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hoaianhnguyen/Downloads/"/>
    </mc:Choice>
  </mc:AlternateContent>
  <xr:revisionPtr revIDLastSave="0" documentId="8_{237366C2-2498-6244-9838-465499B2C1D6}" xr6:coauthVersionLast="45" xr6:coauthVersionMax="45" xr10:uidLastSave="{00000000-0000-0000-0000-000000000000}"/>
  <bookViews>
    <workbookView xWindow="0" yWindow="500" windowWidth="38400" windowHeight="21100" activeTab="7" xr2:uid="{00000000-000D-0000-FFFF-FFFF00000000}"/>
  </bookViews>
  <sheets>
    <sheet name="rules" sheetId="1" r:id="rId1"/>
    <sheet name="Slot Per Month" sheetId="2" r:id="rId2"/>
    <sheet name="CityGroup" sheetId="3" r:id="rId3"/>
    <sheet name="Mapping" sheetId="4" r:id="rId4"/>
    <sheet name="Cat L2 + HTC Propose" sheetId="5" r:id="rId5"/>
    <sheet name="BD Programs" sheetId="6" r:id="rId6"/>
    <sheet name="MKT|Campaign" sheetId="7" r:id="rId7"/>
    <sheet name="Visibility 3B" sheetId="8" r:id="rId8"/>
    <sheet name="Visibility OTH" sheetId="9" r:id="rId9"/>
  </sheets>
  <externalReferences>
    <externalReference r:id="rId10"/>
  </externalReferences>
  <definedNames>
    <definedName name="H23G236385" localSheetId="5">'BD Programs'!$H$2385</definedName>
    <definedName name="x" localSheetId="5">#REF!</definedName>
    <definedName name="Z_3F644EDD_11EB_4AA0_B05B_1557BA5910F4_.wvu.FilterData" localSheetId="6" hidden="1">'MKT|Campaign'!$A$1:$F$123</definedName>
    <definedName name="Z_D9FA9477_3FED_45A8_80DC_49AF7092B3CE_.wvu.FilterData" localSheetId="5" hidden="1">'BD Programs'!$A$1:$AB$5</definedName>
  </definedNames>
  <calcPr calcId="191029"/>
  <customWorkbookViews>
    <customWorkbookView name="Filter 1" guid="{D9FA9477-3FED-45A8-80DC-49AF7092B3CE}" maximized="1" windowWidth="0" windowHeight="0" activeSheetId="0"/>
    <customWorkbookView name="Châm" guid="{3F644EDD-11EB-4AA0-B05B-1557BA5910F4}" maximized="1" windowWidth="0" windowHeight="0" activeSheetId="0"/>
  </customWorkbookViews>
  <fileRecoveryPr repair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J2" i="9" l="1"/>
  <c r="GK2" i="9" s="1"/>
  <c r="GH2" i="9"/>
  <c r="E2" i="9"/>
  <c r="F2" i="9" s="1"/>
  <c r="G2" i="9" s="1"/>
  <c r="H2" i="9" s="1"/>
  <c r="I2" i="9" s="1"/>
  <c r="J2" i="9" s="1"/>
  <c r="GJ1" i="9"/>
  <c r="GI1" i="9"/>
  <c r="E1" i="9"/>
  <c r="D1" i="9"/>
  <c r="EF2" i="8"/>
  <c r="EC2" i="8"/>
  <c r="EB2" i="8"/>
  <c r="EA2" i="8"/>
  <c r="DZ2" i="8"/>
  <c r="DX2" i="8"/>
  <c r="L2" i="8"/>
  <c r="P2" i="8" s="1"/>
  <c r="K2" i="8"/>
  <c r="J2" i="8"/>
  <c r="I2" i="8"/>
  <c r="H2" i="8"/>
  <c r="G2" i="8"/>
  <c r="F2" i="8"/>
  <c r="E2" i="8"/>
  <c r="C2" i="8"/>
  <c r="EC1" i="8"/>
  <c r="DY1" i="8"/>
  <c r="H1" i="8"/>
  <c r="D1" i="8"/>
  <c r="L327" i="7"/>
  <c r="K327" i="7"/>
  <c r="L304" i="7"/>
  <c r="K304" i="7"/>
  <c r="L303" i="7"/>
  <c r="K303" i="7"/>
  <c r="L302" i="7"/>
  <c r="K302" i="7"/>
  <c r="L300" i="7"/>
  <c r="K300" i="7"/>
  <c r="L299" i="7"/>
  <c r="K299" i="7"/>
  <c r="L298" i="7"/>
  <c r="K298" i="7"/>
  <c r="L297" i="7"/>
  <c r="K297" i="7"/>
  <c r="L296" i="7"/>
  <c r="K296" i="7"/>
  <c r="L295" i="7"/>
  <c r="K295" i="7"/>
  <c r="L294" i="7"/>
  <c r="K294" i="7"/>
  <c r="L291" i="7"/>
  <c r="K291" i="7"/>
  <c r="L290" i="7"/>
  <c r="K290" i="7"/>
  <c r="L289" i="7"/>
  <c r="K289" i="7"/>
  <c r="L288" i="7"/>
  <c r="K288" i="7"/>
  <c r="L287" i="7"/>
  <c r="K287" i="7"/>
  <c r="L286" i="7"/>
  <c r="K286" i="7"/>
  <c r="L279" i="7"/>
  <c r="K279" i="7"/>
  <c r="G279" i="7"/>
  <c r="L278" i="7"/>
  <c r="K278" i="7"/>
  <c r="G278" i="7"/>
  <c r="L277" i="7"/>
  <c r="K277" i="7"/>
  <c r="G277" i="7"/>
  <c r="L276" i="7"/>
  <c r="K276" i="7"/>
  <c r="G276" i="7"/>
  <c r="L275" i="7"/>
  <c r="K275" i="7"/>
  <c r="G275" i="7"/>
  <c r="L274" i="7"/>
  <c r="K274" i="7"/>
  <c r="G274" i="7"/>
  <c r="L272" i="7"/>
  <c r="K272" i="7"/>
  <c r="G272" i="7"/>
  <c r="L271" i="7"/>
  <c r="K271" i="7"/>
  <c r="L270" i="7"/>
  <c r="K270" i="7"/>
  <c r="L269" i="7"/>
  <c r="K269" i="7"/>
  <c r="L268" i="7"/>
  <c r="K268" i="7"/>
  <c r="L267" i="7"/>
  <c r="K267" i="7"/>
  <c r="L266" i="7"/>
  <c r="K266" i="7"/>
  <c r="L265" i="7"/>
  <c r="K265" i="7"/>
  <c r="L264" i="7"/>
  <c r="K264" i="7"/>
  <c r="L263" i="7"/>
  <c r="K263" i="7"/>
  <c r="L262" i="7"/>
  <c r="K262" i="7"/>
  <c r="L261" i="7"/>
  <c r="K261" i="7"/>
  <c r="L260" i="7"/>
  <c r="K260" i="7"/>
  <c r="L259" i="7"/>
  <c r="K259" i="7"/>
  <c r="L258" i="7"/>
  <c r="K258" i="7"/>
  <c r="L257" i="7"/>
  <c r="K257" i="7"/>
  <c r="L256" i="7"/>
  <c r="K256" i="7"/>
  <c r="L255" i="7"/>
  <c r="K255" i="7"/>
  <c r="L251" i="7"/>
  <c r="K251" i="7"/>
  <c r="G251" i="7"/>
  <c r="L250" i="7"/>
  <c r="K250" i="7"/>
  <c r="G250" i="7"/>
  <c r="L249" i="7"/>
  <c r="K249" i="7"/>
  <c r="G249" i="7"/>
  <c r="L248" i="7"/>
  <c r="K248" i="7"/>
  <c r="G248" i="7"/>
  <c r="L247" i="7"/>
  <c r="K247" i="7"/>
  <c r="G247" i="7"/>
  <c r="L246" i="7"/>
  <c r="K246" i="7"/>
  <c r="G246" i="7"/>
  <c r="L245" i="7"/>
  <c r="K245" i="7"/>
  <c r="G245" i="7"/>
  <c r="L244" i="7"/>
  <c r="K244" i="7"/>
  <c r="G244" i="7"/>
  <c r="L243" i="7"/>
  <c r="K243" i="7"/>
  <c r="G243" i="7"/>
  <c r="L238" i="7"/>
  <c r="K238" i="7"/>
  <c r="L237" i="7"/>
  <c r="K237" i="7"/>
  <c r="L236" i="7"/>
  <c r="K236" i="7"/>
  <c r="L235" i="7"/>
  <c r="K235" i="7"/>
  <c r="L233" i="7"/>
  <c r="K233" i="7"/>
  <c r="L232" i="7"/>
  <c r="K232" i="7"/>
  <c r="G232" i="7"/>
  <c r="L231" i="7"/>
  <c r="K231" i="7"/>
  <c r="G231" i="7"/>
  <c r="L230" i="7"/>
  <c r="K230" i="7"/>
  <c r="G230" i="7"/>
  <c r="L229" i="7"/>
  <c r="K229" i="7"/>
  <c r="G229" i="7"/>
  <c r="L228" i="7"/>
  <c r="K228" i="7"/>
  <c r="G228" i="7"/>
  <c r="L227" i="7"/>
  <c r="K227" i="7"/>
  <c r="G227" i="7"/>
  <c r="G226" i="7"/>
  <c r="L225" i="7"/>
  <c r="K225" i="7"/>
  <c r="G225" i="7"/>
  <c r="L224" i="7"/>
  <c r="K224" i="7"/>
  <c r="L223" i="7"/>
  <c r="K223" i="7"/>
  <c r="L222" i="7"/>
  <c r="K222" i="7"/>
  <c r="L221" i="7"/>
  <c r="K221" i="7"/>
  <c r="G221" i="7"/>
  <c r="L220" i="7"/>
  <c r="K220" i="7"/>
  <c r="G220" i="7"/>
  <c r="L219" i="7"/>
  <c r="K219" i="7"/>
  <c r="L218" i="7"/>
  <c r="K218" i="7"/>
  <c r="L217" i="7"/>
  <c r="K217" i="7"/>
  <c r="L216" i="7"/>
  <c r="K216" i="7"/>
  <c r="G216" i="7"/>
  <c r="L214" i="7"/>
  <c r="K214" i="7"/>
  <c r="L213" i="7"/>
  <c r="K213" i="7"/>
  <c r="L212" i="7"/>
  <c r="K212" i="7"/>
  <c r="L211" i="7"/>
  <c r="K211" i="7"/>
  <c r="L210" i="7"/>
  <c r="K210" i="7"/>
  <c r="L209" i="7"/>
  <c r="K209" i="7"/>
  <c r="L207" i="7"/>
  <c r="K207" i="7"/>
  <c r="L204" i="7"/>
  <c r="K204" i="7"/>
  <c r="L203" i="7"/>
  <c r="L199" i="7"/>
  <c r="K199" i="7"/>
  <c r="L180" i="7"/>
  <c r="K180" i="7"/>
  <c r="L179" i="7"/>
  <c r="K179" i="7"/>
  <c r="L178" i="7"/>
  <c r="K178" i="7"/>
  <c r="L177" i="7"/>
  <c r="K177" i="7"/>
  <c r="L176" i="7"/>
  <c r="K176" i="7"/>
  <c r="L175" i="7"/>
  <c r="K175" i="7"/>
  <c r="L174" i="7"/>
  <c r="K174" i="7"/>
  <c r="L173" i="7"/>
  <c r="K173" i="7"/>
  <c r="L172" i="7"/>
  <c r="K172" i="7"/>
  <c r="L171" i="7"/>
  <c r="K171" i="7"/>
  <c r="L170" i="7"/>
  <c r="K170" i="7"/>
  <c r="L169" i="7"/>
  <c r="K169" i="7"/>
  <c r="L168" i="7"/>
  <c r="K168" i="7"/>
  <c r="L167" i="7"/>
  <c r="K167" i="7"/>
  <c r="L166" i="7"/>
  <c r="K166" i="7"/>
  <c r="L165" i="7"/>
  <c r="K165" i="7"/>
  <c r="L164" i="7"/>
  <c r="K164" i="7"/>
  <c r="L163" i="7"/>
  <c r="K163" i="7"/>
  <c r="L162" i="7"/>
  <c r="K162" i="7"/>
  <c r="L161" i="7"/>
  <c r="K161" i="7"/>
  <c r="L160" i="7"/>
  <c r="K160" i="7"/>
  <c r="L159" i="7"/>
  <c r="K159" i="7"/>
  <c r="L158" i="7"/>
  <c r="K158" i="7"/>
  <c r="L157" i="7"/>
  <c r="K157" i="7"/>
  <c r="L156" i="7"/>
  <c r="K156" i="7"/>
  <c r="L155" i="7"/>
  <c r="K155" i="7"/>
  <c r="L154" i="7"/>
  <c r="K154" i="7"/>
  <c r="L153" i="7"/>
  <c r="K153" i="7"/>
  <c r="L152" i="7"/>
  <c r="K152" i="7"/>
  <c r="L151" i="7"/>
  <c r="K151" i="7"/>
  <c r="L150" i="7"/>
  <c r="K150" i="7"/>
  <c r="L149" i="7"/>
  <c r="K149" i="7"/>
  <c r="L148" i="7"/>
  <c r="K148" i="7"/>
  <c r="L147" i="7"/>
  <c r="K147" i="7"/>
  <c r="L146" i="7"/>
  <c r="K146" i="7"/>
  <c r="L145" i="7"/>
  <c r="K145" i="7"/>
  <c r="L144" i="7"/>
  <c r="K144" i="7"/>
  <c r="L143" i="7"/>
  <c r="K143" i="7"/>
  <c r="L142" i="7"/>
  <c r="K142" i="7"/>
  <c r="L141" i="7"/>
  <c r="K141" i="7"/>
  <c r="L140" i="7"/>
  <c r="K140" i="7"/>
  <c r="L139" i="7"/>
  <c r="K139" i="7"/>
  <c r="L138" i="7"/>
  <c r="K138" i="7"/>
  <c r="L137" i="7"/>
  <c r="K137" i="7"/>
  <c r="L136" i="7"/>
  <c r="K136" i="7"/>
  <c r="L135" i="7"/>
  <c r="K135" i="7"/>
  <c r="L134" i="7"/>
  <c r="K134" i="7"/>
  <c r="L126" i="7"/>
  <c r="K126" i="7"/>
  <c r="L125" i="7"/>
  <c r="K125" i="7"/>
  <c r="L124" i="7"/>
  <c r="K124" i="7"/>
  <c r="L123" i="7"/>
  <c r="K123" i="7"/>
  <c r="L122" i="7"/>
  <c r="K122" i="7"/>
  <c r="L121" i="7"/>
  <c r="K121" i="7"/>
  <c r="L119" i="7"/>
  <c r="K119" i="7"/>
  <c r="L118" i="7"/>
  <c r="K118" i="7"/>
  <c r="L117" i="7"/>
  <c r="K117" i="7"/>
  <c r="L116" i="7"/>
  <c r="K116" i="7"/>
  <c r="L114" i="7"/>
  <c r="K114" i="7"/>
  <c r="L113" i="7"/>
  <c r="K113" i="7"/>
  <c r="L110" i="7"/>
  <c r="K110" i="7"/>
  <c r="L109" i="7"/>
  <c r="K109" i="7"/>
  <c r="L108" i="7"/>
  <c r="K108" i="7"/>
  <c r="L107" i="7"/>
  <c r="K107" i="7"/>
  <c r="L106" i="7"/>
  <c r="K106" i="7"/>
  <c r="L105" i="7"/>
  <c r="K105" i="7"/>
  <c r="L104" i="7"/>
  <c r="K104" i="7"/>
  <c r="L103" i="7"/>
  <c r="K103" i="7"/>
  <c r="L102" i="7"/>
  <c r="K102" i="7"/>
  <c r="L99" i="7"/>
  <c r="K99" i="7"/>
  <c r="L98" i="7"/>
  <c r="K98" i="7"/>
  <c r="L95" i="7"/>
  <c r="K95" i="7"/>
  <c r="L94" i="7"/>
  <c r="K94" i="7"/>
  <c r="L93" i="7"/>
  <c r="K93" i="7"/>
  <c r="L92" i="7"/>
  <c r="K92" i="7"/>
  <c r="L91" i="7"/>
  <c r="K91" i="7"/>
  <c r="L90" i="7"/>
  <c r="K90" i="7"/>
  <c r="L89" i="7"/>
  <c r="K89" i="7"/>
  <c r="L88" i="7"/>
  <c r="K88" i="7"/>
  <c r="L87" i="7"/>
  <c r="K87" i="7"/>
  <c r="L86" i="7"/>
  <c r="K86" i="7"/>
  <c r="L85" i="7"/>
  <c r="K85" i="7"/>
  <c r="L84" i="7"/>
  <c r="K84" i="7"/>
  <c r="L83" i="7"/>
  <c r="K83" i="7"/>
  <c r="L82" i="7"/>
  <c r="K82" i="7"/>
  <c r="L81" i="7"/>
  <c r="K81" i="7"/>
  <c r="L77" i="7"/>
  <c r="K77" i="7"/>
  <c r="L76" i="7"/>
  <c r="K76" i="7"/>
  <c r="L75" i="7"/>
  <c r="K75" i="7"/>
  <c r="L74" i="7"/>
  <c r="K74" i="7"/>
  <c r="L73" i="7"/>
  <c r="K73" i="7"/>
  <c r="L72" i="7"/>
  <c r="K72" i="7"/>
  <c r="L71" i="7"/>
  <c r="K71" i="7"/>
  <c r="L70" i="7"/>
  <c r="K70" i="7"/>
  <c r="L69" i="7"/>
  <c r="K69" i="7"/>
  <c r="L68" i="7"/>
  <c r="K68" i="7"/>
  <c r="L67" i="7"/>
  <c r="K67" i="7"/>
  <c r="L66" i="7"/>
  <c r="K66" i="7"/>
  <c r="L65" i="7"/>
  <c r="K65" i="7"/>
  <c r="L64" i="7"/>
  <c r="K64" i="7"/>
  <c r="L63" i="7"/>
  <c r="K63" i="7"/>
  <c r="L62" i="7"/>
  <c r="K62" i="7"/>
  <c r="L61" i="7"/>
  <c r="K61" i="7"/>
  <c r="L60" i="7"/>
  <c r="K60" i="7"/>
  <c r="L50" i="7"/>
  <c r="K50" i="7"/>
  <c r="L49" i="7"/>
  <c r="K49" i="7"/>
  <c r="L48" i="7"/>
  <c r="K48" i="7"/>
  <c r="L47" i="7"/>
  <c r="K47" i="7"/>
  <c r="L46" i="7"/>
  <c r="K46" i="7"/>
  <c r="L45" i="7"/>
  <c r="K45" i="7"/>
  <c r="L44" i="7"/>
  <c r="K44" i="7"/>
  <c r="L43" i="7"/>
  <c r="K43" i="7"/>
  <c r="L42" i="7"/>
  <c r="K42" i="7"/>
  <c r="L41" i="7"/>
  <c r="K41" i="7"/>
  <c r="L40" i="7"/>
  <c r="K40" i="7"/>
  <c r="L37" i="7"/>
  <c r="K37" i="7"/>
  <c r="L36" i="7"/>
  <c r="K36" i="7"/>
  <c r="L35" i="7"/>
  <c r="K35" i="7"/>
  <c r="L34" i="7"/>
  <c r="K34" i="7"/>
  <c r="L33" i="7"/>
  <c r="K33" i="7"/>
  <c r="L32" i="7"/>
  <c r="K32" i="7"/>
  <c r="L31" i="7"/>
  <c r="K31" i="7"/>
  <c r="L30" i="7"/>
  <c r="K30" i="7"/>
  <c r="L18" i="7"/>
  <c r="K18" i="7"/>
  <c r="L17" i="7"/>
  <c r="K17" i="7"/>
  <c r="L11" i="7"/>
  <c r="K11" i="7"/>
  <c r="L7" i="7"/>
  <c r="K7" i="7"/>
  <c r="AA3556" i="6"/>
  <c r="AA3555" i="6"/>
  <c r="AA3554" i="6"/>
  <c r="AA3553" i="6"/>
  <c r="AA3552" i="6"/>
  <c r="AA3551" i="6"/>
  <c r="AA3550" i="6"/>
  <c r="AA3549" i="6"/>
  <c r="AA3548" i="6"/>
  <c r="AA3547" i="6"/>
  <c r="AA3546" i="6"/>
  <c r="AA3545" i="6"/>
  <c r="AA3544" i="6"/>
  <c r="AA3543" i="6"/>
  <c r="AA3542" i="6"/>
  <c r="AA3541" i="6"/>
  <c r="AA3540" i="6"/>
  <c r="AA3539" i="6"/>
  <c r="AA3538" i="6"/>
  <c r="AA3537" i="6"/>
  <c r="AA3536" i="6"/>
  <c r="AA3535" i="6"/>
  <c r="AA3534" i="6"/>
  <c r="AA3533" i="6"/>
  <c r="AA3532" i="6"/>
  <c r="AA3531" i="6"/>
  <c r="AA3530" i="6"/>
  <c r="AA3529" i="6"/>
  <c r="AA3528" i="6"/>
  <c r="AA3527" i="6"/>
  <c r="AA3526" i="6"/>
  <c r="AA3525" i="6"/>
  <c r="AA3524" i="6"/>
  <c r="AA3523" i="6"/>
  <c r="AA3522" i="6"/>
  <c r="AA3521" i="6"/>
  <c r="AA3520" i="6"/>
  <c r="AA3519" i="6"/>
  <c r="AA3518" i="6"/>
  <c r="AA3517" i="6"/>
  <c r="AA3516" i="6"/>
  <c r="AA3515" i="6"/>
  <c r="AA3514" i="6"/>
  <c r="AA3513" i="6"/>
  <c r="AA3512" i="6"/>
  <c r="AA3511" i="6"/>
  <c r="AA3510" i="6"/>
  <c r="AA3509" i="6"/>
  <c r="AA3508" i="6"/>
  <c r="AA3507" i="6"/>
  <c r="AA3506" i="6"/>
  <c r="AA3505" i="6"/>
  <c r="AA3504" i="6"/>
  <c r="AA3503" i="6"/>
  <c r="AA3502" i="6"/>
  <c r="AA3501" i="6"/>
  <c r="AA3500" i="6"/>
  <c r="AA3499" i="6"/>
  <c r="AA3498" i="6"/>
  <c r="AA3497" i="6"/>
  <c r="AA3496" i="6"/>
  <c r="AA3495" i="6"/>
  <c r="AA3494" i="6"/>
  <c r="AA3493" i="6"/>
  <c r="AA3492" i="6"/>
  <c r="AA3491" i="6"/>
  <c r="AA3490" i="6"/>
  <c r="AA3489" i="6"/>
  <c r="AA3488" i="6"/>
  <c r="AA3487" i="6"/>
  <c r="AA3486" i="6"/>
  <c r="AA3485" i="6"/>
  <c r="AA3484" i="6"/>
  <c r="AA3483" i="6"/>
  <c r="AA3482" i="6"/>
  <c r="AA3481" i="6"/>
  <c r="AA3480" i="6"/>
  <c r="AA3479" i="6"/>
  <c r="AA3478" i="6"/>
  <c r="AA3477" i="6"/>
  <c r="AA3476" i="6"/>
  <c r="AA3475" i="6"/>
  <c r="AA3474" i="6"/>
  <c r="AA3473" i="6"/>
  <c r="AA3472" i="6"/>
  <c r="AA3471" i="6"/>
  <c r="AA3470" i="6"/>
  <c r="AA3469" i="6"/>
  <c r="AA3468" i="6"/>
  <c r="AA3467" i="6"/>
  <c r="AA3466" i="6"/>
  <c r="AA3465" i="6"/>
  <c r="AA3464" i="6"/>
  <c r="AA3463" i="6"/>
  <c r="AA3462" i="6"/>
  <c r="AA3461" i="6"/>
  <c r="AA3460" i="6"/>
  <c r="AA3459" i="6"/>
  <c r="AA3458" i="6"/>
  <c r="AA3457" i="6"/>
  <c r="AA3456" i="6"/>
  <c r="AA3455" i="6"/>
  <c r="AA3454" i="6"/>
  <c r="AA3453" i="6"/>
  <c r="AA3452" i="6"/>
  <c r="AA3451" i="6"/>
  <c r="AA3450" i="6"/>
  <c r="AA3449" i="6"/>
  <c r="AA3448" i="6"/>
  <c r="AA3447" i="6"/>
  <c r="AA3446" i="6"/>
  <c r="AA3445" i="6"/>
  <c r="AA3444" i="6"/>
  <c r="AA3443" i="6"/>
  <c r="AA3442" i="6"/>
  <c r="AA3441" i="6"/>
  <c r="AA3440" i="6"/>
  <c r="AA3439" i="6"/>
  <c r="AA3438" i="6"/>
  <c r="AA3437" i="6"/>
  <c r="AA3436" i="6"/>
  <c r="AA3435" i="6"/>
  <c r="AA3434" i="6"/>
  <c r="AA3433" i="6"/>
  <c r="AA3432" i="6"/>
  <c r="AA3431" i="6"/>
  <c r="AA3430" i="6"/>
  <c r="AA3429" i="6"/>
  <c r="AA3428" i="6"/>
  <c r="AA3427" i="6"/>
  <c r="AA3426" i="6"/>
  <c r="AA3425" i="6"/>
  <c r="AA3424" i="6"/>
  <c r="AA3423" i="6"/>
  <c r="AA3422" i="6"/>
  <c r="AA3421" i="6"/>
  <c r="AA3420" i="6"/>
  <c r="AA3419" i="6"/>
  <c r="AA3418" i="6"/>
  <c r="AA3417" i="6"/>
  <c r="AA3416" i="6"/>
  <c r="AA3415" i="6"/>
  <c r="AA3414" i="6"/>
  <c r="AA3413" i="6"/>
  <c r="AA3412" i="6"/>
  <c r="AA3411" i="6"/>
  <c r="AA3410" i="6"/>
  <c r="AA3409" i="6"/>
  <c r="AA3408" i="6"/>
  <c r="AA3407" i="6"/>
  <c r="AA3406" i="6"/>
  <c r="AA3405" i="6"/>
  <c r="AA3404" i="6"/>
  <c r="AA3403" i="6"/>
  <c r="AA3402" i="6"/>
  <c r="AA3401" i="6"/>
  <c r="AA3400" i="6"/>
  <c r="AA3399" i="6"/>
  <c r="AA3398" i="6"/>
  <c r="AA3397" i="6"/>
  <c r="AA3396" i="6"/>
  <c r="AA3395" i="6"/>
  <c r="AA3394" i="6"/>
  <c r="AA3393" i="6"/>
  <c r="AA3392" i="6"/>
  <c r="AA3391" i="6"/>
  <c r="AA3390" i="6"/>
  <c r="AA3389" i="6"/>
  <c r="AA3388" i="6"/>
  <c r="AA3387" i="6"/>
  <c r="AA3386" i="6"/>
  <c r="AA3385" i="6"/>
  <c r="AA3384" i="6"/>
  <c r="AA3383" i="6"/>
  <c r="AA3382" i="6"/>
  <c r="AA3381" i="6"/>
  <c r="AA3380" i="6"/>
  <c r="AA3379" i="6"/>
  <c r="AA3378" i="6"/>
  <c r="AA3377" i="6"/>
  <c r="AA3376" i="6"/>
  <c r="AA3375" i="6"/>
  <c r="AA3374" i="6"/>
  <c r="AA3373" i="6"/>
  <c r="AA3372" i="6"/>
  <c r="AA3371" i="6"/>
  <c r="AA3370" i="6"/>
  <c r="AA3369" i="6"/>
  <c r="AA3368" i="6"/>
  <c r="AA3367" i="6"/>
  <c r="AA3366" i="6"/>
  <c r="AA3365" i="6"/>
  <c r="AA3364" i="6"/>
  <c r="AA3363" i="6"/>
  <c r="AA3362" i="6"/>
  <c r="AA3361" i="6"/>
  <c r="AA3360" i="6"/>
  <c r="AA3359" i="6"/>
  <c r="AA3358" i="6"/>
  <c r="AA3357" i="6"/>
  <c r="AA3356" i="6"/>
  <c r="AA3355" i="6"/>
  <c r="AA3354" i="6"/>
  <c r="AA3353" i="6"/>
  <c r="AA3352" i="6"/>
  <c r="AA3351" i="6"/>
  <c r="AA3350" i="6"/>
  <c r="AA3349" i="6"/>
  <c r="AA3348" i="6"/>
  <c r="AA3347" i="6"/>
  <c r="AA3346" i="6"/>
  <c r="AA3345" i="6"/>
  <c r="AA3344" i="6"/>
  <c r="AA3343" i="6"/>
  <c r="AA3342" i="6"/>
  <c r="AA3341" i="6"/>
  <c r="AA3340" i="6"/>
  <c r="AA3339" i="6"/>
  <c r="AA3338" i="6"/>
  <c r="AA3337" i="6"/>
  <c r="AA3336" i="6"/>
  <c r="AA3335" i="6"/>
  <c r="AA3334" i="6"/>
  <c r="AA3333" i="6"/>
  <c r="AA3332" i="6"/>
  <c r="AA3331" i="6"/>
  <c r="AA3330" i="6"/>
  <c r="AA3329" i="6"/>
  <c r="AA3328" i="6"/>
  <c r="AA3327" i="6"/>
  <c r="AA3326" i="6"/>
  <c r="AA3325" i="6"/>
  <c r="AA3324" i="6"/>
  <c r="AA3323" i="6"/>
  <c r="AA3322" i="6"/>
  <c r="AA3321" i="6"/>
  <c r="AA3320" i="6"/>
  <c r="AA3319" i="6"/>
  <c r="AA3318" i="6"/>
  <c r="AA3317" i="6"/>
  <c r="AA3316" i="6"/>
  <c r="AA3315" i="6"/>
  <c r="AA3314" i="6"/>
  <c r="AA3313" i="6"/>
  <c r="AA3312" i="6"/>
  <c r="AA3311" i="6"/>
  <c r="AA3310" i="6"/>
  <c r="AA3309" i="6"/>
  <c r="AA3308" i="6"/>
  <c r="AA3307" i="6"/>
  <c r="AA3306" i="6"/>
  <c r="AA3305" i="6"/>
  <c r="AA3304" i="6"/>
  <c r="AA3303" i="6"/>
  <c r="AA3302" i="6"/>
  <c r="AA3301" i="6"/>
  <c r="AA3300" i="6"/>
  <c r="AA3299" i="6"/>
  <c r="AA3298" i="6"/>
  <c r="AA3297" i="6"/>
  <c r="AA3296" i="6"/>
  <c r="AA3295" i="6"/>
  <c r="AA3294" i="6"/>
  <c r="AA3293" i="6"/>
  <c r="AA3292" i="6"/>
  <c r="AA3291" i="6"/>
  <c r="AA3290" i="6"/>
  <c r="AA3289" i="6"/>
  <c r="AA3288" i="6"/>
  <c r="AA3287" i="6"/>
  <c r="AA3286" i="6"/>
  <c r="AA3285" i="6"/>
  <c r="AA3284" i="6"/>
  <c r="AA3283" i="6"/>
  <c r="AA3282" i="6"/>
  <c r="AA3281" i="6"/>
  <c r="AA3280" i="6"/>
  <c r="AA3279" i="6"/>
  <c r="AA3278" i="6"/>
  <c r="AA3277" i="6"/>
  <c r="AA3276" i="6"/>
  <c r="AA3275" i="6"/>
  <c r="AA3274" i="6"/>
  <c r="AA3273" i="6"/>
  <c r="AA3272" i="6"/>
  <c r="AA3271" i="6"/>
  <c r="AA3270" i="6"/>
  <c r="AA3269" i="6"/>
  <c r="AA3268" i="6"/>
  <c r="AA3267" i="6"/>
  <c r="AA3266" i="6"/>
  <c r="AA3265" i="6"/>
  <c r="AA3264" i="6"/>
  <c r="AA3263" i="6"/>
  <c r="AA3262" i="6"/>
  <c r="AA3261" i="6"/>
  <c r="AA3260" i="6"/>
  <c r="AA3259" i="6"/>
  <c r="AA3258" i="6"/>
  <c r="AA3257" i="6"/>
  <c r="AA3256" i="6"/>
  <c r="AA3255" i="6"/>
  <c r="AA3254" i="6"/>
  <c r="AA3253" i="6"/>
  <c r="AA3252" i="6"/>
  <c r="AA3251" i="6"/>
  <c r="AA3250" i="6"/>
  <c r="AA3249" i="6"/>
  <c r="AA3248" i="6"/>
  <c r="AA3247" i="6"/>
  <c r="AA3246" i="6"/>
  <c r="AA3245" i="6"/>
  <c r="AA3244" i="6"/>
  <c r="AA3243" i="6"/>
  <c r="AA3242" i="6"/>
  <c r="AA3241" i="6"/>
  <c r="AA3240" i="6"/>
  <c r="AA3239" i="6"/>
  <c r="AA3238" i="6"/>
  <c r="AA3237" i="6"/>
  <c r="AA3236" i="6"/>
  <c r="AA3235" i="6"/>
  <c r="AA3234" i="6"/>
  <c r="AA3233" i="6"/>
  <c r="AA3232" i="6"/>
  <c r="AA3231" i="6"/>
  <c r="AA3230" i="6"/>
  <c r="AA3229" i="6"/>
  <c r="AA3228" i="6"/>
  <c r="AA3227" i="6"/>
  <c r="AA3226" i="6"/>
  <c r="AA3225" i="6"/>
  <c r="AA3224" i="6"/>
  <c r="AA3223" i="6"/>
  <c r="AA3222" i="6"/>
  <c r="AA3221" i="6"/>
  <c r="AA3220" i="6"/>
  <c r="AA3219" i="6"/>
  <c r="AA3218" i="6"/>
  <c r="AA3217" i="6"/>
  <c r="AA3216" i="6"/>
  <c r="AA3215" i="6"/>
  <c r="AA3214" i="6"/>
  <c r="AA3213" i="6"/>
  <c r="AA3212" i="6"/>
  <c r="AA3211" i="6"/>
  <c r="AA3210" i="6"/>
  <c r="AA3209" i="6"/>
  <c r="AA3208" i="6"/>
  <c r="AA3207" i="6"/>
  <c r="AA3206" i="6"/>
  <c r="AA3205" i="6"/>
  <c r="AA3204" i="6"/>
  <c r="AA3203" i="6"/>
  <c r="AA3202" i="6"/>
  <c r="AA3201" i="6"/>
  <c r="AA3200" i="6"/>
  <c r="AA3199" i="6"/>
  <c r="AA3198" i="6"/>
  <c r="AA3197" i="6"/>
  <c r="AA3196" i="6"/>
  <c r="AA3195" i="6"/>
  <c r="AA3194" i="6"/>
  <c r="AA3193" i="6"/>
  <c r="AA3192" i="6"/>
  <c r="AA3191" i="6"/>
  <c r="AA3190" i="6"/>
  <c r="AA3189" i="6"/>
  <c r="AA3188" i="6"/>
  <c r="AA3187" i="6"/>
  <c r="AA3186" i="6"/>
  <c r="AA3185" i="6"/>
  <c r="AA3184" i="6"/>
  <c r="AA3183" i="6"/>
  <c r="AA3182" i="6"/>
  <c r="AA3181" i="6"/>
  <c r="AA3180" i="6"/>
  <c r="AA3179" i="6"/>
  <c r="AA3178" i="6"/>
  <c r="AA3177" i="6"/>
  <c r="AA3176" i="6"/>
  <c r="AA3175" i="6"/>
  <c r="AA3174" i="6"/>
  <c r="AA3173" i="6"/>
  <c r="AA3172" i="6"/>
  <c r="AA3171" i="6"/>
  <c r="AA3170" i="6"/>
  <c r="AA3169" i="6"/>
  <c r="AA3168" i="6"/>
  <c r="AA3167" i="6"/>
  <c r="AA3166" i="6"/>
  <c r="AA3165" i="6"/>
  <c r="AA3164" i="6"/>
  <c r="AA3163" i="6"/>
  <c r="AA3162" i="6"/>
  <c r="AA3161" i="6"/>
  <c r="AA3160" i="6"/>
  <c r="AA3159" i="6"/>
  <c r="AA3158" i="6"/>
  <c r="AA3157" i="6"/>
  <c r="AA3156" i="6"/>
  <c r="AA3155" i="6"/>
  <c r="AA3154" i="6"/>
  <c r="AA3153" i="6"/>
  <c r="AA3152" i="6"/>
  <c r="AA3151" i="6"/>
  <c r="AA3150" i="6"/>
  <c r="AA3149" i="6"/>
  <c r="AA3148" i="6"/>
  <c r="AA3147" i="6"/>
  <c r="AA3146" i="6"/>
  <c r="AA3145" i="6"/>
  <c r="AA3144" i="6"/>
  <c r="AA3143" i="6"/>
  <c r="AA3142" i="6"/>
  <c r="AA3141" i="6"/>
  <c r="AA3140" i="6"/>
  <c r="AA3139" i="6"/>
  <c r="AA3138" i="6"/>
  <c r="AA3137" i="6"/>
  <c r="AA3136" i="6"/>
  <c r="AA3135" i="6"/>
  <c r="AA3134" i="6"/>
  <c r="AA3133" i="6"/>
  <c r="AA3132" i="6"/>
  <c r="AA3131" i="6"/>
  <c r="AA3130" i="6"/>
  <c r="AA3129" i="6"/>
  <c r="AA3128" i="6"/>
  <c r="AA3127" i="6"/>
  <c r="AA3126" i="6"/>
  <c r="AA3125" i="6"/>
  <c r="AA3124" i="6"/>
  <c r="AA3123" i="6"/>
  <c r="AA3122" i="6"/>
  <c r="AA3121" i="6"/>
  <c r="AA3120" i="6"/>
  <c r="AA3119" i="6"/>
  <c r="AA3118" i="6"/>
  <c r="AA3117" i="6"/>
  <c r="AA3116" i="6"/>
  <c r="AA3115" i="6"/>
  <c r="AA3114" i="6"/>
  <c r="AA3113" i="6"/>
  <c r="AA3112" i="6"/>
  <c r="AA3111" i="6"/>
  <c r="AA3110" i="6"/>
  <c r="AA3109" i="6"/>
  <c r="AA3108" i="6"/>
  <c r="AA3107" i="6"/>
  <c r="AA3106" i="6"/>
  <c r="AA3105" i="6"/>
  <c r="AA3104" i="6"/>
  <c r="AA3103" i="6"/>
  <c r="AA3102" i="6"/>
  <c r="AA3101" i="6"/>
  <c r="AA3100" i="6"/>
  <c r="AA3099" i="6"/>
  <c r="AA3098" i="6"/>
  <c r="AA3097" i="6"/>
  <c r="AA3096" i="6"/>
  <c r="AA3095" i="6"/>
  <c r="AA3094" i="6"/>
  <c r="AA3093" i="6"/>
  <c r="AA3092" i="6"/>
  <c r="AA3091" i="6"/>
  <c r="AA3090" i="6"/>
  <c r="AA3089" i="6"/>
  <c r="AA3088" i="6"/>
  <c r="AA3087" i="6"/>
  <c r="AA3086" i="6"/>
  <c r="AA3085" i="6"/>
  <c r="AA3084" i="6"/>
  <c r="AA3083" i="6"/>
  <c r="AA3082" i="6"/>
  <c r="AA3081" i="6"/>
  <c r="AA3080" i="6"/>
  <c r="AA3079" i="6"/>
  <c r="AA3078" i="6"/>
  <c r="AA3077" i="6"/>
  <c r="AA3076" i="6"/>
  <c r="AA3075" i="6"/>
  <c r="AA3074" i="6"/>
  <c r="AA3073" i="6"/>
  <c r="AA3072" i="6"/>
  <c r="AA3071" i="6"/>
  <c r="AA3070" i="6"/>
  <c r="AA3069" i="6"/>
  <c r="AA3068" i="6"/>
  <c r="AA3067" i="6"/>
  <c r="AA3066" i="6"/>
  <c r="AA3065" i="6"/>
  <c r="AA3064" i="6"/>
  <c r="AA3063" i="6"/>
  <c r="AA3062" i="6"/>
  <c r="AA3061" i="6"/>
  <c r="AA3060" i="6"/>
  <c r="AA3059" i="6"/>
  <c r="AA3058" i="6"/>
  <c r="AA3057" i="6"/>
  <c r="AA3056" i="6"/>
  <c r="AA3055" i="6"/>
  <c r="AA3054" i="6"/>
  <c r="AA3053" i="6"/>
  <c r="AA3052" i="6"/>
  <c r="AA3051" i="6"/>
  <c r="AA3050" i="6"/>
  <c r="AA3049" i="6"/>
  <c r="AA3048" i="6"/>
  <c r="AA3047" i="6"/>
  <c r="AA3046" i="6"/>
  <c r="AA3045" i="6"/>
  <c r="AA3044" i="6"/>
  <c r="AA3043" i="6"/>
  <c r="AA3042" i="6"/>
  <c r="AA3041" i="6"/>
  <c r="AA3040" i="6"/>
  <c r="AA3039" i="6"/>
  <c r="AA3038" i="6"/>
  <c r="AA3037" i="6"/>
  <c r="AA3036" i="6"/>
  <c r="AA3035" i="6"/>
  <c r="AA3034" i="6"/>
  <c r="AA3033" i="6"/>
  <c r="AA3032" i="6"/>
  <c r="AA3031" i="6"/>
  <c r="AA3030" i="6"/>
  <c r="AA3029" i="6"/>
  <c r="AA3028" i="6"/>
  <c r="AA3027" i="6"/>
  <c r="AA3026" i="6"/>
  <c r="AA3025" i="6"/>
  <c r="AA3024" i="6"/>
  <c r="AA3023" i="6"/>
  <c r="AA3022" i="6"/>
  <c r="AA3021" i="6"/>
  <c r="AA3020" i="6"/>
  <c r="AA3019" i="6"/>
  <c r="AA3018" i="6"/>
  <c r="AA3017" i="6"/>
  <c r="AA3016" i="6"/>
  <c r="AA3015" i="6"/>
  <c r="AA3014" i="6"/>
  <c r="AA3013" i="6"/>
  <c r="AA3012" i="6"/>
  <c r="AA3011" i="6"/>
  <c r="AA3010" i="6"/>
  <c r="AA3009" i="6"/>
  <c r="AA3008" i="6"/>
  <c r="AA3007" i="6"/>
  <c r="AA3006" i="6"/>
  <c r="AA3005" i="6"/>
  <c r="AA3004" i="6"/>
  <c r="AA3003" i="6"/>
  <c r="AA3002" i="6"/>
  <c r="AA3001" i="6"/>
  <c r="AA3000" i="6"/>
  <c r="AA2999" i="6"/>
  <c r="AA2998" i="6"/>
  <c r="AA2997" i="6"/>
  <c r="AA2996" i="6"/>
  <c r="AA2995" i="6"/>
  <c r="AA2994" i="6"/>
  <c r="AA2993" i="6"/>
  <c r="AA2992" i="6"/>
  <c r="AA2991" i="6"/>
  <c r="AA2990" i="6"/>
  <c r="AA2989" i="6"/>
  <c r="AA2988" i="6"/>
  <c r="AA2987" i="6"/>
  <c r="AA2986" i="6"/>
  <c r="AA2985" i="6"/>
  <c r="AA2984" i="6"/>
  <c r="AA2983" i="6"/>
  <c r="AA2982" i="6"/>
  <c r="AA2981" i="6"/>
  <c r="AA2980" i="6"/>
  <c r="AA2979" i="6"/>
  <c r="AA2978" i="6"/>
  <c r="AA2977" i="6"/>
  <c r="AA2976" i="6"/>
  <c r="AA2975" i="6"/>
  <c r="AA2974" i="6"/>
  <c r="AA2973" i="6"/>
  <c r="AA2972" i="6"/>
  <c r="AA2971" i="6"/>
  <c r="AA2970" i="6"/>
  <c r="AA2969" i="6"/>
  <c r="AA2968" i="6"/>
  <c r="AA2967" i="6"/>
  <c r="AA2966" i="6"/>
  <c r="AA2965" i="6"/>
  <c r="AA2964" i="6"/>
  <c r="AA2963" i="6"/>
  <c r="AA2962" i="6"/>
  <c r="AA2961" i="6"/>
  <c r="AA2960" i="6"/>
  <c r="AA2959" i="6"/>
  <c r="AA2958" i="6"/>
  <c r="AA2957" i="6"/>
  <c r="AA2956" i="6"/>
  <c r="AA2955" i="6"/>
  <c r="AA2954" i="6"/>
  <c r="AA2953" i="6"/>
  <c r="AA2952" i="6"/>
  <c r="AA2951" i="6"/>
  <c r="AA2950" i="6"/>
  <c r="AA2949" i="6"/>
  <c r="AA2948" i="6"/>
  <c r="AA2947" i="6"/>
  <c r="AA2946" i="6"/>
  <c r="AA2945" i="6"/>
  <c r="AA2944" i="6"/>
  <c r="AA2943" i="6"/>
  <c r="AA2942" i="6"/>
  <c r="AA2941" i="6"/>
  <c r="AA2940" i="6"/>
  <c r="AA2939" i="6"/>
  <c r="AA2938" i="6"/>
  <c r="AA2937" i="6"/>
  <c r="AA2936" i="6"/>
  <c r="AA2935" i="6"/>
  <c r="AA2934" i="6"/>
  <c r="AA2933" i="6"/>
  <c r="AA2932" i="6"/>
  <c r="AA2931" i="6"/>
  <c r="AA2930" i="6"/>
  <c r="AA2929" i="6"/>
  <c r="AA2928" i="6"/>
  <c r="AA2927" i="6"/>
  <c r="AA2926" i="6"/>
  <c r="AA2925" i="6"/>
  <c r="AA2924" i="6"/>
  <c r="AA2923" i="6"/>
  <c r="AA2922" i="6"/>
  <c r="AA2921" i="6"/>
  <c r="AA2920" i="6"/>
  <c r="AA2919" i="6"/>
  <c r="AA2918" i="6"/>
  <c r="AA2917" i="6"/>
  <c r="AA2916" i="6"/>
  <c r="AA2915" i="6"/>
  <c r="AA2914" i="6"/>
  <c r="AA2913" i="6"/>
  <c r="AA2912" i="6"/>
  <c r="AA2911" i="6"/>
  <c r="AA2910" i="6"/>
  <c r="AA2909" i="6"/>
  <c r="AA2908" i="6"/>
  <c r="AA2907" i="6"/>
  <c r="AA2906" i="6"/>
  <c r="AA2905" i="6"/>
  <c r="AA2904" i="6"/>
  <c r="AA2903" i="6"/>
  <c r="AA2902" i="6"/>
  <c r="AA2901" i="6"/>
  <c r="AA2900" i="6"/>
  <c r="AA2899" i="6"/>
  <c r="AA2898" i="6"/>
  <c r="AA2897" i="6"/>
  <c r="AA2896" i="6"/>
  <c r="AA2895" i="6"/>
  <c r="AA2894" i="6"/>
  <c r="AA2893" i="6"/>
  <c r="AA2892" i="6"/>
  <c r="AA2891" i="6"/>
  <c r="AA2890" i="6"/>
  <c r="AA2889" i="6"/>
  <c r="AA2888" i="6"/>
  <c r="AA2887" i="6"/>
  <c r="AA2886" i="6"/>
  <c r="AA2885" i="6"/>
  <c r="AA2884" i="6"/>
  <c r="AA2883" i="6"/>
  <c r="AA2882" i="6"/>
  <c r="AA2881" i="6"/>
  <c r="AA2880" i="6"/>
  <c r="AA2879" i="6"/>
  <c r="AA2878" i="6"/>
  <c r="AA2877" i="6"/>
  <c r="AA2876" i="6"/>
  <c r="AA2875" i="6"/>
  <c r="AA2874" i="6"/>
  <c r="AA2873" i="6"/>
  <c r="AA2872" i="6"/>
  <c r="AA2871" i="6"/>
  <c r="AA2870" i="6"/>
  <c r="AA2869" i="6"/>
  <c r="AA2868" i="6"/>
  <c r="AA2867" i="6"/>
  <c r="AA2866" i="6"/>
  <c r="AA2865" i="6"/>
  <c r="AA2864" i="6"/>
  <c r="AA2863" i="6"/>
  <c r="AA2862" i="6"/>
  <c r="AA2861" i="6"/>
  <c r="AA2860" i="6"/>
  <c r="AA2859" i="6"/>
  <c r="AA2858" i="6"/>
  <c r="AA2857" i="6"/>
  <c r="AA2856" i="6"/>
  <c r="AA2855" i="6"/>
  <c r="AA2854" i="6"/>
  <c r="AA2853" i="6"/>
  <c r="AA2852" i="6"/>
  <c r="AA2851" i="6"/>
  <c r="AA2850" i="6"/>
  <c r="AA2849" i="6"/>
  <c r="AA2848" i="6"/>
  <c r="AA2847" i="6"/>
  <c r="AA2846" i="6"/>
  <c r="AA2845" i="6"/>
  <c r="AA2844" i="6"/>
  <c r="AA2843" i="6"/>
  <c r="AA2842" i="6"/>
  <c r="AA2841" i="6"/>
  <c r="AA2840" i="6"/>
  <c r="AA2839" i="6"/>
  <c r="AA2838" i="6"/>
  <c r="AA2837" i="6"/>
  <c r="AA2836" i="6"/>
  <c r="AA2835" i="6"/>
  <c r="AA2834" i="6"/>
  <c r="AA2833" i="6"/>
  <c r="AA2832" i="6"/>
  <c r="AA2831" i="6"/>
  <c r="AA2830" i="6"/>
  <c r="AA2829" i="6"/>
  <c r="AA2828" i="6"/>
  <c r="AA2827" i="6"/>
  <c r="AA2826" i="6"/>
  <c r="AA2825" i="6"/>
  <c r="AA2824" i="6"/>
  <c r="AA2823" i="6"/>
  <c r="AA2822" i="6"/>
  <c r="AA2821" i="6"/>
  <c r="AA2820" i="6"/>
  <c r="AA2819" i="6"/>
  <c r="AA2818" i="6"/>
  <c r="AA2817" i="6"/>
  <c r="AA2816" i="6"/>
  <c r="AA2815" i="6"/>
  <c r="AA2814" i="6"/>
  <c r="AA2813" i="6"/>
  <c r="AA2812" i="6"/>
  <c r="AA2811" i="6"/>
  <c r="AA2810" i="6"/>
  <c r="AA2809" i="6"/>
  <c r="AA2808" i="6"/>
  <c r="AA2807" i="6"/>
  <c r="AA2806" i="6"/>
  <c r="AA2805" i="6"/>
  <c r="AA2804" i="6"/>
  <c r="AA2803" i="6"/>
  <c r="AA2802" i="6"/>
  <c r="AA2801" i="6"/>
  <c r="AA2800" i="6"/>
  <c r="AA2799" i="6"/>
  <c r="AA2798" i="6"/>
  <c r="AA2797" i="6"/>
  <c r="AA2796" i="6"/>
  <c r="AA2795" i="6"/>
  <c r="AA2794" i="6"/>
  <c r="AA2793" i="6"/>
  <c r="AA2792" i="6"/>
  <c r="AA2791" i="6"/>
  <c r="AA2790" i="6"/>
  <c r="AA2789" i="6"/>
  <c r="AA2788" i="6"/>
  <c r="AA2787" i="6"/>
  <c r="AA2786" i="6"/>
  <c r="AA2785" i="6"/>
  <c r="AA2784" i="6"/>
  <c r="AA2783" i="6"/>
  <c r="AA2782" i="6"/>
  <c r="AA2781" i="6"/>
  <c r="AA2780" i="6"/>
  <c r="AA2779" i="6"/>
  <c r="AA2778" i="6"/>
  <c r="AA2777" i="6"/>
  <c r="AA2776" i="6"/>
  <c r="AA2775" i="6"/>
  <c r="AA2774" i="6"/>
  <c r="AA2773" i="6"/>
  <c r="AA2772" i="6"/>
  <c r="AA2771" i="6"/>
  <c r="AA2770" i="6"/>
  <c r="AA2769" i="6"/>
  <c r="AA2768" i="6"/>
  <c r="AA2767" i="6"/>
  <c r="AA2766" i="6"/>
  <c r="AA2765" i="6"/>
  <c r="AA2764" i="6"/>
  <c r="AA2763" i="6"/>
  <c r="AA2762" i="6"/>
  <c r="AA2761" i="6"/>
  <c r="AA2760" i="6"/>
  <c r="AA2759" i="6"/>
  <c r="AA2758" i="6"/>
  <c r="AA2757" i="6"/>
  <c r="AA2756" i="6"/>
  <c r="AA2755" i="6"/>
  <c r="AA2754" i="6"/>
  <c r="AA2753" i="6"/>
  <c r="AA2752" i="6"/>
  <c r="AA2751" i="6"/>
  <c r="AA2750" i="6"/>
  <c r="AA2749" i="6"/>
  <c r="AA2748" i="6"/>
  <c r="AA2747" i="6"/>
  <c r="AA2746" i="6"/>
  <c r="AA2745" i="6"/>
  <c r="AA2744" i="6"/>
  <c r="AA2743" i="6"/>
  <c r="AA2742" i="6"/>
  <c r="AA2741" i="6"/>
  <c r="AA2740" i="6"/>
  <c r="AA2739" i="6"/>
  <c r="AA2738" i="6"/>
  <c r="AA2737" i="6"/>
  <c r="AA2736" i="6"/>
  <c r="AA2735" i="6"/>
  <c r="AA2734" i="6"/>
  <c r="AA2733" i="6"/>
  <c r="AA2732" i="6"/>
  <c r="AA2731" i="6"/>
  <c r="AA2730" i="6"/>
  <c r="AA2729" i="6"/>
  <c r="AA2728" i="6"/>
  <c r="AA2727" i="6"/>
  <c r="AA2726" i="6"/>
  <c r="AA2725" i="6"/>
  <c r="AA2724" i="6"/>
  <c r="AA2723" i="6"/>
  <c r="AA2722" i="6"/>
  <c r="AA2721" i="6"/>
  <c r="AA2720" i="6"/>
  <c r="AA2719" i="6"/>
  <c r="AA2718" i="6"/>
  <c r="AA2717" i="6"/>
  <c r="AA2716" i="6"/>
  <c r="AA2715" i="6"/>
  <c r="AA2714" i="6"/>
  <c r="AA2713" i="6"/>
  <c r="AA2712" i="6"/>
  <c r="AA2711" i="6"/>
  <c r="AA2710" i="6"/>
  <c r="AA2709" i="6"/>
  <c r="AA2708" i="6"/>
  <c r="AA2707" i="6"/>
  <c r="AA2706" i="6"/>
  <c r="AA2705" i="6"/>
  <c r="AA2704" i="6"/>
  <c r="AA2703" i="6"/>
  <c r="AA2702" i="6"/>
  <c r="AA2701" i="6"/>
  <c r="AA2700" i="6"/>
  <c r="AA2699" i="6"/>
  <c r="AA2698" i="6"/>
  <c r="AA2697" i="6"/>
  <c r="AA2696" i="6"/>
  <c r="AA2695" i="6"/>
  <c r="AA2694" i="6"/>
  <c r="AA2693" i="6"/>
  <c r="AA2692" i="6"/>
  <c r="AA2691" i="6"/>
  <c r="AA2690" i="6"/>
  <c r="AA2689" i="6"/>
  <c r="AA2688" i="6"/>
  <c r="AA2687" i="6"/>
  <c r="AA2686" i="6"/>
  <c r="AA2685" i="6"/>
  <c r="AA2684" i="6"/>
  <c r="AA2683" i="6"/>
  <c r="AA2682" i="6"/>
  <c r="AA2681" i="6"/>
  <c r="AA2680" i="6"/>
  <c r="AA2679" i="6"/>
  <c r="AA2678" i="6"/>
  <c r="G2678" i="6"/>
  <c r="AA2677" i="6"/>
  <c r="G2677" i="6"/>
  <c r="AA2676" i="6"/>
  <c r="G2676" i="6"/>
  <c r="AA2675" i="6"/>
  <c r="G2675" i="6"/>
  <c r="AA2674" i="6"/>
  <c r="G2674" i="6"/>
  <c r="AA2673" i="6"/>
  <c r="G2673" i="6"/>
  <c r="AA2672" i="6"/>
  <c r="G2672" i="6"/>
  <c r="AA2671" i="6"/>
  <c r="G2671" i="6"/>
  <c r="AA2670" i="6"/>
  <c r="G2670" i="6"/>
  <c r="AA2669" i="6"/>
  <c r="G2669" i="6"/>
  <c r="AA2668" i="6"/>
  <c r="G2668" i="6"/>
  <c r="AA2667" i="6"/>
  <c r="G2667" i="6"/>
  <c r="AA2666" i="6"/>
  <c r="G2666" i="6"/>
  <c r="AA2665" i="6"/>
  <c r="G2665" i="6"/>
  <c r="AA2664" i="6"/>
  <c r="G2664" i="6"/>
  <c r="AA2663" i="6"/>
  <c r="G2663" i="6"/>
  <c r="AA2662" i="6"/>
  <c r="G2662" i="6"/>
  <c r="AA2661" i="6"/>
  <c r="G2661" i="6"/>
  <c r="AA2660" i="6"/>
  <c r="G2660" i="6"/>
  <c r="AA2659" i="6"/>
  <c r="G2659" i="6"/>
  <c r="AA2658" i="6"/>
  <c r="G2658" i="6"/>
  <c r="AA2657" i="6"/>
  <c r="G2657" i="6"/>
  <c r="AA2656" i="6"/>
  <c r="G2656" i="6"/>
  <c r="AA2655" i="6"/>
  <c r="G2655" i="6"/>
  <c r="AA2654" i="6"/>
  <c r="G2654" i="6"/>
  <c r="AA2653" i="6"/>
  <c r="G2653" i="6"/>
  <c r="AA2652" i="6"/>
  <c r="G2652" i="6"/>
  <c r="AA2651" i="6"/>
  <c r="G2651" i="6"/>
  <c r="AA2650" i="6"/>
  <c r="G2650" i="6"/>
  <c r="AA2649" i="6"/>
  <c r="G2649" i="6"/>
  <c r="G2648" i="6"/>
  <c r="G2647" i="6"/>
  <c r="AA2646" i="6"/>
  <c r="G2646" i="6"/>
  <c r="AA2645" i="6"/>
  <c r="G2645" i="6"/>
  <c r="AA2644" i="6"/>
  <c r="G2644" i="6"/>
  <c r="AA2643" i="6"/>
  <c r="G2643" i="6"/>
  <c r="AA2642" i="6"/>
  <c r="G2642" i="6"/>
  <c r="AA2641" i="6"/>
  <c r="G2641" i="6"/>
  <c r="AA2640" i="6"/>
  <c r="G2640" i="6"/>
  <c r="AA2639" i="6"/>
  <c r="G2639" i="6"/>
  <c r="AA2638" i="6"/>
  <c r="G2638" i="6"/>
  <c r="AA2637" i="6"/>
  <c r="G2637" i="6"/>
  <c r="AA2636" i="6"/>
  <c r="G2636" i="6"/>
  <c r="AA2635" i="6"/>
  <c r="G2635" i="6"/>
  <c r="AA2634" i="6"/>
  <c r="G2634" i="6"/>
  <c r="AA2633" i="6"/>
  <c r="G2633" i="6"/>
  <c r="AA2632" i="6"/>
  <c r="G2632" i="6"/>
  <c r="AA2631" i="6"/>
  <c r="G2631" i="6"/>
  <c r="AA2630" i="6"/>
  <c r="G2630" i="6"/>
  <c r="AA2629" i="6"/>
  <c r="G2629" i="6"/>
  <c r="AA2628" i="6"/>
  <c r="G2628" i="6"/>
  <c r="AA2627" i="6"/>
  <c r="G2627" i="6"/>
  <c r="AA2626" i="6"/>
  <c r="G2626" i="6"/>
  <c r="AA2625" i="6"/>
  <c r="G2625" i="6"/>
  <c r="AA2624" i="6"/>
  <c r="G2624" i="6"/>
  <c r="AA2623" i="6"/>
  <c r="G2623" i="6"/>
  <c r="AA2622" i="6"/>
  <c r="G2622" i="6"/>
  <c r="AA2621" i="6"/>
  <c r="G2621" i="6"/>
  <c r="AA2620" i="6"/>
  <c r="G2620" i="6"/>
  <c r="AA2619" i="6"/>
  <c r="G2619" i="6"/>
  <c r="AA2618" i="6"/>
  <c r="G2618" i="6"/>
  <c r="AA2617" i="6"/>
  <c r="G2617" i="6"/>
  <c r="AA2616" i="6"/>
  <c r="G2616" i="6"/>
  <c r="AA2615" i="6"/>
  <c r="G2615" i="6"/>
  <c r="AA2614" i="6"/>
  <c r="G2614" i="6"/>
  <c r="AA2613" i="6"/>
  <c r="G2613" i="6"/>
  <c r="AA2612" i="6"/>
  <c r="G2612" i="6"/>
  <c r="AA2611" i="6"/>
  <c r="G2611" i="6"/>
  <c r="AA2610" i="6"/>
  <c r="G2610" i="6"/>
  <c r="AA2609" i="6"/>
  <c r="G2609" i="6"/>
  <c r="AA2608" i="6"/>
  <c r="G2608" i="6"/>
  <c r="AA2607" i="6"/>
  <c r="G2607" i="6"/>
  <c r="AA2606" i="6"/>
  <c r="G2606" i="6"/>
  <c r="AA2605" i="6"/>
  <c r="G2605" i="6"/>
  <c r="AA2604" i="6"/>
  <c r="G2604" i="6"/>
  <c r="AA2603" i="6"/>
  <c r="G2603" i="6"/>
  <c r="AA2602" i="6"/>
  <c r="G2602" i="6"/>
  <c r="AA2601" i="6"/>
  <c r="G2601" i="6"/>
  <c r="AA2600" i="6"/>
  <c r="G2600" i="6"/>
  <c r="AA2599" i="6"/>
  <c r="G2599" i="6"/>
  <c r="AA2598" i="6"/>
  <c r="G2598" i="6"/>
  <c r="AA2597" i="6"/>
  <c r="G2597" i="6"/>
  <c r="AA2596" i="6"/>
  <c r="G2596" i="6"/>
  <c r="AA2595" i="6"/>
  <c r="G2595" i="6"/>
  <c r="AA2594" i="6"/>
  <c r="G2594" i="6"/>
  <c r="AA2593" i="6"/>
  <c r="G2593" i="6"/>
  <c r="AA2592" i="6"/>
  <c r="G2592" i="6"/>
  <c r="AA2591" i="6"/>
  <c r="G2591" i="6"/>
  <c r="AA2590" i="6"/>
  <c r="G2590" i="6"/>
  <c r="AA2589" i="6"/>
  <c r="G2589" i="6"/>
  <c r="AA2588" i="6"/>
  <c r="G2588" i="6"/>
  <c r="AA2587" i="6"/>
  <c r="G2587" i="6"/>
  <c r="AA2586" i="6"/>
  <c r="G2586" i="6"/>
  <c r="AA2585" i="6"/>
  <c r="G2585" i="6"/>
  <c r="AA2584" i="6"/>
  <c r="G2584" i="6"/>
  <c r="AA2583" i="6"/>
  <c r="G2583" i="6"/>
  <c r="AA2582" i="6"/>
  <c r="G2582" i="6"/>
  <c r="AA2581" i="6"/>
  <c r="G2581" i="6"/>
  <c r="AA2580" i="6"/>
  <c r="G2580" i="6"/>
  <c r="AA2579" i="6"/>
  <c r="G2579" i="6"/>
  <c r="AA2578" i="6"/>
  <c r="G2578" i="6"/>
  <c r="AA2577" i="6"/>
  <c r="G2577" i="6"/>
  <c r="AA2576" i="6"/>
  <c r="G2576" i="6"/>
  <c r="AA2575" i="6"/>
  <c r="G2575" i="6"/>
  <c r="AA2574" i="6"/>
  <c r="G2574" i="6"/>
  <c r="AA2573" i="6"/>
  <c r="G2573" i="6"/>
  <c r="AA2572" i="6"/>
  <c r="G2572" i="6"/>
  <c r="AA2571" i="6"/>
  <c r="G2571" i="6"/>
  <c r="AA2570" i="6"/>
  <c r="G2570" i="6"/>
  <c r="AA2569" i="6"/>
  <c r="G2569" i="6"/>
  <c r="AA2568" i="6"/>
  <c r="G2568" i="6"/>
  <c r="AA2567" i="6"/>
  <c r="G2567" i="6"/>
  <c r="AA2566" i="6"/>
  <c r="G2566" i="6"/>
  <c r="AA2565" i="6"/>
  <c r="G2565" i="6"/>
  <c r="AA2564" i="6"/>
  <c r="G2564" i="6"/>
  <c r="AA2563" i="6"/>
  <c r="G2563" i="6"/>
  <c r="AA2562" i="6"/>
  <c r="G2562" i="6"/>
  <c r="AA2561" i="6"/>
  <c r="G2561" i="6"/>
  <c r="AA2560" i="6"/>
  <c r="G2560" i="6"/>
  <c r="AA2559" i="6"/>
  <c r="G2559" i="6"/>
  <c r="AA2558" i="6"/>
  <c r="G2558" i="6"/>
  <c r="AA2557" i="6"/>
  <c r="G2557" i="6"/>
  <c r="AB2556" i="6"/>
  <c r="AA2556" i="6"/>
  <c r="G2556" i="6"/>
  <c r="AA2555" i="6"/>
  <c r="G2555" i="6"/>
  <c r="AA2554" i="6"/>
  <c r="G2554" i="6"/>
  <c r="AA2553" i="6"/>
  <c r="G2553" i="6"/>
  <c r="AA2552" i="6"/>
  <c r="G2552" i="6"/>
  <c r="AA2551" i="6"/>
  <c r="G2551" i="6"/>
  <c r="AA2550" i="6"/>
  <c r="G2550" i="6"/>
  <c r="G2549" i="6"/>
  <c r="G2548" i="6"/>
  <c r="G2547" i="6"/>
  <c r="AA2546" i="6"/>
  <c r="G2546" i="6"/>
  <c r="AA2545" i="6"/>
  <c r="G2545" i="6"/>
  <c r="AA2544" i="6"/>
  <c r="G2544" i="6"/>
  <c r="AA2543" i="6"/>
  <c r="G2543" i="6"/>
  <c r="AA2542" i="6"/>
  <c r="G2542" i="6"/>
  <c r="AA2541" i="6"/>
  <c r="G2541" i="6"/>
  <c r="AA2540" i="6"/>
  <c r="G2540" i="6"/>
  <c r="AA2539" i="6"/>
  <c r="G2539" i="6"/>
  <c r="AA2538" i="6"/>
  <c r="G2538" i="6"/>
  <c r="AA2537" i="6"/>
  <c r="G2537" i="6"/>
  <c r="AA2536" i="6"/>
  <c r="G2536" i="6"/>
  <c r="AA2535" i="6"/>
  <c r="G2535" i="6"/>
  <c r="AA2534" i="6"/>
  <c r="G2534" i="6"/>
  <c r="AA2533" i="6"/>
  <c r="G2533" i="6"/>
  <c r="AB2531" i="6"/>
  <c r="AA2531" i="6"/>
  <c r="G2531" i="6"/>
  <c r="AA2530" i="6"/>
  <c r="H2530" i="6"/>
  <c r="G2530" i="6"/>
  <c r="AA2529" i="6"/>
  <c r="G2529" i="6"/>
  <c r="AB2528" i="6"/>
  <c r="AA2528" i="6"/>
  <c r="G2528" i="6"/>
  <c r="AB2527" i="6"/>
  <c r="AA2527" i="6"/>
  <c r="G2527" i="6"/>
  <c r="AA2526" i="6"/>
  <c r="G2526" i="6"/>
  <c r="AA2525" i="6"/>
  <c r="G2525" i="6"/>
  <c r="AA2524" i="6"/>
  <c r="G2524" i="6"/>
  <c r="AA2523" i="6"/>
  <c r="G2523" i="6"/>
  <c r="AA2522" i="6"/>
  <c r="G2522" i="6"/>
  <c r="AA2521" i="6"/>
  <c r="G2521" i="6"/>
  <c r="G2520" i="6"/>
  <c r="AA2519" i="6"/>
  <c r="G2519" i="6"/>
  <c r="AA2518" i="6"/>
  <c r="G2518" i="6"/>
  <c r="AB2517" i="6"/>
  <c r="AA2517" i="6"/>
  <c r="G2517" i="6"/>
  <c r="AA2516" i="6"/>
  <c r="G2516" i="6"/>
  <c r="AA2515" i="6"/>
  <c r="G2515" i="6"/>
  <c r="AA2514" i="6"/>
  <c r="G2514" i="6"/>
  <c r="AA2513" i="6"/>
  <c r="G2513" i="6"/>
  <c r="AA2512" i="6"/>
  <c r="G2512" i="6"/>
  <c r="AA2511" i="6"/>
  <c r="G2511" i="6"/>
  <c r="AA2510" i="6"/>
  <c r="G2510" i="6"/>
  <c r="AA2509" i="6"/>
  <c r="G2509" i="6"/>
  <c r="AB2508" i="6"/>
  <c r="AA2508" i="6"/>
  <c r="G2508" i="6"/>
  <c r="AB2507" i="6"/>
  <c r="AA2507" i="6"/>
  <c r="G2507" i="6"/>
  <c r="G2506" i="6"/>
  <c r="AB2505" i="6"/>
  <c r="AA2505" i="6"/>
  <c r="G2505" i="6"/>
  <c r="AB2504" i="6"/>
  <c r="AA2504" i="6"/>
  <c r="G2504" i="6"/>
  <c r="AB2503" i="6"/>
  <c r="AA2503" i="6"/>
  <c r="G2503" i="6"/>
  <c r="AB2502" i="6"/>
  <c r="AA2502" i="6"/>
  <c r="G2502" i="6"/>
  <c r="AB2501" i="6"/>
  <c r="AA2501" i="6"/>
  <c r="G2501" i="6"/>
  <c r="AB2500" i="6"/>
  <c r="AA2500" i="6"/>
  <c r="G2500" i="6"/>
  <c r="AB2499" i="6"/>
  <c r="AA2499" i="6"/>
  <c r="G2499" i="6"/>
  <c r="AB2498" i="6"/>
  <c r="AA2498" i="6"/>
  <c r="G2498" i="6"/>
  <c r="AB2497" i="6"/>
  <c r="AA2497" i="6"/>
  <c r="G2497" i="6"/>
  <c r="AB2496" i="6"/>
  <c r="AA2496" i="6"/>
  <c r="G2496" i="6"/>
  <c r="AB2495" i="6"/>
  <c r="AA2495" i="6"/>
  <c r="G2495" i="6"/>
  <c r="AB2494" i="6"/>
  <c r="AA2494" i="6"/>
  <c r="G2494" i="6"/>
  <c r="AB2493" i="6"/>
  <c r="AA2493" i="6"/>
  <c r="G2493" i="6"/>
  <c r="AB2492" i="6"/>
  <c r="AA2492" i="6"/>
  <c r="G2492" i="6"/>
  <c r="AB2491" i="6"/>
  <c r="AA2491" i="6"/>
  <c r="G2491" i="6"/>
  <c r="AB2490" i="6"/>
  <c r="AA2490" i="6"/>
  <c r="G2490" i="6"/>
  <c r="AB2489" i="6"/>
  <c r="AA2489" i="6"/>
  <c r="G2489" i="6"/>
  <c r="AB2488" i="6"/>
  <c r="AA2488" i="6"/>
  <c r="G2488" i="6"/>
  <c r="AB2487" i="6"/>
  <c r="AA2487" i="6"/>
  <c r="G2487" i="6"/>
  <c r="AB2486" i="6"/>
  <c r="AA2486" i="6"/>
  <c r="G2486" i="6"/>
  <c r="AB2485" i="6"/>
  <c r="AA2485" i="6"/>
  <c r="G2485" i="6"/>
  <c r="AB2484" i="6"/>
  <c r="AA2484" i="6"/>
  <c r="G2484" i="6"/>
  <c r="AB2483" i="6"/>
  <c r="AA2483" i="6"/>
  <c r="G2483" i="6"/>
  <c r="AB2482" i="6"/>
  <c r="AA2482" i="6"/>
  <c r="G2482" i="6"/>
  <c r="AB2481" i="6"/>
  <c r="AA2481" i="6"/>
  <c r="G2481" i="6"/>
  <c r="AB2480" i="6"/>
  <c r="AA2480" i="6"/>
  <c r="G2480" i="6"/>
  <c r="AB2479" i="6"/>
  <c r="AA2479" i="6"/>
  <c r="G2479" i="6"/>
  <c r="AB2478" i="6"/>
  <c r="AA2478" i="6"/>
  <c r="G2478" i="6"/>
  <c r="AB2477" i="6"/>
  <c r="AA2477" i="6"/>
  <c r="G2477" i="6"/>
  <c r="AB2476" i="6"/>
  <c r="AA2476" i="6"/>
  <c r="G2476" i="6"/>
  <c r="AB2475" i="6"/>
  <c r="AA2475" i="6"/>
  <c r="G2475" i="6"/>
  <c r="AB2474" i="6"/>
  <c r="AA2474" i="6"/>
  <c r="G2474" i="6"/>
  <c r="AB2473" i="6"/>
  <c r="AA2473" i="6"/>
  <c r="G2473" i="6"/>
  <c r="AB2472" i="6"/>
  <c r="AA2472" i="6"/>
  <c r="G2472" i="6"/>
  <c r="AB2471" i="6"/>
  <c r="AA2471" i="6"/>
  <c r="G2471" i="6"/>
  <c r="AB2470" i="6"/>
  <c r="AA2470" i="6"/>
  <c r="G2470" i="6"/>
  <c r="AB2469" i="6"/>
  <c r="AA2469" i="6"/>
  <c r="G2469" i="6"/>
  <c r="AB2468" i="6"/>
  <c r="AA2468" i="6"/>
  <c r="G2468" i="6"/>
  <c r="AB2467" i="6"/>
  <c r="AA2467" i="6"/>
  <c r="G2467" i="6"/>
  <c r="AB2466" i="6"/>
  <c r="AA2466" i="6"/>
  <c r="G2466" i="6"/>
  <c r="AB2465" i="6"/>
  <c r="AA2465" i="6"/>
  <c r="G2465" i="6"/>
  <c r="G2464" i="6"/>
  <c r="AB2463" i="6"/>
  <c r="AA2463" i="6"/>
  <c r="G2463" i="6"/>
  <c r="AB2462" i="6"/>
  <c r="AA2462" i="6"/>
  <c r="G2462" i="6"/>
  <c r="AB2461" i="6"/>
  <c r="AA2461" i="6"/>
  <c r="G2461" i="6"/>
  <c r="AB2460" i="6"/>
  <c r="AA2460" i="6"/>
  <c r="G2460" i="6"/>
  <c r="AB2459" i="6"/>
  <c r="AA2459" i="6"/>
  <c r="G2459" i="6"/>
  <c r="AB2458" i="6"/>
  <c r="AA2458" i="6"/>
  <c r="G2458" i="6"/>
  <c r="AB2457" i="6"/>
  <c r="AA2457" i="6"/>
  <c r="G2457" i="6"/>
  <c r="AB2456" i="6"/>
  <c r="AA2456" i="6"/>
  <c r="G2456" i="6"/>
  <c r="AB2455" i="6"/>
  <c r="AA2455" i="6"/>
  <c r="G2455" i="6"/>
  <c r="AB2454" i="6"/>
  <c r="AA2454" i="6"/>
  <c r="G2454" i="6"/>
  <c r="AB2453" i="6"/>
  <c r="AA2453" i="6"/>
  <c r="G2453" i="6"/>
  <c r="AB2452" i="6"/>
  <c r="AA2452" i="6"/>
  <c r="G2452" i="6"/>
  <c r="AB2451" i="6"/>
  <c r="AA2451" i="6"/>
  <c r="G2451" i="6"/>
  <c r="AB2450" i="6"/>
  <c r="AA2450" i="6"/>
  <c r="G2450" i="6"/>
  <c r="AB2449" i="6"/>
  <c r="AA2449" i="6"/>
  <c r="G2449" i="6"/>
  <c r="AB2448" i="6"/>
  <c r="AA2448" i="6"/>
  <c r="G2448" i="6"/>
  <c r="AB2447" i="6"/>
  <c r="AA2447" i="6"/>
  <c r="G2447" i="6"/>
  <c r="AB2446" i="6"/>
  <c r="AA2446" i="6"/>
  <c r="G2446" i="6"/>
  <c r="AB2445" i="6"/>
  <c r="AA2445" i="6"/>
  <c r="G2445" i="6"/>
  <c r="AB2444" i="6"/>
  <c r="AA2444" i="6"/>
  <c r="G2444" i="6"/>
  <c r="AB2443" i="6"/>
  <c r="AA2443" i="6"/>
  <c r="G2443" i="6"/>
  <c r="AB2442" i="6"/>
  <c r="AA2442" i="6"/>
  <c r="G2442" i="6"/>
  <c r="AB2441" i="6"/>
  <c r="AA2441" i="6"/>
  <c r="G2441" i="6"/>
  <c r="AB2440" i="6"/>
  <c r="AA2440" i="6"/>
  <c r="G2440" i="6"/>
  <c r="AB2439" i="6"/>
  <c r="AA2439" i="6"/>
  <c r="G2439" i="6"/>
  <c r="AB2438" i="6"/>
  <c r="AA2438" i="6"/>
  <c r="G2438" i="6"/>
  <c r="AB2437" i="6"/>
  <c r="AA2437" i="6"/>
  <c r="G2437" i="6"/>
  <c r="AB2436" i="6"/>
  <c r="AA2436" i="6"/>
  <c r="G2436" i="6"/>
  <c r="AB2435" i="6"/>
  <c r="AA2435" i="6"/>
  <c r="G2435" i="6"/>
  <c r="AB2434" i="6"/>
  <c r="AA2434" i="6"/>
  <c r="G2434" i="6"/>
  <c r="AB2433" i="6"/>
  <c r="AA2433" i="6"/>
  <c r="G2433" i="6"/>
  <c r="AB2432" i="6"/>
  <c r="AA2432" i="6"/>
  <c r="G2432" i="6"/>
  <c r="AB2431" i="6"/>
  <c r="AA2431" i="6"/>
  <c r="G2431" i="6"/>
  <c r="AB2430" i="6"/>
  <c r="AA2430" i="6"/>
  <c r="G2430" i="6"/>
  <c r="AB2429" i="6"/>
  <c r="AA2429" i="6"/>
  <c r="G2429" i="6"/>
  <c r="AB2428" i="6"/>
  <c r="AA2428" i="6"/>
  <c r="G2428" i="6"/>
  <c r="AB2427" i="6"/>
  <c r="AA2427" i="6"/>
  <c r="G2427" i="6"/>
  <c r="G2426" i="6"/>
  <c r="AB2425" i="6"/>
  <c r="AA2425" i="6"/>
  <c r="G2425" i="6"/>
  <c r="AB2424" i="6"/>
  <c r="AA2424" i="6"/>
  <c r="G2424" i="6"/>
  <c r="AB2423" i="6"/>
  <c r="AA2423" i="6"/>
  <c r="G2423" i="6"/>
  <c r="AB2422" i="6"/>
  <c r="AA2422" i="6"/>
  <c r="G2422" i="6"/>
  <c r="AB2421" i="6"/>
  <c r="AA2421" i="6"/>
  <c r="G2421" i="6"/>
  <c r="AB2420" i="6"/>
  <c r="AA2420" i="6"/>
  <c r="G2420" i="6"/>
  <c r="AB2419" i="6"/>
  <c r="AA2419" i="6"/>
  <c r="G2419" i="6"/>
  <c r="AB2418" i="6"/>
  <c r="AA2418" i="6"/>
  <c r="G2418" i="6"/>
  <c r="AB2417" i="6"/>
  <c r="AA2417" i="6"/>
  <c r="G2417" i="6"/>
  <c r="AB2416" i="6"/>
  <c r="AA2416" i="6"/>
  <c r="G2416" i="6"/>
  <c r="AB2415" i="6"/>
  <c r="AA2415" i="6"/>
  <c r="G2415" i="6"/>
  <c r="AB2414" i="6"/>
  <c r="AA2414" i="6"/>
  <c r="G2414" i="6"/>
  <c r="G2413" i="6"/>
  <c r="AB2412" i="6"/>
  <c r="AA2412" i="6"/>
  <c r="G2412" i="6"/>
  <c r="AB2411" i="6"/>
  <c r="AA2411" i="6"/>
  <c r="G2411" i="6"/>
  <c r="AB2410" i="6"/>
  <c r="AA2410" i="6"/>
  <c r="G2410" i="6"/>
  <c r="AB2409" i="6"/>
  <c r="AA2409" i="6"/>
  <c r="G2409" i="6"/>
  <c r="AB2408" i="6"/>
  <c r="AA2408" i="6"/>
  <c r="G2408" i="6"/>
  <c r="AB2407" i="6"/>
  <c r="AA2407" i="6"/>
  <c r="G2407" i="6"/>
  <c r="AB2406" i="6"/>
  <c r="AA2406" i="6"/>
  <c r="G2406" i="6"/>
  <c r="AB2405" i="6"/>
  <c r="AA2405" i="6"/>
  <c r="G2405" i="6"/>
  <c r="AB2404" i="6"/>
  <c r="AA2404" i="6"/>
  <c r="G2404" i="6"/>
  <c r="AB2403" i="6"/>
  <c r="AA2403" i="6"/>
  <c r="G2403" i="6"/>
  <c r="AB2402" i="6"/>
  <c r="AA2402" i="6"/>
  <c r="G2402" i="6"/>
  <c r="AB2401" i="6"/>
  <c r="AA2401" i="6"/>
  <c r="G2401" i="6"/>
  <c r="AB2400" i="6"/>
  <c r="AA2400" i="6"/>
  <c r="G2400" i="6"/>
  <c r="AB2399" i="6"/>
  <c r="AA2399" i="6"/>
  <c r="G2399" i="6"/>
  <c r="AB2398" i="6"/>
  <c r="AA2398" i="6"/>
  <c r="G2398" i="6"/>
  <c r="AB2397" i="6"/>
  <c r="AA2397" i="6"/>
  <c r="G2397" i="6"/>
  <c r="AB2396" i="6"/>
  <c r="AA2396" i="6"/>
  <c r="G2396" i="6"/>
  <c r="AB2395" i="6"/>
  <c r="AA2395" i="6"/>
  <c r="G2395" i="6"/>
  <c r="AB2394" i="6"/>
  <c r="AA2394" i="6"/>
  <c r="G2394" i="6"/>
  <c r="AB2393" i="6"/>
  <c r="AA2393" i="6"/>
  <c r="G2393" i="6"/>
  <c r="AB2392" i="6"/>
  <c r="AA2392" i="6"/>
  <c r="G2392" i="6"/>
  <c r="AB2391" i="6"/>
  <c r="AA2391" i="6"/>
  <c r="G2391" i="6"/>
  <c r="AB2390" i="6"/>
  <c r="AA2390" i="6"/>
  <c r="G2390" i="6"/>
  <c r="AB2389" i="6"/>
  <c r="AA2389" i="6"/>
  <c r="G2389" i="6"/>
  <c r="AB2388" i="6"/>
  <c r="AA2388" i="6"/>
  <c r="G2388" i="6"/>
  <c r="AB2387" i="6"/>
  <c r="AA2387" i="6"/>
  <c r="G2387" i="6"/>
  <c r="AB2386" i="6"/>
  <c r="AA2386" i="6"/>
  <c r="G2386" i="6"/>
  <c r="AB2385" i="6"/>
  <c r="AA2385" i="6"/>
  <c r="G2385" i="6"/>
  <c r="AB2384" i="6"/>
  <c r="AA2384" i="6"/>
  <c r="G2384" i="6"/>
  <c r="AB2383" i="6"/>
  <c r="AA2383" i="6"/>
  <c r="G2383" i="6"/>
  <c r="AB2382" i="6"/>
  <c r="AA2382" i="6"/>
  <c r="G2382" i="6"/>
  <c r="AB2381" i="6"/>
  <c r="AA2381" i="6"/>
  <c r="G2381" i="6"/>
  <c r="AB2380" i="6"/>
  <c r="AA2380" i="6"/>
  <c r="G2380" i="6"/>
  <c r="AB2379" i="6"/>
  <c r="AA2379" i="6"/>
  <c r="G2379" i="6"/>
  <c r="AB2378" i="6"/>
  <c r="AA2378" i="6"/>
  <c r="G2378" i="6"/>
  <c r="AB2377" i="6"/>
  <c r="AA2377" i="6"/>
  <c r="G2377" i="6"/>
  <c r="AB2376" i="6"/>
  <c r="AA2376" i="6"/>
  <c r="G2376" i="6"/>
  <c r="AB2375" i="6"/>
  <c r="AA2375" i="6"/>
  <c r="G2375" i="6"/>
  <c r="AB2374" i="6"/>
  <c r="AA2374" i="6"/>
  <c r="G2374" i="6"/>
  <c r="AB2373" i="6"/>
  <c r="AA2373" i="6"/>
  <c r="G2373" i="6"/>
  <c r="AB2372" i="6"/>
  <c r="AA2372" i="6"/>
  <c r="G2372" i="6"/>
  <c r="AB2371" i="6"/>
  <c r="AA2371" i="6"/>
  <c r="G2371" i="6"/>
  <c r="AB2370" i="6"/>
  <c r="AA2370" i="6"/>
  <c r="G2370" i="6"/>
  <c r="AB2369" i="6"/>
  <c r="AA2369" i="6"/>
  <c r="G2369" i="6"/>
  <c r="AB2368" i="6"/>
  <c r="AA2368" i="6"/>
  <c r="G2368" i="6"/>
  <c r="AB2367" i="6"/>
  <c r="AA2367" i="6"/>
  <c r="G2367" i="6"/>
  <c r="AB2366" i="6"/>
  <c r="AA2366" i="6"/>
  <c r="G2366" i="6"/>
  <c r="AB2365" i="6"/>
  <c r="AA2365" i="6"/>
  <c r="G2365" i="6"/>
  <c r="AB2364" i="6"/>
  <c r="AA2364" i="6"/>
  <c r="G2364" i="6"/>
  <c r="AB2363" i="6"/>
  <c r="AA2363" i="6"/>
  <c r="G2363" i="6"/>
  <c r="AB2362" i="6"/>
  <c r="AA2362" i="6"/>
  <c r="G2362" i="6"/>
  <c r="AB2361" i="6"/>
  <c r="AA2361" i="6"/>
  <c r="G2361" i="6"/>
  <c r="AB2360" i="6"/>
  <c r="AA2360" i="6"/>
  <c r="G2360" i="6"/>
  <c r="AB2359" i="6"/>
  <c r="AA2359" i="6"/>
  <c r="G2359" i="6"/>
  <c r="AB2358" i="6"/>
  <c r="AA2358" i="6"/>
  <c r="G2358" i="6"/>
  <c r="AB2357" i="6"/>
  <c r="AA2357" i="6"/>
  <c r="G2357" i="6"/>
  <c r="AB2356" i="6"/>
  <c r="AA2356" i="6"/>
  <c r="G2356" i="6"/>
  <c r="AB2355" i="6"/>
  <c r="AA2355" i="6"/>
  <c r="G2355" i="6"/>
  <c r="AB2354" i="6"/>
  <c r="AA2354" i="6"/>
  <c r="G2354" i="6"/>
  <c r="AB2353" i="6"/>
  <c r="AA2353" i="6"/>
  <c r="G2353" i="6"/>
  <c r="AB2352" i="6"/>
  <c r="AA2352" i="6"/>
  <c r="G2352" i="6"/>
  <c r="AB2351" i="6"/>
  <c r="AA2351" i="6"/>
  <c r="G2351" i="6"/>
  <c r="AB2350" i="6"/>
  <c r="AA2350" i="6"/>
  <c r="G2350" i="6"/>
  <c r="G2349" i="6"/>
  <c r="AB2348" i="6"/>
  <c r="AA2348" i="6"/>
  <c r="G2348" i="6"/>
  <c r="AB2347" i="6"/>
  <c r="AA2347" i="6"/>
  <c r="G2347" i="6"/>
  <c r="AA2346" i="6"/>
  <c r="AB2345" i="6"/>
  <c r="AA2345" i="6"/>
  <c r="G2345" i="6"/>
  <c r="AA2344" i="6"/>
  <c r="H2344" i="6"/>
  <c r="G2344" i="6"/>
  <c r="AA2343" i="6"/>
  <c r="G2343" i="6"/>
  <c r="AB2342" i="6"/>
  <c r="AA2342" i="6"/>
  <c r="G2342" i="6"/>
  <c r="AB2341" i="6"/>
  <c r="AA2341" i="6"/>
  <c r="G2341" i="6"/>
  <c r="AB2340" i="6"/>
  <c r="AA2340" i="6"/>
  <c r="G2340" i="6"/>
  <c r="AB2339" i="6"/>
  <c r="AA2339" i="6"/>
  <c r="G2339" i="6"/>
  <c r="AB2338" i="6"/>
  <c r="AA2338" i="6"/>
  <c r="G2338" i="6"/>
  <c r="AB2337" i="6"/>
  <c r="AA2337" i="6"/>
  <c r="G2337" i="6"/>
  <c r="AB2336" i="6"/>
  <c r="AA2336" i="6"/>
  <c r="G2336" i="6"/>
  <c r="AB2335" i="6"/>
  <c r="AA2335" i="6"/>
  <c r="G2335" i="6"/>
  <c r="AB2334" i="6"/>
  <c r="AA2334" i="6"/>
  <c r="G2334" i="6"/>
  <c r="AB2333" i="6"/>
  <c r="AA2333" i="6"/>
  <c r="G2333" i="6"/>
  <c r="AB2332" i="6"/>
  <c r="AA2332" i="6"/>
  <c r="G2332" i="6"/>
  <c r="AB2331" i="6"/>
  <c r="AA2331" i="6"/>
  <c r="G2331" i="6"/>
  <c r="AB2330" i="6"/>
  <c r="AA2330" i="6"/>
  <c r="G2330" i="6"/>
  <c r="AB2329" i="6"/>
  <c r="AA2329" i="6"/>
  <c r="G2329" i="6"/>
  <c r="AB2328" i="6"/>
  <c r="AA2328" i="6"/>
  <c r="G2328" i="6"/>
  <c r="AB2327" i="6"/>
  <c r="AA2327" i="6"/>
  <c r="G2327" i="6"/>
  <c r="AB2326" i="6"/>
  <c r="AA2326" i="6"/>
  <c r="G2326" i="6"/>
  <c r="AB2325" i="6"/>
  <c r="AA2325" i="6"/>
  <c r="G2325" i="6"/>
  <c r="AB2324" i="6"/>
  <c r="AA2324" i="6"/>
  <c r="G2324" i="6"/>
  <c r="AB2323" i="6"/>
  <c r="AA2323" i="6"/>
  <c r="G2323" i="6"/>
  <c r="AB2322" i="6"/>
  <c r="AA2322" i="6"/>
  <c r="G2322" i="6"/>
  <c r="AB2321" i="6"/>
  <c r="AA2321" i="6"/>
  <c r="G2321" i="6"/>
  <c r="AB2320" i="6"/>
  <c r="AA2320" i="6"/>
  <c r="G2320" i="6"/>
  <c r="AB2319" i="6"/>
  <c r="AA2319" i="6"/>
  <c r="G2319" i="6"/>
  <c r="AB2318" i="6"/>
  <c r="AA2318" i="6"/>
  <c r="G2318" i="6"/>
  <c r="AB2317" i="6"/>
  <c r="AA2317" i="6"/>
  <c r="G2317" i="6"/>
  <c r="AB2316" i="6"/>
  <c r="AA2316" i="6"/>
  <c r="G2316" i="6"/>
  <c r="AB2315" i="6"/>
  <c r="AA2315" i="6"/>
  <c r="G2315" i="6"/>
  <c r="AB2314" i="6"/>
  <c r="AA2314" i="6"/>
  <c r="G2314" i="6"/>
  <c r="AB2313" i="6"/>
  <c r="AA2313" i="6"/>
  <c r="G2313" i="6"/>
  <c r="AB2312" i="6"/>
  <c r="AA2312" i="6"/>
  <c r="G2312" i="6"/>
  <c r="AA2311" i="6"/>
  <c r="G2311" i="6"/>
  <c r="AB2310" i="6"/>
  <c r="AA2310" i="6"/>
  <c r="G2310" i="6"/>
  <c r="G2309" i="6"/>
  <c r="AB2308" i="6"/>
  <c r="AA2308" i="6"/>
  <c r="G2308" i="6"/>
  <c r="AB2307" i="6"/>
  <c r="AA2307" i="6"/>
  <c r="G2307" i="6"/>
  <c r="AB2306" i="6"/>
  <c r="AA2306" i="6"/>
  <c r="G2306" i="6"/>
  <c r="AB2305" i="6"/>
  <c r="AA2305" i="6"/>
  <c r="G2305" i="6"/>
  <c r="AB2304" i="6"/>
  <c r="AA2304" i="6"/>
  <c r="G2304" i="6"/>
  <c r="AB2303" i="6"/>
  <c r="AA2303" i="6"/>
  <c r="G2303" i="6"/>
  <c r="AB2302" i="6"/>
  <c r="AA2302" i="6"/>
  <c r="G2302" i="6"/>
  <c r="AB2301" i="6"/>
  <c r="AA2301" i="6"/>
  <c r="G2301" i="6"/>
  <c r="AB2300" i="6"/>
  <c r="AA2300" i="6"/>
  <c r="G2300" i="6"/>
  <c r="AB2299" i="6"/>
  <c r="AA2299" i="6"/>
  <c r="G2299" i="6"/>
  <c r="AB2298" i="6"/>
  <c r="AA2298" i="6"/>
  <c r="G2298" i="6"/>
  <c r="AB2297" i="6"/>
  <c r="AA2297" i="6"/>
  <c r="G2297" i="6"/>
  <c r="AB2296" i="6"/>
  <c r="AA2296" i="6"/>
  <c r="G2296" i="6"/>
  <c r="AB2295" i="6"/>
  <c r="AA2295" i="6"/>
  <c r="G2295" i="6"/>
  <c r="AB2294" i="6"/>
  <c r="AA2294" i="6"/>
  <c r="G2294" i="6"/>
  <c r="AB2293" i="6"/>
  <c r="AA2293" i="6"/>
  <c r="G2293" i="6"/>
  <c r="AB2292" i="6"/>
  <c r="AA2292" i="6"/>
  <c r="G2292" i="6"/>
  <c r="AB2291" i="6"/>
  <c r="AA2291" i="6"/>
  <c r="G2291" i="6"/>
  <c r="AB2290" i="6"/>
  <c r="AA2290" i="6"/>
  <c r="G2290" i="6"/>
  <c r="AB2289" i="6"/>
  <c r="AA2289" i="6"/>
  <c r="G2289" i="6"/>
  <c r="AB2288" i="6"/>
  <c r="AA2288" i="6"/>
  <c r="G2288" i="6"/>
  <c r="AB2287" i="6"/>
  <c r="AA2287" i="6"/>
  <c r="G2287" i="6"/>
  <c r="AB2286" i="6"/>
  <c r="AA2286" i="6"/>
  <c r="G2286" i="6"/>
  <c r="AB2285" i="6"/>
  <c r="AA2285" i="6"/>
  <c r="G2285" i="6"/>
  <c r="AB2284" i="6"/>
  <c r="AA2284" i="6"/>
  <c r="G2284" i="6"/>
  <c r="AB2283" i="6"/>
  <c r="AA2283" i="6"/>
  <c r="G2283" i="6"/>
  <c r="AB2282" i="6"/>
  <c r="AA2282" i="6"/>
  <c r="G2282" i="6"/>
  <c r="AB2281" i="6"/>
  <c r="AA2281" i="6"/>
  <c r="G2281" i="6"/>
  <c r="AB2280" i="6"/>
  <c r="AA2280" i="6"/>
  <c r="G2280" i="6"/>
  <c r="AB2279" i="6"/>
  <c r="AA2279" i="6"/>
  <c r="G2279" i="6"/>
  <c r="AB2278" i="6"/>
  <c r="AA2278" i="6"/>
  <c r="G2278" i="6"/>
  <c r="AB2277" i="6"/>
  <c r="AA2277" i="6"/>
  <c r="G2277" i="6"/>
  <c r="AB2276" i="6"/>
  <c r="AA2276" i="6"/>
  <c r="G2276" i="6"/>
  <c r="AB2275" i="6"/>
  <c r="AA2275" i="6"/>
  <c r="G2275" i="6"/>
  <c r="AB2274" i="6"/>
  <c r="AA2274" i="6"/>
  <c r="G2274" i="6"/>
  <c r="AB2273" i="6"/>
  <c r="AA2273" i="6"/>
  <c r="G2273" i="6"/>
  <c r="AB2272" i="6"/>
  <c r="AA2272" i="6"/>
  <c r="G2272" i="6"/>
  <c r="AB2271" i="6"/>
  <c r="AA2271" i="6"/>
  <c r="G2271" i="6"/>
  <c r="AB2270" i="6"/>
  <c r="AA2270" i="6"/>
  <c r="G2270" i="6"/>
  <c r="AB2269" i="6"/>
  <c r="AA2269" i="6"/>
  <c r="G2269" i="6"/>
  <c r="AB2268" i="6"/>
  <c r="AA2268" i="6"/>
  <c r="G2268" i="6"/>
  <c r="AB2267" i="6"/>
  <c r="AA2267" i="6"/>
  <c r="G2267" i="6"/>
  <c r="AB2266" i="6"/>
  <c r="AA2266" i="6"/>
  <c r="G2266" i="6"/>
  <c r="AB2265" i="6"/>
  <c r="AA2265" i="6"/>
  <c r="G2265" i="6"/>
  <c r="AB2264" i="6"/>
  <c r="AA2264" i="6"/>
  <c r="G2264" i="6"/>
  <c r="AB2263" i="6"/>
  <c r="AA2263" i="6"/>
  <c r="G2263" i="6"/>
  <c r="AB2262" i="6"/>
  <c r="AA2262" i="6"/>
  <c r="G2262" i="6"/>
  <c r="AB2261" i="6"/>
  <c r="AA2261" i="6"/>
  <c r="G2261" i="6"/>
  <c r="AB2260" i="6"/>
  <c r="AA2260" i="6"/>
  <c r="G2260" i="6"/>
  <c r="AB2259" i="6"/>
  <c r="AA2259" i="6"/>
  <c r="G2259" i="6"/>
  <c r="AB2258" i="6"/>
  <c r="AA2258" i="6"/>
  <c r="G2258" i="6"/>
  <c r="AB2257" i="6"/>
  <c r="AA2257" i="6"/>
  <c r="G2257" i="6"/>
  <c r="AB2256" i="6"/>
  <c r="AA2256" i="6"/>
  <c r="G2256" i="6"/>
  <c r="AB2255" i="6"/>
  <c r="AA2255" i="6"/>
  <c r="G2255" i="6"/>
  <c r="AB2254" i="6"/>
  <c r="AA2254" i="6"/>
  <c r="G2254" i="6"/>
  <c r="AB2253" i="6"/>
  <c r="AA2253" i="6"/>
  <c r="G2253" i="6"/>
  <c r="AB2252" i="6"/>
  <c r="AA2252" i="6"/>
  <c r="G2252" i="6"/>
  <c r="AB2251" i="6"/>
  <c r="AA2251" i="6"/>
  <c r="G2251" i="6"/>
  <c r="AB2250" i="6"/>
  <c r="AA2250" i="6"/>
  <c r="G2250" i="6"/>
  <c r="AB2249" i="6"/>
  <c r="AA2249" i="6"/>
  <c r="G2249" i="6"/>
  <c r="AB2248" i="6"/>
  <c r="AA2248" i="6"/>
  <c r="G2248" i="6"/>
  <c r="AB2247" i="6"/>
  <c r="AA2247" i="6"/>
  <c r="G2247" i="6"/>
  <c r="AB2246" i="6"/>
  <c r="AA2246" i="6"/>
  <c r="G2246" i="6"/>
  <c r="AB2245" i="6"/>
  <c r="AA2245" i="6"/>
  <c r="G2245" i="6"/>
  <c r="AB2244" i="6"/>
  <c r="AA2244" i="6"/>
  <c r="G2244" i="6"/>
  <c r="AB2243" i="6"/>
  <c r="AA2243" i="6"/>
  <c r="G2243" i="6"/>
  <c r="AB2242" i="6"/>
  <c r="AA2242" i="6"/>
  <c r="G2242" i="6"/>
  <c r="AB2241" i="6"/>
  <c r="AA2241" i="6"/>
  <c r="G2241" i="6"/>
  <c r="AB2240" i="6"/>
  <c r="AA2240" i="6"/>
  <c r="G2240" i="6"/>
  <c r="AB2239" i="6"/>
  <c r="AA2239" i="6"/>
  <c r="G2239" i="6"/>
  <c r="AB2238" i="6"/>
  <c r="AA2238" i="6"/>
  <c r="G2238" i="6"/>
  <c r="AB2237" i="6"/>
  <c r="AA2237" i="6"/>
  <c r="G2237" i="6"/>
  <c r="AB2236" i="6"/>
  <c r="AA2236" i="6"/>
  <c r="G2236" i="6"/>
  <c r="AB2235" i="6"/>
  <c r="AA2235" i="6"/>
  <c r="G2235" i="6"/>
  <c r="AB2234" i="6"/>
  <c r="G2234" i="6"/>
  <c r="AB2233" i="6"/>
  <c r="AA2233" i="6"/>
  <c r="G2233" i="6"/>
  <c r="AB2232" i="6"/>
  <c r="AA2232" i="6"/>
  <c r="G2232" i="6"/>
  <c r="AB2231" i="6"/>
  <c r="AA2231" i="6"/>
  <c r="G2231" i="6"/>
  <c r="AB2230" i="6"/>
  <c r="AA2230" i="6"/>
  <c r="G2230" i="6"/>
  <c r="AB2229" i="6"/>
  <c r="AA2229" i="6"/>
  <c r="G2229" i="6"/>
  <c r="AB2228" i="6"/>
  <c r="AA2228" i="6"/>
  <c r="G2228" i="6"/>
  <c r="AB2227" i="6"/>
  <c r="AA2227" i="6"/>
  <c r="G2227" i="6"/>
  <c r="AB2226" i="6"/>
  <c r="AA2226" i="6"/>
  <c r="G2226" i="6"/>
  <c r="AB2225" i="6"/>
  <c r="AA2225" i="6"/>
  <c r="G2225" i="6"/>
  <c r="AB2224" i="6"/>
  <c r="AA2224" i="6"/>
  <c r="G2224" i="6"/>
  <c r="AB2223" i="6"/>
  <c r="AA2223" i="6"/>
  <c r="G2223" i="6"/>
  <c r="AB2222" i="6"/>
  <c r="AA2222" i="6"/>
  <c r="G2222" i="6"/>
  <c r="AB2221" i="6"/>
  <c r="AA2221" i="6"/>
  <c r="G2221" i="6"/>
  <c r="AB2220" i="6"/>
  <c r="AA2220" i="6"/>
  <c r="G2220" i="6"/>
  <c r="AB2219" i="6"/>
  <c r="AA2219" i="6"/>
  <c r="G2219" i="6"/>
  <c r="AB2218" i="6"/>
  <c r="AA2218" i="6"/>
  <c r="G2218" i="6"/>
  <c r="AB2217" i="6"/>
  <c r="AA2217" i="6"/>
  <c r="G2217" i="6"/>
  <c r="AB2216" i="6"/>
  <c r="AA2216" i="6"/>
  <c r="G2216" i="6"/>
  <c r="AB2215" i="6"/>
  <c r="AA2215" i="6"/>
  <c r="G2215" i="6"/>
  <c r="AB2214" i="6"/>
  <c r="AA2214" i="6"/>
  <c r="G2214" i="6"/>
  <c r="AB2213" i="6"/>
  <c r="AA2213" i="6"/>
  <c r="G2213" i="6"/>
  <c r="AB2212" i="6"/>
  <c r="AA2212" i="6"/>
  <c r="G2212" i="6"/>
  <c r="AB2211" i="6"/>
  <c r="AA2211" i="6"/>
  <c r="G2211" i="6"/>
  <c r="AB2210" i="6"/>
  <c r="AA2210" i="6"/>
  <c r="G2210" i="6"/>
  <c r="AB2209" i="6"/>
  <c r="AA2209" i="6"/>
  <c r="G2209" i="6"/>
  <c r="AB2208" i="6"/>
  <c r="AA2208" i="6"/>
  <c r="G2208" i="6"/>
  <c r="AB2207" i="6"/>
  <c r="AA2207" i="6"/>
  <c r="G2207" i="6"/>
  <c r="AB2206" i="6"/>
  <c r="AA2206" i="6"/>
  <c r="G2206" i="6"/>
  <c r="AB2205" i="6"/>
  <c r="AA2205" i="6"/>
  <c r="G2205" i="6"/>
  <c r="AB2204" i="6"/>
  <c r="AA2204" i="6"/>
  <c r="G2204" i="6"/>
  <c r="AB2203" i="6"/>
  <c r="AA2203" i="6"/>
  <c r="G2203" i="6"/>
  <c r="AB2202" i="6"/>
  <c r="AA2202" i="6"/>
  <c r="G2202" i="6"/>
  <c r="AB2201" i="6"/>
  <c r="AA2201" i="6"/>
  <c r="G2201" i="6"/>
  <c r="AB2200" i="6"/>
  <c r="AA2200" i="6"/>
  <c r="G2200" i="6"/>
  <c r="AB2199" i="6"/>
  <c r="AA2199" i="6"/>
  <c r="G2199" i="6"/>
  <c r="AB2198" i="6"/>
  <c r="AA2198" i="6"/>
  <c r="G2198" i="6"/>
  <c r="AB2197" i="6"/>
  <c r="AA2197" i="6"/>
  <c r="G2197" i="6"/>
  <c r="AB2196" i="6"/>
  <c r="AA2196" i="6"/>
  <c r="G2196" i="6"/>
  <c r="AB2195" i="6"/>
  <c r="AA2195" i="6"/>
  <c r="G2195" i="6"/>
  <c r="AB2194" i="6"/>
  <c r="AA2194" i="6"/>
  <c r="G2194" i="6"/>
  <c r="AB2193" i="6"/>
  <c r="AA2193" i="6"/>
  <c r="G2193" i="6"/>
  <c r="AB2192" i="6"/>
  <c r="AA2192" i="6"/>
  <c r="G2192" i="6"/>
  <c r="AB2191" i="6"/>
  <c r="AA2191" i="6"/>
  <c r="G2191" i="6"/>
  <c r="AB2190" i="6"/>
  <c r="AA2190" i="6"/>
  <c r="G2190" i="6"/>
  <c r="AB2189" i="6"/>
  <c r="AA2189" i="6"/>
  <c r="G2189" i="6"/>
  <c r="AB2188" i="6"/>
  <c r="AA2188" i="6"/>
  <c r="G2188" i="6"/>
  <c r="AB2187" i="6"/>
  <c r="AA2187" i="6"/>
  <c r="G2187" i="6"/>
  <c r="AB2186" i="6"/>
  <c r="AA2186" i="6"/>
  <c r="G2186" i="6"/>
  <c r="AB2185" i="6"/>
  <c r="AA2185" i="6"/>
  <c r="G2185" i="6"/>
  <c r="AB2184" i="6"/>
  <c r="AA2184" i="6"/>
  <c r="G2184" i="6"/>
  <c r="AB2183" i="6"/>
  <c r="AA2183" i="6"/>
  <c r="G2183" i="6"/>
  <c r="AB2182" i="6"/>
  <c r="AA2182" i="6"/>
  <c r="G2182" i="6"/>
  <c r="AB2181" i="6"/>
  <c r="AA2181" i="6"/>
  <c r="G2181" i="6"/>
  <c r="AB2180" i="6"/>
  <c r="AA2180" i="6"/>
  <c r="G2180" i="6"/>
  <c r="AB2179" i="6"/>
  <c r="AA2179" i="6"/>
  <c r="G2179" i="6"/>
  <c r="AB2178" i="6"/>
  <c r="AA2178" i="6"/>
  <c r="G2178" i="6"/>
  <c r="AB2177" i="6"/>
  <c r="AA2177" i="6"/>
  <c r="G2177" i="6"/>
  <c r="AB2176" i="6"/>
  <c r="AA2176" i="6"/>
  <c r="G2176" i="6"/>
  <c r="AB2175" i="6"/>
  <c r="AA2175" i="6"/>
  <c r="G2175" i="6"/>
  <c r="AB2174" i="6"/>
  <c r="AA2174" i="6"/>
  <c r="G2174" i="6"/>
  <c r="AB2173" i="6"/>
  <c r="AA2173" i="6"/>
  <c r="G2173" i="6"/>
  <c r="AB2172" i="6"/>
  <c r="AA2172" i="6"/>
  <c r="G2172" i="6"/>
  <c r="AB2171" i="6"/>
  <c r="AA2171" i="6"/>
  <c r="G2171" i="6"/>
  <c r="AB2170" i="6"/>
  <c r="AA2170" i="6"/>
  <c r="G2170" i="6"/>
  <c r="AB2169" i="6"/>
  <c r="AA2169" i="6"/>
  <c r="G2169" i="6"/>
  <c r="AB2168" i="6"/>
  <c r="AA2168" i="6"/>
  <c r="G2168" i="6"/>
  <c r="AB2167" i="6"/>
  <c r="AA2167" i="6"/>
  <c r="G2167" i="6"/>
  <c r="AB2166" i="6"/>
  <c r="AA2166" i="6"/>
  <c r="G2166" i="6"/>
  <c r="AB2165" i="6"/>
  <c r="AA2165" i="6"/>
  <c r="G2165" i="6"/>
  <c r="AB2164" i="6"/>
  <c r="AA2164" i="6"/>
  <c r="G2164" i="6"/>
  <c r="AB2163" i="6"/>
  <c r="AA2163" i="6"/>
  <c r="G2163" i="6"/>
  <c r="AB2162" i="6"/>
  <c r="AA2162" i="6"/>
  <c r="G2162" i="6"/>
  <c r="AB2161" i="6"/>
  <c r="AA2161" i="6"/>
  <c r="G2161" i="6"/>
  <c r="AB2160" i="6"/>
  <c r="AA2160" i="6"/>
  <c r="G2160" i="6"/>
  <c r="AB2159" i="6"/>
  <c r="AA2159" i="6"/>
  <c r="G2159" i="6"/>
  <c r="AB2158" i="6"/>
  <c r="AA2158" i="6"/>
  <c r="G2158" i="6"/>
  <c r="AB2157" i="6"/>
  <c r="AA2157" i="6"/>
  <c r="G2157" i="6"/>
  <c r="AB2156" i="6"/>
  <c r="AA2156" i="6"/>
  <c r="G2156" i="6"/>
  <c r="AB2155" i="6"/>
  <c r="AA2155" i="6"/>
  <c r="G2155" i="6"/>
  <c r="AB2154" i="6"/>
  <c r="AA2154" i="6"/>
  <c r="G2154" i="6"/>
  <c r="AB2153" i="6"/>
  <c r="AA2153" i="6"/>
  <c r="G2153" i="6"/>
  <c r="AB2152" i="6"/>
  <c r="AA2152" i="6"/>
  <c r="G2152" i="6"/>
  <c r="AB2151" i="6"/>
  <c r="AA2151" i="6"/>
  <c r="G2151" i="6"/>
  <c r="AB2150" i="6"/>
  <c r="AA2150" i="6"/>
  <c r="G2150" i="6"/>
  <c r="G2149" i="6"/>
  <c r="AB2148" i="6"/>
  <c r="AA2148" i="6"/>
  <c r="G2148" i="6"/>
  <c r="AB2147" i="6"/>
  <c r="AA2147" i="6"/>
  <c r="G2147" i="6"/>
  <c r="AB2146" i="6"/>
  <c r="AA2146" i="6"/>
  <c r="G2146" i="6"/>
  <c r="AB2145" i="6"/>
  <c r="AA2145" i="6"/>
  <c r="G2145" i="6"/>
  <c r="AB2144" i="6"/>
  <c r="AA2144" i="6"/>
  <c r="G2144" i="6"/>
  <c r="AB2143" i="6"/>
  <c r="AA2143" i="6"/>
  <c r="G2143" i="6"/>
  <c r="AB2142" i="6"/>
  <c r="AA2142" i="6"/>
  <c r="G2142" i="6"/>
  <c r="AB2141" i="6"/>
  <c r="AA2141" i="6"/>
  <c r="G2141" i="6"/>
  <c r="AB2140" i="6"/>
  <c r="AA2140" i="6"/>
  <c r="G2140" i="6"/>
  <c r="AB2139" i="6"/>
  <c r="AA2139" i="6"/>
  <c r="G2139" i="6"/>
  <c r="AB2138" i="6"/>
  <c r="AA2138" i="6"/>
  <c r="G2138" i="6"/>
  <c r="AB2137" i="6"/>
  <c r="AA2137" i="6"/>
  <c r="G2137" i="6"/>
  <c r="AB2136" i="6"/>
  <c r="AA2136" i="6"/>
  <c r="G2136" i="6"/>
  <c r="AB2135" i="6"/>
  <c r="AA2135" i="6"/>
  <c r="G2135" i="6"/>
  <c r="AB2134" i="6"/>
  <c r="AA2134" i="6"/>
  <c r="G2134" i="6"/>
  <c r="AB2133" i="6"/>
  <c r="AA2133" i="6"/>
  <c r="G2133" i="6"/>
  <c r="AB2132" i="6"/>
  <c r="AA2132" i="6"/>
  <c r="G2132" i="6"/>
  <c r="AB2131" i="6"/>
  <c r="AA2131" i="6"/>
  <c r="G2131" i="6"/>
  <c r="AB2130" i="6"/>
  <c r="AA2130" i="6"/>
  <c r="G2130" i="6"/>
  <c r="AB2129" i="6"/>
  <c r="AA2129" i="6"/>
  <c r="G2129" i="6"/>
  <c r="AB2128" i="6"/>
  <c r="AA2128" i="6"/>
  <c r="G2128" i="6"/>
  <c r="AB2127" i="6"/>
  <c r="AA2127" i="6"/>
  <c r="G2127" i="6"/>
  <c r="AB2126" i="6"/>
  <c r="AA2126" i="6"/>
  <c r="G2126" i="6"/>
  <c r="AB2125" i="6"/>
  <c r="AA2125" i="6"/>
  <c r="G2125" i="6"/>
  <c r="AB2124" i="6"/>
  <c r="AA2124" i="6"/>
  <c r="G2124" i="6"/>
  <c r="AB2123" i="6"/>
  <c r="AA2123" i="6"/>
  <c r="G2123" i="6"/>
  <c r="AB2122" i="6"/>
  <c r="AA2122" i="6"/>
  <c r="G2122" i="6"/>
  <c r="AB2121" i="6"/>
  <c r="AA2121" i="6"/>
  <c r="G2121" i="6"/>
  <c r="AB2120" i="6"/>
  <c r="AA2120" i="6"/>
  <c r="G2120" i="6"/>
  <c r="AB2119" i="6"/>
  <c r="AA2119" i="6"/>
  <c r="G2119" i="6"/>
  <c r="AB2118" i="6"/>
  <c r="AA2118" i="6"/>
  <c r="G2118" i="6"/>
  <c r="AB2117" i="6"/>
  <c r="AA2117" i="6"/>
  <c r="G2117" i="6"/>
  <c r="AB2116" i="6"/>
  <c r="AA2116" i="6"/>
  <c r="G2116" i="6"/>
  <c r="AB2115" i="6"/>
  <c r="AA2115" i="6"/>
  <c r="G2115" i="6"/>
  <c r="AB2114" i="6"/>
  <c r="AA2114" i="6"/>
  <c r="G2114" i="6"/>
  <c r="AB2113" i="6"/>
  <c r="AA2113" i="6"/>
  <c r="G2113" i="6"/>
  <c r="AB2112" i="6"/>
  <c r="AA2112" i="6"/>
  <c r="G2112" i="6"/>
  <c r="AB2111" i="6"/>
  <c r="AA2111" i="6"/>
  <c r="G2111" i="6"/>
  <c r="AB2110" i="6"/>
  <c r="AA2110" i="6"/>
  <c r="G2110" i="6"/>
  <c r="AB2109" i="6"/>
  <c r="AA2109" i="6"/>
  <c r="G2109" i="6"/>
  <c r="AB2108" i="6"/>
  <c r="AA2108" i="6"/>
  <c r="G2108" i="6"/>
  <c r="AB2107" i="6"/>
  <c r="AA2107" i="6"/>
  <c r="G2107" i="6"/>
  <c r="AB2106" i="6"/>
  <c r="AA2106" i="6"/>
  <c r="G2106" i="6"/>
  <c r="AB2105" i="6"/>
  <c r="AA2105" i="6"/>
  <c r="G2105" i="6"/>
  <c r="AB2104" i="6"/>
  <c r="AA2104" i="6"/>
  <c r="G2104" i="6"/>
  <c r="AB2103" i="6"/>
  <c r="AA2103" i="6"/>
  <c r="G2103" i="6"/>
  <c r="AB2102" i="6"/>
  <c r="AA2102" i="6"/>
  <c r="G2102" i="6"/>
  <c r="AB2101" i="6"/>
  <c r="AA2101" i="6"/>
  <c r="G2101" i="6"/>
  <c r="AB2100" i="6"/>
  <c r="AA2100" i="6"/>
  <c r="G2100" i="6"/>
  <c r="AB2099" i="6"/>
  <c r="AA2099" i="6"/>
  <c r="G2099" i="6"/>
  <c r="AB2098" i="6"/>
  <c r="AA2098" i="6"/>
  <c r="G2098" i="6"/>
  <c r="AB2097" i="6"/>
  <c r="AA2097" i="6"/>
  <c r="G2097" i="6"/>
  <c r="AB2096" i="6"/>
  <c r="AA2096" i="6"/>
  <c r="G2096" i="6"/>
  <c r="AB2095" i="6"/>
  <c r="AA2095" i="6"/>
  <c r="G2095" i="6"/>
  <c r="AB2094" i="6"/>
  <c r="AA2094" i="6"/>
  <c r="G2094" i="6"/>
  <c r="AB2093" i="6"/>
  <c r="AA2093" i="6"/>
  <c r="G2093" i="6"/>
  <c r="AB2092" i="6"/>
  <c r="AA2092" i="6"/>
  <c r="G2092" i="6"/>
  <c r="AB2091" i="6"/>
  <c r="AA2091" i="6"/>
  <c r="G2091" i="6"/>
  <c r="AB2090" i="6"/>
  <c r="AA2090" i="6"/>
  <c r="G2090" i="6"/>
  <c r="AB2089" i="6"/>
  <c r="AA2089" i="6"/>
  <c r="G2089" i="6"/>
  <c r="AB2088" i="6"/>
  <c r="AA2088" i="6"/>
  <c r="G2088" i="6"/>
  <c r="AB2087" i="6"/>
  <c r="AA2087" i="6"/>
  <c r="G2087" i="6"/>
  <c r="AB2086" i="6"/>
  <c r="AA2086" i="6"/>
  <c r="G2086" i="6"/>
  <c r="AB2085" i="6"/>
  <c r="AA2085" i="6"/>
  <c r="G2085" i="6"/>
  <c r="AB2084" i="6"/>
  <c r="AA2084" i="6"/>
  <c r="G2084" i="6"/>
  <c r="AB2083" i="6"/>
  <c r="AA2083" i="6"/>
  <c r="G2083" i="6"/>
  <c r="AB2082" i="6"/>
  <c r="AA2082" i="6"/>
  <c r="G2082" i="6"/>
  <c r="AB2081" i="6"/>
  <c r="AA2081" i="6"/>
  <c r="G2081" i="6"/>
  <c r="AB2080" i="6"/>
  <c r="AA2080" i="6"/>
  <c r="G2080" i="6"/>
  <c r="AB2079" i="6"/>
  <c r="AA2079" i="6"/>
  <c r="G2079" i="6"/>
  <c r="AB2078" i="6"/>
  <c r="AA2078" i="6"/>
  <c r="G2078" i="6"/>
  <c r="AB2077" i="6"/>
  <c r="AA2077" i="6"/>
  <c r="G2077" i="6"/>
  <c r="AB2076" i="6"/>
  <c r="AA2076" i="6"/>
  <c r="G2076" i="6"/>
  <c r="AB2075" i="6"/>
  <c r="AA2075" i="6"/>
  <c r="G2075" i="6"/>
  <c r="AB2074" i="6"/>
  <c r="AA2074" i="6"/>
  <c r="G2074" i="6"/>
  <c r="AB2073" i="6"/>
  <c r="AA2073" i="6"/>
  <c r="G2073" i="6"/>
  <c r="AB2072" i="6"/>
  <c r="AA2072" i="6"/>
  <c r="G2072" i="6"/>
  <c r="AB2071" i="6"/>
  <c r="AA2071" i="6"/>
  <c r="G2071" i="6"/>
  <c r="AB2070" i="6"/>
  <c r="AA2070" i="6"/>
  <c r="G2070" i="6"/>
  <c r="AB2069" i="6"/>
  <c r="AA2069" i="6"/>
  <c r="G2069" i="6"/>
  <c r="AB2068" i="6"/>
  <c r="AA2068" i="6"/>
  <c r="G2068" i="6"/>
  <c r="AB2067" i="6"/>
  <c r="AA2067" i="6"/>
  <c r="G2067" i="6"/>
  <c r="AB2066" i="6"/>
  <c r="AA2066" i="6"/>
  <c r="G2066" i="6"/>
  <c r="AB2065" i="6"/>
  <c r="AA2065" i="6"/>
  <c r="G2065" i="6"/>
  <c r="AB2064" i="6"/>
  <c r="AA2064" i="6"/>
  <c r="G2064" i="6"/>
  <c r="AB2063" i="6"/>
  <c r="AA2063" i="6"/>
  <c r="G2063" i="6"/>
  <c r="AB2062" i="6"/>
  <c r="AA2062" i="6"/>
  <c r="G2062" i="6"/>
  <c r="AB2061" i="6"/>
  <c r="AA2061" i="6"/>
  <c r="G2061" i="6"/>
  <c r="AB2060" i="6"/>
  <c r="AA2060" i="6"/>
  <c r="G2060" i="6"/>
  <c r="AB2059" i="6"/>
  <c r="AA2059" i="6"/>
  <c r="G2059" i="6"/>
  <c r="AB2058" i="6"/>
  <c r="AA2058" i="6"/>
  <c r="G2058" i="6"/>
  <c r="AB2057" i="6"/>
  <c r="AA2057" i="6"/>
  <c r="G2057" i="6"/>
  <c r="AB2056" i="6"/>
  <c r="AA2056" i="6"/>
  <c r="G2056" i="6"/>
  <c r="AB2055" i="6"/>
  <c r="AA2055" i="6"/>
  <c r="G2055" i="6"/>
  <c r="AB2054" i="6"/>
  <c r="AA2054" i="6"/>
  <c r="G2054" i="6"/>
  <c r="AB2053" i="6"/>
  <c r="AA2053" i="6"/>
  <c r="G2053" i="6"/>
  <c r="AB2052" i="6"/>
  <c r="AA2052" i="6"/>
  <c r="G2052" i="6"/>
  <c r="AB2051" i="6"/>
  <c r="AA2051" i="6"/>
  <c r="G2051" i="6"/>
  <c r="AB2050" i="6"/>
  <c r="AA2050" i="6"/>
  <c r="G2050" i="6"/>
  <c r="AB2049" i="6"/>
  <c r="AA2049" i="6"/>
  <c r="G2049" i="6"/>
  <c r="AB2048" i="6"/>
  <c r="AA2048" i="6"/>
  <c r="G2048" i="6"/>
  <c r="AB2047" i="6"/>
  <c r="AA2047" i="6"/>
  <c r="G2047" i="6"/>
  <c r="AB2046" i="6"/>
  <c r="AA2046" i="6"/>
  <c r="G2046" i="6"/>
  <c r="AB2045" i="6"/>
  <c r="AA2045" i="6"/>
  <c r="G2045" i="6"/>
  <c r="AB2044" i="6"/>
  <c r="AA2044" i="6"/>
  <c r="G2044" i="6"/>
  <c r="AB2043" i="6"/>
  <c r="AA2043" i="6"/>
  <c r="G2043" i="6"/>
  <c r="AB2042" i="6"/>
  <c r="AA2042" i="6"/>
  <c r="G2042" i="6"/>
  <c r="AB2041" i="6"/>
  <c r="AA2041" i="6"/>
  <c r="G2041" i="6"/>
  <c r="AB2040" i="6"/>
  <c r="AA2040" i="6"/>
  <c r="G2040" i="6"/>
  <c r="AB2039" i="6"/>
  <c r="AA2039" i="6"/>
  <c r="G2039" i="6"/>
  <c r="AB2038" i="6"/>
  <c r="AA2038" i="6"/>
  <c r="G2038" i="6"/>
  <c r="AB2037" i="6"/>
  <c r="AA2037" i="6"/>
  <c r="G2037" i="6"/>
  <c r="AB2036" i="6"/>
  <c r="AA2036" i="6"/>
  <c r="G2036" i="6"/>
  <c r="AB2035" i="6"/>
  <c r="AA2035" i="6"/>
  <c r="G2035" i="6"/>
  <c r="AB2034" i="6"/>
  <c r="AA2034" i="6"/>
  <c r="G2034" i="6"/>
  <c r="AB2033" i="6"/>
  <c r="AA2033" i="6"/>
  <c r="G2033" i="6"/>
  <c r="AB2032" i="6"/>
  <c r="AA2032" i="6"/>
  <c r="G2032" i="6"/>
  <c r="AB2031" i="6"/>
  <c r="AA2031" i="6"/>
  <c r="G2031" i="6"/>
  <c r="AB2030" i="6"/>
  <c r="AA2030" i="6"/>
  <c r="G2030" i="6"/>
  <c r="AB2029" i="6"/>
  <c r="AA2029" i="6"/>
  <c r="G2029" i="6"/>
  <c r="AB2028" i="6"/>
  <c r="AA2028" i="6"/>
  <c r="G2028" i="6"/>
  <c r="AB2027" i="6"/>
  <c r="AA2027" i="6"/>
  <c r="G2027" i="6"/>
  <c r="AB2026" i="6"/>
  <c r="AA2026" i="6"/>
  <c r="W2026" i="6"/>
  <c r="G2026" i="6"/>
  <c r="AB2025" i="6"/>
  <c r="AA2025" i="6"/>
  <c r="G2025" i="6"/>
  <c r="AB2024" i="6"/>
  <c r="AA2024" i="6"/>
  <c r="G2024" i="6"/>
  <c r="AB2023" i="6"/>
  <c r="AA2023" i="6"/>
  <c r="G2023" i="6"/>
  <c r="AB2022" i="6"/>
  <c r="AA2022" i="6"/>
  <c r="G2022" i="6"/>
  <c r="AB2021" i="6"/>
  <c r="AA2021" i="6"/>
  <c r="G2021" i="6"/>
  <c r="AB2020" i="6"/>
  <c r="AA2020" i="6"/>
  <c r="G2020" i="6"/>
  <c r="AB2019" i="6"/>
  <c r="AA2019" i="6"/>
  <c r="G2019" i="6"/>
  <c r="AB2018" i="6"/>
  <c r="AA2018" i="6"/>
  <c r="G2018" i="6"/>
  <c r="AB2017" i="6"/>
  <c r="AA2017" i="6"/>
  <c r="G2017" i="6"/>
  <c r="AB2016" i="6"/>
  <c r="AA2016" i="6"/>
  <c r="G2016" i="6"/>
  <c r="AB2015" i="6"/>
  <c r="AA2015" i="6"/>
  <c r="G2015" i="6"/>
  <c r="AB2014" i="6"/>
  <c r="AA2014" i="6"/>
  <c r="G2014" i="6"/>
  <c r="AB2013" i="6"/>
  <c r="AA2013" i="6"/>
  <c r="G2013" i="6"/>
  <c r="AB2012" i="6"/>
  <c r="AA2012" i="6"/>
  <c r="G2012" i="6"/>
  <c r="AB2011" i="6"/>
  <c r="AA2011" i="6"/>
  <c r="G2011" i="6"/>
  <c r="AB2010" i="6"/>
  <c r="AA2010" i="6"/>
  <c r="G2010" i="6"/>
  <c r="AB2009" i="6"/>
  <c r="AA2009" i="6"/>
  <c r="G2009" i="6"/>
  <c r="AB2008" i="6"/>
  <c r="AA2008" i="6"/>
  <c r="G2008" i="6"/>
  <c r="AB2007" i="6"/>
  <c r="AA2007" i="6"/>
  <c r="G2007" i="6"/>
  <c r="AB2006" i="6"/>
  <c r="AA2006" i="6"/>
  <c r="G2006" i="6"/>
  <c r="AB2005" i="6"/>
  <c r="AA2005" i="6"/>
  <c r="G2005" i="6"/>
  <c r="AB2004" i="6"/>
  <c r="AA2004" i="6"/>
  <c r="G2004" i="6"/>
  <c r="AB2003" i="6"/>
  <c r="AA2003" i="6"/>
  <c r="G2003" i="6"/>
  <c r="AB2002" i="6"/>
  <c r="AA2002" i="6"/>
  <c r="G2002" i="6"/>
  <c r="AB2001" i="6"/>
  <c r="AA2001" i="6"/>
  <c r="G2001" i="6"/>
  <c r="AB2000" i="6"/>
  <c r="AA2000" i="6"/>
  <c r="G2000" i="6"/>
  <c r="AB1999" i="6"/>
  <c r="AA1999" i="6"/>
  <c r="G1999" i="6"/>
  <c r="AB1998" i="6"/>
  <c r="AA1998" i="6"/>
  <c r="G1998" i="6"/>
  <c r="AB1997" i="6"/>
  <c r="AA1997" i="6"/>
  <c r="G1997" i="6"/>
  <c r="AB1996" i="6"/>
  <c r="AA1996" i="6"/>
  <c r="G1996" i="6"/>
  <c r="AB1995" i="6"/>
  <c r="AA1995" i="6"/>
  <c r="G1995" i="6"/>
  <c r="AB1994" i="6"/>
  <c r="AA1994" i="6"/>
  <c r="G1994" i="6"/>
  <c r="AB1993" i="6"/>
  <c r="AA1993" i="6"/>
  <c r="G1993" i="6"/>
  <c r="AB1992" i="6"/>
  <c r="AA1992" i="6"/>
  <c r="G1992" i="6"/>
  <c r="AB1991" i="6"/>
  <c r="AA1991" i="6"/>
  <c r="G1991" i="6"/>
  <c r="AB1990" i="6"/>
  <c r="AA1990" i="6"/>
  <c r="G1990" i="6"/>
  <c r="AB1989" i="6"/>
  <c r="AA1989" i="6"/>
  <c r="G1989" i="6"/>
  <c r="AB1988" i="6"/>
  <c r="AA1988" i="6"/>
  <c r="G1988" i="6"/>
  <c r="AB1987" i="6"/>
  <c r="AA1987" i="6"/>
  <c r="G1987" i="6"/>
  <c r="AB1986" i="6"/>
  <c r="AA1986" i="6"/>
  <c r="G1986" i="6"/>
  <c r="AB1985" i="6"/>
  <c r="AA1985" i="6"/>
  <c r="G1985" i="6"/>
  <c r="AB1984" i="6"/>
  <c r="AA1984" i="6"/>
  <c r="G1984" i="6"/>
  <c r="AB1983" i="6"/>
  <c r="AA1983" i="6"/>
  <c r="G1983" i="6"/>
  <c r="AB1982" i="6"/>
  <c r="AA1982" i="6"/>
  <c r="G1982" i="6"/>
  <c r="AB1981" i="6"/>
  <c r="AA1981" i="6"/>
  <c r="G1981" i="6"/>
  <c r="AB1980" i="6"/>
  <c r="AA1980" i="6"/>
  <c r="G1980" i="6"/>
  <c r="AB1979" i="6"/>
  <c r="AA1979" i="6"/>
  <c r="G1979" i="6"/>
  <c r="AB1978" i="6"/>
  <c r="AA1978" i="6"/>
  <c r="G1978" i="6"/>
  <c r="AB1977" i="6"/>
  <c r="G1977" i="6"/>
  <c r="AB1976" i="6"/>
  <c r="AA1976" i="6"/>
  <c r="G1976" i="6"/>
  <c r="AB1975" i="6"/>
  <c r="AA1975" i="6"/>
  <c r="G1975" i="6"/>
  <c r="AB1974" i="6"/>
  <c r="AA1974" i="6"/>
  <c r="G1974" i="6"/>
  <c r="AB1973" i="6"/>
  <c r="AA1973" i="6"/>
  <c r="G1973" i="6"/>
  <c r="AB1972" i="6"/>
  <c r="AA1972" i="6"/>
  <c r="G1972" i="6"/>
  <c r="AB1971" i="6"/>
  <c r="AA1971" i="6"/>
  <c r="G1971" i="6"/>
  <c r="AB1970" i="6"/>
  <c r="AA1970" i="6"/>
  <c r="G1970" i="6"/>
  <c r="AB1969" i="6"/>
  <c r="AA1969" i="6"/>
  <c r="G1969" i="6"/>
  <c r="AB1968" i="6"/>
  <c r="AA1968" i="6"/>
  <c r="G1968" i="6"/>
  <c r="AB1967" i="6"/>
  <c r="AA1967" i="6"/>
  <c r="G1967" i="6"/>
  <c r="AB1966" i="6"/>
  <c r="AA1966" i="6"/>
  <c r="G1966" i="6"/>
  <c r="AB1965" i="6"/>
  <c r="AA1965" i="6"/>
  <c r="G1965" i="6"/>
  <c r="AB1964" i="6"/>
  <c r="AA1964" i="6"/>
  <c r="G1964" i="6"/>
  <c r="AB1963" i="6"/>
  <c r="AA1963" i="6"/>
  <c r="G1963" i="6"/>
  <c r="AB1962" i="6"/>
  <c r="AA1962" i="6"/>
  <c r="G1962" i="6"/>
  <c r="AB1961" i="6"/>
  <c r="AA1961" i="6"/>
  <c r="G1961" i="6"/>
  <c r="AB1960" i="6"/>
  <c r="AA1960" i="6"/>
  <c r="G1960" i="6"/>
  <c r="AB1959" i="6"/>
  <c r="AA1959" i="6"/>
  <c r="G1959" i="6"/>
  <c r="AB1958" i="6"/>
  <c r="AA1958" i="6"/>
  <c r="G1958" i="6"/>
  <c r="AB1957" i="6"/>
  <c r="AA1957" i="6"/>
  <c r="G1957" i="6"/>
  <c r="AB1956" i="6"/>
  <c r="AA1956" i="6"/>
  <c r="G1956" i="6"/>
  <c r="AB1955" i="6"/>
  <c r="AA1955" i="6"/>
  <c r="G1955" i="6"/>
  <c r="AB1954" i="6"/>
  <c r="AA1954" i="6"/>
  <c r="G1954" i="6"/>
  <c r="AB1953" i="6"/>
  <c r="AA1953" i="6"/>
  <c r="G1953" i="6"/>
  <c r="AA1952" i="6"/>
  <c r="G1952" i="6"/>
  <c r="AA1951" i="6"/>
  <c r="G1951" i="6"/>
  <c r="AA1950" i="6"/>
  <c r="G1950" i="6"/>
  <c r="AA1949" i="6"/>
  <c r="G1949" i="6"/>
  <c r="AA1948" i="6"/>
  <c r="G1948" i="6"/>
  <c r="AA1947" i="6"/>
  <c r="G1947" i="6"/>
  <c r="AA1946" i="6"/>
  <c r="G1946" i="6"/>
  <c r="AA1945" i="6"/>
  <c r="G1945" i="6"/>
  <c r="AA1944" i="6"/>
  <c r="G1944" i="6"/>
  <c r="AA1943" i="6"/>
  <c r="G1943" i="6"/>
  <c r="AA1942" i="6"/>
  <c r="G1942" i="6"/>
  <c r="AA1941" i="6"/>
  <c r="G1941" i="6"/>
  <c r="AA1940" i="6"/>
  <c r="G1940" i="6"/>
  <c r="AA1939" i="6"/>
  <c r="G1939" i="6"/>
  <c r="AA1938" i="6"/>
  <c r="G1938" i="6"/>
  <c r="AA1937" i="6"/>
  <c r="G1937" i="6"/>
  <c r="AA1936" i="6"/>
  <c r="G1936" i="6"/>
  <c r="AA1935" i="6"/>
  <c r="G1935" i="6"/>
  <c r="AA1934" i="6"/>
  <c r="G1934" i="6"/>
  <c r="AA1933" i="6"/>
  <c r="G1933" i="6"/>
  <c r="AA1932" i="6"/>
  <c r="G1932" i="6"/>
  <c r="AA1931" i="6"/>
  <c r="G1931" i="6"/>
  <c r="AA1930" i="6"/>
  <c r="G1930" i="6"/>
  <c r="AA1929" i="6"/>
  <c r="G1929" i="6"/>
  <c r="AA1928" i="6"/>
  <c r="G1928" i="6"/>
  <c r="G1927" i="6"/>
  <c r="AA1926" i="6"/>
  <c r="G1926" i="6"/>
  <c r="AA1925" i="6"/>
  <c r="G1925" i="6"/>
  <c r="AA1924" i="6"/>
  <c r="G1924" i="6"/>
  <c r="AA1923" i="6"/>
  <c r="G1923" i="6"/>
  <c r="AA1922" i="6"/>
  <c r="G1922" i="6"/>
  <c r="AA1921" i="6"/>
  <c r="G1921" i="6"/>
  <c r="AA1920" i="6"/>
  <c r="G1920" i="6"/>
  <c r="AA1919" i="6"/>
  <c r="G1919" i="6"/>
  <c r="AA1918" i="6"/>
  <c r="G1918" i="6"/>
  <c r="AA1917" i="6"/>
  <c r="G1917" i="6"/>
  <c r="AA1916" i="6"/>
  <c r="G1916" i="6"/>
  <c r="AA1915" i="6"/>
  <c r="G1915" i="6"/>
  <c r="AA1914" i="6"/>
  <c r="G1914" i="6"/>
  <c r="AA1913" i="6"/>
  <c r="G1913" i="6"/>
  <c r="AA1912" i="6"/>
  <c r="G1912" i="6"/>
  <c r="AA1911" i="6"/>
  <c r="G1911" i="6"/>
  <c r="AA1910" i="6"/>
  <c r="G1910" i="6"/>
  <c r="AA1909" i="6"/>
  <c r="G1909" i="6"/>
  <c r="AA1908" i="6"/>
  <c r="G1908" i="6"/>
  <c r="AA1907" i="6"/>
  <c r="G1907" i="6"/>
  <c r="AA1906" i="6"/>
  <c r="G1906" i="6"/>
  <c r="AA1905" i="6"/>
  <c r="G1905" i="6"/>
  <c r="AA1904" i="6"/>
  <c r="G1904" i="6"/>
  <c r="AA1903" i="6"/>
  <c r="G1903" i="6"/>
  <c r="AA1902" i="6"/>
  <c r="G1902" i="6"/>
  <c r="AA1901" i="6"/>
  <c r="G1901" i="6"/>
  <c r="AA1900" i="6"/>
  <c r="G1900" i="6"/>
  <c r="AA1899" i="6"/>
  <c r="G1899" i="6"/>
  <c r="AA1898" i="6"/>
  <c r="G1898" i="6"/>
  <c r="AA1897" i="6"/>
  <c r="G1897" i="6"/>
  <c r="AB1896" i="6"/>
  <c r="AA1896" i="6"/>
  <c r="G1896" i="6"/>
  <c r="AB1895" i="6"/>
  <c r="AA1895" i="6"/>
  <c r="G1895" i="6"/>
  <c r="AB1894" i="6"/>
  <c r="AA1894" i="6"/>
  <c r="G1894" i="6"/>
  <c r="AB1893" i="6"/>
  <c r="AA1893" i="6"/>
  <c r="G1893" i="6"/>
  <c r="AB1892" i="6"/>
  <c r="AA1892" i="6"/>
  <c r="G1892" i="6"/>
  <c r="G1891" i="6"/>
  <c r="AB1890" i="6"/>
  <c r="AA1890" i="6"/>
  <c r="G1890" i="6"/>
  <c r="AB1889" i="6"/>
  <c r="AA1889" i="6"/>
  <c r="G1889" i="6"/>
  <c r="AB1888" i="6"/>
  <c r="AA1888" i="6"/>
  <c r="G1888" i="6"/>
  <c r="AA1887" i="6"/>
  <c r="G1887" i="6"/>
  <c r="AA1886" i="6"/>
  <c r="G1886" i="6"/>
  <c r="AA1885" i="6"/>
  <c r="G1885" i="6"/>
  <c r="AA1884" i="6"/>
  <c r="G1884" i="6"/>
  <c r="AA1883" i="6"/>
  <c r="G1883" i="6"/>
  <c r="AA1882" i="6"/>
  <c r="G1882" i="6"/>
  <c r="AA1881" i="6"/>
  <c r="G1881" i="6"/>
  <c r="AA1880" i="6"/>
  <c r="G1880" i="6"/>
  <c r="AA1879" i="6"/>
  <c r="G1879" i="6"/>
  <c r="AA1878" i="6"/>
  <c r="G1878" i="6"/>
  <c r="AA1877" i="6"/>
  <c r="G1877" i="6"/>
  <c r="AA1876" i="6"/>
  <c r="G1876" i="6"/>
  <c r="AB1875" i="6"/>
  <c r="AA1875" i="6"/>
  <c r="G1875" i="6"/>
  <c r="AB1874" i="6"/>
  <c r="AA1874" i="6"/>
  <c r="G1874" i="6"/>
  <c r="AA1873" i="6"/>
  <c r="G1873" i="6"/>
  <c r="AB1872" i="6"/>
  <c r="AA1872" i="6"/>
  <c r="G1872" i="6"/>
  <c r="AB1871" i="6"/>
  <c r="AA1871" i="6"/>
  <c r="G1871" i="6"/>
  <c r="AB1870" i="6"/>
  <c r="AA1870" i="6"/>
  <c r="G1870" i="6"/>
  <c r="AA1869" i="6"/>
  <c r="G1869" i="6"/>
  <c r="AB1868" i="6"/>
  <c r="AA1868" i="6"/>
  <c r="G1868" i="6"/>
  <c r="AB1867" i="6"/>
  <c r="AA1867" i="6"/>
  <c r="G1867" i="6"/>
  <c r="AB1866" i="6"/>
  <c r="AA1866" i="6"/>
  <c r="G1866" i="6"/>
  <c r="AB1865" i="6"/>
  <c r="AA1865" i="6"/>
  <c r="G1865" i="6"/>
  <c r="AB1864" i="6"/>
  <c r="AA1864" i="6"/>
  <c r="G1864" i="6"/>
  <c r="AB1863" i="6"/>
  <c r="AA1863" i="6"/>
  <c r="G1863" i="6"/>
  <c r="AB1862" i="6"/>
  <c r="AA1862" i="6"/>
  <c r="G1862" i="6"/>
  <c r="AA1861" i="6"/>
  <c r="G1861" i="6"/>
  <c r="AA1860" i="6"/>
  <c r="G1860" i="6"/>
  <c r="AA1859" i="6"/>
  <c r="G1859" i="6"/>
  <c r="AB1858" i="6"/>
  <c r="AA1858" i="6"/>
  <c r="G1858" i="6"/>
  <c r="AB1857" i="6"/>
  <c r="AA1857" i="6"/>
  <c r="G1857" i="6"/>
  <c r="AB1856" i="6"/>
  <c r="AA1856" i="6"/>
  <c r="G1856" i="6"/>
  <c r="AB1855" i="6"/>
  <c r="AA1855" i="6"/>
  <c r="G1855" i="6"/>
  <c r="AB1854" i="6"/>
  <c r="AA1854" i="6"/>
  <c r="G1854" i="6"/>
  <c r="AB1853" i="6"/>
  <c r="AA1853" i="6"/>
  <c r="G1853" i="6"/>
  <c r="AB1852" i="6"/>
  <c r="AA1852" i="6"/>
  <c r="G1852" i="6"/>
  <c r="AB1851" i="6"/>
  <c r="AA1851" i="6"/>
  <c r="G1851" i="6"/>
  <c r="AB1850" i="6"/>
  <c r="AA1850" i="6"/>
  <c r="G1850" i="6"/>
  <c r="AA1849" i="6"/>
  <c r="G1849" i="6"/>
  <c r="AB1848" i="6"/>
  <c r="AA1848" i="6"/>
  <c r="G1848" i="6"/>
  <c r="AA1847" i="6"/>
  <c r="G1847" i="6"/>
  <c r="AB1846" i="6"/>
  <c r="AA1846" i="6"/>
  <c r="G1846" i="6"/>
  <c r="AB1845" i="6"/>
  <c r="AA1845" i="6"/>
  <c r="G1845" i="6"/>
  <c r="AB1844" i="6"/>
  <c r="AA1844" i="6"/>
  <c r="G1844" i="6"/>
  <c r="AB1843" i="6"/>
  <c r="AA1843" i="6"/>
  <c r="G1843" i="6"/>
  <c r="AB1842" i="6"/>
  <c r="AA1842" i="6"/>
  <c r="G1842" i="6"/>
  <c r="AA1841" i="6"/>
  <c r="G1841" i="6"/>
  <c r="AA1840" i="6"/>
  <c r="G1840" i="6"/>
  <c r="AA1839" i="6"/>
  <c r="G1839" i="6"/>
  <c r="AA1838" i="6"/>
  <c r="G1838" i="6"/>
  <c r="AA1837" i="6"/>
  <c r="G1837" i="6"/>
  <c r="AA1836" i="6"/>
  <c r="G1836" i="6"/>
  <c r="AB1835" i="6"/>
  <c r="AA1835" i="6"/>
  <c r="G1835" i="6"/>
  <c r="AA1834" i="6"/>
  <c r="G1834" i="6"/>
  <c r="AA1833" i="6"/>
  <c r="G1833" i="6"/>
  <c r="AA1832" i="6"/>
  <c r="G1832" i="6"/>
  <c r="AA1831" i="6"/>
  <c r="G1831" i="6"/>
  <c r="AA1830" i="6"/>
  <c r="G1830" i="6"/>
  <c r="AA1829" i="6"/>
  <c r="G1829" i="6"/>
  <c r="AA1828" i="6"/>
  <c r="G1828" i="6"/>
  <c r="AA1827" i="6"/>
  <c r="G1827" i="6"/>
  <c r="AA1826" i="6"/>
  <c r="G1826" i="6"/>
  <c r="AA1825" i="6"/>
  <c r="G1825" i="6"/>
  <c r="AA1824" i="6"/>
  <c r="G1824" i="6"/>
  <c r="AA1823" i="6"/>
  <c r="G1823" i="6"/>
  <c r="AA1822" i="6"/>
  <c r="G1822" i="6"/>
  <c r="AA1821" i="6"/>
  <c r="G1821" i="6"/>
  <c r="AB1820" i="6"/>
  <c r="AA1820" i="6"/>
  <c r="G1820" i="6"/>
  <c r="AB1819" i="6"/>
  <c r="AA1819" i="6"/>
  <c r="G1819" i="6"/>
  <c r="AB1818" i="6"/>
  <c r="AA1818" i="6"/>
  <c r="G1818" i="6"/>
  <c r="AB1817" i="6"/>
  <c r="AA1817" i="6"/>
  <c r="G1817" i="6"/>
  <c r="AB1816" i="6"/>
  <c r="AA1816" i="6"/>
  <c r="G1816" i="6"/>
  <c r="AB1815" i="6"/>
  <c r="AA1815" i="6"/>
  <c r="G1815" i="6"/>
  <c r="AB1814" i="6"/>
  <c r="AA1814" i="6"/>
  <c r="G1814" i="6"/>
  <c r="AB1813" i="6"/>
  <c r="AA1813" i="6"/>
  <c r="G1813" i="6"/>
  <c r="AB1812" i="6"/>
  <c r="AA1812" i="6"/>
  <c r="G1812" i="6"/>
  <c r="AB1811" i="6"/>
  <c r="AA1811" i="6"/>
  <c r="G1811" i="6"/>
  <c r="AB1810" i="6"/>
  <c r="AA1810" i="6"/>
  <c r="G1810" i="6"/>
  <c r="AB1809" i="6"/>
  <c r="AA1809" i="6"/>
  <c r="G1809" i="6"/>
  <c r="AB1808" i="6"/>
  <c r="AA1808" i="6"/>
  <c r="G1808" i="6"/>
  <c r="AB1807" i="6"/>
  <c r="AA1807" i="6"/>
  <c r="G1807" i="6"/>
  <c r="AB1806" i="6"/>
  <c r="AA1806" i="6"/>
  <c r="G1806" i="6"/>
  <c r="AB1805" i="6"/>
  <c r="AA1805" i="6"/>
  <c r="G1805" i="6"/>
  <c r="AB1804" i="6"/>
  <c r="AA1804" i="6"/>
  <c r="G1804" i="6"/>
  <c r="AA1803" i="6"/>
  <c r="G1803" i="6"/>
  <c r="AB1802" i="6"/>
  <c r="AA1802" i="6"/>
  <c r="G1802" i="6"/>
  <c r="AA1801" i="6"/>
  <c r="G1801" i="6"/>
  <c r="AA1800" i="6"/>
  <c r="G1800" i="6"/>
  <c r="AB1799" i="6"/>
  <c r="AA1799" i="6"/>
  <c r="G1799" i="6"/>
  <c r="AB1798" i="6"/>
  <c r="AA1798" i="6"/>
  <c r="G1798" i="6"/>
  <c r="AA1797" i="6"/>
  <c r="G1797" i="6"/>
  <c r="AA1796" i="6"/>
  <c r="G1796" i="6"/>
  <c r="AB1795" i="6"/>
  <c r="AA1795" i="6"/>
  <c r="G1795" i="6"/>
  <c r="AB1794" i="6"/>
  <c r="AA1794" i="6"/>
  <c r="G1794" i="6"/>
  <c r="AA1793" i="6"/>
  <c r="G1793" i="6"/>
  <c r="AA1792" i="6"/>
  <c r="G1792" i="6"/>
  <c r="AB1791" i="6"/>
  <c r="AA1791" i="6"/>
  <c r="G1791" i="6"/>
  <c r="AA1790" i="6"/>
  <c r="G1790" i="6"/>
  <c r="AA1789" i="6"/>
  <c r="G1789" i="6"/>
  <c r="AA1788" i="6"/>
  <c r="G1788" i="6"/>
  <c r="AA1787" i="6"/>
  <c r="AA1786" i="6"/>
  <c r="H1786" i="6"/>
  <c r="G1786" i="6"/>
  <c r="AA1785" i="6"/>
  <c r="G1785" i="6"/>
  <c r="AA1784" i="6"/>
  <c r="G1784" i="6"/>
  <c r="AA1783" i="6"/>
  <c r="G1783" i="6"/>
  <c r="AA1782" i="6"/>
  <c r="G1782" i="6"/>
  <c r="AA1781" i="6"/>
  <c r="G1781" i="6"/>
  <c r="AA1780" i="6"/>
  <c r="G1780" i="6"/>
  <c r="AA1779" i="6"/>
  <c r="G1779" i="6"/>
  <c r="AA1778" i="6"/>
  <c r="AA1777" i="6"/>
  <c r="G1777" i="6"/>
  <c r="AA1776" i="6"/>
  <c r="G1776" i="6"/>
  <c r="AA1775" i="6"/>
  <c r="G1775" i="6"/>
  <c r="AA1774" i="6"/>
  <c r="G1774" i="6"/>
  <c r="AA1773" i="6"/>
  <c r="G1773" i="6"/>
  <c r="AA1772" i="6"/>
  <c r="G1772" i="6"/>
  <c r="AA1771" i="6"/>
  <c r="G1771" i="6"/>
  <c r="AA1770" i="6"/>
  <c r="G1770" i="6"/>
  <c r="AA1769" i="6"/>
  <c r="G1769" i="6"/>
  <c r="AA1768" i="6"/>
  <c r="G1768" i="6"/>
  <c r="AA1767" i="6"/>
  <c r="G1767" i="6"/>
  <c r="AA1766" i="6"/>
  <c r="G1766" i="6"/>
  <c r="AA1765" i="6"/>
  <c r="G1765" i="6"/>
  <c r="AA1764" i="6"/>
  <c r="G1764" i="6"/>
  <c r="AA1763" i="6"/>
  <c r="G1763" i="6"/>
  <c r="AA1762" i="6"/>
  <c r="G1762" i="6"/>
  <c r="AA1761" i="6"/>
  <c r="G1761" i="6"/>
  <c r="AA1760" i="6"/>
  <c r="G1760" i="6"/>
  <c r="AA1759" i="6"/>
  <c r="G1759" i="6"/>
  <c r="AA1758" i="6"/>
  <c r="G1758" i="6"/>
  <c r="AA1757" i="6"/>
  <c r="G1757" i="6"/>
  <c r="AA1756" i="6"/>
  <c r="G1756" i="6"/>
  <c r="AA1755" i="6"/>
  <c r="G1755" i="6"/>
  <c r="AA1754" i="6"/>
  <c r="G1754" i="6"/>
  <c r="AA1753" i="6"/>
  <c r="G1753" i="6"/>
  <c r="AA1752" i="6"/>
  <c r="G1752" i="6"/>
  <c r="AA1751" i="6"/>
  <c r="G1751" i="6"/>
  <c r="AA1750" i="6"/>
  <c r="G1750" i="6"/>
  <c r="AA1749" i="6"/>
  <c r="G1749" i="6"/>
  <c r="AA1748" i="6"/>
  <c r="G1748" i="6"/>
  <c r="AA1747" i="6"/>
  <c r="G1747" i="6"/>
  <c r="AA1746" i="6"/>
  <c r="G1746" i="6"/>
  <c r="AA1745" i="6"/>
  <c r="G1745" i="6"/>
  <c r="AA1744" i="6"/>
  <c r="G1744" i="6"/>
  <c r="AA1743" i="6"/>
  <c r="G1743" i="6"/>
  <c r="AA1742" i="6"/>
  <c r="G1742" i="6"/>
  <c r="AA1741" i="6"/>
  <c r="G1741" i="6"/>
  <c r="AA1740" i="6"/>
  <c r="G1740" i="6"/>
  <c r="AA1739" i="6"/>
  <c r="G1739" i="6"/>
  <c r="AA1738" i="6"/>
  <c r="G1738" i="6"/>
  <c r="AA1737" i="6"/>
  <c r="G1737" i="6"/>
  <c r="AA1736" i="6"/>
  <c r="G1736" i="6"/>
  <c r="AA1735" i="6"/>
  <c r="G1735" i="6"/>
  <c r="AA1734" i="6"/>
  <c r="G1734" i="6"/>
  <c r="AA1733" i="6"/>
  <c r="G1733" i="6"/>
  <c r="AA1732" i="6"/>
  <c r="G1732" i="6"/>
  <c r="AA1731" i="6"/>
  <c r="G1731" i="6"/>
  <c r="AA1730" i="6"/>
  <c r="G1730" i="6"/>
  <c r="AA1729" i="6"/>
  <c r="G1729" i="6"/>
  <c r="AA1728" i="6"/>
  <c r="G1728" i="6"/>
  <c r="AA1727" i="6"/>
  <c r="G1727" i="6"/>
  <c r="AA1726" i="6"/>
  <c r="G1726" i="6"/>
  <c r="AA1725" i="6"/>
  <c r="G1725" i="6"/>
  <c r="AA1724" i="6"/>
  <c r="G1724" i="6"/>
  <c r="AA1723" i="6"/>
  <c r="G1723" i="6"/>
  <c r="AA1722" i="6"/>
  <c r="G1722" i="6"/>
  <c r="AA1721" i="6"/>
  <c r="G1721" i="6"/>
  <c r="AA1720" i="6"/>
  <c r="G1720" i="6"/>
  <c r="AA1719" i="6"/>
  <c r="G1719" i="6"/>
  <c r="AA1718" i="6"/>
  <c r="G1718" i="6"/>
  <c r="AA1717" i="6"/>
  <c r="G1717" i="6"/>
  <c r="AA1716" i="6"/>
  <c r="G1716" i="6"/>
  <c r="AA1715" i="6"/>
  <c r="G1715" i="6"/>
  <c r="AA1714" i="6"/>
  <c r="G1714" i="6"/>
  <c r="AA1713" i="6"/>
  <c r="G1713" i="6"/>
  <c r="AA1712" i="6"/>
  <c r="G1712" i="6"/>
  <c r="AA1711" i="6"/>
  <c r="G1711" i="6"/>
  <c r="AA1710" i="6"/>
  <c r="G1710" i="6"/>
  <c r="AA1709" i="6"/>
  <c r="G1709" i="6"/>
  <c r="AA1708" i="6"/>
  <c r="G1708" i="6"/>
  <c r="AA1707" i="6"/>
  <c r="G1707" i="6"/>
  <c r="AA1706" i="6"/>
  <c r="G1706" i="6"/>
  <c r="AA1705" i="6"/>
  <c r="G1705" i="6"/>
  <c r="AA1704" i="6"/>
  <c r="G1704" i="6"/>
  <c r="AA1703" i="6"/>
  <c r="G1703" i="6"/>
  <c r="AA1702" i="6"/>
  <c r="G1702" i="6"/>
  <c r="AA1701" i="6"/>
  <c r="G1701" i="6"/>
  <c r="AB1700" i="6"/>
  <c r="AA1700" i="6"/>
  <c r="G1700" i="6"/>
  <c r="AB1699" i="6"/>
  <c r="AA1699" i="6"/>
  <c r="G1699" i="6"/>
  <c r="AB1698" i="6"/>
  <c r="AA1698" i="6"/>
  <c r="G1698" i="6"/>
  <c r="AB1697" i="6"/>
  <c r="AA1697" i="6"/>
  <c r="G1697" i="6"/>
  <c r="AB1696" i="6"/>
  <c r="AA1696" i="6"/>
  <c r="G1696" i="6"/>
  <c r="AB1695" i="6"/>
  <c r="AA1695" i="6"/>
  <c r="G1695" i="6"/>
  <c r="AA1694" i="6"/>
  <c r="G1694" i="6"/>
  <c r="AA1693" i="6"/>
  <c r="G1693" i="6"/>
  <c r="AA1692" i="6"/>
  <c r="G1692" i="6"/>
  <c r="AA1691" i="6"/>
  <c r="G1691" i="6"/>
  <c r="AA1690" i="6"/>
  <c r="G1690" i="6"/>
  <c r="AA1689" i="6"/>
  <c r="G1689" i="6"/>
  <c r="G1688" i="6"/>
  <c r="AA1687" i="6"/>
  <c r="G1687" i="6"/>
  <c r="AA1686" i="6"/>
  <c r="G1686" i="6"/>
  <c r="AA1685" i="6"/>
  <c r="G1685" i="6"/>
  <c r="AA1684" i="6"/>
  <c r="G1684" i="6"/>
  <c r="AA1683" i="6"/>
  <c r="G1683" i="6"/>
  <c r="AA1682" i="6"/>
  <c r="G1682" i="6"/>
  <c r="AB1681" i="6"/>
  <c r="AA1681" i="6"/>
  <c r="G1681" i="6"/>
  <c r="AB1680" i="6"/>
  <c r="AA1680" i="6"/>
  <c r="G1680" i="6"/>
  <c r="AA1679" i="6"/>
  <c r="G1679" i="6"/>
  <c r="AB1678" i="6"/>
  <c r="AA1678" i="6"/>
  <c r="G1678" i="6"/>
  <c r="AA1677" i="6"/>
  <c r="G1677" i="6"/>
  <c r="AA1676" i="6"/>
  <c r="G1676" i="6"/>
  <c r="AB1675" i="6"/>
  <c r="AA1675" i="6"/>
  <c r="G1675" i="6"/>
  <c r="AB1674" i="6"/>
  <c r="AA1674" i="6"/>
  <c r="G1674" i="6"/>
  <c r="AB1673" i="6"/>
  <c r="AA1673" i="6"/>
  <c r="G1673" i="6"/>
  <c r="AB1672" i="6"/>
  <c r="AA1672" i="6"/>
  <c r="G1672" i="6"/>
  <c r="AB1671" i="6"/>
  <c r="AA1671" i="6"/>
  <c r="G1671" i="6"/>
  <c r="AB1670" i="6"/>
  <c r="AA1670" i="6"/>
  <c r="G1670" i="6"/>
  <c r="AA1669" i="6"/>
  <c r="G1669" i="6"/>
  <c r="AB1668" i="6"/>
  <c r="AA1668" i="6"/>
  <c r="G1668" i="6"/>
  <c r="AB1667" i="6"/>
  <c r="AA1667" i="6"/>
  <c r="G1667" i="6"/>
  <c r="AB1666" i="6"/>
  <c r="AA1666" i="6"/>
  <c r="G1666" i="6"/>
  <c r="AB1665" i="6"/>
  <c r="AA1665" i="6"/>
  <c r="G1665" i="6"/>
  <c r="AB1664" i="6"/>
  <c r="AA1664" i="6"/>
  <c r="G1664" i="6"/>
  <c r="AB1663" i="6"/>
  <c r="AA1663" i="6"/>
  <c r="G1663" i="6"/>
  <c r="AA1662" i="6"/>
  <c r="G1662" i="6"/>
  <c r="AA1661" i="6"/>
  <c r="G1661" i="6"/>
  <c r="AA1660" i="6"/>
  <c r="G1660" i="6"/>
  <c r="AB1659" i="6"/>
  <c r="AA1659" i="6"/>
  <c r="G1659" i="6"/>
  <c r="AB1658" i="6"/>
  <c r="AA1658" i="6"/>
  <c r="G1658" i="6"/>
  <c r="AB1657" i="6"/>
  <c r="AA1657" i="6"/>
  <c r="G1657" i="6"/>
  <c r="AB1656" i="6"/>
  <c r="AA1656" i="6"/>
  <c r="G1656" i="6"/>
  <c r="AB1655" i="6"/>
  <c r="AA1655" i="6"/>
  <c r="G1655" i="6"/>
  <c r="AB1654" i="6"/>
  <c r="AA1654" i="6"/>
  <c r="G1654" i="6"/>
  <c r="AB1653" i="6"/>
  <c r="AA1653" i="6"/>
  <c r="G1653" i="6"/>
  <c r="AB1652" i="6"/>
  <c r="AA1652" i="6"/>
  <c r="G1652" i="6"/>
  <c r="AB1651" i="6"/>
  <c r="AA1651" i="6"/>
  <c r="G1651" i="6"/>
  <c r="AB1650" i="6"/>
  <c r="AA1650" i="6"/>
  <c r="G1650" i="6"/>
  <c r="AB1649" i="6"/>
  <c r="AA1649" i="6"/>
  <c r="G1649" i="6"/>
  <c r="AB1648" i="6"/>
  <c r="AA1648" i="6"/>
  <c r="G1648" i="6"/>
  <c r="AB1647" i="6"/>
  <c r="AA1647" i="6"/>
  <c r="G1647" i="6"/>
  <c r="AB1646" i="6"/>
  <c r="AA1646" i="6"/>
  <c r="G1646" i="6"/>
  <c r="AB1645" i="6"/>
  <c r="AA1645" i="6"/>
  <c r="G1645" i="6"/>
  <c r="AB1644" i="6"/>
  <c r="AA1644" i="6"/>
  <c r="G1644" i="6"/>
  <c r="AB1643" i="6"/>
  <c r="AA1643" i="6"/>
  <c r="G1643" i="6"/>
  <c r="AB1642" i="6"/>
  <c r="AA1642" i="6"/>
  <c r="G1642" i="6"/>
  <c r="AB1641" i="6"/>
  <c r="AA1641" i="6"/>
  <c r="G1641" i="6"/>
  <c r="AB1640" i="6"/>
  <c r="AA1640" i="6"/>
  <c r="G1640" i="6"/>
  <c r="AB1639" i="6"/>
  <c r="AA1639" i="6"/>
  <c r="G1639" i="6"/>
  <c r="AB1638" i="6"/>
  <c r="AA1638" i="6"/>
  <c r="G1638" i="6"/>
  <c r="AB1637" i="6"/>
  <c r="AA1637" i="6"/>
  <c r="G1637" i="6"/>
  <c r="AB1636" i="6"/>
  <c r="AA1636" i="6"/>
  <c r="G1636" i="6"/>
  <c r="AB1635" i="6"/>
  <c r="AA1635" i="6"/>
  <c r="G1635" i="6"/>
  <c r="AB1634" i="6"/>
  <c r="AA1634" i="6"/>
  <c r="G1634" i="6"/>
  <c r="AB1633" i="6"/>
  <c r="AA1633" i="6"/>
  <c r="G1633" i="6"/>
  <c r="AB1632" i="6"/>
  <c r="AA1632" i="6"/>
  <c r="G1632" i="6"/>
  <c r="AB1631" i="6"/>
  <c r="AA1631" i="6"/>
  <c r="G1631" i="6"/>
  <c r="AB1630" i="6"/>
  <c r="AA1630" i="6"/>
  <c r="G1630" i="6"/>
  <c r="AB1629" i="6"/>
  <c r="AA1629" i="6"/>
  <c r="G1629" i="6"/>
  <c r="AB1628" i="6"/>
  <c r="AA1628" i="6"/>
  <c r="G1628" i="6"/>
  <c r="AB1627" i="6"/>
  <c r="AA1627" i="6"/>
  <c r="G1627" i="6"/>
  <c r="AB1626" i="6"/>
  <c r="AA1626" i="6"/>
  <c r="G1626" i="6"/>
  <c r="AB1625" i="6"/>
  <c r="AA1625" i="6"/>
  <c r="G1625" i="6"/>
  <c r="AB1624" i="6"/>
  <c r="AA1624" i="6"/>
  <c r="G1624" i="6"/>
  <c r="AB1623" i="6"/>
  <c r="AA1623" i="6"/>
  <c r="G1623" i="6"/>
  <c r="AB1622" i="6"/>
  <c r="AA1622" i="6"/>
  <c r="G1622" i="6"/>
  <c r="AB1621" i="6"/>
  <c r="AA1621" i="6"/>
  <c r="G1621" i="6"/>
  <c r="AB1620" i="6"/>
  <c r="AA1620" i="6"/>
  <c r="G1620" i="6"/>
  <c r="AB1619" i="6"/>
  <c r="AA1619" i="6"/>
  <c r="G1619" i="6"/>
  <c r="AB1618" i="6"/>
  <c r="AA1618" i="6"/>
  <c r="G1618" i="6"/>
  <c r="AB1617" i="6"/>
  <c r="AA1617" i="6"/>
  <c r="G1617" i="6"/>
  <c r="AB1616" i="6"/>
  <c r="AA1616" i="6"/>
  <c r="G1616" i="6"/>
  <c r="AB1615" i="6"/>
  <c r="AA1615" i="6"/>
  <c r="G1615" i="6"/>
  <c r="AB1614" i="6"/>
  <c r="AA1614" i="6"/>
  <c r="G1614" i="6"/>
  <c r="AB1613" i="6"/>
  <c r="AA1613" i="6"/>
  <c r="G1613" i="6"/>
  <c r="AB1612" i="6"/>
  <c r="AA1612" i="6"/>
  <c r="G1612" i="6"/>
  <c r="AB1611" i="6"/>
  <c r="AA1611" i="6"/>
  <c r="G1611" i="6"/>
  <c r="AB1610" i="6"/>
  <c r="AA1610" i="6"/>
  <c r="G1610" i="6"/>
  <c r="AB1609" i="6"/>
  <c r="AA1609" i="6"/>
  <c r="G1609" i="6"/>
  <c r="AB1608" i="6"/>
  <c r="AA1608" i="6"/>
  <c r="G1608" i="6"/>
  <c r="AB1607" i="6"/>
  <c r="AA1607" i="6"/>
  <c r="G1607" i="6"/>
  <c r="AB1606" i="6"/>
  <c r="AA1606" i="6"/>
  <c r="G1606" i="6"/>
  <c r="AB1605" i="6"/>
  <c r="AA1605" i="6"/>
  <c r="G1605" i="6"/>
  <c r="AB1604" i="6"/>
  <c r="AA1604" i="6"/>
  <c r="G1604" i="6"/>
  <c r="AB1603" i="6"/>
  <c r="AA1603" i="6"/>
  <c r="G1603" i="6"/>
  <c r="AB1602" i="6"/>
  <c r="AA1602" i="6"/>
  <c r="G1602" i="6"/>
  <c r="AB1601" i="6"/>
  <c r="AA1601" i="6"/>
  <c r="G1601" i="6"/>
  <c r="AB1600" i="6"/>
  <c r="AA1600" i="6"/>
  <c r="G1600" i="6"/>
  <c r="AA1599" i="6"/>
  <c r="G1599" i="6"/>
  <c r="AB1598" i="6"/>
  <c r="AA1598" i="6"/>
  <c r="G1598" i="6"/>
  <c r="AA1597" i="6"/>
  <c r="G1597" i="6"/>
  <c r="AB1596" i="6"/>
  <c r="AA1596" i="6"/>
  <c r="G1596" i="6"/>
  <c r="AB1595" i="6"/>
  <c r="AA1595" i="6"/>
  <c r="G1595" i="6"/>
  <c r="AB1594" i="6"/>
  <c r="AA1594" i="6"/>
  <c r="G1594" i="6"/>
  <c r="AB1593" i="6"/>
  <c r="AA1593" i="6"/>
  <c r="G1593" i="6"/>
  <c r="AB1592" i="6"/>
  <c r="AA1592" i="6"/>
  <c r="G1592" i="6"/>
  <c r="AB1591" i="6"/>
  <c r="AA1591" i="6"/>
  <c r="G1591" i="6"/>
  <c r="AB1590" i="6"/>
  <c r="AA1590" i="6"/>
  <c r="G1590" i="6"/>
  <c r="AB1589" i="6"/>
  <c r="AA1589" i="6"/>
  <c r="G1589" i="6"/>
  <c r="AB1588" i="6"/>
  <c r="AA1588" i="6"/>
  <c r="G1588" i="6"/>
  <c r="AB1587" i="6"/>
  <c r="AA1587" i="6"/>
  <c r="G1587" i="6"/>
  <c r="AB1586" i="6"/>
  <c r="AA1586" i="6"/>
  <c r="G1586" i="6"/>
  <c r="AB1585" i="6"/>
  <c r="AA1585" i="6"/>
  <c r="G1585" i="6"/>
  <c r="AB1584" i="6"/>
  <c r="AA1584" i="6"/>
  <c r="G1584" i="6"/>
  <c r="AB1583" i="6"/>
  <c r="AA1583" i="6"/>
  <c r="G1583" i="6"/>
  <c r="AB1582" i="6"/>
  <c r="AA1582" i="6"/>
  <c r="G1582" i="6"/>
  <c r="AB1581" i="6"/>
  <c r="AA1581" i="6"/>
  <c r="G1581" i="6"/>
  <c r="AB1580" i="6"/>
  <c r="AA1580" i="6"/>
  <c r="G1580" i="6"/>
  <c r="AB1579" i="6"/>
  <c r="AA1579" i="6"/>
  <c r="G1579" i="6"/>
  <c r="AB1578" i="6"/>
  <c r="AA1578" i="6"/>
  <c r="G1578" i="6"/>
  <c r="AB1577" i="6"/>
  <c r="AA1577" i="6"/>
  <c r="G1577" i="6"/>
  <c r="AB1576" i="6"/>
  <c r="AA1576" i="6"/>
  <c r="G1576" i="6"/>
  <c r="AB1575" i="6"/>
  <c r="AA1575" i="6"/>
  <c r="G1575" i="6"/>
  <c r="AB1574" i="6"/>
  <c r="AA1574" i="6"/>
  <c r="G1574" i="6"/>
  <c r="AB1573" i="6"/>
  <c r="AA1573" i="6"/>
  <c r="G1573" i="6"/>
  <c r="AB1572" i="6"/>
  <c r="AA1572" i="6"/>
  <c r="G1572" i="6"/>
  <c r="AB1571" i="6"/>
  <c r="AA1571" i="6"/>
  <c r="G1571" i="6"/>
  <c r="AB1570" i="6"/>
  <c r="AA1570" i="6"/>
  <c r="G1570" i="6"/>
  <c r="AB1569" i="6"/>
  <c r="AA1569" i="6"/>
  <c r="G1569" i="6"/>
  <c r="AB1568" i="6"/>
  <c r="AA1568" i="6"/>
  <c r="G1568" i="6"/>
  <c r="AB1567" i="6"/>
  <c r="AA1567" i="6"/>
  <c r="G1567" i="6"/>
  <c r="AB1566" i="6"/>
  <c r="AA1566" i="6"/>
  <c r="G1566" i="6"/>
  <c r="AB1565" i="6"/>
  <c r="AA1565" i="6"/>
  <c r="G1565" i="6"/>
  <c r="AB1564" i="6"/>
  <c r="AA1564" i="6"/>
  <c r="G1564" i="6"/>
  <c r="G1563" i="6"/>
  <c r="AB1562" i="6"/>
  <c r="AA1562" i="6"/>
  <c r="G1562" i="6"/>
  <c r="AB1561" i="6"/>
  <c r="AA1561" i="6"/>
  <c r="G1561" i="6"/>
  <c r="AB1560" i="6"/>
  <c r="AA1560" i="6"/>
  <c r="G1560" i="6"/>
  <c r="AB1559" i="6"/>
  <c r="AA1559" i="6"/>
  <c r="G1559" i="6"/>
  <c r="AB1558" i="6"/>
  <c r="AA1558" i="6"/>
  <c r="G1558" i="6"/>
  <c r="AB1557" i="6"/>
  <c r="AA1557" i="6"/>
  <c r="G1557" i="6"/>
  <c r="AB1556" i="6"/>
  <c r="AA1556" i="6"/>
  <c r="G1556" i="6"/>
  <c r="AB1555" i="6"/>
  <c r="AA1555" i="6"/>
  <c r="G1555" i="6"/>
  <c r="AB1554" i="6"/>
  <c r="AA1554" i="6"/>
  <c r="G1554" i="6"/>
  <c r="AB1553" i="6"/>
  <c r="AA1553" i="6"/>
  <c r="G1553" i="6"/>
  <c r="AB1552" i="6"/>
  <c r="AA1552" i="6"/>
  <c r="G1552" i="6"/>
  <c r="AB1551" i="6"/>
  <c r="AA1551" i="6"/>
  <c r="G1551" i="6"/>
  <c r="AB1550" i="6"/>
  <c r="AA1550" i="6"/>
  <c r="G1550" i="6"/>
  <c r="AB1549" i="6"/>
  <c r="AA1549" i="6"/>
  <c r="G1549" i="6"/>
  <c r="AB1548" i="6"/>
  <c r="AA1548" i="6"/>
  <c r="G1548" i="6"/>
  <c r="AB1547" i="6"/>
  <c r="AA1547" i="6"/>
  <c r="G1547" i="6"/>
  <c r="AB1546" i="6"/>
  <c r="AA1546" i="6"/>
  <c r="G1546" i="6"/>
  <c r="AB1545" i="6"/>
  <c r="AA1545" i="6"/>
  <c r="G1545" i="6"/>
  <c r="AB1544" i="6"/>
  <c r="AA1544" i="6"/>
  <c r="G1544" i="6"/>
  <c r="AB1543" i="6"/>
  <c r="AA1543" i="6"/>
  <c r="G1543" i="6"/>
  <c r="AB1542" i="6"/>
  <c r="AA1542" i="6"/>
  <c r="G1542" i="6"/>
  <c r="AB1541" i="6"/>
  <c r="AA1541" i="6"/>
  <c r="G1541" i="6"/>
  <c r="AB1540" i="6"/>
  <c r="AA1540" i="6"/>
  <c r="G1540" i="6"/>
  <c r="AB1539" i="6"/>
  <c r="AA1539" i="6"/>
  <c r="G1539" i="6"/>
  <c r="AB1538" i="6"/>
  <c r="AA1538" i="6"/>
  <c r="G1538" i="6"/>
  <c r="AB1537" i="6"/>
  <c r="AA1537" i="6"/>
  <c r="G1537" i="6"/>
  <c r="AB1536" i="6"/>
  <c r="AA1536" i="6"/>
  <c r="G1536" i="6"/>
  <c r="AB1535" i="6"/>
  <c r="AA1535" i="6"/>
  <c r="G1535" i="6"/>
  <c r="AB1534" i="6"/>
  <c r="AA1534" i="6"/>
  <c r="G1534" i="6"/>
  <c r="AB1533" i="6"/>
  <c r="AA1533" i="6"/>
  <c r="G1533" i="6"/>
  <c r="AB1532" i="6"/>
  <c r="AA1532" i="6"/>
  <c r="G1532" i="6"/>
  <c r="AB1531" i="6"/>
  <c r="AA1531" i="6"/>
  <c r="G1531" i="6"/>
  <c r="AB1530" i="6"/>
  <c r="AA1530" i="6"/>
  <c r="G1530" i="6"/>
  <c r="AB1529" i="6"/>
  <c r="AA1529" i="6"/>
  <c r="G1529" i="6"/>
  <c r="AB1528" i="6"/>
  <c r="AA1528" i="6"/>
  <c r="G1528" i="6"/>
  <c r="AB1527" i="6"/>
  <c r="AA1527" i="6"/>
  <c r="G1527" i="6"/>
  <c r="AB1526" i="6"/>
  <c r="AA1526" i="6"/>
  <c r="G1526" i="6"/>
  <c r="AB1525" i="6"/>
  <c r="AA1525" i="6"/>
  <c r="G1525" i="6"/>
  <c r="AB1524" i="6"/>
  <c r="AA1524" i="6"/>
  <c r="G1524" i="6"/>
  <c r="AB1523" i="6"/>
  <c r="AA1523" i="6"/>
  <c r="G1523" i="6"/>
  <c r="AB1522" i="6"/>
  <c r="AA1522" i="6"/>
  <c r="G1522" i="6"/>
  <c r="AB1521" i="6"/>
  <c r="AA1521" i="6"/>
  <c r="G1521" i="6"/>
  <c r="G1520" i="6"/>
  <c r="AB1519" i="6"/>
  <c r="AA1519" i="6"/>
  <c r="G1519" i="6"/>
  <c r="AB1518" i="6"/>
  <c r="AA1518" i="6"/>
  <c r="G1518" i="6"/>
  <c r="AB1517" i="6"/>
  <c r="AA1517" i="6"/>
  <c r="G1517" i="6"/>
  <c r="AB1516" i="6"/>
  <c r="AA1516" i="6"/>
  <c r="G1516" i="6"/>
  <c r="AB1515" i="6"/>
  <c r="AA1515" i="6"/>
  <c r="G1515" i="6"/>
  <c r="AB1514" i="6"/>
  <c r="AA1514" i="6"/>
  <c r="G1514" i="6"/>
  <c r="AB1513" i="6"/>
  <c r="AA1513" i="6"/>
  <c r="G1513" i="6"/>
  <c r="AB1512" i="6"/>
  <c r="AA1512" i="6"/>
  <c r="G1512" i="6"/>
  <c r="AB1511" i="6"/>
  <c r="AA1511" i="6"/>
  <c r="G1511" i="6"/>
  <c r="AB1510" i="6"/>
  <c r="AA1510" i="6"/>
  <c r="G1510" i="6"/>
  <c r="AB1509" i="6"/>
  <c r="AA1509" i="6"/>
  <c r="G1509" i="6"/>
  <c r="AB1508" i="6"/>
  <c r="AA1508" i="6"/>
  <c r="G1508" i="6"/>
  <c r="AB1507" i="6"/>
  <c r="AA1507" i="6"/>
  <c r="G1507" i="6"/>
  <c r="AB1506" i="6"/>
  <c r="AA1506" i="6"/>
  <c r="G1506" i="6"/>
  <c r="AB1505" i="6"/>
  <c r="AA1505" i="6"/>
  <c r="G1505" i="6"/>
  <c r="AB1504" i="6"/>
  <c r="AA1504" i="6"/>
  <c r="G1504" i="6"/>
  <c r="AB1503" i="6"/>
  <c r="AA1503" i="6"/>
  <c r="G1503" i="6"/>
  <c r="AB1502" i="6"/>
  <c r="AA1502" i="6"/>
  <c r="G1502" i="6"/>
  <c r="AB1501" i="6"/>
  <c r="AA1501" i="6"/>
  <c r="G1501" i="6"/>
  <c r="AB1500" i="6"/>
  <c r="AA1500" i="6"/>
  <c r="G1500" i="6"/>
  <c r="AB1499" i="6"/>
  <c r="AA1499" i="6"/>
  <c r="G1499" i="6"/>
  <c r="AB1498" i="6"/>
  <c r="AA1498" i="6"/>
  <c r="G1498" i="6"/>
  <c r="AB1497" i="6"/>
  <c r="AA1497" i="6"/>
  <c r="G1497" i="6"/>
  <c r="AB1496" i="6"/>
  <c r="AA1496" i="6"/>
  <c r="G1496" i="6"/>
  <c r="AB1495" i="6"/>
  <c r="AA1495" i="6"/>
  <c r="G1495" i="6"/>
  <c r="AB1494" i="6"/>
  <c r="AA1494" i="6"/>
  <c r="G1494" i="6"/>
  <c r="AB1493" i="6"/>
  <c r="AA1493" i="6"/>
  <c r="G1493" i="6"/>
  <c r="AB1492" i="6"/>
  <c r="AA1492" i="6"/>
  <c r="G1492" i="6"/>
  <c r="AB1491" i="6"/>
  <c r="AA1491" i="6"/>
  <c r="AB1490" i="6"/>
  <c r="AA1490" i="6"/>
  <c r="G1490" i="6"/>
  <c r="AB1489" i="6"/>
  <c r="AA1489" i="6"/>
  <c r="G1489" i="6"/>
  <c r="AB1488" i="6"/>
  <c r="AA1488" i="6"/>
  <c r="G1488" i="6"/>
  <c r="AB1487" i="6"/>
  <c r="AA1487" i="6"/>
  <c r="G1487" i="6"/>
  <c r="AB1486" i="6"/>
  <c r="AA1486" i="6"/>
  <c r="G1486" i="6"/>
  <c r="AB1485" i="6"/>
  <c r="AA1485" i="6"/>
  <c r="G1485" i="6"/>
  <c r="AB1484" i="6"/>
  <c r="AA1484" i="6"/>
  <c r="G1484" i="6"/>
  <c r="AB1483" i="6"/>
  <c r="AA1483" i="6"/>
  <c r="G1483" i="6"/>
  <c r="AB1482" i="6"/>
  <c r="AA1482" i="6"/>
  <c r="G1482" i="6"/>
  <c r="AB1481" i="6"/>
  <c r="AA1481" i="6"/>
  <c r="G1481" i="6"/>
  <c r="AB1480" i="6"/>
  <c r="AA1480" i="6"/>
  <c r="G1480" i="6"/>
  <c r="AB1479" i="6"/>
  <c r="AA1479" i="6"/>
  <c r="G1479" i="6"/>
  <c r="AB1478" i="6"/>
  <c r="AA1478" i="6"/>
  <c r="G1478" i="6"/>
  <c r="AB1477" i="6"/>
  <c r="AA1477" i="6"/>
  <c r="G1477" i="6"/>
  <c r="AB1476" i="6"/>
  <c r="AA1476" i="6"/>
  <c r="G1476" i="6"/>
  <c r="AB1475" i="6"/>
  <c r="AA1475" i="6"/>
  <c r="G1475" i="6"/>
  <c r="AB1474" i="6"/>
  <c r="AA1474" i="6"/>
  <c r="G1474" i="6"/>
  <c r="AB1473" i="6"/>
  <c r="AA1473" i="6"/>
  <c r="G1473" i="6"/>
  <c r="AB1472" i="6"/>
  <c r="AA1472" i="6"/>
  <c r="G1472" i="6"/>
  <c r="AB1471" i="6"/>
  <c r="AA1471" i="6"/>
  <c r="G1471" i="6"/>
  <c r="AB1470" i="6"/>
  <c r="AA1470" i="6"/>
  <c r="G1470" i="6"/>
  <c r="AB1469" i="6"/>
  <c r="AA1469" i="6"/>
  <c r="G1469" i="6"/>
  <c r="AB1468" i="6"/>
  <c r="AA1468" i="6"/>
  <c r="G1468" i="6"/>
  <c r="AB1467" i="6"/>
  <c r="AA1467" i="6"/>
  <c r="G1467" i="6"/>
  <c r="AB1466" i="6"/>
  <c r="AA1466" i="6"/>
  <c r="G1466" i="6"/>
  <c r="AB1465" i="6"/>
  <c r="AA1465" i="6"/>
  <c r="G1465" i="6"/>
  <c r="AB1464" i="6"/>
  <c r="AA1464" i="6"/>
  <c r="G1464" i="6"/>
  <c r="AB1463" i="6"/>
  <c r="AA1463" i="6"/>
  <c r="G1463" i="6"/>
  <c r="AB1462" i="6"/>
  <c r="AA1462" i="6"/>
  <c r="G1462" i="6"/>
  <c r="AB1461" i="6"/>
  <c r="AA1461" i="6"/>
  <c r="G1461" i="6"/>
  <c r="AB1460" i="6"/>
  <c r="AA1460" i="6"/>
  <c r="G1460" i="6"/>
  <c r="AB1459" i="6"/>
  <c r="AA1459" i="6"/>
  <c r="G1459" i="6"/>
  <c r="AB1458" i="6"/>
  <c r="AA1458" i="6"/>
  <c r="G1458" i="6"/>
  <c r="AB1457" i="6"/>
  <c r="AA1457" i="6"/>
  <c r="G1457" i="6"/>
  <c r="AB1456" i="6"/>
  <c r="AA1456" i="6"/>
  <c r="G1456" i="6"/>
  <c r="AB1455" i="6"/>
  <c r="AA1455" i="6"/>
  <c r="G1455" i="6"/>
  <c r="AB1454" i="6"/>
  <c r="AA1454" i="6"/>
  <c r="G1454" i="6"/>
  <c r="AB1453" i="6"/>
  <c r="AA1453" i="6"/>
  <c r="G1453" i="6"/>
  <c r="AB1452" i="6"/>
  <c r="AA1452" i="6"/>
  <c r="G1452" i="6"/>
  <c r="AB1451" i="6"/>
  <c r="AA1451" i="6"/>
  <c r="G1451" i="6"/>
  <c r="AB1450" i="6"/>
  <c r="AA1450" i="6"/>
  <c r="G1450" i="6"/>
  <c r="AB1449" i="6"/>
  <c r="AA1449" i="6"/>
  <c r="G1449" i="6"/>
  <c r="AB1448" i="6"/>
  <c r="AA1448" i="6"/>
  <c r="G1448" i="6"/>
  <c r="AB1447" i="6"/>
  <c r="AA1447" i="6"/>
  <c r="G1447" i="6"/>
  <c r="AB1446" i="6"/>
  <c r="AA1446" i="6"/>
  <c r="G1446" i="6"/>
  <c r="AB1445" i="6"/>
  <c r="AA1445" i="6"/>
  <c r="G1445" i="6"/>
  <c r="AB1444" i="6"/>
  <c r="AA1444" i="6"/>
  <c r="G1444" i="6"/>
  <c r="AB1443" i="6"/>
  <c r="AA1443" i="6"/>
  <c r="G1443" i="6"/>
  <c r="AB1442" i="6"/>
  <c r="AA1442" i="6"/>
  <c r="G1442" i="6"/>
  <c r="AB1441" i="6"/>
  <c r="AA1441" i="6"/>
  <c r="G1441" i="6"/>
  <c r="AB1440" i="6"/>
  <c r="AA1440" i="6"/>
  <c r="G1440" i="6"/>
  <c r="AB1439" i="6"/>
  <c r="AA1439" i="6"/>
  <c r="G1439" i="6"/>
  <c r="AB1438" i="6"/>
  <c r="AA1438" i="6"/>
  <c r="G1438" i="6"/>
  <c r="AB1437" i="6"/>
  <c r="AA1437" i="6"/>
  <c r="G1437" i="6"/>
  <c r="AB1436" i="6"/>
  <c r="AA1436" i="6"/>
  <c r="G1436" i="6"/>
  <c r="AB1435" i="6"/>
  <c r="AA1435" i="6"/>
  <c r="G1435" i="6"/>
  <c r="AB1434" i="6"/>
  <c r="AA1434" i="6"/>
  <c r="G1434" i="6"/>
  <c r="AB1433" i="6"/>
  <c r="AA1433" i="6"/>
  <c r="G1433" i="6"/>
  <c r="AB1432" i="6"/>
  <c r="AA1432" i="6"/>
  <c r="G1432" i="6"/>
  <c r="AB1431" i="6"/>
  <c r="AA1431" i="6"/>
  <c r="G1431" i="6"/>
  <c r="AB1430" i="6"/>
  <c r="AA1430" i="6"/>
  <c r="G1430" i="6"/>
  <c r="AB1429" i="6"/>
  <c r="AA1429" i="6"/>
  <c r="G1429" i="6"/>
  <c r="AB1428" i="6"/>
  <c r="AA1428" i="6"/>
  <c r="G1428" i="6"/>
  <c r="AB1427" i="6"/>
  <c r="AA1427" i="6"/>
  <c r="G1427" i="6"/>
  <c r="AB1426" i="6"/>
  <c r="AA1426" i="6"/>
  <c r="G1426" i="6"/>
  <c r="AB1425" i="6"/>
  <c r="AA1425" i="6"/>
  <c r="G1425" i="6"/>
  <c r="AB1424" i="6"/>
  <c r="AA1424" i="6"/>
  <c r="G1424" i="6"/>
  <c r="AB1423" i="6"/>
  <c r="AA1423" i="6"/>
  <c r="G1423" i="6"/>
  <c r="AB1422" i="6"/>
  <c r="AA1422" i="6"/>
  <c r="G1422" i="6"/>
  <c r="AB1421" i="6"/>
  <c r="AA1421" i="6"/>
  <c r="G1421" i="6"/>
  <c r="AB1420" i="6"/>
  <c r="AA1420" i="6"/>
  <c r="G1420" i="6"/>
  <c r="AB1419" i="6"/>
  <c r="AA1419" i="6"/>
  <c r="G1419" i="6"/>
  <c r="AB1418" i="6"/>
  <c r="AA1418" i="6"/>
  <c r="G1418" i="6"/>
  <c r="AB1417" i="6"/>
  <c r="AA1417" i="6"/>
  <c r="G1417" i="6"/>
  <c r="AB1416" i="6"/>
  <c r="AA1416" i="6"/>
  <c r="G1416" i="6"/>
  <c r="AB1415" i="6"/>
  <c r="AA1415" i="6"/>
  <c r="G1415" i="6"/>
  <c r="AB1414" i="6"/>
  <c r="AA1414" i="6"/>
  <c r="G1414" i="6"/>
  <c r="AB1413" i="6"/>
  <c r="AA1413" i="6"/>
  <c r="G1413" i="6"/>
  <c r="AB1412" i="6"/>
  <c r="AA1412" i="6"/>
  <c r="G1412" i="6"/>
  <c r="AB1411" i="6"/>
  <c r="AA1411" i="6"/>
  <c r="G1411" i="6"/>
  <c r="AB1410" i="6"/>
  <c r="AA1410" i="6"/>
  <c r="G1410" i="6"/>
  <c r="AB1409" i="6"/>
  <c r="AA1409" i="6"/>
  <c r="G1409" i="6"/>
  <c r="AB1408" i="6"/>
  <c r="AA1408" i="6"/>
  <c r="G1408" i="6"/>
  <c r="AB1407" i="6"/>
  <c r="AA1407" i="6"/>
  <c r="G1407" i="6"/>
  <c r="AB1406" i="6"/>
  <c r="AA1406" i="6"/>
  <c r="G1406" i="6"/>
  <c r="AB1405" i="6"/>
  <c r="AA1405" i="6"/>
  <c r="G1405" i="6"/>
  <c r="AB1404" i="6"/>
  <c r="AA1404" i="6"/>
  <c r="G1404" i="6"/>
  <c r="AB1403" i="6"/>
  <c r="AA1403" i="6"/>
  <c r="G1403" i="6"/>
  <c r="AB1402" i="6"/>
  <c r="AA1402" i="6"/>
  <c r="G1402" i="6"/>
  <c r="AB1401" i="6"/>
  <c r="AA1401" i="6"/>
  <c r="G1401" i="6"/>
  <c r="AB1400" i="6"/>
  <c r="AA1400" i="6"/>
  <c r="G1400" i="6"/>
  <c r="AB1399" i="6"/>
  <c r="AA1399" i="6"/>
  <c r="G1399" i="6"/>
  <c r="AB1398" i="6"/>
  <c r="AA1398" i="6"/>
  <c r="G1398" i="6"/>
  <c r="AB1397" i="6"/>
  <c r="AA1397" i="6"/>
  <c r="G1397" i="6"/>
  <c r="AB1396" i="6"/>
  <c r="AA1396" i="6"/>
  <c r="G1396" i="6"/>
  <c r="AB1395" i="6"/>
  <c r="AA1395" i="6"/>
  <c r="G1395" i="6"/>
  <c r="AB1394" i="6"/>
  <c r="AA1394" i="6"/>
  <c r="G1394" i="6"/>
  <c r="AB1393" i="6"/>
  <c r="AA1393" i="6"/>
  <c r="G1393" i="6"/>
  <c r="AB1392" i="6"/>
  <c r="AA1392" i="6"/>
  <c r="G1392" i="6"/>
  <c r="AB1391" i="6"/>
  <c r="AA1391" i="6"/>
  <c r="G1391" i="6"/>
  <c r="AB1390" i="6"/>
  <c r="AA1390" i="6"/>
  <c r="G1390" i="6"/>
  <c r="AB1389" i="6"/>
  <c r="AA1389" i="6"/>
  <c r="G1389" i="6"/>
  <c r="AB1388" i="6"/>
  <c r="AA1388" i="6"/>
  <c r="G1388" i="6"/>
  <c r="AB1387" i="6"/>
  <c r="AA1387" i="6"/>
  <c r="G1387" i="6"/>
  <c r="AB1386" i="6"/>
  <c r="AA1386" i="6"/>
  <c r="G1386" i="6"/>
  <c r="AB1385" i="6"/>
  <c r="AA1385" i="6"/>
  <c r="G1385" i="6"/>
  <c r="AB1384" i="6"/>
  <c r="AA1384" i="6"/>
  <c r="G1384" i="6"/>
  <c r="AB1383" i="6"/>
  <c r="AA1383" i="6"/>
  <c r="G1383" i="6"/>
  <c r="AB1382" i="6"/>
  <c r="AA1382" i="6"/>
  <c r="G1382" i="6"/>
  <c r="AB1381" i="6"/>
  <c r="AA1381" i="6"/>
  <c r="G1381" i="6"/>
  <c r="AB1380" i="6"/>
  <c r="AA1380" i="6"/>
  <c r="G1380" i="6"/>
  <c r="AB1379" i="6"/>
  <c r="AA1379" i="6"/>
  <c r="G1379" i="6"/>
  <c r="AB1378" i="6"/>
  <c r="AA1378" i="6"/>
  <c r="G1378" i="6"/>
  <c r="AB1377" i="6"/>
  <c r="AA1377" i="6"/>
  <c r="G1377" i="6"/>
  <c r="AB1376" i="6"/>
  <c r="AA1376" i="6"/>
  <c r="G1376" i="6"/>
  <c r="AB1375" i="6"/>
  <c r="AA1375" i="6"/>
  <c r="G1375" i="6"/>
  <c r="AB1374" i="6"/>
  <c r="AA1374" i="6"/>
  <c r="G1374" i="6"/>
  <c r="AB1373" i="6"/>
  <c r="AA1373" i="6"/>
  <c r="G1373" i="6"/>
  <c r="AB1372" i="6"/>
  <c r="AA1372" i="6"/>
  <c r="G1372" i="6"/>
  <c r="AB1371" i="6"/>
  <c r="AA1371" i="6"/>
  <c r="G1371" i="6"/>
  <c r="AB1370" i="6"/>
  <c r="AA1370" i="6"/>
  <c r="G1370" i="6"/>
  <c r="AB1369" i="6"/>
  <c r="AA1369" i="6"/>
  <c r="G1369" i="6"/>
  <c r="AB1368" i="6"/>
  <c r="AA1368" i="6"/>
  <c r="G1368" i="6"/>
  <c r="AB1367" i="6"/>
  <c r="AA1367" i="6"/>
  <c r="G1367" i="6"/>
  <c r="AB1366" i="6"/>
  <c r="AA1366" i="6"/>
  <c r="G1366" i="6"/>
  <c r="AB1365" i="6"/>
  <c r="AA1365" i="6"/>
  <c r="G1365" i="6"/>
  <c r="AB1364" i="6"/>
  <c r="AA1364" i="6"/>
  <c r="G1364" i="6"/>
  <c r="AB1363" i="6"/>
  <c r="AA1363" i="6"/>
  <c r="G1363" i="6"/>
  <c r="AB1362" i="6"/>
  <c r="AA1362" i="6"/>
  <c r="G1362" i="6"/>
  <c r="AB1361" i="6"/>
  <c r="AA1361" i="6"/>
  <c r="G1361" i="6"/>
  <c r="AB1360" i="6"/>
  <c r="AA1360" i="6"/>
  <c r="G1360" i="6"/>
  <c r="AB1359" i="6"/>
  <c r="AA1359" i="6"/>
  <c r="G1359" i="6"/>
  <c r="AB1358" i="6"/>
  <c r="AA1358" i="6"/>
  <c r="G1358" i="6"/>
  <c r="AB1357" i="6"/>
  <c r="AA1357" i="6"/>
  <c r="G1357" i="6"/>
  <c r="AB1356" i="6"/>
  <c r="AA1356" i="6"/>
  <c r="G1356" i="6"/>
  <c r="AB1355" i="6"/>
  <c r="AA1355" i="6"/>
  <c r="G1355" i="6"/>
  <c r="AB1354" i="6"/>
  <c r="AA1354" i="6"/>
  <c r="G1354" i="6"/>
  <c r="AB1353" i="6"/>
  <c r="AA1353" i="6"/>
  <c r="G1353" i="6"/>
  <c r="AB1352" i="6"/>
  <c r="AA1352" i="6"/>
  <c r="G1352" i="6"/>
  <c r="AB1351" i="6"/>
  <c r="AA1351" i="6"/>
  <c r="G1351" i="6"/>
  <c r="AB1350" i="6"/>
  <c r="AA1350" i="6"/>
  <c r="G1350" i="6"/>
  <c r="AB1349" i="6"/>
  <c r="AA1349" i="6"/>
  <c r="G1349" i="6"/>
  <c r="AB1348" i="6"/>
  <c r="AA1348" i="6"/>
  <c r="G1348" i="6"/>
  <c r="AB1347" i="6"/>
  <c r="AA1347" i="6"/>
  <c r="G1347" i="6"/>
  <c r="AB1346" i="6"/>
  <c r="AA1346" i="6"/>
  <c r="G1346" i="6"/>
  <c r="AB1345" i="6"/>
  <c r="AA1345" i="6"/>
  <c r="G1345" i="6"/>
  <c r="AB1344" i="6"/>
  <c r="AA1344" i="6"/>
  <c r="G1344" i="6"/>
  <c r="AB1343" i="6"/>
  <c r="AA1343" i="6"/>
  <c r="G1343" i="6"/>
  <c r="AB1342" i="6"/>
  <c r="AA1342" i="6"/>
  <c r="G1342" i="6"/>
  <c r="AB1341" i="6"/>
  <c r="AA1341" i="6"/>
  <c r="G1341" i="6"/>
  <c r="AB1340" i="6"/>
  <c r="AA1340" i="6"/>
  <c r="G1340" i="6"/>
  <c r="AB1339" i="6"/>
  <c r="AA1339" i="6"/>
  <c r="G1339" i="6"/>
  <c r="AB1338" i="6"/>
  <c r="AA1338" i="6"/>
  <c r="G1338" i="6"/>
  <c r="AB1337" i="6"/>
  <c r="AA1337" i="6"/>
  <c r="G1337" i="6"/>
  <c r="AB1336" i="6"/>
  <c r="AA1336" i="6"/>
  <c r="G1336" i="6"/>
  <c r="AB1335" i="6"/>
  <c r="AA1335" i="6"/>
  <c r="G1335" i="6"/>
  <c r="AB1334" i="6"/>
  <c r="AA1334" i="6"/>
  <c r="G1334" i="6"/>
  <c r="AB1333" i="6"/>
  <c r="AA1333" i="6"/>
  <c r="G1333" i="6"/>
  <c r="AB1332" i="6"/>
  <c r="AA1332" i="6"/>
  <c r="G1332" i="6"/>
  <c r="AB1331" i="6"/>
  <c r="AA1331" i="6"/>
  <c r="G1331" i="6"/>
  <c r="AB1330" i="6"/>
  <c r="AA1330" i="6"/>
  <c r="G1330" i="6"/>
  <c r="AB1329" i="6"/>
  <c r="AA1329" i="6"/>
  <c r="G1329" i="6"/>
  <c r="AB1328" i="6"/>
  <c r="AA1328" i="6"/>
  <c r="G1328" i="6"/>
  <c r="AB1327" i="6"/>
  <c r="AA1327" i="6"/>
  <c r="G1327" i="6"/>
  <c r="AB1326" i="6"/>
  <c r="AA1326" i="6"/>
  <c r="G1326" i="6"/>
  <c r="AB1325" i="6"/>
  <c r="AA1325" i="6"/>
  <c r="G1325" i="6"/>
  <c r="AB1324" i="6"/>
  <c r="AA1324" i="6"/>
  <c r="G1324" i="6"/>
  <c r="AB1323" i="6"/>
  <c r="AA1323" i="6"/>
  <c r="G1323" i="6"/>
  <c r="AB1322" i="6"/>
  <c r="AA1322" i="6"/>
  <c r="G1322" i="6"/>
  <c r="AB1321" i="6"/>
  <c r="AA1321" i="6"/>
  <c r="G1321" i="6"/>
  <c r="AB1320" i="6"/>
  <c r="AA1320" i="6"/>
  <c r="G1320" i="6"/>
  <c r="AB1319" i="6"/>
  <c r="AA1319" i="6"/>
  <c r="G1319" i="6"/>
  <c r="AB1318" i="6"/>
  <c r="AA1318" i="6"/>
  <c r="G1318" i="6"/>
  <c r="AB1317" i="6"/>
  <c r="AA1317" i="6"/>
  <c r="G1317" i="6"/>
  <c r="AB1316" i="6"/>
  <c r="AA1316" i="6"/>
  <c r="G1316" i="6"/>
  <c r="AB1315" i="6"/>
  <c r="AA1315" i="6"/>
  <c r="G1315" i="6"/>
  <c r="AB1314" i="6"/>
  <c r="AA1314" i="6"/>
  <c r="G1314" i="6"/>
  <c r="AB1313" i="6"/>
  <c r="AA1313" i="6"/>
  <c r="G1313" i="6"/>
  <c r="AB1312" i="6"/>
  <c r="AA1312" i="6"/>
  <c r="G1312" i="6"/>
  <c r="AB1311" i="6"/>
  <c r="AA1311" i="6"/>
  <c r="G1311" i="6"/>
  <c r="AB1310" i="6"/>
  <c r="AA1310" i="6"/>
  <c r="G1310" i="6"/>
  <c r="AB1309" i="6"/>
  <c r="AA1309" i="6"/>
  <c r="G1309" i="6"/>
  <c r="AB1308" i="6"/>
  <c r="AA1308" i="6"/>
  <c r="G1308" i="6"/>
  <c r="AB1307" i="6"/>
  <c r="AA1307" i="6"/>
  <c r="G1307" i="6"/>
  <c r="AB1306" i="6"/>
  <c r="AA1306" i="6"/>
  <c r="G1306" i="6"/>
  <c r="AB1305" i="6"/>
  <c r="AA1305" i="6"/>
  <c r="G1305" i="6"/>
  <c r="AB1304" i="6"/>
  <c r="AA1304" i="6"/>
  <c r="G1304" i="6"/>
  <c r="AB1303" i="6"/>
  <c r="AA1303" i="6"/>
  <c r="G1303" i="6"/>
  <c r="AB1302" i="6"/>
  <c r="AA1302" i="6"/>
  <c r="G1302" i="6"/>
  <c r="AB1301" i="6"/>
  <c r="AA1301" i="6"/>
  <c r="G1301" i="6"/>
  <c r="AB1300" i="6"/>
  <c r="AA1300" i="6"/>
  <c r="G1300" i="6"/>
  <c r="AB1299" i="6"/>
  <c r="AA1299" i="6"/>
  <c r="G1299" i="6"/>
  <c r="AB1298" i="6"/>
  <c r="AA1298" i="6"/>
  <c r="G1298" i="6"/>
  <c r="AB1297" i="6"/>
  <c r="AA1297" i="6"/>
  <c r="G1297" i="6"/>
  <c r="AB1296" i="6"/>
  <c r="AA1296" i="6"/>
  <c r="G1296" i="6"/>
  <c r="AB1295" i="6"/>
  <c r="AA1295" i="6"/>
  <c r="G1295" i="6"/>
  <c r="AB1294" i="6"/>
  <c r="AA1294" i="6"/>
  <c r="G1294" i="6"/>
  <c r="AB1293" i="6"/>
  <c r="AA1293" i="6"/>
  <c r="G1293" i="6"/>
  <c r="AB1292" i="6"/>
  <c r="AA1292" i="6"/>
  <c r="G1292" i="6"/>
  <c r="AB1291" i="6"/>
  <c r="AA1291" i="6"/>
  <c r="G1291" i="6"/>
  <c r="AB1290" i="6"/>
  <c r="AA1290" i="6"/>
  <c r="G1290" i="6"/>
  <c r="AB1289" i="6"/>
  <c r="AA1289" i="6"/>
  <c r="G1289" i="6"/>
  <c r="AB1288" i="6"/>
  <c r="AA1288" i="6"/>
  <c r="G1288" i="6"/>
  <c r="AB1287" i="6"/>
  <c r="AA1287" i="6"/>
  <c r="G1287" i="6"/>
  <c r="AB1286" i="6"/>
  <c r="AA1286" i="6"/>
  <c r="G1286" i="6"/>
  <c r="AB1285" i="6"/>
  <c r="AA1285" i="6"/>
  <c r="G1285" i="6"/>
  <c r="AB1284" i="6"/>
  <c r="AA1284" i="6"/>
  <c r="G1284" i="6"/>
  <c r="AB1283" i="6"/>
  <c r="AA1283" i="6"/>
  <c r="G1283" i="6"/>
  <c r="AB1282" i="6"/>
  <c r="AA1282" i="6"/>
  <c r="G1282" i="6"/>
  <c r="AB1281" i="6"/>
  <c r="AA1281" i="6"/>
  <c r="G1281" i="6"/>
  <c r="AB1280" i="6"/>
  <c r="AA1280" i="6"/>
  <c r="G1280" i="6"/>
  <c r="AB1279" i="6"/>
  <c r="AA1279" i="6"/>
  <c r="G1279" i="6"/>
  <c r="AB1278" i="6"/>
  <c r="AA1278" i="6"/>
  <c r="G1278" i="6"/>
  <c r="AB1277" i="6"/>
  <c r="AA1277" i="6"/>
  <c r="G1277" i="6"/>
  <c r="AB1276" i="6"/>
  <c r="AA1276" i="6"/>
  <c r="G1276" i="6"/>
  <c r="AB1275" i="6"/>
  <c r="AA1275" i="6"/>
  <c r="G1275" i="6"/>
  <c r="AB1274" i="6"/>
  <c r="AA1274" i="6"/>
  <c r="G1274" i="6"/>
  <c r="AB1273" i="6"/>
  <c r="AA1273" i="6"/>
  <c r="G1273" i="6"/>
  <c r="AB1272" i="6"/>
  <c r="AA1272" i="6"/>
  <c r="G1272" i="6"/>
  <c r="AB1271" i="6"/>
  <c r="AA1271" i="6"/>
  <c r="G1271" i="6"/>
  <c r="AB1270" i="6"/>
  <c r="AA1270" i="6"/>
  <c r="G1270" i="6"/>
  <c r="AB1269" i="6"/>
  <c r="AA1269" i="6"/>
  <c r="G1269" i="6"/>
  <c r="AB1268" i="6"/>
  <c r="AA1268" i="6"/>
  <c r="G1268" i="6"/>
  <c r="AB1267" i="6"/>
  <c r="AA1267" i="6"/>
  <c r="G1267" i="6"/>
  <c r="AB1266" i="6"/>
  <c r="AA1266" i="6"/>
  <c r="G1266" i="6"/>
  <c r="AB1265" i="6"/>
  <c r="AA1265" i="6"/>
  <c r="G1265" i="6"/>
  <c r="AB1264" i="6"/>
  <c r="AA1264" i="6"/>
  <c r="G1264" i="6"/>
  <c r="AB1263" i="6"/>
  <c r="AA1263" i="6"/>
  <c r="G1263" i="6"/>
  <c r="AB1262" i="6"/>
  <c r="AA1262" i="6"/>
  <c r="G1262" i="6"/>
  <c r="AB1261" i="6"/>
  <c r="AA1261" i="6"/>
  <c r="G1261" i="6"/>
  <c r="AB1260" i="6"/>
  <c r="AA1260" i="6"/>
  <c r="G1260" i="6"/>
  <c r="AB1259" i="6"/>
  <c r="AA1259" i="6"/>
  <c r="G1259" i="6"/>
  <c r="AB1258" i="6"/>
  <c r="AA1258" i="6"/>
  <c r="G1258" i="6"/>
  <c r="AB1257" i="6"/>
  <c r="AA1257" i="6"/>
  <c r="G1257" i="6"/>
  <c r="AB1256" i="6"/>
  <c r="AA1256" i="6"/>
  <c r="G1256" i="6"/>
  <c r="AB1255" i="6"/>
  <c r="AA1255" i="6"/>
  <c r="G1255" i="6"/>
  <c r="AB1254" i="6"/>
  <c r="AA1254" i="6"/>
  <c r="G1254" i="6"/>
  <c r="AB1253" i="6"/>
  <c r="AA1253" i="6"/>
  <c r="G1253" i="6"/>
  <c r="AB1252" i="6"/>
  <c r="AA1252" i="6"/>
  <c r="G1252" i="6"/>
  <c r="AB1251" i="6"/>
  <c r="AA1251" i="6"/>
  <c r="G1251" i="6"/>
  <c r="AB1250" i="6"/>
  <c r="AA1250" i="6"/>
  <c r="G1250" i="6"/>
  <c r="AB1249" i="6"/>
  <c r="AA1249" i="6"/>
  <c r="G1249" i="6"/>
  <c r="AB1248" i="6"/>
  <c r="AA1248" i="6"/>
  <c r="G1248" i="6"/>
  <c r="AB1247" i="6"/>
  <c r="AA1247" i="6"/>
  <c r="G1247" i="6"/>
  <c r="AA1246" i="6"/>
  <c r="G1246" i="6"/>
  <c r="AB1245" i="6"/>
  <c r="AA1245" i="6"/>
  <c r="G1245" i="6"/>
  <c r="AB1244" i="6"/>
  <c r="AA1244" i="6"/>
  <c r="G1244" i="6"/>
  <c r="AB1243" i="6"/>
  <c r="AA1243" i="6"/>
  <c r="G1243" i="6"/>
  <c r="AB1242" i="6"/>
  <c r="AA1242" i="6"/>
  <c r="G1242" i="6"/>
  <c r="AB1241" i="6"/>
  <c r="AA1241" i="6"/>
  <c r="G1241" i="6"/>
  <c r="AB1240" i="6"/>
  <c r="AA1240" i="6"/>
  <c r="G1240" i="6"/>
  <c r="AB1239" i="6"/>
  <c r="AA1239" i="6"/>
  <c r="G1239" i="6"/>
  <c r="AB1238" i="6"/>
  <c r="AA1238" i="6"/>
  <c r="G1238" i="6"/>
  <c r="AB1237" i="6"/>
  <c r="AA1237" i="6"/>
  <c r="G1237" i="6"/>
  <c r="AB1236" i="6"/>
  <c r="AA1236" i="6"/>
  <c r="G1236" i="6"/>
  <c r="AB1235" i="6"/>
  <c r="AA1235" i="6"/>
  <c r="G1235" i="6"/>
  <c r="AB1234" i="6"/>
  <c r="AA1234" i="6"/>
  <c r="G1234" i="6"/>
  <c r="AB1233" i="6"/>
  <c r="AA1233" i="6"/>
  <c r="G1233" i="6"/>
  <c r="AB1232" i="6"/>
  <c r="AA1232" i="6"/>
  <c r="G1232" i="6"/>
  <c r="AB1231" i="6"/>
  <c r="AA1231" i="6"/>
  <c r="G1231" i="6"/>
  <c r="AB1230" i="6"/>
  <c r="AA1230" i="6"/>
  <c r="G1230" i="6"/>
  <c r="AB1229" i="6"/>
  <c r="AA1229" i="6"/>
  <c r="G1229" i="6"/>
  <c r="AB1228" i="6"/>
  <c r="AA1228" i="6"/>
  <c r="G1228" i="6"/>
  <c r="AB1227" i="6"/>
  <c r="AA1227" i="6"/>
  <c r="G1227" i="6"/>
  <c r="AB1226" i="6"/>
  <c r="AA1226" i="6"/>
  <c r="G1226" i="6"/>
  <c r="AB1225" i="6"/>
  <c r="AA1225" i="6"/>
  <c r="G1225" i="6"/>
  <c r="AB1224" i="6"/>
  <c r="AA1224" i="6"/>
  <c r="G1224" i="6"/>
  <c r="AB1223" i="6"/>
  <c r="AA1223" i="6"/>
  <c r="G1223" i="6"/>
  <c r="AB1222" i="6"/>
  <c r="AA1222" i="6"/>
  <c r="G1222" i="6"/>
  <c r="AB1221" i="6"/>
  <c r="AA1221" i="6"/>
  <c r="G1221" i="6"/>
  <c r="AB1220" i="6"/>
  <c r="AA1220" i="6"/>
  <c r="G1220" i="6"/>
  <c r="AB1219" i="6"/>
  <c r="AA1219" i="6"/>
  <c r="G1219" i="6"/>
  <c r="AB1218" i="6"/>
  <c r="AA1218" i="6"/>
  <c r="G1218" i="6"/>
  <c r="AB1217" i="6"/>
  <c r="AA1217" i="6"/>
  <c r="G1217" i="6"/>
  <c r="AB1216" i="6"/>
  <c r="AA1216" i="6"/>
  <c r="G1216" i="6"/>
  <c r="AB1215" i="6"/>
  <c r="AA1215" i="6"/>
  <c r="G1215" i="6"/>
  <c r="AB1214" i="6"/>
  <c r="AA1214" i="6"/>
  <c r="G1214" i="6"/>
  <c r="AB1213" i="6"/>
  <c r="AA1213" i="6"/>
  <c r="G1213" i="6"/>
  <c r="AB1212" i="6"/>
  <c r="AA1212" i="6"/>
  <c r="G1212" i="6"/>
  <c r="AB1211" i="6"/>
  <c r="AA1211" i="6"/>
  <c r="G1211" i="6"/>
  <c r="AB1210" i="6"/>
  <c r="AA1210" i="6"/>
  <c r="G1210" i="6"/>
  <c r="AB1209" i="6"/>
  <c r="AA1209" i="6"/>
  <c r="G1209" i="6"/>
  <c r="AB1208" i="6"/>
  <c r="AA1208" i="6"/>
  <c r="G1208" i="6"/>
  <c r="AB1207" i="6"/>
  <c r="AA1207" i="6"/>
  <c r="G1207" i="6"/>
  <c r="AB1206" i="6"/>
  <c r="AA1206" i="6"/>
  <c r="G1206" i="6"/>
  <c r="AB1205" i="6"/>
  <c r="AA1205" i="6"/>
  <c r="G1205" i="6"/>
  <c r="AB1204" i="6"/>
  <c r="AA1204" i="6"/>
  <c r="G1204" i="6"/>
  <c r="AB1203" i="6"/>
  <c r="AA1203" i="6"/>
  <c r="G1203" i="6"/>
  <c r="AB1202" i="6"/>
  <c r="AA1202" i="6"/>
  <c r="G1202" i="6"/>
  <c r="AB1201" i="6"/>
  <c r="AA1201" i="6"/>
  <c r="G1201" i="6"/>
  <c r="AB1200" i="6"/>
  <c r="AA1200" i="6"/>
  <c r="G1200" i="6"/>
  <c r="AB1199" i="6"/>
  <c r="AA1199" i="6"/>
  <c r="G1199" i="6"/>
  <c r="AB1198" i="6"/>
  <c r="AA1198" i="6"/>
  <c r="G1198" i="6"/>
  <c r="AB1197" i="6"/>
  <c r="AA1197" i="6"/>
  <c r="G1197" i="6"/>
  <c r="AB1196" i="6"/>
  <c r="AA1196" i="6"/>
  <c r="G1196" i="6"/>
  <c r="AB1195" i="6"/>
  <c r="AA1195" i="6"/>
  <c r="G1195" i="6"/>
  <c r="AB1194" i="6"/>
  <c r="AA1194" i="6"/>
  <c r="G1194" i="6"/>
  <c r="AB1193" i="6"/>
  <c r="AA1193" i="6"/>
  <c r="G1193" i="6"/>
  <c r="AB1192" i="6"/>
  <c r="AA1192" i="6"/>
  <c r="G1192" i="6"/>
  <c r="AB1191" i="6"/>
  <c r="AA1191" i="6"/>
  <c r="G1191" i="6"/>
  <c r="AB1190" i="6"/>
  <c r="AA1190" i="6"/>
  <c r="G1190" i="6"/>
  <c r="AB1189" i="6"/>
  <c r="AA1189" i="6"/>
  <c r="G1189" i="6"/>
  <c r="AB1188" i="6"/>
  <c r="AA1188" i="6"/>
  <c r="G1188" i="6"/>
  <c r="AB1187" i="6"/>
  <c r="AA1187" i="6"/>
  <c r="G1187" i="6"/>
  <c r="AB1186" i="6"/>
  <c r="AA1186" i="6"/>
  <c r="G1186" i="6"/>
  <c r="AB1185" i="6"/>
  <c r="AA1185" i="6"/>
  <c r="G1185" i="6"/>
  <c r="AB1184" i="6"/>
  <c r="AA1184" i="6"/>
  <c r="G1184" i="6"/>
  <c r="AB1183" i="6"/>
  <c r="AA1183" i="6"/>
  <c r="G1183" i="6"/>
  <c r="AB1182" i="6"/>
  <c r="AA1182" i="6"/>
  <c r="G1182" i="6"/>
  <c r="AB1181" i="6"/>
  <c r="AA1181" i="6"/>
  <c r="G1181" i="6"/>
  <c r="AB1180" i="6"/>
  <c r="AA1180" i="6"/>
  <c r="G1180" i="6"/>
  <c r="AB1179" i="6"/>
  <c r="AA1179" i="6"/>
  <c r="G1179" i="6"/>
  <c r="AB1178" i="6"/>
  <c r="AA1178" i="6"/>
  <c r="G1178" i="6"/>
  <c r="AB1177" i="6"/>
  <c r="AA1177" i="6"/>
  <c r="G1177" i="6"/>
  <c r="AB1176" i="6"/>
  <c r="AA1176" i="6"/>
  <c r="G1176" i="6"/>
  <c r="AB1175" i="6"/>
  <c r="AA1175" i="6"/>
  <c r="G1175" i="6"/>
  <c r="AB1174" i="6"/>
  <c r="AA1174" i="6"/>
  <c r="G1174" i="6"/>
  <c r="AB1173" i="6"/>
  <c r="AA1173" i="6"/>
  <c r="G1173" i="6"/>
  <c r="AB1172" i="6"/>
  <c r="AA1172" i="6"/>
  <c r="G1172" i="6"/>
  <c r="AB1171" i="6"/>
  <c r="AA1171" i="6"/>
  <c r="G1171" i="6"/>
  <c r="AB1170" i="6"/>
  <c r="AA1170" i="6"/>
  <c r="G1170" i="6"/>
  <c r="AB1169" i="6"/>
  <c r="AA1169" i="6"/>
  <c r="G1169" i="6"/>
  <c r="AB1168" i="6"/>
  <c r="AA1168" i="6"/>
  <c r="G1168" i="6"/>
  <c r="AB1167" i="6"/>
  <c r="AA1167" i="6"/>
  <c r="G1167" i="6"/>
  <c r="AB1166" i="6"/>
  <c r="AA1166" i="6"/>
  <c r="G1166" i="6"/>
  <c r="AB1165" i="6"/>
  <c r="AA1165" i="6"/>
  <c r="G1165" i="6"/>
  <c r="AB1164" i="6"/>
  <c r="AA1164" i="6"/>
  <c r="G1164" i="6"/>
  <c r="AB1163" i="6"/>
  <c r="AA1163" i="6"/>
  <c r="G1163" i="6"/>
  <c r="AB1162" i="6"/>
  <c r="AA1162" i="6"/>
  <c r="G1162" i="6"/>
  <c r="AB1161" i="6"/>
  <c r="AA1161" i="6"/>
  <c r="G1161" i="6"/>
  <c r="AB1160" i="6"/>
  <c r="AA1160" i="6"/>
  <c r="G1160" i="6"/>
  <c r="AB1159" i="6"/>
  <c r="AA1159" i="6"/>
  <c r="G1159" i="6"/>
  <c r="AB1158" i="6"/>
  <c r="AA1158" i="6"/>
  <c r="G1158" i="6"/>
  <c r="AB1157" i="6"/>
  <c r="AA1157" i="6"/>
  <c r="G1157" i="6"/>
  <c r="AB1156" i="6"/>
  <c r="AA1156" i="6"/>
  <c r="G1156" i="6"/>
  <c r="AB1155" i="6"/>
  <c r="AA1155" i="6"/>
  <c r="G1155" i="6"/>
  <c r="AB1154" i="6"/>
  <c r="AA1154" i="6"/>
  <c r="G1154" i="6"/>
  <c r="AB1153" i="6"/>
  <c r="AA1153" i="6"/>
  <c r="G1153" i="6"/>
  <c r="AB1152" i="6"/>
  <c r="AA1152" i="6"/>
  <c r="G1152" i="6"/>
  <c r="AB1151" i="6"/>
  <c r="AA1151" i="6"/>
  <c r="G1151" i="6"/>
  <c r="AB1150" i="6"/>
  <c r="AA1150" i="6"/>
  <c r="G1150" i="6"/>
  <c r="AB1149" i="6"/>
  <c r="AA1149" i="6"/>
  <c r="G1149" i="6"/>
  <c r="AB1148" i="6"/>
  <c r="AA1148" i="6"/>
  <c r="G1148" i="6"/>
  <c r="AB1147" i="6"/>
  <c r="AA1147" i="6"/>
  <c r="G1147" i="6"/>
  <c r="AB1146" i="6"/>
  <c r="AA1146" i="6"/>
  <c r="G1146" i="6"/>
  <c r="AB1145" i="6"/>
  <c r="AA1145" i="6"/>
  <c r="G1145" i="6"/>
  <c r="AB1144" i="6"/>
  <c r="AA1144" i="6"/>
  <c r="G1144" i="6"/>
  <c r="AB1143" i="6"/>
  <c r="AA1143" i="6"/>
  <c r="G1143" i="6"/>
  <c r="AB1142" i="6"/>
  <c r="AA1142" i="6"/>
  <c r="G1142" i="6"/>
  <c r="AB1141" i="6"/>
  <c r="AA1141" i="6"/>
  <c r="G1141" i="6"/>
  <c r="AB1140" i="6"/>
  <c r="AA1140" i="6"/>
  <c r="G1140" i="6"/>
  <c r="AB1139" i="6"/>
  <c r="AA1139" i="6"/>
  <c r="G1139" i="6"/>
  <c r="AB1138" i="6"/>
  <c r="AA1138" i="6"/>
  <c r="G1138" i="6"/>
  <c r="AB1137" i="6"/>
  <c r="AA1137" i="6"/>
  <c r="G1137" i="6"/>
  <c r="AB1136" i="6"/>
  <c r="AA1136" i="6"/>
  <c r="G1136" i="6"/>
  <c r="AB1135" i="6"/>
  <c r="AA1135" i="6"/>
  <c r="G1135" i="6"/>
  <c r="AB1134" i="6"/>
  <c r="AA1134" i="6"/>
  <c r="G1134" i="6"/>
  <c r="AB1133" i="6"/>
  <c r="AA1133" i="6"/>
  <c r="G1133" i="6"/>
  <c r="AB1132" i="6"/>
  <c r="AA1132" i="6"/>
  <c r="G1132" i="6"/>
  <c r="AB1131" i="6"/>
  <c r="AA1131" i="6"/>
  <c r="G1131" i="6"/>
  <c r="AB1130" i="6"/>
  <c r="AA1130" i="6"/>
  <c r="G1130" i="6"/>
  <c r="AB1129" i="6"/>
  <c r="AA1129" i="6"/>
  <c r="G1129" i="6"/>
  <c r="AB1128" i="6"/>
  <c r="AA1128" i="6"/>
  <c r="G1128" i="6"/>
  <c r="AB1127" i="6"/>
  <c r="AA1127" i="6"/>
  <c r="G1127" i="6"/>
  <c r="AB1126" i="6"/>
  <c r="AA1126" i="6"/>
  <c r="G1126" i="6"/>
  <c r="AB1125" i="6"/>
  <c r="AA1125" i="6"/>
  <c r="G1125" i="6"/>
  <c r="AB1124" i="6"/>
  <c r="AA1124" i="6"/>
  <c r="G1124" i="6"/>
  <c r="AB1123" i="6"/>
  <c r="AA1123" i="6"/>
  <c r="G1123" i="6"/>
  <c r="AB1122" i="6"/>
  <c r="AA1122" i="6"/>
  <c r="G1122" i="6"/>
  <c r="AB1121" i="6"/>
  <c r="AA1121" i="6"/>
  <c r="G1121" i="6"/>
  <c r="AB1120" i="6"/>
  <c r="AA1120" i="6"/>
  <c r="G1120" i="6"/>
  <c r="AB1119" i="6"/>
  <c r="AA1119" i="6"/>
  <c r="G1119" i="6"/>
  <c r="AB1118" i="6"/>
  <c r="AA1118" i="6"/>
  <c r="G1118" i="6"/>
  <c r="AB1117" i="6"/>
  <c r="AA1117" i="6"/>
  <c r="G1117" i="6"/>
  <c r="AB1116" i="6"/>
  <c r="AA1116" i="6"/>
  <c r="G1116" i="6"/>
  <c r="AB1115" i="6"/>
  <c r="AA1115" i="6"/>
  <c r="G1115" i="6"/>
  <c r="AB1114" i="6"/>
  <c r="AA1114" i="6"/>
  <c r="G1114" i="6"/>
  <c r="AB1113" i="6"/>
  <c r="AA1113" i="6"/>
  <c r="G1113" i="6"/>
  <c r="AB1112" i="6"/>
  <c r="AA1112" i="6"/>
  <c r="G1112" i="6"/>
  <c r="AB1111" i="6"/>
  <c r="AA1111" i="6"/>
  <c r="G1111" i="6"/>
  <c r="AB1110" i="6"/>
  <c r="AA1110" i="6"/>
  <c r="G1110" i="6"/>
  <c r="AB1109" i="6"/>
  <c r="AA1109" i="6"/>
  <c r="G1109" i="6"/>
  <c r="AB1108" i="6"/>
  <c r="AA1108" i="6"/>
  <c r="G1108" i="6"/>
  <c r="AB1107" i="6"/>
  <c r="AA1107" i="6"/>
  <c r="G1107" i="6"/>
  <c r="AB1106" i="6"/>
  <c r="AA1106" i="6"/>
  <c r="G1106" i="6"/>
  <c r="AB1105" i="6"/>
  <c r="AA1105" i="6"/>
  <c r="G1105" i="6"/>
  <c r="AB1104" i="6"/>
  <c r="AA1104" i="6"/>
  <c r="G1104" i="6"/>
  <c r="AB1103" i="6"/>
  <c r="AA1103" i="6"/>
  <c r="G1103" i="6"/>
  <c r="AB1102" i="6"/>
  <c r="AA1102" i="6"/>
  <c r="G1102" i="6"/>
  <c r="AB1101" i="6"/>
  <c r="AA1101" i="6"/>
  <c r="G1101" i="6"/>
  <c r="AB1100" i="6"/>
  <c r="AA1100" i="6"/>
  <c r="G1100" i="6"/>
  <c r="AB1099" i="6"/>
  <c r="AA1099" i="6"/>
  <c r="G1099" i="6"/>
  <c r="AB1098" i="6"/>
  <c r="AA1098" i="6"/>
  <c r="G1098" i="6"/>
  <c r="AB1097" i="6"/>
  <c r="AA1097" i="6"/>
  <c r="G1097" i="6"/>
  <c r="AB1096" i="6"/>
  <c r="AA1096" i="6"/>
  <c r="G1096" i="6"/>
  <c r="AB1095" i="6"/>
  <c r="AA1095" i="6"/>
  <c r="G1095" i="6"/>
  <c r="AB1094" i="6"/>
  <c r="AA1094" i="6"/>
  <c r="G1094" i="6"/>
  <c r="AB1093" i="6"/>
  <c r="AA1093" i="6"/>
  <c r="G1093" i="6"/>
  <c r="AB1092" i="6"/>
  <c r="AA1092" i="6"/>
  <c r="G1092" i="6"/>
  <c r="AB1091" i="6"/>
  <c r="AA1091" i="6"/>
  <c r="G1091" i="6"/>
  <c r="AB1090" i="6"/>
  <c r="AA1090" i="6"/>
  <c r="G1090" i="6"/>
  <c r="AB1089" i="6"/>
  <c r="AA1089" i="6"/>
  <c r="G1089" i="6"/>
  <c r="AB1088" i="6"/>
  <c r="AA1088" i="6"/>
  <c r="G1088" i="6"/>
  <c r="AB1087" i="6"/>
  <c r="AA1087" i="6"/>
  <c r="G1087" i="6"/>
  <c r="AB1086" i="6"/>
  <c r="AA1086" i="6"/>
  <c r="G1086" i="6"/>
  <c r="AB1085" i="6"/>
  <c r="AA1085" i="6"/>
  <c r="W1085" i="6"/>
  <c r="G1085" i="6"/>
  <c r="AB1084" i="6"/>
  <c r="AA1084" i="6"/>
  <c r="G1084" i="6"/>
  <c r="AB1083" i="6"/>
  <c r="AA1083" i="6"/>
  <c r="G1083" i="6"/>
  <c r="AB1082" i="6"/>
  <c r="AA1082" i="6"/>
  <c r="G1082" i="6"/>
  <c r="AB1081" i="6"/>
  <c r="AA1081" i="6"/>
  <c r="G1081" i="6"/>
  <c r="AB1080" i="6"/>
  <c r="AA1080" i="6"/>
  <c r="G1080" i="6"/>
  <c r="AB1079" i="6"/>
  <c r="AA1079" i="6"/>
  <c r="G1079" i="6"/>
  <c r="AB1078" i="6"/>
  <c r="AA1078" i="6"/>
  <c r="G1078" i="6"/>
  <c r="AB1077" i="6"/>
  <c r="AA1077" i="6"/>
  <c r="G1077" i="6"/>
  <c r="AB1076" i="6"/>
  <c r="AA1076" i="6"/>
  <c r="G1076" i="6"/>
  <c r="AB1075" i="6"/>
  <c r="AA1075" i="6"/>
  <c r="G1075" i="6"/>
  <c r="AB1074" i="6"/>
  <c r="AA1074" i="6"/>
  <c r="G1074" i="6"/>
  <c r="AB1073" i="6"/>
  <c r="AA1073" i="6"/>
  <c r="G1073" i="6"/>
  <c r="AB1072" i="6"/>
  <c r="AA1072" i="6"/>
  <c r="G1072" i="6"/>
  <c r="AB1071" i="6"/>
  <c r="AA1071" i="6"/>
  <c r="G1071" i="6"/>
  <c r="AB1070" i="6"/>
  <c r="AA1070" i="6"/>
  <c r="G1070" i="6"/>
  <c r="AB1069" i="6"/>
  <c r="AA1069" i="6"/>
  <c r="G1069" i="6"/>
  <c r="AB1068" i="6"/>
  <c r="AA1068" i="6"/>
  <c r="G1068" i="6"/>
  <c r="AB1067" i="6"/>
  <c r="AA1067" i="6"/>
  <c r="G1067" i="6"/>
  <c r="AB1066" i="6"/>
  <c r="AA1066" i="6"/>
  <c r="G1066" i="6"/>
  <c r="AB1065" i="6"/>
  <c r="AA1065" i="6"/>
  <c r="G1065" i="6"/>
  <c r="AB1064" i="6"/>
  <c r="AA1064" i="6"/>
  <c r="G1064" i="6"/>
  <c r="AB1063" i="6"/>
  <c r="AA1063" i="6"/>
  <c r="G1063" i="6"/>
  <c r="AB1062" i="6"/>
  <c r="AA1062" i="6"/>
  <c r="G1062" i="6"/>
  <c r="AB1061" i="6"/>
  <c r="AA1061" i="6"/>
  <c r="G1061" i="6"/>
  <c r="AB1060" i="6"/>
  <c r="AA1060" i="6"/>
  <c r="G1060" i="6"/>
  <c r="AB1059" i="6"/>
  <c r="AA1059" i="6"/>
  <c r="G1059" i="6"/>
  <c r="AB1058" i="6"/>
  <c r="AA1058" i="6"/>
  <c r="G1058" i="6"/>
  <c r="AB1057" i="6"/>
  <c r="AA1057" i="6"/>
  <c r="G1057" i="6"/>
  <c r="AB1056" i="6"/>
  <c r="AA1056" i="6"/>
  <c r="G1056" i="6"/>
  <c r="AB1055" i="6"/>
  <c r="AA1055" i="6"/>
  <c r="G1055" i="6"/>
  <c r="AB1054" i="6"/>
  <c r="AA1054" i="6"/>
  <c r="G1054" i="6"/>
  <c r="AB1053" i="6"/>
  <c r="AA1053" i="6"/>
  <c r="G1053" i="6"/>
  <c r="AB1052" i="6"/>
  <c r="AA1052" i="6"/>
  <c r="G1052" i="6"/>
  <c r="AB1051" i="6"/>
  <c r="AA1051" i="6"/>
  <c r="G1051" i="6"/>
  <c r="AB1050" i="6"/>
  <c r="AA1050" i="6"/>
  <c r="G1050" i="6"/>
  <c r="AB1049" i="6"/>
  <c r="AA1049" i="6"/>
  <c r="G1049" i="6"/>
  <c r="AB1048" i="6"/>
  <c r="AA1048" i="6"/>
  <c r="G1048" i="6"/>
  <c r="AB1047" i="6"/>
  <c r="AA1047" i="6"/>
  <c r="G1047" i="6"/>
  <c r="AB1046" i="6"/>
  <c r="AA1046" i="6"/>
  <c r="G1046" i="6"/>
  <c r="AB1045" i="6"/>
  <c r="AA1045" i="6"/>
  <c r="G1045" i="6"/>
  <c r="AB1044" i="6"/>
  <c r="AA1044" i="6"/>
  <c r="G1044" i="6"/>
  <c r="AB1043" i="6"/>
  <c r="AA1043" i="6"/>
  <c r="G1043" i="6"/>
  <c r="AB1042" i="6"/>
  <c r="AA1042" i="6"/>
  <c r="G1042" i="6"/>
  <c r="AB1041" i="6"/>
  <c r="AA1041" i="6"/>
  <c r="G1041" i="6"/>
  <c r="AB1040" i="6"/>
  <c r="AA1040" i="6"/>
  <c r="G1040" i="6"/>
  <c r="AB1039" i="6"/>
  <c r="AA1039" i="6"/>
  <c r="G1039" i="6"/>
  <c r="AB1038" i="6"/>
  <c r="AA1038" i="6"/>
  <c r="G1038" i="6"/>
  <c r="AB1037" i="6"/>
  <c r="AA1037" i="6"/>
  <c r="G1037" i="6"/>
  <c r="AB1036" i="6"/>
  <c r="AA1036" i="6"/>
  <c r="G1036" i="6"/>
  <c r="AB1035" i="6"/>
  <c r="AA1035" i="6"/>
  <c r="G1035" i="6"/>
  <c r="AB1034" i="6"/>
  <c r="AA1034" i="6"/>
  <c r="G1034" i="6"/>
  <c r="AB1033" i="6"/>
  <c r="AA1033" i="6"/>
  <c r="G1033" i="6"/>
  <c r="AB1032" i="6"/>
  <c r="AA1032" i="6"/>
  <c r="G1032" i="6"/>
  <c r="AB1031" i="6"/>
  <c r="AA1031" i="6"/>
  <c r="G1031" i="6"/>
  <c r="AB1030" i="6"/>
  <c r="AA1030" i="6"/>
  <c r="G1030" i="6"/>
  <c r="AB1029" i="6"/>
  <c r="AA1029" i="6"/>
  <c r="G1029" i="6"/>
  <c r="AB1028" i="6"/>
  <c r="AA1028" i="6"/>
  <c r="G1028" i="6"/>
  <c r="AB1027" i="6"/>
  <c r="AA1027" i="6"/>
  <c r="G1027" i="6"/>
  <c r="AB1026" i="6"/>
  <c r="AA1026" i="6"/>
  <c r="G1026" i="6"/>
  <c r="AB1025" i="6"/>
  <c r="AA1025" i="6"/>
  <c r="G1025" i="6"/>
  <c r="AB1024" i="6"/>
  <c r="AA1024" i="6"/>
  <c r="G1024" i="6"/>
  <c r="AB1023" i="6"/>
  <c r="AA1023" i="6"/>
  <c r="G1023" i="6"/>
  <c r="AB1022" i="6"/>
  <c r="AA1022" i="6"/>
  <c r="G1022" i="6"/>
  <c r="AB1021" i="6"/>
  <c r="AA1021" i="6"/>
  <c r="G1021" i="6"/>
  <c r="AB1020" i="6"/>
  <c r="AA1020" i="6"/>
  <c r="G1020" i="6"/>
  <c r="AB1019" i="6"/>
  <c r="AA1019" i="6"/>
  <c r="G1019" i="6"/>
  <c r="AB1018" i="6"/>
  <c r="AA1018" i="6"/>
  <c r="G1018" i="6"/>
  <c r="AB1017" i="6"/>
  <c r="AA1017" i="6"/>
  <c r="G1017" i="6"/>
  <c r="AB1016" i="6"/>
  <c r="AA1016" i="6"/>
  <c r="G1016" i="6"/>
  <c r="AB1015" i="6"/>
  <c r="AA1015" i="6"/>
  <c r="G1015" i="6"/>
  <c r="AB1014" i="6"/>
  <c r="AA1014" i="6"/>
  <c r="G1014" i="6"/>
  <c r="AB1013" i="6"/>
  <c r="AA1013" i="6"/>
  <c r="G1013" i="6"/>
  <c r="AB1012" i="6"/>
  <c r="AA1012" i="6"/>
  <c r="G1012" i="6"/>
  <c r="AB1011" i="6"/>
  <c r="AA1011" i="6"/>
  <c r="G1011" i="6"/>
  <c r="AB1010" i="6"/>
  <c r="AA1010" i="6"/>
  <c r="G1010" i="6"/>
  <c r="AB1009" i="6"/>
  <c r="AA1009" i="6"/>
  <c r="G1009" i="6"/>
  <c r="AB1008" i="6"/>
  <c r="AA1008" i="6"/>
  <c r="G1008" i="6"/>
  <c r="AB1007" i="6"/>
  <c r="AA1007" i="6"/>
  <c r="G1007" i="6"/>
  <c r="AB1006" i="6"/>
  <c r="AA1006" i="6"/>
  <c r="G1006" i="6"/>
  <c r="AB1005" i="6"/>
  <c r="AA1005" i="6"/>
  <c r="G1005" i="6"/>
  <c r="AB1004" i="6"/>
  <c r="AA1004" i="6"/>
  <c r="G1004" i="6"/>
  <c r="AB1003" i="6"/>
  <c r="AA1003" i="6"/>
  <c r="G1003" i="6"/>
  <c r="AB1002" i="6"/>
  <c r="AA1002" i="6"/>
  <c r="G1002" i="6"/>
  <c r="AB1001" i="6"/>
  <c r="AA1001" i="6"/>
  <c r="G1001" i="6"/>
  <c r="AB1000" i="6"/>
  <c r="AA1000" i="6"/>
  <c r="G1000" i="6"/>
  <c r="AB999" i="6"/>
  <c r="AA999" i="6"/>
  <c r="G999" i="6"/>
  <c r="AB998" i="6"/>
  <c r="AA998" i="6"/>
  <c r="G998" i="6"/>
  <c r="AB997" i="6"/>
  <c r="AA997" i="6"/>
  <c r="G997" i="6"/>
  <c r="AB996" i="6"/>
  <c r="AA996" i="6"/>
  <c r="G996" i="6"/>
  <c r="AB995" i="6"/>
  <c r="AA995" i="6"/>
  <c r="G995" i="6"/>
  <c r="AB994" i="6"/>
  <c r="AA994" i="6"/>
  <c r="G994" i="6"/>
  <c r="AB993" i="6"/>
  <c r="AA993" i="6"/>
  <c r="G993" i="6"/>
  <c r="AB992" i="6"/>
  <c r="AA992" i="6"/>
  <c r="G992" i="6"/>
  <c r="AB991" i="6"/>
  <c r="AA991" i="6"/>
  <c r="G991" i="6"/>
  <c r="AB990" i="6"/>
  <c r="AA990" i="6"/>
  <c r="G990" i="6"/>
  <c r="AB989" i="6"/>
  <c r="AA989" i="6"/>
  <c r="G989" i="6"/>
  <c r="AB988" i="6"/>
  <c r="AA988" i="6"/>
  <c r="G988" i="6"/>
  <c r="AB987" i="6"/>
  <c r="AA987" i="6"/>
  <c r="G987" i="6"/>
  <c r="AB986" i="6"/>
  <c r="AA986" i="6"/>
  <c r="G986" i="6"/>
  <c r="AB985" i="6"/>
  <c r="AA985" i="6"/>
  <c r="G985" i="6"/>
  <c r="AA984" i="6"/>
  <c r="G984" i="6"/>
  <c r="AB983" i="6"/>
  <c r="AA983" i="6"/>
  <c r="G983" i="6"/>
  <c r="AB982" i="6"/>
  <c r="AA982" i="6"/>
  <c r="G982" i="6"/>
  <c r="AB981" i="6"/>
  <c r="AA981" i="6"/>
  <c r="G981" i="6"/>
  <c r="AB980" i="6"/>
  <c r="AA980" i="6"/>
  <c r="G980" i="6"/>
  <c r="AB979" i="6"/>
  <c r="AA979" i="6"/>
  <c r="G979" i="6"/>
  <c r="AB978" i="6"/>
  <c r="AA978" i="6"/>
  <c r="G978" i="6"/>
  <c r="AB977" i="6"/>
  <c r="AA977" i="6"/>
  <c r="G977" i="6"/>
  <c r="AB976" i="6"/>
  <c r="AA976" i="6"/>
  <c r="G976" i="6"/>
  <c r="AB975" i="6"/>
  <c r="AA975" i="6"/>
  <c r="G975" i="6"/>
  <c r="AB974" i="6"/>
  <c r="AA974" i="6"/>
  <c r="G974" i="6"/>
  <c r="AB973" i="6"/>
  <c r="AA973" i="6"/>
  <c r="G973" i="6"/>
  <c r="AB972" i="6"/>
  <c r="AA972" i="6"/>
  <c r="G972" i="6"/>
  <c r="AB971" i="6"/>
  <c r="AA971" i="6"/>
  <c r="G971" i="6"/>
  <c r="AB970" i="6"/>
  <c r="AA970" i="6"/>
  <c r="G970" i="6"/>
  <c r="AB969" i="6"/>
  <c r="AA969" i="6"/>
  <c r="G969" i="6"/>
  <c r="AB968" i="6"/>
  <c r="AA968" i="6"/>
  <c r="G968" i="6"/>
  <c r="AB967" i="6"/>
  <c r="AA967" i="6"/>
  <c r="G967" i="6"/>
  <c r="AB966" i="6"/>
  <c r="AA966" i="6"/>
  <c r="G966" i="6"/>
  <c r="AB965" i="6"/>
  <c r="AA965" i="6"/>
  <c r="G965" i="6"/>
  <c r="AB964" i="6"/>
  <c r="AA964" i="6"/>
  <c r="G964" i="6"/>
  <c r="AB963" i="6"/>
  <c r="AA963" i="6"/>
  <c r="G963" i="6"/>
  <c r="AB962" i="6"/>
  <c r="AA962" i="6"/>
  <c r="G962" i="6"/>
  <c r="AB961" i="6"/>
  <c r="AA961" i="6"/>
  <c r="G961" i="6"/>
  <c r="AB960" i="6"/>
  <c r="AA960" i="6"/>
  <c r="G960" i="6"/>
  <c r="AB959" i="6"/>
  <c r="AA959" i="6"/>
  <c r="G959" i="6"/>
  <c r="AB958" i="6"/>
  <c r="AA958" i="6"/>
  <c r="G958" i="6"/>
  <c r="AB957" i="6"/>
  <c r="AA957" i="6"/>
  <c r="G957" i="6"/>
  <c r="AB956" i="6"/>
  <c r="AA956" i="6"/>
  <c r="G956" i="6"/>
  <c r="AB955" i="6"/>
  <c r="AA955" i="6"/>
  <c r="G955" i="6"/>
  <c r="AB954" i="6"/>
  <c r="AA954" i="6"/>
  <c r="G954" i="6"/>
  <c r="AB953" i="6"/>
  <c r="AA953" i="6"/>
  <c r="G953" i="6"/>
  <c r="AB952" i="6"/>
  <c r="AA952" i="6"/>
  <c r="G952" i="6"/>
  <c r="AB951" i="6"/>
  <c r="AA951" i="6"/>
  <c r="G951" i="6"/>
  <c r="AB950" i="6"/>
  <c r="AA950" i="6"/>
  <c r="G950" i="6"/>
  <c r="AB949" i="6"/>
  <c r="AA949" i="6"/>
  <c r="G949" i="6"/>
  <c r="AB948" i="6"/>
  <c r="AA948" i="6"/>
  <c r="G948" i="6"/>
  <c r="AB947" i="6"/>
  <c r="AA947" i="6"/>
  <c r="G947" i="6"/>
  <c r="AB946" i="6"/>
  <c r="AA946" i="6"/>
  <c r="G946" i="6"/>
  <c r="AB945" i="6"/>
  <c r="AA945" i="6"/>
  <c r="G945" i="6"/>
  <c r="AB944" i="6"/>
  <c r="AA944" i="6"/>
  <c r="G944" i="6"/>
  <c r="AB943" i="6"/>
  <c r="AA943" i="6"/>
  <c r="G943" i="6"/>
  <c r="AB942" i="6"/>
  <c r="AA942" i="6"/>
  <c r="G942" i="6"/>
  <c r="AB941" i="6"/>
  <c r="AA941" i="6"/>
  <c r="G941" i="6"/>
  <c r="AB940" i="6"/>
  <c r="AA940" i="6"/>
  <c r="G940" i="6"/>
  <c r="AB939" i="6"/>
  <c r="AA939" i="6"/>
  <c r="G939" i="6"/>
  <c r="AB938" i="6"/>
  <c r="AA938" i="6"/>
  <c r="G938" i="6"/>
  <c r="AB937" i="6"/>
  <c r="AA937" i="6"/>
  <c r="G937" i="6"/>
  <c r="AB936" i="6"/>
  <c r="AA936" i="6"/>
  <c r="G936" i="6"/>
  <c r="AB935" i="6"/>
  <c r="AA935" i="6"/>
  <c r="G935" i="6"/>
  <c r="AB934" i="6"/>
  <c r="AA934" i="6"/>
  <c r="G934" i="6"/>
  <c r="AB933" i="6"/>
  <c r="AA933" i="6"/>
  <c r="G933" i="6"/>
  <c r="AB932" i="6"/>
  <c r="AA932" i="6"/>
  <c r="G932" i="6"/>
  <c r="AB931" i="6"/>
  <c r="AA931" i="6"/>
  <c r="G931" i="6"/>
  <c r="AB930" i="6"/>
  <c r="AA930" i="6"/>
  <c r="G930" i="6"/>
  <c r="AB929" i="6"/>
  <c r="AA929" i="6"/>
  <c r="G929" i="6"/>
  <c r="AB928" i="6"/>
  <c r="AA928" i="6"/>
  <c r="G928" i="6"/>
  <c r="AB927" i="6"/>
  <c r="AA927" i="6"/>
  <c r="G927" i="6"/>
  <c r="AB926" i="6"/>
  <c r="AA926" i="6"/>
  <c r="G926" i="6"/>
  <c r="AB925" i="6"/>
  <c r="AA925" i="6"/>
  <c r="G925" i="6"/>
  <c r="AB924" i="6"/>
  <c r="AA924" i="6"/>
  <c r="G924" i="6"/>
  <c r="AB923" i="6"/>
  <c r="AA923" i="6"/>
  <c r="G923" i="6"/>
  <c r="AB922" i="6"/>
  <c r="AA922" i="6"/>
  <c r="G922" i="6"/>
  <c r="AB921" i="6"/>
  <c r="AA921" i="6"/>
  <c r="G921" i="6"/>
  <c r="AB920" i="6"/>
  <c r="AA920" i="6"/>
  <c r="G920" i="6"/>
  <c r="AB919" i="6"/>
  <c r="AA919" i="6"/>
  <c r="G919" i="6"/>
  <c r="AB918" i="6"/>
  <c r="AA918" i="6"/>
  <c r="G918" i="6"/>
  <c r="AB917" i="6"/>
  <c r="AA917" i="6"/>
  <c r="G917" i="6"/>
  <c r="AB916" i="6"/>
  <c r="AA916" i="6"/>
  <c r="G916" i="6"/>
  <c r="AB915" i="6"/>
  <c r="AA915" i="6"/>
  <c r="G915" i="6"/>
  <c r="AB914" i="6"/>
  <c r="AA914" i="6"/>
  <c r="G914" i="6"/>
  <c r="AB913" i="6"/>
  <c r="AA913" i="6"/>
  <c r="G913" i="6"/>
  <c r="AB912" i="6"/>
  <c r="AA912" i="6"/>
  <c r="G912" i="6"/>
  <c r="AB911" i="6"/>
  <c r="AA911" i="6"/>
  <c r="G911" i="6"/>
  <c r="AB910" i="6"/>
  <c r="AA910" i="6"/>
  <c r="G910" i="6"/>
  <c r="AB909" i="6"/>
  <c r="AA909" i="6"/>
  <c r="G909" i="6"/>
  <c r="AB908" i="6"/>
  <c r="AA908" i="6"/>
  <c r="G908" i="6"/>
  <c r="AB907" i="6"/>
  <c r="AA907" i="6"/>
  <c r="G907" i="6"/>
  <c r="AB906" i="6"/>
  <c r="AA906" i="6"/>
  <c r="G906" i="6"/>
  <c r="AB905" i="6"/>
  <c r="AA905" i="6"/>
  <c r="G905" i="6"/>
  <c r="AB904" i="6"/>
  <c r="AA904" i="6"/>
  <c r="G904" i="6"/>
  <c r="AB903" i="6"/>
  <c r="AA903" i="6"/>
  <c r="G903" i="6"/>
  <c r="AB902" i="6"/>
  <c r="AA902" i="6"/>
  <c r="G902" i="6"/>
  <c r="AB901" i="6"/>
  <c r="AA901" i="6"/>
  <c r="G901" i="6"/>
  <c r="AB900" i="6"/>
  <c r="AA900" i="6"/>
  <c r="G900" i="6"/>
  <c r="AA899" i="6"/>
  <c r="G899" i="6"/>
  <c r="AB898" i="6"/>
  <c r="AA898" i="6"/>
  <c r="G898" i="6"/>
  <c r="AB897" i="6"/>
  <c r="AA897" i="6"/>
  <c r="G897" i="6"/>
  <c r="AB896" i="6"/>
  <c r="AA896" i="6"/>
  <c r="G896" i="6"/>
  <c r="AB895" i="6"/>
  <c r="AA895" i="6"/>
  <c r="G895" i="6"/>
  <c r="AB894" i="6"/>
  <c r="AA894" i="6"/>
  <c r="G894" i="6"/>
  <c r="AB893" i="6"/>
  <c r="AA893" i="6"/>
  <c r="G893" i="6"/>
  <c r="AB892" i="6"/>
  <c r="AA892" i="6"/>
  <c r="G892" i="6"/>
  <c r="AB891" i="6"/>
  <c r="AA891" i="6"/>
  <c r="G891" i="6"/>
  <c r="AB890" i="6"/>
  <c r="AA890" i="6"/>
  <c r="G890" i="6"/>
  <c r="AB889" i="6"/>
  <c r="AA889" i="6"/>
  <c r="G889" i="6"/>
  <c r="AB888" i="6"/>
  <c r="AA888" i="6"/>
  <c r="G888" i="6"/>
  <c r="AB887" i="6"/>
  <c r="AA887" i="6"/>
  <c r="G887" i="6"/>
  <c r="AB886" i="6"/>
  <c r="AA886" i="6"/>
  <c r="G886" i="6"/>
  <c r="AB885" i="6"/>
  <c r="AA885" i="6"/>
  <c r="G885" i="6"/>
  <c r="AB884" i="6"/>
  <c r="AA884" i="6"/>
  <c r="G884" i="6"/>
  <c r="AB883" i="6"/>
  <c r="AA883" i="6"/>
  <c r="G883" i="6"/>
  <c r="AB882" i="6"/>
  <c r="AA882" i="6"/>
  <c r="G882" i="6"/>
  <c r="AB881" i="6"/>
  <c r="AA881" i="6"/>
  <c r="G881" i="6"/>
  <c r="AB880" i="6"/>
  <c r="AA880" i="6"/>
  <c r="G880" i="6"/>
  <c r="AB879" i="6"/>
  <c r="AA879" i="6"/>
  <c r="G879" i="6"/>
  <c r="AB878" i="6"/>
  <c r="AA878" i="6"/>
  <c r="G878" i="6"/>
  <c r="AB877" i="6"/>
  <c r="AA877" i="6"/>
  <c r="G877" i="6"/>
  <c r="AB876" i="6"/>
  <c r="AA876" i="6"/>
  <c r="G876" i="6"/>
  <c r="AA875" i="6"/>
  <c r="G875" i="6"/>
  <c r="AB874" i="6"/>
  <c r="AA874" i="6"/>
  <c r="G874" i="6"/>
  <c r="AB873" i="6"/>
  <c r="AA873" i="6"/>
  <c r="G873" i="6"/>
  <c r="AB872" i="6"/>
  <c r="AA872" i="6"/>
  <c r="G872" i="6"/>
  <c r="AB871" i="6"/>
  <c r="AA871" i="6"/>
  <c r="G871" i="6"/>
  <c r="AB870" i="6"/>
  <c r="AA870" i="6"/>
  <c r="G870" i="6"/>
  <c r="AB869" i="6"/>
  <c r="AA869" i="6"/>
  <c r="G869" i="6"/>
  <c r="AB868" i="6"/>
  <c r="AA868" i="6"/>
  <c r="G868" i="6"/>
  <c r="AB867" i="6"/>
  <c r="AA867" i="6"/>
  <c r="G867" i="6"/>
  <c r="AB866" i="6"/>
  <c r="AA866" i="6"/>
  <c r="G866" i="6"/>
  <c r="AB865" i="6"/>
  <c r="AA865" i="6"/>
  <c r="G865" i="6"/>
  <c r="AB864" i="6"/>
  <c r="AA864" i="6"/>
  <c r="G864" i="6"/>
  <c r="AB863" i="6"/>
  <c r="AA863" i="6"/>
  <c r="G863" i="6"/>
  <c r="AB862" i="6"/>
  <c r="AA862" i="6"/>
  <c r="G862" i="6"/>
  <c r="AB861" i="6"/>
  <c r="AA861" i="6"/>
  <c r="G861" i="6"/>
  <c r="AB860" i="6"/>
  <c r="AA860" i="6"/>
  <c r="G860" i="6"/>
  <c r="AB859" i="6"/>
  <c r="AA859" i="6"/>
  <c r="G859" i="6"/>
  <c r="AB858" i="6"/>
  <c r="AA858" i="6"/>
  <c r="G858" i="6"/>
  <c r="AB857" i="6"/>
  <c r="AA857" i="6"/>
  <c r="G857" i="6"/>
  <c r="AB856" i="6"/>
  <c r="AA856" i="6"/>
  <c r="G856" i="6"/>
  <c r="AB855" i="6"/>
  <c r="AA855" i="6"/>
  <c r="G855" i="6"/>
  <c r="AB854" i="6"/>
  <c r="AA854" i="6"/>
  <c r="G854" i="6"/>
  <c r="AB853" i="6"/>
  <c r="AA853" i="6"/>
  <c r="G853" i="6"/>
  <c r="AB852" i="6"/>
  <c r="AA852" i="6"/>
  <c r="G852" i="6"/>
  <c r="AB851" i="6"/>
  <c r="AA851" i="6"/>
  <c r="G851" i="6"/>
  <c r="AB850" i="6"/>
  <c r="AA850" i="6"/>
  <c r="G850" i="6"/>
  <c r="AB849" i="6"/>
  <c r="AA849" i="6"/>
  <c r="G849" i="6"/>
  <c r="AB848" i="6"/>
  <c r="AA848" i="6"/>
  <c r="G848" i="6"/>
  <c r="AB847" i="6"/>
  <c r="AA847" i="6"/>
  <c r="G847" i="6"/>
  <c r="AB846" i="6"/>
  <c r="AA846" i="6"/>
  <c r="G846" i="6"/>
  <c r="AB845" i="6"/>
  <c r="AA845" i="6"/>
  <c r="G845" i="6"/>
  <c r="AB844" i="6"/>
  <c r="AA844" i="6"/>
  <c r="G844" i="6"/>
  <c r="AB843" i="6"/>
  <c r="AA843" i="6"/>
  <c r="G843" i="6"/>
  <c r="AB842" i="6"/>
  <c r="AA842" i="6"/>
  <c r="G842" i="6"/>
  <c r="AB841" i="6"/>
  <c r="AA841" i="6"/>
  <c r="G841" i="6"/>
  <c r="AB840" i="6"/>
  <c r="AA840" i="6"/>
  <c r="G840" i="6"/>
  <c r="AB839" i="6"/>
  <c r="AA839" i="6"/>
  <c r="G839" i="6"/>
  <c r="AB838" i="6"/>
  <c r="AA838" i="6"/>
  <c r="G838" i="6"/>
  <c r="AB837" i="6"/>
  <c r="AA837" i="6"/>
  <c r="G837" i="6"/>
  <c r="AB836" i="6"/>
  <c r="AA836" i="6"/>
  <c r="G836" i="6"/>
  <c r="AB835" i="6"/>
  <c r="AA835" i="6"/>
  <c r="G835" i="6"/>
  <c r="AB834" i="6"/>
  <c r="AA834" i="6"/>
  <c r="G834" i="6"/>
  <c r="AB833" i="6"/>
  <c r="AA833" i="6"/>
  <c r="G833" i="6"/>
  <c r="AB832" i="6"/>
  <c r="AA832" i="6"/>
  <c r="G832" i="6"/>
  <c r="AB831" i="6"/>
  <c r="AA831" i="6"/>
  <c r="G831" i="6"/>
  <c r="AB830" i="6"/>
  <c r="AA830" i="6"/>
  <c r="G830" i="6"/>
  <c r="AB829" i="6"/>
  <c r="AA829" i="6"/>
  <c r="G829" i="6"/>
  <c r="AB828" i="6"/>
  <c r="AA828" i="6"/>
  <c r="G828" i="6"/>
  <c r="AB827" i="6"/>
  <c r="AA827" i="6"/>
  <c r="G827" i="6"/>
  <c r="AB826" i="6"/>
  <c r="AA826" i="6"/>
  <c r="G826" i="6"/>
  <c r="AB825" i="6"/>
  <c r="AA825" i="6"/>
  <c r="G825" i="6"/>
  <c r="AB824" i="6"/>
  <c r="AA824" i="6"/>
  <c r="G824" i="6"/>
  <c r="AB823" i="6"/>
  <c r="AA823" i="6"/>
  <c r="G823" i="6"/>
  <c r="AB822" i="6"/>
  <c r="AA822" i="6"/>
  <c r="G822" i="6"/>
  <c r="AB821" i="6"/>
  <c r="AA821" i="6"/>
  <c r="G821" i="6"/>
  <c r="AB820" i="6"/>
  <c r="AA820" i="6"/>
  <c r="G820" i="6"/>
  <c r="AB819" i="6"/>
  <c r="AA819" i="6"/>
  <c r="G819" i="6"/>
  <c r="AB818" i="6"/>
  <c r="AA818" i="6"/>
  <c r="G818" i="6"/>
  <c r="AB817" i="6"/>
  <c r="AA817" i="6"/>
  <c r="G817" i="6"/>
  <c r="AB816" i="6"/>
  <c r="AA816" i="6"/>
  <c r="G816" i="6"/>
  <c r="AB815" i="6"/>
  <c r="AA815" i="6"/>
  <c r="G815" i="6"/>
  <c r="AB814" i="6"/>
  <c r="AA814" i="6"/>
  <c r="G814" i="6"/>
  <c r="AB813" i="6"/>
  <c r="AA813" i="6"/>
  <c r="G813" i="6"/>
  <c r="AB812" i="6"/>
  <c r="AA812" i="6"/>
  <c r="G812" i="6"/>
  <c r="AB811" i="6"/>
  <c r="AA811" i="6"/>
  <c r="G811" i="6"/>
  <c r="AB810" i="6"/>
  <c r="AA810" i="6"/>
  <c r="G810" i="6"/>
  <c r="AB809" i="6"/>
  <c r="AA809" i="6"/>
  <c r="G809" i="6"/>
  <c r="AB808" i="6"/>
  <c r="AA808" i="6"/>
  <c r="G808" i="6"/>
  <c r="AB807" i="6"/>
  <c r="AA807" i="6"/>
  <c r="G807" i="6"/>
  <c r="AB806" i="6"/>
  <c r="AA806" i="6"/>
  <c r="G806" i="6"/>
  <c r="AB805" i="6"/>
  <c r="AA805" i="6"/>
  <c r="G805" i="6"/>
  <c r="AB804" i="6"/>
  <c r="AA804" i="6"/>
  <c r="G804" i="6"/>
  <c r="AB803" i="6"/>
  <c r="AA803" i="6"/>
  <c r="G803" i="6"/>
  <c r="AB802" i="6"/>
  <c r="AA802" i="6"/>
  <c r="G802" i="6"/>
  <c r="AB801" i="6"/>
  <c r="AA801" i="6"/>
  <c r="G801" i="6"/>
  <c r="AB800" i="6"/>
  <c r="AA800" i="6"/>
  <c r="G800" i="6"/>
  <c r="AB799" i="6"/>
  <c r="AA799" i="6"/>
  <c r="G799" i="6"/>
  <c r="AB798" i="6"/>
  <c r="AA798" i="6"/>
  <c r="G798" i="6"/>
  <c r="AB797" i="6"/>
  <c r="AA797" i="6"/>
  <c r="G797" i="6"/>
  <c r="AB796" i="6"/>
  <c r="AA796" i="6"/>
  <c r="G796" i="6"/>
  <c r="G795" i="6"/>
  <c r="G794" i="6"/>
  <c r="AB793" i="6"/>
  <c r="AA793" i="6"/>
  <c r="G793" i="6"/>
  <c r="AB792" i="6"/>
  <c r="AA792" i="6"/>
  <c r="G792" i="6"/>
  <c r="AB791" i="6"/>
  <c r="AA791" i="6"/>
  <c r="G791" i="6"/>
  <c r="AB790" i="6"/>
  <c r="AA790" i="6"/>
  <c r="G790" i="6"/>
  <c r="AB789" i="6"/>
  <c r="AA789" i="6"/>
  <c r="G789" i="6"/>
  <c r="AB788" i="6"/>
  <c r="AA788" i="6"/>
  <c r="G788" i="6"/>
  <c r="AB787" i="6"/>
  <c r="AA787" i="6"/>
  <c r="G787" i="6"/>
  <c r="AB786" i="6"/>
  <c r="AA786" i="6"/>
  <c r="G786" i="6"/>
  <c r="AB785" i="6"/>
  <c r="AA785" i="6"/>
  <c r="G785" i="6"/>
  <c r="G784" i="6"/>
  <c r="AB783" i="6"/>
  <c r="AA783" i="6"/>
  <c r="G783" i="6"/>
  <c r="AB782" i="6"/>
  <c r="AA782" i="6"/>
  <c r="G782" i="6"/>
  <c r="AB781" i="6"/>
  <c r="AA781" i="6"/>
  <c r="G781" i="6"/>
  <c r="AB780" i="6"/>
  <c r="AA780" i="6"/>
  <c r="G780" i="6"/>
  <c r="AB779" i="6"/>
  <c r="AA779" i="6"/>
  <c r="G779" i="6"/>
  <c r="AB778" i="6"/>
  <c r="AA778" i="6"/>
  <c r="G778" i="6"/>
  <c r="AB777" i="6"/>
  <c r="AA777" i="6"/>
  <c r="G777" i="6"/>
  <c r="AB776" i="6"/>
  <c r="AA776" i="6"/>
  <c r="G776" i="6"/>
  <c r="AB775" i="6"/>
  <c r="AA775" i="6"/>
  <c r="G775" i="6"/>
  <c r="AB774" i="6"/>
  <c r="AA774" i="6"/>
  <c r="G774" i="6"/>
  <c r="AB773" i="6"/>
  <c r="AA773" i="6"/>
  <c r="W773" i="6"/>
  <c r="G773" i="6"/>
  <c r="AB772" i="6"/>
  <c r="AA772" i="6"/>
  <c r="G772" i="6"/>
  <c r="AB771" i="6"/>
  <c r="AA771" i="6"/>
  <c r="G771" i="6"/>
  <c r="AB770" i="6"/>
  <c r="AA770" i="6"/>
  <c r="G770" i="6"/>
  <c r="AB769" i="6"/>
  <c r="AA769" i="6"/>
  <c r="G769" i="6"/>
  <c r="AB768" i="6"/>
  <c r="AA768" i="6"/>
  <c r="G768" i="6"/>
  <c r="AB767" i="6"/>
  <c r="AA767" i="6"/>
  <c r="G767" i="6"/>
  <c r="AB766" i="6"/>
  <c r="AA766" i="6"/>
  <c r="G766" i="6"/>
  <c r="AB765" i="6"/>
  <c r="AA765" i="6"/>
  <c r="G765" i="6"/>
  <c r="AB764" i="6"/>
  <c r="AA764" i="6"/>
  <c r="G764" i="6"/>
  <c r="AB763" i="6"/>
  <c r="AA763" i="6"/>
  <c r="G763" i="6"/>
  <c r="AB762" i="6"/>
  <c r="AA762" i="6"/>
  <c r="G762" i="6"/>
  <c r="AB761" i="6"/>
  <c r="AA761" i="6"/>
  <c r="G761" i="6"/>
  <c r="AB760" i="6"/>
  <c r="AA760" i="6"/>
  <c r="G760" i="6"/>
  <c r="AB759" i="6"/>
  <c r="AA759" i="6"/>
  <c r="G759" i="6"/>
  <c r="AB758" i="6"/>
  <c r="AA758" i="6"/>
  <c r="G758" i="6"/>
  <c r="AB757" i="6"/>
  <c r="AA757" i="6"/>
  <c r="G757" i="6"/>
  <c r="AB756" i="6"/>
  <c r="AA756" i="6"/>
  <c r="G756" i="6"/>
  <c r="AB755" i="6"/>
  <c r="AA755" i="6"/>
  <c r="G755" i="6"/>
  <c r="AB754" i="6"/>
  <c r="AA754" i="6"/>
  <c r="G754" i="6"/>
  <c r="AB753" i="6"/>
  <c r="AA753" i="6"/>
  <c r="G753" i="6"/>
  <c r="AB752" i="6"/>
  <c r="AA752" i="6"/>
  <c r="G752" i="6"/>
  <c r="AB751" i="6"/>
  <c r="AA751" i="6"/>
  <c r="G751" i="6"/>
  <c r="AB750" i="6"/>
  <c r="AA750" i="6"/>
  <c r="G750" i="6"/>
  <c r="AB749" i="6"/>
  <c r="AA749" i="6"/>
  <c r="G749" i="6"/>
  <c r="AB748" i="6"/>
  <c r="AA748" i="6"/>
  <c r="G748" i="6"/>
  <c r="AB747" i="6"/>
  <c r="AA747" i="6"/>
  <c r="G747" i="6"/>
  <c r="AB746" i="6"/>
  <c r="AA746" i="6"/>
  <c r="G746" i="6"/>
  <c r="AB745" i="6"/>
  <c r="AA745" i="6"/>
  <c r="G745" i="6"/>
  <c r="AB744" i="6"/>
  <c r="AA744" i="6"/>
  <c r="G744" i="6"/>
  <c r="AB743" i="6"/>
  <c r="AA743" i="6"/>
  <c r="G743" i="6"/>
  <c r="AB742" i="6"/>
  <c r="AA742" i="6"/>
  <c r="G742" i="6"/>
  <c r="AB741" i="6"/>
  <c r="AA741" i="6"/>
  <c r="G741" i="6"/>
  <c r="AB740" i="6"/>
  <c r="AA740" i="6"/>
  <c r="G740" i="6"/>
  <c r="AB739" i="6"/>
  <c r="AA739" i="6"/>
  <c r="G739" i="6"/>
  <c r="AB738" i="6"/>
  <c r="AA738" i="6"/>
  <c r="G738" i="6"/>
  <c r="AB737" i="6"/>
  <c r="AA737" i="6"/>
  <c r="G737" i="6"/>
  <c r="AB736" i="6"/>
  <c r="AA736" i="6"/>
  <c r="G736" i="6"/>
  <c r="AB735" i="6"/>
  <c r="AA735" i="6"/>
  <c r="G735" i="6"/>
  <c r="AB734" i="6"/>
  <c r="AA734" i="6"/>
  <c r="G734" i="6"/>
  <c r="AB733" i="6"/>
  <c r="AA733" i="6"/>
  <c r="G733" i="6"/>
  <c r="AB732" i="6"/>
  <c r="AA732" i="6"/>
  <c r="G732" i="6"/>
  <c r="AB731" i="6"/>
  <c r="AA731" i="6"/>
  <c r="G731" i="6"/>
  <c r="AB730" i="6"/>
  <c r="AA730" i="6"/>
  <c r="G730" i="6"/>
  <c r="AB729" i="6"/>
  <c r="AA729" i="6"/>
  <c r="G729" i="6"/>
  <c r="AB728" i="6"/>
  <c r="AA728" i="6"/>
  <c r="G728" i="6"/>
  <c r="AB727" i="6"/>
  <c r="AA727" i="6"/>
  <c r="G727" i="6"/>
  <c r="AB726" i="6"/>
  <c r="AA726" i="6"/>
  <c r="G726" i="6"/>
  <c r="AB725" i="6"/>
  <c r="AA725" i="6"/>
  <c r="G725" i="6"/>
  <c r="AB724" i="6"/>
  <c r="AA724" i="6"/>
  <c r="G724" i="6"/>
  <c r="AB723" i="6"/>
  <c r="AA723" i="6"/>
  <c r="G723" i="6"/>
  <c r="AB722" i="6"/>
  <c r="AA722" i="6"/>
  <c r="G722" i="6"/>
  <c r="AB721" i="6"/>
  <c r="AA721" i="6"/>
  <c r="G721" i="6"/>
  <c r="AB720" i="6"/>
  <c r="AA720" i="6"/>
  <c r="G720" i="6"/>
  <c r="AB719" i="6"/>
  <c r="AA719" i="6"/>
  <c r="G719" i="6"/>
  <c r="AB718" i="6"/>
  <c r="AA718" i="6"/>
  <c r="G718" i="6"/>
  <c r="AB717" i="6"/>
  <c r="AA717" i="6"/>
  <c r="G717" i="6"/>
  <c r="AB716" i="6"/>
  <c r="AA716" i="6"/>
  <c r="G716" i="6"/>
  <c r="AB715" i="6"/>
  <c r="AA715" i="6"/>
  <c r="G715" i="6"/>
  <c r="AB714" i="6"/>
  <c r="AA714" i="6"/>
  <c r="G714" i="6"/>
  <c r="AB713" i="6"/>
  <c r="AA713" i="6"/>
  <c r="G713" i="6"/>
  <c r="AB712" i="6"/>
  <c r="AA712" i="6"/>
  <c r="G712" i="6"/>
  <c r="AB711" i="6"/>
  <c r="AA711" i="6"/>
  <c r="G711" i="6"/>
  <c r="AB710" i="6"/>
  <c r="AA710" i="6"/>
  <c r="G710" i="6"/>
  <c r="AB709" i="6"/>
  <c r="AA709" i="6"/>
  <c r="G709" i="6"/>
  <c r="AB708" i="6"/>
  <c r="AA708" i="6"/>
  <c r="G708" i="6"/>
  <c r="AB707" i="6"/>
  <c r="AA707" i="6"/>
  <c r="G707" i="6"/>
  <c r="AB706" i="6"/>
  <c r="AA706" i="6"/>
  <c r="G706" i="6"/>
  <c r="AB705" i="6"/>
  <c r="AA705" i="6"/>
  <c r="G705" i="6"/>
  <c r="AB704" i="6"/>
  <c r="AA704" i="6"/>
  <c r="G704" i="6"/>
  <c r="AB703" i="6"/>
  <c r="AA703" i="6"/>
  <c r="G703" i="6"/>
  <c r="AB702" i="6"/>
  <c r="AA702" i="6"/>
  <c r="G702" i="6"/>
  <c r="AB701" i="6"/>
  <c r="AA701" i="6"/>
  <c r="G701" i="6"/>
  <c r="AB700" i="6"/>
  <c r="AA700" i="6"/>
  <c r="G700" i="6"/>
  <c r="AB699" i="6"/>
  <c r="AA699" i="6"/>
  <c r="G699" i="6"/>
  <c r="AB698" i="6"/>
  <c r="AA698" i="6"/>
  <c r="G698" i="6"/>
  <c r="AB697" i="6"/>
  <c r="AA697" i="6"/>
  <c r="G697" i="6"/>
  <c r="AB696" i="6"/>
  <c r="AA696" i="6"/>
  <c r="G696" i="6"/>
  <c r="AB695" i="6"/>
  <c r="AA695" i="6"/>
  <c r="G695" i="6"/>
  <c r="AB694" i="6"/>
  <c r="AA694" i="6"/>
  <c r="G694" i="6"/>
  <c r="AB693" i="6"/>
  <c r="AA693" i="6"/>
  <c r="G693" i="6"/>
  <c r="AB692" i="6"/>
  <c r="AA692" i="6"/>
  <c r="G692" i="6"/>
  <c r="AB691" i="6"/>
  <c r="AA691" i="6"/>
  <c r="G691" i="6"/>
  <c r="AB690" i="6"/>
  <c r="AA690" i="6"/>
  <c r="G690" i="6"/>
  <c r="AB689" i="6"/>
  <c r="AA689" i="6"/>
  <c r="G689" i="6"/>
  <c r="AB688" i="6"/>
  <c r="AA688" i="6"/>
  <c r="G688" i="6"/>
  <c r="AB687" i="6"/>
  <c r="AA687" i="6"/>
  <c r="G687" i="6"/>
  <c r="AB686" i="6"/>
  <c r="AA686" i="6"/>
  <c r="G686" i="6"/>
  <c r="AB685" i="6"/>
  <c r="AA685" i="6"/>
  <c r="G685" i="6"/>
  <c r="AB684" i="6"/>
  <c r="AA684" i="6"/>
  <c r="G684" i="6"/>
  <c r="AB683" i="6"/>
  <c r="AA683" i="6"/>
  <c r="G683" i="6"/>
  <c r="AB682" i="6"/>
  <c r="AA682" i="6"/>
  <c r="G682" i="6"/>
  <c r="AB681" i="6"/>
  <c r="AA681" i="6"/>
  <c r="G681" i="6"/>
  <c r="AB680" i="6"/>
  <c r="AA680" i="6"/>
  <c r="G680" i="6"/>
  <c r="AB679" i="6"/>
  <c r="AA679" i="6"/>
  <c r="G679" i="6"/>
  <c r="AB678" i="6"/>
  <c r="AA678" i="6"/>
  <c r="G678" i="6"/>
  <c r="AB677" i="6"/>
  <c r="AA677" i="6"/>
  <c r="G677" i="6"/>
  <c r="AB676" i="6"/>
  <c r="AA676" i="6"/>
  <c r="G676" i="6"/>
  <c r="AB675" i="6"/>
  <c r="AA675" i="6"/>
  <c r="G675" i="6"/>
  <c r="AB674" i="6"/>
  <c r="AA674" i="6"/>
  <c r="AB673" i="6"/>
  <c r="AA673" i="6"/>
  <c r="G673" i="6"/>
  <c r="AB672" i="6"/>
  <c r="AA672" i="6"/>
  <c r="G672" i="6"/>
  <c r="AB671" i="6"/>
  <c r="AA671" i="6"/>
  <c r="G671" i="6"/>
  <c r="AB670" i="6"/>
  <c r="AA670" i="6"/>
  <c r="G670" i="6"/>
  <c r="AB669" i="6"/>
  <c r="AA669" i="6"/>
  <c r="G669" i="6"/>
  <c r="AB668" i="6"/>
  <c r="AA668" i="6"/>
  <c r="G668" i="6"/>
  <c r="AB667" i="6"/>
  <c r="AA667" i="6"/>
  <c r="G667" i="6"/>
  <c r="AB666" i="6"/>
  <c r="AA666" i="6"/>
  <c r="G666" i="6"/>
  <c r="AB665" i="6"/>
  <c r="AA665" i="6"/>
  <c r="G665" i="6"/>
  <c r="AB664" i="6"/>
  <c r="AA664" i="6"/>
  <c r="G664" i="6"/>
  <c r="AB663" i="6"/>
  <c r="AA663" i="6"/>
  <c r="G663" i="6"/>
  <c r="AB662" i="6"/>
  <c r="AA662" i="6"/>
  <c r="G662" i="6"/>
  <c r="AB661" i="6"/>
  <c r="AA661" i="6"/>
  <c r="G661" i="6"/>
  <c r="AB660" i="6"/>
  <c r="AA660" i="6"/>
  <c r="G660" i="6"/>
  <c r="AB659" i="6"/>
  <c r="AA659" i="6"/>
  <c r="G659" i="6"/>
  <c r="AB658" i="6"/>
  <c r="AA658" i="6"/>
  <c r="G658" i="6"/>
  <c r="AB657" i="6"/>
  <c r="AA657" i="6"/>
  <c r="G657" i="6"/>
  <c r="AB656" i="6"/>
  <c r="AA656" i="6"/>
  <c r="G656" i="6"/>
  <c r="AB655" i="6"/>
  <c r="AA655" i="6"/>
  <c r="G655" i="6"/>
  <c r="AB654" i="6"/>
  <c r="AA654" i="6"/>
  <c r="G654" i="6"/>
  <c r="AB653" i="6"/>
  <c r="AA653" i="6"/>
  <c r="G653" i="6"/>
  <c r="AB652" i="6"/>
  <c r="AA652" i="6"/>
  <c r="G652" i="6"/>
  <c r="AB651" i="6"/>
  <c r="AA651" i="6"/>
  <c r="G651" i="6"/>
  <c r="AB650" i="6"/>
  <c r="AA650" i="6"/>
  <c r="G650" i="6"/>
  <c r="AB649" i="6"/>
  <c r="AA649" i="6"/>
  <c r="G649" i="6"/>
  <c r="AB648" i="6"/>
  <c r="AA648" i="6"/>
  <c r="G648" i="6"/>
  <c r="AB647" i="6"/>
  <c r="AA647" i="6"/>
  <c r="G647" i="6"/>
  <c r="AB646" i="6"/>
  <c r="AA646" i="6"/>
  <c r="G646" i="6"/>
  <c r="AB645" i="6"/>
  <c r="AA645" i="6"/>
  <c r="G645" i="6"/>
  <c r="AB644" i="6"/>
  <c r="AA644" i="6"/>
  <c r="G644" i="6"/>
  <c r="AB643" i="6"/>
  <c r="AA643" i="6"/>
  <c r="G643" i="6"/>
  <c r="AB642" i="6"/>
  <c r="AA642" i="6"/>
  <c r="G642" i="6"/>
  <c r="AB641" i="6"/>
  <c r="AA641" i="6"/>
  <c r="G641" i="6"/>
  <c r="AB640" i="6"/>
  <c r="AA640" i="6"/>
  <c r="G640" i="6"/>
  <c r="AB639" i="6"/>
  <c r="AA639" i="6"/>
  <c r="G639" i="6"/>
  <c r="AB638" i="6"/>
  <c r="AA638" i="6"/>
  <c r="G638" i="6"/>
  <c r="AB637" i="6"/>
  <c r="AA637" i="6"/>
  <c r="G637" i="6"/>
  <c r="AB636" i="6"/>
  <c r="AA636" i="6"/>
  <c r="G636" i="6"/>
  <c r="AB635" i="6"/>
  <c r="AA635" i="6"/>
  <c r="G635" i="6"/>
  <c r="AB634" i="6"/>
  <c r="AA634" i="6"/>
  <c r="G634" i="6"/>
  <c r="AB633" i="6"/>
  <c r="AA633" i="6"/>
  <c r="G633" i="6"/>
  <c r="AB632" i="6"/>
  <c r="AA632" i="6"/>
  <c r="G632" i="6"/>
  <c r="AB631" i="6"/>
  <c r="AA631" i="6"/>
  <c r="G631" i="6"/>
  <c r="AB630" i="6"/>
  <c r="AA630" i="6"/>
  <c r="G630" i="6"/>
  <c r="AB629" i="6"/>
  <c r="AA629" i="6"/>
  <c r="G629" i="6"/>
  <c r="AB628" i="6"/>
  <c r="AA628" i="6"/>
  <c r="G628" i="6"/>
  <c r="AB627" i="6"/>
  <c r="AA627" i="6"/>
  <c r="G627" i="6"/>
  <c r="AB626" i="6"/>
  <c r="AA626" i="6"/>
  <c r="G626" i="6"/>
  <c r="AB625" i="6"/>
  <c r="AA625" i="6"/>
  <c r="G625" i="6"/>
  <c r="AB624" i="6"/>
  <c r="AA624" i="6"/>
  <c r="G624" i="6"/>
  <c r="AB623" i="6"/>
  <c r="AA623" i="6"/>
  <c r="G623" i="6"/>
  <c r="AB622" i="6"/>
  <c r="AA622" i="6"/>
  <c r="G622" i="6"/>
  <c r="AB621" i="6"/>
  <c r="AA621" i="6"/>
  <c r="G621" i="6"/>
  <c r="AB620" i="6"/>
  <c r="AA620" i="6"/>
  <c r="G620" i="6"/>
  <c r="AB619" i="6"/>
  <c r="AA619" i="6"/>
  <c r="G619" i="6"/>
  <c r="AB618" i="6"/>
  <c r="AA618" i="6"/>
  <c r="G618" i="6"/>
  <c r="AB617" i="6"/>
  <c r="AA617" i="6"/>
  <c r="G617" i="6"/>
  <c r="AB616" i="6"/>
  <c r="AA616" i="6"/>
  <c r="G616" i="6"/>
  <c r="AB615" i="6"/>
  <c r="AA615" i="6"/>
  <c r="G615" i="6"/>
  <c r="AB614" i="6"/>
  <c r="AA614" i="6"/>
  <c r="G614" i="6"/>
  <c r="AB613" i="6"/>
  <c r="AA613" i="6"/>
  <c r="G613" i="6"/>
  <c r="AB612" i="6"/>
  <c r="AA612" i="6"/>
  <c r="G612" i="6"/>
  <c r="AB611" i="6"/>
  <c r="AA611" i="6"/>
  <c r="G611" i="6"/>
  <c r="AB610" i="6"/>
  <c r="AA610" i="6"/>
  <c r="G610" i="6"/>
  <c r="AB609" i="6"/>
  <c r="AA609" i="6"/>
  <c r="G609" i="6"/>
  <c r="AB608" i="6"/>
  <c r="AA608" i="6"/>
  <c r="G608" i="6"/>
  <c r="AB607" i="6"/>
  <c r="AA607" i="6"/>
  <c r="G607" i="6"/>
  <c r="AB606" i="6"/>
  <c r="AA606" i="6"/>
  <c r="G606" i="6"/>
  <c r="AB605" i="6"/>
  <c r="AA605" i="6"/>
  <c r="G605" i="6"/>
  <c r="AB604" i="6"/>
  <c r="AA604" i="6"/>
  <c r="G604" i="6"/>
  <c r="AB603" i="6"/>
  <c r="AA603" i="6"/>
  <c r="G603" i="6"/>
  <c r="AB602" i="6"/>
  <c r="AA602" i="6"/>
  <c r="G602" i="6"/>
  <c r="AB601" i="6"/>
  <c r="AA601" i="6"/>
  <c r="G601" i="6"/>
  <c r="AB600" i="6"/>
  <c r="AA600" i="6"/>
  <c r="G600" i="6"/>
  <c r="AB599" i="6"/>
  <c r="AA599" i="6"/>
  <c r="G599" i="6"/>
  <c r="AB598" i="6"/>
  <c r="AA598" i="6"/>
  <c r="G598" i="6"/>
  <c r="AB597" i="6"/>
  <c r="AA597" i="6"/>
  <c r="G597" i="6"/>
  <c r="AB596" i="6"/>
  <c r="AA596" i="6"/>
  <c r="G596" i="6"/>
  <c r="AB595" i="6"/>
  <c r="AA595" i="6"/>
  <c r="G595" i="6"/>
  <c r="AB594" i="6"/>
  <c r="AA594" i="6"/>
  <c r="G594" i="6"/>
  <c r="AB593" i="6"/>
  <c r="AA593" i="6"/>
  <c r="G593" i="6"/>
  <c r="AB592" i="6"/>
  <c r="AA592" i="6"/>
  <c r="G592" i="6"/>
  <c r="AB591" i="6"/>
  <c r="AA591" i="6"/>
  <c r="G591" i="6"/>
  <c r="AB590" i="6"/>
  <c r="AA590" i="6"/>
  <c r="G590" i="6"/>
  <c r="AB589" i="6"/>
  <c r="AA589" i="6"/>
  <c r="G589" i="6"/>
  <c r="AB588" i="6"/>
  <c r="AA588" i="6"/>
  <c r="G588" i="6"/>
  <c r="AB587" i="6"/>
  <c r="AA587" i="6"/>
  <c r="G587" i="6"/>
  <c r="AB586" i="6"/>
  <c r="AA586" i="6"/>
  <c r="G586" i="6"/>
  <c r="AB585" i="6"/>
  <c r="AA585" i="6"/>
  <c r="G585" i="6"/>
  <c r="AB584" i="6"/>
  <c r="AA584" i="6"/>
  <c r="G584" i="6"/>
  <c r="AB583" i="6"/>
  <c r="AA583" i="6"/>
  <c r="G583" i="6"/>
  <c r="AB582" i="6"/>
  <c r="AA582" i="6"/>
  <c r="G582" i="6"/>
  <c r="AB581" i="6"/>
  <c r="AA581" i="6"/>
  <c r="G581" i="6"/>
  <c r="AB580" i="6"/>
  <c r="AA580" i="6"/>
  <c r="G580" i="6"/>
  <c r="AB579" i="6"/>
  <c r="AA579" i="6"/>
  <c r="G579" i="6"/>
  <c r="AB578" i="6"/>
  <c r="AA578" i="6"/>
  <c r="G578" i="6"/>
  <c r="AB577" i="6"/>
  <c r="AA577" i="6"/>
  <c r="G577" i="6"/>
  <c r="AB576" i="6"/>
  <c r="AA576" i="6"/>
  <c r="G576" i="6"/>
  <c r="AB575" i="6"/>
  <c r="AA575" i="6"/>
  <c r="G575" i="6"/>
  <c r="AB574" i="6"/>
  <c r="AA574" i="6"/>
  <c r="G574" i="6"/>
  <c r="AB573" i="6"/>
  <c r="AA573" i="6"/>
  <c r="G573" i="6"/>
  <c r="AB572" i="6"/>
  <c r="AA572" i="6"/>
  <c r="G572" i="6"/>
  <c r="AB571" i="6"/>
  <c r="AA571" i="6"/>
  <c r="G571" i="6"/>
  <c r="AB570" i="6"/>
  <c r="AA570" i="6"/>
  <c r="G570" i="6"/>
  <c r="AB569" i="6"/>
  <c r="AA569" i="6"/>
  <c r="G569" i="6"/>
  <c r="AB568" i="6"/>
  <c r="AA568" i="6"/>
  <c r="G568" i="6"/>
  <c r="AB567" i="6"/>
  <c r="AA567" i="6"/>
  <c r="G567" i="6"/>
  <c r="AB566" i="6"/>
  <c r="AA566" i="6"/>
  <c r="G566" i="6"/>
  <c r="AB565" i="6"/>
  <c r="AA565" i="6"/>
  <c r="G565" i="6"/>
  <c r="AB564" i="6"/>
  <c r="AA564" i="6"/>
  <c r="G564" i="6"/>
  <c r="AB563" i="6"/>
  <c r="AA563" i="6"/>
  <c r="G563" i="6"/>
  <c r="AB562" i="6"/>
  <c r="AA562" i="6"/>
  <c r="G562" i="6"/>
  <c r="AB561" i="6"/>
  <c r="AA561" i="6"/>
  <c r="G561" i="6"/>
  <c r="AB560" i="6"/>
  <c r="AA560" i="6"/>
  <c r="G560" i="6"/>
  <c r="AB559" i="6"/>
  <c r="AA559" i="6"/>
  <c r="G559" i="6"/>
  <c r="AB558" i="6"/>
  <c r="AA558" i="6"/>
  <c r="G558" i="6"/>
  <c r="AB557" i="6"/>
  <c r="AA557" i="6"/>
  <c r="G557" i="6"/>
  <c r="AB556" i="6"/>
  <c r="AA556" i="6"/>
  <c r="G556" i="6"/>
  <c r="AB555" i="6"/>
  <c r="AA555" i="6"/>
  <c r="G555" i="6"/>
  <c r="AB554" i="6"/>
  <c r="AA554" i="6"/>
  <c r="G554" i="6"/>
  <c r="AB553" i="6"/>
  <c r="AA553" i="6"/>
  <c r="G553" i="6"/>
  <c r="AB552" i="6"/>
  <c r="AA552" i="6"/>
  <c r="G552" i="6"/>
  <c r="AB551" i="6"/>
  <c r="AA551" i="6"/>
  <c r="G551" i="6"/>
  <c r="AB550" i="6"/>
  <c r="AA550" i="6"/>
  <c r="G550" i="6"/>
  <c r="AB549" i="6"/>
  <c r="AA549" i="6"/>
  <c r="G549" i="6"/>
  <c r="AB548" i="6"/>
  <c r="AA548" i="6"/>
  <c r="G548" i="6"/>
  <c r="AB547" i="6"/>
  <c r="AA547" i="6"/>
  <c r="G547" i="6"/>
  <c r="AB546" i="6"/>
  <c r="AA546" i="6"/>
  <c r="G546" i="6"/>
  <c r="AB545" i="6"/>
  <c r="AA545" i="6"/>
  <c r="G545" i="6"/>
  <c r="AB544" i="6"/>
  <c r="AA544" i="6"/>
  <c r="G544" i="6"/>
  <c r="AB543" i="6"/>
  <c r="AA543" i="6"/>
  <c r="G543" i="6"/>
  <c r="AB542" i="6"/>
  <c r="AA542" i="6"/>
  <c r="G542" i="6"/>
  <c r="AB541" i="6"/>
  <c r="AA541" i="6"/>
  <c r="G541" i="6"/>
  <c r="AB540" i="6"/>
  <c r="AA540" i="6"/>
  <c r="G540" i="6"/>
  <c r="AB539" i="6"/>
  <c r="AA539" i="6"/>
  <c r="G539" i="6"/>
  <c r="AB538" i="6"/>
  <c r="AA538" i="6"/>
  <c r="G538" i="6"/>
  <c r="AB537" i="6"/>
  <c r="AA537" i="6"/>
  <c r="G537" i="6"/>
  <c r="AB536" i="6"/>
  <c r="AA536" i="6"/>
  <c r="G536" i="6"/>
  <c r="AB535" i="6"/>
  <c r="AA535" i="6"/>
  <c r="G535" i="6"/>
  <c r="AB534" i="6"/>
  <c r="AA534" i="6"/>
  <c r="G534" i="6"/>
  <c r="AB533" i="6"/>
  <c r="AA533" i="6"/>
  <c r="G533" i="6"/>
  <c r="AB532" i="6"/>
  <c r="AA532" i="6"/>
  <c r="G532" i="6"/>
  <c r="AB531" i="6"/>
  <c r="AA531" i="6"/>
  <c r="G531" i="6"/>
  <c r="AB530" i="6"/>
  <c r="AA530" i="6"/>
  <c r="G530" i="6"/>
  <c r="AB529" i="6"/>
  <c r="AA529" i="6"/>
  <c r="G529" i="6"/>
  <c r="AB528" i="6"/>
  <c r="AA528" i="6"/>
  <c r="G528" i="6"/>
  <c r="AB527" i="6"/>
  <c r="AA527" i="6"/>
  <c r="G527" i="6"/>
  <c r="AB526" i="6"/>
  <c r="AA526" i="6"/>
  <c r="G526" i="6"/>
  <c r="AB525" i="6"/>
  <c r="AA525" i="6"/>
  <c r="G525" i="6"/>
  <c r="AB524" i="6"/>
  <c r="AA524" i="6"/>
  <c r="G524" i="6"/>
  <c r="AB523" i="6"/>
  <c r="AA523" i="6"/>
  <c r="G523" i="6"/>
  <c r="AB522" i="6"/>
  <c r="AA522" i="6"/>
  <c r="G522" i="6"/>
  <c r="AB521" i="6"/>
  <c r="AA521" i="6"/>
  <c r="G521" i="6"/>
  <c r="G520" i="6"/>
  <c r="AB519" i="6"/>
  <c r="AA519" i="6"/>
  <c r="G519" i="6"/>
  <c r="AB518" i="6"/>
  <c r="AA518" i="6"/>
  <c r="G518" i="6"/>
  <c r="AB517" i="6"/>
  <c r="AA517" i="6"/>
  <c r="G517" i="6"/>
  <c r="AB516" i="6"/>
  <c r="AA516" i="6"/>
  <c r="G516" i="6"/>
  <c r="AB515" i="6"/>
  <c r="AA515" i="6"/>
  <c r="G515" i="6"/>
  <c r="AB514" i="6"/>
  <c r="AA514" i="6"/>
  <c r="G514" i="6"/>
  <c r="AB513" i="6"/>
  <c r="AA513" i="6"/>
  <c r="G513" i="6"/>
  <c r="AB512" i="6"/>
  <c r="AA512" i="6"/>
  <c r="G512" i="6"/>
  <c r="AB511" i="6"/>
  <c r="AA511" i="6"/>
  <c r="G511" i="6"/>
  <c r="AB510" i="6"/>
  <c r="AA510" i="6"/>
  <c r="G510" i="6"/>
  <c r="AB509" i="6"/>
  <c r="AA509" i="6"/>
  <c r="G509" i="6"/>
  <c r="AB508" i="6"/>
  <c r="AA508" i="6"/>
  <c r="G508" i="6"/>
  <c r="AB507" i="6"/>
  <c r="AA507" i="6"/>
  <c r="G507" i="6"/>
  <c r="AB506" i="6"/>
  <c r="AA506" i="6"/>
  <c r="G506" i="6"/>
  <c r="AB505" i="6"/>
  <c r="AA505" i="6"/>
  <c r="G505" i="6"/>
  <c r="AB504" i="6"/>
  <c r="AA504" i="6"/>
  <c r="G504" i="6"/>
  <c r="AB503" i="6"/>
  <c r="AA503" i="6"/>
  <c r="G503" i="6"/>
  <c r="AB502" i="6"/>
  <c r="AA502" i="6"/>
  <c r="G502" i="6"/>
  <c r="AB501" i="6"/>
  <c r="AA501" i="6"/>
  <c r="G501" i="6"/>
  <c r="AB500" i="6"/>
  <c r="AA500" i="6"/>
  <c r="G500" i="6"/>
  <c r="AB499" i="6"/>
  <c r="AA499" i="6"/>
  <c r="G499" i="6"/>
  <c r="AB498" i="6"/>
  <c r="AA498" i="6"/>
  <c r="G498" i="6"/>
  <c r="AB497" i="6"/>
  <c r="AA497" i="6"/>
  <c r="G497" i="6"/>
  <c r="AB496" i="6"/>
  <c r="AA496" i="6"/>
  <c r="G496" i="6"/>
  <c r="AB495" i="6"/>
  <c r="AA495" i="6"/>
  <c r="G495" i="6"/>
  <c r="AB494" i="6"/>
  <c r="AA494" i="6"/>
  <c r="G494" i="6"/>
  <c r="AB493" i="6"/>
  <c r="AA493" i="6"/>
  <c r="G493" i="6"/>
  <c r="AB492" i="6"/>
  <c r="AA492" i="6"/>
  <c r="G492" i="6"/>
  <c r="AB491" i="6"/>
  <c r="AA491" i="6"/>
  <c r="AB490" i="6"/>
  <c r="AA490" i="6"/>
  <c r="G490" i="6"/>
  <c r="AB489" i="6"/>
  <c r="AA489" i="6"/>
  <c r="G489" i="6"/>
  <c r="AB488" i="6"/>
  <c r="AA488" i="6"/>
  <c r="G488" i="6"/>
  <c r="AB487" i="6"/>
  <c r="AA487" i="6"/>
  <c r="G487" i="6"/>
  <c r="AB486" i="6"/>
  <c r="AA486" i="6"/>
  <c r="G486" i="6"/>
  <c r="AB485" i="6"/>
  <c r="AA485" i="6"/>
  <c r="G485" i="6"/>
  <c r="AB484" i="6"/>
  <c r="AA484" i="6"/>
  <c r="G484" i="6"/>
  <c r="AB483" i="6"/>
  <c r="AA483" i="6"/>
  <c r="G483" i="6"/>
  <c r="AB482" i="6"/>
  <c r="AA482" i="6"/>
  <c r="G482" i="6"/>
  <c r="AB481" i="6"/>
  <c r="AA481" i="6"/>
  <c r="G481" i="6"/>
  <c r="AB480" i="6"/>
  <c r="AA480" i="6"/>
  <c r="G480" i="6"/>
  <c r="AB479" i="6"/>
  <c r="AA479" i="6"/>
  <c r="G479" i="6"/>
  <c r="AB478" i="6"/>
  <c r="AA478" i="6"/>
  <c r="G478" i="6"/>
  <c r="AB477" i="6"/>
  <c r="AA477" i="6"/>
  <c r="G477" i="6"/>
  <c r="AB476" i="6"/>
  <c r="AA476" i="6"/>
  <c r="G476" i="6"/>
  <c r="AB475" i="6"/>
  <c r="AA475" i="6"/>
  <c r="G475" i="6"/>
  <c r="AB474" i="6"/>
  <c r="AA474" i="6"/>
  <c r="G474" i="6"/>
  <c r="AB473" i="6"/>
  <c r="AA473" i="6"/>
  <c r="G473" i="6"/>
  <c r="AB472" i="6"/>
  <c r="AA472" i="6"/>
  <c r="G472" i="6"/>
  <c r="AB471" i="6"/>
  <c r="AA471" i="6"/>
  <c r="G471" i="6"/>
  <c r="AB470" i="6"/>
  <c r="AA470" i="6"/>
  <c r="G470" i="6"/>
  <c r="AB469" i="6"/>
  <c r="AA469" i="6"/>
  <c r="G469" i="6"/>
  <c r="AB468" i="6"/>
  <c r="AA468" i="6"/>
  <c r="G468" i="6"/>
  <c r="AB467" i="6"/>
  <c r="AA467" i="6"/>
  <c r="G467" i="6"/>
  <c r="AB466" i="6"/>
  <c r="AA466" i="6"/>
  <c r="G466" i="6"/>
  <c r="AB465" i="6"/>
  <c r="AA465" i="6"/>
  <c r="G465" i="6"/>
  <c r="AB464" i="6"/>
  <c r="AA464" i="6"/>
  <c r="G464" i="6"/>
  <c r="AB463" i="6"/>
  <c r="AA463" i="6"/>
  <c r="G463" i="6"/>
  <c r="AB462" i="6"/>
  <c r="AA462" i="6"/>
  <c r="G462" i="6"/>
  <c r="AB461" i="6"/>
  <c r="AA461" i="6"/>
  <c r="G461" i="6"/>
  <c r="AB460" i="6"/>
  <c r="AA460" i="6"/>
  <c r="G460" i="6"/>
  <c r="AB459" i="6"/>
  <c r="AA459" i="6"/>
  <c r="G459" i="6"/>
  <c r="AB458" i="6"/>
  <c r="AA458" i="6"/>
  <c r="G458" i="6"/>
  <c r="AB457" i="6"/>
  <c r="AA457" i="6"/>
  <c r="G457" i="6"/>
  <c r="AB456" i="6"/>
  <c r="AA456" i="6"/>
  <c r="G456" i="6"/>
  <c r="AB455" i="6"/>
  <c r="AA455" i="6"/>
  <c r="G455" i="6"/>
  <c r="AB454" i="6"/>
  <c r="AA454" i="6"/>
  <c r="G454" i="6"/>
  <c r="AB453" i="6"/>
  <c r="AA453" i="6"/>
  <c r="G453" i="6"/>
  <c r="AB452" i="6"/>
  <c r="AA452" i="6"/>
  <c r="G452" i="6"/>
  <c r="AB451" i="6"/>
  <c r="AA451" i="6"/>
  <c r="G451" i="6"/>
  <c r="AB450" i="6"/>
  <c r="AA450" i="6"/>
  <c r="G450" i="6"/>
  <c r="AB449" i="6"/>
  <c r="AA449" i="6"/>
  <c r="G449" i="6"/>
  <c r="AB448" i="6"/>
  <c r="AA448" i="6"/>
  <c r="G448" i="6"/>
  <c r="AB447" i="6"/>
  <c r="AA447" i="6"/>
  <c r="G447" i="6"/>
  <c r="AB446" i="6"/>
  <c r="AA446" i="6"/>
  <c r="G446" i="6"/>
  <c r="AB445" i="6"/>
  <c r="AA445" i="6"/>
  <c r="G445" i="6"/>
  <c r="AB444" i="6"/>
  <c r="AA444" i="6"/>
  <c r="G444" i="6"/>
  <c r="AB443" i="6"/>
  <c r="AA443" i="6"/>
  <c r="G443" i="6"/>
  <c r="AB442" i="6"/>
  <c r="AA442" i="6"/>
  <c r="G442" i="6"/>
  <c r="AB441" i="6"/>
  <c r="AA441" i="6"/>
  <c r="G441" i="6"/>
  <c r="AB440" i="6"/>
  <c r="AA440" i="6"/>
  <c r="G440" i="6"/>
  <c r="AB439" i="6"/>
  <c r="AA439" i="6"/>
  <c r="G439" i="6"/>
  <c r="AB438" i="6"/>
  <c r="AA438" i="6"/>
  <c r="G438" i="6"/>
  <c r="AB437" i="6"/>
  <c r="AA437" i="6"/>
  <c r="G437" i="6"/>
  <c r="AB436" i="6"/>
  <c r="AA436" i="6"/>
  <c r="G436" i="6"/>
  <c r="AB435" i="6"/>
  <c r="AA435" i="6"/>
  <c r="G435" i="6"/>
  <c r="AB434" i="6"/>
  <c r="AA434" i="6"/>
  <c r="G434" i="6"/>
  <c r="AB433" i="6"/>
  <c r="AA433" i="6"/>
  <c r="G433" i="6"/>
  <c r="AB432" i="6"/>
  <c r="AA432" i="6"/>
  <c r="G432" i="6"/>
  <c r="AB431" i="6"/>
  <c r="AA431" i="6"/>
  <c r="G431" i="6"/>
  <c r="AB430" i="6"/>
  <c r="AA430" i="6"/>
  <c r="G430" i="6"/>
  <c r="AB429" i="6"/>
  <c r="AA429" i="6"/>
  <c r="G429" i="6"/>
  <c r="AB428" i="6"/>
  <c r="AA428" i="6"/>
  <c r="G428" i="6"/>
  <c r="AB427" i="6"/>
  <c r="AA427" i="6"/>
  <c r="G427" i="6"/>
  <c r="AB426" i="6"/>
  <c r="AA426" i="6"/>
  <c r="G426" i="6"/>
  <c r="AB425" i="6"/>
  <c r="AA425" i="6"/>
  <c r="G425" i="6"/>
  <c r="AB424" i="6"/>
  <c r="AA424" i="6"/>
  <c r="G424" i="6"/>
  <c r="AB423" i="6"/>
  <c r="AA423" i="6"/>
  <c r="G423" i="6"/>
  <c r="AB422" i="6"/>
  <c r="AA422" i="6"/>
  <c r="G422" i="6"/>
  <c r="AB421" i="6"/>
  <c r="AA421" i="6"/>
  <c r="G421" i="6"/>
  <c r="AB420" i="6"/>
  <c r="AA420" i="6"/>
  <c r="G420" i="6"/>
  <c r="AB419" i="6"/>
  <c r="AA419" i="6"/>
  <c r="G419" i="6"/>
  <c r="AB418" i="6"/>
  <c r="AA418" i="6"/>
  <c r="G418" i="6"/>
  <c r="AB417" i="6"/>
  <c r="AA417" i="6"/>
  <c r="G417" i="6"/>
  <c r="AB416" i="6"/>
  <c r="AA416" i="6"/>
  <c r="G416" i="6"/>
  <c r="AB415" i="6"/>
  <c r="AA415" i="6"/>
  <c r="G415" i="6"/>
  <c r="AB414" i="6"/>
  <c r="AA414" i="6"/>
  <c r="G414" i="6"/>
  <c r="AB413" i="6"/>
  <c r="AA413" i="6"/>
  <c r="G413" i="6"/>
  <c r="AB412" i="6"/>
  <c r="AA412" i="6"/>
  <c r="G412" i="6"/>
  <c r="AB411" i="6"/>
  <c r="AA411" i="6"/>
  <c r="G411" i="6"/>
  <c r="AB410" i="6"/>
  <c r="AA410" i="6"/>
  <c r="G410" i="6"/>
  <c r="AB409" i="6"/>
  <c r="AA409" i="6"/>
  <c r="G409" i="6"/>
  <c r="AB408" i="6"/>
  <c r="AA408" i="6"/>
  <c r="G408" i="6"/>
  <c r="AB407" i="6"/>
  <c r="AA407" i="6"/>
  <c r="G407" i="6"/>
  <c r="AB406" i="6"/>
  <c r="AA406" i="6"/>
  <c r="G406" i="6"/>
  <c r="AB405" i="6"/>
  <c r="AA405" i="6"/>
  <c r="G405" i="6"/>
  <c r="AB404" i="6"/>
  <c r="AA404" i="6"/>
  <c r="G404" i="6"/>
  <c r="AB403" i="6"/>
  <c r="AA403" i="6"/>
  <c r="G403" i="6"/>
  <c r="AB402" i="6"/>
  <c r="AA402" i="6"/>
  <c r="G402" i="6"/>
  <c r="AB401" i="6"/>
  <c r="AA401" i="6"/>
  <c r="G401" i="6"/>
  <c r="AB400" i="6"/>
  <c r="AA400" i="6"/>
  <c r="G400" i="6"/>
  <c r="AB399" i="6"/>
  <c r="AA399" i="6"/>
  <c r="G399" i="6"/>
  <c r="AB398" i="6"/>
  <c r="AA398" i="6"/>
  <c r="G398" i="6"/>
  <c r="AB397" i="6"/>
  <c r="AA397" i="6"/>
  <c r="G397" i="6"/>
  <c r="AB396" i="6"/>
  <c r="AA396" i="6"/>
  <c r="G396" i="6"/>
  <c r="AB395" i="6"/>
  <c r="AA395" i="6"/>
  <c r="G395" i="6"/>
  <c r="AB394" i="6"/>
  <c r="AA394" i="6"/>
  <c r="G394" i="6"/>
  <c r="AB393" i="6"/>
  <c r="AA393" i="6"/>
  <c r="G393" i="6"/>
  <c r="AB392" i="6"/>
  <c r="AA392" i="6"/>
  <c r="G392" i="6"/>
  <c r="AB391" i="6"/>
  <c r="AA391" i="6"/>
  <c r="G391" i="6"/>
  <c r="AB390" i="6"/>
  <c r="AA390" i="6"/>
  <c r="G390" i="6"/>
  <c r="AB389" i="6"/>
  <c r="AA389" i="6"/>
  <c r="G389" i="6"/>
  <c r="AB388" i="6"/>
  <c r="AA388" i="6"/>
  <c r="G388" i="6"/>
  <c r="AB387" i="6"/>
  <c r="AA387" i="6"/>
  <c r="G387" i="6"/>
  <c r="AB386" i="6"/>
  <c r="AA386" i="6"/>
  <c r="G386" i="6"/>
  <c r="AB385" i="6"/>
  <c r="AA385" i="6"/>
  <c r="G385" i="6"/>
  <c r="AB384" i="6"/>
  <c r="AA384" i="6"/>
  <c r="G384" i="6"/>
  <c r="AB383" i="6"/>
  <c r="AA383" i="6"/>
  <c r="G383" i="6"/>
  <c r="AB382" i="6"/>
  <c r="AA382" i="6"/>
  <c r="G382" i="6"/>
  <c r="AB381" i="6"/>
  <c r="AA381" i="6"/>
  <c r="G381" i="6"/>
  <c r="AB380" i="6"/>
  <c r="AA380" i="6"/>
  <c r="G380" i="6"/>
  <c r="AB379" i="6"/>
  <c r="AA379" i="6"/>
  <c r="G379" i="6"/>
  <c r="AB378" i="6"/>
  <c r="AA378" i="6"/>
  <c r="G378" i="6"/>
  <c r="AB377" i="6"/>
  <c r="AA377" i="6"/>
  <c r="G377" i="6"/>
  <c r="AB376" i="6"/>
  <c r="AA376" i="6"/>
  <c r="G376" i="6"/>
  <c r="AB375" i="6"/>
  <c r="AA375" i="6"/>
  <c r="G375" i="6"/>
  <c r="AB374" i="6"/>
  <c r="AA374" i="6"/>
  <c r="G374" i="6"/>
  <c r="AB373" i="6"/>
  <c r="AA373" i="6"/>
  <c r="G373" i="6"/>
  <c r="AB372" i="6"/>
  <c r="AA372" i="6"/>
  <c r="G372" i="6"/>
  <c r="AB371" i="6"/>
  <c r="AA371" i="6"/>
  <c r="G371" i="6"/>
  <c r="AB370" i="6"/>
  <c r="AA370" i="6"/>
  <c r="G370" i="6"/>
  <c r="AB369" i="6"/>
  <c r="AA369" i="6"/>
  <c r="G369" i="6"/>
  <c r="AB368" i="6"/>
  <c r="AA368" i="6"/>
  <c r="G368" i="6"/>
  <c r="AB367" i="6"/>
  <c r="AA367" i="6"/>
  <c r="G367" i="6"/>
  <c r="AB366" i="6"/>
  <c r="AA366" i="6"/>
  <c r="G366" i="6"/>
  <c r="AB365" i="6"/>
  <c r="AA365" i="6"/>
  <c r="G365" i="6"/>
  <c r="AB364" i="6"/>
  <c r="AA364" i="6"/>
  <c r="G364" i="6"/>
  <c r="AB363" i="6"/>
  <c r="AA363" i="6"/>
  <c r="G363" i="6"/>
  <c r="AB362" i="6"/>
  <c r="AA362" i="6"/>
  <c r="G362" i="6"/>
  <c r="AB361" i="6"/>
  <c r="AA361" i="6"/>
  <c r="G361" i="6"/>
  <c r="AB360" i="6"/>
  <c r="AA360" i="6"/>
  <c r="G360" i="6"/>
  <c r="AB359" i="6"/>
  <c r="AA359" i="6"/>
  <c r="G359" i="6"/>
  <c r="AB358" i="6"/>
  <c r="AA358" i="6"/>
  <c r="G358" i="6"/>
  <c r="AB357" i="6"/>
  <c r="AA357" i="6"/>
  <c r="G357" i="6"/>
  <c r="AB356" i="6"/>
  <c r="AA356" i="6"/>
  <c r="G356" i="6"/>
  <c r="AB355" i="6"/>
  <c r="AA355" i="6"/>
  <c r="G355" i="6"/>
  <c r="AB354" i="6"/>
  <c r="AA354" i="6"/>
  <c r="G354" i="6"/>
  <c r="AB353" i="6"/>
  <c r="AA353" i="6"/>
  <c r="G353" i="6"/>
  <c r="AB352" i="6"/>
  <c r="AA352" i="6"/>
  <c r="G352" i="6"/>
  <c r="AB351" i="6"/>
  <c r="AA351" i="6"/>
  <c r="G351" i="6"/>
  <c r="AB350" i="6"/>
  <c r="AA350" i="6"/>
  <c r="G350" i="6"/>
  <c r="AB349" i="6"/>
  <c r="AA349" i="6"/>
  <c r="G349" i="6"/>
  <c r="AB348" i="6"/>
  <c r="AA348" i="6"/>
  <c r="G348" i="6"/>
  <c r="AB347" i="6"/>
  <c r="AA347" i="6"/>
  <c r="G347" i="6"/>
  <c r="AB346" i="6"/>
  <c r="AA346" i="6"/>
  <c r="G346" i="6"/>
  <c r="AB345" i="6"/>
  <c r="AA345" i="6"/>
  <c r="G345" i="6"/>
  <c r="AB344" i="6"/>
  <c r="AA344" i="6"/>
  <c r="G344" i="6"/>
  <c r="AB343" i="6"/>
  <c r="AA343" i="6"/>
  <c r="G343" i="6"/>
  <c r="AB342" i="6"/>
  <c r="AA342" i="6"/>
  <c r="G342" i="6"/>
  <c r="AB341" i="6"/>
  <c r="AA341" i="6"/>
  <c r="G341" i="6"/>
  <c r="AB340" i="6"/>
  <c r="AA340" i="6"/>
  <c r="G340" i="6"/>
  <c r="AB339" i="6"/>
  <c r="AA339" i="6"/>
  <c r="G339" i="6"/>
  <c r="AB338" i="6"/>
  <c r="AA338" i="6"/>
  <c r="G338" i="6"/>
  <c r="AB337" i="6"/>
  <c r="AA337" i="6"/>
  <c r="G337" i="6"/>
  <c r="AB336" i="6"/>
  <c r="AA336" i="6"/>
  <c r="G336" i="6"/>
  <c r="AB335" i="6"/>
  <c r="AA335" i="6"/>
  <c r="G335" i="6"/>
  <c r="AB334" i="6"/>
  <c r="AA334" i="6"/>
  <c r="G334" i="6"/>
  <c r="AB333" i="6"/>
  <c r="AA333" i="6"/>
  <c r="G333" i="6"/>
  <c r="AB332" i="6"/>
  <c r="AA332" i="6"/>
  <c r="G332" i="6"/>
  <c r="AB331" i="6"/>
  <c r="AA331" i="6"/>
  <c r="G331" i="6"/>
  <c r="AB330" i="6"/>
  <c r="AA330" i="6"/>
  <c r="G330" i="6"/>
  <c r="AB329" i="6"/>
  <c r="AA329" i="6"/>
  <c r="G329" i="6"/>
  <c r="AB328" i="6"/>
  <c r="AA328" i="6"/>
  <c r="G328" i="6"/>
  <c r="AB327" i="6"/>
  <c r="AA327" i="6"/>
  <c r="G327" i="6"/>
  <c r="AB326" i="6"/>
  <c r="AA326" i="6"/>
  <c r="G326" i="6"/>
  <c r="AB325" i="6"/>
  <c r="AA325" i="6"/>
  <c r="G325" i="6"/>
  <c r="AB324" i="6"/>
  <c r="AA324" i="6"/>
  <c r="G324" i="6"/>
  <c r="AB323" i="6"/>
  <c r="AA323" i="6"/>
  <c r="G323" i="6"/>
  <c r="AB322" i="6"/>
  <c r="AA322" i="6"/>
  <c r="G322" i="6"/>
  <c r="AB321" i="6"/>
  <c r="AA321" i="6"/>
  <c r="G321" i="6"/>
  <c r="AB320" i="6"/>
  <c r="AA320" i="6"/>
  <c r="G320" i="6"/>
  <c r="AB319" i="6"/>
  <c r="AA319" i="6"/>
  <c r="G319" i="6"/>
  <c r="AB318" i="6"/>
  <c r="AA318" i="6"/>
  <c r="G318" i="6"/>
  <c r="AB317" i="6"/>
  <c r="AA317" i="6"/>
  <c r="G317" i="6"/>
  <c r="AB316" i="6"/>
  <c r="AA316" i="6"/>
  <c r="G316" i="6"/>
  <c r="AB315" i="6"/>
  <c r="AA315" i="6"/>
  <c r="G315" i="6"/>
  <c r="AB314" i="6"/>
  <c r="AA314" i="6"/>
  <c r="G314" i="6"/>
  <c r="AB313" i="6"/>
  <c r="AA313" i="6"/>
  <c r="G313" i="6"/>
  <c r="AB312" i="6"/>
  <c r="AA312" i="6"/>
  <c r="G312" i="6"/>
  <c r="AB311" i="6"/>
  <c r="AA311" i="6"/>
  <c r="G311" i="6"/>
  <c r="AB310" i="6"/>
  <c r="AA310" i="6"/>
  <c r="G310" i="6"/>
  <c r="AB309" i="6"/>
  <c r="AA309" i="6"/>
  <c r="G309" i="6"/>
  <c r="AB308" i="6"/>
  <c r="AA308" i="6"/>
  <c r="G308" i="6"/>
  <c r="AB307" i="6"/>
  <c r="AA307" i="6"/>
  <c r="G307" i="6"/>
  <c r="AB306" i="6"/>
  <c r="AA306" i="6"/>
  <c r="G306" i="6"/>
  <c r="AB305" i="6"/>
  <c r="AA305" i="6"/>
  <c r="G305" i="6"/>
  <c r="AB304" i="6"/>
  <c r="AA304" i="6"/>
  <c r="G304" i="6"/>
  <c r="AB303" i="6"/>
  <c r="AA303" i="6"/>
  <c r="G303" i="6"/>
  <c r="AB302" i="6"/>
  <c r="AA302" i="6"/>
  <c r="G302" i="6"/>
  <c r="AB301" i="6"/>
  <c r="AA301" i="6"/>
  <c r="G301" i="6"/>
  <c r="AB300" i="6"/>
  <c r="AA300" i="6"/>
  <c r="G300" i="6"/>
  <c r="AB299" i="6"/>
  <c r="AA299" i="6"/>
  <c r="G299" i="6"/>
  <c r="AB298" i="6"/>
  <c r="AA298" i="6"/>
  <c r="G298" i="6"/>
  <c r="AB297" i="6"/>
  <c r="AA297" i="6"/>
  <c r="G297" i="6"/>
  <c r="AB296" i="6"/>
  <c r="AA296" i="6"/>
  <c r="G296" i="6"/>
  <c r="AB295" i="6"/>
  <c r="AA295" i="6"/>
  <c r="G295" i="6"/>
  <c r="AB294" i="6"/>
  <c r="AA294" i="6"/>
  <c r="G294" i="6"/>
  <c r="AB293" i="6"/>
  <c r="AA293" i="6"/>
  <c r="G293" i="6"/>
  <c r="AB292" i="6"/>
  <c r="AA292" i="6"/>
  <c r="G292" i="6"/>
  <c r="AB291" i="6"/>
  <c r="AA291" i="6"/>
  <c r="G291" i="6"/>
  <c r="AB290" i="6"/>
  <c r="AA290" i="6"/>
  <c r="G290" i="6"/>
  <c r="AB289" i="6"/>
  <c r="AA289" i="6"/>
  <c r="G289" i="6"/>
  <c r="AB288" i="6"/>
  <c r="AA288" i="6"/>
  <c r="G288" i="6"/>
  <c r="AB287" i="6"/>
  <c r="AA287" i="6"/>
  <c r="G287" i="6"/>
  <c r="AB286" i="6"/>
  <c r="AA286" i="6"/>
  <c r="G286" i="6"/>
  <c r="AB285" i="6"/>
  <c r="AA285" i="6"/>
  <c r="G285" i="6"/>
  <c r="AB284" i="6"/>
  <c r="AA284" i="6"/>
  <c r="G284" i="6"/>
  <c r="AB283" i="6"/>
  <c r="AA283" i="6"/>
  <c r="G283" i="6"/>
  <c r="AB282" i="6"/>
  <c r="AA282" i="6"/>
  <c r="G282" i="6"/>
  <c r="AB281" i="6"/>
  <c r="AA281" i="6"/>
  <c r="G281" i="6"/>
  <c r="AB280" i="6"/>
  <c r="AA280" i="6"/>
  <c r="G280" i="6"/>
  <c r="AB279" i="6"/>
  <c r="AA279" i="6"/>
  <c r="G279" i="6"/>
  <c r="AB278" i="6"/>
  <c r="AA278" i="6"/>
  <c r="G278" i="6"/>
  <c r="AB277" i="6"/>
  <c r="AA277" i="6"/>
  <c r="G277" i="6"/>
  <c r="AB276" i="6"/>
  <c r="AA276" i="6"/>
  <c r="G276" i="6"/>
  <c r="AB275" i="6"/>
  <c r="AA275" i="6"/>
  <c r="G275" i="6"/>
  <c r="AB274" i="6"/>
  <c r="AA274" i="6"/>
  <c r="G274" i="6"/>
  <c r="AB273" i="6"/>
  <c r="AA273" i="6"/>
  <c r="G273" i="6"/>
  <c r="AB272" i="6"/>
  <c r="AA272" i="6"/>
  <c r="G272" i="6"/>
  <c r="AB271" i="6"/>
  <c r="AA271" i="6"/>
  <c r="G271" i="6"/>
  <c r="AB270" i="6"/>
  <c r="AA270" i="6"/>
  <c r="G270" i="6"/>
  <c r="AB269" i="6"/>
  <c r="AA269" i="6"/>
  <c r="G269" i="6"/>
  <c r="AB268" i="6"/>
  <c r="AA268" i="6"/>
  <c r="G268" i="6"/>
  <c r="AB267" i="6"/>
  <c r="AA267" i="6"/>
  <c r="G267" i="6"/>
  <c r="AB266" i="6"/>
  <c r="AA266" i="6"/>
  <c r="G266" i="6"/>
  <c r="AB265" i="6"/>
  <c r="AA265" i="6"/>
  <c r="G265" i="6"/>
  <c r="AB264" i="6"/>
  <c r="AA264" i="6"/>
  <c r="G264" i="6"/>
  <c r="AB263" i="6"/>
  <c r="AA263" i="6"/>
  <c r="G263" i="6"/>
  <c r="AB262" i="6"/>
  <c r="AA262" i="6"/>
  <c r="G262" i="6"/>
  <c r="AB261" i="6"/>
  <c r="AA261" i="6"/>
  <c r="G261" i="6"/>
  <c r="AB260" i="6"/>
  <c r="AA260" i="6"/>
  <c r="G260" i="6"/>
  <c r="AB259" i="6"/>
  <c r="AA259" i="6"/>
  <c r="G259" i="6"/>
  <c r="AB258" i="6"/>
  <c r="AA258" i="6"/>
  <c r="G258" i="6"/>
  <c r="AB257" i="6"/>
  <c r="AA257" i="6"/>
  <c r="G257" i="6"/>
  <c r="AB256" i="6"/>
  <c r="AA256" i="6"/>
  <c r="G256" i="6"/>
  <c r="AB255" i="6"/>
  <c r="AA255" i="6"/>
  <c r="G255" i="6"/>
  <c r="AB254" i="6"/>
  <c r="AA254" i="6"/>
  <c r="G254" i="6"/>
  <c r="AB253" i="6"/>
  <c r="AA253" i="6"/>
  <c r="G253" i="6"/>
  <c r="AB252" i="6"/>
  <c r="AA252" i="6"/>
  <c r="G252" i="6"/>
  <c r="AB251" i="6"/>
  <c r="AA251" i="6"/>
  <c r="G251" i="6"/>
  <c r="AB250" i="6"/>
  <c r="AA250" i="6"/>
  <c r="G250" i="6"/>
  <c r="AB249" i="6"/>
  <c r="AA249" i="6"/>
  <c r="G249" i="6"/>
  <c r="AB248" i="6"/>
  <c r="AA248" i="6"/>
  <c r="G248" i="6"/>
  <c r="AB247" i="6"/>
  <c r="AA247" i="6"/>
  <c r="G247" i="6"/>
  <c r="AB246" i="6"/>
  <c r="AA246" i="6"/>
  <c r="G246" i="6"/>
  <c r="AB245" i="6"/>
  <c r="AA245" i="6"/>
  <c r="G245" i="6"/>
  <c r="AB244" i="6"/>
  <c r="AA244" i="6"/>
  <c r="AB243" i="6"/>
  <c r="AA243" i="6"/>
  <c r="AB242" i="6"/>
  <c r="AA242" i="6"/>
  <c r="AB241" i="6"/>
  <c r="AA241" i="6"/>
  <c r="G241" i="6"/>
  <c r="AB240" i="6"/>
  <c r="AA240" i="6"/>
  <c r="G240" i="6"/>
  <c r="AB239" i="6"/>
  <c r="AA239" i="6"/>
  <c r="G239" i="6"/>
  <c r="AB238" i="6"/>
  <c r="AA238" i="6"/>
  <c r="G238" i="6"/>
  <c r="AB237" i="6"/>
  <c r="AA237" i="6"/>
  <c r="AB236" i="6"/>
  <c r="AA236" i="6"/>
  <c r="AB235" i="6"/>
  <c r="AA235" i="6"/>
  <c r="G235" i="6"/>
  <c r="AB234" i="6"/>
  <c r="AA234" i="6"/>
  <c r="G234" i="6"/>
  <c r="AB233" i="6"/>
  <c r="AA233" i="6"/>
  <c r="G233" i="6"/>
  <c r="AB232" i="6"/>
  <c r="AA232" i="6"/>
  <c r="G232" i="6"/>
  <c r="AB231" i="6"/>
  <c r="AA231" i="6"/>
  <c r="G231" i="6"/>
  <c r="AB230" i="6"/>
  <c r="AA230" i="6"/>
  <c r="G230" i="6"/>
  <c r="AB229" i="6"/>
  <c r="AA229" i="6"/>
  <c r="G229" i="6"/>
  <c r="AB228" i="6"/>
  <c r="AA228" i="6"/>
  <c r="G228" i="6"/>
  <c r="AB227" i="6"/>
  <c r="AA227" i="6"/>
  <c r="G227" i="6"/>
  <c r="AB226" i="6"/>
  <c r="AA226" i="6"/>
  <c r="G226" i="6"/>
  <c r="AB225" i="6"/>
  <c r="AA225" i="6"/>
  <c r="G225" i="6"/>
  <c r="AB224" i="6"/>
  <c r="AA224" i="6"/>
  <c r="G224" i="6"/>
  <c r="AB223" i="6"/>
  <c r="AA223" i="6"/>
  <c r="G223" i="6"/>
  <c r="AB222" i="6"/>
  <c r="AA222" i="6"/>
  <c r="G222" i="6"/>
  <c r="AB221" i="6"/>
  <c r="AA221" i="6"/>
  <c r="G221" i="6"/>
  <c r="AB220" i="6"/>
  <c r="AA220" i="6"/>
  <c r="G220" i="6"/>
  <c r="AB219" i="6"/>
  <c r="AA219" i="6"/>
  <c r="G219" i="6"/>
  <c r="AB218" i="6"/>
  <c r="AA218" i="6"/>
  <c r="G218" i="6"/>
  <c r="AB217" i="6"/>
  <c r="AA217" i="6"/>
  <c r="G217" i="6"/>
  <c r="AB216" i="6"/>
  <c r="AA216" i="6"/>
  <c r="G216" i="6"/>
  <c r="AB215" i="6"/>
  <c r="AA215" i="6"/>
  <c r="G215" i="6"/>
  <c r="AB214" i="6"/>
  <c r="AA214" i="6"/>
  <c r="G214" i="6"/>
  <c r="AB213" i="6"/>
  <c r="AA213" i="6"/>
  <c r="G213" i="6"/>
  <c r="AB212" i="6"/>
  <c r="AA212" i="6"/>
  <c r="G212" i="6"/>
  <c r="AB211" i="6"/>
  <c r="AA211" i="6"/>
  <c r="G211" i="6"/>
  <c r="AB210" i="6"/>
  <c r="AA210" i="6"/>
  <c r="G210" i="6"/>
  <c r="AB209" i="6"/>
  <c r="AA209" i="6"/>
  <c r="G209" i="6"/>
  <c r="AB208" i="6"/>
  <c r="AA208" i="6"/>
  <c r="G208" i="6"/>
  <c r="AB207" i="6"/>
  <c r="AA207" i="6"/>
  <c r="G207" i="6"/>
  <c r="AB206" i="6"/>
  <c r="AA206" i="6"/>
  <c r="G206" i="6"/>
  <c r="AB205" i="6"/>
  <c r="AA205" i="6"/>
  <c r="G205" i="6"/>
  <c r="AB204" i="6"/>
  <c r="AA204" i="6"/>
  <c r="G204" i="6"/>
  <c r="AB203" i="6"/>
  <c r="AA203" i="6"/>
  <c r="G203" i="6"/>
  <c r="AB202" i="6"/>
  <c r="AA202" i="6"/>
  <c r="G202" i="6"/>
  <c r="AB201" i="6"/>
  <c r="AA201" i="6"/>
  <c r="G201" i="6"/>
  <c r="AB200" i="6"/>
  <c r="AA200" i="6"/>
  <c r="G200" i="6"/>
  <c r="AB199" i="6"/>
  <c r="AA199" i="6"/>
  <c r="G199" i="6"/>
  <c r="AB198" i="6"/>
  <c r="AA198" i="6"/>
  <c r="G198" i="6"/>
  <c r="AB197" i="6"/>
  <c r="AA197" i="6"/>
  <c r="G197" i="6"/>
  <c r="AB196" i="6"/>
  <c r="AA196" i="6"/>
  <c r="G196" i="6"/>
  <c r="AB195" i="6"/>
  <c r="AA195" i="6"/>
  <c r="G195" i="6"/>
  <c r="AB194" i="6"/>
  <c r="AA194" i="6"/>
  <c r="G194" i="6"/>
  <c r="AB193" i="6"/>
  <c r="AA193" i="6"/>
  <c r="G193" i="6"/>
  <c r="AB192" i="6"/>
  <c r="AA192" i="6"/>
  <c r="G192" i="6"/>
  <c r="AB191" i="6"/>
  <c r="AA191" i="6"/>
  <c r="G191" i="6"/>
  <c r="AB190" i="6"/>
  <c r="AA190" i="6"/>
  <c r="G190" i="6"/>
  <c r="AB189" i="6"/>
  <c r="AA189" i="6"/>
  <c r="G189" i="6"/>
  <c r="AB188" i="6"/>
  <c r="AA188" i="6"/>
  <c r="G188" i="6"/>
  <c r="AB187" i="6"/>
  <c r="AA187" i="6"/>
  <c r="G187" i="6"/>
  <c r="AB186" i="6"/>
  <c r="AA186" i="6"/>
  <c r="G186" i="6"/>
  <c r="AB185" i="6"/>
  <c r="AA185" i="6"/>
  <c r="G185" i="6"/>
  <c r="AB184" i="6"/>
  <c r="AA184" i="6"/>
  <c r="G184" i="6"/>
  <c r="AB183" i="6"/>
  <c r="AA183" i="6"/>
  <c r="G183" i="6"/>
  <c r="AB182" i="6"/>
  <c r="AA182" i="6"/>
  <c r="G182" i="6"/>
  <c r="AB181" i="6"/>
  <c r="AA181" i="6"/>
  <c r="G181" i="6"/>
  <c r="AB180" i="6"/>
  <c r="AA180" i="6"/>
  <c r="G180" i="6"/>
  <c r="AB179" i="6"/>
  <c r="AA179" i="6"/>
  <c r="G179" i="6"/>
  <c r="AB178" i="6"/>
  <c r="AA178" i="6"/>
  <c r="G178" i="6"/>
  <c r="AB177" i="6"/>
  <c r="AA177" i="6"/>
  <c r="G177" i="6"/>
  <c r="AB176" i="6"/>
  <c r="AA176" i="6"/>
  <c r="G176" i="6"/>
  <c r="AB175" i="6"/>
  <c r="AA175" i="6"/>
  <c r="G175" i="6"/>
  <c r="AB174" i="6"/>
  <c r="AA174" i="6"/>
  <c r="G174" i="6"/>
  <c r="AB173" i="6"/>
  <c r="AA173" i="6"/>
  <c r="G173" i="6"/>
  <c r="AB172" i="6"/>
  <c r="AA172" i="6"/>
  <c r="G172" i="6"/>
  <c r="AB171" i="6"/>
  <c r="AA171" i="6"/>
  <c r="G171" i="6"/>
  <c r="AB170" i="6"/>
  <c r="AA170" i="6"/>
  <c r="G170" i="6"/>
  <c r="AB169" i="6"/>
  <c r="AA169" i="6"/>
  <c r="G169" i="6"/>
  <c r="AB168" i="6"/>
  <c r="AA168" i="6"/>
  <c r="G168" i="6"/>
  <c r="AB167" i="6"/>
  <c r="AA167" i="6"/>
  <c r="G167" i="6"/>
  <c r="AB166" i="6"/>
  <c r="AA166" i="6"/>
  <c r="G166" i="6"/>
  <c r="AB165" i="6"/>
  <c r="AA165" i="6"/>
  <c r="G165" i="6"/>
  <c r="AB164" i="6"/>
  <c r="AA164" i="6"/>
  <c r="G164" i="6"/>
  <c r="AB163" i="6"/>
  <c r="AA163" i="6"/>
  <c r="G163" i="6"/>
  <c r="AB162" i="6"/>
  <c r="AA162" i="6"/>
  <c r="G162" i="6"/>
  <c r="AB161" i="6"/>
  <c r="AA161" i="6"/>
  <c r="G161" i="6"/>
  <c r="AB160" i="6"/>
  <c r="AA160" i="6"/>
  <c r="G160" i="6"/>
  <c r="AB159" i="6"/>
  <c r="AA159" i="6"/>
  <c r="G159" i="6"/>
  <c r="AB158" i="6"/>
  <c r="AA158" i="6"/>
  <c r="G158" i="6"/>
  <c r="AB157" i="6"/>
  <c r="AA157" i="6"/>
  <c r="G157" i="6"/>
  <c r="AB156" i="6"/>
  <c r="AA156" i="6"/>
  <c r="G156" i="6"/>
  <c r="AB155" i="6"/>
  <c r="AA155" i="6"/>
  <c r="G155" i="6"/>
  <c r="AB154" i="6"/>
  <c r="AA154" i="6"/>
  <c r="G154" i="6"/>
  <c r="AB153" i="6"/>
  <c r="AA153" i="6"/>
  <c r="G153" i="6"/>
  <c r="AB152" i="6"/>
  <c r="AA152" i="6"/>
  <c r="G152" i="6"/>
  <c r="AB151" i="6"/>
  <c r="AA151" i="6"/>
  <c r="G151" i="6"/>
  <c r="AB150" i="6"/>
  <c r="AA150" i="6"/>
  <c r="G150" i="6"/>
  <c r="AB149" i="6"/>
  <c r="AA149" i="6"/>
  <c r="G149" i="6"/>
  <c r="AB148" i="6"/>
  <c r="AA148" i="6"/>
  <c r="G148" i="6"/>
  <c r="AB147" i="6"/>
  <c r="AA147" i="6"/>
  <c r="G147" i="6"/>
  <c r="AB146" i="6"/>
  <c r="AA146" i="6"/>
  <c r="G146" i="6"/>
  <c r="AB145" i="6"/>
  <c r="AA145" i="6"/>
  <c r="G145" i="6"/>
  <c r="AB144" i="6"/>
  <c r="AA144" i="6"/>
  <c r="G144" i="6"/>
  <c r="AB143" i="6"/>
  <c r="AA143" i="6"/>
  <c r="G143" i="6"/>
  <c r="AB142" i="6"/>
  <c r="AA142" i="6"/>
  <c r="G142" i="6"/>
  <c r="AB141" i="6"/>
  <c r="AA141" i="6"/>
  <c r="G141" i="6"/>
  <c r="AB140" i="6"/>
  <c r="AA140" i="6"/>
  <c r="G140" i="6"/>
  <c r="AB139" i="6"/>
  <c r="AA139" i="6"/>
  <c r="G139" i="6"/>
  <c r="AB138" i="6"/>
  <c r="AA138" i="6"/>
  <c r="G138" i="6"/>
  <c r="AB137" i="6"/>
  <c r="AA137" i="6"/>
  <c r="G137" i="6"/>
  <c r="AB136" i="6"/>
  <c r="AA136" i="6"/>
  <c r="G136" i="6"/>
  <c r="AB135" i="6"/>
  <c r="AA135" i="6"/>
  <c r="G135" i="6"/>
  <c r="AB134" i="6"/>
  <c r="AA134" i="6"/>
  <c r="G134" i="6"/>
  <c r="AB133" i="6"/>
  <c r="AA133" i="6"/>
  <c r="G133" i="6"/>
  <c r="G132" i="6"/>
  <c r="AB131" i="6"/>
  <c r="AA131" i="6"/>
  <c r="G131" i="6"/>
  <c r="AB130" i="6"/>
  <c r="AA130" i="6"/>
  <c r="G130" i="6"/>
  <c r="AB129" i="6"/>
  <c r="AA129" i="6"/>
  <c r="G129" i="6"/>
  <c r="AB128" i="6"/>
  <c r="AA128" i="6"/>
  <c r="G128" i="6"/>
  <c r="AB127" i="6"/>
  <c r="AA127" i="6"/>
  <c r="G127" i="6"/>
  <c r="AB126" i="6"/>
  <c r="AA126" i="6"/>
  <c r="G126" i="6"/>
  <c r="AB125" i="6"/>
  <c r="AA125" i="6"/>
  <c r="G125" i="6"/>
  <c r="AB124" i="6"/>
  <c r="AA124" i="6"/>
  <c r="G124" i="6"/>
  <c r="AB123" i="6"/>
  <c r="AA123" i="6"/>
  <c r="G123" i="6"/>
  <c r="AB122" i="6"/>
  <c r="AA122" i="6"/>
  <c r="G122" i="6"/>
  <c r="AB121" i="6"/>
  <c r="AA121" i="6"/>
  <c r="G121" i="6"/>
  <c r="AB120" i="6"/>
  <c r="AA120" i="6"/>
  <c r="G120" i="6"/>
  <c r="AB119" i="6"/>
  <c r="AA119" i="6"/>
  <c r="AB118" i="6"/>
  <c r="AA118" i="6"/>
  <c r="G118" i="6"/>
  <c r="AB117" i="6"/>
  <c r="AA117" i="6"/>
  <c r="G117" i="6"/>
  <c r="AB116" i="6"/>
  <c r="AA116" i="6"/>
  <c r="G116" i="6"/>
  <c r="AB115" i="6"/>
  <c r="AA115" i="6"/>
  <c r="G115" i="6"/>
  <c r="AB114" i="6"/>
  <c r="AA114" i="6"/>
  <c r="G114" i="6"/>
  <c r="AB113" i="6"/>
  <c r="AA113" i="6"/>
  <c r="G113" i="6"/>
  <c r="AB112" i="6"/>
  <c r="AA112" i="6"/>
  <c r="G112" i="6"/>
  <c r="AB111" i="6"/>
  <c r="AA111" i="6"/>
  <c r="G111" i="6"/>
  <c r="AB110" i="6"/>
  <c r="AA110" i="6"/>
  <c r="G110" i="6"/>
  <c r="AB109" i="6"/>
  <c r="AA109" i="6"/>
  <c r="G109" i="6"/>
  <c r="AB108" i="6"/>
  <c r="AA108" i="6"/>
  <c r="G108" i="6"/>
  <c r="AB107" i="6"/>
  <c r="AA107" i="6"/>
  <c r="G107" i="6"/>
  <c r="AB106" i="6"/>
  <c r="AA106" i="6"/>
  <c r="G106" i="6"/>
  <c r="AB105" i="6"/>
  <c r="AA105" i="6"/>
  <c r="G105" i="6"/>
  <c r="AB104" i="6"/>
  <c r="AA104" i="6"/>
  <c r="G104" i="6"/>
  <c r="AB103" i="6"/>
  <c r="AA103" i="6"/>
  <c r="G103" i="6"/>
  <c r="AB102" i="6"/>
  <c r="AA102" i="6"/>
  <c r="G102" i="6"/>
  <c r="AB101" i="6"/>
  <c r="AA101" i="6"/>
  <c r="G101" i="6"/>
  <c r="AB100" i="6"/>
  <c r="AA100" i="6"/>
  <c r="G100" i="6"/>
  <c r="AB99" i="6"/>
  <c r="AA99" i="6"/>
  <c r="G99" i="6"/>
  <c r="AB98" i="6"/>
  <c r="AA98" i="6"/>
  <c r="G98" i="6"/>
  <c r="AB97" i="6"/>
  <c r="AA97" i="6"/>
  <c r="G97" i="6"/>
  <c r="AB96" i="6"/>
  <c r="AA96" i="6"/>
  <c r="G96" i="6"/>
  <c r="AB95" i="6"/>
  <c r="AA95" i="6"/>
  <c r="G95" i="6"/>
  <c r="AB94" i="6"/>
  <c r="AA94" i="6"/>
  <c r="G94" i="6"/>
  <c r="AB93" i="6"/>
  <c r="AA93" i="6"/>
  <c r="G93" i="6"/>
  <c r="AB92" i="6"/>
  <c r="AA92" i="6"/>
  <c r="G92" i="6"/>
  <c r="AB91" i="6"/>
  <c r="AA91" i="6"/>
  <c r="G91" i="6"/>
  <c r="AB90" i="6"/>
  <c r="AA90" i="6"/>
  <c r="G90" i="6"/>
  <c r="AB89" i="6"/>
  <c r="AA89" i="6"/>
  <c r="G89" i="6"/>
  <c r="AB88" i="6"/>
  <c r="AA88" i="6"/>
  <c r="G88" i="6"/>
  <c r="AB87" i="6"/>
  <c r="AA87" i="6"/>
  <c r="G87" i="6"/>
  <c r="AB86" i="6"/>
  <c r="AA86" i="6"/>
  <c r="G86" i="6"/>
  <c r="AB85" i="6"/>
  <c r="AA85" i="6"/>
  <c r="G85" i="6"/>
  <c r="AB84" i="6"/>
  <c r="AA84" i="6"/>
  <c r="G84" i="6"/>
  <c r="AB83" i="6"/>
  <c r="AA83" i="6"/>
  <c r="G83" i="6"/>
  <c r="AB82" i="6"/>
  <c r="AA82" i="6"/>
  <c r="G82" i="6"/>
  <c r="AB81" i="6"/>
  <c r="AA81" i="6"/>
  <c r="G81" i="6"/>
  <c r="AB80" i="6"/>
  <c r="AA80" i="6"/>
  <c r="G80" i="6"/>
  <c r="AB79" i="6"/>
  <c r="AA79" i="6"/>
  <c r="G79" i="6"/>
  <c r="AB78" i="6"/>
  <c r="AA78" i="6"/>
  <c r="G78" i="6"/>
  <c r="AB77" i="6"/>
  <c r="AA77" i="6"/>
  <c r="G77" i="6"/>
  <c r="AB76" i="6"/>
  <c r="AA76" i="6"/>
  <c r="G76" i="6"/>
  <c r="AB75" i="6"/>
  <c r="AA75" i="6"/>
  <c r="G75" i="6"/>
  <c r="AB74" i="6"/>
  <c r="AA74" i="6"/>
  <c r="G74" i="6"/>
  <c r="AB73" i="6"/>
  <c r="AA73" i="6"/>
  <c r="G73" i="6"/>
  <c r="AB72" i="6"/>
  <c r="AA72" i="6"/>
  <c r="G72" i="6"/>
  <c r="AB71" i="6"/>
  <c r="AA71" i="6"/>
  <c r="G71" i="6"/>
  <c r="AB70" i="6"/>
  <c r="AA70" i="6"/>
  <c r="G70" i="6"/>
  <c r="AB69" i="6"/>
  <c r="AA69" i="6"/>
  <c r="G69" i="6"/>
  <c r="AB68" i="6"/>
  <c r="AA68" i="6"/>
  <c r="G68" i="6"/>
  <c r="AB67" i="6"/>
  <c r="AA67" i="6"/>
  <c r="G67" i="6"/>
  <c r="AB66" i="6"/>
  <c r="AA66" i="6"/>
  <c r="G66" i="6"/>
  <c r="AB65" i="6"/>
  <c r="AA65" i="6"/>
  <c r="G65" i="6"/>
  <c r="AB64" i="6"/>
  <c r="AA64" i="6"/>
  <c r="G64" i="6"/>
  <c r="AB63" i="6"/>
  <c r="AA63" i="6"/>
  <c r="G63" i="6"/>
  <c r="AB62" i="6"/>
  <c r="AA62" i="6"/>
  <c r="G62" i="6"/>
  <c r="AB61" i="6"/>
  <c r="AA61" i="6"/>
  <c r="G61" i="6"/>
  <c r="AB60" i="6"/>
  <c r="AA60" i="6"/>
  <c r="G60" i="6"/>
  <c r="AB59" i="6"/>
  <c r="AA59" i="6"/>
  <c r="G59" i="6"/>
  <c r="AB58" i="6"/>
  <c r="AA58" i="6"/>
  <c r="G58" i="6"/>
  <c r="AB57" i="6"/>
  <c r="AA57" i="6"/>
  <c r="G57" i="6"/>
  <c r="AB56" i="6"/>
  <c r="AA56" i="6"/>
  <c r="G56" i="6"/>
  <c r="AB55" i="6"/>
  <c r="AA55" i="6"/>
  <c r="G55" i="6"/>
  <c r="AB54" i="6"/>
  <c r="AA54" i="6"/>
  <c r="G54" i="6"/>
  <c r="AB53" i="6"/>
  <c r="AA53" i="6"/>
  <c r="G53" i="6"/>
  <c r="AB52" i="6"/>
  <c r="AA52" i="6"/>
  <c r="G52" i="6"/>
  <c r="AB51" i="6"/>
  <c r="AA51" i="6"/>
  <c r="G51" i="6"/>
  <c r="AB50" i="6"/>
  <c r="AA50" i="6"/>
  <c r="G50" i="6"/>
  <c r="AB49" i="6"/>
  <c r="AA49" i="6"/>
  <c r="G49" i="6"/>
  <c r="AB48" i="6"/>
  <c r="AA48" i="6"/>
  <c r="G48" i="6"/>
  <c r="AB47" i="6"/>
  <c r="AA47" i="6"/>
  <c r="G47" i="6"/>
  <c r="AB46" i="6"/>
  <c r="AA46" i="6"/>
  <c r="G46" i="6"/>
  <c r="AB45" i="6"/>
  <c r="AA45" i="6"/>
  <c r="G45" i="6"/>
  <c r="AB44" i="6"/>
  <c r="AA44" i="6"/>
  <c r="G44" i="6"/>
  <c r="AB43" i="6"/>
  <c r="AA43" i="6"/>
  <c r="G43" i="6"/>
  <c r="AB42" i="6"/>
  <c r="AA42" i="6"/>
  <c r="G42" i="6"/>
  <c r="AB41" i="6"/>
  <c r="AA41" i="6"/>
  <c r="G41" i="6"/>
  <c r="AB40" i="6"/>
  <c r="AA40" i="6"/>
  <c r="G40" i="6"/>
  <c r="AB39" i="6"/>
  <c r="AA39" i="6"/>
  <c r="G39" i="6"/>
  <c r="AB38" i="6"/>
  <c r="AA38" i="6"/>
  <c r="G38" i="6"/>
  <c r="AB37" i="6"/>
  <c r="AA37" i="6"/>
  <c r="G37" i="6"/>
  <c r="AB36" i="6"/>
  <c r="AA36" i="6"/>
  <c r="G36" i="6"/>
  <c r="AB35" i="6"/>
  <c r="AA35" i="6"/>
  <c r="G35" i="6"/>
  <c r="AB34" i="6"/>
  <c r="AA34" i="6"/>
  <c r="G34" i="6"/>
  <c r="AB33" i="6"/>
  <c r="AA33" i="6"/>
  <c r="G33" i="6"/>
  <c r="AB32" i="6"/>
  <c r="AA32" i="6"/>
  <c r="G32" i="6"/>
  <c r="AB31" i="6"/>
  <c r="AA31" i="6"/>
  <c r="G31" i="6"/>
  <c r="AB30" i="6"/>
  <c r="AA30" i="6"/>
  <c r="G30" i="6"/>
  <c r="AB29" i="6"/>
  <c r="AA29" i="6"/>
  <c r="G29" i="6"/>
  <c r="AB28" i="6"/>
  <c r="AA28" i="6"/>
  <c r="G28" i="6"/>
  <c r="AB27" i="6"/>
  <c r="AA27" i="6"/>
  <c r="G27" i="6"/>
  <c r="AB26" i="6"/>
  <c r="AA26" i="6"/>
  <c r="G26" i="6"/>
  <c r="AB25" i="6"/>
  <c r="AA25" i="6"/>
  <c r="G25" i="6"/>
  <c r="AB24" i="6"/>
  <c r="AA24" i="6"/>
  <c r="G24" i="6"/>
  <c r="AB23" i="6"/>
  <c r="AA23" i="6"/>
  <c r="G23" i="6"/>
  <c r="AB22" i="6"/>
  <c r="AA22" i="6"/>
  <c r="G22" i="6"/>
  <c r="AB21" i="6"/>
  <c r="AA21" i="6"/>
  <c r="G21" i="6"/>
  <c r="AB20" i="6"/>
  <c r="AA20" i="6"/>
  <c r="G20" i="6"/>
  <c r="AB19" i="6"/>
  <c r="AA19" i="6"/>
  <c r="G19" i="6"/>
  <c r="AB18" i="6"/>
  <c r="AA18" i="6"/>
  <c r="G18" i="6"/>
  <c r="AB17" i="6"/>
  <c r="AA17" i="6"/>
  <c r="G17" i="6"/>
  <c r="AB16" i="6"/>
  <c r="AA16" i="6"/>
  <c r="G16" i="6"/>
  <c r="AB15" i="6"/>
  <c r="AA15" i="6"/>
  <c r="G15" i="6"/>
  <c r="AB14" i="6"/>
  <c r="AA14" i="6"/>
  <c r="G14" i="6"/>
  <c r="AB13" i="6"/>
  <c r="AA13" i="6"/>
  <c r="G13" i="6"/>
  <c r="AB12" i="6"/>
  <c r="AA12" i="6"/>
  <c r="G12" i="6"/>
  <c r="AB11" i="6"/>
  <c r="AA11" i="6"/>
  <c r="G11" i="6"/>
  <c r="AB10" i="6"/>
  <c r="AA10" i="6"/>
  <c r="G10" i="6"/>
  <c r="AB9" i="6"/>
  <c r="AA9" i="6"/>
  <c r="G9" i="6"/>
  <c r="AB8" i="6"/>
  <c r="AA8" i="6"/>
  <c r="G8" i="6"/>
  <c r="AB7" i="6"/>
  <c r="AA7" i="6"/>
  <c r="G7" i="6"/>
  <c r="AB6" i="6"/>
  <c r="AA6" i="6"/>
  <c r="G6" i="6"/>
  <c r="AB5" i="6"/>
  <c r="AA5" i="6"/>
  <c r="G5" i="6"/>
  <c r="E21" i="4"/>
  <c r="E20" i="4"/>
  <c r="E19" i="4"/>
  <c r="E18" i="4"/>
  <c r="E17" i="4"/>
  <c r="E16" i="4"/>
  <c r="E15" i="4"/>
  <c r="E14" i="4"/>
  <c r="E13" i="4"/>
  <c r="E12" i="4"/>
  <c r="E11" i="4"/>
  <c r="E10" i="4"/>
  <c r="E9" i="4"/>
  <c r="E8" i="4"/>
  <c r="E7" i="4"/>
  <c r="E6" i="4"/>
  <c r="E5" i="4"/>
  <c r="E4" i="4"/>
  <c r="E3" i="4"/>
  <c r="E2" i="4"/>
  <c r="K9" i="3"/>
  <c r="K8" i="3"/>
  <c r="K7" i="3"/>
  <c r="K6" i="3"/>
  <c r="D6" i="3"/>
  <c r="K5" i="3"/>
  <c r="K4" i="3"/>
  <c r="K3" i="3"/>
  <c r="D3" i="3"/>
  <c r="D2" i="3" s="1"/>
  <c r="AP40" i="2"/>
  <c r="AO40" i="2"/>
  <c r="AN40" i="2"/>
  <c r="AM40" i="2"/>
  <c r="AL40" i="2"/>
  <c r="AJ40" i="2"/>
  <c r="AI40" i="2"/>
  <c r="AH40" i="2"/>
  <c r="AG40" i="2"/>
  <c r="AF40" i="2"/>
  <c r="R40" i="2"/>
  <c r="Q40" i="2"/>
  <c r="P40" i="2"/>
  <c r="O40" i="2"/>
  <c r="N40" i="2"/>
  <c r="L40" i="2"/>
  <c r="K40" i="2"/>
  <c r="J40" i="2"/>
  <c r="I40" i="2"/>
  <c r="H40" i="2"/>
  <c r="F40" i="2"/>
  <c r="E40" i="2"/>
  <c r="D40" i="2"/>
  <c r="C40" i="2"/>
  <c r="B40" i="2"/>
  <c r="A40" i="2"/>
  <c r="AP39" i="2"/>
  <c r="AO39" i="2"/>
  <c r="AN39" i="2"/>
  <c r="AM39" i="2"/>
  <c r="AL39" i="2"/>
  <c r="AJ39" i="2"/>
  <c r="AI39" i="2"/>
  <c r="AH39" i="2"/>
  <c r="AG39" i="2"/>
  <c r="AF39" i="2"/>
  <c r="R39" i="2"/>
  <c r="Q39" i="2"/>
  <c r="P39" i="2"/>
  <c r="O39" i="2"/>
  <c r="N39" i="2"/>
  <c r="L39" i="2"/>
  <c r="K39" i="2"/>
  <c r="J39" i="2"/>
  <c r="I39" i="2"/>
  <c r="H39" i="2"/>
  <c r="F39" i="2"/>
  <c r="E39" i="2"/>
  <c r="D39" i="2"/>
  <c r="C39" i="2"/>
  <c r="B39" i="2"/>
  <c r="A39" i="2"/>
  <c r="AP38" i="2"/>
  <c r="AO38" i="2"/>
  <c r="AN38" i="2"/>
  <c r="AM38" i="2"/>
  <c r="AL38" i="2"/>
  <c r="R38" i="2"/>
  <c r="Q38" i="2"/>
  <c r="P38" i="2"/>
  <c r="O38" i="2"/>
  <c r="N38" i="2"/>
  <c r="L38" i="2"/>
  <c r="K38" i="2"/>
  <c r="J38" i="2"/>
  <c r="I38" i="2"/>
  <c r="H38" i="2"/>
  <c r="A38" i="2"/>
  <c r="AP37" i="2"/>
  <c r="AO37" i="2"/>
  <c r="AN37" i="2"/>
  <c r="AM37" i="2"/>
  <c r="AL37" i="2"/>
  <c r="R37" i="2"/>
  <c r="Q37" i="2"/>
  <c r="P37" i="2"/>
  <c r="O37" i="2"/>
  <c r="N37" i="2"/>
  <c r="L37" i="2"/>
  <c r="K37" i="2"/>
  <c r="J37" i="2"/>
  <c r="I37" i="2"/>
  <c r="H37" i="2"/>
  <c r="CL36" i="2"/>
  <c r="CK36" i="2"/>
  <c r="CJ36" i="2"/>
  <c r="CI36" i="2"/>
  <c r="CH36" i="2"/>
  <c r="AP36" i="2"/>
  <c r="AO36" i="2"/>
  <c r="AN36" i="2"/>
  <c r="AM36" i="2"/>
  <c r="AL36" i="2"/>
  <c r="X36" i="2"/>
  <c r="W36" i="2"/>
  <c r="V36" i="2"/>
  <c r="U36" i="2"/>
  <c r="T36" i="2"/>
  <c r="R36" i="2"/>
  <c r="Q36" i="2"/>
  <c r="P36" i="2"/>
  <c r="O36" i="2"/>
  <c r="N36" i="2"/>
  <c r="L36" i="2"/>
  <c r="K36" i="2"/>
  <c r="J36" i="2"/>
  <c r="I36" i="2"/>
  <c r="H36" i="2"/>
  <c r="F36" i="2"/>
  <c r="E36" i="2"/>
  <c r="D36" i="2"/>
  <c r="C36" i="2"/>
  <c r="B36" i="2"/>
  <c r="A36" i="2"/>
  <c r="CL35" i="2"/>
  <c r="CK35" i="2"/>
  <c r="CJ35" i="2"/>
  <c r="CI35" i="2"/>
  <c r="CH35" i="2"/>
  <c r="AP35" i="2"/>
  <c r="AO35" i="2"/>
  <c r="AN35" i="2"/>
  <c r="AM35" i="2"/>
  <c r="AL35" i="2"/>
  <c r="R35" i="2"/>
  <c r="Q35" i="2"/>
  <c r="P35" i="2"/>
  <c r="O35" i="2"/>
  <c r="N35" i="2"/>
  <c r="L35" i="2"/>
  <c r="K35" i="2"/>
  <c r="J35" i="2"/>
  <c r="I35" i="2"/>
  <c r="H35" i="2"/>
  <c r="F35" i="2"/>
  <c r="E35" i="2"/>
  <c r="D35" i="2"/>
  <c r="C35" i="2"/>
  <c r="B35" i="2"/>
  <c r="A35" i="2"/>
  <c r="CL34" i="2"/>
  <c r="CK34" i="2"/>
  <c r="CJ34" i="2"/>
  <c r="CI34" i="2"/>
  <c r="CH34" i="2"/>
  <c r="AP34" i="2"/>
  <c r="AO34" i="2"/>
  <c r="AN34" i="2"/>
  <c r="AM34" i="2"/>
  <c r="AL34" i="2"/>
  <c r="AJ34" i="2"/>
  <c r="AI34" i="2"/>
  <c r="AH34" i="2"/>
  <c r="AG34" i="2"/>
  <c r="AF34" i="2"/>
  <c r="R34" i="2"/>
  <c r="Q34" i="2"/>
  <c r="P34" i="2"/>
  <c r="O34" i="2"/>
  <c r="N34" i="2"/>
  <c r="L34" i="2"/>
  <c r="K34" i="2"/>
  <c r="J34" i="2"/>
  <c r="I34" i="2"/>
  <c r="H34" i="2"/>
  <c r="F34" i="2"/>
  <c r="E34" i="2"/>
  <c r="D34" i="2"/>
  <c r="C34" i="2"/>
  <c r="B34" i="2"/>
  <c r="A34" i="2"/>
  <c r="CL33" i="2"/>
  <c r="CK33" i="2"/>
  <c r="CJ33" i="2"/>
  <c r="CI33" i="2"/>
  <c r="CH33" i="2"/>
  <c r="AP33" i="2"/>
  <c r="AO33" i="2"/>
  <c r="AN33" i="2"/>
  <c r="AM33" i="2"/>
  <c r="AL33" i="2"/>
  <c r="AD33" i="2"/>
  <c r="AC33" i="2"/>
  <c r="AB33" i="2"/>
  <c r="AA33" i="2"/>
  <c r="Z33" i="2"/>
  <c r="R33" i="2"/>
  <c r="Q33" i="2"/>
  <c r="P33" i="2"/>
  <c r="O33" i="2"/>
  <c r="N33" i="2"/>
  <c r="L33" i="2"/>
  <c r="K33" i="2"/>
  <c r="J33" i="2"/>
  <c r="I33" i="2"/>
  <c r="H33" i="2"/>
  <c r="F33" i="2"/>
  <c r="E33" i="2"/>
  <c r="D33" i="2"/>
  <c r="C33" i="2"/>
  <c r="B33" i="2"/>
  <c r="A33" i="2"/>
  <c r="AP32" i="2"/>
  <c r="AO32" i="2"/>
  <c r="AN32" i="2"/>
  <c r="AM32" i="2"/>
  <c r="AL32" i="2"/>
  <c r="R32" i="2"/>
  <c r="Q32" i="2"/>
  <c r="P32" i="2"/>
  <c r="O32" i="2"/>
  <c r="N32" i="2"/>
  <c r="L32" i="2"/>
  <c r="K32" i="2"/>
  <c r="J32" i="2"/>
  <c r="I32" i="2"/>
  <c r="H32" i="2"/>
  <c r="A32" i="2"/>
  <c r="AP31" i="2"/>
  <c r="AO31" i="2"/>
  <c r="AN31" i="2"/>
  <c r="AM31" i="2"/>
  <c r="AL31" i="2"/>
  <c r="CR30" i="2"/>
  <c r="CQ30" i="2"/>
  <c r="CP30" i="2"/>
  <c r="CO30" i="2"/>
  <c r="CN30" i="2"/>
  <c r="CL30" i="2"/>
  <c r="CK30" i="2"/>
  <c r="CJ30" i="2"/>
  <c r="CI30" i="2"/>
  <c r="CH30" i="2"/>
  <c r="AP30" i="2"/>
  <c r="AO30" i="2"/>
  <c r="AN30" i="2"/>
  <c r="AM30" i="2"/>
  <c r="AL30" i="2"/>
  <c r="AD30" i="2"/>
  <c r="AC30" i="2"/>
  <c r="AB30" i="2"/>
  <c r="AA30" i="2"/>
  <c r="Z30" i="2"/>
  <c r="X30" i="2"/>
  <c r="W30" i="2"/>
  <c r="V30" i="2"/>
  <c r="U30" i="2"/>
  <c r="T30" i="2"/>
  <c r="R30" i="2"/>
  <c r="Q30" i="2"/>
  <c r="P30" i="2"/>
  <c r="O30" i="2"/>
  <c r="N30" i="2"/>
  <c r="L30" i="2"/>
  <c r="K30" i="2"/>
  <c r="J30" i="2"/>
  <c r="I30" i="2"/>
  <c r="H30" i="2"/>
  <c r="F30" i="2"/>
  <c r="E30" i="2"/>
  <c r="D30" i="2"/>
  <c r="C30" i="2"/>
  <c r="B30" i="2"/>
  <c r="A30" i="2"/>
  <c r="CL29" i="2"/>
  <c r="CK29" i="2"/>
  <c r="CJ29" i="2"/>
  <c r="CI29" i="2"/>
  <c r="CH29" i="2"/>
  <c r="AP29" i="2"/>
  <c r="AO29" i="2"/>
  <c r="AN29" i="2"/>
  <c r="AM29" i="2"/>
  <c r="AL29" i="2"/>
  <c r="R29" i="2"/>
  <c r="Q29" i="2"/>
  <c r="P29" i="2"/>
  <c r="O29" i="2"/>
  <c r="N29" i="2"/>
  <c r="L29" i="2"/>
  <c r="K29" i="2"/>
  <c r="J29" i="2"/>
  <c r="I29" i="2"/>
  <c r="H29" i="2"/>
  <c r="F29" i="2"/>
  <c r="E29" i="2"/>
  <c r="D29" i="2"/>
  <c r="C29" i="2"/>
  <c r="B29" i="2"/>
  <c r="A29" i="2"/>
  <c r="CR28" i="2"/>
  <c r="CQ28" i="2"/>
  <c r="CP28" i="2"/>
  <c r="CO28" i="2"/>
  <c r="CN28" i="2"/>
  <c r="CL28" i="2"/>
  <c r="CK28" i="2"/>
  <c r="CJ28" i="2"/>
  <c r="CI28" i="2"/>
  <c r="CH28" i="2"/>
  <c r="AP28" i="2"/>
  <c r="AO28" i="2"/>
  <c r="AN28" i="2"/>
  <c r="AM28" i="2"/>
  <c r="AL28" i="2"/>
  <c r="X28" i="2"/>
  <c r="W28" i="2"/>
  <c r="V28" i="2"/>
  <c r="U28" i="2"/>
  <c r="T28" i="2"/>
  <c r="R28" i="2"/>
  <c r="Q28" i="2"/>
  <c r="P28" i="2"/>
  <c r="O28" i="2"/>
  <c r="N28" i="2"/>
  <c r="L28" i="2"/>
  <c r="K28" i="2"/>
  <c r="J28" i="2"/>
  <c r="I28" i="2"/>
  <c r="H28" i="2"/>
  <c r="F28" i="2"/>
  <c r="E28" i="2"/>
  <c r="D28" i="2"/>
  <c r="C28" i="2"/>
  <c r="B28" i="2"/>
  <c r="A28" i="2"/>
  <c r="CR27" i="2"/>
  <c r="CQ27" i="2"/>
  <c r="CP27" i="2"/>
  <c r="CO27" i="2"/>
  <c r="CN27" i="2"/>
  <c r="CL27" i="2"/>
  <c r="CK27" i="2"/>
  <c r="CJ27" i="2"/>
  <c r="CI27" i="2"/>
  <c r="CH27" i="2"/>
  <c r="AP27" i="2"/>
  <c r="AO27" i="2"/>
  <c r="AN27" i="2"/>
  <c r="AM27" i="2"/>
  <c r="AL27" i="2"/>
  <c r="AD27" i="2"/>
  <c r="AC27" i="2"/>
  <c r="AB27" i="2"/>
  <c r="AA27" i="2"/>
  <c r="Z27" i="2"/>
  <c r="X27" i="2"/>
  <c r="W27" i="2"/>
  <c r="V27" i="2"/>
  <c r="U27" i="2"/>
  <c r="T27" i="2"/>
  <c r="R27" i="2"/>
  <c r="Q27" i="2"/>
  <c r="P27" i="2"/>
  <c r="O27" i="2"/>
  <c r="N27" i="2"/>
  <c r="L27" i="2"/>
  <c r="K27" i="2"/>
  <c r="J27" i="2"/>
  <c r="I27" i="2"/>
  <c r="H27" i="2"/>
  <c r="F27" i="2"/>
  <c r="E27" i="2"/>
  <c r="D27" i="2"/>
  <c r="C27" i="2"/>
  <c r="B27" i="2"/>
  <c r="A27" i="2"/>
  <c r="AP26" i="2"/>
  <c r="AO26" i="2"/>
  <c r="AN26" i="2"/>
  <c r="AM26" i="2"/>
  <c r="AL26" i="2"/>
  <c r="A26" i="2"/>
  <c r="CL25" i="2"/>
  <c r="CK25" i="2"/>
  <c r="CJ25" i="2"/>
  <c r="CI25" i="2"/>
  <c r="CH25" i="2"/>
  <c r="CF25" i="2"/>
  <c r="CE25" i="2"/>
  <c r="CD25" i="2"/>
  <c r="CC25" i="2"/>
  <c r="CB25" i="2"/>
  <c r="BN25" i="2"/>
  <c r="BM25" i="2"/>
  <c r="BL25" i="2"/>
  <c r="BK25" i="2"/>
  <c r="BJ25" i="2"/>
  <c r="BH25" i="2"/>
  <c r="BG25" i="2"/>
  <c r="BF25" i="2"/>
  <c r="BE25" i="2"/>
  <c r="BD25" i="2"/>
  <c r="BB25" i="2"/>
  <c r="BA25" i="2"/>
  <c r="AZ25" i="2"/>
  <c r="AY25" i="2"/>
  <c r="AX25" i="2"/>
  <c r="AV25" i="2"/>
  <c r="AU25" i="2"/>
  <c r="AT25" i="2"/>
  <c r="AS25" i="2"/>
  <c r="AR25" i="2"/>
  <c r="AP25" i="2"/>
  <c r="AO25" i="2"/>
  <c r="AN25" i="2"/>
  <c r="AM25" i="2"/>
  <c r="AL25" i="2"/>
  <c r="AJ25" i="2"/>
  <c r="AI25" i="2"/>
  <c r="AH25" i="2"/>
  <c r="AG25" i="2"/>
  <c r="AF25" i="2"/>
  <c r="X25" i="2"/>
  <c r="W25" i="2"/>
  <c r="V25" i="2"/>
  <c r="U25" i="2"/>
  <c r="T25" i="2"/>
  <c r="R25" i="2"/>
  <c r="Q25" i="2"/>
  <c r="P25" i="2"/>
  <c r="O25" i="2"/>
  <c r="N25" i="2"/>
  <c r="L25" i="2"/>
  <c r="K25" i="2"/>
  <c r="J25" i="2"/>
  <c r="I25" i="2"/>
  <c r="H25" i="2"/>
  <c r="F25" i="2"/>
  <c r="E25" i="2"/>
  <c r="D25" i="2"/>
  <c r="C25" i="2"/>
  <c r="B25" i="2"/>
  <c r="A25" i="2"/>
  <c r="CL24" i="2"/>
  <c r="CK24" i="2"/>
  <c r="CJ24" i="2"/>
  <c r="CI24" i="2"/>
  <c r="CH24" i="2"/>
  <c r="CF24" i="2"/>
  <c r="CE24" i="2"/>
  <c r="CD24" i="2"/>
  <c r="CC24" i="2"/>
  <c r="CB24" i="2"/>
  <c r="BN24" i="2"/>
  <c r="BM24" i="2"/>
  <c r="BL24" i="2"/>
  <c r="BK24" i="2"/>
  <c r="BJ24" i="2"/>
  <c r="BH24" i="2"/>
  <c r="BG24" i="2"/>
  <c r="BF24" i="2"/>
  <c r="BE24" i="2"/>
  <c r="BD24" i="2"/>
  <c r="BB24" i="2"/>
  <c r="BA24" i="2"/>
  <c r="AZ24" i="2"/>
  <c r="AY24" i="2"/>
  <c r="AX24" i="2"/>
  <c r="AV24" i="2"/>
  <c r="AU24" i="2"/>
  <c r="AT24" i="2"/>
  <c r="AS24" i="2"/>
  <c r="AR24" i="2"/>
  <c r="AP24" i="2"/>
  <c r="AO24" i="2"/>
  <c r="AN24" i="2"/>
  <c r="AM24" i="2"/>
  <c r="AL24" i="2"/>
  <c r="AJ24" i="2"/>
  <c r="AI24" i="2"/>
  <c r="AH24" i="2"/>
  <c r="AG24" i="2"/>
  <c r="AF24" i="2"/>
  <c r="X24" i="2"/>
  <c r="W24" i="2"/>
  <c r="V24" i="2"/>
  <c r="U24" i="2"/>
  <c r="T24" i="2"/>
  <c r="R24" i="2"/>
  <c r="Q24" i="2"/>
  <c r="P24" i="2"/>
  <c r="O24" i="2"/>
  <c r="N24" i="2"/>
  <c r="L24" i="2"/>
  <c r="K24" i="2"/>
  <c r="J24" i="2"/>
  <c r="I24" i="2"/>
  <c r="H24" i="2"/>
  <c r="F24" i="2"/>
  <c r="E24" i="2"/>
  <c r="D24" i="2"/>
  <c r="C24" i="2"/>
  <c r="B24" i="2"/>
  <c r="A24" i="2"/>
  <c r="CL23" i="2"/>
  <c r="CK23" i="2"/>
  <c r="CJ23" i="2"/>
  <c r="CI23" i="2"/>
  <c r="CH23" i="2"/>
  <c r="BB23" i="2"/>
  <c r="BA23" i="2"/>
  <c r="AZ23" i="2"/>
  <c r="AY23" i="2"/>
  <c r="AX23" i="2"/>
  <c r="AV23" i="2"/>
  <c r="AU23" i="2"/>
  <c r="AT23" i="2"/>
  <c r="AS23" i="2"/>
  <c r="AR23" i="2"/>
  <c r="AP23" i="2"/>
  <c r="AO23" i="2"/>
  <c r="AN23" i="2"/>
  <c r="AM23" i="2"/>
  <c r="AL23" i="2"/>
  <c r="AJ23" i="2"/>
  <c r="AI23" i="2"/>
  <c r="AH23" i="2"/>
  <c r="AG23" i="2"/>
  <c r="AF23" i="2"/>
  <c r="AD23" i="2"/>
  <c r="AC23" i="2"/>
  <c r="AB23" i="2"/>
  <c r="AA23" i="2"/>
  <c r="Z23" i="2"/>
  <c r="X23" i="2"/>
  <c r="W23" i="2"/>
  <c r="V23" i="2"/>
  <c r="U23" i="2"/>
  <c r="T23" i="2"/>
  <c r="R23" i="2"/>
  <c r="Q23" i="2"/>
  <c r="P23" i="2"/>
  <c r="O23" i="2"/>
  <c r="N23" i="2"/>
  <c r="L23" i="2"/>
  <c r="K23" i="2"/>
  <c r="J23" i="2"/>
  <c r="I23" i="2"/>
  <c r="H23" i="2"/>
  <c r="F23" i="2"/>
  <c r="E23" i="2"/>
  <c r="D23" i="2"/>
  <c r="C23" i="2"/>
  <c r="B23" i="2"/>
  <c r="A23" i="2"/>
  <c r="CF22" i="2"/>
  <c r="CE22" i="2"/>
  <c r="CD22" i="2"/>
  <c r="CC22" i="2"/>
  <c r="CB22" i="2"/>
  <c r="AP22" i="2"/>
  <c r="AO22" i="2"/>
  <c r="AN22" i="2"/>
  <c r="AM22" i="2"/>
  <c r="AL22" i="2"/>
  <c r="R22" i="2"/>
  <c r="Q22" i="2"/>
  <c r="P22" i="2"/>
  <c r="O22" i="2"/>
  <c r="N22" i="2"/>
  <c r="L22" i="2"/>
  <c r="K22" i="2"/>
  <c r="J22" i="2"/>
  <c r="I22" i="2"/>
  <c r="H22" i="2"/>
  <c r="F22" i="2"/>
  <c r="E22" i="2"/>
  <c r="D22" i="2"/>
  <c r="C22" i="2"/>
  <c r="B22" i="2"/>
  <c r="A22" i="2"/>
  <c r="CF21" i="2"/>
  <c r="CE21" i="2"/>
  <c r="CD21" i="2"/>
  <c r="CC21" i="2"/>
  <c r="CB21" i="2"/>
  <c r="AP21" i="2"/>
  <c r="AO21" i="2"/>
  <c r="AN21" i="2"/>
  <c r="AM21" i="2"/>
  <c r="AL21" i="2"/>
  <c r="R21" i="2"/>
  <c r="Q21" i="2"/>
  <c r="P21" i="2"/>
  <c r="O21" i="2"/>
  <c r="N21" i="2"/>
  <c r="L21" i="2"/>
  <c r="K21" i="2"/>
  <c r="J21" i="2"/>
  <c r="I21" i="2"/>
  <c r="H21" i="2"/>
  <c r="F21" i="2"/>
  <c r="E21" i="2"/>
  <c r="D21" i="2"/>
  <c r="C21" i="2"/>
  <c r="B21" i="2"/>
  <c r="A21" i="2"/>
  <c r="CF20" i="2"/>
  <c r="CE20" i="2"/>
  <c r="CD20" i="2"/>
  <c r="CC20" i="2"/>
  <c r="CB20" i="2"/>
  <c r="AP20" i="2"/>
  <c r="AO20" i="2"/>
  <c r="AN20" i="2"/>
  <c r="AM20" i="2"/>
  <c r="AL20" i="2"/>
  <c r="R20" i="2"/>
  <c r="Q20" i="2"/>
  <c r="P20" i="2"/>
  <c r="O20" i="2"/>
  <c r="N20" i="2"/>
  <c r="L20" i="2"/>
  <c r="K20" i="2"/>
  <c r="J20" i="2"/>
  <c r="I20" i="2"/>
  <c r="H20" i="2"/>
  <c r="F20" i="2"/>
  <c r="E20" i="2"/>
  <c r="D20" i="2"/>
  <c r="C20" i="2"/>
  <c r="B20" i="2"/>
  <c r="A20" i="2"/>
  <c r="CF19" i="2"/>
  <c r="CE19" i="2"/>
  <c r="CD19" i="2"/>
  <c r="CC19" i="2"/>
  <c r="CB19" i="2"/>
  <c r="BZ19" i="2"/>
  <c r="BY19" i="2"/>
  <c r="BX19" i="2"/>
  <c r="BW19" i="2"/>
  <c r="BV19" i="2"/>
  <c r="BN19" i="2"/>
  <c r="BM19" i="2"/>
  <c r="BL19" i="2"/>
  <c r="BK19" i="2"/>
  <c r="BJ19" i="2"/>
  <c r="AP19" i="2"/>
  <c r="AO19" i="2"/>
  <c r="AN19" i="2"/>
  <c r="AM19" i="2"/>
  <c r="AL19" i="2"/>
  <c r="R19" i="2"/>
  <c r="Q19" i="2"/>
  <c r="P19" i="2"/>
  <c r="O19" i="2"/>
  <c r="N19" i="2"/>
  <c r="L19" i="2"/>
  <c r="K19" i="2"/>
  <c r="J19" i="2"/>
  <c r="I19" i="2"/>
  <c r="H19" i="2"/>
  <c r="F19" i="2"/>
  <c r="E19" i="2"/>
  <c r="D19" i="2"/>
  <c r="C19" i="2"/>
  <c r="B19" i="2"/>
  <c r="A19" i="2"/>
  <c r="CR18" i="2"/>
  <c r="CQ18" i="2"/>
  <c r="CP18" i="2"/>
  <c r="CO18" i="2"/>
  <c r="CN18" i="2"/>
  <c r="AP18" i="2"/>
  <c r="AO18" i="2"/>
  <c r="AN18" i="2"/>
  <c r="AM18" i="2"/>
  <c r="AL18" i="2"/>
  <c r="R18" i="2"/>
  <c r="Q18" i="2"/>
  <c r="P18" i="2"/>
  <c r="O18" i="2"/>
  <c r="N18" i="2"/>
  <c r="L18" i="2"/>
  <c r="K18" i="2"/>
  <c r="J18" i="2"/>
  <c r="I18" i="2"/>
  <c r="H18" i="2"/>
  <c r="F18" i="2"/>
  <c r="E18" i="2"/>
  <c r="D18" i="2"/>
  <c r="C18" i="2"/>
  <c r="B18" i="2"/>
  <c r="A18" i="2"/>
  <c r="CF17" i="2"/>
  <c r="CE17" i="2"/>
  <c r="CD17" i="2"/>
  <c r="CC17" i="2"/>
  <c r="CB17" i="2"/>
  <c r="BT17" i="2"/>
  <c r="BS17" i="2"/>
  <c r="BR17" i="2"/>
  <c r="BQ17" i="2"/>
  <c r="BP17" i="2"/>
  <c r="BH17" i="2"/>
  <c r="BG17" i="2"/>
  <c r="BF17" i="2"/>
  <c r="BE17" i="2"/>
  <c r="BD17" i="2"/>
  <c r="BB17" i="2"/>
  <c r="BA17" i="2"/>
  <c r="AZ17" i="2"/>
  <c r="AY17" i="2"/>
  <c r="AX17" i="2"/>
  <c r="AV17" i="2"/>
  <c r="AU17" i="2"/>
  <c r="AT17" i="2"/>
  <c r="AS17" i="2"/>
  <c r="AR17" i="2"/>
  <c r="AP17" i="2"/>
  <c r="AO17" i="2"/>
  <c r="AN17" i="2"/>
  <c r="AM17" i="2"/>
  <c r="AL17" i="2"/>
  <c r="R17" i="2"/>
  <c r="Q17" i="2"/>
  <c r="P17" i="2"/>
  <c r="O17" i="2"/>
  <c r="N17" i="2"/>
  <c r="L17" i="2"/>
  <c r="K17" i="2"/>
  <c r="J17" i="2"/>
  <c r="I17" i="2"/>
  <c r="H17" i="2"/>
  <c r="F17" i="2"/>
  <c r="E17" i="2"/>
  <c r="D17" i="2"/>
  <c r="C17" i="2"/>
  <c r="B17" i="2"/>
  <c r="A17" i="2"/>
  <c r="CR16" i="2"/>
  <c r="CQ16" i="2"/>
  <c r="CP16" i="2"/>
  <c r="CO16" i="2"/>
  <c r="CN16" i="2"/>
  <c r="CL16" i="2"/>
  <c r="CK16" i="2"/>
  <c r="CJ16" i="2"/>
  <c r="CI16" i="2"/>
  <c r="CH16" i="2"/>
  <c r="CF16" i="2"/>
  <c r="CE16" i="2"/>
  <c r="CD16" i="2"/>
  <c r="CC16" i="2"/>
  <c r="CB16" i="2"/>
  <c r="BZ16" i="2"/>
  <c r="BY16" i="2"/>
  <c r="BX16" i="2"/>
  <c r="BW16" i="2"/>
  <c r="BV16" i="2"/>
  <c r="AP16" i="2"/>
  <c r="AO16" i="2"/>
  <c r="AN16" i="2"/>
  <c r="AM16" i="2"/>
  <c r="AL16" i="2"/>
  <c r="X16" i="2"/>
  <c r="W16" i="2"/>
  <c r="V16" i="2"/>
  <c r="U16" i="2"/>
  <c r="T16" i="2"/>
  <c r="R16" i="2"/>
  <c r="Q16" i="2"/>
  <c r="P16" i="2"/>
  <c r="O16" i="2"/>
  <c r="N16" i="2"/>
  <c r="L16" i="2"/>
  <c r="K16" i="2"/>
  <c r="J16" i="2"/>
  <c r="I16" i="2"/>
  <c r="H16" i="2"/>
  <c r="F16" i="2"/>
  <c r="E16" i="2"/>
  <c r="D16" i="2"/>
  <c r="C16" i="2"/>
  <c r="B16" i="2"/>
  <c r="A16" i="2"/>
  <c r="CL15" i="2"/>
  <c r="CK15" i="2"/>
  <c r="CJ15" i="2"/>
  <c r="CI15" i="2"/>
  <c r="CH15" i="2"/>
  <c r="BT15" i="2"/>
  <c r="BS15" i="2"/>
  <c r="BR15" i="2"/>
  <c r="BQ15" i="2"/>
  <c r="BP15" i="2"/>
  <c r="BN15" i="2"/>
  <c r="BM15" i="2"/>
  <c r="BL15" i="2"/>
  <c r="BK15" i="2"/>
  <c r="BJ15" i="2"/>
  <c r="BH15" i="2"/>
  <c r="BG15" i="2"/>
  <c r="BF15" i="2"/>
  <c r="BE15" i="2"/>
  <c r="BD15" i="2"/>
  <c r="AP15" i="2"/>
  <c r="AO15" i="2"/>
  <c r="AN15" i="2"/>
  <c r="AM15" i="2"/>
  <c r="AL15" i="2"/>
  <c r="AJ15" i="2"/>
  <c r="AI15" i="2"/>
  <c r="AH15" i="2"/>
  <c r="AG15" i="2"/>
  <c r="AF15" i="2"/>
  <c r="X15" i="2"/>
  <c r="W15" i="2"/>
  <c r="V15" i="2"/>
  <c r="U15" i="2"/>
  <c r="T15" i="2"/>
  <c r="R15" i="2"/>
  <c r="Q15" i="2"/>
  <c r="P15" i="2"/>
  <c r="O15" i="2"/>
  <c r="N15" i="2"/>
  <c r="L15" i="2"/>
  <c r="K15" i="2"/>
  <c r="J15" i="2"/>
  <c r="I15" i="2"/>
  <c r="H15" i="2"/>
  <c r="F15" i="2"/>
  <c r="E15" i="2"/>
  <c r="D15" i="2"/>
  <c r="C15" i="2"/>
  <c r="B15" i="2"/>
  <c r="A15" i="2"/>
  <c r="CL14" i="2"/>
  <c r="CK14" i="2"/>
  <c r="CJ14" i="2"/>
  <c r="CI14" i="2"/>
  <c r="CH14" i="2"/>
  <c r="BB14" i="2"/>
  <c r="BA14" i="2"/>
  <c r="AZ14" i="2"/>
  <c r="AY14" i="2"/>
  <c r="AX14" i="2"/>
  <c r="AP14" i="2"/>
  <c r="AO14" i="2"/>
  <c r="AN14" i="2"/>
  <c r="AM14" i="2"/>
  <c r="AL14" i="2"/>
  <c r="AJ14" i="2"/>
  <c r="AI14" i="2"/>
  <c r="AH14" i="2"/>
  <c r="AG14" i="2"/>
  <c r="AF14" i="2"/>
  <c r="X14" i="2"/>
  <c r="W14" i="2"/>
  <c r="V14" i="2"/>
  <c r="U14" i="2"/>
  <c r="T14" i="2"/>
  <c r="R14" i="2"/>
  <c r="Q14" i="2"/>
  <c r="P14" i="2"/>
  <c r="O14" i="2"/>
  <c r="N14" i="2"/>
  <c r="L14" i="2"/>
  <c r="K14" i="2"/>
  <c r="J14" i="2"/>
  <c r="I14" i="2"/>
  <c r="H14" i="2"/>
  <c r="F14" i="2"/>
  <c r="E14" i="2"/>
  <c r="D14" i="2"/>
  <c r="C14" i="2"/>
  <c r="B14" i="2"/>
  <c r="A14" i="2"/>
  <c r="CR13" i="2"/>
  <c r="CQ13" i="2"/>
  <c r="CP13" i="2"/>
  <c r="CO13" i="2"/>
  <c r="CN13" i="2"/>
  <c r="AP13" i="2"/>
  <c r="AO13" i="2"/>
  <c r="AN13" i="2"/>
  <c r="AM13" i="2"/>
  <c r="AL13" i="2"/>
  <c r="AJ13" i="2"/>
  <c r="AI13" i="2"/>
  <c r="AH13" i="2"/>
  <c r="AG13" i="2"/>
  <c r="AF13" i="2"/>
  <c r="X13" i="2"/>
  <c r="W13" i="2"/>
  <c r="V13" i="2"/>
  <c r="U13" i="2"/>
  <c r="T13" i="2"/>
  <c r="R13" i="2"/>
  <c r="Q13" i="2"/>
  <c r="P13" i="2"/>
  <c r="O13" i="2"/>
  <c r="N13" i="2"/>
  <c r="L13" i="2"/>
  <c r="K13" i="2"/>
  <c r="J13" i="2"/>
  <c r="I13" i="2"/>
  <c r="H13" i="2"/>
  <c r="F13" i="2"/>
  <c r="E13" i="2"/>
  <c r="D13" i="2"/>
  <c r="C13" i="2"/>
  <c r="B13" i="2"/>
  <c r="A13" i="2"/>
  <c r="CR12" i="2"/>
  <c r="CQ12" i="2"/>
  <c r="CP12" i="2"/>
  <c r="CO12" i="2"/>
  <c r="CN12" i="2"/>
  <c r="AP12" i="2"/>
  <c r="AO12" i="2"/>
  <c r="AN12" i="2"/>
  <c r="AM12" i="2"/>
  <c r="AL12" i="2"/>
  <c r="AJ12" i="2"/>
  <c r="AI12" i="2"/>
  <c r="AH12" i="2"/>
  <c r="AG12" i="2"/>
  <c r="AF12" i="2"/>
  <c r="X12" i="2"/>
  <c r="W12" i="2"/>
  <c r="V12" i="2"/>
  <c r="U12" i="2"/>
  <c r="T12" i="2"/>
  <c r="R12" i="2"/>
  <c r="Q12" i="2"/>
  <c r="P12" i="2"/>
  <c r="O12" i="2"/>
  <c r="N12" i="2"/>
  <c r="L12" i="2"/>
  <c r="K12" i="2"/>
  <c r="J12" i="2"/>
  <c r="I12" i="2"/>
  <c r="H12" i="2"/>
  <c r="F12" i="2"/>
  <c r="E12" i="2"/>
  <c r="D12" i="2"/>
  <c r="C12" i="2"/>
  <c r="B12" i="2"/>
  <c r="A12" i="2"/>
  <c r="CR11" i="2"/>
  <c r="CQ11" i="2"/>
  <c r="CP11" i="2"/>
  <c r="CO11" i="2"/>
  <c r="CN11" i="2"/>
  <c r="AP11" i="2"/>
  <c r="AO11" i="2"/>
  <c r="AN11" i="2"/>
  <c r="AM11" i="2"/>
  <c r="AL11" i="2"/>
  <c r="AJ11" i="2"/>
  <c r="AI11" i="2"/>
  <c r="AH11" i="2"/>
  <c r="AG11" i="2"/>
  <c r="AF11" i="2"/>
  <c r="X11" i="2"/>
  <c r="W11" i="2"/>
  <c r="V11" i="2"/>
  <c r="U11" i="2"/>
  <c r="T11" i="2"/>
  <c r="R11" i="2"/>
  <c r="Q11" i="2"/>
  <c r="P11" i="2"/>
  <c r="O11" i="2"/>
  <c r="N11" i="2"/>
  <c r="L11" i="2"/>
  <c r="K11" i="2"/>
  <c r="J11" i="2"/>
  <c r="I11" i="2"/>
  <c r="H11" i="2"/>
  <c r="F11" i="2"/>
  <c r="E11" i="2"/>
  <c r="D11" i="2"/>
  <c r="C11" i="2"/>
  <c r="B11" i="2"/>
  <c r="A11" i="2"/>
  <c r="CL10" i="2"/>
  <c r="CK10" i="2"/>
  <c r="CJ10" i="2"/>
  <c r="CI10" i="2"/>
  <c r="CH10" i="2"/>
  <c r="AV10" i="2"/>
  <c r="AU10" i="2"/>
  <c r="AT10" i="2"/>
  <c r="AS10" i="2"/>
  <c r="AR10" i="2"/>
  <c r="AP10" i="2"/>
  <c r="AO10" i="2"/>
  <c r="AN10" i="2"/>
  <c r="AM10" i="2"/>
  <c r="AL10" i="2"/>
  <c r="AJ10" i="2"/>
  <c r="AI10" i="2"/>
  <c r="AH10" i="2"/>
  <c r="AG10" i="2"/>
  <c r="AF10" i="2"/>
  <c r="AD10" i="2"/>
  <c r="AC10" i="2"/>
  <c r="AB10" i="2"/>
  <c r="AA10" i="2"/>
  <c r="Z10" i="2"/>
  <c r="X10" i="2"/>
  <c r="W10" i="2"/>
  <c r="V10" i="2"/>
  <c r="U10" i="2"/>
  <c r="T10" i="2"/>
  <c r="R10" i="2"/>
  <c r="Q10" i="2"/>
  <c r="P10" i="2"/>
  <c r="O10" i="2"/>
  <c r="N10" i="2"/>
  <c r="L10" i="2"/>
  <c r="K10" i="2"/>
  <c r="J10" i="2"/>
  <c r="I10" i="2"/>
  <c r="H10" i="2"/>
  <c r="F10" i="2"/>
  <c r="E10" i="2"/>
  <c r="D10" i="2"/>
  <c r="C10" i="2"/>
  <c r="B10" i="2"/>
  <c r="A10" i="2"/>
  <c r="CL9" i="2"/>
  <c r="CK9" i="2"/>
  <c r="CJ9" i="2"/>
  <c r="CI9" i="2"/>
  <c r="CH9" i="2"/>
  <c r="CF9" i="2"/>
  <c r="CE9" i="2"/>
  <c r="CD9" i="2"/>
  <c r="CC9" i="2"/>
  <c r="CB9" i="2"/>
  <c r="BZ9" i="2"/>
  <c r="BY9" i="2"/>
  <c r="BX9" i="2"/>
  <c r="BW9" i="2"/>
  <c r="BV9" i="2"/>
  <c r="BN9" i="2"/>
  <c r="BM9" i="2"/>
  <c r="BL9" i="2"/>
  <c r="BK9" i="2"/>
  <c r="BJ9" i="2"/>
  <c r="BH9" i="2"/>
  <c r="BG9" i="2"/>
  <c r="BF9" i="2"/>
  <c r="BE9" i="2"/>
  <c r="BD9" i="2"/>
  <c r="AP9" i="2"/>
  <c r="AO9" i="2"/>
  <c r="AN9" i="2"/>
  <c r="AM9" i="2"/>
  <c r="AL9" i="2"/>
  <c r="AJ9" i="2"/>
  <c r="AI9" i="2"/>
  <c r="AH9" i="2"/>
  <c r="AG9" i="2"/>
  <c r="AF9" i="2"/>
  <c r="AD9" i="2"/>
  <c r="AC9" i="2"/>
  <c r="AB9" i="2"/>
  <c r="AA9" i="2"/>
  <c r="Z9" i="2"/>
  <c r="X9" i="2"/>
  <c r="W9" i="2"/>
  <c r="V9" i="2"/>
  <c r="U9" i="2"/>
  <c r="T9" i="2"/>
  <c r="R9" i="2"/>
  <c r="Q9" i="2"/>
  <c r="P9" i="2"/>
  <c r="O9" i="2"/>
  <c r="N9" i="2"/>
  <c r="L9" i="2"/>
  <c r="K9" i="2"/>
  <c r="J9" i="2"/>
  <c r="I9" i="2"/>
  <c r="H9" i="2"/>
  <c r="F9" i="2"/>
  <c r="E9" i="2"/>
  <c r="D9" i="2"/>
  <c r="C9" i="2"/>
  <c r="B9" i="2"/>
  <c r="A9" i="2"/>
  <c r="A8" i="2"/>
  <c r="CL6" i="2"/>
  <c r="CK6" i="2"/>
  <c r="CJ6" i="2"/>
  <c r="CI6" i="2"/>
  <c r="CH6" i="2"/>
  <c r="BB6" i="2"/>
  <c r="BA6" i="2"/>
  <c r="AZ6" i="2"/>
  <c r="AY6" i="2"/>
  <c r="AX6" i="2"/>
  <c r="AV6" i="2"/>
  <c r="AU6" i="2"/>
  <c r="AT6" i="2"/>
  <c r="AS6" i="2"/>
  <c r="AR6" i="2"/>
  <c r="AP6" i="2"/>
  <c r="AO6" i="2"/>
  <c r="AN6" i="2"/>
  <c r="AM6" i="2"/>
  <c r="AL6" i="2"/>
  <c r="AJ6" i="2"/>
  <c r="AI6" i="2"/>
  <c r="AH6" i="2"/>
  <c r="AG6" i="2"/>
  <c r="AF6" i="2"/>
  <c r="AD6" i="2"/>
  <c r="AC6" i="2"/>
  <c r="AB6" i="2"/>
  <c r="AA6" i="2"/>
  <c r="Z6" i="2"/>
  <c r="R6" i="2"/>
  <c r="Q6" i="2"/>
  <c r="P6" i="2"/>
  <c r="O6" i="2"/>
  <c r="N6" i="2"/>
  <c r="L6" i="2"/>
  <c r="K6" i="2"/>
  <c r="J6" i="2"/>
  <c r="I6" i="2"/>
  <c r="H6" i="2"/>
  <c r="F6" i="2"/>
  <c r="E6" i="2"/>
  <c r="D6" i="2"/>
  <c r="C6" i="2"/>
  <c r="B6" i="2"/>
  <c r="A6" i="2"/>
  <c r="CL5" i="2"/>
  <c r="CK5" i="2"/>
  <c r="CJ5" i="2"/>
  <c r="CI5" i="2"/>
  <c r="CH5" i="2"/>
  <c r="BB5" i="2"/>
  <c r="BA5" i="2"/>
  <c r="AZ5" i="2"/>
  <c r="AY5" i="2"/>
  <c r="AX5" i="2"/>
  <c r="AV5" i="2"/>
  <c r="AU5" i="2"/>
  <c r="AT5" i="2"/>
  <c r="AS5" i="2"/>
  <c r="AR5" i="2"/>
  <c r="AP5" i="2"/>
  <c r="AO5" i="2"/>
  <c r="AN5" i="2"/>
  <c r="AM5" i="2"/>
  <c r="AL5" i="2"/>
  <c r="AJ5" i="2"/>
  <c r="AI5" i="2"/>
  <c r="AH5" i="2"/>
  <c r="AG5" i="2"/>
  <c r="AF5" i="2"/>
  <c r="AD5" i="2"/>
  <c r="AC5" i="2"/>
  <c r="AB5" i="2"/>
  <c r="AA5" i="2"/>
  <c r="Z5" i="2"/>
  <c r="R5" i="2"/>
  <c r="Q5" i="2"/>
  <c r="P5" i="2"/>
  <c r="O5" i="2"/>
  <c r="N5" i="2"/>
  <c r="L5" i="2"/>
  <c r="K5" i="2"/>
  <c r="J5" i="2"/>
  <c r="I5" i="2"/>
  <c r="H5" i="2"/>
  <c r="F5" i="2"/>
  <c r="E5" i="2"/>
  <c r="D5" i="2"/>
  <c r="C5" i="2"/>
  <c r="B5" i="2"/>
  <c r="A5" i="2"/>
  <c r="CL4" i="2"/>
  <c r="CK4" i="2"/>
  <c r="CJ4" i="2"/>
  <c r="CI4" i="2"/>
  <c r="CH4" i="2"/>
  <c r="AP4" i="2"/>
  <c r="AO4" i="2"/>
  <c r="AN4" i="2"/>
  <c r="AM4" i="2"/>
  <c r="AL4" i="2"/>
  <c r="AJ4" i="2"/>
  <c r="AI4" i="2"/>
  <c r="AH4" i="2"/>
  <c r="AG4" i="2"/>
  <c r="AF4" i="2"/>
  <c r="AD4" i="2"/>
  <c r="AC4" i="2"/>
  <c r="AB4" i="2"/>
  <c r="AA4" i="2"/>
  <c r="Z4" i="2"/>
  <c r="R4" i="2"/>
  <c r="Q4" i="2"/>
  <c r="P4" i="2"/>
  <c r="O4" i="2"/>
  <c r="N4" i="2"/>
  <c r="L4" i="2"/>
  <c r="K4" i="2"/>
  <c r="J4" i="2"/>
  <c r="I4" i="2"/>
  <c r="H4" i="2"/>
  <c r="F4" i="2"/>
  <c r="E4" i="2"/>
  <c r="D4" i="2"/>
  <c r="C4" i="2"/>
  <c r="B4" i="2"/>
  <c r="A4" i="2"/>
  <c r="A3" i="2"/>
  <c r="CR2" i="2"/>
  <c r="CQ2" i="2"/>
  <c r="CP2" i="2"/>
  <c r="CO2" i="2"/>
  <c r="CN2" i="2"/>
  <c r="CL2" i="2"/>
  <c r="CK2" i="2"/>
  <c r="CJ2" i="2"/>
  <c r="CI2" i="2"/>
  <c r="CH2" i="2"/>
  <c r="CF2" i="2"/>
  <c r="CE2" i="2"/>
  <c r="CD2" i="2"/>
  <c r="CC2" i="2"/>
  <c r="CB2" i="2"/>
  <c r="BZ2" i="2"/>
  <c r="BY2" i="2"/>
  <c r="BX2" i="2"/>
  <c r="BW2" i="2"/>
  <c r="BV2" i="2"/>
  <c r="BT2" i="2"/>
  <c r="BS2" i="2"/>
  <c r="BR2" i="2"/>
  <c r="BQ2" i="2"/>
  <c r="BP2" i="2"/>
  <c r="BN2" i="2"/>
  <c r="BM2" i="2"/>
  <c r="BL2" i="2"/>
  <c r="BK2" i="2"/>
  <c r="BJ2" i="2"/>
  <c r="BH2" i="2"/>
  <c r="BG2" i="2"/>
  <c r="BF2" i="2"/>
  <c r="BE2" i="2"/>
  <c r="BD2" i="2"/>
  <c r="BB2" i="2"/>
  <c r="BA2" i="2"/>
  <c r="AZ2" i="2"/>
  <c r="AY2" i="2"/>
  <c r="AX2" i="2"/>
  <c r="AV2" i="2"/>
  <c r="AU2" i="2"/>
  <c r="AT2" i="2"/>
  <c r="AS2" i="2"/>
  <c r="AR2" i="2"/>
  <c r="AP2" i="2"/>
  <c r="AO2" i="2"/>
  <c r="AN2" i="2"/>
  <c r="AM2" i="2"/>
  <c r="AL2" i="2"/>
  <c r="AJ2" i="2"/>
  <c r="AI2" i="2"/>
  <c r="AH2" i="2"/>
  <c r="AG2" i="2"/>
  <c r="AF2" i="2"/>
  <c r="AD2" i="2"/>
  <c r="AC2" i="2"/>
  <c r="AB2" i="2"/>
  <c r="AA2" i="2"/>
  <c r="Z2" i="2"/>
  <c r="X2" i="2"/>
  <c r="W2" i="2"/>
  <c r="V2" i="2"/>
  <c r="U2" i="2"/>
  <c r="T2" i="2"/>
  <c r="R2" i="2"/>
  <c r="Q2" i="2"/>
  <c r="P2" i="2"/>
  <c r="O2" i="2"/>
  <c r="N2" i="2"/>
  <c r="L2" i="2"/>
  <c r="K2" i="2"/>
  <c r="J2" i="2"/>
  <c r="I2" i="2"/>
  <c r="H2" i="2"/>
  <c r="F2" i="2"/>
  <c r="E2" i="2"/>
  <c r="D2" i="2"/>
  <c r="C2" i="2"/>
  <c r="B2" i="2"/>
  <c r="CN1" i="2"/>
  <c r="CH1" i="2"/>
  <c r="CD1" i="2"/>
  <c r="CB1" i="2"/>
  <c r="BW1" i="2"/>
  <c r="BV1" i="2"/>
  <c r="BP1" i="2"/>
  <c r="BJ1" i="2"/>
  <c r="BE1" i="2"/>
  <c r="BD1" i="2"/>
  <c r="AX1" i="2"/>
  <c r="AR1" i="2"/>
  <c r="AL1" i="2"/>
  <c r="AF1" i="2"/>
  <c r="Z1" i="2"/>
  <c r="T1" i="2"/>
  <c r="N1" i="2"/>
  <c r="H1" i="2"/>
  <c r="B1" i="2"/>
  <c r="A1" i="2"/>
  <c r="C19" i="1"/>
  <c r="C14" i="1"/>
  <c r="T2" i="8" l="1"/>
  <c r="S2" i="8"/>
  <c r="R2" i="8"/>
  <c r="Q2" i="8"/>
  <c r="P1" i="8"/>
  <c r="J1" i="9"/>
  <c r="K2" i="9"/>
  <c r="M2" i="8"/>
  <c r="EE2" i="8"/>
  <c r="ED2" i="8"/>
  <c r="F1" i="9"/>
  <c r="GL2" i="9"/>
  <c r="GK1" i="9"/>
  <c r="N2" i="8"/>
  <c r="G1" i="9"/>
  <c r="L1" i="8"/>
  <c r="O2" i="8"/>
  <c r="EG2" i="8"/>
  <c r="H1" i="9"/>
  <c r="I1" i="9"/>
  <c r="EK2" i="8" l="1"/>
  <c r="EJ2" i="8"/>
  <c r="EI2" i="8"/>
  <c r="EH2" i="8"/>
  <c r="EG1" i="8"/>
  <c r="K1" i="9"/>
  <c r="L2" i="9"/>
  <c r="GM2" i="9"/>
  <c r="GL1" i="9"/>
  <c r="T1" i="8"/>
  <c r="X2" i="8"/>
  <c r="W2" i="8"/>
  <c r="V2" i="8"/>
  <c r="U2" i="8"/>
  <c r="GN2" i="9" l="1"/>
  <c r="GM1" i="9"/>
  <c r="M2" i="9"/>
  <c r="L1" i="9"/>
  <c r="AB2" i="8"/>
  <c r="X1" i="8"/>
  <c r="AA2" i="8"/>
  <c r="Z2" i="8"/>
  <c r="Y2" i="8"/>
  <c r="EO2" i="8"/>
  <c r="EN2" i="8"/>
  <c r="EM2" i="8"/>
  <c r="EL2" i="8"/>
  <c r="EK1" i="8"/>
  <c r="EO1" i="8" l="1"/>
  <c r="ES2" i="8"/>
  <c r="ER2" i="8"/>
  <c r="EQ2" i="8"/>
  <c r="EP2" i="8"/>
  <c r="AD2" i="8"/>
  <c r="AC2" i="8"/>
  <c r="AB1" i="8"/>
  <c r="AF2" i="8"/>
  <c r="AE2" i="8"/>
  <c r="N2" i="9"/>
  <c r="M1" i="9"/>
  <c r="GN1" i="9"/>
  <c r="GO2" i="9"/>
  <c r="EW2" i="8" l="1"/>
  <c r="ES1" i="8"/>
  <c r="EV2" i="8"/>
  <c r="EU2" i="8"/>
  <c r="ET2" i="8"/>
  <c r="N1" i="9"/>
  <c r="O2" i="9"/>
  <c r="AF1" i="8"/>
  <c r="AJ2" i="8"/>
  <c r="AI2" i="8"/>
  <c r="AH2" i="8"/>
  <c r="AG2" i="8"/>
  <c r="GO1" i="9"/>
  <c r="GP2" i="9"/>
  <c r="AN2" i="8" l="1"/>
  <c r="AM2" i="8"/>
  <c r="AL2" i="8"/>
  <c r="AK2" i="8"/>
  <c r="AJ1" i="8"/>
  <c r="P2" i="9"/>
  <c r="O1" i="9"/>
  <c r="GP1" i="9"/>
  <c r="GQ2" i="9"/>
  <c r="EY2" i="8"/>
  <c r="EX2" i="8"/>
  <c r="EW1" i="8"/>
  <c r="FA2" i="8"/>
  <c r="EZ2" i="8"/>
  <c r="GQ1" i="9" l="1"/>
  <c r="GR2" i="9"/>
  <c r="Q2" i="9"/>
  <c r="P1" i="9"/>
  <c r="FB2" i="8"/>
  <c r="FE2" i="8"/>
  <c r="FD2" i="8"/>
  <c r="FC2" i="8"/>
  <c r="FA1" i="8"/>
  <c r="AR2" i="8"/>
  <c r="AQ2" i="8"/>
  <c r="AP2" i="8"/>
  <c r="AN1" i="8"/>
  <c r="AO2" i="8"/>
  <c r="FI2" i="8" l="1"/>
  <c r="FH2" i="8"/>
  <c r="FG2" i="8"/>
  <c r="FF2" i="8"/>
  <c r="FE1" i="8"/>
  <c r="AV2" i="8"/>
  <c r="AU2" i="8"/>
  <c r="AT2" i="8"/>
  <c r="AS2" i="8"/>
  <c r="AR1" i="8"/>
  <c r="Q1" i="9"/>
  <c r="R2" i="9"/>
  <c r="GS2" i="9"/>
  <c r="GR1" i="9"/>
  <c r="AX2" i="8" l="1"/>
  <c r="AW2" i="8"/>
  <c r="AV1" i="8"/>
  <c r="AZ2" i="8"/>
  <c r="AY2" i="8"/>
  <c r="GT2" i="9"/>
  <c r="GS1" i="9"/>
  <c r="R1" i="9"/>
  <c r="S2" i="9"/>
  <c r="FM2" i="8"/>
  <c r="FL2" i="8"/>
  <c r="FK2" i="8"/>
  <c r="FJ2" i="8"/>
  <c r="FI1" i="8"/>
  <c r="GU2" i="9" l="1"/>
  <c r="GT1" i="9"/>
  <c r="FQ2" i="8"/>
  <c r="FO2" i="8"/>
  <c r="FN2" i="8"/>
  <c r="FM1" i="8"/>
  <c r="FP2" i="8"/>
  <c r="T2" i="9"/>
  <c r="S1" i="9"/>
  <c r="BA2" i="8"/>
  <c r="BD2" i="8"/>
  <c r="AZ1" i="8"/>
  <c r="BC2" i="8"/>
  <c r="BB2" i="8"/>
  <c r="T1" i="9" l="1"/>
  <c r="U2" i="9"/>
  <c r="FS2" i="8"/>
  <c r="FR2" i="8"/>
  <c r="FQ1" i="8"/>
  <c r="FU2" i="8"/>
  <c r="FT2" i="8"/>
  <c r="BH2" i="8"/>
  <c r="BG2" i="8"/>
  <c r="BF2" i="8"/>
  <c r="BE2" i="8"/>
  <c r="BD1" i="8"/>
  <c r="GV2" i="9"/>
  <c r="GU1" i="9"/>
  <c r="BK2" i="8" l="1"/>
  <c r="BI2" i="8"/>
  <c r="BH1" i="8"/>
  <c r="BL2" i="8"/>
  <c r="BJ2" i="8"/>
  <c r="FY2" i="8"/>
  <c r="FX2" i="8"/>
  <c r="FU1" i="8"/>
  <c r="FW2" i="8"/>
  <c r="FV2" i="8"/>
  <c r="GW2" i="9"/>
  <c r="GV1" i="9"/>
  <c r="U1" i="9"/>
  <c r="V2" i="9"/>
  <c r="GC2" i="8" l="1"/>
  <c r="GB2" i="8"/>
  <c r="GA2" i="8"/>
  <c r="FZ2" i="8"/>
  <c r="FY1" i="8"/>
  <c r="W2" i="9"/>
  <c r="V1" i="9"/>
  <c r="BL1" i="8"/>
  <c r="BP2" i="8"/>
  <c r="BO2" i="8"/>
  <c r="BN2" i="8"/>
  <c r="BM2" i="8"/>
  <c r="GX2" i="9"/>
  <c r="GW1" i="9"/>
  <c r="BT2" i="8" l="1"/>
  <c r="BS2" i="8"/>
  <c r="BP1" i="8"/>
  <c r="BR2" i="8"/>
  <c r="BQ2" i="8"/>
  <c r="X2" i="9"/>
  <c r="W1" i="9"/>
  <c r="GY2" i="9"/>
  <c r="GX1" i="9"/>
  <c r="GE2" i="8"/>
  <c r="GD2" i="8"/>
  <c r="GC1" i="8"/>
  <c r="GG2" i="8"/>
  <c r="GF2" i="8"/>
  <c r="GZ2" i="9" l="1"/>
  <c r="GY1" i="9"/>
  <c r="Y2" i="9"/>
  <c r="X1" i="9"/>
  <c r="GK2" i="8"/>
  <c r="GG1" i="8"/>
  <c r="GJ2" i="8"/>
  <c r="GI2" i="8"/>
  <c r="GH2" i="8"/>
  <c r="BU2" i="8"/>
  <c r="BT1" i="8"/>
  <c r="BX2" i="8"/>
  <c r="BW2" i="8"/>
  <c r="BV2" i="8"/>
  <c r="CB2" i="8" l="1"/>
  <c r="CA2" i="8"/>
  <c r="BZ2" i="8"/>
  <c r="BY2" i="8"/>
  <c r="BX1" i="8"/>
  <c r="GM2" i="8"/>
  <c r="GL2" i="8"/>
  <c r="GK1" i="8"/>
  <c r="GO2" i="8"/>
  <c r="GN2" i="8"/>
  <c r="Z2" i="9"/>
  <c r="Y1" i="9"/>
  <c r="HA2" i="9"/>
  <c r="GZ1" i="9"/>
  <c r="GR2" i="8" l="1"/>
  <c r="GQ2" i="8"/>
  <c r="GP2" i="8"/>
  <c r="GS2" i="8"/>
  <c r="GO1" i="8"/>
  <c r="HA1" i="9"/>
  <c r="HB2" i="9"/>
  <c r="AA2" i="9"/>
  <c r="Z1" i="9"/>
  <c r="CE2" i="8"/>
  <c r="CF2" i="8"/>
  <c r="CD2" i="8"/>
  <c r="CC2" i="8"/>
  <c r="CB1" i="8"/>
  <c r="HC2" i="9" l="1"/>
  <c r="HB1" i="9"/>
  <c r="AB2" i="9"/>
  <c r="AA1" i="9"/>
  <c r="GW2" i="8"/>
  <c r="GV2" i="8"/>
  <c r="GU2" i="8"/>
  <c r="GT2" i="8"/>
  <c r="GS1" i="8"/>
  <c r="CJ2" i="8"/>
  <c r="CI2" i="8"/>
  <c r="CF1" i="8"/>
  <c r="CH2" i="8"/>
  <c r="CG2" i="8"/>
  <c r="HA2" i="8" l="1"/>
  <c r="GZ2" i="8"/>
  <c r="GY2" i="8"/>
  <c r="GX2" i="8"/>
  <c r="GW1" i="8"/>
  <c r="CN2" i="8"/>
  <c r="CM2" i="8"/>
  <c r="CL2" i="8"/>
  <c r="CK2" i="8"/>
  <c r="CJ1" i="8"/>
  <c r="AC2" i="9"/>
  <c r="AB1" i="9"/>
  <c r="HC1" i="9"/>
  <c r="HD2" i="9"/>
  <c r="HD1" i="9" l="1"/>
  <c r="HE2" i="9"/>
  <c r="CO2" i="8"/>
  <c r="CQ2" i="8"/>
  <c r="CP2" i="8"/>
  <c r="CN1" i="8"/>
  <c r="CR2" i="8"/>
  <c r="AD2" i="9"/>
  <c r="AC1" i="9"/>
  <c r="HE2" i="8"/>
  <c r="HD2" i="8"/>
  <c r="HC2" i="8"/>
  <c r="HB2" i="8"/>
  <c r="HA1" i="8"/>
  <c r="AD1" i="9" l="1"/>
  <c r="AE2" i="9"/>
  <c r="CR1" i="8"/>
  <c r="CV2" i="8"/>
  <c r="CU2" i="8"/>
  <c r="CT2" i="8"/>
  <c r="CS2" i="8"/>
  <c r="HG2" i="8"/>
  <c r="HF2" i="8"/>
  <c r="HH2" i="8"/>
  <c r="HE1" i="8"/>
  <c r="HI2" i="8"/>
  <c r="HE1" i="9"/>
  <c r="HF2" i="9"/>
  <c r="HG2" i="9" l="1"/>
  <c r="HF1" i="9"/>
  <c r="CY2" i="8"/>
  <c r="CZ2" i="8"/>
  <c r="CX2" i="8"/>
  <c r="CV1" i="8"/>
  <c r="CW2" i="8"/>
  <c r="HI1" i="8"/>
  <c r="HM2" i="8"/>
  <c r="HL2" i="8"/>
  <c r="HK2" i="8"/>
  <c r="HJ2" i="8"/>
  <c r="AE1" i="9"/>
  <c r="AF2" i="9"/>
  <c r="HQ2" i="8" l="1"/>
  <c r="HP2" i="8"/>
  <c r="HO2" i="8"/>
  <c r="HM1" i="8"/>
  <c r="HN2" i="8"/>
  <c r="AG2" i="9"/>
  <c r="AF1" i="9"/>
  <c r="DB2" i="8"/>
  <c r="DA2" i="8"/>
  <c r="CZ1" i="8"/>
  <c r="DD2" i="8"/>
  <c r="DC2" i="8"/>
  <c r="HH2" i="9"/>
  <c r="HG1" i="9"/>
  <c r="AH2" i="9" l="1"/>
  <c r="AG1" i="9"/>
  <c r="HI2" i="9"/>
  <c r="HH1" i="9"/>
  <c r="DD1" i="8"/>
  <c r="DH2" i="8"/>
  <c r="DG2" i="8"/>
  <c r="DF2" i="8"/>
  <c r="DE2" i="8"/>
  <c r="HU2" i="8"/>
  <c r="HT2" i="8"/>
  <c r="HS2" i="8"/>
  <c r="HQ1" i="8"/>
  <c r="HR2" i="8"/>
  <c r="DI2" i="8" l="1"/>
  <c r="DH1" i="8"/>
  <c r="DL2" i="8"/>
  <c r="DK2" i="8"/>
  <c r="DJ2" i="8"/>
  <c r="HY2" i="8"/>
  <c r="HU1" i="8"/>
  <c r="HX2" i="8"/>
  <c r="HW2" i="8"/>
  <c r="HV2" i="8"/>
  <c r="HJ2" i="9"/>
  <c r="HI1" i="9"/>
  <c r="AJ2" i="9"/>
  <c r="AH1" i="9"/>
  <c r="AK2" i="9" l="1"/>
  <c r="AI2" i="9"/>
  <c r="AJ1" i="9"/>
  <c r="DM2" i="8"/>
  <c r="DP2" i="8"/>
  <c r="DO2" i="8"/>
  <c r="DN2" i="8"/>
  <c r="DL1" i="8"/>
  <c r="IB2" i="8"/>
  <c r="IA2" i="8"/>
  <c r="HZ2" i="8"/>
  <c r="HY1" i="8"/>
  <c r="IC2" i="8"/>
  <c r="HK2" i="9"/>
  <c r="HJ1" i="9"/>
  <c r="IG2" i="8" l="1"/>
  <c r="IF2" i="8"/>
  <c r="IE2" i="8"/>
  <c r="ID2" i="8"/>
  <c r="IC1" i="8"/>
  <c r="DT2" i="8"/>
  <c r="DS2" i="8"/>
  <c r="DR2" i="8"/>
  <c r="DQ2" i="8"/>
  <c r="DP1" i="8"/>
  <c r="HL2" i="9"/>
  <c r="HK1" i="9"/>
  <c r="AL2" i="9"/>
  <c r="AK1" i="9"/>
  <c r="AM2" i="9" l="1"/>
  <c r="AL1" i="9"/>
  <c r="DW2" i="8"/>
  <c r="DV2" i="8"/>
  <c r="DU2" i="8"/>
  <c r="DT1" i="8"/>
  <c r="HM2" i="9"/>
  <c r="HL1" i="9"/>
  <c r="IK2" i="8"/>
  <c r="IJ2" i="8"/>
  <c r="II2" i="8"/>
  <c r="IH2" i="8"/>
  <c r="IG1" i="8"/>
  <c r="IL2" i="8" l="1"/>
  <c r="IN2" i="8"/>
  <c r="IM2" i="8"/>
  <c r="IK1" i="8"/>
  <c r="HM1" i="9"/>
  <c r="HO2" i="9"/>
  <c r="AN2" i="9"/>
  <c r="AM1" i="9"/>
  <c r="AO2" i="9" l="1"/>
  <c r="AN1" i="9"/>
  <c r="HO1" i="9"/>
  <c r="HN2" i="9"/>
  <c r="HP2" i="9"/>
  <c r="HP1" i="9" l="1"/>
  <c r="HQ2" i="9"/>
  <c r="AO1" i="9"/>
  <c r="AP2" i="9"/>
  <c r="HQ1" i="9" l="1"/>
  <c r="HR2" i="9"/>
  <c r="AP1" i="9"/>
  <c r="AQ2" i="9"/>
  <c r="AQ1" i="9" l="1"/>
  <c r="AR2" i="9"/>
  <c r="HS2" i="9"/>
  <c r="HR1" i="9"/>
  <c r="HT2" i="9" l="1"/>
  <c r="HS1" i="9"/>
  <c r="AR1" i="9"/>
  <c r="AS2" i="9"/>
  <c r="AS1" i="9" l="1"/>
  <c r="AT2" i="9"/>
  <c r="HU2" i="9"/>
  <c r="HT1" i="9"/>
  <c r="HV2" i="9" l="1"/>
  <c r="HU1" i="9"/>
  <c r="AU2" i="9"/>
  <c r="AT1" i="9"/>
  <c r="AV2" i="9" l="1"/>
  <c r="AU1" i="9"/>
  <c r="HW2" i="9"/>
  <c r="HV1" i="9"/>
  <c r="HW1" i="9" l="1"/>
  <c r="HX2" i="9"/>
  <c r="AW2" i="9"/>
  <c r="AV1" i="9"/>
  <c r="AX2" i="9" l="1"/>
  <c r="AW1" i="9"/>
  <c r="HY2" i="9"/>
  <c r="HX1" i="9"/>
  <c r="HY1" i="9" l="1"/>
  <c r="HZ2" i="9"/>
  <c r="AY2" i="9"/>
  <c r="AX1" i="9"/>
  <c r="AY1" i="9" l="1"/>
  <c r="AZ2" i="9"/>
  <c r="HZ1" i="9"/>
  <c r="IA2" i="9"/>
  <c r="IB2" i="9" l="1"/>
  <c r="IA1" i="9"/>
  <c r="AZ1" i="9"/>
  <c r="BA2" i="9"/>
  <c r="BB2" i="9" l="1"/>
  <c r="BA1" i="9"/>
  <c r="IB1" i="9"/>
  <c r="IC2" i="9"/>
  <c r="ID2" i="9" l="1"/>
  <c r="IC1" i="9"/>
  <c r="BC2" i="9"/>
  <c r="BB1" i="9"/>
  <c r="BD2" i="9" l="1"/>
  <c r="BC1" i="9"/>
  <c r="IE2" i="9"/>
  <c r="ID1" i="9"/>
  <c r="IE1" i="9" l="1"/>
  <c r="IF2" i="9"/>
  <c r="BD1" i="9"/>
  <c r="BE2" i="9"/>
  <c r="BF2" i="9" l="1"/>
  <c r="BE1" i="9"/>
  <c r="IG2" i="9"/>
  <c r="IF1" i="9"/>
  <c r="BG2" i="9" l="1"/>
  <c r="BF1" i="9"/>
  <c r="IG1" i="9"/>
  <c r="IH2" i="9"/>
  <c r="II2" i="9" l="1"/>
  <c r="IH1" i="9"/>
  <c r="BH2" i="9"/>
  <c r="BG1" i="9"/>
  <c r="BI2" i="9" l="1"/>
  <c r="BH1" i="9"/>
  <c r="IJ2" i="9"/>
  <c r="II1" i="9"/>
  <c r="IJ1" i="9" l="1"/>
  <c r="IK2" i="9"/>
  <c r="BJ2" i="9"/>
  <c r="BI1" i="9"/>
  <c r="BJ1" i="9" l="1"/>
  <c r="BK2" i="9"/>
  <c r="IK1" i="9"/>
  <c r="IL2" i="9"/>
  <c r="IM2" i="9" l="1"/>
  <c r="IL1" i="9"/>
  <c r="BM2" i="9"/>
  <c r="BK1" i="9"/>
  <c r="BN2" i="9" l="1"/>
  <c r="BM1" i="9"/>
  <c r="BL2" i="9"/>
  <c r="IN2" i="9"/>
  <c r="IM1" i="9"/>
  <c r="IO2" i="9" l="1"/>
  <c r="IN1" i="9"/>
  <c r="BO2" i="9"/>
  <c r="BN1" i="9"/>
  <c r="BP2" i="9" l="1"/>
  <c r="BO1" i="9"/>
  <c r="IP2" i="9"/>
  <c r="IO1" i="9"/>
  <c r="IQ2" i="9" l="1"/>
  <c r="IP1" i="9"/>
  <c r="BQ2" i="9"/>
  <c r="BP1" i="9"/>
  <c r="BR2" i="9" l="1"/>
  <c r="BQ1" i="9"/>
  <c r="IQ1" i="9"/>
  <c r="IR2" i="9"/>
  <c r="IR1" i="9" l="1"/>
  <c r="IS2" i="9"/>
  <c r="BR1" i="9"/>
  <c r="BS2" i="9"/>
  <c r="BT2" i="9" l="1"/>
  <c r="BS1" i="9"/>
  <c r="IS1" i="9"/>
  <c r="IU2" i="9"/>
  <c r="IU1" i="9" l="1"/>
  <c r="IV2" i="9"/>
  <c r="IT2" i="9"/>
  <c r="BU2" i="9"/>
  <c r="BT1" i="9"/>
  <c r="BU1" i="9" l="1"/>
  <c r="BV2" i="9"/>
  <c r="IV1" i="9"/>
  <c r="IW2" i="9"/>
  <c r="BV1" i="9" l="1"/>
  <c r="BW2" i="9"/>
  <c r="IW1" i="9"/>
  <c r="IX2" i="9"/>
  <c r="BX2" i="9" l="1"/>
  <c r="BW1" i="9"/>
  <c r="IY2" i="9"/>
  <c r="IX1" i="9"/>
  <c r="IZ2" i="9" l="1"/>
  <c r="IY1" i="9"/>
  <c r="BX1" i="9"/>
  <c r="BY2" i="9"/>
  <c r="BZ2" i="9" l="1"/>
  <c r="BY1" i="9"/>
  <c r="JA2" i="9"/>
  <c r="IZ1" i="9"/>
  <c r="JB2" i="9" l="1"/>
  <c r="JA1" i="9"/>
  <c r="CA2" i="9"/>
  <c r="BZ1" i="9"/>
  <c r="CB2" i="9" l="1"/>
  <c r="CA1" i="9"/>
  <c r="JB1" i="9"/>
  <c r="JC2" i="9"/>
  <c r="JD2" i="9" l="1"/>
  <c r="JC1" i="9"/>
  <c r="CC2" i="9"/>
  <c r="CB1" i="9"/>
  <c r="CD2" i="9" l="1"/>
  <c r="CC1" i="9"/>
  <c r="JE2" i="9"/>
  <c r="JD1" i="9"/>
  <c r="JE1" i="9" l="1"/>
  <c r="JF2" i="9"/>
  <c r="CE2" i="9"/>
  <c r="CD1" i="9"/>
  <c r="CF2" i="9" l="1"/>
  <c r="CE1" i="9"/>
  <c r="JF1" i="9"/>
  <c r="JG2" i="9"/>
  <c r="JG1" i="9" l="1"/>
  <c r="JH2" i="9"/>
  <c r="CF1" i="9"/>
  <c r="CG2" i="9"/>
  <c r="CH2" i="9" l="1"/>
  <c r="CG1" i="9"/>
  <c r="JH1" i="9"/>
  <c r="JI2" i="9"/>
  <c r="JI1" i="9" l="1"/>
  <c r="JJ2" i="9"/>
  <c r="CH1" i="9"/>
  <c r="CI2" i="9"/>
  <c r="JK2" i="9" l="1"/>
  <c r="JJ1" i="9"/>
  <c r="CJ2" i="9"/>
  <c r="CI1" i="9"/>
  <c r="CK2" i="9" l="1"/>
  <c r="CJ1" i="9"/>
  <c r="JL2" i="9"/>
  <c r="JK1" i="9"/>
  <c r="CL2" i="9" l="1"/>
  <c r="CK1" i="9"/>
  <c r="JL1" i="9"/>
  <c r="JM2" i="9"/>
  <c r="JN2" i="9" l="1"/>
  <c r="JM1" i="9"/>
  <c r="CM2" i="9"/>
  <c r="CL1" i="9"/>
  <c r="CN2" i="9" l="1"/>
  <c r="CM1" i="9"/>
  <c r="JO2" i="9"/>
  <c r="JN1" i="9"/>
  <c r="JP2" i="9" l="1"/>
  <c r="JO1" i="9"/>
  <c r="CO2" i="9"/>
  <c r="CN1" i="9"/>
  <c r="CP2" i="9" l="1"/>
  <c r="CO1" i="9"/>
  <c r="JQ2" i="9"/>
  <c r="JP1" i="9"/>
  <c r="JR2" i="9" l="1"/>
  <c r="JQ1" i="9"/>
  <c r="CQ2" i="9"/>
  <c r="CP1" i="9"/>
  <c r="CQ1" i="9" l="1"/>
  <c r="CS2" i="9"/>
  <c r="JR1" i="9"/>
  <c r="JS2" i="9"/>
  <c r="JS1" i="9" l="1"/>
  <c r="JT2" i="9"/>
  <c r="CS1" i="9"/>
  <c r="CT2" i="9"/>
  <c r="CR2" i="9"/>
  <c r="CT1" i="9" l="1"/>
  <c r="CU2" i="9"/>
  <c r="JU2" i="9"/>
  <c r="JT1" i="9"/>
  <c r="JU1" i="9" l="1"/>
  <c r="JV2" i="9"/>
  <c r="CV2" i="9"/>
  <c r="CU1" i="9"/>
  <c r="CV1" i="9" l="1"/>
  <c r="CW2" i="9"/>
  <c r="JV1" i="9"/>
  <c r="JW2" i="9"/>
  <c r="CW1" i="9" l="1"/>
  <c r="CX2" i="9"/>
  <c r="JX2" i="9"/>
  <c r="JW1" i="9"/>
  <c r="JX1" i="9" l="1"/>
  <c r="JZ2" i="9"/>
  <c r="CY2" i="9"/>
  <c r="CX1" i="9"/>
  <c r="CZ2" i="9" l="1"/>
  <c r="CY1" i="9"/>
  <c r="KA2" i="9"/>
  <c r="JY2" i="9"/>
  <c r="JZ1" i="9"/>
  <c r="KB2" i="9" l="1"/>
  <c r="KA1" i="9"/>
  <c r="DA2" i="9"/>
  <c r="CZ1" i="9"/>
  <c r="DB2" i="9" l="1"/>
  <c r="DA1" i="9"/>
  <c r="KC2" i="9"/>
  <c r="KB1" i="9"/>
  <c r="KD2" i="9" l="1"/>
  <c r="KC1" i="9"/>
  <c r="DB1" i="9"/>
  <c r="DC2" i="9"/>
  <c r="DC1" i="9" l="1"/>
  <c r="DD2" i="9"/>
  <c r="KE2" i="9"/>
  <c r="KD1" i="9"/>
  <c r="KE1" i="9" l="1"/>
  <c r="KF2" i="9"/>
  <c r="DD1" i="9"/>
  <c r="DE2" i="9"/>
  <c r="KF1" i="9" l="1"/>
  <c r="KG2" i="9"/>
  <c r="DF2" i="9"/>
  <c r="DE1" i="9"/>
  <c r="DG2" i="9" l="1"/>
  <c r="DF1" i="9"/>
  <c r="KG1" i="9"/>
  <c r="KH2" i="9"/>
  <c r="DH2" i="9" l="1"/>
  <c r="DG1" i="9"/>
  <c r="KI2" i="9"/>
  <c r="KH1" i="9"/>
  <c r="KI1" i="9" l="1"/>
  <c r="KJ2" i="9"/>
  <c r="DH1" i="9"/>
  <c r="DI2" i="9"/>
  <c r="DJ2" i="9" l="1"/>
  <c r="DI1" i="9"/>
  <c r="KJ1" i="9"/>
  <c r="KK2" i="9"/>
  <c r="KK1" i="9" l="1"/>
  <c r="KL2" i="9"/>
  <c r="DK2" i="9"/>
  <c r="DJ1" i="9"/>
  <c r="DL2" i="9" l="1"/>
  <c r="DK1" i="9"/>
  <c r="KL1" i="9"/>
  <c r="KM2" i="9"/>
  <c r="KN2" i="9" l="1"/>
  <c r="KM1" i="9"/>
  <c r="DM2" i="9"/>
  <c r="DL1" i="9"/>
  <c r="DM1" i="9" l="1"/>
  <c r="DN2" i="9"/>
  <c r="KO2" i="9"/>
  <c r="KN1" i="9"/>
  <c r="KO1" i="9" l="1"/>
  <c r="KP2" i="9"/>
  <c r="DN1" i="9"/>
  <c r="DO2" i="9"/>
  <c r="DP2" i="9" l="1"/>
  <c r="DO1" i="9"/>
  <c r="KP1" i="9"/>
  <c r="KQ2" i="9"/>
  <c r="KQ1" i="9" l="1"/>
  <c r="KR2" i="9"/>
  <c r="DQ2" i="9"/>
  <c r="DP1" i="9"/>
  <c r="DR2" i="9" l="1"/>
  <c r="DQ1" i="9"/>
  <c r="KS2" i="9"/>
  <c r="KR1" i="9"/>
  <c r="KT2" i="9" l="1"/>
  <c r="KS1" i="9"/>
  <c r="DS2" i="9"/>
  <c r="DR1" i="9"/>
  <c r="DT2" i="9" l="1"/>
  <c r="DS1" i="9"/>
  <c r="KU2" i="9"/>
  <c r="KT1" i="9"/>
  <c r="KU1" i="9" l="1"/>
  <c r="KV2" i="9"/>
  <c r="DU2" i="9"/>
  <c r="DT1" i="9"/>
  <c r="DU1" i="9" l="1"/>
  <c r="DV2" i="9"/>
  <c r="KV1" i="9"/>
  <c r="KW2" i="9"/>
  <c r="DX2" i="9" l="1"/>
  <c r="DV1" i="9"/>
  <c r="KW1" i="9"/>
  <c r="KX2" i="9"/>
  <c r="KY2" i="9" l="1"/>
  <c r="KX1" i="9"/>
  <c r="DX1" i="9"/>
  <c r="DW2" i="9"/>
  <c r="DY2" i="9"/>
  <c r="DZ2" i="9" l="1"/>
  <c r="DY1" i="9"/>
  <c r="KY1" i="9"/>
  <c r="KZ2" i="9"/>
  <c r="KZ1" i="9" l="1"/>
  <c r="LA2" i="9"/>
  <c r="DZ1" i="9"/>
  <c r="EA2" i="9"/>
  <c r="LA1" i="9" l="1"/>
  <c r="LB2" i="9"/>
  <c r="EA1" i="9"/>
  <c r="EB2" i="9"/>
  <c r="EC2" i="9" l="1"/>
  <c r="EB1" i="9"/>
  <c r="LB1" i="9"/>
  <c r="LC2" i="9"/>
  <c r="LD2" i="9" l="1"/>
  <c r="LC1" i="9"/>
  <c r="ED2" i="9"/>
  <c r="EC1" i="9"/>
  <c r="EE2" i="9" l="1"/>
  <c r="ED1" i="9"/>
  <c r="LF2" i="9"/>
  <c r="LD1" i="9"/>
  <c r="LE2" i="9" l="1"/>
  <c r="LG2" i="9"/>
  <c r="LF1" i="9"/>
  <c r="EF2" i="9"/>
  <c r="EE1" i="9"/>
  <c r="EG2" i="9" l="1"/>
  <c r="EF1" i="9"/>
  <c r="LH2" i="9"/>
  <c r="LG1" i="9"/>
  <c r="LI2" i="9" l="1"/>
  <c r="LH1" i="9"/>
  <c r="EH2" i="9"/>
  <c r="EG1" i="9"/>
  <c r="EH1" i="9" l="1"/>
  <c r="EI2" i="9"/>
  <c r="LI1" i="9"/>
  <c r="LJ2" i="9"/>
  <c r="LJ1" i="9" l="1"/>
  <c r="LK2" i="9"/>
  <c r="EJ2" i="9"/>
  <c r="EI1" i="9"/>
  <c r="EK2" i="9" l="1"/>
  <c r="EJ1" i="9"/>
  <c r="LK1" i="9"/>
  <c r="LL2" i="9"/>
  <c r="LL1" i="9" l="1"/>
  <c r="LM2" i="9"/>
  <c r="EK1" i="9"/>
  <c r="EL2" i="9"/>
  <c r="EL1" i="9" l="1"/>
  <c r="EM2" i="9"/>
  <c r="LM1" i="9"/>
  <c r="LN2" i="9"/>
  <c r="EM1" i="9" l="1"/>
  <c r="EN2" i="9"/>
  <c r="LN1" i="9"/>
  <c r="LO2" i="9"/>
  <c r="LP2" i="9" l="1"/>
  <c r="LO1" i="9"/>
  <c r="EO2" i="9"/>
  <c r="EN1" i="9"/>
  <c r="EP2" i="9" l="1"/>
  <c r="EO1" i="9"/>
  <c r="LP1" i="9"/>
  <c r="LQ2" i="9"/>
  <c r="EQ2" i="9" l="1"/>
  <c r="EP1" i="9"/>
  <c r="LR2" i="9"/>
  <c r="LQ1" i="9"/>
  <c r="LS2" i="9" l="1"/>
  <c r="LR1" i="9"/>
  <c r="ER2" i="9"/>
  <c r="EQ1" i="9"/>
  <c r="ER1" i="9" l="1"/>
  <c r="ES2" i="9"/>
  <c r="LT2" i="9"/>
  <c r="LS1" i="9"/>
  <c r="LU2" i="9" l="1"/>
  <c r="LT1" i="9"/>
  <c r="ET2" i="9"/>
  <c r="ES1" i="9"/>
  <c r="EU2" i="9" l="1"/>
  <c r="ET1" i="9"/>
  <c r="LV2" i="9"/>
  <c r="LU1" i="9"/>
  <c r="LV1" i="9" l="1"/>
  <c r="LW2" i="9"/>
  <c r="EV2" i="9"/>
  <c r="EU1" i="9"/>
  <c r="EV1" i="9" l="1"/>
  <c r="EW2" i="9"/>
  <c r="LW1" i="9"/>
  <c r="LX2" i="9"/>
  <c r="LX1" i="9" l="1"/>
  <c r="LY2" i="9"/>
  <c r="EW1" i="9"/>
  <c r="EX2" i="9"/>
  <c r="LY1" i="9" l="1"/>
  <c r="LZ2" i="9"/>
  <c r="EX1" i="9"/>
  <c r="EY2" i="9"/>
  <c r="EY1" i="9" l="1"/>
  <c r="EZ2" i="9"/>
  <c r="MA2" i="9"/>
  <c r="LZ1" i="9"/>
  <c r="MA1" i="9" l="1"/>
  <c r="MB2" i="9"/>
  <c r="EZ1" i="9"/>
  <c r="FA2" i="9"/>
  <c r="FB2" i="9" l="1"/>
  <c r="FA1" i="9"/>
  <c r="MC2" i="9"/>
  <c r="MB1" i="9"/>
  <c r="MC1" i="9" l="1"/>
  <c r="MD2" i="9"/>
  <c r="FD2" i="9"/>
  <c r="FB1" i="9"/>
  <c r="FE2" i="9" l="1"/>
  <c r="FC2" i="9"/>
  <c r="FD1" i="9"/>
  <c r="ME2" i="9"/>
  <c r="MD1" i="9"/>
  <c r="MF2" i="9" l="1"/>
  <c r="ME1" i="9"/>
  <c r="FF2" i="9"/>
  <c r="FE1" i="9"/>
  <c r="FG2" i="9" l="1"/>
  <c r="FF1" i="9"/>
  <c r="MF1" i="9"/>
  <c r="MG2" i="9"/>
  <c r="MH2" i="9" l="1"/>
  <c r="MG1" i="9"/>
  <c r="FH2" i="9"/>
  <c r="FG1" i="9"/>
  <c r="FH1" i="9" l="1"/>
  <c r="FI2" i="9"/>
  <c r="MI2" i="9"/>
  <c r="MH1" i="9"/>
  <c r="MK2" i="9" l="1"/>
  <c r="MI1" i="9"/>
  <c r="FI1" i="9"/>
  <c r="FJ2" i="9"/>
  <c r="FK2" i="9" l="1"/>
  <c r="FJ1" i="9"/>
  <c r="ML2" i="9"/>
  <c r="MK1" i="9"/>
  <c r="MJ2" i="9"/>
  <c r="MM2" i="9" l="1"/>
  <c r="ML1" i="9"/>
  <c r="FK1" i="9"/>
  <c r="FL2" i="9"/>
  <c r="FL1" i="9" l="1"/>
  <c r="FM2" i="9"/>
  <c r="MM1" i="9"/>
  <c r="MN2" i="9"/>
  <c r="MN1" i="9" l="1"/>
  <c r="MO2" i="9"/>
  <c r="FN2" i="9"/>
  <c r="FM1" i="9"/>
  <c r="FN1" i="9" l="1"/>
  <c r="FO2" i="9"/>
  <c r="MO1" i="9"/>
  <c r="MP2" i="9"/>
  <c r="FP2" i="9" l="1"/>
  <c r="FO1" i="9"/>
  <c r="MP1" i="9"/>
  <c r="MQ2" i="9"/>
  <c r="MQ1" i="9" l="1"/>
  <c r="MR2" i="9"/>
  <c r="FQ2" i="9"/>
  <c r="FP1" i="9"/>
  <c r="FR2" i="9" l="1"/>
  <c r="FQ1" i="9"/>
  <c r="MR1" i="9"/>
  <c r="MS2" i="9"/>
  <c r="MT2" i="9" l="1"/>
  <c r="MS1" i="9"/>
  <c r="FS2" i="9"/>
  <c r="FR1" i="9"/>
  <c r="MU2" i="9" l="1"/>
  <c r="MT1" i="9"/>
  <c r="FS1" i="9"/>
  <c r="FT2" i="9"/>
  <c r="FT1" i="9" l="1"/>
  <c r="FU2" i="9"/>
  <c r="MV2" i="9"/>
  <c r="MU1" i="9"/>
  <c r="FV2" i="9" l="1"/>
  <c r="FU1" i="9"/>
  <c r="MW2" i="9"/>
  <c r="MV1" i="9"/>
  <c r="MX2" i="9" l="1"/>
  <c r="MW1" i="9"/>
  <c r="FW2" i="9"/>
  <c r="FV1" i="9"/>
  <c r="FX2" i="9" l="1"/>
  <c r="FW1" i="9"/>
  <c r="MY2" i="9"/>
  <c r="MX1" i="9"/>
  <c r="MY1" i="9" l="1"/>
  <c r="MZ2" i="9"/>
  <c r="FY2" i="9"/>
  <c r="FX1" i="9"/>
  <c r="FY1" i="9" l="1"/>
  <c r="FZ2" i="9"/>
  <c r="MZ1" i="9"/>
  <c r="NA2" i="9"/>
  <c r="GA2" i="9" l="1"/>
  <c r="FZ1" i="9"/>
  <c r="NA1" i="9"/>
  <c r="NB2" i="9"/>
  <c r="NB1" i="9" l="1"/>
  <c r="NC2" i="9"/>
  <c r="GB2" i="9"/>
  <c r="GA1" i="9"/>
  <c r="GC2" i="9" l="1"/>
  <c r="GB1" i="9"/>
  <c r="NC1" i="9"/>
  <c r="ND2" i="9"/>
  <c r="GC1" i="9" l="1"/>
  <c r="GD2" i="9"/>
  <c r="ND1" i="9"/>
  <c r="NE2" i="9"/>
  <c r="NE1" i="9" l="1"/>
  <c r="NF2" i="9"/>
  <c r="GD1" i="9"/>
  <c r="GE2" i="9"/>
  <c r="NG2" i="9" l="1"/>
  <c r="NF1" i="9"/>
  <c r="GE1" i="9"/>
  <c r="GF2" i="9"/>
  <c r="GG2" i="9" l="1"/>
  <c r="GG1" i="9" s="1"/>
  <c r="GF1" i="9"/>
  <c r="NG1" i="9"/>
  <c r="NH2" i="9"/>
  <c r="NI2" i="9" l="1"/>
  <c r="NH1" i="9"/>
  <c r="NJ2" i="9" l="1"/>
  <c r="NI1" i="9"/>
  <c r="NK2" i="9" l="1"/>
  <c r="NJ1" i="9"/>
  <c r="NK1" i="9" l="1"/>
  <c r="NL2" i="9"/>
  <c r="NL1" i="9" l="1"/>
  <c r="NM2" i="9"/>
  <c r="NM1" i="9" l="1"/>
  <c r="NN2" i="9"/>
  <c r="NN1" i="9" l="1"/>
  <c r="NO2" i="9"/>
  <c r="NQ2" i="9" l="1"/>
  <c r="NO1" i="9"/>
  <c r="NQ1" i="9" l="1"/>
  <c r="NR2" i="9"/>
  <c r="NP2" i="9"/>
  <c r="NS2" i="9" l="1"/>
  <c r="NR1" i="9"/>
  <c r="NT2" i="9" l="1"/>
  <c r="NS1" i="9"/>
  <c r="NT1" i="9" l="1"/>
  <c r="NU2" i="9"/>
  <c r="NU1" i="9" l="1"/>
  <c r="NV2" i="9"/>
  <c r="NV1" i="9" l="1"/>
  <c r="NW2" i="9"/>
  <c r="NX2" i="9" l="1"/>
  <c r="NW1" i="9"/>
  <c r="NY2" i="9" l="1"/>
  <c r="NX1" i="9"/>
  <c r="NZ2" i="9" l="1"/>
  <c r="NY1" i="9"/>
  <c r="OA2" i="9" l="1"/>
  <c r="NZ1" i="9"/>
  <c r="OA1" i="9" l="1"/>
  <c r="OB2" i="9"/>
  <c r="OB1" i="9" l="1"/>
  <c r="OC2" i="9"/>
  <c r="OD2" i="9" l="1"/>
  <c r="OC1" i="9"/>
  <c r="OE2" i="9" l="1"/>
  <c r="OD1" i="9"/>
  <c r="OE1" i="9" l="1"/>
  <c r="OF2" i="9"/>
  <c r="OF1" i="9" l="1"/>
  <c r="OG2" i="9"/>
  <c r="OG1" i="9" l="1"/>
  <c r="OH2" i="9"/>
  <c r="OH1" i="9" l="1"/>
  <c r="OI2" i="9"/>
  <c r="OI1" i="9" l="1"/>
  <c r="OJ2" i="9"/>
  <c r="OK2" i="9" l="1"/>
  <c r="OJ1" i="9"/>
  <c r="OL2" i="9" l="1"/>
  <c r="OK1" i="9"/>
  <c r="OM2" i="9" l="1"/>
  <c r="OL1" i="9"/>
  <c r="OM1" i="9" l="1"/>
  <c r="ON2" i="9"/>
  <c r="OO2" i="9" l="1"/>
  <c r="ON1" i="9"/>
  <c r="OP2" i="9" l="1"/>
  <c r="OO1" i="9"/>
  <c r="OP1" i="9" l="1"/>
  <c r="OQ2" i="9"/>
  <c r="OQ1" i="9" l="1"/>
  <c r="OR2" i="9"/>
  <c r="OR1" i="9" l="1"/>
  <c r="OS2" i="9"/>
  <c r="OS1" i="9" l="1"/>
  <c r="OT2" i="9"/>
  <c r="OU2" i="9" l="1"/>
  <c r="OT1" i="9"/>
  <c r="OU1" i="9" l="1"/>
  <c r="OW2" i="9"/>
  <c r="OW1" i="9" l="1"/>
  <c r="OX2" i="9"/>
  <c r="OV2" i="9"/>
  <c r="OY2" i="9" l="1"/>
  <c r="OX1" i="9"/>
  <c r="OZ2" i="9" l="1"/>
  <c r="OY1" i="9"/>
  <c r="PA2" i="9" l="1"/>
  <c r="OZ1" i="9"/>
  <c r="PA1" i="9" l="1"/>
  <c r="PB2" i="9"/>
  <c r="PB1" i="9" l="1"/>
  <c r="PC2" i="9"/>
  <c r="PC1" i="9" l="1"/>
  <c r="PD2" i="9"/>
  <c r="PE2" i="9" l="1"/>
  <c r="PD1" i="9"/>
  <c r="PE1" i="9" l="1"/>
  <c r="PF2" i="9"/>
  <c r="PF1" i="9" l="1"/>
  <c r="PG2" i="9"/>
  <c r="PG1" i="9" l="1"/>
  <c r="PH2" i="9"/>
  <c r="PH1" i="9" l="1"/>
  <c r="PI2" i="9"/>
  <c r="PI1" i="9" l="1"/>
  <c r="PJ2" i="9"/>
  <c r="PK2" i="9" l="1"/>
  <c r="PJ1" i="9"/>
  <c r="PK1" i="9" l="1"/>
  <c r="PL2" i="9"/>
  <c r="PL1" i="9" l="1"/>
  <c r="PM2" i="9"/>
  <c r="PM1" i="9" l="1"/>
  <c r="PN2" i="9"/>
  <c r="PO2" i="9" l="1"/>
  <c r="PN1" i="9"/>
  <c r="PP2" i="9" l="1"/>
  <c r="PO1" i="9"/>
  <c r="PQ2" i="9" l="1"/>
  <c r="PP1" i="9"/>
  <c r="PQ1" i="9" l="1"/>
  <c r="PR2" i="9"/>
  <c r="PR1" i="9" l="1"/>
  <c r="PS2" i="9"/>
  <c r="PS1" i="9" l="1"/>
  <c r="PT2" i="9"/>
  <c r="PT1" i="9" l="1"/>
  <c r="PU2" i="9"/>
  <c r="PU1" i="9" l="1"/>
  <c r="PV2" i="9"/>
  <c r="PW2" i="9" l="1"/>
  <c r="PV1" i="9"/>
  <c r="PW1" i="9" l="1"/>
  <c r="PX2" i="9"/>
  <c r="PX1" i="9" l="1"/>
  <c r="PZ2" i="9"/>
  <c r="PY2" i="9" l="1"/>
  <c r="PZ1" i="9"/>
  <c r="QA2" i="9"/>
  <c r="QA1" i="9" l="1"/>
  <c r="QB2" i="9"/>
  <c r="QC2" i="9" l="1"/>
  <c r="QB1" i="9"/>
  <c r="QD2" i="9" l="1"/>
  <c r="QC1" i="9"/>
  <c r="QE2" i="9" l="1"/>
  <c r="QD1" i="9"/>
  <c r="QE1" i="9" l="1"/>
  <c r="QF2" i="9"/>
  <c r="QF1" i="9" l="1"/>
  <c r="QG2" i="9"/>
  <c r="QH2" i="9" l="1"/>
  <c r="QG1" i="9"/>
  <c r="QI2" i="9" l="1"/>
  <c r="QH1" i="9"/>
  <c r="QI1" i="9" l="1"/>
  <c r="QJ2" i="9"/>
  <c r="QJ1" i="9" l="1"/>
  <c r="QK2" i="9"/>
  <c r="QK1" i="9" l="1"/>
  <c r="QL2" i="9"/>
  <c r="QL1" i="9" l="1"/>
  <c r="QM2" i="9"/>
  <c r="QM1" i="9" l="1"/>
  <c r="QN2" i="9"/>
  <c r="QN1" i="9" l="1"/>
  <c r="QO2" i="9"/>
  <c r="QP2" i="9" l="1"/>
  <c r="QO1" i="9"/>
  <c r="QP1" i="9" l="1"/>
  <c r="QQ2" i="9"/>
  <c r="QR2" i="9" l="1"/>
  <c r="QQ1" i="9"/>
  <c r="QS2" i="9" l="1"/>
  <c r="QR1" i="9"/>
  <c r="QT2" i="9" l="1"/>
  <c r="QS1" i="9"/>
  <c r="QU2" i="9" l="1"/>
  <c r="QT1" i="9"/>
  <c r="QV2" i="9" l="1"/>
  <c r="QU1" i="9"/>
  <c r="QW2" i="9" l="1"/>
  <c r="QV1" i="9"/>
  <c r="QX2" i="9" l="1"/>
  <c r="QW1" i="9"/>
  <c r="QY2" i="9" l="1"/>
  <c r="QX1" i="9"/>
  <c r="QZ2" i="9" l="1"/>
  <c r="QY1" i="9"/>
  <c r="QZ1" i="9" l="1"/>
  <c r="RA2" i="9"/>
  <c r="RB2" i="9" l="1"/>
  <c r="RA1" i="9"/>
  <c r="RC2" i="9" l="1"/>
  <c r="RB1" i="9"/>
  <c r="RD2" i="9" l="1"/>
  <c r="RD1" i="9" s="1"/>
  <c r="RC1"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Z1716" authorId="0" shapeId="0" xr:uid="{00000000-0006-0000-0500-000001000000}">
      <text>
        <r>
          <rPr>
            <sz val="10"/>
            <color rgb="FF000000"/>
            <rFont val="Arial"/>
            <scheme val="minor"/>
          </rPr>
          <t>location HÀ NỘI only</t>
        </r>
      </text>
    </comment>
    <comment ref="Z1741" authorId="0" shapeId="0" xr:uid="{00000000-0006-0000-0500-000002000000}">
      <text>
        <r>
          <rPr>
            <sz val="10"/>
            <color rgb="FF000000"/>
            <rFont val="Arial"/>
            <scheme val="minor"/>
          </rPr>
          <t>20910</t>
        </r>
      </text>
    </comment>
    <comment ref="Z2280" authorId="0" shapeId="0" xr:uid="{00000000-0006-0000-0500-000003000000}">
      <text>
        <r>
          <rPr>
            <sz val="10"/>
            <color rgb="FF000000"/>
            <rFont val="Arial"/>
            <scheme val="minor"/>
          </rPr>
          <t>Feature coll only</t>
        </r>
      </text>
    </comment>
    <comment ref="Y2294" authorId="0" shapeId="0" xr:uid="{00000000-0006-0000-0500-000004000000}">
      <text>
        <r>
          <rPr>
            <sz val="10"/>
            <color rgb="FF000000"/>
            <rFont val="Arial"/>
            <scheme val="minor"/>
          </rPr>
          <t>không feature coll</t>
        </r>
      </text>
    </comment>
    <comment ref="Y2312" authorId="0" shapeId="0" xr:uid="{00000000-0006-0000-0500-000005000000}">
      <text>
        <r>
          <rPr>
            <sz val="10"/>
            <color rgb="FF000000"/>
            <rFont val="Arial"/>
            <scheme val="minor"/>
          </rPr>
          <t xml:space="preserve">không feature coll
</t>
        </r>
      </text>
    </comment>
    <comment ref="Z2419" authorId="0" shapeId="0" xr:uid="{00000000-0006-0000-0500-000006000000}">
      <text>
        <r>
          <rPr>
            <sz val="10"/>
            <color rgb="FF000000"/>
            <rFont val="Arial"/>
            <scheme val="minor"/>
          </rPr>
          <t>Feature coll only</t>
        </r>
      </text>
    </comment>
    <comment ref="Z2544" authorId="0" shapeId="0" xr:uid="{00000000-0006-0000-0500-000007000000}">
      <text>
        <r>
          <rPr>
            <sz val="10"/>
            <color rgb="FF000000"/>
            <rFont val="Arial"/>
            <scheme val="minor"/>
          </rPr>
          <t>Feature coll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R10" authorId="0" shapeId="0" xr:uid="{00000000-0006-0000-0700-000001000000}">
      <text>
        <r>
          <rPr>
            <sz val="10"/>
            <color rgb="FF000000"/>
            <rFont val="Arial"/>
            <scheme val="minor"/>
          </rPr>
          <t>Scheme như ALC nhưng em offer thêm cho deal JBP hoi ạ mn lấy thông tin dòng ALC nhe. Em cảm ơn.</t>
        </r>
      </text>
    </comment>
    <comment ref="CA50" authorId="0" shapeId="0" xr:uid="{00000000-0006-0000-0700-000002000000}">
      <text>
        <r>
          <rPr>
            <sz val="10"/>
            <color rgb="FF000000"/>
            <rFont val="Arial"/>
            <scheme val="minor"/>
          </rPr>
          <t>Deal ALC em offer thêm slot media cho JBP. Mn lấy thông tin deal ALC set nha ạ. Em cảm ơn mn.</t>
        </r>
      </text>
    </comment>
    <comment ref="BU53" authorId="0" shapeId="0" xr:uid="{00000000-0006-0000-0700-000003000000}">
      <text>
        <r>
          <rPr>
            <sz val="10"/>
            <color rgb="FF000000"/>
            <rFont val="Arial"/>
            <scheme val="minor"/>
          </rPr>
          <t>Scheme như ALC nhưng em offer thêm cho deal JBP hoi ạ mn lấy thông tin dòng ALC nhe. Em cảm ơn.</t>
        </r>
      </text>
    </comment>
    <comment ref="CD70" authorId="0" shapeId="0" xr:uid="{00000000-0006-0000-0700-000004000000}">
      <text>
        <r>
          <rPr>
            <sz val="10"/>
            <color rgb="FF000000"/>
            <rFont val="Arial"/>
            <scheme val="minor"/>
          </rPr>
          <t>Deal ALC em offer thêm slot media cho JBP. Mn lấy thông tin deal ALC set nha ạ. Em cảm ơn mn.</t>
        </r>
      </text>
    </comment>
    <comment ref="CG83" authorId="0" shapeId="0" xr:uid="{00000000-0006-0000-0700-000005000000}">
      <text>
        <r>
          <rPr>
            <sz val="10"/>
            <color rgb="FF000000"/>
            <rFont val="Arial"/>
            <scheme val="minor"/>
          </rPr>
          <t>Deal ALC em offer thêm slot media cho JBP. Mn lấy thông tin deal ALC set nha ạ. Em cảm ơn mn.</t>
        </r>
      </text>
    </comment>
    <comment ref="CJ83" authorId="0" shapeId="0" xr:uid="{00000000-0006-0000-0700-000006000000}">
      <text>
        <r>
          <rPr>
            <sz val="10"/>
            <color rgb="FF000000"/>
            <rFont val="Arial"/>
            <scheme val="minor"/>
          </rPr>
          <t>Deal ALC em offer thêm slot media cho JBP. Mn lấy thông tin deal ALC set nha ạ. Em cảm ơn mn.</t>
        </r>
      </text>
    </comment>
    <comment ref="CM83" authorId="0" shapeId="0" xr:uid="{00000000-0006-0000-0700-000007000000}">
      <text>
        <r>
          <rPr>
            <sz val="10"/>
            <color rgb="FF000000"/>
            <rFont val="Arial"/>
            <scheme val="minor"/>
          </rPr>
          <t>Deal ALC em offer thêm slot media cho JBP. Mn lấy thông tin deal ALC set nha ạ. Em cảm ơn mn.</t>
        </r>
      </text>
    </comment>
    <comment ref="CP83" authorId="0" shapeId="0" xr:uid="{00000000-0006-0000-0700-000008000000}">
      <text>
        <r>
          <rPr>
            <sz val="10"/>
            <color rgb="FF000000"/>
            <rFont val="Arial"/>
            <scheme val="minor"/>
          </rPr>
          <t>Deal ALC em offer thêm slot media cho JBP. Mn lấy thông tin deal ALC set nha ạ. Em cảm ơn mn.</t>
        </r>
      </text>
    </comment>
  </commentList>
</comments>
</file>

<file path=xl/sharedStrings.xml><?xml version="1.0" encoding="utf-8"?>
<sst xmlns="http://schemas.openxmlformats.org/spreadsheetml/2006/main" count="80018" uniqueCount="30312">
  <si>
    <t>Quantity Per Day</t>
  </si>
  <si>
    <t>Hometop</t>
  </si>
  <si>
    <t>Total</t>
  </si>
  <si>
    <t>Campaign / BAU / WC / Mass Ads</t>
  </si>
  <si>
    <t>SJPB</t>
  </si>
  <si>
    <t>VIP/SVIP</t>
  </si>
  <si>
    <t>Individual Ads</t>
  </si>
  <si>
    <t>Static</t>
  </si>
  <si>
    <t>Bottom</t>
  </si>
  <si>
    <t>Floating</t>
  </si>
  <si>
    <t>Pop up</t>
  </si>
  <si>
    <t>Ongoing</t>
  </si>
  <si>
    <t>PNS</t>
  </si>
  <si>
    <t>Ongoing Order</t>
  </si>
  <si>
    <t>PNS / Campaign / BAU / WC / Mass Ads</t>
  </si>
  <si>
    <t>Flash Sale</t>
  </si>
  <si>
    <t>SJPB / Individual Ads</t>
  </si>
  <si>
    <t>Search banner</t>
  </si>
  <si>
    <t>Block Day</t>
  </si>
  <si>
    <t>Double Day</t>
  </si>
  <si>
    <t>Midmonth</t>
  </si>
  <si>
    <t>SPF Day</t>
  </si>
  <si>
    <t>Thematic</t>
  </si>
  <si>
    <t>Rule Booking</t>
  </si>
  <si>
    <t>HTC</t>
  </si>
  <si>
    <t>Cùng brand max 2 ngày liên tiếp</t>
  </si>
  <si>
    <t>Brand Coffee hạn chế khung sáng cuối tuần</t>
  </si>
  <si>
    <t>BAU collection: max 3 ngày/collection/tuần</t>
  </si>
  <si>
    <t>2 banner liền kề không book cùng category mex</t>
  </si>
  <si>
    <t>Individual Ads: max 3 ngày liên tiếp</t>
  </si>
  <si>
    <t>WC,BAU hạn chế book #1-3</t>
  </si>
  <si>
    <t>Group Brand tại link này</t>
  </si>
  <si>
    <t>Note</t>
  </si>
  <si>
    <t>City</t>
  </si>
  <si>
    <t>Thành phố</t>
  </si>
  <si>
    <t>Viết tắt</t>
  </si>
  <si>
    <t>Checkkk</t>
  </si>
  <si>
    <t>Group Name CP</t>
  </si>
  <si>
    <t>Detail</t>
  </si>
  <si>
    <t>3B</t>
  </si>
  <si>
    <t>HCM City</t>
  </si>
  <si>
    <t>-</t>
  </si>
  <si>
    <t>HCM</t>
  </si>
  <si>
    <t>3 BIG</t>
  </si>
  <si>
    <t>Ha Noi City</t>
  </si>
  <si>
    <t>HN</t>
  </si>
  <si>
    <t>T2_6 cities_24042024</t>
  </si>
  <si>
    <t>Da Nang City</t>
  </si>
  <si>
    <t>DN</t>
  </si>
  <si>
    <t>T3_14 cities_24042024</t>
  </si>
  <si>
    <t>T2</t>
  </si>
  <si>
    <t>Hai Phong City</t>
  </si>
  <si>
    <t>HP</t>
  </si>
  <si>
    <t>240504_New City_Batch1_2 cites</t>
  </si>
  <si>
    <t>Can Tho City</t>
  </si>
  <si>
    <t>CT</t>
  </si>
  <si>
    <t>240523_New City_Batch2_3 cities</t>
  </si>
  <si>
    <t>Binh Duong</t>
  </si>
  <si>
    <t>BD</t>
  </si>
  <si>
    <t>240719_New City_Batch3_7 cities</t>
  </si>
  <si>
    <t>Dong Nai</t>
  </si>
  <si>
    <t>Biên Hòa</t>
  </si>
  <si>
    <t>BH</t>
  </si>
  <si>
    <t>240719_New City_Batch4_4 cities</t>
  </si>
  <si>
    <t>Hue City</t>
  </si>
  <si>
    <t>Hue</t>
  </si>
  <si>
    <t>241231_All OTH 2025_36 cities</t>
  </si>
  <si>
    <t>Cần Thơ, Hải Phòng, Huế, Bình Dương, Đồng Nai, Vũng Tàu, Bắc Ninh, Lâm Đồng, Quảng Nam, Quảng Ninh, Thái Nguyên, Khánh Hòa, Nghệ An,Đắk Lắk, Thanh Hóa, Bình Định, Bình Thuận, Long An, An Giang, Tiền Giang, Hai Duong, Nam Dinh City, Dong Thap, Kien Giang, Phu Yen, Bac Lieu, Ben Tre, Ca Mau, Hau Giang, Soc Trang, Tra Vinh, Vinh Long, Binh Phuoc, Gia Lai, Ninh Thuan, Tay Ninh</t>
  </si>
  <si>
    <t>Vung Tau</t>
  </si>
  <si>
    <t>VT</t>
  </si>
  <si>
    <t>250520_New City_Batch5_3 cities</t>
  </si>
  <si>
    <t>Bac Giang, Quang Ngai, Quang Binh</t>
  </si>
  <si>
    <t>T3</t>
  </si>
  <si>
    <t>An Giang</t>
  </si>
  <si>
    <t>Long Xuyên</t>
  </si>
  <si>
    <t>AG</t>
  </si>
  <si>
    <t>250825_New City_Batch6_2 cities</t>
  </si>
  <si>
    <t>Hung Yen, Thai Binh</t>
  </si>
  <si>
    <t>Bac Ninh</t>
  </si>
  <si>
    <t>BN</t>
  </si>
  <si>
    <t>250828_T3_30 cities</t>
  </si>
  <si>
    <t>An Giang,Bac Ninh,Binh Dinh,Binh Thuan,Dak Lak,Khanh Hoa,Lam Dong,Long An,Nghe An,Quang Nam,Quang Ninh,Thai Nguyen,Thanh Hoa,Tien Giang,Hai Duong,Nam Dinh City,Dong Thap,Kien Giang,Phu Yen,Bac Lieu,Ben Tre,Ca Mau,Hau Giang,Soc Trang,Tra Vinh,Vinh Long,Binh Phuoc,Gia Lai,Ninh Thuan,Tay Ninh</t>
  </si>
  <si>
    <t>Binh Dinh</t>
  </si>
  <si>
    <t>Quy Nhơn</t>
  </si>
  <si>
    <t>QNhon</t>
  </si>
  <si>
    <t>260101_All OTH_41 Cities</t>
  </si>
  <si>
    <t>Can Tho City, Hai Phong City, Hue City, Dong Nai, Vung Tau, Binh Duong, An Giang, Bac Ninh, Binh Dinh, Binh Thuan, Dak Lak, Khanh Hoa, Lam Dong, Long An, Nghe An, Quang Nam, Quang Ninh, Thai Nguyen, Thanh Hoa, Tien Giang, Hai Duong, Nam Dinh City, Dong Thap, Kien Giang, Phu Yen, Bac Lieu, Ben Tre, Ca Mau, Hau Giang, Soc Trang, Tra Vinh, Vinh Long, Binh Phuoc, Gia Lai, Ninh Thuan, Tay Ninh, Bắc Giang, Quảng Ngãi, Quảng BÌnh, Hưng Yên, Thái Bình</t>
  </si>
  <si>
    <t>Binh Thuan</t>
  </si>
  <si>
    <t>Phan Thiết</t>
  </si>
  <si>
    <t>PT</t>
  </si>
  <si>
    <t>260101_T3_35 Cities</t>
  </si>
  <si>
    <t>An Giang, Bac Ninh, Binh Dinh, Binh Thuan, Dak Lak, Khanh Hoa, Lam Dong, Long An, Nghe An, Quang Nam, Quang Ninh, Thai Nguyen, Thanh Hoa, Tien Giang, Hai Duong, Nam Dinh City, Dong Thap, Kien Giang, Phu Yen, Bac Lieu, Ben Tre, Ca Mau, Hau Giang, Soc Trang, Tra Vinh, Vinh Long, Binh Phuoc, Gia Lai, Ninh Thuan, Tay Ninh, Bắc Giang, Quảng Ngãi, Quảng BÌnh, Hưng Yên, Thái Bình</t>
  </si>
  <si>
    <t>Dak Lak</t>
  </si>
  <si>
    <t>Buôn Ma Thuột</t>
  </si>
  <si>
    <t>BMT</t>
  </si>
  <si>
    <t>260105_New City_Batch7_2 cities</t>
  </si>
  <si>
    <t>Phu Tho, Vinh Phuc</t>
  </si>
  <si>
    <t>Khanh Hoa</t>
  </si>
  <si>
    <t>Nha Trang</t>
  </si>
  <si>
    <t>KH</t>
  </si>
  <si>
    <t>Lam Dong</t>
  </si>
  <si>
    <t>Đà Lạt</t>
  </si>
  <si>
    <t>DL</t>
  </si>
  <si>
    <t>Long An</t>
  </si>
  <si>
    <t>Tân An</t>
  </si>
  <si>
    <t>LA</t>
  </si>
  <si>
    <t>Nghe An</t>
  </si>
  <si>
    <t>NA</t>
  </si>
  <si>
    <t>Quang Nam</t>
  </si>
  <si>
    <t>Hội An</t>
  </si>
  <si>
    <t>HA</t>
  </si>
  <si>
    <t>Quang Ninh</t>
  </si>
  <si>
    <t>QNinh</t>
  </si>
  <si>
    <t>Thai Nguyen</t>
  </si>
  <si>
    <t>TN</t>
  </si>
  <si>
    <t>Thanh Hoa</t>
  </si>
  <si>
    <t>TH</t>
  </si>
  <si>
    <t>Tien Giang</t>
  </si>
  <si>
    <t>Mỹ Tho</t>
  </si>
  <si>
    <t>TG</t>
  </si>
  <si>
    <t>Hai Duong</t>
  </si>
  <si>
    <t>HD</t>
  </si>
  <si>
    <t>Nam Dinh City</t>
  </si>
  <si>
    <t>ND</t>
  </si>
  <si>
    <t>Dong Thap</t>
  </si>
  <si>
    <t>Cao Lãnh</t>
  </si>
  <si>
    <t>DT</t>
  </si>
  <si>
    <t>Kien Giang</t>
  </si>
  <si>
    <t>Rạch Giá</t>
  </si>
  <si>
    <t>KG</t>
  </si>
  <si>
    <t>Phu Yen</t>
  </si>
  <si>
    <t>Tuy Hòa</t>
  </si>
  <si>
    <t>PY</t>
  </si>
  <si>
    <t>Bac Lieu</t>
  </si>
  <si>
    <t>BL</t>
  </si>
  <si>
    <t>Ben Tre</t>
  </si>
  <si>
    <t>BT</t>
  </si>
  <si>
    <t>Ca Mau</t>
  </si>
  <si>
    <t>CM</t>
  </si>
  <si>
    <t>Hau Giang</t>
  </si>
  <si>
    <t>HG</t>
  </si>
  <si>
    <t>Soc Trang</t>
  </si>
  <si>
    <t>ST</t>
  </si>
  <si>
    <t>Tra Vinh</t>
  </si>
  <si>
    <t>TV</t>
  </si>
  <si>
    <t>Vinh Long</t>
  </si>
  <si>
    <t>VL</t>
  </si>
  <si>
    <t>Binh Phuoc</t>
  </si>
  <si>
    <t>Đồng Xoài</t>
  </si>
  <si>
    <t>BP</t>
  </si>
  <si>
    <t>Gia Lai</t>
  </si>
  <si>
    <t>Pleiku</t>
  </si>
  <si>
    <t>GL</t>
  </si>
  <si>
    <t>Ninh Thuan</t>
  </si>
  <si>
    <t>Phan Rang</t>
  </si>
  <si>
    <t>NT</t>
  </si>
  <si>
    <t>Tay Ninh</t>
  </si>
  <si>
    <t>TNinh</t>
  </si>
  <si>
    <t>Bac Giang</t>
  </si>
  <si>
    <t>Quang Ngai</t>
  </si>
  <si>
    <t>Quang Binh</t>
  </si>
  <si>
    <t>Hung Yen</t>
  </si>
  <si>
    <t>Thai Binh</t>
  </si>
  <si>
    <t>New cities Batch 7</t>
  </si>
  <si>
    <t>Phu Tho</t>
  </si>
  <si>
    <t>Vinh Phuc</t>
  </si>
  <si>
    <t>Time Slot</t>
  </si>
  <si>
    <t>Programs</t>
  </si>
  <si>
    <t>Campaign Type/Brand</t>
  </si>
  <si>
    <t>Scheme/SKU</t>
  </si>
  <si>
    <t>Booking Name</t>
  </si>
  <si>
    <t>brand name</t>
  </si>
  <si>
    <t>L2 category</t>
  </si>
  <si>
    <t>[PLF]</t>
  </si>
  <si>
    <t>BAU</t>
  </si>
  <si>
    <t>Collection Name</t>
  </si>
  <si>
    <t>%Arabica</t>
  </si>
  <si>
    <t>e1. Cà phê;</t>
  </si>
  <si>
    <t>6h - 8h</t>
  </si>
  <si>
    <t>Mass Ads</t>
  </si>
  <si>
    <t>24H Station</t>
  </si>
  <si>
    <t>unk</t>
  </si>
  <si>
    <t>Onboarding</t>
  </si>
  <si>
    <t>3 Râu - Gà Rán &amp; Pizza</t>
  </si>
  <si>
    <t>d1. Gà rán;</t>
  </si>
  <si>
    <t>WC</t>
  </si>
  <si>
    <t>Aka House</t>
  </si>
  <si>
    <t>i3. Món Nhật;</t>
  </si>
  <si>
    <t>CP</t>
  </si>
  <si>
    <t>Al Fresco's</t>
  </si>
  <si>
    <t>i2. Món Âu;</t>
  </si>
  <si>
    <t>SPXI</t>
  </si>
  <si>
    <t>Alittle Tea</t>
  </si>
  <si>
    <t>b1. Trà Sữa;</t>
  </si>
  <si>
    <t>SPL</t>
  </si>
  <si>
    <t>AMANA Cafe &amp; Bistro</t>
  </si>
  <si>
    <t>Mart</t>
  </si>
  <si>
    <t>Bami Bread</t>
  </si>
  <si>
    <t>g1. Bánh mì;</t>
  </si>
  <si>
    <t>New User</t>
  </si>
  <si>
    <t>Bami King - Bánh Mì Bò Nướng</t>
  </si>
  <si>
    <t>[SJBP]</t>
  </si>
  <si>
    <t>Brand Name</t>
  </si>
  <si>
    <t>Scheme</t>
  </si>
  <si>
    <t>Bami Sot - Bánh Mì Sốt</t>
  </si>
  <si>
    <t>[JBP]</t>
  </si>
  <si>
    <t>Bánh Mì Dân Tổ</t>
  </si>
  <si>
    <t>[SuperVIP]</t>
  </si>
  <si>
    <t>Bánh Mì Minh Nhật</t>
  </si>
  <si>
    <t>[VIP]</t>
  </si>
  <si>
    <t>Bánh Mì Ơi</t>
  </si>
  <si>
    <t>[Win 1]</t>
  </si>
  <si>
    <t>Bánh Mì PewPew</t>
  </si>
  <si>
    <t>[Win 2]</t>
  </si>
  <si>
    <t>Bánh Mì Phố</t>
  </si>
  <si>
    <t>[Win 3]</t>
  </si>
  <si>
    <t>Bánh Mì Que Pháp</t>
  </si>
  <si>
    <t>[Win 4]</t>
  </si>
  <si>
    <t>Bánh Mì Tuhu Bread</t>
  </si>
  <si>
    <t>[Alacarte]</t>
  </si>
  <si>
    <t>Bánh Mì Tươi Bready</t>
  </si>
  <si>
    <t>d2. Burger;</t>
  </si>
  <si>
    <t>[Alacarte CB]</t>
  </si>
  <si>
    <t>Bánh Ngọt Origato</t>
  </si>
  <si>
    <t>m2. Bánh kem;</t>
  </si>
  <si>
    <t>[PNS]</t>
  </si>
  <si>
    <t>Bánh Su Kem Chewy Chewy</t>
  </si>
  <si>
    <t>m1. Bánh Âu Á - Khác;</t>
  </si>
  <si>
    <t>BANTIANYAO - VIETNAM</t>
  </si>
  <si>
    <t>n1. Nướng;</t>
  </si>
  <si>
    <t>Basta Hiro - Pasta &amp; Pizza</t>
  </si>
  <si>
    <t>d3. Pizza;</t>
  </si>
  <si>
    <t>BBQ Chicken - HN</t>
  </si>
  <si>
    <t>Beard Papa’s</t>
  </si>
  <si>
    <t>m4. Bánh su;</t>
  </si>
  <si>
    <t>Beard Papa’s Hà Nội</t>
  </si>
  <si>
    <t>Beno - Mì Ý, Steak, Spaghetti, Bò Mỹ</t>
  </si>
  <si>
    <t>Bento Delichi - Cơm Gà Xối Mỡ &amp; Mắm Tỏi</t>
  </si>
  <si>
    <t>c1. Cơm - Không, trắng, cháy;</t>
  </si>
  <si>
    <t>Bento Delichi - Hà Nội</t>
  </si>
  <si>
    <t>Bò-Lế-Rồ</t>
  </si>
  <si>
    <t>h3. Heo, Bò;</t>
  </si>
  <si>
    <t>Bola - Bông lan trứng muối và chè Đà Nẵng</t>
  </si>
  <si>
    <t>Bonchon Chicken</t>
  </si>
  <si>
    <t>i1. Món Hàn;</t>
  </si>
  <si>
    <t>Bún Bò Huế Ngự Uyển</t>
  </si>
  <si>
    <t>a1. Bún;</t>
  </si>
  <si>
    <t>Bún Bò Ơi</t>
  </si>
  <si>
    <t>Bún Đậu Homemade</t>
  </si>
  <si>
    <t>Bún Đậu Mắm Tôm A Chảnh</t>
  </si>
  <si>
    <t>Bún Ngan Bà Na</t>
  </si>
  <si>
    <t>Burger King</t>
  </si>
  <si>
    <t>Buzza Pizza</t>
  </si>
  <si>
    <t>Catcha - Trà Ngon Bắt Trọn</t>
  </si>
  <si>
    <t>Chaeda</t>
  </si>
  <si>
    <t>Chang - Modern Thai Cuisine</t>
  </si>
  <si>
    <t>i5. Món Thái;</t>
  </si>
  <si>
    <t>CHATRAMUE</t>
  </si>
  <si>
    <t>Cheese Coffee</t>
  </si>
  <si>
    <t>CHEHO TEA</t>
  </si>
  <si>
    <t>Chewy Junior - Bánh Su Kem Singapore - Hà Nội</t>
  </si>
  <si>
    <t>Chị Cúc - Bún Trộn Nam Bộ</t>
  </si>
  <si>
    <t>Chicken Resort Kitchen</t>
  </si>
  <si>
    <t>h1. Gà, Vịt;</t>
  </si>
  <si>
    <t>Chuk – Trà &amp; Cà Phê</t>
  </si>
  <si>
    <t>CoCo Fresh Tea</t>
  </si>
  <si>
    <t>CoCo Ichibanya</t>
  </si>
  <si>
    <t>h5. Trứng;</t>
  </si>
  <si>
    <t>Cơm Delichi - Cơm Ba Rọi, Cơm Gà, Cơm Sườn</t>
  </si>
  <si>
    <t>Cơm Gà Đệ Nhất</t>
  </si>
  <si>
    <t>Cơm Gà Ta - Xôi Gà Ta</t>
  </si>
  <si>
    <t>c4. Xôi;</t>
  </si>
  <si>
    <t>Cơm Gà Xối Mỡ Thạch Lam</t>
  </si>
  <si>
    <t>Cơm Tấm Ba Lộc</t>
  </si>
  <si>
    <t>Cơm Tấm Phúc Lộc Thọ</t>
  </si>
  <si>
    <t>Cơm Thố Anh Nguyễn</t>
  </si>
  <si>
    <t>c2. Cơm thố/ Cơm niêu;</t>
  </si>
  <si>
    <t>Cơm Thố Bách Khoa</t>
  </si>
  <si>
    <t>Cộng Cà Phê</t>
  </si>
  <si>
    <t>Cửa hàng CP Five Star</t>
  </si>
  <si>
    <t>Đậu Má Mix</t>
  </si>
  <si>
    <t>o1. Đồ uống không cồn khác - Khác;</t>
  </si>
  <si>
    <t>Đen Đá Cafe</t>
  </si>
  <si>
    <t>Ding Tea - Trà Sữa Đài Loan - HN</t>
  </si>
  <si>
    <t>DODO PIZZA</t>
  </si>
  <si>
    <t>Domino's Pizza</t>
  </si>
  <si>
    <t>Don Chicken - Chicken &amp; Pub - Hà Nội</t>
  </si>
  <si>
    <t>Every Half Coffee Roasters</t>
  </si>
  <si>
    <t>Fam's Chicken</t>
  </si>
  <si>
    <t>Flychef</t>
  </si>
  <si>
    <t>o2. Nước uống đóng chai;</t>
  </si>
  <si>
    <t>Flychef - TCH</t>
  </si>
  <si>
    <t>a2. Mì;</t>
  </si>
  <si>
    <t>Fresh Garden Bakery</t>
  </si>
  <si>
    <t>Gà Delichi</t>
  </si>
  <si>
    <t>Gà Nướng Ò Ó O</t>
  </si>
  <si>
    <t>Gà Nướng Than Thả Vườn</t>
  </si>
  <si>
    <t>Gà Rán Jimama - Gà Rán &amp; Hot Dog</t>
  </si>
  <si>
    <t>Gà Rán KFC</t>
  </si>
  <si>
    <t>Gà Rán Kuccu</t>
  </si>
  <si>
    <t>Gà Rán Popeyes</t>
  </si>
  <si>
    <t>Gà Rán Texas Chicken</t>
  </si>
  <si>
    <t>Gà Tươi Mạnh Hoạch</t>
  </si>
  <si>
    <t>Gà Ủ Muối Xứ Nghệ</t>
  </si>
  <si>
    <t>Gloria Jean's Coffees</t>
  </si>
  <si>
    <t>Golden Gate_HN</t>
  </si>
  <si>
    <t>a4. Phở;</t>
  </si>
  <si>
    <t>Gongfu Chicken</t>
  </si>
  <si>
    <t>Haidilao</t>
  </si>
  <si>
    <t>n2. Lẩu;</t>
  </si>
  <si>
    <t>Hầm Trú Ẩn</t>
  </si>
  <si>
    <t>Hanuri - Món Ăn Hàn Quốc</t>
  </si>
  <si>
    <t>Happy Lunch</t>
  </si>
  <si>
    <t>Hắt 2 Ô - Nem Nướng Nha Trang</t>
  </si>
  <si>
    <t>b3. Trà trái cây;</t>
  </si>
  <si>
    <t>Highlands Coffee - Miền Bắc</t>
  </si>
  <si>
    <t>Highlands Coffee - Miền Nam</t>
  </si>
  <si>
    <t>Highlands Coffee - Miền Trung</t>
  </si>
  <si>
    <t>Hồng Trà Sữa Ba Cô Gái Tam Hảo</t>
  </si>
  <si>
    <t>Hùng Thái - Bún Chả Hàng Mành</t>
  </si>
  <si>
    <t>JapanDeli Express</t>
  </si>
  <si>
    <t>Jaspas Restaurant</t>
  </si>
  <si>
    <t>Jollibee</t>
  </si>
  <si>
    <t>KATINAT Coffee &amp; Tea House</t>
  </si>
  <si>
    <t>Kem Dairy Queen - Hà Nội</t>
  </si>
  <si>
    <t>k5. Kem;</t>
  </si>
  <si>
    <t>Kem Dairy Queen - HCM</t>
  </si>
  <si>
    <t>Kem Swensen</t>
  </si>
  <si>
    <t>Kohaku Sushi Miền Nam</t>
  </si>
  <si>
    <t>Kohaku Udon &amp; Ramen</t>
  </si>
  <si>
    <t>Kohaku Udon &amp; Ramen - Nhượng Quyền</t>
  </si>
  <si>
    <t>KOI Café</t>
  </si>
  <si>
    <t>KOI Thé Cafe</t>
  </si>
  <si>
    <t>b2. Trà - Khác;</t>
  </si>
  <si>
    <t>Kơm Kon Kua</t>
  </si>
  <si>
    <t>KOMBO - Cơm Niêu Singapore</t>
  </si>
  <si>
    <t>Là Việt Coffee</t>
  </si>
  <si>
    <t>Laboong - Trà Ô Long Làng La Boong</t>
  </si>
  <si>
    <t>Lẩu Gà Ớt Hiểm 109</t>
  </si>
  <si>
    <t>LeeTee - Tea &amp; Juice</t>
  </si>
  <si>
    <t>LIBERTEA</t>
  </si>
  <si>
    <t>Lotteria DI</t>
  </si>
  <si>
    <t>Lucky Pao</t>
  </si>
  <si>
    <t>Machida Shoten</t>
  </si>
  <si>
    <t>Máng Máng - Chè Xoài HongKong</t>
  </si>
  <si>
    <t>k4. Đậu hũ/Tào phớ;</t>
  </si>
  <si>
    <t>Marukame Udon</t>
  </si>
  <si>
    <t>May Kitchen</t>
  </si>
  <si>
    <t>McDonald's</t>
  </si>
  <si>
    <t>Mì Cay Asan</t>
  </si>
  <si>
    <t>Mì Cay Hagu - Cao Lỗ</t>
  </si>
  <si>
    <t>Mì Gà Delichi - Mì Gà Xối Mắm Tỏi</t>
  </si>
  <si>
    <t>Mì Trộn Tên Lửa</t>
  </si>
  <si>
    <t>Nem Chua Rán - 36 Tạm Thương</t>
  </si>
  <si>
    <t>f5. Nem chua;</t>
  </si>
  <si>
    <t>Nem Nướng Nha Trang Luji</t>
  </si>
  <si>
    <t>f2. Các món cuốn;</t>
  </si>
  <si>
    <t>Nét Huế</t>
  </si>
  <si>
    <t>Nhà hàng 123</t>
  </si>
  <si>
    <t>Nhà hàng Gà 36</t>
  </si>
  <si>
    <t>Nhất Cháo</t>
  </si>
  <si>
    <t>j1. Cháo;</t>
  </si>
  <si>
    <t>Oedo Alley - Japanese Food Village</t>
  </si>
  <si>
    <t>Ôlong Châu - Trà Sữa Olong &amp; Trà Trái Cây</t>
  </si>
  <si>
    <t>OMG Brands</t>
  </si>
  <si>
    <t>Otoké Chicken</t>
  </si>
  <si>
    <t>Papas' Chicken - Gà Hàn Quốc</t>
  </si>
  <si>
    <t>Paris Gâteaux</t>
  </si>
  <si>
    <t>Passio Coffee To Go</t>
  </si>
  <si>
    <t>Pepperonis Restaurant - Ẩm Thực Ý</t>
  </si>
  <si>
    <t>Phê La</t>
  </si>
  <si>
    <t>Phở Cuốn Hương Mai</t>
  </si>
  <si>
    <t>Phúc Long Coffee &amp; Tea</t>
  </si>
  <si>
    <t>Phúc Long Coffee &amp; Tea - OTHERS</t>
  </si>
  <si>
    <t>Phương Anh Brands</t>
  </si>
  <si>
    <t>Pizza 4P'S</t>
  </si>
  <si>
    <t>Pizza Hut</t>
  </si>
  <si>
    <t>PizzaGo - Pizza - Mỳ Ý &amp; Salad</t>
  </si>
  <si>
    <t>Rang Rang Coffee</t>
  </si>
  <si>
    <t>Rau Má Mix</t>
  </si>
  <si>
    <t>RunRice - Cơm Văn Phòng</t>
  </si>
  <si>
    <t>Sạp Lê La</t>
  </si>
  <si>
    <t>f1. Bánh tráng;</t>
  </si>
  <si>
    <t>SaSin - Mì Cay 7 Cấp Độ Hàn Quốc - SG</t>
  </si>
  <si>
    <t>SaSin - Mì Cay 7 Cấp Độ Hàn Quốc HCM</t>
  </si>
  <si>
    <t>Savor - Bánh Mì &amp; Trà Sữa</t>
  </si>
  <si>
    <t>Shinsho Ramen</t>
  </si>
  <si>
    <t>SHUYI</t>
  </si>
  <si>
    <t>SingResto - Cháo Ếch Singapore</t>
  </si>
  <si>
    <t>h6. Thịt đặc sản;</t>
  </si>
  <si>
    <t>Starbucks Coffee</t>
  </si>
  <si>
    <t>Sữa Chua Trân Châu Hạ Long</t>
  </si>
  <si>
    <t>k3. Sữa chua;</t>
  </si>
  <si>
    <t>Sukiya - Cơm Bò Hầm &amp; Mì Ramen - HCM</t>
  </si>
  <si>
    <t>Sun Cha MilkTea</t>
  </si>
  <si>
    <t>Sườn Mười - Sườn Nướng BBQ</t>
  </si>
  <si>
    <t>Sushi In Sushi</t>
  </si>
  <si>
    <t>Tâm Cook - Pate Cột Đèn Đặc Sản Hải Phòng</t>
  </si>
  <si>
    <t>Teamazing</t>
  </si>
  <si>
    <t>TECH BRAND</t>
  </si>
  <si>
    <t>g2. Bánh cuốn/ Bánh ướt;</t>
  </si>
  <si>
    <t>The Alley - Trà Sữa Đài Loan</t>
  </si>
  <si>
    <t>The Coffee Club</t>
  </si>
  <si>
    <t>The Coffee House</t>
  </si>
  <si>
    <t>The Coffee House - GGG</t>
  </si>
  <si>
    <t>The Fresh Kitchen</t>
  </si>
  <si>
    <t>a6. Hủ tiếu;</t>
  </si>
  <si>
    <t>Thẻ MB Bank Hi ShopeeFood</t>
  </si>
  <si>
    <t>i4. Món Trung;</t>
  </si>
  <si>
    <t>The Pizza Company</t>
  </si>
  <si>
    <t>Thức Coffee</t>
  </si>
  <si>
    <t>Tiệm Cơm Nồi Điện</t>
  </si>
  <si>
    <t>h2. Hải sản;</t>
  </si>
  <si>
    <t>Tiệm Gà Óng Ánh</t>
  </si>
  <si>
    <t>Tiger Sugar - Hà Nội</t>
  </si>
  <si>
    <t>Tiger Sugar Delivery</t>
  </si>
  <si>
    <t>Tinh Hoa Ẩm Thực</t>
  </si>
  <si>
    <t>s1. Salad;</t>
  </si>
  <si>
    <t>Tokyo Deli</t>
  </si>
  <si>
    <t>Tous Les Jours - Hà Nội</t>
  </si>
  <si>
    <t>Tous Les Jours - Hồ Chí Minh</t>
  </si>
  <si>
    <t>Trà Bí Đao Nam Duy</t>
  </si>
  <si>
    <t>Trà Hú</t>
  </si>
  <si>
    <t>Trà sữa Bingxue</t>
  </si>
  <si>
    <t>Trà Sữa Bobapop</t>
  </si>
  <si>
    <t>Trà Sữa Cooler City</t>
  </si>
  <si>
    <t>Trà Sữa Daboba Việt Nam</t>
  </si>
  <si>
    <t>Trà Sữa Feeling Tea - Hà Nội</t>
  </si>
  <si>
    <t>Trà Sữa Gong Cha</t>
  </si>
  <si>
    <t>Trà Sữa Gong Cha_JBP</t>
  </si>
  <si>
    <t>Trà Sữa Maycha</t>
  </si>
  <si>
    <t>Trà Sữa MayCha - Others</t>
  </si>
  <si>
    <t>Trà Sữa Miutea</t>
  </si>
  <si>
    <t>Trà Sữa Mixue</t>
  </si>
  <si>
    <t>Trà Sữa Pozaa Tea</t>
  </si>
  <si>
    <t>Trà Sữa Sharetea - Hà Nội</t>
  </si>
  <si>
    <t>Trà Sữa Tiger Hill</t>
  </si>
  <si>
    <t>Trà Sữa Tocotoco_Tổng</t>
  </si>
  <si>
    <t>Twitter Beans Coffee</t>
  </si>
  <si>
    <t>Út Mậu</t>
  </si>
  <si>
    <t>Vịt 29</t>
  </si>
  <si>
    <t>Vịt 34</t>
  </si>
  <si>
    <t>Wallace Burger &amp; Chicken</t>
  </si>
  <si>
    <t>Wallace Burger &amp; Chicken HCM</t>
  </si>
  <si>
    <t>Wings Tea House</t>
  </si>
  <si>
    <t>Yihetang - Trà Sữa Nướng</t>
  </si>
  <si>
    <t>Yoshinoya Vietnam</t>
  </si>
  <si>
    <t>Yu Tang</t>
  </si>
  <si>
    <t>WEEKDAY</t>
  </si>
  <si>
    <t>WEEKEND</t>
  </si>
  <si>
    <t>WeekDay</t>
  </si>
  <si>
    <t>5h - 8h59</t>
  </si>
  <si>
    <t>9h - 9h59</t>
  </si>
  <si>
    <t>10h - 11h59</t>
  </si>
  <si>
    <t>12h - 12h59</t>
  </si>
  <si>
    <t>13h - 15h59</t>
  </si>
  <si>
    <t>16h - 16h59</t>
  </si>
  <si>
    <t>17h- 19h 59</t>
  </si>
  <si>
    <t>20h - 21h59</t>
  </si>
  <si>
    <t>22h - 5h</t>
  </si>
  <si>
    <t>Weekkend</t>
  </si>
  <si>
    <t>a. 0h - 6h</t>
  </si>
  <si>
    <t>b. 6h - 10h</t>
  </si>
  <si>
    <t>c. 10h - 13h</t>
  </si>
  <si>
    <t>d. 13h - 16h</t>
  </si>
  <si>
    <t>e. 16h - 20h</t>
  </si>
  <si>
    <t>f. 20h - 24h</t>
  </si>
  <si>
    <t>Center</t>
  </si>
  <si>
    <t>Rest</t>
  </si>
  <si>
    <t>Others</t>
  </si>
  <si>
    <t>#3</t>
  </si>
  <si>
    <t>Cafe</t>
  </si>
  <si>
    <t>Bún Phở cháo</t>
  </si>
  <si>
    <t>Trà/Trà sữa</t>
  </si>
  <si>
    <t>Bún mì phở</t>
  </si>
  <si>
    <t>Cơm</t>
  </si>
  <si>
    <t>Cơm/bún/mì</t>
  </si>
  <si>
    <t>Cơm/Bún</t>
  </si>
  <si>
    <t>Trà Sữa</t>
  </si>
  <si>
    <t>Trà sữa/Cafe</t>
  </si>
  <si>
    <t>Trà sữa</t>
  </si>
  <si>
    <t>Bánh tráng/ăn vặt</t>
  </si>
  <si>
    <t>Gà rán/Món Hàn</t>
  </si>
  <si>
    <t>Cơm/Bún/Mì</t>
  </si>
  <si>
    <t>Gà rán</t>
  </si>
  <si>
    <t>Mì, cháo, gà vịt</t>
  </si>
  <si>
    <t>Hủ tiếu/Bún/Mì</t>
  </si>
  <si>
    <t>Ăn Vặt</t>
  </si>
  <si>
    <t>Bánh mì/Xôi</t>
  </si>
  <si>
    <t>Bún Mì Phở</t>
  </si>
  <si>
    <t>Cơm, Bún, Mì,Phở</t>
  </si>
  <si>
    <t>Gà rán/Burger</t>
  </si>
  <si>
    <t>Cafe/Trà Sữa</t>
  </si>
  <si>
    <t>Món Hàn/Món Âu</t>
  </si>
  <si>
    <t>Gà Rán/Pizza/Món Hàn</t>
  </si>
  <si>
    <t>Cơm tấm/Hủ tiếu</t>
  </si>
  <si>
    <t>Trà Sữa/Xiên Que</t>
  </si>
  <si>
    <t>#7</t>
  </si>
  <si>
    <t>Bánh mì</t>
  </si>
  <si>
    <t>Bánh mì/Cafe</t>
  </si>
  <si>
    <t>Cơm/Bún/Mì/Gà rán</t>
  </si>
  <si>
    <t>Bánh tráng</t>
  </si>
  <si>
    <t>Ăn vặt</t>
  </si>
  <si>
    <t>Trà sữa/ăn văt</t>
  </si>
  <si>
    <t>Cơm Tấm/Cháo</t>
  </si>
  <si>
    <t>Mì/Bún</t>
  </si>
  <si>
    <t>Món Hàn/Bún Đậu</t>
  </si>
  <si>
    <t>Bún miến mì phở món Hàn</t>
  </si>
  <si>
    <t>Gà Rán/Pizza</t>
  </si>
  <si>
    <t>Lẩu Nướng</t>
  </si>
  <si>
    <t>Xôi/Cháo/Bánh mì</t>
  </si>
  <si>
    <t>Bún/Cháo</t>
  </si>
  <si>
    <t>Trà Sữa/Cafe</t>
  </si>
  <si>
    <t>Các món cuốn (nem nướng)</t>
  </si>
  <si>
    <t>Bánh Tráng/Chè</t>
  </si>
  <si>
    <t>Cơm/Mì</t>
  </si>
  <si>
    <t>Trà Sữa/Chè</t>
  </si>
  <si>
    <t>Mì</t>
  </si>
  <si>
    <t>Bún Mì Phở/Bánh cuốn/Bánh Ướt</t>
  </si>
  <si>
    <t>Cơ/Bún, Mì Phở</t>
  </si>
  <si>
    <t>Gà Rán/Burger</t>
  </si>
  <si>
    <t>Cơm Bún Mì</t>
  </si>
  <si>
    <t>Xôi/Phở/Mì/Bún</t>
  </si>
  <si>
    <t>Xôi/Bánh Mì</t>
  </si>
  <si>
    <t>Xôi/Bánh Mì/Bánh Bao</t>
  </si>
  <si>
    <t>Gà Rán/Nem Nướng</t>
  </si>
  <si>
    <t>Bún/Mì</t>
  </si>
  <si>
    <t>Gà Rán/Món Hàn</t>
  </si>
  <si>
    <t>Gà rán/nem nướng</t>
  </si>
  <si>
    <t>Các món Cuốn/Chè</t>
  </si>
  <si>
    <t>Trà Sữa/Ăn Vặt</t>
  </si>
  <si>
    <t>Các món cuốn</t>
  </si>
  <si>
    <t>Cá viên chiên</t>
  </si>
  <si>
    <t>Gà vịt (gà ủ muối, chân gà nướng)</t>
  </si>
  <si>
    <t>Cơm/Cháo</t>
  </si>
  <si>
    <t>Bún Mì Cháo</t>
  </si>
  <si>
    <t>Bánh mì/Xôi/Bánh Bao</t>
  </si>
  <si>
    <t>Bánh Mì/Xôi</t>
  </si>
  <si>
    <t>Nem Nướng/Bún Đậu</t>
  </si>
  <si>
    <t>Bánh Tráng/Ăn vặt</t>
  </si>
  <si>
    <t>Món Hàn/Món Nhật</t>
  </si>
  <si>
    <t>Lẩu nướng/gà Vịt</t>
  </si>
  <si>
    <t>Chè/ Ăn Vặt</t>
  </si>
  <si>
    <t>ĐN + OTH</t>
  </si>
  <si>
    <t>Bánh Mì</t>
  </si>
  <si>
    <t>Bún Mì</t>
  </si>
  <si>
    <t>Gà Rán</t>
  </si>
  <si>
    <t>Chè/Ăn Vặt</t>
  </si>
  <si>
    <t>Chè</t>
  </si>
  <si>
    <t>Mì/Cháo</t>
  </si>
  <si>
    <t>Mì/Phở</t>
  </si>
  <si>
    <t>Bánh tướt/bánh cuốn</t>
  </si>
  <si>
    <t>Cơm gà/Cơm Chiên</t>
  </si>
  <si>
    <t>Cơm, Bún Mì</t>
  </si>
  <si>
    <t>Gà rán/Pizza/Burger</t>
  </si>
  <si>
    <t>Chè/bánh Tráng/Nem Chua</t>
  </si>
  <si>
    <t>Bánh mì/Bánh Cuốn</t>
  </si>
  <si>
    <t>Cơm/Bún/Mì Phở</t>
  </si>
  <si>
    <t>Gà rán/Mon Hàn</t>
  </si>
  <si>
    <t>Gà rán/Mì Cay</t>
  </si>
  <si>
    <t>Bún Miến Mì Phở</t>
  </si>
  <si>
    <t>Trà sữa/Gà Rán</t>
  </si>
  <si>
    <t>Bún Mì Phở/Cháo</t>
  </si>
  <si>
    <t>Xiên que/Viên Chiên</t>
  </si>
  <si>
    <t>Xiên Que/Ăn Vặt</t>
  </si>
  <si>
    <t>Xôi/bánh Mì/Bánh Bao</t>
  </si>
  <si>
    <t>Bún Đậu/Bún/Mì</t>
  </si>
  <si>
    <t>Bún đậu/Nem Nướng</t>
  </si>
  <si>
    <t>Chè/Nem chua</t>
  </si>
  <si>
    <t>Bún đậu/món hàn</t>
  </si>
  <si>
    <t>Mì Phở</t>
  </si>
  <si>
    <t>Gà vịt/bún đậu</t>
  </si>
  <si>
    <t>Cat Detail</t>
  </si>
  <si>
    <t xml:space="preserve">HN </t>
  </si>
  <si>
    <t>k1. Chè;</t>
  </si>
  <si>
    <t>a5. Bánh canh;</t>
  </si>
  <si>
    <t>f3. Xiên que/ Viên chiên;</t>
  </si>
  <si>
    <t>g5. Bánh bao;</t>
  </si>
  <si>
    <t>a3. Bún đậu;</t>
  </si>
  <si>
    <t>g7. Bánh gà;</t>
  </si>
  <si>
    <t>a7. Bún/Phở/ Mì - Khác;</t>
  </si>
  <si>
    <t>k2. Trái cây;</t>
  </si>
  <si>
    <t>l1. Nước ép;</t>
  </si>
  <si>
    <t>h4. Nem, chả, thịt nguội;</t>
  </si>
  <si>
    <t>g3. Bánh truyền thống - Khác;</t>
  </si>
  <si>
    <t>q1. Sữa;</t>
  </si>
  <si>
    <t>a8. Bánh đa;</t>
  </si>
  <si>
    <t>f4. Đồ ăn vặt - Khác;</t>
  </si>
  <si>
    <t>c3. Cơm chiên;</t>
  </si>
  <si>
    <t>a9. Miến;</t>
  </si>
  <si>
    <t>c5. Cơm trộn;</t>
  </si>
  <si>
    <t>g4. Bánh xèo/ Bánh khọt;</t>
  </si>
  <si>
    <t>k6. Rau câu &amp; flan;</t>
  </si>
  <si>
    <t>a9a. Nui;</t>
  </si>
  <si>
    <t>l2. Sinh tố;</t>
  </si>
  <si>
    <t>g9. Bánh giò;</t>
  </si>
  <si>
    <t>d4. Hotdog;</t>
  </si>
  <si>
    <t>p1. Rau, Củ, Quả;</t>
  </si>
  <si>
    <t>m5. Donut;</t>
  </si>
  <si>
    <t>j2. Soup;</t>
  </si>
  <si>
    <t>m3. Bánh bông lan;</t>
  </si>
  <si>
    <t>s2. Đồ ăn dinh dưỡng - Khác;</t>
  </si>
  <si>
    <t>j3. Gỏi;</t>
  </si>
  <si>
    <t>f6. Khoai các loại;</t>
  </si>
  <si>
    <t>g6. Bánh bèo/nậm/lọc;</t>
  </si>
  <si>
    <t>t1. Others;</t>
  </si>
  <si>
    <t>u1. Thức uống lên men;</t>
  </si>
  <si>
    <t>p2. Nấm;</t>
  </si>
  <si>
    <t>f8. Các loại trứng;</t>
  </si>
  <si>
    <t>c7. Cơm - Khác;</t>
  </si>
  <si>
    <t>p3. Rau gia vị;</t>
  </si>
  <si>
    <t>f9a. Gỏi ăn vặt;</t>
  </si>
  <si>
    <t>s3. Poke;</t>
  </si>
  <si>
    <t>m7. Bánh trứng;</t>
  </si>
  <si>
    <t>u2. Bia;</t>
  </si>
  <si>
    <t>i6. Ẩm thực quốc tế - Khác;</t>
  </si>
  <si>
    <t>g8. Bánh hỏi;</t>
  </si>
  <si>
    <t>m6. Waffle;</t>
  </si>
  <si>
    <t>v1. Đậu hũ;</t>
  </si>
  <si>
    <t>v. Đậu hũ;</t>
  </si>
  <si>
    <t>d5. Đồ ăn nhanh - Khác;</t>
  </si>
  <si>
    <t>k7. Tráng miệng - Khác;</t>
  </si>
  <si>
    <t>f9. Cơm cháy;</t>
  </si>
  <si>
    <t>f7. Bột chiên;</t>
  </si>
  <si>
    <t>c6. Cơm nắm;</t>
  </si>
  <si>
    <t>c8. Cơm đặc sản;</t>
  </si>
  <si>
    <t>m8. Cupcake;</t>
  </si>
  <si>
    <t>f9b. Phô mai que;</t>
  </si>
  <si>
    <t>ĐN +OTH</t>
  </si>
  <si>
    <t>ĐN</t>
  </si>
  <si>
    <t>OTH</t>
  </si>
  <si>
    <t xml:space="preserve"> </t>
  </si>
  <si>
    <t>Brief Design</t>
  </si>
  <si>
    <t>Media</t>
  </si>
  <si>
    <t>Status process</t>
  </si>
  <si>
    <t>Month</t>
  </si>
  <si>
    <t>QC</t>
  </si>
  <si>
    <t>PIC</t>
  </si>
  <si>
    <t>Brand</t>
  </si>
  <si>
    <t>Time/Note</t>
  </si>
  <si>
    <t>Program Name</t>
  </si>
  <si>
    <t>Detail Scheme</t>
  </si>
  <si>
    <t>Timeline</t>
  </si>
  <si>
    <t>List ID mex/items</t>
  </si>
  <si>
    <t>Material (Social)</t>
  </si>
  <si>
    <t>Material (Logo)
Material (SKU)</t>
  </si>
  <si>
    <t>Background</t>
  </si>
  <si>
    <t>Pick items/ logo</t>
  </si>
  <si>
    <t>Other element</t>
  </si>
  <si>
    <t>Group User Name</t>
  </si>
  <si>
    <t>Ha Noi</t>
  </si>
  <si>
    <t>Da Nang</t>
  </si>
  <si>
    <t>In App</t>
  </si>
  <si>
    <t xml:space="preserve">PJ
 setup deal </t>
  </si>
  <si>
    <t>Banner Link (trường hợp dùng KV cũ thì PIC input)</t>
  </si>
  <si>
    <t>Link Brand/Mex/LP</t>
  </si>
  <si>
    <t>ID Collection/Brand</t>
  </si>
  <si>
    <t>Url Collection</t>
  </si>
  <si>
    <t>Link SPF</t>
  </si>
  <si>
    <t>Link SPF on SP</t>
  </si>
  <si>
    <t>Điền tháng</t>
  </si>
  <si>
    <t>Tình trạng QC</t>
  </si>
  <si>
    <t>Người phụ trách (Chọn data validation)</t>
  </si>
  <si>
    <t>Điền Program (Chọn data validation)</t>
  </si>
  <si>
    <r>
      <rPr>
        <b/>
        <sz val="10"/>
        <color theme="1"/>
        <rFont val="Calibri"/>
      </rPr>
      <t xml:space="preserve">Điền Brand (Chọn data validation). 
</t>
    </r>
    <r>
      <rPr>
        <b/>
        <i/>
        <sz val="10"/>
        <color rgb="FFFF0000"/>
        <rFont val="Calibri"/>
      </rPr>
      <t>Nếu chưa có báo thuythao.pham</t>
    </r>
  </si>
  <si>
    <t>Hậu tố deal (note)</t>
  </si>
  <si>
    <t>Bỏ qua (Cột công thức)</t>
  </si>
  <si>
    <t>- Key message: (Dùng để thiết kế KV)
- Scheme: Món giảm? code giảm? điều kiện code?
- Location chạy deal (bắt buộc note rõ hết các cities OTH có offer media)
- Thời gian: Chương trình áp dụng ngày nào? giờ mở code/ lên deal,.. .Lưu ý đặc biệt (nếu có)</t>
  </si>
  <si>
    <t>Thời gian ngày chạy deal/ giai đoạn chạy deal</t>
  </si>
  <si>
    <t>List mex tham gia chương trình</t>
  </si>
  <si>
    <t>Folder cho social (nếu có)</t>
  </si>
  <si>
    <t>Link drive Logo + SKU</t>
  </si>
  <si>
    <t>Yêu cầu về background</t>
  </si>
  <si>
    <t>Pick/note rõ món/ logo cho lên KV</t>
  </si>
  <si>
    <t>Các yêu cầu khác</t>
  </si>
  <si>
    <t>Group User Name
(nếu chạy target user)</t>
  </si>
  <si>
    <t>Media tại HCM</t>
  </si>
  <si>
    <t>Media tại HN</t>
  </si>
  <si>
    <t>Media tại DN</t>
  </si>
  <si>
    <t>Media tại OTH
Bắt buộc:
- Định dạng ngày: dd/mm
- Các cities có offer media</t>
  </si>
  <si>
    <t>Link KV trả</t>
  </si>
  <si>
    <t>Nếu brand chạy link thương hiệu hoặc link mex hoặc Link LP</t>
  </si>
  <si>
    <t>ID Col</t>
  </si>
  <si>
    <t>URL</t>
  </si>
  <si>
    <t>Jan</t>
  </si>
  <si>
    <t>thihuyen.pham</t>
  </si>
  <si>
    <t>Busan Korean Food</t>
  </si>
  <si>
    <t>Jan.CB1</t>
  </si>
  <si>
    <r>
      <rPr>
        <sz val="10"/>
        <color theme="1"/>
        <rFont val="Calibri"/>
      </rPr>
      <t xml:space="preserve">Key Mess: </t>
    </r>
    <r>
      <rPr>
        <b/>
        <sz val="10"/>
        <color theme="1"/>
        <rFont val="Calibri"/>
      </rPr>
      <t>Busan Khao Tiệc Cuối Năm 
Giảm 30%  + Voucher 40.000 Đồng</t>
    </r>
    <r>
      <rPr>
        <sz val="10"/>
        <color theme="1"/>
        <rFont val="Calibri"/>
      </rPr>
      <t xml:space="preserve">
Scheme:  Mì Tương Đen giảm 30% 
- 50 phần/1 chi nhánh/ ngày 
- Ngoài ra còn có các mã giảm cực kì hấp dẫn khác:
+ SIEUTIEC20 giảm 20k cho đơn 50k 
+ SIEUTIEC30 giảm 30k cho đơn 70k 
+ SIEUTIEC40 giảm 40k cho đơn 100k 
+ SIEUTIEC50 giảm 50k đơn 140k 
+ SIEUTIEC70 giảm 70k cho đơn 200k
Limit 1 lần đặt/bill, No MBS
Location: HCM
Timeline: 11/1-13/1</t>
    </r>
  </si>
  <si>
    <t>11/01 - 13/01</t>
  </si>
  <si>
    <t>https://docs.google.com/spreadsheets/d/1VogYb5wJBSvJaLnMSd0peM2zBgURySMKNDUbCqhT0J4/edit#gid=0</t>
  </si>
  <si>
    <t>https://drive.google.com/drive/folders/1ma0etufrw2KcXDB4XCc4gmnXDl21ULFi</t>
  </si>
  <si>
    <t>Tùy team design</t>
  </si>
  <si>
    <t>3 hình món trong link</t>
  </si>
  <si>
    <t>Không khí tết</t>
  </si>
  <si>
    <t xml:space="preserve">Pop-up (16H-19H): 12/1
Static Banner (1-3): 11/1 -13/1
</t>
  </si>
  <si>
    <t>Confirmed</t>
  </si>
  <si>
    <r>
      <rPr>
        <u/>
        <sz val="10"/>
        <color rgb="FF1155CC"/>
        <rFont val="Calibri"/>
      </rPr>
      <t xml:space="preserve">Deadline 31/12
</t>
    </r>
    <r>
      <rPr>
        <u/>
        <sz val="10"/>
        <color rgb="FF1155CC"/>
        <rFont val="Calibri"/>
      </rPr>
      <t>https://drive.google.com/drive/u/0/folders/1RhD6tWpPACPvrzElvhJkvWDB8BtzWKs1</t>
    </r>
    <r>
      <rPr>
        <u/>
        <sz val="10"/>
        <color rgb="FF1155CC"/>
        <rFont val="Calibri"/>
      </rPr>
      <t xml:space="preserve"> </t>
    </r>
  </si>
  <si>
    <t>busan--food</t>
  </si>
  <si>
    <t>Coke VF27</t>
  </si>
  <si>
    <r>
      <rPr>
        <sz val="10"/>
        <color theme="1"/>
        <rFont val="Calibri"/>
      </rPr>
      <t xml:space="preserve">- Key message: </t>
    </r>
    <r>
      <rPr>
        <b/>
        <sz val="10"/>
        <color theme="1"/>
        <rFont val="Calibri"/>
      </rPr>
      <t>TRAO TÂM Ý GẮN KẾT TẾT DIỆU KỲ</t>
    </r>
    <r>
      <rPr>
        <sz val="10"/>
        <color theme="1"/>
        <rFont val="Calibri"/>
      </rPr>
      <t xml:space="preserve">
- Scheme: 
+ Giảm 5% combo (Food + Coca-Cola)
+ Code 25K, 40k &amp; 55K
Code 25K: Giảm 25K cho đơn hàng từ 40K
Code 40K: Giảm 40K cho đơn hàng từ 80K
Code 55K: Giảm 55K cho đơn hàng từ 120K
- Code name: COKE25, CODE40, CODE55
- Timeline: 25.12.2024 - 17.01.2025
- Location: HCM, HN, DN, HP, NT, CT</t>
    </r>
  </si>
  <si>
    <t>25/12 - 17/01</t>
  </si>
  <si>
    <t>https://docs.google.com/presentation/d/1ORd8aWufRmXvGWnXPs-geAF_k671oo80/edit#slide=id.gf2148db8b6_1_608</t>
  </si>
  <si>
    <t>Media Slot</t>
  </si>
  <si>
    <t>https://drive.google.com/drive/folders/1bPpz23STkcmVYUjl2paut9RXNNVqTwMA</t>
  </si>
  <si>
    <t>le-hoi-am-thuc-coca-cola-all</t>
  </si>
  <si>
    <t>daiphuc.trananh</t>
  </si>
  <si>
    <t>Hot &amp; Cold_foody</t>
  </si>
  <si>
    <r>
      <rPr>
        <sz val="10"/>
        <color theme="1"/>
        <rFont val="Calibri"/>
      </rPr>
      <t xml:space="preserve">- Key message: </t>
    </r>
    <r>
      <rPr>
        <b/>
        <sz val="10"/>
        <color theme="1"/>
        <rFont val="Calibri"/>
      </rPr>
      <t>HOTCOLD DEAL ĐỈNH 
TẶNG MÓN 0Đ + Giảm 50%</t>
    </r>
    <r>
      <rPr>
        <sz val="10"/>
        <color theme="1"/>
        <rFont val="Calibri"/>
      </rPr>
      <t xml:space="preserve">
- Scheme: DEAL CHỒNG DEAL ĐỈNH
+ TẶNG TRI ÂN MÓN 0Đ bestseller Combo 1 (Trà sữa + Trân châu mật ong + Pudding trứng) áp dụng cho đơn từ 99k 
+ GIẢM 50% các món đặc biệt HOT: 
FULL TARO 64k-&gt; 32k
Combo Hot&amp;Cold Trà Sữa Đặc Biệt 79k-&gt; 39,5k
Combo 1 (Trà sữa + Trân châu mật ong + Pudding trứng) 29k -&gt; 14,5k
Combo 2 (Trà sữa Socola + Pudding Socola + TC mật ong) 35k -&gt; 17,5k
Trà Sữa Sốt Khoai Môn Tươi 35k-&gt; 17,5k
+ CODE XỊN GIẢM SÂU:
Nhập code HOTCOLD30 giảm 30k cho đơn 65k
Nhập mã "SIEUTIEC" full code giảm tới 99K, VOUCHER giảm 20K, 30K, 40K, 50K, 70K 
- Timeline: 10/01 - 14/01, 17/01, 18/01
- Location: HCM</t>
    </r>
  </si>
  <si>
    <t>10/01 - 14/01, 17/01, 18/01</t>
  </si>
  <si>
    <t>https://docs.google.com/spreadsheets/d/1WevQN1hUDLC6VZpMPiREpB4gOGtSYFchFP7PKDlo2sU/edit?gid=0#gid=0</t>
  </si>
  <si>
    <t>https://drive.google.com/drive/folders/1pLvTD48zs2k2_QQJV99Mt6Pcgq-OuwMd</t>
  </si>
  <si>
    <t>Màu banner màu tím chủ đạo của Brand, có thể điều chỉnh các sắc độ để thiết kế đẹp và phù hợp hơn</t>
  </si>
  <si>
    <t>Pick 3 món gồm món FULL TARO và 2 món tuỳ ý</t>
  </si>
  <si>
    <r>
      <rPr>
        <b/>
        <sz val="10"/>
        <color theme="1"/>
        <rFont val="Calibri"/>
      </rPr>
      <t xml:space="preserve">1 Win 2:
</t>
    </r>
    <r>
      <rPr>
        <sz val="10"/>
        <color theme="1"/>
        <rFont val="Calibri"/>
      </rPr>
      <t>Search Placeholder(14h-17h): 13/01, 18/01
Hometop banner(7-9): 12/01, 17/01
Static banner(4): 10/01, 14/01
Pop up(13h-16h): 11/01</t>
    </r>
  </si>
  <si>
    <r>
      <rPr>
        <sz val="10"/>
        <rFont val="Calibri"/>
      </rPr>
      <t xml:space="preserve">Deadline 31/12
</t>
    </r>
    <r>
      <rPr>
        <u/>
        <sz val="10"/>
        <color rgb="FF1155CC"/>
        <rFont val="Calibri"/>
      </rPr>
      <t>https://drive.google.com/drive/u/0/folders/16-lOeew6UoCCdkogYmFLvvTcszPmcF9T</t>
    </r>
  </si>
  <si>
    <t>hotcold-foody</t>
  </si>
  <si>
    <t>thaohien.nguyen</t>
  </si>
  <si>
    <t>Trà Sữa Sekai</t>
  </si>
  <si>
    <t>Jan.CB2</t>
  </si>
  <si>
    <r>
      <rPr>
        <sz val="10"/>
        <color theme="1"/>
        <rFont val="Calibri"/>
      </rPr>
      <t xml:space="preserve">- Key message: </t>
    </r>
    <r>
      <rPr>
        <b/>
        <sz val="10"/>
        <color theme="1"/>
        <rFont val="Calibri"/>
      </rPr>
      <t>TRÀ SỮA SEKAI MỜI MÓN 10K + VOUCHER 50.000Đ</t>
    </r>
    <r>
      <rPr>
        <sz val="10"/>
        <color theme="1"/>
        <rFont val="Calibri"/>
      </rPr>
      <t xml:space="preserve">
- Scheme:
Giảm món Trà Sữa Olong còn 10k, áp dụng đơn 39k
Giảm toàn bộ menu 5%
Nhập mã SIEUTIEC50 - giảm 50.000đ, áp dụng cho đơn 140.000đ
Số lượng code: 420 codes/day (cofund 50:50)
- Timeline: 08/01, 09/01, 11/01; 12/01, 13/01, 15/01
- Location: HCM</t>
    </r>
  </si>
  <si>
    <t>08/01, 09/01, 11/01; 
12/01, 13/01, 15/01</t>
  </si>
  <si>
    <t>https://docs.google.com/spreadsheets/d/1wba0DBny0rNygdGQv87KVHLyiIyQo9R25sj7ISlFN7k/edit#gid=0&amp;range=B1</t>
  </si>
  <si>
    <t xml:space="preserve">Dùng KV cũ </t>
  </si>
  <si>
    <r>
      <rPr>
        <b/>
        <sz val="10"/>
        <color theme="1"/>
        <rFont val="Calibri"/>
      </rPr>
      <t>2 Cb2:</t>
    </r>
    <r>
      <rPr>
        <sz val="10"/>
        <color theme="1"/>
        <rFont val="Calibri"/>
      </rPr>
      <t xml:space="preserve">
Static banner # 4: 08/01, 09/01, 11/01; 12/01, 13/01, 15/01
Pop up(13h-16h): 08/01; 12/01</t>
    </r>
  </si>
  <si>
    <t>Done</t>
  </si>
  <si>
    <t>https://drive.google.com/drive/u/0/folders/1TnQJLpiybDDPmavG0VD5OZ11yn0Vn5b5</t>
  </si>
  <si>
    <t>sekai-50</t>
  </si>
  <si>
    <t>Jan.CB3</t>
  </si>
  <si>
    <r>
      <rPr>
        <sz val="10"/>
        <color theme="1"/>
        <rFont val="Calibri"/>
      </rPr>
      <t xml:space="preserve">- Key message: </t>
    </r>
    <r>
      <rPr>
        <b/>
        <sz val="10"/>
        <color theme="1"/>
        <rFont val="Calibri"/>
      </rPr>
      <t xml:space="preserve">TRÀ SỮA SEKAI MỜI MÓN 10K + VOUCHER 50.000Đ
- </t>
    </r>
    <r>
      <rPr>
        <sz val="10"/>
        <color theme="1"/>
        <rFont val="Calibri"/>
      </rPr>
      <t>Scheme:
Giảm món Trà Sữa Olong còn 10k, áp dụng đơn 39k
Giảm toàn bộ menu 5%
Nhập mã SIEUTIEC50 - giảm 50.000đ, áp dụng cho đơn 140.000đ
Nhập mã SEKAI50 - giảm 50% tối đa 50.000đ, áp dụng cho đơn 60.000đ.
Số lượng code: 420 codes/day (cofund 50:50)
- Timeline: 03/01 -05/01; 17/01 -19/01
- Location: HCM</t>
    </r>
  </si>
  <si>
    <t>03/01 -05/01; 17/01 -19/01</t>
  </si>
  <si>
    <r>
      <rPr>
        <b/>
        <sz val="10"/>
        <color theme="1"/>
        <rFont val="Calibri"/>
      </rPr>
      <t xml:space="preserve">2 CB3:
</t>
    </r>
    <r>
      <rPr>
        <sz val="10"/>
        <color theme="1"/>
        <rFont val="Calibri"/>
      </rPr>
      <t>Static banner# 6: 03/01 -05/01; 17/01 -19/01
Pop up(13h-16h): 04/01; 18/01</t>
    </r>
  </si>
  <si>
    <t>sekai-10</t>
  </si>
  <si>
    <t>Bánh Mì Bà Huynh - Cống Quỳnh</t>
  </si>
  <si>
    <r>
      <rPr>
        <sz val="10"/>
        <color theme="1"/>
        <rFont val="Calibri"/>
      </rPr>
      <t xml:space="preserve">- Key message: </t>
    </r>
    <r>
      <rPr>
        <b/>
        <sz val="10"/>
        <color theme="1"/>
        <rFont val="Calibri"/>
      </rPr>
      <t>Bánh Mì Bà Huynh Giảm 50%</t>
    </r>
    <r>
      <rPr>
        <sz val="10"/>
        <color theme="1"/>
        <rFont val="Calibri"/>
      </rPr>
      <t xml:space="preserve">
- Scheme: Bánh mì Bà Huynh Đặc Biệt giảm 50% (từ 89k -&gt; 44k) khi mua kèm 1 trong các món sau:
+ Nước ép dưa hấu
+ Nước ép chanh dây
+ Cà phê sữa Madam Win
+ Cà phê kem muối Madam Win
- Timeline: 20/01 -22/01
- Location: HCM</t>
    </r>
  </si>
  <si>
    <t>20/01 -22/01</t>
  </si>
  <si>
    <t>https://docs.google.com/spreadsheets/d/1hH2wOMnX04Ofy2zaIB_BxzgG3Ficv5hRMZADqiYVuXg/edit#gid=0</t>
  </si>
  <si>
    <t>https://drive.google.com/drive/folders/1Hu3bltyLQGQQHPt88lXegipleeZmBMmY</t>
  </si>
  <si>
    <t>Cam và đỏ (gradient)</t>
  </si>
  <si>
    <t>- Pick: Bánh mì</t>
  </si>
  <si>
    <t>- Thêm element: 
+ trải thảm
+ không khí tết, hoa mai, đào + pháo hoa
Thiết kế mới, khác các KV cũ</t>
  </si>
  <si>
    <r>
      <rPr>
        <b/>
        <sz val="10"/>
        <color theme="1"/>
        <rFont val="Calibri"/>
      </rPr>
      <t xml:space="preserve">1 CB3:
</t>
    </r>
    <r>
      <rPr>
        <sz val="10"/>
        <color theme="1"/>
        <rFont val="Calibri"/>
      </rPr>
      <t>Static banner# 6: 20/01 -22/01
Pop up(16h-19h): 21/01</t>
    </r>
  </si>
  <si>
    <r>
      <rPr>
        <sz val="10"/>
        <rFont val="Calibri"/>
      </rPr>
      <t xml:space="preserve">Deadline 8/1
</t>
    </r>
    <r>
      <rPr>
        <u/>
        <sz val="10"/>
        <color rgb="FF1155CC"/>
        <rFont val="Calibri"/>
      </rPr>
      <t>https://drive.google.com/drive/u/0/folders/1oRPV6Pi6gCkxpdLKegsr0JkKSY2eSvbG</t>
    </r>
  </si>
  <si>
    <t>banh-mi-ba-huynh-50</t>
  </si>
  <si>
    <t>Bún chả Hà nội 1982</t>
  </si>
  <si>
    <r>
      <rPr>
        <sz val="10"/>
        <color theme="1"/>
        <rFont val="Calibri"/>
      </rPr>
      <t xml:space="preserve">- Key message: </t>
    </r>
    <r>
      <rPr>
        <b/>
        <sz val="10"/>
        <color theme="1"/>
        <rFont val="Calibri"/>
      </rPr>
      <t>Bún chả Hà Nội 1982 Khao Combo chỉ 30k</t>
    </r>
    <r>
      <rPr>
        <sz val="10"/>
        <color theme="1"/>
        <rFont val="Calibri"/>
      </rPr>
      <t xml:space="preserve">
- Scheme: Combo Bún chả + Trà Tắc 70k giảm còn 50k
- Các mã giảm cực kì hấp dẫn khác:
+ SIEUTIEC20 giảm 20k cho đơn 50k 
+ SIEUTIEC30 giảm 30k cho đơn 70k 
+ SIEUTIEC40 giảm 40k cho đơn 100k 
+ SIEUTIEC50 giảm 50k đơn 140k 
+ SIEUTIEC70 giảm 70k cho đơn 200k
- Timeline: 09/01, 10/01, 13/01
- Location: HCM</t>
    </r>
  </si>
  <si>
    <t xml:space="preserve">
09/01, 10/01, 13/01</t>
  </si>
  <si>
    <t>https://docs.google.com/spreadsheets/d/11X2BUDBjbo7I_35KaW8VVhRQQdT9UR-n3DiWSDokCXk/edit#gid=0</t>
  </si>
  <si>
    <t>https://drive.google.com/drive/folders/10hDtk_nFcBR3s1Il_pTLiFqtvqdDffHx</t>
  </si>
  <si>
    <t>- Vibe liên quan happy new year</t>
  </si>
  <si>
    <t>- Đổ bóng ombre
- Thêm các element mùa tết: bao lì xì, pháo bông, hoa mai hoa đào
- Design không trùng với các banner cũ</t>
  </si>
  <si>
    <r>
      <rPr>
        <b/>
        <sz val="10"/>
        <color theme="1"/>
        <rFont val="Calibri"/>
      </rPr>
      <t xml:space="preserve">1 CB3:
</t>
    </r>
    <r>
      <rPr>
        <sz val="10"/>
        <color theme="1"/>
        <rFont val="Calibri"/>
      </rPr>
      <t>Static banner# 6: 09/01, 10/01, 13/01
Pop up(16h-19h): 09/01</t>
    </r>
  </si>
  <si>
    <r>
      <rPr>
        <sz val="10"/>
        <rFont val="Calibri"/>
      </rPr>
      <t xml:space="preserve">Deadline 27/12
</t>
    </r>
    <r>
      <rPr>
        <u/>
        <sz val="10"/>
        <color rgb="FF1155CC"/>
        <rFont val="Calibri"/>
      </rPr>
      <t>https://drive.google.com/drive/u/0/folders/18of1B4IR89Ye7BaYuLicLSKmPoWQ9pzs</t>
    </r>
  </si>
  <si>
    <t>buncha-hn-1982</t>
  </si>
  <si>
    <r>
      <rPr>
        <sz val="10"/>
        <color theme="1"/>
        <rFont val="Calibri"/>
      </rPr>
      <t xml:space="preserve">- Key message: </t>
    </r>
    <r>
      <rPr>
        <b/>
        <sz val="10"/>
        <color theme="1"/>
        <rFont val="Calibri"/>
      </rPr>
      <t>Bánh Mì Ơi Ưu Đãi Kép - Đồng giá 25K + Voucher 30K</t>
    </r>
    <r>
      <rPr>
        <sz val="10"/>
        <color theme="1"/>
        <rFont val="Calibri"/>
      </rPr>
      <t xml:space="preserve">
- Scheme: Giảm bánh mì ổ lớn về 25K (Bánh Mì Bò Né, Bánh Mì Bò Sa Tế, Bánh Mì Xíu Mại, Bánh Mì Gà Xíu)
Nhập SIEUTIEC30 giảm 30K đơn từ 70K
- Timeline: 06/01 - 11/01
- Location: TP.HCM</t>
    </r>
  </si>
  <si>
    <t>06/01 - 11/01</t>
  </si>
  <si>
    <t>https://docs.google.com/spreadsheets/d/1HKfoMfmwHoV2GmaxJ9o24CmrZaDShdvn_OuH-9c_YeM/edit#gid=0</t>
  </si>
  <si>
    <t>https://drive.google.com/drive/folders/16794CZPHeSj9wmowDnVLBtgZD2Aykfqw</t>
  </si>
  <si>
    <r>
      <rPr>
        <sz val="10"/>
        <rFont val="Calibri"/>
      </rPr>
      <t xml:space="preserve">- Background màu đỏ như </t>
    </r>
    <r>
      <rPr>
        <u/>
        <sz val="10"/>
        <color rgb="FF1155CC"/>
        <rFont val="Calibri"/>
      </rPr>
      <t xml:space="preserve">mẫu </t>
    </r>
  </si>
  <si>
    <t xml:space="preserve">Pick 3 sản phẩm trong hình (trừ mắc khé)
</t>
  </si>
  <si>
    <r>
      <rPr>
        <b/>
        <sz val="10"/>
        <rFont val="Calibri"/>
      </rPr>
      <t xml:space="preserve">*06/01 - 08/01 
</t>
    </r>
    <r>
      <rPr>
        <sz val="10"/>
        <rFont val="Calibri"/>
      </rPr>
      <t>Adapt</t>
    </r>
    <r>
      <rPr>
        <u/>
        <sz val="10"/>
        <color rgb="FF1155CC"/>
        <rFont val="Calibri"/>
      </rPr>
      <t xml:space="preserve"> KV cũ </t>
    </r>
    <r>
      <rPr>
        <sz val="10"/>
        <rFont val="Calibri"/>
      </rPr>
      <t xml:space="preserve">thay key message 
</t>
    </r>
    <r>
      <rPr>
        <b/>
        <sz val="10"/>
        <rFont val="Calibri"/>
      </rPr>
      <t xml:space="preserve">*09/01 -11/01 
</t>
    </r>
    <r>
      <rPr>
        <sz val="10"/>
        <rFont val="Calibri"/>
      </rPr>
      <t xml:space="preserve">- Thiết kế mới </t>
    </r>
  </si>
  <si>
    <r>
      <rPr>
        <b/>
        <sz val="10"/>
        <color theme="1"/>
        <rFont val="Calibri"/>
      </rPr>
      <t xml:space="preserve">2 CB1:
</t>
    </r>
    <r>
      <rPr>
        <sz val="10"/>
        <color theme="1"/>
        <rFont val="Calibri"/>
      </rPr>
      <t>Static banner # 1-3: 06/01 - 08/01; 09/01 -11/01
Pop up(06h-10h): 06/01; 09/01</t>
    </r>
  </si>
  <si>
    <r>
      <rPr>
        <sz val="10"/>
        <rFont val="Calibri"/>
      </rPr>
      <t xml:space="preserve">timeline 6-8/1: deadline 24/12
</t>
    </r>
    <r>
      <rPr>
        <u/>
        <sz val="10"/>
        <color rgb="FF1155CC"/>
        <rFont val="Calibri"/>
      </rPr>
      <t>https://drive.google.com/drive/u/0/folders/1xDhDd6wgYwUYtAQnBigdETVE8fkE1SAO</t>
    </r>
    <r>
      <rPr>
        <sz val="10"/>
        <rFont val="Calibri"/>
      </rPr>
      <t xml:space="preserve"> 
timeline 9-11/1: deadline 27/12: 
</t>
    </r>
    <r>
      <rPr>
        <u/>
        <sz val="10"/>
        <color rgb="FF1155CC"/>
        <rFont val="Calibri"/>
      </rPr>
      <t>https://drive.google.com/drive/u/0/folders/1iStkd85Kpvt8rTFW8B3a9wiWUp8FPPUr</t>
    </r>
    <r>
      <rPr>
        <sz val="10"/>
        <rFont val="Calibri"/>
      </rPr>
      <t xml:space="preserve"> </t>
    </r>
  </si>
  <si>
    <t>banhmioi-25</t>
  </si>
  <si>
    <t>Jan.CB4</t>
  </si>
  <si>
    <r>
      <rPr>
        <sz val="10"/>
        <color theme="1"/>
        <rFont val="Calibri"/>
      </rPr>
      <t>- Key Messge:</t>
    </r>
    <r>
      <rPr>
        <b/>
        <sz val="10"/>
        <color theme="1"/>
        <rFont val="Calibri"/>
      </rPr>
      <t xml:space="preserve"> Bánh Mì Ơi Ưu Đãi Kép - Deal 1K + Voucher 30K</t>
    </r>
    <r>
      <rPr>
        <sz val="10"/>
        <color theme="1"/>
        <rFont val="Calibri"/>
      </rPr>
      <t xml:space="preserve">
- Scheme: giảm (Bánh Mì Bò Né, Bánh Mì Gà Xíu, Bánh Mì Xíu Mại, Bánh Mì Bò Sa Tế,
Bánh Mì Ốp La) chỉ còn 1K áp dụng đơn từ 35K
Nhập SIEUTIEC30 giảm 30K đơn từ 70K
- Timeline: 13/01 - 15/01
- Location: TP.HCM</t>
    </r>
  </si>
  <si>
    <t>13/01 - 15/01</t>
  </si>
  <si>
    <t xml:space="preserve">Adapt KV giai đoạn 09/01 -11/01, thay key message mới </t>
  </si>
  <si>
    <r>
      <rPr>
        <b/>
        <sz val="10"/>
        <color theme="1"/>
        <rFont val="Calibri"/>
      </rPr>
      <t xml:space="preserve">1 CB4:
</t>
    </r>
    <r>
      <rPr>
        <sz val="10"/>
        <color theme="1"/>
        <rFont val="Calibri"/>
      </rPr>
      <t>Static banner # 1-3: 13/01 - 15/01
SPH(05h-10h): 13/01, 14/01</t>
    </r>
  </si>
  <si>
    <r>
      <rPr>
        <sz val="10"/>
        <rFont val="Calibri"/>
      </rPr>
      <t xml:space="preserve">Deadline 2/1
</t>
    </r>
    <r>
      <rPr>
        <u/>
        <sz val="10"/>
        <color rgb="FF1155CC"/>
        <rFont val="Calibri"/>
      </rPr>
      <t>https://drive.google.com/drive/u/0/folders/1cvQRcJsFqDEOgSetUENqzG-9c4vL2cIc</t>
    </r>
    <r>
      <rPr>
        <sz val="10"/>
        <rFont val="Calibri"/>
      </rPr>
      <t xml:space="preserve"> </t>
    </r>
  </si>
  <si>
    <t>banh-mi-oi-deal1k</t>
  </si>
  <si>
    <r>
      <rPr>
        <sz val="10"/>
        <color theme="1"/>
        <rFont val="Calibri"/>
      </rPr>
      <t xml:space="preserve">- Key Messge: </t>
    </r>
    <r>
      <rPr>
        <b/>
        <sz val="10"/>
        <color theme="1"/>
        <rFont val="Calibri"/>
      </rPr>
      <t>Bánh Mì Ơi Ưu Đãi Kép - Deal 1K + Voucher 30K</t>
    </r>
    <r>
      <rPr>
        <sz val="10"/>
        <color theme="1"/>
        <rFont val="Calibri"/>
      </rPr>
      <t xml:space="preserve">
- Scheme: giảm (Bánh Mì Bò Né, Bánh Mì Gà Xíu, Bánh Mì Xíu Mại, Bánh Mì Bò Sa Tế,
Bánh Mì Ốp La) chỉ còn 1K áp dụng đơn từ 35K
Nhập SIEUTIEC30 giảm 30K đơn từ 70K
- Timeline:  16/01 - 18/01
- Location: TP.HCM</t>
    </r>
  </si>
  <si>
    <t>16/01 - 18/01</t>
  </si>
  <si>
    <t>Chung KV dòng 13</t>
  </si>
  <si>
    <r>
      <rPr>
        <b/>
        <sz val="10"/>
        <color theme="1"/>
        <rFont val="Calibri"/>
      </rPr>
      <t xml:space="preserve">1 Win3:
</t>
    </r>
    <r>
      <rPr>
        <sz val="10"/>
        <color theme="1"/>
        <rFont val="Calibri"/>
      </rPr>
      <t>Hometop banner # 7-9: 16/01, 17/01
Static banner # 1-3: 18/01</t>
    </r>
  </si>
  <si>
    <r>
      <rPr>
        <sz val="10"/>
        <rFont val="Calibri"/>
      </rPr>
      <t xml:space="preserve">Deadline 2/1
</t>
    </r>
    <r>
      <rPr>
        <u/>
        <sz val="10"/>
        <color rgb="FF1155CC"/>
        <rFont val="Calibri"/>
      </rPr>
      <t>https://drive.google.com/drive/u/0/folders/1cvQRcJsFqDEOgSetUENqzG-9c4vL2cIc</t>
    </r>
    <r>
      <rPr>
        <sz val="10"/>
        <rFont val="Calibri"/>
      </rPr>
      <t xml:space="preserve"> </t>
    </r>
  </si>
  <si>
    <t>banhmioi-30</t>
  </si>
  <si>
    <t>Thủy Anh Fruits - Hoa Quả Nhập Khẩu</t>
  </si>
  <si>
    <r>
      <rPr>
        <sz val="10"/>
        <color theme="1"/>
        <rFont val="Calibri"/>
      </rPr>
      <t xml:space="preserve">- Key Mess: </t>
    </r>
    <r>
      <rPr>
        <b/>
        <sz val="10"/>
        <color theme="1"/>
        <rFont val="Calibri"/>
      </rPr>
      <t>Cherry Úc Tươi Ngon Giòn Ngọt - Giảm Đến 20%</t>
    </r>
    <r>
      <rPr>
        <sz val="10"/>
        <color theme="1"/>
        <rFont val="Calibri"/>
      </rPr>
      <t xml:space="preserve">
- Scheme: Cherry Giảm Đến 20%: 
Cherry Úc size 28-30 - 500gram
Cherry Úc size 28-30 - 300gram
- Timeline:13/01 - 15/01
- Location: HN</t>
    </r>
  </si>
  <si>
    <t>13/01  - 15/01</t>
  </si>
  <si>
    <t>https://docs.google.com/spreadsheets/d/1QJmKLWO5Y3ROjyrvVZ3xxZuiXiGD0XzWOBnH8422IgI/edit?usp=sharing</t>
  </si>
  <si>
    <t>https://drive.google.com/drive/folders/1cMIgslMWPMViSXHqLRwymBc8YBA1dUQg?usp=sharing</t>
  </si>
  <si>
    <t>Background: Màu Đỏ chủ đạo như hình mẫu</t>
  </si>
  <si>
    <t>Pick Cherry Úc để trước Hộp Cherry</t>
  </si>
  <si>
    <r>
      <rPr>
        <b/>
        <sz val="10"/>
        <color theme="1"/>
        <rFont val="Calibri"/>
      </rPr>
      <t xml:space="preserve">1 Win 3:
</t>
    </r>
    <r>
      <rPr>
        <sz val="10"/>
        <color theme="1"/>
        <rFont val="Calibri"/>
      </rPr>
      <t>Hometop banner(7-9): 13/01, 15/01
Static banner(1-3): 14/01</t>
    </r>
  </si>
  <si>
    <r>
      <rPr>
        <sz val="10"/>
        <rFont val="Calibri"/>
      </rPr>
      <t xml:space="preserve">Deadline 2/1
</t>
    </r>
    <r>
      <rPr>
        <u/>
        <sz val="10"/>
        <color rgb="FF1155CC"/>
        <rFont val="Calibri"/>
      </rPr>
      <t>https://drive.google.com/drive/u/0/folders/1m74yakgwFN2VzQR8cMuEjhQDGcAd5v3x</t>
    </r>
  </si>
  <si>
    <t>hoaqua-thuy-anh-fruits</t>
  </si>
  <si>
    <t>Cafe Amazon</t>
  </si>
  <si>
    <r>
      <rPr>
        <b/>
        <sz val="10"/>
        <color theme="1"/>
        <rFont val="Calibri"/>
      </rPr>
      <t xml:space="preserve">- Key message:  Cafe Amazon khao món 1Đ + Voucher 50k
</t>
    </r>
    <r>
      <rPr>
        <sz val="10"/>
        <color theme="1"/>
        <rFont val="Calibri"/>
      </rPr>
      <t>- Scheme: 
+ Trà sữa thái đỏ 1Đ
+ Cà Phê Amazon sữa đá 1Đ
+ Trà lài dưa hấu 1Đ
+ Code SIEUTIEC50 Giảm 50k cho đơn 140k
- Timeline: 06/01 - 08/01
- Location: TP.HCM</t>
    </r>
  </si>
  <si>
    <t>06/01 - 08/01</t>
  </si>
  <si>
    <t>https://docs.google.com/spreadsheets/d/10YyGpQz0D_L8HZ70peC4yV0VJk51JcwPEPqW-yxPFNs/edit?gid=0#gid=0</t>
  </si>
  <si>
    <t>Mex tự thiết kế</t>
  </si>
  <si>
    <r>
      <rPr>
        <b/>
        <sz val="10"/>
        <color theme="1"/>
        <rFont val="Calibri"/>
      </rPr>
      <t xml:space="preserve">1 Combo 3:
</t>
    </r>
    <r>
      <rPr>
        <sz val="10"/>
        <color theme="1"/>
        <rFont val="Calibri"/>
      </rPr>
      <t>Static banner(6): 06/01 - 08/01
Pop up(13h-16h): 07/01</t>
    </r>
  </si>
  <si>
    <t>https://drive.google.com/drive/folders/1xqLuraC4g4t9UjHVC83JAbBTH6nQLWxe</t>
  </si>
  <si>
    <t>amazon-cf</t>
  </si>
  <si>
    <r>
      <rPr>
        <b/>
        <sz val="10"/>
        <color theme="1"/>
        <rFont val="Calibri"/>
      </rPr>
      <t xml:space="preserve">- Key message:  Cafe Amazon khao món 1Đ + Voucher 50k
</t>
    </r>
    <r>
      <rPr>
        <sz val="10"/>
        <color theme="1"/>
        <rFont val="Calibri"/>
      </rPr>
      <t>- Scheme: 
+ Trà sữa thái đỏ 1Đ
+ Cà Phê Amazon sữa đá 1Đ
+ Trà lài dưa hấu 1Đ
+ Code SIEUTIEC50 Giảm 50k cho đơn 140k
- Timeline: 09/01, 10/01, 13/01
- Location: TP.HCM</t>
    </r>
  </si>
  <si>
    <t>09/01, 10/01, 13/01</t>
  </si>
  <si>
    <r>
      <rPr>
        <b/>
        <sz val="10"/>
        <color theme="1"/>
        <rFont val="Calibri"/>
      </rPr>
      <t xml:space="preserve">1 Combo 4:
</t>
    </r>
    <r>
      <rPr>
        <sz val="10"/>
        <color theme="1"/>
        <rFont val="Calibri"/>
      </rPr>
      <t>Search Placeholder(14h-17h): 09/01, 10/01
Static banner(1-3): 09/01, 10/01, 13/01</t>
    </r>
  </si>
  <si>
    <t>cf--amazon</t>
  </si>
  <si>
    <r>
      <rPr>
        <sz val="10"/>
        <color theme="1"/>
        <rFont val="Calibri"/>
      </rPr>
      <t>- Key message:</t>
    </r>
    <r>
      <rPr>
        <b/>
        <sz val="10"/>
        <color theme="1"/>
        <rFont val="Calibri"/>
      </rPr>
      <t xml:space="preserve">  Hanuri Khao Deal - Giảm 50% + Freeship 15K</t>
    </r>
    <r>
      <rPr>
        <sz val="10"/>
        <color theme="1"/>
        <rFont val="Calibri"/>
      </rPr>
      <t xml:space="preserve">
- Scheme: Giảm 50% Set Phomai TokGangJeong + 3 Phomai Viên (300 phần/5 chi nhánh/ngày)
Voucher FSVANMON15 giảm 15k phí vận chuyển
- Location: HCM
- Timeline: 15/01 -17/01</t>
    </r>
  </si>
  <si>
    <t>15/01 -17/01</t>
  </si>
  <si>
    <t>https://docs.google.com/spreadsheets/d/1araIWejcg2ho4Cg5omC68KUFFPIA9zku3QZcudN1FM0/edit?gid=2146481338#gid=2146481338</t>
  </si>
  <si>
    <r>
      <rPr>
        <sz val="10"/>
        <rFont val="Calibri"/>
      </rPr>
      <t xml:space="preserve">Adapt </t>
    </r>
    <r>
      <rPr>
        <u/>
        <sz val="10"/>
        <color rgb="FF1155CC"/>
        <rFont val="Calibri"/>
      </rPr>
      <t>KV cũ</t>
    </r>
    <r>
      <rPr>
        <sz val="10"/>
        <rFont val="Calibri"/>
      </rPr>
      <t xml:space="preserve"> thay key message mới </t>
    </r>
  </si>
  <si>
    <r>
      <rPr>
        <b/>
        <sz val="10"/>
        <color theme="1"/>
        <rFont val="Calibri"/>
      </rPr>
      <t xml:space="preserve">1 CB4:
</t>
    </r>
    <r>
      <rPr>
        <sz val="10"/>
        <color theme="1"/>
        <rFont val="Calibri"/>
      </rPr>
      <t>Static banner # 1-3: 15/01 -17/01
SPH(10h-12h): 16/01, 17/01</t>
    </r>
  </si>
  <si>
    <r>
      <rPr>
        <sz val="10"/>
        <rFont val="Calibri"/>
      </rPr>
      <t xml:space="preserve">Deadline 3/1
</t>
    </r>
    <r>
      <rPr>
        <u/>
        <sz val="10"/>
        <color rgb="FF1155CC"/>
        <rFont val="Calibri"/>
      </rPr>
      <t>https://drive.google.com/drive/u/0/folders/1RkLXm_gFn5rQY9eIrt3iQQ-ISAkjpHV4</t>
    </r>
  </si>
  <si>
    <t>hanuri-50</t>
  </si>
  <si>
    <t>Trà sữa Sharetea - The Alley</t>
  </si>
  <si>
    <r>
      <rPr>
        <sz val="10"/>
        <color theme="1"/>
        <rFont val="Calibri"/>
      </rPr>
      <t xml:space="preserve">- Key message: </t>
    </r>
    <r>
      <rPr>
        <b/>
        <sz val="10"/>
        <color theme="1"/>
        <rFont val="Calibri"/>
      </rPr>
      <t>Trà Sữa ưu đãi kép giảm 50% + Voucher 25K</t>
    </r>
    <r>
      <rPr>
        <sz val="10"/>
        <color theme="1"/>
        <rFont val="Calibri"/>
      </rPr>
      <t xml:space="preserve">
- Scheme: 
+ PS món 50%
+ Nhập code: ALLEYSHARETEA25 - Giảm 25K MBS 50k
- Location: HN
- Timeline: 01/01 - 03/01, 13/01 - 15/01</t>
    </r>
  </si>
  <si>
    <t>01/01 - 03/01, 13/01 - 15/01</t>
  </si>
  <si>
    <t>https://docs.google.com/spreadsheets/d/1ATdlZXQpruJ1C_u7Ro4tsRA3KkL3v089XP_60ITjGaM/edit?usp=sharing</t>
  </si>
  <si>
    <t>Dùng KV cũ</t>
  </si>
  <si>
    <r>
      <rPr>
        <b/>
        <sz val="10"/>
        <color theme="1"/>
        <rFont val="Calibri"/>
      </rPr>
      <t xml:space="preserve">2 Combo 2:
</t>
    </r>
    <r>
      <rPr>
        <sz val="10"/>
        <color theme="1"/>
        <rFont val="Calibri"/>
      </rPr>
      <t>Static banner(4): 01/01 - 03/01, 13/01 - 15/01
Pop up(13h-16h): 03/01, 13/01</t>
    </r>
  </si>
  <si>
    <t>https://drive.google.com/drive/u/0/folders/1_0u9joiqU9cu9xt9dX9s3BCAJnPEHpi5</t>
  </si>
  <si>
    <t>tra-sua-the-alley</t>
  </si>
  <si>
    <r>
      <rPr>
        <sz val="10"/>
        <color theme="1"/>
        <rFont val="Calibri"/>
      </rPr>
      <t xml:space="preserve">- Key message: </t>
    </r>
    <r>
      <rPr>
        <b/>
        <sz val="10"/>
        <color theme="1"/>
        <rFont val="Calibri"/>
      </rPr>
      <t>Trà Sữa ưu đãi kép giảm 50% + Voucher 25K</t>
    </r>
    <r>
      <rPr>
        <sz val="10"/>
        <color theme="1"/>
        <rFont val="Calibri"/>
      </rPr>
      <t xml:space="preserve">
- Scheme: 
+ PS món 50%
+ Nhập code: ALLEYSHARETEA25 - Giảm 25K MBS 50k
- Location: HN
- Timeline: 20/01- 22/01</t>
    </r>
  </si>
  <si>
    <t>20/01- 22/01</t>
  </si>
  <si>
    <r>
      <rPr>
        <b/>
        <sz val="10"/>
        <color theme="1"/>
        <rFont val="Calibri"/>
      </rPr>
      <t xml:space="preserve">1 Combo 3:
</t>
    </r>
    <r>
      <rPr>
        <sz val="10"/>
        <color theme="1"/>
        <rFont val="Calibri"/>
      </rPr>
      <t>Static banner(6): 20/01- 22/01
Pop up(13h-16h): 20/01</t>
    </r>
  </si>
  <si>
    <t>tra-sua---alley</t>
  </si>
  <si>
    <t>Milo Dầm TUTIMI</t>
  </si>
  <si>
    <r>
      <rPr>
        <sz val="10"/>
        <color theme="1"/>
        <rFont val="Calibri"/>
      </rPr>
      <t xml:space="preserve">- Key message: </t>
    </r>
    <r>
      <rPr>
        <b/>
        <sz val="10"/>
        <color theme="1"/>
        <rFont val="Calibri"/>
      </rPr>
      <t>Milo Dầm TUTIMI ĐỒNG GIÁ 19.000Đ + VOUCHER 40.000Đ</t>
    </r>
    <r>
      <rPr>
        <sz val="10"/>
        <color theme="1"/>
        <rFont val="Calibri"/>
      </rPr>
      <t xml:space="preserve">
- Scheme:
Giảm 6 món về 19.000đ, áp dụng cho đơn 40.000đ
Các món áp dụng (1 phần mỗi đơn):
Milo Dầm Phô Mai Sữa Tươi Tutimi
Milo Dầm Phô Mai Choco Tutimi
Trà Sữa Trân Châu Trắng Tutimi
Trà Sữa Pudding Tutimi
Trà Sữa Bí Đao L
Trà Lựu Đỏ Tutimi L
+ Combo siêu ưu đãi 2 ly L 61k giảm còn 40k [Combo 40k: Trà sữa Trân Châu Đen (L) x Trà Sữa Bí Đao (L)]
+ Tặng Milo Dầm Trân Châu Đường Đen khi đặt đơn 199k
+ Nhập mã TUTIMI40K - giảm 40.000đ, áp dụng cho đơn 80.000đ.
Số lượng code: 930 codes/day (cofund 50:50)
- Timeline: 01/01, 02/01, 11/01, 12/01, 14/01, 15/01,16/01, 23/01, 24/01
- Location: HCM</t>
    </r>
  </si>
  <si>
    <t>01/01, 02/01, 11/01, 12/01, 14/01, 15/01,
16/01, 23/01, 24/01</t>
  </si>
  <si>
    <t>https://docs.google.com/spreadsheets/d/1-_wFrwaaO5VMd8CufB70jfayokz4v8rIZYuFeYmDo2U/edit#gid=0&amp;range=C1</t>
  </si>
  <si>
    <r>
      <rPr>
        <b/>
        <sz val="10"/>
        <color theme="1"/>
        <rFont val="Calibri"/>
      </rPr>
      <t xml:space="preserve">3 CB3:
</t>
    </r>
    <r>
      <rPr>
        <sz val="10"/>
        <color theme="1"/>
        <rFont val="Calibri"/>
      </rPr>
      <t>Static banner# 6: 01/01, 02/01, 11/01, 12/01, 14/01, 15/01,16/01, 23/01, 24/01
Pop up(13h-16h): 02/01, 14/01, 23/01</t>
    </r>
  </si>
  <si>
    <t>https://drive.google.com/drive/folders/1HDglkdZkAoUgGEz57NtKozj-CIHwC4P8</t>
  </si>
  <si>
    <t>tutimi-milo</t>
  </si>
  <si>
    <r>
      <rPr>
        <sz val="10"/>
        <color theme="1"/>
        <rFont val="Calibri"/>
      </rPr>
      <t xml:space="preserve">- Key message: </t>
    </r>
    <r>
      <rPr>
        <b/>
        <sz val="10"/>
        <color theme="1"/>
        <rFont val="Calibri"/>
      </rPr>
      <t>BURGER KING MUA 1 TẶNG 1 + VOUCHER 80K</t>
    </r>
    <r>
      <rPr>
        <sz val="10"/>
        <color theme="1"/>
        <rFont val="Calibri"/>
      </rPr>
      <t xml:space="preserve">
- Scheme:
Mua Combo A [ 1 Burger 2 miếng bò xốt bbq phô mai &amp; thịt xông khói size vừa + 1 Nước Ngọt]
Tặng Combo B [1 Burger Bò Phô Mai size vừa + 1 Khoai Tây Chiên (size S) + 1 Nước Ngọt]
Giá gốc: 260k
Giá giảm: 130k
Limit: 1 Combo BOGO/Order
Code BK80 giảm 80k cho đơn từ 220k
*Số lượng voucher có hạn
- Location: HCM
- Timeline: 10/01 - 12/01</t>
    </r>
  </si>
  <si>
    <t>10/01 - 12/01</t>
  </si>
  <si>
    <t>https://docs.google.com/spreadsheets/d/1MJASlDC1YeX6sgEtzykzTSpTN1Q3FS6_/edit?gid=140450245#gid=140450245</t>
  </si>
  <si>
    <r>
      <rPr>
        <sz val="10"/>
        <rFont val="Calibri"/>
      </rPr>
      <t xml:space="preserve">Adapt </t>
    </r>
    <r>
      <rPr>
        <u/>
        <sz val="10"/>
        <color rgb="FF1155CC"/>
        <rFont val="Calibri"/>
      </rPr>
      <t>KV cũ</t>
    </r>
    <r>
      <rPr>
        <sz val="10"/>
        <rFont val="Calibri"/>
      </rPr>
      <t xml:space="preserve"> theo theme Tết, ưu tiên màu đỏ, thêm các element liên quan tới Tết
- Thiết kế thêm size  Search Place Holder</t>
    </r>
  </si>
  <si>
    <r>
      <rPr>
        <b/>
        <sz val="10"/>
        <color theme="1"/>
        <rFont val="Calibri"/>
      </rPr>
      <t xml:space="preserve">1 Combo 4:
</t>
    </r>
    <r>
      <rPr>
        <sz val="10"/>
        <color theme="1"/>
        <rFont val="Calibri"/>
      </rPr>
      <t>Search Placeholder(17h-19h): 11/01, 12/01
Static banner(1-3): 10/01 - 12/01</t>
    </r>
  </si>
  <si>
    <t>https://drive.google.com/drive/u/0/folders/1kVmU49dpSpMlztSJtqtQ7_yffbAKAUzN</t>
  </si>
  <si>
    <t>burgerking-80</t>
  </si>
  <si>
    <r>
      <rPr>
        <sz val="10"/>
        <color theme="1"/>
        <rFont val="Calibri"/>
      </rPr>
      <t xml:space="preserve">- Key message: </t>
    </r>
    <r>
      <rPr>
        <b/>
        <sz val="10"/>
        <color theme="1"/>
        <rFont val="Calibri"/>
      </rPr>
      <t>BURGER KING MUA 1 TẶNG 1 + VOUCHER 80K</t>
    </r>
    <r>
      <rPr>
        <sz val="10"/>
        <color theme="1"/>
        <rFont val="Calibri"/>
      </rPr>
      <t xml:space="preserve">
- Scheme:
Mua Combo A [ 1 Burger 2 miếng bò xốt bbq phô mai &amp; thịt xông khói size vừa + 1 Nước Ngọt]
Tặng Combo B [1 Burger Bò Phô Mai size vừa + 1 Khoai Tây Chiên (size S) + 1 Nước Ngọt]
Giá gốc: 260k
Giá giảm: 130k
Limit: 1 Combo BOGO/Order
Code BK80 giảm 80k cho đơn từ 250k
*Số lượng voucher có hạn
- Location: HN
- Timeline: 10/01 - 12/01</t>
    </r>
  </si>
  <si>
    <t>Chung KV dòng 22</t>
  </si>
  <si>
    <r>
      <rPr>
        <b/>
        <sz val="10"/>
        <color theme="1"/>
        <rFont val="Calibri"/>
      </rPr>
      <t xml:space="preserve">1 Win 3:
</t>
    </r>
    <r>
      <rPr>
        <sz val="10"/>
        <color theme="1"/>
        <rFont val="Calibri"/>
      </rPr>
      <t>Hometop banner(7-9): 10/01, 11/01
Static banner(1-3): 12/01</t>
    </r>
  </si>
  <si>
    <t>burgerkinghn-80</t>
  </si>
  <si>
    <r>
      <rPr>
        <sz val="10"/>
        <color theme="1"/>
        <rFont val="Calibri"/>
      </rPr>
      <t xml:space="preserve">- Key message: </t>
    </r>
    <r>
      <rPr>
        <b/>
        <sz val="10"/>
        <color theme="1"/>
        <rFont val="Calibri"/>
      </rPr>
      <t>BURGER KING MUA 1 TẶNG 1 + VOUCHER 80K</t>
    </r>
    <r>
      <rPr>
        <sz val="10"/>
        <color theme="1"/>
        <rFont val="Calibri"/>
      </rPr>
      <t xml:space="preserve">
- Scheme:
Mua Combo A [ 1 Burger 2 miếng bò xốt bbq phô mai &amp; thịt xông khói size vừa + 1 Nước Ngọt]
Tặng Combo B [1 Burger Bò Phô Mai size vừa + 1 Khoai Tây Chiên (size S) + 1 Nước Ngọt]
Giá gốc: 260k
Giá giảm: 130k
Limit: 1 Combo BOGO/Order
Code BK80 giảm 80k cho đơn từ 250k
*Số lượng voucher có hạn
- Location: HN
- Timeline: 13/01, 14/01</t>
    </r>
  </si>
  <si>
    <t>13/01, 14/01</t>
  </si>
  <si>
    <r>
      <rPr>
        <b/>
        <sz val="10"/>
        <color theme="1"/>
        <rFont val="Calibri"/>
      </rPr>
      <t xml:space="preserve">2 Static banner 6:
</t>
    </r>
    <r>
      <rPr>
        <sz val="10"/>
        <color theme="1"/>
        <rFont val="Calibri"/>
      </rPr>
      <t>Static banner(6): 13/01, 14/01</t>
    </r>
  </si>
  <si>
    <t>burger-king</t>
  </si>
  <si>
    <r>
      <rPr>
        <sz val="10"/>
        <color theme="1"/>
        <rFont val="Calibri"/>
      </rPr>
      <t>- Key message:</t>
    </r>
    <r>
      <rPr>
        <b/>
        <sz val="10"/>
        <color theme="1"/>
        <rFont val="Calibri"/>
      </rPr>
      <t xml:space="preserve"> RAU MÁ MIX MUA 1 TẶNG 1</t>
    </r>
    <r>
      <rPr>
        <sz val="10"/>
        <color theme="1"/>
        <rFont val="Calibri"/>
      </rPr>
      <t xml:space="preserve">
- Scheme: Mua 1 Tặng 1 Combo 1, 2, 4
- Location: HCM
- Timeline: 06/01 - 10/01</t>
    </r>
  </si>
  <si>
    <t>06/01 - 10/01</t>
  </si>
  <si>
    <t>https://docs.google.com/spreadsheets/d/1OMofijeoR53EWDc109ohXV434fe2c-PIscMTWB60wSg/edit?gid=473737379#gid=473737379</t>
  </si>
  <si>
    <t>https://drive.google.com/drive/folders/1ZAP6O3d3MQAWlq8ra6Q2MidKuSxPblkl?usp=drive_link</t>
  </si>
  <si>
    <r>
      <rPr>
        <sz val="10"/>
        <rFont val="Calibri"/>
      </rPr>
      <t xml:space="preserve">Adapt </t>
    </r>
    <r>
      <rPr>
        <u/>
        <sz val="10"/>
        <color rgb="FF1155CC"/>
        <rFont val="Calibri"/>
      </rPr>
      <t>KV cũ</t>
    </r>
    <r>
      <rPr>
        <sz val="10"/>
        <rFont val="Calibri"/>
      </rPr>
      <t xml:space="preserve"> , thay key message và ảnh món mới </t>
    </r>
  </si>
  <si>
    <r>
      <rPr>
        <b/>
        <sz val="10"/>
        <color theme="1"/>
        <rFont val="Calibri"/>
      </rPr>
      <t xml:space="preserve">1 Win1:
</t>
    </r>
    <r>
      <rPr>
        <sz val="10"/>
        <color theme="1"/>
        <rFont val="Calibri"/>
      </rPr>
      <t>Hometop banner(7-9): 06/01, 09/01
Static  banner(1-3): 07/01, 08/01
Pop up(13h-16h): 10/01
Floating(13h-16h): 09/01
Search Placeholder(14h-17h): 06/01, 07/01</t>
    </r>
  </si>
  <si>
    <r>
      <rPr>
        <sz val="10"/>
        <rFont val="Calibri"/>
      </rPr>
      <t xml:space="preserve">Deadline 24/12
</t>
    </r>
    <r>
      <rPr>
        <u/>
        <sz val="10"/>
        <color rgb="FF1155CC"/>
        <rFont val="Calibri"/>
      </rPr>
      <t>https://drive.google.com/drive/u/0/folders/1xp_f2C-ALmMhlC-ynAs2m3_eojRkcViU</t>
    </r>
  </si>
  <si>
    <t>raumamix-1t1</t>
  </si>
  <si>
    <t>Olong Châu</t>
  </si>
  <si>
    <r>
      <rPr>
        <sz val="10"/>
        <color theme="1"/>
        <rFont val="Calibri"/>
      </rPr>
      <t xml:space="preserve">- Key message: </t>
    </r>
    <r>
      <rPr>
        <b/>
        <sz val="10"/>
        <color theme="1"/>
        <rFont val="Calibri"/>
      </rPr>
      <t>Trà sữa ÔLong Châu Mua 1 Tặng 1</t>
    </r>
    <r>
      <rPr>
        <sz val="10"/>
        <color theme="1"/>
        <rFont val="Calibri"/>
      </rPr>
      <t xml:space="preserve">
- Scheme: Mua 1 Tặng 1, 3 combo:
+ Trà Ôlong Lài Sữa Đà Lạt ( sz M) TẶNG Trà Ôlong Lài Sữa Đà Lạt (sz M)
+ Trà Ôlong Xoài Nhiệt Đới (sz M) TẶNG Trà Ôlong Xoài Nhiệt Đới (sz M)
+ Trà Ôlong Đào Sữa Tươi Thượng Hạng (sz M) TẶNG Trà Ôlong Đào Sữa Tươi Thượng Hạng (sz M)
- Location: HCM
- Timeline: 13/01, 14/01, 16/01, 17/01</t>
    </r>
  </si>
  <si>
    <t>13/01, 14/01, 16/01, 17/01</t>
  </si>
  <si>
    <t>https://docs.google.com/spreadsheets/d/1OMofijeoR53EWDc109ohXV434fe2c-PIscMTWB60wSg/edit?gid=539250362#gid=539250362</t>
  </si>
  <si>
    <r>
      <rPr>
        <u/>
        <sz val="10"/>
        <color rgb="FF1155CC"/>
        <rFont val="Calibri"/>
      </rPr>
      <t>https://drive.google.com/drive/folders/1oOYMFyenL1eMuMkvm_h-c6GQg1wPCfNX?usp=drive_link</t>
    </r>
    <r>
      <rPr>
        <sz val="10"/>
        <rFont val="Calibri"/>
      </rPr>
      <t xml:space="preserve">  </t>
    </r>
  </si>
  <si>
    <r>
      <rPr>
        <sz val="10"/>
        <rFont val="Calibri"/>
      </rPr>
      <t xml:space="preserve">- BackGround: Thể hiện concept như hình </t>
    </r>
    <r>
      <rPr>
        <u/>
        <sz val="10"/>
        <color rgb="FF1155CC"/>
        <rFont val="Calibri"/>
      </rPr>
      <t>demo</t>
    </r>
    <r>
      <rPr>
        <sz val="10"/>
        <rFont val="Calibri"/>
      </rPr>
      <t xml:space="preserve">
- Mã màu như hình demo</t>
    </r>
  </si>
  <si>
    <t>- Pick món: 
Trà Ôlong Đào Sữa Tươi Thượng Hạng, 
Ôlong Sữa Đà Lạt Trân Châu Ôlong, 
Trà Ôlong Ổi Hồng Đà Lạt</t>
  </si>
  <si>
    <r>
      <rPr>
        <b/>
        <sz val="10"/>
        <color theme="1"/>
        <rFont val="Calibri"/>
      </rPr>
      <t xml:space="preserve">1 Win1:
</t>
    </r>
    <r>
      <rPr>
        <sz val="10"/>
        <color theme="1"/>
        <rFont val="Calibri"/>
      </rPr>
      <t>Hometop banner(7-9): 13/01, 14/01
Static  banner(1-3): 16/01, 17/01
Pop up(13h-16h): 13/01
Floating(13h-16h): 17/01
Search Placeholder(14h-17h): 14/01, 16/01</t>
    </r>
  </si>
  <si>
    <r>
      <rPr>
        <sz val="10"/>
        <rFont val="Calibri"/>
      </rPr>
      <t xml:space="preserve">Deadline 2/1
</t>
    </r>
    <r>
      <rPr>
        <u/>
        <sz val="10"/>
        <color rgb="FF1155CC"/>
        <rFont val="Calibri"/>
      </rPr>
      <t>https://drive.google.com/drive/u/0/folders/1x_Bsiwl5Owbv2TnGDDET40Fh9VRsBIH2</t>
    </r>
  </si>
  <si>
    <t>olong-chau-1t1</t>
  </si>
  <si>
    <t>Jan.CB5</t>
  </si>
  <si>
    <r>
      <rPr>
        <sz val="10"/>
        <color theme="1"/>
        <rFont val="Calibri"/>
      </rPr>
      <t xml:space="preserve">- Key message: </t>
    </r>
    <r>
      <rPr>
        <b/>
        <sz val="10"/>
        <color theme="1"/>
        <rFont val="Calibri"/>
      </rPr>
      <t>Phúc Lộc Thọ Tết Ấm No
Cơm 1k + Freeship</t>
    </r>
    <r>
      <rPr>
        <sz val="10"/>
        <color theme="1"/>
        <rFont val="Calibri"/>
      </rPr>
      <t xml:space="preserve">
- Scheme:
Giảm món:
Cơm Tấm Phúc Lộc Thọ: cơm bì trứng/ bì chả chỉ còn 1k MBS 50k
Cơm Gà Đệ Nhất: Cơm Vàng 1 Trứng chỉ còn 1k MBS 50k
Cùng hàng loạt voucher giảm giá (số lượng có hạn)
- Location: HCM
- Timeline: 10/01 - 12/01</t>
    </r>
  </si>
  <si>
    <t>https://docs.google.com/spreadsheets/d/1SrfOx8Xea0B61knnfpJGFl40avRJfU3RIVubTJwMf6g/edit?gid=1670951307#gid=1670951307</t>
  </si>
  <si>
    <r>
      <rPr>
        <sz val="10"/>
        <rFont val="Calibri"/>
      </rPr>
      <t xml:space="preserve">Adapt </t>
    </r>
    <r>
      <rPr>
        <u/>
        <sz val="10"/>
        <color rgb="FF1155CC"/>
        <rFont val="Calibri"/>
      </rPr>
      <t>KV cũ</t>
    </r>
    <r>
      <rPr>
        <sz val="10"/>
        <rFont val="Calibri"/>
      </rPr>
      <t>:
- Thay keymess mới
- Theme Tết, ưu tiên màu đỏ
- Thêm element liên quan tới Tết
- Thiết kế thêm size  Search Place Holder</t>
    </r>
  </si>
  <si>
    <r>
      <rPr>
        <b/>
        <sz val="10"/>
        <color theme="1"/>
        <rFont val="Calibri"/>
      </rPr>
      <t xml:space="preserve">1 Combo 5:
</t>
    </r>
    <r>
      <rPr>
        <sz val="10"/>
        <color theme="1"/>
        <rFont val="Calibri"/>
      </rPr>
      <t>Search Placeholder(17h-19h): 10/01
Search Placeholder(12h-14h): 11/01
Static banner(5): 10/01 - 12/01</t>
    </r>
  </si>
  <si>
    <r>
      <rPr>
        <sz val="10"/>
        <rFont val="Calibri"/>
      </rPr>
      <t xml:space="preserve">Deadline 31/12
</t>
    </r>
    <r>
      <rPr>
        <u/>
        <sz val="10"/>
        <color rgb="FF1155CC"/>
        <rFont val="Calibri"/>
      </rPr>
      <t>https://drive.google.com/drive/u/0/folders/1MaHtUKKJiX9gurLdKioQ5w5JRjKJX-Wu</t>
    </r>
  </si>
  <si>
    <t>phucloctho-1k</t>
  </si>
  <si>
    <r>
      <rPr>
        <sz val="10"/>
        <color theme="1"/>
        <rFont val="Calibri"/>
      </rPr>
      <t xml:space="preserve">- Key message: </t>
    </r>
    <r>
      <rPr>
        <b/>
        <sz val="10"/>
        <color theme="1"/>
        <rFont val="Calibri"/>
      </rPr>
      <t>Phúc Lộc Thọ Tết Ấm No
Cơm 1k + Freeship</t>
    </r>
    <r>
      <rPr>
        <sz val="10"/>
        <color theme="1"/>
        <rFont val="Calibri"/>
      </rPr>
      <t xml:space="preserve">
- Scheme:
Giảm món:
Cơm Tấm Phúc Lộc Thọ: cơm bì trứng/ bì chả chỉ còn 1k MBS 50k
Cơm Gà Đệ Nhất: Cơm Vàng 1 Trứng chỉ còn 1k MBS 50k
Cùng hàng loạt voucher giảm giá (số lượng có hạn)
- Location: HCM
- Timeline: 11/01 - 13/01, 16/01 - 19/01</t>
    </r>
  </si>
  <si>
    <t>11/01 - 13/01, 16/01 - 19/01</t>
  </si>
  <si>
    <t>Chung KV dòng 27</t>
  </si>
  <si>
    <r>
      <rPr>
        <b/>
        <sz val="10"/>
        <color theme="1"/>
        <rFont val="Calibri"/>
      </rPr>
      <t xml:space="preserve">1 Win 1:
</t>
    </r>
    <r>
      <rPr>
        <sz val="10"/>
        <color theme="1"/>
        <rFont val="Calibri"/>
      </rPr>
      <t>Search Placeholder(17h-19h): 13/01,17/01
Hometop banner(7-9): 16/01, 19/01
Static banner(1-3): 18/01, 19/01
Floating(16h-19h): 12/01
Popup(16h-19h): 11/01</t>
    </r>
  </si>
  <si>
    <r>
      <rPr>
        <sz val="10"/>
        <rFont val="Calibri"/>
      </rPr>
      <t xml:space="preserve">Deadline 31/12
</t>
    </r>
    <r>
      <rPr>
        <u/>
        <sz val="10"/>
        <color rgb="FF1155CC"/>
        <rFont val="Calibri"/>
      </rPr>
      <t>https://drive.google.com/drive/u/0/folders/1MaHtUKKJiX9gurLdKioQ5w5JRjKJX-Wu</t>
    </r>
  </si>
  <si>
    <t>com-phuc-loc-tho-1k</t>
  </si>
  <si>
    <t>Sinh Tố, Nước Ép &amp; Detox - ReViet Juice</t>
  </si>
  <si>
    <r>
      <rPr>
        <sz val="10"/>
        <color theme="1"/>
        <rFont val="Calibri"/>
      </rPr>
      <t xml:space="preserve">- Key Message: </t>
    </r>
    <r>
      <rPr>
        <b/>
        <sz val="10"/>
        <color theme="1"/>
        <rFont val="Calibri"/>
      </rPr>
      <t>ReViet Juice Khao Nước Ép Chỉ 1k + Voucher 40k</t>
    </r>
    <r>
      <rPr>
        <sz val="10"/>
        <color theme="1"/>
        <rFont val="Calibri"/>
      </rPr>
      <t xml:space="preserve">
- Scheme: ReViet Juice - Tặng món 1K + Voucher 40k
List món giảm về 1k:
Nước Ép Cam Thơm
Nước Ép Dưa Hấu
Nước Ép Cam Dâu
Nhập Code:
REVIET40 giảm 40k cho đơn 80k - DAILY QTY 500code/day 
SIEUTIEC20 giảm 20k cho đơn 50k 
SIEUTIEC30 giảm thêm 30k đơn 70k 
SIEUTIEC40 giảm thêm 40k đơn 100k 
Giới hạn mỗi khách hàng chỉ mua được 1 trong 3 món giá 1k, cho giá trị đơn từ 20k 
- Location: HCM
- Timeline: 14/01 - 16/01</t>
    </r>
  </si>
  <si>
    <t xml:space="preserve"> 14/01 - 16/01</t>
  </si>
  <si>
    <t>https://docs.google.com/spreadsheets/d/12XJjT4XPIdgFM2Lszlxs10v9nW30XM6zr_JULMH1TTU/edit?gid=0#gid=0</t>
  </si>
  <si>
    <t>https://drive.google.com/drive/folders/15vQMNKMaMR8nso35AO3BaQCEkFaGe0a0?usp=drive_link</t>
  </si>
  <si>
    <t>- BackGround: màu như KV cũ (đính kèm trong file material)</t>
  </si>
  <si>
    <t>- Pick 3 món: 
Nước Ép Cam Thơm, 
Nước Ép Dưa Hấu, 
Nước Ép Ổi</t>
  </si>
  <si>
    <r>
      <rPr>
        <b/>
        <sz val="10"/>
        <color theme="1"/>
        <rFont val="Calibri"/>
      </rPr>
      <t xml:space="preserve">1 CB1:
</t>
    </r>
    <r>
      <rPr>
        <sz val="10"/>
        <color theme="1"/>
        <rFont val="Calibri"/>
      </rPr>
      <t>Static banner # 1-3: 14/01 - 16/01
Pop up(13h-16h): 16/01</t>
    </r>
  </si>
  <si>
    <r>
      <rPr>
        <sz val="10"/>
        <rFont val="Calibri"/>
      </rPr>
      <t xml:space="preserve">Deadline 2/1
</t>
    </r>
    <r>
      <rPr>
        <u/>
        <sz val="10"/>
        <color rgb="FF1155CC"/>
        <rFont val="Calibri"/>
      </rPr>
      <t>https://drive.google.com/drive/u/0/folders/1awobVsQLuzqDjLepa5HurZjB2lSsu8Ds</t>
    </r>
  </si>
  <si>
    <t>reviet-juice-1k</t>
  </si>
  <si>
    <t>Trà Sữa &amp; Chè Khúc Bạch AZ</t>
  </si>
  <si>
    <r>
      <rPr>
        <sz val="10"/>
        <color theme="1"/>
        <rFont val="Calibri"/>
      </rPr>
      <t xml:space="preserve">- Key Message: </t>
    </r>
    <r>
      <rPr>
        <b/>
        <sz val="10"/>
        <color theme="1"/>
        <rFont val="Calibri"/>
      </rPr>
      <t>MỪNG XUÂN MỜI BẠN TRÀ SỮA Chỉ 1k + Voucher 40K</t>
    </r>
    <r>
      <rPr>
        <sz val="10"/>
        <color theme="1"/>
        <rFont val="Calibri"/>
      </rPr>
      <t xml:space="preserve">
- Scheme: Trà sữa Milo Dầm AZ chỉ 1k + Voucher giảm 40k
+ List món giảm về 1k. Giới hạn mỗi khách hàng chỉ mua được 1 trong 5 món giá 1K:
Trà Sữa Kem Trứng (size M)
Trà Thái Tắc Hạt Đào (Size L)
Trà Sữa Bánh Flan (size M)
Trà Sữa Truyền Thống Phô Mai Mặn (size M)
Milo Dầm Phô Mai Tươi (size M)
+ Nhập Code:
SIEUTIEC20 giảm 20k cho đơn 50k
SIEUTIEC30 giảm thêm 30k đơn 70k
SIEUTIEC40 giảm thêm 40k đơn 100k
- Location: HCM
- Timeline: 12/01, 18/01, 20/01</t>
    </r>
  </si>
  <si>
    <t>12/01, 18/01, 20/01</t>
  </si>
  <si>
    <t>https://docs.google.com/spreadsheets/d/1ESyqPEPbXYvsaRIUJsT9-M9l2vcFYhFA5frc-avxVh4/edit?usp=sharing</t>
  </si>
  <si>
    <r>
      <rPr>
        <sz val="10"/>
        <rFont val="Calibri"/>
      </rPr>
      <t xml:space="preserve">Adapt </t>
    </r>
    <r>
      <rPr>
        <u/>
        <sz val="10"/>
        <color rgb="FF1155CC"/>
        <rFont val="Calibri"/>
      </rPr>
      <t>KV cũ</t>
    </r>
    <r>
      <rPr>
        <sz val="10"/>
        <rFont val="Calibri"/>
      </rPr>
      <t>: thay Keymess mới, thay template mới</t>
    </r>
  </si>
  <si>
    <r>
      <rPr>
        <b/>
        <sz val="10"/>
        <color theme="1"/>
        <rFont val="Calibri"/>
      </rPr>
      <t xml:space="preserve">1 Combo 1:
</t>
    </r>
    <r>
      <rPr>
        <sz val="10"/>
        <color theme="1"/>
        <rFont val="Calibri"/>
      </rPr>
      <t>Static banner(1-3): 12/01, 18/01, 20/01
Pop up(19h-22h): 20/01</t>
    </r>
  </si>
  <si>
    <r>
      <rPr>
        <sz val="10"/>
        <rFont val="Calibri"/>
      </rPr>
      <t xml:space="preserve">Deadline 31/12
</t>
    </r>
    <r>
      <rPr>
        <u/>
        <sz val="10"/>
        <color rgb="FF1155CC"/>
        <rFont val="Calibri"/>
      </rPr>
      <t>https://drive.google.com/drive/u/0/folders/1OTIDPeIHhEVlvOAKWl_yRqtfKaQMrVaF</t>
    </r>
  </si>
  <si>
    <t>khuc-bach-az</t>
  </si>
  <si>
    <t>Trà Sữa Dhi</t>
  </si>
  <si>
    <r>
      <rPr>
        <sz val="10"/>
        <color theme="1"/>
        <rFont val="Calibri"/>
      </rPr>
      <t xml:space="preserve">- Key message: </t>
    </r>
    <r>
      <rPr>
        <b/>
        <sz val="10"/>
        <color theme="1"/>
        <rFont val="Calibri"/>
      </rPr>
      <t>TRÀ SỮA DHI ƯU ĐÃI KÉP MÓN 10K + VOUCHER 40.000Đ</t>
    </r>
    <r>
      <rPr>
        <sz val="10"/>
        <color theme="1"/>
        <rFont val="Calibri"/>
      </rPr>
      <t xml:space="preserve">
- Scheme:
List món giảm về 10k:
+ Trà Sữa Trân Châu Củ Năng - Dhi (L)
+ Matcha Latte - Dhi (L)
+ Trà Sữa Đậu Biếc Kem Cheese - Dhi (L)
+ Sữa Tươi Đường Đen Đậu Biếc - Dhi (L)
+ Milo Dầm Phô Mai Choco - Dhi (L)
Nhập Code: DHI40K giảm thêm 40k đơn 80K
Giới hạn mỗi khách hàng chỉ mua được 1 trong 5 món 10k
- Timeline: 03/01 - 05/01
- Location: HCM</t>
    </r>
  </si>
  <si>
    <t>03/01 - 05/01</t>
  </si>
  <si>
    <t>https://docs.google.com/spreadsheets/d/1bNEt9TzJJFMe_7v6vlBo0IeEXvhC67Qp34rNbsaSHbg/edit#gid=0</t>
  </si>
  <si>
    <r>
      <rPr>
        <sz val="10"/>
        <rFont val="Calibri"/>
      </rPr>
      <t xml:space="preserve">Adapt </t>
    </r>
    <r>
      <rPr>
        <u/>
        <sz val="10"/>
        <color rgb="FF1155CC"/>
        <rFont val="Calibri"/>
      </rPr>
      <t>KV cũ</t>
    </r>
    <r>
      <rPr>
        <sz val="10"/>
        <rFont val="Calibri"/>
      </rPr>
      <t xml:space="preserve"> đổi Key Message mới +  remove element bông tuyết (noel)</t>
    </r>
  </si>
  <si>
    <r>
      <rPr>
        <b/>
        <sz val="10"/>
        <color theme="1"/>
        <rFont val="Calibri"/>
      </rPr>
      <t xml:space="preserve">1 cb4:
</t>
    </r>
    <r>
      <rPr>
        <sz val="10"/>
        <color theme="1"/>
        <rFont val="Calibri"/>
      </rPr>
      <t>Static banner # 1-3: 03/01 - 05/01
SPH(12h-17h): 03/01, 
SPH(19h-22h): 04/01</t>
    </r>
  </si>
  <si>
    <r>
      <rPr>
        <sz val="10"/>
        <rFont val="Calibri"/>
      </rPr>
      <t xml:space="preserve">Deadline 26/12
</t>
    </r>
    <r>
      <rPr>
        <u/>
        <sz val="10"/>
        <color rgb="FF1155CC"/>
        <rFont val="Calibri"/>
      </rPr>
      <t>https://drive.google.com/drive/u/0/folders/1BiVGQVutOqy9oMz77UE7adJK36hX2ArT</t>
    </r>
  </si>
  <si>
    <t>dhi-tra-sua</t>
  </si>
  <si>
    <t>khanhtram.phan</t>
  </si>
  <si>
    <t>10-12/01</t>
  </si>
  <si>
    <t xml:space="preserve">"ĐỘC QUYỀN - KFC KHAO ĐẠI TIỆC
deal 99.000 + Voucher 70k
Combo Độc Quyền (1 miếng gà + 1 burger tôm + 1 bắp cải trộn (L) + 2 Pepsi (L)) Giá gốc 136K giảm còn 99K
70K MBS 369K, KFC70K
NW"                </t>
  </si>
  <si>
    <t>https://docs.google.com/spreadsheets/d/1xvfgBHdySyJfYR7pIAs1ab2xZjGdGWlo/edit?gid=1773673233#gid=1773673233&amp;range=A2</t>
  </si>
  <si>
    <r>
      <rPr>
        <sz val="10"/>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</si>
  <si>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r>
      <rPr>
        <u/>
        <sz val="10"/>
        <color rgb="FF1155CC"/>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</si>
  <si>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t>HTC 1st Scroll 8H	16h - 24h 10/01, 8h - 16h 12/01
Hometop # 1-2	11/01, 12/01
Static banner # 1-3	Hết static bù bottom 10/01, 11/01
Flash Sale Banner #1-4	10/01
Floating 3H	16h - 19h 10/01, 19h - 22h 12/01
Popup 3H	10h - 13h 11/01
Social or KOL	FB SPF 11h 10/01</t>
  </si>
  <si>
    <t>https://drive.google.com/drive/folders/114XNRvNS7Mn2ZT_BItqB9TvEp6AaWK6f</t>
  </si>
  <si>
    <t>tiec-kfc</t>
  </si>
  <si>
    <t>03-05/01</t>
  </si>
  <si>
    <t>Keymess: Pizza Hut giảm 50% + Code 100k
Scheme:
Pizza Hải Sản Nhiệt Đới (cỡ nhỏ): 139k -&gt; 69.5k
Pizza Thịt Và Xúc Xích (cỡ nhỏ): 139k -&gt; 69.5k
Pizza Phô Mai Cao Cấp: 119k -&gt; 59.5k0
KV Brief: 
Màu đỏ chủ đạo, theme/vibes năm mới
SPFPHV100 cap 100k MBS 400k</t>
  </si>
  <si>
    <t>https://docs.google.com/spreadsheets/d/1SpTAZfPnhoulb5kemB5xnn_ZUdBowHUUux2uosNOuSk/edit?gid=1460264289#gid=1460264289</t>
  </si>
  <si>
    <t>https://drive.google.com/drive/folders/16TmW-B1Ia1RK2GrkYxjq7-etWAwDFwGA</t>
  </si>
  <si>
    <t>HTC 1st Scroll 8H	16h - 24h 04/01
Hometop # 5	03/01, 04/01
Static banner # 1-3	Hết Static bù 2 bottom 04/01, 05/01
Flash Sale Banner #1-4	05/01
Floating 3H	16h - 19h 04/01
Popup 3H	16h - 19h 05/01</t>
  </si>
  <si>
    <r>
      <rPr>
        <sz val="10"/>
        <rFont val="Calibri"/>
      </rPr>
      <t xml:space="preserve">KV cũ: </t>
    </r>
    <r>
      <rPr>
        <u/>
        <sz val="10"/>
        <color rgb="FF1155CC"/>
        <rFont val="Calibri"/>
      </rPr>
      <t>https://drive.google.com/drive/u/0/folders/1gSzI-1mg5q0h-QD2oTg2yoUKaeoFxHPs</t>
    </r>
    <r>
      <rPr>
        <sz val="10"/>
        <rFont val="Calibri"/>
      </rPr>
      <t xml:space="preserve"> </t>
    </r>
  </si>
  <si>
    <t>pizzahut-100</t>
  </si>
  <si>
    <t>02-05/01</t>
  </si>
  <si>
    <t>Scheme: POPEYES TẾT XỊN DEAL CHẤT
MUA 1 TẶNG 1 + Voucher 100k
Mua Combo A [Combo: 2 Gà Tắm Nước Mắm/ 2 Gà White Cheese + 1 Khoai tây chiên (Vừa) + 1 Nước ngọt]
Tặng Combo B [Combo: 1 Burger TÔM/ Burger Gà Fillet + 2 Snack Cá/ 1 Gà Popcorn + 1 Salad bắp cải (Vừa) + 1 Nước ngọt]
RRP: 272,000
SRP: 164,000
SVIPPOPEYES100 100K MBS 250k</t>
  </si>
  <si>
    <r>
      <rPr>
        <sz val="10"/>
        <rFont val="Calibri"/>
      </rPr>
      <t xml:space="preserve">
Danh sách ID Mex: </t>
    </r>
    <r>
      <rPr>
        <u/>
        <sz val="10"/>
        <color rgb="FF1155CC"/>
        <rFont val="Calibri"/>
      </rPr>
      <t>https://docs.google.com/spreadsheets/d/1KmfXaYNxTvOqlFm0awngGgwSbAkphKf3/edit#gid=264214317</t>
    </r>
  </si>
  <si>
    <t>HTC 1st Scroll 8H	"8h - 16h 03/01
16h - 24h 05/01"
Hometop # 1-2	03/01, 04/01
Static banner # 1-3	04/01, 05/01
Flash Sale Banner #1-4	03/01
Floating 3H	16h - 19h 02/01, 03/01
Popup 3H	10h - 13h 04/01
Social or KOL	FB SPF 11h 03/01</t>
  </si>
  <si>
    <t>https://drive.google.com/drive/u/0/folders/1FJt3BnTE86H1-nsKrvxOKorBlgiOWHwY</t>
  </si>
  <si>
    <t>popeyes-100</t>
  </si>
  <si>
    <t>https://docs.google.com/spreadsheets/d/1KdLUxhWn7-Q6DeRcy9gd36ucP-oJ4UTFeQVmcPt6sXg/edit?gid=0#gid=0</t>
  </si>
  <si>
    <r>
      <rPr>
        <sz val="10"/>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</si>
  <si>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r>
      <rPr>
        <u/>
        <sz val="10"/>
        <color rgb="FF1155CC"/>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</si>
  <si>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t>20-22/01</t>
  </si>
  <si>
    <r>
      <rPr>
        <sz val="10"/>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</si>
  <si>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r>
      <rPr>
        <u/>
        <sz val="10"/>
        <color rgb="FF1155CC"/>
        <rFont val="Calibri"/>
      </rPr>
      <t xml:space="preserve">Hình món lẻ:  (Password: 123) </t>
    </r>
    <r>
      <rPr>
        <u/>
        <sz val="10"/>
        <color rgb="FF1155CC"/>
        <rFont val="Calibri"/>
      </rPr>
      <t>https://cmckfcvietnam.sharepoint.com/:f:/s/KFC-SHARE-EXTERNAL-MKT-SHARE-EXTERNAL/Ery-cSh2dxhJr567AtXrQ_oBuuhd-nankauZXICVrDGQ_w?e=0ugyvw</t>
    </r>
    <r>
      <rPr>
        <u/>
        <sz val="10"/>
        <color rgb="FF1155CC"/>
        <rFont val="Calibri"/>
      </rPr>
      <t xml:space="preserve">
Hình phần ăn: (Password: 123) </t>
    </r>
    <r>
      <rPr>
        <u/>
        <sz val="10"/>
        <color rgb="FF1155CC"/>
        <rFont val="Calibri"/>
      </rPr>
      <t>https://cmckfcvietnam.sharepoint.com/:f:/s/KFC-SHARE-EXTERNAL-MKT-SHARE-EXTERNAL/Elr3TAz2pPxGtzanxJjVOsoBZoP-XhcDAntEgxbhJz-Izw?e=dhEJSl</t>
    </r>
    <r>
      <rPr>
        <u/>
        <sz val="10"/>
        <color rgb="FF1155CC"/>
        <rFont val="Calibri"/>
      </rPr>
      <t xml:space="preserve">
Logo:  (Password: 123) </t>
    </r>
    <r>
      <rPr>
        <u/>
        <sz val="10"/>
        <color rgb="FF1155CC"/>
        <rFont val="Calibri"/>
      </rPr>
      <t>https://cmckfcvietnam.sharepoint.com/:f:/s/KFC-SHARE-EXTERNAL-MKT-SHARE-EXTERNAL/EvCmKMbA-2lNvlyBTcO4zF4BjU65upcLzOflCMCeTpNemw?e=qd70O9</t>
    </r>
  </si>
  <si>
    <t>HTC 1st Scroll 8H	16h - 24h 20/01. 21/01
Hometop # 1-2	21/01 22/01
Static banner # 1-3	Hết static bù Bottom 20/01, 21/01
Flash Sale Banner #1-4	20/01
Floating 3H	19h - 22h 20/01, 10h - 13h 21/01
Popup 3H	10h - 13h 20/01
Social or KOL	FB SPF 11h 20/01</t>
  </si>
  <si>
    <r>
      <rPr>
        <sz val="10"/>
        <rFont val="Calibri"/>
      </rPr>
      <t xml:space="preserve">Deadline 8/1
</t>
    </r>
    <r>
      <rPr>
        <u/>
        <sz val="10"/>
        <color rgb="FF1155CC"/>
        <rFont val="Calibri"/>
      </rPr>
      <t>https://drive.google.com/drive/u/0/folders/17JyUhGNnKRjnisxM3bceb7q1_Ka909NW</t>
    </r>
  </si>
  <si>
    <t>ga-ran-kfc-70</t>
  </si>
  <si>
    <t>Lotteria</t>
  </si>
  <si>
    <t>23-26/01</t>
  </si>
  <si>
    <t>- Key Message: Lotteria ưu đãi kép Giảm 35% + voucher 50k
- Scheme:
COMBO ĐỘC QUYỀN: 2 Gà Rán + 2 Khoai tây chiên + 2 Pepsi (M) Giá Gốc 156,000 =&gt; Giảm còn 100,000
LOTTERIA50 50k MBS 269k
LOTTERIAVIP25 giảm 30% cap 25k qty 2000 (tạo mới) 
LOTTERIAVIPFS giảm 15k MBS 0Đ qty 1000 (tạo mới) 
Voucher: 
- Timeline: 23-26/1
- Location: TP. HCM, Đồng Nai, TP. HCM, Bình Dương, Quảng Ninh, Hà Nội, Huế, Đắk Lắk, Đà Nẵng, Vũng Tàu, Lâm Đồng, Khánh Hoà, Hải Phòng, Nghệ An, Thanh Hoá, Cần Thơ, Bắc Ninh, Bình Định, Tiền Giang, Long An, An Giang, Vĩnh Long, Cà Mau, Sóc Trăng, Trà Vinh, Quảng Nam, Nam Định, Hải Dương, Đồng Tháp, Bình Thuận, Phú Yên.</t>
  </si>
  <si>
    <t>https://docs.google.com/spreadsheets/d/1he6KxzPEPZaO8Qo5fnnVUrYtixpokKlG7UlOzjQ6988/edit?gid=1481340089#gid=1481340089</t>
  </si>
  <si>
    <t>HTC 1st Scroll 8H	8h - 16h 24/01 16h - 24h 25/01
Hometop # 5	24/01 26/01
Static banner # 1-3	23/01 25/01
Flash Sale Banner #1-4	26/01
Floating 3H	10h - 13h 25/01
Popup 3H	19h - 22h 23/01</t>
  </si>
  <si>
    <r>
      <rPr>
        <sz val="10"/>
        <rFont val="Calibri"/>
      </rPr>
      <t xml:space="preserve">Deadline 13/1
</t>
    </r>
    <r>
      <rPr>
        <u/>
        <sz val="10"/>
        <color rgb="FF1155CC"/>
        <rFont val="Calibri"/>
      </rPr>
      <t>https://drive.google.com/drive/u/0/folders/11YkpwH_cVya2xTxFwUMFU6NyKYtHT7St</t>
    </r>
    <r>
      <rPr>
        <sz val="10"/>
        <rFont val="Calibri"/>
      </rPr>
      <t xml:space="preserve"> </t>
    </r>
  </si>
  <si>
    <t>lotteria-35</t>
  </si>
  <si>
    <t>Feb</t>
  </si>
  <si>
    <t>21-28/02</t>
  </si>
  <si>
    <t>McD tung deal đôc quyền SPF giảm 40%
Scheme: Combo 119k giá gốc 202k : 1 burger, 1 Gà, 4 Gà Viên, 2 nước, 1 khoai
Độc quyền SPF tuần 21-28/2
Timeline: 21-28/2
Location: Hà Nội, HCM, Hải Phòng, Đà Nẵng, Khánh Hòa, Bình Dương, Đồng Nai
Link KV: """</t>
  </si>
  <si>
    <t>https://drive.google.com/drive/folders/1gwSiHeSo3CB9aP0_RD_zEtG5cOi_Zi56</t>
  </si>
  <si>
    <r>
      <rPr>
        <sz val="10"/>
        <rFont val="Calibri"/>
      </rPr>
      <t xml:space="preserve">18/2 </t>
    </r>
    <r>
      <rPr>
        <u/>
        <sz val="10"/>
        <color rgb="FF1155CC"/>
        <rFont val="Calibri"/>
      </rPr>
      <t>https://drive.google.com/drive/folders/1rfyRzgqA6mEJfQFE2PMwKrR-dYV92M5a</t>
    </r>
  </si>
  <si>
    <t>mcdonalds-deal-giam40</t>
  </si>
  <si>
    <r>
      <rPr>
        <b/>
        <sz val="10"/>
        <color rgb="FFFF0000"/>
        <rFont val="Calibri"/>
      </rPr>
      <t>"TẾT ẤM NO DOMINO'S PIZZA KHAO
 MUA 1 TẶNG 1 + Voucher 80k</t>
    </r>
    <r>
      <rPr>
        <sz val="10"/>
        <color theme="1"/>
        <rFont val="Calibri"/>
      </rPr>
      <t xml:space="preserve">
Details Scheme: 
Domino's Pizza Mua 1 Tặng 1 + Voucher giảm đến 80k
80k MBS 300k DOMINOS80K
50k MBS 170k DOMINOS50KK( tạo mới) qty 300
60k MBS 200k DOMINOS60KK (tạo mới) qty 300
+ Mua 1 pizza size 9''/12'' bất kỳ trong list:
Pizza Hải Sản Xốt Pesto ""Chanh Sả""/ Seafood Lime Pesto Pizza
Pizza Hải Sản Xốt Kim Quất/ Seafood Citrus Cocktail Pizza
Pizza Hải Sản Xốt Xoài/ Seafood Mango Creamy Pizza
Pizza Hải Sản Xốt Vải/ Seafood Lychee Spicy Pizza
Pizza Hải Sản 4 Mùa/ Seafood Four Seasons Pizza
Pizza Hải Sản Xốt Mayonnaise/ Ocean Mania Pizza
Pizza Hải Sản Nhiệt Đới Xốt Tiêu/ Pizzamin Sea Pizza
Pizza Hải Sản Xốt Cà Chua/ Seafood Delight Pizza
Pizza Bò &amp; Tôm Nướng Kiểu Mỹ/ Surf &amp; Turf Pizza
+ Sẽ được tặng 1 bánh pizza size 7'' với giá 1k (giá gốc 105k)
Pizza Gà Phô Mai Thịt Heo Xông Khói/ Cheesy Chicken Bacon Pizza
Pizza Dăm Bông Dứa Kiểu Hawaii/ Hawaiian Pizza
Pizza Xúc Xích Xốt Phô Mai/ Sausage Kid Mania Pizza
Pizza Thanh Cua Dứa Xốt Phô Mai/ Crab &amp; Pineapple Pizza
Pizza Dăm Bông Bắp Xốt Phô Mai/ Ham &amp; Corn Pizza
TP. HCM,Hải Phòng,Đồng Nai,Hà Nội,Đà Nẵng,Cần Thơ,Bình Dương,Huế,Khánh Hoà,Nghệ An,Kiên Giang,Tiền Giang,An Giang,Vũng Tàu</t>
    </r>
  </si>
  <si>
    <t>https://docs.google.com/spreadsheets/d/1-vwhQd6LlryTsONeQxcGhIllCjnf-5Cd/edit?gid=1033238192#gid=1033238192</t>
  </si>
  <si>
    <t>HTC 1st Scroll 8H	16h - 24h 12/01
Hometop # 5	10/01 12/01
Static banner # 1-3	Hết static bù bottom 11/01 12/01
Flash Sale Banner #1-4	11/01
Floating 3H	19h - 22h 11/01
Popup 3H	16h - 19h 10/01</t>
  </si>
  <si>
    <t>https://drive.google.com/drive/folders/1rAdAnk4uwdIabC9eC7nVwGgA_EZY5GFp</t>
  </si>
  <si>
    <t>dominos-80</t>
  </si>
  <si>
    <t>17-19/01</t>
  </si>
  <si>
    <t>Keymess: Pizza Hut Mua 1 tặng 2 + Code 100K
Scheme: 
Mua Combo Vui Bất Tận tặng 01 Pizza Phô Mai Cao Cấp &amp; 01 bánh cuộn phomai (Gốc 517k -&gt; Bán 329k)
Mua Combo Ngon Sum Vầy tặng 01 Pizza Phô Mai Cao Cấp &amp; 01 bánh cuộn phomai (Gốc 627k -&gt; bán 419k)
Mua Combo Bốn Phương Tứ Món tặng 01 Pizza Phô Mai Cao Cấp &amp; 01 bánh cuộn phomai (Gốc 737k -&gt; bán 499k)
SPFPHV100 cap 100k MBS 400k</t>
  </si>
  <si>
    <t xml:space="preserve">HTC 1st Scroll 8H	8h - 16h 19/01
Hometop # 1-2	17/01, 18/01
Static banner # 1-3	19/01
Flash Sale Banner #1-4	19/01
Floating 3H	16h - 19h 17/01
Popup 3H	19h - 22h 18/01
Social or KOL	FB SPF 11h30 17/01
FB Paid Partnership	</t>
  </si>
  <si>
    <r>
      <rPr>
        <sz val="10"/>
        <rFont val="Calibri"/>
      </rPr>
      <t xml:space="preserve">timeline 17/1: </t>
    </r>
    <r>
      <rPr>
        <u/>
        <sz val="10"/>
        <color rgb="FF1155CC"/>
        <rFont val="Calibri"/>
      </rPr>
      <t>https://drive.google.com/drive/u/0/folders/1a-Kno9j6xWMgrIf1RSkIWoP7WP_qifLu</t>
    </r>
    <r>
      <rPr>
        <sz val="10"/>
        <rFont val="Calibri"/>
      </rPr>
      <t xml:space="preserve"> </t>
    </r>
  </si>
  <si>
    <t>pizza-hut-b1g2</t>
  </si>
  <si>
    <t>08-12/01</t>
  </si>
  <si>
    <t>Key mes: Cơm Thố Anh Nguyễn - khao deal 0Đ
Cơm thố rau củ 30k.
Nhập code 30k -&gt; còn 0Đ
"P/S 15%
thố đặc biệt bò +gà+xíu+trứng
cơm thố gà nướng bbq
VIPCTAN45 CAP 45k MBS 145k, qty 200/day
VIPCTAN20 giảm 50% cap 20k , qty 600/day
VIPCTAN30 giảm 30k mbs 30k, qty 200/day
SPF fund 100%
08-12/01</t>
  </si>
  <si>
    <t>https://docs.google.com/spreadsheets/d/1ISJZMXejQ5KPm9udklklGDj1ByPeYSfREf6U74Tgk7s/edit#gid=0</t>
  </si>
  <si>
    <r>
      <rPr>
        <sz val="10"/>
        <rFont val="Calibri"/>
      </rPr>
      <t xml:space="preserve">Cơm xá xíu: </t>
    </r>
    <r>
      <rPr>
        <u/>
        <sz val="10"/>
        <color rgb="FF1155CC"/>
        <rFont val="Calibri"/>
      </rPr>
      <t xml:space="preserve">https://drive.google.com/drive/folders/1QVa56E8kKntZEevlqjQ6QGwIImK4p43y
</t>
    </r>
    <r>
      <rPr>
        <sz val="10"/>
        <rFont val="Calibri"/>
      </rPr>
      <t xml:space="preserve">Cơm thố đặc biệt </t>
    </r>
    <r>
      <rPr>
        <u/>
        <sz val="10"/>
        <color rgb="FF1155CC"/>
        <rFont val="Calibri"/>
      </rPr>
      <t xml:space="preserve">https://drive.google.com/drive/folders/1rfJRc5NojFcy1pWKc8zssJ1Y6ZOZVZ-r
</t>
    </r>
    <r>
      <rPr>
        <sz val="10"/>
        <rFont val="Calibri"/>
      </rPr>
      <t xml:space="preserve">Món thêm: </t>
    </r>
    <r>
      <rPr>
        <u/>
        <sz val="10"/>
        <color rgb="FF1155CC"/>
        <rFont val="Calibri"/>
      </rPr>
      <t>https://drive.google.com/drive/folders/10zmeKEmnAW8TeCTurvAGuiyM_Aehbbfe</t>
    </r>
  </si>
  <si>
    <t>https://drive.google.com/drive/folders/1T3VwZ8j1hk5UUeH3oUP1BuAmMk4P2g_e</t>
  </si>
  <si>
    <t>HTC 1st Scroll 8H	11/01
Hometop # 5	09/01, 11/01
Static banner # 1-3	Hết static bù Bottom 10/01 11/01
Flash Sale Banner #1-4	10/01
Floating 3H	10h - 13h 11/01
Popup 3H	10h - 13h 12/01</t>
  </si>
  <si>
    <r>
      <rPr>
        <sz val="10"/>
        <rFont val="Calibri"/>
      </rPr>
      <t xml:space="preserve">Deadline 24/12
</t>
    </r>
    <r>
      <rPr>
        <u/>
        <sz val="10"/>
        <color rgb="FF1155CC"/>
        <rFont val="Calibri"/>
      </rPr>
      <t>https://drive.google.com/drive/u/0/folders/1JO_rUDarSBHYPfp3ZX4OlY1zcAb8phkX</t>
    </r>
  </si>
  <si>
    <t>anh-nguyen-com-tho</t>
  </si>
  <si>
    <t>20-23/01</t>
  </si>
  <si>
    <t xml:space="preserve">"Cơm Tấm Phúc Lộc Thọ
Mua 1 tặng 2 + Freeship
Mua 1 Cơm Sườn Phúc Lộc Thọ giá 52k được tặng 1 Canh Rong Biển 0đ (Giá gốc 15k) (1 phần canh mỗi đơn) cùng với 1 Cơm Bì Chả với giá 1k (Giá gốc 39k)
Số lượng có hạn
Ràng 1 phần/ order, stock Unlimited
VIPPLT20 20k MBS 54k qty 800
VIPPLT30 30k MBS 115k qty 200
VIPPLT40 40K mbs 140K qty 250
VIPPLTFS Freeship 15k MBS 52k qty 350"		</t>
  </si>
  <si>
    <t>HTC 1st Scroll 8H	8h - 16h 21/01
Hometop # 5	20/01, 22/01
Static banner # 1-3	21/01, 23/01
Flash Sale Banner #1-4	23/01
Floating 3H	10h - 13h 23/01
Popup 3H	10h - 13h 21/01</t>
  </si>
  <si>
    <r>
      <rPr>
        <sz val="10"/>
        <rFont val="Calibri"/>
      </rPr>
      <t xml:space="preserve">Deadline 8/1
</t>
    </r>
    <r>
      <rPr>
        <u/>
        <sz val="10"/>
        <color rgb="FF1155CC"/>
        <rFont val="Calibri"/>
      </rPr>
      <t>https://drive.google.com/drive/u/0/folders/13wwAacVJQSnLQMVrgYlHrlPgkYbK7lXv</t>
    </r>
  </si>
  <si>
    <t>phuc-loc-tho-b1g2</t>
  </si>
  <si>
    <t>13-16/01</t>
  </si>
  <si>
    <t xml:space="preserve">"GÀ TEXAS TẾT CÁT TƯỜNG
COMBO 99,000Đ + VOUCHER 50,000Đ 
Scheme:
01 miếng gà truyền thống (cay/không cay)
01 Bánh cuộn gà Zesty Crunch (cay/không cay)
01 Miếng gà không xương (cay/không cay)
01 Thanh Cá
01 Khoai tây nghiền tiêu chuẩn
Giá gốc: 147,000đ -&gt; 99,000đ
VIPTEXAS30k 30k MBS 99k qty 700
 VIPTEXAS40 40k MBS 150k qty 300
VIPTEXAS25 30% cap 25k qty 800
TEXAS50 - Giảm 50K MBS 239K (code BAU đã tạo)
Location: HCM HN ĐN, Bình Dương, Hải Phòng, Khánh Hoà, Biên Hòa, Cần Thơ, Huế
"                </t>
  </si>
  <si>
    <t>https://docs.google.com/spreadsheets/d/1Gkqvkh-uV9bo_TAYYPphI4SL1SrZy71IfnGgrpXNWH8/edit?gid=1300745950#gid=1300745950</t>
  </si>
  <si>
    <t>HTC 1st Scroll 8H	16h - 24h 14/01, 15/01
Hometop # 5	13/01 14/01
Static banner # 1-3	Hết static, add on 3 bottom 13/01 -&gt; 15/01
Flash Sale Banner #1-4	14/01
Floating 3H	16h - 19h 16/01
Popup 3H	10h - 13h 14/01</t>
  </si>
  <si>
    <t>https://drive.google.com/drive/folders/12E1kW9v5aaIuKZOfKYB2mM8wfEX6tc05</t>
  </si>
  <si>
    <t>ga-texas</t>
  </si>
  <si>
    <t>chau.hoangbao</t>
  </si>
  <si>
    <t>Breakfast</t>
  </si>
  <si>
    <t>Key mess: Combo bữa sáng hoàn hảo Giảm 20% + Voucher 50k
Scheme: Giảm 20% combo bánh + nước trong khung 6h-10h AM
Combo Butter Croissant + Dolce Espresso (Grande)
Combo Butter Croissant + Salted Caramel Dolce Espresso (Grande)
Voucher: CAPHE50K giảm 10% cap 50k
Location: NW
Timeline: 1/1 - 30/01</t>
  </si>
  <si>
    <t>01/01 - 30/01</t>
  </si>
  <si>
    <t>https://docs.google.com/spreadsheets/d/1p59_OCU0y33MmHtXsQ_rzx7VmwvFvdhvTuQDiR28r9g/edit?gid=0#gid=0&amp;range=A:A</t>
  </si>
  <si>
    <t>https://drive.google.com/drive/u/0/folders/1qf-zjCUqtnmtic8uUGTj4c4Rb6p3tyq2</t>
  </si>
  <si>
    <t>starbucks-combo</t>
  </si>
  <si>
    <t>30% off_21-24.1</t>
  </si>
  <si>
    <t>Key message: Giảm 30% best seller +  Voucher 50.000Đ
Scheme: Giảm 30% các món 
Caramel Macchiato (hot/iced)
Salted Caramel Cold Foam Dolce Espresso
Mocha (hot/iced)
Signature Chocolate (hot/iced)
Voucher: STARBUCKS50K giảm 17% cap 50k
Location: NW
Timeline: 21 - 24/1</t>
  </si>
  <si>
    <t>21/01 - 24/01</t>
  </si>
  <si>
    <t xml:space="preserve">SPH (5h-10h): 21/01
HTC (0h-8h): 22/01
Hometop banner: 23/01
</t>
  </si>
  <si>
    <r>
      <rPr>
        <sz val="10"/>
        <rFont val="Calibri"/>
      </rPr>
      <t xml:space="preserve">10/1 </t>
    </r>
    <r>
      <rPr>
        <u/>
        <sz val="10"/>
        <color rgb="FF1155CC"/>
        <rFont val="Calibri"/>
      </rPr>
      <t>https://drive.google.com/drive/u/0/folders/1OOtuPEWASpOAqwGcJAaDuovnzslIL3pm</t>
    </r>
  </si>
  <si>
    <t>starbucks-cf-30</t>
  </si>
  <si>
    <t>14-16.1</t>
  </si>
  <si>
    <r>
      <rPr>
        <sz val="10"/>
        <color theme="1"/>
        <rFont val="Calibri"/>
      </rPr>
      <t xml:space="preserve">Key message: Deal độc quyền Mua 1 tặng 1 + Voucher 50.000Đ
Scheme: Mua 1 tặng 1 món Hot/ Iced Pure Matcha Latte, giá gốc </t>
    </r>
    <r>
      <rPr>
        <sz val="10"/>
        <color rgb="FF0000FF"/>
        <rFont val="Calibri"/>
      </rPr>
      <t>204k--&gt; 102k</t>
    </r>
    <r>
      <rPr>
        <sz val="10"/>
        <color theme="1"/>
        <rFont val="Calibri"/>
      </rPr>
      <t xml:space="preserve">
Voucher: STARBUCKS50K giảm 17% cap 50k
Location: NW
Timeline: 14 - 16/1</t>
    </r>
  </si>
  <si>
    <t>14/01 - 16/01</t>
  </si>
  <si>
    <t>HTC (8h-16h): 14/01, 15/01
Hometop banner: 14/01, 16/01
Static banner #5: 14/01, 15/01
SPH (5h-10h): 16/01 (bù vị trí static)
Flash sale banner: 16/01
Floating banner (6h-10h): 14/01
HTC #2 (13h-16h): 16/01 (bù floating)
Pop-up (6h-10h): 16/01
SPF Page: 14/01
Story IG SPF: 16/01</t>
  </si>
  <si>
    <t>HTC (8h-16h): 14/01, 15/01
Hometop banner: 14/01, 16/01
Static banner #5: 14/01, 15/01
SPH (5h-10h): 16/01 (bù vị trí static)
Flash sale banner: 16/01
Floating banner (6h-10h): 14/01
Floating banner (13h-16h): 16/01
Pop-up (6h-10h): 16/01
SPF Page: 14/01
Story IG SPF: 16/01</t>
  </si>
  <si>
    <t>HTC (8h-16h): 14/01, 15/01
Hometop banner: 14/01, 16/01
Static banner: 14/01, 15/01
Flash sale banner: 16/01
Floating banner (6h-10h): 14/01
Floating banner (13h-16h): 16/01
Pop-up (6h-10h): 16/01
SPF Page: 14/01
Story IG SPF: 16/01</t>
  </si>
  <si>
    <r>
      <rPr>
        <sz val="10"/>
        <rFont val="Calibri"/>
      </rPr>
      <t xml:space="preserve">2/1 </t>
    </r>
    <r>
      <rPr>
        <u/>
        <sz val="10"/>
        <color rgb="FF1155CC"/>
        <rFont val="Calibri"/>
      </rPr>
      <t>https://drive.google.com/drive/u/0/folders/1oTuh7Gtoob2bF9q_2R9qdJIuvBsrmtR1</t>
    </r>
  </si>
  <si>
    <t>starbucks-b1g1</t>
  </si>
  <si>
    <t>WC Mon</t>
  </si>
  <si>
    <t>Key message: Thứ Hai Bừng Vị Giảm 50% + Voucher 50.000Đ
Scheme: Giảm 50% combo 2 Dolce Espresso, giá gốc 144k --&gt; 72k
Voucher: STARBUCKS50K giảm 17% cap 50k
Location: NW
Timeline:  thứ hai hàng tuần</t>
  </si>
  <si>
    <t>6, 13, 20/1</t>
  </si>
  <si>
    <t>HTC (0h-8h): 06/01
Static banner: 06/01
Pop-up (6h-10h): 13/01
Floating (6h-10h): 20/01
Hometop banner: 20/01
SPH (5h-10h): 27/01</t>
  </si>
  <si>
    <r>
      <rPr>
        <sz val="10"/>
        <rFont val="Calibri"/>
      </rPr>
      <t xml:space="preserve">cũ </t>
    </r>
    <r>
      <rPr>
        <u/>
        <sz val="10"/>
        <color rgb="FF1155CC"/>
        <rFont val="Calibri"/>
      </rPr>
      <t>https://drive.google.com/drive/u/0/folders/18XWrw1qeLoR0lm6g7XLxKoNvjL-lHM30</t>
    </r>
  </si>
  <si>
    <t>starbucks-cf</t>
  </si>
  <si>
    <t>WC Fri</t>
  </si>
  <si>
    <r>
      <rPr>
        <sz val="10"/>
        <color theme="1"/>
        <rFont val="Calibri"/>
      </rPr>
      <t xml:space="preserve">Key message: Thứ 6 khao deal độc quyền: Trà Bưởi giảm 30%
Scheme:  Giảm 30% Hot/ Iced Black Tea with Ruby Grapefruit giá gốc </t>
    </r>
    <r>
      <rPr>
        <sz val="10"/>
        <color rgb="FF0000FF"/>
        <rFont val="Calibri"/>
      </rPr>
      <t>97k --&gt; 67,9k</t>
    </r>
    <r>
      <rPr>
        <sz val="10"/>
        <color theme="1"/>
        <rFont val="Calibri"/>
      </rPr>
      <t xml:space="preserve">
Location: NW
Timeline:  thứ 6 hàng tuần</t>
    </r>
  </si>
  <si>
    <t>3, 10, 17, 24/1</t>
  </si>
  <si>
    <t>SPH (12h-14h): 10/01
HTC (0h-8h): 10/01
SPH (5h-10h): 17/01
Flash sale banner: 17/01</t>
  </si>
  <si>
    <t>SPH (12h-14h): 10/01, 24/01
Hometop banner (12h-24h): 10/01
SPH (5h-10h): 17/01
Flash sale banner: 17/01</t>
  </si>
  <si>
    <r>
      <rPr>
        <sz val="10"/>
        <rFont val="Calibri"/>
      </rPr>
      <t xml:space="preserve">31/12 </t>
    </r>
    <r>
      <rPr>
        <u/>
        <sz val="10"/>
        <color rgb="FF1155CC"/>
        <rFont val="Calibri"/>
      </rPr>
      <t>https://drive.google.com/drive/u/0/folders/1OumarybG6TUOwpSuhY6Bu7CjOk-JkIDY</t>
    </r>
  </si>
  <si>
    <t>starbucks-30</t>
  </si>
  <si>
    <t>BOGO 2/1</t>
  </si>
  <si>
    <r>
      <rPr>
        <sz val="10"/>
        <color theme="1"/>
        <rFont val="Calibri"/>
      </rPr>
      <t xml:space="preserve">Key message: Deal độc quyền Mua 1 tặng 1 + Voucher 50.000Đ
Scheme: Mua 1 tặng 1 món Hot/Iced Caramel Macchiato, giá gốc </t>
    </r>
    <r>
      <rPr>
        <sz val="10"/>
        <color rgb="FF0000FF"/>
        <rFont val="Calibri"/>
      </rPr>
      <t>214k --&gt; 107k</t>
    </r>
    <r>
      <rPr>
        <sz val="10"/>
        <color theme="1"/>
        <rFont val="Calibri"/>
      </rPr>
      <t xml:space="preserve">
Voucher: STARBUCKS50K giảm 17% cap 50k
Location: NW
Timeline: 2/1</t>
    </r>
  </si>
  <si>
    <t>02/01</t>
  </si>
  <si>
    <t>SPH (5h-10h)
Hometop banner (0h-12h)</t>
  </si>
  <si>
    <t>https://urldefense.proofpoint.com/v2/url?u=https-3A__drive.google.com_drive_folders_1mvvB0ANN31sfjO5kAbuD8ZZFJS-5FqDcbw&amp;d=DwMFaQ&amp;c=R1GFtfTqKXCFH-lgEPXWwic6stQkW4U7uVq33mt-crw&amp;r=UBXTALj8_FqWOfW9GZ_LRCaklrIDNYi4XVvKRJy-CN4&amp;m=XpTaQ5tWjJk2_-4r0PRYQJ4YaZbOL9TTdhlGHxPghPGT_32qQmNJ1i_Nz6UPcn6A&amp;s=P_gMTuBEsXOzytAnDrTHvKexJcp8rYIborg3TVvfFbA&amp;e=</t>
  </si>
  <si>
    <t>Key message: Nhà Khao 50% + Voucher 60k
Scheme: Giảm 50% cà phê sữa đá
Voucher: TCHV60 giảm 60k mbs 150k
TCHGIAM50 giảm 50% cap 33k
Location: NW
Timeline: thứ 4 và thứ 6 hàng tuần</t>
  </si>
  <si>
    <t>1, 3, 10, 15, 17, 24/1</t>
  </si>
  <si>
    <t>https://docs.google.com/spreadsheets/d/14BhxfEs3iYvqwh_HL4aA6ySHbdt3YR_Q5xyx3W3l7J0/edit?gid=90868706#gid=90868706&amp;range=B3:B101</t>
  </si>
  <si>
    <t xml:space="preserve">HTC (6h-8h): 03/01
SPH (5h-10h): 10/01
Hometop banner (0h-9h): 10/01
Hometop banner: 15/01
Bottom banner: 10/01
Floating banner (6h-10h): 17/01
Pop-up (6h-10h): 24/01
</t>
  </si>
  <si>
    <r>
      <rPr>
        <sz val="10"/>
        <rFont val="Calibri"/>
      </rPr>
      <t xml:space="preserve">KV cũ: </t>
    </r>
    <r>
      <rPr>
        <u/>
        <sz val="10"/>
        <color rgb="FF1155CC"/>
        <rFont val="Calibri"/>
      </rPr>
      <t xml:space="preserve">https://drive.google.com/drive/u/0/folders/1iWpgG_prZUHyJf5DFJ3oEhd3eoyFVcjU
</t>
    </r>
    <r>
      <rPr>
        <sz val="10"/>
        <rFont val="Calibri"/>
      </rPr>
      <t xml:space="preserve">--
8/1 có banner mới thay cho 15/1 trở về sau
</t>
    </r>
    <r>
      <rPr>
        <u/>
        <sz val="10"/>
        <color rgb="FF1155CC"/>
        <rFont val="Calibri"/>
      </rPr>
      <t>https://drive.google.com/drive/u/0/folders/1QangtJCUZHwb_8oLiML54s4eoRfsOmVp</t>
    </r>
    <r>
      <rPr>
        <sz val="10"/>
        <rFont val="Calibri"/>
      </rPr>
      <t xml:space="preserve"> </t>
    </r>
  </si>
  <si>
    <t>tch-50</t>
  </si>
  <si>
    <t>Highlands Coffee</t>
  </si>
  <si>
    <t>Weekday</t>
  </si>
  <si>
    <r>
      <rPr>
        <sz val="10"/>
        <color theme="1"/>
        <rFont val="Calibri"/>
      </rPr>
      <t xml:space="preserve">Key mess: Khao món 1Đ + voucher 50k
Scheme: 1Đ mbs 99k các món:
Trà Sen Vàng (Củ năng)
Trà Thanh Đào
PhinDi Hạnh Nhân
Trà Thạch Đào
Bánh mì que
Bánh Croissant Highlands 55gr
Voucher: HIGHLANDS50A giảm 50k mbs 120k
Location: NW
Timeline: 1-3, 6-10, 13-17, </t>
    </r>
    <r>
      <rPr>
        <sz val="10"/>
        <color rgb="FF0000FF"/>
        <rFont val="Calibri"/>
      </rPr>
      <t>20-24</t>
    </r>
    <r>
      <rPr>
        <sz val="10"/>
        <color theme="1"/>
        <rFont val="Calibri"/>
      </rPr>
      <t>/01</t>
    </r>
  </si>
  <si>
    <r>
      <rPr>
        <sz val="10"/>
        <color theme="1"/>
        <rFont val="Calibri"/>
      </rPr>
      <t xml:space="preserve">1-3, 6-10, 13-17, </t>
    </r>
    <r>
      <rPr>
        <sz val="10"/>
        <color rgb="FF0000FF"/>
        <rFont val="Calibri"/>
      </rPr>
      <t>20-24</t>
    </r>
    <r>
      <rPr>
        <sz val="10"/>
        <color theme="1"/>
        <rFont val="Calibri"/>
      </rPr>
      <t>/01</t>
    </r>
  </si>
  <si>
    <t>https://docs.google.com/spreadsheets/d/1BOQfqkVFuxa4EAeIqikLNGVs0M3v_AGu998ko9SsEeo/edit?gid=67427#gid=67427&amp;range=A:A</t>
  </si>
  <si>
    <t>HTC #2 (0h-8h): 01/01, 21/01
Hometop banner: 02/01
SPF Page: 22/01</t>
  </si>
  <si>
    <t>HTC #2 (8h-16h): 01/01, 21/01
Hometop banner: 01/01, 24/01, 27/01
SPF Page: 22/01</t>
  </si>
  <si>
    <r>
      <rPr>
        <u/>
        <sz val="10"/>
        <color rgb="FF1155CC"/>
        <rFont val="Calibri"/>
      </rPr>
      <t xml:space="preserve">https://drive.google.com/drive/folders/1NTcAJOWs4O7wHSuJZo_aL8ekopKkYtLw
</t>
    </r>
    <r>
      <rPr>
        <sz val="10"/>
        <rFont val="Calibri"/>
      </rPr>
      <t xml:space="preserve">HFC (1-9/1): </t>
    </r>
    <r>
      <rPr>
        <u/>
        <sz val="10"/>
        <color rgb="FF1155CC"/>
        <rFont val="Calibri"/>
      </rPr>
      <t>https://drive.google.com/file/d/1WyOramgLgvU0T6dBLa4P5yOzRrf7AuB4/view?usp=sharing</t>
    </r>
  </si>
  <si>
    <t>highlands-nw</t>
  </si>
  <si>
    <t>6-10.1</t>
  </si>
  <si>
    <t>Key mess: Khao món 1Đ + voucher 50k
Scheme: 1Đ mbs 99k các món:
Trà Sen Vàng (Củ năng)
Trà Thanh Đào
PhinDi Hạnh Nhân
Trà Thạch Đào
Bánh mì que
Bánh Croissant Highlands 55gr
Voucher: HIGHLANDS50A giảm 50k mbs 120k
Location: NW
Timeline: 6-10/01</t>
  </si>
  <si>
    <t>HTC (8h-16h): 07/01, 10/01
Hometop banner: 08/01, 09/01
Static banner: 06/01, 09/01
Flash sale banner: 06/01
Floating (6h-10h): 09/01
Floating (13h-16h): 10/01
Pop-up (6h-10h): 08/01
SPF Page: 07/01
Story SPF Page: 09/01</t>
  </si>
  <si>
    <t>https://drive.google.com/drive/folders/1NTcAJOWs4O7wHSuJZo_aL8ekopKkYtLw</t>
  </si>
  <si>
    <t>highlands---1d</t>
  </si>
  <si>
    <t>HCM 13-17.1</t>
  </si>
  <si>
    <t>Key mess: Khao món 1Đ + voucher 50k
Scheme: 1Đ mbs 99k các món:
Trà Sen Vàng (Củ năng)
Trà Thanh Đào
PhinDi Hạnh Nhân
Trà Thạch Đào
Bánh mì que
Bánh Croissant Highlands 55gr
Voucher: HIGHLANDS50A giảm 50k mbs 120k
Location: NW
Timeline: 13-17/01</t>
  </si>
  <si>
    <t>13/01 - 17/01</t>
  </si>
  <si>
    <t>https://docs.google.com/spreadsheets/d/1BOQfqkVFuxa4EAeIqikLNGVs0M3v_AGu998ko9SsEeo/edit?gid=1252910772#gid=1252910772&amp;range=G:G</t>
  </si>
  <si>
    <t>HTC (8h-16h): 17/01
Hometop #5: 13/01, 16/01
Static banner: 14/01, 17/01
Flash sale banner: 15/01
Floating (13h-16h): 14/01
Pop-up (6h-10h): 17/01</t>
  </si>
  <si>
    <t>highlands-cf-1d</t>
  </si>
  <si>
    <t>6-8.1</t>
  </si>
  <si>
    <t>Key mess: Trà Xanh Đất Việt 3 ly 99k + Voucher 100k
Combo Sesies 3 Ly Trà Xanh (Trà Xanh Latte 45k, Trà Xanh Latte Đậm Vị 49k, Trà Xanh Latte Sữa Yến Mạch 55k) 149k =&gt; 99K
Trà Xanh Latte 45k =&gt; 29k
Trà sữa Oolong Nướng Trân Châu 55k =&gt; 39K
Trà Đào Cam Sả 49k =&gt; 24.5k
Voucher: TCH100 giảm 100k mbs 200k
TCHGIAM50 giảm 50% cap 33k
Location: NW
Timeline: 6-8/1</t>
  </si>
  <si>
    <t>HTC (8h-16h): 06/01, 08/01
Hometop banner: 06/01, 07/01
Static banner: 07/01, 08/01
Flash sale banner: 07/01
Floating (6h-10h): 06/01
Floating (13h-16h): 08/01
Pop-up (6h-10h): 07/01
Foody Page: 06/01
Story SPF Page: 07/01</t>
  </si>
  <si>
    <t>https://drive.google.com/drive/u/0/folders/1bUZCkEo0M7E1n4MGzLFoKis2dcBrMWzm</t>
  </si>
  <si>
    <t>tch-100</t>
  </si>
  <si>
    <t>20-22.1</t>
  </si>
  <si>
    <t>The Coffee House Ưu Đãi Kép
Combo 59k + Voucher 60k
Scheme:
Combo Trà Đào Cam Sả Đá + Chà Bông Phô Mai 88k giảm còn 59k
Trà Xanh Latte 45k giảm còn 29k
Voucher:
TCHV60 giảm 60k mbs 150k
TCHGIAM50 giamt 50% cap 33k
Timeline: 20-22/01
Location: NW</t>
  </si>
  <si>
    <t>20/01 - 22/01</t>
  </si>
  <si>
    <t>HTC (8h-16h): 20/01
Hometop banner: 21/01, 22/01
Static banner: 20/01, 21/01
Flash sale banner: 22/01
Floating (6h-10h): 21/01
Pop-up (6h-10h): 22/01</t>
  </si>
  <si>
    <t>https://drive.google.com/drive/u/0/folders/1pVJGcdMPvZM1KyF26kwTwhIXU_1seUeV</t>
  </si>
  <si>
    <t>the-coffee-house-59</t>
  </si>
  <si>
    <t>Trà sữa Bingxue</t>
  </si>
  <si>
    <r>
      <rPr>
        <sz val="10"/>
        <color theme="1"/>
        <rFont val="Calibri"/>
      </rPr>
      <t xml:space="preserve">- Keymess: </t>
    </r>
    <r>
      <rPr>
        <b/>
        <sz val="10"/>
        <color theme="1"/>
        <rFont val="Calibri"/>
      </rPr>
      <t>BINGXUE KHAO TIỆC MATCHA Chỉ 0Đ</t>
    </r>
    <r>
      <rPr>
        <sz val="10"/>
        <color theme="1"/>
        <rFont val="Calibri"/>
      </rPr>
      <t xml:space="preserve">
- Scheme:
+ Giảm các món best seller sau về 20.000 VNĐ (chỉ chọn được 1 món/bill):
Trà Matcha
Trà sữa Matcha Đậu Đỏ
Sundae matcha trân châu đường đen
+ Nhập mã BINGXUE0D Giảm 20K mbs 20K
- Location: HN
- Timeline: 04/01 - 12/01, 16/01 - 19/01</t>
    </r>
  </si>
  <si>
    <t>04/01 - 12/01, 16/01 - 19/01</t>
  </si>
  <si>
    <t>https://docs.google.com/spreadsheets/d/1D2zkBdrdcVht5msRgDrZZ_TDfiRDlqXN/edit?gid=1462290969#gid=1462290969</t>
  </si>
  <si>
    <r>
      <rPr>
        <sz val="10"/>
        <rFont val="Calibri"/>
      </rPr>
      <t xml:space="preserve">Adapt </t>
    </r>
    <r>
      <rPr>
        <u/>
        <sz val="10"/>
        <color rgb="FF1155CC"/>
        <rFont val="Calibri"/>
      </rPr>
      <t>KV Cũ</t>
    </r>
    <r>
      <rPr>
        <sz val="10"/>
        <rFont val="Calibri"/>
      </rPr>
      <t xml:space="preserve"> theo Keymess mới</t>
    </r>
  </si>
  <si>
    <t>Static banner 5: 04/01 - 12/01, 16/01 - 19/01</t>
  </si>
  <si>
    <r>
      <rPr>
        <sz val="10"/>
        <rFont val="Calibri"/>
      </rPr>
      <t xml:space="preserve">Deadline 20/12
</t>
    </r>
    <r>
      <rPr>
        <u/>
        <sz val="10"/>
        <color rgb="FF1155CC"/>
        <rFont val="Calibri"/>
      </rPr>
      <t>https://drive.google.com/drive/u/0/folders/1sU0Mblaf_nyThnOk5ueCkMDbjbDJESfW</t>
    </r>
  </si>
  <si>
    <t>tra-bingxue</t>
  </si>
  <si>
    <t>Kem Bơ - Trái Cây Tô &amp; Ăn Vặt</t>
  </si>
  <si>
    <r>
      <rPr>
        <sz val="10"/>
        <color theme="1"/>
        <rFont val="Calibri"/>
      </rPr>
      <t xml:space="preserve">- Key Mess: </t>
    </r>
    <r>
      <rPr>
        <b/>
        <sz val="10"/>
        <color theme="1"/>
        <rFont val="Calibri"/>
      </rPr>
      <t xml:space="preserve">SĂN DEAL KEM BƠ 251 CHỈ 1K </t>
    </r>
    <r>
      <rPr>
        <sz val="10"/>
        <color theme="1"/>
        <rFont val="Calibri"/>
      </rPr>
      <t xml:space="preserve">
- Scheme: KEM BƠ TRÁI CÂY TÔ 251 GIẢM MÓN VỀ 1k :
+ 3/1 khung 9h-23h59: Giảm 1 trong các món sau về 1K: Mì Xào ; Bơ Già Dừa Non; Burger ; Kem Bơ Dừa, Trà Trái Cây, Trái Cây Tô
+ 4-5/1 khung 13h-16h: Giảm về 1K: Bơ già dừa non, Kem Bơ Dừa 
Số lượng có hạn
- Timeline: 03/01 - 05/01
- Location: HCM</t>
    </r>
  </si>
  <si>
    <t>https://docs.google.com/spreadsheets/d/1-EcoXATLQ5_Vul8QJfCf56fiKASkArV-s0mNdxeQQvA/edit?usp=sharing</t>
  </si>
  <si>
    <t>Dùng KV Cũ</t>
  </si>
  <si>
    <r>
      <rPr>
        <b/>
        <sz val="10"/>
        <color theme="1"/>
        <rFont val="Calibri"/>
      </rPr>
      <t xml:space="preserve">1 Combo 1:
</t>
    </r>
    <r>
      <rPr>
        <sz val="10"/>
        <color theme="1"/>
        <rFont val="Calibri"/>
      </rPr>
      <t>Static banner(1-3): 03/01 - 05/01
Pop up(19h-22h): 05/01</t>
    </r>
  </si>
  <si>
    <t>https://drive.google.com/drive/u/0/folders/1WsriF0ThRIPDdpNP52H2DwROcDIHguTg</t>
  </si>
  <si>
    <t>kem-bo-an-vat</t>
  </si>
  <si>
    <r>
      <rPr>
        <sz val="10"/>
        <color theme="1"/>
        <rFont val="Calibri"/>
      </rPr>
      <t xml:space="preserve">- Key Mess: </t>
    </r>
    <r>
      <rPr>
        <b/>
        <sz val="10"/>
        <color theme="1"/>
        <rFont val="Calibri"/>
      </rPr>
      <t xml:space="preserve">SĂN DEAL KEM BƠ 251 CHỈ 1K </t>
    </r>
    <r>
      <rPr>
        <sz val="10"/>
        <color theme="1"/>
        <rFont val="Calibri"/>
      </rPr>
      <t xml:space="preserve">
- Scheme: KEM BƠ TRÁI CÂY TÔ 251 GIẢM MÓN VỀ 1k :
+ 6,7/1 khung 9h-23h59: Giảm 1 trong các món sau về 1K: Mì Xào ; Bơ Già Dừa Non; Burger ; Kem Bơ Dừa, Trà Trái Cây, Trái Cây Tô 
+ 8-11/1 khung 13h-16h: Giảm về 1K: Bơ già dừa non, Kem Bơ Dừa
Số lượng có hạn
- Timeline: 06/01 - 11/01
- Location: HCM</t>
    </r>
  </si>
  <si>
    <t>Dùng KV Cũ
- Thiết kế thêm size SPH</t>
  </si>
  <si>
    <r>
      <rPr>
        <b/>
        <sz val="10"/>
        <color theme="1"/>
        <rFont val="Calibri"/>
      </rPr>
      <t xml:space="preserve">1 Win 2:
</t>
    </r>
    <r>
      <rPr>
        <sz val="10"/>
        <color theme="1"/>
        <rFont val="Calibri"/>
      </rPr>
      <t>Search Placeholder(14h-17h): 08/01, 11/01
Hometop banner(7-9): 08/01, 10/01
Static banner(4): 06/01, 07/01
Pop up(13h-16h): 09/01</t>
    </r>
  </si>
  <si>
    <t>kem-bo-trai-cay-an-vat</t>
  </si>
  <si>
    <t>The Alley</t>
  </si>
  <si>
    <r>
      <rPr>
        <sz val="10"/>
        <color theme="1"/>
        <rFont val="Calibri"/>
      </rPr>
      <t xml:space="preserve">- Key message: </t>
    </r>
    <r>
      <rPr>
        <b/>
        <sz val="10"/>
        <color theme="1"/>
        <rFont val="Calibri"/>
      </rPr>
      <t>The Alley Khao Trà Sữa giảm 50% + voucher 25k</t>
    </r>
    <r>
      <rPr>
        <sz val="10"/>
        <color theme="1"/>
        <rFont val="Calibri"/>
      </rPr>
      <t xml:space="preserve">
- Scheme: PS món 50%.
+ Voucher: THEALLEY50 - giảm  25k, MBS 50K
- Location: Hà Nội
- Timeline: 09/01 -11/01</t>
    </r>
  </si>
  <si>
    <t>09/01 -11/01</t>
  </si>
  <si>
    <t>https://docs.google.com/spreadsheets/d/1kKFqWBJ02Uxd63Z8n1KxuxBZPrlmUT1GTwXwJViPdfg/edit?gid=0#gid=0&amp;range=1:14</t>
  </si>
  <si>
    <r>
      <rPr>
        <sz val="10"/>
        <rFont val="Calibri"/>
      </rPr>
      <t xml:space="preserve">Adapt </t>
    </r>
    <r>
      <rPr>
        <u/>
        <sz val="10"/>
        <color rgb="FF1155CC"/>
        <rFont val="Calibri"/>
      </rPr>
      <t>KV cũ</t>
    </r>
    <r>
      <rPr>
        <sz val="10"/>
        <rFont val="Calibri"/>
      </rPr>
      <t xml:space="preserve"> : đưa từ "Trà Sữa" ra phần text</t>
    </r>
  </si>
  <si>
    <r>
      <rPr>
        <b/>
        <sz val="10"/>
        <color theme="1"/>
        <rFont val="Calibri"/>
      </rPr>
      <t xml:space="preserve">1 CB1:
</t>
    </r>
    <r>
      <rPr>
        <sz val="10"/>
        <color theme="1"/>
        <rFont val="Calibri"/>
      </rPr>
      <t>Static banner# 1-3: 09/01 -11/01
Pop up(13h-16h): 09/01</t>
    </r>
  </si>
  <si>
    <r>
      <rPr>
        <sz val="10"/>
        <rFont val="Calibri"/>
      </rPr>
      <t xml:space="preserve">Deadline 20/12
</t>
    </r>
    <r>
      <rPr>
        <u/>
        <sz val="10"/>
        <color rgb="FF1155CC"/>
        <rFont val="Calibri"/>
      </rPr>
      <t>https://drive.google.com/drive/u/0/folders/1ryrJ194XxHFPFB86XTMXR4BgfoOuM9vM</t>
    </r>
  </si>
  <si>
    <t>alley-25k</t>
  </si>
  <si>
    <r>
      <rPr>
        <sz val="10"/>
        <color theme="1"/>
        <rFont val="Calibri"/>
      </rPr>
      <t xml:space="preserve">- Key message: </t>
    </r>
    <r>
      <rPr>
        <b/>
        <sz val="10"/>
        <color theme="1"/>
        <rFont val="Calibri"/>
      </rPr>
      <t>The Alley Khao Trà Sữa giảm 50% + voucher 25k</t>
    </r>
    <r>
      <rPr>
        <sz val="10"/>
        <color theme="1"/>
        <rFont val="Calibri"/>
      </rPr>
      <t xml:space="preserve">
- Scheme: PS món 50%.
+ Voucher: THEALLEY50HN - giảm 25k, MBS 50K
- Location: Hà Nội
- Timeline: 06/01 - 08/01; 16/01 - 18/01</t>
    </r>
  </si>
  <si>
    <t>06/01 - 08/01; 16/01 - 18/01</t>
  </si>
  <si>
    <t>Chung KV dòng 59</t>
  </si>
  <si>
    <r>
      <rPr>
        <b/>
        <sz val="10"/>
        <color theme="1"/>
        <rFont val="Calibri"/>
      </rPr>
      <t xml:space="preserve">2 cb4:
</t>
    </r>
    <r>
      <rPr>
        <sz val="10"/>
        <color theme="1"/>
        <rFont val="Calibri"/>
      </rPr>
      <t>Static banner # 1-3: 06/01 - 08/01; 16/01 - 18/01
SPH(14h-17h): 06/01, 07/01; 16/01, 17/01</t>
    </r>
  </si>
  <si>
    <r>
      <rPr>
        <sz val="10"/>
        <rFont val="Calibri"/>
      </rPr>
      <t xml:space="preserve">Deadline 20/12
</t>
    </r>
    <r>
      <rPr>
        <u/>
        <sz val="10"/>
        <color rgb="FF1155CC"/>
        <rFont val="Calibri"/>
      </rPr>
      <t>https://drive.google.com/drive/u/0/folders/1ryrJ194XxHFPFB86XTMXR4BgfoOuM9vM</t>
    </r>
  </si>
  <si>
    <t>alley-50</t>
  </si>
  <si>
    <t>Mokchang - Đồ Ăn Hàn Quốc</t>
  </si>
  <si>
    <r>
      <rPr>
        <sz val="10"/>
        <color theme="1"/>
        <rFont val="Calibri"/>
      </rPr>
      <t xml:space="preserve">- Key Message :  </t>
    </r>
    <r>
      <rPr>
        <b/>
        <sz val="10"/>
        <color theme="1"/>
        <rFont val="Calibri"/>
      </rPr>
      <t>Mokchang khao deal Giảm 50% + Voucher 60k</t>
    </r>
    <r>
      <rPr>
        <sz val="10"/>
        <color theme="1"/>
        <rFont val="Calibri"/>
      </rPr>
      <t xml:space="preserve">
- Scheme: 
+ Gạch giá combo về còn 120k: Sính hàn, Mai đẹt ti ni
+ Giảm 50% các món: Canh chả cá Jin; Mì Cay Carbonara Samyang; Tteokbokki Nhân Phomai
+ Code MOKCHANG60 giảm 60k cho đơn từ 120k ( 300 code/ngày )
- Location: Hà Nội
- Timeline : 10/01- 12/01</t>
    </r>
  </si>
  <si>
    <t>10/01- 12/01</t>
  </si>
  <si>
    <t>https://docs.google.com/spreadsheets/d/1KsICocQtcVRrQ5M_v-3MqZtMgmB7SiS44mbSZqPDm6o/edit?usp=sharing</t>
  </si>
  <si>
    <t>https://drive.google.com/drive/folders/1K7nqx9A2bLSWXzeL2Nef2pIqCaMWXQi5?usp=sharing</t>
  </si>
  <si>
    <t>Theme Tết Nguyên Đán, màu Đỏ chủ đạo</t>
  </si>
  <si>
    <t>- Pick 4 món: Gà Popcorn Mật Ong Tỏi, Kimbap Truyền Thống, Mì Trộn Bò Há Cảo, Rose Tokbokki</t>
  </si>
  <si>
    <t>Thêm element lên quan đến tết ( lì xì, pháo hoa,... )</t>
  </si>
  <si>
    <r>
      <rPr>
        <b/>
        <sz val="10"/>
        <color theme="1"/>
        <rFont val="Calibri"/>
      </rPr>
      <t xml:space="preserve">1 Combo 3:
</t>
    </r>
    <r>
      <rPr>
        <sz val="10"/>
        <color theme="1"/>
        <rFont val="Calibri"/>
      </rPr>
      <t>Static banner(6): 10/01- 12/01
Pop up(16h-19h): 11/01</t>
    </r>
  </si>
  <si>
    <r>
      <rPr>
        <sz val="10"/>
        <rFont val="Calibri"/>
      </rPr>
      <t xml:space="preserve">Deadline 31/12
</t>
    </r>
    <r>
      <rPr>
        <u/>
        <sz val="10"/>
        <color rgb="FF1155CC"/>
        <rFont val="Calibri"/>
      </rPr>
      <t>https://drive.google.com/drive/u/0/folders/1OoIKGlkkah5GmYZdOfZNIW7S6aLkYxn8</t>
    </r>
  </si>
  <si>
    <t>mokchang-mon-han-quoc</t>
  </si>
  <si>
    <t>Jan.CB6</t>
  </si>
  <si>
    <r>
      <rPr>
        <sz val="10"/>
        <color theme="1"/>
        <rFont val="Calibri"/>
      </rPr>
      <t xml:space="preserve">- Key Message: </t>
    </r>
    <r>
      <rPr>
        <b/>
        <sz val="10"/>
        <color theme="1"/>
        <rFont val="Calibri"/>
      </rPr>
      <t>Mokchang khao deal Giảm 50% + Voucher 60k</t>
    </r>
    <r>
      <rPr>
        <sz val="10"/>
        <color theme="1"/>
        <rFont val="Calibri"/>
      </rPr>
      <t xml:space="preserve">
- Scheme: 
+ Gạch giá combo về còn 120k: Sính hàn, Mai đẹt ti ni
+ Giảm 50% các món: Canh chả cá Jin; Mì Cay Carbonara Samyang; Tteokbokki Nhân Phomai
+ Code MOKCHANG60 giảm 60k cho đơn từ 120k ( 300 code/ngày )
- Location: Hà Nội
- Timeline: 17/01 - 19/01</t>
    </r>
  </si>
  <si>
    <t>17/01 - 19/01</t>
  </si>
  <si>
    <t>Dùng chung KV dòng 61</t>
  </si>
  <si>
    <r>
      <rPr>
        <b/>
        <sz val="10"/>
        <color theme="1"/>
        <rFont val="Calibri"/>
      </rPr>
      <t xml:space="preserve">1 Combo 6:
</t>
    </r>
    <r>
      <rPr>
        <sz val="10"/>
        <color theme="1"/>
        <rFont val="Calibri"/>
      </rPr>
      <t>Search Placeholder(10h-12h): 17/01, 18/01
Static banner(6): 17/01 - 19/01</t>
    </r>
  </si>
  <si>
    <r>
      <rPr>
        <sz val="10"/>
        <rFont val="Calibri"/>
      </rPr>
      <t xml:space="preserve">Deadline 31/12
</t>
    </r>
    <r>
      <rPr>
        <u/>
        <sz val="10"/>
        <color rgb="FF1155CC"/>
        <rFont val="Calibri"/>
      </rPr>
      <t>https://drive.google.com/drive/u/0/folders/1OoIKGlkkah5GmYZdOfZNIW7S6aLkYxn8</t>
    </r>
  </si>
  <si>
    <t>mokchang-60</t>
  </si>
  <si>
    <t>Trà Sữa Sunday Basic</t>
  </si>
  <si>
    <r>
      <rPr>
        <sz val="10"/>
        <color theme="1"/>
        <rFont val="Calibri"/>
      </rPr>
      <t xml:space="preserve">- Key Mess: </t>
    </r>
    <r>
      <rPr>
        <b/>
        <sz val="10"/>
        <color theme="1"/>
        <rFont val="Calibri"/>
      </rPr>
      <t>SUNDAY BASIC TUNG DEAL 
MUA 1 Tặng 1 + Voucher 50k</t>
    </r>
    <r>
      <rPr>
        <sz val="10"/>
        <color theme="1"/>
        <rFont val="Calibri"/>
      </rPr>
      <t xml:space="preserve">
- Scheme:
Món mua: 01 Sữa tươi khoai môn trân châu dừa
Món tặng: 01 Trà Sữa Truyền Thống (M)
 (30 phần/ngày/chi nhánh)
+ Nhập code SIEUTIEC50, giảm 50k MBS 140k
Timeline: 3-6/1
- Location: HCM</t>
    </r>
  </si>
  <si>
    <t>03/01 - 06/01</t>
  </si>
  <si>
    <t>https://docs.google.com/spreadsheets/d/1aJCEBkz0W7RO1jbZtQxVGaEfNhxJv4c6rTyF20VK6c8/edit#gid=1877503813</t>
  </si>
  <si>
    <t>Brand tự thiết kế update KV trước 26/12</t>
  </si>
  <si>
    <t>1 Win 2:
Search Placeholder(14h-17h): 04/01, 05/01
Hometop banner(7-9): 03/01, 05/01
Static banner(4): 04/01, 05/01
Pop up(13h-16h): 06/01</t>
  </si>
  <si>
    <t>https://drive.google.com/drive/u/0/folders/1ETg8ILweBe6sKRtUNJl5Iq6VFv9cDYjm</t>
  </si>
  <si>
    <t>sunday-trs</t>
  </si>
  <si>
    <t>OCB</t>
  </si>
  <si>
    <r>
      <rPr>
        <b/>
        <sz val="10"/>
        <color theme="1"/>
        <rFont val="Calibri"/>
      </rPr>
      <t xml:space="preserve">- </t>
    </r>
    <r>
      <rPr>
        <sz val="10"/>
        <color theme="1"/>
        <rFont val="Calibri"/>
      </rPr>
      <t>Key mess:</t>
    </r>
    <r>
      <rPr>
        <b/>
        <sz val="10"/>
        <color theme="1"/>
        <rFont val="Calibri"/>
      </rPr>
      <t xml:space="preserve"> Tiệc ngon cùng thẻ OCB, giảm ngay 25.000đ cho hóa đơn từ 100.000đ</t>
    </r>
    <r>
      <rPr>
        <sz val="10"/>
        <color theme="1"/>
        <rFont val="Calibri"/>
      </rPr>
      <t xml:space="preserve">
- Scheme:
+ Voucher ưu đãi 25,000đ cho đơn hàng  từ 100,000đ (không bao gồm phí giao hàng)
+ Áp dụng cho tính năng ShopeeFood trên ứng dụng Shopee Hoặc ứng dụng ShopeeFood
+ Chỉ áp dụng tất cả dịch vụ ShopeeFood (ngoại trừ Shopee Express Instant)
+ Áp dụng 1 lần/user/thẻ/ngày 
+ Code name: OCB25
- Áp dụng từ ngày 01/08/2024 - 31/01/2025
- Áp dụng toàn quốc</t>
    </r>
  </si>
  <si>
    <t xml:space="preserve"> 01/08/2024 - 31/01/2025</t>
  </si>
  <si>
    <t>Search banner: 13/01
Collection List banner(1-3): 11/01
Hometop banner(10-12): 12/01</t>
  </si>
  <si>
    <t xml:space="preserve">
Search banner: 13/01
Collection List banner(1-3): 11/01
Hometop banner(10-12): 12/01</t>
  </si>
  <si>
    <t>https://drive.google.com/drive/folders/11v5fpFx_i3NLNhDPd89Fl0XVmASJK-2J</t>
  </si>
  <si>
    <r>
      <rPr>
        <u/>
        <sz val="10"/>
        <color rgb="FF1155CC"/>
        <rFont val="Calibri"/>
      </rPr>
      <t>https://shopee.vn/m/OCB-SPF</t>
    </r>
    <r>
      <rPr>
        <sz val="10"/>
        <rFont val="Calibri"/>
      </rPr>
      <t xml:space="preserve">
</t>
    </r>
    <r>
      <rPr>
        <u/>
        <sz val="10"/>
        <color rgb="FF1155CC"/>
        <rFont val="Calibri"/>
      </rPr>
      <t>https://shopee.vn/m/OCB-SP</t>
    </r>
  </si>
  <si>
    <t>VIB</t>
  </si>
  <si>
    <t>Jan.USAGE</t>
  </si>
  <si>
    <r>
      <rPr>
        <sz val="10"/>
        <color theme="1"/>
        <rFont val="Calibri"/>
      </rPr>
      <t xml:space="preserve">- Key Mess: </t>
    </r>
    <r>
      <rPr>
        <b/>
        <sz val="10"/>
        <color theme="1"/>
        <rFont val="Calibri"/>
      </rPr>
      <t>VIB Khao Vạn Deal Giảm đến 50.000 đồng cho đơn hàng thức ăn từ 150.000 đồng</t>
    </r>
    <r>
      <rPr>
        <sz val="10"/>
        <color theme="1"/>
        <rFont val="Calibri"/>
      </rPr>
      <t xml:space="preserve">
- Scheme: 
+ Giảm 30.000 đồng cho đơn hàng thức ăn từ 150.000 đồng với Thẻ tín dụng VIB vào thứ 2, thứ 4 và thứ 6 (VIB30)
+ Giảm 50.000 đồng cho đơn hàng thức ăn từ 150.000 đồng với Thẻ tín dụng VIB vào ngày đôi và 20 hằng tháng (VIB50)
+ Giảm 40.000 đồng cho đơn hàng siêu thị từ 400.000 đồng với Thẻ tín dụng VIB áp dụng mỗi ngày (VIB40F)
- Timeline: 01/03/2024 - 31/1/2025
- Location: Nationwide</t>
    </r>
  </si>
  <si>
    <t>01/03/2024 - 31/1/2025</t>
  </si>
  <si>
    <t>Hometop Banner(10-12): 01/01
Collection List Banner: 02/01
Search Banner: 03/01
Ongoing Banner: 01/01
Pop-up(19h-22h): 03/01</t>
  </si>
  <si>
    <r>
      <rPr>
        <b/>
        <sz val="10"/>
        <color theme="1"/>
        <rFont val="Calibri"/>
      </rPr>
      <t xml:space="preserve">
</t>
    </r>
    <r>
      <rPr>
        <sz val="10"/>
        <color theme="1"/>
        <rFont val="Calibri"/>
      </rPr>
      <t>Hometop Banner(10-12): 01/01
Collection List Banner: 02/01
Search Banner: 03/01
Ongoing Banner: 01/01
Pop-up(19h-22h): 03/01</t>
    </r>
  </si>
  <si>
    <t>https://drive.google.com/drive/folders/107DSndDB2Ya8HnIViPgNXOJ-xRbTC56j</t>
  </si>
  <si>
    <r>
      <rPr>
        <u/>
        <sz val="10"/>
        <color rgb="FF1155CC"/>
        <rFont val="Calibri"/>
      </rPr>
      <t xml:space="preserve">https://shopee.vn/m/VIBCREDIT-Feb24-SPF        
</t>
    </r>
    <r>
      <rPr>
        <u/>
        <sz val="10"/>
        <color rgb="FF1155CC"/>
        <rFont val="Calibri"/>
      </rPr>
      <t>https://shopee.vn/m/VIBCREDIT-Feb24</t>
    </r>
  </si>
  <si>
    <t>FE CREDIT</t>
  </si>
  <si>
    <r>
      <rPr>
        <sz val="10"/>
        <color theme="1"/>
        <rFont val="Calibri"/>
      </rPr>
      <t xml:space="preserve">- Key Mess: </t>
    </r>
    <r>
      <rPr>
        <b/>
        <sz val="10"/>
        <color theme="1"/>
        <rFont val="Calibri"/>
      </rPr>
      <t>Vạn deal ngon cùng FE Credit</t>
    </r>
    <r>
      <rPr>
        <sz val="10"/>
        <color theme="1"/>
        <rFont val="Calibri"/>
      </rPr>
      <t xml:space="preserve">
- Scheme:  
+ FEXINCHAO: Giảm 50,000đ cho đơn hàng từ 100,000đ (không bao gồm phí giao hàng), áp dụng cho KH mới thanh toán lần đầu bằng thẻ FE CREDIT vào thứ 2, thứ 3, thứ 4 hàng tuần 
+ FECHUCNGONMIENG: giảm 20k cho đơn từ 100k  áp dụng vào thứ 5, thứ 6 và thứ 7 hàng tuần
+ CodeName:  FEXINCHAO / FECHUCNGONMIENG
- Timeline: 19/08/2024  - 31/01/2025 
- Location: Nationwide</t>
    </r>
  </si>
  <si>
    <t>06/08/2024- 31/01/2025</t>
  </si>
  <si>
    <t>Ongoing banner: 10/01
Search banner: 18/01
SPF-Facebook Story(6h-10h): 11/01</t>
  </si>
  <si>
    <t xml:space="preserve">
Ongoing banner: 10/01
Search banner: 18/01
SPF-Facebook Story(6h-10h): 11/01</t>
  </si>
  <si>
    <t>https://drive.google.com/drive/folders/1Be4qiscP5GyOGYMNUaK4uMjk-UU3IDAi</t>
  </si>
  <si>
    <r>
      <rPr>
        <u/>
        <sz val="10"/>
        <color rgb="FF1155CC"/>
        <rFont val="Calibri"/>
      </rPr>
      <t>https://shopee.vn/m/FECREDIT-SPF</t>
    </r>
    <r>
      <rPr>
        <sz val="10"/>
        <rFont val="Calibri"/>
      </rPr>
      <t xml:space="preserve">   
</t>
    </r>
    <r>
      <rPr>
        <u/>
        <sz val="10"/>
        <color rgb="FF1155CC"/>
        <rFont val="Calibri"/>
      </rPr>
      <t>https://shopee.vn/m/FECREDIT-SP</t>
    </r>
  </si>
  <si>
    <t>HOME CREDIT</t>
  </si>
  <si>
    <r>
      <rPr>
        <sz val="10"/>
        <color theme="1"/>
        <rFont val="Calibri"/>
      </rPr>
      <t xml:space="preserve">- Key Mess: </t>
    </r>
    <r>
      <rPr>
        <b/>
        <sz val="10"/>
        <color theme="1"/>
        <rFont val="Calibri"/>
      </rPr>
      <t>HOMECREDIT MỜI BẠN ĂN NGON 50K</t>
    </r>
    <r>
      <rPr>
        <sz val="10"/>
        <color theme="1"/>
        <rFont val="Calibri"/>
      </rPr>
      <t xml:space="preserve">
- Scheme: 
+ Giảm 50.000đ cho đơn từ 100.000đ khi lần đầu sử dụng thẻ Home Credit
+ Giảm 40.000đ cho đơn từ 150.000đ khi thanh toán bằng thẻ Home Credit
Áp dụng cho dịch vụ Food và Fresh 
Code name: HOMECRE40, HOMCRE50
- Timeline: 15/9/2024-15/3/2025
- Location: Nationwide</t>
    </r>
  </si>
  <si>
    <t>15/9/2024-15/3/2025</t>
  </si>
  <si>
    <t>Collection List Banner: 13/01
On going banner: 12/01
Search Banner: 14/01</t>
  </si>
  <si>
    <t xml:space="preserve">
Collection List Banner: 13/01
On going banner: 12/01
Search Banner: 14/01</t>
  </si>
  <si>
    <t>https://drive.google.com/drive/folders/1AEFQIvA95_npEssgJqLcbSdiRcXJSKeQ</t>
  </si>
  <si>
    <r>
      <rPr>
        <u/>
        <sz val="10"/>
        <color rgb="FF1155CC"/>
        <rFont val="Calibri"/>
      </rPr>
      <t xml:space="preserve">https://shopee.vn/m/HOMECREDIT-SPF
</t>
    </r>
    <r>
      <rPr>
        <u/>
        <sz val="10"/>
        <color rgb="FF1155CC"/>
        <rFont val="Calibri"/>
      </rPr>
      <t>https://shopee.vn/m/HOMECREDIT-SP</t>
    </r>
  </si>
  <si>
    <t>TPB JCB Cashback</t>
  </si>
  <si>
    <r>
      <rPr>
        <sz val="10"/>
        <color theme="1"/>
        <rFont val="Calibri"/>
      </rPr>
      <t>- Key Mess:</t>
    </r>
    <r>
      <rPr>
        <b/>
        <sz val="10"/>
        <color theme="1"/>
        <rFont val="Calibri"/>
      </rPr>
      <t xml:space="preserve"> KHAO BẠN MỖI NGÀY Giảm 50k cho đơn từ 100k với thẻ Tín dụng  TPB JCB Cashback</t>
    </r>
    <r>
      <rPr>
        <sz val="10"/>
        <color theme="1"/>
        <rFont val="Calibri"/>
      </rPr>
      <t xml:space="preserve">
- Scheme: 
+ Giảm 50k cho đơn từ 100k với thẻ Tín dụng TPB JCB Cashback
+ Code name: TPBJCB50
- Timeline: 1/1/2025-31/12/2025
- Location: Nationwide</t>
    </r>
  </si>
  <si>
    <t>1/1/2025-31/12/2025</t>
  </si>
  <si>
    <t>Hometop banner(10-12): 14/01
SPF - Insta Story(6h-10h): 15/01
Floating(19h-22h): 13/01
SPF - Facebook Post 7h: 16/01</t>
  </si>
  <si>
    <r>
      <rPr>
        <b/>
        <sz val="10"/>
        <color theme="1"/>
        <rFont val="Calibri"/>
      </rPr>
      <t xml:space="preserve">
</t>
    </r>
    <r>
      <rPr>
        <sz val="10"/>
        <color theme="1"/>
        <rFont val="Calibri"/>
      </rPr>
      <t>Hometop banner(10-12): 14/01
SPF - Insta Story(6h-10h): 15/01
Floating(19h-22h): 13/01
SPF - Facebook Post 7h: 16/01</t>
    </r>
  </si>
  <si>
    <t>https://drive.google.com/drive/folders/1ZRCt12kAohiMkkcGEd8e6kC6T_Z7LGRd</t>
  </si>
  <si>
    <r>
      <rPr>
        <u/>
        <sz val="10"/>
        <color rgb="FF1155CC"/>
        <rFont val="Calibri"/>
      </rPr>
      <t>https://shopee.vn/m/TPBJCBCASHBACK-SPF</t>
    </r>
    <r>
      <rPr>
        <sz val="10"/>
        <rFont val="Calibri"/>
      </rPr>
      <t xml:space="preserve">
</t>
    </r>
    <r>
      <rPr>
        <u/>
        <sz val="10"/>
        <color rgb="FF1155CC"/>
        <rFont val="Calibri"/>
      </rPr>
      <t>https://shopee.vn/m/TPBJCBCASHBACK-SP</t>
    </r>
  </si>
  <si>
    <t>NCB</t>
  </si>
  <si>
    <r>
      <rPr>
        <sz val="10"/>
        <color theme="1"/>
        <rFont val="Calibri"/>
      </rPr>
      <t xml:space="preserve">- Key Mess: </t>
    </r>
    <r>
      <rPr>
        <b/>
        <sz val="10"/>
        <color theme="1"/>
        <rFont val="Calibri"/>
      </rPr>
      <t>NCB khao lớn, giảm đến 100.000Đ</t>
    </r>
    <r>
      <rPr>
        <sz val="10"/>
        <color theme="1"/>
        <rFont val="Calibri"/>
      </rPr>
      <t xml:space="preserve">
- Scheme: 
+ Giảm 30.000 VNĐ cho đơn hàng từ 100.000 VNĐ, với thẻ tín dụng NCB
+ Giảm 50.000 VNĐ cho đơn hàng từ 200.000 VNĐ, với thẻ tín dụng NCB
+ Giảm 100.000 VNĐ cho đơn hàng từ 300.000 VNĐ, với thẻ tín dụng NCB, áp dụng vào ngày 10 hàng tháng
+ Code name: NCB30, NCB50, NCB100
- Timeline: 1/11/2024-31/3/2025
- Location: Nationwide</t>
    </r>
  </si>
  <si>
    <t>12/11/2024-31/3/2025</t>
  </si>
  <si>
    <t>Hometop banner(10-12): 10/01
Search Banner: 10/11
Floating(19h-22h): 10/01</t>
  </si>
  <si>
    <r>
      <rPr>
        <b/>
        <sz val="10"/>
        <color theme="1"/>
        <rFont val="Calibri"/>
      </rPr>
      <t xml:space="preserve">
</t>
    </r>
    <r>
      <rPr>
        <sz val="10"/>
        <color theme="1"/>
        <rFont val="Calibri"/>
      </rPr>
      <t>Hometop banner(10-12): 10/01
Search Banner: 10/11
Floating(19h-22h): 10/01</t>
    </r>
  </si>
  <si>
    <t>https://drive.google.com/drive/folders/1zztTm-fnjReqJnmmYFv3w14JRNlvORN5</t>
  </si>
  <si>
    <r>
      <rPr>
        <u/>
        <sz val="10"/>
        <color rgb="FF1155CC"/>
        <rFont val="Calibri"/>
      </rPr>
      <t xml:space="preserve">https://shopee.vn/m/NCB-SPF
</t>
    </r>
    <r>
      <rPr>
        <u/>
        <sz val="10"/>
        <color rgb="FF1155CC"/>
        <rFont val="Calibri"/>
      </rPr>
      <t>https://shopee.vn/m/NCB-SP</t>
    </r>
  </si>
  <si>
    <t>VPBANK CREDIT</t>
  </si>
  <si>
    <r>
      <rPr>
        <sz val="10"/>
        <color theme="1"/>
        <rFont val="Calibri"/>
      </rPr>
      <t xml:space="preserve">- Key Mess: </t>
    </r>
    <r>
      <rPr>
        <b/>
        <sz val="10"/>
        <color theme="1"/>
        <rFont val="Calibri"/>
      </rPr>
      <t>VPBANK khao bạn mỗi ngày, giảm ngay 50.000Đ</t>
    </r>
    <r>
      <rPr>
        <sz val="10"/>
        <color theme="1"/>
        <rFont val="Calibri"/>
      </rPr>
      <t xml:space="preserve">
- Scheme: 
+ Giảm ngay 50.000đ, Cho đơn hàng từ 250.000đ
+ Codename: VPBANK50F
- Timeline: 16/12/2024-16/1/2025
- Location: Nationwide
- Service: Only Mart/Fresh</t>
    </r>
  </si>
  <si>
    <t>16/12/2024-16/1/2025</t>
  </si>
  <si>
    <t>Search Banner: 06/01
Hometop Banner(10-12):05/01</t>
  </si>
  <si>
    <r>
      <rPr>
        <b/>
        <sz val="10"/>
        <color theme="1"/>
        <rFont val="Calibri"/>
      </rPr>
      <t xml:space="preserve">
</t>
    </r>
    <r>
      <rPr>
        <sz val="10"/>
        <color theme="1"/>
        <rFont val="Calibri"/>
      </rPr>
      <t>Search Banner: 06/01
Hometop Banner(10-12):05/01</t>
    </r>
  </si>
  <si>
    <t>https://drive.google.com/drive/folders/14jOX_4aVTCqDn5lAtdXooja4I08kopv9?usp=sharing</t>
  </si>
  <si>
    <r>
      <rPr>
        <sz val="10"/>
        <rFont val="Calibri"/>
      </rPr>
      <t xml:space="preserve">https://shopee.vn/m/VPBank-SPF 
</t>
    </r>
    <r>
      <rPr>
        <u/>
        <sz val="10"/>
        <color rgb="FF1155CC"/>
        <rFont val="Calibri"/>
      </rPr>
      <t>https://shopee.vn/m/VPBank-SP</t>
    </r>
  </si>
  <si>
    <t>BIDV</t>
  </si>
  <si>
    <t>Jan.CREDIT</t>
  </si>
  <si>
    <r>
      <rPr>
        <sz val="10"/>
        <color theme="1"/>
        <rFont val="Calibri"/>
      </rPr>
      <t xml:space="preserve">- Key mess: </t>
    </r>
    <r>
      <rPr>
        <b/>
        <sz val="10"/>
        <color theme="1"/>
        <rFont val="Calibri"/>
      </rPr>
      <t>BIDV khao deal mỗi ngày Giảm ngay 60.000Đ</t>
    </r>
    <r>
      <rPr>
        <sz val="10"/>
        <color theme="1"/>
        <rFont val="Calibri"/>
      </rPr>
      <t xml:space="preserve">
- Scheme: Giảm ngay 60.000Đ cho đơn từ 120.000Đ
Codename: BIDVCHAOBANMOI60
- Timeline: 18/12/2024 -  18/03/2025
- Location: Nationwide
- Service: Food &amp; Mart</t>
    </r>
  </si>
  <si>
    <t>18/12/2024 -  18/03/2025</t>
  </si>
  <si>
    <t>Hometop Banner(10-12): 03/01
Popup(6h-10h): 05/01
Search Banner: 01/01
SPF - Facebook Post 7h: 02/01
SPF - Instagram Post 10h: 04/01</t>
  </si>
  <si>
    <r>
      <rPr>
        <b/>
        <sz val="10"/>
        <color theme="1"/>
        <rFont val="Calibri"/>
      </rPr>
      <t xml:space="preserve">
</t>
    </r>
    <r>
      <rPr>
        <sz val="10"/>
        <color theme="1"/>
        <rFont val="Calibri"/>
      </rPr>
      <t>Hometop Banner(10-12): 03/01
Popup(6h-10h): 05/01
Search Banner: 01/01
SPF - Facebook Post 7h: 02/01
SPF - Instagram Post 10h: 04/01</t>
    </r>
  </si>
  <si>
    <t>https://drive.google.com/drive/folders/1eU-xWETNWfzyxy_TlwOP17Uibat5I3WI?usp=sharing</t>
  </si>
  <si>
    <r>
      <rPr>
        <sz val="10"/>
        <rFont val="Calibri"/>
      </rPr>
      <t xml:space="preserve">https://shopee.vn/m/BIDVCredit-SPF
</t>
    </r>
    <r>
      <rPr>
        <u/>
        <sz val="10"/>
        <color rgb="FF1155CC"/>
        <rFont val="Calibri"/>
      </rPr>
      <t>https://shopee.vn/m/BIDVCredit-SP</t>
    </r>
  </si>
  <si>
    <t>HD SAISON</t>
  </si>
  <si>
    <t>Jan.FOOD</t>
  </si>
  <si>
    <r>
      <rPr>
        <sz val="10"/>
        <color theme="1"/>
        <rFont val="Calibri"/>
      </rPr>
      <t xml:space="preserve">- Key Mess: </t>
    </r>
    <r>
      <rPr>
        <b/>
        <sz val="10"/>
        <color theme="1"/>
        <rFont val="Calibri"/>
      </rPr>
      <t>Thẻ HD SAISON - MỘT CHẠM LÀ ĂN NGON giảm 50.000đồng cho đơn từ 140.000đ áp dụng mỗi ngày</t>
    </r>
    <r>
      <rPr>
        <sz val="10"/>
        <color theme="1"/>
        <rFont val="Calibri"/>
      </rPr>
      <t xml:space="preserve">
- Scheme: 
+ Giảm 50.000 đồng cho đơn hàng từ 140.000 đồng thanh toán mỗi ngày
+ Giảm 80.000 đồng cho đơn từ 180.000 đồng ngày 8 hằng tháng
+ Code name: HDSAISON50; HDSAISON80
- Timeline: 18/11/2024 -30/04/2025
- Location: Nationwide</t>
    </r>
  </si>
  <si>
    <t>18/11/2024 - 30/04/2025</t>
  </si>
  <si>
    <r>
      <rPr>
        <sz val="10"/>
        <color rgb="FF000000"/>
        <rFont val="Calibri"/>
      </rPr>
      <t xml:space="preserve">Hometop banner(7-9): 06/01
Pop up( 19h-22h) : 08/01
Floating (10-13H): 14/01
</t>
    </r>
    <r>
      <rPr>
        <sz val="10"/>
        <color rgb="FFFF0000"/>
        <rFont val="Calibri"/>
      </rPr>
      <t>Ongoing Order Banner (new): 17/01 (Pending chờ live test)</t>
    </r>
  </si>
  <si>
    <r>
      <rPr>
        <sz val="10"/>
        <color rgb="FF000000"/>
        <rFont val="Calibri"/>
      </rPr>
      <t xml:space="preserve">Hometop banner(7-9): 06/01
Pop up( 19h-22h) : 08/01
Floating (10-13H): 14/01
</t>
    </r>
    <r>
      <rPr>
        <sz val="10"/>
        <color rgb="FFFF0000"/>
        <rFont val="Calibri"/>
      </rPr>
      <t>Ongoing Order Banner (new): 17/01</t>
    </r>
  </si>
  <si>
    <r>
      <rPr>
        <sz val="10"/>
        <color rgb="FF000000"/>
        <rFont val="Calibri"/>
      </rPr>
      <t xml:space="preserve">Hometop banner(7-9): 06/01
Pop up( 19h-22h) : 08/01
Floating (10-13H): 14/01
</t>
    </r>
    <r>
      <rPr>
        <sz val="10"/>
        <color rgb="FFFF0000"/>
        <rFont val="Calibri"/>
      </rPr>
      <t>Ongoing Order Banner (new): 17/01</t>
    </r>
  </si>
  <si>
    <r>
      <rPr>
        <sz val="10"/>
        <color rgb="FF000000"/>
        <rFont val="Calibri"/>
      </rPr>
      <t xml:space="preserve">
Hometop banner(7-9): 06/01
Pop up( 19h-22h) : 08/01
Floating (10-13H): 14/01
</t>
    </r>
    <r>
      <rPr>
        <sz val="10"/>
        <color rgb="FFFF0000"/>
        <rFont val="Calibri"/>
      </rPr>
      <t>Ongoing Order Banner (new): 17/01</t>
    </r>
  </si>
  <si>
    <r>
      <rPr>
        <sz val="10"/>
        <rFont val="Calibri"/>
      </rPr>
      <t xml:space="preserve">Ngày 6,14/1 dùng KV: </t>
    </r>
    <r>
      <rPr>
        <u/>
        <sz val="10"/>
        <color rgb="FF1155CC"/>
        <rFont val="Calibri"/>
      </rPr>
      <t>https://drive.google.com/drive/folders/14JFuTHfhG2YFeTMpcgaLqG9Gr1rgKchA</t>
    </r>
    <r>
      <rPr>
        <sz val="10"/>
        <rFont val="Calibri"/>
      </rPr>
      <t xml:space="preserve">
Ngày 8/1 dùng KV: </t>
    </r>
    <r>
      <rPr>
        <u/>
        <sz val="10"/>
        <color rgb="FF1155CC"/>
        <rFont val="Calibri"/>
      </rPr>
      <t xml:space="preserve">https://drive.google.com/drive/folders/1UsZCyHq98wvr9eDM83wuSlYMQJkrfc5R
</t>
    </r>
    <r>
      <rPr>
        <sz val="10"/>
        <rFont val="Calibri"/>
      </rPr>
      <t xml:space="preserve">Ngày 17/1 dùng KV: </t>
    </r>
    <r>
      <rPr>
        <u/>
        <sz val="10"/>
        <color rgb="FF1155CC"/>
        <rFont val="Calibri"/>
      </rPr>
      <t>https://drive.google.com/drive/folders/1dtYsr8C7W_NcqHHrqvoTwPqJC8NfHqgj</t>
    </r>
  </si>
  <si>
    <r>
      <rPr>
        <u/>
        <sz val="10"/>
        <color rgb="FF1155CC"/>
        <rFont val="Calibri"/>
      </rPr>
      <t>https://shopee.vn/m/HDSAISON-Food-SPF</t>
    </r>
    <r>
      <rPr>
        <sz val="10"/>
        <rFont val="Calibri"/>
      </rPr>
      <t xml:space="preserve">
</t>
    </r>
    <r>
      <rPr>
        <u/>
        <sz val="10"/>
        <color rgb="FF1155CC"/>
        <rFont val="Calibri"/>
      </rPr>
      <t>https://shopee.vn/m/HDSAISON-Food-SP</t>
    </r>
  </si>
  <si>
    <t>Jan.MART</t>
  </si>
  <si>
    <r>
      <rPr>
        <sz val="10"/>
        <color theme="1"/>
        <rFont val="Calibri"/>
      </rPr>
      <t>- Key Mess:</t>
    </r>
    <r>
      <rPr>
        <b/>
        <sz val="10"/>
        <color theme="1"/>
        <rFont val="Calibri"/>
      </rPr>
      <t xml:space="preserve"> Cùng HD SAISON - CHỢ TƯƠI Giảm 99.000 đồng cho đơn hàng từ 399.000 đồng</t>
    </r>
    <r>
      <rPr>
        <sz val="10"/>
        <color theme="1"/>
        <rFont val="Calibri"/>
      </rPr>
      <t xml:space="preserve">
- Scheme: 
+ Giảm 99.000 đồng cho đơn hàng từ 399.000 đồng thanh toán mỗi ngày
+ Code name: HDSAISON99
- Timeline: 05/09/2024 -31/01/2025
- Location: Nationwide</t>
    </r>
  </si>
  <si>
    <t>05/09/2024 -31/01/2025</t>
  </si>
  <si>
    <t>Flash Sale Banner(1-4): 07/01
Collection List Banner: 05/01
Hometop banner(10-12): 08/01</t>
  </si>
  <si>
    <r>
      <rPr>
        <sz val="10"/>
        <color rgb="FF000000"/>
        <rFont val="Calibri"/>
      </rPr>
      <t xml:space="preserve">
</t>
    </r>
    <r>
      <rPr>
        <sz val="10"/>
        <color rgb="FF000000"/>
        <rFont val="Calibri"/>
      </rPr>
      <t>Flash Sale Banner(1-4): 07/01
Collection List Banner: 05/01
Hometop banner(10-12): 08/01</t>
    </r>
  </si>
  <si>
    <t>https://drive.google.com/drive/folders/1lT7pMm-IQdVZLCxgiZ_fEvmoUOGH3Y6W</t>
  </si>
  <si>
    <r>
      <rPr>
        <u/>
        <sz val="10"/>
        <color rgb="FF1155CC"/>
        <rFont val="Calibri"/>
      </rPr>
      <t>https://shopee.vn/m/HDSAISON-Mart-SPF</t>
    </r>
    <r>
      <rPr>
        <sz val="10"/>
        <rFont val="Calibri"/>
      </rPr>
      <t xml:space="preserve">        
</t>
    </r>
    <r>
      <rPr>
        <u/>
        <sz val="10"/>
        <color rgb="FF1155CC"/>
        <rFont val="Calibri"/>
      </rPr>
      <t>https://shopee.vn/m/HDSAISON-Mart-SP</t>
    </r>
  </si>
  <si>
    <t>VietinBank</t>
  </si>
  <si>
    <t>Jan.JCB</t>
  </si>
  <si>
    <r>
      <rPr>
        <sz val="10"/>
        <color theme="1"/>
        <rFont val="Calibri"/>
      </rPr>
      <t xml:space="preserve">- Key Mess: </t>
    </r>
    <r>
      <rPr>
        <b/>
        <sz val="10"/>
        <color theme="1"/>
        <rFont val="Calibri"/>
      </rPr>
      <t xml:space="preserve">Có Ultimate SaviY Ăn ngay chờ chi Giảm 50k cho đơn từ 100k 
</t>
    </r>
    <r>
      <rPr>
        <sz val="10"/>
        <color theme="1"/>
        <rFont val="Calibri"/>
      </rPr>
      <t>- Scheme: 
+ Giảm 50k cho đơn từ 100k với thẻ Tín dụng VietinBank JCB Ultimate SaviY
+ Code name: VIETINJCB50
- Timeline: 17/10/2024 - 31/03/2025
- Location: Nationwide</t>
    </r>
  </si>
  <si>
    <t>17/10/2024 - 31/03/2025</t>
  </si>
  <si>
    <r>
      <rPr>
        <sz val="10"/>
        <color rgb="FF000000"/>
        <rFont val="Calibri"/>
      </rPr>
      <t xml:space="preserve">Collection List Banner: 03/01
Pop-up 3H (13-16H): 17/01
</t>
    </r>
    <r>
      <rPr>
        <sz val="10"/>
        <color rgb="FFFF0000"/>
        <rFont val="Calibri"/>
      </rPr>
      <t>Ongoing Order Banner (new): 14/01 (Pending chờ live test)</t>
    </r>
  </si>
  <si>
    <r>
      <rPr>
        <sz val="10"/>
        <color rgb="FF000000"/>
        <rFont val="Calibri"/>
      </rPr>
      <t xml:space="preserve">Collection List Banner: 03/01
Pop-up 3H (13-16H): 17/01
</t>
    </r>
    <r>
      <rPr>
        <sz val="10"/>
        <color rgb="FFFF0000"/>
        <rFont val="Calibri"/>
      </rPr>
      <t>Ongoing Order Banner (new): 14/01</t>
    </r>
  </si>
  <si>
    <r>
      <rPr>
        <sz val="10"/>
        <color rgb="FF000000"/>
        <rFont val="Calibri"/>
      </rPr>
      <t xml:space="preserve">Collection List Banner: 03/01
Pop-up 3H (13-16H): 17/01
</t>
    </r>
    <r>
      <rPr>
        <sz val="10"/>
        <color rgb="FFFF0000"/>
        <rFont val="Calibri"/>
      </rPr>
      <t>Ongoing Order Banner (new): 14/01</t>
    </r>
  </si>
  <si>
    <r>
      <rPr>
        <sz val="10"/>
        <color rgb="FF000000"/>
        <rFont val="Calibri"/>
      </rPr>
      <t xml:space="preserve">Collection List Banner: 03/01
Pop-up 3H (13-16H): 17/01
</t>
    </r>
    <r>
      <rPr>
        <sz val="10"/>
        <color rgb="FFFF0000"/>
        <rFont val="Calibri"/>
      </rPr>
      <t>Ongoing Order Banner (new): 14/01</t>
    </r>
  </si>
  <si>
    <t>https://drive.google.com/drive/folders/1NsbIJHRjefNQT92ep13uNayvtoiEy-qa</t>
  </si>
  <si>
    <r>
      <rPr>
        <u/>
        <sz val="10"/>
        <color rgb="FF1155CC"/>
        <rFont val="Calibri"/>
      </rPr>
      <t>https://shopee.vn/m/Vietinbank-SPF</t>
    </r>
    <r>
      <rPr>
        <sz val="10"/>
        <rFont val="Calibri"/>
      </rPr>
      <t xml:space="preserve">
</t>
    </r>
    <r>
      <rPr>
        <u/>
        <sz val="10"/>
        <color rgb="FF1155CC"/>
        <rFont val="Calibri"/>
      </rPr>
      <t>https://shopee.vn/m/Vietinbank-SP</t>
    </r>
  </si>
  <si>
    <t>MB JCB Hi ShopeeFood</t>
  </si>
  <si>
    <t>Jan.Usage</t>
  </si>
  <si>
    <r>
      <rPr>
        <sz val="10"/>
        <color theme="1"/>
        <rFont val="Calibri"/>
      </rPr>
      <t xml:space="preserve">Key Mess: </t>
    </r>
    <r>
      <rPr>
        <b/>
        <sz val="10"/>
        <color theme="1"/>
        <rFont val="Calibri"/>
      </rPr>
      <t>Ăn Hết Mọi Miền, Hi ShopeeFood khao 50%</t>
    </r>
    <r>
      <rPr>
        <sz val="10"/>
        <color theme="1"/>
        <rFont val="Calibri"/>
      </rPr>
      <t xml:space="preserve">
Scheme: Ưu đãi đặc quyền thẻ Hi ShopeeFood giảm đến 50%
- Existing User: Giảm 50k cho đơn Food từ 100k (HISPF50)
- New user: Giảm 50k cho đơn hàng Food đầu tiên
- Existing User: Giảm 50k cho đơn hàng Mart từ 250k (HISPF500M)
Timeline: 1/12/2024 - 23/04/2025 
Location: Nationwide 
</t>
    </r>
    <r>
      <rPr>
        <b/>
        <sz val="10"/>
        <color theme="1"/>
        <rFont val="Calibri"/>
      </rPr>
      <t>Tên Home RCD: Ăn hết mọi miền, Hi ShopeeFood khao 50%
Mô tả RCD: Giảm ngay 50,000đ cùng Hi ShopeeFood ăn hết mọi miền</t>
    </r>
  </si>
  <si>
    <t xml:space="preserve">01/12/2024 - 23/04/2025 </t>
  </si>
  <si>
    <r>
      <rPr>
        <sz val="10"/>
        <rFont val="Calibri"/>
      </rPr>
      <t>Tạo Collection với title:</t>
    </r>
    <r>
      <rPr>
        <b/>
        <sz val="10"/>
        <rFont val="Calibri"/>
      </rPr>
      <t xml:space="preserve"> Ăn hết mọi miền, giảm liền 50.000đ</t>
    </r>
    <r>
      <rPr>
        <sz val="10"/>
        <rFont val="Calibri"/>
      </rPr>
      <t xml:space="preserve">
Link mexID: </t>
    </r>
    <r>
      <rPr>
        <u/>
        <sz val="10"/>
        <color rgb="FF1155CC"/>
        <rFont val="Calibri"/>
      </rPr>
      <t>https://docs.google.com/spreadsheets/d/1ww_QXKcZpuFMKOZ53U-0FeRYAGi4qw9n90OTG3WkDo0/edit?gid=0#gid=0</t>
    </r>
  </si>
  <si>
    <r>
      <rPr>
        <sz val="10"/>
        <color theme="1"/>
        <rFont val="Calibri"/>
      </rPr>
      <t xml:space="preserve">HTC 16-24H: 22/1
Hometop banner(10-12): 04/01
Recommendation Collection(1-5): 10/01
Search banner: 16/01
</t>
    </r>
    <r>
      <rPr>
        <sz val="10"/>
        <color rgb="FFFF0000"/>
        <rFont val="Calibri"/>
      </rPr>
      <t>Ongoing Order Banner (new): 18/01 (Pending chờ live test)</t>
    </r>
  </si>
  <si>
    <r>
      <rPr>
        <sz val="10"/>
        <color theme="1"/>
        <rFont val="Calibri"/>
      </rPr>
      <t xml:space="preserve">HTC 16-24H: 22/1
Hometop banner(10-12): 04/01
Recommendation Collection(1-5): 10/01
Search banner: 16/01
</t>
    </r>
    <r>
      <rPr>
        <sz val="10"/>
        <color rgb="FFFF0000"/>
        <rFont val="Calibri"/>
      </rPr>
      <t>Ongoing Order Banner (new): 18/01</t>
    </r>
  </si>
  <si>
    <r>
      <rPr>
        <sz val="10"/>
        <color theme="1"/>
        <rFont val="Calibri"/>
      </rPr>
      <t xml:space="preserve">HTC 16-24H: 22/1
Hometop banner(10-12): 04/01
Recommendation Collection(1-5): 10/01
Search banner: 16/01
</t>
    </r>
    <r>
      <rPr>
        <sz val="10"/>
        <color rgb="FFFF0000"/>
        <rFont val="Calibri"/>
      </rPr>
      <t>Ongoing Order Banner (new): 18/01</t>
    </r>
  </si>
  <si>
    <r>
      <rPr>
        <sz val="10"/>
        <color theme="1"/>
        <rFont val="Calibri"/>
      </rPr>
      <t xml:space="preserve">HTC 16-24H: 22/1
Hometop banner(10-12): 04/01
Recommendation Collection(1-5): 10/01
Search banner: 16/01
</t>
    </r>
    <r>
      <rPr>
        <sz val="10"/>
        <color rgb="FFFF0000"/>
        <rFont val="Calibri"/>
      </rPr>
      <t>Ongoing Order Banner (new): 18/01</t>
    </r>
  </si>
  <si>
    <r>
      <rPr>
        <u/>
        <sz val="10"/>
        <color rgb="FF1155CC"/>
        <rFont val="Calibri"/>
      </rPr>
      <t xml:space="preserve">
</t>
    </r>
    <r>
      <rPr>
        <b/>
        <u/>
        <sz val="10"/>
        <color rgb="FFFF0000"/>
        <rFont val="Calibri"/>
      </rPr>
      <t>KV 50%:</t>
    </r>
    <r>
      <rPr>
        <u/>
        <sz val="10"/>
        <color rgb="FF1155CC"/>
        <rFont val="Calibri"/>
      </rPr>
      <t xml:space="preserve"> </t>
    </r>
    <r>
      <rPr>
        <u/>
        <sz val="10"/>
        <color rgb="FF1155CC"/>
        <rFont val="Calibri"/>
      </rPr>
      <t xml:space="preserve">https://drive.google.com/drive/folders/1R4p_cnvHZXK5Mx4jHOtexMkXpyIeuPRG
</t>
    </r>
    <r>
      <rPr>
        <u/>
        <sz val="10"/>
        <color rgb="FF1155CC"/>
        <rFont val="Calibri"/>
      </rPr>
      <t>HTC: MB_HTC.png</t>
    </r>
  </si>
  <si>
    <t>an-het-moi-mien-hispf-giam-lien-50000d</t>
  </si>
  <si>
    <t>Pepsi Baseline</t>
  </si>
  <si>
    <r>
      <rPr>
        <sz val="10"/>
        <color theme="1"/>
        <rFont val="Calibri"/>
      </rPr>
      <t>- Key message:</t>
    </r>
    <r>
      <rPr>
        <b/>
        <sz val="10"/>
        <color theme="1"/>
        <rFont val="Calibri"/>
      </rPr>
      <t xml:space="preserve"> Tất Niên To, Pepsi Lo Hết</t>
    </r>
    <r>
      <rPr>
        <sz val="10"/>
        <color theme="1"/>
        <rFont val="Calibri"/>
      </rPr>
      <t xml:space="preserve">
- Scheme box: Deal 0Đ
* Giảm 25k đơn hàng từ 25k (HCM &amp; HN)
* Giảm 22k đơn từ 22k (Đà Nẵng, Nha Trang, Cần Thơ, Biên Hòa, Hải Phòng)
Combo: Món chính kèm Pepsico (Topping: Pepsi, Ô Long Tea+, Mirinda, 7Up, Sting, Aquafina, Twister)
- Code name: PEPSI25KJAN, PEPSI22KJAN
- Timeline: 01.01 - 19.01.2025
- Location: HCM, HN, Đà Nẵng, Cần Thơ, Khánh Hòa, Đồng Nai, Hải Phòng</t>
    </r>
  </si>
  <si>
    <t>01/01 - 19/01</t>
  </si>
  <si>
    <t>https://docs.google.com/presentation/d/15KZdbTXSvm9CeXHUNdRbFmIcX3p011aL/edit#slide=id.p1</t>
  </si>
  <si>
    <t>https://drive.google.com/drive/folders/1L431A8hwCdgd6g2VdNdeljKqPt3ZGQ9x</t>
  </si>
  <si>
    <t>Tat-nien-to-pepsi-deal-0d</t>
  </si>
  <si>
    <t>Pepsi FF27</t>
  </si>
  <si>
    <r>
      <rPr>
        <sz val="10"/>
        <color theme="1"/>
        <rFont val="Calibri"/>
      </rPr>
      <t xml:space="preserve">- Key message: </t>
    </r>
    <r>
      <rPr>
        <b/>
        <sz val="10"/>
        <color theme="1"/>
        <rFont val="Calibri"/>
      </rPr>
      <t>Tất Niên To, Pepsi Lo Hết</t>
    </r>
    <r>
      <rPr>
        <sz val="10"/>
        <color theme="1"/>
        <rFont val="Calibri"/>
      </rPr>
      <t xml:space="preserve">
- Scheme: 
* Giảm 25k đơn hàng từ 25k (HCM &amp; HN), Combo Pepsi giảm 10%
* Giảm 22k đơn từ 22k (Đà Nẵng, Nha Trang, Cần Thơ, Biên Hòa, Hải Phòng), combo Pepsi giảm 5%
* GIảm 42k đơn hàng từ 100k (HCM&amp;HN) khi mua combo 3 nước PepsiCo, combo 3 nước giảm 15%.
* Giảm 40k đơn hàng từ 80k (Đà Nẵng, Cần Thơ, Đồng Nai, Khánh Hòa, Hải Phòng) khi mua combo 3 nước PepsiCo, combo 3 nước giảm 10%
- Code name: PEPSI25KJAN, PEPSI22KJAN, PEPSI42KJAN, PEPSI40KJAN
- Timeline: 06.01 - 12.01.2025
- Location: HCM, HN, Đà Nẵng, Cần Thơ, Khánh Hòa, Đồng Nai, Hải Phòng</t>
    </r>
  </si>
  <si>
    <t>06/01 - 12/01</t>
  </si>
  <si>
    <t>https://docs.google.com/presentation/d/1qiCHGn17KFfp_i9MgsKAMlG4QPs9bjO2/edit#slide=id.p1</t>
  </si>
  <si>
    <r>
      <rPr>
        <sz val="10"/>
        <rFont val="Calibri"/>
      </rPr>
      <t xml:space="preserve">- Khu vực HCM, HN: </t>
    </r>
    <r>
      <rPr>
        <u/>
        <sz val="10"/>
        <color rgb="FF1155CC"/>
        <rFont val="Calibri"/>
      </rPr>
      <t>&lt;Link&gt;</t>
    </r>
    <r>
      <rPr>
        <sz val="10"/>
        <rFont val="Calibri"/>
      </rPr>
      <t xml:space="preserve">
- Khu vực OTH: </t>
    </r>
    <r>
      <rPr>
        <u/>
        <sz val="10"/>
        <color rgb="FF1155CC"/>
        <rFont val="Calibri"/>
      </rPr>
      <t>&lt;Link&gt;</t>
    </r>
  </si>
  <si>
    <t>Giam42K-tat-nien-to-pepsi-lo-het</t>
  </si>
  <si>
    <t>Coke OS</t>
  </si>
  <si>
    <t>Coopfood_Thank you Drivers 2024</t>
  </si>
  <si>
    <r>
      <rPr>
        <sz val="10"/>
        <color theme="1"/>
        <rFont val="Calibri"/>
      </rPr>
      <t xml:space="preserve">- Key Mess: </t>
    </r>
    <r>
      <rPr>
        <b/>
        <sz val="10"/>
        <color theme="1"/>
        <rFont val="Calibri"/>
      </rPr>
      <t>COCA COLA UỐNG CÙNG CẢM XÚC - VOUCHER 70K</t>
    </r>
    <r>
      <rPr>
        <sz val="10"/>
        <color theme="1"/>
        <rFont val="Calibri"/>
      </rPr>
      <t xml:space="preserve">
- Scheme:  
+ COKE35: giảm 35K đơn 90K 
+ COKE70: giảm 70K đơn 180K 
- Timeline: 11/01/2025
- Location: Ho Chi Minh</t>
    </r>
  </si>
  <si>
    <t>Collection List Banner 1-3: 11/01
Homebottom 4-6: 11/01
SPF FP Story: 10h-13h 11/01
Foody FP Story: 10h-13h 11/01</t>
  </si>
  <si>
    <t>https://drive.google.com/drive/folders/1_WF2KYVsjdOtSgueYNPhTS0OHXPqesgd</t>
  </si>
  <si>
    <t>https://shopeefood.vn/bo-suu-tap/coca-cola-official-store-coop-food-os</t>
  </si>
  <si>
    <r>
      <rPr>
        <sz val="10"/>
        <color theme="1"/>
        <rFont val="Calibri"/>
      </rPr>
      <t xml:space="preserve">- Key message: </t>
    </r>
    <r>
      <rPr>
        <b/>
        <sz val="10"/>
        <color theme="1"/>
        <rFont val="Calibri"/>
      </rPr>
      <t>Tâm Cook Giảm 20K + Voucher 35k</t>
    </r>
    <r>
      <rPr>
        <sz val="10"/>
        <color theme="1"/>
        <rFont val="Calibri"/>
      </rPr>
      <t xml:space="preserve">
- Scheme: PS món 20k, chỉ áp dụng 1 P/S khi checkout
Combo 10 BM que 60K giảm về 40K 
Combo Bánh Mì Pate &amp; Nước 40K giảm về 20K
Voucher: TAMCOOK35 giảm 35K mbs 35K
- Timeline: 07/01 - 09/01
- Location: HN</t>
    </r>
  </si>
  <si>
    <t>07/01 - 09/01</t>
  </si>
  <si>
    <t>https://docs.google.com/spreadsheets/d/1v0aoSaRsrijKhnVNW8tyNRClBbsOYdYNtHxIiO5MVyA/edit#gid=834623966</t>
  </si>
  <si>
    <t>Dùng KV cũ</t>
  </si>
  <si>
    <r>
      <rPr>
        <b/>
        <sz val="10"/>
        <color theme="1"/>
        <rFont val="Calibri"/>
      </rPr>
      <t xml:space="preserve">1 Combo 3:
</t>
    </r>
    <r>
      <rPr>
        <sz val="10"/>
        <color theme="1"/>
        <rFont val="Calibri"/>
      </rPr>
      <t>Static banner(6): 07/01 - 09/01
Pop up(6h-10h): 08/01</t>
    </r>
  </si>
  <si>
    <t>https://drive.google.com/drive/u/0/folders/16rVHvIJDCJGq3XKWLvp2-Z8Rzr23vQkG</t>
  </si>
  <si>
    <t>tamcook---pate</t>
  </si>
  <si>
    <t>Cơm Gà Xối Mỡ 142</t>
  </si>
  <si>
    <r>
      <rPr>
        <sz val="10"/>
        <color theme="1"/>
        <rFont val="Calibri"/>
      </rPr>
      <t xml:space="preserve">- Keymess: </t>
    </r>
    <r>
      <rPr>
        <b/>
        <sz val="10"/>
        <color theme="1"/>
        <rFont val="Calibri"/>
      </rPr>
      <t>CƠM GÀ 142 GIẢM ĐẾN 40K</t>
    </r>
    <r>
      <rPr>
        <sz val="10"/>
        <color theme="1"/>
        <rFont val="Calibri"/>
      </rPr>
      <t xml:space="preserve">
- Scheme: áp mã
VANMON40K giảm 25% tối đa 40k đơn bất kì
VANMON30K giảm 30k đơn 109k
VANMON20K giảm 20k đơn 89k
VANMON10K giảm 10k đơn 30k 
- Timeline: 22/01 - 24/01
- Location: HCM</t>
    </r>
  </si>
  <si>
    <t>22/01 - 24/01</t>
  </si>
  <si>
    <t>https://docs.google.com/spreadsheets/d/1HkZPW9pPJ5XiEpqbqXRe-lhEMBQdoOwWT2bqJOj9Vto/edit?usp=sharing</t>
  </si>
  <si>
    <t>https://drive.google.com/drive/folders/130_ON1vTGiBZ17WkDUnLg9mw4EaXB43q?usp=sharing</t>
  </si>
  <si>
    <t>Sử dụng nền màu cam</t>
  </si>
  <si>
    <t xml:space="preserve">Pick 3 món trong file(trừ món canh), zoom to ảnh cơm gà </t>
  </si>
  <si>
    <r>
      <rPr>
        <b/>
        <sz val="10"/>
        <color theme="1"/>
        <rFont val="Calibri"/>
      </rPr>
      <t xml:space="preserve">1 Win 3:
</t>
    </r>
    <r>
      <rPr>
        <sz val="10"/>
        <color theme="1"/>
        <rFont val="Calibri"/>
      </rPr>
      <t>Hometop banner(7-9): 22/01, 23/01
Static banner(1-3): 24/01</t>
    </r>
  </si>
  <si>
    <r>
      <rPr>
        <sz val="10"/>
        <rFont val="Calibri"/>
      </rPr>
      <t xml:space="preserve">Deadline 10/1
</t>
    </r>
    <r>
      <rPr>
        <u/>
        <sz val="10"/>
        <color rgb="FF1155CC"/>
        <rFont val="Calibri"/>
      </rPr>
      <t>https://drive.google.com/drive/u/0/folders/1XmqWz8wRnjodBkF-ljy4XK8AUFQfVlVm</t>
    </r>
  </si>
  <si>
    <t>com-ga---142</t>
  </si>
  <si>
    <t>may.vonu</t>
  </si>
  <si>
    <t>Tocotoco</t>
  </si>
  <si>
    <t xml:space="preserve">- Key message: Trà Sữa TocoToco Mua 1 Tặng 1 + Code 25K
- Scheme: TocoToco khao combo 2 ly chỉ còn 44k
- Nhập code TOCOVIP25 - giảm 25K đơn từ 25K
TOCOVIP20 - 20k mbs 20k
- Timeline: 10-12/01
- Location: Hà Nội, HCM </t>
  </si>
  <si>
    <t>https://docs.google.com/spreadsheets/d/1JKsjegE0AxZ9KvFp_mFhi2B8SlQjg9pcqZB3S7RcRQI/edit?gid=0#gid=0</t>
  </si>
  <si>
    <t>- Hometop: 10/01; 12/01
- HTC (16h-24h): 11/01
- Bottom Banner: 10/01; 12/01
- Floating (13h-16h): 11/01
- Flashsale Banner: 11/01</t>
  </si>
  <si>
    <r>
      <rPr>
        <sz val="10"/>
        <rFont val="Calibri"/>
      </rPr>
      <t xml:space="preserve">Deadline 31/12
</t>
    </r>
    <r>
      <rPr>
        <u/>
        <sz val="10"/>
        <color rgb="FF1155CC"/>
        <rFont val="Calibri"/>
      </rPr>
      <t>https://drive.google.com/drive/u/0/folders/1PB7feWE6WiiF29Hp5XJ_UtIDW7GMY5UA</t>
    </r>
  </si>
  <si>
    <t>toco-toco-25</t>
  </si>
  <si>
    <t>Jan_package 2</t>
  </si>
  <si>
    <t xml:space="preserve">- Key message: Trà Sữa TocoToco Mua 1 Tặng 1 + Code 25K
- Scheme: TocoToco khao combo 2 ly chỉ còn 44k
- Nhập code TOCOVIP25 - giảm 25K đơn từ 25K
TOCOVIP20 - 20k mbs 20k
- Timeline: 3-5/1
- Location: Hà Nội, HCM </t>
  </si>
  <si>
    <t>- Hometop: 04/01; 05/01
- HTC (16h-24h): 03/01
- Bottom Banner: 03/01; 04/01; 05/01
- Floating (13h-16h): 03/01</t>
  </si>
  <si>
    <t>- Hometop: 04/01; 05/01
- HTC (16h-24h): 03/01
- Bottom Banner: 03/01; 04/01; 05/01
- SPH (14h-17h): 03/01</t>
  </si>
  <si>
    <t>https://drive.google.com/drive/u/0/folders/1vyciFosksOXD6X_LcC1gVVv8RG7091Zn</t>
  </si>
  <si>
    <t>toco-25</t>
  </si>
  <si>
    <t>Key message:  KOI THÉ MỜI BẠN 50.000Đ
Scheme: 
KOITHE50 - 50k mbs 280k
KOITHE40 - 40k mbs 150k
KOITHE30 - 30k mbs 100k
KOITHE15 - 15k mbs 50k
Timeline: 3,10,15,17/1
Location: HCM, Hà Nội, Đà Nẵng, Bình Dương, Hải Phòng, Vũng Tàu, Huế, Đồng Nai</t>
  </si>
  <si>
    <t>03/01
10/01
15/01
17/01</t>
  </si>
  <si>
    <t>https://docs.google.com/spreadsheets/d/1OMofijeoR53EWDc109ohXV434fe2c-PIscMTWB60wSg/edit?gid=1381600522#gid=1381600522</t>
  </si>
  <si>
    <t xml:space="preserve">
- HTC (8h-16h): 10/01
- Hometop: 03/01; 17/01</t>
  </si>
  <si>
    <t>https://drive.google.com/drive/folders/1M2-6MZaDcOjJR8cdRyCVIRPCR9Sm01gg</t>
  </si>
  <si>
    <t>cf-koi-the</t>
  </si>
  <si>
    <t>Chuk Trà &amp; Cà Phê</t>
  </si>
  <si>
    <t>Key message: Chuk mời deal 1Đ 
+ PS: Giảm món về 1Đ cho đơn từ 35K ở các món thuộc group: Milk Tea, Wellness Tea, Fruit Tea and Coffee 
+ Nhập Code CHUK20 giảm 20k đơn 20k 
CHUK18 - giảm 18k mbs 18k
CHUKFS15 - FS 15k mbs 0đ
Timeline: 20-22/1
Location: HCM, Bình Dương, Khánh Hòa</t>
  </si>
  <si>
    <t>https://docs.google.com/spreadsheets/d/1Wf-xibkNBYTHTGTDoXy8ZpHMWWFWjZkQkN_h-PhYPsE/edit?gid=1593213333#gid=1593213333</t>
  </si>
  <si>
    <t>- Hometop: 20/01; 21/01
- HTC (16h-24h): 22/01
- Floating (13h-16h): 22/01
- SPH (14h-17h): 21/01
- Static: 20/01; 21/01</t>
  </si>
  <si>
    <t>Canceled</t>
  </si>
  <si>
    <t>chuk-1d</t>
  </si>
  <si>
    <t>1-3.1</t>
  </si>
  <si>
    <t>Key mess: Phúc Long khao combo 79k
Scheme: Phúc Long khao combo 2 ly 79k
Áp dụng các món: Trà Sữa Phúc Long, Hồng Trà Sữa, Trà Sữa Phúc Long, Trà Vải Lài, Trà Nhãn Lài, Hồng Trà Đào
Location: NW
Timeline: 1-3/1</t>
  </si>
  <si>
    <t>01/01 - 03/01</t>
  </si>
  <si>
    <t>https://docs.google.com/spreadsheets/d/1vIyV5nTnjhQgdc2a6SajM7dp2H4eL3Sf4K675HHeYoI/edit?gid=37557742#gid=37557742</t>
  </si>
  <si>
    <t>phuclong-coffeetea</t>
  </si>
  <si>
    <t>Hủy Deal</t>
  </si>
  <si>
    <t>BOGO</t>
  </si>
  <si>
    <r>
      <rPr>
        <sz val="10"/>
        <color theme="1"/>
        <rFont val="Calibri"/>
      </rPr>
      <t xml:space="preserve">Key mess: Mua 1 Tặng 1 + Voucher 50k
Scheme: Mua 1 tặng 1 các combo sau:
</t>
    </r>
    <r>
      <rPr>
        <b/>
        <sz val="10"/>
        <color theme="1"/>
        <rFont val="Calibri"/>
      </rPr>
      <t xml:space="preserve">Combo Trà Đá
</t>
    </r>
    <r>
      <rPr>
        <sz val="10"/>
        <color theme="1"/>
        <rFont val="Calibri"/>
      </rPr>
      <t xml:space="preserve">"Món hiển thị giá gốc - 134k -&gt; Gạch giá 69k
Món tặng - Size L
Trà Sen Vàng (Củ Năng) 
Trà Thạch Đào
Trà Thanh Đào
Món mua - Size L (topping bắt buộc)
Freeze Trà Xanh
Freeze Socola
Caramel Phin Freeze "
</t>
    </r>
    <r>
      <rPr>
        <b/>
        <sz val="10"/>
        <color theme="1"/>
        <rFont val="Calibri"/>
      </rPr>
      <t xml:space="preserve">Combo Phin Trà
</t>
    </r>
    <r>
      <rPr>
        <sz val="10"/>
        <color theme="1"/>
        <rFont val="Calibri"/>
      </rPr>
      <t xml:space="preserve">Món hiển thị giá gốc 120k -&gt; Gạch giá 55k
Món tặng - Size L
PhinDi Hạnh Nhân
PhinDi Choco
PhinDi Kem Sữa
Món mua - Size L (topping bắt buộc)
Trà Sen Vàng (Củ Năng)
Trà Thạch Đào
Trà Thanh Đào
</t>
    </r>
    <r>
      <rPr>
        <b/>
        <sz val="10"/>
        <color theme="1"/>
        <rFont val="Calibri"/>
      </rPr>
      <t xml:space="preserve">Combo Đá Trà
</t>
    </r>
    <r>
      <rPr>
        <sz val="10"/>
        <color theme="1"/>
        <rFont val="Calibri"/>
      </rPr>
      <t xml:space="preserve">"Món hiển thị giá gốc - 124k -&gt; Gạch giá 65k
Món tặng - Size L
Freeze Trà Xanh
Freeze Socola
Caramel Phin Freeze 
Món mua - Size L (topping bắt buộc)
Trà Sen Vàng (Củ Năng) 
Trà Thạch Đào
Trà Thanh Đào"
</t>
    </r>
    <r>
      <rPr>
        <b/>
        <sz val="10"/>
        <color theme="1"/>
        <rFont val="Calibri"/>
      </rPr>
      <t xml:space="preserve">Combo Hiện Đại
</t>
    </r>
    <r>
      <rPr>
        <sz val="10"/>
        <color theme="1"/>
        <rFont val="Calibri"/>
      </rPr>
      <t>"Món hiển thị giá gốc - 100k -&gt; Gạch giá 55k
Món tặng - Size L
Cà Phê Phin Sữa Đá (Coffee)
Cà Phê Phin Đen Đá (Coffee)
Bạc Xỉu
Món mua - Size L (topping bắt buộc)
Americano
PhinDi Hạnh Nhân
PhinDi Choco
PhinDi Kem Sữa"
Voucher: HIGHLANDS50A giảm 50k mbs 120k
Location: NW
Timeline: 20-24/01</t>
    </r>
  </si>
  <si>
    <t>20/01 - 24/01</t>
  </si>
  <si>
    <t>15-17.1</t>
  </si>
  <si>
    <t>Key mess: Phúc Long khao combo 109k
Scheme: Phúc Long khao combo 3 ly 109k
Áp dụng các món: Trà Sữa Phúc Long, Hồng Trà Sữa, Trà Sữa Phúc Long, Trà Vải Lài, Trà Nhãn Lài, Hồng Trà Đào
Location: NW
Timeline: 15-17/1</t>
  </si>
  <si>
    <t>15/01 - 17/01</t>
  </si>
  <si>
    <t>cf-phuc-long</t>
  </si>
  <si>
    <t>20-21.1</t>
  </si>
  <si>
    <t>Key mess: Phúc Long khao mua 2 tặng 1
Scheme: Phúc Long khao mua 2 tặng 1
Áp dụng các món: Trà Sữa Phúc Long, Hồng Trà Sữa, Trà Sữa Lài, Trà Nhãn Lài, Trà Lài Mãng Cầu, Hồng Trà Đào
Location: NW
Timeline: 20-21/1</t>
  </si>
  <si>
    <t>20/01 - 21/01</t>
  </si>
  <si>
    <t>phuc-long-2t1</t>
  </si>
  <si>
    <t>8-10.1</t>
  </si>
  <si>
    <t>Key mess: Phúc Long khao combo 109k
Scheme: Phúc Long khao combo 3 ly 109k
Áp dụng các món: Trà Sữa Phúc Long, Ô Long Sữa, Trà Lài Mãng Cầu, Trà Thảo Mộc
Location: NW
Timeline: 8-10/1; 23-24/1</t>
  </si>
  <si>
    <t>08/01 - 10/01
23/01 - 24/01</t>
  </si>
  <si>
    <t>phuc-long-cf</t>
  </si>
  <si>
    <r>
      <rPr>
        <sz val="10"/>
        <color theme="1"/>
        <rFont val="Calibri"/>
      </rPr>
      <t xml:space="preserve">- Key message: </t>
    </r>
    <r>
      <rPr>
        <b/>
        <sz val="10"/>
        <color theme="1"/>
        <rFont val="Calibri"/>
      </rPr>
      <t xml:space="preserve">Cơm Thố Anh Nguyễn Khao Deal 20% + Voucher 30k </t>
    </r>
    <r>
      <rPr>
        <sz val="10"/>
        <color theme="1"/>
        <rFont val="Calibri"/>
      </rPr>
      <t xml:space="preserve">
- Scheme: 
+ WINCTAN30 giảm 30k cho đơn từ 60K 
+ P/S 20% 
thố đặc biệt bò +gà+xíu+trứng 
cơm thố gà + xá xíu 
- Timeline: 15/01 - 18/01 
- Location: TP. HCM, Nghệ An, Hà Nội, Hải Phòng, Quảng Ninh, Khánh Hoà, Đắk Lắk, Đồng Nai, Lâm Đồng, Hải Dương, Thanh Hoá</t>
    </r>
  </si>
  <si>
    <t>15/01 - 18/01</t>
  </si>
  <si>
    <t>https://docs.google.com/spreadsheets/d/1ISJZMXejQ5KPm9udklklGDj1ByPeYSfREf6U74Tgk7s/edit?gid=989130246#gid=989130246</t>
  </si>
  <si>
    <r>
      <rPr>
        <b/>
        <sz val="10"/>
        <color theme="1"/>
        <rFont val="Calibri"/>
      </rPr>
      <t xml:space="preserve">Win 2:
</t>
    </r>
    <r>
      <rPr>
        <sz val="10"/>
        <color theme="1"/>
        <rFont val="Calibri"/>
      </rPr>
      <t>Search Placeholder(17h-19h): 16/01, 18/01 
Hometop banner(7-9): 15/01, 17/01
Static banner(4): 16/01, 18/01
Floating(16h-19h): 18/01</t>
    </r>
  </si>
  <si>
    <r>
      <rPr>
        <b/>
        <sz val="10"/>
        <color theme="1"/>
        <rFont val="Calibri"/>
      </rPr>
      <t xml:space="preserve">Win 2:
</t>
    </r>
    <r>
      <rPr>
        <sz val="10"/>
        <color theme="1"/>
        <rFont val="Calibri"/>
      </rPr>
      <t>Search Placeholder(17h-19h): 16/01, 18/01 
Hometop banner(7-9): 15/01, 17/01
Static banner(4): 16/01, 18/01
Floating(16h-19h): 18/01</t>
    </r>
  </si>
  <si>
    <r>
      <rPr>
        <b/>
        <sz val="10"/>
        <color theme="1"/>
        <rFont val="Calibri"/>
      </rPr>
      <t xml:space="preserve">Win 2:
Nghệ An, Hải Phòng, Quảng Ninh, Khánh Hoà, Đắk Lắk, Đồng Nai, Lâm Đồng, Hải Dương, Thanh Hoá
</t>
    </r>
    <r>
      <rPr>
        <sz val="10"/>
        <color theme="1"/>
        <rFont val="Calibri"/>
      </rPr>
      <t>Search Placeholder(17h-19h): 16/01, 18/01 
Hometop banner(7-9): 15/01, 17/01
Static banner(4): 16/01, 18/01
Floating(16h-19h): 18/01</t>
    </r>
  </si>
  <si>
    <t>https://drive.google.com/drive/folders/1llwE3Eq-qkSXDB0sIAEzmaMGGcYfGKb8</t>
  </si>
  <si>
    <t>anh-nguyen-30k</t>
  </si>
  <si>
    <r>
      <rPr>
        <sz val="10"/>
        <color theme="1"/>
        <rFont val="Calibri"/>
      </rPr>
      <t xml:space="preserve">- Key message: </t>
    </r>
    <r>
      <rPr>
        <b/>
        <sz val="10"/>
        <color theme="1"/>
        <rFont val="Calibri"/>
      </rPr>
      <t>Cơm Thố Anh Nguyễn Khao Deal 20% + Voucher 20k</t>
    </r>
    <r>
      <rPr>
        <sz val="10"/>
        <color theme="1"/>
        <rFont val="Calibri"/>
      </rPr>
      <t xml:space="preserve">
- Scheme: 
+ WINCTAN20 giảm 20k cho đơn từ 40K 
+ P/S 20%
thố đặc biệt bò +gà+xíu+trứng
cơm thố gà + xá xíu
- Timeline: 20/01 - 22/01
- Location: TP. HCM, Nghệ An, Hà Nội, Hải Phòng, Quảng Ninh, Khánh Hoà, Đắk Lắk, Đồng Nai, Lâm Đồng, Hải Dương, Thanh Hoá</t>
    </r>
  </si>
  <si>
    <r>
      <rPr>
        <b/>
        <sz val="10"/>
        <color theme="1"/>
        <rFont val="Calibri"/>
      </rPr>
      <t xml:space="preserve">Win 3:
</t>
    </r>
    <r>
      <rPr>
        <sz val="10"/>
        <color theme="1"/>
        <rFont val="Calibri"/>
      </rPr>
      <t>Hometop banner(7-9): 20/01, 21/01
Static banner(1-3): 22/01</t>
    </r>
  </si>
  <si>
    <r>
      <rPr>
        <b/>
        <sz val="10"/>
        <color theme="1"/>
        <rFont val="Calibri"/>
      </rPr>
      <t xml:space="preserve">Win 3:
</t>
    </r>
    <r>
      <rPr>
        <sz val="10"/>
        <color theme="1"/>
        <rFont val="Calibri"/>
      </rPr>
      <t>Hometop banner(7-9): 20/01, 21/01
Static banner(1-3): 22/01</t>
    </r>
  </si>
  <si>
    <r>
      <rPr>
        <b/>
        <sz val="10"/>
        <color theme="1"/>
        <rFont val="Calibri"/>
      </rPr>
      <t xml:space="preserve">Win 3:
Nghệ An, Hải Phòng, Quảng Ninh, Khánh Hoà, Đắk Lắk, Đồng Nai, Lâm Đồng, Hải Dương, Thanh Hoá
</t>
    </r>
    <r>
      <rPr>
        <sz val="10"/>
        <color theme="1"/>
        <rFont val="Calibri"/>
      </rPr>
      <t>Hometop banner(7-9): 20/01, 21/01
Static banner(1-3): 22/01</t>
    </r>
  </si>
  <si>
    <t>https://drive.google.com/drive/folders/1Pn-BGwqe_96CDMTXfI7oEYCsnCHXzZ6Y</t>
  </si>
  <si>
    <t>com-tho-anh-nguyen-20k</t>
  </si>
  <si>
    <t>Cơm Thố Bách Khoa</t>
  </si>
  <si>
    <r>
      <rPr>
        <sz val="10"/>
        <color theme="1"/>
        <rFont val="Calibri"/>
      </rPr>
      <t xml:space="preserve">- Keymess: </t>
    </r>
    <r>
      <rPr>
        <b/>
        <sz val="10"/>
        <color theme="1"/>
        <rFont val="Calibri"/>
      </rPr>
      <t>CƠM THỐ BÁCH KHOA KHAO DEAL CHỈ 23K</t>
    </r>
    <r>
      <rPr>
        <sz val="10"/>
        <color theme="1"/>
        <rFont val="Calibri"/>
      </rPr>
      <t xml:space="preserve">
P/s: Giảm Cơm Thố Gà Áp Chảo 65K -&gt; 48K
Flash sale: Cơm thố Xá Xíu 60K -&gt; 48K
CTBK25 giảm 25k mbs 48K
- Location: HN
- Timeline: 10/01 - 12/01, 13/01 - 15/01</t>
    </r>
  </si>
  <si>
    <t>10/01 - 12/01, 13/01 - 15/01</t>
  </si>
  <si>
    <t>https://docs.google.com/spreadsheets/d/1ZOxoIcMPG1N-j0WODTPcBZwPVpijTGcU/edit?rtpof=true</t>
  </si>
  <si>
    <r>
      <rPr>
        <sz val="10"/>
        <rFont val="Calibri"/>
      </rPr>
      <t xml:space="preserve">Adapt </t>
    </r>
    <r>
      <rPr>
        <u/>
        <sz val="10"/>
        <color rgb="FF1155CC"/>
        <rFont val="Calibri"/>
      </rPr>
      <t>KV Cũ</t>
    </r>
    <r>
      <rPr>
        <sz val="10"/>
        <rFont val="Calibri"/>
      </rPr>
      <t>, thay Keymess mới "CƠM THỐ BÁCH KHOA KHAO DEAL CHỈ 23K"</t>
    </r>
  </si>
  <si>
    <r>
      <rPr>
        <b/>
        <sz val="10"/>
        <color theme="1"/>
        <rFont val="Calibri"/>
      </rPr>
      <t xml:space="preserve">2 Combo 1:
</t>
    </r>
    <r>
      <rPr>
        <sz val="10"/>
        <color theme="1"/>
        <rFont val="Calibri"/>
      </rPr>
      <t>Static banner(1-3): 10/01 - 12/01, 13/01 - 15/01
Pop up(19h-22h): 11/01
Floating(10h-13h): 13/01</t>
    </r>
  </si>
  <si>
    <r>
      <rPr>
        <sz val="10"/>
        <rFont val="Calibri"/>
      </rPr>
      <t xml:space="preserve">Deadline 30/12
</t>
    </r>
    <r>
      <rPr>
        <u/>
        <sz val="10"/>
        <color rgb="FF1155CC"/>
        <rFont val="Calibri"/>
      </rPr>
      <t>https://drive.google.com/drive/u/0/folders/1qjur-T1or_VSay6j2wt8T1dI8-EkNDOM</t>
    </r>
  </si>
  <si>
    <t>com-tho-bach-khoa-23k</t>
  </si>
  <si>
    <r>
      <rPr>
        <sz val="10"/>
        <color theme="1"/>
        <rFont val="Calibri"/>
      </rPr>
      <t xml:space="preserve">- Keymess: </t>
    </r>
    <r>
      <rPr>
        <b/>
        <sz val="10"/>
        <color theme="1"/>
        <rFont val="Calibri"/>
      </rPr>
      <t>CƠM THỐ BÁCH KHOA KHAO DEAL CHỈ 23K</t>
    </r>
    <r>
      <rPr>
        <sz val="10"/>
        <color theme="1"/>
        <rFont val="Calibri"/>
      </rPr>
      <t xml:space="preserve">
P/s: Giảm Cơm Thố Gà Áp Chảo 65K -&gt; 48K
Flash sale: Cơm thố Xá Xíu 60K -&gt; 48K
CTBK25 giảm 25k mbs 48K
- Location: HN
- Timeline: 16/01 - 18/01, 19/01 - 21/01</t>
    </r>
  </si>
  <si>
    <t>16/01 - 18/01, 19/01 - 21/01</t>
  </si>
  <si>
    <t>Xài chung KV dòng 92</t>
  </si>
  <si>
    <r>
      <rPr>
        <b/>
        <sz val="10"/>
        <color theme="1"/>
        <rFont val="Calibri"/>
      </rPr>
      <t xml:space="preserve">2 Combo 4:
</t>
    </r>
    <r>
      <rPr>
        <sz val="10"/>
        <color theme="1"/>
        <rFont val="Calibri"/>
      </rPr>
      <t>Search Placeholder(10h-12h): 16/01, 20/01, 21/01
Search Placeholder(17h-19h): 17/01
Static banner(1-3): 16/01 - 18/01, 19/01 - 21/01</t>
    </r>
  </si>
  <si>
    <r>
      <rPr>
        <sz val="10"/>
        <rFont val="Calibri"/>
      </rPr>
      <t xml:space="preserve">Deadline 30/12
</t>
    </r>
    <r>
      <rPr>
        <u/>
        <sz val="10"/>
        <color rgb="FF1155CC"/>
        <rFont val="Calibri"/>
      </rPr>
      <t>https://drive.google.com/drive/u/0/folders/1qjur-T1or_VSay6j2wt8T1dI8-EkNDOM</t>
    </r>
  </si>
  <si>
    <t>tho-bach-khoa-23</t>
  </si>
  <si>
    <t>Thank you Drivers 2024</t>
  </si>
  <si>
    <r>
      <rPr>
        <sz val="10"/>
        <color theme="1"/>
        <rFont val="Calibri"/>
      </rPr>
      <t xml:space="preserve">Keymess: </t>
    </r>
    <r>
      <rPr>
        <b/>
        <sz val="10"/>
        <color theme="1"/>
        <rFont val="Calibri"/>
      </rPr>
      <t xml:space="preserve">Gà Tươi Mạnh Hoạch ưu đãi 99k
</t>
    </r>
    <r>
      <rPr>
        <sz val="10"/>
        <color theme="1"/>
        <rFont val="Calibri"/>
      </rPr>
      <t>Scheme: Code SIEUTIEC99 - GIảm 99k MBS 250k.
Timeline: 16-17/1
Location: HN</t>
    </r>
  </si>
  <si>
    <t>16/01-17/01</t>
  </si>
  <si>
    <t>ID -  Mạnh Hoạch (HN)</t>
  </si>
  <si>
    <t>Logo + Ảnh món</t>
  </si>
  <si>
    <t>Tông màu ấm</t>
  </si>
  <si>
    <t>Mẹt gà (tùy GD pick mẹt nào cũng đc)</t>
  </si>
  <si>
    <t>Collection List Banner 1-3: 17/1 
Homebottom 4-6: 16/1
SPF FP Story: 10h-13h 16/01
Foody FP Story: 10h-13h 17/01</t>
  </si>
  <si>
    <r>
      <rPr>
        <sz val="10"/>
        <rFont val="Calibri"/>
      </rPr>
      <t xml:space="preserve">Deadline 6/1
</t>
    </r>
    <r>
      <rPr>
        <u/>
        <sz val="10"/>
        <color rgb="FF1155CC"/>
        <rFont val="Calibri"/>
      </rPr>
      <t>https://drive.google.com/drive/u/0/folders/1oyUufbr4xZXxMKk4Hj7dyArfrfE0E4G0</t>
    </r>
  </si>
  <si>
    <t>ga-tuoi-manh-hoach</t>
  </si>
  <si>
    <t>M2T1</t>
  </si>
  <si>
    <t>Mua 2 Tặng 1 
Combo Gốc: Bơ Già Dừa Non (L) + 1 Trà Sữa Chôm Chôm (L)
Tặng 1 trong 3 món sau: HiBi Sơ Ri (L)/ Cóc Cóc Đác Đác L/Oolong Ba Lá size L
Voucher: KATINAT50K giảm 25% cap 50k
Timeline: 2, 17, 20/01
Location: NW</t>
  </si>
  <si>
    <t>2, 17, 20/01</t>
  </si>
  <si>
    <t>https://docs.google.com/spreadsheets/d/1v-VOk9jEoQ8q98sN0Eiy-f8odAhvkEb3FzMR_IA8nGM/edit?gid=1560921495#gid=1560921495&amp;range=A:A</t>
  </si>
  <si>
    <t>SPH (14h-17h): 02/01, 20/01
Hometop banner (12h-24h): 02/01, 17/01
Pop-up (6h-10h): 20/01
Story SPF Page: 02/01</t>
  </si>
  <si>
    <t>https://drive.google.com/drive/u/0/folders/1E-JMV7thBEko7Vi31jqyMUYlBWK6Y-sd</t>
  </si>
  <si>
    <t>katinat-cf</t>
  </si>
  <si>
    <t>4 món BAU</t>
  </si>
  <si>
    <t>Key mess: Trà sữa 30k + voucher 50k
Scheme: Trà sữa Oolong Ba Lá / Trà Oolong Nướng Sữa giá gốc 44k giảm còn 30k.
Voucher: KATINAT50K giảm 25% cap 50k
Timeline: 01/01 - 20/01
Location: NW</t>
  </si>
  <si>
    <t>01/01 - 20/01</t>
  </si>
  <si>
    <t xml:space="preserve">HTC #2 (16h-24h): 06/01
SPH (5h-10h): 08/01
Floating (13h-16h): 13/01
HTC #2 (8h-12h): 16/01
Story IG SPF: 17/01
</t>
  </si>
  <si>
    <t>HTC #2 (16h-24h): 06/01
SPH (5h-10h): 08/01
Floating (13h-16h): 13/01
Pop-up (13h-16h): 16/01
Story IG SPF: 17/01</t>
  </si>
  <si>
    <t>https://drive.google.com/drive/folders/1kbtzeD-t-8rcjAJehXQDtdzHgtC3HJKG</t>
  </si>
  <si>
    <t>katinat-cf-house</t>
  </si>
  <si>
    <t>Merch + 4 món</t>
  </si>
  <si>
    <t>Key mess: Trà sữa 30k + Combo Ly ngàn sao
Scheme:
Trà sữa Oolong Ba Lá / Trà Oolong Nướng Sữa giá gốc 44k giảm còn 30k.
Combo Ly Ngàn Sao 169k (Bơ Già Dừa Non/ Trà Sữa Chôm Chôm/ Hibi Sơ Ri + 1 Ly Ngàn Sao)
Voucher: KATINAT50K giảm 25% cap 50k
Timeline: 06/01 - 12/01
Location: NW</t>
  </si>
  <si>
    <t>07/01 - 12/01</t>
  </si>
  <si>
    <t>Static banner: 07/01
Story SPF Page: 10/01
Flash sale banner: 09/01</t>
  </si>
  <si>
    <t>https://drive.google.com/drive/folders/1DxHXEJ4dzk7gV_NG2orEjUu6zQDgrWiw</t>
  </si>
  <si>
    <t>tea-katinat</t>
  </si>
  <si>
    <t>3 ly 20%</t>
  </si>
  <si>
    <t>Combo 3 ly size L giảm 20%
- Trà Sữa Chôm Chôm
- Bơ Già Dừa Non
- Hibi Sơ Ri
Giá gốc: 197,000
Giá giảm: 159,000
Voucher: KATINAT50K giảm 25% cap 50k
Timeline: 20/01 - 27/01
Location: NW</t>
  </si>
  <si>
    <t>20/01 - 27/01</t>
  </si>
  <si>
    <t>SPH (12h-14h): 21/01
Static banner: 22/01
Hometop banner: 23/01
Flash sale banner: 24/01</t>
  </si>
  <si>
    <r>
      <rPr>
        <sz val="10"/>
        <rFont val="Calibri"/>
      </rPr>
      <t xml:space="preserve">11/1 </t>
    </r>
    <r>
      <rPr>
        <u/>
        <sz val="10"/>
        <color rgb="FF1155CC"/>
        <rFont val="Calibri"/>
      </rPr>
      <t>https://drive.google.com/drive/u/0/folders/1be21cgP5CnwmnNPGA4bW6hchGl5jxCz9</t>
    </r>
    <r>
      <rPr>
        <sz val="10"/>
        <rFont val="Calibri"/>
      </rPr>
      <t xml:space="preserve"> </t>
    </r>
  </si>
  <si>
    <t>katinat---house</t>
  </si>
  <si>
    <t>LaBoong - Trà Ô Long Làng LaBoong</t>
  </si>
  <si>
    <r>
      <rPr>
        <sz val="10"/>
        <color theme="1"/>
        <rFont val="Calibri"/>
      </rPr>
      <t xml:space="preserve">- Key message: </t>
    </r>
    <r>
      <rPr>
        <b/>
        <sz val="10"/>
        <color theme="1"/>
        <rFont val="Calibri"/>
      </rPr>
      <t>LaBoong khao trà sữa chỉ 0Đ</t>
    </r>
    <r>
      <rPr>
        <sz val="10"/>
        <color theme="1"/>
        <rFont val="Calibri"/>
      </rPr>
      <t xml:space="preserve">
- Scheme: PS SKUs về 20K.
+ Voucher: LABOONG20 - Code giảm 20K MBS 20K.
- Location : HN
- Timeline: 13/01 - 15/01</t>
    </r>
  </si>
  <si>
    <t>https://docs.google.com/spreadsheets/d/12SOThLnUzQ118JhTsOaqvhyCDKYhfrhGQby4BibqtLg/edit?gid=907500859#gid=907500859&amp;range=1:998</t>
  </si>
  <si>
    <r>
      <rPr>
        <sz val="10"/>
        <rFont val="Calibri"/>
      </rPr>
      <t xml:space="preserve">Adapt </t>
    </r>
    <r>
      <rPr>
        <u/>
        <sz val="10"/>
        <color rgb="FF1155CC"/>
        <rFont val="Calibri"/>
      </rPr>
      <t xml:space="preserve">KV cũ </t>
    </r>
    <r>
      <rPr>
        <sz val="10"/>
        <rFont val="Calibri"/>
      </rPr>
      <t xml:space="preserve">, thay key message </t>
    </r>
  </si>
  <si>
    <r>
      <rPr>
        <b/>
        <sz val="10"/>
        <color theme="1"/>
        <rFont val="Calibri"/>
      </rPr>
      <t xml:space="preserve">1 CB1:
</t>
    </r>
    <r>
      <rPr>
        <sz val="10"/>
        <color theme="1"/>
        <rFont val="Calibri"/>
      </rPr>
      <t>Static banner # 1-3: 13/01 - 15/01
Pop up(13h-16h): 14/01</t>
    </r>
  </si>
  <si>
    <r>
      <rPr>
        <sz val="10"/>
        <rFont val="Calibri"/>
      </rPr>
      <t xml:space="preserve">Dealdine 2/1
</t>
    </r>
    <r>
      <rPr>
        <u/>
        <sz val="10"/>
        <color rgb="FF1155CC"/>
        <rFont val="Calibri"/>
      </rPr>
      <t>https://drive.google.com/drive/u/0/folders/1AMLm9S_VZ2FTvPANapXalmNYcmjDRsIQ</t>
    </r>
  </si>
  <si>
    <t>tra-o-long-lang-laboong</t>
  </si>
  <si>
    <t>Jan.CB8</t>
  </si>
  <si>
    <r>
      <rPr>
        <sz val="10"/>
        <color theme="1"/>
        <rFont val="Calibri"/>
      </rPr>
      <t xml:space="preserve">- Key message: </t>
    </r>
    <r>
      <rPr>
        <b/>
        <sz val="10"/>
        <color theme="1"/>
        <rFont val="Calibri"/>
      </rPr>
      <t>LaBoong khao trà sữa chỉ 0Đ</t>
    </r>
    <r>
      <rPr>
        <sz val="10"/>
        <color theme="1"/>
        <rFont val="Calibri"/>
      </rPr>
      <t xml:space="preserve">
- Scheme: PS SKUs về 20K.
+ Voucher: LABOONG20HCM - Code giảm 20K MBS 20K.
</t>
    </r>
    <r>
      <rPr>
        <b/>
        <sz val="10"/>
        <color theme="1"/>
        <rFont val="Calibri"/>
      </rPr>
      <t xml:space="preserve">- Location : HCM
</t>
    </r>
    <r>
      <rPr>
        <sz val="10"/>
        <color theme="1"/>
        <rFont val="Calibri"/>
      </rPr>
      <t>- Timeline: 13/01 - 15/01</t>
    </r>
  </si>
  <si>
    <t>https://docs.google.com/spreadsheets/d/12SOThLnUzQ118JhTsOaqvhyCDKYhfrhGQby4BibqtLg/edit?gid=1111001063#gid=1111001063&amp;range=1:998</t>
  </si>
  <si>
    <t>Chung KV dòng 99</t>
  </si>
  <si>
    <r>
      <rPr>
        <b/>
        <sz val="10"/>
        <color theme="1"/>
        <rFont val="Calibri"/>
      </rPr>
      <t xml:space="preserve">1 Combo 8:
</t>
    </r>
    <r>
      <rPr>
        <sz val="10"/>
        <color theme="1"/>
        <rFont val="Calibri"/>
      </rPr>
      <t>Bottom banner # 4-6: 13/01 - 15/01
SPH(19h-22h): 13/01, 14/01</t>
    </r>
  </si>
  <si>
    <r>
      <rPr>
        <sz val="10"/>
        <rFont val="Calibri"/>
      </rPr>
      <t xml:space="preserve">Dealdine 2/1
</t>
    </r>
    <r>
      <rPr>
        <u/>
        <sz val="10"/>
        <color rgb="FF1155CC"/>
        <rFont val="Calibri"/>
      </rPr>
      <t>https://drive.google.com/drive/u/0/folders/1AMLm9S_VZ2FTvPANapXalmNYcmjDRsIQ</t>
    </r>
  </si>
  <si>
    <t>tra-o-long-laboong</t>
  </si>
  <si>
    <r>
      <rPr>
        <sz val="10"/>
        <color theme="1"/>
        <rFont val="Calibri"/>
      </rPr>
      <t>- Key Message:</t>
    </r>
    <r>
      <rPr>
        <b/>
        <sz val="10"/>
        <color theme="1"/>
        <rFont val="Calibri"/>
      </rPr>
      <t xml:space="preserve"> Mokchang Khao Combo món Hàn chỉ 120k</t>
    </r>
    <r>
      <rPr>
        <sz val="10"/>
        <color theme="1"/>
        <rFont val="Calibri"/>
      </rPr>
      <t xml:space="preserve">
- Scheme: Gạch Giá Combo Sính Hàn &amp; Combo Mai Đẹt Ti Ni về 120k
- Timeline : 8-9/2
- Location: HN</t>
    </r>
  </si>
  <si>
    <t>08/02 - 09/02</t>
  </si>
  <si>
    <t>- Màu chủ đạo : Đỏ 
- Thêm Element liên quan đến hàn quốc (background, bàn ăn hàn quốc,... )</t>
  </si>
  <si>
    <t>Gà Popcorn Mật Ong Tỏi
Kimbap Truyền Thống
Mì Trộn Bò Há Cảo</t>
  </si>
  <si>
    <t>- Collection List Banner: 8/2
- Homebottom 4-6: 9/2
- SPF FP Story: 10h-13h 8/2
- Foody FP Story: 10h-13h 9/2</t>
  </si>
  <si>
    <r>
      <rPr>
        <sz val="10"/>
        <rFont val="Calibri"/>
      </rPr>
      <t xml:space="preserve">Deadline 22/1
</t>
    </r>
    <r>
      <rPr>
        <u/>
        <sz val="10"/>
        <color rgb="FF1155CC"/>
        <rFont val="Calibri"/>
      </rPr>
      <t>https://drive.google.com/drive/u/0/folders/105No3s3SwuAkmKrmAq-Q74OLTvQ3Z1LX</t>
    </r>
  </si>
  <si>
    <t>mokchang--combo</t>
  </si>
  <si>
    <t>"POPEYES TẾT XỊN DEAL CHẤT
 MUA 1 TẶNG 1 + Voucher 100k
"Mua Combo A [Combo: 2 Gà Tắm Nước Mắm + 1 Khoai Tây Chiên (vừa) +  1 Nước ngọt]
Tặng Combo B [Combo: 1 Burger Tôm/ 1 Burger Gà Fillet + 1 Gà Popcorn + 1 Bắp Cải Trộn (vừa) + 1 Nước ngọt]"
Code 10% cap 100k FASTFOOD100</t>
  </si>
  <si>
    <t>01-05/01
10-12/01
16-19/01
25-26/01</t>
  </si>
  <si>
    <r>
      <rPr>
        <sz val="10"/>
        <rFont val="Calibri"/>
      </rPr>
      <t xml:space="preserve">Danh sách ID Mex: </t>
    </r>
    <r>
      <rPr>
        <u/>
        <sz val="10"/>
        <color rgb="FF1155CC"/>
        <rFont val="Calibri"/>
      </rPr>
      <t>https://docs.google.com/spreadsheets/d/1KmfXaYNxTvOqlFm0awngGgwSbAkphKf3/edit#gid=264214317</t>
    </r>
  </si>
  <si>
    <t>https://drive.google.com/drive/folders/1eJEMHUTlUsBzOXDxDASYiP6W48FwpjEt</t>
  </si>
  <si>
    <t>https://drive.google.com/drive/folders/12h1OSsAYeDfKm4sXGinoZIf-0lyTQH4q?usp=sharing</t>
  </si>
  <si>
    <t>ga-popeyes-100</t>
  </si>
  <si>
    <t xml:space="preserve"> POPEYES CHÀO TẾT 
COMBO GIẢM 50% + FREESHIP
"Combo giảm 50%
1 Burger Gà/ Mỳ Ý + Nước 
Giá gốc: 75k -&gt; Giá Giảm: 37.5k"
POPEYESFS15 Freeship 15k</t>
  </si>
  <si>
    <t>06 - 27.01</t>
  </si>
  <si>
    <r>
      <rPr>
        <sz val="10"/>
        <rFont val="Calibri"/>
      </rPr>
      <t xml:space="preserve">Danh sách ID Mex: </t>
    </r>
    <r>
      <rPr>
        <u/>
        <sz val="10"/>
        <color rgb="FF1155CC"/>
        <rFont val="Calibri"/>
      </rPr>
      <t>https://docs.google.com/spreadsheets/d/1KmfXaYNxTvOqlFm0awngGgwSbAkphKf3/edit#gid=264214317</t>
    </r>
  </si>
  <si>
    <r>
      <rPr>
        <sz val="10"/>
        <rFont val="Calibri"/>
      </rPr>
      <t xml:space="preserve">26/12 </t>
    </r>
    <r>
      <rPr>
        <u/>
        <sz val="10"/>
        <color rgb="FF1155CC"/>
        <rFont val="Calibri"/>
      </rPr>
      <t>https://drive.google.com/drive/u/0/folders/1LcXNjJaqt3VG6v_2SVz1bX0HU6jAh9h_</t>
    </r>
  </si>
  <si>
    <t>popeyes-freeship</t>
  </si>
  <si>
    <t>1T1</t>
  </si>
  <si>
    <t>TẾT ẤM NO DOMINO'S PIZZA KHAO
 MUA 1 TẶNG 1 + Voucher 80k
Tặng 1 Pizza cỡ 7" với giá 1.000đ (Giá gốc 95.000đ) khi mua 1 pizza size 9''/12''
DOMINOS80K 80k MBS 300k
HCM HN ĐN Hải Phòng, Kiên Giang, Bình Dương, Đồng Nai, Cần Thơ, Nghệ An, Tiền Giang, Khánh Hoà, Kiên GIang</t>
  </si>
  <si>
    <t>https://docs.google.com/spreadsheets/d/1-vwhQd6LlryTsONeQxcGhIllCjnf-5Cd/edit#gid=1033238192</t>
  </si>
  <si>
    <r>
      <rPr>
        <sz val="10"/>
        <rFont val="Calibri"/>
      </rPr>
      <t xml:space="preserve">27/12 </t>
    </r>
    <r>
      <rPr>
        <u/>
        <sz val="10"/>
        <color rgb="FF1155CC"/>
        <rFont val="Calibri"/>
      </rPr>
      <t>https://drive.google.com/drive/u/0/folders/1z0J-mXVBNdwnGE8kmiQivuyrZPSup_Nn</t>
    </r>
  </si>
  <si>
    <t>dominos-pizza-bogo</t>
  </si>
  <si>
    <t>Giảm 99k</t>
  </si>
  <si>
    <t>KFC Khao Combo Tết Giảm 99K
"Combo Tết B: 4 Gà Rán + 1 Mì ý gà viên + 2 Pepsi vừa 
Giá gốc 204K giảm còn 168K
Code KFC99 9% cap 99k</t>
  </si>
  <si>
    <t>7/1 - 27/1</t>
  </si>
  <si>
    <r>
      <rPr>
        <sz val="10"/>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</si>
  <si>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r>
      <rPr>
        <u/>
        <sz val="10"/>
        <color rgb="FF1155CC"/>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</si>
  <si>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r>
      <rPr>
        <sz val="10"/>
        <rFont val="Calibri"/>
      </rPr>
      <t xml:space="preserve">27/12 </t>
    </r>
    <r>
      <rPr>
        <u/>
        <sz val="10"/>
        <color rgb="FF1155CC"/>
        <rFont val="Calibri"/>
      </rPr>
      <t>https://drive.google.com/drive/u/0/folders/1tD91AOzVvg3x8zzwH0VOjS8Ge9doOnlP</t>
    </r>
  </si>
  <si>
    <t>kfc-99</t>
  </si>
  <si>
    <t>Xuân về, Pizza Hut khao deal mua 1 tặng 1
"- Mua lớn tặng vừa: Mua 01 Pizza cỡ lớn kèm 2 lon nước ngọt tặng 01 Pizza cỡ vừa
- Mua vừa tặng nhỏ: Mua 01 Pizza cỡ vừa kèm 2 lon nước ngọt tặng 01 Pizza cỡ nhỏ"</t>
  </si>
  <si>
    <t>02; 06; 07; 09-14; 16; 21; 23-26/01</t>
  </si>
  <si>
    <r>
      <rPr>
        <sz val="10"/>
        <rFont val="Calibri"/>
      </rPr>
      <t xml:space="preserve">26/12 </t>
    </r>
    <r>
      <rPr>
        <u/>
        <sz val="10"/>
        <color rgb="FF1155CC"/>
        <rFont val="Calibri"/>
      </rPr>
      <t>https://drive.google.com/drive/u/0/folders/1ilKMEf4imgHGpkU-G09-r2raO4Pv9m9T</t>
    </r>
  </si>
  <si>
    <t>pizza-hut-01</t>
  </si>
  <si>
    <t>Vc 50%</t>
  </si>
  <si>
    <t>Xuân về, Pizza Hut khao Pizza 50%
"PS 50% 3 món top selling dish:
- Pizza Hải Sản Nhiệt Đới (cỡ nhỏ)
- Pizza Thịt Và Xúc Xích (cỡ nhỏ)
- Pizza Phô Mai Cao Cấp"""</t>
  </si>
  <si>
    <t>01; 03; 04; 05; 15; 20/01</t>
  </si>
  <si>
    <r>
      <rPr>
        <sz val="10"/>
        <rFont val="Calibri"/>
      </rPr>
      <t xml:space="preserve">26/12 </t>
    </r>
    <r>
      <rPr>
        <u/>
        <sz val="10"/>
        <color rgb="FF1155CC"/>
        <rFont val="Calibri"/>
      </rPr>
      <t>https://drive.google.com/drive/u/0/folders/1APON6swiJjGuPBkejLUl2hV5crXY_Log</t>
    </r>
  </si>
  <si>
    <t>pizza-hut-50</t>
  </si>
  <si>
    <t xml:space="preserve">Đầu xuân khao deal cơm thố giảm 50k
CTAN50 30% cap 50k, MBS 50k </t>
  </si>
  <si>
    <t>01-27/01</t>
  </si>
  <si>
    <r>
      <rPr>
        <sz val="10"/>
        <rFont val="Calibri"/>
      </rPr>
      <t xml:space="preserve">Cơm xá xíu: </t>
    </r>
    <r>
      <rPr>
        <u/>
        <sz val="10"/>
        <color rgb="FF1155CC"/>
        <rFont val="Calibri"/>
      </rPr>
      <t xml:space="preserve">https://drive.google.com/drive/folders/1QVa56E8kKntZEevlqjQ6QGwIImK4p43y
</t>
    </r>
    <r>
      <rPr>
        <sz val="10"/>
        <rFont val="Calibri"/>
      </rPr>
      <t xml:space="preserve">Cơm thố đặc biệt </t>
    </r>
    <r>
      <rPr>
        <u/>
        <sz val="10"/>
        <color rgb="FF1155CC"/>
        <rFont val="Calibri"/>
      </rPr>
      <t xml:space="preserve">https://drive.google.com/drive/folders/1rfJRc5NojFcy1pWKc8zssJ1Y6ZOZVZ-r
</t>
    </r>
    <r>
      <rPr>
        <sz val="10"/>
        <rFont val="Calibri"/>
      </rPr>
      <t xml:space="preserve">Món thêm: </t>
    </r>
    <r>
      <rPr>
        <u/>
        <sz val="10"/>
        <color rgb="FF1155CC"/>
        <rFont val="Calibri"/>
      </rPr>
      <t>https://drive.google.com/drive/folders/10zmeKEmnAW8TeCTurvAGuiyM_Aehbbfe</t>
    </r>
  </si>
  <si>
    <r>
      <rPr>
        <sz val="10"/>
        <rFont val="Calibri"/>
      </rPr>
      <t xml:space="preserve">27/12 </t>
    </r>
    <r>
      <rPr>
        <u/>
        <sz val="10"/>
        <color rgb="FF1155CC"/>
        <rFont val="Calibri"/>
      </rPr>
      <t>https://drive.google.com/drive/u/0/folders/1O_HrsYYNRPqtGHWSmWcr_lZ_O69UP-hp</t>
    </r>
  </si>
  <si>
    <t>anh-nguyen-khao-com</t>
  </si>
  <si>
    <t>Lotteria khao deal zui zẻ giảm 30% + voucher 50k
"Combo giảm 30%        2 Chicken        72,000
        2 HS Chicken        82,000
        2 Pepsi (M)        28,000
        Total        182,000 =&gt;125k"
LOTTERIA50 50k MBS 249k</t>
  </si>
  <si>
    <r>
      <rPr>
        <sz val="10"/>
        <rFont val="Calibri"/>
      </rPr>
      <t xml:space="preserve">27/12 </t>
    </r>
    <r>
      <rPr>
        <u/>
        <sz val="10"/>
        <color rgb="FF1155CC"/>
        <rFont val="Calibri"/>
      </rPr>
      <t>https://drive.google.com/drive/u/0/folders/18_wjl_mgxtM6EeJwCpxE7y5IfzYhYIKd</t>
    </r>
  </si>
  <si>
    <t>lotteria-30</t>
  </si>
  <si>
    <r>
      <rPr>
        <sz val="10"/>
        <color theme="1"/>
        <rFont val="Calibri"/>
      </rPr>
      <t>- Key message:</t>
    </r>
    <r>
      <rPr>
        <b/>
        <sz val="10"/>
        <color theme="1"/>
        <rFont val="Calibri"/>
      </rPr>
      <t xml:space="preserve"> Chuk mời deal 19K</t>
    </r>
    <r>
      <rPr>
        <sz val="10"/>
        <color theme="1"/>
        <rFont val="Calibri"/>
      </rPr>
      <t xml:space="preserve">
- Scheme: Trà sữa đồng giá 19K, nhập SIEUTIEC30 giảm 30K đơn từ 70K 
- Timeline: 02/01,03/01, 05/01, 06/01, 07/01; 18/01-22/01
- Location: TP.HCM</t>
    </r>
  </si>
  <si>
    <t>02/01,03/01, 05/01, 06/01, 07/01; 18/01-22/01</t>
  </si>
  <si>
    <t xml:space="preserve">Mex design KV </t>
  </si>
  <si>
    <r>
      <rPr>
        <b/>
        <sz val="10"/>
        <color theme="1"/>
        <rFont val="Calibri"/>
      </rPr>
      <t xml:space="preserve">2 Win1:
</t>
    </r>
    <r>
      <rPr>
        <sz val="10"/>
        <color theme="1"/>
        <rFont val="Calibri"/>
      </rPr>
      <t>Hometop banner(7-9): 03/01, 07/01; 18/01, 20/01
Static  banner(1-3):  02/01, 06/01; 19/01, 22/01
Pop up(19h-22h): 07/01
Pop up(13h-16h): 21/01
Floating(13h-16h): 05/01; 20/01
Search Placeholder(14h-17h): 22/01
Search Placeholder(19h-22h): 02/01, 06/01; 18/01</t>
    </r>
  </si>
  <si>
    <t>https://drive.google.com/drive/folders/1kDPne4Pxhjqn0lAzLt-PjvRQlae_MnS7</t>
  </si>
  <si>
    <t>chuk-tra</t>
  </si>
  <si>
    <r>
      <rPr>
        <sz val="10"/>
        <color theme="1"/>
        <rFont val="Calibri"/>
      </rPr>
      <t xml:space="preserve">- Key message: </t>
    </r>
    <r>
      <rPr>
        <b/>
        <sz val="10"/>
        <color theme="1"/>
        <rFont val="Calibri"/>
      </rPr>
      <t>Chuk mời deal 1K</t>
    </r>
    <r>
      <rPr>
        <sz val="10"/>
        <color theme="1"/>
        <rFont val="Calibri"/>
      </rPr>
      <t xml:space="preserve">
- Scheme:  
Trà sữa 1K cho đơn từ 25K áp dụng chuỗi Chuk Express Trà &amp; Cà Phê 
Trà sữa 1K cho đơn từ 45K  áp dụng  chuỗi Chuk Trà &amp; Cà Phê , 
nhập SIEUTIEC30 giảm 30K đơn từ 70K
- Location: TP.HCM
- Timeline: 09/01- 12/01; 14/01, 15/01, 17/01</t>
    </r>
  </si>
  <si>
    <t>09/01- 12/01; 
14/01, 15/01, 17/01</t>
  </si>
  <si>
    <r>
      <rPr>
        <b/>
        <sz val="10"/>
        <color theme="1"/>
        <rFont val="Calibri"/>
      </rPr>
      <t xml:space="preserve">7 Hometop lẻ:
</t>
    </r>
    <r>
      <rPr>
        <sz val="10"/>
        <color theme="1"/>
        <rFont val="Calibri"/>
      </rPr>
      <t>Hometop banner #3: 09/01, 10/01, 12/01, 14/01, 
Hometop banner #4: 11/01, 17/01
Hometop banner #6: 15/01</t>
    </r>
  </si>
  <si>
    <t>https://drive.google.com/drive/u/0/folders/1t9-E8bxEN5AZ5VNBXsADYCaLf7UqI0nj</t>
  </si>
  <si>
    <t>chuk-tra-cf</t>
  </si>
  <si>
    <t>Let's Pizza - Pizza &amp; Mì Ý</t>
  </si>
  <si>
    <r>
      <rPr>
        <sz val="10"/>
        <color theme="1"/>
        <rFont val="Calibri"/>
      </rPr>
      <t xml:space="preserve">Key Message: </t>
    </r>
    <r>
      <rPr>
        <b/>
        <sz val="10"/>
        <color theme="1"/>
        <rFont val="Calibri"/>
      </rPr>
      <t>Let's Pizza - Deal Thả Ga Giảm 50% + Voucher 99K</t>
    </r>
    <r>
      <rPr>
        <sz val="10"/>
        <color theme="1"/>
        <rFont val="Calibri"/>
      </rPr>
      <t xml:space="preserve">
Scheme: Giảm món Pizza Bò Băm (26cm) giảm 50% (giới hạn 1 phần/đơn)
Code:
SIEUTIEC70: Giảm 70k cho đơn hàng từ 200k
SIEUTIEC99: Giảm 99k cho đơn hàng từ 250k
SIEUTIEC109: Giảm 109k cho đơn hàng từ 369k 
SIEUTIEC139: Giảm 139k cho đơn hàng từ 469k
- Timeline : 8/2,15/2
- Location: HN</t>
    </r>
  </si>
  <si>
    <t>08/02,
15/02</t>
  </si>
  <si>
    <t>https://docs.google.com/spreadsheets/d/1nkNgv-9PFR63RgqNLV-7IWkp9dfYmAw04Sl8P_4-8eg/edit?usp=sharing</t>
  </si>
  <si>
    <t>https://drive.google.com/drive/folders/1urwupgaPSWhxrypEGRMhOTzRx5M3B2rF?usp=sharing</t>
  </si>
  <si>
    <t>- Nền đỏ/ cam</t>
  </si>
  <si>
    <t>- Collection List Banner: 8/2
- Homebottom 4-6: 15/2
- SPF FP Story: 10h-13h 15/2
- Foody FP Story: 10h-13h 8/2</t>
  </si>
  <si>
    <r>
      <rPr>
        <sz val="10"/>
        <rFont val="Calibri"/>
      </rPr>
      <t xml:space="preserve">Deadline 22/1
</t>
    </r>
    <r>
      <rPr>
        <u/>
        <sz val="10"/>
        <color rgb="FF1155CC"/>
        <rFont val="Calibri"/>
      </rPr>
      <t>https://drive.google.com/drive/u/0/folders/1JNgWbA0C1SvO6ddbc_QtZQ5T9Te6hmXM</t>
    </r>
  </si>
  <si>
    <t>lets-pizza--mi-y</t>
  </si>
  <si>
    <r>
      <rPr>
        <sz val="10"/>
        <color theme="1"/>
        <rFont val="Calibri"/>
      </rPr>
      <t xml:space="preserve">- Key message: </t>
    </r>
    <r>
      <rPr>
        <b/>
        <sz val="10"/>
        <color theme="1"/>
        <rFont val="Calibri"/>
      </rPr>
      <t>TRÀ SỮA DHI ƯU ĐÃI KÉP MÓN 10K + VOUCHER 50.000Đ</t>
    </r>
    <r>
      <rPr>
        <sz val="10"/>
        <color theme="1"/>
        <rFont val="Calibri"/>
      </rPr>
      <t xml:space="preserve">
- Scheme:
List món giảm về 10k, áp dụng cho đơn từ 40k, Giới hạn mỗi khách hàng chỉ mua được 1 trong 5 món 10k:
Trà Sữa Trân Châu Củ Năng - Dhi (L)
Matcha Latte - Dhi (L)
Trà Sữa Đậu Biếc Kem Cheese - Dhi (L)
Sữa Tươi Đường Đen Đậu Biếc - Dhi (L)
Milo Dầm Phô Mai Choco - Dhi (L)
Nhập mã DHI50K - giảm 50% tối đa 50k, áp dụng cho đơn từ 60k
Số lượng code: 200 codes/day (cofund 50:50)
- Timeline: 25/01 - 27/01
- Location: HCM</t>
    </r>
  </si>
  <si>
    <t>25/01 - 27/01</t>
  </si>
  <si>
    <r>
      <rPr>
        <sz val="10"/>
        <rFont val="Calibri"/>
      </rPr>
      <t xml:space="preserve">Adapt  </t>
    </r>
    <r>
      <rPr>
        <u/>
        <sz val="10"/>
        <color rgb="FF1155CC"/>
        <rFont val="Calibri"/>
      </rPr>
      <t>KV cũ</t>
    </r>
    <r>
      <rPr>
        <sz val="10"/>
        <rFont val="Calibri"/>
      </rPr>
      <t xml:space="preserve">
- Thay Key Message mới 
- Remove element bông tuyết (giáng sinh)
- Thiết kế thêm size  SearchPlaceholder </t>
    </r>
  </si>
  <si>
    <r>
      <rPr>
        <b/>
        <sz val="10"/>
        <color theme="1"/>
        <rFont val="Calibri"/>
      </rPr>
      <t xml:space="preserve">1 CB6:
</t>
    </r>
    <r>
      <rPr>
        <sz val="10"/>
        <color theme="1"/>
        <rFont val="Calibri"/>
      </rPr>
      <t>Static banner# 6: 25/01 - 27/01
SPH(14h-17h): 25/01, 26/01</t>
    </r>
  </si>
  <si>
    <r>
      <rPr>
        <sz val="10"/>
        <rFont val="Calibri"/>
      </rPr>
      <t xml:space="preserve">Deadline 15/1
</t>
    </r>
    <r>
      <rPr>
        <u/>
        <sz val="10"/>
        <color rgb="FF1155CC"/>
        <rFont val="Calibri"/>
      </rPr>
      <t>https://drive.google.com/drive/u/0/folders/1gnynARIXIbAHu-yDGVNFYI6q5H7x4VrN</t>
    </r>
  </si>
  <si>
    <t>tra-sua-dhi-10k</t>
  </si>
  <si>
    <t>Apr</t>
  </si>
  <si>
    <t xml:space="preserve">"SIÊU DEAL GÀ XỊN 
KFC KHAO 70K
KFC70K 70K MBS 369K </t>
  </si>
  <si>
    <t>01-30/04</t>
  </si>
  <si>
    <r>
      <rPr>
        <sz val="10"/>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</si>
  <si>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r>
      <rPr>
        <u/>
        <sz val="10"/>
        <color rgb="FF1155CC"/>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</si>
  <si>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t>https://drive.google.com/drive/u/0/folders/1s7wzJmZgbuTvd2v6ebCic-6xBg-S-TN4</t>
  </si>
  <si>
    <t>sj-kfc--70k</t>
  </si>
  <si>
    <t>Key message: PHÊ LA CHILL ĐÃI
COMBO 88,000 Đồng + VOUCHER  40,000 Đ
Scheme:
Phê La khao Combo 2 ly size M 108k =&gt; 88k
Áp dụng các món: Olong Sữa, Olong Nhài Sữa, Tấm, Khói B'lao. Phong Lan, Bông
Nhập code: 
PHELA20 - 20k mbs 50k
PHELA30K- 30k mbs 88K
PHELA40 - 20% cap 40k
Location: HCM, HN, Đà Nẵng, Vũng Tàu, Hải Phòng, Đà Lạt, Quảng Nam,Đồng Nai 
Timline: 13-17/1</t>
  </si>
  <si>
    <t>13/01  - 17/01</t>
  </si>
  <si>
    <t>https://docs.google.com/spreadsheets/d/1OMofijeoR53EWDc109ohXV434fe2c-PIscMTWB60wSg/edit?gid=1665461299#gid=1665461299</t>
  </si>
  <si>
    <t>- Hometop: 16/01; 17/01
- SPH (12h-14h): 13/01; 17/01
- HTC (8h-16h): 14/01</t>
  </si>
  <si>
    <t>https://drive.google.com/drive/folders/1R24oeg2pPwPm9W9Tdc8H4NwiBSAeltl1</t>
  </si>
  <si>
    <t>phe-la-chill-dai</t>
  </si>
  <si>
    <t>custom 3, 9, 10.1</t>
  </si>
  <si>
    <r>
      <rPr>
        <sz val="10"/>
        <color theme="1"/>
        <rFont val="Calibri"/>
      </rPr>
      <t xml:space="preserve"> Key Message: CHEESE COFFEE MỞ TIỆC TÂN NIÊN
MUA 1 TẶNG 1 + VOUCHER 50,000Đ
</t>
    </r>
    <r>
      <rPr>
        <b/>
        <sz val="10"/>
        <color theme="1"/>
        <rFont val="Calibri"/>
      </rPr>
      <t xml:space="preserve">- Scheme:
</t>
    </r>
    <r>
      <rPr>
        <b/>
        <sz val="10"/>
        <color rgb="FF0000FF"/>
        <rFont val="Calibri"/>
      </rPr>
      <t xml:space="preserve">03/01:
</t>
    </r>
    <r>
      <rPr>
        <b/>
        <sz val="10"/>
        <color theme="1"/>
        <rFont val="Calibri"/>
      </rPr>
      <t>+ [MUA]</t>
    </r>
    <r>
      <rPr>
        <sz val="10"/>
        <color theme="1"/>
        <rFont val="Calibri"/>
      </rPr>
      <t xml:space="preserve">
Trà Sữa Nguyên Lá 4 Cheese
Trà Xanh Phô Mai Giáng Sinh
Ô Long 4 Cheese
Trà Sữa Nguyên Lá Xanh Biếc
Trà Xanh Phô Mai Hạt Điều
</t>
    </r>
    <r>
      <rPr>
        <b/>
        <sz val="10"/>
        <color theme="1"/>
        <rFont val="Calibri"/>
      </rPr>
      <t xml:space="preserve">+ [TẶNG] MÓN BEST-SELLER (L)
</t>
    </r>
    <r>
      <rPr>
        <sz val="10"/>
        <color theme="1"/>
        <rFont val="Calibri"/>
      </rPr>
      <t xml:space="preserve">Trà Sữa Nguyên Lá
Trà Sữa Nguyên Lá Đặc Biệt
Trà Sữa Lài
Trà Sữa Ô Long Khói
Trà Sữa Bơ
- Giá gốc 138,000đ -&gt; 69,000đ
</t>
    </r>
    <r>
      <rPr>
        <b/>
        <sz val="10"/>
        <color rgb="FF0000FF"/>
        <rFont val="Calibri"/>
      </rPr>
      <t xml:space="preserve">09 - 10/01
</t>
    </r>
    <r>
      <rPr>
        <b/>
        <sz val="10"/>
        <color theme="1"/>
        <rFont val="Calibri"/>
      </rPr>
      <t>MUA</t>
    </r>
    <r>
      <rPr>
        <sz val="10"/>
        <color theme="1"/>
        <rFont val="Calibri"/>
      </rPr>
      <t xml:space="preserve">
[Ly 1 - Size L]
_ Trà Sữa Lài / L65
_ Trà Sữa Lài Đặc Biệt / L69
_ Trà Cam Quýt / L69
</t>
    </r>
    <r>
      <rPr>
        <b/>
        <sz val="10"/>
        <color theme="1"/>
        <rFont val="Calibri"/>
      </rPr>
      <t xml:space="preserve">TẶNG 
[Ly 2 - Size L]
</t>
    </r>
    <r>
      <rPr>
        <sz val="10"/>
        <color theme="1"/>
        <rFont val="Calibri"/>
      </rPr>
      <t xml:space="preserve">_ Trà Sữa Lài / L65
_ Trà Sữa Lài Hạnh Nhân / L75
_ Trà Sữa Nguyên Lá / L65
_ Trà Dâu Thanh Mai / L69
Giá gốc: 130,000đ -&gt; 65,000đ
</t>
    </r>
    <r>
      <rPr>
        <b/>
        <sz val="10"/>
        <color theme="1"/>
        <rFont val="Calibri"/>
      </rPr>
      <t xml:space="preserve">Voucher
</t>
    </r>
    <r>
      <rPr>
        <sz val="10"/>
        <color theme="1"/>
        <rFont val="Calibri"/>
      </rPr>
      <t>CHEESE25 giảm 20% cap 25k
CHEESE35 giảm 35k mbs 200k
CHEESE50 giảm 50k mbs 280k
- Location: HCM</t>
    </r>
  </si>
  <si>
    <t>3, 9, 10/01</t>
  </si>
  <si>
    <t>https://docs.google.com/spreadsheets/d/1Gkqvkh-uV9bo_TAYYPphI4SL1SrZy71IfnGgrpXNWH8/edit?gid=826533442#gid=826533442&amp;range=B2:B23</t>
  </si>
  <si>
    <t>SPH (5h-10h): 03/01
HTC (0h-8h): 10/01
Hometop banner: 03/01, 09/01
Bottom banner: 09/01
Flash sale banner: 03/01, 10/01
Pop-up (6h-10h): 10/01
Floating (6h-10h): 03/01</t>
  </si>
  <si>
    <r>
      <rPr>
        <sz val="10"/>
        <rFont val="Calibri"/>
      </rPr>
      <t xml:space="preserve">timeline 3/1: </t>
    </r>
    <r>
      <rPr>
        <u/>
        <sz val="10"/>
        <color rgb="FF1155CC"/>
        <rFont val="Calibri"/>
      </rPr>
      <t>https://drive.google.com/drive/folders/12NGMa9-CW5ImTw7elodG70Sb6-dph6oE</t>
    </r>
    <r>
      <rPr>
        <sz val="10"/>
        <rFont val="Calibri"/>
      </rPr>
      <t xml:space="preserve">
timeline 9,10/1: </t>
    </r>
    <r>
      <rPr>
        <u/>
        <sz val="10"/>
        <color rgb="FF1155CC"/>
        <rFont val="Calibri"/>
      </rPr>
      <t>https://drive.google.com/drive/folders/1q0ozxRL8dWcHSh2XXaiygAYgdhSjJQ7J</t>
    </r>
    <r>
      <rPr>
        <sz val="10"/>
        <rFont val="Calibri"/>
      </rPr>
      <t xml:space="preserve">   </t>
    </r>
  </si>
  <si>
    <t>cheese-cf</t>
  </si>
  <si>
    <t>Trà Sữa May Cha</t>
  </si>
  <si>
    <t>3-5.1</t>
  </si>
  <si>
    <t>Key Mess: Ưu Đãi Kép - Maycha Khao món 50% &amp; Voucher 50k
Scheme: 
Trà Sữa Trân Châu M 23k giảm còn 11k5
Trà Sữa Olong Thúy Ngọc M 23k giảm còn 11k5
Trà Sữa Hong Kong M 23k giảm còn 11k5
Nhập code MAYCHAVIP30 - giảm 30k mbs 60k
Nhập code MAYCHAVIP18 - giảm 18k mbs 36k
Nhập code MAYCHA50 - giảm 50k mbs 150k
Timeline: 3-5/1
Location: HCM; Đồng Nai, Bình Dương; Đà Nẵng, An Giang, Kiên Giang, Tiền Giang, Long An</t>
  </si>
  <si>
    <t>https://docs.google.com/spreadsheets/d/1xsEviixVh1cinP-iUeRZUkT08nUuAClJ2ov-BedQSpw/edit?gid=887217737#gid=887217737</t>
  </si>
  <si>
    <t>Hometop: 04/01; 05/01
HTC (8h-16h): 03/01
Floating (13h-16h): 04/01
Pop up (13h-16h): 03/01
Flashsale Banner: 03/01</t>
  </si>
  <si>
    <t>https://drive.google.com/drive/folders/1jHbsag67MkuQHzKrJO4BvV1bdzKcYnYM</t>
  </si>
  <si>
    <t>may-cha-tra</t>
  </si>
  <si>
    <t>[VIP]_The Coffee House_18-20.8</t>
  </si>
  <si>
    <t>Brand team</t>
  </si>
  <si>
    <t>Brand 50%</t>
  </si>
  <si>
    <t>[SJBP]__Brand 50%</t>
  </si>
  <si>
    <t>SIÊU DEAL THƯƠNG HIệU - GIẢM 50%</t>
  </si>
  <si>
    <t>01/01 - 28/02/2025</t>
  </si>
  <si>
    <r>
      <rPr>
        <u/>
        <sz val="10"/>
        <color rgb="FF1155CC"/>
        <rFont val="Calibri"/>
      </rPr>
      <t xml:space="preserve">https://docs.google.com/spreadsheets/d/1euYQp41NIB_2slpqUCv3Z1w09uwEDu-KfSVn_xAISmg/edit?gid=197361091#gid=197361091
</t>
    </r>
    <r>
      <rPr>
        <u/>
        <sz val="10"/>
        <color rgb="FF000000"/>
        <rFont val="Calibri"/>
      </rPr>
      <t xml:space="preserve">Link 2010 </t>
    </r>
    <r>
      <rPr>
        <u/>
        <sz val="10"/>
        <color rgb="FF1155CC"/>
        <rFont val="Calibri"/>
      </rPr>
      <t>https://docs.google.com/spreadsheets/d/1euYQp41NIB_2slpqUCv3Z1w09uwEDu-KfSVn_xAISmg/edit?gid=914463554#gid=914463554</t>
    </r>
  </si>
  <si>
    <r>
      <rPr>
        <sz val="10"/>
        <rFont val="Calibri"/>
      </rPr>
      <t xml:space="preserve">19/8 </t>
    </r>
    <r>
      <rPr>
        <u/>
        <sz val="10"/>
        <color rgb="FF1155CC"/>
        <rFont val="Calibri"/>
      </rPr>
      <t>https://drive.google.com/drive/u/0/folders/1ZEeDtMUkeCgSY-MKIQGdbVnfSir8W4hE</t>
    </r>
  </si>
  <si>
    <t>sieu-deal-thuong-hieu---giam-50</t>
  </si>
  <si>
    <t>Gong Cha</t>
  </si>
  <si>
    <t>6-8Jan</t>
  </si>
  <si>
    <t>Gong Cha Khao Deal Mua 1 Tặng 1 + Voucher 50%
Scheme: 
BOGO Mua M tặng M
- Món mua: Trà Mãng Cầu Me/ Xoài Me Đá Xay/ TS Okinawa/ TS Okinawa Oreo/ TS Oolong 3J
- Món tặng: TS TC Đen/Hokkaido/Oolong
Giá gốc: 120,000đ -&gt; 65,000đ
Nhập code: GONGCHAVIP35: giảm 50% cap 35k
GONGCHAVIP30 : giảm 50% cap 30k
GONGCHAVIP20 - 50% cap 20k
Timeline: 6-8/1
Location: HCM,HN, Đồng Nai, Khánh Hòa, Đà Lạt</t>
  </si>
  <si>
    <t>https://docs.google.com/spreadsheets/d/1Gkqvkh-uV9bo_TAYYPphI4SL1SrZy71IfnGgrpXNWH8/edit?gid=1137451622#gid=1137451622</t>
  </si>
  <si>
    <t>Hometop: 07/01; 08/01
HTC (8h-16h): 06/01
SPH (12h-14h): 07/01</t>
  </si>
  <si>
    <t>https://drive.google.com/drive/folders/1aX5ENAGYNCPCCjDQ1-KZcAyzVE48VW1D</t>
  </si>
  <si>
    <t>gongcha-50</t>
  </si>
  <si>
    <r>
      <rPr>
        <sz val="10"/>
        <color theme="1"/>
        <rFont val="Calibri"/>
      </rPr>
      <t>- Key message:</t>
    </r>
    <r>
      <rPr>
        <b/>
        <sz val="10"/>
        <color theme="1"/>
        <rFont val="Calibri"/>
      </rPr>
      <t xml:space="preserve"> 3 Râu mời deal 50%</t>
    </r>
    <r>
      <rPr>
        <sz val="10"/>
        <color theme="1"/>
        <rFont val="Calibri"/>
      </rPr>
      <t xml:space="preserve">
- Scheme: Gà Rán giảm 50%
Nhập SIEUTIEC50 giảm 50K đơn từ 140K
- Location: HCM
- Timeline: 15/01, 19/01, 23/01</t>
    </r>
  </si>
  <si>
    <t>15/01, 19/01, 23/01</t>
  </si>
  <si>
    <t>https://docs.google.com/spreadsheets/d/1zEyhwzeEpsJyOaXmHiPHXMYdcIL3HLyELfMFAVMR0hg/edit#gid=0</t>
  </si>
  <si>
    <r>
      <rPr>
        <sz val="10"/>
        <rFont val="Calibri"/>
      </rPr>
      <t xml:space="preserve">Adapt </t>
    </r>
    <r>
      <rPr>
        <u/>
        <sz val="10"/>
        <color rgb="FF1155CC"/>
        <rFont val="Calibri"/>
      </rPr>
      <t>KV cũ</t>
    </r>
    <r>
      <rPr>
        <sz val="10"/>
        <rFont val="Calibri"/>
      </rPr>
      <t>, bỏ tag line</t>
    </r>
  </si>
  <si>
    <r>
      <rPr>
        <b/>
        <sz val="10"/>
        <color theme="1"/>
        <rFont val="Calibri"/>
      </rPr>
      <t xml:space="preserve">1 Win3:
</t>
    </r>
    <r>
      <rPr>
        <sz val="10"/>
        <color theme="1"/>
        <rFont val="Calibri"/>
      </rPr>
      <t>Hometop banner(7-9): 15/01, 19/01
Static banner(1-3): 23/01</t>
    </r>
  </si>
  <si>
    <r>
      <rPr>
        <sz val="10"/>
        <rFont val="Calibri"/>
      </rPr>
      <t xml:space="preserve">Deadline 3/1
</t>
    </r>
    <r>
      <rPr>
        <u/>
        <sz val="10"/>
        <color rgb="FF1155CC"/>
        <rFont val="Calibri"/>
      </rPr>
      <t>https://drive.google.com/drive/u/0/folders/1wSDo8O-8DUiBjUwF6wxC_avfmams11eE</t>
    </r>
  </si>
  <si>
    <t>garan-3-rau</t>
  </si>
  <si>
    <t>Jan.CB2.05</t>
  </si>
  <si>
    <r>
      <rPr>
        <sz val="10"/>
        <color theme="1"/>
        <rFont val="Calibri"/>
      </rPr>
      <t xml:space="preserve">- Key Mess: </t>
    </r>
    <r>
      <rPr>
        <b/>
        <sz val="10"/>
        <color theme="1"/>
        <rFont val="Calibri"/>
      </rPr>
      <t>SUNDAY BASIC TUNG DEAL 
 - MUA 1 Tặng 1 + Voucher 50k</t>
    </r>
    <r>
      <rPr>
        <sz val="10"/>
        <color theme="1"/>
        <rFont val="Calibri"/>
      </rPr>
      <t xml:space="preserve">
- Scheme:
Món mua: 01 Sữa tươi khoai môn trân châu dừa
Món tặng: 01 Trà Sữa Truyền Thống (M)
 (30 phần/ngày/chi nhánh)
+ Nhập code SIEUTIEC50, giảm 50k MBS 140k
- Timeline: 04/01 - 06/01
- Location: Bình Dương, Đồng Nai</t>
    </r>
  </si>
  <si>
    <t>04/01 - 06/01</t>
  </si>
  <si>
    <t>https://docs.google.com/spreadsheets/d/1aJCEBkz0W7RO1jbZtQxVGaEfNhxJv4c6rTyF20VK6c8/edit?gid=1546187897#gid=1546187897</t>
  </si>
  <si>
    <r>
      <rPr>
        <b/>
        <sz val="10"/>
        <color theme="1"/>
        <rFont val="Calibri"/>
      </rPr>
      <t xml:space="preserve">1 Combo 2:
Bình Dương, Đồng Nai
</t>
    </r>
    <r>
      <rPr>
        <sz val="10"/>
        <color theme="1"/>
        <rFont val="Calibri"/>
      </rPr>
      <t>Static banner(4): 04/01 - 06/01
Pop up(13h-16h): 06/01</t>
    </r>
  </si>
  <si>
    <t>sunday-basic-50</t>
  </si>
  <si>
    <t>Jan.16</t>
  </si>
  <si>
    <r>
      <rPr>
        <sz val="10"/>
        <color theme="1"/>
        <rFont val="Calibri"/>
      </rPr>
      <t xml:space="preserve">- Key Mess: </t>
    </r>
    <r>
      <rPr>
        <b/>
        <sz val="10"/>
        <color theme="1"/>
        <rFont val="Calibri"/>
      </rPr>
      <t>SUNDAY BASIC KHAO LỚN
DEAL 1k + Voucher 50k</t>
    </r>
    <r>
      <rPr>
        <sz val="10"/>
        <color theme="1"/>
        <rFont val="Calibri"/>
      </rPr>
      <t xml:space="preserve">
- Scheme:
+ Deal 1k - 2k -3k : 
1k: Trà sữa truyền thống (M)
2k: Trà tắc bí đao (XL)
3k: Olong sữa rang (M)
MBS 40k, 30 phần/chi nhánh/ngày
+ Nhập code SIEUTIEC50, giảm 50k MBS 140k
- Location: HCM
- Timeline: 16/01 - 20/01</t>
    </r>
  </si>
  <si>
    <t>16/01 - 20/01</t>
  </si>
  <si>
    <r>
      <rPr>
        <b/>
        <sz val="10"/>
        <color theme="1"/>
        <rFont val="Calibri"/>
      </rPr>
      <t xml:space="preserve">1 Win 2:
</t>
    </r>
    <r>
      <rPr>
        <sz val="10"/>
        <color theme="1"/>
        <rFont val="Calibri"/>
      </rPr>
      <t>Search Placeholder(14h-17h): 17/01, 20/01
Hometop banner(7-9): 16/01, 18/01
Static banner(4): 17/01, 19/01
Floating (13h-16h): 16/01</t>
    </r>
  </si>
  <si>
    <t>https://drive.google.com/drive/folders/1NxjFiJl8Un4YylroKA787cCFdP4NH7wd</t>
  </si>
  <si>
    <t>sunday-basic-1k</t>
  </si>
  <si>
    <t>Jan.CB2.17</t>
  </si>
  <si>
    <r>
      <rPr>
        <sz val="10"/>
        <color theme="1"/>
        <rFont val="Calibri"/>
      </rPr>
      <t xml:space="preserve">- Key Mess: </t>
    </r>
    <r>
      <rPr>
        <b/>
        <sz val="10"/>
        <color theme="1"/>
        <rFont val="Calibri"/>
      </rPr>
      <t xml:space="preserve">SUNDAY BASIC KHAO LỚN
DEAL 1k + Voucher 50k
</t>
    </r>
    <r>
      <rPr>
        <sz val="10"/>
        <color theme="1"/>
        <rFont val="Calibri"/>
      </rPr>
      <t>- Scheme:
+ Deal 1k - 2k -3k : 
1k: Trà sữa truyền thống (M)
2k: Trà tắc bí đao (XL)
3k: Olong sữa rang (M)
MBS 40k, 30 phần/chi nhánh/ngày
+ Nhập code SIEUTIEC50, giảm 50k MBS 140k
- Location: Bình Dương, Đồng Nai
- Timeline: 17/01,19/01, 20/01</t>
    </r>
  </si>
  <si>
    <t>17/01,19/01, 20/01</t>
  </si>
  <si>
    <r>
      <rPr>
        <b/>
        <sz val="10"/>
        <color theme="1"/>
        <rFont val="Calibri"/>
      </rPr>
      <t xml:space="preserve">1 Combo 2:
Bình Dương, Đồng Nai
</t>
    </r>
    <r>
      <rPr>
        <sz val="10"/>
        <color theme="1"/>
        <rFont val="Calibri"/>
      </rPr>
      <t>Static banner(4): 17/01,19/01, 20/01
Pop up(13h-16h): 20/01</t>
    </r>
  </si>
  <si>
    <t>trasuasundaybasic-1k</t>
  </si>
  <si>
    <t>Jan_HCM</t>
  </si>
  <si>
    <t>Key Mess: Maycha Khao Deal 1K + Giảm 50K
Scheme:
Maycha khao deal 1k áp dụng các món 
+ Trà Sữa Trân Châu Hoàng Kim
+ Trà sữa Hong Kong
+ Trà Sữa Truyền Thống
Nhập code MAYCHAVIP30 - giảm 30k mbs 60k
MAYCHAFS - Freeship 15k mbs 0đ
MAYCHAVIP11 - giảm 11k mbs 23k
MAYCHA50 - giảm 50k mbs 120k
Timeline: 10-12/1; 17-19/1
Location: HCM; Đồng Nai, Bình Dương; Đà Nẵng, An Giang, Kiên Giang, Tiền Giang, Long An</t>
  </si>
  <si>
    <t>10/01 - 12/01
17/01 - 19/01</t>
  </si>
  <si>
    <t>Hometop: 10/01; 18/01; 19/01
HTC (8h-16h): 12/01; 17/01
HTC (16h-24h): 11/01
SPH (14h-17h) 12/01; (19h-22h) 17/01
Flashsale Banner: 11/01
Bottom Banner: 10/01; 11/01; 12/01; 17/01; 18/01; 19/01
Floating (13h-16h): 19/01</t>
  </si>
  <si>
    <r>
      <rPr>
        <u/>
        <sz val="10"/>
        <color rgb="FF1155CC"/>
        <rFont val="Calibri"/>
      </rPr>
      <t xml:space="preserve">https://drive.google.com/drive/folders/1YBkxXCp90lO593Nxz61sE_Y2T4PWi3Ix
</t>
    </r>
    <r>
      <rPr>
        <sz val="10"/>
        <color rgb="FF000000"/>
        <rFont val="Calibri"/>
      </rPr>
      <t xml:space="preserve">timeline 17-19/1: </t>
    </r>
    <r>
      <rPr>
        <u/>
        <sz val="10"/>
        <color rgb="FF1155CC"/>
        <rFont val="Calibri"/>
      </rPr>
      <t>https://drive.google.com/drive/folders/1Iq5PJeqJ0Z6nwSXKqaNt2Y5_jZqYRxjN</t>
    </r>
    <r>
      <rPr>
        <sz val="10"/>
        <color rgb="FF000000"/>
        <rFont val="Calibri"/>
      </rPr>
      <t xml:space="preserve"> </t>
    </r>
  </si>
  <si>
    <t>maycha-1k</t>
  </si>
  <si>
    <t>20-22Jan</t>
  </si>
  <si>
    <t>Săn Deal Gong Cha x Pop MartCombo Túi Mù 159k + voucher -50%
Combo Túi Mù Pop Mart Pino Jelly + Trà Mãng Cầu Me/ Xoài Me Đá Xay/ TS Okinawa/ TS Okinawa Oreo/ TS Oolong 3J
Giá gốc: 200,000đ -&gt; 159,000đ
Nhập code: GONGCHAVIP69 - 69k mbs 159k
GONGCHAVIP60 - 38% cap 60k
GONGCHAVIP30 - giảm 50% cap 30k
Timeline: 20-22/1
Location: HCM, HN, Đồng Nai, Khánh Hòa, Đà Lạt</t>
  </si>
  <si>
    <t>- Hometop: 20/01; 21/01
- HTC (8h-16h): 22/01
- SPH (14h-17h): 21/01</t>
  </si>
  <si>
    <t>https://drive.google.com/drive/folders/1CWbpSGJ8J3UCKgdvbGubDeCE-qQIcJxJ</t>
  </si>
  <si>
    <t>gong-cha-pop-mart</t>
  </si>
  <si>
    <t xml:space="preserve"> Key Mess: SUNDAY BASIC TUNG DEAL
- MUA 1 Tặng 1 + Voucher 50k
- Scheme:
Món mua: 01 Trà Sữa Kem Trứng Khè (L)
Món tặng: 01 Trà Sữa Truyền Thống (M)
(30 phần/ngày/chi nhánh)
+ Nhập code SUNDAYVIP40: giảm 40k mbs 80k
SUNDAYVIP40K: giảm 30% cap 40k
 SIEUTIEC50, giảm 50k MBS 140k
Timeline: 7-9/1
- Location: HCM</t>
  </si>
  <si>
    <t>https://docs.google.com/spreadsheets/d/1aJCEBkz0W7RO1jbZtQxVGaEfNhxJv4c6rTyF20VK6c8/edit?gid=1877503813#gid=1877503813</t>
  </si>
  <si>
    <t>- Hometop: 07/01; 08/01
- HTC (8h-16h): 09/01
- Bottom Banner: 07/01; 08/01; 09/01
- Flashsale Banner: 09/01
- Floating (13h-16h): 07/01
- SPH (19h-22h): 09/01</t>
  </si>
  <si>
    <t>https://drive.google.com/drive/u/0/folders/1Vao6-zpmszCuJEdXBcsz_RHjQOTLjSaW</t>
  </si>
  <si>
    <t>sunday-basic-01</t>
  </si>
  <si>
    <t>Feb.CB1</t>
  </si>
  <si>
    <r>
      <rPr>
        <sz val="10"/>
        <color theme="1"/>
        <rFont val="Calibri"/>
      </rPr>
      <t xml:space="preserve">- Key Mess: </t>
    </r>
    <r>
      <rPr>
        <b/>
        <sz val="10"/>
        <color theme="1"/>
        <rFont val="Calibri"/>
      </rPr>
      <t>ReViet Juice Khao Nước Ép Chỉ 1k + Voucher 40k</t>
    </r>
    <r>
      <rPr>
        <sz val="10"/>
        <color theme="1"/>
        <rFont val="Calibri"/>
      </rPr>
      <t xml:space="preserve">
- Scheme: ReViet Juice - Tặng món 1K + Voucher giảm 40k
+ List món giảm về 1k, Giới hạn mỗi khách hàng chỉ mua được 1 trong 3 món giá 1k, cho giá trị đơn từ 20k:
Nước Ép Cam Thơm
Nước Ép Dưa Hấu
Nước Ép Cam Dâu
+ Nhập Code:
REVIET40 giảm 40k cho đơn 80k - DAILY QTY 500code/day
SIEUTIEC20 giảm 20k cho đơn 50k 
SIEUTIEC30 giảm thêm 30k đơn 70k 
SIEUTIEC40 giảm thêm 40k đơn 100k 
- Location: HCM
- Timeline: 25/02 - 27/02</t>
    </r>
  </si>
  <si>
    <t>25/02 - 27/02</t>
  </si>
  <si>
    <t>Màu Background như KV cũ trong file</t>
  </si>
  <si>
    <t>Pick 3 món: Nước Ép Cam Thơm, Nước Ép Dưa Hấu, Nước Ép Ổi</t>
  </si>
  <si>
    <r>
      <rPr>
        <b/>
        <sz val="10"/>
        <color theme="1"/>
        <rFont val="Calibri"/>
      </rPr>
      <t xml:space="preserve">1 Combo 1:
</t>
    </r>
    <r>
      <rPr>
        <sz val="10"/>
        <color theme="1"/>
        <rFont val="Calibri"/>
      </rPr>
      <t>Static banner(1-3): 25/02 - 27/02
Pop up(13h-16h): 25/02</t>
    </r>
  </si>
  <si>
    <r>
      <rPr>
        <sz val="10"/>
        <rFont val="Calibri"/>
      </rPr>
      <t xml:space="preserve">Deadline 13/2
</t>
    </r>
    <r>
      <rPr>
        <u/>
        <sz val="10"/>
        <color rgb="FF1155CC"/>
        <rFont val="Calibri"/>
      </rPr>
      <t>https://drive.google.com/drive/u/0/folders/13QALe9Dl68fewWTfz1l45DbPbMpNqE_3</t>
    </r>
  </si>
  <si>
    <t>detox-reviet-juice</t>
  </si>
  <si>
    <t>Key mess: Tocotoco khao deal 1K
- Scheme: ToCo mời deal 1K khi mua sản phẩm đi kèm 
Nhập code TOCOWC20 - giảm 20k mbs 20k
TOCOWCFS - FS 15k mbs 0đ
TOCO30 - 30k mbs 60k
- Timeline: 18/01
- Location: HN,HCM, Cần Thơ</t>
  </si>
  <si>
    <t>18/01</t>
  </si>
  <si>
    <t>https://drive.google.com/drive/u/0/folders/1PKwb7dSOF0zzR-jIh8WSwyL_Ud_XUNyI</t>
  </si>
  <si>
    <t>tocotoco-deal1k</t>
  </si>
  <si>
    <t>Feb.CB3</t>
  </si>
  <si>
    <r>
      <rPr>
        <sz val="10"/>
        <color theme="1"/>
        <rFont val="Calibri"/>
      </rPr>
      <t xml:space="preserve">- Key message: </t>
    </r>
    <r>
      <rPr>
        <b/>
        <sz val="10"/>
        <color theme="1"/>
        <rFont val="Calibri"/>
      </rPr>
      <t>Café Amazon bùng nổ deal 1Đ + voucher 50k</t>
    </r>
    <r>
      <rPr>
        <sz val="10"/>
        <color theme="1"/>
        <rFont val="Calibri"/>
      </rPr>
      <t xml:space="preserve">
- Scheme: 
Trà sữa thái đỏ 1Đ
Cà Phê Amazon sữa đá 1Đ
Trà lài dưa hấu 1Đ
Cho đơn từ 99k
Code SIEUTIEC50 Giảm 50k cho đơn 140k
- Location: TP.HCM
- Timeline: 17/02 - 19/02</t>
    </r>
  </si>
  <si>
    <t>17/02 - 19/02</t>
  </si>
  <si>
    <t>https://drive.google.com/drive/folders/1RtqY84pQcMHyeYUDire8VUn6IiAW0Mol</t>
  </si>
  <si>
    <t>Màu xanh chủ đạo</t>
  </si>
  <si>
    <t>Tuỳ ý Design</t>
  </si>
  <si>
    <r>
      <rPr>
        <b/>
        <sz val="10"/>
        <color theme="1"/>
        <rFont val="Calibri"/>
      </rPr>
      <t xml:space="preserve">1 Combo 3:
</t>
    </r>
    <r>
      <rPr>
        <sz val="10"/>
        <color theme="1"/>
        <rFont val="Calibri"/>
      </rPr>
      <t>Static banner(6): 17/02 - 19/02
Pop up(13h-16h): 17/02</t>
    </r>
  </si>
  <si>
    <r>
      <rPr>
        <sz val="10"/>
        <rFont val="Calibri"/>
      </rPr>
      <t xml:space="preserve">Deadline 5/2
</t>
    </r>
    <r>
      <rPr>
        <u/>
        <sz val="10"/>
        <color rgb="FF1155CC"/>
        <rFont val="Calibri"/>
      </rPr>
      <t>https://drive.google.com/drive/u/0/folders/1apzstmSP3O8UNjsmSUZPF9tRHsspknZA</t>
    </r>
  </si>
  <si>
    <t>amazon-1d</t>
  </si>
  <si>
    <t>Feb.CB2</t>
  </si>
  <si>
    <r>
      <rPr>
        <sz val="10"/>
        <color theme="1"/>
        <rFont val="Calibri"/>
      </rPr>
      <t xml:space="preserve">- Key message: </t>
    </r>
    <r>
      <rPr>
        <b/>
        <sz val="10"/>
        <color theme="1"/>
        <rFont val="Calibri"/>
      </rPr>
      <t>Café Amazon bùng nổ deal 1Đ + voucher 50k</t>
    </r>
    <r>
      <rPr>
        <sz val="10"/>
        <color theme="1"/>
        <rFont val="Calibri"/>
      </rPr>
      <t xml:space="preserve">
- Scheme: 
Trà sữa thái đỏ 1Đ
Cà Phê Amazon sữa đá 1Đ
Trà lài dưa hấu 1Đ
Cho đơn từ 99k
Code SIEUTIEC50 Giảm 50k cho đơn 140k
- Location: TP.HCM
- Timeline: 20/02, 21/02, 24/02</t>
    </r>
  </si>
  <si>
    <t>20/02, 21/02, 24/02</t>
  </si>
  <si>
    <t>Dùng chung KV dòng 130</t>
  </si>
  <si>
    <r>
      <rPr>
        <b/>
        <sz val="10"/>
        <color theme="1"/>
        <rFont val="Calibri"/>
      </rPr>
      <t xml:space="preserve">1 Combo 2:
</t>
    </r>
    <r>
      <rPr>
        <sz val="10"/>
        <color theme="1"/>
        <rFont val="Calibri"/>
      </rPr>
      <t>Static banner(4): 20/02, 21/02, 24/02
Pop up(13h-16h): 21/02</t>
    </r>
  </si>
  <si>
    <r>
      <rPr>
        <sz val="10"/>
        <rFont val="Calibri"/>
      </rPr>
      <t xml:space="preserve">Deadline 5/2
</t>
    </r>
    <r>
      <rPr>
        <u/>
        <sz val="10"/>
        <color rgb="FF1155CC"/>
        <rFont val="Calibri"/>
      </rPr>
      <t>https://drive.google.com/drive/u/0/folders/1apzstmSP3O8UNjsmSUZPF9tRHsspknZA</t>
    </r>
  </si>
  <si>
    <t>amazon-cf-1d</t>
  </si>
  <si>
    <t>hongnhung.lethi</t>
  </si>
  <si>
    <t>[PLF CP]</t>
  </si>
  <si>
    <t>Livestream_Tet_12Jan</t>
  </si>
  <si>
    <t>lIVESTREAM TET 12JAN</t>
  </si>
  <si>
    <t>Deadline submit banner 7Jan</t>
  </si>
  <si>
    <t xml:space="preserve">https://shopee.vn/LiveTetSieuThuGian_1201 </t>
  </si>
  <si>
    <r>
      <rPr>
        <sz val="10"/>
        <color theme="1"/>
        <rFont val="Calibri"/>
      </rPr>
      <t xml:space="preserve">- Key message:  </t>
    </r>
    <r>
      <rPr>
        <b/>
        <sz val="10"/>
        <color theme="1"/>
        <rFont val="Calibri"/>
      </rPr>
      <t>Bánh Mì ƠI Ưu Đãi Kép - Đồng giá 25K + Voucher 30K</t>
    </r>
    <r>
      <rPr>
        <sz val="10"/>
        <color theme="1"/>
        <rFont val="Calibri"/>
      </rPr>
      <t xml:space="preserve">
- Scheme:
+ Giảm bánh mì ổ lớn về 25K (Bánh Mì Bò Né, Bánh Mì Bò Sa Tế, Bánh Mì Xíu Mại, Bánh Mì Gà Xíu)
+ Nhập code: SIEUTIEC30 giảm 30k đơn từ 70K
- Timeline:10/02 - 12/02, 13/02 - 15/02
- Location: TP.HCM</t>
    </r>
  </si>
  <si>
    <t>10/02 - 12/02, 13/02 - 15/02</t>
  </si>
  <si>
    <t>https://drive.google.com/drive/folders/11bkM7TaLAtLER-DVvaEwX0-SVHtKq7AG?usp=sharing</t>
  </si>
  <si>
    <r>
      <rPr>
        <sz val="10"/>
        <rFont val="Calibri"/>
      </rPr>
      <t xml:space="preserve">Background: màu đỏ như </t>
    </r>
    <r>
      <rPr>
        <u/>
        <sz val="10"/>
        <color rgb="FF1155CC"/>
        <rFont val="Calibri"/>
      </rPr>
      <t>mẫu</t>
    </r>
  </si>
  <si>
    <r>
      <rPr>
        <b/>
        <sz val="10"/>
        <color theme="1"/>
        <rFont val="Calibri"/>
      </rPr>
      <t xml:space="preserve">2 Combo 1:
</t>
    </r>
    <r>
      <rPr>
        <sz val="10"/>
        <color theme="1"/>
        <rFont val="Calibri"/>
      </rPr>
      <t>Static banner(1-3): 10/02 - 12/02, 13/02 - 15/02
Pop up(6h-10h): 11/02, 14/02</t>
    </r>
  </si>
  <si>
    <r>
      <rPr>
        <sz val="10"/>
        <rFont val="Calibri"/>
      </rPr>
      <t xml:space="preserve">Deadline 22/1
</t>
    </r>
    <r>
      <rPr>
        <u/>
        <sz val="10"/>
        <color rgb="FF1155CC"/>
        <rFont val="Calibri"/>
      </rPr>
      <t>https://drive.google.com/drive/u/0/folders/1C2zsYtS1grrJYRUnWLi_-EMwGwHoJ5Ka</t>
    </r>
  </si>
  <si>
    <t>banh-mi-oi---25k</t>
  </si>
  <si>
    <t>Feb.CB4</t>
  </si>
  <si>
    <r>
      <rPr>
        <sz val="10"/>
        <color theme="1"/>
        <rFont val="Calibri"/>
      </rPr>
      <t xml:space="preserve">- Key Messge: </t>
    </r>
    <r>
      <rPr>
        <b/>
        <sz val="10"/>
        <color theme="1"/>
        <rFont val="Calibri"/>
      </rPr>
      <t>Bánh Mì Ơi Ưu Đãi Kép - Deal 1K + Voucher 30K</t>
    </r>
    <r>
      <rPr>
        <sz val="10"/>
        <color theme="1"/>
        <rFont val="Calibri"/>
      </rPr>
      <t xml:space="preserve">
- Scheme :
+ Giảm chỉ còn 1K áp dụng đơn từ 35K: (Bánh Mì Bò Né, Bánh Mì Gà Xíu, Bánh Mì Xíu Mại, Bánh Mì Bò Sa Tế, Bánh Mì Ốp La)
+ Nhập SIEUTIEC30 giảm 30k đơn từ 70K
- Timeline:  17/02 - 19/02, 20/02 - 22/02
- Location: TP.HCM</t>
    </r>
  </si>
  <si>
    <t>17/02 - 19/02, 20/02 - 22/02</t>
  </si>
  <si>
    <t>Adapt KV 10-15/2: thay keymess mới</t>
  </si>
  <si>
    <r>
      <rPr>
        <b/>
        <sz val="10"/>
        <color theme="1"/>
        <rFont val="Calibri"/>
      </rPr>
      <t xml:space="preserve">2 Combo 4:
</t>
    </r>
    <r>
      <rPr>
        <sz val="10"/>
        <color theme="1"/>
        <rFont val="Calibri"/>
      </rPr>
      <t>Search Placeholder(5h-10h): 17/02, 18/02, 21/02, 22/02
Static banner(1-3): 17/02 - 19/02, 20/02 - 22/02</t>
    </r>
  </si>
  <si>
    <r>
      <rPr>
        <sz val="10"/>
        <rFont val="Calibri"/>
      </rPr>
      <t xml:space="preserve">Deadline 5/2
</t>
    </r>
    <r>
      <rPr>
        <u/>
        <sz val="10"/>
        <color rgb="FF1155CC"/>
        <rFont val="Calibri"/>
      </rPr>
      <t>https://drive.google.com/drive/u/0/folders/1ivhmih3koLgSUk1r2nxwSINoBL9pP020</t>
    </r>
    <r>
      <rPr>
        <sz val="10"/>
        <rFont val="Calibri"/>
      </rPr>
      <t xml:space="preserve"> </t>
    </r>
  </si>
  <si>
    <t>banh-mi-oi--1k</t>
  </si>
  <si>
    <r>
      <rPr>
        <sz val="10"/>
        <color theme="1"/>
        <rFont val="Calibri"/>
      </rPr>
      <t>- Key Message:</t>
    </r>
    <r>
      <rPr>
        <b/>
        <sz val="10"/>
        <color theme="1"/>
        <rFont val="Calibri"/>
      </rPr>
      <t xml:space="preserve"> Bánh Mì Ơi Ưu Đãi Kép - Deal 1K + Voucher 30K</t>
    </r>
    <r>
      <rPr>
        <sz val="10"/>
        <color theme="1"/>
        <rFont val="Calibri"/>
      </rPr>
      <t xml:space="preserve">
- Scheme :
+ Giảm chỉ còn 1K áp dụng đơn từ 35K: (Bánh Mì Bò Né, Bánh Mì Gà Xíu, Bánh Mì Xíu Mại, Bánh Mì Bò Sa Tế, Bánh Mì Ốp La)
+ Nhập SIEUTIEC30 giảm 30k đơn từ 70K
- Timeline:  24/02 - 26/02
- Location: TP.HCM</t>
    </r>
  </si>
  <si>
    <t>24/02 - 26/02</t>
  </si>
  <si>
    <t>Dùng chung KV dòng 134</t>
  </si>
  <si>
    <r>
      <rPr>
        <b/>
        <sz val="10"/>
        <color theme="1"/>
        <rFont val="Calibri"/>
      </rPr>
      <t xml:space="preserve">1 Win 3:
</t>
    </r>
    <r>
      <rPr>
        <sz val="10"/>
        <color theme="1"/>
        <rFont val="Calibri"/>
      </rPr>
      <t>Hometop banner(7-9): 24/02, 25/02
Static banner(1-3): 26/02</t>
    </r>
  </si>
  <si>
    <r>
      <rPr>
        <sz val="10"/>
        <rFont val="Calibri"/>
      </rPr>
      <t xml:space="preserve">Deadline 5/2
</t>
    </r>
    <r>
      <rPr>
        <u/>
        <sz val="10"/>
        <color rgb="FF1155CC"/>
        <rFont val="Calibri"/>
      </rPr>
      <t>https://drive.google.com/drive/u/0/folders/1ivhmih3koLgSUk1r2nxwSINoBL9pP020</t>
    </r>
    <r>
      <rPr>
        <sz val="10"/>
        <rFont val="Calibri"/>
      </rPr>
      <t xml:space="preserve"> </t>
    </r>
  </si>
  <si>
    <t>banh-mi-oi-30</t>
  </si>
  <si>
    <t>Feb.05</t>
  </si>
  <si>
    <r>
      <rPr>
        <sz val="10"/>
        <color theme="1"/>
        <rFont val="Calibri"/>
      </rPr>
      <t xml:space="preserve">- Key message:  </t>
    </r>
    <r>
      <rPr>
        <b/>
        <sz val="10"/>
        <color theme="1"/>
        <rFont val="Calibri"/>
      </rPr>
      <t>Chuk Ưu Đãi Kép - DEAL 19K + Voucher 30K</t>
    </r>
    <r>
      <rPr>
        <sz val="10"/>
        <color theme="1"/>
        <rFont val="Calibri"/>
      </rPr>
      <t xml:space="preserve">
- Scheme: 
+ Trà sữa đồng giá 19K
+ Nhập SIEUTIEC30 giảm 30K đơn từ 70K 
- Timeline: 05/02 - 07/02, 11/02, 12/02
- Location: TP.HCM</t>
    </r>
  </si>
  <si>
    <t>05/02 - 07/02, 11/02, 12/02</t>
  </si>
  <si>
    <t>https://drive.google.com/drive/folders/1nG-722reT2vOQeb0GfxxcNSgX1AyWRMA</t>
  </si>
  <si>
    <t>Background sử dụng mã màu #3C573E</t>
  </si>
  <si>
    <t>Pick 2 món trong file</t>
  </si>
  <si>
    <r>
      <rPr>
        <b/>
        <sz val="10"/>
        <color theme="1"/>
        <rFont val="Calibri"/>
      </rPr>
      <t xml:space="preserve">5 Hometop lẻ:
</t>
    </r>
    <r>
      <rPr>
        <sz val="10"/>
        <color theme="1"/>
        <rFont val="Calibri"/>
      </rPr>
      <t>Hometop banner(3): 05/02 - 07/02, 12/02
Hometop banner(4): 11/02</t>
    </r>
  </si>
  <si>
    <r>
      <rPr>
        <sz val="10"/>
        <rFont val="Calibri"/>
      </rPr>
      <t xml:space="preserve">Deadline 16/1
</t>
    </r>
    <r>
      <rPr>
        <u/>
        <sz val="10"/>
        <color rgb="FF1155CC"/>
        <rFont val="Calibri"/>
      </rPr>
      <t>https://drive.google.com/drive/u/0/folders/1ujbwkXQp-Z51Uu1a2YvItPoiJN0Lw9wi</t>
    </r>
  </si>
  <si>
    <t>chuk-deal-19k</t>
  </si>
  <si>
    <t>Feb.08</t>
  </si>
  <si>
    <r>
      <rPr>
        <b/>
        <sz val="10"/>
        <color theme="1"/>
        <rFont val="Calibri"/>
      </rPr>
      <t xml:space="preserve">- </t>
    </r>
    <r>
      <rPr>
        <sz val="10"/>
        <color theme="1"/>
        <rFont val="Calibri"/>
      </rPr>
      <t>Key message:</t>
    </r>
    <r>
      <rPr>
        <b/>
        <sz val="10"/>
        <color theme="1"/>
        <rFont val="Calibri"/>
      </rPr>
      <t xml:space="preserve"> Chuk Ưu Đãi Kép - DEAL 19K + Voucher 30K
</t>
    </r>
    <r>
      <rPr>
        <sz val="10"/>
        <color theme="1"/>
        <rFont val="Calibri"/>
      </rPr>
      <t>- Scheme: 
+ Trà sữa đồng giá 19K
+ Nhập SIEUTIEC30 giảm 30K đơn từ 70K 
- Timeline:  08/02 - 12/02, 13/02 - 16/02
- Location: TP.HCM</t>
    </r>
  </si>
  <si>
    <t>08/02 - 12/02, 13/02 - 16/02</t>
  </si>
  <si>
    <t>Dùng chung Kv dòng 136</t>
  </si>
  <si>
    <r>
      <rPr>
        <b/>
        <sz val="10"/>
        <color theme="1"/>
        <rFont val="Calibri"/>
      </rPr>
      <t xml:space="preserve">2 Win 2:
</t>
    </r>
    <r>
      <rPr>
        <sz val="10"/>
        <color theme="1"/>
        <rFont val="Calibri"/>
      </rPr>
      <t>Search Placeholder(14h-17h):08/02, 10/02, 13/02, 14/02
Hometop banner(7-9): 08/02, 09/02, 13/02, 14/02
Static banner(4): 10/02, 11/02, 15/02, 16/02
Pop up(13h-16h): 12/02
Floating(13h-16h): 16/02</t>
    </r>
  </si>
  <si>
    <r>
      <rPr>
        <sz val="10"/>
        <rFont val="Calibri"/>
      </rPr>
      <t xml:space="preserve">Deadline 16/1
</t>
    </r>
    <r>
      <rPr>
        <u/>
        <sz val="10"/>
        <color rgb="FF1155CC"/>
        <rFont val="Calibri"/>
      </rPr>
      <t>https://drive.google.com/drive/u/0/folders/1ujbwkXQp-Z51Uu1a2YvItPoiJN0Lw9wi</t>
    </r>
  </si>
  <si>
    <t>chuk-tra--19k</t>
  </si>
  <si>
    <r>
      <rPr>
        <sz val="10"/>
        <color theme="1"/>
        <rFont val="Calibri"/>
      </rPr>
      <t xml:space="preserve">- Key message: </t>
    </r>
    <r>
      <rPr>
        <b/>
        <sz val="10"/>
        <color theme="1"/>
        <rFont val="Calibri"/>
      </rPr>
      <t>Chuk mời deal chỉ 1K</t>
    </r>
    <r>
      <rPr>
        <sz val="10"/>
        <color theme="1"/>
        <rFont val="Calibri"/>
      </rPr>
      <t xml:space="preserve">
- Scheme: 
+ Trà sữa 1K đơn từ 35K
+ Nhập SIEUTIEC30 giảm 30K đơn từ 70K
- Timeline: 17/02 - 20/02, 21/02 - 24/02
- Location: TP.HCM</t>
    </r>
  </si>
  <si>
    <t>17/02 - 20/02, 21/02 - 24/02</t>
  </si>
  <si>
    <r>
      <rPr>
        <sz val="10"/>
        <color theme="1"/>
        <rFont val="Calibri"/>
      </rPr>
      <t>Adapt KV 5-12/2: thay Keymess mới "</t>
    </r>
    <r>
      <rPr>
        <b/>
        <sz val="10"/>
        <color theme="1"/>
        <rFont val="Calibri"/>
      </rPr>
      <t>Chuk mời deal chỉ 1K</t>
    </r>
    <r>
      <rPr>
        <sz val="10"/>
        <color theme="1"/>
        <rFont val="Calibri"/>
      </rPr>
      <t>"</t>
    </r>
  </si>
  <si>
    <r>
      <rPr>
        <b/>
        <sz val="10"/>
        <color theme="1"/>
        <rFont val="Calibri"/>
      </rPr>
      <t xml:space="preserve">2 Win 1:
</t>
    </r>
    <r>
      <rPr>
        <sz val="10"/>
        <color theme="1"/>
        <rFont val="Calibri"/>
      </rPr>
      <t>Search Placeholder(14h-17h): 17/02, 18/02, 21/02, 24/02
Hometop banner(7-9): 19/02, 20/02, 22/02, 23/02
Static banner(1-3): 17/02, 18/02, 21/02, 23/02
Floating(19h-22h): 20/02, 24/02
Popup(19h-22h): 17/02
Popup(13h-16h): 22/02</t>
    </r>
  </si>
  <si>
    <r>
      <rPr>
        <sz val="10"/>
        <rFont val="Calibri"/>
      </rPr>
      <t xml:space="preserve">deadline 5/2
</t>
    </r>
    <r>
      <rPr>
        <u/>
        <sz val="10"/>
        <color rgb="FF1155CC"/>
        <rFont val="Calibri"/>
      </rPr>
      <t>https://drive.google.com/drive/u/0/folders/1BgdRSqlLRZp8MaV7hLkKRA29xPlxJJmS</t>
    </r>
  </si>
  <si>
    <t>chuk-moi-deal-1k</t>
  </si>
  <si>
    <t>Feb.24</t>
  </si>
  <si>
    <r>
      <rPr>
        <b/>
        <sz val="10"/>
        <color theme="1"/>
        <rFont val="Calibri"/>
      </rPr>
      <t xml:space="preserve">- </t>
    </r>
    <r>
      <rPr>
        <sz val="10"/>
        <color theme="1"/>
        <rFont val="Calibri"/>
      </rPr>
      <t>Key message</t>
    </r>
    <r>
      <rPr>
        <b/>
        <sz val="10"/>
        <color theme="1"/>
        <rFont val="Calibri"/>
      </rPr>
      <t>: Chuk mời deal chỉ 1K</t>
    </r>
    <r>
      <rPr>
        <sz val="10"/>
        <color theme="1"/>
        <rFont val="Calibri"/>
      </rPr>
      <t xml:space="preserve">
- Scheme: 
+ Trà sữa 1K đơn từ 35K
+ Nhập SIEUTIEC30 giảm 30K đơn từ 70K
- Timeline:  24/02 - 28/02
- Location: TP.HCM</t>
    </r>
  </si>
  <si>
    <t>24/02 - 28/02</t>
  </si>
  <si>
    <t>Dùng chung Kv dòng 138</t>
  </si>
  <si>
    <r>
      <rPr>
        <b/>
        <sz val="10"/>
        <color theme="1"/>
        <rFont val="Calibri"/>
      </rPr>
      <t xml:space="preserve">1 Win 2:
</t>
    </r>
    <r>
      <rPr>
        <sz val="10"/>
        <color theme="1"/>
        <rFont val="Calibri"/>
      </rPr>
      <t>Search Placeholder(14h-17h): 27/02, 28/02
Hometop banner(7-9): 24/02, 25/02
Static banner(4): 26/02, 27/02
Pop up(13h-16h): 28/02</t>
    </r>
  </si>
  <si>
    <r>
      <rPr>
        <sz val="10"/>
        <rFont val="Calibri"/>
      </rPr>
      <t xml:space="preserve">deadline 5/2
</t>
    </r>
    <r>
      <rPr>
        <u/>
        <sz val="10"/>
        <color rgb="FF1155CC"/>
        <rFont val="Calibri"/>
      </rPr>
      <t>https://drive.google.com/drive/u/0/folders/1BgdRSqlLRZp8MaV7hLkKRA29xPlxJJmS</t>
    </r>
  </si>
  <si>
    <t>chuk-deal-1k</t>
  </si>
  <si>
    <t>Feb.27</t>
  </si>
  <si>
    <r>
      <rPr>
        <sz val="10"/>
        <color theme="1"/>
        <rFont val="Calibri"/>
      </rPr>
      <t xml:space="preserve">- Key message: </t>
    </r>
    <r>
      <rPr>
        <b/>
        <sz val="10"/>
        <color theme="1"/>
        <rFont val="Calibri"/>
      </rPr>
      <t>Chuk mời deal chỉ 1K</t>
    </r>
    <r>
      <rPr>
        <sz val="10"/>
        <color theme="1"/>
        <rFont val="Calibri"/>
      </rPr>
      <t xml:space="preserve">
- Scheme: 
+ Trà sữa 1K đơn từ 35K
+ Nhập SIEUTIEC30 giảm 30K đơn từ 70K
- Timeline: 27/02, 28/02
- Location: TP.HCM</t>
    </r>
  </si>
  <si>
    <t>27/02, 28/02</t>
  </si>
  <si>
    <r>
      <rPr>
        <b/>
        <sz val="10"/>
        <color theme="1"/>
        <rFont val="Calibri"/>
      </rPr>
      <t xml:space="preserve">2 Hometop lẻ:
</t>
    </r>
    <r>
      <rPr>
        <sz val="10"/>
        <color theme="1"/>
        <rFont val="Calibri"/>
      </rPr>
      <t>Hometop banner(4): 27/02, 28/02</t>
    </r>
  </si>
  <si>
    <r>
      <rPr>
        <sz val="10"/>
        <rFont val="Calibri"/>
      </rPr>
      <t xml:space="preserve">deadline 5/2
</t>
    </r>
    <r>
      <rPr>
        <u/>
        <sz val="10"/>
        <color rgb="FF1155CC"/>
        <rFont val="Calibri"/>
      </rPr>
      <t>https://drive.google.com/drive/u/0/folders/1BgdRSqlLRZp8MaV7hLkKRA29xPlxJJmS</t>
    </r>
  </si>
  <si>
    <t>tra-ca-phe-chuk</t>
  </si>
  <si>
    <t>Sủi Cảo Ngọc Ý - Hà Tôn Quyền</t>
  </si>
  <si>
    <r>
      <rPr>
        <sz val="10"/>
        <color theme="1"/>
        <rFont val="Calibri"/>
      </rPr>
      <t xml:space="preserve">- Key message: </t>
    </r>
    <r>
      <rPr>
        <b/>
        <sz val="10"/>
        <color theme="1"/>
        <rFont val="Calibri"/>
      </rPr>
      <t>Sủi Cảo Ngọc Ý Đồng Giá 40k</t>
    </r>
    <r>
      <rPr>
        <sz val="10"/>
        <color theme="1"/>
        <rFont val="Calibri"/>
      </rPr>
      <t xml:space="preserve">
- Scheme: Gía gốc 73k giảm về 40k, chọn 1 trong 4 món:
Sủi Cảo Chiên 
Sủi Cảo Thập Cẩm 
Sủi Cảo Khô Sốt Dầu Hào
Sủi Cảo
- Location: HCM
- Timeline: 13/01, 14/01, 17/01, 22/01, 23/01 </t>
    </r>
  </si>
  <si>
    <t>13/01, 14/01, 17/01, 22/01, 23/01</t>
  </si>
  <si>
    <t>https://docs.google.com/spreadsheets/d/1-rhwb-qAnttvBCA6MxE4a9qBNA26dADP5Kjywa11FsY/edit?usp=sharing</t>
  </si>
  <si>
    <r>
      <rPr>
        <sz val="10"/>
        <rFont val="Calibri"/>
      </rPr>
      <t xml:space="preserve">Adapt </t>
    </r>
    <r>
      <rPr>
        <u/>
        <sz val="10"/>
        <color rgb="FF1155CC"/>
        <rFont val="Calibri"/>
      </rPr>
      <t xml:space="preserve">KV cũ  </t>
    </r>
    <r>
      <rPr>
        <sz val="10"/>
        <rFont val="Calibri"/>
      </rPr>
      <t>, thiêt kế thêm size Search Placeholder</t>
    </r>
  </si>
  <si>
    <r>
      <rPr>
        <b/>
        <sz val="10"/>
        <color theme="1"/>
        <rFont val="Calibri"/>
      </rPr>
      <t xml:space="preserve">1 Win2:
</t>
    </r>
    <r>
      <rPr>
        <sz val="10"/>
        <color theme="1"/>
        <rFont val="Calibri"/>
      </rPr>
      <t>Hometop # 7-9: 13/01, 14/01
Static banner # 4: 22/01, 23/01
Pop up(16h-19h): 17/01
Search Placeholder(10h-12h): 13/01
Search Placeholder(12h-14h): 14/01</t>
    </r>
  </si>
  <si>
    <t>https://drive.google.com/drive/u/0/folders/16PbLOmr-bZhE2EKWClGfJZoW-Ol6KLEw</t>
  </si>
  <si>
    <t>ngoc-y-sui-cao</t>
  </si>
  <si>
    <t>Coopfood_Jan&amp;Feb</t>
  </si>
  <si>
    <r>
      <rPr>
        <sz val="10"/>
        <color theme="1"/>
        <rFont val="Calibri"/>
      </rPr>
      <t xml:space="preserve">- Key Mess: </t>
    </r>
    <r>
      <rPr>
        <b/>
        <sz val="10"/>
        <color theme="1"/>
        <rFont val="Calibri"/>
      </rPr>
      <t>COCA COLA UỐNG CÙNG CẢM XÚC - GIẢM 70K</t>
    </r>
    <r>
      <rPr>
        <sz val="10"/>
        <color theme="1"/>
        <rFont val="Calibri"/>
      </rPr>
      <t xml:space="preserve">
- Scheme:  
+ COKE35: giảm 35K đơn 90K 
+ COKE70: giảm 70K đơn 180K 
- Timeline: 18/01- 23/02
- Location: Ho Chi Minh</t>
    </r>
  </si>
  <si>
    <t>18/01- 23/02</t>
  </si>
  <si>
    <r>
      <rPr>
        <sz val="10"/>
        <color theme="1"/>
        <rFont val="Calibri"/>
      </rPr>
      <t xml:space="preserve">- Key Message: </t>
    </r>
    <r>
      <rPr>
        <b/>
        <sz val="10"/>
        <color theme="1"/>
        <rFont val="Calibri"/>
      </rPr>
      <t>Mokchang Khao Deal - Giảm 50% + Voucher 60k</t>
    </r>
    <r>
      <rPr>
        <sz val="10"/>
        <color theme="1"/>
        <rFont val="Calibri"/>
      </rPr>
      <t xml:space="preserve">
- Scheme: 
+ Gạch giá combo về còn 120k: Sính hàn, Mai đẹt ti ni
+ Giảm 50% các món: Canh chả cá Jin; Mì Cay Carbonara Samyang; Tteokbokki Nhân Phomai
+ Code MOKCHANG60 giảm 60k cho đơn từ 120k ( 300 code/ngày )
- Location: Hà Nội
- Timeline : 14/02 -16/02</t>
    </r>
  </si>
  <si>
    <t>14/02-16/02</t>
  </si>
  <si>
    <t>- Background: Đỏ (Màu chủ đạo)</t>
  </si>
  <si>
    <t>- Pick món:
Gà Popcorn Mật Ong Tỏi
Kimbap Truyền Thống
Mì Trộn Bò Há Cảo
Rose Tokbokki</t>
  </si>
  <si>
    <t>- Element có vibe quán ăn Hàn Quốc: background, bàn ăn hàn quốc,...</t>
  </si>
  <si>
    <r>
      <rPr>
        <b/>
        <sz val="10"/>
        <color theme="1"/>
        <rFont val="Calibri"/>
      </rPr>
      <t xml:space="preserve">1 CB3:
</t>
    </r>
    <r>
      <rPr>
        <sz val="10"/>
        <color theme="1"/>
        <rFont val="Calibri"/>
      </rPr>
      <t>Static banner# 6: 14/02-16/02
Pop up(16h-19h): 16/02</t>
    </r>
  </si>
  <si>
    <r>
      <rPr>
        <sz val="10"/>
        <rFont val="Calibri"/>
      </rPr>
      <t xml:space="preserve">Deadline 3/2
</t>
    </r>
    <r>
      <rPr>
        <u/>
        <sz val="10"/>
        <color rgb="FF1155CC"/>
        <rFont val="Calibri"/>
      </rPr>
      <t>https://drive.google.com/drive/u/0/folders/1_AtnBpXt1h1fVZdCIJ0o2rljl_HnzzvW</t>
    </r>
  </si>
  <si>
    <t>mokchang--50</t>
  </si>
  <si>
    <t>Feb.CB6</t>
  </si>
  <si>
    <r>
      <rPr>
        <sz val="10"/>
        <color theme="1"/>
        <rFont val="Calibri"/>
      </rPr>
      <t xml:space="preserve">- Key Message: </t>
    </r>
    <r>
      <rPr>
        <b/>
        <sz val="10"/>
        <color theme="1"/>
        <rFont val="Calibri"/>
      </rPr>
      <t>Mokchang Khao Deal - Giảm 50% + Voucher 60k</t>
    </r>
    <r>
      <rPr>
        <sz val="10"/>
        <color theme="1"/>
        <rFont val="Calibri"/>
      </rPr>
      <t xml:space="preserve">
- Scheme: 
+ Gạch giá combo về còn 120k: Sính hàn, Mai đẹt ti ni
+ Giảm 50% các món: Canh chả cá Jin; Mì Cay Carbonara Samyang; Tteokbokki Nhân Phomai
+ Code MOKCHANG60 giảm 60k cho đơn từ 120k ( 300 code/ngày )
- Location: Hà Nội
- Timeline : 21/02 - 23/02</t>
    </r>
  </si>
  <si>
    <t xml:space="preserve"> 21/02 - 23/02</t>
  </si>
  <si>
    <t>Chung KV dòng 143</t>
  </si>
  <si>
    <r>
      <rPr>
        <b/>
        <sz val="10"/>
        <color theme="1"/>
        <rFont val="Calibri"/>
      </rPr>
      <t xml:space="preserve">1 CB6:
</t>
    </r>
    <r>
      <rPr>
        <sz val="10"/>
        <color theme="1"/>
        <rFont val="Calibri"/>
      </rPr>
      <t>Static banner# 6: 21/02 - 23/02
SPH(10h-12h): 21/02, 22/02</t>
    </r>
  </si>
  <si>
    <r>
      <rPr>
        <sz val="10"/>
        <rFont val="Calibri"/>
      </rPr>
      <t xml:space="preserve">Deadline 3/2
</t>
    </r>
    <r>
      <rPr>
        <u/>
        <sz val="10"/>
        <color rgb="FF1155CC"/>
        <rFont val="Calibri"/>
      </rPr>
      <t>https://drive.google.com/drive/u/0/folders/1_AtnBpXt1h1fVZdCIJ0o2rljl_HnzzvW</t>
    </r>
  </si>
  <si>
    <t>mokchang-giam50</t>
  </si>
  <si>
    <r>
      <rPr>
        <sz val="10"/>
        <color theme="1"/>
        <rFont val="Calibri"/>
      </rPr>
      <t xml:space="preserve">- Key Mess: </t>
    </r>
    <r>
      <rPr>
        <b/>
        <sz val="10"/>
        <color theme="1"/>
        <rFont val="Calibri"/>
      </rPr>
      <t xml:space="preserve">SĂN DEAL KEM BƠ 251 CHỈ 1K </t>
    </r>
    <r>
      <rPr>
        <sz val="10"/>
        <color theme="1"/>
        <rFont val="Calibri"/>
      </rPr>
      <t xml:space="preserve">
- Scheme: KEM BƠ TRÁI CÂY TÔ 251 GIẢM MÓN VỀ 1k :
+ 11/02,15/02 khung 9h-23h59: Giảm món về 1k
+ 12/02 - 13/02, 16/02 - 17/02 khung 13h-16h: Giảm món về 1k 
Số lượng có hạn
- Timeline: 11/02 - 13/02, 15/02 - 17/02
- Location: HCM</t>
    </r>
  </si>
  <si>
    <t>11/02 - 13/02, 15/02 - 17/02</t>
  </si>
  <si>
    <r>
      <rPr>
        <b/>
        <sz val="10"/>
        <color theme="1"/>
        <rFont val="Calibri"/>
      </rPr>
      <t xml:space="preserve">2 Combo 1:
</t>
    </r>
    <r>
      <rPr>
        <sz val="10"/>
        <color theme="1"/>
        <rFont val="Calibri"/>
      </rPr>
      <t>Static banner(1-3): 11/02 - 13/02, 15/02 - 17/02
Pop up(13h-16h): 11/02
Pop up(19h-22h): 16/02</t>
    </r>
  </si>
  <si>
    <t>kem-bo-251-deal-1k</t>
  </si>
  <si>
    <t>Key Mess: Maycha Khao Deal 1K
Scheme: 
Trà Sữa Trân Châu M 22k giảm còn 1k
Trà Sữa Olong Thúy Ngọc M 22k giảm còn 1K
Trà Sữa Hong Kong M 22k giảm còn 1K
Nhập code: MAYCHA20 giảm 20k mbs 70k
MAYCHA40 giảm 40k mbs 100k
MAYCHA50 giảm 50k mbs 150k
Timeline: 15/1
Location: HCM; Đồng Nai, Bình Dương; Đà Nẵng, An Giang, Kiên Giang, Tiền Giang, Long An</t>
  </si>
  <si>
    <t>15/01</t>
  </si>
  <si>
    <t>https://drive.google.com/drive/folders/1YBkxXCp90lO593Nxz61sE_Y2T4PWi3Ix</t>
  </si>
  <si>
    <t>may-cha-1k</t>
  </si>
  <si>
    <t>- Key message: Trà Sữa TocoToco Mua 1 Tặng 1 + Code 25K
- Scheme: TocoToco khao combo 2 ly chỉ còn 44k
- Nhập code TOCO25 - giảm 50% cap 25k
- Timeline: 15/01
- Location: Hà Nội, HCM, Cần Thơ</t>
  </si>
  <si>
    <r>
      <rPr>
        <sz val="10"/>
        <rFont val="Calibri"/>
      </rPr>
      <t xml:space="preserve">Deadline 31/12
</t>
    </r>
    <r>
      <rPr>
        <u/>
        <sz val="10"/>
        <color rgb="FF1155CC"/>
        <rFont val="Calibri"/>
      </rPr>
      <t>https://drive.google.com/drive/u/0/folders/1PB7feWE6WiiF29Hp5XJ_UtIDW7GMY5UA</t>
    </r>
  </si>
  <si>
    <t>toco-25k</t>
  </si>
  <si>
    <t>10-14.2</t>
  </si>
  <si>
    <t>Key mess: Khao món 1Đ + voucher 50k
Scheme: 1Đ mbs 99k các món:
Trà Sen Vàng (Củ năng)
Trà Thanh Đào
PhinDi Hạnh Nhân
Trà Thạch Đào
Bánh mì que
Bánh Croissant Highlands 55gr
Voucher: HIGHLANDS50A giảm 50k mbs 120k
Location: NW
Timeline: 10/02 - 14/02</t>
  </si>
  <si>
    <t>10/02 - 14/02</t>
  </si>
  <si>
    <r>
      <rPr>
        <sz val="10"/>
        <color theme="1"/>
        <rFont val="Calibri"/>
      </rPr>
      <t xml:space="preserve">HTC (8h-16h): 11/02, 13/02
Hometop banner: 12/02, 14/02
</t>
    </r>
    <r>
      <rPr>
        <sz val="10"/>
        <color rgb="FF0000FF"/>
        <rFont val="Calibri"/>
      </rPr>
      <t>Static banner (#5): 10/02, 11/02
SPH (12h-14h): 11/02 (bù vị trí static)
SPH (5h-10h): 12/02 (bù vị trí static)</t>
    </r>
    <r>
      <rPr>
        <sz val="10"/>
        <color rgb="FFFF0000"/>
        <rFont val="Calibri"/>
      </rPr>
      <t xml:space="preserve">
</t>
    </r>
    <r>
      <rPr>
        <sz val="10"/>
        <color theme="1"/>
        <rFont val="Calibri"/>
      </rPr>
      <t>Flash sale banner: 13/02
Floating (13h-16h): 10/02
Floating (6h-10h):  12/02
Pop-up (6h-10h): 13/02</t>
    </r>
  </si>
  <si>
    <t>HTC (8h-16h): 11/02, 13/02
Hometop banner: 12/02, 14/02
Static banner: 10/02, 11/02
Flash sale banner: 13/02
Floating (13h-16h): 10/02
Floating (6h-10h):  12/02
Pop-up (6h-10h): 13/02</t>
  </si>
  <si>
    <r>
      <rPr>
        <sz val="10"/>
        <rFont val="Calibri"/>
      </rPr>
      <t xml:space="preserve">KV cũ: </t>
    </r>
    <r>
      <rPr>
        <u/>
        <sz val="10"/>
        <color rgb="FF1155CC"/>
        <rFont val="Calibri"/>
      </rPr>
      <t>https://drive.google.com/drive/folders/1NTcAJOWs4O7wHSuJZo_aL8ekopKkYtLw</t>
    </r>
  </si>
  <si>
    <t>highlands-deal-1d</t>
  </si>
  <si>
    <t>17-21.2</t>
  </si>
  <si>
    <t>Key mess: Khao món 1Đ + voucher 50k
Scheme: 1Đ mbs 99k các món:
Trà Sen Vàng (Củ năng)
Trà Thanh Đào
PhinDi Hạnh Nhân
Trà Thạch Đào
Bánh mì que
Bánh Croissant Highlands 55gr
Voucher: HIGHLANDS50A giảm 50k mbs 120k
Location: NW
Timeline: 17/02 - 21/02</t>
  </si>
  <si>
    <t>17/02 - 21/02</t>
  </si>
  <si>
    <t>HTC (8h-16h): 19/02, 20/02
Hometop banner: 18/02, 21/02
Static banner: 20/02, 21/02
Flash sale banner: 17/02
Floating (6h-10h): 17/02
Floating (13h-16h): 20/02
Pop-up (6h-10h): 21/02</t>
  </si>
  <si>
    <t>HTC (8h-16h): 19/02, 21/02
Hometop banner: 18/02, 21/02
Static banner: 20/02, 21/02
Flash sale banner: 17/02
Floating (6h-10h): 17/02
Floating (13h-16h): 20/02
Pop-up (6h-10h): 21/02</t>
  </si>
  <si>
    <t>HTC (8h-16h): 20/02, 21/02
Hometop banner: 18/02, 21/02
Static banner: 20/02, 21/02
Flash sale banner: 17/02
Floating (6h-10h): 17/02
Floating (13h-16h): 21/02
Pop-up (6h-10h): 21/02</t>
  </si>
  <si>
    <r>
      <rPr>
        <sz val="10"/>
        <rFont val="Calibri"/>
      </rPr>
      <t xml:space="preserve">KV cũ: </t>
    </r>
    <r>
      <rPr>
        <u/>
        <sz val="10"/>
        <color rgb="FF1155CC"/>
        <rFont val="Calibri"/>
      </rPr>
      <t>https://drive.google.com/drive/folders/1NTcAJOWs4O7wHSuJZo_aL8ekopKkYtLw</t>
    </r>
  </si>
  <si>
    <t>cf-highlands-1d</t>
  </si>
  <si>
    <t>HCM 24-28.2</t>
  </si>
  <si>
    <t>Key mess: Khao món 1Đ + voucher 50k
Scheme: 1Đ mbs 99k các món:
Trà Sen Vàng (Củ năng)
Trà Thanh Đào
PhinDi Hạnh Nhân
Trà Thạch Đào
Bánh mì que
Bánh Croissant Highlands 55gr
Voucher: HIGHLANDS50A giảm 50k mbs 120k
Location: HCM
Timeline: 24/02 - 28/02</t>
  </si>
  <si>
    <t>HTC (8h-16h): 25/02
Hometop banner: 24/02, 27/02
Static banner: 26/02, 28/02
Flash sale banner: 25/02
Floating (13h-16h): 26/02
Pop-up (6h-10h): 27/02</t>
  </si>
  <si>
    <r>
      <rPr>
        <sz val="10"/>
        <rFont val="Calibri"/>
      </rPr>
      <t xml:space="preserve">KV cũ: </t>
    </r>
    <r>
      <rPr>
        <u/>
        <sz val="10"/>
        <color rgb="FF1155CC"/>
        <rFont val="Calibri"/>
      </rPr>
      <t>https://drive.google.com/drive/folders/1NTcAJOWs4O7wHSuJZo_aL8ekopKkYtLw</t>
    </r>
  </si>
  <si>
    <t>highlands--50</t>
  </si>
  <si>
    <t>ALC custom 14</t>
  </si>
  <si>
    <t>Key mess: Khao món 1Đ + voucher 50k
Scheme: 1Đ mbs 99k các món:
Trà Sen Vàng (Củ năng)
Trà Thanh Đào
PhinDi Hạnh Nhân
Trà Thạch Đào
Bánh mì que
Bánh Croissant Highlands 55gr
Voucher: HIGHLANDS50A giảm 50k mbs 120k
Location: NW
Timeline: "03/02 - 07/02
10/02 - 14/02
17/02 - 21/02
24/092 - 28/02"</t>
  </si>
  <si>
    <t>03/02 - 07/02
10/02 - 14/02
17/02 - 21/02
24/092 - 28/02</t>
  </si>
  <si>
    <t>Hometop #2 (12h-16h): 07/02</t>
  </si>
  <si>
    <r>
      <rPr>
        <sz val="10"/>
        <rFont val="Calibri"/>
      </rPr>
      <t xml:space="preserve">KV cũ: </t>
    </r>
    <r>
      <rPr>
        <u/>
        <sz val="10"/>
        <color rgb="FF1155CC"/>
        <rFont val="Calibri"/>
      </rPr>
      <t>https://drive.google.com/drive/folders/1NTcAJOWs4O7wHSuJZo_aL8ekopKkYtLw</t>
    </r>
  </si>
  <si>
    <t>10-12.2</t>
  </si>
  <si>
    <r>
      <rPr>
        <sz val="10"/>
        <color theme="1"/>
        <rFont val="Calibri"/>
      </rPr>
      <t xml:space="preserve">Valentine Ngọt Ngào
Mua 2 Tặng 1 + Voucher 100k
Scheme: chọn 1 trong 3 ưu đãi sau:
</t>
    </r>
    <r>
      <rPr>
        <b/>
        <sz val="10"/>
        <color theme="1"/>
        <rFont val="Calibri"/>
      </rPr>
      <t xml:space="preserve">- Mua </t>
    </r>
    <r>
      <rPr>
        <sz val="10"/>
        <color theme="1"/>
        <rFont val="Calibri"/>
      </rPr>
      <t xml:space="preserve">Trà Xanh Latte Đậm Vị + Trà Xanh Latte Sữa Yến Mạch </t>
    </r>
    <r>
      <rPr>
        <b/>
        <sz val="10"/>
        <color theme="1"/>
        <rFont val="Calibri"/>
      </rPr>
      <t>Tặng</t>
    </r>
    <r>
      <rPr>
        <sz val="10"/>
        <color theme="1"/>
        <rFont val="Calibri"/>
      </rPr>
      <t xml:space="preserve"> Trà Xanh Latte (Giá gốc 3 ly 149k =&gt; 104k)
- Trà Xanh Latte 45k =&gt; 29k
- Trà Đào Cam Sả 49k =&gt; 29k
Voucher: TCH100 giảm 100k mbs 200k
TCHGIAM50 giảm 50% cap 33k
Timeline:        10-14/2        </t>
    </r>
  </si>
  <si>
    <t>https://docs.google.com/spreadsheets/d/1s8D-PPVf-4iH2AXNN6x4ECkKABbUyNrMGFnwf30cyLs/edit?gid=1513785312#gid=1513785312&amp;range=B:B</t>
  </si>
  <si>
    <t>HTC (8h-16h): 10/02, 12/02
Hometop banner: 10/02, 11/02
Bottom banner: 11/02, 12/02 (bù static)
Flash sale banner: 10/02
Floating (6h-10h): 11/02
Floating (13h-16h): 12/02
Pop-up (6h-10h): 10/02</t>
  </si>
  <si>
    <t>HTC (8h-16h): 10/02, 12/02
Hometop banner: 10/02, 11/02
Static banner: 11/02, 12/02
Flash sale banner: 10/02
Floating (6h-10h): 11/02
Floating (13h-16h): 12/02
Pop-up (6h-10h): 10/02</t>
  </si>
  <si>
    <r>
      <rPr>
        <sz val="10"/>
        <rFont val="Calibri"/>
      </rPr>
      <t xml:space="preserve">Deadline 22/1
</t>
    </r>
    <r>
      <rPr>
        <u/>
        <sz val="10"/>
        <color rgb="FF1155CC"/>
        <rFont val="Calibri"/>
      </rPr>
      <t>https://drive.google.com/drive/u/0/folders/1uRF5Z0VsFe2ej-D9YpNgZNiz7NSrTyVX</t>
    </r>
  </si>
  <si>
    <t>tch--b2g1</t>
  </si>
  <si>
    <t>4-6.2</t>
  </si>
  <si>
    <t>Trà Bánh Khai Xuân
Giảm 50% + Voucher 60k
Scheme:        Combo 2 mochi 38k =&gt; 19k
Combo 4 mochi 76k =&gt; 38k
Trà Xanh Latte 45k =&gt; 22.5k
Trà Đào Cam Sả 49k =&gt; 24.5k
Voucher: TCHGIAM50 giảm 50% cap 33k
TCHV60 giảm 60k mbs 150k
Timeline:        4-6/ 2</t>
  </si>
  <si>
    <t>04/02 - 06/02</t>
  </si>
  <si>
    <t>HTC (8h-16h): 05/02
Hometop banner: 04/02, 06/02
Static banner: 04/02, 05/02
Flash sale banner: 06/02
Floating (6h-10h): 05/02
Pop-up (6h-10h): 06/02</t>
  </si>
  <si>
    <r>
      <rPr>
        <sz val="10"/>
        <rFont val="Calibri"/>
      </rPr>
      <t xml:space="preserve">Deadline 16/1
</t>
    </r>
    <r>
      <rPr>
        <u/>
        <sz val="10"/>
        <color rgb="FF1155CC"/>
        <rFont val="Calibri"/>
      </rPr>
      <t>https://drive.google.com/drive/u/0/folders/1dw_D338mLRiNrQDZKcbK0jA1mScAxQAB</t>
    </r>
    <r>
      <rPr>
        <sz val="10"/>
        <rFont val="Calibri"/>
      </rPr>
      <t xml:space="preserve"> </t>
    </r>
  </si>
  <si>
    <t>tch----50</t>
  </si>
  <si>
    <t>25-27.2</t>
  </si>
  <si>
    <t>Key mess: Starbucks Khao Deal Mát Lành
Độc quyền SPF Mua 1 tặng 1 + Voucher 50k
Scheme: Mua 1 tặng 1 món Mango Passion Fruit Tea
Voucher:
STARBUCKS50K giảm 17% cap 50k
STARBUCKS50S giảm 50k mbs 150k
Timeline: 25-27/2
Location: NW</t>
  </si>
  <si>
    <t>HTC (0h-8h): 25/02, 26/02
Hometop banner: 25/02, 27/02
HCM: Hometop banner: 25/02, 26/02
SPH (5h-10h): 27/02
Static banner: 25/02, 26/02
Flash sale banner: 26/02
Floating (6h-10h): 26/02, 27/02
Pop-up (6h-10h): 25/02
Social:
SPF Page: 26/02
Story IG SPF: 25/02</t>
  </si>
  <si>
    <t>HTC (8h-16h): 25/02, 26/02
Hometop banner: 25/02, 27/02
Static banner: 25/02, 26/02
Flash sale banner: 26/02
Floating (6h-10h): 26/02, 27/02
Pop-up (6h-10h): 25/02
Social:
SPF Page: 26/02
Story IG SPF: 25/02</t>
  </si>
  <si>
    <r>
      <rPr>
        <sz val="10"/>
        <rFont val="Calibri"/>
      </rPr>
      <t xml:space="preserve">Deadline 13/2
</t>
    </r>
    <r>
      <rPr>
        <u/>
        <sz val="10"/>
        <color rgb="FF1155CC"/>
        <rFont val="Calibri"/>
      </rPr>
      <t>https://drive.google.com/drive/u/0/folders/1yDvuvIe-_DjfC5AD80rWdWwcrHeKBEXM</t>
    </r>
  </si>
  <si>
    <t>starbucks-1t1</t>
  </si>
  <si>
    <t>10, 17, 24/02</t>
  </si>
  <si>
    <t>SPH (5h-10h): 10/02
Hometop banner: 10/02
Flash sale banner: 17/02
Pop-up (6h-10h): 24/02</t>
  </si>
  <si>
    <r>
      <rPr>
        <sz val="10"/>
        <rFont val="Calibri"/>
      </rPr>
      <t xml:space="preserve">cũ </t>
    </r>
    <r>
      <rPr>
        <u/>
        <sz val="10"/>
        <color rgb="FF1155CC"/>
        <rFont val="Calibri"/>
      </rPr>
      <t>https://drive.google.com/drive/u/0/folders/18XWrw1qeLoR0lm6g7XLxKoNvjL-lHM30</t>
    </r>
  </si>
  <si>
    <t>starbucks-monday</t>
  </si>
  <si>
    <r>
      <rPr>
        <sz val="10"/>
        <color theme="1"/>
        <rFont val="Calibri"/>
      </rPr>
      <t xml:space="preserve">Key message: Thứ 6 khao deal độc quyền: Trà Bưởi giảm 30%
Scheme:  Giảm 30% Hot/ Iced Black Tea with Ruby Grapefruit giá gốc </t>
    </r>
    <r>
      <rPr>
        <sz val="10"/>
        <color rgb="FF0000FF"/>
        <rFont val="Calibri"/>
      </rPr>
      <t>97k --&gt; 67,9k</t>
    </r>
    <r>
      <rPr>
        <sz val="10"/>
        <color theme="1"/>
        <rFont val="Calibri"/>
      </rPr>
      <t xml:space="preserve">
Location: NW
Timeline:  thứ 6 hàng tuần</t>
    </r>
  </si>
  <si>
    <t>7, 14, 21, 28/02</t>
  </si>
  <si>
    <t>SPH (14h-17h): 07/02
Bottom banner: 07/02
SPF Page: 21/02
HTC (12h-16h): 28/02</t>
  </si>
  <si>
    <r>
      <rPr>
        <sz val="10"/>
        <rFont val="Calibri"/>
      </rPr>
      <t xml:space="preserve">31/12 </t>
    </r>
    <r>
      <rPr>
        <u/>
        <sz val="10"/>
        <color rgb="FF1155CC"/>
        <rFont val="Calibri"/>
      </rPr>
      <t>https://drive.google.com/drive/u/0/folders/1OumarybG6TUOwpSuhY6Bu7CjOk-JkIDY</t>
    </r>
  </si>
  <si>
    <t>starbucks-friday</t>
  </si>
  <si>
    <t>7, 14, 19, 21, 26, 28/02</t>
  </si>
  <si>
    <t xml:space="preserve">SPH (5h-10h): 07/02, 26/02
HTC (6h-12h): 07/02, 26/02
Bottom banner: 19/02
Floating (6h-10h): 21/02
Pop-up (6h-10h): 26/02
Flash sale banner: 28/02
</t>
  </si>
  <si>
    <t xml:space="preserve">SPH (5h-10h): 07/02
Bottom banner: 19/02
Floating (6h-10h): 21/02
Pop-up (6h-10h): 26/02
Flash sale banner: 28/02
</t>
  </si>
  <si>
    <t xml:space="preserve">https://drive.google.com/drive/u/0/folders/1QangtJCUZHwb_8oLiML54s4eoRfsOmVp </t>
  </si>
  <si>
    <t>tch-khao-50</t>
  </si>
  <si>
    <t>BAU Weekday</t>
  </si>
  <si>
    <t>SPH (14h-17h): 04/02, 05/02
Floating (13h-16h): 06/02</t>
  </si>
  <si>
    <r>
      <rPr>
        <sz val="11"/>
        <rFont val="Calibri"/>
      </rPr>
      <t xml:space="preserve">KV cũ: </t>
    </r>
    <r>
      <rPr>
        <u/>
        <sz val="11"/>
        <color rgb="FF1155CC"/>
        <rFont val="Calibri"/>
      </rPr>
      <t>https://drive.google.com/drive/folders/1NTcAJOWs4O7wHSuJZo_aL8ekopKkYtLw</t>
    </r>
  </si>
  <si>
    <t>highlands-cf---1d</t>
  </si>
  <si>
    <r>
      <rPr>
        <sz val="10"/>
        <color theme="1"/>
        <rFont val="Calibri"/>
      </rPr>
      <t xml:space="preserve">- Key message: </t>
    </r>
    <r>
      <rPr>
        <b/>
        <sz val="10"/>
        <color theme="1"/>
        <rFont val="Calibri"/>
      </rPr>
      <t>TRÀ SỮA SEKAI MỜI MÓN 10K + VOUCHER 50.000Đ</t>
    </r>
    <r>
      <rPr>
        <sz val="10"/>
        <color theme="1"/>
        <rFont val="Calibri"/>
      </rPr>
      <t xml:space="preserve">
- Scheme:
+ Giảm món Trà Sữa Olong còn 10k, áp dụng đơn 39k
+ Giảm toàn bộ menu 5%
+ Nhập mã SEKAI50 - giảm 50% tối đa 50.000đ, áp dụng cho đơn 60.000đ
Số lượng code: 420 codes/day (cofund 50:50)
- Timeline: 07/02 - 09/02
- Location: HCM</t>
    </r>
  </si>
  <si>
    <t>07/02 - 09/02</t>
  </si>
  <si>
    <t>https://drive.google.com/drive/folders/1wi7lfrlE1tmdO4uYgDTqav4sxAbkGCEZ</t>
  </si>
  <si>
    <t>Màu chủ đạo trắng, đỏ (màu logo)</t>
  </si>
  <si>
    <t>Pick 3 ảnh:
- Trà sữa gạo nhật trân châu củ năng
- Trà sữa gạo nhật full topping
- Cà phê sữa tươi sương sáo</t>
  </si>
  <si>
    <t>Thêm element lá trà, hoa cỏ màu xanh, trắng nhẹ nhàng</t>
  </si>
  <si>
    <r>
      <rPr>
        <b/>
        <sz val="10"/>
        <color theme="1"/>
        <rFont val="Calibri"/>
      </rPr>
      <t xml:space="preserve">1 Combo 2:
</t>
    </r>
    <r>
      <rPr>
        <sz val="10"/>
        <color theme="1"/>
        <rFont val="Calibri"/>
      </rPr>
      <t>Static banner(4): 07/02 - 09/02
Pop up(13h-16h): 09/02</t>
    </r>
  </si>
  <si>
    <r>
      <rPr>
        <sz val="10"/>
        <rFont val="Calibri"/>
      </rPr>
      <t xml:space="preserve">Deadline 21/1
</t>
    </r>
    <r>
      <rPr>
        <u/>
        <sz val="10"/>
        <color rgb="FF1155CC"/>
        <rFont val="Calibri"/>
      </rPr>
      <t>https://drive.google.com/drive/u/0/folders/1_ntpeWVCzJjaygZv8c-qbKVEof6T4-QZ</t>
    </r>
  </si>
  <si>
    <t>tra-sua-sekai-giam10</t>
  </si>
  <si>
    <r>
      <rPr>
        <sz val="10"/>
        <color theme="1"/>
        <rFont val="Calibri"/>
      </rPr>
      <t xml:space="preserve">- Key message: </t>
    </r>
    <r>
      <rPr>
        <b/>
        <sz val="10"/>
        <color theme="1"/>
        <rFont val="Calibri"/>
      </rPr>
      <t>TRÀ SỮA SEKAI MỜI MÓN 10K + VOUCHER 50.000Đ</t>
    </r>
    <r>
      <rPr>
        <sz val="10"/>
        <color theme="1"/>
        <rFont val="Calibri"/>
      </rPr>
      <t xml:space="preserve">
- Scheme:
+ Giảm món Trà Sữa Olong còn 10k, áp dụng đơn 39k
+ Giảm toàn bộ menu 5%
+ Nhập mã SEKAI50 - giảm 50% tối đa 50.000đ, áp dụng cho đơn 60.000đ
Số lượng code: 420 codes/day (cofund 50:50)
- Timeline: 14/02 - 16/02, 20/02 - 22/02
- Location: HCM</t>
    </r>
  </si>
  <si>
    <t>14/02 - 16/02, 20/02 - 22/02</t>
  </si>
  <si>
    <t xml:space="preserve">Pick 3 ảnh:
- Trà sữa trân châu đen XL
- Trà sữa full topping XL
- Trà sữa trân châu trắng XL
</t>
  </si>
  <si>
    <t>Adapt KV 7-9/2: Thay ảnh món</t>
  </si>
  <si>
    <r>
      <rPr>
        <b/>
        <sz val="10"/>
        <color theme="1"/>
        <rFont val="Calibri"/>
      </rPr>
      <t xml:space="preserve">2 Combo 3:
</t>
    </r>
    <r>
      <rPr>
        <sz val="10"/>
        <color theme="1"/>
        <rFont val="Calibri"/>
      </rPr>
      <t>Static banner(6): 14/02 - 16/02, 20/02 - 22/02
Pop up(13h-16h): 14/02, 20/02</t>
    </r>
  </si>
  <si>
    <r>
      <rPr>
        <sz val="10"/>
        <rFont val="Calibri"/>
      </rPr>
      <t xml:space="preserve">Deadline 3/2
</t>
    </r>
    <r>
      <rPr>
        <u/>
        <sz val="10"/>
        <color rgb="FF1155CC"/>
        <rFont val="Calibri"/>
      </rPr>
      <t>https://drive.google.com/drive/u/0/folders/1nbcUhQaCrsP2F_l5V_fZ_DUXOXFGnegb</t>
    </r>
  </si>
  <si>
    <t>sekai-tra-sua</t>
  </si>
  <si>
    <r>
      <rPr>
        <sz val="10"/>
        <color theme="1"/>
        <rFont val="Calibri"/>
      </rPr>
      <t xml:space="preserve">- Key message: </t>
    </r>
    <r>
      <rPr>
        <b/>
        <sz val="10"/>
        <color theme="1"/>
        <rFont val="Calibri"/>
      </rPr>
      <t>Milo Dầm TUTIMI ĐỒNG GIÁ 19.000Đ + VOUCHER 40.000Đ</t>
    </r>
    <r>
      <rPr>
        <sz val="10"/>
        <color theme="1"/>
        <rFont val="Calibri"/>
      </rPr>
      <t xml:space="preserve">
- Scheme:
+ Giảm 6 món về 19.000đ, áp dụng cho đơn 40.000đ. Các món áp dụng (1 phần mỗi đơn):
Milo Dầm Phô Mai Sữa Tươi Tutimi
Milo Dầm Phô Mai Choco Tutimi
Trà Sữa Trân Châu Trắng Tutimi
Trà Sữa Pudding Tutimi
Trà Sữa Bí Đao L
Trà Lựu Đỏ Tutimi L
+ Combo siêu ưu đãi 2 ly L 61k giảm còn 40k [Combo 40k: Trà sữa Trân Châu Đen (L) x Trà Sữa Bí Đao (L)]
+ Tặng Milo Dầm Trân Châu Đường Đen khi đặt đơn 199k
+ Nhập mã TUTIMI40K - giảm 40.000đ, áp dụng cho đơn 80.000đ
Số lượng code: 930 codes/day (cofund 50:50)
- Timeline: 08/02 - 10/02, 26/02 - 28/02
- Location: HCM</t>
    </r>
  </si>
  <si>
    <t>08/02 - 10/02, 26/02 - 28/02</t>
  </si>
  <si>
    <t>https://drive.google.com/drive/folders/1hCISI4dGXVN_EuNcOEhq1CMBp7zR-k1c</t>
  </si>
  <si>
    <t>Màu nền chủ đạo trắng, xanh nhẹ da trời</t>
  </si>
  <si>
    <t>- Pick ảnh:
Milo dầm bánh flan
Milo dầm phô mai tươi
Olong trân châu củ năng</t>
  </si>
  <si>
    <r>
      <rPr>
        <b/>
        <sz val="10"/>
        <color theme="1"/>
        <rFont val="Calibri"/>
      </rPr>
      <t xml:space="preserve">Timeline 8-10/2: 
</t>
    </r>
    <r>
      <rPr>
        <sz val="10"/>
        <color theme="1"/>
        <rFont val="Calibri"/>
      </rPr>
      <t xml:space="preserve">- Thiết kế mới
- Thêm element nước biển, cá voi biểu tượng logo brand
</t>
    </r>
    <r>
      <rPr>
        <b/>
        <sz val="10"/>
        <color theme="1"/>
        <rFont val="Calibri"/>
      </rPr>
      <t xml:space="preserve">Timeline 26-28/2: 
</t>
    </r>
    <r>
      <rPr>
        <sz val="10"/>
        <color theme="1"/>
        <rFont val="Calibri"/>
      </rPr>
      <t>Adapt KV 8-10/2 thay ảnh món mới
Milo dầm thập cẩm
Bí đao latte
Olong trân châu đen</t>
    </r>
  </si>
  <si>
    <r>
      <rPr>
        <b/>
        <sz val="10"/>
        <color theme="1"/>
        <rFont val="Calibri"/>
      </rPr>
      <t xml:space="preserve">2 Combo 3:
</t>
    </r>
    <r>
      <rPr>
        <sz val="10"/>
        <color theme="1"/>
        <rFont val="Calibri"/>
      </rPr>
      <t>Static banner(6): 08/02 - 10/02, 26/02 - 28/02
Pop up(19h-22h): 09/02
Pop up(13h-16h): 26/02</t>
    </r>
  </si>
  <si>
    <r>
      <rPr>
        <sz val="10"/>
        <rFont val="Calibri"/>
      </rPr>
      <t xml:space="preserve">timeline 8/2:
Deadline 22/1 </t>
    </r>
    <r>
      <rPr>
        <u/>
        <sz val="10"/>
        <color rgb="FF1155CC"/>
        <rFont val="Calibri"/>
      </rPr>
      <t xml:space="preserve">https://drive.google.com/drive/u/0/folders/1Q1sKGiUz_s1sSd76TCCo9Rssx9Xkuyn3
</t>
    </r>
    <r>
      <rPr>
        <sz val="10"/>
        <rFont val="Calibri"/>
      </rPr>
      <t xml:space="preserve">timeline 26/2: 
deadline 14/2: </t>
    </r>
    <r>
      <rPr>
        <u/>
        <sz val="10"/>
        <color rgb="FF1155CC"/>
        <rFont val="Calibri"/>
      </rPr>
      <t>https://drive.google.com/drive/u/0/folders/1b92BArqPFBAcc2WaJf26g43XmxLAAHe6</t>
    </r>
    <r>
      <rPr>
        <sz val="10"/>
        <rFont val="Calibri"/>
      </rPr>
      <t xml:space="preserve"> </t>
    </r>
  </si>
  <si>
    <t>tutimi--19k</t>
  </si>
  <si>
    <r>
      <rPr>
        <sz val="10"/>
        <color theme="1"/>
        <rFont val="Calibri"/>
      </rPr>
      <t xml:space="preserve">- Key message: </t>
    </r>
    <r>
      <rPr>
        <b/>
        <sz val="10"/>
        <color theme="1"/>
        <rFont val="Calibri"/>
      </rPr>
      <t>Milo Dầm TUTIMI ĐỒNG GIÁ 19.000Đ + TẶNG MÓN 0Đ</t>
    </r>
    <r>
      <rPr>
        <sz val="10"/>
        <color theme="1"/>
        <rFont val="Calibri"/>
      </rPr>
      <t xml:space="preserve">
- Scheme:
+ Giảm 6 món về 19.000đ, áp dụng cho đơn 40.000đ. Các món áp dụng (1 phần mỗi đơn):
Milo Dầm Phô Mai Sữa Tươi Tutimi
Milo Dầm Phô Mai Choco Tutimi
Trà Sữa Trân Châu Trắng Tutimi
Trà Sữa Pudding Tutimi
Trà Sữa Bí Đao L
Trà Lựu Đỏ Tutimi L
+ Combo siêu ưu đãi 2 ly L 61k giảm còn 40k [Combo 40k: Trà sữa Trân Châu Đen (L) x Trà Sữa Bí Đao (L)]
+ Tặng Milo Dầm Trân Châu Đường Đen khi đặt đơn 199k
+ Nhập mã TUTIMI40K - giảm 40.000đ, áp dụng cho đơn 80.000đ
Số lượng code: 930 codes/day (cofund 50:50)
- Timeline: 14/02, 16/02, 18/02 - 20/02, 23/02, 24/02 
- Location: HCM</t>
    </r>
  </si>
  <si>
    <t xml:space="preserve">14/02, 16/02, 18/02 - 20/02, 23/02, 24/02 </t>
  </si>
  <si>
    <t>Adapt KV 8-10/2 thay Keymess mới, thay ảnh món mới:
Milo dầm thập cẩm
Nhài sữa full topping
Trà lựu đỏ</t>
  </si>
  <si>
    <r>
      <rPr>
        <b/>
        <sz val="10"/>
        <color theme="1"/>
        <rFont val="Calibri"/>
      </rPr>
      <t xml:space="preserve">2 Combo 4:
</t>
    </r>
    <r>
      <rPr>
        <sz val="10"/>
        <color theme="1"/>
        <rFont val="Calibri"/>
      </rPr>
      <t>Search Placeholder(14h-17h): 16/02, 23/02
Search Placeholder(19h-22h): 18/02, 24/02
Static banner(1-3): 14/02, 16/02, 18/02, 19/02, 20/02, 24/02</t>
    </r>
    <r>
      <rPr>
        <b/>
        <sz val="10"/>
        <color theme="1"/>
        <rFont val="Calibri"/>
      </rPr>
      <t xml:space="preserve"> </t>
    </r>
  </si>
  <si>
    <r>
      <rPr>
        <sz val="10"/>
        <rFont val="Calibri"/>
      </rPr>
      <t xml:space="preserve">Deadline 3/2
</t>
    </r>
    <r>
      <rPr>
        <u/>
        <sz val="10"/>
        <color rgb="FF1155CC"/>
        <rFont val="Calibri"/>
      </rPr>
      <t>https://drive.google.com/drive/u/0/folders/1cPJCd3j9OiFuOv8OJmw6brFPvB_aNLCN</t>
    </r>
    <r>
      <rPr>
        <sz val="10"/>
        <rFont val="Calibri"/>
      </rPr>
      <t xml:space="preserve"> </t>
    </r>
  </si>
  <si>
    <t>milo--tutimi</t>
  </si>
  <si>
    <r>
      <rPr>
        <sz val="10"/>
        <color theme="1"/>
        <rFont val="Calibri"/>
      </rPr>
      <t xml:space="preserve">- Key message: </t>
    </r>
    <r>
      <rPr>
        <b/>
        <sz val="10"/>
        <color theme="1"/>
        <rFont val="Calibri"/>
      </rPr>
      <t>Bonchon Chicken Khao Lớn
giảm đến 109.000đ</t>
    </r>
    <r>
      <rPr>
        <sz val="10"/>
        <color theme="1"/>
        <rFont val="Calibri"/>
      </rPr>
      <t xml:space="preserve">
- Scheme: 
SIEUTIEC35K - Giảm 35K MBS 119K
SIEUTIEC45K - Giảm 45K MBS 149K
SIEUTIEC75K - Giảm 75K MBS 249K
SIEUTIEC109K - Giảm 109K MBS 369K
SIEUTIEC139K - Giảm 139K MBS 469k
SIEUTIEC199K - Giảm 199K MBS 669K
- Thời gian: 21/02-22/02
- Location: HN, HCM, ĐN</t>
    </r>
  </si>
  <si>
    <t>21/02-22/02</t>
  </si>
  <si>
    <t>https://docs.google.com/spreadsheets/d/1AWiDOYojaduk4tdmNYtccS6RNT6Dm_o-UYe0fi01XRo/edit?gid=1535806020#gid=1535806020</t>
  </si>
  <si>
    <t>https://drive.google.com/drive/folders/197Iakm30ug1L1SrlwAWWZyg7HmfSuSSW</t>
  </si>
  <si>
    <t>Nền đỏ</t>
  </si>
  <si>
    <t xml:space="preserve">GD tự do thiết kế </t>
  </si>
  <si>
    <t>- Flash Sale Banner: 21/02
- Collection List Banner 1-3: 21/02
- Homebottom 4-6: 22/02
- Story FB ShopeeFood: 10h-13h 21/02
- Story FB Foody: 10h-13h 21/02</t>
  </si>
  <si>
    <r>
      <rPr>
        <sz val="10"/>
        <rFont val="Calibri"/>
      </rPr>
      <t xml:space="preserve">Deadline 11/2
</t>
    </r>
    <r>
      <rPr>
        <u/>
        <sz val="10"/>
        <color rgb="FF1155CC"/>
        <rFont val="Calibri"/>
      </rPr>
      <t>https://drive.google.com/drive/u/0/folders/1_cGpgKVw3cBLo1yJ6OCVeRcko_u6xjDo</t>
    </r>
  </si>
  <si>
    <t>bonchon-109</t>
  </si>
  <si>
    <t>giảm 50%_wed</t>
  </si>
  <si>
    <t>Key Mess: Ưu Đãi Kép - Maycha Khao món 50% 
Scheme: 
Trà Sữa Trân Châu M 23k giảm còn 11k5
Trà Sữa Hong Kong M 23k giảm còn 11k5
Nhập code MAYCHAFS - giảm 15k mbs 0đ
MAYCHA20 - giảm 20k mbs 70k
MAYCHA40 - giảm 40k mbs 100k
MAYCHA50 - giảm 50k mbs 150k
Timeline: 14/1, 16/1, 21-22/1, 25-26/1
Location: HCM; Đồng Nai, Bình Dương; Đà Nẵng, An Giang, Kiên Giang, Tiền Giang, Long An</t>
  </si>
  <si>
    <t>14/01
16/01
21/01 - 22/01
25/01 - 26/01</t>
  </si>
  <si>
    <t>https://drive.google.com/drive/u/0/folders/1jBm3vdfmg_5N6gfPe7MLnka4S_9m-JAh</t>
  </si>
  <si>
    <r>
      <rPr>
        <sz val="10"/>
        <color theme="1"/>
        <rFont val="Calibri"/>
      </rPr>
      <t xml:space="preserve">- Key message: </t>
    </r>
    <r>
      <rPr>
        <b/>
        <sz val="10"/>
        <color theme="1"/>
        <rFont val="Calibri"/>
      </rPr>
      <t>CƠM GÀ 142 GIẢM ĐẾN 40K</t>
    </r>
    <r>
      <rPr>
        <sz val="10"/>
        <color theme="1"/>
        <rFont val="Calibri"/>
      </rPr>
      <t xml:space="preserve">
- Scheme: áp mã
VANMON40K giảm 25% đơn bất kì, tối đa 40k
VANMON30K giảm 30k đơn 109k
VANMON20K giảm 20k đơn 89k
VANMON10K giảm 10k đơn 30k 
- Timeline: 10/02 - 14/02; 18/02, 19/02, 21/02, 24/02
- Location: HCM</t>
    </r>
  </si>
  <si>
    <t>10/02 - 14/02; 18/02, 19/02, 21/02, 24/02</t>
  </si>
  <si>
    <t>- Background: màu cam</t>
  </si>
  <si>
    <t xml:space="preserve">- Pick 3 món trong file, món chính là cơm gà (zoom to hơn) </t>
  </si>
  <si>
    <r>
      <rPr>
        <b/>
        <sz val="10"/>
        <color theme="1"/>
        <rFont val="Calibri"/>
      </rPr>
      <t xml:space="preserve">3 Win3:
</t>
    </r>
    <r>
      <rPr>
        <sz val="10"/>
        <color theme="1"/>
        <rFont val="Calibri"/>
      </rPr>
      <t>Hometop banner(7-9): 11/02, 12/02; 13/02, 14/02; 18/02, 21/02
Static banner(1-3): 10/02; 19/02; 24/02</t>
    </r>
  </si>
  <si>
    <r>
      <rPr>
        <sz val="10"/>
        <rFont val="Calibri"/>
      </rPr>
      <t xml:space="preserve">Deadline 22/1
</t>
    </r>
    <r>
      <rPr>
        <u/>
        <sz val="10"/>
        <color rgb="FF1155CC"/>
        <rFont val="Calibri"/>
      </rPr>
      <t>https://drive.google.com/drive/u/0/folders/1SyS2HhW0TfSjXEVB5R_9gQm96iOToqSh</t>
    </r>
  </si>
  <si>
    <t>com-ga-142--40k</t>
  </si>
  <si>
    <r>
      <rPr>
        <sz val="10"/>
        <color theme="1"/>
        <rFont val="Calibri"/>
      </rPr>
      <t xml:space="preserve">- Keymessage: </t>
    </r>
    <r>
      <rPr>
        <b/>
        <sz val="10"/>
        <color theme="1"/>
        <rFont val="Calibri"/>
      </rPr>
      <t>CƠM GÀ 142 GIẢM ĐẾN 40K</t>
    </r>
    <r>
      <rPr>
        <sz val="10"/>
        <color theme="1"/>
        <rFont val="Calibri"/>
      </rPr>
      <t xml:space="preserve">
- Scheme: áp mã
VANMON40K giảm 25% đơn bất kì, tối đa 40k
VANMON30K giảm 30k đơn 109k
VANMON20K giảm 20k đơn 89k
VANMON10K giảm 10k đơn 30k 
- Timeline: 20/02, 22/02, 23/02, 25/02
- Location: HCM</t>
    </r>
  </si>
  <si>
    <t>20/02, 22/02, 23/02, 25/02</t>
  </si>
  <si>
    <t>Chung KV dòng 165</t>
  </si>
  <si>
    <r>
      <rPr>
        <b/>
        <sz val="10"/>
        <color theme="1"/>
        <rFont val="Calibri"/>
      </rPr>
      <t xml:space="preserve">1 Win4:
</t>
    </r>
    <r>
      <rPr>
        <sz val="10"/>
        <color theme="1"/>
        <rFont val="Calibri"/>
      </rPr>
      <t>Hometop banner(10-12): 20/02, 25/02
Static banner(4): 22/02, 23/02
search placeholder(12h-14h): 20/02, 25/02</t>
    </r>
  </si>
  <si>
    <r>
      <rPr>
        <sz val="10"/>
        <rFont val="Calibri"/>
      </rPr>
      <t xml:space="preserve">Deadline 22/1
</t>
    </r>
    <r>
      <rPr>
        <u/>
        <sz val="10"/>
        <color rgb="FF1155CC"/>
        <rFont val="Calibri"/>
      </rPr>
      <t>https://drive.google.com/drive/u/0/folders/1SyS2HhW0TfSjXEVB5R_9gQm96iOToqSh</t>
    </r>
  </si>
  <si>
    <t>comga-142</t>
  </si>
  <si>
    <r>
      <rPr>
        <sz val="10"/>
        <color theme="1"/>
        <rFont val="Calibri"/>
      </rPr>
      <t xml:space="preserve">- Key message: </t>
    </r>
    <r>
      <rPr>
        <b/>
        <sz val="10"/>
        <color theme="1"/>
        <rFont val="Calibri"/>
      </rPr>
      <t>Bún chả Hà Nội 1982 Khao Combo chỉ 30k</t>
    </r>
    <r>
      <rPr>
        <sz val="10"/>
        <color theme="1"/>
        <rFont val="Calibri"/>
      </rPr>
      <t xml:space="preserve">
- Scheme: 
Combo Bún chả + Trà Tắc 70k giảm còn 50k
Ngoài ra còn có các mã giảm cực kì hấp dẫn khác:
+ SIEUTIEC20 giảm 20k cho đơn 50k 
+ SIEUTIEC30 giảm 30k cho đơn 70k 
+ SIEUTIEC40 giảm 40k cho đơn 100k 
+ SIEUTIEC50 giảm 50k đơn 140k 
+ SIEUTIEC70 giảm 70k cho đơn 200k
- Timeline: 11/02 - 13/02
- Location: HCM</t>
    </r>
  </si>
  <si>
    <t>11/02 - 13/02</t>
  </si>
  <si>
    <t>Team tự design. Hiệu ứng Gradient</t>
  </si>
  <si>
    <t>Pick hình Bún chả Hà nội + Ly trà tắc</t>
  </si>
  <si>
    <t xml:space="preserve">- Đổ bóng ombre
- Thêm các element: bay bay ra như ngò, ớt,..
- Design không trùng banner cũ
</t>
  </si>
  <si>
    <r>
      <rPr>
        <b/>
        <sz val="10"/>
        <color theme="1"/>
        <rFont val="Calibri"/>
      </rPr>
      <t xml:space="preserve">1 Combo 3:
</t>
    </r>
    <r>
      <rPr>
        <sz val="10"/>
        <color theme="1"/>
        <rFont val="Calibri"/>
      </rPr>
      <t>Static banner(6): 11/02 - 13/02
Pop up(16h-19h): 11/02</t>
    </r>
  </si>
  <si>
    <t>https://drive.google.com/drive/u/0/folders/1YO6ZqyQPo5JnZDmqsR68BpWtrqRewfrO</t>
  </si>
  <si>
    <t>bun-cha--1982-combo</t>
  </si>
  <si>
    <t>YoshiYoshi Coffee &amp; Tea</t>
  </si>
  <si>
    <r>
      <rPr>
        <sz val="10"/>
        <color theme="1"/>
        <rFont val="Calibri"/>
      </rPr>
      <t xml:space="preserve">- Key message: </t>
    </r>
    <r>
      <rPr>
        <b/>
        <sz val="10"/>
        <color theme="1"/>
        <rFont val="Calibri"/>
      </rPr>
      <t>Yoshi Tươi Mát - Mua 1 tặng 1 + FREESHIP</t>
    </r>
    <r>
      <rPr>
        <sz val="10"/>
        <color theme="1"/>
        <rFont val="Calibri"/>
      </rPr>
      <t xml:space="preserve">
- Scheme: Mua 1 tặng 1 
Mua 1 trong 6 món sau đây sẽ được tặng 1 ly Trà Bí Đao - Wintermelon Tea
Thanh Nho Thanh Lài / White Grapes Ice Blended
Huyền Nho Hồng Lựu / Black Grapes Red Pomegranate Ice Blended
Đào Mai Dương Lài / Waxberry Peach Ice Blended
Dương Chi Cam Lộ / Mango Sago
Sữa Dừa Năng Nổ / Coconut Milk Popball
Quế Lê Hoa Trà / Pear Cinnamon Osmanthus Tea
- Location: HCM 
- Timeline: 06/02</t>
    </r>
  </si>
  <si>
    <t>https://docs.google.com/spreadsheets/d/1A_55z6aeI0KydfEEDmoF9gQtZptOvKm8vdwGmYuCo_0/edit?gid=0#gid=0</t>
  </si>
  <si>
    <t>https://drive.google.com/drive/folders/12lV1S2MCwR7JAU-5Jyabaz4R81dWMRA1</t>
  </si>
  <si>
    <t>- Màu banner tone xám , tham khảo banner mẫu</t>
  </si>
  <si>
    <t>- Pick 3 món trong file</t>
  </si>
  <si>
    <t xml:space="preserve">- Element: lá trà bay bay </t>
  </si>
  <si>
    <r>
      <rPr>
        <b/>
        <sz val="10"/>
        <color theme="1"/>
        <rFont val="Calibri"/>
      </rPr>
      <t xml:space="preserve">1 Popup lẻ:
</t>
    </r>
    <r>
      <rPr>
        <sz val="10"/>
        <color theme="1"/>
        <rFont val="Calibri"/>
      </rPr>
      <t>Popup(13h-16h): 06/02</t>
    </r>
  </si>
  <si>
    <r>
      <rPr>
        <sz val="10"/>
        <rFont val="Calibri"/>
      </rPr>
      <t xml:space="preserve">Deadline 20/1
</t>
    </r>
    <r>
      <rPr>
        <u/>
        <sz val="10"/>
        <color rgb="FF1155CC"/>
        <rFont val="Calibri"/>
      </rPr>
      <t>https://drive.google.com/drive/u/0/folders/1UeGFTp82dqORZAkpd0fhFAuMMKicaRbe</t>
    </r>
  </si>
  <si>
    <t>yoshiyoshi-coffee--tea-bogo</t>
  </si>
  <si>
    <t>Shop Rau Quả Yến - Tiểu La</t>
  </si>
  <si>
    <r>
      <rPr>
        <sz val="10"/>
        <color theme="1"/>
        <rFont val="Calibri"/>
      </rPr>
      <t xml:space="preserve">- Key message: </t>
    </r>
    <r>
      <rPr>
        <b/>
        <sz val="10"/>
        <color theme="1"/>
        <rFont val="Calibri"/>
      </rPr>
      <t xml:space="preserve">THỰC PHẨM YẾN - LÌ XÌ ĐẦU NĂM
giảm 99K </t>
    </r>
    <r>
      <rPr>
        <sz val="10"/>
        <color theme="1"/>
        <rFont val="Calibri"/>
      </rPr>
      <t xml:space="preserve">
- Scheme: SALEDINH75, SALEDINH99 (Cap 99k, MBS 529k)
- Location: Đà Nẵng
- Thời gian: </t>
    </r>
    <r>
      <rPr>
        <b/>
        <sz val="10"/>
        <color theme="1"/>
        <rFont val="Calibri"/>
      </rPr>
      <t>10-12/2</t>
    </r>
  </si>
  <si>
    <t>10/02-12/02</t>
  </si>
  <si>
    <t>[Mex - 878359] Shop Rau Quả Yến - Tiểu La</t>
  </si>
  <si>
    <r>
      <rPr>
        <u/>
        <sz val="10"/>
        <color rgb="FF000000"/>
        <rFont val="Calibri"/>
      </rPr>
      <t xml:space="preserve">KV cũ: </t>
    </r>
    <r>
      <rPr>
        <u/>
        <sz val="10"/>
        <color rgb="FF1155CC"/>
        <rFont val="Calibri"/>
      </rPr>
      <t>https://drive.google.com/drive/u/0/folders/1KyifxugIlqrbFU4ikbEGCOaH4u4DGqks</t>
    </r>
  </si>
  <si>
    <t>- Adapt KV cũ, chỉ đổi tagline
- Làm thêm size SM</t>
  </si>
  <si>
    <t>- Collection List Banner: 10/2
- Home Bottom 4-6: 12/2
- SPF FP Story: 13h - 18h 11/2
- Foody FP Story: 13h - 18h 11/2</t>
  </si>
  <si>
    <r>
      <rPr>
        <sz val="10"/>
        <rFont val="Calibri"/>
      </rPr>
      <t xml:space="preserve">Deadline 22/1
</t>
    </r>
    <r>
      <rPr>
        <u/>
        <sz val="10"/>
        <color rgb="FF1155CC"/>
        <rFont val="Calibri"/>
      </rPr>
      <t>https://drive.google.com/drive/u/0/folders/1yFW-ve0cZMuDxI5jvNkT5Qzv4yFWzMlY</t>
    </r>
  </si>
  <si>
    <t>thuc-pham-yen---tieu-la</t>
  </si>
  <si>
    <t>GrowPLUS+</t>
  </si>
  <si>
    <r>
      <rPr>
        <sz val="10"/>
        <color rgb="FF000000"/>
        <rFont val="Calibri"/>
      </rPr>
      <t xml:space="preserve">- Key message: </t>
    </r>
    <r>
      <rPr>
        <b/>
        <sz val="10"/>
        <color rgb="FF000000"/>
        <rFont val="Calibri"/>
      </rPr>
      <t>SỮA CÔNG THỨC GROWPLUS+ - GIẢM 20%</t>
    </r>
    <r>
      <rPr>
        <sz val="10"/>
        <color rgb="FF000000"/>
        <rFont val="Calibri"/>
      </rPr>
      <t xml:space="preserve">
- Scheme:
</t>
    </r>
    <r>
      <rPr>
        <u/>
        <sz val="10"/>
        <color rgb="FF1155CC"/>
        <rFont val="Calibri"/>
      </rPr>
      <t xml:space="preserve">PS SKU  
</t>
    </r>
    <r>
      <rPr>
        <sz val="10"/>
        <color rgb="FF000000"/>
        <rFont val="Calibri"/>
      </rPr>
      <t>- Location: HN
- Timeline: 16/01 - 19/01</t>
    </r>
  </si>
  <si>
    <t>16/01 - 19/01</t>
  </si>
  <si>
    <t>https://docs.google.com/spreadsheets/d/1RdQDgRxDwceENrwTOv5iLCjBHKhKelwYjkjVEQIjBSQ/edit?gid=689813779#gid=689813779</t>
  </si>
  <si>
    <r>
      <rPr>
        <b/>
        <sz val="10"/>
        <color theme="1"/>
        <rFont val="Calibri"/>
      </rPr>
      <t xml:space="preserve">1 Win 4:
</t>
    </r>
    <r>
      <rPr>
        <sz val="10"/>
        <color theme="1"/>
        <rFont val="Calibri"/>
      </rPr>
      <t>Search Placeholder(19h-22h): 17/01, 18/01 
Hometop banner(10-12): 16/01, 18/01
Static banner(4): 17/01, 19/01</t>
    </r>
  </si>
  <si>
    <r>
      <rPr>
        <u/>
        <sz val="10"/>
        <color rgb="FF1155CC"/>
        <rFont val="Calibri"/>
      </rPr>
      <t xml:space="preserve">https://drive.google.com/drive/u/0/folders/1fLy2bcxydZJsbVV3zeawotv1O_lJk2ah
</t>
    </r>
    <r>
      <rPr>
        <sz val="10"/>
        <rFont val="Calibri"/>
      </rPr>
      <t xml:space="preserve">Từ 18/1 dùng KV mới: </t>
    </r>
    <r>
      <rPr>
        <u/>
        <sz val="10"/>
        <color rgb="FF1155CC"/>
        <rFont val="Calibri"/>
      </rPr>
      <t>https://drive.google.com/drive/folders/1tXVmNJAYEa9tlIu-zfTidTohOkMp-5Oc</t>
    </r>
  </si>
  <si>
    <t>growplus-20</t>
  </si>
  <si>
    <t>21-23/02</t>
  </si>
  <si>
    <t xml:space="preserve">"ĐỘC QUYỀN - KFC KHAO ĐẠI TIỆC 
Combo 104.000 ĐỒNG
Combo Độc Quyền (2 miếng gà + 1 mì ý gà viên + 3 thanh cá + 2 Pepsi (L)) Giá gốc 184K giảm còn 139K, nhập mã KFCVIP35 giảm 35K Mbs 139K =&gt; Giảm còn 104K
NW""      "		</t>
  </si>
  <si>
    <r>
      <rPr>
        <sz val="10"/>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</si>
  <si>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r>
      <rPr>
        <u/>
        <sz val="10"/>
        <color rgb="FF1155CC"/>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</si>
  <si>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t>HTC 1st Scroll 8H	All day 23/02
Hometop # 1-2	21/02 22/02
Static banner # 1-3	Hết static bù bottom 22/02 23/02
Flash Sale Banner #1-4	23/02
Floating 3H	16h - 19h 23/02
Popup 3H	10h - 13h 21/02
Social or KOL	FB SPF 11h 21/02</t>
  </si>
  <si>
    <t xml:space="preserve"> https://drive.google.com/drive/u/0/folders/1A-TdK23XSBfL1ke5U9Nvw7e0TUogoIJI
</t>
  </si>
  <si>
    <t>combo-kfc</t>
  </si>
  <si>
    <t>26-28/02</t>
  </si>
  <si>
    <r>
      <rPr>
        <sz val="10"/>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</si>
  <si>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r>
      <rPr>
        <u/>
        <sz val="10"/>
        <color rgb="FF1155CC"/>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</si>
  <si>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t>HTC 1st Scroll 8H	28/02
Hometop # 1-2	26/02 27/02
Static banner # 1-3	Hết static bù bottom 27/02 28/02
Flash Sale Banner #1-4	28/02
Floating 3H	10h - 13h 26/02
Popup 3H	16h - 19h 28/02
Social or KOL	FB SPF 11h30 26/02</t>
  </si>
  <si>
    <t>kfc-combo</t>
  </si>
  <si>
    <t>13-16/02</t>
  </si>
  <si>
    <r>
      <rPr>
        <sz val="10"/>
        <rFont val="Calibri"/>
      </rPr>
      <t xml:space="preserve">
Danh sách ID Mex: </t>
    </r>
    <r>
      <rPr>
        <u/>
        <sz val="10"/>
        <color rgb="FF1155CC"/>
        <rFont val="Calibri"/>
      </rPr>
      <t>https://docs.google.com/spreadsheets/d/1KmfXaYNxTvOqlFm0awngGgwSbAkphKf3/edit#gid=264214317</t>
    </r>
  </si>
  <si>
    <r>
      <rPr>
        <sz val="10"/>
        <rFont val="Calibri"/>
      </rPr>
      <t xml:space="preserve">
Danh sách ID Mex: </t>
    </r>
    <r>
      <rPr>
        <u/>
        <sz val="10"/>
        <color rgb="FF1155CC"/>
        <rFont val="Calibri"/>
      </rPr>
      <t>https://docs.google.com/spreadsheets/d/1KmfXaYNxTvOqlFm0awngGgwSbAkphKf3/edit#gid=264214317</t>
    </r>
  </si>
  <si>
    <r>
      <rPr>
        <sz val="10"/>
        <rFont val="Calibri"/>
      </rPr>
      <t xml:space="preserve">
Danh sách ID Mex: </t>
    </r>
    <r>
      <rPr>
        <u/>
        <sz val="10"/>
        <color rgb="FF1155CC"/>
        <rFont val="Calibri"/>
      </rPr>
      <t>https://docs.google.com/spreadsheets/d/1KmfXaYNxTvOqlFm0awngGgwSbAkphKf3/edit#gid=264214317</t>
    </r>
  </si>
  <si>
    <t>HTC 1st Scroll 8H	16h - 24h 14/02 15/02
Hometop # 1-4	14/02 16/02
Static banner # 1-3	Hết static bù bottom 15/02 16/02
Flash Sale Banner #1-4	14/02
Floating 3H	10h - 13h 14/02 16h - 18h 16/02
Popup 3H	19h - 22h 13/02
Social or KOL	FB SPF 11h 13/02</t>
  </si>
  <si>
    <r>
      <rPr>
        <sz val="10"/>
        <rFont val="Calibri"/>
      </rPr>
      <t xml:space="preserve">Deadline 23/1
</t>
    </r>
    <r>
      <rPr>
        <u/>
        <sz val="10"/>
        <color rgb="FF1155CC"/>
        <rFont val="Calibri"/>
      </rPr>
      <t>https://drive.google.com/drive/u/0/folders/1-g9nhtxoC6a8mmeYuSdCnIMtdCF7cEs_</t>
    </r>
  </si>
  <si>
    <t>combo-popeyes</t>
  </si>
  <si>
    <t>HTC 2st Scroll 8H	8h - 16h + 16h - 24h 23/02
Hometop 	21/02 22/02
Static banner # 1-3	Hết static bù 2 bottom 21/02 22/02
Flash Sale Banner #1-4	23/02
Floating 3H	19h - 22h 23/02
Popup 3H	16h - 19h 21/02
Social or KOL	FB SPF 11h 22/02</t>
  </si>
  <si>
    <r>
      <rPr>
        <sz val="10"/>
        <rFont val="Calibri"/>
      </rPr>
      <t xml:space="preserve">Deadline 11/2
</t>
    </r>
    <r>
      <rPr>
        <u/>
        <sz val="10"/>
        <color rgb="FF1155CC"/>
        <rFont val="Calibri"/>
      </rPr>
      <t>https://drive.google.com/drive/u/0/folders/1gmG4GbcXvO6yC30HHly9eUYa3fdnMylw</t>
    </r>
  </si>
  <si>
    <t>pizzahut-b1g2</t>
  </si>
  <si>
    <t>06 - 09/02</t>
  </si>
  <si>
    <t xml:space="preserve">- Key Message: Lotteria ưu đãi kép Giảm 30% + Khao món 0Đ 
- Scheme: 
"CẶP ĐÔI HOÀN HẢO: 2 Gà rán + 2 Gà sốt HS + 2 Pepsi (M) - Giá Gốc 182,000đ =&gt; Giảm còn 129,000đ
Tặng Gà Nugget 3 miếng trị giá 27,000₫ cho đơn từ 180,000đ  
Timeline: 06 - 09/02
Location: NW
</t>
  </si>
  <si>
    <t>HTC 1st Scroll 8H	08h - 16h 07/02 09/02
Hometop # 1-2	06/02, 08/02
Static banner # 1-3	07/02 08/02
Flash Sale Banner #1-4	06/02
Floating 3H	16h - 19h 07/02, 19h - 22h 08/02
Popup 3H	10h - 13h 09/02
Social or KOL	11h FB SPF 06/02</t>
  </si>
  <si>
    <t>https://drive.google.com/drive/folders/17vKnYmUhBcBxvgsVGzb-CQKR67xiOMBL</t>
  </si>
  <si>
    <t>lotteria-khaomon-0d</t>
  </si>
  <si>
    <t>10-13/02</t>
  </si>
  <si>
    <t xml:space="preserve">"Key message: 
TEXAS CHICKEN KHAO NỬA YÊU THƯƠNG
COMBO 142,000Đ + VOUCHER 50,000Đ 
Scheme:
02 Miếng gà sốt bơ tỏi &amp; thảo mộc
02 Miếng gà không xương (cay/không cay)
02 Bánh quy bơ mật ong
01 Chai nước ngọt Coca-Cola
Giá gốc: 188,000đ -&gt; 142,000đ
VIPTEXAS30k 30k MBS 99k qty 700
 VIPTEXAS40 40k MBS 150k qty 300
VIPTEXAS25 30% cap 25k qty 1000
TEXAS50 - Giảm 50K MBS 239K (code BAU đã tạo)"                </t>
  </si>
  <si>
    <t>HTC 1st Scroll 8H	16h - 24h 11/02
Hometop # 5	10/02 13/02
Static banner # 1-3	Hết static bù SPH 17h - 19h 10/02 11/02
Flash Sale Banner #1-4	12/02
Floating 3H	16h - 19h 10/02
Popup 3H	10h - 13h 11/02</t>
  </si>
  <si>
    <r>
      <rPr>
        <sz val="10"/>
        <rFont val="Calibri"/>
      </rPr>
      <t xml:space="preserve">Deadline 22/1
</t>
    </r>
    <r>
      <rPr>
        <u/>
        <sz val="10"/>
        <color rgb="FF1155CC"/>
        <rFont val="Calibri"/>
      </rPr>
      <t>https://drive.google.com/drive/u/0/folders/1MRInH0KCcmuQGaJHf6r8bhhqsAnFnIyr</t>
    </r>
  </si>
  <si>
    <t>texas-chicken-50</t>
  </si>
  <si>
    <t>12-16/02</t>
  </si>
  <si>
    <t>Key mes: Cơm Thố Anh Nguyễn - khao deal 0Đ
Cơm thố rau củ 30k.
Nhập code 30k -&gt; còn 0Đ
"P/S 15%
thố đặc biệt bò +gà+xíu+trứng
cơm thố gà nướng bbq
VIPCTAN45 CAP 45k MBS 145k, qty 200/day
VIPCTAN20 giảm 50% cap 20k , qty 600/day
VIPCTAN30 giảm 30k mbs 30k, qty 200/day
SPF fund 100%
12-16/02</t>
  </si>
  <si>
    <r>
      <rPr>
        <sz val="10"/>
        <rFont val="Calibri"/>
      </rPr>
      <t xml:space="preserve">Cơm xá xíu: </t>
    </r>
    <r>
      <rPr>
        <u/>
        <sz val="10"/>
        <color rgb="FF1155CC"/>
        <rFont val="Calibri"/>
      </rPr>
      <t xml:space="preserve">https://drive.google.com/drive/folders/1QVa56E8kKntZEevlqjQ6QGwIImK4p43y
</t>
    </r>
    <r>
      <rPr>
        <sz val="10"/>
        <rFont val="Calibri"/>
      </rPr>
      <t xml:space="preserve">Cơm thố đặc biệt </t>
    </r>
    <r>
      <rPr>
        <u/>
        <sz val="10"/>
        <color rgb="FF1155CC"/>
        <rFont val="Calibri"/>
      </rPr>
      <t xml:space="preserve">https://drive.google.com/drive/folders/1rfJRc5NojFcy1pWKc8zssJ1Y6ZOZVZ-r
</t>
    </r>
    <r>
      <rPr>
        <sz val="10"/>
        <rFont val="Calibri"/>
      </rPr>
      <t xml:space="preserve">Món thêm: </t>
    </r>
    <r>
      <rPr>
        <u/>
        <sz val="10"/>
        <color rgb="FF1155CC"/>
        <rFont val="Calibri"/>
      </rPr>
      <t>https://drive.google.com/drive/folders/10zmeKEmnAW8TeCTurvAGuiyM_Aehbbfe</t>
    </r>
  </si>
  <si>
    <t>HTC 1st Scroll 8H	8h - 16h 14/02
Hometop # 5	13/02 16/02
Static banner # 1-3	Hết static bù bottom 13/02 14/02
Flash Sale Banner #1-4	16/02
Floating 3H	10h - 13h 16/02
Popup 3H	10h - 13h 13/02</t>
  </si>
  <si>
    <t>https://drive.google.com/drive/u/0/folders/1JO_rUDarSBHYPfp3ZX4OlY1zcAb8phkX</t>
  </si>
  <si>
    <t>com-anh-nguyen-deal-0d</t>
  </si>
  <si>
    <t>17-20/02</t>
  </si>
  <si>
    <t xml:space="preserve">"Cơm Tấm Phúc Lộc Thọ
Mua 1 tặng 2 + Freeship
Mua 1 Cơm Sườn Phúc Lộc Thọ giá 52k được tặng 1 Canh Rong Biển 0đ (Giá gốc 15k) (1 phần canh mỗi đơn) cùng với 1 Cơm Bì Chả với giá 1k (Giá gốc 39k)
Số lượng có hạn
Ràng 1 phần/ order, stock Unlimited
VIPPLT20 20k MBS 54k qty 800
VIPPLT30 30k MBS 115k qty 200
VIPPLT40 40K mbs 140K qty 250
VIPPLTFS Freeship 15k MBS 52k qty 350"                </t>
  </si>
  <si>
    <t>https://docs.google.com/spreadsheets/d/10URHSiHLp8W1ISxWvhuZ_G0sqWYAX0aKkxl8aqEPIcM/edit?gid=1670951307#gid=1670951307</t>
  </si>
  <si>
    <t>HTC 1st Scroll 8H	16h - 24h 18/02
Hometop # 5	17/02 20/02
Static banner # 1-3	Hết static bù bottom 18/02 19/02
Flash Sale Banner #1-4	20/02
Floating 3H	10h - 13h 20/02
Popup 3H	10h - 13h 18/02</t>
  </si>
  <si>
    <r>
      <rPr>
        <sz val="10"/>
        <rFont val="Calibri"/>
      </rPr>
      <t xml:space="preserve">deadline 5/2
</t>
    </r>
    <r>
      <rPr>
        <u/>
        <sz val="10"/>
        <color rgb="FF1155CC"/>
        <rFont val="Calibri"/>
      </rPr>
      <t>https://drive.google.com/drive/u/0/folders/1eMWDqLJ_6nJcQVo26G4pJVmWp4XX8PpJ</t>
    </r>
  </si>
  <si>
    <t>phuc-loc-tho-freeship</t>
  </si>
  <si>
    <t>14-16/02</t>
  </si>
  <si>
    <t xml:space="preserve">"Domino's Pizza Mua 1 Tặng 1 + Voucher giảm đến 80k
+ Mua 1 pizza size 9''/12'' bất kỳ trong list:
Pizza Hải Sản Xốt Pesto ""Chanh Sả""/ Seafood Lime Pesto Pizza
Pizza Hải Sản Xốt Kim Quất/ Seafood Citrus Cocktail Pizza
Pizza Hải Sản Xốt Xoài/ Seafood Mango Creamy Pizza
Pizza Hải Sản Xốt Vải/ Seafood Lychee Spicy Pizza
Pizza Hải Sản 4 Mùa/ Seafood Four Seasons Pizza
Pizza Hải Sản Xốt Mayonnaise/ Ocean Mania Pizza
Pizza Hải Sản Nhiệt Đới Xốt Tiêu/ Pizzamin Sea Pizza
Pizza Hải Sản Xốt Cà Chua/ Seafood Delight Pizza
Pizza Bò &amp; Tôm Nướng Kiểu Mỹ/ Surf &amp; Turf Pizza
+ Sẽ được tặng 1 bánh pizza size 7'' với giá 1k (giá gốc 105k)
Pizza Gà Phô Mai Thịt Heo Xông Khói/ Cheesy Chicken Bacon Pizza
Pizza Dăm Bông Dứa Kiểu Hawaii/ Hawaiian Pizza
Pizza Xúc Xích Xốt Phô Mai/ Sausage Kid Mania Pizza
Pizza Thanh Cua Dứa Xốt Phô Mai/ Crab &amp; Pineapple Pizza
Pizza Dăm Bông Bắp Xốt Phô Mai/ Ham &amp; Corn Pizza
80k MBS 300k DOMINOS80K"                </t>
  </si>
  <si>
    <t xml:space="preserve">HTC 1st Scroll 8H	16h - 24h 16/02
Hometop # 5	14/02 15/02
Static banner # 1-3	Hết static bù bottom 15/02 16/02
Flash Sale Banner #1-4	16/02
Floating 3H	19h - 22h 16/02
Popup 3H	16h - 19h 13/02
	</t>
  </si>
  <si>
    <r>
      <rPr>
        <sz val="10"/>
        <rFont val="Calibri"/>
      </rPr>
      <t xml:space="preserve">skinapp </t>
    </r>
    <r>
      <rPr>
        <u/>
        <sz val="10"/>
        <color rgb="FF1155CC"/>
        <rFont val="Calibri"/>
      </rPr>
      <t xml:space="preserve">https://drive.google.com/drive/u/0/folders/111G8Hcqn4Og5fH54dMxuOGg2sOciEgwy
</t>
    </r>
    <r>
      <rPr>
        <sz val="10"/>
        <rFont val="Calibri"/>
      </rPr>
      <t xml:space="preserve">ver bt KV đã được GD approved: BOGO: </t>
    </r>
    <r>
      <rPr>
        <u/>
        <sz val="10"/>
        <color rgb="FF1155CC"/>
        <rFont val="Calibri"/>
      </rPr>
      <t>https://drive.google.com/drive/folders/16UpyHGxXURkILMQg5ScNt__C-NcPrqO3?usp=drive_link</t>
    </r>
  </si>
  <si>
    <t>dominos-bogo</t>
  </si>
  <si>
    <t>07-09/02</t>
  </si>
  <si>
    <t>HTC 1st Scroll 8H	16h - 24h 08/02
Hometop # 5	07/02 08/02
Static banner # 1-3	08/02 09/02
Flash Sale Banner #1-4	09/02
Floating 3H	19h - 22h 09/02
Popup 3H	16h - 19h 08/02</t>
  </si>
  <si>
    <r>
      <rPr>
        <sz val="10"/>
        <rFont val="Calibri"/>
      </rPr>
      <t xml:space="preserve">Deadline 21/1
</t>
    </r>
    <r>
      <rPr>
        <u/>
        <sz val="10"/>
        <color rgb="FF1155CC"/>
        <rFont val="Calibri"/>
      </rPr>
      <t>https://drive.google.com/drive/u/0/folders/1rekuKqr45TIU70CmwkpFRP_nKTIG0Jj-</t>
    </r>
  </si>
  <si>
    <t>pizza-hut-giam50</t>
  </si>
  <si>
    <t xml:space="preserve">- Key Message: Lotteria ưu đãi kép Giảm 30% + Khao món 0Đ 
- Scheme: 
"CẶP ĐÔI HOÀN HẢO: 2 Gà rán + 2 Gà sốt HS + 2 Pepsi (M) - Giá Gốc 182,000đ =&gt; Giảm còn 129,000đ
Tặng Gà Nugget 3 miếng trị giá 27,000₫ cho đơn từ 180,000đ  
Timeline: 017-20/02
Location: NW
</t>
  </si>
  <si>
    <t>HTC 1st Scroll 8H	16h - 24h 19/02
Hometop # 5	17/02 20/02
Static banner # 1-3	Hết static bù bottom 18/02 19/02
Flash Sale Banner #1-4	18/02
Floating 3H	16h - 19h 18/02
Popup 3H	10h - 13h 20/02</t>
  </si>
  <si>
    <r>
      <rPr>
        <sz val="10"/>
        <rFont val="Calibri"/>
      </rPr>
      <t xml:space="preserve">Deadline 5/2
</t>
    </r>
    <r>
      <rPr>
        <u/>
        <sz val="10"/>
        <color rgb="FF1155CC"/>
        <rFont val="Calibri"/>
      </rPr>
      <t>https://drive.google.com/drive/u/0/folders/1K3TiM84iboiFafhOJuoyVt9v1xHoJEwk</t>
    </r>
  </si>
  <si>
    <t>lotteria-mon-0d</t>
  </si>
  <si>
    <t>Mar</t>
  </si>
  <si>
    <t>17-19/03</t>
  </si>
  <si>
    <t xml:space="preserve"> KFC Khao Deal Hot Chỉ 55K
Combo 55k bao gồm: (01 Miếng Gà/Mì ý gà viên + 01 Khoai tây chiên (Vừa)/Bắp Cải Trộn (Lớn) + 01 Bánh Trứng/02 Viên khoai môn kim sa, Giá gốc 79K giảm còn 55K)
</t>
  </si>
  <si>
    <r>
      <rPr>
        <sz val="10"/>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</si>
  <si>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r>
      <rPr>
        <u/>
        <sz val="10"/>
        <color rgb="FF1155CC"/>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</si>
  <si>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t>https://drive.google.com/drive/u/0/folders/1p2R8eKKQyk6GGYYSKKn6kwgF02E0h29w</t>
  </si>
  <si>
    <t>v-ga-ran-kfc</t>
  </si>
  <si>
    <r>
      <rPr>
        <sz val="10"/>
        <color theme="1"/>
        <rFont val="Calibri"/>
      </rPr>
      <t xml:space="preserve">- Key message: </t>
    </r>
    <r>
      <rPr>
        <b/>
        <sz val="10"/>
        <color theme="1"/>
        <rFont val="Calibri"/>
      </rPr>
      <t>Cơm Thố Anh Nguyễn Khao Deal 20% + Voucher 30k</t>
    </r>
    <r>
      <rPr>
        <sz val="10"/>
        <color theme="1"/>
        <rFont val="Calibri"/>
      </rPr>
      <t xml:space="preserve">
- Scheme: 
+ WINCTAN30 giảm 30k cho đơn từ 60K 
+ P/S 20% 
thố đặc biệt bò +gà+xíu+trứng 
cơm thố gà + xá xíu 
- Timeline: 05/02 - 07/02, 17/02 - 19/02, 23/02 - 25/02, 26/02 - 28/02
- Location: TP. HCM, Nghệ An, Hà Nội, Hải Phòng, Quảng Ninh, Khánh Hoà, Đắk Lắk, Đồng Nai, Lâm Đồng, Hải Dương, Thanh Hoá</t>
    </r>
  </si>
  <si>
    <t>05/02 - 07/02, 17/02 - 19/02, 23/02 - 25/02, 26/02 - 28/02</t>
  </si>
  <si>
    <r>
      <rPr>
        <b/>
        <sz val="10"/>
        <color theme="1"/>
        <rFont val="Calibri"/>
      </rPr>
      <t xml:space="preserve">3 Win 3:
</t>
    </r>
    <r>
      <rPr>
        <sz val="10"/>
        <color theme="1"/>
        <rFont val="Calibri"/>
      </rPr>
      <t>Hometop banner(7-9): 05/02, 06/02, 23/02, 24/02, 26/02, 27/02
Static banner(1-3): 07/02, 25/02, 28/02</t>
    </r>
  </si>
  <si>
    <r>
      <rPr>
        <b/>
        <sz val="10"/>
        <color theme="1"/>
        <rFont val="Calibri"/>
      </rPr>
      <t xml:space="preserve">3 Win 3:
</t>
    </r>
    <r>
      <rPr>
        <sz val="10"/>
        <color theme="1"/>
        <rFont val="Calibri"/>
      </rPr>
      <t>Hometop banner(7-9): 05/02, 06/02, 17/02, 18/02, 26/02, 27/02
Static banner(1-3): 07/02, 19/02, 28/02</t>
    </r>
  </si>
  <si>
    <r>
      <rPr>
        <b/>
        <sz val="10"/>
        <color theme="1"/>
        <rFont val="Calibri"/>
      </rPr>
      <t xml:space="preserve">3 Win 3:
Nghệ An, Hải Phòng, Quảng Ninh, Khánh Hoà, Đắk Lắk, Đồng Nai, Lâm Đồng, Hải Dương, Thanh Hoá
</t>
    </r>
    <r>
      <rPr>
        <sz val="10"/>
        <color theme="1"/>
        <rFont val="Calibri"/>
      </rPr>
      <t>Hometop banner(7-9): 05/02, 06/02, 17/02, 18/02, 26/02, 27/02
Static banner(1-3): 07/02, 19/02, 28/02</t>
    </r>
  </si>
  <si>
    <t>https://drive.google.com/drive/folders/1llwE3Eq-qkSXDB0sIAEzmaMGGcYfGKb8?usp=drive_link</t>
  </si>
  <si>
    <t>com-tho-anh-nguyen-giam20</t>
  </si>
  <si>
    <t>Key Mess: Maycha khao deal 50k
Scheme: Maycha khao deal 50k
Nhập code:
MAYCHA20 - giảm 20k mbs 70k
MAYCHA40 - giảm 40k mbs 100k
MAYCHA50 - giảm 50k mbs 150k
Timeline: 13/01 - 27/01
Location: HCM; Đồng Nai, Bình Dương; Đà Nẵng, An Giang, Kiên Giang, Tiền Giang, Long An</t>
  </si>
  <si>
    <t>13/01 - 27/01</t>
  </si>
  <si>
    <t>https://drive.google.com/drive/folders/1xAR89sm_N2YCYtqtKjDD9J9i8MPQgNCi</t>
  </si>
  <si>
    <t>may-cha-deal</t>
  </si>
  <si>
    <r>
      <rPr>
        <sz val="10"/>
        <color theme="1"/>
        <rFont val="Calibri"/>
      </rPr>
      <t xml:space="preserve">- Key message: </t>
    </r>
    <r>
      <rPr>
        <b/>
        <sz val="10"/>
        <color theme="1"/>
        <rFont val="Calibri"/>
      </rPr>
      <t>BURGER KING MUA 1 TẶNG 1 + VOUCHER 80K</t>
    </r>
    <r>
      <rPr>
        <sz val="10"/>
        <color theme="1"/>
        <rFont val="Calibri"/>
      </rPr>
      <t xml:space="preserve">
- Scheme:
Mua Combo A [1 Burger Bò xốt Bbq thịt xông khói (size vừa) + 1 Nước Ngọt]
Tặng Combo B [1 Burger Bò Nướng Whopper Jr  (size vừa) + 1 Khoai Tây Chiên (size S) + 2 Nước Ngọt]
Giá gốc: 230k
Giá giảm: 115k
Limit: 1 Combo BOGO/Order
Code BK80 giảm 80k cho đơn từ 220k
*Số lượng voucher có hạn
- Location: HN
- Timeline: 07/02, 08/02</t>
    </r>
  </si>
  <si>
    <t>07/02, 08/02</t>
  </si>
  <si>
    <t>https://drive.google.com/drive/folders/174fSENX0eF17wUvy8eL6AWmxF6Dc65H5?usp=sharing</t>
  </si>
  <si>
    <t>Vibe mùa xuân, màu sắc chủ đạo theo logo brand thêm sắc tươi sáng, sinh động</t>
  </si>
  <si>
    <t>- Thêm element hoa lá
- Design thêm size FB + story</t>
  </si>
  <si>
    <r>
      <rPr>
        <b/>
        <sz val="10"/>
        <color theme="1"/>
        <rFont val="Calibri"/>
      </rPr>
      <t xml:space="preserve">2 Static lẻ:
</t>
    </r>
    <r>
      <rPr>
        <sz val="10"/>
        <color theme="1"/>
        <rFont val="Calibri"/>
      </rPr>
      <t>Static banner 6: 07/02, 08/02</t>
    </r>
  </si>
  <si>
    <r>
      <rPr>
        <sz val="10"/>
        <rFont val="Calibri"/>
      </rPr>
      <t xml:space="preserve">Deadline 21/1
</t>
    </r>
    <r>
      <rPr>
        <u/>
        <sz val="10"/>
        <color rgb="FF1155CC"/>
        <rFont val="Calibri"/>
      </rPr>
      <t>https://drive.google.com/drive/u/0/folders/1_nKJF2odbvrzBXPl6rM_vJ8TURvZISRw</t>
    </r>
  </si>
  <si>
    <t>burger-king-bogo</t>
  </si>
  <si>
    <r>
      <rPr>
        <sz val="10"/>
        <color theme="1"/>
        <rFont val="Calibri"/>
      </rPr>
      <t xml:space="preserve">- Key message: </t>
    </r>
    <r>
      <rPr>
        <b/>
        <sz val="10"/>
        <color theme="1"/>
        <rFont val="Calibri"/>
      </rPr>
      <t>BURGER KING MUA 1 TẶNG 1 + VOUCHER 80K</t>
    </r>
    <r>
      <rPr>
        <sz val="10"/>
        <color theme="1"/>
        <rFont val="Calibri"/>
      </rPr>
      <t xml:space="preserve">
- Scheme:
Mua Combo A [1 Burger Bò xốt Bbq thịt xông khói (size vừa) + 1 Nước Ngọt]
Tặng Combo B [1 Burger Bò Nướng Whopper Jr  (size vừa) + 1 Khoai Tây Chiên (size S) + 2 Nước Ngọt]
Giá gốc: 230k
Giá giảm: 115k
Limit: 1 Combo BOGO/Order
Code BK80 giảm 80k cho đơn từ 220k
*Số lượng voucher có hạn
- Location: HCM
- Timeline: 14/02 - 16/02</t>
    </r>
  </si>
  <si>
    <t>14/02 - 16/02</t>
  </si>
  <si>
    <t>Dùng chung KV dòng 185</t>
  </si>
  <si>
    <r>
      <rPr>
        <b/>
        <sz val="10"/>
        <color theme="1"/>
        <rFont val="Calibri"/>
      </rPr>
      <t xml:space="preserve">1 Combo 4:
</t>
    </r>
    <r>
      <rPr>
        <sz val="10"/>
        <color theme="1"/>
        <rFont val="Calibri"/>
      </rPr>
      <t>Search Placeholder(17h-19h): 14/02, 16/02
Static banner(1-3): 14/02 - 16/02</t>
    </r>
  </si>
  <si>
    <r>
      <rPr>
        <sz val="10"/>
        <rFont val="Calibri"/>
      </rPr>
      <t xml:space="preserve">Deadline 21/1
</t>
    </r>
    <r>
      <rPr>
        <u/>
        <sz val="10"/>
        <color rgb="FF1155CC"/>
        <rFont val="Calibri"/>
      </rPr>
      <t>https://drive.google.com/drive/u/0/folders/1_nKJF2odbvrzBXPl6rM_vJ8TURvZISRw</t>
    </r>
  </si>
  <si>
    <t>burger-king-80</t>
  </si>
  <si>
    <r>
      <rPr>
        <sz val="10"/>
        <color theme="1"/>
        <rFont val="Calibri"/>
      </rPr>
      <t xml:space="preserve">- Key message: </t>
    </r>
    <r>
      <rPr>
        <b/>
        <sz val="10"/>
        <color theme="1"/>
        <rFont val="Calibri"/>
      </rPr>
      <t>BURGER KING MUA 1 TẶNG 1 + VOUCHER 80K</t>
    </r>
    <r>
      <rPr>
        <sz val="10"/>
        <color theme="1"/>
        <rFont val="Calibri"/>
      </rPr>
      <t xml:space="preserve">
- Scheme:
Mua Combo A [1 Burger Bò xốt Bbq thịt xông khói (size vừa) + 1 Nước Ngọt]
Tặng Combo B [1 Burger Bò Nướng Whopper Jr  (size vừa) + 1 Khoai Tây Chiên (size S) + 2 Nước Ngọt]
Giá gốc: 230k
Giá giảm: 115k
Limit: 1 Combo BOGO/Order
Code BK80 giảm 80k cho đơn từ 220k
*Số lượng voucher có hạn
- Location: HN
- Timeline: 21/02 - 23/02</t>
    </r>
  </si>
  <si>
    <t>21/02 - 23/02</t>
  </si>
  <si>
    <r>
      <rPr>
        <b/>
        <sz val="10"/>
        <color theme="1"/>
        <rFont val="Calibri"/>
      </rPr>
      <t xml:space="preserve">1 Win 3:
</t>
    </r>
    <r>
      <rPr>
        <sz val="10"/>
        <color theme="1"/>
        <rFont val="Calibri"/>
      </rPr>
      <t>Hometop banner(7-9): 21/02, 22/02
Static banner(1-3): 23/02</t>
    </r>
  </si>
  <si>
    <r>
      <rPr>
        <sz val="10"/>
        <rFont val="Calibri"/>
      </rPr>
      <t xml:space="preserve">Deadline 21/1
</t>
    </r>
    <r>
      <rPr>
        <u/>
        <sz val="10"/>
        <color rgb="FF1155CC"/>
        <rFont val="Calibri"/>
      </rPr>
      <t>https://drive.google.com/drive/u/0/folders/1_nKJF2odbvrzBXPl6rM_vJ8TURvZISRw</t>
    </r>
  </si>
  <si>
    <t>burgerking-hn</t>
  </si>
  <si>
    <t>Feb.CB5</t>
  </si>
  <si>
    <r>
      <rPr>
        <sz val="10"/>
        <color theme="1"/>
        <rFont val="Calibri"/>
      </rPr>
      <t xml:space="preserve">- Key message: </t>
    </r>
    <r>
      <rPr>
        <b/>
        <sz val="10"/>
        <color theme="1"/>
        <rFont val="Calibri"/>
      </rPr>
      <t>Phúc Lộc Thọ KHAO TIỆC Món 1k + Freeship</t>
    </r>
    <r>
      <rPr>
        <sz val="10"/>
        <color theme="1"/>
        <rFont val="Calibri"/>
      </rPr>
      <t xml:space="preserve">
- Scheme:
Giảm món:
Cơm Tấm Phúc Lộc Thọ: cơm bì trứng/ bì chả chỉ còn 1k MBS 50k
Cơm Gà Đệ Nhất: Cơm Vàng 1 Trứng chỉ còn 1k MBS 50k
Cùng hàng loạt voucher giảm giá (số lượng có hạn)
- Location: HCM
- Timeline: 14/02 - 16/02</t>
    </r>
  </si>
  <si>
    <t>https://drive.google.com/drive/folders/15pK6YJulh31MQJ3haApO49wC1Mdf_kXX?usp=sharing</t>
  </si>
  <si>
    <r>
      <rPr>
        <b/>
        <sz val="10"/>
        <color theme="1"/>
        <rFont val="Calibri"/>
      </rPr>
      <t xml:space="preserve">1 Combo 5:
</t>
    </r>
    <r>
      <rPr>
        <sz val="10"/>
        <color theme="1"/>
        <rFont val="Calibri"/>
      </rPr>
      <t>Search Placeholder(10h-12h): 14/02, 16/02
Static banner(5): 14/02 - 16/02</t>
    </r>
  </si>
  <si>
    <r>
      <rPr>
        <sz val="10"/>
        <rFont val="Calibri"/>
      </rPr>
      <t xml:space="preserve">Deadline 3/2
</t>
    </r>
    <r>
      <rPr>
        <u/>
        <sz val="10"/>
        <color rgb="FF1155CC"/>
        <rFont val="Calibri"/>
      </rPr>
      <t>https://drive.google.com/drive/u/0/folders/16DX-W7CyjNf3EvguevoC3kWbfKkVbGyN</t>
    </r>
  </si>
  <si>
    <t>com-phucloctho</t>
  </si>
  <si>
    <r>
      <rPr>
        <sz val="10"/>
        <color theme="1"/>
        <rFont val="Calibri"/>
      </rPr>
      <t xml:space="preserve">- Key message: </t>
    </r>
    <r>
      <rPr>
        <b/>
        <sz val="10"/>
        <color theme="1"/>
        <rFont val="Calibri"/>
      </rPr>
      <t>Phúc Lộc Thọ KHAO TIỆC Món 1k + Freeship</t>
    </r>
    <r>
      <rPr>
        <sz val="10"/>
        <color theme="1"/>
        <rFont val="Calibri"/>
      </rPr>
      <t xml:space="preserve">
- Scheme:
Giảm món:
Cơm Tấm Phúc Lộc Thọ: cơm bì trứng/ bì chả chỉ còn 1k MBS 50k
Cơm Gà Đệ Nhất: Cơm Vàng 1 Trứng chỉ còn 1k MBS 50k
Cùng hàng loạt voucher giảm giá (số lượng có hạn)
- Location: HCM
- Timeline: 21/02 - 23/02, 27/02, 28/02</t>
    </r>
  </si>
  <si>
    <t>21/02 - 23/02, 27/02, 28/02</t>
  </si>
  <si>
    <t>Dùng chung KV dòng 188</t>
  </si>
  <si>
    <r>
      <rPr>
        <b/>
        <sz val="10"/>
        <color theme="1"/>
        <rFont val="Calibri"/>
      </rPr>
      <t xml:space="preserve">1 Win 1:
</t>
    </r>
    <r>
      <rPr>
        <sz val="10"/>
        <color theme="1"/>
        <rFont val="Calibri"/>
      </rPr>
      <t>Search Placeholder(17h-19h): 21/02, 28/02
Hometop banner(7-9): 23/02, 27/02
Static banner(1-3): 22/02, 23/02
Floating(16h-19h): 22/02
Popup(16h-19h): 27/02</t>
    </r>
  </si>
  <si>
    <r>
      <rPr>
        <sz val="10"/>
        <rFont val="Calibri"/>
      </rPr>
      <t xml:space="preserve">Deadline 3/2
</t>
    </r>
    <r>
      <rPr>
        <u/>
        <sz val="10"/>
        <color rgb="FF1155CC"/>
        <rFont val="Calibri"/>
      </rPr>
      <t>https://drive.google.com/drive/u/0/folders/16DX-W7CyjNf3EvguevoC3kWbfKkVbGyN</t>
    </r>
  </si>
  <si>
    <t>com--phuc-loc-tho</t>
  </si>
  <si>
    <t>Feb.CB8</t>
  </si>
  <si>
    <r>
      <rPr>
        <sz val="10"/>
        <color theme="1"/>
        <rFont val="Calibri"/>
      </rPr>
      <t xml:space="preserve">- Key message: </t>
    </r>
    <r>
      <rPr>
        <b/>
        <sz val="10"/>
        <color theme="1"/>
        <rFont val="Calibri"/>
      </rPr>
      <t>Sủi Cảo Ngọc Ý Đồng Giá 40k</t>
    </r>
    <r>
      <rPr>
        <sz val="10"/>
        <color theme="1"/>
        <rFont val="Calibri"/>
      </rPr>
      <t xml:space="preserve">
- Scheme: Gía gốc 73k giảm về 40k, chọn 1 trong 4 món:
Sủi Cảo Chiên 
Sủi Cảo Thập Cẩm 
Sủi Cảo Khô Sốt Dầu Hào
Sủi Cảo
- Location: HCM
- Timeline: 17/02 -19/02</t>
    </r>
  </si>
  <si>
    <t>17/02 -19/02</t>
  </si>
  <si>
    <r>
      <rPr>
        <b/>
        <sz val="10"/>
        <color theme="1"/>
        <rFont val="Calibri"/>
      </rPr>
      <t xml:space="preserve">1 Combo8:
</t>
    </r>
    <r>
      <rPr>
        <sz val="10"/>
        <color theme="1"/>
        <rFont val="Calibri"/>
      </rPr>
      <t>Bottom banner(4-6): 17/02 -19/02
Search placeholder(17h-19h): 17/02, 18/02</t>
    </r>
  </si>
  <si>
    <t>sui-cao-ngoc-y-40</t>
  </si>
  <si>
    <t>Feb.CB9</t>
  </si>
  <si>
    <r>
      <rPr>
        <sz val="10"/>
        <color theme="1"/>
        <rFont val="Calibri"/>
      </rPr>
      <t xml:space="preserve">- Key message: </t>
    </r>
    <r>
      <rPr>
        <b/>
        <sz val="10"/>
        <color theme="1"/>
        <rFont val="Calibri"/>
      </rPr>
      <t>Sủi Cảo Ngọc Ý Đồng Giá 40k</t>
    </r>
    <r>
      <rPr>
        <sz val="10"/>
        <color theme="1"/>
        <rFont val="Calibri"/>
      </rPr>
      <t xml:space="preserve">
- Scheme: Gía gốc 73k giảm về 40k, chọn 1 trong 4 món:
Sủi Cảo Chiên 
Sủi Cảo Thập Cẩm 
Sủi Cảo Khô Sốt Dầu Hào
Sủi Cảo
- Location: HCM
- Timeline: 21/02 - 23/02</t>
    </r>
  </si>
  <si>
    <r>
      <rPr>
        <b/>
        <sz val="10"/>
        <color theme="1"/>
        <rFont val="Calibri"/>
      </rPr>
      <t xml:space="preserve">1 Combo9:
</t>
    </r>
    <r>
      <rPr>
        <sz val="10"/>
        <color theme="1"/>
        <rFont val="Calibri"/>
      </rPr>
      <t>Hometop banner(10-12): 21/02 - 23/02
Search placeholder(17h-19h): 22/02, 23/02</t>
    </r>
  </si>
  <si>
    <t>suicaongoc-y-ha-ton-quyen</t>
  </si>
  <si>
    <t>MỪNG KATINAT LÊN 9 
MUA 1 TẶNG 1 + voucher 100k 
MUA 1 TẶNG 1
Mua 1 bơ già dừa non size S tặng 1 Oolong Nướng Sữa Size L
Giá gốc: 109k
Giá giảm: 55k
Upsize bơ L: + 14k
Voucher:
KATINAT50K giảm 25% cap 50k
CAPHE100K giảm 15% cap 100k
Qty: Unlimited
Timeline: 21/1 &amp; 22/1
Location: NW</t>
  </si>
  <si>
    <t>21/01 - 22/01</t>
  </si>
  <si>
    <t>a30_user_milktea</t>
  </si>
  <si>
    <t>Static banner: 22/01
SPH (12h-14h): 21/01, 22/01
Floating (6h-10h): 22/01
Bottom banner: 21/01
Pop-up (6h-10h) WL: 21/01
SPF Page (13h): 22/01</t>
  </si>
  <si>
    <t>Static banner: 22/01
SPH (12h-14h): 22/01
Floating (6h-10h): 22/01
Static banner: 21/01
SPF Page (13h): 22/01</t>
  </si>
  <si>
    <t>https://drive.google.com/drive/folders/1bac8vCHnnabRKFy_xop0vQ1d3NpTTDVF</t>
  </si>
  <si>
    <t>katinat-1g1</t>
  </si>
  <si>
    <r>
      <rPr>
        <sz val="10"/>
        <color theme="1"/>
        <rFont val="Calibri"/>
      </rPr>
      <t xml:space="preserve">- Keymess: </t>
    </r>
    <r>
      <rPr>
        <b/>
        <sz val="10"/>
        <color theme="1"/>
        <rFont val="Calibri"/>
      </rPr>
      <t>BINGXUE KHAO TIỆC MATCHA Chỉ 0Đ</t>
    </r>
    <r>
      <rPr>
        <sz val="10"/>
        <color theme="1"/>
        <rFont val="Calibri"/>
      </rPr>
      <t xml:space="preserve">
- Scheme:
+ Giảm các món best seller sau về 20.000 VNĐ (chỉ chọn được 1 món/bill):
Trà Matcha
Trà sữa Matcha Đậu Đỏ
Sundae matcha trân châu đường đen
+ Nhập mã BINGXUE0D Giảm 20K mbs 20K
- Location: HN
- Timeline: 07/02 - 11/02, 15/02 - 18/02, 21/02 - 23/02</t>
    </r>
  </si>
  <si>
    <t>07/02 - 11/02, 15/02 - 18/02, 21/02 - 23/02</t>
  </si>
  <si>
    <r>
      <rPr>
        <b/>
        <sz val="10"/>
        <color theme="1"/>
        <rFont val="Calibri"/>
      </rPr>
      <t xml:space="preserve">12 Static lẻ:
</t>
    </r>
    <r>
      <rPr>
        <sz val="10"/>
        <color theme="1"/>
        <rFont val="Calibri"/>
      </rPr>
      <t>Static banner 5: 07/02 - 11/02, 15/02 - 18/02, 21/02 - 23/02</t>
    </r>
  </si>
  <si>
    <t>https://drive.google.com/drive/u/0/folders/1sU0Mblaf_nyThnOk5ueCkMDbjbDJESfW</t>
  </si>
  <si>
    <t>tra-sua-bingxue-0d</t>
  </si>
  <si>
    <r>
      <rPr>
        <sz val="10"/>
        <color theme="1"/>
        <rFont val="Calibri"/>
      </rPr>
      <t xml:space="preserve">- Key Mess: </t>
    </r>
    <r>
      <rPr>
        <b/>
        <sz val="10"/>
        <color theme="1"/>
        <rFont val="Calibri"/>
      </rPr>
      <t>Busan Khao Tiệc - Giảm 30%  + Voucher 40.000 Đồng</t>
    </r>
    <r>
      <rPr>
        <sz val="10"/>
        <color theme="1"/>
        <rFont val="Calibri"/>
      </rPr>
      <t xml:space="preserve">
- Scheme:
+ Miến Trộn giảm 30%, 50 phần/1 chi nhánh/ ngày 
+ Ngoài ra còn có các mã giảm cực kì hấp dẫn khác:
SIEUTIEC20 giảm 20k cho đơn 50k 
SIEUTIEC30 giảm 30k cho đơn 70k 
SIEUTIEC40 giảm 40k cho đơn 100k 
SIEUTIEC50 giảm 50k đơn 140k 
SIEUTIEC70 giảm 70k cho đơn 200k
Limit 1 lần đặt/bill, No MBS
- Location: HCM
- Timeline: 22/02 - 24/02</t>
    </r>
  </si>
  <si>
    <t>22/02 - 24/02</t>
  </si>
  <si>
    <r>
      <rPr>
        <sz val="10"/>
        <rFont val="Calibri"/>
      </rPr>
      <t xml:space="preserve">Adapt </t>
    </r>
    <r>
      <rPr>
        <u/>
        <sz val="10"/>
        <color rgb="FF1155CC"/>
        <rFont val="Calibri"/>
      </rPr>
      <t>KV Cũ</t>
    </r>
    <r>
      <rPr>
        <sz val="10"/>
        <rFont val="Calibri"/>
      </rPr>
      <t>: Thay template mới, thay keymess mới</t>
    </r>
  </si>
  <si>
    <r>
      <rPr>
        <b/>
        <sz val="10"/>
        <color theme="1"/>
        <rFont val="Calibri"/>
      </rPr>
      <t xml:space="preserve">1 Combo 1:
</t>
    </r>
    <r>
      <rPr>
        <sz val="10"/>
        <color theme="1"/>
        <rFont val="Calibri"/>
      </rPr>
      <t>Static banner(1-3): 22/02 - 24/02
Pop up(16h-19h): 23/02</t>
    </r>
  </si>
  <si>
    <r>
      <rPr>
        <sz val="10"/>
        <rFont val="Calibri"/>
      </rPr>
      <t xml:space="preserve">Deadline 12/2
</t>
    </r>
    <r>
      <rPr>
        <u/>
        <sz val="10"/>
        <color rgb="FF1155CC"/>
        <rFont val="Calibri"/>
      </rPr>
      <t>https://drive.google.com/drive/u/0/folders/1Nakq-pPLhh5naHQrmzjksA1izBQaCpYQ</t>
    </r>
  </si>
  <si>
    <t>busan-30</t>
  </si>
  <si>
    <r>
      <rPr>
        <sz val="10"/>
        <color theme="1"/>
        <rFont val="Calibri"/>
      </rPr>
      <t xml:space="preserve">- Key Message: </t>
    </r>
    <r>
      <rPr>
        <b/>
        <sz val="10"/>
        <color theme="1"/>
        <rFont val="Calibri"/>
      </rPr>
      <t>AZ</t>
    </r>
    <r>
      <rPr>
        <sz val="10"/>
        <color theme="1"/>
        <rFont val="Calibri"/>
      </rPr>
      <t xml:space="preserve"> </t>
    </r>
    <r>
      <rPr>
        <b/>
        <sz val="10"/>
        <color theme="1"/>
        <rFont val="Calibri"/>
      </rPr>
      <t>Yêu Đời Khao Deal Hời Chỉ 8K + Voucher 40K</t>
    </r>
    <r>
      <rPr>
        <sz val="10"/>
        <color theme="1"/>
        <rFont val="Calibri"/>
      </rPr>
      <t xml:space="preserve">
- Scheme: Trà sữa Milo Dầm AZ chỉ 8k + Voucher giảm 40k
+ List món giảm về 8k. Giới hạn mỗi khách hàng chỉ mua được 1 trong 5 món giá 8K:
Trà đào (size L)
Trà Thái Tắc Hạt Đào (Size L)
Trà Sữa Phô Mai Tươi (size M)
Trà Sữa Thái Xanh trân châu đen (size M)
Milo Dầm Phô Mai Tươi (size M)
+ Nhập Code: AZ40 -  Mã giảm 40K cho đơn 70K (Số lượng có Hạn)
- Location: HCM
- Timeline: 14/02 - 17/02</t>
    </r>
  </si>
  <si>
    <t>14/02 - 17/02</t>
  </si>
  <si>
    <t>https://drive.google.com/drive/folders/1N6bOiFUxg_RZ3raEUJqhXzjVMl4ohJjX?usp=sharing</t>
  </si>
  <si>
    <t>Background theme tone hồng</t>
  </si>
  <si>
    <t>- Thêm element trái tim
- Gắn tag Deal độc quyền trên SPF</t>
  </si>
  <si>
    <r>
      <rPr>
        <b/>
        <sz val="10"/>
        <color theme="1"/>
        <rFont val="Calibri"/>
      </rPr>
      <t xml:space="preserve">1 Combo 8:
</t>
    </r>
    <r>
      <rPr>
        <sz val="10"/>
        <color theme="1"/>
        <rFont val="Calibri"/>
      </rPr>
      <t>Search Placeholder(19h-22h): 16/02, 17/02
Bottom Banner(4-6): 14/02 - 16/02</t>
    </r>
  </si>
  <si>
    <r>
      <rPr>
        <sz val="10"/>
        <rFont val="Calibri"/>
      </rPr>
      <t xml:space="preserve">Deadline 3/2
</t>
    </r>
    <r>
      <rPr>
        <u/>
        <sz val="10"/>
        <color rgb="FF1155CC"/>
        <rFont val="Calibri"/>
      </rPr>
      <t>https://drive.google.com/drive/u/0/folders/15kLBvImbuSMithTItE-ai6Rcd8Ik22dJ</t>
    </r>
  </si>
  <si>
    <t>khuc-bach-az-8k</t>
  </si>
  <si>
    <r>
      <rPr>
        <sz val="10"/>
        <color theme="1"/>
        <rFont val="Calibri"/>
      </rPr>
      <t xml:space="preserve">- Key Message: </t>
    </r>
    <r>
      <rPr>
        <b/>
        <sz val="10"/>
        <color theme="1"/>
        <rFont val="Calibri"/>
      </rPr>
      <t>AZ Tặng bạn deal 10K + Voucher 40K</t>
    </r>
    <r>
      <rPr>
        <sz val="10"/>
        <color theme="1"/>
        <rFont val="Calibri"/>
      </rPr>
      <t xml:space="preserve">
- Scheme: Trà sữa Milo Dầm AZ chỉ 10k + Voucher giảm 40k
+ List món giảm về 10k. Giới hạn mỗi khách hàng chỉ mua được 1 trong 5 món giá 10K:
Trà đào (size L)
Trà Thái Tắc Hạt Đào (Size L)
Trà Sữa Phô Mai Tươi (size M)
Trà Sữa Thái Xanh trân châu đen (size M)
Milo Dầm Phô Mai Tươi (size M)
+ Nhập Code: AZ40 -  Mã giảm 40K cho đơn 70K (Số lượng có Hạn)
- Location: HCM
- Timeline: 21/02 - 23/02</t>
    </r>
  </si>
  <si>
    <t xml:space="preserve">Background tone xanh biển+hồng </t>
  </si>
  <si>
    <t>- Thêm element nơ 
- Gắn tag Deal độc quyền trên SPF</t>
  </si>
  <si>
    <r>
      <rPr>
        <b/>
        <sz val="10"/>
        <color theme="1"/>
        <rFont val="Calibri"/>
      </rPr>
      <t xml:space="preserve">1 Combo 9:
</t>
    </r>
    <r>
      <rPr>
        <sz val="10"/>
        <color theme="1"/>
        <rFont val="Calibri"/>
      </rPr>
      <t>Search Placeholder(14h-17h): 22/02
Search Placeholder(19h-22h): 23/02
Hometop banner(10-12): 21/02 - 23/02</t>
    </r>
  </si>
  <si>
    <r>
      <rPr>
        <sz val="10"/>
        <rFont val="Calibri"/>
      </rPr>
      <t xml:space="preserve">Deadline 11/2
</t>
    </r>
    <r>
      <rPr>
        <u/>
        <sz val="10"/>
        <color rgb="FF1155CC"/>
        <rFont val="Calibri"/>
      </rPr>
      <t>https://drive.google.com/drive/u/0/folders/1-vYoXFgaGYrJ0UEEdj77AvbxDBTJgoLZ</t>
    </r>
  </si>
  <si>
    <t>tra-khuc-bach-az</t>
  </si>
  <si>
    <t>Trà sữa Tiger Hill</t>
  </si>
  <si>
    <r>
      <rPr>
        <sz val="10"/>
        <color theme="1"/>
        <rFont val="Calibri"/>
      </rPr>
      <t>Keymess:</t>
    </r>
    <r>
      <rPr>
        <b/>
        <sz val="10"/>
        <color theme="1"/>
        <rFont val="Calibri"/>
      </rPr>
      <t xml:space="preserve"> Tiger Hill Mời Bạn Trà sữa Chỉ 1K</t>
    </r>
    <r>
      <rPr>
        <sz val="10"/>
        <color theme="1"/>
        <rFont val="Calibri"/>
      </rPr>
      <t xml:space="preserve">
Scheme: Giảm món best seller Trà sữa Trân châu Full topping giá gốc 48K về 1K mbs 23K
Location: HN
Timeline: 13/2,14/2</t>
    </r>
  </si>
  <si>
    <t>13/02-14/02</t>
  </si>
  <si>
    <t>ID Tiger Hill.xlsx</t>
  </si>
  <si>
    <t>KV Tri ân Tài xế</t>
  </si>
  <si>
    <t>concept lễ tình nhân</t>
  </si>
  <si>
    <t>- Collection List Banner 1-3: 13/2 
- Homebottom 4-6: 14/2
- SPF FP Story: 13h - 18h 13/2
- Foody FP Story: 13h - 18h 14/2</t>
  </si>
  <si>
    <r>
      <rPr>
        <sz val="10"/>
        <rFont val="Calibri"/>
      </rPr>
      <t xml:space="preserve">Deadline 24/1
</t>
    </r>
    <r>
      <rPr>
        <u/>
        <sz val="10"/>
        <color rgb="FF1155CC"/>
        <rFont val="Calibri"/>
      </rPr>
      <t>https://drive.google.com/drive/u/0/folders/1lKAf5kJdwQabfYp-laeHieX1pcaSMrRn</t>
    </r>
  </si>
  <si>
    <t>tiger-hill-1k</t>
  </si>
  <si>
    <r>
      <rPr>
        <sz val="10"/>
        <color theme="1"/>
        <rFont val="Calibri"/>
      </rPr>
      <t xml:space="preserve">- Key message: </t>
    </r>
    <r>
      <rPr>
        <b/>
        <sz val="10"/>
        <color theme="1"/>
        <rFont val="Calibri"/>
      </rPr>
      <t>Rau Má Mix Mua 1 Tặng 1</t>
    </r>
    <r>
      <rPr>
        <sz val="10"/>
        <color theme="1"/>
        <rFont val="Calibri"/>
      </rPr>
      <t xml:space="preserve">
- Scheme:
Mua 1 Tặng 1 Combo 1, 2, 4 size nhỏ
- Location: HCM
- Timeline: 10/02 - 14/02</t>
    </r>
  </si>
  <si>
    <t>https://drive.google.com/drive/folders/1PCYOXSNiZ37f_5MYs8Ocjvc-1f-3-e_6?usp=drive_link</t>
  </si>
  <si>
    <t>Thiết kế theo banner mẫu</t>
  </si>
  <si>
    <r>
      <rPr>
        <b/>
        <sz val="10"/>
        <color theme="1"/>
        <rFont val="Calibri"/>
      </rPr>
      <t xml:space="preserve">1 Win 1:
</t>
    </r>
    <r>
      <rPr>
        <sz val="10"/>
        <color theme="1"/>
        <rFont val="Calibri"/>
      </rPr>
      <t>Search Placeholder(14h-17h): 11/02
Search Placeholder(19h-22h): 14/02
Hometop banner(7-9): 12/02, 13/02
Static banner(1-3): 10/02, 11/02
Floating (13h-16h): 11/02
Popup(13h-16h): 13/02</t>
    </r>
  </si>
  <si>
    <r>
      <rPr>
        <sz val="10"/>
        <rFont val="Calibri"/>
      </rPr>
      <t xml:space="preserve">Deadline 21/1
</t>
    </r>
    <r>
      <rPr>
        <u/>
        <sz val="10"/>
        <color rgb="FF1155CC"/>
        <rFont val="Calibri"/>
      </rPr>
      <t>https://drive.google.com/drive/u/0/folders/17-ojOlvBC89IyXuJls7WSVNXasxkZINH</t>
    </r>
  </si>
  <si>
    <t>rau-ma-mix-1g1</t>
  </si>
  <si>
    <r>
      <rPr>
        <sz val="10"/>
        <color theme="1"/>
        <rFont val="Calibri"/>
      </rPr>
      <t xml:space="preserve">- Key message: </t>
    </r>
    <r>
      <rPr>
        <b/>
        <sz val="10"/>
        <color theme="1"/>
        <rFont val="Calibri"/>
      </rPr>
      <t>Trà Sữa Ô Long Châu Mua 1 Tặng 1</t>
    </r>
    <r>
      <rPr>
        <sz val="10"/>
        <color theme="1"/>
        <rFont val="Calibri"/>
      </rPr>
      <t xml:space="preserve">
- Scheme:
Mua 1 Tặng 1, 3 combo:
+ Trà Ôlong Lài Sữa Đà Lạt ( sz M) TẶNG Trà Ôlong Lài Sữa Đà Lạt (sz M)
+ Trà Ôlong Xoài Nhiệt Đới (sz M) TẶNG Trà Ôlong Xoài Nhiệt Đới (sz M)
+ Trà Ôlong Đào Sữa Tươi Thượng Hạng (sz M) TẶNG Trà Ôlong Đào Sữa Tươi Thượng Hạng (sz M)
- Location: HCM
- Timeline: 10/02 - 14/02, 17/02</t>
    </r>
  </si>
  <si>
    <t>10/02 - 14/02, 17/02</t>
  </si>
  <si>
    <t>https://drive.google.com/drive/folders/1XXxYC2anu5afVFwasVrNVdNajRGfruO3?usp=drive_link</t>
  </si>
  <si>
    <t>Thiết kế theo banner mẫu (remove sticker 14/2)</t>
  </si>
  <si>
    <r>
      <rPr>
        <b/>
        <sz val="10"/>
        <color theme="1"/>
        <rFont val="Calibri"/>
      </rPr>
      <t xml:space="preserve">2 Win 3:
</t>
    </r>
    <r>
      <rPr>
        <sz val="10"/>
        <color theme="1"/>
        <rFont val="Calibri"/>
      </rPr>
      <t>Hometop banner(7-9): 10/02, 11/02, 14/02, 17/02
Static banner(1-3): 12/02, 13/02</t>
    </r>
  </si>
  <si>
    <r>
      <rPr>
        <sz val="10"/>
        <rFont val="Calibri"/>
      </rPr>
      <t xml:space="preserve">Deadline 21/1
</t>
    </r>
    <r>
      <rPr>
        <u/>
        <sz val="10"/>
        <color rgb="FF1155CC"/>
        <rFont val="Calibri"/>
      </rPr>
      <t>https://drive.google.com/drive/u/0/folders/17VejdzZmUjw1lSW9JcTfs7uy-lTW7CMo</t>
    </r>
    <r>
      <rPr>
        <sz val="10"/>
        <rFont val="Calibri"/>
      </rPr>
      <t xml:space="preserve"> </t>
    </r>
  </si>
  <si>
    <t>tra-olong-chau</t>
  </si>
  <si>
    <r>
      <rPr>
        <sz val="10"/>
        <color theme="1"/>
        <rFont val="Calibri"/>
      </rPr>
      <t xml:space="preserve">- Key mess: </t>
    </r>
    <r>
      <rPr>
        <b/>
        <sz val="10"/>
        <color theme="1"/>
        <rFont val="Calibri"/>
      </rPr>
      <t>KOMBO Khao cơm niêu Chỉ 69K + Voucher 20K</t>
    </r>
    <r>
      <rPr>
        <sz val="10"/>
        <color theme="1"/>
        <rFont val="Calibri"/>
      </rPr>
      <t xml:space="preserve">
- Scheme: Giảm giá toàn bộ cat cơm niêu từ 91800đ --&gt; 69000đ 
- Voucher: SIEUTIEC20, giảm 20k đơn từ 50k
- Location: Hà Nội, HCM, Đồng Nai, Thái Nguyên, Huế (new outlet onboard from Feb2025)
Timeline: 19/02-28/02</t>
    </r>
  </si>
  <si>
    <t>19/02-28/02</t>
  </si>
  <si>
    <t>Mex ID KOMBO - Tri ân Bác Tài</t>
  </si>
  <si>
    <t>https://drive.google.com/drive/folders/1Y9QJbxeXcPqQCZix30kLMolcAXw75tlo</t>
  </si>
  <si>
    <t>Sử dụng màu đỏ, vàng của brand</t>
  </si>
  <si>
    <t>dùng 3 niêu cơm bất kỳ trong link ảnh món</t>
  </si>
  <si>
    <t>Hometop 1-3: 20/2
Homebottom 1-3: 19/2
SPH (4H):
10 - 12h ngày 20/2
10 - 12h ngày 23/2
Post FB ShopeeFood: 10h 21/2
Post FB Foody: 14h 21/2
Story FB Foody: 10h-13h 20/2 và 28/2</t>
  </si>
  <si>
    <r>
      <rPr>
        <sz val="10"/>
        <rFont val="Calibri"/>
      </rPr>
      <t xml:space="preserve">Deadline 7/2
</t>
    </r>
    <r>
      <rPr>
        <u/>
        <sz val="10"/>
        <color rgb="FF1155CC"/>
        <rFont val="Calibri"/>
      </rPr>
      <t>https://drive.google.com/drive/u/0/folders/1d-rKfAGMyHqdiPhv9DPimgCTXnEwlWgA</t>
    </r>
  </si>
  <si>
    <t>kombo---com-nieu</t>
  </si>
  <si>
    <t>14-16.2</t>
  </si>
  <si>
    <t>Key Mess: Ưu Đãi Kép - Maycha Khao món 50% &amp; Voucher 45k
Scheme: 
Trà Sữa Trân Châu M 23k giảm còn 11k5
Trà Sữa Hong Kong M 23k giảm còn 11k5
Nhập code MAYCHAVIP30 - giảm 30k mbs 60k
Nhập code MAYCHAVIP20 - giảm 20k mbs 40k
Nhập code MAYCHA45 - giảm 45k mbs 120k
Timeline: 14-16/2
Location: HCM; Đồng Nai, Bình Dương; Đà Nẵng, An Giang, Kiên Giang, Tiền Giang, Long An</t>
  </si>
  <si>
    <t>- HTC (8h-16h): 14/02
- Hometop: 15/02; 16/02
- Floating (13h-16h): 14/02
- Bottom Banner: 14/02; 15/02; 16/02</t>
  </si>
  <si>
    <t>- HTC (8h-16h): 14/02
- Hometop: 15/02; 16/02
- Floating (13h-16h): 16/02
- Bottom Banner: 14/02; 15/02; 16/02</t>
  </si>
  <si>
    <r>
      <rPr>
        <sz val="10"/>
        <rFont val="Calibri"/>
      </rPr>
      <t xml:space="preserve">Deadline 3/2
</t>
    </r>
    <r>
      <rPr>
        <u/>
        <sz val="10"/>
        <color rgb="FF1155CC"/>
        <rFont val="Calibri"/>
      </rPr>
      <t>https://drive.google.com/drive/u/0/folders/1Y_9TyugkL-Bl4JzPoGbUSZaBf-_d3d4n</t>
    </r>
  </si>
  <si>
    <t>maycha--50k</t>
  </si>
  <si>
    <t>Feb_HCM</t>
  </si>
  <si>
    <t>Key Mess: Maycha Khao Deal 1K + Voucher giảm 45k
Scheme:
Maycha khao deal 1k áp dụng các món 
+ Trà Sữa Trân Châu Hoàng Kim
+ Trà sữa Hong Kong
Nhập code MAYCHAVIP30 - giảm 30k mbs 60k
MAYCHAFS - Freeship 15k mbs 0đ
MAYCHAVIP20 - giảm 20k mbs 40k
MAYCHA45 - giảm 45k mbs 120k
Timeline: 21-23/2
Location: HCM; Đồng Nai, Bình Dương; Đà Nẵng, An Giang, Kiên Giang, Tiền Giang, Long An</t>
  </si>
  <si>
    <t>- HTC (8h-16h): 21/02
- Hometop: 22/02; 23/02
- Floating (13h-16h): 22/02
- SPH (12h-14h): 23/02
- Flashsale Banner: 21/02
- Bottom Banner: 21/02; 22/02; 23/02</t>
  </si>
  <si>
    <r>
      <rPr>
        <sz val="10"/>
        <rFont val="Calibri"/>
      </rPr>
      <t xml:space="preserve">Deadline 11/2
</t>
    </r>
    <r>
      <rPr>
        <u/>
        <sz val="10"/>
        <color rgb="FF1155CC"/>
        <rFont val="Calibri"/>
      </rPr>
      <t>https://drive.google.com/drive/u/0/folders/1f12pz2yquSwWl-8R_aWszL3awgMQveCD</t>
    </r>
  </si>
  <si>
    <t>maycha-giam50</t>
  </si>
  <si>
    <t xml:space="preserve">- Key message: Trà Sữa TocoToco Mua 1 Tặng 1 + Code 25K
- Scheme: TocoToco khao combo 2 ly chỉ còn 44k
- Nhập code TOCOVIP25 - giảm 25K đơn từ 44K
TOCOVIP20 - 20k mbs 40k
- Timeline: 14-16/2; 21-23/2
- Location: Hà Nội, HCM </t>
  </si>
  <si>
    <t>14/02 - 16/02
21/02 - 23/02</t>
  </si>
  <si>
    <t>- HTC (8h-16h): 15/02; 22/02
- Hometop: 16/02; 21/02; 23/02
- Bottom Banner: 14/02; 15/02; 16/02; 21/02; 22/02; 23/02
- SPH (12h-14h): 14/02
- Floating (19h-22h): 21/02; 22/02</t>
  </si>
  <si>
    <t>- HTC (8h-16h): 15/02; 22/02
- Hometop: 14/02; 15/02; 16/02; 21/02; 23/02
- Bottom Banner: 14/02; 15/02; 16/02; 21/02; 22/02; 23/02
- Floating (19h-22h): 21/02; 22/02</t>
  </si>
  <si>
    <r>
      <rPr>
        <sz val="10"/>
        <rFont val="Calibri"/>
      </rPr>
      <t xml:space="preserve">Deadline 3/2
</t>
    </r>
    <r>
      <rPr>
        <u/>
        <sz val="10"/>
        <color rgb="FF1155CC"/>
        <rFont val="Calibri"/>
      </rPr>
      <t>https://drive.google.com/drive/u/0/folders/1XKGOZOiJ6ps-pgUUecHElBF7SxsvRIUJ</t>
    </r>
  </si>
  <si>
    <t>tocotoco-1t1</t>
  </si>
  <si>
    <t>Key Mess: Phê La gấp đôi chill đãi: ưu đãi 30% + voucher 40k
Scheme: Combo 2ly sz L và 2 topping 157k còn 110k
Áp dụng các món: oolong sữa,oolong nhài sữa,khói b'lao, tấm, phong lan,lụa đào
Nhập code: PHELA30 - 30k mbs 110k
PHELA40 - 20% cap 40k
Location: HCM, Hà Nội, Đà Nẵng, Quảng Nam, Lâm Đồng, Biên Hoà, Hải Phòng, Vũng Tàu
Timeline: 17-21/2</t>
  </si>
  <si>
    <t>- HTC (8h-16h): 17/02
- Hometop: 19/02; 20/02
- Static Banner: 19/02; 21/02
- Flashsale Banner: 21/02
- SPH (12h-14h): 18/02
- Floating (13h-16h): 21/02</t>
  </si>
  <si>
    <t>https://drive.google.com/drive/folders/1bZv8tVDvhyUSLQpS50nzS6Oh3Icy9kVN</t>
  </si>
  <si>
    <t>phe-la-30</t>
  </si>
  <si>
    <t>Gong Cha Khao Deal Mua 1 Tặng 1 + Voucher 50%
Scheme: 
BOGO Mua M tặng M
- Món mua: Trà Mãng Cầu Me/ Xoài Me Đá Xay/ TS Okinawa/ TS Okinawa Oreo/ TS Oolong 3J
- Món tặng: TS TC Đen/Hokkaido/Oolong
Giá gốc: 120,000đ -&gt; 65,000đ
Nhập code: GONGCHAVIP35: giảm 50% cap 35k
GONGCHAVIP30 : giảm 50% cap 30k
GONGCHAVIP20 - 50% cap 20k
Timeline: 10-12/2; 24-26/2
Location: HCM,HN, Đồng Nai, Khánh Hòa, Đà Lạt</t>
  </si>
  <si>
    <t>10/02 - 12/02
24/02 - 26/02</t>
  </si>
  <si>
    <t>- HTC (8h-16h): 10/02; 24/02
- Hometop (1-4): 11/02; 12/02; 25/02; 26/02
- SPH: (19h-22h) 10/02; (12h-14h) 12/02
- Bottom Banner: 10/02; 11/02; 12/02; 24/02; 25/02; 26/02
- Pop up (19h-22h): 24/02
- Floating (13h-16h): 25/03</t>
  </si>
  <si>
    <r>
      <rPr>
        <sz val="10"/>
        <rFont val="Calibri"/>
      </rPr>
      <t xml:space="preserve">timeline 10-14/2 Deadline 21/1
</t>
    </r>
    <r>
      <rPr>
        <u/>
        <sz val="10"/>
        <color rgb="FF1155CC"/>
        <rFont val="Calibri"/>
      </rPr>
      <t xml:space="preserve">https://drive.google.com/drive/u/0/folders/14SP1CUNmaMerkHQItIPCRncJXsjA2Fo5
</t>
    </r>
    <r>
      <rPr>
        <sz val="10"/>
        <rFont val="Calibri"/>
      </rPr>
      <t xml:space="preserve">timeline 24-26/2: deadline 12/2
</t>
    </r>
    <r>
      <rPr>
        <u/>
        <sz val="10"/>
        <color rgb="FF1155CC"/>
        <rFont val="Calibri"/>
      </rPr>
      <t>https://drive.google.com/drive/u/0/folders/1d4Q5bGdDTLqqb2WyPg6C7uYWrW3MtoNb</t>
    </r>
    <r>
      <rPr>
        <sz val="10"/>
        <rFont val="Calibri"/>
      </rPr>
      <t xml:space="preserve"> </t>
    </r>
  </si>
  <si>
    <t>gong-cha-khao-deal</t>
  </si>
  <si>
    <t xml:space="preserve"> Key Mess: SUNDAY BASIC TUNG DEAL
- MUA 1 Tặng 1 + Voucher 50k
- Scheme:
Món mua: 01 Trà Sữa Kem Trứng Khè (L)
Món tặng: 01 Trà Sữa Truyền Thống (M)
(30 phần/ngày/chi nhánh)
+ Nhập code SUNDAYVIP40: giảm 40k mbs 80k
SUNDAYVIP30: giảm 30% cap 40k
SUNDAYVIP45: 45k mbs 100k
Timeline: 26-28/2
- Location: HCM</t>
  </si>
  <si>
    <t>26/02 - 28/02</t>
  </si>
  <si>
    <t>- HTC (8h-16h): 26/02
- Hometop: 27/02; 28/02
- Flashsale: 26/02
- Static Banner: 27/02; 28/02
- Floating (13h-16h): 27/02; 28/02</t>
  </si>
  <si>
    <r>
      <rPr>
        <sz val="10"/>
        <rFont val="Calibri"/>
      </rPr>
      <t xml:space="preserve">Deadline 14/2
</t>
    </r>
    <r>
      <rPr>
        <u/>
        <sz val="10"/>
        <color rgb="FF1155CC"/>
        <rFont val="Calibri"/>
      </rPr>
      <t>https://drive.google.com/drive/u/0/folders/1EBX22D5vHCna6tInb4XF-jToIIqi0ELD</t>
    </r>
  </si>
  <si>
    <t>sundaybasic-deal</t>
  </si>
  <si>
    <t>Jan.CB9</t>
  </si>
  <si>
    <r>
      <rPr>
        <sz val="10"/>
        <color theme="1"/>
        <rFont val="Calibri"/>
      </rPr>
      <t xml:space="preserve">- Key Message: </t>
    </r>
    <r>
      <rPr>
        <b/>
        <sz val="10"/>
        <color theme="1"/>
        <rFont val="Calibri"/>
      </rPr>
      <t>Gà Nướng Ò Ó O MỜI BẠN
GIẢM 50% + VOUCHER 99K</t>
    </r>
    <r>
      <rPr>
        <sz val="10"/>
        <color theme="1"/>
        <rFont val="Calibri"/>
      </rPr>
      <t xml:space="preserve">
- Scheme: 
+ Món: Combo Gà Nướng Nửa Con Nhiều Vị + 1 bánh mì (50%)
Note: ràng 1 phần/bill, MBS 20K
+ Nhập code SIEUTIEC99 giảm 99K MBS 250K
- Location: HCM
- Timeline: 21/01 - 23/01</t>
    </r>
  </si>
  <si>
    <t>21/01 - 23/01</t>
  </si>
  <si>
    <t>https://docs.google.com/spreadsheets/d/1araIWejcg2ho4Cg5omC68KUFFPIA9zku3QZcudN1FM0/edit?gid=1649206201#gid=1649206201</t>
  </si>
  <si>
    <r>
      <rPr>
        <b/>
        <sz val="10"/>
        <color theme="1"/>
        <rFont val="Calibri"/>
      </rPr>
      <t xml:space="preserve">1 Combo 9:
</t>
    </r>
    <r>
      <rPr>
        <sz val="10"/>
        <color theme="1"/>
        <rFont val="Calibri"/>
      </rPr>
      <t>Search Placeholder(17h-19h): 21/01, 23/01
Hometop banner(10-12): 21/01 - 23/01</t>
    </r>
  </si>
  <si>
    <t>https://drive.google.com/drive/folders/1ilGZ0Cdb0zNLZBJJd4QTDPw9m5QVTBmx</t>
  </si>
  <si>
    <t>ga-nuong-o-o-o-99</t>
  </si>
  <si>
    <r>
      <rPr>
        <sz val="10"/>
        <color theme="1"/>
        <rFont val="Calibri"/>
      </rPr>
      <t xml:space="preserve">- Key Message: </t>
    </r>
    <r>
      <rPr>
        <b/>
        <sz val="10"/>
        <color theme="1"/>
        <rFont val="Calibri"/>
      </rPr>
      <t xml:space="preserve">THÈM CƠM TẤM, ĐẶT BA LỘC
GIẢM 50% + VOUCHER 99K </t>
    </r>
    <r>
      <rPr>
        <sz val="10"/>
        <color theme="1"/>
        <rFont val="Calibri"/>
      </rPr>
      <t xml:space="preserve">
- Scheme: 
+ Món: Cơm tấm Sườn cốt lết nướng (50%)
Note: ràng 1 phần/bill, MBS 20K
+ Nhập code SIEUTIEC99 giảm 99K MBS 250K
- Location: HCM
- Timeline: 21/01 - 23/01</t>
    </r>
  </si>
  <si>
    <t>https://docs.google.com/spreadsheets/d/1araIWejcg2ho4Cg5omC68KUFFPIA9zku3QZcudN1FM0/edit?gid=1281614813#gid=1281614813</t>
  </si>
  <si>
    <r>
      <rPr>
        <b/>
        <sz val="10"/>
        <color theme="1"/>
        <rFont val="Calibri"/>
      </rPr>
      <t xml:space="preserve">1 Combo 9:
</t>
    </r>
    <r>
      <rPr>
        <sz val="10"/>
        <color theme="1"/>
        <rFont val="Calibri"/>
      </rPr>
      <t>Search Placeholder(10h-12h): 22/01, 23/01
Hometop banner(10-12): 21/01 - 23/01</t>
    </r>
  </si>
  <si>
    <t>https://drive.google.com/drive/folders/1PpyA1aRCd23wWVnZcE12ZWy1m5DYrsjZ</t>
  </si>
  <si>
    <t>com-tam-ba-loc-50</t>
  </si>
  <si>
    <t>Đậu Má Mix - Đậu Nành &amp; Rau Má</t>
  </si>
  <si>
    <r>
      <rPr>
        <sz val="10"/>
        <color theme="1"/>
        <rFont val="Calibri"/>
      </rPr>
      <t xml:space="preserve">- Key Message: </t>
    </r>
    <r>
      <rPr>
        <b/>
        <sz val="10"/>
        <color theme="1"/>
        <rFont val="Calibri"/>
      </rPr>
      <t xml:space="preserve">GIẢI NHIỆT CÙNG ĐẬU MÁ MIX 
DEAL 1K + VOUCHER 99K 
</t>
    </r>
    <r>
      <rPr>
        <sz val="10"/>
        <color theme="1"/>
        <rFont val="Calibri"/>
      </rPr>
      <t>- Scheme: 
+ Món: Rau Má Đậu Xanh (1K)
Note: ràng 1 phần/bill, MBS 20K
+ Nhập code SIEUTIEC99 giảm 99K MBS 250K
- Location: HCM
- Timeline: 22/01 - 24/01</t>
    </r>
  </si>
  <si>
    <t>https://docs.google.com/spreadsheets/d/1araIWejcg2ho4Cg5omC68KUFFPIA9zku3QZcudN1FM0/edit?gid=1718452851#gid=1718452851</t>
  </si>
  <si>
    <r>
      <rPr>
        <b/>
        <sz val="10"/>
        <color theme="1"/>
        <rFont val="Calibri"/>
      </rPr>
      <t xml:space="preserve">1 Win 3:
</t>
    </r>
    <r>
      <rPr>
        <sz val="10"/>
        <color theme="1"/>
        <rFont val="Calibri"/>
      </rPr>
      <t>Hometop banner(7-9): 22/01, 23/01
Static banner(1-3): 24/01</t>
    </r>
  </si>
  <si>
    <t>https://drive.google.com/drive/folders/1xTDcDKupwxv-yqZpy8tYoy7EcOgww-fg</t>
  </si>
  <si>
    <t>dau-ma-mix-1k</t>
  </si>
  <si>
    <t>Đậu Má Mix - Cơm Tấm Ba Lộc - Gà Nướng Ò Ó O</t>
  </si>
  <si>
    <t>Jan.RCD4</t>
  </si>
  <si>
    <r>
      <rPr>
        <sz val="10"/>
        <color theme="1"/>
        <rFont val="Calibri"/>
      </rPr>
      <t xml:space="preserve">- Keymess: </t>
    </r>
    <r>
      <rPr>
        <b/>
        <sz val="10"/>
        <color theme="1"/>
        <rFont val="Calibri"/>
      </rPr>
      <t>ƯU ĐÃI SIÊU DEAL</t>
    </r>
    <r>
      <rPr>
        <sz val="10"/>
        <color theme="1"/>
        <rFont val="Calibri"/>
      </rPr>
      <t xml:space="preserve">
- Scheme: 
+</t>
    </r>
    <r>
      <rPr>
        <b/>
        <sz val="10"/>
        <color theme="1"/>
        <rFont val="Calibri"/>
      </rPr>
      <t xml:space="preserve"> Gà Nướng Ò Ó O</t>
    </r>
    <r>
      <rPr>
        <sz val="10"/>
        <color theme="1"/>
        <rFont val="Calibri"/>
      </rPr>
      <t>: Giảm 50%,1 phần/bill, MBS: 20k món Combo Gà Nướng Nửa Con Nhiều Vị
+</t>
    </r>
    <r>
      <rPr>
        <b/>
        <sz val="10"/>
        <color theme="1"/>
        <rFont val="Calibri"/>
      </rPr>
      <t xml:space="preserve"> Cơm Tấm Ba Lộc</t>
    </r>
    <r>
      <rPr>
        <sz val="10"/>
        <color theme="1"/>
        <rFont val="Calibri"/>
      </rPr>
      <t>: Giảm 50%,1 phần/bill, MBS 20K món bánh mì &amp; Cơm tấm Sườn cốt lết nướng
+</t>
    </r>
    <r>
      <rPr>
        <b/>
        <sz val="10"/>
        <color theme="1"/>
        <rFont val="Calibri"/>
      </rPr>
      <t xml:space="preserve"> Đậu Má Mix</t>
    </r>
    <r>
      <rPr>
        <sz val="10"/>
        <color theme="1"/>
        <rFont val="Calibri"/>
      </rPr>
      <t xml:space="preserve">: Rau Má Đậu Xanh chỉ 1K, 1 phần/bill, MBS 20K
- Title RCD: </t>
    </r>
    <r>
      <rPr>
        <b/>
        <sz val="10"/>
        <color theme="1"/>
        <rFont val="Calibri"/>
      </rPr>
      <t>ƯU ĐÃI SIÊU DEAL</t>
    </r>
    <r>
      <rPr>
        <sz val="10"/>
        <color theme="1"/>
        <rFont val="Calibri"/>
      </rPr>
      <t xml:space="preserve">
- Mô tả RCD: KHAI TIỆC MÓN NGON - SĂN DEAL SIÊU HỜI
- Location: HCM
- Timeline: 21/01, 23/01</t>
    </r>
  </si>
  <si>
    <t>21/01, 23/01</t>
  </si>
  <si>
    <t>https://docs.google.com/spreadsheets/d/1araIWejcg2ho4Cg5omC68KUFFPIA9zku3QZcudN1FM0/edit?gid=505211701#gid=505211701</t>
  </si>
  <si>
    <t>Recommendation 4: 21/01, 23/01</t>
  </si>
  <si>
    <t>uu-dai-sieu-deal</t>
  </si>
  <si>
    <t>BOGO 13-14.2</t>
  </si>
  <si>
    <t>- Key Message: CHEESE COFFEE VẠN DEAL YÊU THƯƠNG
MUA 1 TẶNG 1 + VOUCHER 50,000Đ
- Scheme:
[Ly 1 - Size L]
_ Trà Sữa Dâu Thanh Mai / L65
_ Trà Sữa Lài / L65
_ Trà Dâu Thanh Mai / L69
[Ly 2 - Size L]
_ Trà Sữa Nguyên Lá / L65
_ Opera Bạc Xỉu / L68
_ Matcha Latte / L69
Giá gốc: 130,000đ -&gt; 65,000đ
Voucher
CHEESE25 giảm 20% cap 25k
CHEESE35 giảm 35k mbs 200k
CHEESE50 giảm 50k mbs 280k
- Location: HCM
- Timeline: 13-14/02/2025</t>
  </si>
  <si>
    <t>13/02 - 14/02</t>
  </si>
  <si>
    <t>https://docs.google.com/spreadsheets/d/1Gkqvkh-uV9bo_TAYYPphI4SL1SrZy71IfnGgrpXNWH8/edit?gid=826533442#gid=826533442&amp;range=B:B</t>
  </si>
  <si>
    <t>SPH (12h-14h): 13/02
HTC (6h-8h): 14/02
HTC #2 (16h-24h): 13/02
Hometop banner: 13/02
Bottom banner: 14/02
Floating (6h-10h): 13/02</t>
  </si>
  <si>
    <t>https://drive.google.com/drive/folders/17zsAa2Lo0BUurdRp2gHYX_-F_H8x68ct</t>
  </si>
  <si>
    <t>cheese-coffee--bogo</t>
  </si>
  <si>
    <t>07-09/02
13-16/02
21-23/02
27-28/02</t>
  </si>
  <si>
    <r>
      <rPr>
        <sz val="10"/>
        <rFont val="Calibri"/>
      </rPr>
      <t xml:space="preserve">Danh sách ID Mex: </t>
    </r>
    <r>
      <rPr>
        <u/>
        <sz val="10"/>
        <color rgb="FF1155CC"/>
        <rFont val="Calibri"/>
      </rPr>
      <t>https://docs.google.com/spreadsheets/d/1KmfXaYNxTvOqlFm0awngGgwSbAkphKf3/edit#gid=264214317</t>
    </r>
  </si>
  <si>
    <r>
      <rPr>
        <sz val="10"/>
        <rFont val="Calibri"/>
      </rPr>
      <t xml:space="preserve">20/1 </t>
    </r>
    <r>
      <rPr>
        <u/>
        <sz val="10"/>
        <color rgb="FF1155CC"/>
        <rFont val="Calibri"/>
      </rPr>
      <t>https://drive.google.com/drive/u/0/folders/1qYBGKmv8nAni45duT1ZcX_Co6yTZSZqO</t>
    </r>
  </si>
  <si>
    <t>popeyes-chot-deal</t>
  </si>
  <si>
    <t>04.02-&gt;28.02</t>
  </si>
  <si>
    <r>
      <rPr>
        <sz val="10"/>
        <rFont val="Calibri"/>
      </rPr>
      <t xml:space="preserve">Danh sách ID Mex: </t>
    </r>
    <r>
      <rPr>
        <u/>
        <sz val="10"/>
        <color rgb="FF1155CC"/>
        <rFont val="Calibri"/>
      </rPr>
      <t>https://docs.google.com/spreadsheets/d/1KmfXaYNxTvOqlFm0awngGgwSbAkphKf3/edit#gid=264214317</t>
    </r>
  </si>
  <si>
    <r>
      <rPr>
        <sz val="10"/>
        <rFont val="Calibri"/>
      </rPr>
      <t xml:space="preserve">20/1 </t>
    </r>
    <r>
      <rPr>
        <u/>
        <sz val="10"/>
        <color rgb="FF1155CC"/>
        <rFont val="Calibri"/>
      </rPr>
      <t>https://drive.google.com/drive/u/0/folders/1lKtdi2LLDu8P-kxi9TZAxQCY9GQPmmHQ</t>
    </r>
  </si>
  <si>
    <t>popeyes-tet</t>
  </si>
  <si>
    <t>"DOMINO'S PIZZA KHAO
 MUA 1 TẶNG 1 + Voucher 80k"
80k MBS 300k DOMINOS80K
Tặng 1 Pizza cỡ 7" với giá 1.000đ (Giá gốc 95.000đ) khi mua 1 pizza size 9''/12''</t>
  </si>
  <si>
    <t>"Bottom 27/02
Home top 16h - 24h 28/02
Floating 19h -22h 13/02"</t>
  </si>
  <si>
    <r>
      <t xml:space="preserve">BOGO: </t>
    </r>
    <r>
      <rPr>
        <u/>
        <sz val="10"/>
        <color rgb="FF1155CC"/>
        <rFont val="Calibri"/>
      </rPr>
      <t>https://drive.google.com/drive/folders/16UpyHGxXURkILMQg5ScNt__C-NcPrqO3?usp=drive_link</t>
    </r>
  </si>
  <si>
    <t xml:space="preserve">"DOMINO'S PIZZA KHAO
COMBO 99K + Voucher 80k"
DOMINOS80K 80k MBS 300k
Giá gốc: 164.000VND. Combo gồm: 01 Pizza size 7"" (105.0000VND/Pizza) + 01 Bánh Mì Bơ Tỏi Full price: 164.000VND. Combo includes: 01 Pizza size 7"" (105.000VND/ Pizza) + 01 Garlic Butter Bread
</t>
  </si>
  <si>
    <r>
      <t xml:space="preserve">Combo BAU: </t>
    </r>
    <r>
      <rPr>
        <u/>
        <sz val="10"/>
        <color rgb="FF1155CC"/>
        <rFont val="Calibri"/>
      </rPr>
      <t>https://drive.google.com/drive/folders/1ZKLZndJKZVuv-JmK0QesDF4ipFx55XFf?usp=drive_link</t>
    </r>
  </si>
  <si>
    <t>dominos-pizza-99</t>
  </si>
  <si>
    <t>04- 09/02</t>
  </si>
  <si>
    <t>KFC Khao Combo Giảm 99K
Combo Tết B: 4 Gà Rán + 1 Mì ý gà viên + 2 Pepsi vừa 
Giá gốc 204K giảm còn 168K
Code KFC99 9% cap 99k</t>
  </si>
  <si>
    <r>
      <rPr>
        <sz val="10"/>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</si>
  <si>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r>
      <rPr>
        <u/>
        <sz val="10"/>
        <color rgb="FF1155CC"/>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</si>
  <si>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r>
      <rPr>
        <sz val="10"/>
        <rFont val="Calibri"/>
      </rPr>
      <t xml:space="preserve">21/1 </t>
    </r>
    <r>
      <rPr>
        <u/>
        <sz val="10"/>
        <color rgb="FF1155CC"/>
        <rFont val="Calibri"/>
      </rPr>
      <t>https://drive.google.com/drive/u/0/folders/1a0WwIQIE7mPYfJSw4mUJ6I00KUGVEjyx</t>
    </r>
    <r>
      <rPr>
        <sz val="10"/>
        <rFont val="Calibri"/>
      </rPr>
      <t xml:space="preserve"> </t>
    </r>
  </si>
  <si>
    <t>kfc-combo-99</t>
  </si>
  <si>
    <t>13/02</t>
  </si>
  <si>
    <t xml:space="preserve">
ĐỘC QUYỀN - KFC KHAO ĐẠI TIỆC
Combo 89.000 ĐỒNG + Voucher 70K
Combo độc quyền: 2 Gà + 1 Bắp Cải Trộn (L) + 2 Pepsi (Vừa) (giá gốc 116k -&gt; giảm còn 89k
KFC70K 70K MBS 369K </t>
  </si>
  <si>
    <r>
      <rPr>
        <sz val="10"/>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</si>
  <si>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r>
      <rPr>
        <u/>
        <sz val="10"/>
        <color rgb="FF1155CC"/>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</si>
  <si>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r>
      <rPr>
        <sz val="10"/>
        <rFont val="Calibri"/>
      </rPr>
      <t xml:space="preserve">24/1        </t>
    </r>
    <r>
      <rPr>
        <u/>
        <sz val="10"/>
        <color rgb="FF1155CC"/>
        <rFont val="Calibri"/>
      </rPr>
      <t>https://drive.google.com/drive/u/0/folders/1YajoF7dlbFVSIkbnH0gJ7kPx6CPm159q</t>
    </r>
  </si>
  <si>
    <t>combo--kfc</t>
  </si>
  <si>
    <t>04-28/02</t>
  </si>
  <si>
    <r>
      <rPr>
        <sz val="10"/>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</si>
  <si>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r>
      <rPr>
        <u/>
        <sz val="10"/>
        <color rgb="FF1155CC"/>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</si>
  <si>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t>kfc-deal-ga-xin</t>
  </si>
  <si>
    <r>
      <rPr>
        <sz val="10"/>
        <color theme="1"/>
        <rFont val="Calibri"/>
      </rPr>
      <t xml:space="preserve">- Key message: </t>
    </r>
    <r>
      <rPr>
        <b/>
        <sz val="10"/>
        <color theme="1"/>
        <rFont val="Calibri"/>
      </rPr>
      <t>Cơm Thố Anh Nguyễn Khao Deal 20% + Voucher 20k</t>
    </r>
    <r>
      <rPr>
        <sz val="10"/>
        <color theme="1"/>
        <rFont val="Calibri"/>
      </rPr>
      <t xml:space="preserve">
- Scheme: 
+ WINCTAN20 giảm 20k cho đơn từ 40K 
+ P/S 20%
thố đặc biệt bò +gà+xíu+trứng
cơm thố gà + xá xíu
- Timeline: 23/01-25/01
- Location: TP. HCM, Nghệ An, Hà Nội, Hải Phòng, Quảng Ninh, Khánh Hoà, Đắk Lắk, Đồng Nai, Lâm Đồng, Hải Dương, Thanh Hoá</t>
    </r>
  </si>
  <si>
    <t>23/01-25/01</t>
  </si>
  <si>
    <t>CƠM THỐ ANH NGUYỄN - WORKING WITH MEX</t>
  </si>
  <si>
    <t>dùng KV cũ</t>
  </si>
  <si>
    <t>Hometop 1-3: 24/1
Homebottom 1-3: 23/1
SPH (4H):
10 - 12h ngày 24/1
17 - 19h ngày 25/1
Post FB ShopeeFood: 10h 23/1
Post FB Foody: 14h 23/1
Story FB Foody: 10h-13h 23/1</t>
  </si>
  <si>
    <t>tho-anh-nguyen-20</t>
  </si>
  <si>
    <t>HomeFarm</t>
  </si>
  <si>
    <r>
      <rPr>
        <sz val="10"/>
        <color theme="1"/>
        <rFont val="Calibri"/>
      </rPr>
      <t xml:space="preserve"> Key message: </t>
    </r>
    <r>
      <rPr>
        <b/>
        <sz val="10"/>
        <color theme="1"/>
        <rFont val="Calibri"/>
      </rPr>
      <t>ĐẠI TIỆC HOMEFARM GIẢM 50% + Voucher 120,000đ</t>
    </r>
    <r>
      <rPr>
        <sz val="10"/>
        <color theme="1"/>
        <rFont val="Calibri"/>
      </rPr>
      <t xml:space="preserve">
- Scheme: Thịt bò xay Canada giảm 50%
+ HF120 giảm 120k cho đơn 609K 
+ HF90 giảm 90K cho đơn 459K 
+ HF70 giảm 70K cho đơn 329K 
 Timeline: 19/1-25/1
 Location: HN+HCM </t>
    </r>
  </si>
  <si>
    <t>19/01-25/01</t>
  </si>
  <si>
    <t>https://docs.google.com/spreadsheets/d/1EHvCR-vv-ebBktg1xCrkRTTK6JJa8patL_9iyugb0co/edit?usp=sharing</t>
  </si>
  <si>
    <r>
      <rPr>
        <sz val="10"/>
        <rFont val="Calibri"/>
      </rPr>
      <t xml:space="preserve">SỬ DỤNG KV CŨ 
</t>
    </r>
    <r>
      <rPr>
        <u/>
        <sz val="10"/>
        <color rgb="FF1155CC"/>
        <rFont val="Calibri"/>
      </rPr>
      <t>https://drive.google.com/drive/u/0/folders/1F7jqr7jvvmVhLWy1s0hmYz3crGQ5_nGb</t>
    </r>
  </si>
  <si>
    <t>Hometop banner (7-9): 19/01, 22/01
Static banner (1-3): 24/01, 25/01
Pop up (16h-19h): 23/01
Floating (16h-19h): 21/01
Search Placeholder: (17h-19h) 20/01, (05h-10h) 22/1</t>
  </si>
  <si>
    <r>
      <rPr>
        <u/>
        <sz val="10"/>
        <color rgb="FF1155CC"/>
        <rFont val="Calibri"/>
      </rPr>
      <t xml:space="preserve">https://drive.google.com/drive/u/0/folders/1F7jqr7jvvmVhLWy1s0hmYz3crGQ5_nGb
</t>
    </r>
    <r>
      <rPr>
        <sz val="10"/>
        <rFont val="Calibri"/>
      </rPr>
      <t xml:space="preserve">Size Floating lấy ở link này: </t>
    </r>
    <r>
      <rPr>
        <u/>
        <sz val="10"/>
        <color rgb="FF1155CC"/>
        <rFont val="Calibri"/>
      </rPr>
      <t>https://drive.google.com/drive/u/0/folders/16ETaQ_xNnMUefoY3pOr4LZbBSIpqheEi</t>
    </r>
  </si>
  <si>
    <t>homefarm-120</t>
  </si>
  <si>
    <t>mua 1 tặng 1</t>
  </si>
  <si>
    <t>- Mua lớn tặng vừa: Mua 01 Pizza cỡ lớn kèm 2 lon nước ngọt tặng 01 Pizza cỡ vừa
- Mua vừa tặng nhỏ: Mua 01 Pizza cỡ vừa kèm 2 lon nước ngọt tặng 01 Pizza cỡ nhỏ</t>
  </si>
  <si>
    <t>03; 04; 06; 10; 11; 13; 14;  17; 18; 21-25; 27; 28/02</t>
  </si>
  <si>
    <r>
      <rPr>
        <sz val="10"/>
        <rFont val="Calibri"/>
      </rPr>
      <t xml:space="preserve">20/1 </t>
    </r>
    <r>
      <rPr>
        <u/>
        <sz val="10"/>
        <color rgb="FF1155CC"/>
        <rFont val="Calibri"/>
      </rPr>
      <t>https://drive.google.com/drive/u/0/folders/18gfbzuJgVzEz_cD62QJ_tiEyp3mgafBF</t>
    </r>
  </si>
  <si>
    <t>pizza-hut-feb</t>
  </si>
  <si>
    <t>Giảm 50%</t>
  </si>
  <si>
    <t>PS 50% 3 món top selling dish:
- Pizza Hải Sản Nhiệt Đới (cỡ nhỏ)
- Pizza Thịt Và Xúc Xích (cỡ nhỏ)
- Pizza Phô Mai Cao Cấp"</t>
  </si>
  <si>
    <t>14; 15; 20/02</t>
  </si>
  <si>
    <r>
      <rPr>
        <sz val="10"/>
        <rFont val="Calibri"/>
      </rPr>
      <t xml:space="preserve">24/1 </t>
    </r>
    <r>
      <rPr>
        <u/>
        <sz val="10"/>
        <color rgb="FF1155CC"/>
        <rFont val="Calibri"/>
      </rPr>
      <t>https://drive.google.com/drive/u/0/folders/1NqTEjq4RQ6lIWPew4-HAguRPQmIY8PTR</t>
    </r>
  </si>
  <si>
    <t>pizzahut-giam50</t>
  </si>
  <si>
    <t>Chỉ 1D</t>
  </si>
  <si>
    <t>Pizza Phô Mai Cao Cấp 119k =&gt; 1Đ
MBS 239K</t>
  </si>
  <si>
    <t>5; 12; 19; 26/02</t>
  </si>
  <si>
    <r>
      <rPr>
        <sz val="10"/>
        <rFont val="Calibri"/>
      </rPr>
      <t xml:space="preserve">20/1 </t>
    </r>
    <r>
      <rPr>
        <u/>
        <sz val="10"/>
        <color rgb="FF1155CC"/>
        <rFont val="Calibri"/>
      </rPr>
      <t>https://drive.google.com/drive/u/0/folders/1REn_hthBMyMge7saKeQlGb0dHar3j8NP</t>
    </r>
  </si>
  <si>
    <t>pizza-hut-1d</t>
  </si>
  <si>
    <t xml:space="preserve">Lotteria khao deal 3 gà chỉ 66k 
3 gà 108k -&gt; 66k 
code SPFLOTTERIA giảm 50% cap 25k </t>
  </si>
  <si>
    <t>https://drive.google.com/drive/folders/1PoJIuW2CKRtATUmxxhilSYwOt9ubA64f
https://drive.google.com/drive/folders/1bV-5dUBbc3nZ9C1NNj_1soNtwIpCmbEk</t>
  </si>
  <si>
    <t>https://drive.google.com/drive/folders/1PoJIuW2CKRtATUmxxhilSYwOt9ubA64f</t>
  </si>
  <si>
    <t>sj-lotteria-3</t>
  </si>
  <si>
    <t>Key message:  KOI THÉ MỜI BẠN 50.000Đ
Scheme: 
KOITHE50 - 50k mbs 300k
KOITHE40 - 40k mbs 130k
KOITHE30 - 30k mbs 100k
KOITHE15 - 15k mbs 50k
Timeline: 7,14,21,28/2
Location: HCM, Hà Nội, Đà Nẵng, Bình Dương, Hải Phòng, Vũng Tàu, Huế, Đồng Nai</t>
  </si>
  <si>
    <t>07/02
14/02
21/02
28/02</t>
  </si>
  <si>
    <t>- Hometop: 07/02; 21/02
- SPH (12h-14h): 28/02
- Bottom Banner: 14/02</t>
  </si>
  <si>
    <t>- Hometop: 07/02; 21/02
- SPH (12h-14h): 14/02; 28/02
- Bottom Banner: 14/02</t>
  </si>
  <si>
    <t>koi-the-cafe</t>
  </si>
  <si>
    <t>50%_Wed_Feb</t>
  </si>
  <si>
    <t>Key Mess: Ưu Đãi Kép - Maycha Khao món 50% 
Scheme: 
Trà Sữa Trân Châu M 23k giảm còn 11k5
Trà Sữa Hong Kong M 23k giảm còn 11k5
Nhập code MAYCHAFS - giảm 15k mbs 0đ
MAYCHA20 - giảm 20k mbs 50k
MAYCHA30 - giảm 30k mbs 70k
MAYCHA40 - giảm 40k mbs 100k
MAYCHA45 - giảm 45k mbs 120k
Timeline: 8.9.12.19,26/2
Location: HCM; Đồng Nai, Bình Dương; Đà Nẵng, An Giang, Kiên Giang, Tiền Giang, Long An</t>
  </si>
  <si>
    <t>08/02 - 09/02
12/02
19/02
26/02</t>
  </si>
  <si>
    <t>https://drive.google.com/drive/folders/1tbge1aXQtHLuAdhrf5Z_jTMMOobADXnf</t>
  </si>
  <si>
    <t>may-cha-khao-50</t>
  </si>
  <si>
    <t>3-5.2</t>
  </si>
  <si>
    <t>Key mess: Phúc Long khao mua 2 tặng 1
Scheme: Phúc Long khao mua 2 tặng 1
Áp dụng các món: Trà Sữa Sen (L)
+ Trà Sữa Lài (L)
+ Trà Vải Sen (L)
+ Hồng Trà Sữa (L)
+ Trà Lài Phúc Bồn Tử Jelly Dừa Sợi (L)
+ Trà Ô Long Lài Bưởi (L)
+ Trà Sữa Bá Tước (L)
+ Trà Sữa Socola (L)
Location: NW
Timeline: 3-5/2</t>
  </si>
  <si>
    <t>03/02 - 05/02</t>
  </si>
  <si>
    <t>https://drive.google.com/file/d/1fxK_NZ1uHvZjgcJM7--Khu5Qub3D3eQ1/view</t>
  </si>
  <si>
    <t>phuc-long-2g1</t>
  </si>
  <si>
    <t>Trà sữa 10k</t>
  </si>
  <si>
    <t>Key mess: Phúc Long khao trà sữa 10k
Scheme: Phúc Long khao trà sữa 10k cho đơn hàng từ 110k
Áp dụng các món: Trà sữa sen, trà sữa lài
Location: NW
Timeline: 20-21/2; 28/2</t>
  </si>
  <si>
    <t>20/02 - 21/02
28/02</t>
  </si>
  <si>
    <t>https://drive.google.com/file/d/1od15uf-f09FTfRco567ZmR6ZRIvQ4BkR/view</t>
  </si>
  <si>
    <t>tra-sua-phuc-long</t>
  </si>
  <si>
    <t>Mua 3 tặng 2</t>
  </si>
  <si>
    <t>Key mess: Phúc Long khao deal mua 3 tặng 2
Scheme: Phúc Long khao deal mua 3 tặng 2
- Sản phẩm mua: 
+ Trà Sữa Sen (L)
+ Trà Sữa Lài (L)
+ Trà Vải Sen (L)
+ Hồng Trà Sữa (L)
+ Trà Lài Phúc Bồn Tử Jelly Dừa Sợi (L)
+ Trà Ô Long Lài Bưởi (L)
+ Trà Sữa Bá Tước (L)
+ Trà Sữa Socola (L)
- Sản phẩm tặng:
+ Trà Sữa Sen  (L)
+ Trà Sữa Lài (L)
+ Trà Sữa Socola (L)
Location: NW
Timeline: 25-26/2</t>
  </si>
  <si>
    <t>25/02 - 26/02</t>
  </si>
  <si>
    <t>https://drive.google.com/file/d/1RFJ741pfPmd9PLOcYf5222z8pWzNJWt4/view</t>
  </si>
  <si>
    <t>phuc-long-3g2</t>
  </si>
  <si>
    <t>18-19.2</t>
  </si>
  <si>
    <t>Key mess: Phúc Long khao combo 109k
Scheme: Phúc Long khao combo 3 ly 109k
Áp dụng các món: Trà Sữa Phúc Long, Hồng Trà Sữa, Trà Sữa Phúc Long, Trà Vải Lài, Trà Nhãn Lài, Hồng Trà Đào
Location: NW
Timeline: 18/02 - 19/02</t>
  </si>
  <si>
    <t>18/02 - 19/02</t>
  </si>
  <si>
    <t>https://drive.google.com/file/d/1qirrc0_bThXFK9e0qEXQpczBGTSF5yw3/view</t>
  </si>
  <si>
    <t>phuc-long-coffee--tea-combo109k</t>
  </si>
  <si>
    <t>13-15.2</t>
  </si>
  <si>
    <t>Key mess: Phúc Long khao deal mua 1 tặng 1
Áp dụng các món: BOGO Trà Sữa: Trà Sữa Lài, Trà Sữa Socola, Trà Vải Sen, Trà Lài Đác Thơm, Trà Thảo Mộc
Location: NW
Timeline: 13/02 - 15/02; 28/2</t>
  </si>
  <si>
    <t>13/02 - 15/02</t>
  </si>
  <si>
    <t>https://drive.google.com/drive/folders/1GYlOdDvTsBxrh5x4PPGvnBBPavZUMraj</t>
  </si>
  <si>
    <t>deal-phuc-long</t>
  </si>
  <si>
    <t>B2G1_17 &amp; 27.2</t>
  </si>
  <si>
    <t>- Key Message:CHEESE COFFEE MỜI DEAL MÊ LY
MUA 2 TẶNG 1 + VOUCHER 50,000Đ
- Scheme:
COMBO MUA 2 TẶNG 1
[Ly 1 - Size L]
_ Trà Dâu Thanh Mai / L69
_ Matcha Latte / L69
_ Trà Đào Dưa Lưới / L69
[Ly 2 - Size L]
_ Trà Sữa Nguyên Lá / L65
_ Opera Bạc Xỉu / L68
_ Trà Cam Quýt / L75
Tặng : Trà Sữa Dâu Thanh Mai / L65
Giá gốc: 199,000đ -&gt; 134,000đ
Voucher
CHEESE25 giảm 20% cap 25k
CHEESE35 giảm 35k mbs 200k
CHEESE50 giảm 50k mbs 280k  
- Location: HCM
- Timeline: 17,27/02/2025</t>
  </si>
  <si>
    <t>17/02, 27/02</t>
  </si>
  <si>
    <t>SPH (12h-14h): 17/02
Hometop (12h-24h): 17/02
Static banner: 17/02
Floating (13h-16h): 17/02
Pop-up (13h-16h): 27/02
Flash sale banner: 27/02
HTC (8h-16h): 27/02</t>
  </si>
  <si>
    <t>https://drive.google.com/drive/folders/1SFDDdRU0MFTPc-ZhLEBw4CjlUI2d7RY9</t>
  </si>
  <si>
    <t>cheese-b2g1</t>
  </si>
  <si>
    <t>Mua 2 Tặng 1 
Combo Gốc: Bơ Già Dừa Non (L) + 1 Trà Sữa Chôm Chôm (L)
Tặng 1 trong 3 món sau: HiBi Sơ Ri (L)/ Cóc Cóc Đác Đác L/Oolong Ba Lá size L
Voucher: KATINAT50K giảm 25% cap 50k
Loctaion: NW</t>
  </si>
  <si>
    <t>7, 28/02</t>
  </si>
  <si>
    <t>HTC #2 (12h-24h): 07/02
Static banner: 07/02, 28/02
Hometop banner: 28/02
Pop-up (6h-10h): 28/02
SPF Page 07/02</t>
  </si>
  <si>
    <t>katinat-coffee--tea-house-b2g1</t>
  </si>
  <si>
    <t>MUA 1 TẶNG 1
Mua 1 bơ già dừa non size S tặng 1 Oolong Nướng Sữa Size L hoặc Taro Coco size S
Giá gốc: 110k
Giá giảm: 55k
Upsize bơ L: + 14k 
Voucher: KATINAT50K giảm 25% cap 50k
Loctaion: NW</t>
  </si>
  <si>
    <t>14/02</t>
  </si>
  <si>
    <t>Flash sale banner: 14/02
Floating (6h-10h): 14/02</t>
  </si>
  <si>
    <r>
      <rPr>
        <sz val="10"/>
        <rFont val="Calibri"/>
      </rPr>
      <t xml:space="preserve">6/2 </t>
    </r>
    <r>
      <rPr>
        <u/>
        <sz val="10"/>
        <color rgb="FF1155CC"/>
        <rFont val="Calibri"/>
      </rPr>
      <t xml:space="preserve">https://drive.google.com/drive/u/0/folders/1Znk0WDho5PWU2Hd_IZYV_vO5M5324Lyb
</t>
    </r>
    <r>
      <rPr>
        <sz val="10"/>
        <rFont val="Calibri"/>
      </rPr>
      <t xml:space="preserve">Banner ngang: </t>
    </r>
    <r>
      <rPr>
        <u/>
        <sz val="10"/>
        <color rgb="FF1155CC"/>
        <rFont val="Calibri"/>
      </rPr>
      <t>https://drive.google.com/file/d/1IjxbBuuwKDjAFvmxbaLyBH7sclVMqMkW/view?usp=drive_link</t>
    </r>
  </si>
  <si>
    <t>katinat-1t1</t>
  </si>
  <si>
    <t>BAU 10-28.1</t>
  </si>
  <si>
    <t>Món giảm 30% + voucher 50k
Scheme:
Mê Dừa Non 39k (giá gốc 49k)
Trà Sữa 30k (giá gốc 44k)
(size M, +14k size L)
Voucher: KATINAT50K giảm 25% cap 50k
Location: NW</t>
  </si>
  <si>
    <t>10/02 - 28/02</t>
  </si>
  <si>
    <t>Bottom banner: 10/02, 18/02
SPF Page: 11/02
Hometop banner: 13/02
HTC (16h-20h): 17/02
Flash sale banner: 20/02, 24/02</t>
  </si>
  <si>
    <t>Bottom banner: 10/02, 18/02
SPF Page: 11/02
Pop-up (13h-16h): 13/02
HTC (16h-20h): 17/02
Flash sale banner: 20/02, 24/02</t>
  </si>
  <si>
    <r>
      <rPr>
        <sz val="10"/>
        <rFont val="Calibri"/>
      </rPr>
      <t xml:space="preserve">10-16/2 dùng KV Tết: </t>
    </r>
    <r>
      <rPr>
        <u/>
        <sz val="10"/>
        <color rgb="FF1155CC"/>
        <rFont val="Calibri"/>
      </rPr>
      <t xml:space="preserve">https://drive.google.com/drive/folders/1kbtzeD-t-8rcjAJehXQDtdzHgtC3HJKG
</t>
    </r>
    <r>
      <rPr>
        <sz val="10"/>
        <rFont val="Calibri"/>
      </rPr>
      <t xml:space="preserve">17-28/2 dùng KV: </t>
    </r>
    <r>
      <rPr>
        <u/>
        <sz val="10"/>
        <color rgb="FF1155CC"/>
        <rFont val="Calibri"/>
      </rPr>
      <t>https://drive.google.com/drive/u/0/folders/1PbtCIWPLddBmfQlaMC6xXEQ7exbFrdPK</t>
    </r>
  </si>
  <si>
    <t>katinat-50k</t>
  </si>
  <si>
    <t>hoang.nguyen@foody.vn</t>
  </si>
  <si>
    <t>Heineken</t>
  </si>
  <si>
    <t>21-23.1</t>
  </si>
  <si>
    <t>[VIP]_Heineken_Jan</t>
  </si>
  <si>
    <t>- Key message: HEINEKEN KHAO DEAL SIÊU ĐỈNH - GIẢM 150K
- Location: HCM
- Opening time: 09:00 - 20:00
- Scheme: co-fund</t>
  </si>
  <si>
    <t>https://docs.google.com/spreadsheets/d/1wE-nUZXQrQKzqNMBRp3OP77lHSzdEO3D2Y9mBzpLgcs/edit?gid=1071137447#gid=1071137447</t>
  </si>
  <si>
    <t>HTC #2 (8h - 16h): 23/1
Hometop Banner #5: 21/1, 22/1
Static Banner: 21/1, 22/1
Flash Sale Banner: 23/1
Floating Banner: 22/1
Popup: 23/1 (10h- 13h)</t>
  </si>
  <si>
    <t>https://drive.google.com/drive/u/0/folders/1lfbYjddOyiOQVqEVhHUBQ4Q_efM-HK3U</t>
  </si>
  <si>
    <t>heineken-150</t>
  </si>
  <si>
    <t>NutiFood Ngôi Nhà Dinh Dưỡng</t>
  </si>
  <si>
    <t>18 - 20.1</t>
  </si>
  <si>
    <t>[VIP]_Nutifood_Jan</t>
  </si>
  <si>
    <t>- Key message: NUTIFOOD - DINH DƯỠNG ĐÓN TẾT - GIẢM ĐẾN 20%
- Scheme: PS up to 20%
- Tham gia Thematic scheme
- Opening time: 09:30 - 19:00</t>
  </si>
  <si>
    <t>18/01 - 20/01</t>
  </si>
  <si>
    <t>https://docs.google.com/spreadsheets/d/1TAW5TsL9SK2bKbJ0VHYaLa5zDQcyzqOtizUIPehNQG8/edit?gid=0#gid=0</t>
  </si>
  <si>
    <t>HTC #2 (8h - 16h): 18/1
Hometop Banner #5: 18/1, 19/1
Static Banner: 18/1, 20/1
Flash Sale Banner: 18/1
Floating Banner: 20/1
Popup: 20/1 (13h- 16h)</t>
  </si>
  <si>
    <t>NNDD - Varna Life</t>
  </si>
  <si>
    <t>nutifood-dinh-duong</t>
  </si>
  <si>
    <r>
      <rPr>
        <sz val="10"/>
        <color theme="1"/>
        <rFont val="Calibri"/>
      </rPr>
      <t xml:space="preserve">- Key message: </t>
    </r>
    <r>
      <rPr>
        <b/>
        <sz val="10"/>
        <color theme="1"/>
        <rFont val="Calibri"/>
      </rPr>
      <t>Bánh Mì Bà Huynh Giảm 50%</t>
    </r>
    <r>
      <rPr>
        <sz val="10"/>
        <color theme="1"/>
        <rFont val="Calibri"/>
      </rPr>
      <t xml:space="preserve">
- Scheme: Bánh mì Bà Huynh Đặc Biệt giảm 50% (từ 94k -&gt; 47k) khi mua kèm 1 trong các món sau:
+ Nước ép dưa hấu
+ Nước ép chanh dây
+ Cà phê sữa Madam Win
+ Cà phê kem muối Madam Win
- Timeline: 23/02 - 25/02
- Location: HCM</t>
    </r>
  </si>
  <si>
    <t>23/02 - 25/02</t>
  </si>
  <si>
    <t>- Thêm element: 
+ trải thảm
+ hoa, lá xung quanh
+ ngò dưa leo đồ chua bay ra 
Thiết kế mới, khác các KV cũ</t>
  </si>
  <si>
    <r>
      <rPr>
        <b/>
        <sz val="10"/>
        <color theme="1"/>
        <rFont val="Calibri"/>
      </rPr>
      <t xml:space="preserve">1 Combo 3:
</t>
    </r>
    <r>
      <rPr>
        <sz val="10"/>
        <color theme="1"/>
        <rFont val="Calibri"/>
      </rPr>
      <t>Static banner(4-6): 23/02 - 25/02
Pop up(16h-19h): 25/02</t>
    </r>
  </si>
  <si>
    <r>
      <rPr>
        <sz val="10"/>
        <rFont val="Calibri"/>
      </rPr>
      <t xml:space="preserve">Deadline 13/2
</t>
    </r>
    <r>
      <rPr>
        <u/>
        <sz val="10"/>
        <color rgb="FF1155CC"/>
        <rFont val="Calibri"/>
      </rPr>
      <t>https://drive.google.com/drive/u/0/folders/1lKWlAPt-xQ0Ox7aRsC_WgyxoeMLRB3Hc</t>
    </r>
  </si>
  <si>
    <t>banhmi-bahuynh-giam50</t>
  </si>
  <si>
    <t>Mar.CB3</t>
  </si>
  <si>
    <r>
      <rPr>
        <sz val="10"/>
        <color theme="1"/>
        <rFont val="Calibri"/>
      </rPr>
      <t xml:space="preserve">- Key message: </t>
    </r>
    <r>
      <rPr>
        <b/>
        <sz val="10"/>
        <color theme="1"/>
        <rFont val="Calibri"/>
      </rPr>
      <t>Bánh Mì Bà Huynh Giảm 50%</t>
    </r>
    <r>
      <rPr>
        <sz val="10"/>
        <color theme="1"/>
        <rFont val="Calibri"/>
      </rPr>
      <t xml:space="preserve">
- Scheme: Bánh mì Bà Huynh Đặc Biệt giảm 50% (từ 89k -&gt; 44k) khi mua kèm 1 trong các món sau:
+ Nước ép dưa hấu
+ Nước ép chanh dây
+ Cà phê sữa Madam Win
+ Cà phê kem muối Madam Win
- Timeline: 11/03 -13/03
- Location: HCM</t>
    </r>
  </si>
  <si>
    <t>11/03 -13/03</t>
  </si>
  <si>
    <r>
      <rPr>
        <sz val="10"/>
        <color theme="1"/>
        <rFont val="Calibri"/>
      </rPr>
      <t xml:space="preserve">- Thêm element: 
+ trải thảm
+ hoa, lá xung quanh
+ ngò dưa leo đồ chua bay ra 
</t>
    </r>
    <r>
      <rPr>
        <b/>
        <sz val="10"/>
        <color theme="1"/>
        <rFont val="Calibri"/>
      </rPr>
      <t>Thiết kế mới, khác các KV cũ</t>
    </r>
  </si>
  <si>
    <r>
      <rPr>
        <b/>
        <sz val="10"/>
        <color theme="1"/>
        <rFont val="Calibri"/>
      </rPr>
      <t xml:space="preserve">1 Combo 3:
</t>
    </r>
    <r>
      <rPr>
        <sz val="10"/>
        <color theme="1"/>
        <rFont val="Calibri"/>
      </rPr>
      <t>Static banner(4-6): 11/03 -13/03
Pop up(16h-19h): 11/03</t>
    </r>
  </si>
  <si>
    <r>
      <rPr>
        <sz val="10"/>
        <rFont val="Calibri"/>
      </rPr>
      <t xml:space="preserve">Deadline 27/2
</t>
    </r>
    <r>
      <rPr>
        <u/>
        <sz val="10"/>
        <color rgb="FF1155CC"/>
        <rFont val="Calibri"/>
      </rPr>
      <t>https://drive.google.com/drive/u/0/folders/17fpozOMIPbCgi00LUgu40sIrPyiggUvj</t>
    </r>
  </si>
  <si>
    <t>a-banh-mi-ba-huynh</t>
  </si>
  <si>
    <r>
      <rPr>
        <sz val="10"/>
        <rFont val="Calibri"/>
      </rPr>
      <t xml:space="preserve">- Key message: </t>
    </r>
    <r>
      <rPr>
        <b/>
        <sz val="10"/>
        <rFont val="Calibri"/>
      </rPr>
      <t>Mùa Yêu Thương Trao Dinh Dưỡng - Giảm 25%</t>
    </r>
    <r>
      <rPr>
        <sz val="10"/>
        <rFont val="Calibri"/>
      </rPr>
      <t xml:space="preserve">
- Scheme:
</t>
    </r>
    <r>
      <rPr>
        <u/>
        <sz val="10"/>
        <color rgb="FF1155CC"/>
        <rFont val="Calibri"/>
      </rPr>
      <t xml:space="preserve">PS SKU 
</t>
    </r>
    <r>
      <rPr>
        <sz val="10"/>
        <rFont val="Calibri"/>
      </rPr>
      <t>- Location: HN
- Timeline: 15/02 - 18/02</t>
    </r>
  </si>
  <si>
    <t>15/02 - 18/02</t>
  </si>
  <si>
    <r>
      <rPr>
        <sz val="10"/>
        <rFont val="Calibri"/>
      </rPr>
      <t xml:space="preserve">Adapt </t>
    </r>
    <r>
      <rPr>
        <u/>
        <sz val="10"/>
        <color rgb="FF1155CC"/>
        <rFont val="Calibri"/>
      </rPr>
      <t>KV cũ</t>
    </r>
    <r>
      <rPr>
        <sz val="10"/>
        <rFont val="Calibri"/>
      </rPr>
      <t>: thay Keymess mới</t>
    </r>
  </si>
  <si>
    <r>
      <rPr>
        <b/>
        <sz val="10"/>
        <color theme="1"/>
        <rFont val="Calibri"/>
      </rPr>
      <t xml:space="preserve">1 Win 4:
</t>
    </r>
    <r>
      <rPr>
        <sz val="10"/>
        <color theme="1"/>
        <rFont val="Calibri"/>
      </rPr>
      <t>Search Placeholder(19h-22h): 17/02, 18/02
Hometop banner(10-12): 17/02, 18/02
Static banner(4): 15/02, 16/02</t>
    </r>
  </si>
  <si>
    <r>
      <rPr>
        <sz val="10"/>
        <rFont val="Calibri"/>
      </rPr>
      <t xml:space="preserve">Deadline 5/2
</t>
    </r>
    <r>
      <rPr>
        <u/>
        <sz val="10"/>
        <color rgb="FF1155CC"/>
        <rFont val="Calibri"/>
      </rPr>
      <t>https://drive.google.com/drive/u/0/folders/1_64OBHi4LPvRjZmuFF-0jl01vXK7kzPt</t>
    </r>
  </si>
  <si>
    <t>growplus-feb</t>
  </si>
  <si>
    <t>FLYCHEF</t>
  </si>
  <si>
    <r>
      <rPr>
        <sz val="10"/>
        <color theme="1"/>
        <rFont val="Calibri"/>
      </rPr>
      <t xml:space="preserve">- Key Message: </t>
    </r>
    <r>
      <rPr>
        <b/>
        <sz val="10"/>
        <color theme="1"/>
        <rFont val="Calibri"/>
      </rPr>
      <t>Flychef mời bạn cơm ngon - Combo từ 30,000 đồng</t>
    </r>
    <r>
      <rPr>
        <sz val="10"/>
        <color theme="1"/>
        <rFont val="Calibri"/>
      </rPr>
      <t xml:space="preserve">
- Scheme: 
Tô Hoa:  Cơm bắp bò hầm củ quả + canh giảm từ 68k còn 60k
Omu Ome: Cơm cá tonkatsu trứng onsen + canh giảm từ 78k còn 60k 
FUKU FUKU: Mỳ Ontama Bolognese Spaghetti giảm từ 89k về 79k
Code FLYCHEF giảm giá 30k cho đơn từ 60k
- Location: HN
- Timeline: 05/02 - 07/02</t>
    </r>
  </si>
  <si>
    <t>05/02 - 07/02</t>
  </si>
  <si>
    <t>https://docs.google.com/spreadsheets/d/1im2DHNpIGe8Zrwm8ITwAib_TUddahBgmdq-_jdaFxnw/edit?usp=sharing</t>
  </si>
  <si>
    <t>https://drive.google.com/drive/folders/14GroJ2OHRH-rW1OO5W_EWbOZDBBWmA0Y?usp=drive_link</t>
  </si>
  <si>
    <r>
      <rPr>
        <sz val="10"/>
        <rFont val="Calibri"/>
      </rPr>
      <t xml:space="preserve">Adapt </t>
    </r>
    <r>
      <rPr>
        <u/>
        <sz val="10"/>
        <color rgb="FF1155CC"/>
        <rFont val="Calibri"/>
      </rPr>
      <t>KV cũ</t>
    </r>
    <r>
      <rPr>
        <sz val="10"/>
        <rFont val="Calibri"/>
      </rPr>
      <t xml:space="preserve"> :
- Thay 2 - 3 món bất kỳ trong folder
- Thay key mesage mới </t>
    </r>
  </si>
  <si>
    <r>
      <rPr>
        <b/>
        <sz val="10"/>
        <color theme="1"/>
        <rFont val="Calibri"/>
      </rPr>
      <t xml:space="preserve">1 CB2:
</t>
    </r>
    <r>
      <rPr>
        <sz val="10"/>
        <color theme="1"/>
        <rFont val="Calibri"/>
      </rPr>
      <t>Static banner # 4: 05/02 - 07/02
Pop up(16h-19h): 05/02</t>
    </r>
  </si>
  <si>
    <r>
      <rPr>
        <sz val="10"/>
        <rFont val="Calibri"/>
      </rPr>
      <t xml:space="preserve">Deadline 17/1
</t>
    </r>
    <r>
      <rPr>
        <u/>
        <sz val="10"/>
        <color rgb="FF1155CC"/>
        <rFont val="Calibri"/>
      </rPr>
      <t>https://drive.google.com/drive/u/0/folders/1R4DETbTVI-bKjmqK-_U9UYcLBvWz9Q_T</t>
    </r>
  </si>
  <si>
    <t>flychef-giam30</t>
  </si>
  <si>
    <t>8 - 10/2</t>
  </si>
  <si>
    <t>[VIP]_Nutifood_Feb</t>
  </si>
  <si>
    <r>
      <rPr>
        <sz val="10"/>
        <color theme="1"/>
        <rFont val="Calibri"/>
      </rPr>
      <t xml:space="preserve">Key message: </t>
    </r>
    <r>
      <rPr>
        <b/>
        <sz val="10"/>
        <color theme="1"/>
        <rFont val="Calibri"/>
      </rPr>
      <t>ĐÓN NĂM MỚI DEAL PHẤP PHỚI - GIẢM ĐẾN 30%</t>
    </r>
    <r>
      <rPr>
        <sz val="10"/>
        <color theme="1"/>
        <rFont val="Calibri"/>
      </rPr>
      <t xml:space="preserve">
Location: HCM
- Timeline: 8-10/2</t>
    </r>
  </si>
  <si>
    <t>08/02 - 10/02</t>
  </si>
  <si>
    <t>HTC #2 (8h - 16h): 8/2
Hometop Banner #5: 8/2, 9/2
Static Banner: 8/2, 9/2
Flash Sale Banner: 10/2
Floating Banner: 10/2 (10h - 13h)
Popup: 10/2 (16h - 19h)</t>
  </si>
  <si>
    <t>https://drive.google.com/drive/folders/1VTcaOfF-dn2Y3qdd6Au3cN4H5U1mmjSq</t>
  </si>
  <si>
    <t>nutifood-feb</t>
  </si>
  <si>
    <t>14 - 16.3</t>
  </si>
  <si>
    <t>[VIP]_Nutifood_Mar</t>
  </si>
  <si>
    <r>
      <rPr>
        <sz val="10"/>
        <color theme="1"/>
        <rFont val="Calibri"/>
      </rPr>
      <t xml:space="preserve">Key message: </t>
    </r>
    <r>
      <rPr>
        <b/>
        <sz val="10"/>
        <color theme="1"/>
        <rFont val="Calibri"/>
      </rPr>
      <t>NUTIFOOD KHAO DEAL DINH DƯỠNG - GIẢM ĐẾN 30%</t>
    </r>
    <r>
      <rPr>
        <sz val="10"/>
        <color theme="1"/>
        <rFont val="Calibri"/>
      </rPr>
      <t xml:space="preserve">
Location: HCM
- Timeline: 14 - 16/3</t>
    </r>
  </si>
  <si>
    <t>14/03 - 16/03</t>
  </si>
  <si>
    <t>https://docs.google.com/spreadsheets/d/1TAW5TsL9SK2bKbJ0VHYaLa5zDQcyzqOtizUIPehNQG8/edit?gid=1710587471#gid=1710587471</t>
  </si>
  <si>
    <t>HTC #2 (8h - 16h): 15/3
Hometop Banner #5: 14/3, 16/3
Static Banner: 13/3, 15/3
Flash Sale Banner: 14/3
Floating Banner: 14/3 (10h - 13h)
Popup: 15/3 (10h - 13h)</t>
  </si>
  <si>
    <t>https://drive.google.com/drive/folders/1KqSYN6LLvInFQ8wyAvJqj356NUJi2bnY</t>
  </si>
  <si>
    <t>v-nutifood</t>
  </si>
  <si>
    <t>21-23.3</t>
  </si>
  <si>
    <t>[VIP]_Heineken_Mar</t>
  </si>
  <si>
    <r>
      <rPr>
        <sz val="10"/>
        <color theme="1"/>
        <rFont val="Calibri"/>
      </rPr>
      <t xml:space="preserve">Key message: </t>
    </r>
    <r>
      <rPr>
        <b/>
        <sz val="10"/>
        <color theme="1"/>
        <rFont val="Calibri"/>
      </rPr>
      <t>HEINEKEN MỞ TIỆC CHỐT DEAL - GIẢM 150.000Đ</t>
    </r>
    <r>
      <rPr>
        <sz val="10"/>
        <color theme="1"/>
        <rFont val="Calibri"/>
      </rPr>
      <t xml:space="preserve">
Location: HCM
- Timeline: 21-23/3</t>
    </r>
  </si>
  <si>
    <t>21/03-23/03</t>
  </si>
  <si>
    <r>
      <rPr>
        <sz val="10"/>
        <color theme="1"/>
        <rFont val="Calibri"/>
      </rPr>
      <t xml:space="preserve">HTC #1 (8h - 16h): 21/3
</t>
    </r>
    <r>
      <rPr>
        <sz val="10"/>
        <color rgb="FFFF0000"/>
        <rFont val="Calibri"/>
      </rPr>
      <t>HTC #2 (16h - 20h): 23/3</t>
    </r>
    <r>
      <rPr>
        <sz val="10"/>
        <color theme="1"/>
        <rFont val="Calibri"/>
      </rPr>
      <t xml:space="preserve">
Hometop Banner #5: 22/3, 23/3
Static Banner: 21/3, 23/3
Flash Sale Banner: 21/3
Floating Banner: 23/3 (10h - 13h)
Popup: 22/3 (10h- 13h)</t>
    </r>
  </si>
  <si>
    <t>https://drive.google.com/drive/folders/10P0dqBnG7NgZmlThwo_NUSedaV16hy2V</t>
  </si>
  <si>
    <t>v-heineken</t>
  </si>
  <si>
    <t>HDBank</t>
  </si>
  <si>
    <t>Jan.Muadee</t>
  </si>
  <si>
    <r>
      <rPr>
        <sz val="10"/>
        <color theme="1"/>
        <rFont val="Calibri"/>
      </rPr>
      <t xml:space="preserve">- Key mess: </t>
    </r>
    <r>
      <rPr>
        <b/>
        <sz val="10"/>
        <color theme="1"/>
        <rFont val="Calibri"/>
      </rPr>
      <t>Nay muốn ăn gì? Thanh toán với thẻ Muadee Giảm đến 70.000 ĐỒNG</t>
    </r>
    <r>
      <rPr>
        <sz val="10"/>
        <color theme="1"/>
        <rFont val="Calibri"/>
      </rPr>
      <t xml:space="preserve">
- Scheme:
+ Voucher: Tặng E-voucher 70.000 VND cho đơn hàng từ 250.000 VND dành cho tất cả Khách hàng
+ Áp dụng cho tính năng ShopeeFood trên ứng dụng Shopee Hoặc ứng dụng ShopeeFood
+ Chỉ áp dụng tất cả dịch vụ ShopeeFood (ngoại trừ Shopee Express Instant)
+ Áp dụng 1 lần/user/thẻ/ngày tối đa 2 lần/ tháng
+ Code name: MUADEE70
- Áp dụng từ ngày 19/11/2024 - 15/5/2025 
- Áp dụng toàn quốc</t>
    </r>
  </si>
  <si>
    <t xml:space="preserve">19/11/2024 - 15/5/2025 </t>
  </si>
  <si>
    <t>Hometop banner(10-12): 26/01
Floating(19h-22h): 25/01
Collection list Banner: 24/01</t>
  </si>
  <si>
    <r>
      <rPr>
        <b/>
        <sz val="10"/>
        <color theme="1"/>
        <rFont val="Calibri"/>
      </rPr>
      <t xml:space="preserve">
</t>
    </r>
    <r>
      <rPr>
        <sz val="10"/>
        <color theme="1"/>
        <rFont val="Calibri"/>
      </rPr>
      <t>Hometop banner(10-12): 26/01
Floating(19h-22h): 25/01
Collection list Banner: 24/01</t>
    </r>
  </si>
  <si>
    <t>https://drive.google.com/drive/folders/1Cj1RmYc8Z2tXy7a3xGt4tM4rv7PTEjS-?usp=sharing</t>
  </si>
  <si>
    <r>
      <rPr>
        <u/>
        <sz val="10"/>
        <color rgb="FF1155CC"/>
        <rFont val="Calibri"/>
      </rPr>
      <t>https://shopee.vn/m/Muadee-SPF</t>
    </r>
    <r>
      <rPr>
        <sz val="10"/>
        <rFont val="Calibri"/>
      </rPr>
      <t xml:space="preserve">
</t>
    </r>
    <r>
      <rPr>
        <u/>
        <sz val="10"/>
        <color rgb="FF1155CC"/>
        <rFont val="Calibri"/>
      </rPr>
      <t>https://shopee.vn/m/Muadee-SP</t>
    </r>
  </si>
  <si>
    <t>Guu Chicken - Gà Rán &amp; Cơm Gà</t>
  </si>
  <si>
    <r>
      <rPr>
        <sz val="10"/>
        <color theme="1"/>
        <rFont val="Calibri"/>
      </rPr>
      <t xml:space="preserve">- Key message: </t>
    </r>
    <r>
      <rPr>
        <b/>
        <sz val="10"/>
        <color theme="1"/>
        <rFont val="Calibri"/>
      </rPr>
      <t>Guu Chicken Khao Combo 115k + Voucher 60k</t>
    </r>
    <r>
      <rPr>
        <sz val="10"/>
        <color theme="1"/>
        <rFont val="Calibri"/>
      </rPr>
      <t xml:space="preserve">
- Scheme: 
+ Gạch giá Combo Chào Xuân : (02 Cơm Gà Cay Ngọt + 02 Coca ) về giá 115k
+ Voucher: GUUCHICKEN60 giảm 60k cho đơn từ 115k ( 300 code/ngày )
+ Code cofund: SIEUTIEC99 giảm 99k MBS 250k
- Thời gian: 17/02 - 19/02
- Location: HN</t>
    </r>
  </si>
  <si>
    <t>https://docs.google.com/spreadsheets/d/1mkusZaFg1j1O18MiiTdxoS6DawA-rfkl0pTBWeyKUVk/edit?usp=sharing</t>
  </si>
  <si>
    <t>https://drive.google.com/drive/u/0/folders/1RvEGMEkC7a8WuDxIvG1t1WZYvBuiI9ni</t>
  </si>
  <si>
    <t>Nền đỏ/ cam</t>
  </si>
  <si>
    <t>Pick hình món / sử dụng logo đã tách nền</t>
  </si>
  <si>
    <r>
      <rPr>
        <b/>
        <sz val="10"/>
        <color theme="1"/>
        <rFont val="Calibri"/>
      </rPr>
      <t xml:space="preserve">1 Combo 4:
</t>
    </r>
    <r>
      <rPr>
        <sz val="10"/>
        <color theme="1"/>
        <rFont val="Calibri"/>
      </rPr>
      <t>Search Placeholder(10h-12h): 17/02, 18/02
Static banner(1-3): 17/02 - 19/02</t>
    </r>
  </si>
  <si>
    <r>
      <rPr>
        <sz val="10"/>
        <rFont val="Calibri"/>
      </rPr>
      <t xml:space="preserve">Deadline 5/2
</t>
    </r>
    <r>
      <rPr>
        <u/>
        <sz val="10"/>
        <color rgb="FF1155CC"/>
        <rFont val="Calibri"/>
      </rPr>
      <t>https://drive.google.com/drive/u/0/folders/1tx-PIS_Q1DRC6oyKHmwUjrsB0tWVAgkZ</t>
    </r>
  </si>
  <si>
    <t>com-ga-guu-chicken</t>
  </si>
  <si>
    <t>14/2</t>
  </si>
  <si>
    <r>
      <rPr>
        <sz val="10"/>
        <color theme="1"/>
        <rFont val="Calibri"/>
      </rPr>
      <t xml:space="preserve">Key message: Valentine ngọt ngào khao Trà Bưởi giảm 30%
Scheme:  Giảm 30% Hot/ Iced Black Tea with Ruby Grapefruit giá gốc </t>
    </r>
    <r>
      <rPr>
        <sz val="10"/>
        <color rgb="FF0000FF"/>
        <rFont val="Calibri"/>
      </rPr>
      <t>97k --&gt; 67,9k</t>
    </r>
    <r>
      <rPr>
        <sz val="10"/>
        <color theme="1"/>
        <rFont val="Calibri"/>
      </rPr>
      <t xml:space="preserve">
Voucher: STARBUCKSYEUCHIEU25 giảm 50% cap 25k
STARBUCKS50K gIẢM 17% CAP 50K
Location: NW
Timeline: 14/02</t>
    </r>
  </si>
  <si>
    <t>Flash sale banner: 14/02</t>
  </si>
  <si>
    <r>
      <rPr>
        <sz val="10"/>
        <rFont val="Calibri"/>
      </rPr>
      <t xml:space="preserve">4/2 </t>
    </r>
    <r>
      <rPr>
        <u/>
        <sz val="10"/>
        <color rgb="FF1155CC"/>
        <rFont val="Calibri"/>
      </rPr>
      <t>https://drive.google.com/drive/u/0/folders/1zHc2w8B1Jz6UJS-p5-of0j1T-kOZRKmR</t>
    </r>
  </si>
  <si>
    <t>starbucks-khao-tra-buoi</t>
  </si>
  <si>
    <t>Indi 4-7.2</t>
  </si>
  <si>
    <t xml:space="preserve"> 20% Off for:
Salted Caramel Cold Foam Dolce Espresso
Mocha (hot/iced)
Signature Chocolate (hot/iced)
STARBUCKS50K giảm 17% cap 50k
Location: NW</t>
  </si>
  <si>
    <t>04/02 - 07/02</t>
  </si>
  <si>
    <t>SPH (5h-10h): 04/02
Hometop banner (8h-16h): 04/02, 05/02
Floating (6h-10h): 06/02
Pop-up (6h-10h): 07/02</t>
  </si>
  <si>
    <r>
      <rPr>
        <sz val="10"/>
        <rFont val="Calibri"/>
      </rPr>
      <t xml:space="preserve">20/1        </t>
    </r>
    <r>
      <rPr>
        <u/>
        <sz val="10"/>
        <color rgb="FF1155CC"/>
        <rFont val="Calibri"/>
      </rPr>
      <t>https://drive.google.com/drive/u/0/folders/1joofXAWG9CLZBINMKDWCFOFsgoxeKLqa</t>
    </r>
    <r>
      <rPr>
        <sz val="10"/>
        <rFont val="Calibri"/>
      </rPr>
      <t xml:space="preserve"> </t>
    </r>
  </si>
  <si>
    <t>starbucks-cf-20</t>
  </si>
  <si>
    <r>
      <rPr>
        <sz val="10"/>
        <color theme="1"/>
        <rFont val="Calibri"/>
      </rPr>
      <t xml:space="preserve">- Key Message: </t>
    </r>
    <r>
      <rPr>
        <b/>
        <sz val="10"/>
        <color theme="1"/>
        <rFont val="Calibri"/>
      </rPr>
      <t xml:space="preserve">CHEESE COFFEE MỜI DEAL MÊ LY
MUA 2 TẶNG 1 + VOUCHER 50,000Đ
</t>
    </r>
    <r>
      <rPr>
        <sz val="10"/>
        <color theme="1"/>
        <rFont val="Calibri"/>
      </rPr>
      <t>- Scheme:
COMBO MUA 2 TẶNG 1
[Ly 1 - Size L]
_  Trà Dâu Thanh Mai / L65
_ Matcha Latte / L69
_ Trà Đào Dưa Lưới / L69
[Ly 2 - Size L]
_ Trà Sữa Nguyên Lá / L65
_ Opera Bạc Xỉu / L68
_ Trà Cam Quýt / L75
Tặng : Trà Sữa Dâu Thanh Mai / L65
Giá gốc: 195,000đ -&gt; 130,000đ
Voucher
CHEESE25 giảm 20% cap 25k
CHEESE35 giảm 35k mbs 200k
CHEESE50 giảm 50k mbs 280k  
- Location: HCM
- Timeline: 17,18,26,27/02/2025</t>
    </r>
  </si>
  <si>
    <t>17/02, 18/02, 
26/02, 27/02</t>
  </si>
  <si>
    <t>Tuấn Anh - Outlet ID</t>
  </si>
  <si>
    <t>bổ sung KV trước D-4</t>
  </si>
  <si>
    <t>Hometop 4-6: 18/2
Collection List Banner 1-3: 17/2
Search place holder: 14h-17h 26/2, 19h-22h 27/2
Post FB ShopeeFood: 14h 17/2
Story FB Foody: 13h-18h 18/2</t>
  </si>
  <si>
    <t>cheese-cf-b2g1</t>
  </si>
  <si>
    <r>
      <rPr>
        <sz val="10"/>
        <color theme="1"/>
        <rFont val="Calibri"/>
      </rPr>
      <t xml:space="preserve">- Key message: </t>
    </r>
    <r>
      <rPr>
        <b/>
        <sz val="10"/>
        <color theme="1"/>
        <rFont val="Calibri"/>
      </rPr>
      <t>3 Râu mời deal 50%</t>
    </r>
    <r>
      <rPr>
        <sz val="10"/>
        <color theme="1"/>
        <rFont val="Calibri"/>
      </rPr>
      <t xml:space="preserve">
- Scheme:
Gà Rán giảm 50%
Nhập SIEUTIEC50 giảm 50K đơn từ 140K
- Location: HCM
- Timeline: 15/02 -17/02</t>
    </r>
  </si>
  <si>
    <t>15/02 -17/02</t>
  </si>
  <si>
    <r>
      <rPr>
        <b/>
        <sz val="10"/>
        <color theme="1"/>
        <rFont val="Calibri"/>
      </rPr>
      <t xml:space="preserve">3 Hometop banner lẻ:
</t>
    </r>
    <r>
      <rPr>
        <sz val="10"/>
        <color theme="1"/>
        <rFont val="Calibri"/>
      </rPr>
      <t>Hometop banner(10-12): 15/02 -17/02</t>
    </r>
  </si>
  <si>
    <t>https://drive.google.com/drive/u/0/folders/1wSDo8O-8DUiBjUwF6wxC_avfmams11eE</t>
  </si>
  <si>
    <t>ga-ran-3-rau</t>
  </si>
  <si>
    <r>
      <rPr>
        <sz val="10"/>
        <color theme="1"/>
        <rFont val="Calibri"/>
      </rPr>
      <t xml:space="preserve">- Key Mess: </t>
    </r>
    <r>
      <rPr>
        <b/>
        <sz val="10"/>
        <color theme="1"/>
        <rFont val="Calibri"/>
      </rPr>
      <t>SUNDAY BASIC TUNG DEAL 
 - MUA 1 Tặng 1 + Voucher 50k</t>
    </r>
    <r>
      <rPr>
        <sz val="10"/>
        <color theme="1"/>
        <rFont val="Calibri"/>
      </rPr>
      <t xml:space="preserve">
- Scheme:
Món mua: 01 Trà Sữa Kem Trứng Khè (L)
Món tặng: 01 Trà Sữa Truyền Thống (M)
 (30 phần/ngày/chi nhánh)
+ Nhập code SIEUTIEC50, giảm 50k MBS 140k
- Location: HCM
- Thời gian: 08/02 - 13/02</t>
    </r>
  </si>
  <si>
    <t>08/02 - 13/02</t>
  </si>
  <si>
    <r>
      <rPr>
        <b/>
        <sz val="10"/>
        <color theme="1"/>
        <rFont val="Calibri"/>
      </rPr>
      <t xml:space="preserve">1 Win 2:
</t>
    </r>
    <r>
      <rPr>
        <sz val="10"/>
        <color theme="1"/>
        <rFont val="Calibri"/>
      </rPr>
      <t>Search Placeholder(14h-17h): 09/02
Search Placeholder(19h-22h): 11/02
Hometop banner(7-9): 09/02, 10/02
Static banner(4): 12/02, 13/02
Floating(13h-16h): 08/02</t>
    </r>
  </si>
  <si>
    <t>sunday-basic--b1g1</t>
  </si>
  <si>
    <r>
      <rPr>
        <sz val="10"/>
        <color theme="1"/>
        <rFont val="Calibri"/>
      </rPr>
      <t xml:space="preserve">- Key Mess: </t>
    </r>
    <r>
      <rPr>
        <b/>
        <sz val="10"/>
        <color theme="1"/>
        <rFont val="Calibri"/>
      </rPr>
      <t>SUNDAY BASIC TUNG DEAL 
 - MUA 1 Tặng 1 + Voucher 50k</t>
    </r>
    <r>
      <rPr>
        <sz val="10"/>
        <color theme="1"/>
        <rFont val="Calibri"/>
      </rPr>
      <t xml:space="preserve">
- Scheme:
Món mua: 01 Trà Sữa Kem Trứng Khè (L)
Món tặng: 01 Trà Sữa Truyền Thống (M)
 (30 phần/ngày/chi nhánh)
+ Nhập code SIEUTIEC50, giảm 50k MBS 140k
- Location: Bình Dương, Đồng Nai
- Thời gian: 08/02 - 10/02</t>
    </r>
  </si>
  <si>
    <r>
      <rPr>
        <b/>
        <sz val="10"/>
        <color theme="1"/>
        <rFont val="Calibri"/>
      </rPr>
      <t xml:space="preserve">1 Combo 2:
Bình Dương, Đồng Nai
</t>
    </r>
    <r>
      <rPr>
        <sz val="10"/>
        <color theme="1"/>
        <rFont val="Calibri"/>
      </rPr>
      <t>Static banner(4): 08/02 - 10/02
Pop up(13h-16h): 09/02</t>
    </r>
  </si>
  <si>
    <t>sunday-basic--oth</t>
  </si>
  <si>
    <t>Feb.FOOD</t>
  </si>
  <si>
    <r>
      <rPr>
        <sz val="10"/>
        <color theme="1"/>
        <rFont val="Calibri"/>
      </rPr>
      <t xml:space="preserve">- Key Mess: </t>
    </r>
    <r>
      <rPr>
        <b/>
        <sz val="10"/>
        <color theme="1"/>
        <rFont val="Calibri"/>
      </rPr>
      <t>Thẻ HD SAISON - MỘT CHẠM LÀ ĂN NGON giảm 50.000 đồng cho đơn từ 140.000đ áp dụng mỗi ngày</t>
    </r>
    <r>
      <rPr>
        <sz val="10"/>
        <color theme="1"/>
        <rFont val="Calibri"/>
      </rPr>
      <t xml:space="preserve">
- Scheme: 
+ Giảm 50.000 đồng cho đơn hàng từ 140.000 đồng thanh toán mỗi ngày
+ Giảm 80.000 đồng cho đơn từ 180.000 đồng ngày 8 hằng tháng
+ Code name: HDSAISON50; HDSAISON80
- Timeline:18/11/2024 -17/05/2025
- Location: Nationwide</t>
    </r>
  </si>
  <si>
    <t>18/11/2024 - 17/05/2025</t>
  </si>
  <si>
    <t>Hometop banner(7-9): 08/02, 22/02
Collection List Banner: 11/02
Search banner : 20/02</t>
  </si>
  <si>
    <t>20-22/2: ONSITE
8/2: HD SAISON 2025
11/2: THEME TẾT</t>
  </si>
  <si>
    <r>
      <rPr>
        <u/>
        <sz val="10"/>
        <color rgb="FF1155CC"/>
        <rFont val="Calibri"/>
      </rPr>
      <t>https://shopee.vn/m/HDSAISON-Food-SPF</t>
    </r>
    <r>
      <rPr>
        <sz val="10"/>
        <rFont val="Calibri"/>
      </rPr>
      <t xml:space="preserve">
</t>
    </r>
    <r>
      <rPr>
        <u/>
        <sz val="10"/>
        <color rgb="FF1155CC"/>
        <rFont val="Calibri"/>
      </rPr>
      <t>https://shopee.vn/m/HDSAISON-Food-SP</t>
    </r>
  </si>
  <si>
    <t>Feb.USAGE</t>
  </si>
  <si>
    <r>
      <rPr>
        <sz val="10"/>
        <color theme="1"/>
        <rFont val="Calibri"/>
      </rPr>
      <t xml:space="preserve">- Key Mess: </t>
    </r>
    <r>
      <rPr>
        <b/>
        <sz val="10"/>
        <color theme="1"/>
        <rFont val="Calibri"/>
      </rPr>
      <t>Ăn Hết Mọi Miền,Hi ShopeeFood khao 50%</t>
    </r>
    <r>
      <rPr>
        <sz val="10"/>
        <color theme="1"/>
        <rFont val="Calibri"/>
      </rPr>
      <t xml:space="preserve">
- Scheme: Ưu đãi đặc quyền thẻ Hi ShopeeFood giảm đến 50%
+ Existing User: Giảm 50k cho đơn Food từ 100k (HISPF50)
+ New user: Giảm 50k cho đơn hàng Food đầu tiên
+ Existing User: Giảm 50k cho đơn hàng Mart từ 250k (HISPF500M)
- Timeline: 1/12/2024 - 23/04/2025 
- Location: Nationwide</t>
    </r>
  </si>
  <si>
    <t xml:space="preserve">1/12/2024 - 23/04/2025 </t>
  </si>
  <si>
    <t>Flash sale banner: 04/02
Pop up(6h-10h): 05/02
Featured Collection 4-6 : 06/02
Floating(6h-10h): 07/02
SPF - FB Story(6h-10h): 15/02</t>
  </si>
  <si>
    <r>
      <rPr>
        <u/>
        <sz val="10"/>
        <color rgb="FF1155CC"/>
        <rFont val="Calibri"/>
      </rPr>
      <t xml:space="preserve">
</t>
    </r>
    <r>
      <rPr>
        <b/>
        <u/>
        <sz val="10"/>
        <color rgb="FFFF0000"/>
        <rFont val="Calibri"/>
      </rPr>
      <t>KV 50%:</t>
    </r>
    <r>
      <rPr>
        <u/>
        <sz val="10"/>
        <color rgb="FF1155CC"/>
        <rFont val="Calibri"/>
      </rPr>
      <t xml:space="preserve"> </t>
    </r>
    <r>
      <rPr>
        <u/>
        <sz val="10"/>
        <color rgb="FF1155CC"/>
        <rFont val="Calibri"/>
      </rPr>
      <t xml:space="preserve">https://drive.google.com/drive/folders/1R4p_cnvHZXK5Mx4jHOtexMkXpyIeuPRG
</t>
    </r>
  </si>
  <si>
    <r>
      <rPr>
        <u/>
        <sz val="10"/>
        <color rgb="FF1155CC"/>
        <rFont val="Calibri"/>
      </rPr>
      <t>https://shopeefood.vn/bo-suu-tap/an-het-moi-mien-hispf-giam-lien-50000d</t>
    </r>
    <r>
      <rPr>
        <sz val="10"/>
        <rFont val="Calibri"/>
      </rPr>
      <t xml:space="preserve">      
</t>
    </r>
    <r>
      <rPr>
        <u/>
        <sz val="10"/>
        <color rgb="FF1155CC"/>
        <rFont val="Calibri"/>
      </rPr>
      <t>https://shopeefood.shopee.vn/bo-suu-tap/an-het-moi-mien-hispf-giam-lien-50000d</t>
    </r>
  </si>
  <si>
    <r>
      <rPr>
        <sz val="10"/>
        <color theme="1"/>
        <rFont val="Calibri"/>
      </rPr>
      <t xml:space="preserve">- Key Mess: </t>
    </r>
    <r>
      <rPr>
        <b/>
        <sz val="10"/>
        <color theme="1"/>
        <rFont val="Calibri"/>
      </rPr>
      <t xml:space="preserve">Có Ultimate SaviY Ăn ngay chờ chi Giảm 50k cho đơn từ 100k 
</t>
    </r>
    <r>
      <rPr>
        <sz val="10"/>
        <color theme="1"/>
        <rFont val="Calibri"/>
      </rPr>
      <t>- Scheme: 
+ Giảm 50k cho đơn từ 100k với thẻ Tín dụng VietinBank JCB Ultimate SaviY
+ Code name: VIETINJCB50
- Timeline: 17/10/2024 - 31/03/2025
- Location: Nationwide</t>
    </r>
  </si>
  <si>
    <t xml:space="preserve">17/10/2024 - 31/04/2025 </t>
  </si>
  <si>
    <t>Home top banner (10-12) : 07/02
Flash Sale Banner(1-4): 13/02
Collection List Banner: 17/02
SPF - Insta Story(6h-10h): 25/02</t>
  </si>
  <si>
    <r>
      <rPr>
        <u/>
        <sz val="10"/>
        <color rgb="FF1155CC"/>
        <rFont val="Calibri"/>
      </rPr>
      <t>https://shopee.vn/m/Vietinbank-SPF</t>
    </r>
    <r>
      <rPr>
        <u/>
        <sz val="10"/>
        <color rgb="FF1155CC"/>
        <rFont val="Calibri"/>
      </rPr>
      <t xml:space="preserve">
</t>
    </r>
    <r>
      <rPr>
        <u/>
        <sz val="10"/>
        <color rgb="FF1155CC"/>
        <rFont val="Calibri"/>
      </rPr>
      <t>https://shopee.vn/m/Vietinbank-SP</t>
    </r>
  </si>
  <si>
    <t>Feb.Muadee</t>
  </si>
  <si>
    <r>
      <rPr>
        <sz val="10"/>
        <color theme="1"/>
        <rFont val="Calibri"/>
      </rPr>
      <t xml:space="preserve">- Key mess: </t>
    </r>
    <r>
      <rPr>
        <b/>
        <sz val="10"/>
        <color theme="1"/>
        <rFont val="Calibri"/>
      </rPr>
      <t>Nay muốn ăn gì? Thanh toán với thẻ Muadee Giảm đến 70.000 ĐỒNG</t>
    </r>
    <r>
      <rPr>
        <sz val="10"/>
        <color theme="1"/>
        <rFont val="Calibri"/>
      </rPr>
      <t xml:space="preserve">
- Scheme:
+ Voucher: Tặng E-voucher 70.000 VND cho đơn hàng từ 250.000 VND dành cho tất cả Khách hàng
+ Áp dụng cho tính năng ShopeeFood trên ứng dụng Shopee Hoặc ứng dụng ShopeeFood
+ Chỉ áp dụng tất cả dịch vụ ShopeeFood (ngoại trừ Shopee Express Instant)
+ Áp dụng 1 lần/user/thẻ/ngày tối đa 2 lần/ tháng
+ Code name: MUADEE70
- Áp dụng từ ngày 19/11/2024 - 15/5/2025 
- Áp dụng toàn quốc</t>
    </r>
  </si>
  <si>
    <t>Search Banner: 11/02
Collection List Banner (1-3): 12/02</t>
  </si>
  <si>
    <r>
      <rPr>
        <u/>
        <sz val="10"/>
        <color rgb="FF1155CC"/>
        <rFont val="Calibri"/>
      </rPr>
      <t xml:space="preserve">https://shopee.vn/m/Muadee-SPF
</t>
    </r>
    <r>
      <rPr>
        <u/>
        <sz val="10"/>
        <color rgb="FF1155CC"/>
        <rFont val="Calibri"/>
      </rPr>
      <t>https://shopee.vn/m/Muadee-SP</t>
    </r>
  </si>
  <si>
    <r>
      <rPr>
        <sz val="10"/>
        <color theme="1"/>
        <rFont val="Calibri"/>
      </rPr>
      <t xml:space="preserve">- Key Mess: </t>
    </r>
    <r>
      <rPr>
        <b/>
        <sz val="10"/>
        <color theme="1"/>
        <rFont val="Calibri"/>
      </rPr>
      <t>KHAO BẠN MỖI NGÀY</t>
    </r>
    <r>
      <rPr>
        <sz val="10"/>
        <color theme="1"/>
        <rFont val="Calibri"/>
      </rPr>
      <t xml:space="preserve"> </t>
    </r>
    <r>
      <rPr>
        <b/>
        <sz val="10"/>
        <color theme="1"/>
        <rFont val="Calibri"/>
      </rPr>
      <t>Giảm 50k cho đơn từ 100k với thẻ Tín dụng  TPB JCB Cashback</t>
    </r>
    <r>
      <rPr>
        <sz val="10"/>
        <color theme="1"/>
        <rFont val="Calibri"/>
      </rPr>
      <t xml:space="preserve">
- Scheme: 
+ Giảm 50k cho đơn từ 100k với thẻ Tín dụng TPB JCB Cashback
+ Code name: TPBJCB50
- Timeline: 1/1/2025-31/12/2025
- Location: Nationwide</t>
    </r>
  </si>
  <si>
    <t xml:space="preserve"> 1/1/2025 - 31/12/2025</t>
  </si>
  <si>
    <t>Hometop banner(10-12): 12/02
SPF - Insta Story(6h-10h): 13/02
Floating(19h-22h): 11/02
SPF - Facebook Post 7h: 11/02</t>
  </si>
  <si>
    <t>https://drive.google.com/drive/folders/1ZRCt12kAohiMkkcGEd8e6kC6T_Z7LGRd?usp=drive_link</t>
  </si>
  <si>
    <r>
      <rPr>
        <sz val="10"/>
        <rFont val="Calibri"/>
      </rPr>
      <t xml:space="preserve">
</t>
    </r>
    <r>
      <rPr>
        <u/>
        <sz val="10"/>
        <color rgb="FF1155CC"/>
        <rFont val="Calibri"/>
      </rPr>
      <t>https://shopee.vn/m/TPBJCBCASHBACK-SPF</t>
    </r>
    <r>
      <rPr>
        <sz val="10"/>
        <rFont val="Calibri"/>
      </rPr>
      <t xml:space="preserve">
</t>
    </r>
    <r>
      <rPr>
        <u/>
        <sz val="10"/>
        <color rgb="FF1155CC"/>
        <rFont val="Calibri"/>
      </rPr>
      <t>https://shopee.vn/m/TPBJCBCASHBACK-SP</t>
    </r>
  </si>
  <si>
    <r>
      <rPr>
        <sz val="10"/>
        <color theme="1"/>
        <rFont val="Calibri"/>
      </rPr>
      <t>- Key Mess:</t>
    </r>
    <r>
      <rPr>
        <b/>
        <sz val="10"/>
        <color theme="1"/>
        <rFont val="Calibri"/>
      </rPr>
      <t xml:space="preserve"> NCB khao lớn, giảm đến 100.000Đ</t>
    </r>
    <r>
      <rPr>
        <sz val="10"/>
        <color theme="1"/>
        <rFont val="Calibri"/>
      </rPr>
      <t xml:space="preserve">
- Scheme: 
+ Giảm 30.000 VNĐ cho đơn hàng từ 100.000 VNĐ, với thẻ tín dụng NCB
+ Giảm 50.000 VNĐ cho đơn hàng từ 200.000 VNĐ, với thẻ tín dụng NCB
+ Giảm 100.000 VNĐ cho đơn hàng từ 300.000 VNĐ, với thẻ tín dụng NCB, áp dụng vào ngày 10 hàng tháng
+ Code name: NCB30, NCB50, NCB100
- Timeline: 1/11/2024-31/3/2025
- Location: Nationwide</t>
    </r>
  </si>
  <si>
    <t>1/11/2024 - 31/3/2025</t>
  </si>
  <si>
    <t>Hometop banner(10-12): 10/02
Seach Banner: 10/02
Floating(6h-10h): 10/02
SPF - Facebook Post 7h: 10/02</t>
  </si>
  <si>
    <r>
      <rPr>
        <u/>
        <sz val="10"/>
        <color rgb="FF1155CC"/>
        <rFont val="Calibri"/>
      </rPr>
      <t xml:space="preserve">https://shopee.vn/m/NCB-SPF
</t>
    </r>
    <r>
      <rPr>
        <u/>
        <sz val="10"/>
        <color rgb="FF1155CC"/>
        <rFont val="Calibri"/>
      </rPr>
      <t>https://shopee.vn/m/NCB-SP</t>
    </r>
  </si>
  <si>
    <t>Feb.CREDIT</t>
  </si>
  <si>
    <r>
      <rPr>
        <sz val="10"/>
        <color theme="1"/>
        <rFont val="Calibri"/>
      </rPr>
      <t xml:space="preserve">Key mess: </t>
    </r>
    <r>
      <rPr>
        <b/>
        <sz val="10"/>
        <color theme="1"/>
        <rFont val="Calibri"/>
      </rPr>
      <t>BIDV khao deal mỗi ngày Giảm ngay 60.000Đ</t>
    </r>
    <r>
      <rPr>
        <sz val="10"/>
        <color theme="1"/>
        <rFont val="Calibri"/>
      </rPr>
      <t xml:space="preserve">
- Scheme: Giảm ngay 60.000Đ cho đơn từ 120.000Đ
- Codename: BIDVCHAOBANMOI60
- Timeline: 18/12/2024 -  18/03/2025
- Location: Nationwide
- Service: Food &amp; Mart</t>
    </r>
  </si>
  <si>
    <t>Hometop Banner(10-12): 05/02
Search Banner: 06/02
SPF - Facebook Post 7h: 08/02
SPF - Instagram Post 10h: 07/02</t>
  </si>
  <si>
    <r>
      <rPr>
        <u/>
        <sz val="10"/>
        <color rgb="FF1155CC"/>
        <rFont val="Calibri"/>
      </rPr>
      <t>https://shopee.vn/m/BIDVCredit-SPF</t>
    </r>
    <r>
      <rPr>
        <sz val="10"/>
        <rFont val="Calibri"/>
      </rPr>
      <t xml:space="preserve">
</t>
    </r>
    <r>
      <rPr>
        <u/>
        <sz val="10"/>
        <color rgb="FF1155CC"/>
        <rFont val="Calibri"/>
      </rPr>
      <t>https://shopee.vn/m/BIDVCredit-SP</t>
    </r>
  </si>
  <si>
    <t>Shinhan Finance Mastercard</t>
  </si>
  <si>
    <t>Feb.16</t>
  </si>
  <si>
    <r>
      <rPr>
        <sz val="10"/>
        <color theme="1"/>
        <rFont val="Calibri"/>
      </rPr>
      <t>- Key Mess:</t>
    </r>
    <r>
      <rPr>
        <b/>
        <sz val="10"/>
        <color theme="1"/>
        <rFont val="Calibri"/>
      </rPr>
      <t xml:space="preserve"> Shinhan Finance khao deal, giảm ngay 50.000Đ</t>
    </r>
    <r>
      <rPr>
        <sz val="10"/>
        <color theme="1"/>
        <rFont val="Calibri"/>
      </rPr>
      <t xml:space="preserve">
- Scheme: 
+ Giảm 50k cho đơn từ 150k
+ Code name: SHF50
- Timeline: Từ 1/1/2025 đến hết khi hết ngân sách chương trình
- Location: Nationwide</t>
    </r>
  </si>
  <si>
    <t>2/11/2024 - 31/3/2025</t>
  </si>
  <si>
    <r>
      <rPr>
        <sz val="10"/>
        <color rgb="FF000000"/>
        <rFont val="Calibri"/>
      </rPr>
      <t xml:space="preserve">Hometop Banner (5): </t>
    </r>
    <r>
      <rPr>
        <sz val="10"/>
        <color rgb="FF000000"/>
        <rFont val="Calibri"/>
      </rPr>
      <t>18/02</t>
    </r>
    <r>
      <rPr>
        <sz val="10"/>
        <color rgb="FF000000"/>
        <rFont val="Calibri"/>
      </rPr>
      <t xml:space="preserve">
Search Banner: 19/02
SPF - Facebook Post 7h: 18/02
SPF - Instagram Post 10h: 16/02</t>
    </r>
  </si>
  <si>
    <r>
      <rPr>
        <sz val="10"/>
        <color rgb="FF000000"/>
        <rFont val="Calibri"/>
      </rPr>
      <t xml:space="preserve">Hometop Banner (5): </t>
    </r>
    <r>
      <rPr>
        <sz val="10"/>
        <color rgb="FF000000"/>
        <rFont val="Calibri"/>
      </rPr>
      <t>17/02</t>
    </r>
    <r>
      <rPr>
        <sz val="10"/>
        <color rgb="FF000000"/>
        <rFont val="Calibri"/>
      </rPr>
      <t xml:space="preserve">
Search Banner: 19/02
SPF - Facebook Post 7h: 18/02
SPF - Instagram Post 10h: 16/02</t>
    </r>
  </si>
  <si>
    <r>
      <rPr>
        <sz val="10"/>
        <color rgb="FF000000"/>
        <rFont val="Calibri"/>
      </rPr>
      <t xml:space="preserve">Hometop Banner (5): </t>
    </r>
    <r>
      <rPr>
        <sz val="10"/>
        <color rgb="FF000000"/>
        <rFont val="Calibri"/>
      </rPr>
      <t>17/02</t>
    </r>
    <r>
      <rPr>
        <sz val="10"/>
        <color rgb="FF000000"/>
        <rFont val="Calibri"/>
      </rPr>
      <t xml:space="preserve">
Search Banner: 19/02
SPF - Facebook Post 7h: 18/02
SPF - Instagram Post 10h: 16/02</t>
    </r>
  </si>
  <si>
    <r>
      <rPr>
        <sz val="10"/>
        <color rgb="FF000000"/>
        <rFont val="Calibri"/>
      </rPr>
      <t xml:space="preserve">Hometop Banner (5): </t>
    </r>
    <r>
      <rPr>
        <sz val="10"/>
        <color rgb="FF000000"/>
        <rFont val="Calibri"/>
      </rPr>
      <t>17/02</t>
    </r>
    <r>
      <rPr>
        <sz val="10"/>
        <color rgb="FF000000"/>
        <rFont val="Calibri"/>
      </rPr>
      <t xml:space="preserve">
Search Banner: 19/02
SPF - Facebook Post 7h: 18/02
SPF - Instagram Post 10h: 16/02</t>
    </r>
  </si>
  <si>
    <t>https://drive.google.com/drive/folders/1xU8H2XRYB3HRVV6Kca0KcsPZPsJKUkuQ?usp=drive_link</t>
  </si>
  <si>
    <r>
      <rPr>
        <u/>
        <sz val="10"/>
        <color rgb="FF1155CC"/>
        <rFont val="Calibri"/>
      </rPr>
      <t>https://shopee.vn/m/SHF-SPF</t>
    </r>
    <r>
      <rPr>
        <sz val="10"/>
        <rFont val="Calibri"/>
      </rPr>
      <t xml:space="preserve">
</t>
    </r>
    <r>
      <rPr>
        <u/>
        <sz val="10"/>
        <color rgb="FF1155CC"/>
        <rFont val="Calibri"/>
      </rPr>
      <t>https://shopee.vn/m/SHF-SP</t>
    </r>
  </si>
  <si>
    <t>Feb.JCB WELLING BEING</t>
  </si>
  <si>
    <r>
      <rPr>
        <sz val="10"/>
        <color theme="1"/>
        <rFont val="Calibri"/>
      </rPr>
      <t xml:space="preserve">- Key Mess: </t>
    </r>
    <r>
      <rPr>
        <b/>
        <sz val="10"/>
        <color theme="1"/>
        <rFont val="Calibri"/>
      </rPr>
      <t xml:space="preserve">Giảm 100k cho đơn từ 500k với thẻ Tín dụng BIDV JCB Well-being </t>
    </r>
    <r>
      <rPr>
        <sz val="10"/>
        <color theme="1"/>
        <rFont val="Calibri"/>
      </rPr>
      <t xml:space="preserve">
- Scheme: 
+ Giảm 100k cho đơn từ 500k với thẻ Tín dụng BIDV JCB Well-being
+ Code name: BIDVJCB100M
- Timeline: Từ 15/1/2025 đến hết khi hết ngân sách chương trình
- Location: Nationwide
- Service: Only Mart</t>
    </r>
  </si>
  <si>
    <t>15/1/2025 - 28/2/2025</t>
  </si>
  <si>
    <t>Hometop banner (10-12): 24/02
Collection List Banner: 25/02
SPF - Facebook Story (6h-10h): 22/02
SPF - Instagram Story (6h-10h): 23/02</t>
  </si>
  <si>
    <t>https://drive.google.com/drive/folders/1sJYOLsvi-ZHwnWG2MegYeQPOkc3zbJF4?usp=sharing</t>
  </si>
  <si>
    <r>
      <rPr>
        <u/>
        <sz val="10"/>
        <color rgb="FF1155CC"/>
        <rFont val="Calibri"/>
      </rPr>
      <t>https://shopee.vn/m/BIDVJCB100M-SPF</t>
    </r>
    <r>
      <rPr>
        <sz val="10"/>
        <rFont val="Calibri"/>
      </rPr>
      <t xml:space="preserve">
</t>
    </r>
    <r>
      <rPr>
        <u/>
        <sz val="10"/>
        <color rgb="FF1155CC"/>
        <rFont val="Calibri"/>
      </rPr>
      <t>https://shopee.vn/m/BIDVJCB100M-SP</t>
    </r>
  </si>
  <si>
    <r>
      <rPr>
        <sz val="10"/>
        <color theme="1"/>
        <rFont val="Calibri"/>
      </rPr>
      <t>- Key Mess:</t>
    </r>
    <r>
      <rPr>
        <b/>
        <sz val="10"/>
        <color theme="1"/>
        <rFont val="Calibri"/>
      </rPr>
      <t xml:space="preserve"> Shinhan Finance khao deal, giảm ngay 50.000Đ</t>
    </r>
    <r>
      <rPr>
        <sz val="10"/>
        <color theme="1"/>
        <rFont val="Calibri"/>
      </rPr>
      <t xml:space="preserve">
- Scheme: 
+ Giảm 50k cho đơn từ 150k
+ Code name: SHF50
- Timeline: Từ 1/1/2025 đến hết khi hết ngân sách chương trình
- Location: Nationwide</t>
    </r>
  </si>
  <si>
    <t>1/1/2025 - 28/2/2025</t>
  </si>
  <si>
    <t>Pop up (19h-22h): 06/02
Search Banner: 05/02
Hometop Banner (10-12): 04/02</t>
  </si>
  <si>
    <t>Pop up (6h-10h): 23/02
Search Banner: 22/02
Hometop Banner (10-12): 21/02</t>
  </si>
  <si>
    <r>
      <rPr>
        <u/>
        <sz val="10"/>
        <color rgb="FF1155CC"/>
        <rFont val="Calibri"/>
      </rPr>
      <t>https://shopee.vn/m/SHF-SPF</t>
    </r>
    <r>
      <rPr>
        <sz val="10"/>
        <rFont val="Calibri"/>
      </rPr>
      <t xml:space="preserve">
</t>
    </r>
    <r>
      <rPr>
        <u/>
        <sz val="10"/>
        <color rgb="FF1155CC"/>
        <rFont val="Calibri"/>
      </rPr>
      <t>https://shopee.vn/m/SHF-SP</t>
    </r>
  </si>
  <si>
    <r>
      <rPr>
        <sz val="10"/>
        <color theme="1"/>
        <rFont val="Calibri"/>
      </rPr>
      <t xml:space="preserve">- Key Mess: </t>
    </r>
    <r>
      <rPr>
        <b/>
        <sz val="10"/>
        <color theme="1"/>
        <rFont val="Calibri"/>
      </rPr>
      <t>HOMECREDIT MỜI BẠN ĂN NGON 50K</t>
    </r>
    <r>
      <rPr>
        <sz val="10"/>
        <color theme="1"/>
        <rFont val="Calibri"/>
      </rPr>
      <t xml:space="preserve">
- Scheme: 
+ Giảm 50.000đ cho đơn từ 100.000đ khi lần đầu sử dụng thẻ Home Credit
+ Giảm 40.000đ cho đơn từ 150.000đ khi thanh toán bằng thẻ Home Credit
Áp dụng cho dịch vụ Food và Fresh 
Code name: HOMECRE40, HOMCRE50
- Timeline: 15/9/2024-15/3/2025
- Location: Nationwide</t>
    </r>
  </si>
  <si>
    <t>15/9/2024 - 15/3/2025</t>
  </si>
  <si>
    <t>Collection List Banner: 16/02
On going banner: 15/02
Search Banner: 17/02</t>
  </si>
  <si>
    <r>
      <rPr>
        <u/>
        <sz val="10"/>
        <color rgb="FF1155CC"/>
        <rFont val="Calibri"/>
      </rPr>
      <t xml:space="preserve">https://shopee.vn/m/HOMECREDIT-SPF
</t>
    </r>
    <r>
      <rPr>
        <u/>
        <sz val="10"/>
        <color rgb="FF1155CC"/>
        <rFont val="Calibri"/>
      </rPr>
      <t>https://shopee.vn/m/HOMECREDIT-SP</t>
    </r>
  </si>
  <si>
    <t>NAM Á BANK</t>
  </si>
  <si>
    <r>
      <rPr>
        <sz val="10"/>
        <color theme="1"/>
        <rFont val="Calibri"/>
      </rPr>
      <t xml:space="preserve">- Key Mess: </t>
    </r>
    <r>
      <rPr>
        <b/>
        <sz val="10"/>
        <color theme="1"/>
        <rFont val="Calibri"/>
      </rPr>
      <t xml:space="preserve">NAM A DEAL, ĐẬM CHẤT CHILL 
Giảm 40.000đ cho đơn từ 150.000đ
</t>
    </r>
    <r>
      <rPr>
        <sz val="10"/>
        <color theme="1"/>
        <rFont val="Calibri"/>
      </rPr>
      <t>- Scheme: 
+ Giảm 100.000đ cho đơn từ 200.000đ khi lần đầu sử dụng thẻ Nam Á Bank
+ Giảm 40.000đ cho đơn từ 150.000đ khi thanh toán bằng thẻ Nam Á Bank
Áp dụng cho dịch vụ Food 
Code name: NAMABANK100, NAMABANK40
- Timeline: 10/02/2025 - 09/08/2025
- Location: Nationwide</t>
    </r>
  </si>
  <si>
    <t>10/02/2025 - 09/08/2025</t>
  </si>
  <si>
    <t>Hometop Banner (10-12): 25/02
Collection List Banner: 19/02
Ongoing Banner: 16/02</t>
  </si>
  <si>
    <t>https://drive.google.com/drive/folders/1s-MvPM8GDBxg7OhIOiOth8CIRG-S-45o</t>
  </si>
  <si>
    <r>
      <rPr>
        <u/>
        <sz val="10"/>
        <color rgb="FF1155CC"/>
        <rFont val="Calibri"/>
      </rPr>
      <t>https://shopee.vn/m/NAMABANK-SPF</t>
    </r>
    <r>
      <rPr>
        <sz val="10"/>
        <rFont val="Calibri"/>
      </rPr>
      <t xml:space="preserve">
</t>
    </r>
    <r>
      <rPr>
        <u/>
        <sz val="10"/>
        <color rgb="FF1155CC"/>
        <rFont val="Calibri"/>
      </rPr>
      <t>https://shopee.vn/m/NAMABANK-SP</t>
    </r>
  </si>
  <si>
    <t>TCB</t>
  </si>
  <si>
    <t>Feb.DEBIT</t>
  </si>
  <si>
    <r>
      <rPr>
        <sz val="10"/>
        <color theme="1"/>
        <rFont val="Calibri"/>
      </rPr>
      <t xml:space="preserve">- Key Mess: </t>
    </r>
    <r>
      <rPr>
        <b/>
        <sz val="10"/>
        <color theme="1"/>
        <rFont val="Calibri"/>
      </rPr>
      <t xml:space="preserve">ĂN UỐNG THẢ GA Giảm 50k cho đơn từ 150k khi thanh toán bằng thẻ Techcombank
</t>
    </r>
    <r>
      <rPr>
        <sz val="10"/>
        <color theme="1"/>
        <rFont val="Calibri"/>
      </rPr>
      <t>- Scheme: 
+ Giảm 50.000đ cho đơn từ 150.000đ khi thanh toán bằng thẻ TCBDEBIT
+ Giảm 80.000đ cho đơn từ 250.000đ khi thanh toán bằng thẻ TCBDEBIT
Áp dụng cho dịch vụ Food &amp; Fresh
Code name: TCBDEBIT50, TCBDEBIT80
- Timeline: 01/02/2025 - 30/04/2025
- Location: Nationwide</t>
    </r>
  </si>
  <si>
    <t>01/02/2025 - 30/04/2025</t>
  </si>
  <si>
    <t>Hometop Banner (10-12): 16/02
Collection List Banner: 18/02
Popup(6h-10h): 17/02</t>
  </si>
  <si>
    <t>https://drive.google.com/drive/folders/1-z5fHP05Ll-0Vx1tYXLBWSclpuk6nJi-?usp=drive_link</t>
  </si>
  <si>
    <r>
      <rPr>
        <u/>
        <sz val="10"/>
        <color rgb="FF1155CC"/>
        <rFont val="Calibri"/>
      </rPr>
      <t>https://shopee.vn/m/TCBDEBIT-SPF</t>
    </r>
    <r>
      <rPr>
        <sz val="10"/>
        <rFont val="Calibri"/>
      </rPr>
      <t xml:space="preserve">
</t>
    </r>
    <r>
      <rPr>
        <u/>
        <sz val="10"/>
        <color rgb="FF1155CC"/>
        <rFont val="Calibri"/>
      </rPr>
      <t>https://shopee.vn/m/TCBDEBIT-SP</t>
    </r>
  </si>
  <si>
    <r>
      <rPr>
        <sz val="10"/>
        <color theme="1"/>
        <rFont val="Calibri"/>
      </rPr>
      <t xml:space="preserve">- Key Mess: </t>
    </r>
    <r>
      <rPr>
        <b/>
        <sz val="10"/>
        <color theme="1"/>
        <rFont val="Calibri"/>
      </rPr>
      <t>ĂN UỐNG THẢ GA Giảm 50k cho đơn từ 150k khi thanh toán bằng thẻ Techcombank</t>
    </r>
    <r>
      <rPr>
        <sz val="10"/>
        <color theme="1"/>
        <rFont val="Calibri"/>
      </rPr>
      <t xml:space="preserve">
- Scheme: 
+ Giảm 50.000đ cho đơn từ 150.000đ khi thanh toán bằng thẻ TCBCREDIT
+ Giảm 80.000đ cho đơn từ 250.000đ khi thanh toán bằng thẻ TCBCREDIT
Áp dụng cho dịch vụ Food &amp; Fresh
Code name: TCBCREDIT50, TCBCREDIT80
- Timeline: 01/02/2025 - 30/04/2025
- Location: Nationwide</t>
    </r>
  </si>
  <si>
    <t>Hometop Banner (10-12): 20/02 
Ongoing Banner: 19/02
Search Banner: 21/02</t>
  </si>
  <si>
    <r>
      <rPr>
        <u/>
        <sz val="10"/>
        <color rgb="FF1155CC"/>
        <rFont val="Calibri"/>
      </rPr>
      <t>https://shopee.vn/m/TCBCREDIT-SPF</t>
    </r>
    <r>
      <rPr>
        <sz val="10"/>
        <rFont val="Calibri"/>
      </rPr>
      <t xml:space="preserve">
</t>
    </r>
    <r>
      <rPr>
        <u/>
        <sz val="10"/>
        <color rgb="FF1155CC"/>
        <rFont val="Calibri"/>
      </rPr>
      <t>https://shopee.vn/m/TCBCREDIT-SP</t>
    </r>
  </si>
  <si>
    <t>01-03/03</t>
  </si>
  <si>
    <t xml:space="preserve">" ĐỘC QUYỀN - KFC KHAO TIỆC 99.000 ĐỒNG 
Combo Độc Quyền (2 gà+ 1 mì ý gà viên+ 2 viên khoai môn kim sa + 2 ly Pepsi (L) Giá gốc 170K giảm còn 129K, Nhập code: KFCVIP30 giảm 30K cho đơn 129K =&gt; 99K"                </t>
  </si>
  <si>
    <r>
      <rPr>
        <sz val="10"/>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</si>
  <si>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r>
      <rPr>
        <u/>
        <sz val="10"/>
        <color rgb="FF1155CC"/>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</si>
  <si>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t>HTC  8H	16h - 24h 01/03 02/03
Hometop # 1-3	01/03 02/03
Static banner # 1-3	Hết static bù bottom 01/03 02/03
Flash Sale Banner #1-4	03/03
Floating 3H	10h - 13h 02/03
Popup 3H	16h - 19h 01/03
Social or KOL	FB SPF 01/03</t>
  </si>
  <si>
    <r>
      <rPr>
        <sz val="10"/>
        <rFont val="Calibri"/>
      </rPr>
      <t xml:space="preserve">Deadline 20/2
</t>
    </r>
    <r>
      <rPr>
        <u/>
        <sz val="10"/>
        <color rgb="FF1155CC"/>
        <rFont val="Calibri"/>
      </rPr>
      <t>https://drive.google.com/drive/u/0/folders/1v3Kvfvo8lU5vZvribOq9emwb2sMoidjx</t>
    </r>
  </si>
  <si>
    <t>sv-ga-ran-kfc</t>
  </si>
  <si>
    <t>21-23/03</t>
  </si>
  <si>
    <r>
      <rPr>
        <sz val="10"/>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</si>
  <si>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r>
      <rPr>
        <u/>
        <sz val="10"/>
        <color rgb="FF1155CC"/>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</si>
  <si>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t>HTC  8H        8h - 24h 23/03
Hometop # 1-3        21/02 23/03
Static banner # 1-3        Hết static bù bottom 21/03 22/03
Flash Sale Banner #1-4        23/03
Floating 3H        10h - 13h 21/03
Popup 3H        19h - 22h 22/03
Social or KOL        11h FB SPF 21/03</t>
  </si>
  <si>
    <t>HTC  8H	8h - 24h 23/03
Hometop # 1-3	21/02 22/03
Static banner # 1-3	Hết static bù bottom 21/03 22/03
Flash Sale Banner #1-4	23/03
Floating 3H	10h - 13h 21/03
Popup 3H	19h - 22h 22/03
Social or KOL	11h FB SPF 21/03</t>
  </si>
  <si>
    <r>
      <rPr>
        <sz val="10"/>
        <rFont val="Calibri"/>
      </rPr>
      <t xml:space="preserve">Deadline 20/2
</t>
    </r>
    <r>
      <rPr>
        <u/>
        <sz val="10"/>
        <color rgb="FF1155CC"/>
        <rFont val="Calibri"/>
      </rPr>
      <t>https://drive.google.com/drive/u/0/folders/1v3Kvfvo8lU5vZvribOq9emwb2sMoidjx</t>
    </r>
  </si>
  <si>
    <t>sv-kfc-combo</t>
  </si>
  <si>
    <t>06-09/03</t>
  </si>
  <si>
    <r>
      <rPr>
        <b/>
        <sz val="10"/>
        <color rgb="FFFF0000"/>
        <rFont val="Calibri"/>
      </rPr>
      <t>Scheme 6/3: POPEYES YÊU LÀ CHỐT DEAL</t>
    </r>
    <r>
      <rPr>
        <sz val="10"/>
        <color theme="1"/>
        <rFont val="Calibri"/>
      </rPr>
      <t xml:space="preserve">
COMBO GIẢM 50% + FREESHIP
Combo giảm 50%
1 Burger Gà/ Mỳ Ý + Nước
Giá gốc: 75k -&gt; Giá Giảm: 37.5k
POPEYESFS15 Giảm 15k phí ship MBS 0D
</t>
    </r>
    <r>
      <rPr>
        <b/>
        <sz val="10"/>
        <color rgb="FFFF0000"/>
        <rFont val="Calibri"/>
      </rPr>
      <t>Scheme 7,8,9/3: POPEYES KHAO THÁNG YÊU THƯƠNG</t>
    </r>
    <r>
      <rPr>
        <sz val="10"/>
        <color theme="1"/>
        <rFont val="Calibri"/>
      </rPr>
      <t xml:space="preserve">
 MUA 1 TẶNG 1 + Voucher 100k SVIPPOPEYES100 100K MBS 300
Mua Combo A  [Combo: 2 Gà Tắm Nước Mắm/ 2 Gà White Cheese + 1 Khoai tây chiên (Vừa) +  1 Nước ngọt]
Tặng Combo B [Combo: 1 Burger TÔM + 1 Gà Popcorn + 1 Salad bắp cải (Vừa) + 1 Nước ngọt]</t>
    </r>
  </si>
  <si>
    <r>
      <rPr>
        <sz val="10"/>
        <rFont val="Calibri"/>
      </rPr>
      <t xml:space="preserve">
Danh sách ID Mex: </t>
    </r>
    <r>
      <rPr>
        <u/>
        <sz val="10"/>
        <color rgb="FF1155CC"/>
        <rFont val="Calibri"/>
      </rPr>
      <t>https://docs.google.com/spreadsheets/d/1KmfXaYNxTvOqlFm0awngGgwSbAkphKf3/edit#gid=264214317</t>
    </r>
  </si>
  <si>
    <r>
      <rPr>
        <sz val="10"/>
        <rFont val="Calibri"/>
      </rPr>
      <t xml:space="preserve">
Danh sách ID Mex: </t>
    </r>
    <r>
      <rPr>
        <u/>
        <sz val="10"/>
        <color rgb="FF1155CC"/>
        <rFont val="Calibri"/>
      </rPr>
      <t>https://docs.google.com/spreadsheets/d/1KmfXaYNxTvOqlFm0awngGgwSbAkphKf3/edit#gid=264214317</t>
    </r>
  </si>
  <si>
    <r>
      <rPr>
        <sz val="10"/>
        <rFont val="Calibri"/>
      </rPr>
      <t xml:space="preserve">
Danh sách ID Mex: </t>
    </r>
    <r>
      <rPr>
        <u/>
        <sz val="10"/>
        <color rgb="FF1155CC"/>
        <rFont val="Calibri"/>
      </rPr>
      <t>https://docs.google.com/spreadsheets/d/1KmfXaYNxTvOqlFm0awngGgwSbAkphKf3/edit#gid=264214317</t>
    </r>
  </si>
  <si>
    <r>
      <rPr>
        <sz val="10"/>
        <color theme="1"/>
        <rFont val="Calibri"/>
      </rPr>
      <t xml:space="preserve">HTC  8H        16h - 24h 06/03 07/03
Hometop # 1-3        06/03 09/03
Static banner # 1-3       </t>
    </r>
    <r>
      <rPr>
        <strike/>
        <sz val="10"/>
        <color theme="1"/>
        <rFont val="Calibri"/>
      </rPr>
      <t xml:space="preserve"> </t>
    </r>
    <r>
      <rPr>
        <strike/>
        <sz val="10"/>
        <color rgb="FFFF0000"/>
        <rFont val="Calibri"/>
      </rPr>
      <t>07/03</t>
    </r>
    <r>
      <rPr>
        <sz val="10"/>
        <color rgb="FFFF0000"/>
        <rFont val="Calibri"/>
      </rPr>
      <t xml:space="preserve"> (7/3 cho BC rùi)</t>
    </r>
    <r>
      <rPr>
        <sz val="10"/>
        <color theme="1"/>
        <rFont val="Calibri"/>
      </rPr>
      <t xml:space="preserve"> 08/03
Flash Sale Banner #1-4        08/03
Floating 3H        10h - 13h 09/03
Popup 3H        10h - 13h 07/03
Social or KOL        FB SPF 11h 06/03</t>
    </r>
  </si>
  <si>
    <t>HTC  8H	16h - 24h 06/03 07/03
Hometop # 1-3	06/03 09/03
Static banner # 1-3	07/03 08/03
Flash Sale Banner #1-4	08/03
Floating 3H	10h - 13h 09/03
Popup 3H	10h - 13h 07/03
Social or KOL	FB SPF 11h 06/03</t>
  </si>
  <si>
    <r>
      <rPr>
        <sz val="10"/>
        <rFont val="Calibri"/>
      </rPr>
      <t xml:space="preserve">Ngày 6 dùng KV này  24/2 </t>
    </r>
    <r>
      <rPr>
        <u/>
        <sz val="10"/>
        <color rgb="FF1155CC"/>
        <rFont val="Calibri"/>
      </rPr>
      <t>https://drive.google.com/drive/folders/1wDVOddCV_lYxq0ARsrtAkrqVMFNPO-dB</t>
    </r>
    <r>
      <rPr>
        <sz val="10"/>
        <rFont val="Calibri"/>
      </rPr>
      <t xml:space="preserve">
Từ ngày 7 dùng KV này  24/2 </t>
    </r>
    <r>
      <rPr>
        <u/>
        <sz val="10"/>
        <color rgb="FF1155CC"/>
        <rFont val="Calibri"/>
      </rPr>
      <t>https://drive.google.com/drive/folders/1ym7RL514BOAlDX3KJAdRYBdB6a8f0_LC</t>
    </r>
  </si>
  <si>
    <t>sv-ga-ran-popeyes</t>
  </si>
  <si>
    <t>07-09/03</t>
  </si>
  <si>
    <t>HTC  8H	16h - 24h 07/03 09/03
Hometop # 1-3	09/03
Static banner # 1-3	Hết static bù bottom 08/03 09/03
Flash Sale Banner #1-4	09/03
Floating 3H	16h-19h 07/03
Popup 3H	10h-13h 09/03
Social or KOL	FB SPF 11h30 07/03</t>
  </si>
  <si>
    <r>
      <rPr>
        <sz val="10"/>
        <rFont val="Calibri"/>
      </rPr>
      <t xml:space="preserve">Deadline 25/2
</t>
    </r>
    <r>
      <rPr>
        <u/>
        <sz val="10"/>
        <color rgb="FF1155CC"/>
        <rFont val="Calibri"/>
      </rPr>
      <t>https://drive.google.com/drive/u/0/folders/1bfUnDaH8M-rMKmttG8aDz9v_QGtGo12v</t>
    </r>
  </si>
  <si>
    <t>sv-pizza-hut</t>
  </si>
  <si>
    <t>27-30/03</t>
  </si>
  <si>
    <t>Key mess: Lotteria ưu đãi kép
Giảm 35% + voucher 50k
LOTTERIA50 50k MBS 239k (code sẽ set ở luồng SJBP)
Scheme: "Combo Ngon Mê Ly: 2 Gà rán + 1 Burger Tôm + 1 Mỳ Ý + 2 Pepsi (M) - Giá Gốc 182,000đ =&gt; Giảm còn 139,000đ
Tặng Gà Nugget 3 miếng trị giá 27,000₫ cho đơn từ 180,000đ 
Timeline: 27-30/3
Location: NW</t>
  </si>
  <si>
    <t>HTC 1st Scroll 8H	16h - 24h 28/03
Hometop # 5	27/03 29/03
Static banner # 1-3	Hết static bù bottom 28/03 30/03
Flash Sale Banner #1-4	27/03
Floating 3H	10h - 13h 29/03
Popup 3H	16h - 19h 30/03</t>
  </si>
  <si>
    <r>
      <rPr>
        <sz val="10"/>
        <rFont val="Calibri"/>
      </rPr>
      <t xml:space="preserve">deadline 17/3
</t>
    </r>
    <r>
      <rPr>
        <u/>
        <sz val="10"/>
        <color rgb="FF1155CC"/>
        <rFont val="Calibri"/>
      </rPr>
      <t>https://drive.google.com/drive/u/0/folders/1TYWBvzqPNvy-PsusWoArTIMjWpZNA3hK</t>
    </r>
  </si>
  <si>
    <t>sv-lotteria</t>
  </si>
  <si>
    <t>HTC 1st Scroll 8H	16h - 24h 22/03
Hometop # 5	21/03 23/03
Static banner # 1-3	Hết static bù 1 SPH 10h - 12h 21/03 &amp; 1 bottom 22/03
Flash Sale Banner #1-4	22/03
Floating 3H	10h - 13h 22/03
Popup 3H	16h - 19h 23/03</t>
  </si>
  <si>
    <r>
      <rPr>
        <sz val="10"/>
        <rFont val="Calibri"/>
      </rPr>
      <t xml:space="preserve">Deadline 11/3
</t>
    </r>
    <r>
      <rPr>
        <u/>
        <sz val="10"/>
        <color rgb="FF1155CC"/>
        <rFont val="Calibri"/>
      </rPr>
      <t>https://drive.google.com/drive/u/0/folders/1cRKHguFWzLWKBbovafxfDrcyLxlJAsRI</t>
    </r>
  </si>
  <si>
    <t>v-pizza-hut</t>
  </si>
  <si>
    <t>10-13/03</t>
  </si>
  <si>
    <t xml:space="preserve">"TEXAS CHICKEN TRAO VỊ YÊU THƯƠNG
COMBO 83,000Đ + VOUCHER 50,000Đ 
Scheme:
01 Miếng gà bơ tỏi &amp; thảo mộc
01 Bánh cuộn gà không xương (cay/không cay)
01 Khoai tây nghiền cỡ tiêu chuẩn
01 Chai nước ngọt Coca-Cola
Giá gốc: 117,000đ -&gt; 83,000đ
VIPTEXAS30k 30k MBS 99k qty 800
 VIPTEXAS40 40k MBS 150k qty 300
VIPTEXAS25 30% cap 25k qty 1500
TEXAS50 - Giảm 50K MBS 239K (code BAU đã tạo)"		</t>
  </si>
  <si>
    <t>HTC 1st Scroll 8H	16h - 26h 10/03
Hometop # 5	11/03 12/03
Static banner # 1-3	"Hết static bù SPH 10h-12h 12/03
17h-19h 13/03"
Flash Sale Banner #1-4	10/03
Floating 3H	16h - 19h 10/03
Popup 3H	10h-13h 11/03</t>
  </si>
  <si>
    <t>https://drive.google.com/drive/folders/1Fn4gsv5lksddz8529JN1zMU8q9vj02qt</t>
  </si>
  <si>
    <t>v-ga-ran-texas</t>
  </si>
  <si>
    <t>14-16/03</t>
  </si>
  <si>
    <t xml:space="preserve">"Pizza giá 1.000VND + Voucher giảm 100k
DOMINOS100K 100k MBS 350k
+ Mua 1 pizza size 9''/12'' bất kỳ trong list:
Pizza Hải Sản Xốt Pesto ""Chanh Sả""/ Seafood Lime Pesto Pizza
Pizza Hải Sản Xốt Kim Quất/ Seafood Citrus Cocktail Pizza
Pizza Hải Sản Xốt Xoài/ Seafood Mango Creamy Pizza
Pizza Hải Sản Xốt Vải/ Seafood Lychee Spicy Pizza
Pizza Hải Sản 4 Mùa/ Seafood Four Seasons Pizza
Pizza Hải Sản Xốt Mayonnaise/ Ocean Mania Pizza
Pizza Hải Sản Nhiệt Đới Xốt Tiêu/ Pizzamin Sea Pizza
Pizza Hải Sản Xốt Cà Chua/ Seafood Delight Pizza
Pizza Bò &amp; Tôm Nướng Kiểu Mỹ/ Surf &amp; Turf Pizza
+ Sẽ được mua 1 bánh pizza size 7'' với giá 1.000VND (giá gốc 105.000VND)
Pizza Gà Phô Mai Thịt Heo Xông Khói/ Cheesy Chicken Bacon Pizza
Pizza Dăm Bông Dứa Kiểu Hawaii/ Hawaiian Pizza
Pizza Xúc Xích Xốt Phô Mai/ Sausage Kid Mania Pizza
Pizza Thanh Cua Dứa Xốt Phô Mai/ Crab &amp; Pineapple Pizza
Pizza Dăm Bông Bắp Xốt Phô Mai/ Ham &amp; Corn Pizza"                </t>
  </si>
  <si>
    <t>HTC 1st Scroll 8H	16h - 24h 14/03
Hometop # 5	15/03 16/03
Static banner # 1-3	Hết static bù bottom 14/03 15/03
Flash Sale Banner #1-4	16/05
Floating 3H	16h - 19h 14/03
Popup 3H	16h - 19h 16/03</t>
  </si>
  <si>
    <t>"HTC 1st Scroll 8H	16h - 24h 14/03
Hometop # 5	15/03 16/03
Static banner # 1-3	Hết static bù bottom 14/03 15/03
Flash Sale Banner #1-4	16/05
Floating 3H	16h - 19h 14/03
Popup 3H	16h - 19h 16/03"</t>
  </si>
  <si>
    <r>
      <rPr>
        <sz val="10"/>
        <rFont val="Calibri"/>
      </rPr>
      <t xml:space="preserve">25/2 </t>
    </r>
    <r>
      <rPr>
        <u/>
        <sz val="10"/>
        <color rgb="FF1155CC"/>
        <rFont val="Calibri"/>
      </rPr>
      <t>https://drive.google.com/drive/folders/1JZxQBCPUMqMUdiQjQ_Bj8xUlCvxlBzlG</t>
    </r>
  </si>
  <si>
    <t>v-dominos-pizza</t>
  </si>
  <si>
    <t>05-09/03</t>
  </si>
  <si>
    <t>Key mes: Cơm Thố Anh Nguyễn - khao deal 0Đ
Cơm thố rau củ 30k.
Nhập code 30k -&gt; còn 0Đ
"P/S 15%
thố đặc biệt bò +gà+xíu+trứng
cơm thố gà nướng bbq
VIPCTAN45 CAP 45k MBS 145k, qty 200/day
VIPCTAN20 giảm 50% cap 20k , qty 600/day
VIPCTAN30 giảm 30k mbs 30k, qty 200/day
SPF fund 100%
05-09/03</t>
  </si>
  <si>
    <r>
      <rPr>
        <sz val="10"/>
        <rFont val="Calibri"/>
      </rPr>
      <t xml:space="preserve">Cơm xá xíu: </t>
    </r>
    <r>
      <rPr>
        <u/>
        <sz val="10"/>
        <color rgb="FF1155CC"/>
        <rFont val="Calibri"/>
      </rPr>
      <t xml:space="preserve">https://drive.google.com/drive/folders/1QVa56E8kKntZEevlqjQ6QGwIImK4p43y
</t>
    </r>
    <r>
      <rPr>
        <sz val="10"/>
        <rFont val="Calibri"/>
      </rPr>
      <t xml:space="preserve">Cơm thố đặc biệt </t>
    </r>
    <r>
      <rPr>
        <u/>
        <sz val="10"/>
        <color rgb="FF1155CC"/>
        <rFont val="Calibri"/>
      </rPr>
      <t xml:space="preserve">https://drive.google.com/drive/folders/1rfJRc5NojFcy1pWKc8zssJ1Y6ZOZVZ-r
</t>
    </r>
    <r>
      <rPr>
        <sz val="10"/>
        <rFont val="Calibri"/>
      </rPr>
      <t xml:space="preserve">Món thêm: </t>
    </r>
    <r>
      <rPr>
        <u/>
        <sz val="10"/>
        <color rgb="FF1155CC"/>
        <rFont val="Calibri"/>
      </rPr>
      <t>https://drive.google.com/drive/folders/10zmeKEmnAW8TeCTurvAGuiyM_Aehbbfe</t>
    </r>
  </si>
  <si>
    <t>HTC 1st Scroll 8H	16h - 24h 06/03
Hometop # 5	05/03 07/03
Static banner # 1-3	Hết static bù bottom 06/03 07/03
Flash Sale Banner #1-4	06/03
Floating 3H	"HCM + OTH 16h - 19h 06/03
HN 10h - 13h 06/03"
Popup 3H	"HCM + OTH 16h - 19h 05/03
HN 10h - 13h 05/03"</t>
  </si>
  <si>
    <r>
      <rPr>
        <sz val="10"/>
        <rFont val="Calibri"/>
      </rPr>
      <t xml:space="preserve">Deadline 18/2
</t>
    </r>
    <r>
      <rPr>
        <u/>
        <sz val="10"/>
        <color rgb="FF1155CC"/>
        <rFont val="Calibri"/>
      </rPr>
      <t>https://drive.google.com/drive/u/0/folders/1lUIlluNjU3Ka8La54n9oW0gaQrha0UC1</t>
    </r>
  </si>
  <si>
    <t>v-com-tho-anh-nguyen</t>
  </si>
  <si>
    <t xml:space="preserve">"Cơm Tấm Phúc Lộc Thọ
Mua 1 tặng 2 + Freeship
Mua 1 Cơm Sườn Phúc Lộc Thọ giá 52k được tặng 1 Canh Rong Biển 0đ (Giá gốc 15k) (1 phần canh mỗi đơn) cùng với 1 Cơm Bì Chả với giá 1k (Giá gốc 39k)
Số lượng có hạn
Ràng 1 phần/ order, stock Unlimited
VIPPLT20 20k MBS 54k qty 800
VIPPLT30 30k MBS 115k qty 200
VIPPLT40 40K mbs 140K qty 250
VIPPLTFS Freeship 15k MBS 52k qty 400"		</t>
  </si>
  <si>
    <t>HTC 1st Scroll 8H	8h - 16h 12/03
Hometop # 5	10/03 12/03
Static banner # 1-3	12/02 13/03
Flash Sale Banner #1-4	11/03
Floating 3H	10h - 13h 10/03
Popup 3H	16h - 19h 11/03</t>
  </si>
  <si>
    <r>
      <rPr>
        <sz val="10"/>
        <rFont val="Calibri"/>
      </rPr>
      <t xml:space="preserve">Deadline 26/2
</t>
    </r>
    <r>
      <rPr>
        <u/>
        <sz val="10"/>
        <color rgb="FF1155CC"/>
        <rFont val="Calibri"/>
      </rPr>
      <t>https://drive.google.com/drive/u/0/folders/162LsIQgz48MMBZgf5A-YZ_ziFl5lYYIk</t>
    </r>
    <r>
      <rPr>
        <sz val="10"/>
        <rFont val="Calibri"/>
      </rPr>
      <t xml:space="preserve"> </t>
    </r>
  </si>
  <si>
    <t>v-com-tam-phuc-loc-tho</t>
  </si>
  <si>
    <t>100k</t>
  </si>
  <si>
    <t xml:space="preserve"> KFC Tặng Nàng 
Deal 83K + voucher 100k"
1 gà + 1 Popcorn (Vừa) + 1 bắp cải trộn (L) + 1 Pepsi (L)) Giá gốc 112k giảm còn 83K
SPFBRAND100K giảm 10% cap 100k</t>
  </si>
  <si>
    <t>07-08/03</t>
  </si>
  <si>
    <r>
      <rPr>
        <sz val="10"/>
        <rFont val="Calibri"/>
      </rPr>
      <t xml:space="preserve">Hình món lẻ:  (Password: 123) </t>
    </r>
    <r>
      <rPr>
        <u/>
        <sz val="10"/>
        <color rgb="FF1155CC"/>
        <rFont val="Calibri"/>
      </rPr>
      <t>https://cmckfcvietnam.sharepoint.com/:f:/s/KFC-SHARE-EXTERNAL-MKT-SHARE-EXTERNAL/Ery-cSh2dxhJr567AtXrQ_oBuuhd-nankauZXICVrDGQ_w?e=0ugyvw</t>
    </r>
    <r>
      <rPr>
        <sz val="10"/>
        <rFont val="Calibri"/>
      </rPr>
      <t xml:space="preserve">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</si>
  <si>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r>
      <rPr>
        <u/>
        <sz val="10"/>
        <color rgb="FF1155CC"/>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</si>
  <si>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r>
      <rPr>
        <sz val="10"/>
        <rFont val="Calibri"/>
      </rPr>
      <t xml:space="preserve">21/2 </t>
    </r>
    <r>
      <rPr>
        <u/>
        <sz val="10"/>
        <color rgb="FF1155CC"/>
        <rFont val="Calibri"/>
      </rPr>
      <t>https://drive.google.com/drive/folders/18BYVZZo8IAAeWBPZOG6dheNB8xOlrf2z</t>
    </r>
  </si>
  <si>
    <t>sj-kfc</t>
  </si>
  <si>
    <t>13-16/03</t>
  </si>
  <si>
    <t>Mua 2 Tặng 2 + Voucher 50.000 
Scheme: Combo 4 gà rán 2 nước giá gốc 198k -&gt; 119k
MCDVIP30 Code 30k MBS 119k
MCDVIPFS freeship 15k MBS 50k
MCDVIP50 50k MBS 238k
MCDVIP20 15% cap 20k
NW</t>
  </si>
  <si>
    <t>HTC  8H	"16h - 24h 15/03
8h - 16h 14/03"
Hometop # 1-3	13/03 16/03
Static banner # 1-3	"Hết static bù 2 collection list 14/03 16/03
SPH 10h - 12h 14/03"
Flash Sale Banner #1-4	15/03
Floating 3H	10h - 13h 16/03
Popup 3H	10h - 13h 14/03
Social or KOL	FB SPF 11h30 14/03</t>
  </si>
  <si>
    <r>
      <rPr>
        <sz val="10"/>
        <rFont val="Calibri"/>
      </rPr>
      <t xml:space="preserve">Deadline 3/3
</t>
    </r>
    <r>
      <rPr>
        <u/>
        <sz val="10"/>
        <color rgb="FF1155CC"/>
        <rFont val="Calibri"/>
      </rPr>
      <t>https://drive.google.com/drive/u/0/folders/152w7_X2UoaIVZ7eGFQbsdOhCgm1uwTC9</t>
    </r>
  </si>
  <si>
    <t>sv-mcdonalds</t>
  </si>
  <si>
    <t>Feb.19</t>
  </si>
  <si>
    <r>
      <rPr>
        <sz val="10"/>
        <color theme="1"/>
        <rFont val="Calibri"/>
      </rPr>
      <t>- Key message:</t>
    </r>
    <r>
      <rPr>
        <b/>
        <sz val="10"/>
        <color theme="1"/>
        <rFont val="Calibri"/>
      </rPr>
      <t xml:space="preserve"> SUNDAY ƯU ĐÃI LỚN - MUA 2 Tặng 1 + Voucher 50k</t>
    </r>
    <r>
      <rPr>
        <sz val="10"/>
        <color theme="1"/>
        <rFont val="Calibri"/>
      </rPr>
      <t xml:space="preserve">
- Scheme:
Món mua: 01 Trà Sữa Kem Trứng Khè (L) + 01 Trà Xoài Trân Châu Táo Gai (L) 
Món tặng: 01 Trà Sữa Truyền Thống (M)
30 phần/chi nhánh/ngày
+ Nhập code SIEUTIEC50, giảm 50k MBS 140k
- Location: HCM
- Thời gian: 19/02 - 22/02, 24/02, 25/02</t>
    </r>
  </si>
  <si>
    <t>19/02 - 22/02, 24/02, 25/02</t>
  </si>
  <si>
    <t>https://drive.google.com/drive/folders/1__4ODEkVgcE8RaTfoNBAvx-YdFqoFiey</t>
  </si>
  <si>
    <t>Pick món: Sữa Tươi Khoai Môn Trân Châu Dừa, Trà Bưởi Dâu Tây, Trà Sữa Truyền Thống</t>
  </si>
  <si>
    <r>
      <rPr>
        <sz val="10"/>
        <rFont val="Calibri"/>
      </rPr>
      <t xml:space="preserve">Adapt </t>
    </r>
    <r>
      <rPr>
        <u/>
        <sz val="10"/>
        <color rgb="FF1155CC"/>
        <rFont val="Calibri"/>
      </rPr>
      <t>KV Cũ</t>
    </r>
    <r>
      <rPr>
        <sz val="10"/>
        <rFont val="Calibri"/>
      </rPr>
      <t>: Thay keymess mới, thay ảnh món mới</t>
    </r>
  </si>
  <si>
    <r>
      <rPr>
        <b/>
        <sz val="10"/>
        <color theme="1"/>
        <rFont val="Calibri"/>
      </rPr>
      <t xml:space="preserve">1 Win 2:
</t>
    </r>
    <r>
      <rPr>
        <sz val="10"/>
        <color theme="1"/>
        <rFont val="Calibri"/>
      </rPr>
      <t>Search Placeholder(12h-14h): 21/02, 22/02
Hometop banner(7-9): 20/02, 25/02
Static banner(4): 19/02, 25/02
Pop up(13h-16h): 24/02</t>
    </r>
  </si>
  <si>
    <t>https://drive.google.com/drive/folders/1N30C9Fl4g7KlC7MU4dFpvPWWb06Pymxw</t>
  </si>
  <si>
    <t>sunday-basic-voucher50</t>
  </si>
  <si>
    <t>Feb.CB2.26</t>
  </si>
  <si>
    <r>
      <rPr>
        <sz val="10"/>
        <color theme="1"/>
        <rFont val="Calibri"/>
      </rPr>
      <t xml:space="preserve">- Key Mess: </t>
    </r>
    <r>
      <rPr>
        <b/>
        <sz val="10"/>
        <color theme="1"/>
        <rFont val="Calibri"/>
      </rPr>
      <t>SUNDAY BASIC KHAO 
DEAL 1k + Voucher 50k</t>
    </r>
    <r>
      <rPr>
        <sz val="10"/>
        <color theme="1"/>
        <rFont val="Calibri"/>
      </rPr>
      <t xml:space="preserve">
- Scheme:
+ Deal 1k - 2k -3k, MBS 35k, 30 phần/chi nhánh/ngày:
1k: Trà sữa truyền thống (M)
2k: Trà tắc bí đao (XL)
3k: Olong sữa rang (M)
+ Nhập code SIEUTIEC50, giảm 50k MBS 140k
- Location: Bình Dương, Đồng Nai
- Timeline: 26/02 - 28/02</t>
    </r>
  </si>
  <si>
    <r>
      <rPr>
        <sz val="10"/>
        <rFont val="Calibri"/>
      </rPr>
      <t xml:space="preserve">Adapt </t>
    </r>
    <r>
      <rPr>
        <u/>
        <sz val="10"/>
        <color rgb="FF1155CC"/>
        <rFont val="Calibri"/>
      </rPr>
      <t>KV Cũ</t>
    </r>
    <r>
      <rPr>
        <sz val="10"/>
        <rFont val="Calibri"/>
      </rPr>
      <t>: Thay background mới, nền phối màu cam+xanh lá</t>
    </r>
  </si>
  <si>
    <r>
      <rPr>
        <b/>
        <sz val="10"/>
        <color theme="1"/>
        <rFont val="Calibri"/>
      </rPr>
      <t xml:space="preserve">1 Combo 2:
Bình Dương, Đồng Nai
</t>
    </r>
    <r>
      <rPr>
        <sz val="10"/>
        <color theme="1"/>
        <rFont val="Calibri"/>
      </rPr>
      <t>Static banner(4): 26/02 - 28/02
Pop up(13h-16h): 27/02</t>
    </r>
  </si>
  <si>
    <r>
      <rPr>
        <sz val="10"/>
        <rFont val="Calibri"/>
      </rPr>
      <t xml:space="preserve">Deadline 14/2
</t>
    </r>
    <r>
      <rPr>
        <u/>
        <sz val="10"/>
        <color rgb="FF1155CC"/>
        <rFont val="Calibri"/>
      </rPr>
      <t>https://drive.google.com/drive/u/0/folders/1aAqkuS0Qk6mpZJHB_W-rfbn5ZvEvmcIu</t>
    </r>
  </si>
  <si>
    <t>sundaybasic-deal1k</t>
  </si>
  <si>
    <r>
      <rPr>
        <sz val="10"/>
        <color theme="1"/>
        <rFont val="Calibri"/>
      </rPr>
      <t xml:space="preserve">- Key message:  </t>
    </r>
    <r>
      <rPr>
        <b/>
        <sz val="10"/>
        <color theme="1"/>
        <rFont val="Calibri"/>
      </rPr>
      <t>HOTCOLD ƯU ĐÃI ĐỈNH - Đồng giá 15.000 + Voucher 50.000 Đ</t>
    </r>
    <r>
      <rPr>
        <sz val="10"/>
        <color theme="1"/>
        <rFont val="Calibri"/>
      </rPr>
      <t xml:space="preserve">
- Scheme: Ưu đãi kép giảm đồng giá 15K + Code giảm sâu
+ GIẢM ĐỒNG GIÁ 15K các món đặc biệt HOT ( giới hạn 1 món giảm/bill)
Combo 1 (Trà sữa + Trân châu mật ong + Pudding trứng) 29k -&gt; 15k
Combo 2 (Trà sữa Socola + Pudding Socola + TC mật ong) 35k -&gt; 15k
Trà Sữa Sốt Khoai Môn Tươi 35k-&gt; 15k
+ Giảm Món 50% ( giới hạn 1 món giảm/bill)
Matcha Sữa Kem Muối 39k-&gt; 19.5k
Trà trái cây nhiệt đới 39k -&gt; 19.5k
+ CODE XỊN GIẢM SÂU:
Nhập mã "SIEUTIEC50" - giảm 50k cho đơn từ140k
Nhập mã "SIEUTIEC" full code giảm tới 99K, VOUCHER giảm 20K, 30K, 40K, 50K, 70K 
Nhập mã "HOTCOLD30" giảm 30k cho đơn 65k
- Timeline: 12/02, 14/02, 16/02 - 18/02, 20/02, 21/02
- Location: HCM</t>
    </r>
  </si>
  <si>
    <t>12/02, 14/02, 16/02 - 18/02, 20/02, 21/02</t>
  </si>
  <si>
    <t>Pick 3 món: Trà sữa sốt khoai môn, Matcha sữa Kem muối + 1 món tuỳ ý</t>
  </si>
  <si>
    <r>
      <rPr>
        <sz val="10"/>
        <rFont val="Calibri"/>
      </rPr>
      <t xml:space="preserve">Adapt </t>
    </r>
    <r>
      <rPr>
        <u/>
        <sz val="10"/>
        <color rgb="FF1155CC"/>
        <rFont val="Calibri"/>
      </rPr>
      <t>KV cũ</t>
    </r>
    <r>
      <rPr>
        <sz val="10"/>
        <rFont val="Calibri"/>
      </rPr>
      <t xml:space="preserve">: Thay Keymess mới, Thay ảnh món mới
</t>
    </r>
  </si>
  <si>
    <r>
      <rPr>
        <b/>
        <sz val="10"/>
        <color theme="1"/>
        <rFont val="Calibri"/>
      </rPr>
      <t xml:space="preserve">1 Win 2:
</t>
    </r>
    <r>
      <rPr>
        <sz val="10"/>
        <color theme="1"/>
        <rFont val="Calibri"/>
      </rPr>
      <t>Search Placeholder(14h-17h): 12/02, 20/02
Hometop banner(7-9): 16/02, 21/02
Static banner(4): 14/02, 17/02
Pop up(13h-16h): 18/02</t>
    </r>
  </si>
  <si>
    <r>
      <rPr>
        <sz val="10"/>
        <rFont val="Calibri"/>
      </rPr>
      <t xml:space="preserve">Deadline 23/1
</t>
    </r>
    <r>
      <rPr>
        <u/>
        <sz val="10"/>
        <color rgb="FF1155CC"/>
        <rFont val="Calibri"/>
      </rPr>
      <t>https://drive.google.com/drive/u/0/folders/1RbAaOTVrcOa7mMs17KX7DrzX3genXYwq</t>
    </r>
  </si>
  <si>
    <t>hotcold-15k</t>
  </si>
  <si>
    <t>Ding Tea</t>
  </si>
  <si>
    <r>
      <rPr>
        <sz val="10"/>
        <color theme="1"/>
        <rFont val="Calibri"/>
      </rPr>
      <t xml:space="preserve">- Key message: </t>
    </r>
    <r>
      <rPr>
        <b/>
        <sz val="10"/>
        <color theme="1"/>
        <rFont val="Calibri"/>
      </rPr>
      <t>Ding Tea Khao Món Giảm Đến 15% + Voucher 20k</t>
    </r>
    <r>
      <rPr>
        <sz val="10"/>
        <color theme="1"/>
        <rFont val="Calibri"/>
      </rPr>
      <t xml:space="preserve">
- Scheme:
+ Giảm giá 15% Combo Matcha Trân châu + Socola Trân châu
+ Voucher DINGTEA20 giảm 20k cho đơn 100k
- Timeline: 24/02 - 28/02
- Location: Hà Nội</t>
    </r>
  </si>
  <si>
    <t>24/02 - 27/02</t>
  </si>
  <si>
    <t>https://docs.google.com/spreadsheets/d/1EjVpc4jtVJzu-gDSSwRSmyQ7EQaN5dgJjppAJyMlcy8/edit?gid=807383617#gid=807383617</t>
  </si>
  <si>
    <r>
      <rPr>
        <b/>
        <sz val="10"/>
        <color theme="1"/>
        <rFont val="Calibri"/>
      </rPr>
      <t xml:space="preserve">1 Win 2:
</t>
    </r>
    <r>
      <rPr>
        <sz val="10"/>
        <color theme="1"/>
        <rFont val="Calibri"/>
      </rPr>
      <t>Search Placeholder(14h-17h): 25/02, 27/02
Hometop banner(7-9): 26/02, 27/02
Static banner(4): 24/02, 25/02
Pop up(19h-22h): 26/02</t>
    </r>
  </si>
  <si>
    <t>https://drive.google.com/drive/folders/1vi_NBg0tm3XESl5aSya9u-2seks6wNMB</t>
  </si>
  <si>
    <t>tra-sua-ding-tea</t>
  </si>
  <si>
    <r>
      <rPr>
        <sz val="10"/>
        <color theme="1"/>
        <rFont val="Calibri"/>
      </rPr>
      <t xml:space="preserve">- Key message: </t>
    </r>
    <r>
      <rPr>
        <b/>
        <sz val="10"/>
        <color theme="1"/>
        <rFont val="Calibri"/>
      </rPr>
      <t>Ding Tea Khao Món Chỉ 1Đ + Voucher 20k</t>
    </r>
    <r>
      <rPr>
        <sz val="10"/>
        <color theme="1"/>
        <rFont val="Calibri"/>
      </rPr>
      <t xml:space="preserve">
- Scheme:
+ Giảm 1 món Valentine size M 1Đ cho đơn từ 69k
+ Voucher DINGTEA20 giảm 20k cho đơn 100k                             
- Timeline: 13/02 - 15/02
- Location: Hà Nội</t>
    </r>
  </si>
  <si>
    <r>
      <rPr>
        <b/>
        <sz val="10"/>
        <color theme="1"/>
        <rFont val="Calibri"/>
      </rPr>
      <t xml:space="preserve">1 Combo 4:
</t>
    </r>
    <r>
      <rPr>
        <sz val="10"/>
        <color theme="1"/>
        <rFont val="Calibri"/>
      </rPr>
      <t>Search Placeholder(14h-17h): 13/02, 14/02
Static banner(1-3): 13/02 - 15/02</t>
    </r>
  </si>
  <si>
    <t>https://drive.google.com/drive/folders/19-hu2GkYPGeVHbPsUrgzvuLNzvRIryOi</t>
  </si>
  <si>
    <t>ding-tea-giam15</t>
  </si>
  <si>
    <r>
      <rPr>
        <sz val="10"/>
        <color theme="1"/>
        <rFont val="Calibri"/>
      </rPr>
      <t xml:space="preserve">- Key message: </t>
    </r>
    <r>
      <rPr>
        <b/>
        <sz val="10"/>
        <color theme="1"/>
        <rFont val="Calibri"/>
      </rPr>
      <t>LaBoong khao trà sữa chỉ 0Đ</t>
    </r>
    <r>
      <rPr>
        <sz val="10"/>
        <color theme="1"/>
        <rFont val="Calibri"/>
      </rPr>
      <t xml:space="preserve">
- Scheme: PS SKUs về 20K
+ Voucher: LABOONG20 - Code giảm 20K MBS 20K.
- Location : HN
- Timeline: 20/02 -22/02</t>
    </r>
  </si>
  <si>
    <t>20/02 -22/02</t>
  </si>
  <si>
    <t>Mex tự thiết kế</t>
  </si>
  <si>
    <r>
      <rPr>
        <b/>
        <sz val="10"/>
        <color theme="1"/>
        <rFont val="Calibri"/>
      </rPr>
      <t xml:space="preserve">1 CB1:
</t>
    </r>
    <r>
      <rPr>
        <sz val="10"/>
        <color theme="1"/>
        <rFont val="Calibri"/>
      </rPr>
      <t>Static banner # 1-3: 20/02 -22/02
Pop up(13h-16h): 21/02</t>
    </r>
  </si>
  <si>
    <t>https://drive.google.com/drive/u/0/folders/1AMLm9S_VZ2FTvPANapXalmNYcmjDRsIQ</t>
  </si>
  <si>
    <t>tra-sua-laboong</t>
  </si>
  <si>
    <t>Combo 20%</t>
  </si>
  <si>
    <t>Combo 3 ly size L giảm 20%
- Trà Sữa Chôm Chôm
- Bơ Già Dừa Non
- Hibi Sơ Ri
Giá gốc: 197,000
Giá giảm: 159,000
Voucher: KATINAT50K giảm 25% cap 50k
Location: NW</t>
  </si>
  <si>
    <t>SPH (12h-14h): 02/04
Hometop banner: 02/04
Flash sale banner: 05/02
Static banner: 06/02</t>
  </si>
  <si>
    <t>SPH (12h-14h): 04/02
Hometop banner: 04/02
Flash sale banner: 05/02
Static banner: 06/02</t>
  </si>
  <si>
    <r>
      <rPr>
        <sz val="10"/>
        <rFont val="Calibri"/>
      </rPr>
      <t xml:space="preserve">11/1 </t>
    </r>
    <r>
      <rPr>
        <u/>
        <sz val="10"/>
        <color rgb="FF1155CC"/>
        <rFont val="Calibri"/>
      </rPr>
      <t>https://drive.google.com/drive/u/0/folders/1be21cgP5CnwmnNPGA4bW6hchGl5jxCz9</t>
    </r>
    <r>
      <rPr>
        <sz val="10"/>
        <rFont val="Calibri"/>
      </rPr>
      <t xml:space="preserve"> </t>
    </r>
  </si>
  <si>
    <t>katinat-cf-combo</t>
  </si>
  <si>
    <r>
      <rPr>
        <sz val="10"/>
        <color theme="1"/>
        <rFont val="Calibri"/>
      </rPr>
      <t xml:space="preserve">- Key message: </t>
    </r>
    <r>
      <rPr>
        <b/>
        <sz val="10"/>
        <color theme="1"/>
        <rFont val="Calibri"/>
      </rPr>
      <t>Trà Sữa ưu đãi kép giảm 50% + Voucher 25K</t>
    </r>
    <r>
      <rPr>
        <sz val="10"/>
        <color theme="1"/>
        <rFont val="Calibri"/>
      </rPr>
      <t xml:space="preserve">
- Scheme: PS món 50%, 
- Tên code: ALLEYSHARETEA25, code giảm giá 25K MBS 50K
- Timeline: 12/02-14/02
- Location: HN</t>
    </r>
  </si>
  <si>
    <t>12/02-14/02</t>
  </si>
  <si>
    <r>
      <rPr>
        <b/>
        <sz val="10"/>
        <color theme="1"/>
        <rFont val="Calibri"/>
      </rPr>
      <t xml:space="preserve">1 CB2:
</t>
    </r>
    <r>
      <rPr>
        <sz val="10"/>
        <color theme="1"/>
        <rFont val="Calibri"/>
      </rPr>
      <t>Static banner # 4: 12/02-14/02, 
Pop up(13h-16h): 13/02</t>
    </r>
  </si>
  <si>
    <t>sharetea--alley</t>
  </si>
  <si>
    <r>
      <rPr>
        <sz val="10"/>
        <color theme="1"/>
        <rFont val="Calibri"/>
      </rPr>
      <t xml:space="preserve">- Key message: </t>
    </r>
    <r>
      <rPr>
        <b/>
        <sz val="10"/>
        <color theme="1"/>
        <rFont val="Calibri"/>
      </rPr>
      <t>Trà Sữa ưu đãi kép giảm 50% + Voucher 25K</t>
    </r>
    <r>
      <rPr>
        <sz val="10"/>
        <color theme="1"/>
        <rFont val="Calibri"/>
      </rPr>
      <t xml:space="preserve">
- Scheme: PS món 50%, 
- Tên code: ALLEYSHARETEA25, code giảm giá 25K MBS 50K
- Timeline: 17/02-19/02; 26/02-28/02
- Location: HN</t>
    </r>
  </si>
  <si>
    <t>17/02-19/02; 26/02-28/02</t>
  </si>
  <si>
    <r>
      <rPr>
        <b/>
        <sz val="10"/>
        <color theme="1"/>
        <rFont val="Calibri"/>
      </rPr>
      <t xml:space="preserve">2 CB3: 
</t>
    </r>
    <r>
      <rPr>
        <sz val="10"/>
        <color theme="1"/>
        <rFont val="Calibri"/>
      </rPr>
      <t>Static banner# 6: 17/02-19/02; 26/02-28/02
Pop up(13h-16h): 18/02; 28/02</t>
    </r>
  </si>
  <si>
    <t>sharetea-alley</t>
  </si>
  <si>
    <r>
      <rPr>
        <sz val="10"/>
        <color theme="1"/>
        <rFont val="Calibri"/>
      </rPr>
      <t xml:space="preserve">- Key message: </t>
    </r>
    <r>
      <rPr>
        <b/>
        <sz val="10"/>
        <color theme="1"/>
        <rFont val="Calibri"/>
      </rPr>
      <t>The Alley Khao Trà Sữa giảm 50% + voucher 25k</t>
    </r>
    <r>
      <rPr>
        <sz val="10"/>
        <color theme="1"/>
        <rFont val="Calibri"/>
      </rPr>
      <t xml:space="preserve">
- Scheme: PS món 50%.
+ Voucher: THEALLEY50 - Code  25k, MBS 50K
- Location: Hà Nội
- Timeline: 20/02; 24/02, 25/02</t>
    </r>
  </si>
  <si>
    <t>20/02; 24/02, 25/02</t>
  </si>
  <si>
    <t>https://docs.google.com/spreadsheets/d/1zbSuutdyZoMCgGXjAGNlHlJDtZzKZOmOTDO9cmfdmB4/edit?usp=sharing</t>
  </si>
  <si>
    <r>
      <rPr>
        <b/>
        <sz val="10"/>
        <color theme="1"/>
        <rFont val="Calibri"/>
      </rPr>
      <t xml:space="preserve">1 CB3:
</t>
    </r>
    <r>
      <rPr>
        <sz val="10"/>
        <color theme="1"/>
        <rFont val="Calibri"/>
      </rPr>
      <t>Static banner# 6: 20/02; 24/02, 25/02
Pop up(13h-16h): 24/02</t>
    </r>
  </si>
  <si>
    <t>https://drive.google.com/drive/u/0/folders/1ryrJ194XxHFPFB86XTMXR4BgfoOuM9vM</t>
  </si>
  <si>
    <t>tra-sua-alley</t>
  </si>
  <si>
    <r>
      <rPr>
        <sz val="10"/>
        <color theme="1"/>
        <rFont val="Calibri"/>
      </rPr>
      <t xml:space="preserve">- Key message: </t>
    </r>
    <r>
      <rPr>
        <b/>
        <sz val="10"/>
        <color theme="1"/>
        <rFont val="Calibri"/>
      </rPr>
      <t>The Alley Khao Trà Sữa giảm 50% + voucher 25k</t>
    </r>
    <r>
      <rPr>
        <sz val="10"/>
        <color theme="1"/>
        <rFont val="Calibri"/>
      </rPr>
      <t xml:space="preserve">
- Scheme: PS món 50%.
+ Voucher: THEALLEY50 - Code  25k, MBS 50K
- Location: Hà Nội
- Timeline: 15/02, 21/02, 22/02</t>
    </r>
  </si>
  <si>
    <t>15/02, 21/02, 22/02</t>
  </si>
  <si>
    <r>
      <rPr>
        <b/>
        <sz val="10"/>
        <color theme="1"/>
        <rFont val="Calibri"/>
      </rPr>
      <t xml:space="preserve">1 CB4:
</t>
    </r>
    <r>
      <rPr>
        <sz val="10"/>
        <color theme="1"/>
        <rFont val="Calibri"/>
      </rPr>
      <t>Static banner # 1-3: 15/02, 21/02, 22/02
Search Placeholder(14h-17h): 21/02
Search Placeholder(19h-22h): 22/02</t>
    </r>
  </si>
  <si>
    <t>the-alley-giam50</t>
  </si>
  <si>
    <r>
      <rPr>
        <sz val="10"/>
        <color theme="1"/>
        <rFont val="Calibri"/>
      </rPr>
      <t xml:space="preserve">- Key message: </t>
    </r>
    <r>
      <rPr>
        <b/>
        <sz val="10"/>
        <color theme="1"/>
        <rFont val="Calibri"/>
      </rPr>
      <t>Tâm Cook Giảm 20K + Voucher 35k</t>
    </r>
    <r>
      <rPr>
        <sz val="10"/>
        <color theme="1"/>
        <rFont val="Calibri"/>
      </rPr>
      <t xml:space="preserve">
- Scheme: PS món 20k, chỉ áp dụng 1 P/S khi checkout
Combo 10 BM que 60K giảm về 40K 
Combo Bánh Mì Pate &amp; Nước 40K giảm về 20K
Voucher: TAMCOOK35 giảm 35K mbs 35K
- Timeline: 11/02 - 13/02
- Location: HN</t>
    </r>
  </si>
  <si>
    <t>https://docs.google.com/spreadsheets/d/1_KiaQ75vV57iBoVCHCwHfLbbbITsBPH3Y7_KgLurH-0/edit?gid=0#gid=0</t>
  </si>
  <si>
    <r>
      <rPr>
        <b/>
        <sz val="10"/>
        <color theme="1"/>
        <rFont val="Calibri"/>
      </rPr>
      <t xml:space="preserve">1 CB3:
</t>
    </r>
    <r>
      <rPr>
        <sz val="10"/>
        <color theme="1"/>
        <rFont val="Calibri"/>
      </rPr>
      <t>Static banner# 6: 11/02 - 13/02
Pop up(06h-10h):  11/02</t>
    </r>
  </si>
  <si>
    <t>tam-cook-20</t>
  </si>
  <si>
    <t>Tiệm Trà Mai Khôi</t>
  </si>
  <si>
    <r>
      <rPr>
        <sz val="10"/>
        <color theme="1"/>
        <rFont val="Calibri"/>
      </rPr>
      <t xml:space="preserve">- Key message:  </t>
    </r>
    <r>
      <rPr>
        <b/>
        <sz val="10"/>
        <color theme="1"/>
        <rFont val="Calibri"/>
      </rPr>
      <t>Tiệm Trà Mai Khôi Khao Deal 19k + Voucher 25k</t>
    </r>
    <r>
      <rPr>
        <sz val="10"/>
        <color theme="1"/>
        <rFont val="Calibri"/>
      </rPr>
      <t xml:space="preserve">
- Scheme: 
+ Gạch giá full menu sz L giá gốc từ 45k về 19k
+ Code : MAIKHOI25K Giảm 25k cho đơn từ 39k 
+ Số lượng code: 350 Code/day
- Timeline: 24/02 - 28/02
- Location: Hà Nội</t>
    </r>
  </si>
  <si>
    <t>https://docs.google.com/spreadsheets/d/1VziQGpuL5y1ccL7ZNTlMLOYnqvmTnXTjbWKQNPRrkI4/edit?usp=sharing</t>
  </si>
  <si>
    <t>https://drive.google.com/drive/folders/1SlIAmfpcCCQv-WL9XFdSYCDHGXLwzb01?usp=drive_link</t>
  </si>
  <si>
    <t>Màu chủ đạo theo mẫu trong file</t>
  </si>
  <si>
    <r>
      <rPr>
        <b/>
        <sz val="10"/>
        <color theme="1"/>
        <rFont val="Calibri"/>
      </rPr>
      <t xml:space="preserve">1 Win 1:
</t>
    </r>
    <r>
      <rPr>
        <sz val="10"/>
        <color theme="1"/>
        <rFont val="Calibri"/>
      </rPr>
      <t>Search Placeholder(14h-17h): 24/02, 28/02
Hometop banner(7-9): 26/02, 27/02
Static banner(1-3): 24/02, 25/02
Floating(13h-16h): 26/02
Popup(13h-16h): 27/02</t>
    </r>
  </si>
  <si>
    <r>
      <rPr>
        <sz val="10"/>
        <rFont val="Calibri"/>
      </rPr>
      <t xml:space="preserve">Deadline 12/2
</t>
    </r>
    <r>
      <rPr>
        <u/>
        <sz val="10"/>
        <color rgb="FF1155CC"/>
        <rFont val="Calibri"/>
      </rPr>
      <t>https://drive.google.com/drive/u/0/folders/1DXGxg0MoOX_YSc3xzUOvT0jI5hIQ8Jqx</t>
    </r>
    <r>
      <rPr>
        <sz val="10"/>
        <rFont val="Calibri"/>
      </rPr>
      <t xml:space="preserve"> </t>
    </r>
  </si>
  <si>
    <t>tiem-tra-mai-khoi</t>
  </si>
  <si>
    <t>Pepsi FF28</t>
  </si>
  <si>
    <r>
      <rPr>
        <sz val="10"/>
        <color theme="1"/>
        <rFont val="Calibri"/>
      </rPr>
      <t xml:space="preserve">- Key message: </t>
    </r>
    <r>
      <rPr>
        <b/>
        <sz val="10"/>
        <color theme="1"/>
        <rFont val="Calibri"/>
      </rPr>
      <t>Xuân Rộn Rã Deal Bao Đã</t>
    </r>
    <r>
      <rPr>
        <sz val="10"/>
        <color theme="1"/>
        <rFont val="Calibri"/>
      </rPr>
      <t xml:space="preserve">
- Scheme box: Deal 0Đ
* Giảm 25k đơn hàng từ 25k (HCM &amp; HN)
* Giảm 22k đơn từ 22k (Đà Nẵng, Nha Trang, Cần Thơ, Biên Hòa, Hải Phòng)
Combo: Món chính kèm Pepsico (Topping: Pepsi, Ô Long Tea+, Mirinda, 7Up, Sting, Aquafina, Twister)
- Code name: PEPSI25KFEB, PEPSI22KFEB
- Timeline: 17.02 - 23.02.2025
- Location: HCM, HN, Đà Nẵng, Cần Thơ, Khánh Hòa, Đồng Nai, Hải Phòng</t>
    </r>
  </si>
  <si>
    <t>17/02 - 23/02</t>
  </si>
  <si>
    <t>https://docs.google.com/presentation/d/1GDeEfait6wmeiH29mDPfhQ51I7QhU-Y3/edit#slide=id.p1</t>
  </si>
  <si>
    <t>https://drive.google.com/drive/folders/1hn6jFjiP6B7pVnhPNzq9hNBABd5km696</t>
  </si>
  <si>
    <t>deal0d-pepsi-khao-bao-da</t>
  </si>
  <si>
    <t>Homefarm</t>
  </si>
  <si>
    <r>
      <rPr>
        <sz val="10"/>
        <color theme="1"/>
        <rFont val="Calibri"/>
      </rPr>
      <t xml:space="preserve">- Key message: </t>
    </r>
    <r>
      <rPr>
        <b/>
        <sz val="10"/>
        <color theme="1"/>
        <rFont val="Calibri"/>
      </rPr>
      <t>ĐẠI TIỆC HOMEFARM GIẢM 50% + Voucher 120,000đ</t>
    </r>
    <r>
      <rPr>
        <sz val="10"/>
        <color theme="1"/>
        <rFont val="Calibri"/>
      </rPr>
      <t xml:space="preserve">
- Scheme: Thịt bò xay Canada giảm 50%
+ HF120 giảm 120k cho đơn 609K 
+ HF90 giảm 90K cho đơn 459K 
+ HF70 giảm 70K cho đơn 329K 
- Timeline: 13/02 - 16/02
- Location: HN</t>
    </r>
  </si>
  <si>
    <t>13/02 - 16/02</t>
  </si>
  <si>
    <t>https://docs.google.com/spreadsheets/d/1ag4aDIrdvTYssjZhDXaDa2LlUkdZ_uFywJdg2KjNAEI/edit?usp=sharing</t>
  </si>
  <si>
    <r>
      <rPr>
        <b/>
        <sz val="10"/>
        <color theme="1"/>
        <rFont val="Calibri"/>
      </rPr>
      <t xml:space="preserve">1 Win 1:
</t>
    </r>
    <r>
      <rPr>
        <sz val="10"/>
        <color theme="1"/>
        <rFont val="Calibri"/>
      </rPr>
      <t>Search Placeholder(10h-12h): 13/02, 14/02
Hometop banner(7-9): 14/02, 16/02
Static banner(1-3): 15/02, 16/02
Floating(16h-19h): 14/02
Popup(16h-19h): 13/02</t>
    </r>
  </si>
  <si>
    <r>
      <rPr>
        <sz val="10"/>
        <rFont val="Calibri"/>
      </rPr>
      <t xml:space="preserve">KV Cũ: </t>
    </r>
    <r>
      <rPr>
        <u/>
        <sz val="10"/>
        <color rgb="FF1155CC"/>
        <rFont val="Calibri"/>
      </rPr>
      <t>https://drive.google.com/drive/u/0/folders/1F7jqr7jvvmVhLWy1s0hmYz3crGQ5_nGb</t>
    </r>
    <r>
      <rPr>
        <sz val="10"/>
        <rFont val="Calibri"/>
      </rPr>
      <t xml:space="preserve">
Link size Floating: </t>
    </r>
    <r>
      <rPr>
        <u/>
        <sz val="10"/>
        <color rgb="FF1155CC"/>
        <rFont val="Calibri"/>
      </rPr>
      <t>https://drive.google.com/drive/u/0/folders/16ETaQ_xNnMUefoY3pOr4LZbBSIpqheEi</t>
    </r>
  </si>
  <si>
    <t>homefarm-feb</t>
  </si>
  <si>
    <r>
      <rPr>
        <sz val="10"/>
        <color theme="1"/>
        <rFont val="Calibri"/>
      </rPr>
      <t xml:space="preserve">- Key message: </t>
    </r>
    <r>
      <rPr>
        <b/>
        <sz val="10"/>
        <color theme="1"/>
        <rFont val="Calibri"/>
      </rPr>
      <t>ĐẠI TIỆC HOMEFARM GIẢM 50% + Voucher 120,000đ</t>
    </r>
    <r>
      <rPr>
        <sz val="10"/>
        <color theme="1"/>
        <rFont val="Calibri"/>
      </rPr>
      <t xml:space="preserve">
- Scheme: Thịt bò xay Canada giảm 50%
+ HF120 giảm 120k cho đơn 609K 
+ HF90 giảm 90K cho đơn 459K 
+ HF70 giảm 70K cho đơn 329K 
- Timeline: 20/02 - 23/02 
- Location: HN+HCM</t>
    </r>
  </si>
  <si>
    <t xml:space="preserve">20/02 - 23/02 </t>
  </si>
  <si>
    <r>
      <rPr>
        <b/>
        <sz val="10"/>
        <color theme="1"/>
        <rFont val="Calibri"/>
      </rPr>
      <t xml:space="preserve">1 Win 4:
</t>
    </r>
    <r>
      <rPr>
        <sz val="10"/>
        <color theme="1"/>
        <rFont val="Calibri"/>
      </rPr>
      <t>Search Placeholder(17h-19h): 20/02
Search Placeholder(10h-12h): 22/02 
Hometop banner(10-12): 20/02, 21/02
Static banner(5): 22/02, 23/02</t>
    </r>
  </si>
  <si>
    <r>
      <rPr>
        <b/>
        <sz val="10"/>
        <color theme="1"/>
        <rFont val="Calibri"/>
      </rPr>
      <t xml:space="preserve">1 Win 4:
</t>
    </r>
    <r>
      <rPr>
        <sz val="10"/>
        <color theme="1"/>
        <rFont val="Calibri"/>
      </rPr>
      <t xml:space="preserve">Search Placeholder(17h-19h): 20/02, 21/02
Hometop banner(10-12): 20/02, 21/02
Static banner(4): 22/02, 23/02
</t>
    </r>
  </si>
  <si>
    <t>https://drive.google.com/drive/u/0/folders/1F7jqr7jvvmVhLWy1s0hmYz3crGQ5_nGb</t>
  </si>
  <si>
    <t>home-farm</t>
  </si>
  <si>
    <t>3-8.3</t>
  </si>
  <si>
    <t>Key mess: Khao món 1Đ + voucher 50k
Scheme: 1Đ mbs 99k các món:
Trà Sen Vàng (Củ năng)
Trà Thanh Đào
PhinDi Hạnh Nhân
Trà Thạch Đào
Bánh mì que
Bánh Croissant Highlands 55gr
Voucher: HIGHLANDS50A giảm 50k mbs 120k
Location: NW
Timeline:
03/03 - 08/03
10/03 - 14/03
17/03 - 21/03
24/03 - 28/03
31/03</t>
  </si>
  <si>
    <t>03/03 - 08/03</t>
  </si>
  <si>
    <t>HTC (8h-16h): 04/03, 05/03
Hometop banner: 04/03, 05/03
Static banner: 03/03, 07/03
Flashsale banner: 06/03
Floating (6h-10h): 06/03
Floating (13h-16h): 07/03
Pop-up (6h-10h): 05/03
Social
SPF Page: 04/03
Story SPF Page: 06/03</t>
  </si>
  <si>
    <t>https://drive.google.com/drive/folders/1aqYY1ioyyTkiSBjpliBcY3m7AoUC8paP</t>
  </si>
  <si>
    <t>sv-highlands-coffee</t>
  </si>
  <si>
    <t>10-14.3</t>
  </si>
  <si>
    <t>10/03 - 14/03</t>
  </si>
  <si>
    <r>
      <rPr>
        <sz val="10"/>
        <color theme="1"/>
        <rFont val="Calibri"/>
      </rPr>
      <t xml:space="preserve">HTC (8h-16h): 11/03, 13/03
Hometop banner: 10/03, 12/03
</t>
    </r>
    <r>
      <rPr>
        <sz val="10"/>
        <color rgb="FF0000FF"/>
        <rFont val="Calibri"/>
      </rPr>
      <t>Static banner #5: 11/03, 12/03
SPH (12h-14h): 11/03, 12/03 (bù vị trí static)</t>
    </r>
    <r>
      <rPr>
        <sz val="10"/>
        <color theme="1"/>
        <rFont val="Calibri"/>
      </rPr>
      <t xml:space="preserve">
Flash sale banner: 14/03
Floating (6h-10h): 14/03
Floating (13h-16h): 12/03
Pop-up (6h-10h): 11/03
Social
SPF Page: 10/03
Story IG SPF: 11/03</t>
    </r>
  </si>
  <si>
    <t>HTC (8h-16h): 11/03, 13/03
Hometop banner: 10/03, 12/03
Static banner: 13/03, 14/03
Flash sale banner: 14/03
Floating (6h-10h): 14/03
Floating (13h-16h): 12/03
Pop-up (6h-10h): 11/03
Social
SPF Page: 10/03
Story IG SPF: 11/03</t>
  </si>
  <si>
    <t>sv-highlands-cf</t>
  </si>
  <si>
    <t>HCM 17-21.3</t>
  </si>
  <si>
    <t>17/03 - 21/03</t>
  </si>
  <si>
    <t>HTC (8h-16h): 17/03
Hometop banner: 19/03, 20/03
Static banner: 18/03, 20/03
Flashsale banner: 21/03
Floating (13h-16h): 20/03
Pop-up (6h-10h): 18/03</t>
  </si>
  <si>
    <t>v-highlands-coffee</t>
  </si>
  <si>
    <t>03/03 - 08/03
10/03 - 14/03
17/03 - 21/03
24/03 - 28/03
31/03</t>
  </si>
  <si>
    <t>HTC 2nd scroll (12h-16h): 25/03
Floating (13h-16h): 31/03</t>
  </si>
  <si>
    <t>sj-highlands-coffee</t>
  </si>
  <si>
    <t>ALC custom 7.5</t>
  </si>
  <si>
    <t>SPH (12h-14h): 27/03</t>
  </si>
  <si>
    <t>sj-highlands-cf</t>
  </si>
  <si>
    <t>11-13.3</t>
  </si>
  <si>
    <t>Key mess: Starbucks Khao Deal Đậm Đà
Giảm 30% + voucher 50k
Scheme: Giảm 30% Salted Caramel Cold Foam Dolce Espresso
Voucher:
STARBUCKS50K giảm 15% cap50k
STARBUCKS50S giảm 50k mbs 190k
Timeline: 11/03 - 13/03
Location: NW</t>
  </si>
  <si>
    <t>11/03 - 13/03</t>
  </si>
  <si>
    <t>HTC (0h-16h): 12/03
SPH (5h-10h): 13/03 (bù khung giờ HTC)
Hometop banner: 11/03, 13/03
Bottom banner: 12/03, 13/03
Flash sale banner: 11/03
Floating (6h-10h): 11/03, 12/03
Pop-up (6h-10h): 13/03
Social:
SPF Page: 11/03
IG SPF Story: 12/03</t>
  </si>
  <si>
    <t>HTC (0h-16h): 12/03
SPH (5h-10h): 13/03 (bù khung giờ HTC)
Hometop banner: 11/03, 13/03
Static banner: 13/03
Bottom banner: 12/03
Flash sale banner: 11/03
Floating (6h-10h): 11/03, 12/03
Pop-up (6h-10h): 13/03
Social:
SPF Page: 11/03
IG SPF Story: 12/03</t>
  </si>
  <si>
    <t>HTC (0h-8h): 11/03, 12/03
SPH (5h-10h): 13/03 (bù khung giờ HTC)
Hometop banner: 11/03, 13/03
Static banner: 13/03
Bottom banner: 12/03
Flash sale banner: 11/03
Floating (6h-10h): 11/03, 12/03
Pop-up (6h-10h): 13/03
Social:
SPF Page: 11/03
IG SPF Story: 12/03</t>
  </si>
  <si>
    <t>HTC (0h-8h): 12/03 #2nd scroll
HTC (8h-16h): 11/03 #2nd scroll
SPH (12h-14h): 13/03 (bù khung giờ HTC)
Hometop banner: 11/03, 13/03
Static banner: 11/03, 12/03
Flash sale banner: 13/03
Floating (6h-10h): 11/03, 12/03
Pop-up (6h-10h): 13/03
Social:
SPF Page: 11/03
IG SPF Story: 12/03</t>
  </si>
  <si>
    <t>https://drive.google.com/drive/u/0/folders/1fE9PmMge-0tbkyJNGMtlAtDthIMktFas</t>
  </si>
  <si>
    <t>sv-starbucks-cf</t>
  </si>
  <si>
    <t>5-7.3</t>
  </si>
  <si>
    <t>Nhà Khao Đậm Giảm Sâu
Món 1Đ + Voucher 100k
Scheme:
Trà Xanh Latte 45k =&gt; 1đ mbs 99k
Voucher:
TCHGIAM50 giảm 50% cap 33k
CAPHE100 giảm 15% cap 100k
Location: NW
Timeline: 05/03 - 08/03</t>
  </si>
  <si>
    <t>05/03 - 08/03</t>
  </si>
  <si>
    <t>HTC (0h-8h &amp; 16h-24h): 05/03
SPH (5h-10h): 05/03
Hometop banner: 05/03, 06/03
Bottom banner: 05/03, 06/03
Flash sale banner: 07/03
Floating (6h-10h): 05/03
Pop-up (6h-10h): 07/03</t>
  </si>
  <si>
    <t>HTC (0h-8h &amp; 16h-24h): 05/03
SPH (5h-10h): 05/03
Hometop banner: 05/03, 06/03
Static banner: 05/03, 06/03
Flash sale banner: 07/03
Floating (6h-10h): 05/03
Pop-up (6h-10h): 07/03</t>
  </si>
  <si>
    <t>HTC (0h-8h): 05/03, 06/03
HTC (8h-16h): 06/03 #2nd scroll
Hometop banner: 06/03, 07/03
Static banner: 05/03, 06/03
Flash sale banner: 07/03
Floating (6h-10h): 05/03
Pop-up (6h-10h): 07/03</t>
  </si>
  <si>
    <r>
      <rPr>
        <sz val="10"/>
        <rFont val="Calibri"/>
      </rPr>
      <t xml:space="preserve">Deadline 21/2
</t>
    </r>
    <r>
      <rPr>
        <u/>
        <sz val="10"/>
        <color rgb="FF1155CC"/>
        <rFont val="Calibri"/>
      </rPr>
      <t>https://drive.google.com/drive/u/0/folders/1TGY66kgNYgmFhe8KUyrj0vWb4wmvPpPw</t>
    </r>
  </si>
  <si>
    <t>v-the-coffee-house</t>
  </si>
  <si>
    <t>17-19.3</t>
  </si>
  <si>
    <t>Đại Tiệc Trà Xanh
Combo 99k + Voucher 100k
Scheme:
- Combo 3 ly trà xanh 149k =&gt; 99k
- Trà Xanh Latte 45k =&gt; 29k
- Trà Đào Cam Sả 49k =&gt; 29k
Voucher:
TCHGIAM50 giảm 50% cap 33k
TCH100 giảm 100k mbs 200k
Timeline: 17/03 - 19/03
Location: NW</t>
  </si>
  <si>
    <t>17/03 - 19/03</t>
  </si>
  <si>
    <t>HTC (8h-16h): 18/03, 19/03
Hometop banner: 17/03, 18/03
Static banner: 17/03, 19/03
Flashsale banner: 18/03
Floating (6h-10h): 18/03
Floating (13h-16h): 17/03
Pop-up (6h-10h): 17/03
Social
SPF Page: 17/03
Story IG SPF: 18/03</t>
  </si>
  <si>
    <t>HTC (8h-16h): 18/03, 19/03
Hometop banner: 17/03, 19/03
Static banner: 17/03, 18/03
Flashsale banner: 19/03
Floating (6h-10h): 18/03
Floating (13h-16h): 17/03
Pop-up (6h-10h): 19/03
Social
SPF Page: 17/03
Story IG SPF: 18/03</t>
  </si>
  <si>
    <r>
      <rPr>
        <sz val="10"/>
        <rFont val="Calibri"/>
      </rPr>
      <t xml:space="preserve">Deadline 6/3
</t>
    </r>
    <r>
      <rPr>
        <u/>
        <sz val="10"/>
        <color rgb="FF1155CC"/>
        <rFont val="Calibri"/>
      </rPr>
      <t>https://drive.google.com/drive/u/0/folders/1gFvYpajd8SG8FrKoa41LVtpCxT-E8XL_</t>
    </r>
  </si>
  <si>
    <t>sv-the-coffee-house</t>
  </si>
  <si>
    <t>Key Message: CHEESE "DỊU ĐÀO" KHAO NÀNG THƠ
MUA 1 TẶNG 1 + VOUCHER 50,000Đ
- Scheme:
[Ly 1 - Size L]
_ Trà Sữa Đào Hồng/ L69
_ Trà Sữa Lài/ L65
_ Trà Đào Hồng / L69
_ Opera Bạc Xỉu / L72
[Ly 2 - Size L]
_ Trà Sữa Đào Hồng/ L69
_ Trà Sữa Nguyên Lá / L65
_ Trà Đào Hồng / L69
_ Trà Xanh Latte / L69
Giá gốc: 130,000đ -&gt; 65,000đ
Voucher
CHEESE25 giảm 20% cap 25k
CHEESE35 giảm 35k mbs 200k
CHEESE50 giảm 50k mbs 280k
- Location: NW
- Timeline: 05-08/03/2025</t>
  </si>
  <si>
    <t>HTC 1st scroll (0h-8h): 07/03
HTC 2nd scroll (16h-24h): 06/03
SPH (12h-14h): 06/03
SPH (14h-17h): 07/03
Hometop banner: 06/03
Bottom banner: 05/03
Flash sale banner: 07/03
Floating (6h-10h): 07/03</t>
  </si>
  <si>
    <t>https://drive.google.com/drive/folders/13NMGtaQNICre9SSkWpskjW4eHg1Bgo5T</t>
  </si>
  <si>
    <t>v-cheese-coffee</t>
  </si>
  <si>
    <r>
      <rPr>
        <sz val="10"/>
        <color theme="1"/>
        <rFont val="Calibri"/>
      </rPr>
      <t xml:space="preserve">Key message: Mua 1 Tặng 1 + Freeship
Scheme: Mua 1 Tặng 1 món Dolce Espresso (Giảm 50% cho combo 2 Dolce Espresso, giá gốc 144k --&gt; 72k)
Voucher: STARBUCKS50K giảm 15% cap 50k
STARBUCKST2 freeship 18k đơn từ 70k.
</t>
    </r>
    <r>
      <rPr>
        <b/>
        <i/>
        <sz val="10"/>
        <color theme="1"/>
        <rFont val="Calibri"/>
      </rPr>
      <t>Duy nhất 03/03: 33STARBUCKS22 giảm 50% cap 22k =&gt; combo 2 ly chỉ 50k</t>
    </r>
    <r>
      <rPr>
        <sz val="10"/>
        <color theme="1"/>
        <rFont val="Calibri"/>
      </rPr>
      <t xml:space="preserve">
Location: NW
Timeline:  thứ hai hàng tuần</t>
    </r>
  </si>
  <si>
    <t>03, 10, 17, 24, 31/03</t>
  </si>
  <si>
    <t>Pop-up (6h-10h): 10/03
Floating (6h-10h): 17/03
Hometop banner (0h-12H): 24/03
SPH (5h-10h): 31/03</t>
  </si>
  <si>
    <t>https://drive.google.com/drive/u/0/folders/1dKW8S747G_Eg_4fzJOcnI0z5zdJxVR6W</t>
  </si>
  <si>
    <t>sj-starbucks-coffee</t>
  </si>
  <si>
    <r>
      <rPr>
        <sz val="10"/>
        <color theme="1"/>
        <rFont val="Calibri"/>
      </rPr>
      <t xml:space="preserve">Key message: Thứ 6 khao deal độc quyền: Trà Bưởi giảm 30%
Scheme:  Giảm 30% Hot/ Iced Black Tea with Ruby Grapefruit giá gốc </t>
    </r>
    <r>
      <rPr>
        <sz val="10"/>
        <color rgb="FF0000FF"/>
        <rFont val="Calibri"/>
      </rPr>
      <t>97k --&gt; 67,9k</t>
    </r>
    <r>
      <rPr>
        <sz val="10"/>
        <color theme="1"/>
        <rFont val="Calibri"/>
      </rPr>
      <t xml:space="preserve">
Location: NW
Timeline:  thứ 6 hàng tuần</t>
    </r>
  </si>
  <si>
    <t>7, 14, 21, 28/03</t>
  </si>
  <si>
    <t>Story SPF Page: 07/03
Hometop banner (0h-9h30): 14/03
SPH (13h-16h): 21/03
Flash sale banner: 28/03</t>
  </si>
  <si>
    <t>Story SPF Page: 07/03
Hometop banner (0h-9h30): 14/03
Floating (13h-16h): 21/03
Flash sale banner: 28/03</t>
  </si>
  <si>
    <r>
      <rPr>
        <sz val="10"/>
        <rFont val="Calibri"/>
      </rPr>
      <t xml:space="preserve">31/12 </t>
    </r>
    <r>
      <rPr>
        <u/>
        <sz val="10"/>
        <color rgb="FF1155CC"/>
        <rFont val="Calibri"/>
      </rPr>
      <t>https://drive.google.com/drive/u/0/folders/1OumarybG6TUOwpSuhY6Bu7CjOk-JkIDY</t>
    </r>
  </si>
  <si>
    <t>sj-starbucks</t>
  </si>
  <si>
    <t>5, 7, 12, 14, 19, 21, 26, 28/03</t>
  </si>
  <si>
    <t>a30_user_coffee</t>
  </si>
  <si>
    <t>Bottom banner: 12/03
HTC (0h-8h): 14/02
Flash sale banner: 14/03
SPH (5h-10h): 21/03
Pop-up (6h-10h): 26/03
Hometop banner: 28/03</t>
  </si>
  <si>
    <r>
      <rPr>
        <u/>
        <sz val="10"/>
        <color rgb="FF1155CC"/>
        <rFont val="Calibri"/>
      </rPr>
      <t xml:space="preserve">https://drive.google.com/drive/u/0/folders/1QangtJCUZHwb_8oLiML54s4eoRfsOmVp 
</t>
    </r>
    <r>
      <rPr>
        <sz val="10"/>
        <rFont val="Calibri"/>
      </rPr>
      <t xml:space="preserve">--
21/3 có ver update mới </t>
    </r>
    <r>
      <rPr>
        <u/>
        <sz val="10"/>
        <color rgb="FF1155CC"/>
        <rFont val="Calibri"/>
      </rPr>
      <t>https://drive.google.com/drive/u/0/folders/1wgwXngUxJc2uDDIds36eww0Mm75Q6Llk</t>
    </r>
    <r>
      <rPr>
        <sz val="10"/>
        <rFont val="Calibri"/>
      </rPr>
      <t xml:space="preserve"> </t>
    </r>
  </si>
  <si>
    <t>sj-the-coffee-house-50</t>
  </si>
  <si>
    <t>Key mess: Khao món 1Đ + voucher 50k
Scheme: 1Đ mbs 99k các món:
Trà Sen Vàng (Củ năng)
Trà Thanh Đào
PhinDi Hạnh Nhân
Trà Thạch Đào
Bánh mì que
Bánh Croissant Highlands 55gr
Voucher: HIGHLANDS50A giảm 50k mbs 120k
Location: NW
Timeline:
03/03 - 08/03
10/03 - 14/03
17/03 - 21/03
24/03 - 28/03
30/03 - 31/03</t>
  </si>
  <si>
    <t>03/03 - 08/03
10/03 - 14/03
17/03 - 21/03
24/03 - 28/03
30/03 - 31/03</t>
  </si>
  <si>
    <t>sj-highlands</t>
  </si>
  <si>
    <r>
      <rPr>
        <sz val="10"/>
        <color theme="1"/>
        <rFont val="Calibri"/>
      </rPr>
      <t xml:space="preserve">- Key message: </t>
    </r>
    <r>
      <rPr>
        <b/>
        <sz val="10"/>
        <color theme="1"/>
        <rFont val="Calibri"/>
      </rPr>
      <t>3 Râu Ưu Đãi Kép - DEAL 50% + Voucher 50K</t>
    </r>
    <r>
      <rPr>
        <sz val="10"/>
        <color theme="1"/>
        <rFont val="Calibri"/>
      </rPr>
      <t xml:space="preserve">
- Scheme: Gà Rán giảm 50%
Nhập SIEUTIEC50 giảm 50K đơn từ 140K
- Location: HCM
- Timeline: 14/03 -16/03</t>
    </r>
  </si>
  <si>
    <t>14/03 -16/03</t>
  </si>
  <si>
    <t>https://drive.google.com/drive/folders/1SX9HkkWbHbCH9iDI3lLk8dMcEK86gLh-</t>
  </si>
  <si>
    <t>Pick các món trong file</t>
  </si>
  <si>
    <r>
      <rPr>
        <b/>
        <sz val="10"/>
        <color theme="1"/>
        <rFont val="Calibri"/>
      </rPr>
      <t xml:space="preserve">1 Win3:
</t>
    </r>
    <r>
      <rPr>
        <sz val="10"/>
        <color theme="1"/>
        <rFont val="Calibri"/>
      </rPr>
      <t>Hometop banner(7-9): 14/03, 15/03
Static banner(1-3): 16/03</t>
    </r>
  </si>
  <si>
    <r>
      <rPr>
        <sz val="10"/>
        <rFont val="Calibri"/>
      </rPr>
      <t xml:space="preserve">deadline 4/3
</t>
    </r>
    <r>
      <rPr>
        <u/>
        <sz val="10"/>
        <color rgb="FF1155CC"/>
        <rFont val="Calibri"/>
      </rPr>
      <t>https://drive.google.com/drive/u/0/folders/1pg_3-wDGtnbVUmJOFrNpv96Y5N535W6X</t>
    </r>
  </si>
  <si>
    <t>w3-ga-ran-3-rau</t>
  </si>
  <si>
    <t>Zen Tea Biên hòa</t>
  </si>
  <si>
    <r>
      <rPr>
        <sz val="10"/>
        <color theme="1"/>
        <rFont val="Calibri"/>
      </rPr>
      <t xml:space="preserve">- Key message:  </t>
    </r>
    <r>
      <rPr>
        <b/>
        <sz val="10"/>
        <color theme="1"/>
        <rFont val="Calibri"/>
      </rPr>
      <t>Zen Tea Biên Hòa - Mua 1 Tặng 1</t>
    </r>
    <r>
      <rPr>
        <sz val="10"/>
        <color theme="1"/>
        <rFont val="Calibri"/>
      </rPr>
      <t xml:space="preserve">
- Scheme: Mua Bánh Chocolate Dream Tặng Muỗng
- Location: Đồng Nai
- Thời gian: 13/02 - 15/02, 16/02 - 18/02, 21/02 - 23/02</t>
    </r>
  </si>
  <si>
    <t>13/02 - 15/02, 16/02 - 18/02, 21/02 - 23/02</t>
  </si>
  <si>
    <t>https://docs.google.com/spreadsheets/d/1yJrbeygKOvfUWpII48fUUQ0m0Obw6TNu7nLlQShobOM/edit?gid=0#gid=0</t>
  </si>
  <si>
    <r>
      <rPr>
        <b/>
        <sz val="10"/>
        <color theme="1"/>
        <rFont val="Calibri"/>
      </rPr>
      <t xml:space="preserve">3 Combo 1:
BH
</t>
    </r>
    <r>
      <rPr>
        <sz val="10"/>
        <color theme="1"/>
        <rFont val="Calibri"/>
      </rPr>
      <t>Static banner(1-3): 13/02 - 15/02, 16/02 - 18/02, 21/02 - 23/02
Pop up(13h-16h): 14/02, 17/02, 22/02</t>
    </r>
  </si>
  <si>
    <t>https://drive.google.com/drive/folders/1zXulLFm_F-nBu4hPtdwQV8wiCuQHEm5Q</t>
  </si>
  <si>
    <t>zen-tea-bh</t>
  </si>
  <si>
    <t>Zen Tea Bình Dương</t>
  </si>
  <si>
    <r>
      <rPr>
        <sz val="10"/>
        <color theme="1"/>
        <rFont val="Calibri"/>
      </rPr>
      <t xml:space="preserve">- Key message:  </t>
    </r>
    <r>
      <rPr>
        <b/>
        <sz val="10"/>
        <color theme="1"/>
        <rFont val="Calibri"/>
      </rPr>
      <t>Zen Tea Bình Dương - Mua 1 Tặng 1</t>
    </r>
    <r>
      <rPr>
        <sz val="10"/>
        <color theme="1"/>
        <rFont val="Calibri"/>
      </rPr>
      <t xml:space="preserve">
- Scheme: Mua Bánh Chocolate Dream Tặng Muỗng
- Location: Bình Dương
- Thời gian: 13/02 - 15/02, 16/02 - 18/02</t>
    </r>
  </si>
  <si>
    <t>13/02 - 15/02, 16/02 - 18/02</t>
  </si>
  <si>
    <t>https://docs.google.com/spreadsheets/d/1TTu9TBRjjBKf3qoHTz6WIku_gdZ5i08_8DF0CnC1wJ8/edit?gid=0#gid=0</t>
  </si>
  <si>
    <r>
      <rPr>
        <b/>
        <sz val="10"/>
        <color theme="1"/>
        <rFont val="Calibri"/>
      </rPr>
      <t xml:space="preserve">2 Combo 1:
BD
</t>
    </r>
    <r>
      <rPr>
        <sz val="10"/>
        <color theme="1"/>
        <rFont val="Calibri"/>
      </rPr>
      <t>Static banner(1-3): 13/02 - 15/02, 16/02 - 18/02
Pop up(13h-16h): 14/02, 17/02</t>
    </r>
  </si>
  <si>
    <t>https://drive.google.com/drive/folders/1BaaRDLOcDVE-tev2avrEBESk4dG4vjsh</t>
  </si>
  <si>
    <t>zen-tea-binh-duong</t>
  </si>
  <si>
    <t>Mar.CB1</t>
  </si>
  <si>
    <r>
      <rPr>
        <sz val="10"/>
        <color theme="1"/>
        <rFont val="Calibri"/>
      </rPr>
      <t xml:space="preserve">- Key message: </t>
    </r>
    <r>
      <rPr>
        <b/>
        <sz val="10"/>
        <color theme="1"/>
        <rFont val="Calibri"/>
      </rPr>
      <t>Bánh Mì ƠI Ưu Đãi Kép - Đồng giá 25K + Voucher 30K</t>
    </r>
    <r>
      <rPr>
        <sz val="10"/>
        <color theme="1"/>
        <rFont val="Calibri"/>
      </rPr>
      <t xml:space="preserve">
- Scheme:
+ Giảm bánh mì ổ lớn về 25K (Bánh Mì Bò Né, Bánh Mì Bò Sa Tế, Bánh Mì Xíu Mại, Bánh Mì Gà Xíu)
+ Nhập code: SIEUTIEC30 giảm 30k đơn từ 70K
- Timeline: 04/03 - 06/03
- Location: TP.HCM</t>
    </r>
  </si>
  <si>
    <t>04/03 - 06/03</t>
  </si>
  <si>
    <t>Mex ID BMO</t>
  </si>
  <si>
    <r>
      <rPr>
        <sz val="10"/>
        <rFont val="Calibri"/>
      </rPr>
      <t xml:space="preserve">Background: Màu đỏ như </t>
    </r>
    <r>
      <rPr>
        <u/>
        <sz val="10"/>
        <color rgb="FF1155CC"/>
        <rFont val="Calibri"/>
      </rPr>
      <t>banner mẫu</t>
    </r>
  </si>
  <si>
    <t>Pick món trong file</t>
  </si>
  <si>
    <r>
      <rPr>
        <b/>
        <sz val="10"/>
        <color theme="1"/>
        <rFont val="Calibri"/>
      </rPr>
      <t xml:space="preserve">1 Combo1:
</t>
    </r>
    <r>
      <rPr>
        <sz val="10"/>
        <color theme="1"/>
        <rFont val="Calibri"/>
      </rPr>
      <t>Static Banner(1-3): 04/03 - 06/03
Popup(06h-10h): 04/03</t>
    </r>
  </si>
  <si>
    <r>
      <rPr>
        <sz val="10"/>
        <rFont val="Calibri"/>
      </rPr>
      <t xml:space="preserve">Deadline 20/2
</t>
    </r>
    <r>
      <rPr>
        <u/>
        <sz val="10"/>
        <color rgb="FF1155CC"/>
        <rFont val="Calibri"/>
      </rPr>
      <t>https://drive.google.com/drive/u/0/folders/1_lJ1wuFdSgwHiySKKDmM06PJVoa8KU-k</t>
    </r>
  </si>
  <si>
    <t>a-banh-mi-oi</t>
  </si>
  <si>
    <r>
      <rPr>
        <sz val="10"/>
        <color theme="1"/>
        <rFont val="Calibri"/>
      </rPr>
      <t xml:space="preserve">- Key message: </t>
    </r>
    <r>
      <rPr>
        <b/>
        <sz val="10"/>
        <color theme="1"/>
        <rFont val="Calibri"/>
      </rPr>
      <t>Bánh Mì ƠI Ưu Đãi Kép - Đồng giá 25K + Voucher 30K</t>
    </r>
    <r>
      <rPr>
        <sz val="10"/>
        <color theme="1"/>
        <rFont val="Calibri"/>
      </rPr>
      <t xml:space="preserve">
- Scheme:
+ Giảm bánh mì ổ lớn về 25K (Bánh Mì Bò Né, Bánh Mì Bò Sa Tế, Bánh Mì Xíu Mại, Bánh Mì Gà Xíu)
+ Nhập code: SIEUTIEC30 giảm 30k đơn từ 70K
- Timeline: 10/03-14/03
- Location: TP.HCM</t>
    </r>
  </si>
  <si>
    <t>10/03-14/03</t>
  </si>
  <si>
    <t>Chung KV dòng 311</t>
  </si>
  <si>
    <r>
      <rPr>
        <b/>
        <sz val="10"/>
        <color theme="1"/>
        <rFont val="Calibri"/>
      </rPr>
      <t xml:space="preserve">1 Win1:
</t>
    </r>
    <r>
      <rPr>
        <sz val="10"/>
        <color theme="1"/>
        <rFont val="Calibri"/>
      </rPr>
      <t>Hometop banner(7-9): 12/03, 13/03
Static  banner(1-3): 10/03, 11/03
Floating(06h-10h): 13/03
Pop up(06h-10h): 14/03
Search Placeholder(05h-10h): 10/03, 11/03</t>
    </r>
  </si>
  <si>
    <r>
      <rPr>
        <sz val="10"/>
        <rFont val="Calibri"/>
      </rPr>
      <t xml:space="preserve">Deadline 20/2
</t>
    </r>
    <r>
      <rPr>
        <u/>
        <sz val="10"/>
        <color rgb="FF1155CC"/>
        <rFont val="Calibri"/>
      </rPr>
      <t>https://drive.google.com/drive/u/0/folders/1_lJ1wuFdSgwHiySKKDmM06PJVoa8KU-k</t>
    </r>
  </si>
  <si>
    <t>w1-banh-mi-oi</t>
  </si>
  <si>
    <r>
      <rPr>
        <sz val="10"/>
        <color theme="1"/>
        <rFont val="Calibri"/>
      </rPr>
      <t xml:space="preserve">- Key Messge: </t>
    </r>
    <r>
      <rPr>
        <b/>
        <sz val="10"/>
        <color theme="1"/>
        <rFont val="Calibri"/>
      </rPr>
      <t>Bánh Mì Ơi Ưu Đãi Kép - Deal 1K + Voucher 30K</t>
    </r>
    <r>
      <rPr>
        <sz val="10"/>
        <color theme="1"/>
        <rFont val="Calibri"/>
      </rPr>
      <t xml:space="preserve">
- Scheme :
+ Giảm chỉ còn 1K áp dụng đơn từ 35K: (Bánh Mì Bò Né, Bánh Mì Gà Xíu, Bánh Mì Xíu Mại, Bánh Mì Bò Sa Tế, Bánh Mì Ốp La)
+ Nhập SIEUTIEC30 giảm 30k đơn từ 70K
- Timeline: 17/03, 18/03; 20/03, 22/03
- Location: TP.HCM</t>
    </r>
  </si>
  <si>
    <t>17/03, 18/03; 20/03, 22/03</t>
  </si>
  <si>
    <t>Adapt KV timeline 04/03 - 06/03: thay key mesage mới</t>
  </si>
  <si>
    <r>
      <rPr>
        <b/>
        <sz val="10"/>
        <color theme="1"/>
        <rFont val="Calibri"/>
      </rPr>
      <t xml:space="preserve">2 Win3:
</t>
    </r>
    <r>
      <rPr>
        <sz val="10"/>
        <color theme="1"/>
        <rFont val="Calibri"/>
      </rPr>
      <t>Hometop banner(7-9): 17/03, 18/03; 20/03, 22/03
Static banner(1-3): 19/03; 21/03</t>
    </r>
  </si>
  <si>
    <r>
      <rPr>
        <sz val="10"/>
        <rFont val="Calibri"/>
      </rPr>
      <t xml:space="preserve">Deadline 6/3
</t>
    </r>
    <r>
      <rPr>
        <u/>
        <sz val="10"/>
        <color rgb="FF1155CC"/>
        <rFont val="Calibri"/>
      </rPr>
      <t>https://drive.google.com/drive/u/0/folders/1as-9195DeGQRINQVBrrLuDzI5pZV7N5K</t>
    </r>
  </si>
  <si>
    <t>w3-banh-mi-oi</t>
  </si>
  <si>
    <r>
      <rPr>
        <sz val="10"/>
        <color theme="1"/>
        <rFont val="Calibri"/>
      </rPr>
      <t xml:space="preserve">- Key Mess: </t>
    </r>
    <r>
      <rPr>
        <b/>
        <sz val="10"/>
        <color theme="1"/>
        <rFont val="Calibri"/>
      </rPr>
      <t>MayCha Khao deal - giảm 50% + Voucher 40k</t>
    </r>
    <r>
      <rPr>
        <sz val="10"/>
        <color theme="1"/>
        <rFont val="Calibri"/>
      </rPr>
      <t xml:space="preserve">
- Scheme: 
+ Giảm món 50%: Trà Sữa Hong Kong và Trà Lựu Đỏ Thạch Dừa
+ Voucher: MayCha40 giảm 40k mbs 100k
- Location: HCM
- Timeline: 01/03, 02/03, 06/03, 07/03</t>
    </r>
  </si>
  <si>
    <t>01/03, 02/03, 06/03, 07/03</t>
  </si>
  <si>
    <t>https://docs.google.com/spreadsheets/d/1OMofijeoR53EWDc109ohXV434fe2c-PIscMTWB60wSg/edit?gid=2093629669#gid=2093629669</t>
  </si>
  <si>
    <t>https://drive.google.com/drive/folders/1B3A3fvkuFHb2wpqxw-nx4U-4o55sHvca?usp=drive_link</t>
  </si>
  <si>
    <t>tone đỏ/hồng</t>
  </si>
  <si>
    <r>
      <rPr>
        <b/>
        <sz val="10"/>
        <color theme="1"/>
        <rFont val="Calibri"/>
      </rPr>
      <t xml:space="preserve">2 Win 3:
</t>
    </r>
    <r>
      <rPr>
        <sz val="10"/>
        <color theme="1"/>
        <rFont val="Calibri"/>
      </rPr>
      <t>Hometop banner(7-9): 01/03, 02/03, 06/03, 07/03
Static banner(1-3): 01/03, 07/03</t>
    </r>
  </si>
  <si>
    <r>
      <rPr>
        <sz val="10"/>
        <rFont val="Calibri"/>
      </rPr>
      <t xml:space="preserve">Deadline 19/2
</t>
    </r>
    <r>
      <rPr>
        <u/>
        <sz val="10"/>
        <color rgb="FF1155CC"/>
        <rFont val="Calibri"/>
      </rPr>
      <t>https://drive.google.com/drive/u/0/folders/1xGyPZEW7s7J0Gz8GmmlsVgEMUH_hqkgk</t>
    </r>
  </si>
  <si>
    <t>w3-tra-sua-may-cha</t>
  </si>
  <si>
    <t>Mar.DN+OTH</t>
  </si>
  <si>
    <r>
      <rPr>
        <sz val="10"/>
        <color theme="1"/>
        <rFont val="Calibri"/>
      </rPr>
      <t xml:space="preserve">- Key Mess: </t>
    </r>
    <r>
      <rPr>
        <b/>
        <sz val="10"/>
        <color theme="1"/>
        <rFont val="Calibri"/>
      </rPr>
      <t>MayCha Khao deal - giảm 50% + Voucher 40k</t>
    </r>
    <r>
      <rPr>
        <sz val="10"/>
        <color theme="1"/>
        <rFont val="Calibri"/>
      </rPr>
      <t xml:space="preserve">
- Scheme: 
+ </t>
    </r>
    <r>
      <rPr>
        <b/>
        <sz val="10"/>
        <color theme="1"/>
        <rFont val="Calibri"/>
      </rPr>
      <t>City AG,BD,BH,CT,LA</t>
    </r>
    <r>
      <rPr>
        <sz val="10"/>
        <color theme="1"/>
        <rFont val="Calibri"/>
      </rPr>
      <t xml:space="preserve">: Giảm món 50%: Trà Sữa Hong Kong và Trà Lựu Đỏ Thạch Dừa
+ </t>
    </r>
    <r>
      <rPr>
        <b/>
        <sz val="10"/>
        <color theme="1"/>
        <rFont val="Calibri"/>
      </rPr>
      <t>City Đà Nẵng</t>
    </r>
    <r>
      <rPr>
        <sz val="10"/>
        <color theme="1"/>
        <rFont val="Calibri"/>
      </rPr>
      <t>: Giảm món 50%: Trà Lựu Đỏ Thạch Dừa + Trà Sữa Trân Châu Phô Mai
+ Voucher: MayCha40 giảm 40k mbs 100k
- Timeline An Giang, Bình Dương, Đồng Nai, Cần Thơ: 01/03, 02/03, 07/03, 26/03
- Timeline Long An:  01/03
- Timeline Đà Nẵng: 01/03, 02/03, 06/03, 07/03
- Location: Đà Nẵng, An Giang, Bình Dương, Đồng Nai, Cần Thơ, Long An</t>
    </r>
  </si>
  <si>
    <t>01/03, 02/03, 06/03, 07/03, 26/03</t>
  </si>
  <si>
    <t>https://docs.google.com/spreadsheets/d/1OMofijeoR53EWDc109ohXV434fe2c-PIscMTWB60wSg/edit?gid=1463714887#gid=1463714887</t>
  </si>
  <si>
    <t>Dùng chung KV dòng 314</t>
  </si>
  <si>
    <r>
      <rPr>
        <b/>
        <sz val="10"/>
        <color theme="1"/>
        <rFont val="Calibri"/>
      </rPr>
      <t xml:space="preserve">4 Hometop lẻ:
</t>
    </r>
    <r>
      <rPr>
        <sz val="10"/>
        <color theme="1"/>
        <rFont val="Calibri"/>
      </rPr>
      <t>Hometop banner(3): 01/03, 06/03, 07/03
Hometop banner(4): 02/03</t>
    </r>
  </si>
  <si>
    <r>
      <rPr>
        <b/>
        <sz val="10"/>
        <color theme="1"/>
        <rFont val="Calibri"/>
      </rPr>
      <t xml:space="preserve">17 Hometop lẻ:
LA, AG,BD,BH,CT:
</t>
    </r>
    <r>
      <rPr>
        <sz val="10"/>
        <color theme="1"/>
        <rFont val="Calibri"/>
      </rPr>
      <t xml:space="preserve">Hometop banner(3): 01/03
</t>
    </r>
    <r>
      <rPr>
        <b/>
        <sz val="10"/>
        <color theme="1"/>
        <rFont val="Calibri"/>
      </rPr>
      <t xml:space="preserve">AG,BD,BH,CT:
</t>
    </r>
    <r>
      <rPr>
        <sz val="10"/>
        <color theme="1"/>
        <rFont val="Calibri"/>
      </rPr>
      <t>Hometop banner(4): 02/03, 26/03
Hometop banner(6): 07/03</t>
    </r>
  </si>
  <si>
    <r>
      <rPr>
        <sz val="10"/>
        <rFont val="Calibri"/>
      </rPr>
      <t xml:space="preserve">Deadline 19/2
</t>
    </r>
    <r>
      <rPr>
        <u/>
        <sz val="10"/>
        <color rgb="FF1155CC"/>
        <rFont val="Calibri"/>
      </rPr>
      <t>https://drive.google.com/drive/u/0/folders/1xGyPZEW7s7J0Gz8GmmlsVgEMUH_hqkgk</t>
    </r>
  </si>
  <si>
    <t>a-tra-sua-may-cha</t>
  </si>
  <si>
    <t>Mar.HCM</t>
  </si>
  <si>
    <r>
      <rPr>
        <sz val="10"/>
        <color theme="1"/>
        <rFont val="Calibri"/>
      </rPr>
      <t xml:space="preserve">- Key Mess: </t>
    </r>
    <r>
      <rPr>
        <b/>
        <sz val="10"/>
        <color theme="1"/>
        <rFont val="Calibri"/>
      </rPr>
      <t>MayCha Khao deal - giảm 50% + Voucher 40k</t>
    </r>
    <r>
      <rPr>
        <sz val="10"/>
        <color theme="1"/>
        <rFont val="Calibri"/>
      </rPr>
      <t xml:space="preserve">
- Scheme: 
+ Giảm món 50%: Trà Sữa Hong Kong và Trà Lựu Đỏ Thạch Dừa
+ Voucher: MayCha40 giảm 40k mbs 100k
- Location: HCM
- Timeline: 14/03 - 16/03, 19/03</t>
    </r>
  </si>
  <si>
    <t>14/03 - 16/03, 19/03</t>
  </si>
  <si>
    <r>
      <rPr>
        <b/>
        <sz val="10"/>
        <color theme="1"/>
        <rFont val="Calibri"/>
      </rPr>
      <t xml:space="preserve">4 Hometop lẻ:
</t>
    </r>
    <r>
      <rPr>
        <sz val="10"/>
        <color theme="1"/>
        <rFont val="Calibri"/>
      </rPr>
      <t>Hometop banner(10-12): 14/03 - 16/03, 19/03</t>
    </r>
  </si>
  <si>
    <r>
      <rPr>
        <sz val="10"/>
        <rFont val="Calibri"/>
      </rPr>
      <t xml:space="preserve">Deadline 19/2
</t>
    </r>
    <r>
      <rPr>
        <u/>
        <sz val="10"/>
        <color rgb="FF1155CC"/>
        <rFont val="Calibri"/>
      </rPr>
      <t>https://drive.google.com/drive/u/0/folders/1xGyPZEW7s7J0Gz8GmmlsVgEMUH_hqkgk</t>
    </r>
  </si>
  <si>
    <t>a-may-cha-hcm</t>
  </si>
  <si>
    <t>Mar.CB1.21</t>
  </si>
  <si>
    <r>
      <rPr>
        <sz val="10"/>
        <color theme="1"/>
        <rFont val="Calibri"/>
      </rPr>
      <t xml:space="preserve">- Key Mess: </t>
    </r>
    <r>
      <rPr>
        <b/>
        <sz val="10"/>
        <color theme="1"/>
        <rFont val="Calibri"/>
      </rPr>
      <t>MayCha Khao món 9k + Voucher 40k</t>
    </r>
    <r>
      <rPr>
        <sz val="10"/>
        <color theme="1"/>
        <rFont val="Calibri"/>
      </rPr>
      <t xml:space="preserve">
- Scheme: 
+ </t>
    </r>
    <r>
      <rPr>
        <b/>
        <sz val="10"/>
        <color theme="1"/>
        <rFont val="Calibri"/>
      </rPr>
      <t>City BD,BH,CT</t>
    </r>
    <r>
      <rPr>
        <sz val="10"/>
        <color theme="1"/>
        <rFont val="Calibri"/>
      </rPr>
      <t xml:space="preserve">: Giảm món còn 9k Trà sữa Trân Châu, Trà sữa Hong Kong, Trà Sữa Trân Châu Hoàng Kim
+ </t>
    </r>
    <r>
      <rPr>
        <b/>
        <sz val="10"/>
        <color theme="1"/>
        <rFont val="Calibri"/>
      </rPr>
      <t>City Đà Nẵng</t>
    </r>
    <r>
      <rPr>
        <sz val="10"/>
        <color theme="1"/>
        <rFont val="Calibri"/>
      </rPr>
      <t>: Giảm món còn 9k: Trà Sữa Trân Châu Hoàng Kim, Trà Sữa Trân Châu Phô Mai, Trà sữa Trân Châu
+ Voucher: MayCha40 giảm 40k mbs 100k
- Location: Đà Nẵng Bình Dương, Đồng Nai, Cần Thơ
- Timeline: 21/03 - 23/03</t>
    </r>
  </si>
  <si>
    <t>21/03 - 23/03</t>
  </si>
  <si>
    <t>Adapt KV 1-7/3: thay keymess mới</t>
  </si>
  <si>
    <r>
      <rPr>
        <b/>
        <sz val="10"/>
        <color theme="1"/>
        <rFont val="Calibri"/>
      </rPr>
      <t xml:space="preserve">1 Combo 1:
</t>
    </r>
    <r>
      <rPr>
        <sz val="10"/>
        <color theme="1"/>
        <rFont val="Calibri"/>
      </rPr>
      <t>Static banner(1-3): 21/03 - 23/03
Pop up(13h-16h): 23/03</t>
    </r>
  </si>
  <si>
    <r>
      <rPr>
        <b/>
        <sz val="10"/>
        <color theme="1"/>
        <rFont val="Calibri"/>
      </rPr>
      <t xml:space="preserve">3 Combo 1:
BD,BH,CT
</t>
    </r>
    <r>
      <rPr>
        <sz val="10"/>
        <color theme="1"/>
        <rFont val="Calibri"/>
      </rPr>
      <t>Static banner(1-3): 21/03 - 23/03
Pop up(13h-16h): 23/03</t>
    </r>
  </si>
  <si>
    <r>
      <rPr>
        <sz val="10"/>
        <rFont val="Calibri"/>
      </rPr>
      <t xml:space="preserve">Deadline 4/3
</t>
    </r>
    <r>
      <rPr>
        <u/>
        <sz val="10"/>
        <color rgb="FF1155CC"/>
        <rFont val="Calibri"/>
      </rPr>
      <t>https://drive.google.com/drive/u/0/folders/1cWHB4tGfJDijnyXYfGQG1W0E0ymkHYQO</t>
    </r>
  </si>
  <si>
    <t>a-may-cha-9k</t>
  </si>
  <si>
    <r>
      <rPr>
        <sz val="10"/>
        <color theme="1"/>
        <rFont val="Calibri"/>
      </rPr>
      <t xml:space="preserve">- Key message: </t>
    </r>
    <r>
      <rPr>
        <b/>
        <sz val="10"/>
        <color theme="1"/>
        <rFont val="Calibri"/>
      </rPr>
      <t>Chuk Ưu Đãi Kép - DEAL 9K + Voucher 30K</t>
    </r>
    <r>
      <rPr>
        <sz val="10"/>
        <color theme="1"/>
        <rFont val="Calibri"/>
      </rPr>
      <t xml:space="preserve">
- Scheme:
+ Trà sữa đồng giá 9K áp dụng đơn từ 30K (áp dụng chuỗi Chuk Express)
+ Trà sữa đồng giá 9K áp dụng đơn từ 45K (áp dụng chuỗi Chuk Trà)
+ Nhập SIEUTIEC30 giảm 30K đơn từ 70K
- Timeline: 01/03, 02/03, 04/03, 05/03
13/03, 15/03, 16/03, 17/03; 18/03-21/03
- Location: TP.HCM</t>
    </r>
  </si>
  <si>
    <t>01/03, 02/03, 04/03, 05/03;
13/03, 15/03, 16/03, 17/03; 
18/03-21/03</t>
  </si>
  <si>
    <t xml:space="preserve">- Mã màu background: Team Design tùy chọn  </t>
  </si>
  <si>
    <t xml:space="preserve">- Pick món trong file của 2 chuỗi </t>
  </si>
  <si>
    <r>
      <rPr>
        <b/>
        <sz val="10"/>
        <color theme="1"/>
        <rFont val="Calibri"/>
      </rPr>
      <t xml:space="preserve">3 Win2: 
</t>
    </r>
    <r>
      <rPr>
        <sz val="10"/>
        <color theme="1"/>
        <rFont val="Calibri"/>
      </rPr>
      <t>Hometop banner(7-9): 01/03, 02/03; 15/03, 16/03; 20/03, 21/03
Static  banner(4): 04/03, 05/03; 13/03, 17/03; 18/03, 19/03
Pop up(13h-16h): 17/03; 20/03
Floating(13h-16h):  05/03
Search Placeholder(14h-17h): 02/03, 04/03; 17/03; 20/03
Search Placeholder(12h-14h): 16/03; 21/03</t>
    </r>
  </si>
  <si>
    <r>
      <rPr>
        <sz val="10"/>
        <rFont val="Calibri"/>
      </rPr>
      <t xml:space="preserve">Deadline 19/2
</t>
    </r>
    <r>
      <rPr>
        <u/>
        <sz val="10"/>
        <color rgb="FF1155CC"/>
        <rFont val="Calibri"/>
      </rPr>
      <t>https://drive.google.com/drive/u/0/folders/1AI4zbo91sm-D0Ivduf6IFKMsbMumjrp6</t>
    </r>
  </si>
  <si>
    <t>w2-chuk-tra--ca-phe</t>
  </si>
  <si>
    <r>
      <rPr>
        <sz val="10"/>
        <color theme="1"/>
        <rFont val="Calibri"/>
      </rPr>
      <t xml:space="preserve">- Key message: </t>
    </r>
    <r>
      <rPr>
        <b/>
        <sz val="10"/>
        <color theme="1"/>
        <rFont val="Calibri"/>
      </rPr>
      <t>Chuk mời deal chỉ 1K</t>
    </r>
    <r>
      <rPr>
        <sz val="10"/>
        <color theme="1"/>
        <rFont val="Calibri"/>
      </rPr>
      <t xml:space="preserve">
- Scheme:
+ Trà sữa 1K đơn từ 30K  (áp dụng chuỗi Chuk Express)
+ Trà sữa 1K đơn từ 55K  (áp dụng chuỗi Chuk Trà)
+ Nhập SIEUTIEC30 giảm 30K đơn từ 70K
- Timeline: 06/03-09/03, 14/03; 22/03-26/03; 27/03-31/03
- Location: TP.HCM</t>
    </r>
  </si>
  <si>
    <t>06/03-09/03, 14/03; 
19/03, 22/03-26/03; 
27/03-31/03</t>
  </si>
  <si>
    <r>
      <rPr>
        <b/>
        <sz val="10"/>
        <color theme="1"/>
        <rFont val="Calibri"/>
      </rPr>
      <t xml:space="preserve">3 Win1:
</t>
    </r>
    <r>
      <rPr>
        <sz val="10"/>
        <color theme="1"/>
        <rFont val="Calibri"/>
      </rPr>
      <t>Hometop banner(7-9): 06/03, 07/03; 24/03, 26/03; 29/03, 30/03
Static  banner(1-3): 08/03, 09/03; 22/03, 23/03; 27/03, 28/03
Pop up(13h-16h): 14/03; 24/03; 31/03
Floating(13h-16h): 06/03; 25/03; 29/03
Search Placeholder(14h-17h): 19/03, 26/03, 31/03
Search Placeholder(12h-14h): 07/03, 14/03; 30/03</t>
    </r>
  </si>
  <si>
    <r>
      <rPr>
        <sz val="10"/>
        <rFont val="Calibri"/>
      </rPr>
      <t xml:space="preserve">Deadline 24/2
</t>
    </r>
    <r>
      <rPr>
        <u/>
        <sz val="10"/>
        <color rgb="FF1155CC"/>
        <rFont val="Calibri"/>
      </rPr>
      <t>https://drive.google.com/drive/u/0/folders/108O2L6bXzep7UqtwhxpWVnmHsri2Zujr</t>
    </r>
  </si>
  <si>
    <t>w1-chuk-tra--ca-phe</t>
  </si>
  <si>
    <r>
      <rPr>
        <sz val="10"/>
        <color theme="1"/>
        <rFont val="Calibri"/>
      </rPr>
      <t xml:space="preserve">- Key Message: </t>
    </r>
    <r>
      <rPr>
        <b/>
        <sz val="10"/>
        <color theme="1"/>
        <rFont val="Calibri"/>
      </rPr>
      <t>Gà Nướng Ò Ó O MỜI BẠN
GIẢM 50% + VOUCHER 99K</t>
    </r>
    <r>
      <rPr>
        <sz val="10"/>
        <color theme="1"/>
        <rFont val="Calibri"/>
      </rPr>
      <t xml:space="preserve">
- Scheme: 
+ Món: Combo Gà Nướng Nửa Con Nhiều Vị + 1 bánh mì (50%)
Note: ràng 1 phần/bill, MBS 20K
+ Nhập code SIEUTIEC99 giảm 99K MBS 250K
+ Location: HCM
+ Timeline: 17/02 - 19/02</t>
    </r>
  </si>
  <si>
    <t>Mex ID List - BDM Huynh Minh Khoa</t>
  </si>
  <si>
    <t>Hometop # 10-12: 17-19/2 
Search Placeholder - 2 slots: 12h-14h 17/2 và 10h-12h 18/2</t>
  </si>
  <si>
    <t>combo-ga-nuong-ooo</t>
  </si>
  <si>
    <r>
      <rPr>
        <sz val="10"/>
        <color theme="1"/>
        <rFont val="Calibri"/>
      </rPr>
      <t xml:space="preserve">- Key Message: </t>
    </r>
    <r>
      <rPr>
        <b/>
        <sz val="10"/>
        <color theme="1"/>
        <rFont val="Calibri"/>
      </rPr>
      <t xml:space="preserve">THÈM CƠM TẤM, ĐẶT BA LỘC
GIẢM 50% + VOUCHER 99K </t>
    </r>
    <r>
      <rPr>
        <sz val="10"/>
        <color theme="1"/>
        <rFont val="Calibri"/>
      </rPr>
      <t xml:space="preserve">
- Scheme: 
+ Món: Cơm tấm Sườn cốt lết nướng (50%)
Note: ràng 1 phần/bill, MBS 20K
+ Nhập code SIEUTIEC99 giảm 99K MBS 250K
+ Location: HCM
+ Timeline: 24/02 - 26/02</t>
    </r>
  </si>
  <si>
    <t>Hometop # 10-12: 24-26/2 
Search Placeholder - 2 slots: 10h - 12h 24/2 và 26/2</t>
  </si>
  <si>
    <t>com-tam-ba-loc-99</t>
  </si>
  <si>
    <t>Đậu Má Mix
Cơm Tấm Ba Lộc
Gà Nướng Ò Ó O</t>
  </si>
  <si>
    <t>Feb_RCD4</t>
  </si>
  <si>
    <r>
      <rPr>
        <sz val="10"/>
        <color theme="1"/>
        <rFont val="Calibri"/>
      </rPr>
      <t xml:space="preserve">- Keymess: </t>
    </r>
    <r>
      <rPr>
        <b/>
        <sz val="10"/>
        <color theme="1"/>
        <rFont val="Calibri"/>
      </rPr>
      <t>ƯU ĐÃI SIÊU DEAL</t>
    </r>
    <r>
      <rPr>
        <sz val="10"/>
        <color theme="1"/>
        <rFont val="Calibri"/>
      </rPr>
      <t xml:space="preserve">
- Scheme: 
+ </t>
    </r>
    <r>
      <rPr>
        <b/>
        <sz val="10"/>
        <color theme="1"/>
        <rFont val="Calibri"/>
      </rPr>
      <t>Gà Nướng Ò Ó O</t>
    </r>
    <r>
      <rPr>
        <sz val="10"/>
        <color theme="1"/>
        <rFont val="Calibri"/>
      </rPr>
      <t xml:space="preserve">: Giảm 50%,1 phần/bill, MBS: 20k món Combo Gà Nướng Nửa Con Nhiều Vị
+ </t>
    </r>
    <r>
      <rPr>
        <b/>
        <sz val="10"/>
        <color theme="1"/>
        <rFont val="Calibri"/>
      </rPr>
      <t>Cơm Tấm Ba Lộc</t>
    </r>
    <r>
      <rPr>
        <sz val="10"/>
        <color theme="1"/>
        <rFont val="Calibri"/>
      </rPr>
      <t xml:space="preserve">: Giảm 50%,1 phần/bill, MBS 20K món bánh mì &amp; Cơm tấm Sườn cốt lết nướng
+ </t>
    </r>
    <r>
      <rPr>
        <b/>
        <sz val="10"/>
        <color theme="1"/>
        <rFont val="Calibri"/>
      </rPr>
      <t>Đậu Má Mix</t>
    </r>
    <r>
      <rPr>
        <sz val="10"/>
        <color theme="1"/>
        <rFont val="Calibri"/>
      </rPr>
      <t xml:space="preserve">: Rau Má Đậu Xanh chỉ 1K, 1 phần/bill, MBS 20K
- Title RCD: </t>
    </r>
    <r>
      <rPr>
        <b/>
        <sz val="10"/>
        <color theme="1"/>
        <rFont val="Calibri"/>
      </rPr>
      <t>ƯU ĐÃI SIÊU DEAL</t>
    </r>
    <r>
      <rPr>
        <sz val="10"/>
        <color theme="1"/>
        <rFont val="Calibri"/>
      </rPr>
      <t xml:space="preserve">
- Mô tả RCD: </t>
    </r>
    <r>
      <rPr>
        <b/>
        <sz val="10"/>
        <color theme="1"/>
        <rFont val="Calibri"/>
      </rPr>
      <t>KHAI TIỆC MÓN NGON - SĂN DEAL SIÊU HỜI</t>
    </r>
    <r>
      <rPr>
        <sz val="10"/>
        <color theme="1"/>
        <rFont val="Calibri"/>
      </rPr>
      <t xml:space="preserve">
- Location: HCM
- Timeline: 20/2</t>
    </r>
  </si>
  <si>
    <t>20/02</t>
  </si>
  <si>
    <t>RCD #4: 20/2</t>
  </si>
  <si>
    <t>uu-dai-sieu-deal-hcm</t>
  </si>
  <si>
    <r>
      <rPr>
        <sz val="10"/>
        <color theme="1"/>
        <rFont val="Calibri"/>
      </rPr>
      <t xml:space="preserve">- Key Message: </t>
    </r>
    <r>
      <rPr>
        <b/>
        <sz val="10"/>
        <color theme="1"/>
        <rFont val="Calibri"/>
      </rPr>
      <t xml:space="preserve">GIẢI NHIỆT CÙNG ĐẬU MÁ MIX 
DEAL 1K + VOUCHER 99K </t>
    </r>
    <r>
      <rPr>
        <sz val="10"/>
        <color theme="1"/>
        <rFont val="Calibri"/>
      </rPr>
      <t xml:space="preserve">
- Scheme: 
+ Món: Rau Má Đậu Xanh (1K)
Note: ràng 1 phần/bill, MBS 20K
+ Nhập code SIEUTIEC99 giảm 99K MBS 250K
+ Location: HCM
+ Timeline: 16-25/2</t>
    </r>
  </si>
  <si>
    <t>16/02 - 25/02</t>
  </si>
  <si>
    <t>Hometop # 10-12: 17/2, 19/2
Static banner # 5: 18/2, 24/2
Search Placeholder - 2 slots: 12h - 14h 16/2 và 14h - 17h 25/2</t>
  </si>
  <si>
    <t>dau-nanh--rau-ma-mix</t>
  </si>
  <si>
    <r>
      <rPr>
        <sz val="10"/>
        <color theme="1"/>
        <rFont val="Calibri"/>
      </rPr>
      <t xml:space="preserve">- Key message: </t>
    </r>
    <r>
      <rPr>
        <b/>
        <sz val="10"/>
        <color theme="1"/>
        <rFont val="Calibri"/>
      </rPr>
      <t>Hanuri Khao Deal giảm 50% + Freeship 15k</t>
    </r>
    <r>
      <rPr>
        <sz val="10"/>
        <color theme="1"/>
        <rFont val="Calibri"/>
      </rPr>
      <t xml:space="preserve">
- Scheme: 
Giảm 50% món Set Phomai TokGangJeong + 3 Phomai Viên (300 phần/5 chi nhánh/ngày)
Voucher FSVANMON15 giảm 15k phí vận chuyển
- Timeline: 18-25/2
- Location: HCM</t>
    </r>
  </si>
  <si>
    <t>18/02 - 25/02</t>
  </si>
  <si>
    <t>Dùng KV cũ 
[Alacarte CB]_Hanuri - Món Ăn Hàn Quốc_Jan.CB4</t>
  </si>
  <si>
    <t>Hometop # 10-12: 18/2, 19/2, 24/2
Search Placeholder - 2 slots: 17h - 19h 24/2, 25/2</t>
  </si>
  <si>
    <t>https://drive.google.com/drive/u/0/folders/1RkLXm_gFn5rQY9eIrt3iQQ-ISAkjpHV4</t>
  </si>
  <si>
    <t>hanuri-han-quoc</t>
  </si>
  <si>
    <t>Mar.CB2</t>
  </si>
  <si>
    <r>
      <rPr>
        <sz val="10"/>
        <color theme="1"/>
        <rFont val="Calibri"/>
      </rPr>
      <t xml:space="preserve">- Key message: </t>
    </r>
    <r>
      <rPr>
        <b/>
        <sz val="10"/>
        <color theme="1"/>
        <rFont val="Calibri"/>
      </rPr>
      <t>Phúc Lộc Thọ KHAO TIỆC
Món 1k + Freeship</t>
    </r>
    <r>
      <rPr>
        <sz val="10"/>
        <color theme="1"/>
        <rFont val="Calibri"/>
      </rPr>
      <t xml:space="preserve">
- Scheme: Giảm món:
Cơm Tấm Phúc Lộc Thọ: cơm bì trứng/ bì chả chỉ còn 1k MBS 50k
Cơm Gà Đệ Nhất: Cơm Vàng 1 Trứng chỉ còn 1k MBS 50k
Cùng hàng loạt voucher giảm giá (số lượng có hạn)
- Location: HCM
- Timeline: 07/03 -09/03</t>
    </r>
  </si>
  <si>
    <t>07/03 -09/03</t>
  </si>
  <si>
    <r>
      <rPr>
        <sz val="10"/>
        <rFont val="Calibri"/>
      </rPr>
      <t xml:space="preserve">Adapt </t>
    </r>
    <r>
      <rPr>
        <u/>
        <sz val="10"/>
        <color rgb="FF1155CC"/>
        <rFont val="Calibri"/>
      </rPr>
      <t>KV cũ</t>
    </r>
    <r>
      <rPr>
        <sz val="10"/>
        <rFont val="Calibri"/>
      </rPr>
      <t xml:space="preserve"> : bỏ element cũ (vibe mùa xuân) , thay element hoa ( highlight tháng phụ nữ )</t>
    </r>
  </si>
  <si>
    <r>
      <rPr>
        <b/>
        <sz val="10"/>
        <color theme="1"/>
        <rFont val="Calibri"/>
      </rPr>
      <t xml:space="preserve">1 Combo2:
</t>
    </r>
    <r>
      <rPr>
        <sz val="10"/>
        <color theme="1"/>
        <rFont val="Calibri"/>
      </rPr>
      <t>Static banner(5): 07/03 -09/03
Pop up(16h-19h): 09/03</t>
    </r>
  </si>
  <si>
    <r>
      <rPr>
        <sz val="10"/>
        <rFont val="Calibri"/>
      </rPr>
      <t xml:space="preserve">Deadline 25/2
</t>
    </r>
    <r>
      <rPr>
        <u/>
        <sz val="10"/>
        <color rgb="FF1155CC"/>
        <rFont val="Calibri"/>
      </rPr>
      <t>https://drive.google.com/drive/u/0/folders/177qu34YsUh5awsz4aBFHOTugp2dROCKt</t>
    </r>
  </si>
  <si>
    <t>a-phuc-loc-tho</t>
  </si>
  <si>
    <r>
      <rPr>
        <sz val="10"/>
        <color theme="1"/>
        <rFont val="Calibri"/>
      </rPr>
      <t xml:space="preserve">- Key message: </t>
    </r>
    <r>
      <rPr>
        <b/>
        <sz val="10"/>
        <color theme="1"/>
        <rFont val="Calibri"/>
      </rPr>
      <t>Phúc Lộc Thọ KHAO TIỆC
Món 1k + Freeship</t>
    </r>
    <r>
      <rPr>
        <sz val="10"/>
        <color theme="1"/>
        <rFont val="Calibri"/>
      </rPr>
      <t xml:space="preserve">
- Scheme: Giảm món:
Cơm Tấm Phúc Lộc Thọ: cơm bì trứng/ bì chả chỉ còn 1k MBS 50k
Cơm Gà Đệ Nhất: Cơm Vàng 1 Trứng chỉ còn 1k MBS 50k
Cùng hàng loạt voucher giảm giá (số lượng có hạn)
- Location: HCM
- Timeline: 14/03 -16/03</t>
    </r>
  </si>
  <si>
    <t>Chung KV dòng 325</t>
  </si>
  <si>
    <r>
      <rPr>
        <b/>
        <sz val="10"/>
        <color theme="1"/>
        <rFont val="Calibri"/>
      </rPr>
      <t xml:space="preserve">1 Combo1:
</t>
    </r>
    <r>
      <rPr>
        <sz val="10"/>
        <color theme="1"/>
        <rFont val="Calibri"/>
      </rPr>
      <t>Static banner # 1-3: 14/03 -16/03
Pop up(16h-19h): 16/03</t>
    </r>
  </si>
  <si>
    <r>
      <rPr>
        <sz val="10"/>
        <rFont val="Calibri"/>
      </rPr>
      <t xml:space="preserve">Deadline 25/2
</t>
    </r>
    <r>
      <rPr>
        <u/>
        <sz val="10"/>
        <color rgb="FF1155CC"/>
        <rFont val="Calibri"/>
      </rPr>
      <t>https://drive.google.com/drive/u/0/folders/177qu34YsUh5awsz4aBFHOTugp2dROCKt</t>
    </r>
  </si>
  <si>
    <t>a-com-tam-phuc-loc-tho</t>
  </si>
  <si>
    <r>
      <rPr>
        <sz val="10"/>
        <color theme="1"/>
        <rFont val="Calibri"/>
      </rPr>
      <t xml:space="preserve">- Key message: </t>
    </r>
    <r>
      <rPr>
        <b/>
        <sz val="10"/>
        <color theme="1"/>
        <rFont val="Calibri"/>
      </rPr>
      <t>Phúc Lộc Thọ KHAO TIỆC
Món 1k + Freeship</t>
    </r>
    <r>
      <rPr>
        <sz val="10"/>
        <color theme="1"/>
        <rFont val="Calibri"/>
      </rPr>
      <t xml:space="preserve">
- Scheme: Giảm món:
Cơm Tấm Phúc Lộc Thọ: cơm bì trứng/ bì chả chỉ còn 1k MBS 50k
Cơm Gà Đệ Nhất: Cơm Vàng 1 Trứng chỉ còn 1k MBS 50k
Cùng hàng loạt voucher giảm giá (số lượng có hạn)
- Location: HCM
- Timeline: 20/03-23/03</t>
    </r>
  </si>
  <si>
    <t>20/03-23/03</t>
  </si>
  <si>
    <r>
      <rPr>
        <b/>
        <sz val="10"/>
        <color theme="1"/>
        <rFont val="Calibri"/>
      </rPr>
      <t xml:space="preserve">1 Win1:
</t>
    </r>
    <r>
      <rPr>
        <sz val="10"/>
        <color theme="1"/>
        <rFont val="Calibri"/>
      </rPr>
      <t>Hometop banner(7-9): 21/03, 22/03
Static  banner(1-3): 20/03, 23/03
Floating(16h-19h): 21/03
Pop up(16h-19h): 22/03
Search Placeholder(17h-19h): 20/03, 23/03</t>
    </r>
  </si>
  <si>
    <r>
      <rPr>
        <sz val="10"/>
        <rFont val="Calibri"/>
      </rPr>
      <t xml:space="preserve">Deadline 25/2
</t>
    </r>
    <r>
      <rPr>
        <u/>
        <sz val="10"/>
        <color rgb="FF1155CC"/>
        <rFont val="Calibri"/>
      </rPr>
      <t>https://drive.google.com/drive/u/0/folders/177qu34YsUh5awsz4aBFHOTugp2dROCKt</t>
    </r>
  </si>
  <si>
    <t>w1-com-tam-phuc-loc-tho</t>
  </si>
  <si>
    <t>Exclusive Deal</t>
  </si>
  <si>
    <t>Key mess: Tocotoco khao món mới giảm 50% + voucher 60k
Scheme: Tocotoco khao món mới Ô Long Dâu Tây, Xanh Sữa Nhài Đào Tiên, Oolong Dâu Tây Kem Phô Mai 72k --&gt; 38k
Nhập code: TOCO20 - 40% cap 20k
TOCO25 - 25k mbs 60k
TOCO35 - 35k mbs 80k
TOCO45 - 45k mbs 120k
TOCO60 - 60k mbs 160k
Timeline: 10-12/2
Location: HCM, HN, Cần Thơ</t>
  </si>
  <si>
    <t>10/02 - 12/02</t>
  </si>
  <si>
    <r>
      <rPr>
        <u/>
        <sz val="10"/>
        <color rgb="FF1155CC"/>
        <rFont val="Calibri"/>
      </rPr>
      <t xml:space="preserve">https://drive.google.com/drive/folders/1xdzCF3akKw2agUIKkjQnBkVrg0tt4BQl
</t>
    </r>
    <r>
      <rPr>
        <sz val="10"/>
        <rFont val="Calibri"/>
      </rPr>
      <t xml:space="preserve">Ver tagline </t>
    </r>
    <r>
      <rPr>
        <u/>
        <sz val="10"/>
        <color rgb="FF1155CC"/>
        <rFont val="Calibri"/>
      </rPr>
      <t>https://drive.google.com/drive/folders/1yiHY3QF8D6z01OQdaskJRJsvwjbnLBeu</t>
    </r>
  </si>
  <si>
    <t>tocotoco-mon-giam50</t>
  </si>
  <si>
    <t>Mar.CB1.CB4</t>
  </si>
  <si>
    <r>
      <rPr>
        <sz val="10"/>
        <color theme="1"/>
        <rFont val="Calibri"/>
      </rPr>
      <t xml:space="preserve">- Key message:  </t>
    </r>
    <r>
      <rPr>
        <b/>
        <sz val="10"/>
        <color theme="1"/>
        <rFont val="Calibri"/>
      </rPr>
      <t>Café Amazon khao món 1Đ + Voucher 50k</t>
    </r>
    <r>
      <rPr>
        <sz val="10"/>
        <color theme="1"/>
        <rFont val="Calibri"/>
      </rPr>
      <t xml:space="preserve">
- Scheme: 
Cafe Amazon sữa đá 1Đ
Trà Sữa Thái Đỏ 1Đ
MBS 109k
Code SIEUTIEC50 Giảm 50k cho đơn 140k
- Timeline Combo1: 04/03 - 06/03
- Timeline Combo4: 10/03 - 12/03
- Location: TP.HCM</t>
    </r>
  </si>
  <si>
    <t>04/03 - 06/03;
10/03 -12/03</t>
  </si>
  <si>
    <t>https://drive.google.com/drive/folders/1tZBnSmksOBRY6pcyZwtqbTucbQTPMPLc</t>
  </si>
  <si>
    <r>
      <rPr>
        <sz val="10"/>
        <rFont val="Calibri"/>
      </rPr>
      <t xml:space="preserve">Giữ nguyên màu background </t>
    </r>
    <r>
      <rPr>
        <u/>
        <sz val="10"/>
        <color rgb="FF1155CC"/>
        <rFont val="Calibri"/>
      </rPr>
      <t>KV cũ</t>
    </r>
  </si>
  <si>
    <t xml:space="preserve"> Pick 3 món trong file: 
- Trà sữa thái đỏ 
- Cà Phê Amazon sữa đá
- Trà hoa ngũ sắc</t>
  </si>
  <si>
    <r>
      <rPr>
        <sz val="10"/>
        <rFont val="Calibri"/>
      </rPr>
      <t xml:space="preserve">- Xóa element dưa hấu và hoa mai Tết
- Thêm element : dùng họa tiết của hộp lục giác theo link </t>
    </r>
    <r>
      <rPr>
        <u/>
        <sz val="10"/>
        <color rgb="FF1155CC"/>
        <rFont val="Calibri"/>
      </rPr>
      <t xml:space="preserve">mẫu </t>
    </r>
  </si>
  <si>
    <r>
      <rPr>
        <b/>
        <sz val="10"/>
        <color theme="1"/>
        <rFont val="Calibri"/>
      </rPr>
      <t xml:space="preserve">1 Combo1:
</t>
    </r>
    <r>
      <rPr>
        <sz val="10"/>
        <color theme="1"/>
        <rFont val="Calibri"/>
      </rPr>
      <t xml:space="preserve">Static Banner(1-3): 04/03 - 06/03
Popup(13h-16h): 04/03
</t>
    </r>
    <r>
      <rPr>
        <b/>
        <sz val="10"/>
        <color theme="1"/>
        <rFont val="Calibri"/>
      </rPr>
      <t xml:space="preserve">1 Combo4:
</t>
    </r>
    <r>
      <rPr>
        <sz val="10"/>
        <color theme="1"/>
        <rFont val="Calibri"/>
      </rPr>
      <t>Static Banner(1-3): 10/03 -12/03
SPH(14h-17h): 10/03, 11/03</t>
    </r>
  </si>
  <si>
    <r>
      <rPr>
        <sz val="10"/>
        <rFont val="Calibri"/>
      </rPr>
      <t xml:space="preserve">Deadline 20/2
</t>
    </r>
    <r>
      <rPr>
        <u/>
        <sz val="10"/>
        <color rgb="FF1155CC"/>
        <rFont val="Calibri"/>
      </rPr>
      <t>https://drive.google.com/drive/u/0/folders/1rqKqdlzQagzo7K-jHXJP5npJ46JY156p</t>
    </r>
  </si>
  <si>
    <t>a-cafe-amazon</t>
  </si>
  <si>
    <t>Mar.CB4.CB3</t>
  </si>
  <si>
    <r>
      <rPr>
        <sz val="10"/>
        <color theme="1"/>
        <rFont val="Calibri"/>
      </rPr>
      <t xml:space="preserve">- Key message:  </t>
    </r>
    <r>
      <rPr>
        <b/>
        <sz val="10"/>
        <color theme="1"/>
        <rFont val="Calibri"/>
      </rPr>
      <t>Café Amazon khao món giảm 50% + Voucher 50k</t>
    </r>
    <r>
      <rPr>
        <sz val="10"/>
        <color theme="1"/>
        <rFont val="Calibri"/>
      </rPr>
      <t xml:space="preserve">
- Scheme:
Trà Sữa Thái Đỏ giảm 50%
Bạc xỉu đá 1Đ
MBS 109k
Code SIEUTIEC50 Giảm 50k cho đơn 140k
- Timeline Combo4: 17/03 - 19/03
- Timeline Combo3: 26/03 - 28/03
- Location: TP.HCM</t>
    </r>
  </si>
  <si>
    <t>17/03 - 19/03;
26/03 - 28/03</t>
  </si>
  <si>
    <t xml:space="preserve">Adapt KV CB1 (04/03 - 06/03) , thay key message mới </t>
  </si>
  <si>
    <r>
      <rPr>
        <b/>
        <sz val="10"/>
        <color theme="1"/>
        <rFont val="Calibri"/>
      </rPr>
      <t xml:space="preserve">1 Combo4:
</t>
    </r>
    <r>
      <rPr>
        <sz val="10"/>
        <color theme="1"/>
        <rFont val="Calibri"/>
      </rPr>
      <t xml:space="preserve">Static Banner(1-3): 17/03 - 19/03
SHP(12h-14h): 17/03
SPH(14h-17h): 18/03
</t>
    </r>
    <r>
      <rPr>
        <b/>
        <sz val="10"/>
        <color theme="1"/>
        <rFont val="Calibri"/>
      </rPr>
      <t xml:space="preserve">1 Combo3:
</t>
    </r>
    <r>
      <rPr>
        <sz val="10"/>
        <color theme="1"/>
        <rFont val="Calibri"/>
      </rPr>
      <t>Static Banner(6): 26/03 - 28/03
Popup(13h-16h): 28/03</t>
    </r>
  </si>
  <si>
    <r>
      <rPr>
        <sz val="10"/>
        <rFont val="Calibri"/>
      </rPr>
      <t xml:space="preserve">Deadline 6/3
</t>
    </r>
    <r>
      <rPr>
        <u/>
        <sz val="10"/>
        <color rgb="FF1155CC"/>
        <rFont val="Calibri"/>
      </rPr>
      <t>https://drive.google.com/drive/u/0/folders/1kR4YyaQv5gOk9ipXZX8DmrufaWxBmI1n</t>
    </r>
  </si>
  <si>
    <t>a-cf-amazon</t>
  </si>
  <si>
    <t>Bánh Mì Huynh Hoa</t>
  </si>
  <si>
    <t>Thank you Driver 2024</t>
  </si>
  <si>
    <r>
      <rPr>
        <sz val="10"/>
        <color theme="1"/>
        <rFont val="Calibri"/>
      </rPr>
      <t xml:space="preserve">- Key Message: </t>
    </r>
    <r>
      <rPr>
        <b/>
        <sz val="10"/>
        <color theme="1"/>
        <rFont val="Calibri"/>
      </rPr>
      <t>Bánh Mì Huynh Hoa - Mua 1 TẶNG 1</t>
    </r>
    <r>
      <rPr>
        <sz val="10"/>
        <color theme="1"/>
        <rFont val="Calibri"/>
      </rPr>
      <t xml:space="preserve">
- Scheme: Mua 1 Bánh Mì Huynh Hoa - Tặng 1 chai Coca-Cola
- Location: HCM 
- Thời gian: 26-28/2</t>
    </r>
  </si>
  <si>
    <t>26/02-28/02</t>
  </si>
  <si>
    <t>https://docs.google.com/spreadsheets/d/1Y6ruiVIXlav899kxw1bSEuS8ivOaYIRhCtQhTfYjwmQ/edit?usp=sharing</t>
  </si>
  <si>
    <t>https://drive.google.com/drive/folders/1JdAQMOTllU2PdUPTP-EAe9nHYfqxOx2p?usp=sharing</t>
  </si>
  <si>
    <t>Thiết kế hài hòa với logo và Skus
Sử dụng màu theo Guidelines màu thương hiệu Guideline màu thương hiệu</t>
  </si>
  <si>
    <t>Pick ổ bánh mì và chai coca</t>
  </si>
  <si>
    <t>Flash Sale Banner: 26/2
Collection List Banner 1-3: 27/2
Homebottom 4-6: 28/2
Story FB Shopeefood: 13h-18h 26/2
Story FB Foody: 13h-18h 27/2</t>
  </si>
  <si>
    <r>
      <rPr>
        <sz val="10"/>
        <rFont val="Calibri"/>
      </rPr>
      <t xml:space="preserve">Deadline 14/2
</t>
    </r>
    <r>
      <rPr>
        <u/>
        <sz val="10"/>
        <color rgb="FF1155CC"/>
        <rFont val="Calibri"/>
      </rPr>
      <t>https://drive.google.com/drive/u/0/folders/1Uxeak0iLm6QpAq9sHeX9dyCklFNCqBJW</t>
    </r>
  </si>
  <si>
    <t>banhmi-huynhhoa-1t1</t>
  </si>
  <si>
    <t>Cà Phê Muối Chú Long</t>
  </si>
  <si>
    <r>
      <rPr>
        <sz val="10"/>
        <color theme="1"/>
        <rFont val="Calibri"/>
      </rPr>
      <t xml:space="preserve">- Key Message: </t>
    </r>
    <r>
      <rPr>
        <b/>
        <sz val="10"/>
        <color theme="1"/>
        <rFont val="Calibri"/>
      </rPr>
      <t>MỪNG CÀ PHÊ MUỐI CHÚ LONG LÊN 2</t>
    </r>
    <r>
      <rPr>
        <sz val="10"/>
        <color theme="1"/>
        <rFont val="Calibri"/>
      </rPr>
      <t xml:space="preserve">
MUA 2 TẶNG 1 + VOUCHER 50,000Đ
- Scheme: 
+ [MUA] 2 MÓN (L) 
Cà Phê Muối
Cà Phê Dừa
Sữa Tươi Cà Phê
Bạc Xỉu
Cà Phê Đen
Cà Phê Sữa
+ [TẶNG] 01 MÓN BEST-SELLER (S)
Cà Phê Muối
Nhập code SIEUTIEC50, giảm 50k MBS 140k
- Location: Nationwide (HCM, HN, Đà Nẵng, Bình Dương, Vũng Tàu, Cần Thơ, Phan Thiết, Long An, Long Xuyên, Mỹ Tho, Cà Mau, Bình Phước, Tây Ninh, Vĩnh Long, Bình Thuận, Kiên Giang)
- Thời gian: 26-28/2</t>
    </r>
  </si>
  <si>
    <t>ID Cà Phê Muối Chú Long NW</t>
  </si>
  <si>
    <t>https://drive.google.com/drive/folders/1UAgSkr5KIgYgT7P_bi4AkwLtHBDIPzsk?usp=sharing</t>
  </si>
  <si>
    <t>Concept: Kỉ niệm Sinh nhật 2 tuổi của brand, Celebrate the Season, brand birthday
Mood: festive, sinh nhật, chất âu bản việt</t>
  </si>
  <si>
    <t>- Cà Phê Muối (Salted Coffee)
- Cà Phê Dừa (Coconut Coffee
- Sữa Tươi Cà Phê</t>
  </si>
  <si>
    <t>Elements:hộp quà, sinh nhật brand 02 tuổi</t>
  </si>
  <si>
    <t xml:space="preserve">Hometop # 10-12: 26-27/2
Static banner # 4: 27-28/2
Search Placeholder - 2 slots: 12h - 14h 27/2 và 19h - 22h 28/2 </t>
  </si>
  <si>
    <t>Hometop # 10-12: 26-27/2
Static banner # 4: 27-28/2
Search Placeholder - 2 slots: 12h - 14h 27/2 và 14h - 17h 26/2</t>
  </si>
  <si>
    <r>
      <rPr>
        <sz val="10"/>
        <rFont val="Calibri"/>
      </rPr>
      <t xml:space="preserve">Deadline 14/2
</t>
    </r>
    <r>
      <rPr>
        <u/>
        <sz val="10"/>
        <color rgb="FF1155CC"/>
        <rFont val="Calibri"/>
      </rPr>
      <t>https://drive.google.com/drive/u/0/folders/18vmj4xxP-uG5wUgrPTNwMBUMNF_3f2-j</t>
    </r>
  </si>
  <si>
    <t>ca-phe--chu-long</t>
  </si>
  <si>
    <t>Mar.CB1.14</t>
  </si>
  <si>
    <r>
      <rPr>
        <sz val="10"/>
        <color theme="1"/>
        <rFont val="Calibri"/>
      </rPr>
      <t xml:space="preserve">- Key Mess: </t>
    </r>
    <r>
      <rPr>
        <b/>
        <sz val="10"/>
        <color theme="1"/>
        <rFont val="Calibri"/>
      </rPr>
      <t>MayCha Khao deal - giảm 50% + Voucher 40k</t>
    </r>
    <r>
      <rPr>
        <sz val="10"/>
        <color theme="1"/>
        <rFont val="Calibri"/>
      </rPr>
      <t xml:space="preserve">
- Scheme: 
+ </t>
    </r>
    <r>
      <rPr>
        <b/>
        <sz val="10"/>
        <color theme="1"/>
        <rFont val="Calibri"/>
      </rPr>
      <t>City BD,BH,CT:</t>
    </r>
    <r>
      <rPr>
        <sz val="10"/>
        <color theme="1"/>
        <rFont val="Calibri"/>
      </rPr>
      <t xml:space="preserve"> Giảm món còn 50% Trà Sữa Hong Kong và Trà Lựu Đỏ Thạch Dừa
+ </t>
    </r>
    <r>
      <rPr>
        <b/>
        <sz val="10"/>
        <color theme="1"/>
        <rFont val="Calibri"/>
      </rPr>
      <t>City Đà Nẵng</t>
    </r>
    <r>
      <rPr>
        <sz val="10"/>
        <color theme="1"/>
        <rFont val="Calibri"/>
      </rPr>
      <t>: Giảm món còn 50% Trà Lựu Đỏ Thạch Dừa + Trà Sữa Trân Châu Phô Mai
+ Voucher: MayCha40 giảm 40k mbs 100k
- Location: Đà Nẵng Bình Dương, Đồng Nai, Cần Thơ
- Timeline: 14/03 - 16/03</t>
    </r>
  </si>
  <si>
    <t>https://docs.google.com/spreadsheets/d/1OMofijeoR53EWDc109ohXV434fe2c-PIscMTWB60wSg/edit?gid=300839605#gid=300839605</t>
  </si>
  <si>
    <r>
      <rPr>
        <b/>
        <sz val="10"/>
        <color theme="1"/>
        <rFont val="Calibri"/>
      </rPr>
      <t xml:space="preserve">1 Combo 1:
</t>
    </r>
    <r>
      <rPr>
        <sz val="10"/>
        <color theme="1"/>
        <rFont val="Calibri"/>
      </rPr>
      <t>Static banner(1-3): 14/03 - 16/03
Pop up(13h-16h): 14/03</t>
    </r>
  </si>
  <si>
    <r>
      <rPr>
        <b/>
        <sz val="10"/>
        <color theme="1"/>
        <rFont val="Calibri"/>
      </rPr>
      <t xml:space="preserve">3 Combo 1:
BD,BH,CT
</t>
    </r>
    <r>
      <rPr>
        <sz val="10"/>
        <color theme="1"/>
        <rFont val="Calibri"/>
      </rPr>
      <t>Static banner(1-3): 14/03 - 16/03
Pop up(13h-16h): 14/03</t>
    </r>
  </si>
  <si>
    <r>
      <rPr>
        <sz val="10"/>
        <rFont val="Calibri"/>
      </rPr>
      <t xml:space="preserve">Deadline 19/2
</t>
    </r>
    <r>
      <rPr>
        <u/>
        <sz val="10"/>
        <color rgb="FF1155CC"/>
        <rFont val="Calibri"/>
      </rPr>
      <t>https://drive.google.com/drive/u/0/folders/1xGyPZEW7s7J0Gz8GmmlsVgEMUH_hqkgk</t>
    </r>
  </si>
  <si>
    <t>a-maycha-oth</t>
  </si>
  <si>
    <r>
      <rPr>
        <sz val="10"/>
        <color theme="1"/>
        <rFont val="Calibri"/>
      </rPr>
      <t xml:space="preserve">- Key mess: </t>
    </r>
    <r>
      <rPr>
        <b/>
        <sz val="10"/>
        <color theme="1"/>
        <rFont val="Calibri"/>
      </rPr>
      <t>RAU MÁ MIX MUA 1 TẶNG 1</t>
    </r>
    <r>
      <rPr>
        <sz val="10"/>
        <color theme="1"/>
        <rFont val="Calibri"/>
      </rPr>
      <t xml:space="preserve">
- Scheme: 
M1T1 các món Combo1 (size nhỏ), Combo2 (size nhỏ), Combo3 (size nhỏ)
- Location: HCM
- Timeline: 24/03 - 28/03</t>
    </r>
  </si>
  <si>
    <t>24/03 - 28/03</t>
  </si>
  <si>
    <t>https://drive.google.com/drive/folders/10br0rYqeBI3tH3FpeyYwQBSxIR4k7JXF</t>
  </si>
  <si>
    <r>
      <rPr>
        <b/>
        <sz val="10"/>
        <color theme="1"/>
        <rFont val="Calibri"/>
      </rPr>
      <t xml:space="preserve">1 Win 1:
</t>
    </r>
    <r>
      <rPr>
        <sz val="10"/>
        <color theme="1"/>
        <rFont val="Calibri"/>
      </rPr>
      <t>Search Placeholder(14h-17h): 24/03, 25/03
Hometop banner(7-9): 24/03, 27/03
Static banner(1-3): 25/03, 26/03
Floating(19h-22h): 28/03
Popup(13h-16h): 27/03</t>
    </r>
  </si>
  <si>
    <t>https://drive.google.com/drive/folders/1-jitVGjf5SPs_Ef3MyYHyVkP0dzWn0yl</t>
  </si>
  <si>
    <t>w1-rau-ma-mix</t>
  </si>
  <si>
    <t>Grand Castella - Bánh Bông Lan Đài Loan</t>
  </si>
  <si>
    <r>
      <rPr>
        <sz val="10"/>
        <color theme="1"/>
        <rFont val="Calibri"/>
      </rPr>
      <t xml:space="preserve">- Key message:  </t>
    </r>
    <r>
      <rPr>
        <b/>
        <sz val="10"/>
        <color theme="1"/>
        <rFont val="Calibri"/>
      </rPr>
      <t xml:space="preserve">Grand Castella Khao Combo 30% +  Tặng Quà 0Đ </t>
    </r>
    <r>
      <rPr>
        <sz val="10"/>
        <color theme="1"/>
        <rFont val="Calibri"/>
      </rPr>
      <t xml:space="preserve">
- Scheme: Giảm 30% các combo 08/03 sau:
+ Combo Castella
+ Combo Golden
Giới hạn 1 combo/order
Tặng kèm 1 hộp su kem khi mua combo 08/03
- Location: HCM
- Timeline: 05/03 -07/03</t>
    </r>
  </si>
  <si>
    <t>05/03 -07/03</t>
  </si>
  <si>
    <t>https://docs.google.com/spreadsheets/d/1KZmy0fAg3zJUH3FVASOsSZTuOedbETEWiEexqhJWCx0/edit?usp=sharing</t>
  </si>
  <si>
    <t>https://drive.google.com/drive/folders/1UD8mNaGCrEwjsasrCfL5p4J2l1A1rurt?usp=sharing</t>
  </si>
  <si>
    <t>- Hiệu ứng Gradient
- Tone màu tươi tắn</t>
  </si>
  <si>
    <t>- Pick 2-3 sku trong file
- Làm nổi bật logo thương hiệu</t>
  </si>
  <si>
    <r>
      <rPr>
        <b/>
        <sz val="10"/>
        <color theme="1"/>
        <rFont val="Calibri"/>
      </rPr>
      <t xml:space="preserve">1 Combo3:
</t>
    </r>
    <r>
      <rPr>
        <sz val="10"/>
        <color theme="1"/>
        <rFont val="Calibri"/>
      </rPr>
      <t>Static Banner (6): 05/03 -07/03
Pop-up(13h - 16h): 06/03</t>
    </r>
  </si>
  <si>
    <r>
      <rPr>
        <sz val="10"/>
        <rFont val="Calibri"/>
      </rPr>
      <t xml:space="preserve">Deadline 21/2
</t>
    </r>
    <r>
      <rPr>
        <u/>
        <sz val="10"/>
        <color rgb="FF1155CC"/>
        <rFont val="Calibri"/>
      </rPr>
      <t>https://drive.google.com/drive/u/0/folders/1zHKYfSznGU9xsAo_Y_PxP2kGCj67PHtz</t>
    </r>
  </si>
  <si>
    <t>a-grand-castella</t>
  </si>
  <si>
    <t>Trà Đé - Tiệm Trà Giải Khát</t>
  </si>
  <si>
    <t>Mar.CB7</t>
  </si>
  <si>
    <r>
      <rPr>
        <sz val="10"/>
        <color theme="1"/>
        <rFont val="Calibri"/>
      </rPr>
      <t xml:space="preserve">- Key message: </t>
    </r>
    <r>
      <rPr>
        <b/>
        <sz val="10"/>
        <color theme="1"/>
        <rFont val="Calibri"/>
      </rPr>
      <t xml:space="preserve">Trà Đé Khao Lục Trà Sữa Chỉ 1K </t>
    </r>
    <r>
      <rPr>
        <sz val="10"/>
        <color theme="1"/>
        <rFont val="Calibri"/>
      </rPr>
      <t xml:space="preserve">
- Scheme: Giảm món Lục trà sữa truyền thống còn 1k, áp dụng đơn 19k
Nhập thêm code Sieutiec để nhận thêm ưu đãi
- Location: HCM
- Timeline: 13/03-15/03</t>
    </r>
  </si>
  <si>
    <t>13/03-15/03</t>
  </si>
  <si>
    <t>https://docs.google.com/spreadsheets/d/1Zc1_nnQcXozrLYIQCVEu535zyDXCyD_RX7GHmUJKSPI/edit#gid=0</t>
  </si>
  <si>
    <t>https://drive.google.com/drive/folders/1y1Q-qbMi1zfcbByzd7OLT4X621idv3Jy</t>
  </si>
  <si>
    <t>Tone vàng</t>
  </si>
  <si>
    <t xml:space="preserve">- Pick 2-3 sku trong file
- Logo tách nền </t>
  </si>
  <si>
    <r>
      <rPr>
        <b/>
        <sz val="10"/>
        <color theme="1"/>
        <rFont val="Calibri"/>
      </rPr>
      <t xml:space="preserve">1 Combo7:
</t>
    </r>
    <r>
      <rPr>
        <sz val="10"/>
        <color theme="1"/>
        <rFont val="Calibri"/>
      </rPr>
      <t>Bottom Banner(1-3): 13/03-15/03
Search Placeholder(12h-14h): 13/03
Search Placeholder(14h-17h): 14/03</t>
    </r>
  </si>
  <si>
    <r>
      <rPr>
        <sz val="10"/>
        <rFont val="Calibri"/>
      </rPr>
      <t xml:space="preserve">Deadline 3/3
</t>
    </r>
    <r>
      <rPr>
        <u/>
        <sz val="10"/>
        <color rgb="FF1155CC"/>
        <rFont val="Calibri"/>
      </rPr>
      <t>https://drive.google.com/drive/u/0/folders/1sigUc81qWddZYmLOJlGCa6--7zVeD6XH</t>
    </r>
  </si>
  <si>
    <t>a-tra-de---tiem-tra-giai-khat</t>
  </si>
  <si>
    <r>
      <rPr>
        <sz val="10"/>
        <color theme="1"/>
        <rFont val="Calibri"/>
      </rPr>
      <t xml:space="preserve">- Key message: </t>
    </r>
    <r>
      <rPr>
        <b/>
        <sz val="10"/>
        <color theme="1"/>
        <rFont val="Calibri"/>
      </rPr>
      <t>Cơm Thố Anh Nguyễn Khao Deal 20% + Voucher 30k</t>
    </r>
    <r>
      <rPr>
        <sz val="10"/>
        <color theme="1"/>
        <rFont val="Calibri"/>
      </rPr>
      <t xml:space="preserve">
- Scheme: 
+ WINCTAN30K giảm 30k cho đơn từ 60K 
+ P/S 20% 
thố đặc biệt bò +gà+xíu+trứng 
cơm thố gà + xá xíu 
- Timeline: 01/03, 02/03, 04/03, 14/03 - 28/03
- Location: Hà Nội</t>
    </r>
  </si>
  <si>
    <t>01/03, 02/03, 04/03, 14/03 - 28/03</t>
  </si>
  <si>
    <r>
      <rPr>
        <b/>
        <sz val="10"/>
        <color theme="1"/>
        <rFont val="Calibri"/>
      </rPr>
      <t xml:space="preserve">4 Win 1:
</t>
    </r>
    <r>
      <rPr>
        <sz val="10"/>
        <color theme="1"/>
        <rFont val="Calibri"/>
      </rPr>
      <t>Search Placeholder(17h-19h): 01/03, 04/03, 17/03 ,18/03, 19/03, 23/03, 27/03, 28/03 
Hometop banner(7-9): 01/03, 02/03, 15/03, 17/03, 21/03, 22/03, 24/03, 25/03
Static banner(1-3): 02/03, 04/03, 14/03, 16/03, 19/03, 20/03, 26/03, 27/03
Floating(16h-19h): 01/03, 16/03, 19/03, 27/03
Popup(16h-19h): 02/03, 18/03, 23/03, 28/03</t>
    </r>
  </si>
  <si>
    <t>w1-com-tho-anh-nguyen</t>
  </si>
  <si>
    <r>
      <rPr>
        <sz val="10"/>
        <color theme="1"/>
        <rFont val="Calibri"/>
      </rPr>
      <t xml:space="preserve">- Key message: </t>
    </r>
    <r>
      <rPr>
        <b/>
        <sz val="10"/>
        <color theme="1"/>
        <rFont val="Calibri"/>
      </rPr>
      <t>Cơm Thố Anh Nguyễn Khao Deal 20% + Voucher 30k</t>
    </r>
    <r>
      <rPr>
        <sz val="10"/>
        <color theme="1"/>
        <rFont val="Calibri"/>
      </rPr>
      <t xml:space="preserve">
- Scheme: 
+ WINCTAN30K giảm 30k cho đơn từ 60K 
+ P/S 20% 
thố đặc biệt bò +gà+xíu+trứng 
cơm thố gà + xá xíu 
- Timeline: 11/03 - 13/03
- Location: TP. HCM, Nghệ An, Hà Nội, Hải Phòng, Quảng Ninh, Khánh Hoà, Đắk Lắk, Đồng Nai, Lâm Đồng, Hải Dương, Thanh Hoá</t>
    </r>
  </si>
  <si>
    <r>
      <rPr>
        <b/>
        <sz val="10"/>
        <color theme="1"/>
        <rFont val="Calibri"/>
      </rPr>
      <t xml:space="preserve">1 Win 3:
</t>
    </r>
    <r>
      <rPr>
        <sz val="10"/>
        <color theme="1"/>
        <rFont val="Calibri"/>
      </rPr>
      <t>Hometop banner(7-9): 11/03, 12/03
Static banner(1-3): 13/03</t>
    </r>
  </si>
  <si>
    <r>
      <rPr>
        <b/>
        <sz val="10"/>
        <color theme="1"/>
        <rFont val="Calibri"/>
      </rPr>
      <t xml:space="preserve">1 Win 3:
</t>
    </r>
    <r>
      <rPr>
        <sz val="10"/>
        <color theme="1"/>
        <rFont val="Calibri"/>
      </rPr>
      <t>Hometop banner(7-9): 11/03, 12/03
Static banner(1-3): 13/03</t>
    </r>
  </si>
  <si>
    <r>
      <rPr>
        <b/>
        <sz val="10"/>
        <color theme="1"/>
        <rFont val="Calibri"/>
      </rPr>
      <t xml:space="preserve">1 Win 3:
Nghệ An, Hải Phòng, Quảng Ninh, Khánh Hoà, Đắk Lắk, Đồng Nai, Lâm Đồng, Hải Dương, Thanh Hoá
</t>
    </r>
    <r>
      <rPr>
        <sz val="10"/>
        <color theme="1"/>
        <rFont val="Calibri"/>
      </rPr>
      <t>Hometop banner(7-9): 11/03, 12/03
Static banner(1-3): 13/03</t>
    </r>
  </si>
  <si>
    <t>w3-anh-nguyen</t>
  </si>
  <si>
    <r>
      <rPr>
        <sz val="10"/>
        <color theme="1"/>
        <rFont val="Calibri"/>
      </rPr>
      <t>- Key message:</t>
    </r>
    <r>
      <rPr>
        <b/>
        <sz val="10"/>
        <color theme="1"/>
        <rFont val="Calibri"/>
      </rPr>
      <t xml:space="preserve"> BURGER KING MUA 1 TẶNG 1 + VOUCHER 80K</t>
    </r>
    <r>
      <rPr>
        <sz val="10"/>
        <color theme="1"/>
        <rFont val="Calibri"/>
      </rPr>
      <t xml:space="preserve">
- Scheme:
Mua Combo A [1 Burger Bò Nướng Phô Mai Xốt BBQ thịt xông khói (size vừa)  + 2 Phô Mai Que + 1 Nước Ngọt]
Tặng Combo B [1 Burger Bò Phô Mai (size vừa) + 2 Nước Ngọt]
Giá gốc: 306k
Giá giảm: 153k
Limit: 1 Combo BOGO/Order
Code BK80 giảm 80k cho đơn từ 220k
*Số lượng voucher có hạn
- Timeline: 07/03 - 09/03
- Location: HCM</t>
    </r>
  </si>
  <si>
    <t>07/03 - 09/03</t>
  </si>
  <si>
    <r>
      <rPr>
        <sz val="10"/>
        <rFont val="Calibri"/>
      </rPr>
      <t xml:space="preserve">Adapt </t>
    </r>
    <r>
      <rPr>
        <u/>
        <sz val="10"/>
        <color rgb="FF1155CC"/>
        <rFont val="Calibri"/>
      </rPr>
      <t>KV cũ</t>
    </r>
    <r>
      <rPr>
        <sz val="10"/>
        <rFont val="Calibri"/>
      </rPr>
      <t xml:space="preserve">:
- Thay background màu đỏ, hồng (không sến),
- Thay Elements tiền bằng element hoa để highlight tháng phụ nữ   
- Thiết kế thêm size Popup </t>
    </r>
  </si>
  <si>
    <r>
      <rPr>
        <b/>
        <sz val="10"/>
        <color theme="1"/>
        <rFont val="Calibri"/>
      </rPr>
      <t xml:space="preserve">1 Combo 1:
</t>
    </r>
    <r>
      <rPr>
        <sz val="10"/>
        <color theme="1"/>
        <rFont val="Calibri"/>
      </rPr>
      <t>Static banner(1-3): 07/03 - 09/03
Pop-up(16h-19h): 07/03</t>
    </r>
  </si>
  <si>
    <t>https://drive.google.com/drive/folders/1bH01xIW8JVa3FDO465Bqj_DL5tiW12Qu</t>
  </si>
  <si>
    <t>a-burger-king</t>
  </si>
  <si>
    <t>Mar.CB8</t>
  </si>
  <si>
    <r>
      <rPr>
        <sz val="10"/>
        <color theme="1"/>
        <rFont val="Calibri"/>
      </rPr>
      <t xml:space="preserve">- Key message: </t>
    </r>
    <r>
      <rPr>
        <b/>
        <sz val="10"/>
        <color theme="1"/>
        <rFont val="Calibri"/>
      </rPr>
      <t>BURGER KING MUA 1 TẶNG 1 + VOUCHER 80K</t>
    </r>
    <r>
      <rPr>
        <sz val="10"/>
        <color theme="1"/>
        <rFont val="Calibri"/>
      </rPr>
      <t xml:space="preserve">
- Scheme:
Mua Combo A [1 Burger Bò Nướng Phô Mai Xốt BBQ thịt xông khói (size vừa)  + 2 Phô Mai Que + 1 Nước Ngọt]
Tặng Combo B [1 Burger Bò Phô Mai (size vừa) + 2 Nước Ngọt]
Giá gốc: 306k
Giá giảm: 153k
Limit: 1 Combo BOGO/Order
Code BK80 giảm 80k cho đơn từ 220k
*Số lượng voucher có hạn
- Timeline: 14/03 - 16/03
- Location: HN</t>
    </r>
  </si>
  <si>
    <t>Dùng chung KV dòng 339</t>
  </si>
  <si>
    <r>
      <rPr>
        <b/>
        <sz val="10"/>
        <color theme="1"/>
        <rFont val="Calibri"/>
      </rPr>
      <t xml:space="preserve">1 Combo 8:
</t>
    </r>
    <r>
      <rPr>
        <sz val="10"/>
        <color theme="1"/>
        <rFont val="Calibri"/>
      </rPr>
      <t>Bottom banner(4-6): 14/03 - 16/03
Search Placeholder(17h-19h): 14/03, 16/03</t>
    </r>
  </si>
  <si>
    <t>a-burger-king-combo</t>
  </si>
  <si>
    <r>
      <rPr>
        <sz val="10"/>
        <color theme="1"/>
        <rFont val="Calibri"/>
      </rPr>
      <t xml:space="preserve">- Key message: </t>
    </r>
    <r>
      <rPr>
        <b/>
        <sz val="10"/>
        <color theme="1"/>
        <rFont val="Calibri"/>
      </rPr>
      <t>BURGER KING MUA 1 TẶNG 1 + VOUCHER 80K</t>
    </r>
    <r>
      <rPr>
        <sz val="10"/>
        <color theme="1"/>
        <rFont val="Calibri"/>
      </rPr>
      <t xml:space="preserve">
- Scheme:
Mua Combo A [1 Burger Bò Nướng Phô Mai Xốt BBQ thịt xông khói (size vừa)  + 2 Phô Mai Que + 1 Nước Ngọt]
Tặng Combo B [1 Burger Bò Phô Mai (size vừa) + 2 Nước Ngọt]
Giá gốc: 306k
Giá giảm: 153k
Limit: 1 Combo BOGO/Order
Code BK80 giảm 80k cho đơn từ 220k
*Số lượng voucher có hạn
- Timeline: 22/03, 23/03
- Location: HN</t>
    </r>
  </si>
  <si>
    <t>22/03, 23/03</t>
  </si>
  <si>
    <r>
      <rPr>
        <b/>
        <sz val="10"/>
        <color theme="1"/>
        <rFont val="Calibri"/>
      </rPr>
      <t xml:space="preserve">2 Static lẻ :
</t>
    </r>
    <r>
      <rPr>
        <sz val="10"/>
        <color theme="1"/>
        <rFont val="Calibri"/>
      </rPr>
      <t>Static #5: 22/03, 23/03</t>
    </r>
  </si>
  <si>
    <t>a-burgerking-80</t>
  </si>
  <si>
    <t>Coke Always on</t>
  </si>
  <si>
    <r>
      <rPr>
        <sz val="10"/>
        <color theme="1"/>
        <rFont val="Calibri"/>
      </rPr>
      <t xml:space="preserve">- Key message: </t>
    </r>
    <r>
      <rPr>
        <b/>
        <sz val="10"/>
        <color theme="1"/>
        <rFont val="Calibri"/>
      </rPr>
      <t>KHAO MỖI NGÀY DEAL MÊ SAY</t>
    </r>
    <r>
      <rPr>
        <sz val="10"/>
        <color theme="1"/>
        <rFont val="Calibri"/>
      </rPr>
      <t xml:space="preserve">
- Scheme: Giảm 5% combo + voucher giảm 18k cho đơn từ 30K khi mua combo: Món chính kèm nước: Coca-Cola/Fanta/Sprite.
- Code name: COKE18JAN
- Timeline: 01.03-31.03.2025
- Location: Hồ Chí Minh, Hà Nội, Đà Nẵng, Nha Trang, Hải Phòng, Cần Thơ</t>
    </r>
  </si>
  <si>
    <t>01/03-31/03</t>
  </si>
  <si>
    <t>https://docs.google.com/presentation/d/1H2OyaJ5FI3b6KuOXsO48pnRAWwLBhTxH/edit#slide=id.gf2148db8b6_1_608</t>
  </si>
  <si>
    <t>https://drive.google.com/drive/folders/155A2B70EiSdtE_yrSqc9CkFEuguNYGS_</t>
  </si>
  <si>
    <t>an-ngon-ca-tuan-cung-cocacola</t>
  </si>
  <si>
    <t>Mar.Custom2</t>
  </si>
  <si>
    <r>
      <rPr>
        <sz val="10"/>
        <color theme="1"/>
        <rFont val="Calibri"/>
      </rPr>
      <t xml:space="preserve">- Key message: </t>
    </r>
    <r>
      <rPr>
        <b/>
        <sz val="10"/>
        <color theme="1"/>
        <rFont val="Calibri"/>
      </rPr>
      <t>TRÀ SỮA SEKAI MỜI MÓN 10K + VOUCHER 50.000Đ</t>
    </r>
    <r>
      <rPr>
        <sz val="10"/>
        <color theme="1"/>
        <rFont val="Calibri"/>
      </rPr>
      <t xml:space="preserve">
- Scheme:
Giảm món Trà Sữa Olong còn 10k, áp dụng đơn 39k
Giảm toàn bộ menu 5%
Nhập mã SIEUTIEC50 - giảm 50.000đ, áp dụng cho đơn 140.000đ 
- Timeline: 05/03 -07/03
- Location: HCM</t>
    </r>
  </si>
  <si>
    <r>
      <rPr>
        <sz val="10"/>
        <rFont val="Calibri"/>
      </rPr>
      <t xml:space="preserve">Adapt KV </t>
    </r>
    <r>
      <rPr>
        <u/>
        <sz val="10"/>
        <color rgb="FF1155CC"/>
        <rFont val="Calibri"/>
      </rPr>
      <t>tháng 2</t>
    </r>
    <r>
      <rPr>
        <sz val="10"/>
        <rFont val="Calibri"/>
      </rPr>
      <t xml:space="preserve">  : thêm element liên quan 8/3  </t>
    </r>
  </si>
  <si>
    <r>
      <rPr>
        <b/>
        <sz val="10"/>
        <color theme="1"/>
        <rFont val="Calibri"/>
      </rPr>
      <t xml:space="preserve">Custom2:
</t>
    </r>
    <r>
      <rPr>
        <sz val="10"/>
        <color theme="1"/>
        <rFont val="Calibri"/>
      </rPr>
      <t>Bottom Banner (1-3): 05/03 -07/03
Popup (19h-22h): 05/03</t>
    </r>
  </si>
  <si>
    <r>
      <rPr>
        <sz val="10"/>
        <rFont val="Calibri"/>
      </rPr>
      <t xml:space="preserve">Deadline 21/2
</t>
    </r>
    <r>
      <rPr>
        <u/>
        <sz val="10"/>
        <color rgb="FF1155CC"/>
        <rFont val="Calibri"/>
      </rPr>
      <t>https://drive.google.com/drive/u/0/folders/19u3f2AEhXGYs0EuN6-HPFA1FhT9OL6rj</t>
    </r>
  </si>
  <si>
    <t>a-tra-sua-sekai</t>
  </si>
  <si>
    <t>Mar.Custom3</t>
  </si>
  <si>
    <r>
      <rPr>
        <sz val="10"/>
        <color theme="1"/>
        <rFont val="Calibri"/>
      </rPr>
      <t>- Key message:</t>
    </r>
    <r>
      <rPr>
        <b/>
        <sz val="10"/>
        <color theme="1"/>
        <rFont val="Calibri"/>
      </rPr>
      <t xml:space="preserve"> TRÀ SỮA SEKAI MỜI MÓN 10K + VOUCHER 50.000Đ</t>
    </r>
    <r>
      <rPr>
        <sz val="10"/>
        <color theme="1"/>
        <rFont val="Calibri"/>
      </rPr>
      <t xml:space="preserve">
- Scheme:
Giảm món Trà Sữa Olong còn 10k, áp dụng đơn 39k
Giảm toàn bộ menu 5%
Nhập mã SIEUTIEC50 - giảm 50.000đ, áp dụng cho đơn 140.000đ
</t>
    </r>
    <r>
      <rPr>
        <sz val="10"/>
        <color rgb="FFFF0000"/>
        <rFont val="Calibri"/>
      </rPr>
      <t xml:space="preserve">Nhập mã SEKAI50 - giảm 50% tối đa 50.000đ, áp dụng cho đơn 60.000đ 
</t>
    </r>
    <r>
      <rPr>
        <sz val="10"/>
        <color theme="1"/>
        <rFont val="Calibri"/>
      </rPr>
      <t>- Timeline: 12/03-14/03; 16/03-18/03
- Location: HCM</t>
    </r>
  </si>
  <si>
    <t>12/03-14/03; 16/03-18/03</t>
  </si>
  <si>
    <r>
      <rPr>
        <sz val="10"/>
        <rFont val="Calibri"/>
      </rPr>
      <t xml:space="preserve">Adapt KV </t>
    </r>
    <r>
      <rPr>
        <u/>
        <sz val="10"/>
        <color rgb="FF1155CC"/>
        <rFont val="Calibri"/>
      </rPr>
      <t>tháng 2</t>
    </r>
    <r>
      <rPr>
        <sz val="10"/>
        <rFont val="Calibri"/>
      </rPr>
      <t xml:space="preserve">  :  thay 1 ảnh Trà sữa full topping XL thành Trà Sữa Matcha Gạo Nhật (XL)</t>
    </r>
  </si>
  <si>
    <r>
      <rPr>
        <b/>
        <sz val="10"/>
        <color theme="1"/>
        <rFont val="Calibri"/>
      </rPr>
      <t xml:space="preserve">2 Custom3:
</t>
    </r>
    <r>
      <rPr>
        <sz val="10"/>
        <color theme="1"/>
        <rFont val="Calibri"/>
      </rPr>
      <t>Bottom Banner (4-6): 12/03-14/03; 16/03-18/03
Popup (13h-16h): 12/03; 
Floating(13h-16h): 18/03</t>
    </r>
  </si>
  <si>
    <r>
      <rPr>
        <sz val="10"/>
        <rFont val="Calibri"/>
      </rPr>
      <t xml:space="preserve">Deadline 28/2
</t>
    </r>
    <r>
      <rPr>
        <u/>
        <sz val="10"/>
        <color rgb="FF1155CC"/>
        <rFont val="Calibri"/>
      </rPr>
      <t>https://drive.google.com/drive/u/0/folders/1DoYhnlv7crCmeG-JqljIRntkcgafjyYT</t>
    </r>
  </si>
  <si>
    <t>a-sekai</t>
  </si>
  <si>
    <t>Mar.Custom1</t>
  </si>
  <si>
    <r>
      <rPr>
        <sz val="10"/>
        <color theme="1"/>
        <rFont val="Calibri"/>
      </rPr>
      <t xml:space="preserve">- Key message: </t>
    </r>
    <r>
      <rPr>
        <b/>
        <sz val="10"/>
        <color theme="1"/>
        <rFont val="Calibri"/>
      </rPr>
      <t>TRÀ SỮA SEKAI MỜI MÓN 10K + VOUCHER 50.000Đ</t>
    </r>
    <r>
      <rPr>
        <sz val="10"/>
        <color theme="1"/>
        <rFont val="Calibri"/>
      </rPr>
      <t xml:space="preserve">
- Scheme:
Giảm món Trà Sữa Olong còn 10k, áp dụng đơn 39k
Giảm toàn bộ menu 5%
Nhập mã SIEUTIEC50 - giảm 50.000đ, áp dụng cho đơn 140.000đ 
</t>
    </r>
    <r>
      <rPr>
        <sz val="10"/>
        <color rgb="FFFF0000"/>
        <rFont val="Calibri"/>
      </rPr>
      <t xml:space="preserve">Nhập mã SEKAI50 - giảm 50% tối đa 50.000đ, áp dụng cho đơn 60.000đ
</t>
    </r>
    <r>
      <rPr>
        <sz val="10"/>
        <color theme="1"/>
        <rFont val="Calibri"/>
      </rPr>
      <t>- Timeline: 20/03-22/03; 29/03-31/03
- Location: HCM</t>
    </r>
  </si>
  <si>
    <t>20/03-22/03; 29/03-31/03</t>
  </si>
  <si>
    <r>
      <rPr>
        <sz val="10"/>
        <rFont val="Calibri"/>
      </rPr>
      <t xml:space="preserve">Adapt KV  </t>
    </r>
    <r>
      <rPr>
        <u/>
        <sz val="10"/>
        <color rgb="FF1155CC"/>
        <rFont val="Calibri"/>
      </rPr>
      <t>tháng 2</t>
    </r>
    <r>
      <rPr>
        <sz val="10"/>
        <rFont val="Calibri"/>
      </rPr>
      <t xml:space="preserve">: thay ảnh mới
Trà Sữa Matcha Gạo Nhật (XL)
Trà Sữa Trân Châu Trắng XL
Trà Sữa Bí Đao Sương Sáo XL </t>
    </r>
  </si>
  <si>
    <r>
      <rPr>
        <b/>
        <sz val="10"/>
        <color theme="1"/>
        <rFont val="Calibri"/>
      </rPr>
      <t xml:space="preserve">2 Custom1:
</t>
    </r>
    <r>
      <rPr>
        <sz val="10"/>
        <color theme="1"/>
        <rFont val="Calibri"/>
      </rPr>
      <t>Static Banner(vị trí 5): 20/03-22/03; 29/03-31/03
Popup (13h-16h): 21/03
Popup (19h-22h): 31/03</t>
    </r>
  </si>
  <si>
    <r>
      <rPr>
        <sz val="10"/>
        <rFont val="Calibri"/>
      </rPr>
      <t xml:space="preserve">Deadline 10/3
</t>
    </r>
    <r>
      <rPr>
        <u/>
        <sz val="10"/>
        <color rgb="FF1155CC"/>
        <rFont val="Calibri"/>
      </rPr>
      <t>https://drive.google.com/drive/u/0/folders/1m3KCbTKA4ybTfn6LNKnBqJgiJ9D5qoiV</t>
    </r>
  </si>
  <si>
    <t>a-ts-sekai</t>
  </si>
  <si>
    <t>Key message: PHÊ LA CHILL ĐÃI
COMBO 88,000 Đồng + VOUCHER 30k
Scheme:
Phê La khao Combo 2 ly size M 108k =&gt; 88k
Áp dụng các món: Olong Sữa, Olong Nhài Sữa, Tấm, Khói B'lao. Phong Lan, Bông
Nhập code: 
PHELA20 - 20k mbs 50k
PHELA30K- 30k mbs 88K
PHELA40 - 20% cap 40k
Location: HCM, HN, Đà Nẵng, Vũng Tàu, Hải Phòng, Đà Lạt, Quảng Nam,Đồng Nai 
Timline: 3,19,20/3</t>
  </si>
  <si>
    <t>03/03
19/03 - 20/03</t>
  </si>
  <si>
    <t>- HTC: 20/03
- Hometop: 24/03; 26/03
- Static Banner: 25/03; 27/03
- Flashsale Banner: 19/03
- Floating (13h-16h): 26/03
- SPH (12h-14h): 28/03</t>
  </si>
  <si>
    <r>
      <rPr>
        <sz val="10"/>
        <rFont val="Calibri"/>
      </rPr>
      <t xml:space="preserve">timeline 3/3, 19-20/3: </t>
    </r>
    <r>
      <rPr>
        <u/>
        <sz val="10"/>
        <color rgb="FF1155CC"/>
        <rFont val="Calibri"/>
      </rPr>
      <t>https://drive.google.com/drive/u/0/folders/11-MNubb56wefpTVea4Qr_y3oay2m2P_1</t>
    </r>
    <r>
      <rPr>
        <sz val="10"/>
        <rFont val="Calibri"/>
      </rPr>
      <t xml:space="preserve"> </t>
    </r>
  </si>
  <si>
    <t>sv-phe-la</t>
  </si>
  <si>
    <t>- Key message: Trà Sữa TocoToco Mua 1 Tặng 1 + Code 25K
- Scheme: TocoToco khao combo 2 ly chỉ còn 44k
- Nhập code TOCOVIP25 - giảm 25K đơn từ 44K
TOCOVIP20 - 20k mbs 40k
- Timeline: 1-2/3; 14-16/3
Nhập code 33TOCO25 - giảm 50% cap 25k
Timeline: 3/3
- Location: Hà Nội, HCM, CT</t>
  </si>
  <si>
    <t>01/03 - 03/03
14/03 - 16/03</t>
  </si>
  <si>
    <t>- HTC (8h-16h): 01/03; 15/03
- Hometop : 01/03; 02/03; 14/03; 16/03
- Static Banner: 02/03; 03/03
- Bottom Banner: 14/03; 15/03; 16/03
- Floating (19h-22h): 01/03; (13h-16h): 14/03; 16/03
- Pop up (13h-16h): 02/03</t>
  </si>
  <si>
    <r>
      <rPr>
        <sz val="10"/>
        <rFont val="Calibri"/>
      </rPr>
      <t xml:space="preserve">Deadline 19/2
</t>
    </r>
    <r>
      <rPr>
        <u/>
        <sz val="10"/>
        <color rgb="FF1155CC"/>
        <rFont val="Calibri"/>
      </rPr>
      <t>https://drive.google.com/drive/u/0/folders/1XcENt9F_vLoRR8TW2BTvaa1ihG0zdsCC</t>
    </r>
  </si>
  <si>
    <t>v-tocotoco</t>
  </si>
  <si>
    <t>Mar_HCM</t>
  </si>
  <si>
    <t>Key Mess: Maycha Khao Deal 3K + Voucher 40k
Scheme:
Maycha khao deal 3k áp dụng các món 
+ Trà Sữa Trân Châu Hoàng Kim
+ Trà sữa Hong Kong
Nhập code 33MAYCHA25 - giảm 25k mbs 25k
33MAYCHA18 - giảm 18k mbs 18k
MAYCHAFS - Freeship 15k mbs 0đ
MAYCHAVIP20 - giảm 20k mbs 40k
MAYCHA40 - giảm 40k mbs 100k
Timeline: 3/3
Location: HCM; Đồng Nai, Bình Dương; Đà Nẵng, An Giang, Kiên Giang, Tiền Giang, Long An</t>
  </si>
  <si>
    <t>- HTC (8h-16h): 09/03
- Hometop: 09/03
- Bottom Banner: 03/03; 08/03; 09/03
- Pop up (19h-22h): 09/03</t>
  </si>
  <si>
    <t>https://drive.google.com/drive/folders/1S8j1_g12l0l6EeI-hCOwatFxRmMhj1UP</t>
  </si>
  <si>
    <t>sv-tra-sua-may-cha</t>
  </si>
  <si>
    <t>21-23.3_HCM</t>
  </si>
  <si>
    <t>Key Mess: Maycha Khao Deal 9K + Giảm 45K
Scheme:
Maycha khao deal 9k áp dụng các món 
+ Trà Sữa Trân Châu Hoàng Kim
+ Trà sữa Hong Kong
Nhập code MAYCHAVIP30 - giảm 30k mbs 60k
MAYCHAVIPFS - Freeship 16k mbs 0đ
MAYCHAVIP25 - giảm 50% cap 25k
MAYCHA45: 45K MBS 120k
Timeline: 9/3; 21-23/3
Location: HCM; Đồng Nai, Bình Dương; Đà Nẵng, An Giang, Kiên Giang, Tiền Giang, Long An</t>
  </si>
  <si>
    <t>09/03
21/03 - 23/03</t>
  </si>
  <si>
    <t>- HTC: 22/03
- Hometop: 21/03; 23/03
- Bottom Banner: 21/03; 22/03; 23/03
- Floating (19h-22h): 21/03
- SPH (12h-14h): 23/03</t>
  </si>
  <si>
    <r>
      <rPr>
        <sz val="10"/>
        <rFont val="Calibri"/>
      </rPr>
      <t xml:space="preserve">9/3: </t>
    </r>
    <r>
      <rPr>
        <u/>
        <sz val="10"/>
        <color rgb="FF1155CC"/>
        <rFont val="Calibri"/>
      </rPr>
      <t>https://drive.google.com/drive/folders/1CToCrKqTwV6CKZYOX2atnwoDMVLVC2rw</t>
    </r>
    <r>
      <rPr>
        <sz val="10"/>
        <rFont val="Calibri"/>
      </rPr>
      <t xml:space="preserve"> 
Dealdine 11/3
</t>
    </r>
    <r>
      <rPr>
        <u/>
        <sz val="10"/>
        <color rgb="FF1155CC"/>
        <rFont val="Calibri"/>
      </rPr>
      <t>https://drive.google.com/drive/u/0/folders/11YgwVjxT-aBkJyZjJhEIH9vAePm_wQEm</t>
    </r>
  </si>
  <si>
    <t>sv-may-cha-9k</t>
  </si>
  <si>
    <t>28-30.3</t>
  </si>
  <si>
    <t>Key Mess: Ưu Đãi Kép - Maycha Khao món 50% &amp; Voucher 45K
Scheme: 
Trà Sữa Trân Châu M 23k giảm còn 11k5
Trà Sữa Hong Kong M 23k giảm còn 11k5
Nhập code MAYCHAVIP30 - giảm 30k mbs 60k
Nhập code MAYCHAVIP20 - giảm 20k mbs 40k
Nhập code MAYCHA45 - giảm 45k mbs 120k
Timeline: 28-30/3
Location: HCM; Đồng Nai, Bình Dương; Đà Nẵng, An Giang, Kiên Giang, Tiền Giang, Long An</t>
  </si>
  <si>
    <t>28/03 - 30/03</t>
  </si>
  <si>
    <t>- HTC (8h-16h): 28/03
- Hometop: 29/03; 30/03
- Bottom Banner: 28/03; 29/03; 30/03
- Pop up (19h-22h); 28/03
- Floating (13h-16h): 29/03</t>
  </si>
  <si>
    <r>
      <rPr>
        <sz val="10"/>
        <rFont val="Calibri"/>
      </rPr>
      <t xml:space="preserve">deadline 19/3
</t>
    </r>
    <r>
      <rPr>
        <u/>
        <sz val="10"/>
        <color rgb="FF1155CC"/>
        <rFont val="Calibri"/>
      </rPr>
      <t>https://drive.google.com/drive/u/0/folders/1uyDvmMdQwGxmm99Bn2ixr9sswJyisGDt</t>
    </r>
  </si>
  <si>
    <t>v-tra-sua-may-cha</t>
  </si>
  <si>
    <t>10-12Mar</t>
  </si>
  <si>
    <t>Key Message: Chuk mời deal 1Đ
+ Chuk giảm món về 1Đ cho đơn từ 35K ở các món thuộc group: Milk Tea, Wellness Tea, Fruit Tea and Coffee 
+ Chuk Express: Giảm món về 1Đ đơn từ 25K áp dụng các món thuộc group: Milk Tea and Coffee
Nhập code: CHUK18: giảm 18k mbs 18k 
CHUK30: giảm 30k mbs 60k
Timeline: 10-13/3</t>
  </si>
  <si>
    <t>10/03 - 12/03</t>
  </si>
  <si>
    <t>- HTC (16h-24h): 11/03
- Hometop: 10/03; 12/03
- Bottom Banner: 10/03; 11/03; 12/03
- Floating (13h-16h): 10/03; 11/03
- Flashsale Banner: 12/03</t>
  </si>
  <si>
    <r>
      <rPr>
        <sz val="10"/>
        <rFont val="Calibri"/>
      </rPr>
      <t xml:space="preserve">Deadline 27/2
</t>
    </r>
    <r>
      <rPr>
        <u/>
        <sz val="10"/>
        <color rgb="FF1155CC"/>
        <rFont val="Calibri"/>
      </rPr>
      <t>https://drive.google.com/drive/u/0/folders/10S0TJKtoQWoEIM1oLwiz4TN4HbF9XVvF</t>
    </r>
  </si>
  <si>
    <t>v-chuk-tra--ca-phe</t>
  </si>
  <si>
    <t>Coca-Cola Official Store</t>
  </si>
  <si>
    <r>
      <rPr>
        <sz val="10"/>
        <color theme="1"/>
        <rFont val="Calibri"/>
      </rPr>
      <t xml:space="preserve">- Key Message: </t>
    </r>
    <r>
      <rPr>
        <b/>
        <sz val="10"/>
        <color theme="1"/>
        <rFont val="Calibri"/>
      </rPr>
      <t>GIẢI NHIỆT CÙNG COCA COLA -  MUA 2 TẶNG 1</t>
    </r>
    <r>
      <rPr>
        <sz val="10"/>
        <color theme="1"/>
        <rFont val="Calibri"/>
      </rPr>
      <t xml:space="preserve">
- Scheme:
+ Mua 2 tặng 1 gồm các món: Nước Nutriboost Chai 297ml, Nước Schweppes Soda Lon 320ml, Nước Teppy 1L, Nước Nutriboost 1L, Nước FuzeTea+ 1L, Nước Aquarius Chai 390ml
+ Mua 3 Nước Coca-Cola/ Fanta/ Sprite Lon 320ml nhận Cặp chén nhỏ
+ Mua 6 Nước Coca-Cola/ Fanta/ Sprite Lon 320ml nhận Gấu Teddy đeo cà vạt
- Timeline: 17/03 - 19/03
- Location: HCM</t>
    </r>
  </si>
  <si>
    <t>https://docs.google.com/spreadsheets/d/1ZPkSTliKlEiNzWIHmnQ_-8rnhudmfW6lnRE05_UE2KQ/edit?gid=1309456675#gid=1309456675</t>
  </si>
  <si>
    <r>
      <rPr>
        <sz val="10"/>
        <rFont val="Calibri"/>
      </rPr>
      <t xml:space="preserve">Adapt </t>
    </r>
    <r>
      <rPr>
        <u/>
        <sz val="10"/>
        <color rgb="FF1155CC"/>
        <rFont val="Calibri"/>
      </rPr>
      <t>KV Cũ</t>
    </r>
    <r>
      <rPr>
        <sz val="10"/>
        <rFont val="Calibri"/>
      </rPr>
      <t>: Thay Keymess mới</t>
    </r>
  </si>
  <si>
    <t>Static banner(5): 17/03 - 19/03</t>
  </si>
  <si>
    <r>
      <rPr>
        <sz val="10"/>
        <rFont val="Calibri"/>
      </rPr>
      <t xml:space="preserve">Deadline 6/3
</t>
    </r>
    <r>
      <rPr>
        <u/>
        <sz val="10"/>
        <color rgb="FF1155CC"/>
        <rFont val="Calibri"/>
      </rPr>
      <t>https://drive.google.com/drive/u/0/folders/1SQoO1PWqzDvVCcDbwJOUByxK8oHU08yw</t>
    </r>
  </si>
  <si>
    <t>a-coca-cola-official-store</t>
  </si>
  <si>
    <t>27-29.3</t>
  </si>
  <si>
    <t xml:space="preserve"> Key Mess: SUNDAY BASIC TUNG DEAL
-KHAO DEAL 1k + Voucher 50k
- Scheme:
Sunday Basic khao deal 1k trà sữa truyền thống  mbs 35k 
+ Nhập code VIPSUNDAY40: giảm 40k mbs 80k
Nhập code SIEUTIEC50, giảm 50k MBS 140k
Timeline: 27-29.3
- Location: HCM</t>
  </si>
  <si>
    <t>27/03 - 29/03</t>
  </si>
  <si>
    <t>- HTC (8h-16h): 27/03
- Hometop: 28/03; 29/03
- Static Banner: 28/03; 29/03
- Flashsale Banner: 29/03
- Floating (19h-22h): 27/03
- SPH (14h-17h): 28/03</t>
  </si>
  <si>
    <r>
      <rPr>
        <sz val="10"/>
        <rFont val="Calibri"/>
      </rPr>
      <t xml:space="preserve">Deadline 17/3
</t>
    </r>
    <r>
      <rPr>
        <u/>
        <sz val="10"/>
        <color rgb="FF1155CC"/>
        <rFont val="Calibri"/>
      </rPr>
      <t>https://drive.google.com/drive/u/0/folders/19QLMw0KnBJodopjQV7XR75PJJmnGHE8U</t>
    </r>
  </si>
  <si>
    <t>v-tra-sua-sunday-basic</t>
  </si>
  <si>
    <t>Gong Cha Khao Deal Mua 1 Tặng 1 + Voucher 50%
Scheme: 
BOGO Mua M tặng M
- Món mua: Trà Mãng Cầu Me/ Xoài Me Đá Xay/ TS Okinawa/ TS Okinawa Oreo/ TS Oolong 3J
- Món tặng: TS TC Đen/Hokkaido/Oolong
Giá gốc: 120,000đ -&gt; 65,000đ
Nhập code: GONGCHAVIP35: giảm 50% cap 35k
GONGCHAVIP30 : giảm 50% cap 30k
GONGCHAVIP20 - 50% cap 20k
Timeline: 12-14/3; 17-18/3; 21/3
Location: HCM,HN, Đồng Nai, Khánh Hòa, Đà Lạt</t>
  </si>
  <si>
    <t>12/03 - 14/03
17/03 - 18/03
21/03</t>
  </si>
  <si>
    <t>- HTC (8h-16h): 12/03; 17/03
- Hometop: 13/03; 14/03; 18/03; 21/03
- Floating (13h-16h): 13/03; 21/03
- SPH (14h-17h): 12/03; (12h-14h) 18/03
- Pop up (19h-22h): 12/03</t>
  </si>
  <si>
    <t>- HTC (8h-16h): 12/03; 17/03
- Hometop: 13/03; 14/03; 18/03; 21/03
- Floating (13h-16h): 13/03; 21/03
- SPH (12h-14h): 12/03; 18/03
- Pop up (19h-22h): 12/03</t>
  </si>
  <si>
    <r>
      <rPr>
        <sz val="10"/>
        <rFont val="Calibri"/>
      </rPr>
      <t xml:space="preserve">timeline 12-14/. Deadline 28/2
</t>
    </r>
    <r>
      <rPr>
        <u/>
        <sz val="10"/>
        <color rgb="FF1155CC"/>
        <rFont val="Calibri"/>
      </rPr>
      <t xml:space="preserve">https://drive.google.com/drive/u/0/folders/1bb9eRpE6brDc-sA8NxBhF4jK4Ue0tRDQ
</t>
    </r>
    <r>
      <rPr>
        <sz val="10"/>
        <rFont val="Calibri"/>
      </rPr>
      <t xml:space="preserve">timeline 17-1/, 21/3 Deadline 6/3
</t>
    </r>
    <r>
      <rPr>
        <u/>
        <sz val="10"/>
        <color rgb="FF1155CC"/>
        <rFont val="Calibri"/>
      </rPr>
      <t>https://drive.google.com/drive/u/0/folders/1JxhxttIbV4nQUsN-BJlgOVw-UalADdLw</t>
    </r>
    <r>
      <rPr>
        <sz val="10"/>
        <rFont val="Calibri"/>
      </rPr>
      <t xml:space="preserve"> </t>
    </r>
  </si>
  <si>
    <t>v-gongcha</t>
  </si>
  <si>
    <r>
      <rPr>
        <sz val="10"/>
        <color theme="1"/>
        <rFont val="Calibri"/>
      </rPr>
      <t xml:space="preserve">- Key message: </t>
    </r>
    <r>
      <rPr>
        <b/>
        <sz val="10"/>
        <color theme="1"/>
        <rFont val="Calibri"/>
      </rPr>
      <t>Milo Dầm TUTIMI ĐỒNG GIÁ 19.000Đ + VOUCHER 40.000Đ</t>
    </r>
    <r>
      <rPr>
        <sz val="10"/>
        <color theme="1"/>
        <rFont val="Calibri"/>
      </rPr>
      <t xml:space="preserve">
- Scheme:
+ Giảm 6 món về 19.000đ, áp dụng cho đơn 40.000đ
Các món áp dụng (1 phần mỗi đơn):
Milo Dầm Phô Mai Sữa Tươi Tutimi
Milo Dầm Phô Mai Choco Tutimi
Trà Sữa Trân Châu Trắng Tutimi
Trà Sữa Pudding Tutimi
Trà Sữa Bí Đao L
Trà Lựu Đỏ Tutimi L
+ Combo siêu ưu đãi 2 ly L 61k giảm còn 40k [Combo 40k: Trà sữa Trân Châu Đen (L) x Trà Sữa Bí Đao (L)]
+ Tặng Milo Dầm Trân Châu Đường Đen khi đặt đơn 199k
+ Nhập mã SIEUTIEC40 - giảm 40.000đ, áp dụng cho đơn 100.000đ
Nhập mã TUTIMI40K - giảm 40.000đ, áp dụng cho đơn 80.000đ.
- Timeline: 01/03, 02/03, 04/03; 18/03-20/03
- Location: HCM</t>
    </r>
  </si>
  <si>
    <t>01/03, 02/03, 04/03; 18/03-20/03</t>
  </si>
  <si>
    <t>TTM list mex</t>
  </si>
  <si>
    <t>TTM hình ảnh</t>
  </si>
  <si>
    <t>- Thiết kế mới, màu nền chủ đạo là trắng, tone xanh nhẹ nhàng màu da trời,</t>
  </si>
  <si>
    <t>- Pick món: 
MILO DẦM THẬP CẨM TUTIMI
BI DAO LATTE
MILO DẦM PHÔ MAI TƯƠI</t>
  </si>
  <si>
    <t>- Element nước biển, cá voi, hoa lá</t>
  </si>
  <si>
    <r>
      <rPr>
        <b/>
        <sz val="10"/>
        <color theme="1"/>
        <rFont val="Calibri"/>
      </rPr>
      <t xml:space="preserve">2 Custom 2:
</t>
    </r>
    <r>
      <rPr>
        <sz val="10"/>
        <color theme="1"/>
        <rFont val="Calibri"/>
      </rPr>
      <t>Bottom Banner (1-3):  01/03, 02/03, 04/03; 18/03-20/03
Popup (13h-16h): 01/03, 
Floating(19h-22h): 20/03</t>
    </r>
  </si>
  <si>
    <t>https://drive.google.com/drive/u/0/folders/1Z0gk99aq1EylbrrT1CjQahKhfHFJow6x</t>
  </si>
  <si>
    <t>a-milo-dam-tutimi</t>
  </si>
  <si>
    <r>
      <rPr>
        <sz val="10"/>
        <color theme="1"/>
        <rFont val="Calibri"/>
      </rPr>
      <t xml:space="preserve">- Key message: </t>
    </r>
    <r>
      <rPr>
        <b/>
        <sz val="10"/>
        <color theme="1"/>
        <rFont val="Calibri"/>
      </rPr>
      <t>Milo Dầm TUTIMI ĐỒNG GIÁ 19.000Đ + TẶNG MÓN 0Đ</t>
    </r>
    <r>
      <rPr>
        <sz val="10"/>
        <color theme="1"/>
        <rFont val="Calibri"/>
      </rPr>
      <t xml:space="preserve">
- Scheme:
+ Giảm 6 món về 19.000đ, áp dụng cho đơn 40.000đ
Các món áp dụng (1 phần mỗi đơn):
Milo Dầm Phô Mai Sữa Tươi Tutimi
Milo Dầm Phô Mai Choco Tutimi
Trà Sữa Trân Châu Trắng Tutimi
Trà Sữa Pudding Tutimi
Trà Sữa Bí Đao L
Trà Lựu Đỏ Tutimi L
+ Combo siêu ưu đãi 2 ly L 61k giảm còn 40k [Combo 40k: Trà sữa Trân Châu Đen (L) x Trà Sữa Bí Đao (L)]
+ Tặng Milo Dầm Trân Châu Đường Đen khi đặt đơn 199k
+ Nhập mã SIEUTIEC40 - giảm 40.000đ, áp dụng cho đơn 100.000đ
Nhập mã TUTIMI40K - giảm 40.000đ, áp dụng cho đơn 80.000đ.
- Timeline: 07/03 -09/03, 11/03
- Location: HCM</t>
    </r>
  </si>
  <si>
    <t>07/03 -09/03, 11/03</t>
  </si>
  <si>
    <r>
      <rPr>
        <sz val="10"/>
        <rFont val="Calibri"/>
      </rPr>
      <t xml:space="preserve">Adapt </t>
    </r>
    <r>
      <rPr>
        <u/>
        <sz val="10"/>
        <color rgb="FF1155CC"/>
        <rFont val="Calibri"/>
      </rPr>
      <t xml:space="preserve">KV cũ </t>
    </r>
    <r>
      <rPr>
        <sz val="10"/>
        <rFont val="Calibri"/>
      </rPr>
      <t xml:space="preserve"> : Thay món mới 
OLONG TRÂN CHÂU CỦ NĂNG
OLONG TRÂN CHÂU ĐEN
MILO DẦM TRÂN CHÂU ĐƯỜNG ĐEN</t>
    </r>
  </si>
  <si>
    <r>
      <rPr>
        <b/>
        <sz val="10"/>
        <color theme="1"/>
        <rFont val="Calibri"/>
      </rPr>
      <t xml:space="preserve">Custom 3:
</t>
    </r>
    <r>
      <rPr>
        <sz val="10"/>
        <color theme="1"/>
        <rFont val="Calibri"/>
      </rPr>
      <t>Bottom Banner (4-6):  07/03 -09/03
Floating(13h-16h): 11/03</t>
    </r>
  </si>
  <si>
    <t>https://drive.google.com/drive/u/0/folders/16pAvLBTnQV5-MIQkOmk4vioC1wdRPaep</t>
  </si>
  <si>
    <t>a-milo--tutimi</t>
  </si>
  <si>
    <r>
      <rPr>
        <sz val="10"/>
        <color theme="1"/>
        <rFont val="Calibri"/>
      </rPr>
      <t xml:space="preserve">- Key message: </t>
    </r>
    <r>
      <rPr>
        <b/>
        <sz val="10"/>
        <color theme="1"/>
        <rFont val="Calibri"/>
      </rPr>
      <t>Milo Dầm TUTIMI ĐỒNG GIÁ 19.000Đ + TẶNG MÓN 0Đ</t>
    </r>
    <r>
      <rPr>
        <sz val="10"/>
        <color theme="1"/>
        <rFont val="Calibri"/>
      </rPr>
      <t xml:space="preserve">
- Scheme:
+ Giảm 6 món về 19.000đ, áp dụng cho đơn 40.000đ
Các món áp dụng (1 phần mỗi đơn):
Milo Dầm Phô Mai Sữa Tươi Tutimi
Milo Dầm Phô Mai Choco Tutimi
Trà Sữa Trân Châu Trắng Tutimi
Trà Sữa Pudding Tutimi
Trà Sữa Bí Đao L
Trà Lựu Đỏ Tutimi L
+ Combo siêu ưu đãi 2 ly L 61k giảm còn 40k [Combo 40k: Trà sữa Trân Châu Đen (L) x Trà Sữa Bí Đao (L)]
+ Tặng Milo Dầm Trân Châu Đường Đen khi đặt đơn 199k
+ Nhập mã SIEUTIEC40 - giảm 40.000đ, áp dụng cho đơn 100.000đ
Nhập mã TUTIMI40K - giảm 40.000đ, áp dụng cho đơn 80.000đ.
- Timeline: 14/03 - 16/03
- Location: HCM</t>
    </r>
  </si>
  <si>
    <t>Chung KV dòng 356</t>
  </si>
  <si>
    <r>
      <rPr>
        <b/>
        <sz val="10"/>
        <color theme="1"/>
        <rFont val="Calibri"/>
      </rPr>
      <t xml:space="preserve">1 Custom1:
</t>
    </r>
    <r>
      <rPr>
        <sz val="10"/>
        <color theme="1"/>
        <rFont val="Calibri"/>
      </rPr>
      <t>Static Banner(vị trí 5): 14/03 - 16/03
Popup (13h-16h): 16/03</t>
    </r>
  </si>
  <si>
    <t>a-milo----tutimi</t>
  </si>
  <si>
    <t>Mar.Custom4</t>
  </si>
  <si>
    <r>
      <rPr>
        <sz val="10"/>
        <color theme="1"/>
        <rFont val="Calibri"/>
      </rPr>
      <t xml:space="preserve">- Key message: </t>
    </r>
    <r>
      <rPr>
        <b/>
        <sz val="10"/>
        <color theme="1"/>
        <rFont val="Calibri"/>
      </rPr>
      <t>Milo Dầm TUTIMI ĐỒNG GIÁ 19.000Đ + VOUCHER 40.000Đ</t>
    </r>
    <r>
      <rPr>
        <sz val="10"/>
        <color theme="1"/>
        <rFont val="Calibri"/>
      </rPr>
      <t xml:space="preserve">
- Scheme:
+ Giảm 6 món về 19.000đ, áp dụng cho đơn 40.000đ
Các món áp dụng (1 phần mỗi đơn):
Milo Dầm Phô Mai Sữa Tươi Tutimi
Milo Dầm Phô Mai Choco Tutimi
Trà Sữa Trân Châu Trắng Tutimi
Trà Sữa Pudding Tutimi
Trà Sữa Bí Đao L
Trà Lựu Đỏ Tutimi L
+ Combo siêu ưu đãi 2 ly L 61k giảm còn 40k [Combo 40k: Trà sữa Trân Châu Đen (L) x Trà Sữa Bí Đao (L)]
+ Tặng Milo Dầm Trân Châu Đường Đen khi đặt đơn 199k
+ Nhập mã SIEUTIEC40 - giảm 40.000đ, áp dụng cho đơn 100.000đ
Nhập mã TUTIMI40K - giảm 40.000đ, áp dụng cho đơn 80.000đ.
- Timeline: 19/03, 21/03-23/03; 25/03-27/03; 28/03-30/03
- Location: HCM</t>
    </r>
  </si>
  <si>
    <t>19/03, 21/03-23/03; 25/03-27/03; 28/03-30/03</t>
  </si>
  <si>
    <t>Chung KV dòng 355</t>
  </si>
  <si>
    <r>
      <rPr>
        <b/>
        <sz val="10"/>
        <color theme="1"/>
        <rFont val="Calibri"/>
      </rPr>
      <t xml:space="preserve">3 Custom 4:
</t>
    </r>
    <r>
      <rPr>
        <sz val="10"/>
        <color theme="1"/>
        <rFont val="Calibri"/>
      </rPr>
      <t>Home Top Banner (10-12): 21/03-23/03; 25/03-27/03; 28/03-30/03
Floating(13h-16h): 19/03; 27/03
Popup (13h-16h): 30/03,</t>
    </r>
  </si>
  <si>
    <t>a-milo-tutimi-19</t>
  </si>
  <si>
    <t>3-4Mar</t>
  </si>
  <si>
    <t>Key mess: Phúc Long độc quyền khao trà sữa 3k
Scheme: Phúc Long khao trà sữa 3k cho đơn hàng từ 60k
Áp dụng cho món: Hồng Trà Sữa/ Trà Sữa Matcha/Trà Vải Sen/ Hồng Trà Đào
Nhập code:
33PHUCLONG30: 30k mbs 100k
33PHUCLONG45: 45k mbs 150k
33PHUCLONG55: 15% cap 55k
33PHUCLONG18: 50% cap 18k
Location: NW
Timeline: 3/3</t>
  </si>
  <si>
    <t xml:space="preserve">- HTC (13h-16h): 03/03
- Hometop : 04/03
- SPH (5h-10h): 04/03
- SM: Foody FB 7h 03/03 </t>
  </si>
  <si>
    <t>https://drive.google.com/drive/folders/1Hf4y_phVhtBclIzka85T1kvwSxv5Os8H</t>
  </si>
  <si>
    <t>v-phuc-long-coffee--tea</t>
  </si>
  <si>
    <t>6-8Mar</t>
  </si>
  <si>
    <t>Key mess:Phúc Long khao combo 99k + voucher 40k
Scheme: Phúc Long khao combo 3 ly trà sữa chỉ 99k 
Áp dụng cho món Trà Vải Sen/Trà Nhãn Sen/Trà Sữa Matcha/Trà Lucky Tea/Trà Lài Đác Thơm 
Nhập code:
INDPL40: 16% cap 40k
Timeline: 6/3
PHUCLONG40: 40k mbs 200k
Timeline: 7/3
83PHUCLONG40: 40k mbs 200k
Timeline: 8/3</t>
  </si>
  <si>
    <t>06/03 - 08/03</t>
  </si>
  <si>
    <t>- HTC (13h-16h): 08/03
- Hometop: 06/03; (0h-10h): 07/03
- Bottom Banner: 06/03; 07/03; 08/03
- Pop up (6h-10h): 06/03</t>
  </si>
  <si>
    <t>- HTC (13h-16h): 08/03
- Hometop: 06/03; (0h-10h): 07/03
- SPH (12h-14h): 07/03
- Bottom Banner: 06/03; 07/03; 08/03
- Pop up (6h-10h): 06/03</t>
  </si>
  <si>
    <t>https://drive.google.com/drive/folders/1PvgxkMUF1KxedI-n5YcfNwzb4mw9Y2QH</t>
  </si>
  <si>
    <t>sv-phuc-long-coffee--tea</t>
  </si>
  <si>
    <t>Indi 18-20.2</t>
  </si>
  <si>
    <t>Key mess: Starbucks Khao Deal Đậm Đà
Giảm 30% + Voucher 50k
Scheme: 30% Off for Salted Caramel Cold Foam and Caramel Machiato
Voucher: STARBUCKS50K giảm 17% cap 50k
Timeline: 18-20/02
Location: NW</t>
  </si>
  <si>
    <t>18/02 - 20/02</t>
  </si>
  <si>
    <t>HTC #2 scroll (0h-8h): 18/02
Story IG SPF: 19/02
Pop-up (6h-10h): 20/02</t>
  </si>
  <si>
    <t>https://drive.google.com/drive/u/0/folders/1qNdWiVx57FRJJMLMdJZzkOs8GrWj-h49</t>
  </si>
  <si>
    <t>starbucks-giam-30</t>
  </si>
  <si>
    <t>Keymess: Nhà Khao Nửa Giá
Giảm 50% + Voucher 100k
Scheme: Trà Đào Cam Sả 49k =&gt; 24.5k
Trà Xanh Latte 45k =&gt; 22.5k
Bánh Mì Que Pate Cột Đèn 19k =&gt; 9.5k
Cà Phê Sữa Đá 29k =&gt; 14.5k
Voucher
TCHGIAM50 giảm 50% cap 33k
TCH100 giảm 100k mbs 200k
Loctaion: NW
Timeline: 03/03</t>
  </si>
  <si>
    <r>
      <rPr>
        <sz val="10"/>
        <rFont val="Calibri"/>
      </rPr>
      <t xml:space="preserve">24/2 </t>
    </r>
    <r>
      <rPr>
        <u/>
        <sz val="10"/>
        <color rgb="FF1155CC"/>
        <rFont val="Calibri"/>
      </rPr>
      <t>https://drive.google.com/drive/folders/1txWaDlKuBKyUn6Upe5Xetu9Qeqk6ross</t>
    </r>
  </si>
  <si>
    <t>sj-the-coffee-house</t>
  </si>
  <si>
    <t>COMBO MUA 2 TẶNG 1
[Ly 1 - Size L]
_ Trà Đào Hồng / L65
_ Trà Sữa Đào Hồng / L65
_ Trà Sữa Lài / L65
_ Marble Bạc Xỉu / L68
_ Matcha Latte / L69
[Ly 2 - Size L]
_ Trà Sữa Nguyên Lá / L65
_ Trà Dâu Thanh Mai / L65
- Trà Sữa Dâu Thanh Mai / L65
_ Opera Bạc Xỉu / L72
Tặng : Trà Sữa Đào Hồng/ L69
Voucher
CHEESEFS freeship 15k mbs 60k
CHEESE25 giảm 20% cap 25k
CHEESE35 giảm 35k mbs 200k
CHEESE50 giảm 50k mbs 280k
Timeline: 03/03
Location: NW</t>
  </si>
  <si>
    <t>https://drive.google.com/drive/folders/1MRKZTebFMsEHsAVKxTkipaIqLNUpPvuV</t>
  </si>
  <si>
    <t>jb-cheese-coffee</t>
  </si>
  <si>
    <t>Blind Box Nơ mở bán 13.3</t>
  </si>
  <si>
    <t>13/03</t>
  </si>
  <si>
    <t>Blind Cup mở bán 18.3</t>
  </si>
  <si>
    <t>18/03 - 20/03</t>
  </si>
  <si>
    <t xml:space="preserve">"CƠM THỐ ANH NGUYỄN
VOUCHER 40K
P/S 15%
thố đặc biệt bò +gà+xíu+trứng 
cơm thố gà nướng bbq
Voucher CTAN40  30% cap 40k, MBS 50k
HD
Bắc Ninh, Đắk Lắk, Đồng Nai, Hà Nội, Hải Phòng, Khánh Hoà, Lâm Đồng, Nghệ An, Quảng Ninh, Thanh Hoá, TP. HCM
</t>
  </si>
  <si>
    <t>01-31/03</t>
  </si>
  <si>
    <r>
      <rPr>
        <sz val="10"/>
        <rFont val="Calibri"/>
      </rPr>
      <t xml:space="preserve">Cơm xá xíu: </t>
    </r>
    <r>
      <rPr>
        <u/>
        <sz val="10"/>
        <color rgb="FF1155CC"/>
        <rFont val="Calibri"/>
      </rPr>
      <t xml:space="preserve">https://drive.google.com/drive/folders/1QVa56E8kKntZEevlqjQ6QGwIImK4p43y
</t>
    </r>
    <r>
      <rPr>
        <sz val="10"/>
        <rFont val="Calibri"/>
      </rPr>
      <t xml:space="preserve">Cơm thố đặc biệt </t>
    </r>
    <r>
      <rPr>
        <u/>
        <sz val="10"/>
        <color rgb="FF1155CC"/>
        <rFont val="Calibri"/>
      </rPr>
      <t xml:space="preserve">https://drive.google.com/drive/folders/1rfJRc5NojFcy1pWKc8zssJ1Y6ZOZVZ-r
</t>
    </r>
    <r>
      <rPr>
        <sz val="10"/>
        <rFont val="Calibri"/>
      </rPr>
      <t xml:space="preserve">Món thêm: </t>
    </r>
    <r>
      <rPr>
        <u/>
        <sz val="10"/>
        <color rgb="FF1155CC"/>
        <rFont val="Calibri"/>
      </rPr>
      <t>https://drive.google.com/drive/folders/10zmeKEmnAW8TeCTurvAGuiyM_Aehbbfe</t>
    </r>
  </si>
  <si>
    <r>
      <rPr>
        <sz val="10"/>
        <rFont val="Calibri"/>
      </rPr>
      <t xml:space="preserve">19/7 </t>
    </r>
    <r>
      <rPr>
        <u/>
        <sz val="10"/>
        <color rgb="FF1155CC"/>
        <rFont val="Calibri"/>
      </rPr>
      <t>https://drive.google.com/drive/u/0/folders/18nVeiN3itXa37C-OzkuKl1unesWvrHKJ</t>
    </r>
  </si>
  <si>
    <t>sj-com-tho-anh-nguyen</t>
  </si>
  <si>
    <t>"POPEYES KHAO  THÁNG YÊU THƯƠNG 
 MUA 1 TẶNG 1 + Voucher 100k"
"Mua Combo A [Combo: 2 Gà Tắm Nước Mắm + 1 Khoai Tây Chiên (vừa) +  1 Nước ngọt]
Tặng Combo B [Combo: 1 Burger Tôm/ 1 Burger Gà Fillet + 1 Gà Popcorn + 1 Bắp Cải Trộn (vừa) + 1 Nước ngọt]"
Code 10% cap 100k FASTFOOD100</t>
  </si>
  <si>
    <t>01-03/03 07-09/03 13-16/03 22-23/03 29-30/03</t>
  </si>
  <si>
    <r>
      <rPr>
        <sz val="10"/>
        <rFont val="Calibri"/>
      </rPr>
      <t xml:space="preserve">
Danh sách ID Mex: </t>
    </r>
    <r>
      <rPr>
        <u/>
        <sz val="10"/>
        <color rgb="FF1155CC"/>
        <rFont val="Calibri"/>
      </rPr>
      <t>https://docs.google.com/spreadsheets/d/1KmfXaYNxTvOqlFm0awngGgwSbAkphKf3/edit#gid=264214317</t>
    </r>
  </si>
  <si>
    <r>
      <rPr>
        <sz val="10"/>
        <rFont val="Calibri"/>
      </rPr>
      <t xml:space="preserve">
Danh sách ID Mex: </t>
    </r>
    <r>
      <rPr>
        <u/>
        <sz val="10"/>
        <color rgb="FF1155CC"/>
        <rFont val="Calibri"/>
      </rPr>
      <t>https://docs.google.com/spreadsheets/d/1KmfXaYNxTvOqlFm0awngGgwSbAkphKf3/edit#gid=264214317</t>
    </r>
  </si>
  <si>
    <r>
      <rPr>
        <sz val="10"/>
        <rFont val="Calibri"/>
      </rPr>
      <t xml:space="preserve">
Danh sách ID Mex: </t>
    </r>
    <r>
      <rPr>
        <u/>
        <sz val="10"/>
        <color rgb="FF1155CC"/>
        <rFont val="Calibri"/>
      </rPr>
      <t>https://docs.google.com/spreadsheets/d/1KmfXaYNxTvOqlFm0awngGgwSbAkphKf3/edit#gid=264214317</t>
    </r>
  </si>
  <si>
    <r>
      <rPr>
        <sz val="10"/>
        <rFont val="Calibri"/>
      </rPr>
      <t xml:space="preserve">24/2 </t>
    </r>
    <r>
      <rPr>
        <u/>
        <sz val="10"/>
        <color rgb="FF1155CC"/>
        <rFont val="Calibri"/>
      </rPr>
      <t>https://drive.google.com/drive/folders/1ym7RL514BOAlDX3KJAdRYBdB6a8f0_LC</t>
    </r>
  </si>
  <si>
    <t>sj-ga-ran-popeyes</t>
  </si>
  <si>
    <t xml:space="preserve"> POPEYES YÊU LÀ CHỐT DEAL
COMBO GIẢM 50% + FREESHIP
"Combo giảm 50%
1 Burger Gà/ Mỳ Ý + Nước 
Giá gốc: 75k -&gt; Giá Giảm: 37.5k"
POPEYESFS15 Freeship 15k</t>
  </si>
  <si>
    <t>04/03 - 31/03</t>
  </si>
  <si>
    <r>
      <rPr>
        <sz val="10"/>
        <rFont val="Calibri"/>
      </rPr>
      <t xml:space="preserve">Danh sách ID Mex: </t>
    </r>
    <r>
      <rPr>
        <u/>
        <sz val="10"/>
        <color rgb="FF1155CC"/>
        <rFont val="Calibri"/>
      </rPr>
      <t>https://docs.google.com/spreadsheets/d/1KmfXaYNxTvOqlFm0awngGgwSbAkphKf3/edit#gid=264214317</t>
    </r>
  </si>
  <si>
    <r>
      <rPr>
        <sz val="10"/>
        <rFont val="Calibri"/>
      </rPr>
      <t xml:space="preserve">24/2 </t>
    </r>
    <r>
      <rPr>
        <u/>
        <sz val="10"/>
        <color rgb="FF1155CC"/>
        <rFont val="Calibri"/>
      </rPr>
      <t>https://drive.google.com/drive/folders/1wDVOddCV_lYxq0ARsrtAkrqVMFNPO-dB</t>
    </r>
  </si>
  <si>
    <t>sj-popeyes</t>
  </si>
  <si>
    <t>3, 15, 20/3</t>
  </si>
  <si>
    <r>
      <rPr>
        <sz val="10"/>
        <rFont val="Calibri"/>
      </rPr>
      <t xml:space="preserve">13/3 </t>
    </r>
    <r>
      <rPr>
        <u/>
        <sz val="10"/>
        <color rgb="FF1155CC"/>
        <rFont val="Calibri"/>
      </rPr>
      <t>https://drive.google.com/drive/folders/1aIehOx3VWpC7J4-XpxfEbHxdJ84aElou</t>
    </r>
  </si>
  <si>
    <t>sj-pizza-hut</t>
  </si>
  <si>
    <t>1,2,3,4,6,13,22,23,25,27,28,29,30/3</t>
  </si>
  <si>
    <r>
      <rPr>
        <sz val="10"/>
        <rFont val="Calibri"/>
      </rPr>
      <t xml:space="preserve">21/2 </t>
    </r>
    <r>
      <rPr>
        <u/>
        <sz val="10"/>
        <color rgb="FF1155CC"/>
        <rFont val="Calibri"/>
      </rPr>
      <t>https://drive.google.com/drive/folders/1w8rPeCtjoVRg1-WB1eNx5kUo1L3KlBw0</t>
    </r>
  </si>
  <si>
    <t>sj-pizzahut-bogo</t>
  </si>
  <si>
    <r>
      <rPr>
        <sz val="10"/>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</si>
  <si>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r>
      <rPr>
        <u/>
        <sz val="10"/>
        <color rgb="FF1155CC"/>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</si>
  <si>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t>sj-ga-ran-kfc</t>
  </si>
  <si>
    <t>MÙA YÊU THƯƠNG
DOMINO’S PIZZA KHAO
DEAL 1.000VND + Voucher 100.000VND 
"Pizza giá 1.000VND + Voucher giảm đến 100k
+ Mua 1 pizza size 9''/12'' bất kỳ trong list:
Pizza Hải Sản Xốt Pesto ""Chanh Sả""/ Seafood Lime Pesto Pizza
Pizza Hải Sản Xốt Kim Quất/ Seafood Citrus Cocktail Pizza
Pizza Hải Sản Xốt Xoài/ Seafood Mango Creamy Pizza
Pizza Hải Sản Xốt Vải/ Seafood Lychee Spicy Pizza
Pizza Hải Sản 4 Mùa/ Seafood Four Seasons Pizza
Pizza Hải Sản Xốt Mayonnaise/ Ocean Mania Pizza
Pizza Hải Sản Nhiệt Đới Xốt Tiêu/ Pizzamin Sea Pizza
Pizza Hải Sản Xốt Cà Chua/ Seafood Delight Pizza
Pizza Bò &amp; Tôm Nướng Kiểu Mỹ/ Surf &amp; Turf Pizza
+ Sẽ được mua 1 bánh pizza size 7'' với giá 1.000VND (giá gốc 105.000VND)
Pizza Gà Phô Mai Thịt Heo Xông Khói/ Cheesy Chicken Bacon Pizza
Pizza Dăm Bông Dứa Kiểu Hawaii/ Hawaiian Pizza
Pizza Xúc Xích Xốt Phô Mai/ Sausage Kid Mania Pizza
Pizza Thanh Cua Dứa Xốt Phô Mai/ Crab &amp; Pineapple Pizza
Pizza Dăm Bông Bắp Xốt Phô Mai/ Ham &amp; Corn Pizza"
SPFBRAND100K 10% cap 100k</t>
  </si>
  <si>
    <t>https://drive.google.com/drive/folders/1JZxQBCPUMqMUdiQjQ_Bj8xUlCvxlBzlG</t>
  </si>
  <si>
    <t>sj-dominos-pizza</t>
  </si>
  <si>
    <t>MÙA YÊU THƯƠNG
DOMINO’S PIZZA KHAO
COMBO 99.000VND + Voucher 80.000VND 
"Detail scheme: Combo giá 99.000VND + Voucher giảm đến 80k
DOMINOS80K 80k MBS 300k
+ Mua 1 bánh pizza size 7'' (giá gốc 105.000VND)
Pizza Gà Phô Mai Thịt Heo Xông Khói/ Cheesy Chicken Bacon Pizza
Pizza Dăm Bông Dứa Kiểu Hawaii/ Hawaiian Pizza
Pizza Xúc Xích Xốt Phô Mai/ Sausage Kid Mania Pizza
Pizza Thanh Cua Dứa Xốt Phô Mai/ Crab &amp; Pineapple Pizza
Pizza Dăm Bông Bắp Xốt Phô Mai/ Ham &amp; Corn Pizza
+ Mua 1 món ăn kèm (giá gốc 49.000VND)
Bánh Mì Nướng Bơ Tỏi/ Butter Garlic Bread
Bánh Phô Mai Xốt Sô-Cô-La/ Chocolate Cheese Bite"</t>
  </si>
  <si>
    <r>
      <rPr>
        <sz val="10"/>
        <rFont val="Calibri"/>
      </rPr>
      <t xml:space="preserve">25/2 </t>
    </r>
    <r>
      <rPr>
        <u/>
        <sz val="10"/>
        <color rgb="FF1155CC"/>
        <rFont val="Calibri"/>
      </rPr>
      <t>https://drive.google.com/drive/folders/1Vi-ipUuH5zCxJcHBNPMP2LTIBFUIfjqk</t>
    </r>
  </si>
  <si>
    <t>sj-dominos</t>
  </si>
  <si>
    <r>
      <rPr>
        <sz val="10"/>
        <color theme="1"/>
        <rFont val="Calibri"/>
      </rPr>
      <t xml:space="preserve">- Key message: </t>
    </r>
    <r>
      <rPr>
        <b/>
        <sz val="10"/>
        <color theme="1"/>
        <rFont val="Calibri"/>
      </rPr>
      <t>Bún chả Hà Nội 1982 Khao Combo chỉ 35k</t>
    </r>
    <r>
      <rPr>
        <sz val="10"/>
        <color theme="1"/>
        <rFont val="Calibri"/>
      </rPr>
      <t xml:space="preserve">
- Scheme: Combo Bún chả + Trà Tắc 78k giảm còn 35k
- Ngoài ra còn có các mã giảm cực kì hấp dẫn khác:
+ SIEUTIEC20 giảm 20k cho đơn 50k 
+ SIEUTIEC40 giảm 40k cho đơn 100k 
+ SIEUTIEC50 giảm 50k đơn 140k 
+ SIEUTIEC70 giảm 70k cho đơn 200k
- Timeline: 19/03-21/03
- Location: HCM</t>
    </r>
  </si>
  <si>
    <t>19/03-21/03</t>
  </si>
  <si>
    <t>- Team tự design (Thiết kế khác các KV cũ trước đó)
- Hiệu ứng Gradient</t>
  </si>
  <si>
    <r>
      <rPr>
        <b/>
        <sz val="10"/>
        <color theme="1"/>
        <rFont val="Calibri"/>
      </rPr>
      <t xml:space="preserve">1 Combo3:
</t>
    </r>
    <r>
      <rPr>
        <sz val="10"/>
        <color theme="1"/>
        <rFont val="Calibri"/>
      </rPr>
      <t>Static Banner (6): 19/03-21/03
Pop-up(16h-19h): 20/03</t>
    </r>
  </si>
  <si>
    <r>
      <rPr>
        <sz val="10"/>
        <rFont val="Calibri"/>
      </rPr>
      <t xml:space="preserve">Deadline 7/3
</t>
    </r>
    <r>
      <rPr>
        <u/>
        <sz val="10"/>
        <color rgb="FF1155CC"/>
        <rFont val="Calibri"/>
      </rPr>
      <t>https://drive.google.com/drive/u/0/folders/1icgG-lD9J8a5NVkzAG7keGFMbAF2shZR</t>
    </r>
  </si>
  <si>
    <t>a-bun-cha-ha-noi-1982</t>
  </si>
  <si>
    <r>
      <rPr>
        <sz val="10"/>
        <color theme="1"/>
        <rFont val="Calibri"/>
      </rPr>
      <t xml:space="preserve">- Key message: </t>
    </r>
    <r>
      <rPr>
        <b/>
        <sz val="10"/>
        <color theme="1"/>
        <rFont val="Calibri"/>
      </rPr>
      <t>HOTCOLD ƯU ĐÃI ĐỈNH - Món 1Đ + Voucher 50.000Đ</t>
    </r>
    <r>
      <rPr>
        <sz val="10"/>
        <color theme="1"/>
        <rFont val="Calibri"/>
      </rPr>
      <t xml:space="preserve">
- Scheme: Ưu đãi kép giảm 1Đ, 50% + Code giảm sâu
+ GIẢM 1Đ Hồng Trà Macchiato
+ Giảm 50% các món đặc biệt HOT: 
Combo 1 (Trà sữa + Trân châu mật ong + Pudding trứng) 29k -&gt; 14.5k
Trà Sữa Sốt Khoai Môn Tươi 35k-&gt; 17.5k
Matcha Sữa Kem Muối 39k-&gt; 19.5k
 Áp dụng đơn từ 35k trở lên
+ CODE XỊN GIẢM SÂU:
Nhập mã "SIEUTIEC50" - giảm 50k cho đơn từ 140k
Nhập mã "HOTCOLD30" giảm 30k cho đơn 65k
- Location: HCM
- Timeline: 06/03-08/03, 10/03, 12/03, 13/03, 16/03</t>
    </r>
  </si>
  <si>
    <t>06/03-08/03, 10/03, 12/03, 13/03, 16/03</t>
  </si>
  <si>
    <r>
      <rPr>
        <sz val="10"/>
        <color theme="1"/>
        <rFont val="Calibri"/>
      </rPr>
      <t>- Màu banner</t>
    </r>
    <r>
      <rPr>
        <b/>
        <sz val="10"/>
        <color theme="1"/>
        <rFont val="Calibri"/>
      </rPr>
      <t xml:space="preserve">: tím chủ đạo của Brand + Hồng
</t>
    </r>
    <r>
      <rPr>
        <sz val="10"/>
        <color theme="1"/>
        <rFont val="Calibri"/>
      </rPr>
      <t>- Team tự điều chỉnh các sắc độ để thiết kế đẹp và phù hợp</t>
    </r>
  </si>
  <si>
    <t xml:space="preserve">- Pick 3 món:
Hồng Trà Macchiato
Trà Sữa Sốt Khoai Môn Tươi Matcha Sữa Kem Muối </t>
  </si>
  <si>
    <r>
      <rPr>
        <b/>
        <sz val="10"/>
        <color theme="1"/>
        <rFont val="Calibri"/>
      </rPr>
      <t xml:space="preserve">1 Win2:
</t>
    </r>
    <r>
      <rPr>
        <sz val="10"/>
        <color theme="1"/>
        <rFont val="Calibri"/>
      </rPr>
      <t xml:space="preserve">Hometop banner(7-9): 12/03, 16/03
Static Banner (4): 10/03, 08/03
Pop-up (13H-16H): 07/03
Search placeholder(14h-17h): 06/03, 13/03 </t>
    </r>
  </si>
  <si>
    <r>
      <rPr>
        <sz val="10"/>
        <rFont val="Calibri"/>
      </rPr>
      <t xml:space="preserve">Deadline 24/2
</t>
    </r>
    <r>
      <rPr>
        <u/>
        <sz val="10"/>
        <color rgb="FF1155CC"/>
        <rFont val="Calibri"/>
      </rPr>
      <t>https://drive.google.com/drive/u/0/folders/1eFHCew2QmqqERi4D-nQNVddp3zYrCpV0</t>
    </r>
  </si>
  <si>
    <t>w2-hot--coldfoody</t>
  </si>
  <si>
    <r>
      <rPr>
        <sz val="10"/>
        <color theme="1"/>
        <rFont val="Calibri"/>
      </rPr>
      <t xml:space="preserve">- Key message: </t>
    </r>
    <r>
      <rPr>
        <b/>
        <sz val="10"/>
        <color theme="1"/>
        <rFont val="Calibri"/>
      </rPr>
      <t>HOMEFARM KHAO DEAL GIẢM 50% + Voucher 120,000đ</t>
    </r>
    <r>
      <rPr>
        <sz val="10"/>
        <color theme="1"/>
        <rFont val="Calibri"/>
      </rPr>
      <t xml:space="preserve">
- Scheme: Thịt bò xay Canada giảm 50%
+ HF120 giảm 120k cho đơn 609K 
+ HF90 giảm 90K cho đơn 459K 
+ HF70 giảm 70K cho đơn 329K 
- Timeline: 01/03, 02/03, 09/03, 21-24/03
- Location: HCM </t>
    </r>
  </si>
  <si>
    <t>01/03, 02/03, 09/03;
21/03-24/03</t>
  </si>
  <si>
    <t>https://docs.google.com/spreadsheets/d/1DC7YL1-ct1rESuhL4mhCoVPRG09evdYDbK0-15Bcvxo/edit?gid=0#gid=0</t>
  </si>
  <si>
    <t>https://drive.google.com/drive/folders/1CSdnC8SCrI_ra0-wP7vBsAnDNWCFZGdW?usp=sharing</t>
  </si>
  <si>
    <t xml:space="preserve">Có ít nhất 1 món trái cây </t>
  </si>
  <si>
    <r>
      <rPr>
        <b/>
        <sz val="10"/>
        <color theme="1"/>
        <rFont val="Calibri"/>
      </rPr>
      <t>WIN 4 Gói 1: 1/3, 2/3, 9/3:</t>
    </r>
    <r>
      <rPr>
        <sz val="10"/>
        <color theme="1"/>
        <rFont val="Calibri"/>
      </rPr>
      <t xml:space="preserve">
Hometop # 10-12: 2/3, 9/3
Static banner # 4: 2/3, 9/3
Search Placeholder - 2 slots: 17h-19h 1/3, 2/3
</t>
    </r>
    <r>
      <rPr>
        <b/>
        <sz val="10"/>
        <color theme="1"/>
        <rFont val="Calibri"/>
      </rPr>
      <t xml:space="preserve">WIN 4 Gói 2: 21/3-24/3: </t>
    </r>
    <r>
      <rPr>
        <sz val="10"/>
        <color theme="1"/>
        <rFont val="Calibri"/>
      </rPr>
      <t xml:space="preserve">
Hometop # 10-12: 21/3, 22/3
Static banner # 4: 23/3, 24/3
Search Placeholder - 2 slots: 17h-19h 21/3, 22/3</t>
    </r>
  </si>
  <si>
    <r>
      <rPr>
        <sz val="10"/>
        <rFont val="Calibri"/>
      </rPr>
      <t xml:space="preserve">Deadline 19/2
</t>
    </r>
    <r>
      <rPr>
        <u/>
        <sz val="10"/>
        <color rgb="FF1155CC"/>
        <rFont val="Calibri"/>
      </rPr>
      <t>https://drive.google.com/drive/u/0/folders/17-YR1IPzbyffoLEEL_qk1ph7AN99tVSI</t>
    </r>
  </si>
  <si>
    <t>w4-homefarm</t>
  </si>
  <si>
    <t>Mar_CB1</t>
  </si>
  <si>
    <r>
      <rPr>
        <sz val="10"/>
        <color theme="1"/>
        <rFont val="Calibri"/>
      </rPr>
      <t xml:space="preserve">- Key message: </t>
    </r>
    <r>
      <rPr>
        <b/>
        <sz val="10"/>
        <color theme="1"/>
        <rFont val="Calibri"/>
      </rPr>
      <t>HOMEFARM KHAO DEAL GIẢM 50% + Voucher 120,000đ</t>
    </r>
    <r>
      <rPr>
        <sz val="10"/>
        <color theme="1"/>
        <rFont val="Calibri"/>
      </rPr>
      <t xml:space="preserve">
- Scheme: Thịt bò xay Canada giảm 50%
+ HF120 giảm 120k cho đơn 609K 
+ HF90 giảm 90K cho đơn 459K 
+ HF70 giảm 70K cho đơn 329K 
- Timeline: 06/03-09/03, 21-23/03
- Location: HN</t>
    </r>
  </si>
  <si>
    <t>06/03-09/03; 
21/03-23/03</t>
  </si>
  <si>
    <t>Dùng chung KV dòng 376</t>
  </si>
  <si>
    <r>
      <rPr>
        <b/>
        <sz val="10"/>
        <color theme="1"/>
        <rFont val="Calibri"/>
      </rPr>
      <t>2 gói combo 01 HN</t>
    </r>
    <r>
      <rPr>
        <sz val="10"/>
        <color theme="1"/>
        <rFont val="Calibri"/>
      </rPr>
      <t xml:space="preserve">
</t>
    </r>
    <r>
      <rPr>
        <b/>
        <sz val="10"/>
        <color theme="1"/>
        <rFont val="Calibri"/>
      </rPr>
      <t>6/3-9/3:</t>
    </r>
    <r>
      <rPr>
        <sz val="10"/>
        <color theme="1"/>
        <rFont val="Calibri"/>
      </rPr>
      <t xml:space="preserve">
Static banner # 1-3: 6/3, 8/3, 9/3
Pop up: 16h-19h 7/3
</t>
    </r>
    <r>
      <rPr>
        <b/>
        <sz val="10"/>
        <color theme="1"/>
        <rFont val="Calibri"/>
      </rPr>
      <t>21/3-23/3:</t>
    </r>
    <r>
      <rPr>
        <sz val="10"/>
        <color theme="1"/>
        <rFont val="Calibri"/>
      </rPr>
      <t xml:space="preserve">
Static banner # 1-3: 21-23/3
Pop up: 16h-19h 21/3</t>
    </r>
  </si>
  <si>
    <r>
      <rPr>
        <sz val="10"/>
        <rFont val="Calibri"/>
      </rPr>
      <t xml:space="preserve">Deadline 19/2
</t>
    </r>
    <r>
      <rPr>
        <u/>
        <sz val="10"/>
        <color rgb="FF1155CC"/>
        <rFont val="Calibri"/>
      </rPr>
      <t>https://drive.google.com/drive/u/0/folders/17-YR1IPzbyffoLEEL_qk1ph7AN99tVSI</t>
    </r>
  </si>
  <si>
    <t>a-homefarm</t>
  </si>
  <si>
    <r>
      <rPr>
        <sz val="10"/>
        <color theme="1"/>
        <rFont val="Calibri"/>
      </rPr>
      <t xml:space="preserve">- Key message: </t>
    </r>
    <r>
      <rPr>
        <b/>
        <sz val="10"/>
        <color theme="1"/>
        <rFont val="Calibri"/>
      </rPr>
      <t>HOMEFARM KHAO DEAL GIẢM 50% + Voucher 120,000đ</t>
    </r>
    <r>
      <rPr>
        <sz val="10"/>
        <color theme="1"/>
        <rFont val="Calibri"/>
      </rPr>
      <t xml:space="preserve">
- Scheme: Thịt bò xay Canada giảm 50%
+ HF120 giảm 120k cho đơn 609K 
+ HF90 giảm 90K cho đơn 459K 
+ HF70 giảm 70K cho đơn 329K 
- Timeline: 16/03, 25-29/3
- Location: HCM + HN</t>
    </r>
  </si>
  <si>
    <t>16/03;
25/03-29/03</t>
  </si>
  <si>
    <t>https://docs.google.com/spreadsheets/d/1s9nB5JI9DfY4GsRndX3CEBq4ZTEMv7Xje_y6pF4UXuk/edit?gid=0#gid=0</t>
  </si>
  <si>
    <r>
      <rPr>
        <sz val="10"/>
        <color theme="1"/>
        <rFont val="Calibri"/>
      </rPr>
      <t xml:space="preserve">Hometop Banner #6: 16/3
Addon thiếu số SJBP: 
</t>
    </r>
    <r>
      <rPr>
        <i/>
        <sz val="10"/>
        <color theme="1"/>
        <rFont val="Calibri"/>
      </rPr>
      <t>Home top #3: 25/3 (HCM + HN), 28/3 (HN)
Home top #6: 26/3 (HCM + HN)
Pop up 16h-19h: 26/3 (HCM + HN)
Floating 16h-19h: 29/3 (HCM + HN)</t>
    </r>
  </si>
  <si>
    <r>
      <rPr>
        <sz val="10"/>
        <color theme="1"/>
        <rFont val="Calibri"/>
      </rPr>
      <t xml:space="preserve">Hometop Banner #6: 16/3
Addon thiếu số SJBP: </t>
    </r>
    <r>
      <rPr>
        <i/>
        <sz val="10"/>
        <color theme="1"/>
        <rFont val="Calibri"/>
      </rPr>
      <t xml:space="preserve">
Home top #3: 25/3 (HCM + HN), 28/3 (HN)
Home top #6: 26/3 (HCM + HN)
Pop up 16h-19h: 26/3 (HCM + HN)
Floating 16h-19h: 29/3 (HCM + HN)</t>
    </r>
  </si>
  <si>
    <r>
      <rPr>
        <sz val="10"/>
        <rFont val="Calibri"/>
      </rPr>
      <t xml:space="preserve">Deadline 19/2
</t>
    </r>
    <r>
      <rPr>
        <u/>
        <sz val="10"/>
        <color rgb="FF1155CC"/>
        <rFont val="Calibri"/>
      </rPr>
      <t>https://drive.google.com/drive/u/0/folders/17-YR1IPzbyffoLEEL_qk1ph7AN99tVSI</t>
    </r>
  </si>
  <si>
    <t>a-homefarm-50</t>
  </si>
  <si>
    <r>
      <rPr>
        <sz val="10"/>
        <color theme="1"/>
        <rFont val="Calibri"/>
      </rPr>
      <t xml:space="preserve">- Keymess: </t>
    </r>
    <r>
      <rPr>
        <b/>
        <sz val="10"/>
        <color theme="1"/>
        <rFont val="Calibri"/>
      </rPr>
      <t>CƠM GÀ 142 GIẢM ĐẾN 40K</t>
    </r>
    <r>
      <rPr>
        <sz val="10"/>
        <color theme="1"/>
        <rFont val="Calibri"/>
      </rPr>
      <t xml:space="preserve">
- Scheme: áp mã
 VANMON40K giảm 25% đơn bất kì
VANMON30K giảm 30k đơn 109k
VANMON20K giảm 20k đơn 89k
VANMON10K giảm 10k đơn 30k 
- Timeline:  04/03 - 06/03; 26/03 - 28/03
- Location: HCM</t>
    </r>
  </si>
  <si>
    <t>04/03 - 06/03; 26/03 - 28/03</t>
  </si>
  <si>
    <t xml:space="preserve">- Pick 3 món ăn chính, ảnh cơm gà zoom to hơn </t>
  </si>
  <si>
    <r>
      <rPr>
        <b/>
        <sz val="10"/>
        <color theme="1"/>
        <rFont val="Calibri"/>
      </rPr>
      <t xml:space="preserve">2 Combo1:
</t>
    </r>
    <r>
      <rPr>
        <sz val="10"/>
        <color theme="1"/>
        <rFont val="Calibri"/>
      </rPr>
      <t>Static banner #1: 04/03 - 06/03; 26/03 - 28/03
Popup(19h - 22h): 04/03; 26/03</t>
    </r>
  </si>
  <si>
    <t>https://drive.google.com/drive/u/0/folders/16Tcm_fsDc0iybZ6r3k9pBIIBt24UNxK9</t>
  </si>
  <si>
    <t>a-com-ga-xoi-mo-142</t>
  </si>
  <si>
    <t>18-20.2</t>
  </si>
  <si>
    <t>Key mess: Gong cha khao món 35k + voucher 50k
Gong cha khao trà sữa trân châu đen size S chỉ 47k --&gt; 35k
SIEUTIEC50 - 50k mbs 140k
Location: HCM, HN, Đồng Nai, Khánh Hòa, Đà Lạt
Timeline: 18-20.2</t>
  </si>
  <si>
    <t>https://drive.google.com/drive/folders/1z1TrMElO-eE6yZXL6EgUyNavCty7d_M2</t>
  </si>
  <si>
    <t>tra-sua-gongcha</t>
  </si>
  <si>
    <t>Vinamilk</t>
  </si>
  <si>
    <t>Feb_CB7</t>
  </si>
  <si>
    <r>
      <rPr>
        <sz val="10"/>
        <rFont val="Calibri"/>
      </rPr>
      <t xml:space="preserve">- Key Message: </t>
    </r>
    <r>
      <rPr>
        <b/>
        <sz val="10"/>
        <rFont val="Calibri"/>
      </rPr>
      <t xml:space="preserve"> VINAMILK DEAL CHỒNG DEAL- ƯU ĐÃI ĐẾN 30%</t>
    </r>
    <r>
      <rPr>
        <sz val="10"/>
        <rFont val="Calibri"/>
      </rPr>
      <t xml:space="preserve">
- Scheme: </t>
    </r>
    <r>
      <rPr>
        <u/>
        <sz val="10"/>
        <color rgb="FF1155CC"/>
        <rFont val="Calibri"/>
      </rPr>
      <t xml:space="preserve"> </t>
    </r>
    <r>
      <rPr>
        <b/>
        <u/>
        <sz val="10"/>
        <color rgb="FF1155CC"/>
        <rFont val="Calibri"/>
      </rPr>
      <t xml:space="preserve">CP_Vinamilk x Shopee Food - Promotion Plan 2025
</t>
    </r>
    <r>
      <rPr>
        <sz val="10"/>
        <rFont val="Calibri"/>
      </rPr>
      <t xml:space="preserve">Giảm giá một số món đến 30%: Sữa chua uống Probi Vị Lựu Đỏ Ít Đường - Lốc 4 chai 130ml_07UL30_LOC
</t>
    </r>
    <r>
      <rPr>
        <sz val="10"/>
        <color rgb="FF434343"/>
        <rFont val="Calibri"/>
      </rPr>
      <t>Code: VINAMILK70: 18% CAP 75K</t>
    </r>
    <r>
      <rPr>
        <sz val="10"/>
        <rFont val="Calibri"/>
      </rPr>
      <t xml:space="preserve">
- Opening time:</t>
    </r>
    <r>
      <rPr>
        <b/>
        <sz val="10"/>
        <rFont val="Calibri"/>
      </rPr>
      <t xml:space="preserve"> </t>
    </r>
    <r>
      <rPr>
        <sz val="10"/>
        <rFont val="Calibri"/>
      </rPr>
      <t>7:00 - 19:30
- Timeline: 20-27/2
- Location: Nationwide (HCM, HN, ĐN, CT, HP, HUẾ, KHÁNH HÒA, ĐỒNG NAI, NGHỆ AN, VŨNG TÀU, BÌNH DƯƠNG)</t>
    </r>
  </si>
  <si>
    <t>20/02-27/02</t>
  </si>
  <si>
    <t>VINAMILK- RES ID.xlsx</t>
  </si>
  <si>
    <t>Bottom Banner 1-3: 20/2, 23/2, 24/2
Search Placeholder - 2 slots: 17-19h 26/2, 27/2</t>
  </si>
  <si>
    <t>https://drive.google.com/drive/folders/1LsaLSQgNQU8mpfZcpdT1qOAjk1Zb37_k</t>
  </si>
  <si>
    <t>vinamilk-giam-30</t>
  </si>
  <si>
    <r>
      <rPr>
        <sz val="10"/>
        <color theme="1"/>
        <rFont val="Calibri"/>
      </rPr>
      <t xml:space="preserve">- Key Message: </t>
    </r>
    <r>
      <rPr>
        <b/>
        <sz val="10"/>
        <color theme="1"/>
        <rFont val="Calibri"/>
      </rPr>
      <t>AZ Tặng bạn deal 10K + Voucher 40K</t>
    </r>
    <r>
      <rPr>
        <sz val="10"/>
        <color theme="1"/>
        <rFont val="Calibri"/>
      </rPr>
      <t xml:space="preserve">
- Scheme: Trà sữa Milo Dầm AZ chỉ 10k + Voucher giảm 40k
+ List món giảm về 10k. Giới hạn mỗi khách hàng chỉ mua được 1 trong 5 món giá 10K:
Trà Ổi Hồng (size L)
Trà Thái Tắc Hạt Đào (Size L)
Trà Sữa Phô Mai Tươi (size M)
Trà Sữa Thái Xanh trân châu đen (size M)
Milo Dầm Phô Mai Tươi (size M)
+ Nhập Code:
SIEUTIEC20 giảm 20k cho đơn 50k
SIEUTIEC30 giảm thêm 30k đơn 70k
SIEUTIEC40 giảm thêm 40k đơn 100k
- Location: HCM
- Timeline: 08/03 -10/03</t>
    </r>
  </si>
  <si>
    <t>08/03 -10/03</t>
  </si>
  <si>
    <r>
      <rPr>
        <sz val="10"/>
        <rFont val="Calibri"/>
      </rPr>
      <t xml:space="preserve">Adapt </t>
    </r>
    <r>
      <rPr>
        <u/>
        <sz val="10"/>
        <color rgb="FF1155CC"/>
        <rFont val="Calibri"/>
      </rPr>
      <t xml:space="preserve">KV cũ </t>
    </r>
    <r>
      <rPr>
        <sz val="10"/>
        <rFont val="Calibri"/>
      </rPr>
      <t>: xóa tag "chỉ có trên shopeefood"</t>
    </r>
  </si>
  <si>
    <r>
      <rPr>
        <b/>
        <sz val="10"/>
        <color theme="1"/>
        <rFont val="Calibri"/>
      </rPr>
      <t xml:space="preserve">1 CB3:
</t>
    </r>
    <r>
      <rPr>
        <sz val="10"/>
        <color theme="1"/>
        <rFont val="Calibri"/>
      </rPr>
      <t>Static banner(6): 08/03 -10/03
Popup(13h - 16h):  10/03</t>
    </r>
  </si>
  <si>
    <r>
      <rPr>
        <sz val="10"/>
        <rFont val="Calibri"/>
      </rPr>
      <t xml:space="preserve">Deadline 17/2
</t>
    </r>
    <r>
      <rPr>
        <u/>
        <sz val="10"/>
        <color rgb="FF1155CC"/>
        <rFont val="Calibri"/>
      </rPr>
      <t>https://drive.google.com/drive/u/0/folders/1xgpAKq5xNKoC8XXzNZwetm4jIVhoL4vV</t>
    </r>
  </si>
  <si>
    <t>a-khuc-bach-az</t>
  </si>
  <si>
    <r>
      <rPr>
        <sz val="10"/>
        <color theme="1"/>
        <rFont val="Calibri"/>
      </rPr>
      <t xml:space="preserve">- Key Message: </t>
    </r>
    <r>
      <rPr>
        <b/>
        <sz val="10"/>
        <color theme="1"/>
        <rFont val="Calibri"/>
      </rPr>
      <t>AZ Tặng bạn deal 10K + Voucher 40K</t>
    </r>
    <r>
      <rPr>
        <sz val="10"/>
        <color theme="1"/>
        <rFont val="Calibri"/>
      </rPr>
      <t xml:space="preserve">
- Scheme: Trà sữa Milo Dầm AZ chỉ 10k + Voucher giảm 40k
+ List món giảm về 10k. Giới hạn mỗi khách hàng chỉ mua được 1 trong 5 món giá 10K:
Trà đào (size L)
Trà Thái Tắc Hạt Đào (Size L)
Trà Sữa Phô Mai Tươi (size M)
Trà Sữa Thái Xanh trân châu đen (size M)
Milo Dầm Phô Mai Tươi (size M)
+ Nhập Code:
SIEUTIEC20 giảm 20k cho đơn 50k
SIEUTIEC30 giảm thêm 30k đơn 70k
SIEUTIEC40 giảm thêm 40k đơn 100k
- Location: HCM
- Timeline: 13/03 - 15/03</t>
    </r>
  </si>
  <si>
    <t>13/03 - 15/03</t>
  </si>
  <si>
    <t>https://drive.google.com/drive/folders/1Ogo2qaCUTOi7yI4RJfaXmGP9ayy5QG2F?usp=sharing</t>
  </si>
  <si>
    <t>- Nền chủ đạo: trắng, tone xanh da trời nhẹ nhàng</t>
  </si>
  <si>
    <t>- Element nước biển, hoa lá</t>
  </si>
  <si>
    <r>
      <rPr>
        <b/>
        <sz val="10"/>
        <color theme="1"/>
        <rFont val="Calibri"/>
      </rPr>
      <t xml:space="preserve">1 CB1:
</t>
    </r>
    <r>
      <rPr>
        <sz val="10"/>
        <color theme="1"/>
        <rFont val="Calibri"/>
      </rPr>
      <t>Static banner(1-3): 13/03 - 15/03
Popup(13h - 16h):  13/03</t>
    </r>
  </si>
  <si>
    <r>
      <rPr>
        <sz val="10"/>
        <rFont val="Calibri"/>
      </rPr>
      <t xml:space="preserve">Deadline 3/3
</t>
    </r>
    <r>
      <rPr>
        <u/>
        <sz val="10"/>
        <color rgb="FF1155CC"/>
        <rFont val="Calibri"/>
      </rPr>
      <t>https://drive.google.com/drive/u/0/folders/1onWJHXuQuixbHYflv7DZEBcf681gXD6O</t>
    </r>
  </si>
  <si>
    <t>a-tra-sua---az</t>
  </si>
  <si>
    <r>
      <rPr>
        <sz val="10"/>
        <color theme="1"/>
        <rFont val="Calibri"/>
      </rPr>
      <t xml:space="preserve">- Key Message: </t>
    </r>
    <r>
      <rPr>
        <b/>
        <sz val="10"/>
        <color theme="1"/>
        <rFont val="Calibri"/>
      </rPr>
      <t>AZ Tặng bạn deal 10K + Voucher 40K</t>
    </r>
    <r>
      <rPr>
        <sz val="10"/>
        <color theme="1"/>
        <rFont val="Calibri"/>
      </rPr>
      <t xml:space="preserve">
- Scheme: Trà sữa Milo Dầm AZ chỉ 10k + Voucher giảm 40k
+ List món giảm về 10k. Giới hạn mỗi khách hàng chỉ mua được 1 trong 5 món giá 10K:
Trà đào (size L)
Trà Thái Tắc Hạt Đào (Size L)
Trà Sữa Phô Mai Tươi (size M)
Trà Sữa Thái Xanh trân châu đen (size M)
Milo Dầm Phô Mai Tươi (size M)
+ Nhập Code:
SIEUTIEC20 giảm 20k cho đơn 50k
SIEUTIEC30 giảm thêm 30k đơn 70k
SIEUTIEC40 giảm thêm 40k đơn 100k
- Location: HCM
- Timeline: 21/03 -23/03</t>
    </r>
  </si>
  <si>
    <t>21/03 -23/03</t>
  </si>
  <si>
    <t>Chung KV dòng 383</t>
  </si>
  <si>
    <r>
      <rPr>
        <b/>
        <sz val="10"/>
        <color theme="1"/>
        <rFont val="Calibri"/>
      </rPr>
      <t xml:space="preserve">1 Win3:
</t>
    </r>
    <r>
      <rPr>
        <sz val="10"/>
        <color theme="1"/>
        <rFont val="Calibri"/>
      </rPr>
      <t>Hometop banner(7-9): 21/03, 23/03
Static banner(1-3): 22/03</t>
    </r>
  </si>
  <si>
    <r>
      <rPr>
        <sz val="10"/>
        <rFont val="Calibri"/>
      </rPr>
      <t xml:space="preserve">Deadline 3/3
</t>
    </r>
    <r>
      <rPr>
        <u/>
        <sz val="10"/>
        <color rgb="FF1155CC"/>
        <rFont val="Calibri"/>
      </rPr>
      <t>https://drive.google.com/drive/u/0/folders/1onWJHXuQuixbHYflv7DZEBcf681gXD6O</t>
    </r>
  </si>
  <si>
    <t>w3-khuc-bach-az</t>
  </si>
  <si>
    <t>Farmers Market</t>
  </si>
  <si>
    <t>Mar_CB9</t>
  </si>
  <si>
    <r>
      <rPr>
        <sz val="10"/>
        <rFont val="Calibri"/>
      </rPr>
      <t xml:space="preserve">- Key Message: </t>
    </r>
    <r>
      <rPr>
        <b/>
        <sz val="10"/>
        <rFont val="Calibri"/>
      </rPr>
      <t>THÁNG 3 YÊU THƯƠNG- GIẢM 50% + VOUCHER 110K</t>
    </r>
    <r>
      <rPr>
        <sz val="10"/>
        <rFont val="Calibri"/>
      </rPr>
      <t xml:space="preserve">
- Scheme: </t>
    </r>
    <r>
      <rPr>
        <u/>
        <sz val="10"/>
        <color rgb="FF000000"/>
        <rFont val="Calibri"/>
      </rPr>
      <t xml:space="preserve">  </t>
    </r>
    <r>
      <rPr>
        <u/>
        <sz val="10"/>
        <color rgb="FF1155CC"/>
        <rFont val="Calibri"/>
      </rPr>
      <t xml:space="preserve">[MEDIA]- Farmers Market - Scheme
</t>
    </r>
    <r>
      <rPr>
        <sz val="10"/>
        <rFont val="Calibri"/>
      </rPr>
      <t xml:space="preserve">- Code: FARMERS110- 110K MBS 599K: 1/3-31/3
- giảm giá 1 số món đến 50%: Nước súc miệng Colgate Plax Peppermint Fresh chai 250 ml (I0017741, 
- Opening time: 7:00 - 19:30
Note: Mex join  SALEDINH45, SALEINH74, SALEDINH75
Timeline: 05/03 - 07/03
Location: HCM </t>
    </r>
  </si>
  <si>
    <t>05/03 - 07/03</t>
  </si>
  <si>
    <t>Farmers Market Res ID</t>
  </si>
  <si>
    <t xml:space="preserve">Mex tự design KV </t>
  </si>
  <si>
    <r>
      <rPr>
        <b/>
        <sz val="10"/>
        <color theme="1"/>
        <rFont val="Calibri"/>
      </rPr>
      <t>Combo 9</t>
    </r>
    <r>
      <rPr>
        <sz val="10"/>
        <color theme="1"/>
        <rFont val="Calibri"/>
      </rPr>
      <t xml:space="preserve">
Hometop # 10-12: 5-7/3 
Search Placeholder - 2 slots: 17h - 19h 6/3 và 7/3</t>
    </r>
  </si>
  <si>
    <t>https://drive.google.com/drive/u/0/folders/1IgZ9XhOdRD5eGbpAkgyw_w41dAtl0CNQ</t>
  </si>
  <si>
    <t>a-farmers-market</t>
  </si>
  <si>
    <t>Pepsi FF29</t>
  </si>
  <si>
    <r>
      <rPr>
        <sz val="10"/>
        <color theme="1"/>
        <rFont val="Calibri"/>
      </rPr>
      <t xml:space="preserve">- Key message: </t>
    </r>
    <r>
      <rPr>
        <b/>
        <sz val="10"/>
        <color theme="1"/>
        <rFont val="Calibri"/>
      </rPr>
      <t>Mừng 8/3 Pepsi Tặng Deal 83K</t>
    </r>
    <r>
      <rPr>
        <sz val="10"/>
        <color theme="1"/>
        <rFont val="Calibri"/>
      </rPr>
      <t xml:space="preserve">
- Scheme box: Giảm 83K
* Giảm 83k đơn hàng từ 183k khi mua combo 3 nước PepsiCo
- Code name: PEPSI83KMAR
- Timeline: 03.03 - 09.03.2025
- Location: HCM, HN, Đà Nẵng, Cần Thơ, Khánh Hòa, Đồng Nai, Hải Phòng, Huế</t>
    </r>
  </si>
  <si>
    <t>03/03 - 09/03</t>
  </si>
  <si>
    <t>https://docs.google.com/presentation/d/1Ch6aSG9l_uPuQOHEgACBpeBLoHPWOtCR/edit#slide=id.p1</t>
  </si>
  <si>
    <t>https://drive.google.com/drive/folders/1iEfVxgeRhgkv0YOMFBc3-hF4wkroI1kj</t>
  </si>
  <si>
    <t>Deal83-pepsi-giam-83k</t>
  </si>
  <si>
    <r>
      <rPr>
        <sz val="10"/>
        <color theme="1"/>
        <rFont val="Calibri"/>
      </rPr>
      <t>- Key message:</t>
    </r>
    <r>
      <rPr>
        <b/>
        <sz val="10"/>
        <color theme="1"/>
        <rFont val="Calibri"/>
      </rPr>
      <t xml:space="preserve"> Ăn Thả Ga Pepsi Khao Nửa Giá</t>
    </r>
    <r>
      <rPr>
        <sz val="10"/>
        <color theme="1"/>
        <rFont val="Calibri"/>
      </rPr>
      <t xml:space="preserve">
- Scheme box: 
*Combo Giảm 10% + Voucher 25K (HCM,HN)
* Combo Giảm 5% + Voucher 22K (OTH)
Schemes:
* Giảm 25k đơn hàng từ 50k (HCM &amp; HN)
* Giảm 22k đơn từ 40k (Đà Nẵng, Nha Trang, Cần Thơ, Biên Hòa, Hải Phòng)
Combo: Món chính kèm Pepsico (Topping: Pepsi, Ô Long Tea+, Mirinda, 7Up, Sting, Aquafina, Twister)
- Code name: PEPSI25KMAR, PEPSI22KMAR
- Timeline: 03.03 - 31.03.2025
- Location: HCM, HN, Đà Nẵng, Cần Thơ, Khánh Hòa, Đồng Nai, Hải Phòng,Huế</t>
    </r>
  </si>
  <si>
    <t>03/03 - 31/03</t>
  </si>
  <si>
    <t>https://docs.google.com/presentation/d/1Ch6aSG9l_uPuQOHEgACBpeBLoHPWOtCR/edit#slide=id.p9</t>
  </si>
  <si>
    <r>
      <rPr>
        <sz val="10"/>
        <rFont val="Calibri"/>
      </rPr>
      <t xml:space="preserve">HCM,HN: </t>
    </r>
    <r>
      <rPr>
        <u/>
        <sz val="10"/>
        <color rgb="FF1155CC"/>
        <rFont val="Calibri"/>
      </rPr>
      <t>Combo Giảm 10% + Voucher 25k</t>
    </r>
    <r>
      <rPr>
        <sz val="10"/>
        <rFont val="Calibri"/>
      </rPr>
      <t xml:space="preserve">
OTH: </t>
    </r>
    <r>
      <rPr>
        <u/>
        <sz val="10"/>
        <color rgb="FF1155CC"/>
        <rFont val="Calibri"/>
      </rPr>
      <t>Combo Giảm 5% + Voucher 22k</t>
    </r>
  </si>
  <si>
    <t>AnThaGa-pepsi-khao-bao-da</t>
  </si>
  <si>
    <t>Pepsi New ASO</t>
  </si>
  <si>
    <r>
      <rPr>
        <sz val="10"/>
        <color theme="1"/>
        <rFont val="Calibri"/>
      </rPr>
      <t xml:space="preserve">- Key message: </t>
    </r>
    <r>
      <rPr>
        <b/>
        <sz val="10"/>
        <color theme="1"/>
        <rFont val="Calibri"/>
      </rPr>
      <t>Vạn Món Giá Hời, Pepsi Mời Deal</t>
    </r>
    <r>
      <rPr>
        <sz val="10"/>
        <color theme="1"/>
        <rFont val="Calibri"/>
      </rPr>
      <t xml:space="preserve">
Schemes box:
* Giảm 25k đơn hàng từ 50k (HCM &amp; HN)
* Giảm 22k đơn từ 40k (Đà Nẵng, Nha Trang, Cần Thơ, Biên Hòa, Hải Phòng)
Combo: Món chính kèm Pepsico (Topping: Pepsi, Ô Long Tea+, Mirinda, 7Up, Sting, Aquafina, Twister) giảm 3k
- Code name: PEPSI25KASO, PEPSI22KASO
- Timeline: 10.03 - 31.03.2025
- Location: HCM, HN, Đà Nẵng, Cần Thơ, Khánh Hòa, Đồng Nai, Hải Phòng</t>
    </r>
  </si>
  <si>
    <t>10/3-31/3</t>
  </si>
  <si>
    <t>https://docs.google.com/presentation/d/1Ch6aSG9l_uPuQOHEgACBpeBLoHPWOtCR/edit#slide=id.g33a6485c5f9_0_26</t>
  </si>
  <si>
    <r>
      <rPr>
        <sz val="10"/>
        <rFont val="Calibri"/>
      </rPr>
      <t xml:space="preserve">HCM/HN: </t>
    </r>
    <r>
      <rPr>
        <u/>
        <sz val="10"/>
        <color rgb="FF1155CC"/>
        <rFont val="Calibri"/>
      </rPr>
      <t>25K</t>
    </r>
    <r>
      <rPr>
        <sz val="10"/>
        <rFont val="Calibri"/>
      </rPr>
      <t xml:space="preserve">
DN/OTH: </t>
    </r>
    <r>
      <rPr>
        <u/>
        <sz val="10"/>
        <color rgb="FF1155CC"/>
        <rFont val="Calibri"/>
      </rPr>
      <t>22K</t>
    </r>
  </si>
  <si>
    <t>Van-mon-gia-hoi-pepsi-moi-deal</t>
  </si>
  <si>
    <t>Key message:  KOI THÉ MỜI BẠN 45.000Đ
Scheme: 
KOITHE45 - 45k mbs 300k
KOITHE35 - 35k mbs 150k
KOITHE25 - 25k mbs 100k
KOITHE15 - 15k mbs 50k
Timeline: 7,14,21,28/3
Location: HCM, Hà Nội, Đà Nẵng, Bình Dương, Hải Phòng, Vũng Tàu, Huế, Đồng Nai</t>
  </si>
  <si>
    <t>07/03
14/03
21/03
28/03</t>
  </si>
  <si>
    <t>https://drive.google.com/drive/folders/1LDOnRhZcTR-OeIV4bUt_ZWfwtRk1j9Qh</t>
  </si>
  <si>
    <t>sj-koi</t>
  </si>
  <si>
    <t>Spike 3.3</t>
  </si>
  <si>
    <t>Key message:  KOI THÉ MỜI BẠN 50.000Đ
Scheme: 
33KOI50 - 50k mbs 100k
33KOI40 - 40k mbs 100k
33KOI50K - 50k mbs 200k
33KOIFS - 15k mbs 50k
Timeline: 3.3
Location: HCM, Hà Nội, Đà Nẵng, Bình Dương, Hải Phòng, Vũng Tàu, Huế, Đồng Nai</t>
  </si>
  <si>
    <t>sj-koi-the-cafe</t>
  </si>
  <si>
    <r>
      <rPr>
        <sz val="10"/>
        <color theme="1"/>
        <rFont val="Calibri"/>
      </rPr>
      <t xml:space="preserve">- Key message: </t>
    </r>
    <r>
      <rPr>
        <b/>
        <sz val="10"/>
        <color theme="1"/>
        <rFont val="Calibri"/>
      </rPr>
      <t>Mokchang khao deal - Giảm 50% + Voucher 60k</t>
    </r>
    <r>
      <rPr>
        <sz val="10"/>
        <color theme="1"/>
        <rFont val="Calibri"/>
      </rPr>
      <t xml:space="preserve">
- Scheme: 
+ Gạch giá Combo Sính Hàn và Mai Đẹt Ti Ni về 120k
+ Giảm 50% các món : Popcorn Sốt Cay Ngọt Size M, Mì Cay Carbonara Samyang, Tteokbokki Nhân Phomai
+ Code MOKCHANG60 giảm 60k cho đơn từ 120k ( 300 code/ngày )
- Location: Hà Nội
- Thời gian: 07/03 - 09/03</t>
    </r>
  </si>
  <si>
    <t>Màu chủ đạo : Đỏ, theme theo ngày 8/3</t>
  </si>
  <si>
    <t>Pick 4 món trong file</t>
  </si>
  <si>
    <t>Thêm Element như hoa, hộp quà,...</t>
  </si>
  <si>
    <r>
      <rPr>
        <b/>
        <sz val="10"/>
        <color theme="1"/>
        <rFont val="Calibri"/>
      </rPr>
      <t xml:space="preserve">1 Combo 3:
</t>
    </r>
    <r>
      <rPr>
        <sz val="10"/>
        <color theme="1"/>
        <rFont val="Calibri"/>
      </rPr>
      <t>Static banner(6): 07/03 - 09/03
Pop up(16h-19h): 09/03</t>
    </r>
  </si>
  <si>
    <r>
      <rPr>
        <sz val="10"/>
        <rFont val="Calibri"/>
      </rPr>
      <t xml:space="preserve">Deadline 25/2
</t>
    </r>
    <r>
      <rPr>
        <u/>
        <sz val="10"/>
        <color rgb="FF1155CC"/>
        <rFont val="Calibri"/>
      </rPr>
      <t>https://drive.google.com/drive/u/0/folders/1go-BJzE7-lSYyLtOcHLcoKfszN7Kt_8y</t>
    </r>
  </si>
  <si>
    <t>a-mokchang</t>
  </si>
  <si>
    <t>Mar.CB6</t>
  </si>
  <si>
    <r>
      <rPr>
        <sz val="10"/>
        <color theme="1"/>
        <rFont val="Calibri"/>
      </rPr>
      <t xml:space="preserve">- Key message: </t>
    </r>
    <r>
      <rPr>
        <b/>
        <sz val="10"/>
        <color theme="1"/>
        <rFont val="Calibri"/>
      </rPr>
      <t>Mokchang khao deal - Giảm 50% + Voucher 60k</t>
    </r>
    <r>
      <rPr>
        <sz val="10"/>
        <color theme="1"/>
        <rFont val="Calibri"/>
      </rPr>
      <t xml:space="preserve">
- Scheme: 
+ Gạch giá Combo Sính Hàn và Mai Đẹt Ti Ni về 120k
+ Giảm 50% các món : Popcorn Sốt Cay Ngọt Size M, Mì Cay Carbonara Samyang, Tteokbokki Nhân Phomai
+ Code MOKCHANG60 giảm 60k cho đơn từ 120k ( 300 code/ngày )
- Location: Hà Nội
- Thời gian: 21/03 - 23/03</t>
    </r>
  </si>
  <si>
    <t>Màu chủ đạo : Đỏ</t>
  </si>
  <si>
    <t>- Thêm Element liên quan đến hàn quốc ( background, bàn ăn hàn quốc,... )
- Thiết kế khác với KV 7-9/3</t>
  </si>
  <si>
    <r>
      <rPr>
        <b/>
        <sz val="10"/>
        <color theme="1"/>
        <rFont val="Calibri"/>
      </rPr>
      <t xml:space="preserve">1 Combo 6:
</t>
    </r>
    <r>
      <rPr>
        <sz val="10"/>
        <color theme="1"/>
        <rFont val="Calibri"/>
      </rPr>
      <t>Search Placeholder(10h-12h): 22/03, 23/03
Static banner(6): 21/03 - 23/03</t>
    </r>
  </si>
  <si>
    <r>
      <rPr>
        <sz val="10"/>
        <rFont val="Calibri"/>
      </rPr>
      <t xml:space="preserve">Deadline 11/3
</t>
    </r>
    <r>
      <rPr>
        <u/>
        <sz val="10"/>
        <color rgb="FF1155CC"/>
        <rFont val="Calibri"/>
      </rPr>
      <t>https://drive.google.com/drive/u/0/folders/1dh14YFuxStBAz3QI7MxdFxfwMz462y_S</t>
    </r>
  </si>
  <si>
    <t>a-mokchang-combo</t>
  </si>
  <si>
    <t>Pepsi FF29 - The Pizza Company</t>
  </si>
  <si>
    <r>
      <rPr>
        <sz val="10"/>
        <color theme="1"/>
        <rFont val="Calibri"/>
      </rPr>
      <t xml:space="preserve">- Key message: </t>
    </r>
    <r>
      <rPr>
        <b/>
        <sz val="10"/>
        <color theme="1"/>
        <rFont val="Calibri"/>
      </rPr>
      <t>The Pizza Company Khao Deal Bao Đã</t>
    </r>
    <r>
      <rPr>
        <sz val="10"/>
        <color theme="1"/>
        <rFont val="Calibri"/>
      </rPr>
      <t xml:space="preserve">
Schemes box: </t>
    </r>
    <r>
      <rPr>
        <b/>
        <sz val="10"/>
        <color theme="1"/>
        <rFont val="Calibri"/>
      </rPr>
      <t>Giảm 43% + voucher 99k</t>
    </r>
    <r>
      <rPr>
        <sz val="10"/>
        <color theme="1"/>
        <rFont val="Calibri"/>
      </rPr>
      <t xml:space="preserve">
* -COMBO MUA 1 TẶNG 1: Mua 1 Pizza size M và 01 lon nước được Tặng 01 Phần Khai Vị và 01 lon nước
Giá gốc: 440.000VND
Giá ưu đãi: 325.000VND
-COMBO MUA 2 TẶNG 3: Mua 2 Pizza size M được Tặng 01 Phần Khai Vị, 01 Phần Salad size M, 01 chai nước 1.5L
Giá gốc: 795.000VND
Giá ưu đãi: 455.000VND
- Code SIEUTIEC99 giảm 99k cho đơn hàng 250k
- Timeline: 06/03
- Location: HCM,HN, Đà Nẵng,Bắc Ninh, Đồng Nai, Bến Tre,Bắc Ninh, Đăk Lawjsk, Huế, Tiền Giang,Nam Định, Khánh Hòa, Nghệ An,Lâm Đồng, Thanh Hóa, Vũng Tàu, Thái Nguyên</t>
    </r>
  </si>
  <si>
    <t>Pepsi QSR - Mar</t>
  </si>
  <si>
    <t>Pop up: 16h-19h 6/3</t>
  </si>
  <si>
    <t>Pop up: 19h-22h 6/3</t>
  </si>
  <si>
    <t>https://drive.google.com/drive/folders/1GMvGC8HghBwywiHEHkRvjsyKaZ_VGmtk</t>
  </si>
  <si>
    <t>the-pizza-company-khao-deal-bao-da</t>
  </si>
  <si>
    <t>Pepsi FF29 - KFC</t>
  </si>
  <si>
    <r>
      <rPr>
        <sz val="10"/>
        <color theme="1"/>
        <rFont val="Calibri"/>
      </rPr>
      <t xml:space="preserve">Key Mess: </t>
    </r>
    <r>
      <rPr>
        <b/>
        <sz val="10"/>
        <color theme="1"/>
        <rFont val="Calibri"/>
      </rPr>
      <t>KFC Khao Pepsi Bao Đã</t>
    </r>
    <r>
      <rPr>
        <sz val="10"/>
        <color theme="1"/>
        <rFont val="Calibri"/>
      </rPr>
      <t xml:space="preserve">
Schemes:  Voucher 99K
Deal: Combo 2 gà rán + 1 khoai tây múi cau (vừa) + 1 pepsi lon giá gốc 112.000 giảm còn 99.000
Nhập mã KFC99K giảm 9% cap 99K
Timeline: 27/03
Location: Nationwide</t>
    </r>
  </si>
  <si>
    <t>27/03</t>
  </si>
  <si>
    <t>https://docs.google.com/spreadsheets/d/1rxpD7AKbX0qNmBbUwb6TtbJZAM9IVXJBlWCVfcoPYEc/edit?gid=547763884#gid=547763884</t>
  </si>
  <si>
    <t>Pop up: 16h-19h 27/03</t>
  </si>
  <si>
    <t>https://drive.google.com/drive/folders/11a1AI_nTMoBPtuv4_xsn4Bkth1eEAIcZ</t>
  </si>
  <si>
    <t>pns-kfc-khao-pepsi</t>
  </si>
  <si>
    <t>Pepsi FF29 - Lotteria</t>
  </si>
  <si>
    <r>
      <rPr>
        <sz val="10"/>
        <color theme="1"/>
        <rFont val="Calibri"/>
      </rPr>
      <t xml:space="preserve">Keymess: </t>
    </r>
    <r>
      <rPr>
        <b/>
        <sz val="10"/>
        <color theme="1"/>
        <rFont val="Calibri"/>
      </rPr>
      <t>Lotteria Khao Deal Bao Đã</t>
    </r>
    <r>
      <rPr>
        <sz val="10"/>
        <color theme="1"/>
        <rFont val="Calibri"/>
      </rPr>
      <t xml:space="preserve">
Schemes box: Giảm 50.000
LOTTERIA50: Giảm 50k cho đơn từ 269k
LOTTERIA30: Giảm 30k cho đơn từ 150k
Timeline: 24/03
Location: NW</t>
    </r>
  </si>
  <si>
    <t>24/03</t>
  </si>
  <si>
    <t>https://docs.google.com/spreadsheets/d/1rxpD7AKbX0qNmBbUwb6TtbJZAM9IVXJBlWCVfcoPYEc/edit?gid=2125463911#gid=2125463911</t>
  </si>
  <si>
    <t>Pop up: 16h-19h 24/03</t>
  </si>
  <si>
    <t>https://drive.google.com/drive/folders/1H2IKVp2PR6w5YM5LBX9qHvGXOL12HuHV</t>
  </si>
  <si>
    <t>pns-lotteria-khao-pepsi</t>
  </si>
  <si>
    <t>Pepsi FF29 - Jollibee</t>
  </si>
  <si>
    <r>
      <rPr>
        <sz val="10"/>
        <color theme="1"/>
        <rFont val="Calibri"/>
      </rPr>
      <t>Key mess:</t>
    </r>
    <r>
      <rPr>
        <b/>
        <sz val="10"/>
        <color theme="1"/>
        <rFont val="Calibri"/>
      </rPr>
      <t xml:space="preserve"> Jollibee Khao Deal Pepsi Bao Đã chỉ 99K</t>
    </r>
    <r>
      <rPr>
        <sz val="10"/>
        <color theme="1"/>
        <rFont val="Calibri"/>
      </rPr>
      <t xml:space="preserve">
Schemes box: Chỉ 99K
Scheme: Combo 2 gà giòn+1 mì ý+1khoai+2 nước (giá gốc 145k giảm còn 99k)
-Timeline: 13.03
- Location: NW</t>
    </r>
  </si>
  <si>
    <t>https://docs.google.com/spreadsheets/d/1rxpD7AKbX0qNmBbUwb6TtbJZAM9IVXJBlWCVfcoPYEc/edit?gid=1387212057#gid=1387212057</t>
  </si>
  <si>
    <t>Pop up: 16h-19h 13/03</t>
  </si>
  <si>
    <t>https://drive.google.com/drive/folders/1VlPMSxLwjiLY3xu-RziitIaedtbfEiHR</t>
  </si>
  <si>
    <t>pns-jollibee-khao-deal-pepsi</t>
  </si>
  <si>
    <t>Pepsi FF29 - Pizza Hut</t>
  </si>
  <si>
    <r>
      <rPr>
        <sz val="10"/>
        <color theme="1"/>
        <rFont val="Calibri"/>
      </rPr>
      <t xml:space="preserve">Key mess: </t>
    </r>
    <r>
      <rPr>
        <b/>
        <sz val="10"/>
        <color theme="1"/>
        <rFont val="Calibri"/>
      </rPr>
      <t>Pizza Hut Khao Deal Pepsi Bao Đã</t>
    </r>
    <r>
      <rPr>
        <sz val="10"/>
        <color theme="1"/>
        <rFont val="Calibri"/>
      </rPr>
      <t xml:space="preserve">
Scheme: Combo giảm 30% + Code 60k MBS 200k
Deal:
- Combo 1: Giá Gốc 348.000 - 1 Pizza Cao Cấp Cỡ Vừa, 1 Bánh Cuộn Phô Mai, 2 Lon Nước Ngọt 320ml -&gt; Giá bán: 249.000
- Combo 2: Giá Gốc 460.000 - 1 Pizza Cao Cấp Cỡ Vừa, 1 Salad, 1 Mỳ Ý, 1 Chai Nước Ngọt 1,5L -&gt; Giá bán: 349.000    
Nhập code PHV60A, PHV60B: Giảm 60K cho đơn từ 200k     
Location: NW
Timeline 12/03</t>
    </r>
  </si>
  <si>
    <t>https://docs.google.com/spreadsheets/d/1rxpD7AKbX0qNmBbUwb6TtbJZAM9IVXJBlWCVfcoPYEc/edit?gid=1241618519#gid=1241618519</t>
  </si>
  <si>
    <t>Pop up: 16h-19h 12/03</t>
  </si>
  <si>
    <t>https://drive.google.com/drive/folders/1XuSPKofOGvTyrI5Lml6egwVJ28xgDgu-</t>
  </si>
  <si>
    <t>pns-pizza-hut-khao-deal-pepsi-bao-da</t>
  </si>
  <si>
    <t>Mar.CB4</t>
  </si>
  <si>
    <r>
      <rPr>
        <sz val="10"/>
        <color theme="1"/>
        <rFont val="Calibri"/>
      </rPr>
      <t xml:space="preserve">- Key message: </t>
    </r>
    <r>
      <rPr>
        <b/>
        <sz val="10"/>
        <color theme="1"/>
        <rFont val="Calibri"/>
      </rPr>
      <t>Guu Chicken Khao DEAL Cực Đã - Combo 90k + Voucher 40k</t>
    </r>
    <r>
      <rPr>
        <sz val="10"/>
        <color theme="1"/>
        <rFont val="Calibri"/>
      </rPr>
      <t xml:space="preserve">
- Scheme: 
+ Combo Ăn Xõa Bao Đã ( 01 Gà Giòn + 01 Mỳ Ý + 01 Pepsi ) 90k
+ Voucher: GUUCHICKEN40 giảm 40k cho đơn từ 90k (400 code/ngày )
+ Code cofund: SIEUTIEC99 giảm 99k MBS 250k
- Thời gian: 10/03 - 12/03
- Location: HN</t>
    </r>
  </si>
  <si>
    <t>https://drive.google.com/drive/folders/1yX5Uw4eh7EBpd-eW7SPfAt04tqorAC2L?usp=drive_link</t>
  </si>
  <si>
    <t>Pick 3 món trong file/ sử dụng logo đã tách nền</t>
  </si>
  <si>
    <r>
      <rPr>
        <b/>
        <sz val="10"/>
        <color theme="1"/>
        <rFont val="Calibri"/>
      </rPr>
      <t xml:space="preserve">1 Combo 4:
</t>
    </r>
    <r>
      <rPr>
        <sz val="10"/>
        <color theme="1"/>
        <rFont val="Calibri"/>
      </rPr>
      <t>Search Placeholder(10h-12h): 10/03, 11/03
Static banner(1-3): 10/03 - 12/03</t>
    </r>
  </si>
  <si>
    <r>
      <rPr>
        <sz val="10"/>
        <rFont val="Calibri"/>
      </rPr>
      <t xml:space="preserve">Deadline 26/2
</t>
    </r>
    <r>
      <rPr>
        <u/>
        <sz val="10"/>
        <color rgb="FF1155CC"/>
        <rFont val="Calibri"/>
      </rPr>
      <t>https://drive.google.com/drive/u/0/folders/12c0X3EPwxn0M_y265ykGgGsl1CPNUIDJ</t>
    </r>
  </si>
  <si>
    <t>a-guu-chicken</t>
  </si>
  <si>
    <r>
      <rPr>
        <sz val="10"/>
        <color theme="1"/>
        <rFont val="Calibri"/>
      </rPr>
      <t xml:space="preserve">- Key Mess: </t>
    </r>
    <r>
      <rPr>
        <b/>
        <sz val="10"/>
        <color theme="1"/>
        <rFont val="Calibri"/>
      </rPr>
      <t>HOMECREDIT MỜI BẠN ĂN NGON 50K</t>
    </r>
    <r>
      <rPr>
        <sz val="10"/>
        <color theme="1"/>
        <rFont val="Calibri"/>
      </rPr>
      <t xml:space="preserve">
- Scheme: 
+ Giảm 50.000đ cho đơn từ 100.000đ khi lần đầu sử dụng thẻ Home Credit
+ Giảm 40.000đ cho đơn từ 150.000đ khi thanh toán bằng thẻ Home Credit
Áp dụng cho dịch vụ Food và Fresh 
Code name: HOMECRE40, HOMCRE50
- Timeline: 15/9/2024-15/3/2025
- Location: Nationwide</t>
    </r>
  </si>
  <si>
    <t>Collection List Banner: 12/03
On going banner: 14/03
Search Banner: 13/03</t>
  </si>
  <si>
    <t>UPDATE</t>
  </si>
  <si>
    <r>
      <rPr>
        <u/>
        <sz val="10"/>
        <color rgb="FF1155CC"/>
        <rFont val="Calibri"/>
      </rPr>
      <t>https://shopee.vn/m/HOMECREDIT-SPF</t>
    </r>
    <r>
      <rPr>
        <u/>
        <sz val="10"/>
        <color rgb="FF1155CC"/>
        <rFont val="Calibri"/>
      </rPr>
      <t xml:space="preserve">
</t>
    </r>
    <r>
      <rPr>
        <u/>
        <sz val="10"/>
        <color rgb="FF1155CC"/>
        <rFont val="Calibri"/>
      </rPr>
      <t>https://shopee.vn/m/HOMECREDIT-SP</t>
    </r>
  </si>
  <si>
    <r>
      <rPr>
        <sz val="10"/>
        <color theme="1"/>
        <rFont val="Calibri"/>
      </rPr>
      <t xml:space="preserve">- Key Mess: </t>
    </r>
    <r>
      <rPr>
        <b/>
        <sz val="10"/>
        <color theme="1"/>
        <rFont val="Calibri"/>
      </rPr>
      <t xml:space="preserve">NAM A DEAL, ĐẬM CHẤT CHILL 
Giảm 40.000đ cho đơn từ 150.000đ
</t>
    </r>
    <r>
      <rPr>
        <sz val="10"/>
        <color theme="1"/>
        <rFont val="Calibri"/>
      </rPr>
      <t>- Scheme: 
+ Giảm 100.000đ cho đơn từ 200.000đ khi lần đầu sử dụng thẻ Nam Á Bank
+ Giảm 40.000đ cho đơn từ 150.000đ khi thanh toán bằng thẻ Nam Á Bank
Áp dụng cho dịch vụ Food 
Code name: NAMABANK100, NAMABANK40
- Timeline: 10/02/2025 - 09/08/2025
- Location: Nationwide</t>
    </r>
  </si>
  <si>
    <r>
      <rPr>
        <sz val="10"/>
        <color theme="1"/>
        <rFont val="Calibri"/>
      </rPr>
      <t xml:space="preserve">
Collection List Banner: 04/03
</t>
    </r>
    <r>
      <rPr>
        <sz val="10"/>
        <color theme="1"/>
        <rFont val="Calibri"/>
      </rPr>
      <t>Home top Banner(10-12): 05/03</t>
    </r>
  </si>
  <si>
    <r>
      <rPr>
        <sz val="10"/>
        <color theme="1"/>
        <rFont val="Calibri"/>
      </rPr>
      <t xml:space="preserve">
Collection List Banner: 04/03
</t>
    </r>
    <r>
      <rPr>
        <sz val="10"/>
        <color theme="1"/>
        <rFont val="Calibri"/>
      </rPr>
      <t>Home top Banner(10-12): 05/03</t>
    </r>
  </si>
  <si>
    <r>
      <rPr>
        <sz val="10"/>
        <color theme="1"/>
        <rFont val="Calibri"/>
      </rPr>
      <t xml:space="preserve">
Collection List Banner: 04/03
</t>
    </r>
    <r>
      <rPr>
        <sz val="10"/>
        <color theme="1"/>
        <rFont val="Calibri"/>
      </rPr>
      <t>Home top Banner(10-12): 05/03</t>
    </r>
  </si>
  <si>
    <r>
      <rPr>
        <sz val="10"/>
        <color theme="1"/>
        <rFont val="Calibri"/>
      </rPr>
      <t xml:space="preserve">
Collection List Banner: 04/03
</t>
    </r>
    <r>
      <rPr>
        <sz val="10"/>
        <color theme="1"/>
        <rFont val="Calibri"/>
      </rPr>
      <t>Home top Banner(10-12): 05/03</t>
    </r>
  </si>
  <si>
    <t>40K</t>
  </si>
  <si>
    <r>
      <rPr>
        <u/>
        <sz val="10"/>
        <color rgb="FF1155CC"/>
        <rFont val="Calibri"/>
      </rPr>
      <t>https://shopee.vn/m/NAMABANK-SPF</t>
    </r>
    <r>
      <rPr>
        <sz val="10"/>
        <rFont val="Calibri"/>
      </rPr>
      <t xml:space="preserve">
</t>
    </r>
    <r>
      <rPr>
        <u/>
        <sz val="10"/>
        <color rgb="FF1155CC"/>
        <rFont val="Calibri"/>
      </rPr>
      <t>https://shopee.vn/m/NAMABANK-SP</t>
    </r>
  </si>
  <si>
    <t>Mar.DEBIT</t>
  </si>
  <si>
    <r>
      <rPr>
        <sz val="10"/>
        <color theme="1"/>
        <rFont val="Calibri"/>
      </rPr>
      <t xml:space="preserve">- Key Mess: </t>
    </r>
    <r>
      <rPr>
        <b/>
        <sz val="10"/>
        <color theme="1"/>
        <rFont val="Calibri"/>
      </rPr>
      <t xml:space="preserve">ĂN UỐNG THẢ GA Giảm 50k cho đơn từ 150k khi thanh toán bằng thẻ Techcombank
</t>
    </r>
    <r>
      <rPr>
        <sz val="10"/>
        <color theme="1"/>
        <rFont val="Calibri"/>
      </rPr>
      <t>- Scheme: 
+ Giảm 50.000đ cho đơn từ 150.000đ khi thanh toán bằng thẻ TCBDEBIT
+ Giảm 80.000đ cho đơn từ 250.000đ khi thanh toán bằng thẻ TCBDEBIT
Áp dụng cho dịch vụ Food &amp; Fresh
Code name: TCBDEBIT50, TCBDEBIT80
- Timeline: 01/02/2025 - 30/04/2025
- Location: Nationwide</t>
    </r>
  </si>
  <si>
    <t>Collection List Banner: 05/03
Ongoing Banner: 06/03</t>
  </si>
  <si>
    <t>TECHCOMBANK 2025</t>
  </si>
  <si>
    <r>
      <rPr>
        <u/>
        <sz val="10"/>
        <color rgb="FF1155CC"/>
        <rFont val="Calibri"/>
      </rPr>
      <t>https://shopee.vn/m/TCBDEBIT-SPF</t>
    </r>
    <r>
      <rPr>
        <sz val="10"/>
        <rFont val="Calibri"/>
      </rPr>
      <t xml:space="preserve">
</t>
    </r>
    <r>
      <rPr>
        <u/>
        <sz val="10"/>
        <color rgb="FF1155CC"/>
        <rFont val="Calibri"/>
      </rPr>
      <t>https://shopee.vn/m/TCBDEBIT-SP</t>
    </r>
  </si>
  <si>
    <t>Mar.CREDIT</t>
  </si>
  <si>
    <r>
      <rPr>
        <sz val="10"/>
        <color theme="1"/>
        <rFont val="Calibri"/>
      </rPr>
      <t xml:space="preserve">- Key Mess: </t>
    </r>
    <r>
      <rPr>
        <b/>
        <sz val="10"/>
        <color theme="1"/>
        <rFont val="Calibri"/>
      </rPr>
      <t>ĂN UỐNG THẢ GA Giảm 50k cho đơn từ 150k khi thanh toán bằng thẻ Techcombank</t>
    </r>
    <r>
      <rPr>
        <sz val="10"/>
        <color theme="1"/>
        <rFont val="Calibri"/>
      </rPr>
      <t xml:space="preserve">
- Scheme: 
+ Giảm 50.000đ cho đơn từ 150.000đ khi thanh toán bằng thẻ TCBCREDIT
+ Giảm 80.000đ cho đơn từ 250.000đ khi thanh toán bằng thẻ TCBCREDIT
Áp dụng cho dịch vụ Food &amp; Fresh
Code name: TCBCREDIT50, TCBCREDIT80
- Timeline: 01/02/2025 - 30/04/2025
- Location: Nationwide</t>
    </r>
  </si>
  <si>
    <t xml:space="preserve">Collection List Banner: 09/03
SPF - FB Post 20h: 10/03
</t>
  </si>
  <si>
    <r>
      <rPr>
        <u/>
        <sz val="10"/>
        <color rgb="FF1155CC"/>
        <rFont val="Calibri"/>
      </rPr>
      <t>https://shopee.vn/m/TCBCREDIT-SPF</t>
    </r>
    <r>
      <rPr>
        <sz val="10"/>
        <rFont val="Calibri"/>
      </rPr>
      <t xml:space="preserve">
</t>
    </r>
    <r>
      <rPr>
        <u/>
        <sz val="10"/>
        <color rgb="FF1155CC"/>
        <rFont val="Calibri"/>
      </rPr>
      <t>https://shopee.vn/m/TCBCREDIT-SP</t>
    </r>
  </si>
  <si>
    <t>Mar.MART</t>
  </si>
  <si>
    <r>
      <rPr>
        <sz val="10"/>
        <color theme="1"/>
        <rFont val="Calibri"/>
      </rPr>
      <t>- Key Mess:</t>
    </r>
    <r>
      <rPr>
        <b/>
        <sz val="10"/>
        <color theme="1"/>
        <rFont val="Calibri"/>
      </rPr>
      <t xml:space="preserve"> Cùng HD SAISON - CHỢ TƯƠI Giảm 99.000 đồng cho đơn hàng từ 399.000 đồng</t>
    </r>
    <r>
      <rPr>
        <sz val="10"/>
        <color theme="1"/>
        <rFont val="Calibri"/>
      </rPr>
      <t xml:space="preserve">
- Scheme: 
+ Giảm 99.000 đồng cho đơn hàng từ 399.000 đồng thanh toán mỗi ngày
+ Code name: HDSAISON99
- Timeline: 05/09/2024 -15/03/2025
- Location: Nationwide</t>
    </r>
  </si>
  <si>
    <t>05/09/2024 - 15/03/2025</t>
  </si>
  <si>
    <t>Flash Sale Banner(1-4): 01/03
Hometop banner(10-12): 07/03</t>
  </si>
  <si>
    <t>HD SAISON ĐI CHỢ</t>
  </si>
  <si>
    <r>
      <rPr>
        <u/>
        <sz val="10"/>
        <color rgb="FF1155CC"/>
        <rFont val="Calibri"/>
      </rPr>
      <t>https://shopee.vn/m/HDSAISON-Mart-SPF</t>
    </r>
    <r>
      <rPr>
        <sz val="10"/>
        <rFont val="Calibri"/>
      </rPr>
      <t xml:space="preserve">        
</t>
    </r>
    <r>
      <rPr>
        <u/>
        <sz val="10"/>
        <color rgb="FF1155CC"/>
        <rFont val="Calibri"/>
      </rPr>
      <t>https://shopee.vn/m/HDSAISON-Mart-SP</t>
    </r>
  </si>
  <si>
    <t>Mar.FOOD</t>
  </si>
  <si>
    <r>
      <rPr>
        <sz val="10"/>
        <color theme="1"/>
        <rFont val="Calibri"/>
      </rPr>
      <t xml:space="preserve">- Key Mess: </t>
    </r>
    <r>
      <rPr>
        <b/>
        <sz val="10"/>
        <color theme="1"/>
        <rFont val="Calibri"/>
      </rPr>
      <t>Thẻ HD SAISON - MỘT CHẠM LÀ ĂN NGON giảm 50.000đồng cho đơn từ 140.000đ áp dụng mỗi ngày</t>
    </r>
    <r>
      <rPr>
        <sz val="10"/>
        <color theme="1"/>
        <rFont val="Calibri"/>
      </rPr>
      <t xml:space="preserve">
- Scheme: 
+ Giảm 50.000 đồng cho đơn hàng từ 140.000 đồng thanh toán mỗi ngày
+ Giảm 80.000 đồng cho đơn từ 180.000 đồng ngày 8 hằng tháng
+ Code name: HDSAISON50; HDSAISON80
- Timeline: 18/11/2024 -17/05/2025
- Location: Nationwide</t>
    </r>
  </si>
  <si>
    <t>Hometop banner(10-12): 04/03
Collection list banner: 08/03
Search banner: 15/03
On going banner: 20/03</t>
  </si>
  <si>
    <r>
      <rPr>
        <sz val="10"/>
        <color theme="1"/>
        <rFont val="Calibri"/>
      </rPr>
      <t xml:space="preserve">Hometop banner(10-12): 04/03
</t>
    </r>
    <r>
      <rPr>
        <sz val="10"/>
        <color theme="1"/>
        <rFont val="Calibri"/>
      </rPr>
      <t xml:space="preserve">Collection list banner: 08/03
</t>
    </r>
    <r>
      <rPr>
        <sz val="10"/>
        <color theme="1"/>
        <rFont val="Calibri"/>
      </rPr>
      <t>Search banner: 15/03
On going banner: 20/03</t>
    </r>
  </si>
  <si>
    <r>
      <rPr>
        <sz val="10"/>
        <color theme="1"/>
        <rFont val="Calibri"/>
      </rPr>
      <t xml:space="preserve">Hometop banner(10-12): 04/03
</t>
    </r>
    <r>
      <rPr>
        <sz val="10"/>
        <color theme="1"/>
        <rFont val="Calibri"/>
      </rPr>
      <t xml:space="preserve">Collection list banner: 08/03
</t>
    </r>
    <r>
      <rPr>
        <sz val="10"/>
        <color theme="1"/>
        <rFont val="Calibri"/>
      </rPr>
      <t>Search banner: 15/03
On going banner: 20/03</t>
    </r>
  </si>
  <si>
    <r>
      <rPr>
        <sz val="10"/>
        <color theme="1"/>
        <rFont val="Calibri"/>
      </rPr>
      <t xml:space="preserve">Hometop banner(10-12): 04/03
</t>
    </r>
    <r>
      <rPr>
        <sz val="10"/>
        <color theme="1"/>
        <rFont val="Calibri"/>
      </rPr>
      <t xml:space="preserve">Collection list banner: 08/03
</t>
    </r>
    <r>
      <rPr>
        <sz val="10"/>
        <color theme="1"/>
        <rFont val="Calibri"/>
      </rPr>
      <t>Search banner: 15/03
On going banner: 20/03</t>
    </r>
  </si>
  <si>
    <t>KV 4,15,20/3: ONSITE
KV 8/3: 8.3</t>
  </si>
  <si>
    <r>
      <rPr>
        <u/>
        <sz val="10"/>
        <color rgb="FF1155CC"/>
        <rFont val="Calibri"/>
      </rPr>
      <t>https://shopee.vn/m/HDSAISON-Food-SPF</t>
    </r>
    <r>
      <rPr>
        <sz val="10"/>
        <rFont val="Calibri"/>
      </rPr>
      <t xml:space="preserve">
</t>
    </r>
    <r>
      <rPr>
        <u/>
        <sz val="10"/>
        <color rgb="FF1155CC"/>
        <rFont val="Calibri"/>
      </rPr>
      <t>https://shopee.vn/m/HDSAISON-Food-SP</t>
    </r>
  </si>
  <si>
    <r>
      <rPr>
        <sz val="10"/>
        <color theme="1"/>
        <rFont val="Calibri"/>
      </rPr>
      <t xml:space="preserve">- Key Mess: </t>
    </r>
    <r>
      <rPr>
        <b/>
        <sz val="10"/>
        <color theme="1"/>
        <rFont val="Calibri"/>
      </rPr>
      <t>Ăn Hết Mọi Miền,Hi ShopeeFood khao 50%</t>
    </r>
    <r>
      <rPr>
        <sz val="10"/>
        <color theme="1"/>
        <rFont val="Calibri"/>
      </rPr>
      <t xml:space="preserve">
- Scheme: Ưu đãi đặc quyền thẻ Hi ShopeeFood giảm đến 50%
+ Existing User: Giảm 50k cho đơn Food từ 100k (HISPF50)
+ New user: Giảm 50k cho đơn hàng Food đầu tiên
+ Existing User: Giảm 50k cho đơn hàng Mart từ 250k( HISPF500M)
- Timeline: 1/12/2024 - 23/04/2025 
- Location: Nationwide</t>
    </r>
  </si>
  <si>
    <t>Flash sale banner(1-4): 24/03
Pop up(6h-10h): 25/03
Featured Collection 4-6 : 26/03
Floating(19h-22h): 23/03
HTC(16h-24h): 21/03</t>
  </si>
  <si>
    <t>GIẢM 50%
size HTC: MB_HTC_new.png</t>
  </si>
  <si>
    <r>
      <rPr>
        <sz val="10"/>
        <rFont val="Calibri"/>
      </rPr>
      <t xml:space="preserve">Link Collect: 
</t>
    </r>
    <r>
      <rPr>
        <u/>
        <sz val="10"/>
        <color rgb="FF1155CC"/>
        <rFont val="Calibri"/>
      </rPr>
      <t>https://shopeefood.vn/bo-suu-tap/an-het-moi-mien-hispf-giam-lien-50000d</t>
    </r>
    <r>
      <rPr>
        <sz val="10"/>
        <rFont val="Calibri"/>
      </rPr>
      <t xml:space="preserve">     
</t>
    </r>
    <r>
      <rPr>
        <u/>
        <sz val="10"/>
        <color rgb="FF1155CC"/>
        <rFont val="Calibri"/>
      </rPr>
      <t xml:space="preserve">https://shopeefood.shopee.vn/bo-suu-tap/an-het-moi-mien-hispf-giam-lien-50000d
</t>
    </r>
    <r>
      <rPr>
        <sz val="10"/>
        <rFont val="Calibri"/>
      </rPr>
      <t xml:space="preserve">HTC Cho bst store bán thẻ : </t>
    </r>
    <r>
      <rPr>
        <u/>
        <sz val="10"/>
        <color rgb="FF1155CC"/>
        <rFont val="Calibri"/>
      </rPr>
      <t>https://shopeefood.vn/thuong-hieu/mb-bank</t>
    </r>
  </si>
  <si>
    <r>
      <rPr>
        <sz val="10"/>
        <color theme="1"/>
        <rFont val="Calibri"/>
      </rPr>
      <t xml:space="preserve">- Key Mess: </t>
    </r>
    <r>
      <rPr>
        <b/>
        <sz val="10"/>
        <color theme="1"/>
        <rFont val="Calibri"/>
      </rPr>
      <t xml:space="preserve">Có Ultimate SaviY Ăn ngay chờ chi Giảm 50k cho đơn từ 100k 
</t>
    </r>
    <r>
      <rPr>
        <sz val="10"/>
        <color theme="1"/>
        <rFont val="Calibri"/>
      </rPr>
      <t>- Scheme: 
+ Giảm 50k cho đơn từ 100k với thẻ Tín dụng VietinBank JCB Ultimate SaviY
+ Code name: VIETINJCB50
- Timeline: 17/10/2024 - 31/03/2025
- Location: Nationwide</t>
    </r>
  </si>
  <si>
    <t>Flash Sale Banner(1-4): 04/03</t>
  </si>
  <si>
    <t>VIETINBANK</t>
  </si>
  <si>
    <r>
      <rPr>
        <u/>
        <sz val="10"/>
        <color rgb="FF1155CC"/>
        <rFont val="Calibri"/>
      </rPr>
      <t>https://shopee.vn/m/Vietinbank-SPF</t>
    </r>
    <r>
      <rPr>
        <sz val="10"/>
        <rFont val="Calibri"/>
      </rPr>
      <t xml:space="preserve">
</t>
    </r>
    <r>
      <rPr>
        <u/>
        <sz val="10"/>
        <color rgb="FF1155CC"/>
        <rFont val="Calibri"/>
      </rPr>
      <t>https://shopee.vn/m/Vietinbank-SP</t>
    </r>
  </si>
  <si>
    <r>
      <rPr>
        <sz val="10"/>
        <color theme="1"/>
        <rFont val="Calibri"/>
      </rPr>
      <t xml:space="preserve">- Key Mess: </t>
    </r>
    <r>
      <rPr>
        <b/>
        <sz val="10"/>
        <color theme="1"/>
        <rFont val="Calibri"/>
      </rPr>
      <t>NCB khao lớn, giảm đến 100.000Đ</t>
    </r>
    <r>
      <rPr>
        <sz val="10"/>
        <color theme="1"/>
        <rFont val="Calibri"/>
      </rPr>
      <t xml:space="preserve">
- Scheme: 
+ Giảm 30.000 VNĐ cho đơn hàng từ 100.000 VNĐ, với thẻ tín dụng NCB
+ Giảm 50.000 VNĐ cho đơn hàng từ 200.000 VNĐ, với thẻ tín dụng NCB
+ Giảm 100.000 VNĐ cho đơn hàng từ 300.000 VNĐ, với thẻ tín dụng NCB, áp dụng vào ngày 10 hàng tháng
+ Code name: NCB30, NCB50, NCB100
- Timeline: 1/11/2024-31/3/2025
- Location: Nationwide</t>
    </r>
  </si>
  <si>
    <r>
      <rPr>
        <sz val="10"/>
        <color theme="1"/>
        <rFont val="Calibri"/>
      </rPr>
      <t xml:space="preserve">Hometop banner(10-12): 10/03
Seach Banner: 10/03
Floating(6h-10h): 10/03
</t>
    </r>
    <r>
      <rPr>
        <sz val="10"/>
        <color theme="1"/>
        <rFont val="Calibri"/>
      </rPr>
      <t>SPF - FB Story (6h-10h): 10/03</t>
    </r>
  </si>
  <si>
    <r>
      <rPr>
        <sz val="10"/>
        <color theme="1"/>
        <rFont val="Calibri"/>
      </rPr>
      <t xml:space="preserve">Hometop banner(10-12): 10/03
Seach Banner: 10/03
Floating(6h-10h): 10/03
</t>
    </r>
    <r>
      <rPr>
        <sz val="10"/>
        <color theme="1"/>
        <rFont val="Calibri"/>
      </rPr>
      <t>SPF - FB Story (6h-10h): 10/03</t>
    </r>
  </si>
  <si>
    <r>
      <rPr>
        <sz val="10"/>
        <color theme="1"/>
        <rFont val="Calibri"/>
      </rPr>
      <t xml:space="preserve">Hometop banner(10-12): 10/03
Seach Banner: 10/03
Floating(6h-10h): 10/03
</t>
    </r>
    <r>
      <rPr>
        <sz val="10"/>
        <color theme="1"/>
        <rFont val="Calibri"/>
      </rPr>
      <t>SPF - FB Story (6h-10h): 10/03</t>
    </r>
  </si>
  <si>
    <r>
      <rPr>
        <sz val="10"/>
        <color theme="1"/>
        <rFont val="Calibri"/>
      </rPr>
      <t xml:space="preserve">Hometop banner(10-12): 10/03
Seach Banner: 10/03
Floating(6h-10h): 10/03
</t>
    </r>
    <r>
      <rPr>
        <sz val="10"/>
        <color theme="1"/>
        <rFont val="Calibri"/>
      </rPr>
      <t>SPF - FB Story (6h-10h): 10/03</t>
    </r>
  </si>
  <si>
    <r>
      <rPr>
        <u/>
        <sz val="10"/>
        <color rgb="FF1155CC"/>
        <rFont val="Calibri"/>
      </rPr>
      <t>https://shopee.vn/m/NCB-SPF</t>
    </r>
    <r>
      <rPr>
        <sz val="10"/>
        <rFont val="Calibri"/>
      </rPr>
      <t xml:space="preserve">
</t>
    </r>
    <r>
      <rPr>
        <u/>
        <sz val="10"/>
        <color rgb="FF1155CC"/>
        <rFont val="Calibri"/>
      </rPr>
      <t>https://shopee.vn/m/NCB-SP</t>
    </r>
  </si>
  <si>
    <r>
      <rPr>
        <b/>
        <sz val="10"/>
        <color theme="1"/>
        <rFont val="Calibri"/>
      </rPr>
      <t>Key mess: BIDV khao deal mỗi ngày Giảm ngay 60.000Đ</t>
    </r>
    <r>
      <rPr>
        <sz val="10"/>
        <color theme="1"/>
        <rFont val="Calibri"/>
      </rPr>
      <t xml:space="preserve">
- Scheme: Giảm ngay 60.000Đ cho đơn từ 120.000Đ
- Codename: BIDVCHAOBANMOI60
- Timeline: 18/12/2024 -  18/03/2025
- Location: Nationwide
- Service: Food &amp; Mart</t>
    </r>
  </si>
  <si>
    <t>Hometop Banner(10-12): 01/03, 17/03
Search Banner: 02/03, 18/03
SPF - Facebook Post 7h: 05/03
SPF - Instagram Post 10h: 06/03
Flash Sales Banner(1-4): 17/03</t>
  </si>
  <si>
    <t>Onsite</t>
  </si>
  <si>
    <r>
      <rPr>
        <u/>
        <sz val="10"/>
        <color rgb="FF1155CC"/>
        <rFont val="Calibri"/>
      </rPr>
      <t>https://shopee.vn/m/BIDVCredit-SPF</t>
    </r>
    <r>
      <rPr>
        <sz val="10"/>
        <rFont val="Calibri"/>
      </rPr>
      <t xml:space="preserve">
</t>
    </r>
    <r>
      <rPr>
        <u/>
        <sz val="10"/>
        <color rgb="FF1155CC"/>
        <rFont val="Calibri"/>
      </rPr>
      <t>https://shopee.vn/m/BIDVCredit-SP</t>
    </r>
  </si>
  <si>
    <r>
      <rPr>
        <sz val="10"/>
        <color theme="1"/>
        <rFont val="Calibri"/>
      </rPr>
      <t xml:space="preserve">- Key Mess: </t>
    </r>
    <r>
      <rPr>
        <b/>
        <sz val="10"/>
        <color theme="1"/>
        <rFont val="Calibri"/>
      </rPr>
      <t>BIDV Moneyverse khao bạn mỗi ngày, giảm 50.000Đ</t>
    </r>
    <r>
      <rPr>
        <sz val="10"/>
        <color theme="1"/>
        <rFont val="Calibri"/>
      </rPr>
      <t xml:space="preserve">
- Scheme: 
+ Giảm 50k cho đơn từ 100K
+ Code name: BIDVDEBIT50
- Timeline: 1/3/2025 đến khi hết ngân sách chương trình
- Location: Nationwide</t>
    </r>
  </si>
  <si>
    <t>1/3/2025 - 31/3/2025</t>
  </si>
  <si>
    <r>
      <rPr>
        <strike/>
        <sz val="10"/>
        <color theme="1"/>
        <rFont val="Calibri"/>
      </rPr>
      <t xml:space="preserve">SPF- Facebook Post 7h: 20/03
SPF - Instagram Post 10h: 19/03
</t>
    </r>
    <r>
      <rPr>
        <strike/>
        <sz val="10"/>
        <color theme="1"/>
        <rFont val="Calibri"/>
      </rPr>
      <t>Search Banner: 18/03
Flash Sales Banner(1-4): 17/03
Hometop banner (10-12): 17/03</t>
    </r>
  </si>
  <si>
    <r>
      <rPr>
        <strike/>
        <sz val="10"/>
        <color theme="1"/>
        <rFont val="Calibri"/>
      </rPr>
      <t xml:space="preserve">SPF- Facebook Post 7h: 20/03
SPF - Instagram Post 10h: 19/03
</t>
    </r>
    <r>
      <rPr>
        <strike/>
        <sz val="10"/>
        <color theme="1"/>
        <rFont val="Calibri"/>
      </rPr>
      <t>Search Banner: 18/03
Flash Sales Banner(1-4): 17/03
Hometop banner (10-12): 17/03</t>
    </r>
  </si>
  <si>
    <r>
      <rPr>
        <strike/>
        <sz val="10"/>
        <color theme="1"/>
        <rFont val="Calibri"/>
      </rPr>
      <t xml:space="preserve">SPF- Facebook Post 7h: 20/03
SPF - Instagram Post 10h: 19/03
</t>
    </r>
    <r>
      <rPr>
        <strike/>
        <sz val="10"/>
        <color theme="1"/>
        <rFont val="Calibri"/>
      </rPr>
      <t>Search Banner: 18/03
Flash Sales Banner(1-4): 17/03
Hometop banner (10-12): 17/03</t>
    </r>
  </si>
  <si>
    <r>
      <rPr>
        <strike/>
        <sz val="10"/>
        <color theme="1"/>
        <rFont val="Calibri"/>
      </rPr>
      <t xml:space="preserve">SPF- Facebook Post 7h: 20/03
SPF - Instagram Post 10h: 19/03
</t>
    </r>
    <r>
      <rPr>
        <strike/>
        <sz val="10"/>
        <color theme="1"/>
        <rFont val="Calibri"/>
      </rPr>
      <t>Search Banner: 18/03
Flash Sales Banner(1-4): 17/03
Hometop banner (10-12): 17/03</t>
    </r>
  </si>
  <si>
    <t>50K</t>
  </si>
  <si>
    <r>
      <rPr>
        <sz val="10"/>
        <color theme="1"/>
        <rFont val="Calibri"/>
      </rPr>
      <t xml:space="preserve">- Key Mess: </t>
    </r>
    <r>
      <rPr>
        <b/>
        <sz val="10"/>
        <color theme="1"/>
        <rFont val="Calibri"/>
      </rPr>
      <t>KHAO BẠN MỖI NGÀY</t>
    </r>
    <r>
      <rPr>
        <sz val="10"/>
        <color theme="1"/>
        <rFont val="Calibri"/>
      </rPr>
      <t xml:space="preserve"> </t>
    </r>
    <r>
      <rPr>
        <b/>
        <sz val="10"/>
        <color theme="1"/>
        <rFont val="Calibri"/>
      </rPr>
      <t>Giảm 50k cho đơn từ 100k với thẻ Tín dụng  TPB JCB Cashback</t>
    </r>
    <r>
      <rPr>
        <sz val="10"/>
        <color theme="1"/>
        <rFont val="Calibri"/>
      </rPr>
      <t xml:space="preserve">
- Scheme: 
+ Giảm 50k cho đơn từ 100k với thẻ Tín dụng TPB JCB Cashback
+ Code name: TPBJCB50
- Timeline: 1/1/2025-31/12/2025
- Location: Nationwide</t>
    </r>
  </si>
  <si>
    <t>1/1/2025 - 31/12/2025</t>
  </si>
  <si>
    <t>Hometop banner(10-12): 12/03
SPF - Insta Story(6h-10h): 11/03 
Floating(19h-22h): 13/03
SPF - Facebook Post 7h: 13/03, 20/03
SPF - Instagram Post 10h: 19/03</t>
  </si>
  <si>
    <t>ONSITE</t>
  </si>
  <si>
    <r>
      <rPr>
        <u/>
        <sz val="10"/>
        <color rgb="FF1155CC"/>
        <rFont val="Calibri"/>
      </rPr>
      <t>https://shopee.vn/m/TPBJCBCASHBACK-SPF</t>
    </r>
    <r>
      <rPr>
        <sz val="10"/>
        <rFont val="Calibri"/>
      </rPr>
      <t xml:space="preserve">
</t>
    </r>
    <r>
      <rPr>
        <u/>
        <sz val="10"/>
        <color rgb="FF1155CC"/>
        <rFont val="Calibri"/>
      </rPr>
      <t>https://shopee.vn/m/TPBJCBCASHBACK-SP</t>
    </r>
  </si>
  <si>
    <r>
      <rPr>
        <sz val="10"/>
        <rFont val="Calibri"/>
      </rPr>
      <t xml:space="preserve">- Key message: </t>
    </r>
    <r>
      <rPr>
        <b/>
        <sz val="10"/>
        <rFont val="Calibri"/>
      </rPr>
      <t>Growplus+ Deal xịn Giảm sâu - Giảm 25%</t>
    </r>
    <r>
      <rPr>
        <sz val="10"/>
        <rFont val="Calibri"/>
      </rPr>
      <t xml:space="preserve">
- Scheme:
</t>
    </r>
    <r>
      <rPr>
        <u/>
        <sz val="10"/>
        <color rgb="FF1155CC"/>
        <rFont val="Calibri"/>
      </rPr>
      <t xml:space="preserve">PS SKU 
</t>
    </r>
    <r>
      <rPr>
        <sz val="10"/>
        <rFont val="Calibri"/>
      </rPr>
      <t>- Location: HN
- Timeline: 15/03 - 18/03</t>
    </r>
  </si>
  <si>
    <t>15/03 - 18/03</t>
  </si>
  <si>
    <r>
      <rPr>
        <b/>
        <sz val="10"/>
        <color theme="1"/>
        <rFont val="Calibri"/>
      </rPr>
      <t xml:space="preserve">1 Win 4:
</t>
    </r>
    <r>
      <rPr>
        <sz val="10"/>
        <color theme="1"/>
        <rFont val="Calibri"/>
      </rPr>
      <t>Search Placeholder(19h-22h): 16/03, 17/03
Hometop banner(10-12): 15/03, 16/03
Static banner(4): 17/03, 18/03</t>
    </r>
  </si>
  <si>
    <t>https://drive.google.com/drive/folders/1W139hojlFiLih-SoT5Y89lmA8MReRrLT</t>
  </si>
  <si>
    <t>w4-growplus</t>
  </si>
  <si>
    <r>
      <rPr>
        <sz val="10"/>
        <color theme="1"/>
        <rFont val="Calibri"/>
      </rPr>
      <t xml:space="preserve">- Key Message: </t>
    </r>
    <r>
      <rPr>
        <b/>
        <sz val="10"/>
        <color theme="1"/>
        <rFont val="Calibri"/>
      </rPr>
      <t xml:space="preserve">SĂN DEAL KEM BƠ 251 CHỈ 1K </t>
    </r>
    <r>
      <rPr>
        <sz val="10"/>
        <color theme="1"/>
        <rFont val="Calibri"/>
      </rPr>
      <t xml:space="preserve">
- Scheme: KEM BƠ TRÁI CÂY TÔ 251 GIẢM MÓN VỀ 1k 
+ 10/03 - 11/03: Giảm các món best seller về 1k tất cả khung giờ
+ 12/03 : khung 13h-16h: Giảm các món best seller về 1k
Số lượng có hạn
- Timeline: 10/03 - 12/03
- Location: HCM</t>
    </r>
  </si>
  <si>
    <t xml:space="preserve">Dùng KV cũ </t>
  </si>
  <si>
    <r>
      <rPr>
        <b/>
        <sz val="10"/>
        <color theme="1"/>
        <rFont val="Calibri"/>
      </rPr>
      <t xml:space="preserve">1 Combo1:
</t>
    </r>
    <r>
      <rPr>
        <sz val="10"/>
        <color theme="1"/>
        <rFont val="Calibri"/>
      </rPr>
      <t>Static Banner (1): 10/03 - 12/03
Popup(13h - 16h):  11/03</t>
    </r>
  </si>
  <si>
    <t>a-kem-bo-251</t>
  </si>
  <si>
    <r>
      <rPr>
        <sz val="10"/>
        <color theme="1"/>
        <rFont val="Calibri"/>
      </rPr>
      <t xml:space="preserve">- Key Message: </t>
    </r>
    <r>
      <rPr>
        <b/>
        <sz val="10"/>
        <color theme="1"/>
        <rFont val="Calibri"/>
      </rPr>
      <t xml:space="preserve">SĂN DEAL KEM BƠ 251 CHỈ 1K </t>
    </r>
    <r>
      <rPr>
        <sz val="10"/>
        <color theme="1"/>
        <rFont val="Calibri"/>
      </rPr>
      <t xml:space="preserve">
- Scheme: KEM BƠ TRÁI CÂY TÔ 251 GIẢM MÓN VỀ 1k 
+ 14, 15, 17, 18, 22, 23, 24, 25, 31/03 :  Giảm các món best seller về 1k tất cả khung giờ
+ 16, 29, 30/03 : khung 13h-16h: Giảm các món best seller về 1k
Số lượng có hạn
- Timeline: 14/03-16/03; 17/03, 18/03,22/03;  23/03-25/03, 29/03 -31/03
- Location: HCM</t>
    </r>
  </si>
  <si>
    <t>14/03-16/03; 
17/03, 18/03,22/03;  
23/03-25/03, 
29/03 -31/03</t>
  </si>
  <si>
    <t>https://drive.google.com/drive/folders/1FBHGWQvAoECkklWldEZg-Eaw0AdKCi2P</t>
  </si>
  <si>
    <t xml:space="preserve">Pick món trong file </t>
  </si>
  <si>
    <r>
      <rPr>
        <b/>
        <sz val="10"/>
        <color theme="1"/>
        <rFont val="Calibri"/>
      </rPr>
      <t xml:space="preserve">4 Combo3:
</t>
    </r>
    <r>
      <rPr>
        <sz val="10"/>
        <color theme="1"/>
        <rFont val="Calibri"/>
      </rPr>
      <t>Static Banner (6): 14/03-16/03; 17/03, 18/03,22/03;  23/03-25/03, 29/03 -31/03
Pop-up(19h-22h): 14/03
Pop-up(13h-16h): 18/03, 25/03, 29/03</t>
    </r>
  </si>
  <si>
    <r>
      <rPr>
        <sz val="10"/>
        <rFont val="Calibri"/>
      </rPr>
      <t xml:space="preserve">Deadline 4/3
</t>
    </r>
    <r>
      <rPr>
        <u/>
        <sz val="10"/>
        <color rgb="FF1155CC"/>
        <rFont val="Calibri"/>
      </rPr>
      <t>https://drive.google.com/drive/u/0/folders/1v-myeGJdAfh-gN49WaqCoHd6n-JBs_YV</t>
    </r>
  </si>
  <si>
    <t>a-kem-bo---trai-cay-to--an-vat</t>
  </si>
  <si>
    <r>
      <rPr>
        <sz val="10"/>
        <color theme="1"/>
        <rFont val="Calibri"/>
      </rPr>
      <t xml:space="preserve">- Key Message: </t>
    </r>
    <r>
      <rPr>
        <b/>
        <sz val="10"/>
        <color theme="1"/>
        <rFont val="Calibri"/>
      </rPr>
      <t>Lotteria Khao deal Giảm 50.000 đồng</t>
    </r>
    <r>
      <rPr>
        <sz val="10"/>
        <color theme="1"/>
        <rFont val="Calibri"/>
      </rPr>
      <t xml:space="preserve">
- Scheme:
Voucher: 
+ LOTTERIA50 giảm 50k cho đơn 269k 
+ LOTTERIA30K GIẢM 30K CHO ĐƠN 150K
- Timeline NW: 21/03 - 23/03 
- Timeline HN,DN,OTH: 24/03 - 26/03
- Location: TP. HCM, Đồng Nai, Bình Dương, Quảng Ninh, Hà Nội, Huế, Đắk Lắk, Đà Nẵng, Vũng Tàu, Lâm Đồng, Khánh Hoà, Hải Phòng, Nghệ An, Thanh Hoá, Cần Thơ, Bắc Ninh, Bình Định, Tiền Giang, Long An, An Giang, Vĩnh Long, Cà Mau, Sóc Trăng, Trà Vinh, Quảng Nam, Nam Định, Hải Dương, Đồng Tháp, Bình Thuận, Phú Yên</t>
    </r>
  </si>
  <si>
    <t>21/03 - 23/03, 24/03 - 26/03</t>
  </si>
  <si>
    <r>
      <rPr>
        <b/>
        <sz val="10"/>
        <color theme="1"/>
        <rFont val="Calibri"/>
      </rPr>
      <t xml:space="preserve">1 Win 3 NW:
</t>
    </r>
    <r>
      <rPr>
        <sz val="10"/>
        <color theme="1"/>
        <rFont val="Calibri"/>
      </rPr>
      <t>Hometop banner(7-9): 22/03, 23/03
Static banner(1-3): 21/03</t>
    </r>
  </si>
  <si>
    <r>
      <rPr>
        <b/>
        <sz val="10"/>
        <color theme="1"/>
        <rFont val="Calibri"/>
      </rPr>
      <t xml:space="preserve">1 Win 3 NW + 1 Win 3 HN:
</t>
    </r>
    <r>
      <rPr>
        <sz val="10"/>
        <color theme="1"/>
        <rFont val="Calibri"/>
      </rPr>
      <t>Hometop banner(7-9): 22/03, 23/03, 24/03, 25/03
Static banner(1-3): 21/03, 26/03</t>
    </r>
  </si>
  <si>
    <r>
      <rPr>
        <b/>
        <sz val="10"/>
        <color theme="1"/>
        <rFont val="Calibri"/>
      </rPr>
      <t xml:space="preserve">1 Win 3 NW + 1 Win 3 DN:
</t>
    </r>
    <r>
      <rPr>
        <sz val="10"/>
        <color theme="1"/>
        <rFont val="Calibri"/>
      </rPr>
      <t>Hometop banner(7-9): 22/03, 23/03, 24/03, 25/03
Static banner(1-3): 21/03, 26/03</t>
    </r>
  </si>
  <si>
    <r>
      <rPr>
        <b/>
        <sz val="10"/>
        <color theme="1"/>
        <rFont val="Calibri"/>
      </rPr>
      <t xml:space="preserve">1 Win 3 NW + 1 Win 3 OTH:
BH,BD,QNinh,Hue,BMT,VT,DL,KH,HP,NA,TH,CT,BN,QNhon,TG,LA,AG,VL,CM,ST,TV,HA,ND,HD,DT,PT,PY
</t>
    </r>
    <r>
      <rPr>
        <sz val="10"/>
        <color theme="1"/>
        <rFont val="Calibri"/>
      </rPr>
      <t>Hometop banner(7-9): 22/03, 23/03, 24/03, 25/03
Static banner(1-3): 21/03, 26/03</t>
    </r>
  </si>
  <si>
    <t>https://drive.google.com/drive/u/0/folders/15PLzPstiRPgd5VtVVjzvKz6c3QHqfBeI</t>
  </si>
  <si>
    <t>w3-lotteria-50</t>
  </si>
  <si>
    <r>
      <rPr>
        <sz val="10"/>
        <color theme="1"/>
        <rFont val="Calibri"/>
      </rPr>
      <t xml:space="preserve">- Key Message: </t>
    </r>
    <r>
      <rPr>
        <b/>
        <sz val="10"/>
        <color theme="1"/>
        <rFont val="Calibri"/>
      </rPr>
      <t>Lotteria Khao deal Giảm 50.000 đồng</t>
    </r>
    <r>
      <rPr>
        <sz val="10"/>
        <color theme="1"/>
        <rFont val="Calibri"/>
      </rPr>
      <t xml:space="preserve">
- Scheme:
Voucher: 
+ LOTTERIA50 giảm 50k cho đơn 269k 
+ LOTTERIA30K GIẢM 30K CHO ĐƠN 150K
- Timeline: 24/03 - 26/03
- Location: TP. HCM</t>
    </r>
  </si>
  <si>
    <t>24/03 - 26/03</t>
  </si>
  <si>
    <r>
      <rPr>
        <b/>
        <sz val="10"/>
        <color theme="1"/>
        <rFont val="Calibri"/>
      </rPr>
      <t xml:space="preserve">Win 4:
</t>
    </r>
    <r>
      <rPr>
        <sz val="10"/>
        <color theme="1"/>
        <rFont val="Calibri"/>
      </rPr>
      <t>Search Placeholder(17h-19h): 24/03, 26/03
Hometop banner(10-12): 24/03, 25/03
Static banner(5): 25/03, 26/03</t>
    </r>
  </si>
  <si>
    <t>w4-lotteria</t>
  </si>
  <si>
    <r>
      <rPr>
        <sz val="10"/>
        <color theme="1"/>
        <rFont val="Calibri"/>
      </rPr>
      <t xml:space="preserve">- Key Message: </t>
    </r>
    <r>
      <rPr>
        <b/>
        <sz val="10"/>
        <color theme="1"/>
        <rFont val="Calibri"/>
      </rPr>
      <t>Lotteria Khao deal Giảm 50.000 đồng</t>
    </r>
    <r>
      <rPr>
        <sz val="10"/>
        <color theme="1"/>
        <rFont val="Calibri"/>
      </rPr>
      <t xml:space="preserve">
- Scheme:
Voucher:
+ LOTTERIA50 giảm 50k cho đơn 269k 
+ LOTTERIA30K GIẢM 30K CHO ĐƠN 150K
- Timeline: 16/03 - 20/03
- Location: Đồng Nai, Bình Dương, Quảng Ninh, Hà Nội, Huế, Đắk Lắk, Đà Nẵng, Vũng Tàu, Lâm Đồng, Khánh Hoà, Hải Phòng, Nghệ An, Thanh Hoá, Cần Thơ, Bắc Ninh, Bình Định, Tiền Giang, Long An, An Giang, Vĩnh Long, Cà Mau, Sóc Trăng, Trà Vinh, Quảng Nam, Nam Định, Hải Dương, Đồng Tháp, Bình Thuận, Phú Yên</t>
    </r>
  </si>
  <si>
    <t>16/03 - 20/03</t>
  </si>
  <si>
    <r>
      <rPr>
        <b/>
        <sz val="10"/>
        <color theme="1"/>
        <rFont val="Calibri"/>
      </rPr>
      <t xml:space="preserve">1 Win 1 HN,DN,OTH:
</t>
    </r>
    <r>
      <rPr>
        <sz val="10"/>
        <color theme="1"/>
        <rFont val="Calibri"/>
      </rPr>
      <t>Search Placeholder(10h-12h): 18/03
Search Placeholder(17h-19h): 20/03
Hometop banner(7-9): 17/03, 18/03
Static banner(1-3): 16/03, 19/03
Floating(16h-19h): 20/03
Popup(16h-19h): 16/03</t>
    </r>
  </si>
  <si>
    <r>
      <rPr>
        <b/>
        <sz val="10"/>
        <color theme="1"/>
        <rFont val="Calibri"/>
      </rPr>
      <t xml:space="preserve">1 Win 1 HN,DN,OTH:
</t>
    </r>
    <r>
      <rPr>
        <sz val="10"/>
        <color theme="1"/>
        <rFont val="Calibri"/>
      </rPr>
      <t>Search Placeholder(10h-12h): 18/03
Search Placeholder(17h-19h): 20/03
Hometop banner(7-9): 17/03, 18/03
Static banner(1-3): 16/03, 19/03
Floating(16h-19h): 20/03
Popup(16h-19h): 16/03</t>
    </r>
  </si>
  <si>
    <r>
      <rPr>
        <b/>
        <sz val="10"/>
        <color theme="1"/>
        <rFont val="Calibri"/>
      </rPr>
      <t xml:space="preserve">1 Win 1 HN,DN,OTH:
BH,BD,QNinh,Hue,BMT,VT,DL,KH,HP,NA,TH,CT,BN,QNhon,TG,LA,AG,VL,CM,ST,TV,HA,ND,HD,DT,PT,PY
</t>
    </r>
    <r>
      <rPr>
        <sz val="10"/>
        <color theme="1"/>
        <rFont val="Calibri"/>
      </rPr>
      <t>Search Placeholder(10h-12h): 18/03
Search Placeholder(17h-19h): 20/03
Hometop banner(7-9): 17/03, 18/03
Static banner(1-3): 16/03, 19/03
Floating(16h-19h): 20/03
Popup(16h-19h): 19/03</t>
    </r>
  </si>
  <si>
    <t>w1-lotteria</t>
  </si>
  <si>
    <r>
      <rPr>
        <sz val="10"/>
        <color theme="1"/>
        <rFont val="Calibri"/>
      </rPr>
      <t xml:space="preserve">- Key Message: </t>
    </r>
    <r>
      <rPr>
        <b/>
        <sz val="10"/>
        <color theme="1"/>
        <rFont val="Calibri"/>
      </rPr>
      <t>Lotteria Khao deal Giảm 50.000 đồng</t>
    </r>
    <r>
      <rPr>
        <sz val="10"/>
        <color theme="1"/>
        <rFont val="Calibri"/>
      </rPr>
      <t xml:space="preserve">
- Scheme:
Voucher:
+ LOTTERIA50 giảm 50k cho đơn 269k 
+ LOTTERIA30K GIẢM 30K CHO ĐƠN 150K
- Timeline: 01/03, 02/03, 04/03 - 06/03, 10/03 - 14/03
- Location: Đồng Nai, Bình Dương, Quảng Ninh, Hà Nội, Huế, Đắk Lắk, Đà Nẵng, Vũng Tàu, Lâm Đồng, Khánh Hoà, Hải Phòng, Nghệ An, Thanh Hoá, Cần Thơ, Bắc Ninh, Bình Định, Tiền Giang, Long An, An Giang, Vĩnh Long, Cà Mau, Sóc Trăng, Trà Vinh, Quảng Nam, Nam Định, Hải Dương, Đồng Tháp, Bình Thuận, Phú Yên</t>
    </r>
  </si>
  <si>
    <t>01/03, 02/03, 04/03 - 06/03, 10/03 - 14/03</t>
  </si>
  <si>
    <r>
      <rPr>
        <b/>
        <sz val="10"/>
        <color theme="1"/>
        <rFont val="Calibri"/>
      </rPr>
      <t xml:space="preserve">2 Win 2 HN,DN,OTH:
</t>
    </r>
    <r>
      <rPr>
        <sz val="10"/>
        <color theme="1"/>
        <rFont val="Calibri"/>
      </rPr>
      <t>Search Placeholder(17h-19h): 05/03, 06/03, 11/03, 12/03
Hometop banner(7-9): 04/03, 05/03, 13/03, 14/03
Static banner(4): 01/03, 02/03, 10/03, 11/03
Pop up(16h-19h): 06/03, 10/03</t>
    </r>
  </si>
  <si>
    <r>
      <rPr>
        <b/>
        <sz val="10"/>
        <color theme="1"/>
        <rFont val="Calibri"/>
      </rPr>
      <t xml:space="preserve">2 Win 2 HN,DN,OTH:
</t>
    </r>
    <r>
      <rPr>
        <sz val="10"/>
        <color theme="1"/>
        <rFont val="Calibri"/>
      </rPr>
      <t>Search Placeholder(17h-19h): 05/03, 06/03, 11/03, 12/03
Hometop banner(7-9): 04/03, 05/03, 13/03, 14/03
Static banner(4): 01/03, 02/03, 10/03, 11/03
Pop up(16h-19h): 06/03, 10/03</t>
    </r>
  </si>
  <si>
    <r>
      <rPr>
        <b/>
        <sz val="10"/>
        <color theme="1"/>
        <rFont val="Calibri"/>
      </rPr>
      <t xml:space="preserve">2 Win 2 HN,DN,OTH:
BH,BD,QNinh,Hue,BMT,VT,DL,KH,HP,NA,TH,CT,BN,QNhon,TG,LA,AG,VL,CM,ST,TV,HA,ND,HD,DT,PT,PY
</t>
    </r>
    <r>
      <rPr>
        <sz val="10"/>
        <color theme="1"/>
        <rFont val="Calibri"/>
      </rPr>
      <t>Search Placeholder(17h-19h): 05/03, 06/03, 11/03, 12/03
Hometop banner(7-9): 04/03, 05/03, 13/03, 14/03
Static banner(4): 01/03, 02/03, 10/03, 11/03
Pop up(16h-19h): 04/03, 10/03</t>
    </r>
  </si>
  <si>
    <t>w2-lotteria</t>
  </si>
  <si>
    <r>
      <rPr>
        <sz val="10"/>
        <color theme="1"/>
        <rFont val="Calibri"/>
      </rPr>
      <t xml:space="preserve">- Key message:  </t>
    </r>
    <r>
      <rPr>
        <b/>
        <sz val="10"/>
        <color theme="1"/>
        <rFont val="Calibri"/>
      </rPr>
      <t>Tiệm Trà Mai Khôi Khao Deal 19k + Voucher 20k</t>
    </r>
    <r>
      <rPr>
        <sz val="10"/>
        <color theme="1"/>
        <rFont val="Calibri"/>
      </rPr>
      <t xml:space="preserve">
- Scheme: 
+ Gạch giá full menu sz L giá gốc từ 45k về 19k
+ Code : MAIKHOI20K Giảm 20k cho đơn từ 39k 
+ Số lượng code: 333 Code/day
- Timeline: 09/03 - 14/03
- Location: Hà Nội</t>
    </r>
  </si>
  <si>
    <t>09/03 - 14/03</t>
  </si>
  <si>
    <t>Pick 3 món:
- Bông gạo(vị trí bên trái)
- Hạt gạo làng ta(ở giữa)
- Mai khôi lệ chi(bên phải)</t>
  </si>
  <si>
    <r>
      <rPr>
        <sz val="10"/>
        <rFont val="Calibri"/>
      </rPr>
      <t xml:space="preserve">Adapt </t>
    </r>
    <r>
      <rPr>
        <u/>
        <sz val="10"/>
        <color rgb="FF1155CC"/>
        <rFont val="Calibri"/>
      </rPr>
      <t>KV Cũ</t>
    </r>
    <r>
      <rPr>
        <sz val="10"/>
        <rFont val="Calibri"/>
      </rPr>
      <t>:
- Thay keymess mới
- Thay background màu nền nhạt làm nổi bật món
- Thay ảnh món mới</t>
    </r>
  </si>
  <si>
    <r>
      <rPr>
        <b/>
        <sz val="10"/>
        <color theme="1"/>
        <rFont val="Calibri"/>
      </rPr>
      <t xml:space="preserve">1 Win 1:
</t>
    </r>
    <r>
      <rPr>
        <sz val="10"/>
        <color theme="1"/>
        <rFont val="Calibri"/>
      </rPr>
      <t>Search Placeholder(14h-17h): 09/03, 14/03
Hometop banner(7-9): 12/03, 13/03
Static banner(1-3): 10/03, 11/03
Floating(13h-16h): 13/03
Popup(13h-16h): 12/03</t>
    </r>
  </si>
  <si>
    <r>
      <rPr>
        <sz val="10"/>
        <rFont val="Calibri"/>
      </rPr>
      <t xml:space="preserve">Deadline 26/2
</t>
    </r>
    <r>
      <rPr>
        <u/>
        <sz val="10"/>
        <color rgb="FF1155CC"/>
        <rFont val="Calibri"/>
      </rPr>
      <t>https://drive.google.com/drive/u/0/folders/1-WucphS5cZLYvs0Xoy11KLuQUw1etOi9</t>
    </r>
  </si>
  <si>
    <t>w1-tiem-tra-mai-khoi</t>
  </si>
  <si>
    <r>
      <rPr>
        <sz val="10"/>
        <color theme="1"/>
        <rFont val="Calibri"/>
      </rPr>
      <t>Mua 2 Tặng 1 
Combo Gốc: Bơ Già Dừa Non (L) + 1</t>
    </r>
    <r>
      <rPr>
        <sz val="10"/>
        <color rgb="FF0000FF"/>
        <rFont val="Calibri"/>
      </rPr>
      <t xml:space="preserve"> Cóc Cóc Đác Đác L</t>
    </r>
    <r>
      <rPr>
        <sz val="10"/>
        <color theme="1"/>
        <rFont val="Calibri"/>
      </rPr>
      <t xml:space="preserve">
Tặng 1 trong 3 món sau: HiBi Sơ Ri (L)/ Cóc Cóc Đác Đác L/Oolong Ba Lá size L
giá gốc 207k giảm còn 128k
Duy nhất ngày 3/3 &amp; 21/3: Trà Oolong Nướng Sữa giảm 44k còn 30k
Voucher: KATINAT50K giảm 25% cap 50k
Location: NW
Timeline:
03/03
07/03
08/03
21/03
</t>
    </r>
    <r>
      <rPr>
        <sz val="10"/>
        <color rgb="FF0000FF"/>
        <rFont val="Calibri"/>
      </rPr>
      <t>28/03
31/03</t>
    </r>
  </si>
  <si>
    <r>
      <rPr>
        <sz val="10"/>
        <color theme="1"/>
        <rFont val="Calibri"/>
      </rPr>
      <t xml:space="preserve">03/03
07/03
08/03
21/03
</t>
    </r>
    <r>
      <rPr>
        <sz val="10"/>
        <color rgb="FF0000FF"/>
        <rFont val="Calibri"/>
      </rPr>
      <t>28/03
31/03</t>
    </r>
  </si>
  <si>
    <t>SPH (5h-10h): 07/03
Bottom banner: 07/03
Hometop banner #6: 21/03
Pop-up (6h-10h): 21/03</t>
  </si>
  <si>
    <t>SPH (5h-10h): 07/03
Bottom banner: 07/03
Hometop banner #6: 21/03
Pop-up (13h-16h): 21/03</t>
  </si>
  <si>
    <r>
      <rPr>
        <sz val="10"/>
        <rFont val="Calibri"/>
      </rPr>
      <t xml:space="preserve">3/3 dùng KV này: </t>
    </r>
    <r>
      <rPr>
        <u/>
        <sz val="10"/>
        <color rgb="FF1155CC"/>
        <rFont val="Calibri"/>
      </rPr>
      <t>https://drive.google.com/drive/u/0/folders/1E-JMV7thBEko7Vi31jqyMUYlBWK6Y-sd</t>
    </r>
    <r>
      <rPr>
        <sz val="10"/>
        <rFont val="Calibri"/>
      </rPr>
      <t xml:space="preserve">
từ 7/3 dùng KV: [26/2 có] </t>
    </r>
    <r>
      <rPr>
        <u/>
        <sz val="10"/>
        <color rgb="FF1155CC"/>
        <rFont val="Calibri"/>
      </rPr>
      <t>https://drive.google.com/drive/folders/1pMD_NzmZoG3VjJvaMag2GRozoOq9jtff</t>
    </r>
  </si>
  <si>
    <t>jb-katinat</t>
  </si>
  <si>
    <r>
      <rPr>
        <sz val="10"/>
        <color theme="1"/>
        <rFont val="Calibri"/>
      </rPr>
      <t xml:space="preserve">KATINAT khao Katies
Combo 3 ly size L giảm 20%
</t>
    </r>
    <r>
      <rPr>
        <sz val="10"/>
        <color rgb="FF0000FF"/>
        <rFont val="Calibri"/>
      </rPr>
      <t xml:space="preserve">- Cóc Cóc Đác Đác
</t>
    </r>
    <r>
      <rPr>
        <sz val="10"/>
        <color theme="1"/>
        <rFont val="Calibri"/>
      </rPr>
      <t xml:space="preserve">- Bơ Già Dừa Non
- Hibi Sơ Ri
</t>
    </r>
    <r>
      <rPr>
        <sz val="10"/>
        <color rgb="FF0000FF"/>
        <rFont val="Calibri"/>
      </rPr>
      <t xml:space="preserve">Giá gốc: 207,000
</t>
    </r>
    <r>
      <rPr>
        <sz val="10"/>
        <color theme="1"/>
        <rFont val="Calibri"/>
      </rPr>
      <t>Giá giảm: 159,000
Voucher: KATINAT50K giảm 25% cap 50k
Location: NW
Timeline:
04/03 - 14/03
24/03 - 28/03
31/03</t>
    </r>
  </si>
  <si>
    <t>04/03 - 14/03
24/03 - 28/03
31/03</t>
  </si>
  <si>
    <t>Floating (13h-16h): 04/03, 28/03
SPH (12h-14h): 05/03
Story IG SPF: 06/03
HTC (0h-11h): 10/03
HTC (8h-16h): 26/03
Hometop banner: 11/03, 25/03, 31/03
Flash sale banner: 12/03
SPF Page: 13/03
Bottom banner: 14/03
Static banner: 24/03
Pop-up (6h-10h): 27/03</t>
  </si>
  <si>
    <t>Floating (13h-16h): 28/03
SPH (12h-14h): 05/03
Story IG SPF: 06/03
HTC (0h-8h): 04/03
HTC (0h-11h): 10/03
HTC (8h-16h): 26/03
Hometop banner: 11/03, 25/03, 31/03
Flash sale banner: 12/03
SPF Page: 13/03
Bottom banner: 14/03
Static banner: 24/03
Pop-up (6h-10h): 27/03</t>
  </si>
  <si>
    <r>
      <rPr>
        <sz val="10"/>
        <rFont val="Calibri"/>
      </rPr>
      <t xml:space="preserve">4-5/3 dùng KV: </t>
    </r>
    <r>
      <rPr>
        <u/>
        <sz val="10"/>
        <color rgb="FF1155CC"/>
        <rFont val="Calibri"/>
      </rPr>
      <t xml:space="preserve">https://drive.google.com/drive/u/0/folders/1be21cgP5CnwmnNPGA4bW6hchGl5jxCz9
</t>
    </r>
    <r>
      <rPr>
        <sz val="10"/>
        <rFont val="Calibri"/>
      </rPr>
      <t xml:space="preserve">từ 6/3 dùng KV này: [26/2 có] </t>
    </r>
    <r>
      <rPr>
        <u/>
        <sz val="10"/>
        <color rgb="FF1155CC"/>
        <rFont val="Calibri"/>
      </rPr>
      <t>https://drive.google.com/drive/folders/1GbilneBOEgKocrpXxcBk440q-tKrUz7r</t>
    </r>
  </si>
  <si>
    <t>jb-katinat-cf</t>
  </si>
  <si>
    <t>3 mónBAU</t>
  </si>
  <si>
    <t>KATINAT KHAO KATIES
Mê Dừa Non 39k (giá gốc 49k)
Trà Sữa 30k (giá gốc 44k)
(size M, +14k size L)
Voucher: KATINAT50K giảm 25% cap 50k
Location: NW
Timeline:
01/03 - 03/03
15/03 - 23/03
31/03</t>
  </si>
  <si>
    <t>01/03 - 03/03
15/03 - 23/03
31/03</t>
  </si>
  <si>
    <t>HTc (16h-24h): 17/03
Bottom banner: 18/03
Hometop banner: 19/03
Flash sale banner: 20/03</t>
  </si>
  <si>
    <t>https://drive.google.com/drive/u/0/folders/1PbtCIWPLddBmfQlaMC6xXEQ7exbFrdPK</t>
  </si>
  <si>
    <t>jb-katinat-coffee</t>
  </si>
  <si>
    <r>
      <rPr>
        <sz val="10"/>
        <color theme="1"/>
        <rFont val="Calibri"/>
      </rPr>
      <t xml:space="preserve">- Key message: </t>
    </r>
    <r>
      <rPr>
        <b/>
        <sz val="10"/>
        <color theme="1"/>
        <rFont val="Calibri"/>
      </rPr>
      <t xml:space="preserve">Ding Tea Khao Deal 1Đ + Voucher 20k </t>
    </r>
    <r>
      <rPr>
        <sz val="10"/>
        <color theme="1"/>
        <rFont val="Calibri"/>
      </rPr>
      <t xml:space="preserve">
- Scheme:
+ Giảm 1 món size M về 1đ cho đơn từ 69k    
+ Voucher Dingtea20 giảm 20k cho đơn từ 100k                                           
- Timeline: 12/03 - 14/03
- Location: Hà Nội</t>
    </r>
  </si>
  <si>
    <t>12/03 - 14/03</t>
  </si>
  <si>
    <t>https://docs.google.com/spreadsheets/d/1EjVpc4jtVJzu-gDSSwRSmyQ7EQaN5dgJjppAJyMlcy8/edit?gid=807383617#gid=807383618</t>
  </si>
  <si>
    <t>https://drive.google.com/drive/folders/1R6zoeL7Wh65EXKqMtyGChZDdDR-ExNme</t>
  </si>
  <si>
    <t>Team tuỳ ý design</t>
  </si>
  <si>
    <r>
      <rPr>
        <b/>
        <sz val="10"/>
        <color theme="1"/>
        <rFont val="Calibri"/>
      </rPr>
      <t xml:space="preserve">1 Combo 4:
</t>
    </r>
    <r>
      <rPr>
        <sz val="10"/>
        <color theme="1"/>
        <rFont val="Calibri"/>
      </rPr>
      <t>Search Placeholder(14h-17h): 12/03, 13/03
Static banner(1-3): 12/03 - 14/03</t>
    </r>
  </si>
  <si>
    <r>
      <rPr>
        <sz val="10"/>
        <rFont val="Calibri"/>
      </rPr>
      <t xml:space="preserve">Deadline 28/2
</t>
    </r>
    <r>
      <rPr>
        <u/>
        <sz val="10"/>
        <color rgb="FF1155CC"/>
        <rFont val="Calibri"/>
      </rPr>
      <t>https://drive.google.com/drive/u/0/folders/1WgfFG-Zfb8Ns7eY8R70y-FIQ3q0w5fIe</t>
    </r>
  </si>
  <si>
    <t>a-ding-tea</t>
  </si>
  <si>
    <r>
      <rPr>
        <sz val="10"/>
        <color theme="1"/>
        <rFont val="Calibri"/>
      </rPr>
      <t xml:space="preserve">- Key message: </t>
    </r>
    <r>
      <rPr>
        <b/>
        <sz val="10"/>
        <color theme="1"/>
        <rFont val="Calibri"/>
      </rPr>
      <t>Ding Tea Khao Giảm 20% + Voucher 20k</t>
    </r>
    <r>
      <rPr>
        <sz val="10"/>
        <color theme="1"/>
        <rFont val="Calibri"/>
      </rPr>
      <t xml:space="preserve"> 
- Scheme:
+ Combo 2 món Trà sữa Must Try giảm 20%   
+ Voucher Dingtea20 giảm 20k cho đơn từ 100k                           
- Timeline: 26/03 - 28/03
- Location: Hà Nội</t>
    </r>
  </si>
  <si>
    <t>26/03 - 28/03</t>
  </si>
  <si>
    <r>
      <rPr>
        <b/>
        <sz val="10"/>
        <color theme="1"/>
        <rFont val="Calibri"/>
      </rPr>
      <t xml:space="preserve">1 Combo 1:
</t>
    </r>
    <r>
      <rPr>
        <sz val="10"/>
        <color theme="1"/>
        <rFont val="Calibri"/>
      </rPr>
      <t>Static banner(1-3): 26/03 - 28/03
Pop up(13h-16h): 27/03</t>
    </r>
  </si>
  <si>
    <t>https://drive.google.com/drive/folders/16RUK5EdoasP5fV5Bd5UDhTS5MfGTQno7</t>
  </si>
  <si>
    <t>a-ding-tea-20</t>
  </si>
  <si>
    <r>
      <rPr>
        <sz val="10"/>
        <color theme="1"/>
        <rFont val="Calibri"/>
      </rPr>
      <t xml:space="preserve">- Key message: </t>
    </r>
    <r>
      <rPr>
        <b/>
        <sz val="10"/>
        <color theme="1"/>
        <rFont val="Calibri"/>
      </rPr>
      <t>TUHU mời combo bánh mì + nước chỉ 15k</t>
    </r>
    <r>
      <rPr>
        <sz val="10"/>
        <color theme="1"/>
        <rFont val="Calibri"/>
      </rPr>
      <t xml:space="preserve">
- Scheme: 
+ Combo bánh mì bò + đồ uống giảm từ 60k còn 50k  
+ Code TUHUBREAD Giảm 35k MBS 50k
- Location: HN
- Timeline: 10/03, 11/03, 31/03</t>
    </r>
  </si>
  <si>
    <t>10/03, 11/03, 31/03</t>
  </si>
  <si>
    <t>https://docs.google.com/spreadsheets/d/1Dqrg9-DJNMZJheirXO76nWhJRpxx-ahoBrmNe8lsnI8/edit?usp=sharing</t>
  </si>
  <si>
    <r>
      <rPr>
        <b/>
        <sz val="10"/>
        <color theme="1"/>
        <rFont val="Calibri"/>
      </rPr>
      <t xml:space="preserve">1 Combo 3:
</t>
    </r>
    <r>
      <rPr>
        <sz val="10"/>
        <color theme="1"/>
        <rFont val="Calibri"/>
      </rPr>
      <t>Static banner(6): 10/03, 11/03, 31/03
Pop up(6h-10h): 31/03</t>
    </r>
  </si>
  <si>
    <t>https://drive.google.com/drive/folders/1ftuh0y_MIoZ-qHiCNT1z1eWHH0SmnGs1</t>
  </si>
  <si>
    <t>a-tuhu-bread</t>
  </si>
  <si>
    <r>
      <rPr>
        <sz val="10"/>
        <color theme="1"/>
        <rFont val="Calibri"/>
      </rPr>
      <t xml:space="preserve">- Key message: </t>
    </r>
    <r>
      <rPr>
        <b/>
        <sz val="10"/>
        <color theme="1"/>
        <rFont val="Calibri"/>
      </rPr>
      <t>LaBoong khao trà sữa Chỉ 0Đ</t>
    </r>
    <r>
      <rPr>
        <sz val="10"/>
        <color theme="1"/>
        <rFont val="Calibri"/>
      </rPr>
      <t xml:space="preserve">
- Scheme: 
+ PS SKUs về 20K.
+ Voucher: LABOONG20 - Code giảm 20K MBS 20K.
- Location : HN
- Timeline: 06/03 - 08/03, 20/03 - 22/03</t>
    </r>
  </si>
  <si>
    <t>06/03 - 08/03, 20/03 - 22/03</t>
  </si>
  <si>
    <r>
      <rPr>
        <b/>
        <sz val="10"/>
        <color theme="1"/>
        <rFont val="Calibri"/>
      </rPr>
      <t xml:space="preserve">2 Combo 1:
</t>
    </r>
    <r>
      <rPr>
        <sz val="10"/>
        <color theme="1"/>
        <rFont val="Calibri"/>
      </rPr>
      <t>Static banner(1-3): 06/03 - 08/03, 20/03 - 22/03
Pop up(13h-16h): 06/03, 20/03</t>
    </r>
  </si>
  <si>
    <t>https://drive.google.com/drive/u/1/folders/1AMLm9S_VZ2FTvPANapXalmNYcmjDRsIQ</t>
  </si>
  <si>
    <t>a-laboong</t>
  </si>
  <si>
    <r>
      <rPr>
        <sz val="10"/>
        <color theme="1"/>
        <rFont val="Calibri"/>
      </rPr>
      <t xml:space="preserve">- Key Message: </t>
    </r>
    <r>
      <rPr>
        <b/>
        <sz val="10"/>
        <color theme="1"/>
        <rFont val="Calibri"/>
      </rPr>
      <t>Flychef mời bạn cơm ngon - Combo từ 30,000 đồng</t>
    </r>
    <r>
      <rPr>
        <sz val="10"/>
        <color theme="1"/>
        <rFont val="Calibri"/>
      </rPr>
      <t xml:space="preserve">
- Scheme:
Tô Hoa: Cơm bắp bò hầm củ quả + canh giảm từ 69k còn 60k
Omu Ome: Cơm cá tonkatsu trứng onsen + canh giảm từ 78k còn 60k
FUKU FUKU: Mỳ Ontama Bolognese Spaghetti giảm từ 89k về 79k
Code FLYCHEF giảm giá 30k cho đơn từ 60k
- Location: HN
- Timeline: 04/03 - 06/03</t>
    </r>
  </si>
  <si>
    <t>https://docs.google.com/spreadsheets/d/1im2DHNpIGe8Zrwm8ITwAib_TUddahBgmdq-_jdaFxnw/edit?gid=0#gid=0</t>
  </si>
  <si>
    <r>
      <rPr>
        <b/>
        <sz val="10"/>
        <color theme="1"/>
        <rFont val="Calibri"/>
      </rPr>
      <t xml:space="preserve">1 Combo 2:
</t>
    </r>
    <r>
      <rPr>
        <sz val="10"/>
        <color theme="1"/>
        <rFont val="Calibri"/>
      </rPr>
      <t>Static banner(4): 04/03 - 06/03
Pop up(16h-19h): 04/03</t>
    </r>
  </si>
  <si>
    <t>https://drive.google.com/drive/u/0/folders/1R4DETbTVI-bKjmqK-_U9UYcLBvWz9Q_T</t>
  </si>
  <si>
    <t>a-flychef</t>
  </si>
  <si>
    <r>
      <rPr>
        <sz val="10"/>
        <color theme="1"/>
        <rFont val="Calibri"/>
      </rPr>
      <t xml:space="preserve">- Keymess: </t>
    </r>
    <r>
      <rPr>
        <b/>
        <sz val="10"/>
        <color theme="1"/>
        <rFont val="Calibri"/>
      </rPr>
      <t>BINGXUE KHAO TIỆC MATCHA Chỉ 0Đ</t>
    </r>
    <r>
      <rPr>
        <sz val="10"/>
        <color theme="1"/>
        <rFont val="Calibri"/>
      </rPr>
      <t xml:space="preserve">
- Scheme:
+ Giảm các món best seller sau về 20.000 VNĐ (chỉ chọn được 1 món/bill):
Trà Matcha
Trà sữa Matcha Đậu Đỏ
Sundae matcha trân châu đường đen
+ </t>
    </r>
    <r>
      <rPr>
        <b/>
        <sz val="10"/>
        <color theme="1"/>
        <rFont val="Calibri"/>
      </rPr>
      <t>City HN</t>
    </r>
    <r>
      <rPr>
        <sz val="10"/>
        <color theme="1"/>
        <rFont val="Calibri"/>
      </rPr>
      <t xml:space="preserve">: Nhập mã BINGXUEHN0D Giảm 20K mbs 20K
+ </t>
    </r>
    <r>
      <rPr>
        <b/>
        <sz val="10"/>
        <color theme="1"/>
        <rFont val="Calibri"/>
      </rPr>
      <t>City OTH</t>
    </r>
    <r>
      <rPr>
        <sz val="10"/>
        <color theme="1"/>
        <rFont val="Calibri"/>
      </rPr>
      <t>: Nhập mã BINGXUE0D Giảm 20K mbs 20K
- Timeline HN: 01/03, 02/03, 10/03, 11/03, 21/03, 30/03, 31/03
- Timeline OTH: 01/03, 02/03, 04/03 - 31/03
- Location: HN, Thái Nguyên, Nam Định, Khánh Hòa, Bắc Ninh</t>
    </r>
  </si>
  <si>
    <t>01/03, 02/03, 04/03 - 31/03</t>
  </si>
  <si>
    <r>
      <rPr>
        <b/>
        <sz val="10"/>
        <color theme="1"/>
        <rFont val="Calibri"/>
      </rPr>
      <t xml:space="preserve">7 Static lẻ:
</t>
    </r>
    <r>
      <rPr>
        <sz val="10"/>
        <color theme="1"/>
        <rFont val="Calibri"/>
      </rPr>
      <t>Static banner(5): 01/03, 02/03, 10/03, 11/03, 21/03, 30/03, 31/03</t>
    </r>
  </si>
  <si>
    <r>
      <rPr>
        <b/>
        <sz val="10"/>
        <color theme="1"/>
        <rFont val="Calibri"/>
      </rPr>
      <t>120 Static lẻ:
TN,ND,KH,BN</t>
    </r>
    <r>
      <rPr>
        <sz val="10"/>
        <color theme="1"/>
        <rFont val="Calibri"/>
      </rPr>
      <t xml:space="preserve">
Static banner(5): 01/03, 02/03, 04/03 - 31/03</t>
    </r>
  </si>
  <si>
    <t>a-tra-sua-bingxue</t>
  </si>
  <si>
    <t>BonPas Bakery &amp; Cafe</t>
  </si>
  <si>
    <r>
      <rPr>
        <sz val="10"/>
        <color theme="1"/>
        <rFont val="Calibri"/>
      </rPr>
      <t xml:space="preserve">- Key message: </t>
    </r>
    <r>
      <rPr>
        <b/>
        <sz val="10"/>
        <color theme="1"/>
        <rFont val="Calibri"/>
      </rPr>
      <t>Bonpas Bakery mừng 8.3 + Khao deal 40.000đ</t>
    </r>
    <r>
      <rPr>
        <sz val="10"/>
        <color theme="1"/>
        <rFont val="Calibri"/>
      </rPr>
      <t xml:space="preserve">
- Scheme: Nhanh tay khám phá bộ sưu tập bánh kem 8.3 ngọt ngào cùng Bonpas Bakery
Cùng nhiều voucher giảm giá đến 40K
+ VANMON20S: Giảm 20k cho đơn từ 89k
+ VANMON30S: Giảm 30k  cho đơn từ 109k
+ VANMON40S: Giảm 25% tối đa 40k cho đơn từ 0Đ
Số lượng mã giảm có giới hạn
- Timeline: 01/03, 02/03, 04/03-08/03
- Location: Đà Nẵng</t>
    </r>
  </si>
  <si>
    <t>01/03, 02/03, 04/03-08/03</t>
  </si>
  <si>
    <t>https://docs.google.com/spreadsheets/d/1_Hw-uVY6sRqqHqN2OrxhkyMfHEhpDUaoYVfPcX1u4jM/edit?gid=0#gid=0</t>
  </si>
  <si>
    <r>
      <rPr>
        <b/>
        <sz val="10"/>
        <color theme="1"/>
        <rFont val="Calibri"/>
      </rPr>
      <t xml:space="preserve">7 Static lẻ:
</t>
    </r>
    <r>
      <rPr>
        <sz val="10"/>
        <color theme="1"/>
        <rFont val="Calibri"/>
      </rPr>
      <t>Static banner (5): 01/03, 02/03, 04/03-08/03</t>
    </r>
  </si>
  <si>
    <t>https://drive.google.com/drive/folders/13JwSK_kqDicuqpkLP_2MZOjx-JfEnFTG</t>
  </si>
  <si>
    <t>a-bonpas-bakery--cafe</t>
  </si>
  <si>
    <r>
      <rPr>
        <sz val="10"/>
        <color theme="1"/>
        <rFont val="Calibri"/>
      </rPr>
      <t xml:space="preserve">- Keymess: </t>
    </r>
    <r>
      <rPr>
        <b/>
        <sz val="10"/>
        <color theme="1"/>
        <rFont val="Calibri"/>
      </rPr>
      <t>CƠM THỐ BÁCH KHOA KHAO DEAL CHỈ 23K</t>
    </r>
    <r>
      <rPr>
        <sz val="10"/>
        <color theme="1"/>
        <rFont val="Calibri"/>
      </rPr>
      <t xml:space="preserve">
- Scheme:
+ P/s: Giảm Cơm Thố Gà Áp Chảo 65K -&gt; 48K
+ Flash sale: Cơm thố Xá Xíu 60K -&gt; 48K
+ CTBK25 giảm 25k mbs 48K
- Location: HN
- Timeline: 17/03, 18/03, 20/03</t>
    </r>
  </si>
  <si>
    <t>17/03, 18/03, 20/03</t>
  </si>
  <si>
    <r>
      <rPr>
        <b/>
        <sz val="10"/>
        <color theme="1"/>
        <rFont val="Calibri"/>
      </rPr>
      <t xml:space="preserve">1 Combo 4:
</t>
    </r>
    <r>
      <rPr>
        <sz val="10"/>
        <color theme="1"/>
        <rFont val="Calibri"/>
      </rPr>
      <t>Search Placeholder(10h-12h): 17/03, 20/03
Static banner(1-3): 17/03, 18/03, 20/03</t>
    </r>
  </si>
  <si>
    <t>https://drive.google.com/drive/u/0/folders/1qjur-T1or_VSay6j2wt8T1dI8-EkNDOM</t>
  </si>
  <si>
    <t>a-com-tho-bach-khoa</t>
  </si>
  <si>
    <t>Mar.B1G1</t>
  </si>
  <si>
    <r>
      <rPr>
        <sz val="10"/>
        <color theme="1"/>
        <rFont val="Calibri"/>
      </rPr>
      <t xml:space="preserve">- Key message: </t>
    </r>
    <r>
      <rPr>
        <b/>
        <sz val="10"/>
        <color theme="1"/>
        <rFont val="Calibri"/>
      </rPr>
      <t>SUNDAY BASIC TUNG DEAL
MUA 1 TẶNG 1 + Voucher 50k</t>
    </r>
    <r>
      <rPr>
        <sz val="10"/>
        <color theme="1"/>
        <rFont val="Calibri"/>
      </rPr>
      <t xml:space="preserve">
- Scheme:
Món mua: 01 Trà Sữa Kem Trứng Khè (L)
Món tặng: 01 Trà Sữa Truyền Thống (M)
+ Nhập code SIEUTIEC50, giảm 50k MBS 140k
- Timeline: 04/03 -07/03, 09/03
- Location: HCM</t>
    </r>
  </si>
  <si>
    <t>04/03 -09/03</t>
  </si>
  <si>
    <r>
      <rPr>
        <b/>
        <sz val="10"/>
        <color theme="1"/>
        <rFont val="Calibri"/>
      </rPr>
      <t xml:space="preserve">1 Win2:
</t>
    </r>
    <r>
      <rPr>
        <sz val="10"/>
        <color theme="1"/>
        <rFont val="Calibri"/>
      </rPr>
      <t>Hometop banner(7-9): 04/03; 05/03
Static  banner(4): 06/03, 07/03
Pop up(13h-16h): 09/03
Search Placeholder(14h-17h): 05/03
Search Placeholder(12h-14h): 04/03</t>
    </r>
  </si>
  <si>
    <t>w2-tra-sua-sunday-basic</t>
  </si>
  <si>
    <t>Mar.B2G1</t>
  </si>
  <si>
    <r>
      <rPr>
        <sz val="10"/>
        <color theme="1"/>
        <rFont val="Calibri"/>
      </rPr>
      <t xml:space="preserve">- Key message: </t>
    </r>
    <r>
      <rPr>
        <b/>
        <sz val="10"/>
        <color theme="1"/>
        <rFont val="Calibri"/>
      </rPr>
      <t>SUNDAY BASIC KHAO LỚN
MUA 2 TẶNG 1 + Voucher 50k</t>
    </r>
    <r>
      <rPr>
        <sz val="10"/>
        <color theme="1"/>
        <rFont val="Calibri"/>
      </rPr>
      <t xml:space="preserve">
- Scheme:
Món mua: Chọn 2 MÓN trong List các món sau: Trà Sữa Kem Trứng Khè (L), Phô Mai Mây Hồng (M), Olong Phô Mai Mây Hồng (M), Trà Xoài Phô Mai Mây Hồng (L)
Món tặng: 1 Trà Sữa Truyền Thống (M)
+ Nhập code SIEUTIEC50, giảm 50k MBS 140k
- Timeline: 20/03, 23/03-26/03
- Location: HCM</t>
    </r>
  </si>
  <si>
    <t>20/03, 23/03-26/03</t>
  </si>
  <si>
    <t>https://drive.google.com/drive/folders/1gUaD1GwazKnyPULT3w1xCayQfN_SUBiD</t>
  </si>
  <si>
    <t>Pick 4 món trong file</t>
  </si>
  <si>
    <r>
      <rPr>
        <b/>
        <sz val="10"/>
        <color theme="1"/>
        <rFont val="Calibri"/>
      </rPr>
      <t xml:space="preserve">1 Win2:
</t>
    </r>
    <r>
      <rPr>
        <sz val="10"/>
        <color theme="1"/>
        <rFont val="Calibri"/>
      </rPr>
      <t>Hometop banner(7-9): 20/03, 25/03
Static  banner(4): 24/03, 26/03
Pop up(13h-16h): 26/03
Search Placeholder(14h-17h): 23/03
Search Placeholder(12h-14h): 24/03</t>
    </r>
  </si>
  <si>
    <r>
      <rPr>
        <sz val="10"/>
        <rFont val="Calibri"/>
      </rPr>
      <t xml:space="preserve">Deadline 10/3
</t>
    </r>
    <r>
      <rPr>
        <u/>
        <sz val="10"/>
        <color rgb="FF1155CC"/>
        <rFont val="Calibri"/>
      </rPr>
      <t>https://drive.google.com/drive/u/0/folders/18q4CDPHzcPCH35udEq2oXj8FU-2zi5KK</t>
    </r>
    <r>
      <rPr>
        <sz val="10"/>
        <rFont val="Calibri"/>
      </rPr>
      <t xml:space="preserve"> </t>
    </r>
  </si>
  <si>
    <t>w2-sunday-basic</t>
  </si>
  <si>
    <r>
      <rPr>
        <sz val="10"/>
        <color theme="1"/>
        <rFont val="Calibri"/>
      </rPr>
      <t xml:space="preserve">- Key message: </t>
    </r>
    <r>
      <rPr>
        <b/>
        <sz val="10"/>
        <color theme="1"/>
        <rFont val="Calibri"/>
      </rPr>
      <t>Trà Sữa ưu đãi kép giảm 50% + Voucher 25K</t>
    </r>
    <r>
      <rPr>
        <sz val="10"/>
        <color theme="1"/>
        <rFont val="Calibri"/>
      </rPr>
      <t xml:space="preserve">
- Scheme: 
+ PS món 50%
+ Code giảm giá 25k MBS 50K. Tên code: ALLEYSHARETEA25
- Location: HN
- Timeline: 18/03 - 20/03, 27/03 - 29/03</t>
    </r>
  </si>
  <si>
    <t>18/03 - 20/03, 27/03 - 29/03</t>
  </si>
  <si>
    <r>
      <rPr>
        <b/>
        <sz val="10"/>
        <color theme="1"/>
        <rFont val="Calibri"/>
      </rPr>
      <t xml:space="preserve">2 Combo 3:
</t>
    </r>
    <r>
      <rPr>
        <sz val="10"/>
        <color theme="1"/>
        <rFont val="Calibri"/>
      </rPr>
      <t>Static banner(6): 18/03 - 20/03, 27/03 - 29/03
Pop up(13h-16h): 18/03, 28/03</t>
    </r>
  </si>
  <si>
    <t>a-sharetea---the-alley</t>
  </si>
  <si>
    <r>
      <rPr>
        <sz val="10"/>
        <color theme="1"/>
        <rFont val="Calibri"/>
      </rPr>
      <t xml:space="preserve">- Key message: </t>
    </r>
    <r>
      <rPr>
        <b/>
        <sz val="10"/>
        <color theme="1"/>
        <rFont val="Calibri"/>
      </rPr>
      <t>The Alley Khao Trà Sữa giảm 50% + voucher 25k</t>
    </r>
    <r>
      <rPr>
        <sz val="10"/>
        <color theme="1"/>
        <rFont val="Calibri"/>
      </rPr>
      <t xml:space="preserve">
- Scheme: 
+ PS món 50%.
+ Voucher: THEALLEY50 - Code  25k, MBS 50K
- Location: Hà Nội
- Timeline: 04/03 - 06/03, 13/03 - 15/03</t>
    </r>
  </si>
  <si>
    <t>04/03 - 06/03, 13/03 - 15/03</t>
  </si>
  <si>
    <r>
      <rPr>
        <b/>
        <sz val="10"/>
        <color theme="1"/>
        <rFont val="Calibri"/>
      </rPr>
      <t xml:space="preserve">2 Combo 3:
</t>
    </r>
    <r>
      <rPr>
        <sz val="10"/>
        <color theme="1"/>
        <rFont val="Calibri"/>
      </rPr>
      <t>Static banner(6): 04/03 - 06/03, 13/03 - 15/03
Pop up(13h-16h): 05/03, 14/03</t>
    </r>
  </si>
  <si>
    <t>a-the-alley</t>
  </si>
  <si>
    <r>
      <rPr>
        <sz val="10"/>
        <color theme="1"/>
        <rFont val="Calibri"/>
      </rPr>
      <t xml:space="preserve">- Key message: </t>
    </r>
    <r>
      <rPr>
        <b/>
        <sz val="10"/>
        <color theme="1"/>
        <rFont val="Calibri"/>
      </rPr>
      <t>The Alley Khao Trà Sữa giảm 50% + voucher 25k</t>
    </r>
    <r>
      <rPr>
        <sz val="10"/>
        <color theme="1"/>
        <rFont val="Calibri"/>
      </rPr>
      <t xml:space="preserve">
- Scheme: 
+ PS món 50%.
+ Voucher: THEALLEY50 - Code  25k, MBS 50K
- Location: Hà Nội
- Timeline: 07/03 - 09/03</t>
    </r>
  </si>
  <si>
    <r>
      <rPr>
        <b/>
        <sz val="10"/>
        <color theme="1"/>
        <rFont val="Calibri"/>
      </rPr>
      <t xml:space="preserve">1 Combo 2:
</t>
    </r>
    <r>
      <rPr>
        <sz val="10"/>
        <color theme="1"/>
        <rFont val="Calibri"/>
      </rPr>
      <t>Static banner(4): 07/03 - 09/03
Pop up(13h-16h): 07/03</t>
    </r>
  </si>
  <si>
    <t>a-the-alley-50</t>
  </si>
  <si>
    <t>Mar.CB4.10</t>
  </si>
  <si>
    <r>
      <rPr>
        <sz val="10"/>
        <color theme="1"/>
        <rFont val="Calibri"/>
      </rPr>
      <t xml:space="preserve"> - Key message: </t>
    </r>
    <r>
      <rPr>
        <b/>
        <sz val="10"/>
        <color theme="1"/>
        <rFont val="Calibri"/>
      </rPr>
      <t>The Alley Khao Trà Sữa giảm 50% + voucher 25k</t>
    </r>
    <r>
      <rPr>
        <sz val="10"/>
        <color theme="1"/>
        <rFont val="Calibri"/>
      </rPr>
      <t xml:space="preserve">
- Scheme:
+ PS món 50%.
+ Voucher: THEALLEY50 - Code  25k, MBS 50K
- Location: Hà Nội
- Timeline: 10/03 - 12/03</t>
    </r>
  </si>
  <si>
    <r>
      <rPr>
        <b/>
        <sz val="10"/>
        <color theme="1"/>
        <rFont val="Calibri"/>
      </rPr>
      <t xml:space="preserve">1 Combo 4:
</t>
    </r>
    <r>
      <rPr>
        <sz val="10"/>
        <color theme="1"/>
        <rFont val="Calibri"/>
      </rPr>
      <t>Search Placeholder(14h-17h): 10/03, 11/03
Static banner(1-3): 10/03 - 12/03</t>
    </r>
  </si>
  <si>
    <t>a-alley-50</t>
  </si>
  <si>
    <t>Mar.CB4.17</t>
  </si>
  <si>
    <r>
      <rPr>
        <sz val="10"/>
        <color theme="1"/>
        <rFont val="Calibri"/>
      </rPr>
      <t xml:space="preserve">- Key message: </t>
    </r>
    <r>
      <rPr>
        <b/>
        <sz val="10"/>
        <color theme="1"/>
        <rFont val="Calibri"/>
      </rPr>
      <t>The Alley Khao - Combo 20% + Voucher 25k</t>
    </r>
    <r>
      <rPr>
        <sz val="10"/>
        <color theme="1"/>
        <rFont val="Calibri"/>
      </rPr>
      <t xml:space="preserve">
- Scheme:
+ PS Combo 02 món Trân Châu Đường Đen 20%.
+ Voucher: THEALLEY50 - Code  25k, MBS 50K
- Location: Hà Nội
- Timeline: 17/03, 25/03, 31/03</t>
    </r>
  </si>
  <si>
    <t>17/03, 25/03, 31/03</t>
  </si>
  <si>
    <t>https://drive.google.com/drive/folders/1cJ7htzxBzLM1C5os-zdTDp30nlp78lmv?usp=sharing</t>
  </si>
  <si>
    <t xml:space="preserve"> Tông màu đen/trắng giống logo</t>
  </si>
  <si>
    <t>Pick 03 món bất kỳ</t>
  </si>
  <si>
    <r>
      <rPr>
        <b/>
        <sz val="10"/>
        <color theme="1"/>
        <rFont val="Calibri"/>
      </rPr>
      <t xml:space="preserve">1 Combo 4:
</t>
    </r>
    <r>
      <rPr>
        <sz val="10"/>
        <color theme="1"/>
        <rFont val="Calibri"/>
      </rPr>
      <t>Search Placeholder(14h-17h): 17/03, 25/03
Static banner(1-3): 17/03, 25/03, 31/03</t>
    </r>
  </si>
  <si>
    <r>
      <rPr>
        <sz val="10"/>
        <rFont val="Calibri"/>
      </rPr>
      <t xml:space="preserve">Deadline 6/3
</t>
    </r>
    <r>
      <rPr>
        <u/>
        <sz val="10"/>
        <color rgb="FF1155CC"/>
        <rFont val="Calibri"/>
      </rPr>
      <t>https://drive.google.com/drive/u/0/folders/17_qlJHq1kPpOPDdFbXN0_F3hAfyjah4S</t>
    </r>
    <r>
      <rPr>
        <sz val="10"/>
        <rFont val="Calibri"/>
      </rPr>
      <t xml:space="preserve"> </t>
    </r>
  </si>
  <si>
    <t>a-the-alley-20</t>
  </si>
  <si>
    <t>Mar.CB9</t>
  </si>
  <si>
    <r>
      <rPr>
        <sz val="10"/>
        <color theme="1"/>
        <rFont val="Calibri"/>
      </rPr>
      <t xml:space="preserve">- Key Message: </t>
    </r>
    <r>
      <rPr>
        <b/>
        <sz val="10"/>
        <color theme="1"/>
        <rFont val="Calibri"/>
      </rPr>
      <t>Gà Nướng Ò Ó O MỜI BẠN
GIẢM 50% + VOUCHER 99K</t>
    </r>
    <r>
      <rPr>
        <sz val="10"/>
        <color theme="1"/>
        <rFont val="Calibri"/>
      </rPr>
      <t xml:space="preserve">
- Scheme: 
+ Món: Combo Gà Nướng Nửa Con Nhiều Vị + 1 bánh mì (50%)
Note: 1 phần/bill
+ Nhập code SIEUTIEC99 giảm 99K MBS 250K
- Location: HCM
- Timeline: 12/03 - 14/03</t>
    </r>
  </si>
  <si>
    <r>
      <rPr>
        <b/>
        <sz val="10"/>
        <color theme="1"/>
        <rFont val="Calibri"/>
      </rPr>
      <t xml:space="preserve">1 Combo9:
</t>
    </r>
    <r>
      <rPr>
        <sz val="10"/>
        <color theme="1"/>
        <rFont val="Calibri"/>
      </rPr>
      <t>Hometop banner(10-12): 12/03 - 14/03
Search Placeholder(17h-19h): 12/03, 14/03</t>
    </r>
  </si>
  <si>
    <t>a-ga-nuong-o-o-o</t>
  </si>
  <si>
    <r>
      <rPr>
        <sz val="10"/>
        <color theme="1"/>
        <rFont val="Calibri"/>
      </rPr>
      <t xml:space="preserve">- Key Message: </t>
    </r>
    <r>
      <rPr>
        <b/>
        <sz val="10"/>
        <color theme="1"/>
        <rFont val="Calibri"/>
      </rPr>
      <t xml:space="preserve">THÈM CƠM TẤM, ĐẶT BA LỘC
GIẢM 50% + VOUCHER 99K </t>
    </r>
    <r>
      <rPr>
        <sz val="10"/>
        <color theme="1"/>
        <rFont val="Calibri"/>
      </rPr>
      <t xml:space="preserve">
- Scheme: 
+ Món: Cơm tấm Sườn cốt lết nướng (50%)
Note: 1 phần/bill
+ Nhập code SIEUTIEC99 giảm 99K MBS 250K
- Location: HCM
- Timeline: 11/03 - 13/03</t>
    </r>
  </si>
  <si>
    <r>
      <rPr>
        <b/>
        <sz val="10"/>
        <color theme="1"/>
        <rFont val="Calibri"/>
      </rPr>
      <t xml:space="preserve">1 Combo9:
</t>
    </r>
    <r>
      <rPr>
        <sz val="10"/>
        <color theme="1"/>
        <rFont val="Calibri"/>
      </rPr>
      <t>Hometop banner(10-12): 11/03 - 13/03
Search Placeholder(17h-19h): 11/03
Search Placeholder(19h-22h): 12/03</t>
    </r>
  </si>
  <si>
    <t>a-com-tam-ba-loc</t>
  </si>
  <si>
    <r>
      <rPr>
        <sz val="10"/>
        <color theme="1"/>
        <rFont val="Calibri"/>
      </rPr>
      <t>- Key Message:</t>
    </r>
    <r>
      <rPr>
        <b/>
        <sz val="10"/>
        <color theme="1"/>
        <rFont val="Calibri"/>
      </rPr>
      <t xml:space="preserve"> GIẢI NHIỆT CÙNG ĐẬU MÁ MIX 
DEAL 1K + VOUCHER 99K </t>
    </r>
    <r>
      <rPr>
        <sz val="10"/>
        <color theme="1"/>
        <rFont val="Calibri"/>
      </rPr>
      <t xml:space="preserve">
- Scheme: 
+ Món: Rau Má Tươi Nguyên Chất (1K)
Note: 1 phần/bill, MBS 35K
+ Nhập code SIEUTIEC99 giảm 99K MBS 250K
- Location: HCM
- Timeline: 10/03 - 14/03</t>
    </r>
  </si>
  <si>
    <r>
      <rPr>
        <b/>
        <sz val="10"/>
        <color theme="1"/>
        <rFont val="Calibri"/>
      </rPr>
      <t xml:space="preserve">1 Win4:
</t>
    </r>
    <r>
      <rPr>
        <sz val="10"/>
        <color theme="1"/>
        <rFont val="Calibri"/>
      </rPr>
      <t>Hometop banner(10-12): 10/03, 14/03
Static banner(4): 11/03, 12/03
Search Placeholder(12h-14h): 10/03, 
Search Placeholder(19h-22h): 13/0</t>
    </r>
  </si>
  <si>
    <t>w4-dau-ma-mix</t>
  </si>
  <si>
    <r>
      <rPr>
        <sz val="10"/>
        <color theme="1"/>
        <rFont val="Calibri"/>
      </rPr>
      <t xml:space="preserve">- Keymess: </t>
    </r>
    <r>
      <rPr>
        <b/>
        <sz val="10"/>
        <color theme="1"/>
        <rFont val="Calibri"/>
      </rPr>
      <t>ƯU ĐÃI SIÊU DEAL</t>
    </r>
    <r>
      <rPr>
        <sz val="10"/>
        <color theme="1"/>
        <rFont val="Calibri"/>
      </rPr>
      <t xml:space="preserve">
- Scheme: 
+ </t>
    </r>
    <r>
      <rPr>
        <b/>
        <sz val="10"/>
        <color theme="1"/>
        <rFont val="Calibri"/>
      </rPr>
      <t>Gà Nướng Ò Ó O</t>
    </r>
    <r>
      <rPr>
        <sz val="10"/>
        <color theme="1"/>
        <rFont val="Calibri"/>
      </rPr>
      <t xml:space="preserve">: Giảm 50%,1 phần/bill, món Combo Gà Nướng Nửa Con Nhiều Vị
+ </t>
    </r>
    <r>
      <rPr>
        <b/>
        <sz val="10"/>
        <color theme="1"/>
        <rFont val="Calibri"/>
      </rPr>
      <t>Cơm Tấm Ba Lộc</t>
    </r>
    <r>
      <rPr>
        <sz val="10"/>
        <color theme="1"/>
        <rFont val="Calibri"/>
      </rPr>
      <t xml:space="preserve">: Giảm 50%,1 phần/bill, món bánh mì &amp; Cơm tấm Sườn cốt lết nướng
+ </t>
    </r>
    <r>
      <rPr>
        <b/>
        <sz val="10"/>
        <color theme="1"/>
        <rFont val="Calibri"/>
      </rPr>
      <t>Đậu Má Mix</t>
    </r>
    <r>
      <rPr>
        <sz val="10"/>
        <color theme="1"/>
        <rFont val="Calibri"/>
      </rPr>
      <t xml:space="preserve">: Rau Má Tươi Nguyên Chất chỉ 1K, 1 phần/bill, MBS 35K
- Title RCD: </t>
    </r>
    <r>
      <rPr>
        <b/>
        <sz val="10"/>
        <color theme="1"/>
        <rFont val="Calibri"/>
      </rPr>
      <t>ƯU ĐÃI SIÊU DEAL</t>
    </r>
    <r>
      <rPr>
        <sz val="10"/>
        <color theme="1"/>
        <rFont val="Calibri"/>
      </rPr>
      <t xml:space="preserve">
- Mô tả RCD: </t>
    </r>
    <r>
      <rPr>
        <b/>
        <sz val="10"/>
        <color theme="1"/>
        <rFont val="Calibri"/>
      </rPr>
      <t>KHAI TIỆC MÓN NGON - SĂN DEAL SIÊU HỜI</t>
    </r>
    <r>
      <rPr>
        <sz val="10"/>
        <color theme="1"/>
        <rFont val="Calibri"/>
      </rPr>
      <t xml:space="preserve">
- Location: HCM
- Timeline: 13/03</t>
    </r>
  </si>
  <si>
    <t>Recommendation Collection #4: 13/03</t>
  </si>
  <si>
    <t>a-uu-dai-sieu-deal</t>
  </si>
  <si>
    <t>27-28.2</t>
  </si>
  <si>
    <t>Key message:  Gong cha khao combo Giảm 25%
Scheme:        
Gong cha khao combo 2 ly -25%  áp dụng cho món: Trà sữa trà xanh, trà sữa trân châu đen, trà sữa matcha 
Nhập code:
SIEUTIEC50 - giảm 50k mbs 140k
Timeline: 27-28/2</t>
  </si>
  <si>
    <t>27/02 - 28/02</t>
  </si>
  <si>
    <t>gong-cha-combo</t>
  </si>
  <si>
    <t>Key mess: Phúc Long khao combo 79k + voucher 40k
Scheme: Phúc Long khao combo 2 ly trà sữa 79k 
Áp dụng cho món: Trà Sữa Matcha; Trà Sữa Lài; Trà Vải Sen
Nhập code: 
VIPPPL20: 20k mbs 79k
VIPPL30: 30k mbs 150k
VIPPL40: 16% cap 40k
Location: NW
Timeline: 4/3</t>
  </si>
  <si>
    <t>https://drive.google.com/drive/folders/1SRqAlYNO7UFNLAVANZqzV6DuSpYzRjiG</t>
  </si>
  <si>
    <t>v-phuc-long</t>
  </si>
  <si>
    <t>Khao Katies Sô-cô-la lạnh
Sô-Cô-La Katinat (Lạnh)
54k -&gt; 43k
Voucher: KATINAT50K giảm 25% cap 50k
Location: NW
Timeline: 01/03 - 31/03</t>
  </si>
  <si>
    <t>01/03 - 31/03</t>
  </si>
  <si>
    <t>không book media</t>
  </si>
  <si>
    <t>jb-katinat-coffee--tea</t>
  </si>
  <si>
    <t>10k - Mar</t>
  </si>
  <si>
    <t>Key mess: Phúc Long khao trà sữa 10k
Scheme: Phúc Long khao trà sữa 10k cho đơn từ 110k
Áp dụng cho món: Trà nhãn sen và Trà sữa Ô long lài thạch Konjac
Location: NW
Timeline: 13,20,27/3</t>
  </si>
  <si>
    <t>13/03
20/03
27/03</t>
  </si>
  <si>
    <t>https://drive.google.com/drive/folders/1Yd63pqvoOzj7RsmAmaDdmqFSTNNwqnAt</t>
  </si>
  <si>
    <t>sj-phuc-long-10k</t>
  </si>
  <si>
    <t>M2T1-Mar</t>
  </si>
  <si>
    <t>Key mess: Phúc Long khao deal Mua 2 Tặng 1 + voucher 40k
Scheme: Phúc Long khao trà sữa mua 2 tặng 1
Sản phẩm mua: 
+ Trà Sữa Sen (L)
+ Trà Sữa Lài (L)
+ Ô Long Sữa (L)
+ Trà Sữa Bá Tước (L)
+ Trà Vải Sen (L)
+ Trà Nhãn Sen (L)
+ Trà Lài Phúc Bồn Tử Jelly Dừa Sợi (L)
+ Trà Ô Long Lài Bưởi (L)
+ Trà Lài Đác Thơm
Sản phẩm tặng:
+ Trà Sữa Sen (L)
+ Trà Sữa Lài (L)
+ Trà Sữa Bá Tước (L)
Nhập code: INDIPL40 - 16% cap 40k
Location: NW
Timeline: 11,12,15,18,19/3</t>
  </si>
  <si>
    <t>11/03 - 12/03
15/03
18/03 - 19/03</t>
  </si>
  <si>
    <t>https://drive.google.com/drive/folders/12eTJWfrvKJXQafC5v1UDM6w8x3e8GCsl</t>
  </si>
  <si>
    <t>sj-phuc-long</t>
  </si>
  <si>
    <t>M3T2-Mar</t>
  </si>
  <si>
    <t>Key mess: Phúc Long khao deal Mua 3 Tặng 2 + voucher 40k
Scheme: Phúc Long khao trà sữa mua 3 tặng 2
Sản phẩm mua: 
+ Trà Sữa Sen (L)
+ Trà Sữa Lài (L)
+ Ô Long Sữa (L)
+ Trà Sữa Bá Tước (L)
+ Trà Vải Sen (L)
+ Trà Nhãn Sen (L)
+ Trà Lài Phúc Bồn Tử Jelly Dừa Sợi (L)
+ Trà Ô Long Lài Bưởi (L)
+ Trà Lài Đác Thơm
Sản phẩm tặng:
+ Trà Sữa Sen (L)
+ Trà Sữa Lài (L)
+ Trà Sữa Bá Tước (L)
Nhập code: INDIPL40 - 16% cap 40k
Location: NW
Timeline: 25/3</t>
  </si>
  <si>
    <t>25/03</t>
  </si>
  <si>
    <t>https://drive.google.com/drive/folders/1WabseLUKtBaZgjppDM-wNDP7VymJMZGg</t>
  </si>
  <si>
    <t>sj-phuc-long-40</t>
  </si>
  <si>
    <t>24-28Mar</t>
  </si>
  <si>
    <t>Key message: PHÊ LA CHILL ĐÃI
COMBO Mua 2 Tặng 1 + VOUCHER 35k
Scheme:
Phê La khao Combo mua 2 tặng 1
Áp dụng các món: Olong Sữa, Olong Nhài Sữa, Tấm, Khói B'lao. Phong Lan, Bông
Nhập code: 
PHELA35K - 35k mbs 110k
PHELA30K - 30k mbs 110k
PHELA40K - 20% cap 40k
Location: HCM, HN, Đà Nẵng, Vũng Tàu, Hải Phòng, Đà Lạt, Quảng Nam,Đồng Nai 
Timline: 24-28/3</t>
  </si>
  <si>
    <t xml:space="preserve">
- Hometop: 24/03; 26/03
- Static Banner: 25/03; 27/03
- Floating (13h-16h): 26/03
- SPH (12h-14h): 28/03</t>
  </si>
  <si>
    <r>
      <rPr>
        <sz val="10"/>
        <rFont val="Calibri"/>
      </rPr>
      <t xml:space="preserve">
timeline 24-28/3: </t>
    </r>
    <r>
      <rPr>
        <u/>
        <sz val="10"/>
        <color rgb="FF1155CC"/>
        <rFont val="Calibri"/>
      </rPr>
      <t>https://drive.google.com/drive/u/0/folders/10lx5NqwBEyrU6FbDdHHrimJkRd1OO8kq</t>
    </r>
    <r>
      <rPr>
        <sz val="10"/>
        <rFont val="Calibri"/>
      </rPr>
      <t xml:space="preserve"> </t>
    </r>
  </si>
  <si>
    <t>sv-phe-la-35</t>
  </si>
  <si>
    <r>
      <rPr>
        <sz val="10"/>
        <color theme="1"/>
        <rFont val="Calibri"/>
      </rPr>
      <t xml:space="preserve">- Key mess: </t>
    </r>
    <r>
      <rPr>
        <b/>
        <sz val="10"/>
        <color theme="1"/>
        <rFont val="Calibri"/>
      </rPr>
      <t>Khui Deal Cheese Coffee 
Combo 155,000đ + Voucher 50,000đ</t>
    </r>
    <r>
      <rPr>
        <sz val="10"/>
        <color theme="1"/>
        <rFont val="Calibri"/>
      </rPr>
      <t xml:space="preserve">
- Scheme:
Combo 2 ly nước size M blind cup đi kèm với nhiều phần quà ngẫu nhiên hấp dẫn:
- Trà Sữa Nguyên Lá
- Trà Sữa Lài
- Trà Sữa Ô Long
- Trà Bơ
- Matcha Latte  
Giá gốc 170,000đ -&gt; 155,000đ
Promotion Code: 
- CHEESE25 - Giảm 20% tối đa 25,000đ
- CHEESE35 - Giảm 35,000đ cho hóa đơn từ 200,000đ
- CHEESE50 - Giảm 50,000đ cho hóa đơn từ 280,000đ
- Location: HCM
- Timeline: 18/03 - 20/03</t>
    </r>
  </si>
  <si>
    <t>18/03-20/03</t>
  </si>
  <si>
    <t>Logo</t>
  </si>
  <si>
    <t>Mex tự design, gửi KV trước D-4</t>
  </si>
  <si>
    <t>Hometop #7-9: 18/3, 19/3 
Static banner #1-3: 20/3</t>
  </si>
  <si>
    <t>https://drive.google.com/drive/folders/1MHkAwaS9FmpA6Rul-_t9-28XEWxJBVr8</t>
  </si>
  <si>
    <t>w3-cheese-coffee</t>
  </si>
  <si>
    <r>
      <rPr>
        <sz val="10"/>
        <color theme="1"/>
        <rFont val="Calibri"/>
      </rPr>
      <t xml:space="preserve">- Key mess: </t>
    </r>
    <r>
      <rPr>
        <b/>
        <sz val="10"/>
        <color theme="1"/>
        <rFont val="Calibri"/>
      </rPr>
      <t>DEAL "DỊU ĐÀO" KHAO NÀNG THƠ</t>
    </r>
    <r>
      <rPr>
        <sz val="10"/>
        <color theme="1"/>
        <rFont val="Calibri"/>
      </rPr>
      <t xml:space="preserve">
- Scheme:
</t>
    </r>
    <r>
      <rPr>
        <b/>
        <sz val="10"/>
        <color theme="1"/>
        <rFont val="Calibri"/>
      </rPr>
      <t xml:space="preserve">MUA 2 TẶNG 1 + Voucher 50,000đ
</t>
    </r>
    <r>
      <rPr>
        <sz val="10"/>
        <color theme="1"/>
        <rFont val="Calibri"/>
      </rPr>
      <t xml:space="preserve">[Ly 1 - Size L]
_ Trà Đào Hồng / L69
_ Trà Sữa Đào Hồng / L69
_ Trà Sữa Lài / L65
_ Marble Bạc Xỉu / L68
_ Matcha Latte / L69
[Ly 2 - Size L]
_ Trà Sữa Nguyên Lá / L65
_ Trà Dâu Thanh Mai / L65
- Trà Sữa Dâu Thanh Mai / L65
_ Opera Bạc Xỉu / L72
Tặng : Trà Sữa Đào Hồng/ L69
Giá gốc: 199,000đ -&gt; 130,000đ
- CHEESE25 - Giảm 20% tối đa 25,000đ
- CHEESE35 - Giảm 35,000đ cho hóa đơn từ 200,000đ
- CHEESE50 - Giảm 50,000đ cho hóa đơn từ 280,000đ
</t>
    </r>
    <r>
      <rPr>
        <b/>
        <sz val="10"/>
        <color theme="1"/>
        <rFont val="Calibri"/>
      </rPr>
      <t xml:space="preserve">*Menu mới: 
Dịu đào/ Peach &amp; peace tea (Hero) - phục vụ trong Ly dịu nơ </t>
    </r>
    <r>
      <rPr>
        <sz val="10"/>
        <color theme="1"/>
        <rFont val="Calibri"/>
      </rPr>
      <t xml:space="preserve">
- Location: HCM
- Timeline: 25/03 - 28/03</t>
    </r>
  </si>
  <si>
    <t>25/03-28/03</t>
  </si>
  <si>
    <t>Hometop #10-12: 26/3, 28/3
Static banner #4: 25/3, 27/3
Search Placeholder - 2 slots: 12h-14h 25/3 và 14h-17h 27/3</t>
  </si>
  <si>
    <t>https://drive.google.com/drive/folders/1z0g0Myny9nJ0X_YFql_q_D7ux2cs0dZr</t>
  </si>
  <si>
    <t>w4-cheese-coffee</t>
  </si>
  <si>
    <r>
      <rPr>
        <sz val="10"/>
        <color theme="1"/>
        <rFont val="Calibri"/>
      </rPr>
      <t xml:space="preserve">- Key message: </t>
    </r>
    <r>
      <rPr>
        <b/>
        <sz val="10"/>
        <color theme="1"/>
        <rFont val="Calibri"/>
      </rPr>
      <t>Đậu Homemade mời món giảm 50% + Voucher 50k</t>
    </r>
    <r>
      <rPr>
        <sz val="10"/>
        <color theme="1"/>
        <rFont val="Calibri"/>
      </rPr>
      <t xml:space="preserve">
- Scheme: Bún đậu No Nê 186k &gt;&gt; 96k
SIEUTIEC40 Giảm 40k cho đơn 100k
SIEUTIEC50 Giảm 50k cho đơn 140k
SIEUTIEC70 Giảm 70k cho đơn 200k
SIEUTIEC99 Giảm 99k cho đơn 250k
- Location: HCM
- Timeline: 05/03, 06/03, 13/03, 27/03</t>
    </r>
  </si>
  <si>
    <t>05/03, 06/03, 13/03, 27/03</t>
  </si>
  <si>
    <t>https://docs.google.com/spreadsheets/d/10YyGpQz0D_L8HZ70peC4yV0VJk51JcwPEPqW-yxPFNs/edit?gid=910411518#gid=910411518</t>
  </si>
  <si>
    <t>Mex Design KV</t>
  </si>
  <si>
    <r>
      <rPr>
        <b/>
        <sz val="10"/>
        <color theme="1"/>
        <rFont val="Calibri"/>
      </rPr>
      <t xml:space="preserve">4 Static lẻ:
</t>
    </r>
    <r>
      <rPr>
        <sz val="10"/>
        <color theme="1"/>
        <rFont val="Calibri"/>
      </rPr>
      <t>Static banner 5: 05/03, 06/03, 13/03, 27/03</t>
    </r>
  </si>
  <si>
    <t>https://drive.google.com/drive/folders/1fcJkxql_PGVh-iulJ59RDkSQO26a_lEj</t>
  </si>
  <si>
    <t>a-bun-dau-homemade</t>
  </si>
  <si>
    <r>
      <rPr>
        <sz val="10"/>
        <color theme="1"/>
        <rFont val="Calibri"/>
      </rPr>
      <t xml:space="preserve">- Key message: </t>
    </r>
    <r>
      <rPr>
        <b/>
        <sz val="10"/>
        <color theme="1"/>
        <rFont val="Calibri"/>
      </rPr>
      <t>Đậu Homemade mời món giảm 50% + Voucher 50k</t>
    </r>
    <r>
      <rPr>
        <sz val="10"/>
        <color theme="1"/>
        <rFont val="Calibri"/>
      </rPr>
      <t xml:space="preserve">
- Scheme: Bún đậu No Nê 186k &gt;&gt; 96k
SIEUTIEC40 Giảm 40k cho đơn 100k
SIEUTIEC50 Giảm 50k cho đơn 140k
SIEUTIEC70 Giảm 70k cho đơn 200k
SIEUTIEC99 Giảm 99k cho đơn 250k
- Location: HCM
- Timeline: 14/03-16/03</t>
    </r>
  </si>
  <si>
    <t>14/03-16/03</t>
  </si>
  <si>
    <r>
      <rPr>
        <b/>
        <sz val="10"/>
        <color theme="1"/>
        <rFont val="Calibri"/>
      </rPr>
      <t xml:space="preserve">1 Win3:
</t>
    </r>
    <r>
      <rPr>
        <sz val="10"/>
        <color theme="1"/>
        <rFont val="Calibri"/>
      </rPr>
      <t>Hometop banner(7-9): 14/03, 15/03
Static banner(1-3): 16/03</t>
    </r>
  </si>
  <si>
    <t>w3-bun-dau-homemade</t>
  </si>
  <si>
    <r>
      <rPr>
        <sz val="10"/>
        <color theme="1"/>
        <rFont val="Calibri"/>
      </rPr>
      <t xml:space="preserve">- Key message: </t>
    </r>
    <r>
      <rPr>
        <b/>
        <sz val="10"/>
        <color theme="1"/>
        <rFont val="Calibri"/>
      </rPr>
      <t>Sủi Cảo Ngọc Ý Đồng Giá 40k</t>
    </r>
    <r>
      <rPr>
        <sz val="10"/>
        <color theme="1"/>
        <rFont val="Calibri"/>
      </rPr>
      <t xml:space="preserve">
- Scheme: Gía gốc 73k giảm về 40k, chọn 1 trong 4 món:
Sủi Cảo Chiên 
Sủi Cảo Thập Cẩm 
Sủi Cảo Khô Sốt Dầu Hào
Sủi Cảo
- Location: HCM
- Timeline: 14/03 -16/03; 20/03 -22/03</t>
    </r>
  </si>
  <si>
    <t>14/03 -16/03; 20/03 -22/03</t>
  </si>
  <si>
    <r>
      <rPr>
        <b/>
        <sz val="10"/>
        <color theme="1"/>
        <rFont val="Calibri"/>
      </rPr>
      <t xml:space="preserve">2 Combo2:
</t>
    </r>
    <r>
      <rPr>
        <sz val="10"/>
        <color theme="1"/>
        <rFont val="Calibri"/>
      </rPr>
      <t>Static banner(4): 14/03 -16/03; 20/03 -22/03
Pop up(16h-19h): 14/03; 21/03</t>
    </r>
  </si>
  <si>
    <t>a-sui-cao-ngoc-y-40</t>
  </si>
  <si>
    <t>Combo hoa</t>
  </si>
  <si>
    <t>Combo Ửng Hồng + voucher 50k
Combo Ửng Hồng giá 149k gồm:
- 1 giỏ hoa vải cao cấp
- 1 ly trà thanh mát size L (chọn 1 trong các loại trà: Trà Sen Vàng Dừa/ Trà Sen Vàng Khoai Môn/ Trà Sen Vàng Củ Năng/ Trà Ổi Hồng Kim Quất/ Trà Thạch Đào/ Trà Thanh Đào/ Trà Thạch Vải)
Voucher: HIGHLANDS50 giảm 50k mbs 140k
Timeline: 08/03
Location: NW</t>
  </si>
  <si>
    <r>
      <rPr>
        <sz val="10"/>
        <rFont val="Calibri"/>
      </rPr>
      <t xml:space="preserve">6/3 </t>
    </r>
    <r>
      <rPr>
        <u/>
        <sz val="10"/>
        <color rgb="FF1155CC"/>
        <rFont val="Calibri"/>
      </rPr>
      <t>https://drive.google.com/drive/u/0/folders/1ZLmUGKBmCadadPH7plH-G588SvCdTG4-</t>
    </r>
  </si>
  <si>
    <t>sj-highlands-combo</t>
  </si>
  <si>
    <r>
      <rPr>
        <sz val="10"/>
        <color theme="1"/>
        <rFont val="Calibri"/>
      </rPr>
      <t xml:space="preserve">- Key message: </t>
    </r>
    <r>
      <rPr>
        <b/>
        <sz val="10"/>
        <color theme="1"/>
        <rFont val="Calibri"/>
      </rPr>
      <t>Bonpas Bakery khao deal 30% + Freeship</t>
    </r>
    <r>
      <rPr>
        <sz val="10"/>
        <color theme="1"/>
        <rFont val="Calibri"/>
      </rPr>
      <t xml:space="preserve">
- Scheme: Nhanh tay chốt ngay deal hời món giảm 30% cùng Bonpas Bakery và hàng ngàn voucher giảm giá
+ VANMON20S: Giảm 20k cho đơn từ 89k
+ VANMON30S: Giảm 30k  cho đơn từ 109k
+ VANMON40S: Giảm 25% tối đa 40k cho đơn từ 0Đ
Số lượng mã giảm có giới hạn
- Timeline: 12/03, 19/03, 26/03
- Location: Đà Nẵng</t>
    </r>
  </si>
  <si>
    <t>12/03, 19/03, 26/03</t>
  </si>
  <si>
    <t xml:space="preserve">Mex Design KV </t>
  </si>
  <si>
    <r>
      <rPr>
        <b/>
        <sz val="10"/>
        <color theme="1"/>
        <rFont val="Calibri"/>
      </rPr>
      <t xml:space="preserve">3 Static lẻ:
</t>
    </r>
    <r>
      <rPr>
        <sz val="10"/>
        <color theme="1"/>
        <rFont val="Calibri"/>
      </rPr>
      <t>Static banner (5): 12/03, 19/03, 26/03</t>
    </r>
  </si>
  <si>
    <r>
      <rPr>
        <sz val="10"/>
        <rFont val="Calibri"/>
      </rPr>
      <t xml:space="preserve">- Timeline: 12/03
</t>
    </r>
    <r>
      <rPr>
        <u/>
        <sz val="10"/>
        <color rgb="FF1155CC"/>
        <rFont val="Calibri"/>
      </rPr>
      <t>https://drive.google.com/drive/folders/11RSZMiY748MpF_EZcOcO01ZSzqQoN-ju</t>
    </r>
    <r>
      <rPr>
        <sz val="10"/>
        <rFont val="Calibri"/>
      </rPr>
      <t xml:space="preserve"> 
- Timeline: 19/03
</t>
    </r>
    <r>
      <rPr>
        <u/>
        <sz val="10"/>
        <color rgb="FF1155CC"/>
        <rFont val="Calibri"/>
      </rPr>
      <t>https://drive.google.com/drive/folders/1aozHurMF6tSOpprdLATjYJVsIZQkICUB</t>
    </r>
    <r>
      <rPr>
        <sz val="10"/>
        <rFont val="Calibri"/>
      </rPr>
      <t xml:space="preserve"> 
- Timeline: 26/03: 
</t>
    </r>
    <r>
      <rPr>
        <u/>
        <sz val="10"/>
        <color rgb="FF1155CC"/>
        <rFont val="Calibri"/>
      </rPr>
      <t>https://drive.google.com/drive/folders/11RSZMiY748MpF_EZcOcO01ZSzqQoN-ju</t>
    </r>
    <r>
      <rPr>
        <sz val="10"/>
        <rFont val="Calibri"/>
      </rPr>
      <t xml:space="preserve"> </t>
    </r>
  </si>
  <si>
    <t>a-bonpas-bakery</t>
  </si>
  <si>
    <t>Mar_8.3</t>
  </si>
  <si>
    <t>Key Mess: Maycha Khao Mua 1 Tặng 1 + Voucher 45000
Scheme:
Maycha khao deal mua 1 tặng 1 áp dụng các món 
+ Trà Sữa Trân Châu Hoàng Kim
+ Trà sữa Hong Kong
Nhập code:
83MAYCHA25 - 25k mb 50k
83MAYCHA50 - 50k mbs 150k
83MAYCHA60 - 60k mbs 250k
83MAYCHA45 - 45k mbs 100k
Timeline: 8/3
Location: HCM; Đồng Nai, Bình Dương; Đà Nẵng, An Giang, Kiên Giang, Tiền Giang, Long An</t>
  </si>
  <si>
    <t>https://drive.google.com/drive/folders/1vjhaFWuDB7Mqt2v8SgiPuXM29Hb-viEB</t>
  </si>
  <si>
    <t>sv-maycha</t>
  </si>
  <si>
    <t>Mar.CB2.B2G1</t>
  </si>
  <si>
    <r>
      <rPr>
        <sz val="10"/>
        <color theme="1"/>
        <rFont val="Calibri"/>
      </rPr>
      <t xml:space="preserve">- Key message: </t>
    </r>
    <r>
      <rPr>
        <b/>
        <sz val="10"/>
        <color theme="1"/>
        <rFont val="Calibri"/>
      </rPr>
      <t>SUNDAY BASIC KHAO LỚN
MUA 2 TẶNG 1 + Voucher 50k</t>
    </r>
    <r>
      <rPr>
        <sz val="10"/>
        <color theme="1"/>
        <rFont val="Calibri"/>
      </rPr>
      <t xml:space="preserve">
- Scheme:
Món mua: Chọn 2 MÓN trong List các món sau: Trà Sữa Kem Trứng Khè (L), Phô Mai Mây Hồng (M), Olong Phô Mai Mây Hồng (M), Trà Xoài Phô Mai Mây Hồng (L)
Món tặng: 1 Trà Sữa Truyền Thống (M)
+ Nhập code SIEUTIEC50, giảm 50k MBS 140k
- Timeline: 23/03-25/03
- Location: Bình Dương, Đồng Nai</t>
    </r>
  </si>
  <si>
    <t>23/03-25/03</t>
  </si>
  <si>
    <t>Chung KV gói Win2_HCM 20/03 (dòng 431)</t>
  </si>
  <si>
    <r>
      <rPr>
        <b/>
        <sz val="10"/>
        <color theme="1"/>
        <rFont val="Calibri"/>
      </rPr>
      <t xml:space="preserve">1 Combo2:
</t>
    </r>
    <r>
      <rPr>
        <sz val="10"/>
        <color theme="1"/>
        <rFont val="Calibri"/>
      </rPr>
      <t>Static banner(4): 23/03-25/03
Pop up(13h-16h): 24/03</t>
    </r>
  </si>
  <si>
    <r>
      <rPr>
        <sz val="10"/>
        <rFont val="Calibri"/>
      </rPr>
      <t xml:space="preserve">Deadline 10/3
</t>
    </r>
    <r>
      <rPr>
        <u/>
        <sz val="10"/>
        <color rgb="FF1155CC"/>
        <rFont val="Calibri"/>
      </rPr>
      <t>https://drive.google.com/drive/u/0/folders/18q4CDPHzcPCH35udEq2oXj8FU-2zi5KK</t>
    </r>
    <r>
      <rPr>
        <sz val="10"/>
        <rFont val="Calibri"/>
      </rPr>
      <t xml:space="preserve"> </t>
    </r>
  </si>
  <si>
    <t>a-ts-sunday-basic-50</t>
  </si>
  <si>
    <r>
      <rPr>
        <sz val="10"/>
        <color theme="1"/>
        <rFont val="Calibri"/>
      </rPr>
      <t xml:space="preserve">- Key Message: </t>
    </r>
    <r>
      <rPr>
        <b/>
        <sz val="10"/>
        <color theme="1"/>
        <rFont val="Calibri"/>
      </rPr>
      <t>SUNDAY BASIC KHAO 
DEAL 1k + Voucher 50k</t>
    </r>
    <r>
      <rPr>
        <sz val="10"/>
        <color theme="1"/>
        <rFont val="Calibri"/>
      </rPr>
      <t xml:space="preserve">
- Scheme: Deal 1k - 2k -3k : 
1k: Trà sữa truyền thống (M)
2k: Trà tắc bí đao (XL)
3k: Olong sữa rang (M)
MBS 35k, 40 phần/chi nhánh/ngày
+ Nhập code SIEUTIEC50, giảm 50k MBS 140k
- Location: Bình Dương, Đồng Nai
- Timeline: 27/03, 29/03, 30/03</t>
    </r>
  </si>
  <si>
    <t>27/03, 29/03, 30/03</t>
  </si>
  <si>
    <r>
      <rPr>
        <b/>
        <sz val="10"/>
        <color theme="1"/>
        <rFont val="Calibri"/>
      </rPr>
      <t xml:space="preserve">1 Combo2:
</t>
    </r>
    <r>
      <rPr>
        <sz val="10"/>
        <color theme="1"/>
        <rFont val="Calibri"/>
      </rPr>
      <t>Static banner(4): 27/03, 29/03, 30/03
Pop up(13h-16h): 27/03</t>
    </r>
  </si>
  <si>
    <t>https://drive.google.com/drive/folders/1TQd3n8DTav4zcua83ym7CFAlWqDQTFZW</t>
  </si>
  <si>
    <t>a-sunday-basic-oth</t>
  </si>
  <si>
    <t>HaoChi</t>
  </si>
  <si>
    <r>
      <rPr>
        <sz val="10"/>
        <color theme="1"/>
        <rFont val="Calibri"/>
      </rPr>
      <t xml:space="preserve">- Key message: </t>
    </r>
    <r>
      <rPr>
        <b/>
        <sz val="10"/>
        <color theme="1"/>
        <rFont val="Calibri"/>
      </rPr>
      <t>HAOCHI KHAO NO MỘT BỮA - DEAL 30K + VOUCHER 50K</t>
    </r>
    <r>
      <rPr>
        <sz val="10"/>
        <color theme="1"/>
        <rFont val="Calibri"/>
      </rPr>
      <t xml:space="preserve">
- Scheme: Cơm Gà Hải Nam Giảm Còn 30k (Giá gốc: 65k)
Nhập mã: 
SIEUTIEC20: Giảm 20k đơn 50k
SIEUTIEC50: Giảm 50k đơn 160k
SIEUTIEC70: Giảm 70k đơn 200k
và hàng loạt ưu đãi khác đang chờ bạn
- Timeline: 20/03
- Location: HCM</t>
    </r>
  </si>
  <si>
    <t>20/03</t>
  </si>
  <si>
    <t>https://docs.google.com/spreadsheets/d/1vIyV5nTnjhQgdc2a6SajM7dp2H4eL3Sf4K675HHeYoI/edit?gid=969927828#gid=969927828&amp;range=2:4</t>
  </si>
  <si>
    <t>Mex design</t>
  </si>
  <si>
    <t>Hometop Banner #4: 20/03</t>
  </si>
  <si>
    <t>https://drive.google.com/drive/folders/1fb-K1a_kHNd8NtwsfhCvNRQ00YkO9qfz</t>
  </si>
  <si>
    <t>a-haochi</t>
  </si>
  <si>
    <t>ChowMi</t>
  </si>
  <si>
    <r>
      <rPr>
        <sz val="10"/>
        <color theme="1"/>
        <rFont val="Calibri"/>
      </rPr>
      <t xml:space="preserve">- Key message: </t>
    </r>
    <r>
      <rPr>
        <b/>
        <sz val="10"/>
        <color theme="1"/>
        <rFont val="Calibri"/>
      </rPr>
      <t>MÌ TƯƠI TRIỀU CHÂU CHOWMI - MỜI DEAL 30K + VOUCHER 50k</t>
    </r>
    <r>
      <rPr>
        <sz val="10"/>
        <color theme="1"/>
        <rFont val="Calibri"/>
      </rPr>
      <t xml:space="preserve">
- Scheme: Mì tươi hoành thánh giảm còn 30k (Giá gốc: 69k)
Nhập mã: 
SIEUTIEC20: Giảm 20k đơn 50k
SIEUTIEC50: Giảm 50k đơn 160k
SIEUTIEC70: Giảm 70k đơn 200k
và hàng loạt ưu đãi khác đang chờ bạn
- Timeline: 28/03
- Location: HCM</t>
    </r>
  </si>
  <si>
    <t>28/03</t>
  </si>
  <si>
    <t>https://docs.google.com/spreadsheets/d/1vIyV5nTnjhQgdc2a6SajM7dp2H4eL3Sf4K675HHeYoI/edit?gid=969927828#gid=969927828&amp;range=A5:F7</t>
  </si>
  <si>
    <t>https://drive.google.com/drive/folders/1zJRyf7U9GCJJbId75HUbCpDnFNsspt0d?usp=drive_link</t>
  </si>
  <si>
    <t>- GD tự do thiết kế, dùng đúng logo + material</t>
  </si>
  <si>
    <t>Static Banner #5: 28/03</t>
  </si>
  <si>
    <r>
      <rPr>
        <sz val="10"/>
        <rFont val="Calibri"/>
      </rPr>
      <t xml:space="preserve">Deadline 19/3
</t>
    </r>
    <r>
      <rPr>
        <u/>
        <sz val="10"/>
        <color rgb="FF1155CC"/>
        <rFont val="Calibri"/>
      </rPr>
      <t>https://drive.google.com/drive/u/0/folders/193L2ZYwQZlnEo5FASAh1BS6Yx11ImMjW</t>
    </r>
    <r>
      <rPr>
        <sz val="10"/>
        <rFont val="Calibri"/>
      </rPr>
      <t xml:space="preserve"> </t>
    </r>
  </si>
  <si>
    <t>a-chowmi</t>
  </si>
  <si>
    <t>ps-50%_Mar</t>
  </si>
  <si>
    <r>
      <rPr>
        <sz val="10"/>
        <color theme="1"/>
        <rFont val="Calibri"/>
      </rPr>
      <t xml:space="preserve">- Key Mess: </t>
    </r>
    <r>
      <rPr>
        <b/>
        <sz val="10"/>
        <color theme="1"/>
        <rFont val="Calibri"/>
      </rPr>
      <t>MayCha Khao deal - giảm 50% + Voucher 45k</t>
    </r>
    <r>
      <rPr>
        <sz val="10"/>
        <color theme="1"/>
        <rFont val="Calibri"/>
      </rPr>
      <t xml:space="preserve">
- Scheme: 
+ Giảm món 50%: Trà Sữa Hong Kong và Trà Lựu Đỏ Thạch Dừa
+ Voucher: MayCha45 giảm 45k mbs 120k
- Location: HCM; Đà Nẵng, Biên Hòa, Bình Dương, An Giang, Kiên Giang, Long An, Cần Thơ, Long Xuyên
- Timeline: 01/03, 02/03, 06/03, 07/03; 14-16/3; 19/3; 26/3</t>
    </r>
  </si>
  <si>
    <t>01/03 - 02/03
06/03 - 07/03
14/03 - 16/03
19/03
26/03</t>
  </si>
  <si>
    <t>https://docs.google.com/spreadsheets/d/1OMofijeoR53EWDc109ohXV434fe2c-PIscMTWB60wSg/edit?gid=197773530#gid=197773530</t>
  </si>
  <si>
    <t>sj-may-cha</t>
  </si>
  <si>
    <t>Exclusive</t>
  </si>
  <si>
    <t>Only HCM
 JOllibee Deal ưu đãi - Tặng Chú Ong Jollibee 
CB A: 2 gà 1 mỳ 1 khoai vừa 2 Pep vừa 1 Bee Doll. 
CB B: 1 gà 2 mỳ 1 khoai vừa 2 Pep vừa 1 Bee Doll.
Giá bán combo145k
Search Place Holder: - Combo 145.000đ, tặng chú Ong Jollibee</t>
  </si>
  <si>
    <t>12-16/03</t>
  </si>
  <si>
    <t>https://docs.google.com/spreadsheets/d/10YyGpQz0D_L8HZ70peC4yV0VJk51JcwPEPqW-yxPFNs/edit?gid=1131681492#gid=1131681492</t>
  </si>
  <si>
    <t>10h-24h home top 14.3
FB SPF 10h 12/03
FS banner 16/03
SPH 10h-12h 12/03</t>
  </si>
  <si>
    <t xml:space="preserve">
https://drive.google.com/drive/folders/14ekHrM-WnjGHZkzlTdd8VaOwYXudS4dR</t>
  </si>
  <si>
    <t>jb-jollibee-doll</t>
  </si>
  <si>
    <t>1k_Mar</t>
  </si>
  <si>
    <t>Key Message: ToCotoco mời deal 1K
Scheme: Tocotoco khao deal Size M 1K khi mua size L nguyên giá 46k
Nhập code: TOCO25: giảm 25k mbs 60k
Timeline:  6,9,13,27/3
Location: HCM, HN, Cần Thơ</t>
  </si>
  <si>
    <t>06/03
09/03
13/03
27/03</t>
  </si>
  <si>
    <t>https://drive.google.com/drive/folders/1EzRPOTyaz4Kzl8S1PNqNugUt5WM2MpEW</t>
  </si>
  <si>
    <t>sj-tocotoco</t>
  </si>
  <si>
    <t>BOGO_Mar</t>
  </si>
  <si>
    <t>Key Message: Ưu Đãi Kép - Mua 1 Tặng 1 kèm voucher 25K
Scheme:  Tocotoco khao trà Sữa size L tăng trà trái cây size L chỉ còn 44K
Nhập code: TOCO25:  giảm 25k mbs 60k
Timeline: 20 - 23, 29/3
Location: HCM, HN, Cần Thơ</t>
  </si>
  <si>
    <t>20/03 - 23/03
29/03</t>
  </si>
  <si>
    <r>
      <rPr>
        <sz val="10"/>
        <rFont val="Calibri"/>
      </rPr>
      <t xml:space="preserve">Deadline 19/2
</t>
    </r>
    <r>
      <rPr>
        <u/>
        <sz val="10"/>
        <color rgb="FF1155CC"/>
        <rFont val="Calibri"/>
      </rPr>
      <t>https://drive.google.com/drive/u/0/folders/1XcENt9F_vLoRR8TW2BTvaa1ihG0zdsCC</t>
    </r>
  </si>
  <si>
    <t>sj-tocotoco-45</t>
  </si>
  <si>
    <t>Combo 55k</t>
  </si>
  <si>
    <t>KFC Khao Deal Hot Chỉ 55K
01 Miếng Gà/Mì ý gà viên + 01 Khoai tây chiên (Vừa)/Bắp Cải Trộn (Lớn) + 01 Bánh Trứng/02 Viên khoai môn kim sa
Giá gốc 79K giảm còn 55K "</t>
  </si>
  <si>
    <t>13/03 ~ 09/04/2025</t>
  </si>
  <si>
    <r>
      <rPr>
        <sz val="10"/>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</si>
  <si>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r>
      <rPr>
        <u/>
        <sz val="10"/>
        <color rgb="FF1155CC"/>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</si>
  <si>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t>sj-ga-ran-kfc-combo</t>
  </si>
  <si>
    <t>03-06/04</t>
  </si>
  <si>
    <t>COMBO 3 GÀ KFC CHỈ 54.000 ĐỒNG
Giá gốc combo 3 gà 104k. Nhập code KFCVIP50 giảm 50k cho đơn 100k =&gt; 54K
NW
KFCVIP20 25% cap 20k</t>
  </si>
  <si>
    <r>
      <rPr>
        <sz val="10"/>
        <rFont val="Calibri"/>
      </rPr>
      <t xml:space="preserve">Hình món lẻ:  (Password: 123) </t>
    </r>
    <r>
      <rPr>
        <u/>
        <sz val="10"/>
        <color rgb="FF1155CC"/>
        <rFont val="Calibri"/>
      </rPr>
      <t>https://cmckfcvietnam.sharepoint.com/:f:/s/KFC-SHARE-EXTERNAL-MKT-SHARE-EXTERNAL/Ery-cSh2dxhJr567AtXrQ_oBuuhd-nankauZXICVrDGQ_w?e=0ugyvw</t>
    </r>
    <r>
      <rPr>
        <sz val="10"/>
        <rFont val="Calibri"/>
      </rPr>
      <t xml:space="preserve">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</si>
  <si>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r>
      <rPr>
        <u/>
        <sz val="10"/>
        <color rgb="FF1155CC"/>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</si>
  <si>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t>HTC  8H	08-24h 06/04
Hometop # 1-3	03/04, 05/04
Static banner # 1-3	03/04, 04/04
Flash Sale Banner #1-4	04/04
Floating 3H	16h - 19h 05/04
Popup 3H	10h-13h 03/04
Social or KOL	FB SPF 10h 03/04</t>
  </si>
  <si>
    <r>
      <rPr>
        <sz val="10"/>
        <rFont val="Calibri"/>
      </rPr>
      <t xml:space="preserve">Deadline 24/3
</t>
    </r>
    <r>
      <rPr>
        <u/>
        <sz val="10"/>
        <color rgb="FF1155CC"/>
        <rFont val="Calibri"/>
      </rPr>
      <t>https://drive.google.com/drive/u/0/folders/1OyMPPhDiOjbl55dCliEryWAjrqEdvAr8</t>
    </r>
  </si>
  <si>
    <t>sv-combo-kfc</t>
  </si>
  <si>
    <t>25-27/04</t>
  </si>
  <si>
    <t>McDonald's Mua 2 Tặng 2 - Chỉ 79K                  
Scheme:        Combo 4 gà rán 2 nước, giá gốc 198k -&gt; 109k
Khoai tây chiên PS 50%, giá gốc 30k -&gt; 15k
CodeSVIPMCD30 30k MBS 109k 
 Giá đã bao gồm vouchers. Số lượng có hạn</t>
  </si>
  <si>
    <t>8h-16h 27/04
25/04 26/04
Hết Static bù collection list 25/04 26/04
27/04
10h-13h  25/04
10h-13h 26/04
IG Foody 13h 26/04</t>
  </si>
  <si>
    <r>
      <rPr>
        <sz val="10"/>
        <rFont val="Calibri"/>
      </rPr>
      <t xml:space="preserve">Deadline 14/4
</t>
    </r>
    <r>
      <rPr>
        <u/>
        <sz val="10"/>
        <color rgb="FF1155CC"/>
        <rFont val="Calibri"/>
      </rPr>
      <t>https://drive.google.com/drive/u/0/folders/1rZRSCjeXtvrjbDZvDW6I8v1gqWvkvmAE</t>
    </r>
  </si>
  <si>
    <t>sv-mcdonalds-79k</t>
  </si>
  <si>
    <t>10-13/04</t>
  </si>
  <si>
    <r>
      <rPr>
        <b/>
        <sz val="10"/>
        <color rgb="FFFF0000"/>
        <rFont val="Calibri"/>
      </rPr>
      <t>POPEYES MUA 1 TẶNG 1 + VC 100K</t>
    </r>
    <r>
      <rPr>
        <sz val="10"/>
        <color theme="1"/>
        <rFont val="Calibri"/>
      </rPr>
      <t xml:space="preserve">
 MUA 1 TẶNG 1 + Voucher 100k SVIPPOPEYES100 100K MBS 350k
Mua Combo A  [Combo: 2 Gà Tắm Nước Mắm/ 2 Gà White Cheese + 1 Khoai tây chiên (Vừa) +  1 Nước ngọt]
Tặng Combo B [Combo: 1 Burger TÔM + 1 Gà Popcorn + 1 Salad bắp cải (Vừa) + 1 Nước ngọt]</t>
    </r>
  </si>
  <si>
    <r>
      <rPr>
        <sz val="10"/>
        <rFont val="Calibri"/>
      </rPr>
      <t xml:space="preserve">
Danh sách ID Mex: </t>
    </r>
    <r>
      <rPr>
        <u/>
        <sz val="10"/>
        <color rgb="FF1155CC"/>
        <rFont val="Calibri"/>
      </rPr>
      <t>https://docs.google.com/spreadsheets/d/1KmfXaYNxTvOqlFm0awngGgwSbAkphKf3/edit#gid=264214317</t>
    </r>
  </si>
  <si>
    <r>
      <rPr>
        <sz val="10"/>
        <rFont val="Calibri"/>
      </rPr>
      <t xml:space="preserve">
Danh sách ID Mex: </t>
    </r>
    <r>
      <rPr>
        <u/>
        <sz val="10"/>
        <color rgb="FF1155CC"/>
        <rFont val="Calibri"/>
      </rPr>
      <t>https://docs.google.com/spreadsheets/d/1KmfXaYNxTvOqlFm0awngGgwSbAkphKf3/edit#gid=264214317</t>
    </r>
  </si>
  <si>
    <r>
      <rPr>
        <sz val="10"/>
        <rFont val="Calibri"/>
      </rPr>
      <t xml:space="preserve">
Danh sách ID Mex: </t>
    </r>
    <r>
      <rPr>
        <u/>
        <sz val="10"/>
        <color rgb="FF1155CC"/>
        <rFont val="Calibri"/>
      </rPr>
      <t>https://docs.google.com/spreadsheets/d/1KmfXaYNxTvOqlFm0awngGgwSbAkphKf3/edit#gid=264214317</t>
    </r>
  </si>
  <si>
    <t>HTC  8H	08-24h 11/04
Hometop # 1-3	10/04, 12/04
Static banner # 1-3	13/04
Flash Sale Banner #1-4	13/04
Floating 3H	16-19h 12/04
Popup 3H	10h-13h 11/04
Social or KOL	FB SPF 11h 11/04</t>
  </si>
  <si>
    <t>https://drive.google.com/drive/u/0/folders/1MWaByvKiDDOEY4dQqahCo3VkO3rbpe68</t>
  </si>
  <si>
    <t>sv-ga-popeyes</t>
  </si>
  <si>
    <t>28-30/04</t>
  </si>
  <si>
    <t>Keymess: Pizza Hut giảm 50% + Code 100k
Scheme:
Pizza Hải Sản Nhiệt Đới (cỡ nhỏ): 139k -&gt; 69.5k
Pizza Thịt Và Xúc Xích (cỡ nhỏ): 139k -&gt; 69.5k
Pizza Phô Mai Cao Cấp: 119k -&gt; 59.5k0
SPFPHV100 100k MBS 400k</t>
  </si>
  <si>
    <t>HTC  8H	16h-24h 29/04
Hometop # 1-3	28/04, 30/04
Static banner # 1-3	29/04
Flash Sale Banner #1-4	28/04
Floating 3H	10h-13h 28/04
Popup 3H	16h-19h 29/04
Social or KOL	FB SPF 11h30 28/04</t>
  </si>
  <si>
    <r>
      <rPr>
        <sz val="10"/>
        <rFont val="Calibri"/>
      </rPr>
      <t xml:space="preserve">Deadline 16/4
</t>
    </r>
    <r>
      <rPr>
        <u/>
        <sz val="10"/>
        <color rgb="FF1155CC"/>
        <rFont val="Calibri"/>
      </rPr>
      <t>https://drive.google.com/drive/u/0/folders/1tGtZ_Brj3z_KZi2elQ7fiDhhjOmbrQ3l</t>
    </r>
  </si>
  <si>
    <t>sv-pizzahut-100</t>
  </si>
  <si>
    <t>15-17/04</t>
  </si>
  <si>
    <t>ĐỘC QUYỀN - KFC KHAO TIỆC 6 MÓN CHỈ 79.000 ĐỒNG 
Combo Độc Quyền (2 miếng Gà + 1 Burger Tôm + 1 Khoai Tây Chiên (R) + 2 ly Pepsi (L)) Giá gốc 168K giảm còn 129K, Nhập code: KFCVIP50 giảm 50K cho đơn 100K =&gt; 79K
KFCVIP20 25% cap 20k</t>
  </si>
  <si>
    <r>
      <rPr>
        <sz val="10"/>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</si>
  <si>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r>
      <rPr>
        <u/>
        <sz val="10"/>
        <color rgb="FF1155CC"/>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</si>
  <si>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t>HTC  8H	08-16 15/04 16h-24h 16/04
Hometop # 1-3	14/04, 17/04
Static banner # 1-3	14/04, 15/04
Flash Sale Banner #1-4	17/04
Floating 3H	16h-19h 17/04
Popup 3H	10h-13h 16/04
Social or KOL	FB SPF 10h 15/04</t>
  </si>
  <si>
    <r>
      <rPr>
        <sz val="10"/>
        <rFont val="Calibri"/>
      </rPr>
      <t xml:space="preserve">Deadline 1/4
</t>
    </r>
    <r>
      <rPr>
        <u/>
        <sz val="10"/>
        <color rgb="FF1155CC"/>
        <rFont val="Calibri"/>
      </rPr>
      <t>https://drive.google.com/drive/u/0/folders/1q-Q1tX2QBtInAE88a_Gp4U22PanyZk0V</t>
    </r>
  </si>
  <si>
    <t>sv-kfc-79k</t>
  </si>
  <si>
    <t>09-13/04</t>
  </si>
  <si>
    <t>Key mes: Cơm Thố Anh Nguyễn -Mua 1 tặng 1
combo Mua 1 Tặng 1
Mô tả: Mua Cơm thố Đặc Biệt Bò + Gà + Xíu + Trứng tặng 1 cơm thố ốp la
Giá combo 131k-&gt;84k
VIPCTAN30 30k MBS 84k 400/day
VIPCTAN20 50% cap 20k 800/day
SPF fund 100%
09-13/04</t>
  </si>
  <si>
    <r>
      <rPr>
        <sz val="10"/>
        <rFont val="Calibri"/>
      </rPr>
      <t xml:space="preserve">Cơm xá xíu: </t>
    </r>
    <r>
      <rPr>
        <u/>
        <sz val="10"/>
        <color rgb="FF1155CC"/>
        <rFont val="Calibri"/>
      </rPr>
      <t xml:space="preserve">https://drive.google.com/drive/folders/1QVa56E8kKntZEevlqjQ6QGwIImK4p43y
</t>
    </r>
    <r>
      <rPr>
        <sz val="10"/>
        <rFont val="Calibri"/>
      </rPr>
      <t xml:space="preserve">Cơm thố đặc biệt </t>
    </r>
    <r>
      <rPr>
        <u/>
        <sz val="10"/>
        <color rgb="FF1155CC"/>
        <rFont val="Calibri"/>
      </rPr>
      <t xml:space="preserve">https://drive.google.com/drive/folders/1rfJRc5NojFcy1pWKc8zssJ1Y6ZOZVZ-r
</t>
    </r>
    <r>
      <rPr>
        <sz val="10"/>
        <rFont val="Calibri"/>
      </rPr>
      <t xml:space="preserve">Món thêm: </t>
    </r>
    <r>
      <rPr>
        <u/>
        <sz val="10"/>
        <color rgb="FF1155CC"/>
        <rFont val="Calibri"/>
      </rPr>
      <t>https://drive.google.com/drive/folders/10zmeKEmnAW8TeCTurvAGuiyM_Aehbbfe</t>
    </r>
  </si>
  <si>
    <t>HTC 1st Scroll 8H	8h-16h 10/04
Hometop # 5	09/04 11/04
Static banner # 1-3	11/04 12/04
Flash Sale Banner #1-4	11/04
Floating 3H	10h-13h 10/04
Popup 3H	"HN 10h-13h 12/04 +OTH
HCM 16h-19h 10/04"</t>
  </si>
  <si>
    <t>https://drive.google.com/drive/folders/1PYEexV_s1ABsWPdFLXXUQwPUoxiuJ0WF</t>
  </si>
  <si>
    <t>v-tho-anh-nguyen</t>
  </si>
  <si>
    <t>14-17/04</t>
  </si>
  <si>
    <t>HTC 1st Scroll 8H	8h-16h 17/04
Hometop # 5	14/04 16/04
Static banner # 1-3	15/04 16/04
Flash Sale Banner #1-4	14/04
Floating 3H	10h-13h 17/04
Popup 3H	10h-13h 14/04</t>
  </si>
  <si>
    <r>
      <rPr>
        <sz val="10"/>
        <rFont val="Calibri"/>
      </rPr>
      <t xml:space="preserve">Deadline 2/4
</t>
    </r>
    <r>
      <rPr>
        <u/>
        <sz val="10"/>
        <color rgb="FF1155CC"/>
        <rFont val="Calibri"/>
      </rPr>
      <t>https://drive.google.com/drive/u/0/folders/1I5aH8oYvQx0L0pi6q9_zBtEkaM-vX2yZ</t>
    </r>
    <r>
      <rPr>
        <sz val="10"/>
        <rFont val="Calibri"/>
      </rPr>
      <t xml:space="preserve"> </t>
    </r>
  </si>
  <si>
    <t>v-phuc-loc-tho</t>
  </si>
  <si>
    <t>18-20/04</t>
  </si>
  <si>
    <t>HTC 1st Scroll 8H	8h-16h 20/04
Hometop # 5	18/04 19/04
Static banner # 1-5	18/04 20/04
Flash Sale Banner #1-4	20/04
Floating 3H	19h-22h 20/04
Popup 3H	10h-13h 18/04</t>
  </si>
  <si>
    <r>
      <rPr>
        <sz val="10"/>
        <rFont val="Calibri"/>
      </rPr>
      <t xml:space="preserve">Deadline 4/4
</t>
    </r>
    <r>
      <rPr>
        <u/>
        <sz val="10"/>
        <color rgb="FF1155CC"/>
        <rFont val="Calibri"/>
      </rPr>
      <t>https://drive.google.com/drive/u/0/folders/1FSQR02pPqFlLN-qxa8oWpYMi58_kQKut</t>
    </r>
  </si>
  <si>
    <t>v-pizzahut-50</t>
  </si>
  <si>
    <t>11-13/04</t>
  </si>
  <si>
    <t>Scheme: MỪNG ĐẠI LỄ
DOMINO’S PIZZA KHAO
MÓN 1.000VND + Voucher 80.000VND
Details Scheme: 
Detail scheme: Pizza giá 1.000VND + Voucher giảm đến 80k
+ Mua 1 pizza size 9''/12'' bất kỳ trong list:
Pizza Hải Sản Xốt Pesto "Chanh Sả"/ Seafood Lime Pesto Pizza
Pizza Hải Sản Xốt Kim Quất/ Seafood Citrus Cocktail Pizza
Pizza Hải Sản Xốt Xoài/ Seafood Mango Creamy Pizza
Pizza Hải Sản Xốt Vải/ Seafood Lychee Spicy Pizza
Pizza Hải Sản 4 Mùa/ Seafood Four Seasons Pizza
Pizza Hải Sản Xốt Mayonnaise/ Ocean Mania Pizza
Pizza Hải Sản Nhiệt Đới Xốt Tiêu/ Pizzamin Sea Pizza
Pizza Hải Sản Xốt Cà Chua/ Seafood Delight Pizza
Pizza Bò &amp; Tôm Nướng Kiểu Mỹ/ Surf &amp; Turf Pizza
+ Sẽ được mua 1 bánh pizza size 7'' với giá 1.000VND (giá gốc 105.000VND)
Pizza Gà Phô Mai Thịt Heo Xông Khói/ Cheesy Chicken Bacon Pizza
Pizza Dăm Bông Dứa Kiểu Hawaii/ Hawaiian Pizza
Pizza Xúc Xích Xốt Phô Mai/ Sausage Kid Mania Pizza
Pizza Thanh Cua Dứa Xốt Phô Mai/ Crab &amp; Pineapple Pizza
Pizza Dăm Bông Bắp Xốt Phô Mai/ Ham &amp; Corn Pizza
DOMINOS80K 80k MBS 320k
DOMINOS100K 100k MBS 400k
DOMINOS60KK 60k MBS 200k</t>
  </si>
  <si>
    <t>HTC 1st Scroll 8H	16h-24h 12/04
Hometop # 5	11/04 13/04
Static banner # 1-3	Hết Static bù 3 collection list 11-13/04
Flash Sale Banner #1-4	12/04
Floating 3H	16h-19h 11/04
Popup 3H	16h-19h 13/04</t>
  </si>
  <si>
    <t>https://drive.google.com/drive/u/0/folders/1THQZtVzpzMV65psX0euW0IDWFO7Y2yHQ</t>
  </si>
  <si>
    <t>v-dominos-1k</t>
  </si>
  <si>
    <t>21-24/04</t>
  </si>
  <si>
    <t>Key message: 
TEXAS CHICKEN KHAO DEAL TRỌN VỊ
COMBO 199,000Đ + VOUCHER 50,000Đ 
Scheme:
02 Miếng gà bơ tỏi &amp; thảo mộc
01 Bánh cuộn gà sốt chua ngọt
01 Mì ý gà giòn không xương
01 Khoai tây nghiền tiêu chuẩn
01 Chai nước ngọt Coca-Cola
Giá gốc: 241,000đ -&gt; 199,000đ
Trio Deal Chỉ 98K 01 Miếng gà sốt bơ tỏi và thảo mộc - 01 Bánh cuộn gà giòn không xương (cay/ không cay) - 01 Burger tôm (cay/ không cay) - 02 Tương ớt + 01 tương cà giá gốc 147k 
TEXAS50 - Giảm 50K MBS 239K (code đã tạo)
VIPTEXAS30k 30k MBS 98k qty 800
 VIPTEXAS40 40k MBS 150k qty 300
VIPTEXAS25 30% cap 25k qty 1500</t>
  </si>
  <si>
    <t>HTC 1st Scroll 8H	16h-24h 22/04
Hometop # 5	21/04 23/04
Static banner # 1-3	22/04 24/04
Flash Sale Banner #1-4	21/04
Floating 3H	10h-13h 21/04
Popup 3H	10h-13h 22/04</t>
  </si>
  <si>
    <r>
      <rPr>
        <sz val="10"/>
        <rFont val="Calibri"/>
      </rPr>
      <t xml:space="preserve">Deadline 9/4
</t>
    </r>
    <r>
      <rPr>
        <u/>
        <sz val="10"/>
        <color rgb="FF1155CC"/>
        <rFont val="Calibri"/>
      </rPr>
      <t>https://drive.google.com/drive/u/0/folders/17UoTvKTSR5EUQQJ8Y00PUcZCZ62qDXCu</t>
    </r>
  </si>
  <si>
    <t>v-texas-chicken</t>
  </si>
  <si>
    <r>
      <rPr>
        <b/>
        <sz val="10"/>
        <color rgb="FFFF0000"/>
        <rFont val="Calibri"/>
      </rPr>
      <t>POPEYES MUA 1 TẶNG 1 + VC 100K</t>
    </r>
    <r>
      <rPr>
        <sz val="10"/>
        <color theme="1"/>
        <rFont val="Calibri"/>
      </rPr>
      <t xml:space="preserve">
 MUA 1 TẶNG 1 + Voucher 100k SVIPPOPEYES100 100K MBS 350k
Mua Combo A  [Combo: 2 Gà Tắm Nước Mắm/ 2 Gà White Cheese + 1 Khoai tây chiên (Vừa) +  1 Nước ngọt]
Tặng Combo B [Combo: 1 Burger TÔM + 1 Gà Popcorn + 1 Salad bắp cải (Vừa) + 1 Nước ngọt]</t>
    </r>
  </si>
  <si>
    <r>
      <rPr>
        <sz val="10"/>
        <rFont val="Calibri"/>
      </rPr>
      <t xml:space="preserve">
Danh sách ID Mex: </t>
    </r>
    <r>
      <rPr>
        <u/>
        <sz val="10"/>
        <color rgb="FF1155CC"/>
        <rFont val="Calibri"/>
      </rPr>
      <t>https://docs.google.com/spreadsheets/d/1KmfXaYNxTvOqlFm0awngGgwSbAkphKf3/edit#gid=264214317</t>
    </r>
  </si>
  <si>
    <r>
      <rPr>
        <sz val="10"/>
        <rFont val="Calibri"/>
      </rPr>
      <t xml:space="preserve">
Danh sách ID Mex: </t>
    </r>
    <r>
      <rPr>
        <u/>
        <sz val="10"/>
        <color rgb="FF1155CC"/>
        <rFont val="Calibri"/>
      </rPr>
      <t>https://docs.google.com/spreadsheets/d/1KmfXaYNxTvOqlFm0awngGgwSbAkphKf3/edit#gid=264214317</t>
    </r>
  </si>
  <si>
    <r>
      <rPr>
        <sz val="10"/>
        <rFont val="Calibri"/>
      </rPr>
      <t xml:space="preserve">
Danh sách ID Mex: </t>
    </r>
    <r>
      <rPr>
        <u/>
        <sz val="10"/>
        <color rgb="FF1155CC"/>
        <rFont val="Calibri"/>
      </rPr>
      <t>https://docs.google.com/spreadsheets/d/1KmfXaYNxTvOqlFm0awngGgwSbAkphKf3/edit#gid=264214317</t>
    </r>
  </si>
  <si>
    <t>HTC  8H	16h -24h 18/04
Hometop # 1-3	18/04 20/04
Static banner # 1-3	19/04
Flash Sale Banner #1-4	19/04
Floating 3H	10h-13h 18/04
Popup 3H	10h-13h 20/04
Social or KOL	FB SPF 11h 18/04</t>
  </si>
  <si>
    <t>v-popeyes</t>
  </si>
  <si>
    <t xml:space="preserve"> Lotteria Khao 4 miếng gà rán chỉ 80k
Scheme: Combo Mua 3 Tặng 1: 4 miếng gà rán - Giá gốc 144.000 giảm còn 108.000
Voucher: Lotteria28k Giảm 28k cho đơn từ 108k
Timeline: 28-30/4</t>
  </si>
  <si>
    <t>HTC  8H        08h-24h 30/04
Hometop # 1-3        28/04 29/04
Static banner # 1-3        30/04
Flash Sale Banner #1-4        28/04
Floating 3H        16h-19h 30/04
Popup 3H        10h-13h 29/04
Social or KOL        FB SPF 10h 29/04</t>
  </si>
  <si>
    <t>HTC  8H	08h-24h 30/04
Hometop # 1-3	28/04 29/04
Static banner # 1-3	30/04
Flash Sale Banner #1-4	28/04
Floating 3H	16h-19h 30/04
Popup 3H	10h-13h 29/04
Social or KOL	FB SPF 10h 28/04</t>
  </si>
  <si>
    <r>
      <rPr>
        <sz val="10"/>
        <rFont val="Calibri"/>
      </rPr>
      <t xml:space="preserve">Deadline 16/4
</t>
    </r>
    <r>
      <rPr>
        <u/>
        <sz val="10"/>
        <color rgb="FF1155CC"/>
        <rFont val="Calibri"/>
      </rPr>
      <t>https://drive.google.com/drive/u/0/folders/10H0RwHhnJXpNf5IsRQFLC29uDgt2UCMy</t>
    </r>
    <r>
      <rPr>
        <sz val="10"/>
        <rFont val="Calibri"/>
      </rPr>
      <t xml:space="preserve"> </t>
    </r>
  </si>
  <si>
    <t>sv-lotteria-80</t>
  </si>
  <si>
    <t>14-31.3</t>
  </si>
  <si>
    <r>
      <rPr>
        <sz val="10"/>
        <color theme="1"/>
        <rFont val="Calibri"/>
      </rPr>
      <t xml:space="preserve">- Key Mess: </t>
    </r>
    <r>
      <rPr>
        <b/>
        <sz val="10"/>
        <color theme="1"/>
        <rFont val="Calibri"/>
      </rPr>
      <t>Bóc thăm trúng thưởng cùng Maycha</t>
    </r>
    <r>
      <rPr>
        <sz val="10"/>
        <color theme="1"/>
        <rFont val="Calibri"/>
      </rPr>
      <t xml:space="preserve">
- Scheme: Maycha tặng thẻ cào trúng thưởng cho đơn từ 100k 
- Location: HCM; Đà Nẵng, Biên Hòa, Bình Dương, An Giang, Kiên Giang, Long An, Cần Thơ, Long Xuyên
- Timeline: 14-31/3</t>
    </r>
  </si>
  <si>
    <t>14/03 - 31/03</t>
  </si>
  <si>
    <t>sj-trs-may-cha</t>
  </si>
  <si>
    <t>35k</t>
  </si>
  <si>
    <t>Key mess: Phúc Long khao deal 35k
Scheme: Phúc Long khao deal 35k
Nhập code:
INDIPL35: giảm 15% cap 35k 
Location: NW
Timeline: 11,12,13,15,18,19, 20,25,27/3</t>
  </si>
  <si>
    <t>06/03
11/03 - 13/03
15/03
18-20/03
25/03
27/03</t>
  </si>
  <si>
    <t>https://drive.google.com/drive/folders/1XogwOEULobwdWdJm6xLs8hcjI_oizYWg</t>
  </si>
  <si>
    <t>sj-phuc-long-cf</t>
  </si>
  <si>
    <t>40K_VIP 7.3</t>
  </si>
  <si>
    <t>Key mess: Phúc Long khao deal 40k
Scheme: Phúc Long khao deal 40k
Nhập code:
VIPPL40: giảm 16% cap 40k 
Location: NW
Timeline: 4/3</t>
  </si>
  <si>
    <t>sj-phuc-long-cf--tea</t>
  </si>
  <si>
    <r>
      <rPr>
        <sz val="10"/>
        <color theme="1"/>
        <rFont val="Calibri"/>
      </rPr>
      <t xml:space="preserve">- Key message: </t>
    </r>
    <r>
      <rPr>
        <b/>
        <sz val="10"/>
        <color theme="1"/>
        <rFont val="Calibri"/>
      </rPr>
      <t xml:space="preserve">Busan Korean Mời Bạn Món Chỉ 39K + Voucher 40K </t>
    </r>
    <r>
      <rPr>
        <sz val="10"/>
        <color theme="1"/>
        <rFont val="Calibri"/>
      </rPr>
      <t xml:space="preserve">
- Scheme: Giảm món: 
+ Cơm Chiên Cá Ngừ 55k --&gt;39K
+ Mì Tương Đen 49k --&gt;39K
- 50 phần/món/1 chi nhánh/ ngày.  1 lần đặt/bill, No MBS
- Nhập mã BUSAN40 giảm 40K cho đơn 120k
- Ngoài ra còn có các mã giảm cực kì hấp dẫn khác:
+ SIEUTIEC20 giảm 20k cho đơn 50k 
+ SIEUTIEC30 giảm 30k cho đơn 70k 
+ SIEUTIEC40 giảm 40k cho đơn 100k 
+ SIEUTIEC50 giảm 50k đơn 140k 
+ SIEUTIEC70 giảm 70k cho đơn 200k
- Location: HCM
- Timeline: 22/03-24/03</t>
    </r>
  </si>
  <si>
    <t>22/03-24/03</t>
  </si>
  <si>
    <t>https://drive.google.com/drive/folders/1CTtKPA2wzJOhSSk-uJlVFj46-UBaMRa0</t>
  </si>
  <si>
    <r>
      <rPr>
        <sz val="10"/>
        <rFont val="Calibri"/>
      </rPr>
      <t xml:space="preserve">Adapt </t>
    </r>
    <r>
      <rPr>
        <u/>
        <sz val="10"/>
        <color rgb="FF1155CC"/>
        <rFont val="Calibri"/>
      </rPr>
      <t>KV cũ</t>
    </r>
    <r>
      <rPr>
        <sz val="10"/>
        <rFont val="Calibri"/>
      </rPr>
      <t xml:space="preserve">
- Thay template mới 
- Thay 1 món trong banner =&gt; món "Mì Trộn Tương Đen"</t>
    </r>
  </si>
  <si>
    <r>
      <rPr>
        <b/>
        <sz val="10"/>
        <color theme="1"/>
        <rFont val="Calibri"/>
      </rPr>
      <t xml:space="preserve">1 Combo1:
</t>
    </r>
    <r>
      <rPr>
        <sz val="10"/>
        <color theme="1"/>
        <rFont val="Calibri"/>
      </rPr>
      <t>Static banner # 1-3: 22/03 - 24/03
Pop up(16h-19h): 23/03</t>
    </r>
  </si>
  <si>
    <r>
      <rPr>
        <sz val="10"/>
        <rFont val="Calibri"/>
      </rPr>
      <t xml:space="preserve">Deadline 12/3
</t>
    </r>
    <r>
      <rPr>
        <u/>
        <sz val="10"/>
        <color rgb="FF1155CC"/>
        <rFont val="Calibri"/>
      </rPr>
      <t>https://drive.google.com/drive/u/0/folders/12i-EgPNST_Kt1Da79W-Ucq6nKMdoCCQP</t>
    </r>
  </si>
  <si>
    <t>a-busan</t>
  </si>
  <si>
    <t>Carlsberg Premium Store</t>
  </si>
  <si>
    <r>
      <rPr>
        <sz val="10"/>
        <color theme="1"/>
        <rFont val="Calibri"/>
      </rPr>
      <t xml:space="preserve">- Key message: </t>
    </r>
    <r>
      <rPr>
        <b/>
        <sz val="10"/>
        <color theme="1"/>
        <rFont val="Calibri"/>
      </rPr>
      <t>BẬT NẮP RINH DEAL ĐẲNG CẤP - MUA 1 TẶNG 1 + VOUCHER 85K</t>
    </r>
    <r>
      <rPr>
        <sz val="10"/>
        <color theme="1"/>
        <rFont val="Calibri"/>
      </rPr>
      <t xml:space="preserve">
- Scheme:
+ Voucher code:
SPFMART35: giảm 35k đơn hàng 129k
SPFMART55: giảm 55k đơn hàng 229k
SPFMART65: giảm 65k đơn hàng 319k
SPFMART85: giảm 85k đơn hàng 419k
+ Mua 1 tặng 1:
Mua 1 thùng Bia Somersby 6 lon tặng 1 hộp Lays
Mua 1 thùng Bia Somersby 24 lon tặng 4 hộp Lays
Mua 1 thùng Bia Kronenbourg 1664 Blanc 24 lon tặng 1 túi du lịch
Mua 1 thùng Bia Tuborg 24 lon tặng 1 ly đổi màu
- Open time: 8h-19h
- Timeline: 10/03, 23/03, 24/03
- Location: HCM
</t>
    </r>
    <r>
      <rPr>
        <b/>
        <sz val="10"/>
        <color theme="1"/>
        <rFont val="Calibri"/>
      </rPr>
      <t>- text SPH: Carlsberg Mua 1 Tặng 1 + Voucher 85K</t>
    </r>
  </si>
  <si>
    <t>10/03, 23/03, 24/03</t>
  </si>
  <si>
    <t>https://docs.google.com/spreadsheets/d/1ZPkSTliKlEiNzWIHmnQ_-8rnhudmfW6lnRE05_UE2KQ/edit?gid=475875260#gid=475875260</t>
  </si>
  <si>
    <t>Sử dụng KV chung bộ Media tháng 3 của Mart
Update link 4/3</t>
  </si>
  <si>
    <r>
      <rPr>
        <b/>
        <sz val="10"/>
        <color theme="1"/>
        <rFont val="Calibri"/>
      </rPr>
      <t xml:space="preserve">01 Combo 2: </t>
    </r>
    <r>
      <rPr>
        <sz val="10"/>
        <color theme="1"/>
        <rFont val="Calibri"/>
      </rPr>
      <t xml:space="preserve">
Static banner(5): 10/03, 23/03, 24/03
Floating(16h-19h): 24/03</t>
    </r>
  </si>
  <si>
    <t>https://drive.google.com/drive/folders/1mVWnPoG4kTN-uLHn1hkI1U15hwG2LuF9</t>
  </si>
  <si>
    <t>a-carlsberg-premium-store</t>
  </si>
  <si>
    <r>
      <rPr>
        <sz val="10"/>
        <color theme="1"/>
        <rFont val="Calibri"/>
      </rPr>
      <t xml:space="preserve">- Key message: </t>
    </r>
    <r>
      <rPr>
        <b/>
        <sz val="10"/>
        <color theme="1"/>
        <rFont val="Calibri"/>
      </rPr>
      <t>BẬT NẮP RINH DEAL ĐẲNG CẤP - MUA 1 TẶNG 1 + VOUCHER 85K</t>
    </r>
    <r>
      <rPr>
        <sz val="10"/>
        <color theme="1"/>
        <rFont val="Calibri"/>
      </rPr>
      <t xml:space="preserve">
- Scheme:
+ Voucher code:
SPFMART35: giảm 35k đơn hàng 129k
SPFMART55: giảm 55k đơn hàng 229k
SPFMART65: giảm 65k đơn hàng 319k
SPFMART85: giảm 85k đơn hàng 419k
+ Mua 1 tặng 1:
Mua 1 thùng Bia Somersby 6 lon tặng 1 hộp Lays
Mua 1 thùng Bia Somersby 24 lon tặng 4 hộp Lays
Mua 1 thùng Bia Kronenbourg 1664 Blanc 24 lon tặng 1 túi du lịch
Mua 1 thùng Bia Tuborg 24 lon tặng 1 ly đổi màu
- Open time: 8h-19h
- Timeline: 16/03 - 18/03
- Location: HCM
</t>
    </r>
    <r>
      <rPr>
        <b/>
        <sz val="10"/>
        <color theme="1"/>
        <rFont val="Calibri"/>
      </rPr>
      <t>- text SPH: Carlsberg Mua 1 Tặng 1 + Voucher 85K</t>
    </r>
  </si>
  <si>
    <t xml:space="preserve">
16/03 - 18/03</t>
  </si>
  <si>
    <r>
      <rPr>
        <b/>
        <sz val="10"/>
        <color theme="1"/>
        <rFont val="Calibri"/>
      </rPr>
      <t>01 Combo 7:</t>
    </r>
    <r>
      <rPr>
        <sz val="10"/>
        <color theme="1"/>
        <rFont val="Calibri"/>
      </rPr>
      <t xml:space="preserve">
Search Placeholder(17h-19h): 16/03, 18/03
Bottom banner(1-3): 16/03 - 18/03</t>
    </r>
  </si>
  <si>
    <t>a-carlsberg-premium</t>
  </si>
  <si>
    <r>
      <rPr>
        <sz val="10"/>
        <color theme="1"/>
        <rFont val="Calibri"/>
      </rPr>
      <t xml:space="preserve">- Key message: </t>
    </r>
    <r>
      <rPr>
        <b/>
        <sz val="10"/>
        <color theme="1"/>
        <rFont val="Calibri"/>
      </rPr>
      <t>BẬT NẮP RINH DEAL ĐẲNG CẤP - MUA 1 TẶNG 1 + VOUCHER 85K</t>
    </r>
    <r>
      <rPr>
        <sz val="10"/>
        <color theme="1"/>
        <rFont val="Calibri"/>
      </rPr>
      <t xml:space="preserve">
- Scheme:
+ Voucher code:
SPFMART35: giảm 35k đơn hàng 129k
SPFMART55: giảm 55k đơn hàng 229k
SPFMART65: giảm 65k đơn hàng 319k
SPFMART85: giảm 85k đơn hàng 419k
+ Mua 1 tặng 1:
Mua 1 thùng Bia Somersby 6 lon tặng 1 hộp Lays
Mua 1 thùng Bia Somersby 24 lon tặng 4 hộp Lays
Mua 1 thùng Bia Kronenbourg 1664 Blanc 24 lon tặng 1 túi du lịch
Mua 1 thùng Bia Tuborg 24 lon tặng 1 ly đổi màu
- Open time: 8h-19h
- Timeline: 20/03, 27/03 - 29/03
- Location: HCM
</t>
    </r>
    <r>
      <rPr>
        <b/>
        <sz val="10"/>
        <color theme="1"/>
        <rFont val="Calibri"/>
      </rPr>
      <t>- text SPH: Carlsberg Mua 1 Tặng 1 + Voucher 85K</t>
    </r>
  </si>
  <si>
    <t xml:space="preserve">20/03, 27/03 - 29/03 </t>
  </si>
  <si>
    <r>
      <rPr>
        <b/>
        <sz val="10"/>
        <color theme="1"/>
        <rFont val="Calibri"/>
      </rPr>
      <t xml:space="preserve">3 Hometop lẻ + 1 Floating lẻ:
</t>
    </r>
    <r>
      <rPr>
        <sz val="10"/>
        <color theme="1"/>
        <rFont val="Calibri"/>
      </rPr>
      <t>2 Hometop banner (3): 20/03, 28/03 
1 Hometop banner (6): 29/03
1 Floating(16h-19h): 27/03</t>
    </r>
  </si>
  <si>
    <t>a-carlsberg-premium-85</t>
  </si>
  <si>
    <t>Meatdeli</t>
  </si>
  <si>
    <r>
      <rPr>
        <sz val="10"/>
        <color theme="1"/>
        <rFont val="Calibri"/>
      </rPr>
      <t xml:space="preserve">- Key message: </t>
    </r>
    <r>
      <rPr>
        <b/>
        <sz val="10"/>
        <color theme="1"/>
        <rFont val="Calibri"/>
      </rPr>
      <t>MEATDELI KHAO DEAL GIẢM 50%</t>
    </r>
    <r>
      <rPr>
        <sz val="10"/>
        <color theme="1"/>
        <rFont val="Calibri"/>
      </rPr>
      <t xml:space="preserve">
- Scheme: Giảm 50% các sản phẩm
Gà ta nguyên con 3F size từ 1kg còn 65.000 VNĐ/ KG
Mọc viên MEATDeli nấm hương 250gr còn 33.500 VNĐ
Bắp giò ủ muối MEATDELI 280gr còn 38.000 VNĐ
Xúc xích thanh trùng Ponnie xông khói 10 cây x 45g còn 26.500 VNĐ
- Open time: 8h-19h
- Timeline: 20/03
- Location: HCM</t>
    </r>
  </si>
  <si>
    <t>https://docs.google.com/spreadsheets/d/1ZPkSTliKlEiNzWIHmnQ_-8rnhudmfW6lnRE05_UE2KQ/edit?gid=91455565#gid=91455565</t>
  </si>
  <si>
    <r>
      <rPr>
        <b/>
        <sz val="10"/>
        <color theme="1"/>
        <rFont val="Calibri"/>
      </rPr>
      <t xml:space="preserve">1 Floating lẻ:
</t>
    </r>
    <r>
      <rPr>
        <sz val="10"/>
        <color theme="1"/>
        <rFont val="Calibri"/>
      </rPr>
      <t>Floating(10h-13h): 20/03</t>
    </r>
  </si>
  <si>
    <t>https://drive.google.com/drive/folders/1Rqs1Z07oi4O6lh-0GDZfClJFu8LxtEg5</t>
  </si>
  <si>
    <t>a-meatdeli</t>
  </si>
  <si>
    <t>Cái Lò Nướng</t>
  </si>
  <si>
    <r>
      <rPr>
        <sz val="10"/>
        <color theme="1"/>
        <rFont val="Calibri"/>
      </rPr>
      <t xml:space="preserve"> Key message: </t>
    </r>
    <r>
      <rPr>
        <b/>
        <sz val="10"/>
        <color theme="1"/>
        <rFont val="Calibri"/>
      </rPr>
      <t>Cái Lò Nướng Khao Tiệc Matcha - Giảm 15%</t>
    </r>
    <r>
      <rPr>
        <sz val="10"/>
        <color theme="1"/>
        <rFont val="Calibri"/>
      </rPr>
      <t xml:space="preserve">
- Scheme: 
Giảm món Sweetin Love - Matcha Chocolate Dream Cake 264.000 -&gt; 224.400
- Location: HCM 
- Thời gian: 28/03 - 31/03</t>
    </r>
  </si>
  <si>
    <t>28/03 - 31/03</t>
  </si>
  <si>
    <t>https://docs.google.com/spreadsheets/d/1Cfq8nnEuh5mv5yI1xFUY0oveeEpgtmS9lhYYq5Fe_FE/edit?usp=sharing</t>
  </si>
  <si>
    <t>https://drive.google.com/drive/folders/185-HEZVdzLXsEZqYO1fpanfbR3bu3Mvk?usp=sharing</t>
  </si>
  <si>
    <t>Màu nền xanh lá nhẹ hợp tone với logo và bánh</t>
  </si>
  <si>
    <r>
      <rPr>
        <b/>
        <sz val="10"/>
        <color theme="1"/>
        <rFont val="Calibri"/>
      </rPr>
      <t xml:space="preserve">1 Win 4:
</t>
    </r>
    <r>
      <rPr>
        <sz val="10"/>
        <color theme="1"/>
        <rFont val="Calibri"/>
      </rPr>
      <t>Search Placeholder(19h-22h): 29/03, 30/03
Hometop banner(10-12): 28/03, 31/03
Static banner(4): 29/03, 30/03</t>
    </r>
  </si>
  <si>
    <r>
      <rPr>
        <sz val="10"/>
        <rFont val="Calibri"/>
      </rPr>
      <t xml:space="preserve">Deadline 19/3
</t>
    </r>
    <r>
      <rPr>
        <u/>
        <sz val="10"/>
        <color rgb="FF1155CC"/>
        <rFont val="Calibri"/>
      </rPr>
      <t>https://drive.google.com/drive/u/0/folders/1blVHTkAFhHi7ZtnwkwqadEyrUpBjGh3f</t>
    </r>
  </si>
  <si>
    <t>w4-cai-lo-nuong</t>
  </si>
  <si>
    <t>Brand_Drink</t>
  </si>
  <si>
    <t>giảm 50%</t>
  </si>
  <si>
    <t>Key mess: Trà sữa giảm 25%
Nhập code: 
33TRASUA25: giảm 50% cap 25k
Location: NW
Timeline: 3.3</t>
  </si>
  <si>
    <t>https://docs.google.com/spreadsheets/d/1euYQp41NIB_2slpqUCv3Z1w09uwEDu-KfSVn_xAISmg/edit?gid=1370265268#gid=1370265268</t>
  </si>
  <si>
    <t>jb-tra-sua-giam-25</t>
  </si>
  <si>
    <t>Trà sữa Mixue</t>
  </si>
  <si>
    <t>0Đ</t>
  </si>
  <si>
    <t>Key mess: Mixue khao deal 0Đ
Nhập code: 
33MIXUE20: giảm 20k mbs 20k
Location: NW
Timeline: 3.3</t>
  </si>
  <si>
    <t>https://docs.google.com/spreadsheets/d/1euYQp41NIB_2slpqUCv3Z1w09uwEDu-KfSVn_xAISmg/edit?gid=824321398#gid=824321398</t>
  </si>
  <si>
    <t>jb-tra-sua-mixue</t>
  </si>
  <si>
    <r>
      <rPr>
        <sz val="10"/>
        <color theme="1"/>
        <rFont val="Calibri"/>
      </rPr>
      <t xml:space="preserve">- Key message: </t>
    </r>
    <r>
      <rPr>
        <b/>
        <sz val="10"/>
        <color theme="1"/>
        <rFont val="Calibri"/>
      </rPr>
      <t>Hanuri Khao Deal Giảm 50% + Voucher 50k</t>
    </r>
    <r>
      <rPr>
        <sz val="10"/>
        <color theme="1"/>
        <rFont val="Calibri"/>
      </rPr>
      <t xml:space="preserve">
- Scheme: 
+ Giảm 50% món Set Phomai TokGangJeong + 3 Phomai Viên (300 phần/5 chi nhánh/ngày)
+ Voucher HANURI50 giảm 50k cho đơn 150k
- Timeline: 17/03 - 19/03
- Location: HCM</t>
    </r>
  </si>
  <si>
    <r>
      <rPr>
        <sz val="10"/>
        <rFont val="Calibri"/>
      </rPr>
      <t xml:space="preserve">Adapt </t>
    </r>
    <r>
      <rPr>
        <u/>
        <sz val="10"/>
        <color rgb="FF1155CC"/>
        <rFont val="Calibri"/>
      </rPr>
      <t>KV cũ</t>
    </r>
    <r>
      <rPr>
        <sz val="10"/>
        <rFont val="Calibri"/>
      </rPr>
      <t>: thay keymess mới</t>
    </r>
  </si>
  <si>
    <r>
      <rPr>
        <b/>
        <sz val="10"/>
        <color theme="1"/>
        <rFont val="Calibri"/>
      </rPr>
      <t xml:space="preserve">1 Combo 9:
</t>
    </r>
    <r>
      <rPr>
        <sz val="10"/>
        <color theme="1"/>
        <rFont val="Calibri"/>
      </rPr>
      <t>Search Placeholder(17h-19h): 17/03, 19/03
Hometop banner(10-12): 17/03 - 19/03</t>
    </r>
  </si>
  <si>
    <r>
      <rPr>
        <sz val="10"/>
        <rFont val="Calibri"/>
      </rPr>
      <t xml:space="preserve">Deadline 5/3
</t>
    </r>
    <r>
      <rPr>
        <u/>
        <sz val="10"/>
        <color rgb="FF1155CC"/>
        <rFont val="Calibri"/>
      </rPr>
      <t>https://drive.google.com/drive/u/0/folders/1fHZR15zDCwdvOiBhH2vWWcqLF93xdMFJ</t>
    </r>
  </si>
  <si>
    <t>a-hanuri</t>
  </si>
  <si>
    <t>Apr.CB1</t>
  </si>
  <si>
    <r>
      <rPr>
        <sz val="10"/>
        <color theme="1"/>
        <rFont val="Calibri"/>
      </rPr>
      <t xml:space="preserve">- Key message: </t>
    </r>
    <r>
      <rPr>
        <b/>
        <sz val="10"/>
        <color theme="1"/>
        <rFont val="Calibri"/>
      </rPr>
      <t>Mokchang khao deal - Giảm 50% + Tặng món 0Đ</t>
    </r>
    <r>
      <rPr>
        <sz val="10"/>
        <color theme="1"/>
        <rFont val="Calibri"/>
      </rPr>
      <t xml:space="preserve">
- Scheme:
+ Tặng 1 Tteokbokki Truyền Thống cho đơn từ 180k
+ Gạch giá Combo Sính Hàn và Mai Đẹt Ti Ni về 120k
+ Giảm 50% các món : Popcorn Sốt Cay Ngọt Size M, Mì Cay Carbonara Samyang, Tteokbokki Nhân Phomai
+ Code MOKCHANG50 giảm 50k cho đơn từ 120k ( 300 code/ngày )
- Location: Hà Nội
- Timeline: 18/04 - 20/04</t>
    </r>
  </si>
  <si>
    <t>18/04-20/04</t>
  </si>
  <si>
    <r>
      <rPr>
        <sz val="10"/>
        <rFont val="Calibri"/>
      </rPr>
      <t xml:space="preserve">Adapt </t>
    </r>
    <r>
      <rPr>
        <u/>
        <sz val="10"/>
        <color rgb="FF1155CC"/>
        <rFont val="Calibri"/>
      </rPr>
      <t>KV cũ</t>
    </r>
    <r>
      <rPr>
        <sz val="10"/>
        <rFont val="Calibri"/>
      </rPr>
      <t xml:space="preserve"> thay key message mới </t>
    </r>
  </si>
  <si>
    <r>
      <rPr>
        <b/>
        <sz val="10"/>
        <color theme="1"/>
        <rFont val="Calibri"/>
      </rPr>
      <t xml:space="preserve">1 Combo1:
</t>
    </r>
    <r>
      <rPr>
        <sz val="10"/>
        <color theme="1"/>
        <rFont val="Calibri"/>
      </rPr>
      <t>Static Banner (1-3): 18/04-20/04
Pop-up(16h-19h): 20/04</t>
    </r>
  </si>
  <si>
    <r>
      <rPr>
        <sz val="10"/>
        <rFont val="Calibri"/>
      </rPr>
      <t xml:space="preserve">Deadline 4/4
</t>
    </r>
    <r>
      <rPr>
        <u/>
        <sz val="10"/>
        <color rgb="FF1155CC"/>
        <rFont val="Calibri"/>
      </rPr>
      <t>https://drive.google.com/drive/u/0/folders/1yHzu3M0nweJCNNM0HKFAanHBnOzv9lqt</t>
    </r>
  </si>
  <si>
    <t>Apr.CB4</t>
  </si>
  <si>
    <r>
      <rPr>
        <sz val="10"/>
        <color theme="1"/>
        <rFont val="Calibri"/>
      </rPr>
      <t xml:space="preserve">- Key message: </t>
    </r>
    <r>
      <rPr>
        <b/>
        <sz val="10"/>
        <color theme="1"/>
        <rFont val="Calibri"/>
      </rPr>
      <t>Mokchang khao deal - Giảm 50% + Tặng món 0Đ</t>
    </r>
    <r>
      <rPr>
        <sz val="10"/>
        <color theme="1"/>
        <rFont val="Calibri"/>
      </rPr>
      <t xml:space="preserve">
- Scheme:
+ Tặng 1 Tteokbokki Truyền Thống cho đơn từ 180k
+ Gạch giá Combo Sính Hàn và Mai Đẹt Ti Ni về 120k
+ Giảm 50% các món : Popcorn Sốt Cay Ngọt Size M, Mì Cay Carbonara Samyang, Tteokbokki Nhân Phomai
+ Code MOKCHANG50 giảm 50k cho đơn từ 120k ( 300 code/ngày )
- Location: Hà Nội
- Timeline: 25/04 - 27/04</t>
    </r>
  </si>
  <si>
    <t>25/04 - 27/04</t>
  </si>
  <si>
    <t>Chung KV dòng 489</t>
  </si>
  <si>
    <r>
      <rPr>
        <b/>
        <sz val="10"/>
        <color theme="1"/>
        <rFont val="Calibri"/>
      </rPr>
      <t xml:space="preserve">1 Combo 4:
</t>
    </r>
    <r>
      <rPr>
        <sz val="10"/>
        <color theme="1"/>
        <rFont val="Calibri"/>
      </rPr>
      <t>Static Banner (1-3): 25/04 - 27/04
SPH(10h - 12h): 26/04, 27/04</t>
    </r>
  </si>
  <si>
    <r>
      <rPr>
        <sz val="10"/>
        <rFont val="Calibri"/>
      </rPr>
      <t xml:space="preserve">Deadline 4/4
</t>
    </r>
    <r>
      <rPr>
        <u/>
        <sz val="10"/>
        <color rgb="FF1155CC"/>
        <rFont val="Calibri"/>
      </rPr>
      <t>https://drive.google.com/drive/u/0/folders/1yHzu3M0nweJCNNM0HKFAanHBnOzv9lqt</t>
    </r>
  </si>
  <si>
    <t>a-mokchang-50</t>
  </si>
  <si>
    <t>7 - 9 Mar</t>
  </si>
  <si>
    <t>[VIP]_Vinamilk_Mar</t>
  </si>
  <si>
    <r>
      <rPr>
        <sz val="10"/>
        <color theme="1"/>
        <rFont val="Calibri"/>
      </rPr>
      <t xml:space="preserve">- Key Message:  </t>
    </r>
    <r>
      <rPr>
        <b/>
        <sz val="10"/>
        <color theme="1"/>
        <rFont val="Calibri"/>
      </rPr>
      <t>VINAMILK TRIỆU DEAL SAY ĐẮM - GIẢM ĐẾN 25%</t>
    </r>
    <r>
      <rPr>
        <sz val="10"/>
        <color theme="1"/>
        <rFont val="Calibri"/>
      </rPr>
      <t xml:space="preserve">
- Scheme:  CP_Vinamilk x Shopee Food - Promotion Plan 2025
- Opening time: 7:00 - 19:30
- Timeline: 7-9/3
- Location: HCM</t>
    </r>
  </si>
  <si>
    <t>7/3 - 9/3</t>
  </si>
  <si>
    <t>https://docs.google.com/spreadsheets/d/1zL1lLV2xPnEm0iRq2_sFXhAJyKagFYJ9/edit?gid=446149285#gid=446149285&amp;range=A2:A81</t>
  </si>
  <si>
    <t xml:space="preserve">Dùng KV cũ
</t>
  </si>
  <si>
    <r>
      <rPr>
        <sz val="10"/>
        <color theme="1"/>
        <rFont val="Calibri"/>
      </rPr>
      <t xml:space="preserve">VIP HCM:
Hometop #5: 7/3, 9/3
Pop up 3H: 9/3 (10:00 - 13:00)
Floating 3H: 7/3 (10:00 - 13:00)
HTC 1st Scroll 8H: 9/3 (08:00 - 16:00)
</t>
    </r>
    <r>
      <rPr>
        <strike/>
        <sz val="10"/>
        <color theme="1"/>
        <rFont val="Calibri"/>
      </rPr>
      <t xml:space="preserve">HTC 2nd Scroll 8H:  8/3(16:00 - 20:00)
</t>
    </r>
    <r>
      <rPr>
        <sz val="10"/>
        <color rgb="FFFF0000"/>
        <rFont val="Calibri"/>
      </rPr>
      <t>Bottom Banner: 9/3</t>
    </r>
    <r>
      <rPr>
        <sz val="10"/>
        <color theme="1"/>
        <rFont val="Calibri"/>
      </rPr>
      <t xml:space="preserve">
Flash Sale Banner 1-4: 7/3, 8/3, 9/3</t>
    </r>
  </si>
  <si>
    <t>https://drive.google.com/drive/u/0/folders/14T8hkk_nuAViyx7vIwlSc90ilYQtKpbn</t>
  </si>
  <si>
    <t>v-vinamilk</t>
  </si>
  <si>
    <t>Apr.Custom2</t>
  </si>
  <si>
    <r>
      <rPr>
        <sz val="10"/>
        <color theme="1"/>
        <rFont val="Calibri"/>
      </rPr>
      <t xml:space="preserve">- Key message: </t>
    </r>
    <r>
      <rPr>
        <b/>
        <sz val="10"/>
        <color theme="1"/>
        <rFont val="Calibri"/>
      </rPr>
      <t>TRÀ SỮA SEKAI MỜI MÓN 10K + VOUCHER 50.000Đ</t>
    </r>
    <r>
      <rPr>
        <sz val="10"/>
        <color theme="1"/>
        <rFont val="Calibri"/>
      </rPr>
      <t xml:space="preserve">
- Scheme:
+ Giảm món Trà Sữa Gạo Nhật còn 10k, áp dụng đơn 39k
+ Giảm toàn bộ menu 5%
+ Nhập mã SEKAI50 - giảm 50% tối đa 40.000đ, áp dụng cho đơn 60.000đ
+ Nhập mã SIEUTIEC50 - giảm 50.000đ, áp dụng cho đơn 140.000đ
Số lượng code: 540 codes/day (cofund 50:50)
- Timeline: 01/04 - 03/04    
- Location: HCM</t>
    </r>
  </si>
  <si>
    <t xml:space="preserve">01/04 - 03/04    </t>
  </si>
  <si>
    <r>
      <rPr>
        <b/>
        <sz val="10"/>
        <color theme="1"/>
        <rFont val="Calibri"/>
      </rPr>
      <t xml:space="preserve">1 Combo Custom 2:
</t>
    </r>
    <r>
      <rPr>
        <sz val="10"/>
        <color theme="1"/>
        <rFont val="Calibri"/>
      </rPr>
      <t>Bottom Banner (1-3): 01/04 - 03/04     
Floating(13h-16h): 02/04</t>
    </r>
  </si>
  <si>
    <t>https://drive.google.com/drive/u/0/folders/19u3f2AEhXGYs0EuN6-HPFA1FhT9OL6rj</t>
  </si>
  <si>
    <t>a-sekai-10k</t>
  </si>
  <si>
    <t>Apr.Custom3</t>
  </si>
  <si>
    <r>
      <rPr>
        <sz val="10"/>
        <color theme="1"/>
        <rFont val="Calibri"/>
      </rPr>
      <t xml:space="preserve">- Key message: </t>
    </r>
    <r>
      <rPr>
        <b/>
        <sz val="10"/>
        <color theme="1"/>
        <rFont val="Calibri"/>
      </rPr>
      <t>TRÀ SỮA SEKAI MỜI MÓN 10K + VOUCHER 50.000Đ</t>
    </r>
    <r>
      <rPr>
        <sz val="10"/>
        <color theme="1"/>
        <rFont val="Calibri"/>
      </rPr>
      <t xml:space="preserve">
- Scheme:
+ Giảm món Trà Sữa Gạo Nhật còn 10k, áp dụng đơn 39k
+ Giảm toàn bộ menu 5%
+ Nhập mã SEKAI50 - giảm 50% tối đa 40.000đ, áp dụng cho đơn 60.000đ
+ Nhập mã SIEUTIEC50 - giảm 50.000đ, áp dụng cho đơn 140.000đ
Số lượng code: 540 codes/day (cofund 50:50)
- Timeline: 05/04 - 07/04, 11/04 - 13/04
- Location: HCM</t>
    </r>
  </si>
  <si>
    <t>05/04 - 07/04, 11/04 - 13/04</t>
  </si>
  <si>
    <r>
      <rPr>
        <b/>
        <sz val="10"/>
        <color theme="1"/>
        <rFont val="Calibri"/>
      </rPr>
      <t xml:space="preserve">2 Combo Custom 3:
</t>
    </r>
    <r>
      <rPr>
        <sz val="10"/>
        <color theme="1"/>
        <rFont val="Calibri"/>
      </rPr>
      <t>Bottom Banner(4-6): 05/04 - 07/04, 11/04 - 13/04
Floating(19h-22h): 07/04
Pop Up(19h-22h): 13/04</t>
    </r>
  </si>
  <si>
    <t>https://drive.google.com/drive/u/0/folders/1DoYhnlv7crCmeG-JqljIRntkcgafjyYT</t>
  </si>
  <si>
    <t>a-sekai-50</t>
  </si>
  <si>
    <t>Apr.Custom1</t>
  </si>
  <si>
    <r>
      <rPr>
        <sz val="10"/>
        <color theme="1"/>
        <rFont val="Calibri"/>
      </rPr>
      <t xml:space="preserve">- Key message: </t>
    </r>
    <r>
      <rPr>
        <b/>
        <sz val="10"/>
        <color theme="1"/>
        <rFont val="Calibri"/>
      </rPr>
      <t>TRÀ SỮA SEKAI MỜI MÓN 10K + VOUCHER 50.000Đ</t>
    </r>
    <r>
      <rPr>
        <sz val="10"/>
        <color theme="1"/>
        <rFont val="Calibri"/>
      </rPr>
      <t xml:space="preserve">
- Scheme:
+ Giảm món Trà Sữa Gạo Nhật còn 10k, áp dụng đơn 39k
+ Giảm toàn bộ menu 5%
+ Nhập mã SEKAI50 - giảm 50% tối đa 40.000đ, áp dụng cho đơn 60.000đ
+ Nhập mã SIEUTIEC50 - giảm 50.000đ, áp dụng cho đơn 140.000đ
Số lượng code: 540 codes/day (cofund 50:50)
- Timeline: 19/04 - 21/04, 24/04 - 26/04
- Location: HCM</t>
    </r>
  </si>
  <si>
    <t>19/04 - 21/04, 24/04 - 26/04</t>
  </si>
  <si>
    <r>
      <rPr>
        <b/>
        <sz val="10"/>
        <color theme="1"/>
        <rFont val="Calibri"/>
      </rPr>
      <t xml:space="preserve">2 Combo Custom 1:
</t>
    </r>
    <r>
      <rPr>
        <sz val="10"/>
        <color theme="1"/>
        <rFont val="Calibri"/>
      </rPr>
      <t>Static Banner(5): 19/04 - 21/04, 24/04 - 26/04
Popup(13h-16h): 20/04
Floating(19h-22h): 24/04</t>
    </r>
  </si>
  <si>
    <r>
      <rPr>
        <sz val="10"/>
        <color theme="1"/>
        <rFont val="Calibri"/>
      </rPr>
      <t xml:space="preserve">- Key message: </t>
    </r>
    <r>
      <rPr>
        <b/>
        <sz val="10"/>
        <color theme="1"/>
        <rFont val="Calibri"/>
      </rPr>
      <t>Milo Dầm TUTIMI ĐỒNG GIÁ 19.000Đ + VOUCHER 40.000Đ</t>
    </r>
    <r>
      <rPr>
        <sz val="10"/>
        <color theme="1"/>
        <rFont val="Calibri"/>
      </rPr>
      <t xml:space="preserve">
- Scheme:
+ Giảm 6 món về 19.000đ, áp dụng cho đơn 40.000đ. Các món áp dụng (1 phần mỗi đơn):
Milo Dầm Phô Mai Sữa Tươi Tutimi
Milo Dầm Phô Mai Choco Tutimi
Nhài Sữa Trân Châu Trắng
Trà Sữa Pudding Tutimi
Trà Sữa Bí Đao L
Matcha Latte (M)
+ Combo siêu ưu đãi 2 ly L 61k giảm còn 40k [Combo 40k: Trà sữa Trân Châu Đen (L) x Trà Sữa Bí Đao (L)]
+ Tặng Milo Dầm Trân Châu Đường Đen khi đặt đơn 199k
+ Nhập mã TUTIMI40K - giảm 40.000đ, áp dụng cho đơn 80.000đ
+ Nhập mã SIEUTIEC40 - giảm 40.000đ, áp dụng cho đơn 100.000đ
Số lượng code: 930 codes/day (cofund 50:50)
- Timeline: 05/04 - 07/04, 08/04 - 10/04
- Location: HCM</t>
    </r>
  </si>
  <si>
    <t>05/04 - 07/04, 08/04 - 10/04</t>
  </si>
  <si>
    <r>
      <rPr>
        <b/>
        <sz val="10"/>
        <color theme="1"/>
        <rFont val="Calibri"/>
      </rPr>
      <t xml:space="preserve">2 Combo Custom 2:
</t>
    </r>
    <r>
      <rPr>
        <sz val="10"/>
        <color theme="1"/>
        <rFont val="Calibri"/>
      </rPr>
      <t>Bottom Banner (1-3): 05/04 - 07/04, 08/04 - 10/04
Floating(19h-22h): 06/04
Popup(19h-22h): 09/04</t>
    </r>
  </si>
  <si>
    <t>a-tutimi-19k</t>
  </si>
  <si>
    <r>
      <rPr>
        <sz val="10"/>
        <color theme="1"/>
        <rFont val="Calibri"/>
      </rPr>
      <t xml:space="preserve">- Key message: </t>
    </r>
    <r>
      <rPr>
        <b/>
        <sz val="10"/>
        <color theme="1"/>
        <rFont val="Calibri"/>
      </rPr>
      <t>Milo Dầm TUTIMI ĐỒNG GIÁ 19.000Đ + TẶNG MÓN 0Đ</t>
    </r>
    <r>
      <rPr>
        <sz val="10"/>
        <color theme="1"/>
        <rFont val="Calibri"/>
      </rPr>
      <t xml:space="preserve">
- Scheme:
+ Giảm 6 món về 19.000đ, áp dụng cho đơn 40.000đ. Các món áp dụng (1 phần mỗi đơn):
Milo Dầm Phô Mai Sữa Tươi Tutimi
Milo Dầm Phô Mai Choco Tutimi
Nhài Sữa Trân Châu Trắng
Trà Sữa Pudding Tutimi
Trà Sữa Bí Đao L
Matcha Latte (M)
+ Combo siêu ưu đãi 2 ly L 61k giảm còn 40k [Combo 40k: Trà sữa Trân Châu Đen (L) x Trà Sữa Bí Đao (L)]
+ Tặng Milo Dầm Trân Châu Đường Đen khi đặt đơn 199k
+ Nhập mã TUTIMI40K - giảm 40.000đ, áp dụng cho đơn 80.000đ
+ Nhập mã SIEUTIEC40 - giảm 40.000đ, áp dụng cho đơn 100.000đ
Số lượng code: 930 codes/day (cofund 50:50)
- Timeline: 11/04 - 13/04
- Location: HCM</t>
    </r>
  </si>
  <si>
    <t>11/04 - 13/04</t>
  </si>
  <si>
    <r>
      <rPr>
        <b/>
        <sz val="10"/>
        <color theme="1"/>
        <rFont val="Calibri"/>
      </rPr>
      <t xml:space="preserve">1 Combo Custom 1:
</t>
    </r>
    <r>
      <rPr>
        <sz val="10"/>
        <color theme="1"/>
        <rFont val="Calibri"/>
      </rPr>
      <t>Static Banner(5): 11/04 - 13/04
Floating(13h-16h): 11/04</t>
    </r>
  </si>
  <si>
    <t>a-tutimi-0d</t>
  </si>
  <si>
    <r>
      <rPr>
        <sz val="10"/>
        <color theme="1"/>
        <rFont val="Calibri"/>
      </rPr>
      <t xml:space="preserve">- Key message: </t>
    </r>
    <r>
      <rPr>
        <b/>
        <sz val="10"/>
        <color theme="1"/>
        <rFont val="Calibri"/>
      </rPr>
      <t>Milo Dầm TUTIMI ĐỒNG GIÁ 19.000Đ + TẶNG MÓN 0Đ</t>
    </r>
    <r>
      <rPr>
        <sz val="10"/>
        <color theme="1"/>
        <rFont val="Calibri"/>
      </rPr>
      <t xml:space="preserve">
- Scheme:
+ Giảm 6 món về 19.000đ, áp dụng cho đơn 40.000đ. Các món áp dụng (1 phần mỗi đơn):
Milo Dầm Phô Mai Sữa Tươi Tutimi
Milo Dầm Phô Mai Choco Tutimi
Nhài Sữa Trân Châu Trắng
Trà Sữa Pudding Tutimi
Trà Sữa Bí Đao L
Matcha Latte (M)
+ Combo siêu ưu đãi 2 ly L 61k giảm còn 40k [Combo 40k: Trà sữa Trân Châu Đen (L) x Trà Sữa Bí Đao (L)]
+ Tặng Milo Dầm Trân Châu Đường Đen khi đặt đơn 199k
+ Nhập mã TUTIMI40K - giảm 40.000đ, áp dụng cho đơn 80.000đ
+ Nhập mã SIEUTIEC40 - giảm 40.000đ, áp dụng cho đơn 100.000đ
Số lượng code: 930 codes/day (cofund 50:50)
- Timeline: 16/04 - 18/04 
- Location: HCM</t>
    </r>
  </si>
  <si>
    <t xml:space="preserve">16/04 - 18/04 </t>
  </si>
  <si>
    <r>
      <rPr>
        <b/>
        <sz val="10"/>
        <color theme="1"/>
        <rFont val="Calibri"/>
      </rPr>
      <t xml:space="preserve">1 Combo Custom 3:
</t>
    </r>
    <r>
      <rPr>
        <sz val="10"/>
        <color theme="1"/>
        <rFont val="Calibri"/>
      </rPr>
      <t>Bottom Banner(4-6): 16/04 - 18/04 
Pop Up(13h-16h): 17/04</t>
    </r>
  </si>
  <si>
    <t>a-milo-tutimi</t>
  </si>
  <si>
    <t>Apr.Custom4</t>
  </si>
  <si>
    <r>
      <rPr>
        <sz val="10"/>
        <color theme="1"/>
        <rFont val="Calibri"/>
      </rPr>
      <t xml:space="preserve">- Key message: </t>
    </r>
    <r>
      <rPr>
        <b/>
        <sz val="10"/>
        <color theme="1"/>
        <rFont val="Calibri"/>
      </rPr>
      <t>Milo Dầm TUTIMI ĐỒNG GIÁ 19.000Đ + VOUCHER 40.000Đ</t>
    </r>
    <r>
      <rPr>
        <sz val="10"/>
        <color theme="1"/>
        <rFont val="Calibri"/>
      </rPr>
      <t xml:space="preserve">
- Scheme:
+ Giảm 6 món về 19.000đ, áp dụng cho đơn 40.000đ. Các món áp dụng (1 phần mỗi đơn):
Milo Dầm Phô Mai Sữa Tươi Tutimi
Milo Dầm Phô Mai Choco Tutimi
Nhài Sữa Trân Châu Trắng
Trà Sữa Pudding Tutimi
Trà Sữa Bí Đao L
Matcha Latte (M)
+ Combo siêu ưu đãi 2 ly L 61k giảm còn 40k [Combo 40k: Trà sữa Trân Châu Đen (L) x Trà Sữa Bí Đao (L)]
+ Tặng Milo Dầm Trân Châu Đường Đen khi đặt đơn 199k
+ Nhập mã TUTIMI40K - giảm 40.000đ, áp dụng cho đơn 80.000đ
+ Nhập mã SIEUTIEC40 - giảm 40.000đ, áp dụng cho đơn 100.000đ
Số lượng code: 930 codes/day (cofund 50:50)
- Timeline: 19/04 - 21/04, 22/04 - 24/04, 25/04 - 27/04
- Location: HCM</t>
    </r>
  </si>
  <si>
    <t>19/04 - 21/04, 22/04 - 24/04, 25/04 - 27/04</t>
  </si>
  <si>
    <t xml:space="preserve">19-21/4: Dùng KV cũ
22-27/4: Mex thiết kế
</t>
  </si>
  <si>
    <r>
      <rPr>
        <b/>
        <sz val="10"/>
        <color theme="1"/>
        <rFont val="Calibri"/>
      </rPr>
      <t xml:space="preserve">3 Combo Custom 4:
</t>
    </r>
    <r>
      <rPr>
        <sz val="10"/>
        <color theme="1"/>
        <rFont val="Calibri"/>
      </rPr>
      <t>Home Top Banner(10-12): 19/04 - 21/04, 22/04 - 24/04, 25/04 - 27/04
Floating(13h-16h): 21/04
Floating(19h-22h): 23/04
Pop Up(13h-16h): 27/04</t>
    </r>
  </si>
  <si>
    <r>
      <rPr>
        <sz val="10"/>
        <rFont val="Calibri"/>
      </rPr>
      <t xml:space="preserve">19-21/4: </t>
    </r>
    <r>
      <rPr>
        <u/>
        <sz val="10"/>
        <color rgb="FF1155CC"/>
        <rFont val="Calibri"/>
      </rPr>
      <t xml:space="preserve">https://drive.google.com/drive/u/0/folders/1Z0gk99aq1EylbrrT1CjQahKhfHFJow6x
</t>
    </r>
    <r>
      <rPr>
        <sz val="10"/>
        <rFont val="Calibri"/>
      </rPr>
      <t xml:space="preserve">22-27/4: </t>
    </r>
    <r>
      <rPr>
        <u/>
        <sz val="10"/>
        <color rgb="FF1155CC"/>
        <rFont val="Calibri"/>
      </rPr>
      <t>https://drive.google.com/drive/u/0/folders/1GuJl-l43zCdFwe-OLQAbpd3cUSDycPV5</t>
    </r>
  </si>
  <si>
    <t>8/3/2025</t>
  </si>
  <si>
    <t>Combo 2 Gà rán + 2 Mì ý (vừa) + 2 Pepsi (M) giảm 166k-&gt;110k 
"BILL 180K TẶNG CHICKEN NUGGET 3 MIẾNG 0Đ
Giá gốc 3 miếng nugget 27k 
Voucher LOTTERIA70 70k  70K MBS 409K
7-8/3/2025</t>
  </si>
  <si>
    <t>7-8/3/2025</t>
  </si>
  <si>
    <t>jb-lotteria-combo</t>
  </si>
  <si>
    <t>2 gà 1 mì 1 khoai BBQ 2 nước lớn 16-k -&gt;119k
Voucher 30k MBS 99k  JOLLIBEE30</t>
  </si>
  <si>
    <t>https://docs.google.com/spreadsheets/d/10YyGpQz0D_L8HZ70peC4yV0VJk51JcwPEPqW-yxPFNs/edit?gid=1823192906#gid=1823192906</t>
  </si>
  <si>
    <t>jb-jollibee</t>
  </si>
  <si>
    <t>3 LOẠI pizza sau giảm 50% + Voucher  SPFPHV100 100k MBS 400k
Pizza Phô Mai Cao Cấp
Pizza Hải Sản Nhiệt Đới
Pizza Thịt Và Xúc Xích</t>
  </si>
  <si>
    <t>jb-pizza-hut</t>
  </si>
  <si>
    <t>Pharmacity</t>
  </si>
  <si>
    <r>
      <rPr>
        <sz val="10"/>
        <rFont val="Calibri"/>
      </rPr>
      <t xml:space="preserve">- Key Message: </t>
    </r>
    <r>
      <rPr>
        <b/>
        <sz val="10"/>
        <rFont val="Calibri"/>
      </rPr>
      <t>Pharmacity - Deal đậm vì sức khỏe - Giảm 50%</t>
    </r>
    <r>
      <rPr>
        <sz val="10"/>
        <rFont val="Calibri"/>
      </rPr>
      <t xml:space="preserve">
- Scheme: 
+ Giảm món 50%: </t>
    </r>
    <r>
      <rPr>
        <u/>
        <sz val="10"/>
        <color rgb="FF1155CC"/>
        <rFont val="Calibri"/>
      </rPr>
      <t>Link</t>
    </r>
    <r>
      <rPr>
        <sz val="10"/>
        <rFont val="Calibri"/>
      </rPr>
      <t xml:space="preserve">
- Location: HCM
- Timeline: 08/04, 11/04 - 12/04  </t>
    </r>
  </si>
  <si>
    <t>08/04, 11/04 - 12/04</t>
  </si>
  <si>
    <t>https://docs.google.com/spreadsheets/d/1NP59lUoneJS9Xyh5r9nBrmSZPDyjFcEx-IWo8bPgTPY/edit?gid=563164892#gid=563164892&amp;range=6:6</t>
  </si>
  <si>
    <t>https://drive.google.com/drive/folders/1YbnL0OwzKDuiE_IO3UvgNiN3_mWY1A-1?usp=sharing</t>
  </si>
  <si>
    <t>Pick ảnh trong link</t>
  </si>
  <si>
    <t>Design tự do thiết kế</t>
  </si>
  <si>
    <r>
      <rPr>
        <b/>
        <sz val="10"/>
        <color theme="1"/>
        <rFont val="Calibri"/>
      </rPr>
      <t xml:space="preserve">1 Win 3:
</t>
    </r>
    <r>
      <rPr>
        <sz val="10"/>
        <color theme="1"/>
        <rFont val="Calibri"/>
      </rPr>
      <t>- Static Banner(1-3): 08/04
- Home Top banner (7-9): 11/04, 12/04</t>
    </r>
  </si>
  <si>
    <r>
      <rPr>
        <sz val="10"/>
        <rFont val="Calibri"/>
      </rPr>
      <t xml:space="preserve">Deadline 27/3
</t>
    </r>
    <r>
      <rPr>
        <u/>
        <sz val="10"/>
        <color rgb="FF1155CC"/>
        <rFont val="Calibri"/>
      </rPr>
      <t>https://drive.google.com/drive/u/0/folders/1ZJEYBGxeMa11yuwLDBRHj3tYBMZvfjkc</t>
    </r>
  </si>
  <si>
    <t>w3-pharmacity</t>
  </si>
  <si>
    <r>
      <rPr>
        <sz val="10"/>
        <rFont val="Calibri"/>
      </rPr>
      <t xml:space="preserve">- Key Message: </t>
    </r>
    <r>
      <rPr>
        <b/>
        <sz val="10"/>
        <rFont val="Calibri"/>
      </rPr>
      <t>Pharmacity - Deal đậm vì sức khỏe - Giảm 50%</t>
    </r>
    <r>
      <rPr>
        <sz val="10"/>
        <rFont val="Calibri"/>
      </rPr>
      <t xml:space="preserve">
+ Tagline Search Place Holder:  Pharmacity - Giảm 50%
+ Giảm món 50%: </t>
    </r>
    <r>
      <rPr>
        <u/>
        <sz val="10"/>
        <color rgb="FF1155CC"/>
        <rFont val="Calibri"/>
      </rPr>
      <t>Link</t>
    </r>
    <r>
      <rPr>
        <sz val="10"/>
        <rFont val="Calibri"/>
      </rPr>
      <t xml:space="preserve">
- Location: HCM
- Timeline: 11/04, 14/04</t>
    </r>
  </si>
  <si>
    <t>11/04, 14/04</t>
  </si>
  <si>
    <t>Chung KV dòng 502</t>
  </si>
  <si>
    <r>
      <rPr>
        <b/>
        <sz val="10"/>
        <color theme="1"/>
        <rFont val="Calibri"/>
      </rPr>
      <t xml:space="preserve">Alacarte:
</t>
    </r>
    <r>
      <rPr>
        <sz val="10"/>
        <color theme="1"/>
        <rFont val="Calibri"/>
      </rPr>
      <t>- Pop up(19h- 22h): 11/04
- Search PlaceHolder 19-22h: 14/04</t>
    </r>
  </si>
  <si>
    <r>
      <rPr>
        <sz val="10"/>
        <rFont val="Calibri"/>
      </rPr>
      <t xml:space="preserve">Deadline 27/3
</t>
    </r>
    <r>
      <rPr>
        <u/>
        <sz val="10"/>
        <color rgb="FF1155CC"/>
        <rFont val="Calibri"/>
      </rPr>
      <t>https://drive.google.com/drive/u/0/folders/1ZJEYBGxeMa11yuwLDBRHj3tYBMZvfjkc</t>
    </r>
  </si>
  <si>
    <t>a-pharmacity-50</t>
  </si>
  <si>
    <t>- Key message: Trà Sữa TocoToco Mua 1 Tặng 1 + Code 25K
- Scheme: TocoToco khao combo 2 ly chỉ còn 44k
- Nhập code TOCOVIP25 - giảm 25K đơn từ 44K
- Timeline: 5-6/4; 11-13/4
Nhập code 44TOCO25 - giảm 50% cap 25k
Timeline: 4/4
- Location: Hà Nội, HCM, CT</t>
  </si>
  <si>
    <t>04/04 - 06/04
11/04 - 13/04</t>
  </si>
  <si>
    <t>- Hometop: 05/04; 06/04; 11/04; 13/04
- HTC (8h-16h:) 05/06; 12/04
- Static Banner: 04/04; 06/04
- Bottom Banner: 11/04; 12/04; 13/04
- Flashsale Banner: 11/04
- Pop up (19h-22h): 12/04
- Floating (13h-16h): 13/04
- SPH (19h-22h): 05/04; 06/04</t>
  </si>
  <si>
    <r>
      <rPr>
        <sz val="10"/>
        <rFont val="Calibri"/>
      </rPr>
      <t xml:space="preserve">Deadline 25/3
</t>
    </r>
    <r>
      <rPr>
        <u/>
        <sz val="10"/>
        <color rgb="FF1155CC"/>
        <rFont val="Calibri"/>
      </rPr>
      <t>https://drive.google.com/drive/u/0/folders/1aXexeiPE21kkfyy2-cF88z-7-uN7MguM</t>
    </r>
  </si>
  <si>
    <t>v-tocotoco-25k</t>
  </si>
  <si>
    <t>Apr.01</t>
  </si>
  <si>
    <r>
      <rPr>
        <sz val="10"/>
        <color theme="1"/>
        <rFont val="Calibri"/>
      </rPr>
      <t xml:space="preserve">- Key message: </t>
    </r>
    <r>
      <rPr>
        <b/>
        <sz val="10"/>
        <color theme="1"/>
        <rFont val="Calibri"/>
      </rPr>
      <t>Chuk Ưu Đãi Kép - DEAL 9K + Voucher 30K</t>
    </r>
    <r>
      <rPr>
        <sz val="10"/>
        <color theme="1"/>
        <rFont val="Calibri"/>
      </rPr>
      <t xml:space="preserve">
- Scheme:
+ Trà sữa đồng giá 9K áp dụng đơn từ 30K (áp dụng chuỗi Chuk Express)
+ Trà sữa đồng giá 9K áp dụng đơn từ 45K (áp dụng chuỗi Chuk Trà)
+ Nhập SIEUTIEC30 giảm 30K đơn từ 70K  
- Timeline: 01/04 - 03/04, 05/04, 06/04, 26/04 - 29/04
- Location: TP.HCM</t>
    </r>
  </si>
  <si>
    <t>01/04 - 03/04, 05/04, 06/04, 26/04 - 29/04</t>
  </si>
  <si>
    <t>Sử dụng mã màu: tuỳ ý Design</t>
  </si>
  <si>
    <r>
      <rPr>
        <b/>
        <sz val="10"/>
        <color theme="1"/>
        <rFont val="Calibri"/>
      </rPr>
      <t xml:space="preserve">2 Win 2:
</t>
    </r>
    <r>
      <rPr>
        <sz val="10"/>
        <color theme="1"/>
        <rFont val="Calibri"/>
      </rPr>
      <t>Search Placeholder(14h-17h): 03/04, 05/04, 26/04, 29/04
Hometop banner(7-9): 01/04, 02/04, 28/04, 29/04
Static banner(4): 03/04, 05/04, 27/04, 28/04
Pop up(13h-16h): 06/04
Floating(13h-16h): 26/04</t>
    </r>
  </si>
  <si>
    <r>
      <rPr>
        <sz val="10"/>
        <rFont val="Calibri"/>
      </rPr>
      <t xml:space="preserve">Deadline 20/3
</t>
    </r>
    <r>
      <rPr>
        <u/>
        <sz val="10"/>
        <color rgb="FF1155CC"/>
        <rFont val="Calibri"/>
      </rPr>
      <t>https://drive.google.com/drive/u/0/folders/18MCeD9A4QFBDoqaF-4WiPUaUSA_Ru1TB</t>
    </r>
  </si>
  <si>
    <t>w2-chuk-cf</t>
  </si>
  <si>
    <r>
      <rPr>
        <sz val="10"/>
        <color theme="1"/>
        <rFont val="Calibri"/>
      </rPr>
      <t xml:space="preserve">- Key message: </t>
    </r>
    <r>
      <rPr>
        <b/>
        <sz val="10"/>
        <color theme="1"/>
        <rFont val="Calibri"/>
      </rPr>
      <t>Chuk Ưu Đãi Kép - DEAL 1K + Voucher 30K</t>
    </r>
    <r>
      <rPr>
        <sz val="10"/>
        <color theme="1"/>
        <rFont val="Calibri"/>
      </rPr>
      <t xml:space="preserve">
- Scheme:
+ Trà sữa 1K đơn từ 30K  (áp dụng chuỗi Chuk Express)
+ Trà sữa 1K đơn từ 55K  (áp dụng chuỗi Chuk Trà)
+ Nhập SIEUTIEC30   giảm 30K đơn từ 70K  
- Timeline: 08/04 - 12/04, 21/04 - 25/04
- Location: TP.HCM</t>
    </r>
  </si>
  <si>
    <t>08/04 - 12/04, 21/04 - 25/04</t>
  </si>
  <si>
    <t>Adapt KV 1-29/4: Thay keymess mới</t>
  </si>
  <si>
    <r>
      <rPr>
        <b/>
        <sz val="10"/>
        <color theme="1"/>
        <rFont val="Calibri"/>
      </rPr>
      <t xml:space="preserve">2 Win 1:
</t>
    </r>
    <r>
      <rPr>
        <sz val="10"/>
        <color theme="1"/>
        <rFont val="Calibri"/>
      </rPr>
      <t>Search Placeholder(12h-14h): 09/04. 11/04, 21/04, 22/04
Hometop banner(7-9): 08/04, 09/04, 22/04, 23/04
Static banner(1-3): 10/04, 11/04, 21/04, 25/04
Floating(13h-16h): 10/04, 23/04
Popup(13h-16h): 12/04, 24/04</t>
    </r>
  </si>
  <si>
    <r>
      <rPr>
        <sz val="10"/>
        <rFont val="Calibri"/>
      </rPr>
      <t xml:space="preserve">Deadline 27/3
</t>
    </r>
    <r>
      <rPr>
        <u/>
        <sz val="10"/>
        <color rgb="FF1155CC"/>
        <rFont val="Calibri"/>
      </rPr>
      <t>https://drive.google.com/drive/u/0/folders/13UtEdxI__sgan8mnv93qrsX6JckelxbB</t>
    </r>
  </si>
  <si>
    <t>w1-chuk-1k</t>
  </si>
  <si>
    <t>Apr.17</t>
  </si>
  <si>
    <r>
      <rPr>
        <sz val="10"/>
        <color theme="1"/>
        <rFont val="Calibri"/>
      </rPr>
      <t xml:space="preserve">- Key message: </t>
    </r>
    <r>
      <rPr>
        <b/>
        <sz val="10"/>
        <color theme="1"/>
        <rFont val="Calibri"/>
      </rPr>
      <t>Chuk Ưu Đãi Kép - DEAL 1K + Voucher 30K</t>
    </r>
    <r>
      <rPr>
        <sz val="10"/>
        <color theme="1"/>
        <rFont val="Calibri"/>
      </rPr>
      <t xml:space="preserve">
- Scheme: 
+ Trà sữa 1K đơn từ 30K  (áp dụng chuỗi Chuk Express)
+ Trà sữa 1K đơn từ 55K  (áp dụng chuỗi Chuk Trà)
+ Nhập SIEUTIEC30 giảm 30K đơn từ 70K  
- Timeline: 17/04 - 20/4
- Location: TP.HCM</t>
    </r>
  </si>
  <si>
    <t>17/04 - 20/04</t>
  </si>
  <si>
    <t>Dùng KV dòng 506</t>
  </si>
  <si>
    <r>
      <rPr>
        <b/>
        <sz val="10"/>
        <color theme="1"/>
        <rFont val="Calibri"/>
      </rPr>
      <t xml:space="preserve">1 Win 2:
</t>
    </r>
    <r>
      <rPr>
        <sz val="10"/>
        <color theme="1"/>
        <rFont val="Calibri"/>
      </rPr>
      <t>Search Placeholder(14h-17h): 17/04, 20/04
Hometop banner(7-9): 19/04, 20/04
Static banner(4): 17/04, 18/04
Floating(13h-16h): 18/04</t>
    </r>
  </si>
  <si>
    <r>
      <rPr>
        <sz val="10"/>
        <rFont val="Calibri"/>
      </rPr>
      <t xml:space="preserve">Deadline 27/3
</t>
    </r>
    <r>
      <rPr>
        <u/>
        <sz val="10"/>
        <color rgb="FF1155CC"/>
        <rFont val="Calibri"/>
      </rPr>
      <t>https://drive.google.com/drive/u/0/folders/13UtEdxI__sgan8mnv93qrsX6JckelxbB</t>
    </r>
  </si>
  <si>
    <t>w2-chuk-tra</t>
  </si>
  <si>
    <t>Key Message: Chuk mời deal 1Đ
+ Chuk giảm món về 1Đ cho đơn từ 35K ở các món thuộc group: Milk Tea, Wellness Tea, Fruit Tea and Coffee 
+ Chuk Express: Giảm món về 1Đ đơn từ 25K áp dụng các món thuộc group: Milk Tea and Coffee
Nhập code: CHUK0D: giảm 20k mbs 20k 
CHUK28: giảm 28k mbs 60k
Timeline: 14-16/4</t>
  </si>
  <si>
    <t>14/04 - 16/04</t>
  </si>
  <si>
    <t>- HTC (8H-16H): 14/04
- Hometop: 15/04; 16/04
- Flashsale Banner: 14/04
- Static Banner: 14/04; 15/04; 16/04
- Floating (13h-16h): 16/04</t>
  </si>
  <si>
    <r>
      <rPr>
        <sz val="10"/>
        <rFont val="Calibri"/>
      </rPr>
      <t xml:space="preserve">Deadline 6/4
</t>
    </r>
    <r>
      <rPr>
        <u/>
        <sz val="10"/>
        <color rgb="FF1155CC"/>
        <rFont val="Calibri"/>
      </rPr>
      <t>https://drive.google.com/drive/u/0/folders/107zseTNzYHMYWaEuqSUc3fadWIezI3EA</t>
    </r>
  </si>
  <si>
    <t>v-chuk</t>
  </si>
  <si>
    <t>Key Mess: SUNDAY BASIC TUNG DEAL
MUA 1 TẶNG 1 + Voucher 50k
- Scheme:
Món mua: 01 Trà Sữa Kem Trứng Khè (L)
Món tặng: 01 Trà Sữa Truyền Thống (M)
40 phần/chi nhánh/ngày, Mỗi bill chỉ order 1 món
Nhập code: VIPSUNDAY30K - 40% cap 30k
VIPSUNDAY50 - 50k mbs 120k
-Timeline: 17-19/4
- Location: HCM</t>
  </si>
  <si>
    <t>17/04 - 19/04</t>
  </si>
  <si>
    <t>- HTC (8h-16h): 19/04
- Hometop: 17/04; 18/04
- Bottom Banner: 17/04; 18/04; 19/04
- Flashsale Banner: 19/04
- Floating (13h-16h): 18/04
- Pop up (19h-22h): 17/04</t>
  </si>
  <si>
    <r>
      <rPr>
        <sz val="10"/>
        <rFont val="Calibri"/>
      </rPr>
      <t xml:space="preserve">Deadline 4/4
</t>
    </r>
    <r>
      <rPr>
        <u/>
        <sz val="10"/>
        <color rgb="FF1155CC"/>
        <rFont val="Calibri"/>
      </rPr>
      <t>https://drive.google.com/drive/u/0/folders/1sox5Wsc0nA7hH1MuL3uwkCyvIBYBEuu3</t>
    </r>
  </si>
  <si>
    <t>v-sundaybasic-50</t>
  </si>
  <si>
    <t>4-6Apr</t>
  </si>
  <si>
    <t>Key Mess: Maycha Khao Deal 9K + Giảm 53K
Scheme:
Maycha khao deal 9k áp dụng các món 
+ Trà Sữa Trân Châu Hoàng Kim
+ Trà sữa Hong Kong
Nhập code  MAYCHA60: 60K MBS 200k
MAYCHA53: 53k mbs 160k
Timeline: 5-6/4; 25-26/4
Location: HCM; Đồng Nai, Bình Dương; Đà Nẵng, An Giang, Kiên Giang, Tiền Giang, Long An</t>
  </si>
  <si>
    <t>05/04 - 06/04
25/04 - 27/04</t>
  </si>
  <si>
    <t>- HTC (8h-16h): 06/04
- Hometop: 05/04; 06/04
- Static Banner: 04/04
- Floating (13h-16h): 05/04; 06/04
- SPH (12h-14h): 05/04</t>
  </si>
  <si>
    <r>
      <rPr>
        <sz val="10"/>
        <rFont val="Calibri"/>
      </rPr>
      <t xml:space="preserve">timeline 4/4: 
deadline 25/3: </t>
    </r>
    <r>
      <rPr>
        <u/>
        <sz val="10"/>
        <color rgb="FF1155CC"/>
        <rFont val="Calibri"/>
      </rPr>
      <t>https://drive.google.com/drive/u/0/folders/1pqIQU5pfbjuPl8N51Swe8mVQ8o9w4wUk</t>
    </r>
    <r>
      <rPr>
        <sz val="10"/>
        <rFont val="Calibri"/>
      </rPr>
      <t xml:space="preserve"> 
timeline 5-6, 25-27/4
Deadline 25/3
</t>
    </r>
    <r>
      <rPr>
        <u/>
        <sz val="10"/>
        <color rgb="FF1155CC"/>
        <rFont val="Calibri"/>
      </rPr>
      <t>https://drive.google.com/drive/u/0/folders/1lT077Taz8umC49hPWPbDYL0nh07rjbD0</t>
    </r>
    <r>
      <rPr>
        <sz val="10"/>
        <rFont val="Calibri"/>
      </rPr>
      <t xml:space="preserve"> </t>
    </r>
  </si>
  <si>
    <t>sv-maycha-4k</t>
  </si>
  <si>
    <t>Key message:  KOI THÉ MỜI BẠN 45.000Đ
Scheme: 
83KOI40 - 40k mbs 100k
83KOIFS - FS 15k mbs 50k
83KOI60 - 60k mbs 300k
83KOI45 - 45k mbs 200k
Timeline: 8.3
Location: HCM, Hà Nội, Đà Nẵng, Bình Dương, Hải Phòng, Vũng Tàu, Huế, Đồng Nai</t>
  </si>
  <si>
    <t>jb-koi-the-cafe</t>
  </si>
  <si>
    <t>- Key message: Trà Sữa TocoToco Mua 1 Tặng 1 + Code 50k
- Scheme: TocoToco khao deal mua 1 tặng 1
- Nhập code 
83TOCO25: 25k mbs 50k
83TOCO50: 50k mbs 100k
83TOCO100: 30% Cap 100k
- Timeline: 8.3
- Location: Hà Nội, HCM, CT</t>
  </si>
  <si>
    <t>jb-tocotoco</t>
  </si>
  <si>
    <t>25-27Apr</t>
  </si>
  <si>
    <t>Key Mess: Maycha Khao Deal 9K + Giảm 53K
Scheme:
Maycha khao deal 9k áp dụng các món 
+ Trà Sữa Trân Châu Hoàng Kim
+ Trà sữa Hong Kong
Nhập code MAYCHAVIP30 - giảm 30k mbs 60k
MAYCHAVIPFS - Freeship 16k mbs 0đ
MAYCHAVIP25 - giảm 50% cap 25k
MAYCHA60: 60K MBS 200k
MAYCHA53: 53k mbs 160k
Timeline: 25-27/4
Location: HCM; Đồng Nai, Bình Dương; Đà Nẵng, An Giang, Kiên Giang, Tiền Giang, Long An</t>
  </si>
  <si>
    <t>- HTC (8h-16h): 26/04
- Hometop: 25/04; 27/04
- Pop up: (13h-16h) 25/04; (19h-22h) 26/04
- SPH (14h-17h): 27/04</t>
  </si>
  <si>
    <r>
      <rPr>
        <sz val="10"/>
        <rFont val="Calibri"/>
      </rPr>
      <t xml:space="preserve">timeline 4/4: 
deadline 25/3: </t>
    </r>
    <r>
      <rPr>
        <u/>
        <sz val="10"/>
        <color rgb="FF1155CC"/>
        <rFont val="Calibri"/>
      </rPr>
      <t>https://drive.google.com/drive/u/0/folders/1pqIQU5pfbjuPl8N51Swe8mVQ8o9w4wUk</t>
    </r>
    <r>
      <rPr>
        <sz val="10"/>
        <rFont val="Calibri"/>
      </rPr>
      <t xml:space="preserve"> 
timeline 5-6, 25-27/4
Deadline 25/3
</t>
    </r>
    <r>
      <rPr>
        <u/>
        <sz val="10"/>
        <color rgb="FF1155CC"/>
        <rFont val="Calibri"/>
      </rPr>
      <t>https://drive.google.com/drive/u/0/folders/1lT077Taz8umC49hPWPbDYL0nh07rjbD0</t>
    </r>
    <r>
      <rPr>
        <sz val="10"/>
        <rFont val="Calibri"/>
      </rPr>
      <t xml:space="preserve"> </t>
    </r>
  </si>
  <si>
    <t>sv-maycha-53</t>
  </si>
  <si>
    <t>18-20Apr</t>
  </si>
  <si>
    <t>Key Mess: Ưu Đãi Kép - Maycha Khao món 50% &amp; Voucher 60K 
Scheme: 
Trà Sữa Hong Kong M 26k giảm còn 13k 
Nhập code MAYCHAVIP30 - giảm 30k mbs 60k 
MAYCHAVIP25 - giảm 50% cap 25k 
MAYCHA50: 50K MBS 160k 
MAYCHA60 giảm 60k mbs 200k 
Timeline: 18-20/4 
Location: HCM; Đồng Nai, Bình Dương; Đà Nẵng, An Giang, Kiên Giang, Tiền Giang, Long An</t>
  </si>
  <si>
    <t>18/04 - 20/04</t>
  </si>
  <si>
    <t>- Hometop: 18/04; 19/04
- HTC (8h-16h): 20/04
- SPH (14h-17h): 18/04
- Pop up (19h-22h): 20/04</t>
  </si>
  <si>
    <t>https://drive.google.com/drive/folders/1b2CdEJnZr48qIWjpCIR9lbkMoNcDlR_t</t>
  </si>
  <si>
    <r>
      <rPr>
        <sz val="10"/>
        <color theme="1"/>
        <rFont val="Calibri"/>
      </rPr>
      <t xml:space="preserve">- Key message: </t>
    </r>
    <r>
      <rPr>
        <b/>
        <sz val="10"/>
        <color theme="1"/>
        <rFont val="Calibri"/>
      </rPr>
      <t>Bánh Mì ƠI Ưu Đãi Kép - Đồng giá 19K + Voucher 30K</t>
    </r>
    <r>
      <rPr>
        <sz val="10"/>
        <color theme="1"/>
        <rFont val="Calibri"/>
      </rPr>
      <t xml:space="preserve">
- Scheme:
+ Giảm bánh mì ổ lớn về 19K (Bánh Mì Bò Né, Bánh Mì Bò Sa Tế, Bánh Mì Xíu Mại, Bánh Mì Gà Xíu)
+ Nhập code: SIEUTIEC30 giảm 30k đơn từ 70K
- Timeline: 01/04 - 03/04
- Location: TP.HCM</t>
    </r>
  </si>
  <si>
    <t>01/04 - 03/04</t>
  </si>
  <si>
    <r>
      <rPr>
        <sz val="10"/>
        <rFont val="Calibri"/>
      </rPr>
      <t xml:space="preserve">Background: Màu đỏ như </t>
    </r>
    <r>
      <rPr>
        <u/>
        <sz val="10"/>
        <color rgb="FF1155CC"/>
        <rFont val="Calibri"/>
      </rPr>
      <t>banner mẫu</t>
    </r>
  </si>
  <si>
    <r>
      <rPr>
        <b/>
        <sz val="10"/>
        <color theme="1"/>
        <rFont val="Calibri"/>
      </rPr>
      <t xml:space="preserve">1 Win 3:
</t>
    </r>
    <r>
      <rPr>
        <sz val="10"/>
        <color theme="1"/>
        <rFont val="Calibri"/>
      </rPr>
      <t>Hometop banner(7-9): 01/04, 02/04
Static banner(1-3): 03/04</t>
    </r>
  </si>
  <si>
    <r>
      <rPr>
        <sz val="10"/>
        <rFont val="Calibri"/>
      </rPr>
      <t xml:space="preserve">Deadline 20/3
</t>
    </r>
    <r>
      <rPr>
        <u/>
        <sz val="10"/>
        <color rgb="FF1155CC"/>
        <rFont val="Calibri"/>
      </rPr>
      <t>https://drive.google.com/drive/u/0/folders/1iPEID2RQ0KD3XU2_FgJ8eGZtdKh5vn5L</t>
    </r>
  </si>
  <si>
    <t>w3-banh-mi-oi-19k</t>
  </si>
  <si>
    <r>
      <rPr>
        <sz val="10"/>
        <color theme="1"/>
        <rFont val="Calibri"/>
      </rPr>
      <t xml:space="preserve">- Key Message: </t>
    </r>
    <r>
      <rPr>
        <b/>
        <sz val="10"/>
        <color theme="1"/>
        <rFont val="Calibri"/>
      </rPr>
      <t>Bánh Mì Khao Deal - Chỉ 1K + Voucher 30K</t>
    </r>
    <r>
      <rPr>
        <sz val="10"/>
        <color theme="1"/>
        <rFont val="Calibri"/>
      </rPr>
      <t xml:space="preserve">
- Scheme :
+ Giảm chỉ còn 1K áp dụng đơn từ 39K: (Bánh Mì Bò Né, Bánh Mì Gà Xíu, Bánh Mì Xíu Mại, Bánh Mì Bò Sa Tế, Bánh Mì Ốp La)
+ Nhập SIEUTIEC30 giảm 30k đơn từ 70K
- Timeline: 07/04 - 09/04, 10/04 - 12/04
- Location: TP.HCM</t>
    </r>
  </si>
  <si>
    <t>07/04 - 09/04, 10/04 - 12/04</t>
  </si>
  <si>
    <t>Adapt KV 1-3/4: Thay Keymess mới</t>
  </si>
  <si>
    <r>
      <rPr>
        <b/>
        <sz val="10"/>
        <color theme="1"/>
        <rFont val="Calibri"/>
      </rPr>
      <t xml:space="preserve">2 Combo 1:
</t>
    </r>
    <r>
      <rPr>
        <sz val="10"/>
        <color theme="1"/>
        <rFont val="Calibri"/>
      </rPr>
      <t>Static banner(1-3): 07/04 - 09/04, 10/04 - 12/04
Pop up(6h-10h):08/04, 11/04</t>
    </r>
  </si>
  <si>
    <r>
      <rPr>
        <sz val="10"/>
        <rFont val="Calibri"/>
      </rPr>
      <t xml:space="preserve">Deadline 26/3
</t>
    </r>
    <r>
      <rPr>
        <u/>
        <sz val="10"/>
        <color rgb="FF1155CC"/>
        <rFont val="Calibri"/>
      </rPr>
      <t>https://drive.google.com/drive/u/0/folders/1sPMM-qGXagcgUh5PSCUcPZ0607KB2yb_</t>
    </r>
    <r>
      <rPr>
        <sz val="10"/>
        <rFont val="Calibri"/>
      </rPr>
      <t xml:space="preserve"> </t>
    </r>
  </si>
  <si>
    <t>a-banhmi-oi-1k</t>
  </si>
  <si>
    <r>
      <rPr>
        <sz val="10"/>
        <color theme="1"/>
        <rFont val="Calibri"/>
      </rPr>
      <t xml:space="preserve">- Key message: </t>
    </r>
    <r>
      <rPr>
        <b/>
        <sz val="10"/>
        <color theme="1"/>
        <rFont val="Calibri"/>
      </rPr>
      <t>Bánh Mì Khao Deal - Đồng giá 25K + Voucher 30K</t>
    </r>
    <r>
      <rPr>
        <sz val="10"/>
        <color theme="1"/>
        <rFont val="Calibri"/>
      </rPr>
      <t xml:space="preserve">
- Scheme:
+ Giảm bánh mì ổ lớn về 25K (Bánh Mì Bò Né, Bánh Mì Bò Sa Tế, Bánh Mì Xíu Mại, Bánh Mì Gà Xíu)
+ Nhập code: SIEUTIEC30 giảm 30k đơn từ 70K
- Timeline: 14/04 - 16/04, 17/04 - 19/04
- Location: TP.HCM</t>
    </r>
  </si>
  <si>
    <t>14/04 - 16/04, 17/04 - 19/04</t>
  </si>
  <si>
    <r>
      <rPr>
        <b/>
        <sz val="10"/>
        <color theme="1"/>
        <rFont val="Calibri"/>
      </rPr>
      <t xml:space="preserve">2 Combo 4:
</t>
    </r>
    <r>
      <rPr>
        <sz val="10"/>
        <color theme="1"/>
        <rFont val="Calibri"/>
      </rPr>
      <t>Search Placeholder(5h-10h): 14/04, 16/04, 17/04, 18/04
Static banner(1-3): 14/04 - 16/04, 17/04 - 19/04</t>
    </r>
  </si>
  <si>
    <r>
      <rPr>
        <sz val="10"/>
        <rFont val="Calibri"/>
      </rPr>
      <t xml:space="preserve">Deadline 6/4
</t>
    </r>
    <r>
      <rPr>
        <u/>
        <sz val="10"/>
        <color rgb="FF1155CC"/>
        <rFont val="Calibri"/>
      </rPr>
      <t>https://drive.google.com/drive/u/0/folders/1i6V-DR5bxQ3UVvfEhdvb_d8lpukO8Tal</t>
    </r>
    <r>
      <rPr>
        <sz val="10"/>
        <rFont val="Calibri"/>
      </rPr>
      <t xml:space="preserve"> </t>
    </r>
  </si>
  <si>
    <t>a-bmi-oi</t>
  </si>
  <si>
    <t>Gong Cha Khao Deal Mua 1 Tặng 1 + Voucher 50%
Scheme: 
BOGO Mua M tặng M
- Món mua: Hồng Trà Mây Xuân / Cheese Brulee Oolong Mây / Trà Sữa Okinawa / Matcha Latte / Creamy Matcha Latte
- Món tặng: TS TC Đen/Hokkaido/Earl Grey
Giá gốc: 115,000đ -&gt; 59,000đ
Nhập code: 
VIPGONGCHA30 : giảm 50% cap 30k
VIPGONGCHA20 - 50% cap 20k
Timeline: 8-9/4; 21-24/4
Location: HCM,HN, Đồng Nai, Khánh Hòa, Đà Lạt</t>
  </si>
  <si>
    <t>08/04 - 09/04
21/04 - 24/04</t>
  </si>
  <si>
    <t>https://docs.google.com/spreadsheets/d/1Gkqvkh-uV9bo_TAYYPphI4SL1SrZy71IfnGgrpXNWH8/edit?gid=2005466799#gid=2005466799</t>
  </si>
  <si>
    <t>- Hometop: 08/04; 09/04; 22/04; 23/04; 24/04
- SPH (14h-17h): 09/04; (19h-22h) 21/04
- HTC (8h-16h): 21/04
- Floating (13h-16h): 08/04; 22/04; 24/04</t>
  </si>
  <si>
    <r>
      <rPr>
        <sz val="10"/>
        <rFont val="Calibri"/>
      </rPr>
      <t xml:space="preserve">Deadline 27/3
</t>
    </r>
    <r>
      <rPr>
        <u/>
        <sz val="10"/>
        <color rgb="FF1155CC"/>
        <rFont val="Calibri"/>
      </rPr>
      <t>https://drive.google.com/drive/u/0/folders/1HhdaZJLL89KpgLdjn6bKdRKbuu8nyCk2</t>
    </r>
    <r>
      <rPr>
        <sz val="10"/>
        <rFont val="Calibri"/>
      </rPr>
      <t xml:space="preserve"> </t>
    </r>
  </si>
  <si>
    <t>v-gongcha-50</t>
  </si>
  <si>
    <t>Key mess: Phúc Long khao combo 79k + voucher 40k
Scheme: Phúc Long khao combo 2 ly trà sữa 79k 
Áp dụng cho món: Trà Sữa Matcha; Trà Sữa Lài; Trà Vải Sen
Nhập code: 
VIPPL20K: 20k mbs 79k
VIPPL28K: 28k mbs 150k
VIPPL40K: 15% cap 40k
Location: NW
Timeline: 9-11/4</t>
  </si>
  <si>
    <t>09/04 - 11/04</t>
  </si>
  <si>
    <t>- Floating (6h-10h): 09/04; 10/04; 11/04
- SPH (5h-10h): 10/04
- HTC (8h-12h): 09/04
- Hometop (0h-12h):10/04; 11/04</t>
  </si>
  <si>
    <t>https://drive.google.com/drive/u/0/folders/123BKvUlvom11vL1y1o2LzPAw-rx2vskH</t>
  </si>
  <si>
    <t>sv-phuc-long-79k</t>
  </si>
  <si>
    <t>son.nguyenthanh</t>
  </si>
  <si>
    <t>Livestream_15Mar</t>
  </si>
  <si>
    <t>LIVESTREAM 15Mar</t>
  </si>
  <si>
    <t>15/03</t>
  </si>
  <si>
    <t>Deadline submit banner 11Mar</t>
  </si>
  <si>
    <t>https://shopee.vn/IdolLenDealAnNgonHetSay</t>
  </si>
  <si>
    <t>Key mess:Phúc Long khao trà sữa chỉ 23k
Scheme: Phúc Long khao combo 3 ly trà sữa chỉ 99k 
Áp dụng cho món: Trà Lài Mãng Cầu/Trà Nhãn Sen/Trà Sữa Ô Long/Trà Nhãn Sen/Trà Lucky Tea/Trà Sữa Matcha/Hồng Trà Sữa/Hồng Trà Đào/Trà Nhãn Lài 
Nhập code:
44PHUCLONG30        30k mbs 99k
Timeline: 4.4
Location: NW</t>
  </si>
  <si>
    <t>https://docs.google.com/spreadsheets/d/1vIyV5nTnjhQgdc2a6SajM7dp2H4eL3Sf4K675HHeYoI/edit?gid=1579647152#gid=1579647152</t>
  </si>
  <si>
    <t>HTC (13H-16H): 04/04</t>
  </si>
  <si>
    <t>https://drive.google.com/drive/u/0/folders/160LqWVMytjnbE__zOn4PJj5DPrl4WCDg</t>
  </si>
  <si>
    <t>v-phuclong-23k</t>
  </si>
  <si>
    <t>2-3.4</t>
  </si>
  <si>
    <t>Key mess:Phúc Long khao combo 99k + voucher 40k
Scheme: Phúc Long khao combo 3 ly trà sữa chỉ 99k 
Áp dụng cho món: Trà Lài Mãng Cầu/Trà Nhãn Sen/Trà Sữa Ô Long/Trà Nhãn Sen/Trà Lucky Tea/Trà Sữa Matcha/Hồng Trà Sữa/Hồng Trà Đào/Trà Nhãn Lài 
Nhập code:
VPIPL20        20k mbs 99k
VIPPL25        25k mbs 150k
VIPPL40        15% cap 40k
Timeline: 2-3.4
Location: NW</t>
  </si>
  <si>
    <t>02/04 - 03/04</t>
  </si>
  <si>
    <t>- Hometop (0h-12h): 02/04; 03/04
- Floating (6h-10h): 02/04; 03/04
- HTC (0h-8h): 02/04; 03/04</t>
  </si>
  <si>
    <t>https://drive.google.com/drive/u/0/folders/1XoGyAYqXdTFV-r10qAO58IBrx2lQUWxa</t>
  </si>
  <si>
    <t>v-phuclong-99k</t>
  </si>
  <si>
    <t>2-4.Apr</t>
  </si>
  <si>
    <t>Key message: PHÊ LA CHILL ĐÃI
COMBO 88,000 Đồng + VOUCHER 40k
Scheme:
Phê La khao Combo 2 ly size M 108k =&gt; 88k
Áp dụng các món: Olong Sữa, Olong Nhài Sữa, Tấm, Khói B'lao. Phong Lan, Bông
Nhập code: 
PHELA20 - 20k mbs 50k
PHELA30K- 30k mbs 88K
PHELA40 - 20% cap 40k
Location: HCM, HN, Đà Nẵng, Vũng Tàu, Hải Phòng, Đà Lạt, Quảng Nam,Đồng Nai 
Timline: 2-4/4</t>
  </si>
  <si>
    <t>02/04 - 04/04</t>
  </si>
  <si>
    <t>- Hometop (12h-14h): 02/04; 03/04</t>
  </si>
  <si>
    <r>
      <rPr>
        <sz val="10"/>
        <rFont val="Calibri"/>
      </rPr>
      <t xml:space="preserve">Deadline 21/3
</t>
    </r>
    <r>
      <rPr>
        <u/>
        <sz val="10"/>
        <color rgb="FF1155CC"/>
        <rFont val="Calibri"/>
      </rPr>
      <t>https://drive.google.com/drive/u/0/folders/1n1i6tqtKVz3bHtJBKjoDys_TJZNHeUgt</t>
    </r>
  </si>
  <si>
    <t>sv-phe-la-88k</t>
  </si>
  <si>
    <t>14-18Apr</t>
  </si>
  <si>
    <t>Key Mess: MỜI BẠN CÙNG CHILL
COMBO MUA 2 TẶNG 1 + voucher 40k
Scheme: Combo mua 2 tặng 1
Áp dụng các món: oolong sữa,oolong nhài sữa,khói b'lao, tấm, phong lan,lụa đào
Nhập code: PHELA30K - 30k mbs 110k
PHELA40K - 20% cap 40k
Location: HCM, Hà Nội, Đà Nẵng, Quảng Nam, Lâm Đồng, Biên Hoà, Hải Phòng, Vũng Tàu
Timeline: 14-18/4</t>
  </si>
  <si>
    <t>14/04 - 18/04</t>
  </si>
  <si>
    <t>- HTC (8h-16h): 23/04
- Hometop: 24/04; 25/04
- Static Banner: 22/04; 23/04
- Flashsale Banner: 21/04
- SPH (14h-17h): 22/04</t>
  </si>
  <si>
    <r>
      <rPr>
        <sz val="10"/>
        <rFont val="Calibri"/>
      </rPr>
      <t xml:space="preserve">Deadline 1/4
</t>
    </r>
    <r>
      <rPr>
        <u/>
        <sz val="10"/>
        <color rgb="FF1155CC"/>
        <rFont val="Calibri"/>
      </rPr>
      <t>https://drive.google.com/drive/u/0/folders/1iS_H_6Rp_HP99bqys8LymkwWarL9XQCM</t>
    </r>
  </si>
  <si>
    <t>sv-phe-la-40</t>
  </si>
  <si>
    <t>Trà Sữa Winggo - Trà Sữa Kem Trứng Nướng &amp; Trà Hoa Quả</t>
  </si>
  <si>
    <r>
      <rPr>
        <sz val="10"/>
        <color theme="1"/>
        <rFont val="Calibri"/>
      </rPr>
      <t xml:space="preserve">- Key Mess: </t>
    </r>
    <r>
      <rPr>
        <b/>
        <sz val="10"/>
        <color theme="1"/>
        <rFont val="Calibri"/>
      </rPr>
      <t>Winggo khao món 19k + Voucher 20k</t>
    </r>
    <r>
      <rPr>
        <sz val="10"/>
        <color theme="1"/>
        <rFont val="Calibri"/>
      </rPr>
      <t xml:space="preserve">
- Scheme:
+ Giảm 3 món best seller giảm về 19k 
+ Voucher: WINGGO20 giảm 20k MBS 39k, 400 code/1 ngày
- Location: HN
- Timeline: 01/04 - 03/04, 16/04, 17/04, 19/04</t>
    </r>
  </si>
  <si>
    <t>01/04 - 03/04, 16/04, 17/04, 19/04</t>
  </si>
  <si>
    <t>https://docs.google.com/spreadsheets/d/1wShmbE6J_gedYyBN2886MWDwfqTZtFlzgLToX4pXeIY/edit?gid=0#gid=0</t>
  </si>
  <si>
    <t>https://drive.google.com/drive/folders/1uNtQR0AgS_aB1xGTpnJSFG4K0plOoM5q</t>
  </si>
  <si>
    <t>Tone màu cam trắng gần giống với màu của Logo</t>
  </si>
  <si>
    <r>
      <rPr>
        <b/>
        <sz val="10"/>
        <color theme="1"/>
        <rFont val="Calibri"/>
      </rPr>
      <t xml:space="preserve">2 Combo 1:
</t>
    </r>
    <r>
      <rPr>
        <sz val="10"/>
        <color theme="1"/>
        <rFont val="Calibri"/>
      </rPr>
      <t>Static banner(1-3): 01/04 - 03/04, 16/04, 17/04, 19/04
Pop up(13h-16h): 02/04, 16/04</t>
    </r>
  </si>
  <si>
    <r>
      <rPr>
        <sz val="10"/>
        <rFont val="Calibri"/>
      </rPr>
      <t xml:space="preserve">Deadline 20/3
</t>
    </r>
    <r>
      <rPr>
        <u/>
        <sz val="10"/>
        <color rgb="FF1155CC"/>
        <rFont val="Calibri"/>
      </rPr>
      <t>https://drive.google.com/drive/u/0/folders/1FIDrTnSo0Y23d_3-FjeGrV8xpuLdjAvu</t>
    </r>
  </si>
  <si>
    <t>a-winggo</t>
  </si>
  <si>
    <r>
      <rPr>
        <sz val="10"/>
        <color theme="1"/>
        <rFont val="Calibri"/>
      </rPr>
      <t xml:space="preserve">Key message: </t>
    </r>
    <r>
      <rPr>
        <b/>
        <sz val="10"/>
        <color theme="1"/>
        <rFont val="Calibri"/>
      </rPr>
      <t>HOMEFARM MỜI BẠN DEAL GIẢM 50% + Voucher 120,000đ</t>
    </r>
    <r>
      <rPr>
        <sz val="10"/>
        <color theme="1"/>
        <rFont val="Calibri"/>
      </rPr>
      <t xml:space="preserve">
Scheme: Thịt bò xay Canada giảm 50%
+ HF120 giảm 120k cho đơn 609K
+ HF90 giảm 90K cho đơn 459K
+ HF70 giảm 70K cho đơn 329K
 Timeline:  18-20/4, 25-27/4
 Location: HCM + HN+ HP + BN</t>
    </r>
  </si>
  <si>
    <t>18/04-20/04, 
25/04-27/04</t>
  </si>
  <si>
    <t xml:space="preserve">ID HOMEFARM </t>
  </si>
  <si>
    <t>Chung KV dòng 528</t>
  </si>
  <si>
    <t>Hometop #7-9: 18/4, 19/4; 25/4, 27/4
Static banner # 1-3: 20/4; 26/4</t>
  </si>
  <si>
    <t>Hometop # 7-9:18/4, 19/4; 25/4, 27/4
Static banner # 1-3: 20/4; 26/4</t>
  </si>
  <si>
    <r>
      <rPr>
        <sz val="10"/>
        <rFont val="Calibri"/>
      </rPr>
      <t xml:space="preserve">Deadline 24/3
</t>
    </r>
    <r>
      <rPr>
        <u/>
        <sz val="10"/>
        <color rgb="FF1155CC"/>
        <rFont val="Calibri"/>
      </rPr>
      <t>https://drive.google.com/drive/u/0/folders/1tk0cAqZxZpjZkr5I4wky3U_wPL0LKpch</t>
    </r>
  </si>
  <si>
    <t>w3-homefarm</t>
  </si>
  <si>
    <r>
      <rPr>
        <sz val="10"/>
        <color theme="1"/>
        <rFont val="Calibri"/>
      </rPr>
      <t xml:space="preserve">Key message: </t>
    </r>
    <r>
      <rPr>
        <b/>
        <sz val="10"/>
        <color theme="1"/>
        <rFont val="Calibri"/>
      </rPr>
      <t>HOMEFARM MỜI BẠN DEAL GIẢM 50% + Voucher 120,000đ</t>
    </r>
    <r>
      <rPr>
        <sz val="10"/>
        <color theme="1"/>
        <rFont val="Calibri"/>
      </rPr>
      <t xml:space="preserve">
Scheme: Thịt bò xay Canada giảm 50%
+ HF120 giảm 120k cho đơn 609K
+ HF90 giảm 90K cho đơn 459K
+ HF70 giảm 70K cho đơn 329K
 Timeline:  11-13/4  
 Location: HCM + HN+ HP + BN</t>
    </r>
  </si>
  <si>
    <t xml:space="preserve">Hometop # 10-12: 11/4, 12/4
Static banner # 4: 12/4, 13/4
Search Placeholder - 2 slots: 05h-10h 11/4 và 12/4 </t>
  </si>
  <si>
    <t xml:space="preserve">Hometop # 10-12: 11/4, 12/4
Static banner # 4: 12/4, 13/4
Search Placeholder - 2 slots: 17h-19h 11/4 và 12/4 </t>
  </si>
  <si>
    <t>Hometop # 10-12: 11/4, 12/4
Static banner # 4: 12/4, 13/4
Search Placeholder - 2 slots: 17h-19h 11/4 và 12/4</t>
  </si>
  <si>
    <r>
      <rPr>
        <sz val="10"/>
        <rFont val="Calibri"/>
      </rPr>
      <t xml:space="preserve">Deadline 24/3
</t>
    </r>
    <r>
      <rPr>
        <u/>
        <sz val="10"/>
        <color rgb="FF1155CC"/>
        <rFont val="Calibri"/>
      </rPr>
      <t>https://drive.google.com/drive/u/0/folders/1tk0cAqZxZpjZkr5I4wky3U_wPL0LKpch</t>
    </r>
  </si>
  <si>
    <t>w4-homefarm-50</t>
  </si>
  <si>
    <t>Apr_CB9_SJBP</t>
  </si>
  <si>
    <r>
      <rPr>
        <sz val="10"/>
        <color theme="1"/>
        <rFont val="Calibri"/>
      </rPr>
      <t xml:space="preserve">Key message: </t>
    </r>
    <r>
      <rPr>
        <b/>
        <sz val="10"/>
        <color theme="1"/>
        <rFont val="Calibri"/>
      </rPr>
      <t>HOMEFARM MỜI BẠN DEAL GIẢM 50% + Voucher 120,000đ</t>
    </r>
    <r>
      <rPr>
        <sz val="10"/>
        <color theme="1"/>
        <rFont val="Calibri"/>
      </rPr>
      <t xml:space="preserve">
Scheme: Thịt bò xay Canada giảm 50%
+ HF120 giảm 120k cho đơn 609K
+ HF90 giảm 90K cho đơn 459K
+ HF70 giảm 70K cho đơn 329K
 Timeline:  3/4, 5-6/4        
 Location: HCM + HN+ HP + BN</t>
    </r>
  </si>
  <si>
    <t>03/04, 
05/04 -06/04</t>
  </si>
  <si>
    <t>https://drive.google.com/drive/folders/1m0jYykPJGskPfytX4nYDrjDiYiOOFSPp?usp=sharing</t>
  </si>
  <si>
    <t xml:space="preserve">Pick cá hồi, nước lẩu, các món còn lại tùy GD sắp xếp để phù hợp với background </t>
  </si>
  <si>
    <t>Hometop # 10-12: 3/4, 5-6/4
Search Placeholder - 2 slots: 17h-19h 5/4, 6/4</t>
  </si>
  <si>
    <r>
      <rPr>
        <sz val="10"/>
        <rFont val="Calibri"/>
      </rPr>
      <t xml:space="preserve">Deadline 24/3
</t>
    </r>
    <r>
      <rPr>
        <u/>
        <sz val="10"/>
        <color rgb="FF1155CC"/>
        <rFont val="Calibri"/>
      </rPr>
      <t>https://drive.google.com/drive/u/0/folders/1tk0cAqZxZpjZkr5I4wky3U_wPL0LKpch</t>
    </r>
  </si>
  <si>
    <t>a-homefarm-120</t>
  </si>
  <si>
    <r>
      <rPr>
        <sz val="10"/>
        <color theme="1"/>
        <rFont val="Calibri"/>
      </rPr>
      <t xml:space="preserve">- Key Message: </t>
    </r>
    <r>
      <rPr>
        <b/>
        <sz val="10"/>
        <color theme="1"/>
        <rFont val="Calibri"/>
      </rPr>
      <t>BONPAS BAKERY &amp; CAFE - KHAO DEAL 40.000 ĐỒNG</t>
    </r>
    <r>
      <rPr>
        <sz val="10"/>
        <color theme="1"/>
        <rFont val="Calibri"/>
      </rPr>
      <t xml:space="preserve">
- Scheme:  Nhanh tay khám phá bộ sưu tập bánh cùng nhiều voucher hấp dẫn lên đến 40.000 đồng
+ VANMON20S: Giảm 20k cho đơn từ 89k
+ VANMON30S: Giảm 30k  cho đơn từ 109k
+ VANMON40S: Giảm 25% tối đa 40k cho đơn từ 0Đ
Số lượng mã giảm có giới hạn
- Timeline: 21/03-24/03
- Location: Đà Nẵng</t>
    </r>
  </si>
  <si>
    <t>21/03-24/03</t>
  </si>
  <si>
    <t>Mex thiết kế KV</t>
  </si>
  <si>
    <r>
      <rPr>
        <b/>
        <sz val="10"/>
        <color theme="1"/>
        <rFont val="Calibri"/>
      </rPr>
      <t xml:space="preserve">4 Static lẻ:
</t>
    </r>
    <r>
      <rPr>
        <sz val="10"/>
        <color theme="1"/>
        <rFont val="Calibri"/>
      </rPr>
      <t>Static banner (5): 21/03-24/03</t>
    </r>
  </si>
  <si>
    <t>https://drive.google.com/drive/folders/1ewI3sOqdIv3Xa7y21zAH81RnshQHYN9i</t>
  </si>
  <si>
    <t>a-bonpas-bakery-40</t>
  </si>
  <si>
    <t>Key mess: Deal hot giảm đến 100k
Trà sữa, bánh ngọt giảm đến 100k
Nhập code:
83KHAONANG40 - 20% cap 40k
SPFBRAND100K giảm 10% cap 100k
Timeline: 7/3</t>
  </si>
  <si>
    <t>https://docs.google.com/spreadsheets/d/1euYQp41NIB_2slpqUCv3Z1w09uwEDu-KfSVn_xAISmg/edit?gid=1871120858#gid=1871120858</t>
  </si>
  <si>
    <t>https://drive.google.com/file/d/1Wh_5ssSLUZmDsJ81X2ZyqufwGwCGcmAG/view?usp=sharing</t>
  </si>
  <si>
    <t>jb-deal-hot-giam-den-40000d</t>
  </si>
  <si>
    <r>
      <rPr>
        <sz val="10"/>
        <color theme="1"/>
        <rFont val="Calibri"/>
      </rPr>
      <t xml:space="preserve">- Key message: </t>
    </r>
    <r>
      <rPr>
        <b/>
        <sz val="10"/>
        <color theme="1"/>
        <rFont val="Calibri"/>
      </rPr>
      <t>Zen Tea Biên Hòa - Mua 1 Tặng 1</t>
    </r>
    <r>
      <rPr>
        <sz val="10"/>
        <color theme="1"/>
        <rFont val="Calibri"/>
      </rPr>
      <t xml:space="preserve">
- Scheme:
Mua Bánh Chocolate Dream Tặng Muỗng
- Location: Đồng Nai
- Timeline: 23/03 - 25/03, 26/03 - 28/03, 29/03 - 31/03</t>
    </r>
  </si>
  <si>
    <t>23/03 - 25/03, 26/03 - 28/03, 29/03 - 31/03</t>
  </si>
  <si>
    <r>
      <rPr>
        <b/>
        <sz val="10"/>
        <color theme="1"/>
        <rFont val="Calibri"/>
      </rPr>
      <t xml:space="preserve">3 Combo 1:
BH
</t>
    </r>
    <r>
      <rPr>
        <sz val="10"/>
        <color theme="1"/>
        <rFont val="Calibri"/>
      </rPr>
      <t>Static banner(1-3): 23/03 - 25/03, 26/03 - 28/03, 29/03 - 31/03
Pop up(13h-16h): 25/03, 30/03
Pop up(19h-22h): 27/03</t>
    </r>
  </si>
  <si>
    <t>https://drive.google.com/drive/folders/1Y4zMoyXUCxCdGrwfIEmfhqRNgEFNh0pt</t>
  </si>
  <si>
    <t>a-zen-tea-bien-hoa</t>
  </si>
  <si>
    <r>
      <rPr>
        <sz val="10"/>
        <color theme="1"/>
        <rFont val="Calibri"/>
      </rPr>
      <t xml:space="preserve">- Key message: </t>
    </r>
    <r>
      <rPr>
        <b/>
        <sz val="10"/>
        <color theme="1"/>
        <rFont val="Calibri"/>
      </rPr>
      <t>Zen Tea Bình Dương - Mua 1 Tặng 1</t>
    </r>
    <r>
      <rPr>
        <sz val="10"/>
        <color theme="1"/>
        <rFont val="Calibri"/>
      </rPr>
      <t xml:space="preserve">
- Scheme: 
Mua Bánh Chocolate Dream Tặng Muỗng
- Location: Bình Dương
- Timeline: 24/03 - 26/03, 27/03 - 29/03</t>
    </r>
  </si>
  <si>
    <t>240/3 - 26/03, 27/03 - 29/03</t>
  </si>
  <si>
    <r>
      <rPr>
        <b/>
        <sz val="10"/>
        <color theme="1"/>
        <rFont val="Calibri"/>
      </rPr>
      <t xml:space="preserve">2 Combo 1:
BD
</t>
    </r>
    <r>
      <rPr>
        <sz val="10"/>
        <color theme="1"/>
        <rFont val="Calibri"/>
      </rPr>
      <t>Static banner(1-3): 24/03 - 26/03, 27/03 - 29/03
Pop up(13h-16h): 25/03
Pop up(19h-22h): 27/03</t>
    </r>
  </si>
  <si>
    <t>a-zen-tea-binh-duong</t>
  </si>
  <si>
    <r>
      <rPr>
        <sz val="10"/>
        <color theme="1"/>
        <rFont val="Calibri"/>
      </rPr>
      <t xml:space="preserve">- Key message: </t>
    </r>
    <r>
      <rPr>
        <b/>
        <sz val="10"/>
        <color theme="1"/>
        <rFont val="Calibri"/>
      </rPr>
      <t>Cơm Thố Anh Nguyễn Khao Deal 20% + Voucher 30k</t>
    </r>
    <r>
      <rPr>
        <sz val="10"/>
        <color theme="1"/>
        <rFont val="Calibri"/>
      </rPr>
      <t xml:space="preserve">
- Scheme: 
+ WINCTAN30K giảm 30k cho đơn từ 60K 
+ P/S 20% 
thố đặc biệt bò +gà+xíu+trứng 
cơm thố gà + xá xíu 
- Timeline: 06/04 - 08/04
- Location: TP. HCM, Hà Nội, Nghệ An, Hải Phòng, Quảng Ninh, Khánh Hoà, Đắk Lắk, Đồng Nai, Lâm Đồng, Hải Dương, Bắc Ninh, Thanh Hoá, Nam Định, Huế</t>
    </r>
  </si>
  <si>
    <t>06/04 - 08/04</t>
  </si>
  <si>
    <t>https://drive.google.com/drive/folders/1uez4giIZL24INtI6mGUhOPrONicCmoWH</t>
  </si>
  <si>
    <t>- Tone màu đỏ chủ đạo, kết hợp trắng/đen làm nổi bật text, ít đổ bóng, vibe tối giản rõ ràng</t>
  </si>
  <si>
    <t>- Pick SKU theo Thứ tự từ trái sang: Thố đặc biệt (bò + gà + xíu + trứng), Thố gà xá xíu, Thố xá xíu</t>
  </si>
  <si>
    <t>- Ít sử dụng element "bay bay" như dưa chuột, lá ngò</t>
  </si>
  <si>
    <r>
      <rPr>
        <b/>
        <sz val="10"/>
        <color theme="1"/>
        <rFont val="Calibri"/>
      </rPr>
      <t xml:space="preserve">1 Win 3 NW:
</t>
    </r>
    <r>
      <rPr>
        <sz val="10"/>
        <color theme="1"/>
        <rFont val="Calibri"/>
      </rPr>
      <t>Hometop banner(7-9): 07/04, 08/04
Static banner(1-3): 06/04</t>
    </r>
  </si>
  <si>
    <r>
      <rPr>
        <b/>
        <sz val="10"/>
        <color theme="1"/>
        <rFont val="Calibri"/>
      </rPr>
      <t xml:space="preserve">1 Win 3 NW:
</t>
    </r>
    <r>
      <rPr>
        <sz val="10"/>
        <color theme="1"/>
        <rFont val="Calibri"/>
      </rPr>
      <t>Hometop banner(7-9): 07/04, 08/04
Static banner(1-3): 06/04</t>
    </r>
  </si>
  <si>
    <r>
      <rPr>
        <b/>
        <sz val="10"/>
        <color theme="1"/>
        <rFont val="Calibri"/>
      </rPr>
      <t xml:space="preserve">1 Win 3 NW:
</t>
    </r>
    <r>
      <rPr>
        <sz val="10"/>
        <color theme="1"/>
        <rFont val="Calibri"/>
      </rPr>
      <t>Hometop banner(7-9): 07/04, 08/04
Static banner(1-3): 06/04</t>
    </r>
  </si>
  <si>
    <r>
      <rPr>
        <sz val="10"/>
        <rFont val="Calibri"/>
      </rPr>
      <t xml:space="preserve">Deadline 26/3
</t>
    </r>
    <r>
      <rPr>
        <u/>
        <sz val="10"/>
        <color rgb="FF1155CC"/>
        <rFont val="Calibri"/>
      </rPr>
      <t>https://drive.google.com/drive/u/0/folders/1mlqTlMyBWSHb1_On9aW--eMmVv4uIT2j</t>
    </r>
  </si>
  <si>
    <t>w3-anh-nguyen-30</t>
  </si>
  <si>
    <r>
      <rPr>
        <sz val="10"/>
        <color theme="1"/>
        <rFont val="Calibri"/>
      </rPr>
      <t xml:space="preserve">- Key message: </t>
    </r>
    <r>
      <rPr>
        <b/>
        <sz val="10"/>
        <color theme="1"/>
        <rFont val="Calibri"/>
      </rPr>
      <t>Cơm Thố Anh Nguyễn Khao Deal 30% + Voucher 50k</t>
    </r>
    <r>
      <rPr>
        <sz val="10"/>
        <color theme="1"/>
        <rFont val="Calibri"/>
      </rPr>
      <t xml:space="preserve">
- Scheme: 
Cơm thố xá xíu FS 30% + voucher 50k  CTAN50 50k MBS 170K
+ WINCTAN30K giảm 30k cho đơn từ 60K 
+ P/S 20% 
thố đặc biệt bò +gà+xíu+trứng 
cơm thố gà + xá xíu 
- Timeline: 14/04 - 19/04, 20/04 - 25/04, 26/04 - 30/04
- Location: Hà Nội</t>
    </r>
  </si>
  <si>
    <t>14/04 - 19/04, 20/04 - 25/04, 26/04 - 30/04</t>
  </si>
  <si>
    <t>Dùng chung KV dòng 533</t>
  </si>
  <si>
    <r>
      <rPr>
        <b/>
        <sz val="10"/>
        <color theme="1"/>
        <rFont val="Calibri"/>
      </rPr>
      <t xml:space="preserve">3 Win 1:
</t>
    </r>
    <r>
      <rPr>
        <sz val="10"/>
        <color theme="1"/>
        <rFont val="Calibri"/>
      </rPr>
      <t>Search Placeholder(17h-19h): 14/04, 17/04, 21/04, 24/04, 26/04, 29/04
Hometop banner(7-9): 15/04, 19/04, 20/04, 22/04, 26/04, 27/04
Static banner(1-3): 16/04, 17/04, 23/04, 25/04, 28/04, 29/04
Floating(16h-19h): 16/04, 24/04, 28/04
Popup(16h-19h): 18/04, 22/04, 30/04</t>
    </r>
  </si>
  <si>
    <t>https://drive.google.com/drive/u/0/folders/1sRi-40R98-qGYKe0Kx0V4FzisAkSY_PB</t>
  </si>
  <si>
    <t>w1-tho-anh-nguyen</t>
  </si>
  <si>
    <r>
      <rPr>
        <sz val="10"/>
        <color theme="1"/>
        <rFont val="Calibri"/>
      </rPr>
      <t>- Key message:</t>
    </r>
    <r>
      <rPr>
        <b/>
        <sz val="10"/>
        <color theme="1"/>
        <rFont val="Calibri"/>
      </rPr>
      <t xml:space="preserve"> KHAO MỖI NGÀY DEAL MÊ SAY</t>
    </r>
    <r>
      <rPr>
        <sz val="10"/>
        <color theme="1"/>
        <rFont val="Calibri"/>
      </rPr>
      <t xml:space="preserve">
- Scheme: Giảm 5% combo + voucher giảm 18k cho đơn từ 30K khi mua combo: Món chính kèm nước: Coca-Cola/Fanta/Sprite.
- Code name: COKE18APR
- Timeline: 01.04-30.04.2025
- Location: Hồ Chí Minh, Hà Nội, Đà Nẵng, Nha Trang, Hải Phòng, Cần Thơ</t>
    </r>
  </si>
  <si>
    <t>01/04-30/04</t>
  </si>
  <si>
    <t>https://docs.google.com/presentation/d/1QgmWV2HqRbcy4tSvq3TIw6dVsOY2lr10/edit#slide=id.g28a4a91b9d5_2_58</t>
  </si>
  <si>
    <t>Rambee - Trà Sữa, Trà Trái Cây &amp; Ăn Vặt - Hà Huy Giáp</t>
  </si>
  <si>
    <r>
      <rPr>
        <sz val="10"/>
        <color theme="1"/>
        <rFont val="Calibri"/>
      </rPr>
      <t xml:space="preserve">- Key message: </t>
    </r>
    <r>
      <rPr>
        <b/>
        <sz val="10"/>
        <color theme="1"/>
        <rFont val="Calibri"/>
      </rPr>
      <t>RAMBEE KHAO DEAL 9K</t>
    </r>
    <r>
      <rPr>
        <sz val="10"/>
        <color theme="1"/>
        <rFont val="Calibri"/>
      </rPr>
      <t xml:space="preserve">
- Scheme: 
- Trà sữa 22k -&gt; 9K , MBS 40K
- Timeline: 29/03 - 31/03
- Location: Đồng Nai</t>
    </r>
  </si>
  <si>
    <t>29/03 - 31/03</t>
  </si>
  <si>
    <t>https://docs.google.com/spreadsheets/d/19uTMN4eMPYsSBUoAXX4MIFyTQEwHfp6vp03QQ3uFBiY/edit?gid=0#gid=0</t>
  </si>
  <si>
    <t>https://drive.google.com/drive/folders/13KtIaklCHHYEkNVBXPym2Nc5Lu3zOjiY</t>
  </si>
  <si>
    <t>Tone vàng, làm nổi bật thương hiệu</t>
  </si>
  <si>
    <r>
      <rPr>
        <b/>
        <sz val="10"/>
        <color theme="1"/>
        <rFont val="Calibri"/>
      </rPr>
      <t xml:space="preserve">1 Combo 1:
</t>
    </r>
    <r>
      <rPr>
        <sz val="10"/>
        <color theme="1"/>
        <rFont val="Calibri"/>
      </rPr>
      <t>Static banner(1-3): 29/03 - 31/03
Pop up(13h-16h): 31/03</t>
    </r>
  </si>
  <si>
    <r>
      <rPr>
        <sz val="10"/>
        <rFont val="Calibri"/>
      </rPr>
      <t xml:space="preserve">Deadline 17/3
</t>
    </r>
    <r>
      <rPr>
        <u/>
        <sz val="10"/>
        <color rgb="FF1155CC"/>
        <rFont val="Calibri"/>
      </rPr>
      <t>https://drive.google.com/drive/u/0/folders/1yojInxKfguowUnYkrCOA2-fp3R93gxpg</t>
    </r>
  </si>
  <si>
    <t>a-rambee</t>
  </si>
  <si>
    <t>HTC Spike_6h-8h</t>
  </si>
  <si>
    <t>Text: Thương hiệu giảm đến 50%</t>
  </si>
  <si>
    <t>https://docs.google.com/spreadsheets/d/1euYQp41NIB_2slpqUCv3Z1w09uwEDu-KfSVn_xAISmg/edit?gid=835181883#gid=835181883</t>
  </si>
  <si>
    <t>thuong-hieu-giam-den-50-sang</t>
  </si>
  <si>
    <t>HTC Spike_8h-12h</t>
  </si>
  <si>
    <t>https://docs.google.com/spreadsheets/d/1euYQp41NIB_2slpqUCv3Z1w09uwEDu-KfSVn_xAISmg/edit?gid=2052495473#gid=2052495473</t>
  </si>
  <si>
    <t>thuong-hieu-giam-den-50-trua</t>
  </si>
  <si>
    <t>HTC Spike_12h-14h</t>
  </si>
  <si>
    <t>https://docs.google.com/spreadsheets/d/1euYQp41NIB_2slpqUCv3Z1w09uwEDu-KfSVn_xAISmg/edit?gid=457247645#gid=457247645</t>
  </si>
  <si>
    <t>thuong-hieu-giam-den-50-xe</t>
  </si>
  <si>
    <t>HTC Spike_14h-17h</t>
  </si>
  <si>
    <t>https://docs.google.com/spreadsheets/d/1euYQp41NIB_2slpqUCv3Z1w09uwEDu-KfSVn_xAISmg/edit?gid=1034589386#gid=1034589386</t>
  </si>
  <si>
    <t>thuong-hieu-giam-den-50-chieu</t>
  </si>
  <si>
    <t>HTC Spike_17h-21h</t>
  </si>
  <si>
    <t>https://docs.google.com/spreadsheets/d/1euYQp41NIB_2slpqUCv3Z1w09uwEDu-KfSVn_xAISmg/edit?gid=1995070043#gid=1995070043</t>
  </si>
  <si>
    <t>thuong-hieu-giam-den-50-toi</t>
  </si>
  <si>
    <t>Text: Trà sữa, bánh ngọt giảm 50%
Khao ngọt ngào giảm đến 50%
SPFBRAND100K giảm 10% cap 100k</t>
  </si>
  <si>
    <t>https://docs.google.com/spreadsheets/d/1euYQp41NIB_2slpqUCv3Z1w09uwEDu-KfSVn_xAISmg/edit?gid=1581496205#gid=1581496205&amp;range=A:A</t>
  </si>
  <si>
    <t>khao-ngot-ngao-giam-den-50</t>
  </si>
  <si>
    <t>Apr.CB3.01</t>
  </si>
  <si>
    <r>
      <rPr>
        <sz val="10"/>
        <color theme="1"/>
        <rFont val="Calibri"/>
      </rPr>
      <t xml:space="preserve">- Key Mess: </t>
    </r>
    <r>
      <rPr>
        <b/>
        <sz val="10"/>
        <color theme="1"/>
        <rFont val="Calibri"/>
      </rPr>
      <t>CHỚP DEAL KEM BƠ 251 CHỈ TỪ 4K</t>
    </r>
    <r>
      <rPr>
        <sz val="10"/>
        <color theme="1"/>
        <rFont val="Calibri"/>
      </rPr>
      <t xml:space="preserve">
- Scheme: KEM BƠ TRÁI CÂY TÔ 251 GIẢM MÓN VỀ 4k 
+ Giảm các món best seller về còn 4k
Số lượng có hạn
- Timeline: 01/04 - 03/04
- Location: HCM</t>
    </r>
  </si>
  <si>
    <t>https://drive.google.com/drive/folders/1FBHGWQvAoECkklWldEZg-Eaw0AdKCi2P?usp=sharing</t>
  </si>
  <si>
    <r>
      <rPr>
        <sz val="10"/>
        <rFont val="Calibri"/>
      </rPr>
      <t xml:space="preserve">Tone màu vàng cam như </t>
    </r>
    <r>
      <rPr>
        <u/>
        <sz val="10"/>
        <color rgb="FF1155CC"/>
        <rFont val="Calibri"/>
      </rPr>
      <t>banner mẫu</t>
    </r>
  </si>
  <si>
    <t>Pick 4 món: Kem Bơ, Trái Cây Tô, Trà Dâu, Mì Xào</t>
  </si>
  <si>
    <r>
      <rPr>
        <b/>
        <sz val="10"/>
        <color theme="1"/>
        <rFont val="Calibri"/>
      </rPr>
      <t xml:space="preserve">1 Combo 3:
</t>
    </r>
    <r>
      <rPr>
        <sz val="10"/>
        <color theme="1"/>
        <rFont val="Calibri"/>
      </rPr>
      <t>Static banner(6): 01/04 - 03/04
Pop up(13h-16h): 03/04</t>
    </r>
  </si>
  <si>
    <r>
      <rPr>
        <sz val="10"/>
        <rFont val="Calibri"/>
      </rPr>
      <t xml:space="preserve">Deadline 20/4
</t>
    </r>
    <r>
      <rPr>
        <u/>
        <sz val="10"/>
        <color rgb="FF1155CC"/>
        <rFont val="Calibri"/>
      </rPr>
      <t>https://drive.google.com/drive/u/0/folders/1L99bU9BkTAUsOk1VsOMtFKk9NkQT63L0</t>
    </r>
  </si>
  <si>
    <t>a-kem-bo-251-4k</t>
  </si>
  <si>
    <r>
      <rPr>
        <sz val="10"/>
        <color theme="1"/>
        <rFont val="Calibri"/>
      </rPr>
      <t xml:space="preserve">- Key Mess: </t>
    </r>
    <r>
      <rPr>
        <b/>
        <sz val="10"/>
        <color theme="1"/>
        <rFont val="Calibri"/>
      </rPr>
      <t xml:space="preserve">SĂN DEAL KEM BƠ 251 CHỈ 1K </t>
    </r>
    <r>
      <rPr>
        <sz val="10"/>
        <color theme="1"/>
        <rFont val="Calibri"/>
      </rPr>
      <t xml:space="preserve">
- Scheme: KEM BƠ TRÁI CÂY TÔ 251 GIẢM MÓN VỀ 1k 
+ 07/04, 08/04: Giảm các món best seller về 1k 
+ 09/04: khung 13h-16h: Giảm các món best seller về 1k
Số lượng có hạn
- Timeline: 07/04 - 09/04
- Location: HCM</t>
    </r>
  </si>
  <si>
    <t>07/04 - 09/04</t>
  </si>
  <si>
    <r>
      <rPr>
        <b/>
        <sz val="10"/>
        <color theme="1"/>
        <rFont val="Calibri"/>
      </rPr>
      <t xml:space="preserve">1 Combo 1:
</t>
    </r>
    <r>
      <rPr>
        <sz val="10"/>
        <color theme="1"/>
        <rFont val="Calibri"/>
      </rPr>
      <t>Static banner(1-3): 07/04 - 09/04
Pop up(13h-16h): 09/04</t>
    </r>
  </si>
  <si>
    <r>
      <rPr>
        <sz val="10"/>
        <rFont val="Calibri"/>
      </rPr>
      <t xml:space="preserve">Deadline 26/3
</t>
    </r>
    <r>
      <rPr>
        <u/>
        <sz val="10"/>
        <color rgb="FF1155CC"/>
        <rFont val="Calibri"/>
      </rPr>
      <t>https://drive.google.com/drive/u/0/folders/1hHJmXDyT1uGMMJHOmsTWTc1o1QWmxcbT</t>
    </r>
  </si>
  <si>
    <t>a-kem-bo-1k</t>
  </si>
  <si>
    <t>Apr.CB3.13</t>
  </si>
  <si>
    <r>
      <rPr>
        <sz val="10"/>
        <color theme="1"/>
        <rFont val="Calibri"/>
      </rPr>
      <t xml:space="preserve">- Key Mess: </t>
    </r>
    <r>
      <rPr>
        <b/>
        <sz val="10"/>
        <color theme="1"/>
        <rFont val="Calibri"/>
      </rPr>
      <t xml:space="preserve">SĂN DEAL KEM BƠ 251 CHỈ 1K
</t>
    </r>
    <r>
      <rPr>
        <sz val="10"/>
        <color theme="1"/>
        <rFont val="Calibri"/>
      </rPr>
      <t>- Scheme: KEM BƠ TRÁI CÂY TÔ 251 GIẢM MÓN VỀ 1k 
+ 14,15,21,25/04: Giảm các món best seller về 1k 
+ 13,19,20,26,27/04: khung 13h-16h: Giảm các món best seller về 1k
Số lượng có hạn
- Timeline: 13/04 - 15/04, 19/04 - 21/04,  25/04 - 27/04
- Location: HCM</t>
    </r>
  </si>
  <si>
    <t>13/04 - 15/04, 19/04 - 21/04,  25/04 - 27/04</t>
  </si>
  <si>
    <t>Dùng chung KV dòng 544</t>
  </si>
  <si>
    <r>
      <rPr>
        <b/>
        <sz val="10"/>
        <color theme="1"/>
        <rFont val="Calibri"/>
      </rPr>
      <t xml:space="preserve">3 Combo 3:
</t>
    </r>
    <r>
      <rPr>
        <sz val="10"/>
        <color theme="1"/>
        <rFont val="Calibri"/>
      </rPr>
      <t>Static banner(6): 13/04 - 15/04, 19/04 - 21/04,  25/04 - 27/04
Pop up(13h-16h): 21/04, 26/04
Popup(19h-22h): 14/04</t>
    </r>
  </si>
  <si>
    <r>
      <rPr>
        <sz val="10"/>
        <rFont val="Calibri"/>
      </rPr>
      <t xml:space="preserve">Deadline 26/3
</t>
    </r>
    <r>
      <rPr>
        <u/>
        <sz val="10"/>
        <color rgb="FF1155CC"/>
        <rFont val="Calibri"/>
      </rPr>
      <t>https://drive.google.com/drive/u/0/folders/1hHJmXDyT1uGMMJHOmsTWTc1o1QWmxcbT</t>
    </r>
  </si>
  <si>
    <t>a-kembo-251</t>
  </si>
  <si>
    <t>23-25.4</t>
  </si>
  <si>
    <t>Starbucks khao deal dịu ngọt
Scheme:
30% Off for Salted Caramel Cold Foam Dolce Espresso vs Coconut Dolce Espresso
Voucher: STARBUCKS50K giảm 17% cap 50k
Timeline: 22/04 - 25/04</t>
  </si>
  <si>
    <t>22/04 - 25/04</t>
  </si>
  <si>
    <t>HTC (8h-16h) 1st scroll: 25/04
HTC (8h-16h) 2nd scroll: 23/04
Hometop banner: 23/04, 24/04
Bottom banner: 24/04, 25/04
Flash sale banner: 23/04
Floating (6h-10h): 23/04, 24/04
Pop-up (6h-10h): 25/04
Story IG SPF: 24/04
SPF Page: 25/04</t>
  </si>
  <si>
    <t>HTC (8h-16h): 24/04, 25/04
Hometop banner: 23/04, 24/04
Bottom banner: 24/04, 25/04
Flash sale banner: 23/04
Floating (6h-10h): 23/04, 24/04
Pop-up (6h-10h): 25/04
Story IG SPF: 24/04
SPF Page: 25/04</t>
  </si>
  <si>
    <t>HTC (0h-8h): 24/04, 25/04
Hometop banner: 23/04, 24/04
Static banner: 24/04, 25/04
Flash sale banner: 23/04
Floating (6h-10h): 23/04, 24/04
Pop-up (6h-10h): 25/04
Story IG SPF: 24/04
SPF Page: 25/04</t>
  </si>
  <si>
    <r>
      <rPr>
        <sz val="10"/>
        <rFont val="Calibri"/>
      </rPr>
      <t xml:space="preserve">Deadline 11/4
</t>
    </r>
    <r>
      <rPr>
        <u/>
        <sz val="10"/>
        <color rgb="FF1155CC"/>
        <rFont val="Calibri"/>
      </rPr>
      <t>https://drive.google.com/drive/u/0/folders/1z9HSAD8Zm2RqMP7-T_cZLqxRw6HKCUpF</t>
    </r>
    <r>
      <rPr>
        <sz val="10"/>
        <rFont val="Calibri"/>
      </rPr>
      <t xml:space="preserve"> </t>
    </r>
  </si>
  <si>
    <t>7-11.4</t>
  </si>
  <si>
    <t>Key mess: Khao món 1Đ + voucher 50k
Scheme: 1Đ mbs 99k các món:
Trà Sen Vàng (Củ năng)
Trà Thanh Đào
PhinDi Hạnh Nhân
Trà Thạch Đào
Bánh mì que
Bánh Croissant Highlands 55gr
Voucher: HIGHLANDS50 giảm 50k mbs 140k
Location: NW
Timeline:
01/04 - 04/04
07/04 - 12/04
14/04 - 19/04
21/04 - 26/04
28/02 - 30/04</t>
  </si>
  <si>
    <t>01/04 - 04/04
07/04 - 12/04
14/04 - 19/04
21/04 - 26/04
28/02 - 30/04</t>
  </si>
  <si>
    <t>HTC (8h-10h): 07/04, 08/04
Hometop banner: 08/04, 09/04
Static banner: 07/04, 08/04
HCM: SPH (5h-10h): 07/04, 08/04 (bù vị trí static)
Flash sale banner: 11/04
Floating (6h-10h): 08/04
Floating (13h-16h): 07/04
Pop-up (6h-10h): 10/04</t>
  </si>
  <si>
    <t>HTC (8h-10h): 07/04, 08/04
Hometop banner: 08/04, 09/04
Static banner: 07/04, 08/04
Flash sale banner: 11/04
Floating (6h-10h): 08/04
Floating (13h-16h): 07/04
Pop-up (6h-10h): 10/04</t>
  </si>
  <si>
    <t>HTC (8h-10h): 07/04, 08/04
Hometop banner: 07/04, 08/04
Static banner: 09/04, 10/04
Flash sale banner: 11/04
Floating (6h-10h): 10/04
Floating (13h-16h): 09/04
Pop-up (6h-10h): 10/04</t>
  </si>
  <si>
    <r>
      <rPr>
        <sz val="10"/>
        <rFont val="Calibri"/>
      </rPr>
      <t xml:space="preserve">Deadline 26/3
</t>
    </r>
    <r>
      <rPr>
        <u/>
        <sz val="10"/>
        <color rgb="FF1155CC"/>
        <rFont val="Calibri"/>
      </rPr>
      <t>https://drive.google.com/drive/u/0/folders/17L5p-H6oJ6ipDMQAIBqfZC7e5sN5_Q0A</t>
    </r>
  </si>
  <si>
    <t>sv-highlands-1d</t>
  </si>
  <si>
    <t>9-11.4</t>
  </si>
  <si>
    <t>Key message:        Trà Xanh Thanh Mát
Đồng Giá 29k + Voucher 60k
Scheme:        
TCHV60 giảm 60k mbs 150k
Combo 3 ly Trà Xanh 149k =&gt; 99k
Trà Xanh Latte 45k =&gt; 29k
TXLT Đậm vị 49k =&gt; 29k
Trà Đào Cam Sả 49k =&gt; 29k
Timeline:        9-11/4</t>
  </si>
  <si>
    <t>HTC (12h-24h): 09/04
Hometop banner: 09/04, 10/04
Static banner: 09/04, 10/04
Flash sale banner: 10/04
Floating (13h-16h): 09/04
Pop-up (13h-16h): 10/04</t>
  </si>
  <si>
    <t>HTC (12h-24h): 09/04
Hometop banner: 09/04, 10/04
Static banner: 09/04, 10/04
Flash sale banner: 10/04
Floating (13h-16h): 09/04
Pop-up (6h-10h): 11/04</t>
  </si>
  <si>
    <t>HTC (0h-8h): 09/04, 10/04
Hometop banner: 09/04, 10/04
Static banner: 10/04, 11/04
Flash sale banner: 10/04
Floating (13h-16h): 09/04
Pop-up (6h-10h): 11/04</t>
  </si>
  <si>
    <r>
      <rPr>
        <sz val="10"/>
        <rFont val="Calibri"/>
      </rPr>
      <t xml:space="preserve">Deadline 26/3
</t>
    </r>
    <r>
      <rPr>
        <u/>
        <sz val="10"/>
        <color rgb="FF1155CC"/>
        <rFont val="Calibri"/>
      </rPr>
      <t>https://drive.google.com/drive/u/0/folders/1vDCRsFb4bk0WGm67hfUMusQNIPeif5x5</t>
    </r>
  </si>
  <si>
    <t>v-tch-29k</t>
  </si>
  <si>
    <t>14-18.4</t>
  </si>
  <si>
    <t>HTC (8h-16h): 15/04, 16/04
Hometop banner: 14/04, 18/04
Static banner: 14/04, 15/04
Flash sale banner: 15/04, 18/04
Floating (6h-10h): 16/04, 17/04
Pop-up (6h-10h): 14/04
Social:
SPF Page: 14/04
Story SPF Page: 16/04</t>
  </si>
  <si>
    <t>HTC (8h-16h): 14/04, 16/04
Hometop banner: 14/04, 18/04
Static banner: 16/04, 17/04
Flash sale banner: 15/04, 18/04
Floating (6h-10h): 16/04, 17/04
Pop-up (6h-10h): 14/04
Social:
SPF Page: 14/04
Story SPF Page: 16/04</t>
  </si>
  <si>
    <t>HTC (13h-21h): 14/04
HTC (8h-16h): 17/04
Hometop banner: 14/04, 16/04
Static banner: 16/04, 17/04
Flash sale banner: 15/04
Floating (6h-10h): 16/04, 17/04
Pop-up (6h-10h): 14/04
Social:
SPF Page: 14/04
Story SPF Page: 16/04</t>
  </si>
  <si>
    <r>
      <rPr>
        <sz val="10"/>
        <rFont val="Calibri"/>
      </rPr>
      <t xml:space="preserve">Deadline 26/3
</t>
    </r>
    <r>
      <rPr>
        <u/>
        <sz val="10"/>
        <color rgb="FF1155CC"/>
        <rFont val="Calibri"/>
      </rPr>
      <t>https://drive.google.com/drive/u/0/folders/17L5p-H6oJ6ipDMQAIBqfZC7e5sN5_Q0A</t>
    </r>
  </si>
  <si>
    <t>21-23.4</t>
  </si>
  <si>
    <t>Key message:	Trà Xanh Thanh Mát
Deal 1Đ + Voucher 100k
Scheme:	
Trà Xanh Latte 45k =&gt; 1Đ
TXLT Đậm vị 49k =&gt; 1Đ
Trà Đào Cam Sả 49k =&gt; 1Đ
MBS 99K	
Voucher: TCH100 giảm 100k mbs 200k
TCHGIAM50 giảm 50% cap 33k
Timeline:	21-23/4
Location: NW</t>
  </si>
  <si>
    <t>21/04 - 23/04</t>
  </si>
  <si>
    <t>HTC (0h-12h): 21/04
HTC (0h-8h): 22/04, 23/04
Hometop banner: 21/04, 22/04
Bottom banner: 22/04, 23/04
Flash sale banner: 22/04
Floating banner (6h-10h): 21/04, 22/04
Pop-up (13h-16h): 23/04
Social
SPF Page: 21/04
Story IG SPF: 22/04</t>
  </si>
  <si>
    <t>HTC (0h-12h): 21/04
HTC (0h-8h): 22/04, 23/04
Hometop banner: 21/04, 22/04
Bottom banner: 22/04, 23/04
Flash sale banner: 22/04
Floating banner (6h-10h): 21/04, 22/04
Pop-up (6h-10h): 23/04
Social
SPF Page: 21/04
Story IG SPF: 22/04</t>
  </si>
  <si>
    <t>HTC (8h-16h): 21/04, 24/04
Hometop banner: 21/04, 22/04
Static banner: 21/04, 23/04
Flash sale banner: 22/04
Floating banner (6h-10h): 21/04, 22/04
Pop-up (6h-10h): 23/04
Social
SPF Page: 21/04
Story IG SPF: 22/04</t>
  </si>
  <si>
    <r>
      <rPr>
        <sz val="10"/>
        <rFont val="Calibri"/>
      </rPr>
      <t xml:space="preserve">Deadline 9/4
</t>
    </r>
    <r>
      <rPr>
        <u/>
        <sz val="10"/>
        <color rgb="FF1155CC"/>
        <rFont val="Calibri"/>
      </rPr>
      <t>https://drive.google.com/drive/u/0/folders/1DxR3f_MjGFeJvi-CNCqmoyfLTCZD6tfW</t>
    </r>
  </si>
  <si>
    <t>sv-tch-1d</t>
  </si>
  <si>
    <t>21-25.4 HCM</t>
  </si>
  <si>
    <t>Key mess: Khao món 1Đ + voucher 50k
Scheme: 1Đ mbs 99k các món:
Trà Sen Vàng (Củ năng)
Trà Thanh Đào
PhinDi Hạnh Nhân
Trà Thạch Đào
Bánh mì que
Bánh Croissant Highlands 55gr
Voucher: HIGHLANDS50A giảm 50k mbs 120k
Location: NW
Timeline:
01/04 - 04/04
07/04 - 12/04
14/04 - 19/04
21/04 - 26/04
28/02 - 30/04</t>
  </si>
  <si>
    <t>HTC (8h-16h): 24/04
Hometop banner: 23/04, 25/04
Static banner: 21/04, 23/04
Flash sale banner: 24/04
Floating (6h-10h): 24/04
Pop-up (6h-10h): 25/04</t>
  </si>
  <si>
    <r>
      <rPr>
        <sz val="10"/>
        <rFont val="Calibri"/>
      </rPr>
      <t xml:space="preserve">Deadline 26/3
</t>
    </r>
    <r>
      <rPr>
        <u/>
        <sz val="10"/>
        <color rgb="FF1155CC"/>
        <rFont val="Calibri"/>
      </rPr>
      <t>https://drive.google.com/drive/u/0/folders/17L5p-H6oJ6ipDMQAIBqfZC7e5sN5_Q0A</t>
    </r>
  </si>
  <si>
    <t>v-highlands---1d</t>
  </si>
  <si>
    <t>BOGO 28.4 (Huỷ deal)</t>
  </si>
  <si>
    <r>
      <rPr>
        <sz val="11"/>
        <color theme="1"/>
        <rFont val="Calibri"/>
      </rPr>
      <t>KATINAT Mua 1 Tặng 1 + voucher 50k
Mua 1 Tặng 1
Mua 1 bơ già dừa non size S tặng 1</t>
    </r>
    <r>
      <rPr>
        <strike/>
        <sz val="11"/>
        <color theme="1"/>
        <rFont val="Calibri"/>
      </rPr>
      <t xml:space="preserve"> Iki Matcha Latte size S</t>
    </r>
    <r>
      <rPr>
        <sz val="11"/>
        <color theme="1"/>
        <rFont val="Calibri"/>
      </rPr>
      <t xml:space="preserve"> </t>
    </r>
    <r>
      <rPr>
        <sz val="11"/>
        <color rgb="FF0000FF"/>
        <rFont val="Calibri"/>
      </rPr>
      <t>Oolong Nướng Sữa size L</t>
    </r>
    <r>
      <rPr>
        <sz val="11"/>
        <color theme="1"/>
        <rFont val="Calibri"/>
      </rPr>
      <t xml:space="preserve">
Giá gốc: </t>
    </r>
    <r>
      <rPr>
        <strike/>
        <sz val="11"/>
        <color theme="1"/>
        <rFont val="Calibri"/>
      </rPr>
      <t xml:space="preserve">114k </t>
    </r>
    <r>
      <rPr>
        <sz val="11"/>
        <color rgb="FF0000FF"/>
        <rFont val="Calibri"/>
      </rPr>
      <t>109k</t>
    </r>
    <r>
      <rPr>
        <sz val="11"/>
        <color theme="1"/>
        <rFont val="Calibri"/>
      </rPr>
      <t xml:space="preserve">
Giá giảm: 55k </t>
    </r>
    <r>
      <rPr>
        <strike/>
        <sz val="11"/>
        <color theme="1"/>
        <rFont val="Calibri"/>
      </rPr>
      <t>(59K)</t>
    </r>
    <r>
      <rPr>
        <sz val="11"/>
        <color theme="1"/>
        <rFont val="Calibri"/>
      </rPr>
      <t xml:space="preserve">
Upsize bơ L: + 14k"
Voucher: KATINAT50K giảm 25% cap 50k
Timeline: 28/04</t>
    </r>
  </si>
  <si>
    <t>28/04</t>
  </si>
  <si>
    <t>SPH (12h-14h): 28/04
Hometop banner (13h-24h): 28/04
SPF Page: 28/04</t>
  </si>
  <si>
    <r>
      <rPr>
        <sz val="10"/>
        <rFont val="Calibri"/>
      </rPr>
      <t xml:space="preserve">31/03 </t>
    </r>
    <r>
      <rPr>
        <u/>
        <sz val="10"/>
        <color rgb="FF1155CC"/>
        <rFont val="Calibri"/>
      </rPr>
      <t>https://drive.google.com/drive/u/0/folders/1I1HWxU00Wx4R5OIQQhhJd0I1c05cAFcZ</t>
    </r>
  </si>
  <si>
    <t>jb-katinat-cf-tea</t>
  </si>
  <si>
    <t>ALC 14</t>
  </si>
  <si>
    <t>HTC 2nd scroll (12h-16h): 02/04
Floating (13h-16h): 01/04</t>
  </si>
  <si>
    <r>
      <rPr>
        <sz val="10"/>
        <rFont val="Calibri"/>
      </rPr>
      <t xml:space="preserve">Deadline 26/3
</t>
    </r>
    <r>
      <rPr>
        <u/>
        <sz val="10"/>
        <color rgb="FF1155CC"/>
        <rFont val="Calibri"/>
      </rPr>
      <t>https://drive.google.com/drive/u/0/folders/17L5p-H6oJ6ipDMQAIBqfZC7e5sN5_Q0A</t>
    </r>
  </si>
  <si>
    <t>sj-highlands--50</t>
  </si>
  <si>
    <r>
      <rPr>
        <sz val="10"/>
        <color theme="1"/>
        <rFont val="Calibri"/>
      </rPr>
      <t xml:space="preserve">- Key mess: </t>
    </r>
    <r>
      <rPr>
        <b/>
        <sz val="10"/>
        <color theme="1"/>
        <rFont val="Calibri"/>
      </rPr>
      <t xml:space="preserve">Đậu Homemade Khao món mới - Giảm 50% + Voucher 25k
</t>
    </r>
    <r>
      <rPr>
        <sz val="10"/>
        <color theme="1"/>
        <rFont val="Calibri"/>
      </rPr>
      <t>- Scheme:
+ Bún Đậu Lòng 119k giảm còn 59k
+ HOMEMADE25 Giảm 25k cho đơn 60k
- Timeline: 03/04, 05/04, 06/04
- Location HCM</t>
    </r>
  </si>
  <si>
    <t>03/04, 05/04, 06/04</t>
  </si>
  <si>
    <t>https://drive.google.com/drive/folders/1AVdmU9PPq4PRWqFq2mj10p2h_QwDoA37</t>
  </si>
  <si>
    <r>
      <rPr>
        <sz val="10"/>
        <rFont val="Calibri"/>
      </rPr>
      <t xml:space="preserve">Adapt </t>
    </r>
    <r>
      <rPr>
        <u/>
        <sz val="10"/>
        <color rgb="FF1155CC"/>
        <rFont val="Calibri"/>
      </rPr>
      <t>KV Cũ</t>
    </r>
    <r>
      <rPr>
        <sz val="10"/>
        <rFont val="Calibri"/>
      </rPr>
      <t>: Thay keymess mới, Thay ảnh mẹt bún đậu cũ thành mẹt bún đậu lòng
- Thiết kế thêm size SPH (keymess: Giảm 50%)</t>
    </r>
  </si>
  <si>
    <r>
      <rPr>
        <b/>
        <sz val="10"/>
        <color theme="1"/>
        <rFont val="Calibri"/>
      </rPr>
      <t xml:space="preserve">3 Static lẻ:
</t>
    </r>
    <r>
      <rPr>
        <sz val="10"/>
        <color theme="1"/>
        <rFont val="Calibri"/>
      </rPr>
      <t>Static banner(5): 03/04, 05/04, 06/04</t>
    </r>
  </si>
  <si>
    <r>
      <rPr>
        <sz val="10"/>
        <rFont val="Calibri"/>
      </rPr>
      <t xml:space="preserve">Deadline 24/3
</t>
    </r>
    <r>
      <rPr>
        <u/>
        <sz val="10"/>
        <color rgb="FF1155CC"/>
        <rFont val="Calibri"/>
      </rPr>
      <t>https://drive.google.com/drive/u/0/folders/1geJWUw9x4LoUi3q87KwBZXFsHUcJcULv</t>
    </r>
  </si>
  <si>
    <t>a-dau-homemade</t>
  </si>
  <si>
    <t>Apr.CB7</t>
  </si>
  <si>
    <r>
      <rPr>
        <sz val="10"/>
        <color theme="1"/>
        <rFont val="Calibri"/>
      </rPr>
      <t xml:space="preserve">- Key mess: </t>
    </r>
    <r>
      <rPr>
        <b/>
        <sz val="10"/>
        <color theme="1"/>
        <rFont val="Calibri"/>
      </rPr>
      <t xml:space="preserve">Đậu Homemade Khao món mới - Giảm 50% + Voucher 25k
</t>
    </r>
    <r>
      <rPr>
        <sz val="10"/>
        <color theme="1"/>
        <rFont val="Calibri"/>
      </rPr>
      <t xml:space="preserve">- Scheme:
+ Bún Đậu Lòng 119k giảm còn 59k
+ HOMEMADE25 Giảm 25k cho đơn 60k
- Timeline: 10/04 - 12/04
- Location HCM
- Key mess: </t>
    </r>
    <r>
      <rPr>
        <b/>
        <sz val="10"/>
        <color theme="1"/>
        <rFont val="Calibri"/>
      </rPr>
      <t>Đậu Homemade Khao món - Giảm 50% + Voucher 20k</t>
    </r>
    <r>
      <rPr>
        <sz val="10"/>
        <color theme="1"/>
        <rFont val="Calibri"/>
      </rPr>
      <t xml:space="preserve">
- Scheme:
+ Bún đậu Homemade giảm 50% 109k giảm còn 54k
+ HOMEMADE20 Giảm 20k cho đơn 54k
- Timeline: 18/04 - 20/04, 25/04 - 27/04
- Location HCM</t>
    </r>
  </si>
  <si>
    <t>10/04 - 12/04, 18/04 - 20/04, 25/04 - 27/04</t>
  </si>
  <si>
    <t xml:space="preserve">10-12/4:Dùng chung KV dòng 554
18-20,25-27/4: Mex tự thiết kế
</t>
  </si>
  <si>
    <r>
      <rPr>
        <b/>
        <sz val="10"/>
        <color theme="1"/>
        <rFont val="Calibri"/>
      </rPr>
      <t xml:space="preserve">3 Combo 7:
</t>
    </r>
    <r>
      <rPr>
        <sz val="10"/>
        <color theme="1"/>
        <rFont val="Calibri"/>
      </rPr>
      <t>Search Placeholder(17h-19h): 10/04, 11/04, 26/04, 27/04
Search Placeholder(10h-12h): 18/04, 20/04
Bottom banner(1-3): 10/04 - 12/04, 18/04 - 20/04, 25/04 - 27/04</t>
    </r>
  </si>
  <si>
    <r>
      <rPr>
        <sz val="10"/>
        <rFont val="Calibri"/>
      </rPr>
      <t xml:space="preserve">Timeline 10-12/4:Deadline 24/3
</t>
    </r>
    <r>
      <rPr>
        <u/>
        <sz val="10"/>
        <color rgb="FF1155CC"/>
        <rFont val="Calibri"/>
      </rPr>
      <t xml:space="preserve">https://drive.google.com/drive/u/0/folders/1geJWUw9x4LoUi3q87KwBZXFsHUcJcULv
</t>
    </r>
    <r>
      <rPr>
        <sz val="10"/>
        <rFont val="Calibri"/>
      </rPr>
      <t xml:space="preserve">Timeline 18-20,25-27/4:
</t>
    </r>
    <r>
      <rPr>
        <u/>
        <sz val="10"/>
        <color rgb="FF1155CC"/>
        <rFont val="Calibri"/>
      </rPr>
      <t>https://drive.google.com/drive/folders/1UE-T5uiD6mc-7giR7lQt-x36IkspwYY9</t>
    </r>
  </si>
  <si>
    <t>a-dau-homemade-50</t>
  </si>
  <si>
    <t>Apr.CB3</t>
  </si>
  <si>
    <r>
      <rPr>
        <sz val="10"/>
        <color theme="1"/>
        <rFont val="Calibri"/>
      </rPr>
      <t>- Key mess:</t>
    </r>
    <r>
      <rPr>
        <b/>
        <sz val="10"/>
        <color theme="1"/>
        <rFont val="Calibri"/>
      </rPr>
      <t xml:space="preserve"> Café Amazon khao món 1Đ + Voucher 50k
</t>
    </r>
    <r>
      <rPr>
        <sz val="10"/>
        <color theme="1"/>
        <rFont val="Calibri"/>
      </rPr>
      <t>- Scheme: 
Trà sữa thái đỏ 1Đ
Bạc xỉu đá 1Đ
Trà hoa cúc nho xanh 50%
MBS 109k
SPFAMAZON50 Giảm 50k cho đơn 110k
- Timeline: 08/04 - 10/04
- Location: TP.HCM</t>
    </r>
  </si>
  <si>
    <t>08/04 - 10/04</t>
  </si>
  <si>
    <r>
      <rPr>
        <sz val="10"/>
        <rFont val="Calibri"/>
      </rPr>
      <t xml:space="preserve">Theme tươi mát: màu vàng nhạt hoặc ombre, màu sắc chủ đạo là màu nóng. Tham khảo thêm qua </t>
    </r>
    <r>
      <rPr>
        <u/>
        <sz val="10"/>
        <color rgb="FF1155CC"/>
        <rFont val="Calibri"/>
      </rPr>
      <t>file</t>
    </r>
  </si>
  <si>
    <t>Pick 3 món trong file</t>
  </si>
  <si>
    <t>Thêm các element như té nước, cây cối, hoa sứ</t>
  </si>
  <si>
    <r>
      <rPr>
        <b/>
        <sz val="10"/>
        <color theme="1"/>
        <rFont val="Calibri"/>
      </rPr>
      <t xml:space="preserve">1 Combo 3:
</t>
    </r>
    <r>
      <rPr>
        <sz val="10"/>
        <color theme="1"/>
        <rFont val="Calibri"/>
      </rPr>
      <t>Static banner(6): 08/04 - 10/04
Pop up(13h-16h): 08/04</t>
    </r>
  </si>
  <si>
    <r>
      <rPr>
        <sz val="10"/>
        <rFont val="Calibri"/>
      </rPr>
      <t xml:space="preserve">Deadline 27/3
</t>
    </r>
    <r>
      <rPr>
        <u/>
        <sz val="10"/>
        <color rgb="FF1155CC"/>
        <rFont val="Calibri"/>
      </rPr>
      <t>https://drive.google.com/drive/u/0/folders/1Gq62GRgAqmhYPRivZkuKwCCX-b27lfk1</t>
    </r>
  </si>
  <si>
    <t>a-amazon-cf</t>
  </si>
  <si>
    <t>Apr.CB2</t>
  </si>
  <si>
    <r>
      <rPr>
        <sz val="10"/>
        <color theme="1"/>
        <rFont val="Calibri"/>
      </rPr>
      <t xml:space="preserve">- Key mess: </t>
    </r>
    <r>
      <rPr>
        <b/>
        <sz val="10"/>
        <color theme="1"/>
        <rFont val="Calibri"/>
      </rPr>
      <t xml:space="preserve">Café Amazon khao món 1Đ + Voucher 50k
</t>
    </r>
    <r>
      <rPr>
        <sz val="10"/>
        <color theme="1"/>
        <rFont val="Calibri"/>
      </rPr>
      <t>- Scheme: 
Trà sữa thái đỏ 1Đ
Bạc xỉu đá 1Đ
Trà hoa cúc nho xanh 50%
MBS 109k
SPFAMAZON50 Giảm 50k cho đơn 110k
- Timeline: 14/04 - 16/04
- Location: TP.HCM</t>
    </r>
  </si>
  <si>
    <t>Dùng chung KV dòng 556</t>
  </si>
  <si>
    <r>
      <rPr>
        <b/>
        <sz val="10"/>
        <color theme="1"/>
        <rFont val="Calibri"/>
      </rPr>
      <t xml:space="preserve">1 Combo 2:
</t>
    </r>
    <r>
      <rPr>
        <sz val="10"/>
        <color theme="1"/>
        <rFont val="Calibri"/>
      </rPr>
      <t>Static banner(4): 14/04 - 16/04
Pop up(13h-16h): 16/04</t>
    </r>
  </si>
  <si>
    <r>
      <rPr>
        <sz val="10"/>
        <rFont val="Calibri"/>
      </rPr>
      <t xml:space="preserve">Deadline 27/3
</t>
    </r>
    <r>
      <rPr>
        <u/>
        <sz val="10"/>
        <color rgb="FF1155CC"/>
        <rFont val="Calibri"/>
      </rPr>
      <t>https://drive.google.com/drive/u/0/folders/1Gq62GRgAqmhYPRivZkuKwCCX-b27lfk1</t>
    </r>
  </si>
  <si>
    <t>a-amazon-1d</t>
  </si>
  <si>
    <r>
      <rPr>
        <sz val="10"/>
        <color theme="1"/>
        <rFont val="Calibri"/>
      </rPr>
      <t xml:space="preserve">- Key mess: </t>
    </r>
    <r>
      <rPr>
        <b/>
        <sz val="10"/>
        <color theme="1"/>
        <rFont val="Calibri"/>
      </rPr>
      <t xml:space="preserve">Café Amazon khao món 1Đ + Voucher 50k
</t>
    </r>
    <r>
      <rPr>
        <sz val="10"/>
        <color theme="1"/>
        <rFont val="Calibri"/>
      </rPr>
      <t>- Scheme: 
Trà sữa thái đỏ 50%
Bạc xỉu đá 1Đ
MBS 109k
SPFAMAZON50 Giảm 50k cho đơn 110k
- Timeline: 22/04 - 24/04
- Location: TP.HCM</t>
    </r>
  </si>
  <si>
    <t>22/04 - 24/04</t>
  </si>
  <si>
    <r>
      <rPr>
        <b/>
        <sz val="10"/>
        <color theme="1"/>
        <rFont val="Calibri"/>
      </rPr>
      <t xml:space="preserve">1 Combo 4:
</t>
    </r>
    <r>
      <rPr>
        <sz val="10"/>
        <color theme="1"/>
        <rFont val="Calibri"/>
      </rPr>
      <t>Search Placeholder(14h-17h): 23/04, 24/04
Static banner(1-3): 22/04 - 24/04</t>
    </r>
  </si>
  <si>
    <r>
      <rPr>
        <sz val="10"/>
        <rFont val="Calibri"/>
      </rPr>
      <t xml:space="preserve">Deadline 27/3
</t>
    </r>
    <r>
      <rPr>
        <u/>
        <sz val="10"/>
        <color rgb="FF1155CC"/>
        <rFont val="Calibri"/>
      </rPr>
      <t>https://drive.google.com/drive/u/0/folders/1Gq62GRgAqmhYPRivZkuKwCCX-b27lfk1</t>
    </r>
  </si>
  <si>
    <r>
      <rPr>
        <sz val="10"/>
        <color theme="1"/>
        <rFont val="Calibri"/>
      </rPr>
      <t xml:space="preserve">- Key message: </t>
    </r>
    <r>
      <rPr>
        <b/>
        <sz val="10"/>
        <color theme="1"/>
        <rFont val="Calibri"/>
      </rPr>
      <t>BURGER KING
MUA 1 TẶNG 1 + VOUCHER 80K</t>
    </r>
    <r>
      <rPr>
        <sz val="10"/>
        <color theme="1"/>
        <rFont val="Calibri"/>
      </rPr>
      <t xml:space="preserve">
- Scheme:
Khi mua combo gồm 1 Burger Bò Tắm Phô Mai (size vừa) +2 Phô Mai Que + 1 Nước ngọt.
Tặng ngay combo gồm:
 + 1 Burger Bò Nướng Whopper Jr (size vừa)
 + 1 Khoai Tây Chiên (size S)
 + 2 Nước Ngọt
Giá gốc: 293k
Giá giảm: 146.5k
Limit: 1 Combo BOGO/Order
Code BK80 giảm 80k cho đơn từ 220k
*Số lượng voucher có hạn
- Location: HN
- Timeline: 05/04, 06/04</t>
    </r>
  </si>
  <si>
    <t>05/04, 06/04</t>
  </si>
  <si>
    <t>Màu sắc chủ đạo theo logo brand</t>
  </si>
  <si>
    <t>- Làm nổi bật keymess và sản phẩm
- Design thêm size FB + story</t>
  </si>
  <si>
    <r>
      <rPr>
        <b/>
        <sz val="10"/>
        <color theme="1"/>
        <rFont val="Calibri"/>
      </rPr>
      <t xml:space="preserve">2 Static lẻ:
</t>
    </r>
    <r>
      <rPr>
        <sz val="10"/>
        <color theme="1"/>
        <rFont val="Calibri"/>
      </rPr>
      <t>Static banner(5): 05/04, 06/04</t>
    </r>
  </si>
  <si>
    <r>
      <rPr>
        <sz val="10"/>
        <rFont val="Calibri"/>
      </rPr>
      <t xml:space="preserve">Deadline 25/3
</t>
    </r>
    <r>
      <rPr>
        <u/>
        <sz val="10"/>
        <color rgb="FF1155CC"/>
        <rFont val="Calibri"/>
      </rPr>
      <t>https://drive.google.com/drive/u/0/folders/1Q7ouejiB8Xy4a7t8tRAubUa3fd6O7mDV</t>
    </r>
  </si>
  <si>
    <t>a-combo-burgerking</t>
  </si>
  <si>
    <r>
      <rPr>
        <sz val="10"/>
        <color theme="1"/>
        <rFont val="Calibri"/>
      </rPr>
      <t xml:space="preserve">- Key message: </t>
    </r>
    <r>
      <rPr>
        <b/>
        <sz val="10"/>
        <color theme="1"/>
        <rFont val="Calibri"/>
      </rPr>
      <t>BURGER KING
MUA 1 TẶNG 1 + VOUCHER 80K</t>
    </r>
    <r>
      <rPr>
        <sz val="10"/>
        <color theme="1"/>
        <rFont val="Calibri"/>
      </rPr>
      <t xml:space="preserve">
- Scheme:
Khi mua combo gồm 1 Burger Bò Tắm Phô Mai (size vừa) +2 Phô Mai Que + 1 Nước ngọt.
Tặng ngay combo gồm:
 + 1 Burger Bò Nướng Whopper Jr (size vừa)
 + 1 Khoai Tây Chiên (size S)
 + 2 Nước Ngọt
Giá gốc: 293k
Giá giảm: 146.5k
Limit: 1 Combo BOGO/Order
Code BK80 giảm 80k cho đơn từ 220k
*Số lượng voucher có hạn
- Location: HCM
- Timeline: 11/04 - 13/04</t>
    </r>
  </si>
  <si>
    <t>Dùng chung KV dòng 559</t>
  </si>
  <si>
    <r>
      <rPr>
        <b/>
        <sz val="10"/>
        <color theme="1"/>
        <rFont val="Calibri"/>
      </rPr>
      <t xml:space="preserve">1 Combo 1:
</t>
    </r>
    <r>
      <rPr>
        <sz val="10"/>
        <color theme="1"/>
        <rFont val="Calibri"/>
      </rPr>
      <t>Static banner(1-3): 11/04 - 13/04
Pop up(16h-19h): 12/04</t>
    </r>
  </si>
  <si>
    <r>
      <rPr>
        <sz val="10"/>
        <rFont val="Calibri"/>
      </rPr>
      <t xml:space="preserve">Deadline 25/3
</t>
    </r>
    <r>
      <rPr>
        <u/>
        <sz val="10"/>
        <color rgb="FF1155CC"/>
        <rFont val="Calibri"/>
      </rPr>
      <t>https://drive.google.com/drive/u/0/folders/1Q7ouejiB8Xy4a7t8tRAubUa3fd6O7mDV</t>
    </r>
  </si>
  <si>
    <t>a-burgerking-1g1</t>
  </si>
  <si>
    <t>Apr.CB8</t>
  </si>
  <si>
    <r>
      <rPr>
        <sz val="10"/>
        <color theme="1"/>
        <rFont val="Calibri"/>
      </rPr>
      <t xml:space="preserve">- Key message: </t>
    </r>
    <r>
      <rPr>
        <b/>
        <sz val="10"/>
        <color theme="1"/>
        <rFont val="Calibri"/>
      </rPr>
      <t>BURGER KING
COMBO 8 MÓN CHỈ 96.500Đ</t>
    </r>
    <r>
      <rPr>
        <sz val="10"/>
        <color theme="1"/>
        <rFont val="Calibri"/>
      </rPr>
      <t xml:space="preserve">
- Scheme:
+ Combo 8 món giảm 50% bao gồm:
1 Burger Bò Tắm Phô Mai (size vừa)  + 1 Burger Bò Nướng Whopper Jr (size vừa) + 2 Phô Mai Que + 1 Khoai Tây Chiên (size S) + 3 Nước Ngọt
Giá gốc: 293k
Giá giảm: 146.5k
Limit: 1 Combo BOGO/Order
+ Nhập mã BK50 giảm ngay thêm 50k (áp dụng cho đơn hàng từ 140k) 
*Số lượng voucher có hạn
- Location: HN
- Timeline: 18/04 - 20/04</t>
    </r>
  </si>
  <si>
    <r>
      <rPr>
        <b/>
        <sz val="10"/>
        <color theme="1"/>
        <rFont val="Calibri"/>
      </rPr>
      <t xml:space="preserve">1 Combo 8:
</t>
    </r>
    <r>
      <rPr>
        <sz val="10"/>
        <color theme="1"/>
        <rFont val="Calibri"/>
      </rPr>
      <t>Search Placeholder(17h-19h): 18/04, 20/04
Bottom Banner(4-6): 18/04 - 20/04</t>
    </r>
  </si>
  <si>
    <t>https://drive.google.com/drive/folders/1CWuJuNqOl_BddsrEtI9mYSrBzKmb1GHh</t>
  </si>
  <si>
    <t>BAU 50k</t>
  </si>
  <si>
    <t>Key message: The Coffee House giảm 50k
Nhập TCHFS giảm 15k phí ship
Nhập TCH50 giảm 50k mbs 140k (áp dụng thứ 2 - thứ 6 hàng tuần)
Nhập TCH50K giảm 50k mbs 200k (áp dụng thứ 7 CN hàng tuần)
Location: NW
Timeline: 1-31/3</t>
  </si>
  <si>
    <r>
      <rPr>
        <sz val="10"/>
        <rFont val="Calibri"/>
      </rPr>
      <t xml:space="preserve">13/3 </t>
    </r>
    <r>
      <rPr>
        <u/>
        <sz val="10"/>
        <color rgb="FF1155CC"/>
        <rFont val="Calibri"/>
      </rPr>
      <t>https://drive.google.com/drive/u/0/folders/1msZ5V9yMaepFlqgLZNlq4N9CvS-tdDdN</t>
    </r>
  </si>
  <si>
    <t>sj-tch-50</t>
  </si>
  <si>
    <t>Apr.30%</t>
  </si>
  <si>
    <r>
      <rPr>
        <sz val="10"/>
        <color theme="1"/>
        <rFont val="Calibri"/>
      </rPr>
      <t xml:space="preserve">- Key Mess: </t>
    </r>
    <r>
      <rPr>
        <b/>
        <sz val="10"/>
        <color theme="1"/>
        <rFont val="Calibri"/>
      </rPr>
      <t>MayCha Khao deal - giảm 30% + Voucher 40k</t>
    </r>
    <r>
      <rPr>
        <sz val="10"/>
        <color theme="1"/>
        <rFont val="Calibri"/>
      </rPr>
      <t xml:space="preserve">
- Scheme:
+ Giảm món 30%
+ Voucher: MAYCHA40 giảm 40k đơn 100k
- Location: HCM
- Timeline: 01/04 - 03/04
- Key Mess: </t>
    </r>
    <r>
      <rPr>
        <b/>
        <sz val="10"/>
        <color theme="1"/>
        <rFont val="Calibri"/>
      </rPr>
      <t>MayCha Ưu đãi kép - Khao deal 30% + Voucher 60k</t>
    </r>
    <r>
      <rPr>
        <sz val="10"/>
        <color theme="1"/>
        <rFont val="Calibri"/>
      </rPr>
      <t xml:space="preserve">
- Scheme:
+ Giảm món 30% các món:
Matcha Latte
Matcha Latte Khoai Môn Nghiền
Trà Sữa Trân Châu Matcha Phô Mai
Trà Sữa Khoai Môn Tươi
+ Voucher: MAYCHA60 giảm 60k đơn 200k
- Location: HCM
- Timeline: 07/04, 10/04, 24/04</t>
    </r>
  </si>
  <si>
    <t>01/04 - 03/04, 07/04, 10/04, 24/04</t>
  </si>
  <si>
    <r>
      <rPr>
        <b/>
        <sz val="10"/>
        <rFont val="Calibri"/>
      </rPr>
      <t>Ngày 1-3/4</t>
    </r>
    <r>
      <rPr>
        <sz val="10"/>
        <rFont val="Calibri"/>
      </rPr>
      <t xml:space="preserve">: Adapt </t>
    </r>
    <r>
      <rPr>
        <u/>
        <sz val="10"/>
        <color rgb="FF1155CC"/>
        <rFont val="Calibri"/>
      </rPr>
      <t>KV Cũ</t>
    </r>
    <r>
      <rPr>
        <sz val="10"/>
        <rFont val="Calibri"/>
      </rPr>
      <t xml:space="preserve">: Thay keymess mới "MayCha Khao deal - giảm 30% + Voucher 40k"
</t>
    </r>
    <r>
      <rPr>
        <b/>
        <sz val="10"/>
        <rFont val="Calibri"/>
      </rPr>
      <t>Ngày 7,10,24/4</t>
    </r>
    <r>
      <rPr>
        <sz val="10"/>
        <rFont val="Calibri"/>
      </rPr>
      <t>: Mex tự thiết kế</t>
    </r>
  </si>
  <si>
    <r>
      <rPr>
        <b/>
        <sz val="10"/>
        <color theme="1"/>
        <rFont val="Calibri"/>
      </rPr>
      <t xml:space="preserve">2 Win 3:
</t>
    </r>
    <r>
      <rPr>
        <sz val="10"/>
        <color theme="1"/>
        <rFont val="Calibri"/>
      </rPr>
      <t>Hometop banner(7-9): 02/04, 03/04, 10/04, 24/04
Static banner(1-3): 01/04, 07/04</t>
    </r>
  </si>
  <si>
    <r>
      <rPr>
        <b/>
        <sz val="10"/>
        <rFont val="Calibri"/>
      </rPr>
      <t xml:space="preserve">1-3/4: </t>
    </r>
    <r>
      <rPr>
        <sz val="10"/>
        <rFont val="Calibri"/>
      </rPr>
      <t xml:space="preserve">Deadline 14/3
</t>
    </r>
    <r>
      <rPr>
        <u/>
        <sz val="10"/>
        <color rgb="FF1155CC"/>
        <rFont val="Calibri"/>
      </rPr>
      <t xml:space="preserve">https://drive.google.com/drive/u/0/folders/1GlEn5r4SW4Dkkd9p3bZzdC-sZ-3AbimJ
</t>
    </r>
    <r>
      <rPr>
        <b/>
        <sz val="10"/>
        <rFont val="Calibri"/>
      </rPr>
      <t xml:space="preserve">7,10,24/4:
</t>
    </r>
    <r>
      <rPr>
        <sz val="10"/>
        <rFont val="Calibri"/>
      </rPr>
      <t>SPF - 30 60 Matcha</t>
    </r>
  </si>
  <si>
    <t>w3-maycha-40k</t>
  </si>
  <si>
    <t>Apr.50%</t>
  </si>
  <si>
    <r>
      <rPr>
        <sz val="10"/>
        <color theme="1"/>
        <rFont val="Calibri"/>
      </rPr>
      <t xml:space="preserve">- Key Mess: </t>
    </r>
    <r>
      <rPr>
        <b/>
        <sz val="10"/>
        <color theme="1"/>
        <rFont val="Calibri"/>
      </rPr>
      <t>MayCha Ưu đãi kép - Khao deal 50% + Voucher 60k</t>
    </r>
    <r>
      <rPr>
        <sz val="10"/>
        <color theme="1"/>
        <rFont val="Calibri"/>
      </rPr>
      <t xml:space="preserve">
- Scheme: 
+ Giảm món 50% các món:
Trà Sữa Trân Châu Hoàng Kim
Trà Sữa Trân Châu Phô Mai
+ Voucher: MAYCHA60 giảm 60k đơn 200k
- Location: HCM
- Timeline: 12/04, 28/04, 29/04</t>
    </r>
  </si>
  <si>
    <t>12/04, 28/04, 29/04</t>
  </si>
  <si>
    <r>
      <rPr>
        <b/>
        <sz val="10"/>
        <color theme="1"/>
        <rFont val="Calibri"/>
      </rPr>
      <t xml:space="preserve">1 Win 3:
</t>
    </r>
    <r>
      <rPr>
        <sz val="10"/>
        <color theme="1"/>
        <rFont val="Calibri"/>
      </rPr>
      <t>Hometop banner(7-9): 12/04, 29/04
Static banner(1-3): 28/04</t>
    </r>
  </si>
  <si>
    <t>SPF - 50 60 Matcha</t>
  </si>
  <si>
    <t>w3-maycha</t>
  </si>
  <si>
    <t>Apr.CB9.M2T1</t>
  </si>
  <si>
    <r>
      <rPr>
        <sz val="10"/>
        <color theme="1"/>
        <rFont val="Calibri"/>
      </rPr>
      <t xml:space="preserve">- Key Mess: </t>
    </r>
    <r>
      <rPr>
        <b/>
        <sz val="10"/>
        <color theme="1"/>
        <rFont val="Calibri"/>
      </rPr>
      <t>MayCha Ưu đãi kép - Khao deal 50% + Voucher 60k</t>
    </r>
    <r>
      <rPr>
        <sz val="10"/>
        <color theme="1"/>
        <rFont val="Calibri"/>
      </rPr>
      <t xml:space="preserve">
- Scheme: 
+ Giảm món 50% các món
Trà Sữa Trân Châu Hoàng Kim
Trà Sữa Trân Châu Phô Mai
+ Voucher: MAYCHA60 giảm 60k đơn 200k
- Location: HCM
- Timeline: 09/04, 16/04, 23/04</t>
    </r>
  </si>
  <si>
    <t>09/04, 16/04, 23/04</t>
  </si>
  <si>
    <t>Mex tự thiết kế
Update trước D-4</t>
  </si>
  <si>
    <r>
      <rPr>
        <b/>
        <sz val="10"/>
        <color theme="1"/>
        <rFont val="Calibri"/>
      </rPr>
      <t xml:space="preserve">1 Combo 9:
</t>
    </r>
    <r>
      <rPr>
        <sz val="10"/>
        <color theme="1"/>
        <rFont val="Calibri"/>
      </rPr>
      <t>Search Placeholder(12h-14h): 16/04, 23/04
Hometop banner(10-12): 09/04, 16/04, 23/04</t>
    </r>
  </si>
  <si>
    <t>a-maycha-50</t>
  </si>
  <si>
    <t>Apr.CB9.50%</t>
  </si>
  <si>
    <r>
      <rPr>
        <sz val="10"/>
        <color theme="1"/>
        <rFont val="Calibri"/>
      </rPr>
      <t xml:space="preserve">- Key Mess: </t>
    </r>
    <r>
      <rPr>
        <b/>
        <sz val="10"/>
        <color theme="1"/>
        <rFont val="Calibri"/>
      </rPr>
      <t>MayCha Ưu đãi kép - Khao deal 50% + Voucher 60k</t>
    </r>
    <r>
      <rPr>
        <sz val="10"/>
        <color theme="1"/>
        <rFont val="Calibri"/>
      </rPr>
      <t xml:space="preserve">
- Scheme: 
+ Giảm món 50% các món
Trà Sữa Trân Châu Hoàng Kim
Trà Sữa Trân Châu Phô Mai
+ Voucher: MAYCHA60 giảm 60k đơn 200k
- Location: HCM
- Timeline: 11/04, 13/04, 15/04</t>
    </r>
  </si>
  <si>
    <t>11/04, 13/04, 15/04</t>
  </si>
  <si>
    <r>
      <rPr>
        <b/>
        <sz val="10"/>
        <color theme="1"/>
        <rFont val="Calibri"/>
      </rPr>
      <t xml:space="preserve">1 Combo 9:
</t>
    </r>
    <r>
      <rPr>
        <sz val="10"/>
        <color theme="1"/>
        <rFont val="Calibri"/>
      </rPr>
      <t>Search Placeholder(14h-17h): 11/04, 13/04
Hometop banner(10-12): 11/04, 13/04, 15/04</t>
    </r>
  </si>
  <si>
    <t>a-maycha</t>
  </si>
  <si>
    <t>Apr.CB1.9K</t>
  </si>
  <si>
    <r>
      <rPr>
        <sz val="10"/>
        <color theme="1"/>
        <rFont val="Calibri"/>
      </rPr>
      <t xml:space="preserve">- Key Mess: </t>
    </r>
    <r>
      <rPr>
        <b/>
        <sz val="10"/>
        <color theme="1"/>
        <rFont val="Calibri"/>
      </rPr>
      <t>MayCha Khao Món 9k + Voucher 53k</t>
    </r>
    <r>
      <rPr>
        <sz val="10"/>
        <color theme="1"/>
        <rFont val="Calibri"/>
      </rPr>
      <t xml:space="preserve">
- Scheme: 
+ Giảm món 9k các món:
Trà sữa trân châu
Trà sữa Hongkong
Trà sữa trân châu phô mai
+ Voucher: MAYCHA53 giảm 53k mbs 160k
- Location: Bình Dương, Đồng Nai, Đà Nẵng, Cần Thơ
- Timeline: 05/04, 06/04, 25/04 - 27/04</t>
    </r>
  </si>
  <si>
    <t>05/04, 06/04, 25/04 - 27/04</t>
  </si>
  <si>
    <r>
      <rPr>
        <b/>
        <sz val="10"/>
        <color theme="1"/>
        <rFont val="Calibri"/>
      </rPr>
      <t xml:space="preserve">Combo 1:
</t>
    </r>
    <r>
      <rPr>
        <sz val="10"/>
        <color theme="1"/>
        <rFont val="Calibri"/>
      </rPr>
      <t>Static banner(1-3): 05/04, 06/04,  25/04 - 27/04
Pop up(13h-16h):  26/04</t>
    </r>
  </si>
  <si>
    <r>
      <rPr>
        <b/>
        <sz val="10"/>
        <color theme="1"/>
        <rFont val="Calibri"/>
      </rPr>
      <t xml:space="preserve">BH,BD,CT:
Combo 1:
</t>
    </r>
    <r>
      <rPr>
        <sz val="10"/>
        <color theme="1"/>
        <rFont val="Calibri"/>
      </rPr>
      <t>Static banner(1-3): 05/04, 06/04,  25/04 - 27/04
Pop up(13h-16h):  26/04</t>
    </r>
  </si>
  <si>
    <t>KV 9K: Maycha 5-6.4</t>
  </si>
  <si>
    <t>a-maycha-9k</t>
  </si>
  <si>
    <t>Apr.CB1.50%</t>
  </si>
  <si>
    <r>
      <rPr>
        <sz val="10"/>
        <color theme="1"/>
        <rFont val="Calibri"/>
      </rPr>
      <t xml:space="preserve">- Key Mess: </t>
    </r>
    <r>
      <rPr>
        <b/>
        <sz val="10"/>
        <color theme="1"/>
        <rFont val="Calibri"/>
      </rPr>
      <t>MayCha Ưu đãi kép - Khao deal 50% + Voucher 60k</t>
    </r>
    <r>
      <rPr>
        <sz val="10"/>
        <color theme="1"/>
        <rFont val="Calibri"/>
      </rPr>
      <t xml:space="preserve">
- Scheme: 
+ Giảm món 50% các món
Trà Sữa Trân Châu Hoàng Kim
Trà Sữa Trân Châu Phô Mai
+ Voucher: MAYCHA60 giảm 60k đơn 200k
- Location: Bình Dương, Đồng Nai, Đà Nẵng, Cần Thơ
- Timeline: 13/04</t>
    </r>
  </si>
  <si>
    <t>13/04</t>
  </si>
  <si>
    <r>
      <rPr>
        <b/>
        <sz val="10"/>
        <color theme="1"/>
        <rFont val="Calibri"/>
      </rPr>
      <t xml:space="preserve">Combo 1:
</t>
    </r>
    <r>
      <rPr>
        <sz val="10"/>
        <color theme="1"/>
        <rFont val="Calibri"/>
      </rPr>
      <t>Static banner(1-3): 13/04
Pop up(13h-16h): 13/04</t>
    </r>
  </si>
  <si>
    <r>
      <rPr>
        <b/>
        <sz val="10"/>
        <color theme="1"/>
        <rFont val="Calibri"/>
      </rPr>
      <t>BH,BD,CT:</t>
    </r>
    <r>
      <rPr>
        <sz val="10"/>
        <color theme="1"/>
        <rFont val="Calibri"/>
      </rPr>
      <t xml:space="preserve">
</t>
    </r>
    <r>
      <rPr>
        <b/>
        <sz val="10"/>
        <color theme="1"/>
        <rFont val="Calibri"/>
      </rPr>
      <t xml:space="preserve">Combo 1:
</t>
    </r>
    <r>
      <rPr>
        <sz val="10"/>
        <color theme="1"/>
        <rFont val="Calibri"/>
      </rPr>
      <t>Static banner(1-3): 13/04
Pop up(13h-16h): 13/04</t>
    </r>
  </si>
  <si>
    <t>a-maycha-60</t>
  </si>
  <si>
    <r>
      <rPr>
        <sz val="10"/>
        <color theme="1"/>
        <rFont val="Calibri"/>
      </rPr>
      <t xml:space="preserve">- Key Mess: </t>
    </r>
    <r>
      <rPr>
        <b/>
        <sz val="10"/>
        <color theme="1"/>
        <rFont val="Calibri"/>
      </rPr>
      <t>MayCha Ưu đãi kép - Khao deal 50% + Voucher 60k</t>
    </r>
    <r>
      <rPr>
        <sz val="10"/>
        <color theme="1"/>
        <rFont val="Calibri"/>
      </rPr>
      <t xml:space="preserve">
- Scheme: 
+ Giảm món 50% các món
Trà Sữa Trân Châu Hoàng Kim
Trà Sữa Trân Châu Phô Mai
+ Voucher: MAYCHA60 giảm 60k đơn 200k
- Location: Đà Nẵng
- Timeline: 12/04</t>
    </r>
  </si>
  <si>
    <r>
      <rPr>
        <b/>
        <sz val="10"/>
        <color theme="1"/>
        <rFont val="Calibri"/>
      </rPr>
      <t xml:space="preserve">1 Hometop lẻ:
</t>
    </r>
    <r>
      <rPr>
        <sz val="10"/>
        <color theme="1"/>
        <rFont val="Calibri"/>
      </rPr>
      <t>Hometop banner(4): 12/04</t>
    </r>
  </si>
  <si>
    <t>a-maycha-dn</t>
  </si>
  <si>
    <r>
      <rPr>
        <sz val="10"/>
        <color theme="1"/>
        <rFont val="Calibri"/>
      </rPr>
      <t xml:space="preserve">- Key message: </t>
    </r>
    <r>
      <rPr>
        <b/>
        <sz val="10"/>
        <color theme="1"/>
        <rFont val="Calibri"/>
      </rPr>
      <t>Phúc Lộc Thọ KHAO TIỆC
Món 1k + Freeship</t>
    </r>
    <r>
      <rPr>
        <sz val="10"/>
        <color theme="1"/>
        <rFont val="Calibri"/>
      </rPr>
      <t xml:space="preserve">
- Scheme:
Giảm món:
Cơm Tấm Phúc Lộc Thọ: cơm bì trứng/ bì chả chỉ còn 1k MBS 50k
Cơm Gà Đệ Nhất: Cơm Vàng 1 Trứng chỉ còn 1k MBS 50k
Cùng hàng loạt voucher giảm giá (số lượng có hạn)
- Location: HCM
- Timeline: 11/04 - 13/04</t>
    </r>
  </si>
  <si>
    <r>
      <rPr>
        <sz val="10"/>
        <rFont val="Calibri"/>
      </rPr>
      <t xml:space="preserve">Adapt </t>
    </r>
    <r>
      <rPr>
        <u/>
        <sz val="10"/>
        <color rgb="FF1155CC"/>
        <rFont val="Calibri"/>
      </rPr>
      <t>KV Cũ</t>
    </r>
    <r>
      <rPr>
        <sz val="10"/>
        <rFont val="Calibri"/>
      </rPr>
      <t>: Thay background theo vibe brand, làm nổi bật keymess và sản phẩm</t>
    </r>
  </si>
  <si>
    <r>
      <rPr>
        <b/>
        <sz val="10"/>
        <color theme="1"/>
        <rFont val="Calibri"/>
      </rPr>
      <t xml:space="preserve">1 Combo 7:
</t>
    </r>
    <r>
      <rPr>
        <sz val="10"/>
        <color theme="1"/>
        <rFont val="Calibri"/>
      </rPr>
      <t>Search Placeholder(17h-19h): 12/04, 13/04 
Bottom banner(1-3): 11/04 - 13/04</t>
    </r>
  </si>
  <si>
    <r>
      <rPr>
        <sz val="10"/>
        <rFont val="Calibri"/>
      </rPr>
      <t xml:space="preserve">Deadline 14/3
</t>
    </r>
    <r>
      <rPr>
        <u/>
        <sz val="10"/>
        <color rgb="FF1155CC"/>
        <rFont val="Calibri"/>
      </rPr>
      <t>https://drive.google.com/drive/u/0/folders/14HpJVshcz2JnglSLIIQ5KYJDZfvOmjz3</t>
    </r>
  </si>
  <si>
    <t>a-phuc-loc-tho-1k</t>
  </si>
  <si>
    <r>
      <rPr>
        <sz val="10"/>
        <color theme="1"/>
        <rFont val="Calibri"/>
      </rPr>
      <t xml:space="preserve">- Key message:  </t>
    </r>
    <r>
      <rPr>
        <b/>
        <sz val="10"/>
        <color theme="1"/>
        <rFont val="Calibri"/>
      </rPr>
      <t>Phúc Lộc Thọ KHAO LỄ
Món 1k + Freeship</t>
    </r>
    <r>
      <rPr>
        <sz val="10"/>
        <color theme="1"/>
        <rFont val="Calibri"/>
      </rPr>
      <t xml:space="preserve">
- Scheme:
Giảm món:
Cơm Tấm Phúc Lộc Thọ: cơm bì trứng/ bì chả chỉ còn 1k MBS 50k
Cơm Gà Đệ Nhất: Cơm Vàng 1 Trứng chỉ còn 1k MBS 50k
Cùng hàng loạt voucher giảm giá (số lượng có hạn)
- Location: HCM
- Timeline: 18/04 - 20/04, 25/04 - 27/04</t>
    </r>
  </si>
  <si>
    <t>18/04 - 20/04, 25/04 - 27/04</t>
  </si>
  <si>
    <t xml:space="preserve">Adapt KV 11-13/4:
- Thay keymess mới
- Thêm element pháo hoa rực rỡ vibe đại lễ 30/4
</t>
  </si>
  <si>
    <r>
      <rPr>
        <b/>
        <sz val="10"/>
        <color theme="1"/>
        <rFont val="Calibri"/>
      </rPr>
      <t xml:space="preserve">2 Combo 1:
</t>
    </r>
    <r>
      <rPr>
        <sz val="10"/>
        <color theme="1"/>
        <rFont val="Calibri"/>
      </rPr>
      <t>Static banner(1-3): 18/04 - 20/04, 25/04 - 27/04
Pop up(16h-19h): 20/04, 26/04</t>
    </r>
  </si>
  <si>
    <r>
      <rPr>
        <sz val="10"/>
        <rFont val="Calibri"/>
      </rPr>
      <t xml:space="preserve">Deadline 18/3
</t>
    </r>
    <r>
      <rPr>
        <u/>
        <sz val="10"/>
        <color rgb="FF1155CC"/>
        <rFont val="Calibri"/>
      </rPr>
      <t>https://drive.google.com/drive/u/0/folders/1GsBFpy5CXMUZVsFJlHoEqH9xbDT4k7Ni</t>
    </r>
  </si>
  <si>
    <t>a-com-phuc-loc-tho</t>
  </si>
  <si>
    <t>TH True Mart</t>
  </si>
  <si>
    <t>Mar.SJBP</t>
  </si>
  <si>
    <r>
      <rPr>
        <sz val="10"/>
        <color theme="1"/>
        <rFont val="Calibri"/>
      </rPr>
      <t xml:space="preserve">- Keymess: </t>
    </r>
    <r>
      <rPr>
        <b/>
        <sz val="10"/>
        <color theme="1"/>
        <rFont val="Calibri"/>
      </rPr>
      <t xml:space="preserve">Dinh dưỡng đủ đầy giảm đến 15% + voucher 100K </t>
    </r>
    <r>
      <rPr>
        <sz val="10"/>
        <color theme="1"/>
        <rFont val="Calibri"/>
      </rPr>
      <t xml:space="preserve">
- Scheme: 
TH true NUT giảm 15%
Nhập MART100: Giảm 6% tối đa 100K 
- Location: Bắc Ninh, Bình Dương, Cần Thơ, Đà Nẵng, Đắk Lắk, Đồng Nai, Hà Nội, Hải Phòng, Huế, Khánh Hoà, Lâm Đồng, Nghệ An, Quảng Ninh, Thái Nguyên, Thanh Hoá, TP. HCM
- Timeline: 25-30/3</t>
    </r>
  </si>
  <si>
    <t>25/03-30/03</t>
  </si>
  <si>
    <t>https://docs.google.com/spreadsheets/d/1iMtk54zuVmIsNSRloLl7t4MAGJP9u6gn-FHon4Vul1I/edit?usp=sharing</t>
  </si>
  <si>
    <t xml:space="preserve">Mex tự design </t>
  </si>
  <si>
    <r>
      <rPr>
        <sz val="10"/>
        <color theme="1"/>
        <rFont val="Calibri"/>
      </rPr>
      <t xml:space="preserve">Hometop # 7-9: 25/3, 27/3 (HCM, HN, DN #3)
Static banner # 4: 26/3, 28/3
Floating: 16h - 19h 28/3
Search Placeholder - 2 slots: 17h-19h 25/3, 27/3 (riêng HN 14h - 17h ngày 27/3)
Addon push SJBP:	
</t>
    </r>
    <r>
      <rPr>
        <i/>
        <sz val="10"/>
        <color theme="1"/>
        <rFont val="Calibri"/>
      </rPr>
      <t>Home top #3: 27/3 (HCM + HN)
Home top #4: 30/3 (HCM + HN)
Hometop #6: 29/3 (HN)
Floating 16h-19h: 30/3 (HCM + HN)</t>
    </r>
    <r>
      <rPr>
        <sz val="10"/>
        <color theme="1"/>
        <rFont val="Calibri"/>
      </rPr>
      <t xml:space="preserve">
</t>
    </r>
  </si>
  <si>
    <t>Hometop # 7-9: 25/3, 27/3
Static banner # 4: 26/3, 28/3
Floating: 16h - 19h 28/3
Search Placeholder - 2 slots: 17h-19h 25/3, 27/3 (riêng HN 14h - 17h ngày 27/3)</t>
  </si>
  <si>
    <t>https://drive.google.com/drive/folders/1g9-7aNk717AKV4REnj7QpByHT8lVKBvS</t>
  </si>
  <si>
    <t>w2-th-true-mart</t>
  </si>
  <si>
    <t>march</t>
  </si>
  <si>
    <t xml:space="preserve">Key message: Phúc Lộc Thọ KHAO TIỆC Món 1k + Freeship
- Scheme: Giảm món:Cơm Tấm Phúc Lộc Thọ: cơm bì trứng/ bì chả chỉ còn 1k MBS 50k
PLT18k
code freeship 18k MBS 80k
</t>
  </si>
  <si>
    <t xml:space="preserve">24-&gt;30.3 </t>
  </si>
  <si>
    <t>SPH 10h-12h 24/03 29/03
Home top 1-2 27/03
Home top 3 30/03
Home top 3 24/03
Static 29/3</t>
  </si>
  <si>
    <t>https://drive.google.com/drive/u/0/folders/177qu34YsUh5awsz4aBFHOTugp2dROCKt</t>
  </si>
  <si>
    <t>jb-com-tam-phuc-loc-tho</t>
  </si>
  <si>
    <r>
      <rPr>
        <sz val="10"/>
        <color theme="1"/>
        <rFont val="Calibri"/>
      </rPr>
      <t xml:space="preserve">- Key message: </t>
    </r>
    <r>
      <rPr>
        <b/>
        <sz val="10"/>
        <color theme="1"/>
        <rFont val="Calibri"/>
      </rPr>
      <t>Ăn Thả Ga, Pepsi Khao Nửa Giá</t>
    </r>
    <r>
      <rPr>
        <sz val="10"/>
        <color theme="1"/>
        <rFont val="Calibri"/>
      </rPr>
      <t xml:space="preserve">
- Scheme box: 
*Combo Giảm 10% + Voucher 25K (HCM,HN)
* Combo Giảm 5% + Voucher 22K (OTH)
Schemes:
* Giảm 25k đơn hàng từ 50k (HCM &amp; HN)
* Giảm 22k đơn từ 40k (Đà Nẵng, Nha Trang, Cần Thơ, Biên Hòa, Hải Phòng)
Combo: Món chính kèm Pepsico (Topping: Pepsi, Ô Long Tea+, Mirinda, 7Up, Sting, Aquafina, Twister)
- Code name: PEPSI25KBAU, PEPSI22KBAU
- Timeline: 01.04 - 30.04.2025
- Location: HCM, HN, Đà Nẵng, Cần Thơ, Khánh Hòa, Đồng Nai, Hải Phòng,Huế</t>
    </r>
  </si>
  <si>
    <t>01/04-31/04</t>
  </si>
  <si>
    <t>https://docs.google.com/presentation/d/1BEWt4PyR3MYCjoIi3SilFDdZ0pnHs9BK/edit#slide=id.p1</t>
  </si>
  <si>
    <r>
      <rPr>
        <sz val="10"/>
        <rFont val="Calibri"/>
      </rPr>
      <t xml:space="preserve">- KV HCM/HN: </t>
    </r>
    <r>
      <rPr>
        <u/>
        <sz val="10"/>
        <color rgb="FF1155CC"/>
        <rFont val="Calibri"/>
      </rPr>
      <t>Here</t>
    </r>
    <r>
      <rPr>
        <sz val="10"/>
        <rFont val="Calibri"/>
      </rPr>
      <t xml:space="preserve">
- KV DN + OTH:</t>
    </r>
    <r>
      <rPr>
        <u/>
        <sz val="10"/>
        <color rgb="FF1155CC"/>
        <rFont val="Calibri"/>
      </rPr>
      <t xml:space="preserve"> Here</t>
    </r>
  </si>
  <si>
    <t>Pepsi FF30</t>
  </si>
  <si>
    <r>
      <rPr>
        <sz val="10"/>
        <color theme="1"/>
        <rFont val="Calibri"/>
      </rPr>
      <t xml:space="preserve">- Key message: </t>
    </r>
    <r>
      <rPr>
        <b/>
        <sz val="10"/>
        <color theme="1"/>
        <rFont val="Calibri"/>
      </rPr>
      <t>Combo Hời, Deal Cực Lời</t>
    </r>
    <r>
      <rPr>
        <sz val="10"/>
        <color theme="1"/>
        <rFont val="Calibri"/>
      </rPr>
      <t xml:space="preserve">
- Scheme box: 
*Combo Giảm 10% + Voucher 42K (HCM,HN)
* Combo Giảm 5% + Voucher 40K (OTH)
Schemes:
* Giảm 42k đơn hàng từ 100k (HCM &amp; HN)
* Giảm 40k đơn từ 80k (Đà Nẵng, Nha Trang, Cần Thơ, Biên Hòa, Hải Phòng)
Combo: Món chính kèm Pepsico (Topping: Pepsi, Ô Long Tea+, Mirinda, 7Up, Sting, Aquafina, Twister)
- Code name: PEPSI42KFF, PEPSI40KFF
- Timeline: 07.04 - 13.04.2025
- Location: HCM, HN, Đà Nẵng, Cần Thơ, Khánh Hòa, Đồng Nai, Hải Phòng,Huế</t>
    </r>
  </si>
  <si>
    <t>07/04 - 13/04</t>
  </si>
  <si>
    <t>https://docs.google.com/presentation/d/1BEWt4PyR3MYCjoIi3SilFDdZ0pnHs9BK/edit?slide=id.p7#slide=id.p7</t>
  </si>
  <si>
    <r>
      <rPr>
        <sz val="10"/>
        <rFont val="Calibri"/>
      </rPr>
      <t xml:space="preserve">- KV HCM/HN: </t>
    </r>
    <r>
      <rPr>
        <u/>
        <sz val="10"/>
        <color rgb="FF1155CC"/>
        <rFont val="Calibri"/>
      </rPr>
      <t>Here</t>
    </r>
    <r>
      <rPr>
        <sz val="10"/>
        <rFont val="Calibri"/>
      </rPr>
      <t xml:space="preserve">
- KV DN/ OTH: </t>
    </r>
    <r>
      <rPr>
        <u/>
        <sz val="10"/>
        <color rgb="FF1155CC"/>
        <rFont val="Calibri"/>
      </rPr>
      <t>Here</t>
    </r>
  </si>
  <si>
    <t>Deal42K-pepsi-deal-cuc-hoi</t>
  </si>
  <si>
    <t>Indi 18-20.3</t>
  </si>
  <si>
    <t>Key mess: Starbucks Khao Deal Mát Lành
Giảm 30% + Voucher 50k
Scheme: Giảm 30% món Mango Passion Fruit Tea
Voucher:
STARBUCKS50K giảm 15% cap 50k
Timeline: 18-20/2
Location: NW</t>
  </si>
  <si>
    <t>https://drive.google.com/drive/folders/1Sr0opcs2KzUZ4S5zXLn-QcNudwSDD2oG</t>
  </si>
  <si>
    <t>sj-starbucks-50</t>
  </si>
  <si>
    <t>Blind Cup 18-20.3</t>
  </si>
  <si>
    <r>
      <rPr>
        <sz val="10"/>
        <color theme="1"/>
        <rFont val="Calibri"/>
      </rPr>
      <t xml:space="preserve">- Key mess: </t>
    </r>
    <r>
      <rPr>
        <b/>
        <sz val="10"/>
        <color theme="1"/>
        <rFont val="Calibri"/>
      </rPr>
      <t>Khui Deal Cheese Coffee 
Combo 155,000đ + Voucher 50,000đ</t>
    </r>
    <r>
      <rPr>
        <sz val="10"/>
        <color theme="1"/>
        <rFont val="Calibri"/>
      </rPr>
      <t xml:space="preserve">
- Scheme:
&gt; Combo 2 ly nước size L blind cup đi kèm với nhiều phần quà ngẫu nhiên hấp dẫn:
Trà Sữa Nguyên Lá
Trà Sữa Lài
Trà Sữa Ô Long
Trà Sữa Bơ
Matcha Latte
Giá gốc 170,000đ -&gt; 155,000đ  
Promotion Code: 
- CHEESE25 - Giảm 20% tối đa 25,000đ
- CHEESE35 - Giảm 35,000đ cho hóa đơn từ 200,000đ
- CHEESE50 - Giảm 50,000đ cho hóa đơn từ 280,000đ
</t>
    </r>
    <r>
      <rPr>
        <b/>
        <sz val="10"/>
        <color theme="1"/>
        <rFont val="Calibri"/>
      </rPr>
      <t xml:space="preserve">Điều kiện và điều khoản Blind Cup:
</t>
    </r>
    <r>
      <rPr>
        <sz val="10"/>
        <color theme="1"/>
        <rFont val="Calibri"/>
      </rPr>
      <t>Combo Ly Mù: 01 thức uống size M + 01 Thẻ cào đổi quà ngẫu nhiên.
- Thẻ cào có giá trị đổi quà tại tất cả chi nhánh Cheese (HSD: 15/04/2025).
- Không đổi quà nếu thẻ bị hư hỏng, rách hoặc tẩy xóa.
- Quà tặng không quy đổi thành tiền mặt.
- Khách hàng đồng ý cho Cheese sử dụng hình ảnh trên mạng xã hội để quảng bá.
- Cheese có quyền thay đổi điều khoản chương trình mà không cần thông báo.
Áp dụng từ 18/03/2025. Số lượng có hạn.
- Location: NW
- Timeline: 18/03 đến khi hết số lượng Ly Mù.</t>
    </r>
  </si>
  <si>
    <r>
      <rPr>
        <sz val="10"/>
        <rFont val="Calibri"/>
      </rPr>
      <t xml:space="preserve">GD edited 17/03 </t>
    </r>
    <r>
      <rPr>
        <u/>
        <sz val="10"/>
        <color rgb="FF1155CC"/>
        <rFont val="Calibri"/>
      </rPr>
      <t>https://drive.google.com/drive/folders/1MHkAwaS9FmpA6Rul-_t9-28XEWxJBVr8</t>
    </r>
  </si>
  <si>
    <t>jb-khui-deal-cheese-coffee</t>
  </si>
  <si>
    <r>
      <rPr>
        <sz val="10"/>
        <color theme="1"/>
        <rFont val="Calibri"/>
      </rPr>
      <t xml:space="preserve">- Keymess: </t>
    </r>
    <r>
      <rPr>
        <b/>
        <sz val="10"/>
        <color theme="1"/>
        <rFont val="Calibri"/>
      </rPr>
      <t>Trà Sữa Ôlong Châu Mua 1 Tặng 1</t>
    </r>
    <r>
      <rPr>
        <sz val="10"/>
        <color theme="1"/>
        <rFont val="Calibri"/>
      </rPr>
      <t xml:space="preserve">
- Scheme: 
Mua 1 tặng 1 các món:
+ Trà sữa Ôlong Khoai Môn Tươi (M)
+ Trà Ôlong Xoài Nhiệt Đới (M)
+ Ôlong Sữa Matcha Đậu Đỏ (M)
- Timeline: 07/04 - 11/04
- Location:: HCM</t>
    </r>
  </si>
  <si>
    <t>07/04 - 11/04</t>
  </si>
  <si>
    <t>https://drive.google.com/drive/folders/1L9yyTDNYXAFUKQsi89Wn5TIb67Ovg95_</t>
  </si>
  <si>
    <r>
      <rPr>
        <sz val="10"/>
        <rFont val="Calibri"/>
      </rPr>
      <t xml:space="preserve">Thể hiện concept và mã màu như </t>
    </r>
    <r>
      <rPr>
        <u/>
        <sz val="10"/>
        <color rgb="FF1155CC"/>
        <rFont val="Calibri"/>
      </rPr>
      <t>hình demo</t>
    </r>
  </si>
  <si>
    <r>
      <rPr>
        <b/>
        <sz val="10"/>
        <color theme="1"/>
        <rFont val="Calibri"/>
      </rPr>
      <t xml:space="preserve">1 Win 1:
</t>
    </r>
    <r>
      <rPr>
        <sz val="10"/>
        <color theme="1"/>
        <rFont val="Calibri"/>
      </rPr>
      <t>Search Placeholder(12h-14h): 08/04
Search Placeholder(14h-17h): 10/04
Hometop banner(7-9): 07/04, 11/04
Static banner(1-3): 09/04, 10/04
Floating(19h-22h): 08/04 
Popup(19h-22h): 10/04</t>
    </r>
  </si>
  <si>
    <t>https://drive.google.com/drive/folders/1x8CHiUcpUC-O2eoVNAs_1KTGy_pT3WRq</t>
  </si>
  <si>
    <t>w1-olong-chau</t>
  </si>
  <si>
    <r>
      <rPr>
        <sz val="10"/>
        <color theme="1"/>
        <rFont val="Calibri"/>
      </rPr>
      <t xml:space="preserve">- Keymess: </t>
    </r>
    <r>
      <rPr>
        <b/>
        <sz val="10"/>
        <color theme="1"/>
        <rFont val="Calibri"/>
      </rPr>
      <t>Rau Má Mix Mua 1 Tặng 1</t>
    </r>
    <r>
      <rPr>
        <sz val="10"/>
        <color theme="1"/>
        <rFont val="Calibri"/>
      </rPr>
      <t xml:space="preserve">
- Scheme: 
Mua 1 Tặng 1 các món:
+ Rau Má Mix Đậu Xanh Sữa Dừa (Lớn)
+ Rau Má Mix Khoai Môn Sữa Dừa (Lớn)
+ Nước Ép Dưa Hấu Tươi (Lớn)
- Timeline: 14/04 - 18/04, 21/04 - 25/04
- Location: HCM</t>
    </r>
  </si>
  <si>
    <t>14/04 - 18/04, 21/04 - 25/04</t>
  </si>
  <si>
    <t>https://drive.google.com/drive/folders/1c7LyyhGMbexPV6KtH5ul-jwyodptVW_C</t>
  </si>
  <si>
    <r>
      <rPr>
        <sz val="10"/>
        <rFont val="Calibri"/>
      </rPr>
      <t xml:space="preserve">Thể hiện concept và mã màu như </t>
    </r>
    <r>
      <rPr>
        <u/>
        <sz val="10"/>
        <color rgb="FF1155CC"/>
        <rFont val="Calibri"/>
      </rPr>
      <t>hình demo</t>
    </r>
  </si>
  <si>
    <r>
      <rPr>
        <b/>
        <sz val="10"/>
        <color theme="1"/>
        <rFont val="Calibri"/>
      </rPr>
      <t xml:space="preserve">2 Win 1:
</t>
    </r>
    <r>
      <rPr>
        <sz val="10"/>
        <color theme="1"/>
        <rFont val="Calibri"/>
      </rPr>
      <t>Search Placeholder(14h-17h): 14/04, 16/04, 21/04, 25/04
Hometop banner(7-9): 15/04, 16/04, 22/04, 23/04
Static banner(1-3): 17/04, 18/04, 21/04, 24/04
Popup(19h-22h): 14/04
Floating(13h-16h): 17/04
Popup(13h-16h): 22/04
Floating(19h-22h): 25/04</t>
    </r>
  </si>
  <si>
    <r>
      <rPr>
        <sz val="10"/>
        <rFont val="Calibri"/>
      </rPr>
      <t xml:space="preserve">Deadline 2/4
</t>
    </r>
    <r>
      <rPr>
        <u/>
        <sz val="10"/>
        <color rgb="FF1155CC"/>
        <rFont val="Calibri"/>
      </rPr>
      <t>https://drive.google.com/drive/u/0/folders/1FVAO7Kl_4JsSC_TFnH_pk0O0dttiTCGZ</t>
    </r>
  </si>
  <si>
    <t>w1-rauma-mix-1t1</t>
  </si>
  <si>
    <r>
      <rPr>
        <sz val="10"/>
        <color theme="1"/>
        <rFont val="Calibri"/>
      </rPr>
      <t xml:space="preserve">- Key message: </t>
    </r>
    <r>
      <rPr>
        <b/>
        <sz val="10"/>
        <color theme="1"/>
        <rFont val="Calibri"/>
      </rPr>
      <t xml:space="preserve">Ding Tea Khao Deal Chỉ 1Đ + Voucher 20k </t>
    </r>
    <r>
      <rPr>
        <sz val="10"/>
        <color theme="1"/>
        <rFont val="Calibri"/>
      </rPr>
      <t xml:space="preserve">
- Scheme: Giảm 1 món series Latte (size M) về 1đ cho đơn từ 69K     
- Voucher DingTea20 giảm 20k cho đơn từ 100k                               
- Timeline: 08/04 - 10/04
- Location: Hà Nội</t>
    </r>
  </si>
  <si>
    <t>https://drive.google.com/drive/folders/19i7x7wdgyoNuQVfmjpHzEuEgSNKJUAx-</t>
  </si>
  <si>
    <t>Tone màu cam, kết hợp trắng/đen làm nổi bật text, tránh dùng màu ( pastel, gradient, màu sặc sỡ). Ít đổ bóng giữ sự tối giản và rõ ràng</t>
  </si>
  <si>
    <t>Pick món trong folder Combo 3</t>
  </si>
  <si>
    <r>
      <rPr>
        <sz val="10"/>
        <rFont val="Calibri"/>
      </rPr>
      <t xml:space="preserve">Sử dụng element sữa như </t>
    </r>
    <r>
      <rPr>
        <u/>
        <sz val="10"/>
        <color rgb="FF1155CC"/>
        <rFont val="Calibri"/>
      </rPr>
      <t>file mẫu</t>
    </r>
  </si>
  <si>
    <r>
      <rPr>
        <b/>
        <sz val="10"/>
        <color theme="1"/>
        <rFont val="Calibri"/>
      </rPr>
      <t xml:space="preserve">1 Combo 3:
</t>
    </r>
    <r>
      <rPr>
        <sz val="10"/>
        <color theme="1"/>
        <rFont val="Calibri"/>
      </rPr>
      <t>Static banner(6): 08/04 - 10/04
Pop up(13h-16h): 10/04</t>
    </r>
  </si>
  <si>
    <r>
      <rPr>
        <sz val="10"/>
        <rFont val="Calibri"/>
      </rPr>
      <t xml:space="preserve">Deadline 27/3
</t>
    </r>
    <r>
      <rPr>
        <u/>
        <sz val="10"/>
        <color rgb="FF1155CC"/>
        <rFont val="Calibri"/>
      </rPr>
      <t>https://drive.google.com/drive/u/0/folders/1Cw7XSHtR6sikDD3uSE8w3-YuH6chHNpB</t>
    </r>
  </si>
  <si>
    <t>a-ding-tea-1d</t>
  </si>
  <si>
    <r>
      <rPr>
        <b/>
        <sz val="10"/>
        <color theme="1"/>
        <rFont val="Calibri"/>
      </rPr>
      <t xml:space="preserve">Key message: Ding Tea Khao Deal Giảm 20% + Voucher 20k </t>
    </r>
    <r>
      <rPr>
        <sz val="10"/>
        <color theme="1"/>
        <rFont val="Calibri"/>
      </rPr>
      <t xml:space="preserve">
- Scheme:  Combo 2 món Sữa Trái Cây Must Try giảm 20%         
- Voucher DingTea20 giảm 20k cho đơn từ 100k                     
- Timeline: 21/04, 22/04, 26/04
- Location: Hà Nội</t>
    </r>
  </si>
  <si>
    <t>21/04, 22/04, 26/04</t>
  </si>
  <si>
    <t>Pick món trong folder Combo 1</t>
  </si>
  <si>
    <t>Adapt KV 8-10/4:
- Thay keymess mới
- Thảy ảnh món mới
- Thay element hoa quả như dâu, đào, xoài</t>
  </si>
  <si>
    <r>
      <rPr>
        <b/>
        <sz val="10"/>
        <color theme="1"/>
        <rFont val="Calibri"/>
      </rPr>
      <t xml:space="preserve">1 Combo 1:
</t>
    </r>
    <r>
      <rPr>
        <sz val="10"/>
        <color theme="1"/>
        <rFont val="Calibri"/>
      </rPr>
      <t>Static banner(1-3): 21/04, 22/04, 26/04
Pop up(13h-16h): 22/04</t>
    </r>
  </si>
  <si>
    <r>
      <rPr>
        <sz val="10"/>
        <rFont val="Calibri"/>
      </rPr>
      <t xml:space="preserve">Deadline 9/4
</t>
    </r>
    <r>
      <rPr>
        <u/>
        <sz val="10"/>
        <color rgb="FF1155CC"/>
        <rFont val="Calibri"/>
      </rPr>
      <t>https://drive.google.com/drive/u/0/folders/1qwCjqOOK72NKynD7YWxFdhLlvSDy6sk8</t>
    </r>
  </si>
  <si>
    <t>bù vip</t>
  </si>
  <si>
    <r>
      <rPr>
        <sz val="10"/>
        <color theme="1"/>
        <rFont val="Calibri"/>
      </rPr>
      <t xml:space="preserve">- Key message: </t>
    </r>
    <r>
      <rPr>
        <b/>
        <sz val="10"/>
        <color theme="1"/>
        <rFont val="Calibri"/>
      </rPr>
      <t>Chuk mời deal chỉ 1K</t>
    </r>
    <r>
      <rPr>
        <sz val="10"/>
        <color theme="1"/>
        <rFont val="Calibri"/>
      </rPr>
      <t xml:space="preserve">
- Scheme:
+ Trà sữa 1K đơn từ 30K  (áp dụng chuỗi Chuk Express)
+ Trà sữa 1K đơn từ 55K  (áp dụng chuỗi Chuk Trà)
+ Nhập SIEUTIEC30 giảm 30K đơn từ 70K
- Timeline: 21,24,25,28/3
- Location: TP.HCM</t>
    </r>
  </si>
  <si>
    <t>21/03
24/03 - 25/03
28/03</t>
  </si>
  <si>
    <t>https://drive.google.com/drive/u/0/folders/108O2L6bXzep7UqtwhxpWVnmHsri2Zujr</t>
  </si>
  <si>
    <t>jb-chuk-deal-1k</t>
  </si>
  <si>
    <t>Đậu Milk Tea</t>
  </si>
  <si>
    <r>
      <rPr>
        <sz val="10"/>
        <color theme="1"/>
        <rFont val="Calibri"/>
      </rPr>
      <t xml:space="preserve">- Key message: </t>
    </r>
    <r>
      <rPr>
        <b/>
        <sz val="10"/>
        <color theme="1"/>
        <rFont val="Calibri"/>
      </rPr>
      <t>ĐẬU KHAO LỚN - GIẢM 50% + FREESHIP</t>
    </r>
    <r>
      <rPr>
        <sz val="10"/>
        <color theme="1"/>
        <rFont val="Calibri"/>
      </rPr>
      <t xml:space="preserve">
- Scheme: giảm 50% :
+ Nước ép dừa tươi Thái Lan 39k =&gt; 19.500k
+ Dừa tắc (Ly 1 lít) 39 =&gt; 19.500
+ Nước long nhãn hạt sen (Ly 1 lít) 49k =&gt; 24.500
MBS = 0, User chỉ được mua 1 trong 3 món giảm/đơn
- Timeline: 25/03 - 31/03
- Location: Bình Dương</t>
    </r>
  </si>
  <si>
    <t>25/03 - 31/03</t>
  </si>
  <si>
    <t>https://docs.google.com/spreadsheets/d/1AvcXa042gqWb45adxf9CRF4V8P5z8n_baYFKAdueRSE/edit?gid=0#gid=0</t>
  </si>
  <si>
    <t>Mex tự design</t>
  </si>
  <si>
    <r>
      <rPr>
        <b/>
        <sz val="10"/>
        <color theme="1"/>
        <rFont val="Calibri"/>
      </rPr>
      <t xml:space="preserve">7 Static lẻ:
</t>
    </r>
    <r>
      <rPr>
        <sz val="10"/>
        <color theme="1"/>
        <rFont val="Calibri"/>
      </rPr>
      <t>Static banner (5): 25/03 - 31/03</t>
    </r>
  </si>
  <si>
    <t>https://drive.google.com/drive/folders/1Do73zGLFwcxisQEO0FXVWjmBbRYX43Vf</t>
  </si>
  <si>
    <t>a-dau-milk-tea</t>
  </si>
  <si>
    <r>
      <rPr>
        <sz val="10"/>
        <color theme="1"/>
        <rFont val="Calibri"/>
      </rPr>
      <t xml:space="preserve">- Key message: </t>
    </r>
    <r>
      <rPr>
        <b/>
        <sz val="10"/>
        <color theme="1"/>
        <rFont val="Calibri"/>
      </rPr>
      <t>ĐẬU KHAO LỚN - GIẢM 50% + FREESHIP</t>
    </r>
    <r>
      <rPr>
        <sz val="10"/>
        <color theme="1"/>
        <rFont val="Calibri"/>
      </rPr>
      <t xml:space="preserve">
- Scheme: giảm 50% :
+ Nước ép dừa tươi Thái Lan 39k =&gt; 19.500k
+ Dừa tắc (Ly 1 lít) 39 =&gt; 19.500
+ Nước long nhãn hạt sen (Ly 1 lít) 49k =&gt; 24.500
MBS = 0, User chỉ được mua 1 trong 3 món giảm/đơn
- Timeline: 01/04 - 03/04
- Location: Bình Dương</t>
    </r>
  </si>
  <si>
    <r>
      <rPr>
        <b/>
        <sz val="10"/>
        <color theme="1"/>
        <rFont val="Calibri"/>
      </rPr>
      <t xml:space="preserve">3 Static lẻ:
</t>
    </r>
    <r>
      <rPr>
        <sz val="10"/>
        <color theme="1"/>
        <rFont val="Calibri"/>
      </rPr>
      <t>Static banner (5): 01/04 - 03/04</t>
    </r>
  </si>
  <si>
    <t>a-dau-milk-tea-bd</t>
  </si>
  <si>
    <r>
      <rPr>
        <sz val="10"/>
        <color theme="1"/>
        <rFont val="Calibri"/>
      </rPr>
      <t xml:space="preserve">- Key Message: </t>
    </r>
    <r>
      <rPr>
        <b/>
        <sz val="10"/>
        <color theme="1"/>
        <rFont val="Calibri"/>
      </rPr>
      <t>AZ Khao Matcha - Combo 49k + Voucher 40k</t>
    </r>
    <r>
      <rPr>
        <sz val="10"/>
        <color theme="1"/>
        <rFont val="Calibri"/>
      </rPr>
      <t xml:space="preserve">
- Scheme: Bộ Sưu Tập mới Chỉ 2 ly  49K + Voucher giảm 40k
+ List món giảm về 49k. Giới hạn mỗi khách hàng chỉ mua được 1 trong 5 món giá 49K:
Matcha Latte Trân Châu Đen (size L)+ Houjicha Latte Trân Châu Đen (size L) 
Matcha Latte Phô Mai Kem (size L)+ Houjicha Latte Phô Mai Kem (size L) 
2 ly Matcha Latte Phô Mai Kem (size L)
2 ly Houjicha Latte Phô Mai Kem (size L) 
2 ly Matcha Latte Trân Châu Đen (size L)
+ Nhập Code:
SIEUTIEC20 giảm 20k cho đơn 50k
SIEUTIEC30 giảm thêm 30k đơn 70k
SIEUTIEC40 giảm thêm 40k đơn 100k
- Location: HCM
- Timeline: 12/04 - 14/04</t>
    </r>
  </si>
  <si>
    <t>12/04 - 14/04</t>
  </si>
  <si>
    <t>https://drive.google.com/drive/folders/1kwWJ77VlNrZkYj7wZNHXCVF4FcCDWSbp?usp=sharing</t>
  </si>
  <si>
    <t>Nền màu xanh lá cây rất nhạt</t>
  </si>
  <si>
    <t>Thêm element sữa chảy, bột matcha, lá trà</t>
  </si>
  <si>
    <r>
      <rPr>
        <b/>
        <sz val="10"/>
        <color theme="1"/>
        <rFont val="Calibri"/>
      </rPr>
      <t xml:space="preserve">1 Combo 1:
</t>
    </r>
    <r>
      <rPr>
        <sz val="10"/>
        <color theme="1"/>
        <rFont val="Calibri"/>
      </rPr>
      <t>Static banner(1-3): 12/04 - 14/04
Floating(13h-16h): 14/04</t>
    </r>
  </si>
  <si>
    <r>
      <rPr>
        <sz val="10"/>
        <rFont val="Calibri"/>
      </rPr>
      <t xml:space="preserve">Deadline 2/4
</t>
    </r>
    <r>
      <rPr>
        <u/>
        <sz val="10"/>
        <color rgb="FF1155CC"/>
        <rFont val="Calibri"/>
      </rPr>
      <t>https://drive.google.com/drive/u/0/folders/11GUTRKsxuq5U1DLnPyFlQOWQETSzKbj5</t>
    </r>
  </si>
  <si>
    <t>a-tra-sua-az</t>
  </si>
  <si>
    <r>
      <rPr>
        <sz val="10"/>
        <color theme="1"/>
        <rFont val="Calibri"/>
      </rPr>
      <t xml:space="preserve">- Key Message: </t>
    </r>
    <r>
      <rPr>
        <b/>
        <sz val="10"/>
        <color theme="1"/>
        <rFont val="Calibri"/>
      </rPr>
      <t>AZ Tặng bạn deal 8K + Voucher 40K</t>
    </r>
    <r>
      <rPr>
        <sz val="10"/>
        <color theme="1"/>
        <rFont val="Calibri"/>
      </rPr>
      <t xml:space="preserve">
- Scheme: Trà sữa Milo Dầm AZ chỉ 8k + Voucher giảm 40k
+ List món giảm về 8k. Giới hạn mỗi khách hàng chỉ mua được 1 trong 5 món giá 8K:
Trà đào (size L)
Trà Thái Tắc Hạt Đào (Size L)
Trà Sữa Phô Mai Tươi (size M)
Trà Sữa Thái Xanh trân châu đen (size M)
Milo Dầm Phô Mai Tươi (size M)
+ Nhập Code:
SIEUTIEC20 giảm 20k cho đơn 50k
SIEUTIEC30 giảm thêm 30k đơn 70k
SIEUTIEC40 giảm thêm 40k đơn 100k
- Location: HCM
- Timeline: 05/04 - 07/04</t>
    </r>
  </si>
  <si>
    <t>05/04 - 07/04</t>
  </si>
  <si>
    <t>Nền chủ đạo là xanh nước biển nhạt, tone nhiệt đới</t>
  </si>
  <si>
    <t>Thêm element hoa quả nhiệt đới, hoa lá</t>
  </si>
  <si>
    <r>
      <rPr>
        <b/>
        <sz val="10"/>
        <color theme="1"/>
        <rFont val="Calibri"/>
      </rPr>
      <t xml:space="preserve">1 Combo 3:
</t>
    </r>
    <r>
      <rPr>
        <sz val="10"/>
        <color theme="1"/>
        <rFont val="Calibri"/>
      </rPr>
      <t>Static banner(6): 05/04 - 07/04
Popup(13h-16h): 07/04</t>
    </r>
  </si>
  <si>
    <r>
      <rPr>
        <sz val="10"/>
        <rFont val="Calibri"/>
      </rPr>
      <t xml:space="preserve">Deadline 24/3
</t>
    </r>
    <r>
      <rPr>
        <u/>
        <sz val="10"/>
        <color rgb="FF1155CC"/>
        <rFont val="Calibri"/>
      </rPr>
      <t>https://drive.google.com/drive/u/0/folders/1-BbbOpsU_eN7K2tKWRByh8Gy1hI2mWW2</t>
    </r>
  </si>
  <si>
    <t>a--che-khuc-bach-az</t>
  </si>
  <si>
    <r>
      <rPr>
        <sz val="10"/>
        <color theme="1"/>
        <rFont val="Calibri"/>
      </rPr>
      <t xml:space="preserve">- Key Message: </t>
    </r>
    <r>
      <rPr>
        <b/>
        <sz val="10"/>
        <color theme="1"/>
        <rFont val="Calibri"/>
      </rPr>
      <t>AZ Tặng bạn deal 12K + Voucher 40K</t>
    </r>
    <r>
      <rPr>
        <sz val="10"/>
        <color theme="1"/>
        <rFont val="Calibri"/>
      </rPr>
      <t xml:space="preserve">
- Scheme: Trà sữa Milo Dầm AZ chỉ 12k + Voucher giảm 40k
+ List món giảm về 12k. Giới hạn mỗi khách hàng chỉ mua được 1 trong 5 món giá 12K:
Trà đào (size L)
Trà Thái Tắc Hạt Đào (Size L)
Trà Sữa Phô Mai Tươi (size M)
Trà Sữa Thái Xanh trân châu đen (size M)
Milo Dầm Phô Mai Tươi (size M)
+ Nhập Code:
SIEUTIEC20 giảm 20k cho đơn 50k
SIEUTIEC30 giảm thêm 30k đơn 70k
SIEUTIEC40 giảm thêm 40k đơn 100k
- Location: HCM
- Timeline: 25/04 - 27/04</t>
    </r>
  </si>
  <si>
    <t>Adapt KV dòng 586: thay keymess mới</t>
  </si>
  <si>
    <r>
      <rPr>
        <b/>
        <sz val="10"/>
        <color theme="1"/>
        <rFont val="Calibri"/>
      </rPr>
      <t xml:space="preserve">1 Win 3:
</t>
    </r>
    <r>
      <rPr>
        <sz val="10"/>
        <color theme="1"/>
        <rFont val="Calibri"/>
      </rPr>
      <t>Hometop banner(7-9): 25/04, 26/04
Static banner(1-3): 27/04</t>
    </r>
  </si>
  <si>
    <r>
      <rPr>
        <sz val="10"/>
        <rFont val="Calibri"/>
      </rPr>
      <t xml:space="preserve">Deadline 14/4
</t>
    </r>
    <r>
      <rPr>
        <u/>
        <sz val="10"/>
        <color rgb="FF1155CC"/>
        <rFont val="Calibri"/>
      </rPr>
      <t>https://drive.google.com/drive/u/0/folders/1s7KDf2z7dvgP8srigGTCIaCtTIdTmYEt</t>
    </r>
  </si>
  <si>
    <r>
      <rPr>
        <sz val="10"/>
        <color theme="1"/>
        <rFont val="Calibri"/>
      </rPr>
      <t xml:space="preserve">- Key message: </t>
    </r>
    <r>
      <rPr>
        <b/>
        <sz val="10"/>
        <color theme="1"/>
        <rFont val="Calibri"/>
      </rPr>
      <t>McDonald's Mời Deal Ngon Giảm 50.000</t>
    </r>
    <r>
      <rPr>
        <sz val="10"/>
        <color theme="1"/>
        <rFont val="Calibri"/>
      </rPr>
      <t xml:space="preserve">
- Scheme: Combo  + Voucher 50.000
Phần Ăn Cỡ Vừa 2 Miếng Gà Rán 137k-&gt;99k
- Voucher: MCD50 50k MBS 229k
-Location: nw
</t>
    </r>
  </si>
  <si>
    <t>15-31/03</t>
  </si>
  <si>
    <t>https://drive.google.com/drive/folders/1MU3fUO2Pfzq6vAtL5RORYQE5KRAWiZTO</t>
  </si>
  <si>
    <t>sj-mcdonalds-50</t>
  </si>
  <si>
    <t>Apr.OTH</t>
  </si>
  <si>
    <r>
      <rPr>
        <sz val="10"/>
        <color theme="1"/>
        <rFont val="Calibri"/>
      </rPr>
      <t xml:space="preserve">- Keymess: </t>
    </r>
    <r>
      <rPr>
        <b/>
        <sz val="10"/>
        <color theme="1"/>
        <rFont val="Calibri"/>
      </rPr>
      <t>BINGXUE KHAO TIỆC MATCHA Chỉ 0Đ</t>
    </r>
    <r>
      <rPr>
        <sz val="10"/>
        <color theme="1"/>
        <rFont val="Calibri"/>
      </rPr>
      <t xml:space="preserve">
- Scheme:
+ Giảm các món best seller sau về 20.000 VNĐ (chỉ chọn được 1 món/bill):
Trà Matcha
Trà sữa Matcha Đậu Đỏ
Sundae matcha trân châu đường đen
+ Nhập mã BINGXUE0D Giảm 20K mbs 20K
- Location: Quảng Ninh
- Timeline: 01/04 - 03/04, 05/04
- Location: Thái Nguyên, Nam Định, Khánh Hòa, Bắc Ninh, Hải Dương
- Timeline: 01/04 - 03/04, 05/04, 06/04, 09/04 - 13/04, 16/04 - 20/04, 22/04 - 30/04</t>
    </r>
  </si>
  <si>
    <t>01/04 - 03/04, 05/04, 06/04, 09/04 - 13/04, 16/04 - 20/04, 22/04 - 30/04</t>
  </si>
  <si>
    <r>
      <rPr>
        <b/>
        <sz val="10"/>
        <color theme="1"/>
        <rFont val="Calibri"/>
      </rPr>
      <t xml:space="preserve">124 Static lẻ:
QN
</t>
    </r>
    <r>
      <rPr>
        <sz val="10"/>
        <color theme="1"/>
        <rFont val="Calibri"/>
      </rPr>
      <t xml:space="preserve">Static banner(5): 01/04 - 03/04, 05/04
</t>
    </r>
    <r>
      <rPr>
        <b/>
        <sz val="10"/>
        <color theme="1"/>
        <rFont val="Calibri"/>
      </rPr>
      <t xml:space="preserve">TN,NĐ,KH,BN,HD
</t>
    </r>
    <r>
      <rPr>
        <sz val="10"/>
        <color theme="1"/>
        <rFont val="Calibri"/>
      </rPr>
      <t>Static banner(5): 01/04 - 03/04, 05/04, 06/04, 09/04 - 13/04, 16/04 - 20/04, 22/04 - 30/04</t>
    </r>
  </si>
  <si>
    <t>a-bingxue-0d</t>
  </si>
  <si>
    <t>Apr.HNoi</t>
  </si>
  <si>
    <r>
      <rPr>
        <sz val="10"/>
        <color theme="1"/>
        <rFont val="Calibri"/>
      </rPr>
      <t xml:space="preserve">- Keymess: </t>
    </r>
    <r>
      <rPr>
        <b/>
        <sz val="10"/>
        <color theme="1"/>
        <rFont val="Calibri"/>
      </rPr>
      <t>BINGXUE KHAO TIỆC MATCHA Chỉ 0Đ</t>
    </r>
    <r>
      <rPr>
        <sz val="10"/>
        <color theme="1"/>
        <rFont val="Calibri"/>
      </rPr>
      <t xml:space="preserve">
- Scheme:
+ Giảm các món best seller sau về 20.000 VNĐ (chỉ chọn được 1 món/bill):
Trà Matcha
Trà sữa Matcha Đậu Đỏ
Sundae matcha trân châu đường đen
+ Nhập mã BINGXUE20 Giảm 20K mbs 20K
- Location: HN
- Timeline: 07/04, 12/04, 13/04, 18/04 - 21/04, 26/04, 27/04</t>
    </r>
  </si>
  <si>
    <t>07/04, 12/04, 13/04, 18/04 - 21/04, 26/04, 27/04</t>
  </si>
  <si>
    <r>
      <rPr>
        <b/>
        <sz val="10"/>
        <color theme="1"/>
        <rFont val="Calibri"/>
      </rPr>
      <t xml:space="preserve">9 Static lẻ:
</t>
    </r>
    <r>
      <rPr>
        <sz val="10"/>
        <color theme="1"/>
        <rFont val="Calibri"/>
      </rPr>
      <t>Static banner(5): 07/04, 12/04, 13/04, 18/04 - 21/04, 26/04, 27/04</t>
    </r>
  </si>
  <si>
    <t>a-bingxue</t>
  </si>
  <si>
    <r>
      <rPr>
        <sz val="10"/>
        <color theme="1"/>
        <rFont val="Calibri"/>
      </rPr>
      <t>Key message:</t>
    </r>
    <r>
      <rPr>
        <b/>
        <sz val="10"/>
        <color theme="1"/>
        <rFont val="Calibri"/>
      </rPr>
      <t xml:space="preserve"> HEINEKEN MỪNG LỄ RỘN RÀNG - GIẢM ĐẾN 150K</t>
    </r>
    <r>
      <rPr>
        <sz val="10"/>
        <color theme="1"/>
        <rFont val="Calibri"/>
      </rPr>
      <t xml:space="preserve">
Scheme: PS + Code Cofund
Location: HCM</t>
    </r>
  </si>
  <si>
    <t>18/4 - 20/4</t>
  </si>
  <si>
    <t>HNK Mex ID</t>
  </si>
  <si>
    <t>HTC: 18/4 (2nd scroll, 8h - 16h), 19/4 (1scroll, 16h - 20h)
Hometop Banner: 19/4 (#12), 20/4 (#5)
Bottom Banner: 18/4, 19/4, 20/4
Flash Sale Banner: 20/4
Floating Banner: 18/4 (06:00 - 10:00)
Popup: 20/4 (06:00 - 10:00)</t>
  </si>
  <si>
    <t>April_Festive</t>
  </si>
  <si>
    <t>May</t>
  </si>
  <si>
    <r>
      <rPr>
        <sz val="10"/>
        <color theme="1"/>
        <rFont val="Calibri"/>
      </rPr>
      <t>Key message:</t>
    </r>
    <r>
      <rPr>
        <b/>
        <sz val="10"/>
        <color theme="1"/>
        <rFont val="Calibri"/>
      </rPr>
      <t xml:space="preserve"> HEINEKEN KHAO DEAL SIÊU ĐỈNH - GIẢM ĐẾN 150K</t>
    </r>
    <r>
      <rPr>
        <sz val="10"/>
        <color theme="1"/>
        <rFont val="Calibri"/>
      </rPr>
      <t xml:space="preserve">
Scheme: PS + Code Cofund
Location: HCM</t>
    </r>
  </si>
  <si>
    <t>9/5 - 11/5</t>
  </si>
  <si>
    <t>HTC: 9/5 (1scroll, 8h - 16h)
Hometop Banner #5: 10/5, 11/5
Static Banner 1-3: 9/5, 10/5
Flash Sale Banner: 11/5
Floating Banner: 11/5 (10:00 - 13:00)
Popup: 9/5 (06:00 - 10:00)</t>
  </si>
  <si>
    <t>v--heineken</t>
  </si>
  <si>
    <t>Jun</t>
  </si>
  <si>
    <r>
      <rPr>
        <sz val="10"/>
        <color theme="1"/>
        <rFont val="Calibri"/>
      </rPr>
      <t xml:space="preserve">Key message: </t>
    </r>
    <r>
      <rPr>
        <b/>
        <sz val="10"/>
        <color theme="1"/>
        <rFont val="Calibri"/>
      </rPr>
      <t>HEINEKEN KHAO DEAL ĐÓN HÈ - GIẢM ĐẾN 150.000Đ</t>
    </r>
    <r>
      <rPr>
        <sz val="10"/>
        <color theme="1"/>
        <rFont val="Calibri"/>
      </rPr>
      <t xml:space="preserve">
Scheme: PS + Code Cofund
Location: HCM</t>
    </r>
  </si>
  <si>
    <t>13/6 - 15/6</t>
  </si>
  <si>
    <t>HTC: 13/6 (1scroll, 8h - 16h)
Hometop Banner #5: 14/6, 15/6
Static Banner 1-3: 13/6, 14/6
Flash Sale Banner: 15/6
Floating Banner: 13/6 (06:00 - 10:00)
Popup: 14/6 (10:00 - 13:00)</t>
  </si>
  <si>
    <t>June</t>
  </si>
  <si>
    <r>
      <rPr>
        <sz val="10"/>
        <color theme="1"/>
        <rFont val="Calibri"/>
      </rPr>
      <t xml:space="preserve">- Key message: </t>
    </r>
    <r>
      <rPr>
        <b/>
        <sz val="10"/>
        <color theme="1"/>
        <rFont val="Calibri"/>
      </rPr>
      <t>HOTCOLD ƯU ĐÃI ĐỈNH
TẶNG MÓN 0Đ + Giảm 50%</t>
    </r>
    <r>
      <rPr>
        <sz val="10"/>
        <color theme="1"/>
        <rFont val="Calibri"/>
      </rPr>
      <t xml:space="preserve">
- Scheme:
+ TẶNG TRI ÂN MÓN 0Đ bestseller Combo 1 (Trà sữa + Trân châu mật ong + Pudding trứng) áp dụng cho đơn từ 109k
+ GIẢM 50% các món đặc biệt HOT: 
Combo Hot&amp;Cold Trà Sữa Đặc Biệt 79k-&gt; 39,5k
Combo 1 (Trà sữa + Trân châu mật ong + Pudding trứng)  35k-&gt; 17,5k
Matcha sữa kem muối 39k-&gt; 19,5k
+ CODE XỊN GIẢM SÂU:
Nhập mã "HOTCOLD30" giảm 30k cho đơn 65k
Nhập mã SIEUTIEC giảm tới 40k, 50k, 70k, 99k
- Timeline: 08/04 - 14/04
- Location: HCM</t>
    </r>
  </si>
  <si>
    <t>08/04 - 14/04</t>
  </si>
  <si>
    <t>Màu banner hồng và vàng chủ đạo, điều chỉnh các sắc độ để thiết kế đẹp và phù hợp hơn</t>
  </si>
  <si>
    <t>Pick 3 món: Combo Hot&amp;Cold Trà Sữa Đặc Biệt; Combo 1 (Trà sữa + Trân châu mật ong + Pudding trứng); Xanh Chu Sa</t>
  </si>
  <si>
    <t>Element: nơ và hoa anh đào dễ thương</t>
  </si>
  <si>
    <r>
      <rPr>
        <b/>
        <sz val="10"/>
        <color theme="1"/>
        <rFont val="Calibri"/>
      </rPr>
      <t xml:space="preserve">1 Win 2:
</t>
    </r>
    <r>
      <rPr>
        <sz val="10"/>
        <color theme="1"/>
        <rFont val="Calibri"/>
      </rPr>
      <t>Search Placeholder(12h-14h): 12/04, 14/04
Hometop banner(7-9): 10/04, 11/04
Static banner(4): 08/04, 09/04
Pop up(13h-16h): 13/04</t>
    </r>
  </si>
  <si>
    <r>
      <rPr>
        <sz val="10"/>
        <rFont val="Calibri"/>
      </rPr>
      <t xml:space="preserve">Deadline 27/3
</t>
    </r>
    <r>
      <rPr>
        <u/>
        <sz val="10"/>
        <color rgb="FF1155CC"/>
        <rFont val="Calibri"/>
      </rPr>
      <t>https://drive.google.com/drive/u/0/folders/1gcdC1PC46IXLDme9cIlC__WVPSpvqqTQ</t>
    </r>
  </si>
  <si>
    <t>w2-hot-cold</t>
  </si>
  <si>
    <t>Carlsberg</t>
  </si>
  <si>
    <r>
      <rPr>
        <sz val="10"/>
        <color theme="1"/>
        <rFont val="Calibri"/>
      </rPr>
      <t xml:space="preserve">Key message: </t>
    </r>
    <r>
      <rPr>
        <b/>
        <sz val="10"/>
        <color theme="1"/>
        <rFont val="Calibri"/>
      </rPr>
      <t>BẬT XANH MỞ GU CHẤT - MUA 1 TẶNG 1 + GIẢM 85.000Đ</t>
    </r>
    <r>
      <rPr>
        <sz val="10"/>
        <color theme="1"/>
        <rFont val="Calibri"/>
      </rPr>
      <t xml:space="preserve">
- Scheme:
Mua 2 thùng 1664 Blanc tặng 1 vé Concert Sơn Tùng
Mua 3 thùng 1664 Blanc tặng 2 vé Concert Sơn Tùng MTP
Mua 1 thùng Bia Somerby 24 lon tặng 2 bình nước
Mua 1 thùng Bia Turbord 24 lon tặng 1 ly đổi màu
- Open time: 8h-20h
- Timeline: 21/04 - 24/04
- Location: HCM"</t>
    </r>
  </si>
  <si>
    <t>21/4 - 24/4</t>
  </si>
  <si>
    <t>Mex ID</t>
  </si>
  <si>
    <t>HTC (16h - 20h): 23/4
Hometop Banner: 21/4, 24/4
Bottom Banner: 22/4, 23/4, 24/4
Flash Sale Banner: 23/4
Floating Banner: 21/4 (10:00 - 13:00)
Popup: 23/3 (10:00 - 13:00)"</t>
  </si>
  <si>
    <r>
      <rPr>
        <sz val="10"/>
        <rFont val="Calibri"/>
      </rPr>
      <t xml:space="preserve">Deadline 7/4
</t>
    </r>
    <r>
      <rPr>
        <u/>
        <sz val="10"/>
        <color rgb="FF1155CC"/>
        <rFont val="Calibri"/>
      </rPr>
      <t>https://drive.google.com/drive/folders/1nHmpTgkNek6fniADaMQCGfhNZ9Lil4Om</t>
    </r>
  </si>
  <si>
    <t>v-carlsberg</t>
  </si>
  <si>
    <t>May_Compensation</t>
  </si>
  <si>
    <r>
      <rPr>
        <sz val="10"/>
        <color theme="1"/>
        <rFont val="Calibri"/>
      </rPr>
      <t xml:space="preserve">Key message: </t>
    </r>
    <r>
      <rPr>
        <b/>
        <sz val="10"/>
        <color theme="1"/>
        <rFont val="Calibri"/>
      </rPr>
      <t>BẬT XANH MỞ GU CHẤT - MUA 1 TẶNG 1 + GIẢM 185.000Đ</t>
    </r>
    <r>
      <rPr>
        <sz val="10"/>
        <color theme="1"/>
        <rFont val="Calibri"/>
      </rPr>
      <t xml:space="preserve">
- Scheme:
Mua 1 thùng Bia Somerby 24 lon tặng 2 bình nước
Mua 1 thùng Bia Turbord 24 lon tặng 1 ly đổi màu
Nhâp mã MARTKHAOBEER50 giảm 40% tối đa 50.000Đ
Nhâp mã MARTKHAOBEER90 giảm 30% tối đa 90.000Đ
Nhâp mã MARTKHAOBEER150 giảm 20% tối đa 150.000Đ
Nhập mã MARTKHAOBEER185 giảm 15% tối đa 185.000Đ
- Open time: 8h-20h
- Timeline: 21/04 - 24/04
- Location: HCM"</t>
    </r>
  </si>
  <si>
    <t>16/5 - 18/5</t>
  </si>
  <si>
    <t>HTC (8h - 16h): 17/5, 18/5
Hometop Banner: 16/5, 18/5
Static Banner: 17/5, 18/5
Flash Sale Banner: 16/5
Floating Banner: 16/5 (16:00 - 19:00), 18/5 (13:00 - 16:00)
Popup: 16/5 (10:00 - 13:00)
Bottom Banner: 17/5</t>
  </si>
  <si>
    <t>https://drive.google.com/drive/u/0/folders/1SceBK_W6JdqclRZl_WP1pGWx2CTSzUUa</t>
  </si>
  <si>
    <t>sv-carlsberg</t>
  </si>
  <si>
    <r>
      <rPr>
        <sz val="10"/>
        <color theme="1"/>
        <rFont val="Calibri"/>
      </rPr>
      <t xml:space="preserve">Key message: </t>
    </r>
    <r>
      <rPr>
        <b/>
        <sz val="10"/>
        <color theme="1"/>
        <rFont val="Calibri"/>
      </rPr>
      <t>NUTIFOOD KHAO DEAL DINH DƯỠNG - GIẢM 25% - VOUCHER 150.000Đ</t>
    </r>
    <r>
      <rPr>
        <sz val="10"/>
        <color theme="1"/>
        <rFont val="Calibri"/>
      </rPr>
      <t xml:space="preserve">
Scheme:
- Location: NW
- Open time: 09:00 - 20:00</t>
    </r>
  </si>
  <si>
    <t>NutiFood Ngôi Nhà Dinh Dưỡng -  Internal SPF Campaign</t>
  </si>
  <si>
    <t>HTC: 16/5 (1st scroll 8h - 16h)
Hometop Banner: 17/5, 18/5
Flash Sale Banner: 16/5, 18/5
Bottom Banner: 16/5
Floating: 16/5 (10h - 13h)</t>
  </si>
  <si>
    <t>HTC: 16/5 (1st scroll 8h - 16h), 17/5 (2nd scroll - 8h - 16h) 
Hometop Banner: 17/5, 18/5
Static Banner: 16/5, 17/5
Flash Sale Banner: 18/5
Popup: 16/5 (10h - 13h)
Floating: 18/5 (13h - 16h)</t>
  </si>
  <si>
    <t>HTC: 16/5 (1st scroll 8h - 16h)
Hometop Banner: 17/5, 18/5
Static Banner: 16/5, 17/5
Flash Sale Banner: 18/5
Popup: 16/5 (10h - 13h)
Floating: 18/5 (13h - 16h)</t>
  </si>
  <si>
    <t>HTC: 16/5 (1st scroll 8h - 16h)
Hometop Banner: 17/5, 18/5
Static Banner: 16/5, 18/5
Flash Sale Banner: 18/5
Popup: 18/5 (10h - 13h)
Floating: 16/5 (10h - 13h)</t>
  </si>
  <si>
    <t>https://drive.google.com/drive/folders/136RBlNWG1-WHWulRqvvEsP_FlKh8B9WM</t>
  </si>
  <si>
    <t>v-nutifood-25</t>
  </si>
  <si>
    <r>
      <rPr>
        <sz val="10"/>
        <color theme="1"/>
        <rFont val="Calibri"/>
      </rPr>
      <t xml:space="preserve">Key message: </t>
    </r>
    <r>
      <rPr>
        <b/>
        <sz val="10"/>
        <color theme="1"/>
        <rFont val="Calibri"/>
      </rPr>
      <t>NUTIFOOD HÈ RỘN RÀNG BÉ VỮNG VÀNG - GIẢM 25% - VOUCHER 150.000Đ</t>
    </r>
    <r>
      <rPr>
        <sz val="10"/>
        <color theme="1"/>
        <rFont val="Calibri"/>
      </rPr>
      <t xml:space="preserve">
Scheme:
- Location: NW
- Open time: 09:00 - 20:00</t>
    </r>
  </si>
  <si>
    <t>20/6 - 22/6</t>
  </si>
  <si>
    <t>HTC: 22/6 (1st scroll 8h - 16h)
Hometop Banner: 20/6, 21/6
Flash Sale Banner: 22/6
Static Banner: 20/6, 21/6
Floating: 20/6 (10h - 13h)
Popup: 22/6 (10h - 13h)</t>
  </si>
  <si>
    <t>HTC: 22/6 (1st scroll 8h - 16h)
Hometop Banner: 20/6, 21/6
Flash Sale Banner: 22/6
Static Banner: 20/6, 21/6
Floating: 22/6 (10h - 13h)
Popup: 20/6 (10h - 13h)</t>
  </si>
  <si>
    <t>https://drive.google.com/drive/folders/1e1P4bZLrlrQ3cOsFtQBZFYJhrGgek_VL</t>
  </si>
  <si>
    <r>
      <rPr>
        <sz val="10"/>
        <color theme="1"/>
        <rFont val="Calibri"/>
      </rPr>
      <t xml:space="preserve">- Keymess: </t>
    </r>
    <r>
      <rPr>
        <b/>
        <sz val="10"/>
        <color theme="1"/>
        <rFont val="Calibri"/>
      </rPr>
      <t>CƠM GÀ 142 GIẢM ĐẾN 40K</t>
    </r>
    <r>
      <rPr>
        <sz val="10"/>
        <color theme="1"/>
        <rFont val="Calibri"/>
      </rPr>
      <t xml:space="preserve">
- Scheme: áp mã
VANMON40K giảm 25% đơn bất kì, tối đa 40k
VANMON30K giảm 30k đơn 109k
VANMON20K giảm 20k đơn 89k
VANMON10K giảm 10k đơn 30k 
- Timeline: 11/04, 12/04, 28/04
- Location: HCM</t>
    </r>
  </si>
  <si>
    <t>11/04, 12/04, 28/04</t>
  </si>
  <si>
    <r>
      <rPr>
        <sz val="10"/>
        <rFont val="Calibri"/>
      </rPr>
      <t xml:space="preserve">Adapt </t>
    </r>
    <r>
      <rPr>
        <u/>
        <sz val="10"/>
        <color rgb="FF1155CC"/>
        <rFont val="Calibri"/>
      </rPr>
      <t>KV Cũ</t>
    </r>
    <r>
      <rPr>
        <sz val="10"/>
        <rFont val="Calibri"/>
      </rPr>
      <t>: Thay background tone vàng của logo Brand</t>
    </r>
  </si>
  <si>
    <r>
      <rPr>
        <b/>
        <sz val="10"/>
        <color theme="1"/>
        <rFont val="Calibri"/>
      </rPr>
      <t xml:space="preserve">1 Combo 3:
</t>
    </r>
    <r>
      <rPr>
        <sz val="10"/>
        <color theme="1"/>
        <rFont val="Calibri"/>
      </rPr>
      <t>Static banner(6): 11/04, 12/04, 28/04
Pop up(19h-22h): 28/04</t>
    </r>
  </si>
  <si>
    <r>
      <rPr>
        <sz val="10"/>
        <rFont val="Calibri"/>
      </rPr>
      <t xml:space="preserve">Deadline 31/3
</t>
    </r>
    <r>
      <rPr>
        <u/>
        <sz val="10"/>
        <color rgb="FF1155CC"/>
        <rFont val="Calibri"/>
      </rPr>
      <t>https://drive.google.com/drive/u/0/folders/1lotrF9a5Z4EIxZQ5vZvLlz5XzHrHP0eO</t>
    </r>
  </si>
  <si>
    <t>a-com-ga-142</t>
  </si>
  <si>
    <r>
      <rPr>
        <sz val="10"/>
        <color theme="1"/>
        <rFont val="Calibri"/>
      </rPr>
      <t xml:space="preserve">- Keymess: </t>
    </r>
    <r>
      <rPr>
        <b/>
        <sz val="10"/>
        <color theme="1"/>
        <rFont val="Calibri"/>
      </rPr>
      <t>CƠM GÀ 142 GIẢM ĐẾN 40K</t>
    </r>
    <r>
      <rPr>
        <sz val="10"/>
        <color theme="1"/>
        <rFont val="Calibri"/>
      </rPr>
      <t xml:space="preserve">
- Scheme: áp mã
VANMON40K giảm 25% đơn bất kì, tối đa 40k
VANMON30K giảm 30k đơn 109k
VANMON20K giảm 20k đơn 89k
VANMON10K giảm 10k đơn 30k 
- Timeline: 19/04 - 21/04
- Location: HCM</t>
    </r>
  </si>
  <si>
    <t>19/04 - 21/04</t>
  </si>
  <si>
    <t>Dùng chung KV dòng 599</t>
  </si>
  <si>
    <r>
      <rPr>
        <b/>
        <sz val="10"/>
        <color theme="1"/>
        <rFont val="Calibri"/>
      </rPr>
      <t xml:space="preserve">1 Combo 2:
</t>
    </r>
    <r>
      <rPr>
        <sz val="10"/>
        <color theme="1"/>
        <rFont val="Calibri"/>
      </rPr>
      <t>Static banner(4): 19/04 - 21/04
Pop up(19h-22h): 21/04</t>
    </r>
  </si>
  <si>
    <r>
      <rPr>
        <sz val="10"/>
        <rFont val="Calibri"/>
      </rPr>
      <t xml:space="preserve">Deadline 31/3
</t>
    </r>
    <r>
      <rPr>
        <u/>
        <sz val="10"/>
        <color rgb="FF1155CC"/>
        <rFont val="Calibri"/>
      </rPr>
      <t>https://drive.google.com/drive/u/0/folders/1lotrF9a5Z4EIxZQ5vZvLlz5XzHrHP0eO</t>
    </r>
  </si>
  <si>
    <t>4.4</t>
  </si>
  <si>
    <t>Trà Xanh Thanh Mát
Đồng giá 29k + voucher 100k
Scheme
Combo 3 ly trà xanh 149k -&gt; 99k
Trà Xanh Latte 45kk -&gt; 29k
Trà Xanh Latte Đậm Vị 49k -&gt; 29k
Trà Đào Cam Sả 49k -&gt; 29k
Voucher:
TCH100 giảm 100k mbs 200k
TCHGIAM50 giảm 50% cap 33k
Timeline: 04.04
Location: NW</t>
  </si>
  <si>
    <t>https://drive.google.com/drive/folders/1JRXz6hGLZIAbz2HK4WN6PhyEDgtXgMaj</t>
  </si>
  <si>
    <t>vibe thanh mát</t>
  </si>
  <si>
    <t>Trà Xanh Latte
Trà Xanh Latte Đậm Vị</t>
  </si>
  <si>
    <t>lá trà xanh</t>
  </si>
  <si>
    <r>
      <rPr>
        <sz val="10"/>
        <rFont val="Calibri"/>
      </rPr>
      <t xml:space="preserve">26/3 </t>
    </r>
    <r>
      <rPr>
        <u/>
        <sz val="10"/>
        <color rgb="FF1155CC"/>
        <rFont val="Calibri"/>
      </rPr>
      <t>https://drive.google.com/drive/u/0/folders/1o_G6ATstS24T-_k97_0_qSiFSSfatRCn</t>
    </r>
  </si>
  <si>
    <t>sj-tch-29k</t>
  </si>
  <si>
    <r>
      <rPr>
        <sz val="10"/>
        <color theme="1"/>
        <rFont val="Calibri"/>
      </rPr>
      <t>- Key message: S</t>
    </r>
    <r>
      <rPr>
        <b/>
        <sz val="10"/>
        <color theme="1"/>
        <rFont val="Calibri"/>
      </rPr>
      <t>UNDAY BASIC TUNG DEAL
MUA 1 TẶNG 1 + Voucher 50k</t>
    </r>
    <r>
      <rPr>
        <sz val="10"/>
        <color theme="1"/>
        <rFont val="Calibri"/>
      </rPr>
      <t xml:space="preserve">
- Scheme:
Món mua: 01 Trà Sữa Kem Trứng Khè (L)
Món tặng: 01 Trà Sữa Truyền Thống (M)
+ Nhập code SIEUTIEC50, giảm 50k MBS 140k
- Timeline: 05/04 - 09/04
- Location: HCM</t>
    </r>
  </si>
  <si>
    <t>05/04 - 09/04</t>
  </si>
  <si>
    <r>
      <rPr>
        <b/>
        <sz val="10"/>
        <color theme="1"/>
        <rFont val="Calibri"/>
      </rPr>
      <t xml:space="preserve">1 Win 2:
</t>
    </r>
    <r>
      <rPr>
        <sz val="10"/>
        <color theme="1"/>
        <rFont val="Calibri"/>
      </rPr>
      <t>Search Placeholder(14h-17h): 06/04, 08/04
Hometop banner(7-9): 08/04, 09/04
Static banner(4): 06/04, 07/04
Pop up(13h-16h): 05/04</t>
    </r>
  </si>
  <si>
    <t>w2-sundaybasic-50k</t>
  </si>
  <si>
    <r>
      <rPr>
        <sz val="10"/>
        <color theme="1"/>
        <rFont val="Calibri"/>
      </rPr>
      <t xml:space="preserve">- Key message: </t>
    </r>
    <r>
      <rPr>
        <b/>
        <sz val="10"/>
        <color theme="1"/>
        <rFont val="Calibri"/>
      </rPr>
      <t>Trà Sữa ưu đãi kép giảm 50% + Voucher 50K</t>
    </r>
    <r>
      <rPr>
        <sz val="10"/>
        <color theme="1"/>
        <rFont val="Calibri"/>
      </rPr>
      <t xml:space="preserve">
- Scheme: PS món 50%
Nhập code: ALLEY50  code giảm giá 50k MBS 120K
- Timeline: 01/04 -03/04</t>
    </r>
  </si>
  <si>
    <t>01/04 -03/04</t>
  </si>
  <si>
    <r>
      <rPr>
        <sz val="10"/>
        <rFont val="Calibri"/>
      </rPr>
      <t xml:space="preserve">Adapt </t>
    </r>
    <r>
      <rPr>
        <u/>
        <sz val="10"/>
        <color rgb="FF1155CC"/>
        <rFont val="Calibri"/>
      </rPr>
      <t>KV cũ</t>
    </r>
    <r>
      <rPr>
        <sz val="10"/>
        <rFont val="Calibri"/>
      </rPr>
      <t xml:space="preserve"> thay key message mới </t>
    </r>
  </si>
  <si>
    <r>
      <rPr>
        <b/>
        <sz val="10"/>
        <color theme="1"/>
        <rFont val="Calibri"/>
      </rPr>
      <t xml:space="preserve">1 Combo 3:
</t>
    </r>
    <r>
      <rPr>
        <sz val="10"/>
        <color theme="1"/>
        <rFont val="Calibri"/>
      </rPr>
      <t>Static Banner (6): 01/04 -03/04
Pop-up(13h - 16h): 01/04</t>
    </r>
  </si>
  <si>
    <r>
      <rPr>
        <sz val="10"/>
        <rFont val="Calibri"/>
      </rPr>
      <t xml:space="preserve">Deadline 21/3
</t>
    </r>
    <r>
      <rPr>
        <u/>
        <sz val="10"/>
        <color rgb="FF1155CC"/>
        <rFont val="Calibri"/>
      </rPr>
      <t>https://drive.google.com/drive/u/0/folders/1A3mc8bJL1mmxsGAf-B37TGsPCA0bIziV</t>
    </r>
  </si>
  <si>
    <t>a-sharetea-50k</t>
  </si>
  <si>
    <r>
      <rPr>
        <sz val="10"/>
        <color theme="1"/>
        <rFont val="Calibri"/>
      </rPr>
      <t xml:space="preserve">- Key message: </t>
    </r>
    <r>
      <rPr>
        <b/>
        <sz val="10"/>
        <color theme="1"/>
        <rFont val="Calibri"/>
      </rPr>
      <t>Trà Sữa ưu đãi kép giảm 50% + Voucher 50K</t>
    </r>
    <r>
      <rPr>
        <sz val="10"/>
        <color theme="1"/>
        <rFont val="Calibri"/>
      </rPr>
      <t xml:space="preserve">
- Scheme: PS món 50%
Nhập code: ALLEY50  code giảm giá 50k MBS 120K
- Timeline: 23/04-25/04</t>
    </r>
  </si>
  <si>
    <t>23/04-25/04</t>
  </si>
  <si>
    <t>Chung KV dòng 603</t>
  </si>
  <si>
    <r>
      <rPr>
        <b/>
        <sz val="10"/>
        <color theme="1"/>
        <rFont val="Calibri"/>
      </rPr>
      <t xml:space="preserve">1 Combo2:
</t>
    </r>
    <r>
      <rPr>
        <sz val="10"/>
        <color theme="1"/>
        <rFont val="Calibri"/>
      </rPr>
      <t>Static banner # 4: 23/04-25/04
Pop up(13h-16h):  23/04</t>
    </r>
  </si>
  <si>
    <r>
      <rPr>
        <sz val="10"/>
        <rFont val="Calibri"/>
      </rPr>
      <t xml:space="preserve">Deadline 21/3
</t>
    </r>
    <r>
      <rPr>
        <u/>
        <sz val="10"/>
        <color rgb="FF1155CC"/>
        <rFont val="Calibri"/>
      </rPr>
      <t>https://drive.google.com/drive/u/0/folders/1A3mc8bJL1mmxsGAf-B37TGsPCA0bIziV</t>
    </r>
  </si>
  <si>
    <r>
      <rPr>
        <sz val="10"/>
        <color theme="1"/>
        <rFont val="Calibri"/>
      </rPr>
      <t>- Key message:</t>
    </r>
    <r>
      <rPr>
        <b/>
        <sz val="10"/>
        <color theme="1"/>
        <rFont val="Calibri"/>
      </rPr>
      <t xml:space="preserve"> The Alley Khao Trà Sữa giảm 50% + voucher 50k</t>
    </r>
    <r>
      <rPr>
        <sz val="10"/>
        <color theme="1"/>
        <rFont val="Calibri"/>
      </rPr>
      <t xml:space="preserve">
- Scheme: PS Hồng trà sữa 50%.
+ Voucher: THEALLEY50 - Code  50k MBS 120K
- Location: Hà Nội
- Timeline:  07/04 - 09/04; </t>
    </r>
  </si>
  <si>
    <t xml:space="preserve"> 07/04 - 09/04</t>
  </si>
  <si>
    <r>
      <rPr>
        <sz val="10"/>
        <rFont val="Calibri"/>
      </rPr>
      <t xml:space="preserve">Adapt </t>
    </r>
    <r>
      <rPr>
        <u/>
        <sz val="10"/>
        <color rgb="FF1155CC"/>
        <rFont val="Calibri"/>
      </rPr>
      <t>KV cũ</t>
    </r>
    <r>
      <rPr>
        <sz val="10"/>
        <rFont val="Calibri"/>
      </rPr>
      <t xml:space="preserve"> thay key message mới </t>
    </r>
  </si>
  <si>
    <r>
      <rPr>
        <b/>
        <sz val="10"/>
        <color theme="1"/>
        <rFont val="Calibri"/>
      </rPr>
      <t xml:space="preserve">1 Combo 4:
</t>
    </r>
    <r>
      <rPr>
        <sz val="10"/>
        <color theme="1"/>
        <rFont val="Calibri"/>
      </rPr>
      <t>Static Banner (1-3): 07/04 - 09/04; 
SPH(12h - 14h): 07/04, 08/04</t>
    </r>
  </si>
  <si>
    <t>https://drive.google.com/drive/u/0/folders/1DwyNm3FSY-kRZzAMlDYKFuPvdz7i5up5</t>
  </si>
  <si>
    <t>a-alley-50k</t>
  </si>
  <si>
    <r>
      <rPr>
        <sz val="10"/>
        <color theme="1"/>
        <rFont val="Calibri"/>
      </rPr>
      <t xml:space="preserve">- Key message: </t>
    </r>
    <r>
      <rPr>
        <b/>
        <sz val="10"/>
        <color theme="1"/>
        <rFont val="Calibri"/>
      </rPr>
      <t>The Alley Khao Trà Sữa giảm 50% + voucher 50k</t>
    </r>
    <r>
      <rPr>
        <sz val="10"/>
        <color theme="1"/>
        <rFont val="Calibri"/>
      </rPr>
      <t xml:space="preserve">
- Scheme: PS Hồng trà sữa 50%.
+ Voucher: THEALLEY50 - Code  50k MBS 120K
- Location: Hà Nội
- Timeline: 18/04, 21/04, 22/04</t>
    </r>
  </si>
  <si>
    <t>18/04, 21/04, 22/04</t>
  </si>
  <si>
    <t>Chung KV dòng 605</t>
  </si>
  <si>
    <r>
      <rPr>
        <b/>
        <sz val="10"/>
        <color theme="1"/>
        <rFont val="Calibri"/>
      </rPr>
      <t xml:space="preserve">1 Combo 1:
</t>
    </r>
    <r>
      <rPr>
        <sz val="10"/>
        <color theme="1"/>
        <rFont val="Calibri"/>
      </rPr>
      <t>Static Banner (1-3): 18/04, 21/04, 22/04
Pop-up(13h - 16h): 21/04</t>
    </r>
  </si>
  <si>
    <t>a-alley-04</t>
  </si>
  <si>
    <r>
      <rPr>
        <sz val="10"/>
        <color theme="1"/>
        <rFont val="Calibri"/>
      </rPr>
      <t xml:space="preserve">- Key message: </t>
    </r>
    <r>
      <rPr>
        <b/>
        <sz val="10"/>
        <color theme="1"/>
        <rFont val="Calibri"/>
      </rPr>
      <t>The Alley Khao Trà Sữa giảm 50% + voucher 50k</t>
    </r>
    <r>
      <rPr>
        <sz val="10"/>
        <color theme="1"/>
        <rFont val="Calibri"/>
      </rPr>
      <t xml:space="preserve">
- Scheme: PS Hồng trà sữa 50%.
+ Voucher: THEALLEY50 - Code  50k MBS 120K
- Location: Hà Nội
- Timeline: 10/04, 11/04, 17/04</t>
    </r>
  </si>
  <si>
    <t>10/04, 11/04, 17/04</t>
  </si>
  <si>
    <r>
      <rPr>
        <b/>
        <sz val="10"/>
        <color theme="1"/>
        <rFont val="Calibri"/>
      </rPr>
      <t xml:space="preserve">1 Combo 2:
</t>
    </r>
    <r>
      <rPr>
        <sz val="10"/>
        <color theme="1"/>
        <rFont val="Calibri"/>
      </rPr>
      <t>Static banner # 4: 10/04, 11/04, 17/04
Pop up(13h-16h): 17/04</t>
    </r>
  </si>
  <si>
    <t>a-alley-deal-50</t>
  </si>
  <si>
    <r>
      <rPr>
        <sz val="10"/>
        <color theme="1"/>
        <rFont val="Calibri"/>
      </rPr>
      <t xml:space="preserve">- Key message: </t>
    </r>
    <r>
      <rPr>
        <b/>
        <sz val="10"/>
        <color theme="1"/>
        <rFont val="Calibri"/>
      </rPr>
      <t>The Alley Khao Trà Sữa giảm 50% + voucher 50k</t>
    </r>
    <r>
      <rPr>
        <sz val="10"/>
        <color theme="1"/>
        <rFont val="Calibri"/>
      </rPr>
      <t xml:space="preserve">
- Scheme: PS Hồng trà sữa 50%.
+ Voucher: THEALLEY50 - Code  50k MBS 120K
- Location: Hà Nội
- Timeline: 14/04- 16/04; 28/04 - 30/04</t>
    </r>
  </si>
  <si>
    <t>14/04- 16/04; 28/04 - 30/04</t>
  </si>
  <si>
    <r>
      <rPr>
        <b/>
        <sz val="10"/>
        <color theme="1"/>
        <rFont val="Calibri"/>
      </rPr>
      <t xml:space="preserve">2 Combo3:
</t>
    </r>
    <r>
      <rPr>
        <sz val="10"/>
        <color theme="1"/>
        <rFont val="Calibri"/>
      </rPr>
      <t>Static Banner (6): 14/04- 16/04; 28/04 - 30/04
Pop-up(13h - 16h): 14/04, 28/04</t>
    </r>
  </si>
  <si>
    <t>a-trs-alley</t>
  </si>
  <si>
    <r>
      <rPr>
        <sz val="10"/>
        <color theme="1"/>
        <rFont val="Calibri"/>
      </rPr>
      <t xml:space="preserve">- Key Message: </t>
    </r>
    <r>
      <rPr>
        <b/>
        <sz val="10"/>
        <color theme="1"/>
        <rFont val="Calibri"/>
      </rPr>
      <t>Flychef khao combo chỉ từ 22k</t>
    </r>
    <r>
      <rPr>
        <sz val="10"/>
        <color theme="1"/>
        <rFont val="Calibri"/>
      </rPr>
      <t xml:space="preserve">
- Scheme:
Tô Hoa: Cơm gà xốt xá xíu + canh: 61k -&gt; 47k
Omu Ome: Cơm gà karaage trứng phủ + Canh 83k -&gt; 63k 
FUKU FUKU: Mỳ Ontama Bolognese Spaghetti 89k -&gt; 65k 
Code FLYCHEF giảm giá 25k cho đơn từ 47k
- Location: HN
- Timeline: 01/04-03/04; 14/04-16/04</t>
    </r>
  </si>
  <si>
    <t>01/04-03/04; 14/04-16/04</t>
  </si>
  <si>
    <t>https://drive.google.com/drive/folders/1whOlfhP_DThWv3W0xbVlSsMtzs5mLKVI</t>
  </si>
  <si>
    <r>
      <rPr>
        <sz val="10"/>
        <rFont val="Calibri"/>
      </rPr>
      <t xml:space="preserve">Adapt </t>
    </r>
    <r>
      <rPr>
        <u/>
        <sz val="10"/>
        <color rgb="FF1155CC"/>
        <rFont val="Calibri"/>
      </rPr>
      <t>KV cũ</t>
    </r>
    <r>
      <rPr>
        <sz val="10"/>
        <rFont val="Calibri"/>
      </rPr>
      <t>:
- Thay key message mới
- Thay 3 ảnh món trong link</t>
    </r>
  </si>
  <si>
    <r>
      <rPr>
        <b/>
        <sz val="10"/>
        <color theme="1"/>
        <rFont val="Calibri"/>
      </rPr>
      <t xml:space="preserve">2 Combo2:
</t>
    </r>
    <r>
      <rPr>
        <sz val="10"/>
        <color theme="1"/>
        <rFont val="Calibri"/>
      </rPr>
      <t>Static Banner (4):  01/04-03/04; 14/04-16/04
Pop-up(16h - 19h): 01/04 , 14/04</t>
    </r>
  </si>
  <si>
    <r>
      <rPr>
        <sz val="10"/>
        <rFont val="Calibri"/>
      </rPr>
      <t xml:space="preserve">Deadline 21/3
</t>
    </r>
    <r>
      <rPr>
        <u/>
        <sz val="10"/>
        <color rgb="FF1155CC"/>
        <rFont val="Calibri"/>
      </rPr>
      <t>https://drive.google.com/drive/u/0/folders/1gp48W6O_IChkj9EIR9DqFvCUiOF5m_2F</t>
    </r>
    <r>
      <rPr>
        <sz val="10"/>
        <rFont val="Calibri"/>
      </rPr>
      <t xml:space="preserve"> </t>
    </r>
  </si>
  <si>
    <t>a-flychef-22k</t>
  </si>
  <si>
    <r>
      <rPr>
        <sz val="10"/>
        <color theme="1"/>
        <rFont val="Calibri"/>
      </rPr>
      <t xml:space="preserve">- Key message: </t>
    </r>
    <r>
      <rPr>
        <b/>
        <sz val="10"/>
        <color theme="1"/>
        <rFont val="Calibri"/>
      </rPr>
      <t>Guu Chicken Khao Deal Cực Đã - Combo 120k + Voucher 50k</t>
    </r>
    <r>
      <rPr>
        <sz val="10"/>
        <color theme="1"/>
        <rFont val="Calibri"/>
      </rPr>
      <t xml:space="preserve">
- Scheme: 
+ Gạch giá Combo MAI GUU : (02 Cơm Gà Cay Ngọt + 02 Pepsi) về giá 120k
+ Voucher: GUUCHICKEN50 giảm 50k cho đơn từ 120k ( 350 code/ngày )
+ Code cofund: SIEUTIEC99 giảm 99k MBS 250k
- Location: Hà Nội
- Timeline: 05/04-07/04</t>
    </r>
  </si>
  <si>
    <t>05/04-07/04</t>
  </si>
  <si>
    <r>
      <rPr>
        <sz val="10"/>
        <rFont val="Calibri"/>
      </rPr>
      <t xml:space="preserve">Adapt </t>
    </r>
    <r>
      <rPr>
        <u/>
        <sz val="10"/>
        <color rgb="FF1155CC"/>
        <rFont val="Calibri"/>
      </rPr>
      <t>KV cũ</t>
    </r>
    <r>
      <rPr>
        <sz val="10"/>
        <rFont val="Calibri"/>
      </rPr>
      <t xml:space="preserve"> thay key message mới</t>
    </r>
  </si>
  <si>
    <r>
      <rPr>
        <b/>
        <sz val="10"/>
        <color theme="1"/>
        <rFont val="Calibri"/>
      </rPr>
      <t xml:space="preserve">1 Combo 3:
</t>
    </r>
    <r>
      <rPr>
        <sz val="10"/>
        <color theme="1"/>
        <rFont val="Calibri"/>
      </rPr>
      <t>Static Banner (6):  05/04-07/04
Pop-up(16h - 19h): 07/04</t>
    </r>
  </si>
  <si>
    <r>
      <rPr>
        <sz val="10"/>
        <rFont val="Calibri"/>
      </rPr>
      <t xml:space="preserve">Deadline 26/3
</t>
    </r>
    <r>
      <rPr>
        <u/>
        <sz val="10"/>
        <color rgb="FF1155CC"/>
        <rFont val="Calibri"/>
      </rPr>
      <t>https://drive.google.com/drive/u/0/folders/1fCWpNPgCmYj8WliY-BZehP7TAfwzjRfr</t>
    </r>
  </si>
  <si>
    <t>a-guu-chicken-50</t>
  </si>
  <si>
    <t>Apr.CB6</t>
  </si>
  <si>
    <r>
      <rPr>
        <sz val="10"/>
        <color theme="1"/>
        <rFont val="Calibri"/>
      </rPr>
      <t>- Key message:</t>
    </r>
    <r>
      <rPr>
        <b/>
        <sz val="10"/>
        <color theme="1"/>
        <rFont val="Calibri"/>
      </rPr>
      <t xml:space="preserve"> Guu Chicken Khao Deal Cực Đã - Combo 120k + Voucher 50k</t>
    </r>
    <r>
      <rPr>
        <sz val="10"/>
        <color theme="1"/>
        <rFont val="Calibri"/>
      </rPr>
      <t xml:space="preserve">
- Scheme: 
+ Gạch giá Combo MAI GUU : (02 Cơm Gà Cay Ngọt + 02 Pepsi) về giá 120k
+ Voucher: GUUCHICKEN50 giảm 50k cho đơn từ 120k ( 350 code/ngày )
+ Code cofund: SIEUTIEC99 giảm 99k MBS 250k
- Location: Hà Nội
- Timeline: 17/04 - 19/04</t>
    </r>
  </si>
  <si>
    <t>Chung KV dòng 610</t>
  </si>
  <si>
    <r>
      <rPr>
        <b/>
        <sz val="10"/>
        <color theme="1"/>
        <rFont val="Calibri"/>
      </rPr>
      <t xml:space="preserve">1 Combo 6:
</t>
    </r>
    <r>
      <rPr>
        <sz val="10"/>
        <color theme="1"/>
        <rFont val="Calibri"/>
      </rPr>
      <t>Static Banner (6): 17/04 - 19/04
SPH(10h - 12h): 17/04, 18/04</t>
    </r>
  </si>
  <si>
    <r>
      <rPr>
        <sz val="10"/>
        <rFont val="Calibri"/>
      </rPr>
      <t xml:space="preserve">Deadline 26/3
</t>
    </r>
    <r>
      <rPr>
        <u/>
        <sz val="10"/>
        <color rgb="FF1155CC"/>
        <rFont val="Calibri"/>
      </rPr>
      <t>https://drive.google.com/drive/u/0/folders/1fCWpNPgCmYj8WliY-BZehP7TAfwzjRfr</t>
    </r>
  </si>
  <si>
    <r>
      <rPr>
        <sz val="10"/>
        <color theme="1"/>
        <rFont val="Calibri"/>
      </rPr>
      <t xml:space="preserve">- Key message: </t>
    </r>
    <r>
      <rPr>
        <b/>
        <sz val="10"/>
        <color theme="1"/>
        <rFont val="Calibri"/>
      </rPr>
      <t>LaBoong khao trà sữa chỉ 0Đ</t>
    </r>
    <r>
      <rPr>
        <sz val="10"/>
        <color theme="1"/>
        <rFont val="Calibri"/>
      </rPr>
      <t xml:space="preserve">
- Scheme: PS SKUs về 20K.
+ Voucher: LABOONG20 - Code giảm 20K MBS 20K.
- Location: HN
- Timeline: 09/04 - 11/04; 23/04 - 25/04</t>
    </r>
  </si>
  <si>
    <t>09/04 - 11/04; 23/04 - 25/04</t>
  </si>
  <si>
    <r>
      <rPr>
        <sz val="10"/>
        <rFont val="Calibri"/>
      </rPr>
      <t xml:space="preserve">Adapt </t>
    </r>
    <r>
      <rPr>
        <u/>
        <sz val="10"/>
        <color rgb="FF1155CC"/>
        <rFont val="Calibri"/>
      </rPr>
      <t>KV cũ</t>
    </r>
    <r>
      <rPr>
        <sz val="10"/>
        <rFont val="Calibri"/>
      </rPr>
      <t xml:space="preserve"> thay đổi size logo </t>
    </r>
  </si>
  <si>
    <r>
      <rPr>
        <b/>
        <sz val="10"/>
        <color theme="1"/>
        <rFont val="Calibri"/>
      </rPr>
      <t xml:space="preserve">2 Combo1:
</t>
    </r>
    <r>
      <rPr>
        <sz val="10"/>
        <color theme="1"/>
        <rFont val="Calibri"/>
      </rPr>
      <t>Static Banner (1-3): 09/04 - 11/04; 23/04-25/04
Pop-up(13h - 16h): 09/04; 24/04</t>
    </r>
  </si>
  <si>
    <t>https://drive.google.com/drive/u/0/folders/1SYzXjOumvFa3qZsU8n1LA1IRdhIBg7Jr</t>
  </si>
  <si>
    <t>a-laboong-0d</t>
  </si>
  <si>
    <t>Apr.CB9</t>
  </si>
  <si>
    <r>
      <rPr>
        <sz val="10"/>
        <color theme="1"/>
        <rFont val="Calibri"/>
      </rPr>
      <t xml:space="preserve">- Key message: </t>
    </r>
    <r>
      <rPr>
        <b/>
        <sz val="10"/>
        <color theme="1"/>
        <rFont val="Calibri"/>
      </rPr>
      <t>Hanuri Khao Deal Giảm 50% + Voucher 50k</t>
    </r>
    <r>
      <rPr>
        <sz val="10"/>
        <color theme="1"/>
        <rFont val="Calibri"/>
      </rPr>
      <t xml:space="preserve">
- Scheme: 
+ Giảm 50% món Set Phomai TokGangJeong + 3 Phomai Viên (300 phần/5 chi nhánh/ngày)
+ Voucher HANURI50 giảm 50k cho đơn 150k
- Timeline: 16/04 - 18/04
- Location: HCM</t>
    </r>
  </si>
  <si>
    <t>16/04 - 18/04</t>
  </si>
  <si>
    <r>
      <rPr>
        <sz val="10"/>
        <rFont val="Calibri"/>
      </rPr>
      <t xml:space="preserve">Adapt </t>
    </r>
    <r>
      <rPr>
        <u/>
        <sz val="10"/>
        <color rgb="FF1155CC"/>
        <rFont val="Calibri"/>
      </rPr>
      <t>KV cũ</t>
    </r>
    <r>
      <rPr>
        <sz val="10"/>
        <rFont val="Calibri"/>
      </rPr>
      <t xml:space="preserve"> thay đổi size logo </t>
    </r>
  </si>
  <si>
    <r>
      <rPr>
        <b/>
        <sz val="10"/>
        <color theme="1"/>
        <rFont val="Calibri"/>
      </rPr>
      <t xml:space="preserve">1 Combo 9:
</t>
    </r>
    <r>
      <rPr>
        <sz val="10"/>
        <color theme="1"/>
        <rFont val="Calibri"/>
      </rPr>
      <t>Search Placeholder(10h-12h): 17/04
Search Placeholder(12h-14h): 18/04
Hometop banner(10-12): 16/04 - 18/04</t>
    </r>
  </si>
  <si>
    <t>https://drive.google.com/drive/u/0/folders/1s_dkFhKJ-jbT-GfhjMrZXo9TzLK6HCNB</t>
  </si>
  <si>
    <t>Cơm Niêu Văn Phòng &amp; Cơm Sinh Viên</t>
  </si>
  <si>
    <r>
      <rPr>
        <sz val="10"/>
        <color theme="1"/>
        <rFont val="Calibri"/>
      </rPr>
      <t xml:space="preserve">- Key message: </t>
    </r>
    <r>
      <rPr>
        <b/>
        <sz val="10"/>
        <color theme="1"/>
        <rFont val="Calibri"/>
      </rPr>
      <t>Cơm Niêu Khao Deal - Giảm 50k</t>
    </r>
    <r>
      <rPr>
        <sz val="10"/>
        <color theme="1"/>
        <rFont val="Calibri"/>
      </rPr>
      <t xml:space="preserve">
+ Gạch Giá Combo Cơm New (Combo Cơm Niêu Bò Sốt Tiêu Đen + Cơm Niêu Cá Kho Tộ + 02 Pepsi) về giá 120k
+ Gạch giá món Cơm Niêu Bò Sốt Tiêu Đen về 39k
+ Code COMNIEU50 - Giảm 50k cho đơn từ 120k. 400 Code/Ngày
+ Nhập mã SIEUTIEC10 giảm 10.000đ cho đơn từ 20.000đ
+  Nhập mã SIEUTIEC20 giảm 20.000đ cho đơn từ 50.000đ
+  Nhập mã SIEUTIEC30 giảm 30.000đ cho đơn từ 70.000đ
- Location: Hà Nội
- Timeline: 23/04-25/04</t>
    </r>
  </si>
  <si>
    <t>https://docs.google.com/spreadsheets/d/1El-orAT9EuVJPtaoYzScCnYCLowU-2QJpN79iFzLTLU/edit?usp=sharing</t>
  </si>
  <si>
    <t>https://drive.google.com/drive/folders/1Ue6t3G5Iy_gQLPhAZv1Fnbv_9AFYWLDV?usp=sharing</t>
  </si>
  <si>
    <t>- Nền Nâu và Trắng</t>
  </si>
  <si>
    <r>
      <rPr>
        <b/>
        <sz val="10"/>
        <color theme="1"/>
        <rFont val="Calibri"/>
      </rPr>
      <t xml:space="preserve">1 Combo3:
</t>
    </r>
    <r>
      <rPr>
        <sz val="10"/>
        <color theme="1"/>
        <rFont val="Calibri"/>
      </rPr>
      <t xml:space="preserve">Static Banner(6): 23/04-25/04
Floating(10h - 13h): 23/04 </t>
    </r>
  </si>
  <si>
    <r>
      <rPr>
        <sz val="10"/>
        <rFont val="Calibri"/>
      </rPr>
      <t xml:space="preserve">Deadline 11/4
</t>
    </r>
    <r>
      <rPr>
        <u/>
        <sz val="10"/>
        <color rgb="FF1155CC"/>
        <rFont val="Calibri"/>
      </rPr>
      <t>https://drive.google.com/drive/u/0/folders/1deLXAH5X80fFGXl5vbnv1NeliPN2R7q-</t>
    </r>
  </si>
  <si>
    <t>a-com-nieu-vp--svien</t>
  </si>
  <si>
    <t>Apr.DEBIT</t>
  </si>
  <si>
    <r>
      <rPr>
        <sz val="10"/>
        <color theme="1"/>
        <rFont val="Calibri"/>
      </rPr>
      <t xml:space="preserve">- Key Mess: </t>
    </r>
    <r>
      <rPr>
        <b/>
        <sz val="10"/>
        <color theme="1"/>
        <rFont val="Calibri"/>
      </rPr>
      <t xml:space="preserve">Ăn uống thả ga - Giảm 50k cho đơn từ 150k khi thanh toán bằng thẻ Techcombank
</t>
    </r>
    <r>
      <rPr>
        <sz val="10"/>
        <color theme="1"/>
        <rFont val="Calibri"/>
      </rPr>
      <t>- Scheme: 
+ Giảm 50.000đ cho đơn từ 150.000đ khi thanh toán bằng thẻ TCBDEBIT
+ Giảm 80.000đ cho đơn từ 250.000đ khi thanh toán bằng thẻ TCBDEBIT
Áp dụng cho dịch vụ Food &amp; Fresh
Code name: TCBDEBIT50, TCBDEBIT80
- Timeline: 01/02/2025 - 30/04/2025
- Location: Nationwide</t>
    </r>
  </si>
  <si>
    <t>Collection List Banner: 10/04
SPF - FB Post 7h: 11/04</t>
  </si>
  <si>
    <r>
      <rPr>
        <u/>
        <sz val="10"/>
        <color rgb="FF1155CC"/>
        <rFont val="Calibri"/>
      </rPr>
      <t>https://shopee.vn/m/TCBDEBIT-SPF</t>
    </r>
    <r>
      <rPr>
        <sz val="10"/>
        <rFont val="Calibri"/>
      </rPr>
      <t xml:space="preserve">
</t>
    </r>
    <r>
      <rPr>
        <u/>
        <sz val="10"/>
        <color rgb="FF1155CC"/>
        <rFont val="Calibri"/>
      </rPr>
      <t>https://shopee.vn/m/TCBDEBIT-SP</t>
    </r>
  </si>
  <si>
    <t>Apr.CREDIT</t>
  </si>
  <si>
    <r>
      <rPr>
        <sz val="10"/>
        <color theme="1"/>
        <rFont val="Calibri"/>
      </rPr>
      <t xml:space="preserve">- Key Mess: </t>
    </r>
    <r>
      <rPr>
        <b/>
        <sz val="10"/>
        <color theme="1"/>
        <rFont val="Calibri"/>
      </rPr>
      <t>Ăn uống thả ga - Giảm 50k cho đơn từ 150k khi thanh toán bằng thẻ Techcombank</t>
    </r>
    <r>
      <rPr>
        <sz val="10"/>
        <color theme="1"/>
        <rFont val="Calibri"/>
      </rPr>
      <t xml:space="preserve">
- Scheme: 
+ Giảm 50.000đ cho đơn từ 150.000đ khi thanh toán bằng thẻ TCBCREDIT
+ Giảm 80.000đ cho đơn từ 250.000đ khi thanh toán bằng thẻ TCBCREDIT
Áp dụng cho dịch vụ Food &amp; Fresh
Code name: TCBCREDIT50, TCBCREDIT80
- Timeline: 01/02/2025 - 30/04/2025
- Location: Nationwide</t>
    </r>
  </si>
  <si>
    <t>Collection List Banner: 12/04
SPF - IG Post 10h: 13/04</t>
  </si>
  <si>
    <r>
      <rPr>
        <u/>
        <sz val="10"/>
        <color rgb="FF1155CC"/>
        <rFont val="Calibri"/>
      </rPr>
      <t>https://shopee.vn/m/TCBCREDIT-SPF</t>
    </r>
    <r>
      <rPr>
        <sz val="10"/>
        <rFont val="Calibri"/>
      </rPr>
      <t xml:space="preserve">
</t>
    </r>
    <r>
      <rPr>
        <u/>
        <sz val="10"/>
        <color rgb="FF1155CC"/>
        <rFont val="Calibri"/>
      </rPr>
      <t>https://shopee.vn/m/TCBCREDIT-SP</t>
    </r>
  </si>
  <si>
    <t>NAM A BANK</t>
  </si>
  <si>
    <r>
      <rPr>
        <sz val="10"/>
        <color theme="1"/>
        <rFont val="Calibri"/>
      </rPr>
      <t xml:space="preserve">- Key Mess: </t>
    </r>
    <r>
      <rPr>
        <b/>
        <sz val="10"/>
        <color theme="1"/>
        <rFont val="Calibri"/>
      </rPr>
      <t xml:space="preserve">NAM A DEAL, ĐẬM CHẤT CHILL 
Giảm 40.000đ cho đơn từ 150.000đ
</t>
    </r>
    <r>
      <rPr>
        <sz val="10"/>
        <color theme="1"/>
        <rFont val="Calibri"/>
      </rPr>
      <t>- Scheme: 
+ Giảm 100.000đ cho đơn từ 200.000đ khi lần đầu sử dụng thẻ Nam Á Bank
+ Giảm 40.000đ cho đơn từ 150.000đ khi thanh toán bằng thẻ Nam Á Bank
Áp dụng cho dịch vụ Food 
Code name: NAMABANK100, NAMABANK40
- Timeline: 10/02/2025 - 09/08/2025
- Location: Nationwide</t>
    </r>
  </si>
  <si>
    <t>Collection List Banner: 02/04
SPF - FB Post 7h: 03/04</t>
  </si>
  <si>
    <r>
      <rPr>
        <u/>
        <sz val="10"/>
        <color rgb="FF1155CC"/>
        <rFont val="Calibri"/>
      </rPr>
      <t>https://shopee.vn/m/NAMABANK-SPF</t>
    </r>
    <r>
      <rPr>
        <sz val="10"/>
        <rFont val="Calibri"/>
      </rPr>
      <t xml:space="preserve">
</t>
    </r>
    <r>
      <rPr>
        <u/>
        <sz val="10"/>
        <color rgb="FF1155CC"/>
        <rFont val="Calibri"/>
      </rPr>
      <t>https://shopee.vn/m/NAMABANK-SP</t>
    </r>
  </si>
  <si>
    <t>Apr.FOOD</t>
  </si>
  <si>
    <r>
      <rPr>
        <sz val="10"/>
        <color theme="1"/>
        <rFont val="Calibri"/>
      </rPr>
      <t xml:space="preserve">- Key Mess: </t>
    </r>
    <r>
      <rPr>
        <b/>
        <sz val="10"/>
        <color theme="1"/>
        <rFont val="Calibri"/>
      </rPr>
      <t>Thẻ HD SAISON - MỘT CHẠM LÀ ĂN NGON giảm 50.000đồng cho đơn từ 140.000đ áp dụng mỗi ngày</t>
    </r>
    <r>
      <rPr>
        <sz val="10"/>
        <color theme="1"/>
        <rFont val="Calibri"/>
      </rPr>
      <t xml:space="preserve">
- Scheme: 
+ Giảm 50.000 đồng cho đơn hàng từ 140.000 đồng thanh toán mỗi ngày
+ Giảm 80.000 đồng cho đơn từ 180.000 đồng ngày 8 hằng tháng
+ Code name: HDSAISON50; HDSAISON80
- Timeline: 18/11/2024 - 17/05/2025
- Location: Nationwide</t>
    </r>
  </si>
  <si>
    <t>Hometop banner(10-12): 07/04
Flash sale banner(1-4): 08/04
Search banner: 18/04
On going banner: 23/04</t>
  </si>
  <si>
    <t>KV 7,18,23/4: ONSITE
KV 8/4: 8.3</t>
  </si>
  <si>
    <r>
      <rPr>
        <u/>
        <sz val="10"/>
        <color rgb="FF1155CC"/>
        <rFont val="Calibri"/>
      </rPr>
      <t>https://shopee.vn/m/HDSAISON-Food-SPF</t>
    </r>
    <r>
      <rPr>
        <sz val="10"/>
        <rFont val="Calibri"/>
      </rPr>
      <t xml:space="preserve">
</t>
    </r>
    <r>
      <rPr>
        <u/>
        <sz val="10"/>
        <color rgb="FF1155CC"/>
        <rFont val="Calibri"/>
      </rPr>
      <t>https://shopee.vn/m/HDSAISON-Food-SP</t>
    </r>
  </si>
  <si>
    <r>
      <rPr>
        <sz val="10"/>
        <color theme="1"/>
        <rFont val="Calibri"/>
      </rPr>
      <t xml:space="preserve">- Key Mess: </t>
    </r>
    <r>
      <rPr>
        <b/>
        <sz val="10"/>
        <color theme="1"/>
        <rFont val="Calibri"/>
      </rPr>
      <t>Ăn Hết Mọi Miền,Hi ShopeeFood khao 50%</t>
    </r>
    <r>
      <rPr>
        <sz val="10"/>
        <color theme="1"/>
        <rFont val="Calibri"/>
      </rPr>
      <t xml:space="preserve">
- Scheme: Ưu đãi đặc quyền thẻ Hi ShopeeFood giảm đến 50%
+ Existing User: Giảm 50k cho đơn Food từ 100k (HISPF50)
+ New user: Giảm 50k cho đơn hàng Food đầu tiên
+ Existing User: Giảm 50k cho đơn hàng Mart từ 250k (HISPF500M)
- Timeline: 01/12/2024 - 23/04/2025 
- Location: Nationwide</t>
    </r>
  </si>
  <si>
    <t>Flash sale banner(1-4): 09/04
Pop up(6h-10h): 06/04
Featured Collection(4-6): 14/04
Hometop banner(7-9): 23/04
Ongoing banner: 21/04</t>
  </si>
  <si>
    <r>
      <rPr>
        <b/>
        <u/>
        <sz val="10"/>
        <color rgb="FFFF0000"/>
        <rFont val="Calibri"/>
      </rPr>
      <t>KV 50%:</t>
    </r>
    <r>
      <rPr>
        <u/>
        <sz val="10"/>
        <color rgb="FF000000"/>
        <rFont val="Calibri"/>
      </rPr>
      <t>GIẢM 50%</t>
    </r>
  </si>
  <si>
    <r>
      <rPr>
        <sz val="10"/>
        <rFont val="Calibri"/>
      </rPr>
      <t xml:space="preserve">Link Collect: 
</t>
    </r>
    <r>
      <rPr>
        <u/>
        <sz val="10"/>
        <color rgb="FF1155CC"/>
        <rFont val="Calibri"/>
      </rPr>
      <t>https://shopeefood.vn/bo-suu-tap/an-het-moi-mien-hispf-giam-lien-50000d</t>
    </r>
    <r>
      <rPr>
        <sz val="10"/>
        <rFont val="Calibri"/>
      </rPr>
      <t xml:space="preserve">     
</t>
    </r>
    <r>
      <rPr>
        <u/>
        <sz val="10"/>
        <color rgb="FF1155CC"/>
        <rFont val="Calibri"/>
      </rPr>
      <t>https://shopeefood.shopee.vn/bo-suu-tap/an-het-moi-mien-hispf-giam-lien-50000d</t>
    </r>
  </si>
  <si>
    <t>LPBANK</t>
  </si>
  <si>
    <r>
      <rPr>
        <sz val="10"/>
        <color theme="1"/>
        <rFont val="Calibri"/>
      </rPr>
      <t xml:space="preserve">- Key Mess: </t>
    </r>
    <r>
      <rPr>
        <b/>
        <sz val="10"/>
        <color theme="1"/>
        <rFont val="Calibri"/>
      </rPr>
      <t>LPBank chiêu đãi - Ăn ngon mỗi ngày Giảm 50.000đồng cho đơn 150.000đồng</t>
    </r>
    <r>
      <rPr>
        <sz val="10"/>
        <color theme="1"/>
        <rFont val="Calibri"/>
      </rPr>
      <t xml:space="preserve">
- Scheme: 
+ Giảm 30k cho đơn hàng từ 100k 
+ Giảm 50k cho đơn hàng từ 150k 
Áp dụng cho dịch vụ Food và Fresh 
Code name: 
LPBJCB30
LPBJCB50
- Timeline: 01/04/2025 - 30/09/2025
- Location: Nationwide</t>
    </r>
  </si>
  <si>
    <t>01/04/2025 - 30/09/2025</t>
  </si>
  <si>
    <t>Search banner : 16/04
Hometop banner(7-9): 21/04
Ongoing banner: 29/04</t>
  </si>
  <si>
    <t xml:space="preserve">LPBANK JCB New KV </t>
  </si>
  <si>
    <r>
      <rPr>
        <u/>
        <sz val="10"/>
        <color rgb="FF1155CC"/>
        <rFont val="Calibri"/>
      </rPr>
      <t>https://shopee.vn/m/LPBank-SPF-2025</t>
    </r>
    <r>
      <rPr>
        <sz val="10"/>
        <rFont val="Calibri"/>
      </rPr>
      <t xml:space="preserve">     
</t>
    </r>
    <r>
      <rPr>
        <u/>
        <sz val="10"/>
        <color rgb="FF1155CC"/>
        <rFont val="Calibri"/>
      </rPr>
      <t>https://shopee.vn/m/LPBank-SP-2025</t>
    </r>
  </si>
  <si>
    <r>
      <rPr>
        <sz val="10"/>
        <color theme="1"/>
        <rFont val="Calibri"/>
      </rPr>
      <t xml:space="preserve">- Key Mess: </t>
    </r>
    <r>
      <rPr>
        <b/>
        <sz val="10"/>
        <color theme="1"/>
        <rFont val="Calibri"/>
      </rPr>
      <t>NCB khao lớn, giảm đến 100.000Đ</t>
    </r>
    <r>
      <rPr>
        <sz val="10"/>
        <color theme="1"/>
        <rFont val="Calibri"/>
      </rPr>
      <t xml:space="preserve">
- Scheme: 
+ Giảm 30.000 VNĐ cho đơn hàng từ 100.000 VNĐ, với thẻ tín dụng NCB
+ Giảm 50.000 VNĐ cho đơn hàng từ 200.000 VNĐ, với thẻ tín dụng NCB
+ Giảm 100.000 VNĐ cho đơn hàng từ 300.000 VNĐ, với thẻ tín dụng NCB, áp dụng vào ngày 10 hàng tháng
+ Code name: NCB30, NCB50, NCB100
- Timeline: 01/11/2024 - 30/4/2025
- Location: Nationwide</t>
    </r>
  </si>
  <si>
    <t>01/11/2024 - 30/4/2025</t>
  </si>
  <si>
    <t>Hometop banner(10-12): 10/04
Seach Banner: 10/04
Floating(19h-22h): 10/04
SPF - FB Story (6h-10h): 10/04</t>
  </si>
  <si>
    <r>
      <rPr>
        <u/>
        <sz val="10"/>
        <color rgb="FF1155CC"/>
        <rFont val="Calibri"/>
      </rPr>
      <t>https://shopee.vn/m/NCB-SPF</t>
    </r>
    <r>
      <rPr>
        <u/>
        <sz val="10"/>
        <color rgb="FF1155CC"/>
        <rFont val="Calibri"/>
      </rPr>
      <t xml:space="preserve">
</t>
    </r>
    <r>
      <rPr>
        <u/>
        <sz val="10"/>
        <color rgb="FF1155CC"/>
        <rFont val="Calibri"/>
      </rPr>
      <t>https://shopee.vn/m/NCB-SP</t>
    </r>
  </si>
  <si>
    <r>
      <rPr>
        <sz val="10"/>
        <color theme="1"/>
        <rFont val="Calibri"/>
      </rPr>
      <t xml:space="preserve">- Key Mess: </t>
    </r>
    <r>
      <rPr>
        <b/>
        <sz val="10"/>
        <color theme="1"/>
        <rFont val="Calibri"/>
      </rPr>
      <t>Shinhan Finance khao deal, giảm ngay 50.000Đ</t>
    </r>
    <r>
      <rPr>
        <sz val="10"/>
        <color theme="1"/>
        <rFont val="Calibri"/>
      </rPr>
      <t xml:space="preserve">
- Scheme: 
+ Giảm 50k cho đơn từ 150k
+ Code name: SHF50
- Timeline: Từ 01/01/2025 đến hết khi hết ngân sách chương trình
- Location: Nationwide</t>
    </r>
  </si>
  <si>
    <t>01/01/2025 - 30/04/2025</t>
  </si>
  <si>
    <t>Hometop Banner(5): 01/04
Search Banner: 03/04</t>
  </si>
  <si>
    <r>
      <rPr>
        <u/>
        <sz val="10"/>
        <color rgb="FF1155CC"/>
        <rFont val="Calibri"/>
      </rPr>
      <t>https://shopee.vn/m/SHF-SPF</t>
    </r>
    <r>
      <rPr>
        <sz val="10"/>
        <rFont val="Calibri"/>
      </rPr>
      <t xml:space="preserve">     
</t>
    </r>
    <r>
      <rPr>
        <u/>
        <sz val="10"/>
        <color rgb="FF1155CC"/>
        <rFont val="Calibri"/>
      </rPr>
      <t>https://shopee.vn/m/SHF-SP</t>
    </r>
  </si>
  <si>
    <r>
      <rPr>
        <sz val="10"/>
        <color theme="1"/>
        <rFont val="Calibri"/>
      </rPr>
      <t xml:space="preserve">- Key Mess: </t>
    </r>
    <r>
      <rPr>
        <b/>
        <sz val="10"/>
        <color theme="1"/>
        <rFont val="Calibri"/>
      </rPr>
      <t>ƯU ĐÃI SIÊU CHẤT - Giảm 50.000đ cho đơn từ 100.000đ</t>
    </r>
    <r>
      <rPr>
        <sz val="10"/>
        <color theme="1"/>
        <rFont val="Calibri"/>
      </rPr>
      <t xml:space="preserve">
- Scheme: 
+ Giảm 50.000đ cho đơn từ 100.000đ khi lần đầu sử dụng thẻ Home Credit
+ Giảm 30.000đ cho đơn từ 150.000đ khi thanh toán bằng thẻ Home Credit
Áp dụng cho dịch vụ Food và Fresh 
Code name: HOMECRE50, HOMCRE30
- Timeline: 16/03/2024-15/09/2025
- Location: Nationwide</t>
    </r>
  </si>
  <si>
    <t>16/03/2025 - 15/09/2025</t>
  </si>
  <si>
    <t>Hometop banner(10-12): 09/04
SPF - IG Post 10h: 08/04</t>
  </si>
  <si>
    <r>
      <rPr>
        <u/>
        <sz val="10"/>
        <color rgb="FF1155CC"/>
        <rFont val="Calibri"/>
      </rPr>
      <t>https://shopee.vn/m/HOMECREDIT-SP</t>
    </r>
    <r>
      <rPr>
        <sz val="10"/>
        <rFont val="Calibri"/>
      </rPr>
      <t xml:space="preserve">
</t>
    </r>
    <r>
      <rPr>
        <u/>
        <sz val="10"/>
        <color rgb="FF1155CC"/>
        <rFont val="Calibri"/>
      </rPr>
      <t>https://shopee.vn/m/HOMECREDIT-SPF</t>
    </r>
  </si>
  <si>
    <r>
      <rPr>
        <sz val="10"/>
        <color theme="1"/>
        <rFont val="Calibri"/>
      </rPr>
      <t xml:space="preserve">- Key Mess: </t>
    </r>
    <r>
      <rPr>
        <b/>
        <sz val="10"/>
        <color theme="1"/>
        <rFont val="Calibri"/>
      </rPr>
      <t>BIDV Moneyverse khao bạn mỗi ngày, giảm 50.000Đ</t>
    </r>
    <r>
      <rPr>
        <sz val="10"/>
        <color theme="1"/>
        <rFont val="Calibri"/>
      </rPr>
      <t xml:space="preserve">
- Scheme: 
+ Giảm 50k cho đơn từ 100K
+ Code name: BIDVDEBIT50
- Timeline: 19/02/2025 đến khi hết ngân sách chương trình
- Location: Nationwide</t>
    </r>
  </si>
  <si>
    <t>19/02/2025 - 30/04/2025</t>
  </si>
  <si>
    <t xml:space="preserve">
Search Banner: 11/04
Flash Sales Banner(1-4): 12/04
Hometop banner (10-12): 13/04</t>
  </si>
  <si>
    <r>
      <rPr>
        <u/>
        <sz val="10"/>
        <color rgb="FF1155CC"/>
        <rFont val="Calibri"/>
      </rPr>
      <t>https://shopee.vn/m/BIDVDEBIT-SPF</t>
    </r>
    <r>
      <rPr>
        <sz val="10"/>
        <rFont val="Calibri"/>
      </rPr>
      <t xml:space="preserve">
</t>
    </r>
    <r>
      <rPr>
        <u/>
        <sz val="10"/>
        <color rgb="FF1155CC"/>
        <rFont val="Calibri"/>
      </rPr>
      <t>https://shopee.vn/m/BIDVDEBIT-SP</t>
    </r>
  </si>
  <si>
    <r>
      <rPr>
        <sz val="10"/>
        <color theme="1"/>
        <rFont val="Calibri"/>
      </rPr>
      <t xml:space="preserve">- Key message: </t>
    </r>
    <r>
      <rPr>
        <b/>
        <sz val="10"/>
        <color theme="1"/>
        <rFont val="Calibri"/>
      </rPr>
      <t>Bún chả Hà Nội 1982 Khao Combo chỉ 35k</t>
    </r>
    <r>
      <rPr>
        <sz val="10"/>
        <color theme="1"/>
        <rFont val="Calibri"/>
      </rPr>
      <t xml:space="preserve">
- Scheme: 
+ Combo Bún chả + Trà Tắc 78k giảm còn 35k
+ Ngoài ra còn có các mã giảm cực kì hấp dẫn khác:
SIEUTIEC20 giảm 20k cho đơn 50k 
SIEUTIEC40 giảm 40k cho đơn 100k 
SIEUTIEC50 giảm 50k đơn 140k 
SIEUTIEC70 giảm 70k cho đơn 200k
- Timeline: 16/04 - 18/04
- Location: HCM</t>
    </r>
  </si>
  <si>
    <t xml:space="preserve">Tuỳ ý design, làm nổi bật sản phẩm
</t>
  </si>
  <si>
    <r>
      <rPr>
        <b/>
        <sz val="10"/>
        <color theme="1"/>
        <rFont val="Calibri"/>
      </rPr>
      <t xml:space="preserve">1 Combo 3:
</t>
    </r>
    <r>
      <rPr>
        <sz val="10"/>
        <color theme="1"/>
        <rFont val="Calibri"/>
      </rPr>
      <t>Static banner(6): 16/04 - 18/04
Pop up(16h-19h): 17/04</t>
    </r>
  </si>
  <si>
    <r>
      <rPr>
        <sz val="10"/>
        <rFont val="Calibri"/>
      </rPr>
      <t xml:space="preserve">Deadline 2/4
</t>
    </r>
    <r>
      <rPr>
        <u/>
        <sz val="10"/>
        <color rgb="FF1155CC"/>
        <rFont val="Calibri"/>
      </rPr>
      <t>https://drive.google.com/drive/u/0/folders/1OSu9Ef3_v-P7QVIfeBTLqelstclfvsWt</t>
    </r>
  </si>
  <si>
    <t>Key mess: Phúc Long khao deal giảm đến 50k
Phúc Long khao deal giảm đến 50k
Nhập code: BAUPL50: 10% cap 50k
BAUPLFS12: giảm freeship 12k mbs 60k
Location: NW
TImeline: 21-31/3</t>
  </si>
  <si>
    <t>21/03 - 31/03</t>
  </si>
  <si>
    <t>sj-phuc-long-50k</t>
  </si>
  <si>
    <r>
      <rPr>
        <sz val="10"/>
        <color theme="1"/>
        <rFont val="Calibri"/>
      </rPr>
      <t xml:space="preserve">- Key message: </t>
    </r>
    <r>
      <rPr>
        <b/>
        <sz val="10"/>
        <color theme="1"/>
        <rFont val="Calibri"/>
      </rPr>
      <t>Bánh Mì Bà Huynh Giảm 40%</t>
    </r>
    <r>
      <rPr>
        <sz val="10"/>
        <color theme="1"/>
        <rFont val="Calibri"/>
      </rPr>
      <t xml:space="preserve">
- Scheme: Bánh mì Bà Huynh Đặc Biệt giảm 40% khi mua kèm 1 trong các món sau:
+ Nước ép dưa hấu
+ Nước ép chanh dây
+ Cà phê sữa Madam Win
+ Cà phê kem muối Madam Win
- Timeline: 22/04 - 24/04
- Location: HCM</t>
    </r>
  </si>
  <si>
    <t>Pick: Bánh mì</t>
  </si>
  <si>
    <t>Thêm element: 
+ trải thảm
+ hoa, lá xung quanh
+ ngò dưa leo đồ chua bay ra 
Thiết kế mới, khác các KV cũ</t>
  </si>
  <si>
    <r>
      <rPr>
        <b/>
        <sz val="10"/>
        <color theme="1"/>
        <rFont val="Calibri"/>
      </rPr>
      <t xml:space="preserve">1 Combo 3:
</t>
    </r>
    <r>
      <rPr>
        <sz val="10"/>
        <color theme="1"/>
        <rFont val="Calibri"/>
      </rPr>
      <t>Static banner(6): 22/04 - 24/04
Pop up(16h-19h): 23/04</t>
    </r>
  </si>
  <si>
    <r>
      <rPr>
        <sz val="10"/>
        <rFont val="Calibri"/>
      </rPr>
      <t xml:space="preserve">Deadline 10/4
</t>
    </r>
    <r>
      <rPr>
        <u/>
        <sz val="10"/>
        <color rgb="FF1155CC"/>
        <rFont val="Calibri"/>
      </rPr>
      <t>https://drive.google.com/drive/u/0/folders/1ApUVkZv6l6EyWrTjVDJK5UcUtLGVN9Ar</t>
    </r>
    <r>
      <rPr>
        <sz val="10"/>
        <rFont val="Calibri"/>
      </rPr>
      <t xml:space="preserve"> </t>
    </r>
  </si>
  <si>
    <t>M2T1-Apr</t>
  </si>
  <si>
    <t>Key mess: Phúc Long khao deal Mua 2 Tặng 1 + voucher 40k
Scheme: Phúc Long khao trà sữa mua 2 tặng 1
Nhập code: INDIPL40 - 15% cap 40k
Location: NW
Timeline: 16, 19,21,22/4</t>
  </si>
  <si>
    <t>16/04
19/04
21/04
22/04</t>
  </si>
  <si>
    <r>
      <rPr>
        <sz val="10"/>
        <rFont val="Calibri"/>
      </rPr>
      <t xml:space="preserve">8/4 </t>
    </r>
    <r>
      <rPr>
        <u/>
        <sz val="10"/>
        <color rgb="FF1155CC"/>
        <rFont val="Calibri"/>
      </rPr>
      <t>https://drive.google.com/drive/u/0/folders/1vE8a8SqGKS0wVkwMIwTL7RyNfTBBXl1l</t>
    </r>
    <r>
      <rPr>
        <sz val="10"/>
        <rFont val="Calibri"/>
      </rPr>
      <t xml:space="preserve"> </t>
    </r>
  </si>
  <si>
    <t>sj-phuclong-40k</t>
  </si>
  <si>
    <t>10k - Apr</t>
  </si>
  <si>
    <t>Key mess: Thứ Năm Rồi - Phúc Long Thôi
Deal 10k + Voucher 40K
Scheme: Phúc Long khao trà sữa 10k cho đơn từ 110k
Áp dụng cho món:Trà Lài Mãng Cầu, Hồng Trà Sữa.Hồng Trà Latte Mây Nguyên Vị
Nhập code: INDIPL40 - 15% cap 40k
Location: NW
Timeline: 17/4</t>
  </si>
  <si>
    <t>17/04</t>
  </si>
  <si>
    <r>
      <rPr>
        <sz val="10"/>
        <rFont val="Calibri"/>
      </rPr>
      <t xml:space="preserve">8/4     </t>
    </r>
    <r>
      <rPr>
        <u/>
        <sz val="10"/>
        <color rgb="FF1155CC"/>
        <rFont val="Calibri"/>
      </rPr>
      <t xml:space="preserve">https://drive.google.com/drive/u/0/folders/1FmhCCRKyhjiYaD-3nxagyW826SEAwwr3 </t>
    </r>
  </si>
  <si>
    <t>sj-phuclong-10k</t>
  </si>
  <si>
    <t>Combo 119k_Apr</t>
  </si>
  <si>
    <t>Key mess: Phúc Long Mời Deal Giữa Tháng
Combo 119k + Voucher 40K
Scheme: Phúc Long khao combo trà sữa 3 ly 119k
Nhập code: INDIPL40 - 15% cap 40k
Location: NW
Timeline: 14,15,28,29/4</t>
  </si>
  <si>
    <t>14/04 - 15/04
28/04 - 29/04</t>
  </si>
  <si>
    <r>
      <rPr>
        <sz val="10"/>
        <rFont val="Calibri"/>
      </rPr>
      <t xml:space="preserve">3/4 </t>
    </r>
    <r>
      <rPr>
        <u/>
        <sz val="10"/>
        <color rgb="FF1155CC"/>
        <rFont val="Calibri"/>
      </rPr>
      <t>https://drive.google.com/drive/u/0/folders/1ioD-MAJ9GtPQRDHP8BN6H9vOhCZQOovL</t>
    </r>
  </si>
  <si>
    <t>sj-phuclong-119k</t>
  </si>
  <si>
    <t>M3T2-Apr</t>
  </si>
  <si>
    <t>Key mess:Chào tháng 4 Phúc Long khao
Combo 89k + Voucher 40k
Scheme: Phúc Long khao combo 2 ly 89k
Nhập code: INDIPL40 - 15% cap 40k
Location: NW
Timeline: 25/4</t>
  </si>
  <si>
    <t>25/04</t>
  </si>
  <si>
    <t>https://drive.google.com/drive/folders/114puMtWqRa-wYeYeSBs1uBH2jmGbFVTa</t>
  </si>
  <si>
    <t>sj-phuclong-b3g2</t>
  </si>
  <si>
    <t>Key message:  KOI THÉ MỜI BẠN 45.000Đ
Scheme: 
KOITHE45 - 45k mbs 280k
KOITHE35 - 35k mbs 150k
KOITHE25 - 28k mbs 100k
KOITHE16 - 16k mbs 50k
Timeline: 11,18,25/4
Location: HCM, Hà Nội, Đà Nẵng, Bình Dương, Hải Phòng, Vũng Tàu, Huế, Đồng Nai</t>
  </si>
  <si>
    <t>11/04
18/04
25/04</t>
  </si>
  <si>
    <t>sj-koi-the-45</t>
  </si>
  <si>
    <t>129k</t>
  </si>
  <si>
    <t>KFC Khao Tiệc Combo 129K + voucher 99K
"Độc Quyền Combo 129k
2 miếng Gà + 1 Burger Tôm + 1 Bắp Cải Trộn (L) + 2 ly Pepsi (L)
Giá gốc 171K giảm còn 129K"</t>
  </si>
  <si>
    <t>21/04 - 30/04/2025</t>
  </si>
  <si>
    <r>
      <rPr>
        <sz val="10"/>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</si>
  <si>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r>
      <rPr>
        <u/>
        <sz val="10"/>
        <color rgb="FF1155CC"/>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</si>
  <si>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r>
      <rPr>
        <sz val="10"/>
        <rFont val="Calibri"/>
      </rPr>
      <t xml:space="preserve">10/4 </t>
    </r>
    <r>
      <rPr>
        <u/>
        <sz val="10"/>
        <color rgb="FF1155CC"/>
        <rFont val="Calibri"/>
      </rPr>
      <t>https://drive.google.com/drive/u/0/folders/1jT9FUtYlcTXs60n9oMMiodfEAWaOP6hW</t>
    </r>
  </si>
  <si>
    <t>sj-kfc-129k</t>
  </si>
  <si>
    <r>
      <rPr>
        <sz val="10"/>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</si>
  <si>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r>
      <rPr>
        <u/>
        <sz val="10"/>
        <color rgb="FF1155CC"/>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</si>
  <si>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r>
      <rPr>
        <sz val="10"/>
        <rFont val="Calibri"/>
      </rPr>
      <t xml:space="preserve">https://drive.google.com/drive/u/0/folders/1s7wzJmZgbuTvd2v6ebCic-6xBg-S-TN4
--
14/4 ver template mới </t>
    </r>
    <r>
      <rPr>
        <u/>
        <sz val="10"/>
        <color rgb="FF1155CC"/>
        <rFont val="Calibri"/>
      </rPr>
      <t>https://drive.google.com/drive/u/0/folders/1tR7Myk7blkn8oVF2hwHHIZHqY3slaD-L</t>
    </r>
  </si>
  <si>
    <t>sj-kfc-70k</t>
  </si>
  <si>
    <t>97k</t>
  </si>
  <si>
    <t>KFC KHAO DEAL ĐỘC QUYỀN MỪNG ĐẠI LỄ CHỈ 97K
"3 Gà +1 khoai tây chiên + 1 Pepsi (giá gốc 143k giảm còn 119k)
Nhập mã KFC22K giảm 22k cho đơn 119k"</t>
  </si>
  <si>
    <t>7/4 - 14/4</t>
  </si>
  <si>
    <r>
      <rPr>
        <sz val="10"/>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</si>
  <si>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r>
      <rPr>
        <u/>
        <sz val="10"/>
        <color rgb="FF1155CC"/>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</si>
  <si>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t>sj-kfc-97k</t>
  </si>
  <si>
    <t>1-6/4</t>
  </si>
  <si>
    <t>"Mua 2 Tặng 2 + Voucher 50.000 
"Combo 2 Gà 1 nước tặng 2 Gà 1 nước giá gốc 198 về 109k
Khoai tây chiên PS 50% về 15K"
MCD50 50k MBS 229k</t>
  </si>
  <si>
    <t>https://drive.google.com/drive/u/0/folders/152w7_X2UoaIVZ7eGFQbsdOhCgm1uwTC9</t>
  </si>
  <si>
    <t>sj-mcdonalds-b2g2</t>
  </si>
  <si>
    <t>73K</t>
  </si>
  <si>
    <t xml:space="preserve"> McDonald's Khao combo độc quyền chỉ 73k
Combo Độc Quyền 73k ( 1 Gà + 1 Khoai + 1 Nước )   giá gốc 98k giảm về 73k</t>
  </si>
  <si>
    <t>7-10/4
14-17/4
21-24/4
28-30/4</t>
  </si>
  <si>
    <r>
      <rPr>
        <sz val="10"/>
        <rFont val="Calibri"/>
      </rPr>
      <t xml:space="preserve">4/4/2025 </t>
    </r>
    <r>
      <rPr>
        <u/>
        <sz val="10"/>
        <color rgb="FF1155CC"/>
        <rFont val="Calibri"/>
      </rPr>
      <t>https://drive.google.com/drive/u/0/folders/1JxdfsgLENA-gUI6IM8tWc3X7CmljXKMO</t>
    </r>
  </si>
  <si>
    <t>sj-mcdonalds-73k</t>
  </si>
  <si>
    <r>
      <rPr>
        <sz val="10"/>
        <color theme="1"/>
        <rFont val="Calibri"/>
      </rPr>
      <t xml:space="preserve">- Key message: </t>
    </r>
    <r>
      <rPr>
        <b/>
        <sz val="10"/>
        <color theme="1"/>
        <rFont val="Calibri"/>
      </rPr>
      <t>McDonald's Mời Deal Ngon Giảm 50.000</t>
    </r>
    <r>
      <rPr>
        <sz val="10"/>
        <color theme="1"/>
        <rFont val="Calibri"/>
      </rPr>
      <t xml:space="preserve">
- Scheme: Combo  + Voucher 50.000
Phần Ăn Cỡ Vừa 2 Miếng Gà Rán 137k-&gt;99k
- Voucher: MCD50 50k MBS 229k
-Location: nw
</t>
    </r>
  </si>
  <si>
    <t>sj-deal-mcdonalds</t>
  </si>
  <si>
    <t>M2T1 1-4.4</t>
  </si>
  <si>
    <r>
      <rPr>
        <sz val="10"/>
        <color theme="1"/>
        <rFont val="Calibri"/>
      </rPr>
      <t xml:space="preserve">KATINAT Mua 2 Tặng 1 + Voucher 50k 
Combo Gốc: Bơ Già Dừa Non (L) + 1 Cóc Cóc Đác Đác (L)
Tặng 1 trong 3 món sau: HiBi Sơ Ri (L)/ Cóc Cóc Đác Đác L/TS chôm chôm L
Giá gốc: 207k
Giá bán: 128k
</t>
    </r>
    <r>
      <rPr>
        <b/>
        <i/>
        <sz val="10"/>
        <color theme="1"/>
        <rFont val="Calibri"/>
      </rPr>
      <t xml:space="preserve">Duy nhất 04.04: Mua 1 tặng 1 (Bơ Già Dừa Non tặng Oolong Nướng Sữa giá 55k/2ly)
</t>
    </r>
    <r>
      <rPr>
        <sz val="10"/>
        <color theme="1"/>
        <rFont val="Calibri"/>
      </rPr>
      <t xml:space="preserve">
Voucher: KATINAT50k giảm 25% mbs 60k cap 50k
Timeline: 01/04 - 04/04</t>
    </r>
  </si>
  <si>
    <t>01/04 -04/04</t>
  </si>
  <si>
    <t>SPH (14h-17h): 01/04
HTC (8h-16h): 01/04
Static banner: 03/04
Pop-up (13h-16h): 02/04
HTC (0h-8h): 03/04</t>
  </si>
  <si>
    <t>SPH (14h-17h): 01/04
HTC (8h-16h): 01/04
Static banner: 03/04
Floating (13h-16h): 02/04
HTC (0h-8h): 03/04</t>
  </si>
  <si>
    <r>
      <rPr>
        <sz val="10"/>
        <rFont val="Calibri"/>
      </rPr>
      <t xml:space="preserve">KV cũ: </t>
    </r>
    <r>
      <rPr>
        <u/>
        <sz val="10"/>
        <color rgb="FF1155CC"/>
        <rFont val="Calibri"/>
      </rPr>
      <t xml:space="preserve">https://drive.google.com/drive/folders/1pMD_NzmZoG3VjJvaMag2GRozoOq9jtff
</t>
    </r>
    <r>
      <rPr>
        <sz val="10"/>
        <rFont val="Calibri"/>
      </rPr>
      <t xml:space="preserve">01/04 có KV mới, apply cho KV từ 13h 02/04
</t>
    </r>
    <r>
      <rPr>
        <u/>
        <sz val="10"/>
        <color rgb="FF1155CC"/>
        <rFont val="Calibri"/>
      </rPr>
      <t>https://drive.google.com/drive/u/0/folders/1LiFau71oTVepFDYf04ZVwjzr9yM11mj2</t>
    </r>
  </si>
  <si>
    <t>jb-katinat-b2g1</t>
  </si>
  <si>
    <t>M2T1 25.4 (Huỷ deal)</t>
  </si>
  <si>
    <r>
      <rPr>
        <sz val="10"/>
        <color theme="1"/>
        <rFont val="Calibri"/>
      </rPr>
      <t>Mua 2 Tặng 1 + voucher 50k 
Combo Gốc: Bơ Già Dừa Non (L) + 1 Iki Matcha Latte (S)
Tặng 1 trong 3 món sau:</t>
    </r>
    <r>
      <rPr>
        <strike/>
        <sz val="10"/>
        <color theme="1"/>
        <rFont val="Calibri"/>
      </rPr>
      <t xml:space="preserve"> Iki Matcha Tàu Hủ (S)/ Cóc Cóc Đác Đác L/TS chôm chôm L</t>
    </r>
    <r>
      <rPr>
        <sz val="10"/>
        <color theme="1"/>
        <rFont val="Calibri"/>
      </rPr>
      <t xml:space="preserve"> </t>
    </r>
    <r>
      <rPr>
        <sz val="10"/>
        <color rgb="FF0000FF"/>
        <rFont val="Calibri"/>
      </rPr>
      <t>HiBi Sơ Ri (L)/ Cóc Cóc Đác Đác L/Oolong Ba Lá</t>
    </r>
    <r>
      <rPr>
        <sz val="10"/>
        <color theme="1"/>
        <rFont val="Calibri"/>
      </rPr>
      <t xml:space="preserve">
Giá gốc: </t>
    </r>
    <r>
      <rPr>
        <strike/>
        <sz val="10"/>
        <color theme="1"/>
        <rFont val="Calibri"/>
      </rPr>
      <t>197k</t>
    </r>
    <r>
      <rPr>
        <sz val="10"/>
        <color theme="1"/>
        <rFont val="Calibri"/>
      </rPr>
      <t xml:space="preserve"> </t>
    </r>
    <r>
      <rPr>
        <sz val="10"/>
        <color rgb="FF0000FF"/>
        <rFont val="Calibri"/>
      </rPr>
      <t>207k</t>
    </r>
    <r>
      <rPr>
        <sz val="10"/>
        <color theme="1"/>
        <rFont val="Calibri"/>
      </rPr>
      <t xml:space="preserve">
Giá bán: 128k
Voucher: KATINAT50K giảm 25% cap 50k mbs 60k
Timeline: 25/04</t>
    </r>
  </si>
  <si>
    <t>SPH (5h-10h): 25/04
Flash sale banner: 25/04</t>
  </si>
  <si>
    <t>SPH (12h-14h): 25/04
Flash sale banner: 25/04</t>
  </si>
  <si>
    <r>
      <rPr>
        <sz val="10"/>
        <rFont val="Calibri"/>
      </rPr>
      <t xml:space="preserve">01/04 </t>
    </r>
    <r>
      <rPr>
        <u/>
        <sz val="10"/>
        <color rgb="FF1155CC"/>
        <rFont val="Calibri"/>
      </rPr>
      <t>https://drive.google.com/drive/u/0/folders/1LiFau71oTVepFDYf04ZVwjzr9yM11mj2</t>
    </r>
  </si>
  <si>
    <t>jb-katinat-tea-b2g1</t>
  </si>
  <si>
    <t>BOGO 4.4</t>
  </si>
  <si>
    <t>Mua 1 Tặng 1 + voucher 50k
Mua 1 bơ già dừa non size S tặng 1 Oolong Nướng Sữa Size L
Giá gốc: 109k
Giá giảm: 55k
Upsize bơ L: + 14k"
Voucher: KATINAT50K giảm 25% cap 50k mbs 60k
Timeline: 04.04</t>
  </si>
  <si>
    <t>back up banner</t>
  </si>
  <si>
    <r>
      <rPr>
        <sz val="10"/>
        <rFont val="Calibri"/>
      </rPr>
      <t xml:space="preserve">31/03 </t>
    </r>
    <r>
      <rPr>
        <u/>
        <sz val="10"/>
        <color rgb="FF1155CC"/>
        <rFont val="Calibri"/>
      </rPr>
      <t>https://drive.google.com/drive/u/0/folders/1I1HWxU00Wx4R5OIQQhhJd0I1c05cAFcZ</t>
    </r>
  </si>
  <si>
    <t>jb-katinat-tea-b1g1</t>
  </si>
  <si>
    <t>Combo 88k</t>
  </si>
  <si>
    <r>
      <rPr>
        <sz val="11"/>
        <color theme="1"/>
        <rFont val="Calibri"/>
      </rPr>
      <t>KATINAT KHAO KATIES
Combo 2 ly size L Best-sellers + voucher 50k
- Cóc Cóc Đác Đác
- Bơ Già Dừa Non
Giá gốc: 138,000
Giá giảm: 88,000
Voucher: KATINAT50K giảm 25% cap 50k
Timeline:</t>
    </r>
    <r>
      <rPr>
        <strike/>
        <sz val="11"/>
        <color theme="1"/>
        <rFont val="Calibri"/>
      </rPr>
      <t xml:space="preserve"> 21/04 -30/04</t>
    </r>
    <r>
      <rPr>
        <sz val="11"/>
        <color theme="1"/>
        <rFont val="Calibri"/>
      </rPr>
      <t xml:space="preserve"> </t>
    </r>
    <r>
      <rPr>
        <sz val="11"/>
        <color rgb="FF0000FF"/>
        <rFont val="Calibri"/>
      </rPr>
      <t>21-25 &amp; 28/4</t>
    </r>
  </si>
  <si>
    <t>21/04 - 30/04</t>
  </si>
  <si>
    <r>
      <rPr>
        <u/>
        <sz val="10"/>
        <color rgb="FF1155CC"/>
        <rFont val="Calibri"/>
      </rPr>
      <t xml:space="preserve">https://docs.google.com/spreadsheets/d/1v-VOk9jEoQ8q98sN0Eiy-f8odAhvkEb3FzMR_IA8nGM/edit?gid=1560921495#gid=1560921495&amp;range=A:A
</t>
    </r>
    <r>
      <rPr>
        <sz val="10"/>
        <rFont val="Calibri"/>
      </rPr>
      <t xml:space="preserve">Mex mới từ 22/4: </t>
    </r>
    <r>
      <rPr>
        <u/>
        <sz val="10"/>
        <color rgb="FF1155CC"/>
        <rFont val="Calibri"/>
      </rPr>
      <t xml:space="preserve">https://docs.google.com/spreadsheets/d/1v-VOk9jEoQ8q98sN0Eiy-f8odAhvkEb3FzMR_IA8nGM/edit?gid=1271761226#gid=1271761226&amp;range=B:B
</t>
    </r>
    <r>
      <rPr>
        <sz val="10"/>
        <rFont val="Calibri"/>
      </rPr>
      <t xml:space="preserve">Mex mới từ 28/04: </t>
    </r>
    <r>
      <rPr>
        <u/>
        <sz val="10"/>
        <color rgb="FF1155CC"/>
        <rFont val="Calibri"/>
      </rPr>
      <t>https://docs.google.com/spreadsheets/d/1v-VOk9jEoQ8q98sN0Eiy-f8odAhvkEb3FzMR_IA8nGM/edit?gid=1271761226#gid=1271761226&amp;range=F:F</t>
    </r>
  </si>
  <si>
    <t>IG SPF Story: 21/04
Pop-up (6h-10h): 21/04
[HN ĐN] Floating  13h-16h
Flash sale banner: 22/04, 23/04
SPF Page: 24/04</t>
  </si>
  <si>
    <t>IG SPF Story: 21/04
Floating (13h-16h): 21/04
Flash sale banner: 22/04, 23/04
SPF Page: 24/04</t>
  </si>
  <si>
    <r>
      <rPr>
        <sz val="10"/>
        <color rgb="FF000000"/>
        <rFont val="Calibri"/>
      </rPr>
      <t xml:space="preserve">14/04 </t>
    </r>
    <r>
      <rPr>
        <u/>
        <sz val="10"/>
        <color rgb="FF1155CC"/>
        <rFont val="Calibri"/>
      </rPr>
      <t>https://drive.google.com/drive/u/0/folders/13t-6ngD5gt4e2vQQroSlXKJy5zBMZ8Pz</t>
    </r>
  </si>
  <si>
    <t>jb-katinat-88k</t>
  </si>
  <si>
    <t>BAU 1K</t>
  </si>
  <si>
    <r>
      <rPr>
        <sz val="10"/>
        <color theme="1"/>
        <rFont val="Calibri"/>
      </rPr>
      <t xml:space="preserve">KATINAT khao deal 1K + voucher 50k
Cam Quế Hồng Đài (1k MBS </t>
    </r>
    <r>
      <rPr>
        <sz val="10"/>
        <color rgb="FF0000FF"/>
        <rFont val="Calibri"/>
      </rPr>
      <t>249</t>
    </r>
    <r>
      <rPr>
        <sz val="10"/>
        <color theme="1"/>
        <rFont val="Calibri"/>
      </rPr>
      <t>k)
Giá gốc 54k 
Giới hạn 1 phần 1 đơn 
Voucher: KATINAT50K giảm 25% cap 50k
Timeline: 01/04 - 30/04</t>
    </r>
  </si>
  <si>
    <t>01/04 - 30/04</t>
  </si>
  <si>
    <t>Hometop banner (13h-24h): 08/04,10/04
Bottom banner: 09/04
Pop-up (6h-10h): 09/04
SPF Page: 11/04</t>
  </si>
  <si>
    <t>Hometop banner (13h-24h): 08/04,10/04
Bottom banner: 09/04
Pop-up (13h-16h): 09/04
SPF Page: 11/04</t>
  </si>
  <si>
    <r>
      <rPr>
        <sz val="10"/>
        <rFont val="Calibri"/>
      </rPr>
      <t xml:space="preserve">01/04 </t>
    </r>
    <r>
      <rPr>
        <u/>
        <sz val="10"/>
        <color rgb="FF1155CC"/>
        <rFont val="Calibri"/>
      </rPr>
      <t>https://drive.google.com/drive/u/0/folders/1nSzal8iGsMPAdcTSlFKZpDgwT04RFgFm</t>
    </r>
  </si>
  <si>
    <t>jb-katinat-1k</t>
  </si>
  <si>
    <t>BAU 30%</t>
  </si>
  <si>
    <r>
      <rPr>
        <sz val="10"/>
        <color theme="1"/>
        <rFont val="Calibri"/>
      </rPr>
      <t xml:space="preserve">Khao 30% + voucher 50k
- Trà Sữa 30k (giá gốc 44k)
(size M, +14k size L) Oolong Nướng Sữa
- Sô-cô-la lạnh 54k -&gt; 43k
</t>
    </r>
    <r>
      <rPr>
        <strike/>
        <sz val="10"/>
        <color theme="1"/>
        <rFont val="Calibri"/>
      </rPr>
      <t xml:space="preserve">- Bơ già dừa non free upsize: size L 69k -&gt; 55k
</t>
    </r>
    <r>
      <rPr>
        <sz val="10"/>
        <color theme="1"/>
        <rFont val="Calibri"/>
      </rPr>
      <t xml:space="preserve">
KATINAT50K giảm 25% cap 50k
Timeline 01/04 - 20/04</t>
    </r>
  </si>
  <si>
    <t>01/04 - 20/04</t>
  </si>
  <si>
    <t>Bottom banner: 15/04
Flash sale banner: 16/04
Story IG SPF: 17/04
SPH (19h-22h): 18/04</t>
  </si>
  <si>
    <t xml:space="preserve">Bottom banner: 15/04
Flash sale banner: 16/04
Hometop banner: 17/04
Story IG SPF: 17/04
SPH (12h-14h): 18/04
</t>
  </si>
  <si>
    <r>
      <rPr>
        <sz val="10"/>
        <rFont val="Calibri"/>
      </rPr>
      <t xml:space="preserve">01/04 </t>
    </r>
    <r>
      <rPr>
        <u/>
        <sz val="10"/>
        <color rgb="FF1155CC"/>
        <rFont val="Calibri"/>
      </rPr>
      <t>https://drive.google.com/drive/u/0/folders/1s44QzL2_q-_iy_M7jtdFz93ET_fSar7n</t>
    </r>
  </si>
  <si>
    <t>jb-katinat-30</t>
  </si>
  <si>
    <t>"POPEYES ĐẠI TIỆC
 MUA 1 TẶNG 1 + Voucher 100k"
"Mua Combo A [Combo: 2 Gà Tắm Nước Mắm/ 2 Gà White Cheese + 1 Khoai Tây Chiên (vừa) +  1 Nước ngọt]
Tặng Combo B [Combo: 1 Burger Tôm+ 1 Gà Popcorn + 1 Bắp Cải Trộn (vừa) + 1 Nước ngọt]"
SPFBRAND100 giảm 11% cap 100k</t>
  </si>
  <si>
    <t xml:space="preserve">04-06
10-13
15, 18-20
26 29 30/04
</t>
  </si>
  <si>
    <r>
      <rPr>
        <sz val="10"/>
        <rFont val="Calibri"/>
      </rPr>
      <t xml:space="preserve">
Danh sách ID Mex: </t>
    </r>
    <r>
      <rPr>
        <u/>
        <sz val="10"/>
        <color rgb="FF1155CC"/>
        <rFont val="Calibri"/>
      </rPr>
      <t>https://docs.google.com/spreadsheets/d/1KmfXaYNxTvOqlFm0awngGgwSbAkphKf3/edit#gid=264214317</t>
    </r>
  </si>
  <si>
    <r>
      <rPr>
        <sz val="10"/>
        <rFont val="Calibri"/>
      </rPr>
      <t xml:space="preserve">
Danh sách ID Mex: </t>
    </r>
    <r>
      <rPr>
        <u/>
        <sz val="10"/>
        <color rgb="FF1155CC"/>
        <rFont val="Calibri"/>
      </rPr>
      <t>https://docs.google.com/spreadsheets/d/1KmfXaYNxTvOqlFm0awngGgwSbAkphKf3/edit#gid=264214317</t>
    </r>
  </si>
  <si>
    <r>
      <rPr>
        <sz val="10"/>
        <rFont val="Calibri"/>
      </rPr>
      <t xml:space="preserve">
Danh sách ID Mex: </t>
    </r>
    <r>
      <rPr>
        <u/>
        <sz val="10"/>
        <color rgb="FF1155CC"/>
        <rFont val="Calibri"/>
      </rPr>
      <t>https://docs.google.com/spreadsheets/d/1KmfXaYNxTvOqlFm0awngGgwSbAkphKf3/edit#gid=264214317</t>
    </r>
  </si>
  <si>
    <r>
      <rPr>
        <sz val="10"/>
        <rFont val="Calibri"/>
      </rPr>
      <t xml:space="preserve">19/3 </t>
    </r>
    <r>
      <rPr>
        <u/>
        <sz val="10"/>
        <color rgb="FF1155CC"/>
        <rFont val="Calibri"/>
      </rPr>
      <t>https://drive.google.com/drive/u/0/folders/1MWaByvKiDDOEY4dQqahCo3VkO3rbpe68</t>
    </r>
  </si>
  <si>
    <t>sj-popeyes-b1g1</t>
  </si>
  <si>
    <t>" POPEYES MỪNG LỄ LỚN
COMBO GIẢM 40% + FREESHIP"
"Combo giảm 40%
1 Burger Gà/ Mỳ Ý + Nước 
Giá gốc: 75k -&gt; Giá Giảm: 45k" POPEYESFS15 Giảm 15k phí ship MBS 50k</t>
  </si>
  <si>
    <t>1-03
07-09
14, 16-17
21-25/04
27-28/04</t>
  </si>
  <si>
    <r>
      <rPr>
        <sz val="10"/>
        <rFont val="Calibri"/>
      </rPr>
      <t xml:space="preserve">
Danh sách ID Mex: </t>
    </r>
    <r>
      <rPr>
        <u/>
        <sz val="10"/>
        <color rgb="FF1155CC"/>
        <rFont val="Calibri"/>
      </rPr>
      <t>https://docs.google.com/spreadsheets/d/1KmfXaYNxTvOqlFm0awngGgwSbAkphKf3/edit#gid=264214317</t>
    </r>
  </si>
  <si>
    <r>
      <rPr>
        <sz val="10"/>
        <rFont val="Calibri"/>
      </rPr>
      <t xml:space="preserve">
Danh sách ID Mex: </t>
    </r>
    <r>
      <rPr>
        <u/>
        <sz val="10"/>
        <color rgb="FF1155CC"/>
        <rFont val="Calibri"/>
      </rPr>
      <t>https://docs.google.com/spreadsheets/d/1KmfXaYNxTvOqlFm0awngGgwSbAkphKf3/edit#gid=264214317</t>
    </r>
  </si>
  <si>
    <r>
      <rPr>
        <sz val="10"/>
        <rFont val="Calibri"/>
      </rPr>
      <t xml:space="preserve">
Danh sách ID Mex: </t>
    </r>
    <r>
      <rPr>
        <u/>
        <sz val="10"/>
        <color rgb="FF1155CC"/>
        <rFont val="Calibri"/>
      </rPr>
      <t>https://docs.google.com/spreadsheets/d/1KmfXaYNxTvOqlFm0awngGgwSbAkphKf3/edit#gid=264214317</t>
    </r>
  </si>
  <si>
    <t>https://drive.google.com/drive/u/0/folders/1Xy1RGA2nfRG87TTeNSq6OEdER6KiGEon</t>
  </si>
  <si>
    <t>sj-popeyes-40</t>
  </si>
  <si>
    <t>1K</t>
  </si>
  <si>
    <r>
      <rPr>
        <sz val="10"/>
        <color theme="1"/>
        <rFont val="Calibri"/>
      </rPr>
      <t xml:space="preserve">MỪNG ĐẠI LỄ
DOMINO’S PIZZA KHAO
</t>
    </r>
    <r>
      <rPr>
        <sz val="10"/>
        <color rgb="FFFF0000"/>
        <rFont val="Calibri"/>
      </rPr>
      <t xml:space="preserve">MÓN </t>
    </r>
    <r>
      <rPr>
        <sz val="10"/>
        <color theme="1"/>
        <rFont val="Calibri"/>
      </rPr>
      <t>1.000VND + Voucher 80.000VND
"Detail scheme: Pizza giá 1.000VND + Voucher giảm đến 80k
+ Mua 1 pizza size 9''/12'' bất kỳ trong list:
Pizza Hải Sản Xốt Pesto ""Chanh Sả""/ Seafood Lime Pesto Pizza
Pizza Hải Sản Xốt Kim Quất/ Seafood Citrus Cocktail Pizza
Pizza Hải Sản Xốt Xoài/ Seafood Mango Creamy Pizza
Pizza Hải Sản Xốt Vải/ Seafood Lychee Spicy Pizza
Pizza Hải Sản 4 Mùa/ Seafood Four Seasons Pizza
Pizza Hải Sản Xốt Mayonnaise/ Ocean Mania Pizza
Pizza Hải Sản Nhiệt Đới Xốt Tiêu/ Pizzamin Sea Pizza
Pizza Hải Sản Xốt Cà Chua/ Seafood Delight Pizza
Pizza Bò &amp; Tôm Nướng Kiểu Mỹ/ Surf &amp; Turf Pizza
+ Sẽ được mua 1 bánh pizza size 7'' với giá 1.000VND (giá gốc 105.000VND)
Pizza Gà Phô Mai Thịt Heo Xông Khói/ Cheesy Chicken Bacon Pizza
Pizza Dăm Bông Dứa Kiểu Hawaii/ Hawaiian Pizza
Pizza Xúc Xích Xốt Phô Mai/ Sausage Kid Mania Pizza
Pizza Thanh Cua Dứa Xốt Phô Mai/ Crab &amp; Pineapple Pizza
Pizza Dăm Bông Bắp Xốt Phô Mai/ Ham &amp; Corn Pizza"
 DOMINOS80K 80k MBS 300k</t>
    </r>
  </si>
  <si>
    <r>
      <rPr>
        <sz val="10"/>
        <rFont val="Calibri"/>
      </rPr>
      <t xml:space="preserve">20/3 </t>
    </r>
    <r>
      <rPr>
        <u/>
        <sz val="10"/>
        <color rgb="FF1155CC"/>
        <rFont val="Calibri"/>
      </rPr>
      <t>https://drive.google.com/drive/u/0/folders/1THQZtVzpzMV65psX0euW0IDWFO7Y2yHQ</t>
    </r>
  </si>
  <si>
    <t>sj-dominos-1k</t>
  </si>
  <si>
    <t>MỪNG ĐẠI LỄ
DOMINO’S PIZZA KHAO
COMBO 99.000VND + Voucher 80.000VND
"Detail scheme: Combo giá 99.000VND + Voucher giảm đến 80k
+ Mua 1 bánh pizza size 7'' (giá gốc 105.000VND)
Pizza Gà Phô Mai Thịt Heo Xông Khói/ Cheesy Chicken Bacon Pizza
Pizza Dăm Bông Dứa Kiểu Hawaii/ Hawaiian Pizza
Pizza Xúc Xích Xốt Phô Mai/ Sausage Kid Mania Pizza
Pizza Thanh Cua Dứa Xốt Phô Mai/ Crab &amp; Pineapple Pizza
Pizza Dăm Bông Bắp Xốt Phô Mai/ Ham &amp; Corn Pizza
+ Mua 1 món ăn kèm (giá gốc 59.000VND)
Bánh Mì Nướng Bơ Tỏi/ Butter Garlic Bread
Bánh Phô Mai Xốt Sô-Cô-La/ Chocolate Cheese Bite"
=&gt; 2 món đó ở trong combo 164k DOMINOS80K 80k MBS 300k</t>
  </si>
  <si>
    <r>
      <rPr>
        <sz val="10"/>
        <rFont val="Calibri"/>
      </rPr>
      <t xml:space="preserve">20/3 </t>
    </r>
    <r>
      <rPr>
        <u/>
        <sz val="10"/>
        <color rgb="FF1155CC"/>
        <rFont val="Calibri"/>
      </rPr>
      <t>https://drive.google.com/drive/u/0/folders/1DK4XIj3KCYY_msmLlr6-J17KJuDyKWrM</t>
    </r>
  </si>
  <si>
    <t>sj-dominos-99k</t>
  </si>
  <si>
    <t>Key mess: COMBO PIZZA NÚI LỬA PHÔ MAI
ĐỘC BẢN TỪ DOMINO'S
COMBO GIẢM 30% + VOUCHER 80.000 VND
Detail scheme: Combo giảm 30% (chỉ 319.000VND) + Voucher giảm đến 80k
Combo bao gồm:
 + 1 bánh pizza size 12'' (giá gốc 325.000VND), lựa chọn giữa:
Pizza Thập Cẩm Thượng Hạng/ Volcano Extravaganza Pizza 
Pizza Xúc Xích Ý Truyền Thống/ Volcano Pepperoni Pizza 
Pizza 5 Loại Thịt Thượng Hạng/ Volcano Meat Lover Pizza 
 + 1 món ăn kèm (giá gốc 59.000VND), lựa chọn giữa:
Bánh Mì Nướng Bơ Tỏi/ Butter Garlic Bread 
Xúc Xích Xông Khói Đút Lò (4 cái)/ Baked Pork Sausages (4pcs) 
 + Mua 3 thức uống nhỏ (giá gốc 75.000VND), lựa chọn giữa: 
Chai Coca-Cola/ Coke Bottle (390ml) 
Chai Fanta/ Fanta Bottle (390ml) 
Chai Sprite/ Sprite Bottle (390ml) 
Chai Dasani/ Dasani Water Bottle (510ml) 
Giá gốc combo: 459k
Giá giảm: 319k
=&gt; Giảm đến 30%
DOMINOS80K 80k MBS 320k</t>
  </si>
  <si>
    <t>18-30/04</t>
  </si>
  <si>
    <t>SPF 16h30 18/04 
Home top 16h-24h 20/04 
Floating 16h-19h 25/04
Pop up 19h-22h 24/04</t>
  </si>
  <si>
    <t xml:space="preserve">
https://drive.google.com/drive/u/0/folders/1iGrMx-OuZTFCBQSzbnEgvm3nr4fTYeh6</t>
  </si>
  <si>
    <t>sj-dominos-80</t>
  </si>
  <si>
    <r>
      <rPr>
        <sz val="10"/>
        <color theme="1"/>
        <rFont val="Calibri"/>
      </rPr>
      <t xml:space="preserve">- Key message: </t>
    </r>
    <r>
      <rPr>
        <b/>
        <sz val="10"/>
        <color theme="1"/>
        <rFont val="Calibri"/>
      </rPr>
      <t>Cơm Thố Anh Nguyễn Khao Deal 20% + Voucher 35k</t>
    </r>
    <r>
      <rPr>
        <sz val="10"/>
        <color theme="1"/>
        <rFont val="Calibri"/>
      </rPr>
      <t xml:space="preserve">
- Scheme: 
+  CTAN35 35k MBS 100k
+ P/S 20% 
thố đặc biệt bò +gà+xíu+trứng 
cơm thố gà + xá xíu 
01-30/04
- Location: TP. HCM, Nghệ An, Hà Nội, Hải Phòng, Quảng Ninh, Khánh Hoà, Đắk Lắk, Đồng Nai, Lâm Đồng, Hải Dương, Thanh Hoá</t>
    </r>
  </si>
  <si>
    <r>
      <rPr>
        <sz val="10"/>
        <rFont val="Calibri"/>
      </rPr>
      <t xml:space="preserve">Cơm xá xíu: </t>
    </r>
    <r>
      <rPr>
        <u/>
        <sz val="10"/>
        <color rgb="FF1155CC"/>
        <rFont val="Calibri"/>
      </rPr>
      <t xml:space="preserve">https://drive.google.com/drive/folders/1QVa56E8kKntZEevlqjQ6QGwIImK4p43y
</t>
    </r>
    <r>
      <rPr>
        <sz val="10"/>
        <rFont val="Calibri"/>
      </rPr>
      <t xml:space="preserve">Cơm thố đặc biệt </t>
    </r>
    <r>
      <rPr>
        <u/>
        <sz val="10"/>
        <color rgb="FF1155CC"/>
        <rFont val="Calibri"/>
      </rPr>
      <t xml:space="preserve">https://drive.google.com/drive/folders/1rfJRc5NojFcy1pWKc8zssJ1Y6ZOZVZ-r
</t>
    </r>
    <r>
      <rPr>
        <sz val="10"/>
        <rFont val="Calibri"/>
      </rPr>
      <t xml:space="preserve">Món thêm: </t>
    </r>
    <r>
      <rPr>
        <u/>
        <sz val="10"/>
        <color rgb="FF1155CC"/>
        <rFont val="Calibri"/>
      </rPr>
      <t>https://drive.google.com/drive/folders/10zmeKEmnAW8TeCTurvAGuiyM_Aehbbfe</t>
    </r>
  </si>
  <si>
    <t>https://drive.google.com/drive/folders/1Zi7tkRmUvVqLIjKh1DVZOqEMY14CjzX6</t>
  </si>
  <si>
    <t>sj-anh-nguyen-35k</t>
  </si>
  <si>
    <t>B2G2 119k</t>
  </si>
  <si>
    <t>"Mua 2 Tặng 2 + Voucher 50.000 
"Combo 2 Gà 1 nước tặng 2 Gà 1 nước giá gốc 250k về 119k
MCD50 50k MBS 229k</t>
  </si>
  <si>
    <t>"11-13/4
18-20/4"
24-30/04</t>
  </si>
  <si>
    <t>Mar.NĐ</t>
  </si>
  <si>
    <r>
      <rPr>
        <sz val="10"/>
        <color theme="1"/>
        <rFont val="Calibri"/>
      </rPr>
      <t xml:space="preserve">- Key mess: </t>
    </r>
    <r>
      <rPr>
        <b/>
        <sz val="10"/>
        <color theme="1"/>
        <rFont val="Calibri"/>
      </rPr>
      <t>Lotteria khao deal chỉ từ 33k</t>
    </r>
    <r>
      <rPr>
        <sz val="10"/>
        <color theme="1"/>
        <rFont val="Calibri"/>
      </rPr>
      <t xml:space="preserve">
- Scheme:
Lotteria Trần Hưng Đạo nhân dịp khai trương khao deal:
+ Từ 28-31/3:
Combo giảm 30% Mỳ Ý cỡ vừa + Pepsi Cỡ vừa - Giá gốc 47.000 giảm còn 33.000
Gà Rán Giòn Ngon + Pepsi Cỡ Vừa - Giá gốc 50.000 giảm còn 36.000
Khoai Tây Lắc + Pepsi Cỡ vừa - Giá gốc 53.000 giảm còn 39.000
Burger Bulgogi + Pepsi Cỡ vừa - Giá gốc 63.000 giảm còn 49.000
Combo Ngon Mê Ly: 2 Gà rán + 1 Burger Tôm + 1 Mỳ Ý + 2 Pepsi (M) - Giá Gốc 182,000đ =&gt; Giảm còn 139,000đ
LOTTERIA50 50k MBS 239k 
+ Từ 28-30/3:
Tặng Gà Nugget 3 miếng trị giá 27,000đ cho đơn từ 180,000đ
- Timeline: 28/03 - 31/03
- Location: Nam Định</t>
    </r>
  </si>
  <si>
    <t>https://docs.google.com/spreadsheets/d/1he6KxzPEPZaO8Qo5fnnVUrYtixpokKlG7UlOzjQ6988/edit?gid=1105470635#gid=1105470635</t>
  </si>
  <si>
    <r>
      <rPr>
        <b/>
        <sz val="10"/>
        <color theme="1"/>
        <rFont val="Calibri"/>
      </rPr>
      <t xml:space="preserve">1 Win 1:
NĐ
</t>
    </r>
    <r>
      <rPr>
        <sz val="10"/>
        <color theme="1"/>
        <rFont val="Calibri"/>
      </rPr>
      <t>Search Placeholder(17h-19h): 29/03, 30/03
Hometop banner(7-9): 30/03, 31/03
Static banner(1-3): 28/03, 29/03
Floating(10h-13h): 28/03
Popup(16h-19h): 31/03</t>
    </r>
  </si>
  <si>
    <t>https://drive.google.com/drive/folders/1N5iuNgdbnKlhI1zIrQuGZr5bPPD777RR</t>
  </si>
  <si>
    <t>w1-lotteria-33k</t>
  </si>
  <si>
    <t>CHEESE COFFEE
TUNG DEAL MATCHA
Mua 1 Tặng 1 + VOUCHER 50,000Đ
Mua 1 ly Gentle Matcha Lete (L) được tặng 1 ly Rich Matcha Latte (S)
- Gentle Matcha Latte (L):75
- Rich Matcha Latte (S): 65
Giá gốc: 140,000đ -&gt; 75,000đ
Voucher
CHEESE25 giảm 20% cap 25k
CHEESE35 giảm 35k mbs 200k
CHEESE50 giảm 50k mbs 280k
- Location: HCM
- Timeline: 03,04/04/2025</t>
  </si>
  <si>
    <t>03/04 - 04/04</t>
  </si>
  <si>
    <t>SPH (12h-14h): 03/04</t>
  </si>
  <si>
    <r>
      <rPr>
        <sz val="10"/>
        <rFont val="Calibri"/>
      </rPr>
      <t xml:space="preserve">mex thiết kế </t>
    </r>
    <r>
      <rPr>
        <u/>
        <sz val="10"/>
        <color rgb="FF1155CC"/>
        <rFont val="Calibri"/>
      </rPr>
      <t>https://drive.google.com/drive/folders/1qLJDk_IBl7htVL1x7iDX7v37bGYxJZ7n</t>
    </r>
  </si>
  <si>
    <t>v-cheese-b1g1</t>
  </si>
  <si>
    <t>10.4</t>
  </si>
  <si>
    <t>Key Message:
CHEESE COFFEE
TUNG DEAL MATCHA
Mua 2 tặng 2+ VOUCHER 50,000Đ
Combo 4 ly -50%
[CHỌN 4 LY trong các món sau]
_ Trà Sữa Lài Đặc Biệt (L): 69
_ Trà Sữa Nguyên Lá Đặc Biệt (L): 69
_ Trà Sữa Bơ (L): 69
_ Trà Sữa Olong Nguyên Lá (L): 65
_ Gentle Matcha Latte (L): 69
_ Matcha Latte (L): 65
Giá gốc: 260,000đ -- &gt; 130,000đ
Voucher
CHEESE25 giảm 20% cap 25k
CHEESE35 giảm 35k mbs 200k
CHEESE50 giảm 50k mbs 280k
- Location: HCM
- Timeline: 10/04/2025</t>
  </si>
  <si>
    <t>SPH (12h-14h): 10/04
HTC #2nd scroll (8h-16h): 10/04
Home top banner (12h-24h): 10/04</t>
  </si>
  <si>
    <t>https://drive.google.com/drive/folders/1jGa7Ggds3Jj6y12P_X_7aLLrvjSBxaxf</t>
  </si>
  <si>
    <t>v-combo-cheese</t>
  </si>
  <si>
    <t>17, 24.4</t>
  </si>
  <si>
    <t>Key Message:
CHEESE COFFEE
TUNG DEAL MATCHA
COMBO -30% + VOUCHER 50,000Đ
Combo 2 Ly -30%
Ly 1 :
_ Trà Sữa Nguyên Lá (L)
_ Marble Bạc Xỉu (L)
Ly 2 :
_ Trà Sữa Lài Đặc Biệt (L)
_ Trà Sữa Bơ (L)
Giá gốc: 134,000đ -- &gt; 94,000đ
Voucher
CHEESE25 giảm 20% cap 25k
CHEESE35 giảm 35k mbs 200k
CHEESE50 giảm 50k mbs 280k
- Location: HCM
- Timeline: 17,24,25/04/2025</t>
  </si>
  <si>
    <t>17, 24/04</t>
  </si>
  <si>
    <t>HTC #2nd scroll (8h-16h): 17/04
Bottom banner: 17/04
Flash sale banner: 17/04
Pop-up (6h-10h): 17/04
Hometop banner #6: 24/04
HTC (16h-24h): 24/04</t>
  </si>
  <si>
    <t>https://drive.google.com/drive/folders/1ljBlzwHcsTGdhAFk8wKkMNcEw_AfN1lN</t>
  </si>
  <si>
    <t>NEM NƯỚNG THANH THẢO</t>
  </si>
  <si>
    <r>
      <rPr>
        <sz val="10"/>
        <color theme="1"/>
        <rFont val="Calibri"/>
      </rPr>
      <t xml:space="preserve">- Key message: </t>
    </r>
    <r>
      <rPr>
        <b/>
        <sz val="10"/>
        <color theme="1"/>
        <rFont val="Calibri"/>
      </rPr>
      <t>NEM NƯỚNG THANH THẢO
GIẢM 50% + VOUCHER 99K</t>
    </r>
    <r>
      <rPr>
        <sz val="10"/>
        <color theme="1"/>
        <rFont val="Calibri"/>
      </rPr>
      <t xml:space="preserve">
- Scheme: giảm 50% món: Bún đặc biệt(thịt nướng,nem nướng,bò lá lốt) 62,000 =&gt; 31,000
SIEUTIEC40 - GIẢM 40k MBS 100k,
SIEUTIEC50 - GIẢM 50k MBS 140k, 
SIEUTIEC70 - GIẢM 70k MBS 200k,
SIEUTIEC99 - GIẢM 99k MBS 250k,
- Timeline: 05/04-19/04
- Location: Bình Dương</t>
    </r>
  </si>
  <si>
    <t>05/04-19/04</t>
  </si>
  <si>
    <t>https://docs.google.com/spreadsheets/d/18E_OF-yRmg2h6AsCfC5h1cpaQEpTfZBmesbeov1pgxs/edit?gid=0#gid=0</t>
  </si>
  <si>
    <r>
      <rPr>
        <b/>
        <sz val="10"/>
        <color theme="1"/>
        <rFont val="Calibri"/>
      </rPr>
      <t xml:space="preserve">15 Static lẻ:
</t>
    </r>
    <r>
      <rPr>
        <sz val="10"/>
        <color theme="1"/>
        <rFont val="Calibri"/>
      </rPr>
      <t>Static banner (5): 05/04 - 19/04</t>
    </r>
  </si>
  <si>
    <t>https://drive.google.com/drive/folders/12KWUDWcDfiwA8Ca7fxPSS1Hoy6h4fhGf</t>
  </si>
  <si>
    <t>a-nem-nuong-thanh-thao</t>
  </si>
  <si>
    <t>Gà Rán KFC</t>
  </si>
  <si>
    <r>
      <rPr>
        <sz val="10"/>
        <color theme="1"/>
        <rFont val="Calibri"/>
      </rPr>
      <t xml:space="preserve">- Keymess: </t>
    </r>
    <r>
      <rPr>
        <b/>
        <sz val="10"/>
        <color theme="1"/>
        <rFont val="Calibri"/>
      </rPr>
      <t>KFC Khao Tiệc Combo 129K + voucher 70K</t>
    </r>
    <r>
      <rPr>
        <sz val="10"/>
        <color theme="1"/>
        <rFont val="Calibri"/>
      </rPr>
      <t xml:space="preserve">
- Scheme: Độc Quyền Combo 129k
2 miếng Gà + 1 Burger Tôm + 1 Bắp Cải Trộn (L) + 2 ly Pepsi (L)
Giá gốc 171K giảm còn 129K
Nhập code: KFC70K giảm 70k Mbs 329K
- Location: TP. HCM, Cần Thơ, Vũng Tàu, Đồng Nai, Bình Dương, Hà Nội, Bắc Ninh, Nghệ An, Hải Phòng, Thái Nguyên, Quảng Ninh, Đà Nẵng, Lâm Đồng, Khánh Hoà, Quảng Nam, Huế,Thanh Hóa, Buôn Mê Thuột, Quy Nhơn, Long An, An Giang, Nam Định, Hải Dương, Phú Yên, Kiên Giang, Cà Mau, Bến Tre
- Timeline: 23/04, 28/04, 30/04</t>
    </r>
  </si>
  <si>
    <t>23/04, 28/04, 30/04</t>
  </si>
  <si>
    <t>https://docs.google.com/spreadsheets/d/1xvfgBHdySyJfYR7pIAs1ab2xZjGdGWlo/edit?gid=896267482#gid=896267482</t>
  </si>
  <si>
    <t>https://drive.google.com/drive/folders/1JR28YNu7EfFahHDpQFxKFw6LCQUwtxEn</t>
  </si>
  <si>
    <t>Theme Đại lễ 30/4, lấy sắc đỏ chủ đạo trong logo KFC</t>
  </si>
  <si>
    <t>Element phù hợp đại lễ 30/4: pháo hoa</t>
  </si>
  <si>
    <r>
      <rPr>
        <b/>
        <sz val="10"/>
        <color theme="1"/>
        <rFont val="Calibri"/>
      </rPr>
      <t xml:space="preserve">1 Combo 2 NW:
</t>
    </r>
    <r>
      <rPr>
        <sz val="10"/>
        <color theme="1"/>
        <rFont val="Calibri"/>
      </rPr>
      <t>Static banner(5): 23/04, 28/04, 30/04
Floating(10h-13h): 30/04</t>
    </r>
  </si>
  <si>
    <r>
      <rPr>
        <b/>
        <sz val="10"/>
        <color theme="1"/>
        <rFont val="Calibri"/>
      </rPr>
      <t xml:space="preserve">1 Combo 2 NW:
</t>
    </r>
    <r>
      <rPr>
        <sz val="10"/>
        <color theme="1"/>
        <rFont val="Calibri"/>
      </rPr>
      <t>Static banner(5): 23/04, 28/04, 30/04
Floating(10h-13h): 30/04</t>
    </r>
  </si>
  <si>
    <r>
      <rPr>
        <b/>
        <sz val="10"/>
        <color theme="1"/>
        <rFont val="Calibri"/>
      </rPr>
      <t xml:space="preserve">1 Combo 2 NW:
</t>
    </r>
    <r>
      <rPr>
        <sz val="10"/>
        <color theme="1"/>
        <rFont val="Calibri"/>
      </rPr>
      <t>Static banner(4): 23/04, 28/04, 30/04
Floating(10h-13h): 30/04</t>
    </r>
  </si>
  <si>
    <r>
      <rPr>
        <b/>
        <sz val="10"/>
        <color theme="1"/>
        <rFont val="Calibri"/>
      </rPr>
      <t xml:space="preserve">1 Combo 2 NW:
</t>
    </r>
    <r>
      <rPr>
        <sz val="10"/>
        <color theme="1"/>
        <rFont val="Calibri"/>
      </rPr>
      <t>Static banner(4): 23/04, 28/04, 30/04
Floating(10h-13h): 30/04</t>
    </r>
  </si>
  <si>
    <r>
      <rPr>
        <sz val="10"/>
        <rFont val="Calibri"/>
      </rPr>
      <t xml:space="preserve">Deadline 11/4
</t>
    </r>
    <r>
      <rPr>
        <u/>
        <sz val="10"/>
        <color rgb="FF1155CC"/>
        <rFont val="Calibri"/>
      </rPr>
      <t>https://drive.google.com/drive/folders/12EcTJI9vktWh_qTRwCXRi3e0hIh3Inpq</t>
    </r>
    <r>
      <rPr>
        <sz val="10"/>
        <rFont val="Calibri"/>
      </rPr>
      <t xml:space="preserve"> </t>
    </r>
  </si>
  <si>
    <t>a-ga-ran-kfc</t>
  </si>
  <si>
    <r>
      <rPr>
        <sz val="10"/>
        <color theme="1"/>
        <rFont val="Calibri"/>
      </rPr>
      <t xml:space="preserve">- Keymess: </t>
    </r>
    <r>
      <rPr>
        <b/>
        <sz val="10"/>
        <color theme="1"/>
        <rFont val="Calibri"/>
      </rPr>
      <t>KFC Khao Tiệc Combo 129K + voucher 70K</t>
    </r>
    <r>
      <rPr>
        <sz val="10"/>
        <color theme="1"/>
        <rFont val="Calibri"/>
      </rPr>
      <t xml:space="preserve">
- Scheme: Độc Quyền Combo 129k
2 miếng Gà + 1 Burger Tôm + 1 Bắp Cải Trộn (L) + 2 ly Pepsi (L)
Giá gốc 171K giảm còn 129K
Nhập code: KFC70K giảm 70k Mbs 329K
-Location: TP. HCM, Cần Thơ, Vũng Tàu, Đồng Nai, Bình Dương, Hà Nội, Bắc Ninh, Nghệ An, Hải Phòng, Thái Nguyên, Quảng Ninh, Đà Nẵng, Lâm Đồng, Khánh Hoà, Quảng Nam, Huế,Thanh Hóa, Buôn Mê Thuột, Quy Nhơn, Long An, An Giang, Nam Định, Hải Dương, Phú Yên, Kiên Giang, Cà Mau, Bến Tre
- Timeline: 25/04, 26/04, 27/04</t>
    </r>
  </si>
  <si>
    <t>25/04, 26/04, 27/04</t>
  </si>
  <si>
    <t>Dùng chung KV dòng 656</t>
  </si>
  <si>
    <r>
      <rPr>
        <b/>
        <sz val="10"/>
        <color theme="1"/>
        <rFont val="Calibri"/>
      </rPr>
      <t xml:space="preserve">1 Popup + 2 Floating lẻ NW:
</t>
    </r>
    <r>
      <rPr>
        <sz val="10"/>
        <color theme="1"/>
        <rFont val="Calibri"/>
      </rPr>
      <t>Popup(16h-19h): 25/04
Floating(10h-13h): 26/04, 27/04</t>
    </r>
  </si>
  <si>
    <r>
      <rPr>
        <b/>
        <sz val="10"/>
        <color theme="1"/>
        <rFont val="Calibri"/>
      </rPr>
      <t xml:space="preserve">1 Popup + 2 Floating lẻ NW:
</t>
    </r>
    <r>
      <rPr>
        <sz val="10"/>
        <color theme="1"/>
        <rFont val="Calibri"/>
      </rPr>
      <t>Popup(16h-19h): 25/04
Floating(10h-13h): 26/04, 27/04</t>
    </r>
  </si>
  <si>
    <r>
      <rPr>
        <b/>
        <sz val="10"/>
        <color theme="1"/>
        <rFont val="Calibri"/>
      </rPr>
      <t xml:space="preserve">1 Popup + 2 Floating lẻ NW:
</t>
    </r>
    <r>
      <rPr>
        <sz val="10"/>
        <color theme="1"/>
        <rFont val="Calibri"/>
      </rPr>
      <t>Popup(16h-19h): 25/04
Floating(10h-13h): 26/04, 27/04</t>
    </r>
  </si>
  <si>
    <r>
      <rPr>
        <b/>
        <sz val="10"/>
        <color theme="1"/>
        <rFont val="Calibri"/>
      </rPr>
      <t xml:space="preserve">1 Popup + 2 Floating lẻ NW:
</t>
    </r>
    <r>
      <rPr>
        <sz val="10"/>
        <color theme="1"/>
        <rFont val="Calibri"/>
      </rPr>
      <t>Popup(16h-19h): 25/04
Floating(10h-13h): 26/04, 27/04</t>
    </r>
  </si>
  <si>
    <r>
      <rPr>
        <sz val="10"/>
        <rFont val="Calibri"/>
      </rPr>
      <t xml:space="preserve">Deadline 11/4
</t>
    </r>
    <r>
      <rPr>
        <u/>
        <sz val="10"/>
        <color rgb="FF1155CC"/>
        <rFont val="Calibri"/>
      </rPr>
      <t>https://drive.google.com/drive/folders/12EcTJI9vktWh_qTRwCXRi3e0hIh3Inpq</t>
    </r>
    <r>
      <rPr>
        <sz val="10"/>
        <rFont val="Calibri"/>
      </rPr>
      <t xml:space="preserve"> </t>
    </r>
  </si>
  <si>
    <t>a-kfc-99</t>
  </si>
  <si>
    <t>BAU Apr</t>
  </si>
  <si>
    <r>
      <rPr>
        <sz val="10"/>
        <rFont val="Calibri"/>
      </rPr>
      <t xml:space="preserve">Deadline 26/3
</t>
    </r>
    <r>
      <rPr>
        <u/>
        <sz val="10"/>
        <color rgb="FF1155CC"/>
        <rFont val="Calibri"/>
      </rPr>
      <t>https://drive.google.com/drive/u/0/folders/17L5p-H6oJ6ipDMQAIBqfZC7e5sN5_Q0A</t>
    </r>
  </si>
  <si>
    <t>sj-highlandscf--50k</t>
  </si>
  <si>
    <t>Key message: Thứ Hai Bừng Vị giảm 50% + Voucher 50k
Scheme: Mua 1 Tặng 1 món Dolce Espresso (Giảm 50% cho combo 2 Dolce Espresso, giá gốc 144k --&gt; 72k)
Voucher: STARBUCKS50K giảm 17% cap 50k
STARBUCKST2 freeship 18k đơn từ 70k.
Location: NW
Timeline:  thứ hai hàng tuần</t>
  </si>
  <si>
    <t>14, 21, 28/04</t>
  </si>
  <si>
    <t xml:space="preserve">HTC (0h-8h): 14/04
Flash sale banner: 14/04
Pop-up (6h-10h): 21/04
Floating (6h-10h): 28/04
</t>
  </si>
  <si>
    <r>
      <rPr>
        <sz val="10"/>
        <rFont val="Calibri"/>
      </rPr>
      <t xml:space="preserve">9/4 </t>
    </r>
    <r>
      <rPr>
        <u/>
        <sz val="10"/>
        <color rgb="FF1155CC"/>
        <rFont val="Calibri"/>
      </rPr>
      <t>https://drive.google.com/drive/u/0/folders/1r-cvZymVylEh0uUmHRzi-O6bgp8H8859</t>
    </r>
    <r>
      <rPr>
        <sz val="10"/>
        <rFont val="Calibri"/>
      </rPr>
      <t xml:space="preserve"> </t>
    </r>
  </si>
  <si>
    <t>sj-starbucks-b1g1</t>
  </si>
  <si>
    <r>
      <rPr>
        <sz val="10"/>
        <color theme="1"/>
        <rFont val="Calibri"/>
      </rPr>
      <t xml:space="preserve">Key message: Thứ 6 khao deal độc quyền: Trà Bưởi giảm 30%
Scheme:  Giảm 30% Hot/ Iced Black Tea with Ruby Grapefruit giá gốc </t>
    </r>
    <r>
      <rPr>
        <sz val="10"/>
        <color rgb="FF0000FF"/>
        <rFont val="Calibri"/>
      </rPr>
      <t xml:space="preserve">97k --&gt; 67,9k
</t>
    </r>
    <r>
      <rPr>
        <sz val="10"/>
        <color theme="1"/>
        <rFont val="Calibri"/>
      </rPr>
      <t>Duy nhất 04/04: Giảm 24k mbs 67k =&gt; Trà Bưởi chỉ 44k
Location: NW
Timeline:  thứ 6 hàng tuần</t>
    </r>
  </si>
  <si>
    <t>4, 11, 18, 25/04</t>
  </si>
  <si>
    <t>Bottom banner: 11/04
Story SPF Page: 11/04
HTC (0h-8h): 18/04</t>
  </si>
  <si>
    <t>SPH (14h-17h): 11/04
Story SPF Page: 11/04
Floating (13h-16h): 18/04</t>
  </si>
  <si>
    <t>SPH (14h-17h): 11/04
Story SPF Page: 11/04
Pop-up (13h-16h): 18/04</t>
  </si>
  <si>
    <r>
      <rPr>
        <u/>
        <sz val="10"/>
        <color rgb="FF1155CC"/>
        <rFont val="Calibri"/>
      </rPr>
      <t xml:space="preserve">https://drive.google.com/drive/folders/1OIJXI8l0QM3bjc4GN2Rp9GXYKa6JK7g5
</t>
    </r>
    <r>
      <rPr>
        <sz val="10"/>
        <rFont val="Calibri"/>
      </rPr>
      <t xml:space="preserve">-
ver template mới 9/4 </t>
    </r>
    <r>
      <rPr>
        <u/>
        <sz val="10"/>
        <color rgb="FF1155CC"/>
        <rFont val="Calibri"/>
      </rPr>
      <t>https://drive.google.com/drive/u/0/folders/1IloRGXOmqVmyDG_ozSrDkrE2jgRf1_WE</t>
    </r>
  </si>
  <si>
    <t>sj-starbucks-30</t>
  </si>
  <si>
    <t>2, 4, 9, 11, 16, 18, 23, 25/04</t>
  </si>
  <si>
    <t>HTC (0h-8h): 02/04,  16/04
Story SPF Page: 02/04
Bottom banner: 16/04
Flash sale banner: 18/04
Hometop banner: 25/04</t>
  </si>
  <si>
    <t>VER MỚI ( UPDATE LOGO)</t>
  </si>
  <si>
    <t>sj-tch-60</t>
  </si>
  <si>
    <t>Bread Cate</t>
  </si>
  <si>
    <t>Bánh mì giảm 30k</t>
  </si>
  <si>
    <r>
      <rPr>
        <sz val="10"/>
        <color theme="1"/>
        <rFont val="Calibri"/>
      </rPr>
      <t>- Key Message:</t>
    </r>
    <r>
      <rPr>
        <b/>
        <sz val="10"/>
        <color theme="1"/>
        <rFont val="Calibri"/>
      </rPr>
      <t xml:space="preserve"> Gà Nướng Ò Ó O MỜI BẠN
GIẢM 50% + VOUCHER 99K</t>
    </r>
    <r>
      <rPr>
        <sz val="10"/>
        <color theme="1"/>
        <rFont val="Calibri"/>
      </rPr>
      <t xml:space="preserve">
- Scheme: 
+ Món: Giảm 50% Combo Gà Nướng Nửa Con Nhiều Vị + 1 bánh mì
Note: 1 phần/bill
+ Nhập code SIEUTIEC99 giảm 99K MBS 250K
- Location: HCM
- Timeline: 07/04, 10/04, 12/04</t>
    </r>
  </si>
  <si>
    <t>07/04, 10/04, 12/04</t>
  </si>
  <si>
    <r>
      <rPr>
        <sz val="10"/>
        <rFont val="Calibri"/>
      </rPr>
      <t xml:space="preserve">Adapt </t>
    </r>
    <r>
      <rPr>
        <u/>
        <sz val="10"/>
        <color rgb="FF1155CC"/>
        <rFont val="Calibri"/>
      </rPr>
      <t>KV cũ</t>
    </r>
    <r>
      <rPr>
        <sz val="10"/>
        <rFont val="Calibri"/>
      </rPr>
      <t xml:space="preserve"> đổi size Logo, bỏ element pháo hoa </t>
    </r>
  </si>
  <si>
    <r>
      <rPr>
        <b/>
        <sz val="10"/>
        <color theme="1"/>
        <rFont val="Calibri"/>
      </rPr>
      <t xml:space="preserve">1 Combo9:
</t>
    </r>
    <r>
      <rPr>
        <sz val="10"/>
        <color theme="1"/>
        <rFont val="Calibri"/>
      </rPr>
      <t xml:space="preserve">Hometop banner(10-12): 07/04, 10/04, 12/04
Search Placeholder(17h-19h): 07/04
Search Placeholder(10h-12h): 10/04
</t>
    </r>
  </si>
  <si>
    <r>
      <rPr>
        <sz val="10"/>
        <rFont val="Calibri"/>
      </rPr>
      <t xml:space="preserve">Deadline 28/3
</t>
    </r>
    <r>
      <rPr>
        <u/>
        <sz val="10"/>
        <color rgb="FF1155CC"/>
        <rFont val="Calibri"/>
      </rPr>
      <t>https://drive.google.com/drive/u/0/folders/15PlBcrcjsQsZN23A-xae0z0laG9DMEiY</t>
    </r>
    <r>
      <rPr>
        <sz val="10"/>
        <rFont val="Calibri"/>
      </rPr>
      <t xml:space="preserve"> </t>
    </r>
  </si>
  <si>
    <t>a-ga-o-o-o</t>
  </si>
  <si>
    <r>
      <rPr>
        <sz val="10"/>
        <color theme="1"/>
        <rFont val="Calibri"/>
      </rPr>
      <t xml:space="preserve">- Key Message: </t>
    </r>
    <r>
      <rPr>
        <b/>
        <sz val="10"/>
        <color theme="1"/>
        <rFont val="Calibri"/>
      </rPr>
      <t xml:space="preserve">THÈM CƠM TẤM, ĐẶT BA LỘC
GIẢM 50% + VOUCHER 99K </t>
    </r>
    <r>
      <rPr>
        <sz val="10"/>
        <color theme="1"/>
        <rFont val="Calibri"/>
      </rPr>
      <t xml:space="preserve">
- Scheme: 
+ Món: Giảm 50% Cơm tấm Sườn cốt lết nướng 
Note: 1 phần/bill
+ Nhập code SIEUTIEC99 giảm 99K MBS 250K
- Location: HCM
- Timeline: 07/04-09/04</t>
    </r>
  </si>
  <si>
    <t>07/04-09/04</t>
  </si>
  <si>
    <r>
      <rPr>
        <sz val="10"/>
        <rFont val="Calibri"/>
      </rPr>
      <t xml:space="preserve">Adapt </t>
    </r>
    <r>
      <rPr>
        <u/>
        <sz val="10"/>
        <color rgb="FF1155CC"/>
        <rFont val="Calibri"/>
      </rPr>
      <t>KV cũ</t>
    </r>
    <r>
      <rPr>
        <sz val="10"/>
        <rFont val="Calibri"/>
      </rPr>
      <t xml:space="preserve"> đổi size Logo </t>
    </r>
  </si>
  <si>
    <r>
      <rPr>
        <b/>
        <sz val="10"/>
        <color theme="1"/>
        <rFont val="Calibri"/>
      </rPr>
      <t xml:space="preserve">1 Combo9:
</t>
    </r>
    <r>
      <rPr>
        <sz val="10"/>
        <color theme="1"/>
        <rFont val="Calibri"/>
      </rPr>
      <t>Hometop banner(10-12): 07/04-09/04
Search Placeholder(17h-19h): 08/04, 09/04</t>
    </r>
  </si>
  <si>
    <r>
      <rPr>
        <sz val="10"/>
        <rFont val="Calibri"/>
      </rPr>
      <t xml:space="preserve">Deadline 28/3
</t>
    </r>
    <r>
      <rPr>
        <u/>
        <sz val="10"/>
        <color rgb="FF1155CC"/>
        <rFont val="Calibri"/>
      </rPr>
      <t>https://drive.google.com/drive/u/0/folders/1D1eU7kJA3Z-YTHCtsdm2NpmmpY7VEZTO</t>
    </r>
    <r>
      <rPr>
        <sz val="10"/>
        <rFont val="Calibri"/>
      </rPr>
      <t xml:space="preserve"> </t>
    </r>
  </si>
  <si>
    <t>a-com-ba-loc</t>
  </si>
  <si>
    <r>
      <rPr>
        <sz val="10"/>
        <color theme="1"/>
        <rFont val="Calibri"/>
      </rPr>
      <t xml:space="preserve">- Key Message: </t>
    </r>
    <r>
      <rPr>
        <b/>
        <sz val="10"/>
        <color theme="1"/>
        <rFont val="Calibri"/>
      </rPr>
      <t xml:space="preserve">GIẢI NHIỆT CÙNG ĐẬU MÁ MIX 
DEAL 1K + VOUCHER 99K </t>
    </r>
    <r>
      <rPr>
        <sz val="10"/>
        <color theme="1"/>
        <rFont val="Calibri"/>
      </rPr>
      <t xml:space="preserve">
- Scheme: 
+ Món: Rau Má Tươi Nguyên Chất (1K)
Note: 1 phần/bill, MBS 35K
+ Nhập code SIEUTIEC99 giảm 99K MBS 250K
- Location: HCM
- Timeline: 08/04-11/04</t>
    </r>
  </si>
  <si>
    <t>08/04-11/04</t>
  </si>
  <si>
    <r>
      <rPr>
        <sz val="10"/>
        <rFont val="Calibri"/>
      </rPr>
      <t xml:space="preserve">Adapt </t>
    </r>
    <r>
      <rPr>
        <u/>
        <sz val="10"/>
        <color rgb="FF1155CC"/>
        <rFont val="Calibri"/>
      </rPr>
      <t>KV cũ</t>
    </r>
    <r>
      <rPr>
        <sz val="10"/>
        <rFont val="Calibri"/>
      </rPr>
      <t xml:space="preserve"> đổi size Logo </t>
    </r>
  </si>
  <si>
    <r>
      <rPr>
        <b/>
        <sz val="10"/>
        <color theme="1"/>
        <rFont val="Calibri"/>
      </rPr>
      <t xml:space="preserve">1 Win4:
</t>
    </r>
    <r>
      <rPr>
        <sz val="10"/>
        <color theme="1"/>
        <rFont val="Calibri"/>
      </rPr>
      <t>Hometop banner(10-12): 08/04, 10/04
Static banner(4): 10/04, 11/04
Search Placeholder(19h-22h): 09/04, 11/04</t>
    </r>
  </si>
  <si>
    <r>
      <rPr>
        <sz val="10"/>
        <rFont val="Calibri"/>
      </rPr>
      <t xml:space="preserve">Deadline 28/3
</t>
    </r>
    <r>
      <rPr>
        <u/>
        <sz val="10"/>
        <color rgb="FF1155CC"/>
        <rFont val="Calibri"/>
      </rPr>
      <t>https://drive.google.com/drive/u/0/folders/1s0blzilwMSVd_eV1BDaHBlbNA3MuKo5-</t>
    </r>
    <r>
      <rPr>
        <sz val="10"/>
        <rFont val="Calibri"/>
      </rPr>
      <t xml:space="preserve"> </t>
    </r>
  </si>
  <si>
    <t>w4-dau-ma-mix-1k</t>
  </si>
  <si>
    <r>
      <rPr>
        <sz val="10"/>
        <color theme="1"/>
        <rFont val="Calibri"/>
      </rPr>
      <t xml:space="preserve">- Keymess: </t>
    </r>
    <r>
      <rPr>
        <b/>
        <sz val="10"/>
        <color theme="1"/>
        <rFont val="Calibri"/>
      </rPr>
      <t>ƯU ĐÃI SIÊU DEAL</t>
    </r>
    <r>
      <rPr>
        <sz val="10"/>
        <color theme="1"/>
        <rFont val="Calibri"/>
      </rPr>
      <t xml:space="preserve">
- Scheme: 
</t>
    </r>
    <r>
      <rPr>
        <b/>
        <sz val="10"/>
        <color theme="1"/>
        <rFont val="Calibri"/>
      </rPr>
      <t>+ Gà Nướng Ò Ó O:</t>
    </r>
    <r>
      <rPr>
        <sz val="10"/>
        <color theme="1"/>
        <rFont val="Calibri"/>
      </rPr>
      <t xml:space="preserve"> Giảm 50%,1 phần/bill, món Combo Gà Nướng Nửa Con Nhiều Vị
</t>
    </r>
    <r>
      <rPr>
        <b/>
        <sz val="10"/>
        <color theme="1"/>
        <rFont val="Calibri"/>
      </rPr>
      <t>+ Cơm Tấm Ba Lộc:</t>
    </r>
    <r>
      <rPr>
        <sz val="10"/>
        <color theme="1"/>
        <rFont val="Calibri"/>
      </rPr>
      <t xml:space="preserve"> Giảm 50%,1 phần/bill, món bánh mì &amp; Cơm tấm Sườn cốt lết nướng
</t>
    </r>
    <r>
      <rPr>
        <b/>
        <sz val="10"/>
        <color theme="1"/>
        <rFont val="Calibri"/>
      </rPr>
      <t>+ Đậu Má Mix:</t>
    </r>
    <r>
      <rPr>
        <sz val="10"/>
        <color theme="1"/>
        <rFont val="Calibri"/>
      </rPr>
      <t xml:space="preserve"> Rau Má Tươi Nguyên Chất chỉ 1K, 1 phần/bill, MBS 35K
- Title RCD: </t>
    </r>
    <r>
      <rPr>
        <b/>
        <sz val="10"/>
        <color theme="1"/>
        <rFont val="Calibri"/>
      </rPr>
      <t>ƯU ĐÃI SIÊU DEAL</t>
    </r>
    <r>
      <rPr>
        <sz val="10"/>
        <color theme="1"/>
        <rFont val="Calibri"/>
      </rPr>
      <t xml:space="preserve">
- Mô tả RCD: </t>
    </r>
    <r>
      <rPr>
        <b/>
        <sz val="10"/>
        <color theme="1"/>
        <rFont val="Calibri"/>
      </rPr>
      <t>KHAI TIỆC MÓN NGON - SĂN DEAL SIÊU HỜI</t>
    </r>
    <r>
      <rPr>
        <sz val="10"/>
        <color theme="1"/>
        <rFont val="Calibri"/>
      </rPr>
      <t xml:space="preserve">
- Location: HCM
- Timeline: 11/04</t>
    </r>
  </si>
  <si>
    <t>Recommendation Collection 4: 11/04</t>
  </si>
  <si>
    <t>a-uu-dai-sieu-deal-apr</t>
  </si>
  <si>
    <r>
      <rPr>
        <sz val="10"/>
        <color theme="1"/>
        <rFont val="Calibri"/>
      </rPr>
      <t xml:space="preserve">- Key message: </t>
    </r>
    <r>
      <rPr>
        <b/>
        <sz val="10"/>
        <color theme="1"/>
        <rFont val="Calibri"/>
      </rPr>
      <t>BẬT XANH MỞ GU CHẤT
MUA 1 TẶNG 1 - GIẢM 85.000 ĐỒNG</t>
    </r>
    <r>
      <rPr>
        <sz val="10"/>
        <color theme="1"/>
        <rFont val="Calibri"/>
      </rPr>
      <t xml:space="preserve">
- Voucher code:
MARTKHAOBEER65: giảm  65k mbs 319k
MARTKHAOBEER85: giảm 85k mbs 419k
MARTKHAOBEER50: giảm 40% cap 50k
MARTKHAOBEER90: giảm 30% cap 90k
MARTKHAOBEER150: giảm 20% cap 150k
MARTKHAOBEER185: giảm 15% cap 185k
- Scheme:
Mua 1 thùng Bia Somerby 24 lon tặng 2 bình nước
Mua 1 thùng Bia Turbord 24 lon tặng 1 ly đổi màu
- Open time: 8h-20h
- Timeline: 16/04 - 20/04
- Location: HCM</t>
    </r>
  </si>
  <si>
    <t>16/04 - 20/04</t>
  </si>
  <si>
    <r>
      <rPr>
        <b/>
        <sz val="10"/>
        <color theme="1"/>
        <rFont val="Calibri"/>
      </rPr>
      <t xml:space="preserve">1 Win2:
</t>
    </r>
    <r>
      <rPr>
        <sz val="10"/>
        <color theme="1"/>
        <rFont val="Calibri"/>
      </rPr>
      <t xml:space="preserve">Hometop banner #7-9: 17/04, 20/04
Bottom banner #1-3: 17/04, 19/04
Popup 3H: 16h-19h 16/04 
Floating banner 3H: 16h-19h 18/04 </t>
    </r>
  </si>
  <si>
    <t>https://drive.google.com/drive/folders/1nHmpTgkNek6fniADaMQCGfhNZ9Lil4Om</t>
  </si>
  <si>
    <t>w2-carlsberg</t>
  </si>
  <si>
    <r>
      <rPr>
        <sz val="10"/>
        <color theme="1"/>
        <rFont val="Calibri"/>
      </rPr>
      <t xml:space="preserve">- Key message: </t>
    </r>
    <r>
      <rPr>
        <b/>
        <sz val="10"/>
        <color theme="1"/>
        <rFont val="Calibri"/>
      </rPr>
      <t>BẬT XANH MỞ GU CHẤT
MUA 1 TẶNG 1 - GIẢM 85.000 ĐỒNG</t>
    </r>
    <r>
      <rPr>
        <sz val="10"/>
        <color theme="1"/>
        <rFont val="Calibri"/>
      </rPr>
      <t xml:space="preserve">
- Voucher code:
MARTKHAOBEER65: giảm  65k mbs 319k
MARTKHAOBEER85: giảm 85k mbs 419k
MARTKHAOBEER50: giảm 40% cap 50k
MARTKHAOBEER90: giảm 30% cap 90k
MARTKHAOBEER150: giảm 20% cap 150k
MARTKHAOBEER185: giảm 15% cap 185k
- Scheme:
Mua 2 thùng 1664 Blanc tặng 1 vé Siêu tiệc 1664 x Sơn Tùng M-TP
Mua 1 thùng Bia Somerby 24 lon tặng 2 bình nước
Mua 1 thùng Bia Turbord 24 lon tặng 1 ly đổi màu
- Open time: 8h-20h
- Timeline: 25/04-27/04
- Location: HCM</t>
    </r>
  </si>
  <si>
    <t>25/04-27/04</t>
  </si>
  <si>
    <r>
      <rPr>
        <b/>
        <sz val="10"/>
        <color theme="1"/>
        <rFont val="Calibri"/>
      </rPr>
      <t xml:space="preserve">1 Combo 1:
</t>
    </r>
    <r>
      <rPr>
        <sz val="10"/>
        <color theme="1"/>
        <rFont val="Calibri"/>
      </rPr>
      <t xml:space="preserve">Bottom banner #2: 25/04, 26/04, 27/04
Floating 3H: 16h-19h 27/04 </t>
    </r>
  </si>
  <si>
    <t>https://drive.google.com/drive/folders/1nHmpTgkNek6fniADaMQCGfhNZ9Lil4Om?usp=sharing</t>
  </si>
  <si>
    <t>a-carlsberg-185</t>
  </si>
  <si>
    <r>
      <rPr>
        <sz val="10"/>
        <color theme="1"/>
        <rFont val="Calibri"/>
      </rPr>
      <t xml:space="preserve">- Key message: </t>
    </r>
    <r>
      <rPr>
        <b/>
        <sz val="10"/>
        <color theme="1"/>
        <rFont val="Calibri"/>
      </rPr>
      <t>BẬT XANH MỞ GU CHẤT
MUA 1 TẶNG 1 - GIẢM 85.000 ĐỒNG</t>
    </r>
    <r>
      <rPr>
        <sz val="10"/>
        <color theme="1"/>
        <rFont val="Calibri"/>
      </rPr>
      <t xml:space="preserve">
- Voucher code:
MARTKHAOBEER65: giảm  65k mbs 319k
MARTKHAOBEER85: giảm 85k mbs 419k
MARTKHAOBEER50: giảm 40% cap 50k
MARTKHAOBEER90: giảm 30% cap 90k
MARTKHAOBEER150: giảm 20% cap 150k
MARTKHAOBEER185: giảm 15% cap 185k
- Scheme:
Mua 1 thùng Bia Somerby 24 lon tặng 2 bình nước
Mua 1 thùng Bia Turbord 24 lon tặng 1 ly đổi màu
- Open time: 8h-20h
- Timeline: 17/04
- Location: HCM</t>
    </r>
  </si>
  <si>
    <t>Static banner #5: 17/04</t>
  </si>
  <si>
    <t>a-carlsberg</t>
  </si>
  <si>
    <t>MINECRAFT MEAL</t>
  </si>
  <si>
    <t xml:space="preserve">" McDonald's - Siêu deal x3 
 Giảm 50% - Voucher 50k - quà tặng"
[MINECRAFT MEAL]
Minecraft Big Mac - Phần ăn 154k (gốc: 306k) gồm 1 Big Mac, 1 Khoai L, 1 Coke L, 1 Đồ chơi Minecraft giới hạn
Happy Meal: 1 Burger/1 Gà/4 Gà Viên + 1 Khoai R +  1 Nước R + 1 đồ chơi Minecraft (gốc 120k) - giá bán dự kiến 79k                                                                                                                                                                                                                       </t>
  </si>
  <si>
    <t>3/4 - 30/4</t>
  </si>
  <si>
    <t>Minecraft</t>
  </si>
  <si>
    <r>
      <rPr>
        <sz val="10"/>
        <rFont val="Calibri"/>
      </rPr>
      <t xml:space="preserve">4/4/2025 </t>
    </r>
    <r>
      <rPr>
        <u/>
        <sz val="10"/>
        <color rgb="FF1155CC"/>
        <rFont val="Calibri"/>
      </rPr>
      <t>https://drive.google.com/drive/u/0/folders/1MsBOvSX54SNhkmHwU4O_tS5ARYxfnjIG</t>
    </r>
  </si>
  <si>
    <t>sj-mcdonalds-minecraft</t>
  </si>
  <si>
    <t>Món mới</t>
  </si>
  <si>
    <t>McDonald's Khao Món Mới giảm 50k
[MÓN MỚI PHẢI THỬ ]
Ưu đãi dùng thử (new code) gồm 2 Gà rắc Daebak (only BBQ) + 2 Khoai R giá 109k (gốc: 168k)
3 Coke chỉ 59k (gốc: 63k)</t>
  </si>
  <si>
    <t>17/4 - 30/4</t>
  </si>
  <si>
    <t>LTO Daebak</t>
  </si>
  <si>
    <r>
      <rPr>
        <sz val="10"/>
        <rFont val="Calibri"/>
      </rPr>
      <t xml:space="preserve">7/4/2025 </t>
    </r>
    <r>
      <rPr>
        <u/>
        <sz val="10"/>
        <color rgb="FF1155CC"/>
        <rFont val="Calibri"/>
      </rPr>
      <t>https://drive.google.com/drive/u/0/folders/1lPV9SwSa9gWFBA7d55TeFkwT0LkqMkVz</t>
    </r>
  </si>
  <si>
    <t>sj-mcdonalds</t>
  </si>
  <si>
    <t>Spike</t>
  </si>
  <si>
    <t>"Tên Combo: Ria day 05.05 
2 Gà + 1 Mỳ + 2 Pepsi 133k-&gt;85k 
Code  SPFLOTTERIA50 50% cap 25k
LOTTERIA20 20K mbs 99k</t>
  </si>
  <si>
    <t>[VIP]_Nutifood_Apr</t>
  </si>
  <si>
    <r>
      <rPr>
        <sz val="10"/>
        <rFont val="Calibri"/>
      </rPr>
      <t xml:space="preserve">Key message: </t>
    </r>
    <r>
      <rPr>
        <b/>
        <sz val="10"/>
        <rFont val="Calibri"/>
      </rPr>
      <t>NUTIFOOD DEAL CHỒNG DEAL - GIẢM 25% - VOUCHER 45K</t>
    </r>
    <r>
      <rPr>
        <sz val="10"/>
        <rFont val="Calibri"/>
      </rPr>
      <t xml:space="preserve">
Scheme:
- PS </t>
    </r>
    <r>
      <rPr>
        <u/>
        <sz val="10"/>
        <color rgb="FF1155CC"/>
        <rFont val="Calibri"/>
      </rPr>
      <t xml:space="preserve">SKU </t>
    </r>
    <r>
      <rPr>
        <sz val="10"/>
        <rFont val="Calibri"/>
      </rPr>
      <t xml:space="preserve">
- Location: HN
</t>
    </r>
  </si>
  <si>
    <t>HTC (8h - 16h): 19/4
Hometop Banner #5: 19/4, 20/4
Static Banner #4: 19/4, 20/4
Bottom Banner: 18/4
Flash Sale Banner: 18/4
Floating Banner: 20/4
Popup: 18/3 (13:00 - 16:00)</t>
  </si>
  <si>
    <t>NNDD - T4/25</t>
  </si>
  <si>
    <r>
      <rPr>
        <sz val="10"/>
        <color theme="1"/>
        <rFont val="Calibri"/>
      </rPr>
      <t xml:space="preserve">- Key message: </t>
    </r>
    <r>
      <rPr>
        <b/>
        <sz val="10"/>
        <color theme="1"/>
        <rFont val="Calibri"/>
      </rPr>
      <t>Bonpas Bakery khao deal 30% + Freeship</t>
    </r>
    <r>
      <rPr>
        <sz val="10"/>
        <color theme="1"/>
        <rFont val="Calibri"/>
      </rPr>
      <t xml:space="preserve">
- Scheme: Nhanh tay chốt ngay deal hời món giảm 30% cùng Bonpas Bakery cùng hàng ngàn voucher giảm giá
+ VANMON20S: Giảm 20k cho đơn từ 89k
+ VANMON30S: Giảm 30k  cho đơn từ 109k
+ VANMON40S: Giảm 25% tối đa 40k cho đơn từ 0Đ
Số lượng mã giảm có giới hạn
- Timeline: 02/04, 09/04, 16/04, 23/04, 30/04
- Location: Đà Nẵng</t>
    </r>
  </si>
  <si>
    <t>02/04, 09/04, 16/04, 23/04, 30/04</t>
  </si>
  <si>
    <t xml:space="preserve">Mex design </t>
  </si>
  <si>
    <r>
      <rPr>
        <b/>
        <sz val="10"/>
        <color theme="1"/>
        <rFont val="Calibri"/>
      </rPr>
      <t xml:space="preserve">5 Static lẻ:
</t>
    </r>
    <r>
      <rPr>
        <sz val="10"/>
        <color theme="1"/>
        <rFont val="Calibri"/>
      </rPr>
      <t>Static banner (5): 02/04, 09/04, 16/04, 23/04, 30/04</t>
    </r>
  </si>
  <si>
    <r>
      <rPr>
        <sz val="10"/>
        <rFont val="Calibri"/>
      </rPr>
      <t xml:space="preserve">- Timeline: 02/04
</t>
    </r>
    <r>
      <rPr>
        <u/>
        <sz val="10"/>
        <color rgb="FF1155CC"/>
        <rFont val="Calibri"/>
      </rPr>
      <t>https://drive.google.com/drive/folders/1-y_Td5s-iQmGyze3lxR7LZagJo3rDTSL</t>
    </r>
    <r>
      <rPr>
        <sz val="10"/>
        <rFont val="Calibri"/>
      </rPr>
      <t xml:space="preserve"> 
- Timeline: 09/04
</t>
    </r>
    <r>
      <rPr>
        <u/>
        <sz val="10"/>
        <color rgb="FF1155CC"/>
        <rFont val="Calibri"/>
      </rPr>
      <t>https://drive.google.com/drive/folders/1AEH1a-RU9ZbdqgSt6sX1jbQvpXL1hYHP</t>
    </r>
    <r>
      <rPr>
        <sz val="10"/>
        <rFont val="Calibri"/>
      </rPr>
      <t xml:space="preserve"> 
- Timeline: 16/04; 23/04; 30/04
</t>
    </r>
    <r>
      <rPr>
        <u/>
        <sz val="10"/>
        <color rgb="FF1155CC"/>
        <rFont val="Calibri"/>
      </rPr>
      <t>https://drive.google.com/drive/folders/1AEH1a-RU9ZbdqgSt6sX1jbQvpXL1hYHP</t>
    </r>
    <r>
      <rPr>
        <sz val="10"/>
        <rFont val="Calibri"/>
      </rPr>
      <t xml:space="preserve"> </t>
    </r>
  </si>
  <si>
    <t>a-bonpas-30</t>
  </si>
  <si>
    <t>Key Mess: Maycha Khao Deal 4K + Giảm 53K
Scheme:
Maycha khao deal 4k áp dụng các món 
+ Trà Sữa Trân Châu Hoàng Kim
+ Trà sữa Hong Kong
Nhập code  
44MAYCHA25 - giảm 25k mbs 50k
MAYCHA53: 53 MBS 160k
Timeline: 4.4
Location: HCM; Đồng Nai, Bình Dương; Đà Nẵng, An Giang, Kiên Giang, Tiền Giang, Long An</t>
  </si>
  <si>
    <t>https://drive.google.com/drive/u/0/folders/1pqIQU5pfbjuPl8N51Swe8mVQ8o9w4wUk</t>
  </si>
  <si>
    <t>sv-maycha-53k</t>
  </si>
  <si>
    <r>
      <rPr>
        <sz val="10"/>
        <color theme="1"/>
        <rFont val="Calibri"/>
      </rPr>
      <t xml:space="preserve">- Key message: </t>
    </r>
    <r>
      <rPr>
        <b/>
        <sz val="10"/>
        <color theme="1"/>
        <rFont val="Calibri"/>
      </rPr>
      <t>Sủi Cảo Ngọc Ý Đồng Giá 40k</t>
    </r>
    <r>
      <rPr>
        <sz val="10"/>
        <color theme="1"/>
        <rFont val="Calibri"/>
      </rPr>
      <t xml:space="preserve">
- Scheme: Gía gốc 73k giảm về 40k, chọn 1 trong 4 món:
Sủi Cảo Chiên 
Sủi Cảo Thập Cẩm 
Sủi Cảo Khô Sốt Dầu Hào
Sủi Cảo
- Timeline: 19/04 - 21/04
- Location: HCM</t>
    </r>
  </si>
  <si>
    <r>
      <rPr>
        <b/>
        <sz val="10"/>
        <color theme="1"/>
        <rFont val="Calibri"/>
      </rPr>
      <t xml:space="preserve">1 Combo 8:
</t>
    </r>
    <r>
      <rPr>
        <sz val="10"/>
        <color theme="1"/>
        <rFont val="Calibri"/>
      </rPr>
      <t>Search Placeholder(17h-19h): 20/04, 21/04
Bottom Banner(4-6): 19/04 - 21/04</t>
    </r>
  </si>
  <si>
    <t>a-sui-cao-ngoc-y</t>
  </si>
  <si>
    <r>
      <rPr>
        <sz val="10"/>
        <color theme="1"/>
        <rFont val="Calibri"/>
      </rPr>
      <t xml:space="preserve">- Key message: </t>
    </r>
    <r>
      <rPr>
        <b/>
        <sz val="10"/>
        <color theme="1"/>
        <rFont val="Calibri"/>
      </rPr>
      <t>Sủi Cảo Ngọc Ý Đồng Giá 40k</t>
    </r>
    <r>
      <rPr>
        <sz val="10"/>
        <color theme="1"/>
        <rFont val="Calibri"/>
      </rPr>
      <t xml:space="preserve">
- Scheme: Gía gốc 73k giảm về 40k, chọn 1 trong 4 món:
Sủi Cảo Chiên 
Sủi Cảo Thập Cẩm 
Sủi Cảo Khô Sốt Dầu Hào
Sủi Cảo
- Timeline: 16/04 - 18/04
- Location: HCM</t>
    </r>
  </si>
  <si>
    <r>
      <rPr>
        <b/>
        <sz val="10"/>
        <color theme="1"/>
        <rFont val="Calibri"/>
      </rPr>
      <t xml:space="preserve">1 Combo 9:
</t>
    </r>
    <r>
      <rPr>
        <sz val="10"/>
        <color theme="1"/>
        <rFont val="Calibri"/>
      </rPr>
      <t>Search Placeholder(17h-19h): 17/04, 18/04
Hometop banner(10-12): 16/04 - 18/04</t>
    </r>
  </si>
  <si>
    <r>
      <rPr>
        <sz val="10"/>
        <color theme="1"/>
        <rFont val="Calibri"/>
      </rPr>
      <t xml:space="preserve">- Key message: </t>
    </r>
    <r>
      <rPr>
        <b/>
        <sz val="10"/>
        <color theme="1"/>
        <rFont val="Calibri"/>
      </rPr>
      <t>Săn Deal Dinh Dưỡng - Ưu đãi 15% + Voucher 100K</t>
    </r>
    <r>
      <rPr>
        <sz val="10"/>
        <color theme="1"/>
        <rFont val="Calibri"/>
      </rPr>
      <t xml:space="preserve">
- Scheme: TH true Food giảm 15% 
 Nhập MART100 - 6% cap 100K
- Timeline: 25-29/4 
- Location: Bắc Ninh, Bình Dương, Cần Thơ, Đà Nẵng, Đắk Lắk, Đồng Nai, Hà Nội, Hải Phòng, Huế, Khánh Hoà, Lâm Đồng, Nghệ An, Quảng Ninh, Thái Nguyên, Thanh Hoá, TP. HCM</t>
    </r>
  </si>
  <si>
    <t>25/04-29/04</t>
  </si>
  <si>
    <r>
      <rPr>
        <u/>
        <sz val="10"/>
        <color rgb="FF1155CC"/>
        <rFont val="Calibri"/>
      </rPr>
      <t>Tháng 4 - Google Drive</t>
    </r>
  </si>
  <si>
    <t xml:space="preserve">1. Follow theo màu brand guideline của TH true mart - Thiết kế - TH true mart T4.2025
2. Hình ảnh và các elements sử dụng cần hài hòa, tự nhiên, làm nổi bật sản phẩm. Sử dụng tone màu theo guideline của TH true mart Thiết kế - TH true mart T4.2025
3. Folder các KV các tháng của TH true mart cho team tham khảo KV tham khảo </t>
  </si>
  <si>
    <t>Hilo, Topkid, Sữa chua uống me, Chân giò</t>
  </si>
  <si>
    <t>Hometop # 7-9: 26/4, 28/4
Static banner # 4: 27/4, 29/4 (riêng HCM air #5)
Floating: 16h - 19h 26/4
Search Placeholder - 2 slots: 17h-19h 25/4, 28/4</t>
  </si>
  <si>
    <t>https://drive.google.com/drive/u/0/folders/1bpfFr5yR8AjjkgYnEsKw9TN-13TEivxl</t>
  </si>
  <si>
    <t>Jul</t>
  </si>
  <si>
    <t>HTC Spike_0h-6h</t>
  </si>
  <si>
    <t>Siêu ưu đãi thương hiệu ngày 7/7:
Mua 1 tặng 1, Mua 2 tặng 2: KATINAT, Cheese Coffee, Starbucks, Popeyes, McDonald's
Deal hot chỉ 1Đ, 1K: Highlands, Domino's Pizza, The Coffee House
Combo giảm sốc: Phúc Long, The Coffee House, Maycha, Tocotoco, Lotteria, KFC, Jollibee
Hàng loạt voucher giảm 50%
Số lượng ưu đãi có hạn.</t>
  </si>
  <si>
    <t>07/07</t>
  </si>
  <si>
    <t>https://docs.google.com/spreadsheets/d/1euYQp41NIB_2slpqUCv3Z1w09uwEDu-KfSVn_xAISmg/edit?gid=1698273138#gid=1698273138</t>
  </si>
  <si>
    <t>thuong-hieu-giam-den-50-0h-6h</t>
  </si>
  <si>
    <t>HTC Spike_6h-9h</t>
  </si>
  <si>
    <t>https://docs.google.com/spreadsheets/d/1euYQp41NIB_2slpqUCv3Z1w09uwEDu-KfSVn_xAISmg/edit?gid=1191570693#gid=1191570693</t>
  </si>
  <si>
    <t>thuong-hieu-giam-den-50-6h-9h</t>
  </si>
  <si>
    <t>HTC Spike_9h-13h</t>
  </si>
  <si>
    <t>https://docs.google.com/spreadsheets/d/1euYQp41NIB_2slpqUCv3Z1w09uwEDu-KfSVn_xAISmg/edit?gid=1125009483#gid=1125009483</t>
  </si>
  <si>
    <t>thuong-hieu-giam-den-50-9h-13h</t>
  </si>
  <si>
    <t>HTC Spike_13h-16h</t>
  </si>
  <si>
    <t>https://docs.google.com/spreadsheets/d/1euYQp41NIB_2slpqUCv3Z1w09uwEDu-KfSVn_xAISmg/edit?gid=2029177392#gid=2029177392</t>
  </si>
  <si>
    <t>thuong-hieu-giam-den-50-13h-16h</t>
  </si>
  <si>
    <t>HTC Spike_16h-19h</t>
  </si>
  <si>
    <t>https://docs.google.com/spreadsheets/d/1euYQp41NIB_2slpqUCv3Z1w09uwEDu-KfSVn_xAISmg/edit?gid=1707911171#gid=1707911171</t>
  </si>
  <si>
    <t>thuong-hieu-giam-den-50-16h-19h</t>
  </si>
  <si>
    <t>HTC Spike_19h-21h</t>
  </si>
  <si>
    <t>https://docs.google.com/spreadsheets/d/1euYQp41NIB_2slpqUCv3Z1w09uwEDu-KfSVn_xAISmg/edit?gid=197778050#gid=197778050</t>
  </si>
  <si>
    <t>thuong-hieu-giam-den-50-19h-21h</t>
  </si>
  <si>
    <t>HTC Spike_21h-24h</t>
  </si>
  <si>
    <t>https://docs.google.com/spreadsheets/d/1euYQp41NIB_2slpqUCv3Z1w09uwEDu-KfSVn_xAISmg/edit?gid=887444414#gid=887444414</t>
  </si>
  <si>
    <t>thuong-hieu-giam-den-50-21h--24h</t>
  </si>
  <si>
    <r>
      <rPr>
        <sz val="10"/>
        <color theme="1"/>
        <rFont val="Calibri"/>
      </rPr>
      <t>- Key message:</t>
    </r>
    <r>
      <rPr>
        <b/>
        <sz val="10"/>
        <color theme="1"/>
        <rFont val="Calibri"/>
      </rPr>
      <t xml:space="preserve"> Lotteria khao deal - Combo chỉ 99k</t>
    </r>
    <r>
      <rPr>
        <sz val="10"/>
        <color theme="1"/>
        <rFont val="Calibri"/>
      </rPr>
      <t xml:space="preserve">
- Scheme:
Lotteria Phan Thiết Lottemart nhân dịp khai trương khao deal:
Combo giảm 40%: Gà sốt HS + Gà sốt đậu + Gà sốt phô mai + Gà sốt K-chicken - Giá gốc 164.000 giảm còn 99.000
MUA 3 TẶNG 1: Mua 3 miếng Gà rán tặng 1 miếng Gà rán - Giá gốc 144.000 giảm còn 99.000
LOTTERIA50 giảm 50k MBS 249k
- Location: Phan Thiết
- Timeline: 22/04-26/04</t>
    </r>
  </si>
  <si>
    <t>05/04-10/04</t>
  </si>
  <si>
    <t>https://docs.google.com/spreadsheets/d/1he6KxzPEPZaO8Qo5fnnVUrYtixpokKlG7UlOzjQ6988/edit?gid=1306185250#gid=1306185250</t>
  </si>
  <si>
    <t xml:space="preserve">Mex thiết kế KV </t>
  </si>
  <si>
    <r>
      <rPr>
        <b/>
        <sz val="10"/>
        <color theme="1"/>
        <rFont val="Calibri"/>
      </rPr>
      <t xml:space="preserve">1 Win1: 
</t>
    </r>
    <r>
      <rPr>
        <sz val="10"/>
        <color theme="1"/>
        <rFont val="Calibri"/>
      </rPr>
      <t>Search Placeholder(10h-12h): 23/04, 26/04
Hometop banner(7-9): 25/04, 26/04
Static banner(1-3): 22/04, 24/04
Floating(10h-13h): 23/04
Popup(16h-19h): 24/04</t>
    </r>
  </si>
  <si>
    <t>https://drive.google.com/drive/folders/1nwWunHLGB6hNbvz8ycVhP3Gz68JWnnPw</t>
  </si>
  <si>
    <t>w1-lotteria-pt</t>
  </si>
  <si>
    <r>
      <rPr>
        <sz val="10"/>
        <color theme="1"/>
        <rFont val="Calibri"/>
      </rPr>
      <t>- Key message: S</t>
    </r>
    <r>
      <rPr>
        <b/>
        <sz val="10"/>
        <color theme="1"/>
        <rFont val="Calibri"/>
      </rPr>
      <t>UNDAY BASIC TUNG DEAL
MUA 1 TẶNG 1 + Voucher 50k</t>
    </r>
    <r>
      <rPr>
        <sz val="10"/>
        <color theme="1"/>
        <rFont val="Calibri"/>
      </rPr>
      <t xml:space="preserve">
- Scheme:
Món mua: 01 Matcha Kem Trứng Khè (L)
Món tặng: 01 Trà Sữa Truyền Thống (M)
+ Nhập code SIEUTIEC50, giảm 50k MBS 140k
- Timeline: 22/04 - 26/04
- Location: HCM</t>
    </r>
  </si>
  <si>
    <t>22/04 - 26/04</t>
  </si>
  <si>
    <t>https://drive.google.com/drive/folders/1sHfkO_n0yhZ0a5ioJjLKvMwpOABYyqFw</t>
  </si>
  <si>
    <r>
      <rPr>
        <sz val="10"/>
        <rFont val="Calibri"/>
      </rPr>
      <t xml:space="preserve">Adapt </t>
    </r>
    <r>
      <rPr>
        <u/>
        <sz val="10"/>
        <color rgb="FF1155CC"/>
        <rFont val="Calibri"/>
      </rPr>
      <t xml:space="preserve">KV cũ </t>
    </r>
    <r>
      <rPr>
        <sz val="10"/>
        <rFont val="Calibri"/>
      </rPr>
      <t>: thay món Trà Sữa Kem Trứng Khè thành Matcha Kem Trứng Khè</t>
    </r>
    <r>
      <rPr>
        <u/>
        <sz val="10"/>
        <color rgb="FF1155CC"/>
        <rFont val="Calibri"/>
      </rPr>
      <t xml:space="preserve">
</t>
    </r>
  </si>
  <si>
    <r>
      <rPr>
        <b/>
        <sz val="10"/>
        <color theme="1"/>
        <rFont val="Calibri"/>
      </rPr>
      <t xml:space="preserve">1 Win 2:
</t>
    </r>
    <r>
      <rPr>
        <sz val="10"/>
        <color theme="1"/>
        <rFont val="Calibri"/>
      </rPr>
      <t>Search Placeholder(12h-14h): 25/04, 26/04
Hometop banner(7-9): 24/04, 25/04
Static banner(4): 22/04, 23/04
Floating(13h-16h): 25/04</t>
    </r>
  </si>
  <si>
    <r>
      <rPr>
        <sz val="10"/>
        <rFont val="Calibri"/>
      </rPr>
      <t xml:space="preserve">Deadline 10/4
</t>
    </r>
    <r>
      <rPr>
        <u/>
        <sz val="10"/>
        <color rgb="FF1155CC"/>
        <rFont val="Calibri"/>
      </rPr>
      <t>https://drive.google.com/drive/u/0/folders/1rOjS0Ri883RjfcFXstLOb-JjoFeoP8s6</t>
    </r>
    <r>
      <rPr>
        <sz val="10"/>
        <rFont val="Calibri"/>
      </rPr>
      <t xml:space="preserve"> </t>
    </r>
  </si>
  <si>
    <t>Gà Rán Ngốc Nghếch - 258 Đà Nẵng</t>
  </si>
  <si>
    <r>
      <rPr>
        <sz val="10"/>
        <color theme="1"/>
        <rFont val="Calibri"/>
      </rPr>
      <t>- Key message:</t>
    </r>
    <r>
      <rPr>
        <b/>
        <sz val="10"/>
        <color theme="1"/>
        <rFont val="Calibri"/>
      </rPr>
      <t xml:space="preserve"> ƯU ĐÃI MÓN MỚI - MUA 2 TẶNG 1</t>
    </r>
    <r>
      <rPr>
        <sz val="10"/>
        <color theme="1"/>
        <rFont val="Calibri"/>
      </rPr>
      <t xml:space="preserve">
- Scheme: Mua 2 suất cơm cari sẽ được tặng 1 suất cơm cari bất kì
- Timeline: 25/04-27/04
- Location: Hải Phòng</t>
    </r>
  </si>
  <si>
    <r>
      <rPr>
        <u/>
        <sz val="10"/>
        <color rgb="FF1155CC"/>
        <rFont val="Calibri"/>
      </rPr>
      <t>https://docs.google.com/spreadsheets/d/13hIJ1NOVhFHrP5PLUzELOPTJIkCBlBHbpZToyFB3zFg/edit?gid=0#gid=0</t>
    </r>
    <r>
      <rPr>
        <sz val="10"/>
        <rFont val="Calibri"/>
      </rPr>
      <t xml:space="preserve"> </t>
    </r>
  </si>
  <si>
    <t>https://drive.google.com/drive/u/3/folders/1FWYzK5eDE0IlQjyiuXeLjoMdqN5r2_tk</t>
  </si>
  <si>
    <t xml:space="preserve">GD tự do thiết kế, dùng đúng logo + material </t>
  </si>
  <si>
    <t xml:space="preserve">Pick 3 món tùy ý trong link </t>
  </si>
  <si>
    <r>
      <rPr>
        <b/>
        <sz val="10"/>
        <color theme="1"/>
        <rFont val="Calibri"/>
      </rPr>
      <t xml:space="preserve">1 Combo 3:
</t>
    </r>
    <r>
      <rPr>
        <sz val="10"/>
        <color theme="1"/>
        <rFont val="Calibri"/>
      </rPr>
      <t>Static Banner (6): 25/04-27/04
Floating(10h-13h): 25/04</t>
    </r>
  </si>
  <si>
    <r>
      <rPr>
        <sz val="10"/>
        <rFont val="Calibri"/>
      </rPr>
      <t xml:space="preserve">Deadline 14/4
</t>
    </r>
    <r>
      <rPr>
        <u/>
        <sz val="10"/>
        <color rgb="FF1155CC"/>
        <rFont val="Calibri"/>
      </rPr>
      <t>https://drive.google.com/drive/u/0/folders/1YSIHPITtbejsI-1T7SppCNQTUZ5uHTu0</t>
    </r>
    <r>
      <rPr>
        <sz val="10"/>
        <rFont val="Calibri"/>
      </rPr>
      <t xml:space="preserve"> </t>
    </r>
  </si>
  <si>
    <t>a-garan-ngoc-nghech</t>
  </si>
  <si>
    <t>Akuruhi Market - Lê Lợi Đà Nẵng</t>
  </si>
  <si>
    <r>
      <rPr>
        <sz val="10"/>
        <rFont val="Calibri"/>
      </rPr>
      <t>- Key message:</t>
    </r>
    <r>
      <rPr>
        <b/>
        <sz val="10"/>
        <rFont val="Calibri"/>
      </rPr>
      <t xml:space="preserve"> SIÊU THỊ HÀNG NHẬT AKURUHI 
GIẢM ĐẾN 25%</t>
    </r>
    <r>
      <rPr>
        <sz val="10"/>
        <rFont val="Calibri"/>
      </rPr>
      <t xml:space="preserve">
- Scheme:
List p/s skus món giảm ở </t>
    </r>
    <r>
      <rPr>
        <u/>
        <sz val="10"/>
        <color rgb="FF1155CC"/>
        <rFont val="Calibri"/>
      </rPr>
      <t>here</t>
    </r>
    <r>
      <rPr>
        <sz val="10"/>
        <rFont val="Calibri"/>
      </rPr>
      <t xml:space="preserve">
- Timeline: </t>
    </r>
    <r>
      <rPr>
        <b/>
        <sz val="10"/>
        <rFont val="Calibri"/>
      </rPr>
      <t>18/4-20/4</t>
    </r>
    <r>
      <rPr>
        <sz val="10"/>
        <rFont val="Calibri"/>
      </rPr>
      <t xml:space="preserve">
- Location: Đà Nẵng </t>
    </r>
  </si>
  <si>
    <t>[Mex - 1241917] Akuruhi Market - Lê Lợi Đà Nẵng</t>
  </si>
  <si>
    <t>https://drive.google.com/drive/folders/1xcr_gicZIC9F0F_EykFK2A6LxZfewtAj</t>
  </si>
  <si>
    <t xml:space="preserve">Pick các SKUs trong link drive: fous BÁNH + RƯỢU như giỏ hàng trang trọng. 
Còn lại GD tự do thiết kế phù hợp </t>
  </si>
  <si>
    <r>
      <rPr>
        <sz val="10"/>
        <color theme="1"/>
        <rFont val="Calibri"/>
      </rPr>
      <t xml:space="preserve">nhờ GD thêm note: </t>
    </r>
    <r>
      <rPr>
        <b/>
        <i/>
        <sz val="10"/>
        <color theme="1"/>
        <rFont val="Calibri"/>
      </rPr>
      <t>Người dưới 18 tuổi không được uống rượu, bia</t>
    </r>
    <r>
      <rPr>
        <sz val="10"/>
        <color theme="1"/>
        <rFont val="Calibri"/>
      </rPr>
      <t xml:space="preserve">
</t>
    </r>
  </si>
  <si>
    <t>Hometop #7-9: 18/4, 19/4
Static banner #1-3: 20/4</t>
  </si>
  <si>
    <r>
      <rPr>
        <sz val="10"/>
        <rFont val="Calibri"/>
      </rPr>
      <t xml:space="preserve">Deadline 8/4
</t>
    </r>
    <r>
      <rPr>
        <u/>
        <sz val="10"/>
        <color rgb="FF1155CC"/>
        <rFont val="Calibri"/>
      </rPr>
      <t>https://drive.google.com/drive/u/0/folders/1XRFh2DT5RpOdN_08NgQtm74TOx9MRD3Q</t>
    </r>
    <r>
      <rPr>
        <sz val="10"/>
        <rFont val="Calibri"/>
      </rPr>
      <t xml:space="preserve"> </t>
    </r>
  </si>
  <si>
    <t>w3-akuruhi-market</t>
  </si>
  <si>
    <r>
      <rPr>
        <sz val="10"/>
        <color theme="1"/>
        <rFont val="Calibri"/>
      </rPr>
      <t>- Key Message:</t>
    </r>
    <r>
      <rPr>
        <b/>
        <sz val="10"/>
        <color theme="1"/>
        <rFont val="Calibri"/>
      </rPr>
      <t xml:space="preserve"> CÀ PHÊ MUỐI CHÚ LONG - Ưu Đãi Kép Giảm 50% + Voucher 99,000đ</t>
    </r>
    <r>
      <rPr>
        <sz val="10"/>
        <color theme="1"/>
        <rFont val="Calibri"/>
      </rPr>
      <t xml:space="preserve">
- Scheme: 
Cà Phê Muối giảm giá 50% giá gốc 22k -&gt; giảm về 11k
COMBO 04 LY BEST SELLER bao gồm (Cà Phê Dừa, Cà Phê Muối, Trà Đác Thơm và Trà Tắc Xí Muội) giá gốc 94k -&gt; giảm về 70,5k
SIEUTIEC20 giảm 20k cho đơn 50k 
SIEUTIEC30 giảm 30k cho đơn 70k 
SIEUTIEC40 giảm 40k cho đơn 100k 
SIEUTIEC50 giảm 50k đơn 140k 
SIEUTIEC70 giảm 70k cho đơn 200k
SIEUTIEC99 giảm 99k cho đơn 250k
- Location: Nationwide (HCM, HN, Đà Nẵng, Bình Dương, Vũng Tàu, Cần Thơ, Phan Thiết, Long An, Long Xuyên, Mỹ Tho, Cà Mau, Bình Phước, Tây Ninh, Vĩnh Long, Bình Thuận, Kiên Giang)
- Thời gian: 21-24/4</t>
    </r>
  </si>
  <si>
    <t>21/04-24/04</t>
  </si>
  <si>
    <t>Brand design ETA 08/04</t>
  </si>
  <si>
    <t xml:space="preserve">Hometop # 10-12: 21/4, 23/4
Static banner #4-5: 22/4, 24/4
Search Placeholder - 2 slots: 14h-17h 21/4 (riêng HCM 5h-10h 21/4) và 12h-14h 24/4
</t>
  </si>
  <si>
    <t xml:space="preserve">Hometop # 10-12: 22/4, 23/4
Static banner #4: 21/4, 23/4
Search Placeholder - 2 slots: 14h-17h 21/4 (riêng HCM 5h-10h 21/4) và 12h-14h 24/4
</t>
  </si>
  <si>
    <t>https://drive.google.com/drive/folders/1YGDBdAexA2eUspcxCM1KLSkxnyhUvDhv?usp=sharing</t>
  </si>
  <si>
    <t>w4-cf-chu-long</t>
  </si>
  <si>
    <t>May.CB7,8</t>
  </si>
  <si>
    <r>
      <rPr>
        <sz val="10"/>
        <rFont val="Calibri"/>
      </rPr>
      <t xml:space="preserve">- Key Message: </t>
    </r>
    <r>
      <rPr>
        <b/>
        <sz val="10"/>
        <rFont val="Calibri"/>
      </rPr>
      <t>Pharmacity mừng sinh nhật - Mua 1 Tặng 1</t>
    </r>
    <r>
      <rPr>
        <sz val="10"/>
        <rFont val="Calibri"/>
      </rPr>
      <t xml:space="preserve">
</t>
    </r>
    <r>
      <rPr>
        <b/>
        <sz val="10"/>
        <rFont val="Calibri"/>
      </rPr>
      <t>- Text SPH:</t>
    </r>
    <r>
      <rPr>
        <sz val="10"/>
        <rFont val="Calibri"/>
      </rPr>
      <t xml:space="preserve"> Pharmacity - Mua 1 tặng 1
- Scheme: 
+ B1G1: </t>
    </r>
    <r>
      <rPr>
        <u/>
        <sz val="10"/>
        <color rgb="FF1155CC"/>
        <rFont val="Calibri"/>
      </rPr>
      <t>Link</t>
    </r>
    <r>
      <rPr>
        <sz val="10"/>
        <rFont val="Calibri"/>
      </rPr>
      <t xml:space="preserve">
- Location: HCM
- Timeline: 08/05-10/05; 12/05-14/05</t>
    </r>
  </si>
  <si>
    <t>08/05-10/05
12/05-14/05</t>
  </si>
  <si>
    <t>https://docs.google.com/spreadsheets/d/1NP59lUoneJS9Xyh5r9nBrmSZPDyjFcEx-IWo8bPgTPY/edit?gid=840680894#gid=840680894&amp;range=7:7</t>
  </si>
  <si>
    <t>https://drive.google.com/drive/folders/1SS1cxEwjiaEpeSYeRZiHmp-eywMntIr2?usp=sharing</t>
  </si>
  <si>
    <t>- Tone Màu Xanh Blue của brand PMC</t>
  </si>
  <si>
    <r>
      <rPr>
        <b/>
        <sz val="10"/>
        <color theme="1"/>
        <rFont val="Calibri"/>
      </rPr>
      <t xml:space="preserve">1 Combo7:
</t>
    </r>
    <r>
      <rPr>
        <sz val="10"/>
        <color theme="1"/>
        <rFont val="Calibri"/>
      </rPr>
      <t xml:space="preserve">Bottom Banner (1-3): 08/05-10/05
SPH (19h-22h): 08/05, 09/05
</t>
    </r>
    <r>
      <rPr>
        <b/>
        <sz val="10"/>
        <color theme="1"/>
        <rFont val="Calibri"/>
      </rPr>
      <t xml:space="preserve">1 Combo8:
</t>
    </r>
    <r>
      <rPr>
        <sz val="10"/>
        <color theme="1"/>
        <rFont val="Calibri"/>
      </rPr>
      <t>Bottom Banner (4-6): 12/05-14/05
SPH (16h-19h): 13/05, 14/05</t>
    </r>
  </si>
  <si>
    <r>
      <rPr>
        <sz val="10"/>
        <rFont val="Calibri"/>
      </rPr>
      <t xml:space="preserve">Deadline 24/4
</t>
    </r>
    <r>
      <rPr>
        <u/>
        <sz val="10"/>
        <color rgb="FF1155CC"/>
        <rFont val="Calibri"/>
      </rPr>
      <t>https://drive.google.com/drive/u/0/folders/1gxfFBE-wyXnkAA12sTbH7yki82Vgu1_m</t>
    </r>
  </si>
  <si>
    <t>a-pharmacity</t>
  </si>
  <si>
    <t xml:space="preserve">May </t>
  </si>
  <si>
    <r>
      <rPr>
        <sz val="10"/>
        <rFont val="Calibri"/>
      </rPr>
      <t xml:space="preserve">- Key Message: </t>
    </r>
    <r>
      <rPr>
        <b/>
        <sz val="10"/>
        <rFont val="Calibri"/>
      </rPr>
      <t>Pharmacity mừng sinh nhật - Mua 1 Tặng 1</t>
    </r>
    <r>
      <rPr>
        <sz val="10"/>
        <rFont val="Calibri"/>
      </rPr>
      <t xml:space="preserve">
- Scheme: 
+ B1G1: </t>
    </r>
    <r>
      <rPr>
        <u/>
        <sz val="10"/>
        <color rgb="FF1155CC"/>
        <rFont val="Calibri"/>
      </rPr>
      <t>Link</t>
    </r>
    <r>
      <rPr>
        <sz val="10"/>
        <rFont val="Calibri"/>
      </rPr>
      <t xml:space="preserve">
- Location: HCM
- Timeline: 11/05  </t>
    </r>
  </si>
  <si>
    <t>Static banner#5: 11/05</t>
  </si>
  <si>
    <r>
      <rPr>
        <sz val="10"/>
        <rFont val="Calibri"/>
      </rPr>
      <t xml:space="preserve">Deadline 24/4
</t>
    </r>
    <r>
      <rPr>
        <u/>
        <sz val="10"/>
        <color rgb="FF1155CC"/>
        <rFont val="Calibri"/>
      </rPr>
      <t>https://drive.google.com/drive/u/0/folders/1gxfFBE-wyXnkAA12sTbH7yki82Vgu1_m</t>
    </r>
  </si>
  <si>
    <t>a-pharmacity-sn</t>
  </si>
  <si>
    <r>
      <rPr>
        <sz val="10"/>
        <color theme="1"/>
        <rFont val="Calibri"/>
      </rPr>
      <t xml:space="preserve">- Key message: </t>
    </r>
    <r>
      <rPr>
        <b/>
        <sz val="10"/>
        <color theme="1"/>
        <rFont val="Calibri"/>
      </rPr>
      <t>Cái Lò Nướng Khao Tiệc Bánh - Giảm 15%</t>
    </r>
    <r>
      <rPr>
        <sz val="10"/>
        <color theme="1"/>
        <rFont val="Calibri"/>
      </rPr>
      <t xml:space="preserve">
- Scheme: Chocolate Dream Cake - Classic giảm 15%
- Location: HCM
- Timeline: 16/04 - 20/04</t>
    </r>
  </si>
  <si>
    <t>Mex design KV</t>
  </si>
  <si>
    <r>
      <rPr>
        <b/>
        <sz val="10"/>
        <color theme="1"/>
        <rFont val="Calibri"/>
      </rPr>
      <t xml:space="preserve">1 Win 1:
</t>
    </r>
    <r>
      <rPr>
        <sz val="10"/>
        <color theme="1"/>
        <rFont val="Calibri"/>
      </rPr>
      <t>Search Placeholder(19h-22h): 17/04, 20/04
Hometop banner(7-9): 18/04, 19/04
Static banner(1-3): 16/04, 17/04
Floating(16h-19h): 20/04
Popup(16h-19h): 18/04</t>
    </r>
  </si>
  <si>
    <t>https://drive.google.com/drive/u/0/folders/1kN0CjRkRc5dupRZofRhMdYt57gC-8twy</t>
  </si>
  <si>
    <t>w1-cai-lo-nuong</t>
  </si>
  <si>
    <r>
      <rPr>
        <sz val="10"/>
        <color theme="1"/>
        <rFont val="Calibri"/>
      </rPr>
      <t xml:space="preserve">Thứ 6 khao deal độc quyền: Trà Bưởi giảm 30% + Voucher 50k
Scheme:  Giảm 30% Hot/ Iced Black Tea with Ruby Grapefruit giá gốc </t>
    </r>
    <r>
      <rPr>
        <sz val="10"/>
        <color rgb="FF0000FF"/>
        <rFont val="Calibri"/>
      </rPr>
      <t xml:space="preserve">97k --&gt; 67,9k
</t>
    </r>
    <r>
      <rPr>
        <sz val="10"/>
        <color theme="1"/>
        <rFont val="Calibri"/>
      </rPr>
      <t>Voucher: STARBUCKS50K giảm 17% cap 50k
STARBUCKS50S giảm 50k mbs 200k
Location: NW
Timeline:  25/04</t>
    </r>
  </si>
  <si>
    <t>https://drive.google.com/drive/folders/1OIJXI8l0QM3bjc4GN2Rp9GXYKa6JK7g5</t>
  </si>
  <si>
    <t>sv-starbucks-30</t>
  </si>
  <si>
    <t>Indi 15-17.4</t>
  </si>
  <si>
    <t>Key message: Deal độc quyền  - Starbucks khao deal dịu ngọt, giảm 30% + voucher 50k
Scheme:  Giảm 30% (Hot/Iced) Almondmilk Hazelnut Latte &amp; Brown Sugar Oatmilk Iced Shaken Espresso
Voucher:  STARBUCKSKHAO40        40K MBS 180K
STARBUCKS50BAU        50k mbs 300k
Location: NW
Timeline:  15 - 17 Apr</t>
  </si>
  <si>
    <t>15/04 - 17/04</t>
  </si>
  <si>
    <t xml:space="preserve">HTC (0h-8h): 15/04, 17/04
SPF Page: 16/04
</t>
  </si>
  <si>
    <r>
      <rPr>
        <sz val="10"/>
        <rFont val="Calibri"/>
      </rPr>
      <t xml:space="preserve">10/4 </t>
    </r>
    <r>
      <rPr>
        <u/>
        <sz val="10"/>
        <color rgb="FF1155CC"/>
        <rFont val="Calibri"/>
      </rPr>
      <t>https://drive.google.com/drive/u/0/folders/1ikHeEooYTBEv-3b4BJzNGxk2i7AnzQAP</t>
    </r>
  </si>
  <si>
    <t>sj-starbucks-cf</t>
  </si>
  <si>
    <t>2T2</t>
  </si>
  <si>
    <t>"Mua 2 Tặng 2 + Voucher 50.000 
"Combo 2 Gà 1 nước tặng 2 Gà 1 nước giá gốc 198k về 109k
MCD50 50k MBS 229k</t>
  </si>
  <si>
    <t>24/04 - 01/05</t>
  </si>
  <si>
    <t>sj-mcdonalds-50k</t>
  </si>
  <si>
    <t>Key mess: Phúc Long khao deal giảm đến 100k
Phúc Long khao deal giảm đến 100k
Nhập code: BAUPHUCLONG: 7% cap 100k
Location: NW
TImeline: 1-30/4</t>
  </si>
  <si>
    <t>https://drive.google.com/drive/folders/1WhLxczMlqZ5Nt3qeYwiwg2zo0PT7jAUe</t>
  </si>
  <si>
    <t>sj-phuclong-100</t>
  </si>
  <si>
    <t>Sukiya - Cơm Bò Hầm &amp; Mì Ramen</t>
  </si>
  <si>
    <r>
      <rPr>
        <sz val="10"/>
        <color theme="1"/>
        <rFont val="Calibri"/>
      </rPr>
      <t xml:space="preserve">- Key Message: </t>
    </r>
    <r>
      <rPr>
        <b/>
        <sz val="10"/>
        <color theme="1"/>
        <rFont val="Calibri"/>
      </rPr>
      <t>SUKIYA KHAO DEAL GIẢM 99K</t>
    </r>
    <r>
      <rPr>
        <sz val="10"/>
        <color theme="1"/>
        <rFont val="Calibri"/>
      </rPr>
      <t xml:space="preserve">
- Scheme: Giảm 99k cho đơn 250k
+ Nhập code SIEUTIEC99 giảm 99K MBS 250K
- Location: HCM
- Timeline: 22/04-26/04</t>
    </r>
  </si>
  <si>
    <t>22/04-26/04</t>
  </si>
  <si>
    <t>https://docs.google.com/spreadsheets/d/1araIWejcg2ho4Cg5omC68KUFFPIA9zku3QZcudN1FM0/edit?gid=68139129#gid=68139129</t>
  </si>
  <si>
    <r>
      <rPr>
        <b/>
        <sz val="10"/>
        <color theme="1"/>
        <rFont val="Calibri"/>
      </rPr>
      <t xml:space="preserve">1 Win4:
</t>
    </r>
    <r>
      <rPr>
        <sz val="10"/>
        <color theme="1"/>
        <rFont val="Calibri"/>
      </rPr>
      <t>Hometop banner(10-12): 22/04, 24/04
Static banner(4): 25/04, 26/04
Search Placeholder(17h-19h): 23/04, 24/04</t>
    </r>
  </si>
  <si>
    <t>https://drive.google.com/drive/u/0/folders/1h03aLI1AEj0JpYCLQygHVa0Fk8a0X3SQ</t>
  </si>
  <si>
    <t>w4-sukiya</t>
  </si>
  <si>
    <r>
      <rPr>
        <sz val="10"/>
        <color theme="1"/>
        <rFont val="Calibri"/>
      </rPr>
      <t>- Key Message:</t>
    </r>
    <r>
      <rPr>
        <b/>
        <sz val="10"/>
        <color theme="1"/>
        <rFont val="Calibri"/>
      </rPr>
      <t xml:space="preserve"> SUKIYA KHAO DEAL GIẢM 99K</t>
    </r>
    <r>
      <rPr>
        <sz val="10"/>
        <color theme="1"/>
        <rFont val="Calibri"/>
      </rPr>
      <t xml:space="preserve">
- Scheme: Giảm 99k cho đơn 250k
+ Nhập code SIEUTIEC99 giảm 99K MBS 250K
- Location: HCM
- Timeline: 27/04</t>
    </r>
  </si>
  <si>
    <t>27/04</t>
  </si>
  <si>
    <r>
      <rPr>
        <b/>
        <sz val="10"/>
        <color theme="1"/>
        <rFont val="Calibri"/>
      </rPr>
      <t xml:space="preserve">1 Alacarte lẻ
</t>
    </r>
    <r>
      <rPr>
        <sz val="10"/>
        <color theme="1"/>
        <rFont val="Calibri"/>
      </rPr>
      <t>Hometop banner(10-12): 27/04</t>
    </r>
  </si>
  <si>
    <t>a-sukiya</t>
  </si>
  <si>
    <t>GoGo Food - Cơm Gà &amp; Món Ngon Hà Nội - Trương Định</t>
  </si>
  <si>
    <r>
      <rPr>
        <sz val="10"/>
        <color theme="1"/>
        <rFont val="Calibri"/>
      </rPr>
      <t xml:space="preserve">- Key Message: </t>
    </r>
    <r>
      <rPr>
        <b/>
        <sz val="10"/>
        <color theme="1"/>
        <rFont val="Calibri"/>
      </rPr>
      <t xml:space="preserve">MUA CƠM GÀ - QUÀ THẢ GA - Mua 2 tặng 3
- </t>
    </r>
    <r>
      <rPr>
        <sz val="10"/>
        <color theme="1"/>
        <rFont val="Calibri"/>
      </rPr>
      <t>Scheme: Mua 2 tặng 3 
+ Món mua: 02 cơm gà Gogo Food 
+ Món tặng:  02 nước ngọt  + 1 món phụ tự chọn
(-) Nước ngọt gồm: Pepsi, Sting, Mirinda, 7up, Twister
(-) Món phụ gồm:  Salad nhiệt đới, Nấm xào, Rau muống xào tỏi, Bò xào cải chua, Canh rong biển, Canh cải bò, Khoai tây chiên
- Timeline: 24/04 - 26/04
- Location: Đồng Nai</t>
    </r>
  </si>
  <si>
    <t>24/04 - 26/04</t>
  </si>
  <si>
    <t>https://docs.google.com/spreadsheets/d/1wvo4oU45IQnfvWvyzRWIvrgunHQDfc_edITNfMFTHnI/edit?gid=0#gid=0</t>
  </si>
  <si>
    <t>https://drive.google.com/drive/folders/1WZwket8aqwyY0eh5wFXJzO5f-aQ2CvIj</t>
  </si>
  <si>
    <t xml:space="preserve">- Tone màu xanh lá như màu logo </t>
  </si>
  <si>
    <t>Pick món + logo trong link</t>
  </si>
  <si>
    <r>
      <rPr>
        <b/>
        <sz val="10"/>
        <color theme="1"/>
        <rFont val="Calibri"/>
      </rPr>
      <t>Combo 2:</t>
    </r>
    <r>
      <rPr>
        <sz val="10"/>
        <color theme="1"/>
        <rFont val="Calibri"/>
      </rPr>
      <t xml:space="preserve">
Static Banner: 24/04-26/04
Flaoting(10h-12h): 24/04</t>
    </r>
  </si>
  <si>
    <r>
      <rPr>
        <sz val="10"/>
        <rFont val="Calibri"/>
      </rPr>
      <t xml:space="preserve">Deadline 14/4
</t>
    </r>
    <r>
      <rPr>
        <u/>
        <sz val="10"/>
        <color rgb="FF1155CC"/>
        <rFont val="Calibri"/>
      </rPr>
      <t>https://drive.google.com/drive/u/0/folders/1W1JB4UxTWZ3q5YGEONoA_ht9wC1Vmznl</t>
    </r>
  </si>
  <si>
    <t>a-gogo-food</t>
  </si>
  <si>
    <t>Bối Bakery - Bánh Bông Lan Trứng Muối</t>
  </si>
  <si>
    <r>
      <rPr>
        <sz val="10"/>
        <color theme="1"/>
        <rFont val="Calibri"/>
      </rPr>
      <t xml:space="preserve">- Key message: </t>
    </r>
    <r>
      <rPr>
        <b/>
        <sz val="10"/>
        <color theme="1"/>
        <rFont val="Calibri"/>
      </rPr>
      <t>Bối Bakery Khao Bánh Giảm 50% + Voucher 40k</t>
    </r>
    <r>
      <rPr>
        <sz val="10"/>
        <color theme="1"/>
        <rFont val="Calibri"/>
      </rPr>
      <t xml:space="preserve">
- Scheme: 
Giảm 50% bánh Bông Lan 3 sốt
Giảm 50% bánh Chuối socola
+ SIEUTIEC40 giảm 40k cho đơn 100k 
+ SIEUTIEC50 giảm 50k đơn 140k 
+ SIEUTIEC70 giảm 70k cho đơn 200k
+ SIEUTIEC99 giảm 99k cho đơn 250k
- Location: HCM
- Timeline: 28/04 - 30/04</t>
    </r>
  </si>
  <si>
    <t>28/04 - 30/04</t>
  </si>
  <si>
    <t>https://docs.google.com/spreadsheets/d/1RCWOsuMAzsB3ue5hff0Vo4uqcYDEzLoHTYlTKTFevAo/edit?gid=0#gid=0</t>
  </si>
  <si>
    <t>https://drive.google.com/drive/folders/1Ad1jblmVkB8xDPoPUSfac1KpPphqSC2w?usp=drive_link</t>
  </si>
  <si>
    <t>- Pick ảnh : Bông Lan 3 sốt, Bánh chuối</t>
  </si>
  <si>
    <r>
      <rPr>
        <b/>
        <sz val="10"/>
        <color theme="1"/>
        <rFont val="Calibri"/>
      </rPr>
      <t xml:space="preserve">1 Combo 3:
</t>
    </r>
    <r>
      <rPr>
        <sz val="10"/>
        <color theme="1"/>
        <rFont val="Calibri"/>
      </rPr>
      <t>Static banner(6): 29/4, 30/4
Popup(16h-19h): 28/4</t>
    </r>
  </si>
  <si>
    <r>
      <rPr>
        <sz val="10"/>
        <rFont val="Calibri"/>
      </rPr>
      <t xml:space="preserve">Deadline 16/4
</t>
    </r>
    <r>
      <rPr>
        <u/>
        <sz val="10"/>
        <color rgb="FF1155CC"/>
        <rFont val="Calibri"/>
      </rPr>
      <t>https://drive.google.com/drive/u/0/folders/1zX4SSQMBEj9o0xkw386oAUKwcX_p_CGY</t>
    </r>
    <r>
      <rPr>
        <sz val="10"/>
        <rFont val="Calibri"/>
      </rPr>
      <t xml:space="preserve"> </t>
    </r>
  </si>
  <si>
    <t>a-boi-bakery</t>
  </si>
  <si>
    <r>
      <rPr>
        <sz val="10"/>
        <color theme="1"/>
        <rFont val="Calibri"/>
      </rPr>
      <t xml:space="preserve">- Key message: </t>
    </r>
    <r>
      <rPr>
        <b/>
        <sz val="10"/>
        <color theme="1"/>
        <rFont val="Calibri"/>
      </rPr>
      <t xml:space="preserve">Busan Korean Mời Bạn Món Chỉ 39K + Voucher 40K </t>
    </r>
    <r>
      <rPr>
        <sz val="10"/>
        <color theme="1"/>
        <rFont val="Calibri"/>
      </rPr>
      <t xml:space="preserve">
- Scheme: 
+ Giảm món 50 phần/món/1 chi nhánh/ ngày. 1 lần đặt/bill, No MBS
Cơm Chiên Cá Ngừ 55k --&gt;39K 
Mì Tương Đen 49k --&gt;39K
+ Nhập mã BUSAN40 giảm 40K cho đơn 120k 
+ Ngoài ra còn có các mã giảm cực kì hấp dẫn khác: 
SIEUTIEC20 giảm 20k cho đơn 50k 
SIEUTIEC30 giảm 30k cho đơn 70k 
SIEUTIEC40 giảm 40k cho đơn 100k 
SIEUTIEC50 giảm 50k đơn 140k 
SIEUTIEC70 giảm 70k cho đơn 200k 
- Location: HCM
- Timeline: 25/04 - 27/04</t>
    </r>
  </si>
  <si>
    <r>
      <rPr>
        <b/>
        <sz val="10"/>
        <color theme="1"/>
        <rFont val="Calibri"/>
      </rPr>
      <t xml:space="preserve">1 Combo 1:
</t>
    </r>
    <r>
      <rPr>
        <sz val="10"/>
        <color theme="1"/>
        <rFont val="Calibri"/>
      </rPr>
      <t>Static banner(1-3): 25/04 - 27/04
Pop up(16h-19h): 27/04</t>
    </r>
  </si>
  <si>
    <t>https://drive.google.com/drive/u/0/folders/12i-EgPNST_Kt1Da79W-Ucq6nKMdoCCQP</t>
  </si>
  <si>
    <t>a-busan-food</t>
  </si>
  <si>
    <t>- Key message: Trà Sữa TocoToco Mua 1 Tặng 1 + Code 25K
- Scheme: TocoToco khao combo 2 ly chỉ còn 44k
- Nhập code TOCOVIP25 - giảm 25K đơn từ 44K
- Timeline: 9-11/5; 29-31/5
- Location: Hà Nội, HCM, CT</t>
  </si>
  <si>
    <t>09/05 - 11/05
29/05 - 31/05</t>
  </si>
  <si>
    <t>- Hometop: 09/05; 10/05; 29/05; 30/05
- HTC (8h-16h): 11/05; 31/05
- Pop up: (13h-16h) 09/05; (19h-22h) 11/05, 31/05
- Floating (13-16h) 29/05
- Flashsale Banner: 12/05; 30/05
- Botom: 09/05; 10/05; 11/05; 29/05; 30/05; 31/05</t>
  </si>
  <si>
    <r>
      <rPr>
        <sz val="10"/>
        <rFont val="Calibri"/>
      </rPr>
      <t xml:space="preserve">Deadline 25/4
</t>
    </r>
    <r>
      <rPr>
        <u/>
        <sz val="10"/>
        <color rgb="FF1155CC"/>
        <rFont val="Calibri"/>
      </rPr>
      <t>https://drive.google.com/drive/u/0/folders/1sLZZL1ZY-jHPbbydBb1IcBo7hgHslb3Z</t>
    </r>
  </si>
  <si>
    <t>v-tocotoco-1t1</t>
  </si>
  <si>
    <t>Key Mess: Maycha Khao Deal 9K + Giảm 60K
Scheme:
Maycha khao deal 9k áp dụng các món 
+ Trà Sữa Trân Châu Hoàng Kim
+ Trà sữa Hong Kong
Nhập code  MAYCHA60: 60K MBS 200k
MAYCHA53: 53k mbs 160k
Timeline: 16-18/5
Location: HCM; Đồng Nai, Bình Dương; Đà Nẵng, An Giang, Kiên Giang, Tiền Giang, Long An</t>
  </si>
  <si>
    <t xml:space="preserve">
16/05 - 18/05</t>
  </si>
  <si>
    <t>- Hometop: 10/05; 11/05; 16/05; 18/05
- HTC (8h-16h): 10/05; 17/05
- SPH (14h-17h) 11/05, 18/05; (12h-14h) 16/05</t>
  </si>
  <si>
    <r>
      <rPr>
        <sz val="10"/>
        <rFont val="Calibri"/>
      </rPr>
      <t xml:space="preserve">timeline 16-19/5
Deadline 7/5
</t>
    </r>
    <r>
      <rPr>
        <u/>
        <sz val="10"/>
        <color rgb="FF1155CC"/>
        <rFont val="Calibri"/>
      </rPr>
      <t>https://drive.google.com/drive/u/0/folders/16BgcQc1pzYNkl3aIlC-OZoEhbxpM4n6S</t>
    </r>
    <r>
      <rPr>
        <sz val="10"/>
        <rFont val="Calibri"/>
      </rPr>
      <t xml:space="preserve">  </t>
    </r>
  </si>
  <si>
    <t>sv-maycha-9k</t>
  </si>
  <si>
    <t>spike 5.5</t>
  </si>
  <si>
    <t>Key Mess: Maycha Khao Deal 1K + Giảm 60K
Scheme:
Maycha khao deal 1k áp dụng các món 
+ Trà Sữa Trân Châu Hoàng Kim
+ Trà sữa Hong Kong
Nhập code  MAYCHA60: 60K MBS 200k
MAYCHA53: 53k mbs 160k
Timeline: 5/5
Location: HCM; Đồng Nai, Bình Dương; Đà Nẵng, An Giang, Kiên Giang, Tiền Giang, Long An</t>
  </si>
  <si>
    <r>
      <rPr>
        <sz val="10"/>
        <rFont val="Calibri"/>
      </rPr>
      <t xml:space="preserve">Deadline 21/4
</t>
    </r>
    <r>
      <rPr>
        <u/>
        <sz val="10"/>
        <color rgb="FF1155CC"/>
        <rFont val="Calibri"/>
      </rPr>
      <t>https://drive.google.com/drive/u/0/folders/1zePErEEbjQJGGUYlqWmtwWSwAsYLwx3V</t>
    </r>
  </si>
  <si>
    <t>sv-maycha-1k</t>
  </si>
  <si>
    <t>Key Mess: Ưu Đãi Kép - Maycha Khao món 50% &amp; Voucher 60K
Scheme: 
Trà Sữa Hong Kong M 26k giảm còn 13k
Nhập code MAYCHAVIP30 - giảm 30k mbs 60k
MAYCHAVIP25 - giảm 50% cap 25k
MAYCHA50: 50K MBS 160k
MAYCHA60: 60K MBS 200k
Timeline: 23-25/5
Location: HCM; Đồng Nai, Bình Dương; Đà Nẵng, An Giang, Kiên Giang, Tiền Giang, Long An</t>
  </si>
  <si>
    <t>23/05 - 25/05</t>
  </si>
  <si>
    <t>- Hometop: 23/05; 24/05
- HTC (8h-16h): 25/05
- SPH (14h-17h): 24.05
- Pop up (19h-22h): 25/05</t>
  </si>
  <si>
    <r>
      <rPr>
        <sz val="10"/>
        <rFont val="Calibri"/>
      </rPr>
      <t xml:space="preserve">Deadline 13/5
</t>
    </r>
    <r>
      <rPr>
        <u/>
        <sz val="10"/>
        <color rgb="FF1155CC"/>
        <rFont val="Calibri"/>
      </rPr>
      <t>https://drive.google.com/drive/u/0/folders/1J8wSwiXamiogcATumXFKGDjRFHKWN2qM</t>
    </r>
  </si>
  <si>
    <t>v-maycha-deal</t>
  </si>
  <si>
    <t>Bánh Tráng Diệu - Cơm Trộn Thố &amp; Trà Đào - Thích Quảng Đức</t>
  </si>
  <si>
    <r>
      <rPr>
        <sz val="10"/>
        <color theme="1"/>
        <rFont val="Calibri"/>
      </rPr>
      <t xml:space="preserve">- Key message: </t>
    </r>
    <r>
      <rPr>
        <b/>
        <sz val="10"/>
        <color theme="1"/>
        <rFont val="Calibri"/>
      </rPr>
      <t>CƠM TRỘN DIỆU KHAO COMBO 69K + VOUCHER 99K</t>
    </r>
    <r>
      <rPr>
        <sz val="10"/>
        <color theme="1"/>
        <rFont val="Calibri"/>
      </rPr>
      <t xml:space="preserve">
- Scheme: giảm Combo: Cơm Bò Xào + chanh dây 74K =&gt; 69.000 + Voucher: SIEUTIEC99 - GIẢM 99k MBS 250k
- Timeline: 20/04 - 29/04
- Location: Bình Dương</t>
    </r>
  </si>
  <si>
    <t xml:space="preserve"> 20/04 - 29/04</t>
  </si>
  <si>
    <t>https://docs.google.com/spreadsheets/d/1J5bDHFHGkraIWRU-58qAA0OO-m0VnopWUC3sp8gm6PA/edit?gid=0#gid=0</t>
  </si>
  <si>
    <r>
      <rPr>
        <b/>
        <sz val="10"/>
        <color theme="1"/>
        <rFont val="Calibri"/>
      </rPr>
      <t xml:space="preserve">10 Static lẻ:
</t>
    </r>
    <r>
      <rPr>
        <sz val="10"/>
        <color theme="1"/>
        <rFont val="Calibri"/>
      </rPr>
      <t>Static banner (5): 20/04 - 29/04</t>
    </r>
  </si>
  <si>
    <t>https://drive.google.com/drive/folders/1iP1sesZ7Y_L6hEAHhZlbzP2JxmVExxso</t>
  </si>
  <si>
    <t>a-com-tron-dieu</t>
  </si>
  <si>
    <t>Key Message: Chuk mời deal 1Đ
+ Chuk giảm món về 1Đ cho đơn từ 35K ở các món thuộc group: Milk Tea, Wellness Tea, Fruit Tea and Coffee 
+ Chuk Express: Giảm món về 1Đ đơn từ 25K áp dụng các món thuộc group: Milk Tea and Coffee
Nhập code: CHUK0D: giảm 20k mbs 20k 
VIPCHUK26: giảm 26k mbs 60k
Timeline: 12-14/05</t>
  </si>
  <si>
    <t>12/05 - 14/05</t>
  </si>
  <si>
    <t>- Hometop: 12/05; 13/05
- HTC (8h-16h): 14/05
- Pop up (19h-22h) 14/05
- SPH (14h-17h): 12/05
- Flashsale Banner: 13/05</t>
  </si>
  <si>
    <r>
      <rPr>
        <sz val="10"/>
        <rFont val="Calibri"/>
      </rPr>
      <t xml:space="preserve">Deadline 28/4
</t>
    </r>
    <r>
      <rPr>
        <u/>
        <sz val="10"/>
        <color rgb="FF1155CC"/>
        <rFont val="Calibri"/>
      </rPr>
      <t>https://drive.google.com/drive/u/0/folders/1WGowxBTOKenvcVyvF5CeZPfIKarx8AlG</t>
    </r>
  </si>
  <si>
    <t>v-chuk-1d</t>
  </si>
  <si>
    <t>5-7May</t>
  </si>
  <si>
    <t>Key message: PHÊ LA CHILL ĐÃI
COMBO 79,000 Đồng + VOUCHER 40k
Scheme:
Phê La khao Combo 2 ly size M 108k =&gt; 79k
Áp dụng các món: Olong Sữa, Olong Nhài Sữa, Tấm, Khói B'lao. Phong Lan, Bông
Nhập code: 
PHELA20 - 20k mbs 50k
PHELA30K- 30k mbs 88K
PHELA40 - 20% cap 40k
Location: HCM, HN, Đà Nẵng, Vũng Tàu, Hải Phòng, Đà Lạt, Quảng Nam,Đồng Nai 
Timline: 5-7/5</t>
  </si>
  <si>
    <t>05/05 - 07/05</t>
  </si>
  <si>
    <t>- Hometop: 07/05
- Flashsale Banner: 06/05</t>
  </si>
  <si>
    <t>https://drive.google.com/drive/folders/1I7Up-QKRXWQDetwCm2tz0hOcA_r3FICD</t>
  </si>
  <si>
    <t>sv-combo-phela</t>
  </si>
  <si>
    <t>12-16May</t>
  </si>
  <si>
    <t>Key Mess: MỜI BẠN CÙNG CHILL
COMBO MUA 2 TẶNG 1 + voucher 40k
Scheme: Combo mua 2 tặng 1
Áp dụng các món: oolong sữa,oolong nhài sữa,khói b'lao, tấm, phong lan,lụa đào
Nhập code: PHELA30K - 30k mbs 110k
PHELA40K - 20% cap 40k
Location: HCM, Hà Nội, Đà Nẵng, Quảng Nam, Lâm Đồng, Biên Hoà, Hải Phòng, Vũng Tàu
Timeline: 12-16/5</t>
  </si>
  <si>
    <t>12/05 - 16/05</t>
  </si>
  <si>
    <t>- Hometop: 12/05
- HTC (8h-16h): 13/05
- Static Banner: 14/05; 15/05
- SPH (12h-14h):14/05
- Foody FB 8h 12/05</t>
  </si>
  <si>
    <r>
      <rPr>
        <sz val="10"/>
        <rFont val="Calibri"/>
      </rPr>
      <t xml:space="preserve">Dealdine 28/4
</t>
    </r>
    <r>
      <rPr>
        <u/>
        <sz val="10"/>
        <color rgb="FF1155CC"/>
        <rFont val="Calibri"/>
      </rPr>
      <t>https://drive.google.com/drive/u/0/folders/10RMvqk1j9tzAT7UgML_nX-r_ZxXp1jOz</t>
    </r>
  </si>
  <si>
    <t>sv-phela-40</t>
  </si>
  <si>
    <t>Key mess: Phúc Long khao combo 79k + voucher 40k
Scheme: Phúc Long khao combo 2 ly trà sữa 79k 
Nhập code: 
VIPPL20K: 20k mbs 79k
VIPPL28K: 28k mbs 150k
VIPPL40K: 15% cap 40k
Location: NW
Timeline: 8-9/5</t>
  </si>
  <si>
    <t>08/05 - 09/05</t>
  </si>
  <si>
    <t>https://drive.google.com/drive/u/0/folders/1P9fuIbEmyMsMAWCo3xeXKglCZxVk-Ayu</t>
  </si>
  <si>
    <t>sv-phuclong</t>
  </si>
  <si>
    <t>Key mess:Phúc Long khao trà sữa chỉ 23k
Scheme: Phúc Long khao combo 3 ly trà sữa chỉ 99k 
Áp dụng cho món: Trà Lài Mãng Cầu/Trà Nhãn Sen/Trà Sữa Ô Long/Trà Nhãn Sen/Trà Lucky Tea/Trà Sữa Matcha/Hồng Trà Sữa/Hồng Trà Đào/Trà Nhãn Lài 
Nhập code:
55PHUCLONG30        30k mbs 99k
Timeline: 5.5
Location: NW</t>
  </si>
  <si>
    <t>sv-phuclong-spike</t>
  </si>
  <si>
    <r>
      <rPr>
        <sz val="10"/>
        <color theme="1"/>
        <rFont val="Calibri"/>
      </rPr>
      <t>- Key message:</t>
    </r>
    <r>
      <rPr>
        <b/>
        <sz val="10"/>
        <color theme="1"/>
        <rFont val="Calibri"/>
      </rPr>
      <t xml:space="preserve"> SUNDAY BASIC TUNG DEAL
MUA 1 TẶNG 1 + Voucher 50k</t>
    </r>
    <r>
      <rPr>
        <sz val="10"/>
        <color theme="1"/>
        <rFont val="Calibri"/>
      </rPr>
      <t xml:space="preserve">
- Scheme:
Món mua: 01 Matcha Kem Trứng Khè (L)
Món tặng: 01 Trà Sữa Truyền Thống (M)
+ Nhập code SIEUTIEC50, giảm 50k MBS 140k
- Timeline: 21/04-26/04
- Location: Bình Dương, Đồng Nai</t>
    </r>
  </si>
  <si>
    <t>21/04-26/04</t>
  </si>
  <si>
    <t xml:space="preserve">
Chung KV HCM giai đoạn 22/04-26/04 (dòng 688)</t>
  </si>
  <si>
    <r>
      <rPr>
        <b/>
        <sz val="10"/>
        <color theme="1"/>
        <rFont val="Calibri"/>
      </rPr>
      <t xml:space="preserve">4 Combo 3:
</t>
    </r>
    <r>
      <rPr>
        <sz val="10"/>
        <color theme="1"/>
        <rFont val="Calibri"/>
      </rPr>
      <t>Static Banner(6): 21/04-23/04; 24/04-26/04
Popup(13h-16h): 22/04; 25/04</t>
    </r>
  </si>
  <si>
    <r>
      <rPr>
        <sz val="10"/>
        <rFont val="Calibri"/>
      </rPr>
      <t xml:space="preserve">Deadline 10/4
</t>
    </r>
    <r>
      <rPr>
        <u/>
        <sz val="10"/>
        <color rgb="FF1155CC"/>
        <rFont val="Calibri"/>
      </rPr>
      <t>https://drive.google.com/drive/u/0/folders/1rOjS0Ri883RjfcFXstLOb-JjoFeoP8s6</t>
    </r>
    <r>
      <rPr>
        <sz val="10"/>
        <rFont val="Calibri"/>
      </rPr>
      <t xml:space="preserve"> </t>
    </r>
  </si>
  <si>
    <t>28-30May</t>
  </si>
  <si>
    <t>Key mess: Phúc Long khao combo 79k + voucher 40k
Scheme: Phúc Long khao combo 2 ly trà sữa 79k 
Nhập code: 
VIPPL20K: 20k mbs 79k
VIPPL28K: 28k mbs 150k
VIPPL40K: 15% cap 40k
Location: NW
Timeline: 28-30/5</t>
  </si>
  <si>
    <t>28/05 - 30/05</t>
  </si>
  <si>
    <t>v-phuclong-79k</t>
  </si>
  <si>
    <t>Gong Cha Khao Deal Mua 1 Tặng 1 + Voucher 50%
Scheme: 
BOGO Mua M tặng M
- Món mua: Hồng Trà Mây Xuân / Cheese Brulee Oolong Mây / Trà Sữa Okinawa / Matcha Latte / Creamy Matcha Latte
- Món tặng: TS TC Đen/Hokkaido/Earl Grey
Giá gốc: 115,000đ -&gt; 59,000đ
Nhập code: 
VIPGONGCHA30 : giảm 50% cap 30k
VIPGONGCHA20 - 50% cap 20k
Timeline: 19-21/5; 26-28/5
Location: HCM,HN, Đồng Nai, Khánh Hòa, Đà Lạt</t>
  </si>
  <si>
    <t>19/05 - 21/05
26/05 - 28/05</t>
  </si>
  <si>
    <t>- Homtop: 19/05; 21/05;26/05; 28/05
- HTC (8h-16h): 20/05; 27/05
- Floating (13h-16h) 19/05; (19h-22h): 20/05
- SPH (19h-22h): 27/05
- Pop up (13h-16h): 28/05
- SPF Fanpage 9h: 19/05; 26/05</t>
  </si>
  <si>
    <r>
      <rPr>
        <sz val="10"/>
        <rFont val="Calibri"/>
      </rPr>
      <t xml:space="preserve">Deadline 8/5
</t>
    </r>
    <r>
      <rPr>
        <u/>
        <sz val="10"/>
        <color rgb="FF1155CC"/>
        <rFont val="Calibri"/>
      </rPr>
      <t>https://drive.google.com/drive/u/0/folders/1tz5jRua7i_v42wboQb9dRo4ngAmpRF1n</t>
    </r>
    <r>
      <rPr>
        <sz val="10"/>
        <rFont val="Calibri"/>
      </rPr>
      <t xml:space="preserve"> </t>
    </r>
  </si>
  <si>
    <t>v-gongcha-bogo</t>
  </si>
  <si>
    <t>Key Mess: SUNDAY BASIC TUNG DEAL
MUA 1 TẶNG 1 + Voucher 45k
- Scheme:
Món mua: 01 Trà Sữa Kem Trứng Khè (L)
Món tặng: 01 Trà Sữa Truyền Thống (M)
40 phần/chi nhánh/ngày, Mỗi bill chỉ order 1 món
Nhập code: VIPSUNDAY30K - 40% cap 30k
VIPSUNDAY45 - 45k mbs 120k
-Timeline: 28-31/5
- Location: HCM</t>
  </si>
  <si>
    <t>28/05 - 31/05</t>
  </si>
  <si>
    <t>- Hometop: 29/05; 30/05
- HTC (8h-16h): 28/05
- Static Banner: 29/05; 30/05
- Flashsale Banner: 28/05
- Pop up (19h-22h): 28/05
- SPH (12h-14h); 29/05</t>
  </si>
  <si>
    <r>
      <rPr>
        <sz val="10"/>
        <rFont val="Calibri"/>
      </rPr>
      <t xml:space="preserve">Deadline 16/5
</t>
    </r>
    <r>
      <rPr>
        <u/>
        <sz val="10"/>
        <color rgb="FF1155CC"/>
        <rFont val="Calibri"/>
      </rPr>
      <t>https://drive.google.com/drive/u/0/folders/1SyldvTzfgD9lTRq3Vj5fnEOuxG1JQ6Iy</t>
    </r>
    <r>
      <rPr>
        <sz val="10"/>
        <rFont val="Calibri"/>
      </rPr>
      <t xml:space="preserve"> </t>
    </r>
  </si>
  <si>
    <t>v-sunday-basic</t>
  </si>
  <si>
    <t>Key message:  KOI THÉ MỜI BẠN 45.000Đ
Scheme: 
KOITHE45 - 45k mbs 280k
KOITHE35 - 35k mbs 150k
KOITHE25 - 25k mbs 100k
KOITHE16 - 16k mbs 50k
KOITHE50 - 50k mbs 300k
Timeline: 9,16,23,30/5
Location: HCM, Hà Nội, Đà Nẵng, Bình Dương, Hải Phòng, Vũng Tàu, Huế, Đồng Nai</t>
  </si>
  <si>
    <t>09/05
16/05
23/05
30/05</t>
  </si>
  <si>
    <t>Hometop (0h-13h) 09/5; 16/05; 23/05; 30/05</t>
  </si>
  <si>
    <t>sj-koi-the</t>
  </si>
  <si>
    <t>"Mua 2 Tặng 2 + Voucher 50.000 
"Combo 2 Gà 1 nước tặng 2 Gà 1 nước giá gốc 198k về 109k
MCD50 50k MBS 229k</t>
  </si>
  <si>
    <t>24-30/04</t>
  </si>
  <si>
    <t>sj-mcdonalds-m2t2</t>
  </si>
  <si>
    <t>ĐN OTH</t>
  </si>
  <si>
    <t>"McDONALD'S KHAO GÀ RÁN
MUA 2 TẶNG 2 MỖI CUỐI TUẦN
combo 2 gà tặng 2 gà + 2 nước</t>
  </si>
  <si>
    <t xml:space="preserve">Thứ 6 - chủ nhật hằng tuần </t>
  </si>
  <si>
    <r>
      <rPr>
        <sz val="10"/>
        <rFont val="Calibri"/>
      </rPr>
      <t xml:space="preserve">5/5 </t>
    </r>
    <r>
      <rPr>
        <u/>
        <sz val="10"/>
        <color rgb="FF1155CC"/>
        <rFont val="Calibri"/>
      </rPr>
      <t>https://drive.google.com/drive/u/0/folders/1sCe_KibI0rGUnZWVDhwCqtC0eUoInJW1</t>
    </r>
  </si>
  <si>
    <t>sj-mcdonalds-cn</t>
  </si>
  <si>
    <t>01-04/05</t>
  </si>
  <si>
    <t xml:space="preserve">"Key message:  KFC KHAO DEAL HÈ - 3 GÀ RÁN CHỈ 54.000 ĐỒNG 
Giá gốc combo 3 gà 104k. Nhập code  KFCSVIP50K giảm 50k cho đơn 100k =&gt; Combo 3 Gà giảm còn 54K
Combo Độc Quyền: 3 miếng Gà + 1 Khoai Tây Chiên (R) + 2 ly Pepsi (M) Giá gốc 154K giảm còn 122K
KFCVIP32	32k MBS 122k"		</t>
  </si>
  <si>
    <r>
      <rPr>
        <sz val="10"/>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</si>
  <si>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r>
      <rPr>
        <u/>
        <sz val="10"/>
        <color rgb="FF1155CC"/>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</si>
  <si>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t>HTC  8H	08-24h 04/05
Hometop # 1-3	01/05 03/05
Static banner # 1-3	02/05 03/05
Flash Sale Banner #1-4	03/05
Floating 3H	16h-19h 04/05
Popup 3H	10h-13h 02/05</t>
  </si>
  <si>
    <r>
      <rPr>
        <sz val="10"/>
        <rFont val="Calibri"/>
      </rPr>
      <t xml:space="preserve">Deadline 18/4
</t>
    </r>
    <r>
      <rPr>
        <u/>
        <sz val="10"/>
        <color rgb="FF1155CC"/>
        <rFont val="Calibri"/>
      </rPr>
      <t>https://drive.google.com/drive/u/0/folders/1mPGl_6wl1DJn6Z49bCJoSINAZuxpOq_N</t>
    </r>
  </si>
  <si>
    <t>sv-kfc</t>
  </si>
  <si>
    <t>16-18/05</t>
  </si>
  <si>
    <t xml:space="preserve">"Key message:  ĐỘC QUYỀN - KFC KHAO TIỆC 6 MÓN CHỈ 72.000 ĐỒNG 
Combo Độc Quyền: 3 miếng Gà + 1 Khoai Tây Chiên (R) + 2 ly Pepsi (M) Giá gốc 154K giảm còn 122K, Nhập code: KFCVIP50 giảm 50K cho đơn 100K =&gt; 72K 
Nhập code  KFCSVIP50K giảm 50k cho đơn 100k
Combo Độc Quyền: 3 miếng Gà + 1 Khoai Tây Chiên (R) + 2 ly Pepsi (M) Giá gốc 154K giảm còn 122K
KFCVIP32        32k MBS 122k"                </t>
  </si>
  <si>
    <r>
      <rPr>
        <sz val="10"/>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</si>
  <si>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r>
      <rPr>
        <u/>
        <sz val="10"/>
        <color rgb="FF1155CC"/>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</si>
  <si>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t>HTC  8H	16h-24h 16, 17/05 
Hometop # 1-3	"HCM 16 17/05
HN ĐN OTH 16 18/05"
Static banner # 1-3	Hết static bù botoom 16/05 17/05
Flash Sale Banner #1-4	17/05
Floating 3H	19h-22h 16/05
Popup 3H	10h-13h 18/05
Social or KOL	FB SPF 11h 16/05</t>
  </si>
  <si>
    <r>
      <rPr>
        <sz val="10"/>
        <rFont val="Calibri"/>
      </rPr>
      <t xml:space="preserve">Deadline 7/5
</t>
    </r>
    <r>
      <rPr>
        <u/>
        <sz val="10"/>
        <color rgb="FF1155CC"/>
        <rFont val="Calibri"/>
      </rPr>
      <t>https://drive.google.com/drive/u/0/folders/1mPGl_6wl1DJn6Z49bCJoSINAZuxpOq_N</t>
    </r>
  </si>
  <si>
    <t>sv-kfc-72k</t>
  </si>
  <si>
    <t>08-11/05</t>
  </si>
  <si>
    <t xml:space="preserve">GÀ RÁN POPEYES
 MUA 1 TẶNG 1 + Voucher 100k
"Mua Combo A: 2 Gà Tắm Nước Mắm/ 4 Gà Cánh Tỏi PopWings + 1 Khoai Tây Chiên (vừa) + 1 Nước ngọt 
Tặng Combo B: 1 MÌ Ý Phô Mai + 1 Gà Popcorn + 1 Bắp Cải Trộn (vừa) + 1 Nước ngọt Giá gốc: 270,000VND
SVIPPOPEYES100 100K MBS 350k
</t>
  </si>
  <si>
    <r>
      <rPr>
        <sz val="10"/>
        <rFont val="Calibri"/>
      </rPr>
      <t xml:space="preserve">Danh sách ID Mex: </t>
    </r>
    <r>
      <rPr>
        <u/>
        <sz val="10"/>
        <color rgb="FF1155CC"/>
        <rFont val="Calibri"/>
      </rPr>
      <t>https://docs.google.com/spreadsheets/d/1KmfXaYNxTvOqlFm0awngGgwSbAkphKf3/edit#gid=264214317</t>
    </r>
  </si>
  <si>
    <t>HTC  8H	8h-24h 10/05
Hometop # 1-3	08/05, 11/05
Static banner # 1-3	Hết static bù SPH 10h-12h 08/05 17h-19h 09/05
Flash Sale Banner #1-4	09/05
Floating 3H	10h-13h 09/05
Popup 3H	16h-19h 10/05
Social or KOL	FB SPF 11h 08/05</t>
  </si>
  <si>
    <t>https://drive.google.com/drive/u/0/folders/1hnTb4ofFonFzWMS-hVhHQ_JM4B9J6P4-</t>
  </si>
  <si>
    <t>sv-popeyes</t>
  </si>
  <si>
    <t>29/05 -01/06</t>
  </si>
  <si>
    <t xml:space="preserve">"McDONALD'S
SIÊU DEAL ĐỘC QUYỀN
GIẢM 50% + VOUCHER 70.000                  
Scheme:        Combo 4 gà rán 2 nước, giá gốc 198k -&gt; 109k
Khoai tây chiên PS 50%, giá gốc 30k -&gt; 15k
MCD70 70k MBS 239k"                </t>
  </si>
  <si>
    <t>HTC  8H	8h-24h 29/05
Hometop # 1-3	30/05 31/05
Static banner # 1-3	Hết Slot bù bottom 29/05 30/05
Flash Sale Banner #1-4	31/05
Floating 3H	16h-19h 29/05
Popup 3H	10h-13h 30/05
Social or KOL	IG Foody 29/05</t>
  </si>
  <si>
    <r>
      <rPr>
        <sz val="10"/>
        <rFont val="Calibri"/>
      </rPr>
      <t xml:space="preserve">Deadline 19/5
</t>
    </r>
    <r>
      <rPr>
        <u/>
        <sz val="10"/>
        <color rgb="FF1155CC"/>
        <rFont val="Calibri"/>
      </rPr>
      <t>https://drive.google.com/drive/u/0/folders/1LRoIh_IM243DTn5wKGTA9vg98v9VtuQY</t>
    </r>
    <r>
      <rPr>
        <sz val="10"/>
        <rFont val="Calibri"/>
      </rPr>
      <t xml:space="preserve"> </t>
    </r>
  </si>
  <si>
    <t>sv-mcdonalds-50</t>
  </si>
  <si>
    <t>SVIP (16-18/05):
Keymess: Pizza Hut khao deal độc quyền - Mua 1 tặng 1 + Code 100k
Scheme:
Mua Combo A tặng 01 Bánh Cuộn Phô Mai &amp; 01 Pizza Phô Mai Cao Cấp
Mua Combo B tặng 01 Mì Ý Thịt Xông Khói Xốt Kem
Mua Combo C tặng 01 Khoai Tây Chiên
"Combo độc quyền SPF: Combo A
Total Giá gốc 635,000
Giá bán 499,000
Combo độc quyền SPF: Combo B
Total Giá gốc 497,000
Giá bán 399,000
Combo độc quyền SPF: Combo C
Total Giá gốc 358,000
Giá bán 299,000"
SPFPHV100 100k MBS 370k
SPFPHV65 65K MBS 250K</t>
  </si>
  <si>
    <t>HTC  8H	"16h-24h 18/05 #1
16h-24h 16/05 #2"
Hometop # 1-4	16/05 18/05
Static banner # 1-3	17/05 18/05
Flash Sale Banner #1-4	18/05
Floating 3H	10h-13h 18/05
Popup 3H	"HCM ĐN OTH: 16h-19h 16/05
HN 19h-22h 16/05"
Social or KOL	FB SPF 11h30 17/05</t>
  </si>
  <si>
    <r>
      <rPr>
        <sz val="10"/>
        <rFont val="Calibri"/>
      </rPr>
      <t xml:space="preserve">Deadline 7/5
</t>
    </r>
    <r>
      <rPr>
        <u/>
        <sz val="10"/>
        <color rgb="FF1155CC"/>
        <rFont val="Calibri"/>
      </rPr>
      <t>https://drive.google.com/drive/u/0/folders/1o7vk7t5W7nCddn_PmJLgX8qwwhDiah4C</t>
    </r>
    <r>
      <rPr>
        <sz val="10"/>
        <rFont val="Calibri"/>
      </rPr>
      <t xml:space="preserve"> </t>
    </r>
  </si>
  <si>
    <t>sv-pizza-hut-1t1</t>
  </si>
  <si>
    <t>22-25/05</t>
  </si>
  <si>
    <t xml:space="preserve">"McDONALD'S
SIÊU DEAL ĐỘC QUYỀN
2 tặng 2+ VOUCHER 70.000                  
Scheme:        Combo 4 gà rán 2 nước, giá gốc 198k -&gt; 109k
combo 2 gà tặng 2 gà + 2 nước
Khoai tây chiên PS 50%, giá gốc 30k -&gt; 15k
MCD70 70k MBS 239k"                </t>
  </si>
  <si>
    <t>HTC  8H	16h-24h 23/05 25/05
Hometop # 1-3	22/05 24/05
Static banner # 1-3	Hết static bù 2 bottom 22/05 24/05
Flash Sale Banner #1-4	24/05
Floating 3H	10h-13h 25/05
Popup 3H	10h-13h 23/05
Social or KOL	FB SPF 10h 22/05</t>
  </si>
  <si>
    <r>
      <rPr>
        <sz val="10"/>
        <rFont val="Calibri"/>
      </rPr>
      <t xml:space="preserve">Deadline 12/5
</t>
    </r>
    <r>
      <rPr>
        <u/>
        <sz val="10"/>
        <color rgb="FF1155CC"/>
        <rFont val="Calibri"/>
      </rPr>
      <t>https://drive.google.com/drive/u/0/folders/1O1Iu8fuSxmPvOCSvTdDqqzsSrM7TCdam</t>
    </r>
    <r>
      <rPr>
        <sz val="10"/>
        <rFont val="Calibri"/>
      </rPr>
      <t xml:space="preserve"> </t>
    </r>
  </si>
  <si>
    <t>sv-mcdonalds-combo</t>
  </si>
  <si>
    <t>12-15/05</t>
  </si>
  <si>
    <t>Key mess: Lotteria khao combo gà chỉ 58k + voucher 70k
Scheme:
COMBO SINGLE        Gà rán + Mì ý + Pepsi (M) Giá Gốc 83,000 giảm còn 58,000
COMBO COUPLE        Gà rán + Mì ý + Cơm thịt bò + 2 Pepsi (M) Giá Gốc 143,000 giảm còn 100,000"
SVIPLOTTERIA25 25k MBS 100k
SVIPLOTTERIA60 60K MBS 280k
LOTTERIA70 70K MBS 329K</t>
  </si>
  <si>
    <t>HTC  8H	"16h-24h 13/05 
8h-16h 15/05"
Hometop # 1-3	12/05 14/05
Static banner # 1-3	Hết Static bù 2 bottom 13/05 15/05
Flash Sale Banner #1-4	15/05
Floating 3H	10h-13h 14/05
Popup 3H	16h-19h 13/05
Social or KOL	FB SPF 11h 12/05</t>
  </si>
  <si>
    <r>
      <rPr>
        <sz val="10"/>
        <rFont val="Calibri"/>
      </rPr>
      <t xml:space="preserve">Deadline 25/4
</t>
    </r>
    <r>
      <rPr>
        <u/>
        <sz val="10"/>
        <color rgb="FF1155CC"/>
        <rFont val="Calibri"/>
      </rPr>
      <t>https://drive.google.com/drive/u/0/folders/1etERdmlzg3ugn5ch_hm_gGhdGIMnOpWY</t>
    </r>
  </si>
  <si>
    <t>sv-lotteria-58</t>
  </si>
  <si>
    <t>09-11/05</t>
  </si>
  <si>
    <t xml:space="preserve">"VIP (9-11/05):
Keymess: Pizza Hut giảm 50% + Code 100k
Scheme:
Pizza Hải Sản Nhiệt Đới (cỡ nhỏ): 139k -&gt; 69.5k
Pizza Thịt Và Xúc Xích (cỡ nhỏ): 139k -&gt; 69.5k
Pizza Phô Mai Cao Cấp: 119k -&gt; 59.5k0
SPFPHV100 100k MBS 370k
SPFPHV65 65K MBS 250K"                </t>
  </si>
  <si>
    <t>HTC 1st Scroll 8H	16h-24h 11/05
Hometop # 5	09/05 10/05
Static banner # 1-3	11/05
Flash Sale Banner #1-4	10/05
Floating 3H	10h-13h 10/05
Popup 3H	16h-19h 11/05</t>
  </si>
  <si>
    <r>
      <rPr>
        <sz val="10"/>
        <rFont val="Calibri"/>
      </rPr>
      <t xml:space="preserve">Deadline 29/4
</t>
    </r>
    <r>
      <rPr>
        <u/>
        <sz val="10"/>
        <color rgb="FF1155CC"/>
        <rFont val="Calibri"/>
      </rPr>
      <t>https://drive.google.com/drive/u/0/folders/125Y3GFDxmOSmWgxqRVxrEkEi_CE8r78f</t>
    </r>
  </si>
  <si>
    <t>v-pizzahut-100</t>
  </si>
  <si>
    <t>05-08/05</t>
  </si>
  <si>
    <t xml:space="preserve">"TEXAS CHICKEN
DEAL NGON KỊCH TRẦN
COMBO 99,000Đ + VOUCHER 50,000Đ 
Scheme:
02 Miếng gà bơ tỏi &amp; thảo mộc
01 Bánh cuộn gà sốt chua ngọt
Giá gốc: 147,000đ -&gt; 99,000đ
Code VIPTEXAS30 giảm 30k MBS 99k qty 1500
code VIPTEXAS25 giàm 30% cap 25k qty 700
VIPTEXAS50 giảm 50k MBS 199k qty 200"		</t>
  </si>
  <si>
    <t>HTC 1st Scroll 8H	16h-24h 07/05
Hometop # 5	06/05 07/05
Static banner # 1-3	Hết slot bù 2 SPH 10h-12h 06/05 07/05
Flash Sale Banner #1-4	08/05
Floating 3H	10h-13h 07/05
Popup 3H	16h-19h 06/05</t>
  </si>
  <si>
    <t>https://drive.google.com/drive/folders/15LyfqF1IvBSGS2wvlOQblDAUUtTYFjUH</t>
  </si>
  <si>
    <t>v-texas-combo</t>
  </si>
  <si>
    <t>01-05/05</t>
  </si>
  <si>
    <t>Key mes: Cơm Thố Anh Nguyễn -mua 1 tặng 1 + voucher giảm 50k
combo Mua 1 Tặng 1
Mô tả: Mua Cơm thố Đặc Biệt Bò + Gà + Xíu + Trứng tặng 1 cơm thố ốp la
Giá combo 131k-&gt;84k
VIPCTAN30 30k MBS 84k 
VIPCTAN25 50% cap 25k 
CTAN50 50k MBS 170K
SPF fund 100%
01-05/05</t>
  </si>
  <si>
    <r>
      <rPr>
        <sz val="10"/>
        <rFont val="Calibri"/>
      </rPr>
      <t xml:space="preserve">Cơm xá xíu: </t>
    </r>
    <r>
      <rPr>
        <u/>
        <sz val="10"/>
        <color rgb="FF1155CC"/>
        <rFont val="Calibri"/>
      </rPr>
      <t xml:space="preserve">https://drive.google.com/drive/folders/1QVa56E8kKntZEevlqjQ6QGwIImK4p43y
</t>
    </r>
    <r>
      <rPr>
        <sz val="10"/>
        <rFont val="Calibri"/>
      </rPr>
      <t xml:space="preserve">Cơm thố đặc biệt </t>
    </r>
    <r>
      <rPr>
        <u/>
        <sz val="10"/>
        <color rgb="FF1155CC"/>
        <rFont val="Calibri"/>
      </rPr>
      <t xml:space="preserve">https://drive.google.com/drive/folders/1rfJRc5NojFcy1pWKc8zssJ1Y6ZOZVZ-r
</t>
    </r>
    <r>
      <rPr>
        <sz val="10"/>
        <rFont val="Calibri"/>
      </rPr>
      <t xml:space="preserve">Món thêm: </t>
    </r>
    <r>
      <rPr>
        <u/>
        <sz val="10"/>
        <color rgb="FF1155CC"/>
        <rFont val="Calibri"/>
      </rPr>
      <t>https://drive.google.com/drive/folders/10zmeKEmnAW8TeCTurvAGuiyM_Aehbbfe</t>
    </r>
  </si>
  <si>
    <t>HTC 1st Scroll 8H	8h-16h 02/05
Hometop # 5	01/05 -30/05
Static banner # 1-3	01/05 04/05
Flash Sale Banner #1-4	04/05
Floating 3H	10h-13h 01/05
Popup 3H	16h-19h 03/05</t>
  </si>
  <si>
    <t>https://drive.google.com/drive/folders/1YxwMWA4ND3dMXI6pL5CnGFm-CZT1tUhg</t>
  </si>
  <si>
    <t>v-anh-nguyen</t>
  </si>
  <si>
    <t>"Cơm Tấm Phúc Lộc Thọ
Mua 1 tặng 2 + Freeship
Mua 1 Cơm Sườn Phúc Lộc Thọ giá 52k được tặng 1 Canh Rong Biển 0đ (Giá gốc 15k) (1 phần canh mỗi đơn) cùng với 1 Cơm trứng với giá 1k (Giá gốc 39k)
Số lượng có hạn
Ràng 1 phần/ order, stock Unlimited
VIPPLT20 20k MBS 50k qty 800
VIPPLT30 30k MBS 105k qty 250
VIPPLT40 40K mbs 120K qty 250
VIPPLTFS Freeship 15k MBS 52k qty 400"</t>
  </si>
  <si>
    <t>https://drive.google.com/drive/u/0/folders/1I5aH8oYvQx0L0pi6q9_zBtEkaM-vX2yZ</t>
  </si>
  <si>
    <t>v-phucloctho-1t2</t>
  </si>
  <si>
    <t>02-04/05</t>
  </si>
  <si>
    <t>PIZZA NÚI LỬA PHÔ MAI
PIZZA 1.000VND + Voucher 100.000VND
Detail scheme: Pizza giá 1.000VND + Voucher giảm đến 100k
DOMINOS100K 100k MBS 350k
+ Mua 1 pizza size 9''/12'' bất kỳ trong list:
Pizza Hải Sản Xốt Pesto "Chanh Sả"/ Seafood Lime Pesto Pizza
Pizza Hải Sản Xốt Mayonnaise/ Ocean Mania Pizza
Pizza Hải Sản Nhiệt Đới Xốt Tiêu/ Pizzamin Sea Pizza
Pizza Hải Sản Xốt Cà Chua/ Seafood Delight Pizza
Pizza Bò &amp; Tôm Nướng Kiểu Mỹ/ Surf &amp; Turf Pizza
Pizza Núi Lửa Phô Mai Xúc Xích Ý/ Cheese Volcano Pepperoni Pizza
Pizza Núi Lửa Phô Mai 5 Loại Thịt Thượng Hạng/ Cheese Volcano Meat Lovers Pizza
Pizza Núi Lửa Phô Mai Thập Cẩm Thượng Hạng/ Cheese Volcano Extravaganza Pizza
Pizza Núi Lửa Phô Mai Dăm Bông Dứa Kiểu Hawaii/ Cheese Volcano Hawaiian Pizza
Pizza Núi Lửa Phô Mai Bơ Gơ Bò Mỹ Xốt Phô Mai/ Cheese Volcano Bacon Cheeseburger Pizza
+ Sẽ được mua 1 bánh pizza size 7'' với giá 1.000VND (giá gốc 105.000VND)
Pizza Gà Phô Mai Thịt Heo Xông Khói/ Cheesy Chicken Bacon Pizza
Pizza Dăm Bông Dứa Kiểu Hawaii/ Hawaiian Pizza
Pizza Xúc Xích Xốt Phô Mai/ Sausage Kid Mania Pizza
Pizza Thanh Cua Dứa Xốt Phô Mai/ Crab &amp; Pineapple Pizza
Pizza Dăm Bông Bắp Xốt Phô Mai/ Ham &amp; Corn Pizza</t>
  </si>
  <si>
    <t>HTC 1st Scroll 8H	16h-24h 03/05
Hometop # 5	03/05 04/05
Static banner # 1-3	02/05 04/05
Flash Sale Banner #1-4	03/05
Floating 3H	16h-19h 03/05
Popup 3H	"HCM 19h-22h 04/05
HN ĐN OTH 16h-19h 04/05"</t>
  </si>
  <si>
    <t>https://drive.google.com/drive/folders/1RMJPHKMiQ-IzDzsTg_ViZoI_JqfgUhhQ</t>
  </si>
  <si>
    <t>v-dominos-100</t>
  </si>
  <si>
    <t>50% off</t>
  </si>
  <si>
    <t>"McDONALD'S CHÀO HÈ
DEAL ĐỘC QUYỀN
GIẢM  50% + MÓN 15k
""4 Món chỉ 89k: gồm 3 Gà + 1 Nước (gốc: 138k)
Khoai Tây Chiên 15k (gốc: 30k)"""</t>
  </si>
  <si>
    <t>2,9,16,23,30 May</t>
  </si>
  <si>
    <r>
      <rPr>
        <sz val="10"/>
        <rFont val="Calibri"/>
      </rPr>
      <t xml:space="preserve">2/5 </t>
    </r>
    <r>
      <rPr>
        <u/>
        <sz val="10"/>
        <color rgb="FF1155CC"/>
        <rFont val="Calibri"/>
      </rPr>
      <t>https://drive.google.com/drive/u/0/folders/1nJoql7W0-13Guo6CxFMNHz5IHGZaQQ49</t>
    </r>
  </si>
  <si>
    <t>BOGO May</t>
  </si>
  <si>
    <t xml:space="preserve">GÀ RÁN POPEYES
 MUA 1 TẶNG 1 + Voucher 100k
"Mua Combo A: 2 Gà Tắm Nước Mắm/ 4 Gà Cánh Tỏi PopWings + 1 Khoai Tây Chiên (vừa) + 1 Nước ngọt 
Tặng Combo B: 1 MÌ Ý Phô Mai + 1 Gà Popcorn + 1 Bắp Cải Trộn (vừa) + 1 Nước ngọt Giá gốc: 270,000VND
SPFBRAND100 GIẢM 10% cap 100k
</t>
  </si>
  <si>
    <t>01, 05, 08-11, 15, 17, 20, 24, 25, 29-31/05</t>
  </si>
  <si>
    <r>
      <rPr>
        <sz val="10"/>
        <rFont val="Calibri"/>
      </rPr>
      <t xml:space="preserve">Danh sách ID Mex: </t>
    </r>
    <r>
      <rPr>
        <u/>
        <sz val="10"/>
        <color rgb="FF1155CC"/>
        <rFont val="Calibri"/>
      </rPr>
      <t>https://docs.google.com/spreadsheets/d/1KmfXaYNxTvOqlFm0awngGgwSbAkphKf3/edit#gid=264214317</t>
    </r>
  </si>
  <si>
    <t>"SPH 10h-12h 01/05
HOme top 15/05
Pop up 10h-13h 20/05
Floating 16h-19h 24/05"</t>
  </si>
  <si>
    <r>
      <rPr>
        <sz val="10"/>
        <rFont val="Calibri"/>
      </rPr>
      <t xml:space="preserve">25/4   </t>
    </r>
    <r>
      <rPr>
        <u/>
        <sz val="10"/>
        <color rgb="FF1155CC"/>
        <rFont val="Calibri"/>
      </rPr>
      <t>https://drive.google.com/drive/u/0/folders/1hnTb4ofFonFzWMS-hVhHQ_JM4B9J6P4-</t>
    </r>
  </si>
  <si>
    <t>sj-popeyes-100</t>
  </si>
  <si>
    <t>BAU May</t>
  </si>
  <si>
    <t>" POPEYES CHÀO HÈ
COMBO GIẢM tới 50% + FREESHIP"
"Combo giảm tới 50%
1 Burger Gà Fillet hoặc 1 Mì Ý + 1 Nước Ngọt, 
77k-&gt;42k
POPEYESFS15 Giảm 15k phí ship MBS 0D</t>
  </si>
  <si>
    <t>01-31/05</t>
  </si>
  <si>
    <r>
      <rPr>
        <sz val="10"/>
        <rFont val="Calibri"/>
      </rPr>
      <t xml:space="preserve">Danh sách ID Mex: </t>
    </r>
    <r>
      <rPr>
        <u/>
        <sz val="10"/>
        <color rgb="FF1155CC"/>
        <rFont val="Calibri"/>
      </rPr>
      <t>https://docs.google.com/spreadsheets/d/1KmfXaYNxTvOqlFm0awngGgwSbAkphKf3/edit#gid=264214317</t>
    </r>
  </si>
  <si>
    <r>
      <rPr>
        <sz val="10"/>
        <rFont val="Calibri"/>
      </rPr>
      <t xml:space="preserve">25/04        </t>
    </r>
    <r>
      <rPr>
        <u/>
        <sz val="10"/>
        <color rgb="FF1155CC"/>
        <rFont val="Calibri"/>
      </rPr>
      <t>https://drive.google.com/drive/u/0/folders/1P7i2kzV7ucKQs-mFpN3P7mVsTOvMw179</t>
    </r>
    <r>
      <rPr>
        <sz val="10"/>
        <rFont val="Calibri"/>
      </rPr>
      <t xml:space="preserve"> </t>
    </r>
  </si>
  <si>
    <t>sj-popeyes-freeship</t>
  </si>
  <si>
    <t>2T2 gà</t>
  </si>
  <si>
    <t>"McDONALD'S KHAO GÀ RÁN
MUA 2 TẶNG 2 + VOUCHER 70K , Voucher 50k
""Combo 4 Gà + 2 Nước 109k (198k)
Mua 2 gà + 1 nước tặng 2 gà + 1 nước
MCD70 70k MBS 239k
MCD50 50k MBS 179k</t>
  </si>
  <si>
    <t>"1.5 - 5.5
15-18.05
22.5 - 25.5"</t>
  </si>
  <si>
    <r>
      <rPr>
        <sz val="10"/>
        <rFont val="Calibri"/>
      </rPr>
      <t xml:space="preserve">Qua 6/5 dùng KV này  </t>
    </r>
    <r>
      <rPr>
        <u/>
        <sz val="10"/>
        <color rgb="FF1155CC"/>
        <rFont val="Calibri"/>
      </rPr>
      <t xml:space="preserve">https://drive.google.com/drive/u/0/folders/1uuycCkSCd4QEeTIMPyz17MrwNCPyQ3yc
</t>
    </r>
  </si>
  <si>
    <t>sj-mcdonalds-70k</t>
  </si>
  <si>
    <t>BAU 99k</t>
  </si>
  <si>
    <t>Thứ 2-5 hằng tuần 
"McDONALD'S ƯU ĐÃI HÈ
COMBO CHỈ 99K + VOUCHER 30k
Combo 2 Gà + 1 Khoai + 1 Nước 99k (gốc: 137k)"
MCD30 30k MBS 119k</t>
  </si>
  <si>
    <t>Weekly Mon - Thur</t>
  </si>
  <si>
    <r>
      <rPr>
        <sz val="10"/>
        <rFont val="Calibri"/>
      </rPr>
      <t xml:space="preserve">2/5 </t>
    </r>
    <r>
      <rPr>
        <u/>
        <sz val="10"/>
        <color rgb="FF1155CC"/>
        <rFont val="Calibri"/>
      </rPr>
      <t>https://drive.google.com/drive/u/0/folders/1KJuMxQdDYuSpGPud3FcR6YtwA5P74TfZ</t>
    </r>
  </si>
  <si>
    <t>sj-mcdonalds-t5</t>
  </si>
  <si>
    <t xml:space="preserve">Cơm thố Anh Nguyễn giảm 30% + voucher 50k
cơm thố xá xíu giảm 30% chạy Flash sale
Code CTAN50 50k MBS 170K </t>
  </si>
  <si>
    <r>
      <rPr>
        <sz val="10"/>
        <rFont val="Calibri"/>
      </rPr>
      <t xml:space="preserve">Cơm xá xíu: </t>
    </r>
    <r>
      <rPr>
        <u/>
        <sz val="10"/>
        <color rgb="FF1155CC"/>
        <rFont val="Calibri"/>
      </rPr>
      <t xml:space="preserve">https://drive.google.com/drive/folders/1QVa56E8kKntZEevlqjQ6QGwIImK4p43y
</t>
    </r>
    <r>
      <rPr>
        <sz val="10"/>
        <rFont val="Calibri"/>
      </rPr>
      <t xml:space="preserve">Cơm thố đặc biệt </t>
    </r>
    <r>
      <rPr>
        <u/>
        <sz val="10"/>
        <color rgb="FF1155CC"/>
        <rFont val="Calibri"/>
      </rPr>
      <t xml:space="preserve">https://drive.google.com/drive/folders/1rfJRc5NojFcy1pWKc8zssJ1Y6ZOZVZ-r
</t>
    </r>
    <r>
      <rPr>
        <sz val="10"/>
        <rFont val="Calibri"/>
      </rPr>
      <t xml:space="preserve">Món thêm: </t>
    </r>
    <r>
      <rPr>
        <u/>
        <sz val="10"/>
        <color rgb="FF1155CC"/>
        <rFont val="Calibri"/>
      </rPr>
      <t>https://drive.google.com/drive/folders/10zmeKEmnAW8TeCTurvAGuiyM_Aehbbfe</t>
    </r>
  </si>
  <si>
    <t>https://drive.google.com/drive/folders/1mtccA4RZmI0JWycm5gjtQAghweTKHve1</t>
  </si>
  <si>
    <t>sj-anh-nguyen-30</t>
  </si>
  <si>
    <t>"PIZZA NÚI LỬA PHÔ MAI 
PIZZA 1.000VND + Voucher 80k
"Mua 1 pizza size 9''/12'' bất kỳ trong list:
Pizza Hải Sản Xốt Pesto ""Chanh Sả""/ Seafood Lime Pesto Pizza
Pizza Hải Sản Xốt Mayonnaise/ Ocean Mania Pizza 
Pizza Hải Sản Nhiệt Đới Xốt Tiêu/ Pizzamin Sea Pizza 
Pizza Hải Sản Xốt Cà Chua/ Seafood Delight Pizza 
Pizza Bò &amp; Tôm Nướng Kiểu Mỹ/ Surf &amp; Turf Pizza 
Pizza Núi Lửa Phô Mai Xúc Xích Ý/ Cheese Volcano Pepperoni Pizza
Pizza Núi Lửa Phô Mai 5 Loại Thịt Thượng Hạng/ Cheese Volcano Meat Lovers Pizza
Pizza Núi Lửa Phô Mai Thập Cẩm Thượng Hạng/ Cheese Volcano Extravaganza Pizza
Pizza Núi Lửa Phô Mai Dăm Bông Dứa Kiểu Hawaii/ Cheese Volcano Hawaiian Pizza
Pizza Núi Lửa Phô Mai Bơ Gơ Bò Mỹ Xốt Phô Mai/ Cheese Volcano Bacon Cheeseburger Pizza
+ Sẽ được mua 1 bánh pizza size 7'' với giá 1.000VND (giá gốc 105.000VND)
Pizza Gà Phô Mai Thịt Heo Xông Khói/ Cheesy Chicken Bacon Pizza
Pizza Dăm Bông Dứa Kiểu Hawaii/ Hawaiian Pizza
Pizza Xúc Xích Xốt Phô Mai/ Sausage Kid Mania Pizza
Pizza Thanh Cua Dứa Xốt Phô Mai/ Crab &amp; Pineapple Pizza
Pizza Dăm Bông Bắp Xốt Phô Mai/ Ham &amp; Corn Pizza"
DOMINOS80K 80k MBS 300k</t>
  </si>
  <si>
    <t>"SPH 19h-22h 01/05
Home bottom 01/05
HTC 2st 16h-24h 08/05
Collection list 10/05
Home top 11h-24h 15/05
Pop up 19h-22h 24/05 HCM, 16h-19h HN ĐN 
Floating 16h-19h 30/05"</t>
  </si>
  <si>
    <t>https://drive.google.com/drive/folders/11aTiNoJ5w5r0wErMwkSx4EGIVT_1P___</t>
  </si>
  <si>
    <t>sj-dominos-pizza-1k</t>
  </si>
  <si>
    <t xml:space="preserve">"DOMINO’S PIZZA KHAO DEAL
COMBO 99.000VND + Voucher 80.000VND"
"+ Mua 1 bánh pizza size 7'' (giá gốc 105.000VND)
Pizza Gà Phô Mai Thịt Heo Xông Khói/ Cheesy Chicken Bacon Pizza
Pizza Dăm Bông Dứa Kiểu Hawaii/ Hawaiian Pizza
Pizza Xúc Xích Xốt Phô Mai/ Sausage Kid Mania Pizza
Pizza Thanh Cua Dứa Xốt Phô Mai/ Crab &amp; Pineapple Pizza
Pizza Dăm Bông Bắp Xốt Phô Mai/ Ham &amp; Corn Pizza
+ Mua 1 món ăn kèm (giá gốc 49.000VND)
Bánh Mì Nướng Bơ Tỏi/ Butter Garlic Bread
Bánh Phô Mai Xốt Sô-Cô-La/ Chocolate Cheese Bite
DOMINOS80K 80k MBS 300k </t>
  </si>
  <si>
    <r>
      <rPr>
        <sz val="10"/>
        <rFont val="Calibri"/>
      </rPr>
      <t xml:space="preserve">22/4 </t>
    </r>
    <r>
      <rPr>
        <u/>
        <sz val="10"/>
        <color rgb="FF1155CC"/>
        <rFont val="Calibri"/>
      </rPr>
      <t>https://drive.google.com/drive/u/0/folders/1f7okZ1SHW8kldpDVZ3RhiWzCVfCc_Xg_</t>
    </r>
  </si>
  <si>
    <t>sj-dominos-99</t>
  </si>
  <si>
    <t>lottria</t>
  </si>
  <si>
    <t>50k</t>
  </si>
  <si>
    <t>KFC, Lotteria, Pizza Hut giảm 50k</t>
  </si>
  <si>
    <t>spike</t>
  </si>
  <si>
    <t>Combo Độc Quyền 99k 
2 Gà Giòn Vui Vẻ + 1 Mỳ Ý Jolly vừa + 1 Khoai Tây Chiên vừa + 2 Pepsi vừa
145k-&gt;99k
Voucher 30k MBS 99k77JOLLIBEE</t>
  </si>
  <si>
    <t>jb--jollibee-99k</t>
  </si>
  <si>
    <t>Key mess:Phúc Long khao hồng trà sữa 30k
Scheme: Phúc Long khao hồng trà sữa 30k  
Nhập code:
44PHUCLONG18   50% cap 18k
Timeline: 4.4
Location: NW</t>
  </si>
  <si>
    <t>Co.op Food</t>
  </si>
  <si>
    <r>
      <rPr>
        <sz val="10"/>
        <rFont val="Calibri"/>
      </rPr>
      <t xml:space="preserve">- Key Message: </t>
    </r>
    <r>
      <rPr>
        <b/>
        <sz val="10"/>
        <rFont val="Calibri"/>
      </rPr>
      <t>MUA NHIỀU ƯU ĐÃI LỚN CO.OPFOOD- GIẢM 50%</t>
    </r>
    <r>
      <rPr>
        <sz val="10"/>
        <rFont val="Calibri"/>
      </rPr>
      <t xml:space="preserve">
- Scheme: </t>
    </r>
    <r>
      <rPr>
        <u/>
        <sz val="10"/>
        <color rgb="FF1155CC"/>
        <rFont val="Calibri"/>
      </rPr>
      <t xml:space="preserve">Media_Coopfood_ Promotion
</t>
    </r>
    <r>
      <rPr>
        <sz val="10"/>
        <rFont val="Calibri"/>
      </rPr>
      <t>Giảm giá một số món đến 50%: Dung dịch rửa tay khô sạch khuẩn COOP SELECT 650ml-3491227: 66k &gt;33k
- Opening time:</t>
    </r>
    <r>
      <rPr>
        <b/>
        <sz val="10"/>
        <rFont val="Calibri"/>
      </rPr>
      <t xml:space="preserve"> </t>
    </r>
    <r>
      <rPr>
        <sz val="10"/>
        <rFont val="Calibri"/>
      </rPr>
      <t>8:00 - 20:00 
- timeline: 19-30/4
- Location: HCM</t>
    </r>
  </si>
  <si>
    <t>19/04- 30/04</t>
  </si>
  <si>
    <t>CoopFood HCM</t>
  </si>
  <si>
    <t>Hometop #10-12: 19/4, 25/4
Static banner #4: 29/4, 30/4
Search Placeholder - 2 slots: 17h - 19h 22/4, 29/4</t>
  </si>
  <si>
    <t>[Individual]_Co.opFood_Giảm 50%</t>
  </si>
  <si>
    <t>w4-coop-food</t>
  </si>
  <si>
    <t>May.CB1</t>
  </si>
  <si>
    <r>
      <rPr>
        <sz val="10"/>
        <color theme="1"/>
        <rFont val="Calibri"/>
      </rPr>
      <t xml:space="preserve">- Key message:  </t>
    </r>
    <r>
      <rPr>
        <b/>
        <sz val="10"/>
        <color theme="1"/>
        <rFont val="Calibri"/>
      </rPr>
      <t>ReViet Juice Khao Nước Ép Chỉ 1k + Voucher 40k</t>
    </r>
    <r>
      <rPr>
        <sz val="10"/>
        <color theme="1"/>
        <rFont val="Calibri"/>
      </rPr>
      <t xml:space="preserve">
- Scheme: ReViet Juice khao món 1K + Voucher giảm 40k
List món giảm về 1k:
Nước Ép Cam Thơm
Nước Ép Dưa Hấu
Nước Ép Cam Dâu
Nhập Code:
REVIET40 giảm 40k cho đơn 80k - DAILY QTY 600 code/day 
SIEUTIEC20 giảm 20k cho đơn 50k 
SIEUTIEC30 giảm thêm 30k đơn 70k 
SIEUTIEC40 giảm thêm 40k đơn 100k 
Giới hạn mỗi khách hàng chỉ mua được 1 trong 3 món giá 1k, cho giá trị đơn từ 20k 
- Location: HCM
- Timeline: 12/05-14/05</t>
    </r>
  </si>
  <si>
    <t>12/05-14/05</t>
  </si>
  <si>
    <t xml:space="preserve">- Màu BackGround như KV cũ (đính kèm trong file)
</t>
  </si>
  <si>
    <t>- Design pick tùy ý trong file</t>
  </si>
  <si>
    <r>
      <rPr>
        <b/>
        <sz val="10"/>
        <color theme="1"/>
        <rFont val="Calibri"/>
      </rPr>
      <t xml:space="preserve">1 Combo1:
</t>
    </r>
    <r>
      <rPr>
        <sz val="10"/>
        <color theme="1"/>
        <rFont val="Calibri"/>
      </rPr>
      <t>Static Banner(1-3): 12/05-14/05
Popup(13h-16h): 12/05</t>
    </r>
  </si>
  <si>
    <r>
      <rPr>
        <sz val="10"/>
        <rFont val="Calibri"/>
      </rPr>
      <t xml:space="preserve">Deadline 28/4
</t>
    </r>
    <r>
      <rPr>
        <u/>
        <sz val="10"/>
        <color rgb="FF1155CC"/>
        <rFont val="Calibri"/>
      </rPr>
      <t>https://drive.google.com/drive/u/0/folders/1CCvCuL8toDvRCsBLYv6tqsKwypgexTqM</t>
    </r>
    <r>
      <rPr>
        <sz val="10"/>
        <rFont val="Calibri"/>
      </rPr>
      <t xml:space="preserve"> </t>
    </r>
  </si>
  <si>
    <t>a-reviet-juice</t>
  </si>
  <si>
    <t>May.CB6</t>
  </si>
  <si>
    <r>
      <rPr>
        <sz val="10"/>
        <color theme="1"/>
        <rFont val="Calibri"/>
      </rPr>
      <t xml:space="preserve">- Key message: </t>
    </r>
    <r>
      <rPr>
        <b/>
        <sz val="10"/>
        <color theme="1"/>
        <rFont val="Calibri"/>
      </rPr>
      <t>Mokchang Khao Deal Giảm 50% &amp; Voucher 50k</t>
    </r>
    <r>
      <rPr>
        <sz val="10"/>
        <color theme="1"/>
        <rFont val="Calibri"/>
      </rPr>
      <t xml:space="preserve">
- Scheme:
+ Gạch giá Combo Sính Hàn và Mai Đẹt Ti Ni về 120k
+ Giảm 50% các món : Popcorn Sốt Cay Ngọt Size M, Mì Cay Carbonara Samyang, Tteobokki Nhân Phomai
+ Code MOKCHANG50 giảm 50k cho đơn từ 120k (300 code/ngày)
- Location: Hà Nội
- Thời gian: 02/05 - 04/05</t>
    </r>
  </si>
  <si>
    <t>02/05 - 04/05</t>
  </si>
  <si>
    <r>
      <rPr>
        <sz val="10"/>
        <rFont val="Calibri"/>
      </rPr>
      <t xml:space="preserve">Adapt </t>
    </r>
    <r>
      <rPr>
        <u/>
        <sz val="10"/>
        <color rgb="FF1155CC"/>
        <rFont val="Calibri"/>
      </rPr>
      <t>KV Cũ</t>
    </r>
    <r>
      <rPr>
        <sz val="10"/>
        <rFont val="Calibri"/>
      </rPr>
      <t>, thay key message</t>
    </r>
  </si>
  <si>
    <r>
      <rPr>
        <b/>
        <sz val="10"/>
        <color theme="1"/>
        <rFont val="Calibri"/>
      </rPr>
      <t xml:space="preserve">1 Combo 6:
</t>
    </r>
    <r>
      <rPr>
        <sz val="10"/>
        <color theme="1"/>
        <rFont val="Calibri"/>
      </rPr>
      <t>Search Placeholder(10h-12h): 03/05, 04/05
Static banner(6): 02/05 - 04/05</t>
    </r>
  </si>
  <si>
    <r>
      <rPr>
        <sz val="10"/>
        <rFont val="Calibri"/>
      </rPr>
      <t xml:space="preserve">Deadline 21/4
</t>
    </r>
    <r>
      <rPr>
        <u/>
        <sz val="10"/>
        <color rgb="FF1155CC"/>
        <rFont val="Calibri"/>
      </rPr>
      <t>https://drive.google.com/drive/u/0/folders/1J2jIVg0atJ86At0ZIl1yo9QbqM_qvFc6</t>
    </r>
    <r>
      <rPr>
        <sz val="10"/>
        <rFont val="Calibri"/>
      </rPr>
      <t xml:space="preserve"> </t>
    </r>
  </si>
  <si>
    <t>May.CB3</t>
  </si>
  <si>
    <r>
      <rPr>
        <sz val="10"/>
        <color theme="1"/>
        <rFont val="Calibri"/>
      </rPr>
      <t xml:space="preserve">- Key message: </t>
    </r>
    <r>
      <rPr>
        <b/>
        <sz val="10"/>
        <color theme="1"/>
        <rFont val="Calibri"/>
      </rPr>
      <t>Mokchang Khao Deal Giảm 50% &amp; Voucher 50k</t>
    </r>
    <r>
      <rPr>
        <sz val="10"/>
        <color theme="1"/>
        <rFont val="Calibri"/>
      </rPr>
      <t xml:space="preserve">
- Scheme:
+ Gạch giá Combo Sính Hàn và Mai Đẹt Ti Ni về 120k
+ Giảm 50% các món : Popcorn Sốt Cay Ngọt Size M, Mì Cay Carbonara Samyang, Tteobokki Nhân Phomai
+ Code MOKCHANG50 giảm 50k cho đơn từ 120k (300 code/ngày)
- Location: Hà Nội
- Thời gian: 25/05, 30/05, 31/05</t>
    </r>
  </si>
  <si>
    <t>25/05, 30/05, 31/05</t>
  </si>
  <si>
    <t>Chung KV dòng 746</t>
  </si>
  <si>
    <r>
      <rPr>
        <b/>
        <sz val="10"/>
        <color theme="1"/>
        <rFont val="Calibri"/>
      </rPr>
      <t xml:space="preserve">1 Combo 3:
</t>
    </r>
    <r>
      <rPr>
        <sz val="10"/>
        <color theme="1"/>
        <rFont val="Calibri"/>
      </rPr>
      <t>Static banner(6): 25/05, 30/05, 31/05
Pop up(16h-19h): 31/05</t>
    </r>
  </si>
  <si>
    <r>
      <rPr>
        <sz val="10"/>
        <rFont val="Calibri"/>
      </rPr>
      <t xml:space="preserve">Deadline 21/4
</t>
    </r>
    <r>
      <rPr>
        <u/>
        <sz val="10"/>
        <color rgb="FF1155CC"/>
        <rFont val="Calibri"/>
      </rPr>
      <t>https://drive.google.com/drive/u/0/folders/1J2jIVg0atJ86At0ZIl1yo9QbqM_qvFc6</t>
    </r>
    <r>
      <rPr>
        <sz val="10"/>
        <rFont val="Calibri"/>
      </rPr>
      <t xml:space="preserve"> </t>
    </r>
  </si>
  <si>
    <t>combo 79k</t>
  </si>
  <si>
    <r>
      <rPr>
        <b/>
        <sz val="10"/>
        <color rgb="FFFF0000"/>
        <rFont val="Calibri"/>
      </rPr>
      <t>POPEYES KHAO COMBO 5 MÓN CHỈ 79K</t>
    </r>
    <r>
      <rPr>
        <sz val="10"/>
        <color theme="1"/>
        <rFont val="Calibri"/>
      </rPr>
      <t xml:space="preserve">
Combo 5 món 
1 Gà Tắm Nước Mắm / 2 Gà Cánh Tỏi PopWings + 1 Burger Gà Phi Lê + 1 Bắp cải trộn (vừa) + 1 Nước ngọt Giá gốc: 149,000 VND 
=&gt; giá giảm 109k 
+POPEYES30 giảm 30k MBS 90k =&gt; combo 79k</t>
    </r>
  </si>
  <si>
    <r>
      <rPr>
        <sz val="10"/>
        <rFont val="Calibri"/>
      </rPr>
      <t xml:space="preserve">Danh sách ID Mex: </t>
    </r>
    <r>
      <rPr>
        <u/>
        <sz val="10"/>
        <color rgb="FF1155CC"/>
        <rFont val="Calibri"/>
      </rPr>
      <t>https://docs.google.com/spreadsheets/d/1KmfXaYNxTvOqlFm0awngGgwSbAkphKf3/edit#gid=264214317</t>
    </r>
  </si>
  <si>
    <r>
      <rPr>
        <sz val="10"/>
        <rFont val="Calibri"/>
      </rPr>
      <t xml:space="preserve">12/5 </t>
    </r>
    <r>
      <rPr>
        <u/>
        <sz val="10"/>
        <color rgb="FF1155CC"/>
        <rFont val="Calibri"/>
      </rPr>
      <t>https://drive.google.com/drive/u/0/folders/1MnyQJcXY1gvt-eBNOAzmCxu18ETDQ8x0</t>
    </r>
  </si>
  <si>
    <t>sj-popeyes-79k</t>
  </si>
  <si>
    <t>Brand_Food</t>
  </si>
  <si>
    <t>Lotteria Popeyes KFC Pizza Hut khao voucher 50k 
Nhập mã sau để được ưu đãi 50k ở các thương hiệu hot hit nhé. 
KFC50K 50k MBS 189k
LOTTERIA50 50k MBS 239k
PHV50A 20% CAP 50K, MBS 100k
DOMINOS50KA 50k MBS 160k
POPEYES50A 50k MBS 149k
MCD50 50k MBS 179k</t>
  </si>
  <si>
    <t xml:space="preserve">Ưu đãi mỗi ngày </t>
  </si>
  <si>
    <t>https://docs.google.com/spreadsheets/d/1R2KT3DI_dkPCxKx1x8GRPhX9SumXQQSnq8GTz_9oARY/edit?gid=0#gid=0</t>
  </si>
  <si>
    <t>https://drive.google.com/drive/u/0/folders/1U7UF8lWNfBNEIq1abUdH2__n8SdbyG-J</t>
  </si>
  <si>
    <t>sj-brand-food</t>
  </si>
  <si>
    <r>
      <rPr>
        <sz val="10"/>
        <color theme="1"/>
        <rFont val="Calibri"/>
      </rPr>
      <t xml:space="preserve">- Key message: </t>
    </r>
    <r>
      <rPr>
        <b/>
        <sz val="10"/>
        <color theme="1"/>
        <rFont val="Calibri"/>
      </rPr>
      <t>Chuk Ưu Đãi Kép - GIẢM 50% + Voucher 30K</t>
    </r>
    <r>
      <rPr>
        <sz val="10"/>
        <color theme="1"/>
        <rFont val="Calibri"/>
      </rPr>
      <t xml:space="preserve">
- Scheme:Trà Sữa giảm 50%
+ Nhập SIEUTIEC30 giảm 30K đơn từ 70K  
- Timeline: 08/05-11/05, 15/05-19/05; 20/05-23/05
- Location: TP.HCM</t>
    </r>
  </si>
  <si>
    <t>08/05-11/05
15/05-19/05
20/05-23/05</t>
  </si>
  <si>
    <t>Adapt KV Win2 (04/05) dòng 751, thay đổi key message</t>
  </si>
  <si>
    <r>
      <rPr>
        <b/>
        <sz val="10"/>
        <color theme="1"/>
        <rFont val="Calibri"/>
      </rPr>
      <t xml:space="preserve">3 Win1:
</t>
    </r>
    <r>
      <rPr>
        <sz val="10"/>
        <color theme="1"/>
        <rFont val="Calibri"/>
      </rPr>
      <t>Search Placeholder(14h-17h): 08/05, 09/05; 16/05, 19/05;  22/05, 23/05
Hometop banner(7-9): 10/05, 11/05; 16/05, 17/05; 20/05, 23/05
Static  banner(1-3): 10/05, 11/05; 15/05, 19/05; 21/05, 22/05
Floating(13h-16h):  16/05; 23/05
Floating(19h-22h): 09/05; 
Pop up(13h-16h): 08/05; 18/05; 22/05</t>
    </r>
  </si>
  <si>
    <r>
      <rPr>
        <sz val="10"/>
        <rFont val="Calibri"/>
      </rPr>
      <t xml:space="preserve">Deadline 25/4
</t>
    </r>
    <r>
      <rPr>
        <u/>
        <sz val="10"/>
        <color rgb="FF1155CC"/>
        <rFont val="Calibri"/>
      </rPr>
      <t>https://drive.google.com/drive/u/0/folders/1A7NfM_2TDMSjU548HElSWlepP5yFZLNQ</t>
    </r>
    <r>
      <rPr>
        <sz val="10"/>
        <rFont val="Calibri"/>
      </rPr>
      <t xml:space="preserve"> </t>
    </r>
  </si>
  <si>
    <t>w1-chuk-tra-cf</t>
  </si>
  <si>
    <r>
      <rPr>
        <sz val="10"/>
        <color theme="1"/>
        <rFont val="Calibri"/>
      </rPr>
      <t xml:space="preserve">- Key message: </t>
    </r>
    <r>
      <rPr>
        <b/>
        <sz val="10"/>
        <color theme="1"/>
        <rFont val="Calibri"/>
      </rPr>
      <t>Chuk ƯU ĐÃI KÉP - DEAL 1Đ + VOUCHER 30K</t>
    </r>
    <r>
      <rPr>
        <sz val="10"/>
        <color theme="1"/>
        <rFont val="Calibri"/>
      </rPr>
      <t xml:space="preserve">
- Scheme: 
+ Trà sữa 1Đ đơn từ 45K  (áp dụng chuỗi Chuk Express)
+ Trà sữa 1K đơn từ 55K  (áp dụng chuỗi Chuk Trà)
+ Nhập SIEUTIEC30 giảm 30K đơn từ 70K  
- Timeline: 04/05, 06/05, 07/05, 24/05; 24/05-27/05; 28/05-31/05
- Location: TP.HCM</t>
    </r>
  </si>
  <si>
    <t>04/05, 06/05, 07/05, 24/05; 
24/05-27/05;
28/05-31/05</t>
  </si>
  <si>
    <t>https://drive.google.com/drive/folders/1B3kJOgMZ6ULG31aekq0i_h6bA1KYrNr3</t>
  </si>
  <si>
    <t>Mix sản phẩm của 2 chuỗi</t>
  </si>
  <si>
    <r>
      <rPr>
        <b/>
        <sz val="10"/>
        <color theme="1"/>
        <rFont val="Calibri"/>
      </rPr>
      <t xml:space="preserve">3 Win2:
</t>
    </r>
    <r>
      <rPr>
        <sz val="10"/>
        <color theme="1"/>
        <rFont val="Calibri"/>
      </rPr>
      <t xml:space="preserve">Search Placeholder(12h-14h): 07/05; 25/05, 27/05; 28/05
Search Placeholder(14h-17h): 29/05
Search Placeholder(19h-22h):  06/05
Hometop banner(7-9):  04/05; 07/05; 25/05, 26/05; 30/05, 31/05
Static banner(4): 06/05; </t>
    </r>
    <r>
      <rPr>
        <b/>
        <sz val="10"/>
        <color theme="1"/>
        <rFont val="Calibri"/>
      </rPr>
      <t>24/05</t>
    </r>
    <r>
      <rPr>
        <sz val="10"/>
        <color theme="1"/>
        <rFont val="Calibri"/>
      </rPr>
      <t>, 26/05, 27/05; 28/05, 29/05
Floating(13h-16h): 24/05; 30/05
Floating(19h-22h): 06/05</t>
    </r>
  </si>
  <si>
    <r>
      <rPr>
        <sz val="10"/>
        <rFont val="Calibri"/>
      </rPr>
      <t xml:space="preserve">Deadline 21/4
</t>
    </r>
    <r>
      <rPr>
        <u/>
        <sz val="10"/>
        <color rgb="FF1155CC"/>
        <rFont val="Calibri"/>
      </rPr>
      <t>https://drive.google.com/drive/u/0/folders/1nyS2U9-v1bVZoJsSolMLGjXTxyPAMKfH</t>
    </r>
    <r>
      <rPr>
        <sz val="10"/>
        <rFont val="Calibri"/>
      </rPr>
      <t xml:space="preserve"> </t>
    </r>
  </si>
  <si>
    <t>w2-chuk-1d</t>
  </si>
  <si>
    <r>
      <rPr>
        <b/>
        <sz val="10"/>
        <color theme="1"/>
        <rFont val="Calibri"/>
      </rPr>
      <t xml:space="preserve">Timeline: 2-4/5
</t>
    </r>
    <r>
      <rPr>
        <sz val="10"/>
        <color theme="1"/>
        <rFont val="Calibri"/>
      </rPr>
      <t xml:space="preserve">Key message: </t>
    </r>
    <r>
      <rPr>
        <b/>
        <sz val="10"/>
        <color theme="1"/>
        <rFont val="Calibri"/>
      </rPr>
      <t>Tháng 5 rực rỡ Sale hết cỡ - Deal 1K + Voucher 120,000đ</t>
    </r>
    <r>
      <rPr>
        <sz val="10"/>
        <color theme="1"/>
        <rFont val="Calibri"/>
      </rPr>
      <t xml:space="preserve">
Scheme: Gừng hồng Nhật Bản chỉ 1K cho min đơn từ 50k 
+ HF120 giảm 120k cho đơn 609K
+ HF90 giảm 90K cho đơn 459K
+ HF70 giảm 70K cho đơn 329K
</t>
    </r>
    <r>
      <rPr>
        <b/>
        <sz val="10"/>
        <color theme="1"/>
        <rFont val="Calibri"/>
      </rPr>
      <t xml:space="preserve">Timeline: 16-17/5
</t>
    </r>
    <r>
      <rPr>
        <sz val="10"/>
        <color theme="1"/>
        <rFont val="Calibri"/>
      </rPr>
      <t xml:space="preserve">Key message: </t>
    </r>
    <r>
      <rPr>
        <b/>
        <sz val="10"/>
        <color theme="1"/>
        <rFont val="Calibri"/>
      </rPr>
      <t>Tháng 5 rực rỡ Sale hết cỡ - giảm 120,000đ</t>
    </r>
    <r>
      <rPr>
        <sz val="10"/>
        <color theme="1"/>
        <rFont val="Calibri"/>
      </rPr>
      <t xml:space="preserve">
Scheme: voucher HOMEFARM120K Giảm 19% tối đa 120.000Đ trên giá món
 Location: HCM</t>
    </r>
  </si>
  <si>
    <r>
      <rPr>
        <sz val="10"/>
        <color theme="1"/>
        <rFont val="Calibri"/>
      </rPr>
      <t xml:space="preserve">02/05-04/05, 
16/05-17/05;
</t>
    </r>
    <r>
      <rPr>
        <strike/>
        <sz val="10"/>
        <color theme="1"/>
        <rFont val="Calibri"/>
      </rPr>
      <t>29/05-31/05</t>
    </r>
  </si>
  <si>
    <t>https://drive.google.com/drive/folders/1s9GQ1Gw_8fh21vZuS87GZdG5cxhFE_KM?usp=sharing</t>
  </si>
  <si>
    <t>Màu sắc mát mẻ, để tạo cảm giác dễ chịu, tươi mới và phù hợp với mùa hè/sản phẩm hiện tại</t>
  </si>
  <si>
    <t>Timeline: 16-17/5 adapt thay keymess</t>
  </si>
  <si>
    <r>
      <rPr>
        <sz val="10"/>
        <color theme="1"/>
        <rFont val="Calibri"/>
      </rPr>
      <t xml:space="preserve">Hometop #10-12: 3/5, 4/5; </t>
    </r>
    <r>
      <rPr>
        <strike/>
        <sz val="10"/>
        <color theme="1"/>
        <rFont val="Calibri"/>
      </rPr>
      <t>30/5, 31/5</t>
    </r>
    <r>
      <rPr>
        <sz val="10"/>
        <color theme="1"/>
        <rFont val="Calibri"/>
      </rPr>
      <t xml:space="preserve">
Static banner #4: 16/5, 17/5; </t>
    </r>
    <r>
      <rPr>
        <strike/>
        <sz val="10"/>
        <color theme="1"/>
        <rFont val="Calibri"/>
      </rPr>
      <t>30/5, 31/5</t>
    </r>
    <r>
      <rPr>
        <sz val="10"/>
        <color theme="1"/>
        <rFont val="Calibri"/>
      </rPr>
      <t xml:space="preserve">
Search Placeholder - 2 slots: 17h-19h 2/5, 3/5; </t>
    </r>
    <r>
      <rPr>
        <strike/>
        <sz val="10"/>
        <color theme="1"/>
        <rFont val="Calibri"/>
      </rPr>
      <t>29/5, 30/5</t>
    </r>
  </si>
  <si>
    <r>
      <rPr>
        <sz val="10"/>
        <rFont val="Calibri"/>
      </rPr>
      <t xml:space="preserve">Deadline 18/4
</t>
    </r>
    <r>
      <rPr>
        <u/>
        <sz val="10"/>
        <color rgb="FF1155CC"/>
        <rFont val="Calibri"/>
      </rPr>
      <t xml:space="preserve">https://drive.google.com/drive/u/0/folders/1-aKVWj_Pf2n1FkdZ1QzHkF_mOHsZhF8e
</t>
    </r>
    <r>
      <rPr>
        <sz val="10"/>
        <rFont val="Calibri"/>
      </rPr>
      <t>Timeline: 16-17/5: Adapt từ KV 2-4/5 chỉ thay keymess thành "</t>
    </r>
    <r>
      <rPr>
        <b/>
        <sz val="10"/>
        <rFont val="Calibri"/>
      </rPr>
      <t>Tháng 5 rực rỡ Sale hết cỡ - giảm 120,000đ</t>
    </r>
    <r>
      <rPr>
        <sz val="10"/>
        <rFont val="Calibri"/>
      </rPr>
      <t xml:space="preserve">"
deadline 12/5: </t>
    </r>
    <r>
      <rPr>
        <b/>
        <sz val="10"/>
        <rFont val="Calibri"/>
      </rPr>
      <t xml:space="preserve"> </t>
    </r>
    <r>
      <rPr>
        <u/>
        <sz val="10"/>
        <color rgb="FF1155CC"/>
        <rFont val="Calibri"/>
      </rPr>
      <t>https://drive.google.com/drive/u/0/folders/1UPOZjhc9eTVITEZXt_JAHfi0wbpMQseP</t>
    </r>
    <r>
      <rPr>
        <sz val="10"/>
        <rFont val="Calibri"/>
      </rPr>
      <t xml:space="preserve"> </t>
    </r>
  </si>
  <si>
    <t>w4-homefarm-120</t>
  </si>
  <si>
    <t>May_CB6</t>
  </si>
  <si>
    <r>
      <rPr>
        <sz val="10"/>
        <color theme="1"/>
        <rFont val="Calibri"/>
      </rPr>
      <t xml:space="preserve">Key message: </t>
    </r>
    <r>
      <rPr>
        <b/>
        <sz val="10"/>
        <color theme="1"/>
        <rFont val="Calibri"/>
      </rPr>
      <t>Tháng 5 rực rỡ Sale hết cỡ - Deal 1K + Voucher 120,000đ</t>
    </r>
    <r>
      <rPr>
        <sz val="10"/>
        <color theme="1"/>
        <rFont val="Calibri"/>
      </rPr>
      <t xml:space="preserve">
Scheme: Gừng hồng Nhật Bản chỉ 1K cho min đơn từ 50k 
+ HF120 giảm 120k cho đơn 609K
+ HF90 giảm 90K cho đơn 459K
+ HF70 giảm 70K cho đơn 329K
 Timeline: 9-11/5 và 23-25/5
 Location: HN </t>
    </r>
  </si>
  <si>
    <t>09/05-11/05; 
23/05-25/05</t>
  </si>
  <si>
    <t xml:space="preserve">chung KV dòng 752 </t>
  </si>
  <si>
    <t xml:space="preserve">Static banner #6: 9-11/5 và 23-25/5
Search Placeholder - 2 slots: 17h-19h 10/5, 11/5 và 24/5, 25/5 </t>
  </si>
  <si>
    <r>
      <rPr>
        <sz val="10"/>
        <rFont val="Calibri"/>
      </rPr>
      <t xml:space="preserve">Deadline 18/4
</t>
    </r>
    <r>
      <rPr>
        <u/>
        <sz val="10"/>
        <color rgb="FF1155CC"/>
        <rFont val="Calibri"/>
      </rPr>
      <t>https://drive.google.com/drive/u/0/folders/1-aKVWj_Pf2n1FkdZ1QzHkF_mOHsZhF8e</t>
    </r>
  </si>
  <si>
    <t>a-home-farm</t>
  </si>
  <si>
    <t>May_CB9_SJBP</t>
  </si>
  <si>
    <r>
      <rPr>
        <sz val="10"/>
        <color theme="1"/>
        <rFont val="Calibri"/>
      </rPr>
      <t>Key message:</t>
    </r>
    <r>
      <rPr>
        <b/>
        <sz val="10"/>
        <color theme="1"/>
        <rFont val="Calibri"/>
      </rPr>
      <t xml:space="preserve"> Tháng 5 rực rỡ Sale hết cỡ - giảm 120,000đ</t>
    </r>
    <r>
      <rPr>
        <sz val="10"/>
        <color theme="1"/>
        <rFont val="Calibri"/>
      </rPr>
      <t xml:space="preserve">
Scheme: voucher HOMEFARM120K Giảm 19% tối đa 120.000Đ trên giá món
 Timeline: 16-18/5, 23/5-25/5
 Location: HCM + HN+ HP + BN</t>
    </r>
  </si>
  <si>
    <t>16/05-18/05; 
23/05-25/05</t>
  </si>
  <si>
    <t xml:space="preserve">chung KV Timeline: 16-17/5 dòng 752 </t>
  </si>
  <si>
    <r>
      <rPr>
        <sz val="10"/>
        <color theme="1"/>
        <rFont val="Calibri"/>
      </rPr>
      <t xml:space="preserve">Hometop # 10-12: 16-18/5
Search Placeholder - 2 slots: 17h-19h 16/5, 23/5
</t>
    </r>
    <r>
      <rPr>
        <sz val="10"/>
        <color rgb="FFFF0000"/>
        <rFont val="Calibri"/>
      </rPr>
      <t>ADD ON cứu số:</t>
    </r>
    <r>
      <rPr>
        <sz val="10"/>
        <color theme="1"/>
        <rFont val="Calibri"/>
      </rPr>
      <t xml:space="preserve">
Search Placeholder: 5-10h 24/5
Floating 16h-19h: 23/5
Flash sale banner: 25/5</t>
    </r>
  </si>
  <si>
    <r>
      <rPr>
        <sz val="10"/>
        <color theme="1"/>
        <rFont val="Calibri"/>
      </rPr>
      <t xml:space="preserve">Hometop # 10-12: 16-18/5
Search Placeholder - 2 slots: 17h-19h 16/5, 23/5
</t>
    </r>
    <r>
      <rPr>
        <sz val="10"/>
        <color rgb="FFFF0000"/>
        <rFont val="Calibri"/>
      </rPr>
      <t xml:space="preserve">ADD ON cứu số:
</t>
    </r>
    <r>
      <rPr>
        <sz val="10"/>
        <color theme="1"/>
        <rFont val="Calibri"/>
      </rPr>
      <t>Search Placeholder: 5-10h 24/5, 17h-19h 25/5
Static #2-3: 23/5, 24/5, 25/5
Floating 16h-19h: 23/5
Flash sale banner: 25/5</t>
    </r>
  </si>
  <si>
    <r>
      <rPr>
        <sz val="10"/>
        <color theme="1"/>
        <rFont val="Calibri"/>
      </rPr>
      <t xml:space="preserve">Hometop # 10-12: 16-18/5
Search Placeholder - 2 slots: 17h-19h 16/5, 23/5
</t>
    </r>
    <r>
      <rPr>
        <sz val="10"/>
        <color rgb="FFFF0000"/>
        <rFont val="Calibri"/>
      </rPr>
      <t xml:space="preserve">ADD ON cứu số:
</t>
    </r>
    <r>
      <rPr>
        <sz val="10"/>
        <color theme="1"/>
        <rFont val="Calibri"/>
      </rPr>
      <t>Search Placeholder: 5-10h 24/5, 17h-19h 25/5
Static: 23/5, 24/5, 25/5
Floating 16h-19h: 23/5
Flash sale banner: 25/5</t>
    </r>
  </si>
  <si>
    <r>
      <rPr>
        <u/>
        <sz val="10"/>
        <color rgb="FF1155CC"/>
        <rFont val="Calibri"/>
      </rPr>
      <t>https://drive.google.com/drive/u/0/folders/1UPOZjhc9eTVITEZXt_JAHfi0wbpMQseP</t>
    </r>
    <r>
      <rPr>
        <sz val="10"/>
        <rFont val="Calibri"/>
      </rPr>
      <t xml:space="preserve">    </t>
    </r>
  </si>
  <si>
    <t>a-homefarm-120k</t>
  </si>
  <si>
    <r>
      <rPr>
        <sz val="10"/>
        <color theme="1"/>
        <rFont val="Calibri"/>
      </rPr>
      <t xml:space="preserve">- Key message: </t>
    </r>
    <r>
      <rPr>
        <b/>
        <sz val="10"/>
        <color theme="1"/>
        <rFont val="Calibri"/>
      </rPr>
      <t>Bánh Mì ƠI Ưu Đãi Kép - Đồng giá 19K + Voucher 30K</t>
    </r>
    <r>
      <rPr>
        <sz val="10"/>
        <color theme="1"/>
        <rFont val="Calibri"/>
      </rPr>
      <t xml:space="preserve">
- Scheme:
+ Giảm bánh mì ổ lớn về 19K (Bánh Mì Bò Né, Bánh Mì Bò Sa Tế, Bánh Mì Xíu Mại, Bánh Mì Gà Xíu)
+ Nhập code: SIEUTIEC30 giảm 30k đơn từ 70K
- Timeline: 06/05- 08/05
- Location: TP.HCM</t>
    </r>
  </si>
  <si>
    <t>06/05- 08/05</t>
  </si>
  <si>
    <r>
      <rPr>
        <sz val="10"/>
        <rFont val="Calibri"/>
      </rPr>
      <t xml:space="preserve">Màu đỏ background như </t>
    </r>
    <r>
      <rPr>
        <u/>
        <sz val="10"/>
        <color rgb="FF1155CC"/>
        <rFont val="Calibri"/>
      </rPr>
      <t>banner mẫu</t>
    </r>
  </si>
  <si>
    <t xml:space="preserve">- Pick món trong file </t>
  </si>
  <si>
    <r>
      <rPr>
        <b/>
        <sz val="10"/>
        <color theme="1"/>
        <rFont val="Calibri"/>
      </rPr>
      <t xml:space="preserve">1 Win3:
</t>
    </r>
    <r>
      <rPr>
        <sz val="10"/>
        <color theme="1"/>
        <rFont val="Calibri"/>
      </rPr>
      <t>Hometop banner(7-9): 06/05, 07/05
Static banner(1-3): 08/05</t>
    </r>
  </si>
  <si>
    <r>
      <rPr>
        <sz val="10"/>
        <rFont val="Calibri"/>
      </rPr>
      <t xml:space="preserve">Deadline 22/4
</t>
    </r>
    <r>
      <rPr>
        <u/>
        <sz val="10"/>
        <color rgb="FF1155CC"/>
        <rFont val="Calibri"/>
      </rPr>
      <t>https://drive.google.com/drive/u/0/folders/19RLo8lS3THMfIvWTwSBs1tSEgMvTDUPK</t>
    </r>
  </si>
  <si>
    <t>w3-bmi-oi</t>
  </si>
  <si>
    <r>
      <rPr>
        <sz val="10"/>
        <color theme="1"/>
        <rFont val="Calibri"/>
      </rPr>
      <t xml:space="preserve">-- Key message: </t>
    </r>
    <r>
      <rPr>
        <b/>
        <sz val="10"/>
        <color theme="1"/>
        <rFont val="Calibri"/>
      </rPr>
      <t>Ưu Đãi Kép - Đồng giá 25K + Voucher 30K</t>
    </r>
    <r>
      <rPr>
        <sz val="10"/>
        <color theme="1"/>
        <rFont val="Calibri"/>
      </rPr>
      <t xml:space="preserve">
- Scheme:
+ Giảm bánh mì ổ lớn về 25K (Bánh Mì Bò Né, Bánh Mì Bò Sa Tế, Bánh Mì Xíu Mại, Bánh Mì Gà Xíu)
+ Nhập code: SIEUTIEC30 giảm 30k đơn từ 70K
- Timeline: 19/05 -21/05; 22/05-24/05
- Location: TP.HCM</t>
    </r>
  </si>
  <si>
    <t>19/05 -21/05; 22/05-24/05</t>
  </si>
  <si>
    <t xml:space="preserve">Adapt KV Win3 (06/05- 08/05) dòng 755, thay key message mới </t>
  </si>
  <si>
    <r>
      <rPr>
        <b/>
        <sz val="10"/>
        <color theme="1"/>
        <rFont val="Calibri"/>
      </rPr>
      <t xml:space="preserve">2 Combo1:
</t>
    </r>
    <r>
      <rPr>
        <sz val="10"/>
        <color theme="1"/>
        <rFont val="Calibri"/>
      </rPr>
      <t>Static Banner(1-3): 19/05 -21/05; 22/05-24/05
Popup(06h-10h): 20/05; 22/05</t>
    </r>
  </si>
  <si>
    <r>
      <rPr>
        <sz val="10"/>
        <rFont val="Calibri"/>
      </rPr>
      <t xml:space="preserve">Deadline 7/5
</t>
    </r>
    <r>
      <rPr>
        <u/>
        <sz val="10"/>
        <color rgb="FF1155CC"/>
        <rFont val="Calibri"/>
      </rPr>
      <t>https://drive.google.com/drive/u/0/folders/1HZmjy2ItDoAAyaxGj_BFGKobAePlqlxZ</t>
    </r>
    <r>
      <rPr>
        <sz val="10"/>
        <rFont val="Calibri"/>
      </rPr>
      <t xml:space="preserve"> </t>
    </r>
  </si>
  <si>
    <t>May.CB4</t>
  </si>
  <si>
    <r>
      <rPr>
        <sz val="10"/>
        <color theme="1"/>
        <rFont val="Calibri"/>
      </rPr>
      <t>- Key Messge:</t>
    </r>
    <r>
      <rPr>
        <b/>
        <sz val="10"/>
        <color theme="1"/>
        <rFont val="Calibri"/>
      </rPr>
      <t xml:space="preserve"> Ưu Đãi Kép - Deal 1K + Voucher 30K</t>
    </r>
    <r>
      <rPr>
        <sz val="10"/>
        <color theme="1"/>
        <rFont val="Calibri"/>
      </rPr>
      <t xml:space="preserve">
- Scheme :
+ Giảm chỉ còn 1K áp dụng đơn từ 35K: (Bánh Mì Bò Né, Bánh Mì Gà Xíu, Bánh Mì Xíu Mại, Bánh Mì Bò Sa Tế, Bánh Mì Ốp La)
+ Nhập SIEUTIEC30 giảm 30k đơn từ 70K
- Timeline: 12/05 - 14/05; 15/05-17/05
- Location: TP.HCM</t>
    </r>
  </si>
  <si>
    <t>12/05 - 14/05; 15/05-17/05</t>
  </si>
  <si>
    <r>
      <rPr>
        <b/>
        <sz val="10"/>
        <color theme="1"/>
        <rFont val="Calibri"/>
      </rPr>
      <t xml:space="preserve">2 Combo4:
</t>
    </r>
    <r>
      <rPr>
        <sz val="10"/>
        <color theme="1"/>
        <rFont val="Calibri"/>
      </rPr>
      <t>Static Banner(1-3): 12/05 - 14/05; 15/05-17/05
SHP(05h-10h): 12/05, 13/05; 16/05, 19/05</t>
    </r>
  </si>
  <si>
    <r>
      <rPr>
        <sz val="10"/>
        <rFont val="Calibri"/>
      </rPr>
      <t xml:space="preserve">Deadline 28/4
</t>
    </r>
    <r>
      <rPr>
        <u/>
        <sz val="10"/>
        <color rgb="FF1155CC"/>
        <rFont val="Calibri"/>
      </rPr>
      <t>https://drive.google.com/drive/u/0/folders/1ac2vf2e_xP78PHoJpkw1zq8RsElUQvUG</t>
    </r>
  </si>
  <si>
    <t>a-banhmioi-1k</t>
  </si>
  <si>
    <r>
      <rPr>
        <sz val="10"/>
        <color theme="1"/>
        <rFont val="Calibri"/>
      </rPr>
      <t>- Key Message:</t>
    </r>
    <r>
      <rPr>
        <b/>
        <sz val="10"/>
        <color theme="1"/>
        <rFont val="Calibri"/>
      </rPr>
      <t xml:space="preserve"> Flychef mời bạn cơm ngon - Combo từ 22,000 đồng
</t>
    </r>
    <r>
      <rPr>
        <sz val="10"/>
        <color theme="1"/>
        <rFont val="Calibri"/>
      </rPr>
      <t>- Scheme: 
Tô Hoa:  Cơm gà xốt xá xíu + canh: 61k -&gt; 47k
Omu Ome: Cơm cá tonkatsu trứng onsen + Canh : 78k -&gt; 59k 
FUKU FUKU: Curry Udon Heo Tonkatsu 89k -&gt; 65k
Đỉnh Đỉnh: Cơm Thịt Kho Đông Pha: 69K -&gt; 58K
Chixmax: Cơm Gà Karaage + miso: 85K -&gt; 73K
Code FLYCHEF giảm giá 25k cho đơn từ 47k
- Location: HN
- Timeline: 06/05 - 08/05</t>
    </r>
  </si>
  <si>
    <t>06/05 - 08/05</t>
  </si>
  <si>
    <t>https://drive.google.com/drive/folders/17X2KsAT-SeGyOuK54A_MkHTo7WwKJ_xm?usp=sharing</t>
  </si>
  <si>
    <t>Tone màu chủ đạo theo logo của Brand</t>
  </si>
  <si>
    <t>Design pick tùy ý trong file</t>
  </si>
  <si>
    <r>
      <rPr>
        <b/>
        <sz val="10"/>
        <color theme="1"/>
        <rFont val="Calibri"/>
      </rPr>
      <t xml:space="preserve">1 Combo 4:
</t>
    </r>
    <r>
      <rPr>
        <sz val="10"/>
        <color theme="1"/>
        <rFont val="Calibri"/>
      </rPr>
      <t>Search Placeholder(17h-19h): 07/05, 08/05
Static banner(1-3): 06/05 - 08/05</t>
    </r>
  </si>
  <si>
    <r>
      <rPr>
        <sz val="10"/>
        <rFont val="Calibri"/>
      </rPr>
      <t xml:space="preserve">deadline 22/4
</t>
    </r>
    <r>
      <rPr>
        <u/>
        <sz val="10"/>
        <color rgb="FF1155CC"/>
        <rFont val="Calibri"/>
      </rPr>
      <t>https://drive.google.com/drive/u/0/folders/16ZdYftdX3dW2WDEhL2Y3URRfzeQzv9Zu</t>
    </r>
    <r>
      <rPr>
        <sz val="10"/>
        <rFont val="Calibri"/>
      </rPr>
      <t xml:space="preserve"> </t>
    </r>
  </si>
  <si>
    <r>
      <rPr>
        <sz val="10"/>
        <color theme="1"/>
        <rFont val="Calibri"/>
      </rPr>
      <t>- Key Message:</t>
    </r>
    <r>
      <rPr>
        <b/>
        <sz val="10"/>
        <color theme="1"/>
        <rFont val="Calibri"/>
      </rPr>
      <t xml:space="preserve"> Flychef mời bạn cơm ngon - Combo từ 22,000 đồng
</t>
    </r>
    <r>
      <rPr>
        <sz val="10"/>
        <color theme="1"/>
        <rFont val="Calibri"/>
      </rPr>
      <t>- Scheme: 
Omu Ome: Cơm cá tonkatsu trứng onsen + Canh : 78k -&gt; 59k 
FUKU FUKU: Curry Udon Heo Tonkatsu 89k -&gt; 65k
Đỉnh Đỉnh: Cơm Thịt Kho Đông Pha: 69K -&gt; 58K
Chixmax: Cơm Gà Karaage + miso: 85K -&gt; 73K
Code FLYCHEF giảm giá 25k cho đơn từ 47k
- Location: HN
- Timeline: 14/05 - 16/05</t>
    </r>
  </si>
  <si>
    <t>14/05 - 16/05</t>
  </si>
  <si>
    <t>https://docs.google.com/spreadsheets/d/1TbS7-KoIf-48x5myOUantUWstJor_j3pd-jXLFyuj-o/edit?gid=0#gid=0</t>
  </si>
  <si>
    <t>Dùng chung KV dòng 758</t>
  </si>
  <si>
    <r>
      <rPr>
        <b/>
        <sz val="10"/>
        <color theme="1"/>
        <rFont val="Calibri"/>
      </rPr>
      <t xml:space="preserve">1 Combo 3:
</t>
    </r>
    <r>
      <rPr>
        <sz val="10"/>
        <color theme="1"/>
        <rFont val="Calibri"/>
      </rPr>
      <t>Static banner(6): 14/05 - 16/05
Pop up(16h-19h): 16/05</t>
    </r>
  </si>
  <si>
    <r>
      <rPr>
        <sz val="10"/>
        <rFont val="Calibri"/>
      </rPr>
      <t xml:space="preserve">deadline 22/4
</t>
    </r>
    <r>
      <rPr>
        <u/>
        <sz val="10"/>
        <color rgb="FF1155CC"/>
        <rFont val="Calibri"/>
      </rPr>
      <t>https://drive.google.com/drive/u/0/folders/16ZdYftdX3dW2WDEhL2Y3URRfzeQzv9Zu</t>
    </r>
    <r>
      <rPr>
        <sz val="10"/>
        <rFont val="Calibri"/>
      </rPr>
      <t xml:space="preserve"> </t>
    </r>
  </si>
  <si>
    <t>a-flychef-combo</t>
  </si>
  <si>
    <r>
      <rPr>
        <sz val="10"/>
        <color theme="1"/>
        <rFont val="Calibri"/>
      </rPr>
      <t>- Key message:</t>
    </r>
    <r>
      <rPr>
        <b/>
        <sz val="10"/>
        <color theme="1"/>
        <rFont val="Calibri"/>
      </rPr>
      <t xml:space="preserve"> BURGER KING COMBO 8 MÓN CHỈ 96.500 Đ</t>
    </r>
    <r>
      <rPr>
        <sz val="10"/>
        <color theme="1"/>
        <rFont val="Calibri"/>
      </rPr>
      <t xml:space="preserve">
- Scheme: Combo 8 món giảm 50% bao gồm:
1 Burger Bò Tắm Phô Mai (size vừa)  + 1 Burger Bò Nướng Whopper Jr (size vừa) +2 Phô Mai Que + 1 Khoai Tây Chiên (size S)+ 3 Nước Ngọt
Giá gốc: 293k
Giá giảm: 146.5k
Limit: 1 Combo BOGO/Order
Áp dụng thêm voucher BK50K giảm 50k đơn 140k chỉ còn 96.5k cho combo này 
*Số lượng voucher có hạn
- Location: HCM
- Timeline: 02/05-04/05</t>
    </r>
  </si>
  <si>
    <t>02/05-04/05</t>
  </si>
  <si>
    <t>https://drive.google.com/drive/folders/1H-Z_8Djzb_aphIff7Nx4FYA_Hxoh4IHW?usp=sharing</t>
  </si>
  <si>
    <t>- Tone &amp; mood tươi sáng nhẹ nhàng hoặc tone màu brand Burger King, vibe mùa hè sóng biển</t>
  </si>
  <si>
    <t xml:space="preserve">- Làm nổi bật sản phẩm. </t>
  </si>
  <si>
    <r>
      <rPr>
        <sz val="10"/>
        <rFont val="Calibri"/>
      </rPr>
      <t xml:space="preserve">- Làm to key message nhất có thể
- Thêm dòng " giá gốc 293k" (gạch ngang) dưới box giá giảm
- Tham khảo thêm concept của </t>
    </r>
    <r>
      <rPr>
        <u/>
        <sz val="10"/>
        <color rgb="FF1155CC"/>
        <rFont val="Calibri"/>
      </rPr>
      <t>KV minh họa</t>
    </r>
    <r>
      <rPr>
        <sz val="10"/>
        <rFont val="Calibri"/>
      </rPr>
      <t>:</t>
    </r>
  </si>
  <si>
    <r>
      <rPr>
        <b/>
        <sz val="10"/>
        <color theme="1"/>
        <rFont val="Calibri"/>
      </rPr>
      <t xml:space="preserve">1 Combo1:
</t>
    </r>
    <r>
      <rPr>
        <sz val="10"/>
        <color theme="1"/>
        <rFont val="Calibri"/>
      </rPr>
      <t>Static Banner(1-3): 02/05-04/05
Popup(16h-19h): 03/05</t>
    </r>
  </si>
  <si>
    <r>
      <rPr>
        <sz val="10"/>
        <rFont val="Calibri"/>
      </rPr>
      <t xml:space="preserve">Deadline 18/4
</t>
    </r>
    <r>
      <rPr>
        <u/>
        <sz val="10"/>
        <color rgb="FF1155CC"/>
        <rFont val="Calibri"/>
      </rPr>
      <t>https://drive.google.com/drive/u/0/folders/1ixxe3-HRPSPPSuowrU9VdeDA1z4Wn0BR</t>
    </r>
    <r>
      <rPr>
        <sz val="10"/>
        <rFont val="Calibri"/>
      </rPr>
      <t xml:space="preserve"> </t>
    </r>
  </si>
  <si>
    <t>a-burgerking-combo</t>
  </si>
  <si>
    <t>May.CB8</t>
  </si>
  <si>
    <r>
      <rPr>
        <sz val="10"/>
        <color theme="1"/>
        <rFont val="Calibri"/>
      </rPr>
      <t xml:space="preserve">- Key message: </t>
    </r>
    <r>
      <rPr>
        <b/>
        <sz val="10"/>
        <color theme="1"/>
        <rFont val="Calibri"/>
      </rPr>
      <t>BURGER KING COMBO 8 MÓN CHỈ 101.500 Đ</t>
    </r>
    <r>
      <rPr>
        <sz val="10"/>
        <color theme="1"/>
        <rFont val="Calibri"/>
      </rPr>
      <t xml:space="preserve">
- Scheme: Combo 8 món giảm 50% bao gồm:
1 Burger Phô Mai Vòng  (size vừa) + 1 Burger Bò Nướng (size vừa) + 2 Phô Mai Que + 1 Khoai Tây Chiên (size S)+ 3 Nước Ngọt
Giá gốc: 283k
Giá giảm (50%): 141.5k
Limit: 1 Combo BOGO/Order
Áp dụng thêm voucher BK40 giảm 40k đơn 140k chỉ còn 101.5k cho combo này
Ưu đãi có giới hạn số lượng
- Location: HN
- Timeline: 16/05-18/05, </t>
    </r>
    <r>
      <rPr>
        <sz val="10"/>
        <color rgb="FFFF0000"/>
        <rFont val="Calibri"/>
      </rPr>
      <t>21/05</t>
    </r>
  </si>
  <si>
    <t>16/05-18/05, 21/05</t>
  </si>
  <si>
    <t xml:space="preserve">KV mex design </t>
  </si>
  <si>
    <r>
      <rPr>
        <b/>
        <sz val="10"/>
        <color theme="1"/>
        <rFont val="Calibri"/>
      </rPr>
      <t xml:space="preserve">1 Combo8:
</t>
    </r>
    <r>
      <rPr>
        <sz val="10"/>
        <color theme="1"/>
        <rFont val="Calibri"/>
      </rPr>
      <t>Bottom banner(4-6): 16/05-18/05
Search Placeholder(17h-19h): 16/05, 18/05 , 21/05 (bù)</t>
    </r>
  </si>
  <si>
    <t>https://drive.google.com/drive/folders/1xR86-KD3AdRrbOxLLqNJmTZ_4YjZTC11</t>
  </si>
  <si>
    <t>a-burger-king-101</t>
  </si>
  <si>
    <r>
      <rPr>
        <sz val="10"/>
        <color theme="1"/>
        <rFont val="Calibri"/>
      </rPr>
      <t xml:space="preserve">- Key message: </t>
    </r>
    <r>
      <rPr>
        <b/>
        <sz val="10"/>
        <color theme="1"/>
        <rFont val="Calibri"/>
      </rPr>
      <t>BURGER KING COMBO 8 MÓN CHỈ 101.500 Đ</t>
    </r>
    <r>
      <rPr>
        <sz val="10"/>
        <color theme="1"/>
        <rFont val="Calibri"/>
      </rPr>
      <t xml:space="preserve">
- Scheme: Combo 8 món giảm 50% bao gồm:
1 Burger Phô Mai Vòng  (size vừa) + 1 Burger Bò Nướng (size vừa) + 2 Phô Mai Que + 1 Khoai Tây Chiên (size S)+ 3 Nước Ngọt
Giá gốc: 283k
Giá giảm (50%): 141.5k
Limit: 1 Combo BOGO/Order
Áp dụng thêm voucher BK40 giảm 40k đơn 140k chỉ còn 101.5k cho combo này
Ưu đãi có giới hạn số lượng
- Location: HN
- Timeline: 10/05, 11/05</t>
    </r>
  </si>
  <si>
    <t>10/05, 11/05</t>
  </si>
  <si>
    <r>
      <rPr>
        <b/>
        <sz val="10"/>
        <color theme="1"/>
        <rFont val="Calibri"/>
      </rPr>
      <t xml:space="preserve">2 ST lẻ :
</t>
    </r>
    <r>
      <rPr>
        <sz val="10"/>
        <color theme="1"/>
        <rFont val="Calibri"/>
      </rPr>
      <t>Static Banner(5): 10/05, 11/05</t>
    </r>
  </si>
  <si>
    <t>a-burgerking</t>
  </si>
  <si>
    <r>
      <rPr>
        <sz val="10"/>
        <color theme="1"/>
        <rFont val="Calibri"/>
      </rPr>
      <t xml:space="preserve">- Key mess: </t>
    </r>
    <r>
      <rPr>
        <b/>
        <sz val="10"/>
        <color theme="1"/>
        <rFont val="Calibri"/>
      </rPr>
      <t xml:space="preserve">Đậu Homemade Khao Món - Giảm 50% + Voucher 20k
</t>
    </r>
    <r>
      <rPr>
        <sz val="10"/>
        <color theme="1"/>
        <rFont val="Calibri"/>
      </rPr>
      <t>- Scheme:
+ Bún Homemade 109k giảm còn 54k
+ HOMEMADE20 Giảm 20k cho đơn 54k
- Timeline: 21/04 - 23/04
- Location HCM</t>
    </r>
  </si>
  <si>
    <r>
      <rPr>
        <b/>
        <sz val="10"/>
        <color theme="1"/>
        <rFont val="Calibri"/>
      </rPr>
      <t xml:space="preserve">1 Combo 8:
</t>
    </r>
    <r>
      <rPr>
        <sz val="10"/>
        <color theme="1"/>
        <rFont val="Calibri"/>
      </rPr>
      <t>Search Placeholder(19h-21h): 22/04, 23/04
Bottom Banner(4-6): 21/04 - 23/04</t>
    </r>
  </si>
  <si>
    <t>https://drive.google.com/drive/folders/1UE-T5uiD6mc-7giR7lQt-x36IkspwYY9</t>
  </si>
  <si>
    <t>Apr.CB7.28</t>
  </si>
  <si>
    <r>
      <rPr>
        <sz val="10"/>
        <color theme="1"/>
        <rFont val="Calibri"/>
      </rPr>
      <t xml:space="preserve">- Key mess: </t>
    </r>
    <r>
      <rPr>
        <b/>
        <sz val="10"/>
        <color theme="1"/>
        <rFont val="Calibri"/>
      </rPr>
      <t xml:space="preserve">Đậu Homemade Khao Món - Giảm 50% + Voucher 20k
</t>
    </r>
    <r>
      <rPr>
        <sz val="10"/>
        <color theme="1"/>
        <rFont val="Calibri"/>
      </rPr>
      <t>- Scheme:
+ Bún Homemade 109k giảm còn 54k
+ HOMEMADE20 Giảm 20k cho đơn 54k
- Timeline: 28/04 - 30/04
- Location HCM</t>
    </r>
  </si>
  <si>
    <r>
      <rPr>
        <b/>
        <sz val="10"/>
        <color theme="1"/>
        <rFont val="Calibri"/>
      </rPr>
      <t xml:space="preserve">1 Combo 7:
</t>
    </r>
    <r>
      <rPr>
        <sz val="10"/>
        <color theme="1"/>
        <rFont val="Calibri"/>
      </rPr>
      <t>Search Placeholder(10h-12h): 28/04
Search Placeholder(17h-19h): 30/04
Bottom banner(1-3): 28/04 - 30/04</t>
    </r>
  </si>
  <si>
    <t>a-dau-homemade-20</t>
  </si>
  <si>
    <t>May.CB2</t>
  </si>
  <si>
    <r>
      <rPr>
        <sz val="10"/>
        <color theme="1"/>
        <rFont val="Calibri"/>
      </rPr>
      <t xml:space="preserve">- Key message: </t>
    </r>
    <r>
      <rPr>
        <b/>
        <sz val="10"/>
        <color theme="1"/>
        <rFont val="Calibri"/>
      </rPr>
      <t>CƠM NO NÊ CHỈ 1K</t>
    </r>
    <r>
      <rPr>
        <sz val="10"/>
        <color theme="1"/>
        <rFont val="Calibri"/>
      </rPr>
      <t xml:space="preserve">
- Scheme: Giảm món:
Cơm Tấm Phúc Lộc Thọ: cơm bì trứng/ bì chả chỉ còn 1k MBS 50k
Cơm Gà Đệ Nhất: Cơm Vàng 1 Trứng chỉ còn 1k MBS 50k
Cùng hàng loạt voucher giảm giá (số lượng có hạn)
- Location: HCM
- Timeline: 02/05-04/05</t>
    </r>
  </si>
  <si>
    <t>https://docs.google.com/spreadsheets/d/1SrfOx8Xea0B61knnfpJGFl40avRJfU3RIVubTJwMf6g/edit?gid=477276523#gid=477276523</t>
  </si>
  <si>
    <t xml:space="preserve">- Thiết kế mới mang vibe mùa hè, màu sắc tươi sáng, sinh động
- Ưu tiên sắc đỏ </t>
  </si>
  <si>
    <t xml:space="preserve">- Thêm dòng " giá gốc 39k"(gạch ngang), dưới box giá giảm
- Làm to key message nhất có thể 
- Nhờ GD support làm thêm 2 size: Story + FB Post để Brand support feature </t>
  </si>
  <si>
    <r>
      <rPr>
        <b/>
        <sz val="10"/>
        <color theme="1"/>
        <rFont val="Calibri"/>
      </rPr>
      <t>1 Combo2:</t>
    </r>
    <r>
      <rPr>
        <sz val="10"/>
        <color theme="1"/>
        <rFont val="Calibri"/>
      </rPr>
      <t xml:space="preserve">
Static Banner(4): 02/05-04/05
Popup(16h-19h): 04/05</t>
    </r>
  </si>
  <si>
    <r>
      <rPr>
        <sz val="10"/>
        <rFont val="Calibri"/>
      </rPr>
      <t xml:space="preserve">Deadline 18/4
</t>
    </r>
    <r>
      <rPr>
        <u/>
        <sz val="10"/>
        <color rgb="FF1155CC"/>
        <rFont val="Calibri"/>
      </rPr>
      <t>https://drive.google.com/drive/u/0/folders/1XkKlxBjd0TTs9uLlH-lNucMU28SKYMD1</t>
    </r>
    <r>
      <rPr>
        <sz val="10"/>
        <rFont val="Calibri"/>
      </rPr>
      <t xml:space="preserve"> </t>
    </r>
  </si>
  <si>
    <t>a-com-phucloctho</t>
  </si>
  <si>
    <r>
      <rPr>
        <sz val="10"/>
        <color theme="1"/>
        <rFont val="Calibri"/>
      </rPr>
      <t xml:space="preserve">- Key message: </t>
    </r>
    <r>
      <rPr>
        <b/>
        <sz val="10"/>
        <color theme="1"/>
        <rFont val="Calibri"/>
      </rPr>
      <t>CƠM NO NÊ CHỈ 1K</t>
    </r>
    <r>
      <rPr>
        <sz val="10"/>
        <color theme="1"/>
        <rFont val="Calibri"/>
      </rPr>
      <t xml:space="preserve">
- Scheme: Giảm món:
Cơm Tấm Phúc Lộc Thọ: cơm bì trứng/ bì chả chỉ còn 1k MBS 50k
Cơm Gà Đệ Nhất: Cơm Vàng 1 Trứng chỉ còn 1k MBS 50k
Cùng hàng loạt voucher giảm giá (số lượng có hạn)
- Location: HCM
- Timeline: 23/05-25/05</t>
    </r>
  </si>
  <si>
    <t>23/05-25/05</t>
  </si>
  <si>
    <t>Chung KV dòng 765</t>
  </si>
  <si>
    <r>
      <rPr>
        <b/>
        <sz val="10"/>
        <color theme="1"/>
        <rFont val="Calibri"/>
      </rPr>
      <t xml:space="preserve">1 Combo1:
</t>
    </r>
    <r>
      <rPr>
        <sz val="10"/>
        <color theme="1"/>
        <rFont val="Calibri"/>
      </rPr>
      <t>Static Banner(1-3):  23/05-25/05
Popup(16h-19h): 24/05</t>
    </r>
  </si>
  <si>
    <r>
      <rPr>
        <sz val="10"/>
        <rFont val="Calibri"/>
      </rPr>
      <t xml:space="preserve">Deadline 18/4
</t>
    </r>
    <r>
      <rPr>
        <u/>
        <sz val="10"/>
        <color rgb="FF1155CC"/>
        <rFont val="Calibri"/>
      </rPr>
      <t>https://drive.google.com/drive/u/0/folders/1XkKlxBjd0TTs9uLlH-lNucMU28SKYMD1</t>
    </r>
    <r>
      <rPr>
        <sz val="10"/>
        <rFont val="Calibri"/>
      </rPr>
      <t xml:space="preserve"> </t>
    </r>
  </si>
  <si>
    <r>
      <rPr>
        <sz val="10"/>
        <color theme="1"/>
        <rFont val="Calibri"/>
      </rPr>
      <t xml:space="preserve">- Key message: </t>
    </r>
    <r>
      <rPr>
        <b/>
        <sz val="10"/>
        <color theme="1"/>
        <rFont val="Calibri"/>
      </rPr>
      <t>CƠM NO NÊ CHỈ 1K</t>
    </r>
    <r>
      <rPr>
        <sz val="10"/>
        <color theme="1"/>
        <rFont val="Calibri"/>
      </rPr>
      <t xml:space="preserve">
- Scheme: Giảm món:
Cơm Tấm Phúc Lộc Thọ: cơm bì trứng/ bì chả chỉ còn 1k MBS 50k
Cơm Gà Đệ Nhất: Cơm Vàng 1 Trứng chỉ còn 1k MBS 50k
Cùng hàng loạt voucher giảm giá (số lượng có hạn)
- Location: HCM
- Timeline: 16/05-18/05</t>
    </r>
  </si>
  <si>
    <t>16/05-18/05</t>
  </si>
  <si>
    <r>
      <rPr>
        <b/>
        <sz val="10"/>
        <color theme="1"/>
        <rFont val="Calibri"/>
      </rPr>
      <t xml:space="preserve">1 Combo4:
</t>
    </r>
    <r>
      <rPr>
        <sz val="10"/>
        <color theme="1"/>
        <rFont val="Calibri"/>
      </rPr>
      <t>Static Banner(4): 16/05-18/05
Search Placeholder(10h-12h): 16/05; 18/05</t>
    </r>
  </si>
  <si>
    <r>
      <rPr>
        <sz val="10"/>
        <rFont val="Calibri"/>
      </rPr>
      <t xml:space="preserve">Deadline 18/4
</t>
    </r>
    <r>
      <rPr>
        <u/>
        <sz val="10"/>
        <color rgb="FF1155CC"/>
        <rFont val="Calibri"/>
      </rPr>
      <t>https://drive.google.com/drive/u/0/folders/1XkKlxBjd0TTs9uLlH-lNucMU28SKYMD1</t>
    </r>
    <r>
      <rPr>
        <sz val="10"/>
        <rFont val="Calibri"/>
      </rPr>
      <t xml:space="preserve"> </t>
    </r>
  </si>
  <si>
    <t>a-phucloctho-1k</t>
  </si>
  <si>
    <t>5-9.5</t>
  </si>
  <si>
    <t>Key mess: Khao món 1Đ + voucher 50k
Scheme: 1Đ mbs 99k các món:
Trà Sen Vàng (Củ năng)
Trà Thanh Đào
PhinDi Hạnh Nhân
Trà Thạch Đào
Bánh mì que
Bánh Croissant Highlands 55gr
Voucher: HIGHLANDS50A giảm 50k mbs 120k
Location: NW
Timeline:
01/05 -02/05
05/05 - 09/05
12/05 - 16/05
19/05 - 23/05
26/05 - 30/05</t>
  </si>
  <si>
    <t>01/05 -02/05
05/05 - 09/05
12/05 - 16/05
19/05 - 23/05
26/05 - 30/05</t>
  </si>
  <si>
    <t>HTC (8h-16h): 06/05, 07/05
Hometop banner: 06/05, 09/05
Static banner: 05/05, 09/05
Flash sale banner: 08/05
Floating (6h-10h): 06/05
Floating (13h-16h): 09/05
Pop-up (6h-10h): 07/05
Social
SPF Page: 06/05
Story SPF Page: 08/05</t>
  </si>
  <si>
    <t>HTC (8h-16h): 06/05, 09/05
Hometop banner: 06/05, 09/05
Static banner: 05/05, 09/05
Flash sale banner: 08/05
Floating (6h-10h): 06/05
Floating (13h-16h): 09/05
Pop-up (6h-10h): 07/05
Social
SPF Page: 06/05
Story SPF Page: 08/05</t>
  </si>
  <si>
    <t>HTC (8h-16h): 06/05, 07/05
Hometop banner: 06/05, 08/05
Static banner: 06/05, 09/05
Flash sale banner: 08/05
Floating (6h-10h): 06/05
Floating (13h-16h): 09/05
Pop-up (6h-10h): 07/05
Social
SPF Page: 06/05
Story SPF Page: 08/05</t>
  </si>
  <si>
    <t>https://drive.google.com/drive/folders/19SaTvuenpJZjRH21Rq6WxIkzeYh8KQH6</t>
  </si>
  <si>
    <t>6-8.5</t>
  </si>
  <si>
    <t>Trà Xanh Thanh Mát
Đồng giá 29k + voucher 100k
Scheme
Combo 3 ly trà xanh 149k -&gt; 99k
Trà Xanh Latte 45kk -&gt; 29k
Trà Xanh Latte Đậm Vị 49k -&gt; 29k
Trà Đào Cam Sả 49k -&gt; 29k
Voucher:
TCH100 giảm 100k mbs 200k
TCHGIAM50 giảm 50% cap 33k
Timeline: 05/05 - 08/05
Location: NW</t>
  </si>
  <si>
    <t>05/05 - 08/05</t>
  </si>
  <si>
    <t>HTC (0h-8h): 06/05
HTC (8h-16h): 08/05
Hometop banner: 07/05, 08/05
Static banner: 06/05, 07/05
Flash sale banner: 07/05
Floating (6h-10h): 07/05
Floating (13h-16h): 06/05
Pop-up (6h-10h): 08/05
Social
SPF Page: 07/05
Story IG SPF: 08/05</t>
  </si>
  <si>
    <t>HTC (0h-8h): 06/05
HTC (0h-10h &amp; 16h-24h): 08/05
Hometop banner: 07/05, 08/05
Static banner: 07/05, 08/05
Flash sale banner: 07/05
Floating (6h-10h): 07/05
Floating (13h-16h): 06/05
Pop-up (6h-10h): 08/05
Social
SPF Page: 07/05
Story IG SPF: 08/05</t>
  </si>
  <si>
    <t>https://drive.google.com/drive/u/0/folders/1nBWnJy3jQxH6K7z0N6dhN7qu07r5XupI</t>
  </si>
  <si>
    <t>sv-tch-29k</t>
  </si>
  <si>
    <t>12-16.5</t>
  </si>
  <si>
    <t>HTC (12h-17h): 12/05
HTC (6h-8h): 14/05, 16/05
HTC (6h-9h &amp; 13h-17h): 15/05
Hometop banner: 13/05, 14/05
Static banner: 12/05, 13/05
Flash sale banner: 16/05
Floating (6h-10h): 16/05
Floating (13h-16h): 14/05
Pop-up (6h-10h): 13/05
Social
SPF Page: 12/05
Story SPF Page: 14/05</t>
  </si>
  <si>
    <t>HTC (8h-16h): 12/05, 14/05
Hometop banner: 13/05, 14/05
Static banner: 12/05, 13/05
Flash sale banner: 16/05
Floating (6h-10h): 16/05
Floating (13h-16h): 14/05
Pop-up (6h-10h): 13/05
Social
SPF Page: 12/05
Story SPF Page: 14/05</t>
  </si>
  <si>
    <t>HTC (8h-16h): 12/05
HTC (6h-10h &amp; 14h-18h): 14/05
Hometop banner: 12/05, 14/05
Static banner: 12/05, 13/05
Flash sale banner: 16/05
Floating (6h-10h): 16/05
Floating (13h-16h): 14/05
Pop-up (6h-10h): 13/05
Social
SPF Page: 12/05
Story SPF Page: 14/05</t>
  </si>
  <si>
    <t>HCM 19-23.5</t>
  </si>
  <si>
    <t>HTC (8h-16h): 23/05
Hometop banner: 19/05, 22/05
Static banner: 20/05, 21/05
Flash sale banner: 19/05
Floating (13h-16h): 22/05
Pop-up (6h-10h): 23/05</t>
  </si>
  <si>
    <t>20-22.5</t>
  </si>
  <si>
    <t>Key message: Nhà Khao Bộ Đôi Matcha
Combo Chỉ 85k + Voucher 50%
Scheme: Combo 2 ly Matcha 120k =&gt; 85k
Trà Xanh Latte 45k =&gt; 29k
Matcha Sữa Dừa 55k =&gt; 39k
Voucher:
TCHGIAM50 giảm 50% cap 33k
TCHV60 giảm 60k mbs 150k
Timeline: 20/05 - 22/05
Location: NW</t>
  </si>
  <si>
    <t>20/05 - 22/05</t>
  </si>
  <si>
    <t>HTC (8h-16h): 20/05
Hometop banner: 21/05, 22/05
Static banner: 22/05
Bottom banner: 20/05
Flash sale banner: 21/05
Floating (6h-10h): 20/05
Pop-up (6h-10h): 21/05</t>
  </si>
  <si>
    <t>HTC (8h-16h): 20/05
Hometop banner: 21/05, 22/05
Static banner: 20/05, 22/05
Flash sale banner: 21/05
Floating (6h-10h): 20/05
Pop-up (6h-10h): 21/05</t>
  </si>
  <si>
    <r>
      <rPr>
        <sz val="10"/>
        <rFont val="Calibri"/>
      </rPr>
      <t xml:space="preserve">Deadline 8/5
</t>
    </r>
    <r>
      <rPr>
        <u/>
        <sz val="10"/>
        <color rgb="FF1155CC"/>
        <rFont val="Calibri"/>
      </rPr>
      <t>https://drive.google.com/drive/u/0/folders/1T4cYHIdeUwzZxcnK6pEJg3d23mnQGVGS</t>
    </r>
  </si>
  <si>
    <t>v-tch-85</t>
  </si>
  <si>
    <t>ALC 14_26-30.5</t>
  </si>
  <si>
    <t>HTC #2nd scroll (12h-16h): 26/05
Flash sale banner: 29/05</t>
  </si>
  <si>
    <t>sj-cf-highlands</t>
  </si>
  <si>
    <t>Key message: 
Thứ Hai Bừng Vị
Mua 1 Tặng 1 + Freeship
Scheme: Mua 1 Tặng 1 món Dolce Espresso (Combo 2 Dolce Espresso, giá gốc 144k --&gt; 72k)
Voucher: STARBUCKS50K giảm 17% cap 50k
STARBUCKST2 freeship 18k đơn từ 70k.
Location: NW
Timeline:  thứ hai hàng tuần</t>
  </si>
  <si>
    <t>5, 12, 19, 26/05</t>
  </si>
  <si>
    <t>HTC (0h-8h): 12/05, 26/05
Bottom banner: 12/05
Floating (6h-10h): 19/05
Static banner: 19/05</t>
  </si>
  <si>
    <r>
      <rPr>
        <sz val="10"/>
        <rFont val="Calibri"/>
      </rPr>
      <t xml:space="preserve">9/4 https://drive.google.com/drive/u/0/folders/1r-cvZymVylEh0uUmHRzi-O6bgp8H8859 
--
06/05 có ver mới set từ 19 trở đi        </t>
    </r>
    <r>
      <rPr>
        <u/>
        <sz val="10"/>
        <color rgb="FF1155CC"/>
        <rFont val="Calibri"/>
      </rPr>
      <t>https://drive.google.com/drive/u/0/folders/19U_ZhM-gf36JZW8DSMNKSsWdpj9BygdQ</t>
    </r>
    <r>
      <rPr>
        <sz val="10"/>
        <rFont val="Calibri"/>
      </rPr>
      <t xml:space="preserve"> </t>
    </r>
  </si>
  <si>
    <r>
      <rPr>
        <sz val="10"/>
        <color theme="1"/>
        <rFont val="Calibri"/>
      </rPr>
      <t xml:space="preserve">Key message: Thứ 6 khao deal độc quyền: Trà Bưởi giảm 30%
Scheme:  Giảm 30% Hot/ Iced Black Tea with Ruby Grapefruit giá gốc </t>
    </r>
    <r>
      <rPr>
        <sz val="10"/>
        <color rgb="FF0000FF"/>
        <rFont val="Calibri"/>
      </rPr>
      <t>97k --&gt; 67,9k</t>
    </r>
    <r>
      <rPr>
        <sz val="10"/>
        <color theme="1"/>
        <rFont val="Calibri"/>
      </rPr>
      <t xml:space="preserve">
Location: NW
Timeline:  thứ 6 hàng tuần</t>
    </r>
  </si>
  <si>
    <t>2, 9, 16, 23, 30/05</t>
  </si>
  <si>
    <t>Flash sale banner: 09/05, 23/05
Hometop banner (12h-24h): 16/05
SPH (12h-14h): 30/05</t>
  </si>
  <si>
    <t>Floating (13h-16h): 16/05
Pop-up (13h-16h): 23/05
Flash sale banner: 09/05
Hometop banner (12h-24h): 16/05
SPH (12h-14h): 30/05</t>
  </si>
  <si>
    <r>
      <rPr>
        <sz val="10"/>
        <rFont val="Calibri"/>
      </rPr>
      <t xml:space="preserve">ver template mới 9/4 </t>
    </r>
    <r>
      <rPr>
        <u/>
        <sz val="10"/>
        <color rgb="FF1155CC"/>
        <rFont val="Calibri"/>
      </rPr>
      <t xml:space="preserve">https://drive.google.com/drive/u/0/folders/1IloRGXOmqVmyDG_ozSrDkrE2jgRf1_WE
</t>
    </r>
    <r>
      <rPr>
        <sz val="10"/>
        <rFont val="Calibri"/>
      </rPr>
      <t xml:space="preserve">--
07/05 có ver mới set từ 16 trở đi        </t>
    </r>
    <r>
      <rPr>
        <u/>
        <sz val="10"/>
        <color rgb="FF1155CC"/>
        <rFont val="Calibri"/>
      </rPr>
      <t>https://drive.google.com/drive/u/0/folders/1YAPWeSrw_EXrf9KdvAKl1PMOdWDg5I4r</t>
    </r>
  </si>
  <si>
    <t>sj-starbucks-t6</t>
  </si>
  <si>
    <t>Keymess: Chào Ngày Mới, Khao Trọn Bữa
Combo chỉ 39k + freeship
Scheme: Combo Cà phê sữa đá + Bánh mì que chỉ 39k
Nhập mã TCHFS giảm 14k phí ship
Nhập mã TCHGIAM50 giảm 50% cap 33k
Location: NW
Timeline: Thứ 4 &amp; thứ 6 hàng tuần</t>
  </si>
  <si>
    <t>9, 16, 23, 30/05</t>
  </si>
  <si>
    <t>vibe ngày mới, fresh</t>
  </si>
  <si>
    <t>cà phê sữa đá, bánh mì que
có dấu "+" giữa 2 item</t>
  </si>
  <si>
    <t>mặt trời, đồng hồ báo thức</t>
  </si>
  <si>
    <t>SPH (5h-10h): 09/05, 30/05
HTC (0h-8h): 09/05
Hometop (0h-8h): 14/05
Hometop (0h-11h): 16/05, 23/05
Floating (6h-10h): 14/05
Flash sale banner: 28/05</t>
  </si>
  <si>
    <r>
      <rPr>
        <sz val="10"/>
        <rFont val="Calibri"/>
      </rPr>
      <t xml:space="preserve">5/5 </t>
    </r>
    <r>
      <rPr>
        <u/>
        <sz val="10"/>
        <color rgb="FF1155CC"/>
        <rFont val="Calibri"/>
      </rPr>
      <t>https://drive.google.com/drive/u/0/folders/1vPXeqkFGalnmEPd_b70hinbR_dJSi-ip</t>
    </r>
  </si>
  <si>
    <t>sj-tch-39k</t>
  </si>
  <si>
    <t>BAU 50K</t>
  </si>
  <si>
    <t>SPH (5h-10h): 02/05</t>
  </si>
  <si>
    <r>
      <rPr>
        <sz val="10"/>
        <rFont val="Calibri"/>
      </rPr>
      <t xml:space="preserve">Deadline 26/3
</t>
    </r>
    <r>
      <rPr>
        <u/>
        <sz val="10"/>
        <color rgb="FF1155CC"/>
        <rFont val="Calibri"/>
      </rPr>
      <t>https://drive.google.com/drive/u/0/folders/17L5p-H6oJ6ipDMQAIBqfZC7e5sN5_Q0A</t>
    </r>
  </si>
  <si>
    <t>sj-cf---highlands</t>
  </si>
  <si>
    <t>15-17.5</t>
  </si>
  <si>
    <t>Key mess: Mua 1 Tặng 1 + Voucher 50k
Scheme: Mua 1 tặng 1
[Ly 1 - Size L]
_ Trà Sữa Nguyên Lá / L65
_ Trà Sữa Bơ/ L69
_ Zen Matcha Oatmilk/ L89
[Ly 2 - Size L]
_ Trà Sữa Lài / L65
_ Marble Caffè Oatmilk / L82
_ Matcha Latte / L69
Giá gốc: 130,000đ -&gt; 65,000đ
Voucher:
CHEESE25 giảm 25% cap 25k
CHEESE35 giảm 35k mbs 200k
CHEESE50 giảm 50k mbs 280k
- Location: NW
- Timeline: 15/05 - 17/05</t>
  </si>
  <si>
    <t>15/05 - 17/05</t>
  </si>
  <si>
    <t>Hometop banner: 15/05, 27/05
Bottom banner: 15/05, 16/05
Flashsale banner: 15/05
Story Foody Page: 16/05
HTC #2 (13h-24h): 21/05
Floating (6h-10h): 21/05
SPH (5h-10h): 27/05</t>
  </si>
  <si>
    <t>https://drive.google.com/drive/folders/1AhsdeaSd0JdYJO425rsNlqEnMQhqPkge</t>
  </si>
  <si>
    <t>v-cheese-50</t>
  </si>
  <si>
    <t>21.5</t>
  </si>
  <si>
    <t>Key mess: Mua 1 Tặng 1 + Voucher 50k
Scheme: Mua 1 tặng 1
[Ly 1 - Size L]
_ Trà Cam Quýt/ L75
_ Zen Matcha Latte / L79
_ Zen Matcha Oatmilk / L89
[Ly 2 - Size S]
_ Trà Sữa Nguyên Lá / S45
_ Matcha Latte / S49
Giá gốc: 120 -&gt; 75
Voucher:
CHEESE25 giảm 25% cap 25k
CHEESE35 giảm 35k mbs 200k
CHEESE50 giảm 50k mbs 280k
- Location: NW
- Timeline: 21/05</t>
  </si>
  <si>
    <t>21/05</t>
  </si>
  <si>
    <t>https://drive.google.com/drive/folders/1iqsBxllDBA8HckxvTeD3ln-h4x9u5cRF</t>
  </si>
  <si>
    <t>v-cheese-bogo</t>
  </si>
  <si>
    <r>
      <rPr>
        <sz val="10"/>
        <color theme="1"/>
        <rFont val="Calibri"/>
      </rPr>
      <t xml:space="preserve">- Key Message: </t>
    </r>
    <r>
      <rPr>
        <b/>
        <sz val="10"/>
        <color theme="1"/>
        <rFont val="Calibri"/>
      </rPr>
      <t>Giải nhiệt mùa hè khao món 1Đ + voucher 50k</t>
    </r>
    <r>
      <rPr>
        <sz val="10"/>
        <color theme="1"/>
        <rFont val="Calibri"/>
      </rPr>
      <t xml:space="preserve">
- Scheme: 
Trà sữa thái đỏ 1Đ
Bạc xỉu đá 1Đ
Trà hoa cúc nho xanh 50%
MBS 109k
Nhập voucher SPFAMAZON50 Giảm 50k cho đơn 110k
- Timeline: 06/05 -08/05
- Location: TP.HCM</t>
    </r>
  </si>
  <si>
    <t>06/05 -08/05</t>
  </si>
  <si>
    <t>https://drive.google.com/drive/folders/1AiKNJGuJRmtM8cshTkBq1GTx6v3Jdx3s</t>
  </si>
  <si>
    <r>
      <rPr>
        <sz val="10"/>
        <rFont val="Calibri"/>
      </rPr>
      <t xml:space="preserve">- Background: theo theme 2 màu như </t>
    </r>
    <r>
      <rPr>
        <u/>
        <sz val="10"/>
        <color rgb="FF1155CC"/>
        <rFont val="Calibri"/>
      </rPr>
      <t xml:space="preserve">ảnh cover </t>
    </r>
    <r>
      <rPr>
        <sz val="10"/>
        <rFont val="Calibri"/>
      </rPr>
      <t xml:space="preserve">
</t>
    </r>
  </si>
  <si>
    <t xml:space="preserve">- Dùng 3 SKUs: Teazon 6,7,8
</t>
  </si>
  <si>
    <t>- Element: Mùa hè tươi mát, xanh tươi, trà, trái cây, có thể lấy element trái cây trong hình cover</t>
  </si>
  <si>
    <r>
      <rPr>
        <b/>
        <sz val="10"/>
        <color theme="1"/>
        <rFont val="Calibri"/>
      </rPr>
      <t xml:space="preserve">1 Combo1:
</t>
    </r>
    <r>
      <rPr>
        <sz val="10"/>
        <color theme="1"/>
        <rFont val="Calibri"/>
      </rPr>
      <t>Static Banner(1-3): 06/05 -08/05
Popup(13h-16h): 06/05</t>
    </r>
  </si>
  <si>
    <r>
      <rPr>
        <sz val="10"/>
        <rFont val="Calibri"/>
      </rPr>
      <t xml:space="preserve">Deadline 22/4
</t>
    </r>
    <r>
      <rPr>
        <u/>
        <sz val="10"/>
        <color rgb="FF1155CC"/>
        <rFont val="Calibri"/>
      </rPr>
      <t>https://drive.google.com/drive/u/0/folders/1Sih4FlFMrQX-_pKFMIOlFplEmabtDNtU</t>
    </r>
  </si>
  <si>
    <r>
      <rPr>
        <sz val="10"/>
        <color theme="1"/>
        <rFont val="Calibri"/>
      </rPr>
      <t xml:space="preserve">- Key message:  </t>
    </r>
    <r>
      <rPr>
        <b/>
        <sz val="10"/>
        <color theme="1"/>
        <rFont val="Calibri"/>
      </rPr>
      <t>Giải nhiệt mùa hè khao món 1Đ + voucher 50k</t>
    </r>
    <r>
      <rPr>
        <sz val="10"/>
        <color theme="1"/>
        <rFont val="Calibri"/>
      </rPr>
      <t xml:space="preserve">
- Scheme: 
Trà sữa thái đỏ 1Đ
Bạc xỉu đá 1Đ
Trà hoa cúc nho xanh 50%
MBS 109k
Nhập voucher SPFAMAZON50 Giảm 50k cho đơn 110k
- Timeline: 13/05-15/05
- Location: TP.HCM</t>
    </r>
  </si>
  <si>
    <t>13/05-15/05</t>
  </si>
  <si>
    <t>Chung KV dòng 781</t>
  </si>
  <si>
    <r>
      <rPr>
        <b/>
        <sz val="10"/>
        <color theme="1"/>
        <rFont val="Calibri"/>
      </rPr>
      <t xml:space="preserve">1 Combo2:
</t>
    </r>
    <r>
      <rPr>
        <sz val="10"/>
        <color theme="1"/>
        <rFont val="Calibri"/>
      </rPr>
      <t>Static Banner(4): 13/05-15/05
Popup(13h-16h): 13/05</t>
    </r>
  </si>
  <si>
    <r>
      <rPr>
        <sz val="10"/>
        <rFont val="Calibri"/>
      </rPr>
      <t xml:space="preserve">Deadline 22/4
</t>
    </r>
    <r>
      <rPr>
        <u/>
        <sz val="10"/>
        <color rgb="FF1155CC"/>
        <rFont val="Calibri"/>
      </rPr>
      <t>https://drive.google.com/drive/u/0/folders/1Sih4FlFMrQX-_pKFMIOlFplEmabtDNtU</t>
    </r>
  </si>
  <si>
    <r>
      <rPr>
        <sz val="10"/>
        <color theme="1"/>
        <rFont val="Calibri"/>
      </rPr>
      <t xml:space="preserve">- Key Message: </t>
    </r>
    <r>
      <rPr>
        <b/>
        <sz val="10"/>
        <color theme="1"/>
        <rFont val="Calibri"/>
      </rPr>
      <t>Dưa Lê Hàn Quốc Giòn Ngọt  - GIẢM 99.000 VNĐ</t>
    </r>
    <r>
      <rPr>
        <sz val="10"/>
        <color theme="1"/>
        <rFont val="Calibri"/>
      </rPr>
      <t xml:space="preserve">
- Scheme: Mã giảm 99k
+ SALEDINH99: Giảm 99k hóa đơn 529k
+ SALEDINH75: Giảm 75k hóa đơn 459k
- Timeline: 09/05 - 11/05
- Location: HN</t>
    </r>
  </si>
  <si>
    <t>09/05 - 11/05</t>
  </si>
  <si>
    <t>https://docs.google.com/spreadsheets/d/1QJmKLWO5Y3ROjyrvVZ3xxZuiXiGD0XzWOBnH8422IgI/edit?gid=0#gid=0</t>
  </si>
  <si>
    <t>- Background: màu hàn quốc như file mẫu đính kèm. Tone màu nhẹ nhàng</t>
  </si>
  <si>
    <r>
      <rPr>
        <b/>
        <sz val="10"/>
        <color theme="1"/>
        <rFont val="Calibri"/>
      </rPr>
      <t xml:space="preserve">1 Win 3:
</t>
    </r>
    <r>
      <rPr>
        <sz val="10"/>
        <color theme="1"/>
        <rFont val="Calibri"/>
      </rPr>
      <t>Hometop banner(7-9): 09/05, 11/05
Static banner(1-3): 10/05</t>
    </r>
  </si>
  <si>
    <r>
      <rPr>
        <sz val="10"/>
        <rFont val="Calibri"/>
      </rPr>
      <t xml:space="preserve">Deadline 25/4
</t>
    </r>
    <r>
      <rPr>
        <u/>
        <sz val="10"/>
        <color rgb="FF1155CC"/>
        <rFont val="Calibri"/>
      </rPr>
      <t>https://drive.google.com/drive/u/0/folders/1lt68lZuybqLcgfxLYeEo1cBAyzt8wU7i</t>
    </r>
  </si>
  <si>
    <t>w3-thuy-anh-fruits</t>
  </si>
  <si>
    <t>live</t>
  </si>
  <si>
    <t>LIVESTREAM 19Apr</t>
  </si>
  <si>
    <r>
      <rPr>
        <sz val="10"/>
        <rFont val="Calibri"/>
      </rPr>
      <t xml:space="preserve">Deadline submit banner 15Apr
</t>
    </r>
    <r>
      <rPr>
        <u/>
        <sz val="10"/>
        <color rgb="FF1155CC"/>
        <rFont val="Calibri"/>
      </rPr>
      <t>https://drive.google.com/file/d/1y4jDAxd426Sqpy1hc_PoA2ljXjkGCObg/view?usp=sharing</t>
    </r>
    <r>
      <rPr>
        <sz val="10"/>
        <rFont val="Calibri"/>
      </rPr>
      <t xml:space="preserve"> </t>
    </r>
  </si>
  <si>
    <t xml:space="preserve">https://shopee.vn/IdolLenDealAnNgonHetSay1904 </t>
  </si>
  <si>
    <r>
      <rPr>
        <sz val="10"/>
        <color theme="1"/>
        <rFont val="Calibri"/>
      </rPr>
      <t xml:space="preserve">- Key message: </t>
    </r>
    <r>
      <rPr>
        <b/>
        <sz val="10"/>
        <color theme="1"/>
        <rFont val="Calibri"/>
      </rPr>
      <t>GUU CHICKEN KHAO COMBO 120K + VOUCHER 60K</t>
    </r>
    <r>
      <rPr>
        <sz val="10"/>
        <color theme="1"/>
        <rFont val="Calibri"/>
      </rPr>
      <t xml:space="preserve">
- Scheme: 
+ Gạch giá Combo MAI GUU : (02 Cơm Gà Cay Ngọt + 02 Pepsi ) về giá 120k
+ Voucher: GUUCHICKEN60 giảm 60k cho đơn từ 120k ( 400 code/ngày )
+ Code cofund: SIEUTIEC99 giảm 99k MBS 250k
- Location: Hà Nội
- Timeline: 06/05 - 08/05</t>
    </r>
  </si>
  <si>
    <r>
      <rPr>
        <sz val="10"/>
        <rFont val="Calibri"/>
      </rPr>
      <t xml:space="preserve">Adapt </t>
    </r>
    <r>
      <rPr>
        <u/>
        <sz val="10"/>
        <color rgb="FF1155CC"/>
        <rFont val="Calibri"/>
      </rPr>
      <t>KV Cũ</t>
    </r>
    <r>
      <rPr>
        <sz val="10"/>
        <rFont val="Calibri"/>
      </rPr>
      <t>: Thay Keymess mới</t>
    </r>
  </si>
  <si>
    <r>
      <rPr>
        <b/>
        <sz val="10"/>
        <color theme="1"/>
        <rFont val="Calibri"/>
      </rPr>
      <t xml:space="preserve">1 Combo 3:
</t>
    </r>
    <r>
      <rPr>
        <sz val="10"/>
        <color theme="1"/>
        <rFont val="Calibri"/>
      </rPr>
      <t>Static banner(6): 06/05 - 08/05
Pop up(16h-19h): 07/05</t>
    </r>
  </si>
  <si>
    <r>
      <rPr>
        <sz val="10"/>
        <rFont val="Calibri"/>
      </rPr>
      <t xml:space="preserve">Deadline 22/4
</t>
    </r>
    <r>
      <rPr>
        <u/>
        <sz val="10"/>
        <color rgb="FF1155CC"/>
        <rFont val="Calibri"/>
      </rPr>
      <t>https://drive.google.com/drive/u/0/folders/1PytTxSeUG8PjDuzUD-pfyEe2-6NYoDi5</t>
    </r>
    <r>
      <rPr>
        <sz val="10"/>
        <rFont val="Calibri"/>
      </rPr>
      <t xml:space="preserve"> </t>
    </r>
  </si>
  <si>
    <t>a-guu-chicken-60</t>
  </si>
  <si>
    <r>
      <rPr>
        <sz val="10"/>
        <color theme="1"/>
        <rFont val="Calibri"/>
      </rPr>
      <t xml:space="preserve">- Key message: </t>
    </r>
    <r>
      <rPr>
        <b/>
        <sz val="10"/>
        <color theme="1"/>
        <rFont val="Calibri"/>
      </rPr>
      <t>GUU CHICKEN KHAO COMBO 120K + VOUCHER 60K</t>
    </r>
    <r>
      <rPr>
        <sz val="10"/>
        <color theme="1"/>
        <rFont val="Calibri"/>
      </rPr>
      <t xml:space="preserve">
- Scheme: 
+ Gạch giá Combo MAI GUU : (02 Cơm Gà Cay Ngọt + 02 Pepsi ) về giá 120k
+ Voucher: GUUCHICKEN60 giảm 60k cho đơn từ 120k ( 400 code/ngày )
+ Code cofund: SIEUTIEC99 giảm 99k MBS 250k
- Location: Hà Nội
- Timeline: 26/05 - 28/05</t>
    </r>
  </si>
  <si>
    <t>26/05 - 28/05</t>
  </si>
  <si>
    <t>Chung KV dòng 785</t>
  </si>
  <si>
    <r>
      <rPr>
        <b/>
        <sz val="10"/>
        <color theme="1"/>
        <rFont val="Calibri"/>
      </rPr>
      <t xml:space="preserve">1 Combo 6:
</t>
    </r>
    <r>
      <rPr>
        <sz val="10"/>
        <color theme="1"/>
        <rFont val="Calibri"/>
      </rPr>
      <t>Search Placeholder(10h-12h): 26/05, 28/05
Static banner(6): 26/05 - 28/05</t>
    </r>
  </si>
  <si>
    <r>
      <rPr>
        <sz val="10"/>
        <rFont val="Calibri"/>
      </rPr>
      <t xml:space="preserve">Deadline 22/4
</t>
    </r>
    <r>
      <rPr>
        <u/>
        <sz val="10"/>
        <color rgb="FF1155CC"/>
        <rFont val="Calibri"/>
      </rPr>
      <t>https://drive.google.com/drive/u/0/folders/1PytTxSeUG8PjDuzUD-pfyEe2-6NYoDi5</t>
    </r>
    <r>
      <rPr>
        <sz val="10"/>
        <rFont val="Calibri"/>
      </rPr>
      <t xml:space="preserve"> </t>
    </r>
  </si>
  <si>
    <t>a-guu---60</t>
  </si>
  <si>
    <t>" Pizza Hut khao deal 
mua 1 tặng 1 và Combo giảm 30%"
"- Mua lớn tặng vừa: Mua 01 Pizza cỡ lớn kèm 2 lon nước ngọt tặng 01 Pizza cỡ vừa
- Mua vừa tặng nhỏ: Mua 01 Pizza cỡ vừa kèm 2 lon nước ngọt tặng 01 Pizza cỡ nhỏ"</t>
  </si>
  <si>
    <t>6,13,27/4</t>
  </si>
  <si>
    <r>
      <rPr>
        <sz val="10"/>
        <rFont val="Calibri"/>
      </rPr>
      <t xml:space="preserve">27/3 </t>
    </r>
    <r>
      <rPr>
        <u/>
        <sz val="10"/>
        <color rgb="FF1155CC"/>
        <rFont val="Calibri"/>
      </rPr>
      <t>https://drive.google.com/drive/u/0/folders/1mFFRXYpmpPvaZHBxb2uOOvXBg4TDAT0-</t>
    </r>
    <r>
      <rPr>
        <sz val="10"/>
        <rFont val="Calibri"/>
      </rPr>
      <t xml:space="preserve"> </t>
    </r>
  </si>
  <si>
    <t>sj-pizzahut-30</t>
  </si>
  <si>
    <t>May.cb9</t>
  </si>
  <si>
    <r>
      <rPr>
        <sz val="10"/>
        <color theme="1"/>
        <rFont val="Calibri"/>
      </rPr>
      <t xml:space="preserve">- Timeline: 01/05, 02/05
- Key Message: </t>
    </r>
    <r>
      <rPr>
        <b/>
        <sz val="10"/>
        <color theme="1"/>
        <rFont val="Calibri"/>
      </rPr>
      <t xml:space="preserve">MayCha Khao deal - giảm 30% + Voucher 60k
</t>
    </r>
    <r>
      <rPr>
        <sz val="10"/>
        <color rgb="FFFF0000"/>
        <rFont val="Calibri"/>
      </rPr>
      <t xml:space="preserve">- Timeline:  29/05
- Key Message: </t>
    </r>
    <r>
      <rPr>
        <b/>
        <sz val="10"/>
        <color rgb="FFFF0000"/>
        <rFont val="Calibri"/>
      </rPr>
      <t>Sinh Nhật Khao To - Deal 30% + Voucher 60k</t>
    </r>
    <r>
      <rPr>
        <sz val="10"/>
        <color rgb="FFFF0000"/>
        <rFont val="Calibri"/>
      </rPr>
      <t xml:space="preserve">
</t>
    </r>
    <r>
      <rPr>
        <sz val="10"/>
        <color theme="1"/>
        <rFont val="Calibri"/>
      </rPr>
      <t>- Scheme: 
+ Trà sữa  giảm 30% và Trà trái cây  giảm 30%
+ Voucher: MAYCHA60 giảm 60K mbs 200k 
- Location: HCM
- Timeline: 01/05, 02/05, 29/05</t>
    </r>
  </si>
  <si>
    <t>01/05, 02/05, 29/05</t>
  </si>
  <si>
    <r>
      <rPr>
        <b/>
        <sz val="10"/>
        <color theme="1"/>
        <rFont val="Calibri"/>
      </rPr>
      <t xml:space="preserve">1 Combo9:
</t>
    </r>
    <r>
      <rPr>
        <sz val="10"/>
        <color theme="1"/>
        <rFont val="Calibri"/>
      </rPr>
      <t>Hometop banner(10-12): 01/05, 02/05, 29/05
SPH (12h-14h): 01/05, 02/05</t>
    </r>
  </si>
  <si>
    <r>
      <rPr>
        <u/>
        <sz val="10"/>
        <color rgb="FF000000"/>
        <rFont val="Calibri"/>
      </rPr>
      <t xml:space="preserve">- Timeline: 01/05, 02/05
</t>
    </r>
    <r>
      <rPr>
        <u/>
        <sz val="10"/>
        <color rgb="FF1155CC"/>
        <rFont val="Calibri"/>
      </rPr>
      <t xml:space="preserve">https://drive.google.com/drive/folders/1xF7E0CWNA_1kkbPniSfG0aRclgOjhBY3?usp=drive_link
</t>
    </r>
    <r>
      <rPr>
        <sz val="10"/>
        <rFont val="Calibri"/>
      </rPr>
      <t xml:space="preserve">- Timeline: 29/05
</t>
    </r>
    <r>
      <rPr>
        <u/>
        <sz val="10"/>
        <color rgb="FF1155CC"/>
        <rFont val="Calibri"/>
      </rPr>
      <t>https://drive.google.com/drive/folders/1AJgA9Nxxa9pwYdKv-_3KsxDHcA-wqkku</t>
    </r>
    <r>
      <rPr>
        <sz val="10"/>
        <rFont val="Calibri"/>
      </rPr>
      <t xml:space="preserve"> </t>
    </r>
  </si>
  <si>
    <r>
      <rPr>
        <sz val="10"/>
        <color theme="1"/>
        <rFont val="Calibri"/>
      </rPr>
      <t xml:space="preserve">- Timeline: 08/05, 11/05
- Key Message: </t>
    </r>
    <r>
      <rPr>
        <b/>
        <sz val="10"/>
        <color theme="1"/>
        <rFont val="Calibri"/>
      </rPr>
      <t xml:space="preserve">MayCha Khao deal - giảm 50% + Voucher 60k
</t>
    </r>
    <r>
      <rPr>
        <sz val="10"/>
        <color rgb="FFFF0000"/>
        <rFont val="Calibri"/>
      </rPr>
      <t>- Timeline: 21/05; 14/05, 28/05, 31/05:
- Key Message:</t>
    </r>
    <r>
      <rPr>
        <b/>
        <sz val="10"/>
        <color rgb="FFFF0000"/>
        <rFont val="Calibri"/>
      </rPr>
      <t xml:space="preserve"> Sinh Nhật Khao To - Deal 50% + Voucher 60k</t>
    </r>
    <r>
      <rPr>
        <sz val="10"/>
        <color rgb="FFFF0000"/>
        <rFont val="Calibri"/>
      </rPr>
      <t xml:space="preserve">
</t>
    </r>
    <r>
      <rPr>
        <sz val="10"/>
        <color theme="1"/>
        <rFont val="Calibri"/>
      </rPr>
      <t>- Scheme: 
+ Trà sữa  giảm 50% và Trà trái cây giảm 50%
+ Voucher: MAYCHA60 giảm 60K mbs 200k 
- Location: HCM
- Timeline: 08/05, 11/05, 21/05; 14/05, 28/05, 31/05</t>
    </r>
  </si>
  <si>
    <t>08,11,21/05;
14,28,31/05;</t>
  </si>
  <si>
    <t>https://drive.google.com/drive/folders/19Gf0KQUCOcp4sfzYWoaJZIpHldZrmag4?usp=drive_link</t>
  </si>
  <si>
    <t>- Background tone hồng trắng, còn lại team tùy ý  design</t>
  </si>
  <si>
    <r>
      <rPr>
        <b/>
        <sz val="10"/>
        <color theme="1"/>
        <rFont val="Calibri"/>
      </rPr>
      <t>- Timeline: 08/05, 11/05:</t>
    </r>
    <r>
      <rPr>
        <sz val="10"/>
        <color theme="1"/>
        <rFont val="Calibri"/>
      </rPr>
      <t xml:space="preserve"> SPF design 
</t>
    </r>
    <r>
      <rPr>
        <b/>
        <sz val="10"/>
        <color theme="1"/>
        <rFont val="Calibri"/>
      </rPr>
      <t xml:space="preserve">- Timeline: 21/05; 14/05, 28/05, 31/05 : </t>
    </r>
    <r>
      <rPr>
        <sz val="10"/>
        <color theme="1"/>
        <rFont val="Calibri"/>
      </rPr>
      <t xml:space="preserve">Mex tự thiết kế </t>
    </r>
    <r>
      <rPr>
        <b/>
        <sz val="10"/>
        <color theme="1"/>
        <rFont val="Calibri"/>
      </rPr>
      <t xml:space="preserve">
</t>
    </r>
  </si>
  <si>
    <r>
      <rPr>
        <b/>
        <sz val="10"/>
        <color theme="1"/>
        <rFont val="Calibri"/>
      </rPr>
      <t xml:space="preserve">2 Win3:
</t>
    </r>
    <r>
      <rPr>
        <sz val="10"/>
        <color theme="1"/>
        <rFont val="Calibri"/>
      </rPr>
      <t>Hometop banner(7-9): 08/05, 11/05, 14/05, 31/05
Static banner(1-3): 21/05; 28/05</t>
    </r>
  </si>
  <si>
    <r>
      <rPr>
        <u/>
        <sz val="10"/>
        <color rgb="FF000000"/>
        <rFont val="Calibri"/>
      </rPr>
      <t>- Timeline: 08/05, 11/05</t>
    </r>
    <r>
      <rPr>
        <u/>
        <sz val="10"/>
        <color rgb="FF1155CC"/>
        <rFont val="Calibri"/>
      </rPr>
      <t xml:space="preserve">
https://drive.google.com/drive/u/0/folders/1sPBl22ZaLmx2BdgQteayQyorlxClnXvr
</t>
    </r>
    <r>
      <rPr>
        <sz val="10"/>
        <rFont val="Calibri"/>
      </rPr>
      <t xml:space="preserve">- Timeline: 21/05; 14/05, 28/05, 31/05
</t>
    </r>
    <r>
      <rPr>
        <u/>
        <sz val="10"/>
        <color rgb="FF1155CC"/>
        <rFont val="Calibri"/>
      </rPr>
      <t>https://drive.google.com/drive/folders/15-zIfPduZ5xhbTvRCNIxbTMW7G6sKeDq</t>
    </r>
    <r>
      <rPr>
        <sz val="10"/>
        <rFont val="Calibri"/>
      </rPr>
      <t xml:space="preserve"> </t>
    </r>
  </si>
  <si>
    <t>w3-maycha-50</t>
  </si>
  <si>
    <t>May.cb1</t>
  </si>
  <si>
    <r>
      <rPr>
        <sz val="10"/>
        <color theme="1"/>
        <rFont val="Calibri"/>
      </rPr>
      <t xml:space="preserve">- Key Message: </t>
    </r>
    <r>
      <rPr>
        <b/>
        <sz val="10"/>
        <color theme="1"/>
        <rFont val="Calibri"/>
      </rPr>
      <t>MayCha Khao deal - giảm 9k + Voucher 60k</t>
    </r>
    <r>
      <rPr>
        <sz val="10"/>
        <color theme="1"/>
        <rFont val="Calibri"/>
      </rPr>
      <t xml:space="preserve">
- Scheme: 
+ Trà sữa,  Trà trái cây về giá 9k
+ Voucher: MAYCHA60 giảm 60K mbs 200k 
- Location: Bình Dương, Đồng Nai, Đà Nẵng, Cần Thơ
- Timeline: 03/05, 04/05, 16/05; 17/05,18/05
- Key Message: </t>
    </r>
    <r>
      <rPr>
        <b/>
        <sz val="10"/>
        <color theme="1"/>
        <rFont val="Calibri"/>
      </rPr>
      <t>MayCha Khao deal - giảm 50% + Voucher 60k</t>
    </r>
    <r>
      <rPr>
        <sz val="10"/>
        <color theme="1"/>
        <rFont val="Calibri"/>
      </rPr>
      <t xml:space="preserve">
- Scheme: 
+ Trà sữa  giảm 50% và Trà trái cây  giảm 50%
+ Voucher: MAYCHA60 giảm 60K mbs 200k 
- Location: Bình Dương, Đồng Nai, Đà Nẵng, Cần Thơ
- Timeline: 11/05</t>
    </r>
  </si>
  <si>
    <t>03/05, 04/05, 16/05; 17/05, 18/05, 11/05</t>
  </si>
  <si>
    <r>
      <rPr>
        <b/>
        <sz val="10"/>
        <rFont val="Calibri"/>
      </rPr>
      <t xml:space="preserve">- Timeline: 03/05, 04/05, 16/05; 17/05,18/05
</t>
    </r>
    <r>
      <rPr>
        <sz val="10"/>
        <rFont val="Calibri"/>
      </rPr>
      <t xml:space="preserve">Adapt lại </t>
    </r>
    <r>
      <rPr>
        <u/>
        <sz val="10"/>
        <color rgb="FF1155CC"/>
        <rFont val="Calibri"/>
      </rPr>
      <t xml:space="preserve">KV cũ </t>
    </r>
    <r>
      <rPr>
        <sz val="10"/>
        <rFont val="Calibri"/>
      </rPr>
      <t xml:space="preserve">: thay key message + ảnh món trong file 
</t>
    </r>
    <r>
      <rPr>
        <b/>
        <sz val="10"/>
        <rFont val="Calibri"/>
      </rPr>
      <t xml:space="preserve">- Timeline: 11/05
</t>
    </r>
    <r>
      <rPr>
        <sz val="10"/>
        <rFont val="Calibri"/>
      </rPr>
      <t>Chung KV Win3 (HCM ngày 08/05), dòng 789</t>
    </r>
  </si>
  <si>
    <r>
      <rPr>
        <b/>
        <sz val="10"/>
        <color theme="1"/>
        <rFont val="Calibri"/>
      </rPr>
      <t>2 Combo1: Đà Nẵng</t>
    </r>
    <r>
      <rPr>
        <sz val="10"/>
        <color theme="1"/>
        <rFont val="Calibri"/>
      </rPr>
      <t xml:space="preserve">
Static Banner (1-3): 03/05, 04/05, 16/05; 17/05,18/05,11/05
Popup(13h - 16h): 03/05; 18/05</t>
    </r>
  </si>
  <si>
    <r>
      <rPr>
        <b/>
        <sz val="10"/>
        <color theme="1"/>
        <rFont val="Calibri"/>
      </rPr>
      <t>6 Combo1: Bình Dương, Đồng Nai,  Cần Thơ</t>
    </r>
    <r>
      <rPr>
        <sz val="10"/>
        <color theme="1"/>
        <rFont val="Calibri"/>
      </rPr>
      <t xml:space="preserve">
Static Banner (1-3): 03/05, 04/05, 16/05; 17/05,18/05,11/05
Popup(13h - 16h): 03/05; 18/05</t>
    </r>
  </si>
  <si>
    <r>
      <rPr>
        <sz val="10"/>
        <rFont val="Calibri"/>
      </rPr>
      <t xml:space="preserve">Timeline: 03/05, 04/05, 16/05; 17/05,18/05
</t>
    </r>
    <r>
      <rPr>
        <u/>
        <sz val="10"/>
        <color rgb="FF1155CC"/>
        <rFont val="Calibri"/>
      </rPr>
      <t>https://drive.google.com/drive/u/0/folders/1YiqeTP254KnKd243SIS_wMMUWr_apC8t</t>
    </r>
    <r>
      <rPr>
        <sz val="10"/>
        <rFont val="Calibri"/>
      </rPr>
      <t xml:space="preserve"> 
Timeline: 11/05
</t>
    </r>
    <r>
      <rPr>
        <u/>
        <sz val="10"/>
        <color rgb="FF1155CC"/>
        <rFont val="Calibri"/>
      </rPr>
      <t>https://drive.google.com/drive/u/0/folders/1sPBl22ZaLmx2BdgQteayQyorlxClnXvr</t>
    </r>
    <r>
      <rPr>
        <sz val="10"/>
        <rFont val="Calibri"/>
      </rPr>
      <t xml:space="preserve"> </t>
    </r>
  </si>
  <si>
    <t>a-maycha-60k</t>
  </si>
  <si>
    <r>
      <rPr>
        <sz val="10"/>
        <color theme="1"/>
        <rFont val="Calibri"/>
      </rPr>
      <t xml:space="preserve">- Key Message: </t>
    </r>
    <r>
      <rPr>
        <b/>
        <sz val="10"/>
        <color theme="1"/>
        <rFont val="Calibri"/>
      </rPr>
      <t>MayCha Khao deal - giảm 50% + Voucher 60k</t>
    </r>
    <r>
      <rPr>
        <sz val="10"/>
        <color theme="1"/>
        <rFont val="Calibri"/>
      </rPr>
      <t xml:space="preserve">
- Scheme: 
+ Trà sữa  giảm 50% và Trà trái cây  giảm 50%
+ Voucher: MAYCHA60 giảm 60K mbs 200k 
</t>
    </r>
    <r>
      <rPr>
        <b/>
        <sz val="10"/>
        <color theme="1"/>
        <rFont val="Calibri"/>
      </rPr>
      <t xml:space="preserve">- Location: Đà Nẵng
</t>
    </r>
    <r>
      <rPr>
        <sz val="10"/>
        <color theme="1"/>
        <rFont val="Calibri"/>
      </rPr>
      <t xml:space="preserve">- Timeline: 09/05, 10/05
</t>
    </r>
    <r>
      <rPr>
        <b/>
        <sz val="10"/>
        <color theme="1"/>
        <rFont val="Calibri"/>
      </rPr>
      <t xml:space="preserve">- Location: Bình Dương, Đồng Nai, Cần Thơ 
</t>
    </r>
    <r>
      <rPr>
        <sz val="10"/>
        <color theme="1"/>
        <rFont val="Calibri"/>
      </rPr>
      <t>- Timeline: 10/05</t>
    </r>
  </si>
  <si>
    <t>09/05, 10/05</t>
  </si>
  <si>
    <t>Chung KV Win3 (HCM ngày 08/05), dòng 789</t>
  </si>
  <si>
    <r>
      <rPr>
        <b/>
        <sz val="10"/>
        <color theme="1"/>
        <rFont val="Calibri"/>
      </rPr>
      <t xml:space="preserve">Đà Nẵng:
</t>
    </r>
    <r>
      <rPr>
        <sz val="10"/>
        <color theme="1"/>
        <rFont val="Calibri"/>
      </rPr>
      <t>Hometop Banner#3: 09/05, 10/05</t>
    </r>
  </si>
  <si>
    <r>
      <rPr>
        <b/>
        <sz val="10"/>
        <color theme="1"/>
        <rFont val="Calibri"/>
      </rPr>
      <t xml:space="preserve">Bình Dương, Đồng Nai, Cần Thơ:
</t>
    </r>
    <r>
      <rPr>
        <sz val="10"/>
        <color theme="1"/>
        <rFont val="Calibri"/>
      </rPr>
      <t>Static Banner#5: 10/05</t>
    </r>
  </si>
  <si>
    <t>https://drive.google.com/drive/u/0/folders/1sPBl22ZaLmx2BdgQteayQyorlxClnXvr</t>
  </si>
  <si>
    <t>a-may-cha-oth</t>
  </si>
  <si>
    <r>
      <rPr>
        <sz val="10"/>
        <color theme="1"/>
        <rFont val="Calibri"/>
      </rPr>
      <t xml:space="preserve">- Key message:  </t>
    </r>
    <r>
      <rPr>
        <b/>
        <sz val="10"/>
        <color theme="1"/>
        <rFont val="Calibri"/>
      </rPr>
      <t>Zen Tea Biên Hòa - Mua 1 Tặng 1</t>
    </r>
    <r>
      <rPr>
        <sz val="10"/>
        <color theme="1"/>
        <rFont val="Calibri"/>
      </rPr>
      <t xml:space="preserve">
- Scheme: Mua Bánh Chocolate Dream Tặng Muỗng
- Location: Đồng Nai
- Thời gian: 18/04, 20/04 - 22/04, 24/04, 26/04 - 30/04</t>
    </r>
  </si>
  <si>
    <t>18/04, 20/04 - 22/04, 24/04, 26/04 - 30/04</t>
  </si>
  <si>
    <r>
      <rPr>
        <b/>
        <sz val="10"/>
        <color theme="1"/>
        <rFont val="Calibri"/>
      </rPr>
      <t xml:space="preserve">3 Combo 1 - BH:
</t>
    </r>
    <r>
      <rPr>
        <sz val="10"/>
        <color theme="1"/>
        <rFont val="Calibri"/>
      </rPr>
      <t>Static banner(1-3): 18/04, 20/04, 21/04, 22/04, 24/04, 26/04, 28/04 - 30/04
Pop up(13h-16h): 21/04, 27/04, 28/04</t>
    </r>
  </si>
  <si>
    <r>
      <rPr>
        <sz val="10"/>
        <color theme="1"/>
        <rFont val="Calibri"/>
      </rPr>
      <t xml:space="preserve">- Key message:  </t>
    </r>
    <r>
      <rPr>
        <b/>
        <sz val="10"/>
        <color theme="1"/>
        <rFont val="Calibri"/>
      </rPr>
      <t>Zen Tea Bình Dương  - Mua 1 Tặng 1</t>
    </r>
    <r>
      <rPr>
        <sz val="10"/>
        <color theme="1"/>
        <rFont val="Calibri"/>
      </rPr>
      <t xml:space="preserve">
- Scheme: Mua Bánh Chocolate Dream Tặng Muỗng
- Location: Bình Dương
- Thời gian: 22/04, 24/04, 26/04- 30/04</t>
    </r>
  </si>
  <si>
    <t>22/04, 24/04, 26/04- 30/04</t>
  </si>
  <si>
    <r>
      <rPr>
        <b/>
        <sz val="10"/>
        <color theme="1"/>
        <rFont val="Calibri"/>
      </rPr>
      <t xml:space="preserve">2 Combo 1 - BD:
</t>
    </r>
    <r>
      <rPr>
        <sz val="10"/>
        <color theme="1"/>
        <rFont val="Calibri"/>
      </rPr>
      <t>Static banner(1-3): 22/04, 24/04, 26/04, 28/04 - 30/04
Pop up(13h-16h): 27/04, 28/04</t>
    </r>
  </si>
  <si>
    <r>
      <rPr>
        <sz val="10"/>
        <color theme="1"/>
        <rFont val="Calibri"/>
      </rPr>
      <t>- Key Mess:</t>
    </r>
    <r>
      <rPr>
        <b/>
        <sz val="10"/>
        <color theme="1"/>
        <rFont val="Calibri"/>
      </rPr>
      <t xml:space="preserve"> VPBANK Credit khao bạn mỗi ngày, giảm ngay 30.000Đ cho đơn từ 150.000Đ</t>
    </r>
    <r>
      <rPr>
        <sz val="10"/>
        <color theme="1"/>
        <rFont val="Calibri"/>
      </rPr>
      <t xml:space="preserve">
- Scheme: Giảm 30k cho đơn 150k
- Codename: VPBANKCREDIT30, VPBANKCREDIT50
- Timeline: 12/4/2025-12/8/2025
- Location: Nationwide</t>
    </r>
  </si>
  <si>
    <t>12/04/2025 - 12/08/2025</t>
  </si>
  <si>
    <t>Search Banner: 23/04
Collection List Banner: 22/04
Ongoing banner: 24/04</t>
  </si>
  <si>
    <t>VP Bank</t>
  </si>
  <si>
    <r>
      <rPr>
        <u/>
        <sz val="10"/>
        <color rgb="FF1155CC"/>
        <rFont val="Calibri"/>
      </rPr>
      <t>https://shopee.vn/m/VPBankCredit-SPF</t>
    </r>
    <r>
      <rPr>
        <sz val="10"/>
        <rFont val="Calibri"/>
      </rPr>
      <t xml:space="preserve">   
</t>
    </r>
    <r>
      <rPr>
        <u/>
        <sz val="10"/>
        <color rgb="FF1155CC"/>
        <rFont val="Calibri"/>
      </rPr>
      <t>https://shopee.vn/m/VPBankCredit-SP</t>
    </r>
  </si>
  <si>
    <t>Apr.Credit</t>
  </si>
  <si>
    <r>
      <rPr>
        <sz val="10"/>
        <color theme="1"/>
        <rFont val="Calibri"/>
      </rPr>
      <t>- Key Mess</t>
    </r>
    <r>
      <rPr>
        <b/>
        <sz val="10"/>
        <color theme="1"/>
        <rFont val="Calibri"/>
      </rPr>
      <t>: Sinh Nhật Vàng – Ngàn Ưu Đãi, Giảm 68.000Đ</t>
    </r>
    <r>
      <rPr>
        <sz val="10"/>
        <color theme="1"/>
        <rFont val="Calibri"/>
      </rPr>
      <t xml:space="preserve">
- Scheme:  Giảm ngay 68k cho đơn hàng từ 168k
- Codename: BIDV68
- Timeline: 23/4/2025-23/7/2025
- Location: Nationwide
</t>
    </r>
    <r>
      <rPr>
        <b/>
        <sz val="10"/>
        <color theme="1"/>
        <rFont val="Calibri"/>
      </rPr>
      <t>Text Hometop Circle (Text: Sinh Nhật BIDV)</t>
    </r>
  </si>
  <si>
    <t>23/4/2025 - 23/7/2025</t>
  </si>
  <si>
    <t>HTC(0h-8h): 26/04
Hometop banner(7-9): 26/04
Seach Banner: 26/04
Floating(6h-10h): 26/04
SPF - FB Post 7h: 26/04
SPF - INSTA Post 10h: 26/04</t>
  </si>
  <si>
    <r>
      <rPr>
        <sz val="10"/>
        <color theme="1"/>
        <rFont val="Calibri"/>
      </rPr>
      <t>HTC(0h-8h): 26/04
Hometop banner(7-9): 26/04</t>
    </r>
    <r>
      <rPr>
        <sz val="10"/>
        <color theme="1"/>
        <rFont val="Calibri"/>
      </rPr>
      <t xml:space="preserve">
Seach Banner: 26/04
Floating(6h-10h): 26/04
SPF - FB Post 7h: 26/04
SPF - INSTA Post 10h: 26/04</t>
    </r>
  </si>
  <si>
    <r>
      <rPr>
        <sz val="10"/>
        <color theme="1"/>
        <rFont val="Calibri"/>
      </rPr>
      <t>HTC(0h-8h): 26/04
Hometop banner(7-9): 26/04</t>
    </r>
    <r>
      <rPr>
        <sz val="10"/>
        <color theme="1"/>
        <rFont val="Calibri"/>
      </rPr>
      <t xml:space="preserve">
Seach Banner: 26/04
Floating(6h-10h): 26/04
SPF - FB Post 7h: 26/04
SPF - INSTA Post 10h: 26/04</t>
    </r>
  </si>
  <si>
    <r>
      <rPr>
        <sz val="10"/>
        <color theme="1"/>
        <rFont val="Calibri"/>
      </rPr>
      <t>HTC(0h-8h): 26/04
Hometop banner(7-9): 26/04</t>
    </r>
    <r>
      <rPr>
        <sz val="10"/>
        <color theme="1"/>
        <rFont val="Calibri"/>
      </rPr>
      <t xml:space="preserve">
Seach Banner: 26/04
Floating(6h-10h): 26/04
SPF - FB Post 7h: 26/04
SPF - INSTA Post 10h: 26/04</t>
    </r>
  </si>
  <si>
    <r>
      <rPr>
        <sz val="10"/>
        <rFont val="Calibri"/>
      </rPr>
      <t xml:space="preserve">https://shopee.vn/m/BIDVCREDIT-SPF        
</t>
    </r>
    <r>
      <rPr>
        <u/>
        <sz val="10"/>
        <color rgb="FF1155CC"/>
        <rFont val="Calibri"/>
      </rPr>
      <t>https://shopee.vn/m/BIDVCREDIT-SP</t>
    </r>
  </si>
  <si>
    <t>May.Custom1</t>
  </si>
  <si>
    <r>
      <rPr>
        <sz val="10"/>
        <color theme="1"/>
        <rFont val="Calibri"/>
      </rPr>
      <t>- Key message:</t>
    </r>
    <r>
      <rPr>
        <b/>
        <sz val="10"/>
        <color theme="1"/>
        <rFont val="Calibri"/>
      </rPr>
      <t xml:space="preserve"> TRÀ SỮA SEKAI MỜI MÓN 10K + VOUCHER 50.000Đ</t>
    </r>
    <r>
      <rPr>
        <sz val="10"/>
        <color theme="1"/>
        <rFont val="Calibri"/>
      </rPr>
      <t xml:space="preserve">
- Scheme:
+ Giảm món Trà Sữa Gạo Nhật còn 10k, áp dụng đơn 39k
+ Giảm toàn bộ menu 5%
+ Nhập mã SEKAI50 - giảm 50% tối đa 50.000đ, áp dụng cho đơn 60.000đ
- Timeline: 01/05-03/05; 06/05, 16/05,20/05
- Location: HCM</t>
    </r>
  </si>
  <si>
    <t>01/05-03/05; 06/05, 16/05, 20/05</t>
  </si>
  <si>
    <t>FOOD SK T10 - Google Drive</t>
  </si>
  <si>
    <r>
      <rPr>
        <sz val="10"/>
        <rFont val="Calibri"/>
      </rPr>
      <t xml:space="preserve">Adapt KV </t>
    </r>
    <r>
      <rPr>
        <u/>
        <sz val="10"/>
        <color rgb="FF1155CC"/>
        <rFont val="Calibri"/>
      </rPr>
      <t>tháng 3</t>
    </r>
    <r>
      <rPr>
        <sz val="10"/>
        <rFont val="Calibri"/>
      </rPr>
      <t xml:space="preserve">, thay ảnh món mới:
- Trà Sữa full topping XL
- Trà Sữa Matcha Gạo Nhật (XL)
- TRÀ TRÁI CÂY XL </t>
    </r>
  </si>
  <si>
    <r>
      <rPr>
        <b/>
        <sz val="10"/>
        <color theme="1"/>
        <rFont val="Calibri"/>
      </rPr>
      <t xml:space="preserve">2 Combo Custom 1:
</t>
    </r>
    <r>
      <rPr>
        <sz val="10"/>
        <color theme="1"/>
        <rFont val="Calibri"/>
      </rPr>
      <t>Static Banner( 5): 01/05-03/05; 06/05, 16/05,20/05
Popup (13h-16h): 02/05
Floating  (13h-16h): 20/05</t>
    </r>
  </si>
  <si>
    <r>
      <rPr>
        <sz val="10"/>
        <rFont val="Calibri"/>
      </rPr>
      <t xml:space="preserve">Deadline 21/4
</t>
    </r>
    <r>
      <rPr>
        <u/>
        <sz val="10"/>
        <color rgb="FF1155CC"/>
        <rFont val="Calibri"/>
      </rPr>
      <t>https://drive.google.com/drive/u/0/folders/1dwzFdZJr0Lvpj0ae8wtH09tV4SpOPQud</t>
    </r>
  </si>
  <si>
    <t>May.Custom2</t>
  </si>
  <si>
    <r>
      <rPr>
        <sz val="10"/>
        <color theme="1"/>
        <rFont val="Calibri"/>
      </rPr>
      <t xml:space="preserve">- Key message: </t>
    </r>
    <r>
      <rPr>
        <b/>
        <sz val="10"/>
        <color theme="1"/>
        <rFont val="Calibri"/>
      </rPr>
      <t>TRÀ SỮA SEKAI MỜI MÓN 10K + VOUCHER 50.000Đ</t>
    </r>
    <r>
      <rPr>
        <sz val="10"/>
        <color theme="1"/>
        <rFont val="Calibri"/>
      </rPr>
      <t xml:space="preserve">
- Scheme:
+ Giảm món Trà Sữa Gạo Nhật còn 10k, áp dụng đơn 39k
+ Giảm toàn bộ menu 5%
+ Nhập mã SEKAI50 - giảm 50% tối đa 50.000đ, áp dụng cho đơn 60.000đ
- Timeline: 17/05-19/05
- Location: HCM</t>
    </r>
  </si>
  <si>
    <t>17/05-19/05</t>
  </si>
  <si>
    <r>
      <rPr>
        <sz val="10"/>
        <rFont val="Calibri"/>
      </rPr>
      <t xml:space="preserve">
Adapt </t>
    </r>
    <r>
      <rPr>
        <u/>
        <sz val="10"/>
        <color rgb="FF1155CC"/>
        <rFont val="Calibri"/>
      </rPr>
      <t xml:space="preserve"> KV cũ</t>
    </r>
    <r>
      <rPr>
        <sz val="10"/>
        <rFont val="Calibri"/>
      </rPr>
      <t xml:space="preserve"> thay ảnh món Trà sữa trân châu trắng thành </t>
    </r>
    <r>
      <rPr>
        <b/>
        <sz val="10"/>
        <rFont val="Calibri"/>
      </rPr>
      <t>TRÀ SỮA BÍ ĐAO SƯƠNG SÁO</t>
    </r>
  </si>
  <si>
    <r>
      <rPr>
        <b/>
        <sz val="10"/>
        <color theme="1"/>
        <rFont val="Calibri"/>
      </rPr>
      <t xml:space="preserve">1 Combo Custom 2:
</t>
    </r>
    <r>
      <rPr>
        <sz val="10"/>
        <color theme="1"/>
        <rFont val="Calibri"/>
      </rPr>
      <t>Bottom Banner (1-3): 17/05-19/05
Popup (19h-22h): 18/05</t>
    </r>
  </si>
  <si>
    <r>
      <rPr>
        <sz val="10"/>
        <rFont val="Calibri"/>
      </rPr>
      <t xml:space="preserve">Deadline 7/5
</t>
    </r>
    <r>
      <rPr>
        <u/>
        <sz val="10"/>
        <color rgb="FF1155CC"/>
        <rFont val="Calibri"/>
      </rPr>
      <t>https://drive.google.com/drive/u/0/folders/1Y8cS4Xt3vfGlyX84Tekm-ipTuuT_fNFM</t>
    </r>
    <r>
      <rPr>
        <sz val="10"/>
        <rFont val="Calibri"/>
      </rPr>
      <t xml:space="preserve"> </t>
    </r>
  </si>
  <si>
    <t>May.Custom3</t>
  </si>
  <si>
    <r>
      <rPr>
        <sz val="10"/>
        <color theme="1"/>
        <rFont val="Calibri"/>
      </rPr>
      <t>- Key message:</t>
    </r>
    <r>
      <rPr>
        <b/>
        <sz val="10"/>
        <color theme="1"/>
        <rFont val="Calibri"/>
      </rPr>
      <t xml:space="preserve"> TRÀ SỮA SEKAI MỜI MÓN 10K + VOUCHER 50.000Đ</t>
    </r>
    <r>
      <rPr>
        <sz val="10"/>
        <color theme="1"/>
        <rFont val="Calibri"/>
      </rPr>
      <t xml:space="preserve">
- Scheme:
+ Giảm món Trà Sữa Gạo Nhật còn 10k, áp dụng đơn 39k
+ Giảm toàn bộ menu 5%
+ Nhập mã SEKAI50 - giảm 50% tối đa 50.000đ, áp dụng cho đơn 60.000đ
- Timeline: 21/05-23/05; 29/05-31/05
- Location: HCM</t>
    </r>
  </si>
  <si>
    <t>21/05-23/05; 29/05-31/05</t>
  </si>
  <si>
    <t>Chung KV dòng 797</t>
  </si>
  <si>
    <r>
      <rPr>
        <b/>
        <sz val="10"/>
        <color theme="1"/>
        <rFont val="Calibri"/>
      </rPr>
      <t xml:space="preserve">2 Combo Custom 3:
</t>
    </r>
    <r>
      <rPr>
        <sz val="10"/>
        <color theme="1"/>
        <rFont val="Calibri"/>
      </rPr>
      <t>Bottom Banner (4-6): 21/05-23/05; 29/05-31/05
Popup (13h-16h): 21/05
Floating (19h-22h): 29/05</t>
    </r>
  </si>
  <si>
    <r>
      <rPr>
        <sz val="10"/>
        <rFont val="Calibri"/>
      </rPr>
      <t xml:space="preserve">Deadline 7/5
</t>
    </r>
    <r>
      <rPr>
        <u/>
        <sz val="10"/>
        <color rgb="FF1155CC"/>
        <rFont val="Calibri"/>
      </rPr>
      <t>https://drive.google.com/drive/u/0/folders/1Y8cS4Xt3vfGlyX84Tekm-ipTuuT_fNFM</t>
    </r>
    <r>
      <rPr>
        <sz val="10"/>
        <rFont val="Calibri"/>
      </rPr>
      <t xml:space="preserve"> </t>
    </r>
  </si>
  <si>
    <r>
      <rPr>
        <sz val="10"/>
        <color theme="1"/>
        <rFont val="Calibri"/>
      </rPr>
      <t xml:space="preserve">- Key message: </t>
    </r>
    <r>
      <rPr>
        <b/>
        <sz val="10"/>
        <color theme="1"/>
        <rFont val="Calibri"/>
      </rPr>
      <t>Milo Dầm TUTIMI ĐỒNG GIÁ 19.000Đ + VOUCHER 40.000Đ</t>
    </r>
    <r>
      <rPr>
        <sz val="10"/>
        <color theme="1"/>
        <rFont val="Calibri"/>
      </rPr>
      <t xml:space="preserve">
- Scheme:
+ Giảm 6 món về 19.000đ, áp dụng cho đơn 40.000đ. Các món áp dụng (1 phần mỗi đơn):
Milo Dầm Phô Mai Sữa Tươi Tutimi
Milo Dầm Phô Mai Choco Tutimi
Nhài Sữa Trân Châu Trắng
Trà Sữa Pudding Tutimi
Trà Sữa Bí Đao L
Matcha Latte (M)
+ Combo siêu ưu đãi 2 ly L 61k giảm còn 40k [Combo 40k: Trà sữa Trân Châu Đen (L) x Trà Sữa Bí Đao (L)]
+ Tặng Milo Dầm Trân Châu Đường Đen khi đặt đơn 199k
+ Nhập mã TUTIMI40K - giảm 40.000đ, áp dụng cho đơn 80.000đ
- Timeline: 01/05-03/05; 06/05-08/05
- Location: HCM</t>
    </r>
  </si>
  <si>
    <t>01/05-03/05; 06/05-08/05</t>
  </si>
  <si>
    <t>Mex tự design KV</t>
  </si>
  <si>
    <r>
      <rPr>
        <b/>
        <sz val="10"/>
        <color theme="1"/>
        <rFont val="Calibri"/>
      </rPr>
      <t xml:space="preserve">2 Combo Custom 2:
</t>
    </r>
    <r>
      <rPr>
        <sz val="10"/>
        <color theme="1"/>
        <rFont val="Calibri"/>
      </rPr>
      <t>Bottom Banner (1-3): 01/05-03/05; 06/05-08/05
Popup (13h-16h): 03/05; 
Floating(13h-16h): 07/05</t>
    </r>
  </si>
  <si>
    <t>https://drive.google.com/drive/u/0/folders/1kSW9hPixSkH44ulSANy-YpYixQuWwMBy</t>
  </si>
  <si>
    <r>
      <rPr>
        <sz val="10"/>
        <color theme="1"/>
        <rFont val="Calibri"/>
      </rPr>
      <t xml:space="preserve">- Key message: </t>
    </r>
    <r>
      <rPr>
        <b/>
        <sz val="10"/>
        <color theme="1"/>
        <rFont val="Calibri"/>
      </rPr>
      <t>Milo Dầm TUTIMI ĐỒNG GIÁ 19.000Đ + TẶNG MÓN 0Đ</t>
    </r>
    <r>
      <rPr>
        <sz val="10"/>
        <color theme="1"/>
        <rFont val="Calibri"/>
      </rPr>
      <t xml:space="preserve">
- Scheme:
+ Giảm 6 món về 19.000đ, áp dụng cho đơn 40.000đ. Các món áp dụng (1 phần mỗi đơn):
Milo Dầm Phô Mai Sữa Tươi Tutimi
Milo Dầm Phô Mai Choco Tutimi
Nhài Sữa Trân Châu Trắng
Trà Sữa Pudding Tutimi
Trà Sữa Bí Đao L
Matcha Latte (M)
+ Combo siêu ưu đãi 2 ly L 61k giảm còn 40k [Combo 40k: Trà sữa Trân Châu Đen (L) x Trà Sữa Bí Đao (L)]
+ Tặng Milo Dầm Trân Châu Đường Đen khi đặt đơn 199k
+ Nhập mã TUTIMI40K - giảm 40.000đ, áp dụng cho đơn 80.000đ
- Timeline: 09/05 - 11/05
- Location: HCM</t>
    </r>
  </si>
  <si>
    <t xml:space="preserve">09/05 - 11/05
</t>
  </si>
  <si>
    <r>
      <rPr>
        <b/>
        <sz val="10"/>
        <color theme="1"/>
        <rFont val="Calibri"/>
      </rPr>
      <t xml:space="preserve">1 Combo Custom 3:
</t>
    </r>
    <r>
      <rPr>
        <sz val="10"/>
        <color theme="1"/>
        <rFont val="Calibri"/>
      </rPr>
      <t>Bottom Banner (4-6): 09/05 - 11/05
Popup (19h-22h): 10/05</t>
    </r>
  </si>
  <si>
    <t>https://drive.google.com/drive/u/0/folders/1-IBY3zdkPBUK4HGD07RukgphUeYRrj4p</t>
  </si>
  <si>
    <t>May.Custom4</t>
  </si>
  <si>
    <r>
      <rPr>
        <sz val="10"/>
        <color theme="1"/>
        <rFont val="Calibri"/>
      </rPr>
      <t xml:space="preserve">- Key message: </t>
    </r>
    <r>
      <rPr>
        <b/>
        <sz val="10"/>
        <color theme="1"/>
        <rFont val="Calibri"/>
      </rPr>
      <t>Milo Dầm TUTIMI ĐỒNG GIÁ 19.000Đ + VOUCHER 40.000Đ</t>
    </r>
    <r>
      <rPr>
        <sz val="10"/>
        <color theme="1"/>
        <rFont val="Calibri"/>
      </rPr>
      <t xml:space="preserve">
- Scheme:
+ Giảm 6 món về 19.000đ, áp dụng cho đơn 40.000đ. Các món áp dụng (1 phần mỗi đơn):
Milo Dầm Phô Mai Sữa Tươi Tutimi
Milo Dầm Phô Mai Choco Tutimi
Nhài Sữa Trân Châu Trắng
Trà Sữa Pudding Tutimi
Trà Sữa Bí Đao L
Matcha Latte (M)
+ Combo siêu ưu đãi 2 ly L 61k giảm còn 40k [Combo 40k: Trà sữa Trân Châu Đen (L) x Trà Sữa Bí Đao (L)]
+ Tặng Milo Dầm Trân Châu Đường Đen khi đặt đơn 199k
+ Nhập mã TUTIMI40K - giảm 40.000đ, áp dụng cho đơn 80.000đ
- Timeline: 12/05-14/05; 15/05-17/05; 29/05-31/05
- Location: HCM</t>
    </r>
  </si>
  <si>
    <t>12/05-14/05; 15/05-17/05; 29/05-31/05</t>
  </si>
  <si>
    <r>
      <rPr>
        <b/>
        <sz val="10"/>
        <color theme="1"/>
        <rFont val="Calibri"/>
      </rPr>
      <t xml:space="preserve">3 Combo Custom 4:
</t>
    </r>
    <r>
      <rPr>
        <sz val="10"/>
        <color theme="1"/>
        <rFont val="Calibri"/>
      </rPr>
      <t>Hometop Banner( 10-12): 12/05-14/05; 15/05-17/05; 29/05-31/05
Popup (19h-22h): 16/05
Floating(13h-16h): 12/05; 31/05</t>
    </r>
  </si>
  <si>
    <r>
      <rPr>
        <sz val="10"/>
        <color theme="1"/>
        <rFont val="Calibri"/>
      </rPr>
      <t xml:space="preserve">- Key message: </t>
    </r>
    <r>
      <rPr>
        <b/>
        <sz val="10"/>
        <color theme="1"/>
        <rFont val="Calibri"/>
      </rPr>
      <t>Milo Dầm TUTIMI ĐỒNG GIÁ 19.000Đ + TẶNG MÓN 0Đ</t>
    </r>
    <r>
      <rPr>
        <sz val="10"/>
        <color theme="1"/>
        <rFont val="Calibri"/>
      </rPr>
      <t xml:space="preserve">
- Scheme:
+ Giảm 6 món về 19.000đ, áp dụng cho đơn 40.000đ. Các món áp dụng (1 phần mỗi đơn):
Milo Dầm Phô Mai Sữa Tươi Tutimi
Milo Dầm Phô Mai Choco Tutimi
Nhài Sữa Trân Châu Trắng
Trà Sữa Pudding Tutimi
Trà Sữa Bí Đao L
Matcha Latte (M)
+ Combo siêu ưu đãi 2 ly L 61k giảm còn 40k [Combo 40k: Trà sữa Trân Châu Đen (L) x Trà Sữa Bí Đao (L)]
+ Tặng Milo Dầm Trân Châu Đường Đen khi đặt đơn 199k
+ Nhập mã TUTIMI40K - giảm 40.000đ, áp dụng cho đơn 80.000đ
- Timeline: 23/05-25/05
- Location: HCM</t>
    </r>
  </si>
  <si>
    <r>
      <rPr>
        <b/>
        <sz val="10"/>
        <color theme="1"/>
        <rFont val="Calibri"/>
      </rPr>
      <t xml:space="preserve">1 Combo Custom 1:
</t>
    </r>
    <r>
      <rPr>
        <sz val="10"/>
        <color theme="1"/>
        <rFont val="Calibri"/>
      </rPr>
      <t>Static Banner( 5): 23/05-25/05
Popup (13h-16h): 25/05</t>
    </r>
  </si>
  <si>
    <r>
      <rPr>
        <sz val="10"/>
        <color theme="1"/>
        <rFont val="Calibri"/>
      </rPr>
      <t>- Key message:</t>
    </r>
    <r>
      <rPr>
        <b/>
        <sz val="10"/>
        <color theme="1"/>
        <rFont val="Calibri"/>
      </rPr>
      <t xml:space="preserve"> Khui ly nhận quà - Món 1Đ + Voucher 50k</t>
    </r>
    <r>
      <rPr>
        <sz val="10"/>
        <color theme="1"/>
        <rFont val="Calibri"/>
      </rPr>
      <t xml:space="preserve">
- Scheme: 
+ Blind Cup 99k (giá gốc 129k) (Trà trái cây đá xay/ trà hoa)
+ Giảm món 1Đ MBS 109k
Trà sữa thái đỏ 1Đ
Bạc xỉu đá 1Đ
Trà hoa cúc nho xanh 50%
Nhập SPFAMAZON50 Giảm 50k cho đơn 110k
- Timeline: 26/05-28/05
- Location: TP.HCM</t>
    </r>
  </si>
  <si>
    <t>26/05-28/05</t>
  </si>
  <si>
    <t>https://drive.google.com/drive/folders/1w7fGP02uuewKbG6oOaT2sJfoHbs2IC-o</t>
  </si>
  <si>
    <t xml:space="preserve">- Background: theo theme 2 màu như ảnh cover </t>
  </si>
  <si>
    <t xml:space="preserve">- Pick món: 
Đá xay cam 
Mockup trà hoa
2-3 merchandise 
- Đối với merchandise team chọn 2 trong 4: ly+túi hoặc ly+ ly tag
</t>
  </si>
  <si>
    <t>- Element: Mùa hè tươi mát, xanh tươi, trà trái cây, có thể lấy element trái cây trong hình cover</t>
  </si>
  <si>
    <r>
      <rPr>
        <b/>
        <sz val="10"/>
        <color theme="1"/>
        <rFont val="Calibri"/>
      </rPr>
      <t xml:space="preserve">1 Combo3:
</t>
    </r>
    <r>
      <rPr>
        <sz val="10"/>
        <color theme="1"/>
        <rFont val="Calibri"/>
      </rPr>
      <t>Static Banner(6): 26/05-28/05
Popup(13h-16h): 26/05</t>
    </r>
  </si>
  <si>
    <r>
      <rPr>
        <sz val="10"/>
        <rFont val="Calibri"/>
      </rPr>
      <t xml:space="preserve">Dealdine 16/5
</t>
    </r>
    <r>
      <rPr>
        <u/>
        <sz val="10"/>
        <color rgb="FF1155CC"/>
        <rFont val="Calibri"/>
      </rPr>
      <t>https://drive.google.com/drive/u/0/folders/1GSKjASUH9Nar1LMjEcGcKbfye29qiiDq</t>
    </r>
    <r>
      <rPr>
        <sz val="10"/>
        <rFont val="Calibri"/>
      </rPr>
      <t xml:space="preserve"> </t>
    </r>
  </si>
  <si>
    <t>a-amazon-cafe</t>
  </si>
  <si>
    <r>
      <rPr>
        <sz val="10"/>
        <color theme="1"/>
        <rFont val="Calibri"/>
      </rPr>
      <t xml:space="preserve">- Key message: </t>
    </r>
    <r>
      <rPr>
        <b/>
        <sz val="10"/>
        <color theme="1"/>
        <rFont val="Calibri"/>
      </rPr>
      <t>Ăn Thả Ga Pepsi Khao Nửa Giá</t>
    </r>
    <r>
      <rPr>
        <sz val="10"/>
        <color theme="1"/>
        <rFont val="Calibri"/>
      </rPr>
      <t xml:space="preserve">
- Scheme box: 
*Combo Giảm 10% + Voucher 20K (HCM,HN)
* Combo Giảm 5% + Voucher 18K (OTH)
Schemes:
* Giảm 20k đơn hàng từ 40k (HCM &amp; HN)
* Giảm 18k đơn từ 30k (Đà Nẵng, Nha Trang, Cần Thơ, Biên Hòa, Hải Phòng,Huế)
Combo: Món chính kèm Pepsico (Topping: Pepsi, Ô Long Tea+, Mirinda, 7Up, Sting, Aquafina, Twister)
- Code name: PEPSI20KBAU, PEPSI18KBAU
- Timeline: 01.05 - 31.05.2025
- Location: HCM, HN, Đà Nẵng, Cần Thơ, Khánh Hòa, Đồng Nai, Hải Phòng, Huế</t>
    </r>
  </si>
  <si>
    <t>01/05-31/05</t>
  </si>
  <si>
    <t>https://docs.google.com/presentation/d/1oWNLxHJx3oAMhvVcapxSDL-vuo4NmBvP/edit</t>
  </si>
  <si>
    <r>
      <rPr>
        <sz val="10"/>
        <rFont val="Calibri"/>
      </rPr>
      <t xml:space="preserve">- KV HCM/HN: </t>
    </r>
    <r>
      <rPr>
        <u/>
        <sz val="10"/>
        <color rgb="FF1155CC"/>
        <rFont val="Calibri"/>
      </rPr>
      <t>Here</t>
    </r>
    <r>
      <rPr>
        <sz val="10"/>
        <rFont val="Calibri"/>
      </rPr>
      <t xml:space="preserve">
- KV DN/ OTH: </t>
    </r>
    <r>
      <rPr>
        <u/>
        <sz val="10"/>
        <color rgb="FF1155CC"/>
        <rFont val="Calibri"/>
      </rPr>
      <t>Here</t>
    </r>
  </si>
  <si>
    <t>Thang5-AnThaGa-pepsi-khao-bao-da</t>
  </si>
  <si>
    <t>Pepsi FF31</t>
  </si>
  <si>
    <r>
      <rPr>
        <sz val="10"/>
        <color theme="1"/>
        <rFont val="Calibri"/>
      </rPr>
      <t>- Key message:</t>
    </r>
    <r>
      <rPr>
        <b/>
        <sz val="10"/>
        <color theme="1"/>
        <rFont val="Calibri"/>
      </rPr>
      <t xml:space="preserve"> Combo Hời, Deal Cực Lời</t>
    </r>
    <r>
      <rPr>
        <sz val="10"/>
        <color theme="1"/>
        <rFont val="Calibri"/>
      </rPr>
      <t xml:space="preserve">
- Scheme box: 
*Combo Giảm 10% + Voucher 25K (HCM,HN)
* Combo Giảm 5% + Voucher 22K (OTH)
Schemes:
* Giảm 25k đơn hàng từ 50k (HCM &amp; HN)
* Giảm 22k đơn từ 40k (Đà Nẵng, Nha Trang, Cần Thơ, Biên Hòa, Hải Phòng,Huế)
Combo: Món chính kèm Pepsico (Topping: Pepsi, Ô Long Tea+, Mirinda, 7Up, Sting, Aquafina, Twister)
- Code name: PEPSI25KFF, PEPSI22KFF
- Timeline: 12.05 - 18.05.2025
- Location: HCM, HN, Đà Nẵng, Cần Thơ, Khánh Hòa, Đồng Nai, Hải Phòng, Huế</t>
    </r>
  </si>
  <si>
    <t>12/05-18/05</t>
  </si>
  <si>
    <t>https://docs.google.com/presentation/d/1oWNLxHJx3oAMhvVcapxSDL-vuo4NmBvP/edit#slide=id.p9</t>
  </si>
  <si>
    <r>
      <rPr>
        <sz val="10"/>
        <rFont val="Calibri"/>
      </rPr>
      <t xml:space="preserve">- KV HCM/HN: </t>
    </r>
    <r>
      <rPr>
        <u/>
        <sz val="10"/>
        <color rgb="FF1155CC"/>
        <rFont val="Calibri"/>
      </rPr>
      <t>Here</t>
    </r>
    <r>
      <rPr>
        <sz val="10"/>
        <rFont val="Calibri"/>
      </rPr>
      <t xml:space="preserve">
- KV DN OTH: </t>
    </r>
    <r>
      <rPr>
        <u/>
        <sz val="10"/>
        <color rgb="FF1155CC"/>
        <rFont val="Calibri"/>
      </rPr>
      <t>Here</t>
    </r>
  </si>
  <si>
    <t>Deal25K-pepsi-deal-cuc-hoi</t>
  </si>
  <si>
    <t>Antibio Pro Esampling</t>
  </si>
  <si>
    <r>
      <rPr>
        <sz val="10"/>
        <color theme="1"/>
        <rFont val="Calibri"/>
      </rPr>
      <t xml:space="preserve">- Key message: </t>
    </r>
    <r>
      <rPr>
        <b/>
        <sz val="10"/>
        <color theme="1"/>
        <rFont val="Calibri"/>
      </rPr>
      <t>HÈ ĂN THỎA VỊ, NHẬN NGAY ANTIBIO PRO</t>
    </r>
    <r>
      <rPr>
        <sz val="10"/>
        <color theme="1"/>
        <rFont val="Calibri"/>
      </rPr>
      <t xml:space="preserve">
- Scheme: Tặng ngay 02 gói Antibio Pro với mỗi đơn hàng ShopeeFood
- Timeline: 12/05 - 19/05/2025
- Location: HCM, HN</t>
    </r>
  </si>
  <si>
    <t>12/05 - 19/05</t>
  </si>
  <si>
    <t>https://docs.google.com/presentation/d/1VAylXQZfF1YUhHhgOt1bMXkVN9zO5cO9/edit#slide=id.g2738779d459_0_0</t>
  </si>
  <si>
    <t>https://drive.google.com/drive/folders/1GWpw4snhqH3wwepSODFpdLbvubN9EGGC</t>
  </si>
  <si>
    <t>tang-ngay-02-goi-antibio-pro</t>
  </si>
  <si>
    <t>Key mess:Phúc Long khao combo 99k + voucher 40k
Scheme: Phúc Long khao combo 3 ly trà sữa chỉ 99k 
Nhập code:
VPIPL20        20k mbs 100k
VIPPL25        25k mbs 99k
VIPPL40        15% cap 40k
Timeline: 6.5
Location: NW</t>
  </si>
  <si>
    <t>https://drive.google.com/drive/u/0/folders/1RvKFPRIhQPfu6vy8jvjlsdAEK4O7zE48</t>
  </si>
  <si>
    <t>v-phuclong-combo</t>
  </si>
  <si>
    <t>M2T1-May</t>
  </si>
  <si>
    <t>Key mess: Phúc Long khao deal Mua 2 Tặng 1 + voucher 40k
Scheme: Phúc Long khao trà sữa mua 2 tặng 1
Nhập code: INDIPL40 - 15% cap 40k
Location: NW
Timeline: 16/5</t>
  </si>
  <si>
    <t>16/05</t>
  </si>
  <si>
    <t>https://drive.google.com/drive/u/0/folders/1JKsYfX8cFZDjwzVfLIYfbTqnCKHR-ED2</t>
  </si>
  <si>
    <t>sj-phuclong-m2t1</t>
  </si>
  <si>
    <t>10k - May</t>
  </si>
  <si>
    <t>Key mess: Thứ Năm Rồi - Phúc Long Thôi
Deal 10k + Voucher 40K
Scheme: Phúc Long khao trà sữa 10k cho đơn từ 110k
Áp dụng cho món:Trà Lài Mãng Cầu, Hồng Trà Sữa.Hồng Trà Latte Mây Nguyên Vị
Nhập code: INDIPL40 - 15% cap 40k
Location: NW
Timeline: 15,22/5</t>
  </si>
  <si>
    <t>15/05
22/05</t>
  </si>
  <si>
    <t>https://drive.google.com/drive/u/0/folders/1bGTq_4nJCykRwa2go12c58HKdvmr4fDI</t>
  </si>
  <si>
    <t>sj-phuclong-t5</t>
  </si>
  <si>
    <t>Combo 119k_May</t>
  </si>
  <si>
    <t>Key mess: Phúc Long Mời Deal chill hè
Combo 119k + Voucher 40K
Scheme: Phúc Long khao combo trà sữa 3 ly 119k
Nhập code: INDIPL40 - 15% cap 40k
Location: NW
Timeline: 12,13,19,20,23/5</t>
  </si>
  <si>
    <t>12/05 - 13/05
19/05 - 20/05
23/05</t>
  </si>
  <si>
    <t>https://drive.google.com/drive/u/0/folders/1xbYrXwINdnjb_9Z2nvn6hhJ1I7VjKEfe</t>
  </si>
  <si>
    <t>sj-phuclong-combo</t>
  </si>
  <si>
    <t>Key mess: Phúc Long khao deal giảm đến 100k
Phúc Long khao deal giảm đến 100k
Nhập code: BAUPHUCLONG: 7% cap 100k
Location: NW
TImeline: 1-31/5</t>
  </si>
  <si>
    <t>01/05 - 31/05</t>
  </si>
  <si>
    <t>sj-phuc-long-100</t>
  </si>
  <si>
    <r>
      <rPr>
        <sz val="10"/>
        <color theme="1"/>
        <rFont val="Calibri"/>
      </rPr>
      <t xml:space="preserve">- Key message: </t>
    </r>
    <r>
      <rPr>
        <b/>
        <sz val="10"/>
        <color theme="1"/>
        <rFont val="Calibri"/>
      </rPr>
      <t xml:space="preserve">SĂN DEAL KEM BƠ 251 CHỈ 1K </t>
    </r>
    <r>
      <rPr>
        <sz val="10"/>
        <color theme="1"/>
        <rFont val="Calibri"/>
      </rPr>
      <t xml:space="preserve">
- Scheme: KEM BƠ TRÁI CÂY TÔ 251 GIẢM MÓN VỀ 1k 
+ 15/05 - 16/05: Giảm các món best seller về 1k 
+ 14/05: khung 13h-16h: Giảm các món best seller về 1k
Số lượng có hạn
-Timeline: 14/05-16/05;
-Location: HCM</t>
    </r>
  </si>
  <si>
    <t>14/05-16/05;</t>
  </si>
  <si>
    <t>https://drive.google.com/drive/folders/1yO3B4oCSw_N7mrDhH7AMWQP2T0bQS3B4</t>
  </si>
  <si>
    <t>- Màu nền và kiểu chữ như banner đính kèm</t>
  </si>
  <si>
    <t>- Pick ảnh 4 món: Kem Bơ, Trái Cây Tô, Trà Dâu, Mì Xào</t>
  </si>
  <si>
    <r>
      <rPr>
        <b/>
        <sz val="10"/>
        <color theme="1"/>
        <rFont val="Calibri"/>
      </rPr>
      <t xml:space="preserve">1 Combo1:
</t>
    </r>
    <r>
      <rPr>
        <sz val="10"/>
        <color theme="1"/>
        <rFont val="Calibri"/>
      </rPr>
      <t>Static Banner (1): 14/05-16/05;
Popup(13h - 16h):  16/05;</t>
    </r>
  </si>
  <si>
    <r>
      <rPr>
        <sz val="10"/>
        <rFont val="Calibri"/>
      </rPr>
      <t xml:space="preserve">Deadline 2/5
</t>
    </r>
    <r>
      <rPr>
        <u/>
        <sz val="10"/>
        <color rgb="FF1155CC"/>
        <rFont val="Calibri"/>
      </rPr>
      <t>https://drive.google.com/drive/u/0/folders/11fkSSp8t6oOcVIoLvCsgb-Acq4wWQ9DC</t>
    </r>
    <r>
      <rPr>
        <sz val="10"/>
        <rFont val="Calibri"/>
      </rPr>
      <t xml:space="preserve"> </t>
    </r>
  </si>
  <si>
    <t>May.cb3</t>
  </si>
  <si>
    <r>
      <rPr>
        <sz val="10"/>
        <color theme="1"/>
        <rFont val="Calibri"/>
      </rPr>
      <t>- Key message:</t>
    </r>
    <r>
      <rPr>
        <b/>
        <sz val="10"/>
        <color theme="1"/>
        <rFont val="Calibri"/>
      </rPr>
      <t xml:space="preserve"> SĂN DEAL KEM BƠ 251 CHỈ 1K </t>
    </r>
    <r>
      <rPr>
        <sz val="10"/>
        <color theme="1"/>
        <rFont val="Calibri"/>
      </rPr>
      <t xml:space="preserve">
- Scheme: KEM BƠ TRÁI CÂY TÔ 251 GIẢM MÓN VỀ 1k 
+ 09, 12, 13, 23, 30/05: Giảm các món best seller về 1k 
+ 07, 08, 10, 11, 24, 25, 29, 31/05 : khung 13h-16h: Giảm các món best seller về 1k
Số lượng có hạn
- Timeline: 07/05 - 10/05;  11/05-13/05; 23/05-25/05; 29/05-31/05
- Location: HCM</t>
    </r>
  </si>
  <si>
    <t>07/05-10/05;  11/05-13/05; 23/05-25/05; 29/05-31/05</t>
  </si>
  <si>
    <r>
      <rPr>
        <b/>
        <sz val="10"/>
        <color theme="1"/>
        <rFont val="Calibri"/>
      </rPr>
      <t xml:space="preserve">-Timeline: 07/05 - 10/05;  11/05-13/05
</t>
    </r>
    <r>
      <rPr>
        <sz val="10"/>
        <color theme="1"/>
        <rFont val="Calibri"/>
      </rPr>
      <t xml:space="preserve">Dùng KV cũ 
</t>
    </r>
    <r>
      <rPr>
        <b/>
        <sz val="10"/>
        <color theme="1"/>
        <rFont val="Calibri"/>
      </rPr>
      <t xml:space="preserve">-Timeline: 23/05-25/05; 29/05-31/05:
</t>
    </r>
    <r>
      <rPr>
        <sz val="10"/>
        <color theme="1"/>
        <rFont val="Calibri"/>
      </rPr>
      <t>Dùng chung KV gia đoạn 14/05-16/05;</t>
    </r>
  </si>
  <si>
    <r>
      <rPr>
        <b/>
        <sz val="10"/>
        <color theme="1"/>
        <rFont val="Calibri"/>
      </rPr>
      <t xml:space="preserve">4 Combo3:
</t>
    </r>
    <r>
      <rPr>
        <sz val="10"/>
        <color theme="1"/>
        <rFont val="Calibri"/>
      </rPr>
      <t>Static Banner (6): 08/05 - 10/05;  11/05-13/05; 23/05-25/05; 29/05-31/05
Popup(13h - 16h):  07/05; 23/05; 30/05
Popup(19h-22h): 13/05</t>
    </r>
  </si>
  <si>
    <r>
      <rPr>
        <sz val="10"/>
        <rFont val="Calibri"/>
      </rPr>
      <t xml:space="preserve">-Timeline: 07/05 - 10/05;  11/05-13/05;
</t>
    </r>
    <r>
      <rPr>
        <u/>
        <sz val="10"/>
        <color rgb="FF1155CC"/>
        <rFont val="Calibri"/>
      </rPr>
      <t>https://drive.google.com/drive/folders/1hHJmXDyT1uGMMJHOmsTWTc1o1QWmxcbT?usp=drive_link</t>
    </r>
    <r>
      <rPr>
        <sz val="10"/>
        <rFont val="Calibri"/>
      </rPr>
      <t xml:space="preserve"> 
-Timeline: 23/05-25/05; 29/05-31/05
</t>
    </r>
    <r>
      <rPr>
        <u/>
        <sz val="10"/>
        <color rgb="FF1155CC"/>
        <rFont val="Calibri"/>
      </rPr>
      <t>https://drive.google.com/drive/u/0/folders/11fkSSp8t6oOcVIoLvCsgb-Acq4wWQ9DC</t>
    </r>
    <r>
      <rPr>
        <sz val="10"/>
        <rFont val="Calibri"/>
      </rPr>
      <t xml:space="preserve">   </t>
    </r>
  </si>
  <si>
    <t>May.CB7</t>
  </si>
  <si>
    <r>
      <rPr>
        <sz val="10"/>
        <color theme="1"/>
        <rFont val="Calibri"/>
      </rPr>
      <t xml:space="preserve">- Key message: </t>
    </r>
    <r>
      <rPr>
        <b/>
        <sz val="10"/>
        <color theme="1"/>
        <rFont val="Calibri"/>
      </rPr>
      <t xml:space="preserve">Đậu Homemade Khao Món - Giảm 50% + Voucher 24k
</t>
    </r>
    <r>
      <rPr>
        <sz val="10"/>
        <color theme="1"/>
        <rFont val="Calibri"/>
      </rPr>
      <t>- Scheme:
+ Bún Homemade 109k giảm còn 54k
+ HOMEMADE24 Giảm 24k cho đơn 54k
- Timeline: 06/05-08/5; 09/05-11/05; 14/05, 17/05, 18/05 
- Location HCM</t>
    </r>
  </si>
  <si>
    <t xml:space="preserve">06/0-08/5; 09/05-11/05; 14/05, 17/05, 18/05 </t>
  </si>
  <si>
    <r>
      <rPr>
        <b/>
        <sz val="10"/>
        <color theme="1"/>
        <rFont val="Calibri"/>
      </rPr>
      <t xml:space="preserve">3 Combo7:
</t>
    </r>
    <r>
      <rPr>
        <sz val="10"/>
        <color theme="1"/>
        <rFont val="Calibri"/>
      </rPr>
      <t>Bottom Banner (1-3): 06/0-08/5; 09/05-11/05; 14/05, 17/05, 18/05 
SPH (17h-19h):  07/05, 08/05; 10/05, 11/05; 14/05, 18/05</t>
    </r>
  </si>
  <si>
    <t>https://drive.google.com/drive/folders/1myL0a7q4JxeoTVCWWH3PRas3WiHpT9k9</t>
  </si>
  <si>
    <t>a-dau-homemade-24</t>
  </si>
  <si>
    <r>
      <rPr>
        <sz val="10"/>
        <color theme="1"/>
        <rFont val="Calibri"/>
      </rPr>
      <t xml:space="preserve">- Key message: </t>
    </r>
    <r>
      <rPr>
        <b/>
        <sz val="10"/>
        <color theme="1"/>
        <rFont val="Calibri"/>
      </rPr>
      <t xml:space="preserve">Đậu Homemade Khao Món - Giảm 50% + Voucher 24k
</t>
    </r>
    <r>
      <rPr>
        <sz val="10"/>
        <color theme="1"/>
        <rFont val="Calibri"/>
      </rPr>
      <t>- Scheme:
+ Bún Homemade 109k giảm còn 54k
+ HOMEMADE24 Giảm 24k cho đơn 54k
- Timeline: 22/05, 24/05, 25/05
- Location HCM</t>
    </r>
  </si>
  <si>
    <t>22/05, 24/05, 25/05</t>
  </si>
  <si>
    <r>
      <rPr>
        <b/>
        <sz val="10"/>
        <color theme="1"/>
        <rFont val="Calibri"/>
      </rPr>
      <t xml:space="preserve">1 Combo8:
</t>
    </r>
    <r>
      <rPr>
        <sz val="10"/>
        <color theme="1"/>
        <rFont val="Calibri"/>
      </rPr>
      <t>Bottom Banner (4-6): 22/05, 24/05, 25/05
SPH (17h-19h): 24/05, 25/05</t>
    </r>
  </si>
  <si>
    <t>a-dauhomemade-50</t>
  </si>
  <si>
    <r>
      <rPr>
        <sz val="10"/>
        <color theme="1"/>
        <rFont val="Calibri"/>
      </rPr>
      <t>- Key message:</t>
    </r>
    <r>
      <rPr>
        <b/>
        <sz val="10"/>
        <color theme="1"/>
        <rFont val="Calibri"/>
      </rPr>
      <t xml:space="preserve"> SUNDAY BASIC TUNG DEAL
MUA 1 TẶNG 1 + Voucher 50k</t>
    </r>
    <r>
      <rPr>
        <sz val="10"/>
        <color theme="1"/>
        <rFont val="Calibri"/>
      </rPr>
      <t xml:space="preserve">
- Scheme:
Món mua: 01 Trà Sữa Kem Trứng Khè (L)
Món tặng: 01 Trà Sữa Truyền Thống (M)
+ Nhập code SIEUTIEC50, giảm 50k MBS 140k
- Location: HCM
- Timeline: 06/05-10/05</t>
    </r>
  </si>
  <si>
    <t>06/05-10/05</t>
  </si>
  <si>
    <r>
      <rPr>
        <b/>
        <sz val="10"/>
        <color theme="1"/>
        <rFont val="Calibri"/>
      </rPr>
      <t xml:space="preserve">1 Win2:
</t>
    </r>
    <r>
      <rPr>
        <sz val="10"/>
        <color theme="1"/>
        <rFont val="Calibri"/>
      </rPr>
      <t>Search Placeholder(14h-17h): 06/05, 07/05
Hometop banner(7-9): 06/05, 07/05
Static banner(4): 08/05, 09/05
Pop up(13h-16h): 10/05</t>
    </r>
  </si>
  <si>
    <r>
      <rPr>
        <sz val="10"/>
        <color theme="1"/>
        <rFont val="Calibri"/>
      </rPr>
      <t>- Key message:</t>
    </r>
    <r>
      <rPr>
        <b/>
        <sz val="10"/>
        <color theme="1"/>
        <rFont val="Calibri"/>
      </rPr>
      <t xml:space="preserve"> Rau Má Mix Mua 1 Tặng 1</t>
    </r>
    <r>
      <rPr>
        <sz val="10"/>
        <color theme="1"/>
        <rFont val="Calibri"/>
      </rPr>
      <t xml:space="preserve">
- Scheme: 
MUA "Rau Má Mix Đậu Xanh Sữa Dừa (Lớn)" TẶNG "Rau Má Mix Đậu Xanh Sữa Dừa (nhỏ)" - Giá gốc 53k, giá giảm 29k
MUA "Rau Má Mix Khoai Môn Sữa Dừa (Lớn)" TẶNG "Rau Má Mix Khoai Môn Sữa Dừa (nhỏ)" - Giá gốc 53k, giá giảm 29k
MUA "Nước Ép Dưa Hấu Tươi (Lớn)" TẶNG "Nước Ép Dưa Hấu Tươi (nhỏ) - Giá gốc 61k, giảm 33k 
- Timeline: 06/05-10/05; 19/05-23/05
- Location: HCM</t>
    </r>
  </si>
  <si>
    <t>06/05-10/05; 19/05-23/05</t>
  </si>
  <si>
    <t>https://docs.google.com/spreadsheets/d/1araIWejcg2ho4Cg5omC68KUFFPIA9zku3QZcudN1FM0/edit?gid=484411972#gid=484411972</t>
  </si>
  <si>
    <t>https://drive.google.com/drive/folders/1bfAFAhNzJLKRGfYivOGz2CQBMhHNeKIn</t>
  </si>
  <si>
    <t xml:space="preserve">
- BackGround: Thể hiện concept như hình demo
-  Màu sắc của brand cần được thể hiện rõ
-  Mã màu như hình demo</t>
  </si>
  <si>
    <t>- Pick món: Món Trà lài lựu đỏ, Nước ép Dưa Hấu Tươi, combo 1</t>
  </si>
  <si>
    <r>
      <rPr>
        <b/>
        <sz val="10"/>
        <color theme="1"/>
        <rFont val="Calibri"/>
      </rPr>
      <t xml:space="preserve">- Timeline: 06/05-10/05
</t>
    </r>
    <r>
      <rPr>
        <sz val="10"/>
        <color theme="1"/>
        <rFont val="Calibri"/>
      </rPr>
      <t xml:space="preserve">Dùng KV cũ 
</t>
    </r>
    <r>
      <rPr>
        <b/>
        <sz val="10"/>
        <color theme="1"/>
        <rFont val="Calibri"/>
      </rPr>
      <t xml:space="preserve">- Timeline: 19/05-23/05
</t>
    </r>
    <r>
      <rPr>
        <sz val="10"/>
        <color theme="1"/>
        <rFont val="Calibri"/>
      </rPr>
      <t xml:space="preserve">Design mới 
</t>
    </r>
  </si>
  <si>
    <r>
      <rPr>
        <b/>
        <sz val="10"/>
        <color theme="1"/>
        <rFont val="Calibri"/>
      </rPr>
      <t xml:space="preserve">2 Win1:
</t>
    </r>
    <r>
      <rPr>
        <sz val="10"/>
        <color theme="1"/>
        <rFont val="Calibri"/>
      </rPr>
      <t>Search Placeholder(12h-13h): 06/05; 20/05, 21/05
Search Placeholder(14h-17h): 10/05
Hometop banner(7-9): 08/05, 10/05; 19/05, 22/05
Static  banner(1-3): 07/05; 09/05; 19/05, 23/05
Floating(13h-16h): 08/05; 21/05
Pop up(19h-22h): 09/05
Pop up(13h-16h): 20/05</t>
    </r>
  </si>
  <si>
    <r>
      <rPr>
        <sz val="10"/>
        <rFont val="Calibri"/>
      </rPr>
      <t xml:space="preserve">- Timeline: 06/05-10/05
</t>
    </r>
    <r>
      <rPr>
        <u/>
        <sz val="10"/>
        <color rgb="FF1155CC"/>
        <rFont val="Calibri"/>
      </rPr>
      <t>https://drive.google.com/drive/u/0/folders/1FVAO7Kl_4JsSC_TFnH_pk0O0dttiTCGZ</t>
    </r>
    <r>
      <rPr>
        <sz val="10"/>
        <rFont val="Calibri"/>
      </rPr>
      <t xml:space="preserve"> 
- Timeline: 19/05-23/05
</t>
    </r>
    <r>
      <rPr>
        <u/>
        <sz val="10"/>
        <color rgb="FF1155CC"/>
        <rFont val="Calibri"/>
      </rPr>
      <t>https://drive.google.com/drive/u/0/folders/13vDxw-QhO9Mzcpjw9sIl5WlvC1SO_5zC</t>
    </r>
    <r>
      <rPr>
        <sz val="10"/>
        <rFont val="Calibri"/>
      </rPr>
      <t xml:space="preserve"> </t>
    </r>
  </si>
  <si>
    <t>Cơm Tấm Sườn Ba Son HN</t>
  </si>
  <si>
    <r>
      <rPr>
        <sz val="10"/>
        <color theme="1"/>
        <rFont val="Calibri"/>
      </rPr>
      <t xml:space="preserve">- Key message: </t>
    </r>
    <r>
      <rPr>
        <b/>
        <sz val="10"/>
        <color theme="1"/>
        <rFont val="Calibri"/>
      </rPr>
      <t>BA SON Khao Deal - Giảm 35% + Voucher 40k</t>
    </r>
    <r>
      <rPr>
        <sz val="10"/>
        <color theme="1"/>
        <rFont val="Calibri"/>
      </rPr>
      <t xml:space="preserve">
- Scheme: 
+ Gạch giá Combo BA SON : (Combo Cơm Tấm Sườn Ba Son + Trà Hoa Quả )  (giá gốc 112k) về giá 72k
+ Voucher: BASON40 giảm 40k cho đơn từ 80k
- Location: Hà Nội
- Thời gian: 12/05 - 14/05</t>
    </r>
  </si>
  <si>
    <t>https://docs.google.com/spreadsheets/d/1fxzgh-maR1dOgzq2ipxka1k59-BlpfmO6S4z2-wtBMk/edit?gid=0#gid=0</t>
  </si>
  <si>
    <t>https://drive.google.com/drive/folders/1tVhu-Nq6ijXdOIZPH-WfAzIjLeabXMq6?usp=drive_link</t>
  </si>
  <si>
    <t>Tuỳ ý design</t>
  </si>
  <si>
    <r>
      <rPr>
        <b/>
        <sz val="10"/>
        <color theme="1"/>
        <rFont val="Calibri"/>
      </rPr>
      <t xml:space="preserve">1 Win 3:
</t>
    </r>
    <r>
      <rPr>
        <sz val="10"/>
        <color theme="1"/>
        <rFont val="Calibri"/>
      </rPr>
      <t>Hometop banner(7-9): 13/05, 14/05
Static banner(1-3): 12/05</t>
    </r>
  </si>
  <si>
    <r>
      <rPr>
        <sz val="10"/>
        <rFont val="Calibri"/>
      </rPr>
      <t xml:space="preserve">Deadline 28/4
</t>
    </r>
    <r>
      <rPr>
        <u/>
        <sz val="10"/>
        <color rgb="FF1155CC"/>
        <rFont val="Calibri"/>
      </rPr>
      <t>https://drive.google.com/drive/u/0/folders/1jpPlJaC1awH2E-19rqwWQljtSWTdYgPL</t>
    </r>
    <r>
      <rPr>
        <sz val="10"/>
        <rFont val="Calibri"/>
      </rPr>
      <t xml:space="preserve"> </t>
    </r>
  </si>
  <si>
    <t>w3-com-ba-son</t>
  </si>
  <si>
    <t>Cơm Gà Phố Hội HN</t>
  </si>
  <si>
    <r>
      <rPr>
        <sz val="10"/>
        <color theme="1"/>
        <rFont val="Calibri"/>
      </rPr>
      <t xml:space="preserve">- Key message: </t>
    </r>
    <r>
      <rPr>
        <b/>
        <sz val="10"/>
        <color theme="1"/>
        <rFont val="Calibri"/>
      </rPr>
      <t>PHỐ HỘI Khao Deal - Giảm 35% + Voucher 40k</t>
    </r>
    <r>
      <rPr>
        <sz val="10"/>
        <color theme="1"/>
        <rFont val="Calibri"/>
      </rPr>
      <t xml:space="preserve">
- Scheme: 
+ Gạch giá Combo PHỐ HỘI : (Combo Cơm Gà Phố Hội + Trà Hoa Quả ) (giá gốc 112k) về giá 72k
+ Voucher: PHOHOI40 giảm 40k cho đơn từ 80k
- Location: Hà Nội
- Thời gian: 19/05 - 21/05</t>
    </r>
  </si>
  <si>
    <t>19/05 - 21/05</t>
  </si>
  <si>
    <t>https://docs.google.com/spreadsheets/d/1txBfgGbCnuz4UnLBRzRx5SdxKNimwo4mW7O8mZk6lfE/edit?gid=0#gid=0</t>
  </si>
  <si>
    <t>https://drive.google.com/drive/folders/1XBk_Fa8ncZjOGdIqXF5ma2YjZNfX-V2h?usp=drive_link</t>
  </si>
  <si>
    <r>
      <rPr>
        <b/>
        <sz val="10"/>
        <color theme="1"/>
        <rFont val="Calibri"/>
      </rPr>
      <t xml:space="preserve">1 Win 3:
</t>
    </r>
    <r>
      <rPr>
        <sz val="10"/>
        <color theme="1"/>
        <rFont val="Calibri"/>
      </rPr>
      <t>Hometop banner(7-9): 19/05, 20/05
Static banner(1-3): 21/05</t>
    </r>
  </si>
  <si>
    <r>
      <rPr>
        <sz val="10"/>
        <rFont val="Calibri"/>
      </rPr>
      <t xml:space="preserve">Deadline 7/5
</t>
    </r>
    <r>
      <rPr>
        <u/>
        <sz val="10"/>
        <color rgb="FF1155CC"/>
        <rFont val="Calibri"/>
      </rPr>
      <t>https://drive.google.com/drive/u/0/folders/1wHJvbAY1ZufjoIWmzfMlDtOAmGztD0DI</t>
    </r>
    <r>
      <rPr>
        <sz val="10"/>
        <rFont val="Calibri"/>
      </rPr>
      <t xml:space="preserve"> </t>
    </r>
  </si>
  <si>
    <t>w3-ga-pho-hoi</t>
  </si>
  <si>
    <r>
      <rPr>
        <sz val="10"/>
        <color theme="1"/>
        <rFont val="Calibri"/>
      </rPr>
      <t xml:space="preserve">- Key Message: </t>
    </r>
    <r>
      <rPr>
        <b/>
        <sz val="10"/>
        <color theme="1"/>
        <rFont val="Calibri"/>
      </rPr>
      <t>AZ Tặng bạn deal 5K + Voucher 40K</t>
    </r>
    <r>
      <rPr>
        <sz val="10"/>
        <color theme="1"/>
        <rFont val="Calibri"/>
      </rPr>
      <t xml:space="preserve">
- Scheme: Trà sữa Milo Dầm AZ chỉ 5k + Voucher giảm 40k
+ List món giảm về 5k. Giới hạn mỗi khách hàng chỉ mua được 1 trong 5 món giá 5K:
Trà đào (size L)
Trà Thái Tắc Hạt Đào (Size L)
Trà Sữa Phô Mai Tươi (size M)
Trà Sữa Thái Xanh trân châu đen (size M)
Milo Dầm Phô Mai Tươi (size M)
+ Nhập Code:
SIEUTIEC20 giảm 20k cho đơn 50k
SIEUTIEC30 giảm thêm 30k đơn 70k
SIEUTIEC40 giảm thêm 40k đơn 100k
- Location: HCM
- Timeline: 07/05 - 11/05</t>
    </r>
  </si>
  <si>
    <t>07/05-11/05</t>
  </si>
  <si>
    <r>
      <rPr>
        <sz val="10"/>
        <rFont val="Calibri"/>
      </rPr>
      <t xml:space="preserve">Adapt </t>
    </r>
    <r>
      <rPr>
        <u/>
        <sz val="10"/>
        <color rgb="FF1155CC"/>
        <rFont val="Calibri"/>
      </rPr>
      <t xml:space="preserve">KV cũ </t>
    </r>
    <r>
      <rPr>
        <sz val="10"/>
        <rFont val="Calibri"/>
      </rPr>
      <t>:
- Thay key message 
- Thiết kế thêm size SPH 
- Thay element lá trà thành miếng đào</t>
    </r>
  </si>
  <si>
    <r>
      <rPr>
        <b/>
        <sz val="10"/>
        <color theme="1"/>
        <rFont val="Calibri"/>
      </rPr>
      <t xml:space="preserve">1 Win4: 
</t>
    </r>
    <r>
      <rPr>
        <sz val="10"/>
        <color theme="1"/>
        <rFont val="Calibri"/>
      </rPr>
      <t>Hometop banner(10-12): 08/05, 11/05
Static banner(4): 07/05, 10/05
Search Placeholder(12h-14h): 09/05, 11/05</t>
    </r>
  </si>
  <si>
    <r>
      <rPr>
        <sz val="10"/>
        <rFont val="Calibri"/>
      </rPr>
      <t xml:space="preserve">Deadline 23/4
</t>
    </r>
    <r>
      <rPr>
        <u/>
        <sz val="10"/>
        <color rgb="FF1155CC"/>
        <rFont val="Calibri"/>
      </rPr>
      <t>https://drive.google.com/drive/u/0/folders/10qAFFIMLhR31CYwDNwq7Z736nTNyC5lH</t>
    </r>
    <r>
      <rPr>
        <sz val="10"/>
        <rFont val="Calibri"/>
      </rPr>
      <t xml:space="preserve"> </t>
    </r>
  </si>
  <si>
    <t>w4-az-5k</t>
  </si>
  <si>
    <r>
      <rPr>
        <sz val="10"/>
        <color theme="1"/>
        <rFont val="Calibri"/>
      </rPr>
      <t>- Key message:</t>
    </r>
    <r>
      <rPr>
        <b/>
        <sz val="10"/>
        <color theme="1"/>
        <rFont val="Calibri"/>
      </rPr>
      <t xml:space="preserve"> Bún chả Hà Nội 1982 Khao Combo chỉ 35k</t>
    </r>
    <r>
      <rPr>
        <sz val="10"/>
        <color theme="1"/>
        <rFont val="Calibri"/>
      </rPr>
      <t xml:space="preserve">
- Scheme: Combo Bún chả + Trà Tắc 78k giảm còn 35k
- Nhập thêm mã BUNCHA20 để giảm thêm 20k cho đơn 50k
- Ngoài ra còn có các mã giảm cực kì hấp dẫn khác:
+ SIEUTIEC20 giảm 20k cho đơn 50k 
+ SIEUTIEC40 giảm 40k cho đơn 100k 
+ SIEUTIEC50 giảm 50k đơn 140k 
+ SIEUTIEC70 giảm 70k cho đơn 200k
- Location: HCM
- Timeline: 14/05-16/05</t>
    </r>
  </si>
  <si>
    <t>14/05-16/05</t>
  </si>
  <si>
    <t>- Team tùy ý design (Thiết kế khác các KV cũ trước đó)
- Hiệu ứng Gradient
- Nổi bậc SKU</t>
  </si>
  <si>
    <r>
      <rPr>
        <b/>
        <sz val="10"/>
        <color theme="1"/>
        <rFont val="Calibri"/>
      </rPr>
      <t xml:space="preserve">1 Combo3:
</t>
    </r>
    <r>
      <rPr>
        <sz val="10"/>
        <color theme="1"/>
        <rFont val="Calibri"/>
      </rPr>
      <t>Static Banner(6): 14/05-16/05
Popup(16h-19h): 14/05</t>
    </r>
  </si>
  <si>
    <r>
      <rPr>
        <sz val="10"/>
        <rFont val="Calibri"/>
      </rPr>
      <t xml:space="preserve">Deadline 2/5
</t>
    </r>
    <r>
      <rPr>
        <u/>
        <sz val="10"/>
        <color rgb="FF1155CC"/>
        <rFont val="Calibri"/>
      </rPr>
      <t>https://drive.google.com/drive/u/0/folders/1j1NEjwzqf7naMyMzGBsgywc8QlmAgHLu</t>
    </r>
    <r>
      <rPr>
        <sz val="10"/>
        <rFont val="Calibri"/>
      </rPr>
      <t xml:space="preserve"> </t>
    </r>
  </si>
  <si>
    <r>
      <rPr>
        <sz val="10"/>
        <color theme="1"/>
        <rFont val="Calibri"/>
      </rPr>
      <t xml:space="preserve">- Key message: </t>
    </r>
    <r>
      <rPr>
        <b/>
        <sz val="10"/>
        <color theme="1"/>
        <rFont val="Calibri"/>
      </rPr>
      <t>Cái Lò Nướng Ưu Đãi - Giảm 15%</t>
    </r>
    <r>
      <rPr>
        <sz val="10"/>
        <color theme="1"/>
        <rFont val="Calibri"/>
      </rPr>
      <t xml:space="preserve">
- Scheme: Giảm các món Sweetin &amp; Sweetbox Love (15%)        
- Location: Hồ Chí Minh        
- Timeline: 26/05-28/05</t>
    </r>
  </si>
  <si>
    <t>https://drive.google.com/drive/folders/1JgOJULomjCtxMx3ddVX66s-UOx9JwdGP</t>
  </si>
  <si>
    <t>- Tone màu chủ đạo theo logo của Brand</t>
  </si>
  <si>
    <t>- Design pick món tùy ý trong file</t>
  </si>
  <si>
    <r>
      <rPr>
        <b/>
        <sz val="10"/>
        <color theme="1"/>
        <rFont val="Calibri"/>
      </rPr>
      <t xml:space="preserve">1 Win3:
</t>
    </r>
    <r>
      <rPr>
        <sz val="10"/>
        <color theme="1"/>
        <rFont val="Calibri"/>
      </rPr>
      <t>Hometop banner(7-9): 26/05, 28/05
Static banner(1-3): 27/05</t>
    </r>
  </si>
  <si>
    <r>
      <rPr>
        <sz val="10"/>
        <rFont val="Calibri"/>
      </rPr>
      <t xml:space="preserve">Deadline 16/5
</t>
    </r>
    <r>
      <rPr>
        <u/>
        <sz val="10"/>
        <color rgb="FF1155CC"/>
        <rFont val="Calibri"/>
      </rPr>
      <t>https://drive.google.com/drive/u/0/folders/16J5RfEWw7qNdyq97YclipPWrmZDRWbKW</t>
    </r>
    <r>
      <rPr>
        <sz val="10"/>
        <rFont val="Calibri"/>
      </rPr>
      <t xml:space="preserve"> </t>
    </r>
  </si>
  <si>
    <t>w3-cai-lo-nuong</t>
  </si>
  <si>
    <r>
      <rPr>
        <sz val="10"/>
        <color theme="1"/>
        <rFont val="Calibri"/>
      </rPr>
      <t xml:space="preserve">- Key message: </t>
    </r>
    <r>
      <rPr>
        <b/>
        <sz val="10"/>
        <color theme="1"/>
        <rFont val="Calibri"/>
      </rPr>
      <t>Cái Lò Nướng Ưu Đãi - Giảm 15%</t>
    </r>
    <r>
      <rPr>
        <sz val="10"/>
        <color theme="1"/>
        <rFont val="Calibri"/>
      </rPr>
      <t xml:space="preserve">
- Scheme: Giảm các món Sweetin &amp; Sweetbox Love (15%)        
- Location: Hồ Chí Minh    
- Timeline: 08/05-13/05</t>
    </r>
  </si>
  <si>
    <t>08/05-13/05</t>
  </si>
  <si>
    <r>
      <rPr>
        <sz val="10"/>
        <rFont val="Calibri"/>
      </rPr>
      <t xml:space="preserve">- Adapt </t>
    </r>
    <r>
      <rPr>
        <u/>
        <sz val="10"/>
        <color rgb="FF1155CC"/>
        <rFont val="Calibri"/>
      </rPr>
      <t>KV cũ</t>
    </r>
    <r>
      <rPr>
        <sz val="10"/>
        <rFont val="Calibri"/>
      </rPr>
      <t>, đổi key mesage mới</t>
    </r>
  </si>
  <si>
    <r>
      <rPr>
        <b/>
        <sz val="10"/>
        <color theme="1"/>
        <rFont val="Calibri"/>
      </rPr>
      <t xml:space="preserve">1 Win1:
</t>
    </r>
    <r>
      <rPr>
        <sz val="10"/>
        <color theme="1"/>
        <rFont val="Calibri"/>
      </rPr>
      <t>Search Placeholder(19h-22h): 11/05, 12/05
Hometop banner(7-9): 09/05; 13/05
Static  banner(1-3): 08/05; 12/05
Floating(13h-16h): 10/05
Pop up(16h-19h): 09/05</t>
    </r>
  </si>
  <si>
    <r>
      <rPr>
        <sz val="10"/>
        <rFont val="Calibri"/>
      </rPr>
      <t xml:space="preserve">Deadline 24/4
</t>
    </r>
    <r>
      <rPr>
        <u/>
        <sz val="10"/>
        <color rgb="FF1155CC"/>
        <rFont val="Calibri"/>
      </rPr>
      <t>https://drive.google.com/drive/u/0/folders/1zztI-CTpaUhXXKR6m_zmCOP8prN1j3nI</t>
    </r>
    <r>
      <rPr>
        <sz val="10"/>
        <rFont val="Calibri"/>
      </rPr>
      <t xml:space="preserve"> </t>
    </r>
  </si>
  <si>
    <t>w1-cai-lo-nuong-15</t>
  </si>
  <si>
    <t>Co.op Food_May</t>
  </si>
  <si>
    <r>
      <rPr>
        <sz val="10"/>
        <color theme="1"/>
        <rFont val="Calibri"/>
      </rPr>
      <t xml:space="preserve">- Key message: </t>
    </r>
    <r>
      <rPr>
        <b/>
        <sz val="10"/>
        <color theme="1"/>
        <rFont val="Calibri"/>
      </rPr>
      <t>COCA-COLA UỐNG CÙNG CẢM XÚC - giảm 70K</t>
    </r>
    <r>
      <rPr>
        <sz val="10"/>
        <color theme="1"/>
        <rFont val="Calibri"/>
      </rPr>
      <t xml:space="preserve">
- Scheme: 
Voucher
+ COKE35: giảm 35K đơn 90K
+ COKE70: giảm 70K đơn 180K
+ COKE90: giảm 35% tối đa 90k [Weekend code]
- Opentime: 8h-20h
- Timeline: 12/05-14/05 và 26/05-28/05
- Location: HCM</t>
    </r>
  </si>
  <si>
    <t>12/05-14/05,
26/05-28/05</t>
  </si>
  <si>
    <r>
      <rPr>
        <sz val="10"/>
        <rFont val="Calibri"/>
      </rPr>
      <t xml:space="preserve">Adapt </t>
    </r>
    <r>
      <rPr>
        <u/>
        <sz val="10"/>
        <color rgb="FF1155CC"/>
        <rFont val="Calibri"/>
      </rPr>
      <t>KV cũ</t>
    </r>
    <r>
      <rPr>
        <sz val="10"/>
        <rFont val="Calibri"/>
      </rPr>
      <t xml:space="preserve">, thêm size SPH </t>
    </r>
  </si>
  <si>
    <r>
      <rPr>
        <sz val="10"/>
        <color theme="1"/>
        <rFont val="Calibri"/>
      </rPr>
      <t xml:space="preserve">
</t>
    </r>
    <r>
      <rPr>
        <b/>
        <sz val="10"/>
        <color theme="1"/>
        <rFont val="Calibri"/>
      </rPr>
      <t>Combo 9: 12-14/5</t>
    </r>
    <r>
      <rPr>
        <sz val="10"/>
        <color theme="1"/>
        <rFont val="Calibri"/>
      </rPr>
      <t xml:space="preserve">
Hometop #10-12: 12-14/5
Search Placeholder - 2 slots: 14h - 17h 13/5, 14/5
</t>
    </r>
    <r>
      <rPr>
        <b/>
        <sz val="10"/>
        <color theme="1"/>
        <rFont val="Calibri"/>
      </rPr>
      <t>Combo 7: 26-28/5</t>
    </r>
    <r>
      <rPr>
        <sz val="10"/>
        <color theme="1"/>
        <rFont val="Calibri"/>
      </rPr>
      <t xml:space="preserve">
Bottom Banner 1-3: 26-28/5
Search Placeholder - 2 slots: 14h - 17h 26/5, 27/5</t>
    </r>
  </si>
  <si>
    <t>https://drive.google.com/drive/folders/1UfAwMddBc9gHWenuBr_xF9zit5XhssLe</t>
  </si>
  <si>
    <t>a-coca-cola</t>
  </si>
  <si>
    <r>
      <rPr>
        <sz val="10"/>
        <color theme="1"/>
        <rFont val="Calibri"/>
      </rPr>
      <t xml:space="preserve">- Key message: </t>
    </r>
    <r>
      <rPr>
        <b/>
        <sz val="10"/>
        <color theme="1"/>
        <rFont val="Calibri"/>
      </rPr>
      <t>SUNDAY BASIC TUNG DEAL
MUA 1 TẶNG 1 + Voucher 50k</t>
    </r>
    <r>
      <rPr>
        <sz val="10"/>
        <color theme="1"/>
        <rFont val="Calibri"/>
      </rPr>
      <t xml:space="preserve">
- Scheme:
Món mua: 01 Trà Sữa Kem Trứng Khè (L)
Món tặng: 01 Trà Sữa Truyền Thống (M)
+ Nhập code SIEUTIEC50, giảm 50k MBS 140k
- Location: Bình Dương, Đồng Nai
- Timeline: 06/05, 09/05, 10/05</t>
    </r>
  </si>
  <si>
    <t>06/05, 09/05, 10/05</t>
  </si>
  <si>
    <r>
      <rPr>
        <b/>
        <sz val="10"/>
        <color theme="1"/>
        <rFont val="Calibri"/>
      </rPr>
      <t xml:space="preserve">2 Combo2:
</t>
    </r>
    <r>
      <rPr>
        <sz val="10"/>
        <color theme="1"/>
        <rFont val="Calibri"/>
      </rPr>
      <t>Static Banner(4): 06/05, 09/05, 10/05
Popup(13h-16h): 10/05</t>
    </r>
  </si>
  <si>
    <r>
      <rPr>
        <sz val="10"/>
        <color theme="1"/>
        <rFont val="Calibri"/>
      </rPr>
      <t xml:space="preserve">- Keymess: </t>
    </r>
    <r>
      <rPr>
        <b/>
        <sz val="10"/>
        <color theme="1"/>
        <rFont val="Calibri"/>
      </rPr>
      <t xml:space="preserve">Trà Sữa Ôlong Châu Mua 1 Tặng 1 </t>
    </r>
    <r>
      <rPr>
        <sz val="10"/>
        <color theme="1"/>
        <rFont val="Calibri"/>
      </rPr>
      <t xml:space="preserve">
- Scheme: Các combo M1T1 
- Timeline: 27/05 
- Location: HCM</t>
    </r>
  </si>
  <si>
    <t>27/05</t>
  </si>
  <si>
    <t>https://docs.google.com/spreadsheets/d/1araIWejcg2ho4Cg5omC68KUFFPIA9zku3QZcudN1FM0/edit?gid=629079951#gid=629079951</t>
  </si>
  <si>
    <t>https://drive.google.com/drive/folders/1kVxj5BssfrVUmgTH5xgFwEtlEwcCQ8xZ?usp=drive_link</t>
  </si>
  <si>
    <t>- BackGround: Thể hiện concept như hình demo
- Màu sắc của brand cần được thể hiện rõ 
- Mã màu như hình demo</t>
  </si>
  <si>
    <t>- Pick món: 
Món Trà Ôlong Lài Sữa Đà Lạt, 
Matcha Latte Sữa Tươi Đà Lạt, 
Trà Ôlong Xoài Nhiệt Đới</t>
  </si>
  <si>
    <t>Pop up(13h-16h): 27/05</t>
  </si>
  <si>
    <r>
      <rPr>
        <sz val="10"/>
        <rFont val="Calibri"/>
      </rPr>
      <t xml:space="preserve">Deadline 16/5
</t>
    </r>
    <r>
      <rPr>
        <u/>
        <sz val="10"/>
        <color rgb="FF1155CC"/>
        <rFont val="Calibri"/>
      </rPr>
      <t>https://drive.google.com/drive/u/0/folders/1GTLJrP9bqcew9E5gdQ8UbpzL2b96Azvw</t>
    </r>
    <r>
      <rPr>
        <sz val="10"/>
        <rFont val="Calibri"/>
      </rPr>
      <t xml:space="preserve"> </t>
    </r>
  </si>
  <si>
    <t>a-olong-chau-1t1</t>
  </si>
  <si>
    <t>May.DEBIT</t>
  </si>
  <si>
    <r>
      <rPr>
        <sz val="10"/>
        <color theme="1"/>
        <rFont val="Calibri"/>
      </rPr>
      <t>- Key Mess:</t>
    </r>
    <r>
      <rPr>
        <b/>
        <sz val="10"/>
        <color theme="1"/>
        <rFont val="Calibri"/>
      </rPr>
      <t xml:space="preserve"> BIDV Moneyverse khao bạn mỗi ngày, giảm 50.000Đ</t>
    </r>
    <r>
      <rPr>
        <sz val="10"/>
        <color theme="1"/>
        <rFont val="Calibri"/>
      </rPr>
      <t xml:space="preserve">
- Scheme: 
+ Giảm 50k cho đơn từ 100K
+ Code name: BIDVDEBIT50
- Timeline: 19/2/2025 đến khi hết ngân sách chương trình
- Location: Nationwide</t>
    </r>
  </si>
  <si>
    <t>19/2/2025 đến khi hết ngân sách chương trình</t>
  </si>
  <si>
    <t xml:space="preserve">
Search Banner: 25/05
Flash Sales Banner(1-4): 26/05
Hometop banner (10-12): 23/05
SPF - Instagram Post 10h: 24/05</t>
  </si>
  <si>
    <r>
      <rPr>
        <u/>
        <sz val="10"/>
        <color rgb="FF1155CC"/>
        <rFont val="Calibri"/>
      </rPr>
      <t>https://shopee.vn/m/BIDVDEBIT-SPF</t>
    </r>
    <r>
      <rPr>
        <sz val="10"/>
        <rFont val="Calibri"/>
      </rPr>
      <t xml:space="preserve">
 </t>
    </r>
    <r>
      <rPr>
        <u/>
        <sz val="10"/>
        <color rgb="FF1155CC"/>
        <rFont val="Calibri"/>
      </rPr>
      <t>https://shopee.vn/m/BIDVDEBIT-SP</t>
    </r>
  </si>
  <si>
    <r>
      <rPr>
        <sz val="10"/>
        <color theme="1"/>
        <rFont val="Calibri"/>
      </rPr>
      <t xml:space="preserve">- Key Mess: </t>
    </r>
    <r>
      <rPr>
        <b/>
        <sz val="10"/>
        <color theme="1"/>
        <rFont val="Calibri"/>
      </rPr>
      <t>Shinhan Finance khao deal, giảm ngay 50.000Đ</t>
    </r>
    <r>
      <rPr>
        <sz val="10"/>
        <color theme="1"/>
        <rFont val="Calibri"/>
      </rPr>
      <t xml:space="preserve">
- Scheme: 
+ Giảm 50k cho đơn từ 150k
+ Code name: SHF50
- Timeline: Từ 1/1/2025 đến hết khi hết ngân sách chương trình
- Location: Nationwide</t>
    </r>
  </si>
  <si>
    <t>Từ 1/1/2025 đến hết khi hết ngân sách chương trình</t>
  </si>
  <si>
    <t>Flash sale banner(1-4): 20/05
Search Banner: 21/05</t>
  </si>
  <si>
    <t>Hometop Banner(5): 
Search Banner: 20/05</t>
  </si>
  <si>
    <r>
      <rPr>
        <u/>
        <sz val="10"/>
        <color rgb="FF1155CC"/>
        <rFont val="Calibri"/>
      </rPr>
      <t>https://shopee.vn/m/SHF-SPF</t>
    </r>
    <r>
      <rPr>
        <sz val="10"/>
        <rFont val="Calibri"/>
      </rPr>
      <t xml:space="preserve">
</t>
    </r>
    <r>
      <rPr>
        <u/>
        <sz val="10"/>
        <color rgb="FF1155CC"/>
        <rFont val="Calibri"/>
      </rPr>
      <t>https://shopee.vn/m/SHF-SP</t>
    </r>
  </si>
  <si>
    <t>TPB JCB CASHBACK</t>
  </si>
  <si>
    <r>
      <rPr>
        <sz val="10"/>
        <color theme="1"/>
        <rFont val="Calibri"/>
      </rPr>
      <t xml:space="preserve">- Key Mess: </t>
    </r>
    <r>
      <rPr>
        <b/>
        <sz val="10"/>
        <color theme="1"/>
        <rFont val="Calibri"/>
      </rPr>
      <t>KHAO BẠN MỖI NGÀY</t>
    </r>
    <r>
      <rPr>
        <sz val="10"/>
        <color theme="1"/>
        <rFont val="Calibri"/>
      </rPr>
      <t xml:space="preserve"> </t>
    </r>
    <r>
      <rPr>
        <b/>
        <sz val="10"/>
        <color theme="1"/>
        <rFont val="Calibri"/>
      </rPr>
      <t>Giảm 50k cho đơn từ 100k với thẻ Tín dụng TPB JCB Cashback</t>
    </r>
    <r>
      <rPr>
        <sz val="10"/>
        <color theme="1"/>
        <rFont val="Calibri"/>
      </rPr>
      <t xml:space="preserve">
- Scheme: 
+ Giảm 50k cho đơn từ 100k với thẻ Tín dụng TPB JCB Cashback
+ Code name: TPBJCB50, TPBJCB20
- Timeline: 1/1/2025-31/12/2025
- Location: Nationwide</t>
    </r>
  </si>
  <si>
    <t>Hometop banner(10-12):  03/05
Seach Banner: 04/05
Popup(19h-22h): 08/05
SPF - Facebook Post 7h: 09/05
SPF - Instagram Post 10h: 10/05</t>
  </si>
  <si>
    <r>
      <rPr>
        <sz val="10"/>
        <rFont val="Calibri"/>
      </rPr>
      <t xml:space="preserve">
</t>
    </r>
    <r>
      <rPr>
        <u/>
        <sz val="10"/>
        <color rgb="FF1155CC"/>
        <rFont val="Calibri"/>
      </rPr>
      <t>https://shopee.vn/m/TPBJCBCASHBACK-SPF
https://shopee.vn/m/TPBJCBCASHBACK-SP</t>
    </r>
  </si>
  <si>
    <t>May.CREDIT</t>
  </si>
  <si>
    <r>
      <rPr>
        <sz val="10"/>
        <color theme="1"/>
        <rFont val="Calibri"/>
      </rPr>
      <t>- Key Mess</t>
    </r>
    <r>
      <rPr>
        <b/>
        <sz val="10"/>
        <color theme="1"/>
        <rFont val="Calibri"/>
      </rPr>
      <t>: Sinh Nhật Vàng – Ngàn Ưu Đãi, Giảm 68.000Đ</t>
    </r>
    <r>
      <rPr>
        <sz val="10"/>
        <color theme="1"/>
        <rFont val="Calibri"/>
      </rPr>
      <t xml:space="preserve">
- Scheme:  Giảm ngay 68k cho đơn hàng từ 168k 
- Timeline: 23/4/2025-23/7/2025
- Codename: BIDV68
- Location: Nationwide</t>
    </r>
  </si>
  <si>
    <r>
      <rPr>
        <b/>
        <sz val="10"/>
        <color theme="1"/>
        <rFont val="Calibri"/>
      </rPr>
      <t xml:space="preserve">HTC 1st(16h-24h): 19/05
</t>
    </r>
    <r>
      <rPr>
        <sz val="10"/>
        <color theme="1"/>
        <rFont val="Calibri"/>
      </rPr>
      <t>Hometop banner(7-9): 02/05
Seach Banner: 01/05
Pop Up (6h-10h): 06/05
SPF - FB Post 7h: 04/05
SPF - Insta Post 10h: 03/05</t>
    </r>
  </si>
  <si>
    <r>
      <rPr>
        <b/>
        <sz val="10"/>
        <color theme="1"/>
        <rFont val="Calibri"/>
      </rPr>
      <t xml:space="preserve">HTC 1st(16h-24h): 19/05
</t>
    </r>
    <r>
      <rPr>
        <sz val="10"/>
        <color theme="1"/>
        <rFont val="Calibri"/>
      </rPr>
      <t>Hometop banner(7-9): 02/05
Seach Banner: 01/05
Pop Up (6h-10h): 06/05
SPF - FB Post 7h: 04/05
SPF - Insta Post 10h: 03/05</t>
    </r>
  </si>
  <si>
    <r>
      <rPr>
        <b/>
        <sz val="10"/>
        <color theme="1"/>
        <rFont val="Calibri"/>
      </rPr>
      <t xml:space="preserve">HTC 1st(16h-24h): 19/05
</t>
    </r>
    <r>
      <rPr>
        <sz val="10"/>
        <color theme="1"/>
        <rFont val="Calibri"/>
      </rPr>
      <t>Hometop banner(7-9): 02/05
Seach Banner: 01/05
Pop Up (6h-10h): 06/05
SPF - FB Post 7h: 04/05
SPF - Insta Post 10h: 03/05</t>
    </r>
  </si>
  <si>
    <r>
      <rPr>
        <b/>
        <sz val="10"/>
        <color theme="1"/>
        <rFont val="Calibri"/>
      </rPr>
      <t xml:space="preserve">HTC 1st(16h-24h): 19/05
</t>
    </r>
    <r>
      <rPr>
        <sz val="10"/>
        <color theme="1"/>
        <rFont val="Calibri"/>
      </rPr>
      <t>Hometop banner(7-9): 02/05
Seach Banner: 01/05
Pop Up (6h-10h): 06/05
SPF - FB Post 7h: 04/05
SPF - Insta Post 10h: 03/05</t>
    </r>
  </si>
  <si>
    <r>
      <rPr>
        <u/>
        <sz val="10"/>
        <color rgb="FF1155CC"/>
        <rFont val="Calibri"/>
      </rPr>
      <t>https://shopee.vn/m/BIDVCREDIT-SPF</t>
    </r>
    <r>
      <rPr>
        <sz val="10"/>
        <rFont val="Calibri"/>
      </rPr>
      <t xml:space="preserve">    
</t>
    </r>
    <r>
      <rPr>
        <u/>
        <sz val="10"/>
        <color rgb="FF1155CC"/>
        <rFont val="Calibri"/>
      </rPr>
      <t>https://shopee.vn/m/BIDVCREDIT-SP</t>
    </r>
  </si>
  <si>
    <r>
      <rPr>
        <sz val="10"/>
        <color theme="1"/>
        <rFont val="Calibri"/>
      </rPr>
      <t>- Key Mess:</t>
    </r>
    <r>
      <rPr>
        <b/>
        <sz val="10"/>
        <color theme="1"/>
        <rFont val="Calibri"/>
      </rPr>
      <t xml:space="preserve"> VPBANK Credit khao bạn mỗi ngày, giảm ngay 30.000Đ cho đơn từ 150.000Đ</t>
    </r>
    <r>
      <rPr>
        <sz val="10"/>
        <color theme="1"/>
        <rFont val="Calibri"/>
      </rPr>
      <t xml:space="preserve">
- Scheme: Giảm 30k cho đơn 150k
Codename: VPBANKCREDIT30, VPBANKCREDIT50
- Timeline: 12/4/2025-12/8/2025
- Location: Nationwide</t>
    </r>
  </si>
  <si>
    <t>Từ ngày 12/04/2025 đến hết ngày 12/08/2025</t>
  </si>
  <si>
    <t>Hometop banner(10-12): 12/05
Seach Banner: 12/05
Floating(19h-22h): 13/05
SPF - FB Story (6h-10h): 13/05
SPF - INSTA Story(6h-10h): 14/05</t>
  </si>
  <si>
    <r>
      <rPr>
        <u/>
        <sz val="10"/>
        <color rgb="FF1155CC"/>
        <rFont val="Calibri"/>
      </rPr>
      <t>https://shopee.vn/m/VPBankCredit-SPF</t>
    </r>
    <r>
      <rPr>
        <sz val="10"/>
        <rFont val="Calibri"/>
      </rPr>
      <t xml:space="preserve">      
</t>
    </r>
    <r>
      <rPr>
        <u/>
        <sz val="10"/>
        <color rgb="FF1155CC"/>
        <rFont val="Calibri"/>
      </rPr>
      <t>https://shopee.vn/m/VPBankCredit-SP</t>
    </r>
  </si>
  <si>
    <r>
      <rPr>
        <sz val="10"/>
        <color theme="1"/>
        <rFont val="Calibri"/>
      </rPr>
      <t xml:space="preserve">- Key Mess: </t>
    </r>
    <r>
      <rPr>
        <b/>
        <sz val="10"/>
        <color theme="1"/>
        <rFont val="Calibri"/>
      </rPr>
      <t>ƯU ĐÃI SIÊU CHẤT - Giảm 50.000đ cho đơn từ 100.000đ</t>
    </r>
    <r>
      <rPr>
        <sz val="10"/>
        <color theme="1"/>
        <rFont val="Calibri"/>
      </rPr>
      <t xml:space="preserve">
- Scheme: 
+ Giảm 50.000đ cho đơn từ 100.000đ khi lần đầu sử dụng thẻ Home Credit
+ Giảm 30.000đ cho đơn từ 150.000đ khi thanh toán bằng thẻ Home Credit
Áp dụng cho dịch vụ Food và Fresh 
Code name: HOMECRE50, HOMCRE30
- Timeline: 16/3/2024-15/9/2025
- Location: Nationwide</t>
    </r>
  </si>
  <si>
    <t>16/3/2025 - 15/9/2025</t>
  </si>
  <si>
    <t>SPF - Instargram Post 10h: 08/05</t>
  </si>
  <si>
    <r>
      <rPr>
        <u/>
        <sz val="10"/>
        <color rgb="FF1155CC"/>
        <rFont val="Calibri"/>
      </rPr>
      <t>https://shopee.vn/m/HOMECREDIT-SPF</t>
    </r>
    <r>
      <rPr>
        <sz val="10"/>
        <rFont val="Calibri"/>
      </rPr>
      <t xml:space="preserve"> 
</t>
    </r>
    <r>
      <rPr>
        <u/>
        <sz val="10"/>
        <color rgb="FF1155CC"/>
        <rFont val="Calibri"/>
      </rPr>
      <t>https://shopee.vn/m/HOMECREDIT-SP</t>
    </r>
  </si>
  <si>
    <t>May.FOOD</t>
  </si>
  <si>
    <r>
      <rPr>
        <sz val="10"/>
        <color theme="1"/>
        <rFont val="Calibri"/>
      </rPr>
      <t xml:space="preserve">- Key Mess: </t>
    </r>
    <r>
      <rPr>
        <b/>
        <sz val="10"/>
        <color theme="1"/>
        <rFont val="Calibri"/>
      </rPr>
      <t>Thẻ HD SAISON - MỘT CHẠM LÀ ĂN NGON giảm 50.000đồng cho đơn từ 140.000đ áp dụng mỗi ngày</t>
    </r>
    <r>
      <rPr>
        <sz val="10"/>
        <color theme="1"/>
        <rFont val="Calibri"/>
      </rPr>
      <t xml:space="preserve">
- Scheme: 
+ Giảm 50.000 đồng cho đơn hàng từ 140.000 đồng thanh toán mỗi ngày
+ Giảm 80.000 đồng cho đơn từ 180.000 đồng ngày 8 hằng tháng
+ Code name: HDSAISON50; HDSAISON80
- Timeline:18/11/2024 -17/05/2025
- Location: Nationwide</t>
    </r>
  </si>
  <si>
    <t>18/11/2024 -17/05/2025</t>
  </si>
  <si>
    <t>Hometop banner(10-12): 08/05
Flash sale banner(1-4): 06/05
Collectionlist banner: 10/05</t>
  </si>
  <si>
    <t>KV ngày 6,10:ONSITE
KV ngày 8: HD SAISON NGÀY 8</t>
  </si>
  <si>
    <r>
      <rPr>
        <u/>
        <sz val="10"/>
        <color rgb="FF1155CC"/>
        <rFont val="Calibri"/>
      </rPr>
      <t>https://shopee.vn/m/HDSAISON-Food-SPF</t>
    </r>
    <r>
      <rPr>
        <sz val="10"/>
        <rFont val="Calibri"/>
      </rPr>
      <t xml:space="preserve">
</t>
    </r>
    <r>
      <rPr>
        <u/>
        <sz val="10"/>
        <color rgb="FF1155CC"/>
        <rFont val="Calibri"/>
      </rPr>
      <t>https://shopee.vn/m/HDSAISON-Food-SP</t>
    </r>
  </si>
  <si>
    <r>
      <rPr>
        <sz val="10"/>
        <color theme="1"/>
        <rFont val="Calibri"/>
      </rPr>
      <t xml:space="preserve">- Key Mess: </t>
    </r>
    <r>
      <rPr>
        <b/>
        <sz val="10"/>
        <color theme="1"/>
        <rFont val="Calibri"/>
      </rPr>
      <t>Ăn Hết Mọi Miền,Hi ShopeeFood khao 50%</t>
    </r>
    <r>
      <rPr>
        <sz val="10"/>
        <color theme="1"/>
        <rFont val="Calibri"/>
      </rPr>
      <t xml:space="preserve">
- Scheme: Ưu đãi đặc quyền thẻ Hi ShopeeFood giảm đến 50%
+ Existing User: Giảm 50k cho đơn Food từ 100k (HISPF50)
+ New user: Giảm 50k cho đơn hàng Food đầu tiên
+ Existing User: Giảm 50k cho đơn hàng Mart từ 250k( HISPF500M)
- Timeline: 1/12/2024 - 15/05/2025 
- Location: Nationwide</t>
    </r>
  </si>
  <si>
    <t xml:space="preserve"> 1/12/2024 - 15/05/2025 </t>
  </si>
  <si>
    <t>Flash sale banner(1-4): 12/05
Pop up(6h-10h): 11/05
Featured Collection(4-6): 10/05
Hometop banner(7-9): 14/05</t>
  </si>
  <si>
    <r>
      <rPr>
        <u/>
        <sz val="10"/>
        <color rgb="FF1155CC"/>
        <rFont val="Calibri"/>
      </rPr>
      <t xml:space="preserve">
</t>
    </r>
    <r>
      <rPr>
        <b/>
        <u/>
        <sz val="10"/>
        <color rgb="FFFF0000"/>
        <rFont val="Calibri"/>
      </rPr>
      <t>KV 50%:</t>
    </r>
    <r>
      <rPr>
        <u/>
        <sz val="10"/>
        <color rgb="FF1155CC"/>
        <rFont val="Calibri"/>
      </rPr>
      <t xml:space="preserve"> </t>
    </r>
    <r>
      <rPr>
        <u/>
        <sz val="10"/>
        <color rgb="FF1155CC"/>
        <rFont val="Calibri"/>
      </rPr>
      <t>https://drive.google.com/drive/folders/1R4p_cnvHZXK5Mx4jHOtexMkXpyIeuPRG</t>
    </r>
  </si>
  <si>
    <r>
      <rPr>
        <sz val="10"/>
        <rFont val="Calibri"/>
      </rPr>
      <t xml:space="preserve">Link Collect: 
</t>
    </r>
    <r>
      <rPr>
        <u/>
        <sz val="10"/>
        <color rgb="FF1155CC"/>
        <rFont val="Calibri"/>
      </rPr>
      <t>https://shopeefood.vn/bo-suu-tap/an-het-moi-mien-hispf-giam-lien-50000d</t>
    </r>
    <r>
      <rPr>
        <sz val="10"/>
        <rFont val="Calibri"/>
      </rPr>
      <t xml:space="preserve">     
</t>
    </r>
    <r>
      <rPr>
        <u/>
        <sz val="10"/>
        <color rgb="FF1155CC"/>
        <rFont val="Calibri"/>
      </rPr>
      <t>https://shopeefood.shopee.vn/bo-suu-tap/an-het-moi-mien-hispf-giam-lien-50000d</t>
    </r>
  </si>
  <si>
    <r>
      <rPr>
        <sz val="10"/>
        <color theme="1"/>
        <rFont val="Calibri"/>
      </rPr>
      <t xml:space="preserve">- Key Mess: </t>
    </r>
    <r>
      <rPr>
        <b/>
        <sz val="10"/>
        <color theme="1"/>
        <rFont val="Calibri"/>
      </rPr>
      <t>LPBank chiêu đãi - Ăn ngon mỗi ngày Giảm 50.000đồng cho đơn 150.000đồng</t>
    </r>
    <r>
      <rPr>
        <sz val="10"/>
        <color theme="1"/>
        <rFont val="Calibri"/>
      </rPr>
      <t xml:space="preserve">
- Scheme: 
+ Giảm 30k cho đơn hàng từ 100k 
+ Giảm 50k cho đơn hàng từ 150k 
Áp dụng cho dịch vụ Food và Fresh 
Code name: 
LPBJCB30
LPBJCB50
- Timeline: 1/4/2025 - 30/09/2025
- Location: Nationwide</t>
    </r>
  </si>
  <si>
    <t>1/4/2025 - 30/09/2025</t>
  </si>
  <si>
    <t>Search banner : 16/05
Hometop banner(7-9): 19/05
Ongoing banner: 21/05</t>
  </si>
  <si>
    <r>
      <rPr>
        <u/>
        <sz val="10"/>
        <color rgb="FF1155CC"/>
        <rFont val="Calibri"/>
      </rPr>
      <t>https://shopee.vn/m/LPBank-SPF-2025</t>
    </r>
    <r>
      <rPr>
        <sz val="10"/>
        <rFont val="Calibri"/>
      </rPr>
      <t xml:space="preserve">        
</t>
    </r>
    <r>
      <rPr>
        <u/>
        <sz val="10"/>
        <color rgb="FF1155CC"/>
        <rFont val="Calibri"/>
      </rPr>
      <t>https://shopee.vn/m/LPBank-SP-2025</t>
    </r>
  </si>
  <si>
    <r>
      <rPr>
        <sz val="10"/>
        <color theme="1"/>
        <rFont val="Calibri"/>
      </rPr>
      <t xml:space="preserve">- Key Mess: </t>
    </r>
    <r>
      <rPr>
        <b/>
        <sz val="10"/>
        <color theme="1"/>
        <rFont val="Calibri"/>
      </rPr>
      <t xml:space="preserve">NAM A DEAL, ĐẬM CHẤT CHILL 
Giảm 40.000đ cho đơn từ 150.000đ
</t>
    </r>
    <r>
      <rPr>
        <sz val="10"/>
        <color theme="1"/>
        <rFont val="Calibri"/>
      </rPr>
      <t>- Scheme: 
+ Giảm 100.000đ cho đơn từ 200.000đ khi lần đầu sử dụng thẻ Nam Á Bank
+ Giảm 40.000đ cho đơn từ 150.000đ khi thanh toán bằng thẻ Nam Á Bank
Áp dụng cho dịch vụ Food 
Code name: NAMABANK100, NAMABANK40
- Timeline: 10/02/2025 - 09/08/2025
- Location: Nationwide</t>
    </r>
  </si>
  <si>
    <t>SPF - Instargram Post 10h: 07/05
Collection List Banner: 06/05</t>
  </si>
  <si>
    <r>
      <rPr>
        <u/>
        <sz val="10"/>
        <color rgb="FF1155CC"/>
        <rFont val="Calibri"/>
      </rPr>
      <t>https://shopee.vn/m/NAMABANK-SPF</t>
    </r>
    <r>
      <rPr>
        <sz val="10"/>
        <rFont val="Calibri"/>
      </rPr>
      <t xml:space="preserve">
</t>
    </r>
    <r>
      <rPr>
        <u/>
        <sz val="10"/>
        <color rgb="FF1155CC"/>
        <rFont val="Calibri"/>
      </rPr>
      <t>https://shopee.vn/m/NAMABANK-SP</t>
    </r>
  </si>
  <si>
    <t>VPBANK VISA</t>
  </si>
  <si>
    <r>
      <rPr>
        <sz val="10"/>
        <color theme="1"/>
        <rFont val="Calibri"/>
      </rPr>
      <t xml:space="preserve">- Key Mess: </t>
    </r>
    <r>
      <rPr>
        <b/>
        <sz val="10"/>
        <color theme="1"/>
        <rFont val="Calibri"/>
      </rPr>
      <t>VPBANK VISA khao deal mỗi ngày, giảm đến 40.000Đ</t>
    </r>
    <r>
      <rPr>
        <sz val="10"/>
        <color theme="1"/>
        <rFont val="Calibri"/>
      </rPr>
      <t xml:space="preserve">
- Scheme 1 : Giảm 20k bill from 40k VND
- Scheme 2 : Giảm 40k bill from 80k VND
Code name: VPBANKVISA20, VPBANVISA40
- Timeline: 1/5/2025-1/8/2025
- Location: Nationwide</t>
    </r>
  </si>
  <si>
    <t>1/5/2025 - 1/8/2025</t>
  </si>
  <si>
    <t>Collection List Banner: 28/05
SPF - Facebook Post 7h: 30/05
SPF - Instagram Post 10h: 31/05
Search Banner: 27/05</t>
  </si>
  <si>
    <r>
      <rPr>
        <u/>
        <sz val="10"/>
        <color rgb="FF1155CC"/>
        <rFont val="Calibri"/>
      </rPr>
      <t>https://shopee.vn/m/VPBankVISA-SPF</t>
    </r>
    <r>
      <rPr>
        <sz val="10"/>
        <rFont val="Calibri"/>
      </rPr>
      <t xml:space="preserve">
</t>
    </r>
    <r>
      <rPr>
        <u/>
        <sz val="10"/>
        <color rgb="FF1155CC"/>
        <rFont val="Calibri"/>
      </rPr>
      <t>https://shopee.vn/m/VPBankVISA-SP</t>
    </r>
  </si>
  <si>
    <r>
      <rPr>
        <sz val="10"/>
        <color theme="1"/>
        <rFont val="Calibri"/>
      </rPr>
      <t xml:space="preserve">- Key Mess: </t>
    </r>
    <r>
      <rPr>
        <b/>
        <sz val="10"/>
        <color theme="1"/>
        <rFont val="Calibri"/>
      </rPr>
      <t>NCB khao lớn, giảm đến 100.000Đ</t>
    </r>
    <r>
      <rPr>
        <sz val="10"/>
        <color theme="1"/>
        <rFont val="Calibri"/>
      </rPr>
      <t xml:space="preserve">
- Scheme: 
+ Giảm 30.000 VNĐ cho đơn hàng từ 100.000 VNĐ, với thẻ tín dụng NCB
+ Giảm 50.000 VNĐ cho đơn hàng từ 200.000 VNĐ, với thẻ tín dụng NCB
+ Giảm 100.000 VNĐ cho đơn hàng từ 300.000 VNĐ, với thẻ tín dụng NCB, áp dụng vào ngày 10 hàng tháng
+ Code name: NCB30, NCB50, NCB100
- Timeline: 1/11/2024-30/5/2025
- Location: Nationwide</t>
    </r>
  </si>
  <si>
    <t>1/11/2024 - 30/5/2025</t>
  </si>
  <si>
    <t>Hometop banner(10-12): 10/05
Seach Banner: 10/05
Floating(19h-22h): 10/05
SPF - FB Story(6h-10h): 10/05
SPF - INSTA Story(6h-10h): 10/05</t>
  </si>
  <si>
    <t>Hometop banner(10-12): 10/05
Seach Banner: 10/05
Floating(19h-22h): 10/05
SPF - FB Story (6h-10h): 10/05
SPF - INSTA Story: 10/5</t>
  </si>
  <si>
    <r>
      <rPr>
        <u/>
        <sz val="10"/>
        <color rgb="FF1155CC"/>
        <rFont val="Calibri"/>
      </rPr>
      <t>https://shopee.vn/m/NCB-SPF</t>
    </r>
    <r>
      <rPr>
        <sz val="10"/>
        <rFont val="Calibri"/>
      </rPr>
      <t xml:space="preserve">
</t>
    </r>
    <r>
      <rPr>
        <u/>
        <sz val="10"/>
        <color rgb="FF1155CC"/>
        <rFont val="Calibri"/>
      </rPr>
      <t>https://shopee.vn/m/NCB-SP</t>
    </r>
  </si>
  <si>
    <t xml:space="preserve"> Pizza Hut khao deal 
mua 1 tặng 1 và Combo giảm 30%
"- Mua lớn tặng vừa: Mua 01 Pizza cỡ lớn kèm 2 lon nước ngọt tặng 01 Pizza cỡ vừa
- Mua vừa tặng nhỏ: Mua 01 Pizza cỡ vừa kèm 2 lon nước ngọt tặng 01 Pizza cỡ nhỏ"</t>
  </si>
  <si>
    <t>1,2,3,4,23,24,25,30,31/5</t>
  </si>
  <si>
    <r>
      <rPr>
        <sz val="10"/>
        <rFont val="Calibri"/>
      </rPr>
      <t xml:space="preserve">27/3 </t>
    </r>
    <r>
      <rPr>
        <u/>
        <sz val="10"/>
        <color rgb="FF1155CC"/>
        <rFont val="Calibri"/>
      </rPr>
      <t>https://drive.google.com/drive/u/0/folders/1mFFRXYpmpPvaZHBxb2uOOvXBg4TDAT0-</t>
    </r>
  </si>
  <si>
    <t>sj-pizzahut</t>
  </si>
  <si>
    <t>1Đ</t>
  </si>
  <si>
    <t>Pizza Hut mời deal Pizza
Chỉ 1D
"Pizza Phô Mai Cao Cấp 119k =&gt; 1Đ
MBS 239K"</t>
  </si>
  <si>
    <t>7,14,21,28/5</t>
  </si>
  <si>
    <r>
      <rPr>
        <sz val="10"/>
        <rFont val="Calibri"/>
      </rPr>
      <t xml:space="preserve">24/04	</t>
    </r>
    <r>
      <rPr>
        <u/>
        <sz val="10"/>
        <color rgb="FF1155CC"/>
        <rFont val="Calibri"/>
      </rPr>
      <t>https://drive.google.com/drive/folders/1LXn8HhaDRvWFvGUbZ62BtbOAldgKzD0I</t>
    </r>
    <r>
      <rPr>
        <sz val="10"/>
        <rFont val="Calibri"/>
      </rPr>
      <t xml:space="preserve"> </t>
    </r>
  </si>
  <si>
    <t>sj-pizzahut-1d</t>
  </si>
  <si>
    <t>Pizza Hut khao deal
Giảm 50%
"PS 50% 3 món top selling dish:
- Pizza Hải Sản Nhiệt Đới (cỡ nhỏ)
- Pizza Thịt Và Xúc Xích (cỡ nhỏ)
- Pizza Phô Mai Cao Cấp"""</t>
  </si>
  <si>
    <t>5,15,17/5</t>
  </si>
  <si>
    <t>https://drive.google.com/drive/folders/1aIehOx3VWpC7J4-XpxfEbHxdJ84aElou</t>
  </si>
  <si>
    <t>sj-pizzahut-50</t>
  </si>
  <si>
    <r>
      <rPr>
        <sz val="10"/>
        <color theme="1"/>
        <rFont val="Calibri"/>
      </rPr>
      <t xml:space="preserve">- Key Mess: </t>
    </r>
    <r>
      <rPr>
        <b/>
        <sz val="10"/>
        <color theme="1"/>
        <rFont val="Calibri"/>
      </rPr>
      <t>WINGGO khao món 1k + Voucher 20k</t>
    </r>
    <r>
      <rPr>
        <sz val="10"/>
        <color theme="1"/>
        <rFont val="Calibri"/>
      </rPr>
      <t xml:space="preserve">
- Scheme:
+ Giảm món Trà Sữa Winggo (Hồng Trà Sữa) về 1K áp dụng đơn tối thiểu 55k
+ Voucher: WINGGO20 giảm 20k MBS 55k, 400 code/1 ngày
- Location: HN
- Timeline: 20/05 - 22/05</t>
    </r>
  </si>
  <si>
    <t>Pick món: 3 món trong file, món "Trà sữa Winggo" ở giữa</t>
  </si>
  <si>
    <r>
      <rPr>
        <b/>
        <sz val="10"/>
        <color theme="1"/>
        <rFont val="Calibri"/>
      </rPr>
      <t xml:space="preserve">1 Combo 1:
</t>
    </r>
    <r>
      <rPr>
        <sz val="10"/>
        <color theme="1"/>
        <rFont val="Calibri"/>
      </rPr>
      <t>Static banner(1-3): 20/05 - 22/05
Popup(13h-16h): 22/05</t>
    </r>
  </si>
  <si>
    <r>
      <rPr>
        <sz val="10"/>
        <rFont val="Calibri"/>
      </rPr>
      <t xml:space="preserve">Deadline 8/5
</t>
    </r>
    <r>
      <rPr>
        <u/>
        <sz val="10"/>
        <color rgb="FF1155CC"/>
        <rFont val="Calibri"/>
      </rPr>
      <t>https://drive.google.com/drive/u/0/folders/1l6eNmkNaC1kb3VIny0vQUiN2o4O_wj1X</t>
    </r>
    <r>
      <rPr>
        <sz val="10"/>
        <rFont val="Calibri"/>
      </rPr>
      <t xml:space="preserve"> </t>
    </r>
  </si>
  <si>
    <t>a-winggo-1k</t>
  </si>
  <si>
    <r>
      <rPr>
        <sz val="10"/>
        <color theme="1"/>
        <rFont val="Calibri"/>
      </rPr>
      <t xml:space="preserve">- Key message: </t>
    </r>
    <r>
      <rPr>
        <b/>
        <sz val="10"/>
        <color theme="1"/>
        <rFont val="Calibri"/>
      </rPr>
      <t xml:space="preserve"> HOTCOLD MỜI MÓN MỚI - CHỈ 0Đ + Giảm 50%</t>
    </r>
    <r>
      <rPr>
        <sz val="10"/>
        <color theme="1"/>
        <rFont val="Calibri"/>
      </rPr>
      <t xml:space="preserve">
- Scheme:
+ TẶNG TRI ÂN MÓN 0Đ CỰC HOT MỚI áp dụng cho đơn từ 119k - TRÀ DÂU BONG BÓNG
+ GIẢM 50% các món đặc biệt HOT: 
THANH MAI 59k-&gt; 29.5k
THANH YÊN 59k-&gt; 29.5k
THANH HOA 59k-&gt; 29.5k
MATCHA SỮA KEM MUỐI 39k-&gt; 19.75k
BẠC XĨU 25k-&gt;12.5k
+ CODE XỊN GIẢM SÂU: 
Nhập mã SIEUTIEC giảm tới 40k, 50k, 70k, 99k 
Nhập mã "HOTCOLD30" giảm 30k cho đơn 65k
- Timeline: 08/05-14/05
- Location: HCM</t>
    </r>
  </si>
  <si>
    <t>08/05-14/05</t>
  </si>
  <si>
    <t>- Pick 3 món: Thanh Mai, Thanh Hoa và XANH CHU SA (để món ở giữa)</t>
  </si>
  <si>
    <r>
      <rPr>
        <sz val="10"/>
        <rFont val="Calibri"/>
      </rPr>
      <t xml:space="preserve">Adapt </t>
    </r>
    <r>
      <rPr>
        <u/>
        <sz val="10"/>
        <color rgb="FF1155CC"/>
        <rFont val="Calibri"/>
      </rPr>
      <t>KV cũ</t>
    </r>
    <r>
      <rPr>
        <sz val="10"/>
        <rFont val="Calibri"/>
      </rPr>
      <t xml:space="preserve"> :
- Thay key mesage
- Thay ảnh món</t>
    </r>
  </si>
  <si>
    <r>
      <rPr>
        <b/>
        <sz val="10"/>
        <color theme="1"/>
        <rFont val="Calibri"/>
      </rPr>
      <t xml:space="preserve">1 Win2:
</t>
    </r>
    <r>
      <rPr>
        <sz val="10"/>
        <color theme="1"/>
        <rFont val="Calibri"/>
      </rPr>
      <t>Search placeholder(12h-14h): 08/05, 10/05
Hometop banner(7-9): 09/05; 13/05
Static Banner (4): 11/05, 12/05
Pop-up(13h-16h): 14/05</t>
    </r>
  </si>
  <si>
    <r>
      <rPr>
        <sz val="10"/>
        <rFont val="Calibri"/>
      </rPr>
      <t xml:space="preserve">Deadline 25/4
</t>
    </r>
    <r>
      <rPr>
        <u/>
        <sz val="10"/>
        <color rgb="FF1155CC"/>
        <rFont val="Calibri"/>
      </rPr>
      <t>https://drive.google.com/drive/u/0/folders/1y3Impu8wz_MTsrcJgjxE9UQ5ZpnRAN0G</t>
    </r>
    <r>
      <rPr>
        <sz val="10"/>
        <rFont val="Calibri"/>
      </rPr>
      <t xml:space="preserve"> </t>
    </r>
  </si>
  <si>
    <r>
      <rPr>
        <sz val="10"/>
        <color theme="1"/>
        <rFont val="Calibri"/>
      </rPr>
      <t xml:space="preserve">- Key message: </t>
    </r>
    <r>
      <rPr>
        <b/>
        <sz val="10"/>
        <color theme="1"/>
        <rFont val="Calibri"/>
      </rPr>
      <t>CƠM GÀ 142 GIẢM ĐẾN 40K</t>
    </r>
    <r>
      <rPr>
        <sz val="10"/>
        <color theme="1"/>
        <rFont val="Calibri"/>
      </rPr>
      <t xml:space="preserve">
- Scheme: áp mã
DEALHE40K giảm 25% đơn bất kì, tối đa 40k
DEALHE30K giảm 30k đơn 109k
DEALHE20K giảm 20k đơn 89k
DEALHE10K giảm 10k đơn 30k 
- Timeline: 04/05, 06/05, 07/05
- Location: HCM</t>
    </r>
  </si>
  <si>
    <t>04/05, 06/05, 07/05</t>
  </si>
  <si>
    <t>Dùng KV Cũ</t>
  </si>
  <si>
    <r>
      <rPr>
        <b/>
        <sz val="10"/>
        <color theme="1"/>
        <rFont val="Calibri"/>
      </rPr>
      <t xml:space="preserve">1 Combo 3: 
</t>
    </r>
    <r>
      <rPr>
        <sz val="10"/>
        <color theme="1"/>
        <rFont val="Calibri"/>
      </rPr>
      <t>Static Banner (6): 04/05, 06/05, 07/05
Popup(19h - 22h): 06/05</t>
    </r>
  </si>
  <si>
    <t>https://drive.google.com/drive/u/0/folders/1lotrF9a5Z4EIxZQ5vZvLlz5XzHrHP0eO</t>
  </si>
  <si>
    <t>a-com-ga--142</t>
  </si>
  <si>
    <r>
      <rPr>
        <sz val="10"/>
        <color theme="1"/>
        <rFont val="Calibri"/>
      </rPr>
      <t xml:space="preserve">- Key message: </t>
    </r>
    <r>
      <rPr>
        <b/>
        <sz val="10"/>
        <color theme="1"/>
        <rFont val="Calibri"/>
      </rPr>
      <t>CƠM GÀ 142 GIẢM ĐẾN 40K</t>
    </r>
    <r>
      <rPr>
        <sz val="10"/>
        <color theme="1"/>
        <rFont val="Calibri"/>
      </rPr>
      <t xml:space="preserve">
- Scheme: áp mã
DEALHE40K giảm 25% đơn bất kì, tối đa 40k
DEALHE30K giảm 30k đơn 109k
DEALHE20K giảm 20k đơn 89k
DEALHE10K giảm 10k đơn 30k 
- Timeline: 20/05-22/05; 28/05-30/05
- Location: HCM</t>
    </r>
  </si>
  <si>
    <t>20/05-22/05; 28/05-30/05</t>
  </si>
  <si>
    <r>
      <rPr>
        <b/>
        <sz val="10"/>
        <color theme="1"/>
        <rFont val="Calibri"/>
      </rPr>
      <t xml:space="preserve">2 Win3:
</t>
    </r>
    <r>
      <rPr>
        <sz val="10"/>
        <color theme="1"/>
        <rFont val="Calibri"/>
      </rPr>
      <t>Hometop banner(7-9): 21/05, 22/05; 29/05, 30/05
Static banner(1-3): 20/05; 28/05</t>
    </r>
  </si>
  <si>
    <t>w3-com-ga-142</t>
  </si>
  <si>
    <r>
      <rPr>
        <sz val="10"/>
        <color theme="1"/>
        <rFont val="Calibri"/>
      </rPr>
      <t xml:space="preserve">- Key message: </t>
    </r>
    <r>
      <rPr>
        <b/>
        <sz val="10"/>
        <color theme="1"/>
        <rFont val="Calibri"/>
      </rPr>
      <t>McDonald's Mời Deal Ngon Giảm 50.000</t>
    </r>
    <r>
      <rPr>
        <sz val="10"/>
        <color theme="1"/>
        <rFont val="Calibri"/>
      </rPr>
      <t xml:space="preserve">
- Scheme: Combo  + Voucher 50.000
=MCD50 50k MBS 179k 
-Location: nw
Combo 2 Gà + 1 Khoai + 1 Nước 99k (gốc: 137k) 
Combo 1 Gà + 1 Khoai + 1 Nước 73k (gốc: 98k)</t>
    </r>
  </si>
  <si>
    <r>
      <rPr>
        <sz val="10"/>
        <color rgb="FF000000"/>
        <rFont val="Calibri"/>
      </rPr>
      <t xml:space="preserve">template mới  </t>
    </r>
    <r>
      <rPr>
        <u/>
        <sz val="10"/>
        <color rgb="FF1155CC"/>
        <rFont val="Calibri"/>
      </rPr>
      <t>https://drive.google.com/drive/folders/1CX7wJofV_fujHf9MlQIhE20r2M9boI_j</t>
    </r>
  </si>
  <si>
    <t>sj-macdonalds-giam50k</t>
  </si>
  <si>
    <t>122k</t>
  </si>
  <si>
    <t>ĐỘC QUYỀN - KFC KHAO TIỆC 6 MÓN CHỈ 122.000 ĐỒNG + Voucher 70k
3 miếng Gà + 1 Khoai Tây Chiên (Vừa) + 2 ly Pepsi (M)  Giá gốc 154K giảm còn 122K
KFC70K 70K MBS 259K
KFC32 32k MBS 122k</t>
  </si>
  <si>
    <t>19,20/5</t>
  </si>
  <si>
    <r>
      <rPr>
        <sz val="10"/>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</si>
  <si>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r>
      <rPr>
        <u/>
        <sz val="10"/>
        <color rgb="FF1155CC"/>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</si>
  <si>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r>
      <rPr>
        <sz val="10"/>
        <rFont val="Calibri"/>
      </rPr>
      <t xml:space="preserve">6/5 </t>
    </r>
    <r>
      <rPr>
        <u/>
        <sz val="10"/>
        <color rgb="FF1155CC"/>
        <rFont val="Calibri"/>
      </rPr>
      <t>https://drive.google.com/drive/u/0/folders/11pW-PxOcy4-xINuXhlNIu6BCzAlCWvOg</t>
    </r>
  </si>
  <si>
    <t>sj-kfc-122k</t>
  </si>
  <si>
    <t xml:space="preserve">"Key message:  KFC KHAO DEAL HÈ - 3 GÀ RÁN CHỈ 54.000 ĐỒNG 
Giá gốc combo 3 gà 104k. Nhập code  SPFKFC50 giảm 50k cho đơn 100k =&gt; Combo 3 Gà giảm còn 54K
Combo Độc Quyền: 3 miếng Gà + 1 Khoai Tây Chiên (R) + 2 ly Pepsi (M) Giá gốc 154K giảm còn 122K
KFC32        32k MBS 122k"                </t>
  </si>
  <si>
    <r>
      <rPr>
        <sz val="10"/>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</si>
  <si>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r>
      <rPr>
        <u/>
        <sz val="10"/>
        <color rgb="FF1155CC"/>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</si>
  <si>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r>
      <rPr>
        <sz val="10"/>
        <rFont val="Calibri"/>
      </rPr>
      <t xml:space="preserve">Deadline 18/4
</t>
    </r>
    <r>
      <rPr>
        <u/>
        <sz val="10"/>
        <color rgb="FF1155CC"/>
        <rFont val="Calibri"/>
      </rPr>
      <t>https://drive.google.com/drive/u/0/folders/1mPGl_6wl1DJn6Z49bCJoSINAZuxpOq_N</t>
    </r>
  </si>
  <si>
    <t>sj-kfc-spike</t>
  </si>
  <si>
    <t xml:space="preserve">Giảm 50k </t>
  </si>
  <si>
    <t>KFC KHAO DEAL HÈ GIẢM 50K
KFC50K  50k MBS 189k
01-31/05</t>
  </si>
  <si>
    <r>
      <rPr>
        <sz val="10"/>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</si>
  <si>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r>
      <rPr>
        <u/>
        <sz val="10"/>
        <color rgb="FF1155CC"/>
        <rFont val="Calibri"/>
      </rPr>
      <t xml:space="preserve">Hình món lẻ:  (Password: 123) https://cmckfcvietnam.sharepoint.com/:f:/s/KFC-SHARE-EXTERNAL-MKT-SHARE-EXTERNAL/Ery-cSh2dxhJr567AtXrQ_oBuuhd-nankauZXICVrDGQ_w?e=0ugyvw
Hình phần ăn: (Password: 123) https://cmckfcvietnam.sharepoint.com/:f:/s/KFC-SHARE-EXTERNAL-MKT-SHARE-EXTERNAL/Elr3TAz2pPxGtzanxJjVOsoBZoP-XhcDAntEgxbhJz-Izw?e=dhEJSl
Logo:  (Password: 123) </t>
    </r>
    <r>
      <rPr>
        <u/>
        <sz val="10"/>
        <color rgb="FF1155CC"/>
        <rFont val="Calibri"/>
      </rPr>
      <t>https://cmckfcvietnam.sharepoint.com/:f:/s/KFC-SHARE-EXTERNAL-MKT-SHARE-EXTERNAL/EvCmKMbA-2lNvlyBTcO4zF4BjU65upcLzOflCMCeTpNemw?e=qd70O9</t>
    </r>
  </si>
  <si>
    <r>
      <rPr>
        <u/>
        <sz val="10"/>
        <color rgb="FF1155CC"/>
        <rFont val="Calibri"/>
      </rPr>
      <t>https://drive.google.com/drive/u/0/folders/1tR7Myk7blkn8oVF2hwHHIZHqY3slaD-L</t>
    </r>
    <r>
      <rPr>
        <sz val="10"/>
        <rFont val="Calibri"/>
      </rPr>
      <t xml:space="preserve">
Sau 10.5 dùng KV: </t>
    </r>
    <r>
      <rPr>
        <u/>
        <sz val="10"/>
        <color rgb="FF1155CC"/>
        <rFont val="Calibri"/>
      </rPr>
      <t>https://drive.google.com/drive/u/0/folders/1CXSWKoj4Ill9U1Nldhk57ojoQqcEeRzb</t>
    </r>
  </si>
  <si>
    <t>sj-kfc-50k</t>
  </si>
  <si>
    <r>
      <rPr>
        <sz val="10"/>
        <color theme="1"/>
        <rFont val="Calibri"/>
      </rPr>
      <t xml:space="preserve">- Key message: </t>
    </r>
    <r>
      <rPr>
        <b/>
        <sz val="10"/>
        <color theme="1"/>
        <rFont val="Calibri"/>
      </rPr>
      <t>The Alley Khao Trà Sữa giảm 50% + voucher 50k</t>
    </r>
    <r>
      <rPr>
        <sz val="10"/>
        <color theme="1"/>
        <rFont val="Calibri"/>
      </rPr>
      <t xml:space="preserve">
- Scheme: PS Hồng trà sữa 50%.
+ Voucher: THEALLEY50 - Code  50k MBS 120K
- Location: Hà Nội
- Timeline: 06/05 - 08/05, 14/05 - 16/05</t>
    </r>
  </si>
  <si>
    <t>06/05 - 08/05, 14/05 - 16/05</t>
  </si>
  <si>
    <r>
      <rPr>
        <b/>
        <sz val="10"/>
        <color theme="1"/>
        <rFont val="Calibri"/>
      </rPr>
      <t xml:space="preserve">2 Combo 1:
</t>
    </r>
    <r>
      <rPr>
        <sz val="10"/>
        <color theme="1"/>
        <rFont val="Calibri"/>
      </rPr>
      <t>Static banner(1-3): 06/05 - 08/05, 14/05 - 16/05
Pop up(13h-16h): 08/05, 16/05</t>
    </r>
  </si>
  <si>
    <t>https://drive.google.com/drive/u/1/folders/1DwyNm3FSY-kRZzAMlDYKFuPvdz7i5up5</t>
  </si>
  <si>
    <r>
      <rPr>
        <sz val="10"/>
        <color theme="1"/>
        <rFont val="Calibri"/>
      </rPr>
      <t xml:space="preserve">- Key message: </t>
    </r>
    <r>
      <rPr>
        <b/>
        <sz val="10"/>
        <color theme="1"/>
        <rFont val="Calibri"/>
      </rPr>
      <t>The Alley Khao Trà Sữa giảm 50% + voucher 50k</t>
    </r>
    <r>
      <rPr>
        <sz val="10"/>
        <color theme="1"/>
        <rFont val="Calibri"/>
      </rPr>
      <t xml:space="preserve">
- Scheme: PS Hồng trà sữa 50%.
+ Voucher: THEALLEY50 - Code  50k MBS 120K
- Location: Hà Nội
- Timeline: 09/05, 12/05, 13/05</t>
    </r>
  </si>
  <si>
    <t>09/05, 12/05, 13/05</t>
  </si>
  <si>
    <r>
      <rPr>
        <b/>
        <sz val="10"/>
        <color theme="1"/>
        <rFont val="Calibri"/>
      </rPr>
      <t xml:space="preserve">1 Combo 3:
</t>
    </r>
    <r>
      <rPr>
        <sz val="10"/>
        <color theme="1"/>
        <rFont val="Calibri"/>
      </rPr>
      <t>Static banner(6): 09/05, 12/05, 13/05
Pop up(13h-16h): 12/05</t>
    </r>
  </si>
  <si>
    <r>
      <rPr>
        <sz val="10"/>
        <color theme="1"/>
        <rFont val="Calibri"/>
      </rPr>
      <t xml:space="preserve">- Key message: </t>
    </r>
    <r>
      <rPr>
        <b/>
        <sz val="10"/>
        <color theme="1"/>
        <rFont val="Calibri"/>
      </rPr>
      <t>The Alley Khao Trà Sữa giảm 50% + voucher 50k</t>
    </r>
    <r>
      <rPr>
        <sz val="10"/>
        <color theme="1"/>
        <rFont val="Calibri"/>
      </rPr>
      <t xml:space="preserve">
- Scheme: PS Hồng trà sữa 50%.
+ Voucher: THEALLEY50 - Code  50k MBS 120K
- Location: Hà Nội
- Timeline: 19/05 - 21/05, 28/05 - 30/05</t>
    </r>
  </si>
  <si>
    <t>19/05 - 21/05, 28/05 - 30/05</t>
  </si>
  <si>
    <r>
      <rPr>
        <b/>
        <sz val="10"/>
        <color theme="1"/>
        <rFont val="Calibri"/>
      </rPr>
      <t xml:space="preserve">2 Combo 2:
</t>
    </r>
    <r>
      <rPr>
        <sz val="10"/>
        <color theme="1"/>
        <rFont val="Calibri"/>
      </rPr>
      <t>Static banner(4): 19/05 - 21/05; 28/05 - 30/05
Pop up(13h-16h): 20/05; 29/05</t>
    </r>
  </si>
  <si>
    <t>May.CB9</t>
  </si>
  <si>
    <r>
      <rPr>
        <sz val="10"/>
        <color theme="1"/>
        <rFont val="Calibri"/>
      </rPr>
      <t xml:space="preserve">- Key message: </t>
    </r>
    <r>
      <rPr>
        <b/>
        <sz val="10"/>
        <color theme="1"/>
        <rFont val="Calibri"/>
      </rPr>
      <t>Sủi Cảo Ngọc Ý Khao deal - Giảm 50% + Voucher 40k</t>
    </r>
    <r>
      <rPr>
        <sz val="10"/>
        <color theme="1"/>
        <rFont val="Calibri"/>
      </rPr>
      <t xml:space="preserve">
- Scheme: Gía gốc 75k giảm về 37,5k, chọn 1 trong 4 món:
Sủi Cảo Chiên 
Sủi Cảo Thập Cẩm 
Sủi Cảo Khô Sốt Dầu Hào
Sủi Cảo
Nhập thêm voucher:
+ SIEUTIEC40 giảm 40k cho đơn 100k 
+ SIEUTIEC50 giảm 50k đơn 140k 
+ SIEUTIEC70 giảm 70k cho đơn 200k
+ SIEUTIEC99 giảm 99k cho đơn 250k
- Location: HCM
- Timeline: 19/05 -21/05</t>
    </r>
  </si>
  <si>
    <t>19/05 -21/05</t>
  </si>
  <si>
    <t>Chung KV dòng 854</t>
  </si>
  <si>
    <r>
      <rPr>
        <b/>
        <sz val="10"/>
        <color theme="1"/>
        <rFont val="Calibri"/>
      </rPr>
      <t xml:space="preserve">1 Combo 9:
</t>
    </r>
    <r>
      <rPr>
        <sz val="10"/>
        <color theme="1"/>
        <rFont val="Calibri"/>
      </rPr>
      <t>Hometop banner(10-12): 19/05 -21/05
SPH (17h-19h): 20/05; 21/05</t>
    </r>
  </si>
  <si>
    <r>
      <rPr>
        <sz val="10"/>
        <rFont val="Calibri"/>
      </rPr>
      <t xml:space="preserve">Deadline 28/4
</t>
    </r>
    <r>
      <rPr>
        <u/>
        <sz val="10"/>
        <color rgb="FF1155CC"/>
        <rFont val="Calibri"/>
      </rPr>
      <t>https://drive.google.com/drive/u/0/folders/18ndhGQRXeQthYo0M2BI6YkHPcCdyd3r4</t>
    </r>
  </si>
  <si>
    <r>
      <rPr>
        <sz val="10"/>
        <color theme="1"/>
        <rFont val="Calibri"/>
      </rPr>
      <t xml:space="preserve">- Key message: </t>
    </r>
    <r>
      <rPr>
        <b/>
        <sz val="10"/>
        <color theme="1"/>
        <rFont val="Calibri"/>
      </rPr>
      <t>Sủi Cảo Ngọc Ý Khao deal - Giảm 50% + Voucher 40k</t>
    </r>
    <r>
      <rPr>
        <sz val="10"/>
        <color theme="1"/>
        <rFont val="Calibri"/>
      </rPr>
      <t xml:space="preserve">
- Scheme: Gía gốc 75k giảm về 37,5k, chọn 1 trong 4 món:
Sủi Cảo Chiên 
Sủi Cảo Thập Cẩm 
Sủi Cảo Khô Sốt Dầu Hào
Sủi Cảo
Nhập thêm voucher:
+ SIEUTIEC40 giảm 40k cho đơn 100k 
+ SIEUTIEC50 giảm 50k đơn 140k 
+ SIEUTIEC70 giảm 70k cho đơn 200k
+ SIEUTIEC99 giảm 99k cho đơn 250k
- Location: HCM
- Timeline: 12/05 -14/05</t>
    </r>
  </si>
  <si>
    <t>12/05 -14/05</t>
  </si>
  <si>
    <r>
      <rPr>
        <sz val="10"/>
        <rFont val="Calibri"/>
      </rPr>
      <t xml:space="preserve">Adapt </t>
    </r>
    <r>
      <rPr>
        <u/>
        <sz val="10"/>
        <color rgb="FF1155CC"/>
        <rFont val="Calibri"/>
      </rPr>
      <t>KV cũ</t>
    </r>
    <r>
      <rPr>
        <sz val="10"/>
        <rFont val="Calibri"/>
      </rPr>
      <t xml:space="preserve"> :
- Thay key message
- Thay backgroud: keep nền màu xanh lá hiện tại làm chủ đạo, có thể thêm bàn/bục đặt món (tùy ý design thiết kế để làm mới background) </t>
    </r>
  </si>
  <si>
    <r>
      <rPr>
        <b/>
        <sz val="10"/>
        <color theme="1"/>
        <rFont val="Calibri"/>
      </rPr>
      <t xml:space="preserve">1 Combo 8:
</t>
    </r>
    <r>
      <rPr>
        <sz val="10"/>
        <color theme="1"/>
        <rFont val="Calibri"/>
      </rPr>
      <t>Bottom Banner (4-6): 12/05 -14/05
SPH (10h-12h): 12/05; 13/05</t>
    </r>
  </si>
  <si>
    <r>
      <rPr>
        <sz val="10"/>
        <rFont val="Calibri"/>
      </rPr>
      <t xml:space="preserve">Deadline 28/4
</t>
    </r>
    <r>
      <rPr>
        <u/>
        <sz val="10"/>
        <color rgb="FF1155CC"/>
        <rFont val="Calibri"/>
      </rPr>
      <t>https://drive.google.com/drive/u/0/folders/18ndhGQRXeQthYo0M2BI6YkHPcCdyd3r4</t>
    </r>
  </si>
  <si>
    <r>
      <rPr>
        <sz val="10"/>
        <color theme="1"/>
        <rFont val="Calibri"/>
      </rPr>
      <t xml:space="preserve">- Key message: </t>
    </r>
    <r>
      <rPr>
        <b/>
        <sz val="10"/>
        <color theme="1"/>
        <rFont val="Calibri"/>
      </rPr>
      <t>Trà Sữa ưu đãi kép giảm 50% + Voucher 50K</t>
    </r>
    <r>
      <rPr>
        <sz val="10"/>
        <color theme="1"/>
        <rFont val="Calibri"/>
      </rPr>
      <t xml:space="preserve">
- Scheme: 
+ PS món 50%
+ Nhập code: ALLEYSHARETEA50  code giảm giá 50k MBS 120K
- Timeline: 23/05, 26/05, 27/05</t>
    </r>
  </si>
  <si>
    <t>23/05, 26/05, 27/05</t>
  </si>
  <si>
    <r>
      <rPr>
        <b/>
        <sz val="10"/>
        <color theme="1"/>
        <rFont val="Calibri"/>
      </rPr>
      <t xml:space="preserve">1 Combo 1:
</t>
    </r>
    <r>
      <rPr>
        <sz val="10"/>
        <color theme="1"/>
        <rFont val="Calibri"/>
      </rPr>
      <t>Static banner(1-3): 23/05, 26/05, 27/05
Pop up(13h-16h): 27/05</t>
    </r>
  </si>
  <si>
    <t>https://drive.google.com/drive/u/1/folders/1A3mc8bJL1mmxsGAf-B37TGsPCA0bIziV</t>
  </si>
  <si>
    <r>
      <rPr>
        <sz val="10"/>
        <color theme="1"/>
        <rFont val="Calibri"/>
      </rPr>
      <t xml:space="preserve">- Key message: </t>
    </r>
    <r>
      <rPr>
        <b/>
        <sz val="10"/>
        <color theme="1"/>
        <rFont val="Calibri"/>
      </rPr>
      <t>LaBoong khao trà sữa chỉ 0Đ</t>
    </r>
    <r>
      <rPr>
        <sz val="10"/>
        <color theme="1"/>
        <rFont val="Calibri"/>
      </rPr>
      <t xml:space="preserve">
- Scheme: PS SKUs về 20K.
+ Voucher: LABOONG20 - Code giảm 20K MBS 20K.
- Location : HN
- Timeline: 12/05 - 16/05, 18/05, 19/05</t>
    </r>
  </si>
  <si>
    <t>12/05 - 16/05, 18/05, 19/05</t>
  </si>
  <si>
    <r>
      <rPr>
        <b/>
        <sz val="10"/>
        <color theme="1"/>
        <rFont val="Calibri"/>
      </rPr>
      <t xml:space="preserve">1 Win 1:
</t>
    </r>
    <r>
      <rPr>
        <sz val="10"/>
        <color theme="1"/>
        <rFont val="Calibri"/>
      </rPr>
      <t>Search Placeholder(14h-17h): 18/05, 19/05
Hometop banner(7-9): 15/05, 16/05
Static banner(1-3): 12/05, 13/05
Floating(13h-16h): 13/05
Popup(13h-16h): 14/05</t>
    </r>
  </si>
  <si>
    <t>w1-laboong-0d</t>
  </si>
  <si>
    <r>
      <rPr>
        <sz val="10"/>
        <color theme="1"/>
        <rFont val="Calibri"/>
      </rPr>
      <t xml:space="preserve">- Key message: </t>
    </r>
    <r>
      <rPr>
        <b/>
        <sz val="10"/>
        <color theme="1"/>
        <rFont val="Calibri"/>
      </rPr>
      <t>LaBoong khao trà sữa chỉ 1K</t>
    </r>
    <r>
      <rPr>
        <sz val="10"/>
        <color theme="1"/>
        <rFont val="Calibri"/>
      </rPr>
      <t xml:space="preserve">
- Scheme: PS SKUs về 1K - MBS 99k
+ Voucher: LABOONG40 - Code giảm 40K MBS 99K.
- Location : HN
- Timeline: 29/05 - 31/05</t>
    </r>
  </si>
  <si>
    <t>29/05 - 31/05</t>
  </si>
  <si>
    <r>
      <rPr>
        <b/>
        <sz val="10"/>
        <color theme="1"/>
        <rFont val="Calibri"/>
      </rPr>
      <t xml:space="preserve">1 Combo 1:
</t>
    </r>
    <r>
      <rPr>
        <sz val="10"/>
        <color theme="1"/>
        <rFont val="Calibri"/>
      </rPr>
      <t>Static banner(1-3): 29/05 - 31/05
Pop up(13h-16h): 30/05</t>
    </r>
  </si>
  <si>
    <t>https://drive.google.com/drive/folders/1D13xxvc0UJ3houzfPrROw3F2DnjQDoyP</t>
  </si>
  <si>
    <t>a-laboong-1k</t>
  </si>
  <si>
    <r>
      <rPr>
        <sz val="10"/>
        <color theme="1"/>
        <rFont val="Calibri"/>
      </rPr>
      <t xml:space="preserve">- Keymess: </t>
    </r>
    <r>
      <rPr>
        <b/>
        <sz val="10"/>
        <color theme="1"/>
        <rFont val="Calibri"/>
      </rPr>
      <t>BINGXUE KHAO TIỆC MATCHA CHỈ 0Đ</t>
    </r>
    <r>
      <rPr>
        <sz val="10"/>
        <color theme="1"/>
        <rFont val="Calibri"/>
      </rPr>
      <t xml:space="preserve">
- Scheme:
+ Giảm các món best seller sau về 20.000 VNĐ (chỉ chọn được 1 món/bill):
Trà Matcha
Trà sữa Matcha Đậu Đỏ
Sundae matcha trân châu đường đen
+ Nhập mã BINGXUE0D Giảm 20K mbs 20K
- Location: HN
- Timeline: 06/05 - 09/05, 14/05 - 18/05, 22/05 - 28/05</t>
    </r>
  </si>
  <si>
    <t>06/05 - 09/05, 14/05 - 18/05, 22/05 - 28/05</t>
  </si>
  <si>
    <r>
      <rPr>
        <b/>
        <sz val="10"/>
        <color theme="1"/>
        <rFont val="Calibri"/>
      </rPr>
      <t xml:space="preserve">16 Static lẻ:
</t>
    </r>
    <r>
      <rPr>
        <sz val="10"/>
        <color theme="1"/>
        <rFont val="Calibri"/>
      </rPr>
      <t>Static banner(5): 06/05 - 09/05, 14/05 - 18/05, 22/05 - 28/05</t>
    </r>
  </si>
  <si>
    <t>a-bingxue-t5</t>
  </si>
  <si>
    <r>
      <rPr>
        <sz val="10"/>
        <color theme="1"/>
        <rFont val="Calibri"/>
      </rPr>
      <t xml:space="preserve">- Key message: </t>
    </r>
    <r>
      <rPr>
        <b/>
        <sz val="10"/>
        <color theme="1"/>
        <rFont val="Calibri"/>
      </rPr>
      <t>Cơm Thố Anh Nguyễn Giảm 30% + Voucher 50k</t>
    </r>
    <r>
      <rPr>
        <sz val="10"/>
        <color theme="1"/>
        <rFont val="Calibri"/>
      </rPr>
      <t xml:space="preserve">
- Scheme:
+ CTAN50 Giảm 50k cho đơn từ 170k
+ WINCTAN25 giảm 25k cho đơn từ 50K
+ P/S 30%
Cơm Thố Xá Xíu
- Timeline: 11/05 - 15/05, 19/05 - 23/05
- Location: Hà Nội</t>
    </r>
  </si>
  <si>
    <t>11/05 - 15/05, 19/05 - 23/05</t>
  </si>
  <si>
    <r>
      <rPr>
        <sz val="10"/>
        <rFont val="Calibri"/>
      </rPr>
      <t xml:space="preserve">Cơm xá xíu: </t>
    </r>
    <r>
      <rPr>
        <u/>
        <sz val="10"/>
        <color rgb="FF1155CC"/>
        <rFont val="Calibri"/>
      </rPr>
      <t xml:space="preserve">https://drive.google.com/drive/folders/1QVa56E8kKntZEevlqjQ6QGwIImK4p43y
</t>
    </r>
    <r>
      <rPr>
        <sz val="10"/>
        <rFont val="Calibri"/>
      </rPr>
      <t xml:space="preserve">Cơm thố đặc biệt </t>
    </r>
    <r>
      <rPr>
        <u/>
        <sz val="10"/>
        <color rgb="FF1155CC"/>
        <rFont val="Calibri"/>
      </rPr>
      <t xml:space="preserve">https://drive.google.com/drive/folders/1rfJRc5NojFcy1pWKc8zssJ1Y6ZOZVZ-r
</t>
    </r>
    <r>
      <rPr>
        <sz val="10"/>
        <rFont val="Calibri"/>
      </rPr>
      <t xml:space="preserve">Món thêm: </t>
    </r>
    <r>
      <rPr>
        <u/>
        <sz val="10"/>
        <color rgb="FF1155CC"/>
        <rFont val="Calibri"/>
      </rPr>
      <t>https://drive.google.com/drive/folders/10zmeKEmnAW8TeCTurvAGuiyM_Aehbbfe</t>
    </r>
  </si>
  <si>
    <r>
      <rPr>
        <b/>
        <sz val="10"/>
        <color theme="1"/>
        <rFont val="Calibri"/>
      </rPr>
      <t xml:space="preserve">2 Win 1:
</t>
    </r>
    <r>
      <rPr>
        <sz val="10"/>
        <color theme="1"/>
        <rFont val="Calibri"/>
      </rPr>
      <t>Search Placeholder(17h-19h): 12/05, 13/05, 19/05, 20/05
Hometop banner(7-9): 11/05, 13/05, 21/05, 22/05
Static banner(1-3): 14/05, 15/05, 19/05, 20/05
Floating(16h-19h): 14/05, 22/05
Popup(16h-19h): 12/05, 23/05</t>
    </r>
  </si>
  <si>
    <t>w3-com-anh-nguyen</t>
  </si>
  <si>
    <r>
      <rPr>
        <sz val="10"/>
        <color rgb="FF000000"/>
        <rFont val="Calibri"/>
      </rPr>
      <t xml:space="preserve">- Key message: </t>
    </r>
    <r>
      <rPr>
        <b/>
        <sz val="10"/>
        <color rgb="FF000000"/>
        <rFont val="Calibri"/>
      </rPr>
      <t>Cơm Thố Anh Nguyễn Giảm 30% + Voucher 50k</t>
    </r>
    <r>
      <rPr>
        <sz val="10"/>
        <color rgb="FF000000"/>
        <rFont val="Calibri"/>
      </rPr>
      <t xml:space="preserve">
- Scheme:
+ CTAN50 Giảm 50k cho đơn từ 170k
+ WINCTAN25 giảm 25k cho đơn từ 50K
+ P/S 30%
Cơm Thố Xá Xíu
- Timeline: 07/05 - 10/05
- Location: TP. HCM, Hà Nội, Đắk Lắk, Hải Phòng, Lâm Đồng, Bắc Ninh, Quảng Ninh, Khánh Hoà, Đồng Nai, Hải Dương, Thanh Hoá, Nghệ An, Nam Định, Bình Dương, Huế</t>
    </r>
  </si>
  <si>
    <t>07/05 - 10/05</t>
  </si>
  <si>
    <r>
      <rPr>
        <sz val="10"/>
        <rFont val="Calibri"/>
      </rPr>
      <t xml:space="preserve">Cơm xá xíu: </t>
    </r>
    <r>
      <rPr>
        <u/>
        <sz val="10"/>
        <color rgb="FF1155CC"/>
        <rFont val="Calibri"/>
      </rPr>
      <t xml:space="preserve">https://drive.google.com/drive/folders/1QVa56E8kKntZEevlqjQ6QGwIImK4p43y
</t>
    </r>
    <r>
      <rPr>
        <sz val="10"/>
        <rFont val="Calibri"/>
      </rPr>
      <t xml:space="preserve">Cơm thố đặc biệt </t>
    </r>
    <r>
      <rPr>
        <u/>
        <sz val="10"/>
        <color rgb="FF1155CC"/>
        <rFont val="Calibri"/>
      </rPr>
      <t xml:space="preserve">https://drive.google.com/drive/folders/1rfJRc5NojFcy1pWKc8zssJ1Y6ZOZVZ-r
</t>
    </r>
    <r>
      <rPr>
        <sz val="10"/>
        <rFont val="Calibri"/>
      </rPr>
      <t xml:space="preserve">Món thêm: </t>
    </r>
    <r>
      <rPr>
        <u/>
        <sz val="10"/>
        <color rgb="FF1155CC"/>
        <rFont val="Calibri"/>
      </rPr>
      <t>https://drive.google.com/drive/folders/10zmeKEmnAW8TeCTurvAGuiyM_Aehbbfe</t>
    </r>
  </si>
  <si>
    <r>
      <rPr>
        <b/>
        <sz val="10"/>
        <color theme="1"/>
        <rFont val="Calibri"/>
      </rPr>
      <t xml:space="preserve">1 Win 4:
</t>
    </r>
    <r>
      <rPr>
        <sz val="10"/>
        <color theme="1"/>
        <rFont val="Calibri"/>
      </rPr>
      <t>Search Placeholder(10h-12h): 09/05, 10/05
Hometop banner(10-12): 09/05, 10/05
Static banner(5): 07/05, 08/05</t>
    </r>
  </si>
  <si>
    <r>
      <rPr>
        <b/>
        <sz val="10"/>
        <color theme="1"/>
        <rFont val="Calibri"/>
      </rPr>
      <t xml:space="preserve">1 Win 4:
</t>
    </r>
    <r>
      <rPr>
        <sz val="10"/>
        <color theme="1"/>
        <rFont val="Calibri"/>
      </rPr>
      <t>Search Placeholder(10h-12h): 09/05, 10/05
Hometop banner(10-12): 09/05, 10/05
Static banner(4): 07/05, 08/05</t>
    </r>
  </si>
  <si>
    <r>
      <rPr>
        <b/>
        <sz val="10"/>
        <color theme="1"/>
        <rFont val="Calibri"/>
      </rPr>
      <t xml:space="preserve">1 Win 4:
</t>
    </r>
    <r>
      <rPr>
        <sz val="10"/>
        <color theme="1"/>
        <rFont val="Calibri"/>
      </rPr>
      <t>Search Placeholder(10h-12h): 09/05, 10/05
Hometop banner(10-12): 09/05, 10/05
Static banner(4): 07/05, 08/05</t>
    </r>
  </si>
  <si>
    <t>w4-anh-nguyen</t>
  </si>
  <si>
    <t>Indi 13-15</t>
  </si>
  <si>
    <t>Starbucks Khao Deal
Giảm 30% + Voucher 50k
Scheme: Giảm 30% các món:
- Salted Caramel Cold Foam Dolce Espresso
- Coconut Dolce Espresso
Voucher: STARBUCKS38K giảm 38k mbs 200k
STARBUCKS50BAU giảm 50k mbs 300k
Location: NW
Timeline: 13/05 - 15/05</t>
  </si>
  <si>
    <t>13/05 - 15/05</t>
  </si>
  <si>
    <t>Static banner: 14/05
Hometop banner (0h-12h): 14/05
Bottom banner: 15/05</t>
  </si>
  <si>
    <r>
      <rPr>
        <sz val="10"/>
        <rFont val="Calibri"/>
      </rPr>
      <t xml:space="preserve">6/5 </t>
    </r>
    <r>
      <rPr>
        <u/>
        <sz val="10"/>
        <color rgb="FF1155CC"/>
        <rFont val="Calibri"/>
      </rPr>
      <t>https://drive.google.com/drive/u/0/folders/1E9CvlTLDphFU9SdZOXdpWL0F790SNW_Z</t>
    </r>
  </si>
  <si>
    <t>sj-cf-starbucks</t>
  </si>
  <si>
    <t>Indi 20-25</t>
  </si>
  <si>
    <t>Starbucks Khao Deal
Giảm 30% + Voucher 50k
Scheme: Giảm 30% Frappuccino CAT
Voucher: STARBUCKS50K giảm 17% cap 50k
Location: NW
Timeline: 20/05 - 25/05</t>
  </si>
  <si>
    <t>20/05 - 25/05</t>
  </si>
  <si>
    <t xml:space="preserve">HTC (0h-8h): 20/05
Bottom banner: 21/05
Floating (6h-10h): 22/05
</t>
  </si>
  <si>
    <t>SPH (5h-10h): 20/05
Bottom banner: 21/05
Floating (6h-10h): 22/05</t>
  </si>
  <si>
    <r>
      <rPr>
        <sz val="10"/>
        <rFont val="Calibri"/>
      </rPr>
      <t xml:space="preserve">09/05	</t>
    </r>
    <r>
      <rPr>
        <u/>
        <sz val="10"/>
        <color rgb="FF1155CC"/>
        <rFont val="Calibri"/>
      </rPr>
      <t>https://drive.google.com/drive/u/0/folders/18RqjZzHl4jMS12INVGRscryY3uBiXbvV</t>
    </r>
  </si>
  <si>
    <t>sj-cf-starbucks-50</t>
  </si>
  <si>
    <t>BOGO 5.5</t>
  </si>
  <si>
    <t>KATINAT KHAO KATIES
Mua 1 tặng 1 + voucher 50k
Mua 1 Bơ Già Dừa Non size S tặng Oolong Nướng Sữa size S
Giá gốc 99k
Giá giảm 55k
KATINAT50K giảm 20% cap 50k mbs 60k
55BRANDFS freeship 15k
Timeline: 05/05
Location: NW</t>
  </si>
  <si>
    <t>https://drive.google.com/drive/u/0/folders/1I1HWxU00Wx4R5OIQQhhJd0I1c05cAFcZ</t>
  </si>
  <si>
    <t>jb-katinat-bogo</t>
  </si>
  <si>
    <t>Ads 1K</t>
  </si>
  <si>
    <r>
      <rPr>
        <sz val="10"/>
        <color theme="1"/>
        <rFont val="Calibri"/>
      </rPr>
      <t xml:space="preserve">KATINAT TẶNG MÓN 1K + voucher 50k
Scheme: Tặng Cam Quế Hồng Đài/Taro Coco/Mê Dừa Non (1k MBS 149k)
Giới hạn 1 phần/đơn, giá gốc 54k
Voucher: </t>
    </r>
    <r>
      <rPr>
        <strike/>
        <sz val="10"/>
        <color theme="1"/>
        <rFont val="Calibri"/>
      </rPr>
      <t>KATINAT50K giảm 20% cap 50k mbs 60k</t>
    </r>
    <r>
      <rPr>
        <sz val="10"/>
        <color theme="1"/>
        <rFont val="Calibri"/>
      </rPr>
      <t xml:space="preserve">
</t>
    </r>
    <r>
      <rPr>
        <sz val="10"/>
        <color rgb="FF0000FF"/>
        <rFont val="Calibri"/>
      </rPr>
      <t>KATINAT25K giảm 25k mbs 100k
KATINAT40K giảm 40k mbs 150k
KATINAT50A giảm 50k mbs 200k</t>
    </r>
    <r>
      <rPr>
        <sz val="10"/>
        <color theme="1"/>
        <rFont val="Calibri"/>
      </rPr>
      <t xml:space="preserve">
Location: NW
Timeline: 09/05</t>
    </r>
  </si>
  <si>
    <t>Static banner: 09/05
SPF Page: 09/05</t>
  </si>
  <si>
    <t>https://drive.google.com/drive/u/0/folders/1nSzal8iGsMPAdcTSlFKZpDgwT04RFgFm</t>
  </si>
  <si>
    <t>v-katinat-cf</t>
  </si>
  <si>
    <t>BAU bơ dừa 55K</t>
  </si>
  <si>
    <r>
      <rPr>
        <sz val="10"/>
        <color theme="1"/>
        <rFont val="Calibri"/>
      </rPr>
      <t xml:space="preserve">Key mess: KATINAT free upsize +voucher 50k
Scheme: Free upsize bơ già dừa non
- Mua Bơ Già Dừa Non size L (69k) với giá size S (55k)
- Áp dụng 1 phần mỗi đơn
Voucher: </t>
    </r>
    <r>
      <rPr>
        <strike/>
        <sz val="10"/>
        <color theme="1"/>
        <rFont val="Calibri"/>
      </rPr>
      <t>KATINAT50K giảm 20% cap 50k mbs 60k</t>
    </r>
    <r>
      <rPr>
        <sz val="10"/>
        <color theme="1"/>
        <rFont val="Calibri"/>
      </rPr>
      <t xml:space="preserve">
</t>
    </r>
    <r>
      <rPr>
        <sz val="10"/>
        <color rgb="FF0000FF"/>
        <rFont val="Calibri"/>
      </rPr>
      <t>KATINAT25K giảm 25k mbs 100k
KATINAT40K giảm 40k mbs 150k
KATINAT50A giảm 50k mbs 220k</t>
    </r>
    <r>
      <rPr>
        <sz val="10"/>
        <color theme="1"/>
        <rFont val="Calibri"/>
      </rPr>
      <t xml:space="preserve">
Location: NW
Timeline: </t>
    </r>
    <r>
      <rPr>
        <sz val="10"/>
        <color rgb="FF0000FF"/>
        <rFont val="Calibri"/>
      </rPr>
      <t>06/05 - 08/05, 12/05 - 16/05, 19/05 - 21/05, 26/05 - 29/05</t>
    </r>
  </si>
  <si>
    <t>06/05 - 08/05, 12/05 - 16/05, 19/05 - 21/05, 26/05 - 29/05</t>
  </si>
  <si>
    <t>HTC #2nd scroll (12h-16h): 08/05
HTC #2nd scroll (17h-24h): 12/05
HTC #2nd scroll (8h-13h): 21/05
HTC #2nd scroll (16h-24h): 06/05
Hometop banner (12h-24h): 07/05, 19/05
Flash sale banner: 13/05
SPF Page: 14/05
Bottom banner: 16/05
Story IG SPF: 20/05
Floating (13h-16h): 26/05
SPH (14h-17h): 28/05</t>
  </si>
  <si>
    <t>Floating (13h-16h): 08/05, 21/05
SPH (14h-17h): 12/05
HTC #2nd scroll (16h-24h): 06/05
Hometop banner (12h-24h): 07/05, 19/05
Flash sale banner: 13/05
SPF Page: 14/05
Bottom banner: 16/05
Story IG SPF: 20/05
Floating (13h-16h): 26/05
SPH (14h-17h): 28/05</t>
  </si>
  <si>
    <r>
      <rPr>
        <sz val="10"/>
        <rFont val="Calibri"/>
      </rPr>
      <t xml:space="preserve">5/5 </t>
    </r>
    <r>
      <rPr>
        <u/>
        <sz val="10"/>
        <color rgb="FF1155CC"/>
        <rFont val="Calibri"/>
      </rPr>
      <t xml:space="preserve">https://drive.google.com/drive/u/0/folders/1zdZGnak8GdrSm2GnYQLJUs_LFBkC39pz
</t>
    </r>
    <r>
      <rPr>
        <sz val="10"/>
        <rFont val="Calibri"/>
      </rPr>
      <t xml:space="preserve">SPH nếu link trên chưa có: </t>
    </r>
    <r>
      <rPr>
        <u/>
        <sz val="10"/>
        <color rgb="FF1155CC"/>
        <rFont val="Calibri"/>
      </rPr>
      <t>https://drive.google.com/file/d/19-LbYgMJK30YL38RyVyxZvC9V10EcKOO/view?usp=drive_link</t>
    </r>
  </si>
  <si>
    <t>jb-katinat-50k</t>
  </si>
  <si>
    <t>27-31.5</t>
  </si>
  <si>
    <t>Key mess: Giảm 20% best sellers
Scheme:Combo 20% - 2 ly size L
Ly 1 : 
_ Trà Sữa Nguyên Lá L65
_ Zen Matcha Latte L79
_ Gentle Hojicha Oatmilk L89
Ly 2 : 
_ Matcha Latte L65
_ Zen Matcha Oatmilk L89
_ Marble Caffè Oatmilk L82
 Giá gốc: 130 -&gt; 104
Voucher:
CHEESE25 giảm 25% cap 25k
CHEESE35 giảm 35k mbs 200k
CHEESE50 giảm 50k mbs 280k
- Location: NW
- Timeline: 27/05 - 30/05</t>
  </si>
  <si>
    <t>27/05 - 30/05</t>
  </si>
  <si>
    <t>https://drive.google.com/drive/folders/1T9N7mIOPyF2Jyiil84_LVTbc615n7TEL</t>
  </si>
  <si>
    <t>jb-cheese-cf</t>
  </si>
  <si>
    <t>Spike 5.5</t>
  </si>
  <si>
    <t>Key mess: Giảm 30% + voucher 50k
Scheme COMBO -30% 
Ly 1: 
Trà Sữa Nguyên Lá (L) 65
Matcha Latte (L) 69
Gentle Matcha Young Coconut M69
Ly 2:
Gentle Hojicha Latte (L) 75
Trà Sữa Lài (L) 65
Gentle Matcha L75 (Matcha Coco Clound  L79)
Giá gốc: 140,000đ -&gt; 98,000đ
Voucher:
CHEESE25 giảm 25% cap 25k
CHEESE35 giảm 35k mbs 200k
CHEESE50 giảm 50k mbs 280k
- Location: NW
- Timeline: 05/05 - 06/05</t>
  </si>
  <si>
    <t>05/05 - 06/05</t>
  </si>
  <si>
    <t>Story IG SPF (06/05)</t>
  </si>
  <si>
    <t>jb-cheese-30</t>
  </si>
  <si>
    <t>12-14.5</t>
  </si>
  <si>
    <t>Key mess: Giảm 20% + voucher 50k
Gạch Giá 20%
 - Gentle Hojicha (S) 55 -&gt; 44
-  Matcha Tofu Matcha (M) 65 -&gt; 52
- Dịu Vân Dừa Non (M): 79 -&gt; 64
Voucher:
CHEESE25 giảm 25% cap 25k
CHEESE35 giảm 35k mbs 200k
CHEESE50 giảm 50k mbs 280k
- Location: NW
- Timeline: 12/05 - 14/05</t>
  </si>
  <si>
    <t>Bottom banner: 13/05</t>
  </si>
  <si>
    <t>jb-cheese-20</t>
  </si>
  <si>
    <t>Bread cate</t>
  </si>
  <si>
    <t>BAU 30k</t>
  </si>
  <si>
    <t>Key message: Chào ngày mới, khao bữa sáng giảm 30k
Scheme: Giảm 20% cap 30k cà phê và bánh mì từ 0h-10h
Nhập KHAOBUASANG30 giảm 20% cap 30k
Áp dụng cho các quán trong danh sách
Timline: 06/05 - 31/05</t>
  </si>
  <si>
    <t>06/05 - 31/05</t>
  </si>
  <si>
    <t>https://docs.google.com/spreadsheets/d/11Kvcc0doxO3a-YvK2epR6j0n6-nAXFmqUI-5CdGfR6E/edit?gid=669628510#gid=669628510&amp;range=B7:B737</t>
  </si>
  <si>
    <r>
      <rPr>
        <sz val="10"/>
        <rFont val="Calibri"/>
      </rPr>
      <t xml:space="preserve">HCM dùng </t>
    </r>
    <r>
      <rPr>
        <u/>
        <sz val="10"/>
        <color rgb="FF1155CC"/>
        <rFont val="Calibri"/>
      </rPr>
      <t>https://drive.google.com/drive/u/0/folders/1D6Mfj6-mPsk-Vcwx9QTfq03bsD5xk43e</t>
    </r>
    <r>
      <rPr>
        <sz val="10"/>
        <rFont val="Calibri"/>
      </rPr>
      <t xml:space="preserve">
HN dùng </t>
    </r>
    <r>
      <rPr>
        <u/>
        <sz val="10"/>
        <color rgb="FF1155CC"/>
        <rFont val="Calibri"/>
      </rPr>
      <t>https://drive.google.com/drive/u/0/folders/1xBSpzDn014gdp3Ia8wEOu-b8oT9sZqEW</t>
    </r>
  </si>
  <si>
    <t>jb-khao-bua-sang</t>
  </si>
  <si>
    <r>
      <rPr>
        <sz val="10"/>
        <color theme="1"/>
        <rFont val="Calibri"/>
      </rPr>
      <t xml:space="preserve">- Key Meassage: </t>
    </r>
    <r>
      <rPr>
        <b/>
        <sz val="10"/>
        <color theme="1"/>
        <rFont val="Calibri"/>
      </rPr>
      <t xml:space="preserve">Chú Long Mời Deal Giải Nhiệt 
GIẢM 50% + Voucher 99k </t>
    </r>
    <r>
      <rPr>
        <sz val="10"/>
        <color theme="1"/>
        <rFont val="Calibri"/>
      </rPr>
      <t xml:space="preserve">
- Scheme:
+ Cà Phê giảm 50% và Trà trái cây giảm 50%, cụ thể
Cà Phê Muối
Cà Phê Dừa
Cà Phê Kem Phô Mai
Trà Me
Trà Đác Thơm
Trà Tắc Xí Muội
+ Voucher  giảm thêm đến 99,000Đ
SIEUTIEC20 giảm 20k cho đơn 50k 
SIEUTIEC30 giảm 30k cho đơn 70k 
SIEUTIEC40 giảm 40k cho đơn 100k 
SIEUTIEC50 giảm 50k đơn 140k 
SIEUTIEC70 giảm 70k cho đơn 200k
SIEUTIEC99 giảm 99k cho đơn 250k
 Timeline: 20-23/5
 Location: NW (HCM, HN, Đà Nẵng, Bình Dương, Vũng Tàu, Cần Thơ, Phan Thiết, Long An, Long Xuyên, Mỹ Tho, Cà Mau, Bình Phước, Tây Ninh, Vĩnh Long, Bình Thuận, Kiên Giang)</t>
    </r>
  </si>
  <si>
    <t>20/05-23/05</t>
  </si>
  <si>
    <t>Màu sắc tươi sáng, trẻ trung năng động, element summer, nổi bật keymess và sku
Sắp xếp các ly nước hài hòa với nhau, không tách biệt
Background mùa hè</t>
  </si>
  <si>
    <t>Cà Phê Kem Phô Mai
Cà Phê Muối
Trà Me
Trà Tắc Xí Muội</t>
  </si>
  <si>
    <t xml:space="preserve">Hometop # 10-12: 21/5, 22/5
Static banner #4: 22/5, 23/5
Search Placeholder - 2 slots: 14h-17h 20/5, 21/5
</t>
  </si>
  <si>
    <r>
      <rPr>
        <sz val="10"/>
        <rFont val="Calibri"/>
      </rPr>
      <t xml:space="preserve">Deadline 8/5
</t>
    </r>
    <r>
      <rPr>
        <u/>
        <sz val="10"/>
        <color rgb="FF1155CC"/>
        <rFont val="Calibri"/>
      </rPr>
      <t>https://drive.google.com/drive/u/0/folders/1Sk1Wc4zzy8KQvdE0smnZAUFYrasHcKu5</t>
    </r>
    <r>
      <rPr>
        <sz val="10"/>
        <rFont val="Calibri"/>
      </rPr>
      <t xml:space="preserve"> </t>
    </r>
  </si>
  <si>
    <t>w4-cf-chu-long-99</t>
  </si>
  <si>
    <t>Indi_May</t>
  </si>
  <si>
    <t>Combo Gong Cha x Genshin Impact độc quyền 149K 
- Gồm 01 thức uống (Size L) + 1 Sticker + 1 Túi giấy + 1 card in-game rewards + 1 túi mù quà tặng
- Danh sách thức uống áp dụng: Hồng Trà Mây Xuân/ Cheese Brulee Oolong Mây/ Trà sữa Oolong/ Hokkaido/ Trà Oolong vải/ Trà đen đào</t>
  </si>
  <si>
    <t>05/05 - 22/05</t>
  </si>
  <si>
    <t>jb-gongcha-genshin</t>
  </si>
  <si>
    <t>M2T1 22-23.5</t>
  </si>
  <si>
    <r>
      <rPr>
        <sz val="10"/>
        <color theme="1"/>
        <rFont val="Calibri"/>
      </rPr>
      <t xml:space="preserve">Key mess: Mở tiệc matcha
Mua 2 Tặng 1 + Voucher 50k
Scheme:
- Mua 2 tặng 1: Mua 2 Iki Matcha Tàu Hủ tặng 1 Iki Matcha Latte
</t>
    </r>
    <r>
      <rPr>
        <strike/>
        <sz val="10"/>
        <color theme="1"/>
        <rFont val="Calibri"/>
      </rPr>
      <t xml:space="preserve">- Matcha Đồng giá 49k: Iki Matcha Tàu Hủ/ Iki Matcha Latte giảm còn 49k
</t>
    </r>
    <r>
      <rPr>
        <sz val="10"/>
        <color theme="1"/>
        <rFont val="Calibri"/>
      </rPr>
      <t xml:space="preserve">
Voucher: </t>
    </r>
    <r>
      <rPr>
        <strike/>
        <sz val="10"/>
        <color theme="1"/>
        <rFont val="Calibri"/>
      </rPr>
      <t>KATINAT50K giảm 20% cap 50k mbs 60k</t>
    </r>
    <r>
      <rPr>
        <sz val="10"/>
        <color theme="1"/>
        <rFont val="Calibri"/>
      </rPr>
      <t xml:space="preserve">
</t>
    </r>
    <r>
      <rPr>
        <sz val="10"/>
        <color rgb="FF0000FF"/>
        <rFont val="Calibri"/>
      </rPr>
      <t>KATINAT25K giảm 25k mbs 100k
KATINAT40K giảm 40k mbs 150k
KATINAT50A giảm 50k mbs 200k</t>
    </r>
    <r>
      <rPr>
        <sz val="10"/>
        <color theme="1"/>
        <rFont val="Calibri"/>
      </rPr>
      <t xml:space="preserve">
Location: NW
Timeline: 22/05 - 23/05</t>
    </r>
  </si>
  <si>
    <t>22/05 - 23/05</t>
  </si>
  <si>
    <t>HTC (12h-20h): 22/05
Floating (6h-10h): 23/05
Flash sale banner: 23/05
Hometop banner (12h-24h): 23/05</t>
  </si>
  <si>
    <t>HTC (12h-20h): 22/05
Floating (13h-16h): 23/05
Flash sale banner: 23/05
Hometop banner (12h-24h): 23/05</t>
  </si>
  <si>
    <t>HTC (8h-16h): 22/05
Floating (13h-16h): 23/05
Flash sale banner: 23/05
Hometop banner (12h-24h): 23/05</t>
  </si>
  <si>
    <r>
      <rPr>
        <sz val="10"/>
        <rFont val="Calibri"/>
      </rPr>
      <t xml:space="preserve">12/5 </t>
    </r>
    <r>
      <rPr>
        <u/>
        <sz val="10"/>
        <color rgb="FF1155CC"/>
        <rFont val="Calibri"/>
      </rPr>
      <t>https://drive.google.com/drive/u/0/folders/1a0y2E9UDfb9oAyq2t6XoMXsYtDi-NVE5</t>
    </r>
  </si>
  <si>
    <t>v-katinat--tea-house</t>
  </si>
  <si>
    <t>Ads 30.5</t>
  </si>
  <si>
    <r>
      <rPr>
        <sz val="10"/>
        <color theme="1"/>
        <rFont val="Calibri"/>
      </rPr>
      <t xml:space="preserve">Key mess: Mở tiệc matcha
Mua 2 Tặng 1 + Voucher 50k
Scheme:
- Mua 2 tặng 1: Mua 2 Iki Matcha Tàu Hủ tặng 1 Iki Matcha Latte
</t>
    </r>
    <r>
      <rPr>
        <strike/>
        <sz val="10"/>
        <color theme="1"/>
        <rFont val="Calibri"/>
      </rPr>
      <t xml:space="preserve">- Matcha Đồng giá 49k: Iki Matcha Tàu Hủ/ Iki Matcha Latte giảm còn 49k
</t>
    </r>
    <r>
      <rPr>
        <sz val="10"/>
        <color theme="1"/>
        <rFont val="Calibri"/>
      </rPr>
      <t xml:space="preserve">
Voucher: </t>
    </r>
    <r>
      <rPr>
        <strike/>
        <sz val="10"/>
        <color theme="1"/>
        <rFont val="Calibri"/>
      </rPr>
      <t>KATINAT50K giảm 20% cap 50k mbs 60k</t>
    </r>
    <r>
      <rPr>
        <sz val="10"/>
        <color theme="1"/>
        <rFont val="Calibri"/>
      </rPr>
      <t xml:space="preserve">
</t>
    </r>
    <r>
      <rPr>
        <sz val="10"/>
        <color rgb="FF0000FF"/>
        <rFont val="Calibri"/>
      </rPr>
      <t>KATINAT25K giảm 25k mbs 100k
KATINAT40K giảm 40k mbs 150k
KATINAT50A giảm 50k mbs 200k</t>
    </r>
    <r>
      <rPr>
        <sz val="10"/>
        <color theme="1"/>
        <rFont val="Calibri"/>
      </rPr>
      <t xml:space="preserve">
Location: NW
Timeline: 30/05</t>
    </r>
  </si>
  <si>
    <t>30/05</t>
  </si>
  <si>
    <t>SPH (14h-17h): 30/05
Hometop banner (12h-24h): 30/05</t>
  </si>
  <si>
    <r>
      <rPr>
        <sz val="10"/>
        <rFont val="Calibri"/>
      </rPr>
      <t xml:space="preserve">12/5 </t>
    </r>
    <r>
      <rPr>
        <u/>
        <sz val="10"/>
        <color rgb="FF1155CC"/>
        <rFont val="Calibri"/>
      </rPr>
      <t>https://drive.google.com/drive/u/0/folders/1a0y2E9UDfb9oAyq2t6XoMXsYtDi-NVE5</t>
    </r>
  </si>
  <si>
    <t>v-katinat-50</t>
  </si>
  <si>
    <t>27-29.5</t>
  </si>
  <si>
    <r>
      <rPr>
        <sz val="10"/>
        <color theme="1"/>
        <rFont val="Calibri"/>
      </rPr>
      <t xml:space="preserve">Key message: (Độc quyền ShopeeFood) Combo 2 Ly Cà Phê Caramen Muối chỉ 89k
</t>
    </r>
    <r>
      <rPr>
        <b/>
        <sz val="10"/>
        <color theme="1"/>
        <rFont val="Calibri"/>
      </rPr>
      <t>Scheme</t>
    </r>
    <r>
      <rPr>
        <sz val="10"/>
        <color theme="1"/>
        <rFont val="Calibri"/>
      </rPr>
      <t xml:space="preserve">:  Giảm 30% combo 2 ly Salted Caramel Cold Foam Dolce Espresso ( 174k --&gt; 121,8k)
</t>
    </r>
    <r>
      <rPr>
        <b/>
        <sz val="10"/>
        <color theme="1"/>
        <rFont val="Calibri"/>
      </rPr>
      <t xml:space="preserve">Voucher
</t>
    </r>
    <r>
      <rPr>
        <sz val="10"/>
        <color theme="1"/>
        <rFont val="Calibri"/>
      </rPr>
      <t>STARBUCKSVIP giảm 32,8k mbs 121k =&gt; Combo 2 ly chỉ 89k
STARBUCKS50BAU giảm 50k mbs 250k
Timeline: 27 - 29 May
Location: NW</t>
    </r>
  </si>
  <si>
    <t>27/05 - 29/05</t>
  </si>
  <si>
    <t>https://docs.google.com/spreadsheets/d/15Le21ONpu4fWEW-6-atFtx45ItzyUv8pgSFiOZaDgJA/edit?gid=1272048976#gid=1272048976&amp;range=A:A</t>
  </si>
  <si>
    <t>HTC (6h-10h &amp; 14h-18h): 28/05
Hometop banner: 27/05, 28/05
Static banner: 28/05, 29/05
Flash sale banner: 27/05
Floating (6h-10h): 27/08, 28/08
Pop-up (6h-10h): 29/08
Social
SPF Page: 27/05
Story SPF IG: 28/05</t>
  </si>
  <si>
    <t>HTC (6h-10h &amp; 14h-18h): 28/05
Hometop banner: 27/05, 29/05
Static banner: 28/05, 29/05
Flash sale banner: 27/05
Floating (6h-10h): 27/08, 28/08
Pop-up (6h-10h): 29/08
Social
SPF Page: 27/05
Story SPF IG: 28/05</t>
  </si>
  <si>
    <t>HTC (6h-10h &amp; 13h-17h): 28/05
Hometop banner: 27/05, 29/05
Static banner: 28/05, 29/05
Flash sale banner: 27/05
Floating (6h-10h): 27/08, 28/08
Pop-up (6h-10h): 29/08
Social
SPF Page: 27/05
Story SPF IG: 28/05</t>
  </si>
  <si>
    <r>
      <rPr>
        <sz val="10"/>
        <rFont val="Calibri"/>
      </rPr>
      <t xml:space="preserve">Deadline 15/5
</t>
    </r>
    <r>
      <rPr>
        <u/>
        <sz val="10"/>
        <color rgb="FF1155CC"/>
        <rFont val="Calibri"/>
      </rPr>
      <t>https://drive.google.com/drive/u/0/folders/1UNm89rYz9lkbteDHbkVJeOHSGPr_kTiT</t>
    </r>
    <r>
      <rPr>
        <sz val="10"/>
        <rFont val="Calibri"/>
      </rPr>
      <t xml:space="preserve"> </t>
    </r>
  </si>
  <si>
    <t>sv-starbucks-89k</t>
  </si>
  <si>
    <t>89k</t>
  </si>
  <si>
    <t>Key mess: Phúc Long khao món 35k
Scheme: Phúc Long khao combo 2 ly 89k
Nhập code: INDIPL18K - 18k mbs 89k
Location: NW
Timeline: 23-24/4</t>
  </si>
  <si>
    <t>23-24/04</t>
  </si>
  <si>
    <t>sj-phuclong-combo89k</t>
  </si>
  <si>
    <t>Súp Cua Mộc</t>
  </si>
  <si>
    <t>Jun.CB8</t>
  </si>
  <si>
    <r>
      <rPr>
        <sz val="10"/>
        <color theme="1"/>
        <rFont val="Calibri"/>
      </rPr>
      <t>- Key message:</t>
    </r>
    <r>
      <rPr>
        <b/>
        <sz val="10"/>
        <color theme="1"/>
        <rFont val="Calibri"/>
      </rPr>
      <t xml:space="preserve"> Súp Mộc Khao Món 1k</t>
    </r>
    <r>
      <rPr>
        <sz val="10"/>
        <color theme="1"/>
        <rFont val="Calibri"/>
      </rPr>
      <t xml:space="preserve">
- Scheme : 1 món súp đơn 25k -&gt; 1k (được chọn lựa : Súp Thanh Cua , Súp Gà Nấm, Súp Bắc Thảo, Súp Heo)
+ Súp Mộc Tặng Món 1K, Giới hạn 1 bill/ lượt đặt. MBS : 22k
+ Code: Full bộ SIEUTIEC
- Timeline: 16/06-18/06
- Location: HCM</t>
    </r>
  </si>
  <si>
    <t>16/06-18/06</t>
  </si>
  <si>
    <t>https://docs.google.com/spreadsheets/d/1iZ462UZ1ASN7DVNuFgACRk0g6TjxA-B9VdSFwA3I6tM/edit#gid=1184541345</t>
  </si>
  <si>
    <r>
      <rPr>
        <sz val="10"/>
        <rFont val="Calibri"/>
      </rPr>
      <t xml:space="preserve">Adapt </t>
    </r>
    <r>
      <rPr>
        <u/>
        <sz val="10"/>
        <color rgb="FF1155CC"/>
        <rFont val="Calibri"/>
      </rPr>
      <t>KV cũ</t>
    </r>
    <r>
      <rPr>
        <sz val="10"/>
        <rFont val="Calibri"/>
      </rPr>
      <t xml:space="preserve"> :
- Fix size logo 
- Thiết kế thêm size SPH </t>
    </r>
  </si>
  <si>
    <r>
      <rPr>
        <b/>
        <sz val="10"/>
        <color theme="1"/>
        <rFont val="Calibri"/>
      </rPr>
      <t xml:space="preserve">Combo 8:
</t>
    </r>
    <r>
      <rPr>
        <sz val="10"/>
        <color theme="1"/>
        <rFont val="Calibri"/>
      </rPr>
      <t>Bottom Banner (4-6): 16/06 -18/06
SPH(10h-12h): 16/06, 17/06</t>
    </r>
  </si>
  <si>
    <r>
      <rPr>
        <sz val="10"/>
        <rFont val="Calibri"/>
      </rPr>
      <t xml:space="preserve">Deadline 4/6
</t>
    </r>
    <r>
      <rPr>
        <u/>
        <sz val="10"/>
        <color rgb="FF1155CC"/>
        <rFont val="Calibri"/>
      </rPr>
      <t>https://drive.google.com/drive/u/0/folders/1jhz1RN8Q3kO_6Nco6A1EIRUrQSLUoWPp</t>
    </r>
    <r>
      <rPr>
        <sz val="10"/>
        <rFont val="Calibri"/>
      </rPr>
      <t xml:space="preserve"> </t>
    </r>
  </si>
  <si>
    <t>a-sup-cua-moc</t>
  </si>
  <si>
    <t>01-04/06</t>
  </si>
  <si>
    <t xml:space="preserve">"Key message:  ĐỘC QUYỀN - KFC KHAO DEAL HÈ RỰC RỠ 3 GÀ RÁN CHỈ 54.000 ĐỒNG
Combo 3 Gà giá gốc 104k, Nhập code  SVIPKFC50 giảm 50k cho đơn 100k =&gt; Combo 3 Gà giảm còn 54K"		</t>
  </si>
  <si>
    <t>HTC  8H	10h-14h 18h-24h 02/06
Hometop # 1-3	01/06, 03/06
Static banner # 1-3	02/06 04/06
Flash Sale Banner #1-4	03/06
Floating 3H	10h-13h 03/06, 16h-19h 04/06
Popup 3H	10h-13h 04/06
Social or KOL	FB SPF 11h 01/06</t>
  </si>
  <si>
    <r>
      <rPr>
        <sz val="10"/>
        <rFont val="Calibri"/>
      </rPr>
      <t xml:space="preserve">Deadline 26/5
</t>
    </r>
    <r>
      <rPr>
        <u/>
        <sz val="10"/>
        <color rgb="FF1155CC"/>
        <rFont val="Calibri"/>
      </rPr>
      <t>https://drive.google.com/drive/u/0/folders/1rlts8p_VrXWcQ_oHWXLjA_yA3LxSinS9</t>
    </r>
    <r>
      <rPr>
        <sz val="10"/>
        <rFont val="Calibri"/>
      </rPr>
      <t xml:space="preserve"> </t>
    </r>
  </si>
  <si>
    <t>sv-kfc-54k</t>
  </si>
  <si>
    <t>27-29/06</t>
  </si>
  <si>
    <t xml:space="preserve">"Key message:  ĐỘC QUYỀN - KFC KHAO TIỆC 6 MÓN CHỈ 72.000 ĐỒNG 
Combo Độc Quyền: 3 miếng Gà + 1 Khoai Tây Chiên (R) + 2 ly Pepsi (M) Giá gốc 154K giảm còn 122K, Nhập code:   SVIPKFC50 giảm 50k cho đơn 100k  =&gt; 72K"		</t>
  </si>
  <si>
    <t>HTC  8H	10h-24h 29/06
Hometop # 1-3	27/06 28/06
Static banner # 1-3	29/06
Flash Sale Banner #1-4	29/06
Floating 3H	16h-19h 28/06
Popup 3H	10h-13h 29/06
Social or KOL	FB SPF 11h30 27/06</t>
  </si>
  <si>
    <r>
      <rPr>
        <sz val="10"/>
        <rFont val="Calibri"/>
      </rPr>
      <t xml:space="preserve">Deadline 17/6
</t>
    </r>
    <r>
      <rPr>
        <u/>
        <sz val="10"/>
        <color rgb="FF1155CC"/>
        <rFont val="Calibri"/>
      </rPr>
      <t>https://drive.google.com/drive/u/0/folders/1lCGMB8OUxrz8c0f-icnXB9gNBY6C625a</t>
    </r>
    <r>
      <rPr>
        <sz val="10"/>
        <rFont val="Calibri"/>
      </rPr>
      <t xml:space="preserve"> </t>
    </r>
  </si>
  <si>
    <t>20-22/06</t>
  </si>
  <si>
    <r>
      <rPr>
        <b/>
        <sz val="10"/>
        <color rgb="FFFF0000"/>
        <rFont val="Calibri"/>
      </rPr>
      <t>Key mess: 10 miếng gà Pop Wings
Chỉ 115k</t>
    </r>
    <r>
      <rPr>
        <sz val="10"/>
        <color theme="1"/>
        <rFont val="Calibri"/>
      </rPr>
      <t xml:space="preserve">
Details scheme: 10 Cánh Tỏi Gà Pop Wings vị nguyên bản (giòn cay) gía gốc 185k 
Áp dụng code POPEYES70 (giảm ngay 70k cho đơn hàng 185k) 
=&gt; 10 miếng chỉ còn 115k
Bên cạnh đó Popeyes cũng khao combo siêu đậm mua 1 tặng 1:
Mua Combo A  [Mua Combo A: 2 Gà Tắm Nước Mắm/ 4 Gà Cánh Tỏi PopWings + 1 Khoai Tây Chiên (vừa) + 1 Nước ngọt] 
Tặng Combo B [Combo: 1 Mì Ý Phô Mai + 1 Gà Popcorn + 1 Bắp Cải Trộn (Vừa) + 1 Nước ngọt]
Giá gốc: 270k
Giá bán chỉ: 164k 
SVIPPOPEYES100 100K MBS 350k</t>
    </r>
  </si>
  <si>
    <r>
      <rPr>
        <sz val="10"/>
        <rFont val="Calibri"/>
      </rPr>
      <t xml:space="preserve">Danh sách ID Mex: </t>
    </r>
    <r>
      <rPr>
        <u/>
        <sz val="10"/>
        <color rgb="FF1155CC"/>
        <rFont val="Calibri"/>
      </rPr>
      <t>https://docs.google.com/spreadsheets/d/1KmfXaYNxTvOqlFm0awngGgwSbAkphKf3/edit#gid=264214317</t>
    </r>
  </si>
  <si>
    <t>HTC  8H	"10h-24h 21/06
OTH 19/06"
Hometop # 1-3	20/06 22/06
Static banner # 1-3	Bottom 19/06 21/06
Flash Sale Banner #1-4	20/06
Floating 3H	"10h-13h 22/06
16h-19h 22/06 OTH"
Popup 3H	"10h-13h 20/06
10h-13h 19/06 OTH"
Social or KOL	FB SPF 11h 20/06</t>
  </si>
  <si>
    <r>
      <rPr>
        <sz val="10"/>
        <rFont val="Calibri"/>
      </rPr>
      <t xml:space="preserve">Deadline 10/6
</t>
    </r>
    <r>
      <rPr>
        <u/>
        <sz val="10"/>
        <color rgb="FF1155CC"/>
        <rFont val="Calibri"/>
      </rPr>
      <t>https://drive.google.com/drive/u/0/folders/187rgqQPbHsDyAqwi_E-t8k8ZJurpWXGl</t>
    </r>
    <r>
      <rPr>
        <sz val="10"/>
        <rFont val="Calibri"/>
      </rPr>
      <t xml:space="preserve"> </t>
    </r>
  </si>
  <si>
    <t>sv-deal-popeyes</t>
  </si>
  <si>
    <t>05-08/06</t>
  </si>
  <si>
    <t>"GÀ RÁN POPEYES
 MUA 1 TẶNG 1 + Voucher 100k
""Mua Combo A: 2 Gà Tắm Nước Mắm/ 4 Gà Cánh Tỏi PopWings + 1 Khoai Tây Chiên (vừa) + 1 Nước ngọt 
Tặng Combo B: 1 MÌ Ý Phô Mai + 1 Gà Popcorn + 1 Bắp Cải Trộn (vừa) + 1 Nước ngọt Giá gốc: 270,000VND-&gt; Giảm 164.000
SVIPPOPEYES100 100K MBS 350k</t>
  </si>
  <si>
    <r>
      <rPr>
        <sz val="10"/>
        <rFont val="Calibri"/>
      </rPr>
      <t xml:space="preserve">Danh sách ID Mex: </t>
    </r>
    <r>
      <rPr>
        <u/>
        <sz val="10"/>
        <color rgb="FF1155CC"/>
        <rFont val="Calibri"/>
      </rPr>
      <t>https://docs.google.com/spreadsheets/d/1KmfXaYNxTvOqlFm0awngGgwSbAkphKf3/edit#gid=264214317</t>
    </r>
  </si>
  <si>
    <t>HTC  8H	10h-14h+18h-24h 05/06
Hometop # 1-3	07/06, 08/06
Static banner # 1-3	06/06, bottom 05/06
Flash Sale Banner #1-4	05/06
Floating 3H	10h-13h 07/06
Popup 3H	16h-19h 05/06
Social or KOL	FB SPF 1-h 05/06</t>
  </si>
  <si>
    <r>
      <rPr>
        <sz val="10"/>
        <rFont val="Calibri"/>
      </rPr>
      <t xml:space="preserve">Deadline 26/5
</t>
    </r>
    <r>
      <rPr>
        <u/>
        <sz val="10"/>
        <color rgb="FF1155CC"/>
        <rFont val="Calibri"/>
      </rPr>
      <t>https://drive.google.com/drive/u/0/folders/1VztIZC1x6G9p0S5tE4TcM3JDP1rJ4T6o</t>
    </r>
    <r>
      <rPr>
        <sz val="10"/>
        <rFont val="Calibri"/>
      </rPr>
      <t xml:space="preserve"> </t>
    </r>
  </si>
  <si>
    <t>sv-popeyes-1t1</t>
  </si>
  <si>
    <t>13-15/06</t>
  </si>
  <si>
    <t xml:space="preserve">"McDONALD'S
KHAO TIỆC ĐỘC QUYỀN 6 MÓN
CHỈ 79.000 ĐỒNG                  
Scheme:        Combo 4 gà rán 2 nước, giá gốc 198k -&gt; 109k
Khoai tây chiên PS 50%, giá gốc 30k -&gt; 15k
Code MCDVIP30 30k MBS 109k
MCDVIP40  25% cap 40k MBS 100k"                </t>
  </si>
  <si>
    <t>HTC  8H	8h-24h 15/06
Hometop # 1-3	13/06 14/06
Static banner # 1-3	Bottom 13/06 14/06
Flash Sale Banner #1-4	15/06
Floating 3H	10h-13h 14/06
Popup 3H	16h-19h 13/06
Social or KOL	FB SPF 11h 13/06</t>
  </si>
  <si>
    <r>
      <rPr>
        <sz val="10"/>
        <rFont val="Calibri"/>
      </rPr>
      <t xml:space="preserve">Deadline 2/6
</t>
    </r>
    <r>
      <rPr>
        <u/>
        <sz val="10"/>
        <color rgb="FF1155CC"/>
        <rFont val="Calibri"/>
      </rPr>
      <t>https://drive.google.com/drive/u/0/folders/1EvkyjjcEY86q3zhJv4Kn-mnhsGqKlt5R</t>
    </r>
    <r>
      <rPr>
        <sz val="10"/>
        <rFont val="Calibri"/>
      </rPr>
      <t xml:space="preserve"> </t>
    </r>
  </si>
  <si>
    <t>sv-mcdonalds--79</t>
  </si>
  <si>
    <t>23-26/06</t>
  </si>
  <si>
    <t xml:space="preserve">"ĐỘC QUYỀN
McDONALD'S ƯU ĐÃI KÉP
MUA 2 TẶNG 2 + VOUCHER 70.000Đ                  
Scheme:        Combo 4 gà rán 2 nước, giá gốc 198k -&gt; 109k
MCD70 70k MBS 239k"                </t>
  </si>
  <si>
    <t>HTC  8H	10h-16h 24/06 16h-24h 25/06
Hometop # 1-3	23/06 26/06
Static banner # 1-3	24/06 25/06
Flash Sale Banner #1-4	25/06
Floating 3H	10h-13h 25/06
Popup 3H	10h-13h 24/06
Social or KOL	FB SPF 10h 23/06</t>
  </si>
  <si>
    <r>
      <rPr>
        <sz val="10"/>
        <rFont val="Calibri"/>
      </rPr>
      <t xml:space="preserve">Deadline 11/6
</t>
    </r>
    <r>
      <rPr>
        <u/>
        <sz val="10"/>
        <color rgb="FF1155CC"/>
        <rFont val="Calibri"/>
      </rPr>
      <t>https://drive.google.com/drive/u/0/folders/1Y_62IirqacagFYZRU92IYSBwPaKtLkrX</t>
    </r>
    <r>
      <rPr>
        <sz val="10"/>
        <rFont val="Calibri"/>
      </rPr>
      <t xml:space="preserve"> </t>
    </r>
  </si>
  <si>
    <t xml:space="preserve">"Pizza Hut khao deal độc quyền - Mua 1 tặng 2 + Code 100k
Scheme:
Mua Combo A tặng 01 Bánh Cuộn Phô Mai &amp; 01 Pizza Phô Mai Cao Cấp
Mua Combo B tặng 01 Mì Ý Thịt Xông Khói Sốt Kem
Mua Combo C tặng 01 Khoai Tây Chiên
SPFPHV100 100k MBS 370k"		</t>
  </si>
  <si>
    <t>HTC  8H	16h-24h 20/06 22/06
Hometop # 1-3	20/06 22/06
Static banner # 1-3	2 Bottom 21/06 22/06
Flash Sale Banner #1-4	22/06
Floating 3H	"16h-19h 22/06 HCM HN ĐN
10h-13j 20/06 OTH"
Popup 3H	"HCM 19h-22h, HN DN 16h-19h 20/06
OTH 16h-19h 22/06"
Social or KOL	FB SPF 11h3- 20/06</t>
  </si>
  <si>
    <r>
      <rPr>
        <sz val="10"/>
        <rFont val="Calibri"/>
      </rPr>
      <t xml:space="preserve">Deadline 5/6
</t>
    </r>
    <r>
      <rPr>
        <u/>
        <sz val="10"/>
        <color rgb="FF1155CC"/>
        <rFont val="Calibri"/>
      </rPr>
      <t>https://drive.google.com/drive/u/0/folders/1FjBm8pSIBqz_01-Iep1HFFlSLpuY_OCW</t>
    </r>
    <r>
      <rPr>
        <sz val="10"/>
        <rFont val="Calibri"/>
      </rPr>
      <t xml:space="preserve"> </t>
    </r>
  </si>
  <si>
    <t>sv-pizzahut-1t2</t>
  </si>
  <si>
    <t>HTC 1st Scroll 8H	16h-24h 13/06
Hometop # 5	14/06 15/06
Static banner # 1-3	Bottom 13/06 14/06
Flash Sale Banner #1-4	14/06
Floating 3H	10h-13h 13/06
Popup 3H	"16h-19h 14/06 HCM HN ĐN 
10h-13h 14/06 OTH"</t>
  </si>
  <si>
    <r>
      <rPr>
        <sz val="10"/>
        <rFont val="Calibri"/>
      </rPr>
      <t xml:space="preserve">Deadline 5/6
</t>
    </r>
    <r>
      <rPr>
        <u/>
        <sz val="10"/>
        <color rgb="FF1155CC"/>
        <rFont val="Calibri"/>
      </rPr>
      <t>https://drive.google.com/drive/u/0/folders/1FjBm8pSIBqz_01-Iep1HFFlSLpuY_OCW</t>
    </r>
    <r>
      <rPr>
        <sz val="10"/>
        <rFont val="Calibri"/>
      </rPr>
      <t xml:space="preserve"> </t>
    </r>
  </si>
  <si>
    <t>v-deal-pizzahut</t>
  </si>
  <si>
    <t>06-08/06</t>
  </si>
  <si>
    <t>HTC 1st Scroll 8H	16h-24h 08/06
Hometop # 5	07/06, 08/07
Static banner # 1-3	07/06
Flash Sale Banner #1-4	06/06
Floating 3H	16h-19h 08/06
Popup 3H	19h-22h 07/06</t>
  </si>
  <si>
    <t>v-dominos-pizza-1k</t>
  </si>
  <si>
    <t>09-12/06</t>
  </si>
  <si>
    <t xml:space="preserve">"TEXAS CHICKEN
DEAL ĐỈNH KỊCH TRẦN
COMBO 99,000Đ + VOUCHER 50,000Đ 
Scheme:
02 Miếng gà bơ tỏi &amp; thảo mộc
01 Bánh cuộn gà sốt chua ngọt
Giá gốc: 147,000đ -&gt; 99,000đ
Code VIPTEXAS30 giảm 30k MBS 99k qty 1500
code VIPTEXAS25 giàm 30% cap 25k qty 700
VIPTEXAS50 giảm 50k MBS 199k qty 200"		</t>
  </si>
  <si>
    <t>https://drive.google.com/drive/folders/1UCWCMUeBexjz2VI5szuhf3bgVQo5n-MW</t>
  </si>
  <si>
    <t>v-texas-99</t>
  </si>
  <si>
    <t>11-15/06</t>
  </si>
  <si>
    <t>"Key mes: Cơm Thố Anh Nguyễn -mua 1 tặng 1 + voucher giảm 50k
combo Mua 1 Tặng 1
Mô tả: Mua Cơm thố Đặc Biệt Bò + Gà + Xíu + Trứng tặng 1 cơm thố ốp la
Giá combo 131k-&gt;84k
VIPCTAN34 34k MBS 84k 
VIPCTAN25 50% cap 25k 
CTAN50 50k MBS 170K
SPF fund 100%
11-15/06"</t>
  </si>
  <si>
    <r>
      <rPr>
        <sz val="10"/>
        <rFont val="Calibri"/>
      </rPr>
      <t xml:space="preserve">Cơm xá xíu: </t>
    </r>
    <r>
      <rPr>
        <u/>
        <sz val="10"/>
        <color rgb="FF1155CC"/>
        <rFont val="Calibri"/>
      </rPr>
      <t xml:space="preserve">https://drive.google.com/drive/folders/1QVa56E8kKntZEevlqjQ6QGwIImK4p43y
</t>
    </r>
    <r>
      <rPr>
        <sz val="10"/>
        <rFont val="Calibri"/>
      </rPr>
      <t xml:space="preserve">Cơm thố đặc biệt </t>
    </r>
    <r>
      <rPr>
        <u/>
        <sz val="10"/>
        <color rgb="FF1155CC"/>
        <rFont val="Calibri"/>
      </rPr>
      <t xml:space="preserve">https://drive.google.com/drive/folders/1rfJRc5NojFcy1pWKc8zssJ1Y6ZOZVZ-r
</t>
    </r>
    <r>
      <rPr>
        <sz val="10"/>
        <rFont val="Calibri"/>
      </rPr>
      <t xml:space="preserve">Món thêm: </t>
    </r>
    <r>
      <rPr>
        <u/>
        <sz val="10"/>
        <color rgb="FF1155CC"/>
        <rFont val="Calibri"/>
      </rPr>
      <t>https://drive.google.com/drive/folders/10zmeKEmnAW8TeCTurvAGuiyM_Aehbbfe</t>
    </r>
  </si>
  <si>
    <t>HTC 1st Scroll 8H	8h-16h 11/06
Hometop # 5	12/06 14/06
Static banner # 1-3	Bottom 11/06 15/06
Flash Sale Banner #1-4	15/06
Floating 3H	16h-19h 14/06
Popup 3H	10h-13h 13/06</t>
  </si>
  <si>
    <t>v-comtho-anhnguyen</t>
  </si>
  <si>
    <t xml:space="preserve">"""Cơm Tấm Phúc Lộc Thọ
Mua 1 tặng 2 + Freeship
Mua 1 Cơm Sườn Phúc Lộc Thọ giá 52k được tặng 1 Canh Rong Biển 0đ (Giá gốc 15k) (1 phần canh mỗi đơn) cùng với 1 Cơm  bì trứng với giá 1k (Giá gốc 39k)
Số lượng có hạn
Ràng 1 phần/ order, stock Unlimited
VIPPLT20 20k MBS 50k qty 1000
VIPPLT30 30k MBS 105k qty 250
VIPPLT40 40K mbs 120K qty 250
VIPPLTFS Freeship 15k MBS 40k qty 200              "		</t>
  </si>
  <si>
    <r>
      <rPr>
        <sz val="10"/>
        <rFont val="Calibri"/>
      </rPr>
      <t xml:space="preserve">
Number of Outlets: </t>
    </r>
    <r>
      <rPr>
        <u/>
        <sz val="10"/>
        <color rgb="FF1155CC"/>
        <rFont val="Calibri"/>
      </rPr>
      <t>https://docs.google.com/spreadsheets/d/10URHSiHLp8W1ISxWvhuZ_G0sqWYAX0aKkxl8aqEPIcM/edit#gid=1670951307</t>
    </r>
  </si>
  <si>
    <t>HTC 1st Scroll 8H	9h-16h 10/06
Hometop # 5	09/06 11/06
Bottom 09/06 10/06
Flash Sale Banner #1-4	12/06
Floating 3H	10-13h 11/06
Popup 3H	16h-19h 09/06</t>
  </si>
  <si>
    <t>https://drive.google.com/drive/u/0/folders/1S_0q9gW0FAMauNQ01zA3ISkbyV5Qn-LZ</t>
  </si>
  <si>
    <t>v-phucloctho</t>
  </si>
  <si>
    <t>16-18/06</t>
  </si>
  <si>
    <t>Key mess: Lotteria khao combo gà chỉ 59k + voucher 70k
Scheme:
ƯU ĐÃI 1 Gà bơ tỏi + Mì ý + Pepsi (M) Giá Gốc 88,000 giảm còn 59,000
ƯU ĐÃI 2 2 Gà rán + Mì ý + 2 Pepsi (M) Giá gốc: 133.000 giảm còn 95,000
Voucher: LOTTERIA70 70K MBS 329K
Timeline: 16-18/6</t>
  </si>
  <si>
    <t>HTC 1st Scroll 8H	8h-16h 16/06
Hometop # 5	17/06 18/06
Static banner # 1-3	2 Bottom 16/06 18/06
Flash Sale Banner #1-4	17/06
Floating 3H	16h-19h 17/06
Popup 3H	16h-19h 16/06</t>
  </si>
  <si>
    <r>
      <rPr>
        <sz val="10"/>
        <rFont val="Calibri"/>
      </rPr>
      <t xml:space="preserve">Deadline 6/6
</t>
    </r>
    <r>
      <rPr>
        <u/>
        <sz val="10"/>
        <color rgb="FF1155CC"/>
        <rFont val="Calibri"/>
      </rPr>
      <t>https://drive.google.com/drive/u/0/folders/13OQ-qPvwbS8PlV9HH_xeIUk9Yb8rSk5O</t>
    </r>
    <r>
      <rPr>
        <sz val="10"/>
        <rFont val="Calibri"/>
      </rPr>
      <t xml:space="preserve"> </t>
    </r>
  </si>
  <si>
    <t>v-deal-lotteria</t>
  </si>
  <si>
    <t>BOGO 6-8.5</t>
  </si>
  <si>
    <t>Key mess: Tocotoco khao deal mua 1 tặng 1
Scheme Tocotoco khao món mới mua 1 tặng 1. Áp dụng món mới
- Trà Sữa Khoai Môn Đường Hổ
- Trà Xanh Chanh Leo Kem Phô Mai
Timeline 6-8/5</t>
  </si>
  <si>
    <t>https://drive.google.com/drive/folders/1hvVRLC-SNsYpTrXmwleZrnoZjh3p0Uhp</t>
  </si>
  <si>
    <t>sj-tocotoco-bogo</t>
  </si>
  <si>
    <r>
      <rPr>
        <sz val="10"/>
        <color theme="1"/>
        <rFont val="Calibri"/>
      </rPr>
      <t>- Key Message:</t>
    </r>
    <r>
      <rPr>
        <b/>
        <sz val="10"/>
        <color theme="1"/>
        <rFont val="Calibri"/>
      </rPr>
      <t xml:space="preserve"> AZ Tặng bạn deal 10K + Voucher 40K</t>
    </r>
    <r>
      <rPr>
        <sz val="10"/>
        <color theme="1"/>
        <rFont val="Calibri"/>
      </rPr>
      <t xml:space="preserve">
- Scheme: Trà sữa Milo Dầm AZ chỉ 10k + Voucher giảm 40k
+ List món giảm về 10k. Giới hạn mỗi khách hàng chỉ mua được 1 trong 5 món giá 10K:
Trà Ổi Hồng (size L)
Trà Thái Tắc Hạt Đào (Size L)
Trà Sữa Phô Mai Tươi (size M)
Trà Sữa Olong Phô Mai Mặn (size M)
Milo Dầm Phô Mai Tươi (size M)
+ Nhập Code:
SIEUTIEC20 giảm 20k cho đơn 50k
SIEUTIEC30 giảm thêm 30k đơn 70k
SIEUTIEC40 giảm thêm 40k đơn 100k
- Location: HCM
- Timeline: 17/05 - 19/05</t>
    </r>
  </si>
  <si>
    <t xml:space="preserve">- Nền Bãi biển + cát </t>
  </si>
  <si>
    <t>- Pick món trong file</t>
  </si>
  <si>
    <t xml:space="preserve">- Element sao biển </t>
  </si>
  <si>
    <r>
      <rPr>
        <b/>
        <sz val="10"/>
        <color theme="1"/>
        <rFont val="Calibri"/>
      </rPr>
      <t xml:space="preserve">1 Combo3:
</t>
    </r>
    <r>
      <rPr>
        <sz val="10"/>
        <color theme="1"/>
        <rFont val="Calibri"/>
      </rPr>
      <t>Static Banner (6): 17/05-19/05
Popup(13h - 16h): 19/05</t>
    </r>
  </si>
  <si>
    <r>
      <rPr>
        <sz val="10"/>
        <rFont val="Calibri"/>
      </rPr>
      <t xml:space="preserve">Deadline 6/5
</t>
    </r>
    <r>
      <rPr>
        <u/>
        <sz val="10"/>
        <color rgb="FF1155CC"/>
        <rFont val="Calibri"/>
      </rPr>
      <t>https://drive.google.com/drive/u/0/folders/1LBnnWf8sLi_VLgFeLh6v5PzG2IYHlwTn</t>
    </r>
  </si>
  <si>
    <r>
      <rPr>
        <sz val="10"/>
        <color theme="1"/>
        <rFont val="Calibri"/>
      </rPr>
      <t xml:space="preserve">- Key Message: </t>
    </r>
    <r>
      <rPr>
        <b/>
        <sz val="10"/>
        <color theme="1"/>
        <rFont val="Calibri"/>
      </rPr>
      <t>AZ Tặng bạn deal 10K + Voucher 40K</t>
    </r>
    <r>
      <rPr>
        <sz val="10"/>
        <color theme="1"/>
        <rFont val="Calibri"/>
      </rPr>
      <t xml:space="preserve">
- Scheme: Trà sữa Milo Dầm AZ chỉ 10k + Voucher giảm 40k
+ List món giảm về 10k. Giới hạn mỗi khách hàng chỉ mua được 1 trong 5 món giá 10K:
Trà Ổi Hồng (size L)
Trà Thái Tắc Hạt Đào (Size L)
Trà Sữa Phô Mai Tươi (size M)
Trà Sữa Olong Phô Mai Mặn (size M)
Milo Dầm Kem Trứng (size M)
+ Nhập Code:
SIEUTIEC20 giảm 20k cho đơn 50k
SIEUTIEC30 giảm thêm 30k đơn 70k
SIEUTIEC40 giảm thêm 40k đơn 100k
- Location: HCM
- Timeline: 23/05 - 25/05</t>
    </r>
  </si>
  <si>
    <t>Chung KV dòng 891</t>
  </si>
  <si>
    <r>
      <rPr>
        <b/>
        <sz val="10"/>
        <color theme="1"/>
        <rFont val="Calibri"/>
      </rPr>
      <t xml:space="preserve">1 Win3:
</t>
    </r>
    <r>
      <rPr>
        <sz val="10"/>
        <color theme="1"/>
        <rFont val="Calibri"/>
      </rPr>
      <t>Hometop banner(7-9): 23/05, 24/05
Static banner(1-3): 25/05</t>
    </r>
  </si>
  <si>
    <r>
      <rPr>
        <sz val="10"/>
        <rFont val="Calibri"/>
      </rPr>
      <t xml:space="preserve">Deadline 6/5
</t>
    </r>
    <r>
      <rPr>
        <u/>
        <sz val="10"/>
        <color rgb="FF1155CC"/>
        <rFont val="Calibri"/>
      </rPr>
      <t>https://drive.google.com/drive/u/0/folders/1LBnnWf8sLi_VLgFeLh6v5PzG2IYHlwTn</t>
    </r>
  </si>
  <si>
    <t>w3-tra-sua-az</t>
  </si>
  <si>
    <r>
      <rPr>
        <sz val="10"/>
        <color theme="1"/>
        <rFont val="Calibri"/>
      </rPr>
      <t xml:space="preserve">- Key Message: </t>
    </r>
    <r>
      <rPr>
        <b/>
        <sz val="10"/>
        <color theme="1"/>
        <rFont val="Calibri"/>
      </rPr>
      <t>Lotteria Siêu Sale Cả Tuần - Combo Giảm 30% + Voucher 50k</t>
    </r>
    <r>
      <rPr>
        <sz val="10"/>
        <color theme="1"/>
        <rFont val="Calibri"/>
      </rPr>
      <t xml:space="preserve">
- Scheme:
+ COMBO SINGLE Gà rán + Mì ý + Pepsi (M)  - Giá gốc 83000 - Giá giảm 58,000
+ TIỆC CUỐI TUẦN 2 Gà sốt bơ tỏi + Burger tôm + Mì ý + Khoai tây chiên + 3 Pepsi (M) - Giá Gốc 234,000 - Giá Giảm 169,000
+ Voucher:
LOTTERIA50 GIẢM 50k CHO ĐƠN 239k
LOTTERIA30K GIẢM 30K CHO ĐƠN 120K
- Timeline: 26/05 - 29/05
- Location:An Giang, Bắc Ninh, Bến Tre, Bình Định, Bình Dương, Bình Phước, Bình Thuận, Cà Mau, Cần Thơ, Đà Nẵng, Đắk Lắk, Đồng Nai, Đồng Tháp, Hà Nội, Hải Dương, Hải Phòng, Huế, Khánh Hoà, Kiên Giang, Lâm Đồng, Long An, Nam Định, Nghệ An, Ninh Thuận, Phú Yên, Quảng Nam, Quảng Ninh, Sóc Trăng, Tây Ninh, Thanh Hoá, Tiền Giang, TP. HCM, Trà Vinh, Vĩnh Long, Vũng Tàu</t>
    </r>
  </si>
  <si>
    <t>26/05 - 29/05</t>
  </si>
  <si>
    <t>https://drive.google.com/drive/folders/17eWPUxAbnv_FSnTtEq_FbO1TXuxbUc8N</t>
  </si>
  <si>
    <t>Background vibe summer. Tone màu vàng cát, biển xanh</t>
  </si>
  <si>
    <t>- Element: Đám mây trắng, cây dừa, sao biển, hoa sứ, cua đỏ, phao đỏ trắng
- Làm nối bật món, món được đặt trên khay mây
- Gắn tag Deal độc quyền trên SPF</t>
  </si>
  <si>
    <r>
      <rPr>
        <b/>
        <sz val="10"/>
        <color theme="1"/>
        <rFont val="Calibri"/>
      </rPr>
      <t xml:space="preserve">1 Win 4 NW:
</t>
    </r>
    <r>
      <rPr>
        <sz val="10"/>
        <color theme="1"/>
        <rFont val="Calibri"/>
      </rPr>
      <t>Search Placeholder(17h-19h): 27/05, 28/05
Hometop banner(10-12): 28/05, 29/05
Static banner(5): 26/05, 27/05</t>
    </r>
  </si>
  <si>
    <r>
      <rPr>
        <b/>
        <sz val="10"/>
        <color theme="1"/>
        <rFont val="Calibri"/>
      </rPr>
      <t xml:space="preserve">1 Win 4 NW:
</t>
    </r>
    <r>
      <rPr>
        <sz val="10"/>
        <color theme="1"/>
        <rFont val="Calibri"/>
      </rPr>
      <t>Search Placeholder(17h-19h): 27/05, 28/05
Hometop banner(10-12): 28/05, 29/05
Static banner(4): 26/05, 27/05</t>
    </r>
  </si>
  <si>
    <r>
      <rPr>
        <b/>
        <sz val="10"/>
        <color theme="1"/>
        <rFont val="Calibri"/>
      </rPr>
      <t xml:space="preserve">1 Win 4 NW:
</t>
    </r>
    <r>
      <rPr>
        <sz val="10"/>
        <color theme="1"/>
        <rFont val="Calibri"/>
      </rPr>
      <t>Search Placeholder(17h-19h): 27/05, 28/05
Hometop banner(10-12): 28/05, 29/05
Static banner(4): 26/05, 27/05</t>
    </r>
  </si>
  <si>
    <r>
      <rPr>
        <b/>
        <sz val="10"/>
        <color theme="1"/>
        <rFont val="Calibri"/>
      </rPr>
      <t xml:space="preserve">1 Win 4 NW:
</t>
    </r>
    <r>
      <rPr>
        <sz val="10"/>
        <color theme="1"/>
        <rFont val="Calibri"/>
      </rPr>
      <t>Search Placeholder(17h-19h): 27/05, 28/05
Hometop banner(10-12): 28/05, 29/05
Static banner(4): 26/05, 27/05</t>
    </r>
  </si>
  <si>
    <r>
      <rPr>
        <sz val="10"/>
        <rFont val="Calibri"/>
      </rPr>
      <t xml:space="preserve">Deadline 16/5
</t>
    </r>
    <r>
      <rPr>
        <u/>
        <sz val="10"/>
        <color rgb="FF1155CC"/>
        <rFont val="Calibri"/>
      </rPr>
      <t>https://drive.google.com/drive/u/0/folders/1TxBnaC21YLwc3rCx-SC2VHeBF5gMouCl</t>
    </r>
    <r>
      <rPr>
        <sz val="10"/>
        <rFont val="Calibri"/>
      </rPr>
      <t xml:space="preserve"> </t>
    </r>
  </si>
  <si>
    <t>w4-lotteria-combo</t>
  </si>
  <si>
    <t>May.12/05</t>
  </si>
  <si>
    <r>
      <rPr>
        <sz val="10"/>
        <color theme="1"/>
        <rFont val="Calibri"/>
      </rPr>
      <t xml:space="preserve">- Key Message: </t>
    </r>
    <r>
      <rPr>
        <b/>
        <sz val="10"/>
        <color theme="1"/>
        <rFont val="Calibri"/>
      </rPr>
      <t>Sinh Nhật Khao To - Deal 30% + Voucher 60k</t>
    </r>
    <r>
      <rPr>
        <sz val="10"/>
        <color theme="1"/>
        <rFont val="Calibri"/>
      </rPr>
      <t xml:space="preserve">
- Scheme: 
+ Trà sữa  giảm 30% và Trà trái cây  giảm 30%
+ Voucher: MAYCHA60 giảm 60K mbs 200k 
- Location: HCM
- Timeline: 12/05, 15/05 22/05; 20/05, 26/05, 27/05</t>
    </r>
  </si>
  <si>
    <t>12,15,22/05;
20,26,27/05;</t>
  </si>
  <si>
    <t>Dùng KV Mex thiết kế</t>
  </si>
  <si>
    <r>
      <rPr>
        <b/>
        <sz val="10"/>
        <color theme="1"/>
        <rFont val="Calibri"/>
      </rPr>
      <t xml:space="preserve">2 Win3:
</t>
    </r>
    <r>
      <rPr>
        <sz val="10"/>
        <color theme="1"/>
        <rFont val="Calibri"/>
      </rPr>
      <t>Hometop banner(7-9): 12/05, 15/05; 20/05, 27/05 
Static banner(1-3): 22/05; 26/05</t>
    </r>
  </si>
  <si>
    <t>https://drive.google.com/drive/folders/1AJgA9Nxxa9pwYdKv-_3KsxDHcA-wqkku</t>
  </si>
  <si>
    <t>w3-maycha-30</t>
  </si>
  <si>
    <r>
      <rPr>
        <sz val="10"/>
        <color theme="1"/>
        <rFont val="Calibri"/>
      </rPr>
      <t xml:space="preserve">- Key message: </t>
    </r>
    <r>
      <rPr>
        <b/>
        <sz val="10"/>
        <color theme="1"/>
        <rFont val="Calibri"/>
      </rPr>
      <t>Hanuri Khao Deal Giảm 50% + Voucher 50k</t>
    </r>
    <r>
      <rPr>
        <sz val="10"/>
        <color theme="1"/>
        <rFont val="Calibri"/>
      </rPr>
      <t xml:space="preserve">
- Scheme: 
+ Giảm 50% món Set Phomai TokGangJeong + 3 Phomai Viên (300 phần/5 chi nhánh/ngày)
+ Voucher HANURI50 giảm 50k cho đơn 150k
- Timeline: 26/05 - 28/05
- Location: HCM</t>
    </r>
  </si>
  <si>
    <r>
      <rPr>
        <b/>
        <sz val="10"/>
        <color theme="1"/>
        <rFont val="Calibri"/>
      </rPr>
      <t xml:space="preserve">1 Combo9:
</t>
    </r>
    <r>
      <rPr>
        <sz val="10"/>
        <color theme="1"/>
        <rFont val="Calibri"/>
      </rPr>
      <t>Hometop banner(10-12): 26/05-28/05
SPH (10h-12h): 28/05
SPH (17h-19h): 26/05</t>
    </r>
  </si>
  <si>
    <r>
      <rPr>
        <sz val="10"/>
        <color theme="1"/>
        <rFont val="Calibri"/>
      </rPr>
      <t xml:space="preserve">- Key message: </t>
    </r>
    <r>
      <rPr>
        <b/>
        <sz val="10"/>
        <color theme="1"/>
        <rFont val="Calibri"/>
      </rPr>
      <t xml:space="preserve">Ding Tea Khao Món 1Đ + Voucher 30k </t>
    </r>
    <r>
      <rPr>
        <sz val="10"/>
        <color theme="1"/>
        <rFont val="Calibri"/>
      </rPr>
      <t xml:space="preserve">
- Scheme: 
+ Giảm 1 món series Trà Sữa (size M) về 1đ cho đơn từ 69K  
+ Voucher DingTea30 giảm 30k cho đơn từ 80K
- Timeline: 19/05 - 21/05
- Location: Hà Nội</t>
    </r>
  </si>
  <si>
    <t>https://drive.google.com/drive/folders/1OcM_IZxomh0uS4mHS1j3u-Y3xKCEzbhD?usp=sharing</t>
  </si>
  <si>
    <t>Pick món: Nhài Sữa, Hồng Trà Sữa</t>
  </si>
  <si>
    <r>
      <rPr>
        <sz val="10"/>
        <rFont val="Calibri"/>
      </rPr>
      <t xml:space="preserve">Adapt </t>
    </r>
    <r>
      <rPr>
        <u/>
        <sz val="10"/>
        <color rgb="FF1155CC"/>
        <rFont val="Calibri"/>
      </rPr>
      <t>KV Cũ</t>
    </r>
    <r>
      <rPr>
        <sz val="10"/>
        <rFont val="Calibri"/>
      </rPr>
      <t>:
- Thay keymess mới
- Thảy ảnh món mới</t>
    </r>
  </si>
  <si>
    <r>
      <rPr>
        <b/>
        <sz val="10"/>
        <color theme="1"/>
        <rFont val="Calibri"/>
      </rPr>
      <t xml:space="preserve">1 Combo 3:
</t>
    </r>
    <r>
      <rPr>
        <sz val="10"/>
        <color theme="1"/>
        <rFont val="Calibri"/>
      </rPr>
      <t>Static banner(6): 19/05 - 21/05
Pop up(13h-16h): 21/05</t>
    </r>
  </si>
  <si>
    <r>
      <rPr>
        <sz val="10"/>
        <rFont val="Calibri"/>
      </rPr>
      <t xml:space="preserve">Deadline 8/5
</t>
    </r>
    <r>
      <rPr>
        <u/>
        <sz val="10"/>
        <color rgb="FF1155CC"/>
        <rFont val="Calibri"/>
      </rPr>
      <t>https://drive.google.com/drive/u/0/folders/10ZlCcexY2hbvAVUaHwp6lV1vXsNZPs66</t>
    </r>
    <r>
      <rPr>
        <sz val="10"/>
        <rFont val="Calibri"/>
      </rPr>
      <t xml:space="preserve"> </t>
    </r>
  </si>
  <si>
    <r>
      <rPr>
        <sz val="10"/>
        <color theme="1"/>
        <rFont val="Calibri"/>
      </rPr>
      <t xml:space="preserve">- Key message: </t>
    </r>
    <r>
      <rPr>
        <b/>
        <sz val="10"/>
        <color theme="1"/>
        <rFont val="Calibri"/>
      </rPr>
      <t xml:space="preserve">Ding Tea Khao Mua 1 Tặng 1 + Voucher 30k </t>
    </r>
    <r>
      <rPr>
        <sz val="10"/>
        <color theme="1"/>
        <rFont val="Calibri"/>
      </rPr>
      <t xml:space="preserve">
- Scheme:
+ Mua 1 Series Kem Mousse (L) Tặng 1 Best Seller (M)
+ Voucher DingTea30 giảm 30k cho đơn từ 80K                               
- Timeline: 26/05 - 28/05
- Location: Hà Nội</t>
    </r>
  </si>
  <si>
    <t>https://drive.google.com/drive/folders/1bU8VNl4FoMNrVIfm5ojGkbk3XOME7h9B?usp=sharing</t>
  </si>
  <si>
    <t>Background mát mẻ, chào hè, vibe biển hoặc núi</t>
  </si>
  <si>
    <t>Pick món: Hồng trà sữa + món kem Mousse tuỳ ý</t>
  </si>
  <si>
    <t>Thêm các element summer. Logo DIngtea tách nền</t>
  </si>
  <si>
    <r>
      <rPr>
        <b/>
        <sz val="10"/>
        <color theme="1"/>
        <rFont val="Calibri"/>
      </rPr>
      <t xml:space="preserve">1 Combo 1:
</t>
    </r>
    <r>
      <rPr>
        <sz val="10"/>
        <color theme="1"/>
        <rFont val="Calibri"/>
      </rPr>
      <t>Static banner(1-3): 26/05 - 28/05
Pop up(13h-16h): 26/05</t>
    </r>
  </si>
  <si>
    <r>
      <rPr>
        <sz val="10"/>
        <rFont val="Calibri"/>
      </rPr>
      <t xml:space="preserve">Deadline 16/5
</t>
    </r>
    <r>
      <rPr>
        <u/>
        <sz val="10"/>
        <color rgb="FF1155CC"/>
        <rFont val="Calibri"/>
      </rPr>
      <t>https://drive.google.com/drive/u/0/folders/18mnubE4ygwIlc9Jh7YexX1n5lSDHyl2X</t>
    </r>
    <r>
      <rPr>
        <sz val="10"/>
        <rFont val="Calibri"/>
      </rPr>
      <t xml:space="preserve"> </t>
    </r>
  </si>
  <si>
    <t>a-ding-tea-30</t>
  </si>
  <si>
    <r>
      <rPr>
        <sz val="10"/>
        <color theme="1"/>
        <rFont val="Calibri"/>
      </rPr>
      <t xml:space="preserve">- Key message: </t>
    </r>
    <r>
      <rPr>
        <b/>
        <sz val="10"/>
        <color theme="1"/>
        <rFont val="Calibri"/>
      </rPr>
      <t>Bánh Mì Bà Huynh Giảm 40%</t>
    </r>
    <r>
      <rPr>
        <sz val="10"/>
        <color theme="1"/>
        <rFont val="Calibri"/>
      </rPr>
      <t xml:space="preserve">
- Scheme: Bánh mì Bà Huynh Đặc Biệt giảm 40%
- Timeline: 20/05-22/05
- Location: HCM</t>
    </r>
  </si>
  <si>
    <t>20/05-22/05</t>
  </si>
  <si>
    <r>
      <rPr>
        <b/>
        <sz val="10"/>
        <color theme="1"/>
        <rFont val="Calibri"/>
      </rPr>
      <t xml:space="preserve">1 Combo 3:
</t>
    </r>
    <r>
      <rPr>
        <sz val="10"/>
        <color theme="1"/>
        <rFont val="Calibri"/>
      </rPr>
      <t>Static Banner(6): 20/05-22/05
Popup(16h-19h): 20/05</t>
    </r>
  </si>
  <si>
    <t>https://drive.google.com/drive/u/0/folders/1ApUVkZv6l6EyWrTjVDJK5UcUtLGVN9Ar</t>
  </si>
  <si>
    <t>a-bmi-ba-huynh</t>
  </si>
  <si>
    <t>- Key message: Trà Sữa TocoToco Mua 1 Tặng 1 + Code 25K
- Scheme: TocoToco khao combo 2 ly chỉ còn 44k
Nhập code 55TOCO25 - giảm 25k mbs 25k
Timeline: 5/5
- Location: Hà Nội, HCM, CT</t>
  </si>
  <si>
    <t>Combo Vạn Người Mê Giảm 30% + Voucher 30K
"COMBO SINGLE        Gà rán + Mì ý + Pepsi (M)
Giá gốc 83k -&gt; giảm còn 58k 
LOTTERIA30 30K MBS 149K</t>
  </si>
  <si>
    <t>Floating 16h-19h 19/05
Hometop 26/05</t>
  </si>
  <si>
    <t>https://drive.google.com/drive/folders/15DWUqFd5hph1taHdXxfACvl9vQFisPHQ</t>
  </si>
  <si>
    <t>sj-lotteria-weekday</t>
  </si>
  <si>
    <t>Weekend</t>
  </si>
  <si>
    <t>Ở Nhà Ăn Đại Tiệc Gà - Giảm 30% + Voucher 70k 
"TIỆC CUỐI TUẦN        ""Giá Gốc 234,000-&gt; giảm còn 169k  2 Gà sốt bơ tỏi + Burger tôm + Mì ý + Khoai tây chiên + 3 Pepsi (M) """
LOTTERIA70 70K MBS 329K</t>
  </si>
  <si>
    <t>Weekly Fri-Sun</t>
  </si>
  <si>
    <t>Bottom 23/05 31/05
FB SPF 10h 18/05</t>
  </si>
  <si>
    <t>https://drive.google.com/drive/folders/195lR7oeK0dXZJjA1_aA4B7NBOblMPRQG</t>
  </si>
  <si>
    <t>sj-lotteria-weekend</t>
  </si>
  <si>
    <t>May.18/05</t>
  </si>
  <si>
    <r>
      <rPr>
        <sz val="10"/>
        <color theme="1"/>
        <rFont val="Calibri"/>
      </rPr>
      <t xml:space="preserve">- Key message: </t>
    </r>
    <r>
      <rPr>
        <b/>
        <sz val="10"/>
        <color theme="1"/>
        <rFont val="Calibri"/>
      </rPr>
      <t>SINH NHẬT SUNDAY BASIC KHAO 
DEAL 1K + Voucher 50k</t>
    </r>
    <r>
      <rPr>
        <sz val="10"/>
        <color theme="1"/>
        <rFont val="Calibri"/>
      </rPr>
      <t xml:space="preserve">
- Scheme: 
+ Deal 1k - 2k -3k :
1k: Trà Sữa Truyền Thống (M) (20 phần)
2k: Hồng Trà Tắc Bí Đao (XL) (10 phần)
3k: Olong Sữa Rang (M) (10 phần)
MBS 35k, 40 phần/chi nhánh/ngày, Mỗi bill chỉ order 1 món
+ Nhập code SIEUTIEC50, giảm 50k MBS 140k
- Location: HCM
- Timeline: 18/05-23/05</t>
    </r>
  </si>
  <si>
    <t>18/05-23/05</t>
  </si>
  <si>
    <r>
      <rPr>
        <sz val="10"/>
        <rFont val="Calibri"/>
      </rPr>
      <t xml:space="preserve">Adapt </t>
    </r>
    <r>
      <rPr>
        <u/>
        <sz val="10"/>
        <color rgb="FF1155CC"/>
        <rFont val="Calibri"/>
      </rPr>
      <t>KV cũ</t>
    </r>
    <r>
      <rPr>
        <sz val="10"/>
        <rFont val="Calibri"/>
      </rPr>
      <t xml:space="preserve">, thay key message mới </t>
    </r>
  </si>
  <si>
    <r>
      <rPr>
        <b/>
        <sz val="10"/>
        <color theme="1"/>
        <rFont val="Calibri"/>
      </rPr>
      <t xml:space="preserve">1 Win2:
</t>
    </r>
    <r>
      <rPr>
        <sz val="10"/>
        <color theme="1"/>
        <rFont val="Calibri"/>
      </rPr>
      <t>Search Placeholder(12h-14h): 22/05, 23/05
Hometop banner(7-9): 19/05, 21/05
Static banner(4): 18/05, 19/05
Pop up(19h-22h): 20/05</t>
    </r>
  </si>
  <si>
    <r>
      <rPr>
        <sz val="10"/>
        <rFont val="Calibri"/>
      </rPr>
      <t xml:space="preserve">Deadline 7/5
</t>
    </r>
    <r>
      <rPr>
        <u/>
        <sz val="10"/>
        <color rgb="FF1155CC"/>
        <rFont val="Calibri"/>
      </rPr>
      <t>https://drive.google.com/drive/u/0/folders/14JdtJ-nPLBTZ3xzB70MWnOyAmf0RRfSc</t>
    </r>
    <r>
      <rPr>
        <sz val="10"/>
        <rFont val="Calibri"/>
      </rPr>
      <t xml:space="preserve"> </t>
    </r>
  </si>
  <si>
    <r>
      <rPr>
        <sz val="10"/>
        <rFont val="Calibri"/>
      </rPr>
      <t xml:space="preserve">- Key Mess: </t>
    </r>
    <r>
      <rPr>
        <b/>
        <sz val="10"/>
        <rFont val="Calibri"/>
      </rPr>
      <t>Pharmacity - Ưu đãi mùa hè - Giảm Đến 50%</t>
    </r>
    <r>
      <rPr>
        <sz val="10"/>
        <rFont val="Calibri"/>
      </rPr>
      <t xml:space="preserve">
- Scheme: 
+ Giảm món 50%: </t>
    </r>
    <r>
      <rPr>
        <u/>
        <sz val="10"/>
        <color rgb="FF1155CC"/>
        <rFont val="Calibri"/>
      </rPr>
      <t>Link</t>
    </r>
    <r>
      <rPr>
        <sz val="10"/>
        <rFont val="Calibri"/>
      </rPr>
      <t xml:space="preserve">
- Location: HCM
- Timeline: 09/06, 10/06</t>
    </r>
  </si>
  <si>
    <t>09/06, 10/06</t>
  </si>
  <si>
    <t>https://docs.google.com/spreadsheets/d/1NP59lUoneJS9Xyh5r9nBrmSZPDyjFcEx-IWo8bPgTPY/edit?gid=1252887099#gid=1252887099&amp;range=6:6</t>
  </si>
  <si>
    <t>https://drive.google.com/drive/folders/11XbH9WSxflbSNW7piC6MiR9ozOJFGoYO?usp=sharing</t>
  </si>
  <si>
    <t>Tone Màu Xanh Blue Của brand PMC</t>
  </si>
  <si>
    <r>
      <rPr>
        <b/>
        <sz val="10"/>
        <color theme="1"/>
        <rFont val="Calibri"/>
      </rPr>
      <t xml:space="preserve">2 Static lẻ:
</t>
    </r>
    <r>
      <rPr>
        <sz val="10"/>
        <color theme="1"/>
        <rFont val="Calibri"/>
      </rPr>
      <t>Static banner(5): 09/06, 10/06</t>
    </r>
  </si>
  <si>
    <r>
      <rPr>
        <sz val="10"/>
        <rFont val="Calibri"/>
      </rPr>
      <t xml:space="preserve">Deadline 27/5
</t>
    </r>
    <r>
      <rPr>
        <u/>
        <sz val="10"/>
        <color rgb="FF1155CC"/>
        <rFont val="Calibri"/>
      </rPr>
      <t>https://drive.google.com/drive/u/0/folders/1cFsJP7nXHnV68Uz5oBj-A2eS8EMTNMCO</t>
    </r>
  </si>
  <si>
    <t>a-pharmacity--50</t>
  </si>
  <si>
    <t>Jun.CB7</t>
  </si>
  <si>
    <r>
      <rPr>
        <sz val="10"/>
        <rFont val="Calibri"/>
      </rPr>
      <t xml:space="preserve">- Key Mess: </t>
    </r>
    <r>
      <rPr>
        <b/>
        <sz val="10"/>
        <rFont val="Calibri"/>
      </rPr>
      <t>Pharmacity - Ưu đãi mùa hè - Giảm Đến 50%</t>
    </r>
    <r>
      <rPr>
        <sz val="10"/>
        <rFont val="Calibri"/>
      </rPr>
      <t xml:space="preserve">
- Scheme: 
+ Giảm món 50%: </t>
    </r>
    <r>
      <rPr>
        <u/>
        <sz val="10"/>
        <color rgb="FF1155CC"/>
        <rFont val="Calibri"/>
      </rPr>
      <t>Link</t>
    </r>
    <r>
      <rPr>
        <sz val="10"/>
        <rFont val="Calibri"/>
      </rPr>
      <t xml:space="preserve">
- Location: HCM
- Timeline: 11/06 - 13/06
</t>
    </r>
    <r>
      <rPr>
        <b/>
        <sz val="10"/>
        <rFont val="Calibri"/>
      </rPr>
      <t>-  Text SPH: Pharmacity Chào Hè - Giảm 50%</t>
    </r>
  </si>
  <si>
    <t>11/06 - 13/06</t>
  </si>
  <si>
    <t>Dùng chung KV dòng 903</t>
  </si>
  <si>
    <r>
      <rPr>
        <b/>
        <sz val="10"/>
        <color theme="1"/>
        <rFont val="Calibri"/>
      </rPr>
      <t xml:space="preserve">1 Combo7:
</t>
    </r>
    <r>
      <rPr>
        <sz val="10"/>
        <color theme="1"/>
        <rFont val="Calibri"/>
      </rPr>
      <t>Search Placeholder(17h-19h): 11/06, 12/06
Bottom banner(1-3): 11/06 - 13/06</t>
    </r>
  </si>
  <si>
    <r>
      <rPr>
        <sz val="10"/>
        <rFont val="Calibri"/>
      </rPr>
      <t xml:space="preserve">Deadline 27/5
</t>
    </r>
    <r>
      <rPr>
        <u/>
        <sz val="10"/>
        <color rgb="FF1155CC"/>
        <rFont val="Calibri"/>
      </rPr>
      <t>https://drive.google.com/drive/u/0/folders/1cFsJP7nXHnV68Uz5oBj-A2eS8EMTNMCO</t>
    </r>
  </si>
  <si>
    <r>
      <rPr>
        <sz val="10"/>
        <rFont val="Calibri"/>
      </rPr>
      <t xml:space="preserve">- Key Mess: </t>
    </r>
    <r>
      <rPr>
        <b/>
        <sz val="10"/>
        <rFont val="Calibri"/>
      </rPr>
      <t>Pharmacity - Ưu đãi mùa hè - Giảm Đến 50%</t>
    </r>
    <r>
      <rPr>
        <sz val="10"/>
        <rFont val="Calibri"/>
      </rPr>
      <t xml:space="preserve">
- Scheme: 
+ Giảm món 50%: </t>
    </r>
    <r>
      <rPr>
        <u/>
        <sz val="10"/>
        <color rgb="FF1155CC"/>
        <rFont val="Calibri"/>
      </rPr>
      <t>Link</t>
    </r>
    <r>
      <rPr>
        <sz val="10"/>
        <rFont val="Calibri"/>
      </rPr>
      <t xml:space="preserve">
- Location: HCM
- Timeline: 14/06 - 16/06
</t>
    </r>
    <r>
      <rPr>
        <b/>
        <sz val="10"/>
        <rFont val="Calibri"/>
      </rPr>
      <t>-  Text SPH: Pharmacity Chào Hè - Giảm 50%</t>
    </r>
  </si>
  <si>
    <t>14/06 - 16/06</t>
  </si>
  <si>
    <r>
      <rPr>
        <b/>
        <sz val="10"/>
        <color theme="1"/>
        <rFont val="Calibri"/>
      </rPr>
      <t xml:space="preserve">1 Combo8:
</t>
    </r>
    <r>
      <rPr>
        <sz val="10"/>
        <color theme="1"/>
        <rFont val="Calibri"/>
      </rPr>
      <t>Search Placeholder(19h-22h): 14/06, 16/06
Bottom Banner(4-6): 14/06 - 16/06</t>
    </r>
  </si>
  <si>
    <r>
      <rPr>
        <sz val="10"/>
        <rFont val="Calibri"/>
      </rPr>
      <t xml:space="preserve">Deadline 27/5
</t>
    </r>
    <r>
      <rPr>
        <u/>
        <sz val="10"/>
        <color rgb="FF1155CC"/>
        <rFont val="Calibri"/>
      </rPr>
      <t>https://drive.google.com/drive/u/0/folders/1cFsJP7nXHnV68Uz5oBj-A2eS8EMTNMCO</t>
    </r>
  </si>
  <si>
    <r>
      <rPr>
        <sz val="10"/>
        <color theme="1"/>
        <rFont val="Calibri"/>
      </rPr>
      <t xml:space="preserve">- Key Message: </t>
    </r>
    <r>
      <rPr>
        <b/>
        <sz val="10"/>
        <color theme="1"/>
        <rFont val="Calibri"/>
      </rPr>
      <t>THÈM CƠM TẤM, ĐẶT BA LỘC
GIẢM 50% + VOUCHER 99K</t>
    </r>
    <r>
      <rPr>
        <sz val="10"/>
        <color theme="1"/>
        <rFont val="Calibri"/>
      </rPr>
      <t xml:space="preserve">
- Scheme: 
+ Món: Cơm tấm Sườn cốt lết nướng (50%)
Note: ràng 1 phần/bill
+ Nhập code SIEUTIEC99 giảm 99K MBS 250K
+ Nhập code BALOC20 giảm 20K MBS 39K
- Location: HCM
- Timeline: 19/05 - 21/05</t>
    </r>
  </si>
  <si>
    <t>19/05-21/05</t>
  </si>
  <si>
    <r>
      <rPr>
        <b/>
        <sz val="10"/>
        <color theme="1"/>
        <rFont val="Calibri"/>
      </rPr>
      <t xml:space="preserve">1 Combo9:
</t>
    </r>
    <r>
      <rPr>
        <sz val="10"/>
        <color theme="1"/>
        <rFont val="Calibri"/>
      </rPr>
      <t>Hometop banner(10-12): 19/05-21/05
SPH (10h-12h): 19/05, 21/05</t>
    </r>
  </si>
  <si>
    <t>https://drive.google.com/drive/u/0/folders/1D1eU7kJA3Z-YTHCtsdm2NpmmpY7VEZTO</t>
  </si>
  <si>
    <t>a-com-ba-loc-20</t>
  </si>
  <si>
    <r>
      <rPr>
        <sz val="10"/>
        <color theme="1"/>
        <rFont val="Calibri"/>
      </rPr>
      <t xml:space="preserve">- Key Message: </t>
    </r>
    <r>
      <rPr>
        <b/>
        <sz val="10"/>
        <color theme="1"/>
        <rFont val="Calibri"/>
      </rPr>
      <t>GIẢI NHIỆT CÙNG ĐẬU MÁ MIX
MÓN 1K + VOUCHER 99K</t>
    </r>
    <r>
      <rPr>
        <sz val="10"/>
        <color theme="1"/>
        <rFont val="Calibri"/>
      </rPr>
      <t xml:space="preserve">
- Scheme:
+ Món: Rau Má Tươi Nguyên Chất (1K)
Note: ràng 1 phần/bill, MBS 20K
+ Nhập code SIEUTIEC99 giảm 99K MBS 250K
+ Nhập code DAUMA30 giảm 30K MBS 60K
- Location: HCM
- Timeline: 20/05-23/05</t>
    </r>
  </si>
  <si>
    <r>
      <rPr>
        <b/>
        <sz val="10"/>
        <color theme="1"/>
        <rFont val="Calibri"/>
      </rPr>
      <t xml:space="preserve">1 Win4:
</t>
    </r>
    <r>
      <rPr>
        <sz val="10"/>
        <color theme="1"/>
        <rFont val="Calibri"/>
      </rPr>
      <t>Hometop banner(10-12): 22/05, 23/05
Static banner(4): 20/05, 21/05
SPH (19h-22h): 21/05, 22/05</t>
    </r>
  </si>
  <si>
    <t>https://drive.google.com/drive/u/0/folders/1s0blzilwMSVd_eV1BDaHBlbNA3MuKo5-</t>
  </si>
  <si>
    <t>w4-dau-ma-mix-99</t>
  </si>
  <si>
    <r>
      <rPr>
        <sz val="10"/>
        <color theme="1"/>
        <rFont val="Calibri"/>
      </rPr>
      <t xml:space="preserve">- Key message: </t>
    </r>
    <r>
      <rPr>
        <b/>
        <sz val="10"/>
        <color theme="1"/>
        <rFont val="Calibri"/>
      </rPr>
      <t>ƯU ĐÃI SIÊU DEAL</t>
    </r>
    <r>
      <rPr>
        <sz val="10"/>
        <color theme="1"/>
        <rFont val="Calibri"/>
      </rPr>
      <t xml:space="preserve">
- Scheme:
+ Gà Nướng Ò Ó O: Combo Gà Nướng Nửa Con Nhiều Vị chỉ 119K + Voucher GANUONG40 40K MBS 119K, 1 phần/bill
+ Cơm Tấm Ba Lộc: Cơm tấm Sườn cốt lết nướng giảm 50% + Voucher BALOC20 20K MBS 30K, 1 phần/bill
+ Đậu Má Mix: Rau Má Tươi Nguyên Chất chỉ 1K + Voucher DAUMA30 30K MBS 60K, 1 phần/bill, MBS 20K
- Title RCD:</t>
    </r>
    <r>
      <rPr>
        <b/>
        <sz val="10"/>
        <color theme="1"/>
        <rFont val="Calibri"/>
      </rPr>
      <t xml:space="preserve"> ƯU ĐÃI SIÊU DEAL
</t>
    </r>
    <r>
      <rPr>
        <sz val="10"/>
        <color theme="1"/>
        <rFont val="Calibri"/>
      </rPr>
      <t>- Mô tả RCD:</t>
    </r>
    <r>
      <rPr>
        <b/>
        <sz val="10"/>
        <color theme="1"/>
        <rFont val="Calibri"/>
      </rPr>
      <t xml:space="preserve"> KHAI TIỆC MÓN NGON - SĂN DEAL SIÊU HỜI</t>
    </r>
    <r>
      <rPr>
        <sz val="10"/>
        <color theme="1"/>
        <rFont val="Calibri"/>
      </rPr>
      <t xml:space="preserve">
- Location: HCM
- Timeline: 20/05</t>
    </r>
  </si>
  <si>
    <t>20/05</t>
  </si>
  <si>
    <t>RCD #4: 20/05</t>
  </si>
  <si>
    <t>a-uu-dai-sieu-deal-may</t>
  </si>
  <si>
    <t>Key Mess: Ưu Đãi Kép - Maycha Khao món 50% &amp; Voucher 60K
Scheme: 
Trà Sữa Hong Kong M 26k giảm còn 13k
Nhập code MAYCHAVIP30 - giảm 30k mbs 60k
MAYCHAVIP25 - giảm 50% cap 25k
MAYCHA50: 50K MBS 160k
MAYCHA60: 60K MBS 200k
Timeline: 10-11/5
Location: HCM; Đồng Nai, Bình Dương; Đà Nẵng, An Giang, Kiên Giang, Tiền Giang, Long An</t>
  </si>
  <si>
    <t>10/05 - 11/05</t>
  </si>
  <si>
    <t>sv-maycha-50</t>
  </si>
  <si>
    <t>Vinamilk Esampling</t>
  </si>
  <si>
    <r>
      <rPr>
        <sz val="10"/>
        <color theme="1"/>
        <rFont val="Calibri"/>
      </rPr>
      <t>- Key message:</t>
    </r>
    <r>
      <rPr>
        <b/>
        <sz val="10"/>
        <color theme="1"/>
        <rFont val="Calibri"/>
      </rPr>
      <t xml:space="preserve"> VINAMILK ĐÃI BẠN HEALTHY - tặng bộ sản phẩm 9 loại hạt</t>
    </r>
    <r>
      <rPr>
        <sz val="10"/>
        <color theme="1"/>
        <rFont val="Calibri"/>
      </rPr>
      <t xml:space="preserve">
- Scheme: Tặng 01 bộ quà tặng sản phẩm Vinamilk 9 Loại Hạt khi đặt đơn hàng thành công trên ShopeeFood
- Timeline: 26.05 – 04.06.2025
- Location: HCM</t>
    </r>
  </si>
  <si>
    <t>26/05-04/06</t>
  </si>
  <si>
    <t>https://docs.google.com/presentation/d/1lkDOT2qVtF8F3udELgH9CqOF8zk9VzJh/edit?slide=id.g354c214e4ef_1_97#slide=id.g354c214e4ef_1_97</t>
  </si>
  <si>
    <t>https://drive.google.com/drive/folders/103T4SOEp7g4JLu8JaI4wtybdG_UfGj4I</t>
  </si>
  <si>
    <t>Vinamilk9loaihat</t>
  </si>
  <si>
    <t>Trà Sữa San Thai</t>
  </si>
  <si>
    <r>
      <rPr>
        <sz val="10"/>
        <color theme="1"/>
        <rFont val="Calibri"/>
      </rPr>
      <t>- Keymess:</t>
    </r>
    <r>
      <rPr>
        <b/>
        <sz val="10"/>
        <color theme="1"/>
        <rFont val="Calibri"/>
      </rPr>
      <t xml:space="preserve"> SANTHAI KHAO HÈ - MÓN 1K + VOUCHER 109K</t>
    </r>
    <r>
      <rPr>
        <sz val="10"/>
        <color theme="1"/>
        <rFont val="Calibri"/>
      </rPr>
      <t xml:space="preserve">
- Scheme: 
+ Trà Tắc Thái Xanh - Size L: chỉ 1.000đ
+ Nhập code:
FSXTRA: Giảm 15k cho đơn từ 40k
SIEUTIEC35K: Giảm 35k cho đơn từ 119k
SIEUTIEC45K: Giảm 45k cho đơn từ 149k
SIEUTIEC75K: Giảm 75k cho đơn từ 249k
SIEUTIEC109K: Giảm 109k cho đơn từ 369k
- Timeline: 02/06 - 04/06
- Location: Cần Thơ</t>
    </r>
  </si>
  <si>
    <t>02/06 - 04/06</t>
  </si>
  <si>
    <t>https://docs.google.com/spreadsheets/d/16PUhiLAfkapUJ2MdTUHW9dNmHhdo8W_V4sD6HT4Ml4o/edit?usp=sharing</t>
  </si>
  <si>
    <t>https://drive.google.com/drive/folders/1c6NoDjCwZV84FXbxV4tf0L6HRsgldsMZ?usp=sharing</t>
  </si>
  <si>
    <t xml:space="preserve">Tone màu theo logo brand, màu sắc tươi tắn mùa hè </t>
  </si>
  <si>
    <t>Pick món: Trà tắc thái xanh + món tuỳ ý</t>
  </si>
  <si>
    <t>Element liên quan đến mùa hè, trà sữa</t>
  </si>
  <si>
    <r>
      <rPr>
        <b/>
        <sz val="10"/>
        <color theme="1"/>
        <rFont val="Calibri"/>
      </rPr>
      <t xml:space="preserve">3 Static lẻ:
</t>
    </r>
    <r>
      <rPr>
        <sz val="10"/>
        <color theme="1"/>
        <rFont val="Calibri"/>
      </rPr>
      <t>Static banner(4): 02/06 - 04/06</t>
    </r>
  </si>
  <si>
    <r>
      <rPr>
        <sz val="10"/>
        <rFont val="Calibri"/>
      </rPr>
      <t xml:space="preserve">Deadline 21/5
</t>
    </r>
    <r>
      <rPr>
        <u/>
        <sz val="10"/>
        <color rgb="FF1155CC"/>
        <rFont val="Calibri"/>
      </rPr>
      <t>https://drive.google.com/drive/u/0/folders/1US5YbSM8vcAOlJ1rhIfzsyBovDFPfqhn</t>
    </r>
    <r>
      <rPr>
        <sz val="10"/>
        <rFont val="Calibri"/>
      </rPr>
      <t xml:space="preserve"> </t>
    </r>
  </si>
  <si>
    <t>a-tra-sua-san-thai</t>
  </si>
  <si>
    <t>Jun.CB3</t>
  </si>
  <si>
    <r>
      <rPr>
        <sz val="10"/>
        <color theme="1"/>
        <rFont val="Calibri"/>
      </rPr>
      <t xml:space="preserve">- Key message: </t>
    </r>
    <r>
      <rPr>
        <b/>
        <sz val="10"/>
        <color theme="1"/>
        <rFont val="Calibri"/>
      </rPr>
      <t>Bánh Mì Bà Huynh Giảm 40%</t>
    </r>
    <r>
      <rPr>
        <sz val="10"/>
        <color theme="1"/>
        <rFont val="Calibri"/>
      </rPr>
      <t xml:space="preserve">
- Scheme: Bánh mì Bà Huynh Đặc Biệt giảm 40%
- Timeline: 10/06 - 12/06
- Location: HCM</t>
    </r>
  </si>
  <si>
    <t>10/06 - 12/06</t>
  </si>
  <si>
    <r>
      <rPr>
        <b/>
        <sz val="10"/>
        <color theme="1"/>
        <rFont val="Calibri"/>
      </rPr>
      <t xml:space="preserve">1 Combo 3:
</t>
    </r>
    <r>
      <rPr>
        <sz val="10"/>
        <color theme="1"/>
        <rFont val="Calibri"/>
      </rPr>
      <t>Static banner(6): 10/06 - 12/06
Pop up(16h-19h): 12/06</t>
    </r>
  </si>
  <si>
    <r>
      <rPr>
        <sz val="10"/>
        <rFont val="Calibri"/>
      </rPr>
      <t xml:space="preserve">Deadline 29/5
</t>
    </r>
    <r>
      <rPr>
        <u/>
        <sz val="10"/>
        <color rgb="FF1155CC"/>
        <rFont val="Calibri"/>
      </rPr>
      <t>https://drive.google.com/drive/u/0/folders/1rInngx7PRw5m8ek1gP1ZJgii6QUhvE8K</t>
    </r>
    <r>
      <rPr>
        <sz val="10"/>
        <rFont val="Calibri"/>
      </rPr>
      <t xml:space="preserve"> </t>
    </r>
  </si>
  <si>
    <t>a-banhmi-bahuynh</t>
  </si>
  <si>
    <r>
      <rPr>
        <sz val="10"/>
        <rFont val="Calibri"/>
      </rPr>
      <t xml:space="preserve">- Key Message: </t>
    </r>
    <r>
      <rPr>
        <b/>
        <sz val="10"/>
        <rFont val="Calibri"/>
      </rPr>
      <t>CHÀO HÈ TƯƠI NGON- CO.OPFOOD- GIẢM 50%</t>
    </r>
    <r>
      <rPr>
        <sz val="10"/>
        <rFont val="Calibri"/>
      </rPr>
      <t xml:space="preserve">
- Scheme: Co.opFood_</t>
    </r>
    <r>
      <rPr>
        <u/>
        <sz val="10"/>
        <color rgb="FF1155CC"/>
        <rFont val="Calibri"/>
      </rPr>
      <t xml:space="preserve"> Media
</t>
    </r>
    <r>
      <rPr>
        <u/>
        <sz val="10"/>
        <color rgb="FF000000"/>
        <rFont val="Calibri"/>
      </rPr>
      <t>giảm 1 s</t>
    </r>
    <r>
      <rPr>
        <u/>
        <sz val="10"/>
        <color rgb="FF1155CC"/>
        <rFont val="Calibri"/>
      </rPr>
      <t>ố</t>
    </r>
    <r>
      <rPr>
        <sz val="10"/>
        <color rgb="FF000000"/>
        <rFont val="Calibri"/>
      </rPr>
      <t xml:space="preserve"> m</t>
    </r>
    <r>
      <rPr>
        <sz val="10"/>
        <rFont val="Calibri"/>
      </rPr>
      <t xml:space="preserve">ón đến 50%: 
  + Dưa leo baby CoopSelect hộp 500g-3514632 giá 42.500 &gt;17.600
  + Sốt dầu dấm salad ND chai 250g-3418846: 20.200 &gt; 10.100
- Opening time: 8:00 - 20:00
- Location: HCM, HN, CT
- Timeline: 16-18/5 </t>
    </r>
  </si>
  <si>
    <t>CoopFood HCM+HN+CT</t>
  </si>
  <si>
    <t>Chung KV Mart, sẽ bổ sung D-4</t>
  </si>
  <si>
    <t>Hometop #7-9: 17/5, 18/5
Bottom banner #1-5: 16/5</t>
  </si>
  <si>
    <t>Hometop #7-9: 17/5, 18/5
Static banner #4: 16/5</t>
  </si>
  <si>
    <t>Hometop #7-9: 17/5, 18/5
Static banner #4: 16/5</t>
  </si>
  <si>
    <t>https://drive.google.com/drive/u/0/folders/1Tkpc835ANfnYDoIPw5P4XizLr7JpdIdc</t>
  </si>
  <si>
    <t>w3-coop-food</t>
  </si>
  <si>
    <t>LTO May</t>
  </si>
  <si>
    <t>Key message: Highlands mời món mới giảm 50k
Ra mắt món mới: Phin Kem Muối và Americano Đào
Voucher:
HIGHLANDS20 giảm 20k mbs 50k
HIGHLANDS40 giảm 40k mbs 100k
HIGHLANDS50 giảm 50k mbs 140k
Timeline: 01/05 - 31/05
Location: NW</t>
  </si>
  <si>
    <t>https://drive.google.com/drive/folders/1RcgBan89BTquSV5MTLeMGngU_CBAD9T0</t>
  </si>
  <si>
    <r>
      <rPr>
        <sz val="10"/>
        <rFont val="Calibri"/>
      </rPr>
      <t xml:space="preserve">không book in-app
hình social: </t>
    </r>
    <r>
      <rPr>
        <u/>
        <sz val="10"/>
        <color rgb="FF1155CC"/>
        <rFont val="Calibri"/>
      </rPr>
      <t>https://drive.google.com/drive/folders/1RcgBan89BTquSV5MTLeMGngU_CBAD9T0</t>
    </r>
  </si>
  <si>
    <r>
      <rPr>
        <sz val="10"/>
        <color theme="1"/>
        <rFont val="Calibri"/>
      </rPr>
      <t xml:space="preserve">- Key Message: </t>
    </r>
    <r>
      <rPr>
        <b/>
        <sz val="10"/>
        <color theme="1"/>
        <rFont val="Calibri"/>
      </rPr>
      <t>Gà Nướng Ò Ó O MỜI BẠN 
GIẢM 50% + VOUCHER 99K</t>
    </r>
    <r>
      <rPr>
        <sz val="10"/>
        <color theme="1"/>
        <rFont val="Calibri"/>
      </rPr>
      <t xml:space="preserve">
- Scheme:
+ Món: Combo Gà Nướng Nửa Con Nhiều Vị + 1 bánh mì (50%)
Note: ràng 1 phần/bill
+ Nhập code SIEUTIEC99 giảm 99K MBS 250K
+ Nhập code GANUONG40 giảm 40K MBS 119K
+ Location: HCM
+ Timeline: 20/05, 22/05, 23/05</t>
    </r>
  </si>
  <si>
    <t>20/05, 22/05, 23/05</t>
  </si>
  <si>
    <r>
      <rPr>
        <b/>
        <sz val="10"/>
        <color theme="1"/>
        <rFont val="Calibri"/>
      </rPr>
      <t xml:space="preserve">1 Combo9:
</t>
    </r>
    <r>
      <rPr>
        <sz val="10"/>
        <color theme="1"/>
        <rFont val="Calibri"/>
      </rPr>
      <t>Hometop banner(10-12): 20/05, 22/05, 23/05
SPH (10h-12h): 23/05
SPH (19h-22h): 20/05</t>
    </r>
  </si>
  <si>
    <t>a-ga---o-o-o</t>
  </si>
  <si>
    <r>
      <rPr>
        <sz val="10"/>
        <color theme="1"/>
        <rFont val="Calibri"/>
      </rPr>
      <t xml:space="preserve">- Key message: </t>
    </r>
    <r>
      <rPr>
        <b/>
        <sz val="10"/>
        <color theme="1"/>
        <rFont val="Calibri"/>
      </rPr>
      <t>SINH NHẬT SUNDAY BASIC KHAO 
DEAL 1K + Voucher 50k</t>
    </r>
    <r>
      <rPr>
        <sz val="10"/>
        <color theme="1"/>
        <rFont val="Calibri"/>
      </rPr>
      <t xml:space="preserve">
- Scheme: 
+ Deal 1k - 2k -3k :
1k: Trà Sữa Truyền Thống (M) (20 phần)
2k: Hồng Trà Tắc Bí Đao (XL) (10 phần)
3k: Olong Sữa Rang (M) (10 phần)
+ Nhập code SIEUTIEC50, giảm 50k MBS 140k
MBS 35k, 40 phần/chi nhánh/ngày, Mỗi bill chỉ order 1 món
- Location: Bình Dương, Đồng Nai
- Timeline: 19/05-21/05</t>
    </r>
  </si>
  <si>
    <t>Chung KV dòng 902</t>
  </si>
  <si>
    <r>
      <rPr>
        <b/>
        <sz val="10"/>
        <color theme="1"/>
        <rFont val="Calibri"/>
      </rPr>
      <t xml:space="preserve">2 Combo2:
</t>
    </r>
    <r>
      <rPr>
        <sz val="10"/>
        <color theme="1"/>
        <rFont val="Calibri"/>
      </rPr>
      <t>Static Banner(4): 19/05-21/05
Popup(13h-16h): 20/05</t>
    </r>
  </si>
  <si>
    <r>
      <rPr>
        <sz val="10"/>
        <rFont val="Calibri"/>
      </rPr>
      <t xml:space="preserve">Deadline 7/5
</t>
    </r>
    <r>
      <rPr>
        <u/>
        <sz val="10"/>
        <color rgb="FF1155CC"/>
        <rFont val="Calibri"/>
      </rPr>
      <t>https://drive.google.com/drive/u/0/folders/14JdtJ-nPLBTZ3xzB70MWnOyAmf0RRfSc</t>
    </r>
    <r>
      <rPr>
        <sz val="10"/>
        <rFont val="Calibri"/>
      </rPr>
      <t xml:space="preserve"> </t>
    </r>
  </si>
  <si>
    <t>FECA Coffee &amp; Tea - Võ Thị Sáu</t>
  </si>
  <si>
    <r>
      <rPr>
        <sz val="10"/>
        <color theme="1"/>
        <rFont val="Calibri"/>
      </rPr>
      <t xml:space="preserve">- Key Message: </t>
    </r>
    <r>
      <rPr>
        <b/>
        <sz val="10"/>
        <color theme="1"/>
        <rFont val="Calibri"/>
      </rPr>
      <t>FECA Khao Deal - MUA 1 TẶNG 1</t>
    </r>
    <r>
      <rPr>
        <sz val="10"/>
        <color theme="1"/>
        <rFont val="Calibri"/>
      </rPr>
      <t xml:space="preserve">
- Scheme: Mua 1 tặng 1 
+ Món mua: Trà Sữa Truyền Thống
+ Món tặng:  Trà Sữa  Olong
- Timeline: 14/05-16/05
- Location: Đồng Nai</t>
    </r>
  </si>
  <si>
    <t>https://docs.google.com/spreadsheets/d/1mgtcWFc_l26dxBFjhnaRBWq6jK_FOH-im_ZXtceObHs/edit?gid=0#gid=0</t>
  </si>
  <si>
    <t xml:space="preserve">Mex tự thiết kế </t>
  </si>
  <si>
    <r>
      <rPr>
        <b/>
        <sz val="10"/>
        <color theme="1"/>
        <rFont val="Calibri"/>
      </rPr>
      <t xml:space="preserve">1 Combo 2:
</t>
    </r>
    <r>
      <rPr>
        <sz val="10"/>
        <color theme="1"/>
        <rFont val="Calibri"/>
      </rPr>
      <t>Static Banner: 14/05-16/05
Pop-up (13h-16h): 16/05</t>
    </r>
  </si>
  <si>
    <t>https://drive.google.com/drive/folders/1a7zna2ke7oRPAIcYbfclYOXNbZ1_D1st</t>
  </si>
  <si>
    <t>a-feca</t>
  </si>
  <si>
    <t>Jun.50%</t>
  </si>
  <si>
    <r>
      <rPr>
        <sz val="10"/>
        <color theme="1"/>
        <rFont val="Calibri"/>
      </rPr>
      <t xml:space="preserve">- Key message: </t>
    </r>
    <r>
      <rPr>
        <b/>
        <sz val="10"/>
        <color theme="1"/>
        <rFont val="Calibri"/>
      </rPr>
      <t>Ưu Đãi Kép - Giảm 50% + Voucher 30K</t>
    </r>
    <r>
      <rPr>
        <sz val="10"/>
        <color theme="1"/>
        <rFont val="Calibri"/>
      </rPr>
      <t xml:space="preserve">
- Scheme: Trà sữa giảm 50% 
+ Nhập SIEUTIEC30 giảm 30K đơn từ 70K
+ Timeline: 07/06 - 11/06
- Location: TP.HCM</t>
    </r>
  </si>
  <si>
    <t>07/06 - 11/06</t>
  </si>
  <si>
    <t xml:space="preserve">Mix sản phẩm của 2 chuỗi
</t>
  </si>
  <si>
    <r>
      <rPr>
        <b/>
        <sz val="10"/>
        <color theme="1"/>
        <rFont val="Calibri"/>
      </rPr>
      <t xml:space="preserve">1 Win 2:
</t>
    </r>
    <r>
      <rPr>
        <sz val="10"/>
        <color theme="1"/>
        <rFont val="Calibri"/>
      </rPr>
      <t>Search Placeholder(14h-17h): 09/06, 11/06
Hometop banner(7-9): 07/06, 08/06
Static banner(4): 09/06, 10/06
Pop up(19h-22h): 11/06</t>
    </r>
  </si>
  <si>
    <r>
      <rPr>
        <sz val="10"/>
        <rFont val="Calibri"/>
      </rPr>
      <t xml:space="preserve">Deadline 28/5
</t>
    </r>
    <r>
      <rPr>
        <u/>
        <sz val="10"/>
        <color rgb="FF1155CC"/>
        <rFont val="Calibri"/>
      </rPr>
      <t>https://drive.google.com/drive/u/0/folders/1KE2ifjMg3tTfgF8NKEmb5hTD0Z4IJcod</t>
    </r>
    <r>
      <rPr>
        <sz val="10"/>
        <rFont val="Calibri"/>
      </rPr>
      <t xml:space="preserve"> </t>
    </r>
  </si>
  <si>
    <t>w2-chuk-30</t>
  </si>
  <si>
    <t>Jun.1Đ</t>
  </si>
  <si>
    <r>
      <rPr>
        <sz val="10"/>
        <color theme="1"/>
        <rFont val="Calibri"/>
      </rPr>
      <t xml:space="preserve">- Key message: </t>
    </r>
    <r>
      <rPr>
        <b/>
        <sz val="10"/>
        <color theme="1"/>
        <rFont val="Calibri"/>
      </rPr>
      <t xml:space="preserve">Ưu Đãi Kép - Deal 1Đ + Voucher 30K
</t>
    </r>
    <r>
      <rPr>
        <sz val="10"/>
        <color theme="1"/>
        <rFont val="Calibri"/>
      </rPr>
      <t>- Scheme: 
+ Trà sữa 1Đ đơn từ 45K  (áp dụng chuỗi Chuk Express)
+ Trà sữa 1K đơn từ 55K  (áp dụng chuỗi Chuk Trà)
+ Nhập SIEUTIEC30 giảm 30K đơn từ 70K
- Timeline: 12/06 - 16/06
 - Location: TP.HCM</t>
    </r>
  </si>
  <si>
    <t>12/06 - 16/06</t>
  </si>
  <si>
    <r>
      <rPr>
        <b/>
        <sz val="10"/>
        <color theme="1"/>
        <rFont val="Calibri"/>
      </rPr>
      <t xml:space="preserve">1 Win 1:
</t>
    </r>
    <r>
      <rPr>
        <sz val="10"/>
        <color theme="1"/>
        <rFont val="Calibri"/>
      </rPr>
      <t>Search Placeholder(14h-17h): 12/06, 13/06
Hometop banner(7-9): 12/06, 13/06
Static banner(1-3): 14/06, 15/06
Floating(13h-16h): 14/06
Popup(13h-16h): 16/06</t>
    </r>
  </si>
  <si>
    <r>
      <rPr>
        <sz val="10"/>
        <rFont val="Calibri"/>
      </rPr>
      <t xml:space="preserve">Deadline 2/6
</t>
    </r>
    <r>
      <rPr>
        <u/>
        <sz val="10"/>
        <color rgb="FF1155CC"/>
        <rFont val="Calibri"/>
      </rPr>
      <t>https://drive.google.com/drive/u/0/folders/1Ej2owsvLXIZFahqtcVCSGxqxqja0L10y</t>
    </r>
    <r>
      <rPr>
        <sz val="10"/>
        <rFont val="Calibri"/>
      </rPr>
      <t xml:space="preserve"> </t>
    </r>
  </si>
  <si>
    <t>w1-chuk-1d</t>
  </si>
  <si>
    <t>Jun.M1T1</t>
  </si>
  <si>
    <r>
      <rPr>
        <b/>
        <sz val="10"/>
        <color theme="1"/>
        <rFont val="Calibri"/>
      </rPr>
      <t xml:space="preserve">- Key message: Ưu Đãi Kép - Mua 1 Tặng 1 + Voucher 30K
</t>
    </r>
    <r>
      <rPr>
        <sz val="10"/>
        <color theme="1"/>
        <rFont val="Calibri"/>
      </rPr>
      <t>- Scheme: 
+  Mua 1 Trà Sữa Tặng 1 Trà Trái Cây
+ Nhập SIEUTIEC30 giảm 30K đơn từ 70K
- Timeline: 17/06 - 21/06
- Location: TP.HCM</t>
    </r>
  </si>
  <si>
    <t>17/06 - 21/06</t>
  </si>
  <si>
    <r>
      <rPr>
        <b/>
        <sz val="10"/>
        <color theme="1"/>
        <rFont val="Calibri"/>
      </rPr>
      <t xml:space="preserve">1 Win 1:
</t>
    </r>
    <r>
      <rPr>
        <sz val="10"/>
        <color theme="1"/>
        <rFont val="Calibri"/>
      </rPr>
      <t>Search Placeholder(12h-14h): 17/06, 18/06
Hometop banner(7-9): 18/06, 21/06
Static banner(1-3): 19/06, 20/06
Floating(13h-16h): 20/06
Popup(13h-16h): 19/06</t>
    </r>
  </si>
  <si>
    <r>
      <rPr>
        <sz val="10"/>
        <rFont val="Calibri"/>
      </rPr>
      <t xml:space="preserve">Deadline 5/6
</t>
    </r>
    <r>
      <rPr>
        <u/>
        <sz val="10"/>
        <color rgb="FF1155CC"/>
        <rFont val="Calibri"/>
      </rPr>
      <t>https://drive.google.com/drive/u/0/folders/1q7iDZXYWEdF5fST7YZYKYFRqq96KLeLJ</t>
    </r>
  </si>
  <si>
    <t>w1-chuk-1t1</t>
  </si>
  <si>
    <t>Jun.15K</t>
  </si>
  <si>
    <r>
      <rPr>
        <sz val="10"/>
        <color theme="1"/>
        <rFont val="Calibri"/>
      </rPr>
      <t xml:space="preserve">- Key message: </t>
    </r>
    <r>
      <rPr>
        <b/>
        <sz val="10"/>
        <color theme="1"/>
        <rFont val="Calibri"/>
      </rPr>
      <t>Ưu Đãi Kép - Đồng Giá 15K + Voucher 30K</t>
    </r>
    <r>
      <rPr>
        <sz val="10"/>
        <color theme="1"/>
        <rFont val="Calibri"/>
      </rPr>
      <t xml:space="preserve">
- Scheme: Trà sữa ĐỒNG GIÁ 15K 
+ Nhập SIEUTIEC30 giảm 30K đơn từ 70K
+ Timeline: 22/06 - 26/06
- Location: TP.HCM</t>
    </r>
  </si>
  <si>
    <t>22/06 - 26/06</t>
  </si>
  <si>
    <r>
      <rPr>
        <b/>
        <sz val="10"/>
        <color theme="1"/>
        <rFont val="Calibri"/>
      </rPr>
      <t xml:space="preserve">1 Win 2:
</t>
    </r>
    <r>
      <rPr>
        <sz val="10"/>
        <color theme="1"/>
        <rFont val="Calibri"/>
      </rPr>
      <t>Search Placeholder(14h-17h): 24/06, 26/06
Hometop banner(7-9): 22/06, 23/06
Static banner(4): 24/06, 25/06
Floating(13h-16h): 26/06</t>
    </r>
  </si>
  <si>
    <r>
      <rPr>
        <sz val="10"/>
        <rFont val="Calibri"/>
      </rPr>
      <t xml:space="preserve">deadline 11/6
</t>
    </r>
    <r>
      <rPr>
        <u/>
        <sz val="10"/>
        <color rgb="FF1155CC"/>
        <rFont val="Calibri"/>
      </rPr>
      <t>https://drive.google.com/drive/u/0/folders/1Bbw5VYUPgVGcvM3biXwtmcaOvRrXRBaY</t>
    </r>
    <r>
      <rPr>
        <sz val="10"/>
        <rFont val="Calibri"/>
      </rPr>
      <t xml:space="preserve"> </t>
    </r>
  </si>
  <si>
    <t>w2-chuk--15k</t>
  </si>
  <si>
    <t>Jun.1K</t>
  </si>
  <si>
    <r>
      <rPr>
        <sz val="10"/>
        <color theme="1"/>
        <rFont val="Calibri"/>
      </rPr>
      <t xml:space="preserve">- Key message: </t>
    </r>
    <r>
      <rPr>
        <b/>
        <sz val="10"/>
        <color theme="1"/>
        <rFont val="Calibri"/>
      </rPr>
      <t>Ưu Đãi Kép - Deal 1K  + Voucher 30K</t>
    </r>
    <r>
      <rPr>
        <sz val="10"/>
        <color theme="1"/>
        <rFont val="Calibri"/>
      </rPr>
      <t xml:space="preserve">
- Scheme: 
+ Trà sữa 1Đ đơn từ 45K  (áp dụng chuỗi Chuk Express)
+ Trà sữa 1K đơn từ 55K  (áp dụng chuỗi Chuk Trà)
+ Nhập SIEUTIEC30 giảm 30K đơn từ 70K
- Timeline: 27/06 - 30/06
 - Location: TP.HCM</t>
    </r>
  </si>
  <si>
    <t>27/06 - 30/06</t>
  </si>
  <si>
    <r>
      <rPr>
        <b/>
        <sz val="10"/>
        <color theme="1"/>
        <rFont val="Calibri"/>
      </rPr>
      <t xml:space="preserve">1 Win 2:
</t>
    </r>
    <r>
      <rPr>
        <sz val="10"/>
        <color theme="1"/>
        <rFont val="Calibri"/>
      </rPr>
      <t>Search Placeholder(12h-14h): 28/06, 29/06
Hometop banner(7-9): 27/06, 28/06
Static banner(4): 29/06, 30/06
Floating(13h-16h): 30/06</t>
    </r>
  </si>
  <si>
    <r>
      <rPr>
        <sz val="10"/>
        <rFont val="Calibri"/>
      </rPr>
      <t xml:space="preserve">Deadline 17/6
</t>
    </r>
    <r>
      <rPr>
        <u/>
        <sz val="10"/>
        <color rgb="FF1155CC"/>
        <rFont val="Calibri"/>
      </rPr>
      <t>https://drive.google.com/drive/u/0/folders/1iR8GC2i21zH9l1L-EVzrvhsyl9ehZiCN</t>
    </r>
    <r>
      <rPr>
        <sz val="10"/>
        <rFont val="Calibri"/>
      </rPr>
      <t xml:space="preserve"> </t>
    </r>
  </si>
  <si>
    <t>w2-chuk-1k</t>
  </si>
  <si>
    <r>
      <rPr>
        <sz val="10"/>
        <color theme="1"/>
        <rFont val="Calibri"/>
      </rPr>
      <t xml:space="preserve">- Key Message: </t>
    </r>
    <r>
      <rPr>
        <b/>
        <sz val="10"/>
        <color theme="1"/>
        <rFont val="Calibri"/>
      </rPr>
      <t xml:space="preserve">MUA CƠM GÀ - QUÀ THẢ GA - Mua 2 tặng 3
- </t>
    </r>
    <r>
      <rPr>
        <sz val="10"/>
        <color theme="1"/>
        <rFont val="Calibri"/>
      </rPr>
      <t>Scheme: Mua 2 tặng 3 
+ Món mua: 02 cơm gà Gogo Food 
+ Món tặng:  02 nước ngọt  + 1 món phụ tự chọn
(-) Nước ngọt gồm: Pepsi, Sting, Mirinda, 7up, Twister
(-) Món phụ gồm:  Salad nhiệt đới, Nấm xào, Rau muống xào tỏi, Bò xào cải chua, Canh rong biển, Canh cải bò, Khoai tây chiên
- Timeline: 12/05-15/05, 17/05-27/05
- Location: Đồng Nai</t>
    </r>
  </si>
  <si>
    <t>12/05-15/05, 17/05-27/05</t>
  </si>
  <si>
    <t>https://docs.google.com/spreadsheets/d/1wvo4oU45IQnfvWvyzRWIvrgunHQDfc_edITNfMFTHnI/edit?usp=sharing</t>
  </si>
  <si>
    <r>
      <rPr>
        <b/>
        <sz val="10"/>
        <color theme="1"/>
        <rFont val="Calibri"/>
      </rPr>
      <t xml:space="preserve">15 Static lẻ :
</t>
    </r>
    <r>
      <rPr>
        <sz val="10"/>
        <color theme="1"/>
        <rFont val="Calibri"/>
      </rPr>
      <t>Static Banner: 12/05-15/05, 17/05-27/05</t>
    </r>
  </si>
  <si>
    <t>https://drive.google.com/drive/u/0/folders/1W1JB4UxTWZ3q5YGEONoA_ht9wC1Vmznl</t>
  </si>
  <si>
    <t>a-gogofood</t>
  </si>
  <si>
    <t>Behide Coffee - Phan Trung</t>
  </si>
  <si>
    <r>
      <rPr>
        <sz val="10"/>
        <color theme="1"/>
        <rFont val="Calibri"/>
      </rPr>
      <t xml:space="preserve">- Key Message: </t>
    </r>
    <r>
      <rPr>
        <b/>
        <sz val="10"/>
        <color theme="1"/>
        <rFont val="Calibri"/>
      </rPr>
      <t xml:space="preserve">VUI HÈ CHILL - DEAL MÁT LẠNH - GIẢM 25% 
- </t>
    </r>
    <r>
      <rPr>
        <sz val="10"/>
        <color theme="1"/>
        <rFont val="Calibri"/>
      </rPr>
      <t>Scheme: Giảm 25% cho 3 món: Hồng Trà Sữa, Trà Sữa Gạo Rang, Trà Sữa Olong cho mọi đơn hàng
- Timeline: 28/05-30/05
- Location: Đồng Nai</t>
    </r>
  </si>
  <si>
    <t>28/05-30/05</t>
  </si>
  <si>
    <t>https://docs.google.com/spreadsheets/d/1oi0jNhpjIKzhGleaE_3SHRylg7S8NOc4c1eh6XDPYLI/edit?usp=sharing</t>
  </si>
  <si>
    <t>https://drive.google.com/drive/folders/1oh6YmKpPNvfpigGFlE-QZKYBPhC453H-?usp=sharing</t>
  </si>
  <si>
    <t xml:space="preserve">- Màu sắc background: đỏ - vàng - xanh (vibes biển)
- Tone &amp; Mood: chào hè, summer chill </t>
  </si>
  <si>
    <t>- Element:  thiên hướng mùa hè</t>
  </si>
  <si>
    <r>
      <rPr>
        <b/>
        <sz val="10"/>
        <color theme="1"/>
        <rFont val="Calibri"/>
      </rPr>
      <t>Combo 2:</t>
    </r>
    <r>
      <rPr>
        <sz val="10"/>
        <color theme="1"/>
        <rFont val="Calibri"/>
      </rPr>
      <t xml:space="preserve">
Static Banner: 28/05-30/05
Pop-up (13h-16h): 30/05</t>
    </r>
  </si>
  <si>
    <r>
      <rPr>
        <sz val="10"/>
        <rFont val="Calibri"/>
      </rPr>
      <t xml:space="preserve">Deadline 16/5
</t>
    </r>
    <r>
      <rPr>
        <u/>
        <sz val="10"/>
        <color rgb="FF1155CC"/>
        <rFont val="Calibri"/>
      </rPr>
      <t>https://drive.google.com/drive/u/0/folders/1lo9k4pJs0w1YTEzjCKmomZYEHBCrFtFw</t>
    </r>
    <r>
      <rPr>
        <sz val="10"/>
        <rFont val="Calibri"/>
      </rPr>
      <t xml:space="preserve"> </t>
    </r>
  </si>
  <si>
    <t>a-behide-coffee</t>
  </si>
  <si>
    <r>
      <rPr>
        <sz val="10"/>
        <color theme="1"/>
        <rFont val="Calibri"/>
      </rPr>
      <t xml:space="preserve">- Key message: </t>
    </r>
    <r>
      <rPr>
        <b/>
        <sz val="10"/>
        <color theme="1"/>
        <rFont val="Calibri"/>
      </rPr>
      <t>Ưu Đãi Kép - Đồng giá 19K + Voucher 30K</t>
    </r>
    <r>
      <rPr>
        <sz val="10"/>
        <color theme="1"/>
        <rFont val="Calibri"/>
      </rPr>
      <t xml:space="preserve">
- Scheme: 
+ Giảm bánh mì ổ lớn về 19K (Bánh Mì Bò Né, Bánh Mì Bò Sa Tế, Bánh Mì Xíu Mại, Bánh Mì Gà Xíu)
+ Nhập code: SIEUTIEC30 giảm 30k đơn từ 70K
- Timeline: 02/06 - 04/06
- Location: TP.HCM</t>
    </r>
  </si>
  <si>
    <r>
      <rPr>
        <sz val="10"/>
        <color rgb="FF000000"/>
        <rFont val="Calibri"/>
      </rPr>
      <t xml:space="preserve">Màu đỏ như </t>
    </r>
    <r>
      <rPr>
        <u/>
        <sz val="10"/>
        <color rgb="FF1155CC"/>
        <rFont val="Calibri"/>
      </rPr>
      <t>Banner mẫu</t>
    </r>
  </si>
  <si>
    <t>Pick món trong file</t>
  </si>
  <si>
    <r>
      <rPr>
        <b/>
        <sz val="10"/>
        <color theme="1"/>
        <rFont val="Calibri"/>
      </rPr>
      <t xml:space="preserve">1 Win 3:
</t>
    </r>
    <r>
      <rPr>
        <sz val="10"/>
        <color theme="1"/>
        <rFont val="Calibri"/>
      </rPr>
      <t>Hometop banner(7-9): 02/06, 03/06
Static banner(1-3): 04/06</t>
    </r>
  </si>
  <si>
    <r>
      <rPr>
        <sz val="10"/>
        <rFont val="Calibri"/>
      </rPr>
      <t xml:space="preserve">Deadline 21/5
</t>
    </r>
    <r>
      <rPr>
        <u/>
        <sz val="10"/>
        <color rgb="FF1155CC"/>
        <rFont val="Calibri"/>
      </rPr>
      <t>https://drive.google.com/drive/u/0/folders/1GJAbEvqzHy1PhheuJHUQOiXvQeNG_dJy</t>
    </r>
    <r>
      <rPr>
        <sz val="10"/>
        <rFont val="Calibri"/>
      </rPr>
      <t xml:space="preserve"> </t>
    </r>
  </si>
  <si>
    <t>w3-bmi-oi-19k</t>
  </si>
  <si>
    <t>Jun.CB1</t>
  </si>
  <si>
    <r>
      <rPr>
        <sz val="10"/>
        <color theme="1"/>
        <rFont val="Calibri"/>
      </rPr>
      <t xml:space="preserve">- Key message: </t>
    </r>
    <r>
      <rPr>
        <b/>
        <sz val="10"/>
        <color theme="1"/>
        <rFont val="Calibri"/>
      </rPr>
      <t>Ưu Đãi Kép - Đồng giá 25K + Voucher 30K</t>
    </r>
    <r>
      <rPr>
        <sz val="10"/>
        <color theme="1"/>
        <rFont val="Calibri"/>
      </rPr>
      <t xml:space="preserve">
- Scheme: 
+ Giảm bánh mì ổ lớn về 25K (Bánh Mì Bò Né, Bánh Mì Bò Sa Tế, Bánh Mì Xíu Mại, Bánh Mì Gà Xíu)
+ Nhập code: SIEUTIEC30 giảm 30k đơn từ 70K
- Timeline: 09/06 - 11/06, 12/06 - 14/06
- Location: TP.HCM</t>
    </r>
  </si>
  <si>
    <t>09/06 - 11/06, 12/06 - 14/06</t>
  </si>
  <si>
    <t>Adapt KV 2-4/6: Thay Keymess mới</t>
  </si>
  <si>
    <r>
      <rPr>
        <b/>
        <sz val="10"/>
        <color theme="1"/>
        <rFont val="Calibri"/>
      </rPr>
      <t xml:space="preserve">2 Combo 1:
</t>
    </r>
    <r>
      <rPr>
        <sz val="10"/>
        <color theme="1"/>
        <rFont val="Calibri"/>
      </rPr>
      <t>Static banner(1-3): 09/06 - 11/06, 12/06 - 14/06
Pop up(6h-10h): 10/06, 13/06</t>
    </r>
  </si>
  <si>
    <r>
      <rPr>
        <sz val="10"/>
        <rFont val="Calibri"/>
      </rPr>
      <t xml:space="preserve">Deadline 27/5
</t>
    </r>
    <r>
      <rPr>
        <u/>
        <sz val="10"/>
        <color rgb="FF1155CC"/>
        <rFont val="Calibri"/>
      </rPr>
      <t>https://drive.google.com/drive/u/0/folders/1xNPOP-ddOMd94zNJt5uVO7gwSNDUp28d</t>
    </r>
    <r>
      <rPr>
        <sz val="10"/>
        <rFont val="Calibri"/>
      </rPr>
      <t xml:space="preserve"> </t>
    </r>
  </si>
  <si>
    <t>a-bmioi-25k</t>
  </si>
  <si>
    <t>Jun.CB4</t>
  </si>
  <si>
    <r>
      <rPr>
        <sz val="10"/>
        <color theme="1"/>
        <rFont val="Calibri"/>
      </rPr>
      <t xml:space="preserve"> Key message: </t>
    </r>
    <r>
      <rPr>
        <b/>
        <sz val="10"/>
        <color theme="1"/>
        <rFont val="Calibri"/>
      </rPr>
      <t>Ưu Đãi Kép - Deal 1K + Voucher 30K</t>
    </r>
    <r>
      <rPr>
        <sz val="10"/>
        <color theme="1"/>
        <rFont val="Calibri"/>
      </rPr>
      <t xml:space="preserve">
- Scheme:
+ Giảm chỉ còn 1K áp dụng đơn từ 35K (Bánh Mì Bò Né, Bánh Mì Gà Xíu, Bánh Mì Xíu Mại, Bánh Mì Bò Sa Tế, Bánh Mì Ốp La)
+ Nhập SIEUTIEC30 giảm 30k đơn từ 70K
- Timeline: 16/06 - 18/06, 19/06 - 21/06
- Location: TP.HCM</t>
    </r>
  </si>
  <si>
    <t>16/06 - 18/06, 19/06 - 21/06</t>
  </si>
  <si>
    <r>
      <rPr>
        <b/>
        <sz val="10"/>
        <color theme="1"/>
        <rFont val="Calibri"/>
      </rPr>
      <t xml:space="preserve">2 Combo 4:
</t>
    </r>
    <r>
      <rPr>
        <sz val="10"/>
        <color theme="1"/>
        <rFont val="Calibri"/>
      </rPr>
      <t>Search Placeholder(5h-10h): 16/06, 17/06, 19/06, 20/06
Static banner(1-3): 16/06 - 18/06, 19/06 - 21/06</t>
    </r>
  </si>
  <si>
    <r>
      <rPr>
        <sz val="10"/>
        <rFont val="Calibri"/>
      </rPr>
      <t xml:space="preserve">Deadline 4/6
</t>
    </r>
    <r>
      <rPr>
        <u/>
        <sz val="10"/>
        <color rgb="FF1155CC"/>
        <rFont val="Calibri"/>
      </rPr>
      <t>https://drive.google.com/drive/u/0/folders/1FAC-UvX0h5HBzgnYIQSYlrle9yDprk-e</t>
    </r>
    <r>
      <rPr>
        <sz val="10"/>
        <rFont val="Calibri"/>
      </rPr>
      <t xml:space="preserve"> </t>
    </r>
  </si>
  <si>
    <t>a--banhmioi</t>
  </si>
  <si>
    <t>1k</t>
  </si>
  <si>
    <t>Detail scheme: 
-Scheme: Tặng 1 pizza truyền thống size S giá 1D  cho đơn từ 200k 
SIEUTIEC75K Giảm 75K MBS 249K
-Timeline7/6 đến 15/6
-Số lượng: 1000 cái/ngày/brand
-Location: Nationwide</t>
  </si>
  <si>
    <t>7/6 đến 15/6</t>
  </si>
  <si>
    <t>https://docs.google.com/spreadsheets/d/1araIWejcg2ho4Cg5omC68KUFFPIA9zku3QZcudN1FM0/edit?gid=1503817238#gid=1503817238</t>
  </si>
  <si>
    <t>Home top	09/06
Bottom	11/06
SM	11h 10/06
Collection list	14/06</t>
  </si>
  <si>
    <r>
      <rPr>
        <sz val="10"/>
        <rFont val="Calibri"/>
      </rPr>
      <t xml:space="preserve">3/6 </t>
    </r>
    <r>
      <rPr>
        <u/>
        <sz val="10"/>
        <color rgb="FF1155CC"/>
        <rFont val="Calibri"/>
      </rPr>
      <t>https://drive.google.com/drive/u/0/folders/16zAxzdGnngeuU6xy-voWuxm7tpaqaPYU</t>
    </r>
  </si>
  <si>
    <t>jb-the-pizza-company</t>
  </si>
  <si>
    <t>8.5</t>
  </si>
  <si>
    <t>- Key Message:
CHEESE COFFEE
SĂN TIỆC DEAL MATCHA
Mua 1 Tặng 1 + VOUCHER 50,000Đ
Combo 02 ly Matcha
[Món Mua]
- Matcha Latte (L)
- Gentle Hojicha Matcha Latte (L)
[Món Tặng]
Tofu Matcha Latte (M)
Giá gốc: 134,000đ -&gt; 65,000đ
Voucher
CHEESE25 giảm 20% cap 25k
CHEESE35 giảm 35k mbs 200k
CHEESE50 giảm 50k mbs 280k
- Location: HCM
- Timeline: 08/05/2025</t>
  </si>
  <si>
    <t>08/05</t>
  </si>
  <si>
    <t>Hometop banner: 08/05</t>
  </si>
  <si>
    <t>https://drive.google.com/drive/folders/1I1hnDVYsjnw5t1E1AnwvW1YjYlKiWtd8</t>
  </si>
  <si>
    <t>v-cheese-matcha</t>
  </si>
  <si>
    <t>Ads Huế</t>
  </si>
  <si>
    <t>Key mess: Khao món 1Đ + voucher 50k
Scheme: 1Đ mbs 79k các món:
Trà Sen Vàng (Củ năng)
Trà Thanh Đào
PhinDi Hạnh Nhân
Trà Thạch Đào
Bánh mì que
Bánh Croissant Highlands 55gr
Voucher:
HIGHLANDS20 giảm 20k mbs 50k
HIGHLANDS30 giảm 30k mbs 70k
HIGHLANDS50 giảm 50k mbs 120k
Location: Huế
Timeline: 12/05 - 18/05</t>
  </si>
  <si>
    <t>12/05 - 18/05</t>
  </si>
  <si>
    <t>https://docs.google.com/spreadsheets/d/1BOQfqkVFuxa4EAeIqikLNGVs0M3v_AGu998ko9SsEeo/edit?gid=560455250#gid=560455250&amp;range=A:A</t>
  </si>
  <si>
    <t>sj-highlands-hue</t>
  </si>
  <si>
    <r>
      <rPr>
        <sz val="10"/>
        <color theme="1"/>
        <rFont val="Calibri"/>
      </rPr>
      <t xml:space="preserve">- Key message: </t>
    </r>
    <r>
      <rPr>
        <b/>
        <sz val="10"/>
        <color theme="1"/>
        <rFont val="Calibri"/>
      </rPr>
      <t>Sữa ngon giá tốt- Ưu đãi 20% + Voucher 95K</t>
    </r>
    <r>
      <rPr>
        <sz val="10"/>
        <color theme="1"/>
        <rFont val="Calibri"/>
      </rPr>
      <t xml:space="preserve">
- Scheme: TH true ICE CREAM giảm 20% 
 Nhập TRUEMART95K - giảm 10% tối đa 95K
- Timeline: 22 - 25/5
- Location: Bắc Ninh, Bình Dương, Cần Thơ, Đà Nẵng, Đắk Lắk, Đồng Nai, Hà Nội, Hải Phòng, Huế, Khánh Hoà, Lâm Đồng, Nghệ An, Quảng Ninh, Thái Nguyên, Thanh Hoá, TP. HCM</t>
    </r>
  </si>
  <si>
    <t>22/05 - 25/05</t>
  </si>
  <si>
    <t xml:space="preserve">mex tự thiết kế </t>
  </si>
  <si>
    <t>Hometop # 7-9: 24/5, 25/5
Bottom banner #2: 22/5, 23/5 
Pop up: 16h-19h 25/5
Search Placeholder - 2 slots: 17h-19h 22/5, 14h-17h 25/5</t>
  </si>
  <si>
    <t>Hometop # 7-9: 24/5, 25/5
Bottom banner #2: 22/5, 23/5
Pop up: 16h-19h 25/5
Search Placeholder - 2 slots: 17h-19h 22/5, 14h-17h 25/5</t>
  </si>
  <si>
    <r>
      <rPr>
        <sz val="10"/>
        <color theme="1"/>
        <rFont val="Calibri"/>
      </rPr>
      <t xml:space="preserve">Hometop # 7-9: 24/5, 25/5
Bottom banner #2: 22/5, 23/5
</t>
    </r>
    <r>
      <rPr>
        <sz val="10"/>
        <color rgb="FFFF0000"/>
        <rFont val="Calibri"/>
      </rPr>
      <t>Pop up: 16h-19h 23/5</t>
    </r>
    <r>
      <rPr>
        <sz val="10"/>
        <color theme="1"/>
        <rFont val="Calibri"/>
      </rPr>
      <t xml:space="preserve">
Search Placeholder - 2 slots: 17h-19h 22/5, 14h-17h 25/5</t>
    </r>
  </si>
  <si>
    <t>https://drive.google.com/drive/folders/1VFGOZb5NJ8DfemnJ2oQhy92b9y4_GxyS</t>
  </si>
  <si>
    <t>w2-th-true-mart-95</t>
  </si>
  <si>
    <t>7-8Jun</t>
  </si>
  <si>
    <t>Key Mess: Maycha Khao Deal 9K + Giảm 60K
Scheme:
Maycha khao deal 9k áp dụng các món 
+ Trà Sữa Trân Châu Hoàng Kim
+ Trà sữa Hong Kong
Nhập code  MAYCHA60: 60K MBS 200k
MAYCHA53: 53k mbs 150k
Timeline: 7-8/6
Location: HCM; Đồng Nai, Bình Dương; Đà Nẵng, An Giang, Kiên Giang, Tiền Giang, Long An</t>
  </si>
  <si>
    <t>07/06 - 08/06</t>
  </si>
  <si>
    <t>- Hometop: 7/6; 8/6
- HTC (8h-16h): 8/6
- SPH (19h-22h): 7/6
- Floating (13h-16h): 7/6
- Pop up (19h-22h): 8/6</t>
  </si>
  <si>
    <r>
      <rPr>
        <sz val="10"/>
        <rFont val="Calibri"/>
      </rPr>
      <t xml:space="preserve">Deadline 28/5
</t>
    </r>
    <r>
      <rPr>
        <u/>
        <sz val="10"/>
        <color rgb="FF1155CC"/>
        <rFont val="Calibri"/>
      </rPr>
      <t>https://drive.google.com/drive/u/0/folders/1NJNDj6AzDX0xrWRuSrFDuxum8GUgjkpE</t>
    </r>
    <r>
      <rPr>
        <sz val="10"/>
        <rFont val="Calibri"/>
      </rPr>
      <t xml:space="preserve"> </t>
    </r>
  </si>
  <si>
    <t>sv-maycha--9</t>
  </si>
  <si>
    <t>20-22Jun</t>
  </si>
  <si>
    <t>Key Mess: Maycha Khao Deal 9K + Giảm 60K
Scheme:
Maycha khao deal 9k áp dụng các món 
+ Trà Sữa Trân Châu Hoàng Kim
+ Trà sữa Hong Kong
Nhập code  MAYCHA60: 60K MBS 200k
MAYCHA53: 53k mbs 150k
Timeline: 20-22/6
Location: HCM; Đồng Nai, Bình Dương; Đà Nẵng, An Giang, Kiên Giang, Tiền Giang, Long An</t>
  </si>
  <si>
    <t>20/06 - 22/06</t>
  </si>
  <si>
    <t>- Hometop: 20/6; 22/6
- HTC (8h-16h): 21/6
- SPH (14h-17h) 20/6; (12h-14h) 22/6
- Pop up (19h-22h): 22/6</t>
  </si>
  <si>
    <r>
      <rPr>
        <sz val="10"/>
        <rFont val="Calibri"/>
      </rPr>
      <t xml:space="preserve">Deadline 28/5
</t>
    </r>
    <r>
      <rPr>
        <u/>
        <sz val="10"/>
        <color rgb="FF1155CC"/>
        <rFont val="Calibri"/>
      </rPr>
      <t>https://drive.google.com/drive/u/0/folders/1NJNDj6AzDX0xrWRuSrFDuxum8GUgjkpE</t>
    </r>
    <r>
      <rPr>
        <sz val="10"/>
        <rFont val="Calibri"/>
      </rPr>
      <t xml:space="preserve"> </t>
    </r>
  </si>
  <si>
    <t>sv-deal-9k-maycha</t>
  </si>
  <si>
    <t>27-29Jun</t>
  </si>
  <si>
    <t>Key Mess: Ưu Đãi Kép - Maycha Khao món 50% &amp; Voucher 60K
Scheme: 
Trà Sữa Hong Kong M 26k giảm còn 13k
Nhập code MAYCHAVIP30 - giảm 30k mbs 60k
MAYCHAVIP25 - giảm 50% cap 25k
MAYCHA50: 50K MBS 160k
MAYCHA60: 60K MBS 200k
Timeline: 27-29/6
Location: HCM; Đồng Nai, Bình Dương; Đà Nẵng, An Giang, Kiên Giang, Tiền Giang, Long An</t>
  </si>
  <si>
    <t>27/06 - 29/06</t>
  </si>
  <si>
    <t>- Hometop: 28/6; 29/6
- HTC (8h-16h): 27/6
- Pop up (19h-22h): 27/6
- Floating (13h-16h): 28/6
- Static Banner: 27/6; 28/6</t>
  </si>
  <si>
    <r>
      <rPr>
        <sz val="10"/>
        <rFont val="Calibri"/>
      </rPr>
      <t xml:space="preserve">Deadline 17/6
</t>
    </r>
    <r>
      <rPr>
        <u/>
        <sz val="10"/>
        <color rgb="FF1155CC"/>
        <rFont val="Calibri"/>
      </rPr>
      <t>https://drive.google.com/drive/u/0/folders/1WFCPlzFhP4QMGQW0KLF7r4YhJU-5rHRw</t>
    </r>
    <r>
      <rPr>
        <sz val="10"/>
        <rFont val="Calibri"/>
      </rPr>
      <t xml:space="preserve"> </t>
    </r>
  </si>
  <si>
    <t>v-maycha--50</t>
  </si>
  <si>
    <t>- Key message: Trà Sữa TocoToco Mua 1 Tặng 1 + Code 25K
- Scheme: TocoToco khao combo 2 ly chỉ còn 44k
- Nhập code TOCO25 - giảm 25K đơn từ 60K
Timeline: 7-8/6; 13-15/6; 29/6
- Location: Hà Nội, HCM, CT</t>
  </si>
  <si>
    <t>06/06 - 08/06
13/06 - 15/06</t>
  </si>
  <si>
    <t>- Hometop: 7/6; 8/6; 13/6; 14/6
- HTC (8h-16h): 7/6; 15/6
- Floating (19h-22h): 7/6; (13h-16h) 14/6
- Pop up (13h-16h): 8/6
- SPH (19h-22h): 15/6</t>
  </si>
  <si>
    <t>- Hometop: 7/6; 8/6; 13/6; 14/6
- HTC (8h-16h): 8/6; 15/6
- Floating (13h-16h): 7/6; (13h-16h) 14/6
- Pop up (19h-22h): 8/6
- SPH (19h-22h): 15/6</t>
  </si>
  <si>
    <r>
      <rPr>
        <sz val="10"/>
        <rFont val="Calibri"/>
      </rPr>
      <t xml:space="preserve">Deadline 27/5
</t>
    </r>
    <r>
      <rPr>
        <u/>
        <sz val="10"/>
        <color rgb="FF1155CC"/>
        <rFont val="Calibri"/>
      </rPr>
      <t>https://drive.google.com/drive/u/0/folders/1D1Ndoc61D8M0ALGqBCwnOUuxYzjVGghu</t>
    </r>
    <r>
      <rPr>
        <sz val="10"/>
        <rFont val="Calibri"/>
      </rPr>
      <t xml:space="preserve"> </t>
    </r>
  </si>
  <si>
    <t>v-toco-toco</t>
  </si>
  <si>
    <r>
      <rPr>
        <sz val="10"/>
        <color theme="1"/>
        <rFont val="Calibri"/>
      </rPr>
      <t>- Key message:</t>
    </r>
    <r>
      <rPr>
        <b/>
        <sz val="10"/>
        <color theme="1"/>
        <rFont val="Calibri"/>
      </rPr>
      <t xml:space="preserve"> Busan Korean Mời Bạn Món Chỉ 39K + Voucher 40K </t>
    </r>
    <r>
      <rPr>
        <sz val="10"/>
        <color theme="1"/>
        <rFont val="Calibri"/>
      </rPr>
      <t xml:space="preserve">
- Scheme: Giảm món Cơm Chiên Cá Ngừ 55k --&gt;39K + Mì Tương Đen 49k --&gt;39K 
+ 50 phần/món/1 chi nhánh/ ngày. 1 lần đặt/bill, No MBS
+ Nhập mã BUSAN40 giảm 40K cho đơn 120k 
+ Ngoài ra còn có các mã giảm cực kì hấp dẫn khác: 
SIEUTIEC20 giảm 20k cho đơn 50k 
SIEUTIEC30 giảm 30k cho đơn 70k 
SIEUTIEC40 giảm 40k cho đơn 100k 
SIEUTIEC50 giảm 50k đơn 140k 
SIEUTIEC70 giảm 70k cho đơn 200k 
- Location: HCM
- Timeline: 24/05 -26/05</t>
    </r>
  </si>
  <si>
    <t>24/05 -26/05</t>
  </si>
  <si>
    <r>
      <rPr>
        <b/>
        <sz val="10"/>
        <color theme="1"/>
        <rFont val="Calibri"/>
      </rPr>
      <t xml:space="preserve">1 Combo1:
</t>
    </r>
    <r>
      <rPr>
        <sz val="10"/>
        <color theme="1"/>
        <rFont val="Calibri"/>
      </rPr>
      <t>Static banner(1-3): 24/05 - 26/05
Pop up(16h-19h): 26/05</t>
    </r>
  </si>
  <si>
    <t>a-busan-korean-food</t>
  </si>
  <si>
    <r>
      <rPr>
        <sz val="10"/>
        <color theme="1"/>
        <rFont val="Calibri"/>
      </rPr>
      <t xml:space="preserve">- Key mess: </t>
    </r>
    <r>
      <rPr>
        <b/>
        <sz val="10"/>
        <color theme="1"/>
        <rFont val="Calibri"/>
      </rPr>
      <t>BURGER KING COMBO 8 MÓN CHỈ 91.500Đ</t>
    </r>
    <r>
      <rPr>
        <sz val="10"/>
        <color theme="1"/>
        <rFont val="Calibri"/>
      </rPr>
      <t xml:space="preserve">
- Scheme: Combo 8 món giảm 50% bao gồm:
1 Burger Phô Mai Vòng  (size vừa) + 1 Burger Bò Nướng (size vừa) + 2 Phô Mai Que + 1 Khoai Tây Chiên (size S)+ 3 Nước Ngọt
Giá gốc: 283k
Giá giảm (50%): 141.5k
Limit: 1 Combo BOGO/Order
Áp dụng thêm voucher BK50 giảm 50k đơn 140k chỉ còn 91.5k cho combo này
- Location: HN
- Timeline: 07/06, 08/06</t>
    </r>
  </si>
  <si>
    <t>07/06, 08/06</t>
  </si>
  <si>
    <r>
      <rPr>
        <sz val="10"/>
        <rFont val="Calibri"/>
      </rPr>
      <t xml:space="preserve">Adapt </t>
    </r>
    <r>
      <rPr>
        <u/>
        <sz val="10"/>
        <color rgb="FF1155CC"/>
        <rFont val="Calibri"/>
      </rPr>
      <t>KV Cũ</t>
    </r>
    <r>
      <rPr>
        <sz val="10"/>
        <rFont val="Calibri"/>
      </rPr>
      <t xml:space="preserve">:
- Thay Keymess mới: </t>
    </r>
    <r>
      <rPr>
        <b/>
        <sz val="10"/>
        <rFont val="Calibri"/>
      </rPr>
      <t>BURGER KING COMBO 8 MÓN CHỈ 91.500Đ</t>
    </r>
    <r>
      <rPr>
        <sz val="10"/>
        <rFont val="Calibri"/>
      </rPr>
      <t>, dòng (gạch ngang) dưới box giá giảm: "</t>
    </r>
    <r>
      <rPr>
        <b/>
        <sz val="10"/>
        <rFont val="Calibri"/>
      </rPr>
      <t>giá gốc 283k</t>
    </r>
    <r>
      <rPr>
        <sz val="10"/>
        <rFont val="Calibri"/>
      </rPr>
      <t>" 
- Thay Background: vibe mùa hè, màu sắc chủ đạo theo logo (thiết kế khác KV cũ)
- Thêm Element: sóng biển, cây dừa
- Design thêm size FB + story</t>
    </r>
  </si>
  <si>
    <r>
      <rPr>
        <b/>
        <sz val="10"/>
        <color theme="1"/>
        <rFont val="Calibri"/>
      </rPr>
      <t xml:space="preserve">2 Static lẻ:
</t>
    </r>
    <r>
      <rPr>
        <sz val="10"/>
        <color theme="1"/>
        <rFont val="Calibri"/>
      </rPr>
      <t>Static banner(5): 07/06, 08/06</t>
    </r>
  </si>
  <si>
    <t>https://drive.google.com/drive/u/0/folders/1LPMDnVxam0YlYh4yaH8UGtRmPTdqIwSr</t>
  </si>
  <si>
    <t>a-comboburgerking</t>
  </si>
  <si>
    <r>
      <rPr>
        <sz val="10"/>
        <color theme="1"/>
        <rFont val="Calibri"/>
      </rPr>
      <t xml:space="preserve">- Key mess: </t>
    </r>
    <r>
      <rPr>
        <b/>
        <sz val="10"/>
        <color theme="1"/>
        <rFont val="Calibri"/>
      </rPr>
      <t>BURGER KING COMBO 8 MÓN CHỈ 91.500Đ</t>
    </r>
    <r>
      <rPr>
        <sz val="10"/>
        <color theme="1"/>
        <rFont val="Calibri"/>
      </rPr>
      <t xml:space="preserve">
- Scheme: Combo 8 món giảm 50% bao gồm:
1 Burger Phô Mai Vòng  (size vừa) + 1 Burger Bò Nướng (size vừa) + 2 Phô Mai Que + 1 Khoai Tây Chiên (size S)+ 3 Nước Ngọt
Giá gốc: 283k
Giá giảm (50%): 141.5k
Limit: 1 Combo BOGO/Order
Áp dụng thêm voucher BK50 giảm 50k đơn 140k chỉ còn 91.5k cho combo này
- Location: HN
- Timeline: 13/06 - 15/06</t>
    </r>
  </si>
  <si>
    <t>13/06 - 15/06</t>
  </si>
  <si>
    <t>Dùng chung KV dòng 937</t>
  </si>
  <si>
    <r>
      <rPr>
        <b/>
        <sz val="10"/>
        <color theme="1"/>
        <rFont val="Calibri"/>
      </rPr>
      <t xml:space="preserve">1 Combo 8:
</t>
    </r>
    <r>
      <rPr>
        <sz val="10"/>
        <color theme="1"/>
        <rFont val="Calibri"/>
      </rPr>
      <t>Search Placeholder(17h-19h): 13/06, 14/06
Bottom Banner(4-6): 13/06 - 15/06</t>
    </r>
  </si>
  <si>
    <t>a-combo-burger-king</t>
  </si>
  <si>
    <r>
      <rPr>
        <sz val="10"/>
        <color theme="1"/>
        <rFont val="Calibri"/>
      </rPr>
      <t xml:space="preserve">- Key mess: </t>
    </r>
    <r>
      <rPr>
        <b/>
        <sz val="10"/>
        <color theme="1"/>
        <rFont val="Calibri"/>
      </rPr>
      <t>BURGER KING COMBO 8 MÓN CHỈ 91.500Đ</t>
    </r>
    <r>
      <rPr>
        <sz val="10"/>
        <color theme="1"/>
        <rFont val="Calibri"/>
      </rPr>
      <t xml:space="preserve">
- Scheme: Combo 8 món giảm 50% bao gồm:
1 Burger Phô Mai Vòng  (size vừa) + 1 Burger Bò Nướng (size vừa) + 2 Phô Mai Que + 1 Khoai Tây Chiên (size S)+ 3 Nước Ngọt
Giá gốc: 283k
Giá giảm (50%): 141.5k
Limit: 1 Combo BOGO/Order
Áp dụng thêm voucher BK50 giảm 50k đơn 140k chỉ còn 91.5k cho combo này
- Location: HCM
- Timeline: 27/06 - 29/06</t>
    </r>
  </si>
  <si>
    <r>
      <rPr>
        <b/>
        <sz val="10"/>
        <color theme="1"/>
        <rFont val="Calibri"/>
      </rPr>
      <t xml:space="preserve">1 Combo 1:
</t>
    </r>
    <r>
      <rPr>
        <sz val="10"/>
        <color theme="1"/>
        <rFont val="Calibri"/>
      </rPr>
      <t>Static banner(1-3): 27/06 - 29/06
Pop up(16h-19h): 28/06</t>
    </r>
  </si>
  <si>
    <t>a--burgerking</t>
  </si>
  <si>
    <t>Key Message: Chuk mời deal 1Đ
+ Chuk giảm món về 1Đ cho đơn từ 55K ở các món thuộc group: Milk Tea, Wellness Tea, Fruit Tea and Coffee 
+ Chuk Express: Giảm món về 1Đ đơn từ 35K áp dụng các món thuộc group: Milk Tea and Coffee
Nhập code: CHUK0D: giảm 20k mbs 20k 
VIPCHUK28: giảm 28k mbs 60k
CHUK30: giảm 30k mbs 60k
Timeline: 2-4/6</t>
  </si>
  <si>
    <t>- Hometop: 3/6; 4/6
- HTC (8h-16h): 2/6
- Static Banner: 3/6; 4/6
- Flashsale Banner: 5/6
- Pop up (19h-22h) 2/6; (13h-16h) 3/6</t>
  </si>
  <si>
    <r>
      <rPr>
        <sz val="10"/>
        <rFont val="Calibri"/>
      </rPr>
      <t xml:space="preserve">Deadline 21/5
</t>
    </r>
    <r>
      <rPr>
        <u/>
        <sz val="10"/>
        <color rgb="FF1155CC"/>
        <rFont val="Calibri"/>
      </rPr>
      <t>https://drive.google.com/drive/u/0/folders/1qsCi2lQBuZSok3DHpAWaVRYQ_SMeQfbP</t>
    </r>
    <r>
      <rPr>
        <sz val="10"/>
        <rFont val="Calibri"/>
      </rPr>
      <t xml:space="preserve"> </t>
    </r>
  </si>
  <si>
    <t>v-chuk-deal-1d</t>
  </si>
  <si>
    <t>Key Mess: SUNDAY BASIC TUNG DEAL
MUA 1 TẶNG 1 + Voucher 40k
- Scheme:
Món mua: 01 Trà Sữa Kem Trứng Khè (L)
Món tặng: 01 Trà Sữa Truyền Thống (M)
40 phần/chi nhánh/ngày, Mỗi bill chỉ order 1 món
Nhập code: VIPSUNDAY30K - 40% cap 30k
VIPSUNDAY40K - 40k mbs 110k
-Timeline: 11-14/6
- Location: HCM</t>
  </si>
  <si>
    <t>11/06 - 14/06</t>
  </si>
  <si>
    <t>- Hometop: 12/6; 13/6
- HTC (8h-16h): 11/6
- Bottom Banner: 11/6; 12/6; 13/6
- Flashsale Banner: 11/6
- Floating (19h-22h): 11/6
- SPH (12h-14h): 12/6</t>
  </si>
  <si>
    <r>
      <rPr>
        <sz val="10"/>
        <rFont val="Calibri"/>
      </rPr>
      <t xml:space="preserve">Deadline 6/6
</t>
    </r>
    <r>
      <rPr>
        <u/>
        <sz val="10"/>
        <color rgb="FF1155CC"/>
        <rFont val="Calibri"/>
      </rPr>
      <t>https://drive.google.com/drive/u/0/folders/1yjHz1sC5eEIPJfTuU4SJGw6AJuc8cNZQ</t>
    </r>
    <r>
      <rPr>
        <sz val="10"/>
        <rFont val="Calibri"/>
      </rPr>
      <t xml:space="preserve"> </t>
    </r>
  </si>
  <si>
    <t>v-sundaybasic-bogo</t>
  </si>
  <si>
    <t>Gong Cha Khao Deal Mua 1 Tặng 1 + Voucher 50%
Scheme: 
BOGO Mua M tặng M
- Món mua: Hồng Trà Mây Xuân / Cheese Brulee Oolong Mây / Trà Sữa Okinawa / Matcha Latte / Creamy Matcha Latte
- Món tặng: TS TC Đen/Hokkaido/Earl Grey
Giá gốc: 115,000đ -&gt; 59,000đ
Nhập code: 
VIPGONGCHA30 : giảm 50% cap 30k
VIPGONGCHA20 - 50% cap 20k
Timeline: 19-11/6; 23-25/6
Location: HCM,HN, Đồng Nai, Khánh Hòa, Đà Lạt</t>
  </si>
  <si>
    <t>09/06 - 11/06
23/06 - 25/06</t>
  </si>
  <si>
    <t>- Hometop: 10/6; 11/6; 23/6; 24/6
- HTC (8h-16h): 8/6; 25/6
- Floating (13h-16h): 11/6; 24/6
- SPH (12h-14h): 10/6; (14h-17h) 24/6
- Pop up (19h-22h): 9/6; 25/6
- SM: SPF FB 9h 9/6; 23/6</t>
  </si>
  <si>
    <r>
      <rPr>
        <sz val="10"/>
        <rFont val="Calibri"/>
      </rPr>
      <t xml:space="preserve">09/06 - 11/06 </t>
    </r>
    <r>
      <rPr>
        <u/>
        <sz val="10"/>
        <color rgb="FF1155CC"/>
        <rFont val="Calibri"/>
      </rPr>
      <t>https://drive.google.com/drive/folders/1dkWET8FzvFXOc5YoZ3gzEhN5tE6dU2qn</t>
    </r>
    <r>
      <rPr>
        <sz val="10"/>
        <rFont val="Calibri"/>
      </rPr>
      <t xml:space="preserve"> 
23/06 - 25/06 dealdine 11/6
</t>
    </r>
    <r>
      <rPr>
        <u/>
        <sz val="10"/>
        <color rgb="FF1155CC"/>
        <rFont val="Calibri"/>
      </rPr>
      <t>https://drive.google.com/drive/u/0/folders/1pU7lx6WdoR489HJ-zjTK6BV0QAAH2Ibi</t>
    </r>
    <r>
      <rPr>
        <sz val="10"/>
        <rFont val="Calibri"/>
      </rPr>
      <t xml:space="preserve"> </t>
    </r>
  </si>
  <si>
    <t>v-gongcha-1t1</t>
  </si>
  <si>
    <r>
      <rPr>
        <sz val="10"/>
        <color theme="1"/>
        <rFont val="Calibri"/>
      </rPr>
      <t xml:space="preserve">- Key message: </t>
    </r>
    <r>
      <rPr>
        <b/>
        <sz val="10"/>
        <color theme="1"/>
        <rFont val="Calibri"/>
      </rPr>
      <t>CƠM NO NÊ CHỈ 1K</t>
    </r>
    <r>
      <rPr>
        <sz val="10"/>
        <color theme="1"/>
        <rFont val="Calibri"/>
      </rPr>
      <t xml:space="preserve">
- Scheme: Giảm món:
Cơm Tấm Phúc Lộc Thọ: cơm bì trứng/ bì chả chỉ còn 1k MBS 50k
Cơm Gà Đệ Nhất: Cơm Vàng 1 Trứng chỉ còn 1k MBS 50k
Cùng hàng loạt voucher giảm giá (số lượng có hạn)
- Location: HCM
- Timeline: 05/06, 07/06, 08/06</t>
    </r>
  </si>
  <si>
    <t>05/06, 07/06, 08/06</t>
  </si>
  <si>
    <r>
      <rPr>
        <sz val="10"/>
        <rFont val="Calibri"/>
      </rPr>
      <t xml:space="preserve">Adapt </t>
    </r>
    <r>
      <rPr>
        <u/>
        <sz val="10"/>
        <color rgb="FF1155CC"/>
        <rFont val="Calibri"/>
      </rPr>
      <t>KV Cũ</t>
    </r>
    <r>
      <rPr>
        <sz val="10"/>
        <rFont val="Calibri"/>
      </rPr>
      <t>:
- Thay Background mới: vibe mùa hè, màu sắc chủ đạo đỏ,vàng (thiết kế khác KV cũ)
- Thêm Element: sóng biển, phao, cây dừa
- Design thêm size FB + story</t>
    </r>
  </si>
  <si>
    <r>
      <rPr>
        <b/>
        <sz val="10"/>
        <color theme="1"/>
        <rFont val="Calibri"/>
      </rPr>
      <t xml:space="preserve">1 Combo 1:
</t>
    </r>
    <r>
      <rPr>
        <sz val="10"/>
        <color theme="1"/>
        <rFont val="Calibri"/>
      </rPr>
      <t>Static banner(1-3): 05/06, 07/06, 08/06
Pop up(16h-19h): 07/06</t>
    </r>
  </si>
  <si>
    <r>
      <rPr>
        <sz val="10"/>
        <rFont val="Calibri"/>
      </rPr>
      <t xml:space="preserve">Deadline 26/5
</t>
    </r>
    <r>
      <rPr>
        <u/>
        <sz val="10"/>
        <color rgb="FF1155CC"/>
        <rFont val="Calibri"/>
      </rPr>
      <t>https://drive.google.com/drive/u/0/folders/1YbDXTm6n4oPwvaYhVYLryLy2ODFOkLdl</t>
    </r>
  </si>
  <si>
    <t>a-com--phuc-loc-tho</t>
  </si>
  <si>
    <r>
      <rPr>
        <sz val="10"/>
        <color theme="1"/>
        <rFont val="Calibri"/>
      </rPr>
      <t xml:space="preserve">- Key message: </t>
    </r>
    <r>
      <rPr>
        <b/>
        <sz val="10"/>
        <color theme="1"/>
        <rFont val="Calibri"/>
      </rPr>
      <t>CƠM NO NÊ CHỈ 1K</t>
    </r>
    <r>
      <rPr>
        <sz val="10"/>
        <color theme="1"/>
        <rFont val="Calibri"/>
      </rPr>
      <t xml:space="preserve">
- Scheme: Giảm món:
Cơm Tấm Phúc Lộc Thọ: cơm bì trứng/ bì chả chỉ còn 1k MBS 50k
Cơm Gà Đệ Nhất: Cơm Vàng 1 Trứng chỉ còn 1k MBS 50k
Cùng hàng loạt voucher giảm giá (số lượng có hạn)
- Location: HCM
- Timeline: 20/06 - 22/06</t>
    </r>
  </si>
  <si>
    <t>Dùng chung KV dòng 943</t>
  </si>
  <si>
    <r>
      <rPr>
        <b/>
        <sz val="10"/>
        <color theme="1"/>
        <rFont val="Calibri"/>
      </rPr>
      <t xml:space="preserve">1 Combo 7:
</t>
    </r>
    <r>
      <rPr>
        <sz val="10"/>
        <color theme="1"/>
        <rFont val="Calibri"/>
      </rPr>
      <t>Search Placeholder(10h-12h): 20/06, 22/06
Bottom banner(1-3): 20/06 - 22/06</t>
    </r>
  </si>
  <si>
    <r>
      <rPr>
        <sz val="10"/>
        <rFont val="Calibri"/>
      </rPr>
      <t xml:space="preserve">Deadline 26/5
</t>
    </r>
    <r>
      <rPr>
        <u/>
        <sz val="10"/>
        <color rgb="FF1155CC"/>
        <rFont val="Calibri"/>
      </rPr>
      <t>https://drive.google.com/drive/u/0/folders/1YbDXTm6n4oPwvaYhVYLryLy2ODFOkLdl</t>
    </r>
  </si>
  <si>
    <r>
      <rPr>
        <sz val="10"/>
        <color theme="1"/>
        <rFont val="Calibri"/>
      </rPr>
      <t xml:space="preserve">- Keymess: </t>
    </r>
    <r>
      <rPr>
        <b/>
        <sz val="10"/>
        <color theme="1"/>
        <rFont val="Calibri"/>
      </rPr>
      <t>Phúc Lộc Thọ KHAO TIỆC
Món 1k + Freeship</t>
    </r>
    <r>
      <rPr>
        <sz val="10"/>
        <color theme="1"/>
        <rFont val="Calibri"/>
      </rPr>
      <t xml:space="preserve">
- Scheme:
Giảm món:
Cơm Tấm Phúc Lộc Thọ: cơm bì trứng/ bì chả chỉ còn 1k MBS 50k
Cơm Gà Đệ Nhất: Cơm Vàng 1 Trứng chỉ còn 1k MBS 50k
Cùng hàng loạt voucher giảm giá (số lượng có hạn)
- Location: HCM
- Timeline: 12/06 - 15/06</t>
    </r>
  </si>
  <si>
    <t>12/06 - 15/06</t>
  </si>
  <si>
    <r>
      <rPr>
        <sz val="10"/>
        <rFont val="Calibri"/>
      </rPr>
      <t xml:space="preserve">Adapt </t>
    </r>
    <r>
      <rPr>
        <u/>
        <sz val="10"/>
        <color rgb="FF1155CC"/>
        <rFont val="Calibri"/>
      </rPr>
      <t>KV Cũ</t>
    </r>
    <r>
      <rPr>
        <sz val="10"/>
        <rFont val="Calibri"/>
      </rPr>
      <t>:
- Thay Background mới: vibe mùa hè, màu sắc chủ đạo đỏ,vàng
- Thêm Element: sóng biển, phao, cây dừa
- Design thêm size FB + story</t>
    </r>
  </si>
  <si>
    <r>
      <rPr>
        <b/>
        <sz val="10"/>
        <color theme="1"/>
        <rFont val="Calibri"/>
      </rPr>
      <t xml:space="preserve">1 WIN 4:
</t>
    </r>
    <r>
      <rPr>
        <sz val="10"/>
        <color theme="1"/>
        <rFont val="Calibri"/>
      </rPr>
      <t>Search Placeholder(17h-19h): 13/06, 14/06
Hometop banner(10-12): 14/06, 15/06
Static banner(4): 12/06, 13/06</t>
    </r>
  </si>
  <si>
    <r>
      <rPr>
        <sz val="10"/>
        <rFont val="Calibri"/>
      </rPr>
      <t xml:space="preserve">Deadline 2/6
</t>
    </r>
    <r>
      <rPr>
        <u/>
        <sz val="10"/>
        <color rgb="FF1155CC"/>
        <rFont val="Calibri"/>
      </rPr>
      <t>https://drive.google.com/drive/u/0/folders/1LdjW2Ho6Ie-OMHtOB_RP02LfviztHg6g</t>
    </r>
    <r>
      <rPr>
        <sz val="10"/>
        <rFont val="Calibri"/>
      </rPr>
      <t xml:space="preserve"> </t>
    </r>
  </si>
  <si>
    <t>w4-phuc-loc-tho</t>
  </si>
  <si>
    <r>
      <rPr>
        <sz val="10"/>
        <color theme="1"/>
        <rFont val="Calibri"/>
      </rPr>
      <t xml:space="preserve">- Keymess: </t>
    </r>
    <r>
      <rPr>
        <b/>
        <sz val="10"/>
        <color theme="1"/>
        <rFont val="Calibri"/>
      </rPr>
      <t>Phúc Lộc Thọ KHAO TIỆC
Món 1k + Freeship</t>
    </r>
    <r>
      <rPr>
        <sz val="10"/>
        <color theme="1"/>
        <rFont val="Calibri"/>
      </rPr>
      <t xml:space="preserve">
- Scheme: Giảm món:
Cơm Tấm Phúc Lộc Thọ: cơm bì trứng/ bì chả chỉ còn 1k MBS 50k
Cơm Gà Đệ Nhất: Cơm Vàng 1 Trứng chỉ còn 1k MBS 50k
Cùng hàng loạt voucher giảm giá (số lượng có hạn)
- Location: HCM
- Timeline: 27/06 - 29/06</t>
    </r>
  </si>
  <si>
    <t>Dùng chung KV dòng 945</t>
  </si>
  <si>
    <r>
      <rPr>
        <b/>
        <sz val="10"/>
        <color theme="1"/>
        <rFont val="Calibri"/>
      </rPr>
      <t xml:space="preserve">1 Combo 4:
</t>
    </r>
    <r>
      <rPr>
        <sz val="10"/>
        <color theme="1"/>
        <rFont val="Calibri"/>
      </rPr>
      <t>Search Placeholder(17h-19h): 27/06, 28/06
Static banner(1-3): 27/06 - 29/06</t>
    </r>
  </si>
  <si>
    <r>
      <rPr>
        <sz val="10"/>
        <rFont val="Calibri"/>
      </rPr>
      <t xml:space="preserve">Deadline 2/6
</t>
    </r>
    <r>
      <rPr>
        <u/>
        <sz val="10"/>
        <color rgb="FF1155CC"/>
        <rFont val="Calibri"/>
      </rPr>
      <t>https://drive.google.com/drive/u/0/folders/1LdjW2Ho6Ie-OMHtOB_RP02LfviztHg6g</t>
    </r>
    <r>
      <rPr>
        <sz val="10"/>
        <rFont val="Calibri"/>
      </rPr>
      <t xml:space="preserve"> </t>
    </r>
  </si>
  <si>
    <t>a-comphuc-loc-tho</t>
  </si>
  <si>
    <t>4-6/6</t>
  </si>
  <si>
    <t>Key message: MỜI DEAL ĐỒNG CHILL
COMBO 79K | VOUCHER 40,000 Đồng
Scheme:
Phê La khao Combo 2 ly size M 108k =&gt; 79k
Áp dụng các món: Olong Sữa, Olong Nhài Sữa, Tấm, Khói B'lao. Phong Lan, Bông
Nhập code: 
PHELA20 - 20k mbs 50k
PHELA30- 30k mbs 79K
PHELA40 - 23% cap 40k
Location: HCM, HN, Đà Nẵng, Vũng Tàu, Hải Phòng, Đà Lạt, Quảng Nam,Đồng Nai 
Timline: 4-6/6</t>
  </si>
  <si>
    <t>04/06 - 06/06</t>
  </si>
  <si>
    <t>- Floating (13h-16h): 5/6
- Flashsale Banner: 4/6</t>
  </si>
  <si>
    <r>
      <rPr>
        <sz val="10"/>
        <rFont val="Calibri"/>
      </rPr>
      <t xml:space="preserve">Deadline 26/5
</t>
    </r>
    <r>
      <rPr>
        <u/>
        <sz val="10"/>
        <color rgb="FF1155CC"/>
        <rFont val="Calibri"/>
      </rPr>
      <t>https://drive.google.com/drive/u/0/folders/1Qw-imi89t-a69y_VEf29eXHw_ev82AOp</t>
    </r>
    <r>
      <rPr>
        <sz val="10"/>
        <rFont val="Calibri"/>
      </rPr>
      <t xml:space="preserve"> </t>
    </r>
  </si>
  <si>
    <t>sv-phe-la-79</t>
  </si>
  <si>
    <t>16-20/6</t>
  </si>
  <si>
    <t>Key message: MỜI DEAL ĐỒNG CHILL
COMBO 99K | VOUCHER 40,000 Đồng
Scheme:
Phê La khao Combo 2 ly size M 138k =&gt; 99k
Áp dụng các món: Olong Sữa, Olong Nhài Sữa, Tấm, Khói B'lao. Phong Lan, Bông
Nhập code: 
PHELA20 - 20k mbs 50k
PHELA30K- 30k mbs 99K
PHELA40K - 20% cap 40k
Location: HCM, HN, Đà Nẵng, Vũng Tàu, Hải Phòng, Đà Lạt, Quảng Nam,Đồng Nai 
Timline: 16-20/6</t>
  </si>
  <si>
    <t>16/06 - 20/06</t>
  </si>
  <si>
    <t>- Hometop: 16/6; 17/6
- HTC (8h-16h): 20/6
- Static Banner: 18/6; 19/6
- Floating (13h-16h): 18/6
- SPH (12h-14h): 19/6
- SM: Foody FB 8h 16/6</t>
  </si>
  <si>
    <r>
      <rPr>
        <sz val="10"/>
        <rFont val="Calibri"/>
      </rPr>
      <t xml:space="preserve">Deadline 3/6
</t>
    </r>
    <r>
      <rPr>
        <u/>
        <sz val="10"/>
        <color rgb="FF1155CC"/>
        <rFont val="Calibri"/>
      </rPr>
      <t>https://drive.google.com/drive/u/0/folders/1gKie_rpOyXy-CINLcSeucPSdRYLQCE3l</t>
    </r>
    <r>
      <rPr>
        <sz val="10"/>
        <rFont val="Calibri"/>
      </rPr>
      <t xml:space="preserve"> </t>
    </r>
  </si>
  <si>
    <t>sv--phe-la-99</t>
  </si>
  <si>
    <t>2-3/6</t>
  </si>
  <si>
    <t>Key mess: Phúc Long khao combo 79k + voucher 40k
Scheme: Phúc Long khao combo 2 ly trà sữa 79k 
Nhập code: 
VIPPL20K: 20k mbs 79k
VIPPL28K: 28k mbs 150k
VIPPL40K: 15% cap 40k
Location: NW
Timeline: 2-3/6</t>
  </si>
  <si>
    <t>02/06 - 03/06</t>
  </si>
  <si>
    <t>- Hometop: 2/6
- HTC (8h-16h): 3/6
- Pop up (6h-10h): 2/6; 3/6
- SPH (12h-14h): 3/6</t>
  </si>
  <si>
    <t>https://drive.google.com/drive/u/0/folders/1JXZpFyypoOhynocUpZ3PB1D6qEyUE1Y8</t>
  </si>
  <si>
    <t>sv-phuc-long--tea</t>
  </si>
  <si>
    <t>Spike 6.6</t>
  </si>
  <si>
    <t>Key mess:Phúc Long khao trà sữa chỉ 23k
Scheme: Phúc Long khao combo 3 ly trà sữa chỉ 99k 
Combo 1: Trà Nhãn Sen + Trà Lài Đác Thơm + Trà Sữa Ô Long
Combo 2: Trà Nhãn Lài + Trà Lucky Tea + Trà Lài Mãng Cầu
Combo 3: Trà Nhãn Lài + Trà Lucky Tea + Trà Nhãn Sen
Combo 4: Trà Sữa Ô Long + Hồng Trà Sữa + Trà Lucky Tea
Combo 5: Trà Sữa Ô Long + Hồng Trà Sữa + Trà Sữa Matcha
Combo LTO: Hồng Trà Sữa + Trà nõn xanh cốm dẻo + Trà Sparkling mật đỏ muối cay 
Nhập code:
66PHUCLONG30:  30k mbs 99k
Timeline: 6.6
Location: NW</t>
  </si>
  <si>
    <t>HTC (13h-16h) 6/6</t>
  </si>
  <si>
    <t>sv-phuclong-23k</t>
  </si>
  <si>
    <t>25-27.6</t>
  </si>
  <si>
    <t>Key mess: Phúc Long khao combo 79k + voucher 40k
Scheme: Phúc Long khao combo 2 ly trà sữa 79k 
Nhập code: 
VIPPL20K: 20k mbs 79k
VIPPL28K: 28k mbs 150k
VIPPL40K: 15% cap 40k
Location: NW
Timeline: 25-27/6</t>
  </si>
  <si>
    <t>25/06  -27/06</t>
  </si>
  <si>
    <t>- Hometop: 25/6; 26/6
- HTC (8h-16h): 27/6
- Pop up (6h-10h): 25/6; 26/6; 27/6</t>
  </si>
  <si>
    <t>v-phuclong-cf</t>
  </si>
  <si>
    <t>Jun.01</t>
  </si>
  <si>
    <r>
      <rPr>
        <sz val="10"/>
        <color theme="1"/>
        <rFont val="Calibri"/>
      </rPr>
      <t xml:space="preserve">- Key Mess: </t>
    </r>
    <r>
      <rPr>
        <b/>
        <sz val="10"/>
        <color theme="1"/>
        <rFont val="Calibri"/>
      </rPr>
      <t>MayCha Khao Deal - Giảm 50% + Voucher 60k</t>
    </r>
    <r>
      <rPr>
        <sz val="10"/>
        <color theme="1"/>
        <rFont val="Calibri"/>
      </rPr>
      <t xml:space="preserve">
- Scheme: 
+ Giảm món 50%
+ Voucher: MAYCHA60 giảm 60k mbs 200k
- Location: HCM
- Timeline: 01/06, 05/06</t>
    </r>
  </si>
  <si>
    <t xml:space="preserve">01/06, 05/06
</t>
  </si>
  <si>
    <t>https://docs.google.com/spreadsheets/d/1OMofijeoR53EWDc109ohXV434fe2c-PIscMTWB60wSg/edit?gid=1608466921#gid=1608466921</t>
  </si>
  <si>
    <t xml:space="preserve">Background tone hồng trắng, còn lại team tùy ý design
</t>
  </si>
  <si>
    <r>
      <rPr>
        <b/>
        <sz val="10"/>
        <color theme="1"/>
        <rFont val="Calibri"/>
      </rPr>
      <t xml:space="preserve">1 Win 3:
</t>
    </r>
    <r>
      <rPr>
        <sz val="10"/>
        <color theme="1"/>
        <rFont val="Calibri"/>
      </rPr>
      <t>Hometop banner(7-9): 01/06
Static banner(1-3): 05/06</t>
    </r>
  </si>
  <si>
    <r>
      <rPr>
        <sz val="10"/>
        <rFont val="Calibri"/>
      </rPr>
      <t xml:space="preserve">Deadline 21/5
</t>
    </r>
    <r>
      <rPr>
        <u/>
        <sz val="10"/>
        <color rgb="FF1155CC"/>
        <rFont val="Calibri"/>
      </rPr>
      <t>https://drive.google.com/drive/u/0/folders/1ok_I8VFZ6nTErFuUYpK_9rxDJ5m4Em6m</t>
    </r>
    <r>
      <rPr>
        <sz val="10"/>
        <rFont val="Calibri"/>
      </rPr>
      <t xml:space="preserve"> </t>
    </r>
  </si>
  <si>
    <t>w3-may-cha</t>
  </si>
  <si>
    <t>Jun.02</t>
  </si>
  <si>
    <r>
      <rPr>
        <sz val="10"/>
        <color theme="1"/>
        <rFont val="Calibri"/>
      </rPr>
      <t xml:space="preserve">- Key Mess: </t>
    </r>
    <r>
      <rPr>
        <b/>
        <sz val="10"/>
        <color theme="1"/>
        <rFont val="Calibri"/>
      </rPr>
      <t>MayCha Khao Deal - Giảm 30% + Voucher 60k</t>
    </r>
    <r>
      <rPr>
        <sz val="10"/>
        <color theme="1"/>
        <rFont val="Calibri"/>
      </rPr>
      <t xml:space="preserve">
- Scheme: 
+ Giảm món 30%
+ Voucher: MAYCHA60 giảm 60k mbs 200k
- Location: HCM
- Timeline: 02/06 - 04/06</t>
    </r>
  </si>
  <si>
    <r>
      <rPr>
        <sz val="10"/>
        <color theme="1"/>
        <rFont val="Calibri"/>
      </rPr>
      <t>Adapt KV 1,5/6: Thay Keymess mới "</t>
    </r>
    <r>
      <rPr>
        <b/>
        <sz val="10"/>
        <color theme="1"/>
        <rFont val="Calibri"/>
      </rPr>
      <t>MayCha Khao Deal - Giảm 30% + Voucher 60k</t>
    </r>
    <r>
      <rPr>
        <sz val="10"/>
        <color theme="1"/>
        <rFont val="Calibri"/>
      </rPr>
      <t>"</t>
    </r>
  </si>
  <si>
    <r>
      <rPr>
        <b/>
        <sz val="10"/>
        <color theme="1"/>
        <rFont val="Calibri"/>
      </rPr>
      <t xml:space="preserve">1 Win 3:
</t>
    </r>
    <r>
      <rPr>
        <sz val="10"/>
        <color theme="1"/>
        <rFont val="Calibri"/>
      </rPr>
      <t>Hometop banner(7-9): 02/06, 03/06, 04/06
Static banner(1-3): 02/06</t>
    </r>
  </si>
  <si>
    <r>
      <rPr>
        <sz val="10"/>
        <rFont val="Calibri"/>
      </rPr>
      <t xml:space="preserve">Deadline 27/5
</t>
    </r>
    <r>
      <rPr>
        <u/>
        <sz val="10"/>
        <color rgb="FF1155CC"/>
        <rFont val="Calibri"/>
      </rPr>
      <t>https://drive.google.com/drive/u/0/folders/1LmFd8cH1NFJy7wlbhWYyqeoJB5Ue8GF8</t>
    </r>
    <r>
      <rPr>
        <sz val="10"/>
        <rFont val="Calibri"/>
      </rPr>
      <t xml:space="preserve"> </t>
    </r>
  </si>
  <si>
    <t>w3-maycha-hcm</t>
  </si>
  <si>
    <t>Jun.CB9</t>
  </si>
  <si>
    <r>
      <rPr>
        <sz val="10"/>
        <color theme="1"/>
        <rFont val="Calibri"/>
      </rPr>
      <t xml:space="preserve">- Key Mess: </t>
    </r>
    <r>
      <rPr>
        <b/>
        <sz val="10"/>
        <color theme="1"/>
        <rFont val="Calibri"/>
      </rPr>
      <t>MayCha Khao Deal - Giảm 50% + Voucher 60k</t>
    </r>
    <r>
      <rPr>
        <sz val="10"/>
        <color theme="1"/>
        <rFont val="Calibri"/>
      </rPr>
      <t xml:space="preserve">
- Scheme: 
+ Giảm món 50%
+ Voucher: MAYCHA60 giảm 60k mbs 200k
- Location: HCM
- Timeline: 11/06, 13/06 - 15/06, 18/06, 25/06
- Key Mess: </t>
    </r>
    <r>
      <rPr>
        <b/>
        <sz val="10"/>
        <color theme="1"/>
        <rFont val="Calibri"/>
      </rPr>
      <t>MayCha Khao Deal - Giảm 30% + Voucher 60k</t>
    </r>
    <r>
      <rPr>
        <sz val="10"/>
        <color theme="1"/>
        <rFont val="Calibri"/>
      </rPr>
      <t xml:space="preserve">
- Scheme: 
+ Giảm món 30%
+ Voucher: MAYCHA60 giảm 60k mbs 200k
- Location: HCM
- Timeline: 23/06, 24/06, 26/06</t>
    </r>
  </si>
  <si>
    <t>11/06, 13/06 - 15/06, 18/06, 23/06 - 26/06</t>
  </si>
  <si>
    <r>
      <rPr>
        <b/>
        <sz val="10"/>
        <color theme="1"/>
        <rFont val="Calibri"/>
      </rPr>
      <t xml:space="preserve">- Timeline 11-25/6: 
</t>
    </r>
    <r>
      <rPr>
        <sz val="10"/>
        <color theme="1"/>
        <rFont val="Calibri"/>
      </rPr>
      <t xml:space="preserve">Dùng chung KV 1,5/6 dòng 952 (Giảm 50%)
</t>
    </r>
    <r>
      <rPr>
        <b/>
        <sz val="10"/>
        <color theme="1"/>
        <rFont val="Calibri"/>
      </rPr>
      <t xml:space="preserve">- Timeline 23,24,26/6:
</t>
    </r>
    <r>
      <rPr>
        <sz val="10"/>
        <color theme="1"/>
        <rFont val="Calibri"/>
      </rPr>
      <t>Dùng chung KV 2-4/6 dòng 953 (Giảm 30%)</t>
    </r>
  </si>
  <si>
    <r>
      <rPr>
        <b/>
        <sz val="10"/>
        <color theme="1"/>
        <rFont val="Calibri"/>
      </rPr>
      <t xml:space="preserve">3 Combo 9:
</t>
    </r>
    <r>
      <rPr>
        <sz val="10"/>
        <color theme="1"/>
        <rFont val="Calibri"/>
      </rPr>
      <t>Search Placeholder(12h-14h): 11/06, 13/06, 14/06, 23/06, 24/06
Search Placeholder(19h-22h): 25/06
Hometop banner(10-12): 11/06, 13/06 - 15/06, 18/06, 23/06 - 26/06</t>
    </r>
  </si>
  <si>
    <r>
      <rPr>
        <sz val="10"/>
        <rFont val="Calibri"/>
      </rPr>
      <t xml:space="preserve">- Timeline 11-25/6: 
</t>
    </r>
    <r>
      <rPr>
        <u/>
        <sz val="10"/>
        <color rgb="FF1155CC"/>
        <rFont val="Calibri"/>
      </rPr>
      <t>https://drive.google.com/drive/u/0/folders/1ok_I8VFZ6nTErFuUYpK_9rxDJ5m4Em6m</t>
    </r>
    <r>
      <rPr>
        <sz val="10"/>
        <rFont val="Calibri"/>
      </rPr>
      <t xml:space="preserve"> 
- Timeline 23,24,26/6:
</t>
    </r>
    <r>
      <rPr>
        <u/>
        <sz val="10"/>
        <color rgb="FF1155CC"/>
        <rFont val="Calibri"/>
      </rPr>
      <t>https://drive.google.com/drive/u/0/folders/1LmFd8cH1NFJy7wlbhWYyqeoJB5Ue8GF8</t>
    </r>
    <r>
      <rPr>
        <sz val="10"/>
        <rFont val="Calibri"/>
      </rPr>
      <t xml:space="preserve">   </t>
    </r>
  </si>
  <si>
    <t>a--maycha-hcm</t>
  </si>
  <si>
    <r>
      <rPr>
        <sz val="10"/>
        <color theme="1"/>
        <rFont val="Calibri"/>
      </rPr>
      <t xml:space="preserve">- Key Mess: </t>
    </r>
    <r>
      <rPr>
        <b/>
        <sz val="10"/>
        <color theme="1"/>
        <rFont val="Calibri"/>
      </rPr>
      <t>MayCha Khao Deal - Giảm 50% + Voucher 60k</t>
    </r>
    <r>
      <rPr>
        <sz val="10"/>
        <color theme="1"/>
        <rFont val="Calibri"/>
      </rPr>
      <t xml:space="preserve">
- Scheme: 
+ Giảm món 50%
+ Voucher: MAYCHA60 giảm 60k mbs 200k
- Timeline: 05/06
- Location: Bình Dương, Đồng Nai, Đà Nẵng
- Key Mess: </t>
    </r>
    <r>
      <rPr>
        <b/>
        <sz val="10"/>
        <color theme="1"/>
        <rFont val="Calibri"/>
      </rPr>
      <t>MayCha Khao Deal - Giảm 9k + Voucher 60k</t>
    </r>
    <r>
      <rPr>
        <sz val="10"/>
        <color theme="1"/>
        <rFont val="Calibri"/>
      </rPr>
      <t xml:space="preserve">
- Scheme: 
+ Giảm món 9k
+ Voucher: MAYCHA60 giảm 60k mbs 200k
- Timeline BD,BH,ĐN: </t>
    </r>
    <r>
      <rPr>
        <b/>
        <sz val="10"/>
        <color theme="1"/>
        <rFont val="Calibri"/>
      </rPr>
      <t>07/06, 08/06</t>
    </r>
    <r>
      <rPr>
        <sz val="10"/>
        <color theme="1"/>
        <rFont val="Calibri"/>
      </rPr>
      <t>, 20/06 - 22/06
- Timeline CT: 20/06 - 22/06
- Location: Bình Dương, Đồng Nai, Đà Nẵng, Cần Thơ</t>
    </r>
  </si>
  <si>
    <t xml:space="preserve">05/06, 07/06, 08/06, 20/06 - 22/06
</t>
  </si>
  <si>
    <r>
      <rPr>
        <b/>
        <sz val="10"/>
        <color theme="1"/>
        <rFont val="Calibri"/>
      </rPr>
      <t xml:space="preserve">- Timeline 5/6: 
</t>
    </r>
    <r>
      <rPr>
        <sz val="10"/>
        <color theme="1"/>
        <rFont val="Calibri"/>
      </rPr>
      <t xml:space="preserve">Dùng chung KV 1,5/6 dòng 952 (Giảm 50%)
</t>
    </r>
    <r>
      <rPr>
        <b/>
        <sz val="10"/>
        <color theme="1"/>
        <rFont val="Calibri"/>
      </rPr>
      <t xml:space="preserve">- Timeline 7-22/6:
</t>
    </r>
    <r>
      <rPr>
        <sz val="10"/>
        <color theme="1"/>
        <rFont val="Calibri"/>
      </rPr>
      <t>Adapt KV 1,5/6: Thay Keymess mới "</t>
    </r>
    <r>
      <rPr>
        <b/>
        <sz val="10"/>
        <color theme="1"/>
        <rFont val="Calibri"/>
      </rPr>
      <t>MayCha Khao Deal - Giảm 9k + Voucher 60k</t>
    </r>
    <r>
      <rPr>
        <sz val="10"/>
        <color theme="1"/>
        <rFont val="Calibri"/>
      </rPr>
      <t>"</t>
    </r>
  </si>
  <si>
    <r>
      <rPr>
        <b/>
        <sz val="10"/>
        <color theme="1"/>
        <rFont val="Calibri"/>
      </rPr>
      <t xml:space="preserve">2 Combo 1:
</t>
    </r>
    <r>
      <rPr>
        <sz val="10"/>
        <color theme="1"/>
        <rFont val="Calibri"/>
      </rPr>
      <t>Static banner(1-3): 05/06, 07/06, 08/06, 20/06 - 22/06
Pop up(13h-16h): 05/06, 20/06</t>
    </r>
  </si>
  <si>
    <r>
      <rPr>
        <b/>
        <sz val="10"/>
        <color theme="1"/>
        <rFont val="Calibri"/>
      </rPr>
      <t>5 Combo 1:
BD,BH:</t>
    </r>
    <r>
      <rPr>
        <sz val="10"/>
        <color theme="1"/>
        <rFont val="Calibri"/>
      </rPr>
      <t xml:space="preserve">
Static banner(1-3): 05/06, 07/06, 08/06, 20/06 - 22/06
Pop up(13h-16h): 05/06, 20/06
</t>
    </r>
    <r>
      <rPr>
        <b/>
        <sz val="10"/>
        <color theme="1"/>
        <rFont val="Calibri"/>
      </rPr>
      <t xml:space="preserve">CT:
</t>
    </r>
    <r>
      <rPr>
        <sz val="10"/>
        <color theme="1"/>
        <rFont val="Calibri"/>
      </rPr>
      <t>Static banner(1-3): 20/06 - 22/06
Pop up(13h-16h): 20/06</t>
    </r>
  </si>
  <si>
    <r>
      <rPr>
        <sz val="10"/>
        <rFont val="Calibri"/>
      </rPr>
      <t xml:space="preserve">- Timeline 5/6: 
</t>
    </r>
    <r>
      <rPr>
        <u/>
        <sz val="10"/>
        <color rgb="FF1155CC"/>
        <rFont val="Calibri"/>
      </rPr>
      <t>https://drive.google.com/drive/u/0/folders/1ok_I8VFZ6nTErFuUYpK_9rxDJ5m4Em6m</t>
    </r>
    <r>
      <rPr>
        <sz val="10"/>
        <rFont val="Calibri"/>
      </rPr>
      <t xml:space="preserve"> 
- Timeline 7-22/6:
Deadline 28/5: </t>
    </r>
    <r>
      <rPr>
        <u/>
        <sz val="10"/>
        <color rgb="FF1155CC"/>
        <rFont val="Calibri"/>
      </rPr>
      <t>https://drive.google.com/drive/u/0/folders/12vvsykWYpbSnJ6kAUfypDY2HDOrAxvRC</t>
    </r>
    <r>
      <rPr>
        <sz val="10"/>
        <rFont val="Calibri"/>
      </rPr>
      <t xml:space="preserve"> </t>
    </r>
  </si>
  <si>
    <t>a--maycha-oth</t>
  </si>
  <si>
    <r>
      <rPr>
        <sz val="10"/>
        <color theme="1"/>
        <rFont val="Calibri"/>
      </rPr>
      <t xml:space="preserve">- Key Mess: </t>
    </r>
    <r>
      <rPr>
        <b/>
        <sz val="10"/>
        <color theme="1"/>
        <rFont val="Calibri"/>
      </rPr>
      <t>MayCha Khao Deal - Giảm 9k + Voucher 60k</t>
    </r>
    <r>
      <rPr>
        <sz val="10"/>
        <color theme="1"/>
        <rFont val="Calibri"/>
      </rPr>
      <t xml:space="preserve">
- Scheme: 
+ Giảm món 9k
+ Voucher: MAYCHA60 giảm 60k mbs 200k
- Location: Cần Thơ
- Timeline: 07/06, 08/06</t>
    </r>
  </si>
  <si>
    <t>Dùng chung KV 7-22/6 dòng 955 (Giảm 9k)</t>
  </si>
  <si>
    <r>
      <rPr>
        <b/>
        <sz val="10"/>
        <color theme="1"/>
        <rFont val="Calibri"/>
      </rPr>
      <t xml:space="preserve">2 Hometop lẻ:
CT
</t>
    </r>
    <r>
      <rPr>
        <sz val="10"/>
        <color theme="1"/>
        <rFont val="Calibri"/>
      </rPr>
      <t>Hometop banner(7-9): 08/06
Hometop banner(10-12): 07/06</t>
    </r>
  </si>
  <si>
    <t>https://drive.google.com/drive/u/0/folders/12vvsykWYpbSnJ6kAUfypDY2HDOrAxvRC</t>
  </si>
  <si>
    <t>a-maycha-ct</t>
  </si>
  <si>
    <t>TEA JOY - Trà &amp; Trà Sữa</t>
  </si>
  <si>
    <r>
      <rPr>
        <sz val="10"/>
        <color theme="1"/>
        <rFont val="Calibri"/>
      </rPr>
      <t xml:space="preserve">- Key Message: </t>
    </r>
    <r>
      <rPr>
        <b/>
        <sz val="10"/>
        <color theme="1"/>
        <rFont val="Calibri"/>
      </rPr>
      <t>TEA JOY Mời Bạn món 1Đ + Voucher 50k</t>
    </r>
    <r>
      <rPr>
        <sz val="10"/>
        <color theme="1"/>
        <rFont val="Calibri"/>
      </rPr>
      <t xml:space="preserve">
- Scheme: 
</t>
    </r>
    <r>
      <rPr>
        <b/>
        <sz val="10"/>
        <color theme="1"/>
        <rFont val="Calibri"/>
      </rPr>
      <t xml:space="preserve">+ Mời món 1Đ - cho đơn hàng từ 99K các món:
</t>
    </r>
    <r>
      <rPr>
        <sz val="10"/>
        <color theme="1"/>
        <rFont val="Calibri"/>
      </rPr>
      <t xml:space="preserve">Trà Sữa Lá Dứa
Trà sữa Oolong Đào
Trà Sữa Lục Vị
Trà Sữa Oolong "TiChoi" 
</t>
    </r>
    <r>
      <rPr>
        <b/>
        <sz val="10"/>
        <color theme="1"/>
        <rFont val="Calibri"/>
      </rPr>
      <t xml:space="preserve">
+ Đồng giảm 50% 3 món:
</t>
    </r>
    <r>
      <rPr>
        <sz val="10"/>
        <color theme="1"/>
        <rFont val="Calibri"/>
      </rPr>
      <t xml:space="preserve">Trà Sữa Cúc Mộc Xoài - Premium
Trà Sữa Hoàng Lan - Trân Châu Xoài
Bạch Trà Nhãn Táo (trà nhẹ, hậu vị thanh mát)
</t>
    </r>
    <r>
      <rPr>
        <b/>
        <sz val="10"/>
        <color theme="1"/>
        <rFont val="Calibri"/>
      </rPr>
      <t xml:space="preserve">Voucher discount: 
</t>
    </r>
    <r>
      <rPr>
        <sz val="10"/>
        <color theme="1"/>
        <rFont val="Calibri"/>
      </rPr>
      <t xml:space="preserve">+ Nhập mã </t>
    </r>
    <r>
      <rPr>
        <b/>
        <sz val="10"/>
        <color theme="1"/>
        <rFont val="Calibri"/>
      </rPr>
      <t>SPFxTEAJOY</t>
    </r>
    <r>
      <rPr>
        <sz val="10"/>
        <color theme="1"/>
        <rFont val="Calibri"/>
      </rPr>
      <t xml:space="preserve"> giảm 50K cho đơn 110K
+ Ngoài ra còn có các mã giảm cực kì hấp dẫn khác: 
SIEUTIEC40 giảm 40k cho đơn 100k 
SIEUTIEC50 giảm 50k đơn 140k 
SIEUTIEC50K giảm 50k đơn 160k 
SIEUTIEC70 giảm 70k cho đơn 200k 
SIEUTIEC99 giảm 99K cho đơn 250K
- Location: HCM
- Timeline: 27-28/05 &amp; 30-31/05</t>
    </r>
  </si>
  <si>
    <t>27/05-28/05; 
30/05-31/05</t>
  </si>
  <si>
    <t>List mex - TEA JOY - Trà &amp; Trà Sữa</t>
  </si>
  <si>
    <t>Material</t>
  </si>
  <si>
    <t>Theo tông phù hợp với màu mới của Brand (Logo, Linh vật, Packaging SKU) &amp; thêm Pattern của Brand.</t>
  </si>
  <si>
    <r>
      <rPr>
        <sz val="10"/>
        <color theme="1"/>
        <rFont val="Calibri"/>
      </rPr>
      <t xml:space="preserve">- Logo Tea Joy
- Linh vật con ong </t>
    </r>
    <r>
      <rPr>
        <b/>
        <sz val="10"/>
        <color theme="1"/>
        <rFont val="Calibri"/>
      </rPr>
      <t>(GD tự chọn trong 2 hình)</t>
    </r>
    <r>
      <rPr>
        <sz val="10"/>
        <color theme="1"/>
        <rFont val="Calibri"/>
      </rPr>
      <t xml:space="preserve">
- SKU:
 + Ly 1: Trà sữa Cúc mộc xoài
 + Ly 2: Trà sữa lá dứa
 + Ly 3: Trà sữa shan tuyết/hoàng lan/lục vị (</t>
    </r>
    <r>
      <rPr>
        <b/>
        <sz val="10"/>
        <color theme="1"/>
        <rFont val="Calibri"/>
      </rPr>
      <t xml:space="preserve">Nhờ GD chọn thêm ly phù hợp trong 3 ly này)
</t>
    </r>
    <r>
      <rPr>
        <sz val="10"/>
        <color theme="1"/>
        <rFont val="Calibri"/>
      </rPr>
      <t xml:space="preserve"> + Pick thêm topping Trân châu mộc xoài</t>
    </r>
  </si>
  <si>
    <t>Hometop # 10-12: 27-28/5
Static banner # 4: 30-31/5
Floating 13h-16h 28/5</t>
  </si>
  <si>
    <r>
      <rPr>
        <sz val="10"/>
        <rFont val="Calibri"/>
      </rPr>
      <t xml:space="preserve">Deadline 16/5 
</t>
    </r>
    <r>
      <rPr>
        <u/>
        <sz val="10"/>
        <color rgb="FF1155CC"/>
        <rFont val="Calibri"/>
      </rPr>
      <t>https://drive.google.com/drive/u/0/folders/1I_T4cFm9dU11AhoTIZS4OnlvqYmgOj9X</t>
    </r>
    <r>
      <rPr>
        <sz val="10"/>
        <rFont val="Calibri"/>
      </rPr>
      <t xml:space="preserve"> </t>
    </r>
  </si>
  <si>
    <t>w4-tea-joy</t>
  </si>
  <si>
    <r>
      <rPr>
        <sz val="10"/>
        <color theme="1"/>
        <rFont val="Calibri"/>
      </rPr>
      <t xml:space="preserve">- Key message: </t>
    </r>
    <r>
      <rPr>
        <b/>
        <sz val="10"/>
        <color theme="1"/>
        <rFont val="Calibri"/>
      </rPr>
      <t>HOTCOLD MỜI MÓN MỚI - CHỈ 1Đ + GIẢM 50%</t>
    </r>
    <r>
      <rPr>
        <sz val="10"/>
        <color theme="1"/>
        <rFont val="Calibri"/>
      </rPr>
      <t xml:space="preserve">
- Scheme:
+ TRÀ DÂU BONG BÓNG chỉ 1Đ áp dụng cho đơn từ 119k
+ GIẢM 50% các món đặc biệt HOT: 
Combo Hot&amp;Cold Trà Sữa Đặc Biệt 79k-&gt; 39.5k
THANH MAI 59k-&gt; 29.5k
THANH YÊN 59k-&gt; 29.5k
THANH HOA 59k-&gt; 29.5k
MATCHA SỮA KEM MUỐI 39k-&gt; 19.75k
+ CODE XỊN GIẢM SÂU:
Nhập mã "HOTCOLD30" giảm 30k cho đơn 65k
Nhập mã SIEUTIEC giảm tới 40k, 50k, 70k, 99k 
- Timeline: 02/06 - 05/06, 08/06, 09/06, 11/06
- Location: HCM</t>
    </r>
  </si>
  <si>
    <t>02/06 - 05/06, 08/06, 09/06, 11/06</t>
  </si>
  <si>
    <t xml:space="preserve"> https://drive.google.com/drive/folders/1pLvTD48zs2k2_QQJV99Mt6Pcgq-OuwMd</t>
  </si>
  <si>
    <t>- Màu banner: Tím chủ đạo của Brand + Vàng
- Team tự điều chỉnh các sắc độ để thiết kế đẹp và phù hợp hơn</t>
  </si>
  <si>
    <t>Pick 3 món: Thanh Mai, Thanh Hoa, XANH CHU SA(để món ở giữa)</t>
  </si>
  <si>
    <r>
      <rPr>
        <b/>
        <sz val="10"/>
        <color theme="1"/>
        <rFont val="Calibri"/>
      </rPr>
      <t xml:space="preserve">1 Win 2:
</t>
    </r>
    <r>
      <rPr>
        <sz val="10"/>
        <color theme="1"/>
        <rFont val="Calibri"/>
      </rPr>
      <t>Search Placeholder(12h-14h): 02/06, 08/06
Hometop banner(7-9): 05/06, 09/06
Static banner(4): 03/06, 04/06
Pop up(13h-16h): 11/06</t>
    </r>
  </si>
  <si>
    <r>
      <rPr>
        <sz val="10"/>
        <rFont val="Calibri"/>
      </rPr>
      <t xml:space="preserve">Deadline 21/5
</t>
    </r>
    <r>
      <rPr>
        <u/>
        <sz val="10"/>
        <color rgb="FF1155CC"/>
        <rFont val="Calibri"/>
      </rPr>
      <t>https://drive.google.com/drive/u/0/folders/1JcwurM6sICIog12Q1lChxG-1tvoo9Kiw</t>
    </r>
    <r>
      <rPr>
        <sz val="10"/>
        <rFont val="Calibri"/>
      </rPr>
      <t xml:space="preserve"> </t>
    </r>
  </si>
  <si>
    <t>w2-hotcold-1d</t>
  </si>
  <si>
    <r>
      <rPr>
        <sz val="10"/>
        <color theme="1"/>
        <rFont val="Calibri"/>
      </rPr>
      <t xml:space="preserve">- Keymess: </t>
    </r>
    <r>
      <rPr>
        <b/>
        <sz val="10"/>
        <color theme="1"/>
        <rFont val="Calibri"/>
      </rPr>
      <t>KFC KHAO DEAL HÈ GIẢM 50K</t>
    </r>
    <r>
      <rPr>
        <sz val="10"/>
        <color theme="1"/>
        <rFont val="Calibri"/>
      </rPr>
      <t xml:space="preserve">
- Scheme:
Nhập mã: KFC50K Giảm 50k MBS 189k
- Location: TP. HCM, Cần Thơ, Vũng Tàu, Đồng Nai, Bình Dương, Hà Nội, Bắc Ninh, Nghệ An, Hải Phòng, Thái Nguyên, Quảng Ninh, Đà Nẵng, Lâm Đồng, Khánh Hoà, Quảng Nam, Huế,Thanh Hóa, Buôn Mê Thuột, Bình Định, Quy Nhơn, Long An, An Giang, Nam Định, Hải Dương, Phú Yên, Kiên Giang, Cà Mau, Bến Tre
- Timeline: 22/05 - 25/05</t>
    </r>
  </si>
  <si>
    <r>
      <rPr>
        <b/>
        <sz val="10"/>
        <color theme="1"/>
        <rFont val="Calibri"/>
      </rPr>
      <t xml:space="preserve">2 Popup lẻ + 2 Floating lẻ NW:
</t>
    </r>
    <r>
      <rPr>
        <sz val="10"/>
        <color theme="1"/>
        <rFont val="Calibri"/>
      </rPr>
      <t>Popup(19h-22h): 22/05, 23/05
Floating(10h-13h): 24/05
Floating(16h-19h): 25/05</t>
    </r>
  </si>
  <si>
    <r>
      <rPr>
        <b/>
        <sz val="10"/>
        <color theme="1"/>
        <rFont val="Calibri"/>
      </rPr>
      <t xml:space="preserve">2 Popup lẻ + 2 Floating lẻ NW:
</t>
    </r>
    <r>
      <rPr>
        <sz val="10"/>
        <color theme="1"/>
        <rFont val="Calibri"/>
      </rPr>
      <t>Popup(19h-22h): 22/05, 23/05
Floating(10h-13h): 24/05
Floating(16h-19h): 25/05</t>
    </r>
  </si>
  <si>
    <r>
      <rPr>
        <b/>
        <sz val="10"/>
        <color theme="1"/>
        <rFont val="Calibri"/>
      </rPr>
      <t xml:space="preserve">2 Popup lẻ + 2 Floating lẻ NW:
</t>
    </r>
    <r>
      <rPr>
        <sz val="10"/>
        <color theme="1"/>
        <rFont val="Calibri"/>
      </rPr>
      <t>Popup(19h-22h): 22/05, 23/05
Floating(10h-13h): 24/05
Floating(16h-19h): 25/05</t>
    </r>
  </si>
  <si>
    <r>
      <rPr>
        <b/>
        <sz val="10"/>
        <color theme="1"/>
        <rFont val="Calibri"/>
      </rPr>
      <t xml:space="preserve">2 Popup lẻ + 2 Floating lẻ NW:
</t>
    </r>
    <r>
      <rPr>
        <sz val="10"/>
        <color theme="1"/>
        <rFont val="Calibri"/>
      </rPr>
      <t>Popup(19h-22h): 22/05, 23/05
Floating(10h-13h): 24/05
Floating(16h-19h): 25/05</t>
    </r>
  </si>
  <si>
    <t>https://drive.google.com/drive/u/0/folders/1CXSWKoj4Ill9U1Nldhk57ojoQqcEeRzb</t>
  </si>
  <si>
    <t>a-deal-kfc</t>
  </si>
  <si>
    <r>
      <rPr>
        <sz val="10"/>
        <color theme="1"/>
        <rFont val="Calibri"/>
      </rPr>
      <t xml:space="preserve">- Keymess: </t>
    </r>
    <r>
      <rPr>
        <b/>
        <sz val="10"/>
        <color theme="1"/>
        <rFont val="Calibri"/>
      </rPr>
      <t>KFC KHAO DEAL HÈ GIẢM 50K</t>
    </r>
    <r>
      <rPr>
        <sz val="10"/>
        <color theme="1"/>
        <rFont val="Calibri"/>
      </rPr>
      <t xml:space="preserve">
- Scheme:
Nhập mã: KFC50K Giảm 50k MBS 189k
- Location: TP. HCM, Cần Thơ, Vũng Tàu, Đồng Nai, Bình Dương, Hà Nội, Bắc Ninh, Nghệ An, Hải Phòng, Thái Nguyên, Quảng Ninh, Đà Nẵng, Lâm Đồng, Khánh Hoà, Quảng Nam, Huế,Thanh Hóa, Buôn Mê Thuột, Bình Định, Quy Nhơn, Long An, An Giang, Nam Định, Hải Dương, Phú Yên, Kiên Giang, Cà Mau, Bến Tre
- Timeline: 28/05, 29/05, 31/05</t>
    </r>
  </si>
  <si>
    <t>28/05, 29/05, 31/05</t>
  </si>
  <si>
    <r>
      <rPr>
        <b/>
        <sz val="10"/>
        <color theme="1"/>
        <rFont val="Calibri"/>
      </rPr>
      <t xml:space="preserve">1 Combo 1 NW:
</t>
    </r>
    <r>
      <rPr>
        <sz val="10"/>
        <color theme="1"/>
        <rFont val="Calibri"/>
      </rPr>
      <t>Static banner(5): 28/05, 29/05, 31/05
Floating(10h-13h): 31/05</t>
    </r>
  </si>
  <si>
    <r>
      <rPr>
        <b/>
        <sz val="10"/>
        <color theme="1"/>
        <rFont val="Calibri"/>
      </rPr>
      <t xml:space="preserve">1 Combo 1 NW:
</t>
    </r>
    <r>
      <rPr>
        <sz val="10"/>
        <color theme="1"/>
        <rFont val="Calibri"/>
      </rPr>
      <t>Static banner(1-3): 28/05, 29/05, 31/05
Floating(10h-13h): 31/05</t>
    </r>
  </si>
  <si>
    <r>
      <rPr>
        <b/>
        <sz val="10"/>
        <color theme="1"/>
        <rFont val="Calibri"/>
      </rPr>
      <t xml:space="preserve">1 Combo 1 NW:
</t>
    </r>
    <r>
      <rPr>
        <sz val="10"/>
        <color theme="1"/>
        <rFont val="Calibri"/>
      </rPr>
      <t>Static banner(1-3): 28/05, 29/05, 31/05
Floating(10h-13h): 31/05</t>
    </r>
  </si>
  <si>
    <r>
      <rPr>
        <b/>
        <sz val="10"/>
        <color theme="1"/>
        <rFont val="Calibri"/>
      </rPr>
      <t xml:space="preserve">1 Combo 1 NW:
</t>
    </r>
    <r>
      <rPr>
        <sz val="10"/>
        <color theme="1"/>
        <rFont val="Calibri"/>
      </rPr>
      <t>Static banner(1-3): 28/05, 29/05, 31/05
Floating(10h-13h): 31/05</t>
    </r>
  </si>
  <si>
    <t>a-kfc-50</t>
  </si>
  <si>
    <r>
      <rPr>
        <sz val="10"/>
        <color theme="1"/>
        <rFont val="Calibri"/>
      </rPr>
      <t xml:space="preserve">- Key Mess: </t>
    </r>
    <r>
      <rPr>
        <b/>
        <sz val="10"/>
        <color theme="1"/>
        <rFont val="Calibri"/>
      </rPr>
      <t>Giải nhiệt mùa hè khao món 1Đ + voucher 50k</t>
    </r>
    <r>
      <rPr>
        <sz val="10"/>
        <color theme="1"/>
        <rFont val="Calibri"/>
      </rPr>
      <t xml:space="preserve">
- Scheme: 
Trà sữa thái đỏ 1Đ
Bạc xỉu đá 1Đ
Trà hoa cúc nho xanh 50%
MBS 109k
SPFAMAZON50 Giảm 50k cho đơn 110k
- Location: HCM
- Timeline: 02/06 - 04/06
- Key Mess:</t>
    </r>
    <r>
      <rPr>
        <b/>
        <sz val="10"/>
        <color theme="1"/>
        <rFont val="Calibri"/>
      </rPr>
      <t xml:space="preserve"> Giải nhiệt mùa hè khao món 1Đ + Đồng Giá 69k</t>
    </r>
    <r>
      <rPr>
        <sz val="10"/>
        <color theme="1"/>
        <rFont val="Calibri"/>
      </rPr>
      <t xml:space="preserve">
- Scheme: 
+ [Món 1Đ]
Trà sữa thái đỏ 1Đ
Bạc xỉu đá 1Đ
MBS 109k
+ [Merchantdise đồng giá 69,000đ]
Ly Đổi Màu #IAMHERE 99k &gt;&gt; 69k
Dây Đeo Bảng Tên Café Amazon 79k &gt;&gt; 69k
Túi Tote Việt Nam Zon Zon 99k &gt;&gt; 69k
+ Voucher:
SPFAMAZON50 Giảm 50k cho đơn 110k
- Location: HCM
- Timeline: 25/06 - 27/06</t>
    </r>
  </si>
  <si>
    <t>02/06 - 04/06, 25/06 - 27/06</t>
  </si>
  <si>
    <t>https://drive.google.com/drive/u/0/folders/1oWF_jSBEVOXAXKaSKRx8SgyrUmfwS5FE</t>
  </si>
  <si>
    <r>
      <rPr>
        <sz val="10"/>
        <rFont val="Calibri"/>
      </rPr>
      <t xml:space="preserve">Adapt </t>
    </r>
    <r>
      <rPr>
        <u/>
        <sz val="10"/>
        <color rgb="FF1155CC"/>
        <rFont val="Calibri"/>
      </rPr>
      <t>KV Cũ</t>
    </r>
    <r>
      <rPr>
        <sz val="10"/>
        <rFont val="Calibri"/>
      </rPr>
      <t>:
- Background: Tăng màu xanh gần giống như màu biển
- Pick món: Thay ly đá xay xoài ở giữa thành đá xay cam
- Thêm element tươi mát mùa hè: sóng biển, phao, ốc, sò,...</t>
    </r>
  </si>
  <si>
    <r>
      <rPr>
        <b/>
        <sz val="10"/>
        <color theme="1"/>
        <rFont val="Calibri"/>
      </rPr>
      <t xml:space="preserve">2 Combo 3:
</t>
    </r>
    <r>
      <rPr>
        <sz val="10"/>
        <color theme="1"/>
        <rFont val="Calibri"/>
      </rPr>
      <t>Static banner(6): 02/06 - 04/06, 25/06 - 27/06
Pop up(13h-16h): 04/06, 27/06</t>
    </r>
  </si>
  <si>
    <r>
      <rPr>
        <sz val="10"/>
        <rFont val="Calibri"/>
      </rPr>
      <t xml:space="preserve">Deadline 21/5
</t>
    </r>
    <r>
      <rPr>
        <u/>
        <sz val="10"/>
        <color rgb="FF1155CC"/>
        <rFont val="Calibri"/>
      </rPr>
      <t xml:space="preserve">https://drive.google.com/drive/u/0/folders/1_qBRujFumDRvJFo0CtEGrLWsoU4k85Ho
</t>
    </r>
    <r>
      <rPr>
        <b/>
        <sz val="10"/>
        <rFont val="Calibri"/>
      </rPr>
      <t xml:space="preserve">Timeline 25-27/6:
</t>
    </r>
    <r>
      <rPr>
        <sz val="10"/>
        <rFont val="Calibri"/>
      </rPr>
      <t>SHOPEE-MER</t>
    </r>
  </si>
  <si>
    <t>a-cf-amazon-1d</t>
  </si>
  <si>
    <r>
      <rPr>
        <sz val="10"/>
        <color theme="1"/>
        <rFont val="Calibri"/>
      </rPr>
      <t xml:space="preserve">- Key Mess: </t>
    </r>
    <r>
      <rPr>
        <b/>
        <sz val="10"/>
        <color theme="1"/>
        <rFont val="Calibri"/>
      </rPr>
      <t>Giải nhiệt mùa hè khao món 1Đ + Đồng Giá 69k</t>
    </r>
    <r>
      <rPr>
        <sz val="10"/>
        <color theme="1"/>
        <rFont val="Calibri"/>
      </rPr>
      <t xml:space="preserve">
- Scheme: 
+ [Món 1Đ]
Trà sữa thái đỏ 1Đ
Bạc xỉu đá 1Đ
MBS 109k
+ [Merchantdise đồng giá 69,000đ]
Ly Đổi Màu #IAMHERE 99k &gt;&gt; 69k
Dây Đeo Bảng Tên Café Amazon 79k &gt;&gt; 69k
Túi Tote Việt Nam Zon Zon 99k &gt;&gt; 69k
+ Voucher:
SPFAMAZON50 Giảm 50k cho đơn 110k
- Location: HCM
- Timeline: 10/06 - 12/06</t>
    </r>
  </si>
  <si>
    <t>Chung KV dòng 961</t>
  </si>
  <si>
    <r>
      <rPr>
        <b/>
        <sz val="10"/>
        <color theme="1"/>
        <rFont val="Calibri"/>
      </rPr>
      <t xml:space="preserve">1 Combo 1:
</t>
    </r>
    <r>
      <rPr>
        <sz val="10"/>
        <color theme="1"/>
        <rFont val="Calibri"/>
      </rPr>
      <t>Static banner(1-3): 10/06 - 12/06
Pop up(13h-16h): 12/06</t>
    </r>
  </si>
  <si>
    <t>https://drive.google.com/drive/folders/1WcGPUOKKNWNsTQXtKv3--lEPTxRsjRzM</t>
  </si>
  <si>
    <t>a-amazon-69</t>
  </si>
  <si>
    <t>Jun.CB2</t>
  </si>
  <si>
    <r>
      <rPr>
        <sz val="10"/>
        <color theme="1"/>
        <rFont val="Calibri"/>
      </rPr>
      <t xml:space="preserve">- Key Mess: </t>
    </r>
    <r>
      <rPr>
        <b/>
        <sz val="10"/>
        <color theme="1"/>
        <rFont val="Calibri"/>
      </rPr>
      <t>Giải nhiệt mùa hè khao món 1Đ + Đồng Giá 69k</t>
    </r>
    <r>
      <rPr>
        <sz val="10"/>
        <color theme="1"/>
        <rFont val="Calibri"/>
      </rPr>
      <t xml:space="preserve">
- Scheme: 
+ [Món 1Đ]
Trà sữa thái đỏ 1Đ
Bạc xỉu đá 1Đ
MBS 109k
+ [Merchantdise đồng giá 69,000đ]
Ly Đổi Màu #IAMHERE 99k &gt;&gt; 69k
Dây Đeo Bảng Tên Café Amazon 79k &gt;&gt; 69k
Túi Tote Việt Nam Zon Zon 99k &gt;&gt; 69k
+ Voucher:
SPFAMAZON50 Giảm 50k cho đơn 110k
- Location: HCM
- Timeline: 17/06 - 19/06</t>
    </r>
  </si>
  <si>
    <t>17/06 - 19/06</t>
  </si>
  <si>
    <r>
      <rPr>
        <b/>
        <sz val="10"/>
        <color theme="1"/>
        <rFont val="Calibri"/>
      </rPr>
      <t xml:space="preserve">1 Combo 2:
</t>
    </r>
    <r>
      <rPr>
        <sz val="10"/>
        <color theme="1"/>
        <rFont val="Calibri"/>
      </rPr>
      <t>Static banner(4): 17/06 - 19/06
Pop up(13h-16h): 18/06</t>
    </r>
  </si>
  <si>
    <t>01/07-03/07</t>
  </si>
  <si>
    <t>HÈ RỰC RỠ - KFC KHAO COMBO - CHỈ 54.000 ĐỒNG
Combo 3 Gà giá gốc 104k, Nhập code  KFCSVIP50K giảm 50k cho đơn 100k =&gt; Combo 3 Gà giảm còn 54K</t>
  </si>
  <si>
    <t>HTC  8H        10h-14h+18h-24h 02/07
Hometop # 1-3        01/07 03/07
Static banner # 1-3        Hết static bù 2 bottom 02/07 03/07
Flash Sale Banner #1-4        01/07
Floating 3H        10h-13h 02/07
Popup 3H        16h-19h 03/07
Social or KOL        FB SPF 11h 01/07</t>
  </si>
  <si>
    <t>https://drive.google.com/drive/u/0/folders/1rlts8p_VrXWcQ_oHWXLjA_yA3LxSinS9</t>
  </si>
  <si>
    <t>sv-combo54-kfc</t>
  </si>
  <si>
    <t>18-20/07</t>
  </si>
  <si>
    <t>KFC KHAO TIỆC 3 gà chỉ 54k 
Combo 3 gà rán 104k + code 50k SVIPKFC50 giảm 50k cho đơn 100k  =&gt; 85K</t>
  </si>
  <si>
    <t>HTC  8H	8h-16h 19/07
Hometop # 1-3	18/07 20/07
Static banner # 1-3	Bottom 18/07 19/07
Flash Sale Banner #1-4	20/07
Floating 3H	10h-13h 18/07
Popup 3H	10h-13h 20/07
Social or KOL	FB SPF 10h 18/07</t>
  </si>
  <si>
    <t>https://drive.google.com/drive/u/0/folders/1OyMPPhDiOjbl55dCliEryWAjrqEdvAr8</t>
  </si>
  <si>
    <t>sv-kfc-85k</t>
  </si>
  <si>
    <t>04-06/07</t>
  </si>
  <si>
    <t xml:space="preserve">"McDONALD'S KHAO 4 GÀ 2 NƯỚC CHỈ 79.000 ĐỒNG
Combo 4 gà rán 2 nước, giá gốc 198k -&gt; 109k
Khoai tây chiên PS 50%, giá gốc 30k -&gt; 15k
Code MCDVIP30 30k MBS 109k
MCDVIP40  25% cap 40k MBS 100k"                </t>
  </si>
  <si>
    <t>HTC  8H	8h-24h 06/07
Hometop # 1-3	04/07 05/07
Static banner # 1-3	06/07, 1 bottom 04/07
Flash Sale Banner #1-4	04/07
Floating 3H	16h-19h 05/07
Popup 3H	10h-13h 04/07
Social or KOL	FB SPF 9h 04/07</t>
  </si>
  <si>
    <r>
      <rPr>
        <sz val="10"/>
        <rFont val="Calibri"/>
      </rPr>
      <t xml:space="preserve">Deadline 24/6
</t>
    </r>
    <r>
      <rPr>
        <u/>
        <sz val="10"/>
        <color rgb="FF1155CC"/>
        <rFont val="Calibri"/>
      </rPr>
      <t>https://drive.google.com/drive/u/0/folders/15N6Tf_VFO_jSHpkCb17fO9rt_W75dHJ6</t>
    </r>
    <r>
      <rPr>
        <sz val="10"/>
        <rFont val="Calibri"/>
      </rPr>
      <t xml:space="preserve"> </t>
    </r>
  </si>
  <si>
    <t>25-27/07</t>
  </si>
  <si>
    <t xml:space="preserve">"ĐỘC QUYỀN
McDONALD'S MỜI TIỆC HÈ
MUA 2 TẶNG 2 + 70.000 ĐỒNG
Scheme:        Combo 4 gà rán 2 nước, giá gốc 198k -&gt; 109k
Khoai tây chiên PS 50%, giá gốc 30k -&gt; 15k
MCD70 70k MBS 239k""            
Code MCDVIP30 30k MBS 109k
MCDVIP40  25% cap 40k MBS 100k""         "		</t>
  </si>
  <si>
    <t>HTC  8H	10h-24h 26/07
Hometop # 1-3	25/07 27/07
Static banner # 1-3	Bottom 26/07 27/07
Flash Sale Banner #1-4	25/07
Floating 3H	16h-19h 27/07
Popup 3H	10h-13h 26/07
Social or KOL	FB SPF 10h 25/07</t>
  </si>
  <si>
    <r>
      <rPr>
        <sz val="10"/>
        <rFont val="Calibri"/>
      </rPr>
      <t xml:space="preserve">Deadline 15/7
</t>
    </r>
    <r>
      <rPr>
        <u/>
        <sz val="10"/>
        <color rgb="FF1155CC"/>
        <rFont val="Calibri"/>
      </rPr>
      <t>https://drive.google.com/drive/u/0/folders/1OwfvsHHYGSAvCk1b_HScOx6idommDZra</t>
    </r>
    <r>
      <rPr>
        <sz val="10"/>
        <rFont val="Calibri"/>
      </rPr>
      <t xml:space="preserve"> </t>
    </r>
  </si>
  <si>
    <t>sv-2t2-mcdonalds</t>
  </si>
  <si>
    <t>10-13/07</t>
  </si>
  <si>
    <r>
      <rPr>
        <sz val="10"/>
        <rFont val="Calibri"/>
      </rPr>
      <t xml:space="preserve">Danh sách ID Mex: </t>
    </r>
    <r>
      <rPr>
        <u/>
        <sz val="10"/>
        <color rgb="FF1155CC"/>
        <rFont val="Calibri"/>
      </rPr>
      <t>https://docs.google.com/spreadsheets/d/1KmfXaYNxTvOqlFm0awngGgwSbAkphKf3/edit#gid=264214317</t>
    </r>
  </si>
  <si>
    <r>
      <rPr>
        <sz val="10"/>
        <rFont val="Calibri"/>
      </rPr>
      <t xml:space="preserve">Danh sách ID Mex: </t>
    </r>
    <r>
      <rPr>
        <u/>
        <sz val="10"/>
        <color rgb="FF1155CC"/>
        <rFont val="Calibri"/>
      </rPr>
      <t>https://docs.google.com/spreadsheets/d/1KmfXaYNxTvOqlFm0awngGgwSbAkphKf3/edit#gid=264214317</t>
    </r>
  </si>
  <si>
    <r>
      <rPr>
        <sz val="10"/>
        <rFont val="Calibri"/>
      </rPr>
      <t xml:space="preserve">Danh sách ID Mex: </t>
    </r>
    <r>
      <rPr>
        <u/>
        <sz val="10"/>
        <color rgb="FF1155CC"/>
        <rFont val="Calibri"/>
      </rPr>
      <t>https://docs.google.com/spreadsheets/d/1KmfXaYNxTvOqlFm0awngGgwSbAkphKf3/edit#gid=264214317</t>
    </r>
  </si>
  <si>
    <t>HTC  8H	10h-24h 12/07
Hometop # 1-3	11/07 13/07
Static banner # 1-3	Bottom 11/07 13/07
Flash Sale Banner #1-4	12/07
Floating 3H	16h-19h 12/07
Popup 3H	10h-13h 10/07
Social or KOL	FB SPF 11h 10/07</t>
  </si>
  <si>
    <t>https://drive.google.com/drive/folders/1XPjWGvXxx5GJPamWoRE87ZM7XFydArEC</t>
  </si>
  <si>
    <t>sv-1t1-popeyes</t>
  </si>
  <si>
    <t>14-17/07</t>
  </si>
  <si>
    <t xml:space="preserve">"Lotteria khao combo gà chỉ 58k + voucher 70k
Scheme:
DEAL HOT 1: Gà rán + Mì ý + Pepsi (M) Giá Gốc 83,000 giảm còn 58,000
DEAL HOT 2: 2 Gà rán + Burger Bulgogi + 2 Pepsi (M) Giá gốc: 149.000  giảm còn 104,000
Voucher:  LOTTERIA70 70K MBS 329K"		</t>
  </si>
  <si>
    <t>HTC 1st Scroll 8H	8h-24h 16/07
Hometop # 5	14/07 15/07
Static banner # 1-3	Bottom 16/05 17/07
Flash Sale Banner #1-4	15/07
Floating 3H	10h-13h 14/07
Popup 3H	19h-22h 17/07</t>
  </si>
  <si>
    <r>
      <rPr>
        <sz val="10"/>
        <rFont val="Calibri"/>
      </rPr>
      <t xml:space="preserve">Deadline 1/7
</t>
    </r>
    <r>
      <rPr>
        <u/>
        <sz val="10"/>
        <color rgb="FF1155CC"/>
        <rFont val="Calibri"/>
      </rPr>
      <t>https://drive.google.com/drive/u/0/folders/1EocanKhJ-0kXdkxmUzg1S_Fx10YvrJME</t>
    </r>
    <r>
      <rPr>
        <sz val="10"/>
        <rFont val="Calibri"/>
      </rPr>
      <t xml:space="preserve"> </t>
    </r>
  </si>
  <si>
    <t>21-24/07</t>
  </si>
  <si>
    <t xml:space="preserve">"Key message: 
Tex Deal Combo A
- 01 Miếng gà sốt bơ tỏi &amp; thảo mộc
- 02 Miếng gà không xương (vị cay/không cay)
- 01 Bánh cuộn gà Zesty Crunch (vị cay/không cay)
- 01 Tương ớt + 01 tương cà
Giá gốc: 138,000đ -&gt; 99,000đ
Code VIPTEXAS30 giảm 30k MBS 99k qty 1500
code VIPTEXAS25 giàm 30% cap 25k qty 700
VIPTEXAS50 giảm 50k MBS 199k qty 200"                </t>
  </si>
  <si>
    <t>HTC 1st Scroll 8H	16h-24h 23/07
Hometop # 5	21/07, 22/07
Static banner # 1-4	23/07 24/07
Flash Sale Banner #1-4	22/07
Floating 3H	16h-19h 23/07
Popup 3H	10h-13h 24/07</t>
  </si>
  <si>
    <t xml:space="preserve">https://drive.google.com/drive/folders/1Y0Ml-vsT_kFst8tvmyqhzJS6FN44wDTx </t>
  </si>
  <si>
    <t xml:space="preserve">"Pizza Hut khao deal độc quyền - Mua 1 tặng 2 + Code 100k
Scheme:
Mua Combo A tặng 01 Bánh Cuộn Phô Mai &amp; 01 Pizza Phô Mai Cao Cấp
Mua Combo B tặng 01 Mì Ý Thịt Xông Khói Sốt Kem
Mua Combo C tặng 01 Khoai Tây Chiên
SPFPHV100 100k MBS 370k"                </t>
  </si>
  <si>
    <t>HTC  8H	16h-24h 19/07
Hometop # 1-3	18/07 20/07
Static banner # 1-3	Bottom 18/07 20/07
Flash Sale Banner #1-4	19/07
Floating 3H	16h-19h 20/07
Popup 3H	"Hết Pop up bù SPH 17h-19h 20/07
HTC 16h-24h 20/07"
Social or KOL	FB SPF 11h30 18/07</t>
  </si>
  <si>
    <r>
      <rPr>
        <sz val="10"/>
        <rFont val="Calibri"/>
      </rPr>
      <t xml:space="preserve">Deadline 8/7
</t>
    </r>
    <r>
      <rPr>
        <u/>
        <sz val="10"/>
        <color rgb="FF1155CC"/>
        <rFont val="Calibri"/>
      </rPr>
      <t>https://drive.google.com/drive/u/0/folders/1q1G4olW9tpvYQy5rLv7jgd_MaaMHGY4f</t>
    </r>
    <r>
      <rPr>
        <sz val="10"/>
        <rFont val="Calibri"/>
      </rPr>
      <t xml:space="preserve"> </t>
    </r>
  </si>
  <si>
    <t>HTC 1st Scroll 8H	16h-24h 05/07
Hometop # 5	04/07 06/07
Static banner # 1-3	Bottom 04/07 05/07
Flash Sale Banner #1-4	06/07
Floating 3H	16h-19h 06/07
Popup 3H	19h-22h 05/07</t>
  </si>
  <si>
    <t>https://drive.google.com/drive/u/0/folders/1FjBm8pSIBqz_01-Iep1HFFlSLpuY_OCW</t>
  </si>
  <si>
    <t>v-1t2-pizzahut</t>
  </si>
  <si>
    <t>02-06/07</t>
  </si>
  <si>
    <t>"Key mes: Cơm Thố Anh Nguyễn -mua 1 tặng 1 + voucher giảm 50k
combo Mua 1 Tặng 1
Mô tả: Mua Cơm thố Đặc Biệt Bò + Gà + Xíu + Trứng tặng 1 cơm thố ốp la
Giá combo 131k-&gt;84k
VIPCTAN34 34k MBS 84k 
VIPCTAN25 50% cap 25k 
CTAN50 50k MBS 170K
SPF fund 100%
02-06/07</t>
  </si>
  <si>
    <t>https://docs.google.com/spreadsheets/d/1ISJZMXejQ5KPm9udklklGDj1ByPeYSfREf6U74Tgk7s/edit?userstoinvite=huyenanh.works%40gmail.com&amp;sharingaction=manageaccess&amp;role=writer&amp;gid=989130246#gid=989130246&amp;range=A:B</t>
  </si>
  <si>
    <r>
      <rPr>
        <sz val="10"/>
        <rFont val="Calibri"/>
      </rPr>
      <t xml:space="preserve">Cơm xá xíu: </t>
    </r>
    <r>
      <rPr>
        <u/>
        <sz val="10"/>
        <color rgb="FF1155CC"/>
        <rFont val="Calibri"/>
      </rPr>
      <t xml:space="preserve">https://drive.google.com/drive/folders/1QVa56E8kKntZEevlqjQ6QGwIImK4p43y
</t>
    </r>
    <r>
      <rPr>
        <sz val="10"/>
        <rFont val="Calibri"/>
      </rPr>
      <t xml:space="preserve">Cơm thố đặc biệt </t>
    </r>
    <r>
      <rPr>
        <u/>
        <sz val="10"/>
        <color rgb="FF1155CC"/>
        <rFont val="Calibri"/>
      </rPr>
      <t xml:space="preserve">https://drive.google.com/drive/folders/1rfJRc5NojFcy1pWKc8zssJ1Y6ZOZVZ-r
</t>
    </r>
    <r>
      <rPr>
        <sz val="10"/>
        <rFont val="Calibri"/>
      </rPr>
      <t xml:space="preserve">Món thêm: </t>
    </r>
    <r>
      <rPr>
        <u/>
        <sz val="10"/>
        <color rgb="FF1155CC"/>
        <rFont val="Calibri"/>
      </rPr>
      <t>https://drive.google.com/drive/folders/10zmeKEmnAW8TeCTurvAGuiyM_Aehbbfe</t>
    </r>
  </si>
  <si>
    <t>HTC 1st Scroll 8H	10h-14h+18h-24h 03/07
Hometop # 5	02/07 05/07
Static banner # 1-3	04/07
Flash Sale Banner #1-4	05/07
Floating 3H	10h-13h 04/07
Popup 3H	16h-19h 02/07</t>
  </si>
  <si>
    <t>v-1t1-anh-nguyen</t>
  </si>
  <si>
    <t>11-13/07</t>
  </si>
  <si>
    <t>HTC 1st Scroll 8H	16h-24h 13/07
Hometop # 5	11/07 12/07
Static banner # 1-3	13/07
Flash Sale Banner #1-4	12/07
Floating 3H	16h-19h 11/07
Popup 3H	19h-22h 13/07</t>
  </si>
  <si>
    <r>
      <rPr>
        <sz val="10"/>
        <rFont val="Calibri"/>
      </rPr>
      <t xml:space="preserve">100k </t>
    </r>
    <r>
      <rPr>
        <u/>
        <sz val="10"/>
        <color rgb="FF1155CC"/>
        <rFont val="Calibri"/>
      </rPr>
      <t>https://drive.google.com/drive/u/0/folders/1e6v-mJOtlFpwdWRhKGlWui3YTiuIGpm4</t>
    </r>
  </si>
  <si>
    <t>v-1k-dominos</t>
  </si>
  <si>
    <t>Trà Sữa Winggo - Trà Sữa Kem Trứng Nướng, Trà Hoa Quả &amp; Matcha</t>
  </si>
  <si>
    <r>
      <rPr>
        <sz val="10"/>
        <color theme="1"/>
        <rFont val="Calibri"/>
      </rPr>
      <t xml:space="preserve">- Key Mess: </t>
    </r>
    <r>
      <rPr>
        <b/>
        <sz val="10"/>
        <color theme="1"/>
        <rFont val="Calibri"/>
      </rPr>
      <t>WINGGO TUNG DEAL MUA 1 TẶNG 1 + Voucher 25k</t>
    </r>
    <r>
      <rPr>
        <sz val="10"/>
        <color theme="1"/>
        <rFont val="Calibri"/>
      </rPr>
      <t xml:space="preserve">
- Scheme:
+ Mua 1 Trà Sữa Kem Trứng Nướng (L) tặng 1 Trà Sữa Winggo (M)
+ Voucher: 
WINGGO25 giảm 25k MBS 59k, 400 code/1 ngày
SIEUTIEC40 Giảm 40k MBS 100k
SIEUTIEC50 Giảm 50k MBS 140k
SIEUTIEC70 Giảm 70k MBS 200k
SIEUTIEC99 Giảm 99k MBS 250k
- Location: HN
- Timeline: 03/06 - 05/06</t>
    </r>
  </si>
  <si>
    <t>03/06 - 05/06</t>
  </si>
  <si>
    <t>https://docs.google.com/spreadsheets/d/1fTWAODa3wzxzyQ-Gsy0FaOwwZXlbL2LkxwHYfmBgzg4/edit?usp=sharing</t>
  </si>
  <si>
    <t>https://drive.google.com/drive/folders/1JkGHLZxUMlmfrPvCTGHuU5QcrhNh9cI6?usp=sharing</t>
  </si>
  <si>
    <r>
      <rPr>
        <b/>
        <sz val="10"/>
        <color theme="1"/>
        <rFont val="Calibri"/>
      </rPr>
      <t xml:space="preserve">1 Combo 1:
</t>
    </r>
    <r>
      <rPr>
        <sz val="10"/>
        <color theme="1"/>
        <rFont val="Calibri"/>
      </rPr>
      <t>Static banner(1-3): 03/06 - 05/06
Popup(13h-16h): 04/06</t>
    </r>
  </si>
  <si>
    <r>
      <rPr>
        <sz val="10"/>
        <rFont val="Calibri"/>
      </rPr>
      <t xml:space="preserve">Deadline 22/5
</t>
    </r>
    <r>
      <rPr>
        <u/>
        <sz val="10"/>
        <color rgb="FF1155CC"/>
        <rFont val="Calibri"/>
      </rPr>
      <t>https://drive.google.com/drive/u/0/folders/1geOIWgG3h4pwBlGGXcg0R0RBwv9vTkfW</t>
    </r>
    <r>
      <rPr>
        <sz val="10"/>
        <rFont val="Calibri"/>
      </rPr>
      <t xml:space="preserve"> </t>
    </r>
  </si>
  <si>
    <t>a-winggo-1t1</t>
  </si>
  <si>
    <t>2-4.6</t>
  </si>
  <si>
    <t>Key message:        Cặp Đôi Matcha Xanh Mát
Combo chỉ 85k + Voucher 60k
Scheme:        
Combo 2 ly Matcha 120k =&gt; 85k
Trà Xanh Latte 45k =&gt; 29k
Matcha Sữa Dừa 55k =&gt; 39k
Voucher
TCHV60 giảm 60k mbs 150k
TCHGIAM50 giảm 50% cap 33k
Timeline:        2-6/6
Location: NW</t>
  </si>
  <si>
    <t>02/06 - 06/06</t>
  </si>
  <si>
    <t>HTC (0h-10h &amp;14h-18h): 04/06
Hometop banner: 02/06, 03/06
Static banner: 02/06
Bottom banner: 03/06
Flash sale banner: 02/06
Floating banner (6h-10h): 03/06
Pop-up (6h-10h): 04/06</t>
  </si>
  <si>
    <t>HTC (0h-10h &amp;14h-18h): 04/06
Hometop banner: 02/06, 03/06
Static banner: 02/06, 03/06
Flash sale banner: 02/06
Floating banner (6h-10h): 03/06
Pop-up (6h-10h): 04/06</t>
  </si>
  <si>
    <r>
      <rPr>
        <sz val="10"/>
        <rFont val="Calibri"/>
      </rPr>
      <t xml:space="preserve">Deadline 23/5
</t>
    </r>
    <r>
      <rPr>
        <u/>
        <sz val="10"/>
        <color rgb="FF1155CC"/>
        <rFont val="Calibri"/>
      </rPr>
      <t>https://drive.google.com/drive/u/0/folders/1qWbguckDS6xH5fcBLuFX27uFSjPDzr_o</t>
    </r>
    <r>
      <rPr>
        <sz val="10"/>
        <rFont val="Calibri"/>
      </rPr>
      <t xml:space="preserve"> </t>
    </r>
  </si>
  <si>
    <t>v-tch-60</t>
  </si>
  <si>
    <t>2-6.6</t>
  </si>
  <si>
    <t>Key mess: Khao món 1Đ + voucher 50k
Scheme: 1Đ mbs 99k các món:
Trà Sen Vàng (Củ năng)
Trà Thanh Đào
PhinDi Hạnh Nhân
Trà Thạch Đào
Bánh mì que
Bánh Croissant Highlands 55gr
Voucher: HIGHLANDS50A giảm 50k mbs 120k
Location: NW
Timeline:
02/06 - 06/06
09/06 - 13/06
16/06 - 20/06</t>
  </si>
  <si>
    <t>02/06 - 06/06
09/06 - 13/06
16/06 - 20/06</t>
  </si>
  <si>
    <t>HTC (0h-10h &amp;14h-18h): 02/06, 05/06
Hometop banner: 02/06, 04/06
Static banner: 03/06, 06/06
Flash sale banner: 03/06
Floating (6h-10h): 02/06
Floating (13h-16h): 04/06
Pop-up (6h-10h): 05/06
Social
SPF Page: 03/06
SPF IG: 04/06</t>
  </si>
  <si>
    <t>HTC (0h-10h &amp;14h-18h): 02/06, 05/06
Hometop banner: 03/06, 04/06
Static banner: 03/06, 06/06
Flash sale banner: 03/06
Floating (6h-10h): 02/06
Floating (13h-16h): 04/06
Pop-up (6h-10h): 05/06
Social
SPF Page: 03/06
SPF IG: 04/06</t>
  </si>
  <si>
    <t>https://drive.google.com/drive/u/0/folders/1th6lqD6WwvOTEJm2Xt4-4Rb-sG9DsL7H</t>
  </si>
  <si>
    <t>9-13.6</t>
  </si>
  <si>
    <t>HTC (6h-8h): 13/06
HTC (6h-12h): 11/06
Bottom banner: 09/06, 10/06
SPH (5h-10h): 12/06 (bù static)
HTC (0h-10h &amp; 14h-18h): 12/06
Hometop banner: 12/06, 13/06
Flash sale banner: 11/06
Floating (6h-10h): 12/06
Floating (13h-16h): 10/06
Pop-up (6h-10h): 11/06
Social
SPF Page: 09/06
Story SPF Page: 12/06</t>
  </si>
  <si>
    <t>HTC (8h-16h): 13/06
Static banner: 12/06, 13/06
HTC (0h-10h &amp; 14h-18h): 12/06
Hometop banner: 12/06, 13/06
Flash sale banner: 11/06
Floating (6h-10h): 12/06
Floating (13h-16h): 10/06
Pop-up (6h-10h): 11/06
Social
SPF Page: 09/06
Story SPF Page: 12/06</t>
  </si>
  <si>
    <t>9-11.6</t>
  </si>
  <si>
    <t>Key message:        Deal Hè Đổ Bộ
Món Chỉ 1Đ + Voucher 100k
Scheme:        
Matcha Latte Tây Bắc 45k =&gt; 1đ mbs 109k
A-Mê Mơ 45k =&gt; 1đ mbs 109k
Trà Đào Cam Sả 49k =&gt; 1đ mbs 109k
Combo 2 Mochi 38k =&gt; 1đ mbs 109k
Bánh Mì Que Pate Cột Đèn 19k =&gt; 1đ mbs 109k
Voucher: TCH100 giảm 100k mbs 200k
TCHGIAM50 giảm 50% cap 33k
Timeline:        9-11/6, 25/06                
Location: NW</t>
  </si>
  <si>
    <t>09/06 - 11/06
25/06</t>
  </si>
  <si>
    <t>HTC (0h-8h &amp; 16h-24h): 09/06
HTC (0h-9h): 10/06
Hometop banner: 09/06, 11/06
Bottom banner: 10/06, 11/06
Flash sale banner: 09/06
Floating (6h-10h): 10/06, 11/06
Pop-up (6h-10h): 09/06
Social
SPF Page: 10/06
Story SPF Page: 11/06</t>
  </si>
  <si>
    <t>HTC (8h-16h): 09/06, 10/06
Hometop banner: 09/06, 11/06
Bottom banner: 10/06, 11/06
Flash sale banner: 09/06
Floating (6h-10h): 10/06, 11/06
Pop-up (6h-10h): 09/06
Social
SPF Page: 10/06
Story SPF Page: 11/06</t>
  </si>
  <si>
    <t>HTC (8h-16h): 09/06, 10/06
Hometop banner: 09/06, 11/06
Static banner: 10/06, 11/06
Flash sale banner: 09/06
Floating (6h-10h): 10/06, 11/06
Pop-up (6h-10h): 09/06
Social
SPF Page: 10/06
Story SPF Page: 11/06</t>
  </si>
  <si>
    <r>
      <rPr>
        <sz val="10"/>
        <rFont val="Calibri"/>
      </rPr>
      <t xml:space="preserve">Deadline 30/5
</t>
    </r>
    <r>
      <rPr>
        <u/>
        <sz val="10"/>
        <color rgb="FF1155CC"/>
        <rFont val="Calibri"/>
      </rPr>
      <t>https://drive.google.com/drive/u/0/folders/1vDyfnuUh0w2m-pYglTzoYx_MfL1yE2s_</t>
    </r>
    <r>
      <rPr>
        <sz val="10"/>
        <rFont val="Calibri"/>
      </rPr>
      <t xml:space="preserve"> </t>
    </r>
  </si>
  <si>
    <t>sv-tch-100</t>
  </si>
  <si>
    <t>16-20.6</t>
  </si>
  <si>
    <t>HTC (8h-16h): 17/06
Hometop banner: 18/06, 19/06
Static banner 19/06
Bottom bannerL 16/06, 17/07 (bù static)
HTC #2nd scroll (8h-16h): 16/06 (bù vị trí static)
Flash sale banner: 20/06
Floating (6h-10h): 20/06
Pop-up (6h-10h): 19/06</t>
  </si>
  <si>
    <t>17-19.6</t>
  </si>
  <si>
    <t>Key message: DEAL NGON ĐỈNH, HÈ TƯƠI XINH
Giảm 30% + freeship
Scheme: 30% Off - SPF Exclusive
Iced Lychee Rose Hibiscus Tea Lemonade
Iced Shaken Hibiscus Tea with Pomegranate Peals
Iced Strawberry Green Tea Lemonade
Iced Hibiscus Tea Lemonade
Voucher: STARBUCKS40S giảm 40k mbs 200k
STARBUCKS50BAU giảm 50k mbs 280k
STARBUCKSFS freeship 14k mbs 0đ</t>
  </si>
  <si>
    <t>HTC (8h-16h): 18/06, 19/06
Hometop banner: 17/06, 18/06
Bottom banner: 17/06, 18/06
Flash sale banner: 19/06
Floating (6h-10h): 17/06, 19/06
Pop-up (6h-10h): 18/06
Social
SPF Page: 17/06
Story IG SPF: 18/06</t>
  </si>
  <si>
    <t>HTC (8h-16h): 18/06, 19/06
Hometop banner: 17/06, 18/06
Static banner: 17/06, 18/06
Flash sale banner: 19/06
Floating (6h-10h): 17/06, 19/06
Pop-up (6h-10h): 18/06
Social
SPF Page: 17/06
Story IG SPF: 18/06</t>
  </si>
  <si>
    <t>HTC (8h-16h): 17/06, 18/06
Hometop banner: 17/06, 18/06
Static banner: 17/06, 18/06
Flash sale banner: 19/06
Floating (6h-10h): 17/06, 19/06
Pop-up (6h-10h): 18/06
Social
SPF Page: 17/06
Story IG SPF: 18/06</t>
  </si>
  <si>
    <r>
      <rPr>
        <sz val="10"/>
        <rFont val="Calibri"/>
      </rPr>
      <t xml:space="preserve">Deadline 6/6
</t>
    </r>
    <r>
      <rPr>
        <u/>
        <sz val="10"/>
        <color rgb="FF1155CC"/>
        <rFont val="Calibri"/>
      </rPr>
      <t>https://drive.google.com/drive/u/0/folders/1eIglDbqspT8HD-qdG9Tctd1YuG0zI4yT</t>
    </r>
    <r>
      <rPr>
        <sz val="10"/>
        <rFont val="Calibri"/>
      </rPr>
      <t xml:space="preserve"> </t>
    </r>
  </si>
  <si>
    <t>sv-starbucks-50</t>
  </si>
  <si>
    <r>
      <rPr>
        <sz val="10"/>
        <color theme="1"/>
        <rFont val="Calibri"/>
      </rPr>
      <t xml:space="preserve">Key Message: Mua 2 Tặng 1 + Voucher 50k
</t>
    </r>
    <r>
      <rPr>
        <b/>
        <sz val="10"/>
        <color theme="1"/>
        <rFont val="Calibri"/>
      </rPr>
      <t xml:space="preserve">Các combo:
</t>
    </r>
    <r>
      <rPr>
        <sz val="10"/>
        <color theme="1"/>
        <rFont val="Calibri"/>
      </rPr>
      <t xml:space="preserve">- </t>
    </r>
    <r>
      <rPr>
        <b/>
        <sz val="10"/>
        <color theme="1"/>
        <rFont val="Calibri"/>
      </rPr>
      <t>Mua 2 Tặng 1 Trà</t>
    </r>
    <r>
      <rPr>
        <sz val="10"/>
        <color theme="1"/>
        <rFont val="Calibri"/>
      </rPr>
      <t xml:space="preserve"> (Phin Kem Muối/ Americano Đào + Freeze Trà Xanh/ Sô Cô La/ Craramel Phin Freeze tặng 1 Trà Sen Vàng/ Trà Thạch Đào/ Trà Thanh Đào)
- </t>
    </r>
    <r>
      <rPr>
        <b/>
        <sz val="10"/>
        <color theme="1"/>
        <rFont val="Calibri"/>
      </rPr>
      <t>Mua 2 Tặng 1 PhinDi</t>
    </r>
    <r>
      <rPr>
        <sz val="10"/>
        <color theme="1"/>
        <rFont val="Calibri"/>
      </rPr>
      <t xml:space="preserve"> (Trà Sen Vàng/ Trà Thạch Đào/ Trà Thanh Đào + Freeze Trà Xanh/ Sô Cô La/ Craramel Phin Freeze tặng PhinDi Kem Sữa/Choco)
- </t>
    </r>
    <r>
      <rPr>
        <b/>
        <sz val="10"/>
        <color theme="1"/>
        <rFont val="Calibri"/>
      </rPr>
      <t>Mua 2 Tặng 1 Cafe</t>
    </r>
    <r>
      <rPr>
        <sz val="10"/>
        <color theme="1"/>
        <rFont val="Calibri"/>
      </rPr>
      <t xml:space="preserve"> (Trà Sen Vàng/ Trà Thạch Đào/ Trà Thanh Đào + PhinDi Kem Sữa/Choco/Hạnh Nhân tặng 1 Phin Sữa Đá/Bạc Xỉu Đá)
Voucher: HIGHLANDS50A giảm 50k mbs 120k
Location: NW
Timeline: 23/06 - 27/06 &amp; 30/06</t>
    </r>
  </si>
  <si>
    <t>23/06 - 27/06 &amp; 30/06</t>
  </si>
  <si>
    <t>Flash sale banner: 24/06
SPH (14h-17h): 25/06
Bottom banner: 26/06</t>
  </si>
  <si>
    <r>
      <rPr>
        <sz val="10"/>
        <rFont val="Calibri"/>
      </rPr>
      <t xml:space="preserve">13/6 </t>
    </r>
    <r>
      <rPr>
        <u/>
        <sz val="10"/>
        <color rgb="FF1155CC"/>
        <rFont val="Calibri"/>
      </rPr>
      <t>https://drive.google.com/drive/u/0/folders/18i6-Awr2YfmCfJLwRpICaAxgxWMETq0V</t>
    </r>
  </si>
  <si>
    <t>sj-highlands--2t1</t>
  </si>
  <si>
    <r>
      <rPr>
        <sz val="10"/>
        <color theme="1"/>
        <rFont val="Calibri"/>
      </rPr>
      <t xml:space="preserve">- Keymess: </t>
    </r>
    <r>
      <rPr>
        <b/>
        <sz val="10"/>
        <color theme="1"/>
        <rFont val="Calibri"/>
      </rPr>
      <t>BINGXUE KHAO TIỆC MATCHA Chỉ 0Đ</t>
    </r>
    <r>
      <rPr>
        <sz val="10"/>
        <color theme="1"/>
        <rFont val="Calibri"/>
      </rPr>
      <t xml:space="preserve">
- Scheme:
+ Giảm các món best seller sau về 20.000 VNĐ (chỉ chọn được 1 món/bill):
Trà Matcha
Trà sữa Matcha Đậu Đỏ
Kem Sundae ốc quế (Matcha)
+ Nhập mã BINGXUE0D Giảm 20K mbs 20K
- Location: HN
- Timeline: 01/06, 02/06, 09/06 - 12/06, 14/06 - 17/06, 20/06 - 29/06</t>
    </r>
  </si>
  <si>
    <t>01/06, 02/06, 09/06 - 12/06, 14/06 - 17/06, 20/06 - 29/06</t>
  </si>
  <si>
    <r>
      <rPr>
        <sz val="10"/>
        <rFont val="Calibri"/>
      </rPr>
      <t xml:space="preserve">Adapt </t>
    </r>
    <r>
      <rPr>
        <u/>
        <sz val="10"/>
        <color rgb="FF1155CC"/>
        <rFont val="Calibri"/>
      </rPr>
      <t>KV Cũ</t>
    </r>
    <r>
      <rPr>
        <sz val="10"/>
        <rFont val="Calibri"/>
      </rPr>
      <t>:
- Thay background mới: vibe hè rộn ràng tươi tắn
- Thêm element: Hoa, lá, mặt trời</t>
    </r>
  </si>
  <si>
    <r>
      <rPr>
        <b/>
        <sz val="10"/>
        <color theme="1"/>
        <rFont val="Calibri"/>
      </rPr>
      <t xml:space="preserve">20 Static lẻ:
</t>
    </r>
    <r>
      <rPr>
        <sz val="10"/>
        <color theme="1"/>
        <rFont val="Calibri"/>
      </rPr>
      <t>Static banner(5): 01/06, 02/06, 09/06 - 12/06, 14/06 - 17/06, 20/06 - 29/06</t>
    </r>
  </si>
  <si>
    <r>
      <rPr>
        <sz val="10"/>
        <rFont val="Calibri"/>
      </rPr>
      <t xml:space="preserve">Deadline 21/5
</t>
    </r>
    <r>
      <rPr>
        <u/>
        <sz val="10"/>
        <color rgb="FF1155CC"/>
        <rFont val="Calibri"/>
      </rPr>
      <t>https://drive.google.com/drive/u/0/folders/1LK0cZHKO8hEQxPE6w2jVnL19FFVFG_ga</t>
    </r>
    <r>
      <rPr>
        <sz val="10"/>
        <rFont val="Calibri"/>
      </rPr>
      <t xml:space="preserve"> </t>
    </r>
  </si>
  <si>
    <t>LIVE1705</t>
  </si>
  <si>
    <t>LIVESTREAM 17May</t>
  </si>
  <si>
    <t>17/05</t>
  </si>
  <si>
    <r>
      <t xml:space="preserve">Banner: 
</t>
    </r>
    <r>
      <rPr>
        <u/>
        <sz val="10"/>
        <color rgb="FF1155CC"/>
        <rFont val="Arial"/>
      </rPr>
      <t>https://drive.google.com/drive/folders/1wXqU0T7rGT7Gre_NgseWws2FsItc4pTL?usp=sharing</t>
    </r>
    <r>
      <rPr>
        <sz val="10"/>
        <color rgb="FF000000"/>
        <rFont val="Arial"/>
        <scheme val="minor"/>
      </rPr>
      <t xml:space="preserve"> 
Link: </t>
    </r>
    <r>
      <rPr>
        <u/>
        <sz val="10"/>
        <color rgb="FF1155CC"/>
        <rFont val="Arial"/>
      </rPr>
      <t>https://s.shopee.vn/3fr3sxOKPq</t>
    </r>
    <r>
      <rPr>
        <sz val="10"/>
        <color rgb="FF000000"/>
        <rFont val="Arial"/>
        <scheme val="minor"/>
      </rPr>
      <t xml:space="preserve"> </t>
    </r>
  </si>
  <si>
    <t>Matcha Vibe - Tiệm Trà Nhật Bản</t>
  </si>
  <si>
    <r>
      <rPr>
        <sz val="10"/>
        <color theme="1"/>
        <rFont val="Calibri"/>
      </rPr>
      <t xml:space="preserve">- Key Mess: </t>
    </r>
    <r>
      <rPr>
        <b/>
        <sz val="10"/>
        <color theme="1"/>
        <rFont val="Calibri"/>
      </rPr>
      <t>MATCHA VIBE KHAO DEAL 9K + Voucher 25k</t>
    </r>
    <r>
      <rPr>
        <sz val="10"/>
        <color theme="1"/>
        <rFont val="Calibri"/>
      </rPr>
      <t xml:space="preserve">
- Scheme:
+ Giảm 3 món về 9k, Giới hạn mỗi khách hàng chỉ mua được 1 trong 3 món giá 9k, cho giá trị đơn từ 59k:
Matcha Latte 45k giảm còn 9k
Salted Matcha Latte (Matcha , Sữa Tươi, Kem Muối) 55k giảm còn 9k
Pure Houjicha Powder (Houjicha Nguyên Vị, Trân Châu) 40k giảm còn 9k
+ Voucher: MATCHAVIBE25 giảm 25k MBS 59k, 300 code/1 ngày
- Location: HN
- Timeline: 03/06 - 05/06</t>
    </r>
  </si>
  <si>
    <t>https://docs.google.com/spreadsheets/d/1maerehl_NSTkwdOGKffTysWsHS5UI33bkUHFAZaBoDM/edit?gid=0#gid=0</t>
  </si>
  <si>
    <t>https://drive.google.com/drive/folders/1nYVYInTz7oSsADF4g1Y-wvT5rlQYQhkI?usp=drive_link</t>
  </si>
  <si>
    <t>Tone chủ đạo màu xanh phù hợp với sản phẩm và logo, màu sắc tươi tắn mùa hè</t>
  </si>
  <si>
    <r>
      <rPr>
        <b/>
        <sz val="10"/>
        <color theme="1"/>
        <rFont val="Calibri"/>
      </rPr>
      <t>1 Combo 2:</t>
    </r>
    <r>
      <rPr>
        <sz val="10"/>
        <color theme="1"/>
        <rFont val="Calibri"/>
      </rPr>
      <t xml:space="preserve">
Static banner(5): 03/06 - 05/06
Pop up(13h-16h): 03/06</t>
    </r>
  </si>
  <si>
    <r>
      <rPr>
        <sz val="10"/>
        <rFont val="Calibri"/>
      </rPr>
      <t xml:space="preserve">deadline 22/5
</t>
    </r>
    <r>
      <rPr>
        <u/>
        <sz val="10"/>
        <color rgb="FF1155CC"/>
        <rFont val="Calibri"/>
      </rPr>
      <t>https://drive.google.com/drive/u/0/folders/1conMfXAiyn4fUJe7d6trHo7GGfBYBkDx</t>
    </r>
    <r>
      <rPr>
        <sz val="10"/>
        <rFont val="Calibri"/>
      </rPr>
      <t xml:space="preserve"> </t>
    </r>
  </si>
  <si>
    <t>a-matcha-vibe</t>
  </si>
  <si>
    <t>K-FOOD</t>
  </si>
  <si>
    <t>All brands_May</t>
  </si>
  <si>
    <r>
      <rPr>
        <sz val="10"/>
        <color theme="1"/>
        <rFont val="Calibri"/>
      </rPr>
      <t xml:space="preserve">Key Message: </t>
    </r>
    <r>
      <rPr>
        <b/>
        <sz val="10"/>
        <color theme="1"/>
        <rFont val="Calibri"/>
      </rPr>
      <t>K-Food - Tuần Lễ Hàn Quốc - Giảm 28%</t>
    </r>
    <r>
      <rPr>
        <sz val="10"/>
        <color theme="1"/>
        <rFont val="Calibri"/>
      </rPr>
      <t xml:space="preserve">
- Scheme: Nhập mã KFOOD45 giảm 28% tối đa 45.000Đ
- Mã khuyến mãi chỉ áp dụng cho các sản phẩm Hàn Quốc tham gia chương trình
Timeline: 19/5 - 25/5
Location: HCM, HN, Bình Dương, Hải Phòng, Cần Thơ, Đồng Nai </t>
    </r>
  </si>
  <si>
    <t>19/05 - 25/05</t>
  </si>
  <si>
    <t>All brands</t>
  </si>
  <si>
    <t>Customized 1 Win3 + Alarcarte:
Hometop #7-9: 25/5
Bottom Banner #1-3: 24/5
Featured Collection #4: 20/5
Recommendation #4: 19/5</t>
  </si>
  <si>
    <t>Customized 1 Win3 + Alarcarte:
Hometop #7-9: 25/5
Static banner #1-3: 24/5
Featured Collection #4: 20/5
Recommendation #4: 19/5</t>
  </si>
  <si>
    <t>Customized 1 Win3 + Alarcarte:
Hometop #7-9: 25/5
Static banner #1-3: 24/5
Featured Collection #4: 20/5
Recommendation #4: 19/5</t>
  </si>
  <si>
    <t>Kfood (2)</t>
  </si>
  <si>
    <t>w3-k-food</t>
  </si>
  <si>
    <t>Focused_May</t>
  </si>
  <si>
    <r>
      <rPr>
        <sz val="10"/>
        <color theme="1"/>
        <rFont val="Calibri"/>
      </rPr>
      <t xml:space="preserve">Key Message: </t>
    </r>
    <r>
      <rPr>
        <b/>
        <sz val="10"/>
        <color theme="1"/>
        <rFont val="Calibri"/>
      </rPr>
      <t>Deal Hàn Quốc Giá Tốt - Giảm đến 75.000Đ</t>
    </r>
    <r>
      <rPr>
        <sz val="10"/>
        <color theme="1"/>
        <rFont val="Calibri"/>
      </rPr>
      <t xml:space="preserve">
- Scheme: Nhập mã KFOOD75 giảm 22% tối đa 75.000Đ
- Mã khuyến mãi chỉ áp dụng cho các sản phẩm Hàn Quốc tham gia chương trình
Timeline: 19/5 - 25/5
Location: HCM, HN, Bình Dương, Hải Phòng, Cần Thơ, Đồng Nai </t>
    </r>
  </si>
  <si>
    <t>Focused</t>
  </si>
  <si>
    <t>Customized 1 Win3 + Alarcarte:
Hometop #7-9: 21/5
Featured Collection #4: 23/5
Recommendation #4: 22/5</t>
  </si>
  <si>
    <t>Deal Hàn Quốc (2)</t>
  </si>
  <si>
    <t>a-k-food</t>
  </si>
  <si>
    <t>Jun.Custom 2</t>
  </si>
  <si>
    <r>
      <rPr>
        <sz val="10"/>
        <color theme="1"/>
        <rFont val="Calibri"/>
      </rPr>
      <t xml:space="preserve">- Key message: </t>
    </r>
    <r>
      <rPr>
        <b/>
        <sz val="10"/>
        <color theme="1"/>
        <rFont val="Calibri"/>
      </rPr>
      <t>TRÀ SỮA SEKAI MỜI MÓN 10K + VOUCHER 50.000Đ</t>
    </r>
    <r>
      <rPr>
        <sz val="10"/>
        <color theme="1"/>
        <rFont val="Calibri"/>
      </rPr>
      <t xml:space="preserve">
- Scheme:
+ Giảm món Trà Sữa Gạo Nhật còn 10k, áp dụng đơn 39k
+ Giảm toàn bộ menu 5%
+ Nhập mã SEKAI50 - giảm 50% tối đa 50.000đ, áp dụng cho đơn 60.000đ
Số lượng code: 540 codes/day (cofund 50:50)
- Timeline: 07/06 - 09/06
- Location: HCM</t>
    </r>
  </si>
  <si>
    <t>07/06 - 09/06</t>
  </si>
  <si>
    <t>Màu chủ đạo trắng, đỏ (màu logo brand)</t>
  </si>
  <si>
    <t>Pick 3 ảnh:
+ Trà sữa gạo XL
+ TRÀ TRÁI CÂY XL
+ TRÀ SỮA TRÂN CHÂU ĐEN XL</t>
  </si>
  <si>
    <t>Thêm element lá trà, trái cây, hoa cỏ màu xanh, trắng nhẹ nhàng</t>
  </si>
  <si>
    <r>
      <rPr>
        <b/>
        <sz val="10"/>
        <color theme="1"/>
        <rFont val="Calibri"/>
      </rPr>
      <t xml:space="preserve">1 Combo Custom 2:
</t>
    </r>
    <r>
      <rPr>
        <sz val="10"/>
        <color theme="1"/>
        <rFont val="Calibri"/>
      </rPr>
      <t>Bottom Banner (1-3): 07/06 - 09/06
Floating(13h-16h): 08/06</t>
    </r>
  </si>
  <si>
    <r>
      <rPr>
        <sz val="10"/>
        <rFont val="Calibri"/>
      </rPr>
      <t xml:space="preserve">Deadline 28/5
</t>
    </r>
    <r>
      <rPr>
        <u/>
        <sz val="10"/>
        <color rgb="FF1155CC"/>
        <rFont val="Calibri"/>
      </rPr>
      <t>https://drive.google.com/drive/u/0/folders/1rwHAOTbhrpGl2M-yxqW3Z4hwcnT1_0nM</t>
    </r>
  </si>
  <si>
    <t>a-trasua-sekai</t>
  </si>
  <si>
    <t>Jun.Custom 1</t>
  </si>
  <si>
    <r>
      <rPr>
        <sz val="10"/>
        <color theme="1"/>
        <rFont val="Calibri"/>
      </rPr>
      <t xml:space="preserve">- Key message: </t>
    </r>
    <r>
      <rPr>
        <b/>
        <sz val="10"/>
        <color theme="1"/>
        <rFont val="Calibri"/>
      </rPr>
      <t>TRÀ SỮA SEKAI MỜI MÓN 10K + VOUCHER 50.000Đ</t>
    </r>
    <r>
      <rPr>
        <sz val="10"/>
        <color theme="1"/>
        <rFont val="Calibri"/>
      </rPr>
      <t xml:space="preserve">
- Scheme:
+ Giảm món Trà Sữa Gạo Nhật còn 10k, áp dụng đơn 39k
+ Giảm toàn bộ menu 5%
+ Nhập mã SEKAI50 - giảm 50% tối đa 50.000đ, áp dụng cho đơn 60.000đ
Số lượng code: 540 codes/day (cofund 50:50)
- Timeline: 11/06 - 13/06, 20/06 - 22/06
- Location: HCM</t>
    </r>
  </si>
  <si>
    <t>11/06 - 13/06, 20/06 - 22/06</t>
  </si>
  <si>
    <t>Pick 3 ảnh:
+ Trà sữa matcha gạo nhật  (L)
+ Trà đào
+ SỮA TƯƠI TRÂN CHÂU ĐƯỜNG ĐEN</t>
  </si>
  <si>
    <t>Adapt KV 7-9/6:
Thay ảnh món mới</t>
  </si>
  <si>
    <r>
      <rPr>
        <b/>
        <sz val="10"/>
        <color theme="1"/>
        <rFont val="Calibri"/>
      </rPr>
      <t xml:space="preserve">2 Combo Custom 1:
</t>
    </r>
    <r>
      <rPr>
        <sz val="10"/>
        <color theme="1"/>
        <rFont val="Calibri"/>
      </rPr>
      <t>Static Banner(5): 11/06 - 13/06, 20/06 - 22/06
Floating(13h-16h): 13/06
Popup(13h-16h): 22/06</t>
    </r>
  </si>
  <si>
    <r>
      <rPr>
        <sz val="10"/>
        <rFont val="Calibri"/>
      </rPr>
      <t xml:space="preserve">Deadline 30/5
</t>
    </r>
    <r>
      <rPr>
        <u/>
        <sz val="10"/>
        <color rgb="FF1155CC"/>
        <rFont val="Calibri"/>
      </rPr>
      <t>https://drive.google.com/drive/u/0/folders/1GM8sb0fv_MHD8RzZO51tlpNUJOnrzkcE</t>
    </r>
    <r>
      <rPr>
        <sz val="10"/>
        <rFont val="Calibri"/>
      </rPr>
      <t xml:space="preserve"> </t>
    </r>
  </si>
  <si>
    <t>a-sekai-hcm</t>
  </si>
  <si>
    <t>Jun.Custom 3</t>
  </si>
  <si>
    <r>
      <rPr>
        <sz val="10"/>
        <color theme="1"/>
        <rFont val="Calibri"/>
      </rPr>
      <t xml:space="preserve">- Key message: </t>
    </r>
    <r>
      <rPr>
        <b/>
        <sz val="10"/>
        <color theme="1"/>
        <rFont val="Calibri"/>
      </rPr>
      <t>TRÀ SỮA SEKAI MỜI MÓN 10K + VOUCHER 50.000Đ</t>
    </r>
    <r>
      <rPr>
        <sz val="10"/>
        <color theme="1"/>
        <rFont val="Calibri"/>
      </rPr>
      <t xml:space="preserve">
- Scheme:
+ Giảm món Trà Sữa Gạo Nhật còn 10k, áp dụng đơn 39k
+ Giảm toàn bộ menu 5%
+ Nhập mã SEKAI50 - giảm 50% tối đa 50.000đ, áp dụng cho đơn 60.000đ
Số lượng code: 540 codes/day (cofund 50:50)
- Timeline: 25/06 - 27/06, 28/06 - 30/06
- Location: HCM</t>
    </r>
  </si>
  <si>
    <t>25/06 - 27/06, 28/06 - 30/06</t>
  </si>
  <si>
    <t>Pick 3 ảnh:
+ TRÀ SỮA OLONG FULLTOPPING XL
+ Trà sữa matcha Gạo nhật XL
+ TRÀ SỮA TRÂN CHÂU ĐEN XL</t>
  </si>
  <si>
    <r>
      <rPr>
        <b/>
        <sz val="10"/>
        <color theme="1"/>
        <rFont val="Calibri"/>
      </rPr>
      <t xml:space="preserve">2 Combo Custom 3:
</t>
    </r>
    <r>
      <rPr>
        <sz val="10"/>
        <color theme="1"/>
        <rFont val="Calibri"/>
      </rPr>
      <t>Bottom Banner(4-6): 25/06 - 27/06, 28/06 - 30/06
Pop Up(19h-22h): 26/06
Floating(19h-22h): 28/06</t>
    </r>
  </si>
  <si>
    <r>
      <rPr>
        <sz val="10"/>
        <rFont val="Calibri"/>
      </rPr>
      <t xml:space="preserve">Deadline 13/6
</t>
    </r>
    <r>
      <rPr>
        <u/>
        <sz val="10"/>
        <color rgb="FF1155CC"/>
        <rFont val="Calibri"/>
      </rPr>
      <t>https://drive.google.com/drive/u/0/folders/1jMGn-rni01-SFewYwsFlDB5kxV_xtaxZ</t>
    </r>
    <r>
      <rPr>
        <sz val="10"/>
        <rFont val="Calibri"/>
      </rPr>
      <t xml:space="preserve"> </t>
    </r>
  </si>
  <si>
    <t>a-sekai--10</t>
  </si>
  <si>
    <r>
      <rPr>
        <sz val="10"/>
        <color theme="1"/>
        <rFont val="Calibri"/>
      </rPr>
      <t xml:space="preserve">- Key message: </t>
    </r>
    <r>
      <rPr>
        <b/>
        <sz val="10"/>
        <color theme="1"/>
        <rFont val="Calibri"/>
      </rPr>
      <t>Milo Dầm TUTIMI ĐỒNG GIÁ 19.000Đ + TẶNG MÓN 0Đ</t>
    </r>
    <r>
      <rPr>
        <sz val="10"/>
        <color theme="1"/>
        <rFont val="Calibri"/>
      </rPr>
      <t xml:space="preserve">
- Scheme:
+ Giảm 6 món về 19.000đ, áp dụng cho đơn 40.000đ. Các món áp dụng (1 phần mỗi đơn):
Milo Dầm Phô Mai Sữa Tươi Tutimi
Milo Dầm Phô Mai Choco Tutimi
Nhài Sữa Trân Châu Trắng
Trà Sữa Pudding Tutimi
Trà Sữa Bí Đao L
Matcha Latte (M)
+ Combo siêu ưu đãi 2 ly L 61k giảm còn 40k [Combo 40k: Trà sữa Trân Châu Đen (L) x Trà Sữa Bí Đao (L)]
+ Tặng Milo Dầm Trân Châu Đường Đen khi đặt đơn 199k
+ Nhập mã TUTIMI40K - giảm 40.000đ, áp dụng cho đơn 80.000đ
Số lượng code: 930 codes/day (cofund 50:50)
- Timeline: 01/06, 02/06, 05/06
- Location: HCM</t>
    </r>
  </si>
  <si>
    <t>01/06, 02/06, 05/06</t>
  </si>
  <si>
    <r>
      <rPr>
        <sz val="10"/>
        <rFont val="Calibri"/>
      </rPr>
      <t xml:space="preserve">Màu nền chủ đạo trắng, xanh nhẹ da trời (tone màu nền </t>
    </r>
    <r>
      <rPr>
        <u/>
        <sz val="10"/>
        <color rgb="FF1155CC"/>
        <rFont val="Calibri"/>
      </rPr>
      <t>mẫu</t>
    </r>
    <r>
      <rPr>
        <sz val="10"/>
        <rFont val="Calibri"/>
      </rPr>
      <t>)</t>
    </r>
  </si>
  <si>
    <t>Pick 3 ảnh:
+ Milo Dầm Phô Mai Sữa Tươi
+ Milo Dầm Phô Mai Choco
+ Nhài Sữa Trân Châu Trắng</t>
  </si>
  <si>
    <t>Thêm element nước biển, cá voi biểu tượng logo brand</t>
  </si>
  <si>
    <r>
      <rPr>
        <b/>
        <sz val="10"/>
        <color theme="1"/>
        <rFont val="Calibri"/>
      </rPr>
      <t xml:space="preserve">1 Combo Custom 1:
</t>
    </r>
    <r>
      <rPr>
        <sz val="10"/>
        <color theme="1"/>
        <rFont val="Calibri"/>
      </rPr>
      <t>Static Banner(5): 01/06, 02/06, 05/06
Pop up(13h-16h): 01/06</t>
    </r>
  </si>
  <si>
    <r>
      <rPr>
        <sz val="10"/>
        <rFont val="Calibri"/>
      </rPr>
      <t xml:space="preserve">deadline 21/5
</t>
    </r>
    <r>
      <rPr>
        <u/>
        <sz val="10"/>
        <color rgb="FF1155CC"/>
        <rFont val="Calibri"/>
      </rPr>
      <t>https://drive.google.com/drive/u/0/folders/1xcCqs4KCJTe5eVHstR4XkVL8p00Ycpik</t>
    </r>
    <r>
      <rPr>
        <sz val="10"/>
        <rFont val="Calibri"/>
      </rPr>
      <t xml:space="preserve"> </t>
    </r>
  </si>
  <si>
    <r>
      <rPr>
        <sz val="10"/>
        <color theme="1"/>
        <rFont val="Calibri"/>
      </rPr>
      <t xml:space="preserve">- Key message: </t>
    </r>
    <r>
      <rPr>
        <b/>
        <sz val="10"/>
        <color theme="1"/>
        <rFont val="Calibri"/>
      </rPr>
      <t>Milo Dầm TUTIMI ĐỒNG GIÁ 19.000Đ + VOUCHER 40.000Đ</t>
    </r>
    <r>
      <rPr>
        <sz val="10"/>
        <color theme="1"/>
        <rFont val="Calibri"/>
      </rPr>
      <t xml:space="preserve">
- Scheme:
+ Giảm 6 món về 19.000đ, áp dụng cho đơn 40.000đ. Các món áp dụng (1 phần mỗi đơn):
Milo Dầm Phô Mai Sữa Tươi Tutimi
Milo Dầm Phô Mai Choco Tutimi
Nhài Sữa Trân Châu Trắng
Trà Sữa Pudding Tutimi
Trà Sữa Bí Đao L
Matcha Latte (M)
+ Combo siêu ưu đãi 2 ly L 61k giảm còn 40k [Combo 40k: Trà sữa Trân Châu Đen (L) x Trà Sữa Bí Đao (L)]
+ Tặng Milo Dầm Trân Châu Đường Đen khi đặt đơn 199k
+ Nhập mã TUTIMI40K - giảm 40.000đ, áp dụng cho đơn 80.000đ
Số lượng code: 930 codes/day (cofund 50:50)
- Timeline: 10/06 - 12/06, 13/06 - 15/06
- Location: HCM</t>
    </r>
  </si>
  <si>
    <t>10/06 - 12/06, 13/06 - 15/06</t>
  </si>
  <si>
    <r>
      <rPr>
        <sz val="10"/>
        <rFont val="Calibri"/>
      </rPr>
      <t xml:space="preserve">Màu nền chủ đạo trắng, xanh nhẹ da trời (tone màu nền </t>
    </r>
    <r>
      <rPr>
        <u/>
        <sz val="10"/>
        <color rgb="FF1155CC"/>
        <rFont val="Calibri"/>
      </rPr>
      <t>mẫu</t>
    </r>
    <r>
      <rPr>
        <sz val="10"/>
        <rFont val="Calibri"/>
      </rPr>
      <t>)</t>
    </r>
  </si>
  <si>
    <t>Pick 3 ảnh:
+ Milo Dầm Phô Mai Sữa Tươi
+ Nhài Sữa Trân Châu Trắng
+ Trà Sữa Pudding</t>
  </si>
  <si>
    <r>
      <rPr>
        <b/>
        <sz val="10"/>
        <color theme="1"/>
        <rFont val="Calibri"/>
      </rPr>
      <t xml:space="preserve">2 Combo Custom 2:
</t>
    </r>
    <r>
      <rPr>
        <sz val="10"/>
        <color theme="1"/>
        <rFont val="Calibri"/>
      </rPr>
      <t>Bottom Banner (1-3): 10/06 - 12/06, 13/06 - 15/06
Pop up(19h-22h): 10/06
Pop up(19h-22h): 13/06</t>
    </r>
  </si>
  <si>
    <r>
      <rPr>
        <sz val="10"/>
        <rFont val="Calibri"/>
      </rPr>
      <t xml:space="preserve">Deadline 29/5
</t>
    </r>
    <r>
      <rPr>
        <u/>
        <sz val="10"/>
        <color rgb="FF1155CC"/>
        <rFont val="Calibri"/>
      </rPr>
      <t>https://drive.google.com/drive/u/0/folders/13mzYZ3X_AicX3aUEUTA9gFg5ecAVjncI</t>
    </r>
    <r>
      <rPr>
        <sz val="10"/>
        <rFont val="Calibri"/>
      </rPr>
      <t xml:space="preserve"> </t>
    </r>
  </si>
  <si>
    <t>a--tutimi</t>
  </si>
  <si>
    <t>Jun.Custom 4</t>
  </si>
  <si>
    <r>
      <rPr>
        <sz val="10"/>
        <color theme="1"/>
        <rFont val="Calibri"/>
      </rPr>
      <t xml:space="preserve">- Key message: </t>
    </r>
    <r>
      <rPr>
        <b/>
        <sz val="10"/>
        <color theme="1"/>
        <rFont val="Calibri"/>
      </rPr>
      <t>Milo Dầm TUTIMI ĐỒNG GIÁ 19.000Đ + VOUCHER 40.000Đ</t>
    </r>
    <r>
      <rPr>
        <sz val="10"/>
        <color theme="1"/>
        <rFont val="Calibri"/>
      </rPr>
      <t xml:space="preserve">
- Scheme:
+ Giảm 6 món về 19.000đ, áp dụng cho đơn 40.000đ. Các món áp dụng (1 phần mỗi đơn):
Milo Dầm Phô Mai Sữa Tươi Tutimi
Milo Dầm Phô Mai Choco Tutimi
Nhài Sữa Trân Châu Trắng
Trà Sữa Pudding Tutimi
Trà Sữa Bí Đao L
Matcha Latte (M)
+ Combo siêu ưu đãi 2 ly L 61k giảm còn 40k [Combo 40k: Trà sữa Trân Châu Đen (L) x Trà Sữa Bí Đao (L)]
+ Tặng Milo Dầm Trân Châu Đường Đen khi đặt đơn 199k
+ Nhập mã TUTIMI40K - giảm 40.000đ, áp dụng cho đơn 80.000đ
Số lượng code: 930 codes/day (cofund 50:50)
- Timeline: 16/06 - 18/06, 19/06 - 21/06, 27/06 - 29/06
- Location: HCM</t>
    </r>
  </si>
  <si>
    <t>16/06 - 18/06, 19/06 - 21/06, 27/06 - 29/06</t>
  </si>
  <si>
    <t>Dùng chung KV 10-12/6 (dòng 992)</t>
  </si>
  <si>
    <r>
      <rPr>
        <b/>
        <sz val="10"/>
        <color theme="1"/>
        <rFont val="Calibri"/>
      </rPr>
      <t xml:space="preserve">3 Combo Custom 4:
</t>
    </r>
    <r>
      <rPr>
        <sz val="10"/>
        <color theme="1"/>
        <rFont val="Calibri"/>
      </rPr>
      <t>Home Top Banner(10-12): 16/06 - 18/06, 19/06 - 21/06, 27/06 - 29/06
Floating(19h-22h): 18/06, 20/06
Floating(13h-16h): 29/06</t>
    </r>
  </si>
  <si>
    <r>
      <rPr>
        <sz val="10"/>
        <rFont val="Calibri"/>
      </rPr>
      <t xml:space="preserve">Deadline 29/5
</t>
    </r>
    <r>
      <rPr>
        <u/>
        <sz val="10"/>
        <color rgb="FF1155CC"/>
        <rFont val="Calibri"/>
      </rPr>
      <t>https://drive.google.com/drive/u/0/folders/13mzYZ3X_AicX3aUEUTA9gFg5ecAVjncI</t>
    </r>
    <r>
      <rPr>
        <sz val="10"/>
        <rFont val="Calibri"/>
      </rPr>
      <t xml:space="preserve"> </t>
    </r>
  </si>
  <si>
    <t>a-milo-tutimi-40</t>
  </si>
  <si>
    <r>
      <rPr>
        <sz val="10"/>
        <color theme="1"/>
        <rFont val="Calibri"/>
      </rPr>
      <t xml:space="preserve">- Key message: </t>
    </r>
    <r>
      <rPr>
        <b/>
        <sz val="10"/>
        <color theme="1"/>
        <rFont val="Calibri"/>
      </rPr>
      <t>Milo Dầm TUTIMI ĐỒNG GIÁ 19.000Đ + TẶNG MÓN 0Đ</t>
    </r>
    <r>
      <rPr>
        <sz val="10"/>
        <color theme="1"/>
        <rFont val="Calibri"/>
      </rPr>
      <t xml:space="preserve">
- Scheme:
+ Giảm 6 món về 19.000đ, áp dụng cho đơn 40.000đ. Các món áp dụng (1 phần mỗi đơn):
Milo Dầm Phô Mai Sữa Tươi Tutimi
Milo Dầm Phô Mai Choco Tutimi
Nhài Sữa Trân Châu Trắng
Trà Sữa Pudding Tutimi
Trà Sữa Bí Đao L
Matcha Latte (M)
+ Combo siêu ưu đãi 2 ly L 61k giảm còn 40k [Combo 40k: Trà sữa Trân Châu Đen (L) x Trà Sữa Bí Đao (L)]
+ Tặng Milo Dầm Trân Châu Đường Đen khi đặt đơn 199k
+ Nhập mã TUTIMI40K - giảm 40.000đ, áp dụng cho đơn 80.000đ
Số lượng code: 930 codes/day (cofund 50:50)
- Timeline: 22/06 - 24/06
- Location: HCM</t>
    </r>
  </si>
  <si>
    <t>22/06 - 24/06</t>
  </si>
  <si>
    <t>Dùng chung KV 1-5/6 (dòng 991)</t>
  </si>
  <si>
    <r>
      <rPr>
        <b/>
        <sz val="10"/>
        <color theme="1"/>
        <rFont val="Calibri"/>
      </rPr>
      <t xml:space="preserve">1 Combo Custom 3:
</t>
    </r>
    <r>
      <rPr>
        <sz val="10"/>
        <color theme="1"/>
        <rFont val="Calibri"/>
      </rPr>
      <t>Bottom Banner(4-6): 22/06 - 24/06 
Pop up(13h-16h): 24/06</t>
    </r>
  </si>
  <si>
    <r>
      <rPr>
        <sz val="10"/>
        <rFont val="Calibri"/>
      </rPr>
      <t xml:space="preserve">deadline 21/5
</t>
    </r>
    <r>
      <rPr>
        <u/>
        <sz val="10"/>
        <color rgb="FF1155CC"/>
        <rFont val="Calibri"/>
      </rPr>
      <t>https://drive.google.com/drive/u/0/folders/1xcCqs4KCJTe5eVHstR4XkVL8p00Ycpik</t>
    </r>
    <r>
      <rPr>
        <sz val="10"/>
        <rFont val="Calibri"/>
      </rPr>
      <t xml:space="preserve"> </t>
    </r>
  </si>
  <si>
    <t>Bánh Cuốn Tây Sơn</t>
  </si>
  <si>
    <r>
      <rPr>
        <sz val="10"/>
        <color theme="1"/>
        <rFont val="Calibri"/>
      </rPr>
      <t xml:space="preserve">- Key Message: </t>
    </r>
    <r>
      <rPr>
        <b/>
        <sz val="10"/>
        <color theme="1"/>
        <rFont val="Calibri"/>
      </rPr>
      <t>Mẹt Cuốn Tây Sơn Bình Định Chỉ 50K</t>
    </r>
    <r>
      <rPr>
        <sz val="10"/>
        <color theme="1"/>
        <rFont val="Calibri"/>
      </rPr>
      <t xml:space="preserve">
- Scheme: Mẹt nhỏ lụi bò 100K --&gt; 50K
- Timeline: 01/06, 03/06, 05/06
- Location: HCM</t>
    </r>
  </si>
  <si>
    <t>01/06, 03/06, 05/06</t>
  </si>
  <si>
    <t>https://docs.google.com/spreadsheets/d/1PeuC389wifn3Pd0CcDf3TPm61q2W1kwE/edit?usp=sharing&amp;ouid=107209036376977826816&amp;rtpof=true&amp;sd=true</t>
  </si>
  <si>
    <r>
      <rPr>
        <sz val="10"/>
        <rFont val="Calibri"/>
      </rPr>
      <t xml:space="preserve">Adapt </t>
    </r>
    <r>
      <rPr>
        <u/>
        <sz val="10"/>
        <color rgb="FF1155CC"/>
        <rFont val="Calibri"/>
      </rPr>
      <t>KV Cũ</t>
    </r>
    <r>
      <rPr>
        <sz val="10"/>
        <rFont val="Calibri"/>
      </rPr>
      <t>:
- Thay Keymess mới
- Fix size Logo</t>
    </r>
  </si>
  <si>
    <r>
      <rPr>
        <b/>
        <sz val="10"/>
        <color theme="1"/>
        <rFont val="Calibri"/>
      </rPr>
      <t xml:space="preserve">1 Combo 3:
</t>
    </r>
    <r>
      <rPr>
        <sz val="10"/>
        <color theme="1"/>
        <rFont val="Calibri"/>
      </rPr>
      <t>Static banner(6): 01/06, 05/06
Bottom banner(1-3): 03/06
Pop up(16h-19h): 03/06</t>
    </r>
  </si>
  <si>
    <r>
      <rPr>
        <sz val="10"/>
        <rFont val="Calibri"/>
      </rPr>
      <t xml:space="preserve">Deadline 23/5
</t>
    </r>
    <r>
      <rPr>
        <u/>
        <sz val="10"/>
        <color rgb="FF1155CC"/>
        <rFont val="Calibri"/>
      </rPr>
      <t>https://drive.google.com/drive/u/0/folders/1P418VosowGJMrVtcqNqsqZISFIke72GE</t>
    </r>
    <r>
      <rPr>
        <sz val="10"/>
        <rFont val="Calibri"/>
      </rPr>
      <t xml:space="preserve"> </t>
    </r>
  </si>
  <si>
    <t>a-banh-cuon-tay-son</t>
  </si>
  <si>
    <r>
      <rPr>
        <sz val="10"/>
        <color theme="1"/>
        <rFont val="Calibri"/>
      </rPr>
      <t xml:space="preserve">- Key message: </t>
    </r>
    <r>
      <rPr>
        <b/>
        <sz val="10"/>
        <color theme="1"/>
        <rFont val="Calibri"/>
      </rPr>
      <t xml:space="preserve">Trà Đé - Tỉnh Táo Ngày Hè - Giảm 50%
</t>
    </r>
    <r>
      <rPr>
        <sz val="10"/>
        <color theme="1"/>
        <rFont val="Calibri"/>
      </rPr>
      <t>- Scheme: Giảm món Cafe Sữa Thái Size L Giá Gốc 38K còn 19K, không áp dụng đơn tối thiểu
Nhập thêm code Sieutiec để nhận thêm ưu đãi
- Location: HCM
- Timeline: 14/06 - 16/06</t>
    </r>
  </si>
  <si>
    <t>Vibe mùa hè tươi sáng vui vẻ</t>
  </si>
  <si>
    <t>Pick 2 sku trong file</t>
  </si>
  <si>
    <r>
      <rPr>
        <b/>
        <sz val="10"/>
        <color theme="1"/>
        <rFont val="Calibri"/>
      </rPr>
      <t xml:space="preserve">1 Combo 2:
</t>
    </r>
    <r>
      <rPr>
        <sz val="10"/>
        <color theme="1"/>
        <rFont val="Calibri"/>
      </rPr>
      <t>Static banner(4): 14/06 - 16/06
Pop up(19h-22h): 14/06</t>
    </r>
  </si>
  <si>
    <r>
      <rPr>
        <sz val="10"/>
        <rFont val="Calibri"/>
      </rPr>
      <t xml:space="preserve">Deadline 2/6
</t>
    </r>
    <r>
      <rPr>
        <u/>
        <sz val="10"/>
        <color rgb="FF1155CC"/>
        <rFont val="Calibri"/>
      </rPr>
      <t>https://drive.google.com/drive/u/0/folders/1vM7AwC7I3oRwtUJbP41wE4lP5S0Couug</t>
    </r>
    <r>
      <rPr>
        <sz val="10"/>
        <rFont val="Calibri"/>
      </rPr>
      <t xml:space="preserve"> </t>
    </r>
  </si>
  <si>
    <t>a-tra-de</t>
  </si>
  <si>
    <t>Cộng Caphe</t>
  </si>
  <si>
    <t>Key Message: Cộng Cà Phê Khao Món Mới
Mua 2 Tặng 1
Scheme: Mua 2 Tặng 1
- Món mua: Trà Muối Mơ + Trà Hồng Mơ
- Món tặng: Trà Bây-bi kem
Độc quyền trên ShopeeFood.
Location: NW
Timeline: 19/05 - 25/05</t>
  </si>
  <si>
    <t>19/05 - 22/05</t>
  </si>
  <si>
    <t>https://docs.google.com/spreadsheets/d/119Ebz4XYVe8G92dzqMqvzsH9Sva714O9JcGjVKLaT8Q/edit?gid=1005163599#gid=1005163599&amp;range=A:A</t>
  </si>
  <si>
    <r>
      <rPr>
        <sz val="10"/>
        <rFont val="Calibri"/>
      </rPr>
      <t xml:space="preserve">mex thiết kế gửi lại 16/5
</t>
    </r>
    <r>
      <rPr>
        <u/>
        <sz val="10"/>
        <color rgb="FF1155CC"/>
        <rFont val="Calibri"/>
      </rPr>
      <t>https://drive.google.com/file/d/1jxAuq8ipa_ivhlMVfpePr8JsYRTfSV39/view</t>
    </r>
  </si>
  <si>
    <t>jb-cong-caphe</t>
  </si>
  <si>
    <r>
      <rPr>
        <sz val="10"/>
        <color theme="1"/>
        <rFont val="Calibri"/>
      </rPr>
      <t>- Keymess:</t>
    </r>
    <r>
      <rPr>
        <b/>
        <sz val="10"/>
        <color theme="1"/>
        <rFont val="Calibri"/>
      </rPr>
      <t xml:space="preserve"> Rau Má Mix Mua 1 Tặng 1</t>
    </r>
    <r>
      <rPr>
        <sz val="10"/>
        <color theme="1"/>
        <rFont val="Calibri"/>
      </rPr>
      <t xml:space="preserve">
- Scheme: 
MUA "Rau Má Mix Đậu Xanh Sữa Dừa (Lớn)" TẶNG "Rau Má Mix Đậu Xanh Sữa Dừa (nhỏ)" - Giá gốc 53k, giá giảm 29k
MUA "Combo 1 (Nhỏ)" TẶNG "Rau Má Mix Khoai Môn Sữa Dừa (nhỏ)" - Giá gốc 59k, giá giảm 35k
MUA "Nước Ép Dưa Hấu Tươi (Lớn)" TẶNG "Nước Ép Dưa Hấu Tươi (nhỏ)" - Giá gốc 61k, giảm 33k 
- Timeline: 02/06 - 05/06, 09/06 - 13/06
- Location: HCM</t>
    </r>
  </si>
  <si>
    <t>02/06 - 05/06, 09/06 - 13/06</t>
  </si>
  <si>
    <t>https://drive.google.com/drive/folders/1MV2id3-HlMroDvxVwU3gP43ZFlKvSwTa</t>
  </si>
  <si>
    <r>
      <rPr>
        <sz val="10"/>
        <rFont val="Calibri"/>
      </rPr>
      <t xml:space="preserve">- Background: Thể hiện concept và Mã màu như </t>
    </r>
    <r>
      <rPr>
        <u/>
        <sz val="10"/>
        <color rgb="FF1155CC"/>
        <rFont val="Calibri"/>
      </rPr>
      <t>hình demo</t>
    </r>
    <r>
      <rPr>
        <sz val="10"/>
        <rFont val="Calibri"/>
      </rPr>
      <t xml:space="preserve">
- Màu sắc của brand cần được thể hiện rõ</t>
    </r>
  </si>
  <si>
    <r>
      <rPr>
        <b/>
        <sz val="10"/>
        <color theme="1"/>
        <rFont val="Calibri"/>
      </rPr>
      <t xml:space="preserve">2 Win 1:
</t>
    </r>
    <r>
      <rPr>
        <sz val="10"/>
        <color theme="1"/>
        <rFont val="Calibri"/>
      </rPr>
      <t>Search Placeholder(14h-17h): 03/06, 04/06, 10/06
Search Placeholder(12h-14h): 09/06 
Hometop banner(7-9): 03/06, 04/06, 10/06, 13/06 
Static banner(1-3): 02/06, 05/06, 11/06, 12/06 
Floating(13h-16h): 02/06, 09/06
Popup(13h-16h): 05/06, 10/06</t>
    </r>
  </si>
  <si>
    <r>
      <rPr>
        <sz val="10"/>
        <rFont val="Calibri"/>
      </rPr>
      <t xml:space="preserve">Deadline 23/5
</t>
    </r>
    <r>
      <rPr>
        <u/>
        <sz val="10"/>
        <color rgb="FF1155CC"/>
        <rFont val="Calibri"/>
      </rPr>
      <t>https://drive.google.com/drive/u/0/folders/1735_grMJcpBWkG6HJlaavy4DiV6MwRLz</t>
    </r>
    <r>
      <rPr>
        <sz val="10"/>
        <rFont val="Calibri"/>
      </rPr>
      <t xml:space="preserve"> </t>
    </r>
  </si>
  <si>
    <t>w1-raumamix</t>
  </si>
  <si>
    <t>M2T1-Jun</t>
  </si>
  <si>
    <t>Key mess: Phúc Long khao deal Mua 2 Tặng 1 + voucher 40k
Scheme: Phúc Long khao trà sữa mua 2 tặng 1
Nhập code: INDIPL40 - 15% cap 40k
Location: NW
Timeline: 16/6</t>
  </si>
  <si>
    <t>16/06</t>
  </si>
  <si>
    <t>https://drive.google.com/drive/u/0/folders/1AAL23OltInHKe9s1vs4hqwNdKi5Zpqch</t>
  </si>
  <si>
    <t>sj-phuclong-2t1</t>
  </si>
  <si>
    <t>10k - Jun</t>
  </si>
  <si>
    <r>
      <rPr>
        <sz val="10"/>
        <color theme="1"/>
        <rFont val="Calibri"/>
      </rPr>
      <t xml:space="preserve">Key mess: Thứ Năm Rồi - Phúc Long Thôi
Deal 10k + Voucher 40K
Scheme: Phúc Long khao trà sữa 10k cho đơn từ 110k
Áp dụng cho món:Trà Lài Đác Thơm, Hồng Trà Sữa
</t>
    </r>
    <r>
      <rPr>
        <sz val="10"/>
        <color rgb="FFFF0000"/>
        <rFont val="Calibri"/>
      </rPr>
      <t>Latte Trà Xanh Cốm Non
Trà Sparkling Mận Muối</t>
    </r>
    <r>
      <rPr>
        <sz val="10"/>
        <color theme="1"/>
        <rFont val="Calibri"/>
      </rPr>
      <t xml:space="preserve">
Nhập code: INDIPL40 - 15% cap 40k
Location: NW
Timeline: 12,20/6</t>
    </r>
  </si>
  <si>
    <t>12/06
20/06</t>
  </si>
  <si>
    <t>https://drive.google.com/drive/u/0/folders/1kM13zvtAsT0Fhf7A0zbpLu_P9wkcEFGm</t>
  </si>
  <si>
    <t>sj-phuclong-10</t>
  </si>
  <si>
    <t>Combo 119k_Jun</t>
  </si>
  <si>
    <t>Key mess: Phúc Long Mời Deal chill hè
Combo 119k + Voucher 40K
Scheme: Phúc Long khao combo trà sữa 3 ly 119k
Nhập code: INDIPL40 - 15% cap 40k
Location: NW
Timeline: 9,10,17,23,24/6</t>
  </si>
  <si>
    <t>09/06
10/06
17/06
23/06
24/06</t>
  </si>
  <si>
    <t>https://drive.google.com/drive/u/0/folders/1NHyLLofjSgFmQt0LoHiiEuLdKo2nJCJA</t>
  </si>
  <si>
    <t>sj-combo-phuclong</t>
  </si>
  <si>
    <t>Key mess: Phúc Long khao deal giảm đến 100k
Phúc Long khao deal giảm đến 100k
Nhập code: BAUPHUCLONG: 7% cap 100k
Location: NW
TImeline: 1-30/6</t>
  </si>
  <si>
    <t>01/06 - 30/06</t>
  </si>
  <si>
    <t>sj-deal-phuclong</t>
  </si>
  <si>
    <t>M1T1-Jun</t>
  </si>
  <si>
    <t>Key mess: Phúc Long khao deal Mua 1 Tặng 1 + voucher 40k
Scheme: Phúc Long khao trà sữa mua 1 tặng 1
Nhập code: INDIPL40 - 15% cap 40k
Location: NW
Timeline: 4/6</t>
  </si>
  <si>
    <t>https://drive.google.com/drive/folders/1zF5rDUV7GrZc45O0Tv3lVvLNwQKX3-Qj</t>
  </si>
  <si>
    <t>sj-phuclong-1t1</t>
  </si>
  <si>
    <t>Key mess:Phúc Long khao combo 99k + voucher 40k
Scheme: Phúc Long khao combo 3 ly trà sữa chỉ 99k 
Nhập code:
VPIPL20        20k mbs 100k
VIPPL25        25k mbs 99k
VIPPL40        15% cap 40k
Timeline: 5.6
Location: NW</t>
  </si>
  <si>
    <t>v-phuclong-40</t>
  </si>
  <si>
    <t>01/06, 
05-08/06
14-15/06
20-22/06
28-30/06</t>
  </si>
  <si>
    <r>
      <rPr>
        <sz val="10"/>
        <rFont val="Calibri"/>
      </rPr>
      <t xml:space="preserve">Danh sách ID Mex: </t>
    </r>
    <r>
      <rPr>
        <u/>
        <sz val="10"/>
        <color rgb="FF1155CC"/>
        <rFont val="Calibri"/>
      </rPr>
      <t>https://docs.google.com/spreadsheets/d/1KmfXaYNxTvOqlFm0awngGgwSbAkphKf3/edit#gid=264214317</t>
    </r>
  </si>
  <si>
    <r>
      <rPr>
        <sz val="10"/>
        <rFont val="Calibri"/>
      </rPr>
      <t xml:space="preserve">25/4   </t>
    </r>
    <r>
      <rPr>
        <u/>
        <sz val="10"/>
        <color rgb="FF1155CC"/>
        <rFont val="Calibri"/>
      </rPr>
      <t>https://drive.google.com/drive/u/0/folders/1hnTb4ofFonFzWMS-hVhHQ_JM4B9J6P4-</t>
    </r>
  </si>
  <si>
    <t>sj-popeyes-spf</t>
  </si>
  <si>
    <t>79k</t>
  </si>
  <si>
    <t>[SJBP]_Gà Rán Popeyes_combo 79k
"POPEYES KHAO COMBO 5 MÓN CHỈ 79K
Combo 5 món 
1 Gà Tắm Nước Mắm / 2 Gà Cánh Tỏi PopWings + 1 Burger Gà Phi Lê + 1 Bắp cải trộn (vừa) + 1 Nước ngọt Giá gốc: 149,000 VND 
=&gt; giá giảm 109k 
Code POPEYES30 giảm 30% cap 30k =&gt; combo 79k</t>
  </si>
  <si>
    <t>02-30/06</t>
  </si>
  <si>
    <r>
      <rPr>
        <sz val="10"/>
        <rFont val="Calibri"/>
      </rPr>
      <t xml:space="preserve">Danh sách ID Mex: </t>
    </r>
    <r>
      <rPr>
        <u/>
        <sz val="10"/>
        <color rgb="FF1155CC"/>
        <rFont val="Calibri"/>
      </rPr>
      <t>https://docs.google.com/spreadsheets/d/1KmfXaYNxTvOqlFm0awngGgwSbAkphKf3/edit#gid=264214317</t>
    </r>
  </si>
  <si>
    <r>
      <rPr>
        <sz val="10"/>
        <rFont val="Calibri"/>
      </rPr>
      <t xml:space="preserve">14/5 </t>
    </r>
    <r>
      <rPr>
        <u/>
        <sz val="10"/>
        <color rgb="FF1155CC"/>
        <rFont val="Calibri"/>
      </rPr>
      <t>https://drive.google.com/drive/u/0/folders/1IbpwPen7Ucjwf68MtFIpsrsEcRRE2A20</t>
    </r>
  </si>
  <si>
    <t>sj-popeyes79</t>
  </si>
  <si>
    <t>"01/06, 
05-08/06
14-15/06
20-22/06
28-30/06"</t>
  </si>
  <si>
    <t>sj-pizza-dominos</t>
  </si>
  <si>
    <r>
      <rPr>
        <sz val="10"/>
        <rFont val="Calibri"/>
      </rPr>
      <t xml:space="preserve">22/4 </t>
    </r>
    <r>
      <rPr>
        <u/>
        <sz val="10"/>
        <color rgb="FF1155CC"/>
        <rFont val="Calibri"/>
      </rPr>
      <t>https://drive.google.com/drive/u/0/folders/1f7okZ1SHW8kldpDVZ3RhiWzCVfCc_Xg_</t>
    </r>
  </si>
  <si>
    <t>sj-pizza-dominos-99</t>
  </si>
  <si>
    <t>4,18/6</t>
  </si>
  <si>
    <t>"24/04        https://drive.google.com/drive/folders/1LXn8HhaDRvWFvGUbZ62BtbOAldgKzD0I "</t>
  </si>
  <si>
    <t>sj-pizza-hut-1d</t>
  </si>
  <si>
    <t xml:space="preserve"> Pizza Hut khao deal 
mua 1 tặng 1
"- Mua lớn tặng vừa: Mua 01 Pizza cỡ lớn kèm 2 lon nước ngọt tặng 01 Pizza cỡ vừa
- Mua vừa tặng nhỏ: Mua 01 Pizza cỡ vừa kèm 2 lon nước ngọt tặng 01 Pizza cỡ nhỏ"</t>
  </si>
  <si>
    <t>1,7,8,27,28,29/6</t>
  </si>
  <si>
    <t>sj-pizza-hut-1t1</t>
  </si>
  <si>
    <t>wc Fri</t>
  </si>
  <si>
    <t>Độc quyền - McDonald's khao
4 món 89k
3 Gà 1 nước 89k (gốc 138k) + Khoai 15K (gốc 30k)</t>
  </si>
  <si>
    <t>6,13,20,27</t>
  </si>
  <si>
    <t>0h-12h Home top HN ĐN OTH 20/06
Bottom banner 20/06</t>
  </si>
  <si>
    <r>
      <t xml:space="preserve">27/5 </t>
    </r>
    <r>
      <rPr>
        <u/>
        <sz val="10"/>
        <color rgb="FF1155CC"/>
        <rFont val="Arial"/>
      </rPr>
      <t>https://drive.google.com/drive/u/0/folders/1azrkGxGByjYTjOTSuBdPTtwALcyCBlup</t>
    </r>
  </si>
  <si>
    <t>sj--mcdonalds-89</t>
  </si>
  <si>
    <t xml:space="preserve">
"McDONALD'S ƯU ĐÃI HÈ
COMBO CHỈ 99K + VOUCHER 30k
Combo 2 Gà + 1 Khoai + 1 Nước 99k (gốc: 137k)"
MCD30 30k MBS 119k</t>
  </si>
  <si>
    <t>01-30/06</t>
  </si>
  <si>
    <r>
      <rPr>
        <sz val="10"/>
        <rFont val="Calibri"/>
      </rPr>
      <t xml:space="preserve">2/5 </t>
    </r>
    <r>
      <rPr>
        <u/>
        <sz val="10"/>
        <color rgb="FF1155CC"/>
        <rFont val="Calibri"/>
      </rPr>
      <t>https://drive.google.com/drive/u/0/folders/1KJuMxQdDYuSpGPud3FcR6YtwA5P74TfZ</t>
    </r>
  </si>
  <si>
    <t>sj-weekly-mcdonalds</t>
  </si>
  <si>
    <r>
      <rPr>
        <sz val="10"/>
        <color theme="1"/>
        <rFont val="Calibri"/>
      </rPr>
      <t xml:space="preserve">- Keymess: </t>
    </r>
    <r>
      <rPr>
        <b/>
        <sz val="10"/>
        <color theme="1"/>
        <rFont val="Calibri"/>
      </rPr>
      <t>Trà Sữa Ôlong Châu Mua 1 Tặng 1</t>
    </r>
    <r>
      <rPr>
        <sz val="10"/>
        <color theme="1"/>
        <rFont val="Calibri"/>
      </rPr>
      <t xml:space="preserve">
- Scheme: 
MUA "Trà sữa Ôlong Khoai Môn Tươi (L)" TẶNG "Trà Ôlong lài Sữa Đà Lạt (M)" - Giá gốc 77k, giá giảm 48k
MUA "Trà Ôlong Xoài Nhiệt Đới (L)" TẶNG "Trà Ôlong lài Sữa Đà Lạt (M)" - Giá gốc 74k, giá giảm 45k
MUA "Trà Sữa Full Trân Châu (3 loại Trân Châu) (L)" TẶNG "Trà Ôlong lài Sữa Đà Lạt (M)" - Giá gốc 82k, giá giảm 53k
- Timeline: 16/06 - 20/06
- Location:: HCM</t>
    </r>
  </si>
  <si>
    <t>https://drive.google.com/drive/folders/1mXmPlndk5iqpaTvkhJqxn1qdGzksNzCt</t>
  </si>
  <si>
    <r>
      <rPr>
        <sz val="10"/>
        <rFont val="Calibri"/>
      </rPr>
      <t xml:space="preserve">- Background: Thể hiện concept và Mã màu như </t>
    </r>
    <r>
      <rPr>
        <u/>
        <sz val="10"/>
        <color rgb="FF1155CC"/>
        <rFont val="Calibri"/>
      </rPr>
      <t>hình demo</t>
    </r>
    <r>
      <rPr>
        <sz val="10"/>
        <rFont val="Calibri"/>
      </rPr>
      <t xml:space="preserve">
- Màu sắc của brand cần được thể hiện rõ</t>
    </r>
  </si>
  <si>
    <r>
      <rPr>
        <b/>
        <sz val="10"/>
        <color theme="1"/>
        <rFont val="Calibri"/>
      </rPr>
      <t xml:space="preserve">1 Win 1:
</t>
    </r>
    <r>
      <rPr>
        <sz val="10"/>
        <color theme="1"/>
        <rFont val="Calibri"/>
      </rPr>
      <t>Search Placeholder(12h-14h): 20/06
Search Placeholder(14h-17h): 18/06
Hometop banner(7-9): 19/06, 20/06
Static banner(1-3): 16/06, 17/06
Floating(13h-16h): 17/06
Popup(19h-22h): 16/06</t>
    </r>
  </si>
  <si>
    <r>
      <rPr>
        <sz val="10"/>
        <rFont val="Calibri"/>
      </rPr>
      <t xml:space="preserve">Deadline 4/6
</t>
    </r>
    <r>
      <rPr>
        <u/>
        <sz val="10"/>
        <color rgb="FF1155CC"/>
        <rFont val="Calibri"/>
      </rPr>
      <t>https://drive.google.com/drive/u/0/folders/1209O2LCA1IJAL_9moB_-ukFpr4ZxKlVO</t>
    </r>
    <r>
      <rPr>
        <sz val="10"/>
        <rFont val="Calibri"/>
      </rPr>
      <t xml:space="preserve"> </t>
    </r>
  </si>
  <si>
    <t>w1-olong-chau-1t1</t>
  </si>
  <si>
    <t>12-13.6</t>
  </si>
  <si>
    <t>- Key Message:
CHEESE COFFEE
DEAL ĐỈNH CHILL HÈ
Mua 1 Tặng 1 + VOUCHER 50,000Đ
[Món Mua]
- Trà Sữa Lài (L)
- Trà Nhãn Khúc Bạch (L)
- Trà Sữa Nguyên Lá (L)
[Món Tặng]
- Matcha Latte (M)
- Opera Bạc Xỉu (M)
Giá gốc: 127,000đ -&gt; 65,000đ
Voucher
CHEESE25 giảm 20% cap 25k
CHEESE35 giảm 35k mbs 200k
CHEESE50 giảm 50k mbs 280k
- Location: HCM
- Timeline: 12-13/06/2025</t>
  </si>
  <si>
    <t>12/06 - 13/06</t>
  </si>
  <si>
    <t>https://urldefense.proofpoint.com/v2/url?u=https-3A__docs.google.com_spreadsheets_d_1Gkqvkh-2DuV9bo-5FTAYYPphI4SL1SrZy71IfnGgrpXNWH8_edit-3Fgid-3D826533442-23gid-3D826533442&amp;d=DwMFaQ&amp;c=R1GFtfTqKXCFH-lgEPXWwic6stQkW4U7uVq33mt-crw&amp;r=dd39ILRwHnLDnDhz0PnDV5maUoVwKA__DiOhwEh0zpU&amp;m=hA3cR6YHJ330SS5OGA-hyfPrfQh41DwHD_EOAHnGFEKmutZNMzY2haURLvmqjxG5&amp;s=DcuvKJnDpP2ot8n1Xzaq97cXya8_E5-a3NfIDeE0bvI&amp;e=</t>
  </si>
  <si>
    <t>HTC #2nd scroll (8h-16h): 13/06
Hometop banner: 12/06
Bottom banner: 12/06, 13/06
Floating (13h-16h): 12/06</t>
  </si>
  <si>
    <r>
      <rPr>
        <sz val="10"/>
        <rFont val="Calibri"/>
      </rPr>
      <t xml:space="preserve">Brand update KV 10/06: </t>
    </r>
    <r>
      <rPr>
        <u/>
        <sz val="10"/>
        <color rgb="FF1155CC"/>
        <rFont val="Calibri"/>
      </rPr>
      <t>https://drive.google.com/drive/folders/1DF3hit6fWC67PY3Ug0fGCHY5TjhAE6S6</t>
    </r>
  </si>
  <si>
    <t>v-cheese-1t1</t>
  </si>
  <si>
    <t>26-27.6</t>
  </si>
  <si>
    <t>- Key Message:
CHEESE COFFEE
KHAO BẠN VẠN DEAL
Mua 1 Tặng 1 + VOUCHER 50,000Đ
[Món Mua]
- Trà Sữa Nguyên Lá Đặc Biệt (L)
- Trà Cam Quýt (L)
- Trà Sữa Lài (L)
[Món Tặng]
- Matcha Latte (M)
- Bạc Xỉu Yến Mạch (M)
Giá gốc: 127,000đ -&gt; 65,000đ
Voucher
CHEESE25 giảm 20% cap 25k
CHEESE35 giảm 35k mbs 200k
CHEESE50 giảm 50k mbs 280k
- Location: HCM
- Timeline: 26,27/06/2025</t>
  </si>
  <si>
    <t>26/06 - 27/06</t>
  </si>
  <si>
    <t>SPH (5h-10h): 27/06
HTC (12h-16h): 26/06
Hometop banner 90h-16h): 26/06
Static banner: 26/06
Flash sale banner: 27/06</t>
  </si>
  <si>
    <r>
      <rPr>
        <sz val="10"/>
        <rFont val="Calibri"/>
      </rPr>
      <t xml:space="preserve">Deadline 16/6
</t>
    </r>
    <r>
      <rPr>
        <u/>
        <sz val="10"/>
        <color rgb="FF1155CC"/>
        <rFont val="Calibri"/>
      </rPr>
      <t>https://drive.google.com/drive/u/0/folders/17Zzb4MNxj8OaAFTFkBO7DH9wbT2IVosq</t>
    </r>
    <r>
      <rPr>
        <sz val="10"/>
        <rFont val="Calibri"/>
      </rPr>
      <t xml:space="preserve"> </t>
    </r>
  </si>
  <si>
    <t>v-bogo-cheese</t>
  </si>
  <si>
    <t>Key message: 
Combo 2 ly Starbucks chỉ 72k + freeship
Scheme: Mua 1 Tặng 1 món Dolce Espresso (Combo 2 Dolce Espresso, giá gốc 144k --&gt; 72k)
Voucher: STARBUCKS50K giảm 17% cap 50k
STARBUCKST2 freeship 18k đơn từ 70k.
Location: NW
Timeline:  thứ hai hàng tuần</t>
  </si>
  <si>
    <t>2, 9, 16, 23, 30/06</t>
  </si>
  <si>
    <t>SPH (5h-10h): 02/06
Hometop banner (0h-12h): 16/06
Flash sale banner: 09/06
Floating (6h-10h): 23/06
Pop-up (6h-10h): 30/06</t>
  </si>
  <si>
    <r>
      <rPr>
        <u/>
        <sz val="10"/>
        <color rgb="FF1155CC"/>
        <rFont val="Calibri"/>
      </rPr>
      <t xml:space="preserve">   https://drive.google.com/drive/u/0/folders/19U_ZhM-gf36JZW8DSMNKSsWdpj9BygdQ 
</t>
    </r>
    <r>
      <rPr>
        <sz val="10"/>
        <rFont val="Calibri"/>
      </rPr>
      <t xml:space="preserve">--
11/6 có banner mới set cho những ngày tiếp
</t>
    </r>
    <r>
      <rPr>
        <u/>
        <sz val="10"/>
        <color rgb="FF1155CC"/>
        <rFont val="Calibri"/>
      </rPr>
      <t>https://drive.google.com/drive/u/0/folders/1D-cOCZQ3qlMZ9L-6SSTAlR-ulgO2dOpZ</t>
    </r>
    <r>
      <rPr>
        <sz val="10"/>
        <rFont val="Calibri"/>
      </rPr>
      <t xml:space="preserve"> </t>
    </r>
  </si>
  <si>
    <t>sj-starbucks-mon</t>
  </si>
  <si>
    <r>
      <rPr>
        <sz val="10"/>
        <color theme="1"/>
        <rFont val="Calibri"/>
      </rPr>
      <t xml:space="preserve">Key message: Thứ 6 khao deal độc quyền: Trà Bưởi giảm 30%
Scheme:  Giảm 30% Hot/ Iced Black Tea with Ruby Grapefruit giá gốc </t>
    </r>
    <r>
      <rPr>
        <sz val="10"/>
        <color rgb="FF0000FF"/>
        <rFont val="Calibri"/>
      </rPr>
      <t>97k --&gt; 67,9k</t>
    </r>
    <r>
      <rPr>
        <sz val="10"/>
        <color theme="1"/>
        <rFont val="Calibri"/>
      </rPr>
      <t xml:space="preserve">
Location: NW
Timeline:  thứ 6 hàng tuần</t>
    </r>
  </si>
  <si>
    <t>6, 13, 20, 27/06</t>
  </si>
  <si>
    <t>Pop-up (13h-16h): 20/06
Flash sale banner: 13/06
Hometop banner (13h-24h): 27/06</t>
  </si>
  <si>
    <t>Pop-up (6h-10h): 20/06
Flash sale banner: 13/06
Hometop banner (13h-24h): 27/06</t>
  </si>
  <si>
    <r>
      <rPr>
        <sz val="10"/>
        <rFont val="Calibri"/>
      </rPr>
      <t xml:space="preserve">     </t>
    </r>
    <r>
      <rPr>
        <u/>
        <sz val="10"/>
        <color rgb="FF1155CC"/>
        <rFont val="Calibri"/>
      </rPr>
      <t>https://drive.google.com/drive/u/0/folders/1YAPWeSrw_EXrf9KdvAKl1PMOdWDg5I4r</t>
    </r>
  </si>
  <si>
    <t>sj-starbucks-fri</t>
  </si>
  <si>
    <t>6, 13, 18, 20, 25, 27/06</t>
  </si>
  <si>
    <t>Hometop banner (0h-12h): 05/06, 25/06
SPH (5h-10h): 13/06
HTC (0h-8h): 20/06
Floating (6h-10h): 18/06, 27/06</t>
  </si>
  <si>
    <r>
      <rPr>
        <sz val="10"/>
        <rFont val="Calibri"/>
      </rPr>
      <t xml:space="preserve">5/5 </t>
    </r>
    <r>
      <rPr>
        <u/>
        <sz val="10"/>
        <color rgb="FF1155CC"/>
        <rFont val="Calibri"/>
      </rPr>
      <t>https://drive.google.com/drive/u/0/folders/1vPXeqkFGalnmEPd_b70hinbR_dJSi-ip</t>
    </r>
  </si>
  <si>
    <t>sj-tch-freeship</t>
  </si>
  <si>
    <t>6.6</t>
  </si>
  <si>
    <t>EY MESSAGE: CHEESE COFFEE MUA 1 TẶNG 1
[Mua]
Trà sữa Nguyên lá L 65
Dịu Đào L69 (+4,000đ)
Trà Sữa Lài L65
[Tặng]
Marble Bạc Xỉu (M) 62
Trà Cam Quýt (L) 75 (+13,000)
Trà Sữa NL Đặc Biệt (M) 69 (+7,000)
Giá gốc: 127,000đ -&gt; 65,000đ
Voucher: CHEESE50A giảm 20% cap 50k
Timeline: 06/06
Location: NW</t>
  </si>
  <si>
    <t>https://drive.google.com/drive/u/0/folders/1bsvK9mXKLquBfzILmx4NvhN0Kv8fx3sD</t>
  </si>
  <si>
    <t>jb-cheese-1t1</t>
  </si>
  <si>
    <t>6.6 BOGO</t>
  </si>
  <si>
    <t>Key mess: KATINAT Mua 1 tặng 1 +voucher 50k
Scheme: Mua 1 Bơ Già Dừa Non tặng 1 Trà Oolong Nướng Sữa (combo 2 ly chỉ 55k)
Voucher:
KATINATMUA1TANG1 giảm 20k mbs 55k
KATINAT25K giảm 25k mbs 100k
KATINAT40K giảm 40k mbs 150k
KATINAT50K giảm 50k mbs 200k
Location: NW
Timeline: 06/06</t>
  </si>
  <si>
    <t>jb-katinat-1t1</t>
  </si>
  <si>
    <t>B2G1</t>
  </si>
  <si>
    <t>Key mess: KATINAT KHAO KATIES
Mua 2 Tặng 1 + Voucher 50k
Scheme: Tặng 1 Iki Matcha Latte khi mua các combo 2 ly sau:
- Combo 1: 2 Iki Matcha Đậu Hũ (M)
- Combo 2: 1 Hibi Sơ-ri (L) + 1 Bơ Già Dừa Non (L)
- Combo 3: 1 Trà Sữa Thanh Hương (L) + 1 Iki Matcha Latte Đậu Hũ (M)
Voucher:
KATINAT25K giảm 25k mbs 100k
KATINAT40K giảm 40k mbs 150k
KATINAT50K giảm 50k mbs 200k
Location: NW
Timeline: 05/05, 30/06</t>
  </si>
  <si>
    <t>05/06
30/06</t>
  </si>
  <si>
    <t>Hometop banner (12h-24h): 05/06
SPH (14h-17h): 05/06
HTC (16h-24h): 30/06
Pop-up (13h-16h): 30/06</t>
  </si>
  <si>
    <t>Hometop banner (12h-24h): 05/06
SPH (14h-17h): 05/06
HTC (8h-16h): 30/06
Pop-up (13h-16h): 30/06</t>
  </si>
  <si>
    <t>https://drive.google.com/drive/u/0/folders/1LiFau71oTVepFDYf04ZVwjzr9yM11mj2</t>
  </si>
  <si>
    <t>jb-katinat-cf-2t1</t>
  </si>
  <si>
    <t>KATINAT TẶNG MÓN 1K + voucher 50k
Scheme: Tặng Cam Quế Hồng Đài/Taro Coco/Mê Dừa Non (1k MBS 149k)
Giới hạn 1 phần/đơn, giá gốc 54k
Voucher:
KATINAT25K giảm 25k mbs 100k
KATINAT40K giảm 40k mbs 150k
KATINAT50A giảm 50k mbs 200k
Location: NW
Timeline: 16/06
17/06
23/06
24/06</t>
  </si>
  <si>
    <t>16/06
17/06
23/06
24/06</t>
  </si>
  <si>
    <t>SPH (14h-17h): 16/06
Hometop banner (12h-24h): 16/06, 24/06
HTC #2nd scroll (12h-24h): 23/06
Flash sale banner: 23/06</t>
  </si>
  <si>
    <r>
      <rPr>
        <sz val="10"/>
        <rFont val="Calibri"/>
      </rPr>
      <t xml:space="preserve">6/6 </t>
    </r>
    <r>
      <rPr>
        <u/>
        <sz val="10"/>
        <color rgb="FF1155CC"/>
        <rFont val="Calibri"/>
      </rPr>
      <t>https://drive.google.com/drive/u/0/folders/1Rm1TLoO64AhxhBNSuHEmDFRvR5HHDtXT</t>
    </r>
  </si>
  <si>
    <t>jb-katinat-cf-1k</t>
  </si>
  <si>
    <t>bơ dừa BAU</t>
  </si>
  <si>
    <t>Key mess: KATINAT free upsize +voucher 50k
Scheme: Free upsize bơ già dừa non
- Mua Bơ Già Dừa Non size L (69k) với giá size S (55k)
- Áp dụng 1 phần mỗi đơn
Voucher:
KATINAT25K giảm 25k mbs 100k
KATINAT40K giảm 40k mbs 150k
KATINAT50A giảm 50k mbs 220k
Location: NW
Timeline: 02/06 - 04/06
09/06 - 13/06
17/06 - 20/06
25/06 - 27/06</t>
  </si>
  <si>
    <t>02/06 - 04/06
09/06 - 13/06
17/06 - 20/06
25/06 - 27/06</t>
  </si>
  <si>
    <t>SPH (14h-17h): 02/06
HTC (14h-18h): 03/06
Flash sale banner: 04/06, 18/06
Story IG SPF: 09/06
HTC #2nd scroll (16h-24h): 10/06
Collection list banner: 11/06
SPF Page: 12/06
Floating (13h-16h): 19/06
Bottom banner: 20/06
Hometop banner (12h-24h): 25/06
Hometop banner (16h-24h): 26/06</t>
  </si>
  <si>
    <r>
      <rPr>
        <sz val="10"/>
        <rFont val="Calibri"/>
      </rPr>
      <t xml:space="preserve">cũ </t>
    </r>
    <r>
      <rPr>
        <u/>
        <sz val="10"/>
        <color rgb="FF1155CC"/>
        <rFont val="Calibri"/>
      </rPr>
      <t>https://drive.google.com/drive/u/0/folders/1zdZGnak8GdrSm2GnYQLJUs_LFBkC39pz</t>
    </r>
    <r>
      <rPr>
        <sz val="10"/>
        <rFont val="Calibri"/>
      </rPr>
      <t xml:space="preserve"> 
--
6/6 có banner mới set về sau </t>
    </r>
    <r>
      <rPr>
        <u/>
        <sz val="10"/>
        <color rgb="FF1155CC"/>
        <rFont val="Calibri"/>
      </rPr>
      <t>https://drive.google.com/drive/u/0/folders/1qpCUOQPAI6P0iSFNW0vThFhp05kIhlUK</t>
    </r>
    <r>
      <rPr>
        <sz val="10"/>
        <rFont val="Calibri"/>
      </rPr>
      <t xml:space="preserve"> </t>
    </r>
  </si>
  <si>
    <t>jb-katinat-upsize</t>
  </si>
  <si>
    <t>Key message: Chào ngày mới, khao bữa sáng giảm 30k
Scheme: Giảm 20% cap 30k cà phê và bánh mì.
Nhập KHAOBUASANG30 giảm 20% cap 30k
Áp dụng cho các quán trong danh sách
Timline: 06/05 - 31/07</t>
  </si>
  <si>
    <t>01/06 - 31/07</t>
  </si>
  <si>
    <r>
      <rPr>
        <sz val="10"/>
        <rFont val="Calibri"/>
      </rPr>
      <t xml:space="preserve">HCM dùng </t>
    </r>
    <r>
      <rPr>
        <u/>
        <sz val="10"/>
        <color rgb="FF1155CC"/>
        <rFont val="Calibri"/>
      </rPr>
      <t>https://drive.google.com/drive/u/0/folders/1D6Mfj6-mPsk-Vcwx9QTfq03bsD5xk43e</t>
    </r>
    <r>
      <rPr>
        <sz val="10"/>
        <rFont val="Calibri"/>
      </rPr>
      <t xml:space="preserve">
HN dùng </t>
    </r>
    <r>
      <rPr>
        <u/>
        <sz val="10"/>
        <color rgb="FF1155CC"/>
        <rFont val="Calibri"/>
      </rPr>
      <t>https://drive.google.com/drive/u/0/folders/1xBSpzDn014gdp3Ia8wEOu-b8oT9sZqEW</t>
    </r>
  </si>
  <si>
    <t>jb-bua-sang-30</t>
  </si>
  <si>
    <r>
      <rPr>
        <sz val="10"/>
        <color theme="1"/>
        <rFont val="Calibri"/>
      </rPr>
      <t xml:space="preserve">- Key message: </t>
    </r>
    <r>
      <rPr>
        <b/>
        <sz val="10"/>
        <color theme="1"/>
        <rFont val="Calibri"/>
      </rPr>
      <t>Ăn Thả Ga, Deal Đã Thấy Đỉnh</t>
    </r>
    <r>
      <rPr>
        <sz val="10"/>
        <color theme="1"/>
        <rFont val="Calibri"/>
      </rPr>
      <t xml:space="preserve">
- Scheme box: 
*Combo Giảm 10% + Voucher 20K (HCM,HN)
* Combo Giảm 5% + Voucher 18K (OTH)
Schemes:
* Giảm 20k đơn hàng từ 40k (HCM &amp; HN)
* Giảm 18k đơn từ 30k (Đà Nẵng, Nha Trang, Cần Thơ, Biên Hòa, Hải Phòng,Huế)
Combo: Món chính kèm Pepsico (Topping: Pepsi, Ô Long Tea+, Mirinda, 7Up, Sting, Aquafina, Twister)
- Code name: PEPSI20KBAU, PEPSI18KBAU
- Timeline: 01.06 - 30.06.2025
- Location: HCM, HN, Đà Nẵng, Cần Thơ, Khánh Hòa, Đồng Nai, Hải Phòng,Huế</t>
    </r>
  </si>
  <si>
    <t>01/06-30/06</t>
  </si>
  <si>
    <t>https://docs.google.com/presentation/d/1oWNLxHJx3oAMhvVcapxSDL-vuo4NmBvP/edit?slide=id.g35dbfab2c59_0_536#slide=id.g35dbfab2c59_0_536</t>
  </si>
  <si>
    <r>
      <rPr>
        <sz val="10"/>
        <rFont val="Calibri"/>
      </rPr>
      <t xml:space="preserve">- KV HCM/HN: </t>
    </r>
    <r>
      <rPr>
        <u/>
        <sz val="10"/>
        <color rgb="FF1155CC"/>
        <rFont val="Calibri"/>
      </rPr>
      <t>Here</t>
    </r>
    <r>
      <rPr>
        <sz val="10"/>
        <rFont val="Calibri"/>
      </rPr>
      <t xml:space="preserve">
- KV DN, OTH: </t>
    </r>
    <r>
      <rPr>
        <u/>
        <sz val="10"/>
        <color rgb="FF1155CC"/>
        <rFont val="Calibri"/>
      </rPr>
      <t>Here</t>
    </r>
  </si>
  <si>
    <t>Jun-AnThaGa-pepsi-deal-da-thay-dinh</t>
  </si>
  <si>
    <t>Pepsi FF32</t>
  </si>
  <si>
    <r>
      <rPr>
        <sz val="10"/>
        <color theme="1"/>
        <rFont val="Calibri"/>
      </rPr>
      <t xml:space="preserve">- Key message: </t>
    </r>
    <r>
      <rPr>
        <b/>
        <sz val="10"/>
        <color theme="1"/>
        <rFont val="Calibri"/>
      </rPr>
      <t>Ăn Thả Ga, Deal Đã Thấy Đỉnh</t>
    </r>
    <r>
      <rPr>
        <sz val="10"/>
        <color theme="1"/>
        <rFont val="Calibri"/>
      </rPr>
      <t xml:space="preserve">
- Scheme box: 
*Combo Giảm 10% + Voucher 25K (HCM,HN)
* Combo Giảm 5% + Voucher 22K (OTH)
Schemes:
* Giảm 25k đơn hàng từ 50k (HCM &amp; HN)
* Giảm 22k đơn từ 40k (Đà Nẵng, Nha Trang, Cần Thơ, Biên Hòa, Hải Phòng,Huế)
Combo: Món chính kèm Pepsico (Topping: Pepsi, Ô Long Tea+, Mirinda, 7Up, Sting, Aquafina, Twister)
- Code name: PEPSI25KFF, PEPSI22KFF
- Timeline: 09.06 - 15.06.2025
- Location: HCM, HN, Đà Nẵng, Cần Thơ, Khánh Hòa, Đồng Nai, Hải Phòng,Huế</t>
    </r>
  </si>
  <si>
    <t>09/06-15/06</t>
  </si>
  <si>
    <t>https://docs.google.com/presentation/d/18KanFdFFDT_UBClbMHCBpHCP_DoGqiSn/edit?slide=id.g35fd9b67211_1_0#slide=id.g35fd9b67211_1_0</t>
  </si>
  <si>
    <r>
      <rPr>
        <sz val="10"/>
        <rFont val="Calibri"/>
      </rPr>
      <t xml:space="preserve">- KV HCM/HN: </t>
    </r>
    <r>
      <rPr>
        <u/>
        <sz val="10"/>
        <color rgb="FF1155CC"/>
        <rFont val="Calibri"/>
      </rPr>
      <t>Here</t>
    </r>
    <r>
      <rPr>
        <sz val="10"/>
        <rFont val="Calibri"/>
      </rPr>
      <t xml:space="preserve">
- KV DN OTH: </t>
    </r>
    <r>
      <rPr>
        <u/>
        <sz val="10"/>
        <color rgb="FF1155CC"/>
        <rFont val="Calibri"/>
      </rPr>
      <t>Here</t>
    </r>
  </si>
  <si>
    <t>Deal25K-pepsi-deal-da-thay-dinh</t>
  </si>
  <si>
    <r>
      <rPr>
        <sz val="10"/>
        <color theme="1"/>
        <rFont val="Calibri"/>
      </rPr>
      <t xml:space="preserve">- Key message: </t>
    </r>
    <r>
      <rPr>
        <b/>
        <sz val="10"/>
        <color theme="1"/>
        <rFont val="Calibri"/>
      </rPr>
      <t>Cơm Thố đỉnh - Ưu đãi xịn - Giảm 30% + Voucher 50k</t>
    </r>
    <r>
      <rPr>
        <sz val="10"/>
        <color theme="1"/>
        <rFont val="Calibri"/>
      </rPr>
      <t xml:space="preserve">
- Scheme: 
+ WINCTAN30K giảm 30k cho đơn từ 60K 
+ CTAN50 giảm 50k cho đơn từ 170k
+ P/S 30%
thố đặc biệt bò +gà+xíu+trứng 
cơm thố gà + xá xíu 
- Timeline: 01/06 - 03/06, 05/06
- Location: TP. HCM, Hà Nội, Đắk Lắk, Hải Phòng, Lâm Đồng, Bắc Ninh, Quảng Ninh, Khánh Hoà, Đồng Nai, Hải Dương, Thanh Hoá, Nghệ An, Nam Định, Bình Dương, Huế</t>
    </r>
  </si>
  <si>
    <t>01/06 - 03/06, 05/06</t>
  </si>
  <si>
    <r>
      <rPr>
        <sz val="10"/>
        <rFont val="Calibri"/>
      </rPr>
      <t>Adapt</t>
    </r>
    <r>
      <rPr>
        <u/>
        <sz val="10"/>
        <color rgb="FF1155CC"/>
        <rFont val="Calibri"/>
      </rPr>
      <t xml:space="preserve"> KV Cũ</t>
    </r>
    <r>
      <rPr>
        <sz val="10"/>
        <rFont val="Calibri"/>
      </rPr>
      <t>:
- Thay Keymess mới
- Thêm Element: Thố cơm, muỗng nĩa, voucher bay bay. Element hè: mặt trời, cây dừa</t>
    </r>
  </si>
  <si>
    <r>
      <rPr>
        <b/>
        <sz val="10"/>
        <color theme="1"/>
        <rFont val="Calibri"/>
      </rPr>
      <t xml:space="preserve">1 Win 4 NW:
</t>
    </r>
    <r>
      <rPr>
        <sz val="10"/>
        <color theme="1"/>
        <rFont val="Calibri"/>
      </rPr>
      <t>Search Placeholder(17h-19h): 01/06, 02/06
Hometop banner(10-12): 02/06, 03/06
Static banner(4): 01/06, 05/06</t>
    </r>
  </si>
  <si>
    <r>
      <rPr>
        <b/>
        <sz val="10"/>
        <color theme="1"/>
        <rFont val="Calibri"/>
      </rPr>
      <t xml:space="preserve">1 Win 4 NW:
</t>
    </r>
    <r>
      <rPr>
        <sz val="10"/>
        <color theme="1"/>
        <rFont val="Calibri"/>
      </rPr>
      <t>Search Placeholder(17h-19h): 01/06, 02/06
Hometop banner(10-12): 02/06, 03/06
Static banner(4): 01/06, 05/06</t>
    </r>
  </si>
  <si>
    <r>
      <rPr>
        <b/>
        <sz val="10"/>
        <color theme="1"/>
        <rFont val="Calibri"/>
      </rPr>
      <t xml:space="preserve">1 Win 4 NW:
</t>
    </r>
    <r>
      <rPr>
        <sz val="10"/>
        <color theme="1"/>
        <rFont val="Calibri"/>
      </rPr>
      <t>Search Placeholder(17h-19h): 01/06, 02/06
Hometop banner(10-12): 02/06, 03/06
Static banner(4): 01/06, 05/06</t>
    </r>
  </si>
  <si>
    <r>
      <rPr>
        <sz val="10"/>
        <rFont val="Calibri"/>
      </rPr>
      <t xml:space="preserve">Deadline 22/5
</t>
    </r>
    <r>
      <rPr>
        <u/>
        <sz val="10"/>
        <color rgb="FF1155CC"/>
        <rFont val="Calibri"/>
      </rPr>
      <t>https://drive.google.com/drive/u/0/folders/1VznnSwisfuygIVBIsRyuqyxxJM1p7kLZ</t>
    </r>
    <r>
      <rPr>
        <sz val="10"/>
        <rFont val="Calibri"/>
      </rPr>
      <t xml:space="preserve"> </t>
    </r>
  </si>
  <si>
    <t>w4-com-anh-nguyen</t>
  </si>
  <si>
    <r>
      <rPr>
        <sz val="10"/>
        <color theme="1"/>
        <rFont val="Calibri"/>
      </rPr>
      <t xml:space="preserve">- Key message: </t>
    </r>
    <r>
      <rPr>
        <b/>
        <sz val="10"/>
        <color theme="1"/>
        <rFont val="Calibri"/>
      </rPr>
      <t>Cơm Thố đỉnh - Ưu đãi xịn - Giảm 30% + Voucher 50k</t>
    </r>
    <r>
      <rPr>
        <sz val="10"/>
        <color theme="1"/>
        <rFont val="Calibri"/>
      </rPr>
      <t xml:space="preserve">
- Scheme: 
+ WINCTAN30K giảm 30k cho đơn từ 60K 
+ CTAN50 giảm 50k cho đơn từ 170k
+ P/S 30% 
thố đặc biệt bò +gà+xíu+trứng 
cơm thố gà + xá xíu 
- Timeline: 08/06 - 12/06, 13/06 - 17/06, 24/06 - 28/06
- Location: Hà Nội</t>
    </r>
  </si>
  <si>
    <t>08/06 - 12/06, 13/06 - 17/06, 24/06 - 28/06</t>
  </si>
  <si>
    <t>Vibe mùa hè, năng động. Tone màu chủ đạo: Cam+Vàng (#FFA94D + #FFF8E7)</t>
  </si>
  <si>
    <t>Pick SKU theo Thứ tự từ trái sang: Cơm đặc biệt, Cơm thố gà xíu, cơm xá xíu</t>
  </si>
  <si>
    <t>Thêm Element: Thố cơm, muỗng nĩa, voucher bay bay. Element hè: mặt trời, cây dừa</t>
  </si>
  <si>
    <r>
      <rPr>
        <b/>
        <sz val="10"/>
        <color theme="1"/>
        <rFont val="Calibri"/>
      </rPr>
      <t xml:space="preserve">3 Win 1:
</t>
    </r>
    <r>
      <rPr>
        <sz val="10"/>
        <color theme="1"/>
        <rFont val="Calibri"/>
      </rPr>
      <t>Search Placeholder(17h-19h): 11/06, 12/06, 16/06, 17/06, 26/06, 27/06
Hometop banner(7-9): 08/06, 09/06, 13/06, 26/06, 27/06
Static banner(1-3): 10/06, 11/06, 15/06, 16/06, 24/06, 25/06
Floating(16h-19h): 11/06, 16/06, 27/06
Popup(16h-19h): 12/06, 17/06, 28/06</t>
    </r>
  </si>
  <si>
    <r>
      <rPr>
        <sz val="10"/>
        <rFont val="Calibri"/>
      </rPr>
      <t xml:space="preserve">Deadline 27/5
</t>
    </r>
    <r>
      <rPr>
        <u/>
        <sz val="10"/>
        <color rgb="FF1155CC"/>
        <rFont val="Calibri"/>
      </rPr>
      <t>https://drive.google.com/drive/u/0/folders/1n2kNBQOOuaPeCrvogNW5Icewhm-e-cO7</t>
    </r>
    <r>
      <rPr>
        <sz val="10"/>
        <rFont val="Calibri"/>
      </rPr>
      <t xml:space="preserve"> </t>
    </r>
  </si>
  <si>
    <t>w1-anh-nguyen</t>
  </si>
  <si>
    <r>
      <rPr>
        <sz val="10"/>
        <color theme="1"/>
        <rFont val="Calibri"/>
      </rPr>
      <t xml:space="preserve">- Key Mess: </t>
    </r>
    <r>
      <rPr>
        <b/>
        <sz val="10"/>
        <color theme="1"/>
        <rFont val="Calibri"/>
      </rPr>
      <t xml:space="preserve">SĂN DEAL KEM BƠ 251 CHỈ 1K </t>
    </r>
    <r>
      <rPr>
        <sz val="10"/>
        <color theme="1"/>
        <rFont val="Calibri"/>
      </rPr>
      <t xml:space="preserve">
- Scheme: KEM BƠ TRÁI CÂY TÔ 251 GIẢM MÓN VỀ 1k 
Số lượng có hạn
- Timeline: 07/06 - 09/06, 13/06 - 15/06, 22/06 - 24/06, 28/06 - 30/06
- Location: HCM</t>
    </r>
  </si>
  <si>
    <t>07/06 - 09/06, 13/06 - 15/06, 22/06 - 24/06, 28/06 - 30/06</t>
  </si>
  <si>
    <r>
      <rPr>
        <sz val="10"/>
        <rFont val="Calibri"/>
      </rPr>
      <t xml:space="preserve">Dùng tone màu cam như </t>
    </r>
    <r>
      <rPr>
        <u/>
        <sz val="10"/>
        <color rgb="FF1155CC"/>
        <rFont val="Calibri"/>
      </rPr>
      <t>mẫu</t>
    </r>
  </si>
  <si>
    <r>
      <rPr>
        <b/>
        <sz val="10"/>
        <color theme="1"/>
        <rFont val="Calibri"/>
      </rPr>
      <t xml:space="preserve">4 Combo 3:
</t>
    </r>
    <r>
      <rPr>
        <sz val="10"/>
        <color theme="1"/>
        <rFont val="Calibri"/>
      </rPr>
      <t>Static banner(6): 07/06 - 09/06, 13/06 - 15/06, 22/06 - 24/06, 28/06 - 30/06
Pop up(13h-16h): 09/06, 13/06, 23/06, 29/06</t>
    </r>
  </si>
  <si>
    <r>
      <rPr>
        <sz val="10"/>
        <rFont val="Calibri"/>
      </rPr>
      <t xml:space="preserve">Deadline 28/5
</t>
    </r>
    <r>
      <rPr>
        <u/>
        <sz val="10"/>
        <color rgb="FF1155CC"/>
        <rFont val="Calibri"/>
      </rPr>
      <t>https://drive.google.com/drive/u/0/folders/1F4UDIqPkHQYeEdbWVEOZYUAzvqhMYF5g</t>
    </r>
  </si>
  <si>
    <r>
      <rPr>
        <sz val="10"/>
        <color theme="1"/>
        <rFont val="Calibri"/>
      </rPr>
      <t xml:space="preserve">- Key Mess: </t>
    </r>
    <r>
      <rPr>
        <b/>
        <sz val="10"/>
        <color theme="1"/>
        <rFont val="Calibri"/>
      </rPr>
      <t xml:space="preserve">SĂN DEAL KEM BƠ 251 CHỈ 1K </t>
    </r>
    <r>
      <rPr>
        <sz val="10"/>
        <color theme="1"/>
        <rFont val="Calibri"/>
      </rPr>
      <t xml:space="preserve">
- Scheme: KEM BƠ TRÁI CÂY TÔ 251 GIẢM MÓN VỀ 1k 
Số lượng có hạn
- Timeline: 16/06 - 18/06
- Location: HCM</t>
    </r>
  </si>
  <si>
    <t>16/06 - 18/06</t>
  </si>
  <si>
    <t>Dùng chung KV dòng 1029</t>
  </si>
  <si>
    <r>
      <rPr>
        <b/>
        <sz val="10"/>
        <color theme="1"/>
        <rFont val="Calibri"/>
      </rPr>
      <t xml:space="preserve">1 Combo 1:
</t>
    </r>
    <r>
      <rPr>
        <sz val="10"/>
        <color theme="1"/>
        <rFont val="Calibri"/>
      </rPr>
      <t xml:space="preserve">Static banner(1-3): 16/06 - 18/06
Pop up(13h-16h): 17/06 </t>
    </r>
  </si>
  <si>
    <r>
      <rPr>
        <sz val="10"/>
        <rFont val="Calibri"/>
      </rPr>
      <t xml:space="preserve">Deadline 28/5
</t>
    </r>
    <r>
      <rPr>
        <u/>
        <sz val="10"/>
        <color rgb="FF1155CC"/>
        <rFont val="Calibri"/>
      </rPr>
      <t>https://drive.google.com/drive/u/0/folders/1F4UDIqPkHQYeEdbWVEOZYUAzvqhMYF5g</t>
    </r>
  </si>
  <si>
    <r>
      <rPr>
        <sz val="10"/>
        <color theme="1"/>
        <rFont val="Calibri"/>
      </rPr>
      <t xml:space="preserve">- Key message: </t>
    </r>
    <r>
      <rPr>
        <b/>
        <sz val="10"/>
        <color theme="1"/>
        <rFont val="Calibri"/>
      </rPr>
      <t>Zen Tea Biên Hòa - Mua 1 Tặng 1</t>
    </r>
    <r>
      <rPr>
        <sz val="10"/>
        <color theme="1"/>
        <rFont val="Calibri"/>
      </rPr>
      <t xml:space="preserve">
- Scheme: Mua Bánh Chocolate Dream Tặng Muỗng
- Location: Đồng Nai
- Timeline: 23/05 - 25/05, 26/05 - 28/05, 29/05 - 31/05</t>
    </r>
  </si>
  <si>
    <t>23/05 - 25/05, 26/05 - 28/05, 29/05 - 31/05</t>
  </si>
  <si>
    <r>
      <rPr>
        <b/>
        <sz val="10"/>
        <color theme="1"/>
        <rFont val="Calibri"/>
      </rPr>
      <t xml:space="preserve">3 Combo 1 - BH:
</t>
    </r>
    <r>
      <rPr>
        <sz val="10"/>
        <color theme="1"/>
        <rFont val="Calibri"/>
      </rPr>
      <t>Static banner(1-3): 23/05 - 25/05, 26/05, 27/05
Static banner(5): 28/05, 29/05, 30/05
Static banner(4): 31/05
Pop up(13h-16h): 24/05, 27/05, 31/05</t>
    </r>
  </si>
  <si>
    <r>
      <rPr>
        <sz val="10"/>
        <color theme="1"/>
        <rFont val="Calibri"/>
      </rPr>
      <t xml:space="preserve">- Key message: </t>
    </r>
    <r>
      <rPr>
        <b/>
        <sz val="10"/>
        <color theme="1"/>
        <rFont val="Calibri"/>
      </rPr>
      <t>Zen Tea Bình Dương - Mua 1 Tặng 1</t>
    </r>
    <r>
      <rPr>
        <sz val="10"/>
        <color theme="1"/>
        <rFont val="Calibri"/>
      </rPr>
      <t xml:space="preserve">
- Scheme: Mua Bánh Chocolate Dream Tặng Muỗng
- Location: Bình Dương
- Timeline: 23/05 - 25/05, 26/05 - 28/05</t>
    </r>
  </si>
  <si>
    <t>23/05 - 25/05, 26/05 - 28/05</t>
  </si>
  <si>
    <r>
      <rPr>
        <b/>
        <sz val="10"/>
        <color theme="1"/>
        <rFont val="Calibri"/>
      </rPr>
      <t xml:space="preserve">2 Combo 1 - BD:
</t>
    </r>
    <r>
      <rPr>
        <sz val="10"/>
        <color theme="1"/>
        <rFont val="Calibri"/>
      </rPr>
      <t>Static banner(1-3): 23/05 - 25/05, 26/05, 27/05
Static banner(5): 28/05
Pop up(13h-16h): 24/05, 27/05</t>
    </r>
  </si>
  <si>
    <t>21-31.5</t>
  </si>
  <si>
    <t xml:space="preserve">Key mess: Sinh nhật khao to deal giảm 50% + voucher 60k
Scheme: Maycha khao deal sinh nhật, trà sữa trân châu giảm 50% 26k --&gt; 13k
Maycha kèm deal hot: 2 nước size L + hộp quà (gồm Khăn Bandana, Hộp Khăn và Charm Hoa) chỉ 139k
Nhập code: MAYCHA60 -  giảm 60k mbs 200k
Timeline: 23-29/5
</t>
  </si>
  <si>
    <t>23/05 - 29/05</t>
  </si>
  <si>
    <t>https://docs.google.com/spreadsheets/d/1OMofijeoR53EWDc109ohXV434fe2c-PIscMTWB60wSg/edit?gid=826593807#gid=826593807</t>
  </si>
  <si>
    <t>https://drive.google.com/drive/folders/1zZDbFKbrJg1vZSAO-CE1hbKz1Bkb_nUE</t>
  </si>
  <si>
    <t>sj-maycha-deal</t>
  </si>
  <si>
    <r>
      <rPr>
        <sz val="10"/>
        <color theme="1"/>
        <rFont val="Calibri"/>
      </rPr>
      <t xml:space="preserve">- Keymess: </t>
    </r>
    <r>
      <rPr>
        <b/>
        <sz val="10"/>
        <color theme="1"/>
        <rFont val="Calibri"/>
      </rPr>
      <t>CƠM GÀ 142 GIẢM ĐẾN 40K</t>
    </r>
    <r>
      <rPr>
        <sz val="10"/>
        <color theme="1"/>
        <rFont val="Calibri"/>
      </rPr>
      <t xml:space="preserve">
- Scheme: áp mã
DEALHE40K giảm 25% đơn bất kì, tối đa 40k
DEALHE30K giảm 30k đơn 109k
DEALHE20K giảm 20k đơn 89k
DEALHE10K giảm 10k đơn 30k 
- Timeline: 09/06 - 11/06, 16/06 - 18/06, 23/06 - 25/06
- Location: HCM</t>
    </r>
  </si>
  <si>
    <t>09/06 - 11/06, 16/06 - 18/06, 23/06 - 25/06</t>
  </si>
  <si>
    <t>Pick 3 món ăn chính, ảnh cơm gà zoom to hơn</t>
  </si>
  <si>
    <r>
      <rPr>
        <b/>
        <sz val="10"/>
        <color theme="1"/>
        <rFont val="Calibri"/>
      </rPr>
      <t xml:space="preserve">3 Win 3:
</t>
    </r>
    <r>
      <rPr>
        <sz val="10"/>
        <color theme="1"/>
        <rFont val="Calibri"/>
      </rPr>
      <t>Hometop banner(7-9): 10/06, 11/06, 16/06, 17/06, 23/06, 24/06
Static banner(1-3): 09/06, 18/06, 25/06</t>
    </r>
  </si>
  <si>
    <r>
      <rPr>
        <sz val="10"/>
        <rFont val="Calibri"/>
      </rPr>
      <t xml:space="preserve">Deadline 27/5
</t>
    </r>
    <r>
      <rPr>
        <u/>
        <sz val="10"/>
        <color rgb="FF1155CC"/>
        <rFont val="Calibri"/>
      </rPr>
      <t>https://drive.google.com/drive/u/0/folders/1DT4HcKTAPBuFFtEdzpEjmmz2KhpgVtGI</t>
    </r>
    <r>
      <rPr>
        <sz val="10"/>
        <rFont val="Calibri"/>
      </rPr>
      <t xml:space="preserve"> </t>
    </r>
  </si>
  <si>
    <t>w3-com--142</t>
  </si>
  <si>
    <t>May_CB1</t>
  </si>
  <si>
    <r>
      <rPr>
        <sz val="10"/>
        <color theme="1"/>
        <rFont val="Calibri"/>
      </rPr>
      <t xml:space="preserve">- Key Meassage: </t>
    </r>
    <r>
      <rPr>
        <b/>
        <sz val="10"/>
        <color theme="1"/>
        <rFont val="Calibri"/>
      </rPr>
      <t>Mừng Chi Nhánh Mới Chú Long Khao - GIẢM 50% + Tặng món 0Đ</t>
    </r>
    <r>
      <rPr>
        <sz val="10"/>
        <color theme="1"/>
        <rFont val="Calibri"/>
      </rPr>
      <t xml:space="preserve">
- Scheme:
+ Tặng 01 ly Cà Phê Muối (size S) khi đơn hàng đạt giá trị tối thiểu từ 119k
+ Cà Phê giảm 50% và Trà trái cây giảm 50%, cụ thể
Cà Phê Muối
Cà Phê Dừa
Cà Phê Kem Phô Mai
Trà Me
Trà Đác Thơm
Trà Tắc Xí Muội
+ Voucher SIEUTIEC50 giảm 50k đơn 140k 
 Timeline: 26-30/5
 Location: NW (HCM, HN, Đà Nẵng, Bình Dương, Vũng Tàu, Cần Thơ, Phan Thiết, Long An, Long Xuyên, Mỹ Tho, Cà Mau, Bình Phước, Tây Ninh, Vĩnh Long, Kiên Giang, Quảng Ngãi)</t>
    </r>
  </si>
  <si>
    <t>26/05-30/05</t>
  </si>
  <si>
    <r>
      <rPr>
        <sz val="10"/>
        <color rgb="FF000000"/>
        <rFont val="Calibri"/>
      </rPr>
      <t xml:space="preserve">KV cũ: </t>
    </r>
    <r>
      <rPr>
        <u/>
        <sz val="10"/>
        <color rgb="FF1155CC"/>
        <rFont val="Calibri"/>
      </rPr>
      <t>https://drive.google.com/drive/u/0/folders/1Sk1Wc4zzy8KQvdE0smnZAUFYrasHcKu5</t>
    </r>
  </si>
  <si>
    <t>- Adapt KV cũ, thay keymess và thay nền gạch ô nâu thành cái khác, để tươi sáng nổi bật hơn, thể hiện được vibe hà nội mùa thu man mát 
- thắt cái nơ lại cho 1 cái ly (nếu đc)</t>
  </si>
  <si>
    <t>Static banner #1-3: 26/5, 27/5, 30/5
Pop up: 13-16h 29/5</t>
  </si>
  <si>
    <t>Static banner #1-3: 26/5, 27/5, 30/5
Pop up: HN 6-10h 26/5</t>
  </si>
  <si>
    <r>
      <rPr>
        <sz val="10"/>
        <rFont val="Calibri"/>
      </rPr>
      <t xml:space="preserve">Deadline 20/5
</t>
    </r>
    <r>
      <rPr>
        <u/>
        <sz val="10"/>
        <color rgb="FF1155CC"/>
        <rFont val="Calibri"/>
      </rPr>
      <t>https://drive.google.com/drive/u/0/folders/1Jo3yLeBlcHRD8GWgNX-wU3EP6Zp4Fjx_</t>
    </r>
    <r>
      <rPr>
        <sz val="10"/>
        <rFont val="Calibri"/>
      </rPr>
      <t xml:space="preserve"> </t>
    </r>
  </si>
  <si>
    <t>a-cf-chu-long</t>
  </si>
  <si>
    <r>
      <rPr>
        <sz val="10"/>
        <color theme="1"/>
        <rFont val="Calibri"/>
      </rPr>
      <t>- Key message:</t>
    </r>
    <r>
      <rPr>
        <b/>
        <sz val="10"/>
        <color theme="1"/>
        <rFont val="Calibri"/>
      </rPr>
      <t xml:space="preserve"> Hanuri Khao Deal Giảm 50% + Voucher 50k</t>
    </r>
    <r>
      <rPr>
        <sz val="10"/>
        <color theme="1"/>
        <rFont val="Calibri"/>
      </rPr>
      <t xml:space="preserve">
- Scheme: 
+ Giảm 50% món Set Phomai TokGangJeong + 3 Phomai Viên (300 phần/5 chi nhánh/ngày)
+ Voucher HANURI50 giảm 50k cho đơn 150k
- Timeline: 17/06  - 19/06
- Location: HCM</t>
    </r>
  </si>
  <si>
    <t>17/06  - 19/06</t>
  </si>
  <si>
    <t>https://drive.google.com/drive/folders/17eeltXdPz7EkikkmcLSGowplBTFH1KBW</t>
  </si>
  <si>
    <r>
      <rPr>
        <b/>
        <sz val="10"/>
        <color theme="1"/>
        <rFont val="Calibri"/>
      </rPr>
      <t xml:space="preserve">1 Combo9:
</t>
    </r>
    <r>
      <rPr>
        <sz val="10"/>
        <color theme="1"/>
        <rFont val="Calibri"/>
      </rPr>
      <t>Hometop banner(10-12): 17/06-19/06
Search Placeholder(17h-19h): 17/06
Search Placeholder(19h-22h): 19/06</t>
    </r>
  </si>
  <si>
    <r>
      <rPr>
        <sz val="10"/>
        <rFont val="Calibri"/>
      </rPr>
      <t xml:space="preserve">Deadline 5/6
</t>
    </r>
    <r>
      <rPr>
        <u/>
        <sz val="10"/>
        <color rgb="FF1155CC"/>
        <rFont val="Calibri"/>
      </rPr>
      <t>https://drive.google.com/drive/u/0/folders/1_0GjGobNjPgpVLo67-JM6-9xn9n6iode</t>
    </r>
    <r>
      <rPr>
        <sz val="10"/>
        <rFont val="Calibri"/>
      </rPr>
      <t xml:space="preserve"> </t>
    </r>
  </si>
  <si>
    <t>Coca-Cola</t>
  </si>
  <si>
    <t>Jun_Combo Listing</t>
  </si>
  <si>
    <r>
      <rPr>
        <sz val="10"/>
        <color theme="1"/>
        <rFont val="Calibri"/>
      </rPr>
      <t xml:space="preserve">- Key message: </t>
    </r>
    <r>
      <rPr>
        <b/>
        <sz val="10"/>
        <color theme="1"/>
        <rFont val="Calibri"/>
      </rPr>
      <t>Ăn ngon cùng Coca-Cola!</t>
    </r>
    <r>
      <rPr>
        <sz val="10"/>
        <color theme="1"/>
        <rFont val="Calibri"/>
      </rPr>
      <t xml:space="preserve">
- Scheme box: 
* Voucher 20K (HCM,HN)
Schemes:
* Giảm 20k đơn hàng từ 40k (HCM &amp; HN)
Combo: Món chính kèm Coca-Cola (Topping: Coca-Cola, Sprite, Fanta, Fuzetea+, Dasani)
- Code name: COKE20K
- Timeline: 01.06 - 30.06.2025
- Location: HCM, HN</t>
    </r>
  </si>
  <si>
    <t>https://docs.google.com/presentation/d/1hwrwzpGZke-V1C7uaXXVRFrzANoT_oY9/edit?slide=id.gf2148db8b6_1_608#slide=id.gf2148db8b6_1_608</t>
  </si>
  <si>
    <t>Feature Collection #10: 2/6, 14/6
Sliding banner: 1/6-15/6
SPF FP Post: 10h 1/6
SPF FP Story: 10h 1/6
SPF IG Post: 10h 14/6
SPF IG Story: 10h 14/6</t>
  </si>
  <si>
    <t>https://drive.google.com/drive/folders/1bCEa9DXIq2nFE3QuluWgVa2KqHRMRhsp</t>
  </si>
  <si>
    <t>an-ngon-cung-coca---cola</t>
  </si>
  <si>
    <r>
      <rPr>
        <sz val="10"/>
        <color theme="1"/>
        <rFont val="Calibri"/>
      </rPr>
      <t xml:space="preserve">- Key Message: </t>
    </r>
    <r>
      <rPr>
        <b/>
        <sz val="10"/>
        <color theme="1"/>
        <rFont val="Calibri"/>
      </rPr>
      <t>Flychef mời bạn cơm ngon - Combo từ 23,000 đồng</t>
    </r>
    <r>
      <rPr>
        <sz val="10"/>
        <color theme="1"/>
        <rFont val="Calibri"/>
      </rPr>
      <t xml:space="preserve">
- Scheme: 
</t>
    </r>
    <r>
      <rPr>
        <b/>
        <sz val="10"/>
        <color theme="1"/>
        <rFont val="Calibri"/>
      </rPr>
      <t>Omu</t>
    </r>
    <r>
      <rPr>
        <sz val="10"/>
        <color theme="1"/>
        <rFont val="Calibri"/>
      </rPr>
      <t xml:space="preserve">: 
Cơm cá tonkatsu trứng phủ + canh: 88K -&gt; 74K 
Cơm gà karaage trứng onsen + Canh: 78K -&gt; 65K (17%)
</t>
    </r>
    <r>
      <rPr>
        <b/>
        <sz val="10"/>
        <color theme="1"/>
        <rFont val="Calibri"/>
      </rPr>
      <t xml:space="preserve">Fuku:
</t>
    </r>
    <r>
      <rPr>
        <sz val="10"/>
        <color theme="1"/>
        <rFont val="Calibri"/>
      </rPr>
      <t xml:space="preserve">Mỳ Ontama Bolognese Spaghetti: 89K -&gt; 74K (17%) 
Curry Udon Heo Tonkatsu: 89K -&gt; 74K (17%)
</t>
    </r>
    <r>
      <rPr>
        <b/>
        <sz val="10"/>
        <color theme="1"/>
        <rFont val="Calibri"/>
      </rPr>
      <t xml:space="preserve">Đỉnh đỉnh: 
</t>
    </r>
    <r>
      <rPr>
        <sz val="10"/>
        <color theme="1"/>
        <rFont val="Calibri"/>
      </rPr>
      <t xml:space="preserve">Cơm Thịt Kho Đông Pha: 69K -&gt; 59K (14%)
Cơm Thịt Bằm Xốt Đậu Phụ Tứ Xuyên: 55K -&gt; 48K (13%) 
</t>
    </r>
    <r>
      <rPr>
        <b/>
        <sz val="10"/>
        <color theme="1"/>
        <rFont val="Calibri"/>
      </rPr>
      <t xml:space="preserve">Chixmax:
</t>
    </r>
    <r>
      <rPr>
        <sz val="10"/>
        <color theme="1"/>
        <rFont val="Calibri"/>
      </rPr>
      <t>Cơm Gà Karaage + miso: 84 -&gt; 73 (15%)
Cơm Cari Tôm + miso: 88 -&gt; 76 (15%)
Code FLYCHEF giảm giá 25k cho đơn từ 47k
- Location: HN
- Timeline: 03/06-05/06; 17/06-19/06</t>
    </r>
  </si>
  <si>
    <t>03/06-05/06; 17/06-19/06</t>
  </si>
  <si>
    <r>
      <rPr>
        <sz val="10"/>
        <rFont val="Calibri"/>
      </rPr>
      <t xml:space="preserve">Adapt </t>
    </r>
    <r>
      <rPr>
        <u/>
        <sz val="10"/>
        <color rgb="FF1155CC"/>
        <rFont val="Calibri"/>
      </rPr>
      <t>KV cũ</t>
    </r>
    <r>
      <rPr>
        <sz val="10"/>
        <rFont val="Calibri"/>
      </rPr>
      <t xml:space="preserve"> thay key message </t>
    </r>
  </si>
  <si>
    <r>
      <rPr>
        <b/>
        <sz val="10"/>
        <color theme="1"/>
        <rFont val="Calibri"/>
      </rPr>
      <t xml:space="preserve">2 Combo3:
</t>
    </r>
    <r>
      <rPr>
        <sz val="10"/>
        <color theme="1"/>
        <rFont val="Calibri"/>
      </rPr>
      <t>Static Banner(6): 03/06-05/06; 17/06-19/06
Popup(16h-19h): 04/06; 18/06
Bottom banner(1-3): 04/06, 05/06 (CP Support)
SPH(17h-19h): 03/06 (CP Support)</t>
    </r>
  </si>
  <si>
    <r>
      <rPr>
        <sz val="10"/>
        <rFont val="Calibri"/>
      </rPr>
      <t xml:space="preserve">Deadline 23/5
</t>
    </r>
    <r>
      <rPr>
        <u/>
        <sz val="10"/>
        <color rgb="FF1155CC"/>
        <rFont val="Calibri"/>
      </rPr>
      <t>https://drive.google.com/drive/u/0/folders/1KY0dy0UeeYfq7nHTW0tdyqT-w_icw1c4</t>
    </r>
    <r>
      <rPr>
        <sz val="10"/>
        <rFont val="Calibri"/>
      </rPr>
      <t xml:space="preserve"> </t>
    </r>
  </si>
  <si>
    <t>a-flychef-23</t>
  </si>
  <si>
    <t>"POPEYES KHAO TIỆC 
GÀ RÁN GIÒN CHỈ 1000đ
Gà rán giòn 1k áp dụng cho đơn từ 139k "</t>
  </si>
  <si>
    <t>12, 13/06
19, 26, 27/06</t>
  </si>
  <si>
    <r>
      <rPr>
        <sz val="10"/>
        <rFont val="Calibri"/>
      </rPr>
      <t xml:space="preserve">Danh sách ID Mex: </t>
    </r>
    <r>
      <rPr>
        <u/>
        <sz val="10"/>
        <color rgb="FF1155CC"/>
        <rFont val="Calibri"/>
      </rPr>
      <t>https://docs.google.com/spreadsheets/d/1KmfXaYNxTvOqlFm0awngGgwSbAkphKf3/edit#gid=264214317</t>
    </r>
  </si>
  <si>
    <r>
      <rPr>
        <sz val="10"/>
        <rFont val="Calibri"/>
      </rPr>
      <t xml:space="preserve">26/5 </t>
    </r>
    <r>
      <rPr>
        <u/>
        <sz val="10"/>
        <color rgb="FF1155CC"/>
        <rFont val="Calibri"/>
      </rPr>
      <t>https://drive.google.com/drive/u/0/folders/1Ef8_9k6CPF7bssZFpcPGr1GIiYYWfJDz</t>
    </r>
  </si>
  <si>
    <t>sj-popeyes-1k</t>
  </si>
  <si>
    <r>
      <rPr>
        <sz val="10"/>
        <color theme="1"/>
        <rFont val="Calibri"/>
      </rPr>
      <t xml:space="preserve">- Key Message: </t>
    </r>
    <r>
      <rPr>
        <b/>
        <sz val="10"/>
        <color theme="1"/>
        <rFont val="Calibri"/>
      </rPr>
      <t>SUKIYA KHAO DEAL GIẢM 99K</t>
    </r>
    <r>
      <rPr>
        <sz val="10"/>
        <color theme="1"/>
        <rFont val="Calibri"/>
      </rPr>
      <t xml:space="preserve">
- Scheme: Giảm 99k cho đơn 250k
+ Nhập code SIEUTIEC99 giảm 99K MBS 250K
- Location: HCM
- Timeline: 22/05, 23/05, 24/05, 26/05</t>
    </r>
  </si>
  <si>
    <t>22/05, 23/05, 24/05, 26/05</t>
  </si>
  <si>
    <r>
      <rPr>
        <b/>
        <sz val="10"/>
        <color theme="1"/>
        <rFont val="Calibri"/>
      </rPr>
      <t xml:space="preserve">1 Combo7:
</t>
    </r>
    <r>
      <rPr>
        <sz val="10"/>
        <color theme="1"/>
        <rFont val="Calibri"/>
      </rPr>
      <t>Bottom Banner(1-3): 22/05, 23/05, 26/05
Search Placeholder(10h-12h): 22/05
Search Placeholder(12h-14h): 24/05</t>
    </r>
  </si>
  <si>
    <t>a-sukiya-99</t>
  </si>
  <si>
    <r>
      <rPr>
        <sz val="10"/>
        <color theme="1"/>
        <rFont val="Calibri"/>
      </rPr>
      <t xml:space="preserve">- Key Message: </t>
    </r>
    <r>
      <rPr>
        <b/>
        <sz val="10"/>
        <color theme="1"/>
        <rFont val="Calibri"/>
      </rPr>
      <t>SUKIYA KHAO DEAL GIẢM 99K</t>
    </r>
    <r>
      <rPr>
        <sz val="10"/>
        <color theme="1"/>
        <rFont val="Calibri"/>
      </rPr>
      <t xml:space="preserve">
- Scheme: Giảm 99k cho đơn 250k
+ Nhập code SIEUTIEC99 giảm 99K MBS 250K
- Location: HCM
- Timeline: 24/05, 25/05</t>
    </r>
  </si>
  <si>
    <t>24/05, 25/05</t>
  </si>
  <si>
    <r>
      <rPr>
        <b/>
        <sz val="10"/>
        <color theme="1"/>
        <rFont val="Calibri"/>
      </rPr>
      <t xml:space="preserve">2 Hometop lẻ:
</t>
    </r>
    <r>
      <rPr>
        <sz val="10"/>
        <color theme="1"/>
        <rFont val="Calibri"/>
      </rPr>
      <t>Hometop banner(10-12): 24/05, 25/05</t>
    </r>
  </si>
  <si>
    <t>a-sukiya--99</t>
  </si>
  <si>
    <t>2T2 109k</t>
  </si>
  <si>
    <t>McD mua 2 tặng 2 + vc 70k
B2G2 109k kèm nước + Khoai tây chiên PS 50%
Scheme:        Combo 4 gà rán 2 nước, giá gốc 198k -&gt; 109k
combo 2 gà tặng 2 gà + 2 nước
MCD70 70k MBS 239k</t>
  </si>
  <si>
    <t>01-06/06</t>
  </si>
  <si>
    <t>SPH 10h-12h 01/06
Bottom 01/06
Collection list 06/06
FB SPF 10h 07/06</t>
  </si>
  <si>
    <t>https://drive.google.com/drive/u/0/folders/1uuycCkSCd4QEeTIMPyz17MrwNCPyQ3yc</t>
  </si>
  <si>
    <t>sj-mcdonalds-2t2</t>
  </si>
  <si>
    <t>2T2 119k</t>
  </si>
  <si>
    <t>McD mua 2 tặng 2 + vc 70k
B2G2 119k + khoai 15k
Scheme:        Combo 4 gà rán 2 nước, giá gốc 198k -&gt; 119k
combo 2 gà tặng 2 gà + 2 nước
MCD50 50k MBS 179k
MCD70 70k MBS 239k</t>
  </si>
  <si>
    <t>16-22, 27-30/06</t>
  </si>
  <si>
    <t>Home top 0h-12h 16/06
Floating 17/06 19h-22h
Collection list 18/06
Bottom 19/06</t>
  </si>
  <si>
    <t>https://drive.google.com/drive/u/0/folders/1Y_62IirqacagFYZRU92IYSBwPaKtLkrX</t>
  </si>
  <si>
    <t>sj-2t2-mcdonalds</t>
  </si>
  <si>
    <t>Jun.CB6</t>
  </si>
  <si>
    <r>
      <rPr>
        <sz val="10"/>
        <color theme="1"/>
        <rFont val="Calibri"/>
      </rPr>
      <t xml:space="preserve">- Key message: </t>
    </r>
    <r>
      <rPr>
        <b/>
        <sz val="10"/>
        <color theme="1"/>
        <rFont val="Calibri"/>
      </rPr>
      <t>Mokchang Khao Deal Giảm 50% + Voucher 60k</t>
    </r>
    <r>
      <rPr>
        <sz val="10"/>
        <color theme="1"/>
        <rFont val="Calibri"/>
      </rPr>
      <t xml:space="preserve">
- Scheme: 
+ Gạch giá Combo Sính Hàn và Mai Đẹt Ti Ni về 120k
+ Giảm 50% các món : Popcorn Sốt Cay Ngọt Size M, Mì Cay Carbonara Samyang, Tteobokki Nhân Phomai
+ Code MOKCHANG60 giảm 60k cho đơn từ 120k (200 code/ngày)
- Location: Hà Nội
- Timeline: 13/06-15/06</t>
    </r>
  </si>
  <si>
    <t>13/06-15/06</t>
  </si>
  <si>
    <t>- Màu chủ đạo : Đỏ</t>
  </si>
  <si>
    <t>- Element liên quan đến hàn quốc ( background, bàn ăn hàn quốc,... )
- Thêm element liên quan đến mùa hè ( mặt trời, kính râm, .. )</t>
  </si>
  <si>
    <r>
      <rPr>
        <b/>
        <sz val="10"/>
        <color theme="1"/>
        <rFont val="Calibri"/>
      </rPr>
      <t xml:space="preserve">1 Combo6:
</t>
    </r>
    <r>
      <rPr>
        <sz val="10"/>
        <color theme="1"/>
        <rFont val="Calibri"/>
      </rPr>
      <t>Static Banner(6): 13/06-15/06
SPH(10h-12h): 13/06, 14/06</t>
    </r>
  </si>
  <si>
    <r>
      <rPr>
        <sz val="10"/>
        <rFont val="Calibri"/>
      </rPr>
      <t xml:space="preserve">Deadline 3/6
</t>
    </r>
    <r>
      <rPr>
        <u/>
        <sz val="10"/>
        <color rgb="FF1155CC"/>
        <rFont val="Calibri"/>
      </rPr>
      <t>https://drive.google.com/drive/u/0/folders/1lNm13Ri6XM2n0OPy6Xb2lTkTjuyVMP_Z</t>
    </r>
    <r>
      <rPr>
        <sz val="10"/>
        <rFont val="Calibri"/>
      </rPr>
      <t xml:space="preserve"> </t>
    </r>
  </si>
  <si>
    <t>a--mokchang</t>
  </si>
  <si>
    <r>
      <rPr>
        <sz val="10"/>
        <color theme="1"/>
        <rFont val="Calibri"/>
      </rPr>
      <t xml:space="preserve">- Key message: </t>
    </r>
    <r>
      <rPr>
        <b/>
        <sz val="10"/>
        <color theme="1"/>
        <rFont val="Calibri"/>
      </rPr>
      <t>Mokchang Khao Deal Giảm 50% + Voucher 60k</t>
    </r>
    <r>
      <rPr>
        <sz val="10"/>
        <color theme="1"/>
        <rFont val="Calibri"/>
      </rPr>
      <t xml:space="preserve">
- Scheme: 
+ Gạch giá Combo Sính Hàn và Mai Đẹt Ti Ni về 120k
+ Giảm 50% các món : Popcorn Sốt Cay Ngọt Size M, Mì Cay Carbonara Samyang, Tteobokki Nhân Phomai
+ Code MOKCHANG60 giảm 60k cho đơn từ 120k (200 code/ngày)
- Location: Hà Nội
- Timeline: 20/06-22/06</t>
    </r>
  </si>
  <si>
    <t xml:space="preserve">20/06-22/06
</t>
  </si>
  <si>
    <t>Chung KV dòng 1044</t>
  </si>
  <si>
    <r>
      <rPr>
        <b/>
        <sz val="10"/>
        <color theme="1"/>
        <rFont val="Calibri"/>
      </rPr>
      <t xml:space="preserve">1 Combo3:
</t>
    </r>
    <r>
      <rPr>
        <sz val="10"/>
        <color theme="1"/>
        <rFont val="Calibri"/>
      </rPr>
      <t>Static Banner(6): 20/06-22/06
Popup(16h-19h): 22/06</t>
    </r>
  </si>
  <si>
    <r>
      <rPr>
        <sz val="10"/>
        <rFont val="Calibri"/>
      </rPr>
      <t xml:space="preserve">Deadline 3/6
</t>
    </r>
    <r>
      <rPr>
        <u/>
        <sz val="10"/>
        <color rgb="FF1155CC"/>
        <rFont val="Calibri"/>
      </rPr>
      <t>https://drive.google.com/drive/u/0/folders/1lNm13Ri6XM2n0OPy6Xb2lTkTjuyVMP_Z</t>
    </r>
    <r>
      <rPr>
        <sz val="10"/>
        <rFont val="Calibri"/>
      </rPr>
      <t xml:space="preserve"> </t>
    </r>
  </si>
  <si>
    <r>
      <rPr>
        <sz val="10"/>
        <color theme="1"/>
        <rFont val="Calibri"/>
      </rPr>
      <t xml:space="preserve">- Key message: </t>
    </r>
    <r>
      <rPr>
        <b/>
        <sz val="10"/>
        <color theme="1"/>
        <rFont val="Calibri"/>
      </rPr>
      <t>Bún chả Hà Nội 1982 Khao Combo chỉ 35k</t>
    </r>
    <r>
      <rPr>
        <sz val="10"/>
        <color theme="1"/>
        <rFont val="Calibri"/>
      </rPr>
      <t xml:space="preserve">
- Scheme: Combo Bún chả + Trà Tắc 78k giảm còn 35k
+ Nhập thêm mã BUNCHA20 để giảm thêm 20k cho đơn 50k
+ Ngoài ra còn có các mã giảm cực kì hấp dẫn khác:
SIEUTIEC20 giảm 20k cho đơn 50k 
SIEUTIEC40 giảm 40k cho đơn 100k 
SIEUTIEC50 giảm 50k đơn 140k 
SIEUTIEC70 giảm 70k cho đơn 200k
- Timeline: 16/06 - 18/06
- Location: HCM</t>
    </r>
  </si>
  <si>
    <t>- Team tự design (Thiết kế khác các KV cũ trước đó)
- Hiệu ứng Gradient
- Nổi bậc SKU</t>
  </si>
  <si>
    <r>
      <rPr>
        <b/>
        <sz val="10"/>
        <color theme="1"/>
        <rFont val="Calibri"/>
      </rPr>
      <t xml:space="preserve">1 Combo 3:
</t>
    </r>
    <r>
      <rPr>
        <sz val="10"/>
        <color theme="1"/>
        <rFont val="Calibri"/>
      </rPr>
      <t>Static banner(6): 16/06 - 18/06
Pop up(16h-19h): 17/06</t>
    </r>
  </si>
  <si>
    <r>
      <rPr>
        <sz val="10"/>
        <rFont val="Calibri"/>
      </rPr>
      <t xml:space="preserve">Deadline 4/6
</t>
    </r>
    <r>
      <rPr>
        <u/>
        <sz val="10"/>
        <color rgb="FF1155CC"/>
        <rFont val="Calibri"/>
      </rPr>
      <t>https://drive.google.com/drive/u/0/folders/1N_gzhvrQ6UvEOEyyuX6N5bQKO2J0ArzD</t>
    </r>
    <r>
      <rPr>
        <sz val="10"/>
        <rFont val="Calibri"/>
      </rPr>
      <t xml:space="preserve"> </t>
    </r>
  </si>
  <si>
    <r>
      <rPr>
        <sz val="10"/>
        <color theme="1"/>
        <rFont val="Calibri"/>
      </rPr>
      <t xml:space="preserve">- Key message: </t>
    </r>
    <r>
      <rPr>
        <b/>
        <sz val="10"/>
        <color theme="1"/>
        <rFont val="Calibri"/>
      </rPr>
      <t>Lotteria Khao hè rực rỡ - Combo 59k + Voucher 50k</t>
    </r>
    <r>
      <rPr>
        <sz val="10"/>
        <color theme="1"/>
        <rFont val="Calibri"/>
      </rPr>
      <t xml:space="preserve">
- Scheme: 
+ ƯU ĐÃI 1        
Gà bơ tỏi + Mì ý + Pepsi (M) 
Giá gốc: 88.000 giảm còn 59,000
+ ƯU ĐÃI 2        
2 Gà rán + Mì ý + 2 Pepsi (M)
Giá gốc: 133.000 giảm còn 95,000
+ Voucher: 
Lotteria50 giảm 50k cho đơn 239k 
Lotteria30k giảm 30k cho đơn 120k
- Timeline: 11/06, 12/06, 19/06 - 22/06, 27/06, 28/06
- Location: An Giang, Bắc Ninh, Bến Tre, Bình Định, Bình Dương, Bình Phước, Bình Thuận, Cà Mau, Cần Thơ, Đà Nẵng, Đắk Lắk, Đồng Nai, Đồng Tháp, Hà Nội, Hải Dương, Hải Phòng, Huế, Khánh Hoà, Kiên Giang, Lâm Đồng, Long An, Nam Định, Nghệ An, Ninh Thuận, Phú Yên, Quảng Nam, Quảng Ninh, Sóc Trăng, Tây Ninh, Thanh Hoá, Tiền Giang, TP. HCM, Trà Vinh, Vĩnh Long, Vũng Tàu</t>
    </r>
  </si>
  <si>
    <t>11/06, 12/06, 19/06 - 22/06, 27/06, 28/06</t>
  </si>
  <si>
    <t>https://drive.google.com/drive/folders/1Ie28yY6ZRerN7bfE8LsdSYI6KyRD7qrw</t>
  </si>
  <si>
    <t>Background: Tone màu đỏ trắng, Vibe summer có bãi biển phía sau</t>
  </si>
  <si>
    <t>Pick món trong Folder "Ưu đãi 1"</t>
  </si>
  <si>
    <r>
      <rPr>
        <sz val="10"/>
        <rFont val="Calibri"/>
      </rPr>
      <t xml:space="preserve">- Element: Pháo bông màu sắc, đùi gà, các element như </t>
    </r>
    <r>
      <rPr>
        <u/>
        <sz val="10"/>
        <color rgb="FF1155CC"/>
        <rFont val="Calibri"/>
      </rPr>
      <t>mẫu</t>
    </r>
    <r>
      <rPr>
        <sz val="10"/>
        <rFont val="Calibri"/>
      </rPr>
      <t xml:space="preserve">
- Làm nối bật món 
- Gắn tag Deal độc quyền trên SPF</t>
    </r>
  </si>
  <si>
    <r>
      <rPr>
        <b/>
        <sz val="10"/>
        <color theme="1"/>
        <rFont val="Calibri"/>
      </rPr>
      <t xml:space="preserve">2 Win 4 NW:
</t>
    </r>
    <r>
      <rPr>
        <sz val="10"/>
        <color theme="1"/>
        <rFont val="Calibri"/>
      </rPr>
      <t>Search Placeholder(10h-12h): 12/06, 19/06, 27/06, 28/06
Hometop banner(10-12): 12/06, 19/06, 22/06, 27/06
Static banner(4): 11/06, 20/06, 21/06, 28/06</t>
    </r>
  </si>
  <si>
    <r>
      <rPr>
        <b/>
        <sz val="10"/>
        <color theme="1"/>
        <rFont val="Calibri"/>
      </rPr>
      <t xml:space="preserve">2 Win 4 NW:
</t>
    </r>
    <r>
      <rPr>
        <sz val="10"/>
        <color theme="1"/>
        <rFont val="Calibri"/>
      </rPr>
      <t>Search Placeholder(10h-12h): 12/06, 19/06, 27/06, 28/06
Hometop banner(10-12): 12/06, 19/06, 22/06, 27/06
Static banner(4): 11/06, 20/06, 21/06, 28/06</t>
    </r>
  </si>
  <si>
    <r>
      <rPr>
        <b/>
        <sz val="10"/>
        <color theme="1"/>
        <rFont val="Calibri"/>
      </rPr>
      <t xml:space="preserve">2 Win 4 NW:
</t>
    </r>
    <r>
      <rPr>
        <sz val="10"/>
        <color theme="1"/>
        <rFont val="Calibri"/>
      </rPr>
      <t>Search Placeholder(10h-12h): 12/06, 19/06, 27/06, 28/06
Hometop banner(10-12): 12/06, 19/06, 22/06, 27/06
Static banner(4): 11/06, 20/06, 21/06, 28/06</t>
    </r>
  </si>
  <si>
    <r>
      <rPr>
        <b/>
        <sz val="10"/>
        <color theme="1"/>
        <rFont val="Calibri"/>
      </rPr>
      <t xml:space="preserve">2 Win 4 NW:
</t>
    </r>
    <r>
      <rPr>
        <sz val="10"/>
        <color theme="1"/>
        <rFont val="Calibri"/>
      </rPr>
      <t>Search Placeholder(10h-12h): 12/06, 19/06, 27/06, 28/06
Hometop banner(10-12): 12/06, 19/06, 22/06, 27/06
Static banner(4): 11/06, 20/06, 21/06, 28/06</t>
    </r>
  </si>
  <si>
    <r>
      <rPr>
        <sz val="10"/>
        <rFont val="Calibri"/>
      </rPr>
      <t xml:space="preserve">Deadline 28/5
</t>
    </r>
    <r>
      <rPr>
        <u/>
        <sz val="10"/>
        <color rgb="FF1155CC"/>
        <rFont val="Calibri"/>
      </rPr>
      <t>https://drive.google.com/drive/u/0/folders/14LXVPtoTONcpJYPj8KTaNVo3rLX_fNMM</t>
    </r>
    <r>
      <rPr>
        <sz val="10"/>
        <rFont val="Calibri"/>
      </rPr>
      <t xml:space="preserve"> </t>
    </r>
  </si>
  <si>
    <t>w4-lotteria-59k</t>
  </si>
  <si>
    <r>
      <rPr>
        <sz val="10"/>
        <color theme="1"/>
        <rFont val="Calibri"/>
      </rPr>
      <t xml:space="preserve">- Key Mess: </t>
    </r>
    <r>
      <rPr>
        <b/>
        <sz val="10"/>
        <color theme="1"/>
        <rFont val="Calibri"/>
      </rPr>
      <t>Ăn Hết Mọi Miền,Hi ShopeeFood khao 50%</t>
    </r>
    <r>
      <rPr>
        <sz val="10"/>
        <color theme="1"/>
        <rFont val="Calibri"/>
      </rPr>
      <t xml:space="preserve">
- Scheme: Ưu đãi đặc quyền thẻ Hi ShopeeFood giảm đến 50%
+ Existing User: Giảm 40k cho đơn Food từ 80k (HISPF40)
+ Existing User: Giảm 80k cho đơn hàng Food từ 160k áp dụng theo khung giờ: 
HISPF80H1 từ 6h-13h59p
HISPF80H2 từ 14h-21h59p
- Timeline: 1/6/2025 - 31/03/2026 
- Location: Nationwide</t>
    </r>
  </si>
  <si>
    <t xml:space="preserve">1/6/2025 - 31/03/2026 </t>
  </si>
  <si>
    <t>Hometop banner(7-9): 25/06
Ongoing Order Banner (new): 07/06, 09/06, 15/06, 20/06
Search banner : 13/06</t>
  </si>
  <si>
    <r>
      <rPr>
        <b/>
        <sz val="10"/>
        <color theme="1"/>
        <rFont val="Calibri"/>
      </rPr>
      <t xml:space="preserve">Timeline 7,9,15,20/6:
</t>
    </r>
    <r>
      <rPr>
        <sz val="10"/>
        <color theme="1"/>
        <rFont val="Calibri"/>
      </rPr>
      <t xml:space="preserve">KV: Onsite
</t>
    </r>
    <r>
      <rPr>
        <b/>
        <sz val="10"/>
        <color theme="1"/>
        <rFont val="Calibri"/>
      </rPr>
      <t xml:space="preserve">Timeline 13,25/6:
</t>
    </r>
    <r>
      <rPr>
        <sz val="10"/>
        <color theme="1"/>
        <rFont val="Calibri"/>
      </rPr>
      <t>KV 50%: GIẢM 50%</t>
    </r>
  </si>
  <si>
    <r>
      <rPr>
        <b/>
        <sz val="10"/>
        <rFont val="Calibri"/>
      </rPr>
      <t xml:space="preserve">Timeline 7,9,15,20/6:
</t>
    </r>
    <r>
      <rPr>
        <u/>
        <sz val="10"/>
        <color rgb="FF1155CC"/>
        <rFont val="Calibri"/>
      </rPr>
      <t>https://tinyurl.com/MBHi-SPF</t>
    </r>
    <r>
      <rPr>
        <sz val="10"/>
        <rFont val="Calibri"/>
      </rPr>
      <t xml:space="preserve">
</t>
    </r>
    <r>
      <rPr>
        <b/>
        <sz val="10"/>
        <rFont val="Calibri"/>
      </rPr>
      <t xml:space="preserve">
Timeline 13,25/6:
</t>
    </r>
    <r>
      <rPr>
        <u/>
        <sz val="10"/>
        <color rgb="FF1155CC"/>
        <rFont val="Calibri"/>
      </rPr>
      <t>https://shopee.vn/m/HiSPF-June25-SPF</t>
    </r>
    <r>
      <rPr>
        <sz val="10"/>
        <rFont val="Calibri"/>
      </rPr>
      <t xml:space="preserve">      
</t>
    </r>
    <r>
      <rPr>
        <u/>
        <sz val="10"/>
        <color rgb="FF1155CC"/>
        <rFont val="Calibri"/>
      </rPr>
      <t>https://shopee.vn/m/HiSPF-June25-SP</t>
    </r>
  </si>
  <si>
    <t>pns-hispf-khao-50</t>
  </si>
  <si>
    <r>
      <rPr>
        <sz val="10"/>
        <color theme="1"/>
        <rFont val="Calibri"/>
      </rPr>
      <t xml:space="preserve">- Key Mess: </t>
    </r>
    <r>
      <rPr>
        <b/>
        <sz val="10"/>
        <color theme="1"/>
        <rFont val="Calibri"/>
      </rPr>
      <t>LPBank chiêu đãi - Ăn ngon mỗi ngày Giảm 50.000đồng cho đơn 150.000đồng</t>
    </r>
    <r>
      <rPr>
        <sz val="10"/>
        <color theme="1"/>
        <rFont val="Calibri"/>
      </rPr>
      <t xml:space="preserve">
- Scheme: 
+ Giảm 30k cho đơn hàng từ 100k 
+ Giảm 50k cho đơn hàng từ 150k 
Áp dụng cho dịch vụ Food và Fresh 
Code name: 
LPBJCB30
LPBJCB50
- Timeline: 1/4/2025 - 30/09/2025
- Location: Nationwide</t>
    </r>
  </si>
  <si>
    <t>Hometop banner(7-9): 01/06
Flashsale banner : 07/06
SPF - Facebook Post 7h: 11/06
SPF - Insta Story(6h-10h) : 13/06
Pop Up(19h-22h): 19/06</t>
  </si>
  <si>
    <r>
      <rPr>
        <u/>
        <sz val="10"/>
        <color rgb="FF1155CC"/>
        <rFont val="Calibri"/>
      </rPr>
      <t>https://shopee.vn/m/LPBank-SPF-2025</t>
    </r>
    <r>
      <rPr>
        <sz val="10"/>
        <rFont val="Calibri"/>
      </rPr>
      <t xml:space="preserve">        
</t>
    </r>
    <r>
      <rPr>
        <u/>
        <sz val="10"/>
        <color rgb="FF1155CC"/>
        <rFont val="Calibri"/>
      </rPr>
      <t>https://shopee.vn/m/LPBank-SP-2025</t>
    </r>
  </si>
  <si>
    <t>Jun.DEBIT</t>
  </si>
  <si>
    <r>
      <rPr>
        <sz val="10"/>
        <color theme="1"/>
        <rFont val="Calibri"/>
      </rPr>
      <t>- Key Mess:</t>
    </r>
    <r>
      <rPr>
        <b/>
        <sz val="10"/>
        <color theme="1"/>
        <rFont val="Calibri"/>
      </rPr>
      <t xml:space="preserve"> BIDV Moneyverse khao bạn mỗi ngày, giảm 50.000Đ</t>
    </r>
    <r>
      <rPr>
        <sz val="10"/>
        <color theme="1"/>
        <rFont val="Calibri"/>
      </rPr>
      <t xml:space="preserve">
- Scheme: 
+ Giảm 50k cho đơn từ 100K
+ Code name: BIDVDEBIT50
- Timeline: 19/2/2025 đến khi hết ngân sách chương trình
- Location: Nationwide</t>
    </r>
  </si>
  <si>
    <t>19/2/2025 - 30/6/2025</t>
  </si>
  <si>
    <t xml:space="preserve">
Search Banner: 25/06
Flash Sales Banner(1-4): 26/06
Hometop banner (10-12): 27/06
SPF - Instagram Post 10h: 24/06</t>
  </si>
  <si>
    <r>
      <rPr>
        <u/>
        <sz val="10"/>
        <color rgb="FF1155CC"/>
        <rFont val="Calibri"/>
      </rPr>
      <t>https://shopee.vn/m/BIDVDEBIT-SPF</t>
    </r>
    <r>
      <rPr>
        <sz val="10"/>
        <rFont val="Calibri"/>
      </rPr>
      <t xml:space="preserve">
 </t>
    </r>
    <r>
      <rPr>
        <u/>
        <sz val="10"/>
        <color rgb="FF1155CC"/>
        <rFont val="Calibri"/>
      </rPr>
      <t>https://shopee.vn/m/BIDVDEBIT-SP</t>
    </r>
  </si>
  <si>
    <r>
      <rPr>
        <sz val="10"/>
        <color theme="1"/>
        <rFont val="Calibri"/>
      </rPr>
      <t xml:space="preserve">- Key Mess: </t>
    </r>
    <r>
      <rPr>
        <b/>
        <sz val="10"/>
        <color theme="1"/>
        <rFont val="Calibri"/>
      </rPr>
      <t>Shinhan Finance khao deal, giảm ngay 50.000Đ</t>
    </r>
    <r>
      <rPr>
        <sz val="10"/>
        <color theme="1"/>
        <rFont val="Calibri"/>
      </rPr>
      <t xml:space="preserve">
- Scheme: 
+ Giảm 50k cho đơn từ 150k
+ Code name: SHF50
- Timeline: Từ 1/1/2025 đến hết khi hết ngân sách chương trình
- Location: Nationwide</t>
    </r>
  </si>
  <si>
    <t>1/1/2025 - 30/6/2025</t>
  </si>
  <si>
    <t>Flash sale banner(1-4): 20/06
Search Banner: 21/06</t>
  </si>
  <si>
    <r>
      <rPr>
        <u/>
        <sz val="10"/>
        <color rgb="FF1155CC"/>
        <rFont val="Calibri"/>
      </rPr>
      <t>https://shopee.vn/m/SHF-SPF</t>
    </r>
    <r>
      <rPr>
        <sz val="10"/>
        <rFont val="Calibri"/>
      </rPr>
      <t xml:space="preserve">
</t>
    </r>
    <r>
      <rPr>
        <u/>
        <sz val="10"/>
        <color rgb="FF1155CC"/>
        <rFont val="Calibri"/>
      </rPr>
      <t>https://shopee.vn/m/SHF-SP</t>
    </r>
  </si>
  <si>
    <r>
      <rPr>
        <sz val="10"/>
        <color theme="1"/>
        <rFont val="Calibri"/>
      </rPr>
      <t xml:space="preserve">- Key Mess: </t>
    </r>
    <r>
      <rPr>
        <b/>
        <sz val="10"/>
        <color theme="1"/>
        <rFont val="Calibri"/>
      </rPr>
      <t>KHAO BẠN MỖI NGÀY</t>
    </r>
    <r>
      <rPr>
        <sz val="10"/>
        <color theme="1"/>
        <rFont val="Calibri"/>
      </rPr>
      <t xml:space="preserve"> </t>
    </r>
    <r>
      <rPr>
        <b/>
        <sz val="10"/>
        <color theme="1"/>
        <rFont val="Calibri"/>
      </rPr>
      <t>Giảm 50k cho đơn từ 100k với thẻ Tín dụng TPB JCB Cashback</t>
    </r>
    <r>
      <rPr>
        <sz val="10"/>
        <color theme="1"/>
        <rFont val="Calibri"/>
      </rPr>
      <t xml:space="preserve">
- Scheme: 
+ Giảm 50k cho đơn từ 100k với thẻ Tín dụng TPB JCB Cashback
+ Code name: TPBJCB50, TPBJCB20
- Timeline: 1/1/2025-31/12/2025
- Location: Nationwide</t>
    </r>
  </si>
  <si>
    <t>Hometop banner(10-12):  03/06
Seach Banner: 04/06
Popup(6h-10h): 08/06
SPF - Facebook Post 7h: 08/06
SPF - Instagram Post 10h: 09/06</t>
  </si>
  <si>
    <r>
      <rPr>
        <sz val="10"/>
        <rFont val="Calibri"/>
      </rPr>
      <t xml:space="preserve">
</t>
    </r>
    <r>
      <rPr>
        <u/>
        <sz val="10"/>
        <color rgb="FF1155CC"/>
        <rFont val="Calibri"/>
      </rPr>
      <t>https://shopee.vn/m/TPBJCBCASHBACK-SPF
https://shopee.vn/m/TPBJCBCASHBACK-SP</t>
    </r>
  </si>
  <si>
    <t>Jun.CREDIT</t>
  </si>
  <si>
    <r>
      <rPr>
        <sz val="10"/>
        <color theme="1"/>
        <rFont val="Calibri"/>
      </rPr>
      <t>- Key Mess</t>
    </r>
    <r>
      <rPr>
        <b/>
        <sz val="10"/>
        <color theme="1"/>
        <rFont val="Calibri"/>
      </rPr>
      <t>: Sinh Nhật Vàng – Ngàn Ưu Đãi, Giảm 68.000Đ</t>
    </r>
    <r>
      <rPr>
        <sz val="10"/>
        <color theme="1"/>
        <rFont val="Calibri"/>
      </rPr>
      <t xml:space="preserve">
- Scheme:  
+ Giảm ngay 68k cho đơn hàng từ 168k
+ Codename: BIDV68
- Timeline: 23/4/2025-23/7/2025
- Location: Nationwide</t>
    </r>
  </si>
  <si>
    <t>Hometop banner(7-9): 14/06
Seach Banner: 08/06
Pop Up(6h-10h): 12/06
SPF - FB Post 7h: 07/06
SPF - Insta Post 10h: 05/06</t>
  </si>
  <si>
    <r>
      <rPr>
        <u/>
        <sz val="10"/>
        <color rgb="FF1155CC"/>
        <rFont val="Calibri"/>
      </rPr>
      <t>https://shopee.vn/m/BIDVCREDIT-SPF</t>
    </r>
    <r>
      <rPr>
        <sz val="10"/>
        <rFont val="Calibri"/>
      </rPr>
      <t xml:space="preserve">    
</t>
    </r>
    <r>
      <rPr>
        <u/>
        <sz val="10"/>
        <color rgb="FF1155CC"/>
        <rFont val="Calibri"/>
      </rPr>
      <t>https://shopee.vn/m/BIDVCREDIT-SP</t>
    </r>
  </si>
  <si>
    <r>
      <rPr>
        <sz val="10"/>
        <color theme="1"/>
        <rFont val="Calibri"/>
      </rPr>
      <t>- Key Mess:</t>
    </r>
    <r>
      <rPr>
        <b/>
        <sz val="10"/>
        <color theme="1"/>
        <rFont val="Calibri"/>
      </rPr>
      <t xml:space="preserve"> VPBANK Credit khao bạn mỗi ngày, giảm ngay 30.000Đ cho đơn từ 150.000Đ</t>
    </r>
    <r>
      <rPr>
        <sz val="10"/>
        <color theme="1"/>
        <rFont val="Calibri"/>
      </rPr>
      <t xml:space="preserve">
- Scheme: Giảm 30k cho đơn 150k
Codename: VPBANKCREDIT30, VPBANKCREDIT50
- Timeline: 12/4/2025-12/8/2025
- Location: Nationwide</t>
    </r>
  </si>
  <si>
    <t>Hometop banner(10-12): 13/06
Seach Banner: 12/06
Floating(19h-22h): 14/06
SPF - FB Story (6h-10h): 13/06
SPF - INSTA Story(6h-10h): 11/06</t>
  </si>
  <si>
    <r>
      <rPr>
        <u/>
        <sz val="10"/>
        <color rgb="FF1155CC"/>
        <rFont val="Calibri"/>
      </rPr>
      <t>https://shopee.vn/m/VPBankCredit-SPF</t>
    </r>
    <r>
      <rPr>
        <sz val="10"/>
        <rFont val="Calibri"/>
      </rPr>
      <t xml:space="preserve">      
</t>
    </r>
    <r>
      <rPr>
        <u/>
        <sz val="10"/>
        <color rgb="FF1155CC"/>
        <rFont val="Calibri"/>
      </rPr>
      <t>https://shopee.vn/m/VPBankCredit-SP</t>
    </r>
  </si>
  <si>
    <r>
      <rPr>
        <sz val="10"/>
        <color theme="1"/>
        <rFont val="Calibri"/>
      </rPr>
      <t xml:space="preserve">- Key Mess: </t>
    </r>
    <r>
      <rPr>
        <b/>
        <sz val="10"/>
        <color theme="1"/>
        <rFont val="Calibri"/>
      </rPr>
      <t>NCB khao lớn, giảm đến 100.000Đ</t>
    </r>
    <r>
      <rPr>
        <sz val="10"/>
        <color theme="1"/>
        <rFont val="Calibri"/>
      </rPr>
      <t xml:space="preserve">
- Scheme: 
+ Giảm 30.000 VNĐ cho đơn hàng từ 100.000 VNĐ, với thẻ tín dụng NCB
+ Giảm 50.000 VNĐ cho đơn hàng từ 200.000 VNĐ, với thẻ tín dụng NCB
+ Giảm 100.000 VNĐ cho đơn hàng từ 300.000 VNĐ, với thẻ tín dụng NCB, áp dụng vào ngày 10 hàng tháng
+ Code name: NCB30, NCB50, NCB100
- Timeline: 1/11/2024-30/5/2025
- Location: Nationwide</t>
    </r>
  </si>
  <si>
    <t>Hometop banner(10-12): 10/06
Seach Banner: 10/06
Floating(19h-22h): 10/06
SPF - FB Story(6h-10h): 10/06
SPF - INSTA Story(6h-10h): 10/06</t>
  </si>
  <si>
    <r>
      <rPr>
        <u/>
        <sz val="10"/>
        <color rgb="FF1155CC"/>
        <rFont val="Calibri"/>
      </rPr>
      <t>https://shopee.vn/m/NCB-SPF</t>
    </r>
    <r>
      <rPr>
        <u/>
        <sz val="10"/>
        <color rgb="FF1155CC"/>
        <rFont val="Calibri"/>
      </rPr>
      <t xml:space="preserve">
</t>
    </r>
    <r>
      <rPr>
        <u/>
        <sz val="10"/>
        <color rgb="FF1155CC"/>
        <rFont val="Calibri"/>
      </rPr>
      <t>https://shopee.vn/m/NCB-SP</t>
    </r>
  </si>
  <si>
    <t>Jun.15</t>
  </si>
  <si>
    <r>
      <rPr>
        <sz val="10"/>
        <color theme="1"/>
        <rFont val="Calibri"/>
      </rPr>
      <t xml:space="preserve">- Key Mess: </t>
    </r>
    <r>
      <rPr>
        <b/>
        <sz val="10"/>
        <color theme="1"/>
        <rFont val="Calibri"/>
      </rPr>
      <t>KHAO BẠN MỖI NGÀY</t>
    </r>
    <r>
      <rPr>
        <sz val="10"/>
        <color theme="1"/>
        <rFont val="Calibri"/>
      </rPr>
      <t xml:space="preserve"> </t>
    </r>
    <r>
      <rPr>
        <b/>
        <sz val="10"/>
        <color theme="1"/>
        <rFont val="Calibri"/>
      </rPr>
      <t>Giảm 50k cho đơn từ 100k với thẻ Tín dụng TPB JCB Cashback</t>
    </r>
    <r>
      <rPr>
        <sz val="10"/>
        <color theme="1"/>
        <rFont val="Calibri"/>
      </rPr>
      <t xml:space="preserve">
- Scheme: 
+ Giảm 50k cho đơn từ 100k với thẻ Tín dụng TPB JCB Cashback
+ Code name: TPBJCB50, TPBJCB20
- Timeline: 1/1/2025-31/12/2025
- Location: Nationwide</t>
    </r>
  </si>
  <si>
    <t>1/06/2024 - 31/12/2025</t>
  </si>
  <si>
    <t>Hometop banner(10-12): 15/06
Seach Banner: 16/06
Floating(6h-10h): 16/06
SPF - FB Story(6h-10h): 18/06
SPF - INSTA Story(6h-10h): 17/06</t>
  </si>
  <si>
    <r>
      <rPr>
        <sz val="10"/>
        <rFont val="Calibri"/>
      </rPr>
      <t xml:space="preserve">
</t>
    </r>
    <r>
      <rPr>
        <u/>
        <sz val="10"/>
        <color rgb="FF1155CC"/>
        <rFont val="Calibri"/>
      </rPr>
      <t>https://shopee.vn/m/TPBJCBCASHBACK-SPF
https://shopee.vn/m/TPBJCBCASHBACK-SP</t>
    </r>
  </si>
  <si>
    <t>Jun.JCB WELL BEING</t>
  </si>
  <si>
    <r>
      <rPr>
        <sz val="11"/>
        <color theme="1"/>
        <rFont val="Calibri"/>
      </rPr>
      <t xml:space="preserve">- Key Mess: </t>
    </r>
    <r>
      <rPr>
        <b/>
        <sz val="11"/>
        <color theme="1"/>
        <rFont val="Calibri"/>
      </rPr>
      <t xml:space="preserve">Giảm 100k cho đơn từ 500k với thẻ Tín dụng BIDV JCB Well-being </t>
    </r>
    <r>
      <rPr>
        <sz val="11"/>
        <color theme="1"/>
        <rFont val="Calibri"/>
      </rPr>
      <t xml:space="preserve">
- Scheme: Giảm 100k cho đơn từ 500k với thẻ Tín dụng BIDV JCB Well-being
+ Code name: BIDVJCB100M
- Timeline: 1/1/2025 - 31/12/2025
- Location: Nationwide
- Service: All Mart</t>
    </r>
  </si>
  <si>
    <t>Hometop banner(10-12): 29/06
Seach Banner: 28/06
Popup(19h-22h): 30/06
SPF - Facebook Post 7h: 27/06
SPF - Instagram Post 10h: 29/06</t>
  </si>
  <si>
    <t>NEW</t>
  </si>
  <si>
    <r>
      <rPr>
        <u/>
        <sz val="10"/>
        <color rgb="FF1155CC"/>
        <rFont val="Calibri"/>
      </rPr>
      <t>https://shopee.vn/m/BIDVJCB100M-SPF</t>
    </r>
    <r>
      <rPr>
        <sz val="10"/>
        <rFont val="Calibri"/>
      </rPr>
      <t xml:space="preserve">
</t>
    </r>
    <r>
      <rPr>
        <u/>
        <sz val="10"/>
        <color rgb="FF1155CC"/>
        <rFont val="Calibri"/>
      </rPr>
      <t>https://shopee.vn/m/BIDVJCB100M-SP</t>
    </r>
  </si>
  <si>
    <r>
      <rPr>
        <sz val="10"/>
        <color theme="1"/>
        <rFont val="Calibri"/>
      </rPr>
      <t xml:space="preserve">- Key Mess: </t>
    </r>
    <r>
      <rPr>
        <b/>
        <sz val="10"/>
        <color theme="1"/>
        <rFont val="Calibri"/>
      </rPr>
      <t>VPBANK VISA khao deal mỗi ngày, giảm đến 40.000Đ</t>
    </r>
    <r>
      <rPr>
        <sz val="10"/>
        <color theme="1"/>
        <rFont val="Calibri"/>
      </rPr>
      <t xml:space="preserve">
- Scheme 1 : Giảm 20k bill from 40k VND
- Scheme 2 : Giảm 40k bill from 80k VND
Code name: VPBANKVISA20, VPBANVISA40
- Timeline: 1/5/2025-1/8/2025
- Location: Nationwide</t>
    </r>
  </si>
  <si>
    <t>Collection List Banner: 16/06
Hometop Banner (7-9): 17/06
Search Banner: 18/06
SPF - Facebook Post 7h: 19/06
SPF - Instagram Post 10h: 20/06</t>
  </si>
  <si>
    <r>
      <rPr>
        <u/>
        <sz val="10"/>
        <color rgb="FF1155CC"/>
        <rFont val="Calibri"/>
      </rPr>
      <t>https://shopee.vn/m/VPBankVISA-SPF</t>
    </r>
    <r>
      <rPr>
        <sz val="10"/>
        <rFont val="Calibri"/>
      </rPr>
      <t xml:space="preserve">
</t>
    </r>
    <r>
      <rPr>
        <u/>
        <sz val="10"/>
        <color rgb="FF1155CC"/>
        <rFont val="Calibri"/>
      </rPr>
      <t>https://shopee.vn/m/VPBankVISA-SP</t>
    </r>
  </si>
  <si>
    <r>
      <rPr>
        <sz val="10"/>
        <color theme="1"/>
        <rFont val="Calibri"/>
      </rPr>
      <t xml:space="preserve">- Key Mess: </t>
    </r>
    <r>
      <rPr>
        <b/>
        <sz val="10"/>
        <color theme="1"/>
        <rFont val="Calibri"/>
      </rPr>
      <t>ƯU ĐÃI SIÊU CHẤT - Giảm 50.000đ cho đơn từ 100.000đ</t>
    </r>
    <r>
      <rPr>
        <sz val="10"/>
        <color theme="1"/>
        <rFont val="Calibri"/>
      </rPr>
      <t xml:space="preserve">
- Scheme: 
+ Giảm 50.000đ cho đơn từ 100.000đ khi lần đầu sử dụng thẻ Home Credit
+ Giảm 30.000đ cho đơn từ 150.000đ khi thanh toán bằng thẻ Home Credit
Áp dụng cho dịch vụ Food và Fresh 
Code name: HOMECRE50, HOMCRE30
- Timeline: 16/3/2024-15/9/2025
- Location: Nationwide</t>
    </r>
  </si>
  <si>
    <t>On going Banner: 12/06</t>
  </si>
  <si>
    <r>
      <rPr>
        <u/>
        <sz val="10"/>
        <color rgb="FF1155CC"/>
        <rFont val="Calibri"/>
      </rPr>
      <t>https://shopee.vn/m/HOMECREDIT-SPF</t>
    </r>
    <r>
      <rPr>
        <sz val="10"/>
        <rFont val="Calibri"/>
      </rPr>
      <t xml:space="preserve"> 
</t>
    </r>
    <r>
      <rPr>
        <u/>
        <sz val="10"/>
        <color rgb="FF1155CC"/>
        <rFont val="Calibri"/>
      </rPr>
      <t>https://shopee.vn/m/HOMECREDIT-SP</t>
    </r>
  </si>
  <si>
    <r>
      <rPr>
        <sz val="10"/>
        <color theme="1"/>
        <rFont val="Calibri"/>
      </rPr>
      <t xml:space="preserve">- Key Mess: </t>
    </r>
    <r>
      <rPr>
        <b/>
        <sz val="10"/>
        <color theme="1"/>
        <rFont val="Calibri"/>
      </rPr>
      <t xml:space="preserve">NAM A DEAL, ĐẬM CHẤT CHILL 
Giảm 40.000đ cho đơn từ 150.000đ
</t>
    </r>
    <r>
      <rPr>
        <sz val="10"/>
        <color theme="1"/>
        <rFont val="Calibri"/>
      </rPr>
      <t>- Scheme: 
+ Giảm 100.000đ cho đơn từ 200.000đ khi lần đầu sử dụng thẻ Nam Á Bank
+ Giảm 40.000đ cho đơn từ 150.000đ khi thanh toán bằng thẻ Nam Á Bank
Áp dụng cho dịch vụ Food 
Code name: NAMABANK100, NAMABANK40
- Timeline: 10/02/2025 - 09/08/2025
- Location: Nationwide</t>
    </r>
  </si>
  <si>
    <t xml:space="preserve">
Collection List Banner: 08/06</t>
  </si>
  <si>
    <r>
      <rPr>
        <u/>
        <sz val="10"/>
        <color rgb="FF1155CC"/>
        <rFont val="Calibri"/>
      </rPr>
      <t>https://shopee.vn/m/NAMABANK-SPF</t>
    </r>
    <r>
      <rPr>
        <sz val="10"/>
        <rFont val="Calibri"/>
      </rPr>
      <t xml:space="preserve">
</t>
    </r>
    <r>
      <rPr>
        <u/>
        <sz val="10"/>
        <color rgb="FF1155CC"/>
        <rFont val="Calibri"/>
      </rPr>
      <t>https://shopee.vn/m/NAMABANK-SP</t>
    </r>
  </si>
  <si>
    <r>
      <rPr>
        <sz val="10"/>
        <color theme="1"/>
        <rFont val="Calibri"/>
      </rPr>
      <t xml:space="preserve">- Key Mess: </t>
    </r>
    <r>
      <rPr>
        <b/>
        <sz val="10"/>
        <color theme="1"/>
        <rFont val="Calibri"/>
      </rPr>
      <t xml:space="preserve">VẠN DEAL HỜI
Giảm 40.000đ cho đơn từ 150.000đ
</t>
    </r>
    <r>
      <rPr>
        <sz val="10"/>
        <color theme="1"/>
        <rFont val="Calibri"/>
      </rPr>
      <t>- Scheme: 
+ Giảm 40.000đ cho đơn từ 150.000đ khi thanh toán bằng thẻ FE CREDIT
Áp dụng cho dịch vụ Food &amp; Fresh
Code name: FECREDIT40
- Timeline: 30/04/2025 - 31/03/2026
- Location: Nationwide</t>
    </r>
  </si>
  <si>
    <t>30/04/2025 - 31/03/2026</t>
  </si>
  <si>
    <t xml:space="preserve">
Collection List Banner: 13/06</t>
  </si>
  <si>
    <t>https://shopee.vn/m/FECREDIT-SPF
https://shopee.vn/m/FECREDIT-SP</t>
  </si>
  <si>
    <r>
      <rPr>
        <sz val="10"/>
        <color theme="1"/>
        <rFont val="Calibri"/>
      </rPr>
      <t xml:space="preserve">- Key message: </t>
    </r>
    <r>
      <rPr>
        <b/>
        <sz val="10"/>
        <color theme="1"/>
        <rFont val="Calibri"/>
      </rPr>
      <t>SUNDAY BASIC TUNG DEAL
MUA 1 TẶNG 1 + Voucher 50k</t>
    </r>
    <r>
      <rPr>
        <sz val="10"/>
        <color theme="1"/>
        <rFont val="Calibri"/>
      </rPr>
      <t xml:space="preserve">
- Scheme:
Món mua: 01 Trà Sữa Kem Trứng Khè (L)
Món tặng: 01 Trà Sữa Matcha (M)
+ Nhập code SIEUTIEC50, giảm 50k MBS 140k
- Location: HCM
- Thời gian: 07/06 - 10/06</t>
    </r>
  </si>
  <si>
    <t>07/06 - 10/06</t>
  </si>
  <si>
    <r>
      <rPr>
        <sz val="10"/>
        <rFont val="Calibri"/>
      </rPr>
      <t xml:space="preserve">Adapt </t>
    </r>
    <r>
      <rPr>
        <u/>
        <sz val="10"/>
        <color rgb="FF1155CC"/>
        <rFont val="Calibri"/>
      </rPr>
      <t>KV Cũ</t>
    </r>
    <r>
      <rPr>
        <sz val="10"/>
        <rFont val="Calibri"/>
      </rPr>
      <t>: 
- Thay background tone hè mát mẻ (cam, vàng, xanh lá)
- Thêm các element mùa hè</t>
    </r>
  </si>
  <si>
    <r>
      <rPr>
        <b/>
        <sz val="10"/>
        <color theme="1"/>
        <rFont val="Calibri"/>
      </rPr>
      <t xml:space="preserve">1 Win 2:
</t>
    </r>
    <r>
      <rPr>
        <sz val="10"/>
        <color theme="1"/>
        <rFont val="Calibri"/>
      </rPr>
      <t>Search Placeholder(14h-17h): 07/06, 08/06
Hometop banner(7-9): 08/06, 10/06
Static banner(4): 07/06, 08/06
Floating(19h-22h): 09/06</t>
    </r>
  </si>
  <si>
    <r>
      <rPr>
        <sz val="10"/>
        <rFont val="Calibri"/>
      </rPr>
      <t xml:space="preserve">Deadline 30/5
</t>
    </r>
    <r>
      <rPr>
        <u/>
        <sz val="10"/>
        <color rgb="FF1155CC"/>
        <rFont val="Calibri"/>
      </rPr>
      <t>https://drive.google.com/drive/u/0/folders/10vzyw4wFo6hMemtFNRcDaOfLxpqxpwrH</t>
    </r>
    <r>
      <rPr>
        <sz val="10"/>
        <rFont val="Calibri"/>
      </rPr>
      <t xml:space="preserve"> </t>
    </r>
  </si>
  <si>
    <r>
      <rPr>
        <sz val="10"/>
        <color theme="1"/>
        <rFont val="Calibri"/>
      </rPr>
      <t xml:space="preserve">- Key message: </t>
    </r>
    <r>
      <rPr>
        <b/>
        <sz val="10"/>
        <color theme="1"/>
        <rFont val="Calibri"/>
      </rPr>
      <t>Trà Sữa ưu đãi kép giảm 50% + Voucher 50K</t>
    </r>
    <r>
      <rPr>
        <sz val="10"/>
        <color theme="1"/>
        <rFont val="Calibri"/>
      </rPr>
      <t xml:space="preserve">
- Scheme: 
+ PS món 50%
+ Nhập code: ALLEYSHARETEA50  code giảm giá 50k MBS 120K
- Location: Hà Nội
- Timeline: 03/06-05/06</t>
    </r>
  </si>
  <si>
    <t>03/06-05/06</t>
  </si>
  <si>
    <r>
      <rPr>
        <b/>
        <sz val="10"/>
        <color theme="1"/>
        <rFont val="Calibri"/>
      </rPr>
      <t xml:space="preserve">1 Combo1:
</t>
    </r>
    <r>
      <rPr>
        <sz val="10"/>
        <color theme="1"/>
        <rFont val="Calibri"/>
      </rPr>
      <t>Static Banner(1-3): 03/06-05/06
Popup(13h-16h): 05/06</t>
    </r>
  </si>
  <si>
    <t>a-sharetea--alley</t>
  </si>
  <si>
    <t>11-13/06</t>
  </si>
  <si>
    <t>Key Mess: Chào hè Jollibee mời combo 99k
Combo Độc Quyền:
Combo 2 gà giòn vui vẻ + 1 Mỳ ý vừa + 1 Khoai tây chiên vừa + 2 Pepsi (Giá gốc: 145k giảm còn 99k) Giảm 32%
Location: Quảng Ngãi, Quảng Bình, Bắc Giang
Timeline: 11-13/6/2025</t>
  </si>
  <si>
    <t xml:space="preserve"> 11-13/6/2025</t>
  </si>
  <si>
    <t>https://docs.google.com/spreadsheets/d/10YyGpQz0D_L8HZ70peC4yV0VJk51JcwPEPqW-yxPFNs/edit?gid=1122823064#gid=1122823064</t>
  </si>
  <si>
    <t>Home top 11/06 
Static 12/06
SPH 17h-22h 13/06</t>
  </si>
  <si>
    <r>
      <t xml:space="preserve">30.5 </t>
    </r>
    <r>
      <rPr>
        <u/>
        <sz val="10"/>
        <color rgb="FF1155CC"/>
        <rFont val="Arial"/>
      </rPr>
      <t>https://drive.google.com/drive/u/0/folders/12orvArMoKcrhWGNbuGqjS-Qak-i-knzJ</t>
    </r>
  </si>
  <si>
    <t>jb-jollibee-99k</t>
  </si>
  <si>
    <r>
      <rPr>
        <sz val="10"/>
        <color theme="1"/>
        <rFont val="Calibri"/>
      </rPr>
      <t xml:space="preserve">- Key message: </t>
    </r>
    <r>
      <rPr>
        <b/>
        <sz val="10"/>
        <color theme="1"/>
        <rFont val="Calibri"/>
      </rPr>
      <t>The Alley Khao Trà Sữa giảm 50% + voucher 50k</t>
    </r>
    <r>
      <rPr>
        <sz val="10"/>
        <color theme="1"/>
        <rFont val="Calibri"/>
      </rPr>
      <t xml:space="preserve">
- Scheme: PS Lục trà sữa 50%.
+ Voucher: THEALLEY50 - Code  50k MBS 120K
- Location: Hà Nội
- Timeline: 09/06-11/06; 16/06-18/06</t>
    </r>
  </si>
  <si>
    <t>09/06-11/06; 16/06-18/06</t>
  </si>
  <si>
    <r>
      <rPr>
        <b/>
        <sz val="10"/>
        <color theme="1"/>
        <rFont val="Calibri"/>
      </rPr>
      <t xml:space="preserve">2 Combo1:
</t>
    </r>
    <r>
      <rPr>
        <sz val="10"/>
        <color theme="1"/>
        <rFont val="Calibri"/>
      </rPr>
      <t>Static Banner(1-3): 09/06-11/06; 16/06-18/06
Popup(13h-16h): 09/06; 16/06</t>
    </r>
  </si>
  <si>
    <t>https://drive.google.com/drive/folders/1HI4GUPAcOCIoCyQM5E5uu2td0HhVoT4U</t>
  </si>
  <si>
    <r>
      <rPr>
        <sz val="10"/>
        <color theme="1"/>
        <rFont val="Calibri"/>
      </rPr>
      <t>- Key message:</t>
    </r>
    <r>
      <rPr>
        <b/>
        <sz val="10"/>
        <color theme="1"/>
        <rFont val="Calibri"/>
      </rPr>
      <t xml:space="preserve"> The Alley Mời Bạn Trà Sữa Chỉ 1Đ </t>
    </r>
    <r>
      <rPr>
        <sz val="10"/>
        <color theme="1"/>
        <rFont val="Calibri"/>
      </rPr>
      <t xml:space="preserve">
- Scheme: PS Trà sữa Oolong 1Đ - MBS 99k.
+ Voucher: THEALLEY50 - Code  50k MBS 120K
- Location: Hà Nội
- Timeline: 02/06, 12/06,13/06; 23/06-25/06</t>
    </r>
  </si>
  <si>
    <t>02/06, 12/06,13/06; 23/06-25/06;</t>
  </si>
  <si>
    <r>
      <rPr>
        <b/>
        <sz val="10"/>
        <color theme="1"/>
        <rFont val="Calibri"/>
      </rPr>
      <t xml:space="preserve">2 Combo2:
</t>
    </r>
    <r>
      <rPr>
        <sz val="10"/>
        <color theme="1"/>
        <rFont val="Calibri"/>
      </rPr>
      <t>Static Banner(4): 02/06, 12/06,13/06; 23/06-25/06
Popup(13h-16h): 13/06; 23/05</t>
    </r>
  </si>
  <si>
    <t>https://drive.google.com/drive/folders/1HMs7savMGG-QGlGUKtqZqklklrGrb4gQ</t>
  </si>
  <si>
    <t>a--alley-1d</t>
  </si>
  <si>
    <r>
      <rPr>
        <sz val="10"/>
        <color theme="1"/>
        <rFont val="Calibri"/>
      </rPr>
      <t xml:space="preserve">- Key message: </t>
    </r>
    <r>
      <rPr>
        <b/>
        <sz val="10"/>
        <color theme="1"/>
        <rFont val="Calibri"/>
      </rPr>
      <t>The Alley Khao Trà Sữa Mua 1 Tặng 1 + voucher 50k</t>
    </r>
    <r>
      <rPr>
        <sz val="10"/>
        <color theme="1"/>
        <rFont val="Calibri"/>
      </rPr>
      <t xml:space="preserve">
- Scheme: Mua Size L Trà Sữa Kem Cheese Đường Đen tặng 01 Hồng Trà Sữa size M.
+ Voucher: THEALLEY50 - Code  50k MBS 120K
- Location: Hà Nội
- Timeline: 26/06, 27/06, 30/06</t>
    </r>
  </si>
  <si>
    <t>26/06, 27/06, 30/06</t>
  </si>
  <si>
    <r>
      <rPr>
        <b/>
        <sz val="10"/>
        <color theme="1"/>
        <rFont val="Calibri"/>
      </rPr>
      <t>1 Combo3:</t>
    </r>
    <r>
      <rPr>
        <sz val="10"/>
        <color theme="1"/>
        <rFont val="Calibri"/>
      </rPr>
      <t xml:space="preserve">
Static Banner(6):  26/06, 27/06, 30/06
Popup(13h-16h): 26/06</t>
    </r>
  </si>
  <si>
    <t>https://drive.google.com/drive/folders/1HFqa3Vi-JxMqioRdHJgdtJAeQiN1viKG</t>
  </si>
  <si>
    <t>a-the-alley-1t1</t>
  </si>
  <si>
    <t>Jun.CB1.16</t>
  </si>
  <si>
    <r>
      <rPr>
        <sz val="10"/>
        <color theme="1"/>
        <rFont val="Calibri"/>
      </rPr>
      <t xml:space="preserve">- Key Mess: </t>
    </r>
    <r>
      <rPr>
        <b/>
        <sz val="10"/>
        <color theme="1"/>
        <rFont val="Calibri"/>
      </rPr>
      <t>WINGGO Khao Món 1k + Voucher 25k</t>
    </r>
    <r>
      <rPr>
        <sz val="10"/>
        <color theme="1"/>
        <rFont val="Calibri"/>
      </rPr>
      <t xml:space="preserve">
- Scheme:
+ Giảm món Matcha Milktea - Trà Sữa Matcha về 1K áp dụng đơn tối thiểu 59k
+ Voucher:
WINGGO25 giảm 25k MBS 59k, 400 code/1 ngày
SIEUTIEC40 Giảm 40k MBS 100k
SIEUTIEC50 Giảm 50k MBS 140k
SIEUTIEC70 Giảm 70k MBS 200k
SIEUTIEC99 Giảm 99k MBS 250k
- Location: HN
- Timeline: 16/06 - 18/06</t>
    </r>
  </si>
  <si>
    <t>https://docs.google.com/spreadsheets/d/1Td47j2rDpAa61zQUvASPY-yBqZTT5pUlki2vJpSLu5Y/edit?gid=0#gid=0</t>
  </si>
  <si>
    <t>https://drive.google.com/drive/folders/1hiqt7ykmup2m55HMb1jtja-PtezxKvyy?usp=sharing</t>
  </si>
  <si>
    <t>Pick 3 món trong file( món Matcha ở giữa)</t>
  </si>
  <si>
    <t>Adapt KV 3-5/6 (dòng 975):
- Thay keymess mới
- Thay ảnh món mới</t>
  </si>
  <si>
    <r>
      <rPr>
        <b/>
        <sz val="10"/>
        <color theme="1"/>
        <rFont val="Calibri"/>
      </rPr>
      <t xml:space="preserve">1 Combo 1:
</t>
    </r>
    <r>
      <rPr>
        <sz val="10"/>
        <color theme="1"/>
        <rFont val="Calibri"/>
      </rPr>
      <t>Static banner(1-3): 16/06 - 18/06
Popup(13h-16h): 17/06</t>
    </r>
  </si>
  <si>
    <r>
      <rPr>
        <sz val="10"/>
        <rFont val="Calibri"/>
      </rPr>
      <t xml:space="preserve">Deadline 3/6
</t>
    </r>
    <r>
      <rPr>
        <u/>
        <sz val="10"/>
        <color rgb="FF1155CC"/>
        <rFont val="Calibri"/>
      </rPr>
      <t>https://drive.google.com/drive/u/0/folders/1g2du5U4TB2ZcxThpvkQRR75ZsdtOlesv</t>
    </r>
    <r>
      <rPr>
        <sz val="10"/>
        <rFont val="Calibri"/>
      </rPr>
      <t xml:space="preserve"> </t>
    </r>
  </si>
  <si>
    <t>a-winggo-25</t>
  </si>
  <si>
    <r>
      <rPr>
        <sz val="10"/>
        <color theme="1"/>
        <rFont val="Calibri"/>
      </rPr>
      <t xml:space="preserve">- Key message: </t>
    </r>
    <r>
      <rPr>
        <b/>
        <sz val="10"/>
        <color theme="1"/>
        <rFont val="Calibri"/>
      </rPr>
      <t>GUU CHICKEN KHAO COMBO 120K + VOUCHER 60K</t>
    </r>
    <r>
      <rPr>
        <sz val="10"/>
        <color theme="1"/>
        <rFont val="Calibri"/>
      </rPr>
      <t xml:space="preserve">
- Scheme: 
+ Gạch giá Combo MAI GUU : (02 Cơm Gà Cay Ngọt + 02 Pepsi) về giá 120k
+ Voucher: GUUCHICKEN60 giảm 60k cho đơn từ 120k ( 400 code/ngày )
+ Code cofund: SIEUTIEC99 giảm 99k MBS 250k
- Location: Hà Nội
- Timeline: 10/06 -12/06</t>
    </r>
  </si>
  <si>
    <r>
      <rPr>
        <sz val="10"/>
        <rFont val="Calibri"/>
      </rPr>
      <t xml:space="preserve">Adapt </t>
    </r>
    <r>
      <rPr>
        <u/>
        <sz val="10"/>
        <color rgb="FF1155CC"/>
        <rFont val="Calibri"/>
      </rPr>
      <t>KV cũ</t>
    </r>
    <r>
      <rPr>
        <sz val="10"/>
        <rFont val="Calibri"/>
      </rPr>
      <t xml:space="preserve"> thay key message mới </t>
    </r>
  </si>
  <si>
    <r>
      <rPr>
        <b/>
        <sz val="10"/>
        <color theme="1"/>
        <rFont val="Calibri"/>
      </rPr>
      <t xml:space="preserve">1 Combo3:
</t>
    </r>
    <r>
      <rPr>
        <sz val="10"/>
        <color theme="1"/>
        <rFont val="Calibri"/>
      </rPr>
      <t>Static Banner(6): 10/06 -12/06
Floating(10h-13h): 10/06</t>
    </r>
  </si>
  <si>
    <r>
      <rPr>
        <sz val="10"/>
        <rFont val="Calibri"/>
      </rPr>
      <t xml:space="preserve">Deadline 4/6
</t>
    </r>
    <r>
      <rPr>
        <u/>
        <sz val="10"/>
        <color rgb="FF1155CC"/>
        <rFont val="Calibri"/>
      </rPr>
      <t>https://drive.google.com/drive/u/0/folders/1S3hxjA3R7U6x2upJ6nqAcw9s5c3B-SOj</t>
    </r>
    <r>
      <rPr>
        <sz val="10"/>
        <rFont val="Calibri"/>
      </rPr>
      <t xml:space="preserve"> </t>
    </r>
  </si>
  <si>
    <t>a-guu-chicken-120</t>
  </si>
  <si>
    <r>
      <rPr>
        <sz val="10"/>
        <color theme="1"/>
        <rFont val="Calibri"/>
      </rPr>
      <t xml:space="preserve">- Key message: </t>
    </r>
    <r>
      <rPr>
        <b/>
        <sz val="10"/>
        <color theme="1"/>
        <rFont val="Calibri"/>
      </rPr>
      <t>GUU CHICKEN KHAO COMBO 120K + VOUCHER 60K</t>
    </r>
    <r>
      <rPr>
        <sz val="10"/>
        <color theme="1"/>
        <rFont val="Calibri"/>
      </rPr>
      <t xml:space="preserve">
- Scheme: 
+ Gạch giá Combo MAI GUU : (02 Cơm Gà Cay Ngọt + 02 Pepsi) về giá 120k
+ Voucher: GUUCHICKEN60 giảm 60k cho đơn từ 120k ( 400 code/ngày )
+ Code cofund: SIEUTIEC99 giảm 99k MBS 250k
- Location: Hà Nội
- Timeline: 23/06-25/06</t>
    </r>
  </si>
  <si>
    <t>23/06 - 25/06</t>
  </si>
  <si>
    <t>Chung KV dòng 1069</t>
  </si>
  <si>
    <r>
      <rPr>
        <b/>
        <sz val="10"/>
        <color theme="1"/>
        <rFont val="Calibri"/>
      </rPr>
      <t xml:space="preserve">1 Combo6:
</t>
    </r>
    <r>
      <rPr>
        <sz val="10"/>
        <color theme="1"/>
        <rFont val="Calibri"/>
      </rPr>
      <t>Static Banner(6): 23/06-25/06
SPH(10h-12h): 23/06, 24/06</t>
    </r>
  </si>
  <si>
    <r>
      <rPr>
        <sz val="10"/>
        <rFont val="Calibri"/>
      </rPr>
      <t xml:space="preserve">Deadline 4/6
</t>
    </r>
    <r>
      <rPr>
        <u/>
        <sz val="10"/>
        <color rgb="FF1155CC"/>
        <rFont val="Calibri"/>
      </rPr>
      <t>https://drive.google.com/drive/u/0/folders/1S3hxjA3R7U6x2upJ6nqAcw9s5c3B-SOj</t>
    </r>
    <r>
      <rPr>
        <sz val="10"/>
        <rFont val="Calibri"/>
      </rPr>
      <t xml:space="preserve"> </t>
    </r>
  </si>
  <si>
    <r>
      <rPr>
        <sz val="10"/>
        <color theme="1"/>
        <rFont val="Calibri"/>
      </rPr>
      <t xml:space="preserve">- Key message: </t>
    </r>
    <r>
      <rPr>
        <b/>
        <sz val="10"/>
        <color theme="1"/>
        <rFont val="Calibri"/>
      </rPr>
      <t>Sủi Cảo Ngọc Ý Đồng Giá 40k</t>
    </r>
    <r>
      <rPr>
        <sz val="10"/>
        <color theme="1"/>
        <rFont val="Calibri"/>
      </rPr>
      <t xml:space="preserve">
- Scheme: Gía gốc 73k giảm về 40k, chọn 1 trong 4 món:
Sủi Cảo Chiên 
Sủi Cảo Thập Cẩm 
Sủi Cảo Khô Sốt Dầu Hào
Sủi Cảo
- Location: HCM
- Timeline: 09/06 - 11/06</t>
    </r>
  </si>
  <si>
    <t>09/06 - 11/06</t>
  </si>
  <si>
    <r>
      <rPr>
        <sz val="10"/>
        <rFont val="Calibri"/>
      </rPr>
      <t xml:space="preserve">Adapt </t>
    </r>
    <r>
      <rPr>
        <u/>
        <sz val="10"/>
        <color rgb="FF1155CC"/>
        <rFont val="Calibri"/>
      </rPr>
      <t>KV cũ</t>
    </r>
    <r>
      <rPr>
        <sz val="10"/>
        <rFont val="Calibri"/>
      </rPr>
      <t>: Thay background: keep nền màu xanh lá hiện tại làm chủ đạo, có thể thêm bàn/bục đặt món (tùy ý design thiết kế để làm mới background)</t>
    </r>
  </si>
  <si>
    <r>
      <rPr>
        <b/>
        <sz val="10"/>
        <color theme="1"/>
        <rFont val="Calibri"/>
      </rPr>
      <t xml:space="preserve">1 Combo 8:
</t>
    </r>
    <r>
      <rPr>
        <sz val="10"/>
        <color theme="1"/>
        <rFont val="Calibri"/>
      </rPr>
      <t>Search Placeholder(17h-19h): 09/06, 10/06
Bottom Banner(4-6): 09/06 - 11/06</t>
    </r>
  </si>
  <si>
    <r>
      <rPr>
        <sz val="10"/>
        <rFont val="Calibri"/>
      </rPr>
      <t xml:space="preserve">Deadline 4/6
</t>
    </r>
    <r>
      <rPr>
        <u/>
        <sz val="10"/>
        <color rgb="FF1155CC"/>
        <rFont val="Calibri"/>
      </rPr>
      <t>https://drive.google.com/drive/u/0/folders/1orxRt8YM-bkOvQjgMvGkj0q6V0kqmgQ_</t>
    </r>
    <r>
      <rPr>
        <sz val="10"/>
        <rFont val="Calibri"/>
      </rPr>
      <t xml:space="preserve"> </t>
    </r>
  </si>
  <si>
    <r>
      <rPr>
        <sz val="10"/>
        <color theme="1"/>
        <rFont val="Calibri"/>
      </rPr>
      <t xml:space="preserve">- Key message: </t>
    </r>
    <r>
      <rPr>
        <b/>
        <sz val="10"/>
        <color theme="1"/>
        <rFont val="Calibri"/>
      </rPr>
      <t>Sủi Cảo Ngọc Ý Đồng Giá 40k</t>
    </r>
    <r>
      <rPr>
        <sz val="10"/>
        <color theme="1"/>
        <rFont val="Calibri"/>
      </rPr>
      <t xml:space="preserve">
- Scheme: Gía gốc 73k giảm về 40k, chọn 1 trong 4 món:
Sủi Cảo Chiên 
Sủi Cảo Thập Cẩm 
Sủi Cảo Khô Sốt Dầu Hào
Sủi Cảo
- Location: HCM
- Timeline: 23/06 - 25/06</t>
    </r>
  </si>
  <si>
    <t>Dùng chung KV dòng 1071</t>
  </si>
  <si>
    <r>
      <rPr>
        <b/>
        <sz val="10"/>
        <color theme="1"/>
        <rFont val="Calibri"/>
      </rPr>
      <t xml:space="preserve">1 Combo 9:
</t>
    </r>
    <r>
      <rPr>
        <sz val="10"/>
        <color theme="1"/>
        <rFont val="Calibri"/>
      </rPr>
      <t>Search Placeholder(17h-19h): 23/06, 24/06
Hometop banner(10-12): 23/06 - 25/06</t>
    </r>
  </si>
  <si>
    <r>
      <rPr>
        <sz val="10"/>
        <rFont val="Calibri"/>
      </rPr>
      <t xml:space="preserve">Deadline 4/6
</t>
    </r>
    <r>
      <rPr>
        <u/>
        <sz val="10"/>
        <color rgb="FF1155CC"/>
        <rFont val="Calibri"/>
      </rPr>
      <t>https://drive.google.com/drive/u/0/folders/1orxRt8YM-bkOvQjgMvGkj0q6V0kqmgQ_</t>
    </r>
    <r>
      <rPr>
        <sz val="10"/>
        <rFont val="Calibri"/>
      </rPr>
      <t xml:space="preserve"> </t>
    </r>
  </si>
  <si>
    <r>
      <rPr>
        <sz val="10"/>
        <color theme="1"/>
        <rFont val="Calibri"/>
      </rPr>
      <t xml:space="preserve">- Key message: </t>
    </r>
    <r>
      <rPr>
        <b/>
        <sz val="10"/>
        <color theme="1"/>
        <rFont val="Calibri"/>
      </rPr>
      <t>LaBoong khao trà sữa chỉ 1K</t>
    </r>
    <r>
      <rPr>
        <sz val="10"/>
        <color theme="1"/>
        <rFont val="Calibri"/>
      </rPr>
      <t xml:space="preserve">
- Scheme: PS SKUs về 1K - MBS 99k
+ Voucher: LABOONG40 - Code giảm 40K MBS 99K.
- Location : HN
- Timeline: 12/06-14/06</t>
    </r>
  </si>
  <si>
    <t>12/06-14/06</t>
  </si>
  <si>
    <r>
      <rPr>
        <b/>
        <sz val="10"/>
        <color theme="1"/>
        <rFont val="Calibri"/>
      </rPr>
      <t xml:space="preserve">1 Combo1:
</t>
    </r>
    <r>
      <rPr>
        <sz val="10"/>
        <color theme="1"/>
        <rFont val="Calibri"/>
      </rPr>
      <t>Static Banner(1-3): 12/06-14/06
Popup(13h-16h): 12/06</t>
    </r>
  </si>
  <si>
    <t>a-laboong-tra</t>
  </si>
  <si>
    <r>
      <rPr>
        <sz val="10"/>
        <color theme="1"/>
        <rFont val="Calibri"/>
      </rPr>
      <t xml:space="preserve">- Key message: </t>
    </r>
    <r>
      <rPr>
        <b/>
        <sz val="10"/>
        <color theme="1"/>
        <rFont val="Calibri"/>
      </rPr>
      <t>LaBoong khao trà sữa chỉ 0Đ</t>
    </r>
    <r>
      <rPr>
        <sz val="10"/>
        <color theme="1"/>
        <rFont val="Calibri"/>
      </rPr>
      <t xml:space="preserve">
- Scheme: PS SKUs về 20K.
+ Voucher: LABOONG20 - Code giảm 20K MBS 20K.
- Location : HN
- Timeline: 23/06-28/06</t>
    </r>
  </si>
  <si>
    <t>23/06-28/06</t>
  </si>
  <si>
    <r>
      <rPr>
        <b/>
        <sz val="10"/>
        <color theme="1"/>
        <rFont val="Calibri"/>
      </rPr>
      <t xml:space="preserve">1 Win1:
</t>
    </r>
    <r>
      <rPr>
        <sz val="10"/>
        <color theme="1"/>
        <rFont val="Calibri"/>
      </rPr>
      <t>Search Placeholder(14h-17h): 23/06, 24/06
Hometop banner(7-9): 23/06, 24/06
Static  banner(1-3): 25/06, 26/06
Floating(13h-16h): 28/06
Pop up(13h-16h): 27/06</t>
    </r>
  </si>
  <si>
    <r>
      <rPr>
        <sz val="10"/>
        <color theme="1"/>
        <rFont val="Calibri"/>
      </rPr>
      <t xml:space="preserve">- Key message: </t>
    </r>
    <r>
      <rPr>
        <b/>
        <sz val="10"/>
        <color theme="1"/>
        <rFont val="Calibri"/>
      </rPr>
      <t xml:space="preserve">Đậu Homemade Khao Món - Giảm 40% + Voucher 25k
</t>
    </r>
    <r>
      <rPr>
        <sz val="10"/>
        <color theme="1"/>
        <rFont val="Calibri"/>
      </rPr>
      <t>- Scheme:
+ Bún Homemade 109k giảm còn 65k
+ Combo Bún đậu no nê + Nem chua rán 274k giảm còn 199k
+ HOMEMADE25 Giảm 25k cho đơn 65k
- Location: HCM
- Timeline: 05/06, 07/06, 08/06, 13/06 - 15/06</t>
    </r>
  </si>
  <si>
    <t>05/06, 07/06, 08/06, 13/06 - 15/06</t>
  </si>
  <si>
    <r>
      <rPr>
        <b/>
        <sz val="10"/>
        <color theme="1"/>
        <rFont val="Calibri"/>
      </rPr>
      <t xml:space="preserve">2 Win 3:
</t>
    </r>
    <r>
      <rPr>
        <sz val="10"/>
        <color theme="1"/>
        <rFont val="Calibri"/>
      </rPr>
      <t>Hometop banner(7-9): 05/06, 07/06, 13/06, 14/06
Static banner(1-3): 08/06, 15/06</t>
    </r>
  </si>
  <si>
    <t>https://drive.google.com/drive/folders/1mBGHZknyeTHt1T0lFJU-HP0SPHs5K2NM</t>
  </si>
  <si>
    <t>w3-dau-homemade</t>
  </si>
  <si>
    <r>
      <rPr>
        <sz val="10"/>
        <color theme="1"/>
        <rFont val="Calibri"/>
      </rPr>
      <t xml:space="preserve">- Key message: </t>
    </r>
    <r>
      <rPr>
        <b/>
        <sz val="10"/>
        <color theme="1"/>
        <rFont val="Calibri"/>
      </rPr>
      <t xml:space="preserve">Đậu Homemade Khao Món - Giảm 40% + Voucher 25k
</t>
    </r>
    <r>
      <rPr>
        <sz val="10"/>
        <color theme="1"/>
        <rFont val="Calibri"/>
      </rPr>
      <t>- Scheme:
+ Bún Homemade 109k giảm còn 65k
+ Combo Bún đậu no nê + Nem chua rán 274k giảm còn 199k
+ HOMEMADE25 Giảm 25k cho đơn 65k
- Location: HCM
- Timeline: 07/06, 20/06 - 22/06, 27/06 - 29/06</t>
    </r>
  </si>
  <si>
    <t>07/06, 20/06 - 22/06, 27/06 - 29/06</t>
  </si>
  <si>
    <r>
      <rPr>
        <b/>
        <sz val="10"/>
        <color theme="1"/>
        <rFont val="Calibri"/>
      </rPr>
      <t xml:space="preserve">2 Combo 7:
</t>
    </r>
    <r>
      <rPr>
        <sz val="10"/>
        <color theme="1"/>
        <rFont val="Calibri"/>
      </rPr>
      <t>Search Placeholder(17h-19h): 07/06, 20/06, 22/06, 29/06
Bottom banner(1-3): 20/06 - 22/06, 27/06 - 29/06</t>
    </r>
  </si>
  <si>
    <t>a-dau-homemade-25</t>
  </si>
  <si>
    <t>Jun.24</t>
  </si>
  <si>
    <r>
      <rPr>
        <sz val="10"/>
        <color theme="1"/>
        <rFont val="Calibri"/>
      </rPr>
      <t xml:space="preserve">- Key message: </t>
    </r>
    <r>
      <rPr>
        <b/>
        <sz val="10"/>
        <color theme="1"/>
        <rFont val="Calibri"/>
      </rPr>
      <t>SUNDAY BASIC KHAO HÈ CHỈ 1K + Voucher 50K</t>
    </r>
    <r>
      <rPr>
        <sz val="10"/>
        <color theme="1"/>
        <rFont val="Calibri"/>
      </rPr>
      <t xml:space="preserve">
- Scheme: 
+ Deal 1k - 2k -3k :
1k: Trà Sữa Truyền Thống (M) (20 phần)
2k: Hồng Trà Tắc Bí Đao (XL) (10 phần)
3k: Olong Sữa Rang (M) (10 phần)
MBS 35k, 40 phần/chi nhánh/ngày, Mỗi bill chỉ order 1 món
+ Nhập code SIEUTIEC50, giảm 50k MBS 140k
-Timeline: 24/06 - 28/06
-Location: HCM</t>
    </r>
  </si>
  <si>
    <t>24/06 - 28/06</t>
  </si>
  <si>
    <r>
      <rPr>
        <sz val="10"/>
        <rFont val="Calibri"/>
      </rPr>
      <t xml:space="preserve">Adapt </t>
    </r>
    <r>
      <rPr>
        <u/>
        <sz val="10"/>
        <color rgb="FF1155CC"/>
        <rFont val="Calibri"/>
      </rPr>
      <t>KV Cũ</t>
    </r>
    <r>
      <rPr>
        <sz val="10"/>
        <rFont val="Calibri"/>
      </rPr>
      <t>:
- Thay keymess mới
- Thay background tone hè mát mẻ (cam,vàng,xanh lá)
- Thêm element mùa hè</t>
    </r>
  </si>
  <si>
    <r>
      <rPr>
        <b/>
        <sz val="10"/>
        <color theme="1"/>
        <rFont val="Calibri"/>
      </rPr>
      <t xml:space="preserve">1 Win 2:
</t>
    </r>
    <r>
      <rPr>
        <sz val="10"/>
        <color theme="1"/>
        <rFont val="Calibri"/>
      </rPr>
      <t>Search Placeholder(12h-14h): 25/06, 27/06
Hometop banner(7-9): 24/06, 25/06
Static banner(4): 26/06, 27/06
Pop up(13h-16h): 28/06</t>
    </r>
  </si>
  <si>
    <r>
      <rPr>
        <sz val="10"/>
        <rFont val="Calibri"/>
      </rPr>
      <t xml:space="preserve">Deadline 12/6
</t>
    </r>
    <r>
      <rPr>
        <u/>
        <sz val="10"/>
        <color rgb="FF1155CC"/>
        <rFont val="Calibri"/>
      </rPr>
      <t>https://drive.google.com/drive/u/0/folders/1923CwMZTe-cFC9g-EMU8_bs8GJWJ6s9S</t>
    </r>
    <r>
      <rPr>
        <sz val="10"/>
        <rFont val="Calibri"/>
      </rPr>
      <t xml:space="preserve"> </t>
    </r>
  </si>
  <si>
    <t>w2--sundaybasic</t>
  </si>
  <si>
    <t>Jun.CB2.M1T1</t>
  </si>
  <si>
    <r>
      <rPr>
        <sz val="10"/>
        <color theme="1"/>
        <rFont val="Calibri"/>
      </rPr>
      <t xml:space="preserve">- Key message: </t>
    </r>
    <r>
      <rPr>
        <b/>
        <sz val="10"/>
        <color theme="1"/>
        <rFont val="Calibri"/>
      </rPr>
      <t>SUNDAY BASIC TUNG DEAL
MUA 1 TẶNG 1 + Voucher 50k</t>
    </r>
    <r>
      <rPr>
        <sz val="10"/>
        <color theme="1"/>
        <rFont val="Calibri"/>
      </rPr>
      <t xml:space="preserve">
- Scheme:
Món mua: 01 Trà Sữa Kem Trứng Khè (L)
Món tặng: 01 Trà Sữa Truyền Thống (M)
+ Nhập code SIEUTIEC50, giảm 50k MBS 140k
- Location: Bình Dương, Đồng Nai
- Thời gian: 12/06 - 14/06</t>
    </r>
  </si>
  <si>
    <t>12/06 - 14/06</t>
  </si>
  <si>
    <t>Dùng chung KV gói Win 2 HCM_7-10/6 (dòng 1062)</t>
  </si>
  <si>
    <r>
      <rPr>
        <b/>
        <sz val="10"/>
        <color theme="1"/>
        <rFont val="Calibri"/>
      </rPr>
      <t xml:space="preserve">2 Combo 2 - BD,BH:
</t>
    </r>
    <r>
      <rPr>
        <sz val="10"/>
        <color theme="1"/>
        <rFont val="Calibri"/>
      </rPr>
      <t>Static banner(4): 12/06 - 14/06
Pop up(13h-16h): 13/06</t>
    </r>
  </si>
  <si>
    <r>
      <rPr>
        <sz val="10"/>
        <rFont val="Calibri"/>
      </rPr>
      <t xml:space="preserve">Deadline 30/5
</t>
    </r>
    <r>
      <rPr>
        <u/>
        <sz val="10"/>
        <color rgb="FF1155CC"/>
        <rFont val="Calibri"/>
      </rPr>
      <t>https://drive.google.com/drive/u/0/folders/10vzyw4wFo6hMemtFNRcDaOfLxpqxpwrH</t>
    </r>
    <r>
      <rPr>
        <sz val="10"/>
        <rFont val="Calibri"/>
      </rPr>
      <t xml:space="preserve"> </t>
    </r>
  </si>
  <si>
    <t>a-sundaybs-oth</t>
  </si>
  <si>
    <t>Jun.CB2.1K</t>
  </si>
  <si>
    <r>
      <rPr>
        <sz val="10"/>
        <color theme="1"/>
        <rFont val="Calibri"/>
      </rPr>
      <t xml:space="preserve">- Key message: </t>
    </r>
    <r>
      <rPr>
        <b/>
        <sz val="10"/>
        <color theme="1"/>
        <rFont val="Calibri"/>
      </rPr>
      <t>SUNDAY BASIC KHAO HÈ CHỈ 1K + Voucher 50K</t>
    </r>
    <r>
      <rPr>
        <sz val="10"/>
        <color theme="1"/>
        <rFont val="Calibri"/>
      </rPr>
      <t xml:space="preserve">
- Scheme: 
+ Deal 1k - 2k -3k :
1k: Trà Sữa Truyền Thống (M) (20 phần)
2k: Hồng Trà Tắc Bí Đao (XL) (10 phần)
3k: Olong Sữa Rang (M) (10 phần)
MBS 35k, 40 phần/chi nhánh/ngày, Mỗi bill chỉ order 1 món
+ Nhập code SIEUTIEC50, giảm 50k MBS 140k
- Location: Bình Dương, Đồng Nai
- Timeline: 25/06 - 27/06</t>
    </r>
  </si>
  <si>
    <t>25/06 - 27/06</t>
  </si>
  <si>
    <t>Dùng chung KV gói Win 2 HCM_24-28/6 (dòng 1077)</t>
  </si>
  <si>
    <r>
      <rPr>
        <b/>
        <sz val="10"/>
        <color theme="1"/>
        <rFont val="Calibri"/>
      </rPr>
      <t xml:space="preserve">2 Combo 2 - BD,BH:
</t>
    </r>
    <r>
      <rPr>
        <sz val="10"/>
        <color theme="1"/>
        <rFont val="Calibri"/>
      </rPr>
      <t>Static banner(4): 25/06 - 27/06
Pop up(13h-16h): 26/06</t>
    </r>
  </si>
  <si>
    <r>
      <rPr>
        <sz val="10"/>
        <rFont val="Calibri"/>
      </rPr>
      <t xml:space="preserve">Deadline 12/6
</t>
    </r>
    <r>
      <rPr>
        <u/>
        <sz val="10"/>
        <color rgb="FF1155CC"/>
        <rFont val="Calibri"/>
      </rPr>
      <t>https://drive.google.com/drive/u/0/folders/1923CwMZTe-cFC9g-EMU8_bs8GJWJ6s9S</t>
    </r>
    <r>
      <rPr>
        <sz val="10"/>
        <rFont val="Calibri"/>
      </rPr>
      <t xml:space="preserve"> </t>
    </r>
  </si>
  <si>
    <t>a-sunday-basic-1k</t>
  </si>
  <si>
    <t>Indi 5-6.6</t>
  </si>
  <si>
    <t>Key message: Khao Deal Đậm Đà
Giảm 30% + voucher 50k
Scheme: Giảm 30% các món
- Coconut Dolce Espresso
- Coconut Espresso Frappuccino
Duy nhất 6.6: Độc quyền SPF giảm 30% Trà Bưởi (Hot/ Iced Black Tea with Ruby Grapefruit giá gốc 97k --&gt; 67,9k)
Voucher: 66STARBUCKS40k giảm 40k mbs 150k
66STARBUCKS50K giảm 50k mbs 200k</t>
  </si>
  <si>
    <t>05/06 - 06/06</t>
  </si>
  <si>
    <t>Bottom banner: 05/06
Floating (6h-10h): 05/06</t>
  </si>
  <si>
    <t>https://drive.google.com/drive/folders/1Tt2rlU-wEmsWX7raJ7eFIBghAR73FLSe?usp=sharing</t>
  </si>
  <si>
    <t>sj-starbucks-coffee-30</t>
  </si>
  <si>
    <t>Indi 10-12.6</t>
  </si>
  <si>
    <t>Key message: KHAO DEAL GIẢI NHIỆT HÈ
Giảm 30% + voucher 50k
Scheme: Giảm 30% cho toàn menu Refreshers™
Voucher: STARBUCKSINDI30K giảm 30k mbs 130k
STARBUCKS50BAU giảm 50k mbs 280k
Timeline: 10/06 - 12/06
Location: NW</t>
  </si>
  <si>
    <t>Flash sale banner: 10/06
Hometop banner: 11/06
Story IG SPF: 12/06</t>
  </si>
  <si>
    <t>https://drive.google.com/drive/folders/1_JP2ycIdz9EjYbWHIWeWFqjDbR5Dle0_</t>
  </si>
  <si>
    <t>sj-starbucks--50k</t>
  </si>
  <si>
    <r>
      <rPr>
        <sz val="10"/>
        <color theme="1"/>
        <rFont val="Calibri"/>
      </rPr>
      <t xml:space="preserve">- Key Mess: </t>
    </r>
    <r>
      <rPr>
        <b/>
        <sz val="10"/>
        <color theme="1"/>
        <rFont val="Calibri"/>
      </rPr>
      <t>ReViet Juice Khao Nước Ép Chỉ 1k + Voucher 40k</t>
    </r>
    <r>
      <rPr>
        <sz val="10"/>
        <color theme="1"/>
        <rFont val="Calibri"/>
      </rPr>
      <t xml:space="preserve">
- Scheme: ReViet Juice - Tặng món 1K + Voucher giảm 40k
+ List món giảm về 1k:
Nước Ép Cam Thơm
Nước Ép Dưa Hấu
Nước Ép Cam Dâu
Giới hạn mỗi khách hàng chỉ mua được 1 trong 3 món giá 1k, cho giá trị đơn từ 20k
+ Nhập Code:
REVIET40 giảm 40k cho đơn 80k
SIEUTIEC20 giảm 20k cho đơn 50k 
SIEUTIEC30 giảm thêm 30k đơn 70k 
SIEUTIEC40 giảm thêm 40k đơn 100k 
- Location: HCM
- Timeline: 24/06 - 26/06</t>
    </r>
  </si>
  <si>
    <t>24/06 - 26/06</t>
  </si>
  <si>
    <t>Pick món: Dưa Hấu, Cam Dâu, Cam Thơm</t>
  </si>
  <si>
    <r>
      <rPr>
        <b/>
        <sz val="10"/>
        <color theme="1"/>
        <rFont val="Calibri"/>
      </rPr>
      <t xml:space="preserve">1 Combo 1:
</t>
    </r>
    <r>
      <rPr>
        <sz val="10"/>
        <color theme="1"/>
        <rFont val="Calibri"/>
      </rPr>
      <t>Static banner(1-3): 24/06 - 26/06
Pop up(13h-16h): 25/06</t>
    </r>
  </si>
  <si>
    <r>
      <rPr>
        <sz val="10"/>
        <rFont val="Calibri"/>
      </rPr>
      <t xml:space="preserve">Deadline 12/6
</t>
    </r>
    <r>
      <rPr>
        <u/>
        <sz val="10"/>
        <color rgb="FF1155CC"/>
        <rFont val="Calibri"/>
      </rPr>
      <t>https://drive.google.com/drive/u/0/folders/1TLHQty5CH_ibuT7t1nVlfPZ_6R-ZTHK9</t>
    </r>
    <r>
      <rPr>
        <sz val="10"/>
        <rFont val="Calibri"/>
      </rPr>
      <t xml:space="preserve"> </t>
    </r>
  </si>
  <si>
    <r>
      <rPr>
        <sz val="10"/>
        <color theme="1"/>
        <rFont val="Calibri"/>
      </rPr>
      <t xml:space="preserve">- Key message: </t>
    </r>
    <r>
      <rPr>
        <b/>
        <sz val="10"/>
        <color theme="1"/>
        <rFont val="Calibri"/>
      </rPr>
      <t>Cái Lò Nướng Khao Tiệc Bánh - Giảm 15%</t>
    </r>
    <r>
      <rPr>
        <sz val="10"/>
        <color theme="1"/>
        <rFont val="Calibri"/>
      </rPr>
      <t xml:space="preserve">
- Scheme: BST Sweetin Giảm 15%
- Location: HCM
- Timeline: 18/06 - 23/06</t>
    </r>
  </si>
  <si>
    <t>18/06 - 23/06</t>
  </si>
  <si>
    <t>- Tone màu chủ đạo xanh lá theo logo của brand
- Logo tách nền</t>
  </si>
  <si>
    <t>Pick 3-4 sản phẩm tuỳ ý trong file</t>
  </si>
  <si>
    <t>Thêm các element liên quan tới bánh</t>
  </si>
  <si>
    <r>
      <rPr>
        <b/>
        <sz val="10"/>
        <color theme="1"/>
        <rFont val="Calibri"/>
      </rPr>
      <t xml:space="preserve">1 Win 1:
</t>
    </r>
    <r>
      <rPr>
        <sz val="10"/>
        <color theme="1"/>
        <rFont val="Calibri"/>
      </rPr>
      <t>Search Placeholder(17h-19h): 18/06, 19/06
Hometop banner(7-9): 20/06, 21/06
Static banner(1-3): 22/06, 23/06
Floating(16h-19h): 23/06
Popup(16h-19h): 18/06</t>
    </r>
  </si>
  <si>
    <r>
      <rPr>
        <sz val="10"/>
        <rFont val="Calibri"/>
      </rPr>
      <t xml:space="preserve">Deadline 6/6
</t>
    </r>
    <r>
      <rPr>
        <u/>
        <sz val="10"/>
        <color rgb="FF1155CC"/>
        <rFont val="Calibri"/>
      </rPr>
      <t>https://drive.google.com/drive/u/0/folders/16kJpRtVaEQ0C-hGMlAOPpKB5GDw6sHwZ</t>
    </r>
    <r>
      <rPr>
        <sz val="10"/>
        <rFont val="Calibri"/>
      </rPr>
      <t xml:space="preserve"> </t>
    </r>
  </si>
  <si>
    <r>
      <rPr>
        <sz val="10"/>
        <color theme="1"/>
        <rFont val="Calibri"/>
      </rPr>
      <t xml:space="preserve">- Key message: </t>
    </r>
    <r>
      <rPr>
        <b/>
        <sz val="10"/>
        <color theme="1"/>
        <rFont val="Calibri"/>
      </rPr>
      <t>Cái Lò Nướng Khao Tiệc Bánh - Giảm 15%</t>
    </r>
    <r>
      <rPr>
        <sz val="10"/>
        <color theme="1"/>
        <rFont val="Calibri"/>
      </rPr>
      <t xml:space="preserve">
- Scheme: BST Sweetin Giảm 15%
- Location: HCM
- Timeline: 24/06 - 27/06</t>
    </r>
  </si>
  <si>
    <t>24/06 - 27/06</t>
  </si>
  <si>
    <t>Dùng chung KV dòng 1083</t>
  </si>
  <si>
    <r>
      <rPr>
        <b/>
        <sz val="10"/>
        <color theme="1"/>
        <rFont val="Calibri"/>
      </rPr>
      <t xml:space="preserve">1 Win 4:
</t>
    </r>
    <r>
      <rPr>
        <sz val="10"/>
        <color theme="1"/>
        <rFont val="Calibri"/>
      </rPr>
      <t>Search Placeholder(17h-19h): 26/06
Search Placeholder(19h-22h): 27/06
Hometop banner(10-12): 24/06, 25/06
Static banner(5): 25/06, 26/06</t>
    </r>
  </si>
  <si>
    <r>
      <rPr>
        <sz val="10"/>
        <rFont val="Calibri"/>
      </rPr>
      <t xml:space="preserve">Deadline 6/6
</t>
    </r>
    <r>
      <rPr>
        <u/>
        <sz val="10"/>
        <color rgb="FF1155CC"/>
        <rFont val="Calibri"/>
      </rPr>
      <t>https://drive.google.com/drive/u/0/folders/16kJpRtVaEQ0C-hGMlAOPpKB5GDw6sHwZ</t>
    </r>
    <r>
      <rPr>
        <sz val="10"/>
        <rFont val="Calibri"/>
      </rPr>
      <t xml:space="preserve"> </t>
    </r>
  </si>
  <si>
    <t>w4-cai-lo-nuong-15</t>
  </si>
  <si>
    <t>Expansion T5</t>
  </si>
  <si>
    <t>Key mess: Khao món 1Đ + voucher 50k
Scheme: 1Đ mbs 79k các món:
Trà Sen Vàng (Củ năng)
Trà Thanh Đào
PhinDi Hạnh Nhân
Trà Thạch Đào
Bánh mì que
Bánh Croissant Highlands 55gr
Voucher: 
HIGHLANDSXINCHAO giảm 50% cap 25k
HIGHLANDS50A giảm 50k mbs 120k
Location: Quảng Bình, Quảng Ngãi, Bắc Giang
Timeline:
28/05 - 30/05</t>
  </si>
  <si>
    <t>https://docs.google.com/spreadsheets/d/1BOQfqkVFuxa4EAeIqikLNGVs0M3v_AGu998ko9SsEeo/edit?gid=628497071#gid=628497071&amp;range=A1:A9</t>
  </si>
  <si>
    <t>sj-highlands-exp</t>
  </si>
  <si>
    <r>
      <rPr>
        <sz val="10"/>
        <rFont val="Calibri"/>
      </rPr>
      <t xml:space="preserve">Cơm xá xíu: </t>
    </r>
    <r>
      <rPr>
        <u/>
        <sz val="10"/>
        <color rgb="FF1155CC"/>
        <rFont val="Calibri"/>
      </rPr>
      <t xml:space="preserve">https://drive.google.com/drive/folders/1QVa56E8kKntZEevlqjQ6QGwIImK4p43y
</t>
    </r>
    <r>
      <rPr>
        <sz val="10"/>
        <rFont val="Calibri"/>
      </rPr>
      <t xml:space="preserve">Cơm thố đặc biệt </t>
    </r>
    <r>
      <rPr>
        <u/>
        <sz val="10"/>
        <color rgb="FF1155CC"/>
        <rFont val="Calibri"/>
      </rPr>
      <t xml:space="preserve">https://drive.google.com/drive/folders/1rfJRc5NojFcy1pWKc8zssJ1Y6ZOZVZ-r
</t>
    </r>
    <r>
      <rPr>
        <sz val="10"/>
        <rFont val="Calibri"/>
      </rPr>
      <t xml:space="preserve">Món thêm: </t>
    </r>
    <r>
      <rPr>
        <u/>
        <sz val="10"/>
        <color rgb="FF1155CC"/>
        <rFont val="Calibri"/>
      </rPr>
      <t>https://drive.google.com/drive/folders/10zmeKEmnAW8TeCTurvAGuiyM_Aehbbfe</t>
    </r>
  </si>
  <si>
    <t>sj-anh-nguyen-50</t>
  </si>
  <si>
    <r>
      <rPr>
        <sz val="10"/>
        <color theme="1"/>
        <rFont val="Calibri"/>
      </rPr>
      <t xml:space="preserve">ĐỘC QUYỀN - KFC KHAO TIỆC 
</t>
    </r>
    <r>
      <rPr>
        <sz val="10"/>
        <color rgb="FFFF0000"/>
        <rFont val="Calibri"/>
      </rPr>
      <t>COMBO</t>
    </r>
    <r>
      <rPr>
        <sz val="10"/>
        <color theme="1"/>
        <rFont val="Calibri"/>
      </rPr>
      <t xml:space="preserve"> 122.000 ĐỒNG + Voucher 70k KFC70K 70K MBS 259K
3 miếng Gà + 1 Khoai Tây Chiên (Vừa) + 2 ly Pepsi (M)  Giá gốc 154K giảm còn 122K</t>
    </r>
  </si>
  <si>
    <t>5-6/6</t>
  </si>
  <si>
    <t>https://docs.google.com/spreadsheets/d/1xvfgBHdySyJfYR7pIAs1ab2xZjGdGWlo/edit?gid=1773673233#gid=1773673233</t>
  </si>
  <si>
    <r>
      <rPr>
        <sz val="10"/>
        <rFont val="Calibri"/>
      </rPr>
      <t xml:space="preserve">6/5 </t>
    </r>
    <r>
      <rPr>
        <u/>
        <sz val="10"/>
        <color rgb="FF1155CC"/>
        <rFont val="Calibri"/>
      </rPr>
      <t>https://drive.google.com/drive/u/0/folders/11pW-PxOcy4-xINuXhlNIu6BCzAlCWvOg</t>
    </r>
  </si>
  <si>
    <t>sj-kfc-combo122</t>
  </si>
  <si>
    <t xml:space="preserve">
KFC KHAO DEAL HÈ GIẢM 50K
KFC50K  50k MBS 189k</t>
  </si>
  <si>
    <t xml:space="preserve"> https://drive.google.com/drive/u/0/folders/1CXSWKoj4Ill9U1Nldhk57ojoQqcEeRzb</t>
  </si>
  <si>
    <t>sj-deal-kfc</t>
  </si>
  <si>
    <t>69k</t>
  </si>
  <si>
    <t>HÀO HÈ CỰC CHẤT - KFC KHAO 5 MÓN CHỈ 69.000 ĐỒNG
"3 Hot Wings + 1 Khoai tây chiên (vừa) + 1 Pepsi (Vừa)
Giá gốc 88k giảm còn 69k"</t>
  </si>
  <si>
    <t>1-8/6</t>
  </si>
  <si>
    <t>sj-kfc-69k</t>
  </si>
  <si>
    <t>Giảm 50k</t>
  </si>
  <si>
    <t>KFC KHAO DEAL HÈ GIẢM 50K
4 miếng Gà + 2 ly Pepsi (L) Gía gốc 179k giảm còn 146k
KFC50K  50k MBS 189k
Kfc70k cap 70k mbs 259k</t>
  </si>
  <si>
    <t>11-26/6</t>
  </si>
  <si>
    <t>sj-combo-kfc</t>
  </si>
  <si>
    <t>Lotteria Khao hè rực rỡ - Combo 59k + Voucher 70k
"- Scheme: 
+ ƯU ĐÃI 1        
Gà bơ tỏi + Mì ý + Pepsi (M) 
Giá gốc: 88.000 giảm còn 59,000
+ ƯU ĐÃI 2        
2 Gà rán + Mì ý + 2 Pepsi (M)
Giá gốc: 133.000 giảm còn 95,000
LOTTERIA70 70K MBS 329K</t>
  </si>
  <si>
    <r>
      <rPr>
        <sz val="10"/>
        <rFont val="Calibri"/>
      </rPr>
      <t xml:space="preserve">6/6 </t>
    </r>
    <r>
      <rPr>
        <u/>
        <sz val="10"/>
        <color rgb="FF1155CC"/>
        <rFont val="Calibri"/>
      </rPr>
      <t>https://drive.google.com/drive/u/0/folders/1wlCUMqSF8L9QFTsaZS1vIxwpoy48qaey</t>
    </r>
  </si>
  <si>
    <t>sj-lotteria-59k</t>
  </si>
  <si>
    <r>
      <rPr>
        <sz val="10"/>
        <color theme="1"/>
        <rFont val="Calibri"/>
      </rPr>
      <t xml:space="preserve">- Key message: </t>
    </r>
    <r>
      <rPr>
        <b/>
        <sz val="10"/>
        <color theme="1"/>
        <rFont val="Calibri"/>
      </rPr>
      <t>Bối Bakery Khao Bánh Mới</t>
    </r>
    <r>
      <rPr>
        <sz val="10"/>
        <color theme="1"/>
        <rFont val="Calibri"/>
      </rPr>
      <t xml:space="preserve"> - </t>
    </r>
    <r>
      <rPr>
        <b/>
        <sz val="10"/>
        <color theme="1"/>
        <rFont val="Calibri"/>
      </rPr>
      <t>Giảm 25% + Voucher 40k</t>
    </r>
    <r>
      <rPr>
        <sz val="10"/>
        <color theme="1"/>
        <rFont val="Calibri"/>
      </rPr>
      <t xml:space="preserve">
- Scheme: 
+ Tiramisu olong nhài nhãn 105k -&gt; 78k
+ Nhập Code:
SIEUTIEC40 giảm 40k cho đơn 100k 
SIEUTIEC50 giảm 50k đơn 140k 
SIEUTIEC70 giảm 70k cho đơn 200k
- Location: HCM
- Timeline: 19/06 - 21/06</t>
    </r>
  </si>
  <si>
    <t>19/06 - 21/06</t>
  </si>
  <si>
    <t>Pick món:
+ Tiramisu olong nhài nhãn
+ Tiramisu xoài</t>
  </si>
  <si>
    <t>Tuỳ ý design, làm nổi bật sản phẩm</t>
  </si>
  <si>
    <r>
      <rPr>
        <b/>
        <sz val="10"/>
        <color theme="1"/>
        <rFont val="Calibri"/>
      </rPr>
      <t xml:space="preserve">1 Combo 3:
</t>
    </r>
    <r>
      <rPr>
        <sz val="10"/>
        <color theme="1"/>
        <rFont val="Calibri"/>
      </rPr>
      <t>Static banner(6): 19/06 - 21/06
Pop up(16h-19h): 20/06</t>
    </r>
  </si>
  <si>
    <r>
      <rPr>
        <sz val="10"/>
        <rFont val="Calibri"/>
      </rPr>
      <t xml:space="preserve">Deadline 9/6
</t>
    </r>
    <r>
      <rPr>
        <u/>
        <sz val="10"/>
        <color rgb="FF1155CC"/>
        <rFont val="Calibri"/>
      </rPr>
      <t>https://drive.google.com/drive/u/0/folders/1IY3h9V2ZRjAx-dxtY5wTa0rLCBtJ_UUC</t>
    </r>
    <r>
      <rPr>
        <sz val="10"/>
        <rFont val="Calibri"/>
      </rPr>
      <t xml:space="preserve"> </t>
    </r>
  </si>
  <si>
    <r>
      <rPr>
        <sz val="10"/>
        <color theme="1"/>
        <rFont val="Calibri"/>
      </rPr>
      <t xml:space="preserve">- Keymess: </t>
    </r>
    <r>
      <rPr>
        <b/>
        <sz val="10"/>
        <color theme="1"/>
        <rFont val="Calibri"/>
      </rPr>
      <t>KFC KHAO DEAL HÈ GIẢM 50K</t>
    </r>
    <r>
      <rPr>
        <sz val="10"/>
        <color theme="1"/>
        <rFont val="Calibri"/>
      </rPr>
      <t xml:space="preserve">
- Scheme:
Nhập mã: KFC50K Giảm 50k MBS 189k
- Location: TP. HCM, Cần Thơ, Vũng Tàu, Đồng Nai, Bình Dương, Hà Nội, Bắc Ninh, Nghệ An, Hải Phòng, Thái Nguyên, Quảng Ninh, Đà Nẵng, Lâm Đồng, Khánh Hoà, Quảng Nam, Huế,Thanh Hóa, Buôn Mê Thuột, Bình Định, Quy Nhơn, Long An, An Giang, Nam Định, Hải Dương, Phú Yên, Kiên Giang, Cà Mau, Bến Tre
- Timeline: 07/06, 08/06, 11/06, 12/06, 15/06, 23/06, 26/06, 30/06</t>
    </r>
  </si>
  <si>
    <t>07/06, 08/06, 11/06, 12/06, 15/06, 23/06, 26/06, 30/06</t>
  </si>
  <si>
    <r>
      <rPr>
        <b/>
        <sz val="10"/>
        <color theme="1"/>
        <rFont val="Calibri"/>
      </rPr>
      <t>2 Combo 1 NW:</t>
    </r>
    <r>
      <rPr>
        <sz val="10"/>
        <color theme="1"/>
        <rFont val="Calibri"/>
      </rPr>
      <t xml:space="preserve">
Static banner(1-3): 07/06, 08/06, 23/06, 26/06, 30/06
Static banner(5): 15/06
Floating(16h-19h): 07/06, 30/06</t>
    </r>
  </si>
  <si>
    <r>
      <rPr>
        <b/>
        <sz val="10"/>
        <color theme="1"/>
        <rFont val="Calibri"/>
      </rPr>
      <t xml:space="preserve">2 Combo 1 NW:
</t>
    </r>
    <r>
      <rPr>
        <sz val="10"/>
        <color theme="1"/>
        <rFont val="Calibri"/>
      </rPr>
      <t>Static banner(1-3): 07/06, 08/06, 15/06, 23/06, 26/06, 30/06
Floating(16h-19h): 07/06, 30/06</t>
    </r>
  </si>
  <si>
    <r>
      <rPr>
        <b/>
        <sz val="10"/>
        <color theme="1"/>
        <rFont val="Calibri"/>
      </rPr>
      <t xml:space="preserve">2 Combo 1 NW:
</t>
    </r>
    <r>
      <rPr>
        <sz val="10"/>
        <color theme="1"/>
        <rFont val="Calibri"/>
      </rPr>
      <t>Static banner(1-3): 07/06, 08/06, 15/06, 23/06, 26/06, 30/06
Floating(16h-19h): 07/06, 30/06</t>
    </r>
  </si>
  <si>
    <r>
      <rPr>
        <b/>
        <sz val="10"/>
        <color theme="1"/>
        <rFont val="Calibri"/>
      </rPr>
      <t xml:space="preserve">2 Combo 1 NW:
</t>
    </r>
    <r>
      <rPr>
        <sz val="10"/>
        <color theme="1"/>
        <rFont val="Calibri"/>
      </rPr>
      <t>Static banner(1-3): 11/06, 12/06, 15/06, 23/06, 26/06, 30/06
Floating(16h-19h): 12/06, 30/06</t>
    </r>
  </si>
  <si>
    <t>a--kfc</t>
  </si>
  <si>
    <r>
      <rPr>
        <sz val="10"/>
        <color theme="1"/>
        <rFont val="Calibri"/>
      </rPr>
      <t xml:space="preserve">- Keymess: </t>
    </r>
    <r>
      <rPr>
        <b/>
        <sz val="10"/>
        <color theme="1"/>
        <rFont val="Calibri"/>
      </rPr>
      <t>KFC KHAO DEAL HÈ GIẢM 50K</t>
    </r>
    <r>
      <rPr>
        <sz val="10"/>
        <color theme="1"/>
        <rFont val="Calibri"/>
      </rPr>
      <t xml:space="preserve">
- Scheme:
Nhập mã: KFC50K Giảm 50k MBS 189k
- Location: TP. HCM, Cần Thơ, Vũng Tàu, Đồng Nai, Bình Dương, Hà Nội, Bắc Ninh, Nghệ An, Hải Phòng, Thái Nguyên, Quảng Ninh, Đà Nẵng, Lâm Đồng, Khánh Hoà, Quảng Nam, Huế,Thanh Hóa, Buôn Mê Thuột, Bình Định, Quy Nhơn, Long An, An Giang, Nam Định, Hải Dương, Phú Yên, Kiên Giang, Cà Mau, Bến Tre
- Timeline Floating lẻ: 07/06, 09/06, 12/06
- Timeline Popup lẻ: 23/06 - 26/06</t>
    </r>
  </si>
  <si>
    <t>07/06, 09/06, 12/06, 23/06 - 26/06</t>
  </si>
  <si>
    <r>
      <rPr>
        <b/>
        <sz val="10"/>
        <color theme="1"/>
        <rFont val="Calibri"/>
      </rPr>
      <t xml:space="preserve">2 Floating + 2 Popup lẻ:
</t>
    </r>
    <r>
      <rPr>
        <sz val="10"/>
        <color theme="1"/>
        <rFont val="Calibri"/>
      </rPr>
      <t>Floating(16h-19h): 09/06, 12/06
Pop up(16h-19h): 23/06, 25/06</t>
    </r>
  </si>
  <si>
    <r>
      <rPr>
        <b/>
        <sz val="10"/>
        <color theme="1"/>
        <rFont val="Calibri"/>
      </rPr>
      <t xml:space="preserve">2 Floating + 2 Popup lẻ:
</t>
    </r>
    <r>
      <rPr>
        <sz val="10"/>
        <color theme="1"/>
        <rFont val="Calibri"/>
      </rPr>
      <t>Floating(16h-19h): 09/06, 12/06
Pop up(16h-19h): 23/06, 25/06</t>
    </r>
  </si>
  <si>
    <r>
      <rPr>
        <b/>
        <sz val="10"/>
        <color theme="1"/>
        <rFont val="Calibri"/>
      </rPr>
      <t xml:space="preserve">2 Floating + 2 Popup lẻ:
</t>
    </r>
    <r>
      <rPr>
        <sz val="10"/>
        <color theme="1"/>
        <rFont val="Calibri"/>
      </rPr>
      <t>Floating(16h-19h): 09/06, 12/06
Pop up(16h-19h): 23/06, 25/06</t>
    </r>
  </si>
  <si>
    <r>
      <rPr>
        <b/>
        <sz val="10"/>
        <color theme="1"/>
        <rFont val="Calibri"/>
      </rPr>
      <t xml:space="preserve">2 Floating + 2 Popup lẻ:
</t>
    </r>
    <r>
      <rPr>
        <sz val="10"/>
        <color theme="1"/>
        <rFont val="Calibri"/>
      </rPr>
      <t>Floating(16h-19h): 07/06, 09/06
Pop up(16h-19h): 24/06, 26/06</t>
    </r>
  </si>
  <si>
    <t>a--kfc-50</t>
  </si>
  <si>
    <t>Jun.CB1.1Đ</t>
  </si>
  <si>
    <r>
      <rPr>
        <sz val="10"/>
        <color theme="1"/>
        <rFont val="Calibri"/>
      </rPr>
      <t xml:space="preserve">- Key message: </t>
    </r>
    <r>
      <rPr>
        <b/>
        <sz val="10"/>
        <color theme="1"/>
        <rFont val="Calibri"/>
      </rPr>
      <t xml:space="preserve">Ding Tea Khao Deal Chỉ 1Đ + Voucher 30k </t>
    </r>
    <r>
      <rPr>
        <sz val="10"/>
        <color theme="1"/>
        <rFont val="Calibri"/>
      </rPr>
      <t xml:space="preserve">
- Scheme:
+ Giảm món best seller về 1đ cho đơn từ 69K     
+ Voucher DingTea30 giảm 30k cho đơn từ 80K
- Timeline: 10/06, 12/06, 13/06
- Location: Hà Nội</t>
    </r>
  </si>
  <si>
    <t>10/06, 12/06, 13/06</t>
  </si>
  <si>
    <r>
      <rPr>
        <sz val="10"/>
        <rFont val="Calibri"/>
      </rPr>
      <t xml:space="preserve">
Adapt </t>
    </r>
    <r>
      <rPr>
        <u/>
        <sz val="10"/>
        <color rgb="FF1155CC"/>
        <rFont val="Calibri"/>
      </rPr>
      <t>KV Cũ</t>
    </r>
    <r>
      <rPr>
        <sz val="10"/>
        <rFont val="Calibri"/>
      </rPr>
      <t>:
+ Thay Keymess mới
+ Thêm 1 vài element như sóng biển, mặt trời so với KV cũ</t>
    </r>
  </si>
  <si>
    <r>
      <rPr>
        <b/>
        <sz val="10"/>
        <color theme="1"/>
        <rFont val="Calibri"/>
      </rPr>
      <t xml:space="preserve">1 Combo 1:
</t>
    </r>
    <r>
      <rPr>
        <sz val="10"/>
        <color theme="1"/>
        <rFont val="Calibri"/>
      </rPr>
      <t>Static banner(1-3): 10/06, 12/06, 13/06
Pop up(13h-16h): 10/06</t>
    </r>
  </si>
  <si>
    <r>
      <rPr>
        <sz val="10"/>
        <rFont val="Calibri"/>
      </rPr>
      <t xml:space="preserve">Deadline 3/6
</t>
    </r>
    <r>
      <rPr>
        <u/>
        <sz val="10"/>
        <color rgb="FF1155CC"/>
        <rFont val="Calibri"/>
      </rPr>
      <t>https://drive.google.com/drive/u/0/folders/1r67Lau7Cb45HmEDwfvbyX-yztDuSaclF</t>
    </r>
    <r>
      <rPr>
        <sz val="10"/>
        <rFont val="Calibri"/>
      </rPr>
      <t xml:space="preserve"> </t>
    </r>
  </si>
  <si>
    <t>a-dingtea</t>
  </si>
  <si>
    <t>Jun.CB1.M1T1</t>
  </si>
  <si>
    <r>
      <rPr>
        <sz val="10"/>
        <color theme="1"/>
        <rFont val="Calibri"/>
      </rPr>
      <t xml:space="preserve">- Key message: </t>
    </r>
    <r>
      <rPr>
        <b/>
        <sz val="10"/>
        <color theme="1"/>
        <rFont val="Calibri"/>
      </rPr>
      <t xml:space="preserve">Ding Tea Khao Mua 1 Tặng 1 + Voucher 30k </t>
    </r>
    <r>
      <rPr>
        <sz val="10"/>
        <color theme="1"/>
        <rFont val="Calibri"/>
      </rPr>
      <t xml:space="preserve">
- Scheme: 
+ Mua 1 Nhài Sữa tặng 1 Hồng Trà Sữa
+ Voucher DingTea30 giảm 30k cho đơn từ 80K
- Timeline: 24/06, 26/06, 27/06
- Location: Hà Nội</t>
    </r>
  </si>
  <si>
    <t>24/06, 26/06, 27/06</t>
  </si>
  <si>
    <t>Adapt KV 10-13/6:
+ Thay Keymess mới</t>
  </si>
  <si>
    <r>
      <rPr>
        <b/>
        <sz val="10"/>
        <color theme="1"/>
        <rFont val="Calibri"/>
      </rPr>
      <t xml:space="preserve">1 Combo 1:
</t>
    </r>
    <r>
      <rPr>
        <sz val="10"/>
        <color theme="1"/>
        <rFont val="Calibri"/>
      </rPr>
      <t>Static banner(1-3): 24/06, 26/06, 27/06
Pop up(13h-16h): 24/06</t>
    </r>
  </si>
  <si>
    <r>
      <rPr>
        <sz val="10"/>
        <rFont val="Calibri"/>
      </rPr>
      <t xml:space="preserve">Deadline 12/6
</t>
    </r>
    <r>
      <rPr>
        <u/>
        <sz val="10"/>
        <color rgb="FF1155CC"/>
        <rFont val="Calibri"/>
      </rPr>
      <t>https://drive.google.com/drive/u/0/folders/1MobHdJ3NwPm3ZIioY9q4UqjITX1CkmDl</t>
    </r>
    <r>
      <rPr>
        <sz val="10"/>
        <rFont val="Calibri"/>
      </rPr>
      <t xml:space="preserve"> </t>
    </r>
  </si>
  <si>
    <r>
      <rPr>
        <sz val="10"/>
        <color theme="1"/>
        <rFont val="Calibri"/>
      </rPr>
      <t xml:space="preserve">- Key Mess: </t>
    </r>
    <r>
      <rPr>
        <b/>
        <sz val="10"/>
        <color theme="1"/>
        <rFont val="Calibri"/>
      </rPr>
      <t xml:space="preserve">Có Ultimate SaviY Ăn ngay chờ chi Giảm 50k cho đơn từ 150k 
</t>
    </r>
    <r>
      <rPr>
        <sz val="10"/>
        <color theme="1"/>
        <rFont val="Calibri"/>
      </rPr>
      <t>- Scheme: 
+ Giảm 50k cho đơn từ 150k với thẻ Tín dụng VietinBank JCB Ultimate SaviY
+ Code name: VIETINJCB50K
- Timeline: 1/06/2025- 31/08/2025
- Location: Nationwide</t>
    </r>
  </si>
  <si>
    <t>1/06/2025- 31/08/2025</t>
  </si>
  <si>
    <t>Pop up (6h-10h) : 01/06 
Search banner: 01/06
Hometop banner(7-9) : 02/06 
Hometop banner(10-12) : 07/06 
On going Order banner new: 14/06
SPF - Facebook Post 7h: 13/06</t>
  </si>
  <si>
    <t>VTB JCB adapt design</t>
  </si>
  <si>
    <r>
      <rPr>
        <u/>
        <sz val="10"/>
        <color rgb="FF1155CC"/>
        <rFont val="Calibri"/>
      </rPr>
      <t>https://shopee.vn/m/VTBJCB-June25-SPF</t>
    </r>
    <r>
      <rPr>
        <sz val="10"/>
        <rFont val="Calibri"/>
      </rPr>
      <t xml:space="preserve">     
</t>
    </r>
    <r>
      <rPr>
        <u/>
        <sz val="10"/>
        <color rgb="FF1155CC"/>
        <rFont val="Calibri"/>
      </rPr>
      <t>https://shopee.vn/m/VTBJCB-June25-SP</t>
    </r>
  </si>
  <si>
    <r>
      <rPr>
        <sz val="10"/>
        <color theme="1"/>
        <rFont val="Calibri"/>
      </rPr>
      <t xml:space="preserve">- Key Message: </t>
    </r>
    <r>
      <rPr>
        <b/>
        <sz val="10"/>
        <color theme="1"/>
        <rFont val="Calibri"/>
      </rPr>
      <t>AZ Tặng bạn deal 10K + Voucher 40K</t>
    </r>
    <r>
      <rPr>
        <sz val="10"/>
        <color theme="1"/>
        <rFont val="Calibri"/>
      </rPr>
      <t xml:space="preserve">
- Scheme: Trà sữa Milo Dầm AZ chỉ 10k + Voucher giảm 40k
+ List món giảm về 10k. Giới hạn mỗi khách hàng chỉ mua được 1 trong 5 món giá 10K:
Trà Ổi Hồng (size L)
Trà Thái Tắc Hạt Đào (Size L)
Trà Sữa Phô Mai Tươi (size M)
Trà Sữa Olong Phô Mai Mặn (size M)
Milo Dầm Kem Trứng (size M)
+ Nhập Code:
SIEUTIEC20 giảm 20k cho đơn 50k
SIEUTIEC30 giảm thêm 30k đơn 70k
SIEUTIEC40 giảm thêm 40k đơn 100k
- Location: HCM
- Timeline: 07/06 - 09/06</t>
    </r>
  </si>
  <si>
    <t xml:space="preserve">Dùng KV Cũ
</t>
  </si>
  <si>
    <r>
      <rPr>
        <b/>
        <sz val="10"/>
        <color theme="1"/>
        <rFont val="Calibri"/>
      </rPr>
      <t xml:space="preserve">1 Combo 2:
</t>
    </r>
    <r>
      <rPr>
        <sz val="10"/>
        <color theme="1"/>
        <rFont val="Calibri"/>
      </rPr>
      <t>Bottom Banner(1-3): 07/06 - 09/06
Popup(13h-16h): 07/06</t>
    </r>
  </si>
  <si>
    <t>https://drive.google.com/drive/u/0/folders/1LBnnWf8sLi_VLgFeLh6v5PzG2IYHlwTn</t>
  </si>
  <si>
    <r>
      <rPr>
        <sz val="10"/>
        <color theme="1"/>
        <rFont val="Calibri"/>
      </rPr>
      <t xml:space="preserve">- Key Message: </t>
    </r>
    <r>
      <rPr>
        <b/>
        <sz val="10"/>
        <color theme="1"/>
        <rFont val="Calibri"/>
      </rPr>
      <t>AZ Tặng bạn deal 6K + Voucher 40K</t>
    </r>
    <r>
      <rPr>
        <sz val="10"/>
        <color theme="1"/>
        <rFont val="Calibri"/>
      </rPr>
      <t xml:space="preserve">
- Scheme: Trà sữa Milo Dầm AZ chỉ 6k + Voucher giảm 40k
+ List món giảm về 6k. Giới hạn mỗi khách hàng chỉ mua được 1 trong 5 món giá 6K:
Trà Ổi Hồng (size L)
Trà Thái Tắc Hạt Đào (Size L)
Trà Sữa Phô Mai Tươi (size M)
Trà Sữa Olong Phô Mai Mặn (size M)
Milo Dầm Kem Trứng (size M)
+ Nhập Code:
SIEUTIEC20 giảm 20k cho đơn 50k
SIEUTIEC30 giảm thêm 30k đơn 70k
SIEUTIEC40 giảm thêm 40k đơn 100k
- Location: HCM
- Timeline: 13/06 - 15/06</t>
    </r>
  </si>
  <si>
    <r>
      <rPr>
        <sz val="10"/>
        <rFont val="Calibri"/>
      </rPr>
      <t xml:space="preserve">Adapt </t>
    </r>
    <r>
      <rPr>
        <u/>
        <sz val="10"/>
        <color rgb="FF1155CC"/>
        <rFont val="Calibri"/>
      </rPr>
      <t>KV Cũ</t>
    </r>
    <r>
      <rPr>
        <sz val="10"/>
        <rFont val="Calibri"/>
      </rPr>
      <t xml:space="preserve">:
+ Thay Keymess mới
+ Bỏ element lá trà, thêm element sao biển và sóng biển
+ Thiết kế thêm size SPH
</t>
    </r>
  </si>
  <si>
    <r>
      <rPr>
        <b/>
        <sz val="10"/>
        <color theme="1"/>
        <rFont val="Calibri"/>
      </rPr>
      <t xml:space="preserve">1 Combo 7:
</t>
    </r>
    <r>
      <rPr>
        <sz val="10"/>
        <color theme="1"/>
        <rFont val="Calibri"/>
      </rPr>
      <t>Bottom Banner(1-3): 13/06 - 15/06
Search Placeholder(14h-17h): 14/06, 15/06</t>
    </r>
  </si>
  <si>
    <r>
      <rPr>
        <sz val="10"/>
        <rFont val="Calibri"/>
      </rPr>
      <t xml:space="preserve">Deadline 5/6
</t>
    </r>
    <r>
      <rPr>
        <u/>
        <sz val="10"/>
        <color rgb="FF1155CC"/>
        <rFont val="Calibri"/>
      </rPr>
      <t>https://drive.google.com/drive/u/0/folders/11z7t-mEubSFZ7DoCbN3C_P_OAMoXokUv</t>
    </r>
    <r>
      <rPr>
        <sz val="10"/>
        <rFont val="Calibri"/>
      </rPr>
      <t xml:space="preserve"> </t>
    </r>
  </si>
  <si>
    <t>a--khuc-bach-az</t>
  </si>
  <si>
    <r>
      <rPr>
        <sz val="10"/>
        <color theme="1"/>
        <rFont val="Calibri"/>
      </rPr>
      <t xml:space="preserve">- Key Message: </t>
    </r>
    <r>
      <rPr>
        <b/>
        <sz val="10"/>
        <color theme="1"/>
        <rFont val="Calibri"/>
      </rPr>
      <t>AZ Tặng bạn deal 6K + Voucher 40K</t>
    </r>
    <r>
      <rPr>
        <sz val="10"/>
        <color theme="1"/>
        <rFont val="Calibri"/>
      </rPr>
      <t xml:space="preserve">
- Scheme: Trà sữa Milo Dầm AZ chỉ 6k + Voucher giảm 40k
+ List món giảm về 6k. Giới hạn mỗi khách hàng chỉ mua được 1 trong 5 món giá 6K:
Trà Ổi Hồng (size L)
Trà Thái Tắc Hạt Đào (Size L)
Trà Sữa Phô Mai Tươi (size M)
Trà Sữa Olong Phô Mai Mặn (size M)
Milo Dầm Kem Trứng (size M)
+ Nhập Code:
SIEUTIEC20 giảm 20k cho đơn 50k
SIEUTIEC30 giảm thêm 30k đơn 70k
SIEUTIEC40 giảm thêm 40k đơn 100k
- Location: HCM
- Timeline: 27/06 - 29/06</t>
    </r>
  </si>
  <si>
    <t>https://drive.google.com/drive/folders/1Ogo2qaCUTOi7yI4RJfaXmGP9ayy5QG2F?usp=drive_link</t>
  </si>
  <si>
    <t>Background mùa hè màu cam nhạt</t>
  </si>
  <si>
    <t>Thêm Element: Mặt trời, cây dừa, sóng biển...</t>
  </si>
  <si>
    <r>
      <rPr>
        <b/>
        <sz val="10"/>
        <color theme="1"/>
        <rFont val="Calibri"/>
      </rPr>
      <t xml:space="preserve">1 Win 3:
</t>
    </r>
    <r>
      <rPr>
        <sz val="10"/>
        <color theme="1"/>
        <rFont val="Calibri"/>
      </rPr>
      <t>Hometop banner(7-9): 27/06, 29/06
Static banner(1-3): 28/06</t>
    </r>
  </si>
  <si>
    <r>
      <rPr>
        <sz val="10"/>
        <rFont val="Calibri"/>
      </rPr>
      <t xml:space="preserve">Deadline 17/6
</t>
    </r>
    <r>
      <rPr>
        <u/>
        <sz val="10"/>
        <color rgb="FF1155CC"/>
        <rFont val="Calibri"/>
      </rPr>
      <t>https://drive.google.com/drive/u/0/folders/1PqPLuu1XXjg-tOg-m4OxtQ1gi1gfL3gd</t>
    </r>
    <r>
      <rPr>
        <sz val="10"/>
        <rFont val="Calibri"/>
      </rPr>
      <t xml:space="preserve"> </t>
    </r>
  </si>
  <si>
    <t>w3-trasua-az</t>
  </si>
  <si>
    <r>
      <rPr>
        <sz val="10"/>
        <color theme="1"/>
        <rFont val="Calibri"/>
      </rPr>
      <t xml:space="preserve">- Key Message: </t>
    </r>
    <r>
      <rPr>
        <b/>
        <sz val="10"/>
        <color theme="1"/>
        <rFont val="Calibri"/>
      </rPr>
      <t>SUKIYA KHAO DEAL GIẢM 99K</t>
    </r>
    <r>
      <rPr>
        <sz val="10"/>
        <color theme="1"/>
        <rFont val="Calibri"/>
      </rPr>
      <t xml:space="preserve">
- Scheme: Giảm 99k cho đơn 250k
+ Nhập code SIEUTIEC99 giảm 99K MBS 250K
- Location: HCM
- Timeline: 17/06 - 19/06, 25/06</t>
    </r>
  </si>
  <si>
    <t>17/06 - 19/06, 25/06</t>
  </si>
  <si>
    <t>https://drive.google.com/file/d/1smDGzCMspDYaOkQ06OInIwEgXEFdwoaF/view?usp=sharing</t>
  </si>
  <si>
    <t xml:space="preserve">Tùy ý Design </t>
  </si>
  <si>
    <t>Pick món trong link</t>
  </si>
  <si>
    <r>
      <rPr>
        <b/>
        <sz val="10"/>
        <color theme="1"/>
        <rFont val="Calibri"/>
      </rPr>
      <t xml:space="preserve">1 Combo7:
</t>
    </r>
    <r>
      <rPr>
        <sz val="10"/>
        <color theme="1"/>
        <rFont val="Calibri"/>
      </rPr>
      <t>Bottom Banner(1-3): 17/06-19/06
Search Placeholder(19h-22h): 17/06
Search Placeholder(17h-19h): 25/06</t>
    </r>
  </si>
  <si>
    <r>
      <rPr>
        <sz val="10"/>
        <rFont val="Calibri"/>
      </rPr>
      <t xml:space="preserve">Deadline 6/6
</t>
    </r>
    <r>
      <rPr>
        <u/>
        <sz val="10"/>
        <color rgb="FF1155CC"/>
        <rFont val="Calibri"/>
      </rPr>
      <t>https://drive.google.com/drive/u/0/folders/1jZ3EVIGGP_ARjL_-GtGDzVJQUyCIXFNT</t>
    </r>
  </si>
  <si>
    <r>
      <rPr>
        <sz val="10"/>
        <color theme="1"/>
        <rFont val="Calibri"/>
      </rPr>
      <t xml:space="preserve">- Key Message: </t>
    </r>
    <r>
      <rPr>
        <b/>
        <sz val="10"/>
        <color theme="1"/>
        <rFont val="Calibri"/>
      </rPr>
      <t>SUKIYA KHAO DEAL GIẢM 99K</t>
    </r>
    <r>
      <rPr>
        <sz val="10"/>
        <color theme="1"/>
        <rFont val="Calibri"/>
      </rPr>
      <t xml:space="preserve">
- Scheme: Giảm 99k cho đơn 250k
+ Nhập code SIEUTIEC99 giảm 99K MBS 250K
- Location: HCM
- Timeline: 24/06 - 26/06</t>
    </r>
  </si>
  <si>
    <t>Chung KV dòng 1101</t>
  </si>
  <si>
    <r>
      <rPr>
        <b/>
        <sz val="10"/>
        <color theme="1"/>
        <rFont val="Calibri"/>
      </rPr>
      <t xml:space="preserve">1 Win3:
</t>
    </r>
    <r>
      <rPr>
        <sz val="10"/>
        <color theme="1"/>
        <rFont val="Calibri"/>
      </rPr>
      <t>Hometop banner(7-9): 25/06, 26/06
Static banner(1-3): 24/06</t>
    </r>
  </si>
  <si>
    <r>
      <rPr>
        <sz val="10"/>
        <rFont val="Calibri"/>
      </rPr>
      <t xml:space="preserve">Deadline 6/6
</t>
    </r>
    <r>
      <rPr>
        <u/>
        <sz val="10"/>
        <color rgb="FF1155CC"/>
        <rFont val="Calibri"/>
      </rPr>
      <t>https://drive.google.com/drive/u/0/folders/1jZ3EVIGGP_ARjL_-GtGDzVJQUyCIXFNT</t>
    </r>
  </si>
  <si>
    <t>w3--sukiya-99</t>
  </si>
  <si>
    <r>
      <rPr>
        <sz val="10"/>
        <color theme="1"/>
        <rFont val="Calibri"/>
      </rPr>
      <t xml:space="preserve">- Key Message: </t>
    </r>
    <r>
      <rPr>
        <b/>
        <sz val="10"/>
        <color theme="1"/>
        <rFont val="Calibri"/>
      </rPr>
      <t>Deal Độc Quyền Tặng Ly Hoa Cúc</t>
    </r>
    <r>
      <rPr>
        <sz val="10"/>
        <color theme="1"/>
        <rFont val="Calibri"/>
      </rPr>
      <t xml:space="preserve">
- Scheme: 
 + Cà Phê Muối giảm 50% giá gốc 22k -&gt; giảm về 11k
 + Tặng 01 ly hoa cúc cho đơn hàng tối thiểu từ 99k
 + Voucher SIEUTIEC50 giảm 50k đơn 140k 
- Timeline: 16-18/6
 Location: NW (HCM, HN, Đà Nẵng, Bình Dương, Vũng Tàu, Cần Thơ, Long An, Long Xuyên, Mỹ Tho, Cà Mau, Bình Phước, Tây Ninh, Vĩnh Long, Bình Thuận, Kiên Giang, Trà Vinh, Quảng Ngãi)</t>
    </r>
  </si>
  <si>
    <t>Static banner #5: 16, 17, 18/6
Pop up 6h-10h: 16/6</t>
  </si>
  <si>
    <t>Static banner #4: 16, 17, 18/6
Pop up 13h-16h: 18/6</t>
  </si>
  <si>
    <t>https://drive.google.com/drive/folders/15RnP1MRSouC1ZgRJhebyMpP1nN0qdPcp?usp=sharing</t>
  </si>
  <si>
    <t>a-cf-muoi-chu-long</t>
  </si>
  <si>
    <t>Jun_Compensation</t>
  </si>
  <si>
    <r>
      <rPr>
        <sz val="10"/>
        <color theme="1"/>
        <rFont val="Calibri"/>
      </rPr>
      <t xml:space="preserve">Key message: </t>
    </r>
    <r>
      <rPr>
        <b/>
        <sz val="10"/>
        <color theme="1"/>
        <rFont val="Calibri"/>
      </rPr>
      <t xml:space="preserve">BẬT XANH MỞ GU CHẤT - MUA 1 TẶNG 1 + GIẢM 185.000Đ
</t>
    </r>
    <r>
      <rPr>
        <sz val="10"/>
        <color theme="1"/>
        <rFont val="Calibri"/>
      </rPr>
      <t xml:space="preserve">Sau 15/6: </t>
    </r>
    <r>
      <rPr>
        <b/>
        <sz val="10"/>
        <color theme="1"/>
        <rFont val="Calibri"/>
      </rPr>
      <t>BẬT MOOD HÈ TUYỆT ĐỈNH - MUA 1 TẶNG 1 + VOUCHER 185.000Đ</t>
    </r>
    <r>
      <rPr>
        <sz val="10"/>
        <color theme="1"/>
        <rFont val="Calibri"/>
      </rPr>
      <t xml:space="preserve">
- Scheme:
Mua 1 thùng Bia Somerby 24 lon tặng 2 bình nước
Mua 1 thùng Bia Turbord 24 lon tặng 1 ly đổi màu
Nhâp mã MARTKHAOBEER50 giảm 40% tối đa 50.000Đ
Nhâp mã MARTKHAOBEER90 giảm 30% tối đa 90.000Đ
Nhâp mã MARTKHAOBEER150 giảm 20% tối đa 150.000Đ
Nhập mã MARTKHAOBEER185 giảm 15% tối đa 185.000Đ
- Open time: 8h-20h
- Timeline: 01/06 - 30/06
- Location: HCM"</t>
    </r>
  </si>
  <si>
    <t>7/6 - 30/6</t>
  </si>
  <si>
    <t>Hometop Banner: (#7-9) 22/6, 28/6, (#10-12) 7/6, 30/6
Static Banner: 23/6, 26/6 (#4), 30/6 (#1-3)
Flash Sale Banner: 10/6, 14/6, 18/6, 26/6, 30/6
Floating Banner: 20/6 (16:00 - 19:00)
Bottom Banner: 15/6, 28/6, 29/6</t>
  </si>
  <si>
    <r>
      <rPr>
        <sz val="10"/>
        <rFont val="Calibri"/>
      </rPr>
      <t xml:space="preserve">Dùng cho giai đoạn trước ngày 15/6: </t>
    </r>
    <r>
      <rPr>
        <u/>
        <sz val="10"/>
        <color rgb="FF1155CC"/>
        <rFont val="Calibri"/>
      </rPr>
      <t xml:space="preserve">https://drive.google.com/drive/u/0/folders/1SceBK_W6JdqclRZl_WP1pGWx2CTSzUUa
</t>
    </r>
    <r>
      <rPr>
        <sz val="10"/>
        <rFont val="Calibri"/>
      </rPr>
      <t xml:space="preserve">sau ngày 15/6 sẽ có KV mới: </t>
    </r>
    <r>
      <rPr>
        <u/>
        <sz val="10"/>
        <color rgb="FF1155CC"/>
        <rFont val="Calibri"/>
      </rPr>
      <t>https://drive.google.com/drive/u/0/folders/1o8AaQH7H9A2NYR2OZsiFdwPMc_aHgkEe</t>
    </r>
  </si>
  <si>
    <t>eSampling Strongbow</t>
  </si>
  <si>
    <r>
      <rPr>
        <sz val="10"/>
        <color theme="1"/>
        <rFont val="Calibri"/>
      </rPr>
      <t xml:space="preserve">- Key message: </t>
    </r>
    <r>
      <rPr>
        <b/>
        <sz val="10"/>
        <color theme="1"/>
        <rFont val="Calibri"/>
      </rPr>
      <t>Đặt món ngon, Tặng Strongbow Sparkling</t>
    </r>
    <r>
      <rPr>
        <sz val="10"/>
        <color theme="1"/>
        <rFont val="Calibri"/>
      </rPr>
      <t xml:space="preserve">
- Scheme box: 
* Tặng 01 lon Strongbow vị mới.
Schemes:
* Tặng 01 lon Strongbow Sparkling 33cl (*) cho mỗi đơn hàng thanh toán không tiền mặt Trên ShopeeFood.
- Timeline: 09.06 - 20.06.2025
- Location: HCM, HN, Đà Nẵng</t>
    </r>
  </si>
  <si>
    <t>09/06-20/06</t>
  </si>
  <si>
    <t>https://docs.google.com/presentation/d/1Ag-i6XKmGji35EqEtGQht0hjnzJUPAQI/edit?slide=id.g2738779d459_0_0#slide=id.g2738779d459_0_0</t>
  </si>
  <si>
    <t>https://drive.google.com/drive/folders/1jP9habZgG6T1TPLYXAe2_UjTaZLyb_8g</t>
  </si>
  <si>
    <t>tang-strongbow-sparkling-moi</t>
  </si>
  <si>
    <t>Spike_1k</t>
  </si>
  <si>
    <t>Key Mess: Maycha Khao Deal 1K + Giảm 60K
Scheme:
Maycha khao deal 1k áp dụng các món 
+ Trà Sữa Trân Châu Hoàng Kim
+ Trà sữa Hong Kong
Nhập code  MAYCHA60: 60K MBS 200k
MAYCHA53: 53k mbs 160k
Timeline: 6/6
Location: HCM; Đồng Nai, Bình Dương; Đà Nẵng, An Giang, Kiên Giang, Tiền Giang, Long An</t>
  </si>
  <si>
    <t>https://drive.google.com/drive/u/0/folders/1a1rGZ9VE0bMIFJNdQmvxgy0q0FfuJed7</t>
  </si>
  <si>
    <t>sv-deal-maycha</t>
  </si>
  <si>
    <t>Spike_30%</t>
  </si>
  <si>
    <t>Key message:  KOI THÉ MỜI BẠN DEAL GIẢM 50%
Scheme: 
66KOI50 - 50k mbs 100k
66KOI40 - 40k mbs 80k
Timeline: 6/6
Location: HCM, Hà Nội, Đà Nẵng, Bình Dương, Hải Phòng, Vũng Tàu, Huế, Đồng Nai</t>
  </si>
  <si>
    <t>sj-koi-cafe</t>
  </si>
  <si>
    <r>
      <rPr>
        <sz val="10"/>
        <color theme="1"/>
        <rFont val="Calibri"/>
      </rPr>
      <t>- Key Message:</t>
    </r>
    <r>
      <rPr>
        <b/>
        <sz val="10"/>
        <color theme="1"/>
        <rFont val="Calibri"/>
      </rPr>
      <t xml:space="preserve"> MỜI DEAL CHILL HÈ - MÓN 1K + VOUCHER 50K</t>
    </r>
    <r>
      <rPr>
        <sz val="10"/>
        <color theme="1"/>
        <rFont val="Calibri"/>
      </rPr>
      <t xml:space="preserve">
- Scheme: Giảm món best-seller chỉ còn 1k
Nhập mã: 
SIEUTIEC30: Giảm 30k đơn 70k
SIEUTIEC50: Giảm 50k đơn 140k
SIEUTIEC70: Giảm 70k đơn 200k
và hàng loạt ưu đãi khác đang chờ bạn
- Timeline: 28/06-30/06
- Location: HCM</t>
    </r>
  </si>
  <si>
    <t>28/06-30/06</t>
  </si>
  <si>
    <t>https://docs.google.com/spreadsheets/d/1vIyV5nTnjhQgdc2a6SajM7dp2H4eL3Sf4K675HHeYoI/edit?gid=969927828#gid=969927828</t>
  </si>
  <si>
    <t>https://drive.google.com/drive/folders/1_TlkGIQgD-GKj-Tq_OThIXCHPaM25WRl?usp=drive_link</t>
  </si>
  <si>
    <t>- Background dùng màu nghiêng về ẩm thực Trung Hoa
- Focus SKU
- Visual clean &amp; clear</t>
  </si>
  <si>
    <t>- Pick logo Haochi</t>
  </si>
  <si>
    <r>
      <rPr>
        <b/>
        <sz val="10"/>
        <color theme="1"/>
        <rFont val="Calibri"/>
      </rPr>
      <t xml:space="preserve">1 Combo8:
</t>
    </r>
    <r>
      <rPr>
        <sz val="10"/>
        <color theme="1"/>
        <rFont val="Calibri"/>
      </rPr>
      <t>Bottom Banner(4-6): 28/06-30/06 
SPH(10h-12h): 29/06, 30/06</t>
    </r>
  </si>
  <si>
    <r>
      <rPr>
        <sz val="10"/>
        <rFont val="Calibri"/>
      </rPr>
      <t xml:space="preserve">Deadline 18/6
</t>
    </r>
    <r>
      <rPr>
        <u/>
        <sz val="10"/>
        <color rgb="FF1155CC"/>
        <rFont val="Calibri"/>
      </rPr>
      <t>https://drive.google.com/drive/u/0/folders/1_ucFjpt2aObMey1ORXiIMyALjAoczn9s</t>
    </r>
    <r>
      <rPr>
        <sz val="10"/>
        <rFont val="Calibri"/>
      </rPr>
      <t xml:space="preserve"> </t>
    </r>
  </si>
  <si>
    <t>a-the-fresh-kitchen</t>
  </si>
  <si>
    <t>Jun_SJBP</t>
  </si>
  <si>
    <r>
      <rPr>
        <sz val="10"/>
        <color theme="1"/>
        <rFont val="Calibri"/>
      </rPr>
      <t xml:space="preserve">- Key message: </t>
    </r>
    <r>
      <rPr>
        <b/>
        <sz val="10"/>
        <color theme="1"/>
        <rFont val="Calibri"/>
      </rPr>
      <t>Nạp năng lượng thiên nhiên - Giảm 20% + Voucher 95K</t>
    </r>
    <r>
      <rPr>
        <sz val="10"/>
        <color theme="1"/>
        <rFont val="Calibri"/>
      </rPr>
      <t xml:space="preserve">
- Scheme: Sữa chua uống tiệt trùng TH true YOGURT giảm 20% 
 Nhập TRUEMART95K - giảm 12% tối đa 95K
- Timeline: 19/06-22/06
- Location: Bắc Ninh, Bình Dương, Cần Thơ, Đà Nẵng, Đắk Lắk, Đồng Nai, Hà Nội, Hải Phòng, Huế, Khánh Hoà, Lâm Đồng, Nghệ An, Quảng Ninh, Thái Nguyên, Thanh Hoá, TP. HCM</t>
    </r>
  </si>
  <si>
    <t>19/06-22/06</t>
  </si>
  <si>
    <t>https://docs.google.com/spreadsheets/d/1fw4eN9t45dnsWn1y7lGV6SSEK673VmYs3KSu2RtUAfY/edit?usp=sharing</t>
  </si>
  <si>
    <t>https://drive.google.com/drive/folders/1TfEvGQi-2-2LFVBI6QOFLwHba_RFhrev</t>
  </si>
  <si>
    <t>1. Follow theo màu brand guideline của TH true mart - Thiết kế - TH true mart T6.2025
2. Hình ảnh và các elements sử dụng cần hài hòa, tự nhiên, không quá rối mắt nhằm đảm bảo sản phẩm vẫn là điểm nhấn chính trong bố cục. 
Sử dụng tone màu theo guideline của TH true mart (xem slide)  
Về bối cảnh hình ảnh, TH sẽ sử dụng Background thiên nhiên (không có bò), sử dụng bàn gỗ, bục gỗ, bàn trơn màu pastel nhẹ nhàng (trắng) để sản phẩm lên.  
Đảm bảo các sản phẩm được thể hiện đúng tỷ lệ kích thước thực tế, không bị phóng đại hoặc thu nhỏ quá mức
3. Folder các KV các tháng của TH true mart cho team tham khảo: Folder hình ảnh tham khảo</t>
  </si>
  <si>
    <t>Topkid hương dâu chuối lúa mạch, TH true MILK GOLD, Topkid Vanilla, Sữa chua ăn ít đường</t>
  </si>
  <si>
    <t>Hometop #7-9: 20/6, 21/6
Static banner #4: 19/6, 22/6 (ngày 19/6 HCM air #5)
Floating HCM: 13h - 16h 22/6
Pop up HN, DN, OTH: 13h - 16h 22/6
Search Placeholder - 2 slots: 14h - 17h 19/6, 20/6</t>
  </si>
  <si>
    <t>Hometop # 7-9: 20/6, 21/6
Static banner #4: 19/6, 22/6
Floating HCM: 13h - 16h 22/6
Pop up HN, DN, OTH: 13h - 16h 22/6
Search Placeholder - 2 slots: 14h - 17h 19/6, 20/6</t>
  </si>
  <si>
    <r>
      <rPr>
        <sz val="10"/>
        <rFont val="Calibri"/>
      </rPr>
      <t xml:space="preserve">Deadline 9/6
</t>
    </r>
    <r>
      <rPr>
        <u/>
        <sz val="10"/>
        <color rgb="FF1155CC"/>
        <rFont val="Calibri"/>
      </rPr>
      <t>https://drive.google.com/drive/u/0/folders/1KBvWnmkjxx8eAIuOtidVTDjK5y6DVigV</t>
    </r>
    <r>
      <rPr>
        <sz val="10"/>
        <rFont val="Calibri"/>
      </rPr>
      <t xml:space="preserve"> </t>
    </r>
  </si>
  <si>
    <t>w2-th-true-mart-20</t>
  </si>
  <si>
    <r>
      <rPr>
        <sz val="10"/>
        <color theme="1"/>
        <rFont val="Calibri"/>
      </rPr>
      <t xml:space="preserve">- Key Message: </t>
    </r>
    <r>
      <rPr>
        <b/>
        <sz val="10"/>
        <color theme="1"/>
        <rFont val="Calibri"/>
      </rPr>
      <t>Gà Nướng Ò Ó O MỜI BẠN 
GIẢM 50% + VOUCHER 99K</t>
    </r>
    <r>
      <rPr>
        <sz val="10"/>
        <color theme="1"/>
        <rFont val="Calibri"/>
      </rPr>
      <t xml:space="preserve">
- Scheme: 
+ Món: Combo Gà Nướng Nửa Con Nhiều Vị + 1 bánh mì (50%)
Note: ràng 1 phần/bill
+ Nhập code SIEUTIEC99 giảm 99K MBS 250K
+ Nhập code GANUONG40 giảm 40K MBS 119K
- Location: HCM
- Timeline: 20/06-23/06</t>
    </r>
  </si>
  <si>
    <t>20/06-23/06</t>
  </si>
  <si>
    <r>
      <rPr>
        <b/>
        <sz val="10"/>
        <color theme="1"/>
        <rFont val="Calibri"/>
      </rPr>
      <t xml:space="preserve">1 Combo9:
</t>
    </r>
    <r>
      <rPr>
        <sz val="10"/>
        <color theme="1"/>
        <rFont val="Calibri"/>
      </rPr>
      <t>Hometop banner(10-12): 20/06-22/06
Search Placeholder(19h-22h): 22/06, 23/06</t>
    </r>
  </si>
  <si>
    <r>
      <rPr>
        <sz val="10"/>
        <color theme="1"/>
        <rFont val="Calibri"/>
      </rPr>
      <t>- Key Message:</t>
    </r>
    <r>
      <rPr>
        <b/>
        <sz val="10"/>
        <color theme="1"/>
        <rFont val="Calibri"/>
      </rPr>
      <t xml:space="preserve"> THÈM CƠM TẤM, ĐẶT BA LỘC
GIẢM 50% + VOUCHER 99K</t>
    </r>
    <r>
      <rPr>
        <sz val="10"/>
        <color theme="1"/>
        <rFont val="Calibri"/>
      </rPr>
      <t xml:space="preserve">
- Scheme: 
+ Món: Cơm tấm Sườn cốt lết nướng (50%)
Note: ràng 1 phần/bill
+ Nhập code SIEUTIEC99 giảm 99K MBS 250K
+ Nhập code BALOC20 giảm 20K MBS 39K
- Location: HCM
- Timeline: 20/06, 23/06, 26/06</t>
    </r>
  </si>
  <si>
    <t>20/06, 23/06, 26/06</t>
  </si>
  <si>
    <r>
      <rPr>
        <b/>
        <sz val="10"/>
        <color theme="1"/>
        <rFont val="Calibri"/>
      </rPr>
      <t xml:space="preserve">1 Combo9:
</t>
    </r>
    <r>
      <rPr>
        <sz val="10"/>
        <color theme="1"/>
        <rFont val="Calibri"/>
      </rPr>
      <t>Hometop banner(10-12): 20/06, 23/06, 26/06
Search Placeholder(10h-12h): 23/06, 26/06</t>
    </r>
  </si>
  <si>
    <t>a-com-ba-loc-9k</t>
  </si>
  <si>
    <r>
      <rPr>
        <sz val="10"/>
        <color theme="1"/>
        <rFont val="Calibri"/>
      </rPr>
      <t xml:space="preserve">- Key Message: </t>
    </r>
    <r>
      <rPr>
        <b/>
        <sz val="10"/>
        <color theme="1"/>
        <rFont val="Calibri"/>
      </rPr>
      <t>GIẢI NHIỆT CÙNG ĐẬU MÁ MIX 
MÓN 1K + VOUCHER 99K</t>
    </r>
    <r>
      <rPr>
        <sz val="10"/>
        <color theme="1"/>
        <rFont val="Calibri"/>
      </rPr>
      <t xml:space="preserve">
- Scheme: 
+ Món: Rau Má Tươi Nguyên Chất (1K)
Note: ràng 1 phần/bill, MBS 20K
+ Nhập code SIEUTIEC99 giảm 99K MBS 250K
+ Nhập code DAUMA30 giảm 30K MBS 60K
- Location: HCM
- Timeline: 26/06-30/06</t>
    </r>
  </si>
  <si>
    <t>26/06-30/06</t>
  </si>
  <si>
    <r>
      <rPr>
        <b/>
        <sz val="10"/>
        <color theme="1"/>
        <rFont val="Calibri"/>
      </rPr>
      <t xml:space="preserve">1 Win4:
</t>
    </r>
    <r>
      <rPr>
        <sz val="10"/>
        <color theme="1"/>
        <rFont val="Calibri"/>
      </rPr>
      <t xml:space="preserve">Hometop banner(10-12): 26/06, 30/06
</t>
    </r>
    <r>
      <rPr>
        <b/>
        <sz val="10"/>
        <color theme="1"/>
        <rFont val="Calibri"/>
      </rPr>
      <t>Static  banner(5):</t>
    </r>
    <r>
      <rPr>
        <sz val="10"/>
        <color theme="1"/>
        <rFont val="Calibri"/>
      </rPr>
      <t xml:space="preserve"> 27/06, 29/06
Search Placeholder(14h-17h): 27/06, 28/06</t>
    </r>
  </si>
  <si>
    <t>w4--dau-ma-mix</t>
  </si>
  <si>
    <r>
      <rPr>
        <sz val="10"/>
        <color theme="1"/>
        <rFont val="Calibri"/>
      </rPr>
      <t xml:space="preserve">- Keymess: </t>
    </r>
    <r>
      <rPr>
        <b/>
        <sz val="10"/>
        <color theme="1"/>
        <rFont val="Calibri"/>
      </rPr>
      <t>ƯU ĐÃI SIÊU DEAL</t>
    </r>
    <r>
      <rPr>
        <sz val="10"/>
        <color theme="1"/>
        <rFont val="Calibri"/>
      </rPr>
      <t xml:space="preserve">
- Scheme:
</t>
    </r>
    <r>
      <rPr>
        <b/>
        <sz val="10"/>
        <color theme="1"/>
        <rFont val="Calibri"/>
      </rPr>
      <t>+ Gà Nướng Ò Ó O:</t>
    </r>
    <r>
      <rPr>
        <sz val="10"/>
        <color theme="1"/>
        <rFont val="Calibri"/>
      </rPr>
      <t xml:space="preserve"> Combo Gà Nướng Nửa Con Nhiều Vị chỉ 119K + Voucher GANUONG40 giảm 40K cho đơn 119K, 1 phần/bill
</t>
    </r>
    <r>
      <rPr>
        <b/>
        <sz val="10"/>
        <color theme="1"/>
        <rFont val="Calibri"/>
      </rPr>
      <t xml:space="preserve">+ Cơm Tấm Ba Lộc: </t>
    </r>
    <r>
      <rPr>
        <sz val="10"/>
        <color theme="1"/>
        <rFont val="Calibri"/>
      </rPr>
      <t xml:space="preserve">Cơm tấm Sườn cốt lết nướng giảm 50% + Voucher BALOC20 giảm 20K cho đơn 39K, 1 phần/bill
</t>
    </r>
    <r>
      <rPr>
        <b/>
        <sz val="10"/>
        <color theme="1"/>
        <rFont val="Calibri"/>
      </rPr>
      <t xml:space="preserve">+ Đậu Má Mix: </t>
    </r>
    <r>
      <rPr>
        <sz val="10"/>
        <color theme="1"/>
        <rFont val="Calibri"/>
      </rPr>
      <t xml:space="preserve">Rau Má Tươi Nguyên Chất chỉ 1K + Voucher DAUMA30 giảm 30K cho đơn 60K, 1 phần/bill, MBS 20K
- Title RCD: </t>
    </r>
    <r>
      <rPr>
        <b/>
        <sz val="10"/>
        <color theme="1"/>
        <rFont val="Calibri"/>
      </rPr>
      <t>ƯU ĐÃI SIÊU DEAL</t>
    </r>
    <r>
      <rPr>
        <sz val="10"/>
        <color theme="1"/>
        <rFont val="Calibri"/>
      </rPr>
      <t xml:space="preserve">
- Mô tả RCD: </t>
    </r>
    <r>
      <rPr>
        <b/>
        <sz val="10"/>
        <color theme="1"/>
        <rFont val="Calibri"/>
      </rPr>
      <t>KHAI TIỆC MÓN NGON - SĂN DEAL SIÊU HỜI</t>
    </r>
    <r>
      <rPr>
        <sz val="10"/>
        <color theme="1"/>
        <rFont val="Calibri"/>
      </rPr>
      <t xml:space="preserve">
- Location: HCM
- Timeline: 24/06</t>
    </r>
  </si>
  <si>
    <t>24/06</t>
  </si>
  <si>
    <t>RCD#4: 24/06</t>
  </si>
  <si>
    <t>a-uu-dai-sieu-deal-jun</t>
  </si>
  <si>
    <t>jun</t>
  </si>
  <si>
    <t>BAU 1Đ</t>
  </si>
  <si>
    <r>
      <rPr>
        <sz val="10"/>
        <color theme="1"/>
        <rFont val="Calibri"/>
      </rPr>
      <t xml:space="preserve">Matcha Thanh Mát
Deal 1Đ + voucher 50k
Matcha Latte Tây Bắc chỉ 1Đ mbs 119k
Voucher: </t>
    </r>
    <r>
      <rPr>
        <sz val="10"/>
        <color rgb="FF0000FF"/>
        <rFont val="Calibri"/>
      </rPr>
      <t>TCH40 giảm 40k mbs 100k</t>
    </r>
    <r>
      <rPr>
        <sz val="10"/>
        <color theme="1"/>
        <rFont val="Calibri"/>
      </rPr>
      <t xml:space="preserve">
Timeline: 5,7,8,12,14,15,16,17,19,21,22,23,24,</t>
    </r>
    <r>
      <rPr>
        <sz val="10"/>
        <color rgb="FF0000FF"/>
        <rFont val="Calibri"/>
      </rPr>
      <t>27/6</t>
    </r>
    <r>
      <rPr>
        <sz val="10"/>
        <color theme="1"/>
        <rFont val="Calibri"/>
      </rPr>
      <t xml:space="preserve">
Location: NW</t>
    </r>
  </si>
  <si>
    <r>
      <rPr>
        <sz val="10"/>
        <color theme="1"/>
        <rFont val="Calibri"/>
      </rPr>
      <t>5,7,8,12,14,15,16,17,19,21,22,23,24,</t>
    </r>
    <r>
      <rPr>
        <sz val="10"/>
        <color rgb="FF0000FF"/>
        <rFont val="Calibri"/>
      </rPr>
      <t>27/6</t>
    </r>
  </si>
  <si>
    <t>Hometop banner (0h-12h): 19/06
HTC (0h-10h): 24/06</t>
  </si>
  <si>
    <t>Floating (13h-16h): 17/06
Hometop banner (0h-12h): 19/06
HTC (0h-10h): 24/06</t>
  </si>
  <si>
    <r>
      <rPr>
        <sz val="10"/>
        <rFont val="Calibri"/>
      </rPr>
      <t xml:space="preserve">10/6 </t>
    </r>
    <r>
      <rPr>
        <u/>
        <sz val="10"/>
        <color rgb="FF1155CC"/>
        <rFont val="Calibri"/>
      </rPr>
      <t>https://drive.google.com/drive/u/0/folders/1iZVZwS1Kb-kHKUJTsj4jHHygy8-hvdCA</t>
    </r>
  </si>
  <si>
    <t>sj-tch-1d</t>
  </si>
  <si>
    <t>Jun_All brands</t>
  </si>
  <si>
    <r>
      <rPr>
        <sz val="10"/>
        <color theme="1"/>
        <rFont val="Calibri"/>
      </rPr>
      <t xml:space="preserve">Key Message: </t>
    </r>
    <r>
      <rPr>
        <b/>
        <sz val="10"/>
        <color theme="1"/>
        <rFont val="Calibri"/>
      </rPr>
      <t>K-Food - Tuần Lễ Hàn Quốc - Giảm 28%</t>
    </r>
    <r>
      <rPr>
        <sz val="10"/>
        <color theme="1"/>
        <rFont val="Calibri"/>
      </rPr>
      <t xml:space="preserve">
- Scheme: Nhập mã KFOOD45 giảm 28% tối đa 45.000Đ
- Mã khuyến mãi chỉ áp dụng cho các sản phẩm Hàn Quốc tham gia chương trình
Timeline: 7/6-12/6
Location: HCM, HN, Bình Dương, Hải Phòng, Cần Thơ, Đồng Nai, Vũng Tàu</t>
    </r>
  </si>
  <si>
    <t>7/6-12/6</t>
  </si>
  <si>
    <t>Hometop 10-12: 8/6, 12/6
Featured Collection: 11/6
Recommendation: 7/6</t>
  </si>
  <si>
    <t>a-kfood-28</t>
  </si>
  <si>
    <t>Jun_Focused</t>
  </si>
  <si>
    <r>
      <rPr>
        <sz val="10"/>
        <color theme="1"/>
        <rFont val="Calibri"/>
      </rPr>
      <t xml:space="preserve">Key Message: </t>
    </r>
    <r>
      <rPr>
        <b/>
        <sz val="10"/>
        <color theme="1"/>
        <rFont val="Calibri"/>
      </rPr>
      <t>Deal Hàn Quốc Giá Tốt - Giảm đến 75.000Đ</t>
    </r>
    <r>
      <rPr>
        <sz val="10"/>
        <color theme="1"/>
        <rFont val="Calibri"/>
      </rPr>
      <t xml:space="preserve">
- Scheme: Nhập mã KFOOD75 giảm 22% tối đa 75.000Đ
- Mã khuyến mãi chỉ áp dụng cho các sản phẩm Hàn Quốc tham gia chương trình
Timeline: 9/6-13/6
Location: HCM, HN, Bình Dương, Hải Phòng, Cần Thơ, Bắc Ninh</t>
    </r>
  </si>
  <si>
    <t>9/6-13/6</t>
  </si>
  <si>
    <t>Hometop 10-12: 9/6, 13/6
Floating 16H - 19H: 10/6</t>
  </si>
  <si>
    <t>a-kfood-75</t>
  </si>
  <si>
    <t>WC_Jun</t>
  </si>
  <si>
    <t>Key Mess: KOI Thé Mời Deal 60,000 Đồng
Scheme:
Nhập code: 
KOITHE60: 60k mbs 400k
KOITHE40: 40k mbs 200k
KOITHE25: 25k mbs 100k</t>
  </si>
  <si>
    <t>13/06
20/06
27/06</t>
  </si>
  <si>
    <t>https://drive.google.com/drive/u/0/folders/1UvLMd8wNEEszdlODjz9Lv0QHZWjftdm9</t>
  </si>
  <si>
    <t>sj-koithe-60</t>
  </si>
  <si>
    <t>COCOBO - Eatclean Healthy &amp; Smoothie - R11 Chung Cư Topaz Twins</t>
  </si>
  <si>
    <r>
      <rPr>
        <sz val="10"/>
        <color theme="1"/>
        <rFont val="Calibri"/>
      </rPr>
      <t xml:space="preserve">- Key Message: </t>
    </r>
    <r>
      <rPr>
        <b/>
        <sz val="10"/>
        <color theme="1"/>
        <rFont val="Calibri"/>
      </rPr>
      <t xml:space="preserve">HEALTHY HÔM NAY – COCOBO KHAO NGAY - GIẢM 25% </t>
    </r>
    <r>
      <rPr>
        <sz val="10"/>
        <color theme="1"/>
        <rFont val="Calibri"/>
      </rPr>
      <t xml:space="preserve">
- Scheme: Mã giảm giá:
FSDEALHE15S: Freeship 15K đơn tối thiểu 45K: 
FSDEALHE18S: Freeship 18K đơn tối thiểu 75K
FSDEALHE20S: Freeship 20K đơn tối thiểu 99K
DEALHE10S: Giảm 10K đơn tối thiểu 30K
DEALHE20S: Giảm 20K đơn tối thiểu 89K
DEALHE30S: Giảm 30K đơn tối thiểu 109K
DEALHE40S: Giảm 25% tối đa 40K
- Timeline: 23/06, 24/06, 29/06, 30/06, 01/07-03/07 
- Location: Đồng Nai</t>
    </r>
  </si>
  <si>
    <t xml:space="preserve">23/06, 24/06, 29/06, 30/06, 01/07-03/07 </t>
  </si>
  <si>
    <t>https://docs.google.com/spreadsheets/d/1EbpYRKfAoSlN5z652vnd9U57gvATRF8rHcQKO_Ezpag/edit?usp=sharing</t>
  </si>
  <si>
    <t>https://drive.google.com/drive/folders/1BBxKTaxTpj1T4WQv5cClKncF_uF6Ozvf?usp=drive_link</t>
  </si>
  <si>
    <t>Team tùy ý design</t>
  </si>
  <si>
    <r>
      <rPr>
        <b/>
        <sz val="10"/>
        <color theme="1"/>
        <rFont val="Calibri"/>
      </rPr>
      <t xml:space="preserve">7 static:
</t>
    </r>
    <r>
      <rPr>
        <sz val="10"/>
        <color theme="1"/>
        <rFont val="Calibri"/>
      </rPr>
      <t xml:space="preserve">Static Banner(4): 23/06, 24/06, 29/06, 30/06, 01/07-03/07 </t>
    </r>
  </si>
  <si>
    <r>
      <rPr>
        <sz val="10"/>
        <rFont val="Calibri"/>
      </rPr>
      <t xml:space="preserve">Deadline 11/6
</t>
    </r>
    <r>
      <rPr>
        <u/>
        <sz val="10"/>
        <color rgb="FF1155CC"/>
        <rFont val="Calibri"/>
      </rPr>
      <t>https://drive.google.com/drive/u/0/folders/15R12KosFD4MXiymxy1S8PzdnYhR60RJr</t>
    </r>
    <r>
      <rPr>
        <sz val="10"/>
        <rFont val="Calibri"/>
      </rPr>
      <t xml:space="preserve"> </t>
    </r>
  </si>
  <si>
    <t>a-cocobo</t>
  </si>
  <si>
    <t>7-Eleven - Cửa Hàng Tiện Lợi</t>
  </si>
  <si>
    <t>Jun_CB1</t>
  </si>
  <si>
    <r>
      <rPr>
        <sz val="10"/>
        <color theme="1"/>
        <rFont val="Calibri"/>
      </rPr>
      <t xml:space="preserve">- Key Message: </t>
    </r>
    <r>
      <rPr>
        <b/>
        <sz val="10"/>
        <color theme="1"/>
        <rFont val="Calibri"/>
      </rPr>
      <t>7-ELEVEN ƯU ĐÃI KÉP
DEAL 1Đ + VOUCHER 55K</t>
    </r>
    <r>
      <rPr>
        <sz val="10"/>
        <color theme="1"/>
        <rFont val="Calibri"/>
      </rPr>
      <t xml:space="preserve">
- Scheme:
Hồng trà sữa chỉ 1Đ áp dụng cho đơn từ 69.000Đ
Nhập code FS7ELEVEN16 - Miễn phí ship 16.000Đ cho đơn từ 0Đ
Nhập code 7ELEVEN25 giảm 25.000Đ cho đơn từ 85.000Đ
Nhập code 7ELEVEN35 giảm 21% tối đa 35.000Đ trên giá món
Nhập code SALEDINH55 giảm 55.000Đ đơn 329.000Đ
- Opening time: 24/7
Timeline: 22/06-24/06
Location: HCM</t>
    </r>
  </si>
  <si>
    <t>22/06-24/06</t>
  </si>
  <si>
    <t>Jun'25 - Ads food</t>
  </si>
  <si>
    <t xml:space="preserve">Background tương tự "banner mẫu" trong folder, có thêm lá/hoa 3D </t>
  </si>
  <si>
    <t>Pick 3 SKU trà sữa/trà tắc trong folder lên KV</t>
  </si>
  <si>
    <t>Bottom Banner 1-3: 22, 23, 24/6
Pop up 16h-19h: 24/6</t>
  </si>
  <si>
    <r>
      <rPr>
        <sz val="10"/>
        <rFont val="Calibri"/>
      </rPr>
      <t xml:space="preserve">Deadline 11/6
</t>
    </r>
    <r>
      <rPr>
        <u/>
        <sz val="10"/>
        <color rgb="FF1155CC"/>
        <rFont val="Calibri"/>
      </rPr>
      <t>https://drive.google.com/drive/u/0/folders/1Iy_ubUkXw0xAHJ7r1Vf82QJyHLDNjwHL</t>
    </r>
    <r>
      <rPr>
        <sz val="10"/>
        <rFont val="Calibri"/>
      </rPr>
      <t xml:space="preserve"> </t>
    </r>
  </si>
  <si>
    <t>a-7-eleven</t>
  </si>
  <si>
    <t>Combo Mua 2 Tặng 1
Ly 1:
- Trà Sữa Nguyên Lá (L)
- Marble Bạc Xỉu (L)
- Trà Nhãn Khúc Bạch (L)
Ly 2:
- Trà Sữa Lài (L)
- Trà Nguyên Lá Đặc Biệt (L)
- Trà Sữa Bơ (L)
Ly 3:
- Matcha Latte (M)
Voucher: CHEESE50A giảm 20% cap 50k.
Timeline: 09/06 - 11/06
Location: NW</t>
  </si>
  <si>
    <t>https://drive.google.com/drive/u/0/folders/1uOoGyHQBzKxkYVPPxfuB0fmPSN1s-VSG</t>
  </si>
  <si>
    <t>jb-cheese-2t1</t>
  </si>
  <si>
    <t>Family Mart - Cửa Hàng Tiện Lợi</t>
  </si>
  <si>
    <r>
      <rPr>
        <sz val="10"/>
        <rFont val="Calibri"/>
      </rPr>
      <t xml:space="preserve">Key message: </t>
    </r>
    <r>
      <rPr>
        <b/>
        <sz val="10"/>
        <rFont val="Calibri"/>
      </rPr>
      <t>FAMILYMART - VẠN DEAL CHILL HÈ - GIẢM ĐẾN 50%</t>
    </r>
    <r>
      <rPr>
        <sz val="10"/>
        <rFont val="Calibri"/>
      </rPr>
      <t xml:space="preserve">
Scheme: </t>
    </r>
    <r>
      <rPr>
        <u/>
        <sz val="10"/>
        <color rgb="FF1155CC"/>
        <rFont val="Calibri"/>
      </rPr>
      <t>giảm giá 1 số sản phẩm 50%</t>
    </r>
    <r>
      <rPr>
        <sz val="10"/>
        <rFont val="Calibri"/>
      </rPr>
      <t xml:space="preserve">
Location: HCM
- Timeline: 25/06-27/06</t>
    </r>
  </si>
  <si>
    <t>25/06-27/06</t>
  </si>
  <si>
    <t>INTERNAL - FAMILYMART</t>
  </si>
  <si>
    <t>Dùng KV mart</t>
  </si>
  <si>
    <t>Bottom Banner 1-3: 25, 26, 27/6
Pop up 16h-19h: 26/6</t>
  </si>
  <si>
    <t>[Individual]_FamilyMart_Giảm 50%</t>
  </si>
  <si>
    <t>a-family-mart</t>
  </si>
  <si>
    <t>Scheme:
Tocotoco tặng 1 phone grip cho đơn hàng từ 99k
Nhập code
TOCO20 - 40% cap 20k
TOCO25 - 25k mbs 60k
TOCO30 - 30k mbs 70k
- Timeline: 09.06 – 22.06</t>
  </si>
  <si>
    <t>09/06 - 22/06</t>
  </si>
  <si>
    <t>https://drive.google.com/drive/folders/11P7cY7GYQS0du5oWOrEGCgT30B9vFT7_</t>
  </si>
  <si>
    <t>sj-toco-toco</t>
  </si>
  <si>
    <t>Cashlessweek</t>
  </si>
  <si>
    <r>
      <rPr>
        <sz val="10"/>
        <color theme="1"/>
        <rFont val="Calibri"/>
      </rPr>
      <t xml:space="preserve">- Key Mess: </t>
    </r>
    <r>
      <rPr>
        <b/>
        <sz val="10"/>
        <color theme="1"/>
        <rFont val="Calibri"/>
      </rPr>
      <t xml:space="preserve">Ngày hội không tiền mặt, Deal Thích Mê Giảm Đến 50%
</t>
    </r>
    <r>
      <rPr>
        <sz val="10"/>
        <color theme="1"/>
        <rFont val="Calibri"/>
      </rPr>
      <t xml:space="preserve">- Scheme: Khao deal - Ngày hội không tiền mặt
Tận hưởng trải nghiệm mua hàng thật nhanh - tiện lợi- an toàn cùng với Tuần lễ không tiền mặt. Với ưu đãi toàn sàn lên đến 50% từ các ngân hàng, công ty tài chính. 
Điểm danh các Ngân hàng/công ty tài chính hot sau: NAM A, CIMB, MBBank, LPBANK, BIDV, VPBANK, SeABank , TPB ,VIETINBANK, SHINHAN FINANCE, OCB ,  FE CREDIT, HOME CREDIT,....
Số lượng ưu đãi có hạn và chỉ áp dụng một vài dòng thẻ nhất định. 
Đặt món ngay để khám phá !
- Timeline: 13/06/2025-19/06/2025
- Location: Nationwide
- </t>
    </r>
    <r>
      <rPr>
        <b/>
        <sz val="10"/>
        <color theme="1"/>
        <rFont val="Calibri"/>
      </rPr>
      <t>Text HTC: Ngày Hội - Không Tiền Mặt</t>
    </r>
  </si>
  <si>
    <t>13/06/2025 - 19/06/2025</t>
  </si>
  <si>
    <r>
      <rPr>
        <sz val="10"/>
        <color theme="1"/>
        <rFont val="Calibri"/>
      </rPr>
      <t xml:space="preserve">Tạo bộ sưu tập Collection dẫn về bộ sưu tập: </t>
    </r>
    <r>
      <rPr>
        <b/>
        <sz val="10"/>
        <color theme="1"/>
        <rFont val="Calibri"/>
      </rPr>
      <t>Ngày hội không tiền mặt - Deal thích mê</t>
    </r>
    <r>
      <rPr>
        <sz val="10"/>
        <color theme="1"/>
        <rFont val="Calibri"/>
      </rPr>
      <t xml:space="preserve">
Link mexID: MERCHANT (MEX) ID </t>
    </r>
  </si>
  <si>
    <t>HTC 1st (0-8h): 16/06
HTC 1st (16-24h): 18/06
Featured Collection(4-6): 13/06, 15/06, 19/06 
Floating(10h-13h): 17/06
Flash sale banner: 17/06
Home top banner(7-9): 18/06
Search banner: 15/06, 19/06
On goging banner: 14/06
SPF - FB Post 7h: 18/06</t>
  </si>
  <si>
    <t>HTC 1st (0-8h): 16/06
HTC 1st (16-24h): 17/06
Featured Collection(4-6): 13/06, 15/06, 19/06 
Floating(10h-13h): 17/06
Flash sale banner: 17/06
Home top banner(7-9): 18/06
Search banner: 15/06, 19/06
On goging banner: 14/06
SPF - FB Post 7h: 18/06</t>
  </si>
  <si>
    <r>
      <rPr>
        <b/>
        <sz val="10"/>
        <color theme="1"/>
        <rFont val="Calibri"/>
      </rPr>
      <t>KV</t>
    </r>
    <r>
      <rPr>
        <sz val="10"/>
        <color theme="1"/>
        <rFont val="Calibri"/>
      </rPr>
      <t xml:space="preserve">: Onsite
</t>
    </r>
    <r>
      <rPr>
        <b/>
        <sz val="10"/>
        <color theme="1"/>
        <rFont val="Calibri"/>
      </rPr>
      <t>HTC</t>
    </r>
    <r>
      <rPr>
        <sz val="10"/>
        <color theme="1"/>
        <rFont val="Calibri"/>
      </rPr>
      <t>: HTC</t>
    </r>
  </si>
  <si>
    <t>pns-ngay-hoi-khong-tien-mat</t>
  </si>
  <si>
    <t>Jul.CB9</t>
  </si>
  <si>
    <r>
      <rPr>
        <sz val="10"/>
        <rFont val="Calibri"/>
      </rPr>
      <t xml:space="preserve">- Key message:  </t>
    </r>
    <r>
      <rPr>
        <b/>
        <sz val="10"/>
        <rFont val="Calibri"/>
      </rPr>
      <t xml:space="preserve">Pediasure - Dinh dưỡng chuẩn hè - Giảm Đến 95.000 VNĐ
</t>
    </r>
    <r>
      <rPr>
        <sz val="10"/>
        <rFont val="Calibri"/>
      </rPr>
      <t xml:space="preserve">+ Tagline Search Placeholder: </t>
    </r>
    <r>
      <rPr>
        <b/>
        <sz val="10"/>
        <rFont val="Calibri"/>
      </rPr>
      <t>Mua Pediasure tại Pharmacity - Giảm đến 95.000Đ</t>
    </r>
    <r>
      <rPr>
        <sz val="10"/>
        <rFont val="Calibri"/>
      </rPr>
      <t xml:space="preserve"> 
- Scheme: Sữa bột dinh dưỡng PEDIASURE giảm 95k. Cùng rất nhiều ưu đãi giảm đến 50%  </t>
    </r>
    <r>
      <rPr>
        <u/>
        <sz val="10"/>
        <color rgb="FF1155CC"/>
        <rFont val="Calibri"/>
      </rPr>
      <t xml:space="preserve">Link 
</t>
    </r>
    <r>
      <rPr>
        <sz val="10"/>
        <rFont val="Calibri"/>
      </rPr>
      <t xml:space="preserve">- Timeline: 11/07 -13/07
- Location: HCM </t>
    </r>
  </si>
  <si>
    <t>11/07 -13/07</t>
  </si>
  <si>
    <t>https://docs.google.com/spreadsheets/d/1NP59lUoneJS9Xyh5r9nBrmSZPDyjFcEx-IWo8bPgTPY/edit?gid=684491186#gid=684491186&amp;range=7:7</t>
  </si>
  <si>
    <t>https://drive.google.com/drive/folders/1BhD74HkKlcBMThrZmxoIPu2vhQFJPkIv?usp=sharing</t>
  </si>
  <si>
    <t>Tone màu theo file đính kèm: mẫu background</t>
  </si>
  <si>
    <t>- Pick món: 2 hộp sữa PEDIASURE (thể hiện như ảnh mẫu): 
1 hộp thấp + gắn tag 800g 
1 hộp cao hơn +gắn tag 1,6kg</t>
  </si>
  <si>
    <r>
      <rPr>
        <b/>
        <sz val="10"/>
        <color theme="1"/>
        <rFont val="Calibri"/>
      </rPr>
      <t xml:space="preserve">1 Combo 09:
</t>
    </r>
    <r>
      <rPr>
        <sz val="10"/>
        <color theme="1"/>
        <rFont val="Calibri"/>
      </rPr>
      <t>Hometop banner(10-12): 11/07-13/07
Search Placeholder(19h-22h): 12/07, 13/07</t>
    </r>
  </si>
  <si>
    <r>
      <rPr>
        <sz val="10"/>
        <rFont val="Calibri"/>
      </rPr>
      <t xml:space="preserve">Deadline 1/7
</t>
    </r>
    <r>
      <rPr>
        <u/>
        <sz val="10"/>
        <color rgb="FF1155CC"/>
        <rFont val="Calibri"/>
      </rPr>
      <t>https://drive.google.com/drive/u/0/folders/19RADBuIgerBQQqCxNABhXuv_soNrNSl1</t>
    </r>
  </si>
  <si>
    <t>a-pharmacity-95</t>
  </si>
  <si>
    <r>
      <rPr>
        <sz val="10"/>
        <rFont val="Calibri"/>
      </rPr>
      <t xml:space="preserve">- Key message:  </t>
    </r>
    <r>
      <rPr>
        <b/>
        <sz val="10"/>
        <rFont val="Calibri"/>
      </rPr>
      <t xml:space="preserve">Pediasure - Dinh dưỡng chuẩn hè - Giảm Đến 95.000 VNĐ </t>
    </r>
    <r>
      <rPr>
        <sz val="10"/>
        <rFont val="Calibri"/>
      </rPr>
      <t xml:space="preserve">
- Scheme: Sữa bột dinh dưỡng PEDIASURE giảm 95k. Cùng rất nhiều ưu đãi giảm đến 50% </t>
    </r>
    <r>
      <rPr>
        <u/>
        <sz val="10"/>
        <color rgb="FF1155CC"/>
        <rFont val="Calibri"/>
      </rPr>
      <t>Link</t>
    </r>
    <r>
      <rPr>
        <sz val="10"/>
        <rFont val="Calibri"/>
      </rPr>
      <t xml:space="preserve">
- Timeline: 18/07 - 20/07
- Location: HCM </t>
    </r>
  </si>
  <si>
    <t>18/07 - 20/07</t>
  </si>
  <si>
    <t>Chung KV dòng 1124</t>
  </si>
  <si>
    <r>
      <rPr>
        <b/>
        <sz val="10"/>
        <color theme="1"/>
        <rFont val="Calibri"/>
      </rPr>
      <t xml:space="preserve">1 Win 3:
</t>
    </r>
    <r>
      <rPr>
        <sz val="10"/>
        <color theme="1"/>
        <rFont val="Calibri"/>
      </rPr>
      <t>Hometop banner(7-9): 18/07, 19/07
Static banner(1-3): 20/07</t>
    </r>
  </si>
  <si>
    <r>
      <rPr>
        <sz val="10"/>
        <rFont val="Calibri"/>
      </rPr>
      <t xml:space="preserve">Deadline 1/7
</t>
    </r>
    <r>
      <rPr>
        <u/>
        <sz val="10"/>
        <color rgb="FF1155CC"/>
        <rFont val="Calibri"/>
      </rPr>
      <t>https://drive.google.com/drive/u/0/folders/19RADBuIgerBQQqCxNABhXuv_soNrNSl1</t>
    </r>
  </si>
  <si>
    <t>w3-pharmacity-95</t>
  </si>
  <si>
    <r>
      <rPr>
        <sz val="10"/>
        <rFont val="Calibri"/>
      </rPr>
      <t>- Key message:</t>
    </r>
    <r>
      <rPr>
        <b/>
        <sz val="10"/>
        <rFont val="Calibri"/>
      </rPr>
      <t xml:space="preserve"> Pediasure - Dinh dưỡng chuẩn hè - Giảm Đến 95.000 VNĐ </t>
    </r>
    <r>
      <rPr>
        <sz val="10"/>
        <rFont val="Calibri"/>
      </rPr>
      <t xml:space="preserve">
- Scheme: Sữa bột dinh dưỡng PEDIASURE giảm 95k. Cùng rất nhiều ưu đãi giảm đến 50% </t>
    </r>
    <r>
      <rPr>
        <u/>
        <sz val="10"/>
        <color rgb="FF1155CC"/>
        <rFont val="Calibri"/>
      </rPr>
      <t>Link</t>
    </r>
    <r>
      <rPr>
        <sz val="10"/>
        <rFont val="Calibri"/>
      </rPr>
      <t xml:space="preserve">
- Timeline: 18/07
- Location: HCM</t>
    </r>
  </si>
  <si>
    <t>18/07</t>
  </si>
  <si>
    <t>Floating (19h-22h): 18/07</t>
  </si>
  <si>
    <r>
      <rPr>
        <sz val="10"/>
        <rFont val="Calibri"/>
      </rPr>
      <t xml:space="preserve">Deadline 1/7
</t>
    </r>
    <r>
      <rPr>
        <u/>
        <sz val="10"/>
        <color rgb="FF1155CC"/>
        <rFont val="Calibri"/>
      </rPr>
      <t>https://drive.google.com/drive/u/0/folders/19RADBuIgerBQQqCxNABhXuv_soNrNSl1</t>
    </r>
  </si>
  <si>
    <r>
      <rPr>
        <sz val="10"/>
        <color theme="1"/>
        <rFont val="Calibri"/>
      </rPr>
      <t xml:space="preserve">- Key Mess: </t>
    </r>
    <r>
      <rPr>
        <b/>
        <sz val="10"/>
        <color theme="1"/>
        <rFont val="Calibri"/>
      </rPr>
      <t>Busan Khao Tiệc - Giảm 30% + Voucher 40.000 Đồng</t>
    </r>
    <r>
      <rPr>
        <sz val="10"/>
        <color theme="1"/>
        <rFont val="Calibri"/>
      </rPr>
      <t xml:space="preserve">
- Scheme:
+ Miến Trộn giảm 30%, 50 phần/1 chi nhánh/ ngày 
+ Ngoài ra còn có các mã giảm cực kì hấp dẫn khác:
SIEUTIEC20 giảm 20k cho đơn 50k 
SIEUTIEC30 giảm 30k cho đơn 70k 
SIEUTIEC40 giảm 40k cho đơn 100k 
SIEUTIEC50 giảm 50k cho đơn 140k 
SIEUTIEC70 giảm 70k cho đơn 200k
Limit 1 lần đặt/bill, No MBS
- Location: HCM
- Timeline: 21/06 - 23/06</t>
    </r>
  </si>
  <si>
    <t>21/06 - 23/06</t>
  </si>
  <si>
    <r>
      <rPr>
        <sz val="10"/>
        <rFont val="Calibri"/>
      </rPr>
      <t xml:space="preserve">Adapt </t>
    </r>
    <r>
      <rPr>
        <u/>
        <sz val="10"/>
        <color rgb="FF1155CC"/>
        <rFont val="Calibri"/>
      </rPr>
      <t>KV Cũ</t>
    </r>
    <r>
      <rPr>
        <sz val="10"/>
        <rFont val="Calibri"/>
      </rPr>
      <t>:
- Thêm element liên quan tới mùa hè
- Fix size logo</t>
    </r>
  </si>
  <si>
    <r>
      <rPr>
        <b/>
        <sz val="10"/>
        <color theme="1"/>
        <rFont val="Calibri"/>
      </rPr>
      <t xml:space="preserve">1 Combo 1:
</t>
    </r>
    <r>
      <rPr>
        <sz val="10"/>
        <color theme="1"/>
        <rFont val="Calibri"/>
      </rPr>
      <t>Static banner(1-3): 21/06 - 23/06
Pop up(16h-19h): 22/06</t>
    </r>
  </si>
  <si>
    <r>
      <rPr>
        <sz val="10"/>
        <rFont val="Calibri"/>
      </rPr>
      <t xml:space="preserve">Deadline 10/6
</t>
    </r>
    <r>
      <rPr>
        <u/>
        <sz val="10"/>
        <color rgb="FF1155CC"/>
        <rFont val="Calibri"/>
      </rPr>
      <t>https://drive.google.com/drive/u/0/folders/15sXbPl4vh-L3gpongQSG08EhL6TgPr8j</t>
    </r>
    <r>
      <rPr>
        <sz val="10"/>
        <rFont val="Calibri"/>
      </rPr>
      <t xml:space="preserve"> </t>
    </r>
  </si>
  <si>
    <t>a-busan-30</t>
  </si>
  <si>
    <t>Bún đậu Homemade</t>
  </si>
  <si>
    <t>Jul.CB1</t>
  </si>
  <si>
    <r>
      <rPr>
        <sz val="10"/>
        <color theme="1"/>
        <rFont val="Calibri"/>
      </rPr>
      <t xml:space="preserve">- Key message: </t>
    </r>
    <r>
      <rPr>
        <b/>
        <sz val="10"/>
        <color theme="1"/>
        <rFont val="Calibri"/>
      </rPr>
      <t>Đậu Homemade Khao Món - Giảm 40% + Voucher 25k</t>
    </r>
    <r>
      <rPr>
        <sz val="10"/>
        <color theme="1"/>
        <rFont val="Calibri"/>
      </rPr>
      <t xml:space="preserve">
- Scheme:
+ Bún Homemade 109k giảm còn 65k
+ Combo Bún đậu no nê + Nem chua rán 274k giảm còn 199k
+ HOMEMADE25 Giảm 25k cho đơn 65k
- Location HCM
- Timeline: 04/07 - 06/07</t>
    </r>
  </si>
  <si>
    <t>04/07 - 06/07</t>
  </si>
  <si>
    <t>https://docs.google.com/spreadsheets/d/1BOQfqkVFuxa4EAeIqikLNGVs0M3v_AGu998ko9SsEeo/edit?gid=1593232131#gid=1593232131&amp;range=A1</t>
  </si>
  <si>
    <r>
      <rPr>
        <b/>
        <sz val="10"/>
        <color theme="1"/>
        <rFont val="Calibri"/>
      </rPr>
      <t xml:space="preserve">1 Combo1:
</t>
    </r>
    <r>
      <rPr>
        <sz val="10"/>
        <color theme="1"/>
        <rFont val="Calibri"/>
      </rPr>
      <t>Static Banner(1-3): 04/07 - 06/07
Popup(16h-19h): 05/07</t>
    </r>
  </si>
  <si>
    <t>a-homemade-25</t>
  </si>
  <si>
    <t>Jul.CB3</t>
  </si>
  <si>
    <r>
      <rPr>
        <sz val="10"/>
        <color theme="1"/>
        <rFont val="Calibri"/>
      </rPr>
      <t>- Key message:</t>
    </r>
    <r>
      <rPr>
        <b/>
        <sz val="10"/>
        <color theme="1"/>
        <rFont val="Calibri"/>
      </rPr>
      <t xml:space="preserve"> Đậu Homemade Khao Món - Giảm 40% + Voucher 25k</t>
    </r>
    <r>
      <rPr>
        <sz val="10"/>
        <color theme="1"/>
        <rFont val="Calibri"/>
      </rPr>
      <t xml:space="preserve">
- Scheme:
+ Bún Homemade 109k giảm còn 65k
+ Combo Bún đậu no nê + Nem chua rán 274k giảm còn 199k
+ HOMEMADE25 Giảm 25k cho đơn 65k
- Location HCM
- Timeline: 11/07-13/07; 14/07,15/07, 18/07, 19/07</t>
    </r>
  </si>
  <si>
    <t>11/07-13/07; 14/07,15/07, 18/07, 19/07</t>
  </si>
  <si>
    <r>
      <rPr>
        <b/>
        <sz val="10"/>
        <color theme="1"/>
        <rFont val="Calibri"/>
      </rPr>
      <t xml:space="preserve">2 Combo3:
</t>
    </r>
    <r>
      <rPr>
        <sz val="10"/>
        <color theme="1"/>
        <rFont val="Calibri"/>
      </rPr>
      <t>Static Banner(6): 11/07-13/07; 14/07,15/07, 19/07
Popup(16h-19h): 11/07; 18/07</t>
    </r>
  </si>
  <si>
    <t>a-dau-homemade-25k</t>
  </si>
  <si>
    <t>Jul.CB7</t>
  </si>
  <si>
    <r>
      <rPr>
        <sz val="10"/>
        <color theme="1"/>
        <rFont val="Calibri"/>
      </rPr>
      <t>- Key message:</t>
    </r>
    <r>
      <rPr>
        <b/>
        <sz val="10"/>
        <color theme="1"/>
        <rFont val="Calibri"/>
      </rPr>
      <t xml:space="preserve"> Đậu Homemade Khao Món - Giảm 40% + Voucher 25k</t>
    </r>
    <r>
      <rPr>
        <sz val="10"/>
        <color theme="1"/>
        <rFont val="Calibri"/>
      </rPr>
      <t xml:space="preserve">
- Scheme:
+ Bún Homemade 109k giảm còn 65k
+ Combo Bún đậu no nê + Nem chua rán 274k giảm còn 199k
+ HOMEMADE25 Giảm 25k cho đơn 65k
- Location HCM
- Timeline: 23/07-25/07</t>
    </r>
  </si>
  <si>
    <t>23/07-25/07</t>
  </si>
  <si>
    <r>
      <rPr>
        <b/>
        <sz val="10"/>
        <color theme="1"/>
        <rFont val="Calibri"/>
      </rPr>
      <t xml:space="preserve">1 Combo7:
</t>
    </r>
    <r>
      <rPr>
        <sz val="10"/>
        <color theme="1"/>
        <rFont val="Calibri"/>
      </rPr>
      <t>Bottom Banner(1-3): 25/07-27/07
SPH(17h-19h): 25/07, 26/07</t>
    </r>
  </si>
  <si>
    <t>08-11/07</t>
  </si>
  <si>
    <t>"""Cơm Tấm Phúc Lộc Thọ
Mua 1 tặng 2 + Freeship
Mua 1 Cơm Sườn Phúc Lộc Thọ giá 52k được tặng 1 Canh Rong Biển 0đ (Giá gốc 15k) (1 phần canh mỗi đơn) cùng với 1 Cơm  bì trứng với giá 1k (Giá gốc 39k)
Số lượng có hạn
Ràng 1 phần/ order, stock Unlimited
VIPPLT20 20k MBS 50k qty 1000
VIPPLT30 30k MBS 105k qty 250
VIPPLT40 40K mbs 120K qty 250
VIPPLTFS Freeship 15k MBS 40k qty 200              "                
08-11/07</t>
  </si>
  <si>
    <t>HTC 1st Scroll 8H	10h-24h 09/07
Hometop # 5	08/07. 10/07
Static banner # 1-3	"Bottom 08/07 09/07
Collection list 11/07"
Flash Sale Banner #1-4	10/07
Floating 3H	10h-13h 09/07
Popup 3H	16h-19h 10/07</t>
  </si>
  <si>
    <t>v-1t2-phucloctho</t>
  </si>
  <si>
    <t>BAU 1Đ_26.6</t>
  </si>
  <si>
    <t>Matcha Thanh Mát
Deal 1Đ + voucher 50k
Matcha Latte Tây Bắc chỉ 1Đ mbs 99k
Voucher: TCH40 giảm 40k mbs 100k
Timeline: 26/06
Location: NW</t>
  </si>
  <si>
    <t>26/06</t>
  </si>
  <si>
    <r>
      <rPr>
        <sz val="10"/>
        <rFont val="Calibri"/>
      </rPr>
      <t xml:space="preserve">10/6 </t>
    </r>
    <r>
      <rPr>
        <u/>
        <sz val="10"/>
        <color rgb="FF1155CC"/>
        <rFont val="Calibri"/>
      </rPr>
      <t>https://drive.google.com/drive/u/0/folders/1iZVZwS1Kb-kHKUJTsj4jHHygy8-hvdCA</t>
    </r>
  </si>
  <si>
    <t>sj--1d-tch</t>
  </si>
  <si>
    <t>Merch</t>
  </si>
  <si>
    <t>Key message: Săn quà Camellia Siêu dễ
Chỉ 1k + voucher 50k
Scheme:
- Combo 3 món (2 ly nước + 1 gương) gồm: 1 Trà sữa Thanh Hương Camellia (size S) + 1 Trà sữa Chôm Chôm/Iki Matcha latte (size S) + 1 gương Camellia giá gốc 165k =&gt; 99k
- Hoá đơn 209k bất kì tặng thêm 1 Quạt Camellia hoặc 1 Ví hít điện thoại Camellia (giá gốc 150k =&gt; giá 1K mbs 209k) - áp dụng 1 phần/đơn. Sản phẩm giao ngẫu nhiên.
Voucher:
KATINAT15K giảm 15k mbs 60k
KATINAT25K giảm 25k mbs 100k
KATINAT40K giảm 40k mbs 150k
KATINAT50K giảm 50k mbs 200k
Location: NW
Timeline: 29/07 - 31/07</t>
  </si>
  <si>
    <t>29/07 - 31/07</t>
  </si>
  <si>
    <t>Shipper icon 29/07
HTC (0h-12h): 29/07
Floating (13h-16h): 29/07
Flash sale banner: 30/07
Hometop banner: 30/07
Bottom banner: 31/07
Pop-up (6h-10h): 31/07</t>
  </si>
  <si>
    <t>Shipper icon 29/07
HTC (0h-16h): 29/07
Floating (13h-16h): 29/07
Flash sale banner: 30/07
Hometop banner: 30/07
Bottom banner: 31/07
Pop-up (6h-10h): 31/07</t>
  </si>
  <si>
    <t>Shipper icon 29/07
HTC (0h-8h): 29/07
Floating (13h-16h): 29/07
Flash sale banner: 30/07
Hometop banner: 30/07
Bottom banner: 31/07
Pop-up (6h-10h): 31/07</t>
  </si>
  <si>
    <t>https://drive.google.com/drive/folders/1EJ6tcy7jFiTKd1S0nmXxiPzYRu3vCyD9</t>
  </si>
  <si>
    <t>jb-katinat--house</t>
  </si>
  <si>
    <t>Sep</t>
  </si>
  <si>
    <t>8-12.9</t>
  </si>
  <si>
    <t>Key mess: Khao món 1Đ + voucher 50k
Scheme: 1Đ mbs 99k các món:
Trà Sen Vàng (Củ năng)
Trà Thanh Đào
PhinDi Hạnh Nhân
Trà Thạch Đào
Bánh mì que
Bánh Croissant Highlands 55gr
Voucher: HIGHLANDS50A giảm 50k mbs 120k
Location: NW
Timeline:
1-5, 8-12, 15-19, 22-26, 29-30/09</t>
  </si>
  <si>
    <t>1-5, 8-12, 15-19, 22-26, 29-30/09</t>
  </si>
  <si>
    <t>Static banner: 08/09, 10/09
Floating (13h-16h): 11/09
HTC (0h-10h &amp; 13h-17h): 10/09, 12/09
Hometop banner: 08/09, 11/09
Flash sale banner: 12/09
Floating (6h-10h): 10/09
Pop-up (6h-10h): 11/09
SPF Page: 08/09
SPF Page story: 10/09</t>
  </si>
  <si>
    <t>Static banner: 08/09, 09/09
Floating (13h-16h): 08/09
HTC (0h-10h &amp; 13h-17h): 10/09, 12/09
Hometop banner: 08/09, 11/09
Flash sale banner: 12/09
Floating (6h-10h): 10/09
Pop-up (6h-10h): 11/09
SPF Page: 08/09
SPF Page story: 10/09</t>
  </si>
  <si>
    <t>https://drive.google.com/drive/u/0/folders/15AqkPggY4j_vHjSH_tWYfVDoivoOHX0_</t>
  </si>
  <si>
    <t>sv-1d-highlands</t>
  </si>
  <si>
    <t>22-26.9</t>
  </si>
  <si>
    <t>Pop-up (6h-10h): 24/09
HTC (6h-14h): 22/09, 25/09
Hometop banner: 24/09, 25/09
Static banner: 22/09, 25/09
Flash sale banner: 22/09
Floating (6h-10h): 22/09
Floating (13h-16h): 24/09
SPF Page: 23/09
SPF Page story: 26/09</t>
  </si>
  <si>
    <t>Pop-up (6h-10h): 25/09
HTC (6h-14h): 22/09, 25/09
Hometop banner: 24/09, 25/09
Static banner: 22/09, 25/09
Flash sale banner: 22/09
Floating (6h-10h): 22/09
Floating (13h-16h): 24/09
SPF Page: 23/09
SPF Page story: 26/09</t>
  </si>
  <si>
    <t>15-19.9</t>
  </si>
  <si>
    <t>HTC (8h-16h): 16/09
Hometop banner: 18/09, 19/09
Static banner: 15/09
Flash sale banner: 16/09, 18/09 (bù static)
Floating (6h-10h): 18/09
Pop-up (6h-10h): 16/09</t>
  </si>
  <si>
    <t>v-1d-highlands</t>
  </si>
  <si>
    <t>10k</t>
  </si>
  <si>
    <t>- Key message: Trà Sữa TocoToco 10k + Code 0Đ
- Scheme: TocoToco khao trà sữa 10k
- Nhập code 77TOCO30 - giảm 30K đơn từ 30K
77TOCO35 - 50% cap 35k
Timeline: 7/7
- Location: Hà Nội, HCM, CT</t>
  </si>
  <si>
    <t>https://drive.google.com/drive/folders/1KxLnlHLKGN4I8H5s-ZKmP_F3sfRsS5a3</t>
  </si>
  <si>
    <t>sj-toco-0d</t>
  </si>
  <si>
    <t>- Key message: Trà Sữa TocoToco Mua 1 Tặng 1 + Code 25K
- Scheme: TocoToco khao combo 2 ly chỉ còn 44k
- Nhập code TOCOVIP25 - giảm 25K đơn từ 44K
Timeline:11-13/7; 18-20/7
- Location: Hà Nội, HCM, CT</t>
  </si>
  <si>
    <t>11/07 - 13/07
18/07 - 20/07</t>
  </si>
  <si>
    <t>- Hometop: 12/07; 13/07; 18/07
- HTC (8h-16h): 11/07; 19/07; 20/07
- Floating (19h-22h): 11/07; 20/07
- Pop up (13h-16h): 13/07
- Bottom Banner: 11/07; 12/07; 13/07; 18/07; 19/07; 20/07</t>
  </si>
  <si>
    <t>- Hometop: 12/07; 13/07; 18/07; 19/07
- HTC (8h-16h): 11/07; 20/07
- Floating (19h-22h): 11/07; 20/07
- Pop up (13h-16h): 13/07
- Bottom Banner: 11/07; 12/07; 13/07; 18/07; 19/07; 20/07</t>
  </si>
  <si>
    <t>https://drive.google.com/drive/u/0/folders/1wyW4pz5WtRc_sE-Pfnbd4WTRcRxI-K-8</t>
  </si>
  <si>
    <t>Key Mess: SUNDAY BASIC TUNG DEAL
MUA 1 TẶNG 1 + Voucher 40k
- Scheme:
Món mua: 01 Trà Sữa Kem Trứng Khè (L)
Món tặng: 01 Trà Sữa Truyền Thống (M)
40 phần/chi nhánh/ngày, Mỗi bill chỉ order 1 món
Nhập code: VIPSUNDAY30K - 40% cap 30k
VIPSUNDAY40K - 38% cap 40k
-Timeline: 10-12/7
Nhập code SIEUTIEC40 - 40k mbs 100k
Timeline 13/7
- Location: HCM</t>
  </si>
  <si>
    <t>10/07 - 12/07</t>
  </si>
  <si>
    <t>- Hometop: 10/07; 11/07
- HTC (8h-16h): 12/07
- Pop up (19h-22h): 12/07
- Floating (13h-16h): 11/07
- Static Banner: 11/07; 12/07
- Flashsale Banner: 10/07</t>
  </si>
  <si>
    <t>https://drive.google.com/drive/u/0/folders/1yjHz1sC5eEIPJfTuU4SJGw6AJuc8cNZQ</t>
  </si>
  <si>
    <t>Key Mess: MayCha Khao Deal Mua 1 Tặng 1 + Voucher 60,000 đồng
Scheme: 
Mua 1 trà sữa hongkong tặng 1 trà sữa trân châu
Nhập code MAYCHAVIP30 - giảm 30k mbs 60k
MAYCHAVIP25 - giảm 50% cap 25k
MAYCHA50: 50K MBS 150k
MAYCHA60: 60K MBS 200k
Timeline:18-20/7
Location: HCM; Đồng Nai, Bình Dương; Đà Nẵng, An Giang, Kiên Giang, Tiền Giang, Long An</t>
  </si>
  <si>
    <t>- Hometop: 19/07; 20/07
- HTC (8h-16h): 18/07
- Pop up (19h-22h): 18/07
- SPH (14h-17h): 20/07</t>
  </si>
  <si>
    <t>https://drive.google.com/drive/folders/1NDGfHgSXLqAE9rmKGR91ideXmqDnqea5</t>
  </si>
  <si>
    <t>1-3.7</t>
  </si>
  <si>
    <t>Key message: : Deal ngon đỉnh, hè tươi xinh! Starbucks giảm 30% + freeship
Scheme:  Giảm 30% toàn bộ menu Refreshers™ CAT
- Strawberry Acai with Lemonade Starbucks Refreshers™ Beverage
- Pink Drink with Strawberry Acai Starbucks Refreshers™ Beverage (with Coconutmilk)
- Mango Dragonfruit with Lemonade Starbucks Refreshers™ Beverage
- Dragon Drink with Mango Dragonfruit Starbucks Refreshers™ Beverage (with Coconutmilk)
Voucher:
STARBUCKST2 freeship 18k mbs 60k
STARBUCKS30K giảm 30k mbs 130k
STARBUCKS50S giảm 50k mbs 220k
Tineline: 01/07 - 03/07</t>
  </si>
  <si>
    <t>01/07 - 03/07</t>
  </si>
  <si>
    <t>HTC (0h-10h &amp; 14h-18h): 01/07, 03/07
Hometop banner: 01/07, 02/07
Static banner: 02/07, 03/07
Flash sale banner: 01/07
Floating (6h-10h): 03/07
Floating (13h-16h): 01/07
Pop-up (6h-10h): 02/07
SPF Page: 01/07
IG SPF Page: 02/07</t>
  </si>
  <si>
    <t>HTC (0h-10h &amp; 14h-18h): 01/07, 02/07
Hometop banner: 01/07, 02/07
Static banner: 02/07, 03/07
Flash sale banner: 01/07
Floating (6h-10h): 03/07
Floating (13h-16h): 01/07
Pop-up (6h-10h): 02/07
SPF Page: 01/07
IG SPF Page: 02/07</t>
  </si>
  <si>
    <r>
      <rPr>
        <sz val="10"/>
        <rFont val="Calibri"/>
      </rPr>
      <t xml:space="preserve">Deadline 23/6
</t>
    </r>
    <r>
      <rPr>
        <u/>
        <sz val="10"/>
        <color rgb="FF1155CC"/>
        <rFont val="Calibri"/>
      </rPr>
      <t>https://drive.google.com/drive/u/0/folders/19SINjucIU0Imrp_fHum2mc4ufs96MFUj</t>
    </r>
    <r>
      <rPr>
        <sz val="10"/>
        <rFont val="Calibri"/>
      </rPr>
      <t xml:space="preserve"> </t>
    </r>
  </si>
  <si>
    <t>sv--starbucks</t>
  </si>
  <si>
    <t>7-11.7</t>
  </si>
  <si>
    <t>Key mess: Khao món 1Đ + voucher 50k
Scheme: 1Đ mbs 99k các món:
Trà Sen Vàng (Củ năng)
Trà Thanh Đào
PhinDi Hạnh Nhân
Trà Thạch Đào
Bánh mì que
Bánh Croissant Highlands 55gr
Voucher: HIGHLANDS50A giảm 50k mbs 120k
Location: NW
Timeline:
01/07 - 04/07
07/07 - 11/07
14/07 - 18/07
21/07 - 25/07
29/07 - 31/07</t>
  </si>
  <si>
    <t>01/07 - 04/07
07/07 - 11/07
14/07 - 18/07
21/07 - 25/07
29/07 - 31/07</t>
  </si>
  <si>
    <t>HTC (13h-24h): 10/07
HTC (0h-10h &amp; 14h-18h): 11/07
Hometop banner: 09/07, 11/07
Static banner: 07/07, 11/07
Flash sale banner: 08/07
Floating (6h-10h): 10/07, 11/07
Pop-up (6h-10h): 09/07
SPF Page: 10/07
Story SPF: 11/07</t>
  </si>
  <si>
    <t>HTC (0h-10h &amp; 14h-18h): 10/07
HTC (0h-10h &amp; 14h-18h): 11/07
Hometop banner: 09/07, 11/07
Static banner: 07/07, 11/07
Flash sale banner: 08/07
Floating (6h-10h): 10/07, 11/07
Pop-up (6h-10h): 09/07
SPF Page: 10/07
Story SPF: 11/07</t>
  </si>
  <si>
    <r>
      <rPr>
        <u/>
        <sz val="10"/>
        <color rgb="FF1155CC"/>
        <rFont val="Arial"/>
      </rPr>
      <t>Folder - Google Drive</t>
    </r>
  </si>
  <si>
    <t>8-10.7</t>
  </si>
  <si>
    <t>Key message:        Deal Hè Đổ Bộ
Món Chỉ 1Đ + Voucher 100k
Scheme:        
Matcha Latte Tây Bắc 45k =&gt; 1đ mbs 109k
A-Mê Mơ 45k =&gt; 1đ mbs 109k
Trà Đào Cam Sả 49k =&gt; 1đ mbs 109k
Combo 2 Mochi 38k =&gt; 1đ mbs 109k
Bánh Mì Que Pate Cột Đèn 19k =&gt; 1đ mbs 109k
Voucher: TCH100 giảm 100k mbs 200k
TCHGIAM50 giảm 50% cap 33k
Timeline:        8-10/7             
Location: NW</t>
  </si>
  <si>
    <t>08/07 - 10/07</t>
  </si>
  <si>
    <t>HTC (8h-16h) 2nd scroll: 09/07
HTC (0h-8h): 09/07
HTC (0h-10h &amp; 14h-18h): 08/07
Hometop banner: 08/07, 10/07
Static banner: 08/07, 10/07
Flash sale banner: 09/07
Floating (6h-10h): 09/07
Pop-up (6h-10h): 08/07
SPH (12h-14h): 10/07 (bù floating)
SPF Page: 08/07
Story IG SPF: 09/07</t>
  </si>
  <si>
    <t>HTC (0h-16h): 09/07
HTC (0h-10h &amp; 14h-18h): 08/07
Hometop banner: 08/07, 10/07
Static banner: 08/07, 10/07
Flash sale banner: 09/07
Floating (6h-10h): 09/07
Pop-up (6h-10h): 08/07
SPH (12h-14h): 10/07 (bù floating)
SPF Page: 08/07
Story IG SPF: 09/07</t>
  </si>
  <si>
    <t>HTC (0h-16h): 09/07, 08/07
Hometop banner: 08/07, 10/07
Static banner: 08/07, 10/07
Flash sale banner: 09/07
Floating (6h-10h): 09/07
Pop-up (6h-10h): 08/07
SPH (12h-14h): 10/07 (bù floating)
SPF Page: 08/07
Story IG SPF: 09/07</t>
  </si>
  <si>
    <r>
      <rPr>
        <sz val="10"/>
        <rFont val="Calibri"/>
      </rPr>
      <t xml:space="preserve">KV cũ: </t>
    </r>
    <r>
      <rPr>
        <u/>
        <sz val="10"/>
        <color rgb="FF1155CC"/>
        <rFont val="Calibri"/>
      </rPr>
      <t>https://drive.google.com/drive/u/0/folders/1vDyfnuUh0w2m-pYglTzoYx_MfL1yE2s_</t>
    </r>
    <r>
      <rPr>
        <sz val="10"/>
        <rFont val="Calibri"/>
      </rPr>
      <t xml:space="preserve"> </t>
    </r>
  </si>
  <si>
    <t>sv-1d-tch</t>
  </si>
  <si>
    <t>14-18.7</t>
  </si>
  <si>
    <t>HTC (8h-16h): 15/07, 17/07
Hometop banner: 14/07, 17/07
Static banner: 15/07, 16/07
Flash sale banner: 14/07
Floating (6h-10h): 16/07
Floating (13h-16h): 17/07
Pop-up (6h-10h): 18/07
SPF Page: 15/07
Story IG SPF: 16/07</t>
  </si>
  <si>
    <r>
      <rPr>
        <u/>
        <sz val="10"/>
        <color rgb="FF1155CC"/>
        <rFont val="Arial"/>
      </rPr>
      <t>Folder - Google Drive</t>
    </r>
  </si>
  <si>
    <t>21-25.7</t>
  </si>
  <si>
    <t>HTC (0h-14h): 21/07
Hometop banner: 24/07, 25/07
Static banner: 23/07, 24/07
Flash sale banner: 21/07
Floating (6h-10h): 23/07
Pop-up (6h-10h): 24/07</t>
  </si>
  <si>
    <r>
      <rPr>
        <u/>
        <sz val="10"/>
        <color rgb="FF1155CC"/>
        <rFont val="Arial"/>
      </rPr>
      <t>Folder - Google Drive</t>
    </r>
  </si>
  <si>
    <t>21-23.7</t>
  </si>
  <si>
    <t>Key message:        Deal Hè Bừng Tỉnh
Đồng Giá 29k + Voucher 60K
Scheme:        
Matcha Latte Tây Bắc 45k =&gt; 29k
Trà Đào Cam Sả 49k =&gt; 29k
Cà Phê Sữa Đá 39k =&gt; 29k
Combo 2 ly matcha 110k =&gt; 85k
Voucher: TCHV60 giảm 60k mbs 150k
TCHGIAM50 giảm 50% cap 33k
Timeline:        21-23/7</t>
  </si>
  <si>
    <t>HTC (0h-10h): 23/07
HTC (14h-18h): 21/07
Hometop banner: 22/07, 23/07
Static banner: 21/07, 22/07
Flash sale banner: 23/07
Floating (6h-10h): 21/07
Pop-up (6h-10h): 22/07</t>
  </si>
  <si>
    <t>HTC (8h-16h): 22/07
Hometop banner: 21/07, 23/07
Static banner: 21/07, 22/07
Flash sale banner: 23/07
Floating (6h-10h): 21/07
Pop-up (6h-10h): 22/07</t>
  </si>
  <si>
    <r>
      <rPr>
        <sz val="10"/>
        <rFont val="Calibri"/>
      </rPr>
      <t xml:space="preserve">Deadline 11/7
</t>
    </r>
    <r>
      <rPr>
        <u/>
        <sz val="10"/>
        <color rgb="FF1155CC"/>
        <rFont val="Calibri"/>
      </rPr>
      <t>https://drive.google.com/drive/u/0/folders/1_hlyra41JcLY2LW_oYWlMFxPbgKZNurC</t>
    </r>
    <r>
      <rPr>
        <sz val="10"/>
        <rFont val="Calibri"/>
      </rPr>
      <t xml:space="preserve"> </t>
    </r>
  </si>
  <si>
    <t>v-tch-jul</t>
  </si>
  <si>
    <t>29-31.7</t>
  </si>
  <si>
    <t>Key message: Starbucks Khao Deal Đậm Đà, Giảm 30% + voucher 50k
Scheme: Giảm 30% 2 món:
- Coconut Dolce Espresso
- Coconut Espresso Frappuccino
Voucher: STARBUCKS50S giảm 50k mbs 220k
STARBUCKS30S giảm 30k mbs 130k
Timeline: 29/07 - 31/07
Loctaion: NW</t>
  </si>
  <si>
    <t>HTC (0h-14h): 31/07
Hometop banner: 29/07, 30/07
Static banner: 29/07, 31/07
Flash sale banner: 30/07
Floating (6h-10h): 29/07
Pop-up (6h-10h): 30/07</t>
  </si>
  <si>
    <t>https://drive.google.com/drive/folders/1Tt2rlU-wEmsWX7raJ7eFIBghAR73FLSe</t>
  </si>
  <si>
    <t>v-starbucks-cf-50</t>
  </si>
  <si>
    <t>7.7</t>
  </si>
  <si>
    <t>Key mess: KATINAT Mua 1 tặng 1 +voucher 50k
Scheme: Mua 1 Bơ Già Dừa Non tặng 1 Trà Oolong Nướng Sữa (combo 2 ly chỉ 55k)
Voucher:
KATINATMUA1TANG1 giảm 20k mbs 55k
KATINAT25K giảm 25k mbs 100k
KATINAT40K giảm 40k mbs 150k
KATINAT50K giảm 50k mbs 200k
Location: NW
Timeline: 07/07</t>
  </si>
  <si>
    <t>jb-katinat-spike</t>
  </si>
  <si>
    <t>Key Mess: Maycha Khao Deal 9K + Giảm 60K
Scheme:
Maycha khao deal 9k áp dụng các món 
+ Trà Sữa Trân Châu Hoàng Kim
+ Trà sữa Hong Kong
Nhập code  MAYCHA60: 60K MBS 200k
MAYCHA53: 53k mbs 160k
Timeline:5-6/7; 25-27/7
Location: HCM; Đồng Nai, Bình Dương; Đà Nẵng, An Giang, Kiên Giang, Tiền Giang, Long An</t>
  </si>
  <si>
    <t>05/07 - 06/07
25/07 - 27/07</t>
  </si>
  <si>
    <t>- Hometop: 05/07; 06/07; 25/07; 26/07
- HTC (8h-16h): 05/07; 27/07
- Floating (13h-16h): 05/07; 06/07; 25/7
- Pop up (19h-22h): 27/07
- SPH (19h-22h): 05/07 ; (12h-14h) 25/07</t>
  </si>
  <si>
    <r>
      <rPr>
        <sz val="10"/>
        <rFont val="Calibri"/>
      </rPr>
      <t xml:space="preserve">timeline 5-6/7: </t>
    </r>
    <r>
      <rPr>
        <u/>
        <sz val="10"/>
        <color rgb="FF1155CC"/>
        <rFont val="Calibri"/>
      </rPr>
      <t>https://drive.google.com/drive/u/0/folders/13XDe6Pvu1ueewbPkidewou0AxRu6JnaH</t>
    </r>
    <r>
      <rPr>
        <sz val="10"/>
        <rFont val="Calibri"/>
      </rPr>
      <t xml:space="preserve"> 
timeline 25-27/7: 
</t>
    </r>
    <r>
      <rPr>
        <u/>
        <sz val="10"/>
        <color rgb="FF1155CC"/>
        <rFont val="Calibri"/>
      </rPr>
      <t>https://drive.google.com/drive/folders/1fRQo0LMXWzX71KnkBsTSJOiyQdESPRYk</t>
    </r>
    <r>
      <rPr>
        <sz val="10"/>
        <rFont val="Calibri"/>
      </rPr>
      <t xml:space="preserve"> </t>
    </r>
  </si>
  <si>
    <t>sv--maycha-9k</t>
  </si>
  <si>
    <t>Key mess: Phúc Long - Deal Hè Sảng Khoái
Combo 119k + Voucher 40K
Scheme: Phúc Long khao combo trà sữa 3 ly 119k
Nhập code: INDIPL40 - 15% cap 40k
Location: NW
Timeline:2-4/7; 25/07; 30-31/7</t>
  </si>
  <si>
    <t>02/07 - 04/07
25/07
30/07 - 31/07</t>
  </si>
  <si>
    <t>- Hometop: 03/07; 04/07; 30/07; 31/07
- Pop up (6h-10h): 03/07; 04/07; 30/07; 31/07</t>
  </si>
  <si>
    <t>https://drive.google.com/drive/u/0/folders/1YjlSXNEiIiXaQk_EnVCtLtIkPqk7X-Et</t>
  </si>
  <si>
    <t>sv--phuclong-119</t>
  </si>
  <si>
    <t>Key mess: Phúc Long khao combo 79k + voucher 40k
Scheme: Phúc Long khao combo 2 ly trà sữa 79k 
Nhập code: 
VIPPL20K: 20k mbs 79k
VIPPL28K: 28k mbs 150k
VIPPL40K: 15% cap 40k
Location: NW
Timeline: 10-11/7</t>
  </si>
  <si>
    <t>10/07 - 11/07</t>
  </si>
  <si>
    <t>- Hometop: 10/07
- HTC (10h-14h): 11/07
- Pop up (6h-10h):10/07; 11/07</t>
  </si>
  <si>
    <t>- Hometop: 10/07; 11/07
- Pop up (6h-10h):10/07; 11/07</t>
  </si>
  <si>
    <t>https://drive.google.com/drive/u/0/folders/1gdV0Fx5nr0EIjWJXFccuW1QPWOlXxhzu</t>
  </si>
  <si>
    <t>v-79k-phuclong</t>
  </si>
  <si>
    <t>Gong Cha Khao Deal Mua 1 Tặng 1 + Voucher 50%
Scheme: 
BOGO Mua M tặng M
- Món mua: Hồng Trà Mây Xuân / Cheese Brulee Oolong Mây / Trà Sữa Okinawa / Matcha Latte / Creamy Matcha Latte
- Món tặng: TS TC Đen/Hokkaido/Earl Grey
Nhập code: 
VIPGONGCHA23 - 50% cap 23k
Timeline: 14-16/7; 28-30/7
Location: HCM,HN, Đồng Nai, Khánh Hòa, Đà Lạt</t>
  </si>
  <si>
    <t>14/07 - 16/07
28/07 - 30/07</t>
  </si>
  <si>
    <t>- Hometop: 02/07; 03/07; 28/07; 29/07
- HTC (8h-16h): 04/07; 30/07
- SPH (12h-14h) 02/07; 28/07; (19h-22h) 04/07; 30/07</t>
  </si>
  <si>
    <r>
      <rPr>
        <sz val="10"/>
        <rFont val="Calibri"/>
      </rPr>
      <t xml:space="preserve">14-16/7: </t>
    </r>
    <r>
      <rPr>
        <u/>
        <sz val="10"/>
        <color rgb="FF1155CC"/>
        <rFont val="Calibri"/>
      </rPr>
      <t>https://drive.google.com/drive/folders/1RPSZLZDLhtMWWyygWHwfjAGnDJoK9LAB</t>
    </r>
    <r>
      <rPr>
        <sz val="10"/>
        <rFont val="Calibri"/>
      </rPr>
      <t xml:space="preserve"> 
28-30/7 </t>
    </r>
    <r>
      <rPr>
        <u/>
        <sz val="10"/>
        <color rgb="FF1155CC"/>
        <rFont val="Calibri"/>
      </rPr>
      <t>https://drive.google.com/drive/u/0/folders/1FYSTJubQRhqyDtwKP3EeWvPo2-_fK8yA</t>
    </r>
    <r>
      <rPr>
        <sz val="10"/>
        <rFont val="Calibri"/>
      </rPr>
      <t xml:space="preserve">  </t>
    </r>
  </si>
  <si>
    <t>v-1t1-gongcha</t>
  </si>
  <si>
    <t>7-9Jul</t>
  </si>
  <si>
    <t>Key message: MỜI DEAL ĐỒNG CHILL
COMBO 79K | VOUCHER 40,000 Đồng
Scheme:
Phê La khao Combo 2 ly size M 108k =&gt; 79k
Áp dụng các món: Olong Sữa, Olong Nhài Sữa, Tấm, Khói B'lao. Phong Lan, Bông
Nhập code: 
PHELA20 - 20k mbs 50k
PHELA30- 30k mbs 79K
PHELA40 - 22% cap 40k
Location: HCM, HN, Đà Nẵng, Vũng Tàu, Hải Phòng, Đà Lạt, Quảng Nam,Đồng Nai, Khánh Hòa 
Timline: 7-9/7</t>
  </si>
  <si>
    <t>07/07 - 09/07</t>
  </si>
  <si>
    <t>- Hometop : 08/07
- StaticBanner: 09/07
- Flashsale Banner: 09/07</t>
  </si>
  <si>
    <r>
      <rPr>
        <sz val="10"/>
        <rFont val="Calibri"/>
      </rPr>
      <t xml:space="preserve">Deadline 25/6
</t>
    </r>
    <r>
      <rPr>
        <u/>
        <sz val="10"/>
        <color rgb="FF1155CC"/>
        <rFont val="Calibri"/>
      </rPr>
      <t>https://drive.google.com/drive/u/0/folders/1_vjSznm-wtjRTgzGwbCIaWwZTN6vZiRH</t>
    </r>
    <r>
      <rPr>
        <sz val="10"/>
        <rFont val="Calibri"/>
      </rPr>
      <t xml:space="preserve"> </t>
    </r>
  </si>
  <si>
    <t>sv-79k-phela</t>
  </si>
  <si>
    <t>21-25Jul</t>
  </si>
  <si>
    <t>Key Mess: MỜI BẠN CÙNG CHILL
COMBO MUA 2 TẶNG 1 + voucher 40k
Scheme: Combo mua 2 tặng 1
Áp dụng các món: oolong sữa,oolong nhài sữa,khói b'lao, tấm, phong lan,lụa đào
Nhập code: PHELA30K - 30k mbs 110k
PHELA40K - 20% cap 40k
Location: HCM, Hà Nội, Đà Nẵng, Quảng Nam, Lâm Đồng, Biên Hoà, Hải Phòng, Vũng Tàu, Khánh Hòa
Timeline:21-25/7</t>
  </si>
  <si>
    <t>21/07 - 25/07</t>
  </si>
  <si>
    <t>- Hometop : 21/07
- HTC (8h-16h): 24/07
- StaticBanner: 23/07
- SPH (12h-14h): 22/07
- Floating (13h-16h): 25/07</t>
  </si>
  <si>
    <r>
      <rPr>
        <sz val="10"/>
        <rFont val="Calibri"/>
      </rPr>
      <t xml:space="preserve">Deadline 10/7
</t>
    </r>
    <r>
      <rPr>
        <u/>
        <sz val="10"/>
        <color rgb="FF1155CC"/>
        <rFont val="Calibri"/>
      </rPr>
      <t>https://drive.google.com/drive/u/0/folders/10HPdEzrPOtWI-8Dw0t23eBkJ_GcIv_yJ</t>
    </r>
    <r>
      <rPr>
        <sz val="10"/>
        <rFont val="Calibri"/>
      </rPr>
      <t xml:space="preserve"> </t>
    </r>
  </si>
  <si>
    <t>Heineken 0.0</t>
  </si>
  <si>
    <t>eSampling_Jul</t>
  </si>
  <si>
    <r>
      <rPr>
        <sz val="10"/>
        <color theme="1"/>
        <rFont val="Calibri"/>
      </rPr>
      <t xml:space="preserve">- Key message: </t>
    </r>
    <r>
      <rPr>
        <b/>
        <sz val="10"/>
        <color theme="1"/>
        <rFont val="Calibri"/>
      </rPr>
      <t>Nhập tiệc vui, Tặng 01 Thức uống đại mạch Heineken 0.0</t>
    </r>
    <r>
      <rPr>
        <sz val="10"/>
        <color theme="1"/>
        <rFont val="Calibri"/>
      </rPr>
      <t xml:space="preserve">
- Scheme:  Tặng 01 lon Heineken 0.0 250ml cho mỗi đơn hàng Shopeefood
- Timeline: 17​/07​ -​ 27​/07​/2025
- Location: HCM và Đà Nẵng</t>
    </r>
  </si>
  <si>
    <t>17​/07​ -​ 27​/07​</t>
  </si>
  <si>
    <t>https://docs.google.com/presentation/d/1RNUg-cax9B7Qi1z7OAbeAhFQZjK0lTrp/edit?slide=id.g367f7d87a9e_0_0#slide=id.g367f7d87a9e_0_0</t>
  </si>
  <si>
    <t>https://drive.google.com/drive/folders/1H7UDAokdcgX2E6uxCYNMGm-udF-IjiFo</t>
  </si>
  <si>
    <t>Heineken00</t>
  </si>
  <si>
    <t>eSampling_Jul_Mart</t>
  </si>
  <si>
    <r>
      <rPr>
        <sz val="10"/>
        <color theme="1"/>
        <rFont val="Calibri"/>
      </rPr>
      <t xml:space="preserve">- Key message: </t>
    </r>
    <r>
      <rPr>
        <b/>
        <sz val="10"/>
        <color theme="1"/>
        <rFont val="Calibri"/>
      </rPr>
      <t>KHAO DEAL ĐÓN HÈ, GIẢM ĐẾN 150,000Đ</t>
    </r>
    <r>
      <rPr>
        <sz val="10"/>
        <color theme="1"/>
        <rFont val="Calibri"/>
      </rPr>
      <t xml:space="preserve">
- Scheme: 
HNK25: 35K MBS 99K (BAU)
HNK45: 45K MBS 399K (BAU)
HNK90: 90K MBS 799K (BAU)
HNK100: 100K MBS 199K (Weekend)
HNK150: 150K MBS 1199K(Weekend)
- Timeline: 17​/07​ -​ 27​/07​/2025
- Location: HCM
Note: Hạng mục Ongoing banner ngày 20/07 và 24/07 dẫn media Mart Zone</t>
    </r>
  </si>
  <si>
    <t>17​/07​ -​ 27​/07</t>
  </si>
  <si>
    <r>
      <rPr>
        <u/>
        <sz val="10"/>
        <color rgb="FF1155CC"/>
        <rFont val="Calibri"/>
      </rPr>
      <t xml:space="preserve">https://docs.google.com/spreadsheets/d/1szlCVF0kQIn59GsKW2FJcsHtdyQg6TQDwKxqB4DbbA8/edit?gid=1349311970#gid=1349311970
</t>
    </r>
    <r>
      <rPr>
        <sz val="10"/>
        <rFont val="Calibri"/>
      </rPr>
      <t>(Link collection dẫn qua mart)</t>
    </r>
  </si>
  <si>
    <t>Ongoing banner: 20/7, 24/7
(Link collection dẫn qua mart)</t>
  </si>
  <si>
    <t>https://drive.google.com/drive/folders/1EXgHD-m4-3S2DEgWZ9CwsgwRoQqYg5vy</t>
  </si>
  <si>
    <t>pns-heineken-00</t>
  </si>
  <si>
    <t>Jul.50%</t>
  </si>
  <si>
    <r>
      <rPr>
        <sz val="10"/>
        <color theme="1"/>
        <rFont val="Calibri"/>
      </rPr>
      <t xml:space="preserve">- Key Message: </t>
    </r>
    <r>
      <rPr>
        <b/>
        <sz val="10"/>
        <color theme="1"/>
        <rFont val="Calibri"/>
      </rPr>
      <t>MayCha Khao Deal - Giảm 50% + Voucher 60K</t>
    </r>
    <r>
      <rPr>
        <sz val="10"/>
        <color theme="1"/>
        <rFont val="Calibri"/>
      </rPr>
      <t xml:space="preserve">
- Scheme: 
+ Giảm trà sữa, trà trái cây 50%
+ Voucher: MAYCHA60 giảm 60k mbs 200k
- Location: HCM,Đà Nẵng, Đồng Nai, Bình Dương, Cần Thơ, An Giang, Kiên Giang, Long An
- Timeline: 01/07, 02/07, 09/07; 16/07, 23/07, 31/07</t>
    </r>
  </si>
  <si>
    <t xml:space="preserve">01/07, 02/07, 09/07;
16/07, 23/07, 31/07; </t>
  </si>
  <si>
    <t>- Background: tone hồng trắng</t>
  </si>
  <si>
    <r>
      <rPr>
        <sz val="10"/>
        <color theme="1"/>
        <rFont val="Calibri"/>
      </rPr>
      <t xml:space="preserve">- Thiết kế khác với tháng cũ 
</t>
    </r>
    <r>
      <rPr>
        <sz val="10"/>
        <color rgb="FFFF0000"/>
        <rFont val="Calibri"/>
      </rPr>
      <t>- KV SPF design:</t>
    </r>
    <r>
      <rPr>
        <sz val="10"/>
        <color theme="1"/>
        <rFont val="Calibri"/>
      </rPr>
      <t xml:space="preserve"> 01/07, 02/07
</t>
    </r>
    <r>
      <rPr>
        <sz val="10"/>
        <color rgb="FFFF0000"/>
        <rFont val="Calibri"/>
      </rPr>
      <t xml:space="preserve">- Update KV mex design: </t>
    </r>
    <r>
      <rPr>
        <sz val="10"/>
        <color theme="1"/>
        <rFont val="Calibri"/>
      </rPr>
      <t>09/07; 16/07, 23/07, 31/07</t>
    </r>
  </si>
  <si>
    <r>
      <rPr>
        <b/>
        <sz val="10"/>
        <color theme="1"/>
        <rFont val="Calibri"/>
      </rPr>
      <t xml:space="preserve">2 Win3:
</t>
    </r>
    <r>
      <rPr>
        <sz val="10"/>
        <color theme="1"/>
        <rFont val="Calibri"/>
      </rPr>
      <t>Hometop banner(7-9): 01/07, 02/07; 16/07, 31/07
Static banner(1-3): 09/07, 23/07</t>
    </r>
  </si>
  <si>
    <r>
      <rPr>
        <b/>
        <sz val="10"/>
        <rFont val="Calibri"/>
      </rPr>
      <t xml:space="preserve">- KV SPF design: 01/07, 02/07
</t>
    </r>
    <r>
      <rPr>
        <sz val="10"/>
        <rFont val="Calibri"/>
      </rPr>
      <t xml:space="preserve">Deadline 19/6 :
</t>
    </r>
    <r>
      <rPr>
        <u/>
        <sz val="10"/>
        <color rgb="FF1155CC"/>
        <rFont val="Calibri"/>
      </rPr>
      <t>https://drive.google.com/drive/u/0/folders/1dMRvpTeugi8BmY9Oqx8rijkXGZ8_ysn7</t>
    </r>
    <r>
      <rPr>
        <sz val="10"/>
        <rFont val="Calibri"/>
      </rPr>
      <t xml:space="preserve"> 
</t>
    </r>
    <r>
      <rPr>
        <b/>
        <sz val="10"/>
        <rFont val="Calibri"/>
      </rPr>
      <t xml:space="preserve">- KV mex design: 09/07; 16/07, 23/07, 31/07
</t>
    </r>
    <r>
      <rPr>
        <u/>
        <sz val="10"/>
        <color rgb="FF1155CC"/>
        <rFont val="Calibri"/>
      </rPr>
      <t>https://drive.google.com/drive/folders/1KcYlJ9zxA_5YxZBK38mGplg7hbuJ_G2I</t>
    </r>
    <r>
      <rPr>
        <sz val="10"/>
        <rFont val="Calibri"/>
      </rPr>
      <t xml:space="preserve"> </t>
    </r>
  </si>
  <si>
    <t>w3-maycha--60</t>
  </si>
  <si>
    <t>Jul.30%</t>
  </si>
  <si>
    <r>
      <rPr>
        <sz val="10"/>
        <color theme="1"/>
        <rFont val="Calibri"/>
      </rPr>
      <t xml:space="preserve">- Key Message: </t>
    </r>
    <r>
      <rPr>
        <b/>
        <sz val="10"/>
        <color theme="1"/>
        <rFont val="Calibri"/>
      </rPr>
      <t>MayCha Khao Deal - Giảm 30% + Voucher 60k</t>
    </r>
    <r>
      <rPr>
        <sz val="10"/>
        <color theme="1"/>
        <rFont val="Calibri"/>
      </rPr>
      <t xml:space="preserve">
- Scheme: 
+ Giảm trà sữa, trà trái cây 30%
+ Voucher: MAYCHA60 giảm 60k mbs 200k
- Location: HCM
- Timeline: 04/07, 10/07, 17/07</t>
    </r>
  </si>
  <si>
    <t>04/07, 10/07, 17/07</t>
  </si>
  <si>
    <r>
      <rPr>
        <sz val="10"/>
        <color rgb="FFFF0000"/>
        <rFont val="Calibri"/>
      </rPr>
      <t xml:space="preserve">- KV SPF design: </t>
    </r>
    <r>
      <rPr>
        <sz val="10"/>
        <color rgb="FF000000"/>
        <rFont val="Calibri"/>
      </rPr>
      <t>04/07</t>
    </r>
    <r>
      <rPr>
        <sz val="10"/>
        <color rgb="FFFF0000"/>
        <rFont val="Calibri"/>
      </rPr>
      <t xml:space="preserve">
- Update KV mex design : </t>
    </r>
    <r>
      <rPr>
        <sz val="10"/>
        <color rgb="FF000000"/>
        <rFont val="Calibri"/>
      </rPr>
      <t xml:space="preserve"> 10/07, 17/07</t>
    </r>
  </si>
  <si>
    <r>
      <rPr>
        <b/>
        <sz val="10"/>
        <color theme="1"/>
        <rFont val="Calibri"/>
      </rPr>
      <t xml:space="preserve">1 Win3:
</t>
    </r>
    <r>
      <rPr>
        <sz val="10"/>
        <color theme="1"/>
        <rFont val="Calibri"/>
      </rPr>
      <t>Hometop banner(7-9):  04/07, 17/07
Static banner(1-3): 10/07</t>
    </r>
  </si>
  <si>
    <r>
      <rPr>
        <b/>
        <sz val="10"/>
        <rFont val="Calibri"/>
      </rPr>
      <t xml:space="preserve">- KV SPF design: 04/07
</t>
    </r>
    <r>
      <rPr>
        <sz val="10"/>
        <rFont val="Calibri"/>
      </rPr>
      <t xml:space="preserve">Deadline 24/6
</t>
    </r>
    <r>
      <rPr>
        <u/>
        <sz val="10"/>
        <color rgb="FF1155CC"/>
        <rFont val="Calibri"/>
      </rPr>
      <t>https://drive.google.com/drive/u/0/folders/15g-JE4e85C5Kut7Gv7nOwYokdROVp9Kc</t>
    </r>
    <r>
      <rPr>
        <sz val="10"/>
        <rFont val="Calibri"/>
      </rPr>
      <t xml:space="preserve"> 
</t>
    </r>
    <r>
      <rPr>
        <b/>
        <sz val="10"/>
        <rFont val="Calibri"/>
      </rPr>
      <t xml:space="preserve">- KV mex design:  10/07, 17/07
</t>
    </r>
    <r>
      <rPr>
        <u/>
        <sz val="10"/>
        <color rgb="FF1155CC"/>
        <rFont val="Calibri"/>
      </rPr>
      <t>https://drive.google.com/drive/folders/1dFAjLf0F0vKI2T5ZdxOr16GnksVzAY9F</t>
    </r>
    <r>
      <rPr>
        <sz val="10"/>
        <rFont val="Calibri"/>
      </rPr>
      <t xml:space="preserve"> </t>
    </r>
  </si>
  <si>
    <t>Jul.CB9.50%</t>
  </si>
  <si>
    <r>
      <rPr>
        <sz val="10"/>
        <color theme="1"/>
        <rFont val="Calibri"/>
      </rPr>
      <t xml:space="preserve">- Key Message: </t>
    </r>
    <r>
      <rPr>
        <b/>
        <sz val="10"/>
        <color theme="1"/>
        <rFont val="Calibri"/>
      </rPr>
      <t>MayCha Khao Deal - Giảm 50% + Voucher 60k</t>
    </r>
    <r>
      <rPr>
        <sz val="10"/>
        <color theme="1"/>
        <rFont val="Calibri"/>
      </rPr>
      <t xml:space="preserve">
- Scheme: 
+ Giảm trà sữa, trà trái cây 50%
+ Voucher: MAYCHA60 giảm 60k mbs 200k
- Location: HCM,Đà Nẵng, Đồng Nai, Bình Dương, Cần Thơ, An Giang, Kiên Giang, Long An
- Timeline: 11/07-13/07</t>
    </r>
  </si>
  <si>
    <t>11/07-13/07</t>
  </si>
  <si>
    <t xml:space="preserve">Update KV mex design </t>
  </si>
  <si>
    <r>
      <rPr>
        <b/>
        <sz val="10"/>
        <color theme="1"/>
        <rFont val="Calibri"/>
      </rPr>
      <t xml:space="preserve">1 Combo9:
</t>
    </r>
    <r>
      <rPr>
        <sz val="10"/>
        <color theme="1"/>
        <rFont val="Calibri"/>
      </rPr>
      <t>Hometop banner(10-12): 11/07-13/07
Search Placeholder(14h-17h): 12/07, 13/07</t>
    </r>
  </si>
  <si>
    <r>
      <rPr>
        <b/>
        <sz val="10"/>
        <rFont val="Calibri"/>
      </rPr>
      <t xml:space="preserve">- KV mex design:  
</t>
    </r>
    <r>
      <rPr>
        <u/>
        <sz val="10"/>
        <color rgb="FF1155CC"/>
        <rFont val="Calibri"/>
      </rPr>
      <t>https://drive.google.com/drive/folders/1KcYlJ9zxA_5YxZBK38mGplg7hbuJ_G2I</t>
    </r>
    <r>
      <rPr>
        <sz val="10"/>
        <rFont val="Calibri"/>
      </rPr>
      <t xml:space="preserve"> </t>
    </r>
  </si>
  <si>
    <t>a-maycha--60</t>
  </si>
  <si>
    <t>Jul.CB9.30%</t>
  </si>
  <si>
    <r>
      <rPr>
        <sz val="10"/>
        <color theme="1"/>
        <rFont val="Calibri"/>
      </rPr>
      <t xml:space="preserve">- Key Message: </t>
    </r>
    <r>
      <rPr>
        <b/>
        <sz val="10"/>
        <color theme="1"/>
        <rFont val="Calibri"/>
      </rPr>
      <t>MayCha Khao Deal - Giảm 30% + Voucher 60k</t>
    </r>
    <r>
      <rPr>
        <sz val="10"/>
        <color theme="1"/>
        <rFont val="Calibri"/>
      </rPr>
      <t xml:space="preserve">
- Scheme: 
+ Giảm trà sữa, trà trái cây 30%
+ Voucher: MAYCHA60 giảm 60k mbs 200k
- Location: HCM
- Timeline: 24/07, 29/07, 30/07</t>
    </r>
  </si>
  <si>
    <t>24/07, 29/07, 30/07</t>
  </si>
  <si>
    <r>
      <rPr>
        <b/>
        <sz val="10"/>
        <color theme="1"/>
        <rFont val="Calibri"/>
      </rPr>
      <t xml:space="preserve">1 Combo9:
</t>
    </r>
    <r>
      <rPr>
        <sz val="10"/>
        <color theme="1"/>
        <rFont val="Calibri"/>
      </rPr>
      <t>Hometop banner(10-12): 24/07, 29/07, 30/07
Search Placeholder(14h-17h): 29/07, 30/07</t>
    </r>
  </si>
  <si>
    <r>
      <rPr>
        <b/>
        <sz val="10"/>
        <rFont val="Calibri"/>
      </rPr>
      <t xml:space="preserve">- KV mex design:  
</t>
    </r>
    <r>
      <rPr>
        <u/>
        <sz val="10"/>
        <color rgb="FF1155CC"/>
        <rFont val="Calibri"/>
      </rPr>
      <t>https://drive.google.com/drive/folders/1dFAjLf0F0vKI2T5ZdxOr16GnksVzAY9F</t>
    </r>
    <r>
      <rPr>
        <sz val="10"/>
        <rFont val="Calibri"/>
      </rPr>
      <t xml:space="preserve"> </t>
    </r>
  </si>
  <si>
    <r>
      <rPr>
        <sz val="10"/>
        <color theme="1"/>
        <rFont val="Calibri"/>
      </rPr>
      <t xml:space="preserve">- Key Message: </t>
    </r>
    <r>
      <rPr>
        <b/>
        <sz val="10"/>
        <color theme="1"/>
        <rFont val="Calibri"/>
      </rPr>
      <t>MayCha Khao Deal - Giảm 9K + Voucher 60K</t>
    </r>
    <r>
      <rPr>
        <sz val="10"/>
        <color theme="1"/>
        <rFont val="Calibri"/>
      </rPr>
      <t xml:space="preserve">
- Scheme: 
+ Giảm trà sữa, trà trái cây 9k
+ Voucher: MAYCHA60 giảm 60k mbs 200k
- Location: Bình Dương, Đồng Nai, Đà Nẵng, Cần Thơ
- Timeline: 05/07, 06/07; 25/07-27/07
- Key Message: </t>
    </r>
    <r>
      <rPr>
        <b/>
        <sz val="10"/>
        <color theme="1"/>
        <rFont val="Calibri"/>
      </rPr>
      <t>MayCha Khao Deal - Giảm 30% + Voucher 60k</t>
    </r>
    <r>
      <rPr>
        <sz val="10"/>
        <color theme="1"/>
        <rFont val="Calibri"/>
      </rPr>
      <t xml:space="preserve">
- Scheme: 
+ Giảm trà sữa, trà trái cây 30%
+ Voucher: MAYCHA60 giảm 60k mbs 200k
- Location: HCM, Đà Nẵng, Đồng Nai, Bình Dương, Cần Thơ, An Giang, Kiên Giang, Long An
- Timeline: 04/07</t>
    </r>
  </si>
  <si>
    <t>04/07-06/07; 25/07-27/07</t>
  </si>
  <si>
    <r>
      <rPr>
        <b/>
        <sz val="10"/>
        <color theme="1"/>
        <rFont val="Calibri"/>
      </rPr>
      <t xml:space="preserve">- Timeline: 05/07, 06/07; 25/07-27/07: </t>
    </r>
    <r>
      <rPr>
        <sz val="10"/>
        <color theme="1"/>
        <rFont val="Calibri"/>
      </rPr>
      <t xml:space="preserve">Adapt KV dòng 1157 thay key message 
</t>
    </r>
    <r>
      <rPr>
        <b/>
        <sz val="10"/>
        <color theme="1"/>
        <rFont val="Calibri"/>
      </rPr>
      <t xml:space="preserve">- Timeline: 04/07: </t>
    </r>
    <r>
      <rPr>
        <sz val="10"/>
        <color theme="1"/>
        <rFont val="Calibri"/>
      </rPr>
      <t>Dùng chung KV dòng 1158</t>
    </r>
  </si>
  <si>
    <r>
      <rPr>
        <b/>
        <sz val="10"/>
        <color theme="1"/>
        <rFont val="Calibri"/>
      </rPr>
      <t xml:space="preserve">2 Combo1:
</t>
    </r>
    <r>
      <rPr>
        <sz val="10"/>
        <color theme="1"/>
        <rFont val="Calibri"/>
      </rPr>
      <t>Static Banner(1-3): 04/07-06/07; 25/07-27/07
Popup(13h-16h): 05/07; 25/07</t>
    </r>
  </si>
  <si>
    <r>
      <rPr>
        <b/>
        <sz val="10"/>
        <color theme="1"/>
        <rFont val="Calibri"/>
      </rPr>
      <t xml:space="preserve">6 Combo1:
</t>
    </r>
    <r>
      <rPr>
        <sz val="10"/>
        <color theme="1"/>
        <rFont val="Calibri"/>
      </rPr>
      <t>Static Banner(1-3): 04/07-06/07; 25/07-27/07
Popup(13h-16h): 05/07; 25/07</t>
    </r>
  </si>
  <si>
    <r>
      <rPr>
        <b/>
        <sz val="10"/>
        <rFont val="Calibri"/>
      </rPr>
      <t xml:space="preserve">- Timeline: 05/07, 06/07; 25/07-27/07: </t>
    </r>
    <r>
      <rPr>
        <u/>
        <sz val="10"/>
        <color rgb="FF1155CC"/>
        <rFont val="Calibri"/>
      </rPr>
      <t>https://drive.google.com/drive/u/0/folders/14QgEEV3odDMFNI7hTpj5LYGuCWrgCcDb</t>
    </r>
    <r>
      <rPr>
        <sz val="10"/>
        <rFont val="Calibri"/>
      </rPr>
      <t xml:space="preserve"> 
</t>
    </r>
    <r>
      <rPr>
        <b/>
        <sz val="10"/>
        <rFont val="Calibri"/>
      </rPr>
      <t xml:space="preserve">- Timeline: 04/07: </t>
    </r>
    <r>
      <rPr>
        <u/>
        <sz val="10"/>
        <color rgb="FF1155CC"/>
        <rFont val="Calibri"/>
      </rPr>
      <t>https://drive.google.com/drive/u/0/folders/15g-JE4e85C5Kut7Gv7nOwYokdROVp9Kc</t>
    </r>
    <r>
      <rPr>
        <sz val="10"/>
        <rFont val="Calibri"/>
      </rPr>
      <t xml:space="preserve">   </t>
    </r>
  </si>
  <si>
    <t>a-oth-maycha</t>
  </si>
  <si>
    <r>
      <rPr>
        <sz val="10"/>
        <color theme="1"/>
        <rFont val="Calibri"/>
      </rPr>
      <t xml:space="preserve">- Key Message: </t>
    </r>
    <r>
      <rPr>
        <b/>
        <sz val="10"/>
        <color theme="1"/>
        <rFont val="Calibri"/>
      </rPr>
      <t>MayCha Khao Deal - Giảm 50% + Voucher 60k</t>
    </r>
    <r>
      <rPr>
        <sz val="10"/>
        <color theme="1"/>
        <rFont val="Calibri"/>
      </rPr>
      <t xml:space="preserve">
- Scheme: 
+ Giảm trà sữa, trà trái cây 50%
+ Voucher: MAYCHA60 giảm 60k mbs 200k
- Location: HCM,Đà Nẵng, Đồng Nai, Bình Dương, Cần Thơ, An Giang, Kiên Giang, Long An
- Timeline: 09/07, 11/07</t>
    </r>
  </si>
  <si>
    <t>09/07, 11/07</t>
  </si>
  <si>
    <t>Hometop banner(10-12): 09/07, 11/07</t>
  </si>
  <si>
    <r>
      <rPr>
        <b/>
        <sz val="10"/>
        <rFont val="Calibri"/>
      </rPr>
      <t xml:space="preserve">- KV mex design:  
</t>
    </r>
    <r>
      <rPr>
        <u/>
        <sz val="10"/>
        <color rgb="FF1155CC"/>
        <rFont val="Calibri"/>
      </rPr>
      <t>https://drive.google.com/drive/folders/1KcYlJ9zxA_5YxZBK38mGplg7hbuJ_G2I</t>
    </r>
    <r>
      <rPr>
        <sz val="10"/>
        <rFont val="Calibri"/>
      </rPr>
      <t xml:space="preserve"> </t>
    </r>
  </si>
  <si>
    <t>a-may-cha-dn</t>
  </si>
  <si>
    <t>05,06, 07, 10-&gt;13, 15, 19, 20. 24, 26, 27, 31/07</t>
  </si>
  <si>
    <r>
      <rPr>
        <sz val="10"/>
        <rFont val="Calibri"/>
      </rPr>
      <t xml:space="preserve">Danh sách ID Mex: </t>
    </r>
    <r>
      <rPr>
        <u/>
        <sz val="10"/>
        <color rgb="FF1155CC"/>
        <rFont val="Calibri"/>
      </rPr>
      <t>https://docs.google.com/spreadsheets/d/1KmfXaYNxTvOqlFm0awngGgwSbAkphKf3/edit#gid=264214317</t>
    </r>
  </si>
  <si>
    <t>"Home top 06/07
Bottom 15/07
Floating 16h-19h 20/07
Pop up 19h-22h 24/07"</t>
  </si>
  <si>
    <r>
      <rPr>
        <sz val="10"/>
        <rFont val="Calibri"/>
      </rPr>
      <t xml:space="preserve">25/4   </t>
    </r>
    <r>
      <rPr>
        <u/>
        <sz val="10"/>
        <color rgb="FF1155CC"/>
        <rFont val="Calibri"/>
      </rPr>
      <t>https://drive.google.com/drive/u/0/folders/1hnTb4ofFonFzWMS-hVhHQ_JM4B9J6P4-</t>
    </r>
  </si>
  <si>
    <t>sj-popeyes-bogo</t>
  </si>
  <si>
    <t>01-30/07</t>
  </si>
  <si>
    <r>
      <rPr>
        <sz val="10"/>
        <rFont val="Calibri"/>
      </rPr>
      <t xml:space="preserve">Danh sách ID Mex: </t>
    </r>
    <r>
      <rPr>
        <u/>
        <sz val="10"/>
        <color rgb="FF1155CC"/>
        <rFont val="Calibri"/>
      </rPr>
      <t>https://docs.google.com/spreadsheets/d/1KmfXaYNxTvOqlFm0awngGgwSbAkphKf3/edit#gid=264214317</t>
    </r>
  </si>
  <si>
    <r>
      <rPr>
        <sz val="10"/>
        <rFont val="Calibri"/>
      </rPr>
      <t xml:space="preserve">14/5 </t>
    </r>
    <r>
      <rPr>
        <u/>
        <sz val="10"/>
        <color rgb="FF1155CC"/>
        <rFont val="Calibri"/>
      </rPr>
      <t>https://drive.google.com/drive/u/0/folders/1IbpwPen7Ucjwf68MtFIpsrsEcRRE2A20</t>
    </r>
  </si>
  <si>
    <t>sj--popeyes-79</t>
  </si>
  <si>
    <t>"DOMINO’S PIZZA KHAO DEAL HÈ 
PIZZA 1.000VND + Voucher 80 000VND"
DOMINOS80K 80k MBS 300k
"Detail scheme: Pizza giá 1.000VND + Voucher giảm đến 100k
+ Mua 1 pizza size 9''/12'' bất kỳ trong list:
Pizza Hải Sản Xốt Pesto ""Chanh Sả""/ Seafood Lime Pesto Pizza
Pizza Hải Sản Xốt Mayonnaise/ Ocean Mania Pizza 
Pizza Hải Sản Nhiệt Đới Xốt Tiêu/ Pizzamin Sea Pizza 
Pizza Hải Sản Xốt Cà Chua/ Seafood Delight Pizza 
Pizza Bò &amp; Tôm Nướng Kiểu Mỹ/ Surf &amp; Turf Pizza 
Pizza Núi Lửa Phô Mai Xúc Xích Ý / Cheese Volcano Pepperoni Pizza
Pizza Núi Lửa Phô Mai Bơ Gơ Bò Mỹ / Cheese Volcano Cheeseburger Pizza
Pizza Núi Lửa Phô Mai Thập Cẩm Thượng Hạng / Cheese Volcano Extravaganza Pizza
Pizza Núi Lửa Phô Mai 5 Loại Thịt Thượng Hạng / Cheese Volcano Meat Lovers Pizza/ 
Pizza Núi Lửa Phô Mai Dăm Bông Dứa Kiểu Hawaii / Cheese Volcano Hawaiian Pizza/ 
+ Sẽ được mua 1 bánh pizza size 7'' với giá 1.000VND (giá gốc 105.000VND)
Pizza Gà Phô Mai Thịt Heo Xông Khói/ Cheesy Chicken Bacon Pizza
Pizza Dăm Bông Dứa Kiểu Hawaii/ Hawaiian Pizza
Pizza Xúc Xích Xốt Phô Mai/ Sausage Kid Mania Pizza
Pizza Thanh Cua Dứa Xốt Phô Mai/ Crab &amp; Pineapple Pizza"</t>
  </si>
  <si>
    <t>04, 05,06, 07, 10-&gt;13, 15, 18, 19, 20. 24, 25, 26, 27, 31/07</t>
  </si>
  <si>
    <t>"Collection list 05/07
SPH 17h-19h 06/07
Home top 24/07, 31/07
Pop up 19h-22h 25/07
Floating 16h-19h 26/07
Bottom 19/07
FB SPF 15h 15/07"</t>
  </si>
  <si>
    <t>https://drive.google.com/drive/u/0/folders/14m0VWWf10CzI-1z1zLEiWX1kB2tb197S</t>
  </si>
  <si>
    <t>sj-1k-dominos</t>
  </si>
  <si>
    <t>"DOMINO’S PIZZA KHAO DEAL HÈ 
COMBO 119.000VND + Voucher 80.000VND""Detail scheme: Combo giá 119.000VND + Voucher giảm đến 80k
+ Mua 1 bánh pizza size 7'' (giá gốc 105.000VND)
Pizza Gà Phô Mai Thịt Heo Xông Khói/ Cheesy Chicken Bacon Pizza
Pizza Dăm Bông Dứa Kiểu Hawaii/ Hawaiian Pizza
Pizza Xúc Xích Xốt Phô Mai/ Sausage Kid Mania Pizza
Pizza Thanh Cua Dứa Xốt Phô Mai/ Crab &amp; Pineapple Pizza
+ Mua 1 món ăn kèm (giá gốc 49.000VND)
Bánh Mì Nướng Bơ Tỏi/ Butter Garlic Bread
Bánh Phô Mai Xốt Sô-Cô-La/ Chocolate Cheese Bite
+ Mua 1 thức uống nhỏ (giá gốc 25.000VND)
Chai Coca - Cola 390ml/ 390ml Bottle Coke
Chai Fanta 390ml/ 390ml Bottle Fanta
Chai Sprite 390ml/ 390ml Bottle Sprite
Chai Dasani 510ml/ 510ml Bottle Dasani
DOMINOS80K 80k MBS 300k</t>
  </si>
  <si>
    <r>
      <rPr>
        <sz val="10"/>
        <rFont val="Calibri"/>
      </rPr>
      <t xml:space="preserve">20/6 </t>
    </r>
    <r>
      <rPr>
        <u/>
        <sz val="10"/>
        <color rgb="FF1155CC"/>
        <rFont val="Calibri"/>
      </rPr>
      <t>https://drive.google.com/drive/u/0/folders/1OU66fq441rtkztNfr0zHdFsd_6Ld80di</t>
    </r>
  </si>
  <si>
    <t>sj--dominos-119</t>
  </si>
  <si>
    <t>"Lotteria Popeyes KFC Pizza Hut khao voucher 50k 
Ưu đãi giảm đến 50k tùy các thương hiệu.
Số lượng có hạn</t>
  </si>
  <si>
    <t xml:space="preserve">ưu đãi mỗi ngày </t>
  </si>
  <si>
    <r>
      <rPr>
        <sz val="10"/>
        <rFont val="Calibri"/>
      </rPr>
      <t xml:space="preserve"> </t>
    </r>
    <r>
      <rPr>
        <u/>
        <sz val="10"/>
        <color rgb="FF1155CC"/>
        <rFont val="Calibri"/>
      </rPr>
      <t>https://docs.google.com/spreadsheets/d/1R2KT3DI_dkPCxKx1x8GRPhX9SumXQQSnq8GTz_9oARY/edit?gid=0#gid=0</t>
    </r>
  </si>
  <si>
    <t>sj-brand-voucher-50</t>
  </si>
  <si>
    <r>
      <rPr>
        <sz val="10"/>
        <color theme="1"/>
        <rFont val="Calibri"/>
      </rPr>
      <t xml:space="preserve">- Key message: </t>
    </r>
    <r>
      <rPr>
        <b/>
        <sz val="10"/>
        <color theme="1"/>
        <rFont val="Calibri"/>
      </rPr>
      <t>Zen Tea Biên Hòa - Mua 1 Tặng 1</t>
    </r>
    <r>
      <rPr>
        <sz val="10"/>
        <color theme="1"/>
        <rFont val="Calibri"/>
      </rPr>
      <t xml:space="preserve">
- Scheme: Mua Bánh Chocolate Dream Tặng Muỗng
- Location: Đồng Nai
- Timeline: 22/06 - 24/06, 25/06 - 27/06, 28/06 - 30/06</t>
    </r>
  </si>
  <si>
    <t>22/06 - 24/06, 25/06 - 27/06, 28/06 - 30/06</t>
  </si>
  <si>
    <r>
      <rPr>
        <b/>
        <sz val="10"/>
        <color theme="1"/>
        <rFont val="Calibri"/>
      </rPr>
      <t xml:space="preserve">3 Combo 1:
</t>
    </r>
    <r>
      <rPr>
        <sz val="10"/>
        <color theme="1"/>
        <rFont val="Calibri"/>
      </rPr>
      <t>Static banner(1-3): 22/06 - 24/06, 25/06 - 27/06, 28/06 - 30/06
Pop up(13h-16h): 23/06, 25/06, 29/06</t>
    </r>
  </si>
  <si>
    <r>
      <rPr>
        <sz val="10"/>
        <color theme="1"/>
        <rFont val="Calibri"/>
      </rPr>
      <t xml:space="preserve">- Key message: </t>
    </r>
    <r>
      <rPr>
        <b/>
        <sz val="10"/>
        <color theme="1"/>
        <rFont val="Calibri"/>
      </rPr>
      <t>Zen Tea Bình Dương - Mua 1 Tặng 1</t>
    </r>
    <r>
      <rPr>
        <sz val="10"/>
        <color theme="1"/>
        <rFont val="Calibri"/>
      </rPr>
      <t xml:space="preserve">
- Scheme: Mua Bánh Chocolate Dream Tặng Muỗng
- Location: Bình Dương
- Timeline: 22/06 - 24/06, 25/06 - 27/06</t>
    </r>
  </si>
  <si>
    <t>22/06 - 24/06, 25/06- 27/06</t>
  </si>
  <si>
    <r>
      <rPr>
        <b/>
        <sz val="10"/>
        <color theme="1"/>
        <rFont val="Calibri"/>
      </rPr>
      <t xml:space="preserve">2 Combo 1:
</t>
    </r>
    <r>
      <rPr>
        <sz val="10"/>
        <color theme="1"/>
        <rFont val="Calibri"/>
      </rPr>
      <t>Static banner(1-3): 22/06 - 24/06, 25/06 - 27/06
Pop up(13h-16h): 23/06, 25/06</t>
    </r>
  </si>
  <si>
    <r>
      <rPr>
        <sz val="10"/>
        <color theme="1"/>
        <rFont val="Calibri"/>
      </rPr>
      <t xml:space="preserve">- Key Message: </t>
    </r>
    <r>
      <rPr>
        <b/>
        <sz val="10"/>
        <color theme="1"/>
        <rFont val="Calibri"/>
      </rPr>
      <t xml:space="preserve">SĂN DEAL KEM BƠ 251 CHỈ 1K </t>
    </r>
    <r>
      <rPr>
        <sz val="10"/>
        <color theme="1"/>
        <rFont val="Calibri"/>
      </rPr>
      <t xml:space="preserve">
- Scheme: KEM BƠ TRÁI CÂY TÔ 251 GIẢM MÓN VỀ 1k
Khung 13h - 16h giảm món về 1k
Khung 9h - 13h; 16h - 19h; 19h - 21h; 21h - 24h; 0h - 9h giảm món từ 30%-50%
Số lượng có hạn
- Timeline: 14/07-16/07
- Location: HCM</t>
    </r>
  </si>
  <si>
    <t>14/07-16/07</t>
  </si>
  <si>
    <t>Chung KV dòng 1173</t>
  </si>
  <si>
    <r>
      <rPr>
        <b/>
        <sz val="10"/>
        <color theme="1"/>
        <rFont val="Calibri"/>
      </rPr>
      <t xml:space="preserve">1 Combo1:
</t>
    </r>
    <r>
      <rPr>
        <sz val="10"/>
        <color theme="1"/>
        <rFont val="Calibri"/>
      </rPr>
      <t>Static Banner(1-3): 14/07-16/07
Popup(13h-16h): 16/07</t>
    </r>
  </si>
  <si>
    <r>
      <rPr>
        <sz val="10"/>
        <rFont val="Calibri"/>
      </rPr>
      <t xml:space="preserve">Deadline 19/6
</t>
    </r>
    <r>
      <rPr>
        <u/>
        <sz val="10"/>
        <color rgb="FF1155CC"/>
        <rFont val="Calibri"/>
      </rPr>
      <t>https://drive.google.com/drive/u/0/folders/1Z8LBD-5vhpZarjbKeazOtcOxphJf6SqS</t>
    </r>
    <r>
      <rPr>
        <sz val="10"/>
        <rFont val="Calibri"/>
      </rPr>
      <t xml:space="preserve"> </t>
    </r>
  </si>
  <si>
    <t>a--kem-bo-1k</t>
  </si>
  <si>
    <r>
      <rPr>
        <sz val="10"/>
        <color theme="1"/>
        <rFont val="Calibri"/>
      </rPr>
      <t xml:space="preserve">- Key Message: </t>
    </r>
    <r>
      <rPr>
        <b/>
        <sz val="10"/>
        <color theme="1"/>
        <rFont val="Calibri"/>
      </rPr>
      <t xml:space="preserve">SĂN DEAL KEM BƠ 251 CHỈ 1K </t>
    </r>
    <r>
      <rPr>
        <sz val="10"/>
        <color theme="1"/>
        <rFont val="Calibri"/>
      </rPr>
      <t xml:space="preserve">
- Scheme: KEM BƠ TRÁI CÂY TÔ 251 GIẢM MÓN VỀ 1k
Khung 13h - 16h giảm món về 1k
Khung 9h - 13h; 16h - 19h; 19h - 21h; 21h - 24h; 0h - 9h giảm món từ 30%-50%
Số lượng có hạn
- Timeline: 01/07-03/07; 04/07-06/07; 20/07, 21/07, 25/07; 26/07-28/07
- Location: HCM</t>
    </r>
  </si>
  <si>
    <t>01/07-03/07; 04/07-06/07;
20/07, 21/07, 25/07; 26/07-28/07</t>
  </si>
  <si>
    <r>
      <rPr>
        <sz val="10"/>
        <rFont val="Calibri"/>
      </rPr>
      <t xml:space="preserve">Thiết kế + dùng tone màu cam như </t>
    </r>
    <r>
      <rPr>
        <u/>
        <sz val="10"/>
        <color rgb="FF1155CC"/>
        <rFont val="Calibri"/>
      </rPr>
      <t>ảnh</t>
    </r>
  </si>
  <si>
    <t>- Sử dụng ảnh 4 món: Kem Bơ, Trái Cây Tô, Trà Dâu, Mì Xào</t>
  </si>
  <si>
    <t xml:space="preserve">Thiết kế khác KV cũ </t>
  </si>
  <si>
    <r>
      <rPr>
        <b/>
        <sz val="10"/>
        <color theme="1"/>
        <rFont val="Calibri"/>
      </rPr>
      <t xml:space="preserve">4 Combo3:
</t>
    </r>
    <r>
      <rPr>
        <sz val="10"/>
        <color theme="1"/>
        <rFont val="Calibri"/>
      </rPr>
      <t>Static Banner(6): 01/07-03/07; 04/07-06/07; 20/07, 21/07, 25/07 ; 26/07-28/07
Popup(13h-16h): 01/07; 05/07; 25/07; 28/07</t>
    </r>
  </si>
  <si>
    <r>
      <rPr>
        <sz val="10"/>
        <rFont val="Calibri"/>
      </rPr>
      <t xml:space="preserve">Deadline 19/6
</t>
    </r>
    <r>
      <rPr>
        <u/>
        <sz val="10"/>
        <color rgb="FF1155CC"/>
        <rFont val="Calibri"/>
      </rPr>
      <t>https://drive.google.com/drive/u/0/folders/1Z8LBD-5vhpZarjbKeazOtcOxphJf6SqS</t>
    </r>
    <r>
      <rPr>
        <sz val="10"/>
        <rFont val="Calibri"/>
      </rPr>
      <t xml:space="preserve"> </t>
    </r>
  </si>
  <si>
    <r>
      <rPr>
        <sz val="10"/>
        <color theme="1"/>
        <rFont val="Calibri"/>
      </rPr>
      <t xml:space="preserve">- Key Mess: </t>
    </r>
    <r>
      <rPr>
        <b/>
        <sz val="10"/>
        <color theme="1"/>
        <rFont val="Calibri"/>
      </rPr>
      <t>Winggo Khao Món 19k + Voucher 20k</t>
    </r>
    <r>
      <rPr>
        <sz val="10"/>
        <color theme="1"/>
        <rFont val="Calibri"/>
      </rPr>
      <t xml:space="preserve">
- Scheme:
+ Giảm 3 món best seller về 19k (Khách lựa chọn 1 món)
Trà Sữa Trân Châu Đường Đen
Trà Sữa Nướng Winggo
Olong Nhài Sữa
+ Voucher: WINGGO20 giảm 20k MBS 39k, 450 code/1 ngày
- Location: HN
- Timeline: 03/07 - 05/07</t>
    </r>
  </si>
  <si>
    <t>03/07 - 05/07</t>
  </si>
  <si>
    <t>https://docs.google.com/spreadsheets/d/1qRd1wdnQBBWk33K40J7zkpFABTX4IOQyQNPxCDQSEcA/edit?gid=0#gid=0</t>
  </si>
  <si>
    <t>https://drive.google.com/drive/folders/1gszP6CVCPsc5PakEgER-2OfA-s2EWCHZ</t>
  </si>
  <si>
    <t>Pick 3 món trong file, món Trà Sữa Trân Châu Đường Đen ở giữa</t>
  </si>
  <si>
    <r>
      <rPr>
        <b/>
        <sz val="10"/>
        <color theme="1"/>
        <rFont val="Calibri"/>
      </rPr>
      <t xml:space="preserve">1 Combo 1:
</t>
    </r>
    <r>
      <rPr>
        <sz val="10"/>
        <color theme="1"/>
        <rFont val="Calibri"/>
      </rPr>
      <t>Static banner(1-3): 03/07 - 05/07
Pop up(13h-16h): 05/07</t>
    </r>
  </si>
  <si>
    <r>
      <rPr>
        <sz val="10"/>
        <rFont val="Calibri"/>
      </rPr>
      <t xml:space="preserve">Deadline 23/6
</t>
    </r>
    <r>
      <rPr>
        <u/>
        <sz val="10"/>
        <color rgb="FF1155CC"/>
        <rFont val="Calibri"/>
      </rPr>
      <t>https://drive.google.com/drive/u/0/folders/1X2tlMSskODRe3dq5dHGujewPSXrDc50B</t>
    </r>
    <r>
      <rPr>
        <sz val="10"/>
        <rFont val="Calibri"/>
      </rPr>
      <t xml:space="preserve"> </t>
    </r>
  </si>
  <si>
    <t>a-winggo-19</t>
  </si>
  <si>
    <r>
      <rPr>
        <sz val="10"/>
        <color theme="1"/>
        <rFont val="Calibri"/>
      </rPr>
      <t xml:space="preserve">- Keymessage: </t>
    </r>
    <r>
      <rPr>
        <b/>
        <sz val="10"/>
        <color theme="1"/>
        <rFont val="Calibri"/>
      </rPr>
      <t>CƠM GÀ 142 GIẢM ĐẾN 40K</t>
    </r>
    <r>
      <rPr>
        <sz val="10"/>
        <color theme="1"/>
        <rFont val="Calibri"/>
      </rPr>
      <t xml:space="preserve">
- Scheme: áp mã
DEALHE40K giảm 25% đơn bất kì, tối đa 40k
DEALHE30K giảm 30k đơn 109k
DEALHE20K giảm 20k đơn 89k
DEALHE10K giảm 10k đơn 30k 
COMGA142MOIBAN giảm 20k</t>
    </r>
    <r>
      <rPr>
        <sz val="10"/>
        <color rgb="FFFF0000"/>
        <rFont val="Calibri"/>
      </rPr>
      <t xml:space="preserve"> đơn 20K</t>
    </r>
    <r>
      <rPr>
        <sz val="10"/>
        <color theme="1"/>
        <rFont val="Calibri"/>
      </rPr>
      <t xml:space="preserve">
- Timeline: 08/07 - 10/07; 15/07 - 17/07; 22/07 - 24/07
- Location: HCM</t>
    </r>
  </si>
  <si>
    <t>08/07 - 10/07; 
15/07 - 17/07; 
22/07 - 24/07</t>
  </si>
  <si>
    <t>- Sử dụng nền màu vàng thương hiệu</t>
  </si>
  <si>
    <t>- Pick 3 món ăn chính, ảnh cơm gà zoom to hơn</t>
  </si>
  <si>
    <t>- Thiết kế khác KV cũ</t>
  </si>
  <si>
    <r>
      <rPr>
        <b/>
        <sz val="10"/>
        <color theme="1"/>
        <rFont val="Calibri"/>
      </rPr>
      <t xml:space="preserve">3 Win3: 
</t>
    </r>
    <r>
      <rPr>
        <sz val="10"/>
        <color theme="1"/>
        <rFont val="Calibri"/>
      </rPr>
      <t>Hometop banner(7-9): 08/07, 09/07; 15/07, 16/07; 22/07, 23/07 
Static banner(1-3): 10/07; 17/07; 24/07</t>
    </r>
  </si>
  <si>
    <r>
      <rPr>
        <sz val="10"/>
        <rFont val="Calibri"/>
      </rPr>
      <t xml:space="preserve">Deadline 26/6
</t>
    </r>
    <r>
      <rPr>
        <u/>
        <sz val="10"/>
        <color rgb="FF1155CC"/>
        <rFont val="Calibri"/>
      </rPr>
      <t>https://drive.google.com/drive/u/0/folders/1m91v5mFLS0SonMJaQAitYWg7_SuLZtj6</t>
    </r>
    <r>
      <rPr>
        <sz val="10"/>
        <rFont val="Calibri"/>
      </rPr>
      <t xml:space="preserve"> </t>
    </r>
  </si>
  <si>
    <r>
      <rPr>
        <sz val="10"/>
        <color theme="1"/>
        <rFont val="Calibri"/>
      </rPr>
      <t xml:space="preserve">- Key message: </t>
    </r>
    <r>
      <rPr>
        <b/>
        <sz val="10"/>
        <color theme="1"/>
        <rFont val="Calibri"/>
      </rPr>
      <t>Ưu Đãi Kép - Deal 1Đ  + Voucher 30K</t>
    </r>
    <r>
      <rPr>
        <sz val="10"/>
        <color theme="1"/>
        <rFont val="Calibri"/>
      </rPr>
      <t xml:space="preserve">
- Scheme: 
+ Trà sữa 1Đ đơn từ 25K  (áp dụng chuỗi Chuk Express)
+ Trà sữa 1Đ đơn từ 45K  (áp dụng chuỗi Chuk Trà)
+ Nhập SIEUTIEC30 giảm 30K đơn từ 70K
 - Location: TP.HCM
- Timeline: 04/07</t>
    </r>
  </si>
  <si>
    <t>- Tự do thiết kế</t>
  </si>
  <si>
    <r>
      <rPr>
        <b/>
        <sz val="10"/>
        <color theme="1"/>
        <rFont val="Calibri"/>
      </rPr>
      <t xml:space="preserve">1 Popup lẻ :
</t>
    </r>
    <r>
      <rPr>
        <sz val="10"/>
        <color theme="1"/>
        <rFont val="Calibri"/>
      </rPr>
      <t>Pop up(13h-16h): 04/07</t>
    </r>
  </si>
  <si>
    <r>
      <rPr>
        <sz val="10"/>
        <rFont val="Calibri"/>
      </rPr>
      <t xml:space="preserve">Deadline 24/6
</t>
    </r>
    <r>
      <rPr>
        <u/>
        <sz val="10"/>
        <color rgb="FF1155CC"/>
        <rFont val="Calibri"/>
      </rPr>
      <t>https://drive.google.com/drive/u/0/folders/138QG5SWDEdmMh22hcXVXForY7AsjmFPj</t>
    </r>
    <r>
      <rPr>
        <sz val="10"/>
        <rFont val="Calibri"/>
      </rPr>
      <t xml:space="preserve"> </t>
    </r>
  </si>
  <si>
    <t>a-chuk-tra</t>
  </si>
  <si>
    <r>
      <rPr>
        <sz val="10"/>
        <color theme="1"/>
        <rFont val="Calibri"/>
      </rPr>
      <t xml:space="preserve">- Key message: </t>
    </r>
    <r>
      <rPr>
        <b/>
        <sz val="10"/>
        <color theme="1"/>
        <rFont val="Calibri"/>
      </rPr>
      <t>Ưu Đãi Kép - Deal 1Đ  + Voucher 30K</t>
    </r>
    <r>
      <rPr>
        <sz val="10"/>
        <color theme="1"/>
        <rFont val="Calibri"/>
      </rPr>
      <t xml:space="preserve">
- Scheme: 
+ Trà sữa 1Đ đơn từ 25K  (áp dụng chuỗi Chuk Express)
+ Trà sữa 1Đ đơn từ 45K  (áp dụng chuỗi Chuk Trà)
+ Nhập SIEUTIEC30 giảm 30K đơn từ 70K
- Location: TP.HCM
</t>
    </r>
    <r>
      <rPr>
        <sz val="10"/>
        <color rgb="FFFF0000"/>
        <rFont val="Calibri"/>
      </rPr>
      <t xml:space="preserve">- Timeline: 14/07-19/07
</t>
    </r>
    <r>
      <rPr>
        <sz val="10"/>
        <color theme="1"/>
        <rFont val="Calibri"/>
      </rPr>
      <t xml:space="preserve">- Key message: </t>
    </r>
    <r>
      <rPr>
        <b/>
        <sz val="10"/>
        <color theme="1"/>
        <rFont val="Calibri"/>
      </rPr>
      <t>Ưu Đãi Kép - Mua 1 Tặng 1  + Voucher 30K</t>
    </r>
    <r>
      <rPr>
        <sz val="10"/>
        <color theme="1"/>
        <rFont val="Calibri"/>
      </rPr>
      <t xml:space="preserve">
- Scheme: 
+ Mua Trà Sữa size L tặng Trà Sữa size M
+ Nhập SIEUTIEC30 giảm 30K đơn từ 70K
- Location: TP.HCM
</t>
    </r>
    <r>
      <rPr>
        <sz val="10"/>
        <color rgb="FFFF0000"/>
        <rFont val="Calibri"/>
      </rPr>
      <t>- Timeline: 21/07-26/07</t>
    </r>
  </si>
  <si>
    <t>14/07-19/07; 21/07-26/07</t>
  </si>
  <si>
    <r>
      <rPr>
        <b/>
        <sz val="10"/>
        <color theme="1"/>
        <rFont val="Calibri"/>
      </rPr>
      <t>Timeline: 14/07-19/07:</t>
    </r>
    <r>
      <rPr>
        <sz val="10"/>
        <color theme="1"/>
        <rFont val="Calibri"/>
      </rPr>
      <t xml:space="preserve"> Chung KV giai đoạn 04/07
</t>
    </r>
    <r>
      <rPr>
        <b/>
        <sz val="10"/>
        <color theme="1"/>
        <rFont val="Calibri"/>
      </rPr>
      <t>Timeline: 21/07-26/07:</t>
    </r>
    <r>
      <rPr>
        <sz val="10"/>
        <color theme="1"/>
        <rFont val="Calibri"/>
      </rPr>
      <t xml:space="preserve"> Adapt KV giai đoạn 04/07, thay key message mới </t>
    </r>
  </si>
  <si>
    <r>
      <rPr>
        <b/>
        <sz val="10"/>
        <color theme="1"/>
        <rFont val="Calibri"/>
      </rPr>
      <t xml:space="preserve">2 Win1:
</t>
    </r>
    <r>
      <rPr>
        <sz val="10"/>
        <color theme="1"/>
        <rFont val="Calibri"/>
      </rPr>
      <t>Search Placeholder(12h-14h): 14/07, 18/07
Search Placeholder(14h-17h): 25/07, 26/07
Hometop banner(7-9): 14/07, 15/07; 22/07, 24/07
Static  banner(1-3): 17/07, 19/07; 25/07, 26/07
Floating(13h-16h): 16/07; 23/07
Pop up(13h-16h): 18/07; 21/07</t>
    </r>
  </si>
  <si>
    <r>
      <rPr>
        <sz val="10"/>
        <rFont val="Calibri"/>
      </rPr>
      <t xml:space="preserve">timeline 14-19/7: </t>
    </r>
    <r>
      <rPr>
        <u/>
        <sz val="10"/>
        <color rgb="FF1155CC"/>
        <rFont val="Calibri"/>
      </rPr>
      <t>https://drive.google.com/drive/u/0/folders/138QG5SWDEdmMh22hcXVXForY7AsjmFPj</t>
    </r>
    <r>
      <rPr>
        <sz val="10"/>
        <rFont val="Calibri"/>
      </rPr>
      <t xml:space="preserve"> 
timeline 21-26/7
</t>
    </r>
    <r>
      <rPr>
        <u/>
        <sz val="10"/>
        <color rgb="FF1155CC"/>
        <rFont val="Calibri"/>
      </rPr>
      <t>https://drive.google.com/drive/u/0/folders/1xrdqxQehMrnKXEpVvbD1V2FGFDBl8J63</t>
    </r>
    <r>
      <rPr>
        <sz val="10"/>
        <rFont val="Calibri"/>
      </rPr>
      <t xml:space="preserve"> </t>
    </r>
  </si>
  <si>
    <r>
      <rPr>
        <sz val="10"/>
        <color theme="1"/>
        <rFont val="Calibri"/>
      </rPr>
      <t xml:space="preserve">- Key message: </t>
    </r>
    <r>
      <rPr>
        <b/>
        <sz val="10"/>
        <color theme="1"/>
        <rFont val="Calibri"/>
      </rPr>
      <t>Ưu Đãi Kép - Deal 1K + Voucher 30K</t>
    </r>
    <r>
      <rPr>
        <sz val="10"/>
        <color theme="1"/>
        <rFont val="Calibri"/>
      </rPr>
      <t xml:space="preserve">
- Scheme:
+ Giảm chỉ còn 1K áp dụng đơn từ 35K (Bánh Mì Bò Né, Bánh Mì Gà Xíu, Bánh Mì Xíu Mại, Bánh Mì Bò Sa Tế, Bánh Mì Ốp La)
+ Nhập SIEUTIEC30 giảm 30k đơn từ 70K
- Location: TP.HCM
- Timeline: 08/07-11/07
- Key message: </t>
    </r>
    <r>
      <rPr>
        <b/>
        <sz val="10"/>
        <color theme="1"/>
        <rFont val="Calibri"/>
      </rPr>
      <t>Ưu Đãi Kép - Mua 1 Tặng 1 + Voucher 30K</t>
    </r>
    <r>
      <rPr>
        <sz val="10"/>
        <color theme="1"/>
        <rFont val="Calibri"/>
      </rPr>
      <t xml:space="preserve">
- Scheme:
Món Mua: (Bánh Mì Ba Rọi Sốt Thái, Bánh Mì Gà Mắc Khén, Bánh Mì Bò Chợ Lớn, Bánh Mì Bò Né, Bánh Mì Gà Xíu, Bánh Mì Xíu Mại, Bánh Mì Bò Sa Tế)
Món Tặng: (Bánh Mì Bò Né, Bánh Mì Gà Xíu, Bánh Mì Xíu Mại, Bánh Mì Bò Sa Tế, Bánh Mì Ốp La)
+ Nhập SIEUTIEC30 giảm 30k đơn từ 70K
- Location: TP.HCM
- Timeline: 21/07-24/07</t>
    </r>
  </si>
  <si>
    <t>08/07-11/07; 21/07-24/07</t>
  </si>
  <si>
    <r>
      <rPr>
        <b/>
        <sz val="10"/>
        <color theme="1"/>
        <rFont val="Calibri"/>
      </rPr>
      <t xml:space="preserve">- Timeline 08/07-11/07: </t>
    </r>
    <r>
      <rPr>
        <sz val="10"/>
        <color theme="1"/>
        <rFont val="Calibri"/>
      </rPr>
      <t xml:space="preserve">Tự do thiết kế
</t>
    </r>
    <r>
      <rPr>
        <b/>
        <sz val="10"/>
        <color theme="1"/>
        <rFont val="Calibri"/>
      </rPr>
      <t xml:space="preserve">- Timeline 21/07-24/07: </t>
    </r>
    <r>
      <rPr>
        <sz val="10"/>
        <color theme="1"/>
        <rFont val="Calibri"/>
      </rPr>
      <t>Adapt KV 08/07, thay key message</t>
    </r>
  </si>
  <si>
    <r>
      <rPr>
        <b/>
        <sz val="10"/>
        <color theme="1"/>
        <rFont val="Calibri"/>
      </rPr>
      <t xml:space="preserve">2 Combo7:
</t>
    </r>
    <r>
      <rPr>
        <sz val="10"/>
        <color theme="1"/>
        <rFont val="Calibri"/>
      </rPr>
      <t xml:space="preserve">Bottom Banner(1-3): 08/07-10/07; 21/07-23/07
Search Placeholder(05h-10h): 08/07, 11/07; 21/07, 24/07 </t>
    </r>
  </si>
  <si>
    <r>
      <rPr>
        <b/>
        <sz val="10"/>
        <rFont val="Calibri"/>
      </rPr>
      <t xml:space="preserve">- Timeline 08/07-11/07: </t>
    </r>
    <r>
      <rPr>
        <sz val="10"/>
        <rFont val="Calibri"/>
      </rPr>
      <t xml:space="preserve">deadline 26/6: </t>
    </r>
    <r>
      <rPr>
        <u/>
        <sz val="10"/>
        <color rgb="FF1155CC"/>
        <rFont val="Calibri"/>
      </rPr>
      <t>https://drive.google.com/drive/u/0/folders/1E_D4JcsY69YdA3sPNPFSHagsT4FybosG</t>
    </r>
    <r>
      <rPr>
        <sz val="10"/>
        <rFont val="Calibri"/>
      </rPr>
      <t xml:space="preserve"> 
</t>
    </r>
    <r>
      <rPr>
        <b/>
        <sz val="10"/>
        <rFont val="Calibri"/>
      </rPr>
      <t xml:space="preserve">- Timeline 21/07-24/07:deadline 10/7
</t>
    </r>
    <r>
      <rPr>
        <u/>
        <sz val="10"/>
        <color rgb="FF1155CC"/>
        <rFont val="Calibri"/>
      </rPr>
      <t>https://drive.google.com/drive/u/0/folders/1Wwa1nggkkaWYmzHlfQE1DJ22MjXwGG35</t>
    </r>
    <r>
      <rPr>
        <sz val="10"/>
        <rFont val="Calibri"/>
      </rPr>
      <t xml:space="preserve"> </t>
    </r>
  </si>
  <si>
    <t>Umai29 - Cơm Thịt Nướng Nhật Bản</t>
  </si>
  <si>
    <r>
      <rPr>
        <sz val="10"/>
        <color theme="1"/>
        <rFont val="Calibri"/>
      </rPr>
      <t>- Key message:</t>
    </r>
    <r>
      <rPr>
        <b/>
        <sz val="10"/>
        <color theme="1"/>
        <rFont val="Calibri"/>
      </rPr>
      <t xml:space="preserve"> Sinh nhật Umai29 Khao Combo - Giảm 29%</t>
    </r>
    <r>
      <rPr>
        <sz val="10"/>
        <color theme="1"/>
        <rFont val="Calibri"/>
      </rPr>
      <t xml:space="preserve">
- Scheme: 
+ Combo Cơm Thịt Bò Nướng + Trứng Lòng Đào: 73k-&gt;51k
+ Combo Cơm Thịt Bò Nướng + Kim Chi: 73k-&gt;51k
+ Nhập Code : UMAI29KHAO. Giảm 25k MBS 50k (300 code/per day)
- Timeline: 08/07 - 10/07, 11/07 - 13/07
- Location: HN</t>
    </r>
  </si>
  <si>
    <t>08/07 - 10/07, 11/07 - 13/07</t>
  </si>
  <si>
    <t>https://docs.google.com/spreadsheets/d/1rdEmL6C1RLGsd1_jlxFwZiKGpC-HeLteurSvJ_E2DUY/edit?usp=drive_link</t>
  </si>
  <si>
    <t>https://drive.google.com/drive/folders/1eukjNP9_MH0cJ4N7Iwr_CRMc34gZJUrO</t>
  </si>
  <si>
    <t>Concept kỉ niệm sinh nhật 7 năm thương hiệu. Thiết kế làm nổi bật món</t>
  </si>
  <si>
    <t>Pick 2-3 SKU trong file</t>
  </si>
  <si>
    <t>Gắn tag Deal độc quyền trên SPF</t>
  </si>
  <si>
    <r>
      <rPr>
        <b/>
        <sz val="10"/>
        <color theme="1"/>
        <rFont val="Calibri"/>
      </rPr>
      <t xml:space="preserve">2 Combo 1:
</t>
    </r>
    <r>
      <rPr>
        <sz val="10"/>
        <color theme="1"/>
        <rFont val="Calibri"/>
      </rPr>
      <t>Static banner(1-3): 08/07 - 10/07, 11/07 - 13/07
Floating (10h-13h): 08/07, 11/07</t>
    </r>
  </si>
  <si>
    <r>
      <rPr>
        <sz val="10"/>
        <rFont val="Calibri"/>
      </rPr>
      <t xml:space="preserve">Deadline 26/6
</t>
    </r>
    <r>
      <rPr>
        <u/>
        <sz val="10"/>
        <color rgb="FF1155CC"/>
        <rFont val="Calibri"/>
      </rPr>
      <t>https://drive.google.com/drive/u/0/folders/1RjJos1um_q7MBnG6HAitnoLaplHIe8kI</t>
    </r>
    <r>
      <rPr>
        <sz val="10"/>
        <rFont val="Calibri"/>
      </rPr>
      <t xml:space="preserve"> </t>
    </r>
  </si>
  <si>
    <t>a-umai29</t>
  </si>
  <si>
    <r>
      <rPr>
        <sz val="10"/>
        <color theme="1"/>
        <rFont val="Calibri"/>
      </rPr>
      <t xml:space="preserve">- Key message: </t>
    </r>
    <r>
      <rPr>
        <b/>
        <sz val="10"/>
        <color theme="1"/>
        <rFont val="Calibri"/>
      </rPr>
      <t>Mokchang Khao Deal - Giảm 50% + Tặng món 0Đ</t>
    </r>
    <r>
      <rPr>
        <sz val="10"/>
        <color theme="1"/>
        <rFont val="Calibri"/>
      </rPr>
      <t xml:space="preserve">
- Scheme: 
+ Gạch giá Combo Sính Hàn và Mai Đẹt Ti Ni về 120k
+ Giảm 50% các món : Popcorn Sốt Cay Ngọt Size S, Popcorn sốt mật ong tỏi size S
+ Giảm giá Gà Half Half về 149k
+ Tặng Tteokbokki Truyền Thống cho đơn hàng từ 200k
+ Code MOKCHANG60 giảm 60k cho đơn từ 120k (300 code/ngày)
- Location: Hà Nội
- Timeline: 04/07 - 06/07</t>
    </r>
  </si>
  <si>
    <t>https://drive.google.com/drive/folders/1MrLwLoVcVoW6Z2UcKuhFC7PCWzPthMyv?usp=sharing</t>
  </si>
  <si>
    <t>Vibe Mùa Hè. Màu chủ đạo: Đỏ</t>
  </si>
  <si>
    <t>Pick 3 món: gahalfhalf, Rosetokbokki và kimbaptrung</t>
  </si>
  <si>
    <t>- Element liên quan tới Hàn Quốc: bàn ăn, bát ăn và đũa hàn quốc
- Thêm element: cây lá</t>
  </si>
  <si>
    <r>
      <rPr>
        <b/>
        <sz val="10"/>
        <color theme="1"/>
        <rFont val="Calibri"/>
      </rPr>
      <t xml:space="preserve">1 Combo 3:
</t>
    </r>
    <r>
      <rPr>
        <sz val="10"/>
        <color theme="1"/>
        <rFont val="Calibri"/>
      </rPr>
      <t>Static banner(6): 04/07 - 06/07
Pop up(16h-19h): 06/07</t>
    </r>
  </si>
  <si>
    <r>
      <rPr>
        <sz val="10"/>
        <rFont val="Calibri"/>
      </rPr>
      <t xml:space="preserve">Deadline 24/6
</t>
    </r>
    <r>
      <rPr>
        <u/>
        <sz val="10"/>
        <color rgb="FF1155CC"/>
        <rFont val="Calibri"/>
      </rPr>
      <t>https://drive.google.com/drive/u/0/folders/1JMOzmANZ3Wx5lXEji84jgi_Xgt569nZz</t>
    </r>
    <r>
      <rPr>
        <sz val="10"/>
        <rFont val="Calibri"/>
      </rPr>
      <t xml:space="preserve"> </t>
    </r>
  </si>
  <si>
    <t>Jul.CB2</t>
  </si>
  <si>
    <r>
      <rPr>
        <sz val="10"/>
        <color theme="1"/>
        <rFont val="Calibri"/>
      </rPr>
      <t xml:space="preserve">- Key message: </t>
    </r>
    <r>
      <rPr>
        <b/>
        <sz val="10"/>
        <color theme="1"/>
        <rFont val="Calibri"/>
      </rPr>
      <t>Mokchang Khao Deal - Giảm 50% + Tặng món 0Đ</t>
    </r>
    <r>
      <rPr>
        <sz val="10"/>
        <color theme="1"/>
        <rFont val="Calibri"/>
      </rPr>
      <t xml:space="preserve">
- Scheme: 
+ Gạch giá Combo Sính Hàn và Mai Đẹt Ti Ni về 120k
+ Giảm 50% các món : Popcorn Sốt Cay Ngọt Size S, Popcorn sốt mật ong tỏi size S
+ Giảm giá Gà Half Half về 149k
+ Tặng Tteokbokki Truyền Thống cho đơn hàng từ 200k
+ Code MOKCHANG60 giảm 60k cho đơn từ 120k (300 code/ngày)
- Location: Hà Nội
- Timeline: 18/07 - 20/07</t>
    </r>
  </si>
  <si>
    <t>Dùng chung KV dòng 1180</t>
  </si>
  <si>
    <r>
      <rPr>
        <b/>
        <sz val="10"/>
        <color theme="1"/>
        <rFont val="Calibri"/>
      </rPr>
      <t xml:space="preserve">1 Combo 2:
</t>
    </r>
    <r>
      <rPr>
        <sz val="10"/>
        <color theme="1"/>
        <rFont val="Calibri"/>
      </rPr>
      <t>Static banner(4): 18/07 - 20/07
Pop up(16h-19h): 20/07</t>
    </r>
  </si>
  <si>
    <r>
      <rPr>
        <sz val="10"/>
        <rFont val="Calibri"/>
      </rPr>
      <t xml:space="preserve">Deadline 24/6
</t>
    </r>
    <r>
      <rPr>
        <u/>
        <sz val="10"/>
        <color rgb="FF1155CC"/>
        <rFont val="Calibri"/>
      </rPr>
      <t>https://drive.google.com/drive/u/0/folders/1JMOzmANZ3Wx5lXEji84jgi_Xgt569nZz</t>
    </r>
    <r>
      <rPr>
        <sz val="10"/>
        <rFont val="Calibri"/>
      </rPr>
      <t xml:space="preserve"> </t>
    </r>
  </si>
  <si>
    <r>
      <rPr>
        <sz val="11"/>
        <color rgb="FF000000"/>
        <rFont val="Calibri"/>
      </rPr>
      <t xml:space="preserve">- Key message: </t>
    </r>
    <r>
      <rPr>
        <b/>
        <sz val="11"/>
        <color rgb="FF000000"/>
        <rFont val="Calibri"/>
      </rPr>
      <t>DEAL THÁNG 7 - VUI HẾT SẢY - GIẢM 30% - VOUCHER 150K</t>
    </r>
    <r>
      <rPr>
        <sz val="11"/>
        <color rgb="FF000000"/>
        <rFont val="Calibri"/>
      </rPr>
      <t xml:space="preserve">
- Scheme: </t>
    </r>
    <r>
      <rPr>
        <u/>
        <sz val="11"/>
        <color rgb="FF000000"/>
        <rFont val="Calibri"/>
      </rPr>
      <t xml:space="preserve">PS up to </t>
    </r>
    <r>
      <rPr>
        <sz val="11"/>
        <color rgb="FF000000"/>
        <rFont val="Calibri"/>
      </rPr>
      <t>25%
- Cofund Code
- Location: NW (HCM, HN, Đà Nẵng, Bình Dương, BR-VT, Đồng Nai)</t>
    </r>
  </si>
  <si>
    <t>18/7 - 20/7</t>
  </si>
  <si>
    <t>HTC: (8h - 16h): 20/7
Hometop Banner #5: 18/7, 20/7
Static Banner: 18/7, 19/7
Flash Sale Banner: 19/7
Floating Banner: 20/7 (10h- 13h)
Popup: 18/7 (10h- 13h)</t>
  </si>
  <si>
    <t>HTC: (16h - 24h): 18/7
Hometop Banner #5: 18/7, 20/7
Static Banner: 20/7
Bottom Banner: 19/7
Flash Sale Banner: 19/7
Floating Banner: 20/7 (10h- 13h)
Popup: 18/7 (10h- 13h)</t>
  </si>
  <si>
    <t>HTC: (8h - 16h): 20/7
Hometop Banner #5: 18/7, 19/7
Static Banner: 18/7, 20/7
Flash Sale Banner: 19/7
Floating Banner: 20/7 (10h- 13h)
Popup: 18/7 (10h- 13h)</t>
  </si>
  <si>
    <t>https://drive.google.com/drive/folders/1lwO6uGcvOGk9Eivt0XAw6iphDj6y5y79</t>
  </si>
  <si>
    <t>Aug</t>
  </si>
  <si>
    <r>
      <rPr>
        <sz val="10"/>
        <color theme="1"/>
        <rFont val="Calibri"/>
      </rPr>
      <t>- Key message:</t>
    </r>
    <r>
      <rPr>
        <b/>
        <sz val="10"/>
        <color theme="1"/>
        <rFont val="Calibri"/>
      </rPr>
      <t xml:space="preserve"> DEAL THÁNG 8 - VUI HẾT SẢY - GIẢM 25% - VOUCHER 150K</t>
    </r>
    <r>
      <rPr>
        <sz val="10"/>
        <color theme="1"/>
        <rFont val="Calibri"/>
      </rPr>
      <t xml:space="preserve">
- Scheme: PS up to 25%
- Cofund Code
- Location: NW (HCM, HN, Đà Nẵng, Bình Dương, BR-VT, Đồng Nai)</t>
    </r>
  </si>
  <si>
    <t>15/8 - 17/8</t>
  </si>
  <si>
    <t>HTC: (8h - 16h): 16/8
Hometop Banner #5: 15/8
Static Banner: 16/8
Bottom Banner: 16/8, 17/8
Flash Sale Banner: 15/8, 16/8
Floating Banner: 16/8 (10h- 13h)</t>
  </si>
  <si>
    <t>HTC: (8h - 16h): 16/8
Hometop Banner #5: 15/8
Static Banner: 16/8, 17/8
Bottom Banner: 17/8
Flash Sale Banner: 15/8, 16/8
Floating Banner: 16/8 (10h- 13h)</t>
  </si>
  <si>
    <t>HTC: (8h - 16h): 16/8
Hometop Banner #5: 15/8, 16/8
Static Banner: 16/8, 17/8
Bottom Banner: 17/8
Flash Sale Banner: 15/8
Floating Banner: 16/8 (10h- 13h)</t>
  </si>
  <si>
    <t>HTC: (8h - 16h): 16/8
Hometop Banner #5: 15/8
Static Banner: 16/8, 17/8
Flash Sale Banner: 16/8, 17/8
Floating Banner: 16/8 (10h- 13h)
Popup:  15/8, 17/8 (13h- 16h)</t>
  </si>
  <si>
    <t>v-25-nutifood</t>
  </si>
  <si>
    <r>
      <rPr>
        <sz val="11"/>
        <color theme="1"/>
        <rFont val="Calibri"/>
      </rPr>
      <t xml:space="preserve">- Key message: </t>
    </r>
    <r>
      <rPr>
        <b/>
        <sz val="11"/>
        <color theme="1"/>
        <rFont val="Calibri"/>
      </rPr>
      <t>SỮA SIÊU NGON DEAL SIÊU HOT - Giảm 25% + Voucher 150.000Đ</t>
    </r>
    <r>
      <rPr>
        <sz val="11"/>
        <color theme="1"/>
        <rFont val="Calibri"/>
      </rPr>
      <t xml:space="preserve">
- Scheme: PS up to 25%
- Cofund Code
- Location: HN</t>
    </r>
  </si>
  <si>
    <t>12/9 - 14/9</t>
  </si>
  <si>
    <t>https://docs.google.com/spreadsheets/d/1TAW5TsL9SK2bKbJ0VHYaLa5zDQcyzqOtizUIPehNQG8/edit?gid=1186678137#gid=1186678137&amp;range=A:A</t>
  </si>
  <si>
    <t>HTC: (8h - 16h): 13/9
Hometop Banner #5: 12/9
Static Banner: 13/9, 14/9
Bottom Banner: 12/9
Flash Sale Banner: 12/9
Floating Banner: 13/9 (10h- 13h)
Popup:  14/9 (10h- 13h)</t>
  </si>
  <si>
    <t>- Key message: SĂN DEAL GIẢI NHIỆT, GIẢM ĐẾN 150,000Đ
- Scheme: 
HNK25: 35K MBS 99K (BAU)
HNK45: 45K MBS 399K (BAU)
HNK90: 90K MBS 799K (BAU)
HNK100: 100K MBS 199K (Weekend)
HNK150: 150K MBS 1199K(Weekend)</t>
  </si>
  <si>
    <t>11/7 - 13/7</t>
  </si>
  <si>
    <t>https://docs.google.com/spreadsheets/d/1kazFzFG4ZemGsqyWzZIhxfHY-XbptdcRFZlH67Tdy3Y/edit</t>
  </si>
  <si>
    <t>HTC: (8h - 16h): 13/7
Hometop Banner #5: 12/7, 13/7
Bottom Banner: 11/7, 12/7, 13/7
Floating Banner: 12/7 (6h- 10h)
Popup: 13/7 (6h- 10h)</t>
  </si>
  <si>
    <t>https://drive.google.com/drive/folders/1jvDu-VpBp70MH1YKKZeZaMZfoXyutn2z</t>
  </si>
  <si>
    <t>v-heineken-150</t>
  </si>
  <si>
    <t>- Key message: HEINEKEN KHAO TIỆC - GIẢM ĐẾN 150,000Đ
- Scheme: 
HNK25: 35K MBS 99K (BAU)
HNK45: 45K MBS 399K (BAU)
HNK90: 90K MBS 799K (BAU)
HNK100: 100K MBS 199K (Weekend)
HNK150: 150K MBS 1199K(Weekend)</t>
  </si>
  <si>
    <t>22/8 - 24/8</t>
  </si>
  <si>
    <t>HTC: (8h - 16h): 22/8
Hometop Banner #5: 22/8, 24/8
Static Banner: 23/8, 24/8
Flash Sale Banner: 23/8
Floating Banner: 23/8 (10h - 11h30h), 24/8 (6h- 10h)</t>
  </si>
  <si>
    <t>https://drive.google.com/drive/folders/1Mvz6Kb4_A7_1UjFDMRI9n4skpeGVwgUT</t>
  </si>
  <si>
    <r>
      <rPr>
        <sz val="10"/>
        <color theme="1"/>
        <rFont val="Calibri"/>
      </rPr>
      <t>Key message:</t>
    </r>
    <r>
      <rPr>
        <b/>
        <sz val="10"/>
        <color theme="1"/>
        <rFont val="Calibri"/>
      </rPr>
      <t xml:space="preserve"> HEINEKEN MỞ TIỆC TẠI GIA - GIẢM ĐẾN 150K</t>
    </r>
    <r>
      <rPr>
        <sz val="10"/>
        <color theme="1"/>
        <rFont val="Calibri"/>
      </rPr>
      <t xml:space="preserve">
Scheme: PS + Code Cofund
Location: HCM
- Scheme: 
HNK25: 35K MBS 99K (BAU)
HNK45: 45K MBS 399K (BAU)
HNK90: 90K MBS 799K (BAU)
HNK100: 100K MBS 199K (Weekend)
HNK150: 150K MBS 1199K(Weekend)</t>
    </r>
  </si>
  <si>
    <t>19/9 - 21/9</t>
  </si>
  <si>
    <t>HTC: (8h - 16h): 19/9
Hometop Banner #5: 20/9, 21/9
Static Banner: 19/9, 20/9
Flash Sale Banner: 21/9
Floating Banner: 20/9 (10h- 13h)
Popup: 19/9 (10h- 13h)</t>
  </si>
  <si>
    <t>https://drive.google.com/drive/folders/1rs68m-YcQ_rU1YLCvpPWXGzxP8nL1bgD</t>
  </si>
  <si>
    <t>Jul.Custom 1</t>
  </si>
  <si>
    <r>
      <rPr>
        <sz val="10"/>
        <color rgb="FF000000"/>
        <rFont val="Calibri"/>
      </rPr>
      <t>- Key message:</t>
    </r>
    <r>
      <rPr>
        <b/>
        <sz val="10"/>
        <color rgb="FF000000"/>
        <rFont val="Calibri"/>
      </rPr>
      <t xml:space="preserve"> Milo Dầm TUTIMI ĐỒNG GIÁ 19.000Đ + TẶNG MÓN 0Đ</t>
    </r>
    <r>
      <rPr>
        <sz val="10"/>
        <color rgb="FF000000"/>
        <rFont val="Calibri"/>
      </rPr>
      <t xml:space="preserve">
 - Scheme: 
+ Giảm 6 món về 19.000đ, áp dụng cho đơn 40.000đ. Các món áp dụng (1 phần mỗi đơn):
Milo Dầm Phô Mai Sữa Tươi Tutimi 
Milo Dầm Phô Mai Choco Tutimi 
Nhài Sữa Trân Châu Trắng 
Trà Sữa Pudding Tutimi 
Trà Sữa Bí Đao L 
Matcha Latte (M) 
+ Combo siêu ưu đãi 2 ly L 61k giảm còn 40k [Combo 40k: Trà sữa Trân Châu Đen (L) x Trà Sữa Bí Đao (L)] 
+ Tặng Milo Dầm Trân Châu Đường Đen khi đặt đơn 199k 
</t>
    </r>
    <r>
      <rPr>
        <sz val="10"/>
        <color rgb="FF000000"/>
        <rFont val="Calibri"/>
      </rPr>
      <t xml:space="preserve">+ Nhập mã TUTIMI40K - giảm 40.000đ, áp dụng cho đơn 80.000đ
</t>
    </r>
    <r>
      <rPr>
        <sz val="10"/>
        <color rgb="FF000000"/>
        <rFont val="Calibri"/>
      </rPr>
      <t>Số lượng code: 930 codes/day (cofund 50:50)
- Timeline: 01/07 - 03/07
- Location: HCM</t>
    </r>
  </si>
  <si>
    <t>Pick 3 món trong file:
+ Milo Dầm Phô Mai Sữa Tươi
+ Trà Sữa Pudding
+ Trà Sữa Bí Đao L</t>
  </si>
  <si>
    <r>
      <rPr>
        <sz val="10"/>
        <rFont val="Calibri"/>
      </rPr>
      <t xml:space="preserve">Adapt </t>
    </r>
    <r>
      <rPr>
        <u/>
        <sz val="10"/>
        <color rgb="FF1155CC"/>
        <rFont val="Calibri"/>
      </rPr>
      <t>KV Cũ</t>
    </r>
    <r>
      <rPr>
        <sz val="10"/>
        <rFont val="Calibri"/>
      </rPr>
      <t>: Thay ảnh món mới</t>
    </r>
  </si>
  <si>
    <r>
      <rPr>
        <b/>
        <sz val="10"/>
        <color theme="1"/>
        <rFont val="Calibri"/>
      </rPr>
      <t xml:space="preserve">1 Combo Custom 1:
</t>
    </r>
    <r>
      <rPr>
        <sz val="10"/>
        <color theme="1"/>
        <rFont val="Calibri"/>
      </rPr>
      <t>Static Banner(5): 01/07 - 03/07
Pop Up(13h-16h): 02/07</t>
    </r>
  </si>
  <si>
    <r>
      <rPr>
        <sz val="10"/>
        <rFont val="Calibri"/>
      </rPr>
      <t xml:space="preserve">Deadline 19/6
</t>
    </r>
    <r>
      <rPr>
        <u/>
        <sz val="10"/>
        <color rgb="FF1155CC"/>
        <rFont val="Calibri"/>
      </rPr>
      <t>https://drive.google.com/drive/u/0/folders/1miRbHHvuV2eNB4vTZhIPRTnrWY_oysIy</t>
    </r>
    <r>
      <rPr>
        <sz val="10"/>
        <rFont val="Calibri"/>
      </rPr>
      <t xml:space="preserve"> </t>
    </r>
  </si>
  <si>
    <t>Jul.Custom 3</t>
  </si>
  <si>
    <r>
      <rPr>
        <sz val="10"/>
        <color rgb="FF000000"/>
        <rFont val="Calibri"/>
      </rPr>
      <t xml:space="preserve">- Key message: </t>
    </r>
    <r>
      <rPr>
        <b/>
        <sz val="10"/>
        <color rgb="FF000000"/>
        <rFont val="Calibri"/>
      </rPr>
      <t>Milo Dầm TUTIMI ĐỒNG GIÁ 19.000Đ + TẶNG MÓN 0Đ</t>
    </r>
    <r>
      <rPr>
        <sz val="10"/>
        <color rgb="FF000000"/>
        <rFont val="Calibri"/>
      </rPr>
      <t xml:space="preserve">
- Scheme:
+ Giảm 6 món về 19.000đ, áp dụng cho đơn 40.000đ. Các món áp dụng (1 phần mỗi đơn):
Milo Dầm Phô Mai Sữa Tươi Tutimi
Milo Dầm Phô Mai Choco Tutimi
Nhài Sữa Trân Châu Trắng
Trà Sữa Pudding Tutimi
Trà Sữa Bí Đao L
Matcha Latte (M)
+ Combo siêu ưu đãi 2 ly L 61k giảm còn 40k [Combo 40k: Trà sữa Trân Châu Đen (L) x Trà Sữa Bí Đao (L)]
+ Tặng Milo Dầm Trân Châu Đường Đen khi đặt đơn 199k
</t>
    </r>
    <r>
      <rPr>
        <sz val="10"/>
        <color rgb="FF000000"/>
        <rFont val="Calibri"/>
      </rPr>
      <t xml:space="preserve">+ Nhập mã TUTIMI40K - giảm 40.000đ, áp dụng cho đơn 80.000đ.
</t>
    </r>
    <r>
      <rPr>
        <sz val="10"/>
        <color rgb="FF000000"/>
        <rFont val="Calibri"/>
      </rPr>
      <t>Số lượng code: 930 codes/day (cofund 50:50)
- Timeline: 16/07 - 18/07
- Location: HCM</t>
    </r>
  </si>
  <si>
    <t>16/07 - 18/07</t>
  </si>
  <si>
    <t>Dùng chung KV dòng 1188</t>
  </si>
  <si>
    <r>
      <rPr>
        <b/>
        <sz val="10"/>
        <color theme="1"/>
        <rFont val="Calibri"/>
      </rPr>
      <t xml:space="preserve">1 Combo Custom 3:
</t>
    </r>
    <r>
      <rPr>
        <sz val="10"/>
        <color theme="1"/>
        <rFont val="Calibri"/>
      </rPr>
      <t>Bottom Banner(4-6): 16/07 - 18/07
Pop Up(19h-22h): 16/07</t>
    </r>
  </si>
  <si>
    <r>
      <rPr>
        <sz val="10"/>
        <rFont val="Calibri"/>
      </rPr>
      <t xml:space="preserve">Deadline 19/6
</t>
    </r>
    <r>
      <rPr>
        <u/>
        <sz val="10"/>
        <color rgb="FF1155CC"/>
        <rFont val="Calibri"/>
      </rPr>
      <t>https://drive.google.com/drive/u/0/folders/1miRbHHvuV2eNB4vTZhIPRTnrWY_oysIy</t>
    </r>
    <r>
      <rPr>
        <sz val="10"/>
        <rFont val="Calibri"/>
      </rPr>
      <t xml:space="preserve"> </t>
    </r>
  </si>
  <si>
    <t>Jul.Custom 2</t>
  </si>
  <si>
    <r>
      <rPr>
        <sz val="10"/>
        <color rgb="FF000000"/>
        <rFont val="Calibri"/>
      </rPr>
      <t xml:space="preserve">- Key message: </t>
    </r>
    <r>
      <rPr>
        <b/>
        <sz val="10"/>
        <color rgb="FF000000"/>
        <rFont val="Calibri"/>
      </rPr>
      <t>Milo Dầm TUTIMI ĐỒNG GIÁ 19.000Đ + VOUCHER 40.000Đ</t>
    </r>
    <r>
      <rPr>
        <sz val="10"/>
        <color rgb="FF000000"/>
        <rFont val="Calibri"/>
      </rPr>
      <t xml:space="preserve">
- Scheme:
+ Giảm 6 món về 19.000đ, áp dụng cho đơn 40.000đ. Các món áp dụng (1 phần mỗi đơn):
Milo Dầm Phô Mai Sữa Tươi Tutimi
Milo Dầm Phô Mai Choco Tutimi
Nhài Sữa Trân Châu Trắng
Trà Sữa Pudding Tutimi
Trà Sữa Bí Đao L
Matcha Latte (M)
+ Combo siêu ưu đãi 2 ly L 61k giảm còn 40k [Combo 40k: Trà sữa Trân Châu Đen (L) x Trà Sữa Bí Đao (L)]
+ Tặng Milo Dầm Trân Châu Đường Đen khi đặt đơn 199k
</t>
    </r>
    <r>
      <rPr>
        <sz val="10"/>
        <color rgb="FF000000"/>
        <rFont val="Calibri"/>
      </rPr>
      <t xml:space="preserve">+ Nhập mã TUTIMI40K - giảm 40.000đ, áp dụng cho đơn 80.000đ.
</t>
    </r>
    <r>
      <rPr>
        <sz val="10"/>
        <color rgb="FF000000"/>
        <rFont val="Calibri"/>
      </rPr>
      <t>Số lượng code: 930 codes/day (cofund 50:50)
- Timeline: 04/07 - 06/07, 13/07 - 15/07
- Location: HCM</t>
    </r>
  </si>
  <si>
    <t>04/07 - 06/07, 13/07 - 15/07</t>
  </si>
  <si>
    <t>Pick 3 món trong file:
+ Milo Dầm Phô Mai Sữa Tươi
+ TRÀ SỮA PHÔ MAI TƯƠI
+ MILO DẦM THẬP CẨM TUTIMI</t>
  </si>
  <si>
    <r>
      <rPr>
        <sz val="10"/>
        <rFont val="Calibri"/>
      </rPr>
      <t xml:space="preserve">Adapt </t>
    </r>
    <r>
      <rPr>
        <u/>
        <sz val="10"/>
        <color rgb="FF1155CC"/>
        <rFont val="Calibri"/>
      </rPr>
      <t>KV Cũ</t>
    </r>
    <r>
      <rPr>
        <sz val="10"/>
        <rFont val="Calibri"/>
      </rPr>
      <t>: Thay ảnh món mới</t>
    </r>
  </si>
  <si>
    <r>
      <rPr>
        <b/>
        <sz val="10"/>
        <color theme="1"/>
        <rFont val="Calibri"/>
      </rPr>
      <t xml:space="preserve">2 Combo Custom 2:
</t>
    </r>
    <r>
      <rPr>
        <sz val="10"/>
        <color theme="1"/>
        <rFont val="Calibri"/>
      </rPr>
      <t>Bottom Banner (1-3): 04/07 - 06/07, 13/07 - 15/07
Floating(19h-22h): 05/07, 13/07</t>
    </r>
  </si>
  <si>
    <r>
      <rPr>
        <sz val="10"/>
        <rFont val="Calibri"/>
      </rPr>
      <t xml:space="preserve">Deadline 24/6
</t>
    </r>
    <r>
      <rPr>
        <u/>
        <sz val="10"/>
        <color rgb="FF1155CC"/>
        <rFont val="Calibri"/>
      </rPr>
      <t>https://drive.google.com/drive/u/0/folders/170aCJE_RkAqXEJJYQd3vBqPbn21Jsbt6</t>
    </r>
    <r>
      <rPr>
        <sz val="10"/>
        <rFont val="Calibri"/>
      </rPr>
      <t xml:space="preserve"> </t>
    </r>
  </si>
  <si>
    <t>Jul.Custom 4</t>
  </si>
  <si>
    <r>
      <rPr>
        <sz val="10"/>
        <color rgb="FF000000"/>
        <rFont val="Calibri"/>
      </rPr>
      <t xml:space="preserve">- Key message: </t>
    </r>
    <r>
      <rPr>
        <b/>
        <sz val="10"/>
        <color rgb="FF000000"/>
        <rFont val="Calibri"/>
      </rPr>
      <t>Milo Dầm TUTIMI ĐỒNG GIÁ 19.000Đ + VOUCHER 40.000Đ</t>
    </r>
    <r>
      <rPr>
        <sz val="10"/>
        <color rgb="FF000000"/>
        <rFont val="Calibri"/>
      </rPr>
      <t xml:space="preserve">
- Scheme:
+ Giảm 6 món về 19.000đ, áp dụng cho đơn 40.000đ. Các món áp dụng (1 phần mỗi đơn):
Milo Dầm Phô Mai Sữa Tươi Tutimi
Milo Dầm Phô Mai Choco Tutimi
Nhài Sữa Trân Châu Trắng
Trà Sữa Pudding Tutimi
Trà Sữa Bí Đao L
Matcha Latte (M)
+ Combo siêu ưu đãi 2 ly L 61k giảm còn 40k [Combo 40k: Trà sữa Trân Châu Đen (L) x Trà Sữa Bí Đao (L)]
+ Tặng Milo Dầm Trân Châu Đường Đen khi đặt đơn 199k
</t>
    </r>
    <r>
      <rPr>
        <sz val="10"/>
        <color rgb="FF000000"/>
        <rFont val="Calibri"/>
      </rPr>
      <t xml:space="preserve">+ Nhập mã TUTIMI40K - giảm 40.000đ, áp dụng cho đơn 80.000đ.
</t>
    </r>
    <r>
      <rPr>
        <sz val="10"/>
        <color rgb="FF000000"/>
        <rFont val="Calibri"/>
      </rPr>
      <t>Số lượng code: 930 codes/day (cofund 50:50)
- Timeline: 08/07 - 10/07,  20/07 - 22/07, 23/07 - 25/07
- Location: HCM</t>
    </r>
  </si>
  <si>
    <t>08/07 - 10/07,  20/07 - 22/07, 23/07 - 25/07</t>
  </si>
  <si>
    <t>Pick 3 món trong file:
+ MILO DẦM THẬP CẨM TUTIMI
+ Milo Dầm Phô Mai Choco
+ TRÀ LỰU ĐỎ</t>
  </si>
  <si>
    <r>
      <rPr>
        <sz val="10"/>
        <rFont val="Calibri"/>
      </rPr>
      <t xml:space="preserve">Adapt </t>
    </r>
    <r>
      <rPr>
        <u/>
        <sz val="10"/>
        <color rgb="FF1155CC"/>
        <rFont val="Calibri"/>
      </rPr>
      <t>KV Cũ</t>
    </r>
    <r>
      <rPr>
        <sz val="10"/>
        <rFont val="Calibri"/>
      </rPr>
      <t>: Thay ảnh món mới</t>
    </r>
  </si>
  <si>
    <r>
      <rPr>
        <b/>
        <sz val="10"/>
        <color theme="1"/>
        <rFont val="Calibri"/>
      </rPr>
      <t xml:space="preserve">3 Combo Custom 4:
</t>
    </r>
    <r>
      <rPr>
        <sz val="10"/>
        <color theme="1"/>
        <rFont val="Calibri"/>
      </rPr>
      <t>Hometop Banner(10-12): 08/07 - 10/07,  20/07 - 22/07, 23/07 - 25/07
Pop Up(13h-16h): 20/07
Floating(19h-22h): 09/07, 24/07</t>
    </r>
  </si>
  <si>
    <r>
      <rPr>
        <sz val="10"/>
        <rFont val="Calibri"/>
      </rPr>
      <t xml:space="preserve">Deadline 26/6
</t>
    </r>
    <r>
      <rPr>
        <u/>
        <sz val="10"/>
        <color rgb="FF1155CC"/>
        <rFont val="Calibri"/>
      </rPr>
      <t>https://drive.google.com/drive/u/0/folders/1MbzeAqWAeFgIL7O_u0_cuyXkoUIWDLK0</t>
    </r>
    <r>
      <rPr>
        <sz val="10"/>
        <rFont val="Calibri"/>
      </rPr>
      <t xml:space="preserve"> </t>
    </r>
  </si>
  <si>
    <r>
      <rPr>
        <sz val="10"/>
        <color theme="1"/>
        <rFont val="Calibri"/>
      </rPr>
      <t xml:space="preserve">-Key message: </t>
    </r>
    <r>
      <rPr>
        <b/>
        <sz val="10"/>
        <color theme="1"/>
        <rFont val="Calibri"/>
      </rPr>
      <t xml:space="preserve"> HOMEFARM KHAO DEAL  + GIẢM 50% + VOUCHER 120K</t>
    </r>
    <r>
      <rPr>
        <sz val="10"/>
        <color theme="1"/>
        <rFont val="Calibri"/>
      </rPr>
      <t xml:space="preserve">
Scheme:
- Xúc xích Homecook giảm 50% 
- Voucher HF120 giảm 120.000Đ cho đơn từ 609.000Đ
Opening time: 8:00 - 20:00</t>
    </r>
  </si>
  <si>
    <t>27/6 - 28/6</t>
  </si>
  <si>
    <t>Popup (16h - 19h): 27/6
Flashsale Banner: 28/6</t>
  </si>
  <si>
    <t>https://drive.google.com/drive/u/0/folders/14krVNBC_KWSIPBRxFl6ZzyMqOE8NvzTv</t>
  </si>
  <si>
    <t>sj-homefarm</t>
  </si>
  <si>
    <t>Jul.Custom1</t>
  </si>
  <si>
    <r>
      <rPr>
        <sz val="10"/>
        <color theme="1"/>
        <rFont val="Calibri"/>
      </rPr>
      <t xml:space="preserve">- Key message: </t>
    </r>
    <r>
      <rPr>
        <b/>
        <sz val="10"/>
        <color theme="1"/>
        <rFont val="Calibri"/>
      </rPr>
      <t>TRÀ SỮA SEKAI MỜI MÓN 10K + VOUCHER 50.000Đ</t>
    </r>
    <r>
      <rPr>
        <sz val="10"/>
        <color theme="1"/>
        <rFont val="Calibri"/>
      </rPr>
      <t xml:space="preserve">
- Scheme:
Giảm món Trà Sữa Gạo Nhật còn 10k, áp dụng đơn 39k
Giảm toàn bộ menu 5%
Nhập mã SEKAI50 - giảm 50% tối đa 50.000đ, áp dụng cho đơn 60.000đ.
- Timeline: 13/07-15/07; 25/07-27/07
- Location: HCM</t>
    </r>
  </si>
  <si>
    <t>13/07-15/07
25/07-27/07</t>
  </si>
  <si>
    <t>SK list mex</t>
  </si>
  <si>
    <r>
      <rPr>
        <sz val="10"/>
        <rFont val="Calibri"/>
      </rPr>
      <t xml:space="preserve">Adapt </t>
    </r>
    <r>
      <rPr>
        <u/>
        <sz val="10"/>
        <color rgb="FF1155CC"/>
        <rFont val="Calibri"/>
      </rPr>
      <t>KV cũ</t>
    </r>
    <r>
      <rPr>
        <sz val="10"/>
        <rFont val="Calibri"/>
      </rPr>
      <t xml:space="preserve"> : 
- Thay ảnh món mới</t>
    </r>
    <r>
      <rPr>
        <b/>
        <sz val="10"/>
        <rFont val="Calibri"/>
      </rPr>
      <t xml:space="preserve"> </t>
    </r>
    <r>
      <rPr>
        <sz val="10"/>
        <rFont val="Calibri"/>
      </rPr>
      <t xml:space="preserve">
- Pick món bắt mắt, team tùy chọn món</t>
    </r>
  </si>
  <si>
    <r>
      <rPr>
        <b/>
        <sz val="10"/>
        <color theme="1"/>
        <rFont val="Calibri"/>
      </rPr>
      <t xml:space="preserve">2 Combo Custom 1:
</t>
    </r>
    <r>
      <rPr>
        <sz val="10"/>
        <color theme="1"/>
        <rFont val="Calibri"/>
      </rPr>
      <t>Static Banner( 5): 13/07-15/07; 25/07-27/07
Popup (13h-16h): 14/07
Floating (19h-22h): 25/07</t>
    </r>
  </si>
  <si>
    <r>
      <rPr>
        <sz val="10"/>
        <rFont val="Calibri"/>
      </rPr>
      <t xml:space="preserve">Deadline 2/7
</t>
    </r>
    <r>
      <rPr>
        <u/>
        <sz val="10"/>
        <color rgb="FF1155CC"/>
        <rFont val="Calibri"/>
      </rPr>
      <t>https://drive.google.com/drive/u/0/folders/1C1UQE_i6DfmpOHdnxA1GqAeEPDCeZumq</t>
    </r>
    <r>
      <rPr>
        <sz val="10"/>
        <rFont val="Calibri"/>
      </rPr>
      <t xml:space="preserve"> </t>
    </r>
  </si>
  <si>
    <t>a-sekai-50k</t>
  </si>
  <si>
    <t>Jul.Custom2</t>
  </si>
  <si>
    <r>
      <rPr>
        <sz val="10"/>
        <color theme="1"/>
        <rFont val="Calibri"/>
      </rPr>
      <t xml:space="preserve">- Key message: </t>
    </r>
    <r>
      <rPr>
        <b/>
        <sz val="10"/>
        <color theme="1"/>
        <rFont val="Calibri"/>
      </rPr>
      <t>TRÀ SỮA SEKAI MỜI MÓN 10K + VOUCHER 50.000Đ</t>
    </r>
    <r>
      <rPr>
        <sz val="10"/>
        <color theme="1"/>
        <rFont val="Calibri"/>
      </rPr>
      <t xml:space="preserve">
- Scheme:
Giảm món Trà Sữa Gạo Nhật còn 10k, áp dụng đơn 39k
Giảm toàn bộ menu 5%
Nhập mã SEKAI50 - giảm 50% tối đa 50.000đ, áp dụng cho đơn 60.000đ.
- Timeline: 08/07-10/07
- Location: HCM</t>
    </r>
  </si>
  <si>
    <t>08/07-10/07</t>
  </si>
  <si>
    <r>
      <rPr>
        <sz val="10"/>
        <rFont val="Calibri"/>
      </rPr>
      <t xml:space="preserve">Adapt </t>
    </r>
    <r>
      <rPr>
        <u/>
        <sz val="10"/>
        <color rgb="FF1155CC"/>
        <rFont val="Calibri"/>
      </rPr>
      <t>KV cũ</t>
    </r>
    <r>
      <rPr>
        <sz val="10"/>
        <rFont val="Calibri"/>
      </rPr>
      <t xml:space="preserve"> : 
- Thay đổi ảnh món mới </t>
    </r>
    <r>
      <rPr>
        <b/>
        <sz val="10"/>
        <rFont val="Calibri"/>
      </rPr>
      <t xml:space="preserve">dòng XL </t>
    </r>
    <r>
      <rPr>
        <sz val="10"/>
        <rFont val="Calibri"/>
      </rPr>
      <t xml:space="preserve">
- Pick món bắt mắt, team tùy chọn món</t>
    </r>
  </si>
  <si>
    <r>
      <rPr>
        <b/>
        <sz val="10"/>
        <color theme="1"/>
        <rFont val="Calibri"/>
      </rPr>
      <t xml:space="preserve">1 Combo Custom 2:
</t>
    </r>
    <r>
      <rPr>
        <sz val="10"/>
        <color theme="1"/>
        <rFont val="Calibri"/>
      </rPr>
      <t>Bottom Banner (1-3): 08/07-10/07
Floating (19h-22h): 08/07</t>
    </r>
  </si>
  <si>
    <r>
      <rPr>
        <sz val="10"/>
        <rFont val="Calibri"/>
      </rPr>
      <t xml:space="preserve">Deadline 26/6
</t>
    </r>
    <r>
      <rPr>
        <u/>
        <sz val="10"/>
        <color rgb="FF1155CC"/>
        <rFont val="Calibri"/>
      </rPr>
      <t>https://drive.google.com/drive/u/0/folders/1kUxqle91Aj5zVdsQLCKGSSdQMWq9kU-N</t>
    </r>
    <r>
      <rPr>
        <sz val="10"/>
        <rFont val="Calibri"/>
      </rPr>
      <t xml:space="preserve"> </t>
    </r>
  </si>
  <si>
    <t>a--sekai-10</t>
  </si>
  <si>
    <t>Jul.Custom3</t>
  </si>
  <si>
    <r>
      <rPr>
        <sz val="10"/>
        <color theme="1"/>
        <rFont val="Calibri"/>
      </rPr>
      <t xml:space="preserve">- Key message: </t>
    </r>
    <r>
      <rPr>
        <b/>
        <sz val="10"/>
        <color theme="1"/>
        <rFont val="Calibri"/>
      </rPr>
      <t>TRÀ SỮA SEKAI MỜI MÓN 10K + VOUCHER 50.000Đ</t>
    </r>
    <r>
      <rPr>
        <sz val="10"/>
        <color theme="1"/>
        <rFont val="Calibri"/>
      </rPr>
      <t xml:space="preserve">
- Scheme:
Giảm món Trà Sữa Gạo Nhật còn 10k, áp dụng đơn 39k
Giảm toàn bộ menu 5%
Nhập mã SEKAI50 - giảm 50% tối đa 50.000đ, áp dụng cho đơn 60.000đ.
- Timeline: 11/07, 12/07, 16/07; 17/07-19/07
- Location: HCM</t>
    </r>
  </si>
  <si>
    <t>11/07, 12/07, 16/07; 
17/07-19/07</t>
  </si>
  <si>
    <r>
      <rPr>
        <sz val="10"/>
        <rFont val="Calibri"/>
      </rPr>
      <t xml:space="preserve">Adapt </t>
    </r>
    <r>
      <rPr>
        <u/>
        <sz val="10"/>
        <color rgb="FF1155CC"/>
        <rFont val="Calibri"/>
      </rPr>
      <t>KV cũ</t>
    </r>
    <r>
      <rPr>
        <sz val="10"/>
        <rFont val="Calibri"/>
      </rPr>
      <t xml:space="preserve"> : 
- Thay ảnh món mới</t>
    </r>
    <r>
      <rPr>
        <b/>
        <sz val="10"/>
        <rFont val="Calibri"/>
      </rPr>
      <t xml:space="preserve"> (khác KV dòng 1193)</t>
    </r>
    <r>
      <rPr>
        <sz val="10"/>
        <rFont val="Calibri"/>
      </rPr>
      <t xml:space="preserve">
- Pick món bắt mắt, team tùy chọn món</t>
    </r>
  </si>
  <si>
    <r>
      <rPr>
        <b/>
        <sz val="10"/>
        <color theme="1"/>
        <rFont val="Calibri"/>
      </rPr>
      <t xml:space="preserve">2 Combo Custom 3:
</t>
    </r>
    <r>
      <rPr>
        <sz val="10"/>
        <color theme="1"/>
        <rFont val="Calibri"/>
      </rPr>
      <t>Bottom Banner (4-6): 11/07, 12/07, 16/07; 17/07-19/07
Floating (19h-22h): 17/07
Popup (13h-16h): 12/07</t>
    </r>
  </si>
  <si>
    <r>
      <rPr>
        <sz val="10"/>
        <rFont val="Calibri"/>
      </rPr>
      <t xml:space="preserve">Deadline 1/7
</t>
    </r>
    <r>
      <rPr>
        <u/>
        <sz val="10"/>
        <color rgb="FF1155CC"/>
        <rFont val="Calibri"/>
      </rPr>
      <t>https://drive.google.com/drive/u/0/folders/115T22oGaa5lDnjHXiJsCbU5xTg7AAvA1</t>
    </r>
    <r>
      <rPr>
        <sz val="10"/>
        <rFont val="Calibri"/>
      </rPr>
      <t xml:space="preserve"> </t>
    </r>
  </si>
  <si>
    <t>a-sekai--50k</t>
  </si>
  <si>
    <r>
      <rPr>
        <sz val="10"/>
        <color theme="1"/>
        <rFont val="Calibri"/>
      </rPr>
      <t xml:space="preserve">- Keymess: </t>
    </r>
    <r>
      <rPr>
        <b/>
        <sz val="10"/>
        <color theme="1"/>
        <rFont val="Calibri"/>
      </rPr>
      <t>Flychef mời bạn cơm ngon - Combo từ 31k</t>
    </r>
    <r>
      <rPr>
        <sz val="10"/>
        <color theme="1"/>
        <rFont val="Calibri"/>
      </rPr>
      <t xml:space="preserve">
- Scheme:
+ Omu: 
Cơm cá tonkatsu trứng phủ + canh: 88K -&gt; 74K (16%)
Cơm Gà chiên khổng lồ trứng onsen + Canh: 83K -&gt; 69K (17%)
+ Fuku:
Cuộn Sushi Tropical Mango Prawn: 67K -&gt; 56K (16%) 
Cơm Nigiri Garlic Butter Flamed Wagyu: 69K -&gt; 58K (16%)
+ Đỉnh đỉnh: 
Cơm Thịt Kho Đông Pha + canh: 84K -&gt; 73K (14%)
Cơm Thịt Bằm Xốt Đậu Phụ Tứ Xuyên: 70K -&gt; 60K (14%) 
+ Chixmax:
Cơm Gà Tonkatsu Xốt Nanban và Cheese Mayo + miso: 84K -&gt; 72K (15%)
Cơm Cari Tôm + miso: 88K -&gt; 76K (15%)
+ Code FLYCHEF giảm 25k mbs 48k
- Location: HN
- Timeline: 04/07 - 06/07, 14/07 - 16/07</t>
    </r>
  </si>
  <si>
    <t>04/07 - 06/07, 14/07 - 16/07</t>
  </si>
  <si>
    <t>https://drive.google.com/drive/u/0/folders/1DXMi0fLMeK810WXi2VlaGuTrGfUgdxfb</t>
  </si>
  <si>
    <t>Vibe summer. Màu background giống màu chủ đạo của brand hoặc màu của món ăn Nhật bản</t>
  </si>
  <si>
    <t>Pick 2-3 món bất kỳ trong link</t>
  </si>
  <si>
    <r>
      <rPr>
        <b/>
        <sz val="10"/>
        <color theme="1"/>
        <rFont val="Calibri"/>
      </rPr>
      <t xml:space="preserve">2 Combo 2:
</t>
    </r>
    <r>
      <rPr>
        <sz val="10"/>
        <color theme="1"/>
        <rFont val="Calibri"/>
      </rPr>
      <t>Static banner(4): 04/07 - 06/07, 14/07 - 16/07
Popup(16h-19h): 04/07, 14/07</t>
    </r>
  </si>
  <si>
    <r>
      <rPr>
        <sz val="10"/>
        <rFont val="Calibri"/>
      </rPr>
      <t xml:space="preserve">Deadline 24/6
</t>
    </r>
    <r>
      <rPr>
        <u/>
        <sz val="10"/>
        <color rgb="FF1155CC"/>
        <rFont val="Calibri"/>
      </rPr>
      <t>https://drive.google.com/drive/u/0/folders/1uMEnTi9lhjUmgZsSw2OCcL1OZ05r64pK</t>
    </r>
    <r>
      <rPr>
        <sz val="10"/>
        <rFont val="Calibri"/>
      </rPr>
      <t xml:space="preserve"> </t>
    </r>
  </si>
  <si>
    <t>a-flychef-31</t>
  </si>
  <si>
    <r>
      <rPr>
        <sz val="11"/>
        <color theme="1"/>
        <rFont val="Calibri"/>
      </rPr>
      <t xml:space="preserve">- Key message: </t>
    </r>
    <r>
      <rPr>
        <b/>
        <sz val="11"/>
        <color theme="1"/>
        <rFont val="Calibri"/>
      </rPr>
      <t>Ăn Thả Ga, Deal Đã Thấy Đỉnh</t>
    </r>
    <r>
      <rPr>
        <sz val="11"/>
        <color theme="1"/>
        <rFont val="Calibri"/>
      </rPr>
      <t xml:space="preserve">
- Scheme box: 
*Combo Giảm 10% + Voucher 20K (HCM,HN)
* Combo Giảm 5% + Voucher 18K (OTH)
Schemes:
* Giảm 20k đơn hàng từ 40k (HCM &amp; HN)
* Giảm 18k đơn từ 30k (Đà Nẵng, Nha Trang, Cần Thơ, Biên Hòa, Hải Phòng,Huế)
Combo: Món chính kèm Pepsico (Topping: Pepsi, Ô Long Tea+, Mirinda, 7Up, Sting, Aquafina, Twister)
- Code name: PEPSI20KBAU, PEPSI18KBAU
- Timeline: 01.07 - 31.07.2025
- Location: HCM, HN, Đà Nẵng, Cần Thơ, Khánh Hòa, Đồng Nai, Hải Phòng, Huế</t>
    </r>
  </si>
  <si>
    <t>01/07 - 31/07</t>
  </si>
  <si>
    <t>https://docs.google.com/presentation/d/11nqFim1oEDH_iJfVBU_L9KpNKNSNbFtc/edit?slide=id.g36868666488_0_0#slide=id.g36868666488_0_0</t>
  </si>
  <si>
    <r>
      <rPr>
        <sz val="10"/>
        <rFont val="Calibri"/>
      </rPr>
      <t xml:space="preserve">- KV HCM/HN: </t>
    </r>
    <r>
      <rPr>
        <u/>
        <sz val="10"/>
        <color rgb="FF1155CC"/>
        <rFont val="Calibri"/>
      </rPr>
      <t>Here</t>
    </r>
    <r>
      <rPr>
        <sz val="10"/>
        <rFont val="Calibri"/>
      </rPr>
      <t xml:space="preserve">
- KV DN, OTH: </t>
    </r>
    <r>
      <rPr>
        <u/>
        <sz val="10"/>
        <color rgb="FF1155CC"/>
        <rFont val="Calibri"/>
      </rPr>
      <t>Here</t>
    </r>
  </si>
  <si>
    <t>Jul-AnThaGa-pepsi-deal-da-thay-dinh</t>
  </si>
  <si>
    <t>Pepsi FF33</t>
  </si>
  <si>
    <r>
      <rPr>
        <sz val="10"/>
        <color theme="1"/>
        <rFont val="Calibri"/>
      </rPr>
      <t xml:space="preserve">- Key message: </t>
    </r>
    <r>
      <rPr>
        <b/>
        <sz val="10"/>
        <color theme="1"/>
        <rFont val="Calibri"/>
      </rPr>
      <t>Ăn Thả Ga, Deal Đã Thấy Đỉnh</t>
    </r>
    <r>
      <rPr>
        <sz val="10"/>
        <color theme="1"/>
        <rFont val="Calibri"/>
      </rPr>
      <t xml:space="preserve">
- Scheme box: 
*Combo Giảm 10% + Voucher 25K (HCM,HN)
* Combo Giảm 5% + Voucher 22K (OTH)
Schemes:
* Giảm 25k đơn hàng từ 50k (HCM &amp; HN)
* Giảm 22k đơn từ 40k (Đà Nẵng, Nha Trang, Cần Thơ, Biên Hòa, Hải Phòng,Huế)
Combo: Món chính kèm Pepsico (Topping: Pepsi, Ô Long Tea+, Mirinda, 7Up, Sting, Aquafina, Twister)
- Code name: PEPSI25KFF, PEPSI22KFF
- Timeline: 07.07 - 13.07.2025
- Location: HCM, HN, Đà Nẵng, Cần Thơ, Khánh Hòa, Đồng Nai, Hải Phòng,Huế</t>
    </r>
  </si>
  <si>
    <t>07/07 - 13/07</t>
  </si>
  <si>
    <r>
      <rPr>
        <sz val="10"/>
        <rFont val="Calibri"/>
      </rPr>
      <t xml:space="preserve">- KV HCM/HN: </t>
    </r>
    <r>
      <rPr>
        <u/>
        <sz val="10"/>
        <color rgb="FF1155CC"/>
        <rFont val="Calibri"/>
      </rPr>
      <t>Here</t>
    </r>
    <r>
      <rPr>
        <sz val="10"/>
        <rFont val="Calibri"/>
      </rPr>
      <t xml:space="preserve">
- KV DN, OTH:</t>
    </r>
    <r>
      <rPr>
        <u/>
        <sz val="10"/>
        <color rgb="FF1155CC"/>
        <rFont val="Calibri"/>
      </rPr>
      <t xml:space="preserve"> Here</t>
    </r>
  </si>
  <si>
    <t>Jul-Deal25K-pepsi-deal-da-thay-dinh</t>
  </si>
  <si>
    <t>New LTO Jun</t>
  </si>
  <si>
    <t>Key message: Highlands độc quyền món mới
Khao 30% + voucher 50k
Scheme: Độc quyền trên ShopeeFood
PhinĐi Xoài Dừa giảm 30% tại Trùm Deal Ngon ShopeeFood
Voucher: 
FSTRUMDEAL giảm 16k trên phí ship cho đơn 0đ
HIGHLANDS50 giảm 50k mbs 140k
Timeline: 16/06 - 20/06
Location: NW</t>
  </si>
  <si>
    <t>https://drive.google.com/drive/folders/1hLO-fCpsfB1fIs3hF4hctcU2V568J6c2</t>
  </si>
  <si>
    <t>LOGO 5.1</t>
  </si>
  <si>
    <r>
      <rPr>
        <sz val="10"/>
        <rFont val="Calibri"/>
      </rPr>
      <t xml:space="preserve">edit từ </t>
    </r>
    <r>
      <rPr>
        <u/>
        <sz val="10"/>
        <color rgb="FF1155CC"/>
        <rFont val="Calibri"/>
      </rPr>
      <t xml:space="preserve">https://drive.google.com/drive/u/0/folders/1th6lqD6WwvOTEJm2Xt4-4Rb-sG9DsL7H
</t>
    </r>
    <r>
      <rPr>
        <sz val="10"/>
        <rFont val="Calibri"/>
      </rPr>
      <t>chỉ 2 size SM</t>
    </r>
  </si>
  <si>
    <r>
      <rPr>
        <sz val="10"/>
        <color rgb="FF000000"/>
        <rFont val="Calibri"/>
      </rPr>
      <t xml:space="preserve">PhinĐi Xoài Dừa </t>
    </r>
    <r>
      <rPr>
        <u/>
        <sz val="10"/>
        <color rgb="FF1155CC"/>
        <rFont val="Calibri"/>
      </rPr>
      <t>https://drive.google.com/file/d/1urdWMYLcde1k6JcYZE12AHSotUzRYFva/view?usp=sharing</t>
    </r>
  </si>
  <si>
    <t>- Thay SKU
- Thêm tag độc quyền SPF
- Sửa text thành
Món mới
Khao 30% + Voucher 50k</t>
  </si>
  <si>
    <r>
      <rPr>
        <sz val="10"/>
        <rFont val="Calibri"/>
      </rPr>
      <t xml:space="preserve">17/6 </t>
    </r>
    <r>
      <rPr>
        <u/>
        <sz val="10"/>
        <color rgb="FF1155CC"/>
        <rFont val="Calibri"/>
      </rPr>
      <t>https://drive.google.com/drive/u/0/folders/1Zzvn5JDiqQ1nmr9Hp7Rqb3HZIPdSHQBe</t>
    </r>
  </si>
  <si>
    <r>
      <rPr>
        <sz val="10"/>
        <rFont val="Calibri"/>
      </rPr>
      <t xml:space="preserve"> </t>
    </r>
    <r>
      <rPr>
        <u/>
        <sz val="10"/>
        <color rgb="FF1155CC"/>
        <rFont val="Calibri"/>
      </rPr>
      <t>https://shopeefood.vn/u/vhQZTEi</t>
    </r>
  </si>
  <si>
    <t>dùng link LP cột X</t>
  </si>
  <si>
    <t>- Key message: Trà Sữa TocoToco 10k + Code 25K
- Scheme: TocoToco khao trà sữa 10k
- Nhập code TOCO25 - giảm 25K đơn từ 60K
TOCO30 - giảm 30k mbs 70k
Timeline: 12-30/6
- Location: Hà Nội, HCM, CT</t>
  </si>
  <si>
    <t>12/06 - 31/06</t>
  </si>
  <si>
    <t>sj-tocotoco-10k</t>
  </si>
  <si>
    <r>
      <rPr>
        <sz val="10"/>
        <color theme="1"/>
        <rFont val="Calibri"/>
      </rPr>
      <t xml:space="preserve">- Key Mess: </t>
    </r>
    <r>
      <rPr>
        <b/>
        <sz val="10"/>
        <color theme="1"/>
        <rFont val="Calibri"/>
      </rPr>
      <t>ƯU ĐÃI SIÊU CHẤT - Giảm 50.000đ cho đơn từ 100.000đ</t>
    </r>
    <r>
      <rPr>
        <sz val="10"/>
        <color theme="1"/>
        <rFont val="Calibri"/>
      </rPr>
      <t xml:space="preserve">
- Scheme: 
+ Giảm 50.000đ cho đơn từ 100.000đ khi lần đầu sử dụng thẻ Home Credit
+ Giảm 30.000đ cho đơn từ 150.000đ khi thanh toán bằng thẻ Home Credit
Code name: HOMECRE50, HOMCRE30
Áp dụng cho dịch vụ Food và Fresh
- Timeline: 16/3/2024 - 15/9/2025
- Location: Nationwide</t>
    </r>
  </si>
  <si>
    <t>Collection List Banner: 14/07</t>
  </si>
  <si>
    <r>
      <rPr>
        <u/>
        <sz val="10"/>
        <color rgb="FF1155CC"/>
        <rFont val="Calibri"/>
      </rPr>
      <t>https://shopee.vn/m/HOMECREDIT-SPF</t>
    </r>
    <r>
      <rPr>
        <sz val="10"/>
        <rFont val="Calibri"/>
      </rPr>
      <t xml:space="preserve"> 
</t>
    </r>
    <r>
      <rPr>
        <u/>
        <sz val="10"/>
        <color rgb="FF1155CC"/>
        <rFont val="Calibri"/>
      </rPr>
      <t>https://shopee.vn/m/HOMECREDIT-SP</t>
    </r>
  </si>
  <si>
    <r>
      <rPr>
        <sz val="10"/>
        <color theme="1"/>
        <rFont val="Calibri"/>
      </rPr>
      <t xml:space="preserve">- Key Mess: </t>
    </r>
    <r>
      <rPr>
        <b/>
        <sz val="10"/>
        <color theme="1"/>
        <rFont val="Calibri"/>
      </rPr>
      <t xml:space="preserve">NAM A DEAL, ĐẬM CHẤT CHILL 
Giảm 40.000đ cho đơn từ 150.000đ
</t>
    </r>
    <r>
      <rPr>
        <sz val="10"/>
        <color theme="1"/>
        <rFont val="Calibri"/>
      </rPr>
      <t>- Scheme: 
+ Giảm 100.000đ cho đơn từ 200.000đ khi lần đầu sử dụng thẻ Nam Á Bank
+ Giảm 40.000đ cho đơn từ 150.000đ khi thanh toán bằng thẻ Nam Á Bank
Code name: NAMABANK100, NAMABANK40
Áp dụng cho dịch vụ Food
- Timeline: 10/02/2025 - 09/08/2025
- Location: Nationwide</t>
    </r>
  </si>
  <si>
    <t>Collection List Banner: 10/07</t>
  </si>
  <si>
    <r>
      <rPr>
        <u/>
        <sz val="10"/>
        <color rgb="FF1155CC"/>
        <rFont val="Calibri"/>
      </rPr>
      <t>https://shopee.vn/m/NAMABANK-SPF</t>
    </r>
    <r>
      <rPr>
        <sz val="10"/>
        <color rgb="FF000000"/>
        <rFont val="Calibri"/>
      </rPr>
      <t xml:space="preserve">
</t>
    </r>
    <r>
      <rPr>
        <u/>
        <sz val="10"/>
        <color rgb="FF1155CC"/>
        <rFont val="Calibri"/>
      </rPr>
      <t>https://shopee.vn/m/NAMABANK-SP</t>
    </r>
  </si>
  <si>
    <r>
      <rPr>
        <sz val="11"/>
        <color theme="1"/>
        <rFont val="Calibri"/>
      </rPr>
      <t xml:space="preserve">- Key Mess: </t>
    </r>
    <r>
      <rPr>
        <b/>
        <sz val="11"/>
        <color theme="1"/>
        <rFont val="Calibri"/>
      </rPr>
      <t xml:space="preserve">THẺ OCB KHAO DEAL
Giảm 25.000đ cho đơn từ 100.000đ
</t>
    </r>
    <r>
      <rPr>
        <sz val="11"/>
        <color theme="1"/>
        <rFont val="Calibri"/>
      </rPr>
      <t>- Scheme: 
+ Giảm 25.000đ cho đơn từ 100.000đ khi thanh toán bằng thẻ OCB
Code name: OCB25
Áp dụng cho dịch vụ Food &amp; Mart
- Timeline: 10/06/2025 - 09/06/2026
- Location: Nationwide</t>
    </r>
  </si>
  <si>
    <t>10/06/2025 - 09/06/2026</t>
  </si>
  <si>
    <t xml:space="preserve">Collection List banner: 01/07
On-going banner: 02/07
SPF - FB Post 7h: 03/07 </t>
  </si>
  <si>
    <r>
      <rPr>
        <u/>
        <sz val="10"/>
        <color rgb="FF1155CC"/>
        <rFont val="Calibri"/>
      </rPr>
      <t>https://shopee.vn/m/OCB-SPF</t>
    </r>
    <r>
      <rPr>
        <sz val="10"/>
        <rFont val="Calibri"/>
      </rPr>
      <t xml:space="preserve">
</t>
    </r>
    <r>
      <rPr>
        <u/>
        <sz val="10"/>
        <color rgb="FF1155CC"/>
        <rFont val="Calibri"/>
      </rPr>
      <t>https://shopee.vn/m/OCB-SP</t>
    </r>
  </si>
  <si>
    <r>
      <rPr>
        <sz val="10"/>
        <color theme="1"/>
        <rFont val="Calibri"/>
      </rPr>
      <t xml:space="preserve">- Key Mess: </t>
    </r>
    <r>
      <rPr>
        <b/>
        <sz val="10"/>
        <color theme="1"/>
        <rFont val="Calibri"/>
      </rPr>
      <t>Ăn Hết Mọi Miền,Hi ShopeeFood khao 50%</t>
    </r>
    <r>
      <rPr>
        <sz val="10"/>
        <color theme="1"/>
        <rFont val="Calibri"/>
      </rPr>
      <t xml:space="preserve">
- Scheme: Ưu đãi đặc quyền thẻ Hi ShopeeFood giảm đến 50%
+ Existing User: Giảm 40k cho đơn Food từ 80k (HISPF40)
+ Existing User: Giảm 80k cho đơn hàng Food từ 160k áp dụng theo khung giờ . 
HISPF80H1 từ 6h-13h59p 
HISPF80H2 từ 14h-21h59p
- Timeline: 1/6/2025 - 31/03/2026 
- Location: Nationwide</t>
    </r>
  </si>
  <si>
    <t>Hometop banner(7-9): 14/07
Ongoing Order Banner (new): 01/07, 08/07, 16/07, 24/07
Search banner : 13/07
SPF - FB Story(6h-10h): 09/07</t>
  </si>
  <si>
    <t xml:space="preserve"> Hometop, search banner:Onsite
SPF-FB post: 2048x2048.jpg
Ongoing: Onsite</t>
  </si>
  <si>
    <r>
      <rPr>
        <sz val="10"/>
        <rFont val="Calibri"/>
      </rPr>
      <t xml:space="preserve">Link ongoing on app Shopee: </t>
    </r>
    <r>
      <rPr>
        <u/>
        <sz val="10"/>
        <color rgb="FF1155CC"/>
        <rFont val="Calibri"/>
      </rPr>
      <t>https://tinyurl.com/MBHi-SPF</t>
    </r>
    <r>
      <rPr>
        <sz val="10"/>
        <rFont val="Calibri"/>
      </rPr>
      <t xml:space="preserve">
Link ongoing on app ShopeeFood:  </t>
    </r>
    <r>
      <rPr>
        <u/>
        <sz val="10"/>
        <color rgb="FF1155CC"/>
        <rFont val="Calibri"/>
      </rPr>
      <t>https://shopee.vn/m/HiSPF-June25-SPF</t>
    </r>
    <r>
      <rPr>
        <sz val="10"/>
        <rFont val="Calibri"/>
      </rPr>
      <t xml:space="preserve">     
Link LP Hometop , search banner, SPF story
</t>
    </r>
    <r>
      <rPr>
        <u/>
        <sz val="10"/>
        <color rgb="FF1155CC"/>
        <rFont val="Calibri"/>
      </rPr>
      <t>https://shopee.vn/m/HiSPF-June25-SPF</t>
    </r>
    <r>
      <rPr>
        <sz val="10"/>
        <rFont val="Calibri"/>
      </rPr>
      <t xml:space="preserve">        
</t>
    </r>
    <r>
      <rPr>
        <u/>
        <sz val="10"/>
        <color rgb="FF1155CC"/>
        <rFont val="Calibri"/>
      </rPr>
      <t>https://shopee.vn/m/HiSPF-June25-SP</t>
    </r>
  </si>
  <si>
    <r>
      <rPr>
        <sz val="10"/>
        <color theme="1"/>
        <rFont val="Calibri"/>
      </rPr>
      <t xml:space="preserve">- Key Mess: </t>
    </r>
    <r>
      <rPr>
        <b/>
        <sz val="10"/>
        <color theme="1"/>
        <rFont val="Calibri"/>
      </rPr>
      <t>LPBank chiêu đãi - Ăn ngon mỗi ngày Giảm 50.000đồng cho đơn 150.000đồng</t>
    </r>
    <r>
      <rPr>
        <sz val="10"/>
        <color theme="1"/>
        <rFont val="Calibri"/>
      </rPr>
      <t xml:space="preserve">
- Scheme: 
+ Giảm 30k cho đơn hàng từ 100k 
+ Giảm 50k cho đơn hàng từ 150k 
Code name: 
LPBJCB30
LPBJCB50
Áp dụng cho dịch vụ Food và Fresh
- Timeline: 1/4/2025 - 30/09/2025
- Location: Nationwide</t>
    </r>
  </si>
  <si>
    <t>Hometop banner(7-9): 06/07
Search banner: 19/07
Flashsale banner: 18/07
Ongoing banner: 03/07, 14/07, 17/07, 26/07
SPF - FB Story(6h-10h): 22/07</t>
  </si>
  <si>
    <r>
      <rPr>
        <u/>
        <sz val="10"/>
        <color rgb="FF1155CC"/>
        <rFont val="Calibri"/>
      </rPr>
      <t>https://shopee.vn/m/LPBank-SPF-2025</t>
    </r>
    <r>
      <rPr>
        <sz val="10"/>
        <rFont val="Calibri"/>
      </rPr>
      <t xml:space="preserve">      
</t>
    </r>
    <r>
      <rPr>
        <u/>
        <sz val="10"/>
        <color rgb="FF1155CC"/>
        <rFont val="Calibri"/>
      </rPr>
      <t>https://shopee.vn/m/LPBank-SP-2025</t>
    </r>
  </si>
  <si>
    <r>
      <rPr>
        <sz val="10"/>
        <color theme="1"/>
        <rFont val="Calibri"/>
      </rPr>
      <t xml:space="preserve">- Key Mess: </t>
    </r>
    <r>
      <rPr>
        <b/>
        <sz val="10"/>
        <color theme="1"/>
        <rFont val="Calibri"/>
      </rPr>
      <t xml:space="preserve">Có Ultimate SaviY Ăn ngay chờ chi Giảm 50k cho đơn từ 150k 
</t>
    </r>
    <r>
      <rPr>
        <sz val="10"/>
        <color theme="1"/>
        <rFont val="Calibri"/>
      </rPr>
      <t>- Scheme: 
+ Giảm 50k cho đơn từ 150k với thẻ Tín dụng VietinBank JCB Ultimate SaviY
+ Code name: VIETINJCB50K
- Timeline: 1/06/2025- 31/08/2025
- Location: Nationwide</t>
    </r>
  </si>
  <si>
    <t>Hometop banner(7-9): 04/07
Collection banner: 18/07
Ongoing banner: 05/07 ,18/07, 28/07
SPF - FB Story(6h-10h): 24/07</t>
  </si>
  <si>
    <r>
      <rPr>
        <u/>
        <sz val="10"/>
        <color rgb="FF1155CC"/>
        <rFont val="Calibri"/>
      </rPr>
      <t>https://shopee.vn/m/VTBJCB-June25-SPF</t>
    </r>
    <r>
      <rPr>
        <sz val="10"/>
        <rFont val="Calibri"/>
      </rPr>
      <t xml:space="preserve">
</t>
    </r>
    <r>
      <rPr>
        <u/>
        <sz val="10"/>
        <color rgb="FF1155CC"/>
        <rFont val="Calibri"/>
      </rPr>
      <t>https://shopee.vn/m/VTBJCB-June25-SP</t>
    </r>
  </si>
  <si>
    <r>
      <rPr>
        <sz val="11"/>
        <color theme="1"/>
        <rFont val="Calibri"/>
      </rPr>
      <t xml:space="preserve">- Key Mess: </t>
    </r>
    <r>
      <rPr>
        <b/>
        <sz val="11"/>
        <color theme="1"/>
        <rFont val="Calibri"/>
      </rPr>
      <t>Shinhan Finance khao deal, giảm ngay 50.000Đ</t>
    </r>
    <r>
      <rPr>
        <sz val="11"/>
        <color theme="1"/>
        <rFont val="Calibri"/>
      </rPr>
      <t xml:space="preserve">
- Scheme: 
+ Giảm 50k cho đơn từ 150k
+ Code name: SHF50
- Timeline: Từ 1/1/2025 đến hết khi hết ngân sách chương trình
- Location: Nationwide</t>
    </r>
  </si>
  <si>
    <r>
      <rPr>
        <sz val="10"/>
        <color theme="1"/>
        <rFont val="Calibri"/>
      </rPr>
      <t xml:space="preserve">Hometop Banner (7-9): 03/07
</t>
    </r>
    <r>
      <rPr>
        <sz val="10"/>
        <color theme="1"/>
        <rFont val="Calibri"/>
      </rPr>
      <t>Search Banner: 01/07
Flash sale banner(1-4): 04/07
SPF - Facebook Post 7h: 05/07
SPF - Instagram Post 10h: 02/07</t>
    </r>
  </si>
  <si>
    <r>
      <rPr>
        <sz val="10"/>
        <color theme="1"/>
        <rFont val="Calibri"/>
      </rPr>
      <t xml:space="preserve">Hometop Banner (7-9): 03/07
</t>
    </r>
    <r>
      <rPr>
        <sz val="10"/>
        <color theme="1"/>
        <rFont val="Calibri"/>
      </rPr>
      <t>Search Banner: 01/07
Flash sale banner(1-4): 04/07
SPF - Facebook Post 7h: 05/07
SPF - Instagram Post 10h: 02/07</t>
    </r>
  </si>
  <si>
    <r>
      <rPr>
        <sz val="10"/>
        <color theme="1"/>
        <rFont val="Calibri"/>
      </rPr>
      <t xml:space="preserve">Hometop Banner (7-9): 03/07
</t>
    </r>
    <r>
      <rPr>
        <sz val="10"/>
        <color theme="1"/>
        <rFont val="Calibri"/>
      </rPr>
      <t>Search Banner: 01/07
Flash sale banner(1-4): 04/07
SPF - Facebook Post 7h: 05/07
SPF - Instagram Post 10h: 02/07</t>
    </r>
  </si>
  <si>
    <r>
      <rPr>
        <sz val="10"/>
        <color theme="1"/>
        <rFont val="Calibri"/>
      </rPr>
      <t xml:space="preserve">Hometop Banner (7-9): 03/07
</t>
    </r>
    <r>
      <rPr>
        <sz val="10"/>
        <color theme="1"/>
        <rFont val="Calibri"/>
      </rPr>
      <t>Search Banner: 01/07
Flash sale banner(1-4): 04/07
SPF - Facebook Post 7h: 05/07
SPF - Instagram Post 10h: 02/07</t>
    </r>
  </si>
  <si>
    <r>
      <rPr>
        <u/>
        <sz val="10"/>
        <color rgb="FF1155CC"/>
        <rFont val="Calibri"/>
      </rPr>
      <t>https://shopee.vn/m/SHF-SPF</t>
    </r>
    <r>
      <rPr>
        <sz val="10"/>
        <rFont val="Calibri"/>
      </rPr>
      <t xml:space="preserve">
</t>
    </r>
    <r>
      <rPr>
        <u/>
        <sz val="10"/>
        <color rgb="FF1155CC"/>
        <rFont val="Calibri"/>
      </rPr>
      <t>https://shopee.vn/m/SHF-SP</t>
    </r>
  </si>
  <si>
    <r>
      <rPr>
        <sz val="10"/>
        <color theme="1"/>
        <rFont val="Calibri"/>
      </rPr>
      <t xml:space="preserve">- Key Mess: </t>
    </r>
    <r>
      <rPr>
        <b/>
        <sz val="10"/>
        <color theme="1"/>
        <rFont val="Calibri"/>
      </rPr>
      <t>KHAO BẠN MỖI NGÀY</t>
    </r>
    <r>
      <rPr>
        <sz val="10"/>
        <color theme="1"/>
        <rFont val="Calibri"/>
      </rPr>
      <t xml:space="preserve"> </t>
    </r>
    <r>
      <rPr>
        <b/>
        <sz val="10"/>
        <color theme="1"/>
        <rFont val="Calibri"/>
      </rPr>
      <t>Giảm 50k cho đơn từ 100k với thẻ Tín dụng TPB JCB Cashback</t>
    </r>
    <r>
      <rPr>
        <sz val="10"/>
        <color theme="1"/>
        <rFont val="Calibri"/>
      </rPr>
      <t xml:space="preserve">
- Scheme: 
+ Giảm 50k cho đơn từ 100k với thẻ Tín dụng TPB JCB Cashback
+ Code name: TPBJCB50, TPBJCB20
- Timeline: 1/1/2025 - 31/12/2025
- Location: Nationwide</t>
    </r>
  </si>
  <si>
    <t>Hometop banner(10-12): 16/07
Search Banner: 17/07
Popup(6h-10h): 12/07
SPF - Facebook Post 7h: 16/07 
SPF - Instagram Post 10h: 13/07</t>
  </si>
  <si>
    <r>
      <rPr>
        <sz val="10"/>
        <rFont val="Calibri"/>
      </rPr>
      <t xml:space="preserve">
</t>
    </r>
    <r>
      <rPr>
        <u/>
        <sz val="10"/>
        <color rgb="FF1155CC"/>
        <rFont val="Calibri"/>
      </rPr>
      <t>https://shopee.vn/m/TPBJCBCASHBACK-SPF
https://shopee.vn/m/TPBJCBCASHBACK-SP</t>
    </r>
  </si>
  <si>
    <t>Jul.CREDIT</t>
  </si>
  <si>
    <r>
      <rPr>
        <sz val="10"/>
        <color theme="1"/>
        <rFont val="Calibri"/>
      </rPr>
      <t>- Key Mess</t>
    </r>
    <r>
      <rPr>
        <b/>
        <sz val="10"/>
        <color theme="1"/>
        <rFont val="Calibri"/>
      </rPr>
      <t>: Sinh Nhật Vàng – Ngàn Ưu Đãi, Giảm 68.000Đ</t>
    </r>
    <r>
      <rPr>
        <sz val="10"/>
        <color theme="1"/>
        <rFont val="Calibri"/>
      </rPr>
      <t xml:space="preserve">
- Scheme:
+ Giảm ngay 68k cho đơn hàng từ 168k
+ Codename: BIDV68
- Timeline: 23/4/2025 - 23/7/2025
- Location: Nationwide</t>
    </r>
  </si>
  <si>
    <t>Hometop banner(7-9): 01/07
Seach Banner: 03/07
Pop Up(6h-10h): 05/07</t>
  </si>
  <si>
    <r>
      <rPr>
        <u/>
        <sz val="10"/>
        <color rgb="FF1155CC"/>
        <rFont val="Calibri"/>
      </rPr>
      <t>https://shopee.vn/m/BIDVCREDIT-SPF</t>
    </r>
    <r>
      <rPr>
        <sz val="10"/>
        <rFont val="Calibri"/>
      </rPr>
      <t xml:space="preserve">    
</t>
    </r>
    <r>
      <rPr>
        <u/>
        <sz val="10"/>
        <color rgb="FF1155CC"/>
        <rFont val="Calibri"/>
      </rPr>
      <t>https://shopee.vn/m/BIDVCREDIT-SP</t>
    </r>
  </si>
  <si>
    <r>
      <rPr>
        <sz val="10"/>
        <color theme="1"/>
        <rFont val="Calibri"/>
      </rPr>
      <t>- Key Mess:</t>
    </r>
    <r>
      <rPr>
        <b/>
        <sz val="10"/>
        <color theme="1"/>
        <rFont val="Calibri"/>
      </rPr>
      <t xml:space="preserve"> VPBANK Credit khao bạn mỗi ngày, giảm ngay 30.000Đ cho đơn từ 150.000Đ</t>
    </r>
    <r>
      <rPr>
        <sz val="10"/>
        <color theme="1"/>
        <rFont val="Calibri"/>
      </rPr>
      <t xml:space="preserve">
- Scheme: Giảm 30k cho đơn 150k
Codename: VPBANKCREDIT30, VPBANKCREDIT50
- Timeline: 12/4/2025 - 12/8/2025
- Location: Nationwide</t>
    </r>
  </si>
  <si>
    <t>Hometop banner(10-12): 18/07
Search Banner: 15/07
Popup (19h-22h): 20/07
SPF - FB Story(6h-10h): 17/07
SPF - Insta Story(6h-10h): 16/07</t>
  </si>
  <si>
    <r>
      <rPr>
        <u/>
        <sz val="10"/>
        <color rgb="FF1155CC"/>
        <rFont val="Calibri"/>
      </rPr>
      <t>https://shopee.vn/m/VPBankCredit-SPF</t>
    </r>
    <r>
      <rPr>
        <sz val="10"/>
        <rFont val="Calibri"/>
      </rPr>
      <t xml:space="preserve">      
</t>
    </r>
    <r>
      <rPr>
        <u/>
        <sz val="10"/>
        <color rgb="FF1155CC"/>
        <rFont val="Calibri"/>
      </rPr>
      <t>https://shopee.vn/m/VPBankCredit-SP</t>
    </r>
  </si>
  <si>
    <r>
      <rPr>
        <sz val="10"/>
        <color theme="1"/>
        <rFont val="Calibri"/>
      </rPr>
      <t xml:space="preserve">- Key Mess: </t>
    </r>
    <r>
      <rPr>
        <b/>
        <sz val="10"/>
        <color theme="1"/>
        <rFont val="Calibri"/>
      </rPr>
      <t>NCB khao lớn, giảm đến 100.000Đ</t>
    </r>
    <r>
      <rPr>
        <sz val="10"/>
        <color theme="1"/>
        <rFont val="Calibri"/>
      </rPr>
      <t xml:space="preserve">
- Scheme: 
+ Giảm 30.000 VNĐ cho đơn hàng từ 100.000 VNĐ, với thẻ tín dụng NCB
+ Giảm 50.000 VNĐ cho đơn hàng từ 200.000 VNĐ, với thẻ tín dụng NCB
+ Giảm 100.000 VNĐ cho đơn hàng từ 300.000 VNĐ, với thẻ tín dụng NCB, áp dụng vào ngày 10 hàng tháng
+ Code name: NCB30, NCB50, NCB100
- Timeline: 1/11/2024-TBU
- Location: Nationwide</t>
    </r>
  </si>
  <si>
    <t>1/11/2024 - 31/7/2025</t>
  </si>
  <si>
    <t>Hometop banner(10-12): 31/07
Seach Banner: 30/07
Floating(19h-22h): 29/07
SPF - FB Story(6h-10h): 28/07
SPF - INSTA Story(6h-10h): 29/07</t>
  </si>
  <si>
    <r>
      <rPr>
        <u/>
        <sz val="10"/>
        <color rgb="FF1155CC"/>
        <rFont val="Calibri"/>
      </rPr>
      <t>https://shopee.vn/m/NCB-SPF</t>
    </r>
    <r>
      <rPr>
        <u/>
        <sz val="10"/>
        <color rgb="FF1155CC"/>
        <rFont val="Calibri"/>
      </rPr>
      <t xml:space="preserve">
</t>
    </r>
    <r>
      <rPr>
        <u/>
        <sz val="10"/>
        <color rgb="FF1155CC"/>
        <rFont val="Calibri"/>
      </rPr>
      <t>https://shopee.vn/m/NCB-SP</t>
    </r>
  </si>
  <si>
    <t>Jul.29</t>
  </si>
  <si>
    <r>
      <rPr>
        <sz val="11"/>
        <color theme="1"/>
        <rFont val="Calibri"/>
      </rPr>
      <t xml:space="preserve">- Key Mess: </t>
    </r>
    <r>
      <rPr>
        <b/>
        <sz val="11"/>
        <color theme="1"/>
        <rFont val="Calibri"/>
      </rPr>
      <t>Shinhan Finance khao deal, giảm ngay 50.000Đ</t>
    </r>
    <r>
      <rPr>
        <sz val="11"/>
        <color theme="1"/>
        <rFont val="Calibri"/>
      </rPr>
      <t xml:space="preserve">
- Scheme: 
+ Giảm 50k cho đơn từ 150k
+ Code name: SHF50
- Timeline: Từ 1/1/2025 đến hết khi hết ngân sách chương trình
- Location: Nationwide</t>
    </r>
  </si>
  <si>
    <t>Hometop banner(10-12): 29/07
Search Banner: 28/07
Floating(6h-10h): 31/07
SPF - FB Post 7h: 30/07 
SPF - Insta Post 10h: 31/07</t>
  </si>
  <si>
    <r>
      <rPr>
        <u/>
        <sz val="10"/>
        <color rgb="FF1155CC"/>
        <rFont val="Calibri"/>
      </rPr>
      <t>https://shopee.vn/m/SHF-SPF</t>
    </r>
    <r>
      <rPr>
        <sz val="10"/>
        <rFont val="Calibri"/>
      </rPr>
      <t xml:space="preserve">
</t>
    </r>
    <r>
      <rPr>
        <u/>
        <sz val="10"/>
        <color rgb="FF1155CC"/>
        <rFont val="Calibri"/>
      </rPr>
      <t>https://shopee.vn/m/SHF-SP</t>
    </r>
  </si>
  <si>
    <t xml:space="preserve">Jul. JCB WELL BEING </t>
  </si>
  <si>
    <r>
      <rPr>
        <sz val="10"/>
        <color theme="1"/>
        <rFont val="Calibri"/>
      </rPr>
      <t xml:space="preserve">- Key Mess: </t>
    </r>
    <r>
      <rPr>
        <b/>
        <sz val="10"/>
        <color theme="1"/>
        <rFont val="Calibri"/>
      </rPr>
      <t xml:space="preserve">Giảm 100k cho đơn từ 500k với thẻ Tín dụng BIDV JCB Well-being </t>
    </r>
    <r>
      <rPr>
        <sz val="10"/>
        <color theme="1"/>
        <rFont val="Calibri"/>
      </rPr>
      <t xml:space="preserve">
- Scheme: Giảm 100k cho đơn từ 500k với thẻ Tín dụng BIDV JCB Well-being
+ Code name: BIDVJCB100M
- Timeline: 1/1/2025 - 31/12/2025
- Location: Nationwide
- Service: All Mart</t>
    </r>
  </si>
  <si>
    <t>Hometop banner(10-12): 22/07
Search Banner: 21/07
Popup(19h-22h): 23/07</t>
  </si>
  <si>
    <t>BIDV JCB NEW GUIDELINE</t>
  </si>
  <si>
    <r>
      <rPr>
        <u/>
        <sz val="10"/>
        <color rgb="FF1155CC"/>
        <rFont val="Calibri"/>
      </rPr>
      <t>https://shopee.vn/m/BIDVJCB100M-SPF</t>
    </r>
    <r>
      <rPr>
        <sz val="10"/>
        <rFont val="Calibri"/>
      </rPr>
      <t xml:space="preserve">
</t>
    </r>
    <r>
      <rPr>
        <u/>
        <sz val="10"/>
        <color rgb="FF1155CC"/>
        <rFont val="Calibri"/>
      </rPr>
      <t>https://shopee.vn/m/BIDVJCB100M-SP</t>
    </r>
  </si>
  <si>
    <r>
      <rPr>
        <sz val="10"/>
        <color theme="1"/>
        <rFont val="Calibri"/>
      </rPr>
      <t xml:space="preserve">- Key Mess: </t>
    </r>
    <r>
      <rPr>
        <b/>
        <sz val="10"/>
        <color theme="1"/>
        <rFont val="Calibri"/>
      </rPr>
      <t>VPBANK VISA khao deal mỗi ngày, giảm đến 40.000Đ</t>
    </r>
    <r>
      <rPr>
        <sz val="10"/>
        <color theme="1"/>
        <rFont val="Calibri"/>
      </rPr>
      <t xml:space="preserve">
- Scheme:
+ Scheme 1 : Giảm 20k bill from 40k VND
+ Scheme 2 : Giảm 40k bill from 80k VND
Code name: VPBANKVISA20, VPBANVISA40
- Timeline: 1/5/2025 - 1/8/2025
- Location: Nationwide</t>
    </r>
  </si>
  <si>
    <t>Collection List Banner: 22/07
Hometop Banner (7-9): 21/07
Search Banner: 23/07
SPF - FB Post 7h: 21/07
SPF - Insta Post 10h: 23/07</t>
  </si>
  <si>
    <r>
      <rPr>
        <u/>
        <sz val="10"/>
        <color rgb="FF1155CC"/>
        <rFont val="Calibri"/>
      </rPr>
      <t>https://shopee.vn/m/VPBankVISA-SPF</t>
    </r>
    <r>
      <rPr>
        <sz val="10"/>
        <rFont val="Calibri"/>
      </rPr>
      <t xml:space="preserve">
</t>
    </r>
    <r>
      <rPr>
        <u/>
        <sz val="10"/>
        <color rgb="FF1155CC"/>
        <rFont val="Calibri"/>
      </rPr>
      <t>https://shopee.vn/m/VPBankVISA-SP</t>
    </r>
  </si>
  <si>
    <t>VPBANK DEBIT</t>
  </si>
  <si>
    <r>
      <rPr>
        <sz val="11"/>
        <color theme="1"/>
        <rFont val="Calibri"/>
      </rPr>
      <t xml:space="preserve">- Key Mess: </t>
    </r>
    <r>
      <rPr>
        <b/>
        <sz val="11"/>
        <color theme="1"/>
        <rFont val="Calibri"/>
      </rPr>
      <t>VPBANK DEBIT khao deal mỗi ngày, giảm đến 40.000Đ</t>
    </r>
    <r>
      <rPr>
        <sz val="11"/>
        <color theme="1"/>
        <rFont val="Calibri"/>
      </rPr>
      <t xml:space="preserve">
- Scheme:
+ Scheme 1 : Giảm 20k bill from 40k VND
+ Scheme 2 : Giảm 40k bill from 80k VND
Code name: VPBANKDEBIT20, VPBANKDEBIT40
- Timeline: 18/06/2025 đến khi hết ngân sách chương trình
- Location: Nationwide</t>
    </r>
  </si>
  <si>
    <t>18/06/2025 đến khi hết ngân sách chương trình</t>
  </si>
  <si>
    <t>Collection List Banner: 13/07
Hometop Banner(7-9): 12/07
Search Banner: 11/07
Popup(6h-10h): 14/07
SPF - FB Post 7h: 12/07
SPF - Insta Post 10h: 14/07</t>
  </si>
  <si>
    <t xml:space="preserve">Onsite </t>
  </si>
  <si>
    <r>
      <rPr>
        <u/>
        <sz val="10"/>
        <color rgb="FF1155CC"/>
        <rFont val="Calibri"/>
      </rPr>
      <t>https://shopee.vn/m/VPBankDEBIT-SPF</t>
    </r>
    <r>
      <rPr>
        <sz val="10"/>
        <rFont val="Calibri"/>
      </rPr>
      <t xml:space="preserve">
</t>
    </r>
    <r>
      <rPr>
        <u/>
        <sz val="10"/>
        <color rgb="FF1155CC"/>
        <rFont val="Calibri"/>
      </rPr>
      <t>https://shopee.vn/m/VPBankDEBIT-SP</t>
    </r>
  </si>
  <si>
    <t>Jul.MUADEE</t>
  </si>
  <si>
    <r>
      <rPr>
        <sz val="10"/>
        <color theme="1"/>
        <rFont val="Calibri"/>
      </rPr>
      <t xml:space="preserve">- Key Mess: </t>
    </r>
    <r>
      <rPr>
        <b/>
        <sz val="10"/>
        <color theme="1"/>
        <rFont val="Calibri"/>
      </rPr>
      <t>Nay muốn ăn gì? Thanh toán với thẻ Muadee, giảm đến 45.000 ĐỒNG</t>
    </r>
    <r>
      <rPr>
        <sz val="10"/>
        <color theme="1"/>
        <rFont val="Calibri"/>
      </rPr>
      <t xml:space="preserve">
- Scheme:
+ Scheme 1 : Tặng E-voucher 45.000 VND cho đơn hàng từ 250.000 VND
+ Scheme 2 : Tặng E-voucher 18.000 VND cho đơn hàng từ 100.000 VND 
+ Scheme 3: Tặng E-voucher 40.000 VND cho đơn hàng tối thiểu 100.000 VND
Code name: MUADEE45, MUADEE18, MUADEE40
- Timeline: 14/7/2025 đến khi hết ngân sách
- Location: Nationwide</t>
    </r>
  </si>
  <si>
    <t>14/7/2025 đến khi hết ngân sách</t>
  </si>
  <si>
    <t>Collection List Banner: 29/07
Hometop Banner (10-12): 27/07
Search Banner: 26/07
SPF - Facebook Post 7h: 27/07</t>
  </si>
  <si>
    <r>
      <rPr>
        <u/>
        <sz val="10"/>
        <color rgb="FF1155CC"/>
        <rFont val="Calibri"/>
      </rPr>
      <t>https://shopee.vn/m/Muadee-SPF</t>
    </r>
    <r>
      <rPr>
        <sz val="10"/>
        <rFont val="Calibri"/>
      </rPr>
      <t xml:space="preserve">
</t>
    </r>
    <r>
      <rPr>
        <u/>
        <sz val="10"/>
        <color rgb="FF1155CC"/>
        <rFont val="Calibri"/>
      </rPr>
      <t>https://shopee.vn/m/Muadee-SP</t>
    </r>
  </si>
  <si>
    <r>
      <rPr>
        <sz val="10"/>
        <color theme="1"/>
        <rFont val="Calibri"/>
      </rPr>
      <t xml:space="preserve">- Key message: </t>
    </r>
    <r>
      <rPr>
        <b/>
        <sz val="10"/>
        <color theme="1"/>
        <rFont val="Calibri"/>
      </rPr>
      <t>Bánh Mì Bà Huynh Giảm 40%</t>
    </r>
    <r>
      <rPr>
        <sz val="10"/>
        <color theme="1"/>
        <rFont val="Calibri"/>
      </rPr>
      <t xml:space="preserve">
- Scheme: Bánh mì Bà Huynh Đặc Biệt giảm 40%
- Timeline: 01/07-03/07
- Location: HCM</t>
    </r>
  </si>
  <si>
    <r>
      <rPr>
        <sz val="10"/>
        <rFont val="Calibri"/>
      </rPr>
      <t xml:space="preserve">Adapt </t>
    </r>
    <r>
      <rPr>
        <u/>
        <sz val="10"/>
        <color rgb="FF1155CC"/>
        <rFont val="Calibri"/>
      </rPr>
      <t>KV cũ</t>
    </r>
    <r>
      <rPr>
        <sz val="10"/>
        <rFont val="Calibri"/>
      </rPr>
      <t xml:space="preserve"> đổi key message</t>
    </r>
  </si>
  <si>
    <r>
      <rPr>
        <b/>
        <sz val="10"/>
        <color theme="1"/>
        <rFont val="Calibri"/>
      </rPr>
      <t xml:space="preserve">1 Combo 2:
</t>
    </r>
    <r>
      <rPr>
        <sz val="10"/>
        <color theme="1"/>
        <rFont val="Calibri"/>
      </rPr>
      <t>Static Banner(4): 01/07-03/07
Popup(16h-19h): 02/07</t>
    </r>
  </si>
  <si>
    <r>
      <rPr>
        <sz val="10"/>
        <rFont val="Calibri"/>
      </rPr>
      <t xml:space="preserve">Deadline 23/6
</t>
    </r>
    <r>
      <rPr>
        <u/>
        <sz val="10"/>
        <color rgb="FF1155CC"/>
        <rFont val="Calibri"/>
      </rPr>
      <t>https://drive.google.com/drive/u/0/folders/1j-d_UTxBQyjRKqOuonAnJYnlCzLMKMZH</t>
    </r>
  </si>
  <si>
    <r>
      <rPr>
        <sz val="10"/>
        <color theme="1"/>
        <rFont val="Calibri"/>
      </rPr>
      <t xml:space="preserve">- Key message: </t>
    </r>
    <r>
      <rPr>
        <b/>
        <sz val="10"/>
        <color theme="1"/>
        <rFont val="Calibri"/>
      </rPr>
      <t>BURGER KING KHAO DEAL NỬA GIÁ - Giảm 50%</t>
    </r>
    <r>
      <rPr>
        <sz val="10"/>
        <color theme="1"/>
        <rFont val="Calibri"/>
      </rPr>
      <t xml:space="preserve">
- Scheme: Combo 8 món giảm 50% bao gồm:
Gồm: Burger Bò Tắm Phô Mai cỡ vừa, Burger Bò Nướng Lửa Hồng cỡ vừa, Phô Mai Que 2 miếng, Khoai Tây Chiên nhỏ, 3 Đồ Uống
Giá gốc: 293k
Giá giảm (50%): 146.5k
Limit: 1 Combo BOGO/Order
Áp dụng thêm voucher BK50 giảm 50k đơn 140k chỉ còn 96.5k cho combo này
- Location: HCM
- Timeline: 04/07-06/07</t>
    </r>
  </si>
  <si>
    <t>04/07-06/07</t>
  </si>
  <si>
    <t>https://drive.google.com/drive/folders/1QO6SJxz_1HTWisyG39B6vfWhGbwiyQGG</t>
  </si>
  <si>
    <r>
      <rPr>
        <sz val="10"/>
        <rFont val="Calibri"/>
      </rPr>
      <t xml:space="preserve">Adapt </t>
    </r>
    <r>
      <rPr>
        <u/>
        <sz val="10"/>
        <color rgb="FF1155CC"/>
        <rFont val="Calibri"/>
      </rPr>
      <t>KV cũ</t>
    </r>
    <r>
      <rPr>
        <sz val="10"/>
        <rFont val="Calibri"/>
      </rPr>
      <t xml:space="preserve"> thay key message + Background:
- Ưu tiên dùng màu trong logo của brand
- Vibe mùa hè, thêm element cát, phao, sóng biển
- Làm nổi bật sản phẩm  </t>
    </r>
  </si>
  <si>
    <t>Adapt thêm size FB, story để mex support seeding 
thanks Team</t>
  </si>
  <si>
    <r>
      <rPr>
        <b/>
        <sz val="10"/>
        <color theme="1"/>
        <rFont val="Calibri"/>
      </rPr>
      <t xml:space="preserve">1 Combo1:
</t>
    </r>
    <r>
      <rPr>
        <sz val="10"/>
        <color theme="1"/>
        <rFont val="Calibri"/>
      </rPr>
      <t>Static Banner(1-3): 04/07-06/07
Popup(16h-19h): 06/07</t>
    </r>
  </si>
  <si>
    <r>
      <rPr>
        <sz val="10"/>
        <rFont val="Calibri"/>
      </rPr>
      <t xml:space="preserve">Deadline 24/6
</t>
    </r>
    <r>
      <rPr>
        <u/>
        <sz val="10"/>
        <color rgb="FF1155CC"/>
        <rFont val="Calibri"/>
      </rPr>
      <t>https://drive.google.com/drive/u/0/folders/1xouXQ9a9_MiQ9W1-6CkyL3uB4QshYIBi</t>
    </r>
    <r>
      <rPr>
        <sz val="10"/>
        <rFont val="Calibri"/>
      </rPr>
      <t xml:space="preserve"> </t>
    </r>
  </si>
  <si>
    <t>Jul.CB8</t>
  </si>
  <si>
    <r>
      <rPr>
        <sz val="10"/>
        <color theme="1"/>
        <rFont val="Calibri"/>
      </rPr>
      <t xml:space="preserve">- Key message: </t>
    </r>
    <r>
      <rPr>
        <b/>
        <sz val="10"/>
        <color theme="1"/>
        <rFont val="Calibri"/>
      </rPr>
      <t>BURGER KING KHAO DEAL NỬA GIÁ - Giảm 50%</t>
    </r>
    <r>
      <rPr>
        <sz val="10"/>
        <color theme="1"/>
        <rFont val="Calibri"/>
      </rPr>
      <t xml:space="preserve">
- Scheme: Combo 8 món giảm 50% bao gồm:
Gồm: Burger Bò Tắm Phô Mai cỡ vừa, Burger Bò Nướng Lửa Hồng cỡ vừa, Phô Mai Que 2 miếng, Khoai Tây Chiên nhỏ, 3 Đồ Uống
Giá gốc: 293k
Giá giảm (50%): 146.5k
Limit: 1 Combo BOGO/Order
Áp dụng thêm voucher BK50 giảm 50k đơn 140k chỉ còn 96.5k cho combo này
- Location: HN
- Timeline: 25/07-27/07</t>
    </r>
  </si>
  <si>
    <t>25/07-27/07</t>
  </si>
  <si>
    <t>Chung KV dòng 1218</t>
  </si>
  <si>
    <r>
      <rPr>
        <b/>
        <sz val="10"/>
        <color theme="1"/>
        <rFont val="Calibri"/>
      </rPr>
      <t xml:space="preserve">1 Combo8:
</t>
    </r>
    <r>
      <rPr>
        <sz val="10"/>
        <color theme="1"/>
        <rFont val="Calibri"/>
      </rPr>
      <t>Bottom Banner(4-6): 25/07-27/07
SPH (10h-12h): 26/07, 27/07</t>
    </r>
  </si>
  <si>
    <r>
      <rPr>
        <sz val="10"/>
        <rFont val="Calibri"/>
      </rPr>
      <t xml:space="preserve">Deadline 24/6
</t>
    </r>
    <r>
      <rPr>
        <u/>
        <sz val="10"/>
        <color rgb="FF1155CC"/>
        <rFont val="Calibri"/>
      </rPr>
      <t>https://drive.google.com/drive/u/0/folders/1xouXQ9a9_MiQ9W1-6CkyL3uB4QshYIBi</t>
    </r>
    <r>
      <rPr>
        <sz val="10"/>
        <rFont val="Calibri"/>
      </rPr>
      <t xml:space="preserve"> </t>
    </r>
  </si>
  <si>
    <r>
      <rPr>
        <sz val="10"/>
        <color theme="1"/>
        <rFont val="Calibri"/>
      </rPr>
      <t xml:space="preserve">- Key message: </t>
    </r>
    <r>
      <rPr>
        <b/>
        <sz val="10"/>
        <color theme="1"/>
        <rFont val="Calibri"/>
      </rPr>
      <t>BURGER KING COMBO 8 MÓN CHỈ 96.500Đ</t>
    </r>
    <r>
      <rPr>
        <sz val="10"/>
        <color theme="1"/>
        <rFont val="Calibri"/>
      </rPr>
      <t xml:space="preserve">
- Scheme: Combo 8 món giảm 50% bao gồm:
Gồm: Burger Bò Tắm Phô Mai cỡ vừa, Burger Bò Nướng Lửa Hồng cỡ vừa, Phô Mai Que 2 miếng, Khoai Tây Chiên nhỏ, 3 Đồ Uống
Giá gốc: 293k
Giá giảm (50%): 146.5k
Limit: 1 Combo BOGO/Order
Áp dụng thêm voucher BK50 giảm 50k đơn 140k chỉ còn 96.5k cho combo này
- Location: HN
- Timeline:  09/07, 12/07, 13/07, 19/07, 20/07</t>
    </r>
  </si>
  <si>
    <t>09/07, 12/07, 13/07, 19/07, 20/07</t>
  </si>
  <si>
    <t>Dùng lại KV cũ</t>
  </si>
  <si>
    <r>
      <rPr>
        <b/>
        <sz val="10"/>
        <color theme="1"/>
        <rFont val="Calibri"/>
      </rPr>
      <t xml:space="preserve">5 Static lẻ:
</t>
    </r>
    <r>
      <rPr>
        <sz val="10"/>
        <color theme="1"/>
        <rFont val="Calibri"/>
      </rPr>
      <t>Static#6: 09/07, 12/07, 13/07, 19/07, 20/07</t>
    </r>
  </si>
  <si>
    <t>https://drive.google.com/drive/folders/1zml1caONlB5Gy6RkbuIj63vmGN5rFoVS</t>
  </si>
  <si>
    <t>a--burgerking-combo</t>
  </si>
  <si>
    <r>
      <rPr>
        <sz val="10"/>
        <color theme="1"/>
        <rFont val="Calibri"/>
      </rPr>
      <t xml:space="preserve">- Key message: </t>
    </r>
    <r>
      <rPr>
        <b/>
        <sz val="10"/>
        <color theme="1"/>
        <rFont val="Calibri"/>
      </rPr>
      <t>CƠM NO NÊ CHỈ 1K</t>
    </r>
    <r>
      <rPr>
        <sz val="10"/>
        <color theme="1"/>
        <rFont val="Calibri"/>
      </rPr>
      <t xml:space="preserve">
- Scheme: Giảm món:
Cơm Tấm Phúc Lộc Thọ: cơm bì trứng/ bì chả chỉ còn 1k MBS 50k
Cơm Gà Đệ Nhất: Cơm Vàng 1 Trứng chỉ còn 1k MBS 50k
Cùng hàng loạt voucher giảm giá (số lượng có hạn)
- Location: HCM
- Timeline: 11/07-13/07</t>
    </r>
  </si>
  <si>
    <r>
      <rPr>
        <b/>
        <sz val="10"/>
        <color theme="1"/>
        <rFont val="Calibri"/>
      </rPr>
      <t xml:space="preserve">1 Combo1:
</t>
    </r>
    <r>
      <rPr>
        <sz val="10"/>
        <color theme="1"/>
        <rFont val="Calibri"/>
      </rPr>
      <t>Static Banner(1-3): 11/07-13/07
Popup(16h-19h): 13/07</t>
    </r>
  </si>
  <si>
    <t>https://drive.google.com/drive/u/0/folders/1YbDXTm6n4oPwvaYhVYLryLy2ODFOkLdl</t>
  </si>
  <si>
    <r>
      <rPr>
        <sz val="10"/>
        <color theme="1"/>
        <rFont val="Calibri"/>
      </rPr>
      <t xml:space="preserve">- Key message: </t>
    </r>
    <r>
      <rPr>
        <b/>
        <sz val="10"/>
        <color theme="1"/>
        <rFont val="Calibri"/>
      </rPr>
      <t>Phúc Lộc Thọ KHAO TIỆC Món 1k + Freeship</t>
    </r>
    <r>
      <rPr>
        <sz val="10"/>
        <color theme="1"/>
        <rFont val="Calibri"/>
      </rPr>
      <t xml:space="preserve">
- Scheme: Giảm món:
Cơm Tấm Phúc Lộc Thọ: cơm bì trứng/ bì chả chỉ còn 1k MBS 50k
Cơm Gà Đệ Nhất: Cơm Vàng 1 Trứng chỉ còn 1k MBS 50k
Cùng hàng loạt voucher giảm giá (số lượng có hạn)
- Location: HCM
- Timeline: 18/07-20/07</t>
    </r>
  </si>
  <si>
    <t>18/07-20/07</t>
  </si>
  <si>
    <r>
      <rPr>
        <sz val="10"/>
        <rFont val="Calibri"/>
      </rPr>
      <t xml:space="preserve">Adapt </t>
    </r>
    <r>
      <rPr>
        <u/>
        <sz val="10"/>
        <color rgb="FF1155CC"/>
        <rFont val="Calibri"/>
      </rPr>
      <t>KV cũ</t>
    </r>
    <r>
      <rPr>
        <sz val="10"/>
        <rFont val="Calibri"/>
      </rPr>
      <t xml:space="preserve"> thay màu background: Ưu tiên màu đỏ hồng, thay cho màu vàng hiện tại 
</t>
    </r>
  </si>
  <si>
    <t>Adapt all sizes (Brand support story &amp; fb post)</t>
  </si>
  <si>
    <r>
      <rPr>
        <b/>
        <sz val="10"/>
        <color theme="1"/>
        <rFont val="Calibri"/>
      </rPr>
      <t xml:space="preserve">1 Combo1:
</t>
    </r>
    <r>
      <rPr>
        <sz val="10"/>
        <color theme="1"/>
        <rFont val="Calibri"/>
      </rPr>
      <t>Static Banner(1-3):  18/07-20/07
Popup(16h-19h): 20/07</t>
    </r>
  </si>
  <si>
    <r>
      <rPr>
        <sz val="10"/>
        <rFont val="Calibri"/>
      </rPr>
      <t xml:space="preserve">Deadline 8/7
</t>
    </r>
    <r>
      <rPr>
        <u/>
        <sz val="10"/>
        <color rgb="FF1155CC"/>
        <rFont val="Calibri"/>
      </rPr>
      <t>https://drive.google.com/drive/u/0/folders/1phfkeSUS5KBiAEeOcQBoxQf1qxTxVy4p</t>
    </r>
    <r>
      <rPr>
        <sz val="10"/>
        <rFont val="Calibri"/>
      </rPr>
      <t xml:space="preserve"> </t>
    </r>
  </si>
  <si>
    <t>Jul.CB4</t>
  </si>
  <si>
    <r>
      <rPr>
        <sz val="10"/>
        <color theme="1"/>
        <rFont val="Calibri"/>
      </rPr>
      <t xml:space="preserve">- Key message: </t>
    </r>
    <r>
      <rPr>
        <b/>
        <sz val="10"/>
        <color theme="1"/>
        <rFont val="Calibri"/>
      </rPr>
      <t>CƠM NO NÊ CHỈ 1K</t>
    </r>
    <r>
      <rPr>
        <sz val="10"/>
        <color theme="1"/>
        <rFont val="Calibri"/>
      </rPr>
      <t xml:space="preserve">
- Scheme: Giảm món:
Cơm Tấm Phúc Lộc Thọ: cơm bì trứng/ bì chả chỉ còn 1k MBS 50k
Cơm Gà Đệ Nhất: Cơm Vàng 1 Trứng chỉ còn 1k MBS 50k
Cùng hàng loạt voucher giảm giá (số lượng có hạn)
- Location: HCM
- Timeline: 25/07-27/07</t>
    </r>
  </si>
  <si>
    <r>
      <rPr>
        <b/>
        <sz val="10"/>
        <color theme="1"/>
        <rFont val="Calibri"/>
      </rPr>
      <t xml:space="preserve">1 Combo4:
</t>
    </r>
    <r>
      <rPr>
        <sz val="10"/>
        <color theme="1"/>
        <rFont val="Calibri"/>
      </rPr>
      <t>Static Banner(1-3): 25/07-27/07
SPH(10h-12h): 26/07, 27/07</t>
    </r>
  </si>
  <si>
    <t>PS 50%</t>
  </si>
  <si>
    <t>Key Mess: Ưu Đãi Kép - Maycha Khao món 50% &amp; Voucher 60K
Scheme: 
Trà Sữa Hong Kong M 28k giảm còn 14k
Nhập code 
MAYCHA60: 60K MBS 200k
Timeline: 16-30/6
Location: HCM; Đồng Nai, Bình Dương; Đà Nẵng, An Giang, Kiên Giang, Tiền Giang, Long An</t>
  </si>
  <si>
    <t>16/06 - 30/06</t>
  </si>
  <si>
    <t>https://drive.google.com/drive/u/0/folders/1WFCPlzFhP4QMGQW0KLF7r4YhJU-5rHRw</t>
  </si>
  <si>
    <t>sj-may-cha-50</t>
  </si>
  <si>
    <r>
      <rPr>
        <sz val="10"/>
        <color theme="1"/>
        <rFont val="Calibri"/>
      </rPr>
      <t xml:space="preserve">- Key Mess: </t>
    </r>
    <r>
      <rPr>
        <b/>
        <sz val="10"/>
        <color theme="1"/>
        <rFont val="Calibri"/>
      </rPr>
      <t>MATCHA VIBE TUNG DEAL MUA 1 TẶNG 1 + VOUCHER 25K</t>
    </r>
    <r>
      <rPr>
        <sz val="10"/>
        <color theme="1"/>
        <rFont val="Calibri"/>
      </rPr>
      <t xml:space="preserve">
- Scheme:
+ Mua 1 Salted Matcha Latte (Matcha , Sữa Tươi, Kem Muối) (M) tặng 1 Coconut Matcha (S)
+ Voucher: MATCHAVIBE25K giảm 25k MBS 59k, 300 code/1 ngày
- Location: HN
- Timeline: 08/07 - 10/07</t>
    </r>
  </si>
  <si>
    <t>https://drive.google.com/drive/folders/1nYVYInTz7oSsADF4g1Y-wvT5rlQYQhkI</t>
  </si>
  <si>
    <t>Pick món và logo trong file</t>
  </si>
  <si>
    <r>
      <rPr>
        <b/>
        <sz val="10"/>
        <color theme="1"/>
        <rFont val="Calibri"/>
      </rPr>
      <t xml:space="preserve">1 Combo 2:
</t>
    </r>
    <r>
      <rPr>
        <sz val="10"/>
        <color theme="1"/>
        <rFont val="Calibri"/>
      </rPr>
      <t>Static banner(4): 08/07 - 10/07
Pop up(13h-16h): 09/07</t>
    </r>
  </si>
  <si>
    <r>
      <rPr>
        <sz val="10"/>
        <rFont val="Calibri"/>
      </rPr>
      <t xml:space="preserve">Deadline 26/6
</t>
    </r>
    <r>
      <rPr>
        <u/>
        <sz val="10"/>
        <color rgb="FF1155CC"/>
        <rFont val="Calibri"/>
      </rPr>
      <t>https://drive.google.com/drive/u/0/folders/11EKPVr_-vNAlvGrEAkCfCxQS2lhn7B2v</t>
    </r>
    <r>
      <rPr>
        <sz val="10"/>
        <rFont val="Calibri"/>
      </rPr>
      <t xml:space="preserve"> </t>
    </r>
  </si>
  <si>
    <t>a-matchavibe-25</t>
  </si>
  <si>
    <r>
      <rPr>
        <sz val="10"/>
        <color theme="1"/>
        <rFont val="Calibri"/>
      </rPr>
      <t xml:space="preserve">- Key Message: </t>
    </r>
    <r>
      <rPr>
        <b/>
        <sz val="10"/>
        <color theme="1"/>
        <rFont val="Calibri"/>
      </rPr>
      <t>SUKIYA KHAO DEAL GIẢM 99K</t>
    </r>
    <r>
      <rPr>
        <sz val="10"/>
        <color theme="1"/>
        <rFont val="Calibri"/>
      </rPr>
      <t xml:space="preserve">
- Scheme: Giảm 99k cho đơn 250k
Nhập code SIEUTIEC99 giảm 99K MBS 250K
- Location: HCM
- Timeline: 22/07-27/07</t>
    </r>
  </si>
  <si>
    <t>22/07-27/07</t>
  </si>
  <si>
    <r>
      <rPr>
        <b/>
        <sz val="10"/>
        <color theme="1"/>
        <rFont val="Calibri"/>
      </rPr>
      <t xml:space="preserve">1 Win4:
</t>
    </r>
    <r>
      <rPr>
        <sz val="10"/>
        <color theme="1"/>
        <rFont val="Calibri"/>
      </rPr>
      <t>Hometop banner(10-12): 26/07, 27/07
Static  banner(4): 24/07, 25/07
Search Placeholder(10h-12h): 22/07
Search Placeholder(19h-22h): 23/07</t>
    </r>
  </si>
  <si>
    <t>https://drive.google.com/drive/u/0/folders/1jZ3EVIGGP_ARjL_-GtGDzVJQUyCIXFNT</t>
  </si>
  <si>
    <r>
      <rPr>
        <sz val="10"/>
        <color theme="1"/>
        <rFont val="Calibri"/>
      </rPr>
      <t xml:space="preserve">- Key Message: </t>
    </r>
    <r>
      <rPr>
        <b/>
        <sz val="10"/>
        <color theme="1"/>
        <rFont val="Calibri"/>
      </rPr>
      <t>SUKIYA KHAO DEAL GIẢM 99K</t>
    </r>
    <r>
      <rPr>
        <sz val="10"/>
        <color theme="1"/>
        <rFont val="Calibri"/>
      </rPr>
      <t xml:space="preserve">
- Scheme: Giảm 99k cho đơn 250k
Nhập code SIEUTIEC99 giảm 99K MBS 250K
- Location: HCM
- Timeline: 19/07, 20/7</t>
    </r>
  </si>
  <si>
    <t>19/07, 20/7</t>
  </si>
  <si>
    <t>Hometop banner(10-12): 19/07, 20/7</t>
  </si>
  <si>
    <t>Spike 7.7</t>
  </si>
  <si>
    <t>Key mess:Phúc Long khao trà sữa chỉ 23k
Scheme: Phúc Long khao combo 3 ly trà sữa chỉ 99k  
Nhập code: 77PHUCLONG30:  30k mbs 99k
Timeline: 7.7
Location: NW</t>
  </si>
  <si>
    <t>v-phuclong-spike</t>
  </si>
  <si>
    <t>Combo 99k</t>
  </si>
  <si>
    <t>Key mess: UỐNG PHÚC LONG - BẬT SẢNG KHOÁI
COMBO 99K + VOUCHER 40K
Scheme: Phúc Long khao combo 3 ly trà sữa chỉ 99k 
Nhập code: VIPPL40 - 15% cap 40k
Timeline: 8/7; 16-18/7
Location: NW</t>
  </si>
  <si>
    <t>08/07
16/07 - 18/07</t>
  </si>
  <si>
    <t>https://drive.google.com/drive/u/0/folders/1DURDLvfqrVeaO5GFMH2HuFbe92VuRDrv</t>
  </si>
  <si>
    <t>sj-phuclong--99k</t>
  </si>
  <si>
    <t>10k - Jul</t>
  </si>
  <si>
    <r>
      <rPr>
        <sz val="10"/>
        <color theme="1"/>
        <rFont val="Calibri"/>
      </rPr>
      <t xml:space="preserve">Key mess: Thứ Năm Rồi - Phúc Long Thôi
Deal 10k + Voucher 40K
Scheme: Phúc Long khao trà sữa 10k cho đơn từ 110k
Áp dụng cho món:Trà sữa Ô Long, Hồng Trà Đào
</t>
    </r>
    <r>
      <rPr>
        <sz val="10"/>
        <color rgb="FFFF0000"/>
        <rFont val="Calibri"/>
      </rPr>
      <t>Latte Trà Xanh Cốm Non
Trà Sparkling Mận Muối</t>
    </r>
    <r>
      <rPr>
        <sz val="10"/>
        <color theme="1"/>
        <rFont val="Calibri"/>
      </rPr>
      <t xml:space="preserve">
Nhập code: INDIPL40 - 15% cap 40k
Location: NW
Timeline: 24/07</t>
    </r>
  </si>
  <si>
    <t>24/07</t>
  </si>
  <si>
    <t>https://drive.google.com/drive/u/0/folders/1vUpYbj-NCqO2Am2jW3nuN6X84QX-3BkV</t>
  </si>
  <si>
    <t>sj-phuclong--10k</t>
  </si>
  <si>
    <t>M2T1-Jul</t>
  </si>
  <si>
    <t>Key mess: Phúc Long khao deal Mua 2 Tặng 1 + voucher 40k
Scheme: Phúc Long khao trà sữa mua 2 tặng 1
Nhập code: INDIPL40 - 15% cap 40k
Location: NW
Timeline: 22/7</t>
  </si>
  <si>
    <t>22/07</t>
  </si>
  <si>
    <t>https://drive.google.com/drive/u/0/folders/1e4mB-v6HipAVtDZSEpS33XX6z4LF6o8b</t>
  </si>
  <si>
    <t>sj-phuclong--2t1</t>
  </si>
  <si>
    <t>Cơm Thố Thiên Phúc</t>
  </si>
  <si>
    <r>
      <rPr>
        <sz val="10"/>
        <color theme="1"/>
        <rFont val="Calibri"/>
      </rPr>
      <t>- Keymess:</t>
    </r>
    <r>
      <rPr>
        <b/>
        <sz val="10"/>
        <color theme="1"/>
        <rFont val="Calibri"/>
      </rPr>
      <t xml:space="preserve"> Cơm Thố Thiên Phúc Khao Deal giảm 30% + voucher 70k</t>
    </r>
    <r>
      <rPr>
        <sz val="10"/>
        <color theme="1"/>
        <rFont val="Calibri"/>
      </rPr>
      <t xml:space="preserve">
- Scheme: Nhanh tay chốt ngay deal hời món giảm 30% tại Cơm Thố Thiên Phúc cùng hàng ngàn voucher giảm giá
+ SIEUTIEC40: Giảm 40k cho đơn từ 100k
+ SIEUTIEC50: Giảm 50k cho đơn từ 140k
+ SIEUTIEC70: Giảm 70k cho đơn từ 200k
+ SIEUTIEC99: Giảm 99k cho đơn từ 250k
Số lượng mã giảm có giới hạn
- Timeline: 01/07 - 06/07, 08/07 - 31/07
- Location: Đà Nẵng</t>
    </r>
  </si>
  <si>
    <t>01/07 - 06/07, 08/07 - 31/07</t>
  </si>
  <si>
    <t>https://docs.google.com/spreadsheets/d/1l5vGZcNYaBBc-nM0IKDfo2sIGrV2c8CKhVKTiniV4KU/edit?usp=sharing</t>
  </si>
  <si>
    <t>https://drive.google.com/drive/folders/1Bzub7WC3NbM2ZeJC1RQqa4PPt9tEMXZy?usp=sharing</t>
  </si>
  <si>
    <t>- Tone màu giống logo</t>
  </si>
  <si>
    <t>- Pick 2 món và 1 logo trong file</t>
  </si>
  <si>
    <r>
      <rPr>
        <b/>
        <sz val="10"/>
        <color theme="1"/>
        <rFont val="Calibri"/>
      </rPr>
      <t xml:space="preserve">30 Static lẻ:
</t>
    </r>
    <r>
      <rPr>
        <sz val="10"/>
        <color theme="1"/>
        <rFont val="Calibri"/>
      </rPr>
      <t>Static banner (6): 01/07 - 06/07, 08/07 - 31/07</t>
    </r>
  </si>
  <si>
    <r>
      <rPr>
        <sz val="10"/>
        <rFont val="Calibri"/>
      </rPr>
      <t xml:space="preserve">Deadline 19/6
</t>
    </r>
    <r>
      <rPr>
        <u/>
        <sz val="10"/>
        <color rgb="FF1155CC"/>
        <rFont val="Calibri"/>
      </rPr>
      <t>https://drive.google.com/drive/u/0/folders/1HeNVbUMsiF9ckAS9clH3L7102Hv2qZ5Q</t>
    </r>
    <r>
      <rPr>
        <sz val="10"/>
        <rFont val="Calibri"/>
      </rPr>
      <t xml:space="preserve"> </t>
    </r>
  </si>
  <si>
    <t>a-com-tho-thien-phuc</t>
  </si>
  <si>
    <t>1-2.7</t>
  </si>
  <si>
    <t>Key mess: Cheese Khao Deal đỉnh
Mua 1 tặng 1 + voucher 50k
[Mua]
Trà sữa Lài L65
Trà Sữa Nguyên Lá L65
TRÀ ĐÀO HỒNG L69
[Tặng]
Bơ Cacao Kem Muối M65
Matcha Latte M59
Opera Bạc Xỉu M62
Giá gốc: 124,000đ -&gt; 65,000đ
Voucher
CHEESE25 giảm 20% cap 25k
CHEESE35 giảm 35k mbs 200k
CHEESE50 giảm 50k mbs 280k
- Location: HCM
Timeline: 01/07 - 02/07</t>
  </si>
  <si>
    <t>01/07 - 02/07</t>
  </si>
  <si>
    <t>HTC (0h-10h &amp; 14h-18h): 02/07
Hometop banner: 01/07
Static banner: 01/07
Flash sale banner: 02/07</t>
  </si>
  <si>
    <t>https://drive.google.com/drive/folders/1HgSRJF3B_wUVGDUmJPwUrPhyufw5yYrP?usp=sharinghttps://drive.google.com/drive/folders/1HgSRJF3B_wUVGDUmJPwUrPhyufw5yYrP?usp=sharing</t>
  </si>
  <si>
    <t>v-deal-cheese</t>
  </si>
  <si>
    <t>16-17.7</t>
  </si>
  <si>
    <t>Key mess: Cheese Khao Deal đỉnh
Mua 1 tặng 1 + voucher 50k
[Mua]
Trà sữa Nguyên Lá Đặc Biệt L69
Trà Sữa Lài L65
PLUM ON TOP L69
[Tặng]
Trà sữa Bơ M65
Matcha Latte M59 
Bạc Xỉu Yến Mạch M62
Voucher
CHEESE25 giảm 20% cap 25k
CHEESE35 giảm 35k mbs 200k
CHEESE50 giảm 50k mbs 280k
- Location: HCM
Timeline: 16/07 - 17/07</t>
  </si>
  <si>
    <t>16/07 - 17/07</t>
  </si>
  <si>
    <t>Hometop banner: 17/07
Bottom banner: 16/07
Floating (6h-10h): 17/07
Pop-up (6h-10h): 16/07</t>
  </si>
  <si>
    <t>https://drive.google.com/drive/folders/1rG5MTBN3r_pR-lRrFRR35CkLSEy6nG-2</t>
  </si>
  <si>
    <t>Key mess: KATINAT Khao Katies
Mua 2 Tặng 1 + Voucher 50k
Scheme: Chọn 1 trong 2 combo sau:
-  Mua 2 Iki Matcha Tàu Hủ tặng 1 Iki Matcha Latte/ Trà Sữa Chôm Chôm (L)
- Mua 1 Bơ Già Dừa Non (L) + 1 Cóc Cóc Đác Đác (L) tặng Iki Matcha Latte (S)/ Latte Baba Nana (M)/ Trà Sữa Chôm Chôm (L)
Voucher:
KATINAT25K giảm 25k mbs 100k
KATINAT40K giảm 40k mbs 150k
KATINAT50A giảm 50k mbs 200k
Location: NW
Timeline: 14/07 - 15/07</t>
  </si>
  <si>
    <t>14/07 - 15/07</t>
  </si>
  <si>
    <t>HTC (8h-16h): 14/07
Hometop banner: 15/07
Bottom banner: 14/07
Flash sale banner: 15/07
Floating (6h-10h): 14/07</t>
  </si>
  <si>
    <t>HTC (8h-16h): 14/07
Hometop banner: 15/07
Bottom banner: 14/07
Flash sale banner: 15/07
Floating (13h-16h): 14/07</t>
  </si>
  <si>
    <t>jb--katinat-b2g1</t>
  </si>
  <si>
    <r>
      <rPr>
        <sz val="10"/>
        <color rgb="FF0000FF"/>
        <rFont val="Calibri"/>
      </rPr>
      <t xml:space="preserve">Thông tin deal 28/07 update:
Key Message: Trà sữa chôm chôm Mua 1 tặng 1
Scheme: Mua 1 Trà Sữa Chôm Chôm size L Tặng (chọn lựa 1 trong 2 lựa chọn): 
- 1 Trà Sữa Chôm Chôm size L
- 1 Bơ Già Dừa Non size S
Voucher:
KATINAT25K giảm 25k mbs 100k
KATINAT40K giảm 40k mbs 150k
KATINAT50K giảm 50k mbs 200k
Location: NW
Timeline: 28/07
</t>
    </r>
    <r>
      <rPr>
        <sz val="10"/>
        <color theme="1"/>
        <rFont val="Calibri"/>
      </rPr>
      <t>---------------------
KATINAT TẶNG MÓN 1K + voucher 50k
Scheme: Tặng Cam Quế Hồng Đài/Taro Coco/Mê Dừa Non (1k MBS 149k)
Giới hạn 1 phần/đơn, giá gốc 54k
Voucher:
KATINAT25K giảm 25k mbs 100k
KATINAT40K giảm 40k mbs 150k
KATINAT50A giảm 50k mbs 200k
Location: NW
Timeline: 04/07, 08/07, 23 - 24/07, 28/07</t>
    </r>
  </si>
  <si>
    <t>04/07, 08/07, 23/07, 24/07, 28/07</t>
  </si>
  <si>
    <t>SPH (14h-17h): 04/07, 23/07
Hometop banner: 04/07, 24/07, 28/07
Bottom banner: 04/07, 23/07
Pop-up (6h-10h): 04/07
Flash sale banner: 08/07
Floating (6h-10h): 08/07
SPF Page: 23/07
HTC (8h-16h): 24/07</t>
  </si>
  <si>
    <r>
      <rPr>
        <sz val="10"/>
        <color theme="1"/>
        <rFont val="Calibri"/>
      </rPr>
      <t>SPH (14h-17h): 04/07, 23/07
Hometop banner</t>
    </r>
    <r>
      <rPr>
        <sz val="10"/>
        <color rgb="FF9900FF"/>
        <rFont val="Calibri"/>
      </rPr>
      <t>: 04/07</t>
    </r>
    <r>
      <rPr>
        <sz val="10"/>
        <color theme="1"/>
        <rFont val="Calibri"/>
      </rPr>
      <t xml:space="preserve">, 24/07, 28/07
Bottom banner: </t>
    </r>
    <r>
      <rPr>
        <sz val="10"/>
        <color rgb="FF9900FF"/>
        <rFont val="Calibri"/>
      </rPr>
      <t>04/07</t>
    </r>
    <r>
      <rPr>
        <sz val="10"/>
        <color theme="1"/>
        <rFont val="Calibri"/>
      </rPr>
      <t>, 23/07
Pop-up (6h-10h): 04/07
Flash sale banner: 08/07
Floating (6h-10h): 08/07
SPF Page: 23/07
HTC (8h-16h): 24/07</t>
    </r>
  </si>
  <si>
    <r>
      <rPr>
        <sz val="10"/>
        <rFont val="Calibri"/>
      </rPr>
      <t xml:space="preserve">28/07 dùng link: </t>
    </r>
    <r>
      <rPr>
        <u/>
        <sz val="10"/>
        <color rgb="FF1155CC"/>
        <rFont val="Calibri"/>
      </rPr>
      <t xml:space="preserve">https://drive.google.com/drive/folders/1t_p0FHO9l6KOE0oW4UYwUZI25lq_a1oK
</t>
    </r>
    <r>
      <rPr>
        <sz val="10"/>
        <rFont val="Calibri"/>
      </rPr>
      <t>-------</t>
    </r>
    <r>
      <rPr>
        <sz val="10"/>
        <color rgb="FF000000"/>
        <rFont val="Calibri"/>
      </rPr>
      <t xml:space="preserve">
</t>
    </r>
    <r>
      <rPr>
        <u/>
        <sz val="10"/>
        <color rgb="FF1155CC"/>
        <rFont val="Calibri"/>
      </rPr>
      <t>https://drive.google.com/drive/u/0/folders/1Rm1TLoO64AhxhBNSuHEmDFRvR5HHDtXT</t>
    </r>
  </si>
  <si>
    <t>jb--katinat-1k</t>
  </si>
  <si>
    <r>
      <rPr>
        <sz val="10"/>
        <color theme="1"/>
        <rFont val="Calibri"/>
      </rPr>
      <t xml:space="preserve">- Key message: </t>
    </r>
    <r>
      <rPr>
        <b/>
        <sz val="10"/>
        <color theme="1"/>
        <rFont val="Calibri"/>
      </rPr>
      <t>SUNDAY BASIC KHAO HÈ CHỈ 1K + Voucher 50K</t>
    </r>
    <r>
      <rPr>
        <sz val="10"/>
        <color theme="1"/>
        <rFont val="Calibri"/>
      </rPr>
      <t xml:space="preserve">
- Scheme: 
 Trà Sữa Truyền Thống (M) chỉ 1k Khi Mua Kèm 2 MÓN trong các món sau: 
+ Trà Sữa Kem Trứng Khè (L),
+ Trà Sữa Trân Châu Matcha Phô Mai (L), 
+ Olong Sữa Rang (L)
40 phần/chi nhánh/ngày, Mỗi bill chỉ order 1 món
+ Nhập code SIEUTIEC50, giảm 50k MBS 140k
- Timeline: 04/07-06/07, 08/07, 09/07
- Location: HCM</t>
    </r>
  </si>
  <si>
    <t>04/07-06/07, 08/07, 09/07</t>
  </si>
  <si>
    <t>https://drive.google.com/drive/folders/1Fgmvw8t5oax-2IA3e9cHTbcY-hQG4C_z</t>
  </si>
  <si>
    <r>
      <rPr>
        <sz val="10"/>
        <rFont val="Calibri"/>
      </rPr>
      <t xml:space="preserve">Adapt </t>
    </r>
    <r>
      <rPr>
        <u/>
        <sz val="10"/>
        <color rgb="FF1155CC"/>
        <rFont val="Calibri"/>
      </rPr>
      <t xml:space="preserve">KV cũ </t>
    </r>
    <r>
      <rPr>
        <sz val="10"/>
        <rFont val="Calibri"/>
      </rPr>
      <t xml:space="preserve">thay ảnh món </t>
    </r>
  </si>
  <si>
    <r>
      <rPr>
        <b/>
        <sz val="10"/>
        <color theme="1"/>
        <rFont val="Calibri"/>
      </rPr>
      <t xml:space="preserve">1 Win2:
</t>
    </r>
    <r>
      <rPr>
        <sz val="10"/>
        <color theme="1"/>
        <rFont val="Calibri"/>
      </rPr>
      <t xml:space="preserve">Search placeholder(12-14h): 04/07, 06/07
Hometop banner(7-9): 08/07, 09/07
Static Banner (4): 04/07, 05/07
Floating (13h-16h): 08/07; </t>
    </r>
  </si>
  <si>
    <r>
      <rPr>
        <sz val="10"/>
        <rFont val="Calibri"/>
      </rPr>
      <t xml:space="preserve">deadline 23/6
</t>
    </r>
    <r>
      <rPr>
        <u/>
        <sz val="10"/>
        <color rgb="FF1155CC"/>
        <rFont val="Calibri"/>
      </rPr>
      <t>https://drive.google.com/drive/u/0/folders/1ROFnzdgLnEspgJgkHyYPpmlqy_DCIQUt</t>
    </r>
    <r>
      <rPr>
        <sz val="10"/>
        <rFont val="Calibri"/>
      </rPr>
      <t xml:space="preserve"> </t>
    </r>
  </si>
  <si>
    <t>w2-1k-sundaybasic</t>
  </si>
  <si>
    <r>
      <rPr>
        <sz val="10"/>
        <color theme="1"/>
        <rFont val="Calibri"/>
      </rPr>
      <t xml:space="preserve">- Key message: </t>
    </r>
    <r>
      <rPr>
        <b/>
        <sz val="10"/>
        <color theme="1"/>
        <rFont val="Calibri"/>
      </rPr>
      <t>SUNDAY BASIC KHAO HÈ CHỈ 1K + Voucher 50K</t>
    </r>
    <r>
      <rPr>
        <sz val="10"/>
        <color theme="1"/>
        <rFont val="Calibri"/>
      </rPr>
      <t xml:space="preserve">
- Scheme: 
 Trà Sữa Truyền Thống (M) chỉ 1k Khi Mua Kèm 2 MÓN trong các món sau: 
+ Trà Sữa Kem Trứng Khè (L),
+ Trà Sữa Trân Châu Matcha Phô Mai (L), 
+ Olong Sữa Rang (L)
 40 phần/chi nhánh/ngày, Mỗi bill chỉ order 1 món
+ Nhập code SIEUTIEC50, giảm 50k MBS 140k
- Timeline: 04/07-06/07
- Location: Bình Dương, Đồng Nai</t>
    </r>
  </si>
  <si>
    <t>Chung KV dòng 1237</t>
  </si>
  <si>
    <r>
      <rPr>
        <b/>
        <sz val="10"/>
        <color theme="1"/>
        <rFont val="Calibri"/>
      </rPr>
      <t xml:space="preserve">2 Combo2:
</t>
    </r>
    <r>
      <rPr>
        <sz val="10"/>
        <color theme="1"/>
        <rFont val="Calibri"/>
      </rPr>
      <t>Static Banner(4): 04/07-06/07
Popup(13h-16h): 04/07</t>
    </r>
  </si>
  <si>
    <r>
      <rPr>
        <sz val="10"/>
        <rFont val="Calibri"/>
      </rPr>
      <t xml:space="preserve">deadline 23/6
</t>
    </r>
    <r>
      <rPr>
        <u/>
        <sz val="10"/>
        <color rgb="FF1155CC"/>
        <rFont val="Calibri"/>
      </rPr>
      <t>https://drive.google.com/drive/u/0/folders/1ROFnzdgLnEspgJgkHyYPpmlqy_DCIQUt</t>
    </r>
    <r>
      <rPr>
        <sz val="10"/>
        <rFont val="Calibri"/>
      </rPr>
      <t xml:space="preserve"> </t>
    </r>
  </si>
  <si>
    <t>a-1k-sundaybasic</t>
  </si>
  <si>
    <r>
      <rPr>
        <sz val="10"/>
        <color theme="1"/>
        <rFont val="Calibri"/>
      </rPr>
      <t>- Key Message:</t>
    </r>
    <r>
      <rPr>
        <b/>
        <sz val="10"/>
        <color theme="1"/>
        <rFont val="Calibri"/>
      </rPr>
      <t xml:space="preserve"> ReViet Juice Khao Nước Ép Chỉ 1k + Voucher 40k</t>
    </r>
    <r>
      <rPr>
        <sz val="10"/>
        <color theme="1"/>
        <rFont val="Calibri"/>
      </rPr>
      <t xml:space="preserve">
- Scheme: ReViet Juice - Tặng món 1K + Voucher giảm 40k
+ List món giảm về 1k:
Nước Ép Cam Thơm
Nước Ép Dưa Hấu
Nước Ép Cam Dâu
Giới hạn mỗi khách hàng chỉ mua được 1 trong 3 món giá 1k, cho giá trị đơn từ 20k
+ Nhập Code:
</t>
    </r>
    <r>
      <rPr>
        <sz val="10"/>
        <color rgb="FFFF0000"/>
        <rFont val="Calibri"/>
      </rPr>
      <t xml:space="preserve">REVIET40 giảm 40k cho đơn 80k 
</t>
    </r>
    <r>
      <rPr>
        <sz val="10"/>
        <color theme="1"/>
        <rFont val="Calibri"/>
      </rPr>
      <t>SIEUTIEC20 giảm 20k cho đơn 50k 
SIEUTIEC30 giảm thêm 30k đơn 70k 
SIEUTIEC40 giảm thêm 40k đơn 100k 
- Timeline: 08/07-10/07; 22/07-24/07
- Location: HCM</t>
    </r>
  </si>
  <si>
    <t>08/07-10/07; 22/07-24/07</t>
  </si>
  <si>
    <t xml:space="preserve">- Màu BackGround như KV cũ </t>
  </si>
  <si>
    <r>
      <rPr>
        <b/>
        <sz val="10"/>
        <color theme="1"/>
        <rFont val="Calibri"/>
      </rPr>
      <t>2 Combo1</t>
    </r>
    <r>
      <rPr>
        <sz val="10"/>
        <color theme="1"/>
        <rFont val="Calibri"/>
      </rPr>
      <t>:
Static Banner(1-3): 08/07-10/07; 22/07-24/07
Popup(13h-16h): 08/07; 24/07</t>
    </r>
  </si>
  <si>
    <r>
      <rPr>
        <sz val="10"/>
        <rFont val="Calibri"/>
      </rPr>
      <t xml:space="preserve">Deadline 26/6
</t>
    </r>
    <r>
      <rPr>
        <u/>
        <sz val="10"/>
        <color rgb="FF1155CC"/>
        <rFont val="Calibri"/>
      </rPr>
      <t>https://drive.google.com/drive/u/0/folders/1uU_dNrUkdqUVIVINf-gsCFk7sswAAmrB</t>
    </r>
    <r>
      <rPr>
        <sz val="10"/>
        <rFont val="Calibri"/>
      </rPr>
      <t xml:space="preserve"> </t>
    </r>
  </si>
  <si>
    <t>a-reviet-juice-1k</t>
  </si>
  <si>
    <r>
      <rPr>
        <sz val="10"/>
        <color theme="1"/>
        <rFont val="Calibri"/>
      </rPr>
      <t xml:space="preserve">- Keymess: </t>
    </r>
    <r>
      <rPr>
        <b/>
        <sz val="10"/>
        <color theme="1"/>
        <rFont val="Calibri"/>
      </rPr>
      <t>BINGXUE KHAO TIỆC MATCHA Chỉ 0Đ</t>
    </r>
    <r>
      <rPr>
        <sz val="10"/>
        <color theme="1"/>
        <rFont val="Calibri"/>
      </rPr>
      <t xml:space="preserve">
- Scheme:
+ Giảm các món best seller sau về 20.000 VNĐ (chỉ chọn được 1 món/bill):
Trà Matcha
Trà sữa Matcha Đậu Đỏ
Sundae matcha trân châu đường đen
+ Nhập mã BINGXUE0D Giảm 20K mbs 20K
- Location: HN
- Timeline: 03/07 - 06/07, 12/07, 13/07, 15/07 - 20/07, 24/07 - 27/07</t>
    </r>
  </si>
  <si>
    <t>03/07 - 06/07, 12/07, 13/07, 15/07 - 20/07, 24/07 - 27/07</t>
  </si>
  <si>
    <r>
      <rPr>
        <b/>
        <sz val="10"/>
        <color theme="1"/>
        <rFont val="Calibri"/>
      </rPr>
      <t xml:space="preserve">16 Static lẻ:
</t>
    </r>
    <r>
      <rPr>
        <sz val="10"/>
        <color theme="1"/>
        <rFont val="Calibri"/>
      </rPr>
      <t>Static banner(5): 03/07 - 06/07, 12/07, 13/07, 15/07 - 20/07, 24/07 - 27/07</t>
    </r>
  </si>
  <si>
    <t>https://drive.google.com/drive/u/0/folders/1LK0cZHKO8hEQxPE6w2jVnL19FFVFG_ga</t>
  </si>
  <si>
    <t>a-matcha-bingxue</t>
  </si>
  <si>
    <r>
      <rPr>
        <sz val="10"/>
        <color theme="1"/>
        <rFont val="Calibri"/>
      </rPr>
      <t xml:space="preserve">- Key message: </t>
    </r>
    <r>
      <rPr>
        <b/>
        <sz val="10"/>
        <color theme="1"/>
        <rFont val="Calibri"/>
      </rPr>
      <t>The Alley Khao Trà Sữa Mua 1 Tặng 1 + voucher 50k</t>
    </r>
    <r>
      <rPr>
        <sz val="10"/>
        <color theme="1"/>
        <rFont val="Calibri"/>
      </rPr>
      <t xml:space="preserve">
- Scheme: Mua Size L Trà Sữa Kem Cheese Đường Đen tặng 01 Hồng Trà Sữa size M.
+ Voucher: THEALLEY50 - Code  50k MBS 120K
- Location: Hà Nội
- Timeline: 01/07 - 03/07, 29/07 - 31/07</t>
    </r>
  </si>
  <si>
    <t>01/07 - 03/07, 29/07 - 31/07</t>
  </si>
  <si>
    <r>
      <rPr>
        <b/>
        <sz val="10"/>
        <color theme="1"/>
        <rFont val="Calibri"/>
      </rPr>
      <t xml:space="preserve">2 Combo 3:
</t>
    </r>
    <r>
      <rPr>
        <sz val="10"/>
        <color theme="1"/>
        <rFont val="Calibri"/>
      </rPr>
      <t>Static banner(6): 01/07 - 03/07, 29/07 - 31/07
Pop up(13h-16h): 02/07, 29/07</t>
    </r>
  </si>
  <si>
    <t>a--alley-bogo</t>
  </si>
  <si>
    <r>
      <rPr>
        <sz val="10"/>
        <color theme="1"/>
        <rFont val="Calibri"/>
      </rPr>
      <t xml:space="preserve">- Key message: </t>
    </r>
    <r>
      <rPr>
        <b/>
        <sz val="10"/>
        <color theme="1"/>
        <rFont val="Calibri"/>
      </rPr>
      <t>The Alley Khao Trà Sữa giảm 50% + voucher 50k</t>
    </r>
    <r>
      <rPr>
        <sz val="10"/>
        <color theme="1"/>
        <rFont val="Calibri"/>
      </rPr>
      <t xml:space="preserve">
- Scheme: PS Lục trà sữa 50%.
+ Voucher: THEALLEY50 - Code  50k MBS 120K
- Location: Hà Nội
- Timeline: 04/07, 08/07, 09/07, 16/07 - 18/07</t>
    </r>
  </si>
  <si>
    <t>04/07, 08/07, 09/07, 16/07 - 18/07</t>
  </si>
  <si>
    <r>
      <rPr>
        <b/>
        <sz val="10"/>
        <color theme="1"/>
        <rFont val="Calibri"/>
      </rPr>
      <t xml:space="preserve">2 Combo 1:
</t>
    </r>
    <r>
      <rPr>
        <sz val="10"/>
        <color theme="1"/>
        <rFont val="Calibri"/>
      </rPr>
      <t>Static banner(1-3): 04/07, 08/07, 09/07, 16/07 - 18/07
Pop up(13h-16h): 08/07, 17/07</t>
    </r>
  </si>
  <si>
    <r>
      <rPr>
        <sz val="10"/>
        <color theme="1"/>
        <rFont val="Calibri"/>
      </rPr>
      <t xml:space="preserve">- Key message: </t>
    </r>
    <r>
      <rPr>
        <b/>
        <sz val="10"/>
        <color theme="1"/>
        <rFont val="Calibri"/>
      </rPr>
      <t>The Alley Khao Trà Sữa Chỉ 1Đ</t>
    </r>
    <r>
      <rPr>
        <sz val="10"/>
        <color theme="1"/>
        <rFont val="Calibri"/>
      </rPr>
      <t xml:space="preserve">
- Scheme: PS Trà sữa Oolong 1Đ - MBS 99k.
+ Voucher: THEALLEY50 - Code  50k MBS 120K
- Location: Hà Nội
- Timeline: 22/07 - 24/07</t>
    </r>
  </si>
  <si>
    <t>22/07 - 24/07</t>
  </si>
  <si>
    <r>
      <rPr>
        <b/>
        <sz val="10"/>
        <color theme="1"/>
        <rFont val="Calibri"/>
      </rPr>
      <t xml:space="preserve">1 Combo 2:
</t>
    </r>
    <r>
      <rPr>
        <sz val="10"/>
        <color theme="1"/>
        <rFont val="Calibri"/>
      </rPr>
      <t>Static banner(4): 22/07 - 24/07
Pop up(13h-16h): 23/07</t>
    </r>
  </si>
  <si>
    <t>Jul_Compensation</t>
  </si>
  <si>
    <r>
      <rPr>
        <sz val="10"/>
        <color theme="1"/>
        <rFont val="Calibri"/>
      </rPr>
      <t xml:space="preserve">Key message: </t>
    </r>
    <r>
      <rPr>
        <b/>
        <sz val="10"/>
        <color theme="1"/>
        <rFont val="Calibri"/>
      </rPr>
      <t>BẬT MOOD HÈ TUYỆT ĐỈNH - MUA 1 TẶNG 1 + VOUCHER 185.000Đ</t>
    </r>
    <r>
      <rPr>
        <sz val="10"/>
        <color theme="1"/>
        <rFont val="Calibri"/>
      </rPr>
      <t xml:space="preserve">
- Scheme:
Mua 1 thùng Bia Somerby 24 lon tặng 2 bình nước
Mua 1 thùng Bia Turbord 24 lon tặng 1 ly đổi màu
Nhâp mã MARTKHAOBEER50 giảm 40% tối đa 50.000Đ
Nhâp mã MARTKHAOBEER90 giảm 30% tối đa 90.000Đ
Nhâp mã MARTKHAOBEER150 giảm 20% tối đa 150.000Đ
Nhập mã MARTKHAOBEER185 giảm 15% tối đa 185.000Đ
- Open time: 8h-20h
- Location: HCM</t>
    </r>
  </si>
  <si>
    <t>2/7 - 31/7</t>
  </si>
  <si>
    <r>
      <rPr>
        <b/>
        <sz val="10"/>
        <color theme="1"/>
        <rFont val="Calibri"/>
      </rPr>
      <t>HTC: 6/7</t>
    </r>
    <r>
      <rPr>
        <sz val="10"/>
        <color theme="1"/>
        <rFont val="Calibri"/>
      </rPr>
      <t xml:space="preserve"> (2nd 08:00 - 16:00),</t>
    </r>
    <r>
      <rPr>
        <b/>
        <sz val="10"/>
        <color theme="1"/>
        <rFont val="Calibri"/>
      </rPr>
      <t xml:space="preserve"> </t>
    </r>
    <r>
      <rPr>
        <sz val="10"/>
        <color theme="1"/>
        <rFont val="Calibri"/>
      </rPr>
      <t xml:space="preserve">18/7 (1st 16:00 - 19:00)
</t>
    </r>
    <r>
      <rPr>
        <b/>
        <sz val="10"/>
        <color theme="1"/>
        <rFont val="Calibri"/>
      </rPr>
      <t xml:space="preserve">Hometop: </t>
    </r>
    <r>
      <rPr>
        <sz val="10"/>
        <color theme="1"/>
        <rFont val="Calibri"/>
      </rPr>
      <t xml:space="preserve">16/7 (#5), 23/7 (#6)
</t>
    </r>
    <r>
      <rPr>
        <b/>
        <sz val="10"/>
        <color theme="1"/>
        <rFont val="Calibri"/>
      </rPr>
      <t xml:space="preserve">Static 1-3: </t>
    </r>
    <r>
      <rPr>
        <sz val="10"/>
        <color theme="1"/>
        <rFont val="Calibri"/>
      </rPr>
      <t>2/7, 31/7</t>
    </r>
    <r>
      <rPr>
        <b/>
        <sz val="10"/>
        <color theme="1"/>
        <rFont val="Calibri"/>
      </rPr>
      <t xml:space="preserve">
Floating (10:00 - 13:00):</t>
    </r>
    <r>
      <rPr>
        <sz val="10"/>
        <color theme="1"/>
        <rFont val="Calibri"/>
      </rPr>
      <t xml:space="preserve"> 10/7, 26/7
</t>
    </r>
    <r>
      <rPr>
        <b/>
        <sz val="10"/>
        <color theme="1"/>
        <rFont val="Calibri"/>
      </rPr>
      <t>Popup (10:00 - 13:00):</t>
    </r>
    <r>
      <rPr>
        <sz val="10"/>
        <color theme="1"/>
        <rFont val="Calibri"/>
      </rPr>
      <t xml:space="preserve"> 3/7, 17/7, 31/7
</t>
    </r>
    <r>
      <rPr>
        <b/>
        <sz val="10"/>
        <color theme="1"/>
        <rFont val="Calibri"/>
      </rPr>
      <t>Bottom Banner 1-3</t>
    </r>
    <r>
      <rPr>
        <sz val="10"/>
        <color theme="1"/>
        <rFont val="Calibri"/>
      </rPr>
      <t>: 14/7, 24/7, 29/7</t>
    </r>
  </si>
  <si>
    <t>https://drive.google.com/drive/folders/1_wKItmR9R7iRQcQsukqBJeGsHmMOoOg4</t>
  </si>
  <si>
    <t>sv-carlsberg-premium</t>
  </si>
  <si>
    <t>Key Mess: Ưu Đãi Kép - Maycha Khao món 50% &amp; Voucher 60K
Scheme: 
Trà Sữa Hong Kong M 28k giảm còn 14k
Nhập code 
MAYCHA60: 60K MBS 200k
Timeline: 1-2/7; 9/7, 11-13/7, 16/7, 23/7, 31/07
Location: HCM; Đồng Nai, Bình Dương; Đà Nẵng, An Giang, Kiên Giang, Tiền Giang, Long An</t>
  </si>
  <si>
    <t>01/07 - 02/07
09/07
11/07 - 13/07
16/07
23/07
31/07</t>
  </si>
  <si>
    <r>
      <rPr>
        <sz val="10"/>
        <rFont val="Calibri"/>
      </rPr>
      <t xml:space="preserve">Deadline 8/7
</t>
    </r>
    <r>
      <rPr>
        <u/>
        <sz val="10"/>
        <color rgb="FF1155CC"/>
        <rFont val="Calibri"/>
      </rPr>
      <t>https://drive.google.com/drive/u/0/folders/1IfLwecw2p-n8XV-eOnR3ydPhDcRjlLkd</t>
    </r>
    <r>
      <rPr>
        <sz val="10"/>
        <rFont val="Calibri"/>
      </rPr>
      <t xml:space="preserve"> </t>
    </r>
  </si>
  <si>
    <t>sj-maycha-60k</t>
  </si>
  <si>
    <t>Livestream_21Jun</t>
  </si>
  <si>
    <t>LIVESTREAM TET 21Jun</t>
  </si>
  <si>
    <t>21/06</t>
  </si>
  <si>
    <t>https://drive.google.com/file/d/1kU_pNLCgJaY9md2K3Aj--j2XjwNsJ1kF/view?usp=sharing</t>
  </si>
  <si>
    <t>https://shopee.vn/TrumDealLenLive2106</t>
  </si>
  <si>
    <r>
      <rPr>
        <sz val="10"/>
        <color theme="1"/>
        <rFont val="Calibri"/>
      </rPr>
      <t xml:space="preserve">- Key message: </t>
    </r>
    <r>
      <rPr>
        <b/>
        <sz val="10"/>
        <color theme="1"/>
        <rFont val="Calibri"/>
      </rPr>
      <t>Hanuri Khao Deal Giảm 50% + Voucher 50k</t>
    </r>
    <r>
      <rPr>
        <sz val="10"/>
        <color theme="1"/>
        <rFont val="Calibri"/>
      </rPr>
      <t xml:space="preserve">
- Scheme: 
+ Giảm 50% món Set Phomai TokGangJeong + 3 Phomai Viên (300 phần/5 chi nhánh/ngày)
+ Voucher HANURI50 giảm 50k cho đơn 150k
- Timeline: 08/07-10/07
- Location: HCM</t>
    </r>
  </si>
  <si>
    <r>
      <rPr>
        <b/>
        <sz val="10"/>
        <color theme="1"/>
        <rFont val="Calibri"/>
      </rPr>
      <t xml:space="preserve">1 Combo9:
</t>
    </r>
    <r>
      <rPr>
        <sz val="10"/>
        <color theme="1"/>
        <rFont val="Calibri"/>
      </rPr>
      <t>Hometop banner(10-12): 08/07-10/07
Search Placeholder(17h-19h): 08/07, 09/07</t>
    </r>
  </si>
  <si>
    <t>https://drive.google.com/drive/u/0/folders/1_0GjGobNjPgpVLo67-JM6-9xn9n6iode</t>
  </si>
  <si>
    <r>
      <rPr>
        <sz val="10"/>
        <color theme="1"/>
        <rFont val="Calibri"/>
      </rPr>
      <t xml:space="preserve">- Key message: </t>
    </r>
    <r>
      <rPr>
        <b/>
        <sz val="10"/>
        <color theme="1"/>
        <rFont val="Calibri"/>
      </rPr>
      <t xml:space="preserve">Rau Má Mix Mua 1 tặng 1 </t>
    </r>
    <r>
      <rPr>
        <sz val="10"/>
        <color theme="1"/>
        <rFont val="Calibri"/>
      </rPr>
      <t xml:space="preserve">
- Scheme: Rau Má Mix Mua 1 tặng 1 
- Timeline: 08/07 - 11/07; 21/07 - 25/07
- Location: TP.HCM</t>
    </r>
  </si>
  <si>
    <t>08/07 - 11/07
21/07 - 25/07</t>
  </si>
  <si>
    <t>https://drive.google.com/drive/folders/1r-PTkF3TFOLOPzCUP9cONW8wiVk6pqXr</t>
  </si>
  <si>
    <r>
      <rPr>
        <sz val="10"/>
        <rFont val="Calibri"/>
      </rPr>
      <t xml:space="preserve">- BackGround: Thể hiện concept, mã màu như </t>
    </r>
    <r>
      <rPr>
        <u/>
        <sz val="10"/>
        <color rgb="FF1155CC"/>
        <rFont val="Calibri"/>
      </rPr>
      <t>hình demo</t>
    </r>
  </si>
  <si>
    <t xml:space="preserve">- Pick 3 Món: Trà Lài Vải Lục Ngạn, Combo 1, Nước ép Dưa Hấu Tươi
</t>
  </si>
  <si>
    <t>- Thể hiện rõ màu sắc của brand</t>
  </si>
  <si>
    <r>
      <rPr>
        <b/>
        <sz val="10"/>
        <color theme="1"/>
        <rFont val="Calibri"/>
      </rPr>
      <t xml:space="preserve">2 Win1:
</t>
    </r>
    <r>
      <rPr>
        <sz val="10"/>
        <color theme="1"/>
        <rFont val="Calibri"/>
      </rPr>
      <t>Search Placeholder(14h-17h): 08/07, 09/07; 21/07, 22/07; 
Hometop banner(7-9): 10/07, 11/07; 23/07, 24/07
Static  banner(1-3): 08/07; 11/07; 21/07, 25/07
Floating(13h-16h): 09/07; 22/07
Pop up(13h-16h): 10/07; 23/07</t>
    </r>
  </si>
  <si>
    <r>
      <rPr>
        <sz val="10"/>
        <rFont val="Calibri"/>
      </rPr>
      <t xml:space="preserve">Deadline 26/6
</t>
    </r>
    <r>
      <rPr>
        <u/>
        <sz val="10"/>
        <color rgb="FF1155CC"/>
        <rFont val="Calibri"/>
      </rPr>
      <t>https://drive.google.com/drive/u/0/folders/1uhp-v_bpMQa0waHvk7YsyuspjcdBw70m</t>
    </r>
    <r>
      <rPr>
        <sz val="10"/>
        <rFont val="Calibri"/>
      </rPr>
      <t xml:space="preserve"> </t>
    </r>
  </si>
  <si>
    <r>
      <rPr>
        <sz val="10"/>
        <color theme="1"/>
        <rFont val="Calibri"/>
      </rPr>
      <t>- Key message:</t>
    </r>
    <r>
      <rPr>
        <b/>
        <sz val="10"/>
        <color theme="1"/>
        <rFont val="Calibri"/>
      </rPr>
      <t xml:space="preserve"> Trà Sữa ÔLong Châu Mua 1 tặng 1 + Voucher 40k</t>
    </r>
    <r>
      <rPr>
        <sz val="10"/>
        <color theme="1"/>
        <rFont val="Calibri"/>
      </rPr>
      <t xml:space="preserve">
- Scheme: 
MUA "Trà sữa Ôlong Khoai Môn Tươi (L)" TẶNG "Trà Ôlong lài Sữa Đà Lạt (M)"        
MUA "Trà Ôlong Xoài Nhiệt Đới (L)" TẶNG "Trà Ôlong lài Sữa Đà Lạt (M)"        
MUA "Trà Sữa Full Trân Châu (3 loại Trân Châu) (L)" TẶNG "Trà Ôlong lài Sữa Đà Lạt (M)"
+ Code: Nhập code SIEUTIEC40 giảm 40k cho đơn từ 100k
- Timeline: 08/07 - 11/07
- Location: TP.HCM</t>
    </r>
  </si>
  <si>
    <t>08/07 - 11/07</t>
  </si>
  <si>
    <t>https://drive.google.com/drive/folders/1JMQqed7fnF26w8WtrRsNq_GWM0zyre2T</t>
  </si>
  <si>
    <r>
      <rPr>
        <sz val="10"/>
        <rFont val="Calibri"/>
      </rPr>
      <t xml:space="preserve">- BackGround: Thể hiện concept, mã màu như </t>
    </r>
    <r>
      <rPr>
        <u/>
        <sz val="10"/>
        <color rgb="FF1155CC"/>
        <rFont val="Calibri"/>
      </rPr>
      <t>hình demo</t>
    </r>
  </si>
  <si>
    <t xml:space="preserve">- Pick 3 món: Trà Sữa Full Trân Châu (3 loại Trân Châu), Trà sữa Ôlong Khoai Môn Tươi, Trà Ôlong Atiso Đỏ Xí Muội </t>
  </si>
  <si>
    <r>
      <rPr>
        <b/>
        <sz val="10"/>
        <color theme="1"/>
        <rFont val="Calibri"/>
      </rPr>
      <t xml:space="preserve">1 Win1:
</t>
    </r>
    <r>
      <rPr>
        <sz val="10"/>
        <color theme="1"/>
        <rFont val="Calibri"/>
      </rPr>
      <t>Search Placeholder(12h-14h): 08/07, 09/07
Hometop banner(7-9): 10/07, 11/07
Static  banner(1-3): 08/07, 09/07
Floating(13h-16h): 10/07
Pop up(13h-16h): 11/07</t>
    </r>
  </si>
  <si>
    <t>https://drive.google.com/drive/folders/1qxzTTTETxlpMkjqQ48I2tAoyrOn1gUgN</t>
  </si>
  <si>
    <r>
      <rPr>
        <sz val="10"/>
        <color theme="1"/>
        <rFont val="Calibri"/>
      </rPr>
      <t xml:space="preserve">- Key message: </t>
    </r>
    <r>
      <rPr>
        <b/>
        <sz val="10"/>
        <color theme="1"/>
        <rFont val="Calibri"/>
      </rPr>
      <t>LaBoong khao trà sữa chỉ 0Đ</t>
    </r>
    <r>
      <rPr>
        <sz val="10"/>
        <color theme="1"/>
        <rFont val="Calibri"/>
      </rPr>
      <t xml:space="preserve">
- Scheme: PS SKUs về 20K.
+ Voucher: LABOONG20 - Code giảm 20K MBS 20K.
- Location : HN
- Timeline: 25/07 - 27/07, 29/07 - 31/07</t>
    </r>
  </si>
  <si>
    <t>25/07 - 27/07, 29/07 - 31/07</t>
  </si>
  <si>
    <t>https://docs.google.com/spreadsheets/d/12SOThLnUzQ118JhTsOaqvhyCDKYhfrhGQby4BibqtLg/edit?gid=455722736#gid=455722736&amp;range=A1</t>
  </si>
  <si>
    <r>
      <rPr>
        <b/>
        <sz val="10"/>
        <color theme="1"/>
        <rFont val="Calibri"/>
      </rPr>
      <t xml:space="preserve">1 Win 1:
</t>
    </r>
    <r>
      <rPr>
        <sz val="10"/>
        <color theme="1"/>
        <rFont val="Calibri"/>
      </rPr>
      <t>Search Placeholder(14h-17h): 30/07, 31/07
Hometop banner(7-9): 26/07, 27/07
Static banner(1-3): 25/07, 29/07
Floating(13h-16h): 30/07
Popup(13h-16h): 31/07</t>
    </r>
  </si>
  <si>
    <t>https://drive.google.com/drive/folders/1Tkn4iZmB-gX-mbcbSwvtBvt9Sq62GEg6?usp=sharing</t>
  </si>
  <si>
    <t>w1-laboong</t>
  </si>
  <si>
    <t>BAU Hibi</t>
  </si>
  <si>
    <t>Key mess: KATINAT khao deal thanh mát
Giảm 30% + voucher 50k
Scheme: Hibi sơ-ri size L giảm 30% (69k =&gt; 48k)
Voucher:
KATINAT25K giảm 25k mbs 100k
KATINAT40K giảm 40k mbs 150k
KATINAT50A giảm 50k mbs 220k
Location: NW
Timeline: 1-3, 9-11, 16-18, 21-22, 25, 29-31/7</t>
  </si>
  <si>
    <t>1-3, 9-11, 16-18, 21-22, 25-26, 29-30/7</t>
  </si>
  <si>
    <t>Story IG SPF: 01/07
Bottom banner: 02/07, 17/07
SPH (12h-14h): 03/07
Flash sale banner: 09/07, 22/07
SPF Page: 10/07
HTC (18h-24h): 11/07, 18/07
Hometop banner (13h-24h): 16/07
Static banner: 21/07
Hometop banner (16h-24h): 25/07
Floating (13h-16h): 29/07
Hometop banner: 30/07
Pop-up (6h-10h): 31/07</t>
  </si>
  <si>
    <t>Story IG SPF: 01/07
Bottom banner: 17/07
SPH (12h-14h): 03/07
Flash sale banner: 09/07, 22/07
SPF Page: 10/07
HTC (18h-24h): 11/07, 18/07
Hometop banner (13h-24h): 16/07
Static banner: 21/07
Hometop banner (16h-24h): 25/07
Floating (13h-16h): 29/07
Hometop banner: 30/07
Pop-up (6h-10h): 31/07</t>
  </si>
  <si>
    <t>https://drive.google.com/drive/u/0/folders/1s44QzL2_q-_iy_M7jtdFz93ET_fSar7n</t>
  </si>
  <si>
    <t>jb--katinat-50</t>
  </si>
  <si>
    <t>Mon</t>
  </si>
  <si>
    <t>Key message: 
Thứ 2 Bừng Vị
Mua 1 Tặng 1 + Freeship
Scheme: Mua 1 Tặng 1 món Dolce Espresso (Combo 2 Dolce Espresso, giá gốc 144k --&gt; 72k)
Voucher: STARBUCKS50K giảm 17% cap 50k
STARBUCKST2 freeship 18k đơn từ 70k.
Location: NW
Timeline:  thứ hai hàng tuần</t>
  </si>
  <si>
    <t>7,14,21,28/7</t>
  </si>
  <si>
    <t>HTC (0h-8h): 14/07
Pop-up (6h-10h): 14/07
Hometop banner: 21/07
SPH (5h-10h): 28/07
Flash sale banner: 28/07</t>
  </si>
  <si>
    <t>HTC (0h-8h): 14/07
Floating (6h-10h): 14/07
Hometop banner: 21/07
SPH (5h-10h): 28/07
Flash sale banner: 28/07</t>
  </si>
  <si>
    <t>https://drive.google.com/drive/u/0/folders/19U_ZhM-gf36JZW8DSMNKSsWdpj9BygdQ</t>
  </si>
  <si>
    <t>sj-mon-starbucks</t>
  </si>
  <si>
    <t>Fri</t>
  </si>
  <si>
    <r>
      <rPr>
        <sz val="10"/>
        <color theme="1"/>
        <rFont val="Calibri"/>
      </rPr>
      <t xml:space="preserve">Key message: Thứ 6 khao deal độc quyền: Trà Bưởi giảm 30%
Scheme:  Giảm 30% Hot/ Iced Black Tea with Ruby Grapefruit giá gốc </t>
    </r>
    <r>
      <rPr>
        <sz val="10"/>
        <color rgb="FF0000FF"/>
        <rFont val="Calibri"/>
      </rPr>
      <t>97k --&gt; 67,9k</t>
    </r>
    <r>
      <rPr>
        <sz val="10"/>
        <color theme="1"/>
        <rFont val="Calibri"/>
      </rPr>
      <t xml:space="preserve">
Location: NW
Timeline:  thứ 6 hàng tuần</t>
    </r>
  </si>
  <si>
    <t>4,11,18,25/7</t>
  </si>
  <si>
    <t>Flash sale banner: 04/07, 11/04
SPF Page: 04/07
Floating (6h-10h): 18/07
Flash sale banner: 25/07</t>
  </si>
  <si>
    <r>
      <rPr>
        <sz val="10"/>
        <rFont val="Calibri"/>
      </rPr>
      <t xml:space="preserve">     </t>
    </r>
    <r>
      <rPr>
        <u/>
        <sz val="10"/>
        <color rgb="FF1155CC"/>
        <rFont val="Calibri"/>
      </rPr>
      <t>https://drive.google.com/drive/u/0/folders/1YAPWeSrw_EXrf9KdvAKl1PMOdWDg5I4r</t>
    </r>
  </si>
  <si>
    <t>sj-fri-starbucks</t>
  </si>
  <si>
    <t>Indi 15-17.7</t>
  </si>
  <si>
    <t>Key message: DEAL NGON ĐỈNH, HÈ TƯƠI XINH
Giảm 30% + freeship
Scheme: 30% Off - SPF Exclusive
Iced Lychee Rose Hibiscus Tea Lemonade
Iced Shaken Hibiscus Tea with Pomegranate Peals
Iced Strawberry Green Tea Lemonade
Iced Hibiscus Tea Lemonade
Voucher:
STARBUCKST2 giảm 18k phí ship mbs 60k
STARBUCKSVIP40 giảm 40k mbs 150k
STARBUCKSVIP50 giảm 50k mbs 200k
Location: NW</t>
  </si>
  <si>
    <t>15/07 - 17/07</t>
  </si>
  <si>
    <t>HTC (0h-8h): 15/07
Bottom banner: 15/07
Hometop banner (0h-13h): 16/07
Flash sale banner: 17/07</t>
  </si>
  <si>
    <t>https://drive.google.com/drive/u/0/folders/1eIglDbqspT8HD-qdG9Tctd1YuG0zI4yT</t>
  </si>
  <si>
    <t>sj-starbucks-freeship</t>
  </si>
  <si>
    <t>WC_Wed</t>
  </si>
  <si>
    <t>Keymess: Thứ 4 Mời Deal Xịn
Combo chỉ 39k + voucher 50%
Scheme: Combo 1 Bánh + 1 Nước chỉ 39k
- Combo sáng: Cà phê sữa đá + bánh mì que
- Combo chiều: Trà sữa Oolong nướng B'lao + mochi kem
Nhập mã TCHFS giảm 14k phí ship
Nhập mã TCHGIAM50 giảm 50% cap 33k
Location: NW
Timeline: Thứ 4 hàng tuần</t>
  </si>
  <si>
    <t>2,16, 30/7</t>
  </si>
  <si>
    <t>https://drive.google.com/drive/u/0/folders/1JRXz6hGLZIAbz2HK4WN6PhyEDgtXgMaj</t>
  </si>
  <si>
    <t>vibe năng động, hustle</t>
  </si>
  <si>
    <r>
      <rPr>
        <sz val="10"/>
        <rFont val="Calibri"/>
      </rPr>
      <t xml:space="preserve">- Cà phê sữa đá: </t>
    </r>
    <r>
      <rPr>
        <u/>
        <sz val="10"/>
        <color rgb="FF1155CC"/>
        <rFont val="Calibri"/>
      </rPr>
      <t>https://drive.google.com/file/d/14N-CxavpWO6b2if4ZHZXETnQVd159mDp/view?usp=drive_link</t>
    </r>
    <r>
      <rPr>
        <sz val="10"/>
        <color rgb="FF000000"/>
        <rFont val="Calibri"/>
      </rPr>
      <t xml:space="preserve">
</t>
    </r>
    <r>
      <rPr>
        <sz val="10"/>
        <rFont val="Calibri"/>
      </rPr>
      <t xml:space="preserve">- Trà sữa nướng: </t>
    </r>
    <r>
      <rPr>
        <u/>
        <sz val="10"/>
        <color rgb="FF1155CC"/>
        <rFont val="Calibri"/>
      </rPr>
      <t>https://drive.google.com/file/d/1AhJ0oXrjLfCYj-CXqpzfXsmYqoFJSi8r/view?usp=sharing</t>
    </r>
    <r>
      <rPr>
        <sz val="10"/>
        <color rgb="FF000000"/>
        <rFont val="Calibri"/>
      </rPr>
      <t xml:space="preserve">
-</t>
    </r>
    <r>
      <rPr>
        <sz val="10"/>
        <rFont val="Calibri"/>
      </rPr>
      <t xml:space="preserve"> Bánh mì que: </t>
    </r>
    <r>
      <rPr>
        <u/>
        <sz val="10"/>
        <color rgb="FF1155CC"/>
        <rFont val="Calibri"/>
      </rPr>
      <t>https://drive.google.com/file/d/1ZgNHb-As1HLDCFput63WKl3oNDoFBu0_/view?usp=drive_link</t>
    </r>
  </si>
  <si>
    <t>Floating (13h-16h): 30/07
SPH (12h-14h): 02/07
Bottom banner: 02/07
HTC (0h-8h): 16/07
Hometop banner: 16/07</t>
  </si>
  <si>
    <t>Pop-up (13h-16h): 30/07
SPH (12h-14h): 02/07
Bottom banner: 02/07
HTC (0h-8h): 16/07
Hometop banner: 16/07</t>
  </si>
  <si>
    <t>Pop-up (13h-16h): 30/07
SPH (5h-10h): 02/07
Bottom banner: 02/07
HTC (0h-8h): 16/07
Hometop banner: 16/07</t>
  </si>
  <si>
    <r>
      <rPr>
        <sz val="10"/>
        <rFont val="Calibri"/>
      </rPr>
      <t xml:space="preserve">2/7 dùng banner cũ: </t>
    </r>
    <r>
      <rPr>
        <u/>
        <sz val="10"/>
        <color rgb="FF1155CC"/>
        <rFont val="Calibri"/>
      </rPr>
      <t>https://drive.google.com/drive/u/0/folders/1vPXeqkFGalnmEPd_b70hinbR_dJSi-ip</t>
    </r>
    <r>
      <rPr>
        <sz val="10"/>
        <rFont val="Calibri"/>
      </rPr>
      <t xml:space="preserve">
từ 16/7 dùng:
30/6 </t>
    </r>
    <r>
      <rPr>
        <u/>
        <sz val="10"/>
        <color rgb="FF1155CC"/>
        <rFont val="Calibri"/>
      </rPr>
      <t>https://drive.google.com/drive/u/0/folders/1rLi7E3TF4gw9mPsBOpt9aX2UPC3SPCxe</t>
    </r>
  </si>
  <si>
    <t>sj-wed-tch</t>
  </si>
  <si>
    <r>
      <rPr>
        <u/>
        <sz val="10"/>
        <color rgb="FF1155CC"/>
        <rFont val="Arial"/>
      </rPr>
      <t>Folder - Google Drive</t>
    </r>
  </si>
  <si>
    <t>sj-1d-highlands</t>
  </si>
  <si>
    <t>Key Mess: Starbucks Giảm 50K
Voucher: STARBUCKS50K giảm 17% cap 50k mbs 100k
STARBUCKS60K giảm 60k mbs 360k
Timeline: 21/07 - 25/07, 28/07 - 31/07</t>
  </si>
  <si>
    <t>21/07 - 25/07, 28/07 - 31/07</t>
  </si>
  <si>
    <r>
      <rPr>
        <sz val="10"/>
        <rFont val="Calibri"/>
      </rPr>
      <t xml:space="preserve">SPH: </t>
    </r>
    <r>
      <rPr>
        <u/>
        <sz val="10"/>
        <color rgb="FF1155CC"/>
        <rFont val="Calibri"/>
      </rPr>
      <t>https://drive.google.com/file/d/1tABMEfYO184OR2ECPaq_TwxfRNOpNi4h/view?usp=drive_link</t>
    </r>
    <r>
      <rPr>
        <sz val="10"/>
        <rFont val="Calibri"/>
      </rPr>
      <t xml:space="preserve">
Logo: </t>
    </r>
    <r>
      <rPr>
        <u/>
        <sz val="10"/>
        <color rgb="FF1155CC"/>
        <rFont val="Calibri"/>
      </rPr>
      <t xml:space="preserve">https://drive.google.com/file/d/1XmOhGu4q2p_kXC045houOcFwqCCt6JNm/view?usp=drive_link
</t>
    </r>
    <r>
      <rPr>
        <sz val="10"/>
        <rFont val="Calibri"/>
      </rPr>
      <t xml:space="preserve">Floating: </t>
    </r>
    <r>
      <rPr>
        <u/>
        <sz val="10"/>
        <color rgb="FF1155CC"/>
        <rFont val="Calibri"/>
      </rPr>
      <t>https://drive.google.com/file/d/1Qg5ZkSM5RJXgJy6xztQgAY1stqF5H1Sx/view?usp=drive_link</t>
    </r>
  </si>
  <si>
    <t>WC_Fri</t>
  </si>
  <si>
    <t>Keymess: Nhà Khao Cuối Tuần
Combo chỉ 39k + voucher 50%
Scheme: Combo 1 Bánh + 1 Nước chỉ 39k
- Combo sáng: Cà phê sữa đá + bánh mì que
- Combo chiều: Trà sữa Oolong nướng B'lao + mochi kem
Nhập mã TCHFS giảm 14k phí ship
Nhập mã TCHGIAM50 giảm 50% cap 33k
Location: NW
Timeline: Thứ 6 hàng tuần</t>
  </si>
  <si>
    <t>4, 11, 18, 25/7</t>
  </si>
  <si>
    <t>vibe ấm cúng, dễ chịu, chill chill</t>
  </si>
  <si>
    <r>
      <rPr>
        <sz val="10"/>
        <rFont val="Calibri"/>
      </rPr>
      <t xml:space="preserve">- Cà phê sữa đá: </t>
    </r>
    <r>
      <rPr>
        <u/>
        <sz val="10"/>
        <color rgb="FF1155CC"/>
        <rFont val="Calibri"/>
      </rPr>
      <t>https://drive.google.com/file/d/14N-CxavpWO6b2if4ZHZXETnQVd159mDp/view?usp=drive_link</t>
    </r>
    <r>
      <rPr>
        <sz val="10"/>
        <color rgb="FF000000"/>
        <rFont val="Calibri"/>
      </rPr>
      <t xml:space="preserve">
</t>
    </r>
    <r>
      <rPr>
        <sz val="10"/>
        <rFont val="Calibri"/>
      </rPr>
      <t xml:space="preserve">- Trà sữa nướng: </t>
    </r>
    <r>
      <rPr>
        <u/>
        <sz val="10"/>
        <color rgb="FF1155CC"/>
        <rFont val="Calibri"/>
      </rPr>
      <t>https://drive.google.com/file/d/1AhJ0oXrjLfCYj-CXqpzfXsmYqoFJSi8r/view?usp=sharing</t>
    </r>
    <r>
      <rPr>
        <sz val="10"/>
        <color rgb="FF000000"/>
        <rFont val="Calibri"/>
      </rPr>
      <t xml:space="preserve">
-</t>
    </r>
    <r>
      <rPr>
        <sz val="10"/>
        <rFont val="Calibri"/>
      </rPr>
      <t xml:space="preserve"> Bánh mì que: </t>
    </r>
    <r>
      <rPr>
        <u/>
        <sz val="10"/>
        <color rgb="FF1155CC"/>
        <rFont val="Calibri"/>
      </rPr>
      <t>https://drive.google.com/file/d/1ZgNHb-As1HLDCFput63WKl3oNDoFBu0_/view?usp=drive_link</t>
    </r>
  </si>
  <si>
    <t>HTC (8h-16h): 25/07
HTC (8h-16h): 04/07
Floating WL (6h-10h): 04/07
Floating (13h-16h): 18/07
Bottom banner: 11/07
Flash sale banner: 11/07</t>
  </si>
  <si>
    <t>Hometop banner: 25/07
HTC (8h-16h): 04/07
Floating WL (6h-10h): 04/07
Floating (13h-16h): 18/07
Bottom banner: 11/07
Flash sale banner: 11/07</t>
  </si>
  <si>
    <r>
      <rPr>
        <sz val="10"/>
        <rFont val="Calibri"/>
      </rPr>
      <t xml:space="preserve">30/6  </t>
    </r>
    <r>
      <rPr>
        <u/>
        <sz val="10"/>
        <color rgb="FF1155CC"/>
        <rFont val="Calibri"/>
      </rPr>
      <t>https://drive.google.com/drive/u/0/folders/1LMLN-XiGYruEWd99Ono0KxknlhN_3Hjw</t>
    </r>
  </si>
  <si>
    <t>sj-tch-fri</t>
  </si>
  <si>
    <t>NSO HN 18/7</t>
  </si>
  <si>
    <t>Mừng cửa hàng mới
Cheese khao Mua 1 Tặng 1
[Mua]
Trà sữa Lài L65
Trà Sữa Nguyên Lá L65
Trà Cam Quýt L75
[Tặng]
TRÀ SỮA BƠ M65
Matcha Latte M59
Opera Bạc Xỉu M62
Giá gốc: 124,000đ -&gt; 65,000đ
Voucher
KHAOHOMIES20K giảm 20k mbs 65k
KHAOHOMIES40K giảm 25% cap 40k
Location: Hà Nội</t>
  </si>
  <si>
    <t>1253674, 1151965</t>
  </si>
  <si>
    <t xml:space="preserve">SPH (12h-14h): 18/07
HTC #2nd scroll (8h-16h): 18/07
Bottom banner: 18/07
Story IG SPF: 18/07
</t>
  </si>
  <si>
    <t>jb-1t1-cheese</t>
  </si>
  <si>
    <t>B2G1 29-31.7</t>
  </si>
  <si>
    <t>Combo MUA 2 TẶNG 1
Ly 1 : 
_ Trà sữa Nguyên Lá L65
_  Marble Bạc Xỉu L72
- PLUM ON TOP L69
Ly 2 : 
_ Trà sữa Lài L65
_ Trà Nguyên Lá Đặc Biệt L69
_ Trà sữa Bơ L69
_ Trà Cam Quýt L75
Ly 3:
_ Matcha Latte M59 (Lưu ý upsize L + 10k)
Voucher
CHEESE50A giảm 18% cap 50k
CHEESE35 giảm 35k mbs 200k
CHEESE50 giảm 50k mbs 280k
Location: NW</t>
  </si>
  <si>
    <t>SPH (12h-14h): 31/07
HTC #2nd scroll (8h-16h): 30/07
Flash sale banner: 29/07</t>
  </si>
  <si>
    <t>https://drive.google.com/drive/folders/1ly5zU_Pg60Az1RY6yNT3bf0EE3RhjUQI</t>
  </si>
  <si>
    <t>jb-cheese-b2g1</t>
  </si>
  <si>
    <r>
      <rPr>
        <sz val="10"/>
        <color theme="1"/>
        <rFont val="Calibri"/>
      </rPr>
      <t xml:space="preserve">- Key Message: </t>
    </r>
    <r>
      <rPr>
        <b/>
        <sz val="10"/>
        <color theme="1"/>
        <rFont val="Calibri"/>
      </rPr>
      <t>Quà Tặng Độc Quyền Tặng Ly Đổi Màu + Voucher 50.000 đồng</t>
    </r>
    <r>
      <rPr>
        <sz val="10"/>
        <color theme="1"/>
        <rFont val="Calibri"/>
      </rPr>
      <t xml:space="preserve">
- Scheme:
Mua Đơn Hàng 169k tặng 1 ly đổi màu #IAMHERE
Trà sữa thái đỏ 1Đ
Cà Phê AMZ Sữa Đá 1Đ
Bạc Xỉu Đá 1Đ
MBS 99k
SPFAMAZON50 Giảm 50k cho đơn 110k
- Location: HCM
- Timeline: 16/07 - 18/07</t>
    </r>
  </si>
  <si>
    <r>
      <rPr>
        <b/>
        <sz val="10"/>
        <color theme="1"/>
        <rFont val="Calibri"/>
      </rPr>
      <t xml:space="preserve">1 Combo2:
</t>
    </r>
    <r>
      <rPr>
        <sz val="10"/>
        <color theme="1"/>
        <rFont val="Calibri"/>
      </rPr>
      <t>Static Banner(4): 16/07 - 18/07
Popup(13h-16h): 17/07</t>
    </r>
  </si>
  <si>
    <t>https://drive.google.com/drive/folders/146KS6Y973hr3oDogmHXTdfDZLLJKXzw4</t>
  </si>
  <si>
    <r>
      <rPr>
        <b/>
        <sz val="10"/>
        <color theme="1"/>
        <rFont val="Calibri"/>
      </rPr>
      <t xml:space="preserve">- Timeline: 08/07-10/07
</t>
    </r>
    <r>
      <rPr>
        <sz val="10"/>
        <color theme="1"/>
        <rFont val="Calibri"/>
      </rPr>
      <t xml:space="preserve">- Key Message: </t>
    </r>
    <r>
      <rPr>
        <b/>
        <sz val="10"/>
        <color theme="1"/>
        <rFont val="Calibri"/>
      </rPr>
      <t>Giải nhiệt mùa hè khao món 1Đ + voucher 50k</t>
    </r>
    <r>
      <rPr>
        <sz val="10"/>
        <color theme="1"/>
        <rFont val="Calibri"/>
      </rPr>
      <t xml:space="preserve">
- Scheme:
Trà sữa thái đỏ 1Đ
Cà Phê AMZ Sữa Đá 1Đ
</t>
    </r>
    <r>
      <rPr>
        <sz val="10"/>
        <color rgb="FFFF0000"/>
        <rFont val="Calibri"/>
      </rPr>
      <t xml:space="preserve">Bạc Xỉu Đá 1Đ
</t>
    </r>
    <r>
      <rPr>
        <sz val="10"/>
        <color theme="1"/>
        <rFont val="Calibri"/>
      </rPr>
      <t xml:space="preserve">MBS 99k
SPFAMAZON50 Giảm 50k cho đơn 110k
- Location: HCM
</t>
    </r>
    <r>
      <rPr>
        <b/>
        <sz val="10"/>
        <color rgb="FFFF0000"/>
        <rFont val="Calibri"/>
      </rPr>
      <t xml:space="preserve">- Timeline: 29/07-31/07
</t>
    </r>
    <r>
      <rPr>
        <sz val="10"/>
        <color theme="1"/>
        <rFont val="Calibri"/>
      </rPr>
      <t xml:space="preserve">- Key Message: </t>
    </r>
    <r>
      <rPr>
        <b/>
        <sz val="10"/>
        <color theme="1"/>
        <rFont val="Calibri"/>
      </rPr>
      <t>Quà Tặng Độc Quyền Tặng Ly Đổi Màu + Voucher 50.000 đồng</t>
    </r>
    <r>
      <rPr>
        <sz val="10"/>
        <color theme="1"/>
        <rFont val="Calibri"/>
      </rPr>
      <t xml:space="preserve">
- Scheme:
Mua Đơn Hàng 169k tặng 1 ly đổi màu #IAMHERE
Trà sữa thái đỏ 1Đ
Cà Phê AMZ Sữa Đá 1Đ
Bạc Xỉu Đá 1Đ
MBS 99k
SPFAMAZON50 Giảm 50k cho đơn 110k
- Location: HCM</t>
    </r>
  </si>
  <si>
    <t>08/07-10/07; 
29/07-31/07</t>
  </si>
  <si>
    <r>
      <rPr>
        <b/>
        <sz val="10"/>
        <color theme="1"/>
        <rFont val="Calibri"/>
      </rPr>
      <t xml:space="preserve">2 Combo3:
</t>
    </r>
    <r>
      <rPr>
        <sz val="10"/>
        <color theme="1"/>
        <rFont val="Calibri"/>
      </rPr>
      <t>Static Banner(6): 08/07-10/07; 29/07-31/07
Popup(13h-16h): 09/07; 31/07</t>
    </r>
  </si>
  <si>
    <r>
      <rPr>
        <b/>
        <u/>
        <sz val="10"/>
        <color rgb="FF000000"/>
        <rFont val="Calibri"/>
      </rPr>
      <t xml:space="preserve">- Timeline: 08/07-10/07: 
</t>
    </r>
    <r>
      <rPr>
        <u/>
        <sz val="10"/>
        <color rgb="FF1155CC"/>
        <rFont val="Calibri"/>
      </rPr>
      <t>https://drive.google.com/drive/folders/1FVxJxYxombTEZFZ9K9F5DBB4zaQXjhpU</t>
    </r>
    <r>
      <rPr>
        <sz val="10"/>
        <rFont val="Calibri"/>
      </rPr>
      <t xml:space="preserve"> 
</t>
    </r>
    <r>
      <rPr>
        <b/>
        <sz val="10"/>
        <rFont val="Calibri"/>
      </rPr>
      <t xml:space="preserve">- Timeline: 29/07-31/07:
</t>
    </r>
    <r>
      <rPr>
        <u/>
        <sz val="10"/>
        <color rgb="FF1155CC"/>
        <rFont val="Calibri"/>
      </rPr>
      <t>https://drive.google.com/drive/folders/146KS6Y973hr3oDogmHXTdfDZLLJKXzw4</t>
    </r>
    <r>
      <rPr>
        <sz val="10"/>
        <rFont val="Calibri"/>
      </rPr>
      <t xml:space="preserve"> </t>
    </r>
  </si>
  <si>
    <t>Combo 179k_Jun</t>
  </si>
  <si>
    <t>Key mess: Phúc Long Mời Deal chill hè
Combo 179k + Voucher 100K
Scheme: Phúc Long khao combo trà sữa 4 ly 179k
Nhập code: WDPLFS30 - 30k mbs 179k
BAUPHUCLONG - 7% cap 100k
Location: NW
Timeline: 19-30/6</t>
  </si>
  <si>
    <t>https://drive.google.com/drive/u/0/folders/1HOw1n3wuBn_5kpDE_QPP1zxhHsBi82LD</t>
  </si>
  <si>
    <t>sj-phuclong-deal</t>
  </si>
  <si>
    <r>
      <rPr>
        <sz val="10"/>
        <color theme="1"/>
        <rFont val="Calibri"/>
      </rPr>
      <t>- Key Message:</t>
    </r>
    <r>
      <rPr>
        <b/>
        <sz val="10"/>
        <color theme="1"/>
        <rFont val="Calibri"/>
      </rPr>
      <t xml:space="preserve"> Gà Nướng Ò Ó O MỜI BẠN 
GIẢM 50% + VOUCHER 99K</t>
    </r>
    <r>
      <rPr>
        <sz val="10"/>
        <color theme="1"/>
        <rFont val="Calibri"/>
      </rPr>
      <t xml:space="preserve">
- Scheme: 
+ Món: Combo Gà Nướng Nửa Con Nhiều Vị + 1 bánh mì giảm 50%
Note: ràng 1 phần/bill
+ Nhập code SIEUTIEC99 giảm 99K MBS 250K
+ Nhập code GANUONG40 giảm 40K MBS 119K
- Location: HCM
- Timeline: 08/07-12/07</t>
    </r>
  </si>
  <si>
    <t>08/07-12/07</t>
  </si>
  <si>
    <r>
      <rPr>
        <b/>
        <sz val="10"/>
        <color theme="1"/>
        <rFont val="Calibri"/>
      </rPr>
      <t xml:space="preserve">1 Win4:
</t>
    </r>
    <r>
      <rPr>
        <sz val="10"/>
        <color theme="1"/>
        <rFont val="Calibri"/>
      </rPr>
      <t>Hometop banner(10-12): 11/07, 12/07
Static banner(4): 08/07, 09/07
Search Placeholder(10h-12h): 08/07
Search Placeholder(17h-19h): 10/07</t>
    </r>
  </si>
  <si>
    <t>https://drive.google.com/drive/folders/1WeqimmkiuNFc_4QPOh929SGTMVL2UEEn</t>
  </si>
  <si>
    <t>w4-ga-o-o-o</t>
  </si>
  <si>
    <r>
      <rPr>
        <sz val="10"/>
        <color theme="1"/>
        <rFont val="Calibri"/>
      </rPr>
      <t xml:space="preserve">- Key Message: </t>
    </r>
    <r>
      <rPr>
        <b/>
        <sz val="10"/>
        <color theme="1"/>
        <rFont val="Calibri"/>
      </rPr>
      <t>THÈM CƠM TẤM, ĐẶT BA LỘC
GIẢM 50% + VOUCHER 99K</t>
    </r>
    <r>
      <rPr>
        <sz val="10"/>
        <color theme="1"/>
        <rFont val="Calibri"/>
      </rPr>
      <t xml:space="preserve">
- Scheme: 
+ Món: Cơm tấm Sườn cốt lết nướng giảm 50%
Note: ràng 1 phần/bill
+ Nhập code SIEUTIEC99 giảm 99K MBS 250K
+ Nhập code BALOC20 giảm 20K MBS 39K
- Location: HCM
- Timeline: 21/07-23/07</t>
    </r>
  </si>
  <si>
    <t>21/07-23/07</t>
  </si>
  <si>
    <r>
      <rPr>
        <b/>
        <sz val="10"/>
        <color theme="1"/>
        <rFont val="Calibri"/>
      </rPr>
      <t xml:space="preserve">1 Combo9:
</t>
    </r>
    <r>
      <rPr>
        <sz val="10"/>
        <color theme="1"/>
        <rFont val="Calibri"/>
      </rPr>
      <t>Hometop banner(10-12): 21/07-23/07
Search Placeholder(10h-12h): 21/07
Search Placeholder(17h-19h): 22/07</t>
    </r>
  </si>
  <si>
    <t>https://drive.google.com/drive/folders/1RQWe41HJnTHVyMgkJyBPHAX9oS8OX3mY</t>
  </si>
  <si>
    <r>
      <rPr>
        <sz val="10"/>
        <color theme="1"/>
        <rFont val="Calibri"/>
      </rPr>
      <t>- Key Message:</t>
    </r>
    <r>
      <rPr>
        <b/>
        <sz val="10"/>
        <color theme="1"/>
        <rFont val="Calibri"/>
      </rPr>
      <t xml:space="preserve"> GIẢI NHIỆT CÙNG ĐẬU MÁ MIX 
MÓN 1K + VOUCHER 99K</t>
    </r>
    <r>
      <rPr>
        <sz val="10"/>
        <color theme="1"/>
        <rFont val="Calibri"/>
      </rPr>
      <t xml:space="preserve">
- Scheme: 
+ Món: Đậu Má Mix Đậu Xanh Sữa Dừa (M) (1K)
Note: ràng 1 phần/bill, MBS 120K
+ Nhập code SIEUTIEC99 giảm 99K MBS 250K
+ Nhập code DAUMA30 giảm 30K MBS 60K
- Location: HCM
- Timeline: 15/07-18/07</t>
    </r>
  </si>
  <si>
    <t>15/07-18/07</t>
  </si>
  <si>
    <r>
      <rPr>
        <b/>
        <sz val="10"/>
        <color theme="1"/>
        <rFont val="Calibri"/>
      </rPr>
      <t xml:space="preserve">1 Win4:
</t>
    </r>
    <r>
      <rPr>
        <sz val="10"/>
        <color theme="1"/>
        <rFont val="Calibri"/>
      </rPr>
      <t>Hometop banner(10-12): 15/07, 18/07
Static  banner(5): 16/07, 17/07
Search Placeholder(14h-17h): 16/07, 17/07</t>
    </r>
  </si>
  <si>
    <t>https://drive.google.com/drive/folders/1ZEIrY6HUC3ZDoEKFRqXIF5XFULgotJOj</t>
  </si>
  <si>
    <t>w4-daumamix-1k</t>
  </si>
  <si>
    <t>"McD mua 2 tặng 2 + vc 70k
B2G2 kèm nước 
Scheme:        Combo 4 gà rán 2 nước, giá gốc 
combo 2 gà tặng 2 gà + 2 nước
MCD70 70k MBS 239k"</t>
  </si>
  <si>
    <t>04-07/07,08-13, 15, 19-21, 25-30/07</t>
  </si>
  <si>
    <t>Static 07/07
Floating 19h-22h 12/07
HTC 16h-24h 15/07
Bottom 20/07</t>
  </si>
  <si>
    <t>sj--mcdonalds-2t2</t>
  </si>
  <si>
    <t>99k</t>
  </si>
  <si>
    <t>"McDONALD'S ĐÃI COMBO NO NÊ 
CHỈ 99.000 ĐỒNG"
Spaghetti + Gà Rán/Gà Viên + Nước (L) giá gốc 119k giảm còn 99k</t>
  </si>
  <si>
    <t xml:space="preserve">01-03/07 &amp;
Mon - Thu hằng tuần </t>
  </si>
  <si>
    <t>Home top 01/07, 09/07
SPH 10h-12h 02/07
Collection list 03/07, 16/07
Pop up 16h - 19h 30/07</t>
  </si>
  <si>
    <r>
      <rPr>
        <sz val="10"/>
        <rFont val="Calibri"/>
      </rPr>
      <t xml:space="preserve">23/6 </t>
    </r>
    <r>
      <rPr>
        <u/>
        <sz val="10"/>
        <color rgb="FF1155CC"/>
        <rFont val="Calibri"/>
      </rPr>
      <t>https://drive.google.com/drive/u/0/folders/1Gc07wKg5QXWsY7lLYPpeGvMTch8iUNbN</t>
    </r>
    <r>
      <rPr>
        <sz val="10"/>
        <rFont val="Calibri"/>
      </rPr>
      <t xml:space="preserve"> </t>
    </r>
  </si>
  <si>
    <t>sj--mcdonalds-99</t>
  </si>
  <si>
    <r>
      <rPr>
        <sz val="10"/>
        <color theme="1"/>
        <rFont val="Calibri"/>
      </rPr>
      <t>- Key message:</t>
    </r>
    <r>
      <rPr>
        <b/>
        <sz val="10"/>
        <color theme="1"/>
        <rFont val="Calibri"/>
      </rPr>
      <t xml:space="preserve"> Mixue Khao Món chỉ từ 10K + voucher 50%</t>
    </r>
    <r>
      <rPr>
        <sz val="10"/>
        <color theme="1"/>
        <rFont val="Calibri"/>
      </rPr>
      <t xml:space="preserve">
- Scheme: PS SKUs
+  Nước chanh tươi lạnh 10k.
+ Trà Đào Bigsize: 19k
+ Combo Trà Sữa Trân Châu Đường Đen + Trà Chanh Lô Hội: 35k
+ Combo Trà Sữa Trân Châu Đường Đen + Nước Chanh Tươi Lạnh: 30k
-  Voucher: MIXUEHCM50 - Code  50%, CAP 20K
- Timeline: 09/07-13/07; 25/07-31/07
- Location: HCM</t>
    </r>
  </si>
  <si>
    <t>09/07-13/07
25/07-31/07</t>
  </si>
  <si>
    <t>https://docs.google.com/spreadsheets/d/1VClfmikYuQgDa9EA6xl7ZUGi2jYyGHGqP-8LgwnC-x0/edit?gid=1472833899#gid=1472833899&amp;range=A1</t>
  </si>
  <si>
    <t>https://drive.google.com/drive/folders/1Hw_YHvJwXENmJ2PnpCVdtTcz3GWm1AkJ?usp=sharing</t>
  </si>
  <si>
    <t>- Màu đỏ chủ đạo, summer vibe
- Làm nổi bật keymess</t>
  </si>
  <si>
    <r>
      <rPr>
        <b/>
        <sz val="10"/>
        <color theme="1"/>
        <rFont val="Calibri"/>
      </rPr>
      <t xml:space="preserve">2 Win2:
</t>
    </r>
    <r>
      <rPr>
        <sz val="10"/>
        <color theme="1"/>
        <rFont val="Calibri"/>
      </rPr>
      <t>Search placeholder(12h-14h): 12/07, 13/07; 26/07
Search placeholder(19h-22h): 25/07
Hometop banner(7-9): 09/07, 13/07; 27/07, 31/07
Static Banner (4): 10/07, 11/07; 28/07, 29/07
Floating (13h-16h): 12/07
Pop up(13h-16h): 30/07</t>
    </r>
  </si>
  <si>
    <t>https://drive.google.com/drive/folders/1thr2tRskDB-g_yXLo6ylqZelwmziHhFV</t>
  </si>
  <si>
    <t>w2-mixue</t>
  </si>
  <si>
    <r>
      <rPr>
        <sz val="10"/>
        <color theme="1"/>
        <rFont val="Calibri"/>
      </rPr>
      <t xml:space="preserve">- Key message: </t>
    </r>
    <r>
      <rPr>
        <b/>
        <sz val="10"/>
        <color theme="1"/>
        <rFont val="Calibri"/>
      </rPr>
      <t>Mixue Khao Món chỉ từ 10K + voucher 50%</t>
    </r>
    <r>
      <rPr>
        <sz val="10"/>
        <color theme="1"/>
        <rFont val="Calibri"/>
      </rPr>
      <t xml:space="preserve">
- Scheme: PS SKUs
+  Nước chanh tươi lạnh 10k.
+ Trà Đào Bigsize: 19k
+ Trà Xanh Hoa Đào: 19k
+ Sữa Tươi Matcha: 19k.
-  Voucher: MIXUEHN50 - Code  50%, CAP 20K
- Location: Hà Nội
- Timeline: 15/07-20/07; 25/07-27/07, 29/07-31/07</t>
    </r>
  </si>
  <si>
    <t>15/07-20/07
25/07-27/07, 29/07-31/07</t>
  </si>
  <si>
    <t>https://docs.google.com/spreadsheets/d/1VClfmikYuQgDa9EA6xl7ZUGi2jYyGHGqP-8LgwnC-x0/edit?gid=1204141459#gid=1204141459&amp;range=A1</t>
  </si>
  <si>
    <t>Chung KV dòng 1269</t>
  </si>
  <si>
    <r>
      <rPr>
        <b/>
        <sz val="10"/>
        <color theme="1"/>
        <rFont val="Calibri"/>
      </rPr>
      <t xml:space="preserve">2 Win1:
</t>
    </r>
    <r>
      <rPr>
        <sz val="10"/>
        <color theme="1"/>
        <rFont val="Calibri"/>
      </rPr>
      <t>Search Placeholder(14h-17h): 16/07, 17/07; 25/07, 29/07 
Hometop banner(7-9): 15/07, 17/07; 25/07, 29/07
Static  banner(1-3): 19/07, 20/07; 30/07, 31/07
Floating(13h-16h): 16/07; 26/07
Pop up(13h-16h): 18/07; 27/07</t>
    </r>
  </si>
  <si>
    <r>
      <rPr>
        <sz val="10"/>
        <rFont val="Calibri"/>
      </rPr>
      <t xml:space="preserve">Deadline 4/7
</t>
    </r>
    <r>
      <rPr>
        <u/>
        <sz val="10"/>
        <color rgb="FF1155CC"/>
        <rFont val="Calibri"/>
      </rPr>
      <t>https://drive.google.com/drive/u/0/folders/1IaofQDCNDA-SfmF5LnRJzUTPYh4dI8rj</t>
    </r>
    <r>
      <rPr>
        <sz val="10"/>
        <rFont val="Calibri"/>
      </rPr>
      <t xml:space="preserve"> </t>
    </r>
  </si>
  <si>
    <t>w1-mixue-10k</t>
  </si>
  <si>
    <t xml:space="preserve">"PIZZA NÚI LỬA PHÔ MAI
PIZZA 1.000VND + Voucher 100.000VND
Detail scheme: Pizza giá 1.000VND + Voucher giảm đến 100k
DOMINOS100K 100k MBS 350k
+ Mua 1 pizza size 9''/12'' bất kỳ trong list:
Pizza Hải Sản Xốt Pesto ""Chanh Sả""/ Seafood Lime Pesto Pizza
Pizza Hải Sản Xốt Mayonnaise/ Ocean Mania Pizza
Pizza Hải Sản Nhiệt Đới Xốt Tiêu/ Pizzamin Sea Pizza
Pizza Hải Sản Xốt Cà Chua/ Seafood Delight Pizza
Pizza Bò &amp; Tôm Nướng Kiểu Mỹ/ Surf &amp; Turf Pizza
Pizza Núi Lửa Phô Mai Xúc Xích Ý/ Cheese Volcano Pepperoni Pizza
Pizza Núi Lửa Phô Mai 5 Loại Thịt Thượng Hạng/ Cheese Volcano Meat Lovers Pizza
Pizza Núi Lửa Phô Mai Thập Cẩm Thượng Hạng/ Cheese Volcano Extravaganza Pizza
Pizza Núi Lửa Phô Mai Dăm Bông Dứa Kiểu Hawaii/ Cheese Volcano Hawaiian Pizza
Pizza Núi Lửa Phô Mai Bơ Gơ Bò Mỹ Xốt Phô Mai/ Cheese Volcano Bacon Cheeseburger Pizza
+ Sẽ được mua 1 bánh pizza size 7'' với giá 1.000VND (giá gốc 105.000VND)
Pizza Gà Phô Mai Thịt Heo Xông Khói/ Cheesy Chicken Bacon Pizza
Pizza Dăm Bông Dứa Kiểu Hawaii/ Hawaiian Pizza
Pizza Xúc Xích Xốt Phô Mai/ Sausage Kid Mania Pizza
Pizza Thanh Cua Dứa Xốt Phô Mai/ Crab &amp; Pineapple Pizza
Pizza Dăm Bông Bắp Xốt Phô Mai/ Ham &amp; Corn Pizza"                </t>
  </si>
  <si>
    <t>HTC 1st Scroll 8H	16h-24h 27/07
Hometop # 5	25/07 26/07
Static banner # 1-3	"2 Bottom 15/07 17/07
Collection list 27/07"
Flash Sale Banner #1-4	26/07
Floating 3H	10h-13h 25/07
Popup 3H	16h-19h 27/07</t>
  </si>
  <si>
    <r>
      <rPr>
        <sz val="10"/>
        <rFont val="Calibri"/>
      </rPr>
      <t xml:space="preserve">100k </t>
    </r>
    <r>
      <rPr>
        <u/>
        <sz val="10"/>
        <color rgb="FF1155CC"/>
        <rFont val="Calibri"/>
      </rPr>
      <t>https://drive.google.com/drive/u/0/folders/1e6v-mJOtlFpwdWRhKGlWui3YTiuIGpm4</t>
    </r>
  </si>
  <si>
    <r>
      <rPr>
        <sz val="10"/>
        <color theme="1"/>
        <rFont val="Calibri"/>
      </rPr>
      <t xml:space="preserve">- Key message: </t>
    </r>
    <r>
      <rPr>
        <b/>
        <sz val="10"/>
        <color theme="1"/>
        <rFont val="Calibri"/>
      </rPr>
      <t>SUNDAY BASIC KHAO HÈ CHỈ 1K + Voucher 50K</t>
    </r>
    <r>
      <rPr>
        <sz val="10"/>
        <color theme="1"/>
        <rFont val="Calibri"/>
      </rPr>
      <t xml:space="preserve">
- Scheme: 
+ Deal 1k - 2k -3k :
1k: Trà Sữa Truyền Thống (M) (20 phần)
2k: Hồng Trà Tắc Bí Đao (XL) (10 phần)
3k: Olong Sữa Rang (M) (10 phần)
MBS 35k, 40 phần/chi nhánh/ngày, Mỗi bill chỉ order 1 món
+ Nhập code SIEUTIEC50, giảm 50k MBS 140k
- Timeline: 21/07-26/07
- Location: HCM</t>
    </r>
  </si>
  <si>
    <t>21/07-26/07</t>
  </si>
  <si>
    <r>
      <rPr>
        <b/>
        <sz val="10"/>
        <color theme="1"/>
        <rFont val="Calibri"/>
      </rPr>
      <t xml:space="preserve">1 Win2:
</t>
    </r>
    <r>
      <rPr>
        <sz val="10"/>
        <color theme="1"/>
        <rFont val="Calibri"/>
      </rPr>
      <t>Search placeholder(12h-14h): 23/07, 24/07
Hometop banner(7-9): 25/07, 26/07
Static Banner (4): 21/07, 22/07
Pop-up (13h-16h): 22/07</t>
    </r>
  </si>
  <si>
    <t>https://drive.google.com/drive/u/0/folders/1923CwMZTe-cFC9g-EMU8_bs8GJWJ6s9S</t>
  </si>
  <si>
    <r>
      <rPr>
        <sz val="10"/>
        <color theme="1"/>
        <rFont val="Calibri"/>
      </rPr>
      <t xml:space="preserve">- Key message: </t>
    </r>
    <r>
      <rPr>
        <b/>
        <sz val="10"/>
        <color theme="1"/>
        <rFont val="Calibri"/>
      </rPr>
      <t>SUNDAY BASIC KHAO HÈ CHỈ 1K + Voucher 50K</t>
    </r>
    <r>
      <rPr>
        <sz val="10"/>
        <color theme="1"/>
        <rFont val="Calibri"/>
      </rPr>
      <t xml:space="preserve">
- Scheme: 
+ Deal 1k - 2k -3k :
1k: Trà Sữa Truyền Thống (M) (20 phần)
2k: Hồng Trà Tắc Bí Đao (XL) (10 phần)
3k: Olong Sữa Rang (M) (10 phần)
MBS 35k, 40 phần/chi nhánh/ngày, Mỗi bill chỉ order 1 món
+ Nhập code SIEUTIEC50, giảm 50k MBS 140k
- Timeline: 24/07-26/07
- Location: Bình Dương, Đồng Nai</t>
    </r>
  </si>
  <si>
    <t>24/07-26/07</t>
  </si>
  <si>
    <r>
      <rPr>
        <b/>
        <sz val="10"/>
        <color theme="1"/>
        <rFont val="Calibri"/>
      </rPr>
      <t xml:space="preserve">2 Combo2:
</t>
    </r>
    <r>
      <rPr>
        <sz val="10"/>
        <color theme="1"/>
        <rFont val="Calibri"/>
      </rPr>
      <t>Static Banner(4): 24/07-26/07
Popup(13h-16h): 24/07</t>
    </r>
  </si>
  <si>
    <r>
      <rPr>
        <sz val="10"/>
        <color theme="1"/>
        <rFont val="Calibri"/>
      </rPr>
      <t xml:space="preserve">- Key Mess: </t>
    </r>
    <r>
      <rPr>
        <b/>
        <sz val="10"/>
        <color theme="1"/>
        <rFont val="Calibri"/>
      </rPr>
      <t>SanThai Khao Món 50% + Voucher 99k</t>
    </r>
    <r>
      <rPr>
        <sz val="10"/>
        <color theme="1"/>
        <rFont val="Calibri"/>
      </rPr>
      <t xml:space="preserve">
- Scheme:
+ Giảm 3 món best seller 50%
Thái đỏ hoàng kim
Băng cốc hoàng kim
Trà tắc thái xanh
+ Nhập code
FSTRUMDEAL: Giảm 16k cho đơn từ 0đ
SIEUTIEC40: Giảm 40k cho đơn từ 100k
SIEUTIEC35K: Giảm 35k cho đơn từ 119k
SIEUTIEC45K: Giảm 45k cho đơn từ 149k
SIEUTIEC75K: Giảm 75k cho đơn từ 249k
SIEUTIEC99: Giảm 99k cho đơn từ 250k
- Location: Cần Thơ
- Timeline: 14/07 - 16/07, 21/07 - 23/07</t>
    </r>
  </si>
  <si>
    <t>14/07 - 16/07, 21/07 - 23/07</t>
  </si>
  <si>
    <t>Tone màu theo logo brand, màu sắc tươi tắn mùa hè</t>
  </si>
  <si>
    <r>
      <rPr>
        <b/>
        <sz val="10"/>
        <color theme="1"/>
        <rFont val="Calibri"/>
      </rPr>
      <t xml:space="preserve">2 Combo 3:
</t>
    </r>
    <r>
      <rPr>
        <sz val="10"/>
        <color theme="1"/>
        <rFont val="Calibri"/>
      </rPr>
      <t>Static banner(6): 14/07 - 16/07, 21/07 - 23/07
Pop up(13h-16h): 14/07, 21/07</t>
    </r>
  </si>
  <si>
    <r>
      <rPr>
        <sz val="10"/>
        <rFont val="Calibri"/>
      </rPr>
      <t xml:space="preserve">Deadline 1/7
</t>
    </r>
    <r>
      <rPr>
        <u/>
        <sz val="10"/>
        <color rgb="FF1155CC"/>
        <rFont val="Calibri"/>
      </rPr>
      <t>https://drive.google.com/drive/u/0/folders/1di_ATTjLF2GiOac-7eVpHkEm1Y02kaza</t>
    </r>
    <r>
      <rPr>
        <sz val="10"/>
        <rFont val="Calibri"/>
      </rPr>
      <t xml:space="preserve"> </t>
    </r>
  </si>
  <si>
    <t>a-santhai-trasua</t>
  </si>
  <si>
    <r>
      <rPr>
        <sz val="10"/>
        <color theme="1"/>
        <rFont val="Calibri"/>
      </rPr>
      <t xml:space="preserve">- Key Message: </t>
    </r>
    <r>
      <rPr>
        <b/>
        <sz val="10"/>
        <color theme="1"/>
        <rFont val="Calibri"/>
      </rPr>
      <t>Busan Korean Food Mời Deal Xịn - Combo 99K + Voucher 40k</t>
    </r>
    <r>
      <rPr>
        <sz val="10"/>
        <color theme="1"/>
        <rFont val="Calibri"/>
      </rPr>
      <t xml:space="preserve">
- Scheme: Combo Ưu Đãi 120k -&gt; 99k - 50 phần/1 chi nhánh/ ngày 
Nhập thêm mã BUSAN40 giảm 40k MBS 120k 
Ngoài ra còn có các mã giảm cực kì hấp dẫn khác: 
+ SIEUTIEC20 giảm 20k cho đơn 50k 
+ SIEUTIEC30 giảm 30k cho đơn 70k 
+ SIEUTIEC40 giảm 40k cho đơn 100k 
+ SIEUTIEC50 giảm 50k đơn 140k 
+ SIEUTIEC70 giảm 70k cho đơn 200k 
Limit 1 lần đặt/bill, No MBS 
- Location: HCM 
- Timeline: 12/07-14/07; 26/07-28/07</t>
    </r>
  </si>
  <si>
    <t>12/07-14/07; 26/07-28/07</t>
  </si>
  <si>
    <t>- Team tùy ý pick SKU sao cho hài hòa và đẹp
- Nổi bậc SKU</t>
  </si>
  <si>
    <r>
      <rPr>
        <b/>
        <sz val="10"/>
        <color theme="1"/>
        <rFont val="Calibri"/>
      </rPr>
      <t>2 Combo1:</t>
    </r>
    <r>
      <rPr>
        <sz val="10"/>
        <color theme="1"/>
        <rFont val="Calibri"/>
      </rPr>
      <t xml:space="preserve">
Static Banner(1-3): 12/07-14/07; 26/07-28/07
Popup(16h-19h): 12/07; 26/07</t>
    </r>
  </si>
  <si>
    <r>
      <rPr>
        <sz val="10"/>
        <rFont val="Calibri"/>
      </rPr>
      <t xml:space="preserve">Deadline 2/7
</t>
    </r>
    <r>
      <rPr>
        <u/>
        <sz val="10"/>
        <color rgb="FF1155CC"/>
        <rFont val="Calibri"/>
      </rPr>
      <t>https://drive.google.com/drive/u/0/folders/13Upg3Bq2aKWw_KJC5Mi6QBKYJ8sk8vw0</t>
    </r>
    <r>
      <rPr>
        <sz val="10"/>
        <rFont val="Calibri"/>
      </rPr>
      <t xml:space="preserve"> </t>
    </r>
  </si>
  <si>
    <r>
      <rPr>
        <sz val="10"/>
        <color theme="1"/>
        <rFont val="Calibri"/>
      </rPr>
      <t xml:space="preserve">- Key Mess: </t>
    </r>
    <r>
      <rPr>
        <b/>
        <sz val="10"/>
        <color theme="1"/>
        <rFont val="Calibri"/>
      </rPr>
      <t>Winggo Khao Món 19k + Voucher 20k</t>
    </r>
    <r>
      <rPr>
        <sz val="10"/>
        <color theme="1"/>
        <rFont val="Calibri"/>
      </rPr>
      <t xml:space="preserve">
- Scheme:
+ Giảm 3 món best seller giảm về 19k (Khách lựa chọn 1 món)
Trà Sữa Trân Châu Đường Đen
Trà Sữa Nướng Winggo
Olong Nhài Sữa
+ Voucher: WINGGO20 giảm 20k MBS 39k, 450 code/1 ngày
- Location: HN
- Timeline: 24/07 - 26/07</t>
    </r>
  </si>
  <si>
    <t>24/07 - 26/07</t>
  </si>
  <si>
    <t>Dùng chung KV 3-5/7 (dòng 1174)</t>
  </si>
  <si>
    <r>
      <rPr>
        <b/>
        <sz val="10"/>
        <color theme="1"/>
        <rFont val="Calibri"/>
      </rPr>
      <t xml:space="preserve">1 Combo 1:
</t>
    </r>
    <r>
      <rPr>
        <sz val="10"/>
        <color theme="1"/>
        <rFont val="Calibri"/>
      </rPr>
      <t>Static banner(1-3): 24/07 - 26/07
Pop up(13h-16h): 26/07</t>
    </r>
  </si>
  <si>
    <r>
      <rPr>
        <sz val="10"/>
        <rFont val="Calibri"/>
      </rPr>
      <t xml:space="preserve">Deadline 23/6
</t>
    </r>
    <r>
      <rPr>
        <u/>
        <sz val="10"/>
        <color rgb="FF1155CC"/>
        <rFont val="Calibri"/>
      </rPr>
      <t>https://drive.google.com/drive/u/0/folders/1X2tlMSskODRe3dq5dHGujewPSXrDc50B</t>
    </r>
    <r>
      <rPr>
        <sz val="10"/>
        <rFont val="Calibri"/>
      </rPr>
      <t xml:space="preserve"> </t>
    </r>
  </si>
  <si>
    <t>a-winggo-20k</t>
  </si>
  <si>
    <t>Key Mess: Maycha Khao Deal 7K + Giảm 60K
Scheme:
Maycha khao deal 7k áp dụng các món 
+ Trà Sữa Trân Châu Hoàng Kim
+ Trà sữa Hong Kong
Nhập code  MAYCHA60: 60K MBS 200k
MAYCHA53: 53k mbs 160k
Timeline: 7/7
Location: HCM; Đồng Nai, Bình Dương; Đà Nẵng, An Giang, Kiên Giang, Tiền Giang, Long An</t>
  </si>
  <si>
    <t>https://drive.google.com/drive/u/0/folders/1grgfkZvWpKOGsOCTEXOL3MwHH3tz6HV-</t>
  </si>
  <si>
    <r>
      <rPr>
        <sz val="10"/>
        <color theme="1"/>
        <rFont val="Calibri"/>
      </rPr>
      <t xml:space="preserve">- Key message: </t>
    </r>
    <r>
      <rPr>
        <b/>
        <sz val="10"/>
        <color theme="1"/>
        <rFont val="Calibri"/>
      </rPr>
      <t>Bún chả Hà Nội 1982 Khao Combo chỉ 35k</t>
    </r>
    <r>
      <rPr>
        <sz val="10"/>
        <color theme="1"/>
        <rFont val="Calibri"/>
      </rPr>
      <t xml:space="preserve">
- Scheme: Combo Bún chả + Trà Tắc 82k giảm còn 35k
Nhập thêm mã BUNCHA20 để giảm thêm 20k cho đơn 50k
Ngoài ra còn có các mã giảm cực kì hấp dẫn khác:
+ SIEUTIEC20 giảm 20k cho đơn 50k 
+ SIEUTIEC40 giảm 40k cho đơn 100k 
+ SIEUTIEC50 giảm 50k đơn 140k 
+ SIEUTIEC70 giảm 70k cho đơn 200k
- Location: HCM
- Timeline: 21/07-23/07</t>
    </r>
  </si>
  <si>
    <t>- Nổi bậc SKU</t>
  </si>
  <si>
    <t>- Đổ bóng ombre
- Thêm các element: bay bay ra như ngò, ớt,..</t>
  </si>
  <si>
    <r>
      <rPr>
        <b/>
        <sz val="10"/>
        <color theme="1"/>
        <rFont val="Calibri"/>
      </rPr>
      <t xml:space="preserve">1 Combo 3
Bottom Banner(1-3): </t>
    </r>
    <r>
      <rPr>
        <sz val="10"/>
        <color theme="1"/>
        <rFont val="Calibri"/>
      </rPr>
      <t>21/07-23/07
Popup(16h-19h): 22/07</t>
    </r>
  </si>
  <si>
    <r>
      <rPr>
        <sz val="10"/>
        <rFont val="Calibri"/>
      </rPr>
      <t xml:space="preserve">Deadline 10/7
</t>
    </r>
    <r>
      <rPr>
        <u/>
        <sz val="10"/>
        <color rgb="FF1155CC"/>
        <rFont val="Calibri"/>
      </rPr>
      <t>https://drive.google.com/drive/u/0/folders/1TpVN_2-b2qG94L3R0wkq4VDytUzxE_5P</t>
    </r>
    <r>
      <rPr>
        <sz val="10"/>
        <rFont val="Calibri"/>
      </rPr>
      <t xml:space="preserve"> </t>
    </r>
  </si>
  <si>
    <t>Jul_Combo Listing</t>
  </si>
  <si>
    <r>
      <rPr>
        <sz val="10"/>
        <color theme="1"/>
        <rFont val="Calibri"/>
      </rPr>
      <t xml:space="preserve">- Key message: </t>
    </r>
    <r>
      <rPr>
        <b/>
        <sz val="10"/>
        <color theme="1"/>
        <rFont val="Calibri"/>
      </rPr>
      <t>Ăn ngon cùng Coca-Cola!</t>
    </r>
    <r>
      <rPr>
        <sz val="10"/>
        <color theme="1"/>
        <rFont val="Calibri"/>
      </rPr>
      <t xml:space="preserve">
- Scheme box: 
* Voucher 20K (HCM,HN)
Schemes:
* Giảm 20k đơn hàng từ 40k (HCM &amp; HN)
Combo: Món chính kèm Coca-Cola (Topping: Coca-Cola, Sprite, Fanta, Fuzetea+, Dasani)
- Code name: COKE20K
- Timeline: 01.07 - 31.07.2025
- Location: HCM, HN</t>
    </r>
  </si>
  <si>
    <t>Sliding banner: 1/7-31/7</t>
  </si>
  <si>
    <t>https://drive.google.com/drive/folders/1_YGsq3vWuTOA-mWN4dZlwD-Tnx517a3j</t>
  </si>
  <si>
    <t>an-ngon-cung-coca---cola-july</t>
  </si>
  <si>
    <r>
      <rPr>
        <sz val="10"/>
        <color theme="1"/>
        <rFont val="Calibri"/>
      </rPr>
      <t>- Key Message:</t>
    </r>
    <r>
      <rPr>
        <b/>
        <sz val="10"/>
        <color theme="1"/>
        <rFont val="Calibri"/>
      </rPr>
      <t xml:space="preserve"> AZ Tặng bạn deal 6K + Voucher 40K</t>
    </r>
    <r>
      <rPr>
        <sz val="10"/>
        <color theme="1"/>
        <rFont val="Calibri"/>
      </rPr>
      <t xml:space="preserve">
- Scheme: Trà sữa Milo Dầm AZ chỉ 6k + Voucher giảm 40k
+ List món giảm về 6k. Giới hạn mỗi khách hàng chỉ mua được 1 trong 5 món giá 6K:
TS Matcha Hạt nổ nhân dừa (size M)
Trà Thái Tắc Hạt Đào (Size L)
Trà Sữa Truyền Thống Phô Mai Mặn (size M)
Trà Xoài Chanh Leo (Size L)
Milo Dầm Phô Mai Tươi (size M)
+ Nhập Code:
SIEUTIEC20 giảm 20k cho đơn 50k
SIEUTIEC30 giảm thêm 30k đơn 70k
SIEUTIEC40 giảm thêm 40k đơn 100k
- Location: HCM
- Timeline: 10/07 - 12/07</t>
    </r>
  </si>
  <si>
    <t>10/07-12/07</t>
  </si>
  <si>
    <r>
      <rPr>
        <b/>
        <sz val="10"/>
        <color theme="1"/>
        <rFont val="Calibri"/>
      </rPr>
      <t xml:space="preserve">1 Combo8:
</t>
    </r>
    <r>
      <rPr>
        <sz val="10"/>
        <color theme="1"/>
        <rFont val="Calibri"/>
      </rPr>
      <t>Bottom Banner(4-6): 10/07-12/07
Search Placeholder(19h-22h): 10/07, 11/07</t>
    </r>
  </si>
  <si>
    <t>https://drive.google.com/drive/folders/11z7t-mEubSFZ7DoCbN3C_P_OAMoXokUv?usp=drive_link</t>
  </si>
  <si>
    <r>
      <rPr>
        <sz val="10"/>
        <color theme="1"/>
        <rFont val="Calibri"/>
      </rPr>
      <t xml:space="preserve">- Key Message: </t>
    </r>
    <r>
      <rPr>
        <b/>
        <sz val="10"/>
        <color theme="1"/>
        <rFont val="Calibri"/>
      </rPr>
      <t xml:space="preserve">Tháng 7 Tặng Deal Chỉ 7K </t>
    </r>
    <r>
      <rPr>
        <sz val="10"/>
        <color theme="1"/>
        <rFont val="Calibri"/>
      </rPr>
      <t xml:space="preserve">
- Scheme: Trà sữa Milo Dầm AZ chỉ 7k + Voucher giảm 40k
+ List món giảm về 7k. Giới hạn mỗi khách hàng chỉ mua được 1 trong 5 món giá 7K:
TS Matcha Hạt nổ nhân dừa (size M)
Trà Thái Tắc Hạt Đào (Size L)
Trà Sữa Truyền Thống Phô Mai Mặn (size M)
Trà Xoài Chanh Leo (Size L)
Milo Dầm Phô Mai Tươi (size M)
+ Nhập Code:
SIEUTIEC20 giảm 20k cho đơn 50k
SIEUTIEC30 giảm thêm 30k đơn 70k
SIEUTIEC40 giảm thêm 40k đơn 100k
- Location: HCM
- Timeline: 16/07 - 18/07</t>
    </r>
  </si>
  <si>
    <t>- Background màu hồng và xanh biển</t>
  </si>
  <si>
    <t>- Element nơ, quả cầu disco, nốt nhạc</t>
  </si>
  <si>
    <r>
      <rPr>
        <b/>
        <sz val="10"/>
        <color theme="1"/>
        <rFont val="Calibri"/>
      </rPr>
      <t xml:space="preserve">1 Combo7:
</t>
    </r>
    <r>
      <rPr>
        <sz val="10"/>
        <color theme="1"/>
        <rFont val="Calibri"/>
      </rPr>
      <t>Bottom Banner(1-3): 16/07-18/07
Search Placeholder(12h-14h): 16/07, 17/07</t>
    </r>
  </si>
  <si>
    <r>
      <rPr>
        <sz val="10"/>
        <rFont val="Calibri"/>
      </rPr>
      <t xml:space="preserve">Deadline 4/7
</t>
    </r>
    <r>
      <rPr>
        <u/>
        <sz val="10"/>
        <color rgb="FF1155CC"/>
        <rFont val="Calibri"/>
      </rPr>
      <t>https://drive.google.com/drive/u/0/folders/19GRAebJSNTwEC8vKt6hSDh2DbDrJGnII</t>
    </r>
    <r>
      <rPr>
        <sz val="10"/>
        <rFont val="Calibri"/>
      </rPr>
      <t xml:space="preserve"> </t>
    </r>
  </si>
  <si>
    <r>
      <rPr>
        <sz val="10"/>
        <color theme="1"/>
        <rFont val="Calibri"/>
      </rPr>
      <t xml:space="preserve">- Key Message: </t>
    </r>
    <r>
      <rPr>
        <b/>
        <sz val="10"/>
        <color theme="1"/>
        <rFont val="Calibri"/>
      </rPr>
      <t xml:space="preserve">Tháng 7 Tặng Deal Chỉ 7K </t>
    </r>
    <r>
      <rPr>
        <sz val="10"/>
        <color theme="1"/>
        <rFont val="Calibri"/>
      </rPr>
      <t xml:space="preserve">
- Scheme: Trà sữa Milo Dầm AZ chỉ 7k + Voucher giảm 40k
+ List món giảm về 7k. Giới hạn mỗi khách hàng chỉ mua được 1 trong 5 món giá 7K:
TS Matcha Hạt nổ nhân dừa (size M)
Trà Thái Tắc Hạt Đào (Size L)
Trà Sữa Truyền Thống Phô Mai Mặn (size M)
Trà Xoài Chanh Leo (Size L)
Milo Dầm Phô Mai Tươi (size M)
+ Nhập Code:
SIEUTIEC20 giảm 20k cho đơn 50k
SIEUTIEC30 giảm thêm 30k đơn 70k
SIEUTIEC40 giảm thêm 40k đơn 100k
- Location: HCM
- Timeline: 25/07 - 27/07</t>
    </r>
  </si>
  <si>
    <t>25/07 - 27/07</t>
  </si>
  <si>
    <t>Chung KV dòng 1281</t>
  </si>
  <si>
    <r>
      <rPr>
        <b/>
        <sz val="10"/>
        <color theme="1"/>
        <rFont val="Calibri"/>
      </rPr>
      <t xml:space="preserve">1 Win3:
</t>
    </r>
    <r>
      <rPr>
        <sz val="10"/>
        <color theme="1"/>
        <rFont val="Calibri"/>
      </rPr>
      <t>Hometop banner(7-9): 25/07, 26/07
Static banner(1-3): 27/07</t>
    </r>
  </si>
  <si>
    <r>
      <rPr>
        <sz val="10"/>
        <rFont val="Calibri"/>
      </rPr>
      <t xml:space="preserve">Deadline 4/7
</t>
    </r>
    <r>
      <rPr>
        <u/>
        <sz val="10"/>
        <color rgb="FF1155CC"/>
        <rFont val="Calibri"/>
      </rPr>
      <t>https://drive.google.com/drive/u/0/folders/19GRAebJSNTwEC8vKt6hSDh2DbDrJGnII</t>
    </r>
    <r>
      <rPr>
        <sz val="10"/>
        <rFont val="Calibri"/>
      </rPr>
      <t xml:space="preserve"> </t>
    </r>
  </si>
  <si>
    <r>
      <rPr>
        <sz val="10"/>
        <color theme="1"/>
        <rFont val="Calibri"/>
      </rPr>
      <t xml:space="preserve">- Keymess: </t>
    </r>
    <r>
      <rPr>
        <b/>
        <sz val="10"/>
        <color theme="1"/>
        <rFont val="Calibri"/>
      </rPr>
      <t>ƯU ĐÃI SIÊU DEAL</t>
    </r>
    <r>
      <rPr>
        <sz val="10"/>
        <color theme="1"/>
        <rFont val="Calibri"/>
      </rPr>
      <t xml:space="preserve">
- Scheme:
</t>
    </r>
    <r>
      <rPr>
        <b/>
        <sz val="10"/>
        <color theme="1"/>
        <rFont val="Calibri"/>
      </rPr>
      <t xml:space="preserve">+ Gà Nướng Ò Ó O: </t>
    </r>
    <r>
      <rPr>
        <sz val="10"/>
        <color theme="1"/>
        <rFont val="Calibri"/>
      </rPr>
      <t xml:space="preserve">Combo Gà Nướng Nửa Con Nhiều Vị giảm 50% + Voucher SIEUTIEC99, 1 phần/bill
</t>
    </r>
    <r>
      <rPr>
        <b/>
        <sz val="10"/>
        <color theme="1"/>
        <rFont val="Calibri"/>
      </rPr>
      <t>+ Cơm Tấm Ba Lộc:</t>
    </r>
    <r>
      <rPr>
        <sz val="10"/>
        <color theme="1"/>
        <rFont val="Calibri"/>
      </rPr>
      <t xml:space="preserve"> Cơm tấm Sườn cốt lết nướng giảm 50% + Voucher SIEUTIEC99, 1 phần/bill
</t>
    </r>
    <r>
      <rPr>
        <b/>
        <sz val="10"/>
        <color theme="1"/>
        <rFont val="Calibri"/>
      </rPr>
      <t xml:space="preserve">+ Đậu Má Mix: </t>
    </r>
    <r>
      <rPr>
        <sz val="10"/>
        <color theme="1"/>
        <rFont val="Calibri"/>
      </rPr>
      <t xml:space="preserve">Đậu Má Mix Đậu Xanh Sữa Dừa (M) (1K) + Voucher SIEUTIEC99, 1 phần/bill, MBS 99K
- Title RCD: </t>
    </r>
    <r>
      <rPr>
        <b/>
        <sz val="10"/>
        <color theme="1"/>
        <rFont val="Calibri"/>
      </rPr>
      <t>ƯU ĐÃI SIÊU DEAL</t>
    </r>
    <r>
      <rPr>
        <sz val="10"/>
        <color theme="1"/>
        <rFont val="Calibri"/>
      </rPr>
      <t xml:space="preserve">
- Mô tả RCD: </t>
    </r>
    <r>
      <rPr>
        <b/>
        <sz val="10"/>
        <color theme="1"/>
        <rFont val="Calibri"/>
      </rPr>
      <t>KHAI TIỆC MÓN NGON - SĂN DEAL SIÊU HỜI</t>
    </r>
    <r>
      <rPr>
        <sz val="10"/>
        <color theme="1"/>
        <rFont val="Calibri"/>
      </rPr>
      <t xml:space="preserve">
- Location: HCM
- Timeline: 04/07, 11/07, 18/07, 25/07</t>
    </r>
  </si>
  <si>
    <t>04/07, 11/07, 18/07, 25/07</t>
  </si>
  <si>
    <t>https://drive.google.com/drive/folders/1Ogo2qaCUTOi7yI4RJfaXmGP9ayy5QG2F</t>
  </si>
  <si>
    <t>Recommendation #4: 04/07, 11/07, 18/07, 25/07</t>
  </si>
  <si>
    <t>a--uu-dai-sieu-deal</t>
  </si>
  <si>
    <r>
      <rPr>
        <sz val="10"/>
        <color theme="1"/>
        <rFont val="Calibri"/>
      </rPr>
      <t xml:space="preserve">- Key message: </t>
    </r>
    <r>
      <rPr>
        <b/>
        <sz val="10"/>
        <color theme="1"/>
        <rFont val="Calibri"/>
      </rPr>
      <t>Cái Lò Nướng Khao Tiệc Bánh - Giảm 15%</t>
    </r>
    <r>
      <rPr>
        <sz val="10"/>
        <color theme="1"/>
        <rFont val="Calibri"/>
      </rPr>
      <t xml:space="preserve">
- Scheme: BST Sweetin Giảm 15%
- Location: HCM
- Timeline: 10/07-15/07</t>
    </r>
  </si>
  <si>
    <t>10/07-15/07</t>
  </si>
  <si>
    <r>
      <rPr>
        <b/>
        <sz val="10"/>
        <color theme="1"/>
        <rFont val="Calibri"/>
      </rPr>
      <t xml:space="preserve">1 Win1:
</t>
    </r>
    <r>
      <rPr>
        <sz val="10"/>
        <color theme="1"/>
        <rFont val="Calibri"/>
      </rPr>
      <t>Search Placeholder(14h-17h): 10/07, 11/07
Hometop banner(7-9): 11/07, 12/07
Static  banner(1-3): 14/07, 15/07
Floating(16h-19h): 13/07
Pop up(16h-19h): 14/07</t>
    </r>
  </si>
  <si>
    <t>https://drive.google.com/drive/u/0/folders/16kJpRtVaEQ0C-hGMlAOPpKB5GDw6sHwZ</t>
  </si>
  <si>
    <r>
      <rPr>
        <sz val="10"/>
        <color theme="1"/>
        <rFont val="Calibri"/>
      </rPr>
      <t xml:space="preserve">- Key message: </t>
    </r>
    <r>
      <rPr>
        <b/>
        <sz val="10"/>
        <color theme="1"/>
        <rFont val="Calibri"/>
      </rPr>
      <t xml:space="preserve">Ding Tea Khao Deal Chỉ 1Đ + Voucher 30k </t>
    </r>
    <r>
      <rPr>
        <sz val="10"/>
        <color theme="1"/>
        <rFont val="Calibri"/>
      </rPr>
      <t xml:space="preserve">
- Scheme:
+ Giảm món best seller về 1đ cho đơn từ 75K     
+ Voucher DingTea30 giảm 30k cho đơn từ 80K
- Timeline: 08/07, 10/07, 11/07
- Location: Hà Nội</t>
    </r>
  </si>
  <si>
    <t>08/07, 10/07, 11/07</t>
  </si>
  <si>
    <r>
      <rPr>
        <b/>
        <sz val="10"/>
        <color theme="1"/>
        <rFont val="Calibri"/>
      </rPr>
      <t xml:space="preserve">1 Combo 3:
</t>
    </r>
    <r>
      <rPr>
        <sz val="10"/>
        <color theme="1"/>
        <rFont val="Calibri"/>
      </rPr>
      <t>Static banner(6): 08/07, 10/07, 11/07
Pop up(19h-22h): 08/07</t>
    </r>
  </si>
  <si>
    <t>https://drive.google.com/drive/u/0/folders/1r67Lau7Cb45HmEDwfvbyX-yztDuSaclF</t>
  </si>
  <si>
    <t>Jul.CB1.M2T1</t>
  </si>
  <si>
    <r>
      <rPr>
        <sz val="10"/>
        <color theme="1"/>
        <rFont val="Calibri"/>
      </rPr>
      <t xml:space="preserve">- Key message: </t>
    </r>
    <r>
      <rPr>
        <b/>
        <sz val="10"/>
        <color theme="1"/>
        <rFont val="Calibri"/>
      </rPr>
      <t xml:space="preserve">Deal độc quyền Mua 2 tặng 1  + Voucher 40k </t>
    </r>
    <r>
      <rPr>
        <sz val="10"/>
        <color theme="1"/>
        <rFont val="Calibri"/>
      </rPr>
      <t xml:space="preserve">
- Scheme: 
+ Mua 2 seasonal tặng 1 seasonal
+ Voucher DingTea40 giảm 40k cho đơn từ 80K
- Timeline: 13/07 - 15/07
- Location: Hà Nội</t>
    </r>
  </si>
  <si>
    <t>13/07 - 15/07</t>
  </si>
  <si>
    <r>
      <rPr>
        <b/>
        <sz val="10"/>
        <color theme="1"/>
        <rFont val="Calibri"/>
      </rPr>
      <t xml:space="preserve">1 Combo 1:
</t>
    </r>
    <r>
      <rPr>
        <sz val="10"/>
        <color theme="1"/>
        <rFont val="Calibri"/>
      </rPr>
      <t>Static banner(1-3): 13/07 - 15/07
Pop up(13h-16h): 14/07</t>
    </r>
  </si>
  <si>
    <t>https://drive.google.com/drive/folders/1dvu9h7CbiiaIlNxfU_qyhRJRbAH7-MX4</t>
  </si>
  <si>
    <t>a-2t1-ding-tea</t>
  </si>
  <si>
    <t>Jul.CB1.20%</t>
  </si>
  <si>
    <r>
      <rPr>
        <sz val="10"/>
        <color theme="1"/>
        <rFont val="Calibri"/>
      </rPr>
      <t xml:space="preserve">- Key message: </t>
    </r>
    <r>
      <rPr>
        <b/>
        <sz val="10"/>
        <color theme="1"/>
        <rFont val="Calibri"/>
      </rPr>
      <t>DingTea Khao Combo - Giảm 20% + Voucher 40k</t>
    </r>
    <r>
      <rPr>
        <sz val="10"/>
        <color theme="1"/>
        <rFont val="Calibri"/>
      </rPr>
      <t xml:space="preserve">
- Scheme: 
+ Combo 1 món Seasonal + 1 hồng trà sữa giảm 20%
+ Voucher DingTea40 giảm 40k cho đơn từ 80K
- Timeline: 21/07 - 23/07
- Location: Hà Nội</t>
    </r>
  </si>
  <si>
    <t>21-23/07</t>
  </si>
  <si>
    <r>
      <rPr>
        <b/>
        <sz val="10"/>
        <color theme="1"/>
        <rFont val="Calibri"/>
      </rPr>
      <t xml:space="preserve">1 Combo 1:
</t>
    </r>
    <r>
      <rPr>
        <sz val="10"/>
        <color theme="1"/>
        <rFont val="Calibri"/>
      </rPr>
      <t>Static banner(1-3): 21/07 - 23/07
Pop up(13h-16h): 21/07</t>
    </r>
  </si>
  <si>
    <t>https://drive.google.com/drive/folders/1sYlZHkeqVOBKgvkPwZQV3TEOafYqYoje</t>
  </si>
  <si>
    <r>
      <rPr>
        <sz val="10"/>
        <color theme="1"/>
        <rFont val="Calibri"/>
      </rPr>
      <t>- Key Message:</t>
    </r>
    <r>
      <rPr>
        <b/>
        <sz val="10"/>
        <color theme="1"/>
        <rFont val="Calibri"/>
      </rPr>
      <t xml:space="preserve"> 7-ELEVEN ƯU ĐÃI KÉP
DEAL 1Đ + VOUCHER 55K</t>
    </r>
    <r>
      <rPr>
        <sz val="10"/>
        <color theme="1"/>
        <rFont val="Calibri"/>
      </rPr>
      <t xml:space="preserve">
- Scheme:
Hồng trà sữa chỉ 1Đ áp dụng cho đơn từ 69.000Đ
Nhập code FS7ELEVEN16 - Miễn phí ship 16.000Đ cho đơn từ 0Đ
Nhập code 7ELEVEN25 giảm 25.000Đ cho đơn từ 85.000Đ
Nhập code 7ELEVEN35 giảm 21% tối đa 35.000Đ trên giá món
Nhập code SALEDINH55 giảm 55.000Đ đơn 329.000Đ
- Opening time: 24/7
Timeline: 22/06-24/06
Location: HCM</t>
    </r>
  </si>
  <si>
    <t>04/07-06/07;
13/07</t>
  </si>
  <si>
    <t>Static 1-3: 04/07, 05/07
Static 4: 06/07
Home top 10-12: 13/07
Pop up: 06/07 (19:00 - 22:00)</t>
  </si>
  <si>
    <t>[Alacarte CB]_7-Eleven - Cửa Hàng Tiện Lợi_Jun_CB1</t>
  </si>
  <si>
    <t>a-7-eleven-1d</t>
  </si>
  <si>
    <r>
      <rPr>
        <sz val="10"/>
        <color theme="1"/>
        <rFont val="Calibri"/>
      </rPr>
      <t xml:space="preserve">- Key message: </t>
    </r>
    <r>
      <rPr>
        <b/>
        <sz val="10"/>
        <color theme="1"/>
        <rFont val="Calibri"/>
      </rPr>
      <t>Cơm Thố Đỉnh - Ưu Đãi Xịn - Giảm 30% + Voucher 50k</t>
    </r>
    <r>
      <rPr>
        <sz val="10"/>
        <color theme="1"/>
        <rFont val="Calibri"/>
      </rPr>
      <t xml:space="preserve">
- Scheme: 
+ CTAN50 giảm 50k cho đơn từ 170k
+ P/S 30% 
thố đặc biệt bò +gà+xíu+trứng 
cơm thố gà + xá xíu 
- Timeline: 16/07 - 20/07, 22/07 - 26/07
- Location: Hà Nội</t>
    </r>
  </si>
  <si>
    <t>16/07 - 20/07, 22/07 - 26/07</t>
  </si>
  <si>
    <r>
      <rPr>
        <b/>
        <sz val="10"/>
        <color theme="1"/>
        <rFont val="Calibri"/>
      </rPr>
      <t xml:space="preserve">2 Win 1:
</t>
    </r>
    <r>
      <rPr>
        <sz val="10"/>
        <color theme="1"/>
        <rFont val="Calibri"/>
      </rPr>
      <t>Search Placeholder(10h-12h): 16/07, 20/07
Search Placeholder(17h-19h): 23/07, 24/07
Hometop banner(7-9): 16/07, 17/07, 22/07, 23/07
Static banner(1-3): 18/07, 19/07, 24/07, 25/07
Floating(16h-19h): 18/07, 25/07
Popup(16h-19h): 17/07, 26/07</t>
    </r>
  </si>
  <si>
    <r>
      <rPr>
        <sz val="10"/>
        <rFont val="Calibri"/>
      </rPr>
      <t xml:space="preserve">Deadline 4/7
</t>
    </r>
    <r>
      <rPr>
        <u/>
        <sz val="10"/>
        <color rgb="FF1155CC"/>
        <rFont val="Calibri"/>
      </rPr>
      <t>https://drive.google.com/drive/u/0/folders/14YK_4y1usNXNBjPW83f-Fn4oyNZ0n4vN</t>
    </r>
  </si>
  <si>
    <r>
      <rPr>
        <sz val="10"/>
        <color theme="1"/>
        <rFont val="Calibri"/>
      </rPr>
      <t xml:space="preserve">- Key message: </t>
    </r>
    <r>
      <rPr>
        <b/>
        <sz val="10"/>
        <color theme="1"/>
        <rFont val="Calibri"/>
      </rPr>
      <t>Cơm Thố Đỉnh - Ưu Đãi Xịn - Giảm 30% + Voucher 50k</t>
    </r>
    <r>
      <rPr>
        <sz val="10"/>
        <color theme="1"/>
        <rFont val="Calibri"/>
      </rPr>
      <t xml:space="preserve">
- Scheme: 
+ CTAN50 giảm 50k cho đơn từ 170k
+ P/S 30% 
thố đặc biệt bò +gà+xíu+trứng 
cơm thố gà + xá xíu 
- Timeline: 28/07 - 30/07
- Location:TP. HCM, Hà Nội, Hải Phòng, Bắc Ninh, Quảng Ninh, Khánh Hoà, Đồng Nai, Hải Dương, Thanh Hoá, Nghệ An, Nam Định, Bình Dương, Huế</t>
    </r>
  </si>
  <si>
    <t>28/07 - 30/07</t>
  </si>
  <si>
    <t>Dùng chung KV dòng 1289</t>
  </si>
  <si>
    <r>
      <rPr>
        <b/>
        <sz val="10"/>
        <color theme="1"/>
        <rFont val="Calibri"/>
      </rPr>
      <t xml:space="preserve">1 Win 3 NW:
</t>
    </r>
    <r>
      <rPr>
        <sz val="10"/>
        <color theme="1"/>
        <rFont val="Calibri"/>
      </rPr>
      <t>Hometop banner(7-9): 28/07, 29/07
Static banner(1-3): 30/07</t>
    </r>
  </si>
  <si>
    <r>
      <rPr>
        <b/>
        <sz val="10"/>
        <color theme="1"/>
        <rFont val="Calibri"/>
      </rPr>
      <t xml:space="preserve">1 Win 3 NW:
</t>
    </r>
    <r>
      <rPr>
        <sz val="10"/>
        <color theme="1"/>
        <rFont val="Calibri"/>
      </rPr>
      <t>Hometop banner(7-9): 28/07, 29/07
Static banner(1-3): 30/07</t>
    </r>
  </si>
  <si>
    <r>
      <rPr>
        <b/>
        <sz val="10"/>
        <color theme="1"/>
        <rFont val="Calibri"/>
      </rPr>
      <t xml:space="preserve">1 Win 3 NW:
</t>
    </r>
    <r>
      <rPr>
        <sz val="10"/>
        <color theme="1"/>
        <rFont val="Calibri"/>
      </rPr>
      <t>Hometop banner(7-9): 28/07, 29/07
Static banner(1-3): 30/07</t>
    </r>
  </si>
  <si>
    <r>
      <rPr>
        <sz val="10"/>
        <rFont val="Calibri"/>
      </rPr>
      <t xml:space="preserve">Deadline 4/7
</t>
    </r>
    <r>
      <rPr>
        <u/>
        <sz val="10"/>
        <color rgb="FF1155CC"/>
        <rFont val="Calibri"/>
      </rPr>
      <t>https://drive.google.com/drive/u/0/folders/14YK_4y1usNXNBjPW83f-Fn4oyNZ0n4vN</t>
    </r>
  </si>
  <si>
    <t>Jul_SJBP</t>
  </si>
  <si>
    <r>
      <rPr>
        <sz val="10"/>
        <color theme="1"/>
        <rFont val="Calibri"/>
      </rPr>
      <t xml:space="preserve">- Key message: </t>
    </r>
    <r>
      <rPr>
        <b/>
        <sz val="10"/>
        <color theme="1"/>
        <rFont val="Calibri"/>
      </rPr>
      <t>Ngon vị sữa sạch giảm 15% + voucher 95k</t>
    </r>
    <r>
      <rPr>
        <sz val="10"/>
        <color theme="1"/>
        <rFont val="Calibri"/>
      </rPr>
      <t xml:space="preserve">
- Scheme: TH true NUT, TH true OAT giảm 15%
 Nhập TRUEMART95K - giảm 12% tối đa 95K
- Timeline: 24-27/7
- Location: Bắc Ninh, Bình Dương, Bình Phước, Cần Thơ, Đà Nẵng, Đắk Lắk,, Đồng Nai, Hà Nội, Hải Phòng, Huế, Khánh Hoà, Lâm Đồng, Nghệ An, Quảng Ninh, Thái Nguyên, Thanh Hoá, TP. HCM, Vũng Tàu</t>
    </r>
  </si>
  <si>
    <t>24/07-27/07</t>
  </si>
  <si>
    <r>
      <rPr>
        <u/>
        <sz val="10"/>
        <color rgb="FF1155CC"/>
        <rFont val="Calibri"/>
      </rPr>
      <t>ID TH TRUE MART 2025 - Google Sheets</t>
    </r>
  </si>
  <si>
    <t>Link</t>
  </si>
  <si>
    <r>
      <rPr>
        <sz val="10"/>
        <rFont val="Calibri"/>
      </rPr>
      <t xml:space="preserve">1. Follow theo màu brand guideline của TH true mart - </t>
    </r>
    <r>
      <rPr>
        <u/>
        <sz val="10"/>
        <color rgb="FF1155CC"/>
        <rFont val="Calibri"/>
      </rPr>
      <t>Link</t>
    </r>
    <r>
      <rPr>
        <sz val="10"/>
        <rFont val="Calibri"/>
      </rPr>
      <t xml:space="preserve">
2. Hình ảnh và các elements sử dụng cần hài hòa, tự nhiên, không quá rối mắt nhằm đảm bảo sản phẩm vẫn là điểm nhấn chính trong bố cục. 
3. Chữ và số trong box thống nhất cùng một màu 
Sử dụng tone màu theo guideline của TH true mart (xem slide ở link trên)  
Về bối cảnh hình ảnh, TH sẽ sử dụng Background thiên nhiên (không có bò), sử dụng bàn gỗ, bục gỗ, bàn trơn màu pastel nhẹ nhàng (trắng) để sản phẩm lên.  
Đảm bảo các sản phẩm được thể hiện đúng tỷ lệ kích thước thực tế, không bị phóng đại hoặc thu nhỏ quá mức
3. Folder các KV các tháng của TH true mart cho team tham khảo: Folder hình ảnh tham khảo </t>
    </r>
  </si>
  <si>
    <t>NUT mắc ca 180ml, TOPKID vanilla, FORMULA 180ml, OAT socola</t>
  </si>
  <si>
    <t>Hometop # 7-9: 24/7, 25/7
Static banner #4: 26/7, 27/7
Pop up: 16h - 19h 25/7
Search Placeholder - 2 slots: 17h - 19h 24/7, 27/7 (riêng HN ngày 24/7 air khung 14h-17h)</t>
  </si>
  <si>
    <r>
      <rPr>
        <sz val="10"/>
        <rFont val="Calibri"/>
      </rPr>
      <t xml:space="preserve">Deadline 14/7
</t>
    </r>
    <r>
      <rPr>
        <u/>
        <sz val="10"/>
        <color rgb="FF1155CC"/>
        <rFont val="Calibri"/>
      </rPr>
      <t>https://drive.google.com/drive/u/0/folders/1hOVi_teu2sR76-rgi04CvhSaVMoBAguB</t>
    </r>
    <r>
      <rPr>
        <sz val="10"/>
        <rFont val="Calibri"/>
      </rPr>
      <t xml:space="preserve"> </t>
    </r>
  </si>
  <si>
    <t>w2-thtruemart</t>
  </si>
  <si>
    <t>Keymess: The Coffee House Khao 50K
Nhập TCH50 giảm 50k mbs 140k
TCHFS freeship 14k mọi đơn
TCH40 giảm 40k mbs 100k
Location: NW
Timeline: 30/06</t>
  </si>
  <si>
    <t>30/06</t>
  </si>
  <si>
    <t>https://drive.google.com/drive/u/0/folders/1msZ5V9yMaepFlqgLZNlq4N9CvS-tdDdN</t>
  </si>
  <si>
    <t>sj-tch--50</t>
  </si>
  <si>
    <r>
      <rPr>
        <sz val="10"/>
        <color theme="1"/>
        <rFont val="Calibri"/>
      </rPr>
      <t xml:space="preserve">- Key Meassage: </t>
    </r>
    <r>
      <rPr>
        <b/>
        <sz val="10"/>
        <color theme="1"/>
        <rFont val="Calibri"/>
      </rPr>
      <t>DEAL HÈ HỨNG KHỞI - MÓN 1K + VOUCHER 50K</t>
    </r>
    <r>
      <rPr>
        <sz val="10"/>
        <color theme="1"/>
        <rFont val="Calibri"/>
      </rPr>
      <t xml:space="preserve">
- Scheme: 
 + Giảm món best-seller chỉ còn 1k
 + Code:
Nhập mã: TFK20:  Giảm 20k đơn 50k
SIEUTIEC30: Giảm 30k đơn 70k
SIEUTIEC50: Giảm 50k đơn 140k
SIEUTIEC70: Giảm 70k đơn 200k
và hàng loạt ưu đãi khác đang chờ bạn
- Timeline: 23/07-25/07
- Location: HCM</t>
    </r>
  </si>
  <si>
    <t>- Pick logo ChowMi</t>
  </si>
  <si>
    <r>
      <rPr>
        <b/>
        <sz val="10"/>
        <color theme="1"/>
        <rFont val="Calibri"/>
      </rPr>
      <t xml:space="preserve">1 Combo8:
</t>
    </r>
    <r>
      <rPr>
        <sz val="10"/>
        <color theme="1"/>
        <rFont val="Calibri"/>
      </rPr>
      <t>Bottom Banner(4-6): 23/07 - 25/07
SPH(10h-12h): 23/07,25/07</t>
    </r>
  </si>
  <si>
    <r>
      <rPr>
        <sz val="10"/>
        <rFont val="Calibri"/>
      </rPr>
      <t xml:space="preserve">Deadline 11/7 
</t>
    </r>
    <r>
      <rPr>
        <u/>
        <sz val="10"/>
        <color rgb="FF1155CC"/>
        <rFont val="Calibri"/>
      </rPr>
      <t>https://drive.google.com/drive/u/0/folders/107drNzj0gPTm3HXvv-XQCP_jtryfa0kq</t>
    </r>
    <r>
      <rPr>
        <sz val="10"/>
        <rFont val="Calibri"/>
      </rPr>
      <t xml:space="preserve"> </t>
    </r>
  </si>
  <si>
    <r>
      <rPr>
        <sz val="10"/>
        <color theme="1"/>
        <rFont val="Calibri"/>
      </rPr>
      <t xml:space="preserve">- Key message: </t>
    </r>
    <r>
      <rPr>
        <b/>
        <sz val="10"/>
        <color theme="1"/>
        <rFont val="Calibri"/>
      </rPr>
      <t>Grand Castella Khao Combo Giảm 30%</t>
    </r>
    <r>
      <rPr>
        <sz val="10"/>
        <color theme="1"/>
        <rFont val="Calibri"/>
      </rPr>
      <t xml:space="preserve">
- Scheme: 
Giảm 30% Combo 1 bông lan Castella + 1 Castella kem Phô Mai ( Vị Tự Chọn). Giới hạn 1 combo/order
- Timeline: 22/07 - 24/07
- Location: HCM</t>
    </r>
  </si>
  <si>
    <t>Team tự design, sử dụng hiệu ứng Gradient. Tone màu tươi tắn</t>
  </si>
  <si>
    <t>Pick 1-2 sku trong file</t>
  </si>
  <si>
    <t>Làm nổi bật logo thương hiệu</t>
  </si>
  <si>
    <r>
      <rPr>
        <b/>
        <sz val="10"/>
        <color theme="1"/>
        <rFont val="Calibri"/>
      </rPr>
      <t xml:space="preserve">1 Combo 3:
</t>
    </r>
    <r>
      <rPr>
        <sz val="10"/>
        <color theme="1"/>
        <rFont val="Calibri"/>
      </rPr>
      <t>Static banner(6): 22/07 - 24/07
Pop up(16h-19h): 23/07</t>
    </r>
  </si>
  <si>
    <r>
      <rPr>
        <sz val="10"/>
        <rFont val="Calibri"/>
      </rPr>
      <t xml:space="preserve">Deadline 10/7
</t>
    </r>
    <r>
      <rPr>
        <u/>
        <sz val="10"/>
        <color rgb="FF1155CC"/>
        <rFont val="Calibri"/>
      </rPr>
      <t>https://drive.google.com/drive/u/0/folders/1KHs0TcUGy0NZ-6e9DJ0-mnub5RxogB99</t>
    </r>
    <r>
      <rPr>
        <sz val="10"/>
        <rFont val="Calibri"/>
      </rPr>
      <t xml:space="preserve"> </t>
    </r>
  </si>
  <si>
    <t>a-grandcastella-30</t>
  </si>
  <si>
    <r>
      <rPr>
        <sz val="10"/>
        <color theme="1"/>
        <rFont val="Calibri"/>
      </rPr>
      <t xml:space="preserve">- Key message: </t>
    </r>
    <r>
      <rPr>
        <b/>
        <sz val="10"/>
        <color theme="1"/>
        <rFont val="Calibri"/>
      </rPr>
      <t>GUU CHICKEN KHAO COMBO 120K + VOUCHER 60K</t>
    </r>
    <r>
      <rPr>
        <sz val="10"/>
        <color theme="1"/>
        <rFont val="Calibri"/>
      </rPr>
      <t xml:space="preserve">
- Scheme: 
+ Gạch giá Combo MAI GUU : (02 Cơm Gà Cay Ngọt + 02 Pepsi ) về giá 120k
+ Voucher:  GUUCHICKEN60 giảm 60k cho đơn từ 120k ( 400 code/ngày )
+ Code cofund: SIEUTIEC99 giảm 99k MBS 250k
- Location: Hà Nội
- Timeline: 22/07 - 24/07</t>
    </r>
  </si>
  <si>
    <r>
      <rPr>
        <b/>
        <sz val="10"/>
        <color theme="1"/>
        <rFont val="Calibri"/>
      </rPr>
      <t xml:space="preserve">1 Combo 3:
</t>
    </r>
    <r>
      <rPr>
        <sz val="10"/>
        <color theme="1"/>
        <rFont val="Calibri"/>
      </rPr>
      <t>Static banner(6): 22/07 - 24/07
Floating(10h-13h): 23/07</t>
    </r>
  </si>
  <si>
    <t>https://drive.google.com/drive/u/0/folders/1S3hxjA3R7U6x2upJ6nqAcw9s5c3B-SOj</t>
  </si>
  <si>
    <r>
      <rPr>
        <sz val="10"/>
        <color theme="1"/>
        <rFont val="Calibri"/>
      </rPr>
      <t xml:space="preserve">- Key message: </t>
    </r>
    <r>
      <rPr>
        <b/>
        <sz val="10"/>
        <color theme="1"/>
        <rFont val="Calibri"/>
      </rPr>
      <t>Tiệm Trà Mai Khôi Khao Deal 19K + Voucher 20K</t>
    </r>
    <r>
      <rPr>
        <sz val="10"/>
        <color theme="1"/>
        <rFont val="Calibri"/>
      </rPr>
      <t xml:space="preserve">
- Scheme: 
+ Gạch giá các món size L giá từ 45k về 19k. Các món giảm giá: Hoa Trà, Bạch Liên Hương, Đồng Hoa, Hạt Gạo Làng Ta, Bồng Bềnh, Sea Mây, Hồng Trà Mật Sương Sáo
+ Code: MAIKHOI20 Giảm 20k cho đơn từ 39k. Số lượng code: 400 Code/day
- Timeline: 28/07 - 30/07
- Location: Hà Nội</t>
    </r>
  </si>
  <si>
    <r>
      <rPr>
        <sz val="10"/>
        <rFont val="Calibri"/>
      </rPr>
      <t xml:space="preserve">Màu sắc chủ đạo như </t>
    </r>
    <r>
      <rPr>
        <u/>
        <sz val="10"/>
        <color rgb="FF1155CC"/>
        <rFont val="Calibri"/>
      </rPr>
      <t>mẫu</t>
    </r>
    <r>
      <rPr>
        <sz val="10"/>
        <rFont val="Calibri"/>
      </rPr>
      <t>. Vibe thiết kế tươi sáng, summer time</t>
    </r>
  </si>
  <si>
    <t>Pick món trong file theo thứ tự trên banner từ trái qua: Sea Mây - Hạt Gạo Làng Ta - Hồng Trà Mật Sương Sáo</t>
  </si>
  <si>
    <r>
      <rPr>
        <b/>
        <sz val="10"/>
        <color theme="1"/>
        <rFont val="Calibri"/>
      </rPr>
      <t xml:space="preserve">1 Combo 1:
</t>
    </r>
    <r>
      <rPr>
        <sz val="10"/>
        <color theme="1"/>
        <rFont val="Calibri"/>
      </rPr>
      <t>Static banner(1-3): 28/07 - 30/07
Pop up(13h-16h): 28/07</t>
    </r>
  </si>
  <si>
    <r>
      <rPr>
        <sz val="10"/>
        <rFont val="Calibri"/>
      </rPr>
      <t xml:space="preserve">Deadline 16/7
</t>
    </r>
    <r>
      <rPr>
        <u/>
        <sz val="10"/>
        <color rgb="FF1155CC"/>
        <rFont val="Calibri"/>
      </rPr>
      <t>https://drive.google.com/drive/u/0/folders/1t6XutcUVo7c_h4cQ90bq9BPZEj90wNmR</t>
    </r>
    <r>
      <rPr>
        <sz val="10"/>
        <rFont val="Calibri"/>
      </rPr>
      <t xml:space="preserve"> </t>
    </r>
  </si>
  <si>
    <t>a-tiem-tra-mai-khoi</t>
  </si>
  <si>
    <t>Combo 179k_Jul</t>
  </si>
  <si>
    <t>Key mess: Phúc Long Mời Deal chill hè
Combo 179k + Voucher 100K
Scheme: Phúc Long khao combo trà sữa 4 ly 179k
Nhập code: WDPLFS30 - 30k mbs 179k
BAUPHUCLONG - 7% cap 100k
Location: NW
Timeline: 1,9,14,15,21,23,28,29/7</t>
  </si>
  <si>
    <t>01/07
09/07
14/07
15/07
21/07
23/07
28/07 - 29/07</t>
  </si>
  <si>
    <t>https://drive.google.com/drive/u/0/folders/1GwwFWZDs8fRMgEI-rVuO-rytUCJHpfCX</t>
  </si>
  <si>
    <t>sj--phuclong-179</t>
  </si>
  <si>
    <t>BAU_50K</t>
  </si>
  <si>
    <t>Key mess: Phúc Long Mời Deal 50k
Scheme: 
Nhập code: BAUPHUCLONG50 - 10% cap 50k
WDPL30: 14% cap 30k
BAUPHUCLONG - 7% cap 100k
Location: NW
Timeline: 5-6/7; 12-13/7;20/7; 26-27/7</t>
  </si>
  <si>
    <t>05/07 - 06/07
12/07 - 13/07
20/07
26/07 - 27/07</t>
  </si>
  <si>
    <t>https://drive.google.com/drive/folders/14dGdJZ9rj4r1PG_e4ji616y84OdDf1E0</t>
  </si>
  <si>
    <t>sj--phuclong-50</t>
  </si>
  <si>
    <t>BOGO_1-3Jul</t>
  </si>
  <si>
    <t>- Key message: TocoToco khao món mới mua 1 tặng 1 + voucher 25k
- Scheme: TocoToco khao món mới mua 1 tặng 1 cho các món:
Xanh Nhài Vải Quế Hoa
Ô Long Vải Quế Hoa
Xanh Nhài Vải Kem Phô Mai
- Nhập code TOCO25 - giảm 25K đơn từ 60K
TOCO30 - giảm 30k mbs 70k
Timeline: 1-3/7
- Location: Hà Nội, HCM, CT</t>
  </si>
  <si>
    <t>https://drive.google.com/drive/folders/1tWrXxs_O7Z2PAGReTYkgisBOb7uJH0Hh</t>
  </si>
  <si>
    <t>sj-1t1-tocotoco</t>
  </si>
  <si>
    <t>10k_Jul</t>
  </si>
  <si>
    <t>- Key message: Trà Sữa TocoToco 10k + Code 25K
- Scheme: TocoToco khao trà sữa 10k
- Nhập code TOCO25 - giảm 25K đơn từ 60K
TOCO30 - giảm 30k mbs 70k
Timeline: 1-31/7
- Location: Hà Nội, HCM, CT</t>
  </si>
  <si>
    <t>sj-10k-tocotoco</t>
  </si>
  <si>
    <r>
      <rPr>
        <sz val="10"/>
        <color theme="1"/>
        <rFont val="Calibri"/>
      </rPr>
      <t xml:space="preserve">- Key message: </t>
    </r>
    <r>
      <rPr>
        <b/>
        <sz val="10"/>
        <color theme="1"/>
        <rFont val="Calibri"/>
      </rPr>
      <t>Lotteria Khao hè rực rỡ - Combo 58k + Voucher 50k</t>
    </r>
    <r>
      <rPr>
        <sz val="10"/>
        <color theme="1"/>
        <rFont val="Calibri"/>
      </rPr>
      <t xml:space="preserve">
- Scheme: 
DEAL HOT 1        
Gà rán + Mì ý + Pepsi (M)
Giá gốc: 83,000 =&gt; Giảm còn 58,000
+ Voucher: Lotteria50 giảm 50k cho đơn 249k 
- Timeline: 18/07 - 20/07, 29/07 - 31/07
- Location: An Giang, Bắc Ninh, Bến Tre, Bình Định, Bình Dương, Bình Phước, Bình Thuận, Cà Mau, Cần Thơ, Đà Nẵng, Đắk Lắk, Đồng Nai, Đồng Tháp, Hà Nội, Hải Dương, Hải Phòng, Huế, Khánh Hoà, Kiên Giang, Lâm Đồng, Long An, Nam Định, Nghệ An, Ninh Thuận, Phú Yên, Quảng Nam, Quảng Ninh, Sóc Trăng, Tây Ninh, Thanh Hoá, Tiền Giang, TP. HCM, Trà Vinh, Vĩnh Long, Vũng Tàu</t>
    </r>
  </si>
  <si>
    <t>18/07 - 20/07, 29/07 - 31/07</t>
  </si>
  <si>
    <t>https://drive.google.com/drive/folders/1jw4Tb-yRoTITTDETfR_sUOg1MFlZjP1N</t>
  </si>
  <si>
    <t>- Pick món trong Folder "Deal Hot 1"</t>
  </si>
  <si>
    <r>
      <rPr>
        <sz val="10"/>
        <rFont val="Calibri"/>
      </rPr>
      <t xml:space="preserve">- Element: Pháo bông màu sắc, đùi gà, các element như </t>
    </r>
    <r>
      <rPr>
        <u/>
        <sz val="10"/>
        <color rgb="FF1155CC"/>
        <rFont val="Calibri"/>
      </rPr>
      <t>mẫu</t>
    </r>
    <r>
      <rPr>
        <sz val="10"/>
        <rFont val="Calibri"/>
      </rPr>
      <t xml:space="preserve">
- Làm nối bật món 
- Gắn tag Deal độc quyền trên SPF</t>
    </r>
  </si>
  <si>
    <r>
      <rPr>
        <b/>
        <sz val="10"/>
        <color theme="1"/>
        <rFont val="Calibri"/>
      </rPr>
      <t xml:space="preserve">2 Win 3 NW:
</t>
    </r>
    <r>
      <rPr>
        <sz val="10"/>
        <color theme="1"/>
        <rFont val="Calibri"/>
      </rPr>
      <t>Hometop banner(7-9): 19/07, 20/07, 29/07, 30/07
Static banner(1-3): 18/07, 31/07</t>
    </r>
  </si>
  <si>
    <r>
      <rPr>
        <b/>
        <sz val="10"/>
        <color theme="1"/>
        <rFont val="Calibri"/>
      </rPr>
      <t xml:space="preserve">2 Win 3 NW:
</t>
    </r>
    <r>
      <rPr>
        <sz val="10"/>
        <color theme="1"/>
        <rFont val="Calibri"/>
      </rPr>
      <t>Hometop banner(7-9): 19/07, 20/07, 29/07, 30/07
Static banner(1-3): 18/07, 31/07</t>
    </r>
  </si>
  <si>
    <r>
      <rPr>
        <b/>
        <sz val="10"/>
        <color theme="1"/>
        <rFont val="Calibri"/>
      </rPr>
      <t xml:space="preserve">2 Win 3 NW:
</t>
    </r>
    <r>
      <rPr>
        <sz val="10"/>
        <color theme="1"/>
        <rFont val="Calibri"/>
      </rPr>
      <t>Hometop banner(7-9): 19/07, 20/07, 29/07, 30/07
Static banner(1-3): 18/07, 31/07</t>
    </r>
  </si>
  <si>
    <r>
      <rPr>
        <b/>
        <sz val="10"/>
        <color theme="1"/>
        <rFont val="Calibri"/>
      </rPr>
      <t xml:space="preserve">2 Win 3 NW:
</t>
    </r>
    <r>
      <rPr>
        <sz val="10"/>
        <color theme="1"/>
        <rFont val="Calibri"/>
      </rPr>
      <t>Hometop banner(7-9): 19/07, 20/07, 29/07, 30/07
Static banner(1-3): 18/07, 31/07</t>
    </r>
  </si>
  <si>
    <r>
      <rPr>
        <sz val="10"/>
        <rFont val="Calibri"/>
      </rPr>
      <t xml:space="preserve">Deadline 8/7
</t>
    </r>
    <r>
      <rPr>
        <u/>
        <sz val="10"/>
        <color rgb="FF1155CC"/>
        <rFont val="Calibri"/>
      </rPr>
      <t>https://drive.google.com/drive/u/0/folders/1PoavBaBBAWb694q-JVTkHoNGlg4l2IFi</t>
    </r>
    <r>
      <rPr>
        <sz val="10"/>
        <rFont val="Calibri"/>
      </rPr>
      <t xml:space="preserve"> </t>
    </r>
  </si>
  <si>
    <t>w3-lotteria-58</t>
  </si>
  <si>
    <r>
      <rPr>
        <sz val="10"/>
        <color theme="1"/>
        <rFont val="Calibri"/>
      </rPr>
      <t xml:space="preserve">-Key message: </t>
    </r>
    <r>
      <rPr>
        <b/>
        <sz val="10"/>
        <color theme="1"/>
        <rFont val="Calibri"/>
      </rPr>
      <t xml:space="preserve"> HOMEFARM KHAO DEAL  + GIẢM 50% + VOUCHER 120K</t>
    </r>
    <r>
      <rPr>
        <sz val="10"/>
        <color theme="1"/>
        <rFont val="Calibri"/>
      </rPr>
      <t xml:space="preserve">
Scheme:
- Bò viên Homecook giảm 50%
- Voucher HF120 giảm 120.000Đ cho đơn từ 609.000Đ
Opening time: 8:00 - 20:00</t>
    </r>
  </si>
  <si>
    <t>1/7 - 3/7</t>
  </si>
  <si>
    <r>
      <rPr>
        <b/>
        <sz val="10"/>
        <color theme="1"/>
        <rFont val="Calibri"/>
      </rPr>
      <t>Static banner #1-3:</t>
    </r>
    <r>
      <rPr>
        <sz val="10"/>
        <color theme="1"/>
        <rFont val="Calibri"/>
      </rPr>
      <t xml:space="preserve"> 1/7, 2/7, 3/7
</t>
    </r>
    <r>
      <rPr>
        <b/>
        <sz val="10"/>
        <color theme="1"/>
        <rFont val="Calibri"/>
      </rPr>
      <t xml:space="preserve">Pop up: </t>
    </r>
    <r>
      <rPr>
        <sz val="10"/>
        <color theme="1"/>
        <rFont val="Calibri"/>
      </rPr>
      <t xml:space="preserve">16h-19h 1/7
</t>
    </r>
  </si>
  <si>
    <r>
      <rPr>
        <b/>
        <sz val="10"/>
        <color theme="1"/>
        <rFont val="Calibri"/>
      </rPr>
      <t>Static banner #1-3:</t>
    </r>
    <r>
      <rPr>
        <sz val="10"/>
        <color theme="1"/>
        <rFont val="Calibri"/>
      </rPr>
      <t xml:space="preserve"> 1/7, 2/7, 3/7
</t>
    </r>
    <r>
      <rPr>
        <b/>
        <sz val="10"/>
        <color theme="1"/>
        <rFont val="Calibri"/>
      </rPr>
      <t xml:space="preserve">Pop up: </t>
    </r>
    <r>
      <rPr>
        <sz val="10"/>
        <color theme="1"/>
        <rFont val="Calibri"/>
      </rPr>
      <t xml:space="preserve">16h-19h 1/7
</t>
    </r>
  </si>
  <si>
    <t>sj-home-farm</t>
  </si>
  <si>
    <t>Mixue - Nhượng Quyền</t>
  </si>
  <si>
    <t>July</t>
  </si>
  <si>
    <r>
      <rPr>
        <sz val="10"/>
        <color theme="1"/>
        <rFont val="Calibri"/>
      </rPr>
      <t xml:space="preserve">- Key message: </t>
    </r>
    <r>
      <rPr>
        <b/>
        <sz val="10"/>
        <color theme="1"/>
        <rFont val="Calibri"/>
      </rPr>
      <t>Mixue Khao Deal - Giảm 50%</t>
    </r>
    <r>
      <rPr>
        <sz val="10"/>
        <color theme="1"/>
        <rFont val="Calibri"/>
      </rPr>
      <t xml:space="preserve">
- Scheme: Trà Đào Big Size, Trà Sữa Trân Châu giảm 50%.
Code MIXUE20OTH giảm 50% CAP 20K,
- Timeline: 25/07-27/07, 29/07-31/07
- Location: Khánh Hòa, Nghệ An, Quy Nhơn</t>
    </r>
  </si>
  <si>
    <t>25/07-27/07, 29/07-31/07</t>
  </si>
  <si>
    <t>https://docs.google.com/spreadsheets/d/1FAOPJlVqQYZt_TAExGK7gb4aGXKcyil2mxYxnnGwI9c/edit?gid=0#gid=0</t>
  </si>
  <si>
    <t>https://drive.google.com/drive/folders/1BNeYeiPFQfCC0nQSlfSpSDogvdYmVy5l</t>
  </si>
  <si>
    <t xml:space="preserve">- Màu background giống màu chủ đạo của brand (logo)
- Vibe  summer </t>
  </si>
  <si>
    <r>
      <rPr>
        <b/>
        <sz val="10"/>
        <color theme="1"/>
        <rFont val="Calibri"/>
      </rPr>
      <t xml:space="preserve">Khánh Hòa, Nghệ An, Quy Nhơn
3 Win2:
</t>
    </r>
    <r>
      <rPr>
        <sz val="10"/>
        <color theme="1"/>
        <rFont val="Calibri"/>
      </rPr>
      <t>Search placeholder(14h-17h): 25/07, 29/07
Hometop banner(7-9): 25/07, 29/07
Static Banner (4): 30/07, 31/07
Floating (13h-16h): 26/07
Pop up(13h-16h): 27/07</t>
    </r>
  </si>
  <si>
    <r>
      <rPr>
        <sz val="10"/>
        <rFont val="Calibri"/>
      </rPr>
      <t xml:space="preserve">Deadline 15/7
</t>
    </r>
    <r>
      <rPr>
        <u/>
        <sz val="10"/>
        <color rgb="FF1155CC"/>
        <rFont val="Calibri"/>
      </rPr>
      <t>https://drive.google.com/drive/u/0/folders/1PYWZzLgwil3nrEkC-MDcCOTHuhFd9vBN</t>
    </r>
    <r>
      <rPr>
        <sz val="10"/>
        <rFont val="Calibri"/>
      </rPr>
      <t xml:space="preserve"> </t>
    </r>
  </si>
  <si>
    <t>w2--mixue-50</t>
  </si>
  <si>
    <t>Hủ Tiếu Thái Lan - Pi Thai
Thai Market</t>
  </si>
  <si>
    <t>July.CB3</t>
  </si>
  <si>
    <r>
      <rPr>
        <sz val="10"/>
        <color theme="1"/>
        <rFont val="Calibri"/>
      </rPr>
      <t xml:space="preserve">- Key message: </t>
    </r>
    <r>
      <rPr>
        <b/>
        <sz val="10"/>
        <color theme="1"/>
        <rFont val="Calibri"/>
      </rPr>
      <t>Khao Món Thái - Mua 1 Tặng 1</t>
    </r>
    <r>
      <rPr>
        <sz val="10"/>
        <color theme="1"/>
        <rFont val="Calibri"/>
      </rPr>
      <t xml:space="preserve">
- Scheme: 
+ Thai Market: 01 Pad Thai Hải Sản tặng 01 Gỏi Ba Khía
+ Hủ Tiếu Thái Lan - Pi Thai: mua 01 Hủ Tiếu Tomyum tặng 01 Hủ Tiếu Heo</t>
    </r>
    <r>
      <rPr>
        <b/>
        <sz val="10"/>
        <color theme="1"/>
        <rFont val="Calibri"/>
      </rPr>
      <t xml:space="preserve">
</t>
    </r>
    <r>
      <rPr>
        <sz val="10"/>
        <color theme="1"/>
        <rFont val="Calibri"/>
      </rPr>
      <t>+ CODE: PITMK40K - Giảm 40K đơn từ 109K
- Timeline: 16/07 - 18/07
- Location: HCM, Hà Nội, Đà Nẵng</t>
    </r>
  </si>
  <si>
    <t>https://docs.google.com/spreadsheets/d/1zI7opnezH1R9bmxFuaY_4-4KzV1BCN2dcfS8Q_Ljcr4/edit?usp=sharing</t>
  </si>
  <si>
    <t>https://drive.google.com/drive/folders/1zQw5o2ANWqSghsw8aibGmJo2KQwgEYJq</t>
  </si>
  <si>
    <t>- Background: tone vàng (70%) - trắng (20%) - đỏ (10%) . 
- BG nổi bật được món, theo phong cách: elegant, commercial, dynamic. Tham khảo banner mẫu trong file</t>
  </si>
  <si>
    <t>- Pick 4 món Thai Market + Pi Thai
- Pick Logo brand Pi Thai</t>
  </si>
  <si>
    <r>
      <rPr>
        <sz val="10"/>
        <rFont val="Calibri"/>
      </rPr>
      <t xml:space="preserve">- Elements sử dụng trang trí theo </t>
    </r>
    <r>
      <rPr>
        <u/>
        <sz val="10"/>
        <color rgb="FF1155CC"/>
        <rFont val="Calibri"/>
      </rPr>
      <t>mẫu</t>
    </r>
  </si>
  <si>
    <r>
      <rPr>
        <b/>
        <sz val="10"/>
        <color theme="1"/>
        <rFont val="Calibri"/>
      </rPr>
      <t xml:space="preserve">1 Combo3:
</t>
    </r>
    <r>
      <rPr>
        <sz val="10"/>
        <color theme="1"/>
        <rFont val="Calibri"/>
      </rPr>
      <t>Static Banner(6): 16/07 - 18/07
Popup(16h-19h): 16/07</t>
    </r>
  </si>
  <si>
    <r>
      <rPr>
        <b/>
        <sz val="10"/>
        <color theme="1"/>
        <rFont val="Calibri"/>
      </rPr>
      <t xml:space="preserve">1 Combo3:
</t>
    </r>
    <r>
      <rPr>
        <sz val="10"/>
        <color theme="1"/>
        <rFont val="Calibri"/>
      </rPr>
      <t>Static Banner(6): 16/07 - 18/07
Popup(16h-19h): 16/07</t>
    </r>
  </si>
  <si>
    <r>
      <rPr>
        <b/>
        <sz val="10"/>
        <color theme="1"/>
        <rFont val="Calibri"/>
      </rPr>
      <t xml:space="preserve">1 Combo3:
</t>
    </r>
    <r>
      <rPr>
        <sz val="10"/>
        <color theme="1"/>
        <rFont val="Calibri"/>
      </rPr>
      <t>Static Banner(6): 16/07 - 18/07
Popup(16h-19h): 16/07</t>
    </r>
  </si>
  <si>
    <r>
      <rPr>
        <sz val="10"/>
        <rFont val="Calibri"/>
      </rPr>
      <t xml:space="preserve">Deadline 4/7
</t>
    </r>
    <r>
      <rPr>
        <u/>
        <sz val="10"/>
        <color rgb="FF1155CC"/>
        <rFont val="Calibri"/>
      </rPr>
      <t>https://drive.google.com/drive/u/0/folders/1X1egVP-xOmVHnI2PUFabXrBpTOgc62HI</t>
    </r>
    <r>
      <rPr>
        <sz val="10"/>
        <rFont val="Calibri"/>
      </rPr>
      <t xml:space="preserve"> </t>
    </r>
  </si>
  <si>
    <t>a-pi-thai</t>
  </si>
  <si>
    <t>sj-koi-60</t>
  </si>
  <si>
    <r>
      <rPr>
        <sz val="10"/>
        <color theme="1"/>
        <rFont val="Calibri"/>
      </rPr>
      <t xml:space="preserve">- Keymess: </t>
    </r>
    <r>
      <rPr>
        <b/>
        <sz val="10"/>
        <color theme="1"/>
        <rFont val="Calibri"/>
      </rPr>
      <t>KFC KHAO DEAL HÈ GIẢM 50K</t>
    </r>
    <r>
      <rPr>
        <sz val="10"/>
        <color theme="1"/>
        <rFont val="Calibri"/>
      </rPr>
      <t xml:space="preserve">
- Scheme:
Nhập mã: KFC50K Giảm 50k MBS 189k
- Location: TP. HCM, Cần Thơ, Vũng Tàu, Đồng Nai, Bình Dương, Hà Nội, Bắc Ninh, Nghệ An, Hải Phòng, Thái Nguyên, Quảng Ninh, Đà Nẵng, Lâm Đồng, Khánh Hoà, Quảng Nam, Huế,Thanh Hóa, Buôn Mê Thuột, Bình Định, Quy Nhơn, Long An, An Giang, Nam Định, Hải Dương, Phú Yên, Kiên Giang, Cà Mau, Bến Tre
- Timeline: 15/07 - 17/07, 26/07 - 30/07</t>
    </r>
  </si>
  <si>
    <t>15/07 - 17/07, 26/07 - 30/07</t>
  </si>
  <si>
    <r>
      <rPr>
        <b/>
        <sz val="10"/>
        <color theme="1"/>
        <rFont val="Calibri"/>
      </rPr>
      <t xml:space="preserve">2 Combo 1 NW:
</t>
    </r>
    <r>
      <rPr>
        <sz val="10"/>
        <color theme="1"/>
        <rFont val="Calibri"/>
      </rPr>
      <t>Bottom banner(1-3): 15/07, 17/07
Bottom banner(4-6): 16/07
Floating(10h-13h): 16/07
Static banner(1-3): 28/07 - 30/07
Popup(16h-19h): 28/07</t>
    </r>
  </si>
  <si>
    <r>
      <rPr>
        <b/>
        <sz val="10"/>
        <color theme="1"/>
        <rFont val="Calibri"/>
      </rPr>
      <t xml:space="preserve">2 Combo 1 NW:
</t>
    </r>
    <r>
      <rPr>
        <sz val="10"/>
        <color theme="1"/>
        <rFont val="Calibri"/>
      </rPr>
      <t>Bottom banner(1-3): 15/07, 16/07
Static banner(1-3): 17/07, 26/07 - 28/07
Floating(10h-13h): 16/07
Popup(16h-19h): 28/07</t>
    </r>
  </si>
  <si>
    <r>
      <rPr>
        <b/>
        <sz val="10"/>
        <color theme="1"/>
        <rFont val="Calibri"/>
      </rPr>
      <t xml:space="preserve">2 Combo 1 NW:
</t>
    </r>
    <r>
      <rPr>
        <sz val="10"/>
        <color theme="1"/>
        <rFont val="Calibri"/>
      </rPr>
      <t>Static banner(1-3): 15/07 - 17/07, 28/07 - 30/07
Floating(10h-13h): 16/07
Popup(16h-19h): 28/07</t>
    </r>
  </si>
  <si>
    <r>
      <rPr>
        <b/>
        <sz val="10"/>
        <color theme="1"/>
        <rFont val="Calibri"/>
      </rPr>
      <t xml:space="preserve">2 Combo 1 NW:
</t>
    </r>
    <r>
      <rPr>
        <sz val="10"/>
        <color theme="1"/>
        <rFont val="Calibri"/>
      </rPr>
      <t>Static banner(1-3): 15/07 - 17/07, 28/07 - 30/07
Popup(16h-19h): 16/07, 28/07</t>
    </r>
  </si>
  <si>
    <t>a-kfc--50</t>
  </si>
  <si>
    <r>
      <rPr>
        <sz val="10"/>
        <color theme="1"/>
        <rFont val="Calibri"/>
      </rPr>
      <t xml:space="preserve">- Keymess: </t>
    </r>
    <r>
      <rPr>
        <b/>
        <sz val="10"/>
        <color theme="1"/>
        <rFont val="Calibri"/>
      </rPr>
      <t>KFC KHAO DEAL HÈ GIẢM 50K</t>
    </r>
    <r>
      <rPr>
        <sz val="10"/>
        <color theme="1"/>
        <rFont val="Calibri"/>
      </rPr>
      <t xml:space="preserve">
- Scheme:
Nhập mã: KFC50K Giảm 50k MBS 189k
- Location: TP. HCM, Cần Thơ, Vũng Tàu, Đồng Nai, Bình Dương, Hà Nội, Bắc Ninh, Nghệ An, Hải Phòng, Thái Nguyên, Quảng Ninh, Đà Nẵng, Lâm Đồng, Khánh Hoà, Quảng Nam, Huế,Thanh Hóa, Buôn Mê Thuột, Bình Định, Quy Nhơn, Long An, An Giang, Nam Định, Hải Dương, Phú Yên, Kiên Giang, Cà Mau, Bến Tre
- Timeline: 24/07, 26/07, 29/07, 31/07</t>
    </r>
  </si>
  <si>
    <t>24/07, 26/07, 29/07, 31/07</t>
  </si>
  <si>
    <t>04/07
11/07
18/07
25/07</t>
  </si>
  <si>
    <r>
      <rPr>
        <b/>
        <sz val="10"/>
        <color theme="1"/>
        <rFont val="Calibri"/>
      </rPr>
      <t xml:space="preserve">2 Popup + 2 Floating NW:
</t>
    </r>
    <r>
      <rPr>
        <sz val="10"/>
        <color theme="1"/>
        <rFont val="Calibri"/>
      </rPr>
      <t>Popup(16h-19h): 31/07
Popup(19h-22h): 29/07
Floating(16h-19h): 24/07
Floating(19h-22h): 26/07</t>
    </r>
  </si>
  <si>
    <r>
      <rPr>
        <b/>
        <sz val="10"/>
        <color theme="1"/>
        <rFont val="Calibri"/>
      </rPr>
      <t xml:space="preserve">2 Popup + 2 Floating NW:
</t>
    </r>
    <r>
      <rPr>
        <sz val="10"/>
        <color theme="1"/>
        <rFont val="Calibri"/>
      </rPr>
      <t>Popup(16h-19h): 29/07, 31/07
Floating(16h-19h): 24/07
Floating(19h-22h): 26/07</t>
    </r>
  </si>
  <si>
    <r>
      <rPr>
        <b/>
        <sz val="10"/>
        <color theme="1"/>
        <rFont val="Calibri"/>
      </rPr>
      <t xml:space="preserve">2 Popup + 2 Floating NW:
</t>
    </r>
    <r>
      <rPr>
        <sz val="10"/>
        <color theme="1"/>
        <rFont val="Calibri"/>
      </rPr>
      <t>Popup(16h-19h): 29/07, 31/07
Floating(16h-19h): 24/07
Floating(19h-22h): 26/07</t>
    </r>
  </si>
  <si>
    <r>
      <rPr>
        <b/>
        <sz val="10"/>
        <color theme="1"/>
        <rFont val="Calibri"/>
      </rPr>
      <t xml:space="preserve">2 Popup + 2 Floating NW:
</t>
    </r>
    <r>
      <rPr>
        <sz val="10"/>
        <color theme="1"/>
        <rFont val="Calibri"/>
      </rPr>
      <t>Popup(16h-19h): 29/07, 31/07
Floating(16h-19h): 24/07, 26/07</t>
    </r>
  </si>
  <si>
    <t>Key message:  KOI THÉ MỜI DEAL 30% + code -50%
Scheme: Koi mời deal trà sữa giảm 30%
77KOI50 - 50k mbs 100k
77KOI40 - 40k mbs 80k
Timeline: 7/7
Location: HCM, Hà Nội, Đà Nẵng, Bình Dương, Hải Phòng, Vũng Tàu, Huế, Đồng Nai</t>
  </si>
  <si>
    <t>sj-koi-30</t>
  </si>
  <si>
    <t>Jul_All brands</t>
  </si>
  <si>
    <r>
      <rPr>
        <sz val="10"/>
        <color theme="1"/>
        <rFont val="Calibri"/>
      </rPr>
      <t xml:space="preserve">Key Message: </t>
    </r>
    <r>
      <rPr>
        <b/>
        <sz val="10"/>
        <color theme="1"/>
        <rFont val="Calibri"/>
      </rPr>
      <t>K-Food - Tuần Lễ Hàn Quốc - Giảm 28%</t>
    </r>
    <r>
      <rPr>
        <sz val="10"/>
        <color theme="1"/>
        <rFont val="Calibri"/>
      </rPr>
      <t xml:space="preserve">
- Scheme: Nhập mã KFOOD45 giảm 28% tối đa 45.000Đ
- Mã khuyến mãi chỉ áp dụng cho các sản phẩm Hàn Quốc tham gia chương trình
Timeline: 8/7-19/7
Location: HCM, HN, Bình Dương, Hải Phòng, Cần Thơ, Đồng Nai, Vũng Tàu</t>
    </r>
  </si>
  <si>
    <t>08/07-19/07</t>
  </si>
  <si>
    <t>Hometop 7-9: 8/7, 17/7,18/7
Static banner 4-5: 9/7, 13/7, 14/7, 16/7, 19/7
Floating HCM: 18/7 (16H - 19H)
Pop up: 9/7 (16H - 19H)
Search Placeholder (17h - 19h): 11/7, 12/7, 18/7</t>
  </si>
  <si>
    <t>Hometop 7-9: 8/7, 17/7,18/7
Static banner 4-5: 9/7, 13/7, 14/7, 16/7, 19/7
Pop up: 9/7 (16H - 19H) , 18/7 (16H - 19H)
Search Placeholder (17h - 19h): 11/7, 12/7, 18/7</t>
  </si>
  <si>
    <t>Hometop 7-9: 8/7, 17/7,18/7
Static banner 4-5: 9/7, 13/7, 14/7, 16/7, 19/7
Floating: 18/7 (16H - 19H)
Pop up: 9/7 (16H - 19H) 
Search Placeholder (17h - 19h): 11/7, 12/7, 18/7</t>
  </si>
  <si>
    <t>w2-kfood-28</t>
  </si>
  <si>
    <t>Jul_Focused</t>
  </si>
  <si>
    <r>
      <rPr>
        <sz val="10"/>
        <color theme="1"/>
        <rFont val="Calibri"/>
      </rPr>
      <t xml:space="preserve">Key Message: </t>
    </r>
    <r>
      <rPr>
        <b/>
        <sz val="10"/>
        <color theme="1"/>
        <rFont val="Calibri"/>
      </rPr>
      <t>Deal Hàn Quốc Giá Tốt - Giảm đến 75.000Đ</t>
    </r>
    <r>
      <rPr>
        <sz val="10"/>
        <color theme="1"/>
        <rFont val="Calibri"/>
      </rPr>
      <t xml:space="preserve">
- Scheme: Nhập mã KFOOD75 giảm 22% tối đa 75.000Đ
- Mã khuyến mãi chỉ áp dụng cho các sản phẩm Hàn Quốc tham gia chương trình
Timeline: 8/7-19/7
Location: HCM, HN, Bình Dương, Hải Phòng, Cần Thơ, Bắc Ninh</t>
    </r>
  </si>
  <si>
    <t>Hometop 7-9: 10/7
Static banner 4-5: 12/7, 15/7
Floating (16h - 19H): 14/7
Search Placeholder (17h - 19h): 16/7</t>
  </si>
  <si>
    <t>Hometop 7-9: 10/7
Static banner 4-5: 12/7, 15/7
Popup (16h - 19H): 13/7
Search Placeholder (17h - 19h): 16/7</t>
  </si>
  <si>
    <t>a-k-food-75</t>
  </si>
  <si>
    <t>Keymess: The Coffee House Khao 50K
Nhập TCH50K giảm 50k mbs 120k
TCHFS freeship 14k mọi đơn
TCH40K giảm 40k mbs 100k
Location: NW
Timeline:
01/07 - 04/07
07/07 - 11/07
14/07 - 18/07
21/07 - 25/07
29/07 - 31/07</t>
  </si>
  <si>
    <t>sj--tch-50</t>
  </si>
  <si>
    <t>July.CB1</t>
  </si>
  <si>
    <r>
      <rPr>
        <sz val="10"/>
        <color theme="1"/>
        <rFont val="Calibri"/>
      </rPr>
      <t xml:space="preserve">-  Key message: </t>
    </r>
    <r>
      <rPr>
        <b/>
        <sz val="10"/>
        <color theme="1"/>
        <rFont val="Calibri"/>
      </rPr>
      <t>Cái Lò Nướng Khao Tiệc Bánh - Giảm 15%</t>
    </r>
    <r>
      <rPr>
        <sz val="10"/>
        <color theme="1"/>
        <rFont val="Calibri"/>
      </rPr>
      <t xml:space="preserve">
- Scheme: BST Sweetin Giảm 15%
- Location: HCM
- Timeline: 20/07-22/07</t>
    </r>
  </si>
  <si>
    <t>20/07-22/07</t>
  </si>
  <si>
    <t>https://drive.google.com/drive/folders/1SYRenAYBdpGYAH9znClBWrlBaom4Xju_?usp=sharing</t>
  </si>
  <si>
    <t>- Tone màu chủ đạo theo logo của Brand: Xanh lá, Pha trắng
- Xóa nền logo</t>
  </si>
  <si>
    <t>- Pick món:
Sweetin Tiralychée - Premium
Sweetin Tiralychée - Mordern Clasic
Sweetin – Chocolate Ruby</t>
  </si>
  <si>
    <t xml:space="preserve">
- Thêm các element liên quan tới bánh</t>
  </si>
  <si>
    <r>
      <rPr>
        <b/>
        <sz val="10"/>
        <color theme="1"/>
        <rFont val="Calibri"/>
      </rPr>
      <t xml:space="preserve">1 Combo1:
</t>
    </r>
    <r>
      <rPr>
        <sz val="10"/>
        <color theme="1"/>
        <rFont val="Calibri"/>
      </rPr>
      <t>Static Banner(1-3): 20/07-22/07
Popup(16h-19h): 21/07</t>
    </r>
  </si>
  <si>
    <r>
      <rPr>
        <sz val="10"/>
        <rFont val="Calibri"/>
      </rPr>
      <t xml:space="preserve">Deadline 8/7
</t>
    </r>
    <r>
      <rPr>
        <u/>
        <sz val="10"/>
        <color rgb="FF1155CC"/>
        <rFont val="Calibri"/>
      </rPr>
      <t>https://drive.google.com/drive/u/0/folders/1Y1KYB8eRQH-U-JUjUR5JxVwSxp1oim0u</t>
    </r>
    <r>
      <rPr>
        <sz val="10"/>
        <rFont val="Calibri"/>
      </rPr>
      <t xml:space="preserve"> </t>
    </r>
  </si>
  <si>
    <t>a-cai-lo-nuong</t>
  </si>
  <si>
    <r>
      <rPr>
        <sz val="10"/>
        <color theme="1"/>
        <rFont val="Calibri"/>
      </rPr>
      <t xml:space="preserve">-  Key message: </t>
    </r>
    <r>
      <rPr>
        <b/>
        <sz val="10"/>
        <color theme="1"/>
        <rFont val="Calibri"/>
      </rPr>
      <t>Cái Lò Nướng Khao Tiệc Bánh - Giảm 15%</t>
    </r>
    <r>
      <rPr>
        <sz val="10"/>
        <color theme="1"/>
        <rFont val="Calibri"/>
      </rPr>
      <t xml:space="preserve">
- Scheme: BST Sweetin Giảm 15%
- Location: HCM
- Timeline: 23/07</t>
    </r>
  </si>
  <si>
    <t>23/07</t>
  </si>
  <si>
    <t>Chung KV dòng 1312</t>
  </si>
  <si>
    <r>
      <rPr>
        <b/>
        <sz val="10"/>
        <color theme="1"/>
        <rFont val="Calibri"/>
      </rPr>
      <t xml:space="preserve">1 SPH lẻ:
</t>
    </r>
    <r>
      <rPr>
        <sz val="10"/>
        <color theme="1"/>
        <rFont val="Calibri"/>
      </rPr>
      <t>Search PlaceHolder(17h-19h): 23/07</t>
    </r>
  </si>
  <si>
    <r>
      <rPr>
        <sz val="10"/>
        <rFont val="Calibri"/>
      </rPr>
      <t xml:space="preserve">Deadline 8/7
</t>
    </r>
    <r>
      <rPr>
        <u/>
        <sz val="10"/>
        <color rgb="FF1155CC"/>
        <rFont val="Calibri"/>
      </rPr>
      <t>https://drive.google.com/drive/u/0/folders/1Y1KYB8eRQH-U-JUjUR5JxVwSxp1oim0u</t>
    </r>
    <r>
      <rPr>
        <sz val="10"/>
        <rFont val="Calibri"/>
      </rPr>
      <t xml:space="preserve"> </t>
    </r>
  </si>
  <si>
    <t>a-cai-lo-nuong-15</t>
  </si>
  <si>
    <r>
      <rPr>
        <sz val="10"/>
        <color theme="1"/>
        <rFont val="Calibri"/>
      </rPr>
      <t xml:space="preserve">-  Key message: </t>
    </r>
    <r>
      <rPr>
        <b/>
        <sz val="10"/>
        <color theme="1"/>
        <rFont val="Calibri"/>
      </rPr>
      <t>Cái Lò Nướng Khao Tiệc Bánh - Giảm 15%</t>
    </r>
    <r>
      <rPr>
        <sz val="10"/>
        <color theme="1"/>
        <rFont val="Calibri"/>
      </rPr>
      <t xml:space="preserve">
- Scheme: BST Sweetin Giảm 15%
- Location: HCM
- Timeline: 28/07-31/07</t>
    </r>
  </si>
  <si>
    <t>28/07-31/07</t>
  </si>
  <si>
    <r>
      <rPr>
        <b/>
        <sz val="10"/>
        <color theme="1"/>
        <rFont val="Calibri"/>
      </rPr>
      <t xml:space="preserve">1 Win 4:
</t>
    </r>
    <r>
      <rPr>
        <sz val="10"/>
        <color theme="1"/>
        <rFont val="Calibri"/>
      </rPr>
      <t>Search Placeholder(17h-19h): 29/07, 30/07
Hometop banner(10-12): 28/07, 29/07
Static banner(4): 30/07, 31/07</t>
    </r>
  </si>
  <si>
    <r>
      <rPr>
        <sz val="10"/>
        <rFont val="Calibri"/>
      </rPr>
      <t xml:space="preserve">Deadline 8/7
</t>
    </r>
    <r>
      <rPr>
        <u/>
        <sz val="10"/>
        <color rgb="FF1155CC"/>
        <rFont val="Calibri"/>
      </rPr>
      <t>https://drive.google.com/drive/u/0/folders/1Y1KYB8eRQH-U-JUjUR5JxVwSxp1oim0u</t>
    </r>
    <r>
      <rPr>
        <sz val="10"/>
        <rFont val="Calibri"/>
      </rPr>
      <t xml:space="preserve"> </t>
    </r>
  </si>
  <si>
    <r>
      <rPr>
        <sz val="10"/>
        <color theme="1"/>
        <rFont val="Calibri"/>
      </rPr>
      <t xml:space="preserve">- Key Mess: </t>
    </r>
    <r>
      <rPr>
        <b/>
        <sz val="10"/>
        <color theme="1"/>
        <rFont val="Calibri"/>
      </rPr>
      <t>Al Fresco's Khao Combo Pizza - Mua 1 Tặng 1 + Voucher 100k</t>
    </r>
    <r>
      <rPr>
        <sz val="10"/>
        <color theme="1"/>
        <rFont val="Calibri"/>
      </rPr>
      <t xml:space="preserve">
- Scheme:
+ Mua Combo: Mua 1 Tặng 1 Pizza
&gt;&gt;Giá gốc: 518,400đ, Giá giảm: 259,200đ
+ Code: ALFSPF100K giảm 100k cho đơn từ 300k
- Location: HCM
- Timeline: 24/07 - 27/07</t>
    </r>
  </si>
  <si>
    <t>24/07 - 27/07</t>
  </si>
  <si>
    <t>https://docs.google.com/spreadsheets/d/1araIWejcg2ho4Cg5omC68KUFFPIA9zku3QZcudN1FM0/edit?gid=668226890#gid=668226890</t>
  </si>
  <si>
    <t>https://drive.google.com/drive/folders/1kyjFxzR4WqRuClgx6SB5m3ppfOGE4o_r?usp=sharing</t>
  </si>
  <si>
    <t>Tone màu ấm áp,không dùng nhiều effect</t>
  </si>
  <si>
    <t>Pick món: #3 Tropicana Seafood, Pygmy Platter, Spaghetti Bolognaise</t>
  </si>
  <si>
    <r>
      <rPr>
        <b/>
        <sz val="10"/>
        <color theme="1"/>
        <rFont val="Calibri"/>
      </rPr>
      <t xml:space="preserve">1 Win 4:
</t>
    </r>
    <r>
      <rPr>
        <sz val="10"/>
        <color theme="1"/>
        <rFont val="Calibri"/>
      </rPr>
      <t>Search Placeholder(19h-22h): 26/07, 27/07
Hometop banner(10-12): 26/07, 27/07
Bottom banner(1-3): 24/07, 25/07</t>
    </r>
  </si>
  <si>
    <r>
      <rPr>
        <sz val="10"/>
        <rFont val="Calibri"/>
      </rPr>
      <t xml:space="preserve">Deadline 14/7
</t>
    </r>
    <r>
      <rPr>
        <u/>
        <sz val="10"/>
        <color rgb="FF1155CC"/>
        <rFont val="Calibri"/>
      </rPr>
      <t>https://drive.google.com/drive/u/0/folders/10ZATz2zmFmoibgqCAeLQzLsbp0E7ZDuD</t>
    </r>
    <r>
      <rPr>
        <sz val="10"/>
        <rFont val="Calibri"/>
      </rPr>
      <t xml:space="preserve"> </t>
    </r>
  </si>
  <si>
    <t>w4-al-frescos</t>
  </si>
  <si>
    <r>
      <rPr>
        <sz val="10"/>
        <color theme="1"/>
        <rFont val="Calibri"/>
      </rPr>
      <t xml:space="preserve">- Key Mess: </t>
    </r>
    <r>
      <rPr>
        <b/>
        <sz val="10"/>
        <color theme="1"/>
        <rFont val="Calibri"/>
      </rPr>
      <t>Al Fresco's Khao Combo Pizza - Mua 1 Tặng 1 + Voucher 100k</t>
    </r>
    <r>
      <rPr>
        <sz val="10"/>
        <color theme="1"/>
        <rFont val="Calibri"/>
      </rPr>
      <t xml:space="preserve">
- Scheme:
+ Mua Combo: Mua 1 Tặng 1 Pizza
&gt;&gt;Giá gốc: 518,400đ, Giá giảm: 259,200đ
+ Code: ALFSPF100K giảm 100k cho đơn từ 300k
- Location: HN
- Timeline: 25/07 - 27/07</t>
    </r>
  </si>
  <si>
    <t>Dùng chung KV dòng 1315</t>
  </si>
  <si>
    <r>
      <rPr>
        <b/>
        <sz val="10"/>
        <color theme="1"/>
        <rFont val="Calibri"/>
      </rPr>
      <t xml:space="preserve">1 Win 2:
</t>
    </r>
    <r>
      <rPr>
        <sz val="10"/>
        <color theme="1"/>
        <rFont val="Calibri"/>
      </rPr>
      <t>Search Placeholder(17h-19h): 25/07, 26/07
Hometop banner(7-9): 26/07, 27/07
Static banner(4): 26/07, 27/07
Pop up(19h-22h): 27/07</t>
    </r>
  </si>
  <si>
    <r>
      <rPr>
        <sz val="10"/>
        <rFont val="Calibri"/>
      </rPr>
      <t xml:space="preserve">Deadline 14/7
</t>
    </r>
    <r>
      <rPr>
        <u/>
        <sz val="10"/>
        <color rgb="FF1155CC"/>
        <rFont val="Calibri"/>
      </rPr>
      <t>https://drive.google.com/drive/u/0/folders/10ZATz2zmFmoibgqCAeLQzLsbp0E7ZDuD</t>
    </r>
    <r>
      <rPr>
        <sz val="10"/>
        <rFont val="Calibri"/>
      </rPr>
      <t xml:space="preserve"> </t>
    </r>
  </si>
  <si>
    <t>w2-al-frescos</t>
  </si>
  <si>
    <t>TH true TEA</t>
  </si>
  <si>
    <t>Jul_trả quyền lợi concert ATVNCG Day 5&amp;6</t>
  </si>
  <si>
    <r>
      <rPr>
        <sz val="10"/>
        <color theme="1"/>
        <rFont val="Calibri"/>
      </rPr>
      <t xml:space="preserve">- Key message: </t>
    </r>
    <r>
      <rPr>
        <b/>
        <sz val="10"/>
        <color theme="1"/>
        <rFont val="Calibri"/>
      </rPr>
      <t>Đậm Đà Vị Trà Tự Nhiên</t>
    </r>
    <r>
      <rPr>
        <sz val="10"/>
        <color theme="1"/>
        <rFont val="Calibri"/>
      </rPr>
      <t xml:space="preserve">
Schemes: No promotion, only branding 
- Timeline: 13/07, 20/07, 26/07
- Location: HCM, HN, DN</t>
    </r>
  </si>
  <si>
    <t>13/07, 20/07, 26/07</t>
  </si>
  <si>
    <t>link về site thương hiệu</t>
  </si>
  <si>
    <t>Hometop # 3-5: 13/7
Pop up: 13h-16h 26/7</t>
  </si>
  <si>
    <t>Hometop # 3-5: 13/7
Pop up: 13h-16h 20/7</t>
  </si>
  <si>
    <t>https://drive.google.com/drive/folders/1RCGDcIiXoXTZR_Rc3XtJAyZDzkcfe34o</t>
  </si>
  <si>
    <t>https://shopeefood.vn/thuong-hieu/th-true-mart</t>
  </si>
  <si>
    <r>
      <rPr>
        <sz val="10"/>
        <color theme="1"/>
        <rFont val="Calibri"/>
      </rPr>
      <t xml:space="preserve">- Key Message: </t>
    </r>
    <r>
      <rPr>
        <b/>
        <sz val="10"/>
        <color theme="1"/>
        <rFont val="Calibri"/>
      </rPr>
      <t>TEA.JOY Mời Bạn món 1Đ + Voucher 50k</t>
    </r>
    <r>
      <rPr>
        <sz val="10"/>
        <color theme="1"/>
        <rFont val="Calibri"/>
      </rPr>
      <t xml:space="preserve">
- Scheme: 
</t>
    </r>
    <r>
      <rPr>
        <b/>
        <sz val="10"/>
        <color theme="1"/>
        <rFont val="Calibri"/>
      </rPr>
      <t xml:space="preserve">+ Mời món 1Đ - cho đơn hàng từ 99K các món:
</t>
    </r>
    <r>
      <rPr>
        <sz val="10"/>
        <color theme="1"/>
        <rFont val="Calibri"/>
      </rPr>
      <t>Trà Sữa Lá Dứa
Trà Sữa Lục Vị
Trà sữa Shan Tuyết
Trà Sữa Oolong "TiChoi" 
Trà Lựu Đỏ (Đậm vừa)</t>
    </r>
    <r>
      <rPr>
        <b/>
        <sz val="10"/>
        <color theme="1"/>
        <rFont val="Calibri"/>
      </rPr>
      <t xml:space="preserve">
+ Đồng giảm 50% 3 món:
</t>
    </r>
    <r>
      <rPr>
        <sz val="10"/>
        <color theme="1"/>
        <rFont val="Calibri"/>
      </rPr>
      <t xml:space="preserve">Trà Sữa Cúc Mộc Xoài - Premium
Trà Sữa Hoàng Lan - Trân Châu Xoài
Bạch Trà Nhãn Táo (trà nhẹ, hậu vị thanh mát)
</t>
    </r>
    <r>
      <rPr>
        <b/>
        <sz val="10"/>
        <color theme="1"/>
        <rFont val="Calibri"/>
      </rPr>
      <t xml:space="preserve">Voucher discount: 
</t>
    </r>
    <r>
      <rPr>
        <sz val="10"/>
        <color theme="1"/>
        <rFont val="Calibri"/>
      </rPr>
      <t xml:space="preserve">+ Nhập mã </t>
    </r>
    <r>
      <rPr>
        <b/>
        <sz val="10"/>
        <color theme="1"/>
        <rFont val="Calibri"/>
      </rPr>
      <t>SPFXTEAJOY</t>
    </r>
    <r>
      <rPr>
        <sz val="10"/>
        <color theme="1"/>
        <rFont val="Calibri"/>
      </rPr>
      <t xml:space="preserve"> giảm 50K cho đơn 110K
+ Ngoài ra còn có các mã giảm cực kì hấp dẫn khác: 
SIEUTIEC30 giảm 30K cho đơn 70k
SIEUTIEC40 giảm 40k cho đơn 100k 
SIEUTIEC50 giảm 50k đơn 140k 
SIEUTIEC70 giảm 70k cho đơn 200k 
SIEUTIEC99 giảm 99K cho đơn 250K
- Location: HCM
- Timeline: 28/07-30/07</t>
    </r>
  </si>
  <si>
    <t>28/07-30/07</t>
  </si>
  <si>
    <t>https://docs.google.com/spreadsheets/d/1RwJlZzYteFzU7F__rsAF3Zcq9x4AkBr-c6LYQKWd-dQ/edit?usp=sharing</t>
  </si>
  <si>
    <t>https://drive.google.com/drive/folders/1nGgK6tfLbXEWKjoYZAsFQXpC5YNLeoqq?usp=drive_link</t>
  </si>
  <si>
    <r>
      <rPr>
        <sz val="10"/>
        <rFont val="Calibri"/>
      </rPr>
      <t xml:space="preserve">- Adapt </t>
    </r>
    <r>
      <rPr>
        <u/>
        <sz val="10"/>
        <color rgb="FF1155CC"/>
        <rFont val="Calibri"/>
      </rPr>
      <t xml:space="preserve">KV cũ </t>
    </r>
    <r>
      <rPr>
        <sz val="10"/>
        <rFont val="Calibri"/>
      </rPr>
      <t>: điều chỉnh linh vật to hơn và xuất hiện trung tâm nổi bật  để thu hút hơn
- Design thêm size FB &amp; Story</t>
    </r>
  </si>
  <si>
    <r>
      <rPr>
        <b/>
        <sz val="10"/>
        <color theme="1"/>
        <rFont val="Calibri"/>
      </rPr>
      <t xml:space="preserve">1 Combo1:
</t>
    </r>
    <r>
      <rPr>
        <sz val="10"/>
        <color theme="1"/>
        <rFont val="Calibri"/>
      </rPr>
      <t>Static Banner(1-3): 28/07-30/07
Popup(13h-16h): 29/07</t>
    </r>
  </si>
  <si>
    <r>
      <rPr>
        <sz val="10"/>
        <rFont val="Calibri"/>
      </rPr>
      <t xml:space="preserve">Deadline 16/7
</t>
    </r>
    <r>
      <rPr>
        <u/>
        <sz val="10"/>
        <color rgb="FF1155CC"/>
        <rFont val="Calibri"/>
      </rPr>
      <t>https://drive.google.com/drive/u/0/folders/1jpnP5E766gEx6CikaTCrp8xq3n0-ykRy</t>
    </r>
    <r>
      <rPr>
        <sz val="10"/>
        <rFont val="Calibri"/>
      </rPr>
      <t xml:space="preserve"> </t>
    </r>
  </si>
  <si>
    <t>a-tea-joy</t>
  </si>
  <si>
    <r>
      <rPr>
        <sz val="10"/>
        <color theme="1"/>
        <rFont val="Calibri"/>
      </rPr>
      <t xml:space="preserve">- Key message: </t>
    </r>
    <r>
      <rPr>
        <b/>
        <sz val="10"/>
        <color theme="1"/>
        <rFont val="Calibri"/>
      </rPr>
      <t>Ưu đãi kép - Món 50% + Voucher 50k</t>
    </r>
    <r>
      <rPr>
        <sz val="10"/>
        <color theme="1"/>
        <rFont val="Calibri"/>
      </rPr>
      <t xml:space="preserve">
- Scheme: 
+ Món giảm 50% - Áp dụng cho hóa đơn 79k
</t>
    </r>
    <r>
      <rPr>
        <sz val="10"/>
        <color theme="1"/>
        <rFont val="Calibri"/>
      </rPr>
      <t xml:space="preserve">Mì Trộn Gà Mắm Tỏi
Mì Trộn + Soup Bò Viên
Mì Trộn Xá Xíu
Mì Trộn Chả Cá Mắm Tỏi
</t>
    </r>
    <r>
      <rPr>
        <sz val="10"/>
        <color theme="1"/>
        <rFont val="Calibri"/>
      </rPr>
      <t>+ Voucher SIEUTIEC50 giảm 50k đơn 140k 
- Location: HCM
- Timeline: 29/07 - 31/07</t>
    </r>
  </si>
  <si>
    <t>https://docs.google.com/spreadsheets/d/1BOQfqkVFuxa4EAeIqikLNGVs0M3v_AGu998ko9SsEeo/edit?gid=919649174#gid=919649174&amp;range=A1</t>
  </si>
  <si>
    <t>https://drive.google.com/drive/folders/1pFfNSXRkQtA1ClbjC6uSEl293AvC-re8</t>
  </si>
  <si>
    <r>
      <rPr>
        <sz val="10"/>
        <rFont val="Calibri"/>
      </rPr>
      <t xml:space="preserve">Theme theo concept summer. Họa tiết add on &amp; Concept màu như </t>
    </r>
    <r>
      <rPr>
        <u/>
        <sz val="10"/>
        <color rgb="FF1155CC"/>
        <rFont val="Calibri"/>
      </rPr>
      <t>file mẫu</t>
    </r>
  </si>
  <si>
    <t>Pick món tuỳ ý trong fille</t>
  </si>
  <si>
    <r>
      <rPr>
        <b/>
        <sz val="10"/>
        <color theme="1"/>
        <rFont val="Calibri"/>
      </rPr>
      <t xml:space="preserve">1 Combo 2:
</t>
    </r>
    <r>
      <rPr>
        <sz val="10"/>
        <color theme="1"/>
        <rFont val="Calibri"/>
      </rPr>
      <t>Static banner(5): 29/07 - 31/07
Pop up(16h-19h): 29/07</t>
    </r>
  </si>
  <si>
    <r>
      <rPr>
        <sz val="10"/>
        <rFont val="Calibri"/>
      </rPr>
      <t xml:space="preserve">Deadline 18/7
</t>
    </r>
    <r>
      <rPr>
        <u/>
        <sz val="10"/>
        <color rgb="FF1155CC"/>
        <rFont val="Calibri"/>
      </rPr>
      <t>https://drive.google.com/drive/u/0/folders/1E4VNvnm_skTID8W-EtgYYqv-ik29nvIf</t>
    </r>
    <r>
      <rPr>
        <sz val="10"/>
        <rFont val="Calibri"/>
      </rPr>
      <t xml:space="preserve"> </t>
    </r>
  </si>
  <si>
    <t>a-mi-tron-ten-lua</t>
  </si>
  <si>
    <r>
      <rPr>
        <sz val="10"/>
        <rFont val="Calibri"/>
      </rPr>
      <t xml:space="preserve">- Key Message: </t>
    </r>
    <r>
      <rPr>
        <b/>
        <sz val="10"/>
        <rFont val="Calibri"/>
      </rPr>
      <t>CHÀO HÈ TƯƠI NGON- CO.OPFOOD- GIẢM 50%</t>
    </r>
    <r>
      <rPr>
        <sz val="10"/>
        <rFont val="Calibri"/>
      </rPr>
      <t xml:space="preserve">
- Scheme: Co.opFood_ Med</t>
    </r>
    <r>
      <rPr>
        <u/>
        <sz val="10"/>
        <color rgb="FF1155CC"/>
        <rFont val="Calibri"/>
      </rPr>
      <t xml:space="preserve">ia
</t>
    </r>
    <r>
      <rPr>
        <u/>
        <sz val="10"/>
        <color rgb="FF000000"/>
        <rFont val="Calibri"/>
      </rPr>
      <t>giảm 1 số mó</t>
    </r>
    <r>
      <rPr>
        <u/>
        <sz val="10"/>
        <color rgb="FF1155CC"/>
        <rFont val="Calibri"/>
      </rPr>
      <t>n</t>
    </r>
    <r>
      <rPr>
        <sz val="10"/>
        <color rgb="FF000000"/>
        <rFont val="Calibri"/>
      </rPr>
      <t xml:space="preserve"> đ</t>
    </r>
    <r>
      <rPr>
        <sz val="10"/>
        <rFont val="Calibri"/>
      </rPr>
      <t xml:space="preserve">ến 50%: 
  + Dưa leo baby CoopSelect hộp 500g-3514632 giá 42500 &gt;17600
  + Sốt dầu dấm salad ND chai 250g-3418846: 20200 &gt; 10100
- Opening time: 8:00 - 20:00
- Timeline: 13/07-27/07
- Location: HCM </t>
    </r>
  </si>
  <si>
    <t>13/07-27/07</t>
  </si>
  <si>
    <r>
      <rPr>
        <sz val="10"/>
        <rFont val="Calibri"/>
      </rPr>
      <t xml:space="preserve">Dùng </t>
    </r>
    <r>
      <rPr>
        <u/>
        <sz val="10"/>
        <color rgb="FF1155CC"/>
        <rFont val="Calibri"/>
      </rPr>
      <t>KV cũ,</t>
    </r>
    <r>
      <rPr>
        <sz val="10"/>
        <rFont val="Calibri"/>
      </rPr>
      <t xml:space="preserve"> nhờ GD adapt thêm size Floating </t>
    </r>
  </si>
  <si>
    <t>Search Placeholder: 17h-19h 13/7
Home top 10-12: 19/7, 20/7
Floating: 10h-13h 27/7
Bottom 4-6: 13/7, 26/7</t>
  </si>
  <si>
    <t>a-coop-food-50</t>
  </si>
  <si>
    <r>
      <rPr>
        <sz val="10"/>
        <color theme="1"/>
        <rFont val="Calibri"/>
      </rPr>
      <t xml:space="preserve">- Key Message: </t>
    </r>
    <r>
      <rPr>
        <b/>
        <sz val="10"/>
        <color theme="1"/>
        <rFont val="Calibri"/>
      </rPr>
      <t>CHÚ LONG KHAO DEAL
MUA 2 TẶNG 1 + VOUCHER 50,000Đ</t>
    </r>
    <r>
      <rPr>
        <sz val="10"/>
        <color theme="1"/>
        <rFont val="Calibri"/>
      </rPr>
      <t xml:space="preserve">
- Scheme:
+ [MUA] 2 MÓN
Cà Phê Muối
Cà Phê Dừa
+ [TẶNG] 01 TRÀ TRÁI CÂY BEST-SELLER 
Trà Me
Nhập code SIEUTIEC50, giảm 50k MBS 140k
 Timeline: 24-25/7, 28-30/7
 Location: Nationwide (HCM, HN, Đà Nẵng, Bình Dương, Vũng Tàu, Cần Thơ, Long An, Long Xuyên, Mỹ Tho, Cà Mau, Bình Phước, Tây Ninh, Vĩnh Long, Bình Thuận, Kiên Giang, Quảng Ngãi, Trà Vinh, Huế)</t>
    </r>
  </si>
  <si>
    <t>24/07-25/07, 
28/07-30/07</t>
  </si>
  <si>
    <t>https://docs.google.com/spreadsheets/d/18nNNMUzK2I2bRzIBegbdjF9o1qa2vte8T2ecKUn9gVs/edit?usp=sharing</t>
  </si>
  <si>
    <t>Hiệu ứng nổi bật, vibe năng động tươi trẻ
Tone màu tươi tắn, nổi bật sản phẩm
Thắt nơ thể hiện món tặng ở sku "Trà Me"</t>
  </si>
  <si>
    <t>- Cà phê dừa
- Cà phê muối
- Trà Me</t>
  </si>
  <si>
    <t>Hometop # 7-9: 28/7, 30/7
Static banner #4-5: 24/7, 28/7 (HCM #5)
Pop up HCM: 6h-10h 25/7
Search Placeholder - 2 slots: 14h - 17h 24/7, 12h-14h 29/7</t>
  </si>
  <si>
    <t>Hometop # 7-9: 28/7, 30/7
Static banner #4-5: 24/7, 28/7
Pop up HN: 13h-16h 25/7
Search Placeholder - 2 slots: 12h-14h 24/7, 12h-14h 29/7</t>
  </si>
  <si>
    <t>Hometop # 7-9: 28/7, 30/7
Static banner #4-5: 24/7, 28/7 
Pop up: 6h-10h 25/7
Search Placeholder - 2 slots: 14h - 17h 24/7, 12h-14h 29/7</t>
  </si>
  <si>
    <r>
      <rPr>
        <sz val="10"/>
        <rFont val="Calibri"/>
      </rPr>
      <t xml:space="preserve">Deadline 14/7
</t>
    </r>
    <r>
      <rPr>
        <u/>
        <sz val="10"/>
        <color rgb="FF1155CC"/>
        <rFont val="Calibri"/>
      </rPr>
      <t>https://drive.google.com/drive/u/0/folders/1VvfRZfcPgt1iWUhyw8eNOJ2VkgxA7hTG</t>
    </r>
    <r>
      <rPr>
        <sz val="10"/>
        <rFont val="Calibri"/>
      </rPr>
      <t xml:space="preserve"> </t>
    </r>
  </si>
  <si>
    <t>w2-cf-chu-long</t>
  </si>
  <si>
    <t>Jul_CB1_HUE</t>
  </si>
  <si>
    <r>
      <rPr>
        <sz val="10"/>
        <color theme="1"/>
        <rFont val="Calibri"/>
      </rPr>
      <t xml:space="preserve">Key mess: </t>
    </r>
    <r>
      <rPr>
        <b/>
        <sz val="10"/>
        <color theme="1"/>
        <rFont val="Calibri"/>
      </rPr>
      <t>Chú Long Chào Huế Khao Deal Khủng 
giảm 50% + voucher 50,000Đ</t>
    </r>
    <r>
      <rPr>
        <sz val="10"/>
        <color theme="1"/>
        <rFont val="Calibri"/>
      </rPr>
      <t xml:space="preserve">
Scheme:
+ Cà Phê giảm 50% và Trà trái cây giảm 50%, cụ thể
Cà Phê Muối
Cà Phê Dừa
Cà Phê Kem Phô Mai
Trà Me
Trà Đác Thơm
Trà Tắc Xí Muội
+ Voucher SIEUTIEC50 giảm 50k đơn 140k
Timeline: 16-18/7
Location: Huế</t>
    </r>
  </si>
  <si>
    <t>16/07-18/07</t>
  </si>
  <si>
    <t>https://docs.google.com/spreadsheets/d/1SSAswYXtFTZmSN4Ba0kHycjL4ArAw3hIzzhmJw2Rr8Y/edit?usp=sharing</t>
  </si>
  <si>
    <t>Pop up 13h-16h: 16/7
Static #1-3: 16, 17,18/7</t>
  </si>
  <si>
    <t>https://drive.google.com/drive/folders/1xmUP70mWOjkjppKWEI9ua6I4l-0Kdvri?usp=sharing</t>
  </si>
  <si>
    <t>a--chu-long-hue</t>
  </si>
  <si>
    <t>Aug.CB1</t>
  </si>
  <si>
    <r>
      <rPr>
        <sz val="10"/>
        <color theme="1"/>
        <rFont val="Calibri"/>
      </rPr>
      <t xml:space="preserve">- Key message: </t>
    </r>
    <r>
      <rPr>
        <b/>
        <sz val="10"/>
        <color theme="1"/>
        <rFont val="Calibri"/>
      </rPr>
      <t xml:space="preserve">KEM BƠ 251 KHAO MÓN CHỈ 15K </t>
    </r>
    <r>
      <rPr>
        <sz val="10"/>
        <color theme="1"/>
        <rFont val="Calibri"/>
      </rPr>
      <t xml:space="preserve">
- Scheme: KEM BƠ TRÁI CÂY TÔ 251 GIẢM MÓN VỀ 15k
- Timeline: 02/08 - 04/08
- Location: HCM</t>
    </r>
  </si>
  <si>
    <t>02/08 - 04/08</t>
  </si>
  <si>
    <r>
      <rPr>
        <sz val="10"/>
        <rFont val="Calibri"/>
      </rPr>
      <t xml:space="preserve">Thiết kế khác KV cũ , dùng tone màu cam như </t>
    </r>
    <r>
      <rPr>
        <u/>
        <sz val="10"/>
        <color rgb="FF1155CC"/>
        <rFont val="Calibri"/>
      </rPr>
      <t>ảnh</t>
    </r>
  </si>
  <si>
    <t>Sử dụng ảnh 4 món: Kem Bơ, Trái Cây Tô, Trà Dâu, Mì Xào</t>
  </si>
  <si>
    <r>
      <rPr>
        <b/>
        <sz val="10"/>
        <color theme="1"/>
        <rFont val="Calibri"/>
      </rPr>
      <t xml:space="preserve">1 Combo 1:
</t>
    </r>
    <r>
      <rPr>
        <sz val="10"/>
        <color theme="1"/>
        <rFont val="Calibri"/>
      </rPr>
      <t>Static banner(1-3): 02/08 - 04/08
Pop up(13h-16h): 04/08</t>
    </r>
  </si>
  <si>
    <r>
      <rPr>
        <sz val="10"/>
        <rFont val="Calibri"/>
      </rPr>
      <t xml:space="preserve">Deadline 23/7
</t>
    </r>
    <r>
      <rPr>
        <u/>
        <sz val="10"/>
        <color rgb="FF1155CC"/>
        <rFont val="Calibri"/>
      </rPr>
      <t>https://drive.google.com/drive/u/0/folders/1eFA_-HAPbSeOZfdUL6XPV6wK7zsI2o6I</t>
    </r>
  </si>
  <si>
    <t>Aug.CB3</t>
  </si>
  <si>
    <r>
      <rPr>
        <sz val="10"/>
        <color theme="1"/>
        <rFont val="Calibri"/>
      </rPr>
      <t xml:space="preserve">- Key message: </t>
    </r>
    <r>
      <rPr>
        <b/>
        <sz val="10"/>
        <color theme="1"/>
        <rFont val="Calibri"/>
      </rPr>
      <t xml:space="preserve">KEM BƠ 251 KHAO MÓN CHỈ 15K </t>
    </r>
    <r>
      <rPr>
        <sz val="10"/>
        <color theme="1"/>
        <rFont val="Calibri"/>
      </rPr>
      <t xml:space="preserve">
- Scheme: KEM BƠ TRÁI CÂY TÔ 251 GIẢM MÓN VỀ 15k
- Timeline: 07/08, 09/08, 10/08, 14/08 - 16/08, 17/08 - 19/08, 23/08 - 25/08
- Location: HCM</t>
    </r>
  </si>
  <si>
    <t>07/08, 09/08, 10/08, 14/08 - 16/08, 17/08 - 19/08, 23/08 - 25/08</t>
  </si>
  <si>
    <t>Dùng chung KV dòng 1323</t>
  </si>
  <si>
    <r>
      <rPr>
        <b/>
        <sz val="10"/>
        <color theme="1"/>
        <rFont val="Calibri"/>
      </rPr>
      <t xml:space="preserve">4 Combo 3:
</t>
    </r>
    <r>
      <rPr>
        <sz val="10"/>
        <color theme="1"/>
        <rFont val="Calibri"/>
      </rPr>
      <t>Static banner(6): 07/08, 09/08, 10/08, 14/08 - 16/08, 17/08 - 19/08, 23/08 - 25/08
Pop up(13h-16h): 09/08, 14/08, 18/08, 25/08</t>
    </r>
  </si>
  <si>
    <r>
      <rPr>
        <sz val="10"/>
        <rFont val="Calibri"/>
      </rPr>
      <t xml:space="preserve">Deadline 23/7
</t>
    </r>
    <r>
      <rPr>
        <u/>
        <sz val="10"/>
        <color rgb="FF1155CC"/>
        <rFont val="Calibri"/>
      </rPr>
      <t>https://drive.google.com/drive/u/0/folders/1eFA_-HAPbSeOZfdUL6XPV6wK7zsI2o6I</t>
    </r>
  </si>
  <si>
    <t>a--kem-bo-15k</t>
  </si>
  <si>
    <t>BVBANK</t>
  </si>
  <si>
    <r>
      <rPr>
        <sz val="10"/>
        <color theme="1"/>
        <rFont val="Calibri"/>
      </rPr>
      <t xml:space="preserve">- Key Mess: </t>
    </r>
    <r>
      <rPr>
        <b/>
        <sz val="10"/>
        <color theme="1"/>
        <rFont val="Calibri"/>
      </rPr>
      <t xml:space="preserve">Dùng thẻ BVBank Ưu đãi đặc biệt giảm 30.000đ 
</t>
    </r>
    <r>
      <rPr>
        <sz val="10"/>
        <color theme="1"/>
        <rFont val="Calibri"/>
      </rPr>
      <t>- Scheme: 
+ Giảm 30k cho đơn từ 200k 
+ Code name: BVBANK30
- Timeline: 7/07/2025- 31/12/2025
- Location: Nationwide</t>
    </r>
  </si>
  <si>
    <t>7/07/2025 - 31/12/2025</t>
  </si>
  <si>
    <t>Hometop banner(10-12): 17/07
On going banner: 19/07
Flashsale banner(1-3): 20/07
Search banner: 16/07</t>
  </si>
  <si>
    <r>
      <rPr>
        <u/>
        <sz val="10"/>
        <color rgb="FF1155CC"/>
        <rFont val="Calibri"/>
      </rPr>
      <t>https://shopee.vn/m/BVBank-SPF</t>
    </r>
    <r>
      <rPr>
        <sz val="10"/>
        <rFont val="Calibri"/>
      </rPr>
      <t xml:space="preserve">
</t>
    </r>
    <r>
      <rPr>
        <u/>
        <sz val="10"/>
        <color rgb="FF1155CC"/>
        <rFont val="Calibri"/>
      </rPr>
      <t>https://shopee.vn/m/BVBank-SP</t>
    </r>
  </si>
  <si>
    <r>
      <rPr>
        <sz val="10"/>
        <color theme="1"/>
        <rFont val="Calibri"/>
      </rPr>
      <t xml:space="preserve">Key message: </t>
    </r>
    <r>
      <rPr>
        <b/>
        <sz val="10"/>
        <color theme="1"/>
        <rFont val="Calibri"/>
      </rPr>
      <t>HOMEFARM MỜI BẠN DEAL GIẢM 50% + Voucher 120,000đ</t>
    </r>
    <r>
      <rPr>
        <sz val="10"/>
        <color theme="1"/>
        <rFont val="Calibri"/>
      </rPr>
      <t xml:space="preserve">
Scheme: Thịt bò xay Canada giảm 50%
+ HF120 giảm 120k cho đơn 609K
+ HF90 giảm 90K cho đơn 459K
+ HF70 giảm 70K cho đơn 329K
 Timeline: 25/7, 26/7, 31/7
 Location: HN, HCM </t>
    </r>
  </si>
  <si>
    <t>25/07, 26/07, 31/07</t>
  </si>
  <si>
    <t>https://docs.google.com/spreadsheets/d/1CHx0PGWd3b2i6_cQOllSay3xxUsUwKKG9JAk3WrXJEo/edit?gid=1951744567#gid=1951744567</t>
  </si>
  <si>
    <t xml:space="preserve">Sử dụng KV cũ </t>
  </si>
  <si>
    <t>Collection list banner: 26/7
Hometop 10-12: 31/7</t>
  </si>
  <si>
    <t>Static #4: 25/7
Static #6: 26/7</t>
  </si>
  <si>
    <t>https://drive.google.com/drive/u/0/folders/1tk0cAqZxZpjZkr5I4wky3U_wPL0LKpch</t>
  </si>
  <si>
    <t>a--homefarm</t>
  </si>
  <si>
    <r>
      <rPr>
        <sz val="10"/>
        <color theme="1"/>
        <rFont val="Calibri"/>
      </rPr>
      <t xml:space="preserve">- Key message: </t>
    </r>
    <r>
      <rPr>
        <b/>
        <sz val="10"/>
        <color theme="1"/>
        <rFont val="Calibri"/>
      </rPr>
      <t>Ưu Đãi Kép - Deal 1Đ  + Voucher 30K</t>
    </r>
    <r>
      <rPr>
        <sz val="10"/>
        <color theme="1"/>
        <rFont val="Calibri"/>
      </rPr>
      <t xml:space="preserve">
- Scheme: 
+ Trà sữa 1Đ đơn từ 30K  (áp dụng chuỗi Chuk Express)
+ Trà sữa 1Đ đơn từ 55K  (áp dụng chuỗi Chuk Trà)
+ Nhập SIEUTIEC30 giảm 30K đơn từ 70K
 - Location: TP.HCM
- Timeline: 04/08</t>
    </r>
  </si>
  <si>
    <t>Tự do thiết kế</t>
  </si>
  <si>
    <r>
      <rPr>
        <b/>
        <sz val="10"/>
        <color theme="1"/>
        <rFont val="Calibri"/>
      </rPr>
      <t xml:space="preserve">1 Popup lẻ:
</t>
    </r>
    <r>
      <rPr>
        <sz val="10"/>
        <color theme="1"/>
        <rFont val="Calibri"/>
      </rPr>
      <t>Popup(19h-22h): 04/08</t>
    </r>
  </si>
  <si>
    <r>
      <rPr>
        <sz val="10"/>
        <rFont val="Calibri"/>
      </rPr>
      <t xml:space="preserve">Dealdine 23/7
</t>
    </r>
    <r>
      <rPr>
        <u/>
        <sz val="10"/>
        <color rgb="FF1155CC"/>
        <rFont val="Calibri"/>
      </rPr>
      <t>https://drive.google.com/drive/u/0/folders/1BcLy3LHLaC1QiWaFBcVcmOsAXd32o0kn</t>
    </r>
    <r>
      <rPr>
        <sz val="10"/>
        <rFont val="Calibri"/>
      </rPr>
      <t xml:space="preserve"> </t>
    </r>
  </si>
  <si>
    <t>a-1d-chuk</t>
  </si>
  <si>
    <r>
      <rPr>
        <sz val="10"/>
        <color theme="1"/>
        <rFont val="Calibri"/>
      </rPr>
      <t xml:space="preserve">- Key message: </t>
    </r>
    <r>
      <rPr>
        <b/>
        <sz val="10"/>
        <color theme="1"/>
        <rFont val="Calibri"/>
      </rPr>
      <t>Ưu Đãi Kép - Deal 1Đ  + Voucher 30K</t>
    </r>
    <r>
      <rPr>
        <sz val="10"/>
        <color theme="1"/>
        <rFont val="Calibri"/>
      </rPr>
      <t xml:space="preserve">
- Scheme: 
+ Trà sữa 1Đ đơn từ 30K  (áp dụng chuỗi Chuk Express)
+ Trà sữa 1Đ đơn từ 55K  (áp dụng chuỗi Chuk Trà)
+ Nhập SIEUTIEC30 giảm 30K đơn từ 70K
 - Location: TP.HCM
- Timeline: 06/08, 07/08, 11/08 - 14/08
- Key message: </t>
    </r>
    <r>
      <rPr>
        <b/>
        <sz val="10"/>
        <color theme="1"/>
        <rFont val="Calibri"/>
      </rPr>
      <t>Ưu Đãi Kép - Mua 1 Tặng 1  + Voucher 30K</t>
    </r>
    <r>
      <rPr>
        <sz val="10"/>
        <color theme="1"/>
        <rFont val="Calibri"/>
      </rPr>
      <t xml:space="preserve">
- Scheme: 
+ Mua Trà Sữa size L tặng Trà Sữa size M
+ Nhập SIEUTIEC30 giảm 30K đơn từ 70K
 - Location: TP.HCM
- Timeline: 18/08 - 22/08</t>
    </r>
  </si>
  <si>
    <t>06/08, 07/08, 11/08 - 14/08, 18/08 - 22/08</t>
  </si>
  <si>
    <r>
      <rPr>
        <b/>
        <sz val="10"/>
        <color theme="1"/>
        <rFont val="Calibri"/>
      </rPr>
      <t xml:space="preserve">Timeline 6-14/8: 
</t>
    </r>
    <r>
      <rPr>
        <sz val="10"/>
        <color theme="1"/>
        <rFont val="Calibri"/>
      </rPr>
      <t xml:space="preserve">Dùng KV 4/8 (dòng 1327)
</t>
    </r>
    <r>
      <rPr>
        <b/>
        <sz val="10"/>
        <color theme="1"/>
        <rFont val="Calibri"/>
      </rPr>
      <t xml:space="preserve">Timeline 18-22/8:
</t>
    </r>
    <r>
      <rPr>
        <sz val="10"/>
        <color theme="1"/>
        <rFont val="Calibri"/>
      </rPr>
      <t>Adapt KV 4/8: Thay keymess mới</t>
    </r>
  </si>
  <si>
    <r>
      <rPr>
        <b/>
        <sz val="10"/>
        <color theme="1"/>
        <rFont val="Calibri"/>
      </rPr>
      <t xml:space="preserve">2 Win 1:
</t>
    </r>
    <r>
      <rPr>
        <sz val="10"/>
        <color theme="1"/>
        <rFont val="Calibri"/>
      </rPr>
      <t>Search Placeholder(14h-17h): 11/08, 14/08, 21/08, 22/08
Hometop banner(7-9): 11/08, 12/08, 20/08, 21/08
Static banner(1-3): 06/08, 07/08, 18/08, 19/08
Floating(19h-22h): 14/08
Floating(13h-16h): 18/08
Popup(19h-22h): 13/08, 22/08</t>
    </r>
  </si>
  <si>
    <r>
      <rPr>
        <b/>
        <sz val="10"/>
        <rFont val="Calibri"/>
      </rPr>
      <t xml:space="preserve">Timeline 6-14/8: 
</t>
    </r>
    <r>
      <rPr>
        <u/>
        <sz val="10"/>
        <color rgb="FF1155CC"/>
        <rFont val="Calibri"/>
      </rPr>
      <t>https://drive.google.com/drive/u/0/folders/1BcLy3LHLaC1QiWaFBcVcmOsAXd32o0kn</t>
    </r>
    <r>
      <rPr>
        <sz val="10"/>
        <rFont val="Calibri"/>
      </rPr>
      <t xml:space="preserve"> 
</t>
    </r>
    <r>
      <rPr>
        <b/>
        <sz val="10"/>
        <rFont val="Calibri"/>
      </rPr>
      <t xml:space="preserve">Timeline 18-22/8:
</t>
    </r>
    <r>
      <rPr>
        <sz val="10"/>
        <rFont val="Calibri"/>
      </rPr>
      <t xml:space="preserve">Deadline 7/8: </t>
    </r>
    <r>
      <rPr>
        <u/>
        <sz val="10"/>
        <color rgb="FF1155CC"/>
        <rFont val="Calibri"/>
      </rPr>
      <t>https://drive.google.com/drive/u/0/folders/1iBLdYTZuwU0XXF8cA_Ev39VNvSa7gaIW</t>
    </r>
    <r>
      <rPr>
        <sz val="10"/>
        <rFont val="Calibri"/>
      </rPr>
      <t xml:space="preserve"> 
</t>
    </r>
  </si>
  <si>
    <t>w1-chuk-30</t>
  </si>
  <si>
    <t>01-03/08</t>
  </si>
  <si>
    <t>McDonald's Mua 2 Tặng 2 - Chỉ 79K 
Scheme: Combo 4 gà rán 2 nước, giá gốc 198k -&gt; 109k
Code MCDVIP30 30k MBS 109k
MCDVIP40 25% cap 40k MBS 100k"</t>
  </si>
  <si>
    <t>HTC  8H	8h-24h 03/08
Hometop # 1-3	01/08, 02/08 
Static banner # 1-3	02/08 03/08
Flash Sale Banner #1-4	03/08
Floating 3H	10h-13h 02/08
Popup 3H	16h-19h 03/08
Social or KOL	FB SPF 10h 01/08</t>
  </si>
  <si>
    <r>
      <rPr>
        <sz val="10"/>
        <rFont val="Calibri"/>
      </rPr>
      <t xml:space="preserve">Deadline 22/7
</t>
    </r>
    <r>
      <rPr>
        <u/>
        <sz val="10"/>
        <color rgb="FF1155CC"/>
        <rFont val="Calibri"/>
      </rPr>
      <t>https://drive.google.com/drive/u/0/folders/12pQvHGDnbAx_GD2QLQ416HfRpXpIJkgi</t>
    </r>
    <r>
      <rPr>
        <sz val="10"/>
        <rFont val="Calibri"/>
      </rPr>
      <t xml:space="preserve"> </t>
    </r>
  </si>
  <si>
    <t>22-24/08</t>
  </si>
  <si>
    <t>McDONALD'S
SIÊU TIỆC GÀ RÁN
Giảm 50% + Voucher 70.000
Scheme: Combo 4 gà rán 2 nước, giá gốc 198k -&gt; 109k
Code MCDVIP30 30k MBS 109k
MCDVIP40 25% cap 40k MBS 100k"</t>
  </si>
  <si>
    <t>HTC  8H	8h-24h 24/08
Hometop # 1-3	22/08 23/08
Static banner # 1-3	Bottom 23/08 24/08
Flash Sale Banner #1-4	24/08
Floating 3H	16h-19h 23/08
Popup 3H	10h-13h 24/08
Social or KOL	FB SPF 11h 22/08</t>
  </si>
  <si>
    <r>
      <rPr>
        <sz val="10"/>
        <rFont val="Calibri"/>
      </rPr>
      <t xml:space="preserve">deadline 12/8
</t>
    </r>
    <r>
      <rPr>
        <u/>
        <sz val="10"/>
        <color rgb="FF1155CC"/>
        <rFont val="Calibri"/>
      </rPr>
      <t>https://drive.google.com/drive/u/0/folders/1zZnyP0m2Mn8pWusNUzDkAuZnUBUhhZJn</t>
    </r>
    <r>
      <rPr>
        <sz val="10"/>
        <rFont val="Calibri"/>
      </rPr>
      <t xml:space="preserve"> </t>
    </r>
  </si>
  <si>
    <t>08-10/08</t>
  </si>
  <si>
    <t>Key message: COMBO 3 GÀ KFC - CHỈ 54.000 ĐỒNG
Combo 3 Gà giá gốc 104k, Nhập code KFCSVIP50K giảm 50k cho đơn 100k =&gt; Combo 3 Gà giảm còn 54K</t>
  </si>
  <si>
    <t>HTC  8H	16h-24h 09/08
Hometop # 1-3	09/08 10/08
Static banner # 1-3	08/08 09/08
Flash Sale Banner #1-4	10/08
Floating 3H	10h-13h 09/08
Popup 3H	16h-19h 10/08
Social or KOL	FB SPF 10h 08/08</t>
  </si>
  <si>
    <t>sv-54k-kfc</t>
  </si>
  <si>
    <t>29-31/08</t>
  </si>
  <si>
    <t>Key message: HÈ RỰC RỠ - KFC KHAO COMBO - CHỈ 54.000 ĐỒNG
Combo 3 Gà giá gốc 104k, Nhập code KFCSVIP50K giảm 50k cho đơn 100k =&gt; Combo 3 Gà giảm còn 54K</t>
  </si>
  <si>
    <t>HTC  8H        16h-24h 29/08
Hometop # 1-3        30/08 31/08
Static banner # 1-3        Bottom 29/08 30/08
Flash Sale Banner #1-4        31/08
Floating 3H        10h-13h 30/08
Popup 3H     10h-13h 31/08
Social or KOL        FB SPF 10h 29/08</t>
  </si>
  <si>
    <r>
      <rPr>
        <sz val="10"/>
        <rFont val="Calibri"/>
      </rPr>
      <t xml:space="preserve">Deadline 19/8
</t>
    </r>
    <r>
      <rPr>
        <u/>
        <sz val="10"/>
        <color rgb="FF1155CC"/>
        <rFont val="Calibri"/>
      </rPr>
      <t>https://drive.google.com/drive/u/0/folders/1wNK4rBa9JYVczZHCLfjn3NUEY51d8mGM</t>
    </r>
    <r>
      <rPr>
        <sz val="10"/>
        <rFont val="Calibri"/>
      </rPr>
      <t xml:space="preserve"> </t>
    </r>
  </si>
  <si>
    <t>14-17/08</t>
  </si>
  <si>
    <t>"GÀ RÁN POPEYES
 MUA 1 TẶNG 1 + Voucher 100k
Mua Combo A  [Mua Combo A: 2 Gà Tắm Nước Mắm/ 2 Gà Cajun Cheese + 1 Khoai Tây Chiên (vừa) + 1 Nước ngọt] 
Tặng Combo B [Combo: 1 Mì Ý Phô Mai + 1 Gà Popcorn + 1 Bắp Cải Trộn (Vừa) + 1 Nước ngọt]
SVIPPOPEYES100 100K MBS 350k</t>
  </si>
  <si>
    <r>
      <rPr>
        <sz val="10"/>
        <rFont val="Calibri"/>
      </rPr>
      <t xml:space="preserve">Danh sách ID Mex: </t>
    </r>
    <r>
      <rPr>
        <u/>
        <sz val="10"/>
        <color rgb="FF1155CC"/>
        <rFont val="Calibri"/>
      </rPr>
      <t>https://docs.google.com/spreadsheets/d/1KmfXaYNxTvOqlFm0awngGgwSbAkphKf3/edit#gid=264214317</t>
    </r>
  </si>
  <si>
    <r>
      <rPr>
        <sz val="10"/>
        <rFont val="Calibri"/>
      </rPr>
      <t xml:space="preserve">Danh sách ID Mex: </t>
    </r>
    <r>
      <rPr>
        <u/>
        <sz val="10"/>
        <color rgb="FF1155CC"/>
        <rFont val="Calibri"/>
      </rPr>
      <t>https://docs.google.com/spreadsheets/d/1KmfXaYNxTvOqlFm0awngGgwSbAkphKf3/edit#gid=264214317</t>
    </r>
  </si>
  <si>
    <r>
      <rPr>
        <sz val="10"/>
        <rFont val="Calibri"/>
      </rPr>
      <t xml:space="preserve">Danh sách ID Mex: </t>
    </r>
    <r>
      <rPr>
        <u/>
        <sz val="10"/>
        <color rgb="FF1155CC"/>
        <rFont val="Calibri"/>
      </rPr>
      <t>https://docs.google.com/spreadsheets/d/1KmfXaYNxTvOqlFm0awngGgwSbAkphKf3/edit#gid=264214317</t>
    </r>
  </si>
  <si>
    <t>HTC  8H	8h-24h 17/08
Hometop # 1-3	14/08, 16/08
Static banner # 1-3	Bottom 15/08 16/08, SPH 10h-12h 14/08
Flash Sale Banner #1-4	17/08
Floating 3H	10h-13h 14/08
Popup 3H	10h-13h 16/08
Social or KOL	FB SPF 11h 14/08</t>
  </si>
  <si>
    <r>
      <rPr>
        <sz val="10"/>
        <rFont val="Calibri"/>
      </rPr>
      <t xml:space="preserve">30/7 </t>
    </r>
    <r>
      <rPr>
        <u/>
        <sz val="10"/>
        <color rgb="FF1155CC"/>
        <rFont val="Calibri"/>
      </rPr>
      <t>https://drive.google.com/drive/u/0/folders/1n5bSA0efy31Y5utEEJqM5gDfU_tpN3nL</t>
    </r>
    <r>
      <rPr>
        <sz val="10"/>
        <rFont val="Calibri"/>
      </rPr>
      <t xml:space="preserve"> </t>
    </r>
  </si>
  <si>
    <t>25-28/08</t>
  </si>
  <si>
    <t>"GÀ RÁN POPEYES
Popeyes Khao Deal 
Gà rán giảm 100k  
"Mua Combo A  [Mua Combo A: 2 Gà Tắm Nước Mắm/ 2 Gà Cajun Cheese + 1 Khoai Tây Chiên (vừa) + 1 Nước ngọt] 
Tặng Combo B [Combo: 1 Mì Ý Phô Mai + 1 Gà Popcorn + 1 Bắp Cải Trộn (Vừa) + 1 Nước ngọt]
SVIPPOPEYES100 100K MBS 350k</t>
  </si>
  <si>
    <r>
      <rPr>
        <sz val="10"/>
        <rFont val="Calibri"/>
      </rPr>
      <t xml:space="preserve">Danh sách ID Mex: </t>
    </r>
    <r>
      <rPr>
        <u/>
        <sz val="10"/>
        <color rgb="FF1155CC"/>
        <rFont val="Calibri"/>
      </rPr>
      <t>https://docs.google.com/spreadsheets/d/1KmfXaYNxTvOqlFm0awngGgwSbAkphKf3/edit#gid=264214317</t>
    </r>
  </si>
  <si>
    <r>
      <rPr>
        <sz val="10"/>
        <rFont val="Calibri"/>
      </rPr>
      <t xml:space="preserve">Danh sách ID Mex: </t>
    </r>
    <r>
      <rPr>
        <u/>
        <sz val="10"/>
        <color rgb="FF1155CC"/>
        <rFont val="Calibri"/>
      </rPr>
      <t>https://docs.google.com/spreadsheets/d/1KmfXaYNxTvOqlFm0awngGgwSbAkphKf3/edit#gid=264214317</t>
    </r>
  </si>
  <si>
    <r>
      <rPr>
        <sz val="10"/>
        <rFont val="Calibri"/>
      </rPr>
      <t xml:space="preserve">Danh sách ID Mex: </t>
    </r>
    <r>
      <rPr>
        <u/>
        <sz val="10"/>
        <color rgb="FF1155CC"/>
        <rFont val="Calibri"/>
      </rPr>
      <t>https://docs.google.com/spreadsheets/d/1KmfXaYNxTvOqlFm0awngGgwSbAkphKf3/edit#gid=264214317</t>
    </r>
  </si>
  <si>
    <t>HTC  8H	16h-24h 27/08
Hometop # 1-3	26/08, 28/08
Static banner # 1-3	Bottom 25/08 26/08, SPH 10h-12h 27/08
Flash Sale Banner #1-4	27/08
Floating 3H	10h-13h 26/08
Popup 3H	16h-19h 27/08
Social or KOL	FB SPF 11h 25/08</t>
  </si>
  <si>
    <r>
      <rPr>
        <sz val="10"/>
        <rFont val="Calibri"/>
      </rPr>
      <t xml:space="preserve">Deadline 13/8
</t>
    </r>
    <r>
      <rPr>
        <u/>
        <sz val="10"/>
        <color rgb="FF1155CC"/>
        <rFont val="Calibri"/>
      </rPr>
      <t>https://drive.google.com/drive/u/0/folders/1fTGODCv1UYAVT-r6Qkk4cTLYxNpKVBwM</t>
    </r>
    <r>
      <rPr>
        <sz val="10"/>
        <rFont val="Calibri"/>
      </rPr>
      <t xml:space="preserve"> </t>
    </r>
  </si>
  <si>
    <t>sv-100k-popeyes</t>
  </si>
  <si>
    <t>15-17/08</t>
  </si>
  <si>
    <t>SVIP Pizza Hut
Pizza Hut khao đậm cuối tuần - Mua 1 tặng 1 + Voucher 100k
SPFPHV100 100k MBS 370k" 
Mua Combo 1 tặng 01 Bánh Cuộn Phô Mai &amp; 01 Pizza Phô Mai Cao Cấp
Mua Combo 2 tặng 01 Mì Ý Thịt Xông Khói Sốt Kem
Mua Combo 3tặng 01 Khoai Tây Chiên</t>
  </si>
  <si>
    <t>HTC  8H	16h-24h 15/08
Hometop # 1-3	16/08 17/08
Static banner # 1-3	Bottom 15/08 17/08
Flash Sale Banner #1-4	16/08
Floating 3H	16h-19h 16/08
Popup 3H	10h-13h 17/08
Social or KOL	FB SPF 11h 15/08</t>
  </si>
  <si>
    <r>
      <rPr>
        <sz val="10"/>
        <rFont val="Calibri"/>
      </rPr>
      <t xml:space="preserve">Deadline 4/8
</t>
    </r>
    <r>
      <rPr>
        <u/>
        <sz val="10"/>
        <color rgb="FF1155CC"/>
        <rFont val="Calibri"/>
      </rPr>
      <t>https://drive.google.com/drive/u/0/folders/1FZy3Y1a5nrpOyTkDb3N-iFdEYQ-D4xF2</t>
    </r>
    <r>
      <rPr>
        <sz val="10"/>
        <rFont val="Calibri"/>
      </rPr>
      <t xml:space="preserve"> </t>
    </r>
  </si>
  <si>
    <t>sv-pizzahut-100k</t>
  </si>
  <si>
    <t>Pizza Hut khao đậm Cuối Tuần Giảm 100k
SPFPHV100 100k MBS 370k" 
Khao pizza phô mai giảm 50%</t>
  </si>
  <si>
    <t>HTC 1st Scroll 8H	16h-24h 02/08
Hometop # 5	01/08 03/08
Static banner # 1-3	01/08 02/08
Flash Sale Banner #1-4	03/08
Floating 3H	10h-13h 01/08
Popup 3H	10h-13h 03/08</t>
  </si>
  <si>
    <r>
      <rPr>
        <sz val="10"/>
        <rFont val="Calibri"/>
      </rPr>
      <t xml:space="preserve">Deadline 25/7
</t>
    </r>
    <r>
      <rPr>
        <u/>
        <sz val="10"/>
        <color rgb="FF1155CC"/>
        <rFont val="Calibri"/>
      </rPr>
      <t>https://drive.google.com/drive/u/0/folders/1DqM6FwABTQzXqg3IiX4xZQ8gBZs_g41M</t>
    </r>
    <r>
      <rPr>
        <sz val="10"/>
        <rFont val="Calibri"/>
      </rPr>
      <t xml:space="preserve"> </t>
    </r>
  </si>
  <si>
    <t xml:space="preserve">"Detail scheme: Pizza giá 1.000VND + Voucher giảm đến 100k
DOMINOS100K 100k MBS 350k
+ Mua 1 pizza size 9''/12'' bất kỳ trong list:
Pizza Hải Sản Xốt Pesto Kem Chanh/ Seafood Lime Pesto Pizza
Pizza Hải Sản Xốt Mayonnaise/ Ocean Mania Pizza
Pizza Hải Sản Nhiệt Đới Xốt Tiêu/ Pizzamin Sea Pizza
Pizza Hải Sản Xốt Cà Chua/ Seafood Delight Pizza
Pizza Bò &amp; Tôm Nướng Kiểu Mỹ/ Surf &amp; Turf Pizza
Pizza Núi Lửa Phô Mai Xúc Xích Ý / Cheese Volcano Pepperoni Pizza
Pizza Núi Lửa Phô Mai Bơ Gơ Bò Mỹ / Cheese Volcano Cheeseburger Pizza
Pizza Núi Lửa Phô Mai Thập Cẩm Thượng Hạng / Cheese Volcano Extravaganza Pizza
Pizza Núi Lửa Phô Mai 5 Loại Thịt Thượng Hạng / Cheese Volcano Meat Lovers Pizza/
Pizza Núi Lửa Phô Mai Dăm Bông Dứa Kiểu Hawaii / Cheese Volcano Hawaiian Pizza/
+ Sẽ được mua 1 bánh pizza size 7'' với giá 1.000VND (giá gốc 105.000VND)
Pizza Gà Phô Mai Thịt Heo Xông Khói/ Cheesy Chicken Bacon Pizza
Pizza Dăm Bông Dứa Kiểu Hawaii/ Hawaiian Pizza
Pizza Xúc Xích Xốt Phô Mai/ Sausage Kid Mania Pizza
Pizza Thanh Cua Dứa Xốt Phô Mai/ Crab &amp; Pineapple Pizza"		</t>
  </si>
  <si>
    <t>HTC 1st Scroll 8H	16h-24h 10/08
Hometop # 5	09/08 10/08
Static banner # 1-3	Bottom 09/08 10/08
Flash Sale Banner #1-4	10/08
Floating 3H	16h-19h 09/08
Popup 3H	19h-22h 10/08</t>
  </si>
  <si>
    <r>
      <rPr>
        <sz val="10"/>
        <rFont val="Calibri"/>
      </rPr>
      <t xml:space="preserve">23/7 Domino's Pizza_BOGO_100k </t>
    </r>
    <r>
      <rPr>
        <u/>
        <sz val="10"/>
        <color rgb="FF1155CC"/>
        <rFont val="Calibri"/>
      </rPr>
      <t>https://drive.google.com/drive/u/0/folders/1npWtMaGg2UhVo-lkEc-wLltd5Vb_F2IJ</t>
    </r>
    <r>
      <rPr>
        <sz val="10"/>
        <rFont val="Calibri"/>
      </rPr>
      <t xml:space="preserve"> </t>
    </r>
  </si>
  <si>
    <t>HTC 1st Scroll 8H	16h-24h 22/08
Hometop # 5	23/08 24/08
Static banner # 1-3	22/08 23/08
Flash Sale Banner #1-4	24/08
Floating 3H	10h-13h 22/08
Popup 3H	16h-19h 24/08</t>
  </si>
  <si>
    <r>
      <rPr>
        <sz val="10"/>
        <rFont val="Calibri"/>
      </rPr>
      <t xml:space="preserve">Deadline 12/8
</t>
    </r>
    <r>
      <rPr>
        <u/>
        <sz val="10"/>
        <color rgb="FF1155CC"/>
        <rFont val="Calibri"/>
      </rPr>
      <t>https://drive.google.com/drive/u/0/folders/1UzewVgnvntlTKrOqS7_r7rkAJrfdWRCX</t>
    </r>
    <r>
      <rPr>
        <sz val="10"/>
        <rFont val="Calibri"/>
      </rPr>
      <t xml:space="preserve"> </t>
    </r>
  </si>
  <si>
    <t>18-21/08</t>
  </si>
  <si>
    <t xml:space="preserve">"Lotteria khao combo Gà 3 món chỉ 40k
MÓN MỚI NHÀ LOTTERIA
Gà sốt Gochu + Mì ý (vừa) + Pepsi (vừa) 92k-&gt;65k
SVIPLOTTERIA25k (ko bật check out) code 25k MBS 65K qty 200
SVIPLOTTERIA25        25k MBS 108k
SVIPLOTTERIA60        60K MBS 279k"		</t>
  </si>
  <si>
    <t>HTC 1st Scroll 8H	16h-24h 20/08
Hometop # 5	18/08 19/08
Static banner # 1-3	Bottom 19/08 21/08
Flash Sale Banner #1-4	20/08
Floating 3H	10h-13h 19/08
Popup 3H	16h-19h 20/08</t>
  </si>
  <si>
    <r>
      <rPr>
        <sz val="10"/>
        <rFont val="Calibri"/>
      </rPr>
      <t xml:space="preserve">Deadline 7/8
</t>
    </r>
    <r>
      <rPr>
        <u/>
        <sz val="10"/>
        <color rgb="FF1155CC"/>
        <rFont val="Calibri"/>
      </rPr>
      <t>https://drive.google.com/drive/u/0/folders/1IpBsnrbRlfvAxfLRVT52pKEtudo8HeDA</t>
    </r>
  </si>
  <si>
    <t>04-07/08</t>
  </si>
  <si>
    <t>TEXAS CHICKEN
MĂM DEAL SIÊU ĐÃ
COMBO 139,000Đ + VOUCHER 50,000Đ
_ Scheme:
BESTIE COMBO - 6 MÓN CHỈ 139K
- 01 Miếng gà sốt bơ tỏi &amp; thảo mộc
- 01 Miếng gà rán truyền thống (cay/không cay)
- 01 Bánh cuộn gà sốt chua ngọt
- 01 Khoai tây nghiền cỡ tiêu chuẩn
- 02 Nước ngọt
- 02 Tương ớt + 01 tương cà
Giá gốc: 210,000đ -&gt; 139,000đ
TEXAS50 - Giảm 50K MBS 239K
TEXAS30 - Giảm 30K MBS 159K
TEXAS20 - Giảm 20K MBS 80K</t>
  </si>
  <si>
    <t>HTC 1st Scroll 8H	10h-24h 05/08
Hometop # 5	04/08 06/08
Static banner # 1-3	05/08 07/08
Flash Sale Banner #1-4	07/08
Floating 3H	10h-13h 04/08
Popup 3H	16h-19h 06/08</t>
  </si>
  <si>
    <t>https://drive.google.com/drive/u/0/folders/1CQ2aDTd7gieZM67qtqEsF5goTW88uCYh</t>
  </si>
  <si>
    <t>v-combo-texas</t>
  </si>
  <si>
    <t>13-17/08</t>
  </si>
  <si>
    <t xml:space="preserve">Cơm Thố Anh Nguyễn mời Cơm chỉ 0đ 
Mô tả: Mua Cơm thố Đặc Biệt Bò + Gà + Xíu + Trứng tặng 1 cơm thố ốp la
Cơm thố rau củ 32k nhập code 32k mbs 32k
VIPCTAN32 32k MBS 32k 
VIPCTAN25 50% cap 25k 
CTAN50 50k MBS 170K
SPF fund 100%"                </t>
  </si>
  <si>
    <r>
      <rPr>
        <sz val="10"/>
        <rFont val="Calibri"/>
      </rPr>
      <t xml:space="preserve">Cơm xá xíu: </t>
    </r>
    <r>
      <rPr>
        <u/>
        <sz val="10"/>
        <color rgb="FF1155CC"/>
        <rFont val="Calibri"/>
      </rPr>
      <t xml:space="preserve">https://drive.google.com/drive/folders/1QVa56E8kKntZEevlqjQ6QGwIImK4p43y
</t>
    </r>
    <r>
      <rPr>
        <sz val="10"/>
        <rFont val="Calibri"/>
      </rPr>
      <t xml:space="preserve">Cơm thố đặc biệt </t>
    </r>
    <r>
      <rPr>
        <u/>
        <sz val="10"/>
        <color rgb="FF1155CC"/>
        <rFont val="Calibri"/>
      </rPr>
      <t xml:space="preserve">https://drive.google.com/drive/folders/1rfJRc5NojFcy1pWKc8zssJ1Y6ZOZVZ-r
</t>
    </r>
    <r>
      <rPr>
        <sz val="10"/>
        <rFont val="Calibri"/>
      </rPr>
      <t xml:space="preserve">Món thêm: </t>
    </r>
    <r>
      <rPr>
        <u/>
        <sz val="10"/>
        <color rgb="FF1155CC"/>
        <rFont val="Calibri"/>
      </rPr>
      <t>https://drive.google.com/drive/folders/10zmeKEmnAW8TeCTurvAGuiyM_Aehbbfe</t>
    </r>
  </si>
  <si>
    <t>HTC 1st Scroll 8H	8h-16h 15/08
Hometop # 5	13/08 14/08
Static banner # 1-3	Bottom 13/08 16/08
Flash Sale Banner #1-4	17/08
Floating 3H	10h-13h 13/08
Popup 3H	16h-19h 14/08</t>
  </si>
  <si>
    <r>
      <rPr>
        <sz val="10"/>
        <rFont val="Calibri"/>
      </rPr>
      <t xml:space="preserve">Deadline 4/8
</t>
    </r>
    <r>
      <rPr>
        <u/>
        <sz val="10"/>
        <color rgb="FF1155CC"/>
        <rFont val="Calibri"/>
      </rPr>
      <t>https://drive.google.com/drive/u/0/folders/13atR7L6OvevfeyMhdRtozVfsupRFYwWG</t>
    </r>
    <r>
      <rPr>
        <sz val="10"/>
        <rFont val="Calibri"/>
      </rPr>
      <t xml:space="preserve"> </t>
    </r>
  </si>
  <si>
    <t>11-14/08</t>
  </si>
  <si>
    <t>Cơm Bì Chả
chỉ 1k + Freeship
Mua 1 Cơm Sườn Phúc Lộc Thọ giá 49k được tặng 1 Canh Rong Biển 0đ (Giá gốc 15k) (1 phần canh mỗi đơn) cùng với 1 Cơm Bì Chả với giá 1k (Giá gốc 39k) 
Số lượng có hạn
VIPPLT20 20k MBS 50k qty 1000
VIPPLT30 30k MBS 105k qty 250
VIPPLT40 40K mbs 120K qty 250
VIPPLTFS Freeship 15k MBS 40k qty 200</t>
  </si>
  <si>
    <t>HTC 1st Scroll 8H	10h-24h 12/08
Hometop # 5	11/08 13/08
Static banner # 1-3	12/08
Flash Sale Banner #1-4	14/08
Floating 3H	10h-12h 12/08
Popup 3H	16h-19h 13/08</t>
  </si>
  <si>
    <r>
      <rPr>
        <sz val="10"/>
        <rFont val="Calibri"/>
      </rPr>
      <t xml:space="preserve">Deadline 30/7
</t>
    </r>
    <r>
      <rPr>
        <u/>
        <sz val="10"/>
        <color rgb="FF1155CC"/>
        <rFont val="Calibri"/>
      </rPr>
      <t>https://drive.google.com/drive/u/0/folders/1pGzBY5vgOgQQJRGsMx1A1x7IyCdmVWVI</t>
    </r>
    <r>
      <rPr>
        <sz val="10"/>
        <rFont val="Calibri"/>
      </rPr>
      <t xml:space="preserve"> </t>
    </r>
  </si>
  <si>
    <t>v-phucloctho-1k</t>
  </si>
  <si>
    <t>7Up E-sampling</t>
  </si>
  <si>
    <t>Lemon Soda_Jul</t>
  </si>
  <si>
    <r>
      <rPr>
        <sz val="10"/>
        <color theme="1"/>
        <rFont val="Calibri"/>
      </rPr>
      <t xml:space="preserve">- Key message: </t>
    </r>
    <r>
      <rPr>
        <b/>
        <sz val="10"/>
        <color theme="1"/>
        <rFont val="Calibri"/>
      </rPr>
      <t>Bùng Vị Cay Uống Ngay 7UP SODA CHANH</t>
    </r>
    <r>
      <rPr>
        <sz val="10"/>
        <color theme="1"/>
        <rFont val="Calibri"/>
      </rPr>
      <t xml:space="preserve">
- Scheme:  Tặng 1 LON
- Timeline: 28​/07​ -​ 03​/08/2025
- Location: Hà Nội</t>
    </r>
  </si>
  <si>
    <t>28/07 - 03/08</t>
  </si>
  <si>
    <t>https://docs.google.com/presentation/d/1Dqt4mImIiVVY2_YKtWzGqfXUfrWyfK-_/edit?slide=id.p1#slide=id.p1</t>
  </si>
  <si>
    <t>https://drive.google.com/drive/folders/1IWr0NiBfFYu177_c2pH8goxIqi8JY4pz</t>
  </si>
  <si>
    <t>7UPSodaChanh-bung-vi-cay</t>
  </si>
  <si>
    <r>
      <rPr>
        <sz val="10"/>
        <color theme="1"/>
        <rFont val="Calibri"/>
      </rPr>
      <t xml:space="preserve">- Key message: </t>
    </r>
    <r>
      <rPr>
        <b/>
        <sz val="10"/>
        <color theme="1"/>
        <rFont val="Calibri"/>
      </rPr>
      <t>Rau Má Mix Mua 1 tặng 1 + Voucher 40K</t>
    </r>
    <r>
      <rPr>
        <sz val="10"/>
        <color theme="1"/>
        <rFont val="Calibri"/>
      </rPr>
      <t xml:space="preserve">
- Scheme:
+ Rau Má Mix Mua 1 tặng 1 
+ Code: nhập code SIEUTIEC40 giảm 40k cho đơn từ 100k 
- Timeline: 04/08 - 07/08, 18/08 - 22/08
- Location: TP.HCM</t>
    </r>
  </si>
  <si>
    <t>04/08 - 07/08, 18/08 - 22/08</t>
  </si>
  <si>
    <r>
      <rPr>
        <b/>
        <sz val="10"/>
        <color theme="1"/>
        <rFont val="Calibri"/>
      </rPr>
      <t xml:space="preserve">2 Win 1:
</t>
    </r>
    <r>
      <rPr>
        <sz val="10"/>
        <color theme="1"/>
        <rFont val="Calibri"/>
      </rPr>
      <t>Search Placeholder(14h-17h): 04/08, 06/08, 18/08, 19/08 
Hometop banner(7-9): 04/08, 05/08, 18/08, 19/08
Static banner(1-3): 06/08, 07/08, 20/08, 21/08
Floating(13h-16h): 05/08, 21/08
Popup(13h-16h): 07/08, 22/08</t>
    </r>
  </si>
  <si>
    <t>https://drive.google.com/drive/folders/1eaUa81vw6_Xa1lky3cANryYu3bgImWF1</t>
  </si>
  <si>
    <r>
      <rPr>
        <sz val="10"/>
        <color theme="1"/>
        <rFont val="Calibri"/>
      </rPr>
      <t xml:space="preserve">- Key message: </t>
    </r>
    <r>
      <rPr>
        <b/>
        <sz val="10"/>
        <color theme="1"/>
        <rFont val="Calibri"/>
      </rPr>
      <t>Trà Sữa ÔLong Châu Mua 1 tặng 1  + Voucher 40K</t>
    </r>
    <r>
      <rPr>
        <sz val="10"/>
        <color theme="1"/>
        <rFont val="Calibri"/>
      </rPr>
      <t xml:space="preserve">
- Scheme: 
+ Trà Sữa ÔLong Châu Mua 1 tặng 1 
+ Code: nhập code SIEUTIEC40 giảm 40k cho đơn từ 100k
- Timeline: 11/08 - 15/08
- Location: TP.HCM</t>
    </r>
  </si>
  <si>
    <t>11/08 - 15/08</t>
  </si>
  <si>
    <r>
      <rPr>
        <b/>
        <sz val="10"/>
        <color theme="1"/>
        <rFont val="Calibri"/>
      </rPr>
      <t xml:space="preserve">1 Win 1:
</t>
    </r>
    <r>
      <rPr>
        <sz val="10"/>
        <color theme="1"/>
        <rFont val="Calibri"/>
      </rPr>
      <t>Search Placeholder(14h-17h): 12/08, 13/08
Hometop banner(7-9): 11/08, 12/08
Static banner(1-3): 14/08, 15/08
Floating(13h-16h): 14/08
Popup(13h-16h): 11/08</t>
    </r>
  </si>
  <si>
    <t>https://drive.google.com/drive/folders/1uUjYS-SPK0NqGzipmAZQDJCnUPShBfPW</t>
  </si>
  <si>
    <t>7Up</t>
  </si>
  <si>
    <t>Combo Listing_Aug</t>
  </si>
  <si>
    <r>
      <rPr>
        <sz val="10"/>
        <color theme="1"/>
        <rFont val="Calibri"/>
      </rPr>
      <t xml:space="preserve">- Key message: </t>
    </r>
    <r>
      <rPr>
        <b/>
        <sz val="10"/>
        <color theme="1"/>
        <rFont val="Calibri"/>
      </rPr>
      <t>Bùng Vị Cay Uống Ngay 7UP SODA CHANH</t>
    </r>
    <r>
      <rPr>
        <sz val="10"/>
        <color theme="1"/>
        <rFont val="Calibri"/>
      </rPr>
      <t xml:space="preserve">
- Scheme box: Combo giảm 10%
Schemes:
Combo food + 7Up giảm 10%
- Timeline: 04.08 - 10.08.2025
- Location: Hà Nội</t>
    </r>
  </si>
  <si>
    <t>04/08 - 10/08</t>
  </si>
  <si>
    <t>Media slot</t>
  </si>
  <si>
    <t>https://drive.google.com/drive/folders/1grRc8GFOl58PLu2O9ok-Fk07HgvrG8Au</t>
  </si>
  <si>
    <t>7UPSodaChanh-bung-vi-cay-Combo</t>
  </si>
  <si>
    <r>
      <rPr>
        <sz val="10"/>
        <color theme="1"/>
        <rFont val="Calibri"/>
      </rPr>
      <t xml:space="preserve">- Key message: </t>
    </r>
    <r>
      <rPr>
        <b/>
        <sz val="10"/>
        <color theme="1"/>
        <rFont val="Calibri"/>
      </rPr>
      <t>Zen Tea Biên Hòa - Mua 1 Tặng 1</t>
    </r>
    <r>
      <rPr>
        <sz val="10"/>
        <color theme="1"/>
        <rFont val="Calibri"/>
      </rPr>
      <t xml:space="preserve">
- Scheme: Mua Bánh Chocolate Dream Tặng Muỗng
- Location: Đồng Nai
- Timeline: 16/07 - 18/07, 22/07 - 24/07, 27/07, 28/07, 30/07 </t>
    </r>
  </si>
  <si>
    <t xml:space="preserve">16/07 - 18/07, 22/07 - 24/07, 27/07, 28/07, 30/07 </t>
  </si>
  <si>
    <r>
      <rPr>
        <b/>
        <sz val="10"/>
        <color theme="1"/>
        <rFont val="Calibri"/>
      </rPr>
      <t xml:space="preserve">3 Combo 1:
BH
</t>
    </r>
    <r>
      <rPr>
        <sz val="10"/>
        <color theme="1"/>
        <rFont val="Calibri"/>
      </rPr>
      <t>Static banner(1-3): 16/07 - 18/07, 22/07 - 24/07, 27/07, 28/07, 30/07  
Pop up(13h-16h): 16/07, 23/07, 28/07</t>
    </r>
  </si>
  <si>
    <r>
      <rPr>
        <sz val="10"/>
        <color theme="1"/>
        <rFont val="Calibri"/>
      </rPr>
      <t>- Key message:</t>
    </r>
    <r>
      <rPr>
        <b/>
        <sz val="10"/>
        <color theme="1"/>
        <rFont val="Calibri"/>
      </rPr>
      <t xml:space="preserve"> Zen Tea Bình Dương - Mua 1 Tặng 1</t>
    </r>
    <r>
      <rPr>
        <sz val="10"/>
        <color theme="1"/>
        <rFont val="Calibri"/>
      </rPr>
      <t xml:space="preserve">
- Scheme: Mua Bánh Chocolate Dream Tặng Muỗng
- Location: Bình Dương
- Timeline: 22/07 - 24/07, 27/07, 28/07, 30/07</t>
    </r>
  </si>
  <si>
    <t xml:space="preserve">22/07 - 24/07, 27/07, 28/07, 30/07 </t>
  </si>
  <si>
    <r>
      <rPr>
        <b/>
        <sz val="10"/>
        <color theme="1"/>
        <rFont val="Calibri"/>
      </rPr>
      <t>2 Combo 1:
BD</t>
    </r>
    <r>
      <rPr>
        <sz val="10"/>
        <color theme="1"/>
        <rFont val="Calibri"/>
      </rPr>
      <t xml:space="preserve">
Static banner(1-3): 22/07 - 24/07, 27/07, 28/07, 30/07  
Pop up(13h-16h): 23/07, 28/07</t>
    </r>
  </si>
  <si>
    <t>Aug.50%</t>
  </si>
  <si>
    <r>
      <rPr>
        <sz val="10"/>
        <color theme="1"/>
        <rFont val="Calibri"/>
      </rPr>
      <t xml:space="preserve">- Key Mess: </t>
    </r>
    <r>
      <rPr>
        <b/>
        <sz val="10"/>
        <color theme="1"/>
        <rFont val="Calibri"/>
      </rPr>
      <t>MayCha Khao Deal - Giảm 50% + Voucher 60k</t>
    </r>
    <r>
      <rPr>
        <sz val="10"/>
        <color theme="1"/>
        <rFont val="Calibri"/>
      </rPr>
      <t xml:space="preserve">
- Scheme: 
+ Giảm các món Trà Sữa, Trà Trái Cây 50%
+ Voucher: MAYCHA60 giảm 60k mbs 200k
- Location: HCM
- Timeline: 05/08, 13/08, 15/08; 16/08, 17/08, 19/08; 29/08 - 31/08</t>
    </r>
  </si>
  <si>
    <t>05/08, 13/08, 15/08; 16/08, 17/08, 19/08; 29/08 - 31/08</t>
  </si>
  <si>
    <t>Background tone hồng trắng. Thiết kế khác với tháng cũ</t>
  </si>
  <si>
    <r>
      <rPr>
        <b/>
        <sz val="10"/>
        <color theme="1"/>
        <rFont val="Calibri"/>
      </rPr>
      <t xml:space="preserve">3 Win 3:
</t>
    </r>
    <r>
      <rPr>
        <sz val="10"/>
        <color theme="1"/>
        <rFont val="Calibri"/>
      </rPr>
      <t>Hometop banner(7-9): 13/08, 15/08, 16/08, 17/08, 30/08, 31/08
Static banner(1-3): 05/08, 19/08,  29/08</t>
    </r>
  </si>
  <si>
    <r>
      <rPr>
        <sz val="10"/>
        <rFont val="Calibri"/>
      </rPr>
      <t xml:space="preserve">Deadline 24/7
</t>
    </r>
    <r>
      <rPr>
        <u/>
        <sz val="10"/>
        <color rgb="FF1155CC"/>
        <rFont val="Calibri"/>
      </rPr>
      <t>https://drive.google.com/drive/u/0/folders/1qt5MzkeBR5P8kktK2p07KR_oh3TG1it9</t>
    </r>
    <r>
      <rPr>
        <sz val="10"/>
        <rFont val="Calibri"/>
      </rPr>
      <t xml:space="preserve"> </t>
    </r>
  </si>
  <si>
    <t>w3-50-maycha</t>
  </si>
  <si>
    <t>Aug.30%</t>
  </si>
  <si>
    <r>
      <rPr>
        <sz val="10"/>
        <color theme="1"/>
        <rFont val="Calibri"/>
      </rPr>
      <t xml:space="preserve">- Key Mess: </t>
    </r>
    <r>
      <rPr>
        <b/>
        <sz val="10"/>
        <color theme="1"/>
        <rFont val="Calibri"/>
      </rPr>
      <t>MayCha Khao Deal - Giảm 30% + Voucher 60k</t>
    </r>
    <r>
      <rPr>
        <sz val="10"/>
        <color theme="1"/>
        <rFont val="Calibri"/>
      </rPr>
      <t xml:space="preserve">
- Scheme: 
+ Giảm các món Trà Sữa, Trà Trái Cây 30%
+ Voucher: MAYCHA60 giảm 60k mbs 200k
- Location: HCM
- Timeline: 07/08, 14/08, 18/08; 21/08, 25/08, 28/08</t>
    </r>
  </si>
  <si>
    <t>07/08, 14/08, 18/08; 21/08, 25/08, 28/08</t>
  </si>
  <si>
    <t>Adapt KV 5/8: Thay Keymess mới</t>
  </si>
  <si>
    <r>
      <rPr>
        <b/>
        <sz val="10"/>
        <color theme="1"/>
        <rFont val="Calibri"/>
      </rPr>
      <t xml:space="preserve">2 Win 3:
</t>
    </r>
    <r>
      <rPr>
        <sz val="10"/>
        <color theme="1"/>
        <rFont val="Calibri"/>
      </rPr>
      <t>Hometop banner(7-9): 07/08, 14/08, 21/08, 28/08
Static banner(1-3): 18/08, 25/08</t>
    </r>
  </si>
  <si>
    <r>
      <rPr>
        <sz val="10"/>
        <rFont val="Calibri"/>
      </rPr>
      <t xml:space="preserve">Deadline 28/7
</t>
    </r>
    <r>
      <rPr>
        <u/>
        <sz val="10"/>
        <color rgb="FF1155CC"/>
        <rFont val="Calibri"/>
      </rPr>
      <t>https://drive.google.com/drive/u/0/folders/1VLfHA7JM6qSPvJDztNH0c5qN2kCbIPJg</t>
    </r>
    <r>
      <rPr>
        <sz val="10"/>
        <rFont val="Calibri"/>
      </rPr>
      <t xml:space="preserve"> </t>
    </r>
  </si>
  <si>
    <t>w3-30-maycha</t>
  </si>
  <si>
    <r>
      <rPr>
        <sz val="10"/>
        <color theme="1"/>
        <rFont val="Calibri"/>
      </rPr>
      <t xml:space="preserve">- Key Mess: </t>
    </r>
    <r>
      <rPr>
        <b/>
        <sz val="10"/>
        <color theme="1"/>
        <rFont val="Calibri"/>
      </rPr>
      <t>MayCha Khao Deal - Giảm 50% + Voucher 60k</t>
    </r>
    <r>
      <rPr>
        <sz val="10"/>
        <color theme="1"/>
        <rFont val="Calibri"/>
      </rPr>
      <t xml:space="preserve">
- Scheme: 
+ Giảm các món Trà Sữa, Trà Trái Cây 50%
+ Voucher: MAYCHA60 giảm 60k mbs 200k
- Location: Đà Nẵng
- Timeline: 13/08, 20/08</t>
    </r>
  </si>
  <si>
    <t>13/08, 20/08</t>
  </si>
  <si>
    <t>Dùng chung KV 5/8 (dòng 1349)</t>
  </si>
  <si>
    <r>
      <rPr>
        <b/>
        <sz val="10"/>
        <color theme="1"/>
        <rFont val="Calibri"/>
      </rPr>
      <t xml:space="preserve">2 Hometop lẻ:
</t>
    </r>
    <r>
      <rPr>
        <sz val="10"/>
        <color theme="1"/>
        <rFont val="Calibri"/>
      </rPr>
      <t>Hometop banner(10-12): 13/08, 20/08</t>
    </r>
  </si>
  <si>
    <r>
      <rPr>
        <sz val="10"/>
        <rFont val="Calibri"/>
      </rPr>
      <t xml:space="preserve">Deadline 24/7
</t>
    </r>
    <r>
      <rPr>
        <u/>
        <sz val="10"/>
        <color rgb="FF1155CC"/>
        <rFont val="Calibri"/>
      </rPr>
      <t>https://drive.google.com/drive/u/0/folders/1qt5MzkeBR5P8kktK2p07KR_oh3TG1it9</t>
    </r>
    <r>
      <rPr>
        <sz val="10"/>
        <rFont val="Calibri"/>
      </rPr>
      <t xml:space="preserve"> </t>
    </r>
  </si>
  <si>
    <t>Aug.CB1.50%</t>
  </si>
  <si>
    <r>
      <rPr>
        <sz val="10"/>
        <color theme="1"/>
        <rFont val="Calibri"/>
      </rPr>
      <t xml:space="preserve">- Key Mess: </t>
    </r>
    <r>
      <rPr>
        <b/>
        <sz val="10"/>
        <color theme="1"/>
        <rFont val="Calibri"/>
      </rPr>
      <t>MayCha Khao Deal - Giảm 50% + Voucher 60k</t>
    </r>
    <r>
      <rPr>
        <sz val="10"/>
        <color theme="1"/>
        <rFont val="Calibri"/>
      </rPr>
      <t xml:space="preserve">
- Scheme: 
+ Giảm các món Trà Sữa, Trà Trái Cây 50%
+ Voucher: MAYCHA60 giảm 60k mbs 200k
- Location: Đà Nẵng
- Timeline: 15/08 - 17/08, 29/08 - 31/08</t>
    </r>
  </si>
  <si>
    <t>15/08 - 17/08, 29/08 - 31/08</t>
  </si>
  <si>
    <r>
      <rPr>
        <b/>
        <sz val="10"/>
        <color theme="1"/>
        <rFont val="Calibri"/>
      </rPr>
      <t xml:space="preserve">2 Combo 1:
</t>
    </r>
    <r>
      <rPr>
        <sz val="10"/>
        <color theme="1"/>
        <rFont val="Calibri"/>
      </rPr>
      <t>Static banner(1-3): 15/08 - 17/08, 29/08 - 31/08
Pop up(13h-16h): 16/08, 30/08</t>
    </r>
  </si>
  <si>
    <r>
      <rPr>
        <sz val="10"/>
        <rFont val="Calibri"/>
      </rPr>
      <t xml:space="preserve">Deadline 24/7
</t>
    </r>
    <r>
      <rPr>
        <u/>
        <sz val="10"/>
        <color rgb="FF1155CC"/>
        <rFont val="Calibri"/>
      </rPr>
      <t>https://drive.google.com/drive/u/0/folders/1qt5MzkeBR5P8kktK2p07KR_oh3TG1it9</t>
    </r>
    <r>
      <rPr>
        <sz val="10"/>
        <rFont val="Calibri"/>
      </rPr>
      <t xml:space="preserve"> </t>
    </r>
  </si>
  <si>
    <t>Aug.CB1.9K</t>
  </si>
  <si>
    <r>
      <rPr>
        <sz val="10"/>
        <color theme="1"/>
        <rFont val="Calibri"/>
      </rPr>
      <t xml:space="preserve">- Key Mess: </t>
    </r>
    <r>
      <rPr>
        <b/>
        <sz val="10"/>
        <color theme="1"/>
        <rFont val="Calibri"/>
      </rPr>
      <t>MayCha Khao Deal - Giảm 9k + Voucher 60k</t>
    </r>
    <r>
      <rPr>
        <sz val="10"/>
        <color theme="1"/>
        <rFont val="Calibri"/>
      </rPr>
      <t xml:space="preserve">
- Scheme: 
+ Giảm các món Trà Sữa, Trà Trái Cây còn  9k
+ Voucher: MAYCHA60 giảm 60k mbs 200k
- Location: Bình Dương, Đồng Nai, Đà Nẵng, Cần Thơ
- Timeline: 09/08, 10/08, 22/08 - 24/08</t>
    </r>
  </si>
  <si>
    <t>09/08, 10/08, 22/08 - 24/08</t>
  </si>
  <si>
    <r>
      <rPr>
        <b/>
        <sz val="10"/>
        <color theme="1"/>
        <rFont val="Calibri"/>
      </rPr>
      <t xml:space="preserve">2 Combo 1:
</t>
    </r>
    <r>
      <rPr>
        <sz val="10"/>
        <color theme="1"/>
        <rFont val="Calibri"/>
      </rPr>
      <t>Static banner(1-3): 09/08, 10/08, 22/08 - 24/08
Bottom banner(1-3): 09/08
Pop up(13h-16h): 10/08, 23/08</t>
    </r>
  </si>
  <si>
    <r>
      <rPr>
        <b/>
        <sz val="10"/>
        <color theme="1"/>
        <rFont val="Calibri"/>
      </rPr>
      <t xml:space="preserve">6 Combo 1:
BD,BH,CT
</t>
    </r>
    <r>
      <rPr>
        <sz val="10"/>
        <color theme="1"/>
        <rFont val="Calibri"/>
      </rPr>
      <t>Static banner(1-3): 09/08, 10/08, 22/08 - 24/08
Bottom banner(1-3): 09/08
Pop up(13h-16h): 10/08, 23/08</t>
    </r>
  </si>
  <si>
    <r>
      <rPr>
        <sz val="10"/>
        <rFont val="Calibri"/>
      </rPr>
      <t xml:space="preserve">deadline 30/7
</t>
    </r>
    <r>
      <rPr>
        <u/>
        <sz val="10"/>
        <color rgb="FF1155CC"/>
        <rFont val="Calibri"/>
      </rPr>
      <t>https://drive.google.com/drive/u/0/folders/1aR3Q1Q7o7Cb8bqk869MpU7jZGiSZtCDK</t>
    </r>
    <r>
      <rPr>
        <sz val="10"/>
        <rFont val="Calibri"/>
      </rPr>
      <t xml:space="preserve"> </t>
    </r>
  </si>
  <si>
    <t>a-9k-maycha</t>
  </si>
  <si>
    <t>Aug.Custom 2</t>
  </si>
  <si>
    <r>
      <rPr>
        <sz val="10"/>
        <color theme="1"/>
        <rFont val="Calibri"/>
      </rPr>
      <t xml:space="preserve">- Key message: </t>
    </r>
    <r>
      <rPr>
        <b/>
        <sz val="10"/>
        <color theme="1"/>
        <rFont val="Calibri"/>
      </rPr>
      <t>Milo Dầm TUTIMI ĐỒNG GIÁ 19.000Đ + VOUCHER 40.000Đ</t>
    </r>
    <r>
      <rPr>
        <sz val="10"/>
        <color theme="1"/>
        <rFont val="Calibri"/>
      </rPr>
      <t xml:space="preserve">
- Scheme:
+ Giảm 6 món về 19.000đ, áp dụng cho đơn 40.000đ. Các món áp dụng (1 phần mỗi đơn):
Milo Dầm Phô Mai Sữa Tươi Tutimi
Milo Dầm Phô Mai Choco Tutimi
Nhài Sữa Trân Châu Trắng
Trà Sữa Pudding Tutimi
Trà Sữa Bí Đao L
Matcha Latte (M)
+ Combo siêu ưu đãi 2 ly L 64k giảm còn 40k [Combo 40k: Trà sữa Trân Châu Đen (L) x Trà Sữa Bí Đao (L)]
+ Tặng Milo Dầm Trân Châu Đường Đen khi đặt đơn 199k
+ Nhập mã TUTIMI40K - giảm 40.000đ, áp dụng cho đơn 80.000đ
Số lượng code: 930 codes/day (cofund 50:50)
- Timeline: 01/08 - 03/08, 15/08 - 17/08
- Location: HCM</t>
    </r>
  </si>
  <si>
    <t>01/08 - 03/08, 15/08 - 17/08</t>
  </si>
  <si>
    <t xml:space="preserve"> Tone trắng - xanh da trời. Nền tươi sáng bắt mắt </t>
  </si>
  <si>
    <t>- Pick món:
+ Milo Dầm Phô Mai Sữa Tươi  
+ TRÀ SỮA PUDDING
+ TRA SUA BI DAO</t>
  </si>
  <si>
    <r>
      <rPr>
        <b/>
        <sz val="10"/>
        <color theme="1"/>
        <rFont val="Calibri"/>
      </rPr>
      <t xml:space="preserve">2 Combo Custom 2:
</t>
    </r>
    <r>
      <rPr>
        <sz val="10"/>
        <color theme="1"/>
        <rFont val="Calibri"/>
      </rPr>
      <t>Bottom Banner (1-3): 01/08 - 03/08, 15/08 - 17/08
Pop Up(13h-16h): 02/08
Floating(19h-22h): 17/08</t>
    </r>
  </si>
  <si>
    <r>
      <rPr>
        <sz val="10"/>
        <rFont val="Calibri"/>
      </rPr>
      <t xml:space="preserve">deadline 22/7
</t>
    </r>
    <r>
      <rPr>
        <u/>
        <sz val="10"/>
        <color rgb="FF1155CC"/>
        <rFont val="Calibri"/>
      </rPr>
      <t>https://drive.google.com/drive/u/0/folders/1_iogyOeHWeEqxhTOa301F1ts8N16p_gA</t>
    </r>
    <r>
      <rPr>
        <sz val="10"/>
        <rFont val="Calibri"/>
      </rPr>
      <t xml:space="preserve"> </t>
    </r>
  </si>
  <si>
    <t>Aug.Custom 4</t>
  </si>
  <si>
    <r>
      <rPr>
        <sz val="10"/>
        <color theme="1"/>
        <rFont val="Calibri"/>
      </rPr>
      <t xml:space="preserve">- Key message: </t>
    </r>
    <r>
      <rPr>
        <b/>
        <sz val="10"/>
        <color theme="1"/>
        <rFont val="Calibri"/>
      </rPr>
      <t>Milo Dầm TUTIMI ĐỒNG GIÁ 19.000Đ + VOUCHER 40.000Đ</t>
    </r>
    <r>
      <rPr>
        <sz val="10"/>
        <color theme="1"/>
        <rFont val="Calibri"/>
      </rPr>
      <t xml:space="preserve">
- Scheme:
+ Giảm 6 món về 19.000đ, áp dụng cho đơn 40.000đ. Các món áp dụng (1 phần mỗi đơn):
Milo Dầm Phô Mai Sữa Tươi Tutimi
Milo Dầm Phô Mai Choco Tutimi
Nhài Sữa Trân Châu Trắng
Trà Sữa Pudding Tutimi
Trà Sữa Bí Đao L
Matcha Latte (M)
+ Combo siêu ưu đãi 2 ly L 64k giảm còn 40k [Combo 40k: Trà sữa Trân Châu Đen (L) x Trà Sữa Bí Đao (L)]
+ Tặng Milo Dầm Trân Châu Đường Đen khi đặt đơn 199k
+ Nhập mã TUTIMI40K - giảm 40.000đ, áp dụng cho đơn 80.000đ
Số lượng code: 930 codes/day (cofund 50:50)
- Timeline: 09/08 - 11/08, 19/08 - 21/08, 22/08 - 24/08
- Location: HCM</t>
    </r>
  </si>
  <si>
    <t>09/08 - 11/08, 19/08 - 21/08, 22/08 - 24/08</t>
  </si>
  <si>
    <t>Dùng chung KV 1-3/8 (dòng 1354)</t>
  </si>
  <si>
    <r>
      <rPr>
        <b/>
        <sz val="10"/>
        <color theme="1"/>
        <rFont val="Calibri"/>
      </rPr>
      <t xml:space="preserve">3 Combo Custom 4:
</t>
    </r>
    <r>
      <rPr>
        <sz val="10"/>
        <color theme="1"/>
        <rFont val="Calibri"/>
      </rPr>
      <t>Hometop Banner(10-12): 09/08 - 11/08, 19/08 - 21/08, 22/08 - 24/08
Floating(19h-22h): 10/08, 21/08
Popup(13h-16h): 24/08</t>
    </r>
  </si>
  <si>
    <r>
      <rPr>
        <sz val="10"/>
        <rFont val="Calibri"/>
      </rPr>
      <t xml:space="preserve">deadline 22/7
</t>
    </r>
    <r>
      <rPr>
        <u/>
        <sz val="10"/>
        <color rgb="FF1155CC"/>
        <rFont val="Calibri"/>
      </rPr>
      <t>https://drive.google.com/drive/u/0/folders/1_iogyOeHWeEqxhTOa301F1ts8N16p_gA</t>
    </r>
    <r>
      <rPr>
        <sz val="10"/>
        <rFont val="Calibri"/>
      </rPr>
      <t xml:space="preserve"> </t>
    </r>
  </si>
  <si>
    <t>a-19k-tutimi</t>
  </si>
  <si>
    <t>Aug.Custom 1</t>
  </si>
  <si>
    <r>
      <rPr>
        <sz val="10"/>
        <color theme="1"/>
        <rFont val="Calibri"/>
      </rPr>
      <t>- Key message:</t>
    </r>
    <r>
      <rPr>
        <b/>
        <sz val="10"/>
        <color theme="1"/>
        <rFont val="Calibri"/>
      </rPr>
      <t xml:space="preserve"> Milo Dầm TUTIMI ĐỒNG GIÁ 19.000Đ + TẶNG MÓN 0Đ</t>
    </r>
    <r>
      <rPr>
        <sz val="10"/>
        <color theme="1"/>
        <rFont val="Calibri"/>
      </rPr>
      <t xml:space="preserve">
 - Scheme: 
+ Giảm 6 món về 19.000đ, áp dụng cho đơn 40.000đ. Các món áp dụng (1 phần mỗi đơn):
Milo Dầm Phô Mai Sữa Tươi Tutimi 
Milo Dầm Phô Mai Choco Tutimi 
Nhài Sữa Trân Châu Trắng 
Trà Sữa Pudding Tutimi 
Trà Sữa Bí Đao L 
Matcha Latte (M) 
+ Combo siêu ưu đãi 2 ly L 64k giảm còn 40k [Combo 40k: Trà sữa Trân Châu Đen (L) x Trà Sữa Bí Đao (L)] 
+ Tặng Milo Dầm Trân Châu Đường Đen khi đặt đơn 199k 
+ Nhập mã TUTIMI40K - giảm 40.000đ, áp dụng cho đơn 80.000đ 
Số lượng code: 930 codes/day (cofund 50:50)
 - Timeline: 04/08 - 06/08
- Location: HCM</t>
    </r>
  </si>
  <si>
    <t>04/08 - 06/08</t>
  </si>
  <si>
    <t>- Pick món:
+ Milo Dầm Phô Mai Sữa Tươi
+ MATCHA LATTE KEM MACCHIATO 
+ TRÀ SỮA THẬP CẨM (FULL TOPPING)</t>
  </si>
  <si>
    <t>Adapt KV 1-3/8 (dòng 1354): Thay keymess mới, Thay ảnh món mới</t>
  </si>
  <si>
    <r>
      <rPr>
        <b/>
        <sz val="10"/>
        <color theme="1"/>
        <rFont val="Calibri"/>
      </rPr>
      <t xml:space="preserve">1 Combo Custom 1:
</t>
    </r>
    <r>
      <rPr>
        <sz val="10"/>
        <color theme="1"/>
        <rFont val="Calibri"/>
      </rPr>
      <t>Static Banner(5): 04/08 - 06/08
Floating(13h-16h): 04/06</t>
    </r>
  </si>
  <si>
    <r>
      <rPr>
        <sz val="10"/>
        <rFont val="Calibri"/>
      </rPr>
      <t xml:space="preserve">Deadline 30/7
</t>
    </r>
    <r>
      <rPr>
        <u/>
        <sz val="10"/>
        <color rgb="FF1155CC"/>
        <rFont val="Calibri"/>
      </rPr>
      <t>https://drive.google.com/drive/u/0/folders/1XuPluMyTdji1mk-XL35C2Mg0RUD1GSYG</t>
    </r>
    <r>
      <rPr>
        <sz val="10"/>
        <rFont val="Calibri"/>
      </rPr>
      <t xml:space="preserve"> </t>
    </r>
  </si>
  <si>
    <t>Aug.Custom 3</t>
  </si>
  <si>
    <r>
      <rPr>
        <sz val="10"/>
        <color theme="1"/>
        <rFont val="Calibri"/>
      </rPr>
      <t xml:space="preserve">- Key message: </t>
    </r>
    <r>
      <rPr>
        <b/>
        <sz val="10"/>
        <color theme="1"/>
        <rFont val="Calibri"/>
      </rPr>
      <t>Milo Dầm TUTIMI ĐỒNG GIÁ 19.000Đ + TẶNG MÓN 0Đ</t>
    </r>
    <r>
      <rPr>
        <sz val="10"/>
        <color theme="1"/>
        <rFont val="Calibri"/>
      </rPr>
      <t xml:space="preserve">
- Scheme:
+ Giảm 6 món về 19.000đ, áp dụng cho đơn 40.000đ. Các món áp dụng (1 phần mỗi đơn):
Milo Dầm Phô Mai Sữa Tươi Tutimi
Milo Dầm Phô Mai Choco Tutimi
Nhài Sữa Trân Châu Trắng
Trà Sữa Pudding Tutimi
Trà Sữa Bí Đao L
Matcha Latte (M)
+ Combo siêu ưu đãi 2 ly L 64k giảm còn 40k [Combo 40k: Trà sữa Trân Châu Đen (L) x Trà Sữa Bí Đao (L)]
+ Tặng Milo Dầm Trân Châu Đường Đen khi đặt đơn 199k
+ Nhập mã TUTIMI40K - giảm 40.000đ, áp dụng cho đơn 80.000đ
Số lượng code: 930 codes/day (cofund 50:50)
- Timeline: 26/08 - 28/08
- Location: HCM</t>
    </r>
  </si>
  <si>
    <t>26/08 - 28/08</t>
  </si>
  <si>
    <t>Dùng chung KV 4-6/8 (dòng 1356)</t>
  </si>
  <si>
    <r>
      <rPr>
        <b/>
        <sz val="10"/>
        <color theme="1"/>
        <rFont val="Calibri"/>
      </rPr>
      <t xml:space="preserve">1 Combo Custom 3:
</t>
    </r>
    <r>
      <rPr>
        <sz val="10"/>
        <color theme="1"/>
        <rFont val="Calibri"/>
      </rPr>
      <t>Bottom Banner(4-6): 26/08 - 28/08
Pop Up(13h-16h): 28/08</t>
    </r>
  </si>
  <si>
    <r>
      <rPr>
        <sz val="10"/>
        <rFont val="Calibri"/>
      </rPr>
      <t xml:space="preserve">Deadline 30/7
</t>
    </r>
    <r>
      <rPr>
        <u/>
        <sz val="10"/>
        <color rgb="FF1155CC"/>
        <rFont val="Calibri"/>
      </rPr>
      <t>https://drive.google.com/drive/u/0/folders/1XuPluMyTdji1mk-XL35C2Mg0RUD1GSYG</t>
    </r>
    <r>
      <rPr>
        <sz val="10"/>
        <rFont val="Calibri"/>
      </rPr>
      <t xml:space="preserve"> </t>
    </r>
  </si>
  <si>
    <r>
      <rPr>
        <sz val="10"/>
        <color theme="1"/>
        <rFont val="Calibri"/>
      </rPr>
      <t xml:space="preserve">- Key message: </t>
    </r>
    <r>
      <rPr>
        <b/>
        <sz val="10"/>
        <color theme="1"/>
        <rFont val="Calibri"/>
      </rPr>
      <t>TRÀ SỮA SEKAI MỜI MÓN 10K + VOUCHER 50.000Đ</t>
    </r>
    <r>
      <rPr>
        <sz val="10"/>
        <color theme="1"/>
        <rFont val="Calibri"/>
      </rPr>
      <t xml:space="preserve">
- Scheme:
+ Giảm món Trà Sữa Gạo Nhật còn 10k, áp dụng đơn 39k
+ Giảm toàn bộ menu 5%
+ Nhập mã SEKAI50 - giảm 50% tối đa 50.000đ, áp dụng cho đơn 60.000đ
Số lượng code: 400 codes/day (cofund 50:50)
- Timeline: 01/08 - 03/08, 15/08 - 17/08
- Location: HCM</t>
    </r>
  </si>
  <si>
    <t>Tone đỏ,trắng,hồng. Màu tươi sáng</t>
  </si>
  <si>
    <t>Team tuỳ chọn món, ưu tiên dòng XL và Fulltopping</t>
  </si>
  <si>
    <r>
      <rPr>
        <b/>
        <sz val="10"/>
        <color theme="1"/>
        <rFont val="Calibri"/>
      </rPr>
      <t xml:space="preserve">2 Combo Custom 1:
</t>
    </r>
    <r>
      <rPr>
        <sz val="10"/>
        <color theme="1"/>
        <rFont val="Calibri"/>
      </rPr>
      <t>Static Banner(5): 01/08 - 03/08, 15/08 - 17/08
Pop Up(13h-16h): 01/08
Floating(13h-16h): 16/08</t>
    </r>
  </si>
  <si>
    <r>
      <rPr>
        <sz val="10"/>
        <rFont val="Calibri"/>
      </rPr>
      <t xml:space="preserve">Deadline 22/7
</t>
    </r>
    <r>
      <rPr>
        <u/>
        <sz val="10"/>
        <color rgb="FF1155CC"/>
        <rFont val="Calibri"/>
      </rPr>
      <t>https://drive.google.com/drive/u/0/folders/1wqKwCMyOI0lg63bxOThlyISOXIqFBZl5</t>
    </r>
    <r>
      <rPr>
        <sz val="10"/>
        <rFont val="Calibri"/>
      </rPr>
      <t xml:space="preserve"> </t>
    </r>
  </si>
  <si>
    <r>
      <rPr>
        <sz val="10"/>
        <color theme="1"/>
        <rFont val="Calibri"/>
      </rPr>
      <t xml:space="preserve">- Key message: </t>
    </r>
    <r>
      <rPr>
        <b/>
        <sz val="10"/>
        <color theme="1"/>
        <rFont val="Calibri"/>
      </rPr>
      <t>TRÀ SỮA SEKAI MỜI MÓN 10K + VOUCHER 50.000Đ</t>
    </r>
    <r>
      <rPr>
        <sz val="10"/>
        <color theme="1"/>
        <rFont val="Calibri"/>
      </rPr>
      <t xml:space="preserve">
- Scheme:
+ Giảm món Trà Sữa Gạo Nhật còn 10k, áp dụng đơn 39k
+ Giảm toàn bộ menu 5%
+ Nhập mã SEKAI50 - giảm 50% tối đa 50.000đ, áp dụng cho đơn 60.000đ
Số lượng code: 400 codes/day (cofund 50:50)
- Timeline: 09/08 - 11/08, 29/08 - 31/08
- Location: HCM</t>
    </r>
  </si>
  <si>
    <t>09/08 - 11/08, 29/08 - 31/08</t>
  </si>
  <si>
    <t>Adapt KV 1-3/8 (dòng 1358): Thay ảnh món mới ( khác KV 1358)</t>
  </si>
  <si>
    <r>
      <rPr>
        <b/>
        <sz val="10"/>
        <color theme="1"/>
        <rFont val="Calibri"/>
      </rPr>
      <t xml:space="preserve">2 Combo Custom 3:
</t>
    </r>
    <r>
      <rPr>
        <sz val="10"/>
        <color theme="1"/>
        <rFont val="Calibri"/>
      </rPr>
      <t>Bottom Banner(4-6): 09/08 - 11/08, 29/08 - 31/08
Floating(13h-16h): 09/08
Pop Up(13h-16h): 31/08</t>
    </r>
  </si>
  <si>
    <r>
      <rPr>
        <sz val="10"/>
        <rFont val="Calibri"/>
      </rPr>
      <t xml:space="preserve">Deadline 30/7
</t>
    </r>
    <r>
      <rPr>
        <u/>
        <sz val="10"/>
        <color rgb="FF1155CC"/>
        <rFont val="Calibri"/>
      </rPr>
      <t>https://drive.google.com/drive/u/0/folders/1Fr1jILS5XBM4umU-o-uOyrKEqBZdSjMO</t>
    </r>
  </si>
  <si>
    <r>
      <rPr>
        <sz val="10"/>
        <color theme="1"/>
        <rFont val="Calibri"/>
      </rPr>
      <t xml:space="preserve">- Key message: </t>
    </r>
    <r>
      <rPr>
        <b/>
        <sz val="10"/>
        <color theme="1"/>
        <rFont val="Calibri"/>
      </rPr>
      <t>TRÀ SỮA SEKAI MỜI MÓN 10K + VOUCHER 50.000Đ</t>
    </r>
    <r>
      <rPr>
        <sz val="10"/>
        <color theme="1"/>
        <rFont val="Calibri"/>
      </rPr>
      <t xml:space="preserve">
- Scheme:
+ Giảm món Trà Sữa Gạo Nhật còn 10k, áp dụng đơn 39k
+ Giảm toàn bộ menu 5%
+ Nhập mã SEKAI50 - giảm 50% tối đa 50.000đ, áp dụng cho đơn 60.000đ
Số lượng code: 400 codes/day (cofund 50:50)
- Timeline: 19/08 - 21/08
- Location: HCM</t>
    </r>
  </si>
  <si>
    <t>19/08 - 21/08</t>
  </si>
  <si>
    <t>Adapt KV 1-3/8 (dòng 1358): Thay ảnh món mới ( khác KV 1358+1359)</t>
  </si>
  <si>
    <r>
      <rPr>
        <b/>
        <sz val="10"/>
        <color theme="1"/>
        <rFont val="Calibri"/>
      </rPr>
      <t xml:space="preserve">1 Combo Custom 2:
</t>
    </r>
    <r>
      <rPr>
        <sz val="10"/>
        <color theme="1"/>
        <rFont val="Calibri"/>
      </rPr>
      <t>Bottom Banner (1-3): 19/08 - 21/08
Floating(19h-22h): 20/08</t>
    </r>
  </si>
  <si>
    <r>
      <rPr>
        <sz val="10"/>
        <rFont val="Calibri"/>
      </rPr>
      <t xml:space="preserve">deadline 7/8
</t>
    </r>
    <r>
      <rPr>
        <u/>
        <sz val="10"/>
        <color rgb="FF1155CC"/>
        <rFont val="Calibri"/>
      </rPr>
      <t>https://drive.google.com/drive/u/0/folders/1H-eYUUKWByNtzEiwwnaXdVzHL7uV7YLD</t>
    </r>
    <r>
      <rPr>
        <sz val="10"/>
        <rFont val="Calibri"/>
      </rPr>
      <t xml:space="preserve"> </t>
    </r>
  </si>
  <si>
    <t>Aug.CB1.07</t>
  </si>
  <si>
    <r>
      <rPr>
        <sz val="10"/>
        <color theme="1"/>
        <rFont val="Calibri"/>
      </rPr>
      <t xml:space="preserve">- Key message: </t>
    </r>
    <r>
      <rPr>
        <b/>
        <sz val="10"/>
        <color theme="1"/>
        <rFont val="Calibri"/>
      </rPr>
      <t>CƠM NO NÊ CHỈ 1K</t>
    </r>
    <r>
      <rPr>
        <sz val="10"/>
        <color theme="1"/>
        <rFont val="Calibri"/>
      </rPr>
      <t xml:space="preserve">
- Scheme: Giảm món:
Cơm Tấm Phúc Lộc Thọ: cơm bì trứng/ bì chả chỉ còn 1k MBS 50k
Cơm Gà Đệ Nhất: Cơm Vàng 1 Trứng chỉ còn 1k MBS 50k
Cùng hàng loạt voucher giảm giá (số lượng có hạn)
- Location: HCM
- Timeline: 07/08, 09/08, 10/08</t>
    </r>
  </si>
  <si>
    <t>07/08, 09/08, 10/08</t>
  </si>
  <si>
    <t xml:space="preserve">Dùng KV Cũ </t>
  </si>
  <si>
    <r>
      <rPr>
        <b/>
        <sz val="10"/>
        <color theme="1"/>
        <rFont val="Calibri"/>
      </rPr>
      <t xml:space="preserve">1 Combo 1:
</t>
    </r>
    <r>
      <rPr>
        <sz val="10"/>
        <color theme="1"/>
        <rFont val="Calibri"/>
      </rPr>
      <t>Static banner(1-3): 07/08, 09/08, 10/08
Pop up(16h-19h): 07/08</t>
    </r>
  </si>
  <si>
    <t>Aug.CB1.15</t>
  </si>
  <si>
    <r>
      <rPr>
        <sz val="10"/>
        <color theme="1"/>
        <rFont val="Calibri"/>
      </rPr>
      <t xml:space="preserve">- Key message: </t>
    </r>
    <r>
      <rPr>
        <b/>
        <sz val="10"/>
        <color theme="1"/>
        <rFont val="Calibri"/>
      </rPr>
      <t>Phúc Lộc Thọ KHAO TIỆC</t>
    </r>
    <r>
      <rPr>
        <sz val="10"/>
        <color theme="1"/>
        <rFont val="Calibri"/>
      </rPr>
      <t xml:space="preserve">
</t>
    </r>
    <r>
      <rPr>
        <b/>
        <sz val="10"/>
        <color theme="1"/>
        <rFont val="Calibri"/>
      </rPr>
      <t xml:space="preserve">Món 1k + Freeship
</t>
    </r>
    <r>
      <rPr>
        <sz val="10"/>
        <color theme="1"/>
        <rFont val="Calibri"/>
      </rPr>
      <t>- Scheme: Giảm món:
Cơm Tấm Phúc Lộc Thọ: cơm bì trứng/ bì chả chỉ còn 1k MBS 50k
Cơm Gà Đệ Nhất: Cơm Vàng 1 Trứng chỉ còn 1k MBS 50k
Cùng hàng loạt voucher giảm giá (số lượng có hạn)
- Location: HCM
- Timeline: 15/08 - 17/08</t>
    </r>
  </si>
  <si>
    <t>15/08 - 17/08</t>
  </si>
  <si>
    <r>
      <rPr>
        <sz val="10"/>
        <rFont val="Calibri"/>
      </rPr>
      <t xml:space="preserve">Adapt </t>
    </r>
    <r>
      <rPr>
        <u/>
        <sz val="10"/>
        <color rgb="FF1155CC"/>
        <rFont val="Calibri"/>
      </rPr>
      <t>KV Cũ</t>
    </r>
    <r>
      <rPr>
        <sz val="10"/>
        <rFont val="Calibri"/>
      </rPr>
      <t xml:space="preserve">:
Thay background: thể hiện vibe như </t>
    </r>
    <r>
      <rPr>
        <u/>
        <sz val="10"/>
        <color rgb="FF1155CC"/>
        <rFont val="Calibri"/>
      </rPr>
      <t>link mẫu</t>
    </r>
    <r>
      <rPr>
        <sz val="10"/>
        <rFont val="Calibri"/>
      </rPr>
      <t>, màu sắc chủ đạo đỏ+vàng chanh, làm nổi bật sản phẩm.
Adapt all sizes (Brand support story &amp; fb post)</t>
    </r>
  </si>
  <si>
    <r>
      <rPr>
        <b/>
        <sz val="10"/>
        <color theme="1"/>
        <rFont val="Calibri"/>
      </rPr>
      <t xml:space="preserve">1 Combo 1:
</t>
    </r>
    <r>
      <rPr>
        <sz val="10"/>
        <color theme="1"/>
        <rFont val="Calibri"/>
      </rPr>
      <t>Static banner(1-3): 15/08 - 17/08
Pop up(16h-19h): 17/08</t>
    </r>
  </si>
  <si>
    <r>
      <rPr>
        <sz val="10"/>
        <rFont val="Calibri"/>
      </rPr>
      <t xml:space="preserve">Deadline 5/8
</t>
    </r>
    <r>
      <rPr>
        <u/>
        <sz val="10"/>
        <color rgb="FF1155CC"/>
        <rFont val="Calibri"/>
      </rPr>
      <t>https://drive.google.com/drive/u/0/folders/1-jQxhEiHapZ2Q8xzWrFS62dDt-XW4ohT</t>
    </r>
  </si>
  <si>
    <t>Aug.CB4</t>
  </si>
  <si>
    <r>
      <rPr>
        <sz val="10"/>
        <color theme="1"/>
        <rFont val="Calibri"/>
      </rPr>
      <t xml:space="preserve">- Key message: </t>
    </r>
    <r>
      <rPr>
        <b/>
        <sz val="10"/>
        <color theme="1"/>
        <rFont val="Calibri"/>
      </rPr>
      <t>Phúc Lộc Thọ KHAO TIỆC
Món 1k + Freeship</t>
    </r>
    <r>
      <rPr>
        <sz val="10"/>
        <color theme="1"/>
        <rFont val="Calibri"/>
      </rPr>
      <t xml:space="preserve">
- Scheme: Giảm món:
Cơm Tấm Phúc Lộc Thọ: cơm bì trứng/ bì chả chỉ còn 1k MBS 50k
Cơm Gà Đệ Nhất: Cơm Vàng 1 Trứng chỉ còn 1k MBS 50k
Cùng hàng loạt voucher giảm giá (số lượng có hạn)
- Location: HCM
- Timeline: 22/08 - 24/08</t>
    </r>
  </si>
  <si>
    <t>22/08 - 24/08</t>
  </si>
  <si>
    <t>Dùng chung KV dòng 1362</t>
  </si>
  <si>
    <r>
      <rPr>
        <b/>
        <sz val="10"/>
        <color theme="1"/>
        <rFont val="Calibri"/>
      </rPr>
      <t xml:space="preserve">1 Combo 4:
</t>
    </r>
    <r>
      <rPr>
        <sz val="10"/>
        <color theme="1"/>
        <rFont val="Calibri"/>
      </rPr>
      <t>Search Placeholder(17h-19h): 22/08, 23/08
Static banner(1-3): 22/08 - 24/08</t>
    </r>
  </si>
  <si>
    <r>
      <rPr>
        <sz val="10"/>
        <rFont val="Calibri"/>
      </rPr>
      <t xml:space="preserve">Deadline 5/8
</t>
    </r>
    <r>
      <rPr>
        <u/>
        <sz val="10"/>
        <color rgb="FF1155CC"/>
        <rFont val="Calibri"/>
      </rPr>
      <t>https://drive.google.com/drive/u/0/folders/1-jQxhEiHapZ2Q8xzWrFS62dDt-XW4ohT</t>
    </r>
  </si>
  <si>
    <t>Aug.CB8</t>
  </si>
  <si>
    <r>
      <rPr>
        <sz val="10"/>
        <color theme="1"/>
        <rFont val="Calibri"/>
      </rPr>
      <t xml:space="preserve">- Key Measage: </t>
    </r>
    <r>
      <rPr>
        <b/>
        <sz val="10"/>
        <color theme="1"/>
        <rFont val="Calibri"/>
      </rPr>
      <t>THE FRESH KITCHEN -NGON MỘT BỮA  MÓN 1K + VOUCHER 70K</t>
    </r>
    <r>
      <rPr>
        <sz val="10"/>
        <color theme="1"/>
        <rFont val="Calibri"/>
      </rPr>
      <t xml:space="preserve">
- Scheme: 
 + Giảm món best-seller chỉ còn 1k
 + Code:
Nhập mã: 
TFK20: Giảm 20k đơn 50k
SIEUTIEC30: Giảm 30k đơn 70k
SIEUTIEC50: Giảm 50k đơn 140k
SIEUTIEC70: Giảm 70k đơn 200k
và hàng loạt ưu đãi khác đang chờ bạn
- Timeline: 11/08-13/08; 27/08-29/08
- Location: HCM</t>
    </r>
  </si>
  <si>
    <t>11/08-13/08; 27/08-29/08</t>
  </si>
  <si>
    <t>https://drive.google.com/drive/folders/1YjrW_-9GWBAoG43UfWnBJVZwlreQ_pPh?usp=drive_link</t>
  </si>
  <si>
    <t>- Background tone màu ẩm thực Trung Hoa
- Focus highlight SKUs</t>
  </si>
  <si>
    <r>
      <rPr>
        <b/>
        <sz val="10"/>
        <color theme="1"/>
        <rFont val="Calibri"/>
      </rPr>
      <t xml:space="preserve">2 Combo8:
</t>
    </r>
    <r>
      <rPr>
        <sz val="10"/>
        <color theme="1"/>
        <rFont val="Calibri"/>
      </rPr>
      <t>Bottom Banner (4-6): 11/08-13/08; 27/08-29/08
SPH(10h-12h): 11/08, 12/08; 28/08, 29/08</t>
    </r>
  </si>
  <si>
    <r>
      <rPr>
        <sz val="10"/>
        <rFont val="Calibri"/>
      </rPr>
      <t xml:space="preserve">Deadline 30/7
</t>
    </r>
    <r>
      <rPr>
        <u/>
        <sz val="10"/>
        <color rgb="FF1155CC"/>
        <rFont val="Calibri"/>
      </rPr>
      <t>https://drive.google.com/drive/u/0/folders/1Lr4-YAzm1hrHaevweju9wFF_kvnIzZNv</t>
    </r>
    <r>
      <rPr>
        <sz val="10"/>
        <rFont val="Calibri"/>
      </rPr>
      <t xml:space="preserve"> </t>
    </r>
  </si>
  <si>
    <r>
      <rPr>
        <sz val="10"/>
        <color theme="1"/>
        <rFont val="Calibri"/>
      </rPr>
      <t>- Key message:</t>
    </r>
    <r>
      <rPr>
        <b/>
        <sz val="10"/>
        <color theme="1"/>
        <rFont val="Calibri"/>
      </rPr>
      <t xml:space="preserve"> Quà Tặng Độc Quyền Tặng Ly Đổi Màu + Voucher 50.000 đồng</t>
    </r>
    <r>
      <rPr>
        <sz val="10"/>
        <color theme="1"/>
        <rFont val="Calibri"/>
      </rPr>
      <t xml:space="preserve">
- Scheme: 
+ Mua Đơn Hàng 169k tặng 1 ly đổi màu #IAMHERE
Trà sữa thái đỏ 1Đ
Cà Phê AMZ Sữa Đá 1Đ
Bạc Xỉu Đá 1Đ
MBS 99k
+ SPFAMAZON50 Giảm 50k cho đơn 110k</t>
    </r>
    <r>
      <rPr>
        <b/>
        <sz val="10"/>
        <color theme="1"/>
        <rFont val="Calibri"/>
      </rPr>
      <t xml:space="preserve">
</t>
    </r>
    <r>
      <rPr>
        <sz val="10"/>
        <color theme="1"/>
        <rFont val="Calibri"/>
      </rPr>
      <t>- Location: HCM
- Timeline: 04/08 - 06/08</t>
    </r>
  </si>
  <si>
    <t>https://drive.google.com/drive/folders/114IX2_D1kCM5umSLHwIJNV2lLFr5rVSo</t>
  </si>
  <si>
    <r>
      <rPr>
        <sz val="10"/>
        <rFont val="Calibri"/>
      </rPr>
      <t xml:space="preserve">Background: thiết kế theo </t>
    </r>
    <r>
      <rPr>
        <u/>
        <sz val="10"/>
        <color rgb="FF1155CC"/>
        <rFont val="Calibri"/>
      </rPr>
      <t>file mẫu</t>
    </r>
  </si>
  <si>
    <t>Pick món: Matcha Coco, Matcha Bánh Quy + ly đổi màu</t>
  </si>
  <si>
    <r>
      <rPr>
        <b/>
        <sz val="10"/>
        <color theme="1"/>
        <rFont val="Calibri"/>
      </rPr>
      <t xml:space="preserve">1 Win 3:
</t>
    </r>
    <r>
      <rPr>
        <sz val="10"/>
        <color theme="1"/>
        <rFont val="Calibri"/>
      </rPr>
      <t>Hometop banner(7-9): 05/08, 06/08
Static banner(1-3): 04/08</t>
    </r>
  </si>
  <si>
    <r>
      <rPr>
        <sz val="10"/>
        <rFont val="Calibri"/>
      </rPr>
      <t xml:space="preserve">Deadline 23/7
</t>
    </r>
    <r>
      <rPr>
        <u/>
        <sz val="10"/>
        <color rgb="FF1155CC"/>
        <rFont val="Calibri"/>
      </rPr>
      <t>https://drive.google.com/drive/u/0/folders/1k90LbSpaiEAqXni5KItlox1Pc7-2u-RS</t>
    </r>
    <r>
      <rPr>
        <sz val="10"/>
        <rFont val="Calibri"/>
      </rPr>
      <t xml:space="preserve"> </t>
    </r>
  </si>
  <si>
    <t>w3-cf-amazon</t>
  </si>
  <si>
    <r>
      <rPr>
        <sz val="10"/>
        <color theme="1"/>
        <rFont val="Calibri"/>
      </rPr>
      <t xml:space="preserve">-Key message: </t>
    </r>
    <r>
      <rPr>
        <b/>
        <sz val="10"/>
        <color theme="1"/>
        <rFont val="Calibri"/>
      </rPr>
      <t>Quà Tặng Độc Quyền Tặng Ly Đổi Màu + Voucher 50.000 đồng</t>
    </r>
    <r>
      <rPr>
        <sz val="10"/>
        <color theme="1"/>
        <rFont val="Calibri"/>
      </rPr>
      <t xml:space="preserve">
- Scheme: 
+ Mua Đơn Hàng 169k tặng 1 ly đổi màu #IAMHERE
Trà sữa thái đỏ 1Đ
Cà Phê AMZ Sữa Đá 1Đ
Bạc Xỉu Đá 1Đ
MBS 99k
+ SPFAMAZON50 Giảm 50k cho đơn 110k
- Location: HCM
- Timeline: 11/08 - 13/08, 26/08 - 28/08</t>
    </r>
  </si>
  <si>
    <t>11/08 - 13/08, 26/08 - 28/08</t>
  </si>
  <si>
    <t>Timeline 11-13/8: Dùng chung KV 4-6/8 (dòng 1365)
Timeline 26-28/8: KV Mex Design</t>
  </si>
  <si>
    <r>
      <rPr>
        <b/>
        <sz val="10"/>
        <color theme="1"/>
        <rFont val="Calibri"/>
      </rPr>
      <t xml:space="preserve">2 Combo 3:
</t>
    </r>
    <r>
      <rPr>
        <sz val="10"/>
        <color theme="1"/>
        <rFont val="Calibri"/>
      </rPr>
      <t>Static banner(6): 11/08 - 13/08, 26/08 - 28/08
Pop up(13h-16h): 13/08, 26/08</t>
    </r>
  </si>
  <si>
    <r>
      <rPr>
        <sz val="10"/>
        <rFont val="Calibri"/>
      </rPr>
      <t xml:space="preserve">Timeline 11-13/8:
</t>
    </r>
    <r>
      <rPr>
        <u/>
        <sz val="10"/>
        <color rgb="FF1155CC"/>
        <rFont val="Calibri"/>
      </rPr>
      <t>https://drive.google.com/drive/u/0/folders/1k90LbSpaiEAqXni5KItlox1Pc7-2u-RS</t>
    </r>
    <r>
      <rPr>
        <sz val="10"/>
        <rFont val="Calibri"/>
      </rPr>
      <t xml:space="preserve"> 
Timeline 26-28/8:
</t>
    </r>
    <r>
      <rPr>
        <u/>
        <sz val="10"/>
        <color rgb="FF1155CC"/>
        <rFont val="Calibri"/>
      </rPr>
      <t>https://drive.google.com/drive/folders/1AnlnMRbKHuzSTCuUS9_O1l8eH-30H--P</t>
    </r>
  </si>
  <si>
    <t>a-50-amazon</t>
  </si>
  <si>
    <t>Aug.CB2</t>
  </si>
  <si>
    <r>
      <rPr>
        <sz val="10"/>
        <color theme="1"/>
        <rFont val="Calibri"/>
      </rPr>
      <t>-Key message:</t>
    </r>
    <r>
      <rPr>
        <b/>
        <sz val="10"/>
        <color theme="1"/>
        <rFont val="Calibri"/>
      </rPr>
      <t xml:space="preserve"> Quà Tặng Độc Quyền Tặng Ly Đổi Màu + Voucher 50.000 đồng</t>
    </r>
    <r>
      <rPr>
        <sz val="10"/>
        <color theme="1"/>
        <rFont val="Calibri"/>
      </rPr>
      <t xml:space="preserve">
- Scheme: 
+ Mua Đơn Hàng 169k tặng 1 ly đổi màu #IAMHERE
Trà sữa thái đỏ 1Đ
Cà Phê AMZ Sữa Đá 1Đ
Bạc Xỉu Đá 1Đ
MBS 99k
+ SPFAMAZON50 Giảm 50k cho đơn 110k</t>
    </r>
    <r>
      <rPr>
        <b/>
        <sz val="10"/>
        <color theme="1"/>
        <rFont val="Calibri"/>
      </rPr>
      <t xml:space="preserve">
</t>
    </r>
    <r>
      <rPr>
        <sz val="10"/>
        <color theme="1"/>
        <rFont val="Calibri"/>
      </rPr>
      <t>- Location: HCM
- Timeline: 20/08 - 22/08</t>
    </r>
  </si>
  <si>
    <t>20/08 - 22/08</t>
  </si>
  <si>
    <t>Dùng chung KV 4-6/8 (dòng 1365)</t>
  </si>
  <si>
    <r>
      <rPr>
        <b/>
        <sz val="10"/>
        <color theme="1"/>
        <rFont val="Calibri"/>
      </rPr>
      <t xml:space="preserve">1 Combo 2:
</t>
    </r>
    <r>
      <rPr>
        <sz val="10"/>
        <color theme="1"/>
        <rFont val="Calibri"/>
      </rPr>
      <t>Static banner(4): 20/08 - 22/08
Pop up(13h-16h): 20/08</t>
    </r>
  </si>
  <si>
    <t>https://drive.google.com/drive/folders/1AnlnMRbKHuzSTCuUS9_O1l8eH-30H--P</t>
  </si>
  <si>
    <r>
      <rPr>
        <sz val="10"/>
        <color theme="1"/>
        <rFont val="Calibri"/>
      </rPr>
      <t xml:space="preserve">- Key mess: </t>
    </r>
    <r>
      <rPr>
        <b/>
        <sz val="10"/>
        <color theme="1"/>
        <rFont val="Calibri"/>
      </rPr>
      <t>BURGER KING KHAO DEAL NỬA GIÁ
Giảm 50%</t>
    </r>
    <r>
      <rPr>
        <sz val="10"/>
        <color theme="1"/>
        <rFont val="Calibri"/>
      </rPr>
      <t xml:space="preserve">
- Scheme: Combo 7 món giảm 50% bao gồm:
Gồm: Burger Bò Tắm Phô Mai cỡ vừa, Burger Gà Phô Mai Xốt BBQ, 2 Khoai Tây Chiên nhỏ, 3 Đồ Uống
Giá gốc: 277k
Giá giảm (50%): 138.5k
Limit: 1 Combo BOGO/Order
Áp dụng thêm voucher BK30 giảm 30k đơn từ 80k
- Location: HN
- Timeline: 09/08, 10/08, 29/08 - 31/08</t>
    </r>
  </si>
  <si>
    <t>09/08, 10/08, 29/08 - 31/08</t>
  </si>
  <si>
    <r>
      <rPr>
        <sz val="10"/>
        <rFont val="Calibri"/>
      </rPr>
      <t xml:space="preserve">Adapt </t>
    </r>
    <r>
      <rPr>
        <u/>
        <sz val="10"/>
        <color rgb="FF1155CC"/>
        <rFont val="Calibri"/>
      </rPr>
      <t>KV Cũ</t>
    </r>
    <r>
      <rPr>
        <sz val="10"/>
        <rFont val="Calibri"/>
      </rPr>
      <t xml:space="preserve">:
- Thay background mới: Sử dụng màu logo brand, vibe năng động, vui nhộn, đầy sức sống, tham khảo vibe và logo trong </t>
    </r>
    <r>
      <rPr>
        <u/>
        <sz val="10"/>
        <color rgb="FF1155CC"/>
        <rFont val="Calibri"/>
      </rPr>
      <t xml:space="preserve">link </t>
    </r>
    <r>
      <rPr>
        <sz val="10"/>
        <rFont val="Calibri"/>
      </rPr>
      <t xml:space="preserve">
- Làm nổi bật sản phẩm
- Adapt all sizes (Brand support story &amp; fb post)</t>
    </r>
  </si>
  <si>
    <r>
      <rPr>
        <b/>
        <sz val="10"/>
        <color theme="1"/>
        <rFont val="Calibri"/>
      </rPr>
      <t xml:space="preserve">5 Static lẻ:
</t>
    </r>
    <r>
      <rPr>
        <sz val="10"/>
        <color theme="1"/>
        <rFont val="Calibri"/>
      </rPr>
      <t>Static banner(6): 09/08, 10/08, 29/08 - 31/08</t>
    </r>
  </si>
  <si>
    <t>https://drive.google.com/drive/u/0/folders/1-4da35s_MLdSXfIYxtc45drH7mXg6sxI</t>
  </si>
  <si>
    <r>
      <rPr>
        <sz val="10"/>
        <color theme="1"/>
        <rFont val="Calibri"/>
      </rPr>
      <t xml:space="preserve">- Key mess: </t>
    </r>
    <r>
      <rPr>
        <b/>
        <sz val="10"/>
        <color theme="1"/>
        <rFont val="Calibri"/>
      </rPr>
      <t>BURGER KING KHAO DEAL NỬA GIÁ
Giảm 50%</t>
    </r>
    <r>
      <rPr>
        <sz val="10"/>
        <color theme="1"/>
        <rFont val="Calibri"/>
      </rPr>
      <t xml:space="preserve">
- Scheme: Combo 7 món giảm 50% bao gồm:
Gồm: Burger Bò Tắm Phô Mai cỡ vừa, Burger Gà Phô Mai Xốt BBQ, 2 Khoai Tây Chiên nhỏ, 3 Đồ Uống
Giá gốc: 277k
Giá giảm (50%): 138.5k
Limit: 1 Combo BOGO/Order
Áp dụng thêm voucher BK30 giảm 30k đơn từ 80k
- Location: HCM
- Timeline: 15/08 - 17/08</t>
    </r>
  </si>
  <si>
    <t>Dùng chung KV 9/8 (dòng 1368)</t>
  </si>
  <si>
    <r>
      <rPr>
        <b/>
        <sz val="10"/>
        <color theme="1"/>
        <rFont val="Calibri"/>
      </rPr>
      <t xml:space="preserve">1 Combo 1:
</t>
    </r>
    <r>
      <rPr>
        <sz val="10"/>
        <color theme="1"/>
        <rFont val="Calibri"/>
      </rPr>
      <t>Static banner(1-3): 15/08 - 17/08
Pop up(16h-19h): 16/08</t>
    </r>
  </si>
  <si>
    <r>
      <rPr>
        <sz val="10"/>
        <color theme="1"/>
        <rFont val="Calibri"/>
      </rPr>
      <t xml:space="preserve">- Key mess: </t>
    </r>
    <r>
      <rPr>
        <b/>
        <sz val="10"/>
        <color theme="1"/>
        <rFont val="Calibri"/>
      </rPr>
      <t>BURGER KING KHAO DEAL NỬA GIÁ
Giảm 50%</t>
    </r>
    <r>
      <rPr>
        <sz val="10"/>
        <color theme="1"/>
        <rFont val="Calibri"/>
      </rPr>
      <t xml:space="preserve">
- Scheme: Combo 7 món giảm 50% bao gồm:
Gồm: Burger Bò Tắm Phô Mai cỡ vừa, Burger Gà Phô Mai Xốt BBQ, 2 Khoai Tây Chiên nhỏ, 3 Đồ Uống
Giá gốc: 277k
Giá giảm (50%): 138.5k
Limit: 1 Combo BOGO/Order
Áp dụng thêm voucher BK30 giảm 30k đơn từ 80k
- Location: HN
- Timeline: 22/08 - 24/08</t>
    </r>
  </si>
  <si>
    <r>
      <rPr>
        <b/>
        <sz val="10"/>
        <color theme="1"/>
        <rFont val="Calibri"/>
      </rPr>
      <t xml:space="preserve">1 Combo 8:
</t>
    </r>
    <r>
      <rPr>
        <sz val="10"/>
        <color theme="1"/>
        <rFont val="Calibri"/>
      </rPr>
      <t>Search Placeholder(17h-19h): 23/08, 24/08
Bottom Banner(4-6): 22/08 - 24/08</t>
    </r>
  </si>
  <si>
    <t>Aug.CB7</t>
  </si>
  <si>
    <r>
      <rPr>
        <sz val="10"/>
        <color theme="1"/>
        <rFont val="Calibri"/>
      </rPr>
      <t xml:space="preserve">- Key message: </t>
    </r>
    <r>
      <rPr>
        <b/>
        <sz val="10"/>
        <color theme="1"/>
        <rFont val="Calibri"/>
      </rPr>
      <t>Đậu Homemade Khao Món - Giảm 40% + Voucher 25k</t>
    </r>
    <r>
      <rPr>
        <sz val="10"/>
        <color theme="1"/>
        <rFont val="Calibri"/>
      </rPr>
      <t xml:space="preserve">
- Scheme:
+ Bún Homemade 109k giảm còn 65k
+ Combo Bún đậu no nê + Nem chua rán 274k giảm còn 199k
+ HOMEMADE25 Giảm 25k cho đơn 65k
- Location HCM
- Timeline: 07/08, 09/08, 10/08</t>
    </r>
  </si>
  <si>
    <r>
      <rPr>
        <b/>
        <sz val="10"/>
        <color theme="1"/>
        <rFont val="Calibri"/>
      </rPr>
      <t xml:space="preserve">1 Combo 7:
</t>
    </r>
    <r>
      <rPr>
        <sz val="10"/>
        <color theme="1"/>
        <rFont val="Calibri"/>
      </rPr>
      <t>Search Placeholder(17h-19h): 07/08, 09/08
Bottom banner(1-3): 07/08, 09/08, 10/08</t>
    </r>
  </si>
  <si>
    <r>
      <rPr>
        <sz val="10"/>
        <color theme="1"/>
        <rFont val="Calibri"/>
      </rPr>
      <t xml:space="preserve">- Key message: </t>
    </r>
    <r>
      <rPr>
        <b/>
        <sz val="10"/>
        <color theme="1"/>
        <rFont val="Calibri"/>
      </rPr>
      <t>Đậu Homemade Khao Món - Giảm 40% + Voucher 25k</t>
    </r>
    <r>
      <rPr>
        <sz val="10"/>
        <color theme="1"/>
        <rFont val="Calibri"/>
      </rPr>
      <t xml:space="preserve">
- Scheme:
+ Bún Homemade 109k giảm còn 65k
+ Combo Bún đậu no nê + Nem chua rán 274k giảm còn 199k
+ HOMEMADE25 Giảm 25k cho đơn 65k
- Location HCM
- Timeline: 15/08 - 17/08</t>
    </r>
  </si>
  <si>
    <r>
      <rPr>
        <b/>
        <sz val="10"/>
        <color theme="1"/>
        <rFont val="Calibri"/>
      </rPr>
      <t xml:space="preserve">1 Combo 8:
</t>
    </r>
    <r>
      <rPr>
        <sz val="10"/>
        <color theme="1"/>
        <rFont val="Calibri"/>
      </rPr>
      <t>Search Placeholder(17h-19h): 16/08, 17/08
Bottom Banner(4-6): 15/08 - 17/08</t>
    </r>
  </si>
  <si>
    <r>
      <rPr>
        <sz val="10"/>
        <color theme="1"/>
        <rFont val="Calibri"/>
      </rPr>
      <t xml:space="preserve">- Key message: </t>
    </r>
    <r>
      <rPr>
        <b/>
        <sz val="10"/>
        <color theme="1"/>
        <rFont val="Calibri"/>
      </rPr>
      <t>Đậu Homemade Khao Món - Giảm 40% + Voucher 25k</t>
    </r>
    <r>
      <rPr>
        <sz val="10"/>
        <color theme="1"/>
        <rFont val="Calibri"/>
      </rPr>
      <t xml:space="preserve">
- Scheme:
+ Bún Homemade 109k giảm còn 65k
+ Combo Bún đậu no nê + Nem chua rán 274k giảm còn 199k
+ HOMEMADE25 Giảm 25k cho đơn 65k
- Location HCM
- Timeline: 20/08 - 22/08</t>
    </r>
  </si>
  <si>
    <r>
      <rPr>
        <b/>
        <sz val="10"/>
        <color theme="1"/>
        <rFont val="Calibri"/>
      </rPr>
      <t xml:space="preserve">1 Combo 1:
</t>
    </r>
    <r>
      <rPr>
        <sz val="10"/>
        <color theme="1"/>
        <rFont val="Calibri"/>
      </rPr>
      <t>Static banner(1-3): 20/08 - 22/08
Pop up(16h-19h): 22/08</t>
    </r>
  </si>
  <si>
    <t>Aug.CB9</t>
  </si>
  <si>
    <r>
      <rPr>
        <sz val="10"/>
        <color theme="1"/>
        <rFont val="Calibri"/>
      </rPr>
      <t xml:space="preserve">- Key message: </t>
    </r>
    <r>
      <rPr>
        <b/>
        <sz val="10"/>
        <color theme="1"/>
        <rFont val="Calibri"/>
      </rPr>
      <t>Đậu Homemade Khao Món - Giảm 40% + Voucher 25k</t>
    </r>
    <r>
      <rPr>
        <sz val="10"/>
        <color theme="1"/>
        <rFont val="Calibri"/>
      </rPr>
      <t xml:space="preserve">
- Scheme:
+ Bún Homemade 109k giảm còn 65k
+ Combo Bún đậu no nê + Nem chua rán 274k giảm còn 199k
+ HOMEMADE25 Giảm 25k cho đơn 65k
- Location HCM
- Timeline: 29/08 - 31/08</t>
    </r>
  </si>
  <si>
    <t>29/08 - 31/08</t>
  </si>
  <si>
    <r>
      <rPr>
        <b/>
        <sz val="10"/>
        <color theme="1"/>
        <rFont val="Calibri"/>
      </rPr>
      <t xml:space="preserve">1 Combo 9:
</t>
    </r>
    <r>
      <rPr>
        <sz val="10"/>
        <color theme="1"/>
        <rFont val="Calibri"/>
      </rPr>
      <t>Search Placeholder(17h-19h): 29/08, 30/08
Hometop banner(10-12): 29/08 - 31/08</t>
    </r>
  </si>
  <si>
    <t>Aug.CB2.04</t>
  </si>
  <si>
    <r>
      <rPr>
        <sz val="10"/>
        <color theme="1"/>
        <rFont val="Calibri"/>
      </rPr>
      <t xml:space="preserve">- Key Mess: </t>
    </r>
    <r>
      <rPr>
        <b/>
        <sz val="10"/>
        <color theme="1"/>
        <rFont val="Calibri"/>
      </rPr>
      <t>MATCHA VIBE KHAO DEAL 25K</t>
    </r>
    <r>
      <rPr>
        <sz val="10"/>
        <color theme="1"/>
        <rFont val="Calibri"/>
      </rPr>
      <t xml:space="preserve">
- Scheme:
+ Gạch giá các món về 25k (chỉ chọn được 1 món/bill)
+ Các món giảm giá:  Matcha Latte (Matcha, Sữa Tươi Thanh Trùng) , Oatmilk Matcha Latte (Matcha, Sữa yến mạch) , Coconut Matcha (Kem Matcha, Nước Dừa)
+ Voucher: MATCHAVIBE25K giảm 25k MBS 39k, 200 code/1 ngày
- Location: HCM
- Timeline: 04/08 - 06/08</t>
    </r>
  </si>
  <si>
    <t>https://docs.google.com/spreadsheets/d/16riwqkm-5tCQ4nxmiFw6M8ebxdHQO6nznVJgWRDXeo0/edit?gid=0#gid=0</t>
  </si>
  <si>
    <r>
      <rPr>
        <b/>
        <sz val="10"/>
        <color theme="1"/>
        <rFont val="Calibri"/>
      </rPr>
      <t xml:space="preserve">1 Combo 2:
</t>
    </r>
    <r>
      <rPr>
        <sz val="10"/>
        <color theme="1"/>
        <rFont val="Calibri"/>
      </rPr>
      <t>Static banner(4): 04/08 - 06/08
Pop up(13h-16h): 06/08</t>
    </r>
  </si>
  <si>
    <r>
      <rPr>
        <sz val="10"/>
        <rFont val="Calibri"/>
      </rPr>
      <t xml:space="preserve">Deadline 23/7
</t>
    </r>
    <r>
      <rPr>
        <u/>
        <sz val="10"/>
        <color rgb="FF1155CC"/>
        <rFont val="Calibri"/>
      </rPr>
      <t>https://drive.google.com/drive/u/0/folders/1BAJ_qCY25rRb3WcJLwHtyzpGZ3aS448c</t>
    </r>
    <r>
      <rPr>
        <sz val="10"/>
        <rFont val="Calibri"/>
      </rPr>
      <t xml:space="preserve"> </t>
    </r>
  </si>
  <si>
    <t>Aug.CB2.11</t>
  </si>
  <si>
    <r>
      <rPr>
        <sz val="10"/>
        <color theme="1"/>
        <rFont val="Calibri"/>
      </rPr>
      <t xml:space="preserve">- Key Mess: </t>
    </r>
    <r>
      <rPr>
        <b/>
        <sz val="10"/>
        <color theme="1"/>
        <rFont val="Calibri"/>
      </rPr>
      <t>MATCHA VIBE KHAO DEAL 25K</t>
    </r>
    <r>
      <rPr>
        <sz val="10"/>
        <color theme="1"/>
        <rFont val="Calibri"/>
      </rPr>
      <t xml:space="preserve">
- Scheme:
+ Gạch giá các món về 25k (chỉ chọn được 1 món/bill)
+ Các món giảm giá:  Matcha Latte (Matcha, Sữa Tươi Thanh Trùng) , Oatmilk Matcha Latte (Matcha, Sữa yến mạch) , Coconut Matcha (Kem Matcha, Nước Dừa)
+ Voucher: MATCHAVIBE25 giảm 25k MBS 39k, 200 code/1 ngày
- Location: HN
- Timeline: 11/08 - 13/08</t>
    </r>
  </si>
  <si>
    <t>11/08 - 13/08</t>
  </si>
  <si>
    <t>Dùng chung KV HCM timeline 4-6/8 (dòng 1375)</t>
  </si>
  <si>
    <r>
      <rPr>
        <b/>
        <sz val="10"/>
        <color theme="1"/>
        <rFont val="Calibri"/>
      </rPr>
      <t xml:space="preserve">1 Combo 2:
</t>
    </r>
    <r>
      <rPr>
        <sz val="10"/>
        <color theme="1"/>
        <rFont val="Calibri"/>
      </rPr>
      <t>Static banner(4): 11/08, 12/08
Static banner(5): 13/08
Pop up(13h-16h): 13/08</t>
    </r>
  </si>
  <si>
    <r>
      <rPr>
        <sz val="10"/>
        <rFont val="Calibri"/>
      </rPr>
      <t xml:space="preserve">Deadline 23/7
</t>
    </r>
    <r>
      <rPr>
        <u/>
        <sz val="10"/>
        <color rgb="FF1155CC"/>
        <rFont val="Calibri"/>
      </rPr>
      <t>https://drive.google.com/drive/u/0/folders/1BAJ_qCY25rRb3WcJLwHtyzpGZ3aS448c</t>
    </r>
    <r>
      <rPr>
        <sz val="10"/>
        <rFont val="Calibri"/>
      </rPr>
      <t xml:space="preserve"> </t>
    </r>
  </si>
  <si>
    <t>- Key message: Trà Sữa TocoToco Mua 1 Tặng 1 + Code 25K
- Scheme: TocoToco khao combo 2 ly chỉ còn 44k
- Nhập code TOCOVIP25 - giảm 25K đơn từ 44K
Timeline:15-17/8; 29-31/8
- Location: Hà Nội, HCM, CT</t>
  </si>
  <si>
    <t>15/08 - 17/08
29/08 - 31/08</t>
  </si>
  <si>
    <t>Toco Outlet</t>
  </si>
  <si>
    <t>- HTC (8h-16h): 17/08; 29/08; 30/08
- Hometop: 16/08; 17/08;  31/08
- Flashsale Banner: 15/08; 29/08
- SPH (14h-17h): 16/08; 30/08; (19h-21h) 31/08
- Bottom Banner: 15/08; 16/08; 29/08; 30/08</t>
  </si>
  <si>
    <t>- HTC (8h-16h): 15/08; 29/08
- Hometop: 16/08; 17/08; 30/08; 31/08
- Flashsale Banner: 15/08; 29/08
- SPH (14h-17h): 16/08; 30/08; (19h-21h) 31/08
- Bottom Banner: 15/08; 16/08; 29/08; 30/08</t>
  </si>
  <si>
    <t>https://drive.google.com/drive/u/0/folders/17Ldd_GpHd_2IC7GFjvh684tgvyzjC53q</t>
  </si>
  <si>
    <t>v-toco-bogo</t>
  </si>
  <si>
    <t>Key Mess: MayCha Khao Deal 50% + Voucher 60,000 đồng
Scheme: 
Trà sữa giảm 50%
Nhập code MAYCHAVIP30 - giảm 30k mbs 60k
MAYCHAVIP25 - giảm 50% cap 25k
MAYCHA50: 50K MBS 150k
MAYCHA60: 60K MBS 200k
Timeline: 1-3/8
Location: HCM; Đồng Nai, Bình Dương; Đà Nẵng, An Giang, Kiên Giang, Tiền Giang, Long An</t>
  </si>
  <si>
    <t>01/08  -03/08</t>
  </si>
  <si>
    <t>- Hometop: 01/08; 03/08
- HTC (8h-16h): 02/08
- Pop up (19h-22h): 02/08
- SPH (14h-17h): 01/08</t>
  </si>
  <si>
    <t>https://drive.google.com/drive/folders/1WFCPlzFhP4QMGQW0KLF7r4YhJU-5rHRw</t>
  </si>
  <si>
    <t>v-may-cha</t>
  </si>
  <si>
    <t>Key Mess: Maycha Khao Deal 9K + Giảm 60K
Scheme:
Maycha khao deal 9k áp dụng các món 
+ Trà Sữa Trân Châu Hoàng Kim
+ Trà sữa Hong Kong
Nhập code  MAYCHA60: 60K MBS 200k
MAYCHA53: 53k mbs 160k
Timeline: 9-10/8; 22-24/8
Location: HCM; Đồng Nai, Bình Dương; Đà Nẵng, An Giang, Kiên Giang, Tiền Giang, Long An</t>
  </si>
  <si>
    <t>09/08 - 10/08
22/08 - 24/08</t>
  </si>
  <si>
    <t>- Hometop: 09/08; 10/08; 22/08; 23/08
- HTC (8h-16h): 10/08; 24/08
- SPH (19h-22h) 10/08; (14h-17h) 09/08; (12h-14h) 22/08
- Floating (13h-16h): 22/08
- Pop up (19h-22h): 24/08</t>
  </si>
  <si>
    <r>
      <rPr>
        <sz val="10"/>
        <rFont val="Calibri"/>
      </rPr>
      <t xml:space="preserve">timeline </t>
    </r>
    <r>
      <rPr>
        <u/>
        <sz val="10"/>
        <color rgb="FF1155CC"/>
        <rFont val="Calibri"/>
      </rPr>
      <t xml:space="preserve">9-10/8:
https://drive.google.com/drive/folders/1NJNDj6AzDX0xrWRuSrFDuxum8GUgjkpE
</t>
    </r>
    <r>
      <rPr>
        <sz val="10"/>
        <rFont val="Calibri"/>
      </rPr>
      <t xml:space="preserve">timeline 22-24/8: 
</t>
    </r>
    <r>
      <rPr>
        <u/>
        <sz val="10"/>
        <color rgb="FF1155CC"/>
        <rFont val="Calibri"/>
      </rPr>
      <t>https://drive.google.com/drive/folders/1VHO6vAV-MPLtMYp5VL6-naKDzKUtXYVn</t>
    </r>
    <r>
      <rPr>
        <sz val="10"/>
        <rFont val="Calibri"/>
      </rPr>
      <t xml:space="preserve"> </t>
    </r>
  </si>
  <si>
    <t>sv-9k-maycha</t>
  </si>
  <si>
    <t>Key Mess: SUNDAY BASIC TUNG DEAL
MUA 1 TẶNG 1 + Voucher 40k
- Scheme:
Món mua: 01 Trà Sữa Kem Trứng Khè (L)
Món tặng: 01 Trà Sữa Truyền Thống (M)
40 phần/chi nhánh/ngày, Mỗi bill chỉ order 1 món
Nhập code: VIPSUNDAY30K - 40% cap 30k
VIPSUNDAY40K - 38% cap 40k
-Timeline: 28-30/8
- Location: HCM</t>
  </si>
  <si>
    <t>28/08 - 30/08</t>
  </si>
  <si>
    <t>- Hometop: 28/08; 30/08
- HTC (16h-24h): 29/08
- SPH (14h-17h): 29/08
- Static: 28/08; 30/08
- Flashsale Banner: 29/08
- Floating (13h-16h): 30/08</t>
  </si>
  <si>
    <r>
      <rPr>
        <sz val="10"/>
        <rFont val="Calibri"/>
      </rPr>
      <t xml:space="preserve">KV cũ: </t>
    </r>
    <r>
      <rPr>
        <u/>
        <sz val="10"/>
        <color rgb="FF1155CC"/>
        <rFont val="Calibri"/>
      </rPr>
      <t>https://drive.google.com/drive/u/0/folders/1yjHz1sC5eEIPJfTuU4SJGw6AJuc8cNZQ</t>
    </r>
    <r>
      <rPr>
        <sz val="10"/>
        <rFont val="Calibri"/>
      </rPr>
      <t xml:space="preserve"> </t>
    </r>
  </si>
  <si>
    <t>v-1t1-sundaybasic</t>
  </si>
  <si>
    <r>
      <rPr>
        <sz val="10"/>
        <color theme="1"/>
        <rFont val="Calibri"/>
      </rPr>
      <t xml:space="preserve">- Key message: </t>
    </r>
    <r>
      <rPr>
        <b/>
        <sz val="10"/>
        <color theme="1"/>
        <rFont val="Calibri"/>
      </rPr>
      <t>Bối Bakery Khao Bánh Mới - Giảm 50% + Voucher 40k</t>
    </r>
    <r>
      <rPr>
        <sz val="10"/>
        <color theme="1"/>
        <rFont val="Calibri"/>
      </rPr>
      <t xml:space="preserve">
- Scheme: 
+ Phú Sỹ Cade giảm 50%
+ Bánh Trà Bá Tước giảm 50%
+ Nhập Code:
SIEUTIEC40 giảm 40k cho đơn 100k 
SIEUTIEC50 giảm 50k đơn 140k 
SIEUTIEC70 giảm 70k cho đơn 200k
- Location: HCM
- Timeline: 04/08 - 06/08</t>
    </r>
  </si>
  <si>
    <t>https://drive.google.com/drive/folders/11EnXXhpEylGeVIT-9t__ksWW3Nu40rs9?usp=sharing</t>
  </si>
  <si>
    <t>Pick món: Phú sỹ ca dé, Bánh trà bá tước</t>
  </si>
  <si>
    <r>
      <rPr>
        <b/>
        <sz val="10"/>
        <color theme="1"/>
        <rFont val="Calibri"/>
      </rPr>
      <t xml:space="preserve">1 Combo 3:
</t>
    </r>
    <r>
      <rPr>
        <sz val="10"/>
        <color theme="1"/>
        <rFont val="Calibri"/>
      </rPr>
      <t>Static banner(6): 04/08 - 06/08
Pop up(16h-19h): 04/08</t>
    </r>
  </si>
  <si>
    <r>
      <rPr>
        <sz val="10"/>
        <rFont val="Calibri"/>
      </rPr>
      <t xml:space="preserve">Deadline 23/7
</t>
    </r>
    <r>
      <rPr>
        <u/>
        <sz val="10"/>
        <color rgb="FF1155CC"/>
        <rFont val="Calibri"/>
      </rPr>
      <t>https://drive.google.com/drive/u/0/folders/1HsfFkD05hIPOfjwLQ0PhmLVtx7JoSZwL</t>
    </r>
    <r>
      <rPr>
        <sz val="10"/>
        <rFont val="Calibri"/>
      </rPr>
      <t xml:space="preserve"> </t>
    </r>
  </si>
  <si>
    <r>
      <rPr>
        <sz val="10"/>
        <color theme="1"/>
        <rFont val="Calibri"/>
      </rPr>
      <t xml:space="preserve">- Key message: </t>
    </r>
    <r>
      <rPr>
        <b/>
        <sz val="10"/>
        <color theme="1"/>
        <rFont val="Calibri"/>
      </rPr>
      <t>Ăn Thả Ga, Deal Đã Thấy Đỉnh</t>
    </r>
    <r>
      <rPr>
        <sz val="10"/>
        <color theme="1"/>
        <rFont val="Calibri"/>
      </rPr>
      <t xml:space="preserve">
- Scheme box: 
*Combo Giảm 10% + Voucher 20K (HCM,HN)
* Combo Giảm 5% + Voucher 18K (OTH)
Schemes:
* Giảm 20k đơn hàng từ 40k (HCM &amp; HN)
* Giảm 18k đơn từ 30k (Đà Nẵng, Nha Trang, Cần Thơ, Biên Hòa, Hải Phòng,Huế)
Combo: Món chính kèm Pepsico (Topping: Pepsi, Ô Long Tea+, Mirinda, 7Up, Sting, Aquafina, Twister)
- Code name: PEPSI20KBAU, PEPSI18KBAU
- Timeline: 01.08 - 31.08.2025
- Location: HCM, HN, Đà Nẵng, Cần Thơ, Khánh Hòa, Đồng Nai, Hải Phòng,Huế</t>
    </r>
  </si>
  <si>
    <t>01/08 - 31/08</t>
  </si>
  <si>
    <t>https://docs.google.com/presentation/d/1Uq5CuWjoUQcyTWzgNZgJ3kG7lItCOA4E/edit?slide=id.p6#slide=id.p6</t>
  </si>
  <si>
    <r>
      <rPr>
        <sz val="10"/>
        <rFont val="Calibri"/>
      </rPr>
      <t>- KV HCM/HN:</t>
    </r>
    <r>
      <rPr>
        <u/>
        <sz val="10"/>
        <color rgb="FF1155CC"/>
        <rFont val="Calibri"/>
      </rPr>
      <t xml:space="preserve"> Here</t>
    </r>
    <r>
      <rPr>
        <sz val="10"/>
        <rFont val="Calibri"/>
      </rPr>
      <t xml:space="preserve">
- KV DN/ OTH: </t>
    </r>
    <r>
      <rPr>
        <u/>
        <sz val="10"/>
        <color rgb="FF1155CC"/>
        <rFont val="Calibri"/>
      </rPr>
      <t>Here</t>
    </r>
  </si>
  <si>
    <t>Aug-AnThaGa-pepsi-deal-da-thay-dinh</t>
  </si>
  <si>
    <t>Pepsi FF34</t>
  </si>
  <si>
    <r>
      <rPr>
        <sz val="10"/>
        <color theme="1"/>
        <rFont val="Calibri"/>
      </rPr>
      <t xml:space="preserve">- Key message: </t>
    </r>
    <r>
      <rPr>
        <b/>
        <sz val="10"/>
        <color theme="1"/>
        <rFont val="Calibri"/>
      </rPr>
      <t>Ăn Thả Ga, Deal Đã Thấy Đỉnh</t>
    </r>
    <r>
      <rPr>
        <sz val="10"/>
        <color theme="1"/>
        <rFont val="Calibri"/>
      </rPr>
      <t xml:space="preserve">
- Scheme box: 
*Combo Giảm 10% + Voucher 25K (HCM,HN)
* Combo Giảm 5% + Voucher 22K (OTH)
Schemes:
* Giảm 25k đơn hàng từ 50k (HCM &amp; HN)
* Giảm 22k đơn từ 40k (Đà Nẵng, Nha Trang, Cần Thơ, Biên Hòa, Hải Phòng,Huế)
Combo: Món chính kèm Pepsico (Topping: Pepsi, Ô Long Tea+, Mirinda, 7Up, Sting, Aquafina, Twister)
- Code name: PEPSI25KFF, PEPSI22KFF
- Timeline: 11.08 - 17.08.2025
- Location: HCM, HN, Đà Nẵng, Cần Thơ, Khánh Hòa, Đồng Nai, Hải Phòng,Huế</t>
    </r>
  </si>
  <si>
    <t>11/08 - 17/08</t>
  </si>
  <si>
    <t>https://docs.google.com/presentation/d/1Uq5CuWjoUQcyTWzgNZgJ3kG7lItCOA4E/edit?slide=id.p12#slide=id.p12</t>
  </si>
  <si>
    <r>
      <rPr>
        <sz val="10"/>
        <rFont val="Calibri"/>
      </rPr>
      <t xml:space="preserve">- KV HCM/HN: </t>
    </r>
    <r>
      <rPr>
        <u/>
        <sz val="10"/>
        <color rgb="FF1155CC"/>
        <rFont val="Calibri"/>
      </rPr>
      <t>Here</t>
    </r>
    <r>
      <rPr>
        <sz val="10"/>
        <rFont val="Calibri"/>
      </rPr>
      <t xml:space="preserve">
- KV DN/OTH: </t>
    </r>
    <r>
      <rPr>
        <u/>
        <sz val="10"/>
        <color rgb="FF1155CC"/>
        <rFont val="Calibri"/>
      </rPr>
      <t>Here</t>
    </r>
  </si>
  <si>
    <t>Aug-Deal25K-pepsi-deal-da-thay-dinh</t>
  </si>
  <si>
    <t>Gong Cha Khao Deal Mua 2 Tặng 2 + Voucher 50k
- Món mua: Trà Sữa Okinawa / Matcha Latte / Creamy Matcha Latte
- Món tặng: TS TC Đen/Hokkaido/Earl Grey
Nhập code: 
VIPGONGCHA40k - 40k mbs 130k
SIEUTIEC50 - 50k mbs 140k
Timeline: 25-27/8
Location: HCM,HN, Đồng Nai, Khánh Hòa, Đà Lạt</t>
  </si>
  <si>
    <t>11/08 - 13/08
25/08 - 27/08</t>
  </si>
  <si>
    <t>- Hometop: 11/08; 12/08; 25/08; 27/08
- HTC (8h-16h): 13/08; 26/08
- Floating (19h-22h): 13/08
- SPH (12h-14h): 11/08; 25/08; (19h-22h) 26/08</t>
  </si>
  <si>
    <r>
      <rPr>
        <sz val="10"/>
        <rFont val="Calibri"/>
      </rPr>
      <t xml:space="preserve">11/08 - 13/08:  </t>
    </r>
    <r>
      <rPr>
        <u/>
        <sz val="10"/>
        <color rgb="FF1155CC"/>
        <rFont val="Calibri"/>
      </rPr>
      <t>https://drive.google.com/drive/folders/1hf8OAvU4l-HHmRlrjcZwAb6ucmk6r8hA</t>
    </r>
    <r>
      <rPr>
        <sz val="10"/>
        <rFont val="Calibri"/>
      </rPr>
      <t xml:space="preserve"> 
25/08 - 27/08: </t>
    </r>
    <r>
      <rPr>
        <u/>
        <sz val="10"/>
        <color rgb="FF1155CC"/>
        <rFont val="Calibri"/>
      </rPr>
      <t>https://drive.google.com/drive/u/0/folders/1UzTuCsmbkeTn8LT8MjfS8-z2XX_77wgP</t>
    </r>
    <r>
      <rPr>
        <sz val="10"/>
        <rFont val="Calibri"/>
      </rPr>
      <t xml:space="preserve"> </t>
    </r>
  </si>
  <si>
    <t>6-8/8</t>
  </si>
  <si>
    <t>Key message: MỜI DEAL ĐỒNG CHILL
COMBO 88K | VOUCHER 40,000 Đồng
Scheme:
Phê La khao Combo 1 ly size La + 1 ly size Phê 108k =&gt; 88k
Áp dụng các món: Olong Sữa, Olong Nhài Sữa, Tấm, Khói B'lao. Phong Lan, Bông
Nhập code: 
PHELA20 - 20k mbs 50k
PHELA30- 30k mbs 88K
PHELA40 - 22% cap 40k
Location: HCM, HN, Đà Nẵng, Vũng Tàu, Hải Phòng, Đà Lạt, Quảng Nam,Đồng Nai, Khánh Hòa 
Timline: 6-8/8</t>
  </si>
  <si>
    <t>06/08 - 08/08</t>
  </si>
  <si>
    <t>- Hometop: 06/08
- SPH (12h-14h): 07/08
- Static Banner: 08/08</t>
  </si>
  <si>
    <r>
      <rPr>
        <sz val="10"/>
        <rFont val="Calibri"/>
      </rPr>
      <t xml:space="preserve">Deadline 25/7
</t>
    </r>
    <r>
      <rPr>
        <u/>
        <sz val="10"/>
        <color rgb="FF1155CC"/>
        <rFont val="Calibri"/>
      </rPr>
      <t>https://drive.google.com/drive/u/0/folders/1aRF2WVniBN-48dXbx9OKZZw4sozrxA-W</t>
    </r>
    <r>
      <rPr>
        <sz val="10"/>
        <rFont val="Calibri"/>
      </rPr>
      <t xml:space="preserve"> </t>
    </r>
  </si>
  <si>
    <t>sv-phela-88</t>
  </si>
  <si>
    <t>18-22Aug</t>
  </si>
  <si>
    <t>Key Mess: MỜI BẠN CÙNG CHILL
COMBO MUA 2 TẶNG 1 + voucher 40k
Scheme: Combo mua 2 tặng 1
Áp dụng các món: oolong sữa,oolong nhài sữa,khói b'lao, tấm, phong lan,lụa đào
Nhập code: PHELA33K - 33k mbs 130k
PHELA40 - 22% cap 40k
Location: HCM, Hà Nội, Đà Nẵng, Quảng Nam, Lâm Đồng, Biên Hoà, Hải Phòng, Vũng Tàu
Timeline: 18-22/8</t>
  </si>
  <si>
    <t>18/08 - 22/08</t>
  </si>
  <si>
    <t>- Hometop: 18/08
- HTC (8h-16h): 19/08
- Flashsale Banner: 20/08
- Static Banner: 22/08
- SPH (12h-14h): 21/08</t>
  </si>
  <si>
    <r>
      <rPr>
        <sz val="10"/>
        <rFont val="Calibri"/>
      </rPr>
      <t xml:space="preserve">Dealdine 7/8
</t>
    </r>
    <r>
      <rPr>
        <u/>
        <sz val="10"/>
        <color rgb="FF1155CC"/>
        <rFont val="Calibri"/>
      </rPr>
      <t>https://drive.google.com/drive/u/0/folders/1Dj3IiG_V_mLGEt-BMArDZd_gfiUYfY6K</t>
    </r>
    <r>
      <rPr>
        <sz val="10"/>
        <rFont val="Calibri"/>
      </rPr>
      <t xml:space="preserve"> </t>
    </r>
  </si>
  <si>
    <t>sv-phela--2t1</t>
  </si>
  <si>
    <t>Spike 8.8</t>
  </si>
  <si>
    <t>Key mess:Phúc Long khao trà sữa chỉ 23k
Scheme: Phúc Long khao combo 3 ly trà sữa chỉ 99k  
Nhập code: 88PHUCLONG30:  30k mbs 99k
Timeline: 8.8
Location: NW</t>
  </si>
  <si>
    <t>v-23k-phuclong</t>
  </si>
  <si>
    <t>Key mess: UỐNG PHÚC LONG - BẬT SẢNG KHOÁI
COMBO 99K + VOUCHER 40K
Scheme: Phúc Long khao combo 3 ly trà sữa chỉ 99k 
Nhập code: VIPPL40 - 15% cap 40k
Timeline: 7/8
Location: NW</t>
  </si>
  <si>
    <t>https://drive.google.com/drive/u/0/folders/1V26sZpZqKq2ULiYl8UkUqnWxNC9yDAkx</t>
  </si>
  <si>
    <t>v-99-phuclong</t>
  </si>
  <si>
    <t>Combo 79k</t>
  </si>
  <si>
    <t>Key mess: Phúc Long khao combo 79k + voucher 40k
Scheme: Phúc Long khao combo 2 ly trà sữa 79k 
Nhập code: 
VIPPL20K: 20k mbs 79k
VIPPL28K: 28k mbs 150k
VIPPL40K: 15% cap 40k
Location: NW
Timeline: 5-6/8; 13-15/8; 28-29/8</t>
  </si>
  <si>
    <t>05/08 - 06/08
13/08 - 15/08
28/08 - 29/08</t>
  </si>
  <si>
    <t>https://drive.google.com/drive/folders/1zObK30YYLUNyfYc2LHzNxK8QkM23RhMO</t>
  </si>
  <si>
    <t>13/08</t>
  </si>
  <si>
    <t>10k - Aug</t>
  </si>
  <si>
    <t>Key mess: Thứ Năm Rồi - Phúc Long Thôi
Deal 10k + Voucher 40K
Scheme: Phúc Long khao trà sữa 10k cho đơn từ 110k
Nhập code: INDIPL40 - 16% cap 40k
Location: NW
Timeline: 21/08</t>
  </si>
  <si>
    <t>21/08</t>
  </si>
  <si>
    <t>https://drive.google.com/drive/folders/1LG_mmantVrOkffuV98sGYpot-aytzZt-</t>
  </si>
  <si>
    <t>sj-10k-phuclong</t>
  </si>
  <si>
    <t>Key mess: Phúc Long khao deal Mua 2 Tặng 1 + voucher 40k
Scheme: Phúc Long khao trà sữa mua 2 tặng 1
Nhập code: INDIPL40 - 15% cap 40k
Location: NW
Timeline: 22/8</t>
  </si>
  <si>
    <t>22/08</t>
  </si>
  <si>
    <t>sj-m2t1-phuclong</t>
  </si>
  <si>
    <t>Key mess: Phúc Long - Deal Hè Sảng Khoái
Combo 109k + Voucher 40K
Scheme: Phúc Long khao combo trà sữa 3 ly 109k
Nhập code: INDIPL40 - 16% cap 40k
Location: NW
Timeline: 1/8; 18-19/8; 25/8</t>
  </si>
  <si>
    <t>01/08
18/08 -19/08
25/08</t>
  </si>
  <si>
    <t>https://drive.google.com/drive/folders/1VhNE93hIx_9f9lRmmCm3AUg4N9zdA4MF</t>
  </si>
  <si>
    <t>sv-nw-phuclong</t>
  </si>
  <si>
    <t>4-8.8</t>
  </si>
  <si>
    <t>Key mess: Khao món 1Đ + voucher 50k
Scheme: 1Đ mbs 99k các món:
Trà Sen Vàng (Củ năng)
Trà Thanh Đào
PhinDi Hạnh Nhân
Trà Thạch Đào
Bánh mì que
Bánh Croissant Highlands 55gr
Voucher: HIGHLANDS50A giảm 50k mbs 120k
Location: NW
Timeline:
01/08, 04/08 - 08/08, 11/08 - 15/08, 18/08 - 22/08, 25/08 - 29/08</t>
  </si>
  <si>
    <t>01/08, 04/08 - 08/08, 11/08 - 15/08, 18/08 - 22/08, 25/08 - 29/08</t>
  </si>
  <si>
    <t>HTC (0h-10h &amp; 14h-18h): 04/08, 07/08
Hometop banner: 04/08, 05/08
Static banner: 06/08, 05/08
Flash sale banner: 06/08
Floating (6h-10h): 05/08, 07/08
Pop-up (6h-10h): 06/08
Story SPF Page: 04/08
SPF Page 06/08</t>
  </si>
  <si>
    <t>HTC (0h-10h &amp; 14h-18h): 04/08, 07/08
Hometop banner: 04/08, 05/08
Static banner: 06/08, 07/08
Flash sale banner: 06/08
Floating (6h-10h): 05/08, 07/08
Pop-up (6h-10h): 06/08
Story SPF Page: 04/08
SPF Page 06/08</t>
  </si>
  <si>
    <t>https://drive.google.com/drive/u/0/folders/1Kf5OVMOHK1Ls24xfhpLU6A5-BsZxeUjI</t>
  </si>
  <si>
    <t>sv-nw-highlands</t>
  </si>
  <si>
    <t>4-6.8</t>
  </si>
  <si>
    <t>Key mess: Deal Hè Đổ Bộ
Món chỉ 1Đ + Voucher 100k
Scheme:
Matcha Latte Tây Bắc 45k =&gt; 1đ mbs 109k
A-Mê Mơ 45k =&gt; 1đ mbs 109k
Trà Đào Cam Sả 49k =&gt; 1đ mbs 109k
Bạc Xỉu 39k =&gt; 1đ mbs 109k
Bánh Mì Que Pate Cột Đèn 19k =&gt; 1đ mbs 109k
Voucher:
TCH100 giảm 100k mbs 200k
TCHGIAM50 giảm 50%  cap 33k
Location: NW
Timeline: 04/08 - 07/08</t>
  </si>
  <si>
    <t>04/08 - 07/08</t>
  </si>
  <si>
    <t>Pop-up (13h-16h): 05/08
HTC (0h-8h): 05/08
HTC (6h-18h): 06/08
Hometop banner: 04/08, 05/08
Static banner: 04/08
Bottom banner: 05/08, 06/08
Flash sale banner: 04/08
Floating (13h-16h): 06/08
Pop-up (6h-10h): 04/08
SPF Page: 05/08
Story IG SPF: 04/08</t>
  </si>
  <si>
    <t>Floating (13h-16h): 05/08
HTC (0h-8h): 05/08
HTC (6h-18h): 06/08
Hometop banner: 04/08, 05/08
Static banner: 04/08
Bottom banner: 05/08, 06/08
Flash sale banner: 04/08
Floating (13h-16h): 06/08
Pop-up (6h-10h): 04/08
SPF Page: 05/08
Story IG SPF: 04/08</t>
  </si>
  <si>
    <t>Pop-up (13h-16h): 05/08
HTC (0h-8h): 05/08
HTC (6h-18h): 06/08
Hometop banner: 04/08, 05/08
Static banner: 04/08, 05/08
Flash sale banner: 04/08
Floating (13h-16h): 06/08
Pop-up (6h-10h): 04/08
SPF Page: 05/08
Story IG SPF: 04/08</t>
  </si>
  <si>
    <t>https://drive.google.com/drive/u/0/folders/1vDyfnuUh0w2m-pYglTzoYx_MfL1yE2s_</t>
  </si>
  <si>
    <t>sv-deal-tch</t>
  </si>
  <si>
    <t>11-14.8</t>
  </si>
  <si>
    <t>HTC (6h-14h): 11/08, 14/08
Hometop banner: 11/08, 12/08
Static banner: 11/08, 14/08
Flash sale banner: 13/08
Floating (6h-10h): 12/08, 13/08
Pop-up (6h-10h): 14/08
SPF Page: 11/08
SPF Story: 13/08</t>
  </si>
  <si>
    <t>18-20.8</t>
  </si>
  <si>
    <t>Key mess: Deal Hè Bừng Tỉnh
Đồng Giá 29k + Voucher 60k
Scheme:
Matcha Latte Tây Bắc 45k =&gt; 29k
Trà Đào Cam Sả 49k =&gt; 29k
Cà phê sữa đá 39k =&gt; 29k
Combo 2 ly matcha 110k =&gt; 85k
Voucher:
TCHV60 giảm 60k mbs 150k
TCHGIAM50 giảm 50%  cap 33k
Location: NW
Timeline: 18/08 - 20/08</t>
  </si>
  <si>
    <t>18/08 - 20/08</t>
  </si>
  <si>
    <t xml:space="preserve">HTC (8h-16h): 18/08
Hometop banner: 19/08, 20/08
Static banner: 18/08, 19/08
Flash sale banner: 19/08
Floating (13h-16h): 19/08
Pop-up (6h-10h): 18/08 </t>
  </si>
  <si>
    <t>https://drive.google.com/drive/u/0/folders/1_hlyra41JcLY2LW_oYWlMFxPbgKZNurC</t>
  </si>
  <si>
    <t>v-29k-tch</t>
  </si>
  <si>
    <t>18-22.8 HCM</t>
  </si>
  <si>
    <t>HTC (8h-16h): 21/08
Hometop banner: 20/08, 21/08
Static banner: 19/08, 22/08
Flash sale banner: 18/08
Floating (6h-10h): 19/08, 21/08
Pop-up (6h-10h): 22/08</t>
  </si>
  <si>
    <t>v-hcm-highlands</t>
  </si>
  <si>
    <t>26-28.8</t>
  </si>
  <si>
    <t>Key message: Starbucks mời bạn deal mát lạnh, 30% + voucher 50k
Scheme: Giảm 30%  Cold Brew (giá gốc: 87k --&gt; 60.9k) &amp; Vanilla Sweet Cream Cold Brew (97k --&gt; 67.9k)
Voucher:
STARBUCKS50S giảm 50k mbs 220k
STARBUCKS50K giảm 17% CAP 50K
Timeline: 26 - 28 Aug
Location: NW</t>
  </si>
  <si>
    <t>HTC (0h-8h): 27/08
HTC (0h-16h): 28/08
Hometop banner: 26/08, 27/08
Static banner: 26/08, 28/08
Flash sale banner: 27/08
Floating (6h-10h): 26/08, 28/08
Pop-up (6h-10h): 27/08
SPF Page: 26/08
SPF IG Story: 27/08</t>
  </si>
  <si>
    <t>HTC (0h-8h): 27/08
HTC (0h-16h): 28/08
Hometop banner: 28/08, 27/08
Static banner: 26/08, 28/08
Flash sale banner: 27/08
Floating (6h-10h): 26/08, 28/08
Pop-up (6h-10h): 27/08
SPF Page: 26/08
SPF IG Story: 27/08</t>
  </si>
  <si>
    <r>
      <rPr>
        <sz val="10"/>
        <rFont val="Calibri"/>
      </rPr>
      <t xml:space="preserve">Deadline 21/8
</t>
    </r>
    <r>
      <rPr>
        <u/>
        <sz val="10"/>
        <color rgb="FF1155CC"/>
        <rFont val="Calibri"/>
      </rPr>
      <t>https://drive.google.com/drive/u/0/folders/1sbPEvS0wXWe9fFa7MDLpiafOIAcCQlNt</t>
    </r>
    <r>
      <rPr>
        <sz val="10"/>
        <rFont val="Calibri"/>
      </rPr>
      <t xml:space="preserve"> </t>
    </r>
  </si>
  <si>
    <t>sv-50-starbucks</t>
  </si>
  <si>
    <t>Flash sale banner: 28/08
HTC 2nd scroll (12h-16h): 01/08</t>
  </si>
  <si>
    <t>sj-50-highlands</t>
  </si>
  <si>
    <t>4, 11, 18, 25/08</t>
  </si>
  <si>
    <t>Pop-up (13h-16h): 04/08</t>
  </si>
  <si>
    <t xml:space="preserve">Pop-up (6h-10h): 04/08
</t>
  </si>
  <si>
    <t>sj-monday-starbucks</t>
  </si>
  <si>
    <r>
      <rPr>
        <sz val="10"/>
        <color theme="1"/>
        <rFont val="Calibri"/>
      </rPr>
      <t xml:space="preserve">Key message: Thứ 6 khao deal độc quyền: Trà Bưởi giảm 30%
Scheme:  Giảm 30% Hot/ Iced Black Tea with Ruby Grapefruit giá gốc </t>
    </r>
    <r>
      <rPr>
        <sz val="10"/>
        <color rgb="FF0000FF"/>
        <rFont val="Calibri"/>
      </rPr>
      <t>97k --&gt; 67,9k</t>
    </r>
    <r>
      <rPr>
        <sz val="10"/>
        <color theme="1"/>
        <rFont val="Calibri"/>
      </rPr>
      <t xml:space="preserve">
Location: NW
Timeline:  thứ 6 hàng tuần</t>
    </r>
  </si>
  <si>
    <t>01, 08, 15, 22, 29/08</t>
  </si>
  <si>
    <r>
      <rPr>
        <sz val="10"/>
        <rFont val="Calibri"/>
      </rPr>
      <t xml:space="preserve">     </t>
    </r>
    <r>
      <rPr>
        <u/>
        <sz val="10"/>
        <color rgb="FF1155CC"/>
        <rFont val="Calibri"/>
      </rPr>
      <t>https://drive.google.com/drive/u/0/folders/1YAPWeSrw_EXrf9KdvAKl1PMOdWDg5I4r</t>
    </r>
  </si>
  <si>
    <t>sj-friday-starbucks</t>
  </si>
  <si>
    <t>Key Mess: Starbucks Giảm 50K
Voucher: STARBUCKS50K giảm 17% cap 50k mbs 100k
STARBUCKS60K giảm 60k mbs 360k
Timeline: 01, 4-8, 11-15, 18-22, 25-29/08</t>
  </si>
  <si>
    <t>01, 4-8, 11-15, 18-22, 25-29/08</t>
  </si>
  <si>
    <r>
      <rPr>
        <sz val="10"/>
        <rFont val="Calibri"/>
      </rPr>
      <t xml:space="preserve">SPH: </t>
    </r>
    <r>
      <rPr>
        <u/>
        <sz val="10"/>
        <color rgb="FF1155CC"/>
        <rFont val="Calibri"/>
      </rPr>
      <t>https://drive.google.com/file/d/1tABMEfYO184OR2ECPaq_TwxfRNOpNi4h/view?usp=drive_link</t>
    </r>
    <r>
      <rPr>
        <sz val="10"/>
        <rFont val="Calibri"/>
      </rPr>
      <t xml:space="preserve">
Logo: </t>
    </r>
    <r>
      <rPr>
        <u/>
        <sz val="10"/>
        <color rgb="FF1155CC"/>
        <rFont val="Calibri"/>
      </rPr>
      <t xml:space="preserve">https://drive.google.com/file/d/1XmOhGu4q2p_kXC045houOcFwqCCt6JNm/view?usp=drive_link
</t>
    </r>
    <r>
      <rPr>
        <sz val="10"/>
        <rFont val="Calibri"/>
      </rPr>
      <t xml:space="preserve">Floating: </t>
    </r>
    <r>
      <rPr>
        <u/>
        <sz val="10"/>
        <color rgb="FF1155CC"/>
        <rFont val="Calibri"/>
      </rPr>
      <t>https://drive.google.com/file/d/1Qg5ZkSM5RJXgJy6xztQgAY1stqF5H1Sx/view?usp=drive_link</t>
    </r>
  </si>
  <si>
    <t>sj-week-starbucks</t>
  </si>
  <si>
    <t>WC Wed</t>
  </si>
  <si>
    <t>13/08, 27/08</t>
  </si>
  <si>
    <t>HTC (0h-8h): 13/08
HTC 2nd scroll (8h-16h): 27/08
Hometop banner (0h-10h &amp; 13h-16h): 13/08
Bottom banner: 13/08
Floating (13h-16h): 27/08</t>
  </si>
  <si>
    <t>https://drive.google.com/drive/u/0/folders/1rLi7E3TF4gw9mPsBOpt9aX2UPC3SPCxe</t>
  </si>
  <si>
    <t>sj-thu4-tch</t>
  </si>
  <si>
    <t>01/08, 15/08, 22/08, 29/08</t>
  </si>
  <si>
    <t>Bottom banner: 01/08
Flash sale banner: 01/08, 22/08
Pop-up (6h-10h): 01/08
Story SPF Page: 15/08
SPH (5h-10h): 29/08</t>
  </si>
  <si>
    <t>Hometop banner: 01/08
HTC (0h-8h): 15/08
Hometop banner (0h-12h): 15/08
Pop-up (13h-16h): 22/08
Bottom banner: 01/08
Flash sale banner: 01/08, 22/08
Pop-up (6h-10h): 01/08
Story SPF Page: 15/08
SPH (5h-10h): 29/08</t>
  </si>
  <si>
    <r>
      <rPr>
        <sz val="10"/>
        <rFont val="Calibri"/>
      </rPr>
      <t xml:space="preserve">30/6  </t>
    </r>
    <r>
      <rPr>
        <u/>
        <sz val="10"/>
        <color rgb="FF1155CC"/>
        <rFont val="Calibri"/>
      </rPr>
      <t>https://drive.google.com/drive/u/0/folders/1LMLN-XiGYruEWd99Ono0KxknlhN_3Hjw</t>
    </r>
  </si>
  <si>
    <t>sj-thu6-tch</t>
  </si>
  <si>
    <t>Keymess: The Coffee House Khao 50K
Nhập TCH50K giảm 50k mbs 120k
TCHFS freeship 14k mọi đơn
TCH40K giảm 40k mbs 100k
Location: NW
Timeline:
01, 4-8, 11-15, 18-22, 25-29/08</t>
  </si>
  <si>
    <t>sj-50-tch</t>
  </si>
  <si>
    <t>BF BF 10AM</t>
  </si>
  <si>
    <t>Key mess: Combo bữa sáng hoàn hảo
Giảm 36% + Voucher 50k
Scheme: Giảm đến 36% các combo bữa sáng gồm 1 bánh và 1 nước.
Áp dụng 6AM - 10AM mỗi ngày.
Voucher: STARBUCKS50K giảm 17% cap 50k mbs 100k
Location: NW
Timeline: 01/08 - 31/08</t>
  </si>
  <si>
    <t xml:space="preserve"> 01/08 - 31/08</t>
  </si>
  <si>
    <r>
      <rPr>
        <sz val="10"/>
        <rFont val="Calibri"/>
      </rPr>
      <t xml:space="preserve">04/08	</t>
    </r>
    <r>
      <rPr>
        <u/>
        <sz val="10"/>
        <color rgb="FF1155CC"/>
        <rFont val="Calibri"/>
      </rPr>
      <t>https://drive.google.com/drive/u/0/folders/1DcDDz8MWV4tfXfun3k_S_muGuzUqk8Bh</t>
    </r>
  </si>
  <si>
    <t>sj-am-starbucks</t>
  </si>
  <si>
    <t>BOGO 8.8</t>
  </si>
  <si>
    <t>Key mess: KATINAT Mua 1 tặng 1 +voucher 50k
Scheme: Mua 1 Bơ Già Dừa Non tặng 1 Trà Oolong Nướng Sữa (combo 2 ly chỉ 55k)
Voucher:
KATINATMUA1TANG1 giảm 20k mbs 55k
KATINAT25K giảm 25k mbs 100k
KATINAT40K giảm 40k mbs 150k
KATINAT50K giảm 50k mbs 200k
Location: NW
Timeline: 08/08</t>
  </si>
  <si>
    <t>https://drive.google.com/drive/u/0/folders/1vjPl-1ksq6VilvRTy5yYbaeuT0DrgeKZ</t>
  </si>
  <si>
    <t>jb-bogo-katinat</t>
  </si>
  <si>
    <r>
      <rPr>
        <sz val="10"/>
        <color theme="1"/>
        <rFont val="Calibri"/>
      </rPr>
      <t xml:space="preserve">Key mess: KATINAT Khao Katies
Mua 2 Tặng 1 + Voucher 50k
Scheme: Chọn 1 trong 3 combo sau:
</t>
    </r>
    <r>
      <rPr>
        <sz val="10"/>
        <color rgb="FF0000FF"/>
        <rFont val="Calibri"/>
      </rPr>
      <t xml:space="preserve">- Mua 2 Iki Matcha Đậu Hũ tặng 1 Iki Matcha Latte
- Mua 1 Hibi Sơ-ri + 1 Bơ Già Dừa Non tặng 1 Iki Matcha Latte
- Mua 1 Thanh Hương + 1 Matcha Latte Đậu Hũ tặng 1 Iki Matcha Latte
</t>
    </r>
    <r>
      <rPr>
        <sz val="10"/>
        <color theme="1"/>
        <rFont val="Calibri"/>
      </rPr>
      <t xml:space="preserve">
Voucher:
KATINAT25K giảm 25k mbs 100k
KATINAT40K giảm 40k mbs 150k
KATINAT50K giảm 50k mbs 200k
Location: NW
Timeline: 1, 6, 7, 11, 12, 29/08</t>
    </r>
  </si>
  <si>
    <t>1, 6, 7, 11, 12, 29/08</t>
  </si>
  <si>
    <t>HTC (8h-12h, 2nd scroll): 01/08
Hometop banner: 01/08, 12/08
Static banner: 01/08
Bottom banner: 06/08
Flash sale banner: 06/08, 12/08
Floating (13h-16h): 07/08
Static banner: 07/08
HTC (14h-24h): 11/08
Bottom banner: 11/08
SPF Page: 11/08
Pop-up (6h-10h): 12/08
SPH (14h-17h): 29/08</t>
  </si>
  <si>
    <r>
      <rPr>
        <sz val="10"/>
        <color rgb="FF000000"/>
        <rFont val="Calibri"/>
      </rPr>
      <t xml:space="preserve">Update 30/07: </t>
    </r>
    <r>
      <rPr>
        <u/>
        <sz val="10"/>
        <color rgb="FF1155CC"/>
        <rFont val="Calibri"/>
      </rPr>
      <t>https://drive.google.com/drive/folders/16EQcXYHV8EvPwJp4gj5CsB4iIu5AAjUP</t>
    </r>
  </si>
  <si>
    <t>jb-b2g1-katinat</t>
  </si>
  <si>
    <t>BAU Aug</t>
  </si>
  <si>
    <t>Key mess: KATINAT Mời Bạn
Món giảm 30% + voucher 50k
Scheme:
Hi-bi Sơ Ri 69k =&gt; 48k
Iki Matcha Latte 59k =&gt;49k
Voucher:
KATINAT25K giảm 25k mbs 100k
KATINAT40K giảm 40k mbs 150k
KATINAT50k giảm 50k mbs 200k
Location: NW
Timeline: 01/08 - 31/08</t>
  </si>
  <si>
    <t>Bottom banner: 04/08, 14/08, 25/08
Story SPF: 05/08
HTC (8h-16h): 13/08
Hometop banner (16h-24h): 18/08
Story IG SPF: 19/08
Collection list banner: 20/08, 26/08
Flash sale banner: 21/08
SPH (19h-22h): 27/08
Floating WL (13h-16h): 28/08</t>
  </si>
  <si>
    <t>Bottom banner: 04/08, 14/08, 25/08
Story SPF: 05/08
HTC (8h-16h): 13/08
Hometop banner (16h-24h): 18/08
Story IG SPF: 19/08
Collection list banner: 20/08, 26/08
Flash sale banner: 21/08
SPH (19h-22h): 27/08</t>
  </si>
  <si>
    <t>https://drive.google.com/drive/u/0/folders/1Y3l_TA54a8SywRnpCXYaUm4WW5DmW-8x</t>
  </si>
  <si>
    <t>jb-bau-katinat</t>
  </si>
  <si>
    <t>8.8</t>
  </si>
  <si>
    <t>Key mess: Cheese Coffee Khao Deal
Mua 1 tặng 1 + voucher 50k
[Mua]
Trà sữa Nguyên Lá  L 65
Bơ Bơ Đậu Đậu L69 (+4,000)
GOLD ON TOP L75 (10,000đ)
[Tặng]
Trà Sữa Đậu Nếp (M) 65
Opera Bạc Xỉu (M) 62 (+3,000)
Trà Vải Lài L75 (+16,000)
Giá Gốc: 124 --&gt; 65
Voucher:
CHEESEMUA1TANG1 giảm 20k mbs 65k
CHEESEFS freeship 12k mbs 0đ
CHEESE50A giảm 17% cap 50k
CHEESE50 giảm 50k mbs 280k
Location: NW
Timeline: 04/08 - 05/08</t>
  </si>
  <si>
    <t>04/08 - 05/08</t>
  </si>
  <si>
    <t>jb-bogo-cheese</t>
  </si>
  <si>
    <r>
      <rPr>
        <sz val="10"/>
        <color theme="1"/>
        <rFont val="Calibri"/>
      </rPr>
      <t xml:space="preserve">Key mess: CHEESE khao Combo MUA 2 TẶNG 1 + voucher 50k
Scheme:
Ly 1 : 
_ Trà sữa Nguyên Lá L65
_  Bơ Bơ Đậu Đậu L69 (+4,000)
_  Marble Bạc Xỉu L72 (+7,000)
Ly 2 : 
_ Trà sữa Lài L65
_ Trà sữa Nhãn Khúc Bạch L69 (+4,000)
_ Trà sữa Bơ L69 (+4,000)
_ Trà Vải Lài L75 (+7,000)
Ly 3:
_ Matcha Latte M59 (Lưu ý upsize L + 10k)
Giá Gốc: 189 --&gt; 130
Voucher:
CHEESEFS freeship 12k mbs 0đ
CHEESE50A giảm 17% cap 50k
CHEESE50 giảm 50k mbs 280k
Location: </t>
    </r>
    <r>
      <rPr>
        <strike/>
        <sz val="10"/>
        <color theme="1"/>
        <rFont val="Calibri"/>
      </rPr>
      <t>NW</t>
    </r>
    <r>
      <rPr>
        <sz val="10"/>
        <color theme="1"/>
        <rFont val="Calibri"/>
      </rPr>
      <t xml:space="preserve"> </t>
    </r>
    <r>
      <rPr>
        <sz val="10"/>
        <color rgb="FF0000FF"/>
        <rFont val="Calibri"/>
      </rPr>
      <t>TP. HCM &amp; Đà Nẵng</t>
    </r>
    <r>
      <rPr>
        <sz val="10"/>
        <color theme="1"/>
        <rFont val="Calibri"/>
      </rPr>
      <t xml:space="preserve">
Timeline: 04/08 - 05/08</t>
    </r>
  </si>
  <si>
    <t>Hometop banner (0h-10h &amp; 13h-16h): 04/08
SPF Page: 04/08
HTC 2nd scroll (8h-16h): 05/08
Bottom banner: 05/08
Story (IG SPF): 05/08</t>
  </si>
  <si>
    <t>SPH (14h-17h): 04/08
Hometop banner (0h-10h &amp; 13h-16h): 04/08
SPF Page: 04/08
HTC 2nd scroll (8h-16h): 05/08
Bottom banner: 05/08
Story (IG SPF): 05/08</t>
  </si>
  <si>
    <t>SPH (5h-10h): 04/08
Hometop banner (0h-10h &amp; 13h-16h): 04/08
SPF Page: 04/08
HTC 2nd scroll (8h-16h): 05/08
Bottom banner: 05/08
Story (IG SPF): 05/08</t>
  </si>
  <si>
    <r>
      <rPr>
        <u/>
        <sz val="10"/>
        <color rgb="FF1155CC"/>
        <rFont val="Calibri"/>
      </rPr>
      <t xml:space="preserve">https://drive.google.com/drive/folders/13JOGA5eEKvV4dYqgXDfzDKOz_bpVwrMA
</t>
    </r>
    <r>
      <rPr>
        <sz val="10"/>
        <color rgb="FF000000"/>
        <rFont val="Calibri"/>
      </rPr>
      <t xml:space="preserve">SPH: </t>
    </r>
    <r>
      <rPr>
        <u/>
        <sz val="10"/>
        <color rgb="FF1155CC"/>
        <rFont val="Calibri"/>
      </rPr>
      <t>https://drive.google.com/file/d/1z9RtAPNt16ZPumoGO9SgroA1n53pjWyZ/view?usp=drive_link</t>
    </r>
  </si>
  <si>
    <t>jb-b2g1-cheese</t>
  </si>
  <si>
    <r>
      <rPr>
        <sz val="10"/>
        <color theme="1"/>
        <rFont val="Calibri"/>
      </rPr>
      <t xml:space="preserve">- Keymess: </t>
    </r>
    <r>
      <rPr>
        <b/>
        <sz val="10"/>
        <color theme="1"/>
        <rFont val="Calibri"/>
      </rPr>
      <t>CƠM GÀ 142 GIẢM ĐẾN 40K</t>
    </r>
    <r>
      <rPr>
        <sz val="10"/>
        <color theme="1"/>
        <rFont val="Calibri"/>
      </rPr>
      <t xml:space="preserve">
- Scheme: áp mã
DEALHE40K giảm 25% đơn bất kì, tối đa 40k
DEALHE30K giảm 30k đơn 109k
DEALHE20K giảm 20k đơn 89k
DEALHE10K giảm 10k đơn 30k 
COMGA142MOIBAN giảm 20k đơn 20k 
- Timeline: 11/08 - 13/08, 18/08 - 20/08, 25/08 - 27/08
- Location: HCM</t>
    </r>
  </si>
  <si>
    <t>11/08 - 13/08, 18/08 - 20/08, 25/08 - 27/08</t>
  </si>
  <si>
    <r>
      <rPr>
        <b/>
        <sz val="10"/>
        <color theme="1"/>
        <rFont val="Calibri"/>
      </rPr>
      <t xml:space="preserve">3 Win 3:
</t>
    </r>
    <r>
      <rPr>
        <sz val="10"/>
        <color theme="1"/>
        <rFont val="Calibri"/>
      </rPr>
      <t>Hometop banner(7-9): 11/08, 12/08, 18/08, 19/08, 25/08, 26/08
Static banner(1-3): 13/08, 20/08, 27/08</t>
    </r>
  </si>
  <si>
    <t>https://drive.google.com/drive/u/0/folders/1m91v5mFLS0SonMJaQAitYWg7_SuLZtj6</t>
  </si>
  <si>
    <r>
      <rPr>
        <sz val="10"/>
        <color theme="1"/>
        <rFont val="Calibri"/>
      </rPr>
      <t xml:space="preserve">- Key Message: </t>
    </r>
    <r>
      <rPr>
        <b/>
        <sz val="10"/>
        <color theme="1"/>
        <rFont val="Calibri"/>
      </rPr>
      <t xml:space="preserve">Tháng 8 Giảm 8 Món Chỉ 10K </t>
    </r>
    <r>
      <rPr>
        <sz val="10"/>
        <color theme="1"/>
        <rFont val="Calibri"/>
      </rPr>
      <t xml:space="preserve">
- Scheme: Trà sữa Milo Dầm AZ chỉ 10k + Voucher giảm 40k
+ List món giảm về 10k. Giới hạn mỗi khách hàng chỉ mua được 1 trong 8 món giá 10K:
Trà Sữa Phô Mai Tươi Kem cheese (size M)
Trà đào (size L)
Trà Sữa Thái Xanh Phô Mai Mặn (size M)
Trà Sữa Kem Trứng (size M)
Trà Thái Tắc Hạt Đào (Size L)
Trà Sữa Truyền Thống Phô Mai Mặn (size M)
Trà Xoài Chanh Leo (Size L)
Milo Dầm Phô Mai Tươi (size M)
+ Nhập Code: AZ40 - Giảm 40K cho đơn hàng 70K (Số lượng có hạn)
- Location: HCM
- Timeline: 11/08 - 13/08</t>
    </r>
  </si>
  <si>
    <t>Background bãi cỏ, có bầu trời</t>
  </si>
  <si>
    <t>Thêm element nhiều hoa màu trắng, màu hồng</t>
  </si>
  <si>
    <r>
      <rPr>
        <b/>
        <sz val="10"/>
        <color theme="1"/>
        <rFont val="Calibri"/>
      </rPr>
      <t xml:space="preserve">1 Combo 1:
</t>
    </r>
    <r>
      <rPr>
        <sz val="10"/>
        <color theme="1"/>
        <rFont val="Calibri"/>
      </rPr>
      <t>Static banner(1-3): 11/08 - 13/08
Pop up(19h-22h): 12/08</t>
    </r>
  </si>
  <si>
    <r>
      <rPr>
        <sz val="10"/>
        <rFont val="Calibri"/>
      </rPr>
      <t xml:space="preserve">Deadline 30/7
</t>
    </r>
    <r>
      <rPr>
        <u/>
        <sz val="10"/>
        <color rgb="FF1155CC"/>
        <rFont val="Calibri"/>
      </rPr>
      <t>https://drive.google.com/drive/u/0/folders/1b_WlrIsT2qXiEY2GobEmUPDk-zMnI1Hk</t>
    </r>
    <r>
      <rPr>
        <sz val="10"/>
        <rFont val="Calibri"/>
      </rPr>
      <t xml:space="preserve"> </t>
    </r>
  </si>
  <si>
    <r>
      <rPr>
        <sz val="10"/>
        <color theme="1"/>
        <rFont val="Calibri"/>
      </rPr>
      <t xml:space="preserve">- Key Message: </t>
    </r>
    <r>
      <rPr>
        <b/>
        <sz val="10"/>
        <color theme="1"/>
        <rFont val="Calibri"/>
      </rPr>
      <t xml:space="preserve">Tháng 8 Giảm 8 Món Chỉ 10K </t>
    </r>
    <r>
      <rPr>
        <sz val="10"/>
        <color theme="1"/>
        <rFont val="Calibri"/>
      </rPr>
      <t xml:space="preserve">
- Scheme: Trà sữa Milo Dầm AZ chỉ 10k + Voucher giảm 40k
+ List món giảm về 10k. Giới hạn mỗi khách hàng chỉ mua được 1 trong 8 món giá 10K:
Trà Sữa Phô Mai Tươi Kem cheese (size M)
Trà đào (size L)
Trà Sữa Thái Xanh Phô Mai Mặn (size M)
Trà Sữa Kem Trứng (size M)
Trà Thái Tắc Hạt Đào (Size L)
Trà Sữa Truyền Thống Phô Mai Mặn (size M)
Trà Xoài Chanh Leo (Size L)
Milo Dầm Phô Mai Tươi (size M)
+ Nhập Code: AZ40 - Giảm 40K cho đơn hàng 70K (Số lượng có hạn)
- Location: HCM
- Timeline: 23/08 - 25/08</t>
    </r>
  </si>
  <si>
    <t>23/08 - 25/08</t>
  </si>
  <si>
    <t>Dùng chung KV 11-13/8 (dòng 1414)</t>
  </si>
  <si>
    <r>
      <rPr>
        <b/>
        <sz val="10"/>
        <color theme="1"/>
        <rFont val="Calibri"/>
      </rPr>
      <t xml:space="preserve">1 Combo 8:
</t>
    </r>
    <r>
      <rPr>
        <sz val="10"/>
        <color theme="1"/>
        <rFont val="Calibri"/>
      </rPr>
      <t>Search Placeholder(14h-17h): 23/08, 24/08
Bottom Banner(4-6): 23/08 - 25/08</t>
    </r>
  </si>
  <si>
    <r>
      <rPr>
        <sz val="10"/>
        <rFont val="Calibri"/>
      </rPr>
      <t xml:space="preserve">Deadline 30/7
</t>
    </r>
    <r>
      <rPr>
        <u/>
        <sz val="10"/>
        <color rgb="FF1155CC"/>
        <rFont val="Calibri"/>
      </rPr>
      <t>https://drive.google.com/drive/u/0/folders/1b_WlrIsT2qXiEY2GobEmUPDk-zMnI1Hk</t>
    </r>
    <r>
      <rPr>
        <sz val="10"/>
        <rFont val="Calibri"/>
      </rPr>
      <t xml:space="preserve"> </t>
    </r>
  </si>
  <si>
    <t>a-trasua-az</t>
  </si>
  <si>
    <r>
      <rPr>
        <sz val="10"/>
        <color theme="1"/>
        <rFont val="Calibri"/>
      </rPr>
      <t xml:space="preserve">- Key Message: </t>
    </r>
    <r>
      <rPr>
        <b/>
        <sz val="10"/>
        <color theme="1"/>
        <rFont val="Calibri"/>
      </rPr>
      <t xml:space="preserve">Tháng 8 Giảm 8 Món Chỉ 10K </t>
    </r>
    <r>
      <rPr>
        <sz val="10"/>
        <color theme="1"/>
        <rFont val="Calibri"/>
      </rPr>
      <t xml:space="preserve">
- Scheme: Trà sữa Milo Dầm AZ chỉ 10k + Voucher giảm 40k
+ List món giảm về 10k. Giới hạn mỗi khách hàng chỉ mua được 1 trong 8 món giá 10K:
Trà Sữa Phô Mai Tươi Kem cheese (size M)
Trà đào (size L)
Trà Sữa Thái Xanh Phô Mai Mặn (size M)
Trà Sữa Kem Trứng (size M)
Trà Thái Tắc Hạt Đào (Size L)
Trà Sữa Truyền Thống Phô Mai Mặn (size M)
Trà Xoài Chanh Leo (Size L)
Milo Dầm Phô Mai Tươi (size M)
+ Nhập Code: AZ40 - Giảm 40K cho đơn hàng 70K (Số lượng có hạn)
- Location: HCM
- Timeline: 29/08 - 31/08</t>
    </r>
  </si>
  <si>
    <t xml:space="preserve">
,  </t>
  </si>
  <si>
    <t>Adapt KV 11-13/8:
- Thay background mới: Background theo theme Thất tịch: màu tím và xanh đen
- Thêm Element: ánh trăng, chấm sao, kiểu hình thất tịch</t>
  </si>
  <si>
    <r>
      <rPr>
        <b/>
        <sz val="10"/>
        <color theme="1"/>
        <rFont val="Calibri"/>
      </rPr>
      <t xml:space="preserve">1 Combo 3:
</t>
    </r>
    <r>
      <rPr>
        <sz val="10"/>
        <color theme="1"/>
        <rFont val="Calibri"/>
      </rPr>
      <t>Static banner(6): 29/08 - 31/08
Pop up(19h-22h): 30/08</t>
    </r>
  </si>
  <si>
    <r>
      <rPr>
        <sz val="10"/>
        <rFont val="Calibri"/>
      </rPr>
      <t xml:space="preserve">Dealdine 19/8
</t>
    </r>
    <r>
      <rPr>
        <u/>
        <sz val="10"/>
        <color rgb="FF1155CC"/>
        <rFont val="Calibri"/>
      </rPr>
      <t>https://drive.google.com/drive/u/0/folders/1zkKT8ErMMYKj2qBcCKmVNskIPdoddjXg</t>
    </r>
    <r>
      <rPr>
        <sz val="10"/>
        <rFont val="Calibri"/>
      </rPr>
      <t xml:space="preserve"> </t>
    </r>
  </si>
  <si>
    <r>
      <rPr>
        <b/>
        <sz val="10"/>
        <color rgb="FFFF0000"/>
        <rFont val="Calibri"/>
      </rPr>
      <t>POPEYES KHAO COMBO 4 MÓN CHỈ 79K</t>
    </r>
    <r>
      <rPr>
        <sz val="10"/>
        <color theme="1"/>
        <rFont val="Calibri"/>
      </rPr>
      <t xml:space="preserve">
+ 1 Gà Tắm Nước Mắm + 1 Burger Gà Phi Lê + 1 Bắp cải trộn (vừa) + 1 Nước ngọt Giá gốc: 149,000 VND
=&gt; giá giảm 109k 
+POPEYES30 30% CAP 30K MBS 50k =&gt; combo 79k</t>
    </r>
  </si>
  <si>
    <t>04-31/08</t>
  </si>
  <si>
    <r>
      <rPr>
        <sz val="10"/>
        <rFont val="Calibri"/>
      </rPr>
      <t xml:space="preserve">Danh sách ID Mex: </t>
    </r>
    <r>
      <rPr>
        <u/>
        <sz val="10"/>
        <color rgb="FF1155CC"/>
        <rFont val="Calibri"/>
      </rPr>
      <t>https://docs.google.com/spreadsheets/d/1KmfXaYNxTvOqlFm0awngGgwSbAkphKf3/edit#gid=264214317</t>
    </r>
  </si>
  <si>
    <r>
      <rPr>
        <sz val="10"/>
        <rFont val="Calibri"/>
      </rPr>
      <t xml:space="preserve">Danh sách ID Mex: </t>
    </r>
    <r>
      <rPr>
        <u/>
        <sz val="10"/>
        <color rgb="FF1155CC"/>
        <rFont val="Calibri"/>
      </rPr>
      <t>https://docs.google.com/spreadsheets/d/1KmfXaYNxTvOqlFm0awngGgwSbAkphKf3/edit#gid=264214317</t>
    </r>
  </si>
  <si>
    <r>
      <rPr>
        <sz val="10"/>
        <rFont val="Calibri"/>
      </rPr>
      <t xml:space="preserve">Danh sách ID Mex: </t>
    </r>
    <r>
      <rPr>
        <u/>
        <sz val="10"/>
        <color rgb="FF1155CC"/>
        <rFont val="Calibri"/>
      </rPr>
      <t>https://docs.google.com/spreadsheets/d/1KmfXaYNxTvOqlFm0awngGgwSbAkphKf3/edit#gid=264214317</t>
    </r>
  </si>
  <si>
    <r>
      <t xml:space="preserve">30/7 </t>
    </r>
    <r>
      <rPr>
        <u/>
        <sz val="10"/>
        <color rgb="FF1155CC"/>
        <rFont val="Arial"/>
      </rPr>
      <t>https://drive.google.com/drive/u/0/folders/11cRBwbkGAdcAgdR6NQjKdzll-e5qgPbV</t>
    </r>
  </si>
  <si>
    <t>sj-bau-popeyes</t>
  </si>
  <si>
    <t>GÀ RÁN POPEYES 
 MUA 1 TẶNG 1 + Voucher 100k
"Mua Combo A: 2 Gà Tắm Nước Mắm/ 2 Gà Cajun Cheese + 1 Khoai Tây Chiên (vừa) + 1 Nước ngọt
Tặng Combo B: 1 MÌ Ý Phô Mai + 1 Gà Popcorn + 1 Bắp Cải Trộn (vừa) + 1 Nước ngọt
Giá gốc: 270,000VND"
SPFBRAND100K giàm 10% cap 100k</t>
  </si>
  <si>
    <t>01-03/08 
07-10/08
14-17/08
22-28/08</t>
  </si>
  <si>
    <r>
      <rPr>
        <sz val="10"/>
        <rFont val="Calibri"/>
      </rPr>
      <t xml:space="preserve">Danh sách ID Mex: </t>
    </r>
    <r>
      <rPr>
        <u/>
        <sz val="10"/>
        <color rgb="FF1155CC"/>
        <rFont val="Calibri"/>
      </rPr>
      <t>https://docs.google.com/spreadsheets/d/1KmfXaYNxTvOqlFm0awngGgwSbAkphKf3/edit#gid=264214317</t>
    </r>
  </si>
  <si>
    <r>
      <rPr>
        <sz val="10"/>
        <rFont val="Calibri"/>
      </rPr>
      <t xml:space="preserve">Danh sách ID Mex: </t>
    </r>
    <r>
      <rPr>
        <u/>
        <sz val="10"/>
        <color rgb="FF1155CC"/>
        <rFont val="Calibri"/>
      </rPr>
      <t>https://docs.google.com/spreadsheets/d/1KmfXaYNxTvOqlFm0awngGgwSbAkphKf3/edit#gid=264214317</t>
    </r>
  </si>
  <si>
    <r>
      <rPr>
        <sz val="10"/>
        <rFont val="Calibri"/>
      </rPr>
      <t xml:space="preserve">Danh sách ID Mex: </t>
    </r>
    <r>
      <rPr>
        <u/>
        <sz val="10"/>
        <color rgb="FF1155CC"/>
        <rFont val="Calibri"/>
      </rPr>
      <t>https://docs.google.com/spreadsheets/d/1KmfXaYNxTvOqlFm0awngGgwSbAkphKf3/edit#gid=264214317</t>
    </r>
  </si>
  <si>
    <r>
      <rPr>
        <sz val="10"/>
        <rFont val="Calibri"/>
      </rPr>
      <t xml:space="preserve">30/7 </t>
    </r>
    <r>
      <rPr>
        <u/>
        <sz val="10"/>
        <color rgb="FF1155CC"/>
        <rFont val="Calibri"/>
      </rPr>
      <t>https://drive.google.com/drive/u/0/folders/1n5bSA0efy31Y5utEEJqM5gDfU_tpN3nL</t>
    </r>
  </si>
  <si>
    <t>sj-1t1-popeyes</t>
  </si>
  <si>
    <t>DOMINO’S PIZZA 
KHAO TO CUỐI HÈ
COMBO 119.000VND + Voucher 80.000VND
DOMINOS80K 80k MBS 300k
"Detail scheme: Combo giá 119.000VND + Voucher giảm đến 80k
+ Mua 1 bánh pizza size 7'' (giá gốc 105.000VND)
Pizza Gà Phô Mai Thịt Heo Xông Khói/ Cheesy Chicken Bacon Pizza
Pizza Dăm Bông Dứa Kiểu Hawaii/ Hawaiian Pizza
Pizza Xúc Xích Xốt Phô Mai/ Sausage Kid Mania Pizza
Pizza Thanh Cua Dứa Xốt Phô Mai/ Crab &amp; Pineapple Pizza
+ Mua 1 món ăn kèm (giá gốc 49.000VND)
Bánh Mì Nướng Bơ Tỏi/ Butter Garlic Bread
Bánh Phô Mai Xốt Sô-Cô-La/ Chocolate Cheese Bite
+ Mua 1 thức uống nhỏ (giá gốc 25.000VND)
Chai Coca - Cola 390ml/ 390ml Bottle Coke
Chai Fanta 390ml/ 390ml Bottle Fanta
Chai Sprite 390ml/ 390ml Bottle Sprite
Chai Dasani 510ml/ 510ml Bottle Dasani
"</t>
  </si>
  <si>
    <t>23/7 https://drive.google.com/drive/u/0/folders/1UP4ptpv7bVDUBmvnaxZCK7NNxSQzlbck</t>
  </si>
  <si>
    <r>
      <rPr>
        <sz val="10"/>
        <color theme="1"/>
        <rFont val="Calibri"/>
      </rPr>
      <t xml:space="preserve">DOMINO’S PIZZA 
KHAO TO CUỐI HÈ
</t>
    </r>
    <r>
      <rPr>
        <sz val="10"/>
        <color rgb="FFFF0000"/>
        <rFont val="Calibri"/>
      </rPr>
      <t xml:space="preserve">MÓN </t>
    </r>
    <r>
      <rPr>
        <sz val="10"/>
        <color theme="1"/>
        <rFont val="Calibri"/>
      </rPr>
      <t>1.000VND + Voucher 80.000VND
DOMINOS80K 80k MBS 300k
""Detail scheme: Pizza giá 1.000VND + Voucher giảm đến 100k
+ Mua 1 pizza size 9''/12'' bất kỳ trong list:
Pizza Hải Sản Xốt Pesto Kem Chanh/ Seafood Lime Pesto Pizza
Pizza Hải Sản Xốt Mayonnaise/ Ocean Mania Pizza 
Pizza Hải Sản Nhiệt Đới Xốt Tiêu/ Pizzamin Sea Pizza 
Pizza Hải Sản Xốt Cà Chua/ Seafood Delight Pizza 
Pizza Bò &amp; Tôm Nướng Kiểu Mỹ/ Surf &amp; Turf Pizza 
Pizza Núi Lửa Phô Mai Xúc Xích Ý / Cheese Volcano Pepperoni Pizza
Pizza Núi Lửa Phô Mai Bơ Gơ Bò Mỹ / Cheese Volcano Cheeseburger Pizza
Pizza Núi Lửa Phô Mai Thập Cẩm Thượng Hạng / Cheese Volcano Extravaganza Pizza
Pizza Núi Lửa Phô Mai 5 Loại Thịt Thượng Hạng / Cheese Volcano Meat Lovers Pizza/ 
Pizza Núi Lửa Phô Mai Dăm Bông Dứa Kiểu Hawaii / Cheese Volcano Hawaiian Pizza/ 
+ Sẽ được mua 1 bánh pizza size 7'' với giá 1.000VND (giá gốc 105.000VND)
Pizza Gà Phô Mai Thịt Heo Xông Khói/ Cheesy Chicken Bacon Pizza
Pizza Dăm Bông Dứa Kiểu Hawaii/ Hawaiian Pizza
Pizza Xúc Xích Xốt Phô Mai/ Sausage Kid Mania Pizza
Pizza Thanh Cua Dứa Xốt Phô Mai/ Crab &amp; Pineapple Pizza"</t>
    </r>
  </si>
  <si>
    <r>
      <rPr>
        <sz val="10"/>
        <rFont val="Calibri"/>
      </rPr>
      <t xml:space="preserve">
23/7 Domino's Pizza_BOGO_80k </t>
    </r>
    <r>
      <rPr>
        <u/>
        <sz val="10"/>
        <color rgb="FF1155CC"/>
        <rFont val="Calibri"/>
      </rPr>
      <t>https://drive.google.com/drive/u/0/folders/1-FL-DpXNmKyvLrWMZCYVlAp6TwQXIY2w</t>
    </r>
    <r>
      <rPr>
        <sz val="10"/>
        <rFont val="Calibri"/>
      </rPr>
      <t xml:space="preserve"> </t>
    </r>
  </si>
  <si>
    <t>McDonald's khao deal 30% + voucher 50k
"Combo Hợp Cạ Hợp Ý
giá gốc 293k giảm còn 209k
Bộ code SJBP
MCD20	20k MBS 89k
MCD30	30k MBS 119k
MCD40	40k MBS 139k
MCD50	50k MBS 179k
MCD70	70k MBS 239k"</t>
  </si>
  <si>
    <t>Mon- Thu hằng tuần</t>
  </si>
  <si>
    <r>
      <rPr>
        <sz val="10"/>
        <rFont val="Calibri"/>
      </rPr>
      <t xml:space="preserve">25/7 </t>
    </r>
    <r>
      <rPr>
        <u/>
        <sz val="10"/>
        <color rgb="FF1155CC"/>
        <rFont val="Calibri"/>
      </rPr>
      <t>https://drive.google.com/drive/u/0/folders/1hV1TI15Zxpccp-u7Gn4dCltJ2gm_LPsM</t>
    </r>
  </si>
  <si>
    <t>sj-bau-mcdonalds</t>
  </si>
  <si>
    <t xml:space="preserve">
McDONALD'S KHAO GÀ RÁN
MUA 2 TẶNG 2 + VOUCHER 70K , Voucher 50k
Mua 2 gà + 1 nước tặng 2 gà + 1 nước
MCD70 70k MBS 239k
MCD50 50k MBS 179k"</t>
  </si>
  <si>
    <t>1,8,15,22,29
"4-5
9-12
16-19
25-26
29-31/08</t>
  </si>
  <si>
    <t>sj-b2g2-mcdonalds</t>
  </si>
  <si>
    <t>1d</t>
  </si>
  <si>
    <t>Pizza Hut mời deal Pizza
Chỉ 1D
"Pizza Phô Mai Cao Cấp 129k =&gt; 1Đ
MBS 239K"</t>
  </si>
  <si>
    <t>6/8, 27/8</t>
  </si>
  <si>
    <t>https://drive.google.com/drive/u/0/folders/1dy_DC4IyGNJcCjGb51PFcyLt3qgFcxAs</t>
  </si>
  <si>
    <t xml:space="preserve"> Pizza Hut khao deal mua 1 tặng 1
"- Mua lớn tặng vừa: Mua 01 Pizza cỡ lớn kèm 2 lon nước ngọt tặng 01 Pizza cỡ vừa
- Mua vừa tặng nhỏ: Mua 01 Pizza cỡ vừa kèm 2 lon nước ngọt tặng 01 Pizza cỡ nhỏ"</t>
  </si>
  <si>
    <t>4-13/8 &amp; 18-31/8</t>
  </si>
  <si>
    <t>https://drive.google.com/drive/u/0/folders/1xBqM-do1Xjw6nJ3PgmKh75BJz8hG1PUX</t>
  </si>
  <si>
    <t>Pizza Hut mời deal Pizza 50% + vc100k
- Pizza Phô Mai Cao Cấp"
VC 100k SPFPHV100 100k MBS 300k</t>
  </si>
  <si>
    <r>
      <rPr>
        <sz val="10"/>
        <rFont val="Calibri"/>
      </rPr>
      <t xml:space="preserve">Deadline 29/4
</t>
    </r>
    <r>
      <rPr>
        <u/>
        <sz val="10"/>
        <color rgb="FF1155CC"/>
        <rFont val="Calibri"/>
      </rPr>
      <t>https://drive.google.com/drive/u/0/folders/125Y3GFDxmOSmWgxqRVxrEkEi_CE8r78f</t>
    </r>
  </si>
  <si>
    <t>sj-aug-pizzahut</t>
  </si>
  <si>
    <t>Cơm thố Anh Nguyễn khao vc 50k
CTAN50 50k MBS 170K</t>
  </si>
  <si>
    <t>01-31/08</t>
  </si>
  <si>
    <r>
      <rPr>
        <sz val="10"/>
        <rFont val="Calibri"/>
      </rPr>
      <t xml:space="preserve">Deadline 8/8
</t>
    </r>
    <r>
      <rPr>
        <u/>
        <sz val="10"/>
        <color rgb="FF1155CC"/>
        <rFont val="Calibri"/>
      </rPr>
      <t>https://drive.google.com/drive/u/0/folders/1WQ4BPwdfOieRu_eQFTG-gXfAkUxsN9iY</t>
    </r>
    <r>
      <rPr>
        <sz val="10"/>
        <rFont val="Calibri"/>
      </rPr>
      <t xml:space="preserve"> </t>
    </r>
  </si>
  <si>
    <t>sj-comtho-anhnguyen</t>
  </si>
  <si>
    <t>Indi</t>
  </si>
  <si>
    <t>Combo 110k: 3 Fried Chicken + 2 Pepsi (Vừa) (giá gốc 135k)</t>
  </si>
  <si>
    <t>1-3/8; 14-19/8</t>
  </si>
  <si>
    <t>sj-combo110-kfc</t>
  </si>
  <si>
    <t xml:space="preserve">01-31/08
"- Keymess: KFC KHAO DEAL TỰU TRƯỜNG - GIẢM 50.000 ĐỒNG
+ Nhập thêm mã: KFC50K Giảm 50K mbs 189K
- Location: TP. HCM, Cần Thơ, Vũng Tàu, Đồng Nai, Bình Dương, Hà Nội, Bắc Ninh, Nghệ An, Hải Phòng, Thái Nguyên, Quảng Ninh, Đà Nẵng, Lâm Đồng, Khánh Hoà, Quảng Nam, Huế,Thanh Hóa, Buôn Mê Thuột, Bình Định, Quy Nhơn, Long An, An Giang, Nam Định, Hải Dương, Phú Yên, Kiên Giang, Cà Mau, Bến </t>
  </si>
  <si>
    <t>1/8-31/8</t>
  </si>
  <si>
    <t>sj-bau-kfc</t>
  </si>
  <si>
    <r>
      <rPr>
        <sz val="10"/>
        <rFont val="Calibri"/>
      </rPr>
      <t xml:space="preserve">6/6 </t>
    </r>
    <r>
      <rPr>
        <u/>
        <sz val="10"/>
        <color rgb="FF1155CC"/>
        <rFont val="Calibri"/>
      </rPr>
      <t>https://drive.google.com/drive/u/0/folders/1wlCUMqSF8L9QFTsaZS1vIxwpoy48qaey</t>
    </r>
  </si>
  <si>
    <t>Combo Độc Quyền 99k  + vc 30k
1 Gà Giòn Vui Vẻ +2  Mỳ Ý Jolly vừa + 1 Khoai Tây Chiên vừa + 2 Pepsi vừa
145k-&gt;99k
Voucher 30k MBS 99k 99JOLLIBEE30</t>
  </si>
  <si>
    <t>sj-jollibee</t>
  </si>
  <si>
    <t xml:space="preserve">Combo 3 gà giảm còn 77k+ voucher giảm SPFLOTTERIA50 50% cap 25k </t>
  </si>
  <si>
    <t>sj-lotteria-77k</t>
  </si>
  <si>
    <r>
      <rPr>
        <sz val="10"/>
        <color theme="1"/>
        <rFont val="Calibri"/>
      </rPr>
      <t xml:space="preserve">- Key message: </t>
    </r>
    <r>
      <rPr>
        <b/>
        <sz val="10"/>
        <color theme="1"/>
        <rFont val="Calibri"/>
      </rPr>
      <t xml:space="preserve">Ăn Ngon hơn cùng Coca-Cola
</t>
    </r>
    <r>
      <rPr>
        <sz val="10"/>
        <color theme="1"/>
        <rFont val="Calibri"/>
      </rPr>
      <t>- Scheme box: 
*Combo Món chính kèm Coca-Cola, PS min 5%
Schemes:
* Giảm 25k đơn hàng từ 40k 
* Giảm 40k đơn hàng từ 80k 
- Code name: COKE25K, COKE40K
- Timeline: 07.08 - 31.08.2025
- Location: HCM, HN, HP, NT, DN, CT</t>
    </r>
  </si>
  <si>
    <t>07/08 - 31/08</t>
  </si>
  <si>
    <t>https://docs.google.com/presentation/d/1ojMQ20vtn2P0v967ywTgu0Dz7QRDGpaY/edit?slide=id.gf2148db8b6_1_608#slide=id.gf2148db8b6_1_608</t>
  </si>
  <si>
    <t>https://drive.google.com/drive/folders/1YhGvgLgyBoyd7Pt3w1io7JCMIDleyas1</t>
  </si>
  <si>
    <t>le-hoi-am-thuc-coca-cola-all-aug</t>
  </si>
  <si>
    <t>Trà Sữa Yến MaGui Bình Dương</t>
  </si>
  <si>
    <r>
      <rPr>
        <sz val="10"/>
        <color theme="1"/>
        <rFont val="Calibri"/>
      </rPr>
      <t>- Key Message:</t>
    </r>
    <r>
      <rPr>
        <b/>
        <sz val="10"/>
        <color theme="1"/>
        <rFont val="Calibri"/>
      </rPr>
      <t xml:space="preserve"> TRÀ SỮA YẾN MAGUI MUA 1 TẶNG 1 + VOUCHER 30K</t>
    </r>
    <r>
      <rPr>
        <sz val="10"/>
        <color theme="1"/>
        <rFont val="Calibri"/>
      </rPr>
      <t xml:space="preserve">
- Scheme: 
mua 1 bánh crep sầu riêng tặng 1 ts khoai môn M: 102.000 =&gt; 70.000
mua 1 bánh mì phô mai tan chảy tặng 1 ts khoai môn M 112.000 =&gt; 80.000
mua 1 bánh bông lan tô tặng 1 ts khoai môn M =&gt; 102.000 =&gt; 70.000
+ Nhập Code OTH30: Giảm 30k cho đơn tối thiếu 110k
- Location: Bình Dương
- Timeline: 01/08 - 07/08, 09/08-31/08</t>
    </r>
  </si>
  <si>
    <t>01/08 - 07/08, 09/08-31/08</t>
  </si>
  <si>
    <t>https://docs.google.com/spreadsheets/d/1zzqYvvWOmFezWmSyZZ604ZBGPSjpOVndGn-otMH5XS4/edit?gid=0#gid=0</t>
  </si>
  <si>
    <r>
      <rPr>
        <b/>
        <sz val="10"/>
        <color theme="1"/>
        <rFont val="Calibri"/>
      </rPr>
      <t xml:space="preserve">30 Static lẻ:
</t>
    </r>
    <r>
      <rPr>
        <sz val="10"/>
        <color theme="1"/>
        <rFont val="Calibri"/>
      </rPr>
      <t>Static banner (6): 01/08 - 07/08, 09/08-31/08</t>
    </r>
  </si>
  <si>
    <t>https://drive.google.com/drive/folders/18LqOji-C1lro8WTtWFRUlMCox85uP9Z9</t>
  </si>
  <si>
    <t>a-yen-magui</t>
  </si>
  <si>
    <r>
      <rPr>
        <sz val="10"/>
        <color theme="1"/>
        <rFont val="Calibri"/>
      </rPr>
      <t xml:space="preserve">- Key Message: </t>
    </r>
    <r>
      <rPr>
        <b/>
        <sz val="10"/>
        <color theme="1"/>
        <rFont val="Calibri"/>
      </rPr>
      <t>TRÀ SỮA YẾN MAGUI MUA 1 TẶNG 1 + VOUCHER 30K</t>
    </r>
    <r>
      <rPr>
        <sz val="10"/>
        <color theme="1"/>
        <rFont val="Calibri"/>
      </rPr>
      <t xml:space="preserve">
- Scheme: 
- mua 1 bánh crep sầu riêng tặng 1 ts khoai môn M: 102.000 =&gt; 70.000
- mua 1 bánh mì phô mai tan chảy tặng 1 ts khoai môn M 112.000 =&gt; 80.000
- mua 1 bánh bông lan tô tặng 1 ts khoai môn M =&gt; 102.000 =&gt; 70.000
+ Nhập  Code OTH30: Giảm 30k cho đơn tối thiếu 110k
- Location: Bình Dương
- Timeline: 01/09 - 08/09, 10/09-30/09, 01/10</t>
    </r>
  </si>
  <si>
    <t>01/09 - 08/09, 10/09-30/09, 01/10</t>
  </si>
  <si>
    <r>
      <rPr>
        <b/>
        <sz val="10"/>
        <color theme="1"/>
        <rFont val="Calibri"/>
      </rPr>
      <t xml:space="preserve">30 Static lẻ:
</t>
    </r>
    <r>
      <rPr>
        <sz val="10"/>
        <color theme="1"/>
        <rFont val="Calibri"/>
      </rPr>
      <t>Static banner (6): 01/09 - 08/09, 10/09-30/09, 01/10</t>
    </r>
  </si>
  <si>
    <t>a-yenmagui</t>
  </si>
  <si>
    <r>
      <rPr>
        <sz val="10"/>
        <color theme="1"/>
        <rFont val="Calibri"/>
      </rPr>
      <t xml:space="preserve">- Key Mess: </t>
    </r>
    <r>
      <rPr>
        <b/>
        <sz val="10"/>
        <color theme="1"/>
        <rFont val="Calibri"/>
      </rPr>
      <t>Ăn Hết Mọi Miền,Hi ShopeeFood khao 50%</t>
    </r>
    <r>
      <rPr>
        <sz val="10"/>
        <color theme="1"/>
        <rFont val="Calibri"/>
      </rPr>
      <t xml:space="preserve">
- Scheme: Ưu đãi đặc quyền thẻ Hi ShopeeFood giảm đến 50%
+ Existing User: Giảm 40k cho đơn Food từ 80k (HISPF40)
+ Existing User: Giảm 80k cho đơn hàng Food từ 160k áp dụng theo khung giờ . 
HISPF80H1 từ 6h-13h59p 
HISPF80H2 từ 14h-21h59p
- Timeline: 1/6/2025 - 31/03/2026 
- Location: Nationwide</t>
    </r>
  </si>
  <si>
    <t>1/6/2025 - 31/03/2026</t>
  </si>
  <si>
    <t>Hometop banner(10-12): 07/08
Feature collection(4-6): 11/08
Pop up(19h-22h): 11/08
Ongoing banner: 02/08, 10/08, 19/08, 26/08
SPF - Facebook Post 7h: 14/08</t>
  </si>
  <si>
    <t>Hometop:Onsite
Feature,Popup: Hi SPF -Matcha day
SPF-FB post: 2048x2048.jpg
Ongoing: Onsite</t>
  </si>
  <si>
    <r>
      <rPr>
        <sz val="11"/>
        <rFont val="Calibri"/>
      </rPr>
      <t xml:space="preserve">Link gắn ongoing:
- setup SPF trên SP bằng link: </t>
    </r>
    <r>
      <rPr>
        <u/>
        <sz val="11"/>
        <color rgb="FF1155CC"/>
        <rFont val="Calibri"/>
      </rPr>
      <t>https://mall.shopee.vn/bridge_cmd/?cmd=openExternalLink&amp;url=https%3A%2F%2Ftinyurl.com%2FMBHi-SPF</t>
    </r>
    <r>
      <rPr>
        <sz val="11"/>
        <rFont val="Calibri"/>
      </rPr>
      <t xml:space="preserve">
- setup SPF stand alone bằng link: </t>
    </r>
    <r>
      <rPr>
        <u/>
        <sz val="11"/>
        <color rgb="FF1155CC"/>
        <rFont val="Calibri"/>
      </rPr>
      <t>https://shopee.vn/m/HiSPF-June25-SPF</t>
    </r>
    <r>
      <rPr>
        <sz val="11"/>
        <rFont val="Calibri"/>
      </rPr>
      <t xml:space="preserve">
Link LP Hometop,Popup,FB Post:
</t>
    </r>
    <r>
      <rPr>
        <u/>
        <sz val="11"/>
        <color rgb="FF1155CC"/>
        <rFont val="Calibri"/>
      </rPr>
      <t>https://shopee.vn/m/HiSPF-June25-SPF</t>
    </r>
    <r>
      <rPr>
        <sz val="11"/>
        <rFont val="Calibri"/>
      </rPr>
      <t xml:space="preserve">        
</t>
    </r>
    <r>
      <rPr>
        <u/>
        <sz val="11"/>
        <color rgb="FF1155CC"/>
        <rFont val="Calibri"/>
      </rPr>
      <t xml:space="preserve">https://shopee.vn/m/HiSPF-June25-SP
</t>
    </r>
    <r>
      <rPr>
        <sz val="11"/>
        <rFont val="Calibri"/>
      </rPr>
      <t xml:space="preserve"> 
List mex: </t>
    </r>
    <r>
      <rPr>
        <u/>
        <sz val="11"/>
        <color rgb="FF1155CC"/>
        <rFont val="Calibri"/>
      </rPr>
      <t>https://docs.google.com/spreadsheets/d/1ww_QXKcZpuFMKOZ53U-0FeRYAGi4qw9n90OTG3WkDo0/edit?gid=421969426#gid=421969426</t>
    </r>
  </si>
  <si>
    <t>pns-hispf--50</t>
  </si>
  <si>
    <r>
      <rPr>
        <sz val="10"/>
        <color theme="1"/>
        <rFont val="Calibri"/>
      </rPr>
      <t xml:space="preserve">- Key Mess: </t>
    </r>
    <r>
      <rPr>
        <b/>
        <sz val="10"/>
        <color theme="1"/>
        <rFont val="Calibri"/>
      </rPr>
      <t>LPBank chiêu đãi - Ăn ngon mỗi ngày Giảm 50.000đồng cho đơn 150.000đồng</t>
    </r>
    <r>
      <rPr>
        <sz val="10"/>
        <color theme="1"/>
        <rFont val="Calibri"/>
      </rPr>
      <t xml:space="preserve">
- Scheme: 
+ Giảm 30k cho đơn hàng từ 100k 
+ Giảm 50k cho đơn hàng từ 150k 
Code name: 
LPBJCB30
LPBJCB50
Áp dụng cho dịch vụ Food và Fresh
- Timeline: 1/4/2025 - 30/09/2025
- Location: Nationwide</t>
    </r>
  </si>
  <si>
    <t>Hometop banner(7-9): 06/08
Search banner: 10/08
Pop up(6h-10h): 13/08
Ongoing banner: 09/08, 16/08, 22/08
SPF - Facebook Post 7h: 03/08</t>
  </si>
  <si>
    <r>
      <rPr>
        <u/>
        <sz val="10"/>
        <color rgb="FF1155CC"/>
        <rFont val="Calibri"/>
      </rPr>
      <t>https://shopee.vn/m/LPBank-SPF-2025</t>
    </r>
    <r>
      <rPr>
        <sz val="10"/>
        <rFont val="Calibri"/>
      </rPr>
      <t xml:space="preserve">        
</t>
    </r>
    <r>
      <rPr>
        <u/>
        <sz val="10"/>
        <color rgb="FF1155CC"/>
        <rFont val="Calibri"/>
      </rPr>
      <t>https://shopee.vn/m/LPBank-SP-2025</t>
    </r>
  </si>
  <si>
    <r>
      <rPr>
        <sz val="10"/>
        <color theme="1"/>
        <rFont val="Calibri"/>
      </rPr>
      <t xml:space="preserve">- Key Mess: </t>
    </r>
    <r>
      <rPr>
        <b/>
        <sz val="10"/>
        <color theme="1"/>
        <rFont val="Calibri"/>
      </rPr>
      <t xml:space="preserve">Có Ultimate SaviY Ăn ngay chờ chi Giảm 50k cho đơn từ 150k 
</t>
    </r>
    <r>
      <rPr>
        <sz val="10"/>
        <color theme="1"/>
        <rFont val="Calibri"/>
      </rPr>
      <t>- Scheme: 
+ Giảm 50k cho đơn từ 150k với thẻ Tín dụng VietinBank JCB Ultimate SaviY
+ Code name: VIETINJCB50K
- Timeline: 1/06/2025 - 31/08/2025
- Location: Nationwide</t>
    </r>
  </si>
  <si>
    <t>1/06/2025 - 31/08/2025</t>
  </si>
  <si>
    <t>Hometop banner(7-9): 10/08
Search banner: 12/08
Ongoing banner: 04/08, 12/08, 23/08
SPF - Facebook Post 7h: 10/08</t>
  </si>
  <si>
    <r>
      <rPr>
        <u/>
        <sz val="10"/>
        <color rgb="FF1155CC"/>
        <rFont val="Calibri"/>
      </rPr>
      <t>https://shopee.vn/m/VTBJCB-June25-SPF</t>
    </r>
    <r>
      <rPr>
        <sz val="10"/>
        <rFont val="Calibri"/>
      </rPr>
      <t xml:space="preserve">
</t>
    </r>
    <r>
      <rPr>
        <u/>
        <sz val="10"/>
        <color rgb="FF1155CC"/>
        <rFont val="Calibri"/>
      </rPr>
      <t>https://shopee.vn/m/VTBJCB-June25-SP</t>
    </r>
  </si>
  <si>
    <r>
      <rPr>
        <sz val="10"/>
        <color theme="1"/>
        <rFont val="Calibri"/>
      </rPr>
      <t xml:space="preserve">- Key Mess: </t>
    </r>
    <r>
      <rPr>
        <b/>
        <sz val="10"/>
        <color theme="1"/>
        <rFont val="Calibri"/>
      </rPr>
      <t xml:space="preserve">Dùng thẻ BVBank Ưu đãi đặc biệt giảm 30.000đ 
</t>
    </r>
    <r>
      <rPr>
        <sz val="10"/>
        <color theme="1"/>
        <rFont val="Calibri"/>
      </rPr>
      <t>- Scheme: 
+ Giảm 30k cho đơn từ 200k 
+ Code name: BVBANK30
- Timeline: 7/07/2025 - 31/12/2025
- Location: Nationwide</t>
    </r>
  </si>
  <si>
    <t>Hometop banner(7-9): 02/08
Search banner: 09/08 , 17/08
Popup(19h-22h): 18/08
Ongoing Order Banner (new) : 07/08, 17/08
SPF - Facebook Post 7h: 12/08</t>
  </si>
  <si>
    <r>
      <rPr>
        <u/>
        <sz val="10"/>
        <color rgb="FF1155CC"/>
        <rFont val="Calibri"/>
      </rPr>
      <t>https://shopee.vn/m/BVBank-SPF</t>
    </r>
    <r>
      <rPr>
        <u/>
        <sz val="10"/>
        <color rgb="FF1155CC"/>
        <rFont val="Calibri"/>
      </rPr>
      <t xml:space="preserve">
</t>
    </r>
    <r>
      <rPr>
        <u/>
        <sz val="10"/>
        <color rgb="FF1155CC"/>
        <rFont val="Calibri"/>
      </rPr>
      <t>https://shopee.vn/m/BVBank-SP</t>
    </r>
  </si>
  <si>
    <r>
      <rPr>
        <sz val="10"/>
        <color theme="1"/>
        <rFont val="Calibri"/>
      </rPr>
      <t xml:space="preserve">- Key Mess: </t>
    </r>
    <r>
      <rPr>
        <b/>
        <sz val="10"/>
        <color theme="1"/>
        <rFont val="Calibri"/>
      </rPr>
      <t xml:space="preserve">THẺ OCB KHAO DEAL
Giảm 25.000đ cho đơn từ 100.000đ
</t>
    </r>
    <r>
      <rPr>
        <sz val="10"/>
        <color theme="1"/>
        <rFont val="Calibri"/>
      </rPr>
      <t>- Scheme: 
+ Giảm 25.000đ cho đơn từ 100.000đ khi thanh toán bằng thẻ OCB
Code name: OCB25
Áp dụng cho dịch vụ Food &amp; Mart
- Timeline: 10/06/2025 - 09/06/2026
- Location: Nationwide</t>
    </r>
  </si>
  <si>
    <t>Collection List banner: 06/08
Hometop Banner(10-12): 04/08
Popup(6h-10h): 05/08</t>
  </si>
  <si>
    <r>
      <rPr>
        <u/>
        <sz val="10"/>
        <color rgb="FF1155CC"/>
        <rFont val="Calibri"/>
      </rPr>
      <t>https://shopee.vn/m/OCB-SPF</t>
    </r>
    <r>
      <rPr>
        <sz val="10"/>
        <rFont val="Calibri"/>
      </rPr>
      <t xml:space="preserve">
</t>
    </r>
    <r>
      <rPr>
        <u/>
        <sz val="10"/>
        <color rgb="FF1155CC"/>
        <rFont val="Calibri"/>
      </rPr>
      <t>https://shopee.vn/m/OCB-SP</t>
    </r>
  </si>
  <si>
    <r>
      <rPr>
        <sz val="10"/>
        <color theme="1"/>
        <rFont val="Calibri"/>
      </rPr>
      <t xml:space="preserve">- Key Mess: </t>
    </r>
    <r>
      <rPr>
        <b/>
        <sz val="10"/>
        <color theme="1"/>
        <rFont val="Calibri"/>
      </rPr>
      <t xml:space="preserve">VẠN DEAL HỜI
Giảm 40.000đ cho đơn từ 150.000đ
</t>
    </r>
    <r>
      <rPr>
        <sz val="10"/>
        <color theme="1"/>
        <rFont val="Calibri"/>
      </rPr>
      <t>- Scheme: 
+ Giảm 40.000đ cho đơn từ 150.000đ khi thanh toán bằng thẻ FE CREDIT
Code name: FECREDIT40
Áp dụng cho dịch vụ Food &amp; Mart
- Timeline: 30/04/2025 - 31/03/2026
- Location: Nationwide</t>
    </r>
  </si>
  <si>
    <t>30/04/2024 - 31/03/2026</t>
  </si>
  <si>
    <t>Hometop Banner(10-12): 01/08</t>
  </si>
  <si>
    <t>VPBANK JCB</t>
  </si>
  <si>
    <t>Aug.CAKE</t>
  </si>
  <si>
    <r>
      <rPr>
        <sz val="10"/>
        <color theme="1"/>
        <rFont val="Calibri"/>
      </rPr>
      <t xml:space="preserve">- Key Mess: </t>
    </r>
    <r>
      <rPr>
        <b/>
        <sz val="10"/>
        <color theme="1"/>
        <rFont val="Calibri"/>
      </rPr>
      <t xml:space="preserve">ĂN NGON CÙNG CAKE BY VPBANK
Giảm 50.000đ cho đơn từ 100.000đ
</t>
    </r>
    <r>
      <rPr>
        <sz val="10"/>
        <color theme="1"/>
        <rFont val="Calibri"/>
      </rPr>
      <t>- Scheme: 
+ Giảm 50.000đ cho đơn từ 100.000đ khi thanh toán bằng thẻ CAKE
Code name: CAKE50F
Áp dụng cho dịch vụ Food &amp; Mart
- Timeline: 01/08/2025 - 31/10/2025
- Location: Nationwide</t>
    </r>
  </si>
  <si>
    <t>01/08/2025 - 31/10/2025</t>
  </si>
  <si>
    <t>SPF - FB Post 7h: 25/08
Hometop Banner(10-12): 27/08</t>
  </si>
  <si>
    <r>
      <rPr>
        <u/>
        <sz val="10"/>
        <color rgb="FF1155CC"/>
        <rFont val="Calibri"/>
      </rPr>
      <t>https://shopee.vn/m/CAKEBYVPBANK-SP</t>
    </r>
    <r>
      <rPr>
        <sz val="10"/>
        <rFont val="Calibri"/>
      </rPr>
      <t xml:space="preserve">
</t>
    </r>
    <r>
      <rPr>
        <u/>
        <sz val="10"/>
        <color rgb="FF1155CC"/>
        <rFont val="Calibri"/>
      </rPr>
      <t>https://shopee.vn/m/CAKEBYVPBANK-SPF</t>
    </r>
  </si>
  <si>
    <t xml:space="preserve">Aug.JCB WELL BEING </t>
  </si>
  <si>
    <r>
      <rPr>
        <sz val="10"/>
        <color theme="1"/>
        <rFont val="Calibri"/>
      </rPr>
      <t xml:space="preserve">- Key Mess: </t>
    </r>
    <r>
      <rPr>
        <b/>
        <sz val="10"/>
        <color theme="1"/>
        <rFont val="Calibri"/>
      </rPr>
      <t xml:space="preserve">Giảm 100k cho đơn từ 500k với thẻ Tín dụng BIDV JCB Well-being </t>
    </r>
    <r>
      <rPr>
        <sz val="10"/>
        <color theme="1"/>
        <rFont val="Calibri"/>
      </rPr>
      <t xml:space="preserve">
- Scheme: Giảm 100k cho đơn từ 500k với thẻ Tín dụng BIDV JCB Well-being
+ Code name: BIDVJCB100M
- Timeline: 1/1/2025 - 31/12/2025
- Location: Nationwide
- Service: Food &amp; Mart</t>
    </r>
  </si>
  <si>
    <t>Hometop banner(10-12): 26/08
Search Banner: 25/08
Popup(19h-22h): 28/08</t>
  </si>
  <si>
    <r>
      <rPr>
        <u/>
        <sz val="10"/>
        <color rgb="FF1155CC"/>
        <rFont val="Calibri"/>
      </rPr>
      <t>https://shopee.vn/m/BIDVJCB-SPF</t>
    </r>
    <r>
      <rPr>
        <u/>
        <sz val="10"/>
        <color rgb="FF1155CC"/>
        <rFont val="Calibri"/>
      </rPr>
      <t xml:space="preserve">
</t>
    </r>
    <r>
      <rPr>
        <u/>
        <sz val="10"/>
        <color rgb="FF1155CC"/>
        <rFont val="Calibri"/>
      </rPr>
      <t>https://shopee.vn/m/BIDVJCB-SP</t>
    </r>
  </si>
  <si>
    <r>
      <rPr>
        <sz val="10"/>
        <color theme="1"/>
        <rFont val="Calibri"/>
      </rPr>
      <t xml:space="preserve">- Key Mess: </t>
    </r>
    <r>
      <rPr>
        <b/>
        <sz val="10"/>
        <color theme="1"/>
        <rFont val="Calibri"/>
      </rPr>
      <t>VPBANK DEBIT khao deal mỗi ngày, giảm đến 40.000Đ</t>
    </r>
    <r>
      <rPr>
        <sz val="10"/>
        <color theme="1"/>
        <rFont val="Calibri"/>
      </rPr>
      <t xml:space="preserve">
- Scheme:
+ Scheme 1 : Giảm 20k bill from 40k 
+ Scheme 2 : Giảm 40k bill from 80k 
Code name: VPBANKDEBIT20, VPBANKDEBIT40
- Timeline: 18/06/2025 đến khi hết ngân sách chương trình
- Location: Nationwide</t>
    </r>
  </si>
  <si>
    <t>Collection List Banner: 21/08
Hometop Banner(7-9): 20/08
Search Banner: 22/08
Floating(6h-10h): 23/08
SPF - FB Post 7h: 24/08
SPF - Insta Post 10h: 25/08</t>
  </si>
  <si>
    <r>
      <rPr>
        <u/>
        <sz val="10"/>
        <color rgb="FF1155CC"/>
        <rFont val="Calibri"/>
      </rPr>
      <t xml:space="preserve">https://shopee.vn/m/VPBankDEBIT-SPF
</t>
    </r>
    <r>
      <rPr>
        <sz val="10"/>
        <rFont val="Calibri"/>
      </rPr>
      <t xml:space="preserve"> </t>
    </r>
    <r>
      <rPr>
        <u/>
        <sz val="10"/>
        <color rgb="FF1155CC"/>
        <rFont val="Calibri"/>
      </rPr>
      <t>https://shopee.vn/m/VPBankDEBIT-SP</t>
    </r>
  </si>
  <si>
    <t>Aug.MUADEE</t>
  </si>
  <si>
    <r>
      <rPr>
        <sz val="10"/>
        <color theme="1"/>
        <rFont val="Calibri"/>
      </rPr>
      <t xml:space="preserve">- Key Mess: </t>
    </r>
    <r>
      <rPr>
        <b/>
        <sz val="10"/>
        <color theme="1"/>
        <rFont val="Calibri"/>
      </rPr>
      <t>Nay muốn ăn gì? Thanh toán với thẻ Muadee, giảm đến 45.000 ĐỒNG</t>
    </r>
    <r>
      <rPr>
        <sz val="10"/>
        <color theme="1"/>
        <rFont val="Calibri"/>
      </rPr>
      <t xml:space="preserve">
- Scheme:
+ Scheme 1 : Tặng E-voucher 45.000 VND cho đơn hàng từ 250.000 VND
+ Scheme 2 : Tặng E-voucher 18.000 VND cho đơn hàng từ 100.000 VND 
+ Scheme 3: Tặng E-voucher 40.000 VND cho đơn hàng tối thiểu 100.000 VND
Code name: MUADEE45, MUADEE18, MUADEE40
- Timeline: 14/7/2025 đến khi hết ngân sách
- Location: Nationwide</t>
    </r>
  </si>
  <si>
    <t>Collection List Banner: 17/08
Hometop Banner (10-12): 16/08
Search Banner: 14/08
SPF - Facebook Post 7h: 18/08</t>
  </si>
  <si>
    <r>
      <rPr>
        <u/>
        <sz val="10"/>
        <color rgb="FF1155CC"/>
        <rFont val="Calibri"/>
      </rPr>
      <t>https://shopee.vn/m/Muadee-SPF</t>
    </r>
    <r>
      <rPr>
        <sz val="10"/>
        <rFont val="Calibri"/>
      </rPr>
      <t xml:space="preserve">
</t>
    </r>
    <r>
      <rPr>
        <u/>
        <sz val="10"/>
        <color rgb="FF1155CC"/>
        <rFont val="Calibri"/>
      </rPr>
      <t>https://shopee.vn/m/Muadee-SP</t>
    </r>
  </si>
  <si>
    <r>
      <rPr>
        <sz val="10"/>
        <color theme="1"/>
        <rFont val="Calibri"/>
      </rPr>
      <t xml:space="preserve">- Key Mess: </t>
    </r>
    <r>
      <rPr>
        <b/>
        <sz val="10"/>
        <color theme="1"/>
        <rFont val="Calibri"/>
      </rPr>
      <t>NCB khao deal, giảm đến 50.000 Đồng</t>
    </r>
    <r>
      <rPr>
        <sz val="10"/>
        <color theme="1"/>
        <rFont val="Calibri"/>
      </rPr>
      <t xml:space="preserve">
- Scheme: 
+ Giảm 30.000 VNĐ cho đơn hàng từ 100.000 VNĐ, với thẻ tín dụng NCB
+ Giảm 50.000 VNĐ cho đơn hàng từ 200.000 VNĐ, với thẻ tín dụng NCB
+ Code name: NCB30, NCB50
- Timeline: 1/7/2025 - 31/12/2025
- Location: Nationwide</t>
    </r>
  </si>
  <si>
    <t>1/7/2025 - 31/12/2025</t>
  </si>
  <si>
    <t>Hometop banner(10-12): 13/08 
Seach Banner: 11/08
Floating(19h-22h): 16/08
SPF - FB Story(6h-10h): 19/08
SPF - INSTA Story(6h-10h): 17/08</t>
  </si>
  <si>
    <t>Asset</t>
  </si>
  <si>
    <r>
      <rPr>
        <u/>
        <sz val="10"/>
        <color rgb="FF1155CC"/>
        <rFont val="Calibri"/>
      </rPr>
      <t>https://shopee.vn/m/NCB-SPF</t>
    </r>
    <r>
      <rPr>
        <u/>
        <sz val="10"/>
        <color rgb="FF1155CC"/>
        <rFont val="Calibri"/>
      </rPr>
      <t xml:space="preserve">
</t>
    </r>
    <r>
      <rPr>
        <u/>
        <sz val="10"/>
        <color rgb="FF1155CC"/>
        <rFont val="Calibri"/>
      </rPr>
      <t>https://shopee.vn/m/NCB-SP</t>
    </r>
  </si>
  <si>
    <r>
      <rPr>
        <sz val="10"/>
        <color theme="1"/>
        <rFont val="Calibri"/>
      </rPr>
      <t xml:space="preserve">- Key Mess: </t>
    </r>
    <r>
      <rPr>
        <b/>
        <sz val="10"/>
        <color theme="1"/>
        <rFont val="Calibri"/>
      </rPr>
      <t>KHAO BẠN MỖI NGÀY</t>
    </r>
    <r>
      <rPr>
        <sz val="10"/>
        <color theme="1"/>
        <rFont val="Calibri"/>
      </rPr>
      <t xml:space="preserve"> </t>
    </r>
    <r>
      <rPr>
        <b/>
        <sz val="10"/>
        <color theme="1"/>
        <rFont val="Calibri"/>
      </rPr>
      <t>Giảm 50k cho đơn từ 100k với thẻ Tín dụng TPB JCB Cashback</t>
    </r>
    <r>
      <rPr>
        <sz val="10"/>
        <color theme="1"/>
        <rFont val="Calibri"/>
      </rPr>
      <t xml:space="preserve">
- Scheme: 
+ Giảm 50k cho đơn từ 100k với thẻ Tín dụng TPB JCB Cashback
+ Code name: TPBJCB50, TPBJCB20
- Timeline: 1/1/2025 - 31/12/2025
- Location: Nationwide</t>
    </r>
  </si>
  <si>
    <t>Hometop banner(10-12): 11/08
Search Banner: 16/08
Popup(6h-10h): 10/08
SPF - Facebook Post 7h: 16/08
SPF - Instagram Post 10h:  13/08</t>
  </si>
  <si>
    <r>
      <rPr>
        <sz val="10"/>
        <rFont val="Calibri"/>
      </rPr>
      <t xml:space="preserve">
</t>
    </r>
    <r>
      <rPr>
        <u/>
        <sz val="10"/>
        <color rgb="FF1155CC"/>
        <rFont val="Calibri"/>
      </rPr>
      <t>https://shopee.vn/m/TPBJCBCASHBACK-SPF
https://shopee.vn/m/TPBJCBCASHBACK-SP</t>
    </r>
  </si>
  <si>
    <r>
      <rPr>
        <sz val="10"/>
        <color theme="1"/>
        <rFont val="Calibri"/>
      </rPr>
      <t xml:space="preserve">- Key Mess: </t>
    </r>
    <r>
      <rPr>
        <b/>
        <sz val="10"/>
        <color theme="1"/>
        <rFont val="Calibri"/>
      </rPr>
      <t>Shinhan Finance khao deal, giảm ngay 50.000Đ</t>
    </r>
    <r>
      <rPr>
        <sz val="10"/>
        <color theme="1"/>
        <rFont val="Calibri"/>
      </rPr>
      <t xml:space="preserve">
- Scheme: 
+ Giảm 50k cho đơn từ 150k
+ Code name: SHF50
- Timeline: Từ 1/1/2025 đến hết khi hết ngân sách chương trình
- Location: Nationwide</t>
    </r>
  </si>
  <si>
    <t>Hometop Banner (7-9): 09/08
Search Banner: 01/08
Flash sale banner(1-4): 04/08
SPF - Facebook Post 7h: 07/08
SPF - Instagram Post 10h: 05/08</t>
  </si>
  <si>
    <r>
      <rPr>
        <u/>
        <sz val="10"/>
        <color rgb="FF1155CC"/>
        <rFont val="Calibri"/>
      </rPr>
      <t>https://shopee.vn/m/SHF-SPF</t>
    </r>
    <r>
      <rPr>
        <sz val="10"/>
        <rFont val="Calibri"/>
      </rPr>
      <t xml:space="preserve">
</t>
    </r>
    <r>
      <rPr>
        <u/>
        <sz val="10"/>
        <color rgb="FF1155CC"/>
        <rFont val="Calibri"/>
      </rPr>
      <t>https://shopee.vn/m/SHF-SP</t>
    </r>
  </si>
  <si>
    <t>Garden House - Rau Má Mix</t>
  </si>
  <si>
    <r>
      <rPr>
        <sz val="10"/>
        <color theme="1"/>
        <rFont val="Calibri"/>
      </rPr>
      <t xml:space="preserve">- Key message: </t>
    </r>
    <r>
      <rPr>
        <b/>
        <sz val="10"/>
        <color theme="1"/>
        <rFont val="Calibri"/>
      </rPr>
      <t>Garden House - Rau Má Mix - Mua 1 Tặng 1 + VOUCHER 25K</t>
    </r>
    <r>
      <rPr>
        <sz val="10"/>
        <color theme="1"/>
        <rFont val="Calibri"/>
      </rPr>
      <t xml:space="preserve">
- Scheme:  
+ Mua 1 Rau Má Đậu Xanh Sữa Dừa tặng 1 Rau Má Đậu Xanh Sữa Dừa  
+ Nhập code: GARDEN25 GIẢM 25k MBS 50k. Số lượng code: 200 code/ngày/ all outlets 
- Timeline: 04/08 - 07/08, 09/08
- Location: Hà Nội</t>
    </r>
  </si>
  <si>
    <t>04/08 - 07/08, 09/08</t>
  </si>
  <si>
    <t>https://docs.google.com/spreadsheets/d/1byfDeSWNTDUA5vqbo6NnInt-EoEdRHQJIeCqdCYNr2w/edit?gid=0#gid=0</t>
  </si>
  <si>
    <r>
      <rPr>
        <sz val="10"/>
        <rFont val="Calibri"/>
      </rPr>
      <t xml:space="preserve">Adapt </t>
    </r>
    <r>
      <rPr>
        <u/>
        <sz val="10"/>
        <color rgb="FF1155CC"/>
        <rFont val="Calibri"/>
      </rPr>
      <t>KV Cũ</t>
    </r>
    <r>
      <rPr>
        <sz val="10"/>
        <rFont val="Calibri"/>
      </rPr>
      <t>:
+ Fix size logo
+ Bỏ chữ Giảm trong box "Voucher Giảm 25k"
+ Thiết kế thêm size SPH</t>
    </r>
  </si>
  <si>
    <r>
      <rPr>
        <b/>
        <sz val="10"/>
        <color theme="1"/>
        <rFont val="Calibri"/>
      </rPr>
      <t xml:space="preserve">1 Win 2:
</t>
    </r>
    <r>
      <rPr>
        <sz val="10"/>
        <color theme="1"/>
        <rFont val="Calibri"/>
      </rPr>
      <t>Search Placeholder(14h-17h): 07/08, 09/08
Hometop banner(7-9): 05/08, 07/08
Static banner(4): 04/08, 09/08
Pop up(13h-16h): 06/08</t>
    </r>
  </si>
  <si>
    <r>
      <rPr>
        <sz val="10"/>
        <rFont val="Calibri"/>
      </rPr>
      <t xml:space="preserve">Deadline 25/7
</t>
    </r>
    <r>
      <rPr>
        <u/>
        <sz val="10"/>
        <color rgb="FF1155CC"/>
        <rFont val="Calibri"/>
      </rPr>
      <t>https://drive.google.com/drive/u/0/folders/1s6-uEx9wYbd3ojeJxcnuLG0U0VycsBMB</t>
    </r>
    <r>
      <rPr>
        <sz val="10"/>
        <rFont val="Calibri"/>
      </rPr>
      <t xml:space="preserve"> </t>
    </r>
  </si>
  <si>
    <t>w2-gardenhouse-raumamix</t>
  </si>
  <si>
    <t>Aug.CB1.1K</t>
  </si>
  <si>
    <r>
      <rPr>
        <sz val="10"/>
        <color theme="1"/>
        <rFont val="Calibri"/>
      </rPr>
      <t xml:space="preserve">- Key Message: </t>
    </r>
    <r>
      <rPr>
        <b/>
        <sz val="10"/>
        <color theme="1"/>
        <rFont val="Calibri"/>
      </rPr>
      <t>ReViet Juice Khao Nước Ép Chỉ 1k + Voucher 40k</t>
    </r>
    <r>
      <rPr>
        <sz val="10"/>
        <color theme="1"/>
        <rFont val="Calibri"/>
      </rPr>
      <t xml:space="preserve">
- Scheme: ReViet Juice - Tặng món 1K + Voucher giảm 40k
+ List món giảm về 1k:
Nước Ép Cam Thơm
Nước Ép Dưa Hấu
Nước Ép Cam Dâu
Giới hạn mỗi khách hàng chỉ mua được 1 trong 3 món giá 1k, cho giá trị đơn từ 20k
+ Nhập Code:
SIEUTIEC20 giảm 20k cho đơn 50k 
SIEUTIEC30 giảm thêm 30k đơn 70k 
SIEUTIEC40 giảm thêm 40k đơn 100k 
- Location: HCM
- Timeline: 12/08 - 14/08</t>
    </r>
  </si>
  <si>
    <t>12/08 - 14/08</t>
  </si>
  <si>
    <t>Màu BackGround như KV cũ</t>
  </si>
  <si>
    <r>
      <rPr>
        <b/>
        <sz val="10"/>
        <color theme="1"/>
        <rFont val="Calibri"/>
      </rPr>
      <t xml:space="preserve">1 Combo 1:
</t>
    </r>
    <r>
      <rPr>
        <sz val="10"/>
        <color theme="1"/>
        <rFont val="Calibri"/>
      </rPr>
      <t>Static banner(1-3): 12/08 - 14/08
Pop up(13h-16h): 12/08</t>
    </r>
  </si>
  <si>
    <r>
      <rPr>
        <sz val="10"/>
        <rFont val="Calibri"/>
      </rPr>
      <t xml:space="preserve">Deadline 31/7
</t>
    </r>
    <r>
      <rPr>
        <u/>
        <sz val="10"/>
        <color rgb="FF1155CC"/>
        <rFont val="Calibri"/>
      </rPr>
      <t>https://drive.google.com/drive/u/0/folders/1Ez_l5-uux-Xg-ZuHCiJ5Eyfy6rDTxrGf</t>
    </r>
    <r>
      <rPr>
        <sz val="10"/>
        <rFont val="Calibri"/>
      </rPr>
      <t xml:space="preserve"> </t>
    </r>
  </si>
  <si>
    <t>Aug.CB1.M1T1</t>
  </si>
  <si>
    <r>
      <rPr>
        <sz val="10"/>
        <color theme="1"/>
        <rFont val="Calibri"/>
      </rPr>
      <t xml:space="preserve">- Key message: </t>
    </r>
    <r>
      <rPr>
        <b/>
        <sz val="10"/>
        <color theme="1"/>
        <rFont val="Calibri"/>
      </rPr>
      <t>ReViet Juice mời bạn Mua 1 tặng 1 + Voucher 40K</t>
    </r>
    <r>
      <rPr>
        <sz val="10"/>
        <color theme="1"/>
        <rFont val="Calibri"/>
      </rPr>
      <t xml:space="preserve">
- Scheme:
+ Combo Nước Ép Mùa Hè Mua 1 Tặng 1
+ Nhập Code:
SIEUTIEC20 giảm 20k cho đơn 50k 
SIEUTIEC30 giảm thêm 30k đơn 70k 
SIEUTIEC40 giảm thêm 40k đơn 100k
- Location: TP.HCM
- Timeline: 26/08 - 28/08</t>
    </r>
  </si>
  <si>
    <t>Màu BackGround như KV cũ, thiết kế khác KV 12-14/8 (dòng 1449)</t>
  </si>
  <si>
    <r>
      <rPr>
        <b/>
        <sz val="10"/>
        <color theme="1"/>
        <rFont val="Calibri"/>
      </rPr>
      <t xml:space="preserve">1 Combo 1:
</t>
    </r>
    <r>
      <rPr>
        <sz val="10"/>
        <color theme="1"/>
        <rFont val="Calibri"/>
      </rPr>
      <t>Static banner(1-3): 26/08 - 28/08
Pop up(13h-16h): 27/08</t>
    </r>
  </si>
  <si>
    <r>
      <rPr>
        <sz val="10"/>
        <rFont val="Calibri"/>
      </rPr>
      <t xml:space="preserve">Deadline 14/8
</t>
    </r>
    <r>
      <rPr>
        <u/>
        <sz val="10"/>
        <color rgb="FF1155CC"/>
        <rFont val="Calibri"/>
      </rPr>
      <t>https://drive.google.com/drive/u/0/folders/1qrKuPZJEgR4pMenTN1BJJkMY1f-14vM3</t>
    </r>
    <r>
      <rPr>
        <sz val="10"/>
        <rFont val="Calibri"/>
      </rPr>
      <t xml:space="preserve"> </t>
    </r>
  </si>
  <si>
    <r>
      <rPr>
        <sz val="10"/>
        <color theme="1"/>
        <rFont val="Calibri"/>
      </rPr>
      <t xml:space="preserve">- Key message: </t>
    </r>
    <r>
      <rPr>
        <b/>
        <sz val="10"/>
        <color theme="1"/>
        <rFont val="Calibri"/>
      </rPr>
      <t>Ưu Đãi Kép - Deal 1K + Voucher 30K</t>
    </r>
    <r>
      <rPr>
        <sz val="10"/>
        <color theme="1"/>
        <rFont val="Calibri"/>
      </rPr>
      <t xml:space="preserve">
- Scheme:
+ Giảm chỉ còn 1K áp dụng đơn từ 39K (Bánh Mì Bò Né, Bánh Mì Gà Xíu, Bánh Mì Xíu Mại, Bánh Mì Bò Sa Tế, Bánh Mì Ốp La)
+ Nhập SIEUTIEC30 giảm 30k đơn từ 70K
- Location: TP.HCM
- Timeline: 13/08 - 15/08
- Key message: </t>
    </r>
    <r>
      <rPr>
        <b/>
        <sz val="10"/>
        <color theme="1"/>
        <rFont val="Calibri"/>
      </rPr>
      <t>Ưu Đãi Kép - Mua 1 Tặng 1 + Voucher 30K</t>
    </r>
    <r>
      <rPr>
        <sz val="10"/>
        <color theme="1"/>
        <rFont val="Calibri"/>
      </rPr>
      <t xml:space="preserve">
- Scheme:
+ Món Mua: (Bánh Mì Ba Rọi Sốt Thái, Bánh Mì Gà Mắc Khén, Bánh Mì Bò Chợ Lớn, Bánh Mì Bò Né, Bánh Mì Gà Xíu, Bánh Mì Xíu Mại, Bánh Mì Bò Sa Tế)
Món Tặng: (Bánh Mì Bò Né, Bánh Mì Gà Xíu, Bánh Mì Xíu Mại, Bánh Mì Bò Sa Tế, Bánh Mì Ốp La)
+ Nhập SIEUTIEC30 giảm 30k đơn từ 70K
- Location: TP.HCM
- Timeline: 20/08 - 22/08</t>
    </r>
  </si>
  <si>
    <t>13/08 - 15/08, 20/08 - 22/08</t>
  </si>
  <si>
    <r>
      <rPr>
        <b/>
        <sz val="10"/>
        <color theme="1"/>
        <rFont val="Calibri"/>
      </rPr>
      <t xml:space="preserve">Timeline 13-15/8:
</t>
    </r>
    <r>
      <rPr>
        <sz val="10"/>
        <color theme="1"/>
        <rFont val="Calibri"/>
      </rPr>
      <t xml:space="preserve">Tuỳ ý thiết kế
</t>
    </r>
    <r>
      <rPr>
        <b/>
        <sz val="10"/>
        <color theme="1"/>
        <rFont val="Calibri"/>
      </rPr>
      <t xml:space="preserve">Timeline 20-22/8:
</t>
    </r>
    <r>
      <rPr>
        <sz val="10"/>
        <color theme="1"/>
        <rFont val="Calibri"/>
      </rPr>
      <t>Adapt KV 13-15/8: Thay keymess mới</t>
    </r>
  </si>
  <si>
    <r>
      <rPr>
        <b/>
        <sz val="10"/>
        <color theme="1"/>
        <rFont val="Calibri"/>
      </rPr>
      <t xml:space="preserve">2 Combo 7:
</t>
    </r>
    <r>
      <rPr>
        <sz val="10"/>
        <color theme="1"/>
        <rFont val="Calibri"/>
      </rPr>
      <t>Search Placeholder(5h-10h): 13/08, 14/08, 20/08, 21/08
Bottom banner(1-3): 13/08 - 15/08, 20/08 - 22/08</t>
    </r>
  </si>
  <si>
    <r>
      <rPr>
        <sz val="10"/>
        <rFont val="Calibri"/>
      </rPr>
      <t xml:space="preserve">- Timeline: 13/08 - 15/08: 
</t>
    </r>
    <r>
      <rPr>
        <u/>
        <sz val="10"/>
        <color rgb="FF1155CC"/>
        <rFont val="Calibri"/>
      </rPr>
      <t>https://drive.google.com/drive/u/0/folders/1pUWa3G8doDqj9BFYFgWCurWSVkj2JTNA</t>
    </r>
    <r>
      <rPr>
        <sz val="10"/>
        <rFont val="Calibri"/>
      </rPr>
      <t xml:space="preserve"> 
- Timeline: 20/08 - 22/08
</t>
    </r>
    <r>
      <rPr>
        <u/>
        <sz val="10"/>
        <color rgb="FF1155CC"/>
        <rFont val="Calibri"/>
      </rPr>
      <t>https://drive.google.com/drive/u/0/folders/1T0Xd5S9_3Klm-Cc_gzf9y0XyR0ROKHqt</t>
    </r>
    <r>
      <rPr>
        <sz val="10"/>
        <rFont val="Calibri"/>
      </rPr>
      <t xml:space="preserve"> </t>
    </r>
  </si>
  <si>
    <r>
      <rPr>
        <sz val="10"/>
        <color theme="1"/>
        <rFont val="Calibri"/>
      </rPr>
      <t xml:space="preserve">- Key Mess: </t>
    </r>
    <r>
      <rPr>
        <b/>
        <sz val="10"/>
        <color theme="1"/>
        <rFont val="Calibri"/>
      </rPr>
      <t>WINGGO TUNG DEAL MUA 1 TẶNG 1 + Voucher 20k</t>
    </r>
    <r>
      <rPr>
        <sz val="10"/>
        <color theme="1"/>
        <rFont val="Calibri"/>
      </rPr>
      <t xml:space="preserve">
- Scheme:
+ Mua 1 Trà Sữa Kem Trứng Nướng (L) tặng 1 Trà Sữa Winggo (M)
+ Voucher: WINGGO20 giảm 20k MBS 39k, 450 code/1 ngày
- Location: HN
- Timeline: 14/08 - 16/08</t>
    </r>
  </si>
  <si>
    <t>14/08 - 16/08</t>
  </si>
  <si>
    <t>https://docs.google.com/spreadsheets/d/1L2oAihI5f_6pBnKt_zC1YzSMxPA0nRv1evnuuAQpQtw/edit?gid=0#gid=0</t>
  </si>
  <si>
    <r>
      <rPr>
        <b/>
        <sz val="10"/>
        <color theme="1"/>
        <rFont val="Calibri"/>
      </rPr>
      <t xml:space="preserve">1 Combo 1:
</t>
    </r>
    <r>
      <rPr>
        <sz val="10"/>
        <color theme="1"/>
        <rFont val="Calibri"/>
      </rPr>
      <t>Static banner(1-3): 14/08 - 16/08
Pop up(13h-16h): 14/08</t>
    </r>
  </si>
  <si>
    <r>
      <rPr>
        <sz val="10"/>
        <rFont val="Calibri"/>
      </rPr>
      <t xml:space="preserve">Deadline 4/8
</t>
    </r>
    <r>
      <rPr>
        <u/>
        <sz val="10"/>
        <color rgb="FF1155CC"/>
        <rFont val="Calibri"/>
      </rPr>
      <t>https://drive.google.com/drive/u/0/folders/1sVhpcRUsJ-1RRvMn-OKupOgffvKqfwP2</t>
    </r>
    <r>
      <rPr>
        <sz val="10"/>
        <rFont val="Calibri"/>
      </rPr>
      <t xml:space="preserve"> </t>
    </r>
  </si>
  <si>
    <r>
      <rPr>
        <sz val="10"/>
        <color theme="1"/>
        <rFont val="Calibri"/>
      </rPr>
      <t xml:space="preserve">- Key message: </t>
    </r>
    <r>
      <rPr>
        <b/>
        <sz val="10"/>
        <color theme="1"/>
        <rFont val="Calibri"/>
      </rPr>
      <t>Tiệm Trà Mai Khôi Khao Deal 19k + Voucher 25k</t>
    </r>
    <r>
      <rPr>
        <sz val="10"/>
        <color theme="1"/>
        <rFont val="Calibri"/>
      </rPr>
      <t xml:space="preserve">
- Scheme: 
+ Gạch giá các món từ 45k về 19k. Các món giảm giá: Hoa Trà, Bạch Liên Hương, Đồng Hoa, Hạt Gạo Làng Ta, Bồng Bềnh, Sea Mây, Hồng Trà Mật Sương Sáo
+ Code: MAIKHOI25. Giảm 25k cho đơn từ 39k. Số lượng code: 200 Code/day
- Timeline: 11/08 - 13/08
- Location: Hà Nội</t>
    </r>
  </si>
  <si>
    <t>Màu sắc chủ đạo là màu hồng, màu sắc tươi tắn mùa hè mát mẻ, không nóng</t>
  </si>
  <si>
    <r>
      <rPr>
        <b/>
        <sz val="10"/>
        <color theme="1"/>
        <rFont val="Calibri"/>
      </rPr>
      <t xml:space="preserve">1 Combo 1:
</t>
    </r>
    <r>
      <rPr>
        <sz val="10"/>
        <color theme="1"/>
        <rFont val="Calibri"/>
      </rPr>
      <t>Static banner(1-3): 11/08 - 13/08
Pop up(13h-16h): 12/08</t>
    </r>
  </si>
  <si>
    <r>
      <rPr>
        <sz val="10"/>
        <rFont val="Calibri"/>
      </rPr>
      <t xml:space="preserve">Deadline 30/7
</t>
    </r>
    <r>
      <rPr>
        <u/>
        <sz val="10"/>
        <color rgb="FF1155CC"/>
        <rFont val="Calibri"/>
      </rPr>
      <t>https://drive.google.com/drive/u/0/folders/17gjghV2FJZTNu0S3o8aZFWRmMC7tiwnE</t>
    </r>
    <r>
      <rPr>
        <sz val="10"/>
        <rFont val="Calibri"/>
      </rPr>
      <t xml:space="preserve"> </t>
    </r>
  </si>
  <si>
    <r>
      <rPr>
        <sz val="10"/>
        <color theme="1"/>
        <rFont val="Calibri"/>
      </rPr>
      <t xml:space="preserve">- Key Message: </t>
    </r>
    <r>
      <rPr>
        <b/>
        <sz val="10"/>
        <color theme="1"/>
        <rFont val="Calibri"/>
      </rPr>
      <t>SUKIYA KHAO DEAL GIẢM 99K</t>
    </r>
    <r>
      <rPr>
        <sz val="10"/>
        <color theme="1"/>
        <rFont val="Calibri"/>
      </rPr>
      <t xml:space="preserve">
- Scheme: Giảm 99k cho đơn 250k
+ Nhập code SIEUTIEC99 giảm 99K MBS 250K
- Location: HCM
- Timeline: 09/08-12/08</t>
    </r>
  </si>
  <si>
    <t>09/08-12/08</t>
  </si>
  <si>
    <r>
      <rPr>
        <b/>
        <sz val="10"/>
        <color theme="1"/>
        <rFont val="Calibri"/>
      </rPr>
      <t xml:space="preserve">1 Win4:
</t>
    </r>
    <r>
      <rPr>
        <sz val="10"/>
        <color theme="1"/>
        <rFont val="Calibri"/>
      </rPr>
      <t>Hometop banner(10-12): 10/08, 11/08
Static  banner(4): 09/08, 12/08
Search Placeholder(10h-12h): 09/08
Search Placeholder(17h-19h): 10/08</t>
    </r>
  </si>
  <si>
    <t>w4-99-sukiya</t>
  </si>
  <si>
    <r>
      <rPr>
        <sz val="10"/>
        <color theme="1"/>
        <rFont val="Calibri"/>
      </rPr>
      <t>- Key Message:</t>
    </r>
    <r>
      <rPr>
        <b/>
        <sz val="10"/>
        <color theme="1"/>
        <rFont val="Calibri"/>
      </rPr>
      <t xml:space="preserve"> SUKIYA KHAO DEAL GIẢM 99K</t>
    </r>
    <r>
      <rPr>
        <sz val="10"/>
        <color theme="1"/>
        <rFont val="Calibri"/>
      </rPr>
      <t xml:space="preserve">
- Scheme: Giảm 99k cho đơn 250k
+ Nhập code SIEUTIEC99 giảm 99K MBS 250K
- Location: HCM
- Timeline: 16/08, 17/08</t>
    </r>
  </si>
  <si>
    <t>16/08, 17/08</t>
  </si>
  <si>
    <t>Hometop banner(10-12): 16/08, 17/08</t>
  </si>
  <si>
    <r>
      <rPr>
        <sz val="10"/>
        <color theme="1"/>
        <rFont val="Calibri"/>
      </rPr>
      <t xml:space="preserve">- Key message: </t>
    </r>
    <r>
      <rPr>
        <b/>
        <sz val="10"/>
        <color theme="1"/>
        <rFont val="Calibri"/>
      </rPr>
      <t>Hanuri Khao Deal Giảm 50% + Voucher 50k</t>
    </r>
    <r>
      <rPr>
        <sz val="10"/>
        <color theme="1"/>
        <rFont val="Calibri"/>
      </rPr>
      <t xml:space="preserve">
- Scheme: 
+ Giảm 50% món Set Phomai TokGangJeong + 3 Phomai Viên (300 phần/5 chi nhánh/ngày)
+ Voucher HANURI50 giảm 50k cho đơn 150k
- Timeline: 18/08-20/08
- Location: HCM</t>
    </r>
  </si>
  <si>
    <t>18/08-20/08</t>
  </si>
  <si>
    <r>
      <rPr>
        <b/>
        <sz val="10"/>
        <color theme="1"/>
        <rFont val="Calibri"/>
      </rPr>
      <t xml:space="preserve">1 Combo9:
</t>
    </r>
    <r>
      <rPr>
        <sz val="10"/>
        <color theme="1"/>
        <rFont val="Calibri"/>
      </rPr>
      <t>Hometop banner(10-12): 18/08-20/08
Search Placeholder(17h-19h): 18/08, 19/08</t>
    </r>
  </si>
  <si>
    <r>
      <rPr>
        <sz val="10"/>
        <color theme="1"/>
        <rFont val="Calibri"/>
      </rPr>
      <t xml:space="preserve">- Key message: </t>
    </r>
    <r>
      <rPr>
        <b/>
        <sz val="10"/>
        <color theme="1"/>
        <rFont val="Calibri"/>
      </rPr>
      <t>Mokchang Khao Deal - Giảm 50% + Tặng món 0Đ</t>
    </r>
    <r>
      <rPr>
        <sz val="10"/>
        <color theme="1"/>
        <rFont val="Calibri"/>
      </rPr>
      <t xml:space="preserve">
- Scheme: 
+ Gạch giá Combo Sính Hàn và Mai Đẹt Ti Ni về 120k
+ Giảm 50% các món : Popcorn Sốt Cay Ngọt Size S, Popcorn sốt mật ong tỏi size S
+ Giảm giá Gà Half Half về 149k
+ Tặng Tteokbokki Truyền Thống cho đơn hàng từ 200k
+ Code MOKCHANG60 giảm 60k cho đơn từ 120k (300 code/ngày)
- Location: Hà Nội
- Timeline: 01/08 - 03/08,</t>
    </r>
  </si>
  <si>
    <t>01/08 - 03/08</t>
  </si>
  <si>
    <r>
      <rPr>
        <b/>
        <sz val="10"/>
        <color theme="1"/>
        <rFont val="Calibri"/>
      </rPr>
      <t xml:space="preserve">1 Combo2:
</t>
    </r>
    <r>
      <rPr>
        <sz val="10"/>
        <color theme="1"/>
        <rFont val="Calibri"/>
      </rPr>
      <t>Static Banner(4): 01/08-03/08
Popup(16h-19h): 02/08</t>
    </r>
  </si>
  <si>
    <r>
      <rPr>
        <u/>
        <sz val="10"/>
        <color rgb="FF1155CC"/>
        <rFont val="Calibri"/>
      </rPr>
      <t>https://drive.google.com/drive/u/0/folders/1JMOzmANZ3Wx5lXEji84jgi_Xgt569nZz</t>
    </r>
    <r>
      <rPr>
        <sz val="10"/>
        <rFont val="Calibri"/>
      </rPr>
      <t xml:space="preserve"> </t>
    </r>
  </si>
  <si>
    <r>
      <rPr>
        <sz val="10"/>
        <color theme="1"/>
        <rFont val="Calibri"/>
      </rPr>
      <t xml:space="preserve">- Key message: </t>
    </r>
    <r>
      <rPr>
        <b/>
        <sz val="10"/>
        <color theme="1"/>
        <rFont val="Calibri"/>
      </rPr>
      <t>Mokchang Khao Deal - Giảm 50% + Tặng món 0Đ</t>
    </r>
    <r>
      <rPr>
        <sz val="10"/>
        <color theme="1"/>
        <rFont val="Calibri"/>
      </rPr>
      <t xml:space="preserve">
- Scheme: 
+ Gạch giá Combo Sính Hàn và Mai Đẹt Ti Ni về 120k
+ Giảm 50% các món : Popcorn Sốt Cay Ngọt Size S, Popcorn sốt mật ong tỏi size S
+ Giảm giá Gà Half Half về 149k
+ Tặng Tteokbokki Truyền Thống cho đơn hàng từ 200k
+ Code MOKCHANG60 giảm 60k cho đơn từ 120k (300 code/ngày)
- Location: Hà Nội
- Timeline: 14/08 - 16/08</t>
    </r>
  </si>
  <si>
    <t xml:space="preserve">- Màu chủ đạo : Đỏ
- Vibe Mùa Hè 
</t>
  </si>
  <si>
    <t>- Pick 3 món: gahalfhalf, Rosetokbokki và kimbaptrung</t>
  </si>
  <si>
    <r>
      <rPr>
        <b/>
        <sz val="10"/>
        <color theme="1"/>
        <rFont val="Calibri"/>
      </rPr>
      <t xml:space="preserve">1 Combo3:
</t>
    </r>
    <r>
      <rPr>
        <sz val="10"/>
        <color theme="1"/>
        <rFont val="Calibri"/>
      </rPr>
      <t>Static Banner(6): 14/08 - 16/08
Popup(16h-19h): 16/08</t>
    </r>
  </si>
  <si>
    <r>
      <rPr>
        <sz val="10"/>
        <rFont val="Calibri"/>
      </rPr>
      <t xml:space="preserve">Deadline 4/8
</t>
    </r>
    <r>
      <rPr>
        <u/>
        <sz val="10"/>
        <color rgb="FF1155CC"/>
        <rFont val="Calibri"/>
      </rPr>
      <t>https://drive.google.com/drive/u/0/folders/1Do3QuMCr3y2cm3JmREzifGF7CElRAic0</t>
    </r>
    <r>
      <rPr>
        <sz val="10"/>
        <rFont val="Calibri"/>
      </rPr>
      <t xml:space="preserve"> </t>
    </r>
  </si>
  <si>
    <r>
      <rPr>
        <sz val="10"/>
        <color theme="1"/>
        <rFont val="Calibri"/>
      </rPr>
      <t xml:space="preserve">- Key message: </t>
    </r>
    <r>
      <rPr>
        <b/>
        <sz val="10"/>
        <color theme="1"/>
        <rFont val="Calibri"/>
      </rPr>
      <t>Cơm ngon Flychef - Combo Từ 31k</t>
    </r>
    <r>
      <rPr>
        <sz val="10"/>
        <color theme="1"/>
        <rFont val="Calibri"/>
      </rPr>
      <t xml:space="preserve">
- Scheme:
</t>
    </r>
    <r>
      <rPr>
        <b/>
        <sz val="10"/>
        <color theme="1"/>
        <rFont val="Calibri"/>
      </rPr>
      <t xml:space="preserve">Omu: 
</t>
    </r>
    <r>
      <rPr>
        <sz val="10"/>
        <color theme="1"/>
        <rFont val="Calibri"/>
      </rPr>
      <t xml:space="preserve">Cơm cá tonkatsu trứng phủ + canh: 88K -&gt; 74K (16%)
Cơm Gà chiên khổng lồ trứng onsen + Canh: 78K -&gt; 65K (17%)
Cơm Trứng Phủ Cà Ri Nhật + Canh: 48K -&gt; 42K (12.5%)
</t>
    </r>
    <r>
      <rPr>
        <b/>
        <sz val="10"/>
        <color theme="1"/>
        <rFont val="Calibri"/>
      </rPr>
      <t xml:space="preserve">Fuku:
</t>
    </r>
    <r>
      <rPr>
        <sz val="10"/>
        <color theme="1"/>
        <rFont val="Calibri"/>
      </rPr>
      <t xml:space="preserve">Cuộn Sushi Tropical Mango Prawn: 67K -&gt; 56K (16%) 
Cơm Nigiri Garlic Butter Flamed Wagyu: 69K -&gt; 58K (16%)
</t>
    </r>
    <r>
      <rPr>
        <b/>
        <sz val="10"/>
        <color theme="1"/>
        <rFont val="Calibri"/>
      </rPr>
      <t xml:space="preserve">Đỉnh đỉnh: 
</t>
    </r>
    <r>
      <rPr>
        <sz val="10"/>
        <color theme="1"/>
        <rFont val="Calibri"/>
      </rPr>
      <t xml:space="preserve">Cơm Thịt Kho Đông Pha + canh: 84K -&gt; 73K (14%)
Xôi Mặn Nấm Xào Thịt Bằm: 45K -&gt; 39K (13%)
</t>
    </r>
    <r>
      <rPr>
        <b/>
        <sz val="10"/>
        <color theme="1"/>
        <rFont val="Calibri"/>
      </rPr>
      <t xml:space="preserve">Chixmax:
</t>
    </r>
    <r>
      <rPr>
        <sz val="10"/>
        <color theme="1"/>
        <rFont val="Calibri"/>
      </rPr>
      <t>Cơm Gà Tonkatsu Xốt Nanban và Cheese Mayo + miso: 84K -&gt; 72K (15%)
+ Code FLYCHEF giảm 25k mbs 45k
- Location: HN
- Timeline: 05/08-07/08; 13/08-15/08</t>
    </r>
  </si>
  <si>
    <t>05/08-07/08; 13/08-15/08</t>
  </si>
  <si>
    <t>https://drive.google.com/drive/folders/11LZ_geRo3x1c-k45zDX9AsTFG0yc7pAH</t>
  </si>
  <si>
    <r>
      <rPr>
        <b/>
        <sz val="10"/>
        <rFont val="Calibri"/>
      </rPr>
      <t xml:space="preserve">
Timeline: 05/08-07/08
</t>
    </r>
    <r>
      <rPr>
        <sz val="10"/>
        <rFont val="Calibri"/>
      </rPr>
      <t xml:space="preserve">Adapt từ </t>
    </r>
    <r>
      <rPr>
        <u/>
        <sz val="10"/>
        <color rgb="FF1155CC"/>
        <rFont val="Calibri"/>
      </rPr>
      <t>KV cũ</t>
    </r>
    <r>
      <rPr>
        <sz val="10"/>
        <rFont val="Calibri"/>
      </rPr>
      <t xml:space="preserve"> 
- Thay key message: </t>
    </r>
    <r>
      <rPr>
        <b/>
        <sz val="10"/>
        <rFont val="Calibri"/>
      </rPr>
      <t xml:space="preserve">Cơm Ngon Flychef - Combo từ 31K
</t>
    </r>
    <r>
      <rPr>
        <sz val="10"/>
        <rFont val="Calibri"/>
      </rPr>
      <t xml:space="preserve">- Thay ảnh món mới
</t>
    </r>
    <r>
      <rPr>
        <b/>
        <sz val="10"/>
        <rFont val="Calibri"/>
      </rPr>
      <t xml:space="preserve">Timeline: 13/08-15/08
</t>
    </r>
    <r>
      <rPr>
        <sz val="10"/>
        <rFont val="Calibri"/>
      </rPr>
      <t xml:space="preserve">Design mới
- Màu background giống màu chủ đạo của brand hoặc màu của món ăn Nhật bản
- Vibe summer
- Team pick 2-3 món bất kỳ trong link </t>
    </r>
  </si>
  <si>
    <r>
      <rPr>
        <b/>
        <sz val="10"/>
        <color theme="1"/>
        <rFont val="Calibri"/>
      </rPr>
      <t xml:space="preserve">2 Combo2:
</t>
    </r>
    <r>
      <rPr>
        <sz val="10"/>
        <color theme="1"/>
        <rFont val="Calibri"/>
      </rPr>
      <t>Static Banner(4): 05/08-07/08; 13/08-15/08
Popup(16h-19h): 05/08; 13/08</t>
    </r>
  </si>
  <si>
    <t>https://drive.google.com/drive/folders/1a1nb90Ig9XOotRLIJ6gAfqzgh0KT4Dnp</t>
  </si>
  <si>
    <r>
      <rPr>
        <sz val="10"/>
        <color theme="1"/>
        <rFont val="Calibri"/>
      </rPr>
      <t xml:space="preserve">- Key message: </t>
    </r>
    <r>
      <rPr>
        <b/>
        <sz val="10"/>
        <color theme="1"/>
        <rFont val="Calibri"/>
      </rPr>
      <t>BINGXUE KHAO TIỆC MATCHA Chỉ 0Đ</t>
    </r>
    <r>
      <rPr>
        <sz val="10"/>
        <color theme="1"/>
        <rFont val="Calibri"/>
      </rPr>
      <t xml:space="preserve">
- Scheme:
+ Giảm các món best seller sau về 20.000 VNĐ (chỉ chọn được 1 món/bill):
Trà Matcha
Trà sữa Matcha Đậu Đỏ
Sundae matcha trân châu đường đen
+ Nhập mã BINGXUE0D Giảm 20K mbs 20K
- Location: HN
- Timeline: 01/08-03/08, 09/08, 10/08, 16/08, 17/08, 22/08-24/08</t>
    </r>
  </si>
  <si>
    <t>01/08-03/08, 09/08, 10/08, 16/08, 17/08, 22/08-24/08</t>
  </si>
  <si>
    <r>
      <rPr>
        <sz val="10"/>
        <rFont val="Calibri"/>
      </rPr>
      <t xml:space="preserve">- Adapt </t>
    </r>
    <r>
      <rPr>
        <u/>
        <sz val="10"/>
        <color rgb="FF1155CC"/>
        <rFont val="Calibri"/>
      </rPr>
      <t>KV cũ</t>
    </r>
    <r>
      <rPr>
        <sz val="10"/>
        <rFont val="Calibri"/>
      </rPr>
      <t xml:space="preserve"> thay backgroud thêm hoa lá cành, mặt trời, vibe hè rộn ràng tươi tắn</t>
    </r>
  </si>
  <si>
    <t>Static Banner(5): 01/08-03/08, 09/08, 10/08, 16/08, 17/08, 22/08-24/08;</t>
  </si>
  <si>
    <r>
      <rPr>
        <sz val="10"/>
        <rFont val="Calibri"/>
      </rPr>
      <t xml:space="preserve">Deadline 28/7
</t>
    </r>
    <r>
      <rPr>
        <u/>
        <sz val="10"/>
        <color rgb="FF1155CC"/>
        <rFont val="Calibri"/>
      </rPr>
      <t>https://drive.google.com/drive/u/0/folders/10IJEfxVpSU8RrdBiMkJ40SmmP6IIhWMz</t>
    </r>
    <r>
      <rPr>
        <sz val="10"/>
        <rFont val="Calibri"/>
      </rPr>
      <t xml:space="preserve"> </t>
    </r>
  </si>
  <si>
    <t>a-0d-bingxue</t>
  </si>
  <si>
    <r>
      <rPr>
        <sz val="10"/>
        <color theme="1"/>
        <rFont val="Calibri"/>
      </rPr>
      <t xml:space="preserve">- Key message: </t>
    </r>
    <r>
      <rPr>
        <b/>
        <sz val="10"/>
        <color theme="1"/>
        <rFont val="Calibri"/>
      </rPr>
      <t>BINGXUE KHAO TIỆC ĐẬU ĐỎ CHỈ 0Đ</t>
    </r>
    <r>
      <rPr>
        <sz val="10"/>
        <color theme="1"/>
        <rFont val="Calibri"/>
      </rPr>
      <t xml:space="preserve">
- Scheme: Trà sữa đậu đỏ giá gốc 30K giảm về 20K
+ Nhập mã BINGXUE0D Giảm 20K mbs 20K
- Location: HN
- Timeline: 27/08-30/08</t>
    </r>
  </si>
  <si>
    <t>27/08-30/08</t>
  </si>
  <si>
    <t>https://drive.google.com/drive/u/0/folders/1hypbnZEwaykp0Gkt9Ibcv2pW06WkzGz_</t>
  </si>
  <si>
    <t>- Pick món trong link</t>
  </si>
  <si>
    <t>- Element mặt trăng ngôi sao, thêm trái tim hồng (ảnh chìm)....</t>
  </si>
  <si>
    <t>Static Banner(5): 27/08-30/08</t>
  </si>
  <si>
    <r>
      <rPr>
        <sz val="10"/>
        <rFont val="Calibri"/>
      </rPr>
      <t xml:space="preserve">Deadline 15/8
</t>
    </r>
    <r>
      <rPr>
        <u/>
        <sz val="10"/>
        <color rgb="FF1155CC"/>
        <rFont val="Calibri"/>
      </rPr>
      <t>https://drive.google.com/drive/u/0/folders/1-6zfaaBd1-PL9nEcG2J-xkLcC_JrqBG0</t>
    </r>
    <r>
      <rPr>
        <sz val="10"/>
        <rFont val="Calibri"/>
      </rPr>
      <t xml:space="preserve"> </t>
    </r>
  </si>
  <si>
    <t>a-bingxue-daudo</t>
  </si>
  <si>
    <r>
      <rPr>
        <sz val="10"/>
        <color theme="1"/>
        <rFont val="Calibri"/>
      </rPr>
      <t xml:space="preserve">- Key Message: </t>
    </r>
    <r>
      <rPr>
        <b/>
        <sz val="10"/>
        <color theme="1"/>
        <rFont val="Calibri"/>
      </rPr>
      <t>Gà Nướng Ò Ó O MỜI BẠN 
GIẢM 50% + VOUCHER 99K</t>
    </r>
    <r>
      <rPr>
        <sz val="10"/>
        <color theme="1"/>
        <rFont val="Calibri"/>
      </rPr>
      <t xml:space="preserve">
- Scheme: 
+ Món: Combo Gà Nướng Nửa Con Nhiều Vị + 1 bánh mì Giảm 50%
Note: ràng 1 phần/bill
+ Nhập code SIEUTIEC99 giảm 99K MBS 250K
+ Nhập code GANUONG40 giảm 40K MBS 119K
- Location: HCM
- Timeline: 02/08 - 04/08, 12/08 - 14/08</t>
    </r>
  </si>
  <si>
    <t>02/08 - 04/08, 12/08 - 14/08</t>
  </si>
  <si>
    <t>Dùng KV Cũ</t>
  </si>
  <si>
    <r>
      <rPr>
        <b/>
        <sz val="10"/>
        <color theme="1"/>
        <rFont val="Calibri"/>
      </rPr>
      <t xml:space="preserve">2 Combo 8:
</t>
    </r>
    <r>
      <rPr>
        <sz val="10"/>
        <color theme="1"/>
        <rFont val="Calibri"/>
      </rPr>
      <t>Search Placeholder(17h-19h): 02/08, 03/08, 12/08, 13/08
Bottom Banner(4-6): 02/08 - 04/08, 12/08 - 14/08</t>
    </r>
  </si>
  <si>
    <r>
      <rPr>
        <sz val="10"/>
        <color theme="1"/>
        <rFont val="Calibri"/>
      </rPr>
      <t xml:space="preserve">- Key Message: </t>
    </r>
    <r>
      <rPr>
        <b/>
        <sz val="10"/>
        <color theme="1"/>
        <rFont val="Calibri"/>
      </rPr>
      <t>THÈM CƠM TẤM, ĐẶT BA LỘC
GIẢM 50% + VOUCHER 99K</t>
    </r>
    <r>
      <rPr>
        <sz val="10"/>
        <color theme="1"/>
        <rFont val="Calibri"/>
      </rPr>
      <t xml:space="preserve">
- Scheme: 
+ Món: Cơm tấm Sườn cốt lết nướng Giảm 50%
Note: ràng 1 phần/bill
+ Nhập code SIEUTIEC99 giảm 99K MBS 250K
+ Nhập code BALOC50 giảm 50% tối đa 25K
- Location: HCM
- Timeline: 05/08 - 07/08, 24/08 - 26/08</t>
    </r>
  </si>
  <si>
    <t>05/08 - 07/08, 24/08 - 26/08</t>
  </si>
  <si>
    <r>
      <rPr>
        <b/>
        <sz val="10"/>
        <color theme="1"/>
        <rFont val="Calibri"/>
      </rPr>
      <t xml:space="preserve">2 Combo 8:
</t>
    </r>
    <r>
      <rPr>
        <sz val="10"/>
        <color theme="1"/>
        <rFont val="Calibri"/>
      </rPr>
      <t>Search Placeholder(17h-19h): 05/08, 25/08, 26/08
Search Placeholder(19h-22h): 06/08
Bottom Banner(4-6): 05/08 - 07/08, 24/08 - 26/08</t>
    </r>
  </si>
  <si>
    <t>a-com-ba-loc-99</t>
  </si>
  <si>
    <r>
      <rPr>
        <sz val="10"/>
        <color theme="1"/>
        <rFont val="Calibri"/>
      </rPr>
      <t xml:space="preserve">- Key Message: </t>
    </r>
    <r>
      <rPr>
        <b/>
        <sz val="10"/>
        <color theme="1"/>
        <rFont val="Calibri"/>
      </rPr>
      <t>GIẢI NHIỆT CÙNG ĐẬU MÁ MIX 
MÓN 1K + VOUCHER 99K</t>
    </r>
    <r>
      <rPr>
        <sz val="10"/>
        <color theme="1"/>
        <rFont val="Calibri"/>
      </rPr>
      <t xml:space="preserve">
- Scheme: 
+ Món: Đậu Má Mix Đậu Xanh Sữa Dừa (M) Giảm 1K
Note: ràng 1 phần/bill, MBS 120K
+ Nhập code SIEUTIEC99 giảm 99K MBS 250K
+ Nhập code DAUMA30 giảm 30K MBS 60K
- Location: HCM
- Timeline: 09/08 - 11/08, 18/08 - 20/08</t>
    </r>
  </si>
  <si>
    <t>09/08 - 11/08, 18/08 - 20/08</t>
  </si>
  <si>
    <r>
      <rPr>
        <b/>
        <sz val="10"/>
        <color theme="1"/>
        <rFont val="Calibri"/>
      </rPr>
      <t xml:space="preserve">2 Combo 8:
</t>
    </r>
    <r>
      <rPr>
        <sz val="10"/>
        <color theme="1"/>
        <rFont val="Calibri"/>
      </rPr>
      <t>Search Placeholder(19h-22h): 09/08, 11/08, 19/08
Search Placeholder(12h-14h): 20/08
Bottom Banner(4-6):  09/08 - 11/08, 18/08 - 20/08</t>
    </r>
  </si>
  <si>
    <t>a-dau-ma-mix</t>
  </si>
  <si>
    <r>
      <rPr>
        <sz val="10"/>
        <color theme="1"/>
        <rFont val="Calibri"/>
      </rPr>
      <t xml:space="preserve">- Keymess: </t>
    </r>
    <r>
      <rPr>
        <b/>
        <sz val="10"/>
        <color theme="1"/>
        <rFont val="Calibri"/>
      </rPr>
      <t>ƯU ĐÃI SIÊU DEAL</t>
    </r>
    <r>
      <rPr>
        <sz val="10"/>
        <color theme="1"/>
        <rFont val="Calibri"/>
      </rPr>
      <t xml:space="preserve">
- Scheme:
+ </t>
    </r>
    <r>
      <rPr>
        <b/>
        <sz val="10"/>
        <color theme="1"/>
        <rFont val="Calibri"/>
      </rPr>
      <t>Gà Nướng Ò Ó O</t>
    </r>
    <r>
      <rPr>
        <sz val="10"/>
        <color theme="1"/>
        <rFont val="Calibri"/>
      </rPr>
      <t xml:space="preserve">: Combo Gà Nướng Nửa Con Nhiều Vị giảm 50% + Voucher SIEUTIEC99, 1 phần/bill
+ </t>
    </r>
    <r>
      <rPr>
        <b/>
        <sz val="10"/>
        <color theme="1"/>
        <rFont val="Calibri"/>
      </rPr>
      <t>Cơm Tấm Ba Lộc</t>
    </r>
    <r>
      <rPr>
        <sz val="10"/>
        <color theme="1"/>
        <rFont val="Calibri"/>
      </rPr>
      <t xml:space="preserve">: Cơm tấm Sườn cốt lết nướng giảm 50% + Voucher SIEUTIEC99, 1 phần/bill
+ </t>
    </r>
    <r>
      <rPr>
        <b/>
        <sz val="10"/>
        <color theme="1"/>
        <rFont val="Calibri"/>
      </rPr>
      <t>Đậu Má Mix</t>
    </r>
    <r>
      <rPr>
        <sz val="10"/>
        <color theme="1"/>
        <rFont val="Calibri"/>
      </rPr>
      <t xml:space="preserve">: Đậu Má Mix Đậu Xanh Sữa Dừa (M) (1K) + Voucher SIEUTIEC99, 1 phần/bill, MBS 99K
- Title RCD: </t>
    </r>
    <r>
      <rPr>
        <b/>
        <sz val="10"/>
        <color theme="1"/>
        <rFont val="Calibri"/>
      </rPr>
      <t>ƯU ĐÃI SIÊU DEAL</t>
    </r>
    <r>
      <rPr>
        <sz val="10"/>
        <color theme="1"/>
        <rFont val="Calibri"/>
      </rPr>
      <t xml:space="preserve">
- Mô tả RCD: </t>
    </r>
    <r>
      <rPr>
        <b/>
        <sz val="10"/>
        <color theme="1"/>
        <rFont val="Calibri"/>
      </rPr>
      <t>KHAI TIỆC MÓN NGON - SĂN DEAL SIÊU HỜI</t>
    </r>
    <r>
      <rPr>
        <sz val="10"/>
        <color theme="1"/>
        <rFont val="Calibri"/>
      </rPr>
      <t xml:space="preserve">
- Location: HCM
- Timeline: 01/08, 16/08, 22/08, 29/08</t>
    </r>
  </si>
  <si>
    <t>01/08, 16/08, 22/08, 29/08</t>
  </si>
  <si>
    <t>Recommendation Collection #4: 01/08, 16/08, 22/08, 29/08</t>
  </si>
  <si>
    <t>a-uudai-sieudeal</t>
  </si>
  <si>
    <r>
      <rPr>
        <sz val="10"/>
        <color theme="1"/>
        <rFont val="Calibri"/>
      </rPr>
      <t xml:space="preserve">- Key message: </t>
    </r>
    <r>
      <rPr>
        <b/>
        <sz val="10"/>
        <color theme="1"/>
        <rFont val="Calibri"/>
      </rPr>
      <t>The Alley Khao Trà Sữa giảm 50% + voucher 50k</t>
    </r>
    <r>
      <rPr>
        <sz val="10"/>
        <color theme="1"/>
        <rFont val="Calibri"/>
      </rPr>
      <t xml:space="preserve">
- Scheme: PS Lục trà sữa 50%.
+ Voucher: THEALLEY50 - Code  50k MBS 120K
- Location: Hà Nội
- Timeline: 11/08-13/08; 14/08, 15/08, 18/08</t>
    </r>
  </si>
  <si>
    <t>11/08-13/08; 14/08, 15/08, 18/08</t>
  </si>
  <si>
    <r>
      <rPr>
        <b/>
        <sz val="10"/>
        <color theme="1"/>
        <rFont val="Calibri"/>
      </rPr>
      <t xml:space="preserve">2 Combo 1:
</t>
    </r>
    <r>
      <rPr>
        <sz val="10"/>
        <color theme="1"/>
        <rFont val="Calibri"/>
      </rPr>
      <t>Static Banner(1-3): 11/08-13/08; 14/08, 15/08, 18/08;
Popup(13h-16h): 11/08;  18/08</t>
    </r>
  </si>
  <si>
    <r>
      <rPr>
        <sz val="10"/>
        <color theme="1"/>
        <rFont val="Calibri"/>
      </rPr>
      <t xml:space="preserve">- Key message: </t>
    </r>
    <r>
      <rPr>
        <b/>
        <sz val="10"/>
        <color theme="1"/>
        <rFont val="Calibri"/>
      </rPr>
      <t xml:space="preserve">The Alley Khao Trà Chỉ 1Đ </t>
    </r>
    <r>
      <rPr>
        <sz val="10"/>
        <color theme="1"/>
        <rFont val="Calibri"/>
      </rPr>
      <t xml:space="preserve">
- Scheme: PS Trà sữa Oolong 1Đ - MBS 99k.
+ Voucher: THEALLEY50 - Code  50k MBS 120K
- Location: Hà Nội
- Timeline: 27/08-29/08</t>
    </r>
  </si>
  <si>
    <t>27/08-29/08</t>
  </si>
  <si>
    <r>
      <rPr>
        <b/>
        <sz val="10"/>
        <color theme="1"/>
        <rFont val="Calibri"/>
      </rPr>
      <t xml:space="preserve">1 Combo 2:
</t>
    </r>
    <r>
      <rPr>
        <sz val="10"/>
        <color theme="1"/>
        <rFont val="Calibri"/>
      </rPr>
      <t>Static Banner(4): 27/08-29/08
Popup(13h-16h): 27/08</t>
    </r>
  </si>
  <si>
    <t>a-1d-alley</t>
  </si>
  <si>
    <r>
      <rPr>
        <sz val="10"/>
        <color theme="1"/>
        <rFont val="Calibri"/>
      </rPr>
      <t xml:space="preserve">- Key message: </t>
    </r>
    <r>
      <rPr>
        <b/>
        <sz val="10"/>
        <color theme="1"/>
        <rFont val="Calibri"/>
      </rPr>
      <t>The Alley Khao Trà Sữa Mua 1 Tặng 1 + voucher 50k</t>
    </r>
    <r>
      <rPr>
        <sz val="10"/>
        <color theme="1"/>
        <rFont val="Calibri"/>
      </rPr>
      <t xml:space="preserve">
- Scheme: Mua Size L Trà Sữa Kem Cheese Đường Đen tặng 01 Hồng Trà Sữa size M.
+ Voucher: THEALLEY50 - Code  50k MBS 120K
- Location: Hà Nội
- Timeline: 05/08-07/08 ; 20/08-22/08</t>
    </r>
  </si>
  <si>
    <t>05/08-07/08 
20/08-22/08</t>
  </si>
  <si>
    <r>
      <rPr>
        <b/>
        <sz val="10"/>
        <color theme="1"/>
        <rFont val="Calibri"/>
      </rPr>
      <t xml:space="preserve">2 Combo 3:
</t>
    </r>
    <r>
      <rPr>
        <sz val="10"/>
        <color theme="1"/>
        <rFont val="Calibri"/>
      </rPr>
      <t>Static Banner(6): 05/08-07/08 ; 20/08-22/08
Popup(13h-16h): 05/08; 21/08</t>
    </r>
  </si>
  <si>
    <r>
      <rPr>
        <sz val="10"/>
        <color theme="1"/>
        <rFont val="Calibri"/>
      </rPr>
      <t>- Key message:</t>
    </r>
    <r>
      <rPr>
        <b/>
        <sz val="10"/>
        <color theme="1"/>
        <rFont val="Calibri"/>
      </rPr>
      <t xml:space="preserve"> LaBoong khao trà sữa 0Đ</t>
    </r>
    <r>
      <rPr>
        <sz val="10"/>
        <color theme="1"/>
        <rFont val="Calibri"/>
      </rPr>
      <t xml:space="preserve">
- Scheme: PS Ô Long Nhài Sữa về 20K.
+ Voucher: LABOONG20 - Code giảm 20K MBS 20K.
- Location : HN
- Timeline: 25/08-31/08</t>
    </r>
  </si>
  <si>
    <t>25/08 - 31/08</t>
  </si>
  <si>
    <t>https://docs.google.com/spreadsheets/d/10i_zdjAXwVOqYElFIscScS5z3cM0OCHwlOjIZOIiZI8/edit?gid=773103131#gid=773103131&amp;range=A1</t>
  </si>
  <si>
    <r>
      <rPr>
        <b/>
        <sz val="10"/>
        <color theme="1"/>
        <rFont val="Calibri"/>
      </rPr>
      <t xml:space="preserve">1 Win1:
</t>
    </r>
    <r>
      <rPr>
        <sz val="10"/>
        <color theme="1"/>
        <rFont val="Calibri"/>
      </rPr>
      <t>Search Placeholder(14h-17h): 25/08, 26/08
Hometop banner(7-9): 27/08, 28/07
Static  banner(1-3): 29/08, 30/08
Floating(13h-16h): 31/08
Pop up(13h-16h): 28/08</t>
    </r>
  </si>
  <si>
    <t>https://drive.google.com/drive/folders/15GA2pBaRjQZwVfMnQ4PtnAVM1hG3SsXv</t>
  </si>
  <si>
    <t>Wayne's Coffee</t>
  </si>
  <si>
    <r>
      <rPr>
        <sz val="10"/>
        <color theme="1"/>
        <rFont val="Calibri"/>
      </rPr>
      <t xml:space="preserve">- Key Mess: </t>
    </r>
    <r>
      <rPr>
        <b/>
        <sz val="10"/>
        <color theme="1"/>
        <rFont val="Calibri"/>
      </rPr>
      <t>Wayne's Coffee Ưu Đãi Kép - Deal 1K  + Voucher 50K</t>
    </r>
    <r>
      <rPr>
        <sz val="10"/>
        <color theme="1"/>
        <rFont val="Calibri"/>
      </rPr>
      <t xml:space="preserve">
- Scheme: Wayne's Coffee Khao Món 1k 
+ List món giảm về 1k:
Cà Phê Sữa
Trà Vải Hoa Hồng
Matcha Latte
+ Nhập code:
SIEUTIEC40: Giảm 40k cho đơn từ 100k
SIEUTIEC50: Giảm 50k cho đơn từ 140k
SIEUTIEC70: Giảm 70k cho đơn từ 200k
Giới hạn mỗi khách hàng chỉ mua được 1 trong 3 món giá 1k, cho giá trị đơn từ 50k
- Location: HCM
- Timeline: 18/08 - 20/08</t>
    </r>
  </si>
  <si>
    <t>https://docs.google.com/spreadsheets/d/1nP8iGRm4KQXtnApxdMHQxVVL8-qJ9UdLInlDPBevDn0/edit?gid=0#gid=0</t>
  </si>
  <si>
    <t>https://drive.google.com/drive/folders/1fFNO44TiMtfvLMU0GG68rWlsz58eEAVJ?usp=sharing</t>
  </si>
  <si>
    <t>Background màu gradient #24266d và #fdf8eb</t>
  </si>
  <si>
    <t>Pick món: Trà Vải Hoa Hồng + Cà Phê Sữa, MatchaLatte</t>
  </si>
  <si>
    <t>- Ảnh món đặt trên mặt bàn
- Thêm lá xung quanh món nhìn tươi mát</t>
  </si>
  <si>
    <r>
      <rPr>
        <b/>
        <sz val="10"/>
        <color theme="1"/>
        <rFont val="Calibri"/>
      </rPr>
      <t xml:space="preserve">1 Combo 1:
</t>
    </r>
    <r>
      <rPr>
        <sz val="10"/>
        <color theme="1"/>
        <rFont val="Calibri"/>
      </rPr>
      <t>Hometop banner(10-12): 18/08 - 20/08
Popup(13h-16h): 19/08</t>
    </r>
  </si>
  <si>
    <r>
      <rPr>
        <sz val="10"/>
        <rFont val="Calibri"/>
      </rPr>
      <t xml:space="preserve">Deadline 7/8
</t>
    </r>
    <r>
      <rPr>
        <u/>
        <sz val="10"/>
        <color rgb="FF1155CC"/>
        <rFont val="Calibri"/>
      </rPr>
      <t>https://drive.google.com/drive/u/0/folders/1nL0lZqyiVJ6li9w_Qk-87iHF-MNU-Pmr</t>
    </r>
    <r>
      <rPr>
        <sz val="10"/>
        <rFont val="Calibri"/>
      </rPr>
      <t xml:space="preserve"> </t>
    </r>
  </si>
  <si>
    <t>a-waynes</t>
  </si>
  <si>
    <t>Aug.1K</t>
  </si>
  <si>
    <r>
      <rPr>
        <sz val="10"/>
        <color theme="1"/>
        <rFont val="Calibri"/>
      </rPr>
      <t xml:space="preserve">- Key message: </t>
    </r>
    <r>
      <rPr>
        <b/>
        <sz val="10"/>
        <color theme="1"/>
        <rFont val="Calibri"/>
      </rPr>
      <t>SUNDAY BASIC KHAO HÈ CHỈ 1K + Voucher 50K</t>
    </r>
    <r>
      <rPr>
        <sz val="10"/>
        <color theme="1"/>
        <rFont val="Calibri"/>
      </rPr>
      <t xml:space="preserve">
- Scheme: 
+ Deal 1k - 2k -3k :
1k: Trà Sữa Truyền Thống (M) (20 phần)
2k: Hồng Trà Tắc Bí Đao (XL) (10 phần)
3k: Olong Sữa Rang (M) (10 phần)
MBS 35k, 40 phần/chi nhánh/ngày, Mỗi bill chỉ order 1 món
+ Nhập code SIEUTIEC50, giảm 50k MBS 140k
- Timeline: 09/08 - 14/08
- Location: HCM</t>
    </r>
  </si>
  <si>
    <t>09/08 - 14/08</t>
  </si>
  <si>
    <r>
      <rPr>
        <b/>
        <sz val="10"/>
        <color theme="1"/>
        <rFont val="Calibri"/>
      </rPr>
      <t xml:space="preserve">1 Win 2:
</t>
    </r>
    <r>
      <rPr>
        <sz val="10"/>
        <color theme="1"/>
        <rFont val="Calibri"/>
      </rPr>
      <t>Search Placeholder(12h-14h): 09/08, 12/08
Hometop banner(7-9): 13/08, 14/08
Static banner(4): 10/08, 11/08
Pop up(13h-16h): 10/08</t>
    </r>
  </si>
  <si>
    <t>w2-sunday-basic-1k</t>
  </si>
  <si>
    <t>Aug.M1T1</t>
  </si>
  <si>
    <r>
      <rPr>
        <sz val="10"/>
        <color theme="1"/>
        <rFont val="Calibri"/>
      </rPr>
      <t xml:space="preserve">- Key message: </t>
    </r>
    <r>
      <rPr>
        <b/>
        <sz val="10"/>
        <color theme="1"/>
        <rFont val="Calibri"/>
      </rPr>
      <t>SUNDAY BASIC KHAO DEAL
MUA 1 TẶNG 1 + Voucher 50k</t>
    </r>
    <r>
      <rPr>
        <sz val="10"/>
        <color theme="1"/>
        <rFont val="Calibri"/>
      </rPr>
      <t xml:space="preserve">
- Scheme: 
Món mua: 01 Trà Sữa Kem Trứng Khè (L)
Món tặng: 01 Hồng Trà Tắc Bí Đao (XL)
40 phần/chi nhánh/ngày, Mỗi bill chỉ order 1 món
+ Nhập code SIEUTIEC50, giảm 50k MBS 140k
- Timeline: 23/08 - 27/08
- Location: HCM</t>
    </r>
  </si>
  <si>
    <t>23/08 - 27/08</t>
  </si>
  <si>
    <t>https://drive.google.com/drive/folders/1-4CdDw7_qmD5MVPYZIaM6AQk9YnGfBmn</t>
  </si>
  <si>
    <t xml:space="preserve">Pick món: 1 Hồng trà tắc + 1 Trà sữa kem trứng khè </t>
  </si>
  <si>
    <r>
      <rPr>
        <sz val="10"/>
        <rFont val="Calibri"/>
      </rPr>
      <t xml:space="preserve">Adapt </t>
    </r>
    <r>
      <rPr>
        <u/>
        <sz val="10"/>
        <color rgb="FF1155CC"/>
        <rFont val="Calibri"/>
      </rPr>
      <t>KV Cũ</t>
    </r>
    <r>
      <rPr>
        <sz val="10"/>
        <rFont val="Calibri"/>
      </rPr>
      <t>:
- Thay Keymess mới
- Thay ảnh món mới</t>
    </r>
  </si>
  <si>
    <r>
      <rPr>
        <b/>
        <sz val="10"/>
        <color theme="1"/>
        <rFont val="Calibri"/>
      </rPr>
      <t xml:space="preserve">1 Win 2:
</t>
    </r>
    <r>
      <rPr>
        <sz val="10"/>
        <color theme="1"/>
        <rFont val="Calibri"/>
      </rPr>
      <t>Search Placeholder(14h-17h): 26/08, 27/08
Hometop banner(7-9): 23/08, 24/08
Static banner(4): 25/08, 26/08
Floating(19h-22h): 27/08</t>
    </r>
  </si>
  <si>
    <r>
      <rPr>
        <sz val="10"/>
        <rFont val="Calibri"/>
      </rPr>
      <t xml:space="preserve">Deadline 13/8
</t>
    </r>
    <r>
      <rPr>
        <u/>
        <sz val="10"/>
        <color rgb="FF1155CC"/>
        <rFont val="Calibri"/>
      </rPr>
      <t>https://drive.google.com/drive/u/0/folders/1noXiXBY4aueWECGwv3N7FIVvzfPKmzKf</t>
    </r>
    <r>
      <rPr>
        <sz val="10"/>
        <rFont val="Calibri"/>
      </rPr>
      <t xml:space="preserve"> </t>
    </r>
  </si>
  <si>
    <r>
      <rPr>
        <sz val="10"/>
        <color theme="1"/>
        <rFont val="Calibri"/>
      </rPr>
      <t xml:space="preserve">- Key message: </t>
    </r>
    <r>
      <rPr>
        <b/>
        <sz val="10"/>
        <color theme="1"/>
        <rFont val="Calibri"/>
      </rPr>
      <t>Bánh Mì Bà Huynh Giảm 40%</t>
    </r>
    <r>
      <rPr>
        <sz val="10"/>
        <color theme="1"/>
        <rFont val="Calibri"/>
      </rPr>
      <t xml:space="preserve">
- Scheme: Bánh mì Bà Huynh Đặc Biệt giảm 40%
- Timeline: 13/08 - 15/08
- Location: HCM</t>
    </r>
  </si>
  <si>
    <t>13/08 - 15/08</t>
  </si>
  <si>
    <r>
      <rPr>
        <sz val="10"/>
        <rFont val="Calibri"/>
      </rPr>
      <t xml:space="preserve">Adapt </t>
    </r>
    <r>
      <rPr>
        <u/>
        <sz val="10"/>
        <color rgb="FF1155CC"/>
        <rFont val="Calibri"/>
      </rPr>
      <t>KV Cũ</t>
    </r>
    <r>
      <rPr>
        <sz val="10"/>
        <rFont val="Calibri"/>
      </rPr>
      <t>: Thay Keymess mới</t>
    </r>
  </si>
  <si>
    <r>
      <rPr>
        <b/>
        <sz val="10"/>
        <color theme="1"/>
        <rFont val="Calibri"/>
      </rPr>
      <t xml:space="preserve">1 Combo 2:
</t>
    </r>
    <r>
      <rPr>
        <sz val="10"/>
        <color theme="1"/>
        <rFont val="Calibri"/>
      </rPr>
      <t>Static banner(4): 13/08 - 15/08
Pop up(16h-19h): 14/08</t>
    </r>
  </si>
  <si>
    <r>
      <rPr>
        <sz val="10"/>
        <rFont val="Calibri"/>
      </rPr>
      <t xml:space="preserve">Deadline 31/7
</t>
    </r>
    <r>
      <rPr>
        <u/>
        <sz val="10"/>
        <color rgb="FF1155CC"/>
        <rFont val="Calibri"/>
      </rPr>
      <t>https://drive.google.com/drive/u/0/folders/1Y1mSpOO3yExqaygv5b0TFNJLrMLX5Bjb</t>
    </r>
    <r>
      <rPr>
        <sz val="10"/>
        <rFont val="Calibri"/>
      </rPr>
      <t xml:space="preserve"> </t>
    </r>
  </si>
  <si>
    <r>
      <rPr>
        <sz val="10"/>
        <color theme="1"/>
        <rFont val="Calibri"/>
      </rPr>
      <t xml:space="preserve">- Key message: </t>
    </r>
    <r>
      <rPr>
        <b/>
        <sz val="10"/>
        <color theme="1"/>
        <rFont val="Calibri"/>
      </rPr>
      <t>Bún chả Hà Nội 1982 Khao Combo chỉ 35k</t>
    </r>
    <r>
      <rPr>
        <sz val="10"/>
        <color theme="1"/>
        <rFont val="Calibri"/>
      </rPr>
      <t xml:space="preserve">
- Scheme: Combo Bún chả + Trà Tắc 82k giảm còn 35k
- Nhập thêm mã BUNCHA20 để giảm thêm 20k cho đơn 50k
- Ngoài ra còn có các mã giảm cực kì hấp dẫn khác:
+ SIEUTIEC20 giảm 20k cho đơn 50k 
+ SIEUTIEC40 giảm 40k cho đơn 100k 
+ SIEUTIEC50 giảm 50k đơn 140k 
+ SIEUTIEC70 giảm 70k cho đơn 200k
- Location: HCM
- Thời gian: 20/8 - 22/08</t>
    </r>
  </si>
  <si>
    <t>Nổi bậc SKU</t>
  </si>
  <si>
    <r>
      <rPr>
        <b/>
        <sz val="10"/>
        <color theme="1"/>
        <rFont val="Calibri"/>
      </rPr>
      <t xml:space="preserve">1 Combo 3
</t>
    </r>
    <r>
      <rPr>
        <sz val="10"/>
        <color theme="1"/>
        <rFont val="Calibri"/>
      </rPr>
      <t>Static banner(6): 20/08 - 22/08
Pop up(16h-19h): 21/08</t>
    </r>
  </si>
  <si>
    <r>
      <rPr>
        <sz val="10"/>
        <rFont val="Calibri"/>
      </rPr>
      <t xml:space="preserve">Dealdine 8/8
</t>
    </r>
    <r>
      <rPr>
        <u/>
        <sz val="10"/>
        <color rgb="FF1155CC"/>
        <rFont val="Calibri"/>
      </rPr>
      <t>https://drive.google.com/drive/u/0/folders/1H8121IyrFY3f3XQ_wPPFGsiVMxnZU_qo</t>
    </r>
    <r>
      <rPr>
        <sz val="10"/>
        <rFont val="Calibri"/>
      </rPr>
      <t xml:space="preserve"> </t>
    </r>
  </si>
  <si>
    <t xml:space="preserve"> Pizza Hut khao deal mua 1 tặng 1 + VC 100k
"- Mua lớn tặng vừa: Mua 01 Pizza cỡ lớn kèm 2 lon nước ngọt tặng 01 Pizza cỡ vừa
- Mua vừa tặng nhỏ: Mua 01 Pizza cỡ vừa kèm 2 lon nước ngọt tặng 01 Pizza cỡ nhỏ"
SPFBRAND100K giảm 10% cap 100k</t>
  </si>
  <si>
    <t>10,11,12,13,24,25,26,27/7</t>
  </si>
  <si>
    <t>https://drive.google.com/drive/u/0/folders/1o7vk7t5W7nCddn_PmJLgX8qwwhDiah4C</t>
  </si>
  <si>
    <t>sj-pizzahut-1t1</t>
  </si>
  <si>
    <t>Aug_SJBP</t>
  </si>
  <si>
    <r>
      <rPr>
        <sz val="10"/>
        <color theme="1"/>
        <rFont val="Calibri"/>
      </rPr>
      <t xml:space="preserve">- Key message: </t>
    </r>
    <r>
      <rPr>
        <b/>
        <sz val="10"/>
        <color theme="1"/>
        <rFont val="Calibri"/>
      </rPr>
      <t>Dinh dưỡng tự nhiên giảm 20% + voucher 95k</t>
    </r>
    <r>
      <rPr>
        <sz val="10"/>
        <color theme="1"/>
        <rFont val="Calibri"/>
      </rPr>
      <t xml:space="preserve">
- Scheme: SCUTT TH true YOGURT TOPPING giảm 20%
 Nhập TRUEMART95K - giảm 12% tối đa 95K
- Timeline: 21-24/8 
- Location: Bắc Ninh, Bình Dương, Bình Phước, Cần Thơ, Đà Nẵng, Đắk Lắk, Đồng Nai, Hà Nội, Hải Phòng, Huế, Khánh Hoà, Lâm Đồng, Nghệ An, Quảng Ninh, Thái Nguyên, Thanh Hoá, TP. HCM, Vũng Tàu, Ninh Thuận, Bình Thuận</t>
    </r>
  </si>
  <si>
    <t xml:space="preserve">21/08-24/08 
</t>
  </si>
  <si>
    <r>
      <rPr>
        <u/>
        <sz val="10"/>
        <color rgb="FF1155CC"/>
        <rFont val="Calibri"/>
      </rPr>
      <t>ID TH TRUE MART 2025 - Google Sheets</t>
    </r>
  </si>
  <si>
    <t>Tháng 8</t>
  </si>
  <si>
    <r>
      <rPr>
        <sz val="10"/>
        <rFont val="Calibri"/>
      </rPr>
      <t xml:space="preserve">1. Follow theo màu brand guideline của TH true mart Thiết kế - TH true mart T8.2025
2. Hình ảnh và các elements sử dụng cần hài hòa, tự nhiên, không quá rối mắt nhằm đảm bảo sản phẩm vẫn là điểm nhấn chính trong bố cục. 
- Sử dụng tone màu theo guideline của TH true mart (slide tiếp theo) 
- Về bối cảnh hình ảnh, TH sẽ sử dụng Background thiên nhiên (không có bò), sử dụng bàn gỗ, bục gỗ, bàn trơn màu pastel nhẹ nhàng (trắng) để sản phẩm lên.  
- Đảm bảo các sản phẩm được thể hiện đúng tỷ lệ kích thước thực tế, không bị phóng đại hoặc thu nhỏ quá mức. 
- Vì có món Food nên nhờ team xem hình ảnh tham khảo tháng trước đó có các sản phẩm được design trên banner như sau </t>
    </r>
    <r>
      <rPr>
        <u/>
        <sz val="10"/>
        <color rgb="FF1155CC"/>
        <rFont val="Calibri"/>
      </rPr>
      <t>Link</t>
    </r>
    <r>
      <rPr>
        <sz val="10"/>
        <rFont val="Calibri"/>
      </rPr>
      <t xml:space="preserve">
3. SKU: OAT hương dừa 180ml, STTT nguyên chất 180ml, SCUTT hương dứa 180ml, Chân giò xông khói 450g
4. Folder các KV các tháng của TH true mart cho team tham khảo: </t>
    </r>
    <r>
      <rPr>
        <u/>
        <sz val="10"/>
        <color rgb="FF1155CC"/>
        <rFont val="Calibri"/>
      </rPr>
      <t>Folder tham khảo</t>
    </r>
  </si>
  <si>
    <t>OAT hương dừa 180ml, STTT nguyên chất 180ml, SCUTT hương dứa 180ml, Chân giò xông khói 450g</t>
  </si>
  <si>
    <t xml:space="preserve">Hometop # 7-9: 21/8, 22/8
Static banner #4: 23/8, 24/8
Pop up: 16h-19h 23/8
Search Placeholder - 2 slots: 17h - 19h 21/8, 17h-19h 24/8 </t>
  </si>
  <si>
    <t xml:space="preserve">Hometop # 7-9: 21/8, 22/8
Static banner #4: 23/8, 24/8
Pop up: 16h-19h 23/8
Search Placeholder - 2 slots: 17h - 19h 21/8, 17h - 19h 22/8 </t>
  </si>
  <si>
    <t>https://drive.google.com/drive/folders/1zOos_r8iRFL2W2HaOp1fCxF1L5y8q4DC</t>
  </si>
  <si>
    <r>
      <rPr>
        <sz val="10"/>
        <color theme="1"/>
        <rFont val="Calibri"/>
      </rPr>
      <t xml:space="preserve">- Key message: </t>
    </r>
    <r>
      <rPr>
        <b/>
        <sz val="10"/>
        <color theme="1"/>
        <rFont val="Calibri"/>
      </rPr>
      <t>GUU CHICKEN KHAO COMBO 120K + VOUCHER 60K</t>
    </r>
    <r>
      <rPr>
        <sz val="10"/>
        <color theme="1"/>
        <rFont val="Calibri"/>
      </rPr>
      <t xml:space="preserve">
- Scheme: 
+ Gạch giá Combo MAI GUU : (02 Cơm Gà Cay Ngọt + 02 Pepsi ) về giá 120k
+ Voucher: 
GUUCHICKEN60 giảm 60k cho đơn từ 120k ( 400 code/ngày )
SIEUTIEC99 giảm 99k MBS 250k
- Location: Hà Nội
- Timeline: 11/08-13/08</t>
    </r>
  </si>
  <si>
    <t>11/08-13/08</t>
  </si>
  <si>
    <r>
      <rPr>
        <b/>
        <sz val="10"/>
        <color theme="1"/>
        <rFont val="Calibri"/>
      </rPr>
      <t xml:space="preserve">1 Combo3:
</t>
    </r>
    <r>
      <rPr>
        <sz val="10"/>
        <color theme="1"/>
        <rFont val="Calibri"/>
      </rPr>
      <t>Static Banner(6): 11/08-13/08
Floating(10h-13h): 12/08</t>
    </r>
  </si>
  <si>
    <t>01-04/09</t>
  </si>
  <si>
    <t>HTC  8H	16h-24h 03/09
Hometop # 1-3	01/09 02/09
Static banner # 1-3	"02/09 
Bottom 03/09"
Flash Sale Banner #1-4	03/09
Floating 3H	10h-13h 03/09
Popup 3H	"16h-19h 02/09
16h-19h 01/09"
Social or KOL	FBS PF 110h 01/09</t>
  </si>
  <si>
    <r>
      <rPr>
        <sz val="10"/>
        <rFont val="Calibri"/>
      </rPr>
      <t xml:space="preserve">Deadline 20/8
</t>
    </r>
    <r>
      <rPr>
        <u/>
        <sz val="10"/>
        <color rgb="FF1155CC"/>
        <rFont val="Calibri"/>
      </rPr>
      <t>https://drive.google.com/drive/u/0/folders/1qsEyZD3HaGvVQi4kQ1L2Sypu_5zuLptz</t>
    </r>
    <r>
      <rPr>
        <sz val="10"/>
        <rFont val="Calibri"/>
      </rPr>
      <t xml:space="preserve">   </t>
    </r>
  </si>
  <si>
    <t>12-14/09</t>
  </si>
  <si>
    <t>McDONALD'S KHAO 4 GÀ 2 NƯỚC CHỈ 79.000 ĐỒNG
Scheme: Combo 4 gà rán 2 nước, giá gốc 198k -&gt; 109k
Code MCDVIP30 30k MBS 109k
MCDVIP40 25% cap 40k MBS 100k"</t>
  </si>
  <si>
    <t>HTC  8H	8h-24h 14/09
Hometop # 1-3	12/09 13/09
Static banner # 1-3	Bottom 12/09 14/09
Flash Sale Banner #1-4	14/09
Floating 3H	16h-19h 14/09
Popup 3H	10h-13h 12/09
Social or KOL	FB SPF 11h 12/09</t>
  </si>
  <si>
    <r>
      <rPr>
        <sz val="10"/>
        <rFont val="Calibri"/>
      </rPr>
      <t xml:space="preserve">Deadline 29/8
</t>
    </r>
    <r>
      <rPr>
        <u/>
        <sz val="10"/>
        <color rgb="FF1155CC"/>
        <rFont val="Calibri"/>
      </rPr>
      <t>https://drive.google.com/drive/u/0/folders/1EgM89oDO0et57Toh7KMXhR-MGKZJWDXD</t>
    </r>
    <r>
      <rPr>
        <sz val="10"/>
        <rFont val="Calibri"/>
      </rPr>
      <t xml:space="preserve"> </t>
    </r>
  </si>
  <si>
    <t>sv-79k-mcdonalds</t>
  </si>
  <si>
    <t>05-07/09</t>
  </si>
  <si>
    <t>Key message: COMBO 3 GÀ KFC - CHỈ 54.000 ĐỒNG
Combo 3 Gà giá gốc 104k, Nhập code KFCSVIP50K giảm 50k cho đơn 100k =&gt; Combo 3 Gà giảm còn 54K</t>
  </si>
  <si>
    <t>HTC  8H	8h-16h 07/09
Hometop # 1-3	05/09, 06/09
Static banner # 1-3	Bottom 06/09 07/09
Flash Sale Banner #1-4	07/09
Floating 3H	10h-13h 06/09
Popup 3H	16h-19h 07/09
Social or KOL	FB SPF 10h 05/09</t>
  </si>
  <si>
    <t>26-28/09</t>
  </si>
  <si>
    <t xml:space="preserve">"Key message:  KFC KHAO COMBO 76.000 ĐỒNG
Combo 126K: 3 gà rán + 1 khoai tây chiên + 2 pepsi Giá gốc 162,000 VNĐ giảm về 126,000 VNĐ, Nhập code  KFCSVIP50K giảm 50k cho đơn 100k =&gt; Combo còn 76,000 Đồng"		</t>
  </si>
  <si>
    <t>HTC  8H	10h-24h 28/09
Hometop # 1-3	26/09 27/09
Static banner # 1-3	SPH 10h-12h 26/09  Bottom 27/09
Flash Sale Banner #1-4	28/09
Floating 3H	10h-13h 28/09
Popup 3H	"HN ĐN OTH 16h-19h 27/09
HCM 16h-19h 26/09"
Social or KOL	FB SPF 11h 26/09</t>
  </si>
  <si>
    <r>
      <rPr>
        <sz val="10"/>
        <rFont val="Calibri"/>
      </rPr>
      <t xml:space="preserve">Deadline 15/9
</t>
    </r>
    <r>
      <rPr>
        <u/>
        <sz val="10"/>
        <color rgb="FF1155CC"/>
        <rFont val="Calibri"/>
      </rPr>
      <t>https://drive.google.com/drive/u/0/folders/1lWv0QNga9_VRwhfYJl7kehTNdhTXACx6</t>
    </r>
    <r>
      <rPr>
        <sz val="10"/>
        <rFont val="Calibri"/>
      </rPr>
      <t xml:space="preserve"> </t>
    </r>
  </si>
  <si>
    <t>sv-combokfc</t>
  </si>
  <si>
    <t>18-21/09</t>
  </si>
  <si>
    <t>GÀ RÁN POPEYES
 MUA 1 TẶNG 1 + Voucher 100k
Mua Combo A: 2 Gà Tắm Nước Mắm/ 4 Gà Cánh Tỏi PopWings + 1 Khoai Tây Chiên (vừa) + 1 Nước ngọt 
Tặng Combo B: 1 MÌ Ý Phô Mai + 1 Gà Popcorn + 1 Bắp Cải Trộn (vừa) + 1 Nước ngọt Giá gốc: 270,000VND-&gt; Giảm 164.000
SVIPPOPEYES100 100K MBS 350k"</t>
  </si>
  <si>
    <t>https://docs.google.com/spreadsheets/d/1KmfXaYNxTvOqlFm0awngGgwSbAkphKf3/edit?gid=264214317#gid=264214317</t>
  </si>
  <si>
    <t>HTC  8H	16h-24h 21/09
Hometop # 1-3	18/09 20/09
Static banner # 1-3	SPH 10h-14h 18/09 17h-19h 19/09
Flash Sale Banner #1-4	21/09
Floating 3H	10h-13h 19/09
Popup 3H	16h-19h 18/09
Social or KOL	FB SPF 10h 18/09</t>
  </si>
  <si>
    <t>https://drive.google.com/drive/u/0/folders/1n5bSA0efy31Y5utEEJqM5gDfU_tpN3nL</t>
  </si>
  <si>
    <t>19-21/09</t>
  </si>
  <si>
    <t xml:space="preserve">"Keymess:  Pizza Hut Khao Nửaa Giá - Mua 1 tặng 1 + Voucher 100k
SPFPHV100 100k MBS 370k
Combo 1: Tặng 2 (giá bán: 477.000)
Giá gốc: 685.000
01 Pizza Lava Cỡ Vừa
01 Cánh Gà Giòn Karaage (4 miếng)/Cánh Gà BBQ Múa Lửa Hông (4 miếng)
01 Xà Lách Trộn Cá Ngừ Và Thịt Xông Khói
01 Bánh Cuộn Phô Mai - món tặng
01 Pizza Phô Mai Cao Cấp - món tặng
Combo 2: Tặng 1 (Giá bán: 435.000)
Giá gốc: 534.000
01 Pizza Hải Sản Nhiệt Đới Cỡ Nhỏ
01 Cánh Gà Giòn Karaage (4 Miếng)/Cánh Gà BBQ Múa Lửa Hồng (4 Miếng)
01 Xà Lách Trộn Cá Ngừ và Thịt Xông Khói
02 lon nước ngọt 320ml
01 Mỳ Ý Thịt Xông Khói Sốt Kem - món tặng"                </t>
  </si>
  <si>
    <t>HTC  8H	10h-24h 20/09
Hometop # 1-4	19/09, 21/09
Static banner # 1-3	19/09 20/09
Flash Sale Banner #1-4	21/09
Floating 3H	16h-19h 20/09
Popup 3H	"HCM 16h-19h 19/09 
HN DN OTH 10h-13h 19/09"
Social or KOL	FB SPF 11h 19/09</t>
  </si>
  <si>
    <r>
      <rPr>
        <sz val="10"/>
        <rFont val="Calibri"/>
      </rPr>
      <t xml:space="preserve">Deadline 9/9
</t>
    </r>
    <r>
      <rPr>
        <u/>
        <sz val="10"/>
        <color rgb="FF1155CC"/>
        <rFont val="Calibri"/>
      </rPr>
      <t>https://drive.google.com/drive/u/0/folders/1BDsX9xdG1ECTyR_F__k8RImJ2ZH5Wt8A</t>
    </r>
    <r>
      <rPr>
        <sz val="10"/>
        <rFont val="Calibri"/>
      </rPr>
      <t xml:space="preserve"> </t>
    </r>
  </si>
  <si>
    <t xml:space="preserve">"Keymess: Pizza Hut Khao Lớn Cuối Tuần - Giảm 50% + Voucher 100k
SPFPHV100 100k MBS 370k"" 
Pizza Phô Mai Cao Cấp 129k =&gt; 64.5k
Combo 1: Tặng 2 (giá bán: 477.000)
Giá gốc: 685.000
01 Pizza Lava Cỡ Vừa
01 Cánh Gà Giòn Karaage (4 miếng)/Cánh Gà BBQ Múa Lửa Hông (4 miếng)
01 Xà Lách Trộn Cá Ngừ Và Thịt Xông Khói
01 Bánh Cuộn Phô Mai - món tặng
01 Pizza Phô Mai Cao Cấp - món tặng"                </t>
  </si>
  <si>
    <t>HTC 1st Scroll 8H	10h-24h 05/09
Hometop # 5	06/09 07/09
Static banner # 1-3	05/09 06/09
Flash Sale Banner #1-4	07/09
Floating 3H	10h-13h 05/09
Popup 3H	16h-19h 06/09</t>
  </si>
  <si>
    <r>
      <rPr>
        <sz val="10"/>
        <rFont val="Calibri"/>
      </rPr>
      <t xml:space="preserve">deadline 22/8
</t>
    </r>
    <r>
      <rPr>
        <u/>
        <sz val="10"/>
        <color rgb="FF1155CC"/>
        <rFont val="Calibri"/>
      </rPr>
      <t>https://drive.google.com/drive/u/0/folders/1FSsVD9ljMloYbHPgvLaO3Q44bPovTRAA</t>
    </r>
    <r>
      <rPr>
        <sz val="10"/>
        <rFont val="Calibri"/>
      </rPr>
      <t xml:space="preserve"> </t>
    </r>
  </si>
  <si>
    <t>22-25/09</t>
  </si>
  <si>
    <t xml:space="preserve">"
Key Mes: Lotteria khao Combo 3 món 65k + Voucher 70k 
LÊN LỚP FULL NĂNG LƯỢNG
Giá gốc: 86,000đ. Burger L-Chicken + Bánh táo + Pepsi (M)
NẠP PIN 2
2 Gà rán + Burger Bulgogi + 2 Pepsi (M) 149k-&gt;104k 
LOTTERIA70 cap 70k MBS 369k 
SVIPLOTTERIA25 25K mbs 104K
SVIPLOTTERIA60 60K MBS 279k"		</t>
  </si>
  <si>
    <t>HTC 1st Scroll 8H	8h-16h 23/09
Hometop # 5	22/09 24/09
Static banner # 1-3	Bottom 24/09 25/09
Flash Sale Banner #1-4	23/09
Floating 3H	10h-13h 24/09
Popup 3H	16h-19h 23/09</t>
  </si>
  <si>
    <r>
      <rPr>
        <sz val="10"/>
        <rFont val="Calibri"/>
      </rPr>
      <t xml:space="preserve">Deadline 10/9
</t>
    </r>
    <r>
      <rPr>
        <u/>
        <sz val="10"/>
        <color rgb="FF1155CC"/>
        <rFont val="Calibri"/>
      </rPr>
      <t>https://drive.google.com/drive/u/0/folders/1CzMkl9yHB2uOZZU9Ij9rX-lFfoXOLd-W</t>
    </r>
    <r>
      <rPr>
        <sz val="10"/>
        <rFont val="Calibri"/>
      </rPr>
      <t xml:space="preserve"> </t>
    </r>
  </si>
  <si>
    <t>08-11/09</t>
  </si>
  <si>
    <t xml:space="preserve">"TEXAS CHICKEN
MĂM DEAL SIÊU ĐÃ
COMBO 99,000Đ + VOUCHER 50,000Đ 
02 Miếng gà bơ tỏi &amp; thảo mộc
01 Bánh cuộn Zesty Crunch
Giá gốc: 147,000đ -&gt; 99,000đ
TEXAS50 - Giảm 50K MBS 239K
TEXAS30 - Giảm 30K MBS 159K
TEXAS20 - Giảm 20K MBS 80K"		</t>
  </si>
  <si>
    <t>HTC 1st Scroll 8H	10h-16h 08/09
Hometop # 5	08/09 10/09
Static banner # 1-3	"10/09 11/09
Bottom 09/09"
Flash Sale Banner #1-4	11/09
Floating 3H	10h-13h 08/09
Popup 3H	16h-19h 10/09</t>
  </si>
  <si>
    <r>
      <rPr>
        <u/>
        <sz val="10"/>
        <color rgb="FF1155CC"/>
        <rFont val="Arial"/>
      </rPr>
      <t>https://drive.google.com/</t>
    </r>
    <r>
      <rPr>
        <sz val="10"/>
        <color rgb="FF000000"/>
        <rFont val="Arial"/>
        <scheme val="minor"/>
      </rPr>
      <t>drive/u/0/folders/1oaaMQyjauMknuGkst9q-i374DbHTH7mP</t>
    </r>
  </si>
  <si>
    <t xml:space="preserve">"Detail scheme: Pizza giá 1.000VND + Voucher giảm đến 100k
DOMINOS100K 100k MBS 350k
+ Mua 1 pizza size 9''/12'' bất kỳ trong list:
Pizza Hải Sản Xốt Pesto Kem Chanh/ Seafood Lime Pesto Pizza
Pizza Hải Sản Xốt Mayonnaise/ Ocean Mania Pizza
Pizza Hải Sản Nhiệt Đới Xốt Tiêu/ Pizzamin Sea Pizza
Pizza Hải Sản Xốt Cà Chua/ Seafood Delight Pizza
Pizza Bò &amp; Tôm Nướng Kiểu Mỹ/ Surf &amp; Turf Pizza
Pizza Núi Lửa Phô Mai Xúc Xích Ý / Cheese Volcano Pepperoni Pizza
Pizza Núi Lửa Phô Mai Bơ Gơ Bò Mỹ / Cheese Volcano Cheeseburger Pizza
Pizza Núi Lửa Phô Mai Thập Cẩm Thượng Hạng / Cheese Volcano Extravaganza Pizza
Pizza Núi Lửa Phô Mai 5 Loại Thịt Thượng Hạng / Cheese Volcano Meat Lovers Pizza/
Pizza Núi Lửa Phô Mai Dăm Bông Dứa Kiểu Hawaii / Cheese Volcano Hawaiian Pizza/
+ Sẽ được mua 1 bánh pizza size 7'' với giá 1.000VND (giá gốc 105.000VND)
Pizza Gà Phô Mai Thịt Heo Xông Khói/ Cheesy Chicken Bacon Pizza
Pizza Dăm Bông Dứa Kiểu Hawaii/ Hawaiian Pizza
Pizza Xúc Xích Xốt Phô Mai/ Sausage Kid Mania Pizza
Pizza Thanh Cua Dứa Xốt Phô Mai/ Crab &amp; Pineapple Pizza"                </t>
  </si>
  <si>
    <t>HTC 1st Scroll 8H	16h-24h 12/09
Hometop # 5	13/09 14/09
Static banner # 1-3	14/09
Flash Sale Banner #1-4	13/09
Floating 3H	16h-19h 13/09
Popup 3H	16h-19h 12/09</t>
  </si>
  <si>
    <t>https://drive.google.com/drive/u/0/folders/11nqEx2ilxhQErOVT7wnAawAATpuS7buo</t>
  </si>
  <si>
    <t>15-18/09</t>
  </si>
  <si>
    <t xml:space="preserve">"Cơm Bì Chả
chỉ 1k + Freeship
Mua 1 Cơm Sườn Phúc Lộc Thọ giá 49k được tặng 1 Canh Rong Biển 0đ (Giá gốc 15k) (1 phần canh mỗi đơn) cùng với 1 Cơm Bì Chả với giá 1k (Giá gốc 39k) 
Số lượng có hạn
VIPPLT20 20k MBS 50k qty 1000
VIPPLT30 30k MBS 105k qty 250
VIPPLT40 40K mbs 120K qty 250
VIPPLTFS Freeship 15k MBS 40k qty 200           "		</t>
  </si>
  <si>
    <t>https://docs.google.com/spreadsheets/d/1SrfOx8Xea0B61knnfpJGFl40avRJfU3RIVubTJwMf6g/edit?gid=1214425174#gid=1214425174</t>
  </si>
  <si>
    <t>HTC 1st Scroll 8H	8h-16h 18/09
Hometop # 5	16/09, 17/09
Static banner # 1-3	15/09
Flash Sale Banner #1-4	17/09
Floating 3H	10h-13h 18/09
Floating 3H	10h-13h 16/09</t>
  </si>
  <si>
    <t>https://www.google.com/url?q=https://drive.google.com/drive/u/0/folders/1pGzBY5vgOgQQJRGsMx1A1x7IyCdmVWVI&amp;source=gmail&amp;ust=1757561771761000&amp;usg=AOvVaw193Ziv-mb6Yl_wrYRP0DEA</t>
  </si>
  <si>
    <t>17-21/09</t>
  </si>
  <si>
    <t>HTC 1st Scroll 8H	8h-16h 18/09
Hometop # 5	17/09 19/09
Static banner # 1-3	21/09
Flash Sale Banner #1-4	20/09
Floating 3H	10h-13h 20/09
Popup 3H	16h-19h 17/09</t>
  </si>
  <si>
    <r>
      <rPr>
        <sz val="10"/>
        <rFont val="Calibri"/>
      </rPr>
      <t xml:space="preserve">Deadline 4/9
</t>
    </r>
    <r>
      <rPr>
        <u/>
        <sz val="10"/>
        <color rgb="FF1155CC"/>
        <rFont val="Calibri"/>
      </rPr>
      <t>https://drive.google.com/drive/u/0/folders/1Ut8h_dbrgfHZ5yIh8OkYGavlS791moMK</t>
    </r>
    <r>
      <rPr>
        <sz val="10"/>
        <rFont val="Calibri"/>
      </rPr>
      <t xml:space="preserve"> </t>
    </r>
  </si>
  <si>
    <t>GIẢM 50K</t>
  </si>
  <si>
    <t>McDONALD'S  KHAO COMBO BURGER GÀ GIẢM 50K
Combo 1 Người
Giá gốc: 114,000đ -&gt; 89k . Gồm: 1 Miếng Gà Rán, 1 Burger Bò Phô Mai, 1 Nước (M).
Combo 2 Người A
Giá gốc: 189,000đ .-&gt;141k  Gồm: 1 Burger Bò phô mai đặc biệt, 2 Miếng gà rán, 2 nước uống (M).
MCD50  50k MBS 179k</t>
  </si>
  <si>
    <t>01-30/09</t>
  </si>
  <si>
    <r>
      <rPr>
        <sz val="10"/>
        <rFont val="Calibri"/>
      </rPr>
      <t xml:space="preserve">9/9 </t>
    </r>
    <r>
      <rPr>
        <u/>
        <sz val="10"/>
        <color rgb="FF1155CC"/>
        <rFont val="Calibri"/>
      </rPr>
      <t>https://drive.google.com/drive/u/0/folders/1l9akmvj0sX1Ikdj-MVXA-l9b7RpJjEv6</t>
    </r>
  </si>
  <si>
    <t>sj-combo-mcdonalds</t>
  </si>
  <si>
    <t>[VIP]_Nutifood_HCM_Jul</t>
  </si>
  <si>
    <r>
      <rPr>
        <sz val="11"/>
        <color rgb="FF000000"/>
        <rFont val="Calibri"/>
      </rPr>
      <t xml:space="preserve">- Key message: </t>
    </r>
    <r>
      <rPr>
        <b/>
        <sz val="11"/>
        <color rgb="FF000000"/>
        <rFont val="Calibri"/>
      </rPr>
      <t>DEAL THÁNG 7 - VUI HẾT SẢY - GIẢM 30% - VOUCHER 150K</t>
    </r>
    <r>
      <rPr>
        <sz val="11"/>
        <color rgb="FF000000"/>
        <rFont val="Calibri"/>
      </rPr>
      <t xml:space="preserve">
- Scheme: </t>
    </r>
    <r>
      <rPr>
        <u/>
        <sz val="11"/>
        <color rgb="FF000000"/>
        <rFont val="Calibri"/>
      </rPr>
      <t xml:space="preserve">PS up to </t>
    </r>
    <r>
      <rPr>
        <sz val="11"/>
        <color rgb="FF000000"/>
        <rFont val="Calibri"/>
      </rPr>
      <t>25%
- Cofund Code
- Location: NW (HCM, HN, Đà Nẵng, Bình Dương, BR-VT, Đồng Nai)</t>
    </r>
  </si>
  <si>
    <t>26 - 28 Jul</t>
  </si>
  <si>
    <t>HTC: (8h - 16h): 28/7
Hometop Banner #5: 26/7, 27/7
Flash Sale Banner: 27/7
Floating Banner: 28/7 (10h- 13h)
Popup: 27/7 (13h- 16h)</t>
  </si>
  <si>
    <t>Static Banner: 27/7, 28/7</t>
  </si>
  <si>
    <t>https://drive.google.com/drive/u/0/folders/1uLJ-xBVTiijsuHqVsLvASgPg-GBfqtjU</t>
  </si>
  <si>
    <t>Bún Bò 1991</t>
  </si>
  <si>
    <r>
      <rPr>
        <sz val="10"/>
        <color theme="1"/>
        <rFont val="Calibri"/>
      </rPr>
      <t xml:space="preserve">- Key message: </t>
    </r>
    <r>
      <rPr>
        <b/>
        <sz val="10"/>
        <color theme="1"/>
        <rFont val="Calibri"/>
      </rPr>
      <t>Bún Bò 1991 Khao Deal - Giảm 50% + Voucher 40k</t>
    </r>
    <r>
      <rPr>
        <sz val="10"/>
        <color theme="1"/>
        <rFont val="Calibri"/>
      </rPr>
      <t xml:space="preserve">
- Scheme: 
 + COMBO BÙNG NỔ (NẠM + GÂN + TRÀ HIBISCUS) 150k giảm còn 75k
+ Code BUNBO1991: giảm 40k mbs 90k
- Location: HCM
- Timeline: 17/08 - 19/08</t>
    </r>
  </si>
  <si>
    <t>17/08 - 19/08</t>
  </si>
  <si>
    <t>https://docs.google.com/spreadsheets/d/1Nc1qsrT9oRPKHOVXMr2fokFCXoJMX1Ik-qeVmTasGfA/edit?usp=sharing</t>
  </si>
  <si>
    <t>https://drive.google.com/drive/folders/1V4V56Pu2HDbS8OET-C_85MtqHlfRa-FR?usp=sharing</t>
  </si>
  <si>
    <t>Tone vàng, đỏ</t>
  </si>
  <si>
    <r>
      <rPr>
        <b/>
        <sz val="10"/>
        <color theme="1"/>
        <rFont val="Calibri"/>
      </rPr>
      <t xml:space="preserve">1 Combo 2:
</t>
    </r>
    <r>
      <rPr>
        <sz val="10"/>
        <color theme="1"/>
        <rFont val="Calibri"/>
      </rPr>
      <t>Static banner(4): 17/08 - 19/08
Pop up(16h-19h): 18/08</t>
    </r>
  </si>
  <si>
    <r>
      <rPr>
        <sz val="10"/>
        <rFont val="Calibri"/>
      </rPr>
      <t xml:space="preserve">Deadline 6/8
</t>
    </r>
    <r>
      <rPr>
        <u/>
        <sz val="10"/>
        <color rgb="FF1155CC"/>
        <rFont val="Calibri"/>
      </rPr>
      <t>https://drive.google.com/drive/u/0/folders/1krRsvyAuQ68zTkZWLmWW9VR62co_XbNb</t>
    </r>
    <r>
      <rPr>
        <sz val="10"/>
        <rFont val="Calibri"/>
      </rPr>
      <t xml:space="preserve"> </t>
    </r>
  </si>
  <si>
    <t>a-bun-bo-1991</t>
  </si>
  <si>
    <t>Mega Sprite Fest</t>
  </si>
  <si>
    <r>
      <rPr>
        <sz val="11"/>
        <color theme="1"/>
        <rFont val="Calibri"/>
      </rPr>
      <t xml:space="preserve">- Key message: </t>
    </r>
    <r>
      <rPr>
        <b/>
        <sz val="11"/>
        <color theme="1"/>
        <rFont val="Calibri"/>
      </rPr>
      <t>CÓ SPRITE CÀNG CAY CÀNG ĐÃ</t>
    </r>
    <r>
      <rPr>
        <sz val="11"/>
        <color theme="1"/>
        <rFont val="Calibri"/>
      </rPr>
      <t xml:space="preserve">
- Scheme box: 
*Combo Món chính kèm Sprite
Schemes:
* Giảm 30k đơn hàng từ 40k 
- Code name: SPRITE30K
- Timeline: 18.08 - 18.09.2025
- Location: HCM HN
Note: 
- Collection dẫn về tất cả các quán tham gia chương trình
Media: Tất cả các hạng mục media, bao gồm cả Search PlaceHolder và Pop-up giai đoạn từ 26/08-18/09  
</t>
    </r>
  </si>
  <si>
    <t>18/08 - 18/09</t>
  </si>
  <si>
    <t>https://docs.google.com/spreadsheets/d/1bVNVsNBsdFjr0j0eos3rdTnlmUJUybo356Vzo2UaO1o/edit?gid=974049438#gid=974049438</t>
  </si>
  <si>
    <t>https://docs.google.com/presentation/d/1DL0d5Hx96q5wugSYuYKfrwSCkkdG-8Iy/edit?slide=id.gf2148db8b6_1_608#slide=id.gf2148db8b6_1_608</t>
  </si>
  <si>
    <t>https://drive.google.com/drive/folders/113ZAwTis1YKDspF4IeOA3o8xYJvcHNDJ</t>
  </si>
  <si>
    <t>MegaSprite</t>
  </si>
  <si>
    <t>Milo B2C</t>
  </si>
  <si>
    <r>
      <rPr>
        <sz val="10"/>
        <color theme="1"/>
        <rFont val="Calibri"/>
      </rPr>
      <t xml:space="preserve">- Key message: </t>
    </r>
    <r>
      <rPr>
        <b/>
        <sz val="10"/>
        <color theme="1"/>
        <rFont val="Calibri"/>
      </rPr>
      <t>MILO CHIỀU MỌI GU</t>
    </r>
    <r>
      <rPr>
        <sz val="10"/>
        <color theme="1"/>
        <rFont val="Calibri"/>
      </rPr>
      <t xml:space="preserve">
- Scheme box: Giảm 20.000đ 
Schemes:
* Giảm 20k đơn hàng từ 40k. Áp dụng cho món có từ khóa "Milo"
- Code name: MILO20
- Timeline: 13.08 - 31.08.2025
- Location: Hà Nội, Hồ Chí Minh</t>
    </r>
  </si>
  <si>
    <t>13/08 - 31/08</t>
  </si>
  <si>
    <t>https://docs.google.com/presentation/d/1Pr_neS58comonkXII9i9vgaVTZomUm0R/edit?slide=id.p4#slide=id.p4</t>
  </si>
  <si>
    <t>https://drive.google.com/drive/folders/1iqn8mxhkThgxttnhPGJtbZj0Aek8MGjW</t>
  </si>
  <si>
    <t>Milochieumoigu2025</t>
  </si>
  <si>
    <t>14-15.8</t>
  </si>
  <si>
    <t>Key mess: Deal Ngon Món Xịn
[Mua]
Trà Sữa Nguyên Lá L65
Matcha Latte L69 (+ 4,000đ)
Trà sữa Bơ L69 (+4,000đ)
COCO Marble L72 (+7,000)
Trà Cam Quýt L75 (+10,000đ)
[Tặng]
Marble Bạc Xỉu M62 
Trà Sữa Lài L (+3,000đ)
Trà sữa Đậu Nếp M65 (+ 3,000)
Trà Lài Vải M65 (+3,000)
Giá gốc: 127,000đ -&gt; 65,000đ
Voucher:
CHEESE50A giảm 18% cap 50k
CHEESEVIP30 giảm 30% cap 30k
Timeline: 14/08 - 15/08
Location: HCM</t>
  </si>
  <si>
    <t>14/08 - 15/08</t>
  </si>
  <si>
    <t>HTC (14h-24h): 14/08
HTC (8h-16h - 2nd scroll): 15/08
Hometop banner (10h-24h): 14/08
Flash sale banner: 14/08
SPF Page: 15/08</t>
  </si>
  <si>
    <t>https://drive.google.com/drive/folders/1i6pYCPq07JrZi7ARbaD9rfI94y81SKWH</t>
  </si>
  <si>
    <t>v-bogocheese</t>
  </si>
  <si>
    <t>21-22.8</t>
  </si>
  <si>
    <t>Key message: Khao Deal Siêu Dỉnh
[Mua]
Trà sữa Nguyên Lá L65
Matcha Latte L69 (+4,000)
Bơ Bơ Đậu Đậu L69 (+4,000)
Opera Bạc Xỉu L72 (+7,000)
[Tặng]
Trà sữa Lài M55 
GOLD ON TOP S55
Gentle Matcha M65 (+10,000)
Marble Bạc Xỉu M62 (+7,000đ)
Giá Gốc: 120 --&gt; 65
Voucher:
CHEESE50A giảm 18% cap 50k
CHEESEVIP30 giảm 30% cap 30k
Timeline: 21/08 - 22/08
Location: HCM</t>
  </si>
  <si>
    <t>21/08 - 22/08</t>
  </si>
  <si>
    <t>Hometop banner: 21/08
Bottom banner: 21/08, 22/08
Pop-up (13h-16h): 21/08
HTC (8h-16h, 2nd scroll): 22/08
Story IG SPF: 22/08</t>
  </si>
  <si>
    <t>https://drive.google.com/drive/folders/1rv4LwFWw7pXKGk1HHgHEYreDUcTj2OaE</t>
  </si>
  <si>
    <t>v-bogocheese-cf</t>
  </si>
  <si>
    <t>Cold brew day</t>
  </si>
  <si>
    <t>Key mess: Deal mát rượi, Cold-brew giá hời
Giảm 30% + Voucher 50k
Scheme: Giảm 30% các món cold brew
Cold Brew Kim Quất 49k =&gt; 34.3k
Cold Brew Sữa Tươi 49k =&gt; 34.3k
Cold Brew Truyền Thống 45k =&gt; 31.5k
Voucher:
TCHFS giảm 14k phí ship đơn 0đ
THU5TCH30K giảm 30k mbs 60k
TCH50K giảm 50k mbs 120k
Location: NW
Timeline: 14, 21, 28/08</t>
  </si>
  <si>
    <t>14, 21, 28/08</t>
  </si>
  <si>
    <r>
      <rPr>
        <sz val="10"/>
        <rFont val="Calibri"/>
      </rPr>
      <t xml:space="preserve">Logo: </t>
    </r>
    <r>
      <rPr>
        <u/>
        <sz val="10"/>
        <color rgb="FF1155CC"/>
        <rFont val="Calibri"/>
      </rPr>
      <t xml:space="preserve">https://drive.google.com/drive/u/0/folders/1pOKX1sun_wQt0nVczpJq7do2UjKBnUUC
</t>
    </r>
    <r>
      <rPr>
        <sz val="10"/>
        <rFont val="Calibri"/>
      </rPr>
      <t>SKU:</t>
    </r>
  </si>
  <si>
    <t>cảm giác năng lượng, vibe cà phê sáng nhưng tươi mát (cold brew)</t>
  </si>
  <si>
    <t>Hometop banner (0h-10h): 14/08
Bottom banner: 14/08
Flash sale banner: 21/08
Pop-up (6h-10h): 28/08</t>
  </si>
  <si>
    <t>Hometop banner: 14/08
SPH (5h-10h): 21/08
Floating (6h-10h): 21/08
Bottom banner: 14/08
Flash sale banner: 21/08
Pop-up (6h-10h): 28/08</t>
  </si>
  <si>
    <r>
      <rPr>
        <sz val="10"/>
        <rFont val="Calibri"/>
      </rPr>
      <t xml:space="preserve">13/8 </t>
    </r>
    <r>
      <rPr>
        <u/>
        <sz val="10"/>
        <color rgb="FF1155CC"/>
        <rFont val="Calibri"/>
      </rPr>
      <t>https://drive.google.com/drive/u/0/folders/1c7u_IaQKnVgKe9Zk4QqpPAwfO7SC5Kcf</t>
    </r>
  </si>
  <si>
    <t>sj-30-tch</t>
  </si>
  <si>
    <t>Key mess: Đại tiệc deal ngon
Đồng giá 29k + Voucher 100k
Scheme:
Combo 2 ly matcha 110k =&gt; 79k 
Matcha Latte Tây Bắc 45k =&gt; 29k
Trà Đào Cam Sả 49k =&gt; 29k
Cà phê sữa đá 39k =&gt; 29k
Voucher:
TCHGIAM50 giảm 50% cap 33k
TCH100 giảm 100k mbs 200k
Location: NW
Timeline: 08/08</t>
  </si>
  <si>
    <t>sj-29-tch</t>
  </si>
  <si>
    <r>
      <rPr>
        <sz val="10"/>
        <color theme="1"/>
        <rFont val="Calibri"/>
      </rPr>
      <t xml:space="preserve">- Key message: </t>
    </r>
    <r>
      <rPr>
        <b/>
        <sz val="10"/>
        <color theme="1"/>
        <rFont val="Calibri"/>
      </rPr>
      <t xml:space="preserve">Ding Tea khao deal chỉ 1Đ + Voucher 25k </t>
    </r>
    <r>
      <rPr>
        <sz val="10"/>
        <color theme="1"/>
        <rFont val="Calibri"/>
      </rPr>
      <t xml:space="preserve">
- Scheme: 
+ Deal 1Đ cho đơn từ 70k (Hồng trà sữa)
+ Voucher DingTea25 giảm 25k cho đơn từ 70K 
- Timeline: 17/08 - 19/08
- Location: Hà Nội  </t>
    </r>
  </si>
  <si>
    <r>
      <rPr>
        <sz val="10"/>
        <rFont val="Calibri"/>
      </rPr>
      <t xml:space="preserve">Adapt </t>
    </r>
    <r>
      <rPr>
        <u/>
        <sz val="10"/>
        <color rgb="FF1155CC"/>
        <rFont val="Calibri"/>
      </rPr>
      <t>KV Cũ</t>
    </r>
    <r>
      <rPr>
        <sz val="10"/>
        <rFont val="Calibri"/>
      </rPr>
      <t>: Thay Keymess mới</t>
    </r>
  </si>
  <si>
    <r>
      <rPr>
        <b/>
        <sz val="10"/>
        <color theme="1"/>
        <rFont val="Calibri"/>
      </rPr>
      <t xml:space="preserve">1 Combo 3:
</t>
    </r>
    <r>
      <rPr>
        <sz val="10"/>
        <color theme="1"/>
        <rFont val="Calibri"/>
      </rPr>
      <t>Static banner(6): 17/08 - 19/08
Pop up(13h-16h): 19/08</t>
    </r>
  </si>
  <si>
    <r>
      <rPr>
        <sz val="10"/>
        <rFont val="Calibri"/>
      </rPr>
      <t xml:space="preserve">Deadline 6/8
</t>
    </r>
    <r>
      <rPr>
        <u/>
        <sz val="10"/>
        <color rgb="FF1155CC"/>
        <rFont val="Calibri"/>
      </rPr>
      <t>https://drive.google.com/drive/u/0/folders/1IgSmT_qJnfl_JbX6ZrIEB-nqReqzOxOn</t>
    </r>
    <r>
      <rPr>
        <sz val="10"/>
        <rFont val="Calibri"/>
      </rPr>
      <t xml:space="preserve"> </t>
    </r>
  </si>
  <si>
    <r>
      <rPr>
        <sz val="10"/>
        <color theme="1"/>
        <rFont val="Calibri"/>
      </rPr>
      <t xml:space="preserve">- Key message: </t>
    </r>
    <r>
      <rPr>
        <b/>
        <sz val="10"/>
        <color theme="1"/>
        <rFont val="Calibri"/>
      </rPr>
      <t>Ding Tea khao deal chỉ 1Đ + Voucher 25k</t>
    </r>
    <r>
      <rPr>
        <sz val="10"/>
        <color theme="1"/>
        <rFont val="Calibri"/>
      </rPr>
      <t xml:space="preserve">
- Scheme: 
+ Deal 1Đ cho đơn từ 70k (Nhài sữa)
+ Voucher DingTea25 giảm 25k cho đơn từ 70K 
- Timeline: 25/08 - 27/08
- Location: Hà Nội</t>
    </r>
  </si>
  <si>
    <t>25/08 - 27/08</t>
  </si>
  <si>
    <t>https://drive.google.com/drive/folders/1IkllmhMKqkxPY8SpM3ZRBjMXxp5byZR0</t>
  </si>
  <si>
    <r>
      <rPr>
        <sz val="10"/>
        <rFont val="Calibri"/>
      </rPr>
      <t xml:space="preserve">Hình ảnh tươi sáng theo </t>
    </r>
    <r>
      <rPr>
        <u/>
        <sz val="10"/>
        <color rgb="FF1155CC"/>
        <rFont val="Calibri"/>
      </rPr>
      <t>KV mẫu</t>
    </r>
  </si>
  <si>
    <t>Tuỳ ý pick món+logo trong file</t>
  </si>
  <si>
    <r>
      <rPr>
        <b/>
        <sz val="10"/>
        <color theme="1"/>
        <rFont val="Calibri"/>
      </rPr>
      <t xml:space="preserve">1 Combo 1:
</t>
    </r>
    <r>
      <rPr>
        <sz val="10"/>
        <color theme="1"/>
        <rFont val="Calibri"/>
      </rPr>
      <t>Static banner(1-3): 25/08 - 27/08
Pop up(13h-16h): 25/08</t>
    </r>
  </si>
  <si>
    <r>
      <rPr>
        <sz val="10"/>
        <rFont val="Calibri"/>
      </rPr>
      <t xml:space="preserve">Deadline 13/8
</t>
    </r>
    <r>
      <rPr>
        <u/>
        <sz val="10"/>
        <color rgb="FF1155CC"/>
        <rFont val="Calibri"/>
      </rPr>
      <t>https://drive.google.com/drive/u/0/folders/1OcRzRbzSdfml6fNqyWI8Ai-dFPTYRMFi</t>
    </r>
    <r>
      <rPr>
        <sz val="10"/>
        <rFont val="Calibri"/>
      </rPr>
      <t xml:space="preserve"> </t>
    </r>
  </si>
  <si>
    <r>
      <rPr>
        <sz val="10"/>
        <color theme="1"/>
        <rFont val="Calibri"/>
      </rPr>
      <t xml:space="preserve">- Key message: </t>
    </r>
    <r>
      <rPr>
        <b/>
        <sz val="10"/>
        <color theme="1"/>
        <rFont val="Calibri"/>
      </rPr>
      <t xml:space="preserve">Cơm Thố Anh Nguyễn Khao Deal - Giảm 50K
</t>
    </r>
    <r>
      <rPr>
        <sz val="10"/>
        <color theme="1"/>
        <rFont val="Calibri"/>
      </rPr>
      <t>- Scheme: 
+ WINCTAN25 giảm 25k cho đơn từ 50K 
+ CTAN50 giảm 50k cho đơn từ 170k
+ P/S 30% 
thố đặc biệt bò +gà+xíu+trứng 
cơm thố gà + xá xíu 
- Timeline: 19/08 - 23/08, 24/08 - 28/08
- Location: Hà Nội</t>
    </r>
  </si>
  <si>
    <t>19/08 - 23/08, 24/08 - 28/08</t>
  </si>
  <si>
    <t>https://drive.google.com/drive/folders/1zDK0daYfzyQlx7uZmKnuVZ6iUW9zSZPb</t>
  </si>
  <si>
    <t>Vibe năng động. Tone màu chủ đạo: Cam+Vàng (#FFA94D + #FFF8E7)</t>
  </si>
  <si>
    <t>Thêm Element: Thố cơm, muỗng nĩa, voucher bay bay</t>
  </si>
  <si>
    <r>
      <rPr>
        <b/>
        <sz val="10"/>
        <color theme="1"/>
        <rFont val="Calibri"/>
      </rPr>
      <t xml:space="preserve">2 Win 1:
</t>
    </r>
    <r>
      <rPr>
        <sz val="10"/>
        <color theme="1"/>
        <rFont val="Calibri"/>
      </rPr>
      <t>Search Placeholder(17h-19h): 19/08, 20/08, 25/08, 26/08
Hometop banner(7-9): 20/08, 23/08, 26/08, 27/08
Static banner(1-3): 19/08, 21/08, 24/08, 25/08
Floating(16h-19h): 21/08, 27/08
Popup(16h-19h): 22/08, 28/08</t>
    </r>
  </si>
  <si>
    <r>
      <rPr>
        <sz val="10"/>
        <rFont val="Calibri"/>
      </rPr>
      <t xml:space="preserve">Deadline 8/8
</t>
    </r>
    <r>
      <rPr>
        <u/>
        <sz val="10"/>
        <color rgb="FF1155CC"/>
        <rFont val="Calibri"/>
      </rPr>
      <t>https://drive.google.com/drive/u/0/folders/1WQ4BPwdfOieRu_eQFTG-gXfAkUxsN9iY</t>
    </r>
    <r>
      <rPr>
        <sz val="10"/>
        <rFont val="Calibri"/>
      </rPr>
      <t xml:space="preserve"> </t>
    </r>
  </si>
  <si>
    <r>
      <rPr>
        <sz val="10"/>
        <color theme="1"/>
        <rFont val="Calibri"/>
      </rPr>
      <t xml:space="preserve">- Key message: </t>
    </r>
    <r>
      <rPr>
        <b/>
        <sz val="10"/>
        <color theme="1"/>
        <rFont val="Calibri"/>
      </rPr>
      <t>Cơm Thố Anh Nguyễn Khao Deal - Giảm 50K</t>
    </r>
    <r>
      <rPr>
        <sz val="10"/>
        <color theme="1"/>
        <rFont val="Calibri"/>
      </rPr>
      <t xml:space="preserve">
- Scheme: 
+ WINCTAN25 giảm 25k cho đơn từ 50K 
+ CTAN50 giảm 50k cho đơn từ 170k
+ P/S 30% 
thố đặc biệt bò +gà+xíu+trứng 
cơm thố gà + xá xíu 
- Timeline: 29/08 - 31/08
- Location:TP. HCM, Hà Nội, Hải Phòng, Bắc Ninh, Quảng Ninh, Khánh Hoà, Đồng Nai, Hải Dương, Thanh Hoá, Nghệ An, Nam Định, Bình Dương, Huế</t>
    </r>
  </si>
  <si>
    <t>Dùng chung KV dòng 1501</t>
  </si>
  <si>
    <r>
      <rPr>
        <b/>
        <sz val="10"/>
        <color theme="1"/>
        <rFont val="Calibri"/>
      </rPr>
      <t xml:space="preserve">1 Win 3 NW:
</t>
    </r>
    <r>
      <rPr>
        <sz val="10"/>
        <color theme="1"/>
        <rFont val="Calibri"/>
      </rPr>
      <t>Hometop banner(7-9): 30/08, 31/08
Static banner(1-3): 29/08</t>
    </r>
  </si>
  <si>
    <r>
      <rPr>
        <b/>
        <sz val="10"/>
        <color theme="1"/>
        <rFont val="Calibri"/>
      </rPr>
      <t xml:space="preserve">1 Win 3 NW:
</t>
    </r>
    <r>
      <rPr>
        <sz val="10"/>
        <color theme="1"/>
        <rFont val="Calibri"/>
      </rPr>
      <t>Hometop banner(7-9): 30/08, 31/08
Static banner(1-3): 29/08</t>
    </r>
  </si>
  <si>
    <r>
      <rPr>
        <b/>
        <sz val="10"/>
        <color theme="1"/>
        <rFont val="Calibri"/>
      </rPr>
      <t xml:space="preserve">1 Win 3 NW:
</t>
    </r>
    <r>
      <rPr>
        <sz val="10"/>
        <color theme="1"/>
        <rFont val="Calibri"/>
      </rPr>
      <t>Hometop banner(7-9): 30/08, 31/08
Static banner(1-3): 29/08</t>
    </r>
  </si>
  <si>
    <r>
      <rPr>
        <sz val="10"/>
        <rFont val="Calibri"/>
      </rPr>
      <t xml:space="preserve">Deadline 8/8
</t>
    </r>
    <r>
      <rPr>
        <u/>
        <sz val="10"/>
        <color rgb="FF1155CC"/>
        <rFont val="Calibri"/>
      </rPr>
      <t>https://drive.google.com/drive/u/0/folders/1WQ4BPwdfOieRu_eQFTG-gXfAkUxsN9iY</t>
    </r>
    <r>
      <rPr>
        <sz val="10"/>
        <rFont val="Calibri"/>
      </rPr>
      <t xml:space="preserve"> </t>
    </r>
  </si>
  <si>
    <t>w3-anhnguyen</t>
  </si>
  <si>
    <t>Aug.CB2.1K</t>
  </si>
  <si>
    <r>
      <rPr>
        <b/>
        <sz val="10"/>
        <color theme="1"/>
        <rFont val="Calibri"/>
      </rPr>
      <t>- Key message: SUNDAY BASIC KHAO HÈ CHỈ 1K + Voucher 50K</t>
    </r>
    <r>
      <rPr>
        <sz val="10"/>
        <color theme="1"/>
        <rFont val="Calibri"/>
      </rPr>
      <t xml:space="preserve">
- Scheme: 
+ Deal 1k - 2k -3k :
1k: Trà Sữa Truyền Thống (M) (20 phần)
2k: Hồng Trà Tắc Bí Đao (XL) (10 phần)
3k: Olong Sữa Rang (M) (10 phần)
MBS 35k, 40 phần/chi nhánh/ngày, Mỗi bill chỉ order 1 món
+ Nhập code SIEUTIEC50, giảm 50k MBS 140k
- Timeline: 11/08 - 13/08
- Location: Bình Dương, Đồng Nai</t>
    </r>
  </si>
  <si>
    <r>
      <rPr>
        <b/>
        <sz val="10"/>
        <color theme="1"/>
        <rFont val="Calibri"/>
      </rPr>
      <t xml:space="preserve">2 Combo 2:
</t>
    </r>
    <r>
      <rPr>
        <sz val="10"/>
        <color theme="1"/>
        <rFont val="Calibri"/>
      </rPr>
      <t>Static banner(4): 11/08 - 13/08
Pop up(13h-16h): 12/08</t>
    </r>
  </si>
  <si>
    <t>Aug.CB2.M1T1</t>
  </si>
  <si>
    <r>
      <rPr>
        <b/>
        <sz val="10"/>
        <color theme="1"/>
        <rFont val="Calibri"/>
      </rPr>
      <t>- Key message: SUNDAY BASIC KHAO DEAL</t>
    </r>
    <r>
      <rPr>
        <sz val="10"/>
        <color theme="1"/>
        <rFont val="Calibri"/>
      </rPr>
      <t xml:space="preserve">
</t>
    </r>
    <r>
      <rPr>
        <b/>
        <sz val="10"/>
        <color theme="1"/>
        <rFont val="Calibri"/>
      </rPr>
      <t>MUA 1 TẶNG 1 + Voucher 50k</t>
    </r>
    <r>
      <rPr>
        <sz val="10"/>
        <color theme="1"/>
        <rFont val="Calibri"/>
      </rPr>
      <t xml:space="preserve">
- Scheme: 
Món mua: 01 Trà Sữa Kem Trứng Khè (L)
Món tặng: 01 Hồng Trà Tắc Bí Đao (XL)
40 phần/chi nhánh/ngày, Mỗi bill chỉ order 1 món
+ Nhập code SIEUTIEC50, giảm 50k MBS 140k
- Timeline: 25/08 - 27/08
- Location: Bình Dương, Đồng Nai</t>
    </r>
  </si>
  <si>
    <t>Dùng chung KV HCM giai đoạn 23-27/8 (dòng 1472)</t>
  </si>
  <si>
    <r>
      <rPr>
        <b/>
        <sz val="10"/>
        <color theme="1"/>
        <rFont val="Calibri"/>
      </rPr>
      <t xml:space="preserve">2 Combo 2:
</t>
    </r>
    <r>
      <rPr>
        <sz val="10"/>
        <color theme="1"/>
        <rFont val="Calibri"/>
      </rPr>
      <t>Static banner(4): 25/08 - 27/08
Pop up(13h-16h): 26/08</t>
    </r>
  </si>
  <si>
    <r>
      <rPr>
        <sz val="10"/>
        <rFont val="Calibri"/>
      </rPr>
      <t xml:space="preserve">Deadline 13/8
</t>
    </r>
    <r>
      <rPr>
        <u/>
        <sz val="10"/>
        <color rgb="FF1155CC"/>
        <rFont val="Calibri"/>
      </rPr>
      <t>https://drive.google.com/drive/u/0/folders/1noXiXBY4aueWECGwv3N7FIVvzfPKmzKf</t>
    </r>
    <r>
      <rPr>
        <sz val="10"/>
        <rFont val="Calibri"/>
      </rPr>
      <t xml:space="preserve"> </t>
    </r>
  </si>
  <si>
    <t>a-sundaybasic-1t1</t>
  </si>
  <si>
    <r>
      <rPr>
        <sz val="10"/>
        <color theme="1"/>
        <rFont val="Calibri"/>
      </rPr>
      <t xml:space="preserve">- Keymess: </t>
    </r>
    <r>
      <rPr>
        <b/>
        <sz val="10"/>
        <color theme="1"/>
        <rFont val="Calibri"/>
      </rPr>
      <t>KFC KHAO DEAL TỰU TRƯỜNG - GIẢM 50.000 ĐỒNG</t>
    </r>
    <r>
      <rPr>
        <sz val="10"/>
        <color theme="1"/>
        <rFont val="Calibri"/>
      </rPr>
      <t xml:space="preserve">
- Scheme:
+ 2 Gà Mắm Tỏi + 3 Miếng Gà Rán Tenders + 1 Bắp Cải Trộn + 1 Khoai Tây Chiên + 2 Pepsi Giá 179,000 VNĐ 
Tặng 1 túi Tote siêu xinh
+ Nhập thêm mã: KFC50K Giảm 50K mbs 189K
- Location: TP. HCM, Cần Thơ, Vũng Tàu, Đồng Nai, Bình Dương, Hà Nội, Bắc Ninh, Nghệ An, Hải Phòng, Thái Nguyên, Quảng Ninh, Đà Nẵng, Lâm Đồng, Khánh Hoà, Quảng Nam, Huế,Thanh Hóa, Buôn Mê Thuột, Bình Định, Quy Nhơn, Long An, An Giang, Nam Định, Hải Dương, Phú Yên, Kiên Giang, Cà Mau, Bến Tre
- Timeline: 21/08, 22/08, 24/08, 26/08, 27/08</t>
    </r>
  </si>
  <si>
    <t>21/08, 22/08, 24/08, 26/08, 27/08</t>
  </si>
  <si>
    <t>https://drive.google.com/drive/folders/1df6Hwx_nZeK5nnnrHh2Q8XtDL9cU_F1a</t>
  </si>
  <si>
    <t>Theme chìm nổi bật mùa tựu trường. Màu chủ đạo: theo màu logo brand, nổi bật keymess</t>
  </si>
  <si>
    <t xml:space="preserve">Pick ảnh: 2 Túi Tote + Gà rán, Pepsi, Khoai Tây </t>
  </si>
  <si>
    <t>Thêm element chìm: sách vở, cặp sách, bút thước vui tươi</t>
  </si>
  <si>
    <r>
      <rPr>
        <b/>
        <sz val="10"/>
        <color theme="1"/>
        <rFont val="Calibri"/>
      </rPr>
      <t xml:space="preserve">2 Popup NW:
</t>
    </r>
    <r>
      <rPr>
        <sz val="10"/>
        <color theme="1"/>
        <rFont val="Calibri"/>
      </rPr>
      <t xml:space="preserve">Popup(19h-22h): 21/08
Popup(16h-19h): 27/08
</t>
    </r>
    <r>
      <rPr>
        <b/>
        <sz val="10"/>
        <color theme="1"/>
        <rFont val="Calibri"/>
      </rPr>
      <t xml:space="preserve">2 Floating NW:
</t>
    </r>
    <r>
      <rPr>
        <sz val="10"/>
        <color theme="1"/>
        <rFont val="Calibri"/>
      </rPr>
      <t>Floating(19h-22h): 22/08
Floating(16h-19h): 24/08</t>
    </r>
  </si>
  <si>
    <r>
      <rPr>
        <b/>
        <sz val="10"/>
        <color theme="1"/>
        <rFont val="Calibri"/>
      </rPr>
      <t xml:space="preserve">2 Popup NW:
</t>
    </r>
    <r>
      <rPr>
        <sz val="10"/>
        <color theme="1"/>
        <rFont val="Calibri"/>
      </rPr>
      <t xml:space="preserve">Popup(19h-22h): 21/08
Popup(16h-19h): 27/08
</t>
    </r>
    <r>
      <rPr>
        <b/>
        <sz val="10"/>
        <color theme="1"/>
        <rFont val="Calibri"/>
      </rPr>
      <t xml:space="preserve">2 Floating NW:
</t>
    </r>
    <r>
      <rPr>
        <sz val="10"/>
        <color theme="1"/>
        <rFont val="Calibri"/>
      </rPr>
      <t>Floating(19h-22h): 22/08, 24/08</t>
    </r>
  </si>
  <si>
    <r>
      <rPr>
        <b/>
        <sz val="10"/>
        <color theme="1"/>
        <rFont val="Calibri"/>
      </rPr>
      <t xml:space="preserve">2 Popup NW:
</t>
    </r>
    <r>
      <rPr>
        <sz val="10"/>
        <color theme="1"/>
        <rFont val="Calibri"/>
      </rPr>
      <t xml:space="preserve">Popup(16h-19h): 21/08, 27/08
</t>
    </r>
    <r>
      <rPr>
        <b/>
        <sz val="10"/>
        <color theme="1"/>
        <rFont val="Calibri"/>
      </rPr>
      <t xml:space="preserve">2 Floating NW:
</t>
    </r>
    <r>
      <rPr>
        <sz val="10"/>
        <color theme="1"/>
        <rFont val="Calibri"/>
      </rPr>
      <t>Floating(16h-19h): 22/08, 24/08</t>
    </r>
  </si>
  <si>
    <r>
      <rPr>
        <b/>
        <sz val="10"/>
        <color theme="1"/>
        <rFont val="Calibri"/>
      </rPr>
      <t xml:space="preserve">2 Popup NW:
</t>
    </r>
    <r>
      <rPr>
        <sz val="10"/>
        <color theme="1"/>
        <rFont val="Calibri"/>
      </rPr>
      <t xml:space="preserve">Popup(16h-19h): 21/08, 26/08
</t>
    </r>
    <r>
      <rPr>
        <b/>
        <sz val="10"/>
        <color theme="1"/>
        <rFont val="Calibri"/>
      </rPr>
      <t xml:space="preserve">2 Floating NW:
</t>
    </r>
    <r>
      <rPr>
        <sz val="10"/>
        <color theme="1"/>
        <rFont val="Calibri"/>
      </rPr>
      <t>Floating(16h-19h): 22/08, 24/08</t>
    </r>
  </si>
  <si>
    <r>
      <rPr>
        <sz val="10"/>
        <rFont val="Calibri"/>
      </rPr>
      <t xml:space="preserve">Deadline 12/8
</t>
    </r>
    <r>
      <rPr>
        <u/>
        <sz val="10"/>
        <color rgb="FF1155CC"/>
        <rFont val="Calibri"/>
      </rPr>
      <t>https://drive.google.com/drive/u/0/folders/19zhWJM2PPD3UEFwFWQ2BIh7xx44sWu9v</t>
    </r>
  </si>
  <si>
    <r>
      <rPr>
        <sz val="10"/>
        <color theme="1"/>
        <rFont val="Calibri"/>
      </rPr>
      <t xml:space="preserve">- Keymess: </t>
    </r>
    <r>
      <rPr>
        <b/>
        <sz val="10"/>
        <color theme="1"/>
        <rFont val="Calibri"/>
      </rPr>
      <t>KFC KHAO DEAL TỰU TRƯỜNG - GIẢM 50.000 ĐỒNG</t>
    </r>
    <r>
      <rPr>
        <sz val="10"/>
        <color theme="1"/>
        <rFont val="Calibri"/>
      </rPr>
      <t xml:space="preserve">
- Scheme:
+ 2 Gà Mắm Tỏi + 3 Miếng Gà Rán Tenders + 1 Bắp Cải Trộn + 1 Khoai Tây Chiên + 2 Pepsi Giá 179,000 VNĐ 
Tặng 1 túi Tote siêu xinh
+ Nhập thêm mã: KFC50K Giảm 50K mbs 189K
- Location: TP. HCM, Cần Thơ, Vũng Tàu, Đồng Nai, Bình Dương, Hà Nội, Bắc Ninh, Nghệ An, Hải Phòng, Thái Nguyên, Quảng Ninh, Đà Nẵng, Lâm Đồng, Khánh Hoà, Quảng Nam, Huế,Thanh Hóa, Buôn Mê Thuột, Bình Định, Quy Nhơn, Long An, An Giang, Nam Định, Hải Dương, Phú Yên, Kiên Giang, Cà Mau, Bến Tre
- Timeline: 23/08 - 25/08, 26/08 - 28/08</t>
    </r>
  </si>
  <si>
    <t>23/08 - 25/08, 26/08 - 28/08</t>
  </si>
  <si>
    <t>Dùng chung KV dòng 1505</t>
  </si>
  <si>
    <r>
      <rPr>
        <b/>
        <sz val="10"/>
        <color theme="1"/>
        <rFont val="Calibri"/>
      </rPr>
      <t xml:space="preserve">2 Combo 1 NW:
</t>
    </r>
    <r>
      <rPr>
        <sz val="10"/>
        <color theme="1"/>
        <rFont val="Calibri"/>
      </rPr>
      <t>Static banner(1-3): 24/08, 25/08
Bottom banner(1-3): 23/08, 26/08 - 28/08
Popup(19h-22h): 25/08
Floating(16h-19h): 28/08</t>
    </r>
  </si>
  <si>
    <r>
      <rPr>
        <b/>
        <sz val="10"/>
        <color theme="1"/>
        <rFont val="Calibri"/>
      </rPr>
      <t xml:space="preserve">2 Combo 1 NW:
</t>
    </r>
    <r>
      <rPr>
        <sz val="10"/>
        <color theme="1"/>
        <rFont val="Calibri"/>
      </rPr>
      <t>Static banner(1-3): 23/08 - 25/08, 26/08, 27/08
Bottom banner(1-3): 28/08
Popup(19h-22h): 25/08
Floating(16h-19h): 28/08</t>
    </r>
  </si>
  <si>
    <r>
      <rPr>
        <b/>
        <sz val="10"/>
        <color theme="1"/>
        <rFont val="Calibri"/>
      </rPr>
      <t xml:space="preserve">2 Combo 1 NW:
</t>
    </r>
    <r>
      <rPr>
        <sz val="10"/>
        <color theme="1"/>
        <rFont val="Calibri"/>
      </rPr>
      <t>Static banner(1-3): 23/08 - 25/08, 26/08 - 28/08
Popup(16h-19h): 25/08
Floating(16h-19h): 28/08</t>
    </r>
  </si>
  <si>
    <r>
      <rPr>
        <b/>
        <sz val="10"/>
        <color theme="1"/>
        <rFont val="Calibri"/>
      </rPr>
      <t xml:space="preserve">2 Combo 1 NW:
</t>
    </r>
    <r>
      <rPr>
        <sz val="10"/>
        <color theme="1"/>
        <rFont val="Calibri"/>
      </rPr>
      <t>Static banner(1-3): 23/08 - 25/08, 26/08 - 28/08
Popup(19h-22h): 23/08
Floating(16h-19h): 28/08</t>
    </r>
  </si>
  <si>
    <r>
      <rPr>
        <sz val="10"/>
        <rFont val="Calibri"/>
      </rPr>
      <t xml:space="preserve">Deadline 12/8
</t>
    </r>
    <r>
      <rPr>
        <u/>
        <sz val="10"/>
        <color rgb="FF1155CC"/>
        <rFont val="Calibri"/>
      </rPr>
      <t>https://drive.google.com/drive/u/0/folders/19zhWJM2PPD3UEFwFWQ2BIh7xx44sWu9v</t>
    </r>
  </si>
  <si>
    <r>
      <rPr>
        <sz val="10"/>
        <color theme="1"/>
        <rFont val="Calibri"/>
      </rPr>
      <t xml:space="preserve">- Key message: </t>
    </r>
    <r>
      <rPr>
        <b/>
        <sz val="10"/>
        <color theme="1"/>
        <rFont val="Calibri"/>
      </rPr>
      <t>Lotteria Khao Deal - Giảm 50k</t>
    </r>
    <r>
      <rPr>
        <sz val="10"/>
        <color theme="1"/>
        <rFont val="Calibri"/>
      </rPr>
      <t xml:space="preserve">
- Scheme: 
MÓN MỚI NHÀ LOTTERIA  bao gồm: Gà sốt Gochu + Mì ý (vừa) + Pepsi (vừa)        
Giá gốc 92,000 =&gt; Giá giảm 65,000
+ Voucher: Lotteria50 giảm 50k cho đơn 249k 
- Timeline: 22/08 - 25/08
- Location:  Hà Nội</t>
    </r>
  </si>
  <si>
    <t>22/08 - 25/08</t>
  </si>
  <si>
    <t>https://drive.google.com/drive/folders/1LTnwbid0YR7-ecXAW6XO9YKV76PNjeAA</t>
  </si>
  <si>
    <t>Tone màu đỏ trắng. Vibe trẻ trung năng động</t>
  </si>
  <si>
    <t xml:space="preserve">
- Làm nối bật món 
- Gắn tag Deal độc quyền trên SPF</t>
  </si>
  <si>
    <r>
      <rPr>
        <b/>
        <sz val="10"/>
        <color theme="1"/>
        <rFont val="Calibri"/>
      </rPr>
      <t xml:space="preserve">1 Win 1:
</t>
    </r>
    <r>
      <rPr>
        <sz val="10"/>
        <color theme="1"/>
        <rFont val="Calibri"/>
      </rPr>
      <t>Search Placeholder(10h-12h): 22/08, 23/08
Hometop banner(7-9): 24/08, 25/08
Static banner(1-3): 22/08, 23/08
Floating(16h-19h): 24/08
Popup(16h-19h): 25/08</t>
    </r>
  </si>
  <si>
    <r>
      <rPr>
        <sz val="10"/>
        <rFont val="Calibri"/>
      </rPr>
      <t xml:space="preserve">deadline 12/8
</t>
    </r>
    <r>
      <rPr>
        <u/>
        <sz val="10"/>
        <color rgb="FF1155CC"/>
        <rFont val="Calibri"/>
      </rPr>
      <t>https://drive.google.com/drive/u/0/folders/1CO09Xuewe5tO52LAX2PXrAceQ71TV24a</t>
    </r>
    <r>
      <rPr>
        <sz val="10"/>
        <rFont val="Calibri"/>
      </rPr>
      <t xml:space="preserve"> </t>
    </r>
  </si>
  <si>
    <t>w1-lotteria-50</t>
  </si>
  <si>
    <r>
      <rPr>
        <sz val="10"/>
        <color theme="1"/>
        <rFont val="Calibri"/>
      </rPr>
      <t>- Key message:</t>
    </r>
    <r>
      <rPr>
        <b/>
        <sz val="10"/>
        <color theme="1"/>
        <rFont val="Calibri"/>
      </rPr>
      <t xml:space="preserve"> Lotteria Khao Deal - Giảm 50k</t>
    </r>
    <r>
      <rPr>
        <sz val="10"/>
        <color theme="1"/>
        <rFont val="Calibri"/>
      </rPr>
      <t xml:space="preserve">
- Scheme: 
MÓN MỚI NHÀ LOTTERIA  bao gồm: Gà sốt Gochu + Mì ý (vừa) + Pepsi (vừa)        
Giá gốc 92,000 =&gt; Giá giảm 65,000
+ Voucher: Lotteria50 giảm 50k cho đơn 249k 
- Timeline: 26/08 - 28/08, 29/08 - 31/08
- Location: An Giang, Bắc Ninh, Bến Tre, Bình Định, Bình Dương, Bình Phước, Bình Thuận, Cà Mau, Cần Thơ, Đà Nẵng, Đắk Lắk, Đồng Nai, Đồng Tháp, Hà Nội, Hải Dương, Hải Phòng, Huế, Khánh Hoà, Kiên Giang, Lâm Đồng, Long An, Nam Định, Nghệ An, Ninh Thuận, Phú Yên, Quảng Nam, Quảng Ninh, Sóc Trăng, Tây Ninh, Thanh Hoá, Tiền Giang, TP. HCM, Trà Vinh, Vĩnh Long, Vũng Tàu</t>
    </r>
  </si>
  <si>
    <t>26/08 - 28/08, 29/08 - 31/08</t>
  </si>
  <si>
    <t>Dùng chung KV dòng 1507</t>
  </si>
  <si>
    <r>
      <rPr>
        <b/>
        <sz val="10"/>
        <color theme="1"/>
        <rFont val="Calibri"/>
      </rPr>
      <t xml:space="preserve">2 Win 3 NW:
</t>
    </r>
    <r>
      <rPr>
        <sz val="10"/>
        <color theme="1"/>
        <rFont val="Calibri"/>
      </rPr>
      <t>Hometop banner(7-9): 26/08, 28/08, 29/08, 30/08
Static banner(1-3): 27/08, 31/08</t>
    </r>
  </si>
  <si>
    <r>
      <rPr>
        <b/>
        <sz val="10"/>
        <color theme="1"/>
        <rFont val="Calibri"/>
      </rPr>
      <t xml:space="preserve">2 Win 3 NW:
</t>
    </r>
    <r>
      <rPr>
        <sz val="10"/>
        <color theme="1"/>
        <rFont val="Calibri"/>
      </rPr>
      <t>Hometop banner(7-9): 26/08, 28/08, 29/08, 30/08
Static banner(1-3): 27/08, 31/08</t>
    </r>
  </si>
  <si>
    <r>
      <rPr>
        <b/>
        <sz val="10"/>
        <color theme="1"/>
        <rFont val="Calibri"/>
      </rPr>
      <t xml:space="preserve">2 Win 3 NW:
</t>
    </r>
    <r>
      <rPr>
        <sz val="10"/>
        <color theme="1"/>
        <rFont val="Calibri"/>
      </rPr>
      <t>Hometop banner(7-9): 26/08, 28/08, 29/08, 30/08
Static banner(1-3): 27/08, 31/08</t>
    </r>
  </si>
  <si>
    <r>
      <rPr>
        <b/>
        <sz val="10"/>
        <color theme="1"/>
        <rFont val="Calibri"/>
      </rPr>
      <t xml:space="preserve">2 Win 3 NW:
</t>
    </r>
    <r>
      <rPr>
        <sz val="10"/>
        <color theme="1"/>
        <rFont val="Calibri"/>
      </rPr>
      <t>Hometop banner(7-9): 26/08, 28/08, 29/08, 30/08
Static banner(1-3): 27/08, 31/08</t>
    </r>
  </si>
  <si>
    <r>
      <rPr>
        <sz val="10"/>
        <rFont val="Calibri"/>
      </rPr>
      <t xml:space="preserve">deadline 12/8
</t>
    </r>
    <r>
      <rPr>
        <u/>
        <sz val="10"/>
        <color rgb="FF1155CC"/>
        <rFont val="Calibri"/>
      </rPr>
      <t>https://drive.google.com/drive/u/0/folders/1CO09Xuewe5tO52LAX2PXrAceQ71TV24a</t>
    </r>
    <r>
      <rPr>
        <sz val="10"/>
        <rFont val="Calibri"/>
      </rPr>
      <t xml:space="preserve"> </t>
    </r>
  </si>
  <si>
    <t>w3-lotteria</t>
  </si>
  <si>
    <t>Aug.CB1.28</t>
  </si>
  <si>
    <r>
      <rPr>
        <sz val="10"/>
        <color theme="1"/>
        <rFont val="Calibri"/>
      </rPr>
      <t xml:space="preserve">- Key Mess: </t>
    </r>
    <r>
      <rPr>
        <b/>
        <sz val="10"/>
        <color theme="1"/>
        <rFont val="Calibri"/>
      </rPr>
      <t>WINGGO TUNG DEAL MUA 1 TẶNG 1 + Voucher 20k</t>
    </r>
    <r>
      <rPr>
        <sz val="10"/>
        <color theme="1"/>
        <rFont val="Calibri"/>
      </rPr>
      <t xml:space="preserve">
- Scheme:
</t>
    </r>
    <r>
      <rPr>
        <strike/>
        <sz val="10"/>
        <color theme="1"/>
        <rFont val="Calibri"/>
      </rPr>
      <t>+ Mua 1 Trà Sữa Kem Trứng Nướng (L) tặng 1 Trà Sữa Winggo (M)</t>
    </r>
    <r>
      <rPr>
        <sz val="10"/>
        <color theme="1"/>
        <rFont val="Calibri"/>
      </rPr>
      <t xml:space="preserve">
</t>
    </r>
    <r>
      <rPr>
        <sz val="10"/>
        <color rgb="FFFF0000"/>
        <rFont val="Calibri"/>
      </rPr>
      <t xml:space="preserve">+ Mua 1 Trà Sữa size (L) tặng 1 Oolong Nhài Sữa (M)
</t>
    </r>
    <r>
      <rPr>
        <sz val="10"/>
        <color theme="1"/>
        <rFont val="Calibri"/>
      </rPr>
      <t>+ Voucher: WINGGO20 giảm 20k MBS 39k, 450 code/1 ngày
- Location: HN
- Timeline: 28/08 - 30/08</t>
    </r>
  </si>
  <si>
    <t>Dùng chung KV timeline 14-16/8 (dòng 1452)</t>
  </si>
  <si>
    <r>
      <rPr>
        <b/>
        <sz val="10"/>
        <color theme="1"/>
        <rFont val="Calibri"/>
      </rPr>
      <t xml:space="preserve">1 Combo 1:
</t>
    </r>
    <r>
      <rPr>
        <sz val="10"/>
        <color theme="1"/>
        <rFont val="Calibri"/>
      </rPr>
      <t>Static banner(1-3): 28/08 - 30/08
Pop up(13h-16h): 30/08</t>
    </r>
  </si>
  <si>
    <r>
      <rPr>
        <sz val="10"/>
        <rFont val="Calibri"/>
      </rPr>
      <t xml:space="preserve">Deadline 4/8
</t>
    </r>
    <r>
      <rPr>
        <u/>
        <sz val="10"/>
        <color rgb="FF1155CC"/>
        <rFont val="Calibri"/>
      </rPr>
      <t>https://drive.google.com/drive/u/0/folders/1sVhpcRUsJ-1RRvMn-OKupOgffvKqfwP2</t>
    </r>
    <r>
      <rPr>
        <sz val="10"/>
        <rFont val="Calibri"/>
      </rPr>
      <t xml:space="preserve"> </t>
    </r>
  </si>
  <si>
    <t>a-bogo-winggo</t>
  </si>
  <si>
    <r>
      <rPr>
        <sz val="10"/>
        <color theme="1"/>
        <rFont val="Calibri"/>
      </rPr>
      <t xml:space="preserve">- Key message: </t>
    </r>
    <r>
      <rPr>
        <b/>
        <sz val="10"/>
        <color theme="1"/>
        <rFont val="Calibri"/>
      </rPr>
      <t>KHAO MÓN THÁI - DEAL 1K + VOUCHER 45K</t>
    </r>
    <r>
      <rPr>
        <sz val="10"/>
        <color theme="1"/>
        <rFont val="Calibri"/>
      </rPr>
      <t xml:space="preserve">
- Scheme: 
List món giảm về 1K
+ Thai Market: Trà sữa thái đỏ trân châu
+ Hủ Tiếu Thái Lan - Pi Thai: Hủ tiếu heo
* Áp dụng cho đơn từ 150K 
* Giới hạn 1 deal 1K/order
+ Nhập code: 
SIEUTIEC35K giảm 35K đơn 119K
SIEUTIEC45K giảm 45K đơn 149K
SIEUTIEC75K giảm 75K đơn 249K
SIEUTIEC109K giảm 109K đơn 369K
SIEUTIEC139K giảm 139K đơn 469K
SIEUTIEC199K giảm 199K đơn 669K
- Timeline: 25/08 - 27/08
- Location: HCM, Hà Nội, Đà Nẵng</t>
    </r>
  </si>
  <si>
    <r>
      <rPr>
        <sz val="10"/>
        <rFont val="Calibri"/>
      </rPr>
      <t xml:space="preserve">- Theme mùa tựu trường. Thiết kế tương tự </t>
    </r>
    <r>
      <rPr>
        <u/>
        <sz val="10"/>
        <color rgb="FF1155CC"/>
        <rFont val="Calibri"/>
      </rPr>
      <t>banner mẫu</t>
    </r>
    <r>
      <rPr>
        <sz val="10"/>
        <rFont val="Calibri"/>
      </rPr>
      <t xml:space="preserve">. 
- Làm nổi bật món, thiết kế theo phong cách: dynamic, commercial. Tham khảo mẫu trong file
</t>
    </r>
  </si>
  <si>
    <t xml:space="preserve">
- Pick ảnh món trong 2 folder Thai Market + Pi Thai: Trà Sữa Thái Đỏ, Hủ Tiếu Heo
- Pick Logo brand Pi Thai</t>
  </si>
  <si>
    <t>- Thêm element liên quan tới Thái Lan: con voi, họa tiết Thái</t>
  </si>
  <si>
    <r>
      <rPr>
        <b/>
        <sz val="10"/>
        <color rgb="FF000000"/>
        <rFont val="Calibri"/>
      </rPr>
      <t xml:space="preserve">1 Combo 3 NW:
</t>
    </r>
    <r>
      <rPr>
        <sz val="10"/>
        <color rgb="FF000000"/>
        <rFont val="Calibri"/>
      </rPr>
      <t>Bottom banner(4-6)</t>
    </r>
    <r>
      <rPr>
        <sz val="10"/>
        <color rgb="FF000000"/>
        <rFont val="Calibri"/>
      </rPr>
      <t>: 25/08 - 27/08
Pop up(16h-19h): 26/08</t>
    </r>
  </si>
  <si>
    <r>
      <rPr>
        <b/>
        <sz val="10"/>
        <color theme="1"/>
        <rFont val="Calibri"/>
      </rPr>
      <t xml:space="preserve">1 Combo 3 NW:
</t>
    </r>
    <r>
      <rPr>
        <sz val="10"/>
        <color theme="1"/>
        <rFont val="Calibri"/>
      </rPr>
      <t>Static banner(6): 25/08 - 27/08
Pop up(16h-19h): 26/08</t>
    </r>
  </si>
  <si>
    <r>
      <rPr>
        <b/>
        <sz val="10"/>
        <color theme="1"/>
        <rFont val="Calibri"/>
      </rPr>
      <t xml:space="preserve">1 Combo 3 NW:
</t>
    </r>
    <r>
      <rPr>
        <sz val="10"/>
        <color theme="1"/>
        <rFont val="Calibri"/>
      </rPr>
      <t>Static banner(6): 25/08 - 27/08
Pop up(16h-19h): 26/08</t>
    </r>
  </si>
  <si>
    <r>
      <rPr>
        <sz val="10"/>
        <rFont val="Calibri"/>
      </rPr>
      <t xml:space="preserve">Deadline 13/8
</t>
    </r>
    <r>
      <rPr>
        <u/>
        <sz val="10"/>
        <color rgb="FF1155CC"/>
        <rFont val="Calibri"/>
      </rPr>
      <t>https://drive.google.com/drive/u/0/folders/1q_TN2v48WdQhvHcjIEY885asIOCWfleQ</t>
    </r>
    <r>
      <rPr>
        <sz val="10"/>
        <rFont val="Calibri"/>
      </rPr>
      <t xml:space="preserve"> </t>
    </r>
  </si>
  <si>
    <r>
      <rPr>
        <sz val="10"/>
        <color theme="1"/>
        <rFont val="Calibri"/>
      </rPr>
      <t xml:space="preserve">- Key message: </t>
    </r>
    <r>
      <rPr>
        <b/>
        <sz val="10"/>
        <color theme="1"/>
        <rFont val="Calibri"/>
      </rPr>
      <t>Trà Đé - Tiệm Trà Giải Khát - Giảm 50%</t>
    </r>
    <r>
      <rPr>
        <sz val="10"/>
        <color theme="1"/>
        <rFont val="Calibri"/>
      </rPr>
      <t xml:space="preserve">
- Scheme:
+ Giảm món Cafe Kem Muối (L) Giá Gốc 36K còn 18K, không áp dụng đơn tối thiểu
+ Nhập thêm code Sieutiec để nhận thêm ưu đãi: 
SIEUTIEC10: Giảm 10k cho đơn từ 20k
SIEUTIEC20: Giảm 20k cho đơn từ 50k
SIEUTIEC30: Giảm 30k cho đơn từ 70k
SIEUTIEC40: Giảm 40k cho đơn từ 100k
SIEUTIEC50: Giảm 50k cho đơn từ 140k
SIEUTIEC70: Giảm 70k cho đơn từ 200k
SIEUTIEC99: Giảm 99k cho đơn từ 250k
- Location: HCM
- Timeline: 29/08 - 31/08</t>
    </r>
  </si>
  <si>
    <t>https://drive.google.com/drive/folders/1HR-Z3MK-adQqEPNSJ0hIXsiNMPWtfIJP?usp=drive_link</t>
  </si>
  <si>
    <t>Tone vàng (tone màu giống logo)</t>
  </si>
  <si>
    <r>
      <rPr>
        <b/>
        <sz val="10"/>
        <color theme="1"/>
        <rFont val="Calibri"/>
      </rPr>
      <t xml:space="preserve">1 Combo 2:
</t>
    </r>
    <r>
      <rPr>
        <sz val="10"/>
        <color theme="1"/>
        <rFont val="Calibri"/>
      </rPr>
      <t>Static banner(4): 29/08 - 31/08
Pop up(13h-16h): 30/08</t>
    </r>
  </si>
  <si>
    <r>
      <rPr>
        <sz val="10"/>
        <rFont val="Calibri"/>
      </rPr>
      <t xml:space="preserve">Deadline 19/8
</t>
    </r>
    <r>
      <rPr>
        <u/>
        <sz val="10"/>
        <color rgb="FF1155CC"/>
        <rFont val="Calibri"/>
      </rPr>
      <t>https://drive.google.com/drive/u/0/folders/1zZGOo2E3YfJkxpGYVnKF10ScK11-94uA</t>
    </r>
    <r>
      <rPr>
        <sz val="10"/>
        <rFont val="Calibri"/>
      </rPr>
      <t xml:space="preserve"> </t>
    </r>
  </si>
  <si>
    <r>
      <rPr>
        <sz val="10"/>
        <rFont val="Calibri"/>
      </rPr>
      <t xml:space="preserve">- Key Message: </t>
    </r>
    <r>
      <rPr>
        <b/>
        <sz val="10"/>
        <rFont val="Calibri"/>
      </rPr>
      <t>CO.OPFOOD GIÁ TỐT MỖI TUẦN - GIẢM 50%</t>
    </r>
    <r>
      <rPr>
        <sz val="10"/>
        <rFont val="Calibri"/>
      </rPr>
      <t xml:space="preserve">
- Scheme: Co.opFood_ Media
g</t>
    </r>
    <r>
      <rPr>
        <u/>
        <sz val="10"/>
        <rFont val="Calibri"/>
      </rPr>
      <t>iả</t>
    </r>
    <r>
      <rPr>
        <u/>
        <sz val="10"/>
        <color rgb="FF000000"/>
        <rFont val="Calibri"/>
      </rPr>
      <t>m 1 số món đế</t>
    </r>
    <r>
      <rPr>
        <u/>
        <sz val="10"/>
        <color rgb="FF1155CC"/>
        <rFont val="Calibri"/>
      </rPr>
      <t>n</t>
    </r>
    <r>
      <rPr>
        <sz val="10"/>
        <color rgb="FF000000"/>
        <rFont val="Calibri"/>
      </rPr>
      <t xml:space="preserve"> 5</t>
    </r>
    <r>
      <rPr>
        <sz val="10"/>
        <rFont val="Calibri"/>
      </rPr>
      <t xml:space="preserve">0%: 
  + Dưa leo baby CoopSelect hộp 500g-3514632 giá 42500 &gt;17600
  + Sốt dầu dấm salad ND chai 250g-3418846: 20200 &gt; 10100
- Opening time: 8:00 - 20:00
- Timeline: 13/08-16/08
- Location: HCM, Cần thơ </t>
    </r>
  </si>
  <si>
    <t>13/08-16/08</t>
  </si>
  <si>
    <t>dùng chung KV Mart zone, BD bổ sung sau</t>
  </si>
  <si>
    <t>Hometop #7-9: 14/8, 16/8
Bottom 1-3: 13/8, 16/8
Floating (16:00 - 19:00): 13/8
Search Placeholder: 14/8 (17:00-19:00), 16/8 (08:00-10:00)</t>
  </si>
  <si>
    <t>(Cần thơ)
Hometop #7-9: 15/8, 16/8
Static #4: 13/8, 14/8
Pop up (16:00 - 19:00): 16/8
Search Placeholder (17:00 - 19:00): 13/8, 16/8</t>
  </si>
  <si>
    <t>w2-coop-food</t>
  </si>
  <si>
    <r>
      <rPr>
        <sz val="10"/>
        <color theme="1"/>
        <rFont val="Calibri"/>
      </rPr>
      <t xml:space="preserve">- Key message: </t>
    </r>
    <r>
      <rPr>
        <b/>
        <sz val="10"/>
        <color theme="1"/>
        <rFont val="Calibri"/>
      </rPr>
      <t>Busan Korean Mời Bạn Món Chỉ 39K + Voucher 40K</t>
    </r>
    <r>
      <rPr>
        <sz val="10"/>
        <color theme="1"/>
        <rFont val="Calibri"/>
      </rPr>
      <t xml:space="preserve"> 
- Scheme: 
Giảm món: 
+ Gimbap thịt bò 52k --&gt;39K 
+ Mì Tương Đen 52k --&gt;39K 
- 50 phần/món/1 chi nhánh/ ngày. 1 lần đặt/bill, No MBS
+ Nhập mã BUSAN40 giảm 40K cho đơn 120k 
+ Ngoài ra còn có các mã giảm cực kì hấp dẫn khác: 
SIEUTIEC20 giảm 20k cho đơn 50k 
SIEUTIEC30 giảm 30k cho đơn 70k 
SIEUTIEC40 giảm 40k cho đơn 100k 
SIEUTIEC50 giảm 50k đơn 140k 
SIEUTIEC70 giảm 70k cho đơn 200k 
- Location: HCM
- Timeline: 16/08 - 18/08, 29/08 - 31/08</t>
    </r>
  </si>
  <si>
    <t>16/08 - 18/08, 29/08 - 31/08</t>
  </si>
  <si>
    <t>Dùng KV Cũ</t>
  </si>
  <si>
    <r>
      <rPr>
        <b/>
        <sz val="10"/>
        <color theme="1"/>
        <rFont val="Calibri"/>
      </rPr>
      <t>2 Combo1:</t>
    </r>
    <r>
      <rPr>
        <sz val="10"/>
        <color theme="1"/>
        <rFont val="Calibri"/>
      </rPr>
      <t xml:space="preserve">
Static banner(1-3): 16/08 - 18/08, 29/08 - 31/08
Pop up(19h-22h): 16/08
Pop up(16h-19h): 30/08</t>
    </r>
  </si>
  <si>
    <t>a-busan-39k</t>
  </si>
  <si>
    <t>10k_Aug</t>
  </si>
  <si>
    <t>- Key message: Trà Sữa TocoToco 10k + Code 25K
- Scheme: TocoToco khao trà sữa 10k
- Nhập code TOCO25 - giảm 25K đơn từ 60K
TOCO30 - giảm 30k mbs 70k
Timeline: 1-31/8
- Location: Hà Nội, HCM, CT</t>
  </si>
  <si>
    <t>sj-10k-toco</t>
  </si>
  <si>
    <t>22/08-04/09</t>
  </si>
  <si>
    <t>"DOMINO’S PIZZA
6 món chỉ 190k
CHỈ 190.000VND + Voucher 80.000VND" DOMINOS80K 80k MBS 300k
"Detail scheme: Mua 1 Combo Tặng 1 Combo với giá 250.000VND
+ Mua 1 Combo gồm Pizza cỡ vừa bất kỳ và 1 Thức uống nhỏ
Pizza cỡ vừa bất kỳ gồm:
Pizza Dăm Bông Dứa Kiểu Hawaii/ Hawaiian Pizza
Pizza Phô Mai Truyền Thống/ Cheese Mania Pizza
Pizza Rau Củ Thập Cẩm/ Veggie Mania Pizza
Pizza Xúc Xích Ý Truyền Thống/ Pepperoni Feast Pizza
Pizza Ngập Vị Phô Mai Hảo Hạng/ Cheesy Madness
Pizza Bơ Gơ Bò Mỹ Xốt Phô Mai Ngập Vị/ Bacon Cheeseburger Pizza
Pizza 5 Loại Thịt Thượng Hạng/ Meat Lovers Pizza
Pizza Thập Cẩm Thượng Hạng/ Extravaganza Pizza
Pizza Bò Và Tôm Nướng Kiểu Mỹ/ Surf &amp; Turf Pizza
Pizza Hải Sản Xốt Pesto Kem Chanh/ Seafood Lime Pesto Pizza
Pizza Hải Sản Xốt Mayonnaise/Ocean Mania Pizza
Pizza Hải Sản Nhiệt Đới Xốt Tiêu/ Pizzamin Sea Pizza
Pizza Hải Sản Xốt Cà Chua/ Seafood Delight Pizza
Pizza Xúc Xích Xốt Phô Mai/ Sausage Kid Mania Pizza
Pizza Gà Phô Mai Thịt Heo Xông Khói/ Cheesy Chicken Bacon Pizza
Pizza Dăm Bông Bắp Xốt Phô Mai/ Cheesy Ham &amp; Corn Pizza
Pizza Thanh Cua Dứa Xốt Phô Mai/ Cheesy Crab Stick &amp; Pineapple Pizza
+ Tặng 1 Combo gồm Set Pizza Muffin 3pcs bất kỳ và 1 Thức uống nhỏ
Set Pizza Muffin 3pcs bất kỳ gồm:
•        Set Pizza Muffin Thích Béo Mê Ly (3pcs)/ Pepperoni - Crab Stick - Grilled Beef Pizza Muffin Set
•        Set Pizza Muffin Khoái Tươi Nhiều Vị (3pcs)/ Sausage - Ham - Chicken Pizza Muffin Set
•        Set Pizza Muffin Mê Thịt Đậm Đà (3pcs)/ Sausage - Ham - Pepperoni Pizza Muffin Set"</t>
  </si>
  <si>
    <t>22/8 -&gt; 4/9</t>
  </si>
  <si>
    <r>
      <rPr>
        <sz val="10"/>
        <rFont val="Calibri"/>
      </rPr>
      <t xml:space="preserve">"13/8 
</t>
    </r>
    <r>
      <rPr>
        <u/>
        <sz val="10"/>
        <color rgb="FF1155CC"/>
        <rFont val="Calibri"/>
      </rPr>
      <t>https://drive.google.com/drive/u/0/folders/1OieXMjwbTrL9iaYmSQmee046qXYCjrKU</t>
    </r>
    <r>
      <rPr>
        <sz val="10"/>
        <rFont val="Calibri"/>
      </rPr>
      <t xml:space="preserve"> "</t>
    </r>
  </si>
  <si>
    <t>sj-dominos-190</t>
  </si>
  <si>
    <t>"- Key message: Cơm Thố đỉnh - Ưu đãi xịn - Giảm 30% + Voucher 50k
- Scheme: 
+ CTAN50 giảm 50k cho đơn từ 170k
+ P/S 30%
thố đặc biệt bò +gà+xíu+trứng 
cơm thố gà + xá xíu 
- Timeline: 01-31/-08
- Location: TP. HCM, Hà Nội, Đắk Lắk, Hải Phòng, Lâm Đồng, Bắc Ninh, Quảng Ninh, Khánh Hoà, Đồng Nai, Hải Dương, Thanh Hoá, Nghệ An, Nam Định, Bình Dương, Huế"</t>
  </si>
  <si>
    <t>sj-com-anh-nguyen</t>
  </si>
  <si>
    <r>
      <rPr>
        <sz val="10"/>
        <color theme="1"/>
        <rFont val="Calibri"/>
      </rPr>
      <t xml:space="preserve">- Key Message: </t>
    </r>
    <r>
      <rPr>
        <b/>
        <sz val="10"/>
        <color theme="1"/>
        <rFont val="Calibri"/>
      </rPr>
      <t>MayCha Khao Deal - Giảm 50% + Voucher 60k</t>
    </r>
    <r>
      <rPr>
        <sz val="10"/>
        <color theme="1"/>
        <rFont val="Calibri"/>
      </rPr>
      <t xml:space="preserve">
- Scheme: 
+ Giảm các món trà sữa, trà trái cây 50%
+ Voucher: MAYCHA60 giảm 60k mbs 200k
- Location: HCM; ĐN; Bình Dương, Đồng Nai, Đà Nẵng, Cần Thơ
- Timeline: 02/09, 03/09, 10/09; 17/09, 19/09, 20/09; 21/09, 24/09, 30/09</t>
    </r>
  </si>
  <si>
    <t>02/09, 03/09, 10/09; 17/09, 19/09, 20/09; 21/09, 24/09, 30/09</t>
  </si>
  <si>
    <r>
      <rPr>
        <sz val="10"/>
        <rFont val="Calibri"/>
      </rPr>
      <t>- Adapt</t>
    </r>
    <r>
      <rPr>
        <u/>
        <sz val="10"/>
        <color rgb="FF1155CC"/>
        <rFont val="Calibri"/>
      </rPr>
      <t xml:space="preserve"> KV cũ</t>
    </r>
    <r>
      <rPr>
        <sz val="10"/>
        <rFont val="Calibri"/>
      </rPr>
      <t xml:space="preserve">, thay background mới tone hồng trắng (khác tháng cũ) </t>
    </r>
  </si>
  <si>
    <r>
      <rPr>
        <b/>
        <sz val="10"/>
        <color theme="1"/>
        <rFont val="Calibri"/>
      </rPr>
      <t xml:space="preserve">3 Win 3:
</t>
    </r>
    <r>
      <rPr>
        <sz val="10"/>
        <color theme="1"/>
        <rFont val="Calibri"/>
      </rPr>
      <t>Hometop banner(7-9): 02/09, 10/09; 19/09, 20/09; 24/09, 30/09 
Static banner(1-3): 03/09; 17/09; 21/09</t>
    </r>
  </si>
  <si>
    <r>
      <rPr>
        <sz val="10"/>
        <rFont val="Calibri"/>
      </rPr>
      <t xml:space="preserve">Deadline 20/8
</t>
    </r>
    <r>
      <rPr>
        <u/>
        <sz val="10"/>
        <color rgb="FF1155CC"/>
        <rFont val="Calibri"/>
      </rPr>
      <t>https://drive.google.com/drive/u/0/folders/17zlDx8k0NO8USYc07Am6DyY8RT1adepJ</t>
    </r>
    <r>
      <rPr>
        <sz val="10"/>
        <rFont val="Calibri"/>
      </rPr>
      <t xml:space="preserve"> </t>
    </r>
  </si>
  <si>
    <t>Sep.30%</t>
  </si>
  <si>
    <r>
      <rPr>
        <sz val="10"/>
        <color theme="1"/>
        <rFont val="Calibri"/>
      </rPr>
      <t xml:space="preserve">- Key Message: </t>
    </r>
    <r>
      <rPr>
        <b/>
        <sz val="10"/>
        <color theme="1"/>
        <rFont val="Calibri"/>
      </rPr>
      <t>MayCha Khao Deal - Giảm 30% + Voucher 60k</t>
    </r>
    <r>
      <rPr>
        <sz val="10"/>
        <color theme="1"/>
        <rFont val="Calibri"/>
      </rPr>
      <t xml:space="preserve">
- Scheme: 
+ Giảm các món trà sữa, trà trái cây 30%
+ Voucher: MAYCHA60 giảm 60k mbs 200k
- Location: HCM
- Timeline: 01/09, 04/09, 11/09; </t>
    </r>
  </si>
  <si>
    <t xml:space="preserve">01/09, 04/09, 11/09; </t>
  </si>
  <si>
    <r>
      <rPr>
        <sz val="10"/>
        <rFont val="Calibri"/>
      </rPr>
      <t>- Adapt</t>
    </r>
    <r>
      <rPr>
        <u/>
        <sz val="10"/>
        <color rgb="FF1155CC"/>
        <rFont val="Calibri"/>
      </rPr>
      <t xml:space="preserve"> KV cũ</t>
    </r>
    <r>
      <rPr>
        <sz val="10"/>
        <rFont val="Calibri"/>
      </rPr>
      <t xml:space="preserve">, thay background mới tone hồng trắng (khác tháng cũ) </t>
    </r>
  </si>
  <si>
    <r>
      <rPr>
        <b/>
        <sz val="10"/>
        <color theme="1"/>
        <rFont val="Calibri"/>
      </rPr>
      <t xml:space="preserve">1 Win3:
</t>
    </r>
    <r>
      <rPr>
        <sz val="10"/>
        <color theme="1"/>
        <rFont val="Calibri"/>
      </rPr>
      <t>Hometop banner(7-9): 01/09, 11/09; 
Static banner(1-3): 04/09</t>
    </r>
  </si>
  <si>
    <r>
      <rPr>
        <sz val="10"/>
        <rFont val="Calibri"/>
      </rPr>
      <t xml:space="preserve">Deadline 20/8
</t>
    </r>
    <r>
      <rPr>
        <u/>
        <sz val="10"/>
        <color rgb="FF1155CC"/>
        <rFont val="Calibri"/>
      </rPr>
      <t>https://drive.google.com/drive/u/0/folders/1bQW9x473_bj1o8q1DkS9Ep-tSAb97ZpP</t>
    </r>
    <r>
      <rPr>
        <sz val="10"/>
        <rFont val="Calibri"/>
      </rPr>
      <t xml:space="preserve"> </t>
    </r>
  </si>
  <si>
    <t>w3-may-cha-30</t>
  </si>
  <si>
    <t>Sep.CB9</t>
  </si>
  <si>
    <r>
      <rPr>
        <sz val="10"/>
        <color theme="1"/>
        <rFont val="Calibri"/>
      </rPr>
      <t>- Key Message:</t>
    </r>
    <r>
      <rPr>
        <b/>
        <sz val="10"/>
        <color theme="1"/>
        <rFont val="Calibri"/>
      </rPr>
      <t xml:space="preserve"> MayCha Khao Deal - Giảm 30% + Voucher 60k</t>
    </r>
    <r>
      <rPr>
        <sz val="10"/>
        <color theme="1"/>
        <rFont val="Calibri"/>
      </rPr>
      <t xml:space="preserve">
- Scheme: 
+ Giảm các món trà sữa, trà trái cây 30%
+ Voucher: MAYCHA60 giảm 60k mbs 200k
- Location: HCM
- Timeline: 12/09, 25/09, 26/09</t>
    </r>
  </si>
  <si>
    <t>12/09, 25/09, 26/09</t>
  </si>
  <si>
    <t>Chung KV dòng 1518</t>
  </si>
  <si>
    <r>
      <rPr>
        <b/>
        <sz val="10"/>
        <color theme="1"/>
        <rFont val="Calibri"/>
      </rPr>
      <t xml:space="preserve">1 Combo9:
</t>
    </r>
    <r>
      <rPr>
        <sz val="10"/>
        <color theme="1"/>
        <rFont val="Calibri"/>
      </rPr>
      <t>Hometop banner(10-12): 12/09, 25/09, 26/09
Search Placeholder(14h-17h): 12/09
Search Placeholder(19h-22h): 25/09</t>
    </r>
  </si>
  <si>
    <r>
      <rPr>
        <sz val="10"/>
        <rFont val="Calibri"/>
      </rPr>
      <t xml:space="preserve">Deadline 20/8
</t>
    </r>
    <r>
      <rPr>
        <u/>
        <sz val="10"/>
        <color rgb="FF1155CC"/>
        <rFont val="Calibri"/>
      </rPr>
      <t>https://drive.google.com/drive/u/0/folders/1bQW9x473_bj1o8q1DkS9Ep-tSAb97ZpP</t>
    </r>
    <r>
      <rPr>
        <sz val="10"/>
        <rFont val="Calibri"/>
      </rPr>
      <t xml:space="preserve"> </t>
    </r>
  </si>
  <si>
    <t>Sep.CB1</t>
  </si>
  <si>
    <r>
      <rPr>
        <sz val="10"/>
        <color theme="1"/>
        <rFont val="Calibri"/>
      </rPr>
      <t xml:space="preserve">- Key Message: </t>
    </r>
    <r>
      <rPr>
        <b/>
        <sz val="10"/>
        <color theme="1"/>
        <rFont val="Calibri"/>
      </rPr>
      <t>MayCha Khao Deal - Giảm 9k + Voucher 60k</t>
    </r>
    <r>
      <rPr>
        <sz val="10"/>
        <color theme="1"/>
        <rFont val="Calibri"/>
      </rPr>
      <t xml:space="preserve">
- Scheme: 
+ Giảm các món trà sữa, trà trái cây còn 9k
+ Voucher: MAYCHA60 giảm 60k mbs 200k
- Location: Bình Dương, Đồng Nai, Đà Nẵng, Cần Thơ</t>
    </r>
    <r>
      <rPr>
        <b/>
        <sz val="10"/>
        <color theme="1"/>
        <rFont val="Calibri"/>
      </rPr>
      <t xml:space="preserve">
</t>
    </r>
    <r>
      <rPr>
        <sz val="10"/>
        <color theme="1"/>
        <rFont val="Calibri"/>
      </rPr>
      <t xml:space="preserve">- Timeline: 05/09-07/09; 13/09,14/09
- Key Message: </t>
    </r>
    <r>
      <rPr>
        <b/>
        <sz val="10"/>
        <color theme="1"/>
        <rFont val="Calibri"/>
      </rPr>
      <t>MayCha Khao Deal - Giảm 30% + Voucher 60k</t>
    </r>
    <r>
      <rPr>
        <sz val="10"/>
        <color theme="1"/>
        <rFont val="Calibri"/>
      </rPr>
      <t xml:space="preserve">
- Scheme: 
+ Giảm các món trà sữa, trà trái cây 30%
+ Voucher: MAYCHA60 giảm 60k mbs 200k
- Location:</t>
    </r>
    <r>
      <rPr>
        <b/>
        <sz val="10"/>
        <color theme="1"/>
        <rFont val="Calibri"/>
      </rPr>
      <t xml:space="preserve"> </t>
    </r>
    <r>
      <rPr>
        <sz val="10"/>
        <color theme="1"/>
        <rFont val="Calibri"/>
      </rPr>
      <t>Bình Dương, Đồng Nai, Đà Nẵng, Cần Thơ</t>
    </r>
    <r>
      <rPr>
        <b/>
        <sz val="10"/>
        <color theme="1"/>
        <rFont val="Calibri"/>
      </rPr>
      <t xml:space="preserve">
</t>
    </r>
    <r>
      <rPr>
        <sz val="10"/>
        <color theme="1"/>
        <rFont val="Calibri"/>
      </rPr>
      <t>- Timeline: 12/09</t>
    </r>
  </si>
  <si>
    <t>05/09-07/09; 12/09-14/09</t>
  </si>
  <si>
    <r>
      <rPr>
        <b/>
        <sz val="10"/>
        <rFont val="Calibri"/>
      </rPr>
      <t xml:space="preserve">Timeline: 05/09-07/09; 13/09, 14/09
</t>
    </r>
    <r>
      <rPr>
        <sz val="10"/>
        <rFont val="Calibri"/>
      </rPr>
      <t>- Adapt</t>
    </r>
    <r>
      <rPr>
        <u/>
        <sz val="10"/>
        <color rgb="FF1155CC"/>
        <rFont val="Calibri"/>
      </rPr>
      <t xml:space="preserve"> KV cũ</t>
    </r>
    <r>
      <rPr>
        <sz val="10"/>
        <rFont val="Calibri"/>
      </rPr>
      <t xml:space="preserve">, thay background mới tone hồng trắng (khác tháng cũ) 
</t>
    </r>
    <r>
      <rPr>
        <b/>
        <sz val="10"/>
        <rFont val="Calibri"/>
      </rPr>
      <t xml:space="preserve">Timeline: 12/09
</t>
    </r>
    <r>
      <rPr>
        <sz val="10"/>
        <rFont val="Calibri"/>
      </rPr>
      <t>- Chung KV dòng 1518</t>
    </r>
  </si>
  <si>
    <r>
      <rPr>
        <b/>
        <sz val="10"/>
        <color theme="1"/>
        <rFont val="Calibri"/>
      </rPr>
      <t xml:space="preserve">2 Combo1:
</t>
    </r>
    <r>
      <rPr>
        <sz val="10"/>
        <color theme="1"/>
        <rFont val="Calibri"/>
      </rPr>
      <t>Static Banner(1-3): 05/09-07/09; 12/09-14/09
Popup(13h-16h): 05/09; 13/09</t>
    </r>
  </si>
  <si>
    <r>
      <rPr>
        <b/>
        <sz val="10"/>
        <color theme="1"/>
        <rFont val="Calibri"/>
      </rPr>
      <t xml:space="preserve">6 Combo1:
Bình Dương, Đồng Nai,Cần Thơ:
</t>
    </r>
    <r>
      <rPr>
        <sz val="10"/>
        <color theme="1"/>
        <rFont val="Calibri"/>
      </rPr>
      <t>Static Banner(1-3): 05/09-07/09; 12/09-14/09
Popup(13h-16h): 05/09, 13/09</t>
    </r>
  </si>
  <si>
    <r>
      <rPr>
        <b/>
        <sz val="10"/>
        <rFont val="Calibri"/>
      </rPr>
      <t xml:space="preserve">Timeline: 05/09-07/09; 13/09, 14/09
</t>
    </r>
    <r>
      <rPr>
        <sz val="10"/>
        <rFont val="Calibri"/>
      </rPr>
      <t xml:space="preserve">deadline 22/8: </t>
    </r>
    <r>
      <rPr>
        <u/>
        <sz val="10"/>
        <color rgb="FF1155CC"/>
        <rFont val="Calibri"/>
      </rPr>
      <t>https://drive.google.com/drive/u/0/folders/1BEsTx0L13x1BM8V83PhlYNJ-sxuGgaCe</t>
    </r>
    <r>
      <rPr>
        <sz val="10"/>
        <rFont val="Calibri"/>
      </rPr>
      <t xml:space="preserve"> 
</t>
    </r>
    <r>
      <rPr>
        <b/>
        <sz val="10"/>
        <rFont val="Calibri"/>
      </rPr>
      <t xml:space="preserve">Timeline: 12/09
</t>
    </r>
    <r>
      <rPr>
        <u/>
        <sz val="10"/>
        <color rgb="FF1155CC"/>
        <rFont val="Calibri"/>
      </rPr>
      <t>https://drive.google.com/drive/u/0/folders/1bQW9x473_bj1o8q1DkS9Ep-tSAb97ZpP</t>
    </r>
    <r>
      <rPr>
        <sz val="10"/>
        <rFont val="Calibri"/>
      </rPr>
      <t xml:space="preserve"> </t>
    </r>
  </si>
  <si>
    <t>20679
21132</t>
  </si>
  <si>
    <r>
      <rPr>
        <sz val="10"/>
        <rFont val="Calibri"/>
      </rPr>
      <t xml:space="preserve">- Timeline: 05/09-07/09; 13/09,14/09:
</t>
    </r>
    <r>
      <rPr>
        <u/>
        <sz val="10"/>
        <color rgb="FF1155CC"/>
        <rFont val="Calibri"/>
      </rPr>
      <t>https://shopeefood.vn/bo-suu-tap/a-oth-maycha</t>
    </r>
    <r>
      <rPr>
        <sz val="10"/>
        <rFont val="Calibri"/>
      </rPr>
      <t xml:space="preserve">
- Timeline: 12/09 
</t>
    </r>
    <r>
      <rPr>
        <u/>
        <sz val="10"/>
        <color rgb="FF1155CC"/>
        <rFont val="Calibri"/>
      </rPr>
      <t>https://shopeefood.vn/bo-suu-tap/a-maycha-12</t>
    </r>
  </si>
  <si>
    <t>Sep.CB1.50%</t>
  </si>
  <si>
    <r>
      <rPr>
        <sz val="10"/>
        <color theme="1"/>
        <rFont val="Calibri"/>
      </rPr>
      <t xml:space="preserve">- Key Message: </t>
    </r>
    <r>
      <rPr>
        <b/>
        <sz val="10"/>
        <color theme="1"/>
        <rFont val="Calibri"/>
      </rPr>
      <t>MayCha Khao Deal - Giảm 50% + Voucher 60k</t>
    </r>
    <r>
      <rPr>
        <sz val="10"/>
        <color theme="1"/>
        <rFont val="Calibri"/>
      </rPr>
      <t xml:space="preserve">
- Scheme: 
+ Giảm các món trà sữa, trà trái cây 50%
+ Voucher: MAYCHA60 giảm 60k mbs 200k
- Location: Đà Nẵng
- Timeline: 19/09-21/09</t>
    </r>
  </si>
  <si>
    <t>19/09-21/09</t>
  </si>
  <si>
    <t>Chung KV dòng 1517</t>
  </si>
  <si>
    <r>
      <rPr>
        <b/>
        <sz val="10"/>
        <color theme="1"/>
        <rFont val="Calibri"/>
      </rPr>
      <t xml:space="preserve">1 Combo1:
</t>
    </r>
    <r>
      <rPr>
        <sz val="10"/>
        <color theme="1"/>
        <rFont val="Calibri"/>
      </rPr>
      <t>Static Banner(1-3): 19/09-21/09
Popup(13h-16h): 19/09</t>
    </r>
  </si>
  <si>
    <r>
      <rPr>
        <sz val="10"/>
        <rFont val="Calibri"/>
      </rPr>
      <t xml:space="preserve">Deadline 20/8
</t>
    </r>
    <r>
      <rPr>
        <u/>
        <sz val="10"/>
        <color rgb="FF1155CC"/>
        <rFont val="Calibri"/>
      </rPr>
      <t>https://drive.google.com/drive/u/0/folders/17zlDx8k0NO8USYc07Am6DyY8RT1adepJ</t>
    </r>
    <r>
      <rPr>
        <sz val="10"/>
        <rFont val="Calibri"/>
      </rPr>
      <t xml:space="preserve"> </t>
    </r>
  </si>
  <si>
    <t>a-maychadn</t>
  </si>
  <si>
    <r>
      <rPr>
        <sz val="10"/>
        <color theme="1"/>
        <rFont val="Calibri"/>
      </rPr>
      <t xml:space="preserve">- Key Message: </t>
    </r>
    <r>
      <rPr>
        <b/>
        <sz val="10"/>
        <color theme="1"/>
        <rFont val="Calibri"/>
      </rPr>
      <t>MayCha Khao Deal - Giảm 9k + Voucher 60k</t>
    </r>
    <r>
      <rPr>
        <sz val="10"/>
        <color theme="1"/>
        <rFont val="Calibri"/>
      </rPr>
      <t xml:space="preserve">
- Scheme: 
+ Giảm các món trà sữa, trà trái cây còn 9k
+ Voucher: MAYCHA60 giảm 60k mbs 200k
- Location: Đà Nẵng
- Timeline: 13/09, 14/09</t>
    </r>
  </si>
  <si>
    <t>13/09, 14/09</t>
  </si>
  <si>
    <t>Chung KV dòng 1520</t>
  </si>
  <si>
    <r>
      <rPr>
        <b/>
        <sz val="10"/>
        <color theme="1"/>
        <rFont val="Calibri"/>
      </rPr>
      <t xml:space="preserve">2 Hometop lẻ:
</t>
    </r>
    <r>
      <rPr>
        <sz val="10"/>
        <color theme="1"/>
        <rFont val="Calibri"/>
      </rPr>
      <t>Hometop banner(10-12): 13/09, 14/09</t>
    </r>
  </si>
  <si>
    <t>https://drive.google.com/drive/u/0/folders/1BEsTx0L13x1BM8V83PhlYNJ-sxuGgaCe</t>
  </si>
  <si>
    <r>
      <rPr>
        <sz val="10"/>
        <color theme="1"/>
        <rFont val="Calibri"/>
      </rPr>
      <t>Key message:</t>
    </r>
    <r>
      <rPr>
        <b/>
        <sz val="10"/>
        <color theme="1"/>
        <rFont val="Calibri"/>
      </rPr>
      <t xml:space="preserve"> DEAL HÈ ĐỔ BỘ - DEAL 1Đ + VOUCHER 55.000Đ</t>
    </r>
    <r>
      <rPr>
        <sz val="10"/>
        <color theme="1"/>
        <rFont val="Calibri"/>
      </rPr>
      <t xml:space="preserve">
Scheme:
+ SALEDINH25,35,45,55,47,59,74; MARTWEEKEND50,65
+ Mua là có quà:
- Hồng Trà Sữa Size M 1Đ MBS 69K
- Trà Tắc 1Đ MBS 99K
Opening time: 24h
Timeline: 23/08-24/08
Location: HCM</t>
    </r>
  </si>
  <si>
    <t>23/08-24/08</t>
  </si>
  <si>
    <t>Dùng chung KV mart, BD bổ sung D-4</t>
  </si>
  <si>
    <t>Home top 10-12: 23/8
Bottom 4-6: 24/8
Pop up: 19h-22h 23/8</t>
  </si>
  <si>
    <t>https://drive.google.com/drive/folders/1vX1c2JeQW6r7czg5VBhq1J2sB3u5dtFy</t>
  </si>
  <si>
    <r>
      <rPr>
        <sz val="10"/>
        <color theme="1"/>
        <rFont val="Calibri"/>
      </rPr>
      <t xml:space="preserve">Key Message: </t>
    </r>
    <r>
      <rPr>
        <b/>
        <sz val="10"/>
        <color theme="1"/>
        <rFont val="Calibri"/>
      </rPr>
      <t>K-Food - Tuần Lễ Hàn Quốc - Giảm 28%</t>
    </r>
    <r>
      <rPr>
        <sz val="10"/>
        <color theme="1"/>
        <rFont val="Calibri"/>
      </rPr>
      <t xml:space="preserve">
- Scheme: Nhập mã KFOOD45 giảm 28% tối đa 45.000Đ
- Mã khuyến mãi chỉ áp dụng cho các sản phẩm Hàn Quốc tham gia chương trình
Timeline: 9/8-14/8
Location: HCM, HN, Bình Dương, Hải Phòng, Cần Thơ, Đồng Nai, Vũng Tàu</t>
    </r>
  </si>
  <si>
    <t>09/08-14/08</t>
  </si>
  <si>
    <t xml:space="preserve">Home top #7-9: 10/8
Home top #10-12: 12/8
Static #4-5: 9/8, 13/8
Search Placeholder: 5h-10h 9/8
HTC 2nd scroll: 12/8 (16H-24H)  </t>
  </si>
  <si>
    <t>https://drive.google.com/drive/folders/1z5X7vygT9YHXsoccCu18egNCR-uygq2g</t>
  </si>
  <si>
    <t>a-28-kood</t>
  </si>
  <si>
    <t>Aug.VISA Birthday</t>
  </si>
  <si>
    <r>
      <rPr>
        <b/>
        <sz val="10"/>
        <color theme="1"/>
        <rFont val="Calibri"/>
      </rPr>
      <t xml:space="preserve">- </t>
    </r>
    <r>
      <rPr>
        <sz val="10"/>
        <color theme="1"/>
        <rFont val="Calibri"/>
      </rPr>
      <t>Keymess</t>
    </r>
    <r>
      <rPr>
        <b/>
        <sz val="10"/>
        <color theme="1"/>
        <rFont val="Calibri"/>
      </rPr>
      <t>: VPBANK VISA khao sinh nhật, giảm đến 72.000 ĐỒNG</t>
    </r>
    <r>
      <rPr>
        <sz val="10"/>
        <color theme="1"/>
        <rFont val="Calibri"/>
      </rPr>
      <t xml:space="preserve">
- Scheme:
1. Giảm 64.000 ĐỒNG cho đơn từ 130.000Đ, Áp dụng Thứ 4, Thứ 5, Thứ 6 hàng tuần
2. Giảm 72.000 ĐỒNG cho đơn từ 145.000Đ, Áp dụng Thứ 4, Thứ 5, Thứ 6 hàng tuần
- Timeline: 5/8-30/9/2025
- Location: Nationwide
- Codename: VPBANKVISA72, VPBANKVISA64</t>
    </r>
  </si>
  <si>
    <t>5/8-30/9/2025</t>
  </si>
  <si>
    <t>Search banner: 13/08, 15/08
Ongoing banner: 13/08, 15/08
Ongoing Order banner (New): 14/08
SPF - FB Post 7h: 13/08
SPF - Insta Story (6h-10h): 13/08</t>
  </si>
  <si>
    <r>
      <rPr>
        <u/>
        <sz val="10"/>
        <color rgb="FF1155CC"/>
        <rFont val="Calibri"/>
      </rPr>
      <t>https://shopee.vn/m/VPBankVISA-SPF</t>
    </r>
    <r>
      <rPr>
        <u/>
        <sz val="10"/>
        <color rgb="FF1155CC"/>
        <rFont val="Calibri"/>
      </rPr>
      <t xml:space="preserve">
</t>
    </r>
    <r>
      <rPr>
        <u/>
        <sz val="10"/>
        <color rgb="FF1155CC"/>
        <rFont val="Calibri"/>
      </rPr>
      <t>https://shopee.vn/m/VPBankVISA-SP</t>
    </r>
  </si>
  <si>
    <t>Aug.VISA Usage</t>
  </si>
  <si>
    <r>
      <rPr>
        <sz val="10"/>
        <color theme="1"/>
        <rFont val="Calibri"/>
      </rPr>
      <t xml:space="preserve">- Keymess: </t>
    </r>
    <r>
      <rPr>
        <b/>
        <sz val="10"/>
        <color theme="1"/>
        <rFont val="Calibri"/>
      </rPr>
      <t>VPBANK VISA khao deal mỗi ngày, giảm đến 40.000 Đồng</t>
    </r>
    <r>
      <rPr>
        <sz val="10"/>
        <color theme="1"/>
        <rFont val="Calibri"/>
      </rPr>
      <t xml:space="preserve">
- Scheme:
1. Giảm 32.000 ĐỒNG cho đơn từ 65.000Đ, áp dụng mỗi ngày
2. Giảm 40.000 ĐỒNG cho đơn từ 80.000Đ, áp dụng mỗi ngày
- Timeline: 5/8-30/9/2025
- Location: Nationwide
- Codename: VPBANKVISA32, VPBANKVISA40</t>
    </r>
  </si>
  <si>
    <t>Hometop banner(10-12): 18/08
Popup(6h-10h): 19/08</t>
  </si>
  <si>
    <r>
      <rPr>
        <u/>
        <sz val="10"/>
        <color rgb="FF1155CC"/>
        <rFont val="Calibri"/>
      </rPr>
      <t>https://shopee.vn/m/VPBankVISA-SPF</t>
    </r>
    <r>
      <rPr>
        <u/>
        <sz val="10"/>
        <color rgb="FF1155CC"/>
        <rFont val="Calibri"/>
      </rPr>
      <t xml:space="preserve">
</t>
    </r>
    <r>
      <rPr>
        <u/>
        <sz val="10"/>
        <color rgb="FF1155CC"/>
        <rFont val="Calibri"/>
      </rPr>
      <t>https://shopee.vn/m/VPBankVISA-SP</t>
    </r>
  </si>
  <si>
    <r>
      <rPr>
        <sz val="10"/>
        <color theme="1"/>
        <rFont val="Calibri"/>
      </rPr>
      <t xml:space="preserve">- Key message: </t>
    </r>
    <r>
      <rPr>
        <b/>
        <sz val="10"/>
        <color theme="1"/>
        <rFont val="Calibri"/>
      </rPr>
      <t>Cái Lò Nướng Khao Tiệc Bánh - Giảm 15%</t>
    </r>
    <r>
      <rPr>
        <sz val="10"/>
        <color theme="1"/>
        <rFont val="Calibri"/>
      </rPr>
      <t xml:space="preserve">
- Scheme: BST Trung Thu Giảm 15%
- Location: HCM
- Timeline: 24/08 - 28/08</t>
    </r>
  </si>
  <si>
    <t>24/08 - 28/08</t>
  </si>
  <si>
    <t>https://drive.google.com/drive/folders/1PTt2eFGkQ9MMOrzRaCxv51txsQ7dreKw?usp=drive_link</t>
  </si>
  <si>
    <r>
      <rPr>
        <sz val="10"/>
        <rFont val="Calibri"/>
      </rPr>
      <t xml:space="preserve">Adapt </t>
    </r>
    <r>
      <rPr>
        <u/>
        <sz val="10"/>
        <color rgb="FF1155CC"/>
        <rFont val="Calibri"/>
      </rPr>
      <t>KV Cũ</t>
    </r>
    <r>
      <rPr>
        <sz val="10"/>
        <rFont val="Calibri"/>
      </rPr>
      <t>:
- Thay background mới: tone vàng-xanh lá
- Thay ảnh món mới: Pick món tuỳ ý design</t>
    </r>
  </si>
  <si>
    <r>
      <rPr>
        <b/>
        <sz val="10"/>
        <color theme="1"/>
        <rFont val="Calibri"/>
      </rPr>
      <t xml:space="preserve">1 Win 1:
</t>
    </r>
    <r>
      <rPr>
        <sz val="10"/>
        <color theme="1"/>
        <rFont val="Calibri"/>
      </rPr>
      <t>Search Placeholder(19h-22h): 24/08
Search Placeholder(17h-19h): 28/08
Hometop banner(7-9): 25/08, 27/08
Static banner(1-3): 25/08, 26/08
Floating(16h-19h): 27/08
Popup(19h-22h): 26/08</t>
    </r>
  </si>
  <si>
    <r>
      <rPr>
        <sz val="10"/>
        <rFont val="Calibri"/>
      </rPr>
      <t xml:space="preserve">Deadline 13/8
</t>
    </r>
    <r>
      <rPr>
        <u/>
        <sz val="10"/>
        <color rgb="FF1155CC"/>
        <rFont val="Calibri"/>
      </rPr>
      <t>https://drive.google.com/drive/u/0/folders/1aWe3TFtq9JetTfJo_1O4tjADy7eQkegp</t>
    </r>
    <r>
      <rPr>
        <sz val="10"/>
        <rFont val="Calibri"/>
      </rPr>
      <t xml:space="preserve"> </t>
    </r>
  </si>
  <si>
    <t>Sep.CB3</t>
  </si>
  <si>
    <r>
      <rPr>
        <sz val="10"/>
        <color theme="1"/>
        <rFont val="Calibri"/>
      </rPr>
      <t xml:space="preserve">- Key message: </t>
    </r>
    <r>
      <rPr>
        <b/>
        <sz val="10"/>
        <color theme="1"/>
        <rFont val="Calibri"/>
      </rPr>
      <t>Café Amazon tung deal tựu trường - Món 1Đ + voucher 50k</t>
    </r>
    <r>
      <rPr>
        <sz val="10"/>
        <color theme="1"/>
        <rFont val="Calibri"/>
      </rPr>
      <t xml:space="preserve">
- Scheme:
Trà sữa thái đỏ 1Đ
Cà Phê AMZ Sữa Đá 1Đ
Bạc Xỉu Đá 1Đ
MBS 99k
+ Nhập code SPFAMAZON50 Giảm 50k cho đơn 110k
- Location: HCM
- Timeline: 03/09-05/09</t>
    </r>
  </si>
  <si>
    <t>03/09-05/09</t>
  </si>
  <si>
    <t>https://drive.google.com/drive/folders/1zwd62_UQVdsMh7IC72vxBOPy63X12NR9?usp=drive_link</t>
  </si>
  <si>
    <t>Pick món: 
Trà Sữa Thái Đỏ 
Cf amazon sữa đá 
Matcha nước dừa</t>
  </si>
  <si>
    <r>
      <rPr>
        <sz val="10"/>
        <rFont val="Calibri"/>
      </rPr>
      <t xml:space="preserve">Adapt </t>
    </r>
    <r>
      <rPr>
        <u/>
        <sz val="10"/>
        <color rgb="FF1155CC"/>
        <rFont val="Calibri"/>
      </rPr>
      <t>KV Cũ</t>
    </r>
    <r>
      <rPr>
        <sz val="10"/>
        <rFont val="Calibri"/>
      </rPr>
      <t>:
- Thay key message 
- Thay SKU</t>
    </r>
  </si>
  <si>
    <r>
      <rPr>
        <b/>
        <sz val="10"/>
        <color theme="1"/>
        <rFont val="Calibri"/>
      </rPr>
      <t xml:space="preserve">1 Combo 3:
</t>
    </r>
    <r>
      <rPr>
        <sz val="10"/>
        <color theme="1"/>
        <rFont val="Calibri"/>
      </rPr>
      <t>Static Banner(6): 03/09-05/09
Popup(13h-16h): 03/09</t>
    </r>
  </si>
  <si>
    <r>
      <rPr>
        <sz val="10"/>
        <rFont val="Calibri"/>
      </rPr>
      <t xml:space="preserve">Deadline 20/8
</t>
    </r>
    <r>
      <rPr>
        <u/>
        <sz val="10"/>
        <color rgb="FF1155CC"/>
        <rFont val="Calibri"/>
      </rPr>
      <t>https://drive.google.com/drive/u/0/folders/18IcX2B9Sxh__9YT4nZcA-kqrODJZ4RWN</t>
    </r>
    <r>
      <rPr>
        <sz val="10"/>
        <rFont val="Calibri"/>
      </rPr>
      <t xml:space="preserve"> </t>
    </r>
  </si>
  <si>
    <t>Sữa chua ăn LOF</t>
  </si>
  <si>
    <t>eSampling_Aug</t>
  </si>
  <si>
    <r>
      <rPr>
        <sz val="10"/>
        <color theme="1"/>
        <rFont val="Calibri"/>
      </rPr>
      <t xml:space="preserve">- Key message: </t>
    </r>
    <r>
      <rPr>
        <b/>
        <sz val="10"/>
        <color theme="1"/>
        <rFont val="Calibri"/>
      </rPr>
      <t>ĐẶT MÓN LIỀN TAY, TẶNG 01 SỮA CHUA ĂN ĐÓNG CHAI</t>
    </r>
    <r>
      <rPr>
        <sz val="10"/>
        <color theme="1"/>
        <rFont val="Calibri"/>
      </rPr>
      <t xml:space="preserve">
- Scheme: Tặng 01 chai Sữa chua ăn đóng chai LOF ít đường 200g cho mỗi đơn hàng trên ShopeeFood.
- Timeline: 22/08 - 10/9/2025
- Location: HCM, Hà Nội, Đà Nẵng, Cần Thơ</t>
    </r>
  </si>
  <si>
    <t>22/08 - 10/09</t>
  </si>
  <si>
    <t>Cancel</t>
  </si>
  <si>
    <r>
      <rPr>
        <sz val="10"/>
        <color theme="1"/>
        <rFont val="Calibri"/>
      </rPr>
      <t xml:space="preserve">- Key message: </t>
    </r>
    <r>
      <rPr>
        <b/>
        <sz val="10"/>
        <color theme="1"/>
        <rFont val="Calibri"/>
      </rPr>
      <t>Dinh dưỡng tự nhiên giảm 20% + voucher 95k</t>
    </r>
    <r>
      <rPr>
        <sz val="10"/>
        <color theme="1"/>
        <rFont val="Calibri"/>
      </rPr>
      <t xml:space="preserve">
- Scheme: TH true ICE CREAM giảm 20%
 Nhập TRUEMART95K - giảm 12% tối đa 95K
- Timeline: 28/8, 30/8, 31/8
- Location: HCM, HN</t>
    </r>
  </si>
  <si>
    <t>28/08, 30/08, 
31/08</t>
  </si>
  <si>
    <r>
      <rPr>
        <u/>
        <sz val="10"/>
        <color rgb="FF1155CC"/>
        <rFont val="Calibri"/>
      </rPr>
      <t>ID TH TRUE MART 2025 - Google Sheets</t>
    </r>
  </si>
  <si>
    <t>dùng chung KV Win 2 tháng 8, DÒNG 1476</t>
  </si>
  <si>
    <t>Static banner # 4-5: 28/8, 30/8, 31/8
Floating: 16h-19h 30/8</t>
  </si>
  <si>
    <t>a-th-true-mart</t>
  </si>
  <si>
    <t>All Brand</t>
  </si>
  <si>
    <t>Sep.Custom4</t>
  </si>
  <si>
    <r>
      <rPr>
        <sz val="10"/>
        <color theme="1"/>
        <rFont val="Calibri"/>
      </rPr>
      <t xml:space="preserve">- Key message: </t>
    </r>
    <r>
      <rPr>
        <b/>
        <sz val="10"/>
        <color theme="1"/>
        <rFont val="Calibri"/>
      </rPr>
      <t>Milo Dầm TUTIMI ĐỒNG GIÁ 19.000Đ + VOUCHER 40.000Đ</t>
    </r>
    <r>
      <rPr>
        <sz val="10"/>
        <color theme="1"/>
        <rFont val="Calibri"/>
      </rPr>
      <t xml:space="preserve">
- Scheme:
+ Giảm 6 món về 19.000đ, áp dụng cho đơn 40.000đ. Các món áp dụng (1 phần mỗi đơn):
Milo Dầm Phô Mai Sữa Tươi Tutimi
Milo Dầm Phô Mai Choco Tutimi
Nhài Sữa Trân Châu Trắng
Trà Sữa Pudding Tutimi
Trà Sữa Bí Đao L
Matcha Latte (M)
+ Combo siêu ưu đãi 2 ly L 64k giảm còn 40k [Combo 40k: Trà sữa Trân Châu Đen (L) x Trà Sữa Bí Đao (L)]
+ Tặng Milo Dầm Trân Châu Đường Đen khi đặt đơn 199k
+ Nhập mã SIEUTIEC40 - giảm 40.000đ, áp dụng cho đơn 100.000đ 
</t>
    </r>
    <r>
      <rPr>
        <sz val="10"/>
        <color rgb="FFFF0000"/>
        <rFont val="Calibri"/>
      </rPr>
      <t xml:space="preserve">+ Nhập mã TUTIMI40K - giảm 40.000đ, áp dụng cho đơn 80.000đ
</t>
    </r>
    <r>
      <rPr>
        <sz val="10"/>
        <color theme="1"/>
        <rFont val="Calibri"/>
      </rPr>
      <t>- Timeline: 01/09-03/09; 16/09-18/09; 23/09-25/09
- Location: HCM</t>
    </r>
  </si>
  <si>
    <t>01/09-03/09; 16/09-18/09; 23/09-25/09</t>
  </si>
  <si>
    <t>https://docs.google.com/spreadsheets/d/1-_wFrwaaO5VMd8CufB70jfayokz4v8rIZYuFeYmDo2U/edit?gid=0#gid=0&amp;range=C1</t>
  </si>
  <si>
    <r>
      <rPr>
        <sz val="10"/>
        <rFont val="Calibri"/>
      </rPr>
      <t xml:space="preserve">- Tone màu </t>
    </r>
    <r>
      <rPr>
        <u/>
        <sz val="10"/>
        <color rgb="FF1155CC"/>
        <rFont val="Calibri"/>
      </rPr>
      <t xml:space="preserve">gợi ý </t>
    </r>
    <r>
      <rPr>
        <sz val="10"/>
        <rFont val="Calibri"/>
      </rPr>
      <t xml:space="preserve">tươi sáng, vui tươi, kỳ nghỉ lễ, biển , bầu trời </t>
    </r>
  </si>
  <si>
    <t>- Món team tùy chọn, ưu tiên dòng trà sữa full topping, Matcha, latte</t>
  </si>
  <si>
    <r>
      <rPr>
        <b/>
        <sz val="10"/>
        <color theme="1"/>
        <rFont val="Calibri"/>
      </rPr>
      <t xml:space="preserve">3 Combo Custom 4:
</t>
    </r>
    <r>
      <rPr>
        <sz val="10"/>
        <color theme="1"/>
        <rFont val="Calibri"/>
      </rPr>
      <t>Hometop Banner(10-12): 01/09-03/09; 16/09-18/09; 23/09-25/09
Floating(13h-16h): 17/09
Popup(13h-16h): 01/09
Popup (19h-22h): 24/09</t>
    </r>
  </si>
  <si>
    <r>
      <rPr>
        <sz val="10"/>
        <rFont val="Calibri"/>
      </rPr>
      <t xml:space="preserve">deadline 20/8
</t>
    </r>
    <r>
      <rPr>
        <u/>
        <sz val="10"/>
        <color rgb="FF1155CC"/>
        <rFont val="Calibri"/>
      </rPr>
      <t>https://drive.google.com/drive/u/0/folders/1mIntIT78Olqce_Ii1NvNsF-B9CRObI4n</t>
    </r>
    <r>
      <rPr>
        <sz val="10"/>
        <rFont val="Calibri"/>
      </rPr>
      <t xml:space="preserve"> </t>
    </r>
  </si>
  <si>
    <t>Sep.Custom1</t>
  </si>
  <si>
    <r>
      <rPr>
        <sz val="10"/>
        <color theme="1"/>
        <rFont val="Calibri"/>
      </rPr>
      <t>- Key message:</t>
    </r>
    <r>
      <rPr>
        <b/>
        <sz val="10"/>
        <color theme="1"/>
        <rFont val="Calibri"/>
      </rPr>
      <t xml:space="preserve"> Milo Dầm TUTIMI ĐỒNG GIÁ 19.000Đ + TẶNG MÓN 0Đ</t>
    </r>
    <r>
      <rPr>
        <sz val="10"/>
        <color theme="1"/>
        <rFont val="Calibri"/>
      </rPr>
      <t xml:space="preserve">
 - Scheme: 
+ Giảm 6 món về 19.000đ, áp dụng cho đơn 40.000đ. Các món áp dụng (1 phần mỗi đơn):
Milo Dầm Phô Mai Sữa Tươi Tutimi 
Milo Dầm Phô Mai Choco Tutimi 
Nhài Sữa Trân Châu Trắng 
Trà Sữa Pudding Tutimi 
Trà Sữa Bí Đao L 
Matcha Latte (M) 
+ Combo siêu ưu đãi 2 ly L 64k giảm còn 40k [Combo 40k: Trà sữa Trân Châu Đen (L) x Trà Sữa Bí Đao (L)] 
+ Tặng Milo Dầm Trân Châu Đường Đen khi đặt đơn 199k 
+ Nhập mã SIEUTIEC40 - giảm 40.000đ, áp dụng cho đơn 100.000đ
</t>
    </r>
    <r>
      <rPr>
        <sz val="10"/>
        <color rgb="FFFF0000"/>
        <rFont val="Calibri"/>
      </rPr>
      <t xml:space="preserve">+ Nhập mã TUTIMI40K - giảm 40.000đ, áp dụng cho đơn 80.000đ
</t>
    </r>
    <r>
      <rPr>
        <sz val="10"/>
        <color theme="1"/>
        <rFont val="Calibri"/>
      </rPr>
      <t xml:space="preserve"> - Timeline: 06/09-08/09
- Location: HCM</t>
    </r>
  </si>
  <si>
    <t>06/09-08/09</t>
  </si>
  <si>
    <t>Adapt KV (giai đoạn 01/09-03/09) đổi keymess mới</t>
  </si>
  <si>
    <r>
      <rPr>
        <b/>
        <sz val="10"/>
        <color theme="1"/>
        <rFont val="Calibri"/>
      </rPr>
      <t xml:space="preserve">1 Combo Custom 1:
</t>
    </r>
    <r>
      <rPr>
        <sz val="10"/>
        <color theme="1"/>
        <rFont val="Calibri"/>
      </rPr>
      <t>Static Banner( 5): 06/09-08/09
Popup (13h-16h): 06/09</t>
    </r>
  </si>
  <si>
    <r>
      <rPr>
        <sz val="10"/>
        <rFont val="Calibri"/>
      </rPr>
      <t xml:space="preserve">Deadline 25/8
</t>
    </r>
    <r>
      <rPr>
        <u/>
        <sz val="10"/>
        <color rgb="FF1155CC"/>
        <rFont val="Calibri"/>
      </rPr>
      <t>https://drive.google.com/drive/u/0/folders/17Ousqo-B1VqHWP1QnTIxEZ-7B9YofR9h</t>
    </r>
    <r>
      <rPr>
        <sz val="10"/>
        <rFont val="Calibri"/>
      </rPr>
      <t xml:space="preserve"> </t>
    </r>
  </si>
  <si>
    <t>Sep.Custom2</t>
  </si>
  <si>
    <r>
      <rPr>
        <sz val="10"/>
        <color theme="1"/>
        <rFont val="Calibri"/>
      </rPr>
      <t xml:space="preserve">- Key message: </t>
    </r>
    <r>
      <rPr>
        <b/>
        <sz val="10"/>
        <color theme="1"/>
        <rFont val="Calibri"/>
      </rPr>
      <t>Milo Dầm TUTIMI ĐỒNG GIÁ 19.000Đ + VOUCHER 40.000Đ</t>
    </r>
    <r>
      <rPr>
        <sz val="10"/>
        <color theme="1"/>
        <rFont val="Calibri"/>
      </rPr>
      <t xml:space="preserve">
- Scheme:
+ Giảm 6 món về 19.000đ, áp dụng cho đơn 40.000đ. Các món áp dụng (1 phần mỗi đơn):
Milo Dầm Phô Mai Sữa Tươi Tutimi
Milo Dầm Phô Mai Choco Tutimi
Nhài Sữa Trân Châu Trắng
Trà Sữa Pudding Tutimi
Trà Sữa Bí Đao L
Matcha Latte (M)
+ Combo siêu ưu đãi 2 ly L 64k giảm còn 40k [Combo 40k: Trà sữa Trân Châu Đen (L) x Trà Sữa Bí Đao (L)]
+ Tặng Milo Dầm Trân Châu Đường Đen khi đặt đơn 199k
+ Nhập mã SIEUTIEC40 - giảm 40.000đ, áp dụng cho đơn 100.000đ
</t>
    </r>
    <r>
      <rPr>
        <sz val="10"/>
        <color rgb="FFFF0000"/>
        <rFont val="Calibri"/>
      </rPr>
      <t xml:space="preserve">+ Nhập mã TUTIMI40K - giảm 40.000đ, áp dụng cho đơn 80.000đ
</t>
    </r>
    <r>
      <rPr>
        <sz val="10"/>
        <color theme="1"/>
        <rFont val="Calibri"/>
      </rPr>
      <t>- Timeline: 12/09-14/09; 19/09-21/09
- Location: HCM</t>
    </r>
  </si>
  <si>
    <t>12/09-14/09; 19/09-21/09</t>
  </si>
  <si>
    <t>Adapt KV (giai đoạn 01/09-03/09) đổi 3 SKU mới
- Milo Dầm Thập cẩm
- TS matcha
- Olong fulltopping
(Không trùng SKU với GD 1-3/9)</t>
  </si>
  <si>
    <r>
      <rPr>
        <b/>
        <sz val="10"/>
        <color theme="1"/>
        <rFont val="Calibri"/>
      </rPr>
      <t xml:space="preserve">2 Combo Custom 2:
</t>
    </r>
    <r>
      <rPr>
        <sz val="10"/>
        <color theme="1"/>
        <rFont val="Calibri"/>
      </rPr>
      <t>Bottom Banner (1-3): 12/09-14/09; 19/09-21/09
Popup (13h-16h): 14/09
Floating (13h-16h): 19/09</t>
    </r>
  </si>
  <si>
    <r>
      <rPr>
        <sz val="10"/>
        <rFont val="Calibri"/>
      </rPr>
      <t xml:space="preserve">Deadline 29/8
</t>
    </r>
    <r>
      <rPr>
        <u/>
        <sz val="10"/>
        <color rgb="FF1155CC"/>
        <rFont val="Calibri"/>
      </rPr>
      <t>https://drive.google.com/drive/u/0/folders/1404ZVu1kUaqESctHZMvfvwBdtXLQTZzR</t>
    </r>
    <r>
      <rPr>
        <sz val="10"/>
        <rFont val="Calibri"/>
      </rPr>
      <t xml:space="preserve"> </t>
    </r>
  </si>
  <si>
    <t>Sep.Custom3</t>
  </si>
  <si>
    <r>
      <rPr>
        <sz val="10"/>
        <color theme="1"/>
        <rFont val="Calibri"/>
      </rPr>
      <t xml:space="preserve">- Key message: </t>
    </r>
    <r>
      <rPr>
        <b/>
        <sz val="10"/>
        <color theme="1"/>
        <rFont val="Calibri"/>
      </rPr>
      <t>Milo Dầm TUTIMI ĐỒNG GIÁ 19.000Đ + TẶNG MÓN 0Đ</t>
    </r>
    <r>
      <rPr>
        <sz val="10"/>
        <color theme="1"/>
        <rFont val="Calibri"/>
      </rPr>
      <t xml:space="preserve">
- Scheme:
+ Giảm 6 món về 19.000đ, áp dụng cho đơn 40.000đ. Các món áp dụng (1 phần mỗi đơn):
Milo Dầm Phô Mai Sữa Tươi Tutimi
Milo Dầm Phô Mai Choco Tutimi
Nhài Sữa Trân Châu Trắng
Trà Sữa Pudding Tutimi
Trà Sữa Bí Đao L
Matcha Latte (M)
+ Combo siêu ưu đãi 2 ly L 64k giảm còn 40k [Combo 40k: Trà sữa Trân Châu Đen (L) x Trà Sữa Bí Đao (L)]
+ Tặng Milo Dầm Trân Châu Đường Đen khi đặt đơn 199k
+ Nhập mã SIEUTIEC40 - giảm 40.000đ, áp dụng cho đơn 100.000đ
</t>
    </r>
    <r>
      <rPr>
        <sz val="10"/>
        <color rgb="FFFF0000"/>
        <rFont val="Calibri"/>
      </rPr>
      <t xml:space="preserve">+ Nhập mã TUTIMI40K - giảm 40.000đ, áp dụng cho đơn 80.000đ
</t>
    </r>
    <r>
      <rPr>
        <sz val="10"/>
        <color theme="1"/>
        <rFont val="Calibri"/>
      </rPr>
      <t>- Timeline: 26/09-28/09
- Location: HCM</t>
    </r>
  </si>
  <si>
    <t>26/09-28/09</t>
  </si>
  <si>
    <t>Dùng chung KV (giai đoạn 06/09-08/09)</t>
  </si>
  <si>
    <r>
      <rPr>
        <b/>
        <sz val="10"/>
        <color theme="1"/>
        <rFont val="Calibri"/>
      </rPr>
      <t xml:space="preserve">1 Combo Custom 3:
</t>
    </r>
    <r>
      <rPr>
        <sz val="10"/>
        <color theme="1"/>
        <rFont val="Calibri"/>
      </rPr>
      <t>Bottom Banner (4-6): 26/09-28/09
Popup (19h-22h): 26/09</t>
    </r>
  </si>
  <si>
    <r>
      <rPr>
        <sz val="10"/>
        <rFont val="Calibri"/>
      </rPr>
      <t xml:space="preserve">Deadline 25/8
</t>
    </r>
    <r>
      <rPr>
        <u/>
        <sz val="10"/>
        <color rgb="FF1155CC"/>
        <rFont val="Calibri"/>
      </rPr>
      <t>https://drive.google.com/drive/u/0/folders/17Ousqo-B1VqHWP1QnTIxEZ-7B9YofR9h</t>
    </r>
    <r>
      <rPr>
        <sz val="10"/>
        <rFont val="Calibri"/>
      </rPr>
      <t xml:space="preserve"> </t>
    </r>
  </si>
  <si>
    <r>
      <rPr>
        <sz val="10"/>
        <color theme="1"/>
        <rFont val="Calibri"/>
      </rPr>
      <t xml:space="preserve">- Key message: </t>
    </r>
    <r>
      <rPr>
        <b/>
        <sz val="10"/>
        <color theme="1"/>
        <rFont val="Calibri"/>
      </rPr>
      <t xml:space="preserve">Ding Tea Khao Deal - Chỉ 1Đ + Voucher 25k </t>
    </r>
    <r>
      <rPr>
        <sz val="10"/>
        <color theme="1"/>
        <rFont val="Calibri"/>
      </rPr>
      <t xml:space="preserve">
- Scheme: 
+ 10-12/9: Deal 1Đ cho đơn từ 70k (Hồng trà sữa)
+ 23-25/9: Deal 1Đ cho đơn từ 70k (Nhài sữa)
+ Voucher DingTea25 giảm 25k cho đơn từ 70K 
- Timeline: 10/09 - 12/09, 23/09 - 25/09
- Location: Hà Nội  </t>
    </r>
  </si>
  <si>
    <t>10/09 - 12/09, 23/09 - 25/09</t>
  </si>
  <si>
    <t>https://drive.google.com/drive/folders/1NxrbDEvyTBl8zKlg5ZXy7NSdwPNu7do3</t>
  </si>
  <si>
    <t>Tone màu: Màu sáng, hình ảnh tươi sáng vui vẻ. Làm nổi bật màu sản phẩm</t>
  </si>
  <si>
    <t>Element: lá trà, trân châu</t>
  </si>
  <si>
    <r>
      <rPr>
        <b/>
        <sz val="10"/>
        <color theme="1"/>
        <rFont val="Calibri"/>
      </rPr>
      <t xml:space="preserve">2 Combo 1:
</t>
    </r>
    <r>
      <rPr>
        <sz val="10"/>
        <color theme="1"/>
        <rFont val="Calibri"/>
      </rPr>
      <t>Static banner(1-3): 10/09 - 12/09, 23/09 - 25/09
Pop up(13h-16h): 10/09, 24/09</t>
    </r>
  </si>
  <si>
    <r>
      <rPr>
        <sz val="10"/>
        <rFont val="Calibri"/>
      </rPr>
      <t xml:space="preserve">Deadline 27/8
</t>
    </r>
    <r>
      <rPr>
        <u/>
        <sz val="10"/>
        <color rgb="FF1155CC"/>
        <rFont val="Calibri"/>
      </rPr>
      <t>https://drive.google.com/drive/u/0/folders/1O_AY3nSaIwm33ERkIieqUygBDYZafDDq</t>
    </r>
    <r>
      <rPr>
        <sz val="10"/>
        <rFont val="Calibri"/>
      </rPr>
      <t xml:space="preserve"> </t>
    </r>
  </si>
  <si>
    <t>a-dingtea-1d</t>
  </si>
  <si>
    <r>
      <rPr>
        <sz val="10"/>
        <color theme="1"/>
        <rFont val="Calibri"/>
      </rPr>
      <t xml:space="preserve">- Key message: </t>
    </r>
    <r>
      <rPr>
        <b/>
        <sz val="10"/>
        <color theme="1"/>
        <rFont val="Calibri"/>
      </rPr>
      <t>TRÀ SỮA SEKAI MỜI MÓN 10K + VOUCHER 50.000Đ</t>
    </r>
    <r>
      <rPr>
        <sz val="10"/>
        <color theme="1"/>
        <rFont val="Calibri"/>
      </rPr>
      <t xml:space="preserve">
- Scheme:
+ Giảm món Trà Sữa Gạo Nhật còn 10k, áp dụng đơn 39k
+ Giảm toàn bộ menu 5%
+ Nhập mã SIEUTIEC50 - giảm 50.000đ, áp dụng cho đơn 140.000đ
</t>
    </r>
    <r>
      <rPr>
        <sz val="10"/>
        <color rgb="FFFF0000"/>
        <rFont val="Calibri"/>
      </rPr>
      <t xml:space="preserve">+ Nhập mã SEKAI50 - giảm 50% tối đa 50.000đ, áp dụng cho đơn 65.000đ
</t>
    </r>
    <r>
      <rPr>
        <sz val="10"/>
        <color theme="1"/>
        <rFont val="Calibri"/>
      </rPr>
      <t>- Timeline: 05/09-07/09; 12/09-14/09
- Location: HCM</t>
    </r>
  </si>
  <si>
    <r>
      <rPr>
        <sz val="10"/>
        <rFont val="Calibri"/>
      </rPr>
      <t xml:space="preserve">- Tone màu </t>
    </r>
    <r>
      <rPr>
        <u/>
        <sz val="10"/>
        <color rgb="FF1155CC"/>
        <rFont val="Calibri"/>
      </rPr>
      <t>gợi ý</t>
    </r>
    <r>
      <rPr>
        <sz val="10"/>
        <rFont val="Calibri"/>
      </rPr>
      <t xml:space="preserve">: pastel , vui tươi , chủ đề năng động , back to school </t>
    </r>
  </si>
  <si>
    <t>- Pick 3 món: 
+ Trà Nhãn Chôm Chôm (L)
+ Trà Sữa Gạo Nhật
+ 1 món còn lại tùy chọn , ưu tiên full topping</t>
  </si>
  <si>
    <r>
      <rPr>
        <b/>
        <sz val="10"/>
        <color theme="1"/>
        <rFont val="Calibri"/>
      </rPr>
      <t xml:space="preserve">2 Combo Custom 3:
</t>
    </r>
    <r>
      <rPr>
        <sz val="10"/>
        <color theme="1"/>
        <rFont val="Calibri"/>
      </rPr>
      <t>Bottom Banner (4-6): 05/09-07/09; 12/09-14/09
Floating (13h-16h): 07/09
Popup (19h-22h): 12/09</t>
    </r>
  </si>
  <si>
    <r>
      <rPr>
        <sz val="10"/>
        <rFont val="Calibri"/>
      </rPr>
      <t xml:space="preserve">Deadline 22/8
</t>
    </r>
    <r>
      <rPr>
        <u/>
        <sz val="10"/>
        <color rgb="FF1155CC"/>
        <rFont val="Calibri"/>
      </rPr>
      <t>https://drive.google.com/drive/u/0/folders/1nlnCcF4O1Yvq0lNddyA3VApv_Jlt6usQ</t>
    </r>
    <r>
      <rPr>
        <sz val="10"/>
        <rFont val="Calibri"/>
      </rPr>
      <t xml:space="preserve"> </t>
    </r>
  </si>
  <si>
    <r>
      <rPr>
        <sz val="10"/>
        <color theme="1"/>
        <rFont val="Calibri"/>
      </rPr>
      <t xml:space="preserve">- Key message: </t>
    </r>
    <r>
      <rPr>
        <b/>
        <sz val="10"/>
        <color theme="1"/>
        <rFont val="Calibri"/>
      </rPr>
      <t>TRÀ SỮA SEKAI MỜI MÓN 10K + VOUCHER 50.000Đ</t>
    </r>
    <r>
      <rPr>
        <sz val="10"/>
        <color theme="1"/>
        <rFont val="Calibri"/>
      </rPr>
      <t xml:space="preserve">
- Scheme:
+ Giảm món Trà Sữa Gạo Nhật còn 10k, áp dụng đơn 39k
+ Giảm toàn bộ menu 5%
+ Nhập mã SIEUTIEC50 - giảm 50.000đ, áp dụng cho đơn 140.000đ
</t>
    </r>
    <r>
      <rPr>
        <sz val="10"/>
        <color rgb="FFFF0000"/>
        <rFont val="Calibri"/>
      </rPr>
      <t xml:space="preserve">+ Nhập mã SEKAI50 - giảm 50% tối đa 50.000đ, áp dụng cho đơn 65.000đ
</t>
    </r>
    <r>
      <rPr>
        <sz val="10"/>
        <color theme="1"/>
        <rFont val="Calibri"/>
      </rPr>
      <t>- Timeline: 16/09-18/09; 19/09-21/09
- Location: HCM</t>
    </r>
  </si>
  <si>
    <t>16/09-18/09; 19/09-21/09</t>
  </si>
  <si>
    <t>- Adapt KV 05/09-07/09 thay SKU mới
+ Trà Sữa Gạo Nhật
+ 2 Món team tùy chọn, ưu tiên dòng trà sữa full topping</t>
  </si>
  <si>
    <r>
      <rPr>
        <b/>
        <sz val="10"/>
        <color theme="1"/>
        <rFont val="Calibri"/>
      </rPr>
      <t xml:space="preserve">2 Combo Custom 1:
</t>
    </r>
    <r>
      <rPr>
        <sz val="10"/>
        <color theme="1"/>
        <rFont val="Calibri"/>
      </rPr>
      <t>Static Banner( 5): 16/09-18/09; 19/09-21/09
Popup (19h-22h): 17/09
Floating (13h-16h): 20/09</t>
    </r>
  </si>
  <si>
    <r>
      <rPr>
        <sz val="10"/>
        <rFont val="Calibri"/>
      </rPr>
      <t xml:space="preserve">Deadline 4/9
</t>
    </r>
    <r>
      <rPr>
        <u/>
        <sz val="10"/>
        <color rgb="FF1155CC"/>
        <rFont val="Calibri"/>
      </rPr>
      <t>https://drive.google.com/drive/u/0/folders/17xdQVkwigkp3m8pRfrS7xAra7nrbN-qO</t>
    </r>
    <r>
      <rPr>
        <sz val="10"/>
        <rFont val="Calibri"/>
      </rPr>
      <t xml:space="preserve"> </t>
    </r>
  </si>
  <si>
    <r>
      <rPr>
        <sz val="10"/>
        <color theme="1"/>
        <rFont val="Calibri"/>
      </rPr>
      <t xml:space="preserve">- Key message: </t>
    </r>
    <r>
      <rPr>
        <b/>
        <sz val="10"/>
        <color theme="1"/>
        <rFont val="Calibri"/>
      </rPr>
      <t>TRÀ SỮA SEKAI MỜI MÓN 10K + VOUCHER 50.000Đ</t>
    </r>
    <r>
      <rPr>
        <sz val="10"/>
        <color theme="1"/>
        <rFont val="Calibri"/>
      </rPr>
      <t xml:space="preserve">
- Scheme:
+ Giảm món còn 10k, áp dụng đơn 39k 
Trà Sữa Gạo Nhật
</t>
    </r>
    <r>
      <rPr>
        <sz val="10"/>
        <color rgb="FFFF0000"/>
        <rFont val="Calibri"/>
      </rPr>
      <t xml:space="preserve">Trà Sữa Olong
Trà Sữa Nguyên Lá </t>
    </r>
    <r>
      <rPr>
        <sz val="10"/>
        <color theme="1"/>
        <rFont val="Calibri"/>
      </rPr>
      <t xml:space="preserve">
+ Giảm toàn bộ menu 5%
+ Nhập mã SIEUTIEC50 - giảm 50.000đ, áp dụng cho đơn 140.000đ
+ Nhập mã SEKAI50 - giảm 50% tối đa 50.000đ, áp dụng cho đơn 65.000đ
- Timeline: 26/09-28/09
- Location: HCM</t>
    </r>
  </si>
  <si>
    <t>26/9 - 28/9</t>
  </si>
  <si>
    <t>Dùng chung KV 16/09- 18/09 (dòng 1538)</t>
  </si>
  <si>
    <r>
      <rPr>
        <b/>
        <sz val="10"/>
        <color theme="1"/>
        <rFont val="Calibri"/>
      </rPr>
      <t xml:space="preserve">1 Combo Custom 2:
</t>
    </r>
    <r>
      <rPr>
        <sz val="10"/>
        <color theme="1"/>
        <rFont val="Calibri"/>
      </rPr>
      <t>Bottom Banner (1-3): 26/09-28/09
Popup(13h-16h): 28/09</t>
    </r>
  </si>
  <si>
    <r>
      <rPr>
        <sz val="10"/>
        <rFont val="Calibri"/>
      </rPr>
      <t xml:space="preserve">Deadline 4/9
</t>
    </r>
    <r>
      <rPr>
        <u/>
        <sz val="10"/>
        <color rgb="FF1155CC"/>
        <rFont val="Calibri"/>
      </rPr>
      <t>https://drive.google.com/drive/u/0/folders/17xdQVkwigkp3m8pRfrS7xAra7nrbN-qO</t>
    </r>
    <r>
      <rPr>
        <sz val="10"/>
        <rFont val="Calibri"/>
      </rPr>
      <t xml:space="preserve"> </t>
    </r>
  </si>
  <si>
    <t>Sep.BOGO</t>
  </si>
  <si>
    <r>
      <rPr>
        <sz val="10"/>
        <color theme="1"/>
        <rFont val="Calibri"/>
      </rPr>
      <t xml:space="preserve">- Key message: </t>
    </r>
    <r>
      <rPr>
        <b/>
        <sz val="10"/>
        <color theme="1"/>
        <rFont val="Calibri"/>
      </rPr>
      <t>Ưu Đãi Kép - Mua 1 Tặng 1 + Voucher 30K</t>
    </r>
    <r>
      <rPr>
        <sz val="10"/>
        <color theme="1"/>
        <rFont val="Calibri"/>
      </rPr>
      <t xml:space="preserve">
- Scheme:
+ Mua Trà Sữa size L tặng Trà Sữa size M
+ Nhập SIEUTIEC30 giảm 30K đơn từ 70K
- Timeline: 15/09-20/09;
- Location: TP.HCM</t>
    </r>
  </si>
  <si>
    <t>15/09-20/09</t>
  </si>
  <si>
    <t>Tự do design + khác các KV cũ</t>
  </si>
  <si>
    <r>
      <rPr>
        <b/>
        <sz val="10"/>
        <color theme="1"/>
        <rFont val="Calibri"/>
      </rPr>
      <t xml:space="preserve">1 Win1:
</t>
    </r>
    <r>
      <rPr>
        <sz val="10"/>
        <color theme="1"/>
        <rFont val="Calibri"/>
      </rPr>
      <t>Search placeholder(12-14h): 18/09
Search placeholder(14-17h): 20/09
Hometop banner(7-9): 18/09, 19/09
Static  banner(1-3): 15/09, 17/09
Floating(13h-16h): 16/09
Pop up(13h-16h): 17/09</t>
    </r>
  </si>
  <si>
    <r>
      <rPr>
        <sz val="10"/>
        <rFont val="Calibri"/>
      </rPr>
      <t xml:space="preserve">Deadline 4/9
</t>
    </r>
    <r>
      <rPr>
        <u/>
        <sz val="10"/>
        <color rgb="FF1155CC"/>
        <rFont val="Calibri"/>
      </rPr>
      <t>https://drive.google.com/drive/u/0/folders/1-t9kMNsdJudYrAvVdfsaosdTSIJ2OF4c</t>
    </r>
    <r>
      <rPr>
        <sz val="10"/>
        <rFont val="Calibri"/>
      </rPr>
      <t xml:space="preserve"> </t>
    </r>
  </si>
  <si>
    <t>Sep.1Đ</t>
  </si>
  <si>
    <r>
      <rPr>
        <sz val="10"/>
        <color theme="1"/>
        <rFont val="Calibri"/>
      </rPr>
      <t xml:space="preserve">- Key message: </t>
    </r>
    <r>
      <rPr>
        <b/>
        <sz val="10"/>
        <color theme="1"/>
        <rFont val="Calibri"/>
      </rPr>
      <t>Ưu Đãi Kép - Deal 1Đ + Voucher 30K</t>
    </r>
    <r>
      <rPr>
        <sz val="10"/>
        <color theme="1"/>
        <rFont val="Calibri"/>
      </rPr>
      <t xml:space="preserve">
- Scheme:
+ Trà sữa 1Đ đơn từ 30K (áp dụng chuỗi Chuk Express)
+ Trà sữa 1Đ đơn từ 55K (áp dụng chuỗi Chuk Trà)
+ Nhập SIEUTIEC30 giảm 30K đơn từ 70K
- Timeline: 21/09, 23/09-26/09, 28/09
- Location: TP.HCM</t>
    </r>
  </si>
  <si>
    <t>21/09, 23/09-26/09, 28/09</t>
  </si>
  <si>
    <t>Chung KV 22/09 (dòng 1542)</t>
  </si>
  <si>
    <r>
      <rPr>
        <b/>
        <sz val="10"/>
        <color theme="1"/>
        <rFont val="Calibri"/>
      </rPr>
      <t xml:space="preserve">1 Win1:
</t>
    </r>
    <r>
      <rPr>
        <sz val="10"/>
        <color theme="1"/>
        <rFont val="Calibri"/>
      </rPr>
      <t>Search placeholder(12-14h): 24/09
Search placeholder(14-17h): 25/09
Hometop banner(7-9): 23/09, 28/09
Static banner(1-3): 24/09, 26/09
Floating(13h-16h): 25/09
Pop up(13h-16h): 21/09</t>
    </r>
  </si>
  <si>
    <r>
      <rPr>
        <sz val="10"/>
        <rFont val="Calibri"/>
      </rPr>
      <t xml:space="preserve">Deadline 10/9
</t>
    </r>
    <r>
      <rPr>
        <u/>
        <sz val="10"/>
        <color rgb="FF1155CC"/>
        <rFont val="Calibri"/>
      </rPr>
      <t>https://drive.google.com/drive/u/0/folders/1re3RD8tjc6S9h1m36UMqaufzb78BF48E</t>
    </r>
    <r>
      <rPr>
        <sz val="10"/>
        <rFont val="Calibri"/>
      </rPr>
      <t xml:space="preserve"> </t>
    </r>
  </si>
  <si>
    <r>
      <rPr>
        <sz val="10"/>
        <color theme="1"/>
        <rFont val="Calibri"/>
      </rPr>
      <t xml:space="preserve">- Key message: </t>
    </r>
    <r>
      <rPr>
        <b/>
        <sz val="10"/>
        <color theme="1"/>
        <rFont val="Calibri"/>
      </rPr>
      <t>Ưu Đãi Kép - Deal 1Đ + Voucher 30K</t>
    </r>
    <r>
      <rPr>
        <sz val="10"/>
        <color theme="1"/>
        <rFont val="Calibri"/>
      </rPr>
      <t xml:space="preserve">
- Scheme:
+ Trà sữa 1Đ đơn từ 30K (áp dụng chuỗi Chuk Express)
+ Trà sữa 1Đ đơn từ 55K (áp dụng chuỗi Chuk Trà)
+ Nhập SIEUTIEC30 giảm 30K đơn từ 70K
- Timeline: 22/09</t>
    </r>
  </si>
  <si>
    <t>22/09</t>
  </si>
  <si>
    <t xml:space="preserve">Adapt KV 15/09-20/09 (dòng 1540), thay key message mới
</t>
  </si>
  <si>
    <t>Pop up(13h-16h): 22/09</t>
  </si>
  <si>
    <r>
      <rPr>
        <sz val="10"/>
        <rFont val="Calibri"/>
      </rPr>
      <t xml:space="preserve">Deadline 10/9
</t>
    </r>
    <r>
      <rPr>
        <u/>
        <sz val="10"/>
        <color rgb="FF1155CC"/>
        <rFont val="Calibri"/>
      </rPr>
      <t>https://drive.google.com/drive/u/0/folders/1re3RD8tjc6S9h1m36UMqaufzb78BF48E</t>
    </r>
    <r>
      <rPr>
        <sz val="10"/>
        <rFont val="Calibri"/>
      </rPr>
      <t xml:space="preserve"> </t>
    </r>
  </si>
  <si>
    <t>Sep.1K</t>
  </si>
  <si>
    <r>
      <rPr>
        <sz val="10"/>
        <color theme="1"/>
        <rFont val="Calibri"/>
      </rPr>
      <t xml:space="preserve">- Key message: </t>
    </r>
    <r>
      <rPr>
        <b/>
        <sz val="10"/>
        <color theme="1"/>
        <rFont val="Calibri"/>
      </rPr>
      <t>Ưu Đãi Kép - Deal 1K + Voucher 30K</t>
    </r>
    <r>
      <rPr>
        <sz val="10"/>
        <color theme="1"/>
        <rFont val="Calibri"/>
      </rPr>
      <t xml:space="preserve">
- Scheme:
+ Giảm chỉ còn 1K áp dụng đơn từ 39K (Bánh Mì Bò Né, Bánh Mì Gà Xíu, Bánh Mì Xíu Mại, Bánh Mì Bò Sa Tế, Bánh Mì Ốp La)
+ Nhập SIEUTIEC30 giảm 30k đơn từ 70K
- Location: TP.HCM
- Timeline: 10/09-12/09</t>
    </r>
  </si>
  <si>
    <t>10/09-12/09</t>
  </si>
  <si>
    <t>Team tự do design + khác các KV cũ</t>
  </si>
  <si>
    <r>
      <rPr>
        <b/>
        <sz val="10"/>
        <color theme="1"/>
        <rFont val="Calibri"/>
      </rPr>
      <t xml:space="preserve">1 Combo7:
</t>
    </r>
    <r>
      <rPr>
        <sz val="10"/>
        <color theme="1"/>
        <rFont val="Calibri"/>
      </rPr>
      <t>Bottom Banner(1-3): 10/09-12/09
Search Placeholder(05h-10h): 10/09, 11/09</t>
    </r>
  </si>
  <si>
    <r>
      <rPr>
        <sz val="10"/>
        <rFont val="Calibri"/>
      </rPr>
      <t xml:space="preserve">Deadline 27/8
</t>
    </r>
    <r>
      <rPr>
        <u/>
        <sz val="10"/>
        <color rgb="FF1155CC"/>
        <rFont val="Calibri"/>
      </rPr>
      <t>https://drive.google.com/drive/u/0/folders/1yhGtz1uW33TuTv6SW5jK2eeBmCjIfM41</t>
    </r>
    <r>
      <rPr>
        <sz val="10"/>
        <rFont val="Calibri"/>
      </rPr>
      <t xml:space="preserve"> </t>
    </r>
  </si>
  <si>
    <r>
      <rPr>
        <sz val="10"/>
        <color theme="1"/>
        <rFont val="Calibri"/>
      </rPr>
      <t xml:space="preserve">- Key message: </t>
    </r>
    <r>
      <rPr>
        <b/>
        <sz val="10"/>
        <color theme="1"/>
        <rFont val="Calibri"/>
      </rPr>
      <t>Ưu Đãi Kép - Mua 1 Tặng 1 + Voucher 30K</t>
    </r>
    <r>
      <rPr>
        <sz val="10"/>
        <color theme="1"/>
        <rFont val="Calibri"/>
      </rPr>
      <t xml:space="preserve">
- Scheme:
+ Món Mua: (Bánh Mì Ba Rọi Sốt Thái, Bánh Mì Gà Mắc Khén, Bánh Mì Bò Chợ Lớn, Bánh Mì Bò Né, Bánh Mì Gà Xíu, Bánh Mì Xíu Mại, Bánh Mì Bò Sa Tế)
+ Món Tặng: (Bánh Mì Bò Né, Bánh Mì Gà Xíu, Bánh Mì Xíu Mại, Bánh Mì Bò Sa Tế, Bánh Mì Ốp La)
+ Nhập SIEUTIEC30 giảm 30k đơn từ 70K
- Location: TP.HCM
- Timeline: 22/09-24/09</t>
    </r>
  </si>
  <si>
    <t>22/09-24/09</t>
  </si>
  <si>
    <t xml:space="preserve">Adapt KV 10/09-12/09 (dòng 1543), thay key message mới
</t>
  </si>
  <si>
    <r>
      <rPr>
        <b/>
        <sz val="10"/>
        <color theme="1"/>
        <rFont val="Calibri"/>
      </rPr>
      <t xml:space="preserve">1 Combo7:
</t>
    </r>
    <r>
      <rPr>
        <sz val="10"/>
        <color theme="1"/>
        <rFont val="Calibri"/>
      </rPr>
      <t>Bottom Banner(1-3): 22/09-24/09
Search Placeholder(05h-10h): 22/09, 23/09</t>
    </r>
  </si>
  <si>
    <r>
      <rPr>
        <sz val="10"/>
        <rFont val="Calibri"/>
      </rPr>
      <t xml:space="preserve">Deadline 10/9
</t>
    </r>
    <r>
      <rPr>
        <u/>
        <sz val="10"/>
        <color rgb="FF1155CC"/>
        <rFont val="Calibri"/>
      </rPr>
      <t>https://drive.google.com/drive/u/0/folders/1Nxiza5ElLzyLhVHIX4KFWPPxCY5ZTTGS</t>
    </r>
    <r>
      <rPr>
        <sz val="10"/>
        <rFont val="Calibri"/>
      </rPr>
      <t xml:space="preserve"> </t>
    </r>
  </si>
  <si>
    <r>
      <rPr>
        <sz val="10"/>
        <rFont val="Calibri"/>
      </rPr>
      <t xml:space="preserve">- Key message: </t>
    </r>
    <r>
      <rPr>
        <b/>
        <sz val="10"/>
        <rFont val="Calibri"/>
      </rPr>
      <t>Pharmacity - Khỏe Đẹp Đón Thu - Mua 1 Tặng 1</t>
    </r>
    <r>
      <rPr>
        <sz val="10"/>
        <rFont val="Calibri"/>
      </rPr>
      <t xml:space="preserve">
- Scheme: </t>
    </r>
    <r>
      <rPr>
        <u/>
        <sz val="10"/>
        <color rgb="FF1155CC"/>
        <rFont val="Calibri"/>
      </rPr>
      <t>Mua 1 Tặng 1</t>
    </r>
    <r>
      <rPr>
        <sz val="10"/>
        <rFont val="Calibri"/>
      </rPr>
      <t xml:space="preserve">
</t>
    </r>
    <r>
      <rPr>
        <b/>
        <sz val="10"/>
        <rFont val="Calibri"/>
      </rPr>
      <t>- Tagline Search Placeholder :</t>
    </r>
    <r>
      <rPr>
        <sz val="10"/>
        <rFont val="Calibri"/>
      </rPr>
      <t xml:space="preserve"> Pharmacity - Khỏe Đẹp Đón Thu - Mua 1 Tặng 1
-Timeline: 05/09-07/09; 19/09-21/09
-Location: HCM  </t>
    </r>
  </si>
  <si>
    <t>05/09-07/09; 19/09-21/09</t>
  </si>
  <si>
    <t>https://docs.google.com/spreadsheets/d/1NP59lUoneJS9Xyh5r9nBrmSZPDyjFcEx-IWo8bPgTPY/edit?gid=98373659#gid=98373659&amp;range=7:7</t>
  </si>
  <si>
    <t>https://drive.google.com/drive/folders/1U6n7w5372Zintng3Gzz1TjwTpZRkRgjK?usp=drive_link</t>
  </si>
  <si>
    <t>Tone Màu Xanh Blue Của PMC</t>
  </si>
  <si>
    <r>
      <rPr>
        <b/>
        <sz val="10"/>
        <color theme="1"/>
        <rFont val="Calibri"/>
      </rPr>
      <t>2 Combo9:</t>
    </r>
    <r>
      <rPr>
        <sz val="10"/>
        <color theme="1"/>
        <rFont val="Calibri"/>
      </rPr>
      <t xml:space="preserve">
Hometop banner(10-12): 05/09-07/09; 19/09-21/09
Search Placeholder(19h-22h): 05/09, 06/09; 19/09, 20/09</t>
    </r>
  </si>
  <si>
    <r>
      <rPr>
        <sz val="10"/>
        <rFont val="Calibri"/>
      </rPr>
      <t xml:space="preserve">Deadline 22/8
</t>
    </r>
    <r>
      <rPr>
        <u/>
        <sz val="10"/>
        <color rgb="FF1155CC"/>
        <rFont val="Calibri"/>
      </rPr>
      <t>https://drive.google.com/drive/u/0/folders/1fzGMVdAsE6MNyEpwZraK687QX6X_W2Xk</t>
    </r>
    <r>
      <rPr>
        <sz val="10"/>
        <rFont val="Calibri"/>
      </rPr>
      <t xml:space="preserve"> </t>
    </r>
  </si>
  <si>
    <r>
      <rPr>
        <sz val="10"/>
        <rFont val="Calibri"/>
      </rPr>
      <t>- Key message:</t>
    </r>
    <r>
      <rPr>
        <b/>
        <sz val="10"/>
        <rFont val="Calibri"/>
      </rPr>
      <t xml:space="preserve"> Pharmacity - Khỏe Đẹp Đón Thu - Mua 1 Tặng 1</t>
    </r>
    <r>
      <rPr>
        <sz val="10"/>
        <rFont val="Calibri"/>
      </rPr>
      <t xml:space="preserve">
- Scheme: </t>
    </r>
    <r>
      <rPr>
        <u/>
        <sz val="10"/>
        <color rgb="FF1155CC"/>
        <rFont val="Calibri"/>
      </rPr>
      <t>Mua 1 Tặng 1</t>
    </r>
    <r>
      <rPr>
        <sz val="10"/>
        <rFont val="Calibri"/>
      </rPr>
      <t xml:space="preserve">
- Timeline: 12/09, 14/09, 19/09
- Location: HCM  </t>
    </r>
  </si>
  <si>
    <t>12/09, 14/09, 19/09</t>
  </si>
  <si>
    <t>Chung KV dòng 1545</t>
  </si>
  <si>
    <t>Floating(19h-22h): 12/09, 14/09, 19/09</t>
  </si>
  <si>
    <r>
      <rPr>
        <sz val="10"/>
        <rFont val="Calibri"/>
      </rPr>
      <t xml:space="preserve">Deadline 22/8
</t>
    </r>
    <r>
      <rPr>
        <u/>
        <sz val="10"/>
        <color rgb="FF1155CC"/>
        <rFont val="Calibri"/>
      </rPr>
      <t>https://drive.google.com/drive/u/0/folders/1fzGMVdAsE6MNyEpwZraK687QX6X_W2Xk</t>
    </r>
    <r>
      <rPr>
        <sz val="10"/>
        <rFont val="Calibri"/>
      </rPr>
      <t xml:space="preserve"> </t>
    </r>
  </si>
  <si>
    <r>
      <rPr>
        <sz val="10"/>
        <color theme="1"/>
        <rFont val="Calibri"/>
      </rPr>
      <t xml:space="preserve">- Key message: </t>
    </r>
    <r>
      <rPr>
        <b/>
        <sz val="10"/>
        <color theme="1"/>
        <rFont val="Calibri"/>
      </rPr>
      <t>Cơm Thố Anh Nguyễn Khao Deal - Giảm 50k</t>
    </r>
    <r>
      <rPr>
        <sz val="10"/>
        <color theme="1"/>
        <rFont val="Calibri"/>
      </rPr>
      <t xml:space="preserve">
- Scheme: 
+ CTAN50 giảm 50k cho đơn từ 170k
+ P/S 30% 
thố đặc biệt bò +gà+xíu+trứng 
cơm thố gà + xá xíu 
- Timeline: 05/09 - 08/09
- Location: Hà Nội</t>
    </r>
  </si>
  <si>
    <t>05/09 - 08/09</t>
  </si>
  <si>
    <t>Màu sắc chủ đạo theo tone màu Đỏ - Vàng cam - Xanh mint. Hình ảnh tươi sáng, sôi động</t>
  </si>
  <si>
    <t>Element: thố cơm</t>
  </si>
  <si>
    <r>
      <rPr>
        <b/>
        <sz val="10"/>
        <color theme="1"/>
        <rFont val="Calibri"/>
      </rPr>
      <t xml:space="preserve">1 Win 4:
</t>
    </r>
    <r>
      <rPr>
        <sz val="10"/>
        <color theme="1"/>
        <rFont val="Calibri"/>
      </rPr>
      <t>Search Placeholder(10h-12h): 05/09, 08/09
Hometop banner(10-12): 05/09, 06/09
Static banner(4): 07/09, 08/09</t>
    </r>
  </si>
  <si>
    <r>
      <rPr>
        <sz val="10"/>
        <rFont val="Calibri"/>
      </rPr>
      <t xml:space="preserve">Deadline 22/8
</t>
    </r>
    <r>
      <rPr>
        <u/>
        <sz val="10"/>
        <color rgb="FF1155CC"/>
        <rFont val="Calibri"/>
      </rPr>
      <t>https://drive.google.com/drive/u/0/folders/1aAyYvi2UW7VBaMwUBvxrMfG67W-qpG7J</t>
    </r>
    <r>
      <rPr>
        <sz val="10"/>
        <rFont val="Calibri"/>
      </rPr>
      <t xml:space="preserve"> </t>
    </r>
  </si>
  <si>
    <r>
      <rPr>
        <sz val="10"/>
        <color theme="1"/>
        <rFont val="Calibri"/>
      </rPr>
      <t xml:space="preserve">- Key message: </t>
    </r>
    <r>
      <rPr>
        <b/>
        <sz val="10"/>
        <color theme="1"/>
        <rFont val="Calibri"/>
      </rPr>
      <t>Cơm Thố Anh Nguyễn Khao Deal - Giảm 50k</t>
    </r>
    <r>
      <rPr>
        <sz val="10"/>
        <color theme="1"/>
        <rFont val="Calibri"/>
      </rPr>
      <t xml:space="preserve">
- Scheme: 
+ CTAN50 giảm 50k cho đơn từ 170k
+ P/S 30% 
thố đặc biệt bò +gà+xíu+trứng 
cơm thố gà + xá xíu 
- Timeline: 10/09 - 15/09
- Location: Hà Nội</t>
    </r>
  </si>
  <si>
    <t>10/09 - 15/09</t>
  </si>
  <si>
    <t>Dùng chung KV dòng 1547</t>
  </si>
  <si>
    <r>
      <rPr>
        <b/>
        <sz val="10"/>
        <color theme="1"/>
        <rFont val="Calibri"/>
      </rPr>
      <t xml:space="preserve">1 Win 1:
</t>
    </r>
    <r>
      <rPr>
        <sz val="10"/>
        <color theme="1"/>
        <rFont val="Calibri"/>
      </rPr>
      <t>Search Placeholder(10h-12h): 12/09, 13/09
Hometop banner(7-9): 10/09, 11/09
Static banner(1-3): 12/09, 15/09
Floating(16h-19h): 11/09
Popup(16h-19h): 14/09</t>
    </r>
  </si>
  <si>
    <r>
      <rPr>
        <sz val="10"/>
        <rFont val="Calibri"/>
      </rPr>
      <t xml:space="preserve">Deadline 22/8
</t>
    </r>
    <r>
      <rPr>
        <u/>
        <sz val="10"/>
        <color rgb="FF1155CC"/>
        <rFont val="Calibri"/>
      </rPr>
      <t>https://drive.google.com/drive/u/0/folders/1aAyYvi2UW7VBaMwUBvxrMfG67W-qpG7J</t>
    </r>
    <r>
      <rPr>
        <sz val="10"/>
        <rFont val="Calibri"/>
      </rPr>
      <t xml:space="preserve"> </t>
    </r>
  </si>
  <si>
    <t>w1-anhnguyen</t>
  </si>
  <si>
    <t>Sep.CB8</t>
  </si>
  <si>
    <r>
      <rPr>
        <sz val="10"/>
        <color theme="1"/>
        <rFont val="Calibri"/>
      </rPr>
      <t xml:space="preserve">- Key message: </t>
    </r>
    <r>
      <rPr>
        <b/>
        <sz val="10"/>
        <color theme="1"/>
        <rFont val="Calibri"/>
      </rPr>
      <t>Cơm Thố Anh Nguyễn Khao Deal - Giảm 50k</t>
    </r>
    <r>
      <rPr>
        <sz val="10"/>
        <color theme="1"/>
        <rFont val="Calibri"/>
      </rPr>
      <t xml:space="preserve">
- Scheme: 
+ CTAN50 giảm 50k cho đơn từ 170k
+ P/S 30% 
thố đặc biệt bò +gà+xíu+trứng 
cơm thố gà + xá xíu 
- Timeline: 28/09 - 30/09
- Location:TP. HCM, Hà Nội, Hải Phòng, Bắc Ninh, Quảng Ninh, Khánh Hoà, Đồng Nai, Hải Dương, Thanh Hoá, Nghệ An, Nam Định, Bình Dương, Huế</t>
    </r>
  </si>
  <si>
    <t>28/09 - 30/09</t>
  </si>
  <si>
    <r>
      <rPr>
        <b/>
        <sz val="10"/>
        <color theme="1"/>
        <rFont val="Calibri"/>
      </rPr>
      <t xml:space="preserve">1 Combo 8 NW:
</t>
    </r>
    <r>
      <rPr>
        <sz val="10"/>
        <color theme="1"/>
        <rFont val="Calibri"/>
      </rPr>
      <t>Search Placeholder(10h-12h): 29/09, 30/09
Bottom Banner(4-6): 28/09 - 30/09</t>
    </r>
  </si>
  <si>
    <r>
      <rPr>
        <b/>
        <sz val="10"/>
        <color theme="1"/>
        <rFont val="Calibri"/>
      </rPr>
      <t xml:space="preserve">1 Combo 8 NW:
</t>
    </r>
    <r>
      <rPr>
        <sz val="10"/>
        <color theme="1"/>
        <rFont val="Calibri"/>
      </rPr>
      <t>Search Placeholder(10h-12h): 29/09, 30/09
Bottom Banner(4-6): 28/09 - 30/09</t>
    </r>
  </si>
  <si>
    <r>
      <rPr>
        <b/>
        <sz val="10"/>
        <color theme="1"/>
        <rFont val="Calibri"/>
      </rPr>
      <t xml:space="preserve">1 Combo 8 NW:
</t>
    </r>
    <r>
      <rPr>
        <sz val="10"/>
        <color theme="1"/>
        <rFont val="Calibri"/>
      </rPr>
      <t>Search Placeholder(10h-12h): 29/09, 30/09
Bottom Banner(4-6): 28/09 - 30/09</t>
    </r>
  </si>
  <si>
    <r>
      <rPr>
        <sz val="10"/>
        <rFont val="Calibri"/>
      </rPr>
      <t xml:space="preserve">Deadline 22/8
</t>
    </r>
    <r>
      <rPr>
        <u/>
        <sz val="10"/>
        <color rgb="FF1155CC"/>
        <rFont val="Calibri"/>
      </rPr>
      <t>https://drive.google.com/drive/u/0/folders/1aAyYvi2UW7VBaMwUBvxrMfG67W-qpG7J</t>
    </r>
    <r>
      <rPr>
        <sz val="10"/>
        <rFont val="Calibri"/>
      </rPr>
      <t xml:space="preserve"> </t>
    </r>
  </si>
  <si>
    <t>a-comtho-anhnguyen</t>
  </si>
  <si>
    <r>
      <rPr>
        <sz val="10"/>
        <color theme="1"/>
        <rFont val="Calibri"/>
      </rPr>
      <t>- Key message:</t>
    </r>
    <r>
      <rPr>
        <b/>
        <sz val="10"/>
        <color theme="1"/>
        <rFont val="Calibri"/>
      </rPr>
      <t xml:space="preserve"> KEM BƠ 251 KHAO MÓN CHỈ 15K 
</t>
    </r>
    <r>
      <rPr>
        <sz val="10"/>
        <color theme="1"/>
        <rFont val="Calibri"/>
      </rPr>
      <t>- Scheme: KEM BƠ TRÁI CÂY TÔ 251 GIẢM MÓN VỀ 15k
Nhập mã KEMBO40 giảm 40k cho đơn 90k
- Timeline: 03/09 -05/09
- Location: HCM</t>
    </r>
  </si>
  <si>
    <t>03/09 -05/09</t>
  </si>
  <si>
    <r>
      <rPr>
        <sz val="10"/>
        <rFont val="Calibri"/>
      </rPr>
      <t xml:space="preserve">- Thiết kế khác KV cũ 
- Dùng tone màu cam như </t>
    </r>
    <r>
      <rPr>
        <u/>
        <sz val="10"/>
        <color rgb="FF1155CC"/>
        <rFont val="Calibri"/>
      </rPr>
      <t>ảnh mẫu</t>
    </r>
  </si>
  <si>
    <t>- Pick 4 món: Kem Bơ, Trái Cây Tô, Trà Dâu, Mì Xào</t>
  </si>
  <si>
    <r>
      <rPr>
        <b/>
        <sz val="10"/>
        <color theme="1"/>
        <rFont val="Calibri"/>
      </rPr>
      <t xml:space="preserve">1 Combo1:
</t>
    </r>
    <r>
      <rPr>
        <sz val="10"/>
        <color theme="1"/>
        <rFont val="Calibri"/>
      </rPr>
      <t>Static Banner(1-3): 03/09 -05/09
Popup(13h-16h): 04/09</t>
    </r>
  </si>
  <si>
    <r>
      <rPr>
        <sz val="10"/>
        <rFont val="Calibri"/>
      </rPr>
      <t xml:space="preserve">Deadline 20/8
</t>
    </r>
    <r>
      <rPr>
        <u/>
        <sz val="10"/>
        <color rgb="FF1155CC"/>
        <rFont val="Calibri"/>
      </rPr>
      <t>https://drive.google.com/drive/u/0/folders/1R5XhL72UJYoepm6KF_mWGV_URgEzln7y</t>
    </r>
    <r>
      <rPr>
        <sz val="10"/>
        <rFont val="Calibri"/>
      </rPr>
      <t xml:space="preserve"> </t>
    </r>
  </si>
  <si>
    <r>
      <rPr>
        <sz val="10"/>
        <color theme="1"/>
        <rFont val="Calibri"/>
      </rPr>
      <t xml:space="preserve">- Key message: </t>
    </r>
    <r>
      <rPr>
        <b/>
        <sz val="10"/>
        <color theme="1"/>
        <rFont val="Calibri"/>
      </rPr>
      <t xml:space="preserve">KEM BƠ 251 KHAO MÓN CHỈ 15K
</t>
    </r>
    <r>
      <rPr>
        <sz val="10"/>
        <color theme="1"/>
        <rFont val="Calibri"/>
      </rPr>
      <t>- Scheme: KEM BƠ TRÁI CÂY TÔ 251 GIẢM MÓN VỀ 15k
Nhập mã KEMBO40 giảm 40k cho đơn 90k
- Timeline: 06/09-08/09, 13/09-15/09, 19/09-21/09, 22/09-24/09
- Location: HCM</t>
    </r>
  </si>
  <si>
    <t>06/09-08/09, 13/09-15/09, 19/09-21/09, 22/09-24/09</t>
  </si>
  <si>
    <t>Dùng chung KV dòng 1550</t>
  </si>
  <si>
    <r>
      <rPr>
        <b/>
        <sz val="10"/>
        <color theme="1"/>
        <rFont val="Calibri"/>
      </rPr>
      <t xml:space="preserve">4 Combo3:
</t>
    </r>
    <r>
      <rPr>
        <sz val="10"/>
        <color theme="1"/>
        <rFont val="Calibri"/>
      </rPr>
      <t>Static Banner(6): 06/09-08/09, 13/09-15/09, 19/09-21/09, 22/09-24/09
Popup(13h-16h): 08/09, 13/09, 20/09, 24/09</t>
    </r>
  </si>
  <si>
    <r>
      <rPr>
        <sz val="10"/>
        <rFont val="Calibri"/>
      </rPr>
      <t xml:space="preserve">Deadline 20/8
</t>
    </r>
    <r>
      <rPr>
        <u/>
        <sz val="10"/>
        <color rgb="FF1155CC"/>
        <rFont val="Calibri"/>
      </rPr>
      <t>https://drive.google.com/drive/u/0/folders/1R5XhL72UJYoepm6KF_mWGV_URgEzln7y</t>
    </r>
    <r>
      <rPr>
        <sz val="10"/>
        <rFont val="Calibri"/>
      </rPr>
      <t xml:space="preserve"> </t>
    </r>
  </si>
  <si>
    <r>
      <rPr>
        <sz val="10"/>
        <color theme="1"/>
        <rFont val="Calibri"/>
      </rPr>
      <t xml:space="preserve">- Key Message: </t>
    </r>
    <r>
      <rPr>
        <b/>
        <sz val="10"/>
        <color theme="1"/>
        <rFont val="Calibri"/>
      </rPr>
      <t>CHÚ LONG KHAO DEAL
MUA 2 TẶNG 1 + VOUCHER 50,000Đ</t>
    </r>
    <r>
      <rPr>
        <sz val="10"/>
        <color theme="1"/>
        <rFont val="Calibri"/>
      </rPr>
      <t xml:space="preserve">
- Scheme:
+ [MUA] 2 MÓN
Cà Phê Muối
Cà Phê Dừa
+ [TẶNG] 01 TRÀ TRÁI CÂY BEST-SELLER 
Trà Me
Nhập code SIEUTIEC50, giảm 50k MBS 140k
 Timeline: 25/08-28/08
 Location: Nationwide (HCM, HN, Đà Nẵng, Bình Dương, Vũng Tàu, Cần Thơ, Long An, Long Xuyên, Mỹ Tho, Cà Mau, Bình Phước, Tây Ninh, Vĩnh Long, Bình Thuận, Kiên Giang, Quảng Ngãi, Trà Vinh, Huế)</t>
    </r>
  </si>
  <si>
    <t>25/08-28/08</t>
  </si>
  <si>
    <t>Dùng KV cũ 7/2025
[Alacarte CB]_Cà Phê Muối Chú Long_Jul_CB1_HUE</t>
  </si>
  <si>
    <t xml:space="preserve">Hometop # 7-9: 25/8, 27/8
Static banner #4-6: 26/8, 28/8
Pop up HCM, OTH: 6h-10h 26/8
Search Placeholder - 2 slots: 14h-17h 25/8, 12h-14h 27/8 </t>
  </si>
  <si>
    <t xml:space="preserve">Hometop # 7-9: 25/8, 27/8
Static banner #4-6: 26/8, 28/8
Pop up HN, DN: 13h-16h 26/8
Search Placeholder - 2 slots: 12h-14h 25/8, 27/8 </t>
  </si>
  <si>
    <t xml:space="preserve">Hometop # 7-9: 25/8, 27/8
Static banner #4-6: 26/8, 28/8
Pop up HCM, OTH: 6h-10h 26/8
Search Placeholder - 2 slots: 12h-14h 25/8, 27/8 </t>
  </si>
  <si>
    <t>https://drive.google.com/drive/u/0/folders/1VvfRZfcPgt1iWUhyw8eNOJ2VkgxA7hTG</t>
  </si>
  <si>
    <t>Cơm Chay Diệu Vy</t>
  </si>
  <si>
    <t>Sep.CB2</t>
  </si>
  <si>
    <r>
      <rPr>
        <sz val="10"/>
        <color theme="1"/>
        <rFont val="Calibri"/>
      </rPr>
      <t xml:space="preserve">- Key Message: </t>
    </r>
    <r>
      <rPr>
        <b/>
        <sz val="10"/>
        <color theme="1"/>
        <rFont val="Calibri"/>
      </rPr>
      <t>CƠM CHAY DIỆU VY KHAO MÓN - CHỈ 1K + VOUCHER 30K</t>
    </r>
    <r>
      <rPr>
        <sz val="10"/>
        <color theme="1"/>
        <rFont val="Calibri"/>
      </rPr>
      <t xml:space="preserve">
- Scheme: Mời món 1k cho đơn hàng từ 79k
+ Bún riêu
+ Cơm đậu hủ sốt cà
+ Cơm chả chay kho
+ Cơm mì căn
+ Cơm heo quay
Giảm thêm 50% Best Seller: Bún Huế Chay
+ Voucher:
Nhập mã DIEUVY30 giảm 30k đơn 70k
Ngoài ra còn có các mã giảm hấp dẫn khác:
SIEUTIEC20: Giảm 20k cho đơn 50k
SIEUTIEC40: Giảm 40k cho đơn 100k
SIEUTIEC99: Giảm 99k cho đơn 250k
- Location: HCM
- Timeline: 05/09, 06/09 , 08/09, 12/09</t>
    </r>
  </si>
  <si>
    <t>05/09, 06/09 , 08/09, 12/09</t>
  </si>
  <si>
    <t>https://docs.google.com/spreadsheets/d/11LTrxPFBfXMFFyPPo64Gwphq5wUXgOnt9nJtVY1t0xU/edit?usp=sharing</t>
  </si>
  <si>
    <t>https://drive.google.com/drive/folders/1RLWDV3YkQhjcz6qb6oO1PqeFLo9p705r?usp=drive_link</t>
  </si>
  <si>
    <t xml:space="preserve">- Tone chủ đạo màu xanh lá, hồng pastel của hoa sen như mẫu trong file
- Vibe nhẹ nhàng, cảm giác thanh tịnh
- Chủ đề lễ Vu Lan - Phật Đản </t>
  </si>
  <si>
    <t xml:space="preserve">- Thêm element hoa sen,lá sen, cỏ lá (tham khảo mẫu element) 
 </t>
  </si>
  <si>
    <r>
      <rPr>
        <b/>
        <sz val="10"/>
        <color theme="1"/>
        <rFont val="Calibri"/>
      </rPr>
      <t xml:space="preserve">1 Combo 2:
</t>
    </r>
    <r>
      <rPr>
        <sz val="10"/>
        <color theme="1"/>
        <rFont val="Calibri"/>
      </rPr>
      <t>Static Banner(4): 06/09 , 08/09, 12/09
Popup (06h-10h): 05/09</t>
    </r>
  </si>
  <si>
    <r>
      <rPr>
        <sz val="10"/>
        <rFont val="Calibri"/>
      </rPr>
      <t xml:space="preserve">Deadline 22/8
</t>
    </r>
    <r>
      <rPr>
        <u/>
        <sz val="10"/>
        <color rgb="FF1155CC"/>
        <rFont val="Calibri"/>
      </rPr>
      <t>https://drive.google.com/drive/u/0/folders/1aJfBDRPlfYf-rgUcdVZ4uzzBoxLHF0yW</t>
    </r>
    <r>
      <rPr>
        <sz val="10"/>
        <rFont val="Calibri"/>
      </rPr>
      <t xml:space="preserve"> </t>
    </r>
  </si>
  <si>
    <t>a-chay-dieu-vy</t>
  </si>
  <si>
    <t>Indi 12-15.8</t>
  </si>
  <si>
    <t>Key messsage: Starbucks khao deal hè mát lạnh, giảm 30% + voucher 50k
Scheme: 30% for all cat Frappuchino, giá gốc 122k --&gt; 85.4k
Voucher: STARBUCKS50K giảm 17% cap 50k
Timeline: 12 - 15 Aug
Location: NW</t>
  </si>
  <si>
    <t>12/08 - 15/08</t>
  </si>
  <si>
    <t>https://docs.google.com/spreadsheets/d/1p59_OCU0y33MmHtXsQ_rzx7VmwvFvdhvTuQDiR28r9g/edit?gid=0#gid=0</t>
  </si>
  <si>
    <t>https://drive.google.com/drive/u/0/folders/18RqjZzHl4jMS12INVGRscryY3uBiXbvV</t>
  </si>
  <si>
    <t>sj-50-starbucks</t>
  </si>
  <si>
    <t>Indi 19-21.8</t>
  </si>
  <si>
    <t>Key messsage: Starbucks khao deal đậm đà, giảm 30% + voucher 50k
Scheme: Độc quyền ShopeeFood giảm 30% các món:
- Salted Caramel Dolce Espresso
- Coconut Dolce Espresso
- Coconut Espresso Frappuccino
Voucher: STARBUCKS50K giảm 17% cap 50k
STARBUCKSUNLIMITED9 giảm 9% không giới hạn
STARBUCKSFS18 freeship 18k mọi đơn
Timeline: 19 - 21 Aug
Location: NW</t>
  </si>
  <si>
    <t>https://drive.google.com/drive/u/0/folders/1uClYwABHVVeWM7mhfKk_M440eTT4nBZ6</t>
  </si>
  <si>
    <t>sj-50k-starbucks</t>
  </si>
  <si>
    <r>
      <rPr>
        <sz val="10"/>
        <color theme="1"/>
        <rFont val="Calibri"/>
      </rPr>
      <t xml:space="preserve">- Key message: </t>
    </r>
    <r>
      <rPr>
        <b/>
        <sz val="10"/>
        <color theme="1"/>
        <rFont val="Calibri"/>
      </rPr>
      <t>Mokchang Khao Deal - Giảm 50% + Tặng món 0Đ</t>
    </r>
    <r>
      <rPr>
        <sz val="10"/>
        <color theme="1"/>
        <rFont val="Calibri"/>
      </rPr>
      <t xml:space="preserve">
- Scheme: 
+ Gạch giá Combo Sính Hàn và Mai Đẹt Ti Ni về 120k
+ Giảm 50% các món : Popcorn Sốt Cay Ngọt Size S, Popcorn sốt mật ong tỏi size S
+ Giảm giá Gà Half Half về 149k
+ Tặng Tteokbokki Truyền Thống cho đơn hàng từ 200k
+ Code MOKCHANG60 giảm 60k cho đơn từ 120k (300 code/ngày)
- Location: Hà Nội
- Timeline: 05/09 - 07/09, 19/09 - 21/09</t>
    </r>
  </si>
  <si>
    <t>05/09 - 07/09, 19/09 - 21/09</t>
  </si>
  <si>
    <t>Màu chủ đạo: Đỏ. Vibe Mùa Thu mát mẻ</t>
  </si>
  <si>
    <r>
      <rPr>
        <b/>
        <sz val="10"/>
        <color theme="1"/>
        <rFont val="Calibri"/>
      </rPr>
      <t xml:space="preserve">2 Combo 3:
</t>
    </r>
    <r>
      <rPr>
        <sz val="10"/>
        <color theme="1"/>
        <rFont val="Calibri"/>
      </rPr>
      <t>Static banner(6): 05/09 - 07/09, 19/09 - 21/09
Pop up(16h-19h): 05/09, 20/09</t>
    </r>
  </si>
  <si>
    <r>
      <rPr>
        <sz val="10"/>
        <rFont val="Calibri"/>
      </rPr>
      <t xml:space="preserve">Deadline 22/8
</t>
    </r>
    <r>
      <rPr>
        <u/>
        <sz val="10"/>
        <color rgb="FF1155CC"/>
        <rFont val="Calibri"/>
      </rPr>
      <t>https://drive.google.com/drive/u/0/folders/1nHpyqM9ksTrLJ_K4liLJXHGRzsvx0jXu</t>
    </r>
  </si>
  <si>
    <r>
      <rPr>
        <sz val="10"/>
        <color theme="1"/>
        <rFont val="Calibri"/>
      </rPr>
      <t xml:space="preserve">- Key message: </t>
    </r>
    <r>
      <rPr>
        <b/>
        <sz val="10"/>
        <color theme="1"/>
        <rFont val="Calibri"/>
      </rPr>
      <t>Mokchang Khao Deal - Giảm 50% + Tặng món 0Đ</t>
    </r>
    <r>
      <rPr>
        <sz val="10"/>
        <color theme="1"/>
        <rFont val="Calibri"/>
      </rPr>
      <t xml:space="preserve">
- Scheme: 
+ Gạch giá Combo Sính Hàn và Mai Đẹt Ti Ni về 120k
+ Giảm 50% các món : Popcorn Sốt Cay Ngọt Size S, Popcorn sốt mật ong tỏi size S
+ Giảm giá Gà Half Half về 149k
+ Tặng Tteokbokki Truyền Thống cho đơn hàng từ 200k
+ Code MOKCHANG60 giảm 60k cho đơn từ 120k (300 code/ngày)
- Location: Hà Nội
- Timeline: 12/09 - 14/09</t>
    </r>
  </si>
  <si>
    <t>12/09 - 14/09</t>
  </si>
  <si>
    <t>Dùng chung KV dòng 1556</t>
  </si>
  <si>
    <r>
      <rPr>
        <b/>
        <sz val="10"/>
        <color theme="1"/>
        <rFont val="Calibri"/>
      </rPr>
      <t xml:space="preserve">1 Combo 2:
</t>
    </r>
    <r>
      <rPr>
        <sz val="10"/>
        <color theme="1"/>
        <rFont val="Calibri"/>
      </rPr>
      <t>Static banner(4): 12/09 - 14/09
Pop up(16h-19h): 13/09</t>
    </r>
  </si>
  <si>
    <r>
      <rPr>
        <sz val="10"/>
        <rFont val="Calibri"/>
      </rPr>
      <t xml:space="preserve">Deadline 22/8
</t>
    </r>
    <r>
      <rPr>
        <u/>
        <sz val="10"/>
        <color rgb="FF1155CC"/>
        <rFont val="Calibri"/>
      </rPr>
      <t>https://drive.google.com/drive/u/0/folders/1nHpyqM9ksTrLJ_K4liLJXHGRzsvx0jXu</t>
    </r>
  </si>
  <si>
    <r>
      <rPr>
        <sz val="10"/>
        <color theme="1"/>
        <rFont val="Calibri"/>
      </rPr>
      <t xml:space="preserve">- Key message:  </t>
    </r>
    <r>
      <rPr>
        <b/>
        <sz val="10"/>
        <color theme="1"/>
        <rFont val="Calibri"/>
      </rPr>
      <t>Đậu Homemade Khao Món - Giảm 40% + Voucher 25k</t>
    </r>
    <r>
      <rPr>
        <sz val="10"/>
        <color theme="1"/>
        <rFont val="Calibri"/>
      </rPr>
      <t xml:space="preserve">
- Scheme: 
+ Bún Homemade 109k giảm còn 65k
+ Combo Bún đậu no nê + Nem chua rán 274k giảm còn 199k
+ Nhập code HOMEMADE25 Giảm 25k cho đơn 65k
- Location HCM
- Timeline: 03/09 -05/09</t>
    </r>
  </si>
  <si>
    <t xml:space="preserve"> 03/09 -05/09</t>
  </si>
  <si>
    <t>https://docs.google.com/spreadsheets/d/171f1tcAKPX1SHNcJh-oRcWL3Rt8oON56yqBV9EPDf14/edit?gid=0#gid=0</t>
  </si>
  <si>
    <r>
      <rPr>
        <b/>
        <sz val="10"/>
        <color theme="1"/>
        <rFont val="Calibri"/>
      </rPr>
      <t xml:space="preserve">1 Combo1:
</t>
    </r>
    <r>
      <rPr>
        <sz val="10"/>
        <color theme="1"/>
        <rFont val="Calibri"/>
      </rPr>
      <t>Static Banner(1-3): 03/09 -05/09
Popup(16h-19h): 04/09</t>
    </r>
  </si>
  <si>
    <r>
      <rPr>
        <sz val="10"/>
        <color theme="1"/>
        <rFont val="Calibri"/>
      </rPr>
      <t xml:space="preserve">- Key message:  </t>
    </r>
    <r>
      <rPr>
        <b/>
        <sz val="10"/>
        <color theme="1"/>
        <rFont val="Calibri"/>
      </rPr>
      <t>Đậu Homemade Khao Món - Giảm 40% + Voucher 25k</t>
    </r>
    <r>
      <rPr>
        <sz val="10"/>
        <color theme="1"/>
        <rFont val="Calibri"/>
      </rPr>
      <t xml:space="preserve">
- Scheme: 
+ Bún Homemade 109k giảm còn 65k
+ Combo Bún đậu no nê + Nem chua rán 274k giảm còn 199k
+ Nhập code HOMEMADE25 Giảm 25k cho đơn 65k
- Location HCM
- Timeline: 28/09 - 30/09</t>
    </r>
  </si>
  <si>
    <r>
      <rPr>
        <b/>
        <sz val="10"/>
        <color theme="1"/>
        <rFont val="Calibri"/>
      </rPr>
      <t xml:space="preserve">1 Combo3:
</t>
    </r>
    <r>
      <rPr>
        <sz val="10"/>
        <color theme="1"/>
        <rFont val="Calibri"/>
      </rPr>
      <t>Static Banner(6): 28/09 - 30/09
Popup(16h-19h): 30/09</t>
    </r>
  </si>
  <si>
    <t>Sep.CB7</t>
  </si>
  <si>
    <r>
      <rPr>
        <sz val="10"/>
        <color theme="1"/>
        <rFont val="Calibri"/>
      </rPr>
      <t xml:space="preserve">- Key message:  </t>
    </r>
    <r>
      <rPr>
        <b/>
        <sz val="10"/>
        <color theme="1"/>
        <rFont val="Calibri"/>
      </rPr>
      <t>Đậu Homemade Khao Món - Giảm 40% + Voucher 25k</t>
    </r>
    <r>
      <rPr>
        <sz val="10"/>
        <color theme="1"/>
        <rFont val="Calibri"/>
      </rPr>
      <t xml:space="preserve">
- Scheme: 
+ Bún Homemade 109k giảm còn 65k
+ Combo Bún đậu no nê + Nem chua rán 274k giảm còn 199k
+ Nhập code HOMEMADE25 Giảm 25k cho đơn 65k
- Location HCM
- Timeline: 10/09-12/09; 17/09-19/09</t>
    </r>
  </si>
  <si>
    <t>10/09-12/09; 17/09-19/09</t>
  </si>
  <si>
    <r>
      <rPr>
        <b/>
        <sz val="10"/>
        <color theme="1"/>
        <rFont val="Calibri"/>
      </rPr>
      <t xml:space="preserve">2 Combo7:
</t>
    </r>
    <r>
      <rPr>
        <sz val="10"/>
        <color theme="1"/>
        <rFont val="Calibri"/>
      </rPr>
      <t>Bottom Banner(1-3): 10/09-12/09; 17/09-19/09
Search Placeholder(10h-12h): 11/09; 17/09
Search Placeholder(17h-19h): 12/09; 18/09</t>
    </r>
  </si>
  <si>
    <t>a-dauhomemade</t>
  </si>
  <si>
    <r>
      <rPr>
        <sz val="10"/>
        <color theme="1"/>
        <rFont val="Calibri"/>
      </rPr>
      <t>- Key message:</t>
    </r>
    <r>
      <rPr>
        <b/>
        <sz val="10"/>
        <color theme="1"/>
        <rFont val="Calibri"/>
      </rPr>
      <t xml:space="preserve"> Rau Má Mix Mua 1 tặng 1 + Voucher 40K</t>
    </r>
    <r>
      <rPr>
        <sz val="10"/>
        <color theme="1"/>
        <rFont val="Calibri"/>
      </rPr>
      <t xml:space="preserve">
- Scheme:
+ Rau Má Mix Mua 1 tặng 1 
+ Nhập code SIEUTIEC40 giảm 40k cho đơn từ 100k 
- Timeline: 08/09, 10/09 - 12/09; 22/09 - 26/09
- Location: TP.HCM</t>
    </r>
  </si>
  <si>
    <t>08/09, 10/09 - 12/09
22/09 - 26/09</t>
  </si>
  <si>
    <t>https://drive.google.com/drive/folders/1_kHirTpulFVfDCgFXhmLRnQTmMPMphj3?usp=drive_link</t>
  </si>
  <si>
    <r>
      <rPr>
        <sz val="10"/>
        <rFont val="Calibri"/>
      </rPr>
      <t xml:space="preserve">- Background: Thể hiện concept như </t>
    </r>
    <r>
      <rPr>
        <u/>
        <sz val="10"/>
        <color rgb="FF1155CC"/>
        <rFont val="Calibri"/>
      </rPr>
      <t>hình demo</t>
    </r>
    <r>
      <rPr>
        <sz val="10"/>
        <rFont val="Calibri"/>
      </rPr>
      <t xml:space="preserve">
- Màu sắc của brand cần được thể hiện rõ
- Mã màu như hình demo</t>
    </r>
  </si>
  <si>
    <t xml:space="preserve">- Pick món Trà Lài Lựu Đỏ, Combo 1, Nước ép Cam Thơm Tươi
</t>
  </si>
  <si>
    <r>
      <rPr>
        <b/>
        <sz val="10"/>
        <color theme="1"/>
        <rFont val="Calibri"/>
      </rPr>
      <t xml:space="preserve">2 Win1:
</t>
    </r>
    <r>
      <rPr>
        <sz val="10"/>
        <color theme="1"/>
        <rFont val="Calibri"/>
      </rPr>
      <t>Search Placeholder(12h-14h): 10/09; 25/09
Search Placeholder(14h-17h): 11/09; 26/09
Hometop banner(7-9): 08/09, 10/09; 24/09, 25/09
Static  banner(1-3): 11/09, 12/09 ; 22/09, 23/09
Floating(13h-16h): 08/09; 23/09
Pop up(13h-16h): 12/09; 26/09</t>
    </r>
  </si>
  <si>
    <r>
      <rPr>
        <sz val="10"/>
        <rFont val="Calibri"/>
      </rPr>
      <t xml:space="preserve">Deadline 25/8
</t>
    </r>
    <r>
      <rPr>
        <u/>
        <sz val="10"/>
        <color rgb="FF1155CC"/>
        <rFont val="Calibri"/>
      </rPr>
      <t>https://drive.google.com/drive/u/0/folders/12rM-HRV34m1_9J9UQyVd6P6d40k4zLvn</t>
    </r>
    <r>
      <rPr>
        <sz val="10"/>
        <rFont val="Calibri"/>
      </rPr>
      <t xml:space="preserve"> </t>
    </r>
  </si>
  <si>
    <r>
      <rPr>
        <sz val="10"/>
        <color theme="1"/>
        <rFont val="Calibri"/>
      </rPr>
      <t xml:space="preserve">- Key message: </t>
    </r>
    <r>
      <rPr>
        <b/>
        <sz val="10"/>
        <color theme="1"/>
        <rFont val="Calibri"/>
      </rPr>
      <t>Trà Sữa ÔLong Châu Mua 1 tặng 1  + Voucher 40K</t>
    </r>
    <r>
      <rPr>
        <sz val="10"/>
        <color theme="1"/>
        <rFont val="Calibri"/>
      </rPr>
      <t xml:space="preserve">
- Scheme: 
+ Trà Sữa ÔLong Châu Mua 1 tặng 1 
+ Nhập code SIEUTIEC40 giảm 40k cho đơn từ 100k
- Timeline: 15/09 - 19/09
- Location: TP.HCM</t>
    </r>
  </si>
  <si>
    <t>15/09 - 19/09</t>
  </si>
  <si>
    <t>https://drive.google.com/drive/folders/14W-QQZ7jbmVbV_Jgabr0ob_H5pfoxqPR</t>
  </si>
  <si>
    <r>
      <rPr>
        <sz val="10"/>
        <rFont val="Calibri"/>
      </rPr>
      <t xml:space="preserve">- Background: Thể hiện concept như </t>
    </r>
    <r>
      <rPr>
        <u/>
        <sz val="10"/>
        <color rgb="FF1155CC"/>
        <rFont val="Calibri"/>
      </rPr>
      <t>hình demo</t>
    </r>
    <r>
      <rPr>
        <sz val="10"/>
        <rFont val="Calibri"/>
      </rPr>
      <t xml:space="preserve">
- Màu sắc của brand cần được thể hiện rõ: 
- Mã màu như hình demo. </t>
    </r>
  </si>
  <si>
    <t>- Pick món: 
Trà Sữa Full Trân Châu (3 loại Trân Châu), 
Trà Sữa Sầu Riêng Hoàng Vị, 
Trà Ôlong Măng Cụt Thiên Hương.</t>
  </si>
  <si>
    <r>
      <rPr>
        <b/>
        <sz val="10"/>
        <color theme="1"/>
        <rFont val="Calibri"/>
      </rPr>
      <t xml:space="preserve">1 Win1:
</t>
    </r>
    <r>
      <rPr>
        <sz val="10"/>
        <color theme="1"/>
        <rFont val="Calibri"/>
      </rPr>
      <t>Search Placeholder(12h-14h): 16/09
Search Placeholder(14h-17h): 17/09
Hometop banner(7-9): 15/09, 17/09
Static  banner(1-3): 16/09, 18/09 
Floating(13h-16h): 18/09
Pop up(13h-16h): 19/09</t>
    </r>
  </si>
  <si>
    <r>
      <rPr>
        <sz val="10"/>
        <rFont val="Calibri"/>
      </rPr>
      <t xml:space="preserve">Deadline 4/9
</t>
    </r>
    <r>
      <rPr>
        <u/>
        <sz val="10"/>
        <color rgb="FF1155CC"/>
        <rFont val="Calibri"/>
      </rPr>
      <t>https://drive.google.com/drive/u/0/folders/1cqb5KvvX9TXOnb3jXJpif_MLpVVU2G7c</t>
    </r>
  </si>
  <si>
    <r>
      <rPr>
        <b/>
        <sz val="10"/>
        <color theme="1"/>
        <rFont val="Calibri"/>
      </rPr>
      <t xml:space="preserve">- Timeline: 10/09-12/09
</t>
    </r>
    <r>
      <rPr>
        <sz val="10"/>
        <color theme="1"/>
        <rFont val="Calibri"/>
      </rPr>
      <t xml:space="preserve">- Key message: </t>
    </r>
    <r>
      <rPr>
        <b/>
        <sz val="10"/>
        <color theme="1"/>
        <rFont val="Calibri"/>
      </rPr>
      <t>Café Amazon tung deal tựu trường - Món 1Đ + voucher 50k</t>
    </r>
    <r>
      <rPr>
        <sz val="10"/>
        <color theme="1"/>
        <rFont val="Calibri"/>
      </rPr>
      <t xml:space="preserve">
- Scheme:
Trà sữa thái đỏ 1Đ
Cà Phê AMZ Sữa Đá 1Đ
Bạc Xỉu Đá 1Đ
MBS 99k
+ Nhập SPFAMAZON50 Giảm 50k cho đơn 110k
- Location: HCM
---------------
</t>
    </r>
    <r>
      <rPr>
        <b/>
        <sz val="10"/>
        <color theme="1"/>
        <rFont val="Calibri"/>
      </rPr>
      <t xml:space="preserve">- Timeline: 15/09-17/09
</t>
    </r>
    <r>
      <rPr>
        <sz val="10"/>
        <color theme="1"/>
        <rFont val="Calibri"/>
      </rPr>
      <t xml:space="preserve">- Key message: </t>
    </r>
    <r>
      <rPr>
        <b/>
        <sz val="10"/>
        <color theme="1"/>
        <rFont val="Calibri"/>
      </rPr>
      <t>Café Amazon Khao Deal Độc Quyền - Giảm 50% + Voucher 50K</t>
    </r>
    <r>
      <rPr>
        <sz val="10"/>
        <color theme="1"/>
        <rFont val="Calibri"/>
      </rPr>
      <t xml:space="preserve">
- Scheme:
+ Quà tặng Merchandise giảm nửa giá 
+ Giảm món 1Đ :
Trà sữa thái đỏ 1Đ
Cà Phê AMZ Sữa Đá 1Đ
Bạc Xỉu Đá 1Đ
MBS 99k
+ Nhập code: SPFAMAZON50 Giảm 50k cho đơn 110k
- Location: HCM</t>
    </r>
  </si>
  <si>
    <t>10/09-12/09, 15/09-17/09</t>
  </si>
  <si>
    <r>
      <rPr>
        <b/>
        <sz val="10"/>
        <color theme="1"/>
        <rFont val="Calibri"/>
      </rPr>
      <t xml:space="preserve">Timeline: 10/09-12/09
</t>
    </r>
    <r>
      <rPr>
        <sz val="10"/>
        <color theme="1"/>
        <rFont val="Calibri"/>
      </rPr>
      <t xml:space="preserve">Chung KV dòng 1528
</t>
    </r>
    <r>
      <rPr>
        <b/>
        <sz val="10"/>
        <color theme="1"/>
        <rFont val="Calibri"/>
      </rPr>
      <t xml:space="preserve">Timeline: 15/09-17/09
</t>
    </r>
    <r>
      <rPr>
        <sz val="10"/>
        <color theme="1"/>
        <rFont val="Calibri"/>
      </rPr>
      <t xml:space="preserve">Mex design KV 
</t>
    </r>
  </si>
  <si>
    <r>
      <rPr>
        <b/>
        <sz val="10"/>
        <color theme="1"/>
        <rFont val="Calibri"/>
      </rPr>
      <t>2 Win3:</t>
    </r>
    <r>
      <rPr>
        <sz val="10"/>
        <color theme="1"/>
        <rFont val="Calibri"/>
      </rPr>
      <t xml:space="preserve">
Hometop banner(7-9): 11/09, 12/09; 16/09, 17/09
Static banner(1-3): 10/09; 15/09</t>
    </r>
  </si>
  <si>
    <r>
      <rPr>
        <b/>
        <sz val="10"/>
        <rFont val="Calibri"/>
      </rPr>
      <t xml:space="preserve">Timeline: 10/09-12/09
</t>
    </r>
    <r>
      <rPr>
        <sz val="10"/>
        <rFont val="Calibri"/>
      </rPr>
      <t xml:space="preserve">Deadline 20/8
</t>
    </r>
    <r>
      <rPr>
        <u/>
        <sz val="10"/>
        <color rgb="FF1155CC"/>
        <rFont val="Calibri"/>
      </rPr>
      <t xml:space="preserve">https://drive.google.com/drive/u/0/folders/18IcX2B9Sxh__9YT4nZcA-kqrODJZ4RWN
</t>
    </r>
    <r>
      <rPr>
        <b/>
        <sz val="10"/>
        <rFont val="Calibri"/>
      </rPr>
      <t xml:space="preserve">Timeline: 15/09-17/09:
</t>
    </r>
    <r>
      <rPr>
        <u/>
        <sz val="10"/>
        <color rgb="FF1155CC"/>
        <rFont val="Calibri"/>
      </rPr>
      <t>https://drive.google.com/drive/folders/1VzTN_5rXlXtsG4BN4Sck50SFTaUZtoho</t>
    </r>
    <r>
      <rPr>
        <sz val="10"/>
        <rFont val="Calibri"/>
      </rPr>
      <t xml:space="preserve"> 
</t>
    </r>
  </si>
  <si>
    <t>21054
21161</t>
  </si>
  <si>
    <r>
      <rPr>
        <b/>
        <sz val="10"/>
        <rFont val="Calibri"/>
      </rPr>
      <t xml:space="preserve">Timeline: 10/09-12/09
</t>
    </r>
    <r>
      <rPr>
        <u/>
        <sz val="10"/>
        <color rgb="FF1155CC"/>
        <rFont val="Calibri"/>
      </rPr>
      <t>https://shopeefood.vn/bo-suu-tap/w3-amazon</t>
    </r>
    <r>
      <rPr>
        <sz val="10"/>
        <rFont val="Calibri"/>
      </rPr>
      <t xml:space="preserve">
</t>
    </r>
    <r>
      <rPr>
        <b/>
        <sz val="10"/>
        <color rgb="FF000000"/>
        <rFont val="Calibri"/>
      </rPr>
      <t xml:space="preserve">
Timeline: 15/09-17/09:</t>
    </r>
    <r>
      <rPr>
        <sz val="10"/>
        <color rgb="FF000000"/>
        <rFont val="Calibri"/>
      </rPr>
      <t xml:space="preserve">
</t>
    </r>
    <r>
      <rPr>
        <u/>
        <sz val="10"/>
        <color rgb="FF1155CC"/>
        <rFont val="Calibri"/>
      </rPr>
      <t>https://shopeefood.vn/bo-suu-tap/w3-amazon50</t>
    </r>
  </si>
  <si>
    <r>
      <rPr>
        <sz val="11"/>
        <color theme="1"/>
        <rFont val="Calibri"/>
      </rPr>
      <t xml:space="preserve">- Key message: </t>
    </r>
    <r>
      <rPr>
        <b/>
        <sz val="11"/>
        <color theme="1"/>
        <rFont val="Calibri"/>
      </rPr>
      <t>CÓ SPRITE CÀNG CAY CÀNG ĐÃ</t>
    </r>
    <r>
      <rPr>
        <sz val="11"/>
        <color theme="1"/>
        <rFont val="Calibri"/>
      </rPr>
      <t xml:space="preserve">
- Scheme box: 
*Combo Món chính kèm Sprite
Schemes:
* Giảm 30k đơn hàng từ 40k 
- Code name: SPRITE30K
- Timeline: 18.08 - 18.09.2025
- Location: HCM HN
Note: 
- Collection dẫn về các quán bán combo cay nóng 
Media: Search PlaceHolder và Pop-up giai đoạn từ 18-25/08
</t>
    </r>
  </si>
  <si>
    <t>https://docs.google.com/spreadsheets/d/1bVNVsNBsdFjr0j0eos3rdTnlmUJUybo356Vzo2UaO1o/edit?gid=0#gid=0</t>
  </si>
  <si>
    <t>MegaSpritecaynong</t>
  </si>
  <si>
    <t>Exclusive_Aug</t>
  </si>
  <si>
    <t>Key mess: Tocotoco khao món mới 24k + voucher 25k
Tocotoco khao món mới đồng giá 24k
Trà sữa đậu đỏ
Trà sữa hạnh phúc
Xanh nhài Hibicus
Trà sữa đậu đỏ khổng lồ
Nhập code: TOCO25 - giảm 25k mbs 60k
TOCO20 - 40% cap 20k
Timeline: 20-22/8</t>
  </si>
  <si>
    <t xml:space="preserve">20/08 - 22/08 </t>
  </si>
  <si>
    <t>https://drive.google.com/drive/folders/1ksnzzbmgFr7Os8SPpLhYymBU2X4OZeHQ</t>
  </si>
  <si>
    <t>sj-24k-tocotoco</t>
  </si>
  <si>
    <t>Aug_Compensation</t>
  </si>
  <si>
    <r>
      <rPr>
        <sz val="10"/>
        <color theme="1"/>
        <rFont val="Calibri"/>
      </rPr>
      <t xml:space="preserve">-Key message: </t>
    </r>
    <r>
      <rPr>
        <b/>
        <sz val="10"/>
        <color theme="1"/>
        <rFont val="Calibri"/>
      </rPr>
      <t xml:space="preserve"> HOMEFARM KHAO DEAL  + GIẢM 50% + VOUCHER 120K</t>
    </r>
    <r>
      <rPr>
        <sz val="10"/>
        <color theme="1"/>
        <rFont val="Calibri"/>
      </rPr>
      <t xml:space="preserve">
Scheme:
- Bò viên Homecook giảm 50%
- Voucher HF120 giảm 120.000Đ cho đơn từ 609.000Đ
Opening time: 8:00 - 20:00</t>
    </r>
  </si>
  <si>
    <t>20/8 - 24/8</t>
  </si>
  <si>
    <r>
      <rPr>
        <b/>
        <sz val="10"/>
        <color theme="1"/>
        <rFont val="Calibri"/>
      </rPr>
      <t>Hometop #7-9:</t>
    </r>
    <r>
      <rPr>
        <sz val="10"/>
        <color theme="1"/>
        <rFont val="Calibri"/>
      </rPr>
      <t xml:space="preserve"> 20/8, 23/8
</t>
    </r>
    <r>
      <rPr>
        <b/>
        <sz val="10"/>
        <color theme="1"/>
        <rFont val="Calibri"/>
      </rPr>
      <t>Static banner #5-6:</t>
    </r>
    <r>
      <rPr>
        <sz val="10"/>
        <color theme="1"/>
        <rFont val="Calibri"/>
      </rPr>
      <t xml:space="preserve"> 21/8, 24/8
</t>
    </r>
    <r>
      <rPr>
        <b/>
        <sz val="10"/>
        <color theme="1"/>
        <rFont val="Calibri"/>
      </rPr>
      <t>Floating:</t>
    </r>
    <r>
      <rPr>
        <sz val="10"/>
        <color theme="1"/>
        <rFont val="Calibri"/>
      </rPr>
      <t xml:space="preserve"> 16h-19h 22/8
</t>
    </r>
    <r>
      <rPr>
        <b/>
        <sz val="10"/>
        <color theme="1"/>
        <rFont val="Calibri"/>
      </rPr>
      <t xml:space="preserve">Search Placeholder - 2 slots: </t>
    </r>
    <r>
      <rPr>
        <sz val="10"/>
        <color theme="1"/>
        <rFont val="Calibri"/>
      </rPr>
      <t>5h-10h 22/8, 23/8</t>
    </r>
  </si>
  <si>
    <r>
      <rPr>
        <b/>
        <sz val="10"/>
        <color theme="1"/>
        <rFont val="Calibri"/>
      </rPr>
      <t>Hometop #7-9:</t>
    </r>
    <r>
      <rPr>
        <sz val="10"/>
        <color theme="1"/>
        <rFont val="Calibri"/>
      </rPr>
      <t xml:space="preserve"> 20/8, 23/8
</t>
    </r>
    <r>
      <rPr>
        <b/>
        <sz val="10"/>
        <color theme="1"/>
        <rFont val="Calibri"/>
      </rPr>
      <t>Static banner #5-6:</t>
    </r>
    <r>
      <rPr>
        <sz val="10"/>
        <color theme="1"/>
        <rFont val="Calibri"/>
      </rPr>
      <t xml:space="preserve"> 21/8, 24/8
</t>
    </r>
    <r>
      <rPr>
        <b/>
        <sz val="10"/>
        <color theme="1"/>
        <rFont val="Calibri"/>
      </rPr>
      <t>Floating:</t>
    </r>
    <r>
      <rPr>
        <sz val="10"/>
        <color theme="1"/>
        <rFont val="Calibri"/>
      </rPr>
      <t xml:space="preserve"> 16h-19h 22/8
</t>
    </r>
    <r>
      <rPr>
        <b/>
        <sz val="10"/>
        <color theme="1"/>
        <rFont val="Calibri"/>
      </rPr>
      <t xml:space="preserve">Search Placeholder - 2 slots: </t>
    </r>
    <r>
      <rPr>
        <sz val="10"/>
        <color theme="1"/>
        <rFont val="Calibri"/>
      </rPr>
      <t>5h-10h 22/8, 23/8</t>
    </r>
  </si>
  <si>
    <r>
      <rPr>
        <strike/>
        <sz val="10"/>
        <color rgb="FF000000"/>
        <rFont val="Calibri"/>
      </rPr>
      <t xml:space="preserve">https://drive.google.com/drive/u/0/folders/1fapl_uynm4fuU8zsugzJGQIgcYo2e_3s
</t>
    </r>
    <r>
      <rPr>
        <u/>
        <sz val="10"/>
        <color rgb="FF1155CC"/>
        <rFont val="Calibri"/>
      </rPr>
      <t>https://drive.google.com/drive/u/0/folders/17-YR1IPzbyffoLEEL_qk1ph7AN99tVSI</t>
    </r>
    <r>
      <rPr>
        <sz val="10"/>
        <rFont val="Calibri"/>
      </rPr>
      <t xml:space="preserve"> </t>
    </r>
  </si>
  <si>
    <t>Key Mess: Maycha Khao Deal 9K + Giảm 60K
Scheme:
Maycha khao deal 9k áp dụng các món 
+ Trà Sữa Trân Châu Hoàng Kim
+ Trà sữa Hong Kong
Nhập code  MAYCHA60: 60K MBS 200k
MAYCHA20: 20k mbs 50k
Timeline:5-7/9; 13-14/9
Location: HCM; Đồng Nai, Bình Dương; Đà Nẵng, An Giang, Kiên Giang, Tiền Giang, Long An</t>
  </si>
  <si>
    <t>05/09 - 07/09
13/09 - 14/09</t>
  </si>
  <si>
    <t>- Hometop: 05/09; 07/09; 13/09; 14/09
- HTC (8H-16H): 06/09; 13/09
- Floating (19h-22h) 06/09; 13/09
- SPH (12h-14h): 05/09; 07/09; 14/09</t>
  </si>
  <si>
    <t>https://drive.google.com/drive/folders/1NJNDj6AzDX0xrWRuSrFDuxum8GUgjkpE?usp=drive_link</t>
  </si>
  <si>
    <t>Key Mess: MayCha Khao Deal 50% + Voucher 60,000 đồng
Scheme: 
Trà sữa giảm 50%
Nhập code MAYCHAVIP30 - giảm 30k mbs 60k
MAYCHAVIP25 - giảm 50% cap 25k
MAYCHA60: 60K MBS 200k
MAYCHA20: 20k mbs 50k
Timeline: 27-29/9
Location: HCM; Đồng Nai, Bình Dương; Đà Nẵng, An Giang, Kiên Giang, Tiền Giang, Long An</t>
  </si>
  <si>
    <t>27/09 - 29/09</t>
  </si>
  <si>
    <t>- Homeop: 27/09; 29/09
- HTC (8H-16H): 28/09
- Floating (19h-22h): 28/09
- Flashsale Banner: 29/09
- SPH (12h-14h): 29/09</t>
  </si>
  <si>
    <t>https://drive.google.com/drive/u/0/folders/1JkFBaqkAGjux7voGCopxAO9t-pnp5FMM</t>
  </si>
  <si>
    <t>- Key message: Trà Sữa TocoToco Mua 1 Tặng 1 + Code 25K
- Scheme: TocoToco khao combo 2 ly chỉ còn 44k
- Nhập code TOCOVIP25 - giảm 25K đơn từ 44K
Timeline: 19-21/9; 26-28/9
- Location: Hà Nội, HCM, CT</t>
  </si>
  <si>
    <t>19/09 - 21/09
26/09 - 28/09</t>
  </si>
  <si>
    <t>- Hometop: 19/09; 20/09; 27/09; 28/09
- HTC (8h-16h): 21/09; 26/09
- Floating (19h-22h): 20/09; 26/09
- SPH (12h-14h): 19/09; (14h-17h) 27/09
- Bottom: 19/09; 20/09; 21/09; 26/09; 27/09; 28/09</t>
  </si>
  <si>
    <t>https://drive.google.com/drive/u/0/folders/11b6ceWALi62eAIOg5XpTu6Ov7RXJxjxL</t>
  </si>
  <si>
    <t>Key Mess: SUNDAY BASIC TUNG DEAL
1K + Voucher 50k
- Scheme:
Trà sữa truyền thống size M 1K
Nhập code: VIPSUNDAY30K - 40% cap 30k
VIPSUNDAY40K - 38% cap 40k
SIEUTIEC50 - giảm 50k mbs 140k
-Timeline: 18-20/9
- Location: HCM</t>
  </si>
  <si>
    <t>18/09 - 20/09</t>
  </si>
  <si>
    <t>- Hometop: 18/09; 20/09
- Pop up (19h-22h): 20/09
- SPH (14h-17h): 18/09
- Static Banner: 18/09
- Flashsale Banner: 19/09
- HTC (16h-24h): 19/09</t>
  </si>
  <si>
    <r>
      <rPr>
        <sz val="10"/>
        <rFont val="Calibri"/>
      </rPr>
      <t xml:space="preserve">Deadline 9/9
</t>
    </r>
    <r>
      <rPr>
        <u/>
        <sz val="10"/>
        <color rgb="FF1155CC"/>
        <rFont val="Calibri"/>
      </rPr>
      <t>https://drive.google.com/drive/u/0/folders/1dXce1nEHM4Q0WqVshU_-6YqIiX0EbW7S</t>
    </r>
  </si>
  <si>
    <t>v-sundaybasic-1d</t>
  </si>
  <si>
    <t>Gong Cha Khao Deal Mua 1 Tặng 1 + Voucher 50%
Scheme: 
BOGO Mua M tặng M
- Món mua: Matcha Latte/ Trà sữa Matcha/Trà Sữa Okinawa/ Okinawa Oreo/ Trà sữa xoài
- Món tặng: TS TC Đen/Hokkaido/Earl Grey
Nhập code: 
VIPGONGCHA25 - 50% cap 25k
Timeline: 11-12/9; 15-17/9; 29-30/9
Location: HCM,HN, Đồng Nai, Khánh Hòa, Đà Lạt</t>
  </si>
  <si>
    <t>11/09 - 12/09
15/09 - 17/09
29/09 - 30/09</t>
  </si>
  <si>
    <t>- Hometop: 11/09; 12/09; 16/09; 17/09; 29/09; 30/09
- HTC (8h-16h): 15/09; 29/09
- SPH (12h-14h): 11/09; 30/09</t>
  </si>
  <si>
    <r>
      <rPr>
        <u/>
        <sz val="10"/>
        <color rgb="FF1155CC"/>
        <rFont val="Calibri"/>
      </rPr>
      <t xml:space="preserve">https://drive.google.com/drive/u/0/folders/1uN00XtRlebaL88j3Qqh4WLMac01O1cYH
</t>
    </r>
    <r>
      <rPr>
        <sz val="10"/>
        <rFont val="Calibri"/>
      </rPr>
      <t xml:space="preserve">timeline 29-30/9: </t>
    </r>
    <r>
      <rPr>
        <u/>
        <sz val="10"/>
        <color rgb="FF1155CC"/>
        <rFont val="Calibri"/>
      </rPr>
      <t>https://drive.google.com/drive/folders/1Q_9YTpidNn8fsbNmcl0RLoy_c0e2ZEN6</t>
    </r>
    <r>
      <rPr>
        <sz val="10"/>
        <rFont val="Calibri"/>
      </rPr>
      <t xml:space="preserve"> </t>
    </r>
  </si>
  <si>
    <t>9-11/9</t>
  </si>
  <si>
    <t xml:space="preserve">Key message: MỜI DEAL ĐỒNG CHILL
COMBO 99K | VOUCHER 40,000 Đồng
Scheme:
Phê La khao Combo 2 ly size La 138k --&gt; 99k
Áp dụng các món: Olong Sữa, Olong Nhài Sữa, Tấm, Khói B'lao. Phong Lan, Bông
Nhập code: 
PHELA20 - 20k mbs 50k
PHELA35- 35k mbs 99K
PHELA40 - 22% cap 40k
Location: HCM, HN, Đà Nẵng, Vũng Tàu, Hải Phòng, Đà Lạt, Quảng Nam,Đồng Nai, Khánh Hòa 
Timline:9-11/9 </t>
  </si>
  <si>
    <t>09/09 - 11/09</t>
  </si>
  <si>
    <t>https://drive.google.com/drive/u/0/folders/1Lf0dAO84dIsYtiwwyQIHO0fhCkKui0d8</t>
  </si>
  <si>
    <t>22-26Sep</t>
  </si>
  <si>
    <t>Key Mess: MỜI BẠN CÙNG CHILL
COMBO MUA 2 TẶNG 1 + voucher 40k
Scheme: Combo mua 2 tặng 1
Áp dụng các món: oolong sữa,oolong nhài sữa,khói b'lao, tấm, phong lan,lụa đào
Nhập code: PHELA33K - 33k mbs 130k
PHELA40 - 22% cap 40k
Location: HCM, Hà Nội, Đà Nẵng, Quảng Nam, Lâm Đồng, Biên Hoà, Hải Phòng, Vũng Tàu
Timeline: 22-26/9</t>
  </si>
  <si>
    <t>22/09 - 26/09</t>
  </si>
  <si>
    <t>https://drive.google.com/drive/u/0/folders/1brzX12lUuFvfYNvNtcP0W1j5vPX3UgK9</t>
  </si>
  <si>
    <t>17-19Sep</t>
  </si>
  <si>
    <t>Key mess: Phúc Long khao combo 79k + voucher 40k
Scheme: Phúc Long khao combo 2 ly trà sữa 79k 
Nhập code: 
VIPPL20K: 20k mbs 79k
VIPPL28K: 28k mbs 150k
VIPPL40K: 15% cap 40k
Location: NW
Timeline:3-5/9; 17-19/9</t>
  </si>
  <si>
    <t>03/09 - 05/09
17/09 - 19/09</t>
  </si>
  <si>
    <t>sv-phuclong--tea</t>
  </si>
  <si>
    <t>BOGO 20, 25.08</t>
  </si>
  <si>
    <r>
      <rPr>
        <sz val="10"/>
        <color theme="1"/>
        <rFont val="Calibri"/>
      </rPr>
      <t xml:space="preserve">Key mess: KATINAT Mua 1 tặng 1 +voucher 50k
Scheme: Chọn 1 trong các combo sau:
- Mua 1 Trà Sữa Chôm Chôm tặng 1 Trà Sữa Chôm Chôm
- Mua 1 Bơ Già Dừa Non tặng 1 Trà Sữa Chôm Chôm
- Mua 1 Iki Matcha Latte tặng 1 Trà Sữa Chôm Chôm/Thanh Hương
Voucher:
</t>
    </r>
    <r>
      <rPr>
        <strike/>
        <sz val="10"/>
        <color theme="1"/>
        <rFont val="Calibri"/>
      </rPr>
      <t xml:space="preserve">KATINATMUA1TANG1 giảm 20k mbs 55k
</t>
    </r>
    <r>
      <rPr>
        <sz val="10"/>
        <color rgb="FF0000FF"/>
        <rFont val="Calibri"/>
      </rPr>
      <t xml:space="preserve">KATINATFS13 freeship 13k mbs 20k
</t>
    </r>
    <r>
      <rPr>
        <sz val="10"/>
        <color theme="1"/>
        <rFont val="Calibri"/>
      </rPr>
      <t>KATINAT25K giảm 25k mbs 100k
KATINAT40K giảm 40k mbs 150k
KATINAT50K giảm 50k mbs 200k
Location: NW
Timeline: 20/08 &amp; 25/08</t>
    </r>
  </si>
  <si>
    <t>20/08, 25/08</t>
  </si>
  <si>
    <t>Static banner: 20/08
Flash sale banner: 20/08
HTC (8h-16h): 25/07
Hometop banner (16h-24h): 25/08
Bottom banner: 25/08</t>
  </si>
  <si>
    <r>
      <rPr>
        <sz val="10"/>
        <rFont val="Calibri"/>
      </rPr>
      <t xml:space="preserve">25/08 dùng KV này: </t>
    </r>
    <r>
      <rPr>
        <u/>
        <sz val="10"/>
        <color rgb="FF1155CC"/>
        <rFont val="Calibri"/>
      </rPr>
      <t>https://drive.google.com/drive/folders/1A03vzj2dxlTE4sXJ-ULWjXdXj43b5SDi
https://drive.google.com/drive/folders/1t_p0FHO9l6KOE0oW4UYwUZI25lq_a1oK</t>
    </r>
  </si>
  <si>
    <t>Aug_HN</t>
  </si>
  <si>
    <r>
      <rPr>
        <sz val="10"/>
        <color theme="1"/>
        <rFont val="Calibri"/>
      </rPr>
      <t>- Key message:</t>
    </r>
    <r>
      <rPr>
        <b/>
        <sz val="10"/>
        <color theme="1"/>
        <rFont val="Calibri"/>
      </rPr>
      <t xml:space="preserve"> DEAL SIÊU HOT SỮA SIÊU NGON - GIẢM 25% - VOUCHER 150K</t>
    </r>
    <r>
      <rPr>
        <sz val="10"/>
        <color theme="1"/>
        <rFont val="Calibri"/>
      </rPr>
      <t xml:space="preserve">
- Scheme: PS up to 25%
- Cofund Code
- Location: (HCM, HN)</t>
    </r>
  </si>
  <si>
    <t>Hometop Banner: 24/8 (12g - 20g)
Floating Banner: 23/8 (11h30- 13h)</t>
  </si>
  <si>
    <t>HTC: (8h - 16h): 22/8, 23/8
Static Banner: 22/8, 23/8, 24/8
Bottom Banner: 23/8, 24/8
Floating Banner: 24/8 (13h- 16h)</t>
  </si>
  <si>
    <t>Flash sale banner: 29/09
HTC (12h-16h, 2nd scroll): 30/09</t>
  </si>
  <si>
    <t>Key message: 
Thứ 2 Bừng Vị
Mua 1 Tặng 1 + Freeship
Scheme: Mua 1 Tặng 1 món Dolce Espresso (Combo 2 Dolce Espresso, giá gốc 144k --&gt; 72k)
Voucher: STARBUCKS50K giảm 17% cap 50k
STARBUCKSFS giảm 15k phí ship
STARBUCKSUNLIMITED9 giảm 9% không giới hạn
Location: NW
Timeline:  thứ hai hàng tuần</t>
  </si>
  <si>
    <t>8, 15, 22, 29/09</t>
  </si>
  <si>
    <t>HTC (0h-8h): 15/09
Flash sale banner: 15/09
Hometop banner (0h-12h): 22/09
SPH (5h-10h): 29/09</t>
  </si>
  <si>
    <t>HTC (0h-8h): 15/09
Flash sale banner: 15/09
Hometop bannder: 22/09
SPH (5h-10h): 29/09</t>
  </si>
  <si>
    <t>1D</t>
  </si>
  <si>
    <t>"Pizza Hut Ăn thả ga 
chỉ 1Đ"
Pizza Phô Mai Cao Cấp 129k =&gt; 1Đ
MBS 259K</t>
  </si>
  <si>
    <t>10,24/9</t>
  </si>
  <si>
    <t>"Collection list 10/09
Bottom 24/09"</t>
  </si>
  <si>
    <r>
      <rPr>
        <sz val="10"/>
        <rFont val="Arial"/>
      </rPr>
      <t xml:space="preserve">26/8 </t>
    </r>
    <r>
      <rPr>
        <u/>
        <sz val="10"/>
        <color rgb="FF1155CC"/>
        <rFont val="Arial"/>
      </rPr>
      <t>https://drive.google.com/drive/u/0/folders/1W_1mU4KLiWjg6oh-MPS6V4yh498IHQd0</t>
    </r>
  </si>
  <si>
    <t>sj-1d-pizzahut</t>
  </si>
  <si>
    <t>1 được 2</t>
  </si>
  <si>
    <t>"Deal cực hot
 mua 1 được 2 ( mua 1 pizza dc tặng  1 pizza)
- Mua lớn tặng vừa: Mua 01 Pizza cỡ lớn kèm 2 lon nước ngọt tặng 01 Pizza cỡ vừa
- Mua vừa tặng nhỏ: Mua 01 Pizza cỡ vừa kèm 2 lon nước ngọt tặng 01 Pizza cỡ nhỏ</t>
  </si>
  <si>
    <t>1-4/9 &amp; 8-18/9 &amp; 22-30/9</t>
  </si>
  <si>
    <r>
      <rPr>
        <sz val="10"/>
        <rFont val="Arial"/>
      </rPr>
      <t xml:space="preserve">22/8 </t>
    </r>
    <r>
      <rPr>
        <u/>
        <sz val="10"/>
        <color rgb="FF1155CC"/>
        <rFont val="Arial"/>
      </rPr>
      <t>https://drive.google.com/drive/u/0/folders/11mKuSmleT_XdRsRMgLl5bs8PvaBEWIJj</t>
    </r>
  </si>
  <si>
    <t>No căng bụng - Pizza Hut giảm 50%
PS 50% top selling dish:
Pizza Phô Mai Cao Cấp 129k =&gt; 64.5</t>
  </si>
  <si>
    <r>
      <rPr>
        <sz val="10"/>
        <rFont val="Arial"/>
      </rPr>
      <t xml:space="preserve">26/8 </t>
    </r>
    <r>
      <rPr>
        <u/>
        <sz val="10"/>
        <color rgb="FF1155CC"/>
        <rFont val="Arial"/>
      </rPr>
      <t>https://drive.google.com/drive/u/0/folders/1VxnpG3Rmz3IyGWtMA9PI0MEVbiswe9Jz</t>
    </r>
  </si>
  <si>
    <t>Giảm 80k</t>
  </si>
  <si>
    <t>" Pizza Hut  Khao lễ lớn
giảm 80k
- Mua lớn tặng vừa: Mua 01 Pizza cỡ lớn kèm 2 lon nước ngọt tặng 01 Pizza cỡ vừa
- Mua vừa tặng nhỏ: Mua 01 Pizza cỡ vừa kèm 2 lon nước ngọt tặng 01 Pizza cỡ nhỏ"
Pizza hải sản nhiệt đới giảm 30% FS
PHV80 10% CAP 80K</t>
  </si>
  <si>
    <t>1-4/9</t>
  </si>
  <si>
    <r>
      <rPr>
        <sz val="10"/>
        <rFont val="Arial"/>
      </rPr>
      <t xml:space="preserve">22/8 </t>
    </r>
    <r>
      <rPr>
        <u/>
        <sz val="10"/>
        <color rgb="FF1155CC"/>
        <rFont val="Arial"/>
      </rPr>
      <t>https://drive.google.com/drive/u/0/folders/1q55XiLyV9Y-ANWqF9e1nyffAOoOnEAaI</t>
    </r>
  </si>
  <si>
    <r>
      <rPr>
        <sz val="10"/>
        <color theme="1"/>
        <rFont val="Calibri"/>
      </rPr>
      <t>- Key message:</t>
    </r>
    <r>
      <rPr>
        <b/>
        <sz val="10"/>
        <color theme="1"/>
        <rFont val="Calibri"/>
      </rPr>
      <t xml:space="preserve"> BURGER KING KHAO DEAL NỬA GIÁ - Giảm 50%</t>
    </r>
    <r>
      <rPr>
        <sz val="10"/>
        <color theme="1"/>
        <rFont val="Calibri"/>
      </rPr>
      <t xml:space="preserve">
- Scheme: Combo 8 món giảm 50% bao gồm:
Gồm: Burger Bò Tắm Phô Mai cỡ vừa, Burger Bò Nướng Lửa Hồng cỡ vừa, Phô Mai Que 2 miếng, Khoai Tây Chiên nhỏ, 3 Đồ Uống
Giá gốc: 293k
Giá giảm (50%): 146.5k
Limit: 1 Combo BOGO/Order
Áp dụng thêm voucher BK50 giảm 50k đơn 140k chỉ còn 96.5k cho combo này
- Location: HCM
- Timeline: 19/09-21/09</t>
    </r>
  </si>
  <si>
    <t>Chung KV dòng 1584</t>
  </si>
  <si>
    <r>
      <rPr>
        <b/>
        <sz val="10"/>
        <color theme="1"/>
        <rFont val="Calibri"/>
      </rPr>
      <t xml:space="preserve">1 Combo1:
</t>
    </r>
    <r>
      <rPr>
        <sz val="10"/>
        <color theme="1"/>
        <rFont val="Calibri"/>
      </rPr>
      <t>Static Banner(1-3): 19/09-21/09
Popup(16h-19h): 20/09</t>
    </r>
  </si>
  <si>
    <t>https://drive.google.com/drive/folders/1zVttZ4sYJu-9DzhCaB6zdMCTu-7H80E2</t>
  </si>
  <si>
    <r>
      <rPr>
        <sz val="10"/>
        <color theme="1"/>
        <rFont val="Calibri"/>
      </rPr>
      <t xml:space="preserve">- Key message: </t>
    </r>
    <r>
      <rPr>
        <b/>
        <sz val="10"/>
        <color theme="1"/>
        <rFont val="Calibri"/>
      </rPr>
      <t>BURGER KING KHAO DEAL NỬA GIÁ - Giảm 50%</t>
    </r>
    <r>
      <rPr>
        <sz val="10"/>
        <color theme="1"/>
        <rFont val="Calibri"/>
      </rPr>
      <t xml:space="preserve">
- Scheme: Combo 8 món giảm 50% bao gồm:
Gồm: Burger Bò Tắm Phô Mai cỡ vừa, Burger Bò Nướng Lửa Hồng cỡ vừa, Phô Mai Que 2 miếng, Khoai Tây Chiên nhỏ, 3 Đồ Uống
Giá gốc: 293k
Giá giảm (50%): 146.5k
Limit: 1 Combo BOGO/Order
Áp dụng thêm voucher BK50 giảm 50k đơn 140k chỉ còn 96.5k cho combo này
- Location: HN
- Timeline: 05/09-07/09</t>
    </r>
  </si>
  <si>
    <t>05/09-07/09</t>
  </si>
  <si>
    <r>
      <rPr>
        <sz val="10"/>
        <rFont val="Calibri"/>
      </rPr>
      <t xml:space="preserve">Adapt </t>
    </r>
    <r>
      <rPr>
        <u/>
        <sz val="10"/>
        <color rgb="FF1155CC"/>
        <rFont val="Calibri"/>
      </rPr>
      <t>KV cũ</t>
    </r>
    <r>
      <rPr>
        <sz val="10"/>
        <rFont val="Calibri"/>
      </rPr>
      <t xml:space="preserve"> thay background:
- Thể hiện vibe back to school, vui nhộn, năng động
- Làm nổi bật sản phẩm  
- Ưu tiên dùng màu trong </t>
    </r>
    <r>
      <rPr>
        <u/>
        <sz val="10"/>
        <color rgb="FF1155CC"/>
        <rFont val="Calibri"/>
      </rPr>
      <t>logo</t>
    </r>
    <r>
      <rPr>
        <sz val="10"/>
        <rFont val="Calibri"/>
      </rPr>
      <t xml:space="preserve"> của brand</t>
    </r>
  </si>
  <si>
    <t>Update cả size Story &amp; Facebook để Brand support seeding</t>
  </si>
  <si>
    <r>
      <rPr>
        <b/>
        <sz val="10"/>
        <color theme="1"/>
        <rFont val="Calibri"/>
      </rPr>
      <t xml:space="preserve">1 Combo8:
</t>
    </r>
    <r>
      <rPr>
        <sz val="10"/>
        <color theme="1"/>
        <rFont val="Calibri"/>
      </rPr>
      <t>Bottom Banner(4-6): 05/09-07/09
Search Placeholder(10h-12h): 06/09, 07/09</t>
    </r>
  </si>
  <si>
    <r>
      <rPr>
        <sz val="10"/>
        <color theme="1"/>
        <rFont val="Calibri"/>
      </rPr>
      <t xml:space="preserve">- Key message: </t>
    </r>
    <r>
      <rPr>
        <b/>
        <sz val="10"/>
        <color theme="1"/>
        <rFont val="Calibri"/>
      </rPr>
      <t>BURGER KING KHAO DEAL NỬA GIÁ - Giảm 50%</t>
    </r>
    <r>
      <rPr>
        <sz val="10"/>
        <color theme="1"/>
        <rFont val="Calibri"/>
      </rPr>
      <t xml:space="preserve">
- Scheme: Combo 8 món giảm 50% bao gồm:
Gồm: Burger Bò Tắm Phô Mai cỡ vừa, Burger Bò Nướng Lửa Hồng cỡ vừa, Phô Mai Que 2 miếng, Khoai Tây Chiên nhỏ, 3 Đồ Uống
Giá gốc: 293k
Giá giảm (50%): 146.5k
Limit: 1 Combo BOGO/Order
Áp dụng thêm voucher BK50 giảm 50k đơn 140k chỉ còn 96.5k cho combo này
- Location: HN
- Timeline: 13/09, 14/09, 25/09, 27/09, 28/09</t>
    </r>
  </si>
  <si>
    <t xml:space="preserve"> 13/09, 14/09, 25/09, 27/09, 28/09</t>
  </si>
  <si>
    <r>
      <rPr>
        <b/>
        <sz val="10"/>
        <color theme="1"/>
        <rFont val="Calibri"/>
      </rPr>
      <t xml:space="preserve">5 Static #6:
</t>
    </r>
    <r>
      <rPr>
        <sz val="10"/>
        <color theme="1"/>
        <rFont val="Calibri"/>
      </rPr>
      <t>Static Banner(6): 13/09, 14/09, 25/09, 27/09, 28/09</t>
    </r>
  </si>
  <si>
    <r>
      <rPr>
        <sz val="10"/>
        <color theme="1"/>
        <rFont val="Calibri"/>
      </rPr>
      <t xml:space="preserve">- Key message: </t>
    </r>
    <r>
      <rPr>
        <b/>
        <sz val="10"/>
        <color theme="1"/>
        <rFont val="Calibri"/>
      </rPr>
      <t>Phúc Lộc Thọ KHAO TIỆC Món 1K + Freeship</t>
    </r>
    <r>
      <rPr>
        <sz val="10"/>
        <color theme="1"/>
        <rFont val="Calibri"/>
      </rPr>
      <t xml:space="preserve">
- Scheme: Giảm món:
Cơm Tấm Phúc Lộc Thọ: cơm bì trứng/ bì chả chỉ còn 1k MBS 50k
Cơm Gà Đệ Nhất: Cơm Vàng 1 Trứng chỉ còn 1k MBS 50k
Cùng hàng loạt voucher giảm giá (số lượng có hạn)
- Location: HCM
- Timeline: 05/09-07/09; 12/09-14/09</t>
    </r>
  </si>
  <si>
    <t>- Thiết kế mới mang vibe back to school
- Màu sắc chủ đạo màu đỏ &amp; màu trong logo PLT</t>
  </si>
  <si>
    <t>- Thiết kế thêm size Story &amp; Facebook để Brand support seeding</t>
  </si>
  <si>
    <r>
      <rPr>
        <b/>
        <sz val="10"/>
        <color theme="1"/>
        <rFont val="Calibri"/>
      </rPr>
      <t xml:space="preserve">2 Combo1:
</t>
    </r>
    <r>
      <rPr>
        <sz val="10"/>
        <color theme="1"/>
        <rFont val="Calibri"/>
      </rPr>
      <t>Static Banner(1-3): 05/09-07/09; 12/09-14/09
Popup(16h-19h): 05/09; 13/09</t>
    </r>
  </si>
  <si>
    <r>
      <rPr>
        <sz val="10"/>
        <rFont val="Calibri"/>
      </rPr>
      <t xml:space="preserve">Deadline 25/8
</t>
    </r>
    <r>
      <rPr>
        <u/>
        <sz val="10"/>
        <color rgb="FF1155CC"/>
        <rFont val="Calibri"/>
      </rPr>
      <t>https://drive.google.com/drive/u/0/folders/1ZHBJ8f7co_wPs-vecWb2fBdfGsK2Ndzb</t>
    </r>
    <r>
      <rPr>
        <sz val="10"/>
        <rFont val="Calibri"/>
      </rPr>
      <t xml:space="preserve"> </t>
    </r>
  </si>
  <si>
    <t>Sep.CB4</t>
  </si>
  <si>
    <r>
      <rPr>
        <sz val="10"/>
        <color theme="1"/>
        <rFont val="Calibri"/>
      </rPr>
      <t xml:space="preserve">- Key message: </t>
    </r>
    <r>
      <rPr>
        <b/>
        <sz val="10"/>
        <color theme="1"/>
        <rFont val="Calibri"/>
      </rPr>
      <t>CƠM NO NÊ CHỈ 1K</t>
    </r>
    <r>
      <rPr>
        <sz val="10"/>
        <color theme="1"/>
        <rFont val="Calibri"/>
      </rPr>
      <t xml:space="preserve">
- Scheme: Giảm món:
Cơm Tấm Phúc Lộc Thọ: cơm bì trứng/ bì chả chỉ còn 1k MBS 50k
Cơm Gà Đệ Nhất: Cơm Vàng 1 Trứng chỉ còn 1k MBS 50k
Cùng hàng loạt voucher giảm giá (số lượng có hạn)
- Location: HCM
- Timeline: 21/09, 26/09-28/09</t>
    </r>
  </si>
  <si>
    <t>21/09, 26/09-28/09</t>
  </si>
  <si>
    <t xml:space="preserve">Adapt KV 05/09 thay key message </t>
  </si>
  <si>
    <r>
      <rPr>
        <b/>
        <sz val="10"/>
        <color theme="1"/>
        <rFont val="Calibri"/>
      </rPr>
      <t xml:space="preserve">1 Combo4:
</t>
    </r>
    <r>
      <rPr>
        <sz val="10"/>
        <color theme="1"/>
        <rFont val="Calibri"/>
      </rPr>
      <t>Static Banner(1-3): 26/09-28/09
SPH(10h-12h): 21/09</t>
    </r>
    <r>
      <rPr>
        <sz val="10"/>
        <color rgb="FFFF0000"/>
        <rFont val="Calibri"/>
      </rPr>
      <t xml:space="preserve"> </t>
    </r>
    <r>
      <rPr>
        <sz val="10"/>
        <color theme="1"/>
        <rFont val="Calibri"/>
      </rPr>
      <t xml:space="preserve">
SPH(17h-19h): 28/09</t>
    </r>
  </si>
  <si>
    <r>
      <rPr>
        <sz val="10"/>
        <rFont val="Calibri"/>
      </rPr>
      <t xml:space="preserve">Deadline 15/9
</t>
    </r>
    <r>
      <rPr>
        <u/>
        <sz val="10"/>
        <color rgb="FF1155CC"/>
        <rFont val="Calibri"/>
      </rPr>
      <t>https://drive.google.com/drive/u/0/folders/18qY-L72Mm7Uq9yfj_uVmGcY8-kFdHsrb</t>
    </r>
    <r>
      <rPr>
        <sz val="10"/>
        <rFont val="Calibri"/>
      </rPr>
      <t xml:space="preserve"> </t>
    </r>
  </si>
  <si>
    <r>
      <rPr>
        <sz val="10"/>
        <color theme="1"/>
        <rFont val="Calibri"/>
      </rPr>
      <t xml:space="preserve">- Key message: </t>
    </r>
    <r>
      <rPr>
        <b/>
        <sz val="10"/>
        <color theme="1"/>
        <rFont val="Calibri"/>
      </rPr>
      <t>VŨNG TÀU HOÀNG HOA THÁM - GIẢM 50.000 ĐỒNG</t>
    </r>
    <r>
      <rPr>
        <sz val="10"/>
        <color theme="1"/>
        <rFont val="Calibri"/>
      </rPr>
      <t xml:space="preserve">
- Scheme: Deal Chỉ có ở đây bao gồm: Gà rán + Gà sốt đậu + Gà sốt K-Chicken + Khoai tây chiên Giá gốc 146k giảm còn 99k
+ Voucher: Lotteria50 giảm 50k cho đơn 249k 
- Timeline: 05/09 - 08/09, 10/09, 11/09
- Location: Vũng Tàu </t>
    </r>
  </si>
  <si>
    <t>05/09 - 08/09, 10/09, 11/09</t>
  </si>
  <si>
    <t>https://docs.google.com/spreadsheets/d/1he6KxzPEPZaO8Qo5fnnVUrYtixpokKlG7UlOzjQ6988/edit?gid=807124545#gid=807124545</t>
  </si>
  <si>
    <t>https://drive.google.com/drive/folders/1nTMFC0OD8diD3wTD9a5SWCgQPXQWx1uZ</t>
  </si>
  <si>
    <t>- Background: Tone màu đỏ trắng. Vibe trẻ trung năng động, mùa thu, tựu trường</t>
  </si>
  <si>
    <t>- Pick món trong file</t>
  </si>
  <si>
    <t>- Làm nối bật món, nổi bật keymes
- Gắn tag Deal độc quyền trên SPF</t>
  </si>
  <si>
    <r>
      <rPr>
        <b/>
        <sz val="10"/>
        <color theme="1"/>
        <rFont val="Calibri"/>
      </rPr>
      <t xml:space="preserve">1 Win 1:
</t>
    </r>
    <r>
      <rPr>
        <sz val="10"/>
        <color theme="1"/>
        <rFont val="Calibri"/>
      </rPr>
      <t>Search Placeholder(10h-12h): 10/09, 11/09
Hometop banner(7-9): 05/09, 06/09
Static banner(1-3): 07/09, 08/09
Floating(10h-13h): 10/09
Popup(16h-19h): 11/09</t>
    </r>
  </si>
  <si>
    <r>
      <rPr>
        <sz val="10"/>
        <rFont val="Calibri"/>
      </rPr>
      <t xml:space="preserve">Deadline 25/8
</t>
    </r>
    <r>
      <rPr>
        <u/>
        <sz val="10"/>
        <color rgb="FF1155CC"/>
        <rFont val="Calibri"/>
      </rPr>
      <t>https://drive.google.com/drive/u/0/folders/1NpwP20_rmiuOU5Z_vZlS88JE6a_2AcT_</t>
    </r>
    <r>
      <rPr>
        <sz val="10"/>
        <rFont val="Calibri"/>
      </rPr>
      <t xml:space="preserve"> </t>
    </r>
  </si>
  <si>
    <t>w1-vt-lotteria</t>
  </si>
  <si>
    <r>
      <rPr>
        <sz val="10"/>
        <color theme="1"/>
        <rFont val="Calibri"/>
      </rPr>
      <t xml:space="preserve">- Key message: </t>
    </r>
    <r>
      <rPr>
        <b/>
        <sz val="10"/>
        <color theme="1"/>
        <rFont val="Calibri"/>
      </rPr>
      <t xml:space="preserve">Lotteria khao deal giảm 50k </t>
    </r>
    <r>
      <rPr>
        <sz val="10"/>
        <color theme="1"/>
        <rFont val="Calibri"/>
      </rPr>
      <t xml:space="preserve">
- Scheme: Deal Chỉ có ở đây bao gồm: Gà rán + Gà sốt đậu + Gà sốt K-Chicken + Khoai tây chiên Giá gốc 146k giảm còn 99k
+ Voucher: Lotteria50 giảm 50k cho đơn 249k 
- Timeline: 05/09 - 07/09
- Location: Huế, Đà Nẵng, Đà Lạt </t>
    </r>
  </si>
  <si>
    <t>05/09 - 07/09</t>
  </si>
  <si>
    <t>https://docs.google.com/spreadsheets/d/1he6KxzPEPZaO8Qo5fnnVUrYtixpokKlG7UlOzjQ6988/edit?gid=1501632018#gid=1501632018</t>
  </si>
  <si>
    <r>
      <rPr>
        <sz val="10"/>
        <color theme="1"/>
        <rFont val="Calibri"/>
      </rPr>
      <t xml:space="preserve">Adapt KV Win1: 05/09 (VT)
- Thay key message
</t>
    </r>
    <r>
      <rPr>
        <b/>
        <sz val="10"/>
        <color theme="1"/>
        <rFont val="Calibri"/>
      </rPr>
      <t xml:space="preserve">- Tag: combo "chỉ có ở đây" (note nhỏ) ở khu vực SKU </t>
    </r>
  </si>
  <si>
    <r>
      <rPr>
        <b/>
        <sz val="10"/>
        <color theme="1"/>
        <rFont val="Calibri"/>
      </rPr>
      <t xml:space="preserve">1 Combo 1:
</t>
    </r>
    <r>
      <rPr>
        <sz val="10"/>
        <color theme="1"/>
        <rFont val="Calibri"/>
      </rPr>
      <t>Static banner(1-3): 05/09 - 07/09
Pop up(16h-19h): 05/09</t>
    </r>
  </si>
  <si>
    <r>
      <rPr>
        <b/>
        <sz val="10"/>
        <color theme="1"/>
        <rFont val="Calibri"/>
      </rPr>
      <t xml:space="preserve">2 Combo 1:
</t>
    </r>
    <r>
      <rPr>
        <sz val="10"/>
        <color theme="1"/>
        <rFont val="Calibri"/>
      </rPr>
      <t>Static banner(1-3): 05/09 - 07/09
Pop up(16h-19h): 05/09</t>
    </r>
  </si>
  <si>
    <r>
      <rPr>
        <sz val="10"/>
        <rFont val="Calibri"/>
      </rPr>
      <t xml:space="preserve">Deadline 25/8
</t>
    </r>
    <r>
      <rPr>
        <u/>
        <sz val="10"/>
        <color rgb="FF1155CC"/>
        <rFont val="Calibri"/>
      </rPr>
      <t>https://drive.google.com/drive/u/0/folders/1s5cPjqtW_VeiCE9p12ENEAIPqNvnkYfJ</t>
    </r>
    <r>
      <rPr>
        <sz val="10"/>
        <rFont val="Calibri"/>
      </rPr>
      <t xml:space="preserve"> </t>
    </r>
  </si>
  <si>
    <t>a-cb-lotteria</t>
  </si>
  <si>
    <r>
      <rPr>
        <sz val="10"/>
        <color theme="1"/>
        <rFont val="Calibri"/>
      </rPr>
      <t xml:space="preserve">- Key message: </t>
    </r>
    <r>
      <rPr>
        <b/>
        <sz val="10"/>
        <color theme="1"/>
        <rFont val="Calibri"/>
      </rPr>
      <t>Ăn Thả Ga, Deal Đã Thấy Đỉnh</t>
    </r>
    <r>
      <rPr>
        <sz val="10"/>
        <color theme="1"/>
        <rFont val="Calibri"/>
      </rPr>
      <t xml:space="preserve">
- Scheme box: 
*Combo Giảm 10% + Voucher 20K (HCM,HN)
* Combo Giảm 5% + Voucher 18K (OTH)
Schemes:
* Giảm 20k đơn hàng từ 40k (HCM &amp; HN)
* Giảm 18k đơn từ 30k (Đà Nẵng, Nha Trang, Cần Thơ, Biên Hòa, Hải Phòng,Huế)
Combo: Món chính kèm Pepsico (Topping: Pepsi, Ô Long Tea+, Mirinda, 7Up, Sting, Aquafina, Twister)
- Code name: PEPSI20KBAU, PEPSI18KBAU
- Timeline: 01.09 - 30.09.2025
- Location: HCM, HN, Đà Nẵng, Cần Thơ, Khánh Hòa, Đồng Nai, Hải Phòng, Huế</t>
    </r>
  </si>
  <si>
    <t>01/09 - 30/09</t>
  </si>
  <si>
    <t>https://docs.google.com/presentation/d/1PZJFlLT7qN4IMZzOtg5YOZzEIPbDsEIq/edit?slide=id.p1#slide=id.p1</t>
  </si>
  <si>
    <r>
      <rPr>
        <sz val="10"/>
        <rFont val="Calibri"/>
      </rPr>
      <t xml:space="preserve">- KV HCM/HN: </t>
    </r>
    <r>
      <rPr>
        <u/>
        <sz val="10"/>
        <color rgb="FF1155CC"/>
        <rFont val="Calibri"/>
      </rPr>
      <t>Here</t>
    </r>
    <r>
      <rPr>
        <sz val="10"/>
        <rFont val="Calibri"/>
      </rPr>
      <t xml:space="preserve">
- KV DN/OTH:</t>
    </r>
    <r>
      <rPr>
        <u/>
        <sz val="10"/>
        <color rgb="FF1155CC"/>
        <rFont val="Calibri"/>
      </rPr>
      <t xml:space="preserve"> Here</t>
    </r>
  </si>
  <si>
    <t>Sep-AnThaGa-pepsi-deal-da-thay-dinh</t>
  </si>
  <si>
    <r>
      <rPr>
        <sz val="10"/>
        <color theme="1"/>
        <rFont val="Calibri"/>
      </rPr>
      <t xml:space="preserve">- Key Meassage: </t>
    </r>
    <r>
      <rPr>
        <b/>
        <sz val="10"/>
        <color theme="1"/>
        <rFont val="Calibri"/>
      </rPr>
      <t>THE FRESH KITCHEN - ĂN NGON MỘT BỮA  MÓN 1K + VOUCHER 70K</t>
    </r>
    <r>
      <rPr>
        <sz val="10"/>
        <color theme="1"/>
        <rFont val="Calibri"/>
      </rPr>
      <t xml:space="preserve">
- Scheme: 
+ Giảm món best-seller chỉ còn 1k
+ Nhập mã: 
TFK20: Giảm 20k đơn 50k
SIEUTIEC30: Giảm 30k đơn 70k
SIEUTIEC50: Giảm 50k đơn 140k
SIEUTIEC70: Giảm 70k đơn 200k
và hàng loạt ưu đãi khác đang chờ bạn
- Timeline: 24/09-26/09
- Location: HCM</t>
    </r>
  </si>
  <si>
    <t>24/09-26/09</t>
  </si>
  <si>
    <t>- Background vibe mùa thu
- Focus highlight SKUs [ẩm thực Trung Hoa]</t>
  </si>
  <si>
    <r>
      <rPr>
        <b/>
        <sz val="10"/>
        <color theme="1"/>
        <rFont val="Calibri"/>
      </rPr>
      <t xml:space="preserve">1 Combo8:
</t>
    </r>
    <r>
      <rPr>
        <sz val="10"/>
        <color theme="1"/>
        <rFont val="Calibri"/>
      </rPr>
      <t>Bottom Banner(4-6): 24/09-26/09
Search Placeholder(10h-12h): 24/09, 25/09</t>
    </r>
  </si>
  <si>
    <r>
      <rPr>
        <sz val="10"/>
        <rFont val="Calibri"/>
      </rPr>
      <t xml:space="preserve">Deadline 12/9
</t>
    </r>
    <r>
      <rPr>
        <u/>
        <sz val="10"/>
        <color rgb="FF1155CC"/>
        <rFont val="Calibri"/>
      </rPr>
      <t>https://drive.google.com/drive/u/0/folders/1S-OMEwPb-YFmYyujQOv6-1PKLRmnMd2F</t>
    </r>
    <r>
      <rPr>
        <sz val="10"/>
        <rFont val="Calibri"/>
      </rPr>
      <t xml:space="preserve"> </t>
    </r>
  </si>
  <si>
    <t>Sep.CB2.03</t>
  </si>
  <si>
    <r>
      <rPr>
        <sz val="10"/>
        <color theme="1"/>
        <rFont val="Calibri"/>
      </rPr>
      <t xml:space="preserve">- Key Message: </t>
    </r>
    <r>
      <rPr>
        <b/>
        <sz val="10"/>
        <color theme="1"/>
        <rFont val="Calibri"/>
      </rPr>
      <t>Matcha Vibe Khao Deal - Giảm 50% + Voucher 25K</t>
    </r>
    <r>
      <rPr>
        <sz val="10"/>
        <color theme="1"/>
        <rFont val="Calibri"/>
      </rPr>
      <t xml:space="preserve">
 Scheme:
+ Gạch giá các món 50% (chỉ chọn được 1 món/bill)
+ Các món giảm giá:  Genmaicha Latte , Genmaicha Kem Chesse và Kombucha ổi hồng
+ Voucher: MATCHAVIBE25K giảm 25k MBS 39k, 200 code/1 ngày
- Location: HCM
- Timeline: 03/09 - 05/09</t>
    </r>
  </si>
  <si>
    <t>03/09 - 05/09</t>
  </si>
  <si>
    <r>
      <rPr>
        <sz val="10"/>
        <rFont val="Calibri"/>
      </rPr>
      <t xml:space="preserve">Adapt </t>
    </r>
    <r>
      <rPr>
        <u/>
        <sz val="10"/>
        <color rgb="FF1155CC"/>
        <rFont val="Calibri"/>
      </rPr>
      <t>KV Cũ</t>
    </r>
    <r>
      <rPr>
        <sz val="10"/>
        <rFont val="Calibri"/>
      </rPr>
      <t>:
- Thay Keymess mới
- Thay ảnh món mới: Pick 3 món trong file</t>
    </r>
  </si>
  <si>
    <r>
      <rPr>
        <b/>
        <sz val="10"/>
        <color theme="1"/>
        <rFont val="Calibri"/>
      </rPr>
      <t xml:space="preserve">1 Combo 2:
</t>
    </r>
    <r>
      <rPr>
        <sz val="10"/>
        <color theme="1"/>
        <rFont val="Calibri"/>
      </rPr>
      <t>Static banner(4): 03/09 - 05/09
Pop up(13h-16h): 05/09</t>
    </r>
  </si>
  <si>
    <r>
      <rPr>
        <sz val="10"/>
        <rFont val="Calibri"/>
      </rPr>
      <t xml:space="preserve">Deadline 26/8
</t>
    </r>
    <r>
      <rPr>
        <u/>
        <sz val="10"/>
        <color rgb="FF1155CC"/>
        <rFont val="Calibri"/>
      </rPr>
      <t>https://drive.google.com/drive/u/0/folders/1hhus11WXxgfqxDt5nXa0S-nWuOHtmQUr</t>
    </r>
    <r>
      <rPr>
        <sz val="10"/>
        <rFont val="Calibri"/>
      </rPr>
      <t xml:space="preserve"> </t>
    </r>
  </si>
  <si>
    <t>Sep.CB2.22</t>
  </si>
  <si>
    <r>
      <rPr>
        <sz val="10"/>
        <color theme="1"/>
        <rFont val="Calibri"/>
      </rPr>
      <t xml:space="preserve">- Key Message: </t>
    </r>
    <r>
      <rPr>
        <b/>
        <sz val="10"/>
        <color theme="1"/>
        <rFont val="Calibri"/>
      </rPr>
      <t>Matcha Vibe Khao Deal - Giảm 50% + Voucher 25K</t>
    </r>
    <r>
      <rPr>
        <sz val="10"/>
        <color theme="1"/>
        <rFont val="Calibri"/>
      </rPr>
      <t xml:space="preserve">
 Scheme:
+ Gạch giá các món 50% (chỉ chọn được 1 món/bill)
+ Các món giảm giá:  Genmaicha Latte , Genmaicha Kem Chesse và Kombucha ổi hồng
+ Voucher: MATCHAVIBE25 giảm 25k MBS 59k, 300 code/1 ngày
- Location: HN
- Timeline: 22/09 - 24/09</t>
    </r>
  </si>
  <si>
    <t>22/09 - 24/09</t>
  </si>
  <si>
    <t>Dùng chung KV HCM 3-5/9 (dòng 1592)</t>
  </si>
  <si>
    <r>
      <rPr>
        <b/>
        <sz val="10"/>
        <color theme="1"/>
        <rFont val="Calibri"/>
      </rPr>
      <t xml:space="preserve">1 Combo 2:
</t>
    </r>
    <r>
      <rPr>
        <sz val="10"/>
        <color theme="1"/>
        <rFont val="Calibri"/>
      </rPr>
      <t>Static banner(4): 22/09 - 24/09
Pop up(13h-16h): 22/09</t>
    </r>
  </si>
  <si>
    <r>
      <rPr>
        <sz val="10"/>
        <rFont val="Calibri"/>
      </rPr>
      <t xml:space="preserve">Deadline 26/8
</t>
    </r>
    <r>
      <rPr>
        <u/>
        <sz val="10"/>
        <color rgb="FF1155CC"/>
        <rFont val="Calibri"/>
      </rPr>
      <t>https://drive.google.com/drive/u/0/folders/1hhus11WXxgfqxDt5nXa0S-nWuOHtmQUr</t>
    </r>
    <r>
      <rPr>
        <sz val="10"/>
        <rFont val="Calibri"/>
      </rPr>
      <t xml:space="preserve"> </t>
    </r>
  </si>
  <si>
    <r>
      <rPr>
        <sz val="10"/>
        <color theme="1"/>
        <rFont val="Calibri"/>
      </rPr>
      <t xml:space="preserve">- Key Mess: </t>
    </r>
    <r>
      <rPr>
        <b/>
        <sz val="10"/>
        <color theme="1"/>
        <rFont val="Calibri"/>
      </rPr>
      <t>Ăn Hết Mọi Miền,Hi ShopeeFood khao 50%</t>
    </r>
    <r>
      <rPr>
        <sz val="10"/>
        <color theme="1"/>
        <rFont val="Calibri"/>
      </rPr>
      <t xml:space="preserve">
- Scheme: Ưu đãi đặc quyền thẻ Hi ShopeeFood giảm đến 50%
+ Existing User: Giảm 40k cho đơn Food từ 80k (HISPF40)
+ Existing User: Giảm 80k cho đơn hàng Food từ 160k áp dụng theo khung giờ . 
HISPF80H1 từ 6h-13h59p 
HISPF80H2 từ 14h-21h59p
- Timeline: 1/6/2025 - 31/03/2026 
- Location: Nationwide</t>
    </r>
  </si>
  <si>
    <t>Hometop banner(7-9): 07/09
Feature collection(4-6): 23/09
Pop up(6h-10h): 23/09
Ongoing banner: 03/09, 10/09, 20/09, 27/09
SPF - Facebook Post 7h: 16/09</t>
  </si>
  <si>
    <t>- Hometop:Onsite
- SPF-FB post: 2048x2048.jpg
- Ongoing: Onsite
- Pop up &amp; Feature Coll (matcha day) : Hi SPF -Matcha day</t>
  </si>
  <si>
    <r>
      <rPr>
        <sz val="10"/>
        <rFont val="Calibri"/>
      </rPr>
      <t xml:space="preserve">Link gắn Ongoing:
- setup SPF trên SP bằng link: </t>
    </r>
    <r>
      <rPr>
        <u/>
        <sz val="10"/>
        <color rgb="FF1155CC"/>
        <rFont val="Calibri"/>
      </rPr>
      <t>https://mall.shopee.vn/bridge_cmd/?cmd=openExternalLink&amp;url=https%3A%2F%2Ftinyurl.com%2FMBHi-SPF</t>
    </r>
    <r>
      <rPr>
        <sz val="10"/>
        <rFont val="Calibri"/>
      </rPr>
      <t xml:space="preserve">
- setup SPF stand alone bằng link: </t>
    </r>
    <r>
      <rPr>
        <u/>
        <sz val="10"/>
        <color rgb="FF1155CC"/>
        <rFont val="Calibri"/>
      </rPr>
      <t>https://shopee.vn/m/HiSPF-June25-SPF</t>
    </r>
    <r>
      <rPr>
        <sz val="10"/>
        <rFont val="Calibri"/>
      </rPr>
      <t xml:space="preserve">
Link LP Hometop,FB Post:
</t>
    </r>
    <r>
      <rPr>
        <u/>
        <sz val="10"/>
        <color rgb="FF1155CC"/>
        <rFont val="Calibri"/>
      </rPr>
      <t>https://shopee.vn/m/HiSPF-June25-SPF</t>
    </r>
    <r>
      <rPr>
        <sz val="10"/>
        <rFont val="Calibri"/>
      </rPr>
      <t xml:space="preserve">        
</t>
    </r>
    <r>
      <rPr>
        <u/>
        <sz val="10"/>
        <color rgb="FF1155CC"/>
        <rFont val="Calibri"/>
      </rPr>
      <t xml:space="preserve">https://shopee.vn/m/HiSPF-June25-SP
</t>
    </r>
    <r>
      <rPr>
        <sz val="10"/>
        <rFont val="Calibri"/>
      </rPr>
      <t xml:space="preserve"> 
List mex matcha day dùng cho Feuture + Popup: Merchant Matcha</t>
    </r>
  </si>
  <si>
    <r>
      <rPr>
        <sz val="10"/>
        <color theme="1"/>
        <rFont val="Calibri"/>
      </rPr>
      <t xml:space="preserve">- Key Mess: </t>
    </r>
    <r>
      <rPr>
        <b/>
        <sz val="10"/>
        <color theme="1"/>
        <rFont val="Calibri"/>
      </rPr>
      <t>LPBank chiêu đãi - Ăn ngon mỗi ngày Giảm 50.000đồng cho đơn 150.000đồng</t>
    </r>
    <r>
      <rPr>
        <sz val="10"/>
        <color theme="1"/>
        <rFont val="Calibri"/>
      </rPr>
      <t xml:space="preserve">
- Scheme: 
+ Giảm 30k cho đơn hàng từ 100k 
+ Giảm 50k cho đơn hàng từ 150k 
Code name: 
LPBJCB30
LPBJCB50
Áp dụng cho dịch vụ Food và Fresh
- Timeline: 1/4/2025 - 30/09/2025
- Location: Nationwide</t>
    </r>
  </si>
  <si>
    <t>Whitelist_Bank</t>
  </si>
  <si>
    <t>Hometop banner(7-9): 05/09
Search banner: 14/09
Floating(6h-10h): 12/09 (Whitelist)
Ongoing banner: 07/09, 17/09, 24/09
SPF - Facebook Post 7h: 03/09</t>
  </si>
  <si>
    <r>
      <rPr>
        <u/>
        <sz val="10"/>
        <color rgb="FF1155CC"/>
        <rFont val="Calibri"/>
      </rPr>
      <t>https://shopee.vn/m/LPBank-SPF-2025</t>
    </r>
    <r>
      <rPr>
        <sz val="10"/>
        <rFont val="Calibri"/>
      </rPr>
      <t xml:space="preserve">        
</t>
    </r>
    <r>
      <rPr>
        <u/>
        <sz val="10"/>
        <color rgb="FF1155CC"/>
        <rFont val="Calibri"/>
      </rPr>
      <t>https://shopee.vn/m/LPBank-SP-2025</t>
    </r>
  </si>
  <si>
    <r>
      <rPr>
        <sz val="10"/>
        <color theme="1"/>
        <rFont val="Calibri"/>
      </rPr>
      <t xml:space="preserve">- Key Mess: </t>
    </r>
    <r>
      <rPr>
        <b/>
        <sz val="10"/>
        <color theme="1"/>
        <rFont val="Calibri"/>
      </rPr>
      <t xml:space="preserve">Có Ultimate SaviY Ăn ngay chờ chi Giảm 50k cho đơn từ 150k 
</t>
    </r>
    <r>
      <rPr>
        <sz val="10"/>
        <color theme="1"/>
        <rFont val="Calibri"/>
      </rPr>
      <t>- Scheme: 
+ Giảm 50k cho đơn từ 150k với thẻ Tín dụng VietinBank JCB Ultimate SaviY
+ Code name: VIETINJCB50K
- Timeline: 1/06/2025- 31/12/2025
- Location: Nationwide</t>
    </r>
  </si>
  <si>
    <t>1/06/2025- 31/12/2025</t>
  </si>
  <si>
    <t>Hometop banner(7-9): 14/09
Search banner: 16/09
Ongoing banner: 05/09, 12/09, 19/09
SPF - Facebook Post 7h: 08/09</t>
  </si>
  <si>
    <r>
      <rPr>
        <u/>
        <sz val="10"/>
        <color rgb="FF1155CC"/>
        <rFont val="Calibri"/>
      </rPr>
      <t>https://shopee.vn/m/VTBJCB-June25-SPF</t>
    </r>
    <r>
      <rPr>
        <u/>
        <sz val="10"/>
        <color rgb="FF1155CC"/>
        <rFont val="Calibri"/>
      </rPr>
      <t xml:space="preserve">
</t>
    </r>
    <r>
      <rPr>
        <u/>
        <sz val="10"/>
        <color rgb="FF1155CC"/>
        <rFont val="Calibri"/>
      </rPr>
      <t>https://shopee.vn/m/VTBJCB-June25-SP</t>
    </r>
  </si>
  <si>
    <r>
      <rPr>
        <sz val="10"/>
        <color theme="1"/>
        <rFont val="Calibri"/>
      </rPr>
      <t xml:space="preserve">- Key Mess: </t>
    </r>
    <r>
      <rPr>
        <b/>
        <sz val="10"/>
        <color theme="1"/>
        <rFont val="Calibri"/>
      </rPr>
      <t xml:space="preserve">Dùng thẻ BVBank Ưu đãi đặc biệt giảm 30.000đ 
</t>
    </r>
    <r>
      <rPr>
        <sz val="10"/>
        <color theme="1"/>
        <rFont val="Calibri"/>
      </rPr>
      <t>- Scheme: 
+ Giảm 30k cho đơn từ 200k 
+ Code name: BVBANK30
- Timeline: 7/07/2025- 31/12/2025
- Location: Nationwide</t>
    </r>
  </si>
  <si>
    <t xml:space="preserve"> 7/07/2025- 31/12/2025</t>
  </si>
  <si>
    <t>Hometop banner(7-9): 03/09
Search banner: 08/09 , 18/09
Popup(6h-10h): 20/09
Ongoing Order Banner (new) : 06/09, 16/09
SPF - Facebook Post 7h: 13/09</t>
  </si>
  <si>
    <r>
      <rPr>
        <u/>
        <sz val="10"/>
        <color rgb="FF1155CC"/>
        <rFont val="Calibri"/>
      </rPr>
      <t>https://shopee.vn/m/BVBank-SPF</t>
    </r>
    <r>
      <rPr>
        <u/>
        <sz val="10"/>
        <color rgb="FF1155CC"/>
        <rFont val="Calibri"/>
      </rPr>
      <t xml:space="preserve">
</t>
    </r>
    <r>
      <rPr>
        <u/>
        <sz val="10"/>
        <color rgb="FF1155CC"/>
        <rFont val="Calibri"/>
      </rPr>
      <t>https://shopee.vn/m/BVBank-SP</t>
    </r>
  </si>
  <si>
    <t>Sep.WELL BEING</t>
  </si>
  <si>
    <r>
      <rPr>
        <sz val="10"/>
        <color theme="1"/>
        <rFont val="Calibri"/>
      </rPr>
      <t xml:space="preserve">- Key Mess: </t>
    </r>
    <r>
      <rPr>
        <b/>
        <sz val="10"/>
        <color theme="1"/>
        <rFont val="Calibri"/>
      </rPr>
      <t>BIDV JCB Well-being khao deal mỗi ngày, giảm đến 100.000 Đồng</t>
    </r>
    <r>
      <rPr>
        <sz val="10"/>
        <color theme="1"/>
        <rFont val="Calibri"/>
      </rPr>
      <t xml:space="preserve">
- Scheme: 
1. Giảm 30.000 ĐỒNG cho đơn từ 60.000Đ, Áp dụng mỗi ngày
2. Giảm 60.000 ĐỒNG cho đơn từ 120.000Đ, Áp dụng mỗi ngày
3. Giảm 100.000 ĐỒNG cho đơn từ 500.000Đ, Áp dụng mỗi ngày
+ Code name: BIDVJCB100, BIDVJCB60, BIDVJCB30
- Timeline: 1/8/2025 - 31/12/2025
- Location: Nationwide
- Service: Food &amp; Mart</t>
    </r>
  </si>
  <si>
    <t>1/8/2025 - 31/12/2025</t>
  </si>
  <si>
    <t>Hometop banner(10-12): 16/09
Search Banner: 21/09
Popup(19h-22h): 18/09
SPF - Facebook Post 7h: 18/09
SPF - Instagram Post 10h: 17/09</t>
  </si>
  <si>
    <r>
      <rPr>
        <u/>
        <sz val="10"/>
        <color rgb="FF1155CC"/>
        <rFont val="Calibri"/>
      </rPr>
      <t>https://shopee.vn/m/BIDVJCB-SPF</t>
    </r>
    <r>
      <rPr>
        <u/>
        <sz val="10"/>
        <color rgb="FF1155CC"/>
        <rFont val="Calibri"/>
      </rPr>
      <t xml:space="preserve"> 
</t>
    </r>
    <r>
      <rPr>
        <u/>
        <sz val="10"/>
        <color rgb="FF1155CC"/>
        <rFont val="Calibri"/>
      </rPr>
      <t>https://shopee.vn/m/BIDVJCB-SP</t>
    </r>
  </si>
  <si>
    <t>Sep.MUADEE</t>
  </si>
  <si>
    <r>
      <rPr>
        <sz val="10"/>
        <color theme="1"/>
        <rFont val="Calibri"/>
      </rPr>
      <t xml:space="preserve">- Key Mess: </t>
    </r>
    <r>
      <rPr>
        <b/>
        <sz val="10"/>
        <color theme="1"/>
        <rFont val="Calibri"/>
      </rPr>
      <t>Nay muốn ăn gì? Thanh toán với thẻ Muadee, giảm đến 45.000 ĐỒNG</t>
    </r>
    <r>
      <rPr>
        <sz val="10"/>
        <color theme="1"/>
        <rFont val="Calibri"/>
      </rPr>
      <t xml:space="preserve">
- Scheme:
+ Scheme 1 : Tặng E-voucher 45.000 VND cho đơn hàng từ 250.000 VND
+ Scheme 2 : Tặng E-voucher 18.000 VND cho đơn hàng từ 100.000 VND 
+ Scheme 3: Tặng E-voucher 40.000 VND cho đơn hàng tối thiểu 100.000 VND
Code name: MUADEE45, MUADEE18, MUADEE40
- Timeline: 14/7/2025-30/9/2025
- Location: Nationwide</t>
    </r>
  </si>
  <si>
    <t>14/7/2025-30/09/2025</t>
  </si>
  <si>
    <t>Collection List Banner: 14/09
Hometop Banner (10-12): 18/09
Search Banner: 17/09</t>
  </si>
  <si>
    <r>
      <rPr>
        <u/>
        <sz val="10"/>
        <color rgb="FF1155CC"/>
        <rFont val="Calibri"/>
      </rPr>
      <t>https://shopee.vn/m/Muadee-SPF</t>
    </r>
    <r>
      <rPr>
        <u/>
        <sz val="10"/>
        <color rgb="FF467886"/>
        <rFont val="Calibri"/>
      </rPr>
      <t xml:space="preserve">
 </t>
    </r>
    <r>
      <rPr>
        <u/>
        <sz val="10"/>
        <color rgb="FF1155CC"/>
        <rFont val="Calibri"/>
      </rPr>
      <t>https://shopee.vn/m/Muadee-SP</t>
    </r>
  </si>
  <si>
    <r>
      <rPr>
        <sz val="10"/>
        <color theme="1"/>
        <rFont val="Calibri"/>
      </rPr>
      <t xml:space="preserve">- Key Mess: </t>
    </r>
    <r>
      <rPr>
        <b/>
        <sz val="10"/>
        <color theme="1"/>
        <rFont val="Calibri"/>
      </rPr>
      <t>NCB khao deal, giảm đến 50.000 Đồng</t>
    </r>
    <r>
      <rPr>
        <sz val="10"/>
        <color theme="1"/>
        <rFont val="Calibri"/>
      </rPr>
      <t xml:space="preserve">
- Scheme: 
+ Giảm 30.000 VNĐ cho đơn hàng từ 100.000 VNĐ, với thẻ tín dụng NCB
+ Giảm 50.000 VNĐ cho đơn hàng từ 200.000 VNĐ, với thẻ tín dụng NCB
+ Code name: NCB30, NCB50
- Timeline: 1/7/2025-31/12/2025
- Location: Nationwide</t>
    </r>
  </si>
  <si>
    <t>1/7/2025-31/12/2025</t>
  </si>
  <si>
    <t>Hometop banner(10-12): 13/09
Seach Banner: 10/09
Floating (19h-22h): 16/09 (whitelist)
SPF - FB Story(6h-10h): 18/09
SPF - INSTA Story(6h-10h): 16/09</t>
  </si>
  <si>
    <r>
      <rPr>
        <u/>
        <sz val="10"/>
        <color rgb="FF1155CC"/>
        <rFont val="Calibri"/>
      </rPr>
      <t>https://shopee.vn/m/NCB-SPF</t>
    </r>
    <r>
      <rPr>
        <u/>
        <sz val="10"/>
        <color rgb="FF1155CC"/>
        <rFont val="Calibri"/>
      </rPr>
      <t xml:space="preserve">
</t>
    </r>
    <r>
      <rPr>
        <u/>
        <sz val="10"/>
        <color rgb="FF1155CC"/>
        <rFont val="Calibri"/>
      </rPr>
      <t>https://shopee.vn/m/NCB-SP</t>
    </r>
  </si>
  <si>
    <r>
      <rPr>
        <sz val="10"/>
        <color theme="1"/>
        <rFont val="Calibri"/>
      </rPr>
      <t xml:space="preserve">- Key Mess: </t>
    </r>
    <r>
      <rPr>
        <b/>
        <sz val="10"/>
        <color theme="1"/>
        <rFont val="Calibri"/>
      </rPr>
      <t>KHAO BẠN MỖI NGÀY Giảm 50k cho đơn từ 100k với thẻ Tín dụng TPB JCB Cashback</t>
    </r>
    <r>
      <rPr>
        <sz val="10"/>
        <color theme="1"/>
        <rFont val="Calibri"/>
      </rPr>
      <t xml:space="preserve">
- Scheme: 
+ Giảm 50k cho đơn từ 100k với thẻ Tín dụng TPB JCB Cashback
+ Code name: TPBJCB50, TPBJCB20
- Timeline: 1/1/2025 - 31/12/2025
- Location: Nationwide</t>
    </r>
  </si>
  <si>
    <t>Hometop banner(10-12): 19/09
Search Banner: 06/09
Popup(6h-10h): 08/09
Collection List Banner: 08/09
Flash Sale Banner(1-3): 05/09</t>
  </si>
  <si>
    <r>
      <rPr>
        <sz val="10"/>
        <rFont val="Calibri"/>
      </rPr>
      <t xml:space="preserve">
</t>
    </r>
    <r>
      <rPr>
        <u/>
        <sz val="10"/>
        <color rgb="FF1155CC"/>
        <rFont val="Calibri"/>
      </rPr>
      <t>https://shopee.vn/m/TPBJCBCASHBACK-SPF
https://shopee.vn/m/TPBJCBCASHBACK-SP</t>
    </r>
  </si>
  <si>
    <r>
      <rPr>
        <sz val="10"/>
        <color theme="1"/>
        <rFont val="Calibri"/>
      </rPr>
      <t xml:space="preserve">- Key Mess: </t>
    </r>
    <r>
      <rPr>
        <b/>
        <sz val="10"/>
        <color theme="1"/>
        <rFont val="Calibri"/>
      </rPr>
      <t>Shinhan Finance khao deal, giảm ngay 50.000Đ</t>
    </r>
    <r>
      <rPr>
        <sz val="10"/>
        <color theme="1"/>
        <rFont val="Calibri"/>
      </rPr>
      <t xml:space="preserve">
- Scheme: 
+ Giảm 50k cho đơn từ 150k
+ Code name: SHF50
- Timeline: Từ 1/1/2025 đến hết khi hết ngân sách chương trình
- Location: Nationwide</t>
    </r>
  </si>
  <si>
    <t>Hometop Banner (7-9): 01/09
Search Banner: 03/09
Flash sale banner(1-3): 04/09
On-going banner: 08/09</t>
  </si>
  <si>
    <r>
      <rPr>
        <u/>
        <sz val="10"/>
        <color rgb="FF1155CC"/>
        <rFont val="Calibri"/>
      </rPr>
      <t>https://shopee.vn/m/SHF-SPF</t>
    </r>
    <r>
      <rPr>
        <sz val="10"/>
        <rFont val="Calibri"/>
      </rPr>
      <t xml:space="preserve">
</t>
    </r>
    <r>
      <rPr>
        <u/>
        <sz val="10"/>
        <color rgb="FF1155CC"/>
        <rFont val="Calibri"/>
      </rPr>
      <t>https://shopee.vn/m/SHF-SP</t>
    </r>
  </si>
  <si>
    <t>Sep.VISA Birthday</t>
  </si>
  <si>
    <r>
      <rPr>
        <sz val="10"/>
        <color theme="1"/>
        <rFont val="Calibri"/>
      </rPr>
      <t xml:space="preserve">- Keymess: </t>
    </r>
    <r>
      <rPr>
        <b/>
        <sz val="10"/>
        <color theme="1"/>
        <rFont val="Calibri"/>
      </rPr>
      <t>VPBANK VISA khao sinh nhật, giảm đến 72.000 ĐỒNG</t>
    </r>
    <r>
      <rPr>
        <sz val="10"/>
        <color theme="1"/>
        <rFont val="Calibri"/>
      </rPr>
      <t xml:space="preserve">
- Scheme:
1. Giảm 64.000 ĐỒNG cho đơn từ 130.000Đ, Áp dụng Thứ 4, Thứ 5, Thứ 6 hàng tuần
2. Giảm 72.000 ĐỒNG cho đơn từ 145.000Đ, Áp dụng Thứ 4, Thứ 5, Thứ 6 hàng tuần
- Timeline: 5/8-30/9/2025
- Location: Nationwide
- Codename:</t>
    </r>
    <r>
      <rPr>
        <b/>
        <sz val="10"/>
        <color theme="1"/>
        <rFont val="Calibri"/>
      </rPr>
      <t xml:space="preserve"> VPBANKVISA72, VPBANKVISA64</t>
    </r>
  </si>
  <si>
    <t>Search banner: 12/09
Ongoing banner: 11/09
Pop Up (6h-10h): 10/09
Hometop Banner (7-9): 11/09
SPF - FB Post 7h: 11/09
SPF - Insta Story (6h-10h): 10/09</t>
  </si>
  <si>
    <r>
      <rPr>
        <u/>
        <sz val="10"/>
        <color rgb="FF1155CC"/>
        <rFont val="Calibri"/>
      </rPr>
      <t>https://shopee.vn/m/VPBankVISA-SPF</t>
    </r>
    <r>
      <rPr>
        <u/>
        <sz val="10"/>
        <color rgb="FF1155CC"/>
        <rFont val="Calibri"/>
      </rPr>
      <t xml:space="preserve">
</t>
    </r>
    <r>
      <rPr>
        <u/>
        <sz val="10"/>
        <color rgb="FF1155CC"/>
        <rFont val="Calibri"/>
      </rPr>
      <t>https://shopee.vn/m/VPBankVISA-SP</t>
    </r>
  </si>
  <si>
    <t>Sep.CAKE</t>
  </si>
  <si>
    <r>
      <rPr>
        <sz val="10"/>
        <color theme="1"/>
        <rFont val="Calibri"/>
      </rPr>
      <t xml:space="preserve">- Key Mess: </t>
    </r>
    <r>
      <rPr>
        <b/>
        <sz val="10"/>
        <color theme="1"/>
        <rFont val="Calibri"/>
      </rPr>
      <t xml:space="preserve">ĂN NGON CÙNG CAKE BY VPBANK
Giảm 50.000đ cho đơn từ 100.000đ
</t>
    </r>
    <r>
      <rPr>
        <sz val="10"/>
        <color theme="1"/>
        <rFont val="Calibri"/>
      </rPr>
      <t>- Scheme: 
+ Giảm 50.000đ cho đơn từ 100.000đ khi thanh toán bằng thẻ CAKE
Code name: CAKE50F
Áp dụng cho dịch vụ Food &amp; Mart
- Timeline: 01/08/2025 - 31/10/2025
- Location: Nationwide</t>
    </r>
  </si>
  <si>
    <t>Collection List Banner: 05/09</t>
  </si>
  <si>
    <t>https://shopee.vn/m/CAKEBYVPBANK-SP
https://shopee.vn/m/CAKEBYVPBANK-SPF</t>
  </si>
  <si>
    <r>
      <rPr>
        <sz val="10"/>
        <color theme="1"/>
        <rFont val="Calibri"/>
      </rPr>
      <t xml:space="preserve">- Key Mess: </t>
    </r>
    <r>
      <rPr>
        <b/>
        <sz val="10"/>
        <color theme="1"/>
        <rFont val="Calibri"/>
      </rPr>
      <t xml:space="preserve">THẺ OCB KHAO DEAL
Giảm 25.000đ cho đơn từ 100.000đ
</t>
    </r>
    <r>
      <rPr>
        <sz val="10"/>
        <color theme="1"/>
        <rFont val="Calibri"/>
      </rPr>
      <t>- Scheme: 
+ Giảm 25.000đ cho đơn từ 100.000đ khi thanh toán bằng thẻ OCB
Code name: OCB25
Áp dụng cho dịch vụ Food &amp; Mart
- Timeline: 10/06/2025 - 09/06/2026
- Location: Nationwide</t>
    </r>
  </si>
  <si>
    <t>SPF - IG Post 10h: 12/09
Popup(19h-22h): 22/09
On-going banner: 14/09</t>
  </si>
  <si>
    <r>
      <rPr>
        <u/>
        <sz val="10"/>
        <color rgb="FF1155CC"/>
        <rFont val="Calibri"/>
      </rPr>
      <t>https://shopee.vn/m/OCB-SPF</t>
    </r>
    <r>
      <rPr>
        <sz val="10"/>
        <rFont val="Calibri"/>
      </rPr>
      <t xml:space="preserve">
</t>
    </r>
    <r>
      <rPr>
        <u/>
        <sz val="10"/>
        <color rgb="FF1155CC"/>
        <rFont val="Calibri"/>
      </rPr>
      <t>https://shopee.vn/m/OCB-SP</t>
    </r>
  </si>
  <si>
    <r>
      <rPr>
        <sz val="10"/>
        <color theme="1"/>
        <rFont val="Calibri"/>
      </rPr>
      <t xml:space="preserve">- Key Mess: </t>
    </r>
    <r>
      <rPr>
        <b/>
        <sz val="10"/>
        <color theme="1"/>
        <rFont val="Calibri"/>
      </rPr>
      <t xml:space="preserve">VẠN DEAL HỜI
Giảm 40.000đ cho đơn từ 150.000đ
</t>
    </r>
    <r>
      <rPr>
        <sz val="10"/>
        <color theme="1"/>
        <rFont val="Calibri"/>
      </rPr>
      <t>- Scheme: 
+ Giảm 40.000đ cho đơn từ 150.000đ khi thanh toán bằng thẻ FE CREDIT
Code name: FECREDIT40
Áp dụng cho dịch vụ Food &amp; Mart
- Timeline: 20/03/2025 - 19/03/2026
- Location: Nationwide</t>
    </r>
  </si>
  <si>
    <t>20/03/2024 - 19/03/2026</t>
  </si>
  <si>
    <t>Floating(6h-10h): 06/09 (Whitelist)</t>
  </si>
  <si>
    <t>CIMB</t>
  </si>
  <si>
    <r>
      <rPr>
        <sz val="10"/>
        <color theme="1"/>
        <rFont val="Calibri"/>
      </rPr>
      <t xml:space="preserve">- Key Mess: </t>
    </r>
    <r>
      <rPr>
        <b/>
        <sz val="10"/>
        <color theme="1"/>
        <rFont val="Calibri"/>
      </rPr>
      <t xml:space="preserve">CIMB KHAO DEAL
Giảm 30.000đ cho đơn từ 100.000đ
</t>
    </r>
    <r>
      <rPr>
        <sz val="10"/>
        <color theme="1"/>
        <rFont val="Calibri"/>
      </rPr>
      <t>- Scheme: 
+ Giảm 30.000đ cho đơn từ 100.000đ khi thanh toán bằng thẻ CIMB
Code name: CIMB30
Áp dụng cho dịch vụ Food &amp; Mart
- Timeline: 25/07/2025 - 31/12/2025
- Location: Nationwide</t>
    </r>
  </si>
  <si>
    <t>25/07/2025 - 31/12/2025</t>
  </si>
  <si>
    <t>SPF - FB Post 7h: 01/09</t>
  </si>
  <si>
    <t>https://shopee.vn/m/CIMB-SPF
https://shopee.vn/m/CIMB-SP</t>
  </si>
  <si>
    <r>
      <rPr>
        <sz val="10"/>
        <color theme="1"/>
        <rFont val="Calibri"/>
      </rPr>
      <t xml:space="preserve">- Key Mess: </t>
    </r>
    <r>
      <rPr>
        <b/>
        <sz val="10"/>
        <color theme="1"/>
        <rFont val="Calibri"/>
      </rPr>
      <t>Wayne's Coffee Ưu Đãi Kép - Deal 1K  + Voucher 50K</t>
    </r>
    <r>
      <rPr>
        <sz val="10"/>
        <color theme="1"/>
        <rFont val="Calibri"/>
      </rPr>
      <t xml:space="preserve">
- Scheme: Wayne's Coffee Khao Món 1k 
+ List món giảm về 1k. Giới hạn mỗi khách hàng chỉ mua được 1 trong 5 món giá 1k, cho giá trị đơn từ 50k:
Cà Phê Sữa
Trà Sữa
Trà Vải Hoa Hồng
Cà phê ủ lạnh vị chanh vải hoa hồng
Matcha Latte
+ Nhập code:
QUANMOI30 - Giảm 30K cho đơn 30K
SIEUTIEC40: Giảm 40k cho đơn từ 100k
SIEUTIEC50: Giảm 50k cho đơn từ 140k
SIEUTIEC70: Giảm 70k cho đơn từ 200k
- Location: HCM
- Timeline: 16/09 - 21/09</t>
    </r>
  </si>
  <si>
    <t>16/09 - 21/09</t>
  </si>
  <si>
    <t>https://drive.google.com/drive/folders/1fFNO44TiMtfvLMU0GG68rWlsz58eEAVJ?usp=drive_link</t>
  </si>
  <si>
    <t>- Background: Nền trời buổi chiều xanh có mây
- Logo tách nền</t>
  </si>
  <si>
    <t>Pick món:
+ Trà vải hoa hồng
+ Cà phê sữa
+ Matcha latte</t>
  </si>
  <si>
    <t>Thêm element: Bàn làm việc + lá bay xung quanh ly</t>
  </si>
  <si>
    <r>
      <rPr>
        <b/>
        <sz val="10"/>
        <color theme="1"/>
        <rFont val="Calibri"/>
      </rPr>
      <t xml:space="preserve">1 Win 2:
</t>
    </r>
    <r>
      <rPr>
        <sz val="10"/>
        <color theme="1"/>
        <rFont val="Calibri"/>
      </rPr>
      <t>Search Placeholder(12h-14h): 17/09, 20/09
Hometop banner(7-9): 16/09, 18/09
Static banner(4): 19/09, 21/09
Pop up(13h-16h): 18/09</t>
    </r>
  </si>
  <si>
    <r>
      <rPr>
        <sz val="10"/>
        <rFont val="Calibri"/>
      </rPr>
      <t xml:space="preserve">Deadline 4/9
</t>
    </r>
    <r>
      <rPr>
        <u/>
        <sz val="10"/>
        <color rgb="FF1155CC"/>
        <rFont val="Calibri"/>
      </rPr>
      <t>https://drive.google.com/drive/u/0/folders/1BorKR65B-3jZk9Z-TT0rkDOpTggypQM1</t>
    </r>
    <r>
      <rPr>
        <sz val="10"/>
        <rFont val="Calibri"/>
      </rPr>
      <t xml:space="preserve"> </t>
    </r>
  </si>
  <si>
    <t>w2-waynes</t>
  </si>
  <si>
    <t>Sep.02/9</t>
  </si>
  <si>
    <r>
      <rPr>
        <sz val="10"/>
        <color theme="1"/>
        <rFont val="Calibri"/>
      </rPr>
      <t xml:space="preserve">- Key message: </t>
    </r>
    <r>
      <rPr>
        <b/>
        <sz val="10"/>
        <color theme="1"/>
        <rFont val="Calibri"/>
      </rPr>
      <t>SUNDAY BASIC KHAO DEAL
MUA 1 TẶNG 1 + Voucher 50k</t>
    </r>
    <r>
      <rPr>
        <sz val="10"/>
        <color theme="1"/>
        <rFont val="Calibri"/>
      </rPr>
      <t xml:space="preserve">
- Scheme: Mua 1 trong 2 món: 
Trà Sữa Kem Trứng Khè (L)
Trà Sữa Trân Châu Matcha Phô Mai  (L)
+ Món tặng: 01 Trà Sữa Truyền Thống (M)
40 phần/chi nhánh/ngày, Mỗi bill chỉ order 1 món
+ Nhập code SIEUTIEC50, giảm 50k MBS 140k
- Timeline: 02/09-07/09
- Location: HCM</t>
    </r>
  </si>
  <si>
    <t>02/09-07/09</t>
  </si>
  <si>
    <t>https://drive.google.com/drive/folders/1ljD-mDRFiVPJtmralA38SD4G4T-2_aoN</t>
  </si>
  <si>
    <r>
      <rPr>
        <sz val="10"/>
        <rFont val="Calibri"/>
      </rPr>
      <t xml:space="preserve">- Adapt </t>
    </r>
    <r>
      <rPr>
        <u/>
        <sz val="10"/>
        <color rgb="FF1155CC"/>
        <rFont val="Calibri"/>
      </rPr>
      <t>KV cũ</t>
    </r>
    <r>
      <rPr>
        <sz val="10"/>
        <rFont val="Calibri"/>
      </rPr>
      <t>, thêm ảnh Sku TS Trân Châu Matcha Phô Mai</t>
    </r>
  </si>
  <si>
    <r>
      <rPr>
        <b/>
        <sz val="10"/>
        <color theme="1"/>
        <rFont val="Calibri"/>
      </rPr>
      <t xml:space="preserve">1 Win2:
</t>
    </r>
    <r>
      <rPr>
        <sz val="10"/>
        <color theme="1"/>
        <rFont val="Calibri"/>
      </rPr>
      <t>Search placeholder(12-14h): 03/09
Search placeholder(14-17h): 04/09
Hometop banner(7-9): 05/09, 06/09
Static Banner (4): 02/09, 07/09
Pop up(13h-16h): 07/09</t>
    </r>
  </si>
  <si>
    <r>
      <rPr>
        <sz val="10"/>
        <rFont val="Calibri"/>
      </rPr>
      <t xml:space="preserve">Deadline 26/8
</t>
    </r>
    <r>
      <rPr>
        <u/>
        <sz val="10"/>
        <color rgb="FF1155CC"/>
        <rFont val="Calibri"/>
      </rPr>
      <t>https://drive.google.com/drive/u/0/folders/1Bq9rbCFSW9hU1mIWbDdu8yPdpsszmcqc</t>
    </r>
    <r>
      <rPr>
        <sz val="10"/>
        <rFont val="Calibri"/>
      </rPr>
      <t xml:space="preserve"> </t>
    </r>
  </si>
  <si>
    <t>Sep.22/9</t>
  </si>
  <si>
    <r>
      <rPr>
        <sz val="10"/>
        <color theme="1"/>
        <rFont val="Calibri"/>
      </rPr>
      <t xml:space="preserve">- Key Message: </t>
    </r>
    <r>
      <rPr>
        <b/>
        <sz val="10"/>
        <color theme="1"/>
        <rFont val="Calibri"/>
      </rPr>
      <t>SUNDAY BASIC KHAO COMBO KHỦNG</t>
    </r>
    <r>
      <rPr>
        <sz val="10"/>
        <color theme="1"/>
        <rFont val="Calibri"/>
      </rPr>
      <t xml:space="preserve">
</t>
    </r>
    <r>
      <rPr>
        <b/>
        <sz val="10"/>
        <color theme="1"/>
        <rFont val="Calibri"/>
      </rPr>
      <t xml:space="preserve">MUA 1 TẶNG 1 + Voucher 50k
</t>
    </r>
    <r>
      <rPr>
        <sz val="10"/>
        <color theme="1"/>
        <rFont val="Calibri"/>
      </rPr>
      <t>- Scheme: 
+ Món mua: 01 Trà Sữa Trân Châu Matcha Phô Mai (L)
+ Món tặng: 01 Hồng trà nguyên vị mật ong (XL)
40 phần/chi nhánh/ngày, Mỗi bill chỉ order 1 món
+ Nhập code SIEUTIEC50, giảm 50k MBS 140k
- Timeline: 22/09-26/09
- Location: HCM</t>
    </r>
  </si>
  <si>
    <t>22/09-26/09</t>
  </si>
  <si>
    <t>https://drive.google.com/drive/folders/1kMmcaD1xcdIKknKUFVA9Ii6BI8KIkzrZ</t>
  </si>
  <si>
    <t xml:space="preserve">Tùy ý design </t>
  </si>
  <si>
    <r>
      <rPr>
        <sz val="10"/>
        <rFont val="Calibri"/>
      </rPr>
      <t xml:space="preserve">- Gắn tag highlight "Size XL" cho món Hồng trà nguyên vị mật ong (XL) ở phần Sku (tương tự </t>
    </r>
    <r>
      <rPr>
        <u/>
        <sz val="10"/>
        <color rgb="FF1155CC"/>
        <rFont val="Calibri"/>
      </rPr>
      <t>hình minh họa</t>
    </r>
    <r>
      <rPr>
        <sz val="10"/>
        <rFont val="Calibri"/>
      </rPr>
      <t>)</t>
    </r>
  </si>
  <si>
    <r>
      <rPr>
        <b/>
        <sz val="10"/>
        <color theme="1"/>
        <rFont val="Calibri"/>
      </rPr>
      <t xml:space="preserve">1 Win2:
</t>
    </r>
    <r>
      <rPr>
        <sz val="10"/>
        <color theme="1"/>
        <rFont val="Calibri"/>
      </rPr>
      <t>Search placeholder(12-14h): 26/09
Search placeholder(14-17h): 24/09 
Hometop banner(7-9): 25/09, 26/09
Static Banner (4): 22/09, 23/09
Pop up(13h-16h): 23/09</t>
    </r>
  </si>
  <si>
    <r>
      <rPr>
        <sz val="10"/>
        <rFont val="Calibri"/>
      </rPr>
      <t xml:space="preserve">Deadline 10/9
</t>
    </r>
    <r>
      <rPr>
        <u/>
        <sz val="10"/>
        <color rgb="FF1155CC"/>
        <rFont val="Calibri"/>
      </rPr>
      <t>https://drive.google.com/drive/u/0/folders/108bEqFb-zyTb1A939QyEfoRaqTxo2mn4</t>
    </r>
    <r>
      <rPr>
        <sz val="10"/>
        <rFont val="Calibri"/>
      </rPr>
      <t xml:space="preserve"> </t>
    </r>
  </si>
  <si>
    <t>Sep.03_06.09</t>
  </si>
  <si>
    <r>
      <rPr>
        <sz val="10"/>
        <color theme="1"/>
        <rFont val="Calibri"/>
      </rPr>
      <t xml:space="preserve">Key mess: </t>
    </r>
    <r>
      <rPr>
        <b/>
        <sz val="10"/>
        <color theme="1"/>
        <rFont val="Calibri"/>
      </rPr>
      <t>MỪNG SINH NHẬT CHÚ LONG
MUA 2 TẶNG 1 + VOUCHER 50,000Đ</t>
    </r>
    <r>
      <rPr>
        <sz val="10"/>
        <color theme="1"/>
        <rFont val="Calibri"/>
      </rPr>
      <t xml:space="preserve">
- Scheme:
+ [MUA] 2 MÓN
Cà Phê Muối
Cà Phê Dừa
+ [TẶNG] 01 TRÀ TRÁI CÂY BEST-SELLER 
Trà Me
Nhập code SIEUTIEC50, giảm 50k MBS 140k
 Timeline: 3-6/9
 Location: HCM, HN, Đà Nẵng, Bình Dương, Vũng Tàu, Cần Thơ, Long An, Long Xuyên, Mỹ Tho, Cà Mau, Bình Phước, Tây Ninh, Vĩnh Long, Bình Thuận, Kiên Giang, Quảng Ngãi, Trà Vinh, Huế</t>
    </r>
  </si>
  <si>
    <t>03/09-06/09</t>
  </si>
  <si>
    <t>Hometop # 7-9: 5/9, 6/9
Static banner #4-5: 3/9, 4/9
Pop up HCM: 6h-10h 4/9
Search Placeholder - 2 slots: 14h-17h 3/9, 5/9</t>
  </si>
  <si>
    <t>Hometop # 7-9: 5/9, 6/9
Static banner #4-5: 3/9, 4/9
Pop up HN, DN, OTH: 13h-16h 4/9
Search Placeholder - 2 slots: 14h-17h 3/9, 5/9</t>
  </si>
  <si>
    <r>
      <rPr>
        <sz val="10"/>
        <rFont val="Calibri"/>
      </rPr>
      <t xml:space="preserve">mex thiết kế
</t>
    </r>
    <r>
      <rPr>
        <u/>
        <sz val="10"/>
        <color rgb="FF1155CC"/>
        <rFont val="Calibri"/>
      </rPr>
      <t>https://drive.google.com/drive/u/0/folders/1TqVH-mqb-8wNx0Tl9FDa4ilQB053I28K?usp=sharing&amp;zarsrc=410&amp;utm_source=zalo&amp;utm_medium=zalo&amp;utm_campaign=zalo</t>
    </r>
  </si>
  <si>
    <t>w2-cf-chulong</t>
  </si>
  <si>
    <r>
      <rPr>
        <sz val="10"/>
        <color theme="1"/>
        <rFont val="Calibri"/>
      </rPr>
      <t xml:space="preserve">- Key Message: </t>
    </r>
    <r>
      <rPr>
        <b/>
        <sz val="10"/>
        <color theme="1"/>
        <rFont val="Calibri"/>
      </rPr>
      <t>ReViet Juice Khao Nước Ép Chỉ 1k + Voucher 40k</t>
    </r>
    <r>
      <rPr>
        <sz val="10"/>
        <color theme="1"/>
        <rFont val="Calibri"/>
      </rPr>
      <t xml:space="preserve">
- Scheme: ReViet Juice - Tặng món 1K + Voucher giảm 40k
+ List món giảm về 1k:
Nước Ép Cam Thơm
Nước Ép Dưa Hấu
Nước Ép Cam Dâu
Giới hạn mỗi khách hàng chỉ mua được 1 trong 3 món giá 1k, cho giá trị đơn từ 20k
+ Nhập Code:
SIEUTIEC20 giảm 20k cho đơn 50k 
SIEUTIEC30 giảm thêm 30k đơn 70k 
SIEUTIEC40 giảm thêm 40k đơn 100k 
- Location: HCM
- Timeline: 16/09-18/09</t>
    </r>
  </si>
  <si>
    <t>16/09-18/09</t>
  </si>
  <si>
    <t>- Màu Background như KV cũ</t>
  </si>
  <si>
    <r>
      <rPr>
        <b/>
        <sz val="10"/>
        <color theme="1"/>
        <rFont val="Calibri"/>
      </rPr>
      <t xml:space="preserve">1 Combo1:
</t>
    </r>
    <r>
      <rPr>
        <sz val="10"/>
        <color theme="1"/>
        <rFont val="Calibri"/>
      </rPr>
      <t>Static Banner(1-3): 16/09-18/09
Popup(13h-16h): 16/09</t>
    </r>
  </si>
  <si>
    <r>
      <rPr>
        <sz val="10"/>
        <rFont val="Calibri"/>
      </rPr>
      <t xml:space="preserve">Deadline 4/9
</t>
    </r>
    <r>
      <rPr>
        <u/>
        <sz val="10"/>
        <color rgb="FF1155CC"/>
        <rFont val="Calibri"/>
      </rPr>
      <t>https://drive.google.com/drive/u/0/folders/1H_fgL84ABN6PqiM8mZi6-5wJ9Z3Q-bJn</t>
    </r>
    <r>
      <rPr>
        <sz val="10"/>
        <rFont val="Calibri"/>
      </rPr>
      <t xml:space="preserve"> </t>
    </r>
  </si>
  <si>
    <r>
      <rPr>
        <sz val="10"/>
        <color theme="1"/>
        <rFont val="Calibri"/>
      </rPr>
      <t xml:space="preserve">- Key Message: </t>
    </r>
    <r>
      <rPr>
        <b/>
        <sz val="10"/>
        <color theme="1"/>
        <rFont val="Calibri"/>
      </rPr>
      <t>Đại Tiệc Trà Sữa Phô Mai AZ Chỉ 10K</t>
    </r>
    <r>
      <rPr>
        <sz val="10"/>
        <color theme="1"/>
        <rFont val="Calibri"/>
      </rPr>
      <t xml:space="preserve">
- Scheme: Trà sữa Milo Dầm AZ chỉ 10k + Voucher giảm 40k
+ List món giảm về 10k. Giới hạn mỗi khách hàng chỉ mua được 1 trong 8 món giá 10K:
Trà Sữa Thái Xanh trân châu đen (size M)
Trà đào (size L)
Trà Sữa Thái Xanh Phô Mai Mặn (size M)
Trà Sữa Phô Mai Tươi (size M)
Trà Thái Tắc Hạt Đào (Size L)
Trà Sữa Truyền Thống Phô Mai Mặn (size M)
Milo Dầm Trân Châu (size M)
Milo Dầm Phô Mai Tươi (size M)
+ Nhập Code: AZ40 - Giảm 40K cho đơn hàng 70K (Số lượng có hạn)
- Location: HCM
- Timeline: 28/09 - 30/09</t>
    </r>
  </si>
  <si>
    <t>28/09-30/09</t>
  </si>
  <si>
    <t>- Màu chủ đạo : Đỏ, xanh đen
- Vibe Trung thu</t>
  </si>
  <si>
    <t>- Thêm Element liên quan đến trung thu: lồng đèn, trăng, sao
- Thiết kế thêm size Story &amp; Facebook để Brand support seeding</t>
  </si>
  <si>
    <r>
      <rPr>
        <b/>
        <sz val="10"/>
        <color theme="1"/>
        <rFont val="Calibri"/>
      </rPr>
      <t xml:space="preserve">1 Combo1:
</t>
    </r>
    <r>
      <rPr>
        <sz val="10"/>
        <color theme="1"/>
        <rFont val="Calibri"/>
      </rPr>
      <t>Static Banner(1-3): 28/09-30/09
Popup(13h-16h): 29/09</t>
    </r>
  </si>
  <si>
    <r>
      <rPr>
        <sz val="10"/>
        <rFont val="Calibri"/>
      </rPr>
      <t xml:space="preserve">deadline 18/9
</t>
    </r>
    <r>
      <rPr>
        <u/>
        <sz val="10"/>
        <color rgb="FF1155CC"/>
        <rFont val="Calibri"/>
      </rPr>
      <t>https://drive.google.com/drive/u/0/folders/1GiPr1PugkHZlDr-zx6a_8dIxvL0ky8PQ</t>
    </r>
    <r>
      <rPr>
        <sz val="10"/>
        <rFont val="Calibri"/>
      </rPr>
      <t xml:space="preserve"> </t>
    </r>
  </si>
  <si>
    <r>
      <rPr>
        <sz val="10"/>
        <color theme="1"/>
        <rFont val="Calibri"/>
      </rPr>
      <t>- Key Message:</t>
    </r>
    <r>
      <rPr>
        <b/>
        <sz val="10"/>
        <color theme="1"/>
        <rFont val="Calibri"/>
      </rPr>
      <t xml:space="preserve"> Đại Tiệc Trà Sữa Phô Mai AZ Chỉ 10K</t>
    </r>
    <r>
      <rPr>
        <sz val="10"/>
        <color theme="1"/>
        <rFont val="Calibri"/>
      </rPr>
      <t xml:space="preserve">
- Scheme: Trà sữa Milo Dầm AZ chỉ 10k + Voucher giảm 40k
+ List món giảm về 10k. Giới hạn mỗi khách hàng chỉ mua được 1 trong 8 món giá 10K:
Trà Sữa Thái Xanh trân châu đen (size M)
Trà đào (size L)
Trà Sữa Thái Xanh Phô Mai Mặn (size M)
Trà Sữa Phô Mai Tươi (size M)
Trà Thái Tắc Hạt Đào (Size L)
Trà Sữa Truyền Thống Phô Mai Mặn (size M)
Milo Dầm Trân Châu (size M)
Milo Dầm Phô Mai Tươi (size M)
+ Nhập Code: AZ40 - Giảm 40K cho đơn hàng 70K (Số lượng có hạn)
- Location: HCM
- Timeline: 10/09 - 12/09</t>
    </r>
  </si>
  <si>
    <t>- Màu chủ đạo : Đỏ, xanh đen
- Vibe Mùa Thu mát mẻ</t>
  </si>
  <si>
    <t>- Thêm Element liên quan tới trà sữa: thạch phô mai, trân châu, 
- Thiết kế thêm size Story &amp; Facebook để Brand support seeding ạ</t>
  </si>
  <si>
    <r>
      <rPr>
        <b/>
        <sz val="10"/>
        <color theme="1"/>
        <rFont val="Calibri"/>
      </rPr>
      <t xml:space="preserve">1 Combo3:
</t>
    </r>
    <r>
      <rPr>
        <sz val="10"/>
        <color rgb="FFFF0000"/>
        <rFont val="Calibri"/>
      </rPr>
      <t>Bottom banner(4-6):</t>
    </r>
    <r>
      <rPr>
        <sz val="10"/>
        <color theme="1"/>
        <rFont val="Calibri"/>
      </rPr>
      <t xml:space="preserve"> 10/09-12/09
Pop up(13h-16h): 10/09</t>
    </r>
  </si>
  <si>
    <r>
      <rPr>
        <sz val="10"/>
        <rFont val="Calibri"/>
      </rPr>
      <t xml:space="preserve">Deadline 28/8
</t>
    </r>
    <r>
      <rPr>
        <u/>
        <sz val="10"/>
        <color rgb="FF1155CC"/>
        <rFont val="Calibri"/>
      </rPr>
      <t>https://drive.google.com/drive/u/0/folders/1kS2XTrDb1sJa1wkZYj_EhhPO2WpgDP3r</t>
    </r>
    <r>
      <rPr>
        <sz val="10"/>
        <rFont val="Calibri"/>
      </rPr>
      <t xml:space="preserve"> </t>
    </r>
  </si>
  <si>
    <r>
      <rPr>
        <sz val="10"/>
        <color theme="1"/>
        <rFont val="Calibri"/>
      </rPr>
      <t xml:space="preserve">- Key Message: </t>
    </r>
    <r>
      <rPr>
        <b/>
        <sz val="10"/>
        <color theme="1"/>
        <rFont val="Calibri"/>
      </rPr>
      <t>Đại Tiệc Trà Sữa Phô Mai AZ Chỉ 10K</t>
    </r>
    <r>
      <rPr>
        <sz val="10"/>
        <color theme="1"/>
        <rFont val="Calibri"/>
      </rPr>
      <t xml:space="preserve">
- Scheme: Trà sữa Milo Dầm AZ chỉ 10k + Voucher giảm 40k
+ List món giảm về 10k. Giới hạn mỗi khách hàng chỉ mua được 1 trong 8 món giá 10K:
Trà Sữa Thái Xanh trân châu đen (size M)
Trà đào (size L)
Trà Sữa Thái Xanh Phô Mai Mặn (size M)
Trà Sữa Phô Mai Tươi (size M)
Trà Thái Tắc Hạt Đào (Size L)
Trà Sữa Truyền Thống Phô Mai Mặn (size M)
Milo Dầm Trân Châu (size M)
Milo Dầm Phô Mai Tươi (size M)
+ Nhập Code: AZ40 - Giảm 40K cho đơn hàng 70K (Số lượng có hạn)
- Location: HCM
- Timeline: 21/09 - 23/09</t>
    </r>
  </si>
  <si>
    <t>21/09-23/09</t>
  </si>
  <si>
    <t>Chung KV dòng 1614</t>
  </si>
  <si>
    <r>
      <rPr>
        <b/>
        <sz val="10"/>
        <color theme="1"/>
        <rFont val="Calibri"/>
      </rPr>
      <t xml:space="preserve">1 Combo8:
</t>
    </r>
    <r>
      <rPr>
        <sz val="10"/>
        <color theme="1"/>
        <rFont val="Calibri"/>
      </rPr>
      <t>Bottom Banner(4-6): 21/09-23/09
Search Placeholder(12h-14h): 23/09
Search Placeholder(14h-17h): 22/09</t>
    </r>
  </si>
  <si>
    <r>
      <rPr>
        <sz val="10"/>
        <rFont val="Calibri"/>
      </rPr>
      <t xml:space="preserve">Deadline 28/8
</t>
    </r>
    <r>
      <rPr>
        <u/>
        <sz val="10"/>
        <color rgb="FF1155CC"/>
        <rFont val="Calibri"/>
      </rPr>
      <t>https://drive.google.com/drive/u/0/folders/1kS2XTrDb1sJa1wkZYj_EhhPO2WpgDP3r</t>
    </r>
    <r>
      <rPr>
        <sz val="10"/>
        <rFont val="Calibri"/>
      </rPr>
      <t xml:space="preserve"> </t>
    </r>
  </si>
  <si>
    <t>Sep.CB6</t>
  </si>
  <si>
    <r>
      <rPr>
        <sz val="10"/>
        <color theme="1"/>
        <rFont val="Calibri"/>
      </rPr>
      <t xml:space="preserve">- Keymess: </t>
    </r>
    <r>
      <rPr>
        <b/>
        <sz val="10"/>
        <color theme="1"/>
        <rFont val="Calibri"/>
      </rPr>
      <t>BINGXUE KHAO TIỆC MATCHA Chỉ 0Đ</t>
    </r>
    <r>
      <rPr>
        <sz val="10"/>
        <color theme="1"/>
        <rFont val="Calibri"/>
      </rPr>
      <t xml:space="preserve">
- Scheme:
+ Giảm các món best seller sau về 20.000 VNĐ (chỉ chọn được 1 món/bill):
Trà Matcha
Trà sữa Matcha Đậu Đỏ
Sundae matcha trân châu đường đen
+ Nhập mã BINGXUE0D Giảm 20K mbs 20K
- Location: HN
- Timeline: 04/09, 08/09, 15/09</t>
    </r>
  </si>
  <si>
    <t>04/09, 08/09, 15/09</t>
  </si>
  <si>
    <r>
      <rPr>
        <sz val="10"/>
        <rFont val="Calibri"/>
      </rPr>
      <t xml:space="preserve">Adapt </t>
    </r>
    <r>
      <rPr>
        <u/>
        <sz val="10"/>
        <color rgb="FF1155CC"/>
        <rFont val="Calibri"/>
      </rPr>
      <t>KV Cũ</t>
    </r>
    <r>
      <rPr>
        <sz val="10"/>
        <rFont val="Calibri"/>
      </rPr>
      <t>: Thiết kế thêm size SPH</t>
    </r>
  </si>
  <si>
    <r>
      <rPr>
        <b/>
        <sz val="10"/>
        <color theme="1"/>
        <rFont val="Calibri"/>
      </rPr>
      <t xml:space="preserve">1 Combo 6:
</t>
    </r>
    <r>
      <rPr>
        <sz val="10"/>
        <color theme="1"/>
        <rFont val="Calibri"/>
      </rPr>
      <t>Search Placeholder(14h-17h): 04/09, 08/09
Static banner(6): 04/09, 08/09, 15/09</t>
    </r>
  </si>
  <si>
    <r>
      <rPr>
        <sz val="10"/>
        <rFont val="Calibri"/>
      </rPr>
      <t xml:space="preserve">Deadline 26/9
</t>
    </r>
    <r>
      <rPr>
        <u/>
        <sz val="10"/>
        <color rgb="FF1155CC"/>
        <rFont val="Calibri"/>
      </rPr>
      <t>https://drive.google.com/drive/u/0/folders/1LK0cZHKO8hEQxPE6w2jVnL19FFVFG_ga</t>
    </r>
    <r>
      <rPr>
        <sz val="10"/>
        <rFont val="Calibri"/>
      </rPr>
      <t xml:space="preserve"> </t>
    </r>
  </si>
  <si>
    <r>
      <rPr>
        <sz val="10"/>
        <color theme="1"/>
        <rFont val="Calibri"/>
      </rPr>
      <t xml:space="preserve">- Keymess: </t>
    </r>
    <r>
      <rPr>
        <b/>
        <sz val="10"/>
        <color theme="1"/>
        <rFont val="Calibri"/>
      </rPr>
      <t>BINGXUE KHAO TIỆC MATCHA Chỉ 0Đ</t>
    </r>
    <r>
      <rPr>
        <sz val="10"/>
        <color theme="1"/>
        <rFont val="Calibri"/>
      </rPr>
      <t xml:space="preserve">
- Scheme:
+ Giảm các món best seller sau về 20.000 VNĐ (chỉ chọn được 1 món/bill):
Trà Matcha
Trà sữa Matcha Đậu Đỏ
Sundae matcha trân châu đường đen
+ Nhập mã BINGXUE20 Giảm 20K mbs 20K
- Location: Bắc Ninh, Khánh Hòa, Nam Định, Thái Nguyên
- Timeline: 05/09 - 08/09, 20/09 - 30/09</t>
    </r>
  </si>
  <si>
    <t>05/09 - 08/09, 20/09 - 30/09</t>
  </si>
  <si>
    <t>Dùng chung KV HN 4-15/9 (dòng 1616)</t>
  </si>
  <si>
    <r>
      <rPr>
        <b/>
        <sz val="10"/>
        <color theme="1"/>
        <rFont val="Calibri"/>
      </rPr>
      <t xml:space="preserve">60 Static lẻ:
</t>
    </r>
    <r>
      <rPr>
        <sz val="10"/>
        <color theme="1"/>
        <rFont val="Calibri"/>
      </rPr>
      <t>Static banner (6): 05/09 - 08/09, 20/09 - 30/09</t>
    </r>
  </si>
  <si>
    <r>
      <rPr>
        <sz val="10"/>
        <rFont val="Calibri"/>
      </rPr>
      <t xml:space="preserve">Deadline 26/9
</t>
    </r>
    <r>
      <rPr>
        <u/>
        <sz val="10"/>
        <color rgb="FF1155CC"/>
        <rFont val="Calibri"/>
      </rPr>
      <t>https://drive.google.com/drive/u/0/folders/1LK0cZHKO8hEQxPE6w2jVnL19FFVFG_ga</t>
    </r>
    <r>
      <rPr>
        <sz val="10"/>
        <rFont val="Calibri"/>
      </rPr>
      <t xml:space="preserve"> </t>
    </r>
  </si>
  <si>
    <r>
      <rPr>
        <sz val="10"/>
        <color theme="1"/>
        <rFont val="Calibri"/>
      </rPr>
      <t xml:space="preserve">- Key Message: </t>
    </r>
    <r>
      <rPr>
        <b/>
        <sz val="10"/>
        <color theme="1"/>
        <rFont val="Calibri"/>
      </rPr>
      <t>THÈM CƠM TẤM, ĐẶT BA LỘC
GIẢM 50% + VOUCHER 99K</t>
    </r>
    <r>
      <rPr>
        <sz val="10"/>
        <color theme="1"/>
        <rFont val="Calibri"/>
      </rPr>
      <t xml:space="preserve">
- Scheme: 
+ Món: Cơm tấm Sườn cốt lết nướng Giảm 50%
Note: ràng 1 phần/bill
+ Nhập code SIEUTIEC99 giảm 99K MBS 250K
+ Nhập code BALOC50 giảm 50% tối đa 25K
- Location: HCM
- Timeline: 10/09-13/09; 22/09-24/09</t>
    </r>
  </si>
  <si>
    <t>10/09-13/09, 
22/09-24/09</t>
  </si>
  <si>
    <r>
      <rPr>
        <b/>
        <sz val="10"/>
        <color theme="1"/>
        <rFont val="Calibri"/>
      </rPr>
      <t xml:space="preserve">2 Combo8:
</t>
    </r>
    <r>
      <rPr>
        <sz val="10"/>
        <color theme="1"/>
        <rFont val="Calibri"/>
      </rPr>
      <t>Bottom Banner(4-6): 10/09, 11/09, 13/09; 22/09-24/09
Search Placeholder(10h-12h): 12/09, 13/09
Search Placeholder(17h-19h): 22/09, 23/09</t>
    </r>
  </si>
  <si>
    <r>
      <rPr>
        <sz val="10"/>
        <color theme="1"/>
        <rFont val="Calibri"/>
      </rPr>
      <t xml:space="preserve">- Keymess: </t>
    </r>
    <r>
      <rPr>
        <b/>
        <sz val="10"/>
        <color theme="1"/>
        <rFont val="Calibri"/>
      </rPr>
      <t>ƯU ĐÃI SIÊU DEAL</t>
    </r>
    <r>
      <rPr>
        <sz val="10"/>
        <color theme="1"/>
        <rFont val="Calibri"/>
      </rPr>
      <t xml:space="preserve">
- Scheme:
+ </t>
    </r>
    <r>
      <rPr>
        <b/>
        <sz val="10"/>
        <color theme="1"/>
        <rFont val="Calibri"/>
      </rPr>
      <t>Gà Nướng Ò Ó O</t>
    </r>
    <r>
      <rPr>
        <sz val="10"/>
        <color theme="1"/>
        <rFont val="Calibri"/>
      </rPr>
      <t xml:space="preserve">: Combo Gà Nướng Nửa Con Nhiều Vị giảm 50% + Voucher SIEUTIEC99, 1 phần/bill
+ </t>
    </r>
    <r>
      <rPr>
        <b/>
        <sz val="10"/>
        <color theme="1"/>
        <rFont val="Calibri"/>
      </rPr>
      <t>Cơm Tấm Ba Lộc</t>
    </r>
    <r>
      <rPr>
        <sz val="10"/>
        <color theme="1"/>
        <rFont val="Calibri"/>
      </rPr>
      <t xml:space="preserve">: Cơm tấm Sườn cốt lết nướng giảm 50% + Voucher SIEUTIEC99, 1 phần/bill
+ </t>
    </r>
    <r>
      <rPr>
        <b/>
        <sz val="10"/>
        <color theme="1"/>
        <rFont val="Calibri"/>
      </rPr>
      <t>Đậu Má Mix</t>
    </r>
    <r>
      <rPr>
        <sz val="10"/>
        <color theme="1"/>
        <rFont val="Calibri"/>
      </rPr>
      <t xml:space="preserve">: Đậu Má Mix Đậu Xanh Sữa Dừa (M) (1K), 1 phần/bill MBS 99K + Voucher SIEUTIEC99
- Title RCD: </t>
    </r>
    <r>
      <rPr>
        <b/>
        <sz val="10"/>
        <color theme="1"/>
        <rFont val="Calibri"/>
      </rPr>
      <t>ƯU ĐÃI SIÊU DEAL</t>
    </r>
    <r>
      <rPr>
        <sz val="10"/>
        <color theme="1"/>
        <rFont val="Calibri"/>
      </rPr>
      <t xml:space="preserve">
- Mô tả RCD: </t>
    </r>
    <r>
      <rPr>
        <b/>
        <sz val="10"/>
        <color theme="1"/>
        <rFont val="Calibri"/>
      </rPr>
      <t>KHAI TIỆC MÓN NGON - SĂN DEAL SIÊU HỜI</t>
    </r>
    <r>
      <rPr>
        <sz val="10"/>
        <color theme="1"/>
        <rFont val="Calibri"/>
      </rPr>
      <t xml:space="preserve">
- Location: HCM
- Timeline: 05/09, 06/09, 12/09, 13/09, 19/09, 20/09,</t>
    </r>
    <r>
      <rPr>
        <strike/>
        <sz val="10"/>
        <color theme="1"/>
        <rFont val="Calibri"/>
      </rPr>
      <t xml:space="preserve"> 26/09, 27/09</t>
    </r>
  </si>
  <si>
    <r>
      <rPr>
        <sz val="10"/>
        <color theme="1"/>
        <rFont val="Calibri"/>
      </rPr>
      <t xml:space="preserve">05/09, 06/09, 12/09, 13/09, 19/09, 20/09, </t>
    </r>
    <r>
      <rPr>
        <strike/>
        <sz val="10"/>
        <color theme="1"/>
        <rFont val="Calibri"/>
      </rPr>
      <t>26/09, 27/09</t>
    </r>
  </si>
  <si>
    <t>https://docs.google.com/spreadsheets/d/1araIWejcg2ho4Cg5omC68KUFFPIA9zku3QZcudN1FM0/edit?gid=618263609#gid=618263609</t>
  </si>
  <si>
    <r>
      <rPr>
        <b/>
        <sz val="10"/>
        <color theme="1"/>
        <rFont val="Calibri"/>
      </rPr>
      <t xml:space="preserve">8 RCD#4:
</t>
    </r>
    <r>
      <rPr>
        <sz val="10"/>
        <color theme="1"/>
        <rFont val="Calibri"/>
      </rPr>
      <t xml:space="preserve">Recommendation Collection #4: 05/09, 06/09, 12/09, 13/09, 19/09, 20/09, 26/09, 27/09
</t>
    </r>
    <r>
      <rPr>
        <b/>
        <sz val="10"/>
        <color theme="1"/>
        <rFont val="Calibri"/>
      </rPr>
      <t xml:space="preserve">(12-13/9 và 19/09, 20/09 cancel vì mex đóng cửa k đủ min 3 brand)
26/09, 27/09 cancel vì không đủ 3 brand
</t>
    </r>
  </si>
  <si>
    <r>
      <rPr>
        <sz val="10"/>
        <color theme="1"/>
        <rFont val="Calibri"/>
      </rPr>
      <t xml:space="preserve">- Key Message: </t>
    </r>
    <r>
      <rPr>
        <b/>
        <sz val="10"/>
        <color theme="1"/>
        <rFont val="Calibri"/>
      </rPr>
      <t>Gà Nướng Ò Ó O MỜI BẠN 
GIẢM 50% + VOUCHER 99K</t>
    </r>
    <r>
      <rPr>
        <sz val="10"/>
        <color theme="1"/>
        <rFont val="Calibri"/>
      </rPr>
      <t xml:space="preserve">
- Scheme: 
+ Món: Combo Gà Nướng Nửa Con Nhiều Vị + 1 bánh mì Giảm 50%
Note: ràng 1 phần/bill
+ Nhập code SIEUTIEC99 giảm 99K MBS 250K
+ Nhập code GANUONG40 giảm 40K MBS 119K
- Location: HCM
- Timeline: 16/09-18/09; 25/09-27/09</t>
    </r>
  </si>
  <si>
    <t>16/09-18/09; 25/09-27/09</t>
  </si>
  <si>
    <r>
      <rPr>
        <b/>
        <sz val="10"/>
        <color theme="1"/>
        <rFont val="Calibri"/>
      </rPr>
      <t xml:space="preserve">2 Combo8:
</t>
    </r>
    <r>
      <rPr>
        <sz val="10"/>
        <color theme="1"/>
        <rFont val="Calibri"/>
      </rPr>
      <t>Bottom Banner(4-6): 16/09-18/09; 25/09-27/09
Search Placeholder(17h-19h): 16/09; 25/09
Search Placeholder(19h-22h): 18/09; 26/09</t>
    </r>
  </si>
  <si>
    <r>
      <rPr>
        <sz val="10"/>
        <color theme="1"/>
        <rFont val="Calibri"/>
      </rPr>
      <t xml:space="preserve">- Key message: </t>
    </r>
    <r>
      <rPr>
        <b/>
        <sz val="10"/>
        <color theme="1"/>
        <rFont val="Calibri"/>
      </rPr>
      <t>GUU CHICKEN KHAO COMBO 120K + VOUCHER 60K</t>
    </r>
    <r>
      <rPr>
        <sz val="10"/>
        <color theme="1"/>
        <rFont val="Calibri"/>
      </rPr>
      <t xml:space="preserve">
- Scheme: 
+ Gạch giá Combo MAI GUU : (02 Cơm Gà Cay Ngọt + 02 Pepsi ) về giá 120k
+ Voucher: GUUCHICKEN60 giảm 60k cho đơn từ 120k ( 400 code/ngày )
+ Code cofund: SIEUTIEC99 giảm 99k MBS 250k
- Location: Hà Nội
- Timeline: 16/09 - 18/09</t>
    </r>
  </si>
  <si>
    <t>16/09 - 18/09</t>
  </si>
  <si>
    <r>
      <rPr>
        <b/>
        <sz val="10"/>
        <color theme="1"/>
        <rFont val="Calibri"/>
      </rPr>
      <t xml:space="preserve">1 Combo 3:
</t>
    </r>
    <r>
      <rPr>
        <sz val="10"/>
        <color theme="1"/>
        <rFont val="Calibri"/>
      </rPr>
      <t>Static banner(6): 16/09 - 18/09
Floating(10h-13h): 17/09</t>
    </r>
  </si>
  <si>
    <t>Sep_SJBP</t>
  </si>
  <si>
    <r>
      <rPr>
        <sz val="10"/>
        <color theme="1"/>
        <rFont val="Calibri"/>
      </rPr>
      <t xml:space="preserve">- Key message: </t>
    </r>
    <r>
      <rPr>
        <b/>
        <sz val="10"/>
        <color theme="1"/>
        <rFont val="Calibri"/>
      </rPr>
      <t>Thức uống thiên nhiên giảm 15% + voucher 95k</t>
    </r>
    <r>
      <rPr>
        <sz val="10"/>
        <color theme="1"/>
        <rFont val="Calibri"/>
      </rPr>
      <t xml:space="preserve">
- Scheme: TH true OAT giảm 15% 
 Nhập TRUEMART95K - giảm 12% tối đa 95K
- Timeline: 25 - 28/09
- Location: Bắc Ninh, Bình Dương, Bình Phước, Cần Thơ, Đà Nẵng, Đắk Lắk,, Đồng Nai, Hà Nội, Hải Phòng, Huế, Khánh Hoà, Lâm Đồng, Nghệ An, Quảng Ninh, Thái Nguyên, Thanh Hoá, TP. HCM, Vũng Tàu, Ninh Thuận, Bình Thuận</t>
    </r>
  </si>
  <si>
    <t xml:space="preserve">25/09 - 28/09 </t>
  </si>
  <si>
    <r>
      <rPr>
        <u/>
        <sz val="10"/>
        <color rgb="FF1155CC"/>
        <rFont val="Calibri"/>
      </rPr>
      <t>ID TH TRUE MART 2025 - Google Sheets</t>
    </r>
  </si>
  <si>
    <r>
      <rPr>
        <u/>
        <sz val="10"/>
        <color rgb="FF1155CC"/>
        <rFont val="Calibri"/>
      </rPr>
      <t>Tháng 9 - Google Drive</t>
    </r>
  </si>
  <si>
    <r>
      <rPr>
        <sz val="10"/>
        <rFont val="Calibri"/>
      </rPr>
      <t xml:space="preserve">1. Follow theo màu brand guideline của TH true mart Thiết kế - Thiết kế - TH true mart T9.2025
2. Hình ảnh và các elements sử dụng cần hài hòa, tự nhiên, không quá rối mắt nhằm đảm bảo sản phẩm vẫn là điểm nhấn chính trong bố cục. 
- Sử dụng tone màu theo guideline của TH true mart (slide trong link trên) 
- Về bối cảnh hình ảnh, TH sẽ sử dụng Background thiên nhiên (không có bò), sử dụng bàn gỗ, bục gỗ, bàn trơn màu pastel nhẹ nhàng (trắng) để sản phẩm lên.  
- Đảm bảo các sản phẩm được thể hiện đúng tỷ lệ kích thước thực tế, không bị phóng đại hoặc thu nhỏ quá mức. (slide tiếp theo) 
- Chữ và số trong box thống nhất cùng một màu 
3. SKU: NUT óc chó 180ml, SCA 100g, OAT vị tự nhiên 180ml, SCUTT hương cam 180ml
4. Folder các KV các tháng của TH true mart cho team tham khảo: </t>
    </r>
    <r>
      <rPr>
        <u/>
        <sz val="10"/>
        <color rgb="FF1155CC"/>
        <rFont val="Calibri"/>
      </rPr>
      <t>Link</t>
    </r>
    <r>
      <rPr>
        <sz val="10"/>
        <rFont val="Calibri"/>
      </rPr>
      <t xml:space="preserve"> </t>
    </r>
  </si>
  <si>
    <t>NUT óc chó 180ml, SCA 100g, OAT vị tự nhiên 180ml, SCUTT hương cam 180ml</t>
  </si>
  <si>
    <t>Hometop # 7-9: 25/9, 27/9
Static banner #4: 26/9, 28/9
Pop up: 16h-19h 28/9
Search Placeholder - 2 slots: 17h - 19h 26/9, 14h-17h 28/9</t>
  </si>
  <si>
    <r>
      <rPr>
        <sz val="10"/>
        <rFont val="Calibri"/>
      </rPr>
      <t xml:space="preserve">Deadline 15/9
</t>
    </r>
    <r>
      <rPr>
        <u/>
        <sz val="10"/>
        <color rgb="FF1155CC"/>
        <rFont val="Calibri"/>
      </rPr>
      <t>https://drive.google.com/drive/u/0/folders/18C-MkwRYGZVAwaHSBBWH3ygF85Wh09ul</t>
    </r>
    <r>
      <rPr>
        <sz val="10"/>
        <rFont val="Calibri"/>
      </rPr>
      <t xml:space="preserve"> </t>
    </r>
  </si>
  <si>
    <r>
      <rPr>
        <sz val="10"/>
        <color theme="1"/>
        <rFont val="Calibri"/>
      </rPr>
      <t xml:space="preserve">- Key message: </t>
    </r>
    <r>
      <rPr>
        <b/>
        <sz val="10"/>
        <color theme="1"/>
        <rFont val="Calibri"/>
      </rPr>
      <t>The Alley Khao Trà Sữa giảm 50% + voucher 50k</t>
    </r>
    <r>
      <rPr>
        <sz val="10"/>
        <color theme="1"/>
        <rFont val="Calibri"/>
      </rPr>
      <t xml:space="preserve">
- Scheme: PS Hồng trà sữa 50%.
+ Voucher: THEALLEY50 - Code  50k MBS 120K
- Location: Hà Nội
- Timeline: 03/09 - 05/09, 10/09 - 12/09</t>
    </r>
  </si>
  <si>
    <t>03/09 - 05/09, 10/09 - 12/09</t>
  </si>
  <si>
    <r>
      <rPr>
        <b/>
        <sz val="10"/>
        <color theme="1"/>
        <rFont val="Calibri"/>
      </rPr>
      <t xml:space="preserve">2 Combo 1:
</t>
    </r>
    <r>
      <rPr>
        <sz val="10"/>
        <color theme="1"/>
        <rFont val="Calibri"/>
      </rPr>
      <t>Static banner(1-3): 03/09 - 05/09, 10/09 - 12/09
Pop up(13h-16h): 03/09, 11/09</t>
    </r>
  </si>
  <si>
    <r>
      <rPr>
        <sz val="10"/>
        <color theme="1"/>
        <rFont val="Calibri"/>
      </rPr>
      <t xml:space="preserve">- Key message: </t>
    </r>
    <r>
      <rPr>
        <b/>
        <sz val="10"/>
        <color theme="1"/>
        <rFont val="Calibri"/>
      </rPr>
      <t xml:space="preserve">The Alley Khao Trà Sữa Chỉ 1Đ </t>
    </r>
    <r>
      <rPr>
        <sz val="10"/>
        <color theme="1"/>
        <rFont val="Calibri"/>
      </rPr>
      <t xml:space="preserve">
- Scheme: PS Trà sữa Oolong 1Đ - MBS 99k.
+ Voucher: THEALLEY50 - Code  50k MBS 120K
- Location: Hà Nội
- Timeline: 15/09 - 17/09</t>
    </r>
  </si>
  <si>
    <t>15/09 - 17/09</t>
  </si>
  <si>
    <r>
      <rPr>
        <b/>
        <sz val="10"/>
        <color theme="1"/>
        <rFont val="Calibri"/>
      </rPr>
      <t xml:space="preserve">1 Combo 2:
</t>
    </r>
    <r>
      <rPr>
        <sz val="10"/>
        <color theme="1"/>
        <rFont val="Calibri"/>
      </rPr>
      <t>Static banner(4): 15/09 - 17/09
Pop up(13h-16h): 16/09</t>
    </r>
  </si>
  <si>
    <t>https://drive.google.com/drive/u/0/folders/1znIPotaRvDApaiH2_G3TSWsaWy1FzbrO</t>
  </si>
  <si>
    <r>
      <rPr>
        <sz val="10"/>
        <color theme="1"/>
        <rFont val="Calibri"/>
      </rPr>
      <t xml:space="preserve">- Key message: </t>
    </r>
    <r>
      <rPr>
        <b/>
        <sz val="10"/>
        <color theme="1"/>
        <rFont val="Calibri"/>
      </rPr>
      <t>The Alley Khao Trà Sữa Mua 1 Tặng 1 + voucher 50k</t>
    </r>
    <r>
      <rPr>
        <sz val="10"/>
        <color theme="1"/>
        <rFont val="Calibri"/>
      </rPr>
      <t xml:space="preserve">
- Scheme: Mua Size L Trà Sữa Kem Cheese Đường Đen tặng 01 Hồng Trà Sữa size M.
+ Voucher: THEALLEY50 - Code  50k MBS 120K
- Location: Hà Nội
- Timeline: 22/09 - 24/09, 26/09, 29/09, 30/09</t>
    </r>
  </si>
  <si>
    <t>22/09 - 24/09, 26/09, 29/09, 30/09</t>
  </si>
  <si>
    <r>
      <rPr>
        <b/>
        <sz val="10"/>
        <color theme="1"/>
        <rFont val="Calibri"/>
      </rPr>
      <t xml:space="preserve">2 Combo 3:
</t>
    </r>
    <r>
      <rPr>
        <sz val="10"/>
        <color theme="1"/>
        <rFont val="Calibri"/>
      </rPr>
      <t>Static banner(6): 22/09 - 24/09, 26/09, 29/09, 30/09
Pop up(13h-16h): 23/09, 29/09</t>
    </r>
  </si>
  <si>
    <r>
      <rPr>
        <sz val="10"/>
        <color theme="1"/>
        <rFont val="Calibri"/>
      </rPr>
      <t>- Key message:</t>
    </r>
    <r>
      <rPr>
        <b/>
        <sz val="10"/>
        <color theme="1"/>
        <rFont val="Calibri"/>
      </rPr>
      <t xml:space="preserve"> Lotteria Khao Deal - Giảm 50k</t>
    </r>
    <r>
      <rPr>
        <sz val="10"/>
        <color theme="1"/>
        <rFont val="Calibri"/>
      </rPr>
      <t xml:space="preserve">
- Scheme: 
+ ƯU ĐÃI TỰU TRƯỜNG        
2 Gà rán + Burger L-Chicken + Mực rán 3 miếng + 2 Pepsi (S)
Giá gốc 172k =&gt; 125k
+ LÊN LỚP FULL NĂNG LƯỢNG        
Burger L-Chicken + Bánh táo + Pepsi (M)
Giá gốc 86k =&gt; 65k 
+ Voucher: Lotteria50 giảm 50k cho đơn 249k 
- Timeline: 15/09 - 17/09, 19/09 - 21/09
- Location: An Giang, Bắc Ninh, Bến Tre, Bình Định, Bình Dương, Bình Phước, Bình Thuận, Cà Mau, Cần Thơ, Đà Nẵng, Đắk Lắk, Đồng Nai, Đồng Tháp, Hà Nội, Hải Dương, Hải Phòng, Huế, Khánh Hoà, Kiên Giang, Lâm Đồng, Long An, Nam Định, Nghệ An, Ninh Thuận, Phú Yên, Quảng Nam, Quảng Ninh, Sóc Trăng, Tây Ninh, Thanh Hoá, Tiền Giang, TP. HCM, Trà Vinh, Vĩnh Long, Vũng Tàu</t>
    </r>
  </si>
  <si>
    <t>15/09 - 17/09, 19/09 - 21/09</t>
  </si>
  <si>
    <t>https://drive.google.com/drive/u/0/folders/1BbRTCafzYMk0WRyvES6lKUI1DgzNg6S4</t>
  </si>
  <si>
    <t>Tone màu đỏ trắng. Vibe trẻ trung năng động, mùa thu tựu trường</t>
  </si>
  <si>
    <r>
      <rPr>
        <b/>
        <sz val="10"/>
        <color theme="1"/>
        <rFont val="Calibri"/>
      </rPr>
      <t xml:space="preserve">2 Combo 8 NW:
</t>
    </r>
    <r>
      <rPr>
        <sz val="10"/>
        <color theme="1"/>
        <rFont val="Calibri"/>
      </rPr>
      <t>Search Placeholder(10h-12h): 16/09, 19/09, 20/09 
Search Placeholder(17h-19h): 17/09
Bottom Banner(4-6): 15/09 - 17/09, 19/09 - 21/09</t>
    </r>
  </si>
  <si>
    <r>
      <rPr>
        <b/>
        <sz val="10"/>
        <color theme="1"/>
        <rFont val="Calibri"/>
      </rPr>
      <t xml:space="preserve">2 Combo 8 NW:
</t>
    </r>
    <r>
      <rPr>
        <sz val="10"/>
        <color theme="1"/>
        <rFont val="Calibri"/>
      </rPr>
      <t>Search Placeholder(10h-12h): 16/09, 17/09, 19/09, 20/09 
Bottom Banner(4-6): 15/09 - 17/09, 19/09 - 21/09</t>
    </r>
  </si>
  <si>
    <r>
      <rPr>
        <b/>
        <sz val="10"/>
        <color theme="1"/>
        <rFont val="Calibri"/>
      </rPr>
      <t xml:space="preserve">2 Combo 8 NW:
</t>
    </r>
    <r>
      <rPr>
        <sz val="10"/>
        <color theme="1"/>
        <rFont val="Calibri"/>
      </rPr>
      <t>Search Placeholder(10h-12h): 16/09, 17/09, 19/09, 20/09 
Bottom Banner(4-6): 15/09 - 17/09, 19/09 - 21/09</t>
    </r>
  </si>
  <si>
    <r>
      <rPr>
        <b/>
        <sz val="10"/>
        <color theme="1"/>
        <rFont val="Calibri"/>
      </rPr>
      <t xml:space="preserve">2 Combo 8 NW:
</t>
    </r>
    <r>
      <rPr>
        <sz val="10"/>
        <color theme="1"/>
        <rFont val="Calibri"/>
      </rPr>
      <t>Search Placeholder(10h-12h): 16/09, 17/09, 19/09, 20/09 
Bottom Banner(4-6): 15/09 - 17/09, 19/09 - 21/09</t>
    </r>
  </si>
  <si>
    <r>
      <rPr>
        <sz val="10"/>
        <rFont val="Calibri"/>
      </rPr>
      <t xml:space="preserve">Deadline 4/9
</t>
    </r>
    <r>
      <rPr>
        <u/>
        <sz val="10"/>
        <color rgb="FF1155CC"/>
        <rFont val="Calibri"/>
      </rPr>
      <t>https://drive.google.com/drive/u/0/folders/1Itru8OefOpXtAHBrs20C2a6EMLBnckmp</t>
    </r>
    <r>
      <rPr>
        <sz val="10"/>
        <rFont val="Calibri"/>
      </rPr>
      <t xml:space="preserve"> </t>
    </r>
  </si>
  <si>
    <t>a-deal-lotteria</t>
  </si>
  <si>
    <r>
      <rPr>
        <sz val="10"/>
        <color theme="1"/>
        <rFont val="Calibri"/>
      </rPr>
      <t xml:space="preserve">- Key message: </t>
    </r>
    <r>
      <rPr>
        <b/>
        <sz val="10"/>
        <color theme="1"/>
        <rFont val="Calibri"/>
      </rPr>
      <t>Lotteria Khao Deal - Giảm 50k</t>
    </r>
    <r>
      <rPr>
        <sz val="10"/>
        <color theme="1"/>
        <rFont val="Calibri"/>
      </rPr>
      <t xml:space="preserve">
- Scheme: 
+ ƯU ĐÃI TỰU TRƯỜNG        
2 Gà rán + Burger L-Chicken + Mực rán 3 miếng + 2 Pepsi (S)
Giá gốc 172k =&gt; 125k   
+ LÊN LỚP FULL NĂNG LƯỢNG        
Burger L-Chicken + Bánh táo + Pepsi (M)
Giá gốc 86k =&gt; 65k 
+ Voucher: Lotteria50 giảm 50k cho đơn 249k 
- Timeline: 21/09, 26/09 - 30/09
- Location:  Hà Nội</t>
    </r>
  </si>
  <si>
    <t>21/09, 26/09 - 30/09</t>
  </si>
  <si>
    <t>Dùng chung KV dòng 1626</t>
  </si>
  <si>
    <r>
      <rPr>
        <b/>
        <sz val="10"/>
        <color theme="1"/>
        <rFont val="Calibri"/>
      </rPr>
      <t xml:space="preserve">1 Win 1:
</t>
    </r>
    <r>
      <rPr>
        <sz val="10"/>
        <color theme="1"/>
        <rFont val="Calibri"/>
      </rPr>
      <t>Search Placeholder(10h-12h): 21/09, 28/09
Hometop banner(7-9): 27/09, 28/09
Static banner(1-3): 29/09, 30/09
Floating(16h-19h): 26/09
Popup(16h-19h): 30/09</t>
    </r>
  </si>
  <si>
    <r>
      <rPr>
        <sz val="10"/>
        <rFont val="Calibri"/>
      </rPr>
      <t xml:space="preserve">Deadline 4/9
</t>
    </r>
    <r>
      <rPr>
        <u/>
        <sz val="10"/>
        <color rgb="FF1155CC"/>
        <rFont val="Calibri"/>
      </rPr>
      <t>https://drive.google.com/drive/u/0/folders/1Itru8OefOpXtAHBrs20C2a6EMLBnckmp</t>
    </r>
    <r>
      <rPr>
        <sz val="10"/>
        <rFont val="Calibri"/>
      </rPr>
      <t xml:space="preserve"> </t>
    </r>
  </si>
  <si>
    <t>Aug.DEBIT</t>
  </si>
  <si>
    <r>
      <rPr>
        <sz val="10"/>
        <color theme="1"/>
        <rFont val="Calibri"/>
      </rPr>
      <t xml:space="preserve">- Key Mess: </t>
    </r>
    <r>
      <rPr>
        <b/>
        <sz val="10"/>
        <color theme="1"/>
        <rFont val="Calibri"/>
      </rPr>
      <t>BIDV Moneyverse khao bạn mỗi ngày, giảm 50.000Đ</t>
    </r>
    <r>
      <rPr>
        <sz val="10"/>
        <color theme="1"/>
        <rFont val="Calibri"/>
      </rPr>
      <t xml:space="preserve">
- Scheme: 
</t>
    </r>
    <r>
      <rPr>
        <i/>
        <sz val="10"/>
        <color theme="1"/>
        <rFont val="Calibri"/>
      </rPr>
      <t>+ Giảm 50k cho đơn từ 100K
+ Giảm 30k cho đơn từ 60k</t>
    </r>
    <r>
      <rPr>
        <sz val="10"/>
        <color theme="1"/>
        <rFont val="Calibri"/>
      </rPr>
      <t xml:space="preserve">
Áp dụng mỗi ngày
+ Code name: </t>
    </r>
    <r>
      <rPr>
        <b/>
        <sz val="10"/>
        <color theme="1"/>
        <rFont val="Calibri"/>
      </rPr>
      <t>BIDVDEBIT50, BIDVDEBIT30</t>
    </r>
    <r>
      <rPr>
        <sz val="10"/>
        <color theme="1"/>
        <rFont val="Calibri"/>
      </rPr>
      <t xml:space="preserve">
- Timeline: 15/08/2025-31/12/2025
- Location: Nationwide</t>
    </r>
  </si>
  <si>
    <t xml:space="preserve">15/08/2025-31/12/2025
</t>
  </si>
  <si>
    <t>Collection List banner: 28/08
Search banner: 31/08
SPF - FB Post 7h: 30/08
SPF - Insta Post 10h: 27/08</t>
  </si>
  <si>
    <r>
      <rPr>
        <u/>
        <sz val="10"/>
        <color rgb="FF1155CC"/>
        <rFont val="Calibri"/>
      </rPr>
      <t>https://shopee.vn/m/BIDVDEBIT-SPF</t>
    </r>
    <r>
      <rPr>
        <sz val="10"/>
        <rFont val="Calibri"/>
      </rPr>
      <t xml:space="preserve">
</t>
    </r>
    <r>
      <rPr>
        <u/>
        <sz val="10"/>
        <color rgb="FF1155CC"/>
        <rFont val="Calibri"/>
      </rPr>
      <t>https://shopee.vn/m/BIDVDEBIT-SP</t>
    </r>
  </si>
  <si>
    <r>
      <rPr>
        <sz val="10"/>
        <color theme="1"/>
        <rFont val="Calibri"/>
      </rPr>
      <t>- Key message:</t>
    </r>
    <r>
      <rPr>
        <b/>
        <sz val="10"/>
        <color theme="1"/>
        <rFont val="Calibri"/>
      </rPr>
      <t xml:space="preserve"> ĂN NGON HƠN CÙNG COCA-COLA</t>
    </r>
    <r>
      <rPr>
        <sz val="10"/>
        <color theme="1"/>
        <rFont val="Calibri"/>
      </rPr>
      <t xml:space="preserve">
- Scheme box: 
*Combo Món chính kèm Coca-Cola
Schemes:
* Giảm 25k đơn hàng từ 40k 
* Giảm 40k đơn hàng từ 80k 
- Code name: COKE25K, COKE40K
- Timeline: 01.09 - 30.09.2025
- Location: HCM, HN, HP, KH, DN, CT</t>
    </r>
  </si>
  <si>
    <t>https://docs.google.com/presentation/d/1d-bM3tLsTGf2IAILpHxXa9IsU5O26pJw/edit?slide=id.gf2148db8b6_1_608#slide=id.gf2148db8b6_1_608</t>
  </si>
  <si>
    <t>https://drive.google.com/drive/folders/1SQJLM1kvBK9V7j7KjrDY2JCBiXxGEAQa</t>
  </si>
  <si>
    <t>le-hoi-am-thuc-coca-cola-all-sep</t>
  </si>
  <si>
    <r>
      <rPr>
        <sz val="10"/>
        <color theme="1"/>
        <rFont val="Calibri"/>
      </rPr>
      <t>- Key message:</t>
    </r>
    <r>
      <rPr>
        <b/>
        <sz val="10"/>
        <color theme="1"/>
        <rFont val="Calibri"/>
      </rPr>
      <t xml:space="preserve"> CƠM GÀ 142 GIẢM ĐẾN 40K
</t>
    </r>
    <r>
      <rPr>
        <sz val="10"/>
        <color theme="1"/>
        <rFont val="Calibri"/>
      </rPr>
      <t>- Scheme: áp mã
DEALHE40K giảm 25% đơn bất kì, tối đa 40k
DEALHE30K giảm 30k đơn 109k
DEALHE20K giảm 20k đơn 89k
DEALHE10K giảm 10k đơn 30k 
COMGA142MOIBAN giảm 20k đơn 20k
- Timeline: 10/09 - 12/09; 15/09 - 17/09; 22/09 - 24/09
- Location: HCM</t>
    </r>
  </si>
  <si>
    <t>10/09 - 12/09; 
15/09 - 17/09; 
22/09 - 24/09</t>
  </si>
  <si>
    <t>- Nền màu vàng thương hiệu</t>
  </si>
  <si>
    <t xml:space="preserve">- Pick món trong file, ảnh cơm gà zoom to hơn </t>
  </si>
  <si>
    <r>
      <rPr>
        <b/>
        <sz val="10"/>
        <color theme="1"/>
        <rFont val="Calibri"/>
      </rPr>
      <t xml:space="preserve">3 Win 3:
</t>
    </r>
    <r>
      <rPr>
        <sz val="10"/>
        <color theme="1"/>
        <rFont val="Calibri"/>
      </rPr>
      <t>Hometop banner(7-9): 10/09, 12/09; 15/09, 17/09; 22/09, 23/09 
Static banner(1-3): 11/09; 16/09; 24/09</t>
    </r>
  </si>
  <si>
    <r>
      <rPr>
        <sz val="10"/>
        <rFont val="Calibri"/>
      </rPr>
      <t xml:space="preserve">Deadline 29/8
</t>
    </r>
    <r>
      <rPr>
        <u/>
        <sz val="10"/>
        <color rgb="FF1155CC"/>
        <rFont val="Calibri"/>
      </rPr>
      <t>https://drive.google.com/drive/u/0/folders/1G_54FMlncMz0fi5O1PKZMpbT_0qkYCY8</t>
    </r>
    <r>
      <rPr>
        <sz val="10"/>
        <rFont val="Calibri"/>
      </rPr>
      <t xml:space="preserve"> </t>
    </r>
  </si>
  <si>
    <t>KFC KHAO DEAL 7 MÓN CHỈ 99.000 ĐỒNG
Combo 99k: 2 miếng Gà + 3 miếng Nuggets + 2 Pepsi (Vừa) (giá gốc 128k)</t>
  </si>
  <si>
    <t>Thứ 3 hàng tuần (2,16,23,30/9)</t>
  </si>
  <si>
    <r>
      <rPr>
        <sz val="10"/>
        <rFont val="Calibri"/>
      </rPr>
      <t xml:space="preserve">3/9 </t>
    </r>
    <r>
      <rPr>
        <u/>
        <sz val="10"/>
        <color rgb="FF1155CC"/>
        <rFont val="Calibri"/>
      </rPr>
      <t>https://drive.google.com/drive/u/0/folders/1ZqyixGrqiLRo78mnyazWwJ535ga6BkRA</t>
    </r>
  </si>
  <si>
    <t>BAU Sep</t>
  </si>
  <si>
    <t>- Keymess: KFC KHAO DEAL TỰU TRƯỜNG - GIẢM 50.000 ĐỒNG
"Scheme: 2 Gà Mắm Tỏi + 3 Miếng Gà Rán Tenders + 1 Bắp Cải Trộn + 1 Khoai Tây Chiên + 2 Pepsi Giá 179,000 VNĐ 
Tặng 1 túi Tote siêu xinh
Nhập thêm mã: KFC50K Giảm 50K</t>
  </si>
  <si>
    <t>1/9 - 30/9</t>
  </si>
  <si>
    <r>
      <rPr>
        <sz val="10"/>
        <rFont val="Calibri"/>
      </rPr>
      <t xml:space="preserve">3/9 </t>
    </r>
    <r>
      <rPr>
        <u/>
        <sz val="10"/>
        <color rgb="FF1155CC"/>
        <rFont val="Calibri"/>
      </rPr>
      <t>https://drive.google.com/drive/u/0/folders/1gaxwEKI8AX_rCWVZQ3RZ68-jwx1xIxkK</t>
    </r>
  </si>
  <si>
    <t>BAU SEP</t>
  </si>
  <si>
    <r>
      <rPr>
        <b/>
        <sz val="10"/>
        <color rgb="FFFF0000"/>
        <rFont val="Calibri"/>
      </rPr>
      <t>POPEYES KHAO COMBO 4 MÓN CHỈ 79K</t>
    </r>
    <r>
      <rPr>
        <sz val="10"/>
        <color theme="1"/>
        <rFont val="Calibri"/>
      </rPr>
      <t xml:space="preserve">
+ 1 Gà Tắm Nước Mắm + 1 Burger Gà Phi Lê + 1 Bắp cải trộn (vừa) + 1 Nước ngọt Giá gốc: 149,000 VND
=&gt; giá giảm 109k 
+POPEYES30 30% CAP 30K MBS 50k =&gt; combo 79k</t>
    </r>
  </si>
  <si>
    <r>
      <rPr>
        <sz val="10"/>
        <rFont val="Calibri"/>
      </rPr>
      <t xml:space="preserve">Danh sách ID Mex: </t>
    </r>
    <r>
      <rPr>
        <u/>
        <sz val="10"/>
        <color rgb="FF1155CC"/>
        <rFont val="Calibri"/>
      </rPr>
      <t>https://docs.google.com/spreadsheets/d/1KmfXaYNxTvOqlFm0awngGgwSbAkphKf3/edit#gid=264214317</t>
    </r>
  </si>
  <si>
    <r>
      <t xml:space="preserve">30/7 </t>
    </r>
    <r>
      <rPr>
        <u/>
        <sz val="10"/>
        <color rgb="FF1155CC"/>
        <rFont val="Arial"/>
      </rPr>
      <t>https://drive.google.com/drive/u/0/folders/11cRBwbkGAdcAgdR6NQjKdzll-e5qgPbV</t>
    </r>
  </si>
  <si>
    <t>"""KHAO DEAL THÁNG 9 - POPEYES 
MUA 1 TẶNG 1""
""Mua Combo A: 2 Gà Tắm Nước Mắm/ 2 Gà Cajun Cheese + 1 Khoai Tây Chiên (vừa) + 1 Nước ngọt
Tặng Combo B: 1 MÌ Ý Phô Mai + 1 Gà Popcorn + 1 Bắp Cải Trộn (vừa) + 1 Nước ngọt
Giá gốc: 270,000VND""
FASTFOOD100 giàm 10% cap 100k"</t>
  </si>
  <si>
    <t>05-07,09, 12-14, 18-21, 26-28/09</t>
  </si>
  <si>
    <r>
      <rPr>
        <sz val="10"/>
        <rFont val="Calibri"/>
      </rPr>
      <t xml:space="preserve">Danh sách ID Mex: </t>
    </r>
    <r>
      <rPr>
        <u/>
        <sz val="10"/>
        <color rgb="FF1155CC"/>
        <rFont val="Calibri"/>
      </rPr>
      <t>https://docs.google.com/spreadsheets/d/1KmfXaYNxTvOqlFm0awngGgwSbAkphKf3/edit#gid=264214317</t>
    </r>
  </si>
  <si>
    <t>"Bottom 13/09 28/09
Floating HN ĐN OTH 19h-22h
HOme top 26/09
Collection list 27/09
Pop up 10h-13h 26/09"</t>
  </si>
  <si>
    <r>
      <rPr>
        <sz val="10"/>
        <rFont val="Calibri"/>
      </rPr>
      <t xml:space="preserve">3/9 </t>
    </r>
    <r>
      <rPr>
        <u/>
        <sz val="10"/>
        <color rgb="FF1155CC"/>
        <rFont val="Calibri"/>
      </rPr>
      <t>https://drive.google.com/drive/u/0/folders/1oXL5rLzHVajmWujHTTK7wnOMdv7_sR1Y</t>
    </r>
  </si>
  <si>
    <t>"DOMINO’S PIZZA 
KHAO MÙA TỰU TRƯỜNG
COMBO 119.000VND + Voucher 80.000VND"
DOMINOS80K 80k MBS 300k
"Detail scheme: Combo giá 119.000VND + Voucher giảm đến 80k
+ Mua 1 bánh pizza size 7'' (giá gốc 105.000VND)
Pizza Gà Phô Mai Thịt Heo Xông Khói/ Cheesy Chicken Bacon Pizza
Pizza Dăm Bông Dứa Kiểu Hawaii/ Hawaiian Pizza
Pizza Xúc Xích Xốt Phô Mai/ Sausage Kid Mania Pizza
Pizza Thanh Cua Dứa Xốt Phô Mai/ Crab &amp; Pineapple Pizza
+ Mua 1 món ăn kèm (giá gốc 49.000VND)
Bánh Mì Nướng Bơ Tỏi/ Butter Garlic Bread
Bánh Phô Mai Xốt Sô-Cô-La/ Chocolate Cheese Bite
+ Mua 1 thức uống nhỏ (giá gốc 25.000VND)
Chai Coca - Cola 390ml/ 390ml Bottle Coke
Chai Fanta 390ml/ 390ml Bottle Fanta
Chai Sprite 390ml/ 390ml Bottle Sprite
Chai Dasani 510ml/ 510ml Bottle Dasani
"</t>
  </si>
  <si>
    <r>
      <rPr>
        <sz val="10"/>
        <rFont val="Calibri"/>
      </rPr>
      <t xml:space="preserve">3/9 </t>
    </r>
    <r>
      <rPr>
        <u/>
        <sz val="10"/>
        <color rgb="FF1155CC"/>
        <rFont val="Calibri"/>
      </rPr>
      <t>https://drive.google.com/drive/u/0/folders/1Iy_XSGyCzj32TB0MdorK0tb-Qc8d6FYR</t>
    </r>
  </si>
  <si>
    <t>"DOMINO’S PIZZA
KHAO MÓN MỚI
CHỈ 1.000VND + Voucher 80.000VND"
DOMINOS80K 80k MBS 300k
""Detail scheme: Pizza giá 1.000VND + Voucher giảm đến 100k
+ Mua 1 pizza size 9''/12'' bất kỳ trong list:
Pizza Hải Sản Xốt Pesto Kem Chanh/ Seafood Lime Pesto Pizza
Pizza Hải Sản Xốt Mayonnaise/ Ocean Mania Pizza 
Pizza Hải Sản Nhiệt Đới Xốt Tiêu/ Pizzamin Sea Pizza 
Pizza Hải Sản Xốt Cà Chua/ Seafood Delight Pizza 
Pizza Bò &amp; Tôm Nướng Kiểu Mỹ/ Surf &amp; Turf Pizza 
Pizza Núi Lửa Phô Mai Xúc Xích Ý / Cheese Volcano Pepperoni Pizza
Pizza Núi Lửa Phô Mai Bơ Gơ Bò Mỹ / Cheese Volcano Cheeseburger Pizza
Pizza Núi Lửa Phô Mai Thập Cẩm Thượng Hạng / Cheese Volcano Extravaganza Pizza
Pizza Núi Lửa Phô Mai 5 Loại Thịt Thượng Hạng / Cheese Volcano Meat Lovers Pizza/ 
Pizza Núi Lửa Phô Mai Dăm Bông Dứa Kiểu Hawaii / Cheese Volcano Hawaiian Pizza/ 
+ Sẽ được mua 1 bánh pizza size 7'' với giá 1.000VND (giá gốc 105.000VND)
Pizza Gà Phô Mai Thịt Heo Xông Khói/ Cheesy Chicken Bacon Pizza
Pizza Dăm Bông Dứa Kiểu Hawaii/ Hawaiian Pizza
Pizza Xúc Xích Xốt Phô Mai/ Sausage Kid Mania Pizza
Pizza Thanh Cua Dứa Xốt Phô Mai/ Crab &amp; Pineapple Pizza"</t>
  </si>
  <si>
    <t>05-07,09, 09/09 12-14, 18-21, 26-28/09</t>
  </si>
  <si>
    <t>"Collection list 18/09, 28/09
Hometop 20/09
Floating 19h-22h 21/09
Pop up 19h-22h 28/09"</t>
  </si>
  <si>
    <t>https://drive.google.com/drive/u/0/folders/1-FL-DpXNmKyvLrWMZCYVlAp6TwQXIY2w</t>
  </si>
  <si>
    <t xml:space="preserve">ƯU ĐÃI TỰU TRƯỜNG - LOTTERIA GIẢM 30% + VOUCHER 70K       
2 Gà rán + Burger L-Chicken + Mực rán 3 miếng + 2 Pepsi (S)"        
172000-&gt;125000
LOTTERIA70 70K </t>
  </si>
  <si>
    <r>
      <rPr>
        <sz val="10"/>
        <rFont val="Calibri"/>
      </rPr>
      <t xml:space="preserve">3/9 </t>
    </r>
    <r>
      <rPr>
        <u/>
        <sz val="10"/>
        <color rgb="FF1155CC"/>
        <rFont val="Calibri"/>
      </rPr>
      <t>https://drive.google.com/drive/u/0/folders/11DuS4TpygPN6De8ukXSSfDnVfxTzTf1K</t>
    </r>
  </si>
  <si>
    <r>
      <rPr>
        <sz val="10"/>
        <color theme="1"/>
        <rFont val="Calibri"/>
      </rPr>
      <t xml:space="preserve">Key message: Thứ 6 khao deal độc quyền: Trà Bưởi giảm 30%
Scheme:  Giảm 30% Hot/ Iced Black Tea with Ruby Grapefruit giá gốc </t>
    </r>
    <r>
      <rPr>
        <sz val="10"/>
        <color rgb="FF0000FF"/>
        <rFont val="Calibri"/>
      </rPr>
      <t>97k --&gt; 67,9k</t>
    </r>
    <r>
      <rPr>
        <sz val="10"/>
        <color theme="1"/>
        <rFont val="Calibri"/>
      </rPr>
      <t xml:space="preserve">
Location: NW
Timeline:  thứ 6 hàng tuần</t>
    </r>
  </si>
  <si>
    <t>5, 12, 19, 26/09</t>
  </si>
  <si>
    <t>Hometop banner (0h-14h): 12/09, 19/09
Pop-up (6h-10h): 26/09</t>
  </si>
  <si>
    <r>
      <rPr>
        <sz val="10"/>
        <rFont val="Calibri"/>
      </rPr>
      <t xml:space="preserve">     </t>
    </r>
    <r>
      <rPr>
        <u/>
        <sz val="10"/>
        <color rgb="FF1155CC"/>
        <rFont val="Calibri"/>
      </rPr>
      <t>https://drive.google.com/drive/u/0/folders/1YAPWeSrw_EXrf9KdvAKl1PMOdWDg5I4r</t>
    </r>
  </si>
  <si>
    <t>Key Mess: Starbucks Giảm 50K
Voucher: STARBUCKS50K giảm 17% cap 50k mbs 100k
STARBUCKS60K giảm 60k mbs 360k
Timeline: 3-5, 8-12, 15-19, 22-26, 29-30/09</t>
  </si>
  <si>
    <t>3-5, 8-12, 15-19, 22-26, 29-30/09</t>
  </si>
  <si>
    <r>
      <rPr>
        <sz val="10"/>
        <rFont val="Calibri"/>
      </rPr>
      <t xml:space="preserve">SPH: </t>
    </r>
    <r>
      <rPr>
        <u/>
        <sz val="10"/>
        <color rgb="FF1155CC"/>
        <rFont val="Calibri"/>
      </rPr>
      <t>https://drive.google.com/file/d/1tABMEfYO184OR2ECPaq_TwxfRNOpNi4h/view?usp=drive_link</t>
    </r>
    <r>
      <rPr>
        <sz val="10"/>
        <rFont val="Calibri"/>
      </rPr>
      <t xml:space="preserve">
Logo: </t>
    </r>
    <r>
      <rPr>
        <u/>
        <sz val="10"/>
        <color rgb="FF1155CC"/>
        <rFont val="Calibri"/>
      </rPr>
      <t xml:space="preserve">https://drive.google.com/file/d/1XmOhGu4q2p_kXC045houOcFwqCCt6JNm/view?usp=drive_link
</t>
    </r>
    <r>
      <rPr>
        <sz val="10"/>
        <rFont val="Calibri"/>
      </rPr>
      <t xml:space="preserve">Floating: </t>
    </r>
    <r>
      <rPr>
        <u/>
        <sz val="10"/>
        <color rgb="FF1155CC"/>
        <rFont val="Calibri"/>
      </rPr>
      <t>https://drive.google.com/file/d/1Qg5ZkSM5RJXgJy6xztQgAY1stqF5H1Sx/view?usp=drive_link</t>
    </r>
  </si>
  <si>
    <t>10/09, 24/09</t>
  </si>
  <si>
    <t>Hometop banner: 24/09
SPF IG: 10/09</t>
  </si>
  <si>
    <t>12, 19, 26/09</t>
  </si>
  <si>
    <t>Pop-up (WL 6h-10h): 12/09
SPH (5h-10h): 19/09
Hometop banner: 26/09</t>
  </si>
  <si>
    <t>Pop-up (13h-16h): 19/09
HTC (0h-8h): 26/09
Pop-up (WL 6h-10h): 12/09
SPH (5h-10h): 19/09
Hometop banner: 26/09</t>
  </si>
  <si>
    <r>
      <rPr>
        <sz val="10"/>
        <rFont val="Calibri"/>
      </rPr>
      <t xml:space="preserve">30/6  </t>
    </r>
    <r>
      <rPr>
        <u/>
        <sz val="10"/>
        <color rgb="FF1155CC"/>
        <rFont val="Calibri"/>
      </rPr>
      <t>https://drive.google.com/drive/u/0/folders/1LMLN-XiGYruEWd99Ono0KxknlhN_3Hjw</t>
    </r>
  </si>
  <si>
    <t>Keymess: The Coffee House Khao 50K
Nhập TCH50K giảm 50k mbs 120k
TCHFS freeship 14k mọi đơn
TCH40K giảm 40k mbs 100k
Location: NW
Timeline:
3-5, 8-12, 15-19, 22-26, 29-30/09</t>
  </si>
  <si>
    <t>sj-bau-tch</t>
  </si>
  <si>
    <t>BF 99</t>
  </si>
  <si>
    <t>Key mess: Combo Bữa sáng hoàn hảo
Giảm 36% + Voucher 50k
Scheme: Giảm 36% combo Ham &amp; Cheese Croissant + Americano
Voucher:
STARBUCKS50K giảm 17% cap 50k
STARBUCKSUNLIMITED9 giảm 9% unlimited
STARBUCKSUNLIMITED10 giảm 10% mbs 800k
99STARBUCKS25K giảm 25k mbs 99k
Timeline: 9/9
Loctaion: NW</t>
  </si>
  <si>
    <t>https://drive.google.com/drive/u/0/folders/1YAPWeSrw_EXrf9KdvAKl1PMOdWDg5I4r</t>
  </si>
  <si>
    <t>BOGO Sep</t>
  </si>
  <si>
    <r>
      <rPr>
        <sz val="10"/>
        <color theme="1"/>
        <rFont val="Calibri"/>
      </rPr>
      <t>Key mess: KATINAT Mua 1 tặng 1 +voucher 50k
Scheme: Chọn 1 trong các combo sau:
- Mua 1 Trà Sữa Chôm Chôm tặng 1 Trà Sữa Chôm Chôm
- Mua 1 Trà Sữa Chôm Chôm tặng 1 Bơ Già Dừa Non
- Mua 1 Trà Sữa Chôm Chôm tặng 1 Iki Matcha Latte
- Mua 1 Iki Matcha Latte tặng Thanh Hương
Voucher:
KATINATfs13 freeship 13k mbs 20k
KATINAT25K giảm 25k mbs 100k
KATINAT40K giảm 40k mbs 150k
KATINAT50K giảm 50k mbs 200k
Location: NW
Timeline: 09/09,</t>
    </r>
    <r>
      <rPr>
        <sz val="10"/>
        <color rgb="FF0000FF"/>
        <rFont val="Calibri"/>
      </rPr>
      <t xml:space="preserve"> 16/09, 29-30/09</t>
    </r>
  </si>
  <si>
    <t>09/09, 16/09, 29-30/09</t>
  </si>
  <si>
    <t>Hometop banner: 30/09
Hometop banner (12h-24h): 16/09</t>
  </si>
  <si>
    <t>https://drive.google.com/drive/folders/1t_p0FHO9l6KOE0oW4UYwUZI25lq_a1oK</t>
  </si>
  <si>
    <r>
      <rPr>
        <sz val="10"/>
        <color theme="1"/>
        <rFont val="Calibri"/>
      </rPr>
      <t>Key mess: KATINAT Khao Katies
Mua 2 Tặng 1 + Voucher 50k
Scheme: Chọn 1 trong 3 combo sau:
Mua 1 Bơ Già Dừa Non size L +1 Cóc cóc đác đác size L
Tặng 1 Trà Sữa Chôm Chôm: 59k
Mua 1 Bơ già Dừa Non size L 69k  + 1 Iki Matcha Latte Đậu Hũ 69k 
Tặng 1 Trà Sữa Chôm Chôm: 59k
Mua 1 Bơ Già Dừa Non size L + 1 Trà Sữa Chôm Chôm
Tặng 1 Trà Sữa Chôm Chôm: 59k
Voucher:
KATINAT25K giảm 25k mbs 100k
KATINAT40K giảm 40k mbs 150k
KATINAT50K giảm 50k mbs 200k
Location: NW
Timeline: 3, 8, 10, 11,</t>
    </r>
    <r>
      <rPr>
        <sz val="10"/>
        <color rgb="FF0000FF"/>
        <rFont val="Calibri"/>
      </rPr>
      <t xml:space="preserve"> 12</t>
    </r>
    <r>
      <rPr>
        <sz val="10"/>
        <color theme="1"/>
        <rFont val="Calibri"/>
      </rPr>
      <t>, 22, 23/09</t>
    </r>
  </si>
  <si>
    <t>3, 8, 10, 11, 12, 22, 23/09</t>
  </si>
  <si>
    <t>Hometop banner (12h-24h): 03/09
Flash sale banner: 03/09
SPF Page: 03/09
SPH (12h-14h): 08/09
Hometop (14h-24h): 08/09
SPH (12h-14h): 12/09
Hometop banner (14h-24h): 12/09
HTC (8h-16h): 11/09
HTC (14h-24h): 22/09
Hometop banner: 23/09</t>
  </si>
  <si>
    <t>Hometop banner (12h-24h): 03/09
Flash sale banner: 03/09
SPF Page: 03/09
SPH (12h-14h): 08/09
Hometop (14h-24h): 08/09
SPH (12h-14h): 12/09
Hometop banner (14h-24h): 12/09
HTC (8h-16h): 11/09
HTC (14h-24h): 22/09
Hometop banner: 23/09</t>
  </si>
  <si>
    <t>Hometop banner (12h-24h): 03/09
Flash sale banner: 03/09
SPF Page: 03/09
SPH (12h-14h): 08/09
Hometop banner: 08/09, 23/09</t>
  </si>
  <si>
    <r>
      <rPr>
        <sz val="10"/>
        <color rgb="FF000000"/>
        <rFont val="Calibri"/>
      </rPr>
      <t xml:space="preserve">Update 30/07: </t>
    </r>
    <r>
      <rPr>
        <u/>
        <sz val="10"/>
        <color rgb="FF1155CC"/>
        <rFont val="Calibri"/>
      </rPr>
      <t>https://drive.google.com/drive/folders/16EQcXYHV8EvPwJp4gj5CsB4iIu5AAjUP</t>
    </r>
  </si>
  <si>
    <t>Key mess: KATINAT Mời Bạn
Món giảm 30% + voucher 50k
Scheme:
Cóc Cóc Đác Đác giảm 30% (69k =&gt; 48k)
Hoá đơn 99k tặng 1 quạt mít
Voucher:
KATINAT25K giảm 25k mbs 100k
KATINAT40K giảm 40k mbs 150k
KATINAT50k giảm 50k mbs 200k
Location: NW
Timeline: 01/09 -30/09</t>
  </si>
  <si>
    <t>Hometop banner (16h-24h): 17/09
Story SPF IG: 18/09
Flash sale banner: 19/09
HTC (16h-24h): 24/09
Bottom banner: 25/09, 26/09</t>
  </si>
  <si>
    <t>Flash sale banner: 19/09
HTC (16h-24h): 24/09
Bottom banner: 25/09, 26/09</t>
  </si>
  <si>
    <t>jb-30-katinat</t>
  </si>
  <si>
    <r>
      <rPr>
        <sz val="10"/>
        <color theme="1"/>
        <rFont val="Calibri"/>
      </rPr>
      <t xml:space="preserve">- Keymess: </t>
    </r>
    <r>
      <rPr>
        <b/>
        <sz val="10"/>
        <color theme="1"/>
        <rFont val="Calibri"/>
      </rPr>
      <t>Cơm Ngon Trà Thơm - Chỉ từ 18.000</t>
    </r>
    <r>
      <rPr>
        <sz val="10"/>
        <color theme="1"/>
        <rFont val="Calibri"/>
      </rPr>
      <t xml:space="preserve">
- Scheme:
+ Omu: 
Cơm cá tonkatsu trứng phủ + canh: 88K -&gt; 74K (16%)
Cơm Gà chiên khổng lồ trứng onsen + Canh: 78K -&gt; 65K (17%)
Cơm Trứng Phủ Cà Ri Nhật + Canh: 48K -&gt; 43K (12%)
+ Fuku:
Cuộn Sushi Tropical Mango Prawn: 67K -&gt; 56K (16%) 
Cơm Nigiri Garlic Butter Flamed Wagyu: 69K -&gt; 43K 
+ Đỉnh đỉnh: 
Cơm Thịt Kho Đông Pha: 69K -&gt; 43K 
Xôi Mặn Nấm Xào Thịt Bằm + Trà sữa trân trâu nghệ nhân: 105K -&gt; 88K (16.3%)
+ Chixmax:
Cơm Gà Tonkatsu Xốt Nanban và Cheese Mayo + miso: 84K -&gt; 72K (15%)
Cơm Gà Karaage Xốt Nanban và Cheese Mayo + miso: 84K -&gt; 72K (15%)
Cơm Cà Ri Gà Karaage 65k =&gt; 43k
+ Yutang: 
Trà sữa trân châu nghệ nhân M: 60K -&gt; 48K (20%)
Trà sữa Oolong M: 50K -&gt; 40K (20%)
+ Code FLYCHEF giảm 25k mbs 40k
- Location: HN
- Timeline: 04/09 - 06/09, 18/09 - 20/09</t>
    </r>
  </si>
  <si>
    <t>04/09 - 06/09, 18/09 - 20/09</t>
  </si>
  <si>
    <r>
      <rPr>
        <b/>
        <sz val="10"/>
        <color theme="1"/>
        <rFont val="Calibri"/>
      </rPr>
      <t xml:space="preserve">2 Combo 2:
</t>
    </r>
    <r>
      <rPr>
        <sz val="10"/>
        <color theme="1"/>
        <rFont val="Calibri"/>
      </rPr>
      <t>Static banner(4): 04/09 - 06/09, 18/09 - 20/09
Pop up(16h-19h): 04/09, 19/09</t>
    </r>
  </si>
  <si>
    <t>https://drive.google.com/drive/folders/1xe_aLHsTYmI0eyXSKd7kZ6yW9nHQAuVJ</t>
  </si>
  <si>
    <r>
      <rPr>
        <sz val="10"/>
        <color theme="1"/>
        <rFont val="Calibri"/>
      </rPr>
      <t xml:space="preserve">- Key message: </t>
    </r>
    <r>
      <rPr>
        <b/>
        <sz val="10"/>
        <color theme="1"/>
        <rFont val="Calibri"/>
      </rPr>
      <t>LaBoong khao trà sữa chỉ 0Đ</t>
    </r>
    <r>
      <rPr>
        <sz val="10"/>
        <color theme="1"/>
        <rFont val="Calibri"/>
      </rPr>
      <t xml:space="preserve">
- Scheme: PS SKUs về 20K.
+ Voucher: LABOONG20 - Code giảm 20K MBS 20K.
- Location : HN
- Timeline: 22/09 - 28/09</t>
    </r>
  </si>
  <si>
    <t>22/09 - 28/09</t>
  </si>
  <si>
    <r>
      <rPr>
        <b/>
        <sz val="10"/>
        <color theme="1"/>
        <rFont val="Calibri"/>
      </rPr>
      <t xml:space="preserve">1 Win 1:
</t>
    </r>
    <r>
      <rPr>
        <sz val="10"/>
        <color theme="1"/>
        <rFont val="Calibri"/>
      </rPr>
      <t>Search Placeholder(14h-17h): 22/09, 23/09
Hometop banner(7-9): 24/09, 25/09
Static banner(1-3): 26/09, 27/09
Floating(13h-16h): 28/09
Popup(13h-16h): 26/09</t>
    </r>
  </si>
  <si>
    <t>Sep_Co.op Food</t>
  </si>
  <si>
    <r>
      <rPr>
        <sz val="10"/>
        <color theme="1"/>
        <rFont val="Calibri"/>
      </rPr>
      <t xml:space="preserve">Key message: </t>
    </r>
    <r>
      <rPr>
        <b/>
        <sz val="10"/>
        <color theme="1"/>
        <rFont val="Calibri"/>
      </rPr>
      <t>COCA-COLA UỐNG CÙNG CẢM XÚC - giảm 70K</t>
    </r>
    <r>
      <rPr>
        <sz val="10"/>
        <color theme="1"/>
        <rFont val="Calibri"/>
      </rPr>
      <t xml:space="preserve">
- Scheme: Voucher MART70 : giảm </t>
    </r>
    <r>
      <rPr>
        <b/>
        <sz val="10"/>
        <color theme="1"/>
        <rFont val="Calibri"/>
      </rPr>
      <t xml:space="preserve">9% cap 70k </t>
    </r>
    <r>
      <rPr>
        <sz val="10"/>
        <color theme="1"/>
        <rFont val="Calibri"/>
      </rPr>
      <t xml:space="preserve">
- Opentime: 7h-20h
- Timeline: </t>
    </r>
    <r>
      <rPr>
        <b/>
        <sz val="10"/>
        <color theme="1"/>
        <rFont val="Calibri"/>
      </rPr>
      <t>26/9-30/9</t>
    </r>
    <r>
      <rPr>
        <sz val="10"/>
        <color theme="1"/>
        <rFont val="Calibri"/>
      </rPr>
      <t xml:space="preserve">
- Location: HCM</t>
    </r>
  </si>
  <si>
    <t>26/09-30/9</t>
  </si>
  <si>
    <t>https://docs.google.com/spreadsheets/d/1yGeoA9uqwizcsWlrYouK9bEml0B53xCktHtdIZClpP0/edit?gid=2061898978#gid=2061898978</t>
  </si>
  <si>
    <r>
      <rPr>
        <sz val="10"/>
        <rFont val="Calibri"/>
      </rPr>
      <t xml:space="preserve">Adapt KV cũ, nhờ GD chỉnh template logo mới và thêm size Floating 
</t>
    </r>
    <r>
      <rPr>
        <u/>
        <sz val="10"/>
        <color rgb="FF1155CC"/>
        <rFont val="Calibri"/>
      </rPr>
      <t>https://drive.google.com/drive/folders/1UfAwMddBc9gHWenuBr_xF9zit5XhssLe</t>
    </r>
  </si>
  <si>
    <r>
      <rPr>
        <b/>
        <sz val="10"/>
        <color theme="1"/>
        <rFont val="Calibri"/>
      </rPr>
      <t xml:space="preserve">Win 1: </t>
    </r>
    <r>
      <rPr>
        <sz val="10"/>
        <color theme="1"/>
        <rFont val="Calibri"/>
      </rPr>
      <t xml:space="preserve">
Hometop #7-9: 29/9, 30/9
Static banner #1-3: 27/9, 29/9
Popup: 6h-10h 28/9
Floating: 16h-19h 26/9
Search Placeholder - 2 slots: 14h-17h 29/9, 30/9
</t>
    </r>
    <r>
      <rPr>
        <b/>
        <sz val="10"/>
        <color theme="1"/>
        <rFont val="Calibri"/>
      </rPr>
      <t>Alacarte lẻ:</t>
    </r>
    <r>
      <rPr>
        <sz val="10"/>
        <color theme="1"/>
        <rFont val="Calibri"/>
      </rPr>
      <t xml:space="preserve">
Static #5: 28/9</t>
    </r>
  </si>
  <si>
    <t>w1-coca-cola</t>
  </si>
  <si>
    <t>3-5.9</t>
  </si>
  <si>
    <t>Key mess: Khao Tiệc Sen Vàng
Mua 2 Tặng 1 + Voucher 100k
Món mua 1:
- Trà Sen Vải
- Trà Sen Mây
- Trà Sen Yến Mạch
- Trà Sen Tuyết
Món mua 2:
- Cà Phê Sữa Đá
- Bạc Xỉu
Món tặng:
- Trà Xanh Latte
- Trà Đào Cam Sả
Voucher:
TCHGIAM50 giảm 50% cap 33k
TCH60 giảm 60k mbs 160k
TCH100 giảm 100k mbs 200k
Location: NW
Timeline: 03/09- 05/09</t>
  </si>
  <si>
    <t xml:space="preserve"> 03/09- 05/09</t>
  </si>
  <si>
    <t>Hometop banner: 03/09, 04/09
Bottom banner: 03/09, 05/09
Floating (13h-16h): 05/09
Floating (6h-10h): 04/09
HTC (0h-10h &amp; 13h-17h): 03/09, 04/09
Flash sale banner: 05/09
Floating (6h-10h): 03/09
SPF Page: 04/09
SPF Story IG: 03/09</t>
  </si>
  <si>
    <t>Hometop banner: 03/09, 05/09
Static banner: 03/09, 05/09
Pop-up (6h-10h): 04/09
Pop-up (13h-16h): 05/09
HTC (0h-10h &amp; 13h-17h): 03/09, 04/09
Flash sale banner: 05/09
Floating (6h-10h): 03/09
SPF Page: 04/09
SPF Story IG: 03/09</t>
  </si>
  <si>
    <t>Hometop banner: 03/09, 05/09
Static banner: 03/09, 04/09
Pop-up (6h-10h): 04/09
HTC (0h-10h &amp; 13h-17h): 03/09
HTC (0h-16h): 04/09
Flash sale banner: 05/09
Floating (6h-10h): 03/09
Floating(13h-16h): 05/09
SPF Page: 04/09
SPF Story IG: 03/09</t>
  </si>
  <si>
    <t>https://drive.google.com/drive/folders/1eA4SA7le5MLDg0mzEPMeYFUKuKtulevQ</t>
  </si>
  <si>
    <t>15-17.9</t>
  </si>
  <si>
    <t>Key mess: Nhà Khao Deal Mát Lành
Đồng giá 33k + Voucher 60k
Scheme:
Matcha Latte Tây Bắc 45k =&gt; 33k
Trà Đào Cam Sả 49k =&gt; 33k
Cà Phê Sữa Đá 39k =&gt; 33k
Combo 2 ly matcha 110k =&gt; 85k
Voucher:
TCHGIAM50 giảm 50% cap 33k
TCH60V giảm 60k mbs 150k
Location: NW
Tineline: 15/09 -17/09</t>
  </si>
  <si>
    <t>15/09 -17/09</t>
  </si>
  <si>
    <t>Floating (6h-10h): 17/09
Pop-up (6h-10h): 16/09
HTC (8h-16h): 17/09
Hometop banner: 15/09, 16/09
Bottom banner: 15/09, 16/09
Flash sale banner: 17/09</t>
  </si>
  <si>
    <t>Floating (13h-16h): 16/09
Pop-up (13h-16h): 17/09
HTC (8h-16h): 17/09
Hometop banner: 15/09, 16/09
Bottom banner: 15/09, 16/09
Flash sale banner: 17/09</t>
  </si>
  <si>
    <t>Pop-up (6h-10h): 16/09
Pop-up (13h-16h): 17/09
HTC (8h-16h): 17/09
Hometop banner: 15/09, 16/09
Stattic banner: 16/09, 17/09
Flash sale banner: 17/09</t>
  </si>
  <si>
    <t>https://drive.google.com/drive/u/0/folders/1C--cT8vKIYMrE8alHoXvpZhnSCCdw8dC</t>
  </si>
  <si>
    <t>v-tch-33k</t>
  </si>
  <si>
    <t>23-25.9</t>
  </si>
  <si>
    <t>Key message: Độc quyền ShopeeFood - Starbucks Khao Deal Ngọt Ngào giảm 30% + voucher 50k)
Scheme: Giảm 30% các món:
Iced/Hot Signature Chocolate (97k &gt;&gt; 67.9k)
+ Iced/Hot Caffe Mocha (102k &gt;&gt; 71.4k) 
– ShopeeFood exclusively
Voucher:
STARBUCKS30S giảm 30k mbs 130k
STARBUCKS50S giảm 50k mbs 220k
Timeline: 23 - 25 Sep
Location: NW</t>
  </si>
  <si>
    <t>Floating (6h-10h): 25/09
HTC (8h-16h): 24/09
Hometop banner: 23/09, 25/09
Bottom banner: 23/09, 24/09
Flash sale banner: 25/09
Floating (6h-10h): 23/09</t>
  </si>
  <si>
    <t>Floating (13h-16h): 25/09
HTC (8h-16h): 24/09
Hometop banner: 23/09, 25/09
Bottom banner: 23/09, 24/09
Flash sale banner: 25/09
Floating (6h-10h): 23/09</t>
  </si>
  <si>
    <t>Floating (13h-16h): 25/09
HTC (8h-16h): 24/09
Hometop banner: 23/09, 25/09
Static banner: 23/09, 24/09
Flash sale banner: 25/09
Floating (6h-10h): 23/09</t>
  </si>
  <si>
    <r>
      <rPr>
        <sz val="10"/>
        <rFont val="Calibri"/>
      </rPr>
      <t xml:space="preserve">Deadline 12/9 </t>
    </r>
    <r>
      <rPr>
        <u/>
        <sz val="10"/>
        <color rgb="FF1155CC"/>
        <rFont val="Calibri"/>
      </rPr>
      <t>https://drive.google.com/drive/u/0/folders/1GuI_Zifu_SnMcCmGRfmKsBLYXxfFlfB6</t>
    </r>
  </si>
  <si>
    <t>8-9.9</t>
  </si>
  <si>
    <t>Cheese Khao Ngày Đôi
Mua 1 Tặng 1 + Voucher 50k
[Mua]
Trà sữa Nguyên Lá L65
Matcha Latte L69 (+4,000)
Bơ Bơ Đậu Đậu L69 (+4,000)
Opera Bạc Xỉu L72 (+7,000)
Trà sữa Đậu Nếp L75 (+10,000)
[Tặng]
Trà sữa Nguyên Lá M55
Matcha Latte M59 (+4,000)
Bơ Bơ Đậu Đậu M59 (+4,000)
Opera Bạc Xỉu M62 (+7,000)
Trà sữa Đậu Nếp M65 (+10,000)
Giá Gốc: 120 --&gt; 65 
Voucher: CHEESE50 giảm 50k mbs 280k
CHEESEUNLIMITED giảm 15% no cap
Location: HCM
Timeline: 08/09 -09/09</t>
  </si>
  <si>
    <t>08/09 - 09/09</t>
  </si>
  <si>
    <t>HTC (13h-17h): 08/09
Hometop banner (0h-12h): 08/09</t>
  </si>
  <si>
    <t>17-18.9 [18]</t>
  </si>
  <si>
    <t>Cheese Coffee khao deal đỉnh
Mua 1 tặng 1 + voucher 50k
[Mua]
Trà Sữa Nguyên Lá L65
Trà Sữa Lài L65
Matcha Latte L69 (+ 4,000đ)
Marble Bạc Xỉu L72 (+7,000đ)
Trà Cam Quýt L75 (+10,000đ)
[Tặng]
Trà Sữa Nguyên Lá M55
Trà Sữa Lài M55
Matcha Latte M59 (+ 4,000đ)
Marble Bạc Xỉu M62 (+7,000đ)
Trà Cam Quýt S65 (+10,000đ)
Giá gốc: 120,000đ -&gt; 65,000đ
Voucher: CHEESE50 giảm 50k mbs 280k
CHEESEUNLIMITED giảm 15% no cap
Location: HCM
Timeline: 17/09 - 18/09</t>
  </si>
  <si>
    <t>17/09 - 18/09</t>
  </si>
  <si>
    <t>Flashsale banner: 18/09
HTC (8h-16h) 2nd scroll: 18/09
SPF Page: 18/09</t>
  </si>
  <si>
    <t>https://drive.google.com/drive/folders/1E0vedIsryvNcQCKBupPWB1q9kWoOzNdZ</t>
  </si>
  <si>
    <t>24-26.9 [25-26]</t>
  </si>
  <si>
    <r>
      <rPr>
        <sz val="10"/>
        <color theme="1"/>
        <rFont val="Calibri"/>
      </rPr>
      <t xml:space="preserve">Cheese Coffee khao deal đỉnh
Mua 1 tặng 1 + voucher 50k
[Mua]
Trà sữa Nguyên Lá L65
Trà sữa Lài L65
Bơ Bơ Đậu Đậu L69 (+4,000)
Marble Bạc Xỉu L72 (+7,000)
Gentle Matcha L75
[Tặng]
Trà sữa Nguyên Lá M55
Trà sữa Lài M55
Bơ Bơ Đậu Đậu M59 (+4,000)
Marble Bạc Xỉu M62 (+7,000)
Gentle Matcha M65 (+10,000) 
Giá Gốc: 120 --&gt; 65
Giá gốc: 120,000đ -&gt; 65,000đ
Voucher: CHEESE50 giảm 50k mbs 280k
CHEESEUNLIMITED giảm 15% no cap
Location: </t>
    </r>
    <r>
      <rPr>
        <strike/>
        <sz val="10"/>
        <color theme="1"/>
        <rFont val="Calibri"/>
      </rPr>
      <t xml:space="preserve">HCM </t>
    </r>
    <r>
      <rPr>
        <sz val="10"/>
        <color theme="1"/>
        <rFont val="Calibri"/>
      </rPr>
      <t xml:space="preserve"> NW
Timeline: 24/09- 26/09</t>
    </r>
  </si>
  <si>
    <t>24/09- 26/09</t>
  </si>
  <si>
    <t>SPH (5h-10h): 26/09
HTC (14h-24h): 25/09
Floating (6h-10h): 25/09
Storu IG SPF: 25/09</t>
  </si>
  <si>
    <t>https://drive.google.com/drive/folders/1tZujPWnz5KuQmrwfCq2sKpt7a2Q0SFju</t>
  </si>
  <si>
    <t>B2G1 4-5.9</t>
  </si>
  <si>
    <t>Cheese Khao Deal Đỉnh
Combo MUA 2 TẶNG 1
Ly 1 + Ly 2
_ Trà sữa Nguyên Lá L65
_  Trà sữa Lài L65
_ Opera Bạc Xỉu L72 (+7,000)
_ Trà Cam Quýt L75 (+10,000)
Ly 3: (Tặng)
_ Trà Cam Quýt S55 
_ Matcha Latte M59 (+4,000)
_ Marble Bạc Xỉu M62 (+7,000)
Giá Gốc: 185 --&gt; 130
Voucher:
CHEESE50 giảm 50k mbs 280k
CHEESEUNLIMITED giảm 15% no cap
Location: NW
Timeline: 04/09 - 05/09</t>
  </si>
  <si>
    <t>04/09 - 05/09</t>
  </si>
  <si>
    <t>SPH (12h-14h): 04/09
Hometop banner (12h-24h): 04/09
HTC (0h-10h): 05/09</t>
  </si>
  <si>
    <t>https://drive.google.com/drive/folders/13JOGA5eEKvV4dYqgXDfzDKOz_bpVwrMA</t>
  </si>
  <si>
    <t>BAU 25%</t>
  </si>
  <si>
    <t>Cheese Coffee Món Ngon Deal Đỉnh
Best sellers giảm 25% + Voucher 50k
Combo 25% - 2 ly size L
[CHỌN 1 TRONG 5 LY BEST SELLER NHÀ CHEESE]
Ly 1 + Ly 2
_Trà Sữa Nguyên Lá L 65
_ Trà Sữa Lài L 65
_ Dịu Đào L69 (+4,000)
_ Trà Đào Hồng L69 (+4,000)
_ Opera Bạc Xỉu L72 (+7,000)
_ Gentle Matcha L75 (+10,000) 
Giá Gốc: 130 --&gt; 98
Voucher:
CHEESE50 giảm 50k mbs 280k
CHEESEUNLIMITED giảm 15% no cap
Location: NW
Timeline: 
01-10/12
13-17/12
20-23/12
27-28/12
31/12</t>
  </si>
  <si>
    <t>01-10/12
13-17/12
20-23/12
27-28/12
31/12</t>
  </si>
  <si>
    <t>https://drive.google.com/drive/folders/1-8G626P9kcPvO0drypiWe18fDhPkj-8_</t>
  </si>
  <si>
    <t>jb-bau-cheese</t>
  </si>
  <si>
    <t>Indi 3-4.9</t>
  </si>
  <si>
    <t>Strabucks Khao Deal Đậm Đà
Giảm 30% + voucher 50k
Scheme: giảm 30% cho các món
Salted Caramel Cold Foam Dolce Espresso
Coconut Dolce Espresso
Coconut Espresso Frappuccino
Voucher:
STARBUCKS50K giảm 17% cap 50k
STARBUCKSUNLIMITED9 giảm 9% no cap
Location: NW
Timeline: 03/09 - 04/09</t>
  </si>
  <si>
    <t>03/09 - 04/09</t>
  </si>
  <si>
    <t>Hometop banner (0h-12h): 03/09
SPH (5h-10h): 04/09
Hometop banner (10h-13h): 04/09</t>
  </si>
  <si>
    <t>Sep.45%</t>
  </si>
  <si>
    <r>
      <rPr>
        <sz val="10"/>
        <color theme="1"/>
        <rFont val="Calibri"/>
      </rPr>
      <t xml:space="preserve">- Keymess: </t>
    </r>
    <r>
      <rPr>
        <b/>
        <sz val="10"/>
        <color theme="1"/>
        <rFont val="Calibri"/>
      </rPr>
      <t>Bingxue khao tiệc trà sữa - Giảm 45% + Voucher 99k</t>
    </r>
    <r>
      <rPr>
        <sz val="10"/>
        <color theme="1"/>
        <rFont val="Calibri"/>
      </rPr>
      <t xml:space="preserve">
- Scheme:
+ Giảm Trà sữa trân châu đường đen giá gốc 32k về 17,6k
+ Nhập code: SIEUTIEC99 - Giảm 99K MBS 250K
- Location: HN
- Timeline: 01/09 - 03/09, 05/09 - 07/09, 11/09 - 14/09, 18/09 - 20/09, 29/09, 30/09</t>
    </r>
  </si>
  <si>
    <t>01/09 - 03/09, 05/09 - 07/09, 11/09 - 14/09, 18/09 - 20/09, 29/09, 30/09</t>
  </si>
  <si>
    <r>
      <rPr>
        <b/>
        <sz val="10"/>
        <color theme="1"/>
        <rFont val="Calibri"/>
      </rPr>
      <t xml:space="preserve">15 Static lẻ:
</t>
    </r>
    <r>
      <rPr>
        <sz val="10"/>
        <color theme="1"/>
        <rFont val="Calibri"/>
      </rPr>
      <t>Static banner(4): 29/09, 30/09
Static banner(5): 05/09 - 07/09, 11/09 - 14/09, 18/09 - 20/09
Static banner(6): 01/09 - 03/09</t>
    </r>
  </si>
  <si>
    <t>https://drive.google.com/drive/u/0/folders/11NHXCqFuuo833YnUKKvLPoH9uxI7YepX</t>
  </si>
  <si>
    <t>a-bingxue-99</t>
  </si>
  <si>
    <r>
      <rPr>
        <sz val="10"/>
        <color theme="1"/>
        <rFont val="Calibri"/>
      </rPr>
      <t xml:space="preserve">- Key message: </t>
    </r>
    <r>
      <rPr>
        <b/>
        <sz val="10"/>
        <color theme="1"/>
        <rFont val="Calibri"/>
      </rPr>
      <t>Bánh Mì Bà Huynh Giảm 40%</t>
    </r>
    <r>
      <rPr>
        <sz val="10"/>
        <color theme="1"/>
        <rFont val="Calibri"/>
      </rPr>
      <t xml:space="preserve">
- Scheme: Bánh mì Bà Huynh Đặc Biệt giảm 40%
- Timeline: 16/09 - 18/09
- Location: HCM</t>
    </r>
  </si>
  <si>
    <t>- Cam và đỏ (gradient)</t>
  </si>
  <si>
    <r>
      <rPr>
        <b/>
        <sz val="10"/>
        <color theme="1"/>
        <rFont val="Calibri"/>
      </rPr>
      <t xml:space="preserve">1 Combo 3:
</t>
    </r>
    <r>
      <rPr>
        <sz val="10"/>
        <color theme="1"/>
        <rFont val="Calibri"/>
      </rPr>
      <t>Static banner(6): 16/09 - 18/09
Pop up(16h-19h): 17/09</t>
    </r>
  </si>
  <si>
    <r>
      <rPr>
        <sz val="10"/>
        <rFont val="Calibri"/>
      </rPr>
      <t xml:space="preserve">Deadline 5/9
</t>
    </r>
    <r>
      <rPr>
        <u/>
        <sz val="10"/>
        <color rgb="FF1155CC"/>
        <rFont val="Calibri"/>
      </rPr>
      <t>https://drive.google.com/drive/u/0/folders/1U8fsLD2lJWqw89BqCPmTF9Jjj6o2R5Jt</t>
    </r>
    <r>
      <rPr>
        <sz val="10"/>
        <rFont val="Calibri"/>
      </rPr>
      <t xml:space="preserve"> </t>
    </r>
  </si>
  <si>
    <r>
      <rPr>
        <sz val="10"/>
        <color theme="1"/>
        <rFont val="Calibri"/>
      </rPr>
      <t xml:space="preserve">- Key message: </t>
    </r>
    <r>
      <rPr>
        <b/>
        <sz val="10"/>
        <color theme="1"/>
        <rFont val="Calibri"/>
      </rPr>
      <t>Bún Bò 1991 Khao Deal - Giảm 50% + Voucher 40k</t>
    </r>
    <r>
      <rPr>
        <sz val="10"/>
        <color theme="1"/>
        <rFont val="Calibri"/>
      </rPr>
      <t xml:space="preserve">
- Scheme: 
 + COMBO BÙNG NỔ (NẠM + GÂN + TRÀ HIBISCUS) 150k giảm còn 75k
+ Code BUNBO1991: giảm 40k cho mbs 90k
- Location: HCM
- Timeline: 16/09-18/09</t>
    </r>
  </si>
  <si>
    <t>- Background tone vàng, đỏ</t>
  </si>
  <si>
    <r>
      <rPr>
        <b/>
        <sz val="10"/>
        <color theme="1"/>
        <rFont val="Calibri"/>
      </rPr>
      <t xml:space="preserve">1 Combo2:
</t>
    </r>
    <r>
      <rPr>
        <sz val="10"/>
        <color theme="1"/>
        <rFont val="Calibri"/>
      </rPr>
      <t>Static banner(4): 16/09-18/09
Pop up(16h-19h): 16/09</t>
    </r>
  </si>
  <si>
    <r>
      <rPr>
        <sz val="10"/>
        <rFont val="Calibri"/>
      </rPr>
      <t xml:space="preserve">Deadline 5/9
</t>
    </r>
    <r>
      <rPr>
        <u/>
        <sz val="10"/>
        <color rgb="FF1155CC"/>
        <rFont val="Calibri"/>
      </rPr>
      <t>https://drive.google.com/drive/u/0/folders/1wQjbKyLN9n0cPxR1hLz4lei3GxESS35c</t>
    </r>
    <r>
      <rPr>
        <sz val="10"/>
        <rFont val="Calibri"/>
      </rPr>
      <t xml:space="preserve"> </t>
    </r>
  </si>
  <si>
    <t>Oct</t>
  </si>
  <si>
    <t>Oct.CB3</t>
  </si>
  <si>
    <r>
      <rPr>
        <sz val="10"/>
        <color theme="1"/>
        <rFont val="Calibri"/>
      </rPr>
      <t xml:space="preserve">- Key message: </t>
    </r>
    <r>
      <rPr>
        <b/>
        <sz val="10"/>
        <color theme="1"/>
        <rFont val="Calibri"/>
      </rPr>
      <t>Bánh Mì Bà Huynh - Mua 1 Tặng 3</t>
    </r>
    <r>
      <rPr>
        <sz val="10"/>
        <color theme="1"/>
        <rFont val="Calibri"/>
      </rPr>
      <t xml:space="preserve">
- Scheme:
Mua 1 Bánh mì đặc biệt Size Lớn (98k) tặng 3 món tự chọn trong danh sách dưới:
CHỌN 3
+ Bánh giò lớn 2 trứng (22k)
+ Bánh Flan Caramel (18k)
+ Sữa chua dẻo (20k)
+ Sữa chua nếp cẩm (20k)
+ Lon CocaCola (20k)
+ Nước ép cam (29k)
+ Nước ép dưa hấu (29k)
- Timeline: 29/10 - 31/10
- Location: HCM</t>
    </r>
  </si>
  <si>
    <t>29/10 - 31/10</t>
  </si>
  <si>
    <r>
      <rPr>
        <b/>
        <sz val="10"/>
        <color theme="1"/>
        <rFont val="Calibri"/>
      </rPr>
      <t xml:space="preserve">1 Combo 3:
</t>
    </r>
    <r>
      <rPr>
        <sz val="10"/>
        <color theme="1"/>
        <rFont val="Calibri"/>
      </rPr>
      <t>Static banner(6): 29/10 - 31/10
Popup(16h-19h): 30/10</t>
    </r>
  </si>
  <si>
    <r>
      <rPr>
        <sz val="10"/>
        <rFont val="Calibri"/>
      </rPr>
      <t xml:space="preserve">Deadline 17/10
</t>
    </r>
    <r>
      <rPr>
        <u/>
        <sz val="10"/>
        <color rgb="FF1155CC"/>
        <rFont val="Calibri"/>
      </rPr>
      <t>https://drive.google.com/drive/u/0/folders/1g_TW4MF2yu46gR9dP_zDBB1XvUbCKrBM</t>
    </r>
    <r>
      <rPr>
        <sz val="10"/>
        <rFont val="Calibri"/>
      </rPr>
      <t xml:space="preserve"> </t>
    </r>
  </si>
  <si>
    <t>Hủ Tiếu Thái Lan - Pi Thai</t>
  </si>
  <si>
    <r>
      <rPr>
        <sz val="10"/>
        <color theme="1"/>
        <rFont val="Calibri"/>
      </rPr>
      <t xml:space="preserve">- Key message: </t>
    </r>
    <r>
      <rPr>
        <b/>
        <sz val="10"/>
        <color theme="1"/>
        <rFont val="Calibri"/>
      </rPr>
      <t>KHAO MÓN THÁI - DEAL 1K + VOUCHER 45K</t>
    </r>
    <r>
      <rPr>
        <sz val="10"/>
        <color theme="1"/>
        <rFont val="Calibri"/>
      </rPr>
      <t xml:space="preserve">
- Scheme:  List món giảm về 1K
+ Thai Market: Trà sữa thái đỏ trân châu
+ Hủ Tiếu Thái Lan - Pi Thai: Hủ tiếu heo
* Giới hạn 1 deal 1K/order
+ Nhập code: 
SIEUTIEC35K giảm 35K đơn 119K
SIEUTIEC45K giảm 45K đơn 149K
SIEUTIEC75K giảm 75K đơn 249K
SIEUTIEC109K giảm 109K đơn 369K
SIEUTIEC139K giảm 139K đơn 469K
SIEUTIEC199K giảm 199K đơn 669K
- Timeline: 10/09 - 12/09
- Location: HCM, Hà Nội, Đà Nẵng</t>
    </r>
  </si>
  <si>
    <t>10/09 - 12/09</t>
  </si>
  <si>
    <t>https://drive.google.com/drive/folders/1zQw5o2ANWqSghsw8aibGmJo2KQwgEYJq?usp=drive_link</t>
  </si>
  <si>
    <r>
      <rPr>
        <sz val="10"/>
        <rFont val="Calibri"/>
      </rPr>
      <t xml:space="preserve">Adapt </t>
    </r>
    <r>
      <rPr>
        <u/>
        <sz val="10"/>
        <color rgb="FF1155CC"/>
        <rFont val="Calibri"/>
      </rPr>
      <t>KV cũ</t>
    </r>
    <r>
      <rPr>
        <sz val="10"/>
        <rFont val="Calibri"/>
      </rPr>
      <t xml:space="preserve">:
- Thay key message mới 
- Thay SKU: Trà Sữa Thái Đỏ, Hủ Tiếu Heo 
- Thay logo mới </t>
    </r>
  </si>
  <si>
    <r>
      <rPr>
        <b/>
        <sz val="10"/>
        <color theme="1"/>
        <rFont val="Calibri"/>
      </rPr>
      <t xml:space="preserve">1 Combo3:
</t>
    </r>
    <r>
      <rPr>
        <sz val="10"/>
        <color theme="1"/>
        <rFont val="Calibri"/>
      </rPr>
      <t>Static Banner(6): 10/09-12/09
Pop up(16h-19h): 11/09</t>
    </r>
  </si>
  <si>
    <r>
      <rPr>
        <sz val="10"/>
        <rFont val="Calibri"/>
      </rPr>
      <t xml:space="preserve">Deadline 5/9
</t>
    </r>
    <r>
      <rPr>
        <u/>
        <sz val="10"/>
        <color rgb="FF1155CC"/>
        <rFont val="Calibri"/>
      </rPr>
      <t>https://drive.google.com/drive/u/0/folders/1xTihws7VWdylsf4JAoy4Wxr1RAgQRkHF</t>
    </r>
    <r>
      <rPr>
        <sz val="10"/>
        <rFont val="Calibri"/>
      </rPr>
      <t xml:space="preserve"> </t>
    </r>
  </si>
  <si>
    <t>a-pi-thai-1k</t>
  </si>
  <si>
    <r>
      <rPr>
        <sz val="10"/>
        <color theme="1"/>
        <rFont val="Calibri"/>
      </rPr>
      <t xml:space="preserve">- Key message: </t>
    </r>
    <r>
      <rPr>
        <b/>
        <sz val="10"/>
        <color theme="1"/>
        <rFont val="Calibri"/>
      </rPr>
      <t>Hanuri Khao Deal Giảm 50% + Voucher 50k</t>
    </r>
    <r>
      <rPr>
        <sz val="10"/>
        <color theme="1"/>
        <rFont val="Calibri"/>
      </rPr>
      <t xml:space="preserve">
- Scheme: 
+ Giảm 50% món Combo 3 Bánh Gà + 3 Phomai Viên (300 phần/5 chi nhánh/ngày)
+ Voucher HANURI50 giảm 50k cho đơn 150k
- Timeline: 22/09-24/09
- Location: HCM</t>
    </r>
  </si>
  <si>
    <r>
      <rPr>
        <b/>
        <sz val="10"/>
        <color theme="1"/>
        <rFont val="Calibri"/>
      </rPr>
      <t xml:space="preserve">1 Combo9:
</t>
    </r>
    <r>
      <rPr>
        <sz val="10"/>
        <color theme="1"/>
        <rFont val="Calibri"/>
      </rPr>
      <t>Search Placeholder(10h-12h): 22/09, 23/09
Hometop banner(10-12): 22/09-24/09</t>
    </r>
  </si>
  <si>
    <t>3 DC 6</t>
  </si>
  <si>
    <t xml:space="preserve">McD mua 3 được 6
Mua 2 gà + 1 nước tặng 2 gà + 1 nước 
Giá gốc 198k-&gt; 109k + voucher 30k MCD30 GIẢM 30K MBS 109K </t>
  </si>
  <si>
    <t>1-4/9
12-14/9
5,19,26
9.9</t>
  </si>
  <si>
    <t>Static 09/09</t>
  </si>
  <si>
    <t>Static 09/10</t>
  </si>
  <si>
    <t>Static 09/11</t>
  </si>
  <si>
    <t>Static 09/12</t>
  </si>
  <si>
    <r>
      <rPr>
        <sz val="10"/>
        <rFont val="Calibri"/>
      </rPr>
      <t xml:space="preserve">5/9 </t>
    </r>
    <r>
      <rPr>
        <u/>
        <sz val="10"/>
        <color rgb="FF1155CC"/>
        <rFont val="Calibri"/>
      </rPr>
      <t>https://drive.google.com/drive/u/0/folders/15gzLxay65dSVDjlBX7gSBan16SJRxjHi</t>
    </r>
  </si>
  <si>
    <t>2t2</t>
  </si>
  <si>
    <t>"
McDONALD'S KHAO GÀ RÁN
MUA 2 TẶNG 2 + VOUCHER 70K , Voucher 50k
Mua 2 gà + 1 nước tặng 2 gà + 1 nước 
MCD70 70k MBS 239k
MCD50 50k MBS 179k</t>
  </si>
  <si>
    <t>"6-7
19-21
26-30</t>
  </si>
  <si>
    <t>Home top 06/09
Static 07/09
Floating 16h-19h 07/09
Bottom 20/09</t>
  </si>
  <si>
    <t>McDONALD'S khao combo đồng giá 40k+Freeship 
Giá gốc: 60,000đ . Gồm: 1 Burger Thịt Bò Nướng và 1 nước ngọt-&gt;40k
Giá gốc: 60,000đ . Gồm: 1 Burger Xúc Xích Nướng và 1 Nước ngọt -&gt; 40k
Giá gốc: 60,000đ . Gồm: 1 Miếng Gà Rán McDonald's, 1 nước ngọt -&gt; 40k
 MCDSHIP Freeship 15k MBS 40k</t>
  </si>
  <si>
    <t>01-31.12</t>
  </si>
  <si>
    <t>https://drive.google.com/drive/u/0/folders/1sab-Guzl71tVk3eq07E6Q643BjH90vf1</t>
  </si>
  <si>
    <t>12/9 [SJBP]_McDonald's_BAU</t>
  </si>
  <si>
    <t>sj--mcdonalds-bau</t>
  </si>
  <si>
    <r>
      <rPr>
        <sz val="10"/>
        <color theme="1"/>
        <rFont val="Calibri"/>
      </rPr>
      <t xml:space="preserve">- Keymess: </t>
    </r>
    <r>
      <rPr>
        <b/>
        <sz val="10"/>
        <color theme="1"/>
        <rFont val="Calibri"/>
      </rPr>
      <t>KFC KHAO DEAL - GIẢM 50.000 ĐỒNG</t>
    </r>
    <r>
      <rPr>
        <sz val="10"/>
        <color theme="1"/>
        <rFont val="Calibri"/>
      </rPr>
      <t xml:space="preserve">
- Scheme: 2 Gà Mắm Tỏi + 3 Miếng Gà Rán Tenders + 1 Bắp Cải Trộn + 1 Khoai Tây Chiên + 2 Pepsi Giá 179,000 VNĐ 
Tặng 1 túi Tote siêu xinh
Nhập thêm mã: KFC50K Giảm 50K mbs </t>
    </r>
    <r>
      <rPr>
        <strike/>
        <sz val="10"/>
        <color theme="1"/>
        <rFont val="Calibri"/>
      </rPr>
      <t xml:space="preserve">189k </t>
    </r>
    <r>
      <rPr>
        <sz val="10"/>
        <color rgb="FFFF0000"/>
        <rFont val="Calibri"/>
      </rPr>
      <t>199K</t>
    </r>
    <r>
      <rPr>
        <sz val="10"/>
        <color theme="1"/>
        <rFont val="Calibri"/>
      </rPr>
      <t xml:space="preserve">
- Location: TP. HCM, Cần Thơ, Vũng Tàu, Đồng Nai, Bình Dương, Hà Nội, Bắc Ninh, Nghệ An, Hải Phòng, Thái Nguyên, Quảng Ninh, Đà Nẵng, Lâm Đồng, Khánh Hoà, Quảng Nam, Huế,Thanh Hóa, Buôn Mê Thuột, Bình Định, Quy Nhơn, Long An, An Giang, Nam Định, Hải Dương, Phú Yên, Kiên Giang, Cà Mau, Bến Tre
- Timeline: 11/09, 14/09, 19/09, 24/09</t>
    </r>
  </si>
  <si>
    <t>11/09, 14/09, 19/09, 24/09</t>
  </si>
  <si>
    <r>
      <rPr>
        <sz val="10"/>
        <rFont val="Calibri"/>
      </rPr>
      <t xml:space="preserve">Adapt </t>
    </r>
    <r>
      <rPr>
        <u/>
        <sz val="10"/>
        <color rgb="FF1155CC"/>
        <rFont val="Calibri"/>
      </rPr>
      <t>KV Cũ:</t>
    </r>
    <r>
      <rPr>
        <sz val="10"/>
        <rFont val="Calibri"/>
      </rPr>
      <t xml:space="preserve"> Thay keymess mới</t>
    </r>
  </si>
  <si>
    <r>
      <rPr>
        <b/>
        <sz val="10"/>
        <color theme="1"/>
        <rFont val="Calibri"/>
      </rPr>
      <t xml:space="preserve">4 Floating lẻ NW:
</t>
    </r>
    <r>
      <rPr>
        <sz val="10"/>
        <color theme="1"/>
        <rFont val="Calibri"/>
      </rPr>
      <t>Floating(10h-13h): 11/09, 14/09
Floating(16h-19h): 19/09, 24/09</t>
    </r>
  </si>
  <si>
    <r>
      <rPr>
        <b/>
        <sz val="10"/>
        <color theme="1"/>
        <rFont val="Calibri"/>
      </rPr>
      <t xml:space="preserve">4 Floating lẻ NW:
</t>
    </r>
    <r>
      <rPr>
        <sz val="10"/>
        <color theme="1"/>
        <rFont val="Calibri"/>
      </rPr>
      <t>Floating(10h-13h): 11/09, 14/09
Floating(16h-19h): 19/09, 24/09</t>
    </r>
  </si>
  <si>
    <r>
      <rPr>
        <b/>
        <sz val="10"/>
        <color theme="1"/>
        <rFont val="Calibri"/>
      </rPr>
      <t xml:space="preserve">4 Floating lẻ NW:
</t>
    </r>
    <r>
      <rPr>
        <sz val="10"/>
        <color theme="1"/>
        <rFont val="Calibri"/>
      </rPr>
      <t>Floating(10h-13h): 11/09, 14/09
Floating(16h-19h): 19/09, 24/09</t>
    </r>
  </si>
  <si>
    <r>
      <rPr>
        <b/>
        <sz val="10"/>
        <color theme="1"/>
        <rFont val="Calibri"/>
      </rPr>
      <t xml:space="preserve">4 Floating lẻ NW:
</t>
    </r>
    <r>
      <rPr>
        <sz val="10"/>
        <color theme="1"/>
        <rFont val="Calibri"/>
      </rPr>
      <t>Floating(10h-13h): 11/09, 14/09
Floating(16h-19h): 19/09, 24/09</t>
    </r>
  </si>
  <si>
    <r>
      <rPr>
        <sz val="10"/>
        <rFont val="Calibri"/>
      </rPr>
      <t xml:space="preserve">Deadline 5/9
</t>
    </r>
    <r>
      <rPr>
        <u/>
        <sz val="10"/>
        <color rgb="FF1155CC"/>
        <rFont val="Calibri"/>
      </rPr>
      <t>https://drive.google.com/drive/u/0/folders/1eqKXGuPU3IHm0i3blgFWp3CwYQz1RqI_</t>
    </r>
  </si>
  <si>
    <r>
      <rPr>
        <sz val="10"/>
        <color theme="1"/>
        <rFont val="Calibri"/>
      </rPr>
      <t xml:space="preserve">- Keymess: </t>
    </r>
    <r>
      <rPr>
        <b/>
        <sz val="10"/>
        <color theme="1"/>
        <rFont val="Calibri"/>
      </rPr>
      <t>KFC KHAO DEAL - GIẢM 50.000 ĐỒNG</t>
    </r>
    <r>
      <rPr>
        <sz val="10"/>
        <color theme="1"/>
        <rFont val="Calibri"/>
      </rPr>
      <t xml:space="preserve">
- Scheme: 2 Gà Mắm Tỏi + 3 Miếng Gà Rán Tenders + 1 Bắp Cải Trộn + 1 Khoai Tây Chiên + 2 Pepsi Giá 179,000 VNĐ 
Tặng 1 túi Tote siêu xinh
Nhập thêm mã: KFC50K Giảm 50K mbs 199K
- Location: TP. HCM, Cần Thơ, Vũng Tàu, Đồng Nai, Bình Dương, Hà Nội, Bắc Ninh, Nghệ An, Hải Phòng, Thái Nguyên, Quảng Ninh, Đà Nẵng, Lâm Đồng, Khánh Hoà, Quảng Nam, Huế,Thanh Hóa, Buôn Mê Thuột, Bình Định, Quy Nhơn, Long An, An Giang, Nam Định, Hải Dương, Phú Yên, Kiên Giang, Cà Mau, Bến Tre
- Timeline: 16/09 - 18/09, 21/09 - 23/09</t>
    </r>
  </si>
  <si>
    <t>16/09 - 18/09, 21/09 - 23/09</t>
  </si>
  <si>
    <t>Dùng chung KV dòng 1668</t>
  </si>
  <si>
    <r>
      <rPr>
        <b/>
        <sz val="10"/>
        <color rgb="FF000000"/>
        <rFont val="Calibri"/>
      </rPr>
      <t xml:space="preserve">2 Combo 1 NW:
</t>
    </r>
    <r>
      <rPr>
        <sz val="10"/>
        <color rgb="FF000000"/>
        <rFont val="Calibri"/>
      </rPr>
      <t>Bottom banner(1-3):</t>
    </r>
    <r>
      <rPr>
        <sz val="10"/>
        <color rgb="FF000000"/>
        <rFont val="Calibri"/>
      </rPr>
      <t xml:space="preserve"> 16/09 - 18/09, 21/09 - 23/09
Floating(16h-19h): 16/09
Popup(16h-19h): 22/09</t>
    </r>
  </si>
  <si>
    <r>
      <rPr>
        <b/>
        <sz val="10"/>
        <color theme="1"/>
        <rFont val="Calibri"/>
      </rPr>
      <t xml:space="preserve">2 Combo 1 NW:
</t>
    </r>
    <r>
      <rPr>
        <sz val="10"/>
        <color theme="1"/>
        <rFont val="Calibri"/>
      </rPr>
      <t>Static banner(1-3): 16/09 - 18/09, 21/09 - 23/09
Floating(16h-19h): 16/09
Popup(16h-19h): 22/09</t>
    </r>
  </si>
  <si>
    <r>
      <rPr>
        <b/>
        <sz val="10"/>
        <color theme="1"/>
        <rFont val="Calibri"/>
      </rPr>
      <t xml:space="preserve">2 Combo 1 NW:
</t>
    </r>
    <r>
      <rPr>
        <sz val="10"/>
        <color theme="1"/>
        <rFont val="Calibri"/>
      </rPr>
      <t>Static banner(1-3): 16/09 - 18/09, 21/09 - 23/09
Floating(16h-19h): 16/09
Popup(16h-19h): 22/09</t>
    </r>
  </si>
  <si>
    <r>
      <rPr>
        <b/>
        <sz val="10"/>
        <color theme="1"/>
        <rFont val="Calibri"/>
      </rPr>
      <t xml:space="preserve">2 Combo 1 NW:
</t>
    </r>
    <r>
      <rPr>
        <sz val="10"/>
        <color theme="1"/>
        <rFont val="Calibri"/>
      </rPr>
      <t>Static banner(1-3): 16/09 - 18/09, 21/09 - 23/09
Floating(16h-19h): 16/09
Popup(16h-19h): 22/09</t>
    </r>
  </si>
  <si>
    <r>
      <rPr>
        <sz val="10"/>
        <rFont val="Calibri"/>
      </rPr>
      <t xml:space="preserve">Deadline 5/9
</t>
    </r>
    <r>
      <rPr>
        <u/>
        <sz val="10"/>
        <color rgb="FF1155CC"/>
        <rFont val="Calibri"/>
      </rPr>
      <t>https://drive.google.com/drive/u/0/folders/1eqKXGuPU3IHm0i3blgFWp3CwYQz1RqI_</t>
    </r>
  </si>
  <si>
    <t>Key mess: UỐNG PHÚC LONG - BẬT SẢNG KHOÁI
COMBO 99K + VOUCHER 40K
Scheme: Phúc Long khao combo 3 ly trà sữa chỉ 99k 
Nhập code: VIPPL40 - 15% cap 40k
Timeline: 8/9
Location: NW</t>
  </si>
  <si>
    <t>https://drive.google.com/drive/folders/1okjCfhR1Q7VySEjKTEBUznJGNTDofrb0</t>
  </si>
  <si>
    <t>Spike 9.9</t>
  </si>
  <si>
    <t>Key mess:Phúc Long khao trà sữa chỉ 23k
Scheme: Phúc Long khao combo 3 ly trà sữa chỉ 99k  
Nhập code: 99PHUCLONG30:  30k mbs 99k
Timeline: 9.9
Location: NW</t>
  </si>
  <si>
    <t>https://drive.google.com/drive/folders/1okjCfhR1Q7VySEjKTEBUznJGNTDofrb0?usp=drive_link</t>
  </si>
  <si>
    <t>Combo 109k</t>
  </si>
  <si>
    <t>Key mess: Phúc Long - Deal Hè Sảng Khoái
Combo 109k + Voucher 40K
Scheme: Phúc Long khao combo trà sữa 3 ly 109k
Nhập code: INDIPL40 - 16% cap 40k
Location: NW
Timeline: 12,22,23,26,29,30/9</t>
  </si>
  <si>
    <t>12/09
22/09 - 23/09
26/09
29/09 - 30/09</t>
  </si>
  <si>
    <t>10k - Sep</t>
  </si>
  <si>
    <t>Key mess: Thứ Năm Rồi - Phúc Long Thôi
Deal 10k + Voucher 40K
Scheme: Phúc Long khao trà sữa 10k cho đơn từ 110k
Nhập code: INDIPL40 - 15% cap 40k
Location: NW
Timeline: 11/09</t>
  </si>
  <si>
    <t>M2T1- Sep</t>
  </si>
  <si>
    <t>Key mess: Phúc Long khao deal Mua 2 Tặng 1 + voucher 40k
Scheme: Phúc Long khao trà sữa mua 2 tặng 1
Nhập code: INDIPL40 - 15% cap 40k
Location: NW
Timeline: 25/09</t>
  </si>
  <si>
    <t>25/09</t>
  </si>
  <si>
    <t>CÁI LÒ NƯỚNG</t>
  </si>
  <si>
    <r>
      <rPr>
        <sz val="10"/>
        <color theme="1"/>
        <rFont val="Calibri"/>
      </rPr>
      <t xml:space="preserve">- Key message: </t>
    </r>
    <r>
      <rPr>
        <b/>
        <sz val="10"/>
        <color theme="1"/>
        <rFont val="Calibri"/>
      </rPr>
      <t>Cái Lò Nướng Khao Tiệc Bánh - Giảm 15%</t>
    </r>
    <r>
      <rPr>
        <sz val="10"/>
        <color theme="1"/>
        <rFont val="Calibri"/>
      </rPr>
      <t xml:space="preserve">
- Scheme: BST Trung Thu Giảm 15%
- Location: HCM
- Timeline: 10/09-15/09</t>
    </r>
  </si>
  <si>
    <t>10/09-15/09</t>
  </si>
  <si>
    <r>
      <rPr>
        <b/>
        <sz val="10"/>
        <color theme="1"/>
        <rFont val="Calibri"/>
      </rPr>
      <t xml:space="preserve">1 Win2:
</t>
    </r>
    <r>
      <rPr>
        <sz val="10"/>
        <color theme="1"/>
        <rFont val="Calibri"/>
      </rPr>
      <t>Search placeholder(14-17h): 13/09
Search placeholder(17-19h): 10/09
Hometop banner(7-9): 13/09, 14/09
Static Banner (4): 15/09
Bottom banner(1-3): 11/09
Floating(16h-19h): 12/09</t>
    </r>
  </si>
  <si>
    <t>https://drive.google.com/drive/u/0/folders/1aWe3TFtq9JetTfJo_1O4tjADy7eQkegp</t>
  </si>
  <si>
    <r>
      <rPr>
        <sz val="10"/>
        <color theme="1"/>
        <rFont val="Calibri"/>
      </rPr>
      <t xml:space="preserve">- Key Mess: </t>
    </r>
    <r>
      <rPr>
        <b/>
        <sz val="10"/>
        <color theme="1"/>
        <rFont val="Calibri"/>
      </rPr>
      <t>WINGGO TUNG DEAL MUA 1 TẶNG 1 + Voucher 25k</t>
    </r>
    <r>
      <rPr>
        <sz val="10"/>
        <color theme="1"/>
        <rFont val="Calibri"/>
      </rPr>
      <t xml:space="preserve">
- Scheme:
+ Mua 1 Trà Sữa size (L) tặng 1 Oolong Nhài Sữa (M)
+ Voucher: WINGGO25 giảm 25k MBS 49k, 400 code/1 ngày
SIEUTIEC40 giảm 40k MBS 100k
SIEUTIEC50 giảm 50k MBS 140k
SIEUTIEC70 giảm 70k MBS 200k
- Location: HN
- Timeline: 18/09 - 20/09, 25/09 - 27/09</t>
    </r>
  </si>
  <si>
    <t>18/09 - 20/09, 25/09 - 27/09</t>
  </si>
  <si>
    <t>https://drive.google.com/drive/folders/1NaYMvcrjj3n6pXSZJxTANlDURI_S9Aem</t>
  </si>
  <si>
    <t>Pick 4 món trong file: món Olong Nhài Sữa + Trà Sữa Khoai Môn Sáp Viên Tươi ở giữa</t>
  </si>
  <si>
    <r>
      <rPr>
        <b/>
        <sz val="10"/>
        <color theme="1"/>
        <rFont val="Calibri"/>
      </rPr>
      <t xml:space="preserve">2 Combo 1:
</t>
    </r>
    <r>
      <rPr>
        <sz val="10"/>
        <color theme="1"/>
        <rFont val="Calibri"/>
      </rPr>
      <t>Static banner(1-3): 18/09 - 20/09, 25/09 - 27/09
Pop up(13h-16h): 20/09, 27/09</t>
    </r>
  </si>
  <si>
    <r>
      <rPr>
        <sz val="10"/>
        <rFont val="Calibri"/>
      </rPr>
      <t xml:space="preserve">Deadline 9/9
</t>
    </r>
    <r>
      <rPr>
        <u/>
        <sz val="10"/>
        <color rgb="FF1155CC"/>
        <rFont val="Calibri"/>
      </rPr>
      <t>https://drive.google.com/drive/u/0/folders/1iLY8ZL0C2DqPrawckeQ6bpszsFLmYb_k</t>
    </r>
    <r>
      <rPr>
        <sz val="10"/>
        <rFont val="Calibri"/>
      </rPr>
      <t xml:space="preserve"> </t>
    </r>
  </si>
  <si>
    <r>
      <rPr>
        <sz val="10"/>
        <color theme="1"/>
        <rFont val="Calibri"/>
      </rPr>
      <t xml:space="preserve">- Key message: </t>
    </r>
    <r>
      <rPr>
        <b/>
        <sz val="10"/>
        <color theme="1"/>
        <rFont val="Calibri"/>
      </rPr>
      <t>Bún chả Hà Nội 1982 Khao Combo chỉ 35k</t>
    </r>
    <r>
      <rPr>
        <sz val="10"/>
        <color theme="1"/>
        <rFont val="Calibri"/>
      </rPr>
      <t xml:space="preserve">
- Scheme: Combo Bún chả + Trà Tắc 82k giảm còn 35k
- Nhập thêm mã BUNCHA20 để giảm thêm 20k cho đơn 50k
- Ngoài ra còn có các mã giảm cực kì hấp dẫn khác:
+ SIEUTIEC20 giảm 20k cho đơn 50k 
+ SIEUTIEC40 giảm 40k cho đơn 100k 
+ SIEUTIEC50 giảm 50k đơn 140k 
+ SIEUTIEC70 giảm 70k cho đơn 200k
- Location: HCM
- Timeline: 25/09 - 27/09</t>
    </r>
  </si>
  <si>
    <t>25/09 - 27/09</t>
  </si>
  <si>
    <t>- Không sử dụng lại thiết kế cũ
- Đổ bóng ombre
- Thêm các element: bay bay ra như ngò, ớt,..</t>
  </si>
  <si>
    <r>
      <rPr>
        <b/>
        <sz val="10"/>
        <color theme="1"/>
        <rFont val="Calibri"/>
      </rPr>
      <t xml:space="preserve">1 Combo3:
</t>
    </r>
    <r>
      <rPr>
        <sz val="10"/>
        <color theme="1"/>
        <rFont val="Calibri"/>
      </rPr>
      <t>Static Banner(6): 25/09 - 27/09
Popup(16h-19h): 25/09</t>
    </r>
  </si>
  <si>
    <r>
      <rPr>
        <sz val="10"/>
        <rFont val="Calibri"/>
      </rPr>
      <t xml:space="preserve">Deadlibe 15/9
</t>
    </r>
    <r>
      <rPr>
        <u/>
        <sz val="10"/>
        <color rgb="FF1155CC"/>
        <rFont val="Calibri"/>
      </rPr>
      <t>https://drive.google.com/drive/u/0/folders/1k9jeXg5is6hKBm6njTYCKCZAJ6ISW9ax</t>
    </r>
  </si>
  <si>
    <r>
      <rPr>
        <sz val="10"/>
        <color theme="1"/>
        <rFont val="Calibri"/>
      </rPr>
      <t xml:space="preserve">- Key message: </t>
    </r>
    <r>
      <rPr>
        <b/>
        <sz val="10"/>
        <color theme="1"/>
        <rFont val="Calibri"/>
      </rPr>
      <t xml:space="preserve">Busan Korean Mời Bạn Món Chỉ 39K + Voucher 40K </t>
    </r>
    <r>
      <rPr>
        <sz val="10"/>
        <color theme="1"/>
        <rFont val="Calibri"/>
      </rPr>
      <t xml:space="preserve">
- Scheme: Giảm món: 
+ Gimbap thịt bò 52k --&gt;39K 
+ Mì Tương Đen 52k --&gt;39K 
- 50 phần/món/1 chi nhánh/ ngày. 1 lần đặt/bill, No MBS
+ Nhập mã BUSAN40 giảm 40K cho đơn 120k 
+ Ngoài ra còn có các mã giảm cực kì hấp dẫn khác: 
SIEUTIEC20 giảm 20k cho đơn 50k 
SIEUTIEC30 giảm 30k cho đơn 70k 
SIEUTIEC40 giảm 40k cho đơn 100k 
SIEUTIEC50 giảm 50k đơn 140k 
SIEUTIEC70 giảm 70k cho đơn 200k 
- Location: HCM
- Timeline: 12/09-14/09; 26/09-28/09</t>
    </r>
  </si>
  <si>
    <t>12/09-14/09; 26/09-28/09</t>
  </si>
  <si>
    <r>
      <rPr>
        <b/>
        <sz val="10"/>
        <color theme="1"/>
        <rFont val="Calibri"/>
      </rPr>
      <t xml:space="preserve">2 Combo1:
</t>
    </r>
    <r>
      <rPr>
        <sz val="10"/>
        <color theme="1"/>
        <rFont val="Calibri"/>
      </rPr>
      <t>Static Banner(1-3): 12/09-14/09; 26/09-28/09
Popup(16h-19h): 14/09; 27/09</t>
    </r>
  </si>
  <si>
    <t>Exclusive_Sep</t>
  </si>
  <si>
    <t>Key mess: Siêu Brand Hội Tụ, Giảm đến 50%
Scheme: Deal độc quyền SPF, giảm đến 50% best seller
Nhập code: 99DEALDOCQUYEN - 20% cap 25k
Timeline: 5-9/9</t>
  </si>
  <si>
    <t>05/09 - 09/09</t>
  </si>
  <si>
    <t>https://docs.google.com/spreadsheets/d/1ADKIFOLreorPB54avQPXlEiaYE4KWJlfsTskH7h3Zcs/edit?gid=2036708567#gid=2036708567</t>
  </si>
  <si>
    <t>https://drive.google.com/drive/folders/1WWQE9PGEZvFbYQ9-QGqbgPdbGq6bWnfU</t>
  </si>
  <si>
    <t>05/09- 08/09     21090
09/09       21091</t>
  </si>
  <si>
    <t>Unified URL: 
sieubrand</t>
  </si>
  <si>
    <t>https://shopeefood.shopee.vn/u/shopeefood_sieubrand</t>
  </si>
  <si>
    <r>
      <rPr>
        <sz val="10"/>
        <color theme="1"/>
        <rFont val="Calibri"/>
      </rPr>
      <t xml:space="preserve">Key message: </t>
    </r>
    <r>
      <rPr>
        <b/>
        <sz val="10"/>
        <color theme="1"/>
        <rFont val="Calibri"/>
      </rPr>
      <t>7-ELEVEN TẶNG BẠN MÓN 1Đ + VOUCHER 55K</t>
    </r>
    <r>
      <rPr>
        <sz val="10"/>
        <color theme="1"/>
        <rFont val="Calibri"/>
      </rPr>
      <t xml:space="preserve">
Scheme:
+ SALEDINH25,35,45,55,47,59,74; MARTWEEKEND50,65
+ Mua là có quà:
- Hồng Trà Sữa Size M 1Đ MBS 69K
- Trà Tắc 1Đ MBS 99K
Opening time: 24h
Timeline: 5-7/9
Location: HCM, HN</t>
    </r>
  </si>
  <si>
    <t>sử dụng chung KV martzone</t>
  </si>
  <si>
    <t>Combo 7: 
Bottom Banner 1-3: 5/9, 6/9, 7/9
Search Placeholder - 2 slots: 5h-10h 6/9, 19h-22h 7/9</t>
  </si>
  <si>
    <t>https://drive.google.com/drive/folders/1smDWtnNMTCYvbtui8SsxPqquFQ-Hi49M</t>
  </si>
  <si>
    <r>
      <rPr>
        <sz val="10"/>
        <rFont val="Calibri"/>
      </rPr>
      <t xml:space="preserve">Key message: </t>
    </r>
    <r>
      <rPr>
        <b/>
        <sz val="10"/>
        <rFont val="Calibri"/>
      </rPr>
      <t>TRUNG THU RƯỚC DEAL LINH ĐÌNH - GIẢM 50%</t>
    </r>
    <r>
      <rPr>
        <sz val="10"/>
        <rFont val="Calibri"/>
      </rPr>
      <t xml:space="preserve">
Scheme: </t>
    </r>
    <r>
      <rPr>
        <u/>
        <sz val="10"/>
        <color rgb="FF1155CC"/>
        <rFont val="Calibri"/>
      </rPr>
      <t xml:space="preserve">PS SKU
</t>
    </r>
    <r>
      <rPr>
        <sz val="10"/>
        <rFont val="Calibri"/>
      </rPr>
      <t xml:space="preserve">Nhập code FAMILYMART22 giảm 22k mbs 44k
Location: HCM
- Timeline: 8/9, 10/9-12/9 </t>
    </r>
  </si>
  <si>
    <t>08/09, 10/09-12/09</t>
  </si>
  <si>
    <t>Hometop # 10-12: 8/9, 10/9
Static banner #4- 5: 11/9, 12/9
Search Placeholder - 2 slots: 19h-22h 8/9, 11/9</t>
  </si>
  <si>
    <t>[Individual]_FamilyMart_Giảm đến 50%</t>
  </si>
  <si>
    <t>w4-family-mart</t>
  </si>
  <si>
    <r>
      <rPr>
        <sz val="10"/>
        <color theme="1"/>
        <rFont val="Calibri"/>
      </rPr>
      <t xml:space="preserve">- Key message: </t>
    </r>
    <r>
      <rPr>
        <b/>
        <sz val="10"/>
        <color theme="1"/>
        <rFont val="Calibri"/>
      </rPr>
      <t>Café Amazon Khao Deal Độc Quyền - Giảm 50% + Voucher 50K</t>
    </r>
    <r>
      <rPr>
        <sz val="10"/>
        <color theme="1"/>
        <rFont val="Calibri"/>
      </rPr>
      <t xml:space="preserve">
- Scheme:
+ Quà tặng Merchandise giảm nửa giá 
+ Giảm món 1Đ :
Trà sữa thái đỏ 1Đ
Cà Phê AMZ Sữa Đá 1Đ
Bạc Xỉu Đá 1Đ
MBS 99k
+ Nhập code: SPFAMAZON50 Giảm 50k cho đơn 110k
- Location: HCM
- Timeline: 22/09-25/09</t>
    </r>
  </si>
  <si>
    <t>22/09-25/09</t>
  </si>
  <si>
    <t>https://drive.google.com/drive/folders/1H2eD3y-DbiapazKhL1VU3OZJPgGDnytD</t>
  </si>
  <si>
    <t>- Background tương tự mẫu trong file</t>
  </si>
  <si>
    <r>
      <rPr>
        <sz val="10"/>
        <color theme="1"/>
        <rFont val="Calibri"/>
      </rPr>
      <t xml:space="preserve">Pick món:
</t>
    </r>
    <r>
      <rPr>
        <b/>
        <sz val="10"/>
        <color theme="1"/>
        <rFont val="Calibri"/>
      </rPr>
      <t>- Mer</t>
    </r>
    <r>
      <rPr>
        <sz val="10"/>
        <color theme="1"/>
        <rFont val="Calibri"/>
      </rPr>
      <t xml:space="preserve">: Túi phao Rainforest + Ly Đổi Màu IAMHERE
</t>
    </r>
    <r>
      <rPr>
        <b/>
        <sz val="10"/>
        <color theme="1"/>
        <rFont val="Calibri"/>
      </rPr>
      <t xml:space="preserve">- Food: </t>
    </r>
    <r>
      <rPr>
        <sz val="10"/>
        <color theme="1"/>
        <rFont val="Calibri"/>
      </rPr>
      <t xml:space="preserve">Trà sữa thái đỏ + cafe sữa đá
</t>
    </r>
  </si>
  <si>
    <r>
      <rPr>
        <sz val="10"/>
        <rFont val="Calibri"/>
      </rPr>
      <t xml:space="preserve">- Layout SKU tham khảo </t>
    </r>
    <r>
      <rPr>
        <u/>
        <sz val="10"/>
        <color rgb="FF1155CC"/>
        <rFont val="Calibri"/>
      </rPr>
      <t xml:space="preserve">mẫu 
</t>
    </r>
    <r>
      <rPr>
        <sz val="10"/>
        <color rgb="FFFF0000"/>
        <rFont val="Calibri"/>
      </rPr>
      <t xml:space="preserve">=&gt; Mex dessign KV </t>
    </r>
  </si>
  <si>
    <r>
      <rPr>
        <b/>
        <sz val="10"/>
        <color theme="1"/>
        <rFont val="Calibri"/>
      </rPr>
      <t xml:space="preserve">1 Win4:
</t>
    </r>
    <r>
      <rPr>
        <sz val="10"/>
        <color theme="1"/>
        <rFont val="Calibri"/>
      </rPr>
      <t>Search Placeholder(12h-14h): 22/09, 
Search Placeholder(14h-17h): 23/09
Hometop banner(10-12): 22/09, 23/09
Static banner(4): 24/09, 25/09</t>
    </r>
  </si>
  <si>
    <t>https://drive.google.com/drive/folders/1VzTN_5rXlXtsG4BN4Sck50SFTaUZtoho</t>
  </si>
  <si>
    <t>w4-amazon</t>
  </si>
  <si>
    <r>
      <rPr>
        <sz val="10"/>
        <color theme="1"/>
        <rFont val="Calibri"/>
      </rPr>
      <t xml:space="preserve">- Key message: </t>
    </r>
    <r>
      <rPr>
        <b/>
        <sz val="10"/>
        <color theme="1"/>
        <rFont val="Calibri"/>
      </rPr>
      <t>ReViet Juice mời bạn Mua 1 tặng 1 + Voucher 40K</t>
    </r>
    <r>
      <rPr>
        <sz val="10"/>
        <color theme="1"/>
        <rFont val="Calibri"/>
      </rPr>
      <t xml:space="preserve">
- Scheme:
+ Combo Nước Ép Mùa Hè Mua 1 Tặng 1: Cam thơm, Cam Dâu, Cam, Ổi
+ Nhập Code:
SIEUTIEC20 giảm 20k cho đơn 50k 
SIEUTIEC30 giảm thêm 30k đơn 70k 
SIEUTIEC40 giảm thêm 40k đơn 100k
Tặng "Lót Ly" cho đơn hàng từ 49k 
- Location: TP.HCM
- Timeline: 23/09-25/09</t>
    </r>
  </si>
  <si>
    <t>23/09-25/09</t>
  </si>
  <si>
    <r>
      <rPr>
        <sz val="10"/>
        <rFont val="Calibri"/>
      </rPr>
      <t xml:space="preserve">- Backgound màu vàng, mã màu #fdda42, thêm ít màu tím. Gần giống như </t>
    </r>
    <r>
      <rPr>
        <u/>
        <sz val="10"/>
        <color rgb="FF1155CC"/>
        <rFont val="Calibri"/>
      </rPr>
      <t>ảnh</t>
    </r>
    <r>
      <rPr>
        <sz val="10"/>
        <rFont val="Calibri"/>
      </rPr>
      <t xml:space="preserve"> </t>
    </r>
  </si>
  <si>
    <t>- Thêm Element liên quan đến trung thu: lồng đèn, trăng, sao</t>
  </si>
  <si>
    <r>
      <rPr>
        <b/>
        <sz val="10"/>
        <color theme="1"/>
        <rFont val="Calibri"/>
      </rPr>
      <t xml:space="preserve">1 Combo1:
</t>
    </r>
    <r>
      <rPr>
        <sz val="10"/>
        <color theme="1"/>
        <rFont val="Calibri"/>
      </rPr>
      <t>Static Banner(1-3): 23/09-25/09
Popup(13h-16h): 25/09</t>
    </r>
  </si>
  <si>
    <r>
      <rPr>
        <sz val="10"/>
        <rFont val="Calibri"/>
      </rPr>
      <t xml:space="preserve">Deadline 12/9
</t>
    </r>
    <r>
      <rPr>
        <u/>
        <sz val="10"/>
        <color rgb="FF1155CC"/>
        <rFont val="Calibri"/>
      </rPr>
      <t>https://drive.google.com/drive/u/0/folders/1UNZdaC6qItPheQ7kp2N1QHNH8LmLo6Fx</t>
    </r>
    <r>
      <rPr>
        <sz val="10"/>
        <rFont val="Calibri"/>
      </rPr>
      <t xml:space="preserve"> </t>
    </r>
  </si>
  <si>
    <r>
      <rPr>
        <sz val="10"/>
        <color theme="1"/>
        <rFont val="Calibri"/>
      </rPr>
      <t xml:space="preserve">- Key message: </t>
    </r>
    <r>
      <rPr>
        <b/>
        <sz val="10"/>
        <color theme="1"/>
        <rFont val="Calibri"/>
      </rPr>
      <t>CHATRAMUE - KHAO BẠN DEAL HỜI - MUA 2 TẶNG 1 + VOUCHER 30,000Đ</t>
    </r>
    <r>
      <rPr>
        <sz val="10"/>
        <color theme="1"/>
        <rFont val="Calibri"/>
      </rPr>
      <t xml:space="preserve">
- Scheme: 
+ Mua 2 tặng 1: 
Mua combo 2 ly Trà Sữa Thái Xanh / Trà Sữa Thái Đỏ
Tặng: Trà Oolong Chanh Mật Ong
Giá Gốc: 175,000đ- &gt; 120,000đ
+ Voucher: CHATRAMUE30k Giảm 30K MBS 120,000
Số lượng: 150 Code/Day
- Timeline:  27/09, 29/09, 30/09
- Location: HCM</t>
    </r>
  </si>
  <si>
    <t>27/09, 29/09, 30/09</t>
  </si>
  <si>
    <t>https://docs.google.com/spreadsheets/d/1Gkqvkh-uV9bo_TAYYPphI4SL1SrZy71IfnGgrpXNWH8/edit?gid=1522222575#gid=1522222575</t>
  </si>
  <si>
    <t>https://drive.google.com/drive/folders/1I26Tdo7nnoz_5S0YKQ-a08KzVHF7loDe</t>
  </si>
  <si>
    <t xml:space="preserve">Chủ đề Thái Lan, tone đỏ cam </t>
  </si>
  <si>
    <t>Thêm element: lá trà</t>
  </si>
  <si>
    <r>
      <rPr>
        <b/>
        <sz val="10"/>
        <color theme="1"/>
        <rFont val="Calibri"/>
      </rPr>
      <t xml:space="preserve">1 Combo 2:
</t>
    </r>
    <r>
      <rPr>
        <sz val="10"/>
        <color theme="1"/>
        <rFont val="Calibri"/>
      </rPr>
      <t>Static banner(4): 27/09, 29/09, 30/09
Floating(13h-16h): 30/09</t>
    </r>
  </si>
  <si>
    <r>
      <rPr>
        <sz val="10"/>
        <rFont val="Calibri"/>
      </rPr>
      <t xml:space="preserve">Deadline 17/9
</t>
    </r>
    <r>
      <rPr>
        <u/>
        <sz val="10"/>
        <color rgb="FF1155CC"/>
        <rFont val="Calibri"/>
      </rPr>
      <t>https://drive.google.com/drive/u/0/folders/1kFPyzGJ0pkhFvD2JGGAtvPbuIONLXgbb</t>
    </r>
    <r>
      <rPr>
        <sz val="10"/>
        <rFont val="Calibri"/>
      </rPr>
      <t xml:space="preserve"> </t>
    </r>
  </si>
  <si>
    <t>a-chatramue</t>
  </si>
  <si>
    <t>Oct.50%</t>
  </si>
  <si>
    <r>
      <rPr>
        <sz val="10"/>
        <color theme="1"/>
        <rFont val="Calibri"/>
      </rPr>
      <t xml:space="preserve">- Key Mess: </t>
    </r>
    <r>
      <rPr>
        <b/>
        <sz val="10"/>
        <color theme="1"/>
        <rFont val="Calibri"/>
      </rPr>
      <t>MayCha Khao Deal - Giảm 50% + Voucher 60k</t>
    </r>
    <r>
      <rPr>
        <sz val="10"/>
        <color theme="1"/>
        <rFont val="Calibri"/>
      </rPr>
      <t xml:space="preserve">
- Scheme: 
+ Giảm các món Trà sữa, Trà trái cây 50%
+ Voucher: MAYCHA60 giảm 60k mbs </t>
    </r>
    <r>
      <rPr>
        <strike/>
        <sz val="10"/>
        <color theme="1"/>
        <rFont val="Calibri"/>
      </rPr>
      <t xml:space="preserve">200k </t>
    </r>
    <r>
      <rPr>
        <sz val="10"/>
        <color rgb="FFFF0000"/>
        <rFont val="Calibri"/>
      </rPr>
      <t xml:space="preserve">180k </t>
    </r>
    <r>
      <rPr>
        <sz val="10"/>
        <color theme="1"/>
        <rFont val="Calibri"/>
      </rPr>
      <t xml:space="preserve">
- Location: HCM
- Timeline: 01/10, 08/10, 15/10, 21/10, 29/10, 31/10</t>
    </r>
  </si>
  <si>
    <t>01/10, 08/10, 15/10, 21/10, 29/10, 31/10</t>
  </si>
  <si>
    <t>Tone hồng trắng</t>
  </si>
  <si>
    <r>
      <rPr>
        <b/>
        <sz val="10"/>
        <color theme="1"/>
        <rFont val="Calibri"/>
      </rPr>
      <t xml:space="preserve">2 Win 3:
</t>
    </r>
    <r>
      <rPr>
        <sz val="10"/>
        <color theme="1"/>
        <rFont val="Calibri"/>
      </rPr>
      <t>Hometop banner(7-9): 01/10, 08/10, 29/10, 31/10
Static banner(1-3): 21/10
Bottom banner(1-3): 15/10</t>
    </r>
  </si>
  <si>
    <r>
      <rPr>
        <sz val="10"/>
        <rFont val="Calibri"/>
      </rPr>
      <t xml:space="preserve">Deadline 19/9
</t>
    </r>
    <r>
      <rPr>
        <u/>
        <sz val="10"/>
        <color rgb="FF1155CC"/>
        <rFont val="Calibri"/>
      </rPr>
      <t>https://drive.google.com/drive/u/0/folders/1wWO41IiBQWDAZiE-Ozs4aZB5VfnsY8D2</t>
    </r>
    <r>
      <rPr>
        <sz val="10"/>
        <rFont val="Calibri"/>
      </rPr>
      <t xml:space="preserve"> </t>
    </r>
  </si>
  <si>
    <t>Oct.M1T1</t>
  </si>
  <si>
    <r>
      <rPr>
        <sz val="10"/>
        <color theme="1"/>
        <rFont val="Calibri"/>
      </rPr>
      <t xml:space="preserve">- Key Mess: </t>
    </r>
    <r>
      <rPr>
        <b/>
        <sz val="10"/>
        <color theme="1"/>
        <rFont val="Calibri"/>
      </rPr>
      <t>MayCha Khao Deal - Giảm 50% + Voucher 60k</t>
    </r>
    <r>
      <rPr>
        <sz val="10"/>
        <color theme="1"/>
        <rFont val="Calibri"/>
      </rPr>
      <t xml:space="preserve">
- Scheme: 
+ Giảm các món Trà sữa, Trà trái cây 50%
+ Voucher: MAYCHA60 giảm 60k mbs 180k 
- Location: HCM
- Timeline: 18/10 - 20/10</t>
    </r>
  </si>
  <si>
    <t>18/10 - 20/10</t>
  </si>
  <si>
    <r>
      <rPr>
        <strike/>
        <sz val="10"/>
        <color theme="1"/>
        <rFont val="Calibri"/>
      </rPr>
      <t xml:space="preserve">Adapt KV 1/10: Thay Keymess mới (dòng 1685)
</t>
    </r>
    <r>
      <rPr>
        <sz val="10"/>
        <color rgb="FFFF0000"/>
        <rFont val="Calibri"/>
      </rPr>
      <t>Dùng chung KV 1/10 (dòng 1685)</t>
    </r>
  </si>
  <si>
    <r>
      <rPr>
        <b/>
        <sz val="10"/>
        <color theme="1"/>
        <rFont val="Calibri"/>
      </rPr>
      <t xml:space="preserve">1 Win 3:
</t>
    </r>
    <r>
      <rPr>
        <sz val="10"/>
        <color theme="1"/>
        <rFont val="Calibri"/>
      </rPr>
      <t xml:space="preserve">Hometop banner(7-9): 18/10, 19/10
Bottom banner(1-3): 20/10 </t>
    </r>
  </si>
  <si>
    <r>
      <rPr>
        <sz val="10"/>
        <rFont val="Calibri"/>
      </rPr>
      <t xml:space="preserve">Deadline 19/9
</t>
    </r>
    <r>
      <rPr>
        <u/>
        <sz val="10"/>
        <color rgb="FF1155CC"/>
        <rFont val="Calibri"/>
      </rPr>
      <t>https://drive.google.com/drive/u/0/folders/1wWO41IiBQWDAZiE-Ozs4aZB5VfnsY8D2</t>
    </r>
    <r>
      <rPr>
        <sz val="10"/>
        <rFont val="Calibri"/>
      </rPr>
      <t xml:space="preserve"> </t>
    </r>
  </si>
  <si>
    <t>w3--maycha</t>
  </si>
  <si>
    <t>Oct.CB7</t>
  </si>
  <si>
    <r>
      <rPr>
        <sz val="10"/>
        <color theme="1"/>
        <rFont val="Calibri"/>
      </rPr>
      <t xml:space="preserve">- Key Mess: </t>
    </r>
    <r>
      <rPr>
        <b/>
        <sz val="10"/>
        <color theme="1"/>
        <rFont val="Calibri"/>
      </rPr>
      <t>MayCha Khao Deal - Giảm 30% + Voucher 60k</t>
    </r>
    <r>
      <rPr>
        <sz val="10"/>
        <color theme="1"/>
        <rFont val="Calibri"/>
      </rPr>
      <t xml:space="preserve">
- Scheme: 
+ Giảm các món Trà sữa, Trà trái cây 30%
+ Voucher: MAYCHA60 giảm 60k mbs </t>
    </r>
    <r>
      <rPr>
        <strike/>
        <sz val="10"/>
        <color theme="1"/>
        <rFont val="Calibri"/>
      </rPr>
      <t xml:space="preserve">200k </t>
    </r>
    <r>
      <rPr>
        <sz val="10"/>
        <color rgb="FFFF0000"/>
        <rFont val="Calibri"/>
      </rPr>
      <t xml:space="preserve">180k </t>
    </r>
    <r>
      <rPr>
        <sz val="10"/>
        <color theme="1"/>
        <rFont val="Calibri"/>
      </rPr>
      <t xml:space="preserve">
- Location: HCM
- Timeline: 06/10, 07/10, 09/10, 27/10, 28/10, 30/10</t>
    </r>
  </si>
  <si>
    <t>06/10, 07/10, 09/10, 27/10, 28/10, 30/10</t>
  </si>
  <si>
    <t>Adapt KV 1/10: Thay Keymess mới (dòng 1685)</t>
  </si>
  <si>
    <r>
      <rPr>
        <b/>
        <sz val="10"/>
        <color theme="1"/>
        <rFont val="Calibri"/>
      </rPr>
      <t xml:space="preserve">2 Combo 7:
</t>
    </r>
    <r>
      <rPr>
        <sz val="10"/>
        <color theme="1"/>
        <rFont val="Calibri"/>
      </rPr>
      <t>Search Placeholder(12h-14h): 07/10, 09/10
Search Placeholder(14h-17h): 27/10, 28/10
Bottom banner(1-3): 06/10, 07/10, 09/10, 27/10, 28/10, 30/10</t>
    </r>
  </si>
  <si>
    <r>
      <rPr>
        <sz val="10"/>
        <rFont val="Calibri"/>
      </rPr>
      <t xml:space="preserve">Deadline 24/9
</t>
    </r>
    <r>
      <rPr>
        <u/>
        <sz val="10"/>
        <color rgb="FF1155CC"/>
        <rFont val="Calibri"/>
      </rPr>
      <t>https://drive.google.com/drive/u/0/folders/1AjHEwm3iYmy1voXrnV7qsmxAwC2xTqZ-</t>
    </r>
  </si>
  <si>
    <t>Oct.CB1</t>
  </si>
  <si>
    <r>
      <rPr>
        <sz val="10"/>
        <color theme="1"/>
        <rFont val="Calibri"/>
      </rPr>
      <t xml:space="preserve">- Key Mess: </t>
    </r>
    <r>
      <rPr>
        <b/>
        <sz val="10"/>
        <color theme="1"/>
        <rFont val="Calibri"/>
      </rPr>
      <t xml:space="preserve">MayCha Khao Deal - </t>
    </r>
    <r>
      <rPr>
        <b/>
        <sz val="10"/>
        <color rgb="FFFF0000"/>
        <rFont val="Calibri"/>
      </rPr>
      <t>Món 10k</t>
    </r>
    <r>
      <rPr>
        <b/>
        <sz val="10"/>
        <color theme="1"/>
        <rFont val="Calibri"/>
      </rPr>
      <t xml:space="preserve"> + Voucher 60k</t>
    </r>
    <r>
      <rPr>
        <sz val="10"/>
        <color theme="1"/>
        <rFont val="Calibri"/>
      </rPr>
      <t xml:space="preserve">
- Scheme: 
+ Giảm các món Trà sữa, Trà trái cây còn </t>
    </r>
    <r>
      <rPr>
        <sz val="10"/>
        <color rgb="FFFF0000"/>
        <rFont val="Calibri"/>
      </rPr>
      <t>10k</t>
    </r>
    <r>
      <rPr>
        <sz val="10"/>
        <color theme="1"/>
        <rFont val="Calibri"/>
      </rPr>
      <t xml:space="preserve">
+ Voucher: MAYCHA60 giảm 60k mbs 180k 
- Location: Bình Dương, Đồng Nai, Đà Nẵng, Cần Thơ
- Timeline: 11/10, 12/10, 24/10 - 26/10
- Key Mess: </t>
    </r>
    <r>
      <rPr>
        <b/>
        <sz val="10"/>
        <color theme="1"/>
        <rFont val="Calibri"/>
      </rPr>
      <t>MayCha Khao Deal - Giảm 30% + Voucher 60k</t>
    </r>
    <r>
      <rPr>
        <sz val="10"/>
        <color theme="1"/>
        <rFont val="Calibri"/>
      </rPr>
      <t xml:space="preserve">
- Scheme: 
+ Giảm các món Trà sữa, Trà trái cây  30%
+ Voucher: MAYCHA60 giảm 60k mbs 180k 
- Location: Bình Dương, Đồng Nai, Đà Nẵng, Cần Thơ
- Timeline: 13/10</t>
    </r>
  </si>
  <si>
    <t>11/10 - 13/10, 24/10 - 26/10</t>
  </si>
  <si>
    <r>
      <rPr>
        <b/>
        <sz val="10"/>
        <color theme="1"/>
        <rFont val="Calibri"/>
      </rPr>
      <t xml:space="preserve">Timeline 11,12,24-26/10:
</t>
    </r>
    <r>
      <rPr>
        <sz val="10"/>
        <color theme="1"/>
        <rFont val="Calibri"/>
      </rPr>
      <t>Adapt KV 1/10: Thay Keymess mới "</t>
    </r>
    <r>
      <rPr>
        <b/>
        <sz val="10"/>
        <color theme="1"/>
        <rFont val="Calibri"/>
      </rPr>
      <t>MayCha Khao Deal - Món 10k + Voucher 60k"</t>
    </r>
    <r>
      <rPr>
        <sz val="10"/>
        <color theme="1"/>
        <rFont val="Calibri"/>
      </rPr>
      <t xml:space="preserve"> (dòng 1685)
</t>
    </r>
    <r>
      <rPr>
        <b/>
        <sz val="10"/>
        <color theme="1"/>
        <rFont val="Calibri"/>
      </rPr>
      <t xml:space="preserve">Timeline 13/10:
</t>
    </r>
    <r>
      <rPr>
        <sz val="10"/>
        <color theme="1"/>
        <rFont val="Calibri"/>
      </rPr>
      <t>Dùng chung KV 6/10 (dòng 1687)</t>
    </r>
  </si>
  <si>
    <r>
      <rPr>
        <b/>
        <sz val="10"/>
        <color theme="1"/>
        <rFont val="Calibri"/>
      </rPr>
      <t xml:space="preserve">2 Combo 1:
</t>
    </r>
    <r>
      <rPr>
        <sz val="10"/>
        <color theme="1"/>
        <rFont val="Calibri"/>
      </rPr>
      <t>Static banner(1-3): 11/10 - 13/10, 24/10 - 26/10
Pop up(13h-16h): 11/10, 24/10</t>
    </r>
  </si>
  <si>
    <r>
      <rPr>
        <b/>
        <sz val="10"/>
        <color theme="1"/>
        <rFont val="Calibri"/>
      </rPr>
      <t xml:space="preserve">6 Combo 1:
BD,BH,CT
</t>
    </r>
    <r>
      <rPr>
        <sz val="10"/>
        <color theme="1"/>
        <rFont val="Calibri"/>
      </rPr>
      <t>Static banner(1-3): 11/10 - 13/10, 24/10 - 26/10
Pop up(13h-16h): 11/10, 24/10</t>
    </r>
  </si>
  <si>
    <r>
      <rPr>
        <sz val="10"/>
        <rFont val="Calibri"/>
      </rPr>
      <t xml:space="preserve">Timeline 11,12,24-26/10:
Deadline 1/10
</t>
    </r>
    <r>
      <rPr>
        <u/>
        <sz val="10"/>
        <color rgb="FF1155CC"/>
        <rFont val="Calibri"/>
      </rPr>
      <t>https://drive.google.com/drive/u/0/folders/1WYQQg2C7fCSEBvbVCIHZLiihwKlpFvgT</t>
    </r>
    <r>
      <rPr>
        <sz val="10"/>
        <rFont val="Calibri"/>
      </rPr>
      <t xml:space="preserve"> 
Timeline 13/10:
Deadline 24/9
</t>
    </r>
    <r>
      <rPr>
        <u/>
        <sz val="10"/>
        <color rgb="FF1155CC"/>
        <rFont val="Calibri"/>
      </rPr>
      <t>https://drive.google.com/drive/u/0/folders/1AjHEwm3iYmy1voXrnV7qsmxAwC2xTqZ-</t>
    </r>
    <r>
      <rPr>
        <sz val="10"/>
        <rFont val="Calibri"/>
      </rPr>
      <t xml:space="preserve"> </t>
    </r>
  </si>
  <si>
    <t>19814
19800</t>
  </si>
  <si>
    <r>
      <rPr>
        <sz val="10"/>
        <rFont val="Calibri"/>
      </rPr>
      <t xml:space="preserve">- Timeline: 11/10, 12/10, 24/10 - 26/10
</t>
    </r>
    <r>
      <rPr>
        <u/>
        <sz val="10"/>
        <color rgb="FF1155CC"/>
        <rFont val="Calibri"/>
      </rPr>
      <t>https://shopeefood.vn/bo-suu-tap/a-maycha-60</t>
    </r>
    <r>
      <rPr>
        <sz val="10"/>
        <rFont val="Calibri"/>
      </rPr>
      <t xml:space="preserve">
- Timeline: 13/10
</t>
    </r>
    <r>
      <rPr>
        <u/>
        <sz val="10"/>
        <color rgb="FF1155CC"/>
        <rFont val="Calibri"/>
      </rPr>
      <t>https://shopeefood.vn/bo-suu-tap/a-maycha</t>
    </r>
  </si>
  <si>
    <r>
      <rPr>
        <sz val="10"/>
        <rFont val="Calibri"/>
      </rPr>
      <t xml:space="preserve">- Timeline: 11/10, 12/10, 24/10 - 26/10
</t>
    </r>
    <r>
      <rPr>
        <u/>
        <sz val="10"/>
        <color rgb="FF1155CC"/>
        <rFont val="Calibri"/>
      </rPr>
      <t>https://shopeefood.vn/bo-suu-tap/a-maycha-60</t>
    </r>
    <r>
      <rPr>
        <sz val="10"/>
        <rFont val="Calibri"/>
      </rPr>
      <t xml:space="preserve">
- Timeline: 13/10
</t>
    </r>
    <r>
      <rPr>
        <u/>
        <sz val="10"/>
        <color rgb="FF1155CC"/>
        <rFont val="Calibri"/>
      </rPr>
      <t>https://shopeefood.vn/bo-suu-tap/a-maycha</t>
    </r>
  </si>
  <si>
    <t>Oct.CB1.M1t1</t>
  </si>
  <si>
    <r>
      <rPr>
        <sz val="10"/>
        <color theme="1"/>
        <rFont val="Calibri"/>
      </rPr>
      <t xml:space="preserve">- Key Mess: </t>
    </r>
    <r>
      <rPr>
        <b/>
        <sz val="10"/>
        <color theme="1"/>
        <rFont val="Calibri"/>
      </rPr>
      <t>MayCha Khao Deal - Giảm 50% + Voucher 60k</t>
    </r>
    <r>
      <rPr>
        <sz val="10"/>
        <color theme="1"/>
        <rFont val="Calibri"/>
      </rPr>
      <t xml:space="preserve">
- Scheme: 
+ Giảm các món Trà sữa, Trà trái cây 50%
+ Voucher: MAYCHA60 giảm 60k mbs 180k 
- Location: Đà Nẵng
- Timeline: 18/10 - 20/10</t>
    </r>
  </si>
  <si>
    <r>
      <rPr>
        <strike/>
        <sz val="10"/>
        <color theme="1"/>
        <rFont val="Calibri"/>
      </rPr>
      <t xml:space="preserve">Dùng chung KV 18-20/10 (dòng 1686)
</t>
    </r>
    <r>
      <rPr>
        <sz val="10"/>
        <color rgb="FFFF0000"/>
        <rFont val="Calibri"/>
      </rPr>
      <t>Dùng chung KV 1/10 (dòng 1685)</t>
    </r>
  </si>
  <si>
    <r>
      <rPr>
        <b/>
        <sz val="10"/>
        <color theme="1"/>
        <rFont val="Calibri"/>
      </rPr>
      <t xml:space="preserve">1 Combo 1:
</t>
    </r>
    <r>
      <rPr>
        <sz val="10"/>
        <color theme="1"/>
        <rFont val="Calibri"/>
      </rPr>
      <t>Static banner(1-3): 18/10 - 20/10
Pop up(13h-16h): 18/10</t>
    </r>
  </si>
  <si>
    <r>
      <rPr>
        <sz val="10"/>
        <rFont val="Calibri"/>
      </rPr>
      <t xml:space="preserve">Deadline 19/9
</t>
    </r>
    <r>
      <rPr>
        <u/>
        <sz val="10"/>
        <color rgb="FF1155CC"/>
        <rFont val="Calibri"/>
      </rPr>
      <t>https://drive.google.com/drive/u/0/folders/1wWO41IiBQWDAZiE-Ozs4aZB5VfnsY8D2</t>
    </r>
    <r>
      <rPr>
        <sz val="10"/>
        <rFont val="Calibri"/>
      </rPr>
      <t xml:space="preserve"> </t>
    </r>
  </si>
  <si>
    <r>
      <rPr>
        <sz val="10"/>
        <color theme="1"/>
        <rFont val="Calibri"/>
      </rPr>
      <t xml:space="preserve">- Key Mess: </t>
    </r>
    <r>
      <rPr>
        <b/>
        <sz val="10"/>
        <color theme="1"/>
        <rFont val="Calibri"/>
      </rPr>
      <t>MayCha Khao Deal - Giảm 30% + Voucher 60k</t>
    </r>
    <r>
      <rPr>
        <sz val="10"/>
        <color theme="1"/>
        <rFont val="Calibri"/>
      </rPr>
      <t xml:space="preserve">
- Scheme: 
+ Giảm các món Trà sữa, Trà trái cây  30%
+ Voucher: MAYCHA60 giảm 60k mbs 180k 
- Location: Đà Nẵng
- Timeline: 22/10, 29/10, 31/10</t>
    </r>
  </si>
  <si>
    <t>22/10, 29/10, 31/10</t>
  </si>
  <si>
    <t>Dùng chung KV 6/10 (dòng 1687)</t>
  </si>
  <si>
    <r>
      <rPr>
        <b/>
        <sz val="10"/>
        <color theme="1"/>
        <rFont val="Calibri"/>
      </rPr>
      <t xml:space="preserve">3 Hometop lẻ:
</t>
    </r>
    <r>
      <rPr>
        <sz val="10"/>
        <color theme="1"/>
        <rFont val="Calibri"/>
      </rPr>
      <t>Hometop banner(10-12): 22/10, 29/10, 31/10</t>
    </r>
  </si>
  <si>
    <r>
      <rPr>
        <sz val="10"/>
        <rFont val="Calibri"/>
      </rPr>
      <t xml:space="preserve">Deadline 24/9
</t>
    </r>
    <r>
      <rPr>
        <u/>
        <sz val="10"/>
        <color rgb="FF1155CC"/>
        <rFont val="Calibri"/>
      </rPr>
      <t>https://drive.google.com/drive/u/0/folders/1AjHEwm3iYmy1voXrnV7qsmxAwC2xTqZ-</t>
    </r>
  </si>
  <si>
    <t>a-maycha-spf</t>
  </si>
  <si>
    <t>Sep_CB2_SJBP</t>
  </si>
  <si>
    <r>
      <rPr>
        <sz val="10"/>
        <color theme="1"/>
        <rFont val="Calibri"/>
      </rPr>
      <t xml:space="preserve">- Key message: </t>
    </r>
    <r>
      <rPr>
        <b/>
        <sz val="10"/>
        <color theme="1"/>
        <rFont val="Calibri"/>
      </rPr>
      <t>Thức uống thiên nhiên giảm 15% + voucher 95k</t>
    </r>
    <r>
      <rPr>
        <sz val="10"/>
        <color theme="1"/>
        <rFont val="Calibri"/>
      </rPr>
      <t xml:space="preserve">
- Scheme: TH true NUT giảm 15%
 Nhập TRUEMART95K - giảm 12% tối đa 95K
- Timeline: 20,21/09
- Location: HN &amp; HCM</t>
    </r>
  </si>
  <si>
    <t>20/09-21/09</t>
  </si>
  <si>
    <r>
      <rPr>
        <u/>
        <sz val="10"/>
        <color rgb="FF1155CC"/>
        <rFont val="Calibri"/>
      </rPr>
      <t>ID TH TRUE MART 2025 - Google Sheets</t>
    </r>
  </si>
  <si>
    <t>dùng chung KV Win 2 tháng 9, dòng 1622 
Thiết kế thêm size Floating</t>
  </si>
  <si>
    <t>Static banner #4: 20/9, 21/9
Floating: 16h-19h 21/9</t>
  </si>
  <si>
    <r>
      <rPr>
        <sz val="10"/>
        <rFont val="Calibri"/>
      </rPr>
      <t xml:space="preserve">Deadline 15/9
</t>
    </r>
    <r>
      <rPr>
        <u/>
        <sz val="10"/>
        <color rgb="FF1155CC"/>
        <rFont val="Calibri"/>
      </rPr>
      <t>https://drive.google.com/drive/u/0/folders/18C-MkwRYGZVAwaHSBBWH3ygF85Wh09ul</t>
    </r>
    <r>
      <rPr>
        <sz val="10"/>
        <rFont val="Calibri"/>
      </rPr>
      <t xml:space="preserve"> </t>
    </r>
  </si>
  <si>
    <t>Sep_22-25.09</t>
  </si>
  <si>
    <r>
      <rPr>
        <sz val="10"/>
        <color theme="1"/>
        <rFont val="Calibri"/>
      </rPr>
      <t xml:space="preserve">- Key message: </t>
    </r>
    <r>
      <rPr>
        <b/>
        <sz val="10"/>
        <color theme="1"/>
        <rFont val="Calibri"/>
      </rPr>
      <t>CHÚ LONG KHAO NỬA GIÁ - Mua 1 tặng 1 + GIẢM 50,000Đ</t>
    </r>
    <r>
      <rPr>
        <sz val="10"/>
        <color theme="1"/>
        <rFont val="Calibri"/>
      </rPr>
      <t xml:space="preserve">
- Scheme: 
+ MUA Cà Phê Muối TẶNG Trà Me với giá trị đơn từ 25k
+ Combo Mê Trà: Trà Me + Trà Đác Thơm nửa giá vào khung giờ 11-17h
+ Nhập code SIEUTIEC50, giảm thêm 50k cho đơn hàng từ 140k
- Timeline: 22-25/9
- Location: Nationwide (HCM, HN, Đà Nẵng, Bình Dương, Vũng Tàu, Cần Thơ, Long An, Long Xuyên, Mỹ Tho, Cà Mau, Bình Phước, Tây Ninh, Vĩnh Long, Bình Thuận, Kiên Giang, Quảng Ngãi, Trà Vinh, Huế)</t>
    </r>
  </si>
  <si>
    <t>- Tone chủ đạo màu xanh phù hợp với sản phẩm và logo, màu sắc tươi tắn
- Thiết kế thắt nơ cho ly trà me hoặc GD có idea nào khác thể hiện được mua cà phê muối tặng trà me.</t>
  </si>
  <si>
    <t>Cà Phê Muối
Trà Me
Trà Đác Thơm</t>
  </si>
  <si>
    <t>Hometop # 7-9: 22/9, 24/9
Static banner #4-5: 23/9, 25/9
Pop up HCM: 6h-10h 25/9
Search Placeholder - 2 slots HCM: 05h-10h 24/9, 25/9</t>
  </si>
  <si>
    <t>Hometop # 7-9: 22/9, 24/9
Static banner #4-5: 23/9, 25/9
Pop up HN, DN, OTH: 13h-16h 25/9
Search Placeholder - 2 slots HN, DN, OTH: 12h-14h 22/9, 24/9</t>
  </si>
  <si>
    <r>
      <rPr>
        <sz val="10"/>
        <rFont val="Calibri"/>
      </rPr>
      <t xml:space="preserve">Deadline 10/9
</t>
    </r>
    <r>
      <rPr>
        <u/>
        <sz val="10"/>
        <color rgb="FF1155CC"/>
        <rFont val="Calibri"/>
      </rPr>
      <t>https://drive.google.com/drive/u/0/folders/170yT4kfCAv1uzGrvNAHhTxmg9hIFAG_y</t>
    </r>
  </si>
  <si>
    <r>
      <rPr>
        <sz val="10"/>
        <color theme="1"/>
        <rFont val="Calibri"/>
      </rPr>
      <t xml:space="preserve">- Key Message: </t>
    </r>
    <r>
      <rPr>
        <b/>
        <sz val="10"/>
        <color theme="1"/>
        <rFont val="Calibri"/>
      </rPr>
      <t>SUNDAY BASIC KHAO DEAL 1K + Voucher 50K</t>
    </r>
    <r>
      <rPr>
        <sz val="10"/>
        <color theme="1"/>
        <rFont val="Calibri"/>
      </rPr>
      <t xml:space="preserve">
- Scheme: Deal 1k - 2k -3k :
1k: Trà Sữa Truyền Thống (M) (20 phần)
2k: Trà Sữa Trân Châu Đường Đen (M) (10 phần)
3k: Hồng Trà Tắc Bí Đao (XL) (10 phần)
MBS 40k, 40 phần/chi nhánh/ngày, Mỗi bill chỉ order 1 món
+ Nhập code SIEUTIEC50, giảm 50k MBS 140k
- Location: Bình Dương, Đồng Nai
- Timeline: 18/09-20/09</t>
    </r>
  </si>
  <si>
    <t>18/09-20/09</t>
  </si>
  <si>
    <t>Dùng chung KV HCM , update D-4</t>
  </si>
  <si>
    <r>
      <rPr>
        <b/>
        <sz val="10"/>
        <color theme="1"/>
        <rFont val="Calibri"/>
      </rPr>
      <t xml:space="preserve">2 Combo2:
</t>
    </r>
    <r>
      <rPr>
        <sz val="10"/>
        <color theme="1"/>
        <rFont val="Calibri"/>
      </rPr>
      <t>Static Banner(4): 18/09-20/09
Popup(13h-16h): 19/09</t>
    </r>
  </si>
  <si>
    <t>https://drive.google.com/drive/u/0/folders/1dXce1nEHM4Q0WqVshU_-6YqIiX0EbW7S</t>
  </si>
  <si>
    <r>
      <rPr>
        <sz val="10"/>
        <color theme="1"/>
        <rFont val="Calibri"/>
      </rPr>
      <t xml:space="preserve">- Key Message: </t>
    </r>
    <r>
      <rPr>
        <b/>
        <sz val="10"/>
        <color theme="1"/>
        <rFont val="Calibri"/>
      </rPr>
      <t>SUNDAY BASIC KHAO COMBO KHỦNG</t>
    </r>
    <r>
      <rPr>
        <sz val="10"/>
        <color theme="1"/>
        <rFont val="Calibri"/>
      </rPr>
      <t xml:space="preserve">
</t>
    </r>
    <r>
      <rPr>
        <b/>
        <sz val="10"/>
        <color theme="1"/>
        <rFont val="Calibri"/>
      </rPr>
      <t xml:space="preserve">MUA 1 TẶNG 1 + Voucher 50k
</t>
    </r>
    <r>
      <rPr>
        <sz val="10"/>
        <color theme="1"/>
        <rFont val="Calibri"/>
      </rPr>
      <t>- Scheme: 
+ Món mua: 01 Trà Sữa Trân Châu Matcha Phô Mai (L)
+ Món tặng: 01 Hồng trà nguyên vị mật ong (XL)
40 phần/chi nhánh/ngày, Mỗi bill chỉ order 1 món
+ Nhập code SIEUTIEC50, giảm 50k MBS 140k
- Timeline: 22/09-24/09
- Location: Bình Dương, Đồng Nai</t>
    </r>
  </si>
  <si>
    <r>
      <rPr>
        <b/>
        <sz val="10"/>
        <color theme="1"/>
        <rFont val="Calibri"/>
      </rPr>
      <t xml:space="preserve">2 Combo2:
</t>
    </r>
    <r>
      <rPr>
        <sz val="10"/>
        <color theme="1"/>
        <rFont val="Calibri"/>
      </rPr>
      <t>Static Banner(4): 22/09-24/09
Popup(13h-16h): 22/09</t>
    </r>
  </si>
  <si>
    <t>https://drive.google.com/drive/u/0/folders/108bEqFb-zyTb1A939QyEfoRaqTxo2mn4</t>
  </si>
  <si>
    <r>
      <rPr>
        <sz val="10"/>
        <rFont val="Calibri"/>
      </rPr>
      <t xml:space="preserve">- Key Message: </t>
    </r>
    <r>
      <rPr>
        <b/>
        <sz val="10"/>
        <rFont val="Calibri"/>
      </rPr>
      <t>CO.OPFOOD GIÁ TỐT MỖI TUẦN - GIẢM 50%</t>
    </r>
    <r>
      <rPr>
        <sz val="10"/>
        <rFont val="Calibri"/>
      </rPr>
      <t xml:space="preserve">
- Scheme: </t>
    </r>
    <r>
      <rPr>
        <u/>
        <sz val="10"/>
        <color rgb="FF1155CC"/>
        <rFont val="Calibri"/>
      </rPr>
      <t>P/S COOP Sep'25</t>
    </r>
    <r>
      <rPr>
        <sz val="10"/>
        <rFont val="Calibri"/>
      </rPr>
      <t xml:space="preserve">
giảm 1 số món đến 50%: 
  + </t>
    </r>
    <r>
      <rPr>
        <i/>
        <sz val="10"/>
        <rFont val="Calibri"/>
      </rPr>
      <t xml:space="preserve">Dưa leo baby CoopSelect hộp 500g-3514632
  + Đùi gà góc tư CP 500g-3456061
</t>
    </r>
    <r>
      <rPr>
        <sz val="10"/>
        <rFont val="Calibri"/>
      </rPr>
      <t xml:space="preserve">  + Cam sành Coop Select L1- 1kg-1.2kg-3522835
- Opening time: 8:00 - 20:00
- Timeline: 18/09-21/09
- Location: HCM, HN, Cần thơ </t>
    </r>
  </si>
  <si>
    <t>18/09-21/09</t>
  </si>
  <si>
    <t>https://docs.google.com/spreadsheets/d/1wRE5Hukkz4bDAQ7o_veKaWEMtEM6XZ176ohh8_GoRds/edit?gid=0#gid=0</t>
  </si>
  <si>
    <t>Hometop # 10-12: 18/9, 19/9
Bottom 1-3: 20/9, 21/9
Search Placeholder - 2 slots: 5h-10h 20/9, 21/9</t>
  </si>
  <si>
    <t>Hometop # 10-12: 18/9, 19/9
Bottom 1-3: 20/9, 21/9
Search Placeholder - 2 slots: 5h-10h 19/9, 20/9</t>
  </si>
  <si>
    <t>https://drive.google.com/drive/u/0/folders/1QlTJTYxeonURj12HfF_NWoiVL_48j5NV</t>
  </si>
  <si>
    <t>w4-coopfood</t>
  </si>
  <si>
    <t>Twister</t>
  </si>
  <si>
    <t>Sep_Esampling</t>
  </si>
  <si>
    <r>
      <rPr>
        <sz val="10"/>
        <color theme="1"/>
        <rFont val="Calibri"/>
      </rPr>
      <t xml:space="preserve">- Key message: </t>
    </r>
    <r>
      <rPr>
        <b/>
        <sz val="10"/>
        <color theme="1"/>
        <rFont val="Calibri"/>
      </rPr>
      <t>TWISTER SODA Ăn Ngon Uống Đã</t>
    </r>
    <r>
      <rPr>
        <sz val="10"/>
        <color theme="1"/>
        <rFont val="Calibri"/>
      </rPr>
      <t xml:space="preserve">
- Scheme:  Tặng 1 Lon
- Timeline: 12​/09​ -​ 18/09/2025
- Location: Hà Nội</t>
    </r>
  </si>
  <si>
    <t>12/09 - 18/09</t>
  </si>
  <si>
    <t>https://docs.google.com/presentation/d/122GOkY7AWU6GxRVzIUE51twNcAyZCFUb/edit?slide=id.g377c57e4119_0_0#slide=id.g377c57e4119_0_0</t>
  </si>
  <si>
    <t>https://drive.google.com/drive/folders/1aCh3DolI2LVeVtFOHcS9GnKeuoFXqbJB</t>
  </si>
  <si>
    <t>Twister-Soda-Trai-Cay</t>
  </si>
  <si>
    <t>Sep_Combo Listing</t>
  </si>
  <si>
    <r>
      <rPr>
        <sz val="10"/>
        <color theme="1"/>
        <rFont val="Calibri"/>
      </rPr>
      <t xml:space="preserve">- Key message: </t>
    </r>
    <r>
      <rPr>
        <b/>
        <sz val="10"/>
        <color theme="1"/>
        <rFont val="Calibri"/>
      </rPr>
      <t>TWISTER SODA Ăn Ngon Uống Đã</t>
    </r>
    <r>
      <rPr>
        <sz val="10"/>
        <color theme="1"/>
        <rFont val="Calibri"/>
      </rPr>
      <t xml:space="preserve">
- Scheme: Combo Giảm 10%
- Timeline: 19/09​ -​ 25/09/2025
- Location: Hà Nội</t>
    </r>
  </si>
  <si>
    <t>19/09 - 25/09</t>
  </si>
  <si>
    <t>https://drive.google.com/drive/folders/1mINCTilZqaUzYLXEakOcI10sXL0SFmGC</t>
  </si>
  <si>
    <r>
      <rPr>
        <sz val="10"/>
        <color theme="1"/>
        <rFont val="Calibri"/>
      </rPr>
      <t xml:space="preserve">- Key message: </t>
    </r>
    <r>
      <rPr>
        <b/>
        <sz val="10"/>
        <color theme="1"/>
        <rFont val="Calibri"/>
      </rPr>
      <t>Vinamilk Green Farm Đãi Bạn Món Ngon</t>
    </r>
    <r>
      <rPr>
        <sz val="10"/>
        <color theme="1"/>
        <rFont val="Calibri"/>
      </rPr>
      <t xml:space="preserve">
- Scheme:  Tặng 01 Hộp Sữa Chua Cao Đạm
- Timeline: 25​/09​ -​ 04/10/2025
- Location: Hồ Chí Minh</t>
    </r>
  </si>
  <si>
    <t>25/09 - 04/10</t>
  </si>
  <si>
    <t>https://docs.google.com/presentation/d/1aW9gDhfxkiLIoGMBVbFD1xuY_Zb-VaJX/edit?slide=id.g38a797d0a9a_0_0#slide=id.g38a797d0a9a_0_0</t>
  </si>
  <si>
    <t>https://drive.google.com/drive/folders/1vR_C4VDeZnPsYI8GsFFyD0nowT2OH31b?usp=drive_link</t>
  </si>
  <si>
    <t>VinamilkGreenFarm</t>
  </si>
  <si>
    <t>BF 16-18</t>
  </si>
  <si>
    <r>
      <rPr>
        <sz val="10"/>
        <color theme="1"/>
        <rFont val="Calibri"/>
      </rPr>
      <t xml:space="preserve">Key mess: Combo Tuyệt Hảo
Giảm 20% + Voucher 50k
Scheme: Giảm 20% combo Ham &amp; Cheese Croissant + Americano
Voucher:
STARBUCKS50K giảm </t>
    </r>
    <r>
      <rPr>
        <sz val="10"/>
        <color rgb="FFFF0000"/>
        <rFont val="Calibri"/>
      </rPr>
      <t>15</t>
    </r>
    <r>
      <rPr>
        <sz val="10"/>
        <color theme="1"/>
        <rFont val="Calibri"/>
      </rPr>
      <t>% cap 50k
STARBUCKSUNLIMITED9 giảm 9% unlimited
STARBUCKSUNLIMITED10 giảm 10% mbs 800k
Timeline: 16/09 - 18/09, 24-31/12
Loctaion: NW</t>
    </r>
  </si>
  <si>
    <t>16/09 - 18/09, 24-31/12</t>
  </si>
  <si>
    <t>Hometop banner (0h-12h): 16/09
SPF Page: 17/09</t>
  </si>
  <si>
    <t>Floating (6h-10h): 18/09
Hometop banner (0h-12h): 16/09
SPF Page: 17/09</t>
  </si>
  <si>
    <r>
      <rPr>
        <sz val="10"/>
        <rFont val="Calibri"/>
      </rPr>
      <t xml:space="preserve">10/9 </t>
    </r>
    <r>
      <rPr>
        <u/>
        <sz val="10"/>
        <color rgb="FF1155CC"/>
        <rFont val="Calibri"/>
      </rPr>
      <t>https://drive.google.com/drive/u/0/folders/1HG6kWxUX8uYfkkvmZ8x-4Stl_mIIjY9D</t>
    </r>
  </si>
  <si>
    <t>Matcha 1L</t>
  </si>
  <si>
    <t xml:space="preserve">Keymess: Matcha 1 Lít chỉ 59k
Scheme: Matcha Latte Tây Bắc size 1 Lít 95k =&gt; 94k
Nhập mã TCH35 giảm 35k mbs 94k =&gt; chỉ còn 59k
Location: NW
Timeline: 22-25/09
</t>
  </si>
  <si>
    <t>22/09 - 25/09</t>
  </si>
  <si>
    <r>
      <rPr>
        <u/>
        <sz val="10"/>
        <color rgb="FF1155CC"/>
        <rFont val="Calibri"/>
      </rPr>
      <t>https://drive.google.com/drive/u/0/folders/1bHMpQlwJDox_-FbYagIDEhnZVsJHrn1P</t>
    </r>
    <r>
      <rPr>
        <sz val="10"/>
        <rFont val="Calibri"/>
      </rPr>
      <t xml:space="preserve">
SKU: </t>
    </r>
    <r>
      <rPr>
        <u/>
        <sz val="10"/>
        <color rgb="FF1155CC"/>
        <rFont val="Calibri"/>
      </rPr>
      <t>https://drive.google.com/file/d/1WR7dkBOrNAFnQnnasiFQ7oWFs9CTs51Q/view?usp=drive_link</t>
    </r>
  </si>
  <si>
    <t>vibe mát lành mùa thu</t>
  </si>
  <si>
    <r>
      <rPr>
        <sz val="10"/>
        <rFont val="Calibri"/>
      </rPr>
      <t xml:space="preserve">SKU: </t>
    </r>
    <r>
      <rPr>
        <u/>
        <sz val="10"/>
        <color rgb="FF1155CC"/>
        <rFont val="Calibri"/>
      </rPr>
      <t>https://drive.google.com/file/d/1WR7dkBOrNAFnQnnasiFQ7oWFs9CTs51Q/view?usp=drive_link</t>
    </r>
  </si>
  <si>
    <r>
      <rPr>
        <sz val="10"/>
        <rFont val="Calibri"/>
      </rPr>
      <t xml:space="preserve">Text:
Matcha 1 Lít
Chỉ 59k
</t>
    </r>
    <r>
      <rPr>
        <strike/>
        <sz val="10"/>
        <rFont val="Calibri"/>
      </rPr>
      <t>Giá gốc: 95k</t>
    </r>
    <r>
      <rPr>
        <sz val="10"/>
        <rFont val="Calibri"/>
      </rPr>
      <t xml:space="preserve"> (gạch)
ref: </t>
    </r>
    <r>
      <rPr>
        <u/>
        <sz val="10"/>
        <color rgb="FF1155CC"/>
        <rFont val="Calibri"/>
      </rPr>
      <t>https://drive.google.com/drive/u/0/folders/1OyMPPhDiOjbl55dCliEryWAjrqEdvAr8</t>
    </r>
  </si>
  <si>
    <t>Hometop banner (12h-14h): 22/09
Hometop banner (0h-10h): 23/09
Bottom banner: 23/09</t>
  </si>
  <si>
    <t>HTC (14h-24h): 25/09
Hometop banner (12h-14h): 22/09
Hometop banner (0h-10h): 23/09
Bottom banner: 23/09</t>
  </si>
  <si>
    <r>
      <rPr>
        <sz val="10"/>
        <rFont val="Calibri"/>
      </rPr>
      <t xml:space="preserve">15/9 </t>
    </r>
    <r>
      <rPr>
        <u/>
        <sz val="10"/>
        <color rgb="FF1155CC"/>
        <rFont val="Calibri"/>
      </rPr>
      <t>https://drive.google.com/drive/u/0/folders/1luGCr7Hf4wk01KlyCW7A7LM2g1oFTqdO</t>
    </r>
  </si>
  <si>
    <t>sj-tch-matcha</t>
  </si>
  <si>
    <r>
      <rPr>
        <sz val="10"/>
        <color theme="1"/>
        <rFont val="Calibri"/>
      </rPr>
      <t xml:space="preserve">- Key Message: </t>
    </r>
    <r>
      <rPr>
        <b/>
        <sz val="10"/>
        <color theme="1"/>
        <rFont val="Calibri"/>
      </rPr>
      <t>ReViet Juice Khao Nước Ép Chỉ 1k + Voucher 40k</t>
    </r>
    <r>
      <rPr>
        <sz val="10"/>
        <color theme="1"/>
        <rFont val="Calibri"/>
      </rPr>
      <t xml:space="preserve">
- Scheme: ReViet Juice - Tặng món 1K + Voucher giảm 40k
+ List món giảm về 1k:
Nước Ép Cam Thơm
Nước Ép Dưa Hấu
Nước Ép Cam Dâu
Giới hạn mỗi khách hàng chỉ mua được 1 trong 3 món giá 1k, cho giá trị đơn từ 20k
+ Nhập Code:
SIEUTIEC20 giảm 20k cho đơn 50k 
SIEUTIEC30 giảm thêm 30k đơn 70k 
SIEUTIEC40 giảm thêm 40k đơn 100k 
- Location: HCM
- Timeline: 01/10 - 03/10</t>
    </r>
  </si>
  <si>
    <t>01/10 - 03/10</t>
  </si>
  <si>
    <r>
      <rPr>
        <b/>
        <sz val="10"/>
        <color theme="1"/>
        <rFont val="Calibri"/>
      </rPr>
      <t xml:space="preserve">1 Combo 1:
</t>
    </r>
    <r>
      <rPr>
        <sz val="10"/>
        <color theme="1"/>
        <rFont val="Calibri"/>
      </rPr>
      <t>Static banner(1-3): 01/10 - 03/10
Popup(13h-16h): 01/10</t>
    </r>
  </si>
  <si>
    <r>
      <rPr>
        <sz val="10"/>
        <rFont val="Calibri"/>
      </rPr>
      <t xml:space="preserve">Deadline 19/9
</t>
    </r>
    <r>
      <rPr>
        <u/>
        <sz val="10"/>
        <color rgb="FF1155CC"/>
        <rFont val="Calibri"/>
      </rPr>
      <t>https://drive.google.com/drive/u/0/folders/1iuagiYjLfj2yxPJJstfLWJUBSiIvBGKg</t>
    </r>
    <r>
      <rPr>
        <sz val="10"/>
        <rFont val="Calibri"/>
      </rPr>
      <t xml:space="preserve"> </t>
    </r>
  </si>
  <si>
    <r>
      <rPr>
        <sz val="10"/>
        <color theme="1"/>
        <rFont val="Calibri"/>
      </rPr>
      <t xml:space="preserve">- Key message: </t>
    </r>
    <r>
      <rPr>
        <b/>
        <sz val="10"/>
        <color theme="1"/>
        <rFont val="Calibri"/>
      </rPr>
      <t>Ưu Đãi Kép - Mua 1 Tặng 1 + Voucher 30K</t>
    </r>
    <r>
      <rPr>
        <sz val="10"/>
        <color theme="1"/>
        <rFont val="Calibri"/>
      </rPr>
      <t xml:space="preserve">
- Scheme:
+ Mua Trà Sữa size L tặng Trà Sữa size M
+ Nhập SIEUTIEC30 giảm 30K đơn từ 70K
- Timeline: 13/10 - 17/10
- Location: HCM</t>
    </r>
  </si>
  <si>
    <t>13/10 - 17/10</t>
  </si>
  <si>
    <r>
      <rPr>
        <b/>
        <sz val="10"/>
        <color theme="1"/>
        <rFont val="Calibri"/>
      </rPr>
      <t xml:space="preserve">1 Win 1:
</t>
    </r>
    <r>
      <rPr>
        <sz val="10"/>
        <color theme="1"/>
        <rFont val="Calibri"/>
      </rPr>
      <t>Search Placeholder(14h-17h): 16/10, 17/10
Hometop banner(7-9): 16/10, 17/10
Static banner(1-3): 14/10, 15/10
Floating(13h-16h): 13/10
Popup(19h-22h): 16/10</t>
    </r>
  </si>
  <si>
    <r>
      <rPr>
        <sz val="10"/>
        <rFont val="Calibri"/>
      </rPr>
      <t xml:space="preserve">Deadline 1/10
</t>
    </r>
    <r>
      <rPr>
        <u/>
        <sz val="10"/>
        <color rgb="FF1155CC"/>
        <rFont val="Calibri"/>
      </rPr>
      <t>https://drive.google.com/drive/u/0/folders/1eJHhYr4tFpvwabRe-MFwu6cPUXainFqg</t>
    </r>
    <r>
      <rPr>
        <sz val="10"/>
        <rFont val="Calibri"/>
      </rPr>
      <t xml:space="preserve"> </t>
    </r>
  </si>
  <si>
    <t>Oct.1Đ</t>
  </si>
  <si>
    <r>
      <rPr>
        <sz val="10"/>
        <color theme="1"/>
        <rFont val="Calibri"/>
      </rPr>
      <t xml:space="preserve">- Key message: </t>
    </r>
    <r>
      <rPr>
        <b/>
        <sz val="10"/>
        <color theme="1"/>
        <rFont val="Calibri"/>
      </rPr>
      <t>Ưu Đãi Kép - Deal 1Đ + Voucher 30K</t>
    </r>
    <r>
      <rPr>
        <sz val="10"/>
        <color theme="1"/>
        <rFont val="Calibri"/>
      </rPr>
      <t xml:space="preserve">
- Scheme:
+ Trà sữa 1Đ đơn từ 30K (áp dụng chuỗi Chuk Express)
+ Trà sữa 1Đ đơn từ 55K (áp dụng chuỗi Chuk Trà)
+ Nhập SIEUTIEC30 giảm 30K đơn từ 70K
- Timeline: 20/10 - 24/10
- Location: HCM</t>
    </r>
  </si>
  <si>
    <t>20/10 - 24/10</t>
  </si>
  <si>
    <t xml:space="preserve">Adapt KV 13/10 (dòng 1702): Thay key message mới
</t>
  </si>
  <si>
    <r>
      <rPr>
        <b/>
        <sz val="10"/>
        <color theme="1"/>
        <rFont val="Calibri"/>
      </rPr>
      <t xml:space="preserve">1 Win 1:
</t>
    </r>
    <r>
      <rPr>
        <sz val="10"/>
        <color theme="1"/>
        <rFont val="Calibri"/>
      </rPr>
      <t>Search Placeholder(14h-17h): 23/10, 24/10
Hometop banner(7-9): 21/10, 24/10
Static banner(1-3): 20/10, 22/10
Floating(13h-16h): 21/10
Popup(13h-16h): 22/10</t>
    </r>
  </si>
  <si>
    <r>
      <rPr>
        <sz val="10"/>
        <rFont val="Calibri"/>
      </rPr>
      <t xml:space="preserve">Dealdine 8/10
</t>
    </r>
    <r>
      <rPr>
        <u/>
        <sz val="10"/>
        <color rgb="FF1155CC"/>
        <rFont val="Calibri"/>
      </rPr>
      <t>https://drive.google.com/drive/u/0/folders/1HpFwzeBqLZkWZdVqw9EFTK1EBfjXlIlU</t>
    </r>
    <r>
      <rPr>
        <sz val="10"/>
        <rFont val="Calibri"/>
      </rPr>
      <t xml:space="preserve"> </t>
    </r>
  </si>
  <si>
    <r>
      <rPr>
        <sz val="10"/>
        <color theme="1"/>
        <rFont val="Calibri"/>
      </rPr>
      <t xml:space="preserve">- Key message: </t>
    </r>
    <r>
      <rPr>
        <b/>
        <sz val="10"/>
        <color theme="1"/>
        <rFont val="Calibri"/>
      </rPr>
      <t>Ưu Đãi Kép - Deal 1Đ + Voucher 30K</t>
    </r>
    <r>
      <rPr>
        <sz val="10"/>
        <color theme="1"/>
        <rFont val="Calibri"/>
      </rPr>
      <t xml:space="preserve">
- Scheme:
+ Trà sữa 1Đ đơn từ 30K (áp dụng chuỗi Chuk Express)
+ Trà sữa 1Đ đơn từ 55K (áp dụng chuỗi Chuk Trà)
+ Nhập SIEUTIEC30 giảm 30K đơn từ 70K
- Timeline: 25/10
- Location: HCM</t>
    </r>
  </si>
  <si>
    <t>25/10</t>
  </si>
  <si>
    <t>Dùng chung KV dòng 1703</t>
  </si>
  <si>
    <r>
      <rPr>
        <b/>
        <sz val="10"/>
        <color theme="1"/>
        <rFont val="Calibri"/>
      </rPr>
      <t xml:space="preserve">1 Popup:
</t>
    </r>
    <r>
      <rPr>
        <sz val="10"/>
        <color theme="1"/>
        <rFont val="Calibri"/>
      </rPr>
      <t>Pop up (13h-16h): 25/10</t>
    </r>
  </si>
  <si>
    <r>
      <rPr>
        <sz val="10"/>
        <rFont val="Calibri"/>
      </rPr>
      <t xml:space="preserve">Dealdine 8/10
</t>
    </r>
    <r>
      <rPr>
        <u/>
        <sz val="10"/>
        <color rgb="FF1155CC"/>
        <rFont val="Calibri"/>
      </rPr>
      <t>https://drive.google.com/drive/u/0/folders/1HpFwzeBqLZkWZdVqw9EFTK1EBfjXlIlU</t>
    </r>
    <r>
      <rPr>
        <sz val="10"/>
        <rFont val="Calibri"/>
      </rPr>
      <t xml:space="preserve"> </t>
    </r>
  </si>
  <si>
    <t>Oct.CB7.1K</t>
  </si>
  <si>
    <r>
      <rPr>
        <sz val="10"/>
        <color theme="1"/>
        <rFont val="Calibri"/>
      </rPr>
      <t xml:space="preserve">- Key message: </t>
    </r>
    <r>
      <rPr>
        <b/>
        <sz val="10"/>
        <color theme="1"/>
        <rFont val="Calibri"/>
      </rPr>
      <t>Ưu Đãi Kép - Deal 1K + Voucher 30K</t>
    </r>
    <r>
      <rPr>
        <sz val="10"/>
        <color theme="1"/>
        <rFont val="Calibri"/>
      </rPr>
      <t xml:space="preserve">
- Scheme:
+ Giảm chỉ còn 1K áp dụng đơn từ 39K (Bánh Mì Bò Né, Bánh Mì Gà Xíu, Bánh Mì Xíu Mại, Bánh Mì Bò Sa Tế, Bánh Mì Ốp La)
+ Nhập SIEUTIEC30 giảm 30k đơn từ 70K
- Location: TP.HCM
- Timeline: 15/10 - 17/10</t>
    </r>
  </si>
  <si>
    <t>15/10 - 17/10</t>
  </si>
  <si>
    <r>
      <rPr>
        <b/>
        <sz val="10"/>
        <color theme="1"/>
        <rFont val="Calibri"/>
      </rPr>
      <t xml:space="preserve">1 Combo 7:
</t>
    </r>
    <r>
      <rPr>
        <sz val="10"/>
        <color theme="1"/>
        <rFont val="Calibri"/>
      </rPr>
      <t>Search Placeholder(5h-10h): 16/10, 17/10
Bottom banner(1-3): 15/10 - 17/10</t>
    </r>
  </si>
  <si>
    <r>
      <rPr>
        <sz val="10"/>
        <rFont val="Calibri"/>
      </rPr>
      <t xml:space="preserve">Deadline 3/10
</t>
    </r>
    <r>
      <rPr>
        <u/>
        <sz val="10"/>
        <color rgb="FF1155CC"/>
        <rFont val="Calibri"/>
      </rPr>
      <t>https://drive.google.com/drive/u/0/folders/1vvKUGQUGs3zffjNaQQcKCUCQoeAeE7Qg</t>
    </r>
    <r>
      <rPr>
        <sz val="10"/>
        <rFont val="Calibri"/>
      </rPr>
      <t xml:space="preserve"> </t>
    </r>
  </si>
  <si>
    <t>Oct..CB7.M1T1</t>
  </si>
  <si>
    <r>
      <rPr>
        <sz val="10"/>
        <color theme="1"/>
        <rFont val="Calibri"/>
      </rPr>
      <t xml:space="preserve">- Key message: </t>
    </r>
    <r>
      <rPr>
        <b/>
        <sz val="10"/>
        <color theme="1"/>
        <rFont val="Calibri"/>
      </rPr>
      <t>Ưu Đãi Kép - Mua 1 Tặng 1 + Voucher 30K</t>
    </r>
    <r>
      <rPr>
        <sz val="10"/>
        <color theme="1"/>
        <rFont val="Calibri"/>
      </rPr>
      <t xml:space="preserve">
- Scheme:
+ Món Mua: (Bánh Mì Ba Rọi Sốt Thái, Bánh Mì Gà Mắc Khén, Bánh Mì Bò Chợ Lớn, Bánh Mì Bò Né, Bánh Mì Gà Xíu, Bánh Mì Xíu Mại, Bánh Mì Bò Sa Tế)
Món Tặng: (Bánh Mì Bò Né, Bánh Mì Gà Xíu, Bánh Mì Xíu Mại, Bánh Mì Bò Sa Tế, Bánh Mì Ốp La)
+ Nhập SIEUTIEC30 giảm 30k đơn từ 70K
- Location: TP.HCM
- Timeline: 22/10 - 24/10</t>
    </r>
  </si>
  <si>
    <t>22/10 - 24/10</t>
  </si>
  <si>
    <t xml:space="preserve">Adapt KV 15/10 (dòng 1705): Thay key message mới
</t>
  </si>
  <si>
    <r>
      <rPr>
        <b/>
        <sz val="10"/>
        <color theme="1"/>
        <rFont val="Calibri"/>
      </rPr>
      <t xml:space="preserve">1 Combo 7:
</t>
    </r>
    <r>
      <rPr>
        <sz val="10"/>
        <color theme="1"/>
        <rFont val="Calibri"/>
      </rPr>
      <t>Search Placeholder(5h-10h): 23/10, 24/10
Bottom banner(1-3): 22/10 - 24/10</t>
    </r>
  </si>
  <si>
    <r>
      <rPr>
        <sz val="10"/>
        <rFont val="Calibri"/>
      </rPr>
      <t xml:space="preserve">Deadline 10/10
</t>
    </r>
    <r>
      <rPr>
        <u/>
        <sz val="10"/>
        <color rgb="FF1155CC"/>
        <rFont val="Calibri"/>
      </rPr>
      <t>https://drive.google.com/drive/u/0/folders/1WUvFSXOHYCARmlDEKq_6br_vi9oFFxSq</t>
    </r>
    <r>
      <rPr>
        <sz val="10"/>
        <rFont val="Calibri"/>
      </rPr>
      <t xml:space="preserve"> </t>
    </r>
  </si>
  <si>
    <r>
      <rPr>
        <sz val="10"/>
        <color theme="1"/>
        <rFont val="Calibri"/>
      </rPr>
      <t xml:space="preserve">- Key message: </t>
    </r>
    <r>
      <rPr>
        <b/>
        <sz val="10"/>
        <color theme="1"/>
        <rFont val="Calibri"/>
      </rPr>
      <t>Cái Lò Nướng Khao Tiệc Bánh - Giảm 15%</t>
    </r>
    <r>
      <rPr>
        <sz val="10"/>
        <color theme="1"/>
        <rFont val="Calibri"/>
      </rPr>
      <t xml:space="preserve">
- Scheme: BST Trung Thu Giảm 15%
- Location: HCM
- Timeline: 22/09-26/09, 28/09</t>
    </r>
  </si>
  <si>
    <t>22/09-26/09, 28/09</t>
  </si>
  <si>
    <r>
      <rPr>
        <b/>
        <sz val="10"/>
        <color theme="1"/>
        <rFont val="Calibri"/>
      </rPr>
      <t xml:space="preserve">1 Win1:
</t>
    </r>
    <r>
      <rPr>
        <sz val="10"/>
        <color theme="1"/>
        <rFont val="Calibri"/>
      </rPr>
      <t>Search placeholder(12-14h): 28/09
Search placeholder(17-19h): 24/09
Hometop banner(7-9): 22/09, 26/09
Static Banner (1-3): 23/09, 25/09
Floating(16h-19h): 25/09
Pop up(16h-19h): 24/09</t>
    </r>
  </si>
  <si>
    <r>
      <rPr>
        <sz val="10"/>
        <color theme="1"/>
        <rFont val="Calibri"/>
      </rPr>
      <t xml:space="preserve">- Key message: </t>
    </r>
    <r>
      <rPr>
        <b/>
        <sz val="10"/>
        <color theme="1"/>
        <rFont val="Calibri"/>
      </rPr>
      <t>Cái Lò Nướng Khao Tiệc Bánh - Giảm 15%</t>
    </r>
    <r>
      <rPr>
        <sz val="10"/>
        <color theme="1"/>
        <rFont val="Calibri"/>
      </rPr>
      <t xml:space="preserve">
- Scheme: BST Trung Thu Giảm 15%
- Location: HCM
- Timeline: 27/09</t>
    </r>
  </si>
  <si>
    <t>27/9</t>
  </si>
  <si>
    <r>
      <rPr>
        <b/>
        <sz val="10"/>
        <color theme="1"/>
        <rFont val="Calibri"/>
      </rPr>
      <t xml:space="preserve">1 Static#5:
</t>
    </r>
    <r>
      <rPr>
        <sz val="10"/>
        <color theme="1"/>
        <rFont val="Calibri"/>
      </rPr>
      <t>Static banner(5): 27/09</t>
    </r>
  </si>
  <si>
    <r>
      <rPr>
        <sz val="10"/>
        <color theme="1"/>
        <rFont val="Calibri"/>
      </rPr>
      <t xml:space="preserve">- Key message: </t>
    </r>
    <r>
      <rPr>
        <b/>
        <sz val="10"/>
        <color theme="1"/>
        <rFont val="Calibri"/>
      </rPr>
      <t>Rau Má Mix Mua 1 tặng 1 + Voucher 40K</t>
    </r>
    <r>
      <rPr>
        <sz val="10"/>
        <color theme="1"/>
        <rFont val="Calibri"/>
      </rPr>
      <t xml:space="preserve">
- Scheme:
+ Rau Má Mix Mua 1 tặng 1 
+ Code: nhập code SIEUTIEC40 giảm 40k cho đơn từ 100k 
- Timeline: 13/10 - 17/10, 20/10 - 24/10
- Location: TP.HCM</t>
    </r>
  </si>
  <si>
    <t>13/10 - 17/10, 20/10 - 24/10</t>
  </si>
  <si>
    <t>https://drive.google.com/drive/folders/1nx1436W4AnLsRrb0rSHvZn_8WH_LrPg_?usp=drive_link</t>
  </si>
  <si>
    <r>
      <rPr>
        <sz val="10"/>
        <rFont val="Calibri"/>
      </rPr>
      <t xml:space="preserve">- Background: Thể hiện concept như </t>
    </r>
    <r>
      <rPr>
        <u/>
        <sz val="10"/>
        <color rgb="FF1155CC"/>
        <rFont val="Calibri"/>
      </rPr>
      <t>hình demo</t>
    </r>
    <r>
      <rPr>
        <sz val="10"/>
        <rFont val="Calibri"/>
      </rPr>
      <t xml:space="preserve">
- Màu sắc của brand cần được thể hiện rõ
- Mã màu như hình demo</t>
    </r>
  </si>
  <si>
    <t>- Pick món: Món Trà Trái Cây Tươi, Combo 2, Nước ép Cam Thơm Tươi</t>
  </si>
  <si>
    <r>
      <rPr>
        <b/>
        <sz val="10"/>
        <color theme="1"/>
        <rFont val="Calibri"/>
      </rPr>
      <t xml:space="preserve">2 Win 1:
</t>
    </r>
    <r>
      <rPr>
        <sz val="10"/>
        <color theme="1"/>
        <rFont val="Calibri"/>
      </rPr>
      <t>Search Placeholder(14h-17h): 13/10, 14/10, 21/10, 22/10
Hometop banner(7-9): 13/10, 14/10, 22/10, 23/10
Static banner(1-3): 15/10, 16/10, 20/10, 21/10
Floating(13h-16h): 16/10, 23/10
Popup(13h-16h): 17/10, 24/10</t>
    </r>
  </si>
  <si>
    <r>
      <rPr>
        <sz val="10"/>
        <rFont val="Calibri"/>
      </rPr>
      <t xml:space="preserve">Deadline 1/10
</t>
    </r>
    <r>
      <rPr>
        <u/>
        <sz val="10"/>
        <color rgb="FF1155CC"/>
        <rFont val="Calibri"/>
      </rPr>
      <t>https://drive.google.com/drive/u/0/folders/1XWzc0jA_N3TtuabQ7M0WkKCQgS3ZI7zu</t>
    </r>
    <r>
      <rPr>
        <sz val="10"/>
        <rFont val="Calibri"/>
      </rPr>
      <t xml:space="preserve"> </t>
    </r>
  </si>
  <si>
    <r>
      <rPr>
        <sz val="10"/>
        <color theme="1"/>
        <rFont val="Calibri"/>
      </rPr>
      <t xml:space="preserve">- Key message: </t>
    </r>
    <r>
      <rPr>
        <b/>
        <sz val="10"/>
        <color theme="1"/>
        <rFont val="Calibri"/>
      </rPr>
      <t>Trà Sữa ÔLong Châu Mua 1 tặng 1  + Voucher 40K</t>
    </r>
    <r>
      <rPr>
        <sz val="10"/>
        <color theme="1"/>
        <rFont val="Calibri"/>
      </rPr>
      <t xml:space="preserve">
- Scheme: 
+ Trà Sữa ÔLong Châu Mua 1 tặng 1 
+ Code: nhập code SIEUTIEC40 giảm 40k cho đơn từ 100k
- Timeline: </t>
    </r>
    <r>
      <rPr>
        <sz val="10"/>
        <color rgb="FFFF0000"/>
        <rFont val="Calibri"/>
      </rPr>
      <t>06/10, 09/10, 27/10 - 29/10, 31/10</t>
    </r>
    <r>
      <rPr>
        <sz val="10"/>
        <color theme="1"/>
        <rFont val="Calibri"/>
      </rPr>
      <t xml:space="preserve">
- Location: TP.HCM</t>
    </r>
  </si>
  <si>
    <t>06/10, 09/10, 27/10 - 29/10, 31/10</t>
  </si>
  <si>
    <t>https://drive.google.com/drive/folders/1B2cLAsSWFzXLZA8ZShmz8F34rLIpx-2I?usp=drive_link</t>
  </si>
  <si>
    <r>
      <rPr>
        <sz val="10"/>
        <rFont val="Calibri"/>
      </rPr>
      <t xml:space="preserve">- Background: Thể hiện concept như </t>
    </r>
    <r>
      <rPr>
        <u/>
        <sz val="10"/>
        <color rgb="FF1155CC"/>
        <rFont val="Calibri"/>
      </rPr>
      <t>hình demo</t>
    </r>
    <r>
      <rPr>
        <sz val="10"/>
        <rFont val="Calibri"/>
      </rPr>
      <t xml:space="preserve">
- Màu sắc của brand cần được thể hiện rõ
- Mã màu như hình demo</t>
    </r>
  </si>
  <si>
    <t>- Pick món: Trà Sữa Full Trân Châu (3 loại Trân Châu), Matcha Latte Sữa Tươi Đà Lạt, Trà Ôlong Đào Atiso Đỏ</t>
  </si>
  <si>
    <r>
      <rPr>
        <b/>
        <sz val="10"/>
        <color theme="1"/>
        <rFont val="Calibri"/>
      </rPr>
      <t xml:space="preserve">1 Win 1:
</t>
    </r>
    <r>
      <rPr>
        <strike/>
        <sz val="10"/>
        <color theme="1"/>
        <rFont val="Calibri"/>
      </rPr>
      <t>Search Placeholder(14h-17h): 07/10, 08/10</t>
    </r>
    <r>
      <rPr>
        <strike/>
        <sz val="10"/>
        <color rgb="FFFF0000"/>
        <rFont val="Calibri"/>
      </rPr>
      <t xml:space="preserve"> 
</t>
    </r>
    <r>
      <rPr>
        <sz val="10"/>
        <color rgb="FFFF0000"/>
        <rFont val="Calibri"/>
      </rPr>
      <t xml:space="preserve">Search Placeholder(14h-17h): 31/10
Search Placeholder(19h-22h): 29/10
</t>
    </r>
    <r>
      <rPr>
        <sz val="10"/>
        <color theme="1"/>
        <rFont val="Calibri"/>
      </rPr>
      <t xml:space="preserve">Hometop banner(7-9): 06/10, </t>
    </r>
    <r>
      <rPr>
        <strike/>
        <sz val="10"/>
        <color theme="1"/>
        <rFont val="Calibri"/>
      </rPr>
      <t>07/10</t>
    </r>
    <r>
      <rPr>
        <sz val="10"/>
        <color theme="1"/>
        <rFont val="Calibri"/>
      </rPr>
      <t xml:space="preserve">, </t>
    </r>
    <r>
      <rPr>
        <sz val="10"/>
        <color rgb="FFFF0000"/>
        <rFont val="Calibri"/>
      </rPr>
      <t xml:space="preserve">27/10
</t>
    </r>
    <r>
      <rPr>
        <sz val="10"/>
        <color theme="1"/>
        <rFont val="Calibri"/>
      </rPr>
      <t xml:space="preserve">Static banner(1-3): 06/10, 09/10
Floating(13h-16h): </t>
    </r>
    <r>
      <rPr>
        <strike/>
        <sz val="10"/>
        <color theme="1"/>
        <rFont val="Calibri"/>
      </rPr>
      <t>08/10</t>
    </r>
    <r>
      <rPr>
        <sz val="10"/>
        <color theme="1"/>
        <rFont val="Calibri"/>
      </rPr>
      <t xml:space="preserve">, </t>
    </r>
    <r>
      <rPr>
        <sz val="10"/>
        <color rgb="FFFF0000"/>
        <rFont val="Calibri"/>
      </rPr>
      <t>28/10</t>
    </r>
    <r>
      <rPr>
        <sz val="10"/>
        <color theme="1"/>
        <rFont val="Calibri"/>
      </rPr>
      <t xml:space="preserve">
Popup(13h-16h): 09/10</t>
    </r>
  </si>
  <si>
    <r>
      <rPr>
        <sz val="10"/>
        <rFont val="Calibri"/>
      </rPr>
      <t xml:space="preserve">Deadline 24/9
</t>
    </r>
    <r>
      <rPr>
        <u/>
        <sz val="10"/>
        <color rgb="FF1155CC"/>
        <rFont val="Calibri"/>
      </rPr>
      <t>https://drive.google.com/drive/u/0/folders/1FXOoVlXfe7w5HHNNUnBsED7_J4lEKiOq</t>
    </r>
    <r>
      <rPr>
        <sz val="10"/>
        <rFont val="Calibri"/>
      </rPr>
      <t xml:space="preserve"> </t>
    </r>
  </si>
  <si>
    <t>JBP Spike 99</t>
  </si>
  <si>
    <r>
      <rPr>
        <b/>
        <sz val="10"/>
        <color theme="1"/>
        <rFont val="Calibri"/>
      </rPr>
      <t xml:space="preserve">Siêu ưu đãi thương hiệu ngày 9/9:
</t>
    </r>
    <r>
      <rPr>
        <sz val="10"/>
        <color theme="1"/>
        <rFont val="Calibri"/>
      </rPr>
      <t>- Mua 1 tặng 1, Mua 2 tặng 2, Giảm 50%: KATINAT, Cheese Coffee, Popeyes, McDonald's, The Pizza Company, Pizza Hut,...
- Deal hot chỉ 1Đ, 1K, 10K: Highlands, Domino's Pizza, Maycha,...
- Combo giảm sốc: Phúc Long, The Coffee House, Starbucks, Tocotoco,Lotteria, KFC, Jollibee,...
- Hàng loạt voucher giảm 50%
Số lượng ưu đãi có hạn.</t>
    </r>
  </si>
  <si>
    <r>
      <rPr>
        <sz val="10"/>
        <rFont val="Calibri"/>
      </rPr>
      <t xml:space="preserve">0h-10h: </t>
    </r>
    <r>
      <rPr>
        <u/>
        <sz val="10"/>
        <color rgb="FF1155CC"/>
        <rFont val="Calibri"/>
      </rPr>
      <t>https://docs.google.com/spreadsheets/d/1euYQp41NIB_2slpqUCv3Z1w09uwEDu-KfSVn_xAISmg/edit?gid=563599725#gid=563599725&amp;range=M:O</t>
    </r>
    <r>
      <rPr>
        <sz val="10"/>
        <rFont val="Calibri"/>
      </rPr>
      <t xml:space="preserve">
10h-13h: </t>
    </r>
    <r>
      <rPr>
        <u/>
        <sz val="10"/>
        <color rgb="FF1155CC"/>
        <rFont val="Calibri"/>
      </rPr>
      <t>https://docs.google.com/spreadsheets/d/1euYQp41NIB_2slpqUCv3Z1w09uwEDu-KfSVn_xAISmg/edit?gid=563599725#gid=563599725&amp;range=R:T</t>
    </r>
    <r>
      <rPr>
        <sz val="10"/>
        <rFont val="Calibri"/>
      </rPr>
      <t xml:space="preserve">
13h-16h: </t>
    </r>
    <r>
      <rPr>
        <u/>
        <sz val="10"/>
        <color rgb="FF1155CC"/>
        <rFont val="Calibri"/>
      </rPr>
      <t>https://docs.google.com/spreadsheets/d/1euYQp41NIB_2slpqUCv3Z1w09uwEDu-KfSVn_xAISmg/edit?gid=563599725#gid=563599725&amp;range=W:Y</t>
    </r>
    <r>
      <rPr>
        <sz val="10"/>
        <rFont val="Calibri"/>
      </rPr>
      <t xml:space="preserve">
16h-20h: </t>
    </r>
    <r>
      <rPr>
        <u/>
        <sz val="10"/>
        <color rgb="FF1155CC"/>
        <rFont val="Calibri"/>
      </rPr>
      <t>https://docs.google.com/spreadsheets/d/1euYQp41NIB_2slpqUCv3Z1w09uwEDu-KfSVn_xAISmg/edit?gid=563599725#gid=563599725&amp;range=AB:AD</t>
    </r>
    <r>
      <rPr>
        <sz val="10"/>
        <rFont val="Calibri"/>
      </rPr>
      <t xml:space="preserve">
20h-24h: </t>
    </r>
    <r>
      <rPr>
        <u/>
        <sz val="10"/>
        <color rgb="FF1155CC"/>
        <rFont val="Calibri"/>
      </rPr>
      <t>https://docs.google.com/spreadsheets/d/1euYQp41NIB_2slpqUCv3Z1w09uwEDu-KfSVn_xAISmg/edit?gid=563599725#gid=563599725&amp;range=AG:AI</t>
    </r>
  </si>
  <si>
    <t>sieu-deal-thuong-hieu-giam-50-rank</t>
  </si>
  <si>
    <t>Sep.10K</t>
  </si>
  <si>
    <r>
      <rPr>
        <sz val="10"/>
        <color theme="1"/>
        <rFont val="Calibri"/>
      </rPr>
      <t xml:space="preserve">- Key message: </t>
    </r>
    <r>
      <rPr>
        <b/>
        <sz val="10"/>
        <color theme="1"/>
        <rFont val="Calibri"/>
      </rPr>
      <t>TRÀ SỮA SEKAI MỜI MÓN 10K + VOUCHER 50.000Đ</t>
    </r>
    <r>
      <rPr>
        <sz val="10"/>
        <color theme="1"/>
        <rFont val="Calibri"/>
      </rPr>
      <t xml:space="preserve">
- Scheme:
Giảm món còn 10k, áp dụng đơn 39k:
Trà Sữa Gạo Nhật
</t>
    </r>
    <r>
      <rPr>
        <sz val="10"/>
        <color rgb="FFFF0000"/>
        <rFont val="Calibri"/>
      </rPr>
      <t xml:space="preserve">Trà Sữa Olong
Trà Sữa Nguyên Lá </t>
    </r>
    <r>
      <rPr>
        <sz val="10"/>
        <color theme="1"/>
        <rFont val="Calibri"/>
      </rPr>
      <t xml:space="preserve">
Giảm toàn bộ menu 5%
</t>
    </r>
    <r>
      <rPr>
        <sz val="10"/>
        <color rgb="FFFF0000"/>
        <rFont val="Calibri"/>
      </rPr>
      <t>- Nhập mã SEKAI50 - giảm 50% tối đa 40.000đ, áp dụng cho đơn 60.000đ
- Nhập mã SIEUTIEC50 - giảm 50.000đ, áp dụng cho đơn 140.000đ</t>
    </r>
    <r>
      <rPr>
        <sz val="10"/>
        <color theme="1"/>
        <rFont val="Calibri"/>
      </rPr>
      <t xml:space="preserve">
- Timeline: 24/09; 29/09-30/09
- Location: HCM</t>
    </r>
  </si>
  <si>
    <t>24/09, 29/09, 30/09</t>
  </si>
  <si>
    <t>Pick 3 món: 
- TRÀ SỮA GẠO NHẬT FULLTOPPING XL
- TRÀ TRÁI CÂY XL
- Trà sữa matcha Gạo nhật XL</t>
  </si>
  <si>
    <r>
      <rPr>
        <sz val="10"/>
        <rFont val="Calibri"/>
      </rPr>
      <t xml:space="preserve">- Adapt </t>
    </r>
    <r>
      <rPr>
        <u/>
        <sz val="10"/>
        <color rgb="FF1155CC"/>
        <rFont val="Calibri"/>
      </rPr>
      <t>KV cũ,</t>
    </r>
    <r>
      <rPr>
        <sz val="10"/>
        <rFont val="Calibri"/>
      </rPr>
      <t xml:space="preserve"> thay SKU mới </t>
    </r>
  </si>
  <si>
    <r>
      <rPr>
        <b/>
        <sz val="10"/>
        <color theme="1"/>
        <rFont val="Calibri"/>
      </rPr>
      <t xml:space="preserve">1 Custom1:
</t>
    </r>
    <r>
      <rPr>
        <sz val="10"/>
        <color theme="1"/>
        <rFont val="Calibri"/>
      </rPr>
      <t>Static Banner( 5): 24/09, 29/09, 30/09
Floating (19h-22h): 29/09</t>
    </r>
  </si>
  <si>
    <r>
      <rPr>
        <sz val="10"/>
        <rFont val="Calibri"/>
      </rPr>
      <t xml:space="preserve">Deadline 15/9
</t>
    </r>
    <r>
      <rPr>
        <u/>
        <sz val="10"/>
        <color rgb="FF1155CC"/>
        <rFont val="Calibri"/>
      </rPr>
      <t>https://drive.google.com/drive/u/0/folders/1Gwk9_XBaGhZQCM_VNmkIwrLq3U1j_VQ9</t>
    </r>
    <r>
      <rPr>
        <sz val="10"/>
        <rFont val="Calibri"/>
      </rPr>
      <t xml:space="preserve"> </t>
    </r>
  </si>
  <si>
    <r>
      <rPr>
        <sz val="10"/>
        <color theme="1"/>
        <rFont val="Calibri"/>
      </rPr>
      <t xml:space="preserve">- Key message: </t>
    </r>
    <r>
      <rPr>
        <b/>
        <sz val="10"/>
        <color theme="1"/>
        <rFont val="Calibri"/>
      </rPr>
      <t>Đậu Homemade Khao Món - Giảm 40% + Voucher 25k</t>
    </r>
    <r>
      <rPr>
        <sz val="10"/>
        <color theme="1"/>
        <rFont val="Calibri"/>
      </rPr>
      <t xml:space="preserve">
- Scheme:
+ Bún Homemade 119k giảm còn 71K
+ Combo Bún đậu no nê + Nem chua rán 307k giảm còn 219k
+ HOMEMADE25 Giảm 25k cho đơn 65k
- Location HCM
- Timeline: 01/10 - 03/10</t>
    </r>
  </si>
  <si>
    <r>
      <rPr>
        <b/>
        <sz val="10"/>
        <color theme="1"/>
        <rFont val="Calibri"/>
      </rPr>
      <t xml:space="preserve">1 Win 4:
</t>
    </r>
    <r>
      <rPr>
        <sz val="10"/>
        <color theme="1"/>
        <rFont val="Calibri"/>
      </rPr>
      <t>Search Placeholder(17h-19h): 02/10, 03/10
Hometop banner(10-12): 01/10, 02/10
Static banner(4): 02/10, 03/10</t>
    </r>
  </si>
  <si>
    <t>w4-bundau-homemade</t>
  </si>
  <si>
    <t>Key Mess: Maycha Khao Deal 1K + Giảm 60K
Scheme:
Maycha khao trà sữa thái 1k
Nhập code  MAYCHA60k: 60K MBS 160k
MAYCHA20k: 20k mbs 50k
Timeline:9/9
Location: HCM; Đồng Nai, Bình Dương; Đà Nẵng, An Giang, Kiên Giang, Tiền Giang, Long An</t>
  </si>
  <si>
    <t>https://drive.google.com/drive/u/0/folders/12RqWmN_J22XvqfxqdhYVFWDkptyAC_NT</t>
  </si>
  <si>
    <t>sv-1k-maycha</t>
  </si>
  <si>
    <t>- Key message: Trà Sữa TocoToco Mua 1 Tặng 1 + Code 25K
- Scheme: TocoToco khao combo 2 ly chỉ còn 44k
- Nhập code 99TOCO25K - giảm 25K đơn từ 40K
Timeline: 9/9
- Location: Hà Nội, HCM, CT</t>
  </si>
  <si>
    <t>sj--tocotoco</t>
  </si>
  <si>
    <t>Oct.CB9</t>
  </si>
  <si>
    <r>
      <rPr>
        <sz val="11"/>
        <rFont val="Calibri"/>
      </rPr>
      <t xml:space="preserve">- Key message: </t>
    </r>
    <r>
      <rPr>
        <b/>
        <sz val="11"/>
        <rFont val="Calibri"/>
      </rPr>
      <t>Pharmacity - Sterimar dịu nhẹ mỗi ngày - Freeship 16.000VNĐ</t>
    </r>
    <r>
      <rPr>
        <sz val="11"/>
        <rFont val="Calibri"/>
      </rPr>
      <t xml:space="preserve">
- Scheme:</t>
    </r>
    <r>
      <rPr>
        <u/>
        <sz val="11"/>
        <color rgb="FF1155CC"/>
        <rFont val="Calibri"/>
      </rPr>
      <t xml:space="preserve"> Freeship 16.000VNĐ
</t>
    </r>
    <r>
      <rPr>
        <b/>
        <sz val="11"/>
        <rFont val="Calibri"/>
      </rPr>
      <t xml:space="preserve">+ Mô tả collection: </t>
    </r>
    <r>
      <rPr>
        <sz val="11"/>
        <rFont val="Calibri"/>
      </rPr>
      <t xml:space="preserve">Sterimar là sản phẩm dạng xịt giúp làm sạch và chăm sóc nhẹ nhàng khoang mũi
</t>
    </r>
    <r>
      <rPr>
        <b/>
        <sz val="11"/>
        <rFont val="Calibri"/>
      </rPr>
      <t xml:space="preserve">+ Tagline Search Placeholder: </t>
    </r>
    <r>
      <rPr>
        <sz val="11"/>
        <rFont val="Calibri"/>
      </rPr>
      <t xml:space="preserve">Pharmacity - Sterimar dịu nhẹ mỗi ngày - Freeship 16.000VNĐ
- Location: HN  
- Timeline: 01/10 - 03/10 </t>
    </r>
  </si>
  <si>
    <t>01/10 - 3/10</t>
  </si>
  <si>
    <t>https://docs.google.com/spreadsheets/d/1NP59lUoneJS9Xyh5r9nBrmSZPDyjFcEx-IWo8bPgTPY/edit?gid=368520943#gid=368520943&amp;range=2:2</t>
  </si>
  <si>
    <t>- Tone Màu: Xanh Blue Của PMC</t>
  </si>
  <si>
    <t xml:space="preserve">- Kéo sáng nhẹ, sắp bố cục linh động nhìn vào bắt mắt
- Lưu ý kích thước chai: 5 loại cùng dung tích,  không kéo quá to SKU hoặc size quá lệch nhau </t>
  </si>
  <si>
    <r>
      <rPr>
        <b/>
        <sz val="10"/>
        <color theme="1"/>
        <rFont val="Calibri"/>
      </rPr>
      <t xml:space="preserve">1 Combo9:
</t>
    </r>
    <r>
      <rPr>
        <sz val="10"/>
        <color theme="1"/>
        <rFont val="Calibri"/>
      </rPr>
      <t>Search Placeholder(19h-22h): 02/10, 03/10
Hometop banner(10-12): 01/10-03/10</t>
    </r>
  </si>
  <si>
    <r>
      <rPr>
        <sz val="10"/>
        <rFont val="Calibri"/>
      </rPr>
      <t xml:space="preserve">Deadline 19/9
</t>
    </r>
    <r>
      <rPr>
        <u/>
        <sz val="10"/>
        <color rgb="FF1155CC"/>
        <rFont val="Calibri"/>
      </rPr>
      <t>https://drive.google.com/drive/u/0/folders/1PXGsMiDFGtJCDRsTet1bcC1iH8u6LMCA</t>
    </r>
    <r>
      <rPr>
        <sz val="10"/>
        <rFont val="Calibri"/>
      </rPr>
      <t xml:space="preserve"> </t>
    </r>
  </si>
  <si>
    <t>a-pharmacity-fs</t>
  </si>
  <si>
    <r>
      <rPr>
        <sz val="11"/>
        <rFont val="Calibri"/>
      </rPr>
      <t xml:space="preserve">- Key message: </t>
    </r>
    <r>
      <rPr>
        <b/>
        <sz val="11"/>
        <rFont val="Calibri"/>
      </rPr>
      <t>Pharmacity - Sterimar dịu nhẹ mỗi ngày - Freeship 16.000VNĐ</t>
    </r>
    <r>
      <rPr>
        <sz val="11"/>
        <rFont val="Calibri"/>
      </rPr>
      <t xml:space="preserve">
- Scheme:</t>
    </r>
    <r>
      <rPr>
        <u/>
        <sz val="11"/>
        <color rgb="FF1155CC"/>
        <rFont val="Calibri"/>
      </rPr>
      <t xml:space="preserve"> Freeship 16.000VNĐ
</t>
    </r>
    <r>
      <rPr>
        <b/>
        <sz val="11"/>
        <rFont val="Calibri"/>
      </rPr>
      <t xml:space="preserve">+ Mô tả collection: </t>
    </r>
    <r>
      <rPr>
        <sz val="11"/>
        <rFont val="Calibri"/>
      </rPr>
      <t xml:space="preserve">Sterimar là sản phẩm dạng xịt giúp làm sạch và chăm sóc nhẹ nhàng khoang mũi
</t>
    </r>
    <r>
      <rPr>
        <b/>
        <sz val="11"/>
        <rFont val="Calibri"/>
      </rPr>
      <t>+ Tagline Search Placeholder:</t>
    </r>
    <r>
      <rPr>
        <sz val="11"/>
        <rFont val="Calibri"/>
      </rPr>
      <t xml:space="preserve"> Pharmacity - Sterimar dịu nhẹ mỗi ngày - Freeship 16.000VNĐ
- Location: HN  
- Timeline: 04/10</t>
    </r>
  </si>
  <si>
    <t>Chung KV dòng 1716</t>
  </si>
  <si>
    <r>
      <rPr>
        <b/>
        <sz val="10"/>
        <color theme="1"/>
        <rFont val="Calibri"/>
      </rPr>
      <t xml:space="preserve">2 Alacarte lẻ:
</t>
    </r>
    <r>
      <rPr>
        <sz val="10"/>
        <color theme="1"/>
        <rFont val="Calibri"/>
      </rPr>
      <t>Hometop banner(10-12): 04/10
Floating(19h-22h): 04/10</t>
    </r>
  </si>
  <si>
    <r>
      <rPr>
        <sz val="10"/>
        <rFont val="Calibri"/>
      </rPr>
      <t xml:space="preserve">Deadline 19/9
</t>
    </r>
    <r>
      <rPr>
        <u/>
        <sz val="10"/>
        <color rgb="FF1155CC"/>
        <rFont val="Calibri"/>
      </rPr>
      <t>https://drive.google.com/drive/u/0/folders/1PXGsMiDFGtJCDRsTet1bcC1iH8u6LMCA</t>
    </r>
    <r>
      <rPr>
        <sz val="10"/>
        <rFont val="Calibri"/>
      </rPr>
      <t xml:space="preserve"> </t>
    </r>
  </si>
  <si>
    <t>a-pharmacity-freeship</t>
  </si>
  <si>
    <r>
      <rPr>
        <sz val="10"/>
        <color theme="1"/>
        <rFont val="Calibri"/>
      </rPr>
      <t xml:space="preserve">- Key message: </t>
    </r>
    <r>
      <rPr>
        <b/>
        <sz val="10"/>
        <color theme="1"/>
        <rFont val="Calibri"/>
      </rPr>
      <t>Café Amazon Khao Deal 1Đ + Voucher 50K</t>
    </r>
    <r>
      <rPr>
        <sz val="10"/>
        <color theme="1"/>
        <rFont val="Calibri"/>
      </rPr>
      <t xml:space="preserve">
- Scheme:
Trà sữa thái đỏ 1Đ
Cà Phê AMZ Sữa Đá 1Đ
Bạc Xỉu Đá 1Đ
MBS 99k 
+ SPFAMAZON50 Giảm 50k cho đơn 99K
- Location: HCM
- Timeline: 07/10 - 09/10</t>
    </r>
  </si>
  <si>
    <t>07/10 - 09/10</t>
  </si>
  <si>
    <t>https://docs.google.com/spreadsheets/d/171f1tcAKPX1SHNcJh-oRcWL3Rt8oON56yqBV9EPDf14/edit?gid=622242917#gid=622242917</t>
  </si>
  <si>
    <t>https://drive.google.com/drive/folders/1bli_C1UVyEzQRcWQCB-OeeNlswWjUfYN</t>
  </si>
  <si>
    <r>
      <rPr>
        <sz val="10"/>
        <rFont val="Calibri"/>
      </rPr>
      <t xml:space="preserve">Background thiết kế theo </t>
    </r>
    <r>
      <rPr>
        <u/>
        <sz val="10"/>
        <color rgb="FF1155CC"/>
        <rFont val="Calibri"/>
      </rPr>
      <t>file mẫu</t>
    </r>
  </si>
  <si>
    <t>Pick 3 món trong file</t>
  </si>
  <si>
    <r>
      <rPr>
        <b/>
        <sz val="10"/>
        <color theme="1"/>
        <rFont val="Calibri"/>
      </rPr>
      <t xml:space="preserve">1 Combo 3:
</t>
    </r>
    <r>
      <rPr>
        <sz val="10"/>
        <color theme="1"/>
        <rFont val="Calibri"/>
      </rPr>
      <t>Static banner(6): 07/10 - 09/10
Pop up(13h-16h): 07/10</t>
    </r>
  </si>
  <si>
    <r>
      <rPr>
        <sz val="10"/>
        <rFont val="Calibri"/>
      </rPr>
      <t xml:space="preserve">Deadline 25/9
</t>
    </r>
    <r>
      <rPr>
        <u/>
        <sz val="10"/>
        <color rgb="FF1155CC"/>
        <rFont val="Calibri"/>
      </rPr>
      <t>https://drive.google.com/drive/u/0/folders/1jRiLjQhUTOoO6UNV--0ecGh47TI59MJG</t>
    </r>
  </si>
  <si>
    <r>
      <rPr>
        <sz val="10"/>
        <color theme="1"/>
        <rFont val="Calibri"/>
      </rPr>
      <t xml:space="preserve">- Key message: </t>
    </r>
    <r>
      <rPr>
        <b/>
        <sz val="10"/>
        <color theme="1"/>
        <rFont val="Calibri"/>
      </rPr>
      <t>Café Amazon Khao Deal 1Đ + Voucher 50K</t>
    </r>
    <r>
      <rPr>
        <sz val="10"/>
        <color theme="1"/>
        <rFont val="Calibri"/>
      </rPr>
      <t xml:space="preserve">
- Scheme:
Trà sữa thái đỏ 1Đ
Cà Phê AMZ Sữa Đá 1Đ
Bạc Xỉu Đá 1Đ
MBS 99k 
+ SPFAMAZON50 Giảm 50k cho đơn 99K
- Location: HCM
- Timeline: 14/10 - 16/10, 21/10 - 23/10</t>
    </r>
  </si>
  <si>
    <t>14/10 - 16/10, 21/10 - 23/10</t>
  </si>
  <si>
    <t>Dùng chung KV dòng 1718</t>
  </si>
  <si>
    <r>
      <rPr>
        <b/>
        <strike/>
        <sz val="10"/>
        <color theme="1"/>
        <rFont val="Calibri"/>
      </rPr>
      <t xml:space="preserve">2 Win 3:
</t>
    </r>
    <r>
      <rPr>
        <strike/>
        <sz val="10"/>
        <color theme="1"/>
        <rFont val="Calibri"/>
      </rPr>
      <t>Hometop banner(7-9): 15/10, 16/10, 21/10, 22/10 
Static banner(1-3): 14/10, 23/10</t>
    </r>
  </si>
  <si>
    <r>
      <rPr>
        <sz val="10"/>
        <rFont val="Calibri"/>
      </rPr>
      <t xml:space="preserve">Deadline 25/9
</t>
    </r>
    <r>
      <rPr>
        <u/>
        <sz val="10"/>
        <color rgb="FF1155CC"/>
        <rFont val="Calibri"/>
      </rPr>
      <t>https://drive.google.com/drive/u/0/folders/1jRiLjQhUTOoO6UNV--0ecGh47TI59MJG</t>
    </r>
  </si>
  <si>
    <t>w3-amazon50</t>
  </si>
  <si>
    <r>
      <rPr>
        <sz val="10"/>
        <color theme="1"/>
        <rFont val="Calibri"/>
      </rPr>
      <t xml:space="preserve">- Key message: </t>
    </r>
    <r>
      <rPr>
        <b/>
        <sz val="10"/>
        <color theme="1"/>
        <rFont val="Calibri"/>
      </rPr>
      <t>Café Amazon Khao Deal 1Đ + Voucher 50K</t>
    </r>
    <r>
      <rPr>
        <sz val="10"/>
        <color theme="1"/>
        <rFont val="Calibri"/>
      </rPr>
      <t xml:space="preserve">
- Scheme:
Trà sữa thái đỏ 1Đ
Cà Phê AMZ Sữa Đá 1Đ
Bạc Xỉu Đá 1Đ
MBS 99k 
+ SPFAMAZON50 Giảm 50k cho đơn 99K
- Location: HCM
- Timeline: 29/10 - 31/10</t>
    </r>
  </si>
  <si>
    <r>
      <rPr>
        <b/>
        <strike/>
        <sz val="10"/>
        <color theme="1"/>
        <rFont val="Calibri"/>
      </rPr>
      <t xml:space="preserve">1 Combo 9:
</t>
    </r>
    <r>
      <rPr>
        <strike/>
        <sz val="10"/>
        <color theme="1"/>
        <rFont val="Calibri"/>
      </rPr>
      <t>Search Placeholder(14h-17h): 30/10, 31/10
Hometop banner(10-12): 29/10 - 31/10</t>
    </r>
  </si>
  <si>
    <r>
      <rPr>
        <sz val="10"/>
        <rFont val="Calibri"/>
      </rPr>
      <t xml:space="preserve">Deadline 25/9
</t>
    </r>
    <r>
      <rPr>
        <u/>
        <sz val="10"/>
        <color rgb="FF1155CC"/>
        <rFont val="Calibri"/>
      </rPr>
      <t>https://drive.google.com/drive/u/0/folders/1jRiLjQhUTOoO6UNV--0ecGh47TI59MJG</t>
    </r>
  </si>
  <si>
    <r>
      <rPr>
        <sz val="10"/>
        <color theme="1"/>
        <rFont val="Calibri"/>
      </rPr>
      <t xml:space="preserve">- Key message: </t>
    </r>
    <r>
      <rPr>
        <b/>
        <sz val="10"/>
        <color theme="1"/>
        <rFont val="Calibri"/>
      </rPr>
      <t>BURGER KING KHAO DEAL NỬA GIÁ - Giảm 50%</t>
    </r>
    <r>
      <rPr>
        <sz val="10"/>
        <color theme="1"/>
        <rFont val="Calibri"/>
      </rPr>
      <t xml:space="preserve">
- Scheme: Combo 8 món giảm 50% bao gồm:
Gồm: Burger Bò Tắm Phô Mai cỡ vừa, Burger Bò Nướng Lửa Hồng cỡ vừa, Phô Mai Que 2 miếng, Khoai Tây Chiên nhỏ, 3 Đồ Uống
Giá gốc: 293k
Giá giảm (50%): 146.5k
Limit: 1 Combo BOGO/Order
Áp dụng thêm voucher BK50 giảm 50k đơn 140k chỉ còn 96.5k
- Location: HN
- Timeline: 04/10, 05/10, 09/10, 11/10, 12/10</t>
    </r>
  </si>
  <si>
    <t>04/10, 05/10, 09/10, 11/10, 12/10</t>
  </si>
  <si>
    <r>
      <rPr>
        <sz val="10"/>
        <rFont val="Calibri"/>
      </rPr>
      <t xml:space="preserve">Adapt </t>
    </r>
    <r>
      <rPr>
        <u/>
        <sz val="10"/>
        <color rgb="FF1155CC"/>
        <rFont val="Calibri"/>
      </rPr>
      <t>KV Cũ</t>
    </r>
    <r>
      <rPr>
        <sz val="10"/>
        <rFont val="Calibri"/>
      </rPr>
      <t xml:space="preserve">:
- Thay Background mới: màu brand + màu hồng, theo vibe 20/10
- Thêm element hoa
- Update size FB + Story (brand support feature thêm SM) </t>
    </r>
  </si>
  <si>
    <r>
      <rPr>
        <b/>
        <sz val="10"/>
        <color theme="1"/>
        <rFont val="Calibri"/>
      </rPr>
      <t xml:space="preserve">5 Static lẻ:
</t>
    </r>
    <r>
      <rPr>
        <sz val="10"/>
        <color theme="1"/>
        <rFont val="Calibri"/>
      </rPr>
      <t>Static banner (6): 04/10, 05/10, 09/10, 11/10, 12/10</t>
    </r>
  </si>
  <si>
    <r>
      <rPr>
        <sz val="10"/>
        <rFont val="Calibri"/>
      </rPr>
      <t xml:space="preserve">Deadline 24/9
</t>
    </r>
    <r>
      <rPr>
        <u/>
        <sz val="10"/>
        <color rgb="FF1155CC"/>
        <rFont val="Calibri"/>
      </rPr>
      <t>https://drive.google.com/drive/u/0/folders/1wLC4euP0mcEPDQN6vd54MRlkVVVMX4l_</t>
    </r>
    <r>
      <rPr>
        <sz val="10"/>
        <rFont val="Calibri"/>
      </rPr>
      <t xml:space="preserve"> </t>
    </r>
  </si>
  <si>
    <r>
      <rPr>
        <sz val="10"/>
        <color theme="1"/>
        <rFont val="Calibri"/>
      </rPr>
      <t xml:space="preserve">- Key message: </t>
    </r>
    <r>
      <rPr>
        <b/>
        <sz val="10"/>
        <color theme="1"/>
        <rFont val="Calibri"/>
      </rPr>
      <t>BURGER KING KHAO DEAL NỬA GIÁ - Giảm 50%</t>
    </r>
    <r>
      <rPr>
        <sz val="10"/>
        <color theme="1"/>
        <rFont val="Calibri"/>
      </rPr>
      <t xml:space="preserve">
- Scheme: Combo 8 món giảm 50% bao gồm:
Gồm: Burger Bò Tắm Phô Mai cỡ vừa, Burger Bò Nướng Lửa Hồng cỡ vừa, Phô Mai Que 2 miếng, Khoai Tây Chiên nhỏ, 3 Đồ Uống
Giá gốc: 293k
Giá giảm (50%): 146.5k
Limit: 1 Combo BOGO/Order
Áp dụng thêm voucher BK50 giảm 50k đơn 140k chỉ còn 96.5k
- Location: HCM
- Timeline: 17/10 - 19/10</t>
    </r>
  </si>
  <si>
    <t>17/10 - 19/10</t>
  </si>
  <si>
    <t>Dùng chung KV dòng 1721</t>
  </si>
  <si>
    <r>
      <rPr>
        <b/>
        <sz val="10"/>
        <color theme="1"/>
        <rFont val="Calibri"/>
      </rPr>
      <t xml:space="preserve">1 Combo 1:
</t>
    </r>
    <r>
      <rPr>
        <sz val="10"/>
        <color theme="1"/>
        <rFont val="Calibri"/>
      </rPr>
      <t>Static banner(1-3): 17/10 - 19/10
Popup(16h-19h): 18/10</t>
    </r>
  </si>
  <si>
    <r>
      <rPr>
        <sz val="10"/>
        <rFont val="Calibri"/>
      </rPr>
      <t xml:space="preserve">Deadline 24/9
</t>
    </r>
    <r>
      <rPr>
        <u/>
        <sz val="10"/>
        <color rgb="FF1155CC"/>
        <rFont val="Calibri"/>
      </rPr>
      <t>https://drive.google.com/drive/u/0/folders/1wLC4euP0mcEPDQN6vd54MRlkVVVMX4l_</t>
    </r>
    <r>
      <rPr>
        <sz val="10"/>
        <rFont val="Calibri"/>
      </rPr>
      <t xml:space="preserve"> </t>
    </r>
  </si>
  <si>
    <t>Oct.CB8</t>
  </si>
  <si>
    <r>
      <rPr>
        <sz val="10"/>
        <color theme="1"/>
        <rFont val="Calibri"/>
      </rPr>
      <t xml:space="preserve">- Key message: </t>
    </r>
    <r>
      <rPr>
        <b/>
        <sz val="10"/>
        <color theme="1"/>
        <rFont val="Calibri"/>
      </rPr>
      <t>BURGER KING KHAO DEAL NỬA GIÁ - Giảm 50%</t>
    </r>
    <r>
      <rPr>
        <sz val="10"/>
        <color theme="1"/>
        <rFont val="Calibri"/>
      </rPr>
      <t xml:space="preserve">
- Scheme: Combo 8 món giảm 50% bao gồm:
Gồm: Burger Bò Tắm Phô Mai cỡ vừa, Burger Bò Nướng Lửa Hồng cỡ vừa, Phô Mai Que 2 miếng, Khoai Tây Chiên nhỏ, 3 Đồ Uống
Giá gốc: 293k
Giá giảm (50%): 146.5k
Limit: 1 Combo BOGO/Order
Áp dụng thêm voucher BK50 giảm 50k đơn 140k chỉ còn 96.5k
- Location: HN
- Timeline: 24/10 - 26/10</t>
    </r>
  </si>
  <si>
    <t>24/10 - 26/10</t>
  </si>
  <si>
    <r>
      <rPr>
        <b/>
        <sz val="10"/>
        <color theme="1"/>
        <rFont val="Calibri"/>
      </rPr>
      <t xml:space="preserve">1 Combo 8:
</t>
    </r>
    <r>
      <rPr>
        <sz val="10"/>
        <color theme="1"/>
        <rFont val="Calibri"/>
      </rPr>
      <t>Search Placeholder(17h-19h): 25/10, 26/10
Bottom Banner(4-6): 24/10 - 26/10</t>
    </r>
  </si>
  <si>
    <r>
      <rPr>
        <sz val="10"/>
        <rFont val="Calibri"/>
      </rPr>
      <t xml:space="preserve">Deadline 24/9
</t>
    </r>
    <r>
      <rPr>
        <u/>
        <sz val="10"/>
        <color rgb="FF1155CC"/>
        <rFont val="Calibri"/>
      </rPr>
      <t>https://drive.google.com/drive/u/0/folders/1wLC4euP0mcEPDQN6vd54MRlkVVVMX4l_</t>
    </r>
    <r>
      <rPr>
        <sz val="10"/>
        <rFont val="Calibri"/>
      </rPr>
      <t xml:space="preserve"> </t>
    </r>
  </si>
  <si>
    <r>
      <rPr>
        <sz val="10"/>
        <color theme="1"/>
        <rFont val="Calibri"/>
      </rPr>
      <t xml:space="preserve">- Key message: </t>
    </r>
    <r>
      <rPr>
        <b/>
        <sz val="10"/>
        <color theme="1"/>
        <rFont val="Calibri"/>
      </rPr>
      <t>CƠM NO NÊ CHỈ 1K</t>
    </r>
    <r>
      <rPr>
        <sz val="10"/>
        <color theme="1"/>
        <rFont val="Calibri"/>
      </rPr>
      <t xml:space="preserve">
- Scheme: Giảm món:
Cơm Tấm Phúc Lộc Thọ: cơm bì trứng/ bì chả chỉ còn 1k MBS 50k
Cơm Gà Đệ Nhất: Cơm Vàng 1 Trứng chỉ còn 1k MBS 50k
Cùng hàng loạt voucher giảm giá (số lượng có hạn)
- Location: HCM
- Timeline: 09/10, 11/10, 12/10, 24/10 - 26/10</t>
    </r>
  </si>
  <si>
    <t>09/10, 11/10, 12/10, 24/10 - 26/10</t>
  </si>
  <si>
    <r>
      <rPr>
        <sz val="10"/>
        <rFont val="Calibri"/>
      </rPr>
      <t xml:space="preserve">Adapt </t>
    </r>
    <r>
      <rPr>
        <u/>
        <sz val="10"/>
        <color rgb="FF1155CC"/>
        <rFont val="Calibri"/>
      </rPr>
      <t>KV Cũ</t>
    </r>
    <r>
      <rPr>
        <sz val="10"/>
        <rFont val="Calibri"/>
      </rPr>
      <t xml:space="preserve">:
- Thay keymess mới
- Thay background mới: màu chủ đạo đỏ+hồng theo vibe 20/10
- Thêm element hoa
- Update size FB + Story (brand support feature thêm SM) </t>
    </r>
  </si>
  <si>
    <r>
      <rPr>
        <b/>
        <sz val="10"/>
        <color theme="1"/>
        <rFont val="Calibri"/>
      </rPr>
      <t xml:space="preserve">2 Combo 1:
</t>
    </r>
    <r>
      <rPr>
        <sz val="10"/>
        <color theme="1"/>
        <rFont val="Calibri"/>
      </rPr>
      <t>Static banner(1-3): 09/10, 11/10, 12/10, 24/10 - 26/10
Popup(16h-19h): 11/10, 25/10</t>
    </r>
  </si>
  <si>
    <r>
      <rPr>
        <sz val="10"/>
        <rFont val="Calibri"/>
      </rPr>
      <t xml:space="preserve">Deadline 26/9
</t>
    </r>
    <r>
      <rPr>
        <u/>
        <sz val="10"/>
        <color rgb="FF1155CC"/>
        <rFont val="Calibri"/>
      </rPr>
      <t>https://drive.google.com/drive/u/0/folders/1IhXhEzbFYq5sPYI7Y6nGkQHw9il-i3fC</t>
    </r>
    <r>
      <rPr>
        <sz val="10"/>
        <rFont val="Calibri"/>
      </rPr>
      <t xml:space="preserve"> </t>
    </r>
  </si>
  <si>
    <t>Oct.CB4</t>
  </si>
  <si>
    <r>
      <rPr>
        <sz val="10"/>
        <color theme="1"/>
        <rFont val="Calibri"/>
      </rPr>
      <t xml:space="preserve">- Key message: </t>
    </r>
    <r>
      <rPr>
        <b/>
        <sz val="10"/>
        <color theme="1"/>
        <rFont val="Calibri"/>
      </rPr>
      <t>Phúc Lộc Thọ KHAO TIỆC
Món 1k + Freeship</t>
    </r>
    <r>
      <rPr>
        <sz val="10"/>
        <color theme="1"/>
        <rFont val="Calibri"/>
      </rPr>
      <t xml:space="preserve">
- Scheme: Giảm món:
Cơm Tấm Phúc Lộc Thọ: cơm bì trứng/ bì chả chỉ còn 1k MBS 50k
Cơm Gà Đệ Nhất: Cơm Vàng 1 Trứng chỉ còn 1k MBS 50k
Cùng hàng loạt voucher giảm giá (số lượng có hạn)
- Location: HCM
- Timeline: 17/10 - 19/10</t>
    </r>
  </si>
  <si>
    <t xml:space="preserve">Adapt KV 9/10 (dòng 1724):
- Thay keymess mới
- Update size FB + Story (brand support feature thêm SM) </t>
  </si>
  <si>
    <r>
      <rPr>
        <b/>
        <sz val="10"/>
        <color theme="1"/>
        <rFont val="Calibri"/>
      </rPr>
      <t xml:space="preserve">1 Combo 4:
</t>
    </r>
    <r>
      <rPr>
        <sz val="10"/>
        <color theme="1"/>
        <rFont val="Calibri"/>
      </rPr>
      <t>Search Placeholder(17h-19h): 17/10, 18/10
Static banner(1-3): 17/10 - 19/10</t>
    </r>
  </si>
  <si>
    <r>
      <rPr>
        <sz val="10"/>
        <rFont val="Calibri"/>
      </rPr>
      <t xml:space="preserve">Deadline 7/10
</t>
    </r>
    <r>
      <rPr>
        <u/>
        <sz val="10"/>
        <color rgb="FF1155CC"/>
        <rFont val="Calibri"/>
      </rPr>
      <t>https://drive.google.com/drive/u/0/folders/1GSIWzoznDPIplnvBYFa_ioUKnkS6tBdi</t>
    </r>
    <r>
      <rPr>
        <sz val="10"/>
        <rFont val="Calibri"/>
      </rPr>
      <t xml:space="preserve"> </t>
    </r>
  </si>
  <si>
    <r>
      <rPr>
        <sz val="10"/>
        <color theme="1"/>
        <rFont val="Calibri"/>
      </rPr>
      <t xml:space="preserve">- Key message: </t>
    </r>
    <r>
      <rPr>
        <b/>
        <sz val="10"/>
        <color theme="1"/>
        <rFont val="Calibri"/>
      </rPr>
      <t>KEM BƠ 251 KHAO MÓN CHỈ 5K + VOUCHER 40K</t>
    </r>
    <r>
      <rPr>
        <sz val="10"/>
        <color theme="1"/>
        <rFont val="Calibri"/>
      </rPr>
      <t xml:space="preserve">
- Scheme: 
+ KEM BƠ TRÁI CÂY TÔ 251 GIẢM MÓN VỀ 5k, MBS 39K
+ Nhập mã KEMBO40 giảm 40k cho đơn 90k
- Timeline: 07/10 - 09/10
- Location: HCM</t>
    </r>
  </si>
  <si>
    <r>
      <rPr>
        <sz val="10"/>
        <rFont val="Calibri"/>
      </rPr>
      <t xml:space="preserve">Dùng tone màu cam như </t>
    </r>
    <r>
      <rPr>
        <u/>
        <sz val="10"/>
        <color rgb="FF1155CC"/>
        <rFont val="Calibri"/>
      </rPr>
      <t>ảnh</t>
    </r>
    <r>
      <rPr>
        <sz val="10"/>
        <rFont val="Calibri"/>
      </rPr>
      <t xml:space="preserve">. Thiết kế khác KV cũ </t>
    </r>
  </si>
  <si>
    <r>
      <rPr>
        <b/>
        <sz val="10"/>
        <color theme="1"/>
        <rFont val="Calibri"/>
      </rPr>
      <t xml:space="preserve">1 Combo 1:
</t>
    </r>
    <r>
      <rPr>
        <sz val="10"/>
        <color theme="1"/>
        <rFont val="Calibri"/>
      </rPr>
      <t>Static banner(1-3): 07/10 - 09/10
Popup(13h-16h): 08/10</t>
    </r>
  </si>
  <si>
    <r>
      <rPr>
        <sz val="10"/>
        <rFont val="Calibri"/>
      </rPr>
      <t xml:space="preserve">Deadline 25/9
</t>
    </r>
    <r>
      <rPr>
        <u/>
        <sz val="10"/>
        <color rgb="FF1155CC"/>
        <rFont val="Calibri"/>
      </rPr>
      <t>https://drive.google.com/drive/u/0/folders/1C6RqdZaPNFfWpnp1JCOXVNKTy1CSxjwe</t>
    </r>
    <r>
      <rPr>
        <sz val="10"/>
        <rFont val="Calibri"/>
      </rPr>
      <t xml:space="preserve"> </t>
    </r>
  </si>
  <si>
    <r>
      <rPr>
        <sz val="10"/>
        <color theme="1"/>
        <rFont val="Calibri"/>
      </rPr>
      <t xml:space="preserve">- Key message: </t>
    </r>
    <r>
      <rPr>
        <b/>
        <sz val="10"/>
        <color theme="1"/>
        <rFont val="Calibri"/>
      </rPr>
      <t xml:space="preserve">KEM BƠ 251 KHAO MÓN CHỈ 5K + VOUCHER 40K
</t>
    </r>
    <r>
      <rPr>
        <sz val="10"/>
        <color theme="1"/>
        <rFont val="Calibri"/>
      </rPr>
      <t>- Scheme: 
+ KEM BƠ TRÁI CÂY TÔ 251 GIẢM MÓN VỀ 5k, MBS 39K
+ Nhập mã KEMBO40 giảm 40k cho đơn 90k
- Timeline: 11/10 - 13/10, 17/10 - 19/10, 20/10 - 22/10, 26/10 - 28/10
- Location: HCM</t>
    </r>
  </si>
  <si>
    <t>11/10 - 13/10, 17/10 - 19/10, 20/10 - 22/10, 26/10 - 28/10</t>
  </si>
  <si>
    <t>Dùng chung KV 7-9/10 (dòng 1726)</t>
  </si>
  <si>
    <r>
      <rPr>
        <b/>
        <sz val="10"/>
        <color theme="1"/>
        <rFont val="Calibri"/>
      </rPr>
      <t xml:space="preserve">4 Combo 3:
</t>
    </r>
    <r>
      <rPr>
        <sz val="10"/>
        <color theme="1"/>
        <rFont val="Calibri"/>
      </rPr>
      <t>Static banner(6): 11/10 - 13/10, 17/10 - 19/10, 20/10 - 22/10, 26/10 - 28/10
Popup(13h-16h): 13/10, 18/10, 21/10, 28/10</t>
    </r>
  </si>
  <si>
    <r>
      <rPr>
        <sz val="10"/>
        <rFont val="Calibri"/>
      </rPr>
      <t xml:space="preserve">Deadline 25/9
</t>
    </r>
    <r>
      <rPr>
        <u/>
        <sz val="10"/>
        <color rgb="FF1155CC"/>
        <rFont val="Calibri"/>
      </rPr>
      <t>https://drive.google.com/drive/u/0/folders/1C6RqdZaPNFfWpnp1JCOXVNKTy1CSxjwe</t>
    </r>
    <r>
      <rPr>
        <sz val="10"/>
        <rFont val="Calibri"/>
      </rPr>
      <t xml:space="preserve"> </t>
    </r>
  </si>
  <si>
    <r>
      <rPr>
        <sz val="10"/>
        <color theme="1"/>
        <rFont val="Calibri"/>
      </rPr>
      <t xml:space="preserve">- Key message: </t>
    </r>
    <r>
      <rPr>
        <b/>
        <sz val="10"/>
        <color theme="1"/>
        <rFont val="Calibri"/>
      </rPr>
      <t>CƠM GÀ 142 GIẢM ĐẾN 40K</t>
    </r>
    <r>
      <rPr>
        <sz val="10"/>
        <color theme="1"/>
        <rFont val="Calibri"/>
      </rPr>
      <t xml:space="preserve">
- Scheme: áp mã
DEALHE40K giảm 25% đơn bất kì, tối đa 40k
DEALHE30K giảm 30k đơn 109k
DEALHE20K giảm 20k đơn 89k
DEALHE10K giảm 10k đơn 30k 
COMGA142MOIBAN giảm 20k đơn 20k
- Timeline: 06/10 - 08/10, 13/10 - 15/10, 20/10 - 22/10
- Location: HCM</t>
    </r>
  </si>
  <si>
    <t xml:space="preserve"> 06/10 - 08/10, 13/10 - 15/10, 20/10 - 22/10</t>
  </si>
  <si>
    <t xml:space="preserve">Sử dụng nền màu cam </t>
  </si>
  <si>
    <t>Pick ảnh 3 món ăn chính, ảnh cơm gà zoom to hơn</t>
  </si>
  <si>
    <r>
      <rPr>
        <b/>
        <sz val="10"/>
        <color theme="1"/>
        <rFont val="Calibri"/>
      </rPr>
      <t xml:space="preserve">3 Win 3:
</t>
    </r>
    <r>
      <rPr>
        <sz val="10"/>
        <color theme="1"/>
        <rFont val="Calibri"/>
      </rPr>
      <t>Hometop banner(7-9): 07/10, 08/10, 13/10, 14/10, 21/10, 22/10
Static banner(1-3): 06/10, 15/10, 20/10</t>
    </r>
  </si>
  <si>
    <r>
      <rPr>
        <sz val="10"/>
        <rFont val="Calibri"/>
      </rPr>
      <t xml:space="preserve">Deadline 24/9
</t>
    </r>
    <r>
      <rPr>
        <u/>
        <sz val="10"/>
        <color rgb="FF1155CC"/>
        <rFont val="Calibri"/>
      </rPr>
      <t>https://drive.google.com/drive/u/0/folders/1B3fQMA1Xq38_ApsIR4ctxR4av3keGqZ9</t>
    </r>
    <r>
      <rPr>
        <sz val="10"/>
        <rFont val="Calibri"/>
      </rPr>
      <t xml:space="preserve"> </t>
    </r>
  </si>
  <si>
    <t>Oct.Custom 3</t>
  </si>
  <si>
    <r>
      <rPr>
        <sz val="10"/>
        <color theme="1"/>
        <rFont val="Calibri"/>
      </rPr>
      <t xml:space="preserve">- Key message: </t>
    </r>
    <r>
      <rPr>
        <b/>
        <sz val="10"/>
        <color theme="1"/>
        <rFont val="Calibri"/>
      </rPr>
      <t>Milo Dầm TUTIMI ĐỒNG GIÁ 19.000Đ + TẶNG MÓN 0Đ</t>
    </r>
    <r>
      <rPr>
        <sz val="10"/>
        <color theme="1"/>
        <rFont val="Calibri"/>
      </rPr>
      <t xml:space="preserve">
- Scheme:
+ Giảm 6 món về 19.000đ, áp dụng cho đơn 40.000đ. Các món áp dụng (1 phần mỗi đơn):
Milo Dầm Phô Mai Sữa Tươi Tutimi
Milo Dầm Phô Mai Choco Tutimi
Nhài Sữa Trân Châu Trắng
Trà Sữa Pudding Tutimi
Trà Sữa Bí Đao L
Matcha Latte (M)
+ Combo siêu ưu đãi 2 ly L 64k giảm còn 40k [Combo 40k: Trà sữa Trân Châu Đen (L) x Trà Sữa Bí Đao (L)]
+ Tặng Milo Dầm Trân Châu Đường Đen khi đặt đơn 199k
+ Nhập mã TUTIMI40K - giảm 40.000đ, áp dụng cho đơn 80.000đ
Số lượng code: 930 codes/day (cofund 50:50)
- Timeline: 03/10 - 05/10
- Location: HCM</t>
    </r>
  </si>
  <si>
    <t>03/10 - 05/10</t>
  </si>
  <si>
    <t>Tone xanh da trời</t>
  </si>
  <si>
    <t>Pick 3 món :
+ Milo Dầm Phô Mai Sữa Tươi
+ NHÀI SỮA FULL TOPPING 
+ SỮA TƯƠI KEM TRỨNG DỪA NƯỚNG</t>
  </si>
  <si>
    <t>Sử dụng KV Mex Design</t>
  </si>
  <si>
    <r>
      <rPr>
        <b/>
        <sz val="10"/>
        <color theme="1"/>
        <rFont val="Calibri"/>
      </rPr>
      <t xml:space="preserve">1 Combo Custom 3:
</t>
    </r>
    <r>
      <rPr>
        <sz val="10"/>
        <color theme="1"/>
        <rFont val="Calibri"/>
      </rPr>
      <t>Bottom Banner(4-6): 03/10 - 05/10
Pop Up(13h-16h): 03/10</t>
    </r>
  </si>
  <si>
    <r>
      <rPr>
        <b/>
        <sz val="10"/>
        <rFont val="Calibri"/>
      </rPr>
      <t xml:space="preserve">Sử dụng KV Mex design:
</t>
    </r>
    <r>
      <rPr>
        <u/>
        <sz val="10"/>
        <color rgb="FF1155CC"/>
        <rFont val="Calibri"/>
      </rPr>
      <t>https://drive.google.com/drive/u/1/folders/1SkRRbE5rP9ZQDxsmhzgPD31255u93Ji1</t>
    </r>
  </si>
  <si>
    <t>Oct.Custom 1</t>
  </si>
  <si>
    <r>
      <rPr>
        <sz val="10"/>
        <color theme="1"/>
        <rFont val="Calibri"/>
      </rPr>
      <t>- Key message:</t>
    </r>
    <r>
      <rPr>
        <b/>
        <sz val="10"/>
        <color theme="1"/>
        <rFont val="Calibri"/>
      </rPr>
      <t xml:space="preserve"> Milo Dầm TUTIMI ĐỒNG GIÁ 19.000Đ + TẶNG MÓN 0Đ</t>
    </r>
    <r>
      <rPr>
        <sz val="10"/>
        <color theme="1"/>
        <rFont val="Calibri"/>
      </rPr>
      <t xml:space="preserve">
 - Scheme: 
+ Giảm 6 món về 19.000đ, áp dụng cho đơn 40.000đ. Các món áp dụng (1 phần mỗi đơn):
Milo Dầm Phô Mai Sữa Tươi Tutimi 
Milo Dầm Phô Mai Choco Tutimi 
Nhài Sữa Trân Châu Trắng 
Trà Sữa Pudding Tutimi 
Trà Sữa Bí Đao L 
Matcha Latte (M) 
+ Combo siêu ưu đãi 2 ly L 64k giảm còn 40k [Combo 40k: Trà sữa Trân Châu Đen (L) x Trà Sữa Bí Đao (L)] 
+ Tặng Milo Dầm Trân Châu Đường Đen khi đặt đơn 199k 
+ Nhập mã TUTIMI40K - giảm 40.000đ, áp dụng cho đơn 80.000đ 
Số lượng code: 930 codes/day (cofund 50:50)
 - Timeline: 26/10 - 28/10
- Location: HCM</t>
    </r>
  </si>
  <si>
    <t>26/10 - 28/10</t>
  </si>
  <si>
    <t>Dùng chung KV 3-5/10 (dòng 1729)</t>
  </si>
  <si>
    <r>
      <rPr>
        <b/>
        <sz val="10"/>
        <color theme="1"/>
        <rFont val="Calibri"/>
      </rPr>
      <t xml:space="preserve">1 Combo Custom 1:
</t>
    </r>
    <r>
      <rPr>
        <sz val="10"/>
        <color theme="1"/>
        <rFont val="Calibri"/>
      </rPr>
      <t>Static Banner(5): 26/10 - 28/10
Pop Up(19h-22h): 26/10</t>
    </r>
  </si>
  <si>
    <r>
      <rPr>
        <sz val="10"/>
        <rFont val="Calibri"/>
      </rPr>
      <t xml:space="preserve">Deadline 24/9
</t>
    </r>
    <r>
      <rPr>
        <u/>
        <sz val="10"/>
        <color rgb="FF1155CC"/>
        <rFont val="Calibri"/>
      </rPr>
      <t>https://drive.google.com/drive/u/0/folders/1dg42y4_pdOGakFI0SbVdXcW7DEEYIKTt</t>
    </r>
    <r>
      <rPr>
        <sz val="10"/>
        <rFont val="Calibri"/>
      </rPr>
      <t xml:space="preserve"> </t>
    </r>
  </si>
  <si>
    <t>Oct.Custom 4</t>
  </si>
  <si>
    <r>
      <rPr>
        <sz val="10"/>
        <color theme="1"/>
        <rFont val="Calibri"/>
      </rPr>
      <t xml:space="preserve">- Key message: </t>
    </r>
    <r>
      <rPr>
        <b/>
        <sz val="10"/>
        <color theme="1"/>
        <rFont val="Calibri"/>
      </rPr>
      <t>Milo Dầm TUTIMI ĐỒNG GIÁ 19.000Đ + VOUCHER 40.000Đ</t>
    </r>
    <r>
      <rPr>
        <sz val="10"/>
        <color theme="1"/>
        <rFont val="Calibri"/>
      </rPr>
      <t xml:space="preserve">
- Scheme:
+ Giảm 6 món về 19.000đ, áp dụng cho đơn 40.000đ. Các món áp dụng (1 phần mỗi đơn):
Milo Dầm Phô Mai Sữa Tươi Tutimi
Milo Dầm Phô Mai Choco Tutimi
Nhài Sữa Trân Châu Trắng
Trà Sữa Pudding Tutimi
Trà Sữa Bí Đao L
Matcha Latte (M)
+ Combo siêu ưu đãi 2 ly L 64k giảm còn 40k [Combo 40k: Trà sữa Trân Châu Đen (L) x Trà Sữa Bí Đao (L)]
+ Tặng Milo Dầm Trân Châu Đường Đen khi đặt đơn 199k
+ Nhập mã TUTIMI40K - giảm 40.000đ, áp dụng cho đơn 80.000đ
Số lượng code: 930 codes/day (cofund 50:50)
- Timeline: 07/10 - 09/10, 23/10 - 25/10, 29/10 - 31/10
- Location: HCM</t>
    </r>
  </si>
  <si>
    <t>07/10 - 09/10, 23/10 - 25/10, 29/10 - 31/10</t>
  </si>
  <si>
    <t>Pick 3 món:
+ Milo Dầm Phô Mai Choco
+ TRÀ THANH XUÂN
+ NHÀI SỮA FULL TOPPING</t>
  </si>
  <si>
    <t>Adapt KV 3-5/10 (dòng 1729):
- Thay Keymess mới
- Thay ảnh món mới</t>
  </si>
  <si>
    <r>
      <rPr>
        <b/>
        <sz val="10"/>
        <color theme="1"/>
        <rFont val="Calibri"/>
      </rPr>
      <t xml:space="preserve">3 Combo Custom 4:
</t>
    </r>
    <r>
      <rPr>
        <sz val="10"/>
        <color theme="1"/>
        <rFont val="Calibri"/>
      </rPr>
      <t>Hometop Banner(10-12): 07/10 - 09/10, 23/10 - 25/10, 29/10 - 31/10
Pop Up(19h-22h): 08/10
Floating(19h-22h): 25/10
Pop Up(13h-16h): 29/10</t>
    </r>
  </si>
  <si>
    <r>
      <rPr>
        <sz val="10"/>
        <rFont val="Calibri"/>
      </rPr>
      <t xml:space="preserve">Deadline 25/9
</t>
    </r>
    <r>
      <rPr>
        <u/>
        <sz val="10"/>
        <color rgb="FF1155CC"/>
        <rFont val="Calibri"/>
      </rPr>
      <t>https://drive.google.com/drive/u/0/folders/146_zODLsAySVGBOlp3XFDsDQeMeHBoEK</t>
    </r>
    <r>
      <rPr>
        <sz val="10"/>
        <rFont val="Calibri"/>
      </rPr>
      <t xml:space="preserve"> </t>
    </r>
  </si>
  <si>
    <t>Oct.Custom 2</t>
  </si>
  <si>
    <r>
      <rPr>
        <sz val="10"/>
        <color theme="1"/>
        <rFont val="Calibri"/>
      </rPr>
      <t xml:space="preserve">- Key message: </t>
    </r>
    <r>
      <rPr>
        <b/>
        <sz val="10"/>
        <color theme="1"/>
        <rFont val="Calibri"/>
      </rPr>
      <t>Milo Dầm TUTIMI ĐỒNG GIÁ 19.000Đ + VOUCHER 40.000Đ</t>
    </r>
    <r>
      <rPr>
        <sz val="10"/>
        <color theme="1"/>
        <rFont val="Calibri"/>
      </rPr>
      <t xml:space="preserve">
- Scheme:
+ Giảm 6 món về 19.000đ, áp dụng cho đơn 40.000đ. Các món áp dụng (1 phần mỗi đơn):
Milo Dầm Phô Mai Sữa Tươi Tutimi
Milo Dầm Phô Mai Choco Tutimi
Nhài Sữa Trân Châu Trắng
Trà Sữa Pudding Tutimi
Trà Sữa Bí Đao L
Matcha Latte (M)
+ Combo siêu ưu đãi 2 ly L 64k giảm còn 40k [Combo 40k: Trà sữa Trân Châu Đen (L) x Trà Sữa Bí Đao (L)]
+ Tặng Milo Dầm Trân Châu Đường Đen khi đặt đơn 199k
+ Nhập mã TUTIMI40K - giảm 40.000đ, áp dụng cho đơn 80.000đ
Số lượng code: 930 codes/day (cofund 50:50)
- Timeline: 11/10 - 13/10, 17/10 - 19/10 
- Location: HCM</t>
    </r>
  </si>
  <si>
    <t xml:space="preserve">11/10 - 13/10, 17/10 - 19/10 </t>
  </si>
  <si>
    <r>
      <rPr>
        <sz val="11"/>
        <rFont val="Calibri"/>
      </rPr>
      <t xml:space="preserve">- Background vibe 20/10, tone màu tươi sáng, vui tươi
- Viền text và box màu xanh như </t>
    </r>
    <r>
      <rPr>
        <u/>
        <sz val="11"/>
        <color rgb="FF1155CC"/>
        <rFont val="Calibri"/>
      </rPr>
      <t>file mẫu</t>
    </r>
  </si>
  <si>
    <t>Pick 3 món:
+ MILO DẦM THẬP CẨM TUTIMI
+ TRÀ HOA QUẢ NHIỆT ĐỚI
+ NHÀI SỮA FULL TOPPING</t>
  </si>
  <si>
    <t>Thêm element hoa, thiên nhiên</t>
  </si>
  <si>
    <r>
      <rPr>
        <b/>
        <sz val="10"/>
        <color theme="1"/>
        <rFont val="Calibri"/>
      </rPr>
      <t xml:space="preserve">2 Combo Custom 2:
</t>
    </r>
    <r>
      <rPr>
        <sz val="10"/>
        <color theme="1"/>
        <rFont val="Calibri"/>
      </rPr>
      <t>Bottom Banner (1-3): 11/10 - 13/10, 17/10 - 19/10 
Floating(19h-22h): 13/10, 18/10</t>
    </r>
  </si>
  <si>
    <r>
      <rPr>
        <sz val="10"/>
        <rFont val="Calibri"/>
      </rPr>
      <t xml:space="preserve">Deadline 1/10
</t>
    </r>
    <r>
      <rPr>
        <u/>
        <sz val="10"/>
        <color rgb="FF1155CC"/>
        <rFont val="Calibri"/>
      </rPr>
      <t>https://drive.google.com/drive/u/0/folders/1DGB3JsqwZOakXk7i_JE1mWeAWBUcMAbM</t>
    </r>
    <r>
      <rPr>
        <sz val="10"/>
        <rFont val="Calibri"/>
      </rPr>
      <t xml:space="preserve"> 
timeline 17-19/10:
</t>
    </r>
    <r>
      <rPr>
        <u/>
        <sz val="10"/>
        <color rgb="FF1155CC"/>
        <rFont val="Calibri"/>
      </rPr>
      <t>https://drive.google.com/drive/u/1/folders/1k1xfhg3uXk2IBvsam7epkVYgCYzZAIPk</t>
    </r>
  </si>
  <si>
    <r>
      <rPr>
        <sz val="10"/>
        <color theme="1"/>
        <rFont val="Calibri"/>
      </rPr>
      <t xml:space="preserve">- Key message: </t>
    </r>
    <r>
      <rPr>
        <b/>
        <sz val="10"/>
        <color theme="1"/>
        <rFont val="Calibri"/>
      </rPr>
      <t>TRÀ SỮA SEKAI MỜI MÓN 10K + VOUCHER 50.000Đ</t>
    </r>
    <r>
      <rPr>
        <sz val="10"/>
        <color theme="1"/>
        <rFont val="Calibri"/>
      </rPr>
      <t xml:space="preserve">
- Scheme:
+ Giảm món Trà Sữa Gạo Nhật còn 10k, áp dụng đơn 39k
+ Giảm toàn bộ menu 5%
+ Nhập mã SEKAI50 - giảm 50% tối đa 50.000đ, áp dụng cho đơn </t>
    </r>
    <r>
      <rPr>
        <strike/>
        <sz val="10"/>
        <color theme="1"/>
        <rFont val="Calibri"/>
      </rPr>
      <t>65.000đ</t>
    </r>
    <r>
      <rPr>
        <sz val="10"/>
        <color theme="1"/>
        <rFont val="Calibri"/>
      </rPr>
      <t xml:space="preserve"> </t>
    </r>
    <r>
      <rPr>
        <sz val="10"/>
        <color rgb="FFFF0000"/>
        <rFont val="Calibri"/>
      </rPr>
      <t>60.000đ</t>
    </r>
    <r>
      <rPr>
        <sz val="10"/>
        <color theme="1"/>
        <rFont val="Calibri"/>
      </rPr>
      <t xml:space="preserve">
Số lượng code: 540 codes/day (cofund 50:50)
- Timeline: 04/10 - 06/10
- Location: HCM</t>
    </r>
  </si>
  <si>
    <t>04/10 - 06/10</t>
  </si>
  <si>
    <t>Tone vàng ,đỏ ,cam</t>
  </si>
  <si>
    <t>Pick 3 món size L
+ SỮA TƯƠI MATCHA ĐƯỜNG ĐEN
+ Trà sữa gạo Nhật fulltopping L
+ TRÀ SỮA PUDDING</t>
  </si>
  <si>
    <r>
      <rPr>
        <b/>
        <sz val="10"/>
        <color theme="1"/>
        <rFont val="Calibri"/>
      </rPr>
      <t xml:space="preserve">1 Combo Custom 2:
</t>
    </r>
    <r>
      <rPr>
        <sz val="10"/>
        <color theme="1"/>
        <rFont val="Calibri"/>
      </rPr>
      <t>Bottom Banner (1-3): 04/10 - 06/10
Pop Up(13h-16h): 05/10</t>
    </r>
  </si>
  <si>
    <r>
      <rPr>
        <b/>
        <sz val="10"/>
        <rFont val="Calibri"/>
      </rPr>
      <t xml:space="preserve">Sử dụng KV Mex design:
</t>
    </r>
    <r>
      <rPr>
        <u/>
        <sz val="10"/>
        <color rgb="FF1155CC"/>
        <rFont val="Calibri"/>
      </rPr>
      <t>https://drive.google.com/drive/u/1/folders/1jZkNjvqihvQIv-LQPv45NdVS5l6wA9WK</t>
    </r>
  </si>
  <si>
    <r>
      <rPr>
        <sz val="10"/>
        <color theme="1"/>
        <rFont val="Calibri"/>
      </rPr>
      <t xml:space="preserve">- Key message: </t>
    </r>
    <r>
      <rPr>
        <b/>
        <sz val="10"/>
        <color theme="1"/>
        <rFont val="Calibri"/>
      </rPr>
      <t>TRÀ SỮA SEKAI MỜI MÓN 10K + VOUCHER 50.000Đ</t>
    </r>
    <r>
      <rPr>
        <sz val="10"/>
        <color theme="1"/>
        <rFont val="Calibri"/>
      </rPr>
      <t xml:space="preserve">
- Scheme:
+ Giảm món Trà Sữa Gạo Nhật còn 10k, áp dụng đơn 39k
+ Giảm toàn bộ menu 5%
+ Nhập mã SEKAI50 - giảm 50% tối đa 50.000đ, áp dụng cho đơn 60.000đ
Số lượng code: 540 codes/day (cofund 50:50)
- Timeline: 22/10 - 24/10, 26/10 - 28/10
- Location: HCM</t>
    </r>
  </si>
  <si>
    <t>22/10 - 24/10, 26/10 - 28/10</t>
  </si>
  <si>
    <t>Pick 3 món :
+ Trà sữa gạo Nhật fulltopping
+ TRÀ SỮA OLONG PUDDING L
+ SỮA TƯƠI SOCOLA ĐƯỜNG ĐEN</t>
  </si>
  <si>
    <t>Adapt KV 4-6/10 (dòng 1733):
- Thay ảnh món mới</t>
  </si>
  <si>
    <r>
      <rPr>
        <b/>
        <sz val="10"/>
        <color theme="1"/>
        <rFont val="Calibri"/>
      </rPr>
      <t xml:space="preserve">2 Combo Custom 3:
</t>
    </r>
    <r>
      <rPr>
        <sz val="10"/>
        <color theme="1"/>
        <rFont val="Calibri"/>
      </rPr>
      <t>Bottom Banner(4-6): 22/10 - 24/10, 26/10 - 28/10
Floating(19h-22h): 24/10, 27/10</t>
    </r>
  </si>
  <si>
    <r>
      <rPr>
        <sz val="10"/>
        <rFont val="Calibri"/>
      </rPr>
      <t xml:space="preserve">Deadline 10/10
</t>
    </r>
    <r>
      <rPr>
        <u/>
        <sz val="10"/>
        <color rgb="FF1155CC"/>
        <rFont val="Calibri"/>
      </rPr>
      <t>https://drive.google.com/drive/u/0/folders/1ASxpiJIa8spJvHmrGyz7FWjYn7PfFgHX</t>
    </r>
    <r>
      <rPr>
        <sz val="10"/>
        <rFont val="Calibri"/>
      </rPr>
      <t xml:space="preserve"> </t>
    </r>
  </si>
  <si>
    <r>
      <rPr>
        <sz val="10"/>
        <color theme="1"/>
        <rFont val="Calibri"/>
      </rPr>
      <t xml:space="preserve">- Key message: </t>
    </r>
    <r>
      <rPr>
        <b/>
        <sz val="10"/>
        <color theme="1"/>
        <rFont val="Calibri"/>
      </rPr>
      <t>TRÀ SỮA SEKAI MỜI MÓN 10K + VOUCHER 50.000Đ</t>
    </r>
    <r>
      <rPr>
        <sz val="10"/>
        <color theme="1"/>
        <rFont val="Calibri"/>
      </rPr>
      <t xml:space="preserve">
- Scheme:
+ Giảm món Trà Sữa Gạo Nhật còn 10k, áp dụng đơn 39k
+ Giảm toàn bộ menu 5%
+ Nhập mã SEKAI50 - giảm 50% tối đa 50.000đ, áp dụng cho đơn 60.000đ
Số lượng code: 540 codes/day (cofund 50:50)
- Timeline: 11/10 - 13/10, 19/10 - 21/10
- Location: HCM</t>
    </r>
  </si>
  <si>
    <t>11/10 - 13/10, 19/10 - 21/10</t>
  </si>
  <si>
    <t>Vibe 20/10, tone hồng</t>
  </si>
  <si>
    <t>Pick 3 món size XL
+ TRÀ-CÓC-MƠ-SIZE-XL
+ TRÀ SỮA GẠO NHẬT FULLTOPPING XL
+ TRÀ TRÁI CÂY XL</t>
  </si>
  <si>
    <t>Thêm element: Hoa</t>
  </si>
  <si>
    <r>
      <rPr>
        <b/>
        <sz val="10"/>
        <color theme="1"/>
        <rFont val="Calibri"/>
      </rPr>
      <t xml:space="preserve">2 Combo Custom 1:
</t>
    </r>
    <r>
      <rPr>
        <sz val="10"/>
        <color theme="1"/>
        <rFont val="Calibri"/>
      </rPr>
      <t>Static Banner(5): 11/10 - 13/10, 19/10 - 21/10
Pop Up(13h-16h): 12/10
Floating(19h-22h): 21/10</t>
    </r>
  </si>
  <si>
    <r>
      <rPr>
        <sz val="10"/>
        <rFont val="Calibri"/>
      </rPr>
      <t xml:space="preserve">Deadline 1/10
</t>
    </r>
    <r>
      <rPr>
        <u/>
        <sz val="10"/>
        <color rgb="FF1155CC"/>
        <rFont val="Calibri"/>
      </rPr>
      <t>https://drive.google.com/drive/u/0/folders/1R3_Vp9R_4h6VZhRvsI6vz2m8utCrGBjW</t>
    </r>
    <r>
      <rPr>
        <sz val="10"/>
        <rFont val="Calibri"/>
      </rPr>
      <t xml:space="preserve"> 
timeline 19-21/10:
</t>
    </r>
    <r>
      <rPr>
        <u/>
        <sz val="10"/>
        <color rgb="FF1155CC"/>
        <rFont val="Calibri"/>
      </rPr>
      <t>https://drive.google.com/drive/folders/1EiP6id_PJFqGSzTTSvD3OqppJbeA1Owj</t>
    </r>
    <r>
      <rPr>
        <sz val="10"/>
        <rFont val="Calibri"/>
      </rPr>
      <t xml:space="preserve"> </t>
    </r>
  </si>
  <si>
    <r>
      <rPr>
        <sz val="10"/>
        <color theme="1"/>
        <rFont val="Calibri"/>
      </rPr>
      <t xml:space="preserve">- Key message: </t>
    </r>
    <r>
      <rPr>
        <b/>
        <sz val="10"/>
        <color theme="1"/>
        <rFont val="Calibri"/>
      </rPr>
      <t>ĂN NGON HƠN CÙNG COCA-COLA</t>
    </r>
    <r>
      <rPr>
        <sz val="10"/>
        <color theme="1"/>
        <rFont val="Calibri"/>
      </rPr>
      <t xml:space="preserve">
- Scheme box: giảm 40.000đ
*Combo Món chính kèm Coca-Cola
Schemes:
* Giảm 25k đơn hàng từ 0Đ (Áp dụng cho Single combo và lon lẻ)
* Giảm 40k đơn hàng từ 0Đ (Áp dụng cho Couple combo)
- Code name: COKE25K, COKE40K
- Timeline: 01.10 - 31.10.2025
- Location: HCM, HN, HP, KH, DN, CT
</t>
    </r>
    <r>
      <rPr>
        <b/>
        <sz val="10"/>
        <color theme="1"/>
        <rFont val="Calibri"/>
      </rPr>
      <t>tittle RCM:</t>
    </r>
    <r>
      <rPr>
        <sz val="10"/>
        <color theme="1"/>
        <rFont val="Calibri"/>
      </rPr>
      <t xml:space="preserve"> Ăn Ngon Hơn Cùng Coca-Cola
</t>
    </r>
    <r>
      <rPr>
        <b/>
        <sz val="10"/>
        <color theme="1"/>
        <rFont val="Calibri"/>
      </rPr>
      <t>Description RCM:</t>
    </r>
    <r>
      <rPr>
        <sz val="10"/>
        <color theme="1"/>
        <rFont val="Calibri"/>
      </rPr>
      <t xml:space="preserve"> Nhập mã COKE25K - Giảm 25K khi đặt combo có 01 Coca-Cola</t>
    </r>
  </si>
  <si>
    <t>01/10 - 31/10</t>
  </si>
  <si>
    <t>https://docs.google.com/presentation/d/1CAC1TdMket-GnX_gU1isSCQ03ixxCbPw/edit?slide=id.gf2148db8b6_1_608#slide=id.gf2148db8b6_1_608</t>
  </si>
  <si>
    <t>https://drive.google.com/drive/folders/1GRDgbYxEX03hH56sNr1ihl8ZRbEotiVc</t>
  </si>
  <si>
    <t>le-hoi-am-thuc-coca-cola-all-oct</t>
  </si>
  <si>
    <r>
      <rPr>
        <sz val="10"/>
        <color theme="1"/>
        <rFont val="Calibri"/>
      </rPr>
      <t xml:space="preserve">- Key message: </t>
    </r>
    <r>
      <rPr>
        <b/>
        <sz val="10"/>
        <color theme="1"/>
        <rFont val="Calibri"/>
      </rPr>
      <t>KHAO MÓN THÁI MUA 1 TẶNG 1</t>
    </r>
    <r>
      <rPr>
        <sz val="10"/>
        <color theme="1"/>
        <rFont val="Calibri"/>
      </rPr>
      <t xml:space="preserve">
- Scheme: 
+ Hủ Tiếu Thái Lan - Pi Thai: Mua 01 Hủ Tiếu Tomyum Tặng 01 Hủ Tiếu Heo
+ Thai Market: Mua 01 Tomyum Hải Sản Tặng 01 Pad Thai Hải Sản
+ Nhập code: 
SIEUTIEC35K giảm 35K đơn 119K
SIEUTIEC45K giảm 45K đơn 149K
SIEUTIEC75K giảm 75K đơn 249K
SIEUTIEC109K giảm 109K đơn 369K
SIEUTIEC139K giảm 139K đơn 469K
SIEUTIEC199K giảm 199K đơn 669K
- Timeline: 01/10 - 03/10
- Location: Nationwide (HCM, HN, Đà Nẵng)</t>
    </r>
  </si>
  <si>
    <r>
      <rPr>
        <sz val="10"/>
        <rFont val="Calibri"/>
      </rPr>
      <t xml:space="preserve">Adapt </t>
    </r>
    <r>
      <rPr>
        <u/>
        <sz val="10"/>
        <color rgb="FF1155CC"/>
        <rFont val="Calibri"/>
      </rPr>
      <t>KV Cũ</t>
    </r>
    <r>
      <rPr>
        <sz val="10"/>
        <rFont val="Calibri"/>
      </rPr>
      <t>:
- Thay ảnh món mới: Pick 4 món trong file
- Thay logo brand Pi Thai mới</t>
    </r>
  </si>
  <si>
    <r>
      <rPr>
        <b/>
        <sz val="10"/>
        <color rgb="FF000000"/>
        <rFont val="Calibri"/>
      </rPr>
      <t>1 Combo 3:</t>
    </r>
    <r>
      <rPr>
        <sz val="10"/>
        <color rgb="FF000000"/>
        <rFont val="Calibri"/>
      </rPr>
      <t xml:space="preserve">
Static banner(6): 01/10 - 03/10
Floating (10h-13h): 01/10</t>
    </r>
  </si>
  <si>
    <r>
      <rPr>
        <b/>
        <sz val="10"/>
        <color rgb="FF000000"/>
        <rFont val="Calibri"/>
      </rPr>
      <t>1 Combo 3:</t>
    </r>
    <r>
      <rPr>
        <sz val="10"/>
        <color rgb="FF000000"/>
        <rFont val="Calibri"/>
      </rPr>
      <t xml:space="preserve">
Static banner(6): 01/10 - 03/10
Pop-up (16h-19h): 01/10</t>
    </r>
  </si>
  <si>
    <r>
      <rPr>
        <b/>
        <sz val="10"/>
        <color rgb="FF000000"/>
        <rFont val="Calibri"/>
      </rPr>
      <t>1 Combo 3:</t>
    </r>
    <r>
      <rPr>
        <sz val="10"/>
        <color rgb="FF000000"/>
        <rFont val="Calibri"/>
      </rPr>
      <t xml:space="preserve">
Static banner(6): 01/10 - 03/10
Pop-up (16h-19h): 01/10</t>
    </r>
  </si>
  <si>
    <r>
      <rPr>
        <sz val="10"/>
        <rFont val="Calibri"/>
      </rPr>
      <t xml:space="preserve">Deadline 24/9
</t>
    </r>
    <r>
      <rPr>
        <u/>
        <sz val="10"/>
        <color rgb="FF1155CC"/>
        <rFont val="Calibri"/>
      </rPr>
      <t>https://drive.google.com/drive/u/0/folders/1nHqLhphRHXEAfuPzBxxosaBezn8piKxj</t>
    </r>
    <r>
      <rPr>
        <sz val="10"/>
        <rFont val="Calibri"/>
      </rPr>
      <t xml:space="preserve"> </t>
    </r>
  </si>
  <si>
    <r>
      <rPr>
        <sz val="10"/>
        <color theme="1"/>
        <rFont val="Calibri"/>
      </rPr>
      <t xml:space="preserve">- Key Message: </t>
    </r>
    <r>
      <rPr>
        <b/>
        <sz val="10"/>
        <color theme="1"/>
        <rFont val="Calibri"/>
      </rPr>
      <t>Matcha Vibe Khao Deal - Giảm 50% + Voucher 25K</t>
    </r>
    <r>
      <rPr>
        <sz val="10"/>
        <color theme="1"/>
        <rFont val="Calibri"/>
      </rPr>
      <t xml:space="preserve">
- Scheme:
+ Gạch giá các món 50% (chỉ chọn được 1 món/bill)
+ Các món giảm giá:  Genmaicha Latte , Genmaicha Kem Chesse và Kombucha ổi hồng
+ Voucher: MATCHAVIBE25K giảm 25k MBS 59k, 250 code/1 ngày
- Location: HN
- Timeline: 06/10 - 08/10, 22/10 - 25/10</t>
    </r>
  </si>
  <si>
    <t>06/10 - 08/10, 22/10 - 25/10</t>
  </si>
  <si>
    <t>Tone chủ đạo màu xanh phù hợp với sản phẩm và logo, màu sắc tươi tắn</t>
  </si>
  <si>
    <r>
      <rPr>
        <b/>
        <sz val="10"/>
        <color theme="1"/>
        <rFont val="Calibri"/>
      </rPr>
      <t xml:space="preserve">2 Combo 3:
</t>
    </r>
    <r>
      <rPr>
        <sz val="10"/>
        <color rgb="FFFF0000"/>
        <rFont val="Calibri"/>
      </rPr>
      <t xml:space="preserve">Static banner(5): 22/10 (bù slot)
</t>
    </r>
    <r>
      <rPr>
        <sz val="10"/>
        <color theme="1"/>
        <rFont val="Calibri"/>
      </rPr>
      <t>Static banner(6): 06/10 - 08/10, 23/10 - 25/10
Pop up(13h-16h): 07/10, 24/10</t>
    </r>
  </si>
  <si>
    <r>
      <rPr>
        <sz val="10"/>
        <rFont val="Calibri"/>
      </rPr>
      <t xml:space="preserve">Deadline 24/9
</t>
    </r>
    <r>
      <rPr>
        <u/>
        <sz val="10"/>
        <color rgb="FF1155CC"/>
        <rFont val="Calibri"/>
      </rPr>
      <t>https://drive.google.com/drive/u/0/folders/1AlnOF9h9G-iAdSOXCqya-FaZkwbO7wnE</t>
    </r>
    <r>
      <rPr>
        <sz val="10"/>
        <rFont val="Calibri"/>
      </rPr>
      <t xml:space="preserve"> </t>
    </r>
  </si>
  <si>
    <t>02-05/10</t>
  </si>
  <si>
    <r>
      <rPr>
        <sz val="10"/>
        <rFont val="Calibri"/>
      </rPr>
      <t xml:space="preserve">Danh sách ID Mex: </t>
    </r>
    <r>
      <rPr>
        <u/>
        <sz val="10"/>
        <color rgb="FF1155CC"/>
        <rFont val="Calibri"/>
      </rPr>
      <t>https://docs.google.com/spreadsheets/d/1KmfXaYNxTvOqlFm0awngGgwSbAkphKf3/edit#gid=264214317</t>
    </r>
  </si>
  <si>
    <t>HTC  8H	8h-24h 05/10
Hometop # 1-3	02/10 04/10
Static banner # 1-3	03/10 05/10
Flash Sale Banner #1-4	03/10
Floating 3H	16h-19h 05/10
Popup 3H	10h-13h 03/10
Social or KOL	FB SPF 11h30 02/10</t>
  </si>
  <si>
    <r>
      <rPr>
        <sz val="10"/>
        <rFont val="Calibri"/>
      </rPr>
      <t xml:space="preserve">Deadline 25/9
</t>
    </r>
    <r>
      <rPr>
        <u/>
        <sz val="10"/>
        <color rgb="FF1155CC"/>
        <rFont val="Calibri"/>
      </rPr>
      <t>https://drive.google.com/drive/u/0/folders/1bT6UtEfAMHWjoYOVpG0MK-pzF8HwU0pz</t>
    </r>
  </si>
  <si>
    <t>03-05/10</t>
  </si>
  <si>
    <t>https://docs.google.com/spreadsheets/d/1-vwhQd6LlryTsONeQxcGhIllCjnf-5Cd/edit?gid=1033238192&amp;urp=gmail_link#gid=1033238192</t>
  </si>
  <si>
    <t>HTC 1st Scroll 8H	16h-24h 04/10
Hometop # 5	03/10 05/10
Static banner # 1-3	04/10
Flash Sale Banner #1-4	04/10
Floating 3H	16h-19h 03/10
Popup 3H	19h-22h 04/10</t>
  </si>
  <si>
    <t>https://drive.google.com/drive/u/0/folders/1kZB4V3k0H7Eu1z02rJ10NmQI3t4iT4R9</t>
  </si>
  <si>
    <t>06-09/10</t>
  </si>
  <si>
    <t xml:space="preserve">"KHAO MỘT DEAL
NO MỘT BỮA
COMBO 99,000Đ + VOUCHER 58k ,000Đ 
02 Miếng gà bơ tỏi &amp; thảo mộc
01 Bánh cuộn Zesty Crunch
Giá gốc: 147,000đ -&gt; 99,000đ
VIPTEXAS28 28k MBS 99k qty  1,300
VIPTEXAS45 45k MBS 199k qty 400
VIPTEXAS35 35k MBS 149k qty 500
VIPTEXAS58 58k MBS 269k   qty 200"                </t>
  </si>
  <si>
    <t>https://docs.google.com/spreadsheets/d/1Gkqvkh-uV9bo_TAYYPphI4SL1SrZy71IfnGgrpXNWH8/edit?gid=1300745950&amp;urp=gmail_link#gid=1300745950</t>
  </si>
  <si>
    <t>HTC 1st Scroll 8H	16h-24h 07/10
Hometop # 5	06/10 08/10
Static banner # 1-3	08/10 09/10
Flash Sale Banner #1-4	09/10
Floating 3H	10h-13h 09/10
Popup 3H	16h-19h 07/10</t>
  </si>
  <si>
    <t>https://drive.google.com/drive/folders/1kguniRRYPtjEq2_l59Iy0KGTaF7wbjpy</t>
  </si>
  <si>
    <t>10-12/10</t>
  </si>
  <si>
    <t>Key message:  KFC KHAO COMBO 74.000 ĐỒNG
Combo  2 NGƯỜI 124K: 2 Fried Chicken + 1 Gà Viên (R) + 1 French Fries (R) + 2 Pepsi (J) giá gốc 165,000 Giảm còn 124,000 VNĐ. Nhập code  KFCSVIP50K giảm 50k cho đơn 100k =&gt; Combo còn 74,000 Đồng</t>
  </si>
  <si>
    <t>HTC  8H	12/10
Hometop # 1-3	11/10 12/10
Bottom	10/10 11/10
Flash Sale Banner #1-4	11/10
Floating 3H	16h-19h 12/10
Popup 3H	10h-13/11/10
Social or KOL	FB SPF 10.10 11.30</t>
  </si>
  <si>
    <t>https://drive.google.com/drive/u/0/folders/1m2DbaQjAM9lweNFNUk-G08yfGK6Ptnbo</t>
  </si>
  <si>
    <t>sv-kfc-combo74</t>
  </si>
  <si>
    <t>Pizza Hut giảm 50%+vc 100k
Mua 1 pizza cỡ vừa kèm 2 lon nước ngọt 320ml, tặng 1 pizza cỡ nhỏ (Phô mai cao cấp, hải sản nhiệt đới, hawai): Giá gốc 466k =&gt; giá bán 239k
Mua 1 pizza cỡ lớn kèm 2 lon nước ngọt 320ml, tặng 1 pizza cỡ vừa  (Phô mai cao cấp, hải sản nhiệt đới, hawai): Giá gốc 636k =&gt; giá bán 329k
Pizza Phô Mai Cao Cấp giảm 50% 129k =&gt; 64.5k
SPFPHV100 100k MBS 370k</t>
  </si>
  <si>
    <t>HTC  8H	11/10
Hometop # 1-3	11/10 12/10
Bottom	11/10 12/10
Flash Sale Banner #1-4	12/10
Floating 3H	16h-19h 11/10
Popup 3H	10h-13h 12/10
Social or KOL	FB SPF 11h30 11/10</t>
  </si>
  <si>
    <t>https://drive.google.com/drive/folders/1FZy3Y1a5nrpOyTkDb3N-iFdEYQ-D4xF2</t>
  </si>
  <si>
    <t>13-16/10</t>
  </si>
  <si>
    <t>Lotteria Khao Deal 
giảm 30% + voucher 50k
Key message: Lotteria Khao Deal 30% - Giảm 50k
- Scheme:
+ ĐẶC QUYỀN THÁNG 10        
Gà rán + Mì ý + Pepsi (M)        
Giá bán 83,000        Giá giảm 58,000
+ THÁNG 10 RỰC RỠ        
Gà rán + Mì ý + Burger Bulgogi + Khoai tây chiên (S) + 2 Pepsi (S)
Giá bán 156,000        Giá giảm 109,000
SVIPLOTTERIA50 50k MBS 239k</t>
  </si>
  <si>
    <t>HTC 1st Scroll 8H	16h-24h 16/10
Hometop # 5	13/10 15/10
Static banner # 1-3	14/10 15/10
Flash Sale Banner #1-4	16/10
Floating 3H	16h-19h 14/10
Popup 3H	10h-13h 16/10</t>
  </si>
  <si>
    <r>
      <rPr>
        <sz val="10"/>
        <rFont val="Calibri"/>
      </rPr>
      <t xml:space="preserve">Deadline 1/10
</t>
    </r>
    <r>
      <rPr>
        <u/>
        <sz val="10"/>
        <color rgb="FF1155CC"/>
        <rFont val="Calibri"/>
      </rPr>
      <t>https://drive.google.com/drive/u/0/folders/1gzcKqrSnX3dG9c5I3ZPGur7_fjj0Pxbm</t>
    </r>
    <r>
      <rPr>
        <sz val="10"/>
        <rFont val="Calibri"/>
      </rPr>
      <t xml:space="preserve">  </t>
    </r>
  </si>
  <si>
    <t>v-lotteria</t>
  </si>
  <si>
    <t>17-19/10</t>
  </si>
  <si>
    <t>McDONALD'S KHAO 4 GÀ 2 NƯỚC CHỈ 79.000 ĐỒNG
Scheme:        Combo 4 gà rán 2 nước, giá gốc 198k -&gt; 109k
Timeline:        17/10 - 19/10
MCDVIP30 30k MBS 108k</t>
  </si>
  <si>
    <t>HTC  8H	8h-13h + 16h-24 19/10
Hometop # 1-3	17/10 18/10
Bottom	17/10 19/10
Flash Sale Banner #1-4	18/10
Floating 3H	10h-13h 17/10
Popup 3H	10h-13h 18/10</t>
  </si>
  <si>
    <r>
      <rPr>
        <sz val="10"/>
        <rFont val="Calibri"/>
      </rPr>
      <t xml:space="preserve">Deadline 7/10
</t>
    </r>
    <r>
      <rPr>
        <u/>
        <sz val="10"/>
        <color rgb="FF1155CC"/>
        <rFont val="Calibri"/>
      </rPr>
      <t>https://drive.google.com/drive/u/0/folders/1t_DgWn8tp136t2H7zod3enrSaQ6I0esQ</t>
    </r>
    <r>
      <rPr>
        <sz val="10"/>
        <rFont val="Calibri"/>
      </rPr>
      <t xml:space="preserve"> </t>
    </r>
  </si>
  <si>
    <t>Cuối Tuần Bên Pizza Hut - Mua 1 Tặng 1 + Giảm 50%
Scheme: 
Mua 1 pizza cỡ vừa kèm 2 lon nước ngọt 320ml, tặng 1 pizza cỡ nhỏ (Phô mai cao cấp, hải sản nhiệt đới, hawai): Giá gốc 466k =&gt; giá bán 239k
Mua 1 pizza cỡ lớn kèm 2 lon nước ngọt 320ml, tặng 1 pizza cỡ vừa  (Phô mai cao cấp, hải sản nhiệt đới, hawai): Giá gốc 636k =&gt; giá bán 329k
Pizza Phô Mai Cao Cấp giảm 50% 129k =&gt; 64.5k
SPFPHV100 100k MBS 370k</t>
  </si>
  <si>
    <t>HTC 1st Scroll 8H	16h-24h 18/10
Hometop # 5	17/10 18/10
Bottom	18/10 19/10
Flash Sale Banner #1-4	18/10
Floating 3H	16h-19h 18/10
Popup 3H	10h-13h 17/10</t>
  </si>
  <si>
    <r>
      <rPr>
        <sz val="10"/>
        <rFont val="Calibri"/>
      </rPr>
      <t xml:space="preserve">Deadline 7/10
</t>
    </r>
    <r>
      <rPr>
        <u/>
        <sz val="10"/>
        <color rgb="FF1155CC"/>
        <rFont val="Calibri"/>
      </rPr>
      <t>https://drive.google.com/drive/u/0/folders/1VGSkA4LLETCQXSVz0_0H1_p2Yk0Xr1Zb</t>
    </r>
    <r>
      <rPr>
        <sz val="10"/>
        <rFont val="Calibri"/>
      </rPr>
      <t xml:space="preserve"> </t>
    </r>
  </si>
  <si>
    <t>20-23/10</t>
  </si>
  <si>
    <t>GÀ RÁN POPEYES
 MUA 1 TẶNG 1 + Voucher 100k
Mua Combo A: 2 Gà Tắm Nước Mắm/ 4 Gà Cánh Tỏi PopWings + 1 Khoai Tây Chiên (vừa) + 1 Nước ngọt 
Tặng Combo B: 1 Mì Ý Phô Mai + 1 Gà Popcorn + 1 Bắp Cải Trộn (vừa) + 1 Nước ngọt Giá gốc: 270,000VND-&gt; Giảm 164.000
SVIPPOPEYES100 100K MBS 350k"</t>
  </si>
  <si>
    <r>
      <rPr>
        <sz val="10"/>
        <rFont val="Calibri"/>
      </rPr>
      <t xml:space="preserve">Danh sách ID Mex: </t>
    </r>
    <r>
      <rPr>
        <u/>
        <sz val="10"/>
        <color rgb="FF1155CC"/>
        <rFont val="Calibri"/>
      </rPr>
      <t>https://docs.google.com/spreadsheets/d/1KmfXaYNxTvOqlFm0awngGgwSbAkphKf3/edit#gid=264214317</t>
    </r>
  </si>
  <si>
    <t>HTC 1st Scroll 8H	22/10
Hometop # 5	21/10 23/10
Bottom	20/10
Flash Sale Banner #1-4	23/10
Floating 3H	16h-19h 23/10
Popup 3H	10h-13h 22/10</t>
  </si>
  <si>
    <r>
      <rPr>
        <sz val="10"/>
        <rFont val="Calibri"/>
      </rPr>
      <t xml:space="preserve">Deadline 25/9
</t>
    </r>
    <r>
      <rPr>
        <u/>
        <sz val="10"/>
        <color rgb="FF1155CC"/>
        <rFont val="Calibri"/>
      </rPr>
      <t>https://drive.google.com/drive/u/0/folders/1bT6UtEfAMHWjoYOVpG0MK-pzF8HwU0pz</t>
    </r>
  </si>
  <si>
    <t>v-bogo-popeyes</t>
  </si>
  <si>
    <t>24-26/10</t>
  </si>
  <si>
    <t>McDONALD'S MUA 2 TẬNG 2 CHỈ 79K
Scheme: 1 COMBO 2 GÀ +NƯỚC GIÁ GỐC 198K-&gt; TẶNG 1 COMBO 2 GÀ +1 NƯỚC 
MCDVIP30 30k MBS 109k
MCD56  56k MBS 219k
Hà Nội, HCM, Hải Phòng, Đà Nẵng, Khánh Hòa, Bình Dương, Đồng Nai, Hội An, Đà Lạt</t>
  </si>
  <si>
    <t>HTC  8H	26/10
Hometop # 1-3	24/10 25/10
Bottom	25/10 26/10
Flash Sale Banner #1-4	24/10
Floating 3H	10h-13h 24/10
Popup 3H	10h-13h 26/10
Social or KOL	IG SPF 10h 25/10</t>
  </si>
  <si>
    <r>
      <rPr>
        <sz val="10"/>
        <rFont val="Calibri"/>
      </rPr>
      <t xml:space="preserve">Deadline 14/10
</t>
    </r>
    <r>
      <rPr>
        <u/>
        <sz val="10"/>
        <color rgb="FF1155CC"/>
        <rFont val="Calibri"/>
      </rPr>
      <t>https://drive.google.com/drive/u/0/folders/1dMpoTJnje1429jkq7Ksf_95O9RBKoIfm</t>
    </r>
    <r>
      <rPr>
        <sz val="10"/>
        <rFont val="Calibri"/>
      </rPr>
      <t xml:space="preserve"> </t>
    </r>
  </si>
  <si>
    <t>HTC 1st Scroll 8H	16h-24h 25/10
Hometop # 5	24/10 26/10
Bottom	24/10 25/10
Flash Sale Banner #1-4	26/10
Floating 3H	10h-13h 25/10
Popup 3H	16h-19h 24/10</t>
  </si>
  <si>
    <r>
      <rPr>
        <sz val="10"/>
        <rFont val="Calibri"/>
      </rPr>
      <t xml:space="preserve">VIP dùng 100k </t>
    </r>
    <r>
      <rPr>
        <u/>
        <sz val="10"/>
        <color rgb="FF1155CC"/>
        <rFont val="Calibri"/>
      </rPr>
      <t>https://drive.google.com/drive/folders/1nrLMTp4zN0uxc10jOWbMW4gY_NQmE6uT</t>
    </r>
  </si>
  <si>
    <t>27-29/10</t>
  </si>
  <si>
    <t>Key message:  KFC KHAO COMBO 74.000 ĐỒNG
Combo  2 NGƯỜI 124K: 2 Fried Chicken + 1 Gà Viên (R) + 1 French Fries (R) + 2 Pepsi (J) giá gốc 165,000 Giảm còn 124,000 VNĐ. Nhập code  KFCSVIP50K giảm 50k cho đơn 100k =&gt; Combo còn 74,000 Đồng</t>
  </si>
  <si>
    <t>HTC  8H	8h-24h 29/10
Hometop # 1-3	27/10 28/10
Bottom	27/10 29/10
Flash Sale Banner #1-4	28/10
Floating 3H	16h-19h 28/10
Popup 3H	10h-13h 29/10
Social or KOL	IG SPF 10h 28/10</t>
  </si>
  <si>
    <t>15-19/10</t>
  </si>
  <si>
    <t xml:space="preserve">
Key mes: Cơm Thố Anh Nguyễn khao voucher giảm 50% + Tặng Món 1k 
Tăng canh cho đơn 120k
50% cap 25k MBS 45k VIPCTAN25
35k MBS 100k VIPCTAN35
Cơm xá xíu giảm 30%</t>
  </si>
  <si>
    <t>HTC 1st Scroll 8H	8h-24h 17/10
Hometop # 5	16/10 18/10
Static banner # 1-3	15/10 19/10
Flash Sale Banner #1-4	19/10
Floating 3H	10h-13h 18/10
Popup 3H	10h-13h 16/10</t>
  </si>
  <si>
    <t>https://drive.google.com/drive/u/0/folders/1LfteLA3-1lhXi24NkjCDY0CbIYZC25Jj</t>
  </si>
  <si>
    <t>13-17/10</t>
  </si>
  <si>
    <t xml:space="preserve">"Cơm Bì Chả
chỉ 1k + Freeship
Mua 1 Cơm Sườn Phúc Lộc Thọ giá 49k được tặng 1 Canh Rong Biển 0đ (Giá gốc 15k) (1 phần canh mỗi đơn) cùng với 1 Cơm Bì Chả với giá 1k (Giá gốc 39k) 
Số lượng có hạn
VIPPLT18 18k MBS 52k
VIPPLT28 28k MBS 99k
VIPPLT38 38k MBS 120k
VIPPLTFS 15k FS MBS 40k
VIPPLT50 50k MBS 200k      "		</t>
  </si>
  <si>
    <t>HTC 1st Scroll 8H	8h-16h 15/10
Hometop # 5	13/10 14/10
Static banner # 1-3	14/10
Flash Sale Banner #1-4	16/10
Floating 3H	16h-19h 16/10
Popup 3H	16h-19h 13/10</t>
  </si>
  <si>
    <r>
      <rPr>
        <sz val="10"/>
        <rFont val="Calibri"/>
      </rPr>
      <t xml:space="preserve">Deadline 2/10
</t>
    </r>
    <r>
      <rPr>
        <u/>
        <sz val="10"/>
        <color rgb="FF1155CC"/>
        <rFont val="Calibri"/>
      </rPr>
      <t>https://drive.google.com/drive/u/0/folders/1cz4CKqkKoEH-EZ7Fi3cKUTLR-Pyuslcc</t>
    </r>
    <r>
      <rPr>
        <sz val="10"/>
        <rFont val="Calibri"/>
      </rPr>
      <t xml:space="preserve"> </t>
    </r>
  </si>
  <si>
    <t>BOGO 29/9</t>
  </si>
  <si>
    <t>Key mess: KATINAT Mua 1 tặng 1 +voucher 50k
Scheme: Chọn 1 trong các combo sau:
- Mua 1 Trà Sữa Chôm Chôm tặng 1 Trà Sữa Chôm Chôm
- Mua 1 Trà Sữa Chôm Chôm tặng 1 Bơ Già Dừa Non
- Mua 1 Trà Sữa Chôm Chôm tặng 1 Iki Matcha Latte
- Mua 1 Iki Matcha Latte tặng Thanh Hương
Voucher:
KATINATfs13 freeship 13k mbs 48k
KATINAT25K giảm 25k mbs 100k
KATINAT40K giảm 40k mbs 150k
KATINAT50K giảm 50k mbs 200k
Location: NW
Timeline: 29/09</t>
  </si>
  <si>
    <t>29/09</t>
  </si>
  <si>
    <t xml:space="preserve">Hometop banner (16h-24h): 29/09
Floating (6h-10h): 29/09
</t>
  </si>
  <si>
    <r>
      <rPr>
        <sz val="10"/>
        <color theme="1"/>
        <rFont val="Calibri"/>
      </rPr>
      <t xml:space="preserve">- Key message: </t>
    </r>
    <r>
      <rPr>
        <b/>
        <sz val="10"/>
        <color theme="1"/>
        <rFont val="Calibri"/>
      </rPr>
      <t xml:space="preserve">Lotteria Khao Deal - Giảm </t>
    </r>
    <r>
      <rPr>
        <b/>
        <strike/>
        <sz val="10"/>
        <color theme="1"/>
        <rFont val="Calibri"/>
      </rPr>
      <t xml:space="preserve">50k </t>
    </r>
    <r>
      <rPr>
        <b/>
        <sz val="10"/>
        <color rgb="FFFF0000"/>
        <rFont val="Calibri"/>
      </rPr>
      <t>100k</t>
    </r>
    <r>
      <rPr>
        <sz val="10"/>
        <color theme="1"/>
        <rFont val="Calibri"/>
      </rPr>
      <t xml:space="preserve">
- Scheme: 
+ ĐẶC QUYỀN THÁNG 10        
Gà rán + Mì ý + Pepsi (M)        
Giá bán 83,000        Giá giảm 58,000
+ THÁNG 10 RỰC RỠ        
Gà rán + Mì ý + Burger Bulgogi + Khoai tây chiên (S) + 2 Pepsi (S)
Giá bán 156,000        Giá giảm 109,000
+ Voucher: </t>
    </r>
    <r>
      <rPr>
        <strike/>
        <sz val="10"/>
        <color theme="1"/>
        <rFont val="Calibri"/>
      </rPr>
      <t>Lotteria50 giảm 50k cho đơn 249k</t>
    </r>
    <r>
      <rPr>
        <sz val="10"/>
        <color theme="1"/>
        <rFont val="Calibri"/>
      </rPr>
      <t xml:space="preserve"> </t>
    </r>
    <r>
      <rPr>
        <sz val="10"/>
        <color rgb="FFFF0000"/>
        <rFont val="Calibri"/>
      </rPr>
      <t xml:space="preserve">LOTTERIA100 13% CAP 100k, MBS 100k
</t>
    </r>
    <r>
      <rPr>
        <sz val="10"/>
        <color theme="1"/>
        <rFont val="Calibri"/>
      </rPr>
      <t>- Timeline: 04/10 - 09/10
- Location: Hà Nội</t>
    </r>
  </si>
  <si>
    <t>04/10 - 09/10</t>
  </si>
  <si>
    <t>- Làm nối bật món, nổi bật keymess
- Gắn tag Deal độc quyền trên SPF</t>
  </si>
  <si>
    <r>
      <rPr>
        <b/>
        <sz val="10"/>
        <color theme="1"/>
        <rFont val="Calibri"/>
      </rPr>
      <t xml:space="preserve">1 Win 1:
</t>
    </r>
    <r>
      <rPr>
        <sz val="10"/>
        <color theme="1"/>
        <rFont val="Calibri"/>
      </rPr>
      <t>Search Placeholder(10h-12h): 08/10, 09/10
Hometop banner(7-9): 06/10, 07/10
Static banner(1-3): 04/10, 05/10
Floating(10h-13h): 08/10
Popup(16h-19h): 09/10</t>
    </r>
  </si>
  <si>
    <r>
      <rPr>
        <b/>
        <sz val="10"/>
        <rFont val="Calibri"/>
      </rPr>
      <t xml:space="preserve">Sử dụng KV Mex Design:
</t>
    </r>
    <r>
      <rPr>
        <u/>
        <sz val="10"/>
        <color rgb="FF1155CC"/>
        <rFont val="Calibri"/>
      </rPr>
      <t>https://drive.google.com/drive/folders/1E7qfynu2yI-lDNz4ckgT-t-nIQoLe92Q</t>
    </r>
  </si>
  <si>
    <t>w1--lotteria</t>
  </si>
  <si>
    <r>
      <rPr>
        <sz val="10"/>
        <color theme="1"/>
        <rFont val="Calibri"/>
      </rPr>
      <t xml:space="preserve">- Key message: </t>
    </r>
    <r>
      <rPr>
        <b/>
        <sz val="10"/>
        <color theme="1"/>
        <rFont val="Calibri"/>
      </rPr>
      <t>Lotteria Khao Deal - Giảm 100k</t>
    </r>
    <r>
      <rPr>
        <sz val="10"/>
        <color theme="1"/>
        <rFont val="Calibri"/>
      </rPr>
      <t xml:space="preserve">
- Scheme: 
+ ĐẶC QUYỀN THÁNG 10        
Gà rán + Mì ý + Pepsi (M)        
Giá bán 83,000        Giá giảm 58,000
+ THÁNG 10 RỰC RỠ        
Gà rán + Mì ý + Burger Bulgogi + Khoai tây chiên (S) + 2 Pepsi (S)
Giá bán 156,000        Giá giảm 109,000
+ Voucher: LOTTERIA100 13% CAP 100k, MBS 100k
- Timeline: 21/10 - 23/10, 25/10 - 27/10
- Location: An Giang, Bắc Ninh, Bến Tre, Bình Định, Bình Dương, Bình Phước, Bình Thuận, Cà Mau, Cần Thơ, Đà Nẵng, Đắk Lắk, Đồng Nai, Đồng Tháp, Hà Nội, Hải Dương, Hải Phòng, Huế, Khánh Hoà, Kiên Giang, Lâm Đồng, Long An, Nam Định, Nghệ An, Ninh Thuận, Phú Yên, Quảng Nam, Quảng Ninh, Sóc Trăng, Tây Ninh, Thanh Hoá, Tiền Giang, TP. HCM, Trà Vinh, Vĩnh Long, Vũng Tàu</t>
    </r>
  </si>
  <si>
    <t>21/10 - 23/10, 25/10 - 27/10</t>
  </si>
  <si>
    <t>Dùng chung KV 4-9/10 (dòng 1754)</t>
  </si>
  <si>
    <r>
      <rPr>
        <b/>
        <sz val="10"/>
        <color theme="1"/>
        <rFont val="Calibri"/>
      </rPr>
      <t xml:space="preserve">2 Combo 8 NW:
</t>
    </r>
    <r>
      <rPr>
        <sz val="10"/>
        <color theme="1"/>
        <rFont val="Calibri"/>
      </rPr>
      <t>Search Placeholder(10h-12h): 22/10, 23/10, 26/10, 27/10
Bottom Banner(4-6): 21/10 - 23/10, 25/10 - 27/10</t>
    </r>
  </si>
  <si>
    <r>
      <rPr>
        <b/>
        <sz val="10"/>
        <color theme="1"/>
        <rFont val="Calibri"/>
      </rPr>
      <t xml:space="preserve">2 Combo 8 NW:
</t>
    </r>
    <r>
      <rPr>
        <sz val="10"/>
        <color theme="1"/>
        <rFont val="Calibri"/>
      </rPr>
      <t>Search Placeholder(10h-12h): 22/10, 23/10, 26/10, 27/10
Bottom Banner(4-6): 21/10 - 23/10, 25/10 - 27/10</t>
    </r>
  </si>
  <si>
    <r>
      <rPr>
        <b/>
        <sz val="10"/>
        <color theme="1"/>
        <rFont val="Calibri"/>
      </rPr>
      <t xml:space="preserve">2 Combo 8 NW:
</t>
    </r>
    <r>
      <rPr>
        <sz val="10"/>
        <color theme="1"/>
        <rFont val="Calibri"/>
      </rPr>
      <t>Search Placeholder(10h-12h): 22/10, 23/10, 26/10, 27/10
Bottom Banner(4-6): 21/10 - 23/10, 25/10 - 27/10</t>
    </r>
  </si>
  <si>
    <r>
      <rPr>
        <b/>
        <sz val="10"/>
        <color theme="1"/>
        <rFont val="Calibri"/>
      </rPr>
      <t xml:space="preserve">2 Combo 8 NW:
</t>
    </r>
    <r>
      <rPr>
        <sz val="10"/>
        <color theme="1"/>
        <rFont val="Calibri"/>
      </rPr>
      <t>Search Placeholder(10h-12h): 22/10, 23/10, 26/10, 27/10
Bottom Banner(4-6): 21/10 - 23/10, 25/10 - 27/10</t>
    </r>
  </si>
  <si>
    <r>
      <rPr>
        <b/>
        <sz val="10"/>
        <rFont val="Calibri"/>
      </rPr>
      <t xml:space="preserve">Sử dụng KV Mex Design:
</t>
    </r>
    <r>
      <rPr>
        <u/>
        <sz val="10"/>
        <color rgb="FF1155CC"/>
        <rFont val="Calibri"/>
      </rPr>
      <t>https://drive.google.com/drive/folders/1E7qfynu2yI-lDNz4ckgT-t-nIQoLe92Q</t>
    </r>
  </si>
  <si>
    <r>
      <rPr>
        <sz val="10"/>
        <color theme="1"/>
        <rFont val="Calibri"/>
      </rPr>
      <t xml:space="preserve">- Key message: </t>
    </r>
    <r>
      <rPr>
        <b/>
        <sz val="10"/>
        <color theme="1"/>
        <rFont val="Calibri"/>
      </rPr>
      <t>Cơm Thố Anh Nguyễn Khao Deal - Giảm 50k</t>
    </r>
    <r>
      <rPr>
        <sz val="10"/>
        <color theme="1"/>
        <rFont val="Calibri"/>
      </rPr>
      <t xml:space="preserve">
- Scheme: 
+ CTAN50 giảm 50k cho đơn từ 160k
+ P/S 30% 
thố đặc biệt bò +gà+xíu+trứng 
cơm thố gà + xá xíu 
- Timeline: 11/10 - 13/10
- Location:TP. HCM, Hà Nội, Hải Phòng, Bắc Ninh, Quảng Ninh, Khánh Hoà, Đồng Nai, Hải Dương, Thanh Hoá, Nghệ An, Nam Định, Bình Dương, Huế</t>
    </r>
  </si>
  <si>
    <t>11/10 - 13/10</t>
  </si>
  <si>
    <t>Thêm element: thố cơm ngon, đẹp mắt</t>
  </si>
  <si>
    <r>
      <rPr>
        <b/>
        <sz val="10"/>
        <color theme="1"/>
        <rFont val="Calibri"/>
      </rPr>
      <t xml:space="preserve">1 Win 3 NW:
</t>
    </r>
    <r>
      <rPr>
        <sz val="10"/>
        <color theme="1"/>
        <rFont val="Calibri"/>
      </rPr>
      <t>Hometop banner(7-9): 11/10, 12/10
Static banner(1-3): 13/10</t>
    </r>
  </si>
  <si>
    <r>
      <rPr>
        <b/>
        <sz val="10"/>
        <color theme="1"/>
        <rFont val="Calibri"/>
      </rPr>
      <t xml:space="preserve">1 Win 3 NW:
</t>
    </r>
    <r>
      <rPr>
        <sz val="10"/>
        <color theme="1"/>
        <rFont val="Calibri"/>
      </rPr>
      <t>Hometop banner(7-9): 11/10, 12/10
Static banner(1-3): 13/10</t>
    </r>
  </si>
  <si>
    <r>
      <rPr>
        <b/>
        <sz val="10"/>
        <color theme="1"/>
        <rFont val="Calibri"/>
      </rPr>
      <t xml:space="preserve">1 Win 3 NW:
</t>
    </r>
    <r>
      <rPr>
        <sz val="10"/>
        <color theme="1"/>
        <rFont val="Calibri"/>
      </rPr>
      <t>Hometop banner(7-9): 11/10, 12/10
Static banner(1-3): 13/10</t>
    </r>
  </si>
  <si>
    <r>
      <rPr>
        <sz val="10"/>
        <rFont val="Calibri"/>
      </rPr>
      <t xml:space="preserve">Deadline 2/10
</t>
    </r>
    <r>
      <rPr>
        <u/>
        <sz val="10"/>
        <color rgb="FF1155CC"/>
        <rFont val="Calibri"/>
      </rPr>
      <t>https://drive.google.com/drive/u/0/folders/1QrrB_50x_OmvSF7mP5B7bOVfkxg_Q3_e</t>
    </r>
    <r>
      <rPr>
        <sz val="10"/>
        <rFont val="Calibri"/>
      </rPr>
      <t xml:space="preserve"> </t>
    </r>
  </si>
  <si>
    <r>
      <rPr>
        <sz val="10"/>
        <color theme="1"/>
        <rFont val="Calibri"/>
      </rPr>
      <t xml:space="preserve">- Key message: </t>
    </r>
    <r>
      <rPr>
        <b/>
        <sz val="10"/>
        <color theme="1"/>
        <rFont val="Calibri"/>
      </rPr>
      <t>Cơm Thố Anh Nguyễn Khao Deal - Giảm 50k</t>
    </r>
    <r>
      <rPr>
        <sz val="10"/>
        <color theme="1"/>
        <rFont val="Calibri"/>
      </rPr>
      <t xml:space="preserve">
- Scheme: 
+ CTAN50 giảm 50k cho đơn từ 160k
+ P/S 30% 
thố đặc biệt bò +gà+xíu+trứng 
cơm thố gà + xá xíu 
- Timeline: 22/10 - 27/10
- Location: Hà Nội</t>
    </r>
  </si>
  <si>
    <t>22/10 - 27/10</t>
  </si>
  <si>
    <t>Dùng chung KV 11-13/10 (dòng 1756)</t>
  </si>
  <si>
    <r>
      <rPr>
        <b/>
        <sz val="10"/>
        <color theme="1"/>
        <rFont val="Calibri"/>
      </rPr>
      <t xml:space="preserve">1 Win 1:
</t>
    </r>
    <r>
      <rPr>
        <sz val="10"/>
        <color theme="1"/>
        <rFont val="Calibri"/>
      </rPr>
      <t>Search Placeholder(10h-12h): 24/10, 25/10
Hometop banner(7-9): 25/10, 26/10
Static banner(1-3): 22/10, 23/10
Floating(10h-13h): 23/10
Popup(16h-19h): 27/10</t>
    </r>
  </si>
  <si>
    <r>
      <rPr>
        <sz val="10"/>
        <rFont val="Calibri"/>
      </rPr>
      <t xml:space="preserve">Deadline 2/10
</t>
    </r>
    <r>
      <rPr>
        <u/>
        <sz val="10"/>
        <color rgb="FF1155CC"/>
        <rFont val="Calibri"/>
      </rPr>
      <t>https://drive.google.com/drive/u/0/folders/1QrrB_50x_OmvSF7mP5B7bOVfkxg_Q3_e</t>
    </r>
    <r>
      <rPr>
        <sz val="10"/>
        <rFont val="Calibri"/>
      </rPr>
      <t xml:space="preserve"> </t>
    </r>
  </si>
  <si>
    <r>
      <rPr>
        <sz val="10"/>
        <color theme="1"/>
        <rFont val="Calibri"/>
      </rPr>
      <t xml:space="preserve">Key message: </t>
    </r>
    <r>
      <rPr>
        <b/>
        <sz val="10"/>
        <color theme="1"/>
        <rFont val="Calibri"/>
      </rPr>
      <t>HOMEFARM MỜI BẠN DEAL GIẢM 50% + Voucher 120,000đ</t>
    </r>
    <r>
      <rPr>
        <sz val="10"/>
        <color theme="1"/>
        <rFont val="Calibri"/>
      </rPr>
      <t xml:space="preserve">
Scheme: Ba rọi xông khói (Bacon) 200g giảm 50%  
+ HF120 giảm 120k cho đơn 609K
+ HF90 giảm 90K cho đơn 459K
+ HF70 giảm 70K cho đơn 329K
 Timeline: 19/09-30/09
 Location: HCM + HN</t>
    </r>
  </si>
  <si>
    <t>19/09-30/09</t>
  </si>
  <si>
    <t>https://docs.google.com/spreadsheets/d/1CHx0PGWd3b2i6_cQOllSay3xxUsUwKKG9JAk3WrXJEo/edit?usp=sharing</t>
  </si>
  <si>
    <r>
      <rPr>
        <b/>
        <sz val="10"/>
        <color theme="1"/>
        <rFont val="Calibri"/>
      </rPr>
      <t>3 gói:</t>
    </r>
    <r>
      <rPr>
        <sz val="10"/>
        <color theme="1"/>
        <rFont val="Calibri"/>
      </rPr>
      <t xml:space="preserve"> </t>
    </r>
    <r>
      <rPr>
        <b/>
        <sz val="10"/>
        <color theme="1"/>
        <rFont val="Calibri"/>
      </rPr>
      <t xml:space="preserve">20-22/9; 23/9,25/9, 29/9 và 28-30/9 </t>
    </r>
    <r>
      <rPr>
        <sz val="10"/>
        <color theme="1"/>
        <rFont val="Calibri"/>
      </rPr>
      <t xml:space="preserve">
Hometop # 7-9: 20/9-21/9; 23/9, 25/9; 28/9-29/9
Static banner # 1-3: 22/9 ; 29/9; 30/9</t>
    </r>
  </si>
  <si>
    <r>
      <rPr>
        <b/>
        <sz val="10"/>
        <color theme="1"/>
        <rFont val="Calibri"/>
      </rPr>
      <t xml:space="preserve">3 gói: 19-21/9; 23-25/9 và 26-28/9 
</t>
    </r>
    <r>
      <rPr>
        <sz val="10"/>
        <color theme="1"/>
        <rFont val="Calibri"/>
      </rPr>
      <t>Hometop # 7-9: 20/9-21/9; 23/9, 25/9; 26/9, 28/9
Static banner # 1-3: 19/9; 24/9; 27/9</t>
    </r>
  </si>
  <si>
    <t>w3-homefarm-50</t>
  </si>
  <si>
    <t>Oct.CB1.09</t>
  </si>
  <si>
    <r>
      <rPr>
        <sz val="10"/>
        <color theme="1"/>
        <rFont val="Calibri"/>
      </rPr>
      <t xml:space="preserve">- Key Mess: </t>
    </r>
    <r>
      <rPr>
        <b/>
        <sz val="10"/>
        <color theme="1"/>
        <rFont val="Calibri"/>
      </rPr>
      <t>WINGGO TUNG DEAL MUA 1 TẶNG 1 + Voucher 25k</t>
    </r>
    <r>
      <rPr>
        <sz val="10"/>
        <color theme="1"/>
        <rFont val="Calibri"/>
      </rPr>
      <t xml:space="preserve">
- Scheme:
+ Mua 1 Trà Sữa size (L) tặng 1 Oolong Nhài Sữa (M)
+ Voucher: WINGGO25 giảm 25k MBS 49k, 400 code/1 ngày
SIEUTIEC40 giảm 40k MBS 100k
SIEUTIEC50 giảm 50k MBS 140k
SIEUTIEC70 giảm 70k MBS 200k
- Location: HN
- Timeline: 09/10, 11/10, 12/10</t>
    </r>
  </si>
  <si>
    <t>09/10, 11/10, 12/10</t>
  </si>
  <si>
    <r>
      <rPr>
        <b/>
        <sz val="10"/>
        <color theme="1"/>
        <rFont val="Calibri"/>
      </rPr>
      <t xml:space="preserve">1 Combo 1:
</t>
    </r>
    <r>
      <rPr>
        <sz val="10"/>
        <color theme="1"/>
        <rFont val="Calibri"/>
      </rPr>
      <t>Static banner(1-3): 09/10, 11/10, 12/10
Pop up(13h-16h): 11/10</t>
    </r>
  </si>
  <si>
    <t>https://drive.google.com/drive/u/0/folders/1iLY8ZL0C2DqPrawckeQ6bpszsFLmYb_k</t>
  </si>
  <si>
    <t>Ding tea</t>
  </si>
  <si>
    <r>
      <rPr>
        <sz val="10"/>
        <color theme="1"/>
        <rFont val="Calibri"/>
      </rPr>
      <t xml:space="preserve">- Key message: </t>
    </r>
    <r>
      <rPr>
        <b/>
        <sz val="10"/>
        <color theme="1"/>
        <rFont val="Calibri"/>
      </rPr>
      <t>Ding Tea Khao Deal Sinh Nhật - Chỉ 1Đ + Voucher 25k</t>
    </r>
    <r>
      <rPr>
        <sz val="10"/>
        <color theme="1"/>
        <rFont val="Calibri"/>
      </rPr>
      <t xml:space="preserve">
- Scheme: 
+ Giảm món 1Đ cho đơn từ 69k
+ Voucher DINGTEASPF giảm 25k cho đơn từ 70K 
- Timeline: 14/10, 16/10, 17/10, 21/10 - 23/10
- Location: Hà Nội  </t>
    </r>
  </si>
  <si>
    <t>14/10, 16/10, 17/10, 21/10 - 23/10</t>
  </si>
  <si>
    <t>https://docs.google.com/spreadsheets/d/1EjVpc4jtVJzu-gDSSwRSmyQ7EQaN5dgJjppAJyMlcy8/edit?gid=136732847#gid=136732847&amp;range=A1:E1</t>
  </si>
  <si>
    <t>https://drive.google.com/drive/folders/18zZyp6BI8tF3cF0ZsagaPYYhTLB6wpi7?usp=sharing</t>
  </si>
  <si>
    <r>
      <rPr>
        <sz val="10"/>
        <rFont val="Calibri"/>
      </rPr>
      <t xml:space="preserve">Tone màu sáng, hình ảnh tươi sáng vui vẻ. Làm nổi bật màu sản phẩm. Thiết kế giống </t>
    </r>
    <r>
      <rPr>
        <u/>
        <sz val="10"/>
        <color rgb="FF1155CC"/>
        <rFont val="Calibri"/>
      </rPr>
      <t>KV mẫu</t>
    </r>
  </si>
  <si>
    <t>Tuỳ ý pick 2 món + logo trong file</t>
  </si>
  <si>
    <t>Thêm các element liên quan đến sinh nhật, lá trà, trân châu</t>
  </si>
  <si>
    <r>
      <rPr>
        <b/>
        <sz val="10"/>
        <color theme="1"/>
        <rFont val="Calibri"/>
      </rPr>
      <t xml:space="preserve">2 Combo 1:
</t>
    </r>
    <r>
      <rPr>
        <sz val="10"/>
        <color theme="1"/>
        <rFont val="Calibri"/>
      </rPr>
      <t>Static banner(1-3): 14/10, 16/10, 17/10, 21/10 - 23/10
Pop up(13h-16h): 16/10, 21/10</t>
    </r>
  </si>
  <si>
    <r>
      <rPr>
        <sz val="10"/>
        <rFont val="Calibri"/>
      </rPr>
      <t xml:space="preserve">Deadline 2/10
</t>
    </r>
    <r>
      <rPr>
        <u/>
        <sz val="10"/>
        <color rgb="FF1155CC"/>
        <rFont val="Calibri"/>
      </rPr>
      <t>https://drive.google.com/drive/u/0/folders/1bPfCNQiHTXxefFGxUbRzsnF32zpfmBVk</t>
    </r>
    <r>
      <rPr>
        <sz val="10"/>
        <rFont val="Calibri"/>
      </rPr>
      <t xml:space="preserve"> </t>
    </r>
  </si>
  <si>
    <r>
      <rPr>
        <sz val="10"/>
        <color theme="1"/>
        <rFont val="Calibri"/>
      </rPr>
      <t xml:space="preserve">- Key message: </t>
    </r>
    <r>
      <rPr>
        <b/>
        <sz val="10"/>
        <color theme="1"/>
        <rFont val="Calibri"/>
      </rPr>
      <t xml:space="preserve">Ding Tea Khao Deal - Chỉ 1Đ + Voucher 25k </t>
    </r>
    <r>
      <rPr>
        <sz val="10"/>
        <color theme="1"/>
        <rFont val="Calibri"/>
      </rPr>
      <t xml:space="preserve">
- Scheme: 
+ 26-28/10: Giảm Món 1Đ cho đơn từ 69k
+ Voucher DINGTEASPF giảm 25k cho đơn từ 70K 
- Timeline: 26/10 - 28/10
- Location: Hà Nội  </t>
    </r>
  </si>
  <si>
    <t>Adapt KV 14-23/10 (dòng 1760):
- Thay Keymess mới
- Bỏ element sinh nhật</t>
  </si>
  <si>
    <r>
      <rPr>
        <b/>
        <sz val="10"/>
        <color theme="1"/>
        <rFont val="Calibri"/>
      </rPr>
      <t xml:space="preserve">1 Combo 3:
</t>
    </r>
    <r>
      <rPr>
        <sz val="10"/>
        <color theme="1"/>
        <rFont val="Calibri"/>
      </rPr>
      <t>Static banner(6): 26/10 - 28/10
Pop up(13h-16h): 27/10</t>
    </r>
  </si>
  <si>
    <r>
      <rPr>
        <sz val="10"/>
        <rFont val="Calibri"/>
      </rPr>
      <t xml:space="preserve">Deadline 15/10
</t>
    </r>
    <r>
      <rPr>
        <u/>
        <sz val="10"/>
        <color rgb="FF1155CC"/>
        <rFont val="Calibri"/>
      </rPr>
      <t>https://drive.google.com/drive/u/0/folders/1VCU9q3AJ3JzIeAmJcC4_Bk2DXvbgBvU4</t>
    </r>
  </si>
  <si>
    <t>Oct.1K</t>
  </si>
  <si>
    <r>
      <rPr>
        <sz val="10"/>
        <color theme="1"/>
        <rFont val="Calibri"/>
      </rPr>
      <t xml:space="preserve">- Key Mess: </t>
    </r>
    <r>
      <rPr>
        <b/>
        <sz val="10"/>
        <color theme="1"/>
        <rFont val="Calibri"/>
      </rPr>
      <t>SUNDAY BASIC KHAO
DEAL 1K + Voucher 50K</t>
    </r>
    <r>
      <rPr>
        <sz val="10"/>
        <color theme="1"/>
        <rFont val="Calibri"/>
      </rPr>
      <t xml:space="preserve">
- Scheme:
+ Deal 1k - 2k -3k :
1k: Trà Sữa Truyền Thống (M) (20 phần)
2k: Lục trà kim quất mật ong (L) (10 phần)
3k: Olong sữa rang (M) (10 phần)
MBS 40k, 40 phần/chi nhánh/ngày, Mỗi bill chỉ order 1 món
+ Nhập code SIEUTIEC50, giảm 50k MBS 140k
- Timeline: 05/10 - 09/10
- Location: HCM</t>
    </r>
  </si>
  <si>
    <t>05/10 - 09/10</t>
  </si>
  <si>
    <t>https://drive.google.com/drive/folders/1ZzSk2p0giEU4b71vgItnmR8UHPACrBea</t>
  </si>
  <si>
    <r>
      <rPr>
        <sz val="10"/>
        <rFont val="Calibri"/>
      </rPr>
      <t xml:space="preserve">Adapt </t>
    </r>
    <r>
      <rPr>
        <u/>
        <sz val="10"/>
        <color rgb="FF1155CC"/>
        <rFont val="Calibri"/>
      </rPr>
      <t>KV Cũ</t>
    </r>
    <r>
      <rPr>
        <sz val="10"/>
        <rFont val="Calibri"/>
      </rPr>
      <t>: 
Thay ảnh món mới: Pick 3 món trong file</t>
    </r>
  </si>
  <si>
    <r>
      <rPr>
        <b/>
        <sz val="10"/>
        <color theme="1"/>
        <rFont val="Calibri"/>
      </rPr>
      <t xml:space="preserve">1 Win 2:
</t>
    </r>
    <r>
      <rPr>
        <sz val="10"/>
        <color theme="1"/>
        <rFont val="Calibri"/>
      </rPr>
      <t>Search Placeholder(14h-17h): 05/10, 09/10
Hometop banner(7-9): 08/10, 09/10
Static banner(4): 06/10, 07/10
Pop up(13h-16h): 06/10</t>
    </r>
  </si>
  <si>
    <r>
      <rPr>
        <sz val="10"/>
        <rFont val="Calibri"/>
      </rPr>
      <t xml:space="preserve">Deadline 23/9
</t>
    </r>
    <r>
      <rPr>
        <u/>
        <sz val="10"/>
        <color rgb="FF1155CC"/>
        <rFont val="Calibri"/>
      </rPr>
      <t>https://drive.google.com/drive/u/0/folders/1-5ZYuaddTSFPfrlbngQbNUsvjP2_RHfi</t>
    </r>
    <r>
      <rPr>
        <sz val="10"/>
        <rFont val="Calibri"/>
      </rPr>
      <t xml:space="preserve"> </t>
    </r>
  </si>
  <si>
    <r>
      <rPr>
        <sz val="10"/>
        <color theme="1"/>
        <rFont val="Calibri"/>
      </rPr>
      <t xml:space="preserve">- Key Message: </t>
    </r>
    <r>
      <rPr>
        <b/>
        <sz val="10"/>
        <color theme="1"/>
        <rFont val="Calibri"/>
      </rPr>
      <t>SUNDAY BASIC KHAO COMBO KHỦNG</t>
    </r>
    <r>
      <rPr>
        <sz val="10"/>
        <color theme="1"/>
        <rFont val="Calibri"/>
      </rPr>
      <t xml:space="preserve">
</t>
    </r>
    <r>
      <rPr>
        <b/>
        <sz val="10"/>
        <color theme="1"/>
        <rFont val="Calibri"/>
      </rPr>
      <t xml:space="preserve">MUA 1 TẶNG 1 + Voucher 50k
</t>
    </r>
    <r>
      <rPr>
        <sz val="10"/>
        <color theme="1"/>
        <rFont val="Calibri"/>
      </rPr>
      <t>- Scheme: 
+ Món mua: Trà sữa kem trứng khè (Size L) 
+ Món tặng: Hồng trà mật ong (size XL) 
40 phần/chi nhánh/ngày, Mỗi bill chỉ order 1 món
+ Nhập code SIEUTIEC50, giảm 50k MBS 140k
- Timeline: 22/10 - 26/10
- Location: HCM</t>
    </r>
  </si>
  <si>
    <t>22/10 - 26/10</t>
  </si>
  <si>
    <t>https://drive.google.com/drive/folders/1018CqA-frSaOKwURLqlmGD3VhDdUMLR8</t>
  </si>
  <si>
    <t xml:space="preserve">Background xanh cam theo tông logo brand </t>
  </si>
  <si>
    <t>Pick 2 món + Logo trong file</t>
  </si>
  <si>
    <r>
      <rPr>
        <b/>
        <sz val="10"/>
        <color theme="1"/>
        <rFont val="Calibri"/>
      </rPr>
      <t xml:space="preserve">1 Win 2:
</t>
    </r>
    <r>
      <rPr>
        <sz val="10"/>
        <color theme="1"/>
        <rFont val="Calibri"/>
      </rPr>
      <t>Search Placeholder(14h-17h): 25/10, 26/10
Hometop banner(7-9): 24/10, 25/10
Static banner(4): 22/10, 23/10
Pop up(13h-16h): 26/10</t>
    </r>
  </si>
  <si>
    <r>
      <rPr>
        <sz val="10"/>
        <rFont val="Calibri"/>
      </rPr>
      <t xml:space="preserve">Deadline 10/10
</t>
    </r>
    <r>
      <rPr>
        <u/>
        <sz val="10"/>
        <color rgb="FF1155CC"/>
        <rFont val="Calibri"/>
      </rPr>
      <t>https://drive.google.com/drive/u/0/folders/1h-3AFDJy7WDQ0s14tx8BthgzOYS2l6VO</t>
    </r>
    <r>
      <rPr>
        <sz val="10"/>
        <rFont val="Calibri"/>
      </rPr>
      <t xml:space="preserve"> </t>
    </r>
  </si>
  <si>
    <r>
      <rPr>
        <sz val="10"/>
        <color theme="1"/>
        <rFont val="Calibri"/>
      </rPr>
      <t xml:space="preserve">- Key message: </t>
    </r>
    <r>
      <rPr>
        <b/>
        <sz val="10"/>
        <color theme="1"/>
        <rFont val="Calibri"/>
      </rPr>
      <t>Bún chả Hà Nội 1982 Khao Combo chỉ 35k</t>
    </r>
    <r>
      <rPr>
        <sz val="10"/>
        <color theme="1"/>
        <rFont val="Calibri"/>
      </rPr>
      <t xml:space="preserve">
- Scheme: Combo Bún chả + Trà Tắc 82k giảm còn 35k
+ Nhập thêm mã BUNCHA20 để giảm thêm 20k cho đơn 50k
+ Ngoài ra còn có các mã giảm cực kì hấp dẫn khác:
SIEUTIEC20 giảm 20k cho đơn 50k 
SIEUTIEC40 giảm 40k cho đơn 100k 
SIEUTIEC50 giảm 50k đơn 140k 
SIEUTIEC70 giảm 70k cho đơn 200k
- Location: HCM
- Timeline: 14/10 - 16/10</t>
    </r>
  </si>
  <si>
    <t>14/10 - 16/10</t>
  </si>
  <si>
    <t>- Team tự design (Thiết kế khác các KV cũ trước đó)
- Hiệu ứng Gradient. Làm Nổi bật SKU</t>
  </si>
  <si>
    <r>
      <rPr>
        <b/>
        <sz val="10"/>
        <color theme="1"/>
        <rFont val="Calibri"/>
      </rPr>
      <t xml:space="preserve">1 Combo 3:
</t>
    </r>
    <r>
      <rPr>
        <sz val="10"/>
        <color theme="1"/>
        <rFont val="Calibri"/>
      </rPr>
      <t>Static banner(6): 14/10 - 16/10
Popup(16h-19h): 14/10</t>
    </r>
  </si>
  <si>
    <r>
      <rPr>
        <sz val="10"/>
        <rFont val="Calibri"/>
      </rPr>
      <t xml:space="preserve">Deadline 2/10
</t>
    </r>
    <r>
      <rPr>
        <u/>
        <sz val="10"/>
        <color rgb="FF1155CC"/>
        <rFont val="Calibri"/>
      </rPr>
      <t>https://drive.google.com/drive/u/0/folders/1uSJVmuNz2jYLD5Q3rDDMlPJabIvRTiJg</t>
    </r>
    <r>
      <rPr>
        <sz val="10"/>
        <rFont val="Calibri"/>
      </rPr>
      <t xml:space="preserve"> </t>
    </r>
  </si>
  <si>
    <r>
      <rPr>
        <sz val="10"/>
        <color theme="1"/>
        <rFont val="Calibri"/>
      </rPr>
      <t xml:space="preserve">- Key Mess: </t>
    </r>
    <r>
      <rPr>
        <b/>
        <sz val="10"/>
        <color theme="1"/>
        <rFont val="Calibri"/>
      </rPr>
      <t>Ăn Hết Mọi Miền,Hi ShopeeFood khao 50%</t>
    </r>
    <r>
      <rPr>
        <sz val="10"/>
        <color theme="1"/>
        <rFont val="Calibri"/>
      </rPr>
      <t xml:space="preserve">
- Scheme: Ưu đãi đặc quyền thẻ Hi ShopeeFood giảm đến 50%
+ Existing User: Giảm 40k cho đơn Food từ 80k (HISPF40)
+ Existing User: Giảm 80k cho đơn hàng Food từ 160k áp dụng theo khung giờ. 
HISPF80H1 từ 6h-13h59p 
HISPF80H2 từ 14h-21h59p
- Timeline: 1/6/2025 - 31/03/2026 
- Location: Nationwide </t>
    </r>
  </si>
  <si>
    <t>Hometop banner(7-9): 06/10
Feature collection(4-6): 23/10
Pop up(6h-10h): 23/10
Ongoing banner: 15/10, 18/10, 20/10, 27/10
SPF - Facebook Post 7h: 16/10</t>
  </si>
  <si>
    <r>
      <rPr>
        <sz val="10"/>
        <rFont val="Calibri"/>
      </rPr>
      <t xml:space="preserve">Link gắn ongoing:
- setup SPF trên SP bằng link: </t>
    </r>
    <r>
      <rPr>
        <u/>
        <sz val="10"/>
        <color rgb="FF1155CC"/>
        <rFont val="Calibri"/>
      </rPr>
      <t>https://mall.shopee.vn/bridge_cmd/?cmd=openExternalLink&amp;url=https%3A%2F%2Ftinyurl.com%2FMBHi-SPF</t>
    </r>
    <r>
      <rPr>
        <sz val="10"/>
        <rFont val="Calibri"/>
      </rPr>
      <t xml:space="preserve">
- setup SPF stand alone bằng link: </t>
    </r>
    <r>
      <rPr>
        <u/>
        <sz val="10"/>
        <color rgb="FF1155CC"/>
        <rFont val="Calibri"/>
      </rPr>
      <t>https://shopee.vn/m/HiSPF-June25-SPF</t>
    </r>
    <r>
      <rPr>
        <sz val="10"/>
        <rFont val="Calibri"/>
      </rPr>
      <t xml:space="preserve">
Link LP Hometop,FB Post:
</t>
    </r>
    <r>
      <rPr>
        <u/>
        <sz val="10"/>
        <color rgb="FF1155CC"/>
        <rFont val="Calibri"/>
      </rPr>
      <t>https://shopee.vn/m/HiSPF-June25-SPF</t>
    </r>
    <r>
      <rPr>
        <sz val="10"/>
        <rFont val="Calibri"/>
      </rPr>
      <t xml:space="preserve">        
</t>
    </r>
    <r>
      <rPr>
        <u/>
        <sz val="10"/>
        <color rgb="FF1155CC"/>
        <rFont val="Calibri"/>
      </rPr>
      <t xml:space="preserve">https://shopee.vn/m/HiSPF-June25-SP
</t>
    </r>
    <r>
      <rPr>
        <sz val="10"/>
        <rFont val="Calibri"/>
      </rPr>
      <t xml:space="preserve"> 
List mex matcha day dùng cho Feuture + Popup: Merchant Matcha</t>
    </r>
  </si>
  <si>
    <r>
      <rPr>
        <sz val="10"/>
        <color theme="1"/>
        <rFont val="Calibri"/>
      </rPr>
      <t xml:space="preserve">- Key Mess: </t>
    </r>
    <r>
      <rPr>
        <b/>
        <sz val="10"/>
        <color theme="1"/>
        <rFont val="Calibri"/>
      </rPr>
      <t xml:space="preserve">Có Ultimate SaviY Ăn ngay chờ chi Giảm 50k cho đơn từ 150k 
</t>
    </r>
    <r>
      <rPr>
        <sz val="10"/>
        <color theme="1"/>
        <rFont val="Calibri"/>
      </rPr>
      <t>- Scheme: 
+ Giảm 50k cho đơn từ 150k với thẻ Tín dụng VietinBank JCB Ultimate SaviY
+ Code name: VIETINJCB50K
- Timeline: 1/06/2025- 31/12/2025
- Location: Nationwide</t>
    </r>
  </si>
  <si>
    <t>Hometop banner(7-9): 04/10
Search banner: 16/10
Flash sale banner: 25/10
Ongoing banner: 09/10, 12/10, 29/10
SPF - Facebook Story (6h-10h) : 08/10</t>
  </si>
  <si>
    <r>
      <rPr>
        <u/>
        <sz val="10"/>
        <color rgb="FF1155CC"/>
        <rFont val="Calibri"/>
      </rPr>
      <t>https://shopee.vn/m/VTBJCB-June25-SPF</t>
    </r>
    <r>
      <rPr>
        <sz val="10"/>
        <rFont val="Calibri"/>
      </rPr>
      <t xml:space="preserve">
</t>
    </r>
    <r>
      <rPr>
        <u/>
        <sz val="10"/>
        <color rgb="FF1155CC"/>
        <rFont val="Calibri"/>
      </rPr>
      <t>https://shopee.vn/m/VTBJCB-June25-SP</t>
    </r>
  </si>
  <si>
    <r>
      <rPr>
        <sz val="10"/>
        <color theme="1"/>
        <rFont val="Calibri"/>
      </rPr>
      <t xml:space="preserve">- Key Mess: </t>
    </r>
    <r>
      <rPr>
        <b/>
        <sz val="10"/>
        <color theme="1"/>
        <rFont val="Calibri"/>
      </rPr>
      <t xml:space="preserve">Dùng thẻ BVBank Ưu đãi đặc biệt giảm 30.000đ 
</t>
    </r>
    <r>
      <rPr>
        <sz val="10"/>
        <color theme="1"/>
        <rFont val="Calibri"/>
      </rPr>
      <t>- Scheme: 
+ Giảm 30k cho đơn từ 200k 
+ Code name: BVBANK30
- Timeline: 7/07/2025- 31/12/2025
- Location: Nationwide</t>
    </r>
  </si>
  <si>
    <t>Hometop banner(7-9): 02/10
Search banner: 08/10 , 19/10
Popup(6h-10h): 21/10
Ongoing Order Banner (new) : 06/10, 16/10 , 22/10, 28/10
SPF - Facebook Story (6h-10h): 13/10</t>
  </si>
  <si>
    <r>
      <rPr>
        <u/>
        <sz val="10"/>
        <color rgb="FF1155CC"/>
        <rFont val="Calibri"/>
      </rPr>
      <t>https://shopee.vn/m/BVBank-SPF</t>
    </r>
    <r>
      <rPr>
        <u/>
        <sz val="10"/>
        <color rgb="FF1155CC"/>
        <rFont val="Calibri"/>
      </rPr>
      <t xml:space="preserve">
</t>
    </r>
    <r>
      <rPr>
        <u/>
        <sz val="10"/>
        <color rgb="FF1155CC"/>
        <rFont val="Calibri"/>
      </rPr>
      <t>https://shopee.vn/m/BVBank-SP</t>
    </r>
  </si>
  <si>
    <t>Oct.JCB</t>
  </si>
  <si>
    <r>
      <rPr>
        <sz val="10"/>
        <color theme="1"/>
        <rFont val="Calibri"/>
      </rPr>
      <t xml:space="preserve">- Key Mess: </t>
    </r>
    <r>
      <rPr>
        <b/>
        <sz val="10"/>
        <color theme="1"/>
        <rFont val="Calibri"/>
      </rPr>
      <t>BIDV JCB Well-being khao deal mỗi ngày, giảm đến 100.000 Đồng</t>
    </r>
    <r>
      <rPr>
        <sz val="10"/>
        <color theme="1"/>
        <rFont val="Calibri"/>
      </rPr>
      <t xml:space="preserve">
- Scheme: 
1. Giảm 30.000 ĐỒNG cho đơn từ 60.000Đ, Áp dụng mỗi ngày
2. Giảm 60.000 ĐỒNG cho đơn từ 120.000Đ, Áp dụng mỗi ngày
3. Giảm 100.000 ĐỒNG cho đơn từ 500.000Đ, Áp dụng mỗi ngày
+ Code name: BIDVJCB100, BIDVJCB60, BIDVJCB30
- Timeline: 1/8/2025 - 31/12/2025
- Location: Nationwide
- Service: Food &amp; Mart</t>
    </r>
  </si>
  <si>
    <t>Hometop banner(10-12): 16/10
Search Banner: 21/10
Popup(19h-22h): 18/10
Collection List Banner: 11/10
Ongoing Banner: 07/10</t>
  </si>
  <si>
    <r>
      <rPr>
        <u/>
        <sz val="10"/>
        <color rgb="FF1155CC"/>
        <rFont val="Calibri"/>
      </rPr>
      <t>https://shopee.vn/m/BIDVJCB-SPF</t>
    </r>
    <r>
      <rPr>
        <u/>
        <sz val="10"/>
        <color rgb="FF1155CC"/>
        <rFont val="Calibri"/>
      </rPr>
      <t xml:space="preserve">
</t>
    </r>
    <r>
      <rPr>
        <u/>
        <sz val="10"/>
        <color rgb="FF1155CC"/>
        <rFont val="Calibri"/>
      </rPr>
      <t>https://shopee.vn/m/BIDVJCB-SP</t>
    </r>
  </si>
  <si>
    <r>
      <rPr>
        <sz val="10"/>
        <color theme="1"/>
        <rFont val="Calibri"/>
      </rPr>
      <t xml:space="preserve">- Key Mess: </t>
    </r>
    <r>
      <rPr>
        <b/>
        <sz val="10"/>
        <color theme="1"/>
        <rFont val="Calibri"/>
      </rPr>
      <t>NCB khao deal, giảm đến 50.000 Đồng</t>
    </r>
    <r>
      <rPr>
        <sz val="10"/>
        <color theme="1"/>
        <rFont val="Calibri"/>
      </rPr>
      <t xml:space="preserve">
- Scheme: 
+ Giảm 30.000 VNĐ cho đơn hàng từ 100.000 VNĐ, với thẻ tín dụng NCB
+ Giảm 50.000 VNĐ cho đơn hàng từ 200.000 VNĐ, với thẻ tín dụng NCB
+ Code name: NCB30, NCB50
- Timeline: 1/7/2025-31/12/2025
- Location: Nationwide</t>
    </r>
  </si>
  <si>
    <t>Hometop banner(10-12): 08/10
Seach Banner: 06/10
Floating (19h-22h): 02/10 (Whitelist)
SPF - FB Story(6h-10h): 07/10
SPF - INSTA Story(6h-10h): 04/10</t>
  </si>
  <si>
    <r>
      <rPr>
        <u/>
        <sz val="10"/>
        <color rgb="FF1155CC"/>
        <rFont val="Calibri"/>
      </rPr>
      <t>https://shopee.vn/m/NCB-SPF</t>
    </r>
    <r>
      <rPr>
        <u/>
        <sz val="10"/>
        <color rgb="FF1155CC"/>
        <rFont val="Calibri"/>
      </rPr>
      <t xml:space="preserve">
</t>
    </r>
    <r>
      <rPr>
        <u/>
        <sz val="10"/>
        <color rgb="FF1155CC"/>
        <rFont val="Calibri"/>
      </rPr>
      <t>https://shopee.vn/m/NCB-SP</t>
    </r>
  </si>
  <si>
    <t>TPBank</t>
  </si>
  <si>
    <r>
      <rPr>
        <sz val="10"/>
        <color theme="1"/>
        <rFont val="Calibri"/>
      </rPr>
      <t>- Key Mess:</t>
    </r>
    <r>
      <rPr>
        <b/>
        <sz val="10"/>
        <color theme="1"/>
        <rFont val="Calibri"/>
      </rPr>
      <t xml:space="preserve"> KHAO BẠN MỖI NGÀY Giảm 50k cho đơn từ 100k với thẻ Tín dụng TPB JCB Cashback</t>
    </r>
    <r>
      <rPr>
        <sz val="10"/>
        <color theme="1"/>
        <rFont val="Calibri"/>
      </rPr>
      <t xml:space="preserve">
- Scheme: 
+ Giảm 50k cho đơn từ 100k với thẻ Tín dụng TPB JCB Cashback
+ Code name: TPBJCB50, TPBJCB20
- Timeline: 1/1/2025 - 31/12/2025
- Location: Nationwide</t>
    </r>
  </si>
  <si>
    <t>Hometop banner(10-12): 28/10
Search Banner: 29/10
Popup(6h-10h): 30/10
Collection List Banner: 27/10
Flash Sale Banner(1-3): 31/10</t>
  </si>
  <si>
    <r>
      <rPr>
        <sz val="10"/>
        <rFont val="Calibri"/>
      </rPr>
      <t xml:space="preserve">
</t>
    </r>
    <r>
      <rPr>
        <u/>
        <sz val="10"/>
        <color rgb="FF1155CC"/>
        <rFont val="Calibri"/>
      </rPr>
      <t>https://shopee.vn/m/TPBJCBCASHBACK-SPF
https://shopee.vn/m/TPBJCBCASHBACK-SP</t>
    </r>
  </si>
  <si>
    <r>
      <rPr>
        <sz val="10"/>
        <color theme="1"/>
        <rFont val="Calibri"/>
      </rPr>
      <t xml:space="preserve">- Key Mess: </t>
    </r>
    <r>
      <rPr>
        <b/>
        <sz val="10"/>
        <color theme="1"/>
        <rFont val="Calibri"/>
      </rPr>
      <t>Shinhan Finance khao deal, giảm ngay 50.000Đ</t>
    </r>
    <r>
      <rPr>
        <sz val="10"/>
        <color theme="1"/>
        <rFont val="Calibri"/>
      </rPr>
      <t xml:space="preserve">
- Scheme: 
+ Giảm 50k cho đơn từ 150k
+ Code name: SHF50
- Timeline: Từ 1/1/2025 đến hết khi hết ngân sách chương trình
- Location: Nationwide</t>
    </r>
  </si>
  <si>
    <t>Hometop Banner (7-9): 12/10
Search Banner: 13/10
Flash sale banner(1-3): 15/10
On-going banner: 14/10
SPF - Facebook Post 7h:  21/10</t>
  </si>
  <si>
    <r>
      <rPr>
        <u/>
        <sz val="10"/>
        <color rgb="FF1155CC"/>
        <rFont val="Calibri"/>
      </rPr>
      <t>https://shopee.vn/m/SHF-SPF</t>
    </r>
    <r>
      <rPr>
        <sz val="10"/>
        <rFont val="Calibri"/>
      </rPr>
      <t xml:space="preserve">
</t>
    </r>
    <r>
      <rPr>
        <u/>
        <sz val="10"/>
        <color rgb="FF1155CC"/>
        <rFont val="Calibri"/>
      </rPr>
      <t>https://shopee.vn/m/SHF-SP</t>
    </r>
  </si>
  <si>
    <t>Oct.DEBIT</t>
  </si>
  <si>
    <r>
      <rPr>
        <sz val="10"/>
        <color theme="1"/>
        <rFont val="Calibri"/>
      </rPr>
      <t>- Key Mess:</t>
    </r>
    <r>
      <rPr>
        <b/>
        <sz val="10"/>
        <color theme="1"/>
        <rFont val="Calibri"/>
      </rPr>
      <t xml:space="preserve"> BIDV Moneyverse khao bạn mỗi ngày, giảm 50.000Đ
</t>
    </r>
    <r>
      <rPr>
        <sz val="10"/>
        <color theme="1"/>
        <rFont val="Calibri"/>
      </rPr>
      <t>- Scheme: 
+ Giảm 50k cho đơn từ 100K
+ Giảm 30k cho đơn từ 60k
Áp dụng mỗi ngày
+ Code name: BIDVDEBIT50, BIDVDEBIT30
- Timeline: 15/08/2025-31/12/2025
- Location: Nationwide</t>
    </r>
  </si>
  <si>
    <t xml:space="preserve">15/08/2025 - 31/12/2025
</t>
  </si>
  <si>
    <t>Collection List banner: 05/10
Search banner: 04/10
SPF - FB Post 7h: 03/10
SPF - Insta Post 10h: 07/10
Flash sales Banner : 02/10</t>
  </si>
  <si>
    <t>https://shopee.vn/m/BIDVDEBIT-SPF
https://shopee.vn/m/BIDVDEBIT-SP</t>
  </si>
  <si>
    <r>
      <rPr>
        <sz val="10"/>
        <color theme="1"/>
        <rFont val="Calibri"/>
      </rPr>
      <t xml:space="preserve">- Key Mess: </t>
    </r>
    <r>
      <rPr>
        <b/>
        <sz val="10"/>
        <color theme="1"/>
        <rFont val="Calibri"/>
      </rPr>
      <t xml:space="preserve">THẺ OCB KHAO DEAL
Giảm 25.000đ cho đơn từ 100.000đ
</t>
    </r>
    <r>
      <rPr>
        <sz val="10"/>
        <color theme="1"/>
        <rFont val="Calibri"/>
      </rPr>
      <t>- Scheme: 
+ Giảm 25.000đ cho đơn từ 100.000đ khi thanh toán bằng thẻ OCB
Code name: OCB25
Áp dụng cho dịch vụ Food &amp; Mart
- Timeline: 10/06/2025 - 09/06/2026
- Location: Nationwide</t>
    </r>
  </si>
  <si>
    <t>Search Banner: 02/10
Floating(6h-10h): 04/10 (Whitelist)
SPF - FB Story(6h-10h): 02/10
SPF - IG Story(6h-10h): 03/10</t>
  </si>
  <si>
    <r>
      <rPr>
        <u/>
        <sz val="10"/>
        <color rgb="FF1155CC"/>
        <rFont val="Calibri"/>
      </rPr>
      <t>https://shopee.vn/m/OCB-SPF</t>
    </r>
    <r>
      <rPr>
        <sz val="10"/>
        <rFont val="Calibri"/>
      </rPr>
      <t xml:space="preserve">
</t>
    </r>
    <r>
      <rPr>
        <u/>
        <sz val="10"/>
        <color rgb="FF1155CC"/>
        <rFont val="Calibri"/>
      </rPr>
      <t>https://shopee.vn/m/OCB-SP</t>
    </r>
  </si>
  <si>
    <t>Oct.CAKE</t>
  </si>
  <si>
    <r>
      <rPr>
        <sz val="10"/>
        <color theme="1"/>
        <rFont val="Calibri"/>
      </rPr>
      <t xml:space="preserve">- Key Mess: </t>
    </r>
    <r>
      <rPr>
        <b/>
        <sz val="10"/>
        <color theme="1"/>
        <rFont val="Calibri"/>
      </rPr>
      <t xml:space="preserve">ĂN NGON CÙNG CAKE BY VPBANK
Giảm 50.000đ cho đơn từ 100.000đ
</t>
    </r>
    <r>
      <rPr>
        <sz val="10"/>
        <color theme="1"/>
        <rFont val="Calibri"/>
      </rPr>
      <t>- Scheme: 
+ Giảm 50.000đ cho đơn từ 100.000đ khi thanh toán bằng thẻ CAKE
Code name: CAKE50F
Áp dụng cho dịch vụ Food &amp; Mart
- Timeline: 01/08/2025 - 31/10/2025
- Location: Nationwide</t>
    </r>
  </si>
  <si>
    <t>Search Banner: 07/10</t>
  </si>
  <si>
    <r>
      <rPr>
        <sz val="10"/>
        <color theme="1"/>
        <rFont val="Calibri"/>
      </rPr>
      <t xml:space="preserve">- Key Mess: </t>
    </r>
    <r>
      <rPr>
        <b/>
        <sz val="10"/>
        <color theme="1"/>
        <rFont val="Calibri"/>
      </rPr>
      <t xml:space="preserve">VẠN DEAL HỜI
Giảm 40.000đ cho đơn từ 150.000đ
</t>
    </r>
    <r>
      <rPr>
        <sz val="10"/>
        <color theme="1"/>
        <rFont val="Calibri"/>
      </rPr>
      <t>- Scheme: 
+ Giảm 40.000đ cho đơn từ 150.000đ khi thanh toán bằng thẻ FE CREDIT
Code name: FECREDIT40
Áp dụng cho dịch vụ Food &amp; Mart
- Timeline: 30/04/2025 - 31/03/2026
- Location: Nationwide</t>
    </r>
  </si>
  <si>
    <t>Search Banner: 09/10</t>
  </si>
  <si>
    <r>
      <rPr>
        <sz val="10"/>
        <color theme="1"/>
        <rFont val="Calibri"/>
      </rPr>
      <t xml:space="preserve">- Key Mess: </t>
    </r>
    <r>
      <rPr>
        <b/>
        <sz val="10"/>
        <color theme="1"/>
        <rFont val="Calibri"/>
      </rPr>
      <t>ƯU ĐÃI SIÊU CHẤT - Giảm 30.000đ cho đơn từ 150.000đ</t>
    </r>
    <r>
      <rPr>
        <sz val="10"/>
        <color theme="1"/>
        <rFont val="Calibri"/>
      </rPr>
      <t xml:space="preserve">
- Scheme: 
+ Giảm 30.000đ cho đơn từ 150.000đ khi thanh toán bằng thẻ Home Credit
Áp dụng cho dịch vụ Food và Fresh 
Code name: HOMCRE30
- Timeline: 16/9/2025-15/3/2026
- Location: Nationwide</t>
    </r>
  </si>
  <si>
    <t>16/9/2025 - 15/3/2026</t>
  </si>
  <si>
    <t>SPF - FB Post 7h: 12/10
Collestion List Banner: 14/10</t>
  </si>
  <si>
    <t>PL06</t>
  </si>
  <si>
    <r>
      <rPr>
        <sz val="10"/>
        <color rgb="FF1155CC"/>
        <rFont val="Calibri"/>
      </rPr>
      <t xml:space="preserve">https://shopee.vn/m/HOMECRE-SPF
</t>
    </r>
    <r>
      <rPr>
        <u/>
        <sz val="10"/>
        <color rgb="FF1155CC"/>
        <rFont val="Calibri"/>
      </rPr>
      <t>https://shopee.vn/m/HOMECRE-SP</t>
    </r>
  </si>
  <si>
    <t>Techcombank Usage</t>
  </si>
  <si>
    <t>Oct.VISA ECO DEBIT</t>
  </si>
  <si>
    <r>
      <rPr>
        <sz val="10"/>
        <color theme="1"/>
        <rFont val="Calibri"/>
      </rPr>
      <t xml:space="preserve">- Key Mess: </t>
    </r>
    <r>
      <rPr>
        <b/>
        <sz val="10"/>
        <color theme="1"/>
        <rFont val="Calibri"/>
      </rPr>
      <t>ĂN NGON SỐNG KHỎE - Giảm đến 50.000đ cho đơn từ 150.000đ</t>
    </r>
    <r>
      <rPr>
        <sz val="10"/>
        <color theme="1"/>
        <rFont val="Calibri"/>
      </rPr>
      <t xml:space="preserve">
- Scheme: 
+ Giảm đến 50.000đ cho đơn từ 150.000đ khi thanh toán bằng thẻ Techcombank Visa Eco Debit
Áp dụng cho dịch vụ Food 
Code name: TCBDEBITECO50
- Timeline: 18/9/2025-31/12/2025
- Location: Nationwide</t>
    </r>
  </si>
  <si>
    <t>18/9/2025 - 31/12/2025</t>
  </si>
  <si>
    <t>SPF - FB Post 7h: 22/10
Collestion List Banner: 21/10</t>
  </si>
  <si>
    <t>Design</t>
  </si>
  <si>
    <r>
      <rPr>
        <u/>
        <sz val="10"/>
        <color rgb="FF1155CC"/>
        <rFont val="Calibri"/>
      </rPr>
      <t>https://shopee.vn/m/TCBVISAECODEBIT-SPF</t>
    </r>
    <r>
      <rPr>
        <sz val="10"/>
        <rFont val="Calibri"/>
      </rPr>
      <t xml:space="preserve">
</t>
    </r>
    <r>
      <rPr>
        <u/>
        <sz val="10"/>
        <color rgb="FF1155CC"/>
        <rFont val="Calibri"/>
      </rPr>
      <t>https://shopee.vn/m/TCBVISAECODEBIT-SP</t>
    </r>
  </si>
  <si>
    <t>Trùm Deal_Sep25</t>
  </si>
  <si>
    <t>[PLF CP]Trùm Deal_Sep25</t>
  </si>
  <si>
    <t>Trùm deal lên live</t>
  </si>
  <si>
    <t>21/09</t>
  </si>
  <si>
    <t>https://drive.google.com/file/d/10JUOVF3Kl2Yv5xnfDLYzpTL9UhkzkGif/view?usp=sharing</t>
  </si>
  <si>
    <t>https://shopee.vn/TrumDealLenLive2109</t>
  </si>
  <si>
    <r>
      <rPr>
        <sz val="10"/>
        <color theme="1"/>
        <rFont val="Calibri"/>
      </rPr>
      <t xml:space="preserve">- Key Meassage: </t>
    </r>
    <r>
      <rPr>
        <b/>
        <sz val="10"/>
        <color theme="1"/>
        <rFont val="Calibri"/>
      </rPr>
      <t>THE FRESH KITCHEN - ĂN NGON MỘT BỮA  GIẢM 30% + VOUCHER 50K</t>
    </r>
    <r>
      <rPr>
        <sz val="10"/>
        <color theme="1"/>
        <rFont val="Calibri"/>
      </rPr>
      <t xml:space="preserve">
- Scheme: 
 + Giảm món Best-Seller 30%
 + Code: Nhập mã: 
TFK20: Giảm 20k đơn 50k
SIEUTIEC30: Giảm 30k đơn 70k
SIEUTIEC50: Giảm 50k đơn 140k
SIEUTIEC70: Giảm 70k đơn 200k
và hàng loạt ưu đãi khác đang chờ bạn
- Timeline: 29/10-31/10
- Location: HCM</t>
    </r>
  </si>
  <si>
    <t>29/10-31/10</t>
  </si>
  <si>
    <t>- Background vibe Ẩm thực Trung Hoa
- Focus SKUs</t>
  </si>
  <si>
    <r>
      <rPr>
        <b/>
        <sz val="10"/>
        <color theme="1"/>
        <rFont val="Calibri"/>
      </rPr>
      <t xml:space="preserve">1 Combo8:
</t>
    </r>
    <r>
      <rPr>
        <sz val="10"/>
        <color theme="1"/>
        <rFont val="Calibri"/>
      </rPr>
      <t>Bottom Banner (4-6): 29/10-31/10
Search Placeholder (10h-12h): 30/10, 31/10</t>
    </r>
  </si>
  <si>
    <r>
      <rPr>
        <sz val="10"/>
        <rFont val="Calibri"/>
      </rPr>
      <t xml:space="preserve">Deadline 17/10
</t>
    </r>
    <r>
      <rPr>
        <u/>
        <sz val="10"/>
        <color rgb="FF1155CC"/>
        <rFont val="Calibri"/>
      </rPr>
      <t>https://drive.google.com/drive/u/0/folders/1kaNln6PUJPfl76JNgfWTjyzPldmp7HYp</t>
    </r>
    <r>
      <rPr>
        <sz val="10"/>
        <rFont val="Calibri"/>
      </rPr>
      <t xml:space="preserve"> </t>
    </r>
  </si>
  <si>
    <r>
      <rPr>
        <sz val="10"/>
        <color theme="1"/>
        <rFont val="Calibri"/>
      </rPr>
      <t xml:space="preserve">- Key message: </t>
    </r>
    <r>
      <rPr>
        <b/>
        <sz val="10"/>
        <color theme="1"/>
        <rFont val="Calibri"/>
      </rPr>
      <t>Cái Lò Nướng Khao Tiệc Bánh - Giảm 15%</t>
    </r>
    <r>
      <rPr>
        <sz val="10"/>
        <color theme="1"/>
        <rFont val="Calibri"/>
      </rPr>
      <t xml:space="preserve">
- Scheme: BST Trung Thu Giảm 15%
- Location: HCM
- Timeline: 01/10 - 06/10</t>
    </r>
  </si>
  <si>
    <t>01/10 - 06/10</t>
  </si>
  <si>
    <r>
      <rPr>
        <b/>
        <sz val="10"/>
        <color theme="1"/>
        <rFont val="Calibri"/>
      </rPr>
      <t xml:space="preserve">1 Win 1:
</t>
    </r>
    <r>
      <rPr>
        <sz val="10"/>
        <color theme="1"/>
        <rFont val="Calibri"/>
      </rPr>
      <t>Search Placeholder(17h-19h): 01/10, 04/10
Hometop banner(7-9): 02/10, 03/10
Static banner(1-3): 05/10, 06/10
Floating(16h-19h): 01/10
Popup(16h-19h): 02/10</t>
    </r>
  </si>
  <si>
    <r>
      <rPr>
        <sz val="10"/>
        <color theme="1"/>
        <rFont val="Calibri"/>
      </rPr>
      <t xml:space="preserve">- Key message: </t>
    </r>
    <r>
      <rPr>
        <b/>
        <sz val="10"/>
        <color theme="1"/>
        <rFont val="Calibri"/>
      </rPr>
      <t>Bối Bakery Khao Bánh Giảm 50% + Voucher 40k</t>
    </r>
    <r>
      <rPr>
        <sz val="10"/>
        <color theme="1"/>
        <rFont val="Calibri"/>
      </rPr>
      <t xml:space="preserve">
- Scheme: 
Giảm 50% bánh Bông Lan 3 sốt
Giảm 50% bánh Chuối socola
+ SIEUTIEC40 giảm 40k cho đơn 100k 
+ SIEUTIEC50 giảm 50k đơn 140k 
+ SIEUTIEC70 giảm 70k cho đơn 200k
+ SIEUTIEC99 giảm 99k cho đơn 250k
- Location: HCM
- Timeline: 04/10 - 06/10</t>
    </r>
  </si>
  <si>
    <r>
      <rPr>
        <b/>
        <sz val="10"/>
        <color theme="1"/>
        <rFont val="Calibri"/>
      </rPr>
      <t xml:space="preserve">1 Combo 3:
</t>
    </r>
    <r>
      <rPr>
        <sz val="10"/>
        <color theme="1"/>
        <rFont val="Calibri"/>
      </rPr>
      <t>Static banner(6): 04/10 - 06/10
Popup(16h-19h): 04/10</t>
    </r>
  </si>
  <si>
    <t>https://drive.google.com/drive/u/0/folders/1zX4SSQMBEj9o0xkw386oAUKwcX_p_CGY</t>
  </si>
  <si>
    <t>Drink coll Mon-Tue</t>
  </si>
  <si>
    <t>Mở tiệc trà khao 20%
Nhập BRANDDRINK30        giảm 20% cap 30k mbs 100k
BRANDDRINK20        giảm 25% cap 20k mbs 50k
Số lượng có hạn</t>
  </si>
  <si>
    <t>22/09 - 23/09
29/09 - 30/09</t>
  </si>
  <si>
    <t>https://docs.google.com/spreadsheets/d/1euYQp41NIB_2slpqUCv3Z1w09uwEDu-KfSVn_xAISmg/edit?gid=1924246137#gid=1924246137</t>
  </si>
  <si>
    <t>jb-tra-chieu-t2</t>
  </si>
  <si>
    <t>Drink coll Wed-Fri</t>
  </si>
  <si>
    <t>Mở tiệc trà khao 20%
BRANDDRINK40        15% cap 40k mbs 150k
BRANDDRINK40K        20% cap 40k mbs 85k
BRANDDRINK35K        25% cap 35k mbs 85k
Số lượng có hạn</t>
  </si>
  <si>
    <t>18/09 - 19/09
24/09 - 26/09</t>
  </si>
  <si>
    <t>https://docs.google.com/spreadsheets/d/1euYQp41NIB_2slpqUCv3Z1w09uwEDu-KfSVn_xAISmg/edit?gid=933521249#gid=933521249</t>
  </si>
  <si>
    <t>jb-tra-chieu-t4</t>
  </si>
  <si>
    <t>Nov</t>
  </si>
  <si>
    <t>JBP Spike</t>
  </si>
  <si>
    <t>6h-24h</t>
  </si>
  <si>
    <r>
      <rPr>
        <b/>
        <sz val="10"/>
        <color theme="1"/>
        <rFont val="Calibri"/>
      </rPr>
      <t xml:space="preserve">Siêu ưu đãi thương hiệu ngày 11/11:
</t>
    </r>
    <r>
      <rPr>
        <sz val="10"/>
        <color theme="1"/>
        <rFont val="Calibri"/>
      </rPr>
      <t>- Mua 1 tặng 1, Mua 2 tặng 2, Giảm 50%: KATINAT, Cheese Coffee, Toco Toco, Popeyes, McDonald's, The Pizza Company, Pizza Hut,...
- Deal hot chỉ 1Đ, 1K, 10K: Highlands, Domino's Pizza, Maycha,...
- Combo giảm sốc: Lotteria, KFC, Jollibee, Phúc Long, The Coffee House, Phê La, Gong Cha, Starbucks,...
- Hàng loạt voucher giảm 50%
Số lượng ưu đãi có hạn.</t>
    </r>
  </si>
  <si>
    <r>
      <rPr>
        <sz val="10"/>
        <rFont val="Calibri"/>
      </rPr>
      <t xml:space="preserve">6h-8h: </t>
    </r>
    <r>
      <rPr>
        <u/>
        <sz val="10"/>
        <color rgb="FF1155CC"/>
        <rFont val="Calibri"/>
      </rPr>
      <t xml:space="preserve">https://docs.google.com/spreadsheets/d/1euYQp41NIB_2slpqUCv3Z1w09uwEDu-KfSVn_xAISmg/edit?gid=1440533912#gid=1440533912
</t>
    </r>
    <r>
      <rPr>
        <sz val="10"/>
        <rFont val="Calibri"/>
      </rPr>
      <t xml:space="preserve">8h-10h: </t>
    </r>
    <r>
      <rPr>
        <u/>
        <sz val="10"/>
        <color rgb="FF1155CC"/>
        <rFont val="Calibri"/>
      </rPr>
      <t xml:space="preserve">https://docs.google.com/spreadsheets/d/1euYQp41NIB_2slpqUCv3Z1w09uwEDu-KfSVn_xAISmg/edit?gid=1320721585#gid=1320721585
</t>
    </r>
    <r>
      <rPr>
        <sz val="10"/>
        <rFont val="Calibri"/>
      </rPr>
      <t xml:space="preserve">10h-12h: </t>
    </r>
    <r>
      <rPr>
        <u/>
        <sz val="10"/>
        <color rgb="FF1155CC"/>
        <rFont val="Calibri"/>
      </rPr>
      <t xml:space="preserve">https://docs.google.com/spreadsheets/d/1euYQp41NIB_2slpqUCv3Z1w09uwEDu-KfSVn_xAISmg/edit?gid=120811778#gid=120811778
</t>
    </r>
    <r>
      <rPr>
        <sz val="10"/>
        <rFont val="Calibri"/>
      </rPr>
      <t xml:space="preserve">12h-13h: </t>
    </r>
    <r>
      <rPr>
        <u/>
        <sz val="10"/>
        <color rgb="FF1155CC"/>
        <rFont val="Calibri"/>
      </rPr>
      <t xml:space="preserve">https://docs.google.com/spreadsheets/d/1euYQp41NIB_2slpqUCv3Z1w09uwEDu-KfSVn_xAISmg/edit?gid=80868346#gid=80868346
</t>
    </r>
    <r>
      <rPr>
        <sz val="10"/>
        <rFont val="Calibri"/>
      </rPr>
      <t xml:space="preserve">13h-16h: </t>
    </r>
    <r>
      <rPr>
        <u/>
        <sz val="10"/>
        <color rgb="FF1155CC"/>
        <rFont val="Calibri"/>
      </rPr>
      <t xml:space="preserve">https://docs.google.com/spreadsheets/d/1euYQp41NIB_2slpqUCv3Z1w09uwEDu-KfSVn_xAISmg/edit?gid=37526442#gid=37526442
</t>
    </r>
    <r>
      <rPr>
        <sz val="10"/>
        <rFont val="Calibri"/>
      </rPr>
      <t xml:space="preserve">16h-19h: </t>
    </r>
    <r>
      <rPr>
        <u/>
        <sz val="10"/>
        <color rgb="FF1155CC"/>
        <rFont val="Calibri"/>
      </rPr>
      <t xml:space="preserve">https://docs.google.com/spreadsheets/d/1euYQp41NIB_2slpqUCv3Z1w09uwEDu-KfSVn_xAISmg/edit?gid=1561671447#gid=1561671447
</t>
    </r>
    <r>
      <rPr>
        <sz val="10"/>
        <rFont val="Calibri"/>
      </rPr>
      <t xml:space="preserve">19h-24h </t>
    </r>
    <r>
      <rPr>
        <u/>
        <sz val="10"/>
        <color rgb="FF1155CC"/>
        <rFont val="Calibri"/>
      </rPr>
      <t>https://docs.google.com/spreadsheets/d/1euYQp41NIB_2slpqUCv3Z1w09uwEDu-KfSVn_xAISmg/edit?gid=202339324#gid=202339324</t>
    </r>
  </si>
  <si>
    <t xml:space="preserve">jb-uudaithuonghieu-6h 21535
jb-uudaithuonghieu-8h 21536
jb-uudaithuonghieu-10h 21537
jb-uudaithuonghieu-12h 21538
jb-uudaithuonghieu-13h 21539
jb-uudaithuonghieu-16h 21540
jb-uudaithuonghieu-19h 21541
</t>
  </si>
  <si>
    <t>oct</t>
  </si>
  <si>
    <t>JBP Spike 1010</t>
  </si>
  <si>
    <t>0h-6h</t>
  </si>
  <si>
    <r>
      <rPr>
        <b/>
        <sz val="10"/>
        <color theme="1"/>
        <rFont val="Calibri"/>
      </rPr>
      <t xml:space="preserve">Siêu ưu đãi thương hiệu ngày 10/10:
</t>
    </r>
    <r>
      <rPr>
        <sz val="10"/>
        <color theme="1"/>
        <rFont val="Calibri"/>
      </rPr>
      <t>- Mua 1 tặng 1, Mua 2 tặng 2, Giảm 50%: KATINAT, Cheese Coffee, Toco Toco, Popeyes, McDonald's, The Pizza Company, Pizza Hut,...
- Deal hot chỉ 1Đ, 1K, 10K: Highlands, Domino's Pizza, Maycha,...
- Combo giảm sốc: Lotteria, KFC, Jollibee, Phúc Long, The Coffee House, Phê La, Gong Cha, Starbucks,...
- Hàng loạt voucher giảm 50%
Số lượng ưu đãi có hạn.</t>
    </r>
  </si>
  <si>
    <t>https://docs.google.com/spreadsheets/d/1euYQp41NIB_2slpqUCv3Z1w09uwEDu-KfSVn_xAISmg/edit?gid=399569432#gid=399569432&amp;range=A:A</t>
  </si>
  <si>
    <t>sieu-deal-thuong-hieu-giam-50</t>
  </si>
  <si>
    <t>Done Collection</t>
  </si>
  <si>
    <t>https://docs.google.com/spreadsheets/d/1euYQp41NIB_2slpqUCv3Z1w09uwEDu-KfSVn_xAISmg/edit?gid=58695827#gid=58695827</t>
  </si>
  <si>
    <t>6-10.10</t>
  </si>
  <si>
    <t>Key mess: Món ngon 1Đ + Voucher 50k
Scheme: Giảm món 1đ mbs 99k các món sau:
Trà Sen Vàng (Củ năng)
Trà Thanh Đào
PhinDi Hạnh Nhân
Phin Kem Dừa
Trà Thạch Đào
Bánh mì que
Bánh Croissant Highlands 55gr
Voucher: HIGHLANDS50A giảm 50k mbs 120k
Timeline: 1-3, 6-10, 13-17, 20-24, 27-31/10
Location: NW</t>
  </si>
  <si>
    <t>1-3, 6-10, 13-17, 20-24, 27-31/10</t>
  </si>
  <si>
    <t>HTC (8h-16h): 08/10, 09/10
Hometop banner: 08/10, 09/10
Static banner: 07/10, 08/10
Flash sale banner: 06/10
Floating (6h-10h): 06/10
Floating (13h-16h): 09/10
Pop-up (6h-10h): 07/10
SPF Page: 08/10
SPF story: 06/10</t>
  </si>
  <si>
    <t>https://drive.google.com/drive/u/0/folders/1n1n22ukIj9cQ263UJBk-0eDDGWYZnqH4</t>
  </si>
  <si>
    <t>13-17.10</t>
  </si>
  <si>
    <t>HTC (8h-16h): 13/10
HTC (14h-22h): 14/10
Hometop banner: 13/10, 17/10
Static banner: 13/10, 17/10
Flash sale banner: 15/10
Floating (6h-10h): 14/10
Floating (13h-16h): 17/10
Pop-up (6h-10h): 13/10
SPF Page: 15/10
Story SPF Page: 16/10</t>
  </si>
  <si>
    <t>20-24.10</t>
  </si>
  <si>
    <t>HTC (0h-10h &amp; 14h-18h): 24/10
Hometop banner: 21/10, 24/10
Static banner: 22/10, 23/10
Flash sale banner: 21/10
Floating (6h-10h): 22/10
Pop-up (6h-10h): 24/10</t>
  </si>
  <si>
    <t>Hometop #1-2 (12h-16): 01/10
HTC #2nd scroll (12h-16h): 03/10</t>
  </si>
  <si>
    <t>6-8.10</t>
  </si>
  <si>
    <t>Key mess: Khao tiệc sen vàng
Mua 2 tặng 1 + Voucher 100k
Scheme: Combo 3 món 149k =&gt; 104k
Món mua 1:
- Trà Sen Vải
- Trà Sen Mây
- Trà Sen Yến Mạch
- Trà Sen Tuyết (+4k)
Món mua 2:
- Cà Phê Sữa Đá
- Trà Sữa Oolong Blao
- Trà Đào Cam Sả (+10k)
Món tặng:
- Matcha Latte Tây Bắc
- A-mê Mơ
- Matcha Latte Tây Bắc Yến Mạch (+10k)
Voucher:
TCH100 giảm 100k mbs 200k
TCHGIAM50 giảm 50% cap 33k
Location: NW
Timeline: 06/10 - 08/10</t>
  </si>
  <si>
    <t>06/10 - 08/10</t>
  </si>
  <si>
    <t>HTC (8h-16h): 07/10
HTC (0h-8h): 08/10
Hometop banner: 06/10, 07/10
Static banner: 07/10
Bottom banner: 06/10
Flash sale banner: 07/10
Floating (6h-10h): 07/10
Pop-up (6h-10h): 08/10, 06/10
SPF Page: 07/10
Story SPF: 08/10</t>
  </si>
  <si>
    <r>
      <rPr>
        <sz val="10"/>
        <rFont val="Calibri"/>
      </rPr>
      <t xml:space="preserve">kv cũ: </t>
    </r>
    <r>
      <rPr>
        <u/>
        <sz val="10"/>
        <color rgb="FF1155CC"/>
        <rFont val="Calibri"/>
      </rPr>
      <t>https://drive.google.com/drive/folders/1eA4SA7le5MLDg0mzEPMeYFUKuKtulevQ</t>
    </r>
    <r>
      <rPr>
        <sz val="10"/>
        <rFont val="Calibri"/>
      </rPr>
      <t xml:space="preserve"> </t>
    </r>
  </si>
  <si>
    <t>15-17.10</t>
  </si>
  <si>
    <t>Key mess: Nhà Khao Deal Mát Lành
Đồng giá 33k + Voucher 60k
Scheme:
Matcha Latte Tây Bắc 45k =&gt; 33k
Trà Đào Cam Sả 49k =&gt; 33k
Cà Phê Sữa Đá 39k =&gt; 33k
Combo 2 ly matcha 110k =&gt; 79k
Voucher:
TCHGIAM50 giảm 50% cap 33k
TCHV60 giảm 60k mbs 160k
Location: NW
Timeline: 15/10 - 17/10</t>
  </si>
  <si>
    <t>HTC (0h-8h): 15/10, 16/10
SPH (12h-14h): 16/10, 17/10
Hometop banner: 15/10, 17/10
Static banner: 15/10, 16/10
Flash sale banner: 17/10
Pop-up (6h-10h): 16/10
Floating (6h-10h): 17/10</t>
  </si>
  <si>
    <t>HTC (0h-8h): 17/10, 16/10
SPH (12h-14h): 16/10, 17/10
Hometop banner: 15/10, 17/10
Static banner: 15/10, 16/10
Flash sale banner: 17/10
Pop-up (6h-10h): 16/10
Floating (6h-10h): 17/10</t>
  </si>
  <si>
    <t>https://drive.google.com/drive/folders/1C--cT8vKIYMrE8alHoXvpZhnSCCdw8dC?usp=sharing</t>
  </si>
  <si>
    <t>14-16.10</t>
  </si>
  <si>
    <t>Key mess: Tuần Lễ Ngọt Ngào
Giảm 30% + Voucher 50k
Tuần lễ kỉ niệm 6 năm hợp tác ShopeeFood x Starbucks (13/10 - 19/10)
Ưu đãi độc quyền trên ShopeeFood.
Scheme: Giảm 30% các món:
- Iced/Hot Signature Chocolate
- Iced/Hot Caffe Mocha
Voucher:
STARBUCKSVIP40 giảm 20% cap 50k mbs 140k
STARBUCKS70K giảm 70k mbs 500k
STARBUCKSUNLIMITED10 giảm 10% không giới hạn cho đơn mbs 800k
Location: NW
Timeline: 14/10 - 16/10</t>
  </si>
  <si>
    <t>HTC (0h-14h): 14/10
HTC (8h-16h) 2nd scroll: 15/10
Hometop banner: 14/10, 16/10
Static banner: 14/10
Bottom banner: 15/10
Flash sale banner: 14/10
Floating (6h-10h): 16/10
Pop-up (13h-16h): 14/10
SPH (5h-10h): 14/10 (bù floating)
SPF Page: 14/10
IG SPF: 15/10</t>
  </si>
  <si>
    <t>HTC (0h-14h): 14/10
HTC (8h-16h) 2nd scroll: 15/10
Hometop banner: 14/10, 16/10
Static banner: 14/10
Bottom banner: 15/10
Flash sale banner: 14/10
Floating (6h-10h): 16/10
Pop-up (13h-16h): 14/10
SPH (5h-10h): 14/10 (bù floating)</t>
  </si>
  <si>
    <r>
      <rPr>
        <sz val="10"/>
        <rFont val="Calibri"/>
      </rPr>
      <t xml:space="preserve">24/9 </t>
    </r>
    <r>
      <rPr>
        <u/>
        <sz val="10"/>
        <color rgb="FF1155CC"/>
        <rFont val="Calibri"/>
      </rPr>
      <t>https://drive.google.com/drive/folders/1iaZgfU4HvVXM0tXaprSIksACe4jMKO4o</t>
    </r>
  </si>
  <si>
    <t>28-30.10</t>
  </si>
  <si>
    <t>Tiệc Bí Ngô Trở Lại
Giảm 30% + Voucher 50k
Scheme:
- Mở bán trở lại bộ sưu tập Bí Ngô mùa Halloween:
+ Iced Pumpkin Spice Latte/Pumpkin Spice Latte
+ Pumpkin Spice Frappuccino® Blended Beverage/Pumpkin Spice Cream Frappuccino® Blended Beverage
- Giảm 30% cho các món
+ Salted Caramel Coal Foam Dolce Espresso
+ Coconut Dolce Espresso
+ Coconut Espresso Frappuccino
Không giới hạn số món được giảm giá/đơn hàng.
Voucher:
STARBUCKSVIP40K        40K MBS 120K
STARBUCKS50K                15% cap 50k MBS 180K
STARBUCKSVIP80K        80K MBS 400K
STARBUCKSUNLIMITED10        10% no cap mbs 800k
Location: NW
Timeline: 28/10 - 30/10</t>
  </si>
  <si>
    <t>28/10 - 30/10</t>
  </si>
  <si>
    <t>HTC (8h-16h): 28/10
Hometop banner: 29/10, 30/10
Static banner: 28/10, 29/10
Flash sale banner: 30/10
Floating (6h-10h): 28/10
Pop-up (6h-10h): 29/10</t>
  </si>
  <si>
    <r>
      <rPr>
        <sz val="10"/>
        <rFont val="Calibri"/>
      </rPr>
      <t xml:space="preserve">Deadline 17/10
</t>
    </r>
    <r>
      <rPr>
        <u/>
        <sz val="10"/>
        <color rgb="FF1155CC"/>
        <rFont val="Calibri"/>
      </rPr>
      <t>https://drive.google.com/drive/u/0/folders/19lZsDW75Nrv0mpGzFYVx4BFu0SMoC3Qh</t>
    </r>
    <r>
      <rPr>
        <sz val="10"/>
        <rFont val="Calibri"/>
      </rPr>
      <t xml:space="preserve"> </t>
    </r>
  </si>
  <si>
    <t>v-starbucks-30</t>
  </si>
  <si>
    <t>1-3.10 [1-2]</t>
  </si>
  <si>
    <t>KEY MESSAGE: DEAL MỞ LỐI THỬ MÓN MỚI
Mua: 
- Trà sữa Nguyên Lá L65
- Matcha Latte L69 (+4,000)
- Dịu Môn L79(14,000)
Tặng:
- Trà sữa Lài L65
- Trà sữa Khoai Môn L69 (+4,000)
- Marble Bạc Xỉu L72 (+7,000)
Giá Gốc: 130 --&gt; 65
Voucher:
CHEESE50 giảm 50k mbs 280k
CHEESEVIP30 giảm 30k mbs 130k
Timeline: 01-03/10
Location: NW</t>
  </si>
  <si>
    <t>Pop-up (6h-10h): 02/10
SPH (5h-10h): 01/10
HTC (8h-16h): 01/10
Hometop banner (16h-24h): 01/10
Hometop banner (0h-16h): 02/10
Flash sale banner: 03/10
Story SPF Page: 03/10</t>
  </si>
  <si>
    <t>https://drive.google.com/drive/folders/18b5rMNxf9hxPozjCPs7214sZAx7azPwL</t>
  </si>
  <si>
    <t>Spike 9-10.10</t>
  </si>
  <si>
    <t>KEY MESSAGE: DEAL RẠNG NGỜI MỜI PHÁI ĐẸP
Mua 1 tặng 1 + voucher 50k
Combo 1: Dịu Môn + Dịu Đào
Giá gốc: 148 -&gt; 79
Combo 2: Trà sữa Khoai Môn + Bơ Bơ Đậu Đậu
Giá gốc: 138 -&gt; 69
Combo 3: Marble Bạc Xỉu + Trà sữa Nguyên lá
Giá gốc: 137 -&gt; 72
Combo 4: Sữa Môn + Matcha Latte
Giá gốc: 148 -&gt; 79
Voucher:
CHEESEMUA1TANG1 giảm 20k mbs 65k
CHEESE50 giảm 50k mbs 280k
Location: NW
Timeline: 09/10 - 10/10</t>
  </si>
  <si>
    <t>09/10 - 10/10</t>
  </si>
  <si>
    <t>B2G1 15-16.1</t>
  </si>
  <si>
    <r>
      <rPr>
        <sz val="10"/>
        <color theme="1"/>
        <rFont val="Calibri"/>
      </rPr>
      <t xml:space="preserve">NHẬP TIỆC CHỐT DEAL XỊN
Combo MUA 2 TẶNG 1
Ly 1 + Ly 2: chọn 2 trong số các ly bên dưới
_ Trà sữa Nguyên Lá L65
_Trà sữa Khoai Môn L69 (+4,000)
_Matcha Latte L69 (+4,000)
_Marble Bạc Xỉu L72 (+7,000)
Ly 3: (Tặng)
_ Trà Cam Quýt S55 (Lưu ý upsize L+20,000)
Giá Gốc: 185 --&gt; 130
Voucher: 
CHEESE22        22k mbs 110k
CHEESE35        35k mbs 200k
CHEESE40        40k mbs 250k
CHEESE50        50k mbs 280k
Timeline: </t>
    </r>
    <r>
      <rPr>
        <sz val="10"/>
        <color rgb="FF0000FF"/>
        <rFont val="Calibri"/>
      </rPr>
      <t>16 - 17</t>
    </r>
    <r>
      <rPr>
        <sz val="10"/>
        <color theme="1"/>
        <rFont val="Calibri"/>
      </rPr>
      <t>/10
Location: NW</t>
    </r>
  </si>
  <si>
    <t>16/10 - 17/10</t>
  </si>
  <si>
    <t>Hometop banner: 16/10, 17/10
HTC (0h-8h): 17/10
SPF Page: 17/10</t>
  </si>
  <si>
    <t>https://drive.google.com/drive/folders/1viodf9-pQ6_w_BWCxh32aGsidqDhfFVp</t>
  </si>
  <si>
    <t>B2G2 20.10</t>
  </si>
  <si>
    <t>KEY MESSAGE: DEAL XINH TÔN VINH NÀNG
MUA
Matcha Latte L69
Dịu Môn L79 (+10,000)
Sữa Môn L79 (+10,000)
Tặng
Trà sữa Nguyên Lá L65
Trà sữa Khoai Môn L69 (+4,000)
Marble Bạc Xỉu L72 (+7,000)
Mua 1 tặng 1: 134 --&gt; 69
Mua 2 tặng 2: 268 --&gt; 138
Voucher:
CHEESEMUA1TANG1 giảm 17k mbs 69k
CHEESEMUA2TANG2 giảm 38k mbs 138k
CHEESEKHAONANG60 giảm 20% cap 60k mbs 200k
Timeline: 20/10</t>
  </si>
  <si>
    <t>20/10</t>
  </si>
  <si>
    <t>mex design</t>
  </si>
  <si>
    <t>jb-cheese-spf</t>
  </si>
  <si>
    <t>23-24.10</t>
  </si>
  <si>
    <t>KEY MESSAGE: DEAL CHUẨN GU NÀNG THƠ
Mua 1 tặng 1, chọn 2 trong các món bên dưới
Matcha Latte L69
Trà sữa Khoai Môn L69
Marble Bạc Xỉu L72 (+3,000đ)
Trà Cam Quýt L75 (+6,000đ)
Dịu Môn L79 (+10,000)
Giá Gốc: 138 --&gt; 69
Voucher:
CHEESE50 giảm 50k mbs 280k
CHEESEVIP30 giảm 30k mbs 130k
Location: NW
Timeline: 23 - 24/10</t>
  </si>
  <si>
    <t>23/10 - 24/10</t>
  </si>
  <si>
    <t>HTC (8h-16h): 23/10
Hometop banner: 24/10
Floating (6h-10h): 23/10</t>
  </si>
  <si>
    <t>https://drive.google.com/drive/folders/1QCp4f2IS6B3Ot3vXBoUlMdokG9vuEihZ</t>
  </si>
  <si>
    <t>v-cheesebogo</t>
  </si>
  <si>
    <t>30-31.10</t>
  </si>
  <si>
    <t>BOGO
[Mua] + [Tặng]
Dịu Đào L69
Trà sữa Khoai Môn L69
Trà Đào Hồng L69
Opera Bạc Xỉu L72 (+3,000đ)
Sữa Môn L79 (+10,000)
Giá gốc: 138 -&gt; 69
Voucher:
CHEESE50 giảm 50k mbs 280k
CHEESEVIP30 giảm 30k mbs 130k
CHEESEVIP60 giảm 20% CAP 60K MBS 200K
Location: NW
Timeline: 30 - 31/10</t>
  </si>
  <si>
    <t>30/10 - 31/10</t>
  </si>
  <si>
    <t>HTC (8h-16h): 30/10
Pop-up (6h-10h): 31/10
Static banner: 31/10
SPF Page: 30/10</t>
  </si>
  <si>
    <t>https://drive.google.com/drive/folders/1BlnWy7Xg8VzkV_dFDgYCK8V9prlNk-Px</t>
  </si>
  <si>
    <t>BAU Oct</t>
  </si>
  <si>
    <t>Key mess: KATINAT TRAO DEAL
30% + voucher 50k
Scheme:
Cóc Cóc Đác Đác giảm 30% (69k =&gt; 48k)
Voucher:
KATINAT25 giảm 25k ms 100k
KATINAT40 giảm 40k mbs 150k
KATINAT50 giảm 50k mbs 200k
Location: NW
Timeline: 01/10 - 31/10</t>
  </si>
  <si>
    <t>SPH (12h-14h): 14/10
Collection list banner: 15/10
Bottom banner: 17/10
IG SPF Page: 22/10
HTC (16h-24h): 24/10</t>
  </si>
  <si>
    <t>SPH (12h-14h): 14/10
Collection list banner: 15/10
Bottom banner: 17/10
IG SPF Page: 22/10
HTC (8h-16h): 24/10</t>
  </si>
  <si>
    <r>
      <rPr>
        <sz val="10"/>
        <rFont val="Calibri"/>
      </rPr>
      <t xml:space="preserve">1/10 - 15/10 xài </t>
    </r>
    <r>
      <rPr>
        <u/>
        <sz val="10"/>
        <color rgb="FF1155CC"/>
        <rFont val="Calibri"/>
      </rPr>
      <t>https://drive.google.com/drive/u/0/folders/1Y3l_TA54a8SywRnpCXYaUm4WW5DmW-8x</t>
    </r>
    <r>
      <rPr>
        <sz val="10"/>
        <rFont val="Calibri"/>
      </rPr>
      <t xml:space="preserve">
15/10 - 31/10 xài </t>
    </r>
    <r>
      <rPr>
        <u/>
        <sz val="10"/>
        <color rgb="FF1155CC"/>
        <rFont val="Calibri"/>
      </rPr>
      <t>https://drive.google.com/drive/u/0/folders/1PqpeEavZRR3z8cp1r2KP89zYRJHyreiC</t>
    </r>
  </si>
  <si>
    <t>10.10</t>
  </si>
  <si>
    <t>Key mess: Trà Sữa Chôm Chôm
Mua 1 tặng 1 + voucher 50k
Mua 1 tặng 1 
Mua Chôm tặng Chôm -&gt; 59K
Mua Chôm Tặng Bơ -&gt; 59K
Mua Chôm tặng Iki Matcha -&gt; 59K
Mua CHôm tặng Cóc -&gt; 59K
Mua Iki Matcha Đậu Hũ tặng Thanh Hương -&gt; 69K
Voucher:
KATINATMUA1TANG1 giảm 20k mbs 59k
KATINAT25 giảm 25k mbs 100k
KATINAT50K giảm 50k mbs 200k
Location: NW
Timeline: 10/10</t>
  </si>
  <si>
    <r>
      <rPr>
        <sz val="10"/>
        <color rgb="FF000000"/>
        <rFont val="Calibri"/>
      </rPr>
      <t xml:space="preserve">6/10 </t>
    </r>
    <r>
      <rPr>
        <u/>
        <sz val="10"/>
        <color rgb="FF1155CC"/>
        <rFont val="Calibri"/>
      </rPr>
      <t>https://drive.google.com/drive/u/0/folders/1xUPAXcouw0mjIENgy1nv0yqyhIYOmJOW</t>
    </r>
  </si>
  <si>
    <t>20.10</t>
  </si>
  <si>
    <t>Key mess: Trà Sữa Chôm Chôm
Mua 1 tặng 1 + voucher 50k
Mua 1 tặng 1
Mua Chôm tặng Chôm -&gt; 59K 
Mua Chôm Tặng Bơ -&gt; 59K
Mua Chôm tặng Iki Matcha -&gt; 59K
Mua CHôm tặng Cóc -&gt; 59K
Mua Iki Matcha Đậu Hũ tặng Thanh Hương -&gt; 69K
Mua 2 tặng 2
Mua 2 Chôm tặng 2 Chôm -&gt; 118K 
Mua 2 Chôm Tặng 2 Bơ -&gt; 118K 
Mua 2 Chôm tặng 2 Iki Matcha -&gt; 118K 
Mua 2 CHôm tặng 2 Cóc -&gt; 118K 
Mua Iki Matcha Đậu Hũ tặng Thanh Hương -&gt; 138K 
Voucher:
KATINATMUA1TANG1 giảm 20k mbs 59k
KATINAT25 giảm 25k mbs 100k
KATINAT50K giảm 50k mbs 200k
Location: NW
Timeline: 10/10</t>
  </si>
  <si>
    <t>https://drive.google.com/drive/u/0/folders/1xUPAXcouw0mjIENgy1nv0yqyhIYOmJOW</t>
  </si>
  <si>
    <t>BOGO Ads</t>
  </si>
  <si>
    <t>Key mess: Trà Sữa Chôm Chôm
Mua 1 tặng 1 + voucher 50k
Mua 1 tặng 1 
Mua Chôm tặng Chôm -&gt; 59K
Mua Chôm Tặng Bơ -&gt; 59K
Mua Chôm tặng Iki Matcha -&gt; 59K
Mua CHôm tặng Cóc -&gt; 59K
Mua Iki Matcha Đậu Hũ tặng Thanh Hương -&gt; 69K
Voucher:
KATINATFS13 freeship 13k mbs 48k
KATINAT25 giảm 25k mbs 100k
KATINAT50K giảm 50k mbs 200k
Location: NW
Timeline: 23, 28, 30/10</t>
  </si>
  <si>
    <t>23, 28, 30/10</t>
  </si>
  <si>
    <t xml:space="preserve">Hometop banner (0h-9h): 23/10
SPH (19h-22h): 28/10
Pop-up (6h-10h): 28/10
Hometop banner (13h-16h): 28/10
Flash sale banner: 23/10
SPF Page: 23/10
HTC (16h-24h): 28/10
SPH (14h-17h): 30/10
Static banner: 30/10
</t>
  </si>
  <si>
    <t>Hometop banner (0h-16h): 23/10
SPH (5h-10h): 28/10
Pop-up (13h-16h): 28/10
Flash sale banner: 23/10
SPF Page: 23/10
HTC (16h-24h): 28/10
SPH (14h-17h): 30/10
Static banner: 30/10</t>
  </si>
  <si>
    <t>Hometop banner (0h-16h): 23/10
SPH (5h-10h): 28/10
Floating (13h-16h): 28/10
Flash sale banner: 23/10
SPF Page: 23/10
HTC (16h-24h): 28/10
SPH (14h-17h): 30/10
Static banner: 30/10</t>
  </si>
  <si>
    <r>
      <rPr>
        <u/>
        <sz val="10"/>
        <color rgb="FF1155CC"/>
        <rFont val="Calibri"/>
      </rPr>
      <t xml:space="preserve">https://drive.google.com/drive/u/0/folders/1xUPAXcouw0mjIENgy1nv0yqyhIYOmJOW
</t>
    </r>
    <r>
      <rPr>
        <sz val="10"/>
        <rFont val="Calibri"/>
      </rPr>
      <t xml:space="preserve">28, 30 dùng </t>
    </r>
    <r>
      <rPr>
        <u/>
        <sz val="10"/>
        <color rgb="FF1155CC"/>
        <rFont val="Calibri"/>
      </rPr>
      <t>https://drive.google.com/drive/u/0/folders/1vjPl-1ksq6VilvRTy5yYbaeuT0DrgeKZ</t>
    </r>
  </si>
  <si>
    <t>Key mess: KATINAT trao deal
Mua 2 tặng 1 + voucher 50k
Mua 2 tặng 1 
Mua 1 Bơ Già Dừa Non size L +1 Cóc cóc đác đác size L
Tặng 1 Trà Sữa Chôm Chôm: 59k
Mua 1 Bơ già Dừa Non size L 69k  + 1 Iki Matcha Latte Đậu Hũ 69k 
Tặng 1 Trà Sữa Chôm Chôm: 59k
Mua 1 Bơ Già Dừa Non size L + 1 Trà Sữa Chôm Chôm
Tặng 1 Trà Sữa Chôm Chôm: 59k
Giá bán đồng giá: 128k
Voucher:
KATINAT25 giảm 25k ms 100k
KATINAT40 giảm 40k mbs 150k
KATINAT50 giảm 50k mbs 200k
Location: NW
Timeline: 6, 7, 13, 16, 21, 27/10</t>
  </si>
  <si>
    <t>6, 7, 13, 16, 21, 27/10</t>
  </si>
  <si>
    <t>HTC (13h-16h): 06/10
Story IG SPF: 06/10
Flash sale banner: 07/10
Hometop banner: 07/10, 13/10, 21/10
Floating (6h-10h): 13/10
Hometop banner (0h-16h): 16/10
Hometop banner (13h-16h): 27/10
SPF Page: 16/10
HTC (8h-16h): 21/10</t>
  </si>
  <si>
    <t>Static banner: 06/10
HTC (13h-16h): 06/10
Story IG SPF: 06/10
Flash sale banner: 07/10
Hometop banner: 07/10, 13/10, 21/10
Floating (6h-10h): 13/10
Hometop banner (0h-16h): 16/10
Hometop banner (13h-16h): 27/10
SPF Page: 16/10
HTC (8h-16h): 21/10</t>
  </si>
  <si>
    <r>
      <rPr>
        <sz val="10"/>
        <rFont val="Calibri"/>
      </rPr>
      <t xml:space="preserve">6, 7 xài </t>
    </r>
    <r>
      <rPr>
        <u/>
        <sz val="10"/>
        <color rgb="FF1155CC"/>
        <rFont val="Calibri"/>
      </rPr>
      <t>https://drive.google.com/drive/folders/16EQcXYHV8EvPwJp4gj5CsB4iIu5AAjUP</t>
    </r>
    <r>
      <rPr>
        <sz val="10"/>
        <rFont val="Calibri"/>
      </rPr>
      <t xml:space="preserve">
từ 13/10 trở đi xài </t>
    </r>
    <r>
      <rPr>
        <u/>
        <sz val="10"/>
        <color rgb="FF1155CC"/>
        <rFont val="Calibri"/>
      </rPr>
      <t xml:space="preserve">https://drive.google.com/drive/u/0/folders/10sqn9eGkc9KYBKvQx4d7S8DZelnvEizg
</t>
    </r>
    <r>
      <rPr>
        <sz val="10"/>
        <rFont val="Calibri"/>
      </rPr>
      <t xml:space="preserve">--
27 trở đi xài </t>
    </r>
    <r>
      <rPr>
        <u/>
        <sz val="10"/>
        <color rgb="FF1155CC"/>
        <rFont val="Calibri"/>
      </rPr>
      <t>https://drive.google.com/drive/folders/16EQcXYHV8EvPwJp4gj5CsB4iIu5AAjUP</t>
    </r>
    <r>
      <rPr>
        <sz val="10"/>
        <rFont val="Calibri"/>
      </rPr>
      <t xml:space="preserve"> </t>
    </r>
  </si>
  <si>
    <t>eSampling_Sep-Oct</t>
  </si>
  <si>
    <r>
      <rPr>
        <sz val="10"/>
        <color theme="1"/>
        <rFont val="Calibri"/>
      </rPr>
      <t>- Key message:</t>
    </r>
    <r>
      <rPr>
        <b/>
        <sz val="10"/>
        <color theme="1"/>
        <rFont val="Calibri"/>
      </rPr>
      <t xml:space="preserve"> ĐẶT MÓN LIỀN TAY, TẶNG 01 SỮA CHUA ĂN ĐÓNG CHAI</t>
    </r>
    <r>
      <rPr>
        <sz val="10"/>
        <color theme="1"/>
        <rFont val="Calibri"/>
      </rPr>
      <t xml:space="preserve">
- Scheme:  Tặng 01 chai Sữa chua ăn đóng chai LOF ít đường 200g cho mỗi đơn hàng trên ShopeeFood.
- Timeline: 29/09 - 20/10/2025
- Location: HCM, Hà Nội, Đà Nẵng, Cần Thơ</t>
    </r>
  </si>
  <si>
    <t>29/09 - 20/10</t>
  </si>
  <si>
    <t>https://docs.google.com/presentation/d/1eTXJNLcYj-wHeCce7ls7KQgxECjYeG6X/edit?slide=id.g367f7d87a9e_0_0#slide=id.g367f7d87a9e_0_0</t>
  </si>
  <si>
    <r>
      <rPr>
        <u/>
        <sz val="10"/>
        <color rgb="FF1155CC"/>
        <rFont val="Calibri"/>
      </rPr>
      <t xml:space="preserve">https://drive.google.com/drive/folders/1Um09-_trq0Y3rzzwUcFD7CjJ5JGqRH9c
</t>
    </r>
    <r>
      <rPr>
        <sz val="10"/>
        <rFont val="Calibri"/>
      </rPr>
      <t>Hạng mục Ongoing Order Banner: dùng banner tên này "</t>
    </r>
    <r>
      <rPr>
        <u/>
        <sz val="10"/>
        <color rgb="FF1155CC"/>
        <rFont val="Calibri"/>
      </rPr>
      <t>Ongoing Order Banner</t>
    </r>
    <r>
      <rPr>
        <sz val="10"/>
        <rFont val="Calibri"/>
      </rPr>
      <t>"</t>
    </r>
  </si>
  <si>
    <r>
      <rPr>
        <sz val="10"/>
        <rFont val="Calibri"/>
      </rPr>
      <t xml:space="preserve">Đối với hạng mục Ongoing Order Banner 
- SPF on Shopee: Dẫn về link Shopee Mall LOF: </t>
    </r>
    <r>
      <rPr>
        <u/>
        <sz val="10"/>
        <color rgb="FF1155CC"/>
        <rFont val="Calibri"/>
      </rPr>
      <t xml:space="preserve">https://shopee.vn/S%E1%BB%AFa-chua-%C4%83n-%C4%91%C3%B3ng-chai-LOF-%C3%ADt-%C4%91%C6%B0%E1%BB%9Dng-th%C3%B9ng-24-chai-x-200g-i.410279164.44204952651
</t>
    </r>
    <r>
      <rPr>
        <sz val="10"/>
        <rFont val="Calibri"/>
      </rPr>
      <t>- SPF app only: Dẫn link collection</t>
    </r>
  </si>
  <si>
    <t>SuaChuaAnDongChaiLOF</t>
  </si>
  <si>
    <t>Oct.CB2</t>
  </si>
  <si>
    <r>
      <rPr>
        <sz val="10"/>
        <color theme="1"/>
        <rFont val="Calibri"/>
      </rPr>
      <t xml:space="preserve">- Key message: </t>
    </r>
    <r>
      <rPr>
        <b/>
        <sz val="10"/>
        <color theme="1"/>
        <rFont val="Calibri"/>
      </rPr>
      <t>Bún Bò 1991 Khao Deal - Giảm 50% + Voucher 40k</t>
    </r>
    <r>
      <rPr>
        <sz val="10"/>
        <color theme="1"/>
        <rFont val="Calibri"/>
      </rPr>
      <t xml:space="preserve">
- Scheme: 
 + COMBO BÙNG NỔ (NẠM + GÂN + TRÀ HIBISCUS) 150k giảm còn 75k
+ Code BUNBO1991: giảm 40k cho mbs 90k
- Location: HCM
- Timeline: 13/10 - 15/10</t>
    </r>
  </si>
  <si>
    <t>13/10 - 15/10</t>
  </si>
  <si>
    <t>https://docs.google.com/spreadsheets/d/1Nc1qsrT9oRPKHOVXMr2fokFCXoJMX1Ik-qeVmTasGfA/edit?gid=0#gid=0</t>
  </si>
  <si>
    <r>
      <rPr>
        <b/>
        <sz val="10"/>
        <color theme="1"/>
        <rFont val="Calibri"/>
      </rPr>
      <t xml:space="preserve">1 Combo 2:
</t>
    </r>
    <r>
      <rPr>
        <sz val="10"/>
        <color theme="1"/>
        <rFont val="Calibri"/>
      </rPr>
      <t>Static banner(4): 13/10 - 15/10
Pop up(16h-19h): 13/10</t>
    </r>
  </si>
  <si>
    <r>
      <rPr>
        <sz val="10"/>
        <rFont val="Calibri"/>
      </rPr>
      <t xml:space="preserve">dealdine 6/10
</t>
    </r>
    <r>
      <rPr>
        <u/>
        <sz val="10"/>
        <color rgb="FF1155CC"/>
        <rFont val="Calibri"/>
      </rPr>
      <t>https://drive.google.com/drive/u/0/folders/1rSfeY6mQyT29Tt6uj1wm4KdTjJhLk_HT</t>
    </r>
    <r>
      <rPr>
        <sz val="10"/>
        <rFont val="Calibri"/>
      </rPr>
      <t xml:space="preserve"> </t>
    </r>
  </si>
  <si>
    <r>
      <rPr>
        <sz val="10"/>
        <color theme="1"/>
        <rFont val="Calibri"/>
      </rPr>
      <t xml:space="preserve">- Key message: </t>
    </r>
    <r>
      <rPr>
        <b/>
        <sz val="10"/>
        <color theme="1"/>
        <rFont val="Calibri"/>
      </rPr>
      <t>Mokchang Vui Tết Trung Thu  - Giảm 50% + Món 9k</t>
    </r>
    <r>
      <rPr>
        <sz val="10"/>
        <color theme="1"/>
        <rFont val="Calibri"/>
      </rPr>
      <t xml:space="preserve">
- Scheme: 
+ Gạch giá Tteokbokki Truyền Thống về 9k mbs 200k
+ Giảm 50% các món : Popcorn sốt mật ong tỏi size S, Kimbap Truyền Thống
+ Gạch giá Combo Sính Hàn và Mai Đẹt Ti Ni về 120k
+ Giảm giá Gà Half Half về 149k
+ Code MOKCHANG60 giảm 60k cho đơn từ 120k (200 code/ngày)
- Location: Hà Nội
- Timeline: 03/10 - 05/10</t>
    </r>
  </si>
  <si>
    <r>
      <rPr>
        <sz val="10"/>
        <rFont val="Calibri"/>
      </rPr>
      <t xml:space="preserve">Adapt </t>
    </r>
    <r>
      <rPr>
        <u/>
        <sz val="10"/>
        <color rgb="FF1155CC"/>
        <rFont val="Calibri"/>
      </rPr>
      <t xml:space="preserve">KV cũ 
</t>
    </r>
    <r>
      <rPr>
        <sz val="10"/>
        <rFont val="Calibri"/>
      </rPr>
      <t>- Thay key message 
- Thay element liên quan tới Trung Thu: Lồng đèn, bánh trung thu, trăng rằm, thỏ, cây lá</t>
    </r>
  </si>
  <si>
    <r>
      <rPr>
        <b/>
        <sz val="10"/>
        <color theme="1"/>
        <rFont val="Calibri"/>
      </rPr>
      <t xml:space="preserve">1 Combo2:
</t>
    </r>
    <r>
      <rPr>
        <sz val="10"/>
        <color theme="1"/>
        <rFont val="Calibri"/>
      </rPr>
      <t>Static Banner(4): 03/10 - 05/10
Popup(16h-19h): 04/10</t>
    </r>
  </si>
  <si>
    <r>
      <rPr>
        <sz val="10"/>
        <rFont val="Calibri"/>
      </rPr>
      <t xml:space="preserve">Deadline 23/9
</t>
    </r>
    <r>
      <rPr>
        <u/>
        <sz val="10"/>
        <color rgb="FF1155CC"/>
        <rFont val="Calibri"/>
      </rPr>
      <t>https://drive.google.com/drive/u/0/folders/1DAHpyU3ab_wcGrucvVA61o-hMjIpITOz</t>
    </r>
    <r>
      <rPr>
        <sz val="10"/>
        <rFont val="Calibri"/>
      </rPr>
      <t xml:space="preserve"> </t>
    </r>
  </si>
  <si>
    <r>
      <rPr>
        <sz val="10"/>
        <color theme="1"/>
        <rFont val="Calibri"/>
      </rPr>
      <t xml:space="preserve">- Key message: </t>
    </r>
    <r>
      <rPr>
        <b/>
        <sz val="10"/>
        <color theme="1"/>
        <rFont val="Calibri"/>
      </rPr>
      <t>Mokchang Mừng Ngày Phụ Nữ  - Giảm 50% + Món 9k</t>
    </r>
    <r>
      <rPr>
        <sz val="10"/>
        <color theme="1"/>
        <rFont val="Calibri"/>
      </rPr>
      <t xml:space="preserve">
- Scheme: 
+ Gạch giá Tteokbokki Truyền Thống về 9k mbs 200k
+ Gạch giá Combo Sính Hàn và Mai Đẹt Ti Ni về 120k
+ Giảm 50% các món : Popcorn sốt mật ong tỏi size S, Kimbap Truyền Thống
+ Giảm giá Gà Half Half về 149k
+ Code MOKCHANG60 giảm 60k cho đơn từ 120k (200 code/ngày)
- Location: Hà Nội
- Timeline: 17/10 - 19/10</t>
    </r>
  </si>
  <si>
    <t>https://drive.google.com/drive/folders/1MrLwLoVcVoW6Z2UcKuhFC7PCWzPthMyv</t>
  </si>
  <si>
    <t xml:space="preserve">- Màu chủ đạo: Hồng
- Vibe ngày lễ phụ nữ </t>
  </si>
  <si>
    <t>- Element liên quan tới ngày 20/10: trái tim, hoa hồng, gấu bông, cây lá</t>
  </si>
  <si>
    <r>
      <rPr>
        <b/>
        <sz val="10"/>
        <color theme="1"/>
        <rFont val="Calibri"/>
      </rPr>
      <t xml:space="preserve">1 Combo3:
</t>
    </r>
    <r>
      <rPr>
        <sz val="10"/>
        <color theme="1"/>
        <rFont val="Calibri"/>
      </rPr>
      <t>Static Banner(6): 17/10 - 19/10
Popup(16h-19h): 18/10</t>
    </r>
  </si>
  <si>
    <r>
      <rPr>
        <sz val="10"/>
        <rFont val="Calibri"/>
      </rPr>
      <t xml:space="preserve">Deadline 7/10
</t>
    </r>
    <r>
      <rPr>
        <u/>
        <sz val="10"/>
        <color rgb="FF1155CC"/>
        <rFont val="Calibri"/>
      </rPr>
      <t>https://drive.google.com/drive/u/0/folders/17F6x-VHL5tIijismpHPbWxiDK6rC6Cxc</t>
    </r>
    <r>
      <rPr>
        <sz val="10"/>
        <rFont val="Calibri"/>
      </rPr>
      <t xml:space="preserve"> </t>
    </r>
  </si>
  <si>
    <r>
      <rPr>
        <sz val="10"/>
        <color theme="1"/>
        <rFont val="Calibri"/>
      </rPr>
      <t xml:space="preserve">- Key message: </t>
    </r>
    <r>
      <rPr>
        <b/>
        <sz val="10"/>
        <color theme="1"/>
        <rFont val="Calibri"/>
      </rPr>
      <t>LaBoong khao trà sữa - Chỉ 0Đ</t>
    </r>
    <r>
      <rPr>
        <sz val="10"/>
        <color theme="1"/>
        <rFont val="Calibri"/>
      </rPr>
      <t xml:space="preserve">
- Scheme: PS SKUs về 20K.
+ Voucher: LABOONG20 - Code giảm 20K MBS 20K.
- Location : HN
- Timeline: 14/10-20/10 </t>
    </r>
  </si>
  <si>
    <t>14/10-20/10</t>
  </si>
  <si>
    <r>
      <rPr>
        <b/>
        <sz val="10"/>
        <color theme="1"/>
        <rFont val="Calibri"/>
      </rPr>
      <t xml:space="preserve">1 Win1:
</t>
    </r>
    <r>
      <rPr>
        <sz val="10"/>
        <color theme="1"/>
        <rFont val="Calibri"/>
      </rPr>
      <t>Search Placeholder(14h-17h): 16/10, 18/10
Hometop banner(7-9): 14/10, 19/10
Static  banner(1-3): 15/10, 20/10
Floating(13h-16h): 18/10
Pop up(13h-16h): 17/10</t>
    </r>
  </si>
  <si>
    <r>
      <rPr>
        <sz val="10"/>
        <color theme="1"/>
        <rFont val="Calibri"/>
      </rPr>
      <t xml:space="preserve">- Key message: </t>
    </r>
    <r>
      <rPr>
        <b/>
        <sz val="10"/>
        <color theme="1"/>
        <rFont val="Calibri"/>
      </rPr>
      <t>Trà Đé Khao Deal - Giảm 50% + Voucher 70k</t>
    </r>
    <r>
      <rPr>
        <sz val="10"/>
        <color theme="1"/>
        <rFont val="Calibri"/>
      </rPr>
      <t xml:space="preserve">
- Scheme:
+ Giảm món Trà Dưa Hấu 3Q Olong - L (áp dụng chi nhánh Trần Hưng Đạo) giá Gốc 44K còn 22K, không áp dụng đơn tối thiểu
+ Giảm món Trà Mãng Cầu - L (áp dụng chi nhánh chi nhánh Nguyễn Phúc Nguyên, Cư Xá Lữ Gia, Tô Hiến Thành, Huỳnh Văn Bánh) giá Gốc 38K còn 19K, không áp dụng đơn tối thiểu
+ Nhập code Sieutiec để nhận thêm ưu đãi
SIEUTIEC10: Giảm 10k cho đơn từ 20k
SIEUTIEC20: Giảm 20k cho đơn từ 50k
SIEUTIEC30: Giảm 30k cho đơn từ 70k
SIEUTIEC40: Giảm 40k cho đơn từ 100k
SIEUTIEC50: Giảm 50k cho đơn từ 140k
SIEUTIEC70: Giảm 70k cho đơn từ 200k
SIEUTIEC99: Giảm 99k cho đơn từ 250k
- Timeline: 16/10 - 18/10
- Location: HCM</t>
    </r>
  </si>
  <si>
    <t>16/10 - 18/10</t>
  </si>
  <si>
    <t>Tone logo brand + màu hồng nhạt, trắng theo vibe 20.10</t>
  </si>
  <si>
    <r>
      <rPr>
        <b/>
        <sz val="10"/>
        <color theme="1"/>
        <rFont val="Calibri"/>
      </rPr>
      <t xml:space="preserve">1 Combo 2:
</t>
    </r>
    <r>
      <rPr>
        <sz val="10"/>
        <color theme="1"/>
        <rFont val="Calibri"/>
      </rPr>
      <t>Static banner(4): 16/10 - 18/10
Floating(13h-16h): 18/10</t>
    </r>
  </si>
  <si>
    <r>
      <rPr>
        <sz val="10"/>
        <rFont val="Calibri"/>
      </rPr>
      <t xml:space="preserve">Deadline 6/10
</t>
    </r>
    <r>
      <rPr>
        <u/>
        <sz val="10"/>
        <color rgb="FF1155CC"/>
        <rFont val="Calibri"/>
      </rPr>
      <t>https://drive.google.com/drive/u/0/folders/1Yn5jhtm5jpCZDlT_Nml8sEOpeVNxX-_X</t>
    </r>
    <r>
      <rPr>
        <sz val="10"/>
        <rFont val="Calibri"/>
      </rPr>
      <t xml:space="preserve"> </t>
    </r>
  </si>
  <si>
    <r>
      <rPr>
        <sz val="10"/>
        <color theme="1"/>
        <rFont val="Calibri"/>
      </rPr>
      <t xml:space="preserve">- Key message: </t>
    </r>
    <r>
      <rPr>
        <b/>
        <sz val="10"/>
        <color theme="1"/>
        <rFont val="Calibri"/>
      </rPr>
      <t>The Alley Khao Trà Sữa giảm 50% + voucher 50k</t>
    </r>
    <r>
      <rPr>
        <sz val="10"/>
        <color theme="1"/>
        <rFont val="Calibri"/>
      </rPr>
      <t xml:space="preserve">
- Scheme: PS Hồng trà sữa 50%.
+ Voucher: THEALLEY50 - Code  50k MBS 120K
- Location: Hà Nội
- Timeline: 01/10-03/10, 06/10-08/10</t>
    </r>
  </si>
  <si>
    <t>01/10-03/10, 06/10-08/10</t>
  </si>
  <si>
    <r>
      <rPr>
        <b/>
        <sz val="10"/>
        <color theme="1"/>
        <rFont val="Calibri"/>
      </rPr>
      <t xml:space="preserve">2 Combo1:
</t>
    </r>
    <r>
      <rPr>
        <sz val="10"/>
        <color theme="1"/>
        <rFont val="Calibri"/>
      </rPr>
      <t>Static Banner(1-3): 01/10-03/10, 06/10-08/10
Popup(13h-16h): 02/10, 08/10</t>
    </r>
  </si>
  <si>
    <r>
      <rPr>
        <sz val="10"/>
        <color theme="1"/>
        <rFont val="Calibri"/>
      </rPr>
      <t>- Key message:</t>
    </r>
    <r>
      <rPr>
        <b/>
        <sz val="10"/>
        <color theme="1"/>
        <rFont val="Calibri"/>
      </rPr>
      <t xml:space="preserve"> The Alley Khao Trà Sữa Chỉ 1Đ  + voucher 50k</t>
    </r>
    <r>
      <rPr>
        <sz val="10"/>
        <color theme="1"/>
        <rFont val="Calibri"/>
      </rPr>
      <t xml:space="preserve">
- Scheme: PS Trà sữa Oolong 1Đ - MBS 99k.
+ Voucher: THEALLEY50 - Code  50k MBS 120K
- Location: Hà Nội
- Timeline: 13/10-15/10</t>
    </r>
  </si>
  <si>
    <t>13/10-15/10</t>
  </si>
  <si>
    <r>
      <rPr>
        <b/>
        <sz val="10"/>
        <color theme="1"/>
        <rFont val="Calibri"/>
      </rPr>
      <t xml:space="preserve">1 Combo2:
</t>
    </r>
    <r>
      <rPr>
        <sz val="10"/>
        <color theme="1"/>
        <rFont val="Calibri"/>
      </rPr>
      <t>Static Banner(4): 13/10-15/10
Popup(13h-16h): 13/10</t>
    </r>
  </si>
  <si>
    <r>
      <rPr>
        <sz val="10"/>
        <color theme="1"/>
        <rFont val="Calibri"/>
      </rPr>
      <t xml:space="preserve">- Key message: </t>
    </r>
    <r>
      <rPr>
        <b/>
        <sz val="10"/>
        <color theme="1"/>
        <rFont val="Calibri"/>
      </rPr>
      <t>The Alley Khao Trà Sữa giảm 50% + voucher 50k</t>
    </r>
    <r>
      <rPr>
        <sz val="10"/>
        <color theme="1"/>
        <rFont val="Calibri"/>
      </rPr>
      <t xml:space="preserve">
- Scheme: PS Hồng trà sữa 50%.
+ Voucher: THEALLEY50 - Code  50k MBS 120K
- Location: Hà Nội
- Timeline: 20/10-22/10; 29/10-31/10</t>
    </r>
  </si>
  <si>
    <t>20/10-22/10; 29/10-31/10</t>
  </si>
  <si>
    <r>
      <rPr>
        <b/>
        <sz val="10"/>
        <color theme="1"/>
        <rFont val="Calibri"/>
      </rPr>
      <t xml:space="preserve">2 Combo3:
</t>
    </r>
    <r>
      <rPr>
        <sz val="10"/>
        <color theme="1"/>
        <rFont val="Calibri"/>
      </rPr>
      <t>Static Banner(6): 20/10-22/10; 29/10-31/10
Popup(13h-16h): 22/10, 30/10</t>
    </r>
  </si>
  <si>
    <t>Key Mess: Maycha Khao Deal 1K + Giảm 60K
Scheme:
Maycha khao trà sữa thái 1k
Nhập code  MAYCHA60k: 60K MBS 160k
MAYCHA20k: 20k mbs 50k
Timeline: 10/10
Location: HCM; Đồng Nai, Bình Dương; Đà Nẵng, An Giang, Kiên Giang, Tiền Giang, Long An</t>
  </si>
  <si>
    <t>Key Mess: Maycha Khao Deal 10K + Giảm 60K
Scheme:
Maycha khao deal 10k áp dụng các món 
+ Trà Sữa Trân Châu Hoàng Kim
+ Trà sữa Hong Kong
Nhập code  
MAYCHAVIP20 - 50% cap 20k
MAYCHA60: 60K MBS 180k
Timeline: 11-12/10; 24-26/10
Location: HCM; Đồng Nai, Bình Dương; Đà Nẵng, An Giang, Kiên Giang, Tiền Giang, Long An</t>
  </si>
  <si>
    <t>11/10 - 12/10
24/10 - 26/10</t>
  </si>
  <si>
    <t>- Hometop: 11/10; 12/10; 25/10; 26/10
- HTC (8h-16h): 11/10; 24/10
- Floating (13h-16h): 25/10
- SPH (19h-22h): 11/10</t>
  </si>
  <si>
    <t>https://drive.google.com/drive/u/0/folders/1N-nnmN2IqxtOjpD_y8_pLO9-odcSkpkO</t>
  </si>
  <si>
    <t>Key Mess: MayCha Khao Deal 50% + Voucher 60,000 đồng
Scheme: 
Trà sữa giảm 50%
Nhập code MAYCHAVIP20 - 50% cap 20k
MAYCHA60: 60K MBS 180k
Timeline:3-5/10
Location: HCM; Đồng Nai, Bình Dương; Đà Nẵng, An Giang, Kiên Giang, Tiền Giang, Long An</t>
  </si>
  <si>
    <t>-Hometop: 04/10; 05/10
- HTC (8h-16h): 03/10
- SPH (19h-22h): 03/10; (14h-17h) 04/10</t>
  </si>
  <si>
    <t>https://drive.google.com/drive/u/0/folders/1p6IN2m6aWtRnncz6IevrVMzpp5FATv3i</t>
  </si>
  <si>
    <t>- Key message: Trà Sữa TocoToco Mua 1 Tặng 1 + Code 25K
- Scheme: TocoToco khao combo 2 ly chỉ còn 44k
- Nhập code TOCOVIP25 - giảm 25K đơn từ 44K
Timeline: 3-5/10; 17-19/10
- Location: Hà Nội, HCM, CT</t>
  </si>
  <si>
    <t>03/10 - 05/10
17/10 - 19/10</t>
  </si>
  <si>
    <t>- Hometop: 03/10; 04/10; 17/10; 18/10
- HTC (8h-16h): 05/10; 19/10
- SPH (19h-22h): 05/10; 17/10; (12h-14h) 18/10
- Bottom Banner: 03/10; 04/10; 18/10; 19/10
- Floating (13h-16h): 04/10
- Flashsale Banner: 05/10; 19/10</t>
  </si>
  <si>
    <t>https://drive.google.com/drive/u/0/folders/1ZNHxNymKPmfmuhg7JQ95IMGuhxkjJj9Q</t>
  </si>
  <si>
    <t>Key Mess: SUNDAY BASIC MUA 1 TẶNG 1 + Voucher 50k
- Scheme:
Trà sữa Sunday Basic Full Topping (size L)/Trà sữa kem trứng khè (Size L) 
+ Món tặng: Trà sữa truyền thống (Size M)
Nhập code: VIPSUNDAY30K - 40% cap 30k
VIPSUNDAY40K - 38% cap 40k
SIEUTIEC50 - giảm 50k mbs 140k
-Timeline: 27-31/10
- Location: HCM</t>
  </si>
  <si>
    <t>27/10 - 31/10</t>
  </si>
  <si>
    <t>- Hometop: 29/10; 30/10
- HTC (8h-16h): 31/10
- Floating (19h-22): 31/10
- Static Banner: 29/10; 30/10
- Flashsale Banner: 31/10</t>
  </si>
  <si>
    <r>
      <rPr>
        <sz val="10"/>
        <rFont val="Calibri"/>
      </rPr>
      <t xml:space="preserve">Deadline 16/10
</t>
    </r>
    <r>
      <rPr>
        <u/>
        <sz val="10"/>
        <color rgb="FF1155CC"/>
        <rFont val="Calibri"/>
      </rPr>
      <t>https://drive.google.com/drive/u/0/folders/1ZzYVJx2nYho_DVROnFav36_5f8hhw5eM</t>
    </r>
    <r>
      <rPr>
        <sz val="10"/>
        <rFont val="Calibri"/>
      </rPr>
      <t xml:space="preserve"> </t>
    </r>
  </si>
  <si>
    <t>22-26/10</t>
  </si>
  <si>
    <t>Key mes: Cơm Thố Anh Nguyễn khao voucher giảm 50% + Tặng Món 1k 
Tăng canh cho đơn 120k
50% cap 25k MBS 45k VIPCTAN25 qty 800
35k MBS 100k VIPCTAN35 qty 1000
Cơm xá xíu giảm 30%"</t>
  </si>
  <si>
    <t>HTC  8H	"8h-16h 24/10 
8h-12h 25/10"
Hometop # 1-3	23/10 24/10
Bottom	22/10 25/10
Flash Sale Banner #1-4	24/10
Floating 3H	10h-13h 22/10
Popup 3H	16h-19h 23/10
Social or KOL	IG SPF 11h 22/10</t>
  </si>
  <si>
    <t>sv-com-tho-anh-nguyen</t>
  </si>
  <si>
    <r>
      <rPr>
        <sz val="10"/>
        <color theme="1"/>
        <rFont val="Calibri"/>
      </rPr>
      <t xml:space="preserve">- Key message: </t>
    </r>
    <r>
      <rPr>
        <b/>
        <sz val="10"/>
        <color theme="1"/>
        <rFont val="Calibri"/>
      </rPr>
      <t>Đậu Homemade Khao Món - Giảm 40% + Voucher 25k</t>
    </r>
    <r>
      <rPr>
        <sz val="10"/>
        <color theme="1"/>
        <rFont val="Calibri"/>
      </rPr>
      <t xml:space="preserve">
- Scheme:
+ Bún Homemade 119k giảm còn 71K
+ Combo Bún Đậu HM + Ốc nhồi giá + 1 nem chua rán giá 267k
+ Đậu hũ muối tiêu 55k giảm còn 29k
+ HOMEMADE25 Giảm 25k cho đơn 65k
- Location: HCM
- Timeline: 07/10 - 09/10</t>
    </r>
  </si>
  <si>
    <r>
      <rPr>
        <b/>
        <sz val="10"/>
        <color theme="1"/>
        <rFont val="Calibri"/>
      </rPr>
      <t xml:space="preserve">1 Combo 9:
</t>
    </r>
    <r>
      <rPr>
        <sz val="10"/>
        <color theme="1"/>
        <rFont val="Calibri"/>
      </rPr>
      <t>Search Placeholder(17h-19h): 08/10, 09/10
Hometop banner(10-12): 07/10 - 09/10</t>
    </r>
  </si>
  <si>
    <t>https://drive.google.com/drive/folders/1t4Shu17EpTneJ9d5frWFcY-U-cT76LXq</t>
  </si>
  <si>
    <r>
      <rPr>
        <sz val="10"/>
        <color theme="1"/>
        <rFont val="Calibri"/>
      </rPr>
      <t xml:space="preserve">- Key message: </t>
    </r>
    <r>
      <rPr>
        <b/>
        <sz val="10"/>
        <color theme="1"/>
        <rFont val="Calibri"/>
      </rPr>
      <t>Đậu Homemade Khao Món - Giảm 40% + Voucher 25k</t>
    </r>
    <r>
      <rPr>
        <sz val="10"/>
        <color theme="1"/>
        <rFont val="Calibri"/>
      </rPr>
      <t xml:space="preserve">
- Scheme:
+ Bún Homemade 119k giảm còn 71K
+ Combo Bún Đậu HM + Ốc nhồi giá + 1 nem chua rán giá 267k
+ Đậu hũ muối tiêu 55k giảm còn 29k
+ HOMEMADE25 Giảm 25k cho đơn 65k
- Timeline: 15/10 - 17/10
- Location HCM</t>
    </r>
  </si>
  <si>
    <r>
      <rPr>
        <b/>
        <sz val="10"/>
        <color theme="1"/>
        <rFont val="Calibri"/>
      </rPr>
      <t xml:space="preserve">1 Combo 8:
</t>
    </r>
    <r>
      <rPr>
        <sz val="10"/>
        <color theme="1"/>
        <rFont val="Calibri"/>
      </rPr>
      <t>Search Placeholder(17h-19h): 16/10
Search Placeholder(10h-12h): 17/10
Bottom Banner(4-6): 15/10 - 17/10</t>
    </r>
  </si>
  <si>
    <r>
      <rPr>
        <sz val="10"/>
        <color theme="1"/>
        <rFont val="Calibri"/>
      </rPr>
      <t xml:space="preserve">- Key message: </t>
    </r>
    <r>
      <rPr>
        <b/>
        <sz val="10"/>
        <color theme="1"/>
        <rFont val="Calibri"/>
      </rPr>
      <t>Đậu Homemade Khao Món - Giảm 40% + Voucher 25k</t>
    </r>
    <r>
      <rPr>
        <sz val="10"/>
        <color theme="1"/>
        <rFont val="Calibri"/>
      </rPr>
      <t xml:space="preserve">
- Scheme:
+ Bún Homemade 119k giảm còn 71K
+ Combo Bún Đậu HM + Ốc nhồi giá + 1 nem chua rán giá 267k
+ Đậu hũ muối tiêu 55k giảm còn 29k
+ HOMEMADE25 Giảm 25k cho đơn 65k
- Timeline: 29/10 - 31/10
- Location HCM</t>
    </r>
  </si>
  <si>
    <r>
      <rPr>
        <b/>
        <sz val="10"/>
        <color theme="1"/>
        <rFont val="Calibri"/>
      </rPr>
      <t xml:space="preserve">1 Combo 7:
</t>
    </r>
    <r>
      <rPr>
        <sz val="10"/>
        <color theme="1"/>
        <rFont val="Calibri"/>
      </rPr>
      <t>Search Placeholder(17h-19h): 30/10, 31/10
Bottom banner(1-3): 29/10 - 31/10</t>
    </r>
  </si>
  <si>
    <r>
      <rPr>
        <sz val="10"/>
        <color theme="1"/>
        <rFont val="Calibri"/>
      </rPr>
      <t xml:space="preserve">- Key message: </t>
    </r>
    <r>
      <rPr>
        <b/>
        <sz val="10"/>
        <color theme="1"/>
        <rFont val="Calibri"/>
      </rPr>
      <t>Busan Korean Mời Bạn Món Chỉ 39K + Voucher 40K</t>
    </r>
    <r>
      <rPr>
        <sz val="10"/>
        <color theme="1"/>
        <rFont val="Calibri"/>
      </rPr>
      <t xml:space="preserve"> 
- Scheme: 
Giảm món: 
+ Gimbap thịt bò 52k --&gt;39K 
+ Mì Tương Đen 52k --&gt;39K 
- 50 phần/món/1 chi nhánh/ ngày. 1 lần đặt/bill, No MBS
+ Nhập mã BUSAN30 giảm 30K cho đơn 80k 
+ Ngoài ra còn có các mã giảm cực kì hấp dẫn khác: 
SIEUTIEC20 giảm 20k cho đơn 50k 
SIEUTIEC30 giảm 30k cho đơn 70k 
SIEUTIEC40 giảm 40k cho đơn 100k 
SIEUTIEC50 giảm 50k đơn 140k 
SIEUTIEC70 giảm 70k cho đơn 200k 
- Location: HCM
- Timeline: 11/10 - 13/10, 24/10 - 26/10</t>
    </r>
  </si>
  <si>
    <r>
      <rPr>
        <sz val="10"/>
        <rFont val="Calibri"/>
      </rPr>
      <t xml:space="preserve">Adapt </t>
    </r>
    <r>
      <rPr>
        <u/>
        <sz val="10"/>
        <color rgb="FF1155CC"/>
        <rFont val="Calibri"/>
      </rPr>
      <t>KV Cũ</t>
    </r>
    <r>
      <rPr>
        <sz val="10"/>
        <rFont val="Calibri"/>
      </rPr>
      <t>:
- Thay Background mới: vibe 20/10, tone hồng đào
- Thêm element hoa</t>
    </r>
  </si>
  <si>
    <r>
      <rPr>
        <b/>
        <sz val="10"/>
        <color theme="1"/>
        <rFont val="Calibri"/>
      </rPr>
      <t xml:space="preserve">2 Combo 1:
</t>
    </r>
    <r>
      <rPr>
        <sz val="10"/>
        <color theme="1"/>
        <rFont val="Calibri"/>
      </rPr>
      <t>Static banner(1-3): 11/10 - 13/10, 24/10 -26/10
Popup(16h-19h): 12/10, 26/10</t>
    </r>
  </si>
  <si>
    <r>
      <rPr>
        <sz val="10"/>
        <rFont val="Calibri"/>
      </rPr>
      <t xml:space="preserve">Dealdine 6/10
</t>
    </r>
    <r>
      <rPr>
        <u/>
        <sz val="10"/>
        <color rgb="FF1155CC"/>
        <rFont val="Calibri"/>
      </rPr>
      <t>https://drive.google.com/drive/u/0/folders/1VMOLnUhuyrVc6h5mYJUXyUrJtLnf9inu</t>
    </r>
    <r>
      <rPr>
        <sz val="10"/>
        <rFont val="Calibri"/>
      </rPr>
      <t xml:space="preserve"> </t>
    </r>
  </si>
  <si>
    <t>Gong Cha Khao Deal Mua 1 Tặng 1 + Voucher 50%
Scheme: 
BOGO Mua M tặng M
- Món mua: Trà sữa Okinawa/Trà sữa Oolong 3J/Matcha Okinawa/Trà Khế Dừa Thạch Mật Ong/Matcha Khế Dừa 
Trà Dừa Kem Khế Mật Ongi
- Món tặng: TS TC Đen/Trà sữa OLong
Nhập code: 
VIPGONGCHA25 - 50% cap 25k
Timeline: 1-3/10; 27-29/10
Location: HCM,HN, Đồng Nai, Khánh Hòa, Đà Lạt</t>
  </si>
  <si>
    <t>01/10 - 03/10
27/10 - 29/10</t>
  </si>
  <si>
    <t>- Hometop: 01/10; 02/10; 27/10; 28/10
- HTC (8h-16h): 03/10; 29/10
- SPH (12h-14h): 01/10; 02/10; 27/10; 28/10
- SM: SPF fanpage 01/10; 27/10</t>
  </si>
  <si>
    <r>
      <rPr>
        <sz val="10"/>
        <rFont val="Calibri"/>
      </rPr>
      <t xml:space="preserve">1-3/10: 
</t>
    </r>
    <r>
      <rPr>
        <u/>
        <sz val="10"/>
        <color rgb="FF1155CC"/>
        <rFont val="Calibri"/>
      </rPr>
      <t>https://drive.google.com/drive/folders/1Q_9YTpidNn8fsbNmcl0RLoy_c0e2ZEN6</t>
    </r>
    <r>
      <rPr>
        <sz val="10"/>
        <rFont val="Calibri"/>
      </rPr>
      <t xml:space="preserve"> 
27-29/10: 
</t>
    </r>
    <r>
      <rPr>
        <u/>
        <sz val="10"/>
        <color rgb="FF1155CC"/>
        <rFont val="Calibri"/>
      </rPr>
      <t>https://drive.google.com/drive/folders/1FboR2RqLYS9xWeSO7Z2AinvLFkGNhSfN</t>
    </r>
    <r>
      <rPr>
        <sz val="10"/>
        <rFont val="Calibri"/>
      </rPr>
      <t xml:space="preserve"> </t>
    </r>
  </si>
  <si>
    <t>8-10/10</t>
  </si>
  <si>
    <t>Key message: MỜI DEAL ĐỒNG CHILL
COMBO 88K | VOUCHER 40,000 Đồng
Scheme:
Phê La khao Combo 2 ly size La 123k --&gt; 88k
Áp dụng các món: Olong Sữa, Olong Nhài Sữa, Tấm, Khói B'lao. Phong Lan, Bông
Nhập code: 
PHELA30- 30k mbs 88K
PHELA40 - 21% cap 40k
Location: HCM, HN, Đà Nẵng, Vũng Tàu, Hải Phòng, Đà Lạt, Quảng Nam,Đồng Nai, Khánh Hòa 
Timline: 8-10/10</t>
  </si>
  <si>
    <t>08/10 - 10/10</t>
  </si>
  <si>
    <t>- Static Banner: 08/10
- Flashsale Banner: 09/10
- SPH (12h-14h): 08/10</t>
  </si>
  <si>
    <t>https://drive.google.com/drive/u/0/folders/1hHALCc8IJ-XUO9pOTWZiiM9PFDBwlCkP</t>
  </si>
  <si>
    <t>Key Mess: MỜI BẠN CÙNG CHILL
COMBO MUA 2 TẶNG 1 + voucher 40k
Scheme: Combo mua 2 tặng 1
Áp dụng các món: oolong sữa,oolong nhài sữa,khói b'lao, tấm, phong lan,lụa đào
Nhập code: PHELA33K - 33k mbs 130k
PHELA40 - 22% cap 40k
Location: HCM, Hà Nội, Đà Nẵng, Quảng Nam, Lâm Đồng, Biên Hoà, Hải Phòng, Vũng Tàu
Timeline: 13-17/10</t>
  </si>
  <si>
    <t>- Hometop: 14/10; 16/10
- HTC (8h-16h): 17/10
- Bottom Banner: 15/10
- SPH (12h-14h): 13/10</t>
  </si>
  <si>
    <r>
      <rPr>
        <u/>
        <sz val="10"/>
        <color rgb="FF1155CC"/>
        <rFont val="Arial"/>
      </rPr>
      <t>https://drive.google.com/</t>
    </r>
    <r>
      <rPr>
        <sz val="10"/>
        <color rgb="FF000000"/>
        <rFont val="Arial"/>
        <scheme val="minor"/>
      </rPr>
      <t>drive/u/0/folders/1kqfN7VXrvmNHghNY5KeZYPh94uz76p7p</t>
    </r>
  </si>
  <si>
    <r>
      <rPr>
        <sz val="10"/>
        <color theme="1"/>
        <rFont val="Calibri"/>
      </rPr>
      <t xml:space="preserve">- Key Message: </t>
    </r>
    <r>
      <rPr>
        <b/>
        <sz val="10"/>
        <color theme="1"/>
        <rFont val="Calibri"/>
      </rPr>
      <t>AZ Tặng Nàng Trà Sữa - Chỉ 10K + Voucher 40k</t>
    </r>
    <r>
      <rPr>
        <sz val="10"/>
        <color theme="1"/>
        <rFont val="Calibri"/>
      </rPr>
      <t xml:space="preserve">
- Scheme: Trà sữa Milo Dầm AZ chỉ 10k + Voucher giảm 40k
+ List món giảm về 10k. Giới hạn mỗi khách hàng chỉ mua được 1 trong 6 món giá 10K:
Trà Đào Sả Tắc (L)
Trà Sữa Thái Xanh Phô Mai Mặn (M)
Trà Sữa Bánh Flan (M)
Trà Thái Tắc Hạt Đào (Size L)
Milo Dầm Trân Châu (M)
Milo Dầm Phô Mai Tươi (size M)
+ Nhập Code:
AZ40 - Giảm 40K cho đơn hàng 70K (Số lượng có hạn)
- Location: HCM
- Timeline: 17/10 - 19/10</t>
    </r>
  </si>
  <si>
    <t>https://drive.google.com/drive/folders/1kwWJ77VlNrZkYj7wZNHXCVF4FcCDWSbp?usp=drive_link</t>
  </si>
  <si>
    <t>Màu chủ đạo: Màu hồng nhạt, màu trắng. Vibe ngày phụ nữ việt nam 20/10</t>
  </si>
  <si>
    <t>- Thêm Element hoa
- Thiết kế thêm 2 size Story &amp; Facebook để Brand support seeding</t>
  </si>
  <si>
    <r>
      <rPr>
        <b/>
        <sz val="10"/>
        <color theme="1"/>
        <rFont val="Calibri"/>
      </rPr>
      <t xml:space="preserve">1 Combo 1:
</t>
    </r>
    <r>
      <rPr>
        <sz val="10"/>
        <color theme="1"/>
        <rFont val="Calibri"/>
      </rPr>
      <t>Static banner(1-3): 17/10 - 19/10
Floating(19h-22h): 17/10</t>
    </r>
  </si>
  <si>
    <r>
      <rPr>
        <sz val="10"/>
        <rFont val="Calibri"/>
      </rPr>
      <t xml:space="preserve">Deadline 7/10
</t>
    </r>
    <r>
      <rPr>
        <u/>
        <sz val="10"/>
        <color rgb="FF1155CC"/>
        <rFont val="Calibri"/>
      </rPr>
      <t>https://drive.google.com/drive/u/0/folders/1jwmGG2HQY75f76uoV5yZzPgwX7LZZ7VY</t>
    </r>
  </si>
  <si>
    <r>
      <rPr>
        <sz val="10"/>
        <color theme="1"/>
        <rFont val="Calibri"/>
      </rPr>
      <t xml:space="preserve">- Key Message: </t>
    </r>
    <r>
      <rPr>
        <b/>
        <sz val="10"/>
        <color theme="1"/>
        <rFont val="Calibri"/>
      </rPr>
      <t>Đại Tiệc Trà Sữa AZ - Chỉ 10K + Voucher 40k</t>
    </r>
    <r>
      <rPr>
        <sz val="10"/>
        <color theme="1"/>
        <rFont val="Calibri"/>
      </rPr>
      <t xml:space="preserve">
- Scheme: Trà sữa Milo Dầm AZ chỉ 10k + Voucher giảm 40k
+ List món giảm về 10k. Giới hạn mỗi khách hàng chỉ mua được 1 trong 6 món giá 10K:
Trà Đào Sả Tắc (L)
Trà Sữa Thái Xanh Phô Mai Mặn (M)
Trà Sữa Bánh Flan (M)
Trà Thái Tắc Hạt Đào (Size L)
Milo Dầm Trân Châu (M)
Milo Dầm Phô Mai Tươi (size M)
+ Nhập Code:
AZ40 - Giảm 40K cho đơn hàng 70K (Số lượng có hạn)
- Location: HCM
- Timeline: 23/10 - 25/10</t>
    </r>
  </si>
  <si>
    <t>23/10 - 25/10</t>
  </si>
  <si>
    <t>Màu chủ đạo: Màu vàng cam nhạt, trắng. Vibe: lễ halloween</t>
  </si>
  <si>
    <t>- Thêm element: lá thu vàng rơi
- Thiết kế thêm 2 size Story &amp; Facebook để Brand support seeding</t>
  </si>
  <si>
    <r>
      <rPr>
        <b/>
        <sz val="10"/>
        <color theme="1"/>
        <rFont val="Calibri"/>
      </rPr>
      <t xml:space="preserve">1 Combo 3:
</t>
    </r>
    <r>
      <rPr>
        <sz val="10"/>
        <color theme="1"/>
        <rFont val="Calibri"/>
      </rPr>
      <t>Static banner(6): 23/10 - 25/10
Pop up(19h-22h): 23/10</t>
    </r>
  </si>
  <si>
    <r>
      <rPr>
        <sz val="10"/>
        <rFont val="Calibri"/>
      </rPr>
      <t xml:space="preserve">Deadline 14/10
</t>
    </r>
    <r>
      <rPr>
        <u/>
        <sz val="10"/>
        <color rgb="FF1155CC"/>
        <rFont val="Calibri"/>
      </rPr>
      <t>https://drive.google.com/drive/u/0/folders/1UMDMi2yS79ZZ7UbPO9j7m200TJsYWaye</t>
    </r>
    <r>
      <rPr>
        <sz val="10"/>
        <rFont val="Calibri"/>
      </rPr>
      <t xml:space="preserve"> </t>
    </r>
  </si>
  <si>
    <r>
      <rPr>
        <sz val="10"/>
        <color theme="1"/>
        <rFont val="Calibri"/>
      </rPr>
      <t xml:space="preserve">- Key Message: </t>
    </r>
    <r>
      <rPr>
        <b/>
        <sz val="10"/>
        <color theme="1"/>
        <rFont val="Calibri"/>
      </rPr>
      <t>Đại Tiệc Trà Sữa AZ - Chỉ 10K + Voucher 40k</t>
    </r>
    <r>
      <rPr>
        <sz val="10"/>
        <color theme="1"/>
        <rFont val="Calibri"/>
      </rPr>
      <t xml:space="preserve">
- Scheme: Trà sữa Milo Dầm AZ chỉ 10k + Voucher giảm 40k
+ List món giảm về 10k. Giới hạn mỗi khách hàng chỉ mua được 1 trong 6 món giá 10K:
Trà Đào Sả Tắc (L)
Trà Sữa Thái Xanh Phô Mai Mặn (M)
Trà Sữa Bánh Flan (M)
Trà Thái Tắc Hạt Đào (Size L)
Milo Dầm Trân Châu (M)
Milo Dầm Phô Mai Tươi (size M)
+ Nhập Code:
AZ40 - Giảm 40K cho đơn hàng 70K (Số lượng có hạn)
- Location: HCM
- Timeline: 29/10 - 31/10</t>
    </r>
  </si>
  <si>
    <t>Dùng chung KV 23-25/10 (dòng 1830)</t>
  </si>
  <si>
    <r>
      <rPr>
        <b/>
        <sz val="10"/>
        <color theme="1"/>
        <rFont val="Calibri"/>
      </rPr>
      <t xml:space="preserve">1 Combo 8:
</t>
    </r>
    <r>
      <rPr>
        <sz val="10"/>
        <color theme="1"/>
        <rFont val="Calibri"/>
      </rPr>
      <t>Search Placeholder(12h-14h): 30/10, 31/10
Bottom Banner(4-6): 29/10 - 31/10</t>
    </r>
  </si>
  <si>
    <r>
      <rPr>
        <sz val="10"/>
        <rFont val="Calibri"/>
      </rPr>
      <t xml:space="preserve">Deadline 14/10
</t>
    </r>
    <r>
      <rPr>
        <u/>
        <sz val="10"/>
        <color rgb="FF1155CC"/>
        <rFont val="Calibri"/>
      </rPr>
      <t>https://drive.google.com/drive/u/0/folders/1UMDMi2yS79ZZ7UbPO9j7m200TJsYWaye</t>
    </r>
    <r>
      <rPr>
        <sz val="10"/>
        <rFont val="Calibri"/>
      </rPr>
      <t xml:space="preserve"> </t>
    </r>
  </si>
  <si>
    <r>
      <rPr>
        <sz val="10"/>
        <color theme="1"/>
        <rFont val="Calibri"/>
      </rPr>
      <t xml:space="preserve">- </t>
    </r>
    <r>
      <rPr>
        <b/>
        <sz val="10"/>
        <color theme="1"/>
        <rFont val="Calibri"/>
      </rPr>
      <t xml:space="preserve">Key message: Khao Tiệc Cơm Ngon - </t>
    </r>
    <r>
      <rPr>
        <b/>
        <strike/>
        <sz val="10"/>
        <color theme="1"/>
        <rFont val="Calibri"/>
      </rPr>
      <t>Chỉ 31.000</t>
    </r>
    <r>
      <rPr>
        <b/>
        <sz val="10"/>
        <color theme="1"/>
        <rFont val="Calibri"/>
      </rPr>
      <t xml:space="preserve"> </t>
    </r>
    <r>
      <rPr>
        <b/>
        <sz val="10"/>
        <color rgb="FFFF0000"/>
        <rFont val="Calibri"/>
      </rPr>
      <t>Từ 31.000</t>
    </r>
    <r>
      <rPr>
        <b/>
        <sz val="10"/>
        <color theme="1"/>
        <rFont val="Calibri"/>
      </rPr>
      <t xml:space="preserve">
</t>
    </r>
    <r>
      <rPr>
        <sz val="10"/>
        <color theme="1"/>
        <rFont val="Calibri"/>
      </rPr>
      <t xml:space="preserve">- Scheme:
</t>
    </r>
    <r>
      <rPr>
        <b/>
        <sz val="10"/>
        <color theme="1"/>
        <rFont val="Calibri"/>
      </rPr>
      <t xml:space="preserve">Omu: 
</t>
    </r>
    <r>
      <rPr>
        <sz val="10"/>
        <color theme="1"/>
        <rFont val="Calibri"/>
      </rPr>
      <t xml:space="preserve">Cơm cá tonkatsu trứng phủ + canh: 88K -&gt; 74K 
Cơm Gà chiên khổng lồ trứng onsen + Canh: 78K -&gt; 56K 
Cơm Trứng Phủ Cà Ri Nhật + Canh: 48K -&gt; 43K 
</t>
    </r>
    <r>
      <rPr>
        <b/>
        <sz val="10"/>
        <color theme="1"/>
        <rFont val="Calibri"/>
      </rPr>
      <t>Fuku</t>
    </r>
    <r>
      <rPr>
        <sz val="10"/>
        <color theme="1"/>
        <rFont val="Calibri"/>
      </rPr>
      <t xml:space="preserve">:
Cuộn Sushi Tropical Mango Prawn: 67K -&gt; 56K 
Cơm Nigiri Garlic Butter Flamed Wagyu: 69K -&gt; 58K 
</t>
    </r>
    <r>
      <rPr>
        <b/>
        <sz val="10"/>
        <color theme="1"/>
        <rFont val="Calibri"/>
      </rPr>
      <t xml:space="preserve">Đỉnh đỉnh: 
</t>
    </r>
    <r>
      <rPr>
        <sz val="10"/>
        <color theme="1"/>
        <rFont val="Calibri"/>
      </rPr>
      <t xml:space="preserve">Cơm Thịt Kho Đông Pha: 69K -&gt; 56K
Xôi Mặn Nấm Xào Thịt Bằm + Trà sữa trân châu nghệ nhân: 105K -&gt; 88K 
</t>
    </r>
    <r>
      <rPr>
        <b/>
        <sz val="10"/>
        <color theme="1"/>
        <rFont val="Calibri"/>
      </rPr>
      <t xml:space="preserve">Chixmax:
</t>
    </r>
    <r>
      <rPr>
        <sz val="10"/>
        <color theme="1"/>
        <rFont val="Calibri"/>
      </rPr>
      <t xml:space="preserve">Cơm Gà Tonkatsu Xốt Nanban và Cheese Mayo + miso: 84K -&gt; 56K 
Cơm Gà Karaage Xốt Nanban và Cheese Mayo + miso: 84K -&gt; 72K 
</t>
    </r>
    <r>
      <rPr>
        <b/>
        <sz val="10"/>
        <color theme="1"/>
        <rFont val="Calibri"/>
      </rPr>
      <t xml:space="preserve">Yutang  
</t>
    </r>
    <r>
      <rPr>
        <sz val="10"/>
        <color theme="1"/>
        <rFont val="Calibri"/>
      </rPr>
      <t xml:space="preserve">Trà sữa trân châu nghệ nhân M: 60K -&gt; 48K 
Trà sữa Oolong M + Cơm Thịt Kho: 88K -&gt; 56k
</t>
    </r>
    <r>
      <rPr>
        <b/>
        <sz val="10"/>
        <color theme="1"/>
        <rFont val="Calibri"/>
      </rPr>
      <t xml:space="preserve">Cơm Thố Ba Miền: 
</t>
    </r>
    <r>
      <rPr>
        <sz val="10"/>
        <color theme="1"/>
        <rFont val="Calibri"/>
      </rPr>
      <t>Cơm Thố Gà Xá Xíu + canh: 71K -&gt; 56K 
Cơm Thố Nọng Heo Rim Nước Dừa: 75K =&gt; 62K 
+ Code FLYCHEF giảm 25k mbs 40k
- Location: HN
- Timeline:</t>
    </r>
    <r>
      <rPr>
        <strike/>
        <sz val="10"/>
        <color theme="1"/>
        <rFont val="Calibri"/>
      </rPr>
      <t xml:space="preserve"> 07/</t>
    </r>
    <r>
      <rPr>
        <sz val="10"/>
        <color theme="1"/>
        <rFont val="Calibri"/>
      </rPr>
      <t>10, 08/10-09/10, 16/10</t>
    </r>
  </si>
  <si>
    <r>
      <rPr>
        <strike/>
        <sz val="10"/>
        <color theme="1"/>
        <rFont val="Calibri"/>
      </rPr>
      <t>07/10</t>
    </r>
    <r>
      <rPr>
        <sz val="10"/>
        <color theme="1"/>
        <rFont val="Calibri"/>
      </rPr>
      <t>, 08/10-09/10, 16/10</t>
    </r>
  </si>
  <si>
    <r>
      <rPr>
        <b/>
        <sz val="10"/>
        <color theme="1"/>
        <rFont val="Calibri"/>
      </rPr>
      <t xml:space="preserve">1 Combo2:
</t>
    </r>
    <r>
      <rPr>
        <sz val="10"/>
        <color theme="1"/>
        <rFont val="Calibri"/>
      </rPr>
      <t xml:space="preserve">Static Banner(4): </t>
    </r>
    <r>
      <rPr>
        <strike/>
        <sz val="10"/>
        <color theme="1"/>
        <rFont val="Calibri"/>
      </rPr>
      <t>07/10</t>
    </r>
    <r>
      <rPr>
        <sz val="10"/>
        <color theme="1"/>
        <rFont val="Calibri"/>
      </rPr>
      <t>, 08/10-09/10, 16/10
Popup(16h-19h): 08/10</t>
    </r>
  </si>
  <si>
    <t>https://drive.google.com/drive/folders/1PSQA9bpLNOLTYv_lUu7dBeZYgtti2vlL</t>
  </si>
  <si>
    <t>Key mess: UỐNG PHÚC LONG - BẬT SẢNG KHOÁI
COMBO 99K + VOUCHER 40K
Scheme: Phúc Long khao combo 3 ly trà sữa chỉ 99k 
Nhập code: VIPPL40 - 14% cap 40k
Timeline: 9/10
Location: NW</t>
  </si>
  <si>
    <t>Spike 10.10</t>
  </si>
  <si>
    <t>Key mess:Phúc Long khao trà sữa chỉ 23k
Scheme: Phúc Long khao combo 3 ly trà sữa chỉ 99k  
Nhập code: 1010PHUCLONG30:  30k mbs 99k
Timeline: 10.10
Location: NW</t>
  </si>
  <si>
    <t>https://drive.google.com/drive/folders/1G0hxi-8o9EPVUs9Sh9UqPhZTW8430MV6</t>
  </si>
  <si>
    <t>Combo 119k</t>
  </si>
  <si>
    <t>Key mess: Phúc Long - Deal Hè Sảng Khoái
Combo 119k + Voucher 40K
Scheme: Phúc Long khao combo trà sữa 3 ly 119k
Nhập code: INDIPL40 - 13% cap 40k
Location: NW
Timeline:2,3,13,14,21,22/10</t>
  </si>
  <si>
    <t xml:space="preserve">02/10 - 03/10
13/10 - 14/10
21/10 - 22/10
</t>
  </si>
  <si>
    <t>https://drive.google.com/drive/u/0/folders/1yOqNjxzxEFt271J3i0aPJgICGEd4s58T</t>
  </si>
  <si>
    <t>10k - Oct</t>
  </si>
  <si>
    <t>Key mess: Thứ Năm Rồi - Phúc Long Thôi
Deal 10k + Voucher 40K
Scheme: Phúc Long khao trà sữa 10k cho đơn từ 110k
Nhập code: INDIPL40 - 13% cap 40k
Location: NW
Timeline: 16/10</t>
  </si>
  <si>
    <t>16/10</t>
  </si>
  <si>
    <t>https://drive.google.com/drive/u/0/folders/1F4DLjmvNFSn0JfrakyWwJ36HCPgNN_RH</t>
  </si>
  <si>
    <t>M2T1- Oct</t>
  </si>
  <si>
    <t>Key mess: Phúc Long khao deal Mua 2 Tặng 1 + voucher 40k
Scheme: Phúc Long khao trà sữa mua 2 tặng 1
Nhập code: INDIPL40 - 13% cap 40k
Location: NW
Timeline: 17/10</t>
  </si>
  <si>
    <t>17/10</t>
  </si>
  <si>
    <t>https://drive.google.com/drive/u/0/folders/1cZ39HE9BsW44l4wXTPY3fj751j5JfJB_</t>
  </si>
  <si>
    <t>Key mess: Phúc Long khao combo 79k + voucher 40k
Scheme: Phúc Long khao combo 2 ly trà sữa 79k 
Nhập code: 
VIPPL20K: 20k mbs 79k
VIPPL40K: 14% cap 40k
Location: NW
Timeline:6-7/10; 29-31/10</t>
  </si>
  <si>
    <t>06/10 - 07/10
29/10 - 31/10</t>
  </si>
  <si>
    <r>
      <rPr>
        <sz val="10"/>
        <color rgb="FF000000"/>
        <rFont val="Calibri"/>
      </rPr>
      <t xml:space="preserve">Air 6-7/10
</t>
    </r>
    <r>
      <rPr>
        <u/>
        <sz val="10"/>
        <color rgb="FF1155CC"/>
        <rFont val="Calibri"/>
      </rPr>
      <t>https://drive.google.com/drive/folders/1zObK30YYLUNyfYc2LHzNxK8QkM23RhMO</t>
    </r>
  </si>
  <si>
    <r>
      <rPr>
        <sz val="10"/>
        <color theme="1"/>
        <rFont val="Calibri"/>
      </rPr>
      <t xml:space="preserve">- Key message: </t>
    </r>
    <r>
      <rPr>
        <b/>
        <sz val="10"/>
        <color theme="1"/>
        <rFont val="Calibri"/>
      </rPr>
      <t>Rước Món Ngon, Rinh Deal Xịn</t>
    </r>
    <r>
      <rPr>
        <sz val="10"/>
        <color theme="1"/>
        <rFont val="Calibri"/>
      </rPr>
      <t xml:space="preserve">
- Scheme box: 
*Combo Giảm 10% + Voucher 20K (HCM,HN)
* Combo Giảm 5% + Voucher 18K (OTH)
Schemes:
* Giảm 20k đơn hàng từ 40k (HCM &amp; HN)
* Giảm 18k đơn từ 30k (Đà Nẵng, Nha Trang, Cần Thơ, Biên Hòa, Hải Phòng,Huế, Bình Dương)
Combo: Món chính kèm Pepsico (Topping: Pepsi, Ô Long Tea+, Mirinda, 7Up, Sting, Aquafina, Twister)
- Code name: PEPSI20KBAU, PEPSI18KBAU
- Timeline: 01.10 - 31.10.2025
- Location: HCM, HN, Đà Nẵng, Cần Thơ, Khánh Hòa, Đồng Nai, Hải Phòng,Huế, Bình Dương</t>
    </r>
  </si>
  <si>
    <t>https://docs.google.com/presentation/d/1oi_KfYRKWeI5aa-FzRbkI-oF55GuajBv/edit?slide=id.p7#slide=id.p7</t>
  </si>
  <si>
    <r>
      <rPr>
        <sz val="10"/>
        <rFont val="Calibri"/>
      </rPr>
      <t xml:space="preserve">- KV HCM/HN: </t>
    </r>
    <r>
      <rPr>
        <u/>
        <sz val="10"/>
        <color rgb="FF1155CC"/>
        <rFont val="Calibri"/>
      </rPr>
      <t>Here</t>
    </r>
    <r>
      <rPr>
        <sz val="10"/>
        <rFont val="Calibri"/>
      </rPr>
      <t xml:space="preserve">
- KV DN/OTH: </t>
    </r>
    <r>
      <rPr>
        <u/>
        <sz val="10"/>
        <color rgb="FF1155CC"/>
        <rFont val="Calibri"/>
      </rPr>
      <t>Here</t>
    </r>
  </si>
  <si>
    <t>pepsi-ruoc-mon-ngon-rinh-deal-xin</t>
  </si>
  <si>
    <t>Pepsi FF36</t>
  </si>
  <si>
    <r>
      <rPr>
        <sz val="10"/>
        <color theme="1"/>
        <rFont val="Calibri"/>
      </rPr>
      <t xml:space="preserve">- Key message: </t>
    </r>
    <r>
      <rPr>
        <b/>
        <sz val="10"/>
        <color theme="1"/>
        <rFont val="Calibri"/>
      </rPr>
      <t>Rước Món Ngon, Rinh Deal Xịn</t>
    </r>
    <r>
      <rPr>
        <sz val="10"/>
        <color theme="1"/>
        <rFont val="Calibri"/>
      </rPr>
      <t xml:space="preserve">
- Scheme box: 
*Combo Giảm 10% + Voucher 50K (HCM,HN)
* Combo Giảm 5% + Voucher 50K (OTH)
Schemes:
* Giảm 50k đơn hàng combo nhóm Pepsi từ 100k (áp dụng HCM,HN, Đà Nẵng, Cần Thơ, Biên Hòa, Hải Phòng, Huế,Bình Dương)
* Giảm 25k đơn hàng từ 50k (HCM &amp; HN)
* Giảm 22k đơn từ 40k (Đà Nẵng, Nha Trang, Cần Thơ, Biên Hòa, Hải Phòng,Huế, Bình Dương)
Combo: Món chính kèm Pepsico (Topping: Pepsi, Ô Long Tea+, Mirinda, 7Up, Sting, Aquafina, Twister)
- Code name:PEPSI50KFF, PEPSI25KFF, PEPSI20KFF
- Timeline: 06.10 - 12.10.2025
- Location: HCM, HN, Đà Nẵng, Cần Thơ, Khánh Hòa, Đồng Nai, Hải Phòng,Huế, Bình Dương</t>
    </r>
  </si>
  <si>
    <t>06/10 - 12/10</t>
  </si>
  <si>
    <t>https://docs.google.com/presentation/d/1oi_KfYRKWeI5aa-FzRbkI-oF55GuajBv/edit?slide=id.p13&amp;urp=gmail_link#slide=id.p13</t>
  </si>
  <si>
    <r>
      <rPr>
        <sz val="10"/>
        <rFont val="Calibri"/>
      </rPr>
      <t xml:space="preserve">- KV HCM/HN: </t>
    </r>
    <r>
      <rPr>
        <u/>
        <sz val="10"/>
        <color rgb="FF1155CC"/>
        <rFont val="Calibri"/>
      </rPr>
      <t>Here</t>
    </r>
    <r>
      <rPr>
        <sz val="10"/>
        <rFont val="Calibri"/>
      </rPr>
      <t xml:space="preserve">
- KV DN/ OTH: </t>
    </r>
    <r>
      <rPr>
        <u/>
        <sz val="10"/>
        <color rgb="FF1155CC"/>
        <rFont val="Calibri"/>
      </rPr>
      <t>Here</t>
    </r>
  </si>
  <si>
    <t>deal50k-pepsi-ruoc-mon-ngon-rinh-deal-xin</t>
  </si>
  <si>
    <t xml:space="preserve">Combo Độc Quyền 99k  
1 Gà Giòn Vui Vẻ +2  Mỳ Ý Jolly vừa + 1 Khoai Tây Chiên vừa + 2 Pepsi vừa
145k-&gt;99k
</t>
  </si>
  <si>
    <t>" POPEYES MỜI NÀNG
COMBO GIẢM 45% + FREESHIP
"Combo giảm 45%
1 Burger Tôm + 1 Bắp Cái Trộn + 1 Nước Ngọt
Giá gốc: 102k -&gt; Giá Giảm: 56k"</t>
  </si>
  <si>
    <t>01-31/10</t>
  </si>
  <si>
    <r>
      <rPr>
        <sz val="10"/>
        <rFont val="Calibri"/>
      </rPr>
      <t xml:space="preserve">Danh sách ID Mex: </t>
    </r>
    <r>
      <rPr>
        <u/>
        <sz val="10"/>
        <color rgb="FF1155CC"/>
        <rFont val="Calibri"/>
      </rPr>
      <t>https://docs.google.com/spreadsheets/d/1KmfXaYNxTvOqlFm0awngGgwSbAkphKf3/edit#gid=264214317</t>
    </r>
  </si>
  <si>
    <r>
      <rPr>
        <u/>
        <sz val="10"/>
        <color rgb="FF1155CC"/>
        <rFont val="Calibri"/>
      </rPr>
      <t xml:space="preserve">https://drive.google.com/drive/u/0/folders/1UrCEnadVpGcAmlNXMcRGpQyhZdRKoGwv
</t>
    </r>
    <r>
      <rPr>
        <sz val="10"/>
        <rFont val="Calibri"/>
      </rPr>
      <t xml:space="preserve">1-5/10 dùng KV này 
</t>
    </r>
    <r>
      <rPr>
        <u/>
        <sz val="10"/>
        <color rgb="FF1155CC"/>
        <rFont val="Calibri"/>
      </rPr>
      <t xml:space="preserve">https://drive.google.com/drive/u/0/folders/1Cbk54XCzF7qQ4KUpnQ5aU1E5hCYHfy0U
</t>
    </r>
    <r>
      <rPr>
        <sz val="10"/>
        <rFont val="Calibri"/>
      </rPr>
      <t xml:space="preserve">----
27/10 VỀ SAU </t>
    </r>
    <r>
      <rPr>
        <u/>
        <sz val="10"/>
        <color rgb="FF1155CC"/>
        <rFont val="Calibri"/>
      </rPr>
      <t>https://drive.google.com/drive/u/0/folders/1Cbk54XCzF7qQ4KUpnQ5aU1E5hCYHfy0U</t>
    </r>
    <r>
      <rPr>
        <sz val="10"/>
        <rFont val="Calibri"/>
      </rPr>
      <t xml:space="preserve"> </t>
    </r>
  </si>
  <si>
    <t>" POPEYES
MỪNG THÁNG CỦA NÀNG  
 MUA 1 TẶNG 1"
Mua Combo A: 2 Gà Tắm Nước Mắm/ 2 Gà Cajun Cheese + 1 Khoai Tây Chiên (vừa) + 1 Nước ngọt
Tặng Combo B: 1 MÌ Ý Phô Mai + 1 Gà Popcorn + 1 Bắp Cải Trộn (vừa) + 1 Nước ngọt
Giá gốc: 270,000VND</t>
  </si>
  <si>
    <t xml:space="preserve">02-05, 10-12, 17-19, 20-23/10
26 27 29/10
</t>
  </si>
  <si>
    <r>
      <rPr>
        <sz val="10"/>
        <rFont val="Calibri"/>
      </rPr>
      <t xml:space="preserve">Danh sách ID Mex: </t>
    </r>
    <r>
      <rPr>
        <u/>
        <sz val="10"/>
        <color rgb="FF1155CC"/>
        <rFont val="Calibri"/>
      </rPr>
      <t>https://docs.google.com/spreadsheets/d/1KmfXaYNxTvOqlFm0awngGgwSbAkphKf3/edit#gid=264214317</t>
    </r>
  </si>
  <si>
    <r>
      <rPr>
        <u/>
        <sz val="10"/>
        <color rgb="FF1155CC"/>
        <rFont val="Calibri"/>
      </rPr>
      <t xml:space="preserve">https://drive.google.com/drive/u/0/folders/1JFg8PgeAduT2ZzN4VS-Y-va7PK2OBGia
</t>
    </r>
    <r>
      <rPr>
        <sz val="10"/>
        <rFont val="Calibri"/>
      </rPr>
      <t xml:space="preserve">----
26 TRỞ VỀ SAU
</t>
    </r>
    <r>
      <rPr>
        <u/>
        <sz val="10"/>
        <color rgb="FF1155CC"/>
        <rFont val="Calibri"/>
      </rPr>
      <t>https://drive.google.com/drive/u/0/folders/1BodtI-I0A_LuQet6ZR6rYqNQ5NUwvKp5</t>
    </r>
  </si>
  <si>
    <t xml:space="preserve"> COMBO 119K</t>
  </si>
  <si>
    <t>"DOMINO’S PIZZA COMBO 119.000VND + Voucher 80.000VND"
DOMINOS80K 80k MBS 309k
"DOMINO’S PIZZA
MỪNG THÁNG CỦA NÀNG
COMBO 119.000VND + Voucher 80.000VND
Detail scheme: Combo giá 119.000VND + Voucher giảm đến 80k
+ Mua 1 bánh pizza size 7'' (giá gốc 105.000VND)
Pizza Gà Phô Mai Thịt Heo Xông Khói/ Cheesy Chicken Bacon Pizza
Pizza Dăm Bông Dứa Kiểu Hawaii/ Hawaiian Pizza
Pizza Xúc Xích Xốt Phô Mai/ Sausage Kid Mania Pizza
Pizza Thanh Cua Dứa Xốt Phô Mai/ Crab &amp; Pineapple Pizza
+ Mua 1 món ăn kèm (giá gốc 49.000VND)
Bánh Mì Nướng Bơ Tỏi/ Butter Garlic Bread
Bánh Phô Mai Xốt Sô-Cô-La/ Chocolate Cheese Bite
+ Mua 1 thức uống nhỏ (giá gốc 25.000VND)
Chai Coca - Cola 390ml/ 390ml Bottle Coke
Chai Fanta 390ml/ 390ml Bottle Fanta
Chai Sprite 390ml/ 390ml Bottle Sprite
Chai Dasani 510ml/ 510ml Bottle Dasani"</t>
  </si>
  <si>
    <t>https://drive.google.com/drive/u/0/folders/1vN34bqES11b4B0kfTpttwXiecMPMicSz</t>
  </si>
  <si>
    <t>"DOMINO’S PIZZA
MỪNG THÁNG CỦA NÀNG
CHỈ 1.000VND + Voucher 80.000VND"
DOMINOS80K 80k MBS 309k
"DOMINO’S PIZZA
MỪNG THÁNG CỦA NÀNG
CHỈ 1.000VND + Voucher 100.000VND
Detail scheme: Pizza giá 1.000VND + Voucher giảm đến 100k
+ Mua 1 pizza size 9''/12'' bất kỳ trong list:
Cheesy Bacon Pizza/ Pizza Phô Mai Thịt Heo Xông Khói
Pizzamin Sea Pizza/ Pizza Hải Sản Nhiệt Đới Xốt Tiêu
Surf &amp; Turf Pizza/ Pizza Bò Và Tôm Nướng Kiểu Mỹ
Seafood Delight Pizza/ Pizza Hải Sản Xốt Cà Chua
Ocean Mania Pizza/ Pizza Hải Sản Xốt Mayonnaise
Seafood Lime Pesto Pizza/ Pizza Hải Sản Xốt Pesto Kem Chanh
Pepperoni Feast Pizza/ Pizza Xúc Xích Ý Truyền Thống
Extravaganza Pizza/ Pizza Thập Cẩm Thượng Hạng
Meat Lovers Pizza/ Pizza 5 Loại Thịt Thượng Hạng
Bacon Cheeseburger Pizza/ Pizza Bơ Gơ Bò Mỹ Xốt Phô Mai
Hawaiian Pizza/ Pizza Dăm Bông Dứa Kiểu Hawaii
Cheese Mania Pizza/ Pizza Phô Mai Truyền Thống
Veggie Mania Pizza/ Pizza Rau Củ Thập Cẩm
+ Sẽ được mua 1 bánh pizza size 7'' với giá 1.000VND (giá gốc 105.000VND)
Sausage Kid Mania Pizza/ Pizza Xúc Xích Xốt Phô Mai
Cheesy Chicken Bacon Pizza/ Pizza Gà Phô Mai Thịt Heo Xông Khói
Cheesy Crab Stick &amp; Pineapple Pizza/ Pizza Thanh Cua Dứa Xốt Phô Mai
Cheesy Ham &amp; Corn Pizza/ Pizza Dăm Bông Bắp Xốt Phô Mai
Hawaiian Pizza/ Pizza Dăm Bông Dứa Kiểu Hawaii"</t>
  </si>
  <si>
    <t>2,3,4,5,9,10,11,12,16,17,18,19,20,21,22,23,24,25,26,30/10</t>
  </si>
  <si>
    <r>
      <rPr>
        <sz val="10"/>
        <color rgb="FF000000"/>
        <rFont val="Calibri"/>
      </rPr>
      <t xml:space="preserve">Ver 80k  </t>
    </r>
    <r>
      <rPr>
        <u/>
        <sz val="10"/>
        <color rgb="FF1155CC"/>
        <rFont val="Calibri"/>
      </rPr>
      <t>https://drive.google.com/drive/folders/1HMefTPz1nUrf20saM31TIVA8_XR_mT77</t>
    </r>
  </si>
  <si>
    <t>McDONALD'S khao combo 4 món 
chỉ 99k
Giá gốc: 139,000đ. Gồm: 1 Burger Bò phô mai,1 Miếng gà rán,1 Khoai (R) ,1 Coca (R) giảm về 99k</t>
  </si>
  <si>
    <t>Mon-Thur Weekly</t>
  </si>
  <si>
    <t>https://drive.google.com/drive/u/0/folders/1woZIckKymzpbQRSgUKdsveHyhqYhB9jJ</t>
  </si>
  <si>
    <t>119k</t>
  </si>
  <si>
    <t>McDONALD'S KHAO 6 MÓN
 CHỈ 119.000 ĐỒNG
Combo 4 Gà + 2 Nước giá gốc 198k giảm về 119k</t>
  </si>
  <si>
    <t>3,31
4-5
11-12</t>
  </si>
  <si>
    <t>https://drive.google.com/drive/u/0/folders/1Y2HgQufa6ntgEw2IUqd9NN13UNlNAxjj</t>
  </si>
  <si>
    <t>MỪNG NGÀY CỦA NÀNG
McDONALD'S 
MUA 2 TẶNG 2 MCD66 66k MBS 239k
Combo 2 gà 1 nước tặng 2 gà 1 nước giá gốc 198k</t>
  </si>
  <si>
    <t>10/10 +15/10+  20/10
21,22/10</t>
  </si>
  <si>
    <t>https://drive.google.com/drive/u/0/folders/1uZaWe3kz_Rf7oh5uKfP10EQ0MaVE_ez6</t>
  </si>
  <si>
    <t>3 được 6</t>
  </si>
  <si>
    <t xml:space="preserve">McD mua 3 được 6
Mua 2 gà + 1 nước tặng 2 gà + 1 nước </t>
  </si>
  <si>
    <t>"6,13,27
Weekly Mon"
23,28,29,30</t>
  </si>
  <si>
    <t>"HTC 16h-24h 06/10
Home top 13/10
SPH 17h-19h 27/10
Floatting 16h-19h 27/10"</t>
  </si>
  <si>
    <r>
      <rPr>
        <sz val="10"/>
        <rFont val="Calibri"/>
      </rPr>
      <t xml:space="preserve">5/9 </t>
    </r>
    <r>
      <rPr>
        <u/>
        <sz val="10"/>
        <color rgb="FF1155CC"/>
        <rFont val="Calibri"/>
      </rPr>
      <t>https://drive.google.com/drive/u/0/folders/15gzLxay65dSVDjlBX7gSBan16SJRxjHi</t>
    </r>
  </si>
  <si>
    <t>WC Tue</t>
  </si>
  <si>
    <t>KFC KHAO 
THỨ 3 HÀNG TUẦN 
COMBO 99.000 ĐỒNG</t>
  </si>
  <si>
    <t>Thứ 3 hàng tuần (7,14,21,28/10)</t>
  </si>
  <si>
    <t>https://drive.google.com/drive/u/0/folders/1QX1mFrTIUP6HJD9XKuTM74LdC22WlMYz</t>
  </si>
  <si>
    <t>124k</t>
  </si>
  <si>
    <t xml:space="preserve"> KFC KHAO  6 món
CHỈ 124.000 ĐỒNG
"2 Fried Chicken + 1 Gà Viên (R) + 1 French Fries (R) + 2 Pepsi (J) 
Giá gốc: 165K giảm về 124K"</t>
  </si>
  <si>
    <t>"3/10 - 5/10
13/10 - 26/10, 30,31/10"</t>
  </si>
  <si>
    <t xml:space="preserve">https://drive.google.com/drive/u/0/folders/1GqepAhaQ_kgWMSPplvEOYLtrY67Lnp-6
</t>
  </si>
  <si>
    <t>NGÀY CỦA NÀNG - KFC KHAO 
COMBO 136k + Voucher 80K
"2 Fried Chicken + 1 Burger Zinger + 1 FF R + 2 Pepsi (J)
Giá gốc 181K giảm còn 136K"
FASTFOOD80 giảm 8% cap 80k</t>
  </si>
  <si>
    <r>
      <rPr>
        <sz val="10"/>
        <color rgb="FF000000"/>
        <rFont val="Arial"/>
      </rPr>
      <t xml:space="preserve">mex làm </t>
    </r>
    <r>
      <rPr>
        <u/>
        <sz val="10"/>
        <color rgb="FF1155CC"/>
        <rFont val="Arial"/>
      </rPr>
      <t>https://drive.google.com/drive/u/0/folders/1li-HvVq_rt1NBZw-tF7DLtYeWwQ0yDeS</t>
    </r>
  </si>
  <si>
    <t>sj-garan-kfc</t>
  </si>
  <si>
    <t>Pizza Hut Khao Món 1Đ
"Pizza Phô Mai Cao Cấp 129k =&gt; 1Đ
MBS 249K"</t>
  </si>
  <si>
    <t>15,22,29/10</t>
  </si>
  <si>
    <t>https://drive.google.com/drive/u/0/folders/1785YrTS0b2ekneM7jzRlJJDxMHAWzEwd</t>
  </si>
  <si>
    <t>Pizza Hut khao pizza chỉ 59k
Pizza Phô Mai Cao Cấp 129k =&gt; 59k</t>
  </si>
  <si>
    <t>5, 10/10 &amp; 20/10</t>
  </si>
  <si>
    <t>https://drive.google.com/drive/u/0/folders/10nFZU983mLofxRpj_KvatbNqmG9n-HGp</t>
  </si>
  <si>
    <t>sj--pizzahut</t>
  </si>
  <si>
    <t>Pizza Hut khao tháng 10
 mua 1 được 2
"- Mua lớn tặng vừa: Mua 01 Pizza cỡ lớn kèm 2 lon nước ngọt tặng 01 Pizza cỡ vừa
- Mua vừa tặng nhỏ: Mua 01 Pizza cỡ vừa kèm 2 lon nước ngọt tặng 01 Pizza cỡ nhỏ"</t>
  </si>
  <si>
    <t>1-31/10</t>
  </si>
  <si>
    <t>https://drive.google.com/drive/u/0/folders/1RuHWt8XEfyg--ZMTyWQISftnbRWnfMqc</t>
  </si>
  <si>
    <t>2/10 - 22/10</t>
  </si>
  <si>
    <t>McDONALD'S
 Combo TinyTAN x Happy Meal,l 
CHỈ 101.000 ĐỒNG
"TinyTAN x Happy Meal 10 am - 11pm
- TinyTAN x Happy Meal A 129k (giá gốc 160k): 1 TinyTAN HM + 4 Chicken Bites
Giá 129k + voucher MCD28 28k MBS 119k còn 101k
Sl có hạn sẽ kết thúc sớm khi hết quà</t>
  </si>
  <si>
    <t>https://drive.google.com/drive/u/0/folders/1xDUJuhiwTXPkhzKMUTh_r_ghOuCFKgaN</t>
  </si>
  <si>
    <t>sj-happy-mcdonalds</t>
  </si>
  <si>
    <t>23/10 - 19/11</t>
  </si>
  <si>
    <t>McDONALD'S
 Combo TinyTAN x Happy Meal,
Giảm 66K MCD66 66k MBS 239k
"TinyTAN x Happy  Meal 10 am - 11pm
-TinyTAN x Happy Meal A 129k (giá gốc 160k): 1 TinyTAN HM + 4 Chicken Bites
-TinyTAN x Happy Meal C 259k (giá gốc 323k): 2 TinyTAN HM + 1 miếng gà + 1 Khoai R + 1 Coke R (Tặng 1 set TinyTAN Sticker)"</t>
  </si>
  <si>
    <t>https://drive.google.com/drive/u/0/folders/1XmiRDc7N1JmYio843EsZs2k-iGa8DmKR</t>
  </si>
  <si>
    <t>sj-tinytan-mcdonalds</t>
  </si>
  <si>
    <r>
      <rPr>
        <sz val="10"/>
        <color theme="1"/>
        <rFont val="Calibri"/>
      </rPr>
      <t xml:space="preserve">Ria Day 11.11        Gà sốt phô mai + Pepsi (cỡ nhỏ) tặng Gà rán giòn ngon        87k-&gt;51k
COmbo 2 gà 1 nước chỉ 51k+ Voucher 50% SPFLOTTERIA50 50% cap 30k MBS 50k
</t>
    </r>
    <r>
      <rPr>
        <b/>
        <sz val="10"/>
        <color theme="1"/>
        <rFont val="Calibri"/>
      </rPr>
      <t>- Key message: Lotteria Khao Deal - Giảm 100k</t>
    </r>
    <r>
      <rPr>
        <sz val="10"/>
        <color theme="1"/>
        <rFont val="Calibri"/>
      </rPr>
      <t xml:space="preserve">
- Scheme: 
+ Deal Siêu Chill        
Gà rán + Mì ý + Pepsi (M)        
Giá bán 83,000        Giá giảm 58,000
+Deal Đồng Hành        
Gà rán + Mì ý + Burger L-Chicken+ Khoai tây chiên (S) + 2 Pepsi (S)
Giá bán 159,000        Giá giảm 109,000
+ Voucher: LOTTERIA100 13% CAP 100k, MBS 100k</t>
    </r>
  </si>
  <si>
    <t>https://docs.google.com/spreadsheets/d/1he6KxzPEPZaO8Qo5fnnVUrYtixpokKlG7UlOzjQ6988/edit?gid=1481340089&amp;urp=gmail_link#gid=1481340089</t>
  </si>
  <si>
    <t>https://drive.google.com/drive/folders/1E7qfynu2yI-lDNz4ckgT-t-nIQoLe92Q</t>
  </si>
  <si>
    <t>sj-lotteria</t>
  </si>
  <si>
    <t>Oct.11</t>
  </si>
  <si>
    <r>
      <rPr>
        <sz val="10"/>
        <color theme="1"/>
        <rFont val="Calibri"/>
      </rPr>
      <t xml:space="preserve">- Keymess: </t>
    </r>
    <r>
      <rPr>
        <b/>
        <sz val="10"/>
        <color theme="1"/>
        <rFont val="Calibri"/>
      </rPr>
      <t>BINGXUE KHAO TIỆC MATCHA CHỈ 0Đ</t>
    </r>
    <r>
      <rPr>
        <sz val="10"/>
        <color theme="1"/>
        <rFont val="Calibri"/>
      </rPr>
      <t xml:space="preserve">
- Scheme:
+ Giảm các món best seller sau về 20.000 VNĐ (chỉ chọn được 1 món/bill):
Trà Matcha
Trà sữa Matcha Đậu Đỏ
Sundae matcha trân châu đường đen
+ Nhập mã BINGXUE0D Giảm 20K mbs 20K
- Location: HN
- Timeline: 11/10 - 13/10, 16/10 - 19/10, 21/10, 23/10</t>
    </r>
  </si>
  <si>
    <t>11/10 - 13/10, 16/10 - 19/10, 21/10, 23/10</t>
  </si>
  <si>
    <r>
      <rPr>
        <sz val="10"/>
        <color rgb="FF000000"/>
        <rFont val="Calibri"/>
      </rPr>
      <t xml:space="preserve">Adapt </t>
    </r>
    <r>
      <rPr>
        <u/>
        <sz val="10"/>
        <color rgb="FF1155CC"/>
        <rFont val="Calibri"/>
      </rPr>
      <t>KV Cũ</t>
    </r>
    <r>
      <rPr>
        <sz val="10"/>
        <color rgb="FF000000"/>
        <rFont val="Calibri"/>
      </rPr>
      <t>:
- Thay background mới: tone hồng
- Thay element: trái tim</t>
    </r>
  </si>
  <si>
    <r>
      <rPr>
        <b/>
        <sz val="10"/>
        <color theme="1"/>
        <rFont val="Calibri"/>
      </rPr>
      <t xml:space="preserve">9 Static lẻ:
</t>
    </r>
    <r>
      <rPr>
        <sz val="10"/>
        <color theme="1"/>
        <rFont val="Calibri"/>
      </rPr>
      <t>Static banner (4): 21/10, 23/10
Static banner (5): 11/10, 12/10, 16/10 - 19/10
Static banner (6): 13/10</t>
    </r>
  </si>
  <si>
    <r>
      <rPr>
        <sz val="10"/>
        <rFont val="Calibri"/>
      </rPr>
      <t xml:space="preserve">Deadline 6/10
</t>
    </r>
    <r>
      <rPr>
        <u/>
        <sz val="10"/>
        <color rgb="FF1155CC"/>
        <rFont val="Calibri"/>
      </rPr>
      <t>https://drive.google.com/drive/u/0/folders/1u5NDCvyHSSwCU7zBEtBhwMHuAUtSp5wl</t>
    </r>
  </si>
  <si>
    <t>Oct.15</t>
  </si>
  <si>
    <r>
      <rPr>
        <sz val="10"/>
        <color theme="1"/>
        <rFont val="Calibri"/>
      </rPr>
      <t xml:space="preserve">- Keymess: </t>
    </r>
    <r>
      <rPr>
        <b/>
        <sz val="10"/>
        <color theme="1"/>
        <rFont val="Calibri"/>
      </rPr>
      <t>BINGXUE KHAO TIỆC MATCHA CHỈ 0Đ</t>
    </r>
    <r>
      <rPr>
        <sz val="10"/>
        <color theme="1"/>
        <rFont val="Calibri"/>
      </rPr>
      <t xml:space="preserve">
- Scheme:
+ Giảm các món best seller sau về 20.000 VNĐ (chỉ chọn được 1 món/bill):
Trà Matcha
Trà sữa Matcha Đậu Đỏ
Sundae matcha trân châu đường đen
+ Nhập mã BINGXUE20 Giảm 20K mbs 20K
- Location: Bắc Ninh, Khánh Hòa, Nam Định, Thái Nguyên
- Timeline: 15/10 - 19/10, 21/10 - 30/10</t>
    </r>
  </si>
  <si>
    <t>15/10 - 19/10, 21/10 - 30/10</t>
  </si>
  <si>
    <t>Dùng chung KV HN tháng 10 (dòng 1859)</t>
  </si>
  <si>
    <r>
      <rPr>
        <b/>
        <sz val="10"/>
        <color theme="1"/>
        <rFont val="Calibri"/>
      </rPr>
      <t xml:space="preserve">60 Static lẻ:
</t>
    </r>
    <r>
      <rPr>
        <sz val="10"/>
        <color theme="1"/>
        <rFont val="Calibri"/>
      </rPr>
      <t>Static banner (6): 15/10 - 19/10, 21/10 - 30/10</t>
    </r>
  </si>
  <si>
    <r>
      <rPr>
        <sz val="10"/>
        <rFont val="Calibri"/>
      </rPr>
      <t xml:space="preserve">Deadline 6/10
</t>
    </r>
    <r>
      <rPr>
        <u/>
        <sz val="10"/>
        <color rgb="FF1155CC"/>
        <rFont val="Calibri"/>
      </rPr>
      <t>https://drive.google.com/drive/u/0/folders/1u5NDCvyHSSwCU7zBEtBhwMHuAUtSp5wl</t>
    </r>
  </si>
  <si>
    <r>
      <rPr>
        <sz val="10"/>
        <color theme="1"/>
        <rFont val="Calibri"/>
      </rPr>
      <t xml:space="preserve">- Key message: </t>
    </r>
    <r>
      <rPr>
        <b/>
        <sz val="10"/>
        <color theme="1"/>
        <rFont val="Calibri"/>
      </rPr>
      <t>GUU CHICKEN KHAO COMBO 120K + VOUCHER 60K</t>
    </r>
    <r>
      <rPr>
        <sz val="10"/>
        <color theme="1"/>
        <rFont val="Calibri"/>
      </rPr>
      <t xml:space="preserve">
- Scheme: 
+ Gạch giá Combo MAI GUU : (02 Cơm Gà Cay Ngọt + 02 Pepsi ) về giá 120k
+ Voucher: GUUCHICKEN60 giảm 60k cho đơn từ 120k ( 400 code/ngày )
+ Code cofund: SIEUTIEC99 giảm 99k MBS 250k
- Location: Hà Nội
- Timeline: 14/10 - 16/10</t>
    </r>
  </si>
  <si>
    <t>14/10-16/10</t>
  </si>
  <si>
    <r>
      <rPr>
        <b/>
        <sz val="10"/>
        <color theme="1"/>
        <rFont val="Calibri"/>
      </rPr>
      <t xml:space="preserve">1 Combo3:
</t>
    </r>
    <r>
      <rPr>
        <sz val="10"/>
        <color theme="1"/>
        <rFont val="Calibri"/>
      </rPr>
      <t>Static Banner(6): 14/10-16/10
Floating(10h-13h): 14/10</t>
    </r>
  </si>
  <si>
    <t>BOGO WC Thu [cancelled]</t>
  </si>
  <si>
    <t>Key mess: Trà Sữa Chôm Chôm
Mua 1 tặng 1 + voucher 50k
Mua 1 tặng 1 
Mua Chôm tặng Chôm -&gt; 59K
Mua Chôm Tặng Bơ -&gt; 59K
Mua Chôm tặng Iki Matcha -&gt; 59K
Mua CHôm tặng Cóc -&gt; 59K
Mua Iki Matcha Đậu Hũ tặng Thanh Hương -&gt; 69K
Voucher:
KATINATFS13 freeship 13k mbs 48k
KATINAT25 giảm 25k mbs 100k
KATINAT50K giảm 50k mbs 200k
Location: NW
Timeline: 2, 9, 16, 23, 30/10</t>
  </si>
  <si>
    <t>2, 9, 16, 23, 30/10</t>
  </si>
  <si>
    <t>huỷ deal</t>
  </si>
  <si>
    <t>Key message: 
Thứ 2 Bừng Vị
Mua 1 Tặng 1 + Freeship
Scheme: Mua 1 Tặng 1 món Dolce Espresso (Combo 2 Dolce Espresso, giá gốc 144k --&gt; 72k)
Voucher:
STARBUCKSFS freeship 13k mbs 60k
STARBUCKS28 giảm 28k mbs 150k
STARBUCKS50K giảm 15% cap 50k bs 180k
STARBUCKS60K giảm 60k mbs 380k
STARBUCKSUNLIMITED9 giảm 9% không giới hạn
Location: NW
Timeline:  thứ hai hàng tuần</t>
  </si>
  <si>
    <t>6, 13, 20, 27/10</t>
  </si>
  <si>
    <t>HTC (8h-13h): 06/10
Bottom banner: 06/10
SPH (5h-10h): 27/10
HTC (13h-16h): 27/10
Hometop banner (0h-13h): 27/10</t>
  </si>
  <si>
    <r>
      <rPr>
        <sz val="10"/>
        <color theme="1"/>
        <rFont val="Calibri"/>
      </rPr>
      <t xml:space="preserve">Key message: Thứ 6 khao deal độc quyền: Trà Bưởi giảm 30%
Scheme:  Giảm 30% Hot/ Iced Black Tea with Ruby Grapefruit giá gốc </t>
    </r>
    <r>
      <rPr>
        <sz val="10"/>
        <color rgb="FF0000FF"/>
        <rFont val="Calibri"/>
      </rPr>
      <t>97k --&gt; 67,9k</t>
    </r>
    <r>
      <rPr>
        <sz val="10"/>
        <color theme="1"/>
        <rFont val="Calibri"/>
      </rPr>
      <t xml:space="preserve">
Voucher:
STARBUCKSFS freeship 13k mbs 60k
STARBUCKS28 giảm 28k mbs 150k
STARBUCKS50K giảm 15% cap 50k bs 180k
STARBUCKS60K giảm 60k mbs 380k
STARBUCKSUNLIMITED9 giảm 9% không giới hạn
Location: NW
Timeline:  thứ 6 hàng tuần</t>
    </r>
  </si>
  <si>
    <t>3, 10, 17, 24, 31/10</t>
  </si>
  <si>
    <t>HTC (0h-8h): 03/10
Bottom banner: 24/10
Story SPF Page: 24/10</t>
  </si>
  <si>
    <t>HTC (8h-16h): 24/10
Bottom banner: 24/10
Story SPF Page: 24/10</t>
  </si>
  <si>
    <t>HTC (0h-8h): 24/10
Bottom banner: 24/10
Story SPF Page: 24/10</t>
  </si>
  <si>
    <r>
      <rPr>
        <sz val="10"/>
        <rFont val="Calibri"/>
      </rPr>
      <t xml:space="preserve">     </t>
    </r>
    <r>
      <rPr>
        <u/>
        <sz val="10"/>
        <color rgb="FF1155CC"/>
        <rFont val="Calibri"/>
      </rPr>
      <t>https://drive.google.com/drive/u/0/folders/1YAPWeSrw_EXrf9KdvAKl1PMOdWDg5I4r</t>
    </r>
  </si>
  <si>
    <t>WC Mon PNS</t>
  </si>
  <si>
    <t>Key message: 
Thứ 2 Bừng Vị
Mua 1 Tặng 1 + Freeship
Tuần lễ kỉ niệm 6 năm hợp tác ShopeeFood x Starbucks (13/10 - 19/10)
Scheme: Mua 1 Tặng 1 món Dolce Espresso (Combo 2 Dolce Espresso, giá gốc 144k --&gt; 72k)
Voucher:
STARBUCKSFS freeship 13k mbs 60k
STARBUCKS28 giảm 28k mbs 150k
STARBUCKS50K giảm 15% cap 50k bs 180k
STARBUCKS60K giảm 60k mbs 380k
STARBUCKSUNLIMITED9 giảm 9% không giới hạn
Location: NW
Timeline:  13/10</t>
  </si>
  <si>
    <t>13/10</t>
  </si>
  <si>
    <t>SPH (5h-10h): 13/10
HTC (0h-8h): 13/10
Bottom banner: 13/10</t>
  </si>
  <si>
    <t>sj-starbucks-spf</t>
  </si>
  <si>
    <t>WC Fri PNS</t>
  </si>
  <si>
    <r>
      <rPr>
        <sz val="10"/>
        <color theme="1"/>
        <rFont val="Calibri"/>
      </rPr>
      <t xml:space="preserve">Key message: Thứ 6 khao deal độc quyền: Trà Bưởi giảm 30%
Tuần lễ kỉ niệm 6 năm hợp tác ShopeeFood x Starbucks (13/10 - 19/10)
Ưu đãi độc quyền trên ShopeeFood.
Scheme:  Giảm 30% Hot/ Iced Black Tea with Ruby Grapefruit giá gốc </t>
    </r>
    <r>
      <rPr>
        <sz val="10"/>
        <color rgb="FF0000FF"/>
        <rFont val="Calibri"/>
      </rPr>
      <t>97k --&gt; 67,9k</t>
    </r>
    <r>
      <rPr>
        <sz val="10"/>
        <color theme="1"/>
        <rFont val="Calibri"/>
      </rPr>
      <t xml:space="preserve">
Voucher:
STARBUCKSFS freeship 13k mbs 60k
STARBUCKS28 giảm 28k mbs 150k
STARBUCKS50K giảm 15% cap 50k bs 180k
STARBUCKS60K giảm 60k mbs 380k
STARBUCKSUNLIMITED9 giảm 9% không giới hạn
Location: NW
Timeline: 17/10</t>
    </r>
  </si>
  <si>
    <t>Collection list banner: 17/10
Pop-up (6h-10h): 17/10</t>
  </si>
  <si>
    <r>
      <rPr>
        <sz val="10"/>
        <rFont val="Calibri"/>
      </rPr>
      <t xml:space="preserve">     </t>
    </r>
    <r>
      <rPr>
        <u/>
        <sz val="10"/>
        <color rgb="FF1155CC"/>
        <rFont val="Calibri"/>
      </rPr>
      <t>https://drive.google.com/drive/u/0/folders/1YAPWeSrw_EXrf9KdvAKl1PMOdWDg5I4r</t>
    </r>
  </si>
  <si>
    <t>sj-starbucks-spf-30</t>
  </si>
  <si>
    <t>Keymess: Thứ 4 Mời Deal Xịn
Combo chỉ 39k + voucher 50%
Scheme: Combo 1 Bánh + 1 Nước chỉ 39k
- Combo sáng: Cà phê sữa đá + bánh mì que
- Combo chiều: Trà sữa Oolong nướng B'lao + mochi kem
Nhập mã TCHFS12 giảm 12k phí ship
Nhập mã TCHGIAM50 giảm 50% cap 33k
Location: NW
Timeline: Thứ 4 hàng tuần</t>
  </si>
  <si>
    <t>1, 22/10</t>
  </si>
  <si>
    <t>Hometop banner (0h-12h): 01/10
HTC (0h-8h): 01/10
SPH (5h-10h): 22/10
Bottom banner: 22/10</t>
  </si>
  <si>
    <t>Pop-up (6h-10h): 01/10, 22/10
HTC (0h-8h): 01/10
SPH (5h-10h): 22/10
Bottom banner: 22/10</t>
  </si>
  <si>
    <t>Keymess: Nhà Khao Cuối Tuần
Combo chỉ 39k + voucher 50%
Scheme: Combo 1 Bánh + 1 Nước chỉ 39k
- Combo sáng: Cà phê sữa đá + bánh mì que
- Combo chiều: Trà sữa Oolong nướng B'lao + mochi kem
Nhập mã TCHFS12 giảm 12k phí ship
Nhập mã TCHGIAM50 giảm 50% cap 33k
Location: NW
Timeline: Thứ 6 hàng tuần</t>
  </si>
  <si>
    <t>3, 24/10</t>
  </si>
  <si>
    <t>HTC (8h-12h): 03/10
Flash sale banner: 24/10
SPF Page: 24/10</t>
  </si>
  <si>
    <t>HTC (0h-8h): 03/10
Pop-up (6h-10h): 24/10
Flash sale banner: 24/10
SPF Page: 24/10</t>
  </si>
  <si>
    <t>HTC (0h-8h): 03/10
Floating (6h-10h): 24/10
Flash sale banner: 24/10
SPF Page: 24/10</t>
  </si>
  <si>
    <r>
      <rPr>
        <sz val="10"/>
        <rFont val="Calibri"/>
      </rPr>
      <t xml:space="preserve">30/6  </t>
    </r>
    <r>
      <rPr>
        <u/>
        <sz val="10"/>
        <color rgb="FF1155CC"/>
        <rFont val="Calibri"/>
      </rPr>
      <t>https://drive.google.com/drive/u/0/folders/1LMLN-XiGYruEWd99Ono0KxknlhN_3Hjw</t>
    </r>
  </si>
  <si>
    <t>Đại tiệc deal ngon
Đồng giá 29k + Voucher 60k
Combo 2 ly matcha 110k =&gt; 79k (set riêng)
Matcha Latte Tây Bắc 45k =&gt; 29k
Trà Đào Cam Sả 49k =&gt; 29k
Cà phê sữa đá 39k =&gt; 29k
Voucher:
TCH100 giảm 100k mbs 200k
TCHGIAM50 giảm 50% cap 33k
TCHV60 giảm 60k mbs 160k
Location: NW
Timeline: 09/10 - 10/10</t>
  </si>
  <si>
    <t>9/10 - 10/10</t>
  </si>
  <si>
    <t>Hometop banner (12h-16h): 09/10
Flash sale banner: 09/10</t>
  </si>
  <si>
    <t>https://drive.google.com/drive/folders/1Rr5JIy54BHTKbrm3JC6cxZnAoiadUWnG</t>
  </si>
  <si>
    <t>PNS week</t>
  </si>
  <si>
    <t>Tuần lễ kỉ niệm 6 năm hợp tác ShopeeFood x Starbucks.
Các ưu đãi đặc biệt tri ân khách hàng trong tuần lễ 13/10 - 19/10.
- 13/10: Mua 1 tặng 1 Dolce Espresso (không giới hạn số ưu đãi/đơn hàng)
- 14/10: [Starbucks brand day] Trùm Deal 50% Iced Matcha Latte
- 14/10 - 16/10: [Độc quyền SPF] Giảm 30% Signature Chocolate &amp; Caffe Mocha (không giới hạn số ưu đãi/đơn hàng)
- 17/10: [Độc quyền SPF] Giảm 30% Trà Bưởi (không giới hạn số ưu đãi/đơn hàng)
- 18/10 - 19/10: Combo bữa sáng (1 bánh &amp; 1 nước) giảm 21% (không giới hạn số ưu đãi/đơn hàng)
Voucher tri ân:
STARBUCKSTRIAN25        25% cap 40k mbs 150k (tối đa 2 lượt dùng/khách hàng/tháng)
STARBUCKSVIP50         20% cap 50k mbs 140k</t>
  </si>
  <si>
    <t>13/10 - 19/10</t>
  </si>
  <si>
    <t>SPF Page: 13/10
IG SPF: 14/10</t>
  </si>
  <si>
    <r>
      <rPr>
        <sz val="10"/>
        <rFont val="Calibri"/>
      </rPr>
      <t xml:space="preserve">09/10	</t>
    </r>
    <r>
      <rPr>
        <u/>
        <sz val="10"/>
        <color rgb="FF1155CC"/>
        <rFont val="Calibri"/>
      </rPr>
      <t>https://drive.google.com/drive/u/0/folders/101YqgLAUJjmfsFsE7PF6pXWAin4XLI9H</t>
    </r>
  </si>
  <si>
    <t>sj-spf-starbucks</t>
  </si>
  <si>
    <t>17-20.10</t>
  </si>
  <si>
    <t>Key mess: Túi Xinh Tặng Nàng
Combo 149k + voucher 99k
Scheme: 169k -&gt;149k Combo Túi Xinh Tặng Nàng 169k gồm 1 món nước + 1 mochi + 1 túi xinh
Combo 2 ly matcha 110k =&gt; 99k
Voucher:
TCH35 giảm 35k mbs 110k
2010TCH60 giảm 60k mbs 200k
2010TCH99 giảm 99k mbs 300k
Location: NW
Timeline: 17/10 - 20/10</t>
  </si>
  <si>
    <t>17/10 - 20/10</t>
  </si>
  <si>
    <t>Hometop banner (13h-24h, WL location): 18/10</t>
  </si>
  <si>
    <t>Hometop banner (7h-17h): 18/10</t>
  </si>
  <si>
    <r>
      <rPr>
        <sz val="10"/>
        <rFont val="Calibri"/>
      </rPr>
      <t xml:space="preserve">13/10 </t>
    </r>
    <r>
      <rPr>
        <u/>
        <sz val="10"/>
        <color rgb="FF1155CC"/>
        <rFont val="Calibri"/>
      </rPr>
      <t>https://drive.google.com/drive/u/0/folders/1bqixZmwxwfVjP0LJk6DO-3FO3jb3Ljia</t>
    </r>
  </si>
  <si>
    <t>Matcha day</t>
  </si>
  <si>
    <t>Key mess: Matcha 1 lít chỉ 59k
(giá gốc 95k)
Scheme
- Matcha latte Tây Bắc 1L 95k =&gt; 94k. Nhập mã MATCHA1LIT giảm 35k mbs 94k
- Combo 2 ly matcha giảm còn 99k 
Timeline: 14, 21, 28/10
Loctaion: NW</t>
  </si>
  <si>
    <t>14, 21, 28/10</t>
  </si>
  <si>
    <t>Bottom banner: 14/10
Story SPF Page: 14/10
SPH (5h-10h): 21/10
Floating (6h-10h): 21/10
Hometop banner: 28/10</t>
  </si>
  <si>
    <t>Bottom banner: 14/10
Story SPF Page: 14/10
SPH (14h-17h): 21/10
Floating (6h-10h): 21/10
Hometop banner: 28/10</t>
  </si>
  <si>
    <r>
      <rPr>
        <sz val="10"/>
        <rFont val="Calibri"/>
      </rPr>
      <t xml:space="preserve">15/9 </t>
    </r>
    <r>
      <rPr>
        <u/>
        <sz val="10"/>
        <color rgb="FF1155CC"/>
        <rFont val="Calibri"/>
      </rPr>
      <t>https://drive.google.com/drive/u/0/folders/1luGCr7Hf4wk01KlyCW7A7LM2g1oFTqdO</t>
    </r>
  </si>
  <si>
    <r>
      <rPr>
        <sz val="10"/>
        <color theme="1"/>
        <rFont val="Calibri"/>
      </rPr>
      <t xml:space="preserve">- Key message: </t>
    </r>
    <r>
      <rPr>
        <b/>
        <sz val="10"/>
        <color theme="1"/>
        <rFont val="Calibri"/>
      </rPr>
      <t>Cơm Thố Anh Nguyễn Khao Deal - Giảm 50k</t>
    </r>
    <r>
      <rPr>
        <sz val="10"/>
        <color theme="1"/>
        <rFont val="Calibri"/>
      </rPr>
      <t xml:space="preserve">
- Scheme: 
+ CTAN50 giảm 50k cho đơn từ 170k
+ P/S 30% 
thố đặc biệt bò +gà+xíu+trứng 
cơm thố gà + xá xíu 
- Timeline: 01-30/09
- Location:TP. HCM, Hà Nội, Hải Phòng, Bắc Ninh, Quảng Ninh, Khánh Hoà, Đồng Nai, Hải Dương, Thanh Hoá, Nghệ An, Nam Định, Bình Dương, Huế</t>
    </r>
  </si>
  <si>
    <t>: 01-30/09</t>
  </si>
  <si>
    <t>https://drive.google.com/drive/u/0/folders/1aAyYvi2UW7VBaMwUBvxrMfG67W-qpG7J</t>
  </si>
  <si>
    <t>Cơm thố Anh Nguyễn Siêu Ưu Đãi 30% + voucher 50k
- Scheme: 
+ CTAN50 giảm 50k cho đơn từ 160k
+ P/S 30% 
thố đặc biệt bò +gà+xíu+trứng 
cơm thố gà + xá xíu 
- Timeline: 01-30/10
- Location:TP. HCM, Hà Nội, Hải Phòng, Bắc Ninh, Quảng Ninh, Khánh Hoà, Đồng Nai, Hải Dương, Thanh Hoá, Nghệ An, Nam Định, Bình Dương, Huế</t>
  </si>
  <si>
    <t>a30_user_rice</t>
  </si>
  <si>
    <r>
      <rPr>
        <sz val="10"/>
        <rFont val="Calibri"/>
      </rPr>
      <t xml:space="preserve">Trc 10.10 dùng link này  </t>
    </r>
    <r>
      <rPr>
        <u/>
        <sz val="10"/>
        <color rgb="FF1155CC"/>
        <rFont val="Calibri"/>
      </rPr>
      <t>https://drive.google.com/drive/u/0/folders/1aAyYvi2UW7VBaMwUBvxrMfG67W-qpG7J</t>
    </r>
    <r>
      <rPr>
        <sz val="10"/>
        <rFont val="Calibri"/>
      </rPr>
      <t xml:space="preserve"> 
Sau 10.10 dùng link này 
"8/10 </t>
    </r>
    <r>
      <rPr>
        <u/>
        <sz val="10"/>
        <color rgb="FF1155CC"/>
        <rFont val="Calibri"/>
      </rPr>
      <t>https://drive.google.com/drive/u/0/folders/1kRjskXoIMtZ6IutK-RmCNcdtc_t3nSyo</t>
    </r>
    <r>
      <rPr>
        <sz val="10"/>
        <rFont val="Calibri"/>
      </rPr>
      <t>"</t>
    </r>
  </si>
  <si>
    <t>"Key mess: The Pizza Company khao món mới 
Chỉ từ 165k + Voucher 99K"
"Pizza 4 Cheese Dừa Non &amp; Mật Hoa Dừa size S: 195k
Pizza 4 Cheese Dừa Non Tôm Nõn &amp; Mật Hoa Dừa size S: 195k
Mỳ Ý Dừa Non Thịt Xông Khói Áp Chảo: 165k
Nhập SIEUTIEC99 giảm 99k cho đơn 250k"</t>
  </si>
  <si>
    <t>https://docs.google.com/spreadsheets/d/1euYQp41NIB_2slpqUCv3Z1w09uwEDu-KfSVn_xAISmg/edit?gid=786773543#gid=786773543</t>
  </si>
  <si>
    <t>sj-the-pizza-company</t>
  </si>
  <si>
    <r>
      <rPr>
        <sz val="10"/>
        <color theme="1"/>
        <rFont val="Calibri"/>
      </rPr>
      <t xml:space="preserve">- Key message: </t>
    </r>
    <r>
      <rPr>
        <b/>
        <sz val="10"/>
        <color theme="1"/>
        <rFont val="Calibri"/>
      </rPr>
      <t xml:space="preserve">DEAL MỜI NÀNG - NGÀN YÊU THƯƠNG Mua 2 Tặng 1 + Voucher 40,000Đ 
</t>
    </r>
    <r>
      <rPr>
        <sz val="10"/>
        <color theme="1"/>
        <rFont val="Calibri"/>
      </rPr>
      <t>- Scheme: 
Mua combo Trà Sữa Thái Xanh + Hojicha Sữa 
Tặng: Trà Chanh Thái
Giá Gốc: 170,000đ- &gt; 120,000đ 
- Voucher: CHATRAMUE40 Giảm 40K MBS 120,000 
Số lượng: 150 Code/Day 
- Timeline: 15/10-17/10 
- Location: HCM</t>
    </r>
  </si>
  <si>
    <t>15/10-17/10</t>
  </si>
  <si>
    <r>
      <rPr>
        <sz val="10"/>
        <rFont val="Calibri"/>
      </rPr>
      <t xml:space="preserve">Adapt </t>
    </r>
    <r>
      <rPr>
        <u/>
        <sz val="10"/>
        <color rgb="FF1155CC"/>
        <rFont val="Calibri"/>
      </rPr>
      <t>KV cũ:</t>
    </r>
    <r>
      <rPr>
        <sz val="10"/>
        <rFont val="Calibri"/>
      </rPr>
      <t xml:space="preserve">
- Thay key message 
- Thay theme, background: hồng, vibe ngọt ngào chủ đề phụ nữ 20/10 (hình tham khảo trong file)
- Thay SKU Trà Sữa Thái Đỏ (bìa bên phải) -&gt; Hojicha Sữa
(Trà Sữa Thái, Trà Chanh Thái - giữ nguyên)
</t>
    </r>
  </si>
  <si>
    <r>
      <rPr>
        <b/>
        <sz val="10"/>
        <color theme="1"/>
        <rFont val="Calibri"/>
      </rPr>
      <t>1 Combo2:
Bottom Banner(1-3):</t>
    </r>
    <r>
      <rPr>
        <sz val="10"/>
        <color theme="1"/>
        <rFont val="Calibri"/>
      </rPr>
      <t xml:space="preserve"> 15/10-17/10
Popup(13h-16h): 16/10</t>
    </r>
  </si>
  <si>
    <r>
      <rPr>
        <sz val="10"/>
        <rFont val="Calibri"/>
      </rPr>
      <t xml:space="preserve">Deadline 7/10
</t>
    </r>
    <r>
      <rPr>
        <u/>
        <sz val="10"/>
        <color rgb="FF1155CC"/>
        <rFont val="Calibri"/>
      </rPr>
      <t>https://drive.google.com/drive/u/0/folders/1hBIdJomztrAZFHV79HI_twimcgLnb2qW</t>
    </r>
    <r>
      <rPr>
        <sz val="10"/>
        <rFont val="Calibri"/>
      </rPr>
      <t xml:space="preserve"> </t>
    </r>
  </si>
  <si>
    <r>
      <rPr>
        <sz val="10"/>
        <color theme="1"/>
        <rFont val="Calibri"/>
      </rPr>
      <t xml:space="preserve">- Key message: </t>
    </r>
    <r>
      <rPr>
        <b/>
        <sz val="10"/>
        <color theme="1"/>
        <rFont val="Calibri"/>
      </rPr>
      <t xml:space="preserve">CHÚ LONG TRI ÂN PHÁI ĐẸP </t>
    </r>
    <r>
      <rPr>
        <sz val="10"/>
        <color theme="1"/>
        <rFont val="Calibri"/>
      </rPr>
      <t xml:space="preserve">
- Scheme box: </t>
    </r>
    <r>
      <rPr>
        <b/>
        <sz val="10"/>
        <color theme="1"/>
        <rFont val="Calibri"/>
      </rPr>
      <t>Deal 1K + Voucher 50,000Đ</t>
    </r>
    <r>
      <rPr>
        <sz val="10"/>
        <color theme="1"/>
        <rFont val="Calibri"/>
      </rPr>
      <t xml:space="preserve">
 + Cà Phê Dừa giá gốc 22,000 -&gt; giảm về 1K
 + Cà Phê Sữa giá gốc 22,000 -&gt; giảm về 1k
 + Trà Đác Thơm giá gốc 25,000 -&gt; giảm về 1k
 + Cóc Mê Trà giá gốc 25,000 -&gt; giảm về 1k
Điều kiện: đơn tối thiểu 30k, mỗi hóa đơn chỉ được 1 phần khuyến mãi
Nhập thêm code: SIEUTIEC50 cho hóa đơn có giá trị từ 160,000đ
-Timeline: 20-24/10
-Location: Nationwide (HCM, HN, Đà Nẵng, Bình Dương, Vũng Tàu, Cần Thơ, Long An, Long Xuyên, Mỹ Tho, Cà Mau, Bình Phước, Tây Ninh, Vĩnh Long, Bình Thuận, Kiên Giang, Quảng Ngãi, Trà Vinh, Huế)</t>
    </r>
  </si>
  <si>
    <t>20/10-24/10</t>
  </si>
  <si>
    <t>KV tone trắng hồng, thể hiện được chủ đề 20/10
Sắp xếp bố cục 3 ly xòe ra như bông hoa
 + Cà Phê Dừa để vào chính giữa
 + Cóc Mê Trà có phần topping thạch, lấy đầy đủ cả topping ấy</t>
  </si>
  <si>
    <t>- Cà Phê Dừa (Nhỏ)
- Trà Đác Thơm
- Cóc Mê Trà</t>
  </si>
  <si>
    <t>Hometop # 7-9: 23/10, 24/10
Static banner #4-5: 20/10, 22/10
Pop up: 13h-16h 23/10
Search Placeholder - 2 slots: 12h - 14h 21/10, 24/10</t>
  </si>
  <si>
    <t>Hometop # 7-9: 23/10, 24/10
Static banner #4: 20/10, 22/10
Pop up: 13h-16h 23/10
Search Placeholder - 2 slots: 12h - 14h 21/10, 24/10</t>
  </si>
  <si>
    <r>
      <rPr>
        <sz val="10"/>
        <rFont val="Calibri"/>
      </rPr>
      <t xml:space="preserve">Deadline 8/10
</t>
    </r>
    <r>
      <rPr>
        <u/>
        <sz val="10"/>
        <color rgb="FF1155CC"/>
        <rFont val="Calibri"/>
      </rPr>
      <t>https://drive.google.com/drive/u/0/folders/1VbHZS6X_nRjagI6FdkWH89Kld3r_sddh</t>
    </r>
    <r>
      <rPr>
        <sz val="10"/>
        <rFont val="Calibri"/>
      </rPr>
      <t xml:space="preserve"> </t>
    </r>
  </si>
  <si>
    <r>
      <rPr>
        <sz val="10"/>
        <color theme="1"/>
        <rFont val="Calibri"/>
      </rPr>
      <t xml:space="preserve">- Key message: </t>
    </r>
    <r>
      <rPr>
        <b/>
        <sz val="10"/>
        <color theme="1"/>
        <rFont val="Calibri"/>
      </rPr>
      <t>Deal tháng 10 mua gì cũng hời giảm 15% + voucher 95k</t>
    </r>
    <r>
      <rPr>
        <sz val="10"/>
        <color theme="1"/>
        <rFont val="Calibri"/>
      </rPr>
      <t xml:space="preserve">
- Scheme: TH true OAT giảm 15% 
 Nhập TRUEMART95K - giảm 12% tối đa 95K
- Timeline: 23-26/10 
- Location: Bắc Ninh, Bình Dương, Bình Phước, Bình Thuận, Cần Thơ, Đà Nẵng, Đắk Lắk, Đồng Nai, Hà Nội, Hải Phòng, Huế, Khánh Hoà, Lâm Đồng, Nam Định, Nghệ An, Ninh Thuận, Quảng Ninh, Thái Nguyên, Thanh Hoá, TP. HCM, Vũng Tàu</t>
    </r>
  </si>
  <si>
    <t>23/10-26/10</t>
  </si>
  <si>
    <t>ID TH TRUE MART 2025</t>
  </si>
  <si>
    <t>Tháng 10</t>
  </si>
  <si>
    <t>1. Follow theo màu brand guideline của TH true mart Thiết kế - Thiết kế - TH true mart T10.2025
2. Hình ảnh và các elements sử dụng cần hài hòa, tự nhiên, không quá rối mắt nhằm đảm bảo sản phẩm vẫn là điểm nhấn chính trong bố cục. 
- Sử dụng tone màu theo guideline của TH true mart (slide trong link trên) 
- Về bối cảnh hình ảnh, TH sẽ sử dụng Background thiên nhiên (không có bò), sử dụng bàn gỗ, bục gỗ, bàn trơn màu pastel nhẹ nhàng (trắng) để sản phẩm lên.  
- Đảm bảo các sản phẩm được thể hiện đúng tỷ lệ kích thước thực tế, không bị phóng đại hoặc thu nhỏ quá mức. (slide tiếp theo) 
- Chữ và số trong box thống nhất cùng một màu 
3. SKU: TEA trà xanh tự nhiên, JUICE Táo, OAT tự nhiên, TOPPING nha đam
4. Folder các KV các tháng của TH true mart cho team tham khảo: Folder hình ảnh tham khảo</t>
  </si>
  <si>
    <t>TEA trà xanh tự nhiên, JUICE Táo, OAT tự nhiên, TOPPING nha đam</t>
  </si>
  <si>
    <t xml:space="preserve">Hometop # 7-9: 23/10, 25/10
Static banner #4-5: 24/10, 26/10
Pop up: 16h-19h 24/10
Search Placeholder - 2 slots: 17h - 19h 23/10, 25/10 (Riêng HN ngày 25/10 đi khung 14h-17h) </t>
  </si>
  <si>
    <t>Hometop # 7-9: 23/10, 25/10
Static banner #4-5: 24/10, 26/10
Pop up: 16h-19h 24/10
Search Placeholder - 2 slots: 17h - 19h 23/10,  14h-17h 25/10</t>
  </si>
  <si>
    <t>Hometop # 7-9: 23/10, 25/10
Static banner #4-5: 24/10, 26/10
Pop up: 16h-19h 24/10
Search Placeholder - 2 slots: 17h - 19h 23/10, 25/10</t>
  </si>
  <si>
    <t xml:space="preserve">Hometop # 7-9: 23/10, 25/10
Static banner #4-5: 24/10, 26/10
Pop up: 16h-19h 24/10
Search Placeholder - 2 slots: 17h - 19h 23/10, 25/10 </t>
  </si>
  <si>
    <r>
      <rPr>
        <sz val="10"/>
        <rFont val="Calibri"/>
      </rPr>
      <t xml:space="preserve">Deadline 14/10
</t>
    </r>
    <r>
      <rPr>
        <u/>
        <sz val="10"/>
        <color rgb="FF1155CC"/>
        <rFont val="Calibri"/>
      </rPr>
      <t>https://drive.google.com/drive/u/0/folders/1y1HwXTqDgNi4Iy0dRMkmQ7qVJz6_kBGJ</t>
    </r>
    <r>
      <rPr>
        <sz val="10"/>
        <rFont val="Calibri"/>
      </rPr>
      <t xml:space="preserve"> </t>
    </r>
  </si>
  <si>
    <t>Oct.CB2.1K</t>
  </si>
  <si>
    <r>
      <rPr>
        <sz val="10"/>
        <color theme="1"/>
        <rFont val="Calibri"/>
      </rPr>
      <t xml:space="preserve">- Key Mess: </t>
    </r>
    <r>
      <rPr>
        <b/>
        <sz val="10"/>
        <color theme="1"/>
        <rFont val="Calibri"/>
      </rPr>
      <t>SUNDAY BASIC KHAO
DEAL 1K + Voucher 50K</t>
    </r>
    <r>
      <rPr>
        <sz val="10"/>
        <color theme="1"/>
        <rFont val="Calibri"/>
      </rPr>
      <t xml:space="preserve">
- Scheme:
+ Deal 1k - 2k -3k :
1k: Trà Sữa Truyền Thống (M) (20 phần)
2k: Lục trà kim quất mật ong (L) (10 phần)
3k: Olong sữa rang (M) (10 phần)
MBS 40k, 40 phần/chi nhánh/ngày, Mỗi bill chỉ order 1 món
+ Nhập code SIEUTIEC50, giảm 50k MBS 140k
- Timeline: 07/10 - 09/10
- Location: Bình Dương, Đồng Nai</t>
    </r>
  </si>
  <si>
    <r>
      <rPr>
        <b/>
        <sz val="10"/>
        <color theme="1"/>
        <rFont val="Calibri"/>
      </rPr>
      <t xml:space="preserve">2 Combo 2:
</t>
    </r>
    <r>
      <rPr>
        <sz val="10"/>
        <color theme="1"/>
        <rFont val="Calibri"/>
      </rPr>
      <t>Static banner(4): 07/10 - 09/10
Pop up(13h-16h): 08/10</t>
    </r>
  </si>
  <si>
    <t>https://drive.google.com/drive/u/0/folders/1-5ZYuaddTSFPfrlbngQbNUsvjP2_RHfi</t>
  </si>
  <si>
    <t>Oct.CB2.M1T1</t>
  </si>
  <si>
    <r>
      <rPr>
        <sz val="10"/>
        <color theme="1"/>
        <rFont val="Calibri"/>
      </rPr>
      <t>- Key message:</t>
    </r>
    <r>
      <rPr>
        <b/>
        <sz val="10"/>
        <color theme="1"/>
        <rFont val="Calibri"/>
      </rPr>
      <t xml:space="preserve"> SUNDAY BASIC KHAO DEAL
MUA 1 TẶNG 1 + Voucher 50k</t>
    </r>
    <r>
      <rPr>
        <sz val="10"/>
        <color theme="1"/>
        <rFont val="Calibri"/>
      </rPr>
      <t xml:space="preserve">
- Scheme: Mua 1 trong 2 món: 
Trà Sữa Kem Trứng Khè (L)
Trà sữa Sunday Basic Full Topping (size L)
+ Món tặng: 01 Trà Sữa Truyền Thống (M)
40 phần/chi nhánh/ngày, Mỗi bill chỉ order 1 món
+ Nhập code SIEUTIEC50, giảm 50k MBS 140k
- Timeline: 27/10 - 29/10
- Location: Bình Dương, Đồng Nai</t>
    </r>
  </si>
  <si>
    <t>27/10 - 29/10</t>
  </si>
  <si>
    <r>
      <rPr>
        <b/>
        <sz val="10"/>
        <color theme="1"/>
        <rFont val="Calibri"/>
      </rPr>
      <t xml:space="preserve">2 Combo 2:
</t>
    </r>
    <r>
      <rPr>
        <sz val="10"/>
        <color theme="1"/>
        <rFont val="Calibri"/>
      </rPr>
      <t>Static banner(4): 27/10 - 29/10
Pop up(13h-16h): 28/10</t>
    </r>
  </si>
  <si>
    <t>https://drive.google.com/drive/u/0/folders/1Bq9rbCFSW9hU1mIWbDdu8yPdpsszmcqc</t>
  </si>
  <si>
    <t>Ba Hưng Bakery</t>
  </si>
  <si>
    <r>
      <rPr>
        <sz val="10"/>
        <color theme="1"/>
        <rFont val="Calibri"/>
      </rPr>
      <t xml:space="preserve">- Key Mess: </t>
    </r>
    <r>
      <rPr>
        <b/>
        <sz val="10"/>
        <color theme="1"/>
        <rFont val="Calibri"/>
      </rPr>
      <t>BA HƯNG BAKERY KHAO MÓN  - GIẢM 50% + VOUCHER 30K</t>
    </r>
    <r>
      <rPr>
        <sz val="10"/>
        <color theme="1"/>
        <rFont val="Calibri"/>
      </rPr>
      <t xml:space="preserve">
- Scheme: 
+ Giảm 50% món Bánh mì ốp la 2 trứng
+ Nhập mã SIEUTIEC30 giảm đến 30k cho đơn từ 70k
- Location: Đà Nẵng
- Timeline: 28/10 - 30/10</t>
    </r>
  </si>
  <si>
    <t>https://docs.google.com/spreadsheets/d/16TMJg-gZ48CwZL0WC06uUPq6HAsJAllOa9rac4ONUW0/edit?usp=sharing</t>
  </si>
  <si>
    <t>https://drive.google.com/drive/folders/1tV6HVtRnxGy-TtScoMDRoU012Ohswm4Y?usp=sharing</t>
  </si>
  <si>
    <t>Chọn nền + chữ theo màu logo của brand</t>
  </si>
  <si>
    <r>
      <rPr>
        <b/>
        <sz val="10"/>
        <color theme="1"/>
        <rFont val="Calibri"/>
      </rPr>
      <t xml:space="preserve">1 Combo 2:
</t>
    </r>
    <r>
      <rPr>
        <sz val="10"/>
        <color theme="1"/>
        <rFont val="Calibri"/>
      </rPr>
      <t>Static banner(4): 28/10 - 30/10
Pop up(6h-10h): 28/10</t>
    </r>
  </si>
  <si>
    <r>
      <rPr>
        <sz val="10"/>
        <rFont val="Calibri"/>
      </rPr>
      <t xml:space="preserve">Deadline 16/10
</t>
    </r>
    <r>
      <rPr>
        <u/>
        <sz val="10"/>
        <color rgb="FF1155CC"/>
        <rFont val="Calibri"/>
      </rPr>
      <t>https://drive.google.com/drive/u/0/folders/1wViMtHXKbK1wgL_FN0eYjmey6XCVxfmD</t>
    </r>
  </si>
  <si>
    <t>a-bahung-bakery</t>
  </si>
  <si>
    <t>Lồng đèn</t>
  </si>
  <si>
    <t xml:space="preserve">Combo mua nước rước đèn chỉ 88k
Combo 127k-&gt;88k 
Món mua 1:
Trà Xanh Latte - size M
Cà Phê Sữa Đá - size M - 39K
Bạc Xỉu - Size M
A-Mê Mơ Size S
Món mua 2: 
Matcha Yến mạch size S
Trà Đào Cam Sả Đá - size S
Matcha Latte Kyoto size S
Cold Brew Kim Quất size S
30/9 - 6/10 </t>
  </si>
  <si>
    <t xml:space="preserve">30/9 - 6/10 </t>
  </si>
  <si>
    <t>https://docs.google.com/spreadsheets/d/1yW5Vv-OKiPDwnRv1ohSyLDG0Uii8lrE1JnsMJtK80FE/edit?gid=989878318#gid=989878318</t>
  </si>
  <si>
    <t>done</t>
  </si>
  <si>
    <t>sj-combo--tch</t>
  </si>
  <si>
    <t>Oct.CB1.M1T1</t>
  </si>
  <si>
    <r>
      <rPr>
        <sz val="10"/>
        <color theme="1"/>
        <rFont val="Calibri"/>
      </rPr>
      <t xml:space="preserve">- Key message: </t>
    </r>
    <r>
      <rPr>
        <b/>
        <sz val="10"/>
        <color theme="1"/>
        <rFont val="Calibri"/>
      </rPr>
      <t>ReViet Juice mời bạn Mua 1 tặng 1 + Voucher 40K</t>
    </r>
    <r>
      <rPr>
        <sz val="10"/>
        <color theme="1"/>
        <rFont val="Calibri"/>
      </rPr>
      <t xml:space="preserve">
- Scheme:
+ Combo Nước Ép Mùa Hè Mua 1 Tặng 1: Cam thơm, Cam Dâu, Cam, Ổi
+ Nhập Code:
SIEUTIEC20 giảm 20k cho đơn 50k 
SIEUTIEC30 giảm thêm 30k đơn 70k 
SIEUTIEC40 giảm thêm 40k đơn 100k
- Location: TP.HCM
- Timeline: 29/10 - 31/10</t>
    </r>
  </si>
  <si>
    <r>
      <rPr>
        <sz val="10"/>
        <rFont val="Calibri"/>
      </rPr>
      <t xml:space="preserve">Adapt </t>
    </r>
    <r>
      <rPr>
        <u/>
        <sz val="10"/>
        <color rgb="FF1155CC"/>
        <rFont val="Calibri"/>
      </rPr>
      <t>KV 1-3/10</t>
    </r>
    <r>
      <rPr>
        <sz val="10"/>
        <rFont val="Calibri"/>
      </rPr>
      <t>:
- Thay Keymess mới
- Thêm element trái cây cam, dứa, dâu, ổi xếp xen kẽ. Làm nổi bật sản phẩm</t>
    </r>
  </si>
  <si>
    <r>
      <rPr>
        <b/>
        <sz val="10"/>
        <color theme="1"/>
        <rFont val="Calibri"/>
      </rPr>
      <t xml:space="preserve">1 Combo 1:
</t>
    </r>
    <r>
      <rPr>
        <sz val="10"/>
        <color theme="1"/>
        <rFont val="Calibri"/>
      </rPr>
      <t>Static banner(1-3): 29/10 - 31/10
Popup(13h-16h): 30/10</t>
    </r>
  </si>
  <si>
    <r>
      <rPr>
        <sz val="10"/>
        <rFont val="Calibri"/>
      </rPr>
      <t xml:space="preserve">Deadline 17/10
</t>
    </r>
    <r>
      <rPr>
        <u/>
        <sz val="10"/>
        <color rgb="FF1155CC"/>
        <rFont val="Calibri"/>
      </rPr>
      <t>https://drive.google.com/drive/u/0/folders/10ttxmuJs8zcdb0TR-Fiur68I7fwXp7xk</t>
    </r>
    <r>
      <rPr>
        <sz val="10"/>
        <rFont val="Calibri"/>
      </rPr>
      <t xml:space="preserve"> </t>
    </r>
  </si>
  <si>
    <t xml:space="preserve">"VẠN DEAL KHAO NỬA YÊU THƯƠNG
COMBO 179,000Đ + VOUCHER 58,000Đ 
02 Miếng gà bơ tỏi &amp; thảo mộc
01 Bánh cuộn Zesty Crunch
01 Burger tôm
01 Phần gà Popcorn sốt phô mai
01 nước ngọt
03 tương ớt + 01 tương cà
Giá gốc: 272,000đ -&gt; 179,000đ
VIPTEXAS28 28k MBS 99k qty  1,300
VIPTEXAS45 45k MBS 199k qty 400
VIPTEXAS35 35k MBS 149k qty 500
VIPTEXAS58 58k MBS 269k   qty 200"                </t>
  </si>
  <si>
    <t>HTC 1st Scroll 8H	"ĐN HN 16h-24h 13/10
HCM 16h-24h 15/10"
Hometop # 5	16h-24h 13/10, 16/10
Bottom	13/10 14/10
Flash Sale Banner #1-4	15/10
Floating 3H	10h-13h 13/10
Popup 3H	"HCM 19h-22h 14/10 
ĐN HN OTH 16h-19h 14/10"</t>
  </si>
  <si>
    <t>https://drive.google.com/drive/folders/1xzx70cV4ABvquA1X0gbh849rBWZ4vWsR</t>
  </si>
  <si>
    <t>Oct.CB5_SJBP</t>
  </si>
  <si>
    <r>
      <rPr>
        <sz val="10"/>
        <color theme="1"/>
        <rFont val="Calibri"/>
      </rPr>
      <t xml:space="preserve">Key message: </t>
    </r>
    <r>
      <rPr>
        <b/>
        <sz val="10"/>
        <color theme="1"/>
        <rFont val="Calibri"/>
      </rPr>
      <t>7-Eleven - Ưu Đãi Ngọt Ngào - Món 1Đ + voucher 55.000 VNĐ</t>
    </r>
    <r>
      <rPr>
        <sz val="10"/>
        <color theme="1"/>
        <rFont val="Calibri"/>
      </rPr>
      <t xml:space="preserve">
Scheme:
+ SALEDINH25,35,45,55,47,59,74; MARTWEEKEND50,65
+ Mua là có quà:
- Hồng Trà Sữa Size M 1Đ MBS 69K
- Trà Tắc 1Đ MBS 99K
Opening time: 24h
Timeline: 03/10-05/10
Location: HCM, HN</t>
    </r>
  </si>
  <si>
    <t>03/10-05/10</t>
  </si>
  <si>
    <t>Dùng chung KV mart</t>
  </si>
  <si>
    <r>
      <rPr>
        <b/>
        <sz val="10"/>
        <color theme="1"/>
        <rFont val="Calibri"/>
      </rPr>
      <t>Combo 5: 3-5/10</t>
    </r>
    <r>
      <rPr>
        <sz val="10"/>
        <color theme="1"/>
        <rFont val="Calibri"/>
      </rPr>
      <t xml:space="preserve">
Static #5: 3/10, 4/10, 5/10
Search Placeholder - 2 slots: 5h-10h 3/10, 4/10</t>
    </r>
  </si>
  <si>
    <r>
      <rPr>
        <b/>
        <sz val="10"/>
        <color theme="1"/>
        <rFont val="Calibri"/>
      </rPr>
      <t>Combo 5: 3-5/10</t>
    </r>
    <r>
      <rPr>
        <sz val="10"/>
        <color theme="1"/>
        <rFont val="Calibri"/>
      </rPr>
      <t xml:space="preserve">
Static #5: 3/10, 4/10, 5/10
Search Placeholder - 2 slots: 5h-10h 3/10, 4/10</t>
    </r>
  </si>
  <si>
    <t>https://drive.google.com/drive/folders/1c5N5ED1ew1BhY5I2WQgvcakfJdYPrEb0?usp=drive_link</t>
  </si>
  <si>
    <t>Oct_SJBP</t>
  </si>
  <si>
    <r>
      <rPr>
        <sz val="10"/>
        <rFont val="Calibri"/>
      </rPr>
      <t xml:space="preserve">Key message: </t>
    </r>
    <r>
      <rPr>
        <b/>
        <sz val="10"/>
        <rFont val="Calibri"/>
      </rPr>
      <t>HOTPOT NÓNG HỔI - GIẢM 50%</t>
    </r>
    <r>
      <rPr>
        <sz val="10"/>
        <rFont val="Calibri"/>
      </rPr>
      <t xml:space="preserve">
Scheme: giảm giá HOTPOT và 1 số sản phẩm đến 50%
</t>
    </r>
    <r>
      <rPr>
        <u/>
        <sz val="10"/>
        <color rgb="FF1155CC"/>
        <rFont val="Calibri"/>
      </rPr>
      <t>PS SKU</t>
    </r>
    <r>
      <rPr>
        <sz val="10"/>
        <rFont val="Calibri"/>
      </rPr>
      <t xml:space="preserve">
Location: HCM
- Timeline: 6-9/10 </t>
    </r>
  </si>
  <si>
    <t>06/10-09/10</t>
  </si>
  <si>
    <t>Hometop # 10-12: 7/10, 9/10
Static banner # 5: 6/10, 8/10
Search Placeholder - 2 slots: 17h-19h 6/10, 7/10</t>
  </si>
  <si>
    <t>CRANE TEA</t>
  </si>
  <si>
    <r>
      <rPr>
        <sz val="10"/>
        <color theme="1"/>
        <rFont val="Calibri"/>
      </rPr>
      <t xml:space="preserve">- Key Message: </t>
    </r>
    <r>
      <rPr>
        <b/>
        <sz val="10"/>
        <color theme="1"/>
        <rFont val="Calibri"/>
      </rPr>
      <t>CRANE TEA KHAO DEAL ĐẬM VỊ
MÓN 1Đ + VOUCHER 50.000 ĐỒNG</t>
    </r>
    <r>
      <rPr>
        <sz val="10"/>
        <color theme="1"/>
        <rFont val="Calibri"/>
      </rPr>
      <t xml:space="preserve">
- Scheme: 
</t>
    </r>
    <r>
      <rPr>
        <b/>
        <sz val="10"/>
        <color theme="1"/>
        <rFont val="Calibri"/>
      </rPr>
      <t xml:space="preserve">+ Tặng món 1Đ - cho đơn hàng từ 99K các món:
</t>
    </r>
    <r>
      <rPr>
        <sz val="10"/>
        <color theme="1"/>
        <rFont val="Calibri"/>
      </rPr>
      <t>TRÀ SỮA NGUYÊN LÁ CRANETEA
ÔLONG LÀI SỮA TRÂN CHÂU TRÀ
TRÀ SỮA GẠO RANG PHÔ MAI
TRÀ GẠO RANG CREAMY
TRÀ LÀI ĐÁC THƠM</t>
    </r>
    <r>
      <rPr>
        <b/>
        <sz val="10"/>
        <color theme="1"/>
        <rFont val="Calibri"/>
      </rPr>
      <t xml:space="preserve">
+ Đồng giảm 50% 5 món:
</t>
    </r>
    <r>
      <rPr>
        <sz val="10"/>
        <color theme="1"/>
        <rFont val="Calibri"/>
      </rPr>
      <t xml:space="preserve">HỒNG TRÀ SỮA
TRÀ SỮA LÀI
TRÀ SỮA ÔLONG
TRÀ TẮC MẬT ONG
HỒNG TRÀ CHANH
+ Nhập mã:
</t>
    </r>
    <r>
      <rPr>
        <b/>
        <sz val="10"/>
        <color theme="1"/>
        <rFont val="Calibri"/>
      </rPr>
      <t>CRANETEAXSPF30</t>
    </r>
    <r>
      <rPr>
        <sz val="10"/>
        <color theme="1"/>
        <rFont val="Calibri"/>
      </rPr>
      <t xml:space="preserve"> giảm 30K cho đơn 60K
</t>
    </r>
    <r>
      <rPr>
        <b/>
        <sz val="10"/>
        <color theme="1"/>
        <rFont val="Calibri"/>
      </rPr>
      <t>CRANETEAXSPF40</t>
    </r>
    <r>
      <rPr>
        <sz val="10"/>
        <color theme="1"/>
        <rFont val="Calibri"/>
      </rPr>
      <t xml:space="preserve"> giảm 40K cho đơn 80K
+ Ngoài ra còn có các mã giảm cực kì hấp dẫn khác: 
SIEUTIEC40 giảm 40k cho đơn 100k 
SIEUTIEC50 giảm 50k đơn 140k 
SIEUTIEC50K giảm 50k đơn 160k 
SIEUTIEC70 giảm 70k cho đơn 200k 
SIEUTIEC99 giảm 99K cho đơn 250K
- Location: HCM
- Timeline: 22/10, 23/10, 28/10-31/10</t>
    </r>
  </si>
  <si>
    <t>22/10, 23/10, 28/10-31/10</t>
  </si>
  <si>
    <t>https://docs.google.com/spreadsheets/d/11cy_K_0NIEcAn1wewav5vOY8GdUm4A59Z4PadT5GeCo/edit?usp=sharing</t>
  </si>
  <si>
    <t>https://drive.google.com/drive/folders/1IB4p0KvQRU7BW12jyopl6VdG6_6hqnP1?usp=sharing</t>
  </si>
  <si>
    <t>- Background: màu sắc &amp; elements design theo ảnh mẫu đính kèm trong link.
- Team điều chỉnh (nếu cần) cho phù hợp tone chủ đạo xanh lá theo màu logo Brand &amp; làm nổi bật được sản phẩm.</t>
  </si>
  <si>
    <t>- Logo Crane Tea (gửi 2 logo, team tuỳ chỉnh dựa trên độ phù hợp với banner)</t>
  </si>
  <si>
    <t>Design thêm size FB &amp; Story</t>
  </si>
  <si>
    <r>
      <rPr>
        <b/>
        <sz val="10"/>
        <color theme="1"/>
        <rFont val="Calibri"/>
      </rPr>
      <t xml:space="preserve">1 Win 2:
</t>
    </r>
    <r>
      <rPr>
        <sz val="10"/>
        <color theme="1"/>
        <rFont val="Calibri"/>
      </rPr>
      <t>Search Placeholder(12h-14h): 23/10
Search Placeholder(14h-17h): 29/10
Hometop banner(7-9): 22/10, 30/10
Static banner(4): 28/10, 31/10
Pop up(13h-16h): 31/10</t>
    </r>
  </si>
  <si>
    <r>
      <rPr>
        <sz val="10"/>
        <rFont val="Calibri"/>
      </rPr>
      <t xml:space="preserve">Deadline 10/10
</t>
    </r>
    <r>
      <rPr>
        <u/>
        <sz val="10"/>
        <color rgb="FF1155CC"/>
        <rFont val="Calibri"/>
      </rPr>
      <t>https://drive.google.com/drive/u/0/folders/16SkvqepgUMpgKQcYpyq64e3Ba0Wnic3Q</t>
    </r>
    <r>
      <rPr>
        <sz val="10"/>
        <rFont val="Calibri"/>
      </rPr>
      <t xml:space="preserve"> </t>
    </r>
  </si>
  <si>
    <t>w2-crane-tea</t>
  </si>
  <si>
    <t>WC Mon_Gr</t>
  </si>
  <si>
    <t>Key message: 
Deal Chồng Deal Không Giới Hạn
Mua 1 Tặng 1 + Voucher 70K
Scheme: Mua 1 Tặng 1 món Dolce Espresso (Combo 2 Dolce Espresso, giá gốc 144k --&gt; 72k)
Không giới hạn số món giảm/đơn hàng.
Voucher:
STARBUCKS50K giảm 15% cap 50k mbs 180k
STARBUCKS70K giảm 70k mbs 480k
STARBUCKSUNLIMITED9 giảm 9% không giới hạn
Location: NW
Timeline:  thứ hai hàng tuần</t>
  </si>
  <si>
    <r>
      <rPr>
        <sz val="10"/>
        <rFont val="Calibri"/>
      </rPr>
      <t xml:space="preserve">9/10 </t>
    </r>
    <r>
      <rPr>
        <u/>
        <sz val="10"/>
        <color rgb="FF1155CC"/>
        <rFont val="Calibri"/>
      </rPr>
      <t>https://drive.google.com/drive/u/0/folders/1Y_WqGt9yX9CPKFjqr_qz-DUGHkWRlapo</t>
    </r>
  </si>
  <si>
    <t>WC Fri_Gr</t>
  </si>
  <si>
    <r>
      <rPr>
        <sz val="10"/>
        <color theme="1"/>
        <rFont val="Calibri"/>
      </rPr>
      <t xml:space="preserve">Key message: Tiệc Trà Cuối Tuần, Starbucks Khao
Giảm 30% + Voucher 70k
Scheme:  Giảm 30% Hot/ Iced Black Tea with Ruby Grapefruit giá gốc </t>
    </r>
    <r>
      <rPr>
        <sz val="10"/>
        <color rgb="FF0000FF"/>
        <rFont val="Calibri"/>
      </rPr>
      <t>97k --&gt; 67,9k</t>
    </r>
    <r>
      <rPr>
        <sz val="10"/>
        <color theme="1"/>
        <rFont val="Calibri"/>
      </rPr>
      <t xml:space="preserve">
Voucher:
STARBUCKS50K giảm 15% cap 50k mbs 180k
STARBUCKS70K giảm 70k mbs 480k
STARBUCKSUNLIMITED9 giảm 9% không giới hạn
Location: NW
Timeline:  thứ 6 hàng tuần</t>
    </r>
  </si>
  <si>
    <r>
      <rPr>
        <sz val="10"/>
        <rFont val="Calibri"/>
      </rPr>
      <t xml:space="preserve">9/10 </t>
    </r>
    <r>
      <rPr>
        <u/>
        <sz val="10"/>
        <color rgb="FF1155CC"/>
        <rFont val="Calibri"/>
      </rPr>
      <t>https://drive.google.com/drive/u/0/folders/1poh1slwfVmyqgeryCVCWO_m2HBKWXggW</t>
    </r>
  </si>
  <si>
    <t>BAU_Gr</t>
  </si>
  <si>
    <t>Key message: Starbucks Mở Tiệc To
Voucher 70k
Nhập mã STARBUCKS70K giảm 70k mbs 480k
STARBUCKSUNLIMITED10 giảm 10% không giới hạn mbs 800k
Location: NW
Timeline:  thứ 2- thứ 6 hàng tuần</t>
  </si>
  <si>
    <t>1-3, 6-10, 13-17, 20-24, 7-30/10</t>
  </si>
  <si>
    <t>Hometop banner: 21/10
HTC (8h-16h): 22/10
Bottom banner: 23/10</t>
  </si>
  <si>
    <r>
      <rPr>
        <sz val="10"/>
        <rFont val="Calibri"/>
      </rPr>
      <t xml:space="preserve">09/10	</t>
    </r>
    <r>
      <rPr>
        <u/>
        <sz val="10"/>
        <color rgb="FF1155CC"/>
        <rFont val="Calibri"/>
      </rPr>
      <t>https://drive.google.com/drive/u/0/folders/101YqgLAUJjmfsFsE7PF6pXWAin4XLI9H</t>
    </r>
  </si>
  <si>
    <t>Exclusive Brand</t>
  </si>
  <si>
    <t>Key mess: Siêu Brand Hội Tụ, Giảm đến 50%
Scheme: Deal độc quyền SPF, giảm đến 50% best seller
Nhập code: 1010DEALDOCQUYEN - 15% cap 25k
Timeline: 1-10/10</t>
  </si>
  <si>
    <t>01/10 - 10/10</t>
  </si>
  <si>
    <t>https://drive.google.com/drive/folders/16GmEMwRn0FKou_OQ7BIbL2mXx_EYovKN</t>
  </si>
  <si>
    <t xml:space="preserve"> 1 - 9/10;         21090
10/10        21091
</t>
  </si>
  <si>
    <t>https://shopeefood.vn/u/shopeefood_sieubrand</t>
  </si>
  <si>
    <r>
      <rPr>
        <sz val="10"/>
        <color theme="1"/>
        <rFont val="Calibri"/>
      </rPr>
      <t xml:space="preserve">- Key Message: </t>
    </r>
    <r>
      <rPr>
        <b/>
        <sz val="10"/>
        <color theme="1"/>
        <rFont val="Calibri"/>
      </rPr>
      <t>TEA.JOY Mời Deal Healthy
Món 1Đ + Voucher 50.000 ĐỒNG</t>
    </r>
    <r>
      <rPr>
        <sz val="10"/>
        <color theme="1"/>
        <rFont val="Calibri"/>
      </rPr>
      <t xml:space="preserve">
- Scheme: 
</t>
    </r>
    <r>
      <rPr>
        <b/>
        <sz val="10"/>
        <color theme="1"/>
        <rFont val="Calibri"/>
      </rPr>
      <t xml:space="preserve">+ Mời món Healthy 1Đ - cho đơn hàng từ 99K các món:
</t>
    </r>
    <r>
      <rPr>
        <sz val="10"/>
        <color theme="1"/>
        <rFont val="Calibri"/>
      </rPr>
      <t xml:space="preserve">Trà Sữa Bá Tước (Ít calo, thuần chay)
Trà Sữa Lài Gạo Rang (Ít calo, thuần chay)
</t>
    </r>
    <r>
      <rPr>
        <b/>
        <sz val="10"/>
        <color theme="1"/>
        <rFont val="Calibri"/>
      </rPr>
      <t xml:space="preserve">+ Đồng giảm 50% các món:
</t>
    </r>
    <r>
      <rPr>
        <sz val="10"/>
        <color theme="1"/>
        <rFont val="Calibri"/>
      </rPr>
      <t xml:space="preserve">Trà Sữa Cúc Mộc Xoài - Premium
Trà Sữa Hoàng Lan - Trân Châu Xoài
Bạch Trà Nhãn Táo (trà nhẹ, hậu vị thanh mát)
</t>
    </r>
    <r>
      <rPr>
        <b/>
        <sz val="10"/>
        <color theme="1"/>
        <rFont val="Calibri"/>
      </rPr>
      <t xml:space="preserve">Voucher discount: 
</t>
    </r>
    <r>
      <rPr>
        <sz val="10"/>
        <color theme="1"/>
        <rFont val="Calibri"/>
      </rPr>
      <t xml:space="preserve">+ Nhập mã </t>
    </r>
    <r>
      <rPr>
        <b/>
        <sz val="10"/>
        <color theme="1"/>
        <rFont val="Calibri"/>
      </rPr>
      <t>TEAJOYXSPF</t>
    </r>
    <r>
      <rPr>
        <sz val="10"/>
        <color theme="1"/>
        <rFont val="Calibri"/>
      </rPr>
      <t xml:space="preserve"> giảm 50K cho đơn 110K
+ Ngoài ra còn có các mã giảm cực kì hấp dẫn khác: 
SIEUTIEC30 giảm 30K cho đơn 70k
SIEUTIEC40 giảm 40k cho đơn 100k 
SIEUTIEC50 giảm 50k đơn 140k 
SIEUTIEC70 giảm 70k cho đơn 200k 
SIEUTIEC99 giảm 99K cho đơn 250K
- Location: HCM
- Timeline: 27/10, 29/10-31/10</t>
    </r>
  </si>
  <si>
    <t>27/10, 29/10-31/10</t>
  </si>
  <si>
    <t>https://drive.google.com/drive/folders/1ZK1NtGGz16UCmmgAu_1D0Ny1mr3NgAR6?usp=sharing</t>
  </si>
  <si>
    <t>- Design giống "Banner mẫu" nhất có thể: giữ nguyên layout, tone màu, element</t>
  </si>
  <si>
    <t>- Logo: Logo Tea Joy (có thể tách nền nếu cần)
- Pick 2 món + tone xanh lá</t>
  </si>
  <si>
    <t>- Element (gạo, trà, hoa, yến mạch,... )
- Design thêm size FB &amp; Story</t>
  </si>
  <si>
    <r>
      <rPr>
        <b/>
        <sz val="10"/>
        <color theme="1"/>
        <rFont val="Calibri"/>
      </rPr>
      <t xml:space="preserve">1 Combo1:
</t>
    </r>
    <r>
      <rPr>
        <sz val="10"/>
        <color theme="1"/>
        <rFont val="Calibri"/>
      </rPr>
      <t>Static Banner(1-3): 29/10-31/10
Popup(13h-16h): 27/10</t>
    </r>
  </si>
  <si>
    <r>
      <rPr>
        <sz val="10"/>
        <rFont val="Calibri"/>
      </rPr>
      <t xml:space="preserve">Deadline 16/10
</t>
    </r>
    <r>
      <rPr>
        <u/>
        <sz val="10"/>
        <color rgb="FF1155CC"/>
        <rFont val="Calibri"/>
      </rPr>
      <t>https://drive.google.com/drive/u/0/folders/1DFsvDuwMY3TmTnNlyVRUhakD8ZBXj1yJ</t>
    </r>
    <r>
      <rPr>
        <sz val="10"/>
        <rFont val="Calibri"/>
      </rPr>
      <t xml:space="preserve"> </t>
    </r>
  </si>
  <si>
    <t>Mini cup 6-8.10</t>
  </si>
  <si>
    <t>Key mess: Rinh Deal Mini Cup - Quà Tặng 0đ + Voucher 50k
Scheme: Tặng 1 Mini Cup phiên bản giới hạn cho đơn hàng từ 199k. Sản phẩm sẽ được thêm vào giỏ hàng khi đạt giá trị đơn và còn stock. Kiểm tra giỏ hàng để biết thông tin quà tặng.
Voucher:
CHEESE33 giảm 18% cap 33k mbs 145k
CHEESE50 giảm 50k mbs 280k
Location: NW
Timeline: 06/10 - 08/10.</t>
  </si>
  <si>
    <t>Story IG SPF: 06/10
SPH (5h-10h): 08/10</t>
  </si>
  <si>
    <t>https://drive.google.com/drive/folders/1JdJKLuf3QTLQ2w7lrVgYDoP80hUqQB_N</t>
  </si>
  <si>
    <t>jb-cheese-gift</t>
  </si>
  <si>
    <t>Indi 7-9.10</t>
  </si>
  <si>
    <t>Key messsage: Starbucks khao deal đậm đà, giảm 30% + voucher 50k
Scheme: Salted Caramel Coal Foam Dolce Espresso giảm 30%
Không giới hạn số món giảm/đơn hàng.
Voucher: 
STARBUCKS50K giảm 15% cap 50k mbs 180k
STARBUCKS70K giảm 70k mbs 480k
STARBUCKSUNLIMITED9 giảm 9% không giới hạn
Timeline: 19 - 21 Aug
Location: NW</t>
  </si>
  <si>
    <t xml:space="preserve">HTC (0h-8h): 09/10
Hometop banner (0h-12h): 09/10
Bottom banner: 08/10
</t>
  </si>
  <si>
    <t>HTC (0h-8h): 09/10</t>
  </si>
  <si>
    <t>01-31.10</t>
  </si>
  <si>
    <t>Jollibee khao combo chỉ 33k
"Mỳ Ý + Nước vừa
47k còn 33k
Hà Nội, Đà Nẵng, Bình Định, Bình Dương, Đồng Nai, Huế, Cần Thơ"</t>
  </si>
  <si>
    <t>https://docs.google.com/spreadsheets/d/1OMofijeoR53EWDc109ohXV434fe2c-PIscMTWB60wSg/edit?gid=1115530547#gid=1115530547</t>
  </si>
  <si>
    <r>
      <rPr>
        <sz val="10"/>
        <rFont val="Calibri"/>
      </rPr>
      <t xml:space="preserve">"10/10
        </t>
    </r>
    <r>
      <rPr>
        <u/>
        <sz val="10"/>
        <color rgb="FF1155CC"/>
        <rFont val="Calibri"/>
      </rPr>
      <t>https://drive.google.com/drive/u/0/folders/1bsttWZP9Tfg9CVYhGgNqPvYTQ9RAsoWN</t>
    </r>
  </si>
  <si>
    <t>sj-jollibee-33k</t>
  </si>
  <si>
    <r>
      <rPr>
        <sz val="10"/>
        <color theme="1"/>
        <rFont val="Calibri"/>
      </rPr>
      <t xml:space="preserve">Key Message: Mua 1 Tặng 1 + Voucher 50k
</t>
    </r>
    <r>
      <rPr>
        <b/>
        <sz val="10"/>
        <color theme="1"/>
        <rFont val="Calibri"/>
      </rPr>
      <t xml:space="preserve">Các combo:
</t>
    </r>
    <r>
      <rPr>
        <sz val="10"/>
        <color theme="1"/>
        <rFont val="Calibri"/>
      </rPr>
      <t>Giá STD: 
Mua 1 Freeze tặng 1 Trà Sữa        
Mua 1 Trà tặng 1 Trà Sữa
Voucher: HIGHLANDS50X giảm 50k mbs 170k
Location: NW
Timeline: 17/10 - 20/10</t>
    </r>
  </si>
  <si>
    <t xml:space="preserve"> 17/10 - 20/10</t>
  </si>
  <si>
    <r>
      <rPr>
        <sz val="10"/>
        <rFont val="Calibri"/>
      </rPr>
      <t xml:space="preserve">10/10 </t>
    </r>
    <r>
      <rPr>
        <u/>
        <sz val="10"/>
        <color rgb="FF1155CC"/>
        <rFont val="Calibri"/>
      </rPr>
      <t>https://drive.google.com/drive/u/0/folders/1cWqsQi4X6bAvfTs_7cx9K_yymN5R0HJy</t>
    </r>
  </si>
  <si>
    <t>Pepsi Meal</t>
  </si>
  <si>
    <r>
      <rPr>
        <sz val="10"/>
        <color theme="1"/>
        <rFont val="Calibri"/>
      </rPr>
      <t xml:space="preserve">- Key message: </t>
    </r>
    <r>
      <rPr>
        <b/>
        <sz val="10"/>
        <color theme="1"/>
        <rFont val="Calibri"/>
      </rPr>
      <t>Món Ngon Mỗi Miền, Đã Ghiền Với Pepsi</t>
    </r>
    <r>
      <rPr>
        <sz val="10"/>
        <color theme="1"/>
        <rFont val="Calibri"/>
      </rPr>
      <t xml:space="preserve">
- Scheme box: 
* Voucher 50K
Schemes:
* Giảm 50k đơn hàng combo nhóm Pepsi từ 100k (áp dụng HCM,HN, Đà Nẵng, Cần Thơ, Khánh Hòa, Đồng Nai, Hải Phòng, Huế,Bình Dương)
* Giảm 20k đơn hàng từ 40k (HCM &amp; HN)
* Giảm 18k đơn từ 30k (Đà Nẵng, Nha Trang, Cần Thơ, Biên Hòa, Hải Phòng,Huế, Bình Dương)
Combo: Món chính kèm Pepsico (Topping: Pepsi, Ô Long Tea+, Mirinda, 7Up, Sting, Aquafina, Twister)
- Code name: PEPSIMEAL50K, PEPSIMEAL20K, PEPSIMEAL18K
- Timeline: 16.10 - 30.11.2025
- Location: HCM, HN, Đà Nẵng, Cần Thơ, Khánh Hòa, Đồng Nai, Hải Phòng,Huế, Bình Dương</t>
    </r>
  </si>
  <si>
    <t>16/10 - 30/11</t>
  </si>
  <si>
    <t>https://docs.google.com/presentation/d/1Z8mdF7Vo0zQABSa4hR5pgxErq9Qd8SnB/edit?slide=id.p5#slide=id.p5</t>
  </si>
  <si>
    <r>
      <rPr>
        <sz val="10"/>
        <rFont val="Calibri"/>
      </rPr>
      <t xml:space="preserve">- Skin-app: Skinapp
- KV Phase 1: </t>
    </r>
    <r>
      <rPr>
        <u/>
        <sz val="10"/>
        <color rgb="FF1155CC"/>
        <rFont val="Calibri"/>
      </rPr>
      <t xml:space="preserve">here
</t>
    </r>
    <r>
      <rPr>
        <sz val="10"/>
        <rFont val="Calibri"/>
      </rPr>
      <t>- KV Phase 2</t>
    </r>
    <r>
      <rPr>
        <b/>
        <sz val="10"/>
        <color rgb="FFFF0000"/>
        <rFont val="Calibri"/>
      </rPr>
      <t xml:space="preserve"> apply từ 22/11: </t>
    </r>
    <r>
      <rPr>
        <b/>
        <u/>
        <sz val="10"/>
        <color rgb="FF1155CC"/>
        <rFont val="Calibri"/>
      </rPr>
      <t>Here</t>
    </r>
  </si>
  <si>
    <r>
      <rPr>
        <sz val="10"/>
        <rFont val="Calibri"/>
      </rPr>
      <t>Collection 2:</t>
    </r>
    <r>
      <rPr>
        <b/>
        <sz val="10"/>
        <rFont val="Calibri"/>
      </rPr>
      <t xml:space="preserve"> (only feature coll) - ko lấy setup asset khác</t>
    </r>
    <r>
      <rPr>
        <sz val="10"/>
        <rFont val="Calibri"/>
      </rPr>
      <t xml:space="preserve">
ID:  21463
Url: </t>
    </r>
    <r>
      <rPr>
        <u/>
        <sz val="10"/>
        <color rgb="FF1155CC"/>
        <rFont val="Calibri"/>
      </rPr>
      <t>https://shopeefood.vn/bo-suu-tap/pepsi-mon-ngon-moi-mien-coll</t>
    </r>
  </si>
  <si>
    <t>pepsi-mon-ngon-moi-mien</t>
  </si>
  <si>
    <r>
      <rPr>
        <sz val="10"/>
        <color theme="1"/>
        <rFont val="Calibri"/>
      </rPr>
      <t xml:space="preserve">- Keymess: </t>
    </r>
    <r>
      <rPr>
        <b/>
        <sz val="10"/>
        <color theme="1"/>
        <rFont val="Calibri"/>
      </rPr>
      <t>KFC KHAO 6 món CHỈ 124.000 ĐỒNG</t>
    </r>
    <r>
      <rPr>
        <sz val="10"/>
        <color theme="1"/>
        <rFont val="Calibri"/>
      </rPr>
      <t xml:space="preserve">
- Scheme:
2 Fried Chicken + 1 Gà Viên (R) + 1 French Fries (R) + 2 Pepsi (J) 
Giá gốc: 165K giảm về 124K
- Location: TP. HCM, Cần Thơ, Vũng Tàu, Đồng Nai, Bình Dương, Hà Nội, Bắc Ninh, Nghệ An, Hải Phòng, Thái Nguyên, Quảng Ninh, Đà Nẵng, Lâm Đồng, Khánh Hoà, Quảng Nam, Huế,Thanh Hóa, Buôn Mê Thuột, Bình Định, Quy Nhơn, Long An, An Giang, Nam Định, Hải Dương, Phú Yên, Kiên Giang, Cà Mau, Bến Tre
- Timeline: 21/10 - 23/10, 24/10 - 26/10</t>
    </r>
  </si>
  <si>
    <t>21/10 - 23/10, 24/10 - 26/10</t>
  </si>
  <si>
    <r>
      <rPr>
        <b/>
        <sz val="10"/>
        <color theme="1"/>
        <rFont val="Calibri"/>
      </rPr>
      <t xml:space="preserve">2 Combo 1 NW:
</t>
    </r>
    <r>
      <rPr>
        <sz val="10"/>
        <color theme="1"/>
        <rFont val="Calibri"/>
      </rPr>
      <t>Static banner(1-3): 22/10, 23/10, 24/10 - 26/10
Bottom banner(1-3): 21/10
Floating(16h-19h): 21/10, 26/10</t>
    </r>
  </si>
  <si>
    <r>
      <rPr>
        <b/>
        <sz val="10"/>
        <color theme="1"/>
        <rFont val="Calibri"/>
      </rPr>
      <t xml:space="preserve">2 Combo 1 NW:
</t>
    </r>
    <r>
      <rPr>
        <sz val="10"/>
        <color theme="1"/>
        <rFont val="Calibri"/>
      </rPr>
      <t>Static banner(1-3): 21/10 - 23/10, 24/10 - 26/10
Floating(16h-19h): 21/10, 26/10</t>
    </r>
  </si>
  <si>
    <r>
      <rPr>
        <b/>
        <sz val="10"/>
        <color theme="1"/>
        <rFont val="Calibri"/>
      </rPr>
      <t xml:space="preserve">2 Combo 1 NW:
</t>
    </r>
    <r>
      <rPr>
        <sz val="10"/>
        <color theme="1"/>
        <rFont val="Calibri"/>
      </rPr>
      <t>Static banner(1-3): 21/10 - 23/10, 24/10 - 26/10
Floating(16h-19h): 21/10, 26/10</t>
    </r>
  </si>
  <si>
    <r>
      <rPr>
        <b/>
        <sz val="10"/>
        <color theme="1"/>
        <rFont val="Calibri"/>
      </rPr>
      <t xml:space="preserve">2 Combo 1 NW:
</t>
    </r>
    <r>
      <rPr>
        <sz val="10"/>
        <color theme="1"/>
        <rFont val="Calibri"/>
      </rPr>
      <t>Static banner(1-3): 21/10 - 23/10, 24/10 - 26/10
Floating(16h-19h): 21/10, 26/10</t>
    </r>
  </si>
  <si>
    <t>https://drive.google.com/drive/u/0/folders/1_fXm_9XesftRDcrKsrNLv6EX2kDycS9v</t>
  </si>
  <si>
    <r>
      <rPr>
        <sz val="10"/>
        <color theme="1"/>
        <rFont val="Calibri"/>
      </rPr>
      <t xml:space="preserve">- Keymess: </t>
    </r>
    <r>
      <rPr>
        <b/>
        <sz val="10"/>
        <color theme="1"/>
        <rFont val="Calibri"/>
      </rPr>
      <t>KFC KHAO 6 món CHỈ 124.000 ĐỒNG</t>
    </r>
    <r>
      <rPr>
        <sz val="10"/>
        <color theme="1"/>
        <rFont val="Calibri"/>
      </rPr>
      <t xml:space="preserve">
- Scheme:
2 Fried Chicken + 1 Gà Viên (R) + 1 French Fries (R) + 2 Pepsi (J) 
Giá gốc: 165K giảm về 124K
- Location: TP. HCM, Cần Thơ, Vũng Tàu, Đồng Nai, Bình Dương, Hà Nội, Bắc Ninh, Nghệ An, Hải Phòng, Thái Nguyên, Quảng Ninh, Đà Nẵng, Lâm Đồng, Khánh Hoà, Quảng Nam, Huế,Thanh Hóa, Buôn Mê Thuột, Bình Định, Quy Nhơn, Long An, An Giang, Nam Định, Hải Dương, Phú Yên, Kiên Giang, Cà Mau, Bến Tre
- Timeline: 22/10, 24/10, 30/10, 31/10</t>
    </r>
  </si>
  <si>
    <t>22/10, 24/10, 30/10, 31/10</t>
  </si>
  <si>
    <r>
      <rPr>
        <b/>
        <sz val="10"/>
        <color theme="1"/>
        <rFont val="Calibri"/>
      </rPr>
      <t xml:space="preserve">2 Popup lẻ + 2 Floating lẻ:
</t>
    </r>
    <r>
      <rPr>
        <sz val="10"/>
        <color theme="1"/>
        <rFont val="Calibri"/>
      </rPr>
      <t>Pop up(16h-19h): 22/10
Pop up(19h-22h): 30/10
Floating(16h-19h): 24/10, 31/10</t>
    </r>
  </si>
  <si>
    <r>
      <rPr>
        <b/>
        <sz val="10"/>
        <color theme="1"/>
        <rFont val="Calibri"/>
      </rPr>
      <t xml:space="preserve">2 Popup lẻ + 2 Floating lẻ:
</t>
    </r>
    <r>
      <rPr>
        <sz val="10"/>
        <color theme="1"/>
        <rFont val="Calibri"/>
      </rPr>
      <t>Pop up(16h-19h): 22/10, 30/10
Floating(16h-19h): 24/10, 31/10</t>
    </r>
  </si>
  <si>
    <r>
      <rPr>
        <b/>
        <sz val="10"/>
        <color theme="1"/>
        <rFont val="Calibri"/>
      </rPr>
      <t xml:space="preserve">2 Popup lẻ + 2 Floating lẻ:
</t>
    </r>
    <r>
      <rPr>
        <sz val="10"/>
        <color theme="1"/>
        <rFont val="Calibri"/>
      </rPr>
      <t>Pop up(16h-19h): 22/10, 30/10
Floating(16h-19h): 24/10, 31/10</t>
    </r>
  </si>
  <si>
    <r>
      <rPr>
        <b/>
        <sz val="10"/>
        <color theme="1"/>
        <rFont val="Calibri"/>
      </rPr>
      <t xml:space="preserve">2 Popup lẻ + 2 Floating lẻ:
</t>
    </r>
    <r>
      <rPr>
        <sz val="10"/>
        <color theme="1"/>
        <rFont val="Calibri"/>
      </rPr>
      <t>Pop up(16h-19h): 22/10, 30/10
Floating(16h-19h): 24/10, 31/10</t>
    </r>
  </si>
  <si>
    <t>a-garan-kfc</t>
  </si>
  <si>
    <t>Oct.CB1.29</t>
  </si>
  <si>
    <r>
      <rPr>
        <sz val="10"/>
        <color theme="1"/>
        <rFont val="Calibri"/>
      </rPr>
      <t xml:space="preserve">- Key Mess: </t>
    </r>
    <r>
      <rPr>
        <b/>
        <sz val="10"/>
        <color theme="1"/>
        <rFont val="Calibri"/>
      </rPr>
      <t>WINGGO TUNG DEAL MUA 1 TẶNG 1 + Voucher 25k</t>
    </r>
    <r>
      <rPr>
        <sz val="10"/>
        <color theme="1"/>
        <rFont val="Calibri"/>
      </rPr>
      <t xml:space="preserve">
- Scheme:
+ Mua 1 Trà Sữa size (L) tặng 1 Oolong Nhài Sữa (M)
+ Voucher: WINGGO25 giảm 25k MBS 49k, 450 code/1 ngày
SIEUTIEC40 giảm 40k MBS 100k
SIEUTIEC50 giảm 50k MBS 140k
SIEUTIEC70 giảm 70k MBS 200k
- Location: HN
- Timeline: 29/10 - 31/10</t>
    </r>
  </si>
  <si>
    <r>
      <rPr>
        <b/>
        <sz val="10"/>
        <color theme="1"/>
        <rFont val="Calibri"/>
      </rPr>
      <t xml:space="preserve">1 Combo 1:
</t>
    </r>
    <r>
      <rPr>
        <sz val="10"/>
        <color theme="1"/>
        <rFont val="Calibri"/>
      </rPr>
      <t>Static banner(1-3): 29/10 - 31/10
Pop up(13h-16h): 31/10</t>
    </r>
  </si>
  <si>
    <t>ACB bank</t>
  </si>
  <si>
    <t>Oct_Pre Music Event</t>
  </si>
  <si>
    <r>
      <rPr>
        <sz val="10"/>
        <color theme="1"/>
        <rFont val="Calibri"/>
      </rPr>
      <t xml:space="preserve">- Key message: </t>
    </r>
    <r>
      <rPr>
        <b/>
        <sz val="10"/>
        <color theme="1"/>
        <rFont val="Calibri"/>
      </rPr>
      <t>Liên kết thẻ ACB  - Nhận deal Đại Tiệc Vạn Năng</t>
    </r>
    <r>
      <rPr>
        <sz val="10"/>
        <color theme="1"/>
        <rFont val="Calibri"/>
      </rPr>
      <t xml:space="preserve">
- Không có scheme, chỉ branding dẫn về TNC chương trình đại nhạc hội
Timeline: 17/10/2025
Location: nationwide</t>
    </r>
  </si>
  <si>
    <t xml:space="preserve">Search banner: 17/10 
Flashsale banner: 17/10 
On going banner : 17/10 </t>
  </si>
  <si>
    <t>Onsite Liên kết thẻ ACB  - Nhận deal Đại Tiệc Vạn Năng</t>
  </si>
  <si>
    <r>
      <rPr>
        <u/>
        <sz val="10"/>
        <color rgb="FF1155CC"/>
        <rFont val="Calibri"/>
      </rPr>
      <t>https://shopee.vn/m/ACBevent-SPF</t>
    </r>
    <r>
      <rPr>
        <sz val="10"/>
        <color rgb="FF1155CC"/>
        <rFont val="Calibri"/>
      </rPr>
      <t xml:space="preserve">
</t>
    </r>
    <r>
      <rPr>
        <u/>
        <sz val="10"/>
        <color rgb="FF1155CC"/>
        <rFont val="Calibri"/>
      </rPr>
      <t>https://shopee.vn/m/ACBevent-SP</t>
    </r>
  </si>
  <si>
    <t>Oct_Music Event</t>
  </si>
  <si>
    <r>
      <rPr>
        <sz val="10"/>
        <color theme="1"/>
        <rFont val="Calibri"/>
      </rPr>
      <t xml:space="preserve">- Key message: </t>
    </r>
    <r>
      <rPr>
        <b/>
        <sz val="10"/>
        <color theme="1"/>
        <rFont val="Calibri"/>
      </rPr>
      <t>Quẩy show thật đã - Nhận Deal nửa giá</t>
    </r>
    <r>
      <rPr>
        <sz val="10"/>
        <color theme="1"/>
        <rFont val="Calibri"/>
      </rPr>
      <t xml:space="preserve">
- Scheme: 
* Giảm 50% tối đa 100k cho đơn Food KH mới 
* Giảm 50% tối đa 50K cho KH hiện hữu 
Thời gian áp dụng: 18/10/2025
Location: nationwide</t>
    </r>
  </si>
  <si>
    <t>18/10</t>
  </si>
  <si>
    <t>Home top banner #5 : 18/10
Popup banner: 19h-22h 18/10 (lấy slot của BIDV)
Static banner 1-5 : 18/10
Floating banner: 6h-10h: 18/10
Flashsale banner : 18/10
Search banner: 18/10
On going banner: 18/10 (lấy slot của MB HI SPF)</t>
  </si>
  <si>
    <r>
      <rPr>
        <u/>
        <sz val="10"/>
        <color rgb="FF1155CC"/>
        <rFont val="Calibri"/>
      </rPr>
      <t>https://shopee.vn/m/ACBevent-SPF</t>
    </r>
    <r>
      <rPr>
        <sz val="10"/>
        <color rgb="FF1155CC"/>
        <rFont val="Calibri"/>
      </rPr>
      <t xml:space="preserve">
</t>
    </r>
    <r>
      <rPr>
        <u/>
        <sz val="10"/>
        <color rgb="FF1155CC"/>
        <rFont val="Calibri"/>
      </rPr>
      <t>https://shopee.vn/m/ACBevent-SP</t>
    </r>
  </si>
  <si>
    <t>Nov.BOGO</t>
  </si>
  <si>
    <r>
      <rPr>
        <sz val="10"/>
        <color theme="1"/>
        <rFont val="Calibri"/>
      </rPr>
      <t>- Key message:</t>
    </r>
    <r>
      <rPr>
        <b/>
        <sz val="10"/>
        <color theme="1"/>
        <rFont val="Calibri"/>
      </rPr>
      <t xml:space="preserve"> Ưu Đãi Kép - Mua 1 Tặng 1 + Voucher 30K</t>
    </r>
    <r>
      <rPr>
        <sz val="10"/>
        <color theme="1"/>
        <rFont val="Calibri"/>
      </rPr>
      <t xml:space="preserve">
- Scheme:
+ Mua Trà Sữa size L tặng Trà Sữa size M
+ Nhập SIEUTIEC30 giảm 30K đơn từ 70K
- Timeline: 03/11-08/11</t>
    </r>
  </si>
  <si>
    <t>03/11-08/11</t>
  </si>
  <si>
    <t>Mex ID_Chuk</t>
  </si>
  <si>
    <r>
      <rPr>
        <b/>
        <sz val="10"/>
        <color theme="1"/>
        <rFont val="Calibri"/>
      </rPr>
      <t xml:space="preserve">1 Win1:
</t>
    </r>
    <r>
      <rPr>
        <sz val="10"/>
        <color theme="1"/>
        <rFont val="Calibri"/>
      </rPr>
      <t>Search placeholder(12-14h): 05/11
Search placeholder(14-17h): 06/11
Hometop banner(7-9): 03/11, 07/11
Static  banner(1-3):  04/11, 08/11
Floating(13h-16h): 08/11
Pop up(13h-16h): 04/11</t>
    </r>
  </si>
  <si>
    <r>
      <rPr>
        <sz val="10"/>
        <rFont val="Calibri"/>
      </rPr>
      <t xml:space="preserve">Deadline 22/10
</t>
    </r>
    <r>
      <rPr>
        <u/>
        <sz val="10"/>
        <color rgb="FF1155CC"/>
        <rFont val="Calibri"/>
      </rPr>
      <t>https://drive.google.com/drive/u/0/folders/1n4_Pryt7Rv9KiKom4x0OBgTQuF8paaRq</t>
    </r>
    <r>
      <rPr>
        <sz val="10"/>
        <rFont val="Calibri"/>
      </rPr>
      <t xml:space="preserve"> </t>
    </r>
  </si>
  <si>
    <t>Nov.1Đ</t>
  </si>
  <si>
    <r>
      <rPr>
        <sz val="10"/>
        <color theme="1"/>
        <rFont val="Calibri"/>
      </rPr>
      <t xml:space="preserve">- Key message: </t>
    </r>
    <r>
      <rPr>
        <b/>
        <sz val="10"/>
        <color theme="1"/>
        <rFont val="Calibri"/>
      </rPr>
      <t>Ưu Đãi Kép - Deal 1Đ + Voucher 30K</t>
    </r>
    <r>
      <rPr>
        <sz val="10"/>
        <color theme="1"/>
        <rFont val="Calibri"/>
      </rPr>
      <t xml:space="preserve">
- Scheme:
+ Trà sữa 1Đ đơn từ 30K (áp dụng chuỗi Chuk Express)
+ Trà sữa 1Đ đơn từ 55K (áp dụng chuỗi Chuk Trà)
+ Nhập SIEUTIEC30 giảm 30K đơn từ 70K
- Location: HCM
- Timeline: 17/11-22/11</t>
    </r>
  </si>
  <si>
    <t>17/11-22/11</t>
  </si>
  <si>
    <r>
      <rPr>
        <b/>
        <sz val="10"/>
        <color theme="1"/>
        <rFont val="Calibri"/>
      </rPr>
      <t xml:space="preserve">1 Win1:
</t>
    </r>
    <r>
      <rPr>
        <sz val="10"/>
        <color theme="1"/>
        <rFont val="Calibri"/>
      </rPr>
      <t>Search placeholder(12-14h): 22/11
Search placeholder(14-17h): 18/11
Hometop banner(7-9): 17/11, 19/11
Static  banner(1-3): 20/11, 21/11
Floating(13h-16h): 17/11
Pop up(13h-16h): 18/11</t>
    </r>
  </si>
  <si>
    <r>
      <rPr>
        <sz val="10"/>
        <rFont val="Calibri"/>
      </rPr>
      <t xml:space="preserve">Deadline 5/11
</t>
    </r>
    <r>
      <rPr>
        <u/>
        <sz val="10"/>
        <color rgb="FF1155CC"/>
        <rFont val="Calibri"/>
      </rPr>
      <t>https://drive.google.com/drive/u/0/folders/1CC1XPfn6ySw5rGd84yyAO8BehSrTzU33</t>
    </r>
    <r>
      <rPr>
        <sz val="10"/>
        <rFont val="Calibri"/>
      </rPr>
      <t xml:space="preserve"> </t>
    </r>
  </si>
  <si>
    <r>
      <rPr>
        <sz val="10"/>
        <color theme="1"/>
        <rFont val="Calibri"/>
      </rPr>
      <t xml:space="preserve">- Key message: </t>
    </r>
    <r>
      <rPr>
        <b/>
        <sz val="10"/>
        <color theme="1"/>
        <rFont val="Calibri"/>
      </rPr>
      <t>Ưu Đãi Kép - Mua 1 Tặng 1 + Voucher 30K</t>
    </r>
    <r>
      <rPr>
        <sz val="10"/>
        <color theme="1"/>
        <rFont val="Calibri"/>
      </rPr>
      <t xml:space="preserve">
- Scheme:
+ Mua Trà Sữa size L tặng Trà Sữa size M
+ Nhập SIEUTIEC30 giảm 30K đơn từ 70K
- Location: HCM
- Timeline: 10/11</t>
    </r>
  </si>
  <si>
    <t>Chung KV dòng 1903</t>
  </si>
  <si>
    <t>Pop up(13h-16h): 10/11</t>
  </si>
  <si>
    <r>
      <rPr>
        <sz val="10"/>
        <rFont val="Calibri"/>
      </rPr>
      <t xml:space="preserve">Deadline 22/10
</t>
    </r>
    <r>
      <rPr>
        <u/>
        <sz val="10"/>
        <color rgb="FF1155CC"/>
        <rFont val="Calibri"/>
      </rPr>
      <t>https://drive.google.com/drive/u/0/folders/1n4_Pryt7Rv9KiKom4x0OBgTQuF8paaRq</t>
    </r>
    <r>
      <rPr>
        <sz val="10"/>
        <rFont val="Calibri"/>
      </rPr>
      <t xml:space="preserve"> </t>
    </r>
  </si>
  <si>
    <t>NovCB7.1K</t>
  </si>
  <si>
    <r>
      <rPr>
        <sz val="10"/>
        <color theme="1"/>
        <rFont val="Calibri"/>
      </rPr>
      <t xml:space="preserve">- Key message: </t>
    </r>
    <r>
      <rPr>
        <b/>
        <sz val="10"/>
        <color theme="1"/>
        <rFont val="Calibri"/>
      </rPr>
      <t>Ưu Đãi Kép - Deal 1K + Voucher 30K</t>
    </r>
    <r>
      <rPr>
        <sz val="10"/>
        <color theme="1"/>
        <rFont val="Calibri"/>
      </rPr>
      <t xml:space="preserve">
- Scheme:
+ Giảm chỉ còn 1K áp dụng đơn từ 39K (Bánh Mì Bò Né, Bánh Mì Gà Xíu, Bánh Mì Xíu Mại, Bánh Mì Bò Sa Tế, Bánh Mì Ốp La)
+ Nhập SIEUTIEC30 giảm 30k đơn từ 70K
- Location: TP.HCM
- Timeline: 05/11-07/11</t>
    </r>
  </si>
  <si>
    <t>05/11-07/11</t>
  </si>
  <si>
    <r>
      <rPr>
        <b/>
        <sz val="10"/>
        <color theme="1"/>
        <rFont val="Calibri"/>
      </rPr>
      <t xml:space="preserve">Combo7:
</t>
    </r>
    <r>
      <rPr>
        <sz val="10"/>
        <color theme="1"/>
        <rFont val="Calibri"/>
      </rPr>
      <t>Bottom Banner(1-3): 05/11-07/11
Search Placeholder(5h-10h): 05/11, 06/11</t>
    </r>
  </si>
  <si>
    <r>
      <rPr>
        <sz val="10"/>
        <rFont val="Calibri"/>
      </rPr>
      <t xml:space="preserve">Deadline 24/10
</t>
    </r>
    <r>
      <rPr>
        <u/>
        <sz val="10"/>
        <color rgb="FF1155CC"/>
        <rFont val="Calibri"/>
      </rPr>
      <t>https://drive.google.com/drive/u/0/folders/1B8_dt03RnJTQVzyCoHTcyvzTJ4tdVK_Z</t>
    </r>
    <r>
      <rPr>
        <sz val="10"/>
        <rFont val="Calibri"/>
      </rPr>
      <t xml:space="preserve"> </t>
    </r>
  </si>
  <si>
    <t>Nov.CB7.BOGO</t>
  </si>
  <si>
    <r>
      <rPr>
        <sz val="10"/>
        <color theme="1"/>
        <rFont val="Calibri"/>
      </rPr>
      <t>- Key message:</t>
    </r>
    <r>
      <rPr>
        <b/>
        <sz val="10"/>
        <color theme="1"/>
        <rFont val="Calibri"/>
      </rPr>
      <t xml:space="preserve"> Ưu Đãi Kép - Mua 1 Tặng 1 + Voucher 30K</t>
    </r>
    <r>
      <rPr>
        <sz val="10"/>
        <color theme="1"/>
        <rFont val="Calibri"/>
      </rPr>
      <t xml:space="preserve">
- Scheme:
+ Món Mua: (Bánh Mì Ba Rọi Sốt Thái, Bánh Mì Gà Mắc Khén, Bánh Mì Bò Chợ Lớn, Bánh Mì Bò Né, Bánh Mì Gà Xíu, Bánh Mì Xíu Mại, Bánh Mì Bò Sa Tế)
+ Món Tặng: (Bánh Mì Bò Né, Bánh Mì Gà Xíu, Bánh Mì Xíu Mại, Bánh Mì Bò Sa Tế, Bánh Mì Ốp La)
+ Nhập SIEUTIEC30 giảm 30k đơn từ 70K
- Location: TP.HCM
- Timeline: 17/11-19/11</t>
    </r>
  </si>
  <si>
    <t>17/11-19/11</t>
  </si>
  <si>
    <r>
      <rPr>
        <b/>
        <sz val="10"/>
        <color theme="1"/>
        <rFont val="Calibri"/>
      </rPr>
      <t xml:space="preserve">Combo7:
</t>
    </r>
    <r>
      <rPr>
        <sz val="10"/>
        <color theme="1"/>
        <rFont val="Calibri"/>
      </rPr>
      <t>Bottom Banner(1-3): 17/11-19/11
Search Placeholder(5h-10h): 17/11, 18/11</t>
    </r>
  </si>
  <si>
    <r>
      <rPr>
        <sz val="10"/>
        <rFont val="Calibri"/>
      </rPr>
      <t xml:space="preserve">Deadline 5/11
</t>
    </r>
    <r>
      <rPr>
        <u/>
        <sz val="10"/>
        <color rgb="FF1155CC"/>
        <rFont val="Calibri"/>
      </rPr>
      <t>https://drive.google.com/drive/u/0/folders/1rVEUY3I3nVH3xXaMalAmT-54jaAYrtvQ</t>
    </r>
    <r>
      <rPr>
        <sz val="10"/>
        <rFont val="Calibri"/>
      </rPr>
      <t xml:space="preserve"> </t>
    </r>
  </si>
  <si>
    <r>
      <rPr>
        <sz val="10"/>
        <color theme="1"/>
        <rFont val="Calibri"/>
      </rPr>
      <t xml:space="preserve">- Key message: </t>
    </r>
    <r>
      <rPr>
        <b/>
        <sz val="10"/>
        <color theme="1"/>
        <rFont val="Calibri"/>
      </rPr>
      <t>Hanuri Khao Deal Giảm 50% + Voucher 50k</t>
    </r>
    <r>
      <rPr>
        <sz val="10"/>
        <color theme="1"/>
        <rFont val="Calibri"/>
      </rPr>
      <t xml:space="preserve">
- Scheme: 
+ Giảm 50% món Combo 3 Bánh Gà + 3 Phomai Viên (300 phần/5 chi nhánh/ngày)
+ Voucher HANURI50 giảm 50k cho đơn 150k
- Timeline: 27/10-29/10
- Location: HCM</t>
    </r>
  </si>
  <si>
    <t>27/10-29/10</t>
  </si>
  <si>
    <r>
      <rPr>
        <b/>
        <sz val="10"/>
        <color theme="1"/>
        <rFont val="Calibri"/>
      </rPr>
      <t xml:space="preserve">1 Combo9:
</t>
    </r>
    <r>
      <rPr>
        <sz val="10"/>
        <color theme="1"/>
        <rFont val="Calibri"/>
      </rPr>
      <t>Hometop Banner(10-12): 27/10-29/10
Search Placeholder(10h-12h): 28/10
Search Placeholder(17h-19h): 29/10</t>
    </r>
  </si>
  <si>
    <r>
      <rPr>
        <sz val="10"/>
        <color theme="1"/>
        <rFont val="Calibri"/>
      </rPr>
      <t xml:space="preserve">- Key message: </t>
    </r>
    <r>
      <rPr>
        <b/>
        <sz val="10"/>
        <color theme="1"/>
        <rFont val="Calibri"/>
      </rPr>
      <t>Café Amazon Khao Deal 1Đ + Voucher 50K</t>
    </r>
    <r>
      <rPr>
        <sz val="10"/>
        <color theme="1"/>
        <rFont val="Calibri"/>
      </rPr>
      <t xml:space="preserve">
- Scheme:
Trà sữa thái đỏ 1Đ
Cà Phê AMZ Sữa Đá 1Đ
Bạc Xỉu Đá 1Đ
MBS 99k 
+ SPFAMAZON50 Giảm 50k cho đơn 99K
- Location: HCM
- Timeline: 29/10 - 31/10</t>
    </r>
  </si>
  <si>
    <r>
      <rPr>
        <b/>
        <sz val="10"/>
        <color theme="1"/>
        <rFont val="Calibri"/>
      </rPr>
      <t xml:space="preserve">1 Static lẻ:
</t>
    </r>
    <r>
      <rPr>
        <sz val="10"/>
        <color theme="1"/>
        <rFont val="Calibri"/>
      </rPr>
      <t xml:space="preserve">Static banner (5): 30/10
</t>
    </r>
    <r>
      <rPr>
        <b/>
        <sz val="10"/>
        <color theme="1"/>
        <rFont val="Calibri"/>
      </rPr>
      <t xml:space="preserve">2 Bottom lẻ:
</t>
    </r>
    <r>
      <rPr>
        <sz val="10"/>
        <color theme="1"/>
        <rFont val="Calibri"/>
      </rPr>
      <t>Bottom Banner(4-6): 29/10, 31/10</t>
    </r>
  </si>
  <si>
    <t>https://drive.google.com/drive/u/0/folders/1jRiLjQhUTOoO6UNV--0ecGh47TI59MJG</t>
  </si>
  <si>
    <r>
      <rPr>
        <sz val="10"/>
        <color theme="1"/>
        <rFont val="Calibri"/>
      </rPr>
      <t xml:space="preserve">- Key message: </t>
    </r>
    <r>
      <rPr>
        <b/>
        <sz val="10"/>
        <color theme="1"/>
        <rFont val="Calibri"/>
      </rPr>
      <t>Rau Má Mix Mua 1 tặng 1 + Voucher 40K</t>
    </r>
    <r>
      <rPr>
        <sz val="10"/>
        <color theme="1"/>
        <rFont val="Calibri"/>
      </rPr>
      <t xml:space="preserve">
- Scheme:
+ Rau Má Mix Mua 1 tặng 1 
+ Code: nhập code SIEUTIEC40 giảm 40k cho đơn từ 100k 
- Timeline: 03/11 - 07/11; 17/11 - 21/11
- Location: TP.HCM</t>
    </r>
  </si>
  <si>
    <t>03/11 - 07/11; 17/11 - 21/11</t>
  </si>
  <si>
    <t>https://drive.google.com/drive/folders/195sTYoGYuk2hPcbp7UXXgcCKkIwSPwJD?usp=drive_link</t>
  </si>
  <si>
    <r>
      <rPr>
        <sz val="10"/>
        <rFont val="Calibri"/>
      </rPr>
      <t xml:space="preserve">- Background: Thể hiện concept như hình </t>
    </r>
    <r>
      <rPr>
        <u/>
        <sz val="10"/>
        <color rgb="FF1155CC"/>
        <rFont val="Calibri"/>
      </rPr>
      <t>demo</t>
    </r>
    <r>
      <rPr>
        <sz val="10"/>
        <rFont val="Calibri"/>
      </rPr>
      <t xml:space="preserve">
- Màu sắc của brand cần được thể hiện rõ 
- Mã màu như hình demo</t>
    </r>
  </si>
  <si>
    <t xml:space="preserve">- Pick 3 món: Món Trà Trái Cây Tươi, Combo 2, Rau Má Latte Sữa Dừa 
</t>
  </si>
  <si>
    <r>
      <rPr>
        <b/>
        <sz val="10"/>
        <color theme="1"/>
        <rFont val="Calibri"/>
      </rPr>
      <t xml:space="preserve">2 Win1:
</t>
    </r>
    <r>
      <rPr>
        <sz val="10"/>
        <color theme="1"/>
        <rFont val="Calibri"/>
      </rPr>
      <t>Search Placeholder(12h-14h): 03/11; 21/11
Search Placeholder(14h-17h): 04/11; 17/11
Hometop banner(7-9):  04/11, 05/11; 18/11, 21/11
Static  banner(1-3): 06/11, 07/11; 19/11, 20/11
Floating(13h-16h): 06/11; 18/11
Pop up(13h-16h): 07/11; 17/11</t>
    </r>
  </si>
  <si>
    <r>
      <rPr>
        <sz val="10"/>
        <rFont val="Calibri"/>
      </rPr>
      <t xml:space="preserve">Deadline 22/10
</t>
    </r>
    <r>
      <rPr>
        <u/>
        <sz val="10"/>
        <color rgb="FF1155CC"/>
        <rFont val="Calibri"/>
      </rPr>
      <t>https://drive.google.com/drive/u/0/folders/1bQ75ZR5PTAu3t7ewchnB3aenzhWB8dhZ</t>
    </r>
    <r>
      <rPr>
        <sz val="10"/>
        <rFont val="Calibri"/>
      </rPr>
      <t xml:space="preserve"> </t>
    </r>
  </si>
  <si>
    <r>
      <rPr>
        <sz val="10"/>
        <color theme="1"/>
        <rFont val="Calibri"/>
      </rPr>
      <t xml:space="preserve">- Key message: </t>
    </r>
    <r>
      <rPr>
        <b/>
        <sz val="10"/>
        <color theme="1"/>
        <rFont val="Calibri"/>
      </rPr>
      <t xml:space="preserve">Trà Sữa ÔLong Châu Mua 1 tặng 1  + Voucher 40K
</t>
    </r>
    <r>
      <rPr>
        <sz val="10"/>
        <color theme="1"/>
        <rFont val="Calibri"/>
      </rPr>
      <t>- Scheme: 
+ Trà Sữa ÔLong Châu Mua 1 tặng 1 
+ Code: nhập code SIEUTIEC40 giảm 40k cho đơn từ 100k
- Timeline: 10/11, 12/11 - 14/11
- Location: TP.HCM</t>
    </r>
  </si>
  <si>
    <t>10/11, 12/11 - 14/11</t>
  </si>
  <si>
    <t>https://drive.google.com/drive/folders/1-hL2lpv2ayWBcYztdimZtb7ulYL8u_f9?usp=drive_link</t>
  </si>
  <si>
    <r>
      <rPr>
        <sz val="10"/>
        <rFont val="Calibri"/>
      </rPr>
      <t xml:space="preserve">- Background: Thể hiện concept như hình </t>
    </r>
    <r>
      <rPr>
        <u/>
        <sz val="10"/>
        <color rgb="FF1155CC"/>
        <rFont val="Calibri"/>
      </rPr>
      <t>demo</t>
    </r>
    <r>
      <rPr>
        <sz val="10"/>
        <rFont val="Calibri"/>
      </rPr>
      <t xml:space="preserve">
- Màu sắc của brand cần được thể hiện rõ 
- Mã màu như hình demo
</t>
    </r>
  </si>
  <si>
    <t>- Pick 3 món: Món Trà Sữa Full Trân Châu (3 loại Trân Châu), Trà Ôlong Atiso Đỏ Xí Muội , Trà Lài Sữa Nguyên Vị</t>
  </si>
  <si>
    <r>
      <rPr>
        <b/>
        <sz val="10"/>
        <color theme="1"/>
        <rFont val="Calibri"/>
      </rPr>
      <t>1 Win1:</t>
    </r>
    <r>
      <rPr>
        <sz val="10"/>
        <color theme="1"/>
        <rFont val="Calibri"/>
      </rPr>
      <t xml:space="preserve">
Search Placeholder(12h-14h): 10/11
Search Placeholder(14h-17h): 12/11
Hometop banner(7-9): 10/11, 14/11
Static  banner(1-3): 12/11, 13/11
Floating(13h-16h): 13/11
Pop up(13h-16h): 14/11</t>
    </r>
  </si>
  <si>
    <r>
      <rPr>
        <sz val="10"/>
        <rFont val="Calibri"/>
      </rPr>
      <t xml:space="preserve">Deadline 29/10
</t>
    </r>
    <r>
      <rPr>
        <u/>
        <sz val="10"/>
        <color rgb="FF1155CC"/>
        <rFont val="Calibri"/>
      </rPr>
      <t>https://drive.google.com/drive/u/0/folders/1-OcplGaDlAJeZQas7ajetwCX3Pab2yqD</t>
    </r>
    <r>
      <rPr>
        <sz val="10"/>
        <rFont val="Calibri"/>
      </rPr>
      <t xml:space="preserve"> </t>
    </r>
  </si>
  <si>
    <t>Oct_Cuisine_Bánh Mì</t>
  </si>
  <si>
    <r>
      <rPr>
        <sz val="10"/>
        <color theme="1"/>
        <rFont val="Calibri"/>
      </rPr>
      <t xml:space="preserve">- Key message: </t>
    </r>
    <r>
      <rPr>
        <b/>
        <sz val="10"/>
        <color theme="1"/>
        <rFont val="Calibri"/>
      </rPr>
      <t>Món Ngon Mỗi Miền, Đãaa Ghiền Với Pepsi</t>
    </r>
    <r>
      <rPr>
        <sz val="10"/>
        <color theme="1"/>
        <rFont val="Calibri"/>
      </rPr>
      <t xml:space="preserve">
- Scheme box: 
* Voucher 50K
Schemes:
* Giảm 50k đơn hàng combo nhóm Pepsi từ 100k (áp dụng HCM,HN, Đà Nẵng, Cần Thơ, Khánh Hòa, Đồng Nai, Hải Phòng, Huế,Bình Dương)
* Giảm 20k đơn hàng từ 40k (HCM &amp; HN)
* Giảm 18k đơn từ 30k (Đà Nẵng, Nha Trang, Cần Thơ, Biên Hòa, Hải Phòng,Huế, Bình Dương)
Combo: Món chính kèm Pepsico (Topping: Pepsi, Ô Long Tea+, Mirinda, 7Up, Sting, Aquafina, Twister)
- Code name: PEPSIMEAL50K, PEPSIMEAL20K, PEPSIMEAL18K
- Timeline: 24 - 26.10
- Location: HCM, HN, Đà Nẵng, Cần Thơ, Khánh Hòa, Đồng Nai, Hải Phòng,Huế, Bình Dương</t>
    </r>
  </si>
  <si>
    <r>
      <rPr>
        <sz val="10"/>
        <rFont val="Calibri"/>
      </rPr>
      <t xml:space="preserve">Collection Bánh Mì: 
Pepsi Meals| Mex ID &amp; Item ID setup Collection &amp; Overlay
Mô tả: </t>
    </r>
    <r>
      <rPr>
        <u/>
        <sz val="10"/>
        <color rgb="FF1155CC"/>
        <rFont val="Calibri"/>
      </rPr>
      <t>Here</t>
    </r>
    <r>
      <rPr>
        <sz val="10"/>
        <rFont val="Calibri"/>
      </rPr>
      <t xml:space="preserve"> 
</t>
    </r>
  </si>
  <si>
    <t>https://drive.google.com/drive/folders/1mMEJqw-Eybav7qcn7UkkOOeAbhiTj_Ct</t>
  </si>
  <si>
    <t>pepsi-mon-ngon-moi-mien-banh-mi</t>
  </si>
  <si>
    <t>Oct_Cuisine_Đồ Cuốn</t>
  </si>
  <si>
    <r>
      <rPr>
        <sz val="10"/>
        <color theme="1"/>
        <rFont val="Calibri"/>
      </rPr>
      <t xml:space="preserve">- Key message: </t>
    </r>
    <r>
      <rPr>
        <b/>
        <sz val="10"/>
        <color theme="1"/>
        <rFont val="Calibri"/>
      </rPr>
      <t>Đồ Cuốn Ngon, Đãaa Ghiền Với Pepsi</t>
    </r>
    <r>
      <rPr>
        <sz val="10"/>
        <color theme="1"/>
        <rFont val="Calibri"/>
      </rPr>
      <t xml:space="preserve">
- Scheme box: 
* Voucher 50K
Schemes:
* Giảm 50k đơn hàng combo nhóm Pepsi từ 100k (áp dụng HCM,HN, Đà Nẵng)
* Giảm 20k đơn hàng từ 40k (HCM &amp; HN)
* Giảm 18k đơn từ 30k (Đà Nẵng)
Combo: Món chính kèm Pepsico (Topping: Pepsi, Ô Long Tea+, Mirinda, 7Up, Sting, Aquafina, Twister)
- Code name: PEPSIMEAL50K, PEPSIMEAL20K, PEPSIMEAL18K
- Timeline: 31.10 - 02.11.2025
- Location: HCM, HN, Đà Nẵng</t>
    </r>
  </si>
  <si>
    <t>31/10 - 02/11</t>
  </si>
  <si>
    <t>Pepsi Meals| Mex ID &amp; Item ID setup Collection &amp; Overlay</t>
  </si>
  <si>
    <t>https://drive.google.com/drive/folders/1MHMLhfCNO_GXY_HCMih4dhT91A9CRmiM?usp=drive_link</t>
  </si>
  <si>
    <t>pepsi-mon-ngon-moi-mien-mon-cuon</t>
  </si>
  <si>
    <t>Nov_Cuisine_Cơm Tấm</t>
  </si>
  <si>
    <r>
      <rPr>
        <sz val="10"/>
        <color theme="1"/>
        <rFont val="Calibri"/>
      </rPr>
      <t xml:space="preserve">- Key message: </t>
    </r>
    <r>
      <rPr>
        <b/>
        <sz val="10"/>
        <color theme="1"/>
        <rFont val="Calibri"/>
      </rPr>
      <t>Cơm Tấm Ngon, Đãaa Ghiền Với Pepsi</t>
    </r>
    <r>
      <rPr>
        <sz val="10"/>
        <color theme="1"/>
        <rFont val="Calibri"/>
      </rPr>
      <t xml:space="preserve">
- Scheme box: 
* Voucher 50K
Schemes:
* Giảm 50k đơn hàng combo nhóm Pepsi từ 100k (áp dụng HCM,HN, Đà Nẵng)
* Giảm 20k đơn hàng từ 40k (HCM &amp; HN)
* Giảm 18k đơn từ 30k (Đà Nẵng)
Combo: Món chính kèm Pepsico (Topping: Pepsi, Ô Long Tea+, Mirinda, 7Up, Sting, Aquafina, Twister)
- Code name: PEPSIMEAL50K, PEPSIMEAL20K, PEPSIMEAL18K
- Timeline: 07.11 - 09.11.2025
- Location: HCM, HN, Đà Nẵng</t>
    </r>
  </si>
  <si>
    <t>07/11 - 09/11</t>
  </si>
  <si>
    <r>
      <rPr>
        <u/>
        <sz val="10"/>
        <color rgb="FF1155CC"/>
        <rFont val="Calibri"/>
      </rPr>
      <t xml:space="preserve">https://docs.google.com/spreadsheets/d/1QasBeRpf0P38jT1Oi7VxUklxSuufJI3iZC20GidLZWg/edit?gid=310266445#gid=310266445&amp;range=1:1000
</t>
    </r>
    <r>
      <rPr>
        <sz val="10"/>
        <color rgb="FF000000"/>
        <rFont val="Calibri"/>
      </rPr>
      <t>Mô tả: Pepsi Meal 16.10-30.11_ Content &amp; Communication.pptx</t>
    </r>
  </si>
  <si>
    <t>https://drive.google.com/drive/folders/1EDz_NmYb60f9hVe9PbfCy1f8IIW_D65t?usp=drive_link</t>
  </si>
  <si>
    <t>pepsi-mon-ngon-moi-mien-com-tam</t>
  </si>
  <si>
    <t>Nov_Cuisine_Cơm Gà</t>
  </si>
  <si>
    <r>
      <rPr>
        <sz val="10"/>
        <color theme="1"/>
        <rFont val="Calibri"/>
      </rPr>
      <t xml:space="preserve">- Key message: </t>
    </r>
    <r>
      <rPr>
        <b/>
        <sz val="10"/>
        <color theme="1"/>
        <rFont val="Calibri"/>
      </rPr>
      <t>Cơm Gà Ngon, Đãaa Ghiền Với Pepsi</t>
    </r>
    <r>
      <rPr>
        <sz val="10"/>
        <color theme="1"/>
        <rFont val="Calibri"/>
      </rPr>
      <t xml:space="preserve">
- Scheme box: 
* Voucher 50K
Schemes:
* Giảm 50k đơn hàng combo nhóm Pepsi từ 100k (áp dụng HCM,HN, Đà Nẵng, Cần Thơ,Hải Phòng)
* Giảm 20k đơn hàng từ 40k (HCM &amp; HN)
* Giảm 18k đơn từ 30k (Đà Nẵng, Cần Thơ, Hải Phòng)
Combo: Món chính kèm Pepsico (Topping: Pepsi, Ô Long Tea+, Mirinda, 7Up, Sting, Aquafina, Twister)
- Code name: PEPSIMEAL50K, PEPSIMEAL20K, PEPSIMEAL18K
- Timeline: 14.11 - 16.11.2025
- Location: HCM, HN, Đà Nẵng, Cần Thơ, Hải Phòng</t>
    </r>
  </si>
  <si>
    <t>14/11-16/11</t>
  </si>
  <si>
    <r>
      <rPr>
        <sz val="10"/>
        <rFont val="Calibri"/>
      </rPr>
      <t xml:space="preserve">Pepsi Meals| Mex ID &amp; Item ID setup Collection &amp; Overlay
Mô tả: </t>
    </r>
    <r>
      <rPr>
        <u/>
        <sz val="10"/>
        <color rgb="FF1155CC"/>
        <rFont val="Calibri"/>
      </rPr>
      <t>Here</t>
    </r>
  </si>
  <si>
    <t>[Pepsi Meal Nov] - Cơm Gà</t>
  </si>
  <si>
    <t>pepsi-mon-ngon-moi-mien-com-ga</t>
  </si>
  <si>
    <t>Nov_Cuisine_Bún đậu</t>
  </si>
  <si>
    <r>
      <rPr>
        <sz val="10"/>
        <color theme="1"/>
        <rFont val="Calibri"/>
      </rPr>
      <t xml:space="preserve">- Key message: </t>
    </r>
    <r>
      <rPr>
        <b/>
        <sz val="10"/>
        <color theme="1"/>
        <rFont val="Calibri"/>
      </rPr>
      <t>Bún Đậu Ngon, Đãaa Ghiền Với Pepsi</t>
    </r>
    <r>
      <rPr>
        <sz val="10"/>
        <color theme="1"/>
        <rFont val="Calibri"/>
      </rPr>
      <t xml:space="preserve">
- Scheme box: 
* Voucher 50K
Schemes:
* Giảm 50k đơn hàng combo nhóm Pepsi từ 100k (áp dụng HCM,HN)
* Giảm 20k đơn hàng từ 40k (HCM &amp; HN)
Combo: Món chính kèm Pepsico (Topping: Pepsi, Ô Long Tea+, Mirinda, 7Up, Sting, Aquafina, Twister)
- Code name: PEPSIMEAL50K, PEPSIMEAL20K, PEPSIMEAL18K
- Timeline: 21.11 - 23.11.2025
- Location: HCM, HN</t>
    </r>
  </si>
  <si>
    <t>21/11 - 23/11</t>
  </si>
  <si>
    <r>
      <rPr>
        <sz val="10"/>
        <rFont val="Calibri"/>
      </rPr>
      <t xml:space="preserve">Pepsi Meals| Mex ID &amp; Item ID setup Collection &amp; Overlay
Collection Des: </t>
    </r>
    <r>
      <rPr>
        <u/>
        <sz val="10"/>
        <color rgb="FF1155CC"/>
        <rFont val="Calibri"/>
      </rPr>
      <t>here</t>
    </r>
  </si>
  <si>
    <t>https://drive.google.com/drive/folders/1oW-m2mVzIHFDzWtabrOSuAWW7aUwe5sk?usp=sharing</t>
  </si>
  <si>
    <t>pepsi-mon-ngon-moi-mien-bun-dau</t>
  </si>
  <si>
    <t>Nov_Cuisine_Bún Bò Huế</t>
  </si>
  <si>
    <r>
      <rPr>
        <sz val="10"/>
        <color theme="1"/>
        <rFont val="Calibri"/>
      </rPr>
      <t xml:space="preserve">- Key message: </t>
    </r>
    <r>
      <rPr>
        <b/>
        <sz val="10"/>
        <color theme="1"/>
        <rFont val="Calibri"/>
      </rPr>
      <t>Bún Bò Ngon, Đãaa Ghiền Với Pepsi</t>
    </r>
    <r>
      <rPr>
        <sz val="10"/>
        <color theme="1"/>
        <rFont val="Calibri"/>
      </rPr>
      <t xml:space="preserve">
- Scheme box: 
* Voucher 50K
Schemes:
* Giảm 50k đơn hàng combo nhóm Pepsi từ 100k (áp dụng HCM,HN, Đà Nẵng)
* Giảm 20k đơn hàng từ 40k (HCM &amp; HN)
* Giảm 18k đơn từ 30k (Đà Nẵng)
Combo: Món chính kèm Pepsico (Topping: Pepsi, Ô Long Tea+, Mirinda, 7Up, Sting, Aquafina, Twister)
- Code name: PEPSIMEAL50K, PEPSIMEAL20K, PEPSIMEAL18K
- Timeline: 28.11 - 30.11.2025
- Location: HCM, HN, Đà Nẵng</t>
    </r>
  </si>
  <si>
    <t>28/11 - 30/11</t>
  </si>
  <si>
    <r>
      <rPr>
        <sz val="10"/>
        <rFont val="Calibri"/>
      </rPr>
      <t xml:space="preserve">Pepsi Meals| Mex ID &amp; Item ID setup Collection &amp; Overlay
Collection Des: </t>
    </r>
    <r>
      <rPr>
        <u/>
        <sz val="10"/>
        <color rgb="FF1155CC"/>
        <rFont val="Calibri"/>
      </rPr>
      <t>here</t>
    </r>
  </si>
  <si>
    <t>[Pepsi Meal - Nov] Bún Bò</t>
  </si>
  <si>
    <t>pepsi-mon-ngon-moi-mien-bun-bo-hue</t>
  </si>
  <si>
    <t>Pepsi - Lotteria</t>
  </si>
  <si>
    <r>
      <rPr>
        <sz val="10"/>
        <color theme="1"/>
        <rFont val="Calibri"/>
      </rPr>
      <t xml:space="preserve">- Key message: </t>
    </r>
    <r>
      <rPr>
        <b/>
        <sz val="10"/>
        <color theme="1"/>
        <rFont val="Calibri"/>
      </rPr>
      <t>Loteria Khao Deal, Đãaa Ghiền Với Pepsi</t>
    </r>
    <r>
      <rPr>
        <sz val="10"/>
        <color theme="1"/>
        <rFont val="Calibri"/>
      </rPr>
      <t xml:space="preserve">
- Scheme box: Giảm 30%
Gà rán + Mì ý + Pepsi (M) giá gốc 83k giá giảm 58k
- Timeline: 06.11.2025
- Loaction: Hà Nội, HCM,Da Nang, Hue City, Hai Phong City, Quang Ninh, Binh Duong, Dak Lak,Long An, Phu Yen, Binh Phuoc, Kien Giang, Bac Giang,Quang Binh, Vung Tau, Khanh Hoa</t>
    </r>
  </si>
  <si>
    <t>Pepsi QSR - Oct
Description: Lotteria Khao Deal, Đãaa Ghiền Với Pepsi
* Deal Đồng Hành: Gà rán + Mì ý + Burger L-Chicken+ Khoai tây chiên (S) + 2 Pepsi (S): Giá gốc 159k, giá giảm 109k
* Deal Siêu Chill: Gà rán + Mì ý + Pepsi (M): Giá gốc  83k, giá giảm 58k</t>
  </si>
  <si>
    <t>Hometop #7-9: 6/11</t>
  </si>
  <si>
    <t>[Pepsi Meal Oct] -  Lotteria</t>
  </si>
  <si>
    <t>pns-pepsi-meal-lotteria</t>
  </si>
  <si>
    <t>Pepsi - KFC</t>
  </si>
  <si>
    <r>
      <rPr>
        <sz val="10"/>
        <color theme="1"/>
        <rFont val="Calibri"/>
      </rPr>
      <t xml:space="preserve">- Key message: </t>
    </r>
    <r>
      <rPr>
        <b/>
        <sz val="10"/>
        <color theme="1"/>
        <rFont val="Calibri"/>
      </rPr>
      <t>KFC KHAO 6 món Đãaa ghiền với pepsi CHỈ 124.000 ĐỒNG</t>
    </r>
    <r>
      <rPr>
        <sz val="10"/>
        <color theme="1"/>
        <rFont val="Calibri"/>
      </rPr>
      <t xml:space="preserve">
- Scheme box: 
2 Fried Chicken + 1 Gà Viên (R) + 1 French Fries (R) + 2 Pepsi (J) 
Giá gốc: 165K giảm về 124K
Location: NW
- Timeline: 19/10</t>
    </r>
  </si>
  <si>
    <t>19/10</t>
  </si>
  <si>
    <t>Pepsi QSR - Oct</t>
  </si>
  <si>
    <t>Hometop #10-12: 19/10</t>
  </si>
  <si>
    <t>Ver Update 14.10</t>
  </si>
  <si>
    <t>pns-pepsi-meal-kfc</t>
  </si>
  <si>
    <t>Pepsi - The Pizza Company</t>
  </si>
  <si>
    <r>
      <rPr>
        <sz val="10"/>
        <color theme="1"/>
        <rFont val="Calibri"/>
      </rPr>
      <t xml:space="preserve">- Key message: </t>
    </r>
    <r>
      <rPr>
        <b/>
        <sz val="10"/>
        <color theme="1"/>
        <rFont val="Calibri"/>
      </rPr>
      <t>Combo Pizza, Đãaa Ghiền Với Pepsi</t>
    </r>
    <r>
      <rPr>
        <sz val="10"/>
        <color theme="1"/>
        <rFont val="Calibri"/>
      </rPr>
      <t xml:space="preserve">
- Scheme box: Giảm Đến 42%
* Combo Mua 2 Tặng 3: Mua 2 Pizza size M được Tặng 01 Phần Khai Vị, 01 Phần Salad size M, 01 chai nước 1.5L (giá gốc 795k, giá giảm 455k)
* Combo Mua 1 Tặng 1: Mua 1 Pizza size M và 01 lon nước được Tặng 01 Phần Khai Vị và 01 lon nước (giá gốc 440k, giá giảm 325k)
* Combo Nhóm 4: 02 Pizza size M , 01 Salad bất kỳ size M, 01 Khoai Tây Chiên/ Bánh Mì Bơ Tỏi/ Bánh Mì Que Nướng, 02 nước (giá gốc 460k, giá giảm 335k)
- Timeline: 28.10.2025
- Location: HCM City, Ha Noi City, Da Nang City, Vung Tau, Ben Tre, Thanh Hoa, Bac Ninh, Tien Giang, Nam Dinh City, Thai Nguyen, Dak Lak, Lam Dong, Hai Phong City, Nghe An, Long An, Khanh Hoa, Can Tho City, Dong Nai, Hue City</t>
    </r>
  </si>
  <si>
    <t>28/10</t>
  </si>
  <si>
    <t>Home top #5: 28/10</t>
  </si>
  <si>
    <t>https://drive.google.com/drive/folders/1EW9yCY4DVz27jKwFFocIzlUHm5hXZFKA?usp=drive_link</t>
  </si>
  <si>
    <t>pns-pepsi-meal-tpc</t>
  </si>
  <si>
    <t>Pepsi - Pizza Hut</t>
  </si>
  <si>
    <r>
      <rPr>
        <sz val="10"/>
        <color theme="1"/>
        <rFont val="Calibri"/>
      </rPr>
      <t xml:space="preserve">- Key message: </t>
    </r>
    <r>
      <rPr>
        <b/>
        <sz val="10"/>
        <color theme="1"/>
        <rFont val="Calibri"/>
      </rPr>
      <t>Ăn Pizza Hut Uống Pepsi</t>
    </r>
    <r>
      <rPr>
        <sz val="10"/>
        <color theme="1"/>
        <rFont val="Calibri"/>
      </rPr>
      <t xml:space="preserve">
- Scheme box: Mua 1 tặng 1 + Voucher 72k
Schemes: Mua vừa tặng nhỏ: Mua 1 pizza cỡ vừa kèm 2 lon nước ngọt 320ml, tặng 1 pizza cỡ nhỏ (Phô mai cao cấp, hải sản nhiệt đới, hawai): Giá gốc 466k =&gt; giá bán 239k
Mua lớn tặng vừa: Mua 1 pizza cỡ lớn kèm 2 lon nước ngọt 320ml, tặng 1 pizza cỡ vừa  (Phô mai cao cấp, hải sản nhiệt đới, hawai): Giá gốc 636k =&gt; giá bán 329k
Code name PHV72: 72k mbs 339k
- Timeline: 25.11.2025
Location: HCM, Ha Noi. Da Nang, Dong Nai, Vung Tau, Can Tho,Binh Dinh, Binh Duong, Hue,Bac Ninh, Khanh Hoa,Thai Nguyen, Hai Phong, Nam Dinh, Nghe An,Long An, Quang Ninh, Thanh Hoa, Dak Lak,Ben Tre</t>
    </r>
  </si>
  <si>
    <t>25/11</t>
  </si>
  <si>
    <t>Pepsi QSR - OctP
Mô tả: Ăn Pizza Hut Uống Pepsi Đã Ghiền
Mua Lớn Tặng Vừa: Mua 1 Pizza Cỡ Lớn kèm 2 lon nước ngọt 320ml tặng 1 pizza cỡ vừa
Mua Vừa Tặng Nhỏ: Mua 1 pizza cỡ vừa kèm 2 lon nước ngọt 320ml tặng 1 pizza cỡ nhỏ
Nhập mã PHV72 giảm 72k cho đơn từ 339k.</t>
  </si>
  <si>
    <t>Hometop #7-9: 25/11</t>
  </si>
  <si>
    <t>[Pepsi Meal - Nov] Pizza Hut</t>
  </si>
  <si>
    <t>pns-pepsi-meal-pizzahut</t>
  </si>
  <si>
    <t>Pepsi - Jollibee</t>
  </si>
  <si>
    <r>
      <rPr>
        <sz val="10"/>
        <color theme="1"/>
        <rFont val="Calibri"/>
      </rPr>
      <t xml:space="preserve">- Key message: </t>
    </r>
    <r>
      <rPr>
        <b/>
        <sz val="10"/>
        <color theme="1"/>
        <rFont val="Calibri"/>
      </rPr>
      <t>Khao Deal Pepsi Độc Quyền</t>
    </r>
    <r>
      <rPr>
        <sz val="10"/>
        <color theme="1"/>
        <rFont val="Calibri"/>
      </rPr>
      <t xml:space="preserve">
- Scheme box: Giảm 30%
Combo 147k còn 99k: 01 Gà Giòn Vui Vẻ + 02 Mỳ Ý Jolly vừa + 01 Khoai Tây Chiên vừa + 2 Pepsi vừa
- Timeline: 10.11.2025
- Location: HCM, Ha Noi,Da Nang, Binh Duong, Bac Ninh, Hai Phong, Vung Tau,Thai Nguyen, Dong Nai, Thanh Hoa, Dak Lak, Can Tho,Hue, Binh Dinh, Tien Giang, Long An, An Giang, Lam Dong, Nghe An, Nam Dinh, Phu Yen, Dong Thap, Kien Giang, Phu Yen, Quang Ninh, Vinh Long, Tra Vinh</t>
    </r>
  </si>
  <si>
    <t>Hometop #10-12: 10/11</t>
  </si>
  <si>
    <t>[Pepsi Meal Oct] - Jollibee</t>
  </si>
  <si>
    <t>pns-pepsi-meal-jollibee</t>
  </si>
  <si>
    <r>
      <rPr>
        <sz val="10"/>
        <rFont val="Calibri"/>
      </rPr>
      <t xml:space="preserve">- Key Message: </t>
    </r>
    <r>
      <rPr>
        <b/>
        <sz val="10"/>
        <rFont val="Calibri"/>
      </rPr>
      <t>CO.OPFOOD GIÁ TỐT MỖI TUẦN - GIẢM 50%</t>
    </r>
    <r>
      <rPr>
        <sz val="10"/>
        <rFont val="Calibri"/>
      </rPr>
      <t xml:space="preserve">
- Scheme: </t>
    </r>
    <r>
      <rPr>
        <u/>
        <sz val="10"/>
        <color rgb="FF1155CC"/>
        <rFont val="Calibri"/>
      </rPr>
      <t>PS COOP 10.2025</t>
    </r>
    <r>
      <rPr>
        <sz val="10"/>
        <rFont val="Calibri"/>
      </rPr>
      <t xml:space="preserve">
giảm 1 số món đến 50%: 
  + </t>
    </r>
    <r>
      <rPr>
        <i/>
        <sz val="10"/>
        <rFont val="Calibri"/>
      </rPr>
      <t>Dưa leo baby CoopSelect hộp 500g-3514632
  + Đùi gà góc tư CP 500g-3456061
  + Cam sành Coop Select L1- 1kg-1.2kg-3522835</t>
    </r>
    <r>
      <rPr>
        <sz val="10"/>
        <rFont val="Calibri"/>
      </rPr>
      <t xml:space="preserve">
- Opening time: 8:00 - 20:00
- Timeline: 23/10-26/10
- Location: HCM, HN, Cần thơ</t>
    </r>
  </si>
  <si>
    <t>Hometop #10-12: 24/10, 26/10
Static banner #5: 23/10, 25/10
Search Placeholder - 2 slots: 24/10 (17g -19g), 25/10 (5g - 10g)</t>
  </si>
  <si>
    <t>Oct_CB2</t>
  </si>
  <si>
    <r>
      <rPr>
        <sz val="10"/>
        <color theme="1"/>
        <rFont val="Calibri"/>
      </rPr>
      <t xml:space="preserve">- Key message: </t>
    </r>
    <r>
      <rPr>
        <b/>
        <sz val="10"/>
        <color theme="1"/>
        <rFont val="Calibri"/>
      </rPr>
      <t>Deal tháng 10 mua gì cũng hời giảm 15% + voucher 95k</t>
    </r>
    <r>
      <rPr>
        <sz val="10"/>
        <color theme="1"/>
        <rFont val="Calibri"/>
      </rPr>
      <t xml:space="preserve">
- Scheme: TH true OAT giảm 15% 
 Nhập TRUEMART95K - giảm 12% tối đa 95K
- Timeline: 29-31/10 
- Location: Bắc Ninh, Bình Dương, Bình Phước, Bình Thuận, Cần Thơ, Đà Nẵng, Đắk Lắk, Đồng Nai, Hà Nội, Hải Phòng, Huế, Khánh Hoà, Lâm Đồng, Nam Định, Nghệ An, Ninh Thuận, Quảng Ninh, Thái Nguyên, Thanh Hoá, TP. HCM, Vũng Tàu</t>
    </r>
  </si>
  <si>
    <t>Sử dụng KV Win 2 tháng 10 dòng 1878</t>
  </si>
  <si>
    <r>
      <rPr>
        <b/>
        <sz val="10"/>
        <color theme="1"/>
        <rFont val="Calibri"/>
      </rPr>
      <t xml:space="preserve">Combo 2: </t>
    </r>
    <r>
      <rPr>
        <sz val="10"/>
        <color theme="1"/>
        <rFont val="Calibri"/>
      </rPr>
      <t xml:space="preserve">
Bottom 1-3: 29/10, 30/10, 31/10
Pop up: 16h-19h 29/10</t>
    </r>
  </si>
  <si>
    <r>
      <rPr>
        <b/>
        <sz val="10"/>
        <color theme="1"/>
        <rFont val="Calibri"/>
      </rPr>
      <t xml:space="preserve">Combo 2: </t>
    </r>
    <r>
      <rPr>
        <sz val="10"/>
        <color theme="1"/>
        <rFont val="Calibri"/>
      </rPr>
      <t xml:space="preserve">
Bottom 1-3: 29/10, 30/10, 31/10
Pop up: 16h-19h 29/10</t>
    </r>
  </si>
  <si>
    <r>
      <rPr>
        <b/>
        <sz val="10"/>
        <color theme="1"/>
        <rFont val="Calibri"/>
      </rPr>
      <t xml:space="preserve">Combo 2: </t>
    </r>
    <r>
      <rPr>
        <sz val="10"/>
        <color theme="1"/>
        <rFont val="Calibri"/>
      </rPr>
      <t xml:space="preserve">
Bottom 1-3: 29/10, 30/10, 31/10
Pop up: 16h-19h 29/10</t>
    </r>
  </si>
  <si>
    <r>
      <rPr>
        <b/>
        <sz val="10"/>
        <color theme="1"/>
        <rFont val="Calibri"/>
      </rPr>
      <t xml:space="preserve">Combo 2: </t>
    </r>
    <r>
      <rPr>
        <sz val="10"/>
        <color theme="1"/>
        <rFont val="Calibri"/>
      </rPr>
      <t xml:space="preserve">
Bottom 1-3: 29/10, 30/10, 31/10
Pop up: 16h-19h 29/10</t>
    </r>
  </si>
  <si>
    <r>
      <rPr>
        <sz val="10"/>
        <rFont val="Calibri"/>
      </rPr>
      <t xml:space="preserve">Deadline 14/10
</t>
    </r>
    <r>
      <rPr>
        <u/>
        <sz val="10"/>
        <color rgb="FF1155CC"/>
        <rFont val="Calibri"/>
      </rPr>
      <t>https://drive.google.com/drive/u/0/folders/1y1HwXTqDgNi4Iy0dRMkmQ7qVJz6_kBGJ</t>
    </r>
    <r>
      <rPr>
        <sz val="10"/>
        <rFont val="Calibri"/>
      </rPr>
      <t xml:space="preserve"> </t>
    </r>
  </si>
  <si>
    <t>Oct_Compensation</t>
  </si>
  <si>
    <r>
      <rPr>
        <sz val="10"/>
        <color theme="1"/>
        <rFont val="Calibri"/>
      </rPr>
      <t xml:space="preserve">- Key message: </t>
    </r>
    <r>
      <rPr>
        <b/>
        <sz val="10"/>
        <color theme="1"/>
        <rFont val="Calibri"/>
      </rPr>
      <t>DINH DƯỠNG CHO BÉ ĐẾN TRƯỜNG - GIẢM 25% - VOUCHER 150K</t>
    </r>
    <r>
      <rPr>
        <sz val="10"/>
        <color theme="1"/>
        <rFont val="Calibri"/>
      </rPr>
      <t xml:space="preserve">
- Scheme: PS up to 25%
- Location: NW
- Opening time: 09:30 - 19:00</t>
    </r>
  </si>
  <si>
    <t>26/10 - 31/10</t>
  </si>
  <si>
    <t>HTC: (16h - 20h): 31/10
Hometop Banner: 28/10 (#8), 31/10 (#5)
Static Banner: 28/10, 31/10
Flash Sale Banner: 29/10
Floating Banner: 26/10 (10h- 13h)
Popup: 28/10 (16h- 19h)</t>
  </si>
  <si>
    <t>HTC: (16h - 20h): 31/10
Hometop Banner #5: 26/10, 29/10
Static Banner: 27/10, 28/10
Flash Sale Banner: 27/10
Floating Banner: 31/10 (13h- 16h)
Popup: 26/10 (13h- 16h)</t>
  </si>
  <si>
    <t>https://drive.google.com/drive/folders/1aRe0BoS_90lz6nfJbpVyH1PZ33IOI3oH</t>
  </si>
  <si>
    <t>Nov_Compensation</t>
  </si>
  <si>
    <r>
      <rPr>
        <sz val="10"/>
        <color theme="1"/>
        <rFont val="Calibri"/>
      </rPr>
      <t xml:space="preserve">- Key message: </t>
    </r>
    <r>
      <rPr>
        <b/>
        <sz val="10"/>
        <color theme="1"/>
        <rFont val="Calibri"/>
      </rPr>
      <t>DINH DƯỠNG CHO BÉ ĐẾN TRƯỜNG - GIẢM 25% - VOUCHER 150K</t>
    </r>
    <r>
      <rPr>
        <sz val="10"/>
        <color theme="1"/>
        <rFont val="Calibri"/>
      </rPr>
      <t xml:space="preserve">
- Scheme: PS up to 25%
- Location: NW
- Opening time: 09:30 - 19:00</t>
    </r>
  </si>
  <si>
    <t>19/11 - 30/11</t>
  </si>
  <si>
    <t>https://drive.google.com/drive/u/0/folders/1-2NhAcwDkUCOPcF9ZCpWT6qeJfccVbfR</t>
  </si>
  <si>
    <t>ind--nutifood</t>
  </si>
  <si>
    <t>Dec</t>
  </si>
  <si>
    <t>Dec_Compensation</t>
  </si>
  <si>
    <r>
      <rPr>
        <sz val="10"/>
        <color theme="1"/>
        <rFont val="Calibri"/>
      </rPr>
      <t xml:space="preserve">- Key message: </t>
    </r>
    <r>
      <rPr>
        <b/>
        <sz val="10"/>
        <color theme="1"/>
        <rFont val="Calibri"/>
      </rPr>
      <t>DINH DƯỠNG CHO BÉ ĐẾN TRƯỜNG - GIẢM 25% - VOUCHER 150K</t>
    </r>
    <r>
      <rPr>
        <sz val="10"/>
        <color theme="1"/>
        <rFont val="Calibri"/>
      </rPr>
      <t xml:space="preserve">
- Scheme: PS up to 25%
- Location: NW
- Opening time: 09:30 - 19:00</t>
    </r>
  </si>
  <si>
    <t>ind-nutifood</t>
  </si>
  <si>
    <t>https://shopeefood.vn/bo-suu-tap/ind-nutifood</t>
  </si>
  <si>
    <t>- Key message: Mua 1 tặng 1  + voucher 85k 
- Scheme: TocoToco khao combo món mới 2 ly size L kèm 2 topping chỉ còn 60k
Áp dụng món:
 Ô long sen vàng kem phô mai
Trà sữa trân châu hoàng gia
Trà Sữa Nếp Cẩm
Xanh Nhài Hibiscus
 Xanh nhài vải quế hoa
- Nhập code TOCO15: 15k mbs 30k
TOCO85: 85k mbs 250k
Timeline: 10-12/10
- Location: Hà Nội, HCM, CT</t>
  </si>
  <si>
    <t>10/10 - 12/10</t>
  </si>
  <si>
    <t>https://drive.google.com/file/d/1D8eq740yZaGIJQW9NEM9jONAxi5OLkTx/view</t>
  </si>
  <si>
    <t>tocotoco</t>
  </si>
  <si>
    <t xml:space="preserve">Combo 1: 1 cơm sườn nướng than hoa + 1 cơm gà phi lê xá xíu
Giá gốc: 97k, giá bán: 70k
Combo 2: 1 cơm sườn nướng than hoa + 1 Cơm Sườn Mềm Độc Quyền (Sườn To)
Giá gốc: 121k, giá bán: 95k </t>
  </si>
  <si>
    <t>PIC BÁO CANCEL</t>
  </si>
  <si>
    <r>
      <rPr>
        <sz val="10"/>
        <color theme="1"/>
        <rFont val="Calibri"/>
      </rPr>
      <t>- Key message:</t>
    </r>
    <r>
      <rPr>
        <b/>
        <sz val="10"/>
        <color theme="1"/>
        <rFont val="Calibri"/>
      </rPr>
      <t xml:space="preserve"> BURGER KING KHAO DEAL NỬA GIÁ - Giảm 50%</t>
    </r>
    <r>
      <rPr>
        <sz val="10"/>
        <color theme="1"/>
        <rFont val="Calibri"/>
      </rPr>
      <t xml:space="preserve">
- Scheme: Combo 8 món giảm 50% bao gồm:
Gồm: Burger Bò Tắm Phô Mai cỡ vừa, Burger Bò Nướng Lửa Hồng cỡ vừa, Phô Mai Que 2 miếng, Khoai Tây Chiên nhỏ, 3 Đồ Uống
Giá gốc: 293k
Giá giảm (50%): 146.5k
Limit: 1 Combo BOGO/Order
Áp dụng thêm voucher BK50 giảm 50k đơn 140k chỉ còn 96.5k
- Location: HN
- Timeline: 08/11, 09/11; 15/11, 16/11, 21/11</t>
    </r>
  </si>
  <si>
    <t>08/11, 09/11; 15/11, 16/11, 21/11</t>
  </si>
  <si>
    <r>
      <rPr>
        <sz val="10"/>
        <rFont val="Calibri"/>
      </rPr>
      <t xml:space="preserve">Adapt </t>
    </r>
    <r>
      <rPr>
        <u/>
        <sz val="10"/>
        <color rgb="FF1155CC"/>
        <rFont val="Calibri"/>
      </rPr>
      <t>KV cũ</t>
    </r>
    <r>
      <rPr>
        <sz val="10"/>
        <rFont val="Calibri"/>
      </rPr>
      <t xml:space="preserve">, thay background vibe nhà giáo việt nam, ưu tiên bên cạnh màu brand thêm màu đỏ hồng, thêm elements hoa lá  </t>
    </r>
  </si>
  <si>
    <r>
      <rPr>
        <b/>
        <sz val="10"/>
        <color theme="1"/>
        <rFont val="Calibri"/>
      </rPr>
      <t xml:space="preserve">5 Static#6:
</t>
    </r>
    <r>
      <rPr>
        <sz val="10"/>
        <color theme="1"/>
        <rFont val="Calibri"/>
      </rPr>
      <t>Static Banner(6): 08/11, 09/11; 15/11, 16/11, 21/11</t>
    </r>
  </si>
  <si>
    <r>
      <rPr>
        <sz val="10"/>
        <rFont val="Calibri"/>
      </rPr>
      <t xml:space="preserve">Deadline 29/10
</t>
    </r>
    <r>
      <rPr>
        <u/>
        <sz val="10"/>
        <color rgb="FF1155CC"/>
        <rFont val="Calibri"/>
      </rPr>
      <t>https://drive.google.com/drive/u/0/folders/1SPfIneqeMqJfOeU8eUsyOji8yoof1ipB</t>
    </r>
    <r>
      <rPr>
        <sz val="10"/>
        <rFont val="Calibri"/>
      </rPr>
      <t xml:space="preserve"> </t>
    </r>
  </si>
  <si>
    <t>Nov.CB1</t>
  </si>
  <si>
    <r>
      <rPr>
        <sz val="10"/>
        <color theme="1"/>
        <rFont val="Calibri"/>
      </rPr>
      <t xml:space="preserve">- Key message: </t>
    </r>
    <r>
      <rPr>
        <b/>
        <sz val="10"/>
        <color theme="1"/>
        <rFont val="Calibri"/>
      </rPr>
      <t>BURGER KING KHAO DEAL NỬA GIÁ - Giảm 50%</t>
    </r>
    <r>
      <rPr>
        <sz val="10"/>
        <color theme="1"/>
        <rFont val="Calibri"/>
      </rPr>
      <t xml:space="preserve">
- Scheme: Combo 8 món giảm 50% bao gồm:
Gồm: Burger Bò Tắm Phô Mai cỡ vừa, Burger Bò Nướng Lửa Hồng cỡ vừa, Phô Mai Que 2 miếng, Khoai Tây Chiên nhỏ, 3 Đồ Uống
Giá gốc: 293k
Giá giảm (50%): 146.5k
Limit: 1 Combo BOGO/Order
Áp dụng thêm voucher BK50 giảm 50k đơn 140k chỉ còn 96.5k
- Location: HCM
- Timeline: 14/11-16/11</t>
    </r>
  </si>
  <si>
    <t>Chung KV dòng 1930</t>
  </si>
  <si>
    <r>
      <rPr>
        <b/>
        <sz val="10"/>
        <color theme="1"/>
        <rFont val="Calibri"/>
      </rPr>
      <t xml:space="preserve">1 Combo1:
</t>
    </r>
    <r>
      <rPr>
        <sz val="10"/>
        <color theme="1"/>
        <rFont val="Calibri"/>
      </rPr>
      <t>Static Banner(1-3): 14/11-16/11
Popup(16h-19h): 14/11</t>
    </r>
  </si>
  <si>
    <r>
      <rPr>
        <sz val="10"/>
        <rFont val="Calibri"/>
      </rPr>
      <t xml:space="preserve">Deadline 29/10
</t>
    </r>
    <r>
      <rPr>
        <u/>
        <sz val="10"/>
        <color rgb="FF1155CC"/>
        <rFont val="Calibri"/>
      </rPr>
      <t>https://drive.google.com/drive/u/0/folders/1SPfIneqeMqJfOeU8eUsyOji8yoof1ipB</t>
    </r>
    <r>
      <rPr>
        <sz val="10"/>
        <rFont val="Calibri"/>
      </rPr>
      <t xml:space="preserve"> </t>
    </r>
  </si>
  <si>
    <t>Nov.CB8</t>
  </si>
  <si>
    <r>
      <rPr>
        <sz val="10"/>
        <color theme="1"/>
        <rFont val="Calibri"/>
      </rPr>
      <t>- Key message:</t>
    </r>
    <r>
      <rPr>
        <b/>
        <sz val="10"/>
        <color theme="1"/>
        <rFont val="Calibri"/>
      </rPr>
      <t xml:space="preserve"> BURGER KING KHAO DEAL NỬA GIÁ - Giảm 50%</t>
    </r>
    <r>
      <rPr>
        <sz val="10"/>
        <color theme="1"/>
        <rFont val="Calibri"/>
      </rPr>
      <t xml:space="preserve">
- Scheme: Combo 8 món giảm 50% bao gồm:
Gồm: Burger Bò Tắm Phô Mai cỡ vừa, Burger Bò Nướng Lửa Hồng cỡ vừa, Phô Mai Que 2 miếng, Khoai Tây Chiên nhỏ, 3 Đồ Uống
Giá gốc: 293k
Giá giảm (50%): 146.5k
Limit: 1 Combo BOGO/Order
Áp dụng thêm voucher BK50 giảm 50k đơn 140k chỉ còn 96.5k
</t>
    </r>
    <r>
      <rPr>
        <sz val="10"/>
        <color rgb="FFFF0000"/>
        <rFont val="Calibri"/>
      </rPr>
      <t xml:space="preserve">- Location: HCM
</t>
    </r>
    <r>
      <rPr>
        <sz val="10"/>
        <color theme="1"/>
        <rFont val="Calibri"/>
      </rPr>
      <t>- Timeline: 21/11-23/11</t>
    </r>
  </si>
  <si>
    <t>21/11-23/11</t>
  </si>
  <si>
    <r>
      <rPr>
        <b/>
        <sz val="10"/>
        <color theme="1"/>
        <rFont val="Calibri"/>
      </rPr>
      <t xml:space="preserve">1 Combo8:
</t>
    </r>
    <r>
      <rPr>
        <sz val="10"/>
        <color theme="1"/>
        <rFont val="Calibri"/>
      </rPr>
      <t>Bottom Banner(4-6): 21/11-23/11
Search Placeholder(10h-12h): 21/11, 23/11</t>
    </r>
  </si>
  <si>
    <r>
      <rPr>
        <sz val="10"/>
        <rFont val="Calibri"/>
      </rPr>
      <t xml:space="preserve">Deadline 29/10
</t>
    </r>
    <r>
      <rPr>
        <u/>
        <sz val="10"/>
        <color rgb="FF1155CC"/>
        <rFont val="Calibri"/>
      </rPr>
      <t>https://drive.google.com/drive/u/0/folders/1SPfIneqeMqJfOeU8eUsyOji8yoof1ipB</t>
    </r>
    <r>
      <rPr>
        <sz val="10"/>
        <rFont val="Calibri"/>
      </rPr>
      <t xml:space="preserve"> </t>
    </r>
  </si>
  <si>
    <t>31/10-02/11</t>
  </si>
  <si>
    <t>McDONALD'S KHAO 4 GÀ 2 NƯỚC CHỈ 79.000 ĐỒNG
Scheme:        Combo 4 gà rán 2 nước, giá gốc 198k -&gt; 109k
MCDVIP30 30k MBS 108k</t>
  </si>
  <si>
    <t>HTC  8H	8h-24h 01/11
Hometop # 1-3	31/10 02/11
Bottom	01/11 02/11
Flash Sale Banner #1-4	01/11
Floating 3H	16h-19h 02/11
Popup 3H	"HN ĐN OTH 10h-13h 01/11
HCM 02.11 10h-13h"
Social or KOL	IG SPF 10h 01/10</t>
  </si>
  <si>
    <t>https://drive.google.com/drive/u/0/folders/1hmW-gaCbx39atk90ZXT_h1PXuHmrK3F5</t>
  </si>
  <si>
    <t>PIZZA HUT KHAO ĐẬM CUỐI TUẦN 
GIẢM 50% + VOUCHER 100K
Mua 1 pizza cỡ vừa kèm 2 lon nước ngọt 320ml, tặng 1 pizza cỡ nhỏ (Phô mai cao cấp, hải sản nhiệt đới, hawai) 239k =&gt; 189k
Mua 1 pizza cỡ lớn kèm 2 lon nước ngọt 320ml, tặng 1 pizza cỡ vừa  (Phô mai cao cấp, hải sản nhiệt đới, hawai) 329k =&gt; 269k
COMBO MÊ: 439k =&gt; 389k
1 Pizza ALC (cỡ Vừa) trừ dòng Double Topping/Hut Signature
1 Mì Ý
1 Cánh Gà 4 Miếng hoặc Không Xương (Vị Tùy Chọn) 
4 Lon Pepsi/ 7UP/ Mirinda/ Aquafina
Pizza Phô Mai Cao Cấp giảm 50% 129k =&gt; 64.5k
SPFPHV100 100k MBS 370k
SPFPHV65 65K MBS 260K</t>
  </si>
  <si>
    <t>https://docs.google.com/spreadsheets/d/1SpTAZfPnhoulb5kemB5xnn_ZUdBowHUUux2uosNOuSk/edit?gid=1168574086#gid=1168574086</t>
  </si>
  <si>
    <t>HTC 1st Scroll 8H	16h-24h 02/11
Hometop # 5	10h-16h 31/10 10h-24h. 02/11
Bottom	31/10 -1/11
Flash Sale Banner #1-4	02/11
Floating 3H	10h-13h 02/11
Popup 3H	"HCM 19h-22h 01/11 
HN đN OTH 16h-19h 01/11"</t>
  </si>
  <si>
    <t>07-09/11</t>
  </si>
  <si>
    <t>Key message:  COMBO 3 GÀ KFC - CHỈ 54.000 ĐỒNG
Combo 3 Gà giá gốc 104k, Nhập code  KFCSVIP50K giảm 50k cho đơn 100k =&gt; Combo 3 Gà giảm còn 54K</t>
  </si>
  <si>
    <t>HTC  8H	16h-24h 09/11
Hometop # 1-3	07/11, 08/11
Bottom	08/11, 09/11
Flash Sale Banner #1-4	09/11
Floating 3H	10h-13h 09/11
Popup 3H	"HN ĐN OTH 16h-19h 07/11
HCM 19h-22h 08/11"
Social or KOL	Story FB SPF 10h-13h 07/11</t>
  </si>
  <si>
    <t>03-06/11</t>
  </si>
  <si>
    <t>Lotteria Khao Deal 
giảm 30% + voucher 50k
Key message: Lotteria Khao Deal 30% - Giảm 50k
- Scheme:
"Deal Siêu Chill        
Gà rán + Mì ý + Pepsi (M) "
Giá bán 83,000        Giá giảm 58,000
"Deal Đồng Hành
Gà rán + Mì ý + Burger L-Chicken+ Khoai tây chiên (S) + 2 Pepsi (S)"   
Giá bán 159,000        Giá giảm 109,000
SVIPLOTTERIA29 29K mbs 109K
SVIPLOTTERIA50 50k MBS 218k</t>
  </si>
  <si>
    <t>HTC 1st Scroll 8H	16h-24h 04/11
Hometop # 5	03/11, 05/11
Static	04/11 06/11
Flash Sale Banner #1-4	05/11
Floating 3H	10h-13h 06/11
Popup 3H	16h-19h 04/11</t>
  </si>
  <si>
    <r>
      <rPr>
        <sz val="10"/>
        <rFont val="Calibri"/>
      </rPr>
      <t xml:space="preserve">Deadline 23/10
</t>
    </r>
    <r>
      <rPr>
        <u/>
        <sz val="10"/>
        <color rgb="FF1155CC"/>
        <rFont val="Calibri"/>
      </rPr>
      <t>https://drive.google.com/drive/u/0/folders/1CpknBLP9tDwHtQBIaIr5rt0PiXxF_qPw</t>
    </r>
  </si>
  <si>
    <t xml:space="preserve">"Scheme:
DOMINO’S PIZZA
KHAO TIỆC LINH ĐÌNH
CHỈ 1.000 ĐỒNG + Voucher 100.000 ĐỒNG
DOMINOS100K 100k MBS 350k
Detail scheme: Pizza giá 1.000VND + Voucher giảm đến 100k
Details Scheme: 
+ Mua 1 pizza size 9''/12'' bất kỳ trong list:
Cheesy Bacon Pizza/ Pizza Phô Mai Thịt Heo Xông Khói
Pizzamin Sea Pizza/ Pizza Hải Sản Nhiệt Đới Xốt Tiêu
Surf &amp; Turf Pizza/ Pizza Bò Và Tôm Nướng Kiểu Mỹ
Seafood Delight Pizza/ Pizza Hải Sản Xốt Cà Chua
Ocean Mania Pizza/ Pizza Hải Sản Xốt Mayonnaise
Seafood Lime Pesto Pizza/ Pizza Hải Sản Xốt Pesto Kem Chanh
Pepperoni Feast Pizza/ Pizza Xúc Xích Ý Truyền Thống
Extravaganza Pizza/ Pizza Thập Cẩm Thượng Hạng
Meat Lovers Pizza/ Pizza 5 Loại Thịt Thượng Hạng
Bacon Cheeseburger Pizza/ Pizza Bơ Gơ Bò Mỹ Xốt Phô Mai
Hawaiian Pizza/ Pizza Dăm Bông Dứa Kiểu Hawaii
Cheese Mania Pizza/ Pizza Phô Mai Truyền Thống
Veggie Mania Pizza/ Pizza Rau Củ Thập Cẩm
+ Sẽ được mua 1 bánh pizza size 7'' với giá 1.000VND (giá gốc 105.000VND)
Sausage Kid Mania Pizza/ Pizza Xúc Xích Xốt Phô Mai
Cheesy Chicken Bacon Pizza/ Pizza Gà Phô Mai Thịt Heo Xông Khói
Cheesy Crab Stick &amp; Pineapple Pizza/ Pizza Thanh Cua Dứa Xốt Phô Mai
Cheesy Ham &amp; Corn Pizza/ Pizza Dăm Bông Bắp Xốt Phô Mai
Hawaiian Pizza/ Pizza Dăm Bông Dứa Kiểu Hawaii"                </t>
  </si>
  <si>
    <t>HTC 1st Scroll 8H	16h-24h 08/11
Hometop # 5	07/11 09/11
Static	08/11 09/11
Flash Sale Banner #1-4	08/11
Floating 3H	16h-19h 07/11
Popup 3H	19h-22h 09/11</t>
  </si>
  <si>
    <t>https://drive.google.com/drive/folders/1nrLMTp4zN0uxc10jOWbMW4gY_NQmE6uT</t>
  </si>
  <si>
    <t>13-16/11</t>
  </si>
  <si>
    <r>
      <rPr>
        <sz val="10"/>
        <rFont val="Calibri"/>
      </rPr>
      <t xml:space="preserve">Danh sách ID Mex: </t>
    </r>
    <r>
      <rPr>
        <u/>
        <sz val="10"/>
        <color rgb="FF1155CC"/>
        <rFont val="Calibri"/>
      </rPr>
      <t>https://docs.google.com/spreadsheets/d/1KmfXaYNxTvOqlFm0awngGgwSbAkphKf3/edit#gid=264214317</t>
    </r>
  </si>
  <si>
    <t>HTC  8H	8h-24h 16/11
Hometop # 1-3	13/10 14/10
Collection list	15/11 16/11
Flash Sale Banner #1-4	16/11
Floating 3H	19h-22h 16/11
Popup 3H	16h-19h 13/11
Social or KOL	FB SPF 10h ngày 14/11</t>
  </si>
  <si>
    <r>
      <rPr>
        <sz val="10"/>
        <rFont val="Calibri"/>
      </rPr>
      <t xml:space="preserve">Deadline 3/11
</t>
    </r>
    <r>
      <rPr>
        <u/>
        <sz val="10"/>
        <color rgb="FF1155CC"/>
        <rFont val="Calibri"/>
      </rPr>
      <t>https://drive.google.com/drive/u/0/folders/1pyFYrf8GLnA3FP0PRRWbHeOkoGFqh1C3</t>
    </r>
  </si>
  <si>
    <t>14-16/11</t>
  </si>
  <si>
    <t>Cuối Tuần Bên Pizza Hut - Mua 1 Tặng 1 + Voucher 100.000
Scheme: 
Mua 1 pizza cỡ vừa kèm 2 lon nước ngọt 320ml, tặng 1 pizza cỡ nhỏ (Phô mai cao cấp, hải sản nhiệt đới, hawai) 239k =&gt; 189k
Mua 1 pizza cỡ lớn kèm 2 lon nước ngọt 320ml, tặng 1 pizza cỡ vừa  (Phô mai cao cấp, hải sản nhiệt đới, hawai) 329k =&gt; 269k
COMBO MÊ: 439k =&gt; 389k
1 Pizza ALC (cỡ Vừa) trừ dòng Double Topping/Hut Signature
1 Mì Ý
1 Cánh Gà 4 Miếng hoặc Không Xương (Vị Tùy Chọn) 
4 Lon Pepsi/ 7UP/ Mirinda/ Aquafina
Pizza Phô Mai Cao Cấp giảm 50% 129k =&gt; 64.5k
SPFPHV100 100k MBS 370k</t>
  </si>
  <si>
    <t>HTC  8H	16h-24h 15/11
Hometop # 1-3	14/11, 16/11
Static	15/11 16/11
Flash Sale Banner #1-4	16/11
Floating 3H	16h-19h 14/11
Popup 3H	19h-22h 16/11</t>
  </si>
  <si>
    <r>
      <rPr>
        <sz val="10"/>
        <rFont val="Calibri"/>
      </rPr>
      <t xml:space="preserve">Deadline 4/11
</t>
    </r>
    <r>
      <rPr>
        <u/>
        <sz val="10"/>
        <color rgb="FF1155CC"/>
        <rFont val="Calibri"/>
      </rPr>
      <t>https://drive.google.com/drive/u/0/folders/1VITQgegqGVGVPcTiwI9y8mHCZVSQwS28</t>
    </r>
    <r>
      <rPr>
        <sz val="10"/>
        <rFont val="Calibri"/>
      </rPr>
      <t xml:space="preserve"> </t>
    </r>
  </si>
  <si>
    <t>10-13/11</t>
  </si>
  <si>
    <t xml:space="preserve">TEXAS CHICKEN
DEAL ĐỈNH GÀ GIÒN
COMBO 99,000Đ + VOUCHER 45,000Đ
e        02 Miếng gà bơ tỏi &amp; thảo mộc
01 Bánh cuộn Zesty Crunch
Giá gốc: 147,000đ -&gt; 99,000đ
VIPTEXAS28 28k MBS 99k qty  1,400
VIPTEXAS45 45k MBS 199k qty 500
VIPTEXAS35 35k MBS 149k qty 500
VIPTEXAS58 58k MBS 269k   qty 200"                </t>
  </si>
  <si>
    <t>HTC 1st Scroll 8H	8h-16h 13/11
Hometop # 5	Home top 10/11, 12/11
Static	111/11, 12/11
Flash Sale Banner #1-4	13/11
Floating 3H	16h-19h 10/11
Popup 3H	10h-13h 12/11</t>
  </si>
  <si>
    <t>https://drive.google.com/drive/folders/175PYR2KxGdktgKWTuSd1RdgOxad8Pp1i</t>
  </si>
  <si>
    <t>17-20/11</t>
  </si>
  <si>
    <t xml:space="preserve">"
TEXAS CHICKEN
DEAL ĐỈNH GÀ GIÒN
COMBO 179,000Đ + VOUCHER 45,000Đ
02 Miếng gà bơ tỏi &amp; thảo mộc
01 Bánh cuộn Zesty Crunch
01 Burger tôm
01 Phần gà Popcorn sốt phô mai
01 nước ngọt
03 tương ớt + 01 tương cà
Giá gốc: 272,000đ -&gt; 179,000đ
VIPTEXAS28 28k MBS 99k qty  1,400
VIPTEXAS45 45k MBS 199k qty 500
VIPTEXAS35 35k MBS 149k qty 500
VIPTEXAS58 58k MBS 269k   qty 200"                </t>
  </si>
  <si>
    <t>HTC 1st Scroll 8H	8h-16h 18/11
Hometop # 5	17/11. 19/11
Bottom	18/11 20/11, SPH 17h-19h 17.11
Flash Sale Banner #1-4	18/11
Floating 3H	10h-13h 17/11
Popup 3H	10h-13h 18/11</t>
  </si>
  <si>
    <t>https://drive.google.com/drive/folders/1LpA-lER0GL9bcK_UvP0gEDgxuw0TKINN</t>
  </si>
  <si>
    <t>20-23/11</t>
  </si>
  <si>
    <r>
      <rPr>
        <sz val="10"/>
        <rFont val="Calibri"/>
      </rPr>
      <t xml:space="preserve">Danh sách ID Mex: </t>
    </r>
    <r>
      <rPr>
        <u/>
        <sz val="10"/>
        <color rgb="FF1155CC"/>
        <rFont val="Calibri"/>
      </rPr>
      <t>https://docs.google.com/spreadsheets/d/1KmfXaYNxTvOqlFm0awngGgwSbAkphKf3/edit#gid=264214317</t>
    </r>
  </si>
  <si>
    <t>HTC  8H	8h-24h 22/11
Hometop # 1-3	21/11, 23/11
Bottom	22/11 23/11
Flash Sale Banner #1-4	22/11
Floating 3H	16h-19h 22/11
Popup 3H	"HN ĐN OTH 16h=19h 21/11
HCM 23/11 16h-19h"
Social or KOL	FB SPF 11h30 20/11</t>
  </si>
  <si>
    <r>
      <rPr>
        <sz val="10"/>
        <rFont val="Calibri"/>
      </rPr>
      <t xml:space="preserve">Deadline 3/11
</t>
    </r>
    <r>
      <rPr>
        <u/>
        <sz val="10"/>
        <color rgb="FF1155CC"/>
        <rFont val="Calibri"/>
      </rPr>
      <t>https://drive.google.com/drive/u/0/folders/1pyFYrf8GLnA3FP0PRRWbHeOkoGFqh1C3</t>
    </r>
  </si>
  <si>
    <t>21-23/11</t>
  </si>
  <si>
    <t xml:space="preserve">"Scheme:
DOMINO’S PIZZA
KHAO TIỆC LINH ĐÌNH
CHỈ 1.000 ĐỒNG + Voucher 100.000 ĐỒNG
Detail scheme: Pizza giá 1.000VND + Voucher giảm đến 100k
Details Scheme: 
DOMINOS100K 100k MBS 350k
+ Mua 1 pizza size 9''/12'' bất kỳ trong list:
Cheesy Bacon Pizza/ Pizza Phô Mai Thịt Heo Xông Khói
Pizzamin Sea Pizza/ Pizza Hải Sản Nhiệt Đới Xốt Tiêu
Surf &amp; Turf Pizza/ Pizza Bò Và Tôm Nướng Kiểu Mỹ
Seafood Delight Pizza/ Pizza Hải Sản Xốt Cà Chua
Ocean Mania Pizza/ Pizza Hải Sản Xốt Mayonnaise
Seafood Lime Pesto Pizza/ Pizza Hải Sản Xốt Pesto Kem Chanh
Pepperoni Feast Pizza/ Pizza Xúc Xích Ý Truyền Thống
Extravaganza Pizza/ Pizza Thập Cẩm Thượng Hạng
Meat Lovers Pizza/ Pizza 5 Loại Thịt Thượng Hạng
Bacon Cheeseburger Pizza/ Pizza Bơ Gơ Bò Mỹ Xốt Phô Mai
Hawaiian Pizza/ Pizza Dăm Bông Dứa Kiểu Hawaii
Cheese Mania Pizza/ Pizza Phô Mai Truyền Thống
Veggie Mania Pizza/ Pizza Rau Củ Thập Cẩm
+ Sẽ được mua 1 bánh pizza size 7'' với giá 1.000VND (giá gốc 105.000VND)
Sausage Kid Mania Pizza/ Pizza Xúc Xích Xốt Phô Mai
Cheesy Chicken Bacon Pizza/ Pizza Gà Phô Mai Thịt Heo Xông Khói
Cheesy Crab Stick &amp; Pineapple Pizza/ Pizza Thanh Cua Dứa Xốt Phô Mai
Cheesy Ham &amp; Corn Pizza/ Pizza Dăm Bông Bắp Xốt Phô Mai
Hawaiian Pizza/ Pizza Dăm Bông Dứa Kiểu Hawaii"                </t>
  </si>
  <si>
    <t>HTC 1st Scroll 8H	16h-24h 23/11
Hometop # 5	21/11, 22/11
Bottom	22/11 23/11
Flash Sale Banner #1-4	23/11
Floating 3H	19h-22h 22/11
Popup 3H	19h-22h 23/11</t>
  </si>
  <si>
    <t>https://drive.google.com/drive/folders/1tjsQTTIghvG3yGNAUrU0909bpSrMi-DZ</t>
  </si>
  <si>
    <t>24-27/11</t>
  </si>
  <si>
    <t>Key message:  COMBO 3 GÀ KFC - CHỈ 54.000 ĐỒNG
Combo 3 Gà giá gốc 104k, Nhập code  KFCSVIP50K giảm 50k cho đơn 100k =&gt; Combo 3 Gà giảm còn 54K</t>
  </si>
  <si>
    <t>HTC  8H	8h-24h 25/11
Hometop # 1-3	24/11, 26/11
Bottom	25/11 27/11
Flash Sale Banner #1-4	27/11
Floating 3H	16h-19h 25/11
Popup 3H	19h-22h 26/11
Social or KOL	IG Foody 9h 24/11</t>
  </si>
  <si>
    <t>sv-ga-kfc</t>
  </si>
  <si>
    <t>28-30/11</t>
  </si>
  <si>
    <t>McDONALD'S KHAO 4 GÀ 2 NƯỚC CHỈ 79.000 ĐỒNG
SchemeCombo 4 gà rán 2 nước, giá gốc 198k -&gt; 109k
MCDVIP30 30k MBS 108k</t>
  </si>
  <si>
    <r>
      <rPr>
        <sz val="10"/>
        <rFont val="Calibri"/>
      </rPr>
      <t xml:space="preserve">Deadline 18/11
</t>
    </r>
    <r>
      <rPr>
        <u/>
        <sz val="10"/>
        <color rgb="FF1155CC"/>
        <rFont val="Calibri"/>
      </rPr>
      <t>https://drive.google.com/drive/u/0/folders/1mzBnj5p2__Wka-TdEgaAK67aGX4oJeKb</t>
    </r>
    <r>
      <rPr>
        <sz val="10"/>
        <rFont val="Calibri"/>
      </rPr>
      <t xml:space="preserve"> </t>
    </r>
  </si>
  <si>
    <t>05-09/11</t>
  </si>
  <si>
    <t>HTC  8H	8h-16h 09/11, 16h-24h 05/11
Hometop # 1-3	05/11 06/11
Bottom	07/11 08/11
Flash Sale Banner #1-4	09/11
Popup 3H	10h-13h 08/11 HN OTH
Social or KOL	FB SPF 11h 05/11</t>
  </si>
  <si>
    <t>https://drive.google.com/drive/folders/1lVkvDQUsM_6vmegzHCr-mc0wNzUv6XDa</t>
  </si>
  <si>
    <t>sv-comtho-anhnguyen</t>
  </si>
  <si>
    <t xml:space="preserve">"
Key mes: Cơm Thố xá xíu giảm 50% + Tặng Món 1k 
Tăng canh cho đơn 120k
50% cap 25k MBS 45k VIPCTAN25
35k MBS 100k VIPCTAN35
Cơm xá xíu giảm 30%"                </t>
  </si>
  <si>
    <r>
      <rPr>
        <sz val="10"/>
        <color theme="1"/>
        <rFont val="Calibri"/>
      </rPr>
      <t xml:space="preserve">- Key message: </t>
    </r>
    <r>
      <rPr>
        <b/>
        <sz val="10"/>
        <color theme="1"/>
        <rFont val="Calibri"/>
      </rPr>
      <t>CƠM NO NÊ CHỈ 1K</t>
    </r>
    <r>
      <rPr>
        <sz val="10"/>
        <color theme="1"/>
        <rFont val="Calibri"/>
      </rPr>
      <t xml:space="preserve">
- Scheme: Giảm món:
Cơm Tấm Phúc Lộc Thọ: cơm bì trứng/ bì chả chỉ còn 1k MBS 50k
Cơm Gà Đệ Nhất: Cơm Vàng 1 Trứng chỉ còn 1k MBS 50k
Cùng hàng loạt voucher giảm giá (số lượng có hạn)
- Location: HCM
- Timeline: 07/11-09/011; 28/11-30/11</t>
    </r>
  </si>
  <si>
    <t>07/11-09/011
28/11-30/11</t>
  </si>
  <si>
    <r>
      <rPr>
        <b/>
        <sz val="10"/>
        <color theme="1"/>
        <rFont val="Calibri"/>
      </rPr>
      <t xml:space="preserve">2 Combo1:
</t>
    </r>
    <r>
      <rPr>
        <sz val="10"/>
        <color theme="1"/>
        <rFont val="Calibri"/>
      </rPr>
      <t>Static Banner(1-3): 07/11-09/11; 28/11-30/11
Popup(16h-19h): 08/11; 30/11</t>
    </r>
  </si>
  <si>
    <t>https://drive.google.com/drive/u/0/folders/1IhXhEzbFYq5sPYI7Y6nGkQHw9il-i3fC</t>
  </si>
  <si>
    <t>Nov.CB4</t>
  </si>
  <si>
    <r>
      <rPr>
        <sz val="10"/>
        <color theme="1"/>
        <rFont val="Calibri"/>
      </rPr>
      <t xml:space="preserve">- Key message: </t>
    </r>
    <r>
      <rPr>
        <b/>
        <sz val="10"/>
        <color theme="1"/>
        <rFont val="Calibri"/>
      </rPr>
      <t>Phúc Lộc Thọ KHAO TIỆC
Món 1k + Freeship</t>
    </r>
    <r>
      <rPr>
        <sz val="10"/>
        <color theme="1"/>
        <rFont val="Calibri"/>
      </rPr>
      <t xml:space="preserve">
- Scheme: Giảm món:
Cơm Tấm Phúc Lộc Thọ: cơm bì trứng/ bì chả chỉ còn 1k MBS 50k
Cơm Gà Đệ Nhất: Cơm Vàng 1 Trứng chỉ còn 1k MBS 50k
Cùng hàng loạt voucher giảm giá (số lượng có hạn)
- Timeline: 21/11-23/11</t>
    </r>
  </si>
  <si>
    <r>
      <rPr>
        <b/>
        <sz val="10"/>
        <color theme="1"/>
        <rFont val="Calibri"/>
      </rPr>
      <t xml:space="preserve">1 Combo4:
</t>
    </r>
    <r>
      <rPr>
        <sz val="10"/>
        <color theme="1"/>
        <rFont val="Calibri"/>
      </rPr>
      <t>Static Banner(1-3): 21/11-23/11
SPH(10h-12h): 22/11
SPH(17h-19h): 21/11</t>
    </r>
  </si>
  <si>
    <t>https://drive.google.com/drive/u/0/folders/1GSIWzoznDPIplnvBYFa_ioUKnkS6tBdi</t>
  </si>
  <si>
    <t xml:space="preserve">"Cơm Bì Chả
chỉ 1k + Freeship
Mua 1 Cơm Sườn Phúc Lộc Thọ giá 49k được tặng 1 Canh Rong Biển 0đ (Giá gốc 15k) (1 phần canh mỗi đơn) cùng với 1 Cơm Bì Chả với giá 1k (Giá gốc 39k) 
Số lượng có hạn
VIPPLT20 20k MBS 50k qty 1000
VIPPLT30 30k MBS 105k qty 250
VIPPLT40 40K mbs 120K qty 250
VIPPLTFS Freeship 15k MBS 40k qty 200           
VIPPLT50 50k MBS 200k      qty 50"                </t>
  </si>
  <si>
    <t>https://docs.google.com/spreadsheets/d/10URHSiHLp8W1ISxWvhuZ_G0sqWYAX0aKkxl8aqEPIcM/edit?gid=1738721065#gid=1738721065</t>
  </si>
  <si>
    <t>HTC 1st Scroll 8H	9h-16h 06/11
Hometop # 5	04/11, 05/11
Bottom	03/11 06/11
Flash Sale Banner #1-4	03/11
Floating 3H	10h-13h 04/10
Popup 3H	16h-19h 06/10</t>
  </si>
  <si>
    <t>https://drive.google.com/drive/u/0/folders/1cz4CKqkKoEH-EZ7Fi3cKUTLR-Pyuslcc</t>
  </si>
  <si>
    <t>Nov.CB3</t>
  </si>
  <si>
    <r>
      <rPr>
        <sz val="10"/>
        <color theme="1"/>
        <rFont val="Calibri"/>
      </rPr>
      <t xml:space="preserve">- Key message: </t>
    </r>
    <r>
      <rPr>
        <b/>
        <sz val="10"/>
        <color theme="1"/>
        <rFont val="Calibri"/>
      </rPr>
      <t>KEM BƠ 251 KHAO MÓN CHỈ 5K + VOUCHER 40K</t>
    </r>
    <r>
      <rPr>
        <sz val="10"/>
        <color theme="1"/>
        <rFont val="Calibri"/>
      </rPr>
      <t xml:space="preserve">
- Scheme: KEM BƠ TRÁI CÂY TÔ 251 GIẢM MÓN VỀ 5k
+ Nhập mã KEMBO40 giảm 40k cho đơn 90k
- Timeline: 01/11, 02/11, 05/11; 09/11, 10/11, 12/11; 16/11-18/11; 28/11 - 30/11
- Location: HCM</t>
    </r>
  </si>
  <si>
    <t xml:space="preserve">01/11, 02/11, 05/11;
09/11, 10/11, 12/11;
16/11-18/11;
28/11 - 30/11
</t>
  </si>
  <si>
    <r>
      <rPr>
        <sz val="10"/>
        <rFont val="Calibri"/>
      </rPr>
      <t xml:space="preserve">- Thiết kế khác KV cũ, dùng tone màu cam như </t>
    </r>
    <r>
      <rPr>
        <u/>
        <sz val="10"/>
        <color rgb="FF1155CC"/>
        <rFont val="Calibri"/>
      </rPr>
      <t>ảnh</t>
    </r>
  </si>
  <si>
    <r>
      <rPr>
        <b/>
        <sz val="10"/>
        <color theme="1"/>
        <rFont val="Calibri"/>
      </rPr>
      <t xml:space="preserve">4 Combo3:
</t>
    </r>
    <r>
      <rPr>
        <sz val="10"/>
        <color theme="1"/>
        <rFont val="Calibri"/>
      </rPr>
      <t>Static Banner(6): 01/11, 02/11, 05/11; 09/11, 10/11, 12/11; 16/11-18/11; 28/11 - 30/11
Popup(13h-16h): 05/11; 16/11; 28/11
Popup(19h-22h): 12/11</t>
    </r>
  </si>
  <si>
    <r>
      <rPr>
        <sz val="10"/>
        <rFont val="Calibri"/>
      </rPr>
      <t xml:space="preserve">Deadline 22/10
</t>
    </r>
    <r>
      <rPr>
        <u/>
        <sz val="10"/>
        <color rgb="FF1155CC"/>
        <rFont val="Calibri"/>
      </rPr>
      <t>https://drive.google.com/drive/u/0/folders/1mRj_LkSZr4PNN_UhqMDDScRnvxm9UMQ1</t>
    </r>
    <r>
      <rPr>
        <sz val="10"/>
        <rFont val="Calibri"/>
      </rPr>
      <t xml:space="preserve"> </t>
    </r>
  </si>
  <si>
    <r>
      <rPr>
        <sz val="10"/>
        <color theme="1"/>
        <rFont val="Calibri"/>
      </rPr>
      <t xml:space="preserve">- Key message: </t>
    </r>
    <r>
      <rPr>
        <b/>
        <sz val="10"/>
        <color theme="1"/>
        <rFont val="Calibri"/>
      </rPr>
      <t>KEM BƠ 251 KHAO MÓN CHỈ 5K + VOUCHER 40K</t>
    </r>
    <r>
      <rPr>
        <sz val="10"/>
        <color theme="1"/>
        <rFont val="Calibri"/>
      </rPr>
      <t xml:space="preserve">
- Scheme: KEM BƠ TRÁI CÂY TÔ 251 GIẢM MÓN VỀ 5k
+ Nhập mã KEMBO40 giảm 40k cho đơn 90k
- Timeline: 24/11 - 26/11
- Location: HCM</t>
    </r>
  </si>
  <si>
    <t>24/11 - 26/11</t>
  </si>
  <si>
    <t>Chung KV dòng 1951</t>
  </si>
  <si>
    <r>
      <rPr>
        <b/>
        <sz val="10"/>
        <color theme="1"/>
        <rFont val="Calibri"/>
      </rPr>
      <t xml:space="preserve">1 Combo1:
</t>
    </r>
    <r>
      <rPr>
        <sz val="10"/>
        <color theme="1"/>
        <rFont val="Calibri"/>
      </rPr>
      <t>Static Banner(1-3): 24/11 - 26/11
Popup(13h-16h): 24/11</t>
    </r>
  </si>
  <si>
    <r>
      <rPr>
        <sz val="10"/>
        <rFont val="Calibri"/>
      </rPr>
      <t xml:space="preserve">Deadline 22/10
</t>
    </r>
    <r>
      <rPr>
        <u/>
        <sz val="10"/>
        <color rgb="FF1155CC"/>
        <rFont val="Calibri"/>
      </rPr>
      <t>https://drive.google.com/drive/u/0/folders/1mRj_LkSZr4PNN_UhqMDDScRnvxm9UMQ1</t>
    </r>
    <r>
      <rPr>
        <sz val="10"/>
        <rFont val="Calibri"/>
      </rPr>
      <t xml:space="preserve"> </t>
    </r>
  </si>
  <si>
    <t>Halloween</t>
  </si>
  <si>
    <t>Key mess: Halloween săn deal độc quyền
Scheme:
Combo 89k + Voucher đến 30.000Đ
Nhập code SPFONGKE miễn phí ship lên đến 20.000Đ mbs 89k
Nhập code SPFBAKE giảm ngay 30.000Đ mba 169k
Timeline: 24-31/10</t>
  </si>
  <si>
    <t>24/10 - 31/10</t>
  </si>
  <si>
    <t>https://drive.google.com/drive/folders/1oohZT1NYGxANyJhv2Er0VELzsWsl-F7Z</t>
  </si>
  <si>
    <t>sj-phuc-long-89k</t>
  </si>
  <si>
    <t>Oct.Muadee</t>
  </si>
  <si>
    <r>
      <rPr>
        <sz val="10"/>
        <color theme="1"/>
        <rFont val="Calibri"/>
      </rPr>
      <t xml:space="preserve">- Key Mess: </t>
    </r>
    <r>
      <rPr>
        <b/>
        <sz val="10"/>
        <color theme="1"/>
        <rFont val="Calibri"/>
      </rPr>
      <t>Nay muốn ăn gì? Thanh toán với thẻ Muadee, giảm đến 45.000 ĐỒNG</t>
    </r>
    <r>
      <rPr>
        <sz val="10"/>
        <color theme="1"/>
        <rFont val="Calibri"/>
      </rPr>
      <t xml:space="preserve">
- Scheme:
+ Scheme 1 : Tặng E-voucher 45.000 VND cho đơn hàng từ 250.000 VND
+ Scheme 2 : Tặng E-voucher 18.000 VND cho đơn hàng từ 100.000 VND 
+ Scheme 3: Tặng E-voucher 40.000 VND cho đơn hàng tối thiểu 100.000 VND
Code name: MUADEE45, MUADEE18, MUADEE40
- Timeline: 14/07/2025-30/11/2025
- Location: Nationwide</t>
    </r>
  </si>
  <si>
    <t>14/07/2025 - 30/11/2025</t>
  </si>
  <si>
    <t>Hometop banner(7-9): 17/10
Ongoing banner: 16/10
Search banner: 20/10
Flash sale banner: 20/10</t>
  </si>
  <si>
    <r>
      <rPr>
        <u/>
        <sz val="10"/>
        <color rgb="FF1155CC"/>
        <rFont val="Calibri"/>
      </rPr>
      <t>https://shopee.vn/m/Muadee-SPF</t>
    </r>
    <r>
      <rPr>
        <sz val="10"/>
        <rFont val="Calibri"/>
      </rPr>
      <t xml:space="preserve">
 </t>
    </r>
    <r>
      <rPr>
        <u/>
        <sz val="10"/>
        <color rgb="FF1155CC"/>
        <rFont val="Calibri"/>
      </rPr>
      <t>https://shopee.vn/m/Muadee-SP</t>
    </r>
  </si>
  <si>
    <t>Nov.CB1.14</t>
  </si>
  <si>
    <r>
      <rPr>
        <sz val="10"/>
        <color theme="1"/>
        <rFont val="Calibri"/>
      </rPr>
      <t xml:space="preserve">- Key Mess: </t>
    </r>
    <r>
      <rPr>
        <b/>
        <sz val="10"/>
        <color theme="1"/>
        <rFont val="Calibri"/>
      </rPr>
      <t>WINGGO TUNG DEAL MUA 1 TẶNG 1 + Voucher 25k</t>
    </r>
    <r>
      <rPr>
        <sz val="10"/>
        <color theme="1"/>
        <rFont val="Calibri"/>
      </rPr>
      <t xml:space="preserve">
- Scheme:
+ Mua 1 Trà Sữa size (L) tặng 1 Oolong Nhài Sữa (M)
+ Voucher: WINGGO25 giảm 25k MBS 49k, 400 code/1 ngày
SIEUTIEC40 giảm 40k MBS 100k
SIEUTIEC50 giảm 50k MBS 140k
SIEUTIEC70 giảm 70k MBS 200k
- Location: HN
- Timeline: 14/11 - 16/11</t>
    </r>
  </si>
  <si>
    <t>14/11 - 16/11</t>
  </si>
  <si>
    <t>https://docs.google.com/spreadsheets/d/1RrCPSdWgWkTdzlodH_vrgbgG1_4bGslkmg7DepHtd-M/edit?gid=0#gid=0</t>
  </si>
  <si>
    <r>
      <rPr>
        <b/>
        <sz val="10"/>
        <color theme="1"/>
        <rFont val="Calibri"/>
      </rPr>
      <t xml:space="preserve">1 Combo 1:
</t>
    </r>
    <r>
      <rPr>
        <sz val="10"/>
        <color theme="1"/>
        <rFont val="Calibri"/>
      </rPr>
      <t>Static banner(1-3): 14/11 - 16/11
Pop up(13h-16h): 16/11</t>
    </r>
  </si>
  <si>
    <t>Chạm Dalat Cafe &amp; Kem Bơ</t>
  </si>
  <si>
    <t>Nov.CB2</t>
  </si>
  <si>
    <r>
      <rPr>
        <sz val="10"/>
        <color theme="1"/>
        <rFont val="Calibri"/>
      </rPr>
      <t xml:space="preserve">- Key message: </t>
    </r>
    <r>
      <rPr>
        <b/>
        <sz val="10"/>
        <color theme="1"/>
        <rFont val="Calibri"/>
      </rPr>
      <t>Chạm Dalat - Đậm Vị Bơ - Mua 1 Tặng 1</t>
    </r>
    <r>
      <rPr>
        <sz val="10"/>
        <color theme="1"/>
        <rFont val="Calibri"/>
      </rPr>
      <t xml:space="preserve">
- Scheme: 
+ Mua 1 kem bơ đặc biệt – Tặng 1 sinh tố bơ (size M)
+ Mã SIEUTIEC50 giảm 50k cho đơn từ 140k
- Location: HCM
- Timeline: 04/11 - 06/11</t>
    </r>
  </si>
  <si>
    <t>04/11 - 06/11</t>
  </si>
  <si>
    <t>https://docs.google.com/spreadsheets/d/1ekqf8pPmZthtaOreD84gMkhrGKImS_KBg7-YmvIpkkw/edit?gid=0#gid=0</t>
  </si>
  <si>
    <t>https://drive.google.com/drive/folders/1FgF75u5-HytLSso-IozqSZfA5EKEm8L0?usp=sharing</t>
  </si>
  <si>
    <t>Tone chủ đạo màu xanh rêu, đặc trưng của brand</t>
  </si>
  <si>
    <r>
      <rPr>
        <b/>
        <sz val="10"/>
        <color theme="1"/>
        <rFont val="Calibri"/>
      </rPr>
      <t xml:space="preserve">1 Combo 2:
</t>
    </r>
    <r>
      <rPr>
        <sz val="10"/>
        <color theme="1"/>
        <rFont val="Calibri"/>
      </rPr>
      <t>Static banner(4): 04/11 - 06/11
Pop up(13h-16h): 06/11</t>
    </r>
  </si>
  <si>
    <r>
      <rPr>
        <sz val="10"/>
        <rFont val="Calibri"/>
      </rPr>
      <t xml:space="preserve">Deadline 23/10
</t>
    </r>
    <r>
      <rPr>
        <u/>
        <sz val="10"/>
        <color rgb="FF1155CC"/>
        <rFont val="Calibri"/>
      </rPr>
      <t>https://drive.google.com/drive/u/0/folders/1hfnUDNjq__KliL9uDpQRXKTNBPiCjjPf</t>
    </r>
  </si>
  <si>
    <t>a-cham-dalat</t>
  </si>
  <si>
    <t>Charm hoa</t>
  </si>
  <si>
    <t>Key mess: Rinh Deal Charm Hoa - Combo Quà 168.000đ + Voucher 50k
Scheme: 
Combo Trà Sữa Muse Muse + Blind Box Charm Hoa
Giá gốc 198,000đ -&gt; 168,000đ 
Voucher:
CHEESE33 giảm 18% cap 33k mbs 145k
CHEESE50 giảm 50k mbs 280k
Location: NW
Timeline: 17/10 - 20/10.</t>
  </si>
  <si>
    <t>17/10 - 20/10.</t>
  </si>
  <si>
    <t>https://docs.google.com/spreadsheets/d/1Gkqvkh-uV9bo_TAYYPphI4SL1SrZy71IfnGgrpXNWH8/edit?gid=826533442#gid=826533442</t>
  </si>
  <si>
    <t>https://drive.google.com/drive/folders/1kHXJzc8VpSkQl65jFjn2m68GwtVq0SzB</t>
  </si>
  <si>
    <t>jb-cheese-charm</t>
  </si>
  <si>
    <r>
      <rPr>
        <sz val="10"/>
        <color theme="1"/>
        <rFont val="Calibri"/>
      </rPr>
      <t xml:space="preserve">- Key message: </t>
    </r>
    <r>
      <rPr>
        <b/>
        <sz val="10"/>
        <color theme="1"/>
        <rFont val="Calibri"/>
      </rPr>
      <t>Sủi Cảo Ngọc Ý Đồng Giá 40k</t>
    </r>
    <r>
      <rPr>
        <sz val="10"/>
        <color theme="1"/>
        <rFont val="Calibri"/>
      </rPr>
      <t xml:space="preserve">
- Scheme: Gía gốc 75k giảm về 40k, chọn 1 trong 3 món:
Sủi Cảo Chiên  
Sủi Cảo Khô Sốt Dầu Hào
Sủi Cảo Thập Cẩm
- Location: HCM
- Timeline: 21/10 - 23/10</t>
    </r>
  </si>
  <si>
    <t>21/10 - 23/10</t>
  </si>
  <si>
    <r>
      <rPr>
        <b/>
        <sz val="10"/>
        <color theme="1"/>
        <rFont val="Calibri"/>
      </rPr>
      <t xml:space="preserve">1 Combo 8:
</t>
    </r>
    <r>
      <rPr>
        <sz val="10"/>
        <color theme="1"/>
        <rFont val="Calibri"/>
      </rPr>
      <t>Search Placeholder(17h-19h): 21/10, 22/10
Bottom Banner(4-6): 21/10 - 23/10</t>
    </r>
  </si>
  <si>
    <t>https://drive.google.com/drive/u/0/folders/1orxRt8YM-bkOvQjgMvGkj0q6V0kqmgQ_</t>
  </si>
  <si>
    <t>TEXAS CHICKEN KHAO NỬA YÊU THƯƠNG
COMBO 179,000Đ + VOUCHER 45K
02 Miếng gà bơ tỏi &amp; thảo mộc
01 Bánh cuộn Zesty Crunch
01 Burger tôm
01 Phần gà Popcorn sốt phô mai
01 nước ngọt
03 tương ớt + 01 tương cà
Giá gốc: 272,000đ -&gt; 179,000đ
TEXAS45 45K mbs 239K</t>
  </si>
  <si>
    <t>https://drive.google.com/drive/folders/1aJHOo5tbWP0qwi7SKY2GgZw4husxsjWz</t>
  </si>
  <si>
    <t>jb-texas-chicken</t>
  </si>
  <si>
    <t>Nov.Custom1</t>
  </si>
  <si>
    <r>
      <rPr>
        <sz val="10"/>
        <color theme="1"/>
        <rFont val="Calibri"/>
      </rPr>
      <t>- Key message:</t>
    </r>
    <r>
      <rPr>
        <b/>
        <sz val="10"/>
        <color theme="1"/>
        <rFont val="Calibri"/>
      </rPr>
      <t xml:space="preserve"> Milo Dầm TUTIMI ĐỒNG GIÁ 19.000Đ + TẶNG MÓN 0Đ</t>
    </r>
    <r>
      <rPr>
        <sz val="10"/>
        <color theme="1"/>
        <rFont val="Calibri"/>
      </rPr>
      <t xml:space="preserve">
 - Scheme: 
+ Giảm 6 món về 19.000đ, áp dụng cho đơn 40.000đ. Các món áp dụng (1 phần mỗi đơn):
Milo Dầm Phô Mai Sữa Tươi Tutimi 
Milo Dầm Phô Mai Choco Tutimi 
Nhài Sữa Trân Châu Trắng 
Trà Sữa Pudding Tutimi 
Trà Sữa Bí Đao L 
Matcha Latte (M) 
+ Combo siêu ưu đãi 2 ly L 64k giảm còn 40k [Combo 40k: Trà sữa Trân Châu Đen (L) x Trà Sữa Bí Đao (L)] 
+ Tặng Milo Dầm Trân Châu Đường Đen khi đặt đơn 199k 
+ Nhập mã TUTIMI40K - giảm 40.000đ, áp dụng cho đơn 80.000đ 
- Timeline: 01/11 - 03/11
- Location: HCM</t>
    </r>
  </si>
  <si>
    <t>01/11 - 03/11</t>
  </si>
  <si>
    <r>
      <rPr>
        <b/>
        <sz val="10"/>
        <color theme="1"/>
        <rFont val="Calibri"/>
      </rPr>
      <t xml:space="preserve">1 Custom1:
</t>
    </r>
    <r>
      <rPr>
        <sz val="10"/>
        <color theme="1"/>
        <rFont val="Calibri"/>
      </rPr>
      <t>Static Banner(5): 01/11 - 03/11
Popup (13h-16h): 01/11</t>
    </r>
  </si>
  <si>
    <t>https://drive.google.com/drive/u/0/folders/17Ousqo-B1VqHWP1QnTIxEZ-7B9YofR9h</t>
  </si>
  <si>
    <t>Nov.Custom2</t>
  </si>
  <si>
    <r>
      <rPr>
        <sz val="10"/>
        <color theme="1"/>
        <rFont val="Calibri"/>
      </rPr>
      <t xml:space="preserve">- Key message: </t>
    </r>
    <r>
      <rPr>
        <b/>
        <sz val="10"/>
        <color theme="1"/>
        <rFont val="Calibri"/>
      </rPr>
      <t>Milo Dầm TUTIMI ĐỒNG GIÁ 19.000Đ + VOUCHER 40.000Đ</t>
    </r>
    <r>
      <rPr>
        <sz val="10"/>
        <color theme="1"/>
        <rFont val="Calibri"/>
      </rPr>
      <t xml:space="preserve">
- Scheme:
+ Giảm 6 món về 19.000đ, áp dụng cho đơn 40.000đ. Các món áp dụng (1 phần mỗi đơn):
Milo Dầm Phô Mai Sữa Tươi Tutimi
Milo Dầm Phô Mai Choco Tutimi
Nhài Sữa Trân Châu Trắng
Trà Sữa Pudding Tutimi
Trà Sữa Bí Đao L
Matcha Latte (M)
+ Combo siêu ưu đãi 2 ly L 64k giảm còn 40k [Combo 40k: Trà sữa Trân Châu Đen (L) x Trà Sữa Bí Đao (L)]
+ Tặng Milo Dầm Trân Châu Đường Đen khi đặt đơn 199k
+ Nhập mã TUTIMI40K - giảm 40.000đ, áp dụng cho đơn 80.000đ
- Timeline: 14/11 - 16/11, 21/11 - 23/11
- Location: HCM</t>
    </r>
  </si>
  <si>
    <t>14/11 - 16/11, 
21/11 - 23/11</t>
  </si>
  <si>
    <r>
      <rPr>
        <b/>
        <sz val="10"/>
        <color theme="1"/>
        <rFont val="Calibri"/>
      </rPr>
      <t xml:space="preserve">2 Custom2:
</t>
    </r>
    <r>
      <rPr>
        <sz val="10"/>
        <color theme="1"/>
        <rFont val="Calibri"/>
      </rPr>
      <t>Bottom Banner (1-3): 14/11 - 16/11, 21/11 - 23/11
Popup (13h-16h): 21/11
Floating (13h-16h): 14/11</t>
    </r>
  </si>
  <si>
    <t>https://drive.google.com/drive/u/0/folders/1DGB3JsqwZOakXk7i_JE1mWeAWBUcMAbM</t>
  </si>
  <si>
    <t>Nov.Custom3</t>
  </si>
  <si>
    <r>
      <rPr>
        <sz val="10"/>
        <color theme="1"/>
        <rFont val="Calibri"/>
      </rPr>
      <t xml:space="preserve">- Key message: </t>
    </r>
    <r>
      <rPr>
        <b/>
        <sz val="10"/>
        <color theme="1"/>
        <rFont val="Calibri"/>
      </rPr>
      <t>Milo Dầm TUTIMI ĐỒNG GIÁ 19.000Đ + TẶNG MÓN 0Đ</t>
    </r>
    <r>
      <rPr>
        <sz val="10"/>
        <color theme="1"/>
        <rFont val="Calibri"/>
      </rPr>
      <t xml:space="preserve">
- Scheme:
+ Giảm 6 món về 19.000đ, áp dụng cho đơn 40.000đ. Các món áp dụng (1 phần mỗi đơn):
Milo Dầm Phô Mai Sữa Tươi Tutimi
Milo Dầm Phô Mai Choco Tutimi
Nhài Sữa Trân Châu Trắng
Trà Sữa Pudding Tutimi
Trà Sữa Bí Đao L
Matcha Latte (M)
+ Combo siêu ưu đãi 2 ly L 64k giảm còn 40k [Combo 40k: Trà sữa Trân Châu Đen (L) x Trà Sữa Bí Đao (L)]
+ Tặng Milo Dầm Trân Châu Đường Đen khi đặt đơn 199k
+ Nhập mã TUTIMI40K - giảm 40.000đ, áp dụng cho đơn 80.000đ
- Timeline: 18/11 - 20/11
- Location: HCM</t>
    </r>
  </si>
  <si>
    <t>18/11 - 20/11</t>
  </si>
  <si>
    <t>https://drive.google.com/drive/folders/1KHrtARFLbY5Nq0tXTiMWo7BIUQ49USDV</t>
  </si>
  <si>
    <r>
      <rPr>
        <sz val="10"/>
        <rFont val="Calibri"/>
      </rPr>
      <t xml:space="preserve">- Chủ đề Mừng Ngày Nhà Giáo Việt Nam 
- Tone xanh nhạt , hoa hướng dương , hoa tulip , cẩm chướng (tham khảo </t>
    </r>
    <r>
      <rPr>
        <u/>
        <sz val="10"/>
        <color rgb="FF1155CC"/>
        <rFont val="Calibri"/>
      </rPr>
      <t>mẫu</t>
    </r>
    <r>
      <rPr>
        <sz val="10"/>
        <rFont val="Calibri"/>
      </rPr>
      <t>)</t>
    </r>
  </si>
  <si>
    <t>Pick món:
NHÀI SỮA FULL TOPPING
CACAO SỮA DỪA
MATCHA LATTE KEM MACCHIATO</t>
  </si>
  <si>
    <r>
      <rPr>
        <b/>
        <sz val="10"/>
        <color theme="1"/>
        <rFont val="Calibri"/>
      </rPr>
      <t xml:space="preserve">1 Custom3:
</t>
    </r>
    <r>
      <rPr>
        <sz val="10"/>
        <color theme="1"/>
        <rFont val="Calibri"/>
      </rPr>
      <t>Bottom Banner (4-6): 18/11 - 20/11
Popup (19h-22h): 18/11</t>
    </r>
  </si>
  <si>
    <r>
      <rPr>
        <sz val="10"/>
        <rFont val="Calibri"/>
      </rPr>
      <t xml:space="preserve">Deadline 7/11
</t>
    </r>
    <r>
      <rPr>
        <u/>
        <sz val="10"/>
        <color rgb="FF1155CC"/>
        <rFont val="Calibri"/>
      </rPr>
      <t>https://drive.google.com/drive/u/0/folders/1TLYSXaWKFCAfOLwa1ZXbFORo80OAXIbW</t>
    </r>
    <r>
      <rPr>
        <sz val="10"/>
        <rFont val="Calibri"/>
      </rPr>
      <t xml:space="preserve"> </t>
    </r>
  </si>
  <si>
    <t>Nov.Custom4</t>
  </si>
  <si>
    <r>
      <rPr>
        <sz val="10"/>
        <color theme="1"/>
        <rFont val="Calibri"/>
      </rPr>
      <t xml:space="preserve">- Key message: </t>
    </r>
    <r>
      <rPr>
        <b/>
        <sz val="10"/>
        <color theme="1"/>
        <rFont val="Calibri"/>
      </rPr>
      <t>Milo Dầm TUTIMI ĐỒNG GIÁ 19.000Đ + VOUCHER 40.000Đ</t>
    </r>
    <r>
      <rPr>
        <sz val="10"/>
        <color theme="1"/>
        <rFont val="Calibri"/>
      </rPr>
      <t xml:space="preserve">
- Scheme:
+ Giảm 6 món về 19.000đ, áp dụng cho đơn 40.000đ. Các món áp dụng (1 phần mỗi đơn):
Milo Dầm Phô Mai Sữa Tươi Tutimi
Milo Dầm Phô Mai Choco Tutimi
Nhài Sữa Trân Châu Trắng
Trà Sữa Pudding Tutimi
Trà Sữa Bí Đao L
Matcha Latte (M)
+ Combo siêu ưu đãi 2 ly L 64k giảm còn 40k [Combo 40k: Trà sữa Trân Châu Đen (L) x Trà Sữa Bí Đao (L)]
+ Tặng Milo Dầm Trân Châu Đường Đen khi đặt đơn 199k
+ Nhập mã TUTIMI40K - giảm 40.000đ, áp dụng cho đơn 80.000đ
- Timeline: 07/11 - 09/11, 25/11 - 27/11, 28/11 - 30/11
- Location: HCM</t>
    </r>
  </si>
  <si>
    <t>07/11 - 09/11, 
25/11 - 27/11, 
28/11 - 30/11</t>
  </si>
  <si>
    <r>
      <rPr>
        <sz val="10"/>
        <rFont val="Calibri"/>
      </rPr>
      <t xml:space="preserve">- Tone xanh biển , san hô  (tham khảo </t>
    </r>
    <r>
      <rPr>
        <u/>
        <sz val="10"/>
        <color rgb="FF1155CC"/>
        <rFont val="Calibri"/>
      </rPr>
      <t>mẫu)</t>
    </r>
  </si>
  <si>
    <t xml:space="preserve">Pick món: 
TRÀ THANH XUÂN
NHÀI SỮA TRÂN CHÂU CỦ NĂNG
NHÀI SỮA FULL TOPPING </t>
  </si>
  <si>
    <r>
      <rPr>
        <b/>
        <sz val="10"/>
        <color theme="1"/>
        <rFont val="Calibri"/>
      </rPr>
      <t xml:space="preserve">3 Custom4:
</t>
    </r>
    <r>
      <rPr>
        <sz val="10"/>
        <color theme="1"/>
        <rFont val="Calibri"/>
      </rPr>
      <t>Hometop Banner(10-12): 07/11 - 09/11, 25/11 - 27/11, 28/11 - 30/11
Floating(13h-16h): 09/11; 26/11; 
Popup(13h-16h): 29/11</t>
    </r>
  </si>
  <si>
    <r>
      <rPr>
        <sz val="10"/>
        <rFont val="Calibri"/>
      </rPr>
      <t xml:space="preserve">Deadline 28/10
</t>
    </r>
    <r>
      <rPr>
        <u/>
        <sz val="10"/>
        <color rgb="FF1155CC"/>
        <rFont val="Calibri"/>
      </rPr>
      <t>https://drive.google.com/drive/u/0/folders/1uBYl-ng81CgnqnuljaDsCK0orG8ekJPC</t>
    </r>
    <r>
      <rPr>
        <sz val="10"/>
        <rFont val="Calibri"/>
      </rPr>
      <t xml:space="preserve"> </t>
    </r>
  </si>
  <si>
    <r>
      <rPr>
        <sz val="10"/>
        <color theme="1"/>
        <rFont val="Calibri"/>
      </rPr>
      <t xml:space="preserve">- Key message: </t>
    </r>
    <r>
      <rPr>
        <b/>
        <sz val="10"/>
        <color theme="1"/>
        <rFont val="Calibri"/>
      </rPr>
      <t>TRÀ SỮA SEKAI MỜI MÓN 10K + VOUCHER 50.000Đ</t>
    </r>
    <r>
      <rPr>
        <sz val="10"/>
        <color theme="1"/>
        <rFont val="Calibri"/>
      </rPr>
      <t xml:space="preserve">
Scheme:
- Giảm món Trà Sữa Gạo Nhật còn 10k, áp dụng đơn 39k
- Giảm toàn bộ menu 5%
- Nhập mã SEKAI50 - giảm 50% tối đa 50.000đ, áp dụng cho đơn 60.000đ
- Timeline: 06/11 - 08/11, 14/11 - 16/11
- Location: HCM</t>
    </r>
  </si>
  <si>
    <t>06/11 - 08/11, 
14/11 - 16/11</t>
  </si>
  <si>
    <t>https://drive.google.com/drive/folders/1fN5tvEVbMxEFe-_uQm4nEU8gf4c3iOJg</t>
  </si>
  <si>
    <t>- Tone pastel màu tươi sáng, hồng, đỏ, tím</t>
  </si>
  <si>
    <t>Pick món: 
TRÀ-NHÃN-CHÔM-CHÔM-SIZE-L
SỮA TƯƠI YẾN MẠCH
TRÀ SỮA FULLTOPPING</t>
  </si>
  <si>
    <r>
      <rPr>
        <b/>
        <sz val="10"/>
        <color theme="1"/>
        <rFont val="Calibri"/>
      </rPr>
      <t xml:space="preserve">2 Custom1:
</t>
    </r>
    <r>
      <rPr>
        <sz val="10"/>
        <color theme="1"/>
        <rFont val="Calibri"/>
      </rPr>
      <t>Static Banner( 5): 06/11 - 08/11, 14/11 - 16/11
Popup (19h-22h): 07/11
Floating (13h-16h): 16/11</t>
    </r>
  </si>
  <si>
    <r>
      <rPr>
        <sz val="10"/>
        <rFont val="Calibri"/>
      </rPr>
      <t xml:space="preserve">Deadline 27/10
</t>
    </r>
    <r>
      <rPr>
        <u/>
        <sz val="10"/>
        <color rgb="FF1155CC"/>
        <rFont val="Calibri"/>
      </rPr>
      <t>https://drive.google.com/drive/u/0/folders/13pqwHDaXFBQOLS3ubH_BmvB-pDL2hqHa</t>
    </r>
    <r>
      <rPr>
        <sz val="10"/>
        <rFont val="Calibri"/>
      </rPr>
      <t xml:space="preserve"> </t>
    </r>
  </si>
  <si>
    <r>
      <rPr>
        <sz val="10"/>
        <color theme="1"/>
        <rFont val="Calibri"/>
      </rPr>
      <t xml:space="preserve">- Key message: </t>
    </r>
    <r>
      <rPr>
        <b/>
        <sz val="10"/>
        <color theme="1"/>
        <rFont val="Calibri"/>
      </rPr>
      <t>TRÀ SỮA SEKAI MỜI MÓN 10K + VOUCHER 50.000Đ</t>
    </r>
    <r>
      <rPr>
        <sz val="10"/>
        <color theme="1"/>
        <rFont val="Calibri"/>
      </rPr>
      <t xml:space="preserve">
Scheme:
- Giảm mónTrà Sữa Gạo Nhật còn 10k, áp dụng đơn 39k
- Giảm toàn bộ menu 5%
- Nhập mã SEKAI50 - giảm 50% tối đa 50.000đ, áp dụng cho đơn 60.000đ
- Timeline: 01/11 - 03/11
- Location: HCM</t>
    </r>
  </si>
  <si>
    <r>
      <rPr>
        <b/>
        <sz val="10"/>
        <color theme="1"/>
        <rFont val="Calibri"/>
      </rPr>
      <t xml:space="preserve">1 Custom2:
</t>
    </r>
    <r>
      <rPr>
        <sz val="10"/>
        <color theme="1"/>
        <rFont val="Calibri"/>
      </rPr>
      <t>Bottom Banner (1-3): 01/11 - 03/11
Popup(13h-16h): 02/11</t>
    </r>
  </si>
  <si>
    <t>https://drive.google.com/drive/folders/1R3_Vp9R_4h6VZhRvsI6vz2m8utCrGBjW?usp=drive_link</t>
  </si>
  <si>
    <r>
      <rPr>
        <sz val="10"/>
        <color theme="1"/>
        <rFont val="Calibri"/>
      </rPr>
      <t xml:space="preserve">- Key message: </t>
    </r>
    <r>
      <rPr>
        <b/>
        <sz val="10"/>
        <color theme="1"/>
        <rFont val="Calibri"/>
      </rPr>
      <t>TRÀ SỮA SEKAI MỜI MÓN 10K + VOUCHER 50.000Đ</t>
    </r>
    <r>
      <rPr>
        <sz val="10"/>
        <color theme="1"/>
        <rFont val="Calibri"/>
      </rPr>
      <t xml:space="preserve">
Scheme:
- Giảm mónTrà Sữa Gạo Nhật còn 10k, áp dụng đơn 39k
- Giảm toàn bộ menu 5%
- Nhập mã SEKAI50 - giảm 50% tối đa 50.000đ, áp dụng cho đơn 60.000đ
- Timeline: 21/11 - 23/11, 28/11 - 30/11
- Location: HCM</t>
    </r>
  </si>
  <si>
    <t>21/11 - 23/11, 
28/11 - 30/11</t>
  </si>
  <si>
    <r>
      <rPr>
        <b/>
        <sz val="10"/>
        <color theme="1"/>
        <rFont val="Calibri"/>
      </rPr>
      <t xml:space="preserve">2 Custom3:
</t>
    </r>
    <r>
      <rPr>
        <sz val="10"/>
        <color theme="1"/>
        <rFont val="Calibri"/>
      </rPr>
      <t>Bottom Banner (4-6): 21/11 - 23/11, 28/11 - 30/11
Floating (13h-16h): 28/11
Popup (19h-22h): 21/11</t>
    </r>
  </si>
  <si>
    <t>Nov.CB2.03</t>
  </si>
  <si>
    <r>
      <rPr>
        <sz val="10"/>
        <color theme="1"/>
        <rFont val="Calibri"/>
      </rPr>
      <t xml:space="preserve">- Key Message: </t>
    </r>
    <r>
      <rPr>
        <b/>
        <sz val="10"/>
        <color theme="1"/>
        <rFont val="Calibri"/>
      </rPr>
      <t>Matcha Vibe Khao Deal - Giảm 50% + Voucher 25K</t>
    </r>
    <r>
      <rPr>
        <sz val="10"/>
        <color theme="1"/>
        <rFont val="Calibri"/>
      </rPr>
      <t xml:space="preserve">
- Scheme:
+ Gạch giá các món 50% (chỉ chọn được 1 món/bill)
+ Các món giảm giá:  Coconut Matcha (Kem Matcha, Nước Dừa) , Matcha Latte (Matcha, Sữa Tươi Thanh Trùng) và Kombucha chanh vàng
+ Voucher: MATCHAVIBE25 giảm 25k MBS 39k, 200 code/1 ngày
- Location: HCM
- Timeline: 03/11 - 05/11</t>
    </r>
  </si>
  <si>
    <t>03/11 - 05/11</t>
  </si>
  <si>
    <r>
      <rPr>
        <sz val="10"/>
        <rFont val="Calibri"/>
      </rPr>
      <t xml:space="preserve">Adapt </t>
    </r>
    <r>
      <rPr>
        <u/>
        <sz val="10"/>
        <color rgb="FF1155CC"/>
        <rFont val="Calibri"/>
      </rPr>
      <t>KV Cũ</t>
    </r>
    <r>
      <rPr>
        <sz val="10"/>
        <rFont val="Calibri"/>
      </rPr>
      <t>:
- Thay ảnh món mới: Pick 3 món trong file</t>
    </r>
  </si>
  <si>
    <r>
      <rPr>
        <b/>
        <sz val="10"/>
        <color theme="1"/>
        <rFont val="Calibri"/>
      </rPr>
      <t xml:space="preserve">1 Combo 2:
</t>
    </r>
    <r>
      <rPr>
        <sz val="10"/>
        <color theme="1"/>
        <rFont val="Calibri"/>
      </rPr>
      <t>Bottom banner(1-3): 03/11 - 05/11
Popup(13h-16h): 03/11</t>
    </r>
  </si>
  <si>
    <r>
      <rPr>
        <sz val="10"/>
        <rFont val="Calibri"/>
      </rPr>
      <t xml:space="preserve">Deadline 20/10
</t>
    </r>
    <r>
      <rPr>
        <u/>
        <sz val="10"/>
        <color rgb="FF1155CC"/>
        <rFont val="Calibri"/>
      </rPr>
      <t>https://drive.google.com/drive/u/0/folders/1yDx7_7giqEMeAuiODQQ0aETLmuzK6Ubi</t>
    </r>
    <r>
      <rPr>
        <sz val="10"/>
        <rFont val="Calibri"/>
      </rPr>
      <t xml:space="preserve"> </t>
    </r>
  </si>
  <si>
    <t>Nov.CB2.05</t>
  </si>
  <si>
    <r>
      <rPr>
        <sz val="10"/>
        <color theme="1"/>
        <rFont val="Calibri"/>
      </rPr>
      <t xml:space="preserve">- Key Message: </t>
    </r>
    <r>
      <rPr>
        <b/>
        <sz val="10"/>
        <color theme="1"/>
        <rFont val="Calibri"/>
      </rPr>
      <t>Matcha Vibe Khao Deal - Giảm 50% + Voucher 25K</t>
    </r>
    <r>
      <rPr>
        <sz val="10"/>
        <color theme="1"/>
        <rFont val="Calibri"/>
      </rPr>
      <t xml:space="preserve">
- Scheme:
+ Gạch giá các món 50% (chỉ chọn được 1 món/bill)
+ Các món giảm giá:  Coconut Matcha (Kem Matcha, Nước Dừa) , Matcha Latte (Matcha, Sữa Tươi Thanh Trùng) và Kombucha chanh vàng
+ Voucher: MATCHAVIBE25K giảm 25k MBS 59k, 250 code/1 ngày
- Location: HN
- Timeline: 05/11 - 07/11</t>
    </r>
  </si>
  <si>
    <t>05/11 - 07/11</t>
  </si>
  <si>
    <t>Dùng chung KV HCM 3-5/11 (dòng 1967)</t>
  </si>
  <si>
    <r>
      <rPr>
        <b/>
        <sz val="10"/>
        <color theme="1"/>
        <rFont val="Calibri"/>
      </rPr>
      <t xml:space="preserve">1 Combo 2:
</t>
    </r>
    <r>
      <rPr>
        <sz val="10"/>
        <color theme="1"/>
        <rFont val="Calibri"/>
      </rPr>
      <t>Static banner(4): 05/11 - 07/11
Pop up(13h-16h): 05/11</t>
    </r>
  </si>
  <si>
    <r>
      <rPr>
        <sz val="10"/>
        <rFont val="Calibri"/>
      </rPr>
      <t xml:space="preserve">Deadline 20/10
</t>
    </r>
    <r>
      <rPr>
        <u/>
        <sz val="10"/>
        <color rgb="FF1155CC"/>
        <rFont val="Calibri"/>
      </rPr>
      <t>https://drive.google.com/drive/u/0/folders/1yDx7_7giqEMeAuiODQQ0aETLmuzK6Ubi</t>
    </r>
    <r>
      <rPr>
        <sz val="10"/>
        <rFont val="Calibri"/>
      </rPr>
      <t xml:space="preserve"> </t>
    </r>
  </si>
  <si>
    <t>a-matchavibe-50</t>
  </si>
  <si>
    <r>
      <rPr>
        <sz val="10"/>
        <color theme="1"/>
        <rFont val="Calibri"/>
      </rPr>
      <t xml:space="preserve">- Key message: </t>
    </r>
    <r>
      <rPr>
        <b/>
        <sz val="10"/>
        <color theme="1"/>
        <rFont val="Calibri"/>
      </rPr>
      <t>CƠM GÀ 142 GIẢM ĐẾN 40K</t>
    </r>
    <r>
      <rPr>
        <sz val="10"/>
        <color theme="1"/>
        <rFont val="Calibri"/>
      </rPr>
      <t xml:space="preserve">
- Scheme: áp mã
LEHOI40K giảm 25% đơn bất kì, tối đa 40k
LEHOI30K giảm 30k đơn 109k
LEHOI20K giảm 20k đơn 89k
LEHOI10K giảm 10k đơn 30k 
COMGA142MOIBAN  giảm 20k đơn 40k
- Timeline: 12/11 - 14/11, 16/11 - 18/11, 24/11 - 26/11
- Location: HCM</t>
    </r>
  </si>
  <si>
    <t>12/11 - 14/11, 
16/11 - 18/11, 
24/11 - 26/11</t>
  </si>
  <si>
    <t>Sử dụng ảnh 3 món ăn làm banner, ảnh cơm gà zoom to hơn</t>
  </si>
  <si>
    <r>
      <rPr>
        <b/>
        <sz val="10"/>
        <color theme="1"/>
        <rFont val="Calibri"/>
      </rPr>
      <t xml:space="preserve">3 Win3:
</t>
    </r>
    <r>
      <rPr>
        <sz val="10"/>
        <color theme="1"/>
        <rFont val="Calibri"/>
      </rPr>
      <t xml:space="preserve">Hometop banner(7-9): 13/11, 14/11; </t>
    </r>
    <r>
      <rPr>
        <sz val="10"/>
        <color rgb="FFFF0000"/>
        <rFont val="Calibri"/>
      </rPr>
      <t>16/11</t>
    </r>
    <r>
      <rPr>
        <sz val="10"/>
        <color theme="1"/>
        <rFont val="Calibri"/>
      </rPr>
      <t>, 17/11; 25/11, 26/11
Static banner(1-3): 12/11; 18/11; 24/11</t>
    </r>
  </si>
  <si>
    <r>
      <rPr>
        <sz val="10"/>
        <rFont val="Calibri"/>
      </rPr>
      <t xml:space="preserve">Deadline 31/10
</t>
    </r>
    <r>
      <rPr>
        <u/>
        <sz val="10"/>
        <color rgb="FF1155CC"/>
        <rFont val="Calibri"/>
      </rPr>
      <t>https://drive.google.com/drive/u/0/folders/1JUK0oVf9q40qHsLP2P_x0lLn6Isd4xlQ</t>
    </r>
    <r>
      <rPr>
        <sz val="10"/>
        <rFont val="Calibri"/>
      </rPr>
      <t xml:space="preserve"> </t>
    </r>
  </si>
  <si>
    <r>
      <rPr>
        <sz val="10"/>
        <color theme="1"/>
        <rFont val="Calibri"/>
      </rPr>
      <t xml:space="preserve">- Key message: </t>
    </r>
    <r>
      <rPr>
        <b/>
        <sz val="10"/>
        <color theme="1"/>
        <rFont val="Calibri"/>
      </rPr>
      <t xml:space="preserve">KHAO MÓN THÁI MUA 1 TẶNG 1 </t>
    </r>
    <r>
      <rPr>
        <sz val="10"/>
        <color theme="1"/>
        <rFont val="Calibri"/>
      </rPr>
      <t xml:space="preserve">
- Scheme: 
+ Thai Market: MUA 01 Tom Yum Hải Sản TẶNG 01 Pad Thai Hải Sản
+ Hủ Tiếu Thái Lan - Pi Thai:  MUA 01 Hủ tiếu tomyum TẶNG 01 Hủ tiếu heo
+ Nhập code: 
1111SIEUDEAL60 giảm 30% đơn từ 80K 
SIEUTIEC35K giảm 35K đơn 119K
SIEUTIEC45K giảm 45K đơn 149K
SIEUTIEC75K giảm 75K đơn 249K
SIEUTIEC109K giảm 109K đơn 369K
SIEUTIEC139K giảm 139K đơn 469K
SIEUTIEC199K giảm 199K đơn 669K
- Timeline: 02/11- 04/11
- Location: HCM, Hà Nội, Đà Nẵng</t>
    </r>
  </si>
  <si>
    <t>02/11 - 04/11</t>
  </si>
  <si>
    <r>
      <rPr>
        <sz val="10"/>
        <rFont val="Calibri"/>
      </rPr>
      <t xml:space="preserve">Adapt </t>
    </r>
    <r>
      <rPr>
        <u/>
        <sz val="10"/>
        <color rgb="FF1155CC"/>
        <rFont val="Calibri"/>
      </rPr>
      <t>KV Cũ</t>
    </r>
    <r>
      <rPr>
        <sz val="10"/>
        <rFont val="Calibri"/>
      </rPr>
      <t>:
- Thay ảnh món mới: Pick 4 món trong file
- Thay logo brand Pi Thai mới</t>
    </r>
  </si>
  <si>
    <r>
      <rPr>
        <b/>
        <sz val="10"/>
        <color theme="1"/>
        <rFont val="Calibri"/>
      </rPr>
      <t>1 Combo3:</t>
    </r>
    <r>
      <rPr>
        <sz val="10"/>
        <color theme="1"/>
        <rFont val="Calibri"/>
      </rPr>
      <t xml:space="preserve">
</t>
    </r>
    <r>
      <rPr>
        <sz val="10"/>
        <color rgb="FFFF0000"/>
        <rFont val="Calibri"/>
      </rPr>
      <t xml:space="preserve">Bottom banner(1-3): 02/11 
</t>
    </r>
    <r>
      <rPr>
        <sz val="10"/>
        <color theme="1"/>
        <rFont val="Calibri"/>
      </rPr>
      <t>Static banner(6): 03/11 , 04/11
Popup(16h-19h): 03/11</t>
    </r>
  </si>
  <si>
    <r>
      <rPr>
        <b/>
        <sz val="10"/>
        <color theme="1"/>
        <rFont val="Calibri"/>
      </rPr>
      <t>1 Combo3:</t>
    </r>
    <r>
      <rPr>
        <sz val="10"/>
        <color theme="1"/>
        <rFont val="Calibri"/>
      </rPr>
      <t xml:space="preserve">
Static banner(6): 02/11- 04/11
Popup(16h-19h): 03/11</t>
    </r>
  </si>
  <si>
    <r>
      <rPr>
        <b/>
        <sz val="10"/>
        <color theme="1"/>
        <rFont val="Calibri"/>
      </rPr>
      <t>1 Combo3:</t>
    </r>
    <r>
      <rPr>
        <sz val="10"/>
        <color theme="1"/>
        <rFont val="Calibri"/>
      </rPr>
      <t xml:space="preserve">
Static banner(6): 02/11- 04/11
Popup(16h-19h): 03/11</t>
    </r>
  </si>
  <si>
    <r>
      <rPr>
        <sz val="10"/>
        <rFont val="Calibri"/>
      </rPr>
      <t xml:space="preserve">Deadline 20/10
</t>
    </r>
    <r>
      <rPr>
        <u/>
        <sz val="10"/>
        <color rgb="FF1155CC"/>
        <rFont val="Calibri"/>
      </rPr>
      <t>https://drive.google.com/drive/u/0/folders/1D7Y5PAYtM9ftIQP9a3RC4nLjSd8EvkuW</t>
    </r>
    <r>
      <rPr>
        <sz val="10"/>
        <rFont val="Calibri"/>
      </rPr>
      <t xml:space="preserve"> </t>
    </r>
  </si>
  <si>
    <r>
      <rPr>
        <sz val="10"/>
        <color theme="1"/>
        <rFont val="Calibri"/>
      </rPr>
      <t xml:space="preserve">- Key message: </t>
    </r>
    <r>
      <rPr>
        <b/>
        <sz val="10"/>
        <color theme="1"/>
        <rFont val="Calibri"/>
      </rPr>
      <t>Bún Bò 1991 Khao Deal 50% + Voucher 40k</t>
    </r>
    <r>
      <rPr>
        <sz val="10"/>
        <color theme="1"/>
        <rFont val="Calibri"/>
      </rPr>
      <t xml:space="preserve">
- Scheme: 
 + COMBO BÙNG NỔ (NẠM + GÂN + TRÀ HIBISCUS) 150k giảm còn 75k
+ Code BUNBO1991: giảm 40k cho mbs 90k
- Location: HCM
- Timeline: 24/11 - 26/11</t>
    </r>
  </si>
  <si>
    <r>
      <rPr>
        <b/>
        <sz val="10"/>
        <color theme="1"/>
        <rFont val="Calibri"/>
      </rPr>
      <t xml:space="preserve">1 Combo2:
</t>
    </r>
    <r>
      <rPr>
        <sz val="10"/>
        <color theme="1"/>
        <rFont val="Calibri"/>
      </rPr>
      <t>Static Banner(4): 24/11 - 26/11
Popup(16h-19h): 24/11</t>
    </r>
  </si>
  <si>
    <t>https://drive.google.com/drive/u/0/folders/1rSfeY6mQyT29Tt6uj1wm4KdTjJhLk_HT</t>
  </si>
  <si>
    <t>21-23/10</t>
  </si>
  <si>
    <t xml:space="preserve">"Nhà Khao Deal Mát Lành
Đồng Giá 33k + Voucher 60K
Scheme:        
Matcha Latte Tây Bắc 45k =&gt; 33k
Trà Đào Cam Sả 49k =&gt; 33k
Cà Phê Sữa Đá 39k =&gt; 33k
Combo 2 ly matcha 110k =&gt; 85k
TCHV60 60k mbs 200k
TCHGIAM50 50% cap 33k
TCH100 100k mbs 250k"		</t>
  </si>
  <si>
    <t>HTC  8H	0h-8h 21/10 22/10
Hometop # 1-3	"0h-9h + 13h-16h 21/10 HCM HN OTH 
0h-16h HCM 22/10, HN home 7 22/10
"
Static banner # 1-3	"21/10
Bottom 23/10"
Flash Sale Banner #1-4	22/10
Floating 3H	13h-16h 22/10
Popup 3H	6h-10h 22/10
Social or KOL	FB SPF 13h 21/10</t>
  </si>
  <si>
    <t>https://drive.google.com/drive/folders/1C--cT8vKIYMrE8alHoXvpZhnSCCdw8dC</t>
  </si>
  <si>
    <t>sv-tch-33k</t>
  </si>
  <si>
    <r>
      <rPr>
        <sz val="10"/>
        <color theme="1"/>
        <rFont val="Calibri"/>
      </rPr>
      <t xml:space="preserve">- Key message: </t>
    </r>
    <r>
      <rPr>
        <b/>
        <strike/>
        <sz val="10"/>
        <color theme="1"/>
        <rFont val="Calibri"/>
      </rPr>
      <t xml:space="preserve">Bánh Mì Bà Huynh Mua 1 Tặng 3
</t>
    </r>
    <r>
      <rPr>
        <b/>
        <sz val="10"/>
        <color rgb="FFFF0000"/>
        <rFont val="Calibri"/>
      </rPr>
      <t>Bánh Mì Bà Huynh -  Giảm 50%</t>
    </r>
    <r>
      <rPr>
        <sz val="10"/>
        <color theme="1"/>
        <rFont val="Calibri"/>
      </rPr>
      <t xml:space="preserve">
</t>
    </r>
    <r>
      <rPr>
        <strike/>
        <sz val="10"/>
        <color theme="1"/>
        <rFont val="Calibri"/>
      </rPr>
      <t xml:space="preserve">- Scheme: Mua 1 bánh mì tặng 3 món tự chọn,
giá gốc 157k còn 98k
CHỌN 3: bánh giò, bánh flan, sữa chua dẻo, sữa chua nếp cẩm, coca, ép cam, ép dưa hấu ,...
</t>
    </r>
    <r>
      <rPr>
        <sz val="10"/>
        <color rgb="FFFF0000"/>
        <rFont val="Calibri"/>
      </rPr>
      <t>- Scheme: Mua 1 Bánh mì đặc biệt Size Lớn (100k) -&gt; 50k
- Không giới hạn số lượng trong ngày</t>
    </r>
    <r>
      <rPr>
        <sz val="10"/>
        <color theme="1"/>
        <rFont val="Calibri"/>
      </rPr>
      <t xml:space="preserve">
- Timeline: 19/11 - 21/11
- Location: HCM</t>
    </r>
  </si>
  <si>
    <t>19/11 - 21/11</t>
  </si>
  <si>
    <t>- Pick: Bánh mì và 2-3 món tặng kèm (bánh giò, sữa chua, nước ép)</t>
  </si>
  <si>
    <r>
      <rPr>
        <b/>
        <sz val="10"/>
        <color theme="1"/>
        <rFont val="Calibri"/>
      </rPr>
      <t xml:space="preserve">1 Combo3:
</t>
    </r>
    <r>
      <rPr>
        <sz val="10"/>
        <color theme="1"/>
        <rFont val="Calibri"/>
      </rPr>
      <t>Static Banner(6): 19/11 - 21/11
Popup(16h-19h): 21/11</t>
    </r>
  </si>
  <si>
    <r>
      <rPr>
        <sz val="10"/>
        <rFont val="Calibri"/>
      </rPr>
      <t xml:space="preserve">Deadline 7/11
</t>
    </r>
    <r>
      <rPr>
        <u/>
        <sz val="10"/>
        <color rgb="FF1155CC"/>
        <rFont val="Calibri"/>
      </rPr>
      <t>https://drive.google.com/drive/u/0/folders/1q62foTlIHAVorh4JKJ-BhtlR4xuo4nuE</t>
    </r>
    <r>
      <rPr>
        <sz val="10"/>
        <rFont val="Calibri"/>
      </rPr>
      <t xml:space="preserve"> </t>
    </r>
  </si>
  <si>
    <t>Nov.50%</t>
  </si>
  <si>
    <r>
      <rPr>
        <sz val="10"/>
        <color theme="1"/>
        <rFont val="Calibri"/>
      </rPr>
      <t xml:space="preserve">- Key Message: </t>
    </r>
    <r>
      <rPr>
        <b/>
        <sz val="10"/>
        <color theme="1"/>
        <rFont val="Calibri"/>
      </rPr>
      <t>MayCha Khao Deal - Giảm 50% + Voucher 60k</t>
    </r>
    <r>
      <rPr>
        <sz val="10"/>
        <color theme="1"/>
        <rFont val="Calibri"/>
      </rPr>
      <t xml:space="preserve">
- Scheme: 
+ Giảm các món trà sữa, trà trái cây 50%
+ Voucher: MAYCHA60 giảm 60k mbs 200k
- Location: HCM
- Timeline: 05/11, 12/11, 14/11; 15/11, 16/11, 20/11; 26/11, 29/11, 30/11</t>
    </r>
  </si>
  <si>
    <t>05/11, 12/11, 14/11; 15/11, 16/11, 20/11; 26/11, 29/11, 30/11</t>
  </si>
  <si>
    <r>
      <rPr>
        <b/>
        <sz val="10"/>
        <color theme="1"/>
        <rFont val="Calibri"/>
      </rPr>
      <t xml:space="preserve">- Timeline 05/11, 12/11, 14/11: </t>
    </r>
    <r>
      <rPr>
        <sz val="10"/>
        <color theme="1"/>
        <rFont val="Calibri"/>
      </rPr>
      <t xml:space="preserve">Dùng KV cũ </t>
    </r>
    <r>
      <rPr>
        <b/>
        <sz val="10"/>
        <color theme="1"/>
        <rFont val="Calibri"/>
      </rPr>
      <t xml:space="preserve">
- Timeline 15/11, 16/11, 20/11; 26/11, 29/11, 30/11: 
</t>
    </r>
    <r>
      <rPr>
        <sz val="10"/>
        <color theme="1"/>
        <rFont val="Calibri"/>
      </rPr>
      <t>Chung KV dòng 1978</t>
    </r>
  </si>
  <si>
    <r>
      <rPr>
        <b/>
        <sz val="10"/>
        <color theme="1"/>
        <rFont val="Calibri"/>
      </rPr>
      <t xml:space="preserve">3 Win3:
</t>
    </r>
    <r>
      <rPr>
        <sz val="10"/>
        <color theme="1"/>
        <rFont val="Calibri"/>
      </rPr>
      <t>Hometop banner(7-9): 05/11, 12/11; 15/11, 16/11; 26/11, 29/11
Static banner(1-3): 14/11; 20/11; 30/11</t>
    </r>
  </si>
  <si>
    <r>
      <rPr>
        <sz val="10"/>
        <rFont val="Calibri"/>
      </rPr>
      <t xml:space="preserve">- Timeline 05/11, 12/11, 14/11:
</t>
    </r>
    <r>
      <rPr>
        <u/>
        <sz val="10"/>
        <color rgb="FF1155CC"/>
        <rFont val="Calibri"/>
      </rPr>
      <t xml:space="preserve">https://drive.google.com/drive/u/0/folders/1wWO41IiBQWDAZiE-Ozs4aZB5VfnsY8D2
</t>
    </r>
    <r>
      <rPr>
        <sz val="10"/>
        <rFont val="Calibri"/>
      </rPr>
      <t xml:space="preserve">- Timeline 15-16/11, 20/11; 26/11, 29/11, 30/11: 
</t>
    </r>
    <r>
      <rPr>
        <u/>
        <sz val="10"/>
        <color rgb="FF1155CC"/>
        <rFont val="Calibri"/>
      </rPr>
      <t>https://drive.google.com/drive/u/0/folders/1V0O9yYHtQkOwpWWoZVMF9r9TbGnru-7y</t>
    </r>
    <r>
      <rPr>
        <sz val="10"/>
        <rFont val="Calibri"/>
      </rPr>
      <t xml:space="preserve"> </t>
    </r>
  </si>
  <si>
    <t>w3--maycha-50</t>
  </si>
  <si>
    <t>Nov.30%</t>
  </si>
  <si>
    <r>
      <rPr>
        <sz val="10"/>
        <color theme="1"/>
        <rFont val="Calibri"/>
      </rPr>
      <t>- Key Message:</t>
    </r>
    <r>
      <rPr>
        <b/>
        <sz val="10"/>
        <color theme="1"/>
        <rFont val="Calibri"/>
      </rPr>
      <t xml:space="preserve"> MayCha Khao Deal - Giảm 30% + Voucher 60k</t>
    </r>
    <r>
      <rPr>
        <sz val="10"/>
        <color theme="1"/>
        <rFont val="Calibri"/>
      </rPr>
      <t xml:space="preserve">
- Scheme: 
+ Giảm các món trà sữa, trà trái cây 30%
+ Voucher: MAYCHA60 giảm 60k mbs 200k
- Location: HCM
- Timeline: 19/11, 27/11, 28/11</t>
    </r>
  </si>
  <si>
    <t>19/11, 27/11, 28/11</t>
  </si>
  <si>
    <t xml:space="preserve">Adapt KV dòng 1978, thay key message </t>
  </si>
  <si>
    <r>
      <rPr>
        <b/>
        <sz val="10"/>
        <color theme="1"/>
        <rFont val="Calibri"/>
      </rPr>
      <t xml:space="preserve">1 Win3:
</t>
    </r>
    <r>
      <rPr>
        <sz val="10"/>
        <color theme="1"/>
        <rFont val="Calibri"/>
      </rPr>
      <t>Hometop banner(7-9): 27/11, 28/11
Static banner(1-3): 19/11</t>
    </r>
  </si>
  <si>
    <t>https://drive.google.com/drive/u/0/folders/1s859xSXKtyHjmnm6fmKdYnjFMVTZfBMG</t>
  </si>
  <si>
    <t>Nov.CB7</t>
  </si>
  <si>
    <r>
      <rPr>
        <sz val="10"/>
        <color theme="1"/>
        <rFont val="Calibri"/>
      </rPr>
      <t xml:space="preserve">- Key Message: </t>
    </r>
    <r>
      <rPr>
        <b/>
        <sz val="10"/>
        <color theme="1"/>
        <rFont val="Calibri"/>
      </rPr>
      <t>MayCha Khao Deal - Giảm 30% + Voucher 60k</t>
    </r>
    <r>
      <rPr>
        <sz val="10"/>
        <color theme="1"/>
        <rFont val="Calibri"/>
      </rPr>
      <t xml:space="preserve">
- Scheme: 
+ Giảm các món trà sữa, trà trái cây 30%
+ Voucher: MAYCHA60 giảm 60k mbs 200k
- Location: HCM
- Timeline: 06/11, 10/11, 13/11</t>
    </r>
  </si>
  <si>
    <t>06/11, 10/11, 13/11</t>
  </si>
  <si>
    <r>
      <rPr>
        <b/>
        <sz val="10"/>
        <color theme="1"/>
        <rFont val="Calibri"/>
      </rPr>
      <t xml:space="preserve">1 Combo7:
</t>
    </r>
    <r>
      <rPr>
        <sz val="10"/>
        <color theme="1"/>
        <rFont val="Calibri"/>
      </rPr>
      <t>Bottom Banner(1-3): 06/11, 10/11, 13/11
Search Placeholder(12h-14h): 06/11, 13/11</t>
    </r>
  </si>
  <si>
    <t>https://drive.google.com/drive/folders/1AjHEwm3iYmy1voXrnV7qsmxAwC2xTqZ-</t>
  </si>
  <si>
    <t>a--maycha</t>
  </si>
  <si>
    <r>
      <rPr>
        <sz val="10"/>
        <color theme="1"/>
        <rFont val="Calibri"/>
      </rPr>
      <t xml:space="preserve">- Key Message: </t>
    </r>
    <r>
      <rPr>
        <b/>
        <sz val="10"/>
        <color theme="1"/>
        <rFont val="Calibri"/>
      </rPr>
      <t>MayCha Khao Deal - Giảm 9k + Voucher 60k</t>
    </r>
    <r>
      <rPr>
        <sz val="10"/>
        <color theme="1"/>
        <rFont val="Calibri"/>
      </rPr>
      <t xml:space="preserve">
- Scheme: 
+ Giảm các món trà sữa, trà trái cây còn 9k
+ Voucher: MAYCHA60 giảm 60k mbs 200k
- Location: Bình Dương, Đồng Nai, Đà Nẵng, Cần Thơ
- Timeline: 01/11, 02/11; 21/11 - 23/11
- Key Message: </t>
    </r>
    <r>
      <rPr>
        <b/>
        <sz val="10"/>
        <color theme="1"/>
        <rFont val="Calibri"/>
      </rPr>
      <t>MayCha Khao Deal - Giảm 30% + Voucher 60k</t>
    </r>
    <r>
      <rPr>
        <sz val="10"/>
        <color theme="1"/>
        <rFont val="Calibri"/>
      </rPr>
      <t xml:space="preserve">
- Scheme: 
+ Giảm các món trà sữa, trà trái cây 30%
+ Voucher: MAYCHA60 giảm 60k mbs 200k
- Location: Bình Dương, Đồng Nai, Đà Nẵng, Cần Thơ
- Timeline: 03/11</t>
    </r>
  </si>
  <si>
    <t>01/11 - 03/11; 
21/11 - 23/11</t>
  </si>
  <si>
    <r>
      <rPr>
        <b/>
        <sz val="10"/>
        <color theme="1"/>
        <rFont val="Calibri"/>
      </rPr>
      <t xml:space="preserve">- Timeline 01/11 - 03/11: </t>
    </r>
    <r>
      <rPr>
        <sz val="10"/>
        <color theme="1"/>
        <rFont val="Calibri"/>
      </rPr>
      <t>Dùng KV cũ</t>
    </r>
    <r>
      <rPr>
        <b/>
        <sz val="10"/>
        <color theme="1"/>
        <rFont val="Calibri"/>
      </rPr>
      <t xml:space="preserve">
- Timeline: 21/11 - 23/11: </t>
    </r>
    <r>
      <rPr>
        <sz val="10"/>
        <color theme="1"/>
        <rFont val="Calibri"/>
      </rPr>
      <t xml:space="preserve">Adapt KV dòng 1978, thay key message </t>
    </r>
  </si>
  <si>
    <r>
      <rPr>
        <b/>
        <sz val="10"/>
        <color theme="1"/>
        <rFont val="Calibri"/>
      </rPr>
      <t xml:space="preserve">2 Combo1:
</t>
    </r>
    <r>
      <rPr>
        <sz val="10"/>
        <color theme="1"/>
        <rFont val="Calibri"/>
      </rPr>
      <t>Static Banner(1-3): 01/11 - 03/11; 21/11 - 23/11
Popup(13h-16h): 01/11; 21/11</t>
    </r>
  </si>
  <si>
    <r>
      <rPr>
        <b/>
        <sz val="10"/>
        <color theme="1"/>
        <rFont val="Calibri"/>
      </rPr>
      <t xml:space="preserve">6 Combo1:
</t>
    </r>
    <r>
      <rPr>
        <sz val="10"/>
        <color theme="1"/>
        <rFont val="Calibri"/>
      </rPr>
      <t>Static Banner(1-3): 01/11 - 03/11; 21/11 - 23/11
Popup(13h-16h): 01/11; 21/11</t>
    </r>
  </si>
  <si>
    <r>
      <rPr>
        <sz val="10"/>
        <rFont val="Calibri"/>
      </rPr>
      <t xml:space="preserve">- Timeline 01/11, 02/11: 
</t>
    </r>
    <r>
      <rPr>
        <u/>
        <sz val="10"/>
        <color rgb="FF1155CC"/>
        <rFont val="Calibri"/>
      </rPr>
      <t>https://drive.google.com/drive/folders/1WYQQg2C7fCSEBvbVCIHZLiihwKlpFvgT</t>
    </r>
    <r>
      <rPr>
        <sz val="10"/>
        <rFont val="Calibri"/>
      </rPr>
      <t xml:space="preserve"> 
- Timeline 03/11: 
</t>
    </r>
    <r>
      <rPr>
        <u/>
        <sz val="10"/>
        <color rgb="FF1155CC"/>
        <rFont val="Calibri"/>
      </rPr>
      <t xml:space="preserve">https://drive.google.com/drive/folders/1AjHEwm3iYmy1voXrnV7qsmxAwC2xTqZ-
</t>
    </r>
    <r>
      <rPr>
        <sz val="10"/>
        <rFont val="Calibri"/>
      </rPr>
      <t xml:space="preserve"> Timeline: 21/11 - 23/11:
</t>
    </r>
    <r>
      <rPr>
        <u/>
        <sz val="10"/>
        <color rgb="FF1155CC"/>
        <rFont val="Calibri"/>
      </rPr>
      <t>https://drive.google.com/drive/u/0/folders/14gSUJmepS5vaYG0U_EqvjH7Jq4EITikN</t>
    </r>
    <r>
      <rPr>
        <sz val="10"/>
        <rFont val="Calibri"/>
      </rPr>
      <t xml:space="preserve"> </t>
    </r>
  </si>
  <si>
    <t>20679
20716</t>
  </si>
  <si>
    <r>
      <rPr>
        <sz val="10"/>
        <rFont val="Calibri"/>
      </rPr>
      <t xml:space="preserve">
- Timeline 03/11: 
</t>
    </r>
    <r>
      <rPr>
        <u/>
        <sz val="10"/>
        <color rgb="FF1155CC"/>
        <rFont val="Calibri"/>
      </rPr>
      <t>https://shopeefood.vn/bo-suu-tap/a-oth-maycha</t>
    </r>
    <r>
      <rPr>
        <sz val="10"/>
        <rFont val="Calibri"/>
      </rPr>
      <t xml:space="preserve">
- Timeline 01/11, 02/11, 21/11 - 23/11
</t>
    </r>
    <r>
      <rPr>
        <u/>
        <sz val="10"/>
        <color rgb="FF1155CC"/>
        <rFont val="Calibri"/>
      </rPr>
      <t>https://shopeefood.vn/bo-suu-tap/a-maycha--60</t>
    </r>
  </si>
  <si>
    <r>
      <rPr>
        <sz val="10"/>
        <color theme="1"/>
        <rFont val="Calibri"/>
      </rPr>
      <t xml:space="preserve">- Key Message: </t>
    </r>
    <r>
      <rPr>
        <b/>
        <sz val="10"/>
        <color theme="1"/>
        <rFont val="Calibri"/>
      </rPr>
      <t>MayCha Khao Deal - Giảm 50% + Voucher 60k</t>
    </r>
    <r>
      <rPr>
        <sz val="10"/>
        <color theme="1"/>
        <rFont val="Calibri"/>
      </rPr>
      <t xml:space="preserve">
- Scheme: 
+ Giảm các món trà sữa, trà trái cây còn 50%
+ Voucher: MAYCHA60 giảm 60k mbs 200k
- Location: Đà Nẵng
- Timeline: 14/11- 16/11; 26/11, 29/11, 30/11</t>
    </r>
  </si>
  <si>
    <t>14/11- 16/11; 26/11, 29/11, 30/11</t>
  </si>
  <si>
    <t>- Tone hồng trắng</t>
  </si>
  <si>
    <t>- Pick: 3 món trong file</t>
  </si>
  <si>
    <r>
      <rPr>
        <b/>
        <sz val="10"/>
        <color theme="1"/>
        <rFont val="Calibri"/>
      </rPr>
      <t xml:space="preserve">2 Combo1:
</t>
    </r>
    <r>
      <rPr>
        <sz val="10"/>
        <color theme="1"/>
        <rFont val="Calibri"/>
      </rPr>
      <t>Static Banner(1-3): 14/11, 15/11, 16/11; 26/11, 29/11, 30/11
Popup(13h-16h): 14/11; 29/11</t>
    </r>
  </si>
  <si>
    <t xml:space="preserve">https://drive.google.com/drive/u/0/folders/1V0O9yYHtQkOwpWWoZVMF9r9TbGnru-7y </t>
  </si>
  <si>
    <r>
      <rPr>
        <sz val="10"/>
        <color theme="1"/>
        <rFont val="Calibri"/>
      </rPr>
      <t xml:space="preserve">- Key message: </t>
    </r>
    <r>
      <rPr>
        <b/>
        <sz val="10"/>
        <color theme="1"/>
        <rFont val="Calibri"/>
      </rPr>
      <t>The Alley Khao Trà Sữa giảm 50% + voucher 50k</t>
    </r>
    <r>
      <rPr>
        <sz val="10"/>
        <color theme="1"/>
        <rFont val="Calibri"/>
      </rPr>
      <t xml:space="preserve">
- Scheme: PS Hồng trà sữa 50%.
+ Voucher: THEALLEY50 - Code  50k MBS 120K
- Location: Hà Nội
- Timeline: 03/11 - 05/11, 06/11, 07/11, 10/11</t>
    </r>
  </si>
  <si>
    <t>03/11 - 05/11, 06/11, 07/11, 10/11</t>
  </si>
  <si>
    <r>
      <rPr>
        <b/>
        <sz val="10"/>
        <color theme="1"/>
        <rFont val="Calibri"/>
      </rPr>
      <t xml:space="preserve">2 Combo 1:
</t>
    </r>
    <r>
      <rPr>
        <sz val="10"/>
        <color theme="1"/>
        <rFont val="Calibri"/>
      </rPr>
      <t>Static banner(1-3): 03/11 - 05/11, 06/11, 07/11, 10/11
Pop up(13h-16h): 04/11, 07/11</t>
    </r>
  </si>
  <si>
    <r>
      <rPr>
        <sz val="10"/>
        <color theme="1"/>
        <rFont val="Calibri"/>
      </rPr>
      <t xml:space="preserve">- Key message: </t>
    </r>
    <r>
      <rPr>
        <b/>
        <sz val="10"/>
        <color theme="1"/>
        <rFont val="Calibri"/>
      </rPr>
      <t>The Alley Khao Trà Sữa Chỉ 1Đ</t>
    </r>
    <r>
      <rPr>
        <sz val="10"/>
        <color theme="1"/>
        <rFont val="Calibri"/>
      </rPr>
      <t xml:space="preserve">
- Scheme: PS Trà sữa Oolong 1Đ - MBS 99k.
+ Voucher: THEALLEY50 - Code  50k MBS 120K
- Location: Hà Nội
- Timeline: 18/11 - 20/11</t>
    </r>
  </si>
  <si>
    <r>
      <rPr>
        <b/>
        <sz val="10"/>
        <color theme="1"/>
        <rFont val="Calibri"/>
      </rPr>
      <t xml:space="preserve">1 Combo 2:
</t>
    </r>
    <r>
      <rPr>
        <sz val="10"/>
        <color theme="1"/>
        <rFont val="Calibri"/>
      </rPr>
      <t>Static banner(4): 18/11 - 20/11
Pop up(13h-16h): 18/11</t>
    </r>
  </si>
  <si>
    <r>
      <rPr>
        <sz val="10"/>
        <color theme="1"/>
        <rFont val="Calibri"/>
      </rPr>
      <t xml:space="preserve">- Key message: </t>
    </r>
    <r>
      <rPr>
        <b/>
        <sz val="10"/>
        <color theme="1"/>
        <rFont val="Calibri"/>
      </rPr>
      <t>The Alley Khao Trà Sữa Mua 1 Tặng 1 + voucher 50k</t>
    </r>
    <r>
      <rPr>
        <sz val="10"/>
        <color theme="1"/>
        <rFont val="Calibri"/>
      </rPr>
      <t xml:space="preserve">
- Scheme: Mua size L Trà sữa Alley 03 - tặng Hồng trà sữa size M
+ Voucher: THEALLEY50 - Code  50k MBS 120K
- Location: Hà Nội
- Timeline: 12/11 - 14/11, 24/11 - 26/11</t>
    </r>
  </si>
  <si>
    <t>12/11 - 14/11, 24/11 - 26/11</t>
  </si>
  <si>
    <r>
      <rPr>
        <b/>
        <sz val="10"/>
        <color theme="1"/>
        <rFont val="Calibri"/>
      </rPr>
      <t xml:space="preserve">2 Combo 3:
</t>
    </r>
    <r>
      <rPr>
        <sz val="10"/>
        <color theme="1"/>
        <rFont val="Calibri"/>
      </rPr>
      <t>Static banner(6): 12/11 - 14/11, 24/11 - 26/11
Pop up(13h-16h): 13/11, 25/11</t>
    </r>
  </si>
  <si>
    <r>
      <rPr>
        <sz val="10"/>
        <color theme="1"/>
        <rFont val="Calibri"/>
      </rPr>
      <t xml:space="preserve">- Key message: </t>
    </r>
    <r>
      <rPr>
        <b/>
        <sz val="10"/>
        <color theme="1"/>
        <rFont val="Calibri"/>
      </rPr>
      <t>LaBoong khao trà sữa chỉ 0Đ</t>
    </r>
    <r>
      <rPr>
        <sz val="10"/>
        <color theme="1"/>
        <rFont val="Calibri"/>
      </rPr>
      <t xml:space="preserve">
- Scheme: PS SKUs về 20K.
+ Voucher: LABOONG20 - Code giảm 20K MBS 20K.
- Location : HN
- Timeline: 17/11 - 22/11</t>
    </r>
  </si>
  <si>
    <t>17/11 - 22/11</t>
  </si>
  <si>
    <r>
      <rPr>
        <b/>
        <sz val="10"/>
        <color theme="1"/>
        <rFont val="Calibri"/>
      </rPr>
      <t xml:space="preserve">1 Win 1:
</t>
    </r>
    <r>
      <rPr>
        <sz val="10"/>
        <color theme="1"/>
        <rFont val="Calibri"/>
      </rPr>
      <t>Search Placeholder(14h-17h): 21/11, 22/11
Hometop banner(7-9): 17/11, 18/11
Static banner(1-3): 19/11, 20/11
Floating(13h-16h): 21/11
Popup(13h-16h): 22/11</t>
    </r>
  </si>
  <si>
    <r>
      <rPr>
        <sz val="10"/>
        <color theme="1"/>
        <rFont val="Calibri"/>
      </rPr>
      <t>- Key message:</t>
    </r>
    <r>
      <rPr>
        <b/>
        <sz val="10"/>
        <color theme="1"/>
        <rFont val="Calibri"/>
      </rPr>
      <t xml:space="preserve"> ĂN NGON HƠN CÙNG COCA-COLA</t>
    </r>
    <r>
      <rPr>
        <sz val="10"/>
        <color theme="1"/>
        <rFont val="Calibri"/>
      </rPr>
      <t xml:space="preserve">
- Scheme box: giảm 40.000đ
*Combo Món chính kèm Coca-Cola
Schemes:
* Giảm 25k đơn hàng từ 50K (Áp dụng cho Single combo và lon lẻ)
* Giảm 40k đơn hàng từ 80K (Áp dụng cho Couple combo)
- Code name: COKE25K, COKE40K
- Timeline: 01.11 - 30.11.2025
- Location: HCM, HN, HP, KH, DN, CT
</t>
    </r>
    <r>
      <rPr>
        <b/>
        <sz val="10"/>
        <color theme="1"/>
        <rFont val="Calibri"/>
      </rPr>
      <t xml:space="preserve">Tittle RCM: </t>
    </r>
    <r>
      <rPr>
        <sz val="10"/>
        <color theme="1"/>
        <rFont val="Calibri"/>
      </rPr>
      <t xml:space="preserve">GIẢM NGAY 40,000Đ CÙNG COCA-COLA
</t>
    </r>
    <r>
      <rPr>
        <b/>
        <sz val="10"/>
        <color theme="1"/>
        <rFont val="Calibri"/>
      </rPr>
      <t xml:space="preserve">Description RCM: </t>
    </r>
    <r>
      <rPr>
        <sz val="10"/>
        <color theme="1"/>
        <rFont val="Calibri"/>
      </rPr>
      <t>Giảm 40,000Đ cho đơn hàng từ 80,000Đ</t>
    </r>
  </si>
  <si>
    <t>01/11 - 30/11</t>
  </si>
  <si>
    <t>https://docs.google.com/presentation/d/1A_2IV1bqwhrnv4RY-txw1jjHx7duTQEl/edit?slide=id.gf2148db8b6_1_608#slide=id.gf2148db8b6_1_608</t>
  </si>
  <si>
    <t>https://drive.google.com/drive/folders/1ywKRddtpy5glFwuQyef6w15Ia8n9RdA4</t>
  </si>
  <si>
    <r>
      <rPr>
        <sz val="10"/>
        <rFont val="Calibri"/>
      </rPr>
      <t>Collection 2:</t>
    </r>
    <r>
      <rPr>
        <b/>
        <sz val="10"/>
        <rFont val="Calibri"/>
      </rPr>
      <t xml:space="preserve"> (only feature coll) - ko lấy setup asset khác</t>
    </r>
    <r>
      <rPr>
        <sz val="10"/>
        <rFont val="Calibri"/>
      </rPr>
      <t xml:space="preserve">
ID: 21396 
Url: </t>
    </r>
    <r>
      <rPr>
        <u/>
        <sz val="10"/>
        <color rgb="FF1155CC"/>
        <rFont val="Calibri"/>
      </rPr>
      <t>https://shopeefood.vn/bo-suu-tap/le-hoi-am-thuc-coca-cola-all-nov-coll</t>
    </r>
  </si>
  <si>
    <t>le-hoi-am-thuc-coca-cola-all-nov</t>
  </si>
  <si>
    <r>
      <rPr>
        <sz val="10"/>
        <color theme="1"/>
        <rFont val="Calibri"/>
      </rPr>
      <t xml:space="preserve">- Key message: </t>
    </r>
    <r>
      <rPr>
        <b/>
        <sz val="10"/>
        <color theme="1"/>
        <rFont val="Calibri"/>
      </rPr>
      <t xml:space="preserve">Ding Tea Khao Deal - Chỉ 1Đ + Voucher 25k </t>
    </r>
    <r>
      <rPr>
        <sz val="10"/>
        <color theme="1"/>
        <rFont val="Calibri"/>
      </rPr>
      <t xml:space="preserve">
- Scheme: 
+ Deal 1Đ cho đơn từ 70k
+ Voucher DINGTEASPF25 giảm 25k cho đơn từ 70K 
- Timeline: 12/11 - 14/11, 25/11 - 27/11
- Location: Hà Nội  </t>
    </r>
  </si>
  <si>
    <t>12/11 - 14/11, 25/11 - 27/11</t>
  </si>
  <si>
    <t>https://docs.google.com/spreadsheets/d/1EjVpc4jtVJzu-gDSSwRSmyQ7EQaN5dgJjppAJyMlcy8/edit?gid=626831234#gid=626831234&amp;range=1:1003</t>
  </si>
  <si>
    <r>
      <rPr>
        <sz val="10"/>
        <rFont val="Calibri"/>
      </rPr>
      <t xml:space="preserve">Tone màu: Màu sáng, hình ảnh tươi sáng vui vẻ. Làm nổi bật màu sản phẩm. Thiết kế giống </t>
    </r>
    <r>
      <rPr>
        <u/>
        <sz val="10"/>
        <color rgb="FF1155CC"/>
        <rFont val="Calibri"/>
      </rPr>
      <t>KV mẫu</t>
    </r>
  </si>
  <si>
    <t>Thêm Element: lá trà, trân châu</t>
  </si>
  <si>
    <r>
      <rPr>
        <b/>
        <sz val="10"/>
        <color theme="1"/>
        <rFont val="Calibri"/>
      </rPr>
      <t xml:space="preserve">2 Combo 1:
</t>
    </r>
    <r>
      <rPr>
        <sz val="10"/>
        <color theme="1"/>
        <rFont val="Calibri"/>
      </rPr>
      <t>Static banner(1-3): 12/11 - 14/11, 25/11 - 27/11
Pop up(13h-16h): 14/11, 26/11</t>
    </r>
  </si>
  <si>
    <r>
      <rPr>
        <sz val="10"/>
        <rFont val="Calibri"/>
      </rPr>
      <t xml:space="preserve">Deadline 31/10
</t>
    </r>
    <r>
      <rPr>
        <u/>
        <sz val="10"/>
        <color rgb="FF1155CC"/>
        <rFont val="Calibri"/>
      </rPr>
      <t>https://drive.google.com/drive/u/0/folders/1A1Yt-2IScNUh2f0mCtwKqtNR_F_xVYyD</t>
    </r>
    <r>
      <rPr>
        <sz val="10"/>
        <rFont val="Calibri"/>
      </rPr>
      <t xml:space="preserve"> </t>
    </r>
  </si>
  <si>
    <r>
      <rPr>
        <sz val="10"/>
        <color theme="1"/>
        <rFont val="Calibri"/>
      </rPr>
      <t>- Key message:</t>
    </r>
    <r>
      <rPr>
        <b/>
        <sz val="10"/>
        <color theme="1"/>
        <rFont val="Calibri"/>
      </rPr>
      <t xml:space="preserve"> CÓ SPRITE CÀNG CAY CÀNG ĐÃ</t>
    </r>
    <r>
      <rPr>
        <sz val="10"/>
        <color theme="1"/>
        <rFont val="Calibri"/>
      </rPr>
      <t xml:space="preserve">
- Scheme box: giảm 30.000đ
*Combo Món chính kèm Sprite
Schemes:
* Giảm 30k đơn hàng từ 50k 
- Code name: SPRITE30K (Áp dụng cho Single combo và lon lẻ)
- Timeline: 03.11 - 30.11.2025
- Location: HCM, HN, DN, CT, HP, KH
</t>
    </r>
    <r>
      <rPr>
        <b/>
        <sz val="10"/>
        <color theme="1"/>
        <rFont val="Calibri"/>
      </rPr>
      <t xml:space="preserve">Title RCD: </t>
    </r>
    <r>
      <rPr>
        <sz val="10"/>
        <color theme="1"/>
        <rFont val="Calibri"/>
      </rPr>
      <t xml:space="preserve">CÓ SPRITE CÀNG CAY CÀNG ĐÃ
</t>
    </r>
    <r>
      <rPr>
        <b/>
        <sz val="10"/>
        <color theme="1"/>
        <rFont val="Calibri"/>
      </rPr>
      <t>Description RCD</t>
    </r>
    <r>
      <rPr>
        <sz val="10"/>
        <color theme="1"/>
        <rFont val="Calibri"/>
      </rPr>
      <t>: Nhập mã SPRITE30K giảm 30.000Đ cho đơn từ 50.000Đ</t>
    </r>
  </si>
  <si>
    <t>03/11 - 30/11</t>
  </si>
  <si>
    <t>https://docs.google.com/presentation/d/1-YUntyx-DKHJUPFZNhNuwAWg9JppWijt/edit?slide=id.gf2148db8b6_1_608#slide=id.gf2148db8b6_1_608</t>
  </si>
  <si>
    <t>https://drive.google.com/drive/u/0/folders/16Ohs8AxJBzMxrwABz3PBr6NhTqiiEkui</t>
  </si>
  <si>
    <r>
      <rPr>
        <sz val="10"/>
        <rFont val="Calibri"/>
      </rPr>
      <t>Collection 2:</t>
    </r>
    <r>
      <rPr>
        <b/>
        <sz val="10"/>
        <rFont val="Calibri"/>
      </rPr>
      <t xml:space="preserve"> (only feature coll) - ko lấy setup asset khác</t>
    </r>
    <r>
      <rPr>
        <sz val="10"/>
        <rFont val="Calibri"/>
      </rPr>
      <t xml:space="preserve">
ID: 21398
Url: </t>
    </r>
    <r>
      <rPr>
        <u/>
        <sz val="10"/>
        <color rgb="FF1155CC"/>
        <rFont val="Calibri"/>
      </rPr>
      <t>https://shopeefood.vn/bo-suu-tap/megaspritefestnov-coll</t>
    </r>
  </si>
  <si>
    <t>megaspritefestnov</t>
  </si>
  <si>
    <r>
      <rPr>
        <sz val="10"/>
        <color theme="1"/>
        <rFont val="Calibri"/>
      </rPr>
      <t xml:space="preserve">- Key message: </t>
    </r>
    <r>
      <rPr>
        <b/>
        <sz val="10"/>
        <color theme="1"/>
        <rFont val="Calibri"/>
      </rPr>
      <t>Cơm Thố Anh Nguyễn Khao Deal - Giảm 50k</t>
    </r>
    <r>
      <rPr>
        <sz val="10"/>
        <color theme="1"/>
        <rFont val="Calibri"/>
      </rPr>
      <t xml:space="preserve">
- Scheme: 
+ WINCTAN25 giảm 25k cho đơn từ 50K 
+ CTAN50 giảm 50k cho đơn từ 160k
+ P/S 30% 
thố đặc biệt bò +gà+xíu+trứng 
cơm thố gà + xá xíu 
- Timeline: 06/11 - 08/11
- Location:TP. HCM, Hà Nội, Hải Phòng, Bắc Ninh, Quảng Ninh, Khánh Hoà, Đồng Nai, Hải Dương, Thanh Hoá, Nghệ An, Nam Định, Bình Dương, Huế</t>
    </r>
  </si>
  <si>
    <t>06/11 - 08/11</t>
  </si>
  <si>
    <r>
      <rPr>
        <b/>
        <sz val="10"/>
        <color theme="1"/>
        <rFont val="Calibri"/>
      </rPr>
      <t xml:space="preserve">1 Combo 8 NW:
</t>
    </r>
    <r>
      <rPr>
        <sz val="10"/>
        <color theme="1"/>
        <rFont val="Calibri"/>
      </rPr>
      <t>Search Placeholder(10h-12h): 08/11
Search Placeholder(17h-19h): 07/11
Bottom Banner(4-6): 06/11 - 08/11</t>
    </r>
  </si>
  <si>
    <r>
      <rPr>
        <b/>
        <sz val="10"/>
        <color theme="1"/>
        <rFont val="Calibri"/>
      </rPr>
      <t xml:space="preserve">1 Combo 8 NW:
</t>
    </r>
    <r>
      <rPr>
        <sz val="10"/>
        <color theme="1"/>
        <rFont val="Calibri"/>
      </rPr>
      <t>Search Placeholder(10h-12h): 08/11
Search Placeholder(17h-19h): 07/11
Bottom Banner(4-6): 06/11 - 08/11</t>
    </r>
  </si>
  <si>
    <r>
      <rPr>
        <b/>
        <sz val="10"/>
        <color theme="1"/>
        <rFont val="Calibri"/>
      </rPr>
      <t xml:space="preserve">1 Combo 8 NW:
</t>
    </r>
    <r>
      <rPr>
        <sz val="10"/>
        <color theme="1"/>
        <rFont val="Calibri"/>
      </rPr>
      <t>Search Placeholder(10h-12h): 08/11
Search Placeholder(17h-19h): 07/11
Bottom Banner(4-6): 06/11 - 08/11</t>
    </r>
  </si>
  <si>
    <t>https://drive.google.com/drive/u/0/folders/1QrrB_50x_OmvSF7mP5B7bOVfkxg_Q3_e</t>
  </si>
  <si>
    <r>
      <rPr>
        <sz val="10"/>
        <color theme="1"/>
        <rFont val="Calibri"/>
      </rPr>
      <t xml:space="preserve">- Key message: </t>
    </r>
    <r>
      <rPr>
        <b/>
        <sz val="10"/>
        <color theme="1"/>
        <rFont val="Calibri"/>
      </rPr>
      <t>Cơm Thố Anh Nguyễn Khao Deal - Giảm 50k</t>
    </r>
    <r>
      <rPr>
        <sz val="10"/>
        <color theme="1"/>
        <rFont val="Calibri"/>
      </rPr>
      <t xml:space="preserve">
- Scheme: 
+ WINCTAN25 giảm 25k cho đơn từ 50K 
+ CTAN50 giảm 50k cho đơn từ 160k
+ P/S 30% 
thố đặc biệt bò +gà+xíu+trứng 
cơm thố gà + xá xíu 
- Timeline: 21/11 - 26/11
- Location: Hà Nội</t>
    </r>
  </si>
  <si>
    <t>21/11 - 26/11</t>
  </si>
  <si>
    <r>
      <rPr>
        <b/>
        <sz val="10"/>
        <color theme="1"/>
        <rFont val="Calibri"/>
      </rPr>
      <t xml:space="preserve">1 Win 1:
</t>
    </r>
    <r>
      <rPr>
        <sz val="10"/>
        <color theme="1"/>
        <rFont val="Calibri"/>
      </rPr>
      <t>Search Placeholder(10h-12h): 26/11
Search Placeholder(17h-19h): 25/11
Hometop banner(7-9): 21/11, 22/11
Static banner(1-3): 23/11, 24/11
Floating(10h-13h): 25/11
Popup(16h-19h): 26/11</t>
    </r>
  </si>
  <si>
    <r>
      <rPr>
        <sz val="10"/>
        <color theme="1"/>
        <rFont val="Calibri"/>
      </rPr>
      <t xml:space="preserve">- Key message: </t>
    </r>
    <r>
      <rPr>
        <b/>
        <sz val="10"/>
        <color theme="1"/>
        <rFont val="Calibri"/>
      </rPr>
      <t>Lotteria Khao Deal - Giảm 100k</t>
    </r>
    <r>
      <rPr>
        <sz val="10"/>
        <color theme="1"/>
        <rFont val="Calibri"/>
      </rPr>
      <t xml:space="preserve">
- Scheme: 
+ Deal Siêu Chill        
Gà rán + Mì ý + Pepsi (M)        
Giá bán 83,000        Giá giảm 58,000
+Deal Đồng Hành        
Gà rán + Mì ý + Burger L-Chicken+ Khoai tây chiên (S) + 2 Pepsi (S)
Giá bán 159,000        Giá giảm 109,000
+ Voucher: LOTTERIA100 13% CAP 100k, MBS 100k
- Timeline: 07/11 - 09/11, 28/11 - 30/11
- Location: An Giang, Bắc Ninh, Bến Tre, Bình Định, Bình Dương, Bình Phước, Bình Thuận, Cà Mau, Cần Thơ, Đà Nẵng, Đắk Lắk, Đồng Nai, Đồng Tháp, Hà Nội, Hải Dương, Hải Phòng, Huế, Khánh Hoà, Kiên Giang, Lâm Đồng, Long An, Nam Định, Nghệ An, Ninh Thuận, Phú Yên, Quảng Nam, Quảng Ninh, Sóc Trăng, Tây Ninh, Thanh Hoá, Tiền Giang, TP. HCM, Trà Vinh, Vĩnh Long, Vũng Tàu</t>
    </r>
  </si>
  <si>
    <t>07/11 - 09/11, 28/11 - 30/11</t>
  </si>
  <si>
    <r>
      <rPr>
        <b/>
        <sz val="10"/>
        <color theme="1"/>
        <rFont val="Calibri"/>
      </rPr>
      <t xml:space="preserve">2 Win 3 NW:
</t>
    </r>
    <r>
      <rPr>
        <sz val="10"/>
        <color theme="1"/>
        <rFont val="Calibri"/>
      </rPr>
      <t>Hometop banner(7-9): 07/11, 08/11, 28/11, 30/11
Static banner(1-3): 09/11, 29/11</t>
    </r>
  </si>
  <si>
    <r>
      <rPr>
        <b/>
        <sz val="10"/>
        <color theme="1"/>
        <rFont val="Calibri"/>
      </rPr>
      <t xml:space="preserve">2 Win 3 NW:
</t>
    </r>
    <r>
      <rPr>
        <sz val="10"/>
        <color theme="1"/>
        <rFont val="Calibri"/>
      </rPr>
      <t>Hometop banner(7-9): 07/11, 08/11, 28/11, 30/11
Static banner(1-3): 09/11, 29/11</t>
    </r>
  </si>
  <si>
    <r>
      <rPr>
        <b/>
        <sz val="10"/>
        <color theme="1"/>
        <rFont val="Calibri"/>
      </rPr>
      <t xml:space="preserve">2 Win 3 NW:
</t>
    </r>
    <r>
      <rPr>
        <sz val="10"/>
        <color theme="1"/>
        <rFont val="Calibri"/>
      </rPr>
      <t>Hometop banner(7-9): 07/11, 08/11, 28/11, 30/11
Static banner(1-3): 09/11, 29/11</t>
    </r>
  </si>
  <si>
    <r>
      <rPr>
        <b/>
        <sz val="10"/>
        <color theme="1"/>
        <rFont val="Calibri"/>
      </rPr>
      <t xml:space="preserve">2 Win 3 NW:
</t>
    </r>
    <r>
      <rPr>
        <sz val="10"/>
        <color theme="1"/>
        <rFont val="Calibri"/>
      </rPr>
      <t>Hometop banner(7-9): 07/11, 08/11, 28/11, 30/11
Static banner(1-3): 09/11, 29/11</t>
    </r>
  </si>
  <si>
    <r>
      <rPr>
        <sz val="10"/>
        <color theme="1"/>
        <rFont val="Calibri"/>
      </rPr>
      <t xml:space="preserve">- Key message: </t>
    </r>
    <r>
      <rPr>
        <b/>
        <sz val="10"/>
        <color theme="1"/>
        <rFont val="Calibri"/>
      </rPr>
      <t>Lotteria Khao Deal - Giảm 100k</t>
    </r>
    <r>
      <rPr>
        <sz val="10"/>
        <color theme="1"/>
        <rFont val="Calibri"/>
      </rPr>
      <t xml:space="preserve">
- Scheme: 
+ Deal Siêu Chill        
Gà rán + Mì ý + Pepsi (M)        
Giá bán 83,000        Giá giảm 58,000
+Deal Đồng Hành        
Gà rán + Mì ý + Burger L-Chicken+ Khoai tây chiên (S) + 2 Pepsi (S)
Giá bán 159,000        Giá giảm 109,000
+ Voucher: LOTTERIA100 13% CAP 100k, MBS 100k
- Timeline: 18/11 - 23/11
- Location: Hà Nội</t>
    </r>
  </si>
  <si>
    <t>18/11 - 23/11</t>
  </si>
  <si>
    <r>
      <rPr>
        <b/>
        <sz val="10"/>
        <color theme="1"/>
        <rFont val="Calibri"/>
      </rPr>
      <t xml:space="preserve">1 Win 1:
</t>
    </r>
    <r>
      <rPr>
        <sz val="10"/>
        <color theme="1"/>
        <rFont val="Calibri"/>
      </rPr>
      <t>Search Placeholder(17h-19h): 18/11, 23/11
Hometop banner(7-9): 18/11, 19/11
Static banner(1-3): 20/11, 21/11
Floating(10h-13h): 22/11
Popup(16h-19h): 23/11</t>
    </r>
  </si>
  <si>
    <t>Nov.JCB</t>
  </si>
  <si>
    <r>
      <rPr>
        <sz val="10"/>
        <color theme="1"/>
        <rFont val="Calibri"/>
      </rPr>
      <t xml:space="preserve">- Key Mess: </t>
    </r>
    <r>
      <rPr>
        <b/>
        <sz val="10"/>
        <color theme="1"/>
        <rFont val="Calibri"/>
      </rPr>
      <t>BIDV JCB Well-being khao deal mỗi ngày, giảm đến 100.000 Đồng</t>
    </r>
    <r>
      <rPr>
        <sz val="10"/>
        <color theme="1"/>
        <rFont val="Calibri"/>
      </rPr>
      <t xml:space="preserve">
- Scheme: 
1. Giảm 30.000 ĐỒNG cho đơn từ 60.000Đ, Áp dụng mỗi ngày
2. Giảm 60.000 ĐỒNG cho đơn từ 120.000Đ, Áp dụng mỗi ngày
3. Giảm 100.000 ĐỒNG cho đơn từ 500.000Đ, Áp dụng mỗi ngày
+ Code name: BIDVJCB100, BIDVJCB60, BIDVJCB30
- Timeline: 1/8/2025 - 31/12/2025
- Location: Nationwide
- Service: Food &amp; Mart</t>
    </r>
  </si>
  <si>
    <r>
      <rPr>
        <sz val="10"/>
        <color theme="1"/>
        <rFont val="Calibri"/>
      </rPr>
      <t xml:space="preserve">Hometop banner(10-12): </t>
    </r>
    <r>
      <rPr>
        <sz val="10"/>
        <color rgb="FFFF0000"/>
        <rFont val="Calibri"/>
      </rPr>
      <t>17/11</t>
    </r>
    <r>
      <rPr>
        <sz val="10"/>
        <color theme="1"/>
        <rFont val="Calibri"/>
      </rPr>
      <t xml:space="preserve">
Search Banner: 21/11
Popup(19h-22h): 17/11
Collection List Banner: 12/11
Ongoing Banner: 07/11</t>
    </r>
  </si>
  <si>
    <t>Hometop banner(10-12): 16/11
Search Banner: 21/11
Popup(19h-22h): 17/11
Collection List Banner: 12/11
Ongoing Banner: 07/11</t>
  </si>
  <si>
    <r>
      <rPr>
        <u/>
        <sz val="10"/>
        <color rgb="FF1155CC"/>
        <rFont val="Calibri"/>
      </rPr>
      <t>https://shopee.vn/m/BIDVJCB-SPF</t>
    </r>
    <r>
      <rPr>
        <u/>
        <sz val="10"/>
        <color rgb="FF1155CC"/>
        <rFont val="Calibri"/>
      </rPr>
      <t xml:space="preserve">
</t>
    </r>
    <r>
      <rPr>
        <u/>
        <sz val="10"/>
        <color rgb="FF1155CC"/>
        <rFont val="Calibri"/>
      </rPr>
      <t>https://shopee.vn/m/BIDVJCB-SP</t>
    </r>
  </si>
  <si>
    <r>
      <rPr>
        <sz val="10"/>
        <color theme="1"/>
        <rFont val="Calibri"/>
      </rPr>
      <t xml:space="preserve">- Key Mess: </t>
    </r>
    <r>
      <rPr>
        <b/>
        <sz val="10"/>
        <color theme="1"/>
        <rFont val="Calibri"/>
      </rPr>
      <t>NCB khao deal, giảm đến 50.000 Đồng</t>
    </r>
    <r>
      <rPr>
        <sz val="10"/>
        <color theme="1"/>
        <rFont val="Calibri"/>
      </rPr>
      <t xml:space="preserve">
- Scheme: 
+ Giảm 30.000 VNĐ cho đơn hàng từ 100.000 VNĐ, với thẻ tín dụng NCB
+ Giảm 50.000 VNĐ cho đơn hàng từ 200.000 VNĐ, với thẻ tín dụng NCB
+ Code name: NCB30, NCB50
- Timeline: 1/7/2025 - 31/12/2025
- Location: Nationwide</t>
    </r>
  </si>
  <si>
    <t>Hometop banner(10-12): 08/11
Seach Banner: 03/11
Floating (19h-22h): 02/11 (Whitelist)
SPF - FB Story(6h-10h): 07/11
SPF - INSTA Story(6h-10h): 04/11</t>
  </si>
  <si>
    <r>
      <rPr>
        <u/>
        <sz val="10"/>
        <color rgb="FF1155CC"/>
        <rFont val="Calibri"/>
      </rPr>
      <t>https://shopee.vn/m/NCB-SPF</t>
    </r>
    <r>
      <rPr>
        <u/>
        <sz val="10"/>
        <color rgb="FF1155CC"/>
        <rFont val="Calibri"/>
      </rPr>
      <t xml:space="preserve">
</t>
    </r>
    <r>
      <rPr>
        <u/>
        <sz val="10"/>
        <color rgb="FF1155CC"/>
        <rFont val="Calibri"/>
      </rPr>
      <t>https://shopee.vn/m/NCB-SP</t>
    </r>
  </si>
  <si>
    <r>
      <rPr>
        <sz val="10"/>
        <color theme="1"/>
        <rFont val="Calibri"/>
      </rPr>
      <t>- Key Mess:</t>
    </r>
    <r>
      <rPr>
        <b/>
        <sz val="10"/>
        <color theme="1"/>
        <rFont val="Calibri"/>
      </rPr>
      <t xml:space="preserve"> KHAO BẠN MỖI NGÀY Giảm 50k cho đơn từ 100k với thẻ Tín dụng TPB JCB Cashback</t>
    </r>
    <r>
      <rPr>
        <sz val="10"/>
        <color theme="1"/>
        <rFont val="Calibri"/>
      </rPr>
      <t xml:space="preserve">
- Scheme: 
+ Giảm 50k cho đơn từ 100k với thẻ Tín dụng TPB JCB Cashback
+ Code name: TPBJCB50, TPBJCB20
- Timeline: 1/1/2025 - 31/12/2025
- Location: Nationwide</t>
    </r>
  </si>
  <si>
    <t>Hometop banner(10-12): 28/11
Search Banner: 29/11
Popup(6h-10h): 30/11
Collection List Banner: 27/11
Flash Sale Banner(1-3): 30/11</t>
  </si>
  <si>
    <r>
      <rPr>
        <sz val="10"/>
        <rFont val="Calibri"/>
      </rPr>
      <t xml:space="preserve">
</t>
    </r>
    <r>
      <rPr>
        <u/>
        <sz val="10"/>
        <color rgb="FF1155CC"/>
        <rFont val="Calibri"/>
      </rPr>
      <t>https://shopee.vn/m/TPBJCBCASHBACK-SPF
https://shopee.vn/m/TPBJCBCASHBACK-SP</t>
    </r>
  </si>
  <si>
    <r>
      <rPr>
        <sz val="10"/>
        <color theme="1"/>
        <rFont val="Calibri"/>
      </rPr>
      <t xml:space="preserve">- Key Mess: </t>
    </r>
    <r>
      <rPr>
        <b/>
        <sz val="10"/>
        <color theme="1"/>
        <rFont val="Calibri"/>
      </rPr>
      <t>Shinhan Finance khao deal, giảm ngay 50.000Đ</t>
    </r>
    <r>
      <rPr>
        <sz val="10"/>
        <color theme="1"/>
        <rFont val="Calibri"/>
      </rPr>
      <t xml:space="preserve">
- Scheme: 
+ Giảm 50k cho đơn từ 150k
+ Code name: SHF50
- Timeline: Từ 1/1/2025 đến hết khi hết ngân sách chương trình
- Location: Nationwide</t>
    </r>
  </si>
  <si>
    <t>Hometop Banner(7-9): 12/11
Search Banner: 13/11
Flash sale banner(1-3): 15/11
On-going banner: 14/11
SPF - Facebook Post 7h:  21/11</t>
  </si>
  <si>
    <r>
      <rPr>
        <u/>
        <sz val="10"/>
        <color rgb="FF1155CC"/>
        <rFont val="Calibri"/>
      </rPr>
      <t>https://shopee.vn/m/SHF-SPF</t>
    </r>
    <r>
      <rPr>
        <sz val="10"/>
        <rFont val="Calibri"/>
      </rPr>
      <t xml:space="preserve">
</t>
    </r>
    <r>
      <rPr>
        <u/>
        <sz val="10"/>
        <color rgb="FF1155CC"/>
        <rFont val="Calibri"/>
      </rPr>
      <t>https://shopee.vn/m/SHF-SP</t>
    </r>
  </si>
  <si>
    <t xml:space="preserve">Nov.DEBIT </t>
  </si>
  <si>
    <r>
      <rPr>
        <sz val="10"/>
        <color theme="1"/>
        <rFont val="Calibri"/>
      </rPr>
      <t>- Key Mess:</t>
    </r>
    <r>
      <rPr>
        <b/>
        <sz val="10"/>
        <color theme="1"/>
        <rFont val="Calibri"/>
      </rPr>
      <t xml:space="preserve"> BIDV Moneyverse khao bạn mỗi ngày, giảm 50.000Đ
</t>
    </r>
    <r>
      <rPr>
        <sz val="10"/>
        <color theme="1"/>
        <rFont val="Calibri"/>
      </rPr>
      <t>- Scheme: 
+ Giảm 50k cho đơn từ 100K
+ Giảm 30k cho đơn từ 60k
Áp dụng mỗi ngày
+ Code name: BIDVDEBIT50, BIDVDEBIT30
- Timeline: 15/08/2025 - 31/12/2025
- Location: Nationwide</t>
    </r>
  </si>
  <si>
    <t>Collection List banner: 05/11
Search banner: 01/11
SPF - FB Post 7h: 03/11
SPF - Insta Post 10h: 07/11
Flash sales Banner : 02/11
On-going banner: 12/11</t>
  </si>
  <si>
    <t>Nov.Muadee</t>
  </si>
  <si>
    <r>
      <rPr>
        <sz val="10"/>
        <color theme="1"/>
        <rFont val="Calibri"/>
      </rPr>
      <t xml:space="preserve">- Key Mess: </t>
    </r>
    <r>
      <rPr>
        <b/>
        <sz val="10"/>
        <color theme="1"/>
        <rFont val="Calibri"/>
      </rPr>
      <t>Nay muốn ăn gì? Thanh toán với thẻ Muadee, giảm đến 45.000 ĐỒNG</t>
    </r>
    <r>
      <rPr>
        <sz val="10"/>
        <color theme="1"/>
        <rFont val="Calibri"/>
      </rPr>
      <t xml:space="preserve">
- Scheme:
+ Scheme 1 : Tặng E-voucher 45.000 VND cho đơn hàng từ 250.000 VND
+ Scheme 2 : Tặng E-voucher 18.000 VND cho đơn hàng từ 100.000 VND 
+ Scheme 3: Tặng E-voucher 40.000 VND cho đơn hàng tối thiểu 100.000 VND
Code name: MUADEE45, MUADEE18, MUADEE40
- Timeline: 14/07/2025 - 30/11/2025
- Location: Nationwide</t>
    </r>
  </si>
  <si>
    <t>Hometop banner(7-9): 14/11
Ongoing banner: 17/11
Search banner: 23/11
Flash sale banner: 27/11</t>
  </si>
  <si>
    <r>
      <rPr>
        <u/>
        <sz val="10"/>
        <color rgb="FF1155CC"/>
        <rFont val="Calibri"/>
      </rPr>
      <t>https://shopee.vn/m/Muadee-SPF</t>
    </r>
    <r>
      <rPr>
        <u/>
        <sz val="10"/>
        <color rgb="FF1155CC"/>
        <rFont val="Calibri"/>
      </rPr>
      <t xml:space="preserve">
</t>
    </r>
    <r>
      <rPr>
        <u/>
        <sz val="10"/>
        <color rgb="FF1155CC"/>
        <rFont val="Calibri"/>
      </rPr>
      <t>https://shopee.vn/m/Muadee-SP</t>
    </r>
  </si>
  <si>
    <t>Nov.VISA ECO DEBIT</t>
  </si>
  <si>
    <r>
      <rPr>
        <sz val="10"/>
        <color theme="1"/>
        <rFont val="Calibri"/>
      </rPr>
      <t xml:space="preserve">- Key Mess: </t>
    </r>
    <r>
      <rPr>
        <b/>
        <sz val="10"/>
        <color theme="1"/>
        <rFont val="Calibri"/>
      </rPr>
      <t>ĂN CHAY SỐNG KHỎE - Giảm đến 50.000đ cho đơn từ 150.000đ</t>
    </r>
    <r>
      <rPr>
        <sz val="10"/>
        <color theme="1"/>
        <rFont val="Calibri"/>
      </rPr>
      <t xml:space="preserve">
- Scheme: 
+ Giảm đến 50.000đ cho đơn từ 150.000đ khi thanh toán bằng thẻ Techcombank Visa Eco Debit
Áp dụng cho dịch vụ Food 
+ Code name: TCBDEBITECO50
- Timeline: 18/9/2025 - 31/12/2025
- Location: Nationwide</t>
    </r>
  </si>
  <si>
    <t>Popup(6h-10h): 03/11
On going banner: 04/11
Search Banner: 05/11
SPF - IG Post 10h: 06/11</t>
  </si>
  <si>
    <t>Pop-up (6-10): 03/11
Going Banner: 04/11
Search Banner: 05/11
SPF IG Post: 06/11</t>
  </si>
  <si>
    <r>
      <rPr>
        <u/>
        <sz val="10"/>
        <color rgb="FF1155CC"/>
        <rFont val="Calibri"/>
      </rPr>
      <t>https://shopee.vn/m/TCBVISAECODEBIT-SPF</t>
    </r>
    <r>
      <rPr>
        <sz val="10"/>
        <rFont val="Calibri"/>
      </rPr>
      <t xml:space="preserve">
</t>
    </r>
    <r>
      <rPr>
        <u/>
        <sz val="10"/>
        <color rgb="FF1155CC"/>
        <rFont val="Calibri"/>
      </rPr>
      <t>https://shopee.vn/m/TCBVISAECODEBIT-SP</t>
    </r>
  </si>
  <si>
    <r>
      <rPr>
        <sz val="10"/>
        <color theme="1"/>
        <rFont val="Calibri"/>
      </rPr>
      <t xml:space="preserve">- Key Mess: </t>
    </r>
    <r>
      <rPr>
        <b/>
        <sz val="10"/>
        <color theme="1"/>
        <rFont val="Calibri"/>
      </rPr>
      <t>ƯU ĐÃI SIÊU CHẤT - Giảm 30.000đ cho đơn từ 150.000đ</t>
    </r>
    <r>
      <rPr>
        <sz val="10"/>
        <color theme="1"/>
        <rFont val="Calibri"/>
      </rPr>
      <t xml:space="preserve">
- Scheme: 
+ Giảm 30.000đ cho đơn từ 150.000đ khi thanh toán bằng thẻ Home Credit
Áp dụng cho dịch vụ Food và Fresh 
+ Code name: HOMCRE30
- Timeline: 16/9/2025 - 15/3/2026
- Location: Nationwide</t>
    </r>
  </si>
  <si>
    <t>SPF - IG Post 10h: 10/11
Search banner: 08/11</t>
  </si>
  <si>
    <t>https://shopee.vn/m/HOMECRE-SPF
https://shopee.vn/m/HOMECRE-SP</t>
  </si>
  <si>
    <r>
      <rPr>
        <sz val="10"/>
        <color theme="1"/>
        <rFont val="Calibri"/>
      </rPr>
      <t xml:space="preserve">- Key Mess: </t>
    </r>
    <r>
      <rPr>
        <b/>
        <sz val="10"/>
        <color theme="1"/>
        <rFont val="Calibri"/>
      </rPr>
      <t xml:space="preserve">THẺ OCB KHAO DEAL
Giảm 25.000đ cho đơn từ 100.000đ
</t>
    </r>
    <r>
      <rPr>
        <sz val="10"/>
        <color theme="1"/>
        <rFont val="Calibri"/>
      </rPr>
      <t>- Scheme: 
+ Giảm 25.000đ cho đơn từ 100.000đ khi thanh toán bằng thẻ OCB
+ Code name: OCB25
Áp dụng cho dịch vụ Food &amp; Mart
- Timeline: 10/06/2025 - 09/06/2026
- Location: Nationwide</t>
    </r>
  </si>
  <si>
    <t>Collection list banner: 10/11
Search banner: 09/11
SPF - FB Story(6h-10h): 12/11
SPF - IG Story(6h-10h): 12/11</t>
  </si>
  <si>
    <r>
      <rPr>
        <u/>
        <sz val="10"/>
        <color rgb="FF1155CC"/>
        <rFont val="Calibri"/>
      </rPr>
      <t>https://shopee.vn/m/OCB-SPF</t>
    </r>
    <r>
      <rPr>
        <sz val="10"/>
        <rFont val="Calibri"/>
      </rPr>
      <t xml:space="preserve">
</t>
    </r>
    <r>
      <rPr>
        <u/>
        <sz val="10"/>
        <color rgb="FF1155CC"/>
        <rFont val="Calibri"/>
      </rPr>
      <t>https://shopee.vn/m/OCB-SP</t>
    </r>
  </si>
  <si>
    <r>
      <rPr>
        <sz val="10"/>
        <color theme="1"/>
        <rFont val="Calibri"/>
      </rPr>
      <t xml:space="preserve">- Key Mess: </t>
    </r>
    <r>
      <rPr>
        <b/>
        <sz val="10"/>
        <color theme="1"/>
        <rFont val="Calibri"/>
      </rPr>
      <t xml:space="preserve">Món thật ngon - Deal thật hời giảm đến 50.000đ
</t>
    </r>
    <r>
      <rPr>
        <sz val="10"/>
        <color theme="1"/>
        <rFont val="Calibri"/>
      </rPr>
      <t>- Scheme: 
+ ACB50K: Giảm 50,000đ cho đơn từ 100K
+ ACB30K: Giảm 30.000đ cho đơn từ 100k
Áp dụng cho dịch vụ Food &amp; Mart
- Timeline: 19/10/2025 - 31/12/2025
- Location: Nationwide</t>
    </r>
  </si>
  <si>
    <t>19/10/2025 - 31/12/2025</t>
  </si>
  <si>
    <r>
      <rPr>
        <sz val="10"/>
        <color theme="1"/>
        <rFont val="Calibri"/>
      </rPr>
      <t xml:space="preserve">Hometop Banner (7-9): 03/11
</t>
    </r>
    <r>
      <rPr>
        <sz val="10"/>
        <color theme="1"/>
        <rFont val="Calibri"/>
      </rPr>
      <t>Pop up(6h-10h) : 05/11</t>
    </r>
    <r>
      <rPr>
        <sz val="10"/>
        <color theme="1"/>
        <rFont val="Calibri"/>
      </rPr>
      <t xml:space="preserve">
Flash sale banner(1-3): 10/11
On-going banner: 01/11, 15/11, 19/11
SPF - Facebook Post 7h:  05/11</t>
    </r>
  </si>
  <si>
    <r>
      <rPr>
        <sz val="10"/>
        <color theme="1"/>
        <rFont val="Calibri"/>
      </rPr>
      <t xml:space="preserve">Hometop Banner (7-9): 03/11
</t>
    </r>
    <r>
      <rPr>
        <sz val="10"/>
        <color theme="1"/>
        <rFont val="Calibri"/>
      </rPr>
      <t>Pop up(6h-10h) : 05/11</t>
    </r>
    <r>
      <rPr>
        <sz val="10"/>
        <color theme="1"/>
        <rFont val="Calibri"/>
      </rPr>
      <t xml:space="preserve">
Flash sale banner(1-3): 10/11
On-going banner: 01/11, 15/11, 19/11
SPF - Facebook Post 7h:  05/11</t>
    </r>
  </si>
  <si>
    <r>
      <rPr>
        <sz val="10"/>
        <color theme="1"/>
        <rFont val="Calibri"/>
      </rPr>
      <t xml:space="preserve">Hometop Banner (7-9): 03/11
</t>
    </r>
    <r>
      <rPr>
        <sz val="10"/>
        <color theme="1"/>
        <rFont val="Calibri"/>
      </rPr>
      <t>Pop up(6h-10h) : 05/11</t>
    </r>
    <r>
      <rPr>
        <sz val="10"/>
        <color theme="1"/>
        <rFont val="Calibri"/>
      </rPr>
      <t xml:space="preserve">
Flash sale banner(1-3): 10/11
On-going banner: 01/11, 15/11, 19/11
SPF - Facebook Post 7h:  05/11</t>
    </r>
  </si>
  <si>
    <r>
      <rPr>
        <sz val="10"/>
        <color theme="1"/>
        <rFont val="Calibri"/>
      </rPr>
      <t xml:space="preserve">Hometop Banner (7-9): 03/11
</t>
    </r>
    <r>
      <rPr>
        <sz val="10"/>
        <color theme="1"/>
        <rFont val="Calibri"/>
      </rPr>
      <t>Pop up(6h-10h) : 05/11</t>
    </r>
    <r>
      <rPr>
        <sz val="10"/>
        <color theme="1"/>
        <rFont val="Calibri"/>
      </rPr>
      <t xml:space="preserve">
Flash sale banner(1-3): 10/11
On-going banner: 01/11, 15/11, 19/11
SPF - Facebook Post 7h:  05/11</t>
    </r>
  </si>
  <si>
    <t>KV_ACB_Nov</t>
  </si>
  <si>
    <r>
      <rPr>
        <u/>
        <sz val="10"/>
        <color rgb="FF1155CC"/>
        <rFont val="Calibri"/>
      </rPr>
      <t>https://shopee.vn/m/ACB-SPF</t>
    </r>
    <r>
      <rPr>
        <sz val="10"/>
        <rFont val="Calibri"/>
      </rPr>
      <t xml:space="preserve">
</t>
    </r>
    <r>
      <rPr>
        <u/>
        <sz val="10"/>
        <color rgb="FF1155CC"/>
        <rFont val="Calibri"/>
      </rPr>
      <t>https://shopee.vn/m/ACB-SP</t>
    </r>
  </si>
  <si>
    <r>
      <rPr>
        <sz val="10"/>
        <color theme="1"/>
        <rFont val="Calibri"/>
      </rPr>
      <t xml:space="preserve">- Key Mess: </t>
    </r>
    <r>
      <rPr>
        <b/>
        <sz val="10"/>
        <color theme="1"/>
        <rFont val="Calibri"/>
      </rPr>
      <t>Ăn Hết Mọi Miền,Hi ShopeeFood khao 50%</t>
    </r>
    <r>
      <rPr>
        <sz val="10"/>
        <color theme="1"/>
        <rFont val="Calibri"/>
      </rPr>
      <t xml:space="preserve">
- Scheme: Ưu đãi đặc quyền thẻ Hi ShopeeFood giảm đến 50%
+ Existing User: Giảm 40k cho đơn Food từ 80k (HISPF40)
+ Existing User: Giảm 80k cho đơn hàng Food từ 160k áp dụng theo khung giờ . 
HISPF80H1 từ 6h-13h59p 
HISPF80H2 từ 14h-21h59p
- Timeline: 1/6/2025 - 31/03/2026 
- Location: Nationwide</t>
    </r>
  </si>
  <si>
    <t>Hometop banner(7-9): 09/11, 21/11
Feature collection(4-6): 26/11
Pop up(6h-10h): 26/11
Ongoing banner: 09/11, 21/11, 24/11, 27/11
SPF - Facebook Post 7h: 17/11</t>
  </si>
  <si>
    <r>
      <rPr>
        <sz val="10"/>
        <rFont val="Calibri"/>
      </rPr>
      <t xml:space="preserve">Link gắn ongoing:
- setup SPF trên SP bằng link: </t>
    </r>
    <r>
      <rPr>
        <u/>
        <sz val="10"/>
        <color rgb="FF1155CC"/>
        <rFont val="Calibri"/>
      </rPr>
      <t>https://mall.shopee.vn/bridge_cmd/?cmd=openExternalLink&amp;url=https%3A%2F%2Ftinyurl.com%2FMBHi-SPF</t>
    </r>
    <r>
      <rPr>
        <sz val="10"/>
        <rFont val="Calibri"/>
      </rPr>
      <t xml:space="preserve">
- setup SPF stand alone bằng link: </t>
    </r>
    <r>
      <rPr>
        <u/>
        <sz val="10"/>
        <color rgb="FF1155CC"/>
        <rFont val="Calibri"/>
      </rPr>
      <t>https://shopee.vn/m/HiSPF-June25-SPF</t>
    </r>
    <r>
      <rPr>
        <sz val="10"/>
        <rFont val="Calibri"/>
      </rPr>
      <t xml:space="preserve">
Link LP Hometop,Popup,FB Post:
</t>
    </r>
    <r>
      <rPr>
        <u/>
        <sz val="10"/>
        <color rgb="FF1155CC"/>
        <rFont val="Calibri"/>
      </rPr>
      <t>https://shopee.vn/m/HiSPF-June25-SPF</t>
    </r>
    <r>
      <rPr>
        <sz val="10"/>
        <rFont val="Calibri"/>
      </rPr>
      <t xml:space="preserve">        
</t>
    </r>
    <r>
      <rPr>
        <u/>
        <sz val="10"/>
        <color rgb="FF1155CC"/>
        <rFont val="Calibri"/>
      </rPr>
      <t xml:space="preserve">https://shopee.vn/m/HiSPF-June25-SP
</t>
    </r>
    <r>
      <rPr>
        <sz val="10"/>
        <rFont val="Calibri"/>
      </rPr>
      <t xml:space="preserve"> 
List mex matcha day: Merchant Matcha</t>
    </r>
  </si>
  <si>
    <t xml:space="preserve">Nov.JCB </t>
  </si>
  <si>
    <r>
      <rPr>
        <sz val="10"/>
        <color theme="1"/>
        <rFont val="Calibri"/>
      </rPr>
      <t xml:space="preserve">- Key Mess: </t>
    </r>
    <r>
      <rPr>
        <b/>
        <sz val="10"/>
        <color theme="1"/>
        <rFont val="Calibri"/>
      </rPr>
      <t>Tiệc Linh Đình - Deal siêu đỉnh Giảm 50k cho đơn từ 150k</t>
    </r>
    <r>
      <rPr>
        <sz val="10"/>
        <color theme="1"/>
        <rFont val="Calibri"/>
      </rPr>
      <t xml:space="preserve">
- Scheme: 
+ Giảm 50k cho đơn hàng từ 100k  ÁP dung cho KH mới
+ Giảm 60k cho đơn hàng từ 160k Áp dụng cho KH hiệu hữu
Code name: 
LPBJCB50
LPBJCB60
Áp dụng cho dịch vụ Food và Fresh
- Timeline: 01/10/2025 - 31/03/2026
- Location: Nationwide</t>
    </r>
  </si>
  <si>
    <t>03/10/2025 - 31/03/2026</t>
  </si>
  <si>
    <t>Hometop banner(7-9): 05/11
Search banner: 10/11
Floating(6h-10h): 13/11 (Whitelist)
Ongoing banner: 06/11, 22/11, 28/11</t>
  </si>
  <si>
    <t>Resize Banner</t>
  </si>
  <si>
    <r>
      <rPr>
        <u/>
        <sz val="10"/>
        <color rgb="FF1155CC"/>
        <rFont val="Calibri"/>
      </rPr>
      <t>https://shopee.vn/m/LpbankOct25-SPF</t>
    </r>
    <r>
      <rPr>
        <sz val="10"/>
        <rFont val="Calibri"/>
      </rPr>
      <t xml:space="preserve">       
</t>
    </r>
    <r>
      <rPr>
        <u/>
        <sz val="10"/>
        <color rgb="FF1155CC"/>
        <rFont val="Calibri"/>
      </rPr>
      <t>https://shopee.vn/m/LpbankOct25-SP</t>
    </r>
  </si>
  <si>
    <r>
      <rPr>
        <sz val="10"/>
        <color theme="1"/>
        <rFont val="Calibri"/>
      </rPr>
      <t xml:space="preserve">- Key Mess: </t>
    </r>
    <r>
      <rPr>
        <b/>
        <sz val="10"/>
        <color theme="1"/>
        <rFont val="Calibri"/>
      </rPr>
      <t xml:space="preserve">Có Ultimate SaviY Ăn ngay chờ chi Giảm 50k cho đơn từ 150k 
</t>
    </r>
    <r>
      <rPr>
        <sz val="10"/>
        <color theme="1"/>
        <rFont val="Calibri"/>
      </rPr>
      <t>- Scheme: 
+ Giảm 50k cho đơn từ 150k với thẻ Tín dụng VietinBank JCB Ultimate SaviY
+ Code name: VIETINJCB50K
- Timeline: 1/06/2025 - 31/12/2025
- Location: Nationwide</t>
    </r>
  </si>
  <si>
    <t>1/06/2025 - 31/12/2025</t>
  </si>
  <si>
    <t>Hometop banner(7-9): 01/11
Search banner: 16/11
Flash sale banner: 25/11
Ongoing banner: 10/11, 13/11, 30/11
SPF - Facebook Story (6h-10h) : 14/11</t>
  </si>
  <si>
    <r>
      <rPr>
        <u/>
        <sz val="10"/>
        <color rgb="FF1155CC"/>
        <rFont val="Calibri"/>
      </rPr>
      <t>https://shopee.vn/m/VTBJCB-June25-SPF</t>
    </r>
    <r>
      <rPr>
        <sz val="10"/>
        <rFont val="Calibri"/>
      </rPr>
      <t xml:space="preserve">
</t>
    </r>
    <r>
      <rPr>
        <u/>
        <sz val="10"/>
        <color rgb="FF1155CC"/>
        <rFont val="Calibri"/>
      </rPr>
      <t>https://shopee.vn/m/VTBJCB-June25-SP</t>
    </r>
  </si>
  <si>
    <r>
      <rPr>
        <sz val="10"/>
        <color theme="1"/>
        <rFont val="Calibri"/>
      </rPr>
      <t xml:space="preserve">- Key Mess: </t>
    </r>
    <r>
      <rPr>
        <b/>
        <sz val="10"/>
        <color theme="1"/>
        <rFont val="Calibri"/>
      </rPr>
      <t xml:space="preserve">Dùng thẻ BVBank Ưu đãi đặc biệt giảm 30.000đ 
</t>
    </r>
    <r>
      <rPr>
        <sz val="10"/>
        <color theme="1"/>
        <rFont val="Calibri"/>
      </rPr>
      <t>- Scheme: 
+ Giảm 30k cho đơn từ 200k 
+ Code name: BVBANK30
- Timeline: 7/07/2025 - 31/12/2025
- Location: Nationwide</t>
    </r>
  </si>
  <si>
    <t xml:space="preserve">Hometop banner(7-9): 22/11
Flashsale banner: 17/11
Search banner: 19/11 </t>
  </si>
  <si>
    <r>
      <rPr>
        <u/>
        <sz val="10"/>
        <color rgb="FF1155CC"/>
        <rFont val="Calibri"/>
      </rPr>
      <t>https://shopee.vn/m/BVBank-SPF</t>
    </r>
    <r>
      <rPr>
        <u/>
        <sz val="10"/>
        <color rgb="FF1155CC"/>
        <rFont val="Calibri"/>
      </rPr>
      <t xml:space="preserve">
</t>
    </r>
    <r>
      <rPr>
        <u/>
        <sz val="10"/>
        <color rgb="FF1155CC"/>
        <rFont val="Calibri"/>
      </rPr>
      <t>https://shopee.vn/m/BVBank-SP</t>
    </r>
  </si>
  <si>
    <t>AGRIBANK</t>
  </si>
  <si>
    <r>
      <rPr>
        <sz val="10"/>
        <color theme="1"/>
        <rFont val="Calibri"/>
      </rPr>
      <t xml:space="preserve">- Key Mess: </t>
    </r>
    <r>
      <rPr>
        <b/>
        <sz val="10"/>
        <color theme="1"/>
        <rFont val="Calibri"/>
      </rPr>
      <t xml:space="preserve">Bữa ngon trọn vị – Ưu đãi mê ly giảm đến 40K 
</t>
    </r>
    <r>
      <rPr>
        <sz val="10"/>
        <color theme="1"/>
        <rFont val="Calibri"/>
      </rPr>
      <t>- Scheme: 
+ Giảm 20k cho đơn từ 50k 
+ Giảm 40k cho đơn từ 100k 
+ Code name:AGRJCB20; AGRJCB40
- Timeline: 01/11/2025 - 31/03/2026
- Location: Nationwide</t>
    </r>
  </si>
  <si>
    <t>01/11/2025 - 31/03/2026</t>
  </si>
  <si>
    <r>
      <rPr>
        <strike/>
        <sz val="10"/>
        <color theme="1"/>
        <rFont val="Calibri"/>
      </rPr>
      <t xml:space="preserve">Hometop banner(7-9): 09/11
</t>
    </r>
    <r>
      <rPr>
        <sz val="10"/>
        <color theme="1"/>
        <rFont val="Calibri"/>
      </rPr>
      <t xml:space="preserve">Pop up(6h-10h): 24/11
Search banner: 27/11
</t>
    </r>
    <r>
      <rPr>
        <strike/>
        <sz val="10"/>
        <color theme="1"/>
        <rFont val="Calibri"/>
      </rPr>
      <t>SPF - Facebook Post 7h: 19/11</t>
    </r>
  </si>
  <si>
    <r>
      <rPr>
        <strike/>
        <sz val="10"/>
        <color theme="1"/>
        <rFont val="Calibri"/>
      </rPr>
      <t xml:space="preserve">Hometop banner(7-9): 09/11
</t>
    </r>
    <r>
      <rPr>
        <sz val="10"/>
        <color theme="1"/>
        <rFont val="Calibri"/>
      </rPr>
      <t xml:space="preserve">Pop up(6h-10h): 24/11
Search banner: 27/11
</t>
    </r>
    <r>
      <rPr>
        <strike/>
        <sz val="10"/>
        <color theme="1"/>
        <rFont val="Calibri"/>
      </rPr>
      <t>SPF - Facebook Post 7h: 19/11</t>
    </r>
  </si>
  <si>
    <r>
      <rPr>
        <strike/>
        <sz val="10"/>
        <color theme="1"/>
        <rFont val="Calibri"/>
      </rPr>
      <t xml:space="preserve">Hometop banner(7-9): 09/11
</t>
    </r>
    <r>
      <rPr>
        <sz val="10"/>
        <color theme="1"/>
        <rFont val="Calibri"/>
      </rPr>
      <t xml:space="preserve">Pop up(6h-10h): 24/11
Search banner: 27/11
</t>
    </r>
    <r>
      <rPr>
        <strike/>
        <sz val="10"/>
        <color theme="1"/>
        <rFont val="Calibri"/>
      </rPr>
      <t>SPF - Facebook Post 7h: 19/11</t>
    </r>
  </si>
  <si>
    <r>
      <rPr>
        <strike/>
        <sz val="10"/>
        <color theme="1"/>
        <rFont val="Calibri"/>
      </rPr>
      <t xml:space="preserve">Hometop banner(7-9): 09/11
</t>
    </r>
    <r>
      <rPr>
        <sz val="10"/>
        <color theme="1"/>
        <rFont val="Calibri"/>
      </rPr>
      <t xml:space="preserve">Pop up(6h-10h): 24/11
Search banner: 27/11
</t>
    </r>
    <r>
      <rPr>
        <strike/>
        <sz val="10"/>
        <color theme="1"/>
        <rFont val="Calibri"/>
      </rPr>
      <t>SPF - Facebook Post 7h: 19/11</t>
    </r>
  </si>
  <si>
    <r>
      <rPr>
        <u/>
        <sz val="10"/>
        <color rgb="FF1155CC"/>
        <rFont val="Calibri"/>
      </rPr>
      <t>https://shopee.vn/m/Agribank-SPF</t>
    </r>
    <r>
      <rPr>
        <sz val="10"/>
        <rFont val="Calibri"/>
      </rPr>
      <t xml:space="preserve">
</t>
    </r>
    <r>
      <rPr>
        <u/>
        <sz val="10"/>
        <color rgb="FF1155CC"/>
        <rFont val="Calibri"/>
      </rPr>
      <t>https://shopee.vn/m/Agribank-SP</t>
    </r>
  </si>
  <si>
    <r>
      <rPr>
        <sz val="10"/>
        <color theme="1"/>
        <rFont val="Calibri"/>
      </rPr>
      <t xml:space="preserve">- Key Mess: </t>
    </r>
    <r>
      <rPr>
        <b/>
        <sz val="10"/>
        <color theme="1"/>
        <rFont val="Calibri"/>
      </rPr>
      <t xml:space="preserve">VẠN DEAL HỜI
Giảm 40.000đ cho đơn từ 150.000đ
</t>
    </r>
    <r>
      <rPr>
        <sz val="10"/>
        <color theme="1"/>
        <rFont val="Calibri"/>
      </rPr>
      <t>- Scheme: 
+ Giảm 40.000đ cho đơn từ 150.000đ khi thanh toán bằng thẻ FE CREDIT
+ Code name: FECREDIT40
Áp dụng cho dịch vụ Food &amp; Mart
- Timeline: 30/04/2025 - 31/03/2026
- Location: Nationwide</t>
    </r>
  </si>
  <si>
    <t>On-going banner: 18/11</t>
  </si>
  <si>
    <r>
      <rPr>
        <b/>
        <sz val="10"/>
        <color theme="1"/>
        <rFont val="Calibri"/>
      </rPr>
      <t xml:space="preserve">Siêu ưu đãi thương hiệu ngày 20/10:
</t>
    </r>
    <r>
      <rPr>
        <sz val="10"/>
        <color theme="1"/>
        <rFont val="Calibri"/>
      </rPr>
      <t>- Mua 1 tặng 1, Mua 2 tặng 1, Giảm 50%: KATINAT, Cheese Coffee, Toco Toco, Maycha, Popeyes,...
- Deal hot chỉ 1Đ, 1K: Highlands, Domino's Pizza,...
- Combo giảm sốc: McD, Pizza Hut, KFC, Lotteria, Jollibee,..
- Hàng loạt voucher giảm 50%
Số lượng ưu đãi có hạn.</t>
    </r>
  </si>
  <si>
    <t>https://docs.google.com/spreadsheets/d/1euYQp41NIB_2slpqUCv3Z1w09uwEDu-KfSVn_xAISmg/edit?gid=914463554#gid=914463554</t>
  </si>
  <si>
    <r>
      <rPr>
        <sz val="10"/>
        <color theme="1"/>
        <rFont val="Calibri"/>
      </rPr>
      <t xml:space="preserve">- Key message: </t>
    </r>
    <r>
      <rPr>
        <b/>
        <sz val="10"/>
        <color theme="1"/>
        <rFont val="Calibri"/>
      </rPr>
      <t>Đậu Homemade Khao Món - Giảm 40% + Voucher 25k</t>
    </r>
    <r>
      <rPr>
        <sz val="10"/>
        <color theme="1"/>
        <rFont val="Calibri"/>
      </rPr>
      <t xml:space="preserve">
- Scheme:
+ Bún Homemade 119k giảm còn 71K
+ Combo Bún Đậu HM + Ốc nhồi giá + 1 nem chua rán giá 267k
+ Đậu hũ muối tiêu 55k giảm còn 29k
+ HOMEMADE25 Giảm 25k cho đơn 71k
- Location: HCM
- Timeline: 01/11-03/11</t>
    </r>
  </si>
  <si>
    <t>01/11-03/11</t>
  </si>
  <si>
    <r>
      <rPr>
        <b/>
        <sz val="10"/>
        <color theme="1"/>
        <rFont val="Calibri"/>
      </rPr>
      <t xml:space="preserve">1 CB1:
</t>
    </r>
    <r>
      <rPr>
        <sz val="10"/>
        <color theme="1"/>
        <rFont val="Calibri"/>
      </rPr>
      <t>Static Banner(1-3): 01/11-03/11
Popup(16h-19h): 01/11</t>
    </r>
  </si>
  <si>
    <r>
      <rPr>
        <sz val="10"/>
        <color theme="1"/>
        <rFont val="Calibri"/>
      </rPr>
      <t xml:space="preserve">- Key message: </t>
    </r>
    <r>
      <rPr>
        <b/>
        <sz val="10"/>
        <color theme="1"/>
        <rFont val="Calibri"/>
      </rPr>
      <t>Đậu Homemade Khao Món - Giảm 40% + Voucher 25k</t>
    </r>
    <r>
      <rPr>
        <sz val="10"/>
        <color theme="1"/>
        <rFont val="Calibri"/>
      </rPr>
      <t xml:space="preserve">
- Scheme:
+ Bún Homemade 119k giảm còn 71K
+ Combo Bún Đậu HM + Ốc nhồi giá + 1 nem chua rán giá 267k
+ Đậu hũ muối tiêu 55k giảm còn 29k
+ HOMEMADE25 Giảm 25k cho đơn 71k
- Location: HCM
- Timeline: 06/11 - 08/11 </t>
    </r>
  </si>
  <si>
    <t xml:space="preserve">06/11 - 08/11 </t>
  </si>
  <si>
    <r>
      <rPr>
        <b/>
        <sz val="10"/>
        <color theme="1"/>
        <rFont val="Calibri"/>
      </rPr>
      <t xml:space="preserve">1 CB3:
</t>
    </r>
    <r>
      <rPr>
        <sz val="10"/>
        <color theme="1"/>
        <rFont val="Calibri"/>
      </rPr>
      <t>Static Banner(6): 06/11 - 08/11 
Popup(16h-19h): 07/11</t>
    </r>
  </si>
  <si>
    <r>
      <rPr>
        <sz val="10"/>
        <color theme="1"/>
        <rFont val="Calibri"/>
      </rPr>
      <t xml:space="preserve">- Key message: </t>
    </r>
    <r>
      <rPr>
        <b/>
        <sz val="10"/>
        <color theme="1"/>
        <rFont val="Calibri"/>
      </rPr>
      <t>Đậu Homemade Khao Món - Giảm 40% + Voucher 25k</t>
    </r>
    <r>
      <rPr>
        <sz val="10"/>
        <color theme="1"/>
        <rFont val="Calibri"/>
      </rPr>
      <t xml:space="preserve">
- Scheme:
+ Bún Homemade 119k giảm còn 71K
+ Combo Bún Đậu HM + Ốc nhồi giá + 1 nem chua rán giá 267k
+ Đậu hũ muối tiêu 55k giảm còn 29k
+ HOMEMADE25 Giảm 25k cho đơn 71k
- Location: HCM
- Timeline: 14/11-16/11</t>
    </r>
  </si>
  <si>
    <r>
      <rPr>
        <b/>
        <sz val="10"/>
        <color theme="1"/>
        <rFont val="Calibri"/>
      </rPr>
      <t xml:space="preserve">1 CB7:
</t>
    </r>
    <r>
      <rPr>
        <sz val="10"/>
        <color theme="1"/>
        <rFont val="Calibri"/>
      </rPr>
      <t>Bottom Banner(1-3): 14/11-16/11
Search Placeholder(10h-12h): 16/11
Search Placeholder(17h-19h): 14/11</t>
    </r>
  </si>
  <si>
    <r>
      <rPr>
        <sz val="10"/>
        <color theme="1"/>
        <rFont val="Calibri"/>
      </rPr>
      <t xml:space="preserve">- Key message: </t>
    </r>
    <r>
      <rPr>
        <b/>
        <sz val="10"/>
        <color theme="1"/>
        <rFont val="Calibri"/>
      </rPr>
      <t>Đậu Homemade Khao Món - Giảm 40% + Voucher 25k</t>
    </r>
    <r>
      <rPr>
        <sz val="10"/>
        <color theme="1"/>
        <rFont val="Calibri"/>
      </rPr>
      <t xml:space="preserve">
- Scheme:
+ Bún Homemade 119k giảm còn 71K
+ Combo Bún Đậu HM + Ốc nhồi giá + 1 nem chua rán giá 267k
+ Đậu hũ muối tiêu 55k giảm còn 29k
+ HOMEMADE25 Giảm 25k cho đơn 71k
- Location: HCM
- Timeline: 28/11 - 30/11</t>
    </r>
  </si>
  <si>
    <r>
      <rPr>
        <b/>
        <sz val="10"/>
        <color theme="1"/>
        <rFont val="Calibri"/>
      </rPr>
      <t xml:space="preserve">1 CB8:
</t>
    </r>
    <r>
      <rPr>
        <sz val="10"/>
        <color theme="1"/>
        <rFont val="Calibri"/>
      </rPr>
      <t>Bottom Banner(4-6): 28/11 - 30/11
Search Placeholder(10h-12h): 29/11
Search Placeholder(17h-19h): 30/11</t>
    </r>
  </si>
  <si>
    <t>Nov.CB1.1K</t>
  </si>
  <si>
    <r>
      <rPr>
        <sz val="10"/>
        <color theme="1"/>
        <rFont val="Calibri"/>
      </rPr>
      <t xml:space="preserve">- Key Message: </t>
    </r>
    <r>
      <rPr>
        <b/>
        <sz val="10"/>
        <color theme="1"/>
        <rFont val="Calibri"/>
      </rPr>
      <t>ReViet Juice Khao Nước Ép Chỉ 1k + Voucher 40k</t>
    </r>
    <r>
      <rPr>
        <sz val="10"/>
        <color theme="1"/>
        <rFont val="Calibri"/>
      </rPr>
      <t xml:space="preserve">
- Scheme: ReViet Juice - Tặng món 1K + Voucher giảm 40k
+ List món giảm về 1k:
Nước Ép Cam Thơm
Nước Ép Dưa Hấu
Nước Ép Cam Dâu
Giới hạn mỗi khách hàng chỉ mua được 1 trong 3 món giá 1k, cho giá trị đơn từ 20k
+ Nhập Code:
SIEUTIEC20 giảm 20k cho đơn 50k 
SIEUTIEC30 giảm thêm 30k đơn 70k 
SIEUTIEC40 giảm thêm 40k đơn 100k 
- Location: HCM
- Timeline: 12/11-14/11</t>
    </r>
  </si>
  <si>
    <t>12/11-14/11</t>
  </si>
  <si>
    <r>
      <rPr>
        <sz val="10"/>
        <rFont val="Calibri"/>
      </rPr>
      <t xml:space="preserve">Adapt </t>
    </r>
    <r>
      <rPr>
        <u/>
        <sz val="10"/>
        <color rgb="FF1155CC"/>
        <rFont val="Calibri"/>
      </rPr>
      <t>KV 1-3/10</t>
    </r>
    <r>
      <rPr>
        <sz val="10"/>
        <rFont val="Calibri"/>
      </rPr>
      <t xml:space="preserve">:
- Thêm element trái cây cam, dứa, dâu, ổi xếp xen kẽ. Làm nổi bật sản phẩm </t>
    </r>
  </si>
  <si>
    <r>
      <rPr>
        <b/>
        <sz val="10"/>
        <color theme="1"/>
        <rFont val="Calibri"/>
      </rPr>
      <t xml:space="preserve">1 Combo1:
</t>
    </r>
    <r>
      <rPr>
        <sz val="10"/>
        <color theme="1"/>
        <rFont val="Calibri"/>
      </rPr>
      <t>Static Banner(1-3): 12/11-14/11
Popup(13h-16h): 12/11</t>
    </r>
  </si>
  <si>
    <r>
      <rPr>
        <sz val="10"/>
        <rFont val="Calibri"/>
      </rPr>
      <t xml:space="preserve">Deadline 3/11
</t>
    </r>
    <r>
      <rPr>
        <u/>
        <sz val="10"/>
        <color rgb="FF1155CC"/>
        <rFont val="Calibri"/>
      </rPr>
      <t>https://drive.google.com/drive/u/0/folders/1rikPeVuT4EvVyv7Lm5XAy8Ywrhr8YfaQ</t>
    </r>
  </si>
  <si>
    <t>Nov.CB1.BOGO</t>
  </si>
  <si>
    <r>
      <rPr>
        <sz val="10"/>
        <color theme="1"/>
        <rFont val="Calibri"/>
      </rPr>
      <t xml:space="preserve">- Key message: </t>
    </r>
    <r>
      <rPr>
        <b/>
        <sz val="10"/>
        <color theme="1"/>
        <rFont val="Calibri"/>
      </rPr>
      <t>ReViet Juice mời bạn Mua 1 tặng 1 + Voucher 40K</t>
    </r>
    <r>
      <rPr>
        <sz val="10"/>
        <color theme="1"/>
        <rFont val="Calibri"/>
      </rPr>
      <t xml:space="preserve">
- Scheme:
+ Combo Nước Ép Mùa Hè Mua 1 Tặng 1: Cam thơm, Cam Dâu, Cam, Ổi
+ Nhập Code:
SIEUTIEC20 giảm 20k cho đơn 50k 
SIEUTIEC30 giảm thêm 30k đơn 70k 
SIEUTIEC40 giảm thêm 40k đơn 100k
- Location: TP.HCM
- Timeline: 26/11-28/11</t>
    </r>
  </si>
  <si>
    <t>26/11-28/11</t>
  </si>
  <si>
    <r>
      <rPr>
        <sz val="10"/>
        <rFont val="Calibri"/>
      </rPr>
      <t xml:space="preserve">Adapt </t>
    </r>
    <r>
      <rPr>
        <u/>
        <sz val="10"/>
        <color rgb="FF1155CC"/>
        <rFont val="Calibri"/>
      </rPr>
      <t>KV 1-3/10</t>
    </r>
    <r>
      <rPr>
        <sz val="10"/>
        <rFont val="Calibri"/>
      </rPr>
      <t xml:space="preserve">:
- Thay Keymess mới
- Thêm element trái cây cam, dứa, dâu, ổi xếp xen kẽ. Làm nổi bật sản phẩm </t>
    </r>
  </si>
  <si>
    <r>
      <rPr>
        <b/>
        <sz val="10"/>
        <color theme="1"/>
        <rFont val="Calibri"/>
      </rPr>
      <t xml:space="preserve">1 Combo1:
</t>
    </r>
    <r>
      <rPr>
        <sz val="10"/>
        <color theme="1"/>
        <rFont val="Calibri"/>
      </rPr>
      <t>Static Banner(1-3): 26/11-28/11
Popup(13h-16h): 26/11</t>
    </r>
  </si>
  <si>
    <r>
      <rPr>
        <sz val="10"/>
        <rFont val="Calibri"/>
      </rPr>
      <t xml:space="preserve">Deadline 14/11
</t>
    </r>
    <r>
      <rPr>
        <u/>
        <sz val="10"/>
        <color rgb="FF1155CC"/>
        <rFont val="Calibri"/>
      </rPr>
      <t>https://drive.google.com/drive/u/0/folders/16idiqobFubGLxjQdXmS_xNazwwP8EHj4</t>
    </r>
    <r>
      <rPr>
        <sz val="10"/>
        <rFont val="Calibri"/>
      </rPr>
      <t xml:space="preserve"> </t>
    </r>
  </si>
  <si>
    <t>Oct_1k</t>
  </si>
  <si>
    <t>- Key message: Trà sữa 1k + Voucher 85k
- Scheme: TocoToco khao trà sữa 1k
- Nhập code TOCO15: 15k mbs 30k
TOCO85: 85k mbs 250k
Timeline: 25-26/10
- Location: Hà Nội, HCM, CT</t>
  </si>
  <si>
    <t>25/10 - 26/10</t>
  </si>
  <si>
    <t>https://drive.google.com/drive/folders/1G0kP1-rDDvlJhQvgpcUQGF7LBONTDxbH</t>
  </si>
  <si>
    <t>3-7.11</t>
  </si>
  <si>
    <t>Key mess: Món ngon 1Đ + Voucher 50k
Scheme: Giảm món 1đ mbs 99k các món sau:
Trà Sen Vàng (Củ năng)
Trà Thanh Đào
PhinDi Hạnh Nhân
Phin Kem Dừa
Trà Thạch Đào
Bánh mì que
Bánh Croissant Highlands 55gr
Voucher: HIGHLANDS50A giảm 50k mbs 120k
Timeline: 3-7, 10-14, 17-21, 24-28/11
Location: NW</t>
  </si>
  <si>
    <t>3-7, 10-14, 17-21, 24-28/11</t>
  </si>
  <si>
    <t>HTC (14h-22h): 03/11
HTC (0h-12h &amp; 16h-24h): 07/11
Hometop banner: 05/11, 06/11
Static banner: 03/11, 04/11
Flash sale banner: 06/11
Floating (6h-10h): 06/11
Floating (13h-16h): 03/11
Pop-up (6h-10h): 07/11
SPF Page: 04/11
Story SPF IG: 05/11</t>
  </si>
  <si>
    <r>
      <rPr>
        <u/>
        <sz val="10"/>
        <color rgb="FF1155CC"/>
        <rFont val="Arial"/>
      </rPr>
      <t>https://drive.google.com/</t>
    </r>
    <r>
      <rPr>
        <sz val="10"/>
        <color rgb="FF000000"/>
        <rFont val="Arial"/>
        <scheme val="minor"/>
      </rPr>
      <t>drive/u/0/folders/1xj0I4RarnTtoEsQwKSe1p1mBm_ENxEPN</t>
    </r>
  </si>
  <si>
    <t>3-5.11</t>
  </si>
  <si>
    <t>Key message:        Combo 3 Ly Matcha
Chỉ 99.000 + Voucher 100k
Scheme:        
Combo 3 ly 155k =&gt; 99k
Combo 2 ly matcha 110k =&gt; 79k
Matcha Latte Tây Bắc 45k =&gt; 29k
Trà Đào Cam Sả 49k =&gt; 33k
Cà phê sữa đá 39k =&gt; 29k
Voucher:
TCHGIAM50 giảm 50% cap 33k
TCH100 giảm 100k mbs 250k
Timeline:        3-5/11
Location: NW</t>
  </si>
  <si>
    <t>Floating (6h-10h): 03/11
HTC (0h-14h): 03/11
HTC (8h-16h): 05/11
Hometop banner: 03/11, 04/11
Static banner: 03/11, 05/11
Flash sale banner: 04/11
Floating (6h-10h): 05/11
Pop-up (6h-10h): 04/11
SPF Page: 03/11
SPF Page Story: 04/11</t>
  </si>
  <si>
    <t>Pop-up (13h-16h): 03/11
HTC (0h-14h): 03/11
HTC (8h-16h): 05/11
Hometop banner: 03/11, 04/11
Static banner: 03/11, 05/11
Flash sale banner: 04/11
Floating (6h-10h): 05/11
Pop-up (6h-10h): 04/11
SPF Page: 03/11
SPF Page Story: 04/11</t>
  </si>
  <si>
    <r>
      <rPr>
        <u/>
        <sz val="10"/>
        <color rgb="FF1155CC"/>
        <rFont val="Arial"/>
      </rPr>
      <t>https://drive.google.com/</t>
    </r>
    <r>
      <rPr>
        <sz val="10"/>
        <color rgb="FF000000"/>
        <rFont val="Arial"/>
        <scheme val="minor"/>
      </rPr>
      <t>drive/u/0/folders/1HY2YFZbE8aMWvUfFhmmVdtkY9alF_vbP</t>
    </r>
  </si>
  <si>
    <t>sv-tch-99</t>
  </si>
  <si>
    <t>11-14.11</t>
  </si>
  <si>
    <t>HTC (14h-24h): 10/11
HTC (0h-10h &amp; 14h-18h): 14/11
Hometop banner: 12/11,  13/11
Static banner: 10/11, 13/11
Flash sale banner: 12/11
Floating (6h-10h): 10/11, 14/11
Pop-up (6h-10h): 12/11
SPF Page: 12/11
SPF IG Story: 13/11</t>
  </si>
  <si>
    <t>HTC (8h-16h): 10/11
HTC (0h-10h &amp; 14h-18h): 14/11
Hometop banner: 12/11,  13/11
Static banner: 10/11, 13/11
Flash sale banner: 12/11
Floating (6h-10h): 10/11, 14/11
Pop-up (6h-10h): 12/11
SPF Page: 12/11
SPF IG Story: 13/11</t>
  </si>
  <si>
    <t>https://drive.google.com/drive/u/0/folders/1h_9jYNDV3yS-X_Jpgfpiqh-ku-dHgErA</t>
  </si>
  <si>
    <t>17-21.11</t>
  </si>
  <si>
    <t>HTC (0h-14h): 21/11
Hometop banner: 17/11, 18/11
Static banner: 19/11, 21/11
Flash sale banner: 17/11
Floating (6h-10h): 18/11
Pop-up (6h-10h): 21/11</t>
  </si>
  <si>
    <t>17-19.11</t>
  </si>
  <si>
    <t>Key message:        Combo 2 Món 
Chỉ 49.000 
Scheme:        Combo 2 món 79k + voucher 30k mbs 79k =&gt; 49k/2 món
Combo 2 ly matcha 110k =&gt; 79k
Combo Pasta + nước 98k =&gt; 79k
Matcha 1 lít 95k =&gt; 79k
Bánh mì que 19-22k =&gt; 1đ mbs 79k
Mochi 19k =&gt; 1đ mbs 79k
Voucher:
TCHVIP30K giảm 30k mbs 79k
TCHV60 giảm 60k mbs 160k
Timeline:        17-19/11
Location: NW</t>
  </si>
  <si>
    <t>17/11 - 19/11</t>
  </si>
  <si>
    <t>Floating (6h-10h): 17/11
HTC (8h-16h): 17/11
Hometop banner: 18/11, 19/11
Static banner: 17/11, 18/11
Flash sale banner: 19/11
Pop-up (6h-10h): 18/11</t>
  </si>
  <si>
    <t>Pop-up (13h-16h): 17/11
HTC (8h-16h): 17/11
Hometop banner: 19/11, 18/11
Static banner: 17/11, 18/11
Flash sale banner: 19/11
Pop-up (6h-10h): 18/11</t>
  </si>
  <si>
    <t>Pop-up (13h-16h): 17/11
HTC (8h-16h): 17/11, 19/11
Hometop banner: 18/11
Static banner: 17/11, 18/11
Flash sale banner: 19/11
Pop-up (6h-10h): 18/11</t>
  </si>
  <si>
    <r>
      <rPr>
        <sz val="10"/>
        <rFont val="Calibri"/>
      </rPr>
      <t xml:space="preserve">Deadline 5/11
</t>
    </r>
    <r>
      <rPr>
        <u/>
        <sz val="10"/>
        <color rgb="FF1155CC"/>
        <rFont val="Calibri"/>
      </rPr>
      <t>https://drive.google.com/drive/u/0/folders/15HrtrD63eiADr0cn6cRTAKIIbnkcCoH0</t>
    </r>
    <r>
      <rPr>
        <sz val="10"/>
        <rFont val="Calibri"/>
      </rPr>
      <t xml:space="preserve"> </t>
    </r>
  </si>
  <si>
    <t>v-tch</t>
  </si>
  <si>
    <t>25-27.11</t>
  </si>
  <si>
    <r>
      <rPr>
        <sz val="10"/>
        <color theme="1"/>
        <rFont val="Calibri"/>
      </rPr>
      <t xml:space="preserve">Key message: Starbucks mở tiệc to
Khao voucher 80k
</t>
    </r>
    <r>
      <rPr>
        <sz val="10"/>
        <color rgb="FFFF0000"/>
        <rFont val="Calibri"/>
      </rPr>
      <t xml:space="preserve">Nhập 
STARBUCKSVIP35K giảm 35K MBS 120K
STARBUCKSVIP80K giảm 80K MBS 400K
STARBUCKSVIP45K giảm 45K MBS 250K
</t>
    </r>
    <r>
      <rPr>
        <sz val="10"/>
        <color theme="1"/>
        <rFont val="Calibri"/>
      </rPr>
      <t xml:space="preserve">
Timeline: 25/11 - 27/11
Location: NW</t>
    </r>
  </si>
  <si>
    <t>25/11 - 27/11</t>
  </si>
  <si>
    <t>HTC (8h-16h): 26/11, 27/11
Hometop banner: 25/11, 26/11
Static banner: 25/11, 27/11
Flash sale banner: 26/11
Floating (6h-10h): 25/11, 26/11
Pop-up (6h-10h): 27/11
SPF Page: 25/11
SPF Story: 26/11</t>
  </si>
  <si>
    <r>
      <rPr>
        <sz val="10"/>
        <rFont val="Calibri"/>
      </rPr>
      <t xml:space="preserve">Deadline 13/11
</t>
    </r>
    <r>
      <rPr>
        <u/>
        <sz val="10"/>
        <color rgb="FF1155CC"/>
        <rFont val="Calibri"/>
      </rPr>
      <t>https://drive.google.com/drive/u/0/folders/1A7cMULOmddVfa0wGhOsUwJr1IuJESo9p</t>
    </r>
    <r>
      <rPr>
        <sz val="10"/>
        <rFont val="Calibri"/>
      </rPr>
      <t xml:space="preserve"> </t>
    </r>
  </si>
  <si>
    <t>6-7.11</t>
  </si>
  <si>
    <t>Ads VIP Cycle 1: B2T1
KEYMESSAGE: 
M2T1:
MUA: Ly 1 + Ly 2
- Trà sữa Nguyên Lá L65
- Trà Đào Hồng L69
- Trà sữa Bánh Quy L69 (+4,000)
- Marble Bánh Quy L79 (+ 7,000)
Tặng
- Trà sữa Olong M55 (upsize L + 10,000)
- Trà Cam Quýt S55 (upsize L + 20,000)
Giá gốc: 185 --&gt; 130
Timeline: 6 - 7.11</t>
  </si>
  <si>
    <t>06/11 - 07/11</t>
  </si>
  <si>
    <t>https://docs.google.com/spreadsheets/d/1Gkqvkh-uV9bo_TAYYPphI4SL1SrZy71IfnGgrpXNWH8/edit?gid=826533442#gid=826533442&amp;range=B2:B24</t>
  </si>
  <si>
    <t>HTC (8h-16h): 06/11
Hometop banner: 07/11
Bottom banner: 06/11, 07/11
Flash sale banner: 06/11
Floating (6h-10h): 07/11</t>
  </si>
  <si>
    <t>https://drive.google.com/drive/folders/1w4pto4mpDz4c1JAfCo0gBbqogt04QEc-</t>
  </si>
  <si>
    <t>10-12.11</t>
  </si>
  <si>
    <t>Spike Day 11/11 - BOGO
KEYMESSAGE: 
 Mua 1 tặng 1 + voucher 50k
- Trà Đào Hồng L69
- Trà sữa Bánh Quy L69
- Marble Bạc Xỉu L72 (+3,000)
- Trà Cam Quýt L75 (+6,000)
- Marble Bánh Quy L79 (+10,000)
Giá gốc: 138 --&gt; 69 
Voucher:
CHEESE50 giảm 50k mbs 280k
Timline: 10 -&gt; 12.11</t>
  </si>
  <si>
    <t>10/11 - 12/11</t>
  </si>
  <si>
    <t>Hometop banner: 10/11
HTC (0h-10h &amp; 14h-18h): 12/11
Static banner: 10/11
Flash sale banner: 12/11</t>
  </si>
  <si>
    <t>https://drive.google.com/drive/folders/1mysvI0iaYSTFJufxqMWuvXXrO-Y0uT4v</t>
  </si>
  <si>
    <t>19-21.11</t>
  </si>
  <si>
    <t>Ads VIP Cycle 1: B1T1 
KEYMESSAGE: 
 [MUA]+[TẶNG] 
- Trà sữa Nguyên Lá L65
- Trà Đào Hồng L69 (+4,000)
- Trà sữa Bánh Quy L69 (+4,000)
- Marble Bạc Xỉu L72 (+7,000)
- Trà Cam Quýt L75 (+10,000)
- Marble Bánh Quy L79 (+14,000)
Giá gốc: 130 --&gt; 65
Timeline: 20 - 21.11</t>
  </si>
  <si>
    <t>20/11 - 21/11</t>
  </si>
  <si>
    <t>Flash sale banner: 20/11,
SPH (5h-10h): 21/11
Hometop banner: 21/11</t>
  </si>
  <si>
    <t>https://drive.google.com/drive/folders/1fU--6Y5nus3ay9nCkg5ya2kwVZFDUAf8</t>
  </si>
  <si>
    <t>Key mess: Trà sữa Chôm Chôm Mua 1 tặng 1 + Voucher 50k
Scheme: Mua 1 tặng 1 các combo
Mua 1 Trà sữa Chôm chôm tặng 1 Trà sữa Chôm chôm -&gt; 59K
Mua 1 Trà sữa Chôm chôm Tặng 1 Bơ già dừa non -&gt; 59K
Mua 1 Trà sữa Chôm chôm tặng 1 Iki Matcha -&gt; 59K
Mua 1 Trà sữa Chôm chôm tặng 1 Cóc cóc đác đác -&gt; 59K
Mua 1 Iki Matcha Đậu Hũ tặng 1 Trà sữa Thanh Hương -&gt; 69K
Voucher:
KATINATFS13 freeship 13k mbs 59k
KATINAT15K giảm 15k mbs 60k
KATINAT25 giảm 25k mbs 100k
KATINAT50K giảm 50k mbs 200k
Timeline: 3, 11, 17, 20/11
Location: NW</t>
  </si>
  <si>
    <t>3, 11, 17, 20/11</t>
  </si>
  <si>
    <t>SPH (14h-17h): 03/11
Bottom banner: 17/11, 20/11
Flash sale banner: 17/11
HTC (16h-24h): 17/11
SPF story: 20/11
SPF Page (kèm thông tin ly phép màu): 17/11</t>
  </si>
  <si>
    <t>SPH (12h-14h): 03/11
Bottom banner: 17/11, 20/11
Flash sale banner: 17/11
HTC (16h-24h): 17/11
SPF story: 20/11
SPF Page (kèm thông tin ly phép màu): 17/11</t>
  </si>
  <si>
    <r>
      <rPr>
        <sz val="10"/>
        <rFont val="Calibri"/>
      </rPr>
      <t xml:space="preserve">28/10 </t>
    </r>
    <r>
      <rPr>
        <u/>
        <sz val="10"/>
        <color rgb="FF1155CC"/>
        <rFont val="Calibri"/>
      </rPr>
      <t>https://drive.google.com/drive/u/0/folders/1wJzhznEvCFv0mUtjmCFBCNj91bAHRuUL</t>
    </r>
    <r>
      <rPr>
        <sz val="10"/>
        <rFont val="Calibri"/>
      </rPr>
      <t xml:space="preserve"> 
ly mới từ 15/11 </t>
    </r>
    <r>
      <rPr>
        <u/>
        <sz val="10"/>
        <color rgb="FF1155CC"/>
        <rFont val="Calibri"/>
      </rPr>
      <t>https://drive.google.com/drive/folders/1djBq1J_8BcwUNwN3N_TOS7RjoKkrJrNH</t>
    </r>
  </si>
  <si>
    <r>
      <rPr>
        <sz val="10"/>
        <color theme="1"/>
        <rFont val="Calibri"/>
      </rPr>
      <t xml:space="preserve">Key mess: Mua 2 tặng 1 + Voucher 50k
Scheme: Mua 2 tặng 1 các combo
Mua 1 Bơ Già Dừa Non size L +1 Cóc cóc đác đác size L
Tặng 1 Trà Sữa Chôm Chôm: 59k
Mua 1 Bơ già Dừa Non size L 69k  + 1 Iki Matcha Latte Đậu Hũ 69k 
Tặng 1 Trà Sữa Chôm Chôm: 59k
Mua 1 Bơ Già Dừa Non size L + 1 Trà Sữa Chôm Chôm
Tặng 1 Trà Sữa Chôm Chôm: 59k
Voucher:
KATINAT15K giảm 15k mbs 60k
KATINAT25 giảm 25k mbs 100k
KATINAT50K giảm 50k mbs 200k
KATINAT100KK giảm 100k mbs 400k
Timeline: 7, 28/11, </t>
    </r>
    <r>
      <rPr>
        <sz val="10"/>
        <color rgb="FF0000FF"/>
        <rFont val="Calibri"/>
      </rPr>
      <t>13, 14/11</t>
    </r>
    <r>
      <rPr>
        <sz val="10"/>
        <color theme="1"/>
        <rFont val="Calibri"/>
      </rPr>
      <t xml:space="preserve">
Location: NW</t>
    </r>
  </si>
  <si>
    <t>7/11, 13/11, 14/11, 28/11</t>
  </si>
  <si>
    <t>Hometop banner (13h-24h): 07/11
Hometop banner: 28/11
Flash sale banner: 07/11</t>
  </si>
  <si>
    <t>HTC (12h-16h): 07/11
Static banner: 07/11
Hometop banner: 28/11
Flash sale banner: 07/11</t>
  </si>
  <si>
    <r>
      <rPr>
        <sz val="10"/>
        <rFont val="Calibri"/>
      </rPr>
      <t xml:space="preserve">28/10        </t>
    </r>
    <r>
      <rPr>
        <u/>
        <sz val="10"/>
        <color rgb="FF1155CC"/>
        <rFont val="Calibri"/>
      </rPr>
      <t>https://drive.google.com/drive/u/0/folders/1KAAf3zw0bY7cau41CZVKpFww2fTeVHGx</t>
    </r>
    <r>
      <rPr>
        <sz val="10"/>
        <rFont val="Calibri"/>
      </rPr>
      <t xml:space="preserve"> 
ly mới từ 15/11 </t>
    </r>
    <r>
      <rPr>
        <u/>
        <sz val="10"/>
        <color rgb="FF1155CC"/>
        <rFont val="Calibri"/>
      </rPr>
      <t>https://drive.google.com/drive/folders/12H-RYUZQgXEjWLWtBhcgTSzSi0-veQyi</t>
    </r>
  </si>
  <si>
    <t>Key mess: KATINAT Trao Deal Giảm 30% + Voucher 50k
Scheme:
Cóc Cóc Đác Đác giảm 30% (69k =&gt; 48k)
Voucher:
KATINAT15K giảm 15k mbs 60k
KATINAT25 giảm 25k mbs 100k
KATINAT50K giảm 50k mbs 200k
KATINAT100KK giảm 100k mbs 400k
Timeline: 1-30/11
Location: NW</t>
  </si>
  <si>
    <t>1/11 - 30/11</t>
  </si>
  <si>
    <r>
      <rPr>
        <sz val="10"/>
        <rFont val="Calibri"/>
      </rPr>
      <t xml:space="preserve">28/10        </t>
    </r>
    <r>
      <rPr>
        <u/>
        <sz val="10"/>
        <color rgb="FF1155CC"/>
        <rFont val="Calibri"/>
      </rPr>
      <t>https://drive.google.com/drive/u/0/folders/1Z6RGZFbYKuI6BsCRtOTGKV1s21g4YAA6</t>
    </r>
    <r>
      <rPr>
        <sz val="10"/>
        <rFont val="Calibri"/>
      </rPr>
      <t xml:space="preserve"> </t>
    </r>
  </si>
  <si>
    <t>Flash sale banner: 24/11</t>
  </si>
  <si>
    <r>
      <rPr>
        <sz val="10"/>
        <color theme="1"/>
        <rFont val="Calibri"/>
      </rPr>
      <t xml:space="preserve">Key message: 
Deal Chồng Deal Không Giới Hạn
Mua 1 Tặng 1 + Voucher 70K
Scheme: Mua 1 Tặng 1 món Dolce Espresso (Combo 2 Dolce Espresso, giá gốc 144k --&gt; 72k)
Không giới hạn số món giảm/đơn hàng.
Voucher:
</t>
    </r>
    <r>
      <rPr>
        <sz val="10"/>
        <color rgb="FFFF0000"/>
        <rFont val="Calibri"/>
      </rPr>
      <t xml:space="preserve">STARBUCKS50K giảm 15% cap 50k mbs 180k
STARBUCKS70K giảm 70k mbs 480k
STARBUCKSUNLIMITED9 giảm 9% không giới hạn
</t>
    </r>
    <r>
      <rPr>
        <sz val="10"/>
        <color theme="1"/>
        <rFont val="Calibri"/>
      </rPr>
      <t>STARBUCKSFS freeship 10k mbs 60k
Location: NW
Timeline:  thứ hai hàng tuần</t>
    </r>
  </si>
  <si>
    <t>3, 10, 17, 24/11</t>
  </si>
  <si>
    <t>Bù media 1B Oct
SPH (5h-10h): 03/11
SPF page: 03/11
HTC (0h-14h): 10/11
HTC (8h-16h): 24/11
Hometop #1: 17/11
Floating (6h-10h): 24/11</t>
  </si>
  <si>
    <r>
      <rPr>
        <sz val="10"/>
        <rFont val="Calibri"/>
      </rPr>
      <t xml:space="preserve">9/10 </t>
    </r>
    <r>
      <rPr>
        <u/>
        <sz val="10"/>
        <color rgb="FF1155CC"/>
        <rFont val="Calibri"/>
      </rPr>
      <t>https://drive.google.com/drive/u/0/folders/1Y_WqGt9yX9CPKFjqr_qz-DUGHkWRlapo</t>
    </r>
  </si>
  <si>
    <r>
      <rPr>
        <sz val="10"/>
        <color theme="1"/>
        <rFont val="Calibri"/>
      </rPr>
      <t xml:space="preserve">Key message: Tiệc Trà Cuối Tuần, Starbucks Khao
Giảm 30% + Voucher 70k
Scheme:  Giảm 30% Hot/ Iced Black Tea with Ruby Grapefruit giá gốc </t>
    </r>
    <r>
      <rPr>
        <sz val="10"/>
        <color rgb="FF0000FF"/>
        <rFont val="Calibri"/>
      </rPr>
      <t xml:space="preserve">97k --&gt; 67,9k
</t>
    </r>
    <r>
      <rPr>
        <sz val="10"/>
        <color theme="1"/>
        <rFont val="Calibri"/>
      </rPr>
      <t xml:space="preserve">Không giới hạn số lượng món giảm/đơn hàng.
Voucher:
</t>
    </r>
    <r>
      <rPr>
        <sz val="10"/>
        <color rgb="FFFF0000"/>
        <rFont val="Calibri"/>
      </rPr>
      <t>STARBUCKS50K giảm 15% cap 50k mbs 180k
STARBUCKS70K giảm 70k mbs 480k
STARBUCKSUNLIMITED9 giảm 9% không giới hạn</t>
    </r>
    <r>
      <rPr>
        <sz val="10"/>
        <color theme="1"/>
        <rFont val="Calibri"/>
      </rPr>
      <t xml:space="preserve">
Location: NW
Timeline:  thứ 6 hàng tuần</t>
    </r>
  </si>
  <si>
    <t>7, 14, 21, 28/11</t>
  </si>
  <si>
    <t>HTC (12h-16h): 07/11
Hometop banner (12h-16h): 21/11, 28/11
Bottom banner: 07/11
SPH (5h-10h): 14/11
SPF Page: 14/11</t>
  </si>
  <si>
    <r>
      <rPr>
        <sz val="10"/>
        <rFont val="Calibri"/>
      </rPr>
      <t xml:space="preserve">9/10 </t>
    </r>
    <r>
      <rPr>
        <u/>
        <sz val="10"/>
        <color rgb="FF1155CC"/>
        <rFont val="Calibri"/>
      </rPr>
      <t>https://drive.google.com/drive/u/0/folders/1poh1slwfVmyqgeryCVCWO_m2HBKWXggW</t>
    </r>
  </si>
  <si>
    <t>SPH (5h-10h): 12/11
Story IG SPF: 12/11
Hometop banner: 19/11
Flash sale banner: 26/11</t>
  </si>
  <si>
    <t>Floating (6h-10h): 21/11
Hometop banner: 07/11
Story SPF Page: 14/11
Flash sale banner: 14/11
Hometop banner (0h-12h): 21/11
Static banner: 21/11, 28/11
Pop-up (6h-10h): 28/11
SPF Page: 28/11</t>
  </si>
  <si>
    <t>Floating banner (6h-10h): 07/11
Pop-up (13h-16h): 21/11
Hometop banner: 07/11
Story SPF Page: 14/11
Flash sale banner: 14/11
Hometop banner (0h-12h): 21/11
Static banner: 21/11, 28/11
Pop-up (6h-10h): 28/11
SPF Page: 28/11</t>
  </si>
  <si>
    <r>
      <rPr>
        <u/>
        <sz val="10"/>
        <color rgb="FF1155CC"/>
        <rFont val="Calibri"/>
      </rPr>
      <t xml:space="preserve">30/6  </t>
    </r>
    <r>
      <rPr>
        <u/>
        <sz val="10"/>
        <color rgb="FF1155CC"/>
        <rFont val="Calibri"/>
      </rPr>
      <t>https://drive.google.com/drive/u/0/folders/1LMLN-XiGYruEWd99Ono0KxknlhN_3Hjw</t>
    </r>
  </si>
  <si>
    <t>9k_Nov</t>
  </si>
  <si>
    <t>Key Mess: Maycha Khao Deal 9K + Giảm 60K
Scheme:
Maycha khao deal 9k áp dụng các món 
+ Trà Sữa Trân Châu Hoàng Kim
+ Trà sữa Hong Kong
Nhập code  MAYCHA60: 60K MBS 180k
MAYCHAVIP23: 50% cap 23k
Timeline: 1-2/11; 21-23/11
Location: HCM; Đồng Nai, Bình Dương; Đà Nẵng, An Giang, Kiên Giang, Tiền Giang, Long An</t>
  </si>
  <si>
    <t>01/11 - 02/11
21/11 - 23/11</t>
  </si>
  <si>
    <t>- Hometop: 01/11; 02/11; 21/11; 22/11
- HTC (8h-16h): 02/11; 23/11
- Floating (13h-16h) 01/11;21/11 (19h-22h) 02/11; 23/11
- Flashsale Banner: 22/11
- Static Banner:22/11</t>
  </si>
  <si>
    <t>https://drive.google.com/drive/folders/1xlotxCZVZQWOaMGsgkZTE270peOv_9Ol</t>
  </si>
  <si>
    <t>Key Mess: MayCha Khao trà sữa giảm 50% + Voucher 60,000 đồng
Scheme: 
Trà sữa trân châu giảm 50%
Nhập code 
MAYCHA60: 60K MBS 180k
MAYCHAVIP23: 50% cap 23k
Timeline: 7-9/11
Location: HCM; Đồng Nai, Bình Dương; Đà Nẵng, An Giang, Kiên Giang, Tiền Giang, Long An</t>
  </si>
  <si>
    <t>- Hometop: 07/11; 08/11
- HTC (8h-16h): 09/11
- Floating (19h-22h): 09/11
- Flashsale Banner: 08/11
- SPH (19h-22h): 07/11</t>
  </si>
  <si>
    <t>v-maycha-spf</t>
  </si>
  <si>
    <t>- Key message: Trà Sữa TocoToco Mua 1 Tặng 1 + Code 25K
- Scheme: TocoToco khao combo 2 ly chỉ còn 44k
- Nhập code TOCOVIP25 - giảm 25K đơn từ 44K
Timeline: 14-16/11; 28-30/11
- Location: Hà Nội, HCM, CT</t>
  </si>
  <si>
    <t>14/11 - 16/11
28/11 - 30/11</t>
  </si>
  <si>
    <t>- Hometop: 14/11; 16/11; 28/11; 30/11
- HTC (8h-16h): 15/11; 29/11
- SPH (14h-17h): 14/11 ; (19H-22H): 29/11
- Flashsale Banner: 14/11; 30/11
- Bottom Banner: 15/11; 16/11; 29/11; 30/11
- Floating (19h-22h): 28/11</t>
  </si>
  <si>
    <t>- Hometop: 14/11; 16/11; 28/11; 30/11
- HTC (8h-16h): 15/11; 29/11
- Floating (13h-16h): 14/11;  (19h-22h): 28/11
- Flashsale Banner: 14/11; 30/11
- Bottom Banner: 15/11; 16/11; 29/11; 30/11
- SPH  (19H-22H): 29/11</t>
  </si>
  <si>
    <t>https://drive.google.com/drive/u/0/folders/1PDgUnH-uAxU5ERhQvun-7cUkMAo5igAG</t>
  </si>
  <si>
    <t>Key Mess: SUNDAY BASIC TUNG DEAL
1Đ + Voucher 50k
- Scheme:
Trà sữa truyền thống size M 1đ
Nhập code: VIPSUNDAY30K - 40% cap 30k
VIPSUNDAY40K - 38% cap 40k
SIEUTIEC50 - giảm 50k mbs 140k
-Timeline:27-29/11
- Location: HCM</t>
  </si>
  <si>
    <t>27/11 - 29/11</t>
  </si>
  <si>
    <t>- Hometop: 27/11; 29/11
- HTC (8H-16H): 28/11
- Bottom: 27/11; 29/11
- Flashsale Banner: 28/11
- SPH (14h-17h); 27/11 (12h-14h) 29/11</t>
  </si>
  <si>
    <t>https://drive.google.com/drive/u/0/folders/1y_OqOeSLSJpjNh3DpgZz3AOU8SJ1aR2p</t>
  </si>
  <si>
    <t>4-7Nov</t>
  </si>
  <si>
    <t>GONG CHA
KHAO DEAL ĐỘC QUYỀN
Mua 1 Tặng 1 + Voucher Giảm 50.000Đ
(deal độc quyền ShopeeFood)
Scheme: 
BOGO Mua L tặng M
Món Mua]
Trà Sữa Xoài (L)/Trà sữa Okinawa (L)/Trà Sữa Okinawa Oreo (L)/Trà Xanh Sữa Khoai Môn (L)
[Món Tặng]
Trà Sữa Trân Châu Đen (M)/Trà Sữa Hokkaido (M)/Trà Sữa Oolong (M)
Trà Sữa Khoai Môn (M)
Giá gốc 129,000đ -&gt; 73,000đ
Nhập code: 
VIPGONGCHA50 - 30% cap 50k
Timeline:4-7/11
Location: HCM,HN, Đồng Nai, Khánh Hòa, Đà Lạt</t>
  </si>
  <si>
    <t>04/11 - 07/11</t>
  </si>
  <si>
    <t>- Hometop; 04/11; 06/11
- HTC (8H-16H): 05/11
- SPH (12h-14h): 04/11 ; (19h-22h): 05/11
- Flashsale Banner: 05/11</t>
  </si>
  <si>
    <t>https://drive.google.com/drive/folders/1bUXdk_YzlY3iGcIyo2HMgezDFSNa2Ppl</t>
  </si>
  <si>
    <t>25-27Nov</t>
  </si>
  <si>
    <t>GONG CHA KHAO DEAL
Mua 1 Tặng 1 + Voucher Giảm 50%
(deal độc quyền ShopeeFood)
Scheme: mua 1 món size L tặng món size M
Món mua: Trà Alisan Gong Cha / Trà Xanh Gong Cha/Sữa tươi Okinawa
Món tặng: Trà Sữa TC Đen/ Hokkaido/ Oolong /Trà sữa khoai môn
Nhập code: 
VIPGONGCHA25 - 50% cap 25k
Timeline: 25-28/11
Location: HCM,HN, Đồng Nai, Khánh Hòa, Đà Lạt</t>
  </si>
  <si>
    <t>25/11 - 28/11</t>
  </si>
  <si>
    <t>- Hometop: 25/11; 27/11
- HTC (8h-16h): 26/11
- SPH (12H-14H): 26/11; 27/11
- Flashsale Banner: 25/11</t>
  </si>
  <si>
    <t>- Hometop: 25/11; 27/11
- HTC (8h-16h): 26/11
- SPH (19H-22H): 26/11;  (12H-14H) 27/11
- Flashsale Banner: 25/11</t>
  </si>
  <si>
    <t>https://drive.google.com/drive/u/0/folders/1DfOOhwEV4v-3wekcv6mW3lDPogpXnUZ0</t>
  </si>
  <si>
    <t>Nov.05</t>
  </si>
  <si>
    <r>
      <rPr>
        <sz val="10"/>
        <color theme="1"/>
        <rFont val="Calibri"/>
      </rPr>
      <t xml:space="preserve">- Key message: </t>
    </r>
    <r>
      <rPr>
        <b/>
        <sz val="10"/>
        <color theme="1"/>
        <rFont val="Calibri"/>
      </rPr>
      <t>MIXUE SIÊU ƯU ĐÃI - KHAO MÓN 0Đ</t>
    </r>
    <r>
      <rPr>
        <sz val="10"/>
        <color theme="1"/>
        <rFont val="Calibri"/>
      </rPr>
      <t xml:space="preserve">
- Scheme: 
+ Trà đào bigsize: 25.000đ giảm giá còn 20.000đ
+ Trà sữa TCDD: 28.000đ giảm giá còn 20.000đ
+ Add code MIXUEHN20 giảm 20k cho đơn từ 20k 
- Timeline: 05/11 - 09/11, 12/11 - 16/11, 26/11 - 30/11
- Location: HN</t>
    </r>
  </si>
  <si>
    <t>05/11 - 09/11, 12/11 - 16/11, 26/11 - 30/11</t>
  </si>
  <si>
    <t>https://docs.google.com/spreadsheets/d/1NxQ48JlUoxB23w9AdKWtRZHk6opfiw9XF7eUjkZtBbQ/edit?gid=0#gid=0&amp;range=1:1000</t>
  </si>
  <si>
    <r>
      <rPr>
        <b/>
        <sz val="10"/>
        <color theme="1"/>
        <rFont val="Calibri"/>
      </rPr>
      <t xml:space="preserve">3 Win 1:
</t>
    </r>
    <r>
      <rPr>
        <sz val="10"/>
        <color theme="1"/>
        <rFont val="Calibri"/>
      </rPr>
      <t>Search Placeholder(12h-14h): 09/11, 12/11, 26/11
Search Placeholder(14h-17h): 07/11, 14/11, 27/11
Hometop banner(7-9): 05/11, 07/11, 13/11, 14/11, 26/11, 27/11
Static banner(1-3): 08/11, 09/11, 15/11, 16/11, 29/11, 30/11
Floating(13h-16h): 08/11, 16/11, 30/11
Popup(13h-16h): 06/11, 12/11, 28/11</t>
    </r>
  </si>
  <si>
    <t>https://drive.google.com/drive/u/0/folders/1U9rnqNwDPoRKsXkmYezlKQNmWU5wupy0</t>
  </si>
  <si>
    <t>w1-mixue-hn</t>
  </si>
  <si>
    <t>Nov.21</t>
  </si>
  <si>
    <r>
      <rPr>
        <sz val="10"/>
        <color theme="1"/>
        <rFont val="Calibri"/>
      </rPr>
      <t xml:space="preserve">- Key message: </t>
    </r>
    <r>
      <rPr>
        <b/>
        <sz val="10"/>
        <color theme="1"/>
        <rFont val="Calibri"/>
      </rPr>
      <t>MIXUE SIÊU ƯU ĐÃI - KHAO MÓN 0Đ</t>
    </r>
    <r>
      <rPr>
        <sz val="10"/>
        <color theme="1"/>
        <rFont val="Calibri"/>
      </rPr>
      <t xml:space="preserve">
- Scheme:
+ Trà đào bigsize: 25.000đ giảm giá còn 20.000đ
+ Trà sữa TCDD: 28.000đ giảm giá còn 20.000đ
+ Add code MIXUEHN20 giảm 20k cho đơn từ 20k 
- Timeline: 21/11 - 24/11
- Location: HN</t>
    </r>
  </si>
  <si>
    <t>21/11 - 24/11</t>
  </si>
  <si>
    <r>
      <rPr>
        <b/>
        <sz val="10"/>
        <color theme="1"/>
        <rFont val="Calibri"/>
      </rPr>
      <t xml:space="preserve">1 Win 2:
</t>
    </r>
    <r>
      <rPr>
        <sz val="10"/>
        <color theme="1"/>
        <rFont val="Calibri"/>
      </rPr>
      <t>Search Placeholder(12h-14h): 21/11
Search Placeholder(14h-17h): 24/11
Hometop banner(7-9): 23/11, 24/11
Static banner(4): 21/11, 22/11
Floating(13h-16h): 23/11</t>
    </r>
  </si>
  <si>
    <t>w2-tra-sua-mixue</t>
  </si>
  <si>
    <t>Nov.04</t>
  </si>
  <si>
    <r>
      <rPr>
        <sz val="10"/>
        <color theme="1"/>
        <rFont val="Calibri"/>
      </rPr>
      <t xml:space="preserve">- Key message: </t>
    </r>
    <r>
      <rPr>
        <b/>
        <sz val="10"/>
        <color theme="1"/>
        <rFont val="Calibri"/>
      </rPr>
      <t>MIXUE SIÊU ƯU ĐÃI - KHAO MÓN 0Đ</t>
    </r>
    <r>
      <rPr>
        <sz val="10"/>
        <color theme="1"/>
        <rFont val="Calibri"/>
      </rPr>
      <t xml:space="preserve">
- Scheme: 
+ Trà đào bigsize: 25.000đ giảm giá còn 20.000đ
+ Trà sữa TCDD: 28.000đ giảm giá còn 20.000đ
+ Add code MIXUEHCM20 giảm 20k cho đơn từ 20k 
- Timeline: 04/11 - 08/11
- Location: HCM</t>
    </r>
  </si>
  <si>
    <t>04/11 - 08/11</t>
  </si>
  <si>
    <t>https://docs.google.com/spreadsheets/d/1NxQ48JlUoxB23w9AdKWtRZHk6opfiw9XF7eUjkZtBbQ/edit?gid=1593387705#gid=1593387705&amp;range=1:1000</t>
  </si>
  <si>
    <r>
      <rPr>
        <b/>
        <sz val="10"/>
        <color theme="1"/>
        <rFont val="Calibri"/>
      </rPr>
      <t xml:space="preserve">1 Win 1:
</t>
    </r>
    <r>
      <rPr>
        <sz val="10"/>
        <color theme="1"/>
        <rFont val="Calibri"/>
      </rPr>
      <t>Search Placeholder(12h-14h): 08/11
Search Placeholder(14h-17h): 07/11
Hometop banner(7-9): 04/11, 06/11
Static banner(1-3): 05/11, 07/11
Floating(13h-16h): 05/11
Popup(19h-22h): 06/11</t>
    </r>
  </si>
  <si>
    <t>w1-mixue</t>
  </si>
  <si>
    <t>Nov.09</t>
  </si>
  <si>
    <r>
      <rPr>
        <sz val="10"/>
        <color theme="1"/>
        <rFont val="Calibri"/>
      </rPr>
      <t xml:space="preserve">- Key message: </t>
    </r>
    <r>
      <rPr>
        <b/>
        <sz val="10"/>
        <color theme="1"/>
        <rFont val="Calibri"/>
      </rPr>
      <t>MIXUE SIÊU ƯU ĐÃI - KHAO MÓN 0Đ</t>
    </r>
    <r>
      <rPr>
        <sz val="10"/>
        <color theme="1"/>
        <rFont val="Calibri"/>
      </rPr>
      <t xml:space="preserve">
- Scheme: 
+ Trà đào bigsize: 25.000đ giảm giá còn 20.000đ
+ Trà sữa TCDD: 28.000đ giảm giá còn 20.000đ
+ Add code MIXUEHCM20 giảm 20k cho đơn từ 20k 
- Timeline: 09/11, 10/11, 12/11, 13/11, 16/11 - 19/11, 20/11 - 23/11
- Location: HCM</t>
    </r>
  </si>
  <si>
    <t>09/11, 10/11, 12/11, 13/11, 16/11 - 19/11, 20/11 - 23/11</t>
  </si>
  <si>
    <r>
      <rPr>
        <b/>
        <sz val="10"/>
        <color theme="1"/>
        <rFont val="Calibri"/>
      </rPr>
      <t xml:space="preserve">3 Win 2:
</t>
    </r>
    <r>
      <rPr>
        <sz val="10"/>
        <color theme="1"/>
        <rFont val="Calibri"/>
      </rPr>
      <t>Search Placeholder(12h-14h): 12/11, 18/11
Search Placeholder(14h-17h): 09/11, 21/11, 22/11
Search Placeholder(19h-22h): 16/11
Hometop banner(7-9): 09/11, 10/11, 16/11, 17/11, 22/11, 23/11
Static banner(4): 12/11, 13/11, 18/11, 19/11, 20/11, 21/11
Floating(19h-22h): 17/11
Floating(13h-16h): 12/11, 23/11</t>
    </r>
  </si>
  <si>
    <t>Ads 50%</t>
  </si>
  <si>
    <t>Key mess: KATINAT giảm 50% + voucher 50k
Scheme:
- Giảm 50% Mê Dừa Non &amp; Mê Sữa Đá
- Giảm 33% Oolong Nướng Sữa &amp; Oolong Ba Lá
- Giảm 30% Cóc Cóc Đác Đác &amp; Iki Matcha Latte
Voucher:
KATINAT15K giảm 15k mbs 60k
KATINAT25 giảm 25k mbs 100k
KATINAT50K giảm 50k mbs 200k
KATINAT100KK giảm 100k mbs 400k
Timeline: 13, 14, 18, 24/11
Location: NW</t>
  </si>
  <si>
    <t>13, 14, 18, 24/11</t>
  </si>
  <si>
    <t>SPH (14h-17h): 24/11
SPH (5h-10h): 13/11
Hometop banner: 13/11
Pop-up (6h-10h): 14/11
Bottom banner: 14/11
HTC (8h-16h): 18/11
Flash sale banner: 24/11</t>
  </si>
  <si>
    <t>SPH (12h-14h): 24/11
SPH (5h-10h): 13/11
Hometop banner: 13/11
Pop-up (6h-10h): 14/11
Bottom banner: 14/11
HTC (8h-16h): 18/11
Flash sale banner: 24/11</t>
  </si>
  <si>
    <r>
      <rPr>
        <sz val="10"/>
        <color theme="1"/>
        <rFont val="Calibri"/>
      </rPr>
      <t xml:space="preserve">SPH (12h-14h): 24/11
</t>
    </r>
    <r>
      <rPr>
        <sz val="10"/>
        <color rgb="FFFF0000"/>
        <rFont val="Calibri"/>
      </rPr>
      <t>SPH (12h-14h): 13/11
Hometop banner: 13/11
Pop-up (6h-10h): 14/11
Bottom banner: 14/11</t>
    </r>
    <r>
      <rPr>
        <sz val="10"/>
        <color theme="1"/>
        <rFont val="Calibri"/>
      </rPr>
      <t xml:space="preserve">
HTC (8h-16h): 18/11
Flash sale banner: 24/11</t>
    </r>
  </si>
  <si>
    <t>https://drive.google.com/drive/folders/1Xy8Clksnx9YqNNKz0tfeGEJX9j2bjOlr?usp=share_link</t>
  </si>
  <si>
    <t>19/11-02/12</t>
  </si>
  <si>
    <t xml:space="preserve"> Chương trình GIẢM 40% LTO – Deal độc quyền SPF Launching LTO
Key mess:
DOMINO’S PIZZA
KHAO MÓN MỚI
GIẢM 40% + Voucher 80.000 ĐỒNG
DOMINOS80K 80k MBS 309k
Detail scheme: Giảm 40% LTO Double Crust Parmesan Surf &amp; Turf Pizza khi mua kèm Pizza cùng size + Voucher giảm đến 80k
+ Mua 1 pizza size 9''/12'' bất kỳ trong list:
Cheesy Bacon Pizza/ Pizza Phô Mai Thịt Heo Xông Khói
Pizzamin Sea Pizza/ Pizza Hải Sản Nhiệt Đới Xốt Tiêu
Surf &amp; Turf Pizza/ Pizza Bò Và Tôm Nướng Kiểu Mỹ
Seafood Delight Pizza/ Pizza Hải Sản Xốt Cà Chua
Ocean Mania Pizza/ Pizza Hải Sản Xốt Mayonnaise
Seafood Lime Pesto Pizza/ Pizza Hải Sản Xốt Pesto Kem Chanh
Pepperoni Feast Pizza/ Pizza Xúc Xích Ý Truyền Thống
Extravaganza Pizza/ Pizza Thập Cẩm Thượng Hạng
Meat Lovers Pizza/ Pizza 5 Loại Thịt Thượng Hạng
Bacon Cheeseburger Pizza/ Pizza Bơ Gơ Bò Mỹ Xốt Phô Mai
Hawaiian Pizza/ Pizza Dăm Bông Dứa Kiểu Hawaii
Cheese Mania Pizza/ Pizza Phô Mai Truyền Thống
Veggie Mania Pizza/ Pizza Rau Củ Thập Cẩm
Sausage Kid Mania Pizza/ Pizza Xúc Xích Xốt Phô Mai
Cheesy Chicken Bacon Pizza/ Pizza Gà Phô Mai Thịt Heo Xông Khói
Cheesy Crab Stick &amp; Pineapple Pizza/ Pizza Thanh Cua Dứa Xốt Phô Mai
Cheesy Ham &amp; Corn Pizza/ Pizza Dăm Bông Bắp Xốt Phô Mai
Hawaiian Pizza/ Pizza Dăm Bông Dứa Kiểu Hawaii
+ Được Giảm 40% LTO Double Crust Parmesan Surf &amp; Turf Pizza:
Double Crust Parmesan Surf &amp; Turf Pizza/ Pizza Đế Đôi Tôm &amp; Bò Xốt Parmesan
Parmesan Surf &amp; Turf Pizza/ Pizza Tôm &amp; Bò Xốt Parmesan
Double Crust Parmesan Shrimp Pizza/ Pizza Đế Đôi Tôm Xốt Parmesan
Parmesan Shrimp Pizza/ Pizza Tôm Xốt Parmesan</t>
  </si>
  <si>
    <t>"Bottom 19/11 
Collection list 20/11
HTC #10 16h-24h 27/11
Hometop 16h-24h 28/11
Flash sale banner 29/11"</t>
  </si>
  <si>
    <t>https://drive.google.com/drive/folders/1XD0UJE2nEhr6JUyAD7U20TCh5i4TUWsk</t>
  </si>
  <si>
    <t>10-11.11</t>
  </si>
  <si>
    <t>Đại tiệc deal ngon
Đồng giá 29k + Voucher 100k
Combo 2 ly matcha 110k =&gt; 79k =&gt; Fix deal combo, chi tiết dưới bảng
Matcha Latte Tây Bắc 45k =&gt; 29k
Trà Đào Cam Sả 49k =&gt; 29k
Cà phê sữa đá 39k =&gt; 29k
Voucher
TCHGIAM50 giảm 50% cap 33k
TCH100 giảm 100k mbs 200k
Timelne: 11.11
Location: NW</t>
  </si>
  <si>
    <t>11-14Nov</t>
  </si>
  <si>
    <t>Key message: MỜI DEAL ĐỒNG CHILL
COMBO 88K | VOUCHER 40,000 Đồng
Scheme:
Phê La khao Combo 2 ly size La 123k --&gt; 88k
Áp dụng các món: Olong Sữa, Olong Nhài Sữa, Tấm, Khói B'lao. Phong Lan, Bông
Nhập code: 
PHELA30- 30k mbs 88K
PHELA40 - 21% cap 40k
Location: HCM, HN, Đà Nẵng, Vũng Tàu, Hải Phòng, Đà Lạt, Quảng Nam,Đồng Nai, Khánh Hòa 
Timline: 11-14/11</t>
  </si>
  <si>
    <t>11/11 - 14/11</t>
  </si>
  <si>
    <t>- Hometop: 12/11
- Flashsale Banner: 13/11</t>
  </si>
  <si>
    <t>https://drive.google.com/drive/u/0/folders/1sdDhqjZEnHsRtaKsMGVzps79p_IuiPsg</t>
  </si>
  <si>
    <t>17-20Nov</t>
  </si>
  <si>
    <t>Key message: MỜI DEAL ĐỒNG CHILL
Mua 2 tặng 1 | VOUCHER 40,000 Đồng
Scheme:
Phê La khao Combo mua 2 tặng 1 182k --&gt; 128k
Áp dụng các món: Olong Sữa, Olong Nhài Sữa, Tấm, Khói B'lao. Phong Lan, Bông
Nhập code: 
PHELA33K- 33k mbs 130k
PHELA40 - 21% cap 40k
Location: HCM, HN, Đà Nẵng, Vũng Tàu, Hải Phòng, Đà Lạt, Quảng Nam,Đồng Nai, Khánh Hòa 
Timline: 17-20/11</t>
  </si>
  <si>
    <t>17/11 - 20/11</t>
  </si>
  <si>
    <t>- Hometop: 18/11
- SPH (14h-17h): 19/11
- Bottom Banner: 17/11; 20/11
- HTC (8h-16h): 17/11</t>
  </si>
  <si>
    <t>https://drive.google.com/drive/u/0/folders/1CCjjswTmeQtKjZSXWaGD2ydIKVbHDrTz</t>
  </si>
  <si>
    <t>Key mess: UỐNG PHÚC LONG - BẬT SẢNG KHOÁI
COMBO 99K + VOUCHER 40K
Scheme: Phúc Long khao combo 3 ly trà sữa chỉ 99k 
Nhập code: VIPPL40 - 14% cap 40k mbs 99k
Timeline: 9/10
Location: NW</t>
  </si>
  <si>
    <r>
      <rPr>
        <u/>
        <sz val="10"/>
        <color rgb="FF1155CC"/>
        <rFont val="Calibri"/>
      </rPr>
      <t xml:space="preserve">https://drive.google.com/drive/folders/1fS1xTB_A6EVxdSFE4xikpR9nvJBPwfyr
</t>
    </r>
    <r>
      <rPr>
        <sz val="10"/>
        <rFont val="Calibri"/>
      </rPr>
      <t xml:space="preserve">Size SPH: </t>
    </r>
    <r>
      <rPr>
        <u/>
        <sz val="10"/>
        <color rgb="FF1155CC"/>
        <rFont val="Calibri"/>
      </rPr>
      <t>https://drive.google.com/drive/u/0/folders/1snGWMyUG1uZNKkIY3aA1Jvnu1vnEvEqp</t>
    </r>
  </si>
  <si>
    <t>Spike 11.11</t>
  </si>
  <si>
    <t>Key mess:Phúc Long khao trà sữa chỉ 23k
Scheme: Phúc Long khao combo 3 ly trà sữa chỉ 99k  
Nhập code: 1111PHUCLONG30:  30k mbs 99k
Timeline: 11.11
Location: NW</t>
  </si>
  <si>
    <t>Key mess: Phúc Long - Deal Hè Sảng Khoái
Combo 119k + Voucher 40K
Scheme: Phúc Long khao combo trà sữa 3 ly 119k
Nhập code: INDIPL40 - 14% cap 40k mbs 79k
Location: NW
Timeline:6,7,13,14,20,21,28/11</t>
  </si>
  <si>
    <t>06/11 - 07/11
13/11 - 14/11
20/11 - 21/11
28/11</t>
  </si>
  <si>
    <t>https://drive.google.com/drive/folders/1fS1xTB_A6EVxdSFE4xikpR9nvJBPwfyr</t>
  </si>
  <si>
    <t>M2T1- Nov</t>
  </si>
  <si>
    <t>Key mess: Phúc Long khao deal Mua 2 Tặng 1 + voucher 40k
Scheme: Phúc Long khao trà sữa mua 2 tặng 1
Nhập code: INDIPL40 - 14% cap 40k mbs 79k
Location: NW
Timeline: 27.11</t>
  </si>
  <si>
    <t>27/11</t>
  </si>
  <si>
    <t>https://drive.google.com/drive/u/0/folders/1iIJqUWBxilnhAEGakoHUn605c0Z6dXGc</t>
  </si>
  <si>
    <t>Key mess: Phúc Long khao combo 79k + voucher 40k
Scheme: Phúc Long khao combo 2 ly trà sữa 79k 
Nhập code: 
VIPPL18K: 18k mbs 79k
VIPPL40K: 14% cap 40k mbs 79k
Location: NW
Timeline:3,4,24-26/11</t>
  </si>
  <si>
    <t>03/11 - 04/11
24/11 - 26/11</t>
  </si>
  <si>
    <t>https://drive.google.com/drive/u/0/folders/15djZ46Jv7R4OBaNosruoNlW1Qk5or45b</t>
  </si>
  <si>
    <r>
      <rPr>
        <sz val="10"/>
        <color theme="1"/>
        <rFont val="Calibri"/>
      </rPr>
      <t xml:space="preserve">- Key message: </t>
    </r>
    <r>
      <rPr>
        <b/>
        <sz val="10"/>
        <color theme="1"/>
        <rFont val="Calibri"/>
      </rPr>
      <t>CƠM NO NÊ CHỈ 1K</t>
    </r>
    <r>
      <rPr>
        <sz val="10"/>
        <color theme="1"/>
        <rFont val="Calibri"/>
      </rPr>
      <t xml:space="preserve">
- Scheme: Giảm món:
Cơm Tấm Phúc Lộc Thọ: cơm bì trứng/ bì chả chỉ còn 1k 
Cùng hàng loạt voucher giảm giá (số lượng có hạn)
- Location: HCM
- Timeline:10-14/11</t>
    </r>
  </si>
  <si>
    <t>10-14/11</t>
  </si>
  <si>
    <t>jb-phuc-loc-tho</t>
  </si>
  <si>
    <t>Deal 30%</t>
  </si>
  <si>
    <t>Cơm gà xá xíu giảm 30% + Freeship 15k
Giảm 15k phí ship MBS 40k CTANFS</t>
  </si>
  <si>
    <t>1-30/11</t>
  </si>
  <si>
    <r>
      <rPr>
        <sz val="10"/>
        <rFont val="Calibri"/>
      </rPr>
      <t xml:space="preserve">28/10 </t>
    </r>
    <r>
      <rPr>
        <u/>
        <sz val="10"/>
        <color rgb="FF1155CC"/>
        <rFont val="Calibri"/>
      </rPr>
      <t>https://drive.google.com/drive/u/0/folders/1u55kqA4UQgRd5a76Qp31tjptdx1vJ5Sv</t>
    </r>
  </si>
  <si>
    <t>Nov_Music Fest</t>
  </si>
  <si>
    <t xml:space="preserve">"Jolllibee
 Key Mess: Khao Deal Độc Quyền - Combo 99,000 Đồng + Voucher 25,000 Đồng
- 2 Gà Giòn Vui Vẻ + 1 Mỳ Ý Jolly vừa + 1 Khoai Tây Chiên Vị BBQ vừa + 2 Pepsi vừa
- Giá gốc 150k giá giảm 99k
SPFJOLLIBEE22 22k MBS 99k voucher áp dụng ngày 19.11
SPFJOLLIBEE25  25k MBS 99k voucher áp dụng ngày 20-23,11
HCM"                </t>
  </si>
  <si>
    <t>19-23/11</t>
  </si>
  <si>
    <t>https://docs.google.com/spreadsheets/d/1nFyi8QBNqRIcnd8m0zewR8ZZ0geXuZEW/edit?gid=292623230#gid=292623230&amp;range=9:9</t>
  </si>
  <si>
    <t>HTC  8H	8h-16h 19/11
Hometop # 1-2	22/11
Bottom #1-3	20/11
Popup 3H	10h-13h 23/11</t>
  </si>
  <si>
    <t>https://drive.google.com/drive/folders/1mepAtUnpZz7fAIDIpN65j5f2nMX4HWAl</t>
  </si>
  <si>
    <t>a-jollibee</t>
  </si>
  <si>
    <t>Pizza Hut Khao Món
Chỉ 1Đ "Pizza Phô Mai Cao Cấp 129k =&gt; 1Đ
MBS 249K"</t>
  </si>
  <si>
    <t>5,12,19,26/11</t>
  </si>
  <si>
    <r>
      <rPr>
        <sz val="10"/>
        <rFont val="Calibri"/>
      </rPr>
      <t xml:space="preserve">28/10 </t>
    </r>
    <r>
      <rPr>
        <u/>
        <sz val="10"/>
        <color rgb="FF1155CC"/>
        <rFont val="Calibri"/>
      </rPr>
      <t>https://drive.google.com/drive/u/0/folders/1fLbFIkt3d8lT_a9_491L3QbG9mg-ibvb</t>
    </r>
  </si>
  <si>
    <t>59k</t>
  </si>
  <si>
    <t>Pizza Hut khao pizza 
chỉ 59k Pizza Phô Mai Cao Cấp 129k =&gt; 59k</t>
  </si>
  <si>
    <t>9/11 &amp; 11/11</t>
  </si>
  <si>
    <r>
      <t xml:space="preserve">30/10 </t>
    </r>
    <r>
      <rPr>
        <u/>
        <sz val="10"/>
        <color rgb="FF1155CC"/>
        <rFont val="Arial"/>
      </rPr>
      <t>https://drive.google.com/drive/u/0/folders/1Z-zjgbL_e6UwrjEf2hNu_2zNDvwYpo7H</t>
    </r>
  </si>
  <si>
    <t>sj-pizzahut-59k</t>
  </si>
  <si>
    <t>Pizza Hut 
Mua 1 tặng 1 + voucher 80k
"1) MUA LỚN TẶNG VỪA 329k =&gt; 269k
(Mua 1 pizza cỡ lớn kèm 2 lon nước ngọt 320ml, tặng 1 pizza cỡ vừa)
2) MUA VỪA TẶNG NHỎ 239k =&gt; 189k
(Mua 1 pizza cỡ vừa kèm 2 lon nước ngọt 320ml, tặng 1 pizza cỡ nhỏ)
FASTFOOD80 giảm 8% cap 80k"</t>
  </si>
  <si>
    <r>
      <t xml:space="preserve">28/10 </t>
    </r>
    <r>
      <rPr>
        <u/>
        <sz val="10"/>
        <color rgb="FF1155CC"/>
        <rFont val="Arial"/>
      </rPr>
      <t>https://drive.google.com/drive/u/0/folders/1rbhMskQ69yfhssooAxfSj44hq0Kv32jG</t>
    </r>
  </si>
  <si>
    <t>" Lotteria khao Combo 3 món 
Chỉ 58k + Voucher 100k
"Deal Siêu Chill        Gà rán + Mì ý + Pepsi (M)
Giá gốc 83,000        =&gt; Giá giảm 58,000"
FASTFOOD100 giảm 10% cap 100k</t>
  </si>
  <si>
    <t>sj-lotteria-58k</t>
  </si>
  <si>
    <t xml:space="preserve">
"- Keymess: KFC KHAO TIỆC XỊN GIẢM 80K
+ Nhập FASTFOOD80 giảm 8% cap 80k
- Location: TP. HCM, Cần Thơ, Vũng Tàu, Đồng Nai, Bình Dương, Hà Nội, Bắc Ninh, Nghệ An, Hải Phòng, Thái Nguyên, Quảng Ninh, Đà Nẵng, Lâm Đồng, Khánh Hoà, Quảng Nam, Huế,Thanh Hóa, Buôn Mê Thuột, Bình Định, Quy Nhơn, Long An, An Giang, Nam Định, Hải Dương, Phú Yên, Kiên Giang, Cà Mau, Bến </t>
  </si>
  <si>
    <r>
      <rPr>
        <sz val="10"/>
        <rFont val="Calibri"/>
      </rPr>
      <t xml:space="preserve">31/10 </t>
    </r>
    <r>
      <rPr>
        <u/>
        <sz val="10"/>
        <color rgb="FF1155CC"/>
        <rFont val="Calibri"/>
      </rPr>
      <t>https://drive.google.com/drive/u/0/folders/1hvkqT9TcgsejMrmjEJRpdEyV0mY5e1mQ</t>
    </r>
  </si>
  <si>
    <t>"DOMINO’S PIZZA
COMBO 119.000VND + Voucher 80.000VND"
DOMINOS80K 80k MBS 309k
"DOMINO’S PIZZA
MỪNG THÁNG CỦA NÀNG
COMBO 119.000VND + Voucher 80.000VND
Detail scheme: Combo giá 119.000VND + Voucher giảm đến 80k
+ Mua 1 bánh pizza size 7'' (giá gốc 105.000VND)
Pizza Gà Phô Mai Thịt Heo Xông Khói/ Cheesy Chicken Bacon Pizza
Pizza Dăm Bông Dứa Kiểu Hawaii/ Hawaiian Pizza
Pizza Xúc Xích Xốt Phô Mai/ Sausage Kid Mania Pizza
Pizza Thanh Cua Dứa Xốt Phô Mai/ Crab &amp; Pineapple Pizza
+ Mua 1 món ăn kèm (giá gốc 49.000VND)
Bánh Mì Nướng Bơ Tỏi/ Butter Garlic Bread
Bánh Phô Mai Xốt Sô-Cô-La/ Chocolate Cheese Bite
+ Mua 1 thức uống nhỏ (giá gốc 25.000VND)
Chai Coca - Cola 390ml/ 390ml Bottle Coke
Chai Fanta 390ml/ 390ml Bottle Fanta
Chai Sprite 390ml/ 390ml Bottle Sprite
Chai Dasani 510ml/ 510ml Bottle Dasani"</t>
  </si>
  <si>
    <t>01-30/11</t>
  </si>
  <si>
    <t>https://drive.google.com/drive/folders/1990tVLWr68z0HgLQiROzrpMpknTMH_Ia</t>
  </si>
  <si>
    <t>Dominos pizza khao tiệc linh đình 1k + voucher 80k
CHỈ 1.000VND + Voucher 100.000VND
Detail scheme: Pizza giá 1.000VND + Voucher giảm đến 80k
DOMINOS80K 80k MBS 309k
+ Mua 1 pizza size 9''/12'' bất kỳ trong list:
Cheesy Bacon Pizza/ Pizza Phô Mai Thịt Heo Xông Khói
Pizzamin Sea Pizza/ Pizza Hải Sản Nhiệt Đới Xốt Tiêu
Surf &amp; Turf Pizza/ Pizza Bò Và Tôm Nướng Kiểu Mỹ
Seafood Delight Pizza/ Pizza Hải Sản Xốt Cà Chua
Ocean Mania Pizza/ Pizza Hải Sản Xốt Mayonnaise
Seafood Lime Pesto Pizza/ Pizza Hải Sản Xốt Pesto Kem Chanh
Pepperoni Feast Pizza/ Pizza Xúc Xích Ý Truyền Thống
Extravaganza Pizza/ Pizza Thập Cẩm Thượng Hạng
Meat Lovers Pizza/ Pizza 5 Loại Thịt Thượng Hạng
Bacon Cheeseburger Pizza/ Pizza Bơ Gơ Bò Mỹ Xốt Phô Mai
Hawaiian Pizza/ Pizza Dăm Bông Dứa Kiểu Hawaii
Cheese Mania Pizza/ Pizza Phô Mai Truyền Thống
Veggie Mania Pizza/ Pizza Rau Củ Thập Cẩm
+ Sẽ được mua 1 bánh pizza size 7'' với giá 1.000VND (giá gốc 105.000VND)
Sausage Kid Mania Pizza/ Pizza Xúc Xích Xốt Phô Mai
Cheesy Chicken Bacon Pizza/ Pizza Gà Phô Mai Thịt Heo Xông Khói
Cheesy Crab Stick &amp; Pineapple Pizza/ Pizza Thanh Cua Dứa Xốt Phô Mai
Cheesy Ham &amp; Corn Pizza/ Pizza Dăm Bông Bắp Xốt Phô Mai
Hawaiian Pizza/ Pizza Dăm Bông Dứa Kiểu Hawaii</t>
  </si>
  <si>
    <t>01-09/11,
11/11 13/11 15-16/11
20-23/11
27/11 29-30/11</t>
  </si>
  <si>
    <t>Collection list 01/11
Static 02/11
HOmetop 16h-24h 06/11, 27/11
SPH 17h-19h 13/11
Bottom 16/11
Floating 16h-19h 29/11</t>
  </si>
  <si>
    <r>
      <rPr>
        <u/>
        <sz val="10"/>
        <color rgb="FF1155CC"/>
        <rFont val="Calibri"/>
      </rPr>
      <t xml:space="preserve">https://drive.google.com/drive/folders/1nrLMTp4zN0uxc10jOWbMW4gY_NQmE6uT
</t>
    </r>
    <r>
      <rPr>
        <sz val="10"/>
        <rFont val="Calibri"/>
      </rPr>
      <t xml:space="preserve">ver Banner 80k </t>
    </r>
    <r>
      <rPr>
        <u/>
        <sz val="10"/>
        <color rgb="FF1155CC"/>
        <rFont val="Calibri"/>
      </rPr>
      <t>https://drive.google.com/drive/folders/1HMefTPz1nUrf20saM31TIVA8_XR_mT77</t>
    </r>
  </si>
  <si>
    <t xml:space="preserve">2T2 </t>
  </si>
  <si>
    <t>"McDONALD'S 
MUA 2 TẶNG 2 + VOUCHER 66K
"Combo 2 gà 1 nước tặng combo 2 gà 1 nước giá gốc 98k
Voucher MCD66 giảm 66k mbs 239k"</t>
  </si>
  <si>
    <t>17-23/11 
27-30/11</t>
  </si>
  <si>
    <t>Hometop 0h-16h 06/11, 27/11
Flash sale banner 06/11,22/11
Collection list 07/11, 14/11
Floating 19h-22h 07/11</t>
  </si>
  <si>
    <r>
      <rPr>
        <sz val="10"/>
        <rFont val="Calibri"/>
      </rPr>
      <t xml:space="preserve">31/10	</t>
    </r>
    <r>
      <rPr>
        <u/>
        <sz val="10"/>
        <color rgb="FF1155CC"/>
        <rFont val="Calibri"/>
      </rPr>
      <t>https://drive.google.com/drive/u/0/folders/1OgmIb9nww9nXWxnykiftt7aTf6xhLFfI</t>
    </r>
  </si>
  <si>
    <t>McDONALD'S 
KHAO COMBO THÈM GÀ 
CHỈ 131.000 ĐỒNG
"- Combo Thèm Gà 169k (gốc 231k) (7587) gồm 4 Gà, 1 Khoai M, 2 Nước R
voucher MCD38 giảm 38k mbs 149k"</t>
  </si>
  <si>
    <t>Mon-Thur
HẰNG TUẦN</t>
  </si>
  <si>
    <t>Bottom 12/11
Collection list 17/11</t>
  </si>
  <si>
    <r>
      <rPr>
        <sz val="10"/>
        <rFont val="Calibri"/>
      </rPr>
      <t xml:space="preserve">28/10        </t>
    </r>
    <r>
      <rPr>
        <u/>
        <sz val="10"/>
        <color rgb="FF1155CC"/>
        <rFont val="Calibri"/>
      </rPr>
      <t>https://drive.google.com/drive/u/0/folders/1rglag5SEkkulQgYTCqxvDVN6MqfS5Els</t>
    </r>
  </si>
  <si>
    <t xml:space="preserve">BOGO add on ĐN+OTH </t>
  </si>
  <si>
    <t>"GÀ RÁN POPEYES
KHAO TIỆC LINH ĐÌNH
 MUA 1 TẶNG 1
"Mua Combo A: 2 Gà rán giòn + 1 Nước ngọt
Tặng Combo B: 1 MÌ Ý Phô Mai Popcorn + 1 Bắp Cải Trộn (vừa) + 1 Nước ngọt
Giá gốc: 210,000VND
Giá giảm: 127k"</t>
  </si>
  <si>
    <t>01-31/12</t>
  </si>
  <si>
    <t>"Collection list 05/12
Static 13/12
Hometop 10h-13h+16h-24h 15/12 19/12
FLoating 16h-19h 16/12
Bottom 17/12
Pop up 16h-19h 22/12"</t>
  </si>
  <si>
    <t>https://drive.google.com/drive/u/0/folders/1g_GrIQHMuxHruun6LrzPrPePMWItLmI-</t>
  </si>
  <si>
    <t>BOGO NW</t>
  </si>
  <si>
    <t>"GÀ RÁN POPEYES
KHAO TIỆC LINH ĐÌNH
 MUA 1 TẶNG 1
"Mua Combo A: 2 Gà Tắm Nước Mắm/ 2 Gà Cajun Cheese + 1 Khoai Tây Chiên (vừa) + 1 Nước ngọt
Tặng Combo B: 1 MÌ Ý Phô Mai + 1 Gà Popcorn + 1 Bắp Cải Trộn (vừa) + 1 Nước ngọt
Giá gốc: 270,000VND" giá giảm 164k</t>
  </si>
  <si>
    <t>01-04, 11, 13-16, 20-23, 29-30/11</t>
  </si>
  <si>
    <r>
      <rPr>
        <sz val="10"/>
        <rFont val="Calibri"/>
      </rPr>
      <t xml:space="preserve">Danh sách ID Mex: </t>
    </r>
    <r>
      <rPr>
        <u/>
        <sz val="10"/>
        <color rgb="FF1155CC"/>
        <rFont val="Calibri"/>
      </rPr>
      <t>https://docs.google.com/spreadsheets/d/1KmfXaYNxTvOqlFm0awngGgwSbAkphKf3/edit#gid=264214317</t>
    </r>
  </si>
  <si>
    <t>SPH 19h-22h 01/11
Hometop 02/11, 19h-24h 04/11
Collection list 01/11 02/11, 29/11
Floating 19h-22h 01/11
Flash sale banner 30/11</t>
  </si>
  <si>
    <r>
      <rPr>
        <sz val="10"/>
        <rFont val="Calibri"/>
      </rPr>
      <t xml:space="preserve">24/10 </t>
    </r>
    <r>
      <rPr>
        <u/>
        <sz val="10"/>
        <color rgb="FF1155CC"/>
        <rFont val="Calibri"/>
      </rPr>
      <t>https://drive.google.com/drive/u/0/folders/1u_OUt7GbpzYw3ZGpCG_umNOhcjAXEfUu</t>
    </r>
    <r>
      <rPr>
        <sz val="10"/>
        <rFont val="Calibri"/>
      </rPr>
      <t xml:space="preserve"> </t>
    </r>
  </si>
  <si>
    <t>" POPEYES TRI ÂN
COMBO GIẢM 50% + FREESHIP
"Combo giảm 50%
4 Miếng gà không xương (tenders) + 1 Bắp Cái Trộn + 1 Nước Ngọt
Giá gốc: 136k -&gt; Giá Giảm: 69k
POPEYESFS15 Giảm 15k phí ship MBS 40k</t>
  </si>
  <si>
    <r>
      <rPr>
        <sz val="10"/>
        <rFont val="Calibri"/>
      </rPr>
      <t xml:space="preserve">Danh sách ID Mex: </t>
    </r>
    <r>
      <rPr>
        <u/>
        <sz val="10"/>
        <color rgb="FF1155CC"/>
        <rFont val="Calibri"/>
      </rPr>
      <t>https://docs.google.com/spreadsheets/d/1KmfXaYNxTvOqlFm0awngGgwSbAkphKf3/edit#gid=264214317</t>
    </r>
  </si>
  <si>
    <r>
      <rPr>
        <sz val="10"/>
        <rFont val="Calibri"/>
      </rPr>
      <t xml:space="preserve">24/10 </t>
    </r>
    <r>
      <rPr>
        <u/>
        <sz val="10"/>
        <color rgb="FF1155CC"/>
        <rFont val="Calibri"/>
      </rPr>
      <t>https://drive.google.com/drive/u/0/folders/1rkzysaOkpTMlZBCKh7sXq3PGGZM8ne0K</t>
    </r>
  </si>
  <si>
    <r>
      <rPr>
        <sz val="10"/>
        <color theme="1"/>
        <rFont val="Calibri"/>
      </rPr>
      <t>- Key Meassage:</t>
    </r>
    <r>
      <rPr>
        <b/>
        <sz val="10"/>
        <color theme="1"/>
        <rFont val="Calibri"/>
      </rPr>
      <t xml:space="preserve"> THE FRESH KITCHEN ĂN NGON MỘT BỮA - GIẢM 30% + VOUCHER 50K</t>
    </r>
    <r>
      <rPr>
        <sz val="10"/>
        <color theme="1"/>
        <rFont val="Calibri"/>
      </rPr>
      <t xml:space="preserve">
- Scheme: 
 + Giảm món Best-Seller 30%
 + Nhập mã: 
SIEUTIEC30: Giảm 30k đơn 70k
SIEUTIEC50: Giảm 50k đơn 140k
SIEUTIEC70: Giảm 70k đơn 200k
và hàng loạt ưu đãi khác đang chờ bạn
- Timeline: 26/11-28/11
- Location: HCM</t>
    </r>
  </si>
  <si>
    <t>26/11 - 28/11</t>
  </si>
  <si>
    <r>
      <rPr>
        <b/>
        <sz val="10"/>
        <color theme="1"/>
        <rFont val="Calibri"/>
      </rPr>
      <t xml:space="preserve">1 Combo8:
</t>
    </r>
    <r>
      <rPr>
        <sz val="10"/>
        <color theme="1"/>
        <rFont val="Calibri"/>
      </rPr>
      <t>Bottom Banner (4-6): 26/11-28/11
Search Placeholder (10h-12h): 26/11, 27/11</t>
    </r>
  </si>
  <si>
    <t>https://drive.google.com/drive/u/0/folders/1kaNln6PUJPfl76JNgfWTjyzPldmp7HYp</t>
  </si>
  <si>
    <r>
      <rPr>
        <sz val="10"/>
        <color theme="1"/>
        <rFont val="Calibri"/>
      </rPr>
      <t xml:space="preserve">- Key message: </t>
    </r>
    <r>
      <rPr>
        <b/>
        <sz val="10"/>
        <color theme="1"/>
        <rFont val="Calibri"/>
      </rPr>
      <t>Mokchang Khao Đậm - Giảm 50% + Món 9K</t>
    </r>
    <r>
      <rPr>
        <sz val="10"/>
        <color theme="1"/>
        <rFont val="Calibri"/>
      </rPr>
      <t xml:space="preserve">
- Scheme: 
+ Gạch giá Combo Sính Hàn và Mai Đẹt Ti Ni về 120k
+ Giảm 50% các món : Popcorn Sốt Mật Ong Tỏi Size S, Kimbap Truyền Thống
+ Giảm giá Gà Half Half về 149k
+ Tok Truyền Thống 9k cho đơn từ 200k
+ Gạch giá 2 set One-derful về 99k
+ Gạch giá Two-gether về 249k
+ Code MOKCHANG60 giảm 60k cho đơn từ 120k (200 code/ngày)
- Location: Hà Nội
- Timeline: 14/11 - 16/11</t>
    </r>
  </si>
  <si>
    <t>Màu chủ đạo: Đỏ tươi. Vibe tiệc tùng</t>
  </si>
  <si>
    <t>Pick 3 món: Rosetokbokki, kimbaptrung, foodbox</t>
  </si>
  <si>
    <t>Thêm Element liên quan tới Hàn Quốc: cờ, bát đũa,...</t>
  </si>
  <si>
    <r>
      <rPr>
        <b/>
        <sz val="10"/>
        <color theme="1"/>
        <rFont val="Calibri"/>
      </rPr>
      <t xml:space="preserve">1 Combo 2:
</t>
    </r>
    <r>
      <rPr>
        <sz val="10"/>
        <color theme="1"/>
        <rFont val="Calibri"/>
      </rPr>
      <t>Static banner(4): 14/11 - 16/11
Pop up(16h-19h): 16/11</t>
    </r>
  </si>
  <si>
    <r>
      <rPr>
        <sz val="10"/>
        <rFont val="Calibri"/>
      </rPr>
      <t xml:space="preserve">Deadline 4/11
</t>
    </r>
    <r>
      <rPr>
        <u/>
        <sz val="10"/>
        <color rgb="FF1155CC"/>
        <rFont val="Calibri"/>
      </rPr>
      <t>https://drive.google.com/drive/u/0/folders/1jr6OwPJ22F5oVNNjbzrBfJtpKxxfFEMI</t>
    </r>
    <r>
      <rPr>
        <sz val="10"/>
        <rFont val="Calibri"/>
      </rPr>
      <t xml:space="preserve"> </t>
    </r>
  </si>
  <si>
    <r>
      <rPr>
        <sz val="10"/>
        <color theme="1"/>
        <rFont val="Calibri"/>
      </rPr>
      <t xml:space="preserve">- Key message: </t>
    </r>
    <r>
      <rPr>
        <b/>
        <sz val="10"/>
        <color theme="1"/>
        <rFont val="Calibri"/>
      </rPr>
      <t>Mokchang Khao Đậm - Giảm 50% + Món 9K</t>
    </r>
    <r>
      <rPr>
        <sz val="10"/>
        <color theme="1"/>
        <rFont val="Calibri"/>
      </rPr>
      <t xml:space="preserve">
- Scheme: 
+ Gạch giá Combo Sính Hàn và Mai Đẹt Ti Ni về 120k
+ Giảm 50% các món : Popcorn Sốt Mật Ong Tỏi Size S, Kimbap Truyền Thống
+ Giảm giá Gà Half Half về 149k
+ Tok Truyền Thống 9k cho đơn từ 200k
+ Gạch giá 2 set One-derful về 99k
+ Gạch giá Two-gether về 249k
+ Code MOKCHANG60 giảm 60k cho đơn từ 120k (200 code/ngày)
- Location: Hà Nội
- Timeline: 20/11, 22/11, 23/11, 28/11 - 30/11</t>
    </r>
  </si>
  <si>
    <t>20/11, 22/11, 23/11, 28/11 - 30/11</t>
  </si>
  <si>
    <t>Dùng chung KV 14-16/11 (dòng 2069)</t>
  </si>
  <si>
    <r>
      <rPr>
        <b/>
        <sz val="10"/>
        <color theme="1"/>
        <rFont val="Calibri"/>
      </rPr>
      <t xml:space="preserve">2 Combo 3:
</t>
    </r>
    <r>
      <rPr>
        <sz val="10"/>
        <color theme="1"/>
        <rFont val="Calibri"/>
      </rPr>
      <t>Static banner(6): 20/11, 22/11, 23/11, 28/11 - 30/11
Pop up(16h-19h): 22/11, 29/11</t>
    </r>
  </si>
  <si>
    <r>
      <rPr>
        <sz val="10"/>
        <rFont val="Calibri"/>
      </rPr>
      <t xml:space="preserve">Deadline 4/11
</t>
    </r>
    <r>
      <rPr>
        <u/>
        <sz val="10"/>
        <color rgb="FF1155CC"/>
        <rFont val="Calibri"/>
      </rPr>
      <t>https://drive.google.com/drive/u/0/folders/1jr6OwPJ22F5oVNNjbzrBfJtpKxxfFEMI</t>
    </r>
    <r>
      <rPr>
        <sz val="10"/>
        <rFont val="Calibri"/>
      </rPr>
      <t xml:space="preserve"> </t>
    </r>
  </si>
  <si>
    <t>Nov.CB9</t>
  </si>
  <si>
    <r>
      <rPr>
        <sz val="10"/>
        <rFont val="Calibri"/>
      </rPr>
      <t xml:space="preserve">- Key message: </t>
    </r>
    <r>
      <rPr>
        <b/>
        <sz val="10"/>
        <rFont val="Calibri"/>
      </rPr>
      <t xml:space="preserve">Pharmacity - Ngàn Deal Sức Khỏe - Giảm đến 50% </t>
    </r>
    <r>
      <rPr>
        <sz val="10"/>
        <rFont val="Calibri"/>
      </rPr>
      <t xml:space="preserve">
- Scheme</t>
    </r>
    <r>
      <rPr>
        <u/>
        <sz val="10"/>
        <color rgb="FF1155CC"/>
        <rFont val="Calibri"/>
      </rPr>
      <t xml:space="preserve">: Ưu đãi đến 50% </t>
    </r>
    <r>
      <rPr>
        <sz val="10"/>
        <rFont val="Calibri"/>
      </rPr>
      <t xml:space="preserve">
- Tagline Search Placeholder: Pharmacity - Ngàn Deal Sức Khỏe - Giảm đến 50% 
- Floating: Pharmacity - Giảm 50%
- Timeline: 21/11-23/11; 28/11-30/11
- Location: HCM </t>
    </r>
  </si>
  <si>
    <t>21/11-23/11; 
28/11-30/11</t>
  </si>
  <si>
    <t>Chung KV dòng 2072</t>
  </si>
  <si>
    <r>
      <rPr>
        <b/>
        <sz val="10"/>
        <color theme="1"/>
        <rFont val="Calibri"/>
      </rPr>
      <t xml:space="preserve">2 Combo 9:
</t>
    </r>
    <r>
      <rPr>
        <sz val="10"/>
        <color theme="1"/>
        <rFont val="Calibri"/>
      </rPr>
      <t>Search Placeholder(19h-22h): 22/11, 23/11; 28/11, 30/11
Hometop banner(10-12): 21/11-23/11; 28/11-30/11</t>
    </r>
  </si>
  <si>
    <r>
      <rPr>
        <sz val="10"/>
        <rFont val="Calibri"/>
      </rPr>
      <t xml:space="preserve">Deadline 4/11
</t>
    </r>
    <r>
      <rPr>
        <u/>
        <sz val="10"/>
        <color rgb="FF1155CC"/>
        <rFont val="Calibri"/>
      </rPr>
      <t>https://drive.google.com/drive/u/0/folders/1MDz9OHnXKyAmSLf2J2dFY6FmEqZoCp87</t>
    </r>
    <r>
      <rPr>
        <sz val="10"/>
        <rFont val="Calibri"/>
      </rPr>
      <t xml:space="preserve"> </t>
    </r>
  </si>
  <si>
    <r>
      <rPr>
        <sz val="10"/>
        <rFont val="Calibri"/>
      </rPr>
      <t>- Key message:</t>
    </r>
    <r>
      <rPr>
        <b/>
        <sz val="10"/>
        <rFont val="Calibri"/>
      </rPr>
      <t xml:space="preserve"> Pharmacity - Ngàn Deal Sức Khỏe - Giảm đến 50% </t>
    </r>
    <r>
      <rPr>
        <sz val="10"/>
        <rFont val="Calibri"/>
      </rPr>
      <t xml:space="preserve">
- Scheme</t>
    </r>
    <r>
      <rPr>
        <u/>
        <sz val="10"/>
        <color rgb="FF1155CC"/>
        <rFont val="Calibri"/>
      </rPr>
      <t xml:space="preserve">: Ưu đãi đến 50% </t>
    </r>
    <r>
      <rPr>
        <sz val="10"/>
        <rFont val="Calibri"/>
      </rPr>
      <t xml:space="preserve">
- Tagline Search Placeholder: Pharmacity - Ngàn Deal Sức Khỏe - Giảm đến 50% 
- Floating: Pharmacity - Giảm 50%
- Timeline: 14/11, 15/11, 16/11, 29/11
- Location: HCM </t>
    </r>
  </si>
  <si>
    <t>14/11, 15/11, 16/11, 29/11</t>
  </si>
  <si>
    <t>- Background tone màu xanh, mẫu trong file
- Chủ đề Black Friday</t>
  </si>
  <si>
    <r>
      <rPr>
        <b/>
        <sz val="10"/>
        <color theme="1"/>
        <rFont val="Calibri"/>
      </rPr>
      <t xml:space="preserve">Search PlaceHolder:
</t>
    </r>
    <r>
      <rPr>
        <sz val="10"/>
        <color theme="1"/>
        <rFont val="Calibri"/>
      </rPr>
      <t xml:space="preserve">Search Placeholder(19h-22h): 14/11
</t>
    </r>
    <r>
      <rPr>
        <b/>
        <sz val="10"/>
        <color theme="1"/>
        <rFont val="Calibri"/>
      </rPr>
      <t xml:space="preserve">2 Hometop 10-12:
</t>
    </r>
    <r>
      <rPr>
        <sz val="10"/>
        <color theme="1"/>
        <rFont val="Calibri"/>
      </rPr>
      <t xml:space="preserve">Hometop banner(10-12): 15/11, 16/11
</t>
    </r>
    <r>
      <rPr>
        <b/>
        <sz val="10"/>
        <color theme="1"/>
        <rFont val="Calibri"/>
      </rPr>
      <t xml:space="preserve">Floating lẻ :
</t>
    </r>
    <r>
      <rPr>
        <sz val="10"/>
        <color theme="1"/>
        <rFont val="Calibri"/>
      </rPr>
      <t>Floating(19h-22h): 29/11</t>
    </r>
  </si>
  <si>
    <r>
      <rPr>
        <sz val="10"/>
        <rFont val="Calibri"/>
      </rPr>
      <t xml:space="preserve">Deadline 4/11
</t>
    </r>
    <r>
      <rPr>
        <u/>
        <sz val="10"/>
        <color rgb="FF1155CC"/>
        <rFont val="Calibri"/>
      </rPr>
      <t>https://drive.google.com/drive/u/0/folders/1MDz9OHnXKyAmSLf2J2dFY6FmEqZoCp87</t>
    </r>
    <r>
      <rPr>
        <sz val="10"/>
        <rFont val="Calibri"/>
      </rPr>
      <t xml:space="preserve"> </t>
    </r>
  </si>
  <si>
    <r>
      <rPr>
        <sz val="10"/>
        <color theme="1"/>
        <rFont val="Calibri"/>
      </rPr>
      <t>- Key message:</t>
    </r>
    <r>
      <rPr>
        <b/>
        <sz val="10"/>
        <color theme="1"/>
        <rFont val="Calibri"/>
      </rPr>
      <t xml:space="preserve"> Hanuri Khao Deal Giảm 50% + Voucher 50k</t>
    </r>
    <r>
      <rPr>
        <sz val="10"/>
        <color theme="1"/>
        <rFont val="Calibri"/>
      </rPr>
      <t xml:space="preserve">
- Scheme: 
+ Giảm 50% món Combo 3 Bánh Gà + 3 Phomai Viên (300 phần/5 chi nhánh/ngày)
+ Voucher HANURI50 giảm 50k cho đơn 150k
- Timeline: 07/11, 10/11-14/11
- Location: HCM</t>
    </r>
  </si>
  <si>
    <t>07/11, 10/11-14/11</t>
  </si>
  <si>
    <t xml:space="preserve"> https://docs.google.com/spreadsheets/d/1araIWejcg2ho4Cg5omC68KUFFPIA9zku3QZcudN1FM0/edit?gid=2146481338#gid=2146481338</t>
  </si>
  <si>
    <r>
      <rPr>
        <b/>
        <sz val="10"/>
        <color theme="1"/>
        <rFont val="Calibri"/>
      </rPr>
      <t xml:space="preserve">1 Win4:
</t>
    </r>
    <r>
      <rPr>
        <sz val="10"/>
        <color theme="1"/>
        <rFont val="Calibri"/>
      </rPr>
      <t>Search Placeholder(10h-12h): 10/11, 13/11
Hometop banner(10-12): 12/11, 13/11
Static  banner(4): 07/11, 14/11</t>
    </r>
  </si>
  <si>
    <t>w4-hanuri</t>
  </si>
  <si>
    <r>
      <rPr>
        <sz val="10"/>
        <color theme="1"/>
        <rFont val="Calibri"/>
      </rPr>
      <t xml:space="preserve">- Key message: </t>
    </r>
    <r>
      <rPr>
        <b/>
        <sz val="10"/>
        <color theme="1"/>
        <rFont val="Calibri"/>
      </rPr>
      <t>SUNDAY BASIC KHAO DEAL 1K + Voucher 50K</t>
    </r>
    <r>
      <rPr>
        <sz val="10"/>
        <color theme="1"/>
        <rFont val="Calibri"/>
      </rPr>
      <t xml:space="preserve">
- Scheme:
+ Deal 1k - 2k -3k :
1k: Trà Sữa Truyền Thống (M) (20 phần)
2k: Olong sữa rang (M) (10 phần)
3k: Sữa tươi trân châu đường đen (M) (10 phần)
MBS 45k, 40 phần/chi nhánh/ngày, Mỗi bill chỉ order 1 món
+ Nhập code SIEUTIEC50, giảm 50k MBS 140k
- Timeline: 05/11-10/11
- Location: HCM</t>
    </r>
  </si>
  <si>
    <t>05/11-10/11</t>
  </si>
  <si>
    <t>https://drive.google.com/drive/folders/1koUfZTgVq8VGPxXiTGHHJoNnaD1Ezd-U</t>
  </si>
  <si>
    <r>
      <rPr>
        <sz val="10"/>
        <rFont val="Calibri"/>
      </rPr>
      <t xml:space="preserve">- Adapt </t>
    </r>
    <r>
      <rPr>
        <u/>
        <sz val="10"/>
        <color rgb="FF1155CC"/>
        <rFont val="Calibri"/>
      </rPr>
      <t>KV cũ</t>
    </r>
    <r>
      <rPr>
        <sz val="10"/>
        <rFont val="Calibri"/>
      </rPr>
      <t xml:space="preserve">, thay SKU mới </t>
    </r>
  </si>
  <si>
    <r>
      <rPr>
        <b/>
        <sz val="10"/>
        <color theme="1"/>
        <rFont val="Calibri"/>
      </rPr>
      <t xml:space="preserve">1 Win2:
</t>
    </r>
    <r>
      <rPr>
        <sz val="10"/>
        <color theme="1"/>
        <rFont val="Calibri"/>
      </rPr>
      <t>Search placeholder(12-14h): 07/11
Search placeholder(14-17h): 05/11
Hometop banner(7-9): 06/11, 08/11
Static Banner (4): 09/11, 10/11
Pop up(13h-16h): 09/11</t>
    </r>
  </si>
  <si>
    <r>
      <rPr>
        <sz val="10"/>
        <rFont val="Calibri"/>
      </rPr>
      <t xml:space="preserve">Deadline 29/10
</t>
    </r>
    <r>
      <rPr>
        <u/>
        <sz val="10"/>
        <color rgb="FF1155CC"/>
        <rFont val="Calibri"/>
      </rPr>
      <t>https://drive.google.com/drive/u/0/folders/1xEL6rSulSWsNGlIDfjo84Ug-A4iAW_eC</t>
    </r>
    <r>
      <rPr>
        <sz val="10"/>
        <rFont val="Calibri"/>
      </rPr>
      <t xml:space="preserve"> </t>
    </r>
  </si>
  <si>
    <r>
      <rPr>
        <sz val="10"/>
        <color theme="1"/>
        <rFont val="Calibri"/>
      </rPr>
      <t xml:space="preserve">- Key message: </t>
    </r>
    <r>
      <rPr>
        <b/>
        <sz val="10"/>
        <color theme="1"/>
        <rFont val="Calibri"/>
      </rPr>
      <t>GUU CHICKEN KHAO COMBO 120K + VOUCHER 60K</t>
    </r>
    <r>
      <rPr>
        <sz val="10"/>
        <color theme="1"/>
        <rFont val="Calibri"/>
      </rPr>
      <t xml:space="preserve">
- Scheme: 
+ Gạch giá Combo MAI GUU : (02 Cơm Gà Cay Ngọt + 02 Pepsi ) về giá 120k
+ Voucher: GUUCHICKEN60 giảm 60k cho đơn từ 120k ( 400 code/ngày )
+ Code cofund: SIEUTIEC99 giảm 99k MBS 250k
- Location: Hà Nội
- Timeline: 17/11 - 19/11</t>
    </r>
  </si>
  <si>
    <r>
      <rPr>
        <b/>
        <sz val="10"/>
        <color theme="1"/>
        <rFont val="Calibri"/>
      </rPr>
      <t xml:space="preserve">1 Combo 3:
</t>
    </r>
    <r>
      <rPr>
        <sz val="10"/>
        <color theme="1"/>
        <rFont val="Calibri"/>
      </rPr>
      <t>Static banner(6): 17/11 - 19/11
Floating(10h-13h): 18/11</t>
    </r>
  </si>
  <si>
    <t xml:space="preserve">Cơm Gà Đông Nguyên </t>
  </si>
  <si>
    <r>
      <rPr>
        <sz val="10"/>
        <color theme="1"/>
        <rFont val="Calibri"/>
      </rPr>
      <t>- Key message:</t>
    </r>
    <r>
      <rPr>
        <b/>
        <sz val="10"/>
        <color theme="1"/>
        <rFont val="Calibri"/>
      </rPr>
      <t xml:space="preserve"> Đông Nguyên tặng 500 Phần Canh Chỉ 1Đ</t>
    </r>
    <r>
      <rPr>
        <sz val="10"/>
        <color theme="1"/>
        <rFont val="Calibri"/>
      </rPr>
      <t xml:space="preserve">
- Scheme: Tặng phần canh 1Đ áp dụng cho đơn từ 199K trở lên
+ Củ Sen Táo Đỏ Tiềm Bắp Heo &amp; Chân Gà
+ Bông Atiso Nhãn Nhục Tiềm Sườn
+ Cải Xoong Táo Mật Tiềm Bắp Heo
+ Rong Biển Nhãn Nhục Tiềm Sườn
+ Sâm Bổ Lượng Tiềm Bắp Heo
+ Khoai Tây Cà Rốt Tiềm Bắp Heo
+ Canh Khổ Qua Tiềm Sườn
- Limit: 1 phần/ order / check out
- Giới hạn 500 suất cho chương trình
- Timeline: 15/11-17/11
- Location: HCM</t>
    </r>
  </si>
  <si>
    <t>15/11-17/11</t>
  </si>
  <si>
    <t>https://docs.google.com/spreadsheets/d/1z730nsirI47U5k6Aco0QGgArV6bTIK7EbQoiBTw1H2I/edit?usp=sharing</t>
  </si>
  <si>
    <t>https://drive.google.com/drive/folders/1BKpgAEvUWk-E6crVFtd_MUd4yggK72uf</t>
  </si>
  <si>
    <t>- Banner ShopeeFood tone đỏ Chợ Lớn #6F0000 hoặc beige #F7F1E0, điểm xuyết vàng ánh kim/cam đất.
- Chữ: headline font đậm, phần chữ dùng màu trắng ngà hoặc vàng nhạt trên nền đậm, phối pallet màu phù hợp với guildline của SPF
- Mood: di sản, ấm cúng, Chinese vibe, sang trọng.</t>
  </si>
  <si>
    <t xml:space="preserve">Tuỳ ý pick món+logo phù hợp trong file </t>
  </si>
  <si>
    <t xml:space="preserve">- Element: núi ,gà ,nguyên liệu tiềm, pháo giấy nhẹ, style stroke mảnh, paper-cut nhẹ, có ánh kim.
</t>
  </si>
  <si>
    <r>
      <rPr>
        <b/>
        <sz val="10"/>
        <color theme="1"/>
        <rFont val="Calibri"/>
      </rPr>
      <t xml:space="preserve">1 Combo2:
</t>
    </r>
    <r>
      <rPr>
        <sz val="10"/>
        <color theme="1"/>
        <rFont val="Calibri"/>
      </rPr>
      <t>Static Banner(4): 15/11-17/11
Popup(16h-19h): 17/11</t>
    </r>
  </si>
  <si>
    <r>
      <rPr>
        <sz val="10"/>
        <rFont val="Calibri"/>
      </rPr>
      <t xml:space="preserve">Deadline 5/11
</t>
    </r>
    <r>
      <rPr>
        <u/>
        <sz val="10"/>
        <color rgb="FF1155CC"/>
        <rFont val="Calibri"/>
      </rPr>
      <t>https://drive.google.com/drive/u/0/folders/1kr7LjknmkvRGa6bjufr7Or5xsWqdWdxv</t>
    </r>
    <r>
      <rPr>
        <sz val="10"/>
        <rFont val="Calibri"/>
      </rPr>
      <t xml:space="preserve"> </t>
    </r>
  </si>
  <si>
    <t>a-com-ga-dong-nguyen</t>
  </si>
  <si>
    <r>
      <rPr>
        <sz val="10"/>
        <color theme="1"/>
        <rFont val="Calibri"/>
      </rPr>
      <t xml:space="preserve">- Key Message: </t>
    </r>
    <r>
      <rPr>
        <b/>
        <sz val="10"/>
        <color theme="1"/>
        <rFont val="Calibri"/>
      </rPr>
      <t>TEA.JOY Mời Deal Healthy
Món 1Đ + Voucher 50.000 ĐỒNG</t>
    </r>
    <r>
      <rPr>
        <sz val="10"/>
        <color theme="1"/>
        <rFont val="Calibri"/>
      </rPr>
      <t xml:space="preserve">
- Scheme: 
</t>
    </r>
    <r>
      <rPr>
        <b/>
        <sz val="10"/>
        <color theme="1"/>
        <rFont val="Calibri"/>
      </rPr>
      <t xml:space="preserve">+ Mời món Healthy 1Đ - cho đơn hàng từ 99K các món:
</t>
    </r>
    <r>
      <rPr>
        <sz val="10"/>
        <color theme="1"/>
        <rFont val="Calibri"/>
      </rPr>
      <t>Trà Sữa Bá Tước (Ít calo, thuần chay)
Trà Sữa Lài Gạo Rang (Ít calo, thuần chay)</t>
    </r>
    <r>
      <rPr>
        <b/>
        <sz val="10"/>
        <color theme="1"/>
        <rFont val="Calibri"/>
      </rPr>
      <t xml:space="preserve">
+ Đồng giảm 50% các món:
</t>
    </r>
    <r>
      <rPr>
        <sz val="10"/>
        <color theme="1"/>
        <rFont val="Calibri"/>
      </rPr>
      <t xml:space="preserve">Trà Sữa Cúc Mộc Xoài - Premium
Trà Sữa Hoàng Lan - Trân Châu Xoài
Bạch Trà Nhãn Táo (trà nhẹ, hậu vị thanh mát)
</t>
    </r>
    <r>
      <rPr>
        <b/>
        <sz val="10"/>
        <color theme="1"/>
        <rFont val="Calibri"/>
      </rPr>
      <t xml:space="preserve">Voucher discount: 
</t>
    </r>
    <r>
      <rPr>
        <sz val="10"/>
        <color theme="1"/>
        <rFont val="Calibri"/>
      </rPr>
      <t xml:space="preserve">+ Nhập mã </t>
    </r>
    <r>
      <rPr>
        <b/>
        <sz val="10"/>
        <color theme="1"/>
        <rFont val="Calibri"/>
      </rPr>
      <t>TEAJOYXSPF</t>
    </r>
    <r>
      <rPr>
        <sz val="10"/>
        <color theme="1"/>
        <rFont val="Calibri"/>
      </rPr>
      <t xml:space="preserve"> giảm 50K cho đơn 110K
+ Ngoài ra còn có các mã giảm cực kì hấp dẫn khác: 
SIEUTIEC30 giảm 30K cho đơn 70k
SIEUTIEC40 giảm 40k cho đơn 100k 
SIEUTIEC50 giảm 50k đơn 140k 
SIEUTIEC70 giảm 70k cho đơn 200k 
SIEUTIEC99 giảm 99K cho đơn 250K
- Location: HCM
- Timeline: 13/11-15/11</t>
    </r>
  </si>
  <si>
    <t>13/11-15/11</t>
  </si>
  <si>
    <r>
      <rPr>
        <b/>
        <sz val="10"/>
        <color theme="1"/>
        <rFont val="Calibri"/>
      </rPr>
      <t xml:space="preserve">1 Combo3:
</t>
    </r>
    <r>
      <rPr>
        <sz val="10"/>
        <color theme="1"/>
        <rFont val="Calibri"/>
      </rPr>
      <t>Static Banner(6): 13/11-15/11
Popup(13h-16h): 13/11</t>
    </r>
  </si>
  <si>
    <t>https://drive.google.com/drive/folders/1DFsvDuwMY3TmTnNlyVRUhakD8ZBXj1yJ?usp=drive_link</t>
  </si>
  <si>
    <r>
      <rPr>
        <sz val="10"/>
        <color theme="1"/>
        <rFont val="Calibri"/>
      </rPr>
      <t xml:space="preserve">- Key Message: </t>
    </r>
    <r>
      <rPr>
        <b/>
        <sz val="10"/>
        <color theme="1"/>
        <rFont val="Calibri"/>
      </rPr>
      <t>AZ Khao Deal Chỉ 8K + Voucher 40k</t>
    </r>
    <r>
      <rPr>
        <sz val="10"/>
        <color theme="1"/>
        <rFont val="Calibri"/>
      </rPr>
      <t xml:space="preserve">
- Scheme: Trà sữa Milo Dầm AZ chỉ 8k + Voucher giảm 40k
+ List món giảm về 8k. Giới hạn mỗi khách hàng chỉ mua được 1 trong 6 món giá 8K:
Trà Berry Mọng Đào (L)
Trà Sữa Thái Xanh Phô Mai Mặn (M)
Trà Sữa Bánh Flan (M)
Trà Berry Mãng Cầu (L)
Milo Dầm Trân Châu (M)
Milo Dầm Phô Mai Tươi (size M)
+ Nhập Code:
AZ40 - Giảm 40K cho đơn hàng 70K (Số lượng có hạn)
- Location: HCM
- Timeline: 25/11 - 27/11</t>
    </r>
  </si>
  <si>
    <t>25/11-27/11</t>
  </si>
  <si>
    <r>
      <rPr>
        <u/>
        <sz val="10"/>
        <color rgb="FF1155CC"/>
        <rFont val="Calibri"/>
      </rPr>
      <t>https://docs.google.com/spreadsheets/d/1ESyqPEPbXYvsaRIUJsT9-M9l2vcFYhFA5frc-avxVh4/edit?usp=sharing</t>
    </r>
    <r>
      <rPr>
        <sz val="10"/>
        <rFont val="Calibri"/>
      </rPr>
      <t xml:space="preserve"> </t>
    </r>
  </si>
  <si>
    <t>Chung KV dòng 2079</t>
  </si>
  <si>
    <r>
      <rPr>
        <b/>
        <sz val="10"/>
        <color theme="1"/>
        <rFont val="Calibri"/>
      </rPr>
      <t xml:space="preserve">1 Combo1:
</t>
    </r>
    <r>
      <rPr>
        <sz val="10"/>
        <color theme="1"/>
        <rFont val="Calibri"/>
      </rPr>
      <t>Static Banner(1-3): 25/11-27/11
Floating(13h-16h): 27/11</t>
    </r>
  </si>
  <si>
    <r>
      <rPr>
        <sz val="10"/>
        <rFont val="Calibri"/>
      </rPr>
      <t xml:space="preserve">Deadline 12/11
</t>
    </r>
    <r>
      <rPr>
        <u/>
        <sz val="10"/>
        <color rgb="FF1155CC"/>
        <rFont val="Calibri"/>
      </rPr>
      <t>https://drive.google.com/drive/u/0/folders/1VgScmwUt-oBt5zlvX1UXCnNq1Z6LYlCq</t>
    </r>
  </si>
  <si>
    <r>
      <rPr>
        <sz val="10"/>
        <color theme="1"/>
        <rFont val="Calibri"/>
      </rPr>
      <t>- Key Message:</t>
    </r>
    <r>
      <rPr>
        <b/>
        <sz val="10"/>
        <color theme="1"/>
        <rFont val="Calibri"/>
      </rPr>
      <t xml:space="preserve"> AZ Khao Deal Chỉ 8K + Voucher 40k</t>
    </r>
    <r>
      <rPr>
        <sz val="10"/>
        <color theme="1"/>
        <rFont val="Calibri"/>
      </rPr>
      <t xml:space="preserve">
- Scheme: Trà sữa Milo Dầm AZ chỉ 8k + Voucher giảm 40k
+ List món giảm về 8k. Giới hạn mỗi khách hàng chỉ mua được 1 trong 6 món giá 8K:
Trà Berry Mọng Đào (L)
Trà Sữa Thái Xanh Phô Mai Mặn (M)
Trà Sữa Bánh Flan (M)
Trà Berry Mãng Cầu (L)
Milo Dầm Trân Châu (M)
Milo Dầm Phô Mai Tươi (size M)
+ Nhập Code:
AZ40 - Giảm 40K cho đơn hàng 70K (Số lượng có hạn)
- Location: HCM
- Timeline: 22/11 - 24/11</t>
    </r>
  </si>
  <si>
    <t>22/11-24/11</t>
  </si>
  <si>
    <r>
      <rPr>
        <u/>
        <sz val="10"/>
        <color rgb="FF1155CC"/>
        <rFont val="Calibri"/>
      </rPr>
      <t>https://docs.google.com/spreadsheets/d/1ESyqPEPbXYvsaRIUJsT9-M9l2vcFYhFA5frc-avxVh4/edit?usp=sharing</t>
    </r>
    <r>
      <rPr>
        <sz val="10"/>
        <rFont val="Calibri"/>
      </rPr>
      <t xml:space="preserve"> </t>
    </r>
  </si>
  <si>
    <t>- Màu chủ đạo: Đỏ, trắng, xanh lá</t>
  </si>
  <si>
    <t xml:space="preserve">- Thiết kế thêm 2 size Story &amp; Facebook để Brand support seeding </t>
  </si>
  <si>
    <r>
      <rPr>
        <b/>
        <sz val="10"/>
        <color theme="1"/>
        <rFont val="Calibri"/>
      </rPr>
      <t xml:space="preserve">1 Combo3:
</t>
    </r>
    <r>
      <rPr>
        <sz val="10"/>
        <color theme="1"/>
        <rFont val="Calibri"/>
      </rPr>
      <t>Static Banner(6): 22/11-24/11
Pop up(13h-16h): 22/11</t>
    </r>
  </si>
  <si>
    <r>
      <rPr>
        <sz val="10"/>
        <rFont val="Calibri"/>
      </rPr>
      <t xml:space="preserve">Deadline 12/11
</t>
    </r>
    <r>
      <rPr>
        <u/>
        <sz val="10"/>
        <color rgb="FF1155CC"/>
        <rFont val="Calibri"/>
      </rPr>
      <t>https://drive.google.com/drive/u/0/folders/1VgScmwUt-oBt5zlvX1UXCnNq1Z6LYlCq</t>
    </r>
  </si>
  <si>
    <r>
      <rPr>
        <sz val="10"/>
        <color theme="1"/>
        <rFont val="Calibri"/>
      </rPr>
      <t xml:space="preserve">- Key Message: </t>
    </r>
    <r>
      <rPr>
        <b/>
        <sz val="10"/>
        <color theme="1"/>
        <rFont val="Calibri"/>
      </rPr>
      <t>AZ Khao Deal Chỉ 8K + Voucher 40k</t>
    </r>
    <r>
      <rPr>
        <sz val="10"/>
        <color theme="1"/>
        <rFont val="Calibri"/>
      </rPr>
      <t xml:space="preserve">
- Scheme: Trà sữa Milo Dầm AZ chỉ 8k + Voucher giảm 40k
+ List món giảm về 8k. Giới hạn mỗi khách hàng chỉ mua được 1 trong 6 món giá 8K:
Trà Berry Mọng Đào (L)
Trà Sữa Thái Xanh Phô Mai Mặn (M)
Trà Sữa Bánh Flan (M)
Trà Berry Mãng Cầu (L)
Milo Dầm Trân Châu (M)
Milo Dầm Phô Mai Tươi (size M)
+ Nhập Code:
AZ40 - Giảm 40K cho đơn hàng 70K (Số lượng có hạn)
- Location: HCM
- Timeline: 14/11 - 16/11</t>
    </r>
  </si>
  <si>
    <r>
      <rPr>
        <u/>
        <sz val="10"/>
        <color rgb="FF1155CC"/>
        <rFont val="Calibri"/>
      </rPr>
      <t>https://docs.google.com/spreadsheets/d/1ESyqPEPbXYvsaRIUJsT9-M9l2vcFYhFA5frc-avxVh4/edit?usp=sharing</t>
    </r>
    <r>
      <rPr>
        <sz val="10"/>
        <rFont val="Calibri"/>
      </rPr>
      <t xml:space="preserve"> </t>
    </r>
  </si>
  <si>
    <t>- Màu chủ đạo: hồng nhạt, trắng, xanh biển. Vibe ngày nhà giáo việt nam 20/11</t>
  </si>
  <si>
    <r>
      <rPr>
        <b/>
        <sz val="10"/>
        <color theme="1"/>
        <rFont val="Calibri"/>
      </rPr>
      <t xml:space="preserve">1 Combo8:
</t>
    </r>
    <r>
      <rPr>
        <sz val="10"/>
        <color theme="1"/>
        <rFont val="Calibri"/>
      </rPr>
      <t>Bottom Banner(4-6): 14/11-16/11
Search Placeholder(12h-14h): 14/11
Search Placeholder(14h-17h): 16/11</t>
    </r>
  </si>
  <si>
    <r>
      <rPr>
        <sz val="10"/>
        <rFont val="Calibri"/>
      </rPr>
      <t xml:space="preserve">Deadline 4/11
</t>
    </r>
    <r>
      <rPr>
        <u/>
        <sz val="10"/>
        <color rgb="FF1155CC"/>
        <rFont val="Calibri"/>
      </rPr>
      <t>https://drive.google.com/drive/u/0/folders/1hk4cZbGl0iIu20SzjOqfz5p86WRV-JWO</t>
    </r>
    <r>
      <rPr>
        <sz val="10"/>
        <rFont val="Calibri"/>
      </rPr>
      <t xml:space="preserve"> </t>
    </r>
  </si>
  <si>
    <r>
      <rPr>
        <sz val="10"/>
        <color rgb="FF000000"/>
        <rFont val="Calibri"/>
      </rPr>
      <t xml:space="preserve">- Keymess: </t>
    </r>
    <r>
      <rPr>
        <b/>
        <sz val="10"/>
        <color rgb="FF000000"/>
        <rFont val="Calibri"/>
      </rPr>
      <t>Cơm siêu ngon, Deal siêu ghiền - Từ 31.000</t>
    </r>
    <r>
      <rPr>
        <sz val="10"/>
        <color rgb="FF000000"/>
        <rFont val="Calibri"/>
      </rPr>
      <t xml:space="preserve">
- Scheme:
</t>
    </r>
    <r>
      <rPr>
        <b/>
        <sz val="10"/>
        <color rgb="FF000000"/>
        <rFont val="Calibri"/>
      </rPr>
      <t xml:space="preserve">+ Omu: 
</t>
    </r>
    <r>
      <rPr>
        <sz val="10"/>
        <color rgb="FF000000"/>
        <rFont val="Calibri"/>
      </rPr>
      <t xml:space="preserve">Cơm cá tonkatsu trứng phủ + canh: 88K -&gt; 74K 
Cơm Gà chiên khổng lồ trứng onsen + Canh: 78K -&gt; 56K
Cơm Trứng Phủ Cà Ri Nhật + Canh: 48K -&gt; 43K 
</t>
    </r>
    <r>
      <rPr>
        <b/>
        <sz val="10"/>
        <color rgb="FF000000"/>
        <rFont val="Calibri"/>
      </rPr>
      <t xml:space="preserve">+ Fuku:
</t>
    </r>
    <r>
      <rPr>
        <sz val="10"/>
        <color rgb="FF000000"/>
        <rFont val="Calibri"/>
      </rPr>
      <t xml:space="preserve">Cuộn Sushi Tropical Mango Prawn: 67K -&gt; 56K 
Cơm Nigiri Garlic Butter Flamed Wagyu: 69K -&gt; 58K 
</t>
    </r>
    <r>
      <rPr>
        <b/>
        <sz val="10"/>
        <color rgb="FF000000"/>
        <rFont val="Calibri"/>
      </rPr>
      <t xml:space="preserve">+ Đỉnh đỉnh: 
</t>
    </r>
    <r>
      <rPr>
        <sz val="10"/>
        <color rgb="FF000000"/>
        <rFont val="Calibri"/>
      </rPr>
      <t xml:space="preserve">Cơm Thịt Kho Đông Pha: 69K -&gt; 56K 
Xôi Mặn Nấm Xào Thịt Bằm + Trà sữa trân trâu nghệ nhân: 105K -&gt; 88K 
Xôi Thịt Kho Đông Pha + hồng trà sữa: 94k -&gt; 79k 
</t>
    </r>
    <r>
      <rPr>
        <b/>
        <sz val="10"/>
        <color rgb="FF000000"/>
        <rFont val="Calibri"/>
      </rPr>
      <t xml:space="preserve">+ Chixmax:
</t>
    </r>
    <r>
      <rPr>
        <sz val="10"/>
        <color rgb="FF000000"/>
        <rFont val="Calibri"/>
      </rPr>
      <t xml:space="preserve">Cơm Gà Tonkatsu Xốt Nanban và Cheese Mayo + miso: 84K -&gt; 56K 
Cơm Gà Karaage Xốt Nanban và Cheese Mayo + miso: 84K -&gt; 72K 
</t>
    </r>
    <r>
      <rPr>
        <b/>
        <sz val="10"/>
        <color rgb="FF000000"/>
        <rFont val="Calibri"/>
      </rPr>
      <t xml:space="preserve">+ Yutang - Flychef:
</t>
    </r>
    <r>
      <rPr>
        <sz val="10"/>
        <color rgb="FF000000"/>
        <rFont val="Calibri"/>
      </rPr>
      <t xml:space="preserve">Trà sữa trân châu nghệ nhân M: 60K -&gt; 48K (20%)
Trà sữa Oolong M + Cơm Thịt Kho: 88K -&gt; 56k
</t>
    </r>
    <r>
      <rPr>
        <b/>
        <sz val="10"/>
        <color rgb="FF000000"/>
        <rFont val="Calibri"/>
      </rPr>
      <t xml:space="preserve">+ Cơm Thố Ba Miền: 
</t>
    </r>
    <r>
      <rPr>
        <sz val="10"/>
        <color rgb="FF000000"/>
        <rFont val="Calibri"/>
      </rPr>
      <t>Cơm Thố Ốp La Rim Mắm Hành 39k =&gt; 33k (15,4%)
Cơm Thố Heo Xá Xíu 68k =&gt; 56k 
Cơm Thố Đẫm Thịt 78k =&gt; 68k (12,8%)
+ Code FLYCHEF giảm 25k mbs 40k
- Location: HN
- Timeline: 08/11 - 10/11</t>
    </r>
  </si>
  <si>
    <t>08/11 - 10/11</t>
  </si>
  <si>
    <r>
      <rPr>
        <b/>
        <sz val="10"/>
        <color rgb="FF000000"/>
        <rFont val="Calibri"/>
      </rPr>
      <t xml:space="preserve">1 Combo 2:
</t>
    </r>
    <r>
      <rPr>
        <sz val="10"/>
        <color rgb="FF000000"/>
        <rFont val="Calibri"/>
      </rPr>
      <t>Static banner(4): 08/11 - 10/11
Pop up(16h-19h): 08/11</t>
    </r>
  </si>
  <si>
    <t>https://drive.google.com/drive/folders/14_S2e9vR9m2iGcDAoIn6_YvHi3NC0uG3</t>
  </si>
  <si>
    <r>
      <rPr>
        <sz val="10"/>
        <color theme="1"/>
        <rFont val="Calibri"/>
      </rPr>
      <t xml:space="preserve">- Key message: </t>
    </r>
    <r>
      <rPr>
        <b/>
        <sz val="10"/>
        <color theme="1"/>
        <rFont val="Calibri"/>
      </rPr>
      <t>KFC KHAO COMBO CHỈ 122.000 ĐỒNG</t>
    </r>
    <r>
      <rPr>
        <sz val="10"/>
        <color theme="1"/>
        <rFont val="Calibri"/>
      </rPr>
      <t xml:space="preserve">
- Scheme:
+ COMBO ĐỘC QUYỀN 122K: 2 Fried Chicken + 1 Mì Ý Xúc Xích + 1 French Fries (R) + 2 Pepsi (J) giá gốc 162,000 Giảm còn 122,000 VNĐ.
- Location: TP. HCM, Cần Thơ, Vũng Tàu, Đồng Nai, Bình Dương, Hà Nội, Bắc Ninh, Nghệ An, Hải Phòng, Thái Nguyên, Quảng Ninh, Đà Nẵng, Lâm Đồng, Khánh Hoà, Quảng Nam, Huế,Thanh Hóa, Buôn Mê Thuột, Bình Định, Quy Nhơn, Long An, An Giang, Nam Định, Hải Dương, Phú Yên, Kiên Giang, Cà Mau, Bến Tre
- Timeline: 12/11, 13/11, 17/11, 18/11, 21/11, 22/11, 28/11, 30/11</t>
    </r>
  </si>
  <si>
    <t>12/11, 13/11, 17/11, 18/11, 21/11, 22/11, 28/11, 30/11</t>
  </si>
  <si>
    <t>https://drive.google.com/drive/u/0/folders/1MlTPNKuyUz1hiCazzFQ0yYdXu8ztj5DQ</t>
  </si>
  <si>
    <r>
      <rPr>
        <sz val="10"/>
        <rFont val="Calibri"/>
      </rPr>
      <t xml:space="preserve">- Màu sắc chủ đạo trong logo KFC, làm nổi bật keymess.
- Thiết kế keymess tương tự </t>
    </r>
    <r>
      <rPr>
        <u/>
        <sz val="10"/>
        <color rgb="FF1155CC"/>
        <rFont val="Calibri"/>
      </rPr>
      <t>KV mẫu</t>
    </r>
    <r>
      <rPr>
        <sz val="10"/>
        <rFont val="Calibri"/>
      </rPr>
      <t>: dòng (gạch ngang) dưới box giá giảm: Giá Gốc 162.000</t>
    </r>
  </si>
  <si>
    <t>Pick 4 món trong file, thiết kế đủ 2 cốc pepsi</t>
  </si>
  <si>
    <t>Thiết kế thêm size Story &amp; Facebook</t>
  </si>
  <si>
    <r>
      <rPr>
        <b/>
        <sz val="10"/>
        <color rgb="FF000000"/>
        <rFont val="Calibri"/>
      </rPr>
      <t xml:space="preserve">4 Floating + 1 Popup:
</t>
    </r>
    <r>
      <rPr>
        <sz val="10"/>
        <color rgb="FF000000"/>
        <rFont val="Calibri"/>
      </rPr>
      <t>Floating(10h-13h): 13/11
Floating(19h-22h): 12/11, 18/11, 21/11
Popup(19h-22h): 22/11</t>
    </r>
  </si>
  <si>
    <r>
      <rPr>
        <b/>
        <sz val="10"/>
        <color rgb="FF000000"/>
        <rFont val="Calibri"/>
      </rPr>
      <t xml:space="preserve">2 Floating + 3 Popup: 
</t>
    </r>
    <r>
      <rPr>
        <sz val="10"/>
        <color rgb="FF000000"/>
        <rFont val="Calibri"/>
      </rPr>
      <t>Floating(19h-22h): 17/11, 21/11
Pop up(16h-19h): 28/11
Popup(19h-22h): 18/11, 30/11</t>
    </r>
  </si>
  <si>
    <r>
      <rPr>
        <b/>
        <sz val="10"/>
        <color rgb="FF000000"/>
        <rFont val="Calibri"/>
      </rPr>
      <t xml:space="preserve">2 Floating + 3 Popup:
</t>
    </r>
    <r>
      <rPr>
        <sz val="10"/>
        <color rgb="FF000000"/>
        <rFont val="Calibri"/>
      </rPr>
      <t>Floating(19h-22h): 17/11, 21/11
Pop up(16h-19h): 28/11
Popup(19h-22h): 18/11, 30/11</t>
    </r>
  </si>
  <si>
    <r>
      <rPr>
        <b/>
        <sz val="10"/>
        <color rgb="FF000000"/>
        <rFont val="Calibri"/>
      </rPr>
      <t xml:space="preserve">2 Floating + 3 Popup:
</t>
    </r>
    <r>
      <rPr>
        <sz val="10"/>
        <color rgb="FF000000"/>
        <rFont val="Calibri"/>
      </rPr>
      <t>Floating(16h-19h): 17/11
Floating(19h-22h): 21/11
Popup(16h-19h): 18/11, 28/11, 30/11</t>
    </r>
  </si>
  <si>
    <r>
      <rPr>
        <sz val="10"/>
        <rFont val="Calibri"/>
      </rPr>
      <t xml:space="preserve">Deadline 3/11
</t>
    </r>
    <r>
      <rPr>
        <u/>
        <sz val="10"/>
        <color rgb="FF1155CC"/>
        <rFont val="Calibri"/>
      </rPr>
      <t>https://drive.google.com/drive/u/0/folders/1Guvb4oZW3OWhttJXUJthNanCl0OlqlqP</t>
    </r>
    <r>
      <rPr>
        <sz val="10"/>
        <rFont val="Calibri"/>
      </rPr>
      <t xml:space="preserve"> </t>
    </r>
  </si>
  <si>
    <r>
      <rPr>
        <sz val="10"/>
        <color theme="1"/>
        <rFont val="Calibri"/>
      </rPr>
      <t xml:space="preserve">- Key message: </t>
    </r>
    <r>
      <rPr>
        <b/>
        <sz val="10"/>
        <color theme="1"/>
        <rFont val="Calibri"/>
      </rPr>
      <t>KFC KHAO COMBO CHỈ 122.000 ĐỒNG</t>
    </r>
    <r>
      <rPr>
        <sz val="10"/>
        <color theme="1"/>
        <rFont val="Calibri"/>
      </rPr>
      <t xml:space="preserve">
- Scheme:
+ COMBO ĐỘC QUYỀN 122K: 2 Fried Chicken + 1 Mì Ý Xúc Xích + 1 French Fries (R) + 2 Pepsi (J) giá gốc 162,000 Giảm còn 122,000 VNĐ.
- Location: TP. HCM, Cần Thơ, Vũng Tàu, Đồng Nai, Bình Dương, Hà Nội, Bắc Ninh, Nghệ An, Hải Phòng, Thái Nguyên, Quảng Ninh, Đà Nẵng, Lâm Đồng, Khánh Hoà, Quảng Nam, Huế,Thanh Hóa, Buôn Mê Thuột, Bình Định, Quy Nhơn, Long An, An Giang, Nam Định, Hải Dương, Phú Yên, Kiên Giang, Cà Mau, Bến Tre
- Timeline: 21/11 - 23/11, 28/11 - 30/11</t>
    </r>
  </si>
  <si>
    <t>21/11 - 23/11, 28/11 - 30/11</t>
  </si>
  <si>
    <t>Dùng chung KV dòng 2082</t>
  </si>
  <si>
    <r>
      <rPr>
        <b/>
        <sz val="10"/>
        <color rgb="FF000000"/>
        <rFont val="Calibri"/>
      </rPr>
      <t xml:space="preserve">2 Combo 1 NW:
</t>
    </r>
    <r>
      <rPr>
        <sz val="10"/>
        <color rgb="FF000000"/>
        <rFont val="Calibri"/>
      </rPr>
      <t>Bottom banner(1-3):</t>
    </r>
    <r>
      <rPr>
        <sz val="10"/>
        <color rgb="FF000000"/>
        <rFont val="Calibri"/>
      </rPr>
      <t xml:space="preserve"> 21/11 - 23/11, 28/11 - 30/11
Floating(10h-13h): 22/11
Floating(19h-22h): 30/11</t>
    </r>
  </si>
  <si>
    <r>
      <rPr>
        <b/>
        <sz val="10"/>
        <color rgb="FF000000"/>
        <rFont val="Calibri"/>
      </rPr>
      <t xml:space="preserve">2 Combo 1 NW:
</t>
    </r>
    <r>
      <rPr>
        <sz val="10"/>
        <color rgb="FF000000"/>
        <rFont val="Calibri"/>
      </rPr>
      <t xml:space="preserve">Static banner(1-3): 21/11 - 23/11, 28/11, 30/11
</t>
    </r>
    <r>
      <rPr>
        <sz val="10"/>
        <color rgb="FF000000"/>
        <rFont val="Calibri"/>
      </rPr>
      <t>Bottom banner(1-3):</t>
    </r>
    <r>
      <rPr>
        <sz val="10"/>
        <color rgb="FF000000"/>
        <rFont val="Calibri"/>
      </rPr>
      <t xml:space="preserve"> 29/11
Floating(19h-22h): 23/11, 29/11</t>
    </r>
  </si>
  <si>
    <r>
      <rPr>
        <b/>
        <sz val="10"/>
        <color rgb="FF000000"/>
        <rFont val="Calibri"/>
      </rPr>
      <t xml:space="preserve">2 Combo 1 NW:
</t>
    </r>
    <r>
      <rPr>
        <sz val="10"/>
        <color rgb="FF000000"/>
        <rFont val="Calibri"/>
      </rPr>
      <t>Static banner(1-3): 21/11 - 23/11, 28/11 - 30/11
Floating(10h-13h): 22/11
Floating(19h-22h): 29/11</t>
    </r>
  </si>
  <si>
    <r>
      <rPr>
        <b/>
        <sz val="10"/>
        <color rgb="FF000000"/>
        <rFont val="Calibri"/>
      </rPr>
      <t xml:space="preserve">2 Combo 1 NW:
</t>
    </r>
    <r>
      <rPr>
        <sz val="10"/>
        <color rgb="FF000000"/>
        <rFont val="Calibri"/>
      </rPr>
      <t>Static banner(1-3): 21/11 - 23/11, 28/11 - 30/11
Floating(10h-13h): 22/11
Floating(16h-19h): 29/11</t>
    </r>
  </si>
  <si>
    <r>
      <rPr>
        <sz val="10"/>
        <rFont val="Calibri"/>
      </rPr>
      <t xml:space="preserve">Deadline 3/11
</t>
    </r>
    <r>
      <rPr>
        <u/>
        <sz val="10"/>
        <color rgb="FF1155CC"/>
        <rFont val="Calibri"/>
      </rPr>
      <t>https://drive.google.com/drive/u/0/folders/1Guvb4oZW3OWhttJXUJthNanCl0OlqlqP</t>
    </r>
    <r>
      <rPr>
        <sz val="10"/>
        <rFont val="Calibri"/>
      </rPr>
      <t xml:space="preserve"> </t>
    </r>
  </si>
  <si>
    <t>Nov.CB2.24</t>
  </si>
  <si>
    <r>
      <rPr>
        <sz val="10"/>
        <color theme="1"/>
        <rFont val="Calibri"/>
      </rPr>
      <t xml:space="preserve">- Key Message: </t>
    </r>
    <r>
      <rPr>
        <b/>
        <sz val="10"/>
        <color theme="1"/>
        <rFont val="Calibri"/>
      </rPr>
      <t>Matcha Vibe Khao Deal - Giảm 50% + Voucher 20K</t>
    </r>
    <r>
      <rPr>
        <sz val="10"/>
        <color theme="1"/>
        <rFont val="Calibri"/>
      </rPr>
      <t xml:space="preserve">
- Scheme:
+ Gạch giá các món 50% (chỉ chọn được 1 món/bill)
+ Các món giảm giá:  Coconut Matcha (Kem Matcha, Nước Dừa) , Matcha Latte (Matcha, Sữa Tươi Thanh Trùng) và Kombucha chanh vàng
+ Voucher: MATCHAVIBE20K giảm 20k MBS 59k, 250 code/1 ngày
- Location: HN
- Timeline: 24/11 - 26/11</t>
    </r>
  </si>
  <si>
    <r>
      <rPr>
        <b/>
        <sz val="10"/>
        <color theme="1"/>
        <rFont val="Calibri"/>
      </rPr>
      <t xml:space="preserve">1 Combo 2:
</t>
    </r>
    <r>
      <rPr>
        <sz val="10"/>
        <color theme="1"/>
        <rFont val="Calibri"/>
      </rPr>
      <t>Static banner(4): 24/11 - 26/11
Pop up(13h-16h): 24/11</t>
    </r>
  </si>
  <si>
    <r>
      <rPr>
        <sz val="10"/>
        <rFont val="Calibri"/>
      </rPr>
      <t xml:space="preserve">deadline 12/11
</t>
    </r>
    <r>
      <rPr>
        <u/>
        <sz val="10"/>
        <color rgb="FF1155CC"/>
        <rFont val="Calibri"/>
      </rPr>
      <t>https://drive.google.com/drive/u/0/folders/1VNRVkqTjpMSL-IhvmfUIaZ5kTf8hIJKv</t>
    </r>
    <r>
      <rPr>
        <sz val="10"/>
        <rFont val="Calibri"/>
      </rPr>
      <t xml:space="preserve"> </t>
    </r>
  </si>
  <si>
    <t>Nov.CB6</t>
  </si>
  <si>
    <r>
      <rPr>
        <sz val="10"/>
        <color theme="1"/>
        <rFont val="Calibri"/>
      </rPr>
      <t xml:space="preserve">- Keymess: </t>
    </r>
    <r>
      <rPr>
        <b/>
        <sz val="10"/>
        <color theme="1"/>
        <rFont val="Calibri"/>
      </rPr>
      <t>BINGXUE KHAO TIỆC MATCHA CHỈ 0Đ</t>
    </r>
    <r>
      <rPr>
        <sz val="10"/>
        <color theme="1"/>
        <rFont val="Calibri"/>
      </rPr>
      <t xml:space="preserve">
- Scheme:
+ Giảm các món best seller sau về 20.000 VNĐ (chỉ chọn được 1 món/bill):
Trà Matcha
Sundae matcha trân châu đường đen
+ Nhập mã BINGXUE0D Giảm 20K mbs 20K
- Location: HN
- Timeline: 05/11 - 07/11</t>
    </r>
  </si>
  <si>
    <r>
      <rPr>
        <b/>
        <sz val="10"/>
        <color theme="1"/>
        <rFont val="Calibri"/>
      </rPr>
      <t xml:space="preserve">1 Combo 6:
</t>
    </r>
    <r>
      <rPr>
        <sz val="10"/>
        <color theme="1"/>
        <rFont val="Calibri"/>
      </rPr>
      <t>Search Placeholder(14h-17h): 05/11, 06/11
Static banner(6): 05/11 - 07/11</t>
    </r>
  </si>
  <si>
    <t>Nov.08</t>
  </si>
  <si>
    <r>
      <rPr>
        <sz val="10"/>
        <color theme="1"/>
        <rFont val="Calibri"/>
      </rPr>
      <t xml:space="preserve">- Keymess: </t>
    </r>
    <r>
      <rPr>
        <b/>
        <sz val="10"/>
        <color theme="1"/>
        <rFont val="Calibri"/>
      </rPr>
      <t>BINGXUE KHAO TIỆC MATCHA CHỈ 0Đ</t>
    </r>
    <r>
      <rPr>
        <sz val="10"/>
        <color theme="1"/>
        <rFont val="Calibri"/>
      </rPr>
      <t xml:space="preserve">
- Scheme:
+ Giảm các món best seller sau về 20.000 VNĐ (chỉ chọn được 1 món/bill):
Trà Matcha
Sundae matcha trân châu đường đen
+ Nhập mã BINGXUE0D Giảm 20K mbs 20K
- Location: HN
- Timeline: 08/11, 12/11, 13/11, 15/11 - 17/11,  23/11, 27/11 - 30/11</t>
    </r>
  </si>
  <si>
    <t>08/11, 12/11, 13/11, 15/11 - 17/11,  23/11, 27/11 - 30/11</t>
  </si>
  <si>
    <r>
      <rPr>
        <b/>
        <sz val="10"/>
        <color theme="1"/>
        <rFont val="Calibri"/>
      </rPr>
      <t xml:space="preserve">11 Static lẻ:
</t>
    </r>
    <r>
      <rPr>
        <sz val="10"/>
        <color theme="1"/>
        <rFont val="Calibri"/>
      </rPr>
      <t>Static banner (4): 12/11, 13/11
Static banner (5): 08/11, 15/11 - 17/11,  23/11, 28/11 - 30/11
Static banner (6): 27/11</t>
    </r>
  </si>
  <si>
    <t>Nov.13</t>
  </si>
  <si>
    <r>
      <rPr>
        <sz val="10"/>
        <color theme="1"/>
        <rFont val="Calibri"/>
      </rPr>
      <t xml:space="preserve">- Keymess: </t>
    </r>
    <r>
      <rPr>
        <b/>
        <sz val="10"/>
        <color theme="1"/>
        <rFont val="Calibri"/>
      </rPr>
      <t>BINGXUE KHAO TIỆC MATCHA CHỈ 0Đ</t>
    </r>
    <r>
      <rPr>
        <sz val="10"/>
        <color theme="1"/>
        <rFont val="Calibri"/>
      </rPr>
      <t xml:space="preserve">
- Scheme:
+ Giảm các món best seller sau về 20.000 VNĐ (chỉ chọn được 1 món/bill):
Trà Matcha
Sundae matcha trân châu đường đen
+ Nhập mã BINGXUE20 Giảm 20K mbs 20K
- Location: Bắc Ninh, Khánh Hòa, Nam Định, Thái Nguyên
- Timeline: 13/11 - 27/11</t>
    </r>
  </si>
  <si>
    <t>13/11 - 27/11</t>
  </si>
  <si>
    <r>
      <rPr>
        <b/>
        <sz val="10"/>
        <color theme="1"/>
        <rFont val="Calibri"/>
      </rPr>
      <t xml:space="preserve">60 Static lẻ:
</t>
    </r>
    <r>
      <rPr>
        <sz val="10"/>
        <color theme="1"/>
        <rFont val="Calibri"/>
      </rPr>
      <t>Static banner (6): 13/11 - 27/11</t>
    </r>
  </si>
  <si>
    <t>Nov_SJBP</t>
  </si>
  <si>
    <r>
      <rPr>
        <sz val="10"/>
        <color theme="1"/>
        <rFont val="Calibri"/>
      </rPr>
      <t xml:space="preserve">Key message: </t>
    </r>
    <r>
      <rPr>
        <b/>
        <sz val="10"/>
        <color theme="1"/>
        <rFont val="Calibri"/>
      </rPr>
      <t>7-Eleven - Tri Ân Thầy Cô - Món 1Đ + Voucher 55.000 VNĐ</t>
    </r>
    <r>
      <rPr>
        <sz val="10"/>
        <color theme="1"/>
        <rFont val="Calibri"/>
      </rPr>
      <t xml:space="preserve">
Scheme:
+ SALEDINH25,35,45,55,47,59,74; MARTWEEKEND50,65
+ Mua là có quà:
- Hồng Trà Sữa Size M 1Đ MBS 69K
- Trà Tắc 1Đ MBS 99K
Opening time: 24h
Timeline: 01/11 - 03/11
Location: HCM, HN</t>
    </r>
  </si>
  <si>
    <r>
      <rPr>
        <b/>
        <sz val="10"/>
        <color theme="1"/>
        <rFont val="Calibri"/>
      </rPr>
      <t xml:space="preserve">Combo 4:
</t>
    </r>
    <r>
      <rPr>
        <sz val="10"/>
        <color theme="1"/>
        <rFont val="Calibri"/>
      </rPr>
      <t>Static banner # 1-3: 1/11, 2/11
Bottom #4-6: 3/11
Search Placeholder - 2 slots: 14h - 17h 1/11, 2/11</t>
    </r>
  </si>
  <si>
    <r>
      <rPr>
        <b/>
        <sz val="10"/>
        <color theme="1"/>
        <rFont val="Calibri"/>
      </rPr>
      <t xml:space="preserve">Combo 4:
</t>
    </r>
    <r>
      <rPr>
        <sz val="10"/>
        <color theme="1"/>
        <rFont val="Calibri"/>
      </rPr>
      <t>Static banner # 1-3: 1/11, 2/11
Bottom #4-6: 3/11
Search Placeholder - 2 slots: 14h - 17h 1/11, 2/11</t>
    </r>
  </si>
  <si>
    <t>https://drive.google.com/drive/folders/17diL0VeW2_PiMy5_VgSD45EjxSXxHvrO?usp=sharing</t>
  </si>
  <si>
    <r>
      <rPr>
        <sz val="10"/>
        <color theme="1"/>
        <rFont val="Calibri"/>
      </rPr>
      <t xml:space="preserve">- Key message: </t>
    </r>
    <r>
      <rPr>
        <b/>
        <sz val="10"/>
        <color theme="1"/>
        <rFont val="Calibri"/>
      </rPr>
      <t>CHATRAMUE KHAO TIỆC TRÀ SỮA
MUA 2 TẶNG 1 + VOUCHER 40,000Đ</t>
    </r>
    <r>
      <rPr>
        <sz val="10"/>
        <color theme="1"/>
        <rFont val="Calibri"/>
      </rPr>
      <t xml:space="preserve">
- Scheme: 
[Mua]
Combo Hojicha Sữa + Oolong Chanh Mật Ong
[Tặng]
Trà Sữa Thái Xanh
Giá gốc: 175,000đ -&gt; 115,000đ
+ Voucher:
CHATRAMUE40 - Giảm 40,000đ cho hóa đơn từ 115,000đ
- Timeline: 26/11 - 28/11
- Location: HCM</t>
    </r>
  </si>
  <si>
    <t>Màu vàng cam, gold. Theme lễ hội</t>
  </si>
  <si>
    <t>Pick món: Hojicha Sữa, Trà Oolong Chanh Mật Ong, Trà Sữa Thái Xanh</t>
  </si>
  <si>
    <t>- Element refer theo KV mẫu trong file
- Thiết kế thêm size Facebook Post 2048 x 2048</t>
  </si>
  <si>
    <r>
      <rPr>
        <b/>
        <sz val="10"/>
        <color theme="1"/>
        <rFont val="Calibri"/>
      </rPr>
      <t xml:space="preserve">1 Combo 2:
</t>
    </r>
    <r>
      <rPr>
        <sz val="10"/>
        <color theme="1"/>
        <rFont val="Calibri"/>
      </rPr>
      <t>Bottom banner(1-3): 26/11 - 28/11
Pop up(13h-16h): 27/11</t>
    </r>
  </si>
  <si>
    <r>
      <rPr>
        <sz val="10"/>
        <rFont val="Calibri"/>
      </rPr>
      <t xml:space="preserve">Deadline 14/11
</t>
    </r>
    <r>
      <rPr>
        <u/>
        <sz val="10"/>
        <color rgb="FF1155CC"/>
        <rFont val="Calibri"/>
      </rPr>
      <t>https://drive.google.com/drive/u/0/folders/16OHPRxGcA7jQYpBC36yU48I7J8apQRnu</t>
    </r>
    <r>
      <rPr>
        <sz val="10"/>
        <rFont val="Calibri"/>
      </rPr>
      <t xml:space="preserve"> </t>
    </r>
  </si>
  <si>
    <r>
      <rPr>
        <sz val="10"/>
        <color theme="1"/>
        <rFont val="Calibri"/>
      </rPr>
      <t>- Key message:</t>
    </r>
    <r>
      <rPr>
        <b/>
        <sz val="10"/>
        <color theme="1"/>
        <rFont val="Calibri"/>
      </rPr>
      <t xml:space="preserve"> Lotteria Khao Deal - Giảm 100k</t>
    </r>
    <r>
      <rPr>
        <sz val="10"/>
        <color theme="1"/>
        <rFont val="Calibri"/>
      </rPr>
      <t xml:space="preserve">
- Scheme: 
+ Deal Siêu Chill        
Gà rán + Mì ý + Pepsi (M)        
Giá bán 83,000        Giá giảm 58,000
+Deal Đồng Hành        
Gà rán + Mì ý + Burger L-Chicken+ Khoai tây chiên (S) + 2 Pepsi (S)
Giá bán 159,000        Giá giảm 109,000
+ Voucher: LOTTERIA100 13% CAP 100k, MBS 100k
- Timeline:  24, 25, 26/11
- Location: Hà Nội, Hồ Chí Minh </t>
    </r>
  </si>
  <si>
    <t xml:space="preserve"> 24/11-26/11</t>
  </si>
  <si>
    <t xml:space="preserve">MENU APP SPF LOTTERIA - CHI NGUYEN </t>
  </si>
  <si>
    <t>KV Tháng 11</t>
  </si>
  <si>
    <t>- Pick món trong Folder "KV tháng 11"
- GD tự do pick logo phù hợp
- Làm nối bật món, nổi bật keymes
- Gắn tag Deal độc quyền trên SPF</t>
  </si>
  <si>
    <r>
      <rPr>
        <b/>
        <sz val="10"/>
        <color theme="1"/>
        <rFont val="Calibri"/>
      </rPr>
      <t xml:space="preserve">Combo 4:
</t>
    </r>
    <r>
      <rPr>
        <sz val="10"/>
        <color theme="1"/>
        <rFont val="Calibri"/>
      </rPr>
      <t>Static banner # 1-5: 24-26/11
Search Placeholder - 2 slots: 10h-12h 24/11, 12h-14h 25/11</t>
    </r>
  </si>
  <si>
    <r>
      <rPr>
        <b/>
        <sz val="10"/>
        <color theme="1"/>
        <rFont val="Calibri"/>
      </rPr>
      <t xml:space="preserve">Combo 4:
</t>
    </r>
    <r>
      <rPr>
        <sz val="10"/>
        <color theme="1"/>
        <rFont val="Calibri"/>
      </rPr>
      <t>Static banner # 1-3: 24-26/11
Search Placeholder - 2 slots: 10h-12h 24/11, 12h-14h 25/11</t>
    </r>
  </si>
  <si>
    <r>
      <rPr>
        <sz val="10"/>
        <rFont val="Calibri"/>
      </rPr>
      <t xml:space="preserve">Deadline 12/11
</t>
    </r>
    <r>
      <rPr>
        <u/>
        <sz val="10"/>
        <color rgb="FF1155CC"/>
        <rFont val="Calibri"/>
      </rPr>
      <t>https://drive.google.com/drive/u/0/folders/17IWV0_Q_dIBhAYxkWlGjKqPxqEKOFutd</t>
    </r>
    <r>
      <rPr>
        <sz val="10"/>
        <rFont val="Calibri"/>
      </rPr>
      <t xml:space="preserve"> </t>
    </r>
  </si>
  <si>
    <t>Trà Sữa GMi - Coffee &amp; Tea</t>
  </si>
  <si>
    <r>
      <rPr>
        <sz val="10"/>
        <color theme="1"/>
        <rFont val="Calibri"/>
      </rPr>
      <t>- Key message:</t>
    </r>
    <r>
      <rPr>
        <b/>
        <sz val="10"/>
        <color theme="1"/>
        <rFont val="Calibri"/>
      </rPr>
      <t xml:space="preserve"> TRÀ SỮA GMI KHAO DEAL 1K + Voucher 40K</t>
    </r>
    <r>
      <rPr>
        <sz val="10"/>
        <color theme="1"/>
        <rFont val="Calibri"/>
      </rPr>
      <t xml:space="preserve">
- Scheme: 
+ Deal 1k min order 50k
Trà Sữa Truyền Thống (L) - Trân Châu Phô Mai Dẻo 26,999k -&gt; 1k
Trà Sữa Gạo Rang 35k -&gt; 1k
+ Mã giảm SIEUTIEC40 40k cho đơn từ 100k
- Location: HCM
- Timeline: 19/11, 22/11, 23/11</t>
    </r>
  </si>
  <si>
    <t>19/11, 22/11, 23/11</t>
  </si>
  <si>
    <t>https://docs.google.com/spreadsheets/d/1DIS4gtFnI2c4uNSc3yM2FjCPuM_osCHDRa89CexB4RU/edit?gid=0#gid=0</t>
  </si>
  <si>
    <t>https://drive.google.com/drive/folders/1N5pk1-0AgssMiKc6s1kHhi_g8QADViQC</t>
  </si>
  <si>
    <t xml:space="preserve">- Tone tươi sáng nổi bật món </t>
  </si>
  <si>
    <r>
      <rPr>
        <b/>
        <sz val="10"/>
        <color theme="1"/>
        <rFont val="Calibri"/>
      </rPr>
      <t xml:space="preserve">1 Combo 2:
Static banner(5): </t>
    </r>
    <r>
      <rPr>
        <sz val="10"/>
        <color theme="1"/>
        <rFont val="Calibri"/>
      </rPr>
      <t>19/11, 22/11, 23/11
Floating(13h-16h): 22/11</t>
    </r>
  </si>
  <si>
    <r>
      <rPr>
        <sz val="10"/>
        <rFont val="Calibri"/>
      </rPr>
      <t xml:space="preserve">Deadline 7/11
</t>
    </r>
    <r>
      <rPr>
        <u/>
        <sz val="10"/>
        <color rgb="FF1155CC"/>
        <rFont val="Calibri"/>
      </rPr>
      <t>https://drive.google.com/drive/u/0/folders/1DeNMh44YXORLIO_zMgaRE6bwj5Mw1gG5</t>
    </r>
    <r>
      <rPr>
        <sz val="10"/>
        <rFont val="Calibri"/>
      </rPr>
      <t xml:space="preserve"> </t>
    </r>
  </si>
  <si>
    <t>a-tra-sua-gmi</t>
  </si>
  <si>
    <t>Nov.CB8.99k</t>
  </si>
  <si>
    <r>
      <rPr>
        <sz val="10"/>
        <color theme="1"/>
        <rFont val="Calibri"/>
      </rPr>
      <t xml:space="preserve">- Keymess: </t>
    </r>
    <r>
      <rPr>
        <b/>
        <sz val="10"/>
        <color theme="1"/>
        <rFont val="Calibri"/>
      </rPr>
      <t>KFC Khao combo 5 món chỉ 99K</t>
    </r>
    <r>
      <rPr>
        <sz val="10"/>
        <color theme="1"/>
        <rFont val="Calibri"/>
      </rPr>
      <t xml:space="preserve">
- Scheme: 3 gà rán + 2 pepsi (M) giá gốc 135k giảm còn 99K
- Location: HCM,HN
- Timeline: 03/11 - 05/11, 06/11, 10/11, 14/11, 15/11, 16/11, 19/11, 20/11 </t>
    </r>
  </si>
  <si>
    <t xml:space="preserve">03/11 - 05/11, 06/11, 10/11, 14/11, 15/11, 16/11, 19/11, 20/11 </t>
  </si>
  <si>
    <t>https://docs.google.com/spreadsheets/d/1xvfgBHdySyJfYR7pIAs1ab2xZjGdGWlo/edit?gid=659360472#gid=659360472</t>
  </si>
  <si>
    <t xml:space="preserve">Search Placeholder(17h-19h): 03/11, 05/11, 10/11 
Search Placeholder(10h-12h): 04/11
Search Placeholder(19h-22h): 06/11
Bottom Banner(4-6): 03/11 - 05/11, 06/11, 10/11, 14/11, 15/11, 16/11, 19/11, 20/11 </t>
  </si>
  <si>
    <t>Search Placeholder(17h-19h): 03/11, 05/11, 10/11, 14/11
Search Placeholder(10h-12h): 04/11
Search Placeholder(19h-22h): 06/11
Bottom Banner(4-6): 03/11 - 05/11, 06/11, 10/11, 14/11, 15/11, 16/11, 19/11, 20/11</t>
  </si>
  <si>
    <t>https://drive.google.com/drive/u/0/folders/1WHY1WVj6u9SBEx_umiFZJPG6v9rflTa1</t>
  </si>
  <si>
    <t>Nov.CB8.122k</t>
  </si>
  <si>
    <r>
      <rPr>
        <sz val="10"/>
        <color theme="1"/>
        <rFont val="Calibri"/>
      </rPr>
      <t xml:space="preserve">- Key message: </t>
    </r>
    <r>
      <rPr>
        <b/>
        <sz val="10"/>
        <color theme="1"/>
        <rFont val="Calibri"/>
      </rPr>
      <t>KFC KHAO COMBO 122.000 ĐỒNG</t>
    </r>
    <r>
      <rPr>
        <sz val="10"/>
        <color theme="1"/>
        <rFont val="Calibri"/>
      </rPr>
      <t xml:space="preserve">
- Scheme:
+ COMBO ĐỘC QUYỀN 122K: 2 Fried Chicken + 1 Mì Ý Xúc Xích + 1 French Fries (R) + 2 Pepsi (J) giá gốc 162,000 Giảm còn 122,000 VNĐ.
- Location: TP. HCM, Hà Nội
- Timeline: 12/11, 13/11</t>
    </r>
  </si>
  <si>
    <t>12/11, 13/11</t>
  </si>
  <si>
    <t>Dùng chung KV gói ALC lẻ 12-30/11 ( dòng 2082)</t>
  </si>
  <si>
    <t>Search Placeholder(19h-22h): 12/11, 13/11
Bottom Banner(4-6): 12/11, 13/11</t>
  </si>
  <si>
    <r>
      <rPr>
        <sz val="10"/>
        <rFont val="Calibri"/>
      </rPr>
      <t xml:space="preserve">Deadline 3/11
</t>
    </r>
    <r>
      <rPr>
        <u/>
        <sz val="10"/>
        <color rgb="FF1155CC"/>
        <rFont val="Calibri"/>
      </rPr>
      <t>https://drive.google.com/drive/u/0/folders/1Guvb4oZW3OWhttJXUJthNanCl0OlqlqP</t>
    </r>
    <r>
      <rPr>
        <sz val="10"/>
        <rFont val="Calibri"/>
      </rPr>
      <t xml:space="preserve"> </t>
    </r>
  </si>
  <si>
    <r>
      <rPr>
        <sz val="10"/>
        <color theme="1"/>
        <rFont val="Calibri"/>
      </rPr>
      <t xml:space="preserve">- Key message: </t>
    </r>
    <r>
      <rPr>
        <b/>
        <sz val="10"/>
        <color theme="1"/>
        <rFont val="Calibri"/>
      </rPr>
      <t>The Pizza Company Khao Deal giảm đến 40% + Voucher 150K</t>
    </r>
    <r>
      <rPr>
        <sz val="10"/>
        <color theme="1"/>
        <rFont val="Calibri"/>
      </rPr>
      <t xml:space="preserve">
- Scheme:
+Combo Mua 2 Tặng 3: Mua 2 Pizza size M được Tặng 01 Phần Khai Vị, 01 Phần Salad size M, 01 chai nước 1.5L
Giá gốc: 795k - Giá giảm: 455k
+Voucher: Nhập TPC150K giảm 150k cho đơn từ 500k
- Timeline: 19/11
- Location: Hà Nội,Long An,TP. HCM,Đà Nẵng,Hải Phòng,Cần Thơ,Bắc Ninh,Bến Tre,Đồng Nai,Đắk Lắk,Lâm Đồng,Huế,Tiền Giang,Nam Định,Khánh Hoà,Thái Nguyên,Thanh Hoá,Nghệ An,Vũng Tàu</t>
    </r>
  </si>
  <si>
    <t>19/11</t>
  </si>
  <si>
    <t>Logo
Tùy design pick logo</t>
  </si>
  <si>
    <t>Tuỳ design thiết kế</t>
  </si>
  <si>
    <r>
      <rPr>
        <u/>
        <sz val="10"/>
        <color rgb="FF1155CC"/>
        <rFont val="Calibri"/>
      </rPr>
      <t>https://drive.google.com/drive/folders/1BPsQGXg4wc0iEr2ipLUfpTiu8VjOpkgz?usp=sharing</t>
    </r>
    <r>
      <rPr>
        <sz val="10"/>
        <rFont val="Calibri"/>
      </rPr>
      <t xml:space="preserve">
Pick tất cả SKU tạo thành combo </t>
    </r>
  </si>
  <si>
    <t>Home bannner #6: 19/11</t>
  </si>
  <si>
    <t>https://drive.google.com/drive/folders/19lCj7u2pGo5SF76b0vG7JCOrA83i-xK9</t>
  </si>
  <si>
    <t>a-the-pizza-company</t>
  </si>
  <si>
    <t>Nov_SJBP_CB5</t>
  </si>
  <si>
    <r>
      <rPr>
        <sz val="10"/>
        <color theme="1"/>
        <rFont val="Calibri"/>
      </rPr>
      <t>- Key message:</t>
    </r>
    <r>
      <rPr>
        <b/>
        <sz val="10"/>
        <color theme="1"/>
        <rFont val="Calibri"/>
      </rPr>
      <t xml:space="preserve"> Ngon vị sữa sạch - giảm 15% + voucher 95k</t>
    </r>
    <r>
      <rPr>
        <sz val="10"/>
        <color theme="1"/>
        <rFont val="Calibri"/>
      </rPr>
      <t xml:space="preserve">
- Scheme: TH true NUT, TH true OAT giảm 15%
 Nhập TRUEMART95K - giảm 12% tối đa 95K
- Timeline: 07-09/11
- Location: Bắc Ninh, Bình Dương, Bình Phước, Bình Thuận, Cần Thơ, Đà Nẵng, Đắk Lắk, Đồng Nai, Hà Nội, Hải Phòng, Huế, Khánh Hoà, Lâm Đồng, Nam Định, Nghệ An, Ninh Thuận, Quảng Ninh, Thái Nguyên, Thanh Hoá, TP. HCM, Vũng Tàu</t>
    </r>
  </si>
  <si>
    <t>07/11-09/11</t>
  </si>
  <si>
    <r>
      <rPr>
        <sz val="10"/>
        <rFont val="Calibri"/>
      </rPr>
      <t xml:space="preserve">Sử dụng KV cũ 
</t>
    </r>
    <r>
      <rPr>
        <u/>
        <sz val="10"/>
        <color rgb="FF1155CC"/>
        <rFont val="Calibri"/>
      </rPr>
      <t>Link</t>
    </r>
  </si>
  <si>
    <t>Combo 5: 
Bottom banner 1-3: 7/11
Static banner 4-5: 8/11, 9/11
Search Placeholder - 2 slots: 8/11 (14h - 17h), 9/11 (12h-14h)</t>
  </si>
  <si>
    <t>Combo 5: 
Static banner 4-5: 7/11, 8/11, 9/11
Search Placeholder - 2 slots: 8/11, 9/11 (14h - 17h)</t>
  </si>
  <si>
    <t>https://drive.google.com/drive/folders/1hOVi_teu2sR76-rgi04CvhSaVMoBAguB</t>
  </si>
  <si>
    <t>a-thtrue-mart</t>
  </si>
  <si>
    <t>Nov_SJBP_CB9</t>
  </si>
  <si>
    <r>
      <rPr>
        <sz val="10"/>
        <color theme="1"/>
        <rFont val="Calibri"/>
      </rPr>
      <t xml:space="preserve">- Key message: </t>
    </r>
    <r>
      <rPr>
        <b/>
        <sz val="10"/>
        <color theme="1"/>
        <rFont val="Calibri"/>
      </rPr>
      <t>Sữa ngon deal tốt  - giảm 15% + voucher 95k</t>
    </r>
    <r>
      <rPr>
        <sz val="10"/>
        <color theme="1"/>
        <rFont val="Calibri"/>
      </rPr>
      <t xml:space="preserve">
- Scheme: TH true YOGURT giảm 15%
 Nhập TRUEMART95K - giảm 12% tối đa 95K
- Timeline: 16,22,23/11
- Location: Bắc Ninh, Bình Dương, Bình Phước, Bình Thuận, Cần Thơ, Đà Nẵng, Đắk Lắk, Đồng Nai, Hà Nội, Hải Phòng, Huế, Khánh Hoà, Lâm Đồng, Nam Định, Nghệ An, Ninh Thuận, Quảng Ninh, Thái Nguyên, Thanh Hoá, TP. HCM, Vũng Tàu</t>
    </r>
  </si>
  <si>
    <t>16/11, 22/11, 23/11</t>
  </si>
  <si>
    <t>Adapt KV cũ , bỏ lốc sữa chua và cân đối lại tỷ lệ phần SKU và Keymess
[Win 2]_TH True Mart_Sep_SJBP
---&gt; k fix kịp nên dùng chung KV dòng 2097</t>
  </si>
  <si>
    <t>Combo 9
Hometop # 10-12: 16/11, 22/11, 23/11
Search Placeholder - 2 slots: 17h-19h 16/11 và 14h-17h 23/11</t>
  </si>
  <si>
    <t>https://drive.google.com/drive/folders/1FhYNimEWiuyc4YV1NwZhB0vZpXXM8LwH</t>
  </si>
  <si>
    <r>
      <rPr>
        <sz val="10"/>
        <color theme="1"/>
        <rFont val="Calibri"/>
      </rPr>
      <t xml:space="preserve">- Key message: </t>
    </r>
    <r>
      <rPr>
        <b/>
        <sz val="10"/>
        <color theme="1"/>
        <rFont val="Calibri"/>
      </rPr>
      <t>Sữa ngon deal tốt  - giảm 15% + voucher 95k</t>
    </r>
    <r>
      <rPr>
        <sz val="10"/>
        <color theme="1"/>
        <rFont val="Calibri"/>
      </rPr>
      <t xml:space="preserve">
- Scheme: TH true FOOD giảm 15%
 Nhập TRUEMART95K - giảm 12% tối đa 95K
- Timeline: 27-30/11
- Location: Bắc Ninh, Bình Dương, Bình Phước, Bình Thuận, Cần Thơ, Đà Nẵng, Đắk Lắk, Đồng Nai, Hà Nội, Hải Phòng, Huế, Khánh Hoà, Lâm Đồng, Nam Định, Nghệ An, Ninh Thuận, Quảng Ninh, Thái Nguyên, Thanh Hoá, TP. HCM, Vũng Tàu</t>
    </r>
  </si>
  <si>
    <t>27/11-30/11</t>
  </si>
  <si>
    <t>Tháng 11</t>
  </si>
  <si>
    <t>1. Follow theo màu brand guideline của TH true mart  thiết kế Thiết kế - TH true mart T11.2025
2. Hình ảnh và các elements sử dụng cần hài hòa, tự nhiên, không quá rối mắt nhằm đảm bảo sản phẩm vẫn là điểm nhấn chính trong bố cục. 
- Sử dụng tone màu theo guideline của TH true mart (slide trong link trên) 
- Về bối cảnh hình ảnh, TH sẽ sử dụng Background thiên nhiên (không có bò), sử dụng bàn gỗ, bục gỗ, bàn trơn màu pastel nhẹ nhàng (trắng) để sản phẩm lên.  
- Đảm bảo các sản phẩm được thể hiện đúng tỷ lệ kích thước thực tế, không bị phóng đại hoặc thu nhỏ quá mức. (slide trong link trên) 
- Chữ và số trong box thống nhất cùng một màu 
3. SKU: MISTORI 180ml, FORMULA 180ml, Sữa chua ăn ít đường (có trong link Tháng 11) 
4. Folder các KV các tháng của TH true mart cho team tham khảo - Folder hình ảnh tham khảo</t>
  </si>
  <si>
    <t xml:space="preserve">MISTORI 180ml, FORMULA 180ml, Sữa chua ăn ít đường (có trong link Tháng 11) </t>
  </si>
  <si>
    <t>Hometop # 7-9: 29/11, 30/11
Static banner #4: 27/11, 28/11
Pop up: 16h-19h 27/11
Search Placeholder - 2 slots: 14h - 17h 28/11, 30/11</t>
  </si>
  <si>
    <t>Nov.CB1.27</t>
  </si>
  <si>
    <r>
      <rPr>
        <sz val="10"/>
        <color theme="1"/>
        <rFont val="Calibri"/>
      </rPr>
      <t xml:space="preserve">- Key Mess: </t>
    </r>
    <r>
      <rPr>
        <b/>
        <sz val="10"/>
        <color theme="1"/>
        <rFont val="Calibri"/>
      </rPr>
      <t>WINGGO TUNG DEAL MUA 1 TẶNG 1 + VOUCHER 20K</t>
    </r>
    <r>
      <rPr>
        <sz val="10"/>
        <color theme="1"/>
        <rFont val="Calibri"/>
      </rPr>
      <t xml:space="preserve">
- Scheme:
+ Mua 1 Trà Sữa size (L) tặng 1 Oolong Nhài Sữa (M)
+ Voucher: WINGGO20 giảm 20k MBS 49k, 450 code/1 ngày
SIEUTIEC40 giảm 40k MBS 100k
SIEUTIEC50 giảm 50k MBS 140k
SIEUTIEC70 giảm 70k MBS 200k
- Location: HN
- Timeline: 27/11 - 29/11</t>
    </r>
  </si>
  <si>
    <r>
      <rPr>
        <sz val="10"/>
        <rFont val="Calibri"/>
      </rPr>
      <t xml:space="preserve">Adapt </t>
    </r>
    <r>
      <rPr>
        <u/>
        <sz val="10"/>
        <color rgb="FF1155CC"/>
        <rFont val="Calibri"/>
      </rPr>
      <t>KV Cũ</t>
    </r>
    <r>
      <rPr>
        <sz val="10"/>
        <rFont val="Calibri"/>
      </rPr>
      <t>: Thay Keymess mới</t>
    </r>
  </si>
  <si>
    <r>
      <rPr>
        <b/>
        <sz val="10"/>
        <color theme="1"/>
        <rFont val="Calibri"/>
      </rPr>
      <t xml:space="preserve">1 Combo 1:
</t>
    </r>
    <r>
      <rPr>
        <sz val="10"/>
        <color theme="1"/>
        <rFont val="Calibri"/>
      </rPr>
      <t>Static banner(1-3): 27/11 - 29/11
Pop up(13h-16h): 29/11</t>
    </r>
  </si>
  <si>
    <r>
      <rPr>
        <sz val="10"/>
        <rFont val="Calibri"/>
      </rPr>
      <t xml:space="preserve">Deadline 17/11
</t>
    </r>
    <r>
      <rPr>
        <u/>
        <sz val="10"/>
        <color rgb="FF1155CC"/>
        <rFont val="Calibri"/>
      </rPr>
      <t>https://drive.google.com/drive/u/0/folders/1IxFpQzqAcxriQUht5wRr_NO-5eUtZOdd</t>
    </r>
    <r>
      <rPr>
        <sz val="10"/>
        <rFont val="Calibri"/>
      </rPr>
      <t xml:space="preserve"> </t>
    </r>
  </si>
  <si>
    <r>
      <rPr>
        <sz val="10"/>
        <color theme="1"/>
        <rFont val="Calibri"/>
      </rPr>
      <t>- Key message:</t>
    </r>
    <r>
      <rPr>
        <b/>
        <sz val="10"/>
        <color theme="1"/>
        <rFont val="Calibri"/>
      </rPr>
      <t xml:space="preserve"> Busan Korean Mời Bạn Món 39K + Voucher 40K </t>
    </r>
    <r>
      <rPr>
        <sz val="10"/>
        <color theme="1"/>
        <rFont val="Calibri"/>
      </rPr>
      <t xml:space="preserve">
- Scheme: 
Giảm món: 
+ Gimbap thịt bò 52k --&gt;39K 
+ Mì Tương Đen 52k --&gt;39K 
- 50 phần/món/1 chi nhánh/ ngày. 1 lần đặt/bill, No MBS
+ Nhập mã BUSAN40 giảm 40K cho đơn 120k 
+ Ngoài ra còn có các mã giảm cực kì hấp dẫn khác: 
SIEUTIEC20 giảm 20k cho đơn 50k 
SIEUTIEC30 giảm 30k cho đơn 70k 
SIEUTIEC40 giảm 40k cho đơn 100k 
SIEUTIEC50 giảm 50k đơn 140k 
SIEUTIEC70 giảm 70k cho đơn 200k 
- Location: HCM
- Timeline: 15/11-17/11</t>
    </r>
  </si>
  <si>
    <r>
      <rPr>
        <sz val="10"/>
        <rFont val="Calibri"/>
      </rPr>
      <t xml:space="preserve">Adapt </t>
    </r>
    <r>
      <rPr>
        <u/>
        <sz val="10"/>
        <color rgb="FF1155CC"/>
        <rFont val="Calibri"/>
      </rPr>
      <t>KV Cũ</t>
    </r>
    <r>
      <rPr>
        <sz val="10"/>
        <rFont val="Calibri"/>
      </rPr>
      <t xml:space="preserve">:
</t>
    </r>
    <r>
      <rPr>
        <b/>
        <sz val="10"/>
        <color rgb="FFFF0000"/>
        <rFont val="Calibri"/>
      </rPr>
      <t xml:space="preserve">- Remove 2 dĩa nhỏ: kimchi, tương ớt (mex 3 sku)
</t>
    </r>
    <r>
      <rPr>
        <sz val="10"/>
        <rFont val="Calibri"/>
      </rPr>
      <t xml:space="preserve">- Thay Background mới: vibe 20/11, tone cam hồng nhẹ nhàng, nổi bật món ăn
- Thêm element bay bay đơn giản </t>
    </r>
  </si>
  <si>
    <t>Static Banner(1-3): 15/11-17/11
Popup(16h-19h): 16/11</t>
  </si>
  <si>
    <r>
      <rPr>
        <sz val="10"/>
        <rFont val="Calibri"/>
      </rPr>
      <t xml:space="preserve">Deadline 5/11
</t>
    </r>
    <r>
      <rPr>
        <u/>
        <sz val="10"/>
        <color rgb="FF1155CC"/>
        <rFont val="Calibri"/>
      </rPr>
      <t>https://drive.google.com/drive/u/0/folders/1RaDPFb39AJ-BnGHNsD0HzzrtawMc3nUm</t>
    </r>
    <r>
      <rPr>
        <sz val="10"/>
        <rFont val="Calibri"/>
      </rPr>
      <t xml:space="preserve"> </t>
    </r>
  </si>
  <si>
    <t>Nov.CB1.2811</t>
  </si>
  <si>
    <r>
      <rPr>
        <sz val="10"/>
        <color theme="1"/>
        <rFont val="Calibri"/>
      </rPr>
      <t xml:space="preserve">- Key message: </t>
    </r>
    <r>
      <rPr>
        <b/>
        <sz val="10"/>
        <color theme="1"/>
        <rFont val="Calibri"/>
      </rPr>
      <t xml:space="preserve">Busan Korean Mời Bạn Món 39K + Voucher 40K </t>
    </r>
    <r>
      <rPr>
        <sz val="10"/>
        <color theme="1"/>
        <rFont val="Calibri"/>
      </rPr>
      <t xml:space="preserve">
- Scheme: 
Giảm món: 
+ Gimbap thịt bò 52k --&gt;39K 
+ Mì Tương Đen 52k --&gt;39K 
- 50 phần/món/1 chi nhánh/ ngày. 1 lần đặt/bill, No MBS
+ Nhập mã BUSAN40 giảm 40K cho đơn 120k 
+ Ngoài ra còn có các mã giảm cực kì hấp dẫn khác: 
SIEUTIEC20 giảm 20k cho đơn 50k 
SIEUTIEC30 giảm 30k cho đơn 70k 
SIEUTIEC40 giảm 40k cho đơn 100k 
SIEUTIEC50 giảm 50k đơn 140k 
SIEUTIEC70 giảm 70k cho đơn 200k 
- Location: HCM
- Timeline: 28/11-30/11</t>
    </r>
  </si>
  <si>
    <t>28/11-30/11</t>
  </si>
  <si>
    <t>https://drive.google.com/drive/folders/1CXbFr-RGXvFs4ov0pj0jLI2eTnhrP_9-</t>
  </si>
  <si>
    <t>- Thiết kế khác các KV cũ trước đó
- Hiệu ứng Gradient, đổ bóng ombre
- Nổi bậc SKU</t>
  </si>
  <si>
    <t xml:space="preserve">- Pick 3 món bất kỳ trong link </t>
  </si>
  <si>
    <t>- Thêm các element: bay bay ra như ngò, ớt,..</t>
  </si>
  <si>
    <t>Static Banner(1-3): 28/11-30/11
Popup(16h-19h): 29/11</t>
  </si>
  <si>
    <r>
      <rPr>
        <sz val="10"/>
        <rFont val="Calibri"/>
      </rPr>
      <t xml:space="preserve">Deadline 18/11
</t>
    </r>
    <r>
      <rPr>
        <u/>
        <sz val="10"/>
        <color rgb="FF1155CC"/>
        <rFont val="Calibri"/>
      </rPr>
      <t>https://drive.google.com/drive/u/0/folders/1y32wNGCDn--C-2dO_fqs6JutNncEJ9j4</t>
    </r>
    <r>
      <rPr>
        <sz val="10"/>
        <rFont val="Calibri"/>
      </rPr>
      <t xml:space="preserve"> </t>
    </r>
  </si>
  <si>
    <t>Nov.17-21.11</t>
  </si>
  <si>
    <r>
      <rPr>
        <sz val="10"/>
        <color theme="1"/>
        <rFont val="Calibri"/>
      </rPr>
      <t xml:space="preserve">- Key Message: </t>
    </r>
    <r>
      <rPr>
        <b/>
        <sz val="10"/>
        <color theme="1"/>
        <rFont val="Calibri"/>
      </rPr>
      <t>Chú Long Khao Deal Độc Quyền</t>
    </r>
    <r>
      <rPr>
        <sz val="10"/>
        <color theme="1"/>
        <rFont val="Calibri"/>
      </rPr>
      <t xml:space="preserve">
- Scheme box: Mua 1 Tặng 1 + Voucher 50k
MUA Cà Phê Muối TẶNG Cà Phê Kem Phô Mai 
Voucher discount SIEUTIEC50 - Giảm 50k MBS 140k
- Timeline: 17/11-21/11
- Location: HCM, HN, Đà Nẵng, Bình Dương, Vũng Tàu, Cần Thơ, Long An, Long Xuyên, Mỹ Tho, Cà Mau, Bình Phước, Tây Ninh, Vĩnh Long, Bình Thuận, Kiên Giang, Quảng Ngãi, Trà Vinh, Huế</t>
    </r>
  </si>
  <si>
    <t>17/11-21/11</t>
  </si>
  <si>
    <t>Tone &amp; mood: funny, tươi sáng học trò
Background: tone màu trong sáng, vibe học đường, kẻ ô vở
Có thể sử dụng hiệu ứng gradient/ombre</t>
  </si>
  <si>
    <t>Cà Phê Muối
Cà Phê Kem Phô Mai</t>
  </si>
  <si>
    <t>Thêm element bút, sách, vở, các thứ liên quan đến trường học</t>
  </si>
  <si>
    <t>Hometop # 7-9: 18/11, 21/11
Static banner #4-5: 17/11, 20/11
Pop up: HCM, HN: 6h-10h 17/11, other cities: 13h-16h 17/11
Search Placeholder - 2 slots: 12h - 14h 17/11, 5h-10h 19/11</t>
  </si>
  <si>
    <r>
      <rPr>
        <sz val="10"/>
        <rFont val="Calibri"/>
      </rPr>
      <t xml:space="preserve">Deadline 7/11
</t>
    </r>
    <r>
      <rPr>
        <u/>
        <sz val="10"/>
        <color rgb="FF1155CC"/>
        <rFont val="Calibri"/>
      </rPr>
      <t>https://drive.google.com/drive/u/0/folders/1ulflqpD_JEYHE9wU4r-_q3UZ2M1dt2Vl</t>
    </r>
    <r>
      <rPr>
        <sz val="10"/>
        <rFont val="Calibri"/>
      </rPr>
      <t xml:space="preserve"> </t>
    </r>
  </si>
  <si>
    <t>Nov_24-28.11</t>
  </si>
  <si>
    <r>
      <rPr>
        <sz val="10"/>
        <color theme="1"/>
        <rFont val="Calibri"/>
      </rPr>
      <t>- Key Message:</t>
    </r>
    <r>
      <rPr>
        <b/>
        <sz val="10"/>
        <color theme="1"/>
        <rFont val="Calibri"/>
      </rPr>
      <t xml:space="preserve"> Cà Phê Muối Chú Long </t>
    </r>
    <r>
      <rPr>
        <sz val="10"/>
        <color theme="1"/>
        <rFont val="Calibri"/>
      </rPr>
      <t xml:space="preserve">
- Scheme box: Món 1Đ + Voucher 50k
 Cà Phê Muối 1Đ - MBS 60k
 Voucher discount SIEUTIEC50 - Giảm 50k MBS 140k
- Timeline: 24/11-28/11
- Location: HCM, HN, Đà Nẵng, Bình Dương, Vũng Tàu, Cần Thơ, Long An, Long Xuyên, Mỹ Tho, Cà Mau, Bình Phước, Tây Ninh, Vĩnh Long, Bình Thuận, Kiên Giang, Quảng Ngãi, Trà Vinh, Huế</t>
    </r>
  </si>
  <si>
    <t>24/11-28/11</t>
  </si>
  <si>
    <t>Tùy team design theo theme Black Friday</t>
  </si>
  <si>
    <t>Cà Phê Muối, nhờ GD dup thành 2 ly</t>
  </si>
  <si>
    <t>Hometop # 7-9: 25/11, 28/11
Static banner #4-5: 24/11, 27/11
Floating: 13h-16h 24/11
Search Placeholder - 2 slots: 14h - 17h 26/11, 12h-14h 28/11</t>
  </si>
  <si>
    <r>
      <rPr>
        <sz val="10"/>
        <rFont val="Calibri"/>
      </rPr>
      <t xml:space="preserve">Deadline 12/11
</t>
    </r>
    <r>
      <rPr>
        <u/>
        <sz val="10"/>
        <color rgb="FF1155CC"/>
        <rFont val="Calibri"/>
      </rPr>
      <t>https://drive.google.com/drive/u/0/folders/1Ox9PcGFRZe1fvY_ouKeSyJUvLbJ1vBW7</t>
    </r>
    <r>
      <rPr>
        <sz val="10"/>
        <rFont val="Calibri"/>
      </rPr>
      <t xml:space="preserve"> </t>
    </r>
  </si>
  <si>
    <r>
      <rPr>
        <sz val="10"/>
        <color theme="1"/>
        <rFont val="Calibri"/>
      </rPr>
      <t xml:space="preserve">- Key message: </t>
    </r>
    <r>
      <rPr>
        <b/>
        <sz val="10"/>
        <color theme="1"/>
        <rFont val="Calibri"/>
      </rPr>
      <t xml:space="preserve">Bánh Mì Huynh Hoa khao Combo 62K </t>
    </r>
    <r>
      <rPr>
        <sz val="10"/>
        <color theme="1"/>
        <rFont val="Calibri"/>
      </rPr>
      <t xml:space="preserve">
- Scheme: COMBO: Bánh Mì Huynh Hoa + CoCa 62K 
- Voucher: 
+ MPSPF27K: giảm 27K đơn từ 110K
+ MPSPF35K: giảm 35K đơn từ 150K
+ MPSPF45K: giảm 45K đơn từ 190K
+ MPSPF50K: giảm 50K đơn từ 230K
+ MPSPF60K: giảm 60K đơn từ 300K
+ MPSPF70K: giảm 70K đơn từ 350K
- Timeline: 28/11 - 29/11
- Location: Hồ Chí Minh </t>
    </r>
  </si>
  <si>
    <t>28/11 - 29/11</t>
  </si>
  <si>
    <t>https://docs.google.com/spreadsheets/d/1IDYaNxKIIzV3A6aHxJVDdZ3Cj2BxgL3Nt7uvCNTQpVg/edit?usp=sharing</t>
  </si>
  <si>
    <t>https://drive.google.com/drive/folders/1cPzHYPgd6rb98fPosfWWgN3XJ1Oh9ZEZ?usp=sharing</t>
  </si>
  <si>
    <t>- Màu đỏ/ vàng chủ đạo
- Tươi sáng</t>
  </si>
  <si>
    <t>Pick bánh mì + chai coca tạo thành combo</t>
  </si>
  <si>
    <t>Hometop banner 3: 28/11
Search place holder: 17h - 19h 29/11</t>
  </si>
  <si>
    <r>
      <rPr>
        <sz val="10"/>
        <rFont val="Calibri"/>
      </rPr>
      <t xml:space="preserve">Deadline 18/11
</t>
    </r>
    <r>
      <rPr>
        <u/>
        <sz val="10"/>
        <color rgb="FF1155CC"/>
        <rFont val="Calibri"/>
      </rPr>
      <t>https://drive.google.com/drive/u/0/folders/1gjPwMPyZPR12AhndOfb7j86TiDpOnDqW</t>
    </r>
    <r>
      <rPr>
        <sz val="10"/>
        <rFont val="Calibri"/>
      </rPr>
      <t xml:space="preserve"> </t>
    </r>
  </si>
  <si>
    <t>a-banh-mi-huynh-hoa</t>
  </si>
  <si>
    <t>9k_Dec</t>
  </si>
  <si>
    <t>Key Mess: Maycha Khao Deal 9K + Giảm 60K
Scheme:
Maycha khao deal 9k áp dụng các món 
+ Trà Sữa Trân Châu Hoàng Kim
+ Trà sữa Hong Kong
Nhập code  MAYCHA60: 60K MBS 180k
MAYCHAVIP23: 50% cap 23k
Timeline: 13-14/12; 26-28/12
Location: HCM; Đồng Nai, Bình Dương; Đà Nẵng, An Giang, Kiên Giang, Tiền Giang, Long An</t>
  </si>
  <si>
    <t>13/12 - 14/12
26/12 - 28/12</t>
  </si>
  <si>
    <t>- Hometop: 13/12; 14/12; 26/12; 28/12
- HTC (8h-16h): 13/12; 27/12
- Pop up (19h-22h): 13/12
- Floating (19h-22h): 27/12
- SPH (14h-17h) 14/12; (19h-22h) 26/12
- Flashsale banner: 26/12</t>
  </si>
  <si>
    <r>
      <rPr>
        <sz val="10"/>
        <rFont val="Calibri"/>
      </rPr>
      <t xml:space="preserve">
Timeline: 13-14/12
Deadline 4/12: </t>
    </r>
    <r>
      <rPr>
        <u/>
        <sz val="10"/>
        <color rgb="FF1155CC"/>
        <rFont val="Calibri"/>
      </rPr>
      <t>https://drive.google.com/drive/u/0/folders/14CCoMnaAaU17q1GznX4RvLrAOBB5VnsU</t>
    </r>
    <r>
      <rPr>
        <sz val="10"/>
        <rFont val="Calibri"/>
      </rPr>
      <t xml:space="preserve"> 
Timeline: 26-28/12
Deadline 16/12
</t>
    </r>
    <r>
      <rPr>
        <u/>
        <sz val="10"/>
        <color rgb="FF1155CC"/>
        <rFont val="Calibri"/>
      </rPr>
      <t>https://drive.google.com/drive/u/0/folders/1PwNwxmLTh7HEbMnqRkOciTyMCTFngbDJ</t>
    </r>
    <r>
      <rPr>
        <sz val="10"/>
        <rFont val="Calibri"/>
      </rPr>
      <t xml:space="preserve"> </t>
    </r>
  </si>
  <si>
    <t>Key Mess: MayCha Khao món 19k +  mã giảm 50%
Scheme: 
Nhập code 
MAYCHAGIAM50: 50% cap 20k
Timeline: 1-31/12
Location: Đồng Nai, Bình Dương; Đà Nẵng, An Giang, Kiên Giang, Tiền Giang, Long An</t>
  </si>
  <si>
    <t>01/12 - 31/12</t>
  </si>
  <si>
    <t>- Homeetop: 05/12; 06/12
- HTC (8h-16h): 07/12
- Floating (19h-22h) 07/12; (13h-16h) 05/12</t>
  </si>
  <si>
    <t>https://drive.google.com/drive/folders/1LPwJJXxrTBBTS0UVGlThyY3qdpSNPb_5?usp=drive_link</t>
  </si>
  <si>
    <t>- Key message: Trà Sữa TocoToco Mua 1 Tặng 1 + Code 25K
- Scheme: TocoToco khao combo 2 ly chỉ còn 44k
- Nhập code TOCOVIP25 - giảm 25K đơn từ 44K
Timeline: 5-7/12; 19-21/12
- Location: Hà Nội, HCM, CT</t>
  </si>
  <si>
    <t>05/12 - 07/12
19/12 - 21/12</t>
  </si>
  <si>
    <t>- Hometop: 06/12; 07/12; 19/12; 21/12
- HTC (8h-16h): 05/12; 20/12
- SPH (19h-22h) 05/12; (14h-17h): 07/12
- Flashsale Banner: 05/12; 19/12
- Pop up (19h-22h): 20/12</t>
  </si>
  <si>
    <r>
      <rPr>
        <sz val="10"/>
        <rFont val="Calibri"/>
      </rPr>
      <t xml:space="preserve">Deadline 25/11
</t>
    </r>
    <r>
      <rPr>
        <u/>
        <sz val="10"/>
        <color rgb="FF1155CC"/>
        <rFont val="Calibri"/>
      </rPr>
      <t>https://drive.google.com/drive/u/0/folders/1viciWRza9UhPONYw2RLRvbWIrPG36u3L</t>
    </r>
    <r>
      <rPr>
        <sz val="10"/>
        <rFont val="Calibri"/>
      </rPr>
      <t xml:space="preserve"> </t>
    </r>
  </si>
  <si>
    <t>8-9Dec</t>
  </si>
  <si>
    <t>GONG CHA
KHAO DEAL ĐỘC QUYỀN
Mua 1 Tặng 1 + Voucher Giảm 50%
(deal độc quyền ShopeeFood)
Scheme: 
BOGO Mua L tặng M
Món Mua]
Trà Sữa Xoài (L)/Trà sữa Okinawa (L)/Trà Sữa Okinawa Oreo (L)/Trà Xanh Sữa Khoai Môn (L)
[Món Tặng]
Trà Sữa Trân Châu Đen (M)/Trà Sữa Hokkaido (M)/Trà Sữa Oolong (M)
Trà Sữa Khoai Môn (M)
Giá gốc 129,000đ -&gt; 73,000đ
Nhập code: 
VIPGONGCHA25 - 50% cap 25k
Timeline:4,8-9/12
Location: HCM,HN, Đồng Nai, Khánh Hòa, Đà Lạt</t>
  </si>
  <si>
    <t>04/12
08/12 - 09/12</t>
  </si>
  <si>
    <t>- Hometop: 04/12; 08/12
- HTC (8h-16h): 09/12
- SPH (19h-22h): 09/12; (14h-17h) 04/12</t>
  </si>
  <si>
    <t>https://drive.google.com/drive/u/0/folders/1YveCdm4nFHeUZFwLK9ecEvMvZn1jMofZ</t>
  </si>
  <si>
    <t>16-18Dec</t>
  </si>
  <si>
    <t>GONG CHA KHAO DEAL
Mua 1 Tặng 1 + Voucher Giảm 50%
(deal độc quyền ShopeeFood)
Scheme: mua 1 món size L tặng món size M
Món mua: Trà Alisan Gong Cha / Trà Xanh Gong Cha/Sữa tươi Okinawa
Món tặng: Trà Sữa TC Đen/ Hokkaido/ Oolong /Trà sữa khoai môn
Nhập code: 
VIPGONGCHA25 - 50% cap 25k
Timeline: 16-18/12
Location: HCM,HN, Đồng Nai, Khánh Hòa, Đà Lạt</t>
  </si>
  <si>
    <t>16/12 - 18/12</t>
  </si>
  <si>
    <t>- Hometop: 16/12; 17/12
- HTC (8h-16h): 18/12
- SPH (19h-22h): 18/12; (12h-14h): 17/12</t>
  </si>
  <si>
    <r>
      <rPr>
        <sz val="10"/>
        <rFont val="Calibri"/>
      </rPr>
      <t xml:space="preserve">Dealdine 4/12
</t>
    </r>
    <r>
      <rPr>
        <u/>
        <sz val="10"/>
        <color rgb="FF1155CC"/>
        <rFont val="Calibri"/>
      </rPr>
      <t>https://drive.google.com/drive/u/0/folders/1nMzuL4nn6EkuyOoy0Ovtzc7zr5vo_7ya</t>
    </r>
    <r>
      <rPr>
        <sz val="10"/>
        <rFont val="Calibri"/>
      </rPr>
      <t xml:space="preserve"> </t>
    </r>
  </si>
  <si>
    <t>Key Mess: SUNDAY BASIC TUNG DEAL
1K + Voucher 50k
- Scheme:
Trà sữa truyền thống size M 1K
Nhập code: VIPSUNDAY30K - 40% cap 30k
VIPSUNDAY40K - 38% cap 40k
SIEUTIEC50 - giảm 50k mbs 140k
-Timeline:18-20/12
- Location: HCM</t>
  </si>
  <si>
    <t>18/12 - 20/12</t>
  </si>
  <si>
    <t>- Hometop: 18/12; 20/12
- HTC (8h-16h): 19/12
- Pop up (19h-22h): 19/12
- SPH (12h-14h): 20/12 
- Bottom: 18/12; 20/12
- Flashsale Banner: 19/12</t>
  </si>
  <si>
    <t>10-12Dec</t>
  </si>
  <si>
    <t>Key message: MỜI DEAL ĐỒNG CHILL
COMBO 88K | VOUCHER 40,000 Đồng
Scheme:
Phê La khao Combo 2 ly size La 123k --&gt; 88k
Áp dụng các món: Olong Sữa, Olong Nhài Sữa, Tấm, Khói B'lao. Phong Lan, Bông
Nhập code: 
PHELA30- 30k mbs 88K
PHELA40 - 21% cap 40k
Location: HCM, HN, Đà Nẵng, Vũng Tàu, Hải Phòng, Đà Lạt, Quảng Nam,Đồng Nai, Khánh Hòa 
Timline: 10-12/12; 16-17/12</t>
  </si>
  <si>
    <t>10/12 - 12/12
16/12 - 17/12</t>
  </si>
  <si>
    <t>SPH (12h-14h): 10/12; 11/12</t>
  </si>
  <si>
    <t>SPH (12h-14h): 10/12; (14h-17h) 11/12</t>
  </si>
  <si>
    <r>
      <rPr>
        <sz val="10"/>
        <rFont val="Calibri"/>
      </rPr>
      <t xml:space="preserve">Deadline 28/11
</t>
    </r>
    <r>
      <rPr>
        <u/>
        <sz val="10"/>
        <color rgb="FF1155CC"/>
        <rFont val="Calibri"/>
      </rPr>
      <t>https://drive.google.com/drive/u/0/folders/1-M7Sj3ROS_lDkM9a4SOdQU7fLc6cIqtd</t>
    </r>
    <r>
      <rPr>
        <sz val="10"/>
        <rFont val="Calibri"/>
      </rPr>
      <t xml:space="preserve"> </t>
    </r>
  </si>
  <si>
    <t>22-26Dec</t>
  </si>
  <si>
    <t>Key message: MỜI DEAL ĐỒNG CHILL
Mua 2 tặng 1 | VOUCHER 40,000 Đồng
Scheme:
Phê La khao Combo mua 2 tặng 1 182k --&gt; 128k
Áp dụng các món: Olong Sữa, Olong Nhài Sữa, Tấm, Khói B'lao. Phong Lan, Bông
Nhập code: 
PHELA33K- 33k mbs 130k
PHELA40 - 21% cap 40k
Location: HCM, HN, Đà Nẵng, Vũng Tàu, Hải Phòng, Đà Lạt, Quảng Nam,Đồng Nai, Khánh Hòa 
Timline: 22-24/12</t>
  </si>
  <si>
    <t>22/12 - 24/12</t>
  </si>
  <si>
    <t>- Hometop: 22/12; 23/12
- HTC (8h-16h): 26/12
- Bottom: 24/12; 25/12
- Flashsale Banner: 24/12</t>
  </si>
  <si>
    <r>
      <rPr>
        <sz val="10"/>
        <rFont val="Calibri"/>
      </rPr>
      <t xml:space="preserve">Deadline 10/12
</t>
    </r>
    <r>
      <rPr>
        <u/>
        <sz val="10"/>
        <color rgb="FF1155CC"/>
        <rFont val="Calibri"/>
      </rPr>
      <t>https://drive.google.com/drive/u/0/folders/1TdwIyWMsj7ci7R5oS4Yqd8vuTSzPzukz</t>
    </r>
    <r>
      <rPr>
        <sz val="10"/>
        <rFont val="Calibri"/>
      </rPr>
      <t xml:space="preserve"> </t>
    </r>
  </si>
  <si>
    <r>
      <rPr>
        <sz val="10"/>
        <color theme="1"/>
        <rFont val="Calibri"/>
      </rPr>
      <t xml:space="preserve">- Key Mess: </t>
    </r>
    <r>
      <rPr>
        <b/>
        <sz val="10"/>
        <color theme="1"/>
        <rFont val="Calibri"/>
      </rPr>
      <t>Al Fresco's Tung Deal Pizza - Mua 1 Tặng 1 + Voucher 100K</t>
    </r>
    <r>
      <rPr>
        <sz val="10"/>
        <color theme="1"/>
        <rFont val="Calibri"/>
      </rPr>
      <t xml:space="preserve">
- Scheme:
+ Deal 1 - Mua 1 Tặng 1 Pizza: giá gốc 561,600 giá giảm 280,800 (mua bánh size L #1-#6 tặng bánh size L #1-#6)
+ Deal 2 - Mua 1 Tặng 1 Pizza: giá gốc 604,800 giá giảm 302,400 (mua bánh size L #7-#11 tặng bánh size L #1-#11)
+ Code: ALFSPF100K giảm 100k cho đơn từ 300k
- Location: HN
- Timeline: 24/11 - 27/11</t>
    </r>
  </si>
  <si>
    <t>24/11 - 27/11</t>
  </si>
  <si>
    <t>Tone màu ấm áp, không dùng nhiều effect</t>
  </si>
  <si>
    <r>
      <rPr>
        <b/>
        <sz val="10"/>
        <color theme="1"/>
        <rFont val="Calibri"/>
      </rPr>
      <t xml:space="preserve">1 Win 2:
</t>
    </r>
    <r>
      <rPr>
        <sz val="10"/>
        <color theme="1"/>
        <rFont val="Calibri"/>
      </rPr>
      <t>Search Placeholder(17h-19h): 24/11, 26/11
Hometop banner(7-9): 24/11, 25/11
Bottom banner(1-3): 26/11, 27/11
Popup(16h-19h): 24/11</t>
    </r>
  </si>
  <si>
    <r>
      <rPr>
        <sz val="10"/>
        <rFont val="Calibri"/>
      </rPr>
      <t xml:space="preserve">Deadline 12/11
</t>
    </r>
    <r>
      <rPr>
        <u/>
        <sz val="10"/>
        <color rgb="FF1155CC"/>
        <rFont val="Calibri"/>
      </rPr>
      <t>https://drive.google.com/drive/u/0/folders/1yr0YIAjiS_gGlrY5F0wXPKmptebEK331</t>
    </r>
    <r>
      <rPr>
        <sz val="10"/>
        <rFont val="Calibri"/>
      </rPr>
      <t xml:space="preserve"> </t>
    </r>
  </si>
  <si>
    <r>
      <rPr>
        <sz val="10"/>
        <color theme="1"/>
        <rFont val="Calibri"/>
      </rPr>
      <t>- Key Mess:</t>
    </r>
    <r>
      <rPr>
        <b/>
        <sz val="10"/>
        <color theme="1"/>
        <rFont val="Calibri"/>
      </rPr>
      <t xml:space="preserve"> Al Fresco's Tung Deal Pizza - Mua 1 Tặng 1 + Voucher 100K</t>
    </r>
    <r>
      <rPr>
        <sz val="10"/>
        <color theme="1"/>
        <rFont val="Calibri"/>
      </rPr>
      <t xml:space="preserve">
- Scheme:
+ Deal 1 - Mua 1 Tặng 1 Pizza: giá gốc 561,600 giá giảm 280,800 (mua bánh size L #1-#6 tặng bánh size L #1-#6)
+ Deal 2 - Mua 1 Tặng 1 Pizza: giá gốc 604,800 giá giảm 302,400 (mua bánh size L #7-#11 tặng bánh size L #1-#11)
+ Code: ALFSPF100K giảm 100k cho đơn từ 300k
- Location: HCM
- Timeline: 24/11 - 27/11</t>
    </r>
  </si>
  <si>
    <t>Dùng chung KV HN 24-27/11 (dòng 2112)</t>
  </si>
  <si>
    <r>
      <rPr>
        <b/>
        <sz val="10"/>
        <color theme="1"/>
        <rFont val="Calibri"/>
      </rPr>
      <t xml:space="preserve">1 Win 4:
</t>
    </r>
    <r>
      <rPr>
        <sz val="10"/>
        <color theme="1"/>
        <rFont val="Calibri"/>
      </rPr>
      <t>Search Placeholder(17h-19h): 25/11, 26/11
Hometop banner(10-12): 24/11, 25/11
Bottom banner(1-3): 26/11, 27/11</t>
    </r>
  </si>
  <si>
    <r>
      <rPr>
        <sz val="10"/>
        <rFont val="Calibri"/>
      </rPr>
      <t xml:space="preserve">Deadline 12/11
</t>
    </r>
    <r>
      <rPr>
        <u/>
        <sz val="10"/>
        <color rgb="FF1155CC"/>
        <rFont val="Calibri"/>
      </rPr>
      <t>https://drive.google.com/drive/u/0/folders/1yr0YIAjiS_gGlrY5F0wXPKmptebEK331</t>
    </r>
    <r>
      <rPr>
        <sz val="10"/>
        <rFont val="Calibri"/>
      </rPr>
      <t xml:space="preserve"> </t>
    </r>
  </si>
  <si>
    <r>
      <rPr>
        <sz val="10"/>
        <rFont val="Calibri"/>
      </rPr>
      <t xml:space="preserve">Key Message: </t>
    </r>
    <r>
      <rPr>
        <b/>
        <sz val="10"/>
        <rFont val="Calibri"/>
      </rPr>
      <t>CO.OPFOOD TIỆN LỢI TƯƠI NGON - GIẢM 50%</t>
    </r>
    <r>
      <rPr>
        <sz val="10"/>
        <rFont val="Calibri"/>
      </rPr>
      <t xml:space="preserve">
- Scheme: </t>
    </r>
    <r>
      <rPr>
        <u/>
        <sz val="10"/>
        <color rgb="FF1155CC"/>
        <rFont val="Calibri"/>
      </rPr>
      <t>p/s coop 11.2025</t>
    </r>
    <r>
      <rPr>
        <sz val="10"/>
        <rFont val="Calibri"/>
      </rPr>
      <t xml:space="preserve">
Giảm 1 số món đến </t>
    </r>
    <r>
      <rPr>
        <b/>
        <sz val="10"/>
        <rFont val="Calibri"/>
      </rPr>
      <t>50%</t>
    </r>
    <r>
      <rPr>
        <sz val="10"/>
        <rFont val="Calibri"/>
      </rPr>
      <t xml:space="preserve">: 
  + Dưa leo baby CoopSelect hộp 500g-3514632
  + Đùi gà góc tư CP 500g-3456061
  + Cam sành Coop Select L1- 1kg-1.2kg-3522835
- Opening time: </t>
    </r>
    <r>
      <rPr>
        <b/>
        <sz val="10"/>
        <rFont val="Calibri"/>
      </rPr>
      <t>8:00 - 20:00</t>
    </r>
    <r>
      <rPr>
        <sz val="10"/>
        <rFont val="Calibri"/>
      </rPr>
      <t xml:space="preserve">
- Timeline: </t>
    </r>
    <r>
      <rPr>
        <b/>
        <sz val="10"/>
        <rFont val="Calibri"/>
      </rPr>
      <t>27/11-30/11</t>
    </r>
    <r>
      <rPr>
        <sz val="10"/>
        <rFont val="Calibri"/>
      </rPr>
      <t xml:space="preserve">
- Location: HCM, HN, Cần thơ</t>
    </r>
  </si>
  <si>
    <t>27/11 - 30/11</t>
  </si>
  <si>
    <t>Hometop # 10-12: 27/11, 29/11
Static banner # 4: 29/11, 30/11
Search Placeholder - 2 slots: 5h-10h 28/11, 30/11</t>
  </si>
  <si>
    <r>
      <rPr>
        <b/>
        <sz val="10"/>
        <color theme="1"/>
        <rFont val="Calibri"/>
      </rPr>
      <t>(Cần Thơ)</t>
    </r>
    <r>
      <rPr>
        <sz val="10"/>
        <color theme="1"/>
        <rFont val="Calibri"/>
      </rPr>
      <t xml:space="preserve">
Hometop # 10-12: 27/11, 29/11
Static banner # 4: 29/11, 30/11
Search Placeholder - 2 slots: 5h-10h 28/11, 30/11</t>
    </r>
  </si>
  <si>
    <t>https://drive.google.com/drive/u/0/folders/1lr1W3Z_E00oPinp06KO-HdFTljR1Ij_K</t>
  </si>
  <si>
    <r>
      <rPr>
        <sz val="10"/>
        <color theme="1"/>
        <rFont val="Calibri"/>
      </rPr>
      <t xml:space="preserve">- Key Message: </t>
    </r>
    <r>
      <rPr>
        <b/>
        <sz val="10"/>
        <color theme="1"/>
        <rFont val="Calibri"/>
      </rPr>
      <t>SUNDAY BASIC KHAO Combo khủng</t>
    </r>
    <r>
      <rPr>
        <sz val="10"/>
        <color theme="1"/>
        <rFont val="Calibri"/>
      </rPr>
      <t xml:space="preserve">
</t>
    </r>
    <r>
      <rPr>
        <b/>
        <sz val="10"/>
        <color theme="1"/>
        <rFont val="Calibri"/>
      </rPr>
      <t xml:space="preserve">MUA 1 TẶNG 1 + Voucher 50k
</t>
    </r>
    <r>
      <rPr>
        <sz val="10"/>
        <color theme="1"/>
        <rFont val="Calibri"/>
      </rPr>
      <t>- Scheme: 
Món mua: Trà sữa kem trứng khè (Size L) 
Món tặng chọn 1 trong các món:
+ Hồng trà mật ong (size XL)
+ Trà sữa việt quất (size M)
+ Trà sữa kem trứng khè (size M)
+ Trà sữa trân châu hoàng kim (M)
40 phần/chi nhánh/ngày, Mỗi bill chỉ order 1 món
+ Nhập code SIEUTIEC50, giảm 50k MBS 140k
- Timeline: 22/11-26/11
- Location: HCM</t>
    </r>
  </si>
  <si>
    <t>22/11-26/11</t>
  </si>
  <si>
    <t>https://drive.google.com/drive/folders/1ul-tfhgWVX7RV3sltC65nRg5eIUbftlD</t>
  </si>
  <si>
    <t>- Background: xanh cam, màu Xanh theo logo Brand</t>
  </si>
  <si>
    <t>Pick 3 món theo link</t>
  </si>
  <si>
    <r>
      <rPr>
        <b/>
        <sz val="10"/>
        <color theme="1"/>
        <rFont val="Calibri"/>
      </rPr>
      <t xml:space="preserve">1 Win2:
</t>
    </r>
    <r>
      <rPr>
        <sz val="10"/>
        <color theme="1"/>
        <rFont val="Calibri"/>
      </rPr>
      <t>Search placeholder(12-14h): 24/11
Search placeholder(14-17h): 25/11
Hometop banner(7-9): 24/11, 26/11
Static Banner (4): 22/11; 23/11
Pop up(13h-16h): 25/11</t>
    </r>
  </si>
  <si>
    <r>
      <rPr>
        <sz val="10"/>
        <rFont val="Calibri"/>
      </rPr>
      <t xml:space="preserve">Deadline 12/11
</t>
    </r>
    <r>
      <rPr>
        <u/>
        <sz val="10"/>
        <color rgb="FF1155CC"/>
        <rFont val="Calibri"/>
      </rPr>
      <t>https://drive.google.com/drive/u/0/folders/1gE6-6avnweUziwBtXGjwdMVxEnKldwcJ</t>
    </r>
    <r>
      <rPr>
        <sz val="10"/>
        <rFont val="Calibri"/>
      </rPr>
      <t xml:space="preserve"> </t>
    </r>
  </si>
  <si>
    <t>Nov.CB2.2211</t>
  </si>
  <si>
    <r>
      <rPr>
        <sz val="10"/>
        <color theme="1"/>
        <rFont val="Calibri"/>
      </rPr>
      <t xml:space="preserve">- Key Message: </t>
    </r>
    <r>
      <rPr>
        <b/>
        <sz val="10"/>
        <color theme="1"/>
        <rFont val="Calibri"/>
      </rPr>
      <t>SUNDAY BASIC KHAO Combo khủng
MUA 1 TẶNG 1 + Voucher 50k</t>
    </r>
    <r>
      <rPr>
        <sz val="10"/>
        <color theme="1"/>
        <rFont val="Calibri"/>
      </rPr>
      <t xml:space="preserve">
- Scheme: 
Món mua: Trà sữa kem trứng khè (Size L) 
Món tặng chọn 1 trong các món:
+ Hồng trà mật ong (size XL)
+ Trà sữa việt quất (size M)
+ Trà sữa kem trứng khè (size M)
+ Trà sữa trân châu hoàng kim (M)
40 phần/chi nhánh/ngày, Mỗi bill chỉ order 1 món
+ Nhập code SIEUTIEC50, giảm 50k MBS 140k
- Timeline: 22/11-24/11
- Location: Bình Dương, Đồng Nai</t>
    </r>
  </si>
  <si>
    <t>Chung KV dòng 2115</t>
  </si>
  <si>
    <r>
      <rPr>
        <b/>
        <sz val="10"/>
        <color theme="1"/>
        <rFont val="Calibri"/>
      </rPr>
      <t xml:space="preserve">2 Combo2:
</t>
    </r>
    <r>
      <rPr>
        <sz val="10"/>
        <color theme="1"/>
        <rFont val="Calibri"/>
      </rPr>
      <t>Static banner(4): 22/11-24/11
Pop up(13h-16h):  22/11</t>
    </r>
  </si>
  <si>
    <r>
      <rPr>
        <sz val="10"/>
        <rFont val="Calibri"/>
      </rPr>
      <t xml:space="preserve">Deadline 12/11
</t>
    </r>
    <r>
      <rPr>
        <u/>
        <sz val="10"/>
        <color rgb="FF1155CC"/>
        <rFont val="Calibri"/>
      </rPr>
      <t>https://drive.google.com/drive/u/0/folders/1gE6-6avnweUziwBtXGjwdMVxEnKldwcJ</t>
    </r>
    <r>
      <rPr>
        <sz val="10"/>
        <rFont val="Calibri"/>
      </rPr>
      <t xml:space="preserve"> </t>
    </r>
  </si>
  <si>
    <t>Nov.cb2.2711</t>
  </si>
  <si>
    <r>
      <rPr>
        <sz val="10"/>
        <color theme="1"/>
        <rFont val="Calibri"/>
      </rPr>
      <t xml:space="preserve">- Key message: </t>
    </r>
    <r>
      <rPr>
        <b/>
        <sz val="10"/>
        <color theme="1"/>
        <rFont val="Calibri"/>
      </rPr>
      <t>SUNDAY BASIC KHAO DEAL
MUA 1 TẶNG 1 + Voucher 50k</t>
    </r>
    <r>
      <rPr>
        <sz val="10"/>
        <color theme="1"/>
        <rFont val="Calibri"/>
      </rPr>
      <t xml:space="preserve">
- Scheme: Mua 1 trong 2 món: 
Trà Sữa Kem Trứng Khè (L)
Trà sữa Sunday Basic Full Topping (size L)
+ Món tặng: Sữa tươi trân châu đường đen (Size M)
40 phần/chi nhánh/ngày, Mỗi bill chỉ order 1 món
+ Nhập code SIEUTIEC50, giảm 50k MBS 140k
- Timeline: 27/11-29/11
- Location: Bình Dương, Đồng Nai</t>
    </r>
  </si>
  <si>
    <t>27/11-29/11</t>
  </si>
  <si>
    <t>https://drive.google.com/drive/folders/1sSaipNa3OL8U3IX_6z-MNESvjXM_D-Cj</t>
  </si>
  <si>
    <r>
      <rPr>
        <b/>
        <sz val="10"/>
        <color theme="1"/>
        <rFont val="Calibri"/>
      </rPr>
      <t xml:space="preserve">2 Combo2:
</t>
    </r>
    <r>
      <rPr>
        <sz val="10"/>
        <color theme="1"/>
        <rFont val="Calibri"/>
      </rPr>
      <t>Static banner(4): 27/11-29/11
Pop up(13h-16h): 28/11</t>
    </r>
  </si>
  <si>
    <r>
      <rPr>
        <sz val="10"/>
        <rFont val="Calibri"/>
      </rPr>
      <t xml:space="preserve">Deadline 17/11
</t>
    </r>
    <r>
      <rPr>
        <u/>
        <sz val="10"/>
        <color rgb="FF1155CC"/>
        <rFont val="Calibri"/>
      </rPr>
      <t>https://drive.google.com/drive/u/0/folders/1y_OqOeSLSJpjNh3DpgZz3AOU8SJ1aR2p</t>
    </r>
    <r>
      <rPr>
        <sz val="10"/>
        <rFont val="Calibri"/>
      </rPr>
      <t xml:space="preserve"> </t>
    </r>
  </si>
  <si>
    <t>C2 Green Tea</t>
  </si>
  <si>
    <t>eSampling_Nov-Dec</t>
  </si>
  <si>
    <r>
      <rPr>
        <sz val="10"/>
        <color theme="1"/>
        <rFont val="Calibri"/>
      </rPr>
      <t xml:space="preserve">- Key message: </t>
    </r>
    <r>
      <rPr>
        <b/>
        <sz val="10"/>
        <color theme="1"/>
        <rFont val="Calibri"/>
      </rPr>
      <t>C2 Trà xanh Thanh Khiết</t>
    </r>
    <r>
      <rPr>
        <sz val="10"/>
        <color theme="1"/>
        <rFont val="Calibri"/>
      </rPr>
      <t xml:space="preserve">
- Scheme: Tặng 01 chai C2 Green Tea cho mỗi đơn hàng thành công trên ShopeeFood.
- Timeline: 24.11 - 28.12.2025
- Location: HCM và Hà Nội</t>
    </r>
  </si>
  <si>
    <t>24/11 - 28/12</t>
  </si>
  <si>
    <t>https://docs.google.com/presentation/d/1SiK9ry5KcrZSef0BD-WQD_DAkrZdRPBM/edit?slide=id.g38c6aed2a44_0_0&amp;urp=gmail_link#slide=id.g38c6aed2a44_0_0</t>
  </si>
  <si>
    <t>https://drive.google.com/drive/u/0/folders/1Rx82WU7PdqwTGseT3QOSvfDjHE2e6b5A</t>
  </si>
  <si>
    <t>qua-tang-c2-tra-xanh-280ml</t>
  </si>
  <si>
    <r>
      <rPr>
        <sz val="10"/>
        <color theme="1"/>
        <rFont val="Calibri"/>
      </rPr>
      <t xml:space="preserve">- Key message: </t>
    </r>
    <r>
      <rPr>
        <b/>
        <sz val="10"/>
        <color theme="1"/>
        <rFont val="Calibri"/>
      </rPr>
      <t>Bún chả Hà Nội 1982 Khao Combo chỉ 35k</t>
    </r>
    <r>
      <rPr>
        <sz val="10"/>
        <color theme="1"/>
        <rFont val="Calibri"/>
      </rPr>
      <t xml:space="preserve">
- Scheme: Combo Bún chả + Trà Tắc 82k giảm còn 35k
+ Nhập thêm mã BUNCHA20 để giảm thêm 20k cho đơn 50k
+ Ngoài ra còn có các mã giảm cực kì hấp dẫn khác:
SIEUTIEC20 giảm 20k cho đơn 50k 
SIEUTIEC40 giảm 40k cho đơn 100k 
SIEUTIEC50 giảm 50k đơn 140k 
SIEUTIEC70 giảm 70k cho đơn 200k
- Location: HCM
- Timeline: 25/11 - 27/11</t>
    </r>
  </si>
  <si>
    <t>- Team tự design (Thiết kế khác các KV cũ trước đó)
- Dựa theo KV cũ, bỏ chén chanh ớt và các element  ngò ớt bay bay
- Hiệu ứng Gradient, đổ bóng ombre
- Nổi bậc SKU, bún rau thu nhỏ hơn món chính</t>
  </si>
  <si>
    <r>
      <rPr>
        <b/>
        <sz val="10"/>
        <color theme="1"/>
        <rFont val="Calibri"/>
      </rPr>
      <t xml:space="preserve">1 Combo3:
</t>
    </r>
    <r>
      <rPr>
        <sz val="10"/>
        <color theme="1"/>
        <rFont val="Calibri"/>
      </rPr>
      <t>Static banner(6): 25/11 - 27/11
Pop up(16h-19h):  26/11</t>
    </r>
  </si>
  <si>
    <r>
      <rPr>
        <sz val="10"/>
        <rFont val="Calibri"/>
      </rPr>
      <t xml:space="preserve">Deadline 13/11
</t>
    </r>
    <r>
      <rPr>
        <u/>
        <sz val="10"/>
        <color rgb="FF1155CC"/>
        <rFont val="Calibri"/>
      </rPr>
      <t>https://drive.google.com/drive/u/0/folders/1mEYvsCF95e-2ge8Tw3CNpg5lVtK3pbyl</t>
    </r>
    <r>
      <rPr>
        <sz val="10"/>
        <rFont val="Calibri"/>
      </rPr>
      <t xml:space="preserve"> </t>
    </r>
  </si>
  <si>
    <t>Dec.CB3</t>
  </si>
  <si>
    <r>
      <rPr>
        <sz val="10"/>
        <color theme="1"/>
        <rFont val="Calibri"/>
      </rPr>
      <t xml:space="preserve">- Key message: </t>
    </r>
    <r>
      <rPr>
        <b/>
        <sz val="10"/>
        <color theme="1"/>
        <rFont val="Calibri"/>
      </rPr>
      <t>Bánh Mì Bà Huynh Mua 1 Tặng 1</t>
    </r>
    <r>
      <rPr>
        <sz val="10"/>
        <color theme="1"/>
        <rFont val="Calibri"/>
      </rPr>
      <t xml:space="preserve">
- Scheme: Mua 1 Bánh mì đặc biệt Size Lớn (100k) Tặng 1 Bánh mì đặc biệt Size Lớn (100k) 
Không giới hạn số lượng trong ngày
- Timeline: 23/12 - 25/12
- Location: HCM</t>
    </r>
  </si>
  <si>
    <t>23/12 - 25/12</t>
  </si>
  <si>
    <t>Pick món: 2 Bánh mì</t>
  </si>
  <si>
    <t>- Thêm element: 
+ trải thảm
+ hoa, lá xung quanh
+ ngò dưa leo đồ chua bay ra 
- Thiết kế mới, khác các KV cũ</t>
  </si>
  <si>
    <r>
      <rPr>
        <b/>
        <sz val="10"/>
        <color theme="1"/>
        <rFont val="Calibri"/>
      </rPr>
      <t xml:space="preserve">1 Combo 3:
</t>
    </r>
    <r>
      <rPr>
        <sz val="10"/>
        <color theme="1"/>
        <rFont val="Calibri"/>
      </rPr>
      <t>Static banner(6): 23/12 - 25/12
Pop up(16h-19h): 23/12</t>
    </r>
  </si>
  <si>
    <r>
      <rPr>
        <sz val="10"/>
        <rFont val="Calibri"/>
      </rPr>
      <t xml:space="preserve">Deadline 11/12
</t>
    </r>
    <r>
      <rPr>
        <u/>
        <sz val="10"/>
        <color rgb="FF1155CC"/>
        <rFont val="Calibri"/>
      </rPr>
      <t>https://drive.google.com/drive/u/0/folders/126TWe9bgUzC24J7wqa7Jnl4nwmB2Qfb5</t>
    </r>
    <r>
      <rPr>
        <sz val="10"/>
        <rFont val="Calibri"/>
      </rPr>
      <t xml:space="preserve"> </t>
    </r>
  </si>
  <si>
    <t>Dec.CB2</t>
  </si>
  <si>
    <r>
      <rPr>
        <sz val="10"/>
        <color theme="1"/>
        <rFont val="Calibri"/>
      </rPr>
      <t xml:space="preserve">- Key message: </t>
    </r>
    <r>
      <rPr>
        <b/>
        <sz val="10"/>
        <color theme="1"/>
        <rFont val="Calibri"/>
      </rPr>
      <t>TRÀ SỮA GMI KHAO DEAL 1K + Voucher 40K</t>
    </r>
    <r>
      <rPr>
        <sz val="10"/>
        <color theme="1"/>
        <rFont val="Calibri"/>
      </rPr>
      <t xml:space="preserve">
- Scheme: 
+ Deal 1k  min order 50k
Trà Sữa Truyền Thống (L) - Trân Châu Phô Mai Dẻo 26,999k -&gt; 1k
Trà Sữa Gạo Rang 35k -&gt; 1k
+ Mã giảm SIEUTIEC40 40k cho đơn từ 100k
- Location: HCM
- Timeline: 05/12 - 07/12</t>
    </r>
  </si>
  <si>
    <t>05/12 - 07/12</t>
  </si>
  <si>
    <t xml:space="preserve">Tone tươi sáng nổi bật món </t>
  </si>
  <si>
    <t>Tùy ý pick món trong file</t>
  </si>
  <si>
    <r>
      <rPr>
        <b/>
        <sz val="10"/>
        <color theme="1"/>
        <rFont val="Calibri"/>
      </rPr>
      <t xml:space="preserve">1 Combo 2:
</t>
    </r>
    <r>
      <rPr>
        <sz val="10"/>
        <color theme="1"/>
        <rFont val="Calibri"/>
      </rPr>
      <t>Static banner(5): 05/12 - 07/12
Pop up(19h-22h): 06/12</t>
    </r>
  </si>
  <si>
    <r>
      <rPr>
        <sz val="10"/>
        <rFont val="Calibri"/>
      </rPr>
      <t xml:space="preserve">Deadline 25/11
</t>
    </r>
    <r>
      <rPr>
        <u/>
        <sz val="10"/>
        <color rgb="FF1155CC"/>
        <rFont val="Calibri"/>
      </rPr>
      <t>https://drive.google.com/drive/u/0/folders/19BsJYam8DLmdMyss-G0icYjNqzxBjoQy</t>
    </r>
    <r>
      <rPr>
        <sz val="10"/>
        <rFont val="Calibri"/>
      </rPr>
      <t xml:space="preserve"> </t>
    </r>
  </si>
  <si>
    <t>a-trasua-gmi</t>
  </si>
  <si>
    <t>1k 11.11</t>
  </si>
  <si>
    <t>Key Mess: Maycha Khao Deal 1K + Voucher -50%
Scheme:
Maycha khao deal 1k áp dụng các món 
+ Trà Sữa Trân Châu 
+ Trà sữa thái
Nhập code  1111MAYCHA25: 25k mbs 50k
Timeline: 11/11
Location: HCM; Đồng Nai, Bình Dương; Đà Nẵng, An Giang, Kiên Giang, Tiền Giang, Long An</t>
  </si>
  <si>
    <t>79k_new LTOs</t>
  </si>
  <si>
    <t>Key mess: Phúc Long khao combo 79k + voucher 30k
Scheme: Phúc Long khao combo món mới 2 ly Green Apple Oolong tea  + pistachio oolong milk tea chỉ 79k
Nhập code: 
PHUCLONG30: 12% cap 30k
Location: NW
Timeline: 17/11</t>
  </si>
  <si>
    <t>17/11</t>
  </si>
  <si>
    <t>https://drive.google.com/drive/folders/1QIEbgH2VWC_ofLN3OAVLkQV5VsymZzOl</t>
  </si>
  <si>
    <t>jb-phuclong-79k</t>
  </si>
  <si>
    <t>Xing Fu Tang Vietnam - Trà Sữa Đài Loan</t>
  </si>
  <si>
    <r>
      <rPr>
        <sz val="10"/>
        <color theme="1"/>
        <rFont val="Calibri"/>
      </rPr>
      <t>- Key message:</t>
    </r>
    <r>
      <rPr>
        <b/>
        <sz val="10"/>
        <color theme="1"/>
        <rFont val="Calibri"/>
      </rPr>
      <t xml:space="preserve"> KHAO DEAL TRÀ SỮA - GIẢM 50%</t>
    </r>
    <r>
      <rPr>
        <sz val="10"/>
        <color theme="1"/>
        <rFont val="Calibri"/>
      </rPr>
      <t xml:space="preserve">
- Scheme: 
+ Giảm 50% cho món Trà Sữa Khoai Môn Xing Fu Tang size M
+ Voucher: 
SIEUTIEC99: giảm 99K đơn từ 250K
SIEUTIEC70: giảm 70K đơn từ 200K
SIEUTIEC50: giảm 50K đơn từ 140K
SIEUTIEC40: giảm 40K đơn từ 100K
- Timeline: 24/11 - 28/11
- Location: Biên Hoà - Đồng Nai</t>
    </r>
  </si>
  <si>
    <t>24/11 - 28/11</t>
  </si>
  <si>
    <t>https://docs.google.com/spreadsheets/d/1PsPPM1ZVSBX9H3GH8BRlT3A0rCbjk2ebzwckfgpAxIg/edit?usp=sharing</t>
  </si>
  <si>
    <r>
      <rPr>
        <b/>
        <sz val="10"/>
        <color theme="1"/>
        <rFont val="Calibri"/>
      </rPr>
      <t xml:space="preserve">1 Win 2:
</t>
    </r>
    <r>
      <rPr>
        <sz val="10"/>
        <color theme="1"/>
        <rFont val="Calibri"/>
      </rPr>
      <t>Search Placeholder(12h-14h): 27/11
Search Placeholder(14h-17h): 24/11
Hometop banner(7-9): 27/11, 28/11
Static banner(4): 25/11, 26/11
Pop up(13h-16h): 25/11</t>
    </r>
  </si>
  <si>
    <t>https://drive.google.com/drive/folders/15QaANBftsF_ot7LQZGZ8lB6E5bA_fpkT</t>
  </si>
  <si>
    <t>w2-xing-fu-tang</t>
  </si>
  <si>
    <r>
      <rPr>
        <sz val="10"/>
        <color theme="1"/>
        <rFont val="Calibri"/>
      </rPr>
      <t xml:space="preserve">- Key Mess: </t>
    </r>
    <r>
      <rPr>
        <b/>
        <sz val="10"/>
        <color theme="1"/>
        <rFont val="Calibri"/>
      </rPr>
      <t>Wayne's Coffee Ưu Đãi Kép - Deal 1Đ  + Voucher 50K</t>
    </r>
    <r>
      <rPr>
        <sz val="10"/>
        <color theme="1"/>
        <rFont val="Calibri"/>
      </rPr>
      <t xml:space="preserve">
- Scheme: Wayne's Coffee Khao Món 1Đ 
+ List món giảm về 1Đ:
Bạc xỉu
Trà đào Sangria
Trà Trái Cây Nhiệt Đới
+ Nhập code:
QUANMOI30 - Giảm 30K cho đơn 30K
SIEUTIEC40: Giảm 40k cho đơn từ 100k
SIEUTIEC50: Giảm 50k cho đơn từ 140k
SIEUTIEC70: Giảm 70k cho đơn từ 200k
Giới hạn mỗi khách hàng chỉ mua được 1 trong 3 món giá 1Đ, cho giá trị đơn từ 40k
- Location: HCM
- Timeline: 25/11, 27/11, 30/11</t>
    </r>
  </si>
  <si>
    <t>25/11, 27/11, 30/11</t>
  </si>
  <si>
    <t>Pick món: Bạc xỉu, Trà đào Sangria, Trà Trái Cây Nhiệt Đới</t>
  </si>
  <si>
    <r>
      <rPr>
        <sz val="10"/>
        <rFont val="Calibri"/>
      </rPr>
      <t xml:space="preserve">Adapt </t>
    </r>
    <r>
      <rPr>
        <u/>
        <sz val="10"/>
        <color rgb="FF1155CC"/>
        <rFont val="Calibri"/>
      </rPr>
      <t>KV Cũ</t>
    </r>
    <r>
      <rPr>
        <sz val="10"/>
        <rFont val="Calibri"/>
      </rPr>
      <t>:
- Thay Keymess mới
- Thay ảnh món mới</t>
    </r>
  </si>
  <si>
    <r>
      <rPr>
        <b/>
        <sz val="10"/>
        <color theme="1"/>
        <rFont val="Calibri"/>
      </rPr>
      <t xml:space="preserve">1 Combo 9:
</t>
    </r>
    <r>
      <rPr>
        <sz val="10"/>
        <color theme="1"/>
        <rFont val="Calibri"/>
      </rPr>
      <t>Search Placeholder(12h-14h): 30/11
Search Placeholder(19h-22h): 27/11
Hometop banner(10-12): 25/11, 27/11, 30/11</t>
    </r>
  </si>
  <si>
    <r>
      <rPr>
        <sz val="10"/>
        <rFont val="Calibri"/>
      </rPr>
      <t xml:space="preserve">Deadline 17/11
</t>
    </r>
    <r>
      <rPr>
        <u/>
        <sz val="10"/>
        <color rgb="FF1155CC"/>
        <rFont val="Calibri"/>
      </rPr>
      <t>https://drive.google.com/drive/u/0/folders/1_bgN2KU-6uW6iD0DCly-STD22r0s5jGP</t>
    </r>
    <r>
      <rPr>
        <sz val="10"/>
        <rFont val="Calibri"/>
      </rPr>
      <t xml:space="preserve"> </t>
    </r>
  </si>
  <si>
    <t>Dec.M1T1</t>
  </si>
  <si>
    <r>
      <rPr>
        <sz val="10"/>
        <color theme="1"/>
        <rFont val="Calibri"/>
      </rPr>
      <t xml:space="preserve">- Key message: </t>
    </r>
    <r>
      <rPr>
        <b/>
        <sz val="10"/>
        <color theme="1"/>
        <rFont val="Calibri"/>
      </rPr>
      <t>Ưu Đãi Kép - Mua 1 Tặng 1 + Voucher 30K</t>
    </r>
    <r>
      <rPr>
        <sz val="10"/>
        <color theme="1"/>
        <rFont val="Calibri"/>
      </rPr>
      <t xml:space="preserve">
- Scheme:
+ Mua Trà Sữa size L tặng Trà Sữa size M
+ Nhập SIEUTIEC30 giảm 30K đơn từ 70K
- Timeline: 01/12 - 06/12
- Location: TP.HCM</t>
    </r>
  </si>
  <si>
    <t>01/12 - 06/12</t>
  </si>
  <si>
    <r>
      <rPr>
        <b/>
        <sz val="10"/>
        <color theme="1"/>
        <rFont val="Calibri"/>
      </rPr>
      <t xml:space="preserve">1 Win 1:
</t>
    </r>
    <r>
      <rPr>
        <sz val="10"/>
        <color theme="1"/>
        <rFont val="Calibri"/>
      </rPr>
      <t>Search Placeholder(12h-14h): 04/12
Search Placeholder(14h-17h): 05/12
Hometop banner(7-9): 01/12, 02/12
Static banner(1-3): 03/12, 04/12
Floating(13h-16h): 06/12
Popup(13h-16h): 05/12</t>
    </r>
  </si>
  <si>
    <r>
      <rPr>
        <sz val="10"/>
        <rFont val="Calibri"/>
      </rPr>
      <t xml:space="preserve">Deadline 19/11
</t>
    </r>
    <r>
      <rPr>
        <u/>
        <sz val="10"/>
        <color rgb="FF1155CC"/>
        <rFont val="Calibri"/>
      </rPr>
      <t>https://drive.google.com/drive/u/0/folders/1J_zIuw1nKFUDBgkHpFl3z8RkagEZ7f8f</t>
    </r>
    <r>
      <rPr>
        <sz val="10"/>
        <rFont val="Calibri"/>
      </rPr>
      <t xml:space="preserve"> </t>
    </r>
  </si>
  <si>
    <r>
      <rPr>
        <sz val="10"/>
        <color theme="1"/>
        <rFont val="Calibri"/>
      </rPr>
      <t xml:space="preserve">- Key message: </t>
    </r>
    <r>
      <rPr>
        <b/>
        <sz val="10"/>
        <color theme="1"/>
        <rFont val="Calibri"/>
      </rPr>
      <t>Ưu Đãi Kép - Mua 1 Tặng 1 + Voucher 30K</t>
    </r>
    <r>
      <rPr>
        <sz val="10"/>
        <color theme="1"/>
        <rFont val="Calibri"/>
      </rPr>
      <t xml:space="preserve">
- Scheme:
+ Mua Trà Sữa size L tặng Trà Sữa size M
+ Nhập SIEUTIEC30 giảm 30K đơn từ 70K
- Timeline: 09/12
- Location: TP.HCM</t>
    </r>
  </si>
  <si>
    <t>Dùng chung KV dòng 2126</t>
  </si>
  <si>
    <r>
      <rPr>
        <b/>
        <sz val="10"/>
        <color theme="1"/>
        <rFont val="Calibri"/>
      </rPr>
      <t xml:space="preserve">1 Popup lẻ:
</t>
    </r>
    <r>
      <rPr>
        <sz val="10"/>
        <color theme="1"/>
        <rFont val="Calibri"/>
      </rPr>
      <t>Pop up(13h-16h): 09/12</t>
    </r>
  </si>
  <si>
    <r>
      <rPr>
        <sz val="10"/>
        <rFont val="Calibri"/>
      </rPr>
      <t xml:space="preserve">Deadline 19/11
</t>
    </r>
    <r>
      <rPr>
        <u/>
        <sz val="10"/>
        <color rgb="FF1155CC"/>
        <rFont val="Calibri"/>
      </rPr>
      <t>https://drive.google.com/drive/u/0/folders/1J_zIuw1nKFUDBgkHpFl3z8RkagEZ7f8f</t>
    </r>
    <r>
      <rPr>
        <sz val="10"/>
        <rFont val="Calibri"/>
      </rPr>
      <t xml:space="preserve"> </t>
    </r>
  </si>
  <si>
    <t>Dec.1K</t>
  </si>
  <si>
    <r>
      <rPr>
        <sz val="10"/>
        <color theme="1"/>
        <rFont val="Calibri"/>
      </rPr>
      <t xml:space="preserve">- Key message: </t>
    </r>
    <r>
      <rPr>
        <b/>
        <sz val="10"/>
        <color theme="1"/>
        <rFont val="Calibri"/>
      </rPr>
      <t>Ưu Đãi Kép - Deal 1K + Voucher 30K</t>
    </r>
    <r>
      <rPr>
        <sz val="10"/>
        <color theme="1"/>
        <rFont val="Calibri"/>
      </rPr>
      <t xml:space="preserve">
- Scheme:
+ Trà sữa 1K đơn từ 30K (áp dụng chuỗi Chuk Express)
+ Trà sữa 1K đơn từ 55K (áp dụng chuỗi Chuk Trà)
+ Nhập SIEUTIEC30 giảm 30K đơn từ 70K
- Timeline: 15/12 - 20/12
- Location: TP.HCM</t>
    </r>
  </si>
  <si>
    <t>15/12 - 20/12</t>
  </si>
  <si>
    <r>
      <rPr>
        <b/>
        <sz val="10"/>
        <color theme="1"/>
        <rFont val="Calibri"/>
      </rPr>
      <t xml:space="preserve">1 Win 1:
</t>
    </r>
    <r>
      <rPr>
        <sz val="10"/>
        <color theme="1"/>
        <rFont val="Calibri"/>
      </rPr>
      <t>Search Placeholder(12h-14h): 19/12
Search Placeholder(14h-17h): 17/12
Hometop banner(7-9): 15/12, 16/12
Static banner(1-3): 17/12, 18/12
Floating(13h-16h): 20/12
Popup(13h-16h): 18/12</t>
    </r>
  </si>
  <si>
    <r>
      <rPr>
        <sz val="10"/>
        <rFont val="Calibri"/>
      </rPr>
      <t xml:space="preserve">Deadline 3/12
</t>
    </r>
    <r>
      <rPr>
        <u/>
        <sz val="10"/>
        <color rgb="FF1155CC"/>
        <rFont val="Calibri"/>
      </rPr>
      <t>https://drive.google.com/drive/u/0/folders/1a_ecfenJHHOU2jrfCSdTTN54zVDUrUf6</t>
    </r>
    <r>
      <rPr>
        <sz val="10"/>
        <rFont val="Calibri"/>
      </rPr>
      <t xml:space="preserve"> </t>
    </r>
  </si>
  <si>
    <t>Dec.CB7.1K</t>
  </si>
  <si>
    <r>
      <rPr>
        <sz val="10"/>
        <color theme="1"/>
        <rFont val="Calibri"/>
      </rPr>
      <t xml:space="preserve">- Key message: </t>
    </r>
    <r>
      <rPr>
        <b/>
        <sz val="10"/>
        <color theme="1"/>
        <rFont val="Calibri"/>
      </rPr>
      <t>Ưu Đãi Kép - Deal 1K + Voucher 30K</t>
    </r>
    <r>
      <rPr>
        <sz val="10"/>
        <color theme="1"/>
        <rFont val="Calibri"/>
      </rPr>
      <t xml:space="preserve">
- Scheme:
+ Giảm chỉ còn 1K áp dụng đơn từ 39K (Bánh Mì Bò Né, Bánh Mì Gà Xíu, Bánh Mì Xíu Mại, Bánh Mì Bò Sa Tế, Bánh Mì Ốp La)
+ Nhập SIEUTIEC30 giảm 30k đơn từ 70K
- Location: TP.HCM
- Timeline: 08/12 - 10/12</t>
    </r>
  </si>
  <si>
    <t>08/12 - 10/12</t>
  </si>
  <si>
    <r>
      <rPr>
        <b/>
        <sz val="10"/>
        <color theme="1"/>
        <rFont val="Calibri"/>
      </rPr>
      <t xml:space="preserve">1 Combo 7:
</t>
    </r>
    <r>
      <rPr>
        <sz val="10"/>
        <color theme="1"/>
        <rFont val="Calibri"/>
      </rPr>
      <t>Search Placeholder(5h-10h): 09/12, 10/12
Bottom banner(1-3): 08/12 - 10/12</t>
    </r>
  </si>
  <si>
    <r>
      <rPr>
        <sz val="10"/>
        <rFont val="Calibri"/>
      </rPr>
      <t xml:space="preserve">Deadline 26/11
</t>
    </r>
    <r>
      <rPr>
        <u/>
        <sz val="10"/>
        <color rgb="FF1155CC"/>
        <rFont val="Calibri"/>
      </rPr>
      <t>https://drive.google.com/drive/u/0/folders/1O8WDncUEsVCnM-wOEb-p6yw7QgyFeXMF</t>
    </r>
  </si>
  <si>
    <t>Dec.CB7.M1T1</t>
  </si>
  <si>
    <r>
      <rPr>
        <sz val="10"/>
        <color theme="1"/>
        <rFont val="Calibri"/>
      </rPr>
      <t xml:space="preserve">- Key message: </t>
    </r>
    <r>
      <rPr>
        <b/>
        <sz val="10"/>
        <color theme="1"/>
        <rFont val="Calibri"/>
      </rPr>
      <t>Ưu Đãi Kép - Mua 1 Tặng 1 + Voucher 30K</t>
    </r>
    <r>
      <rPr>
        <sz val="10"/>
        <color theme="1"/>
        <rFont val="Calibri"/>
      </rPr>
      <t xml:space="preserve">
- Scheme:
+ Món Mua: (Bánh Mì Ba Rọi Sốt Thái, Bánh Mì Gà Mắc Khén, Bánh Mì Bò Chợ Lớn, Bánh Mì Bò Né, Bánh Mì Gà Xíu, Bánh Mì Xíu Mại, Bánh Mì Bò Sa Tế)
+ Món Tặng: (Bánh Mì Bò Né, Bánh Mì Gà Xíu, Bánh Mì Xíu Mại, Bánh Mì Bò Sa Tế, Bánh Mì Ốp La)
+ Nhập SIEUTIEC30 giảm 30k đơn từ 70K
- Location: TP.HCM
- Timeline:  17/12 - 19/12</t>
    </r>
  </si>
  <si>
    <t>17/12 - 19/12</t>
  </si>
  <si>
    <r>
      <rPr>
        <b/>
        <sz val="10"/>
        <color theme="1"/>
        <rFont val="Calibri"/>
      </rPr>
      <t xml:space="preserve">1 Combo 7:
</t>
    </r>
    <r>
      <rPr>
        <sz val="10"/>
        <color theme="1"/>
        <rFont val="Calibri"/>
      </rPr>
      <t>Search Placeholder(5h-10h): 17/12, 18/12
Bottom banner(1-3): 17/12 - 19/12</t>
    </r>
  </si>
  <si>
    <r>
      <rPr>
        <sz val="10"/>
        <rFont val="Calibri"/>
      </rPr>
      <t xml:space="preserve">Deadline 5/12
</t>
    </r>
    <r>
      <rPr>
        <u/>
        <sz val="10"/>
        <color rgb="FF1155CC"/>
        <rFont val="Calibri"/>
      </rPr>
      <t>https://drive.google.com/drive/u/0/folders/1mDpmDf6GYS0d_2cBYTYB-J64Etw-mEq8</t>
    </r>
    <r>
      <rPr>
        <sz val="10"/>
        <rFont val="Calibri"/>
      </rPr>
      <t xml:space="preserve"> </t>
    </r>
  </si>
  <si>
    <t>Dec_Music fest</t>
  </si>
  <si>
    <r>
      <rPr>
        <sz val="10"/>
        <color theme="1"/>
        <rFont val="Calibri"/>
      </rPr>
      <t xml:space="preserve">- Key message: </t>
    </r>
    <r>
      <rPr>
        <b/>
        <sz val="10"/>
        <color theme="1"/>
        <rFont val="Calibri"/>
      </rPr>
      <t>Đậu Homemade Khao Món - Giảm 40% + Voucher 25k</t>
    </r>
    <r>
      <rPr>
        <sz val="10"/>
        <color theme="1"/>
        <rFont val="Calibri"/>
      </rPr>
      <t xml:space="preserve">
- Scheme: 
+ Bún Đậu Homemade 119k giảm còn 71K
+ Combo Bún Đậu HM + Ốc nhồi giá + 1 nem chua rán giá 267k
+ Đậu hũ muối tiêu 55k giảm còn 29k
+ HOMEMADE25 Giảm 25k cho đơn 71k
- Location: HCM
- Timeline: 1/12 - 2/12</t>
    </r>
  </si>
  <si>
    <t>01/12-02/12</t>
  </si>
  <si>
    <t>DÙNG KV Tháng 10</t>
  </si>
  <si>
    <t xml:space="preserve">home top #6: 1/12 và 2/12 </t>
  </si>
  <si>
    <t>Nov_Music fest</t>
  </si>
  <si>
    <r>
      <rPr>
        <sz val="10"/>
        <color theme="1"/>
        <rFont val="Calibri"/>
      </rPr>
      <t xml:space="preserve">Key message: </t>
    </r>
    <r>
      <rPr>
        <b/>
        <sz val="10"/>
        <color theme="1"/>
        <rFont val="Calibri"/>
      </rPr>
      <t>KATINAT Giảm 30% + Voucher 100k</t>
    </r>
    <r>
      <rPr>
        <sz val="10"/>
        <color theme="1"/>
        <rFont val="Calibri"/>
      </rPr>
      <t xml:space="preserve">
Scheme:
Cóc Cóc Đác Đác giảm 30% (69k =&gt; 48k)
Voucher:
KATINAT15K giảm 15k mbs 60k
KATINAT25K giảm 25k mbs 100k
KATINAT50K giảm 50k mbs 200k
KATINAT100KK giảm 100k mbs 400k
Timeline: 12/11, 24/11
Location: TP. HCM, Hà Nội, Đà nẵng, Khánh Hòa, Tiền Giang, Đồng Nai, Cần Thơ, Lâm Đồng, Bình Dương, Vũng Tàu, Hải Phòng, Huế, Bình Định, Bình Thuận, Nghệ An, Quảng Ninh</t>
    </r>
  </si>
  <si>
    <t>12/11, 24/11</t>
  </si>
  <si>
    <t>KATINAT Mex ID</t>
  </si>
  <si>
    <t>Home top #6: 12/11, 24/11</t>
  </si>
  <si>
    <t>https://drive.google.com/drive/u/0/folders/1Z6RGZFbYKuI6BsCRtOTGKV1s21g4YAA6</t>
  </si>
  <si>
    <t>a-katinat</t>
  </si>
  <si>
    <t>05-07/12</t>
  </si>
  <si>
    <t>KFC KHAO COMBO 6 MÓN CHỈ 69.000 ĐỒNG
Combo COMBO ĐỘC QUYỀN BAO GỒM: 3 Gà rán + 1 Khoai Tây Chiên (R) + 2 Pepsi (J) giá gốc 162,000 Giảm còn 119,000 VNĐ. Nhập code  KFCSVIP50K giảm 50k cho đơn 100k =&gt; Combo còn 69,000 Đồng</t>
  </si>
  <si>
    <t>https://docs.google.com/spreadsheets/d/1xvfgBHdySyJfYR7pIAs1ab2xZjGdGWlo/edit#gid=896267482</t>
  </si>
  <si>
    <t>HTC  8H	16h-24h 06/12
Hometop # 1-3	05/12 07/12
Bottom	06/12
Flash Sale Banner #1-4	06/12
Floating 3H	16h-19h 05/12
Popup 3H	19h-22h 07/12
Social or KOL	FB SPF 11h 05/12</t>
  </si>
  <si>
    <r>
      <rPr>
        <sz val="10"/>
        <rFont val="Calibri"/>
      </rPr>
      <t xml:space="preserve">Deadline 24/11
</t>
    </r>
    <r>
      <rPr>
        <u/>
        <sz val="10"/>
        <color rgb="FF1155CC"/>
        <rFont val="Calibri"/>
      </rPr>
      <t>https://drive.google.com/drive/u/0/folders/1sL_SwEOcbE4CvaxxzxXON-ZPbdp6VmwP</t>
    </r>
    <r>
      <rPr>
        <sz val="10"/>
        <rFont val="Calibri"/>
      </rPr>
      <t xml:space="preserve"> </t>
    </r>
  </si>
  <si>
    <t>12-14/12</t>
  </si>
  <si>
    <t>HTC  8H	16h-24h 14/12
Hometop # 1-3	13/12 14/12
Bottom	12/12, 13/12
Flash Sale Banner #1-4	14/12
Floating 3H	16h-19h 13/12
Social or KOL	10h  FB SPF 12/12</t>
  </si>
  <si>
    <r>
      <rPr>
        <sz val="10"/>
        <rFont val="Calibri"/>
      </rPr>
      <t xml:space="preserve">Deadline 2/12
</t>
    </r>
    <r>
      <rPr>
        <u/>
        <sz val="10"/>
        <color rgb="FF1155CC"/>
        <rFont val="Calibri"/>
      </rPr>
      <t>https://drive.google.com/drive/u/0/folders/1AvK4vwjxRF1CQaefS1d_oqHQL2vqz07C</t>
    </r>
    <r>
      <rPr>
        <sz val="10"/>
        <rFont val="Calibri"/>
      </rPr>
      <t xml:space="preserve"> </t>
    </r>
  </si>
  <si>
    <t>01-04/12</t>
  </si>
  <si>
    <t xml:space="preserve">"TEXAS CHICKEN
MĂM DEAL LỄ HỘI
COMBO 99,000Đ + VOUCHER 45,000Đ
02 Miếng gà bơ tỏi &amp; thảo mộc
01 Bánh cuộn Zesty Crunch
Giá gốc: 147,000đ -&gt; 99,000đ
VIPTEXAS28 28k MBS 99k qty  1,400
VIPTEXAS45 45k MBS 199k qty 500
VIPTEXAS35 35k MBS 149k qty 500
VIPTEXAS58 58k MBS 269k   qty 200"                </t>
  </si>
  <si>
    <t>HTC 1st Scroll 8H	16h-24h 02/12
Hometop # 5	10h-14h+16h-24h 01/12 03/12
Static	02/12 04/12
Flash Sale Banner #1-4	03/12
Floating 3H	10h-13h 02/12
Popup 3H	16h-19h 03/12</t>
  </si>
  <si>
    <r>
      <rPr>
        <sz val="10"/>
        <rFont val="Calibri"/>
      </rPr>
      <t xml:space="preserve">Deadline 24/11
</t>
    </r>
    <r>
      <rPr>
        <u/>
        <sz val="10"/>
        <color rgb="FF1155CC"/>
        <rFont val="Calibri"/>
      </rPr>
      <t>https://drive.google.com/drive/u/0/folders/1ysEyTiEuWes2QGfAj_8siypRQkyxDYjf</t>
    </r>
  </si>
  <si>
    <t>08-11/12</t>
  </si>
  <si>
    <t xml:space="preserve">"GÀ RÁN POPEYES
 MUA 1 TẶNG 1 + Voucher 100k
Mua Combo A  [Mua Combo A: 2 Gà Tắm Nước Mắm/ 2 Gà Charsiu + 1 Khoai Tây Chiên (vừa) + 1 Nước ngọt] 
Tặng Combo B [Combo: 1 Mì Ý Phô Mai + 1 Gà Popcorn + 1 Bắp Cải Trộn (Vừa) + 1 Nước ngọt]
RRP: 270,000
SRP: 164,000
SVIPPOPEYES100 100K MBS 359k"                </t>
  </si>
  <si>
    <t>HTC  8H	16h-24h 10/12
Hometop # 1-5	09/12 11/12
Bottom	08/12 09/12
Flash Sale Banner #1-4	08/12
Floating 3H	10h-13h 08/12
Popup 3H	19h-22h 10/12</t>
  </si>
  <si>
    <r>
      <rPr>
        <sz val="10"/>
        <rFont val="Calibri"/>
      </rPr>
      <t xml:space="preserve">Dealdine 26/11
</t>
    </r>
    <r>
      <rPr>
        <u/>
        <sz val="10"/>
        <color rgb="FF1155CC"/>
        <rFont val="Calibri"/>
      </rPr>
      <t>https://drive.google.com/drive/u/0/folders/1IoSDMZkaNx0Ub91Frwv15z4ouWZkC0at</t>
    </r>
    <r>
      <rPr>
        <sz val="10"/>
        <rFont val="Calibri"/>
      </rPr>
      <t xml:space="preserve"> </t>
    </r>
  </si>
  <si>
    <t>"SVIP Pizza Hut
Pizza Hut khao 50%+vc 100k
SPFPHV100 100k MBS 370k"" 
Mua 1 pizza cỡ vừa kèm 2 lon nước ngọt 320ml, tặng 1 pizza cỡ nhỏ (Phô mai cao cấp, hải sản nhiệt đới, hawai) 239k =&gt; 189k
Mua 1 pizza cỡ lớn kèm 2 lon nước ngọt 320ml, tặng 1 pizza cỡ vừa  (Phô mai cao cấp, hải sản nhiệt đới, hawai) 329k =&gt; 269k
COMBO MÊ: 439k =&gt; 389k
1 Pizza ALC (cỡ Vừa) trừ dòng Double Topping/Hut Signature
1 Mì Ý
1 Cánh Gà 4 Miếng hoặc Không Xương (Vị Tùy Chọn) 
4 Lon Pepsi/ 7UP/ Mirinda/ Aquafina
Pizza Hải Sản Nhiệt Đới giảm 50% 149k =&gt; 74.5k</t>
  </si>
  <si>
    <t>HTC  8H	16h-24h 07/12
Hometop # 1-3	05/12 06/12
Bottom	06/12 07/12
Flash Sale Banner #1-4	07/12
Floating 3H	10h-13h 06/12
Popup 3H	16h-19h 07/12
Social or KOL	FB SPF 16h30 05/12</t>
  </si>
  <si>
    <r>
      <rPr>
        <sz val="10"/>
        <rFont val="Calibri"/>
      </rPr>
      <t xml:space="preserve">Dealdine 26/11
</t>
    </r>
    <r>
      <rPr>
        <u/>
        <sz val="10"/>
        <color rgb="FF1155CC"/>
        <rFont val="Calibri"/>
      </rPr>
      <t>https://drive.google.com/drive/u/0/folders/1RsC521RBXtI6MROaHEeLlKXVXMDNYZ4T</t>
    </r>
    <r>
      <rPr>
        <sz val="10"/>
        <rFont val="Calibri"/>
      </rPr>
      <t xml:space="preserve"> </t>
    </r>
  </si>
  <si>
    <t xml:space="preserve">"DOMINO’S PIZZA
KHAO TIỆC LINH ĐÌNH
CHỈ 1.000 ĐỒNG + Voucher 100.000 ĐỒNG DOMINOS100K 100k MBS 350k
Detail scheme: Pizza giá 1.000VND + Voucher giảm đến 100k
Details Scheme: 
+ Mua 1 pizza size 9''/12'' bất kỳ trong list:
Cheesy Bacon Pizza/ Pizza Phô Mai Thịt Heo Xông Khói
Pizzamin Sea Pizza/ Pizza Hải Sản Nhiệt Đới Xốt Tiêu
Surf &amp; Turf Pizza/ Pizza Bò Và Tôm Nướng Kiểu Mỹ
Seafood Delight Pizza/ Pizza Hải Sản Xốt Cà Chua
Ocean Mania Pizza/ Pizza Hải Sản Xốt Mayonnaise
Seafood Lime Pesto Pizza/ Pizza Hải Sản Xốt Pesto Kem Chanh
Pepperoni Feast Pizza/ Pizza Xúc Xích Ý Truyền Thống
Extravaganza Pizza/ Pizza Thập Cẩm Thượng Hạng
Meat Lovers Pizza/ Pizza 5 Loại Thịt Thượng Hạng
Bacon Cheeseburger Pizza/ Pizza Bơ Gơ Bò Mỹ Xốt Phô Mai
Hawaiian Pizza/ Pizza Dăm Bông Dứa Kiểu Hawaii
Cheese Mania Pizza/ Pizza Phô Mai Truyền Thống
Veggie Mania Pizza/ Pizza Rau Củ Thập Cẩm
+ Sẽ được mua 1 bánh pizza size 7'' với giá 1.000VND (giá gốc 105.000VND)
Sausage Kid Mania Pizza/ Pizza Xúc Xích Xốt Phô Mai
Cheesy Chicken Bacon Pizza/ Pizza Gà Phô Mai Thịt Heo Xông Khói
Cheesy Crab Stick &amp; Pineapple Pizza/ Pizza Thanh Cua Dứa Xốt Phô Mai
Cheesy Ham &amp; Corn Pizza/ Pizza Dăm Bông Bắp Xốt Phô Mai
Hawaiian Pizza/ Pizza Dăm Bông Dứa Kiểu Hawaii"                </t>
  </si>
  <si>
    <t>HTC 1st Scroll 8H	16h-24h 13/12
Hometop # 5	13/12 14/12
Bottom	12/12 13/12
Flash Sale Banner #1-4	14/12
Floating 3H	16h-19h 14/12
Popup 3H	"Hết Popup bù SPH 17h-19h 13/12
IG SPF 15h 12/12"</t>
  </si>
  <si>
    <t>https://drive.google.com/drive/folders/1jBPjKRYzTvDvW2q9yq1u9DH2kYSUzB7U</t>
  </si>
  <si>
    <t>15-17/12</t>
  </si>
  <si>
    <t>"KFC KHAO 3 gà rán chỉ 54k
Combo 3 gà rán 104k . Nhập code  KFCSVIP50K giảm 50k cho đơn 100k =&gt; Combo còn 54k"</t>
  </si>
  <si>
    <t>HTC  8H	16h-24h 15/12
Hometop # 1-3	16/12 17/12
Bottom	15/12
Flash Sale Banner #1-4	17/12
Floating 3H	10h-13h 17/12
Popup 3H	19h-22h 16/12
Social or KOL	FB SPF 11h 15/12</t>
  </si>
  <si>
    <t>[SuperVIP]_Gà Rán KFC_03-06/04</t>
  </si>
  <si>
    <t>18-21/12</t>
  </si>
  <si>
    <r>
      <rPr>
        <sz val="10"/>
        <color theme="1"/>
        <rFont val="Calibri"/>
      </rPr>
      <t xml:space="preserve">"GÀ RÁN POPEYES
 MUA 1 TẶNG 1 </t>
    </r>
    <r>
      <rPr>
        <strike/>
        <sz val="10"/>
        <color theme="1"/>
        <rFont val="Calibri"/>
      </rPr>
      <t>+ Voucher 100k</t>
    </r>
    <r>
      <rPr>
        <sz val="10"/>
        <color theme="1"/>
        <rFont val="Calibri"/>
      </rPr>
      <t xml:space="preserve">
Mua Combo A  [Mua Combo A: 2 Gà Tắm Nước Mắm/ 2 Gà Charsiu + 1 Khoai Tây Chiên (vừa) + 1 Nước ngọt] 
Tặng Combo B [Combo: 1 Mì Ý Phô Mai + 1 Gà Popcorn + 1 Bắp Cải Trộn (Vừa) + 1 Nước ngọt]
RRP: 270,000
SRP: 164,000
</t>
    </r>
    <r>
      <rPr>
        <sz val="10"/>
        <color rgb="FF0000FF"/>
        <rFont val="Calibri"/>
      </rPr>
      <t>BOGOPOPEYES50 GIẢM 40K MBS 164K</t>
    </r>
  </si>
  <si>
    <t>18-21/12
30-31/12</t>
  </si>
  <si>
    <t>HTC  8H	16h-24h 19/12
Hometop # 1-3	"16h-24h 18/12 21/12
20/12"
Bottom	19/12
Flash Sale Banner #1-4	20/12
Floating 3H	16h-19h 18/12
Popup 3H	10h-13h 19/12
Social or KOL	IG SPF 10h 18/12</t>
  </si>
  <si>
    <r>
      <rPr>
        <sz val="10"/>
        <rFont val="Calibri"/>
      </rPr>
      <t xml:space="preserve">Dealdine 26/11
</t>
    </r>
    <r>
      <rPr>
        <u/>
        <sz val="10"/>
        <color rgb="FF1155CC"/>
        <rFont val="Calibri"/>
      </rPr>
      <t>https://drive.google.com/drive/u/0/folders/1IoSDMZkaNx0Ub91Frwv15z4ouWZkC0at</t>
    </r>
    <r>
      <rPr>
        <sz val="10"/>
        <rFont val="Calibri"/>
      </rPr>
      <t xml:space="preserve"> 
30-31/12 dùng </t>
    </r>
    <r>
      <rPr>
        <u/>
        <sz val="10"/>
        <color rgb="FF1155CC"/>
        <rFont val="Calibri"/>
      </rPr>
      <t>https://drive.google.com/drive/u/0/folders/1lbIcWcqmMBv9e3d_pFk_5uKDC8r6O7q2</t>
    </r>
  </si>
  <si>
    <t>19-21/12</t>
  </si>
  <si>
    <t xml:space="preserve"> Pizza Hut Khao Deal Chồng Deal - Mua 1 Tặng 1 + Vouvher 100K
SPFPHV100 100k MBS 370k
Mua 1 pizza cỡ vừa kèm 2 lon nước ngọt 320ml, tặng 1 pizza cỡ nhỏ (Phô mai cao cấp, hải sản nhiệt đới, hawai) 239k =&gt; 189k
Mua 1 pizza cỡ lớn kèm 2 lon nước ngọt 320ml, tặng 1 pizza cỡ vừa  (Phô mai cao cấp, hải sản nhiệt đới, hawai) 329k =&gt; 269k
COMBO MÊ: 439k =&gt; 389k</t>
  </si>
  <si>
    <t>HTC  8H	16h-24h 21/12
Hometop # 1-3	19/12 20/12
Bottom	19/12 20/12
Flash Sale Banner #1-4	21/12
Floating 3H	"16h-19h 19/12
10h-13h 20/12"
Collection list	21/12
Social or KOL	IG SPF 15h 19/12</t>
  </si>
  <si>
    <r>
      <rPr>
        <sz val="10"/>
        <rFont val="Calibri"/>
      </rPr>
      <t xml:space="preserve">Deadline 9/12
</t>
    </r>
    <r>
      <rPr>
        <u/>
        <sz val="10"/>
        <color rgb="FF1155CC"/>
        <rFont val="Calibri"/>
      </rPr>
      <t>https://drive.google.com/drive/u/0/folders/13TOZInzzxYvsBGBtreqQko-bViFLDml4</t>
    </r>
    <r>
      <rPr>
        <sz val="10"/>
        <rFont val="Calibri"/>
      </rPr>
      <t xml:space="preserve"> </t>
    </r>
  </si>
  <si>
    <t>26-28/12</t>
  </si>
  <si>
    <t xml:space="preserve">"McDONALD'S
KHAO TIỆC CUỐI NĂM
Mua 2 tặng 2 + Voucher 70K                  
Scheme:       2 gà 1 nước tặng 2 gà 1 nước: Combo 4 gà rán 2 nước, giá gốc 198k -&gt; 119k
MCD70 12% CAP 70K MBS 150k
MCD28 28k MBS 119k"                </t>
  </si>
  <si>
    <t>HTC  8H	10h-24h 28/12
Hometop # 1-3	10h-14h+16h-24h 26/12 27/12
Bottom	27/12 28/12
Flash Sale Banner #1-4	26/12
Floating 3H	"16h-19h 26/12 28/12 HCM HN ĐN
16h-19h 26/12 OTH "
Pop up	16h-19h 27/12 OTH
Social or KOL	IG SPF 10h 26/12</t>
  </si>
  <si>
    <r>
      <rPr>
        <sz val="10"/>
        <rFont val="Calibri"/>
      </rPr>
      <t xml:space="preserve">Deadline 16/12
</t>
    </r>
    <r>
      <rPr>
        <u/>
        <sz val="10"/>
        <color rgb="FF1155CC"/>
        <rFont val="Calibri"/>
      </rPr>
      <t>https://drive.google.com/drive/u/0/folders/1NoHORGz6-PXDjZqyfsXBU7w7-G16TkKR</t>
    </r>
    <r>
      <rPr>
        <sz val="10"/>
        <rFont val="Calibri"/>
      </rPr>
      <t xml:space="preserve"> </t>
    </r>
  </si>
  <si>
    <t>22-25/12</t>
  </si>
  <si>
    <t xml:space="preserve">"MỪNG GÀ TEXAS LÊN 13
COMBO 13 MÓN + VOUCHER 45,000Đ
        03 Miếng gà bơ tỏi &amp; thảo mộc
01 Bánh cuộn Zesty Crunch (cay/không cay)
06 miếng gà Popcorn sốt phô mai
02 thanh cá
01 chai Coca-Cola
Giá gốc: 312,000đ -&gt; 199,000đ
VIPTEXAS28 28k MBS 99k qty  1,400
VIPTEXAS45 45k MBS 199k qty 500
VIPTEXAS35 35k MBS 149k qty 500
VIPTEXAS58 58k MBS 269k   qty 200"		</t>
  </si>
  <si>
    <t>HTC 1st Scroll 8H	16h-24h 23/12
Hometop # 5	"16h-24h 22/12
10h-14h+16h-24h 24/12"
Bottom	Static 23/12 Bottom 25/12
Flash Sale Banner #1-4	24/12
Floating 3H	10h-13h 23/12
Popup 3H	16h-19h 22/12</t>
  </si>
  <si>
    <t>https://drive.google.com/drive/folders/1T_Xq3VFjhblg6BiNYGRPkjrNOchM1th0</t>
  </si>
  <si>
    <t xml:space="preserve"> Lotteria Khao Deal 30% - Giảm 50k
Rộn Ràng Deal
Gà rán + Mì ý + Pepsi (M) "
Giá bán 83,000        Giá giảm 58,000
Vui Tiệc Cuối Năm Gà rán + Mì ý + Burger Bulgogi + Khoai tây chiên (S) + 2 Pepsi (S
Giá bán 156,000        Giá giảm 109,000
SVIPLOTTERIA25 25K mbs 109K
SVIPLOTTERIA45 45k MBS 218k</t>
  </si>
  <si>
    <t>HTC 1st Scroll 8H	16h-24h 25/12
Hometop # 5	23/12 25/12
Bottom	22/12 24/12
Flash Sale Banner #1-4	22/12
Floating 3H	10h-13h 22/12
SM	FB SPF 11h 22/12</t>
  </si>
  <si>
    <r>
      <rPr>
        <sz val="10"/>
        <rFont val="Calibri"/>
      </rPr>
      <t xml:space="preserve">Deadline 10/12
</t>
    </r>
    <r>
      <rPr>
        <u/>
        <sz val="10"/>
        <color rgb="FF1155CC"/>
        <rFont val="Calibri"/>
      </rPr>
      <t>https://drive.google.com/drive/u/0/folders/1-MoCmy3X1B4DpQMc9kZDK8RQM0epCYbu</t>
    </r>
    <r>
      <rPr>
        <sz val="10"/>
        <rFont val="Calibri"/>
      </rPr>
      <t xml:space="preserve"> </t>
    </r>
  </si>
  <si>
    <t>HTC 1st Scroll 8H	16h-24h 27/12
Hometop # 5	26/12 28/12
Bottom	27/12 28/12
Flash Sale Banner #1-4	28/12
Floating 3H	16h-19h 27/12
Popup 3H	19h-22h 28/12</t>
  </si>
  <si>
    <t>15-18/12</t>
  </si>
  <si>
    <t>HTC 1st Scroll 8H	8h-16h 17/12
Hometop # 5	15/12 17/12
Bottom	16/12 18/12
Flash Sale Banner #1-4	16/12
Floating 3H	10h-13h 16/12 18/12
SPH	10h-12h 16/12
Social or KOL	FB SPF 10h 15/12</t>
  </si>
  <si>
    <r>
      <rPr>
        <sz val="10"/>
        <rFont val="Calibri"/>
      </rPr>
      <t xml:space="preserve">Dealdine 3/12
</t>
    </r>
    <r>
      <rPr>
        <u/>
        <sz val="10"/>
        <color rgb="FF1155CC"/>
        <rFont val="Calibri"/>
      </rPr>
      <t>https://drive.google.com/drive/u/0/folders/111MlgeMaFEWGZyl_L5zWeK4-vHUQP03i</t>
    </r>
    <r>
      <rPr>
        <sz val="10"/>
        <rFont val="Calibri"/>
      </rPr>
      <t xml:space="preserve"> </t>
    </r>
  </si>
  <si>
    <t>03-07/12</t>
  </si>
  <si>
    <t>HTC  8H	10h-14h+18h-24h 04/12
Hometop # 1-4	04/12 05/12
Bottom	03/12 06/12
Flash Sale Banner #1-4	05/12
Floating 3H	10h-13h 03/12
Popup 3H	16h-19h 04/12
Social or KOL	FB SPF 10h 03/12</t>
  </si>
  <si>
    <r>
      <rPr>
        <sz val="10"/>
        <rFont val="Calibri"/>
      </rPr>
      <t xml:space="preserve">Deadline 24/11
</t>
    </r>
    <r>
      <rPr>
        <u/>
        <sz val="10"/>
        <color rgb="FF1155CC"/>
        <rFont val="Calibri"/>
      </rPr>
      <t>https://drive.google.com/drive/u/0/folders/1JzX89BHDNNEddS2h9Py4VtQ2kuMY4vU8</t>
    </r>
    <r>
      <rPr>
        <sz val="10"/>
        <rFont val="Calibri"/>
      </rPr>
      <t xml:space="preserve"> </t>
    </r>
  </si>
  <si>
    <t>17-21/12</t>
  </si>
  <si>
    <t>HTC 1st Scroll 8H	10h-16h 18/12
Hometop # 5	9h-14h+16h-24h 17/12, 19/12
Bottom	18/12 20/12 21/12
Flash Sale Banner #1-4	17/12
Floating 3H	10h-13h 18/12 16h-19h 20/12
SPH	10h-12h 17/12</t>
  </si>
  <si>
    <t>https://drive.google.com/drive/u/0/folders/1JzX89BHDNNEddS2h9Py4VtQ2kuMY4vU8</t>
  </si>
  <si>
    <t>Key Message: VINAMILK - KHỎE MẠNH MỖI NGÀY - ƯU ĐÃI ĐẾN 20%
Scheme: Vinamilk x Shopee Food - Promotion Plan 2025
Opening time: 08:00 - 19:30
KV: Dùng KV cũ</t>
  </si>
  <si>
    <t>https://docs.google.com/spreadsheets/d/1zL1lLV2xPnEm0iRq2_sFXhAJyKagFYJ9/edit?rtpof=true&amp;gid=2000123599#gid=2000123599</t>
  </si>
  <si>
    <t>https://drive.google.com/drive/u/0/folders/1X8R7O0jK12-boKU-2hlh0TBZRFVKE45I</t>
  </si>
  <si>
    <t>ind-vinamilk</t>
  </si>
  <si>
    <t>https://shopeefood.vn/bo-suu-tap/ind-vinamilk</t>
  </si>
  <si>
    <t>11-13.11</t>
  </si>
  <si>
    <r>
      <rPr>
        <sz val="10"/>
        <color theme="1"/>
        <rFont val="Calibri"/>
      </rPr>
      <t xml:space="preserve">Độc quyền: Giảm 25% + Voucher 50k
Scheme: Giảm 25% Iced/Hot Signature Chocolate &amp; Iced/Hot Caffe Mocha
</t>
    </r>
    <r>
      <rPr>
        <sz val="10"/>
        <color rgb="FF0000FF"/>
        <rFont val="Calibri"/>
      </rPr>
      <t>Voucher:
STARBUCKSVIP35S        18% cap 35k mbs 150k
STARBUCKS50 giảm 50k mbs 250k</t>
    </r>
    <r>
      <rPr>
        <sz val="10"/>
        <color theme="1"/>
        <rFont val="Calibri"/>
      </rPr>
      <t xml:space="preserve">
Timeline:</t>
    </r>
    <r>
      <rPr>
        <sz val="10"/>
        <color rgb="FF0000FF"/>
        <rFont val="Calibri"/>
      </rPr>
      <t xml:space="preserve"> 11/11 </t>
    </r>
    <r>
      <rPr>
        <sz val="10"/>
        <color theme="1"/>
        <rFont val="Calibri"/>
      </rPr>
      <t>- 13/11
Location: NW</t>
    </r>
  </si>
  <si>
    <t>11/11 - 13/11</t>
  </si>
  <si>
    <t>Bottom banner: 12/11
Floating (6h-10h): 13/11</t>
  </si>
  <si>
    <t>Static banner: 13/11
Floating (6h-10h): 12/11</t>
  </si>
  <si>
    <t>https://drive.google.com/drive/folders/1XXle1edHnCyMqXu9UJaUsWIfr-bk7XXD</t>
  </si>
  <si>
    <r>
      <rPr>
        <sz val="10"/>
        <color theme="1"/>
        <rFont val="Calibri"/>
      </rPr>
      <t xml:space="preserve">- Key message: </t>
    </r>
    <r>
      <rPr>
        <b/>
        <sz val="10"/>
        <color theme="1"/>
        <rFont val="Calibri"/>
      </rPr>
      <t>KHAO MÓN THÁI - MUA 1 TẶNG 1 + VOUCHER 35k</t>
    </r>
    <r>
      <rPr>
        <sz val="10"/>
        <color theme="1"/>
        <rFont val="Calibri"/>
      </rPr>
      <t xml:space="preserve">
- Scheme: 
+ Thai Market: MUA 01 Tom Yum Hải Sản TẶNG 01 Pad Thai Hải Sản
+ Hủ Tiếu Thái Lan - Pi Thai:  MUA 01 Hủ tiếu tomyum TẶNG 01 Hủ tiếu heo
+ Nhập code: 
SIEUTIEC35K giảm 35K đơn 119K
SIEUTIEC45K giảm 45K đơn 149K
SIEUTIEC75K giảm 75K đơn 249K
SIEUTIEC109K giảm 109K đơn 369K
SIEUTIEC139K giảm 139K đơn 469K
SIEUTIEC199K giảm 199K đơn 669K
- Timeline: 01/12 - 03/12
- Location: HCM, Hà Nội, Đà Nẵng</t>
    </r>
  </si>
  <si>
    <t>01/12 - 03/12</t>
  </si>
  <si>
    <t>Background: Tone màu vàng (70%) - trắng kem (20%) - đỏ (10%). Theme Lễ hội cuối năm, tươi sáng, vui vẻ (tham khảo thêm banner mẫu trong file)</t>
  </si>
  <si>
    <t>- Pick món trong file: Hủ tiếu Tomyum, Tomyum hải sản, Pad Thai Hải Sản
- Tùy ý pick logo (có thể tham khảo Rule logo của brand trong file)</t>
  </si>
  <si>
    <r>
      <rPr>
        <sz val="10"/>
        <rFont val="Calibri"/>
      </rPr>
      <t xml:space="preserve">Thêm element như </t>
    </r>
    <r>
      <rPr>
        <u/>
        <sz val="10"/>
        <color rgb="FF1155CC"/>
        <rFont val="Calibri"/>
      </rPr>
      <t>file mẫu</t>
    </r>
  </si>
  <si>
    <r>
      <rPr>
        <b/>
        <sz val="10"/>
        <color theme="1"/>
        <rFont val="Calibri"/>
      </rPr>
      <t>1 Combo 3:</t>
    </r>
    <r>
      <rPr>
        <sz val="10"/>
        <color theme="1"/>
        <rFont val="Calibri"/>
      </rPr>
      <t xml:space="preserve">
Static banner(6): 01/12 - 03/12
Popup(16h-19h): 02/12</t>
    </r>
  </si>
  <si>
    <r>
      <rPr>
        <b/>
        <sz val="10"/>
        <color theme="1"/>
        <rFont val="Calibri"/>
      </rPr>
      <t>1 Combo 3:</t>
    </r>
    <r>
      <rPr>
        <sz val="10"/>
        <color theme="1"/>
        <rFont val="Calibri"/>
      </rPr>
      <t xml:space="preserve">
Static banner(6): 01/12 - 03/12
Popup(16h-19h): 02/12</t>
    </r>
  </si>
  <si>
    <r>
      <rPr>
        <b/>
        <sz val="10"/>
        <color theme="1"/>
        <rFont val="Calibri"/>
      </rPr>
      <t>1 Combo 3:</t>
    </r>
    <r>
      <rPr>
        <sz val="10"/>
        <color theme="1"/>
        <rFont val="Calibri"/>
      </rPr>
      <t xml:space="preserve">
Static banner(6): 01/12 - 03/12
Popup(16h-19h): 02/12</t>
    </r>
  </si>
  <si>
    <r>
      <rPr>
        <sz val="10"/>
        <rFont val="Calibri"/>
      </rPr>
      <t xml:space="preserve">Deadline 19/11
</t>
    </r>
    <r>
      <rPr>
        <u/>
        <sz val="10"/>
        <color rgb="FF1155CC"/>
        <rFont val="Calibri"/>
      </rPr>
      <t>https://drive.google.com/drive/u/0/folders/1yPts84ZMgxyMhmuVoGfPlAv59Bg8caH-</t>
    </r>
    <r>
      <rPr>
        <sz val="10"/>
        <rFont val="Calibri"/>
      </rPr>
      <t xml:space="preserve"> </t>
    </r>
  </si>
  <si>
    <r>
      <rPr>
        <sz val="10"/>
        <color theme="1"/>
        <rFont val="Calibri"/>
      </rPr>
      <t xml:space="preserve">- Key message: </t>
    </r>
    <r>
      <rPr>
        <b/>
        <sz val="10"/>
        <color theme="1"/>
        <rFont val="Calibri"/>
      </rPr>
      <t>Trà Đé Khao Deal - Giảm 50% + Voucher 70k</t>
    </r>
    <r>
      <rPr>
        <sz val="10"/>
        <color theme="1"/>
        <rFont val="Calibri"/>
      </rPr>
      <t xml:space="preserve">
- Scheme:
+ Giảm món Trà Sữa giá Gốc 33K còn 16K, không áp dụng đơn tối thiểu
+ Nhập code Sieutiec để nhận thêm ưu đãi
SIEUTIEC10: Giảm 10k cho đơn từ 20k
SIEUTIEC20: Giảm 20k cho đơn từ 50k
SIEUTIEC30: Giảm 30k cho đơn từ 70k
SIEUTIEC40: Giảm 40k cho đơn từ 100k
SIEUTIEC50: Giảm 50k cho đơn từ 140k
SIEUTIEC70: Giảm 70k cho đơn từ 200k
SIEUTIEC99: Giảm 99k cho đơn từ 250k
- Location: HCM
- Timeline: 03/12 - 05/12</t>
    </r>
  </si>
  <si>
    <t>03/12 - 05/12</t>
  </si>
  <si>
    <t>Background màu brand + tone màu đỏ, xanh lá, theo vibe giáng sinh</t>
  </si>
  <si>
    <t>Pick logo + 2 SKU tùy ý trong file</t>
  </si>
  <si>
    <r>
      <rPr>
        <b/>
        <sz val="10"/>
        <color theme="1"/>
        <rFont val="Calibri"/>
      </rPr>
      <t xml:space="preserve">1 Combo 2:
</t>
    </r>
    <r>
      <rPr>
        <sz val="10"/>
        <color theme="1"/>
        <rFont val="Calibri"/>
      </rPr>
      <t>Static banner(4): 03/12 - 05/12
Floating(13h-16h): 04/12</t>
    </r>
  </si>
  <si>
    <r>
      <rPr>
        <sz val="10"/>
        <rFont val="Calibri"/>
      </rPr>
      <t xml:space="preserve">Deadline 21/11
</t>
    </r>
    <r>
      <rPr>
        <u/>
        <sz val="10"/>
        <color rgb="FF1155CC"/>
        <rFont val="Calibri"/>
      </rPr>
      <t>https://drive.google.com/drive/u/0/folders/128vs9fVs7U3-iFrzEkoarsUlxEpEUDCH</t>
    </r>
    <r>
      <rPr>
        <sz val="10"/>
        <rFont val="Calibri"/>
      </rPr>
      <t xml:space="preserve"> </t>
    </r>
  </si>
  <si>
    <t>Dec.Custom 3</t>
  </si>
  <si>
    <r>
      <rPr>
        <sz val="10"/>
        <color theme="1"/>
        <rFont val="Calibri"/>
      </rPr>
      <t xml:space="preserve">- Key message: </t>
    </r>
    <r>
      <rPr>
        <b/>
        <sz val="10"/>
        <color theme="1"/>
        <rFont val="Calibri"/>
      </rPr>
      <t>Milo Dầm TUTIMI ĐỒNG GIÁ 19.000Đ + TẶNG MÓN 0Đ</t>
    </r>
    <r>
      <rPr>
        <sz val="10"/>
        <color theme="1"/>
        <rFont val="Calibri"/>
      </rPr>
      <t xml:space="preserve">
- Scheme:
+ Giảm 6 món về 19.000đ, áp dụng cho đơn 40.000đ. Các món áp dụng (1 phần mỗi đơn):
Milo Dầm Phô Mai Sữa Tươi Tutimi
Milo Dầm Phô Mai Choco Tutimi
Nhài Sữa Trân Châu Trắng
Trà Sữa Pudding Tutimi
Trà Sữa Bí Đao L
Matcha Latte (M)
+ Combo siêu ưu đãi 2 ly L 64k giảm còn 40k [Combo 40k: Trà sữa Trân Châu Đen (L) x Trà Sữa Bí Đao (L)]
+ Tặng Milo Dầm Trân Châu Đường Đen khi đặt đơn 199k
+ Nhập mã TUTIMI40K - giảm 40.000đ, áp dụng cho đơn 80.000đ
Số lượng code: 930 codes/day (cofund 50:50)
- Timeline: 01/12 - 03/12
- Location: HCM</t>
    </r>
  </si>
  <si>
    <t>https://drive.google.com/drive/folders/1e8cKnHeHEW3Bib19-iOkVGXNOMvZIUQm</t>
  </si>
  <si>
    <r>
      <rPr>
        <sz val="10"/>
        <rFont val="Calibri"/>
      </rPr>
      <t xml:space="preserve">Tone tươi sáng. Nền bãi cỏ, hoa xanh dương, có thể tham khảo </t>
    </r>
    <r>
      <rPr>
        <u/>
        <sz val="10"/>
        <color rgb="FF1155CC"/>
        <rFont val="Calibri"/>
      </rPr>
      <t>ảnh mẫu</t>
    </r>
  </si>
  <si>
    <t>Pick món: TRÀ VẢI, NHÀI SỮA FULL TOPPING, MILO DẦM MACHIATO</t>
  </si>
  <si>
    <r>
      <rPr>
        <b/>
        <sz val="10"/>
        <color theme="1"/>
        <rFont val="Calibri"/>
      </rPr>
      <t xml:space="preserve">1 Combo Custom 3:
</t>
    </r>
    <r>
      <rPr>
        <sz val="10"/>
        <color theme="1"/>
        <rFont val="Calibri"/>
      </rPr>
      <t>Bottom Banner(4-6): 01/12 - 03/12
Pop Up(13h-16h): 02/12</t>
    </r>
  </si>
  <si>
    <r>
      <rPr>
        <sz val="10"/>
        <rFont val="Calibri"/>
      </rPr>
      <t xml:space="preserve">Deadline 19/11
</t>
    </r>
    <r>
      <rPr>
        <u/>
        <sz val="10"/>
        <color rgb="FF1155CC"/>
        <rFont val="Calibri"/>
      </rPr>
      <t>https://drive.google.com/drive/u/0/folders/11kLZAwm7VOe1aRH5JT2a8U4XYl-GvCJe</t>
    </r>
    <r>
      <rPr>
        <sz val="10"/>
        <rFont val="Calibri"/>
      </rPr>
      <t xml:space="preserve"> </t>
    </r>
  </si>
  <si>
    <t>Dec.Custom 1</t>
  </si>
  <si>
    <r>
      <rPr>
        <sz val="10"/>
        <color theme="1"/>
        <rFont val="Calibri"/>
      </rPr>
      <t>- Key message:</t>
    </r>
    <r>
      <rPr>
        <b/>
        <sz val="10"/>
        <color theme="1"/>
        <rFont val="Calibri"/>
      </rPr>
      <t xml:space="preserve"> Milo Dầm TUTIMI ĐỒNG GIÁ 19.000Đ + TẶNG MÓN 0Đ</t>
    </r>
    <r>
      <rPr>
        <sz val="10"/>
        <color theme="1"/>
        <rFont val="Calibri"/>
      </rPr>
      <t xml:space="preserve">
 - Scheme: 
+ Giảm 6 món về 19.000đ, áp dụng cho đơn 40.000đ. Các món áp dụng (1 phần mỗi đơn):
Milo Dầm Phô Mai Sữa Tươi Tutimi 
Milo Dầm Phô Mai Choco Tutimi 
Nhài Sữa Trân Châu Trắng 
Trà Sữa Pudding Tutimi 
Trà Sữa Bí Đao L 
Matcha Latte (M) 
+ Combo siêu ưu đãi 2 ly L 64k giảm còn 40k [Combo 40k: Trà sữa Trân Châu Đen (L) x Trà Sữa Bí Đao (L)] 
+ Tặng Milo Dầm Trân Châu Đường Đen khi đặt đơn 199k 
+ Nhập mã TUTIMI40K - giảm 40.000đ, áp dụng cho đơn 80.000đ 
Số lượng code: 930 codes/day (cofund 50:50)
 - Timeline: 13/12 - 15/12
- Location: HCM</t>
    </r>
  </si>
  <si>
    <t>13/12 - 15/12</t>
  </si>
  <si>
    <t>Dùng chung KV 01/12 - 03/12 (dòng 2153)</t>
  </si>
  <si>
    <r>
      <rPr>
        <b/>
        <sz val="10"/>
        <color theme="1"/>
        <rFont val="Calibri"/>
      </rPr>
      <t xml:space="preserve">1 Combo Custom 1:
</t>
    </r>
    <r>
      <rPr>
        <sz val="10"/>
        <color theme="1"/>
        <rFont val="Calibri"/>
      </rPr>
      <t>Static Banner(5): 13/12 - 15/12
Popup(19h-22h): 14/12</t>
    </r>
  </si>
  <si>
    <t>https://drive.google.com/drive/folders/1ikOkHdXTo41BtyqB-NgK8H6Ni6mSh-lL</t>
  </si>
  <si>
    <t>Dec.Custom 2</t>
  </si>
  <si>
    <r>
      <rPr>
        <sz val="10"/>
        <color theme="1"/>
        <rFont val="Calibri"/>
      </rPr>
      <t xml:space="preserve">- Key message: </t>
    </r>
    <r>
      <rPr>
        <b/>
        <sz val="10"/>
        <color theme="1"/>
        <rFont val="Calibri"/>
      </rPr>
      <t>Milo Dầm TUTIMI ĐỒNG GIÁ 19.000Đ + VOUCHER 40.000Đ</t>
    </r>
    <r>
      <rPr>
        <sz val="10"/>
        <color theme="1"/>
        <rFont val="Calibri"/>
      </rPr>
      <t xml:space="preserve">
- Scheme:
+ Giảm 6 món về 19.000đ, áp dụng cho đơn 40.000đ. Các món áp dụng (1 phần mỗi đơn):
Milo Dầm Phô Mai Sữa Tươi Tutimi
Milo Dầm Phô Mai Choco Tutimi
Nhài Sữa Trân Châu Trắng
Trà Sữa Pudding Tutimi
Trà Sữa Bí Đao L
Matcha Latte (M)
+ Combo siêu ưu đãi 2 ly L 64k giảm còn 40k [Combo 40k: Trà sữa Trân Châu Đen (L) x Trà Sữa Bí Đao (L)]
+ Tặng Milo Dầm Trân Châu Đường Đen khi đặt đơn 199k
+ Nhập mã TUTIMI40K - giảm 40.000đ, áp dụng cho đơn 80.000đ
Số lượng code: 930 codes/day (cofund 50:50)
- Timeline: 05/12 - 07/12, 23/12 - 25/12
- Location: HCM</t>
    </r>
  </si>
  <si>
    <t>05/12 - 07/12, 23/12 - 25/12</t>
  </si>
  <si>
    <t>Tone Trắng - Xanh đậm. Chủ đề giáng sinh. Nền tuyết</t>
  </si>
  <si>
    <t>Pick món: NHÀI SỮA TRÂN CHÂU CỦ NĂNG, TRÀ SỮA PHÔ MAI TƯƠI, MILO DẦM BÁNH PLAN</t>
  </si>
  <si>
    <r>
      <rPr>
        <sz val="10"/>
        <rFont val="Calibri"/>
      </rPr>
      <t xml:space="preserve">Thêm element: Lấp lánh, kim tuyến, bánh (tham khảo </t>
    </r>
    <r>
      <rPr>
        <u/>
        <sz val="10"/>
        <color rgb="FF1155CC"/>
        <rFont val="Calibri"/>
      </rPr>
      <t>file mẫu</t>
    </r>
    <r>
      <rPr>
        <sz val="10"/>
        <rFont val="Calibri"/>
      </rPr>
      <t>)</t>
    </r>
  </si>
  <si>
    <r>
      <rPr>
        <b/>
        <sz val="10"/>
        <color theme="1"/>
        <rFont val="Calibri"/>
      </rPr>
      <t xml:space="preserve">2 Combo Custom 2:
</t>
    </r>
    <r>
      <rPr>
        <sz val="10"/>
        <color theme="1"/>
        <rFont val="Calibri"/>
      </rPr>
      <t>Bottom Banner (1-3): 05/12 - 07/12, 23/12 - 25/12
Pop Up(13h-16h): 07/12
Floating(19h-22h): 23/12</t>
    </r>
  </si>
  <si>
    <r>
      <rPr>
        <sz val="10"/>
        <rFont val="Calibri"/>
      </rPr>
      <t xml:space="preserve">Deadline 25/11
</t>
    </r>
    <r>
      <rPr>
        <u/>
        <sz val="10"/>
        <color rgb="FF1155CC"/>
        <rFont val="Calibri"/>
      </rPr>
      <t>https://drive.google.com/drive/u/0/folders/1PbLTUGypBycRUTNM8e6i4f3s-TvOc2Ob</t>
    </r>
    <r>
      <rPr>
        <sz val="10"/>
        <rFont val="Calibri"/>
      </rPr>
      <t xml:space="preserve"> </t>
    </r>
  </si>
  <si>
    <t>Dec.Custom 4</t>
  </si>
  <si>
    <r>
      <rPr>
        <sz val="10"/>
        <color theme="1"/>
        <rFont val="Calibri"/>
      </rPr>
      <t xml:space="preserve">- Key message: </t>
    </r>
    <r>
      <rPr>
        <b/>
        <sz val="10"/>
        <color theme="1"/>
        <rFont val="Calibri"/>
      </rPr>
      <t>Milo Dầm TUTIMI ĐỒNG GIÁ 19.000Đ + VOUCHER 40.000Đ</t>
    </r>
    <r>
      <rPr>
        <sz val="10"/>
        <color theme="1"/>
        <rFont val="Calibri"/>
      </rPr>
      <t xml:space="preserve">
- Scheme:
+ Giảm 6 món về 19.000đ, áp dụng cho đơn 40.000đ. Các món áp dụng (1 phần mỗi đơn):
Milo Dầm Phô Mai Sữa Tươi Tutimi
Milo Dầm Phô Mai Choco Tutimi
Nhài Sữa Trân Châu Trắng
Trà Sữa Pudding Tutimi
Trà Sữa Bí Đao L
Matcha Latte (M)
+ Combo siêu ưu đãi 2 ly L 64k giảm còn 40k [Combo 40k: Trà sữa Trân Châu Đen (L) x Trà Sữa Bí Đao (L)]
+ Tặng Milo Dầm Trân Châu Đường Đen khi đặt đơn 199k
+ Nhập mã TUTIMI40K - giảm 40.000đ, áp dụng cho đơn 80.000đ
Số lượng code: 930 codes/day (cofund 50:50)
- Timeline: 19/12 - 21/12, 26/12 - 28/12, 29/12 - 31/12
- Location: HCM</t>
    </r>
  </si>
  <si>
    <t>19/12 - 21/12, 26/12 - 28/12, 29/12 - 31/12</t>
  </si>
  <si>
    <t xml:space="preserve">Background nhạt, làm nổi bật sản phẩm. Chủ đề tiệc cuối năm </t>
  </si>
  <si>
    <t>Pick món: CÀ PHÊ SỮA TƯƠI, MILO DẦM THẬP CẨM TUTIMI, NHÀI SỮA KEM TRỨNG</t>
  </si>
  <si>
    <t xml:space="preserve">Thêm element: Quà tặng, lấp lánh, bóng bay </t>
  </si>
  <si>
    <r>
      <rPr>
        <b/>
        <sz val="10"/>
        <color theme="1"/>
        <rFont val="Calibri"/>
      </rPr>
      <t xml:space="preserve">3 Combo Custom 4:
</t>
    </r>
    <r>
      <rPr>
        <sz val="10"/>
        <color theme="1"/>
        <rFont val="Calibri"/>
      </rPr>
      <t>Hometop Banner(10-12): 19/12 - 21/12, 26/12 - 28/12, 29/12 - 31/12
Floating(19h-22h): 19/12
Floating(13h-16h): 27/12
Pop Up(13h-16h): 29/12</t>
    </r>
  </si>
  <si>
    <r>
      <rPr>
        <sz val="10"/>
        <rFont val="Calibri"/>
      </rPr>
      <t xml:space="preserve">Deadline 9/12
</t>
    </r>
    <r>
      <rPr>
        <u/>
        <sz val="10"/>
        <color rgb="FF1155CC"/>
        <rFont val="Calibri"/>
      </rPr>
      <t>https://drive.google.com/drive/u/0/folders/1AKrlAtKmAeiVgUIoN4PuO70K2fN3QQrP</t>
    </r>
    <r>
      <rPr>
        <sz val="10"/>
        <rFont val="Calibri"/>
      </rPr>
      <t xml:space="preserve"> </t>
    </r>
  </si>
  <si>
    <r>
      <rPr>
        <sz val="10"/>
        <color theme="1"/>
        <rFont val="Calibri"/>
      </rPr>
      <t xml:space="preserve">- Key message: </t>
    </r>
    <r>
      <rPr>
        <b/>
        <sz val="10"/>
        <color theme="1"/>
        <rFont val="Calibri"/>
      </rPr>
      <t>TRÀ SỮA SEKAI MỜI MÓN 10K + VOUCHER 50.000Đ</t>
    </r>
    <r>
      <rPr>
        <sz val="10"/>
        <color theme="1"/>
        <rFont val="Calibri"/>
      </rPr>
      <t xml:space="preserve">
- Scheme:
+ Giảm món Trà Sữa Gạo Nhật còn 10k, áp dụng đơn 39k
+ Giảm toàn bộ menu 5%
+ Nhập mã SEKAI50 - giảm 50% tối đa 50.000đ, áp dụng cho đơn 60.000đ
Số lượng code: </t>
    </r>
    <r>
      <rPr>
        <strike/>
        <sz val="10"/>
        <color theme="1"/>
        <rFont val="Calibri"/>
      </rPr>
      <t xml:space="preserve">540 </t>
    </r>
    <r>
      <rPr>
        <sz val="10"/>
        <color rgb="FFFF0000"/>
        <rFont val="Calibri"/>
      </rPr>
      <t xml:space="preserve">400 </t>
    </r>
    <r>
      <rPr>
        <sz val="10"/>
        <color theme="1"/>
        <rFont val="Calibri"/>
      </rPr>
      <t>codes/day (cofund 50:50)
- Timeline: 05/12 - 07/12
- Location: HCM</t>
    </r>
  </si>
  <si>
    <t>https://drive.google.com/drive/folders/1gsq5O6I5SMMhSU6Vtc98lf1-6KgKx3vF</t>
  </si>
  <si>
    <t>Pick món: Trà dâu, Trà sữa gạo Nhật fulltopping, TRÀ-CÓC-MƠ-SIZE-L</t>
  </si>
  <si>
    <r>
      <rPr>
        <sz val="10"/>
        <rFont val="Calibri"/>
      </rPr>
      <t xml:space="preserve">Adapt </t>
    </r>
    <r>
      <rPr>
        <u/>
        <sz val="10"/>
        <color rgb="FF1155CC"/>
        <rFont val="Calibri"/>
      </rPr>
      <t>KV Cũ</t>
    </r>
    <r>
      <rPr>
        <sz val="10"/>
        <rFont val="Calibri"/>
      </rPr>
      <t>:
- Thay ảnh món mới</t>
    </r>
  </si>
  <si>
    <r>
      <rPr>
        <b/>
        <sz val="10"/>
        <color theme="1"/>
        <rFont val="Calibri"/>
      </rPr>
      <t xml:space="preserve">1 Combo Custom 2:
</t>
    </r>
    <r>
      <rPr>
        <sz val="10"/>
        <color theme="1"/>
        <rFont val="Calibri"/>
      </rPr>
      <t>Bottom Banner (1-3): 05/12 - 07/12
Floating(19h-22h): 05/12</t>
    </r>
  </si>
  <si>
    <r>
      <rPr>
        <sz val="10"/>
        <color rgb="FF000000"/>
        <rFont val="Calibri"/>
      </rPr>
      <t>Deadline 25/11</t>
    </r>
    <r>
      <rPr>
        <u/>
        <sz val="10"/>
        <color rgb="FF1155CC"/>
        <rFont val="Calibri"/>
      </rPr>
      <t xml:space="preserve">
https://drive.google.com/drive/u/0/folders/1RMzYyihE8HzMVhyffzYc3awadOxOfg9D</t>
    </r>
  </si>
  <si>
    <r>
      <rPr>
        <sz val="10"/>
        <color theme="1"/>
        <rFont val="Calibri"/>
      </rPr>
      <t xml:space="preserve">- Key message: </t>
    </r>
    <r>
      <rPr>
        <b/>
        <sz val="10"/>
        <color theme="1"/>
        <rFont val="Calibri"/>
      </rPr>
      <t>TRÀ SỮA SEKAI MỜI MÓN 10K + VOUCHER 50.000Đ</t>
    </r>
    <r>
      <rPr>
        <sz val="10"/>
        <color theme="1"/>
        <rFont val="Calibri"/>
      </rPr>
      <t xml:space="preserve">
- Scheme:
+ Giảm món Trà Sữa Gạo Nhật còn 10k, áp dụng đơn 39k
+ Giảm toàn bộ menu 5%
+ Nhập mã SEKAI50 - giảm 50% tối đa 50.000đ, áp dụng cho đơn 60.000đ
Số lượng code: 400 codes/day (cofund 50:50)
- Timeline: 13/12 - 15/12, 22/12 - 24/12
- Location: HCM</t>
    </r>
  </si>
  <si>
    <t>13/12 - 15/12, 22/12 - 24/12</t>
  </si>
  <si>
    <r>
      <rPr>
        <sz val="10"/>
        <rFont val="Calibri"/>
      </rPr>
      <t xml:space="preserve">Tone hồng - trắng - đỏ. Chủ đề giáng sinh. Nền vải bông. Tham khảo </t>
    </r>
    <r>
      <rPr>
        <u/>
        <sz val="10"/>
        <color rgb="FF1155CC"/>
        <rFont val="Calibri"/>
      </rPr>
      <t>file mẫu</t>
    </r>
  </si>
  <si>
    <t>Pick món: Trà sữa gạo Nhật XL, Trà sữa fulltopping XL, TRÀ LỰU THẠCH DỪA XL</t>
  </si>
  <si>
    <t>Thêm element: nơ , bánh kẹo, trái thông</t>
  </si>
  <si>
    <r>
      <rPr>
        <b/>
        <sz val="10"/>
        <color theme="1"/>
        <rFont val="Calibri"/>
      </rPr>
      <t xml:space="preserve">2 Combo Custom 3:
</t>
    </r>
    <r>
      <rPr>
        <sz val="10"/>
        <color theme="1"/>
        <rFont val="Calibri"/>
      </rPr>
      <t>Bottom Banner(4-6): 13/12 - 15/12, 22/12 - 24/12    
Pop Up(13h-16h): 13/12
Pop Up(19h-22h): 22/12</t>
    </r>
  </si>
  <si>
    <r>
      <rPr>
        <sz val="10"/>
        <rFont val="Calibri"/>
      </rPr>
      <t xml:space="preserve">Deadline 3/12
</t>
    </r>
    <r>
      <rPr>
        <u/>
        <sz val="10"/>
        <color rgb="FF1155CC"/>
        <rFont val="Calibri"/>
      </rPr>
      <t>https://drive.google.com/drive/u/0/folders/1SNeuolBCEAvfFHXCT2Jia7dZW7mUANut</t>
    </r>
    <r>
      <rPr>
        <sz val="10"/>
        <rFont val="Calibri"/>
      </rPr>
      <t xml:space="preserve"> </t>
    </r>
  </si>
  <si>
    <r>
      <rPr>
        <sz val="10"/>
        <color theme="1"/>
        <rFont val="Calibri"/>
      </rPr>
      <t xml:space="preserve">- Key message: </t>
    </r>
    <r>
      <rPr>
        <b/>
        <sz val="10"/>
        <color theme="1"/>
        <rFont val="Calibri"/>
      </rPr>
      <t>TRÀ SỮA SEKAI MỜI MÓN 10K + VOUCHER 50.000Đ</t>
    </r>
    <r>
      <rPr>
        <sz val="10"/>
        <color theme="1"/>
        <rFont val="Calibri"/>
      </rPr>
      <t xml:space="preserve">
- Scheme:
+ Giảm món Trà Sữa Gạo Nhật còn 10k, áp dụng đơn 39k
+ Giảm toàn bộ menu 5%
+ Nhập mã SEKAI50 - giảm 50% tối đa 50.000đ, áp dụng cho đơn 60.000đ
Số lượng code: 400 codes/day (cofund 50:50)
- Timeline: 19/12 - 21/12, 26/12 - 28/12
- Location: HCM</t>
    </r>
  </si>
  <si>
    <t>19/12 - 21/12, 26/12 - 28/12</t>
  </si>
  <si>
    <r>
      <rPr>
        <sz val="10"/>
        <rFont val="Calibri"/>
      </rPr>
      <t xml:space="preserve">Màu sắc ấm cúng. Chủ đề cuối năm, tiệc chúc mừng. Tham khảo </t>
    </r>
    <r>
      <rPr>
        <u/>
        <sz val="10"/>
        <color rgb="FF1155CC"/>
        <rFont val="Calibri"/>
      </rPr>
      <t>file mẫu</t>
    </r>
  </si>
  <si>
    <t>Pick món: Trà sữa gạo Nhật fulltopping, Trà sữa gạo Nhật trân châu củ năng, Trà đào</t>
  </si>
  <si>
    <t>Thêm element: Lấp lánh ánh đèn, pháo hoa , bóng bay</t>
  </si>
  <si>
    <r>
      <rPr>
        <b/>
        <sz val="10"/>
        <color theme="1"/>
        <rFont val="Calibri"/>
      </rPr>
      <t xml:space="preserve">2 Combo Custom 1:
</t>
    </r>
    <r>
      <rPr>
        <sz val="10"/>
        <color theme="1"/>
        <rFont val="Calibri"/>
      </rPr>
      <t>Static Banner(5): 19/12 - 21/12, 26/12 - 28/12
Floating(19h-22h): 20/12
Pop Up(13h-16h): 28/12</t>
    </r>
  </si>
  <si>
    <r>
      <rPr>
        <sz val="10"/>
        <rFont val="Calibri"/>
      </rPr>
      <t xml:space="preserve">Deadline 9/12
</t>
    </r>
    <r>
      <rPr>
        <u/>
        <sz val="10"/>
        <color rgb="FF1155CC"/>
        <rFont val="Calibri"/>
      </rPr>
      <t>https://drive.google.com/drive/u/0/folders/1FRsSI3m7h0X_fLlZB723HFLIGlIve6hE</t>
    </r>
    <r>
      <rPr>
        <sz val="10"/>
        <rFont val="Calibri"/>
      </rPr>
      <t xml:space="preserve"> </t>
    </r>
  </si>
  <si>
    <t>1-5.12</t>
  </si>
  <si>
    <t>Key mess: Món ngon 1Đ + Voucher 50k
Scheme: Giảm món 1đ mbs 99k các món sau:
Trà Sen Vàng (Củ năng)
Trà Thanh Đào
PhinDi Hạnh Nhân
Phin Kem Dừa
Trà Thạch Đào
Bánh mì que
Bánh Croissant Highlands 55gr
Voucher: HIGHLANDS50A giảm 50k mbs 120k
Timeline: 1-5, 8-12/12
Location: NW</t>
  </si>
  <si>
    <t>1-5, 8-12/12</t>
  </si>
  <si>
    <t>HTC (14h-24h): 03/12
HTC (0h-10h &amp; 14h-18h): 04/12
Hometop banner: 03/12, 04/12
Static banner: 04/12, 05/12
Flash sale banner: 01/12
Floating (13h-16h): 01/12
Floating (6h-10h): 04/12
Pop-up (6h-10h): 05/12
SPF page: 02/12
SPF IG story: 04/12</t>
  </si>
  <si>
    <t>HTC (8h-16h): 03/12, 05/12
Hometop banner: 03/12, 04/12
Static banner: 04/12, 05/12
Flash sale banner: 01/12
Floating (13h-16h): 01/12
Floating (6h-10h): 04/12
Pop-up (6h-10h): 05/12
SPF page: 02/12
SPF IG story: 04/12</t>
  </si>
  <si>
    <r>
      <rPr>
        <sz val="10"/>
        <rFont val="Calibri"/>
      </rPr>
      <t xml:space="preserve">Dealdine 19/11
</t>
    </r>
    <r>
      <rPr>
        <u/>
        <sz val="10"/>
        <color rgb="FF1155CC"/>
        <rFont val="Calibri"/>
      </rPr>
      <t>https://drive.google.com/drive/u/0/folders/1MJ0ldAVNGTyimWACnCOyhq4H00UegJub</t>
    </r>
    <r>
      <rPr>
        <sz val="10"/>
        <rFont val="Calibri"/>
      </rPr>
      <t xml:space="preserve"> </t>
    </r>
  </si>
  <si>
    <t>8-12.12</t>
  </si>
  <si>
    <t>HTC (14h-24h): 08/12
HTC (0h-14h): 09/12
Hometop banner: 08/12, 10/12
Static banner: 09/12, 11/12
Flash sale banner: 10/12
Floating (6h-10h): 09/12, 10/12
Pop-up (6h-10h): 11/12
SPF page: 08/12
SPF ID story: 09/12</t>
  </si>
  <si>
    <r>
      <rPr>
        <sz val="10"/>
        <rFont val="Calibri"/>
      </rPr>
      <t xml:space="preserve">Dealdine 19/11
</t>
    </r>
    <r>
      <rPr>
        <u/>
        <sz val="10"/>
        <color rgb="FF1155CC"/>
        <rFont val="Calibri"/>
      </rPr>
      <t>https://drive.google.com/drive/u/0/folders/1MJ0ldAVNGTyimWACnCOyhq4H00UegJub</t>
    </r>
    <r>
      <rPr>
        <sz val="10"/>
        <rFont val="Calibri"/>
      </rPr>
      <t xml:space="preserve"> </t>
    </r>
  </si>
  <si>
    <t>15-19.12</t>
  </si>
  <si>
    <t>Key mess: Món ngon 1Đ + Voucher 50k
Scheme: Giảm món 1đ mbs 120k các món sau:
Trà Sen Vàng (Củ năng)
Trà Thanh Đào
PhinDi Hạnh Nhân
Phin Kem Dừa
Trà Thạch Đào
Bánh mì que
Bánh Croissant Highlands 55gr
Voucher: HIGHLANDS50A giảm 50k mbs 120k
Timeline: 15-19, 22-26/12
Location: NW</t>
  </si>
  <si>
    <t xml:space="preserve"> 15-19, 22-26/12</t>
  </si>
  <si>
    <t>HTC (6h-14h): 16/12
Hometop banner: 16/12, 18/12
Static banner: 16/12, 19/12
Flash sale banner: 17/12
Floating (13h-16h): 18/12
Pop-up (6h-10h): 19/12</t>
  </si>
  <si>
    <r>
      <rPr>
        <sz val="10"/>
        <rFont val="Calibri"/>
      </rPr>
      <t xml:space="preserve">Dealdine 19/11
</t>
    </r>
    <r>
      <rPr>
        <u/>
        <sz val="10"/>
        <color rgb="FF1155CC"/>
        <rFont val="Calibri"/>
      </rPr>
      <t>https://drive.google.com/drive/u/0/folders/1MJ0ldAVNGTyimWACnCOyhq4H00UegJub</t>
    </r>
    <r>
      <rPr>
        <sz val="10"/>
        <rFont val="Calibri"/>
      </rPr>
      <t xml:space="preserve"> </t>
    </r>
  </si>
  <si>
    <t>1-3.12</t>
  </si>
  <si>
    <t>Key message:        Deal Ngọt Ngào
Mua 2 Tặng 1 + Voucher 100.000
Giá gốc 133k =&gt; Giá giảm 95k
Scheme:        
Món mua 1: Matcha Tây Bắc Mochi/ Matcha Latte Tây Bắc/ Matcha Latte Tây Bắc (Nóng)
Món mua 2: Caramel Macchiato Đá/Caramel Macchiato Nóng/Trà Đào Cam Sả - Đá
Món tặng: Combo 2 mochi/Chà Bông Phô Mai
Voucher
TCH100 giảm 100k mbs 200k
TCHGIAM50 giảm 50% cap 33k
Timeline:        1-3/12
Loctaion: NW</t>
  </si>
  <si>
    <t>1-3/12</t>
  </si>
  <si>
    <t>HTC (8h-16h): 01/12
HTC (0h-14h): 03/12
Hometop banner: 01/12, 02/12
Static banner: 02/12, 03/12
Flash sale banner: 02/12
Pop-up (6h-10h): 02/12
Pop-up (6h-10h): 03/12
Floating (6h-10h): 01/12
SPF Page: 01/12
SPF IG story: 02/12</t>
  </si>
  <si>
    <t>HTC #1st scroll: 01/12
Hometop banner: 01/12, 02/12
Static banner: 02/12, 03/12
Flash sale banner: 02/12
Pop-up (6h-10h): 02/12
Pop-up (6h-10h): 03/12
Floating (6h-10h): 01/12
SPF Page: 01/12
SPF IG story: 02/12</t>
  </si>
  <si>
    <r>
      <rPr>
        <sz val="10"/>
        <rFont val="Calibri"/>
      </rPr>
      <t xml:space="preserve">Deadline 19/11
</t>
    </r>
    <r>
      <rPr>
        <u/>
        <sz val="10"/>
        <color rgb="FF1155CC"/>
        <rFont val="Calibri"/>
      </rPr>
      <t>https://drive.google.com/drive/u/0/folders/1Lxgb9mrgCsgmKUz-lSHLVF14Tuoq6LVR</t>
    </r>
    <r>
      <rPr>
        <sz val="10"/>
        <rFont val="Calibri"/>
      </rPr>
      <t xml:space="preserve"> </t>
    </r>
  </si>
  <si>
    <t>15-17.12</t>
  </si>
  <si>
    <t>Key message:	Deal Thả Ga - Giảm Cực Đã
Đồng giá 33k + Voucher 60k
Scheme:	
Trà Đào Cam Sả 49k =&gt; 33k
Matcha Latte Tây Bắc 45k =&gt; 33k
Matcha Latte Tây Bắc Nóng 49k =&gt; 33k
Cà Phê Sữa Đá 39k =&gt; 33k
Chà Bông Phô Mai 39k =&gt; 33k
Voucher
TCHGIAM50 giảm 50% cap 33k
TCHV60 giảm 60k mbs 150k
Timeline:	15-17/12
Loctaion: NW</t>
  </si>
  <si>
    <t>15/12 - 17/12</t>
  </si>
  <si>
    <t>Hometop banner (0h-10h): 16/12, 17/12
HTC (0h-16h): 17/12
Hometop banner: 15/12
Static banner: 15/12
Bottom banner: 16/12
Flash sale banner: 16/12
Floating (6h-10h): 17/12
Pop-up (6h-10h): 16/12</t>
  </si>
  <si>
    <t>Hometop banner: 16/12
HTC (0h-16h): 17/12
Hometop banner: 15/12
Static banner: 15/12
Bottom banner: 16/12
Flash sale banner: 16/12
Floating (6h-10h): 17/12
Pop-up (6h-10h): 16/12</t>
  </si>
  <si>
    <r>
      <rPr>
        <sz val="10"/>
        <rFont val="Calibri"/>
      </rPr>
      <t xml:space="preserve">Deadline 8/12
</t>
    </r>
    <r>
      <rPr>
        <u/>
        <sz val="10"/>
        <color rgb="FF1155CC"/>
        <rFont val="Calibri"/>
      </rPr>
      <t>https://drive.google.com/drive/u/0/folders/1FD2An-E_N8q5Reh8P7pNkdRrxlbzRoyj</t>
    </r>
    <r>
      <rPr>
        <sz val="10"/>
        <rFont val="Calibri"/>
      </rPr>
      <t xml:space="preserve"> </t>
    </r>
  </si>
  <si>
    <t>HTC 2nd scroll (12h-16h)
Flash sale banner: 25/12</t>
  </si>
  <si>
    <r>
      <rPr>
        <sz val="10"/>
        <rFont val="Calibri"/>
      </rPr>
      <t xml:space="preserve">Dealdine 19/11
</t>
    </r>
    <r>
      <rPr>
        <u/>
        <sz val="10"/>
        <color rgb="FF1155CC"/>
        <rFont val="Calibri"/>
      </rPr>
      <t>https://drive.google.com/drive/u/0/folders/1MJ0ldAVNGTyimWACnCOyhq4H00UegJub</t>
    </r>
    <r>
      <rPr>
        <sz val="10"/>
        <rFont val="Calibri"/>
      </rPr>
      <t xml:space="preserve"> </t>
    </r>
  </si>
  <si>
    <t>BOGO 4, 12.12</t>
  </si>
  <si>
    <t>Key mess: Trà sữa Chôm Chôm Mua 1 tặng 1 + Voucher 50k
Scheme: Mua 1 tặng 1 các combo
Mua 1 Trà sữa Chôm chôm tặng 1 Trà sữa Chôm chôm -&gt; 59K
Mua 1 Trà sữa Chôm chôm Tặng 1 Bơ già dừa non -&gt; 59K
Mua 1 Trà sữa Chôm chôm tặng 1 Iki Matcha -&gt; 59K
Mua 1 Trà sữa Chôm chôm tặng 1 Cóc cóc đác đác -&gt; 59K
Mua 1 Iki Matcha Đậu Hũ tặng 1 Trà sữa Thanh Hương -&gt; 69K
Voucher:
KATINATFS13 freeship 13k mbs 59k
KATINAT25K giảm 25k mbs 100k
KATINAT50K giảm 50k mbs 200k
Timeline: 4, 12/12
Location: NW</t>
  </si>
  <si>
    <t>4 &amp; 12/12</t>
  </si>
  <si>
    <t>Pop-up (6h-10h WL): 04/12
Bottom banner: 04/12
Flash sale banner: 04/12</t>
  </si>
  <si>
    <t>Pop-up (13h-16h): 04/12
Bottom banner: 04/12
Flash sale banner: 04/12</t>
  </si>
  <si>
    <t>https://drive.google.com/drive/folders/1djBq1J_8BcwUNwN3N_TOS7RjoKkrJrNH</t>
  </si>
  <si>
    <t>B2G1 8-9.12</t>
  </si>
  <si>
    <t>Key mess: Mua 2 tặng 1 + Voucher 50k
Scheme: Mua 2 tặng 1 các combo
Mua 1 Bơ Già Dừa Non size L +1 Cóc cóc đác đác size L
Tặng 1 Trà Sữa Chôm Chôm: 59k
Mua 1 Bơ già Dừa Non size L 69k  + 1 Iki Matcha Latte Đậu Hũ 69k 
Tặng 1 Trà Sữa Chôm Chôm: 59k
Mua 1 Bơ Già Dừa Non size L + 1 Trà Sữa Chôm Chôm
Tặng 1 Trà Sữa Chôm Chôm: 59k
Voucher:
KATINAT50K giảm 50k mbs 200k
KATINAT100KK giảm 100k mbs 400k
Timeline: 8-9/12
Location: NW</t>
  </si>
  <si>
    <t>8-9.12</t>
  </si>
  <si>
    <t>Floating (13h-16h): 08/12, 10/12
SPF Page: 08/12
Hometop banner: 09/12</t>
  </si>
  <si>
    <t>https://drive.google.com/drive/folders/12H-RYUZQgXEjWLWtBhcgTSzSi0-veQyi</t>
  </si>
  <si>
    <t>18-19.12</t>
  </si>
  <si>
    <t>Mua 1 Tặng 1 + Voucher 50k
MUA
- Trà sữa Lài L65
- Matcha Latte L69 (+4,000)
- Bơ Bơ Đậu Đậu L69 (+4,000)
- Marble Bạc Xỉu L72 (+7,000)
- Trà Cam Quýt L75 (+10,000) 
TẶNG:
TRÀ SỮA NGUYÊN LÁ L65
Giá 130 --&gt; 65
Voucher
CHEESE50 giảm 50k mbs 280k
Timeline: 18 - 19/12</t>
  </si>
  <si>
    <t>18/12 - 19/12</t>
  </si>
  <si>
    <t>HTC (8h-16h): 18/12
Bottom banner: 18/12
Floating (13h-16h): 18/12
Flash sale banner: 19/12
SPH (5h-10h): 19/12
Hometop banner (0h-10h): 19/12</t>
  </si>
  <si>
    <t>https://drive.google.com/drive/folders/1L9ou4-FR6UrcqCZBL7uZIkmIePqqEkJ1</t>
  </si>
  <si>
    <t>25-26.12</t>
  </si>
  <si>
    <r>
      <rPr>
        <sz val="10"/>
        <color theme="1"/>
        <rFont val="Calibri"/>
      </rPr>
      <t xml:space="preserve">KEY MESSAGE:  CHÀO GIÁNG SINH KHAO DEAL XỊN
 Mua 1 tặng 1 
- Trà sữa Nguyên Lá L65
- </t>
    </r>
    <r>
      <rPr>
        <sz val="10"/>
        <color rgb="FF0000FF"/>
        <rFont val="Calibri"/>
      </rPr>
      <t>Trà Đào Hồng Đài (+4k)</t>
    </r>
    <r>
      <rPr>
        <sz val="10"/>
        <color theme="1"/>
        <rFont val="Calibri"/>
      </rPr>
      <t xml:space="preserve">
- Matcha Latte L69 (+4,000)
- Marble Bạc Xỉu L72 (+7,000)
- Trà sữa Hạt Dẻ Cười L75 (+10,000)
</t>
    </r>
    <r>
      <rPr>
        <sz val="10"/>
        <color rgb="FF0000FF"/>
        <rFont val="Calibri"/>
      </rPr>
      <t xml:space="preserve">- Trà sữa Bánh Quy (+4k)
- Bạc Xỉu Bánh Quy (+14k)
</t>
    </r>
    <r>
      <rPr>
        <sz val="10"/>
        <color theme="1"/>
        <rFont val="Calibri"/>
      </rPr>
      <t xml:space="preserve">
Giá gốc: 130 --&gt; 65
Voucher: CHEESE50 giảm 50k mbs 280k
Timeline: 24 - 26.12</t>
    </r>
  </si>
  <si>
    <t>24/12 - 26/12</t>
  </si>
  <si>
    <t>Hometop banner (0h-10h &amp; 14h-16h): 25/12, 26/12
Bottom banner: 25/12
Flash sale banner: 26/12
Pop-up (6h-10h): 26/12</t>
  </si>
  <si>
    <t>https://drive.google.com/drive/folders/1kNPPM0NPgPek2c6dCSuvbQQYwrTfrqtA</t>
  </si>
  <si>
    <t>29-30.12</t>
  </si>
  <si>
    <r>
      <rPr>
        <sz val="10"/>
        <color theme="1"/>
        <rFont val="Calibri"/>
      </rPr>
      <t xml:space="preserve">KEY MESSAGE: TIỆC CUỐI NĂM
NHÂN ĐÔI NIỀM VUI
MUA 2 tang 1 + voucher 50k
- Trà sữa Nguyên Lài L65
- Trà Đào Hồng L69 (+4,000)
- Matcha Latte L69 (+4,000)
- Opera Bạc Xỉu L72 (+7,000)
- Trà sữa Hạt Dẻ Cười L75 (+10,000)
Tặng
- Trà sữa Olong Lài M55 (upsize L + 10,000)
</t>
    </r>
    <r>
      <rPr>
        <strike/>
        <sz val="10"/>
        <color theme="1"/>
        <rFont val="Calibri"/>
      </rPr>
      <t xml:space="preserve">- Trà Cam Quýt S55 (upsize L + 20,000)
</t>
    </r>
    <r>
      <rPr>
        <sz val="10"/>
        <color theme="1"/>
        <rFont val="Calibri"/>
      </rPr>
      <t xml:space="preserve">
Giá gốc: 195 --&gt; 130
Voucher: CHEESE50 giamr 50k mbs 280k
Timeline: 29 - 30/12</t>
    </r>
  </si>
  <si>
    <t>29/12 - 30/12</t>
  </si>
  <si>
    <t>Flash sale banner: 29/12
Static banner: 29/12
Hometop banner (0h-10h &amp; 13h-16h): 29/12, 30/12</t>
  </si>
  <si>
    <t>https://drive.google.com/drive/folders/1epF9AOVr9-zZAYVbGLPk47MoEiwJ0iIg</t>
  </si>
  <si>
    <t>23-25.12</t>
  </si>
  <si>
    <t>thả dô WC Mon</t>
  </si>
  <si>
    <r>
      <rPr>
        <sz val="10"/>
        <rFont val="Calibri"/>
      </rPr>
      <t xml:space="preserve">Deadline 11/12
</t>
    </r>
    <r>
      <rPr>
        <u/>
        <sz val="10"/>
        <color rgb="FF1155CC"/>
        <rFont val="Calibri"/>
      </rPr>
      <t>https://drive.google.com/drive/u/0/folders/1c_tZ6ZlIUgL9TdNAwuW1n84hVi2nyaYp</t>
    </r>
    <r>
      <rPr>
        <sz val="10"/>
        <rFont val="Calibri"/>
      </rPr>
      <t xml:space="preserve"> </t>
    </r>
  </si>
  <si>
    <t>Key message: 
Deal Chồng Deal Không Giới Hạn
Mua 1 Tặng 1 + Freeship
Scheme: Mua 1 Tặng 1 món Dolce Espresso (Combo 2 Dolce Espresso, giá gốc 144k --&gt; 72k)
Không giới hạn số món giảm/đơn hàng.
Voucher:
STARBUCKS50K giảm 15% cap 50k mbs 180k
STARBUCKS70K giảm 70k mbs 480k
STARBUCKSUNLIMITED9 giảm 9% không giới hạn
STARBUCKSFS freeship 10k mbs 60k
Location: NW
Timeline:  thứ hai hàng tuần</t>
  </si>
  <si>
    <t xml:space="preserve">SPH (0h-10h): 01/12, 08/12
Bottom banner: 01/12, 15/12
Story SPF page: 01/12
HTC (0h-14h): 08/12
Flash sale banner: 15/12
HTC (0h-12h): 22/12
</t>
  </si>
  <si>
    <r>
      <rPr>
        <sz val="10"/>
        <rFont val="Calibri"/>
      </rPr>
      <t xml:space="preserve">9/10 </t>
    </r>
    <r>
      <rPr>
        <u/>
        <sz val="10"/>
        <color rgb="FF1155CC"/>
        <rFont val="Calibri"/>
      </rPr>
      <t>https://drive.google.com/drive/u/0/folders/1Y_WqGt9yX9CPKFjqr_qz-DUGHkWRlapo</t>
    </r>
  </si>
  <si>
    <r>
      <rPr>
        <sz val="10"/>
        <color rgb="FF000000"/>
        <rFont val="Calibri"/>
      </rPr>
      <t xml:space="preserve">Key message: Tiệc Trà Cuối Tuần, Starbucks Khao
Giảm 30% + Voucher 70k
Scheme:  Giảm 30% Hot/ Iced Black Tea with Ruby Grapefruit giá gốc </t>
    </r>
    <r>
      <rPr>
        <sz val="10"/>
        <color rgb="FF000000"/>
        <rFont val="Calibri"/>
      </rPr>
      <t xml:space="preserve">97k --&gt; 67,9k
</t>
    </r>
    <r>
      <rPr>
        <sz val="10"/>
        <color rgb="FF000000"/>
        <rFont val="Calibri"/>
      </rPr>
      <t xml:space="preserve">Không giới hạn số lượng món giảm/đơn hàng.
Voucher:
</t>
    </r>
    <r>
      <rPr>
        <sz val="10"/>
        <color rgb="FF000000"/>
        <rFont val="Calibri"/>
      </rPr>
      <t>STARBUCKS50K giảm 15% cap 50k mbs 180k
STARBUCKS70K giảm 70k mbs 480k
STARBUCKSUNLIMITED9 giảm 9% không giới hạn</t>
    </r>
    <r>
      <rPr>
        <sz val="10"/>
        <color rgb="FF000000"/>
        <rFont val="Calibri"/>
      </rPr>
      <t xml:space="preserve">
Location: NW
Timeline:  thứ 6 hàng tuần</t>
    </r>
  </si>
  <si>
    <t xml:space="preserve">Bottom banner: 05/12, 26/12
Collection banner: 19/12
SPF page: 26/12
</t>
  </si>
  <si>
    <r>
      <rPr>
        <sz val="10"/>
        <rFont val="Calibri"/>
      </rPr>
      <t xml:space="preserve">9/10 </t>
    </r>
    <r>
      <rPr>
        <u/>
        <sz val="10"/>
        <color rgb="FF1155CC"/>
        <rFont val="Calibri"/>
      </rPr>
      <t>https://drive.google.com/drive/u/0/folders/1poh1slwfVmyqgeryCVCWO_m2HBKWXggW</t>
    </r>
  </si>
  <si>
    <t>BAU Gr</t>
  </si>
  <si>
    <t>thứ 4 hàng tuần</t>
  </si>
  <si>
    <t xml:space="preserve">Hometop banner (0h-10h &amp; 14h-16h): 10/12, 24/12,31/12
Static banner: 10/12
SPF Page: 24/12
Pop-up (6h-10h): 31/12
</t>
  </si>
  <si>
    <t>thứ 6 hàng tuần</t>
  </si>
  <si>
    <t xml:space="preserve">Floating (6h-10h): 26/12
HTC (0h-12h): 05/12
Hometop banner (0h-10h &amp; 13h-16h): 05/12, 26/12
Bottom banner: 19/12
SPF IG STory: 19/12
SPH (5h-10h): 26/12
</t>
  </si>
  <si>
    <t>Pop-up (6h-10h): 26/12
HTC (0h-12h): 05/12
Hometop banner (0h-10h &amp; 13h-16h): 05/12, 26/12
Bottom banner: 19/12
SPF IG STory: 19/12
SPH (5h-10h): 26/12</t>
  </si>
  <si>
    <r>
      <rPr>
        <u/>
        <sz val="10"/>
        <color rgb="FF1155CC"/>
        <rFont val="Calibri"/>
      </rPr>
      <t xml:space="preserve">30/6  </t>
    </r>
    <r>
      <rPr>
        <u/>
        <sz val="10"/>
        <color rgb="FF1155CC"/>
        <rFont val="Calibri"/>
      </rPr>
      <t>https://drive.google.com/drive/u/0/folders/1LMLN-XiGYruEWd99Ono0KxknlhN_3Hjw</t>
    </r>
  </si>
  <si>
    <t>The Coffee House giảm 50k
Voucher:
TCHKHAO35        35K MBS 100K
TCH50K        50K MBS 140K
Location: NW
Timeline: 19-31/12</t>
  </si>
  <si>
    <t>19-31/12</t>
  </si>
  <si>
    <t>Key mess: KATINAT Trao Deal Giảm 30% + Voucher 100k
Scheme:
Cóc Cóc Đác Đác giảm 30% (69k =&gt; 48k)
Voucher:
KATINAT50K giảm 50k mbs 200k
KATINAT100KK giảm 100k mbs 400k
Timeline: 1-31/12
Location: NW</t>
  </si>
  <si>
    <t>1-31/12</t>
  </si>
  <si>
    <t>Static banner: 11/12, 16/12</t>
  </si>
  <si>
    <t xml:space="preserve">https://drive.google.com/drive/u/0/folders/1Z6RGZFbYKuI6BsCRtOTGKV1s21g4YAA6 </t>
  </si>
  <si>
    <t>Spike 11-12.12</t>
  </si>
  <si>
    <r>
      <rPr>
        <sz val="10"/>
        <color theme="1"/>
        <rFont val="Calibri"/>
      </rPr>
      <t xml:space="preserve">"Ads VIP Cycle 1: BOGO
KEY MESSAGE: TIỆC XANH BIẾC - DEAL ĐẶC BIỆT
 [MUA]+[TẶNG] 
- Trà sữa Lài L65
- Matcha Latte L69 (+4,000)
- Trà sữa Bánh Quy L69 (+4,000)
- Marble Bạc Xỉu L72 (+7,000)
- Cam Quýt L75 (+10,000)
- Trà sữa Hạt Dẻ Cười L75 (+10,000)
Giá gốc: 130 --&gt; 65
</t>
    </r>
    <r>
      <rPr>
        <sz val="10"/>
        <color rgb="FF0000FF"/>
        <rFont val="Calibri"/>
      </rPr>
      <t xml:space="preserve">Voucher: CHEESE50 giảm 50k mbs 280k
</t>
    </r>
    <r>
      <rPr>
        <sz val="10"/>
        <color theme="1"/>
        <rFont val="Calibri"/>
      </rPr>
      <t xml:space="preserve">
Timeline: 11 - 12.12"</t>
    </r>
  </si>
  <si>
    <t>11/12 - 12/12</t>
  </si>
  <si>
    <r>
      <rPr>
        <sz val="10"/>
        <rFont val="Calibri"/>
      </rPr>
      <t xml:space="preserve">
</t>
    </r>
    <r>
      <rPr>
        <u/>
        <sz val="10"/>
        <color rgb="FF1155CC"/>
        <rFont val="Calibri"/>
      </rPr>
      <t>https://drive.google.com/drive/folders/1p1mPneYWXktGuw37-69gUeqs1OtwxiJ5</t>
    </r>
  </si>
  <si>
    <t>9-12.12</t>
  </si>
  <si>
    <t>Key message: Starbucks khao deal đậm đà
Giảm 25% + Voucher 50k
Scheme: [Độc quyền SPF] Giảm 25% các món:
- Iced/Hot Signature Chocolate
- Iced/Hot Caffe Mocha
Voucher:
STARBUCKS50 giảm 50k mbs 200k
STARBUCKSVIP80K giảm 80k mbs 400k
Location: NW
Timeline: 09/12 - 12/12</t>
  </si>
  <si>
    <t>09/12 - 12/12</t>
  </si>
  <si>
    <t>SPH (12h-14h): 09/12
Hometop banner (0h-10h &amp; 13h-16h): 09/12
Static banner: 09/12
SPF Page: 09/12
HTC (0h-10h &amp; 13h-16h): 10/12
Hometop banner (0h-11h): 11/12</t>
  </si>
  <si>
    <t>SPH (5h-10h): 09/12
Hometop banner (0h-10h &amp; 13h-16h): 09/12
Static banner: 09/12
SPF Page: 09/12
HTC (0h-10h &amp; 13h-16h): 10/12
Hometop banner (0h-11h): 11/12</t>
  </si>
  <si>
    <t>v-starbucks-25</t>
  </si>
  <si>
    <t>16-18.12</t>
  </si>
  <si>
    <t>Key Mess: Starbucks Khao Deal Đậm Đà
Giảm 25% + Voucher 50k
- Giảm 25% các món
 Salted Caramel Coal Foam Dolce Espresso
Coconut Dolce Espresso
Coconut Espresso Frappuccino
Voucher: STARBUCKS50K giảm 50k mbs 300k
Timeline : 16/12 - 18/12
Location: NW</t>
  </si>
  <si>
    <t>18-20.11</t>
  </si>
  <si>
    <r>
      <rPr>
        <sz val="10"/>
        <rFont val="Calibri"/>
      </rPr>
      <t xml:space="preserve">12/11 </t>
    </r>
    <r>
      <rPr>
        <u/>
        <sz val="10"/>
        <color rgb="FF1155CC"/>
        <rFont val="Calibri"/>
      </rPr>
      <t>https://drive.google.com/drive/u/0/folders/1gnKNPif-1zOtB3N_QZpdJp-d4naIwx7J</t>
    </r>
  </si>
  <si>
    <t>WC Thu</t>
  </si>
  <si>
    <t xml:space="preserve">The Coffee House giảm 50k
Scheme:
Khao 1Đ mbs 99k bánh mì que/mochi
Voucher:
TCHKHAO35	35K MBS 99K
TCH50K	50K MBS 190K
Location: NW
Timeline: thứ 5 hàng tuần
</t>
  </si>
  <si>
    <t>13, 20, 27/11</t>
  </si>
  <si>
    <t>HTC (0h-16h): 13/11
Static banner: 13/11
Bottom banner: 13/11, 27/11
Collection list banner: 20/11, 27/11
SPF Page: 20/11</t>
  </si>
  <si>
    <t>HTC (8h-16h): 20/11
HTC (0h-8h): 13/11
Static banner: 13/11
Bottom banner: 13/11, 27/11
Collection list banner: 20/11, 27/11
Flash sale banner: 13/11
Floating banner (13h-16h): 13/11
Pop-up (13h-16h): 27/11
SPF Page: 20/11</t>
  </si>
  <si>
    <t>sj-tch-thu5</t>
  </si>
  <si>
    <r>
      <rPr>
        <b/>
        <sz val="10"/>
        <color theme="1"/>
        <rFont val="Calibri"/>
      </rPr>
      <t xml:space="preserve">Siêu ưu đãi thương hiệu ngày 11/11:
</t>
    </r>
    <r>
      <rPr>
        <sz val="10"/>
        <color theme="1"/>
        <rFont val="Calibri"/>
      </rPr>
      <t>- Mua 1 tặng 1, Mua 2 tặng 2, Giảm 50%: KATINAT, Cheese Coffee, Toco Toco, Popeyes, McDonald's, The Pizza Company, Pizza Hut,...
- Deal hot chỉ 1Đ, 1K, 10K: Highlands, Domino's Pizza, Maycha,...
- Combo giảm sốc: Lotteria, KFC, Jollibee, Phúc Long, The Coffee House, Phê La, Gong Cha, Starbucks,...
- Hàng loạt voucher giảm 50%
Số lượng ưu đãi có hạn.</t>
    </r>
  </si>
  <si>
    <t>https://docs.google.com/spreadsheets/d/1euYQp41NIB_2slpqUCv3Z1w09uwEDu-KfSVn_xAISmg/edit?gid=58695827#gid=58695827&amp;range=A:A</t>
  </si>
  <si>
    <r>
      <rPr>
        <sz val="10"/>
        <rFont val="Calibri"/>
      </rPr>
      <t xml:space="preserve">19/8 </t>
    </r>
    <r>
      <rPr>
        <u/>
        <sz val="10"/>
        <color rgb="FF1155CC"/>
        <rFont val="Calibri"/>
      </rPr>
      <t>https://drive.google.com/drive/u/0/folders/1ZEeDtMUkeCgSY-MKIQGdbVnfSir8W4hE</t>
    </r>
  </si>
  <si>
    <t>sj-uudaithuonghieu-0h</t>
  </si>
  <si>
    <r>
      <rPr>
        <b/>
        <sz val="10"/>
        <color theme="1"/>
        <rFont val="Calibri"/>
      </rPr>
      <t xml:space="preserve">Siêu ưu đãi thương hiệu ngày 11/11:
</t>
    </r>
    <r>
      <rPr>
        <sz val="10"/>
        <color theme="1"/>
        <rFont val="Calibri"/>
      </rPr>
      <t>- Cà phê sáng chỉ 1Đ: Highlands Coffee, 
- Mua 1 tặng 1, Giảm 50%: Cheese Coffee, KATINAT, Passio
- Deal giảm sốc: Starbucks Coffee, The Coffee House, Bánh Mì Ơi, Bami Sot, Bami King, ...
- Hàng loạt voucher freeship, giảm 50%
Số lượng ưu đãi có hạn.</t>
    </r>
  </si>
  <si>
    <t>https://docs.google.com/spreadsheets/d/1euYQp41NIB_2slpqUCv3Z1w09uwEDu-KfSVn_xAISmg/edit?gid=259282824#gid=259282824&amp;range=A:A</t>
  </si>
  <si>
    <r>
      <rPr>
        <sz val="10"/>
        <rFont val="Calibri"/>
      </rPr>
      <t xml:space="preserve">19/8 </t>
    </r>
    <r>
      <rPr>
        <u/>
        <sz val="10"/>
        <color rgb="FF1155CC"/>
        <rFont val="Calibri"/>
      </rPr>
      <t>https://drive.google.com/drive/u/0/folders/1ZEeDtMUkeCgSY-MKIQGdbVnfSir8W4hE</t>
    </r>
  </si>
  <si>
    <t>sj-uudaithuonghieu-6h</t>
  </si>
  <si>
    <t>8h - 10h</t>
  </si>
  <si>
    <r>
      <rPr>
        <b/>
        <sz val="10"/>
        <color theme="1"/>
        <rFont val="Calibri"/>
      </rPr>
      <t xml:space="preserve">Siêu ưu đãi thương hiệu ngày 11/11:
</t>
    </r>
    <r>
      <rPr>
        <sz val="10"/>
        <color theme="1"/>
        <rFont val="Calibri"/>
      </rPr>
      <t>- Cà phê sáng chỉ 1Đ: Highlands Coffee, 
- Mua 1 tặng 1, Giảm 50%: Cheese Coffee, KATINAT, Passio
- Deal giảm sốc: Starbucks Coffee, The Coffee House, Bánh Mì Ơi, Bami Sot, Bami King, ...
- Hàng loạt voucher freeship, giảm 50%
Số lượng ưu đãi có hạn.</t>
    </r>
  </si>
  <si>
    <r>
      <rPr>
        <sz val="10"/>
        <rFont val="Calibri"/>
      </rPr>
      <t xml:space="preserve">19/8 </t>
    </r>
    <r>
      <rPr>
        <u/>
        <sz val="10"/>
        <color rgb="FF1155CC"/>
        <rFont val="Calibri"/>
      </rPr>
      <t>https://drive.google.com/drive/u/0/folders/1ZEeDtMUkeCgSY-MKIQGdbVnfSir8W4hE</t>
    </r>
  </si>
  <si>
    <t>sj-uudaithuonghieu-8h</t>
  </si>
  <si>
    <t>10h - 12h</t>
  </si>
  <si>
    <r>
      <rPr>
        <b/>
        <sz val="10"/>
        <color theme="1"/>
        <rFont val="Calibri"/>
      </rPr>
      <t xml:space="preserve">Siêu ưu đãi thương hiệu ngày 11/11:
</t>
    </r>
    <r>
      <rPr>
        <sz val="10"/>
        <color theme="1"/>
        <rFont val="Calibri"/>
      </rPr>
      <t>- Mua 1 tặng 1, Mua 2 tặng 2, Giảm 50%: Popeyes, McDonald's, The Pizza Company, Pizza Hut,...
- Deal hot chỉ 1K: Domino's Pizza
- Combo giảm sốc: Lotteria, KFC, Jollibee
- Hàng loạt voucher giảm 50%
Số lượng ưu đãi có hạn.</t>
    </r>
  </si>
  <si>
    <r>
      <rPr>
        <sz val="10"/>
        <rFont val="Calibri"/>
      </rPr>
      <t xml:space="preserve">19/8 </t>
    </r>
    <r>
      <rPr>
        <u/>
        <sz val="10"/>
        <color rgb="FF1155CC"/>
        <rFont val="Calibri"/>
      </rPr>
      <t>https://drive.google.com/drive/u/0/folders/1ZEeDtMUkeCgSY-MKIQGdbVnfSir8W4hE</t>
    </r>
  </si>
  <si>
    <t>sj-uudaithuonghieu-10h</t>
  </si>
  <si>
    <t>12h - 14h</t>
  </si>
  <si>
    <r>
      <rPr>
        <b/>
        <sz val="10"/>
        <color theme="1"/>
        <rFont val="Calibri"/>
      </rPr>
      <t xml:space="preserve">Siêu ưu đãi thương hiệu ngày 11/11:
</t>
    </r>
    <r>
      <rPr>
        <sz val="10"/>
        <color theme="1"/>
        <rFont val="Calibri"/>
      </rPr>
      <t>- Deal hot giảm 50%: Tocotoco, Laboong,...
- Tiệc trà chỉ 1k: Maycha, Chuk, Rau Má Mix, Ôlong châu,..
- Combo giảm sốc: Phúc Long, Phê La, Gong Cha,...
- Hàng loạt voucher giảm 50%
Số lượng ưu đãi có hạn.</t>
    </r>
  </si>
  <si>
    <r>
      <rPr>
        <sz val="10"/>
        <rFont val="Calibri"/>
      </rPr>
      <t xml:space="preserve">19/8 </t>
    </r>
    <r>
      <rPr>
        <u/>
        <sz val="10"/>
        <color rgb="FF1155CC"/>
        <rFont val="Calibri"/>
      </rPr>
      <t>https://drive.google.com/drive/u/0/folders/1ZEeDtMUkeCgSY-MKIQGdbVnfSir8W4hE</t>
    </r>
  </si>
  <si>
    <t>sj-uudaithuonghieu-12h</t>
  </si>
  <si>
    <t>14h - 17h</t>
  </si>
  <si>
    <r>
      <rPr>
        <b/>
        <sz val="10"/>
        <color theme="1"/>
        <rFont val="Calibri"/>
      </rPr>
      <t xml:space="preserve">Siêu ưu đãi thương hiệu ngày 11/11:
</t>
    </r>
    <r>
      <rPr>
        <sz val="10"/>
        <color theme="1"/>
        <rFont val="Calibri"/>
      </rPr>
      <t>- Mua 1 tặng 1, Mua 2 tặng 2, Giảm 50%: KATINAT, Cheese Coffee, Toco Toco, Popeyes, McDonald's, The Pizza Company, Pizza Hut,...
- Deal hot chỉ 1Đ, 1K, 10K: Highlands, Domino's Pizza, Maycha,...
- Combo giảm sốc: Lotteria, KFC, Jollibee, Phúc Long, The Coffee House, Phê La, Gong Cha, Starbucks,...
- Hàng loạt voucher giảm 50%
Số lượng ưu đãi có hạn.</t>
    </r>
  </si>
  <si>
    <r>
      <rPr>
        <sz val="10"/>
        <rFont val="Calibri"/>
      </rPr>
      <t xml:space="preserve">19/8 </t>
    </r>
    <r>
      <rPr>
        <u/>
        <sz val="10"/>
        <color rgb="FF1155CC"/>
        <rFont val="Calibri"/>
      </rPr>
      <t>https://drive.google.com/drive/u/0/folders/1ZEeDtMUkeCgSY-MKIQGdbVnfSir8W4hE</t>
    </r>
  </si>
  <si>
    <t>sj-uudaithuonghieu-14h</t>
  </si>
  <si>
    <t>17h - 19h</t>
  </si>
  <si>
    <r>
      <rPr>
        <b/>
        <sz val="10"/>
        <color theme="1"/>
        <rFont val="Calibri"/>
      </rPr>
      <t xml:space="preserve">Siêu ưu đãi thương hiệu ngày 11/11:
</t>
    </r>
    <r>
      <rPr>
        <sz val="10"/>
        <color theme="1"/>
        <rFont val="Calibri"/>
      </rPr>
      <t>- Mua 1 tặng 1, Mua 2 tặng 2, Giảm 50%: KATINAT, Cheese Coffee, Toco Toco, Popeyes, McDonald's, The Pizza Company, Pizza Hut,...
- Deal hot chỉ 1Đ, 1K, 10K: Domino's Pizza, Maycha,...
- Combo giảm sốc: Lotteria, KFC, Jollibee, Phúc Long, Phê La, Gong Cha, ...
- Hàng loạt voucher giảm 50%
Số lượng ưu đãi có hạn.</t>
    </r>
  </si>
  <si>
    <r>
      <rPr>
        <sz val="10"/>
        <rFont val="Calibri"/>
      </rPr>
      <t xml:space="preserve">19/8 </t>
    </r>
    <r>
      <rPr>
        <u/>
        <sz val="10"/>
        <color rgb="FF1155CC"/>
        <rFont val="Calibri"/>
      </rPr>
      <t>https://drive.google.com/drive/u/0/folders/1ZEeDtMUkeCgSY-MKIQGdbVnfSir8W4hE</t>
    </r>
  </si>
  <si>
    <t>sj-uudaithuonghieu-17h</t>
  </si>
  <si>
    <t>19h - 24h</t>
  </si>
  <si>
    <r>
      <rPr>
        <b/>
        <sz val="10"/>
        <color theme="1"/>
        <rFont val="Calibri"/>
      </rPr>
      <t xml:space="preserve">Siêu ưu đãi thương hiệu ngày 11/11:
</t>
    </r>
    <r>
      <rPr>
        <sz val="10"/>
        <color theme="1"/>
        <rFont val="Calibri"/>
      </rPr>
      <t>- Mua 1 tặng 1, Mua 2 tặng 2, Giảm 50%: Oolong Châu, Toco Toco, Popeyes, McDonald's, The Pizza Company, Pizza Hut,...
- Deal hot chỉ 1Đ, 1K, 10K: Domino's Pizza, Maycha,...
- Combo giảm sốc: Lotteria, KFC, Jollibee, ...
- Hàng loạt voucher giảm 50%
Số lượng ưu đãi có hạn.</t>
    </r>
  </si>
  <si>
    <r>
      <rPr>
        <sz val="10"/>
        <rFont val="Calibri"/>
      </rPr>
      <t xml:space="preserve">19/8 </t>
    </r>
    <r>
      <rPr>
        <u/>
        <sz val="10"/>
        <color rgb="FF1155CC"/>
        <rFont val="Calibri"/>
      </rPr>
      <t>https://drive.google.com/drive/u/0/folders/1ZEeDtMUkeCgSY-MKIQGdbVnfSir8W4hE</t>
    </r>
  </si>
  <si>
    <t>sj-uudaithuonghieu-19h</t>
  </si>
  <si>
    <t>Dec.CB1</t>
  </si>
  <si>
    <r>
      <rPr>
        <sz val="10"/>
        <color theme="1"/>
        <rFont val="Calibri"/>
      </rPr>
      <t xml:space="preserve">- Key message: </t>
    </r>
    <r>
      <rPr>
        <b/>
        <sz val="10"/>
        <color theme="1"/>
        <rFont val="Calibri"/>
      </rPr>
      <t>KHAO DEAL TRÀ SỮA  - GIẢM 50%</t>
    </r>
    <r>
      <rPr>
        <sz val="10"/>
        <color theme="1"/>
        <rFont val="Calibri"/>
      </rPr>
      <t xml:space="preserve">
- Scheme: Giảm 50%
+ Trà Sữa Khoai Môn Xing Fu Tang size M
+ Lục Trà Dâu Nho Tươi Mát size M
+ Voucher: 
SIEUTIEC99: giảm 99K đơn từ 250K
SIEUTIEC70: giảm 70K đơn từ 200K
SIEUTIEC50: giảm 50K đơn từ 140K
SIEUTIEC40: giảm 40K đơn từ 100K
- Timeline: 02/12 - 04/12, 05/12 - 07/12 
- Location: Biên Hoà - Đồng Nai</t>
    </r>
  </si>
  <si>
    <t xml:space="preserve">02/12 - 04/12, 05/12 - 07/12 </t>
  </si>
  <si>
    <r>
      <rPr>
        <b/>
        <sz val="10"/>
        <color theme="1"/>
        <rFont val="Calibri"/>
      </rPr>
      <t xml:space="preserve">2 Combo 1:
</t>
    </r>
    <r>
      <rPr>
        <sz val="10"/>
        <color theme="1"/>
        <rFont val="Calibri"/>
      </rPr>
      <t>Static banner(1-3): 02/12 - 04/12, 05/12 - 07/12 
Pop up(13h-16h): 02/12, 05/12</t>
    </r>
  </si>
  <si>
    <t>https://drive.google.com/drive/folders/1VRTB0a1E0yA14_m7jOUtsbNaJjcl46Dv</t>
  </si>
  <si>
    <t>a-xing-fu-tang</t>
  </si>
  <si>
    <r>
      <rPr>
        <sz val="10"/>
        <color theme="1"/>
        <rFont val="Calibri"/>
      </rPr>
      <t xml:space="preserve">- Key message: </t>
    </r>
    <r>
      <rPr>
        <b/>
        <sz val="10"/>
        <color theme="1"/>
        <rFont val="Calibri"/>
      </rPr>
      <t>KEM BƠ 251 KHAO MÓN CHỈ 5K + VOUCHER 40K</t>
    </r>
    <r>
      <rPr>
        <sz val="10"/>
        <color theme="1"/>
        <rFont val="Calibri"/>
      </rPr>
      <t xml:space="preserve">
- Scheme: KEM BƠ TRÁI CÂY TÔ 251 GIẢM MÓN VỀ 5K
Khung giờ : 13h - 16h
+ Nhập mã KEMBO40 giảm 40k cho đơn 90k
- Timeline: 01/12 - 03/12
- Location: HCM</t>
    </r>
  </si>
  <si>
    <r>
      <rPr>
        <sz val="10"/>
        <color rgb="FF000000"/>
        <rFont val="Calibri"/>
      </rPr>
      <t xml:space="preserve">Dùng tone màu cam như </t>
    </r>
    <r>
      <rPr>
        <u/>
        <sz val="10"/>
        <color rgb="FF1155CC"/>
        <rFont val="Calibri"/>
      </rPr>
      <t>ảnh mẫu</t>
    </r>
    <r>
      <rPr>
        <sz val="10"/>
        <color rgb="FF000000"/>
        <rFont val="Calibri"/>
      </rPr>
      <t>. Thiết kế khác KV cũ</t>
    </r>
  </si>
  <si>
    <t>Pick món: Kem Bơ, Trái Cây Tô, Mì Xào</t>
  </si>
  <si>
    <r>
      <rPr>
        <b/>
        <sz val="10"/>
        <color theme="1"/>
        <rFont val="Calibri"/>
      </rPr>
      <t xml:space="preserve">1 Combo 1:
</t>
    </r>
    <r>
      <rPr>
        <sz val="10"/>
        <color theme="1"/>
        <rFont val="Calibri"/>
      </rPr>
      <t>Static banner(1-3): 01/12 - 03/12
Pop up(13h-16h): 01/12</t>
    </r>
  </si>
  <si>
    <r>
      <rPr>
        <sz val="10"/>
        <rFont val="Calibri"/>
      </rPr>
      <t xml:space="preserve">deadline 19/11
</t>
    </r>
    <r>
      <rPr>
        <u/>
        <sz val="10"/>
        <color rgb="FF1155CC"/>
        <rFont val="Calibri"/>
      </rPr>
      <t>https://drive.google.com/drive/u/0/folders/1LxLxiIyWOhWxvaxN1YR0XixcQzlKZvOP</t>
    </r>
  </si>
  <si>
    <r>
      <rPr>
        <sz val="10"/>
        <color theme="1"/>
        <rFont val="Calibri"/>
      </rPr>
      <t xml:space="preserve">- Key message: </t>
    </r>
    <r>
      <rPr>
        <b/>
        <sz val="10"/>
        <color theme="1"/>
        <rFont val="Calibri"/>
      </rPr>
      <t>KEM BƠ 251 KHAO MÓN CHỈ 5K + VOUCHER 40K</t>
    </r>
    <r>
      <rPr>
        <sz val="10"/>
        <color theme="1"/>
        <rFont val="Calibri"/>
      </rPr>
      <t xml:space="preserve">
- Scheme: KEM BƠ TRÁI CÂY TÔ 251 GIẢM MÓN VỀ 5K
Khung giờ : 13h - 16h
+ Nhập mã KEMBO40 giảm 40k cho đơn 90k
- Timeline: 04/12 - 06/12, 14/12 - 16/12, 20/12 - 22/12, 26/12 - 28/12
- Location: HCM</t>
    </r>
  </si>
  <si>
    <t>04/12 - 06/12, 14/12 - 16/12, 20/12 - 22/12, 26/12 - 28/12</t>
  </si>
  <si>
    <t>Dùng chung KV dòng 2193</t>
  </si>
  <si>
    <r>
      <rPr>
        <b/>
        <sz val="10"/>
        <color theme="1"/>
        <rFont val="Calibri"/>
      </rPr>
      <t xml:space="preserve">4 Combo 3:
</t>
    </r>
    <r>
      <rPr>
        <sz val="10"/>
        <color theme="1"/>
        <rFont val="Calibri"/>
      </rPr>
      <t>Static banner(6): 04/12 - 06/12, 14/12 - 16/12, 20/12 - 22/12, 26/12 - 28/12
Pop up(13h-16h): 04/12, 14/12, 22/12, 27/12</t>
    </r>
  </si>
  <si>
    <r>
      <rPr>
        <sz val="10"/>
        <rFont val="Calibri"/>
      </rPr>
      <t xml:space="preserve">deadline 19/11
</t>
    </r>
    <r>
      <rPr>
        <u/>
        <sz val="10"/>
        <color rgb="FF1155CC"/>
        <rFont val="Calibri"/>
      </rPr>
      <t>https://drive.google.com/drive/u/0/folders/1LxLxiIyWOhWxvaxN1YR0XixcQzlKZvOP</t>
    </r>
  </si>
  <si>
    <t>a-kem-bo-251-5k</t>
  </si>
  <si>
    <r>
      <rPr>
        <sz val="10"/>
        <color theme="1"/>
        <rFont val="Calibri"/>
      </rPr>
      <t xml:space="preserve">- Key message: </t>
    </r>
    <r>
      <rPr>
        <b/>
        <sz val="10"/>
        <color theme="1"/>
        <rFont val="Calibri"/>
      </rPr>
      <t>CƠM GÀ 142 GIẢM ĐẾN 40K</t>
    </r>
    <r>
      <rPr>
        <sz val="10"/>
        <color theme="1"/>
        <rFont val="Calibri"/>
      </rPr>
      <t xml:space="preserve">
- Scheme: áp mã
LEHOI40K giảm 25% đơn bất kì, tối đa 40k
LEHOI30K giảm 30k đơn 109k
LEHOI20K giảm 20k đơn 89k
LEHOI10K giảm 10k đơn 30k 
COMGA142MOIBAN giảm 20k đơn 40k
- Timeline: 01/12 - 03/12, 16/12 - 18/12, 22/12 - 24/12
- Location: HCM</t>
    </r>
  </si>
  <si>
    <t>01/12 - 03/12, 16/12 - 18/12, 22/12 - 24/12</t>
  </si>
  <si>
    <t>Pick 3 món ăn trong file, ảnh cơm gà zoom to hơn</t>
  </si>
  <si>
    <r>
      <rPr>
        <b/>
        <sz val="10"/>
        <color theme="1"/>
        <rFont val="Calibri"/>
      </rPr>
      <t xml:space="preserve">3 Win 3:
</t>
    </r>
    <r>
      <rPr>
        <sz val="10"/>
        <color theme="1"/>
        <rFont val="Calibri"/>
      </rPr>
      <t>Hometop banner(7-9): 02/12, 03/12, 16/12, 17/12, 22/12, 23/12
Static banner(1-3): 01/12, 18/12, 24/12</t>
    </r>
  </si>
  <si>
    <r>
      <rPr>
        <sz val="10"/>
        <rFont val="Calibri"/>
      </rPr>
      <t xml:space="preserve">Deadline 19/11
</t>
    </r>
    <r>
      <rPr>
        <u/>
        <sz val="10"/>
        <color rgb="FF1155CC"/>
        <rFont val="Calibri"/>
      </rPr>
      <t>https://drive.google.com/drive/u/0/folders/1bg-iOrJUfQp56tuq_iBygn4MKR5dUZkK</t>
    </r>
    <r>
      <rPr>
        <sz val="10"/>
        <rFont val="Calibri"/>
      </rPr>
      <t xml:space="preserve"> </t>
    </r>
  </si>
  <si>
    <r>
      <rPr>
        <sz val="10"/>
        <color theme="1"/>
        <rFont val="Calibri"/>
      </rPr>
      <t xml:space="preserve">- Key message: 
</t>
    </r>
    <r>
      <rPr>
        <b/>
        <sz val="10"/>
        <color theme="1"/>
        <rFont val="Calibri"/>
      </rPr>
      <t>McDONALD'S
KHAO TIỆC GÀ RÁN
MUA 2 TẶNG 2 + VOUCHER 66K</t>
    </r>
    <r>
      <rPr>
        <sz val="10"/>
        <color theme="1"/>
        <rFont val="Calibri"/>
      </rPr>
      <t xml:space="preserve">
- Scheme: 
+ Combo 4 gà rán 2 nước, giá gốc 198k-&gt; 109k
+ Voucher MCD66 mbs </t>
    </r>
    <r>
      <rPr>
        <strike/>
        <sz val="10"/>
        <color theme="1"/>
        <rFont val="Calibri"/>
      </rPr>
      <t>239k</t>
    </r>
    <r>
      <rPr>
        <sz val="10"/>
        <color rgb="FFFF0000"/>
        <rFont val="Calibri"/>
      </rPr>
      <t xml:space="preserve"> 249k</t>
    </r>
    <r>
      <rPr>
        <sz val="10"/>
        <color theme="1"/>
        <rFont val="Calibri"/>
      </rPr>
      <t xml:space="preserve">
- Location: Hà Nội, HCM, Hải Phòng, Đà Nẵng, Khánh Hòa, Bình Dương, Đồng Nai, Hội An, Đà Lạt, Vũng Tàu
- Timeline: 05/12 - 07/12</t>
    </r>
  </si>
  <si>
    <t>https://drive.google.com/drive/folders/1lADZ0qCi31fk0Ssx7scfxwctSxtT89TK</t>
  </si>
  <si>
    <t>Màu tươi sáng, lễ hội. Làm nổi bật keymess</t>
  </si>
  <si>
    <t>- Pick món combo: 2 Ly nước + 4 Miếng gà
- Pick logo M màu đỏ</t>
  </si>
  <si>
    <t>- Các miếng gà đặt lót trên giấy có logo M
- Brandname viết hoa chính xác: "McDONALD'S"
- Gắn tag chỉ có trên SPF</t>
  </si>
  <si>
    <r>
      <rPr>
        <b/>
        <sz val="10"/>
        <color theme="1"/>
        <rFont val="Calibri"/>
      </rPr>
      <t xml:space="preserve">1 Win 4 NW:
</t>
    </r>
    <r>
      <rPr>
        <sz val="10"/>
        <color theme="1"/>
        <rFont val="Calibri"/>
      </rPr>
      <t>Search Placeholder(10h-12h): 06/12, 07/12
Hometop banner(10-12): 05/12, 06/12
Static banner(4): 06/12, 07/12</t>
    </r>
  </si>
  <si>
    <r>
      <rPr>
        <b/>
        <sz val="10"/>
        <color theme="1"/>
        <rFont val="Calibri"/>
      </rPr>
      <t xml:space="preserve">1 Win 4 NW:
</t>
    </r>
    <r>
      <rPr>
        <sz val="10"/>
        <color theme="1"/>
        <rFont val="Calibri"/>
      </rPr>
      <t>Search Placeholder(10h-12h): 06/12, 07/12
Hometop banner(10-12): 05/12, 06/12
Static banner(4): 06/12, 07/12</t>
    </r>
  </si>
  <si>
    <r>
      <rPr>
        <b/>
        <sz val="10"/>
        <color theme="1"/>
        <rFont val="Calibri"/>
      </rPr>
      <t xml:space="preserve">1 Win 4 NW:
</t>
    </r>
    <r>
      <rPr>
        <sz val="10"/>
        <color theme="1"/>
        <rFont val="Calibri"/>
      </rPr>
      <t>Search Placeholder(10h-12h): 06/12, 07/12
Hometop banner(10-12): 05/12, 06/12
Static banner(4): 06/12, 07/12</t>
    </r>
  </si>
  <si>
    <r>
      <rPr>
        <b/>
        <sz val="10"/>
        <color theme="1"/>
        <rFont val="Calibri"/>
      </rPr>
      <t xml:space="preserve">1 Win 4 NW:
</t>
    </r>
    <r>
      <rPr>
        <sz val="10"/>
        <color theme="1"/>
        <rFont val="Calibri"/>
      </rPr>
      <t>Search Placeholder(10h-12h): 06/12, 07/12
Hometop banner(10-12): 05/12, 06/12
Static banner(4): 06/12, 07/12</t>
    </r>
  </si>
  <si>
    <r>
      <rPr>
        <sz val="10"/>
        <rFont val="Calibri"/>
      </rPr>
      <t xml:space="preserve">Deadline 25/11
</t>
    </r>
    <r>
      <rPr>
        <u/>
        <sz val="10"/>
        <color rgb="FF1155CC"/>
        <rFont val="Calibri"/>
      </rPr>
      <t>https://drive.google.com/drive/u/0/folders/1q5m7cGKbpAutv-piFPUI4t1q2fEddrFh</t>
    </r>
  </si>
  <si>
    <t>w4-mcdonalds</t>
  </si>
  <si>
    <r>
      <rPr>
        <sz val="10"/>
        <color theme="1"/>
        <rFont val="Calibri"/>
      </rPr>
      <t xml:space="preserve">- Key message: </t>
    </r>
    <r>
      <rPr>
        <b/>
        <sz val="10"/>
        <color theme="1"/>
        <rFont val="Calibri"/>
      </rPr>
      <t>Bối Bakery Khao Bánh Giảm 25% + Voucher 40k</t>
    </r>
    <r>
      <rPr>
        <sz val="10"/>
        <color theme="1"/>
        <rFont val="Calibri"/>
      </rPr>
      <t xml:space="preserve">
- Scheme:
+ Giảm 25% Bánh Brownie
+ Mã code:
SIEUTIEC40 giảm 40k cho đơn 100k 
SIEUTIEC50 giảm 50k cho đơn 140k 
SIEUTIEC70 giảm 70k cho đơn 200k
- Location: HCM
- Timeline: 07/12 - 09/12</t>
    </r>
  </si>
  <si>
    <t>07/12 - 09/12</t>
  </si>
  <si>
    <t>https://drive.google.com/drive/folders/1Y0mqhxdczpKct74QQaUKCl-EwN553ObM?usp=sharing</t>
  </si>
  <si>
    <t>Theo vibe giáng sinh</t>
  </si>
  <si>
    <t>Pick món tùy ý trong file</t>
  </si>
  <si>
    <t>Thêm các element giáng sinh</t>
  </si>
  <si>
    <r>
      <rPr>
        <b/>
        <sz val="10"/>
        <color theme="1"/>
        <rFont val="Calibri"/>
      </rPr>
      <t xml:space="preserve">1 Combo 3:
</t>
    </r>
    <r>
      <rPr>
        <sz val="10"/>
        <color theme="1"/>
        <rFont val="Calibri"/>
      </rPr>
      <t>Static banner(6): 07/12 - 09/12
Pop up(16h-19h): 08/12</t>
    </r>
  </si>
  <si>
    <r>
      <rPr>
        <sz val="10"/>
        <rFont val="Calibri"/>
      </rPr>
      <t xml:space="preserve">Deadline 26/11
</t>
    </r>
    <r>
      <rPr>
        <u/>
        <sz val="10"/>
        <color rgb="FF1155CC"/>
        <rFont val="Calibri"/>
      </rPr>
      <t>https://drive.google.com/drive/u/0/folders/1ufYyfIb8M5VFDFjQa5u6ynLddmN4SGo_</t>
    </r>
    <r>
      <rPr>
        <sz val="10"/>
        <rFont val="Calibri"/>
      </rPr>
      <t xml:space="preserve"> </t>
    </r>
  </si>
  <si>
    <r>
      <rPr>
        <sz val="10"/>
        <color theme="1"/>
        <rFont val="Calibri"/>
      </rPr>
      <t xml:space="preserve">- Key message: </t>
    </r>
    <r>
      <rPr>
        <b/>
        <sz val="10"/>
        <color theme="1"/>
        <rFont val="Calibri"/>
      </rPr>
      <t xml:space="preserve">BURGER KING KHAO DEAL NỬA GIÁ - Giảm 50%
</t>
    </r>
    <r>
      <rPr>
        <sz val="10"/>
        <color theme="1"/>
        <rFont val="Calibri"/>
      </rPr>
      <t>- Scheme: Combo 8 món giảm 50% bao gồm:
Gồm: Burger Bò Tắm Phô Mai cỡ vừa, Burger Bò Nướng Lửa Hồng cỡ vừa, Phô Mai Que 2 miếng, Khoai Tây Chiên nhỏ, 3 Đồ Uống
Giá gốc: 293k
Giá giảm (50%): 146.5k
Limit: 1 Combo BOGO/Order
Áp dụng thêm voucher BK50 giảm 50k đơn 140k chỉ còn 96.5k
- Location: HCM
- Timeline: 13/12, 14/12</t>
    </r>
  </si>
  <si>
    <t>13/12, 14/12</t>
  </si>
  <si>
    <r>
      <rPr>
        <sz val="10"/>
        <rFont val="Calibri"/>
      </rPr>
      <t xml:space="preserve">Adapt </t>
    </r>
    <r>
      <rPr>
        <u/>
        <sz val="10"/>
        <color rgb="FF1155CC"/>
        <rFont val="Calibri"/>
      </rPr>
      <t>KV Cũ</t>
    </r>
    <r>
      <rPr>
        <sz val="10"/>
        <rFont val="Calibri"/>
      </rPr>
      <t xml:space="preserve">:
- Thay Background mới: Theo vibe giáng sinh, ưu tiên sắc đỏ
- Update size FB + Story (brand support feature thêm SM) </t>
    </r>
  </si>
  <si>
    <r>
      <rPr>
        <b/>
        <sz val="10"/>
        <color theme="1"/>
        <rFont val="Calibri"/>
      </rPr>
      <t xml:space="preserve">2 Bottom lẻ:
</t>
    </r>
    <r>
      <rPr>
        <sz val="10"/>
        <color theme="1"/>
        <rFont val="Calibri"/>
      </rPr>
      <t>Bottom banner(4-6): 13/12, 14/12</t>
    </r>
  </si>
  <si>
    <r>
      <rPr>
        <sz val="10"/>
        <rFont val="Calibri"/>
      </rPr>
      <t xml:space="preserve">Deadline 3/12
</t>
    </r>
    <r>
      <rPr>
        <u/>
        <sz val="10"/>
        <color rgb="FF1155CC"/>
        <rFont val="Calibri"/>
      </rPr>
      <t>https://drive.google.com/drive/u/0/folders/137Bn4kzVI5Oj5j-e-VyXw5RUa1UHm5lX</t>
    </r>
    <r>
      <rPr>
        <sz val="10"/>
        <rFont val="Calibri"/>
      </rPr>
      <t xml:space="preserve"> </t>
    </r>
  </si>
  <si>
    <r>
      <rPr>
        <sz val="10"/>
        <color theme="1"/>
        <rFont val="Calibri"/>
      </rPr>
      <t xml:space="preserve">- Key message: </t>
    </r>
    <r>
      <rPr>
        <b/>
        <sz val="10"/>
        <color theme="1"/>
        <rFont val="Calibri"/>
      </rPr>
      <t>BURGER KING KHAO DEAL NỬA GIÁ - Giảm 50%</t>
    </r>
    <r>
      <rPr>
        <sz val="10"/>
        <color theme="1"/>
        <rFont val="Calibri"/>
      </rPr>
      <t xml:space="preserve">
- Scheme: Combo 8 món giảm 50% bao gồm:
Gồm: Burger Bò Tắm Phô Mai cỡ vừa, Burger Bò Nướng Lửa Hồng cỡ vừa, Phô Mai Que 2 miếng, Khoai Tây Chiên nhỏ, 3 Đồ Uống
Giá gốc: 293k
Giá giảm (50%): 146.5k
Limit: 1 Combo BOGO/Order
Áp dụng thêm voucher BK50 giảm 50k đơn 140k chỉ còn 96.5k
- Location: HCM
- Timeline: 19/12 - 21/12</t>
    </r>
  </si>
  <si>
    <t>19/12 - 21/12</t>
  </si>
  <si>
    <t>Dùng chung KV dòng 2198</t>
  </si>
  <si>
    <r>
      <rPr>
        <b/>
        <sz val="10"/>
        <color theme="1"/>
        <rFont val="Calibri"/>
      </rPr>
      <t xml:space="preserve">1 Combo 1:
</t>
    </r>
    <r>
      <rPr>
        <sz val="10"/>
        <color theme="1"/>
        <rFont val="Calibri"/>
      </rPr>
      <t>Static banner(1-3): 19/12 - 21/12
Pop up(16h-19h): 20/12</t>
    </r>
  </si>
  <si>
    <r>
      <rPr>
        <sz val="10"/>
        <rFont val="Calibri"/>
      </rPr>
      <t xml:space="preserve">Deadline 3/12
</t>
    </r>
    <r>
      <rPr>
        <u/>
        <sz val="10"/>
        <color rgb="FF1155CC"/>
        <rFont val="Calibri"/>
      </rPr>
      <t>https://drive.google.com/drive/u/0/folders/137Bn4kzVI5Oj5j-e-VyXw5RUa1UHm5lX</t>
    </r>
    <r>
      <rPr>
        <sz val="10"/>
        <rFont val="Calibri"/>
      </rPr>
      <t xml:space="preserve"> </t>
    </r>
  </si>
  <si>
    <t>Dec.CB8</t>
  </si>
  <si>
    <r>
      <rPr>
        <sz val="10"/>
        <color theme="1"/>
        <rFont val="Calibri"/>
      </rPr>
      <t xml:space="preserve">- Key message: </t>
    </r>
    <r>
      <rPr>
        <b/>
        <sz val="10"/>
        <color theme="1"/>
        <rFont val="Calibri"/>
      </rPr>
      <t>BURGER KING KHAO DEAL NỬA GIÁ - Giảm 50%</t>
    </r>
    <r>
      <rPr>
        <sz val="10"/>
        <color theme="1"/>
        <rFont val="Calibri"/>
      </rPr>
      <t xml:space="preserve">
- Scheme: Combo 8 món giảm 50% bao gồm:
Gồm: Burger Bò Tắm Phô Mai cỡ vừa, Burger Bò Nướng Lửa Hồng cỡ vừa, Phô Mai Que 2 miếng, Khoai Tây Chiên nhỏ, 3 Đồ Uống
Giá gốc: 293k
Giá giảm (50%): 146.5k
Limit: 1 Combo BOGO/Order
Áp dụng thêm voucher BK50 giảm 50k đơn 140k chỉ còn 96.5k
- Location: HCM
- Timeline: 26/12 - 28/12</t>
    </r>
  </si>
  <si>
    <t>26/12 - 28/12</t>
  </si>
  <si>
    <r>
      <rPr>
        <sz val="10"/>
        <rFont val="Calibri"/>
      </rPr>
      <t xml:space="preserve">Adapt </t>
    </r>
    <r>
      <rPr>
        <u/>
        <sz val="10"/>
        <color rgb="FF1155CC"/>
        <rFont val="Calibri"/>
      </rPr>
      <t>KV Cũ</t>
    </r>
    <r>
      <rPr>
        <sz val="10"/>
        <rFont val="Calibri"/>
      </rPr>
      <t xml:space="preserve">:
- Thay Background mới: Vibe đại tiệc cuối năm
- Thêm element: đèn disco, pháo hoa
- Update size FB + Story (brand support feature thêm SM) </t>
    </r>
  </si>
  <si>
    <r>
      <rPr>
        <b/>
        <sz val="10"/>
        <color theme="1"/>
        <rFont val="Calibri"/>
      </rPr>
      <t xml:space="preserve">1 Combo 8:
</t>
    </r>
    <r>
      <rPr>
        <sz val="10"/>
        <color theme="1"/>
        <rFont val="Calibri"/>
      </rPr>
      <t>Search Placeholder(10h-12h): 28/12
Search Placeholder(17h-19h): 26/12
Bottom Banner(4-6): 26/12 - 28/12</t>
    </r>
  </si>
  <si>
    <r>
      <rPr>
        <sz val="10"/>
        <rFont val="Calibri"/>
      </rPr>
      <t xml:space="preserve">Deadline 16/12
</t>
    </r>
    <r>
      <rPr>
        <u/>
        <sz val="10"/>
        <color rgb="FF1155CC"/>
        <rFont val="Calibri"/>
      </rPr>
      <t>https://drive.google.com/drive/u/0/folders/1_ehnZaqp4oeoOOHcFyfSL9z7J4aFLQAW</t>
    </r>
    <r>
      <rPr>
        <sz val="10"/>
        <rFont val="Calibri"/>
      </rPr>
      <t xml:space="preserve"> </t>
    </r>
  </si>
  <si>
    <t>Dec.CB1.05</t>
  </si>
  <si>
    <r>
      <rPr>
        <sz val="10"/>
        <color theme="1"/>
        <rFont val="Calibri"/>
      </rPr>
      <t xml:space="preserve">- Key message: </t>
    </r>
    <r>
      <rPr>
        <b/>
        <sz val="10"/>
        <color theme="1"/>
        <rFont val="Calibri"/>
      </rPr>
      <t>CƠM NO NÊ CHỈ 1K</t>
    </r>
    <r>
      <rPr>
        <sz val="10"/>
        <color theme="1"/>
        <rFont val="Calibri"/>
      </rPr>
      <t xml:space="preserve">
- Scheme: Giảm món:
Cơm Tấm Phúc Lộc Thọ: cơm bì trứng/ bì chả chỉ còn 1k MBS 50k
Cơm Gà Đệ Nhất: Cơm Vàng 1 Trứng chỉ còn 1k MBS 50k
Cùng hàng loạt voucher giảm giá (số lượng có hạn)
- Location: HCM
- Timeline: 05/12 - 07/12</t>
    </r>
  </si>
  <si>
    <r>
      <rPr>
        <sz val="10"/>
        <rFont val="Calibri"/>
      </rPr>
      <t xml:space="preserve">Adapt </t>
    </r>
    <r>
      <rPr>
        <u/>
        <sz val="10"/>
        <color rgb="FF1155CC"/>
        <rFont val="Calibri"/>
      </rPr>
      <t>KV Cũ</t>
    </r>
    <r>
      <rPr>
        <sz val="10"/>
        <rFont val="Calibri"/>
      </rPr>
      <t>:
- Thay Background mới: Theo vibe giáng sinh, ưu tiên sắc đỏ
- Remove ly trà chanh
- Update size FB + Story (brand support feature thêm SM)</t>
    </r>
  </si>
  <si>
    <r>
      <rPr>
        <b/>
        <sz val="10"/>
        <color theme="1"/>
        <rFont val="Calibri"/>
      </rPr>
      <t xml:space="preserve">1 Combo 1:
</t>
    </r>
    <r>
      <rPr>
        <sz val="10"/>
        <color theme="1"/>
        <rFont val="Calibri"/>
      </rPr>
      <t>Static banner(1-3): 05/12 - 07/12
Pop up(16h-19h): 06/12</t>
    </r>
  </si>
  <si>
    <r>
      <rPr>
        <sz val="10"/>
        <rFont val="Calibri"/>
      </rPr>
      <t xml:space="preserve">Deadline 25/11
</t>
    </r>
    <r>
      <rPr>
        <u/>
        <sz val="10"/>
        <color rgb="FF1155CC"/>
        <rFont val="Calibri"/>
      </rPr>
      <t>https://drive.google.com/drive/u/0/folders/1mf_9SV0NzAPOe-npeCAchQGP737Zh3XF</t>
    </r>
    <r>
      <rPr>
        <sz val="10"/>
        <rFont val="Calibri"/>
      </rPr>
      <t xml:space="preserve"> </t>
    </r>
  </si>
  <si>
    <r>
      <rPr>
        <sz val="10"/>
        <color theme="1"/>
        <rFont val="Calibri"/>
      </rPr>
      <t xml:space="preserve">- Key message: </t>
    </r>
    <r>
      <rPr>
        <b/>
        <sz val="10"/>
        <color theme="1"/>
        <rFont val="Calibri"/>
      </rPr>
      <t>CƠM NO NÊ CHỈ 1K</t>
    </r>
    <r>
      <rPr>
        <sz val="10"/>
        <color theme="1"/>
        <rFont val="Calibri"/>
      </rPr>
      <t xml:space="preserve">
- Scheme: Giảm món:
Cơm Tấm Phúc Lộc Thọ: cơm bì trứng/ bì chả chỉ còn 1k MBS 50k
Cơm Gà Đệ Nhất: Cơm Vàng 1 Trứng chỉ còn 1k MBS 50k
Cùng hàng loạt voucher giảm giá (số lượng có hạn)
- Location: HCM
- Timeline: 14/12</t>
    </r>
  </si>
  <si>
    <t>14/12</t>
  </si>
  <si>
    <t>Dùng chung KV dòng 2201</t>
  </si>
  <si>
    <r>
      <rPr>
        <b/>
        <sz val="10"/>
        <color theme="1"/>
        <rFont val="Calibri"/>
      </rPr>
      <t xml:space="preserve">1 Bottom lẻ:
</t>
    </r>
    <r>
      <rPr>
        <sz val="10"/>
        <color theme="1"/>
        <rFont val="Calibri"/>
      </rPr>
      <t>Bottom Banner (1-3): 14/12</t>
    </r>
  </si>
  <si>
    <r>
      <rPr>
        <sz val="10"/>
        <rFont val="Calibri"/>
      </rPr>
      <t xml:space="preserve">Deadline 25/11
</t>
    </r>
    <r>
      <rPr>
        <u/>
        <sz val="10"/>
        <color rgb="FF1155CC"/>
        <rFont val="Calibri"/>
      </rPr>
      <t>https://drive.google.com/drive/u/0/folders/1mf_9SV0NzAPOe-npeCAchQGP737Zh3XF</t>
    </r>
    <r>
      <rPr>
        <sz val="10"/>
        <rFont val="Calibri"/>
      </rPr>
      <t xml:space="preserve"> </t>
    </r>
  </si>
  <si>
    <t>Dec.CB4</t>
  </si>
  <si>
    <r>
      <rPr>
        <sz val="10"/>
        <color theme="1"/>
        <rFont val="Calibri"/>
      </rPr>
      <t xml:space="preserve">- Key message: </t>
    </r>
    <r>
      <rPr>
        <b/>
        <sz val="10"/>
        <color theme="1"/>
        <rFont val="Calibri"/>
      </rPr>
      <t>Phúc Lộc Thọ KHAO TIỆC
Món 1k + Freeship</t>
    </r>
    <r>
      <rPr>
        <sz val="10"/>
        <color theme="1"/>
        <rFont val="Calibri"/>
      </rPr>
      <t xml:space="preserve">
- Scheme: Giảm món:
Cơm Tấm Phúc Lộc Thọ: cơm bì trứng/ bì chả chỉ còn 1k MBS 50k
Cơm Gà Đệ Nhất: Cơm Vàng 1 Trứng chỉ còn 1k MBS 50k
Cùng hàng loạt voucher giảm giá (số lượng có hạn)
- Location: HCM
- Timeline: 19/12 - 21/12</t>
    </r>
  </si>
  <si>
    <r>
      <rPr>
        <sz val="10"/>
        <rFont val="Calibri"/>
      </rPr>
      <t xml:space="preserve">Adapt </t>
    </r>
    <r>
      <rPr>
        <u/>
        <sz val="10"/>
        <color rgb="FF1155CC"/>
        <rFont val="Calibri"/>
      </rPr>
      <t>KV Cũ</t>
    </r>
    <r>
      <rPr>
        <sz val="10"/>
        <rFont val="Calibri"/>
      </rPr>
      <t>:
- Thay Background mới: Theo vibe giáng sinh, ưu tiên sắc đỏ
- Remove ly trà chanh
- Update size FB + Story (brand support feature thêm SM)</t>
    </r>
  </si>
  <si>
    <r>
      <rPr>
        <b/>
        <sz val="10"/>
        <color theme="1"/>
        <rFont val="Calibri"/>
      </rPr>
      <t xml:space="preserve">1 Combo 4:
</t>
    </r>
    <r>
      <rPr>
        <sz val="10"/>
        <color theme="1"/>
        <rFont val="Calibri"/>
      </rPr>
      <t>Search Placeholder(10h-12h): 19/12
Search Placeholder(17h-19h): 20/12
Static banner(1-3): 19/12 - 21/12</t>
    </r>
  </si>
  <si>
    <r>
      <rPr>
        <sz val="10"/>
        <rFont val="Calibri"/>
      </rPr>
      <t xml:space="preserve">Deadline 9/12
</t>
    </r>
    <r>
      <rPr>
        <u/>
        <sz val="10"/>
        <color rgb="FF1155CC"/>
        <rFont val="Calibri"/>
      </rPr>
      <t>https://drive.google.com/drive/u/0/folders/1vdSZenaPN9UqnUAByX2ruVHEIGP1pQGe</t>
    </r>
    <r>
      <rPr>
        <sz val="10"/>
        <rFont val="Calibri"/>
      </rPr>
      <t xml:space="preserve"> </t>
    </r>
  </si>
  <si>
    <t>Dec.CB1.26</t>
  </si>
  <si>
    <r>
      <rPr>
        <sz val="10"/>
        <color theme="1"/>
        <rFont val="Calibri"/>
      </rPr>
      <t xml:space="preserve">- Key message: </t>
    </r>
    <r>
      <rPr>
        <b/>
        <sz val="10"/>
        <color theme="1"/>
        <rFont val="Calibri"/>
      </rPr>
      <t>Phúc Lộc Thọ KHAO TIỆC
Món 1k + Freeship</t>
    </r>
    <r>
      <rPr>
        <sz val="10"/>
        <color theme="1"/>
        <rFont val="Calibri"/>
      </rPr>
      <t xml:space="preserve">
- Scheme: Giảm món:
Cơm Tấm Phúc Lộc Thọ: cơm bì trứng/ bì chả chỉ còn 1k MBS 50k
Cơm Gà Đệ Nhất: Cơm Vàng 1 Trứng chỉ còn 1k MBS 50k
Cùng hàng loạt voucher giảm giá (số lượng có hạn)
- Location: HCM
- Timeline: 26/12 - 28/12</t>
    </r>
  </si>
  <si>
    <r>
      <rPr>
        <sz val="10"/>
        <rFont val="Calibri"/>
      </rPr>
      <t xml:space="preserve">Adapt </t>
    </r>
    <r>
      <rPr>
        <u/>
        <sz val="10"/>
        <color rgb="FF1155CC"/>
        <rFont val="Calibri"/>
      </rPr>
      <t>KV Cũ</t>
    </r>
    <r>
      <rPr>
        <sz val="10"/>
        <rFont val="Calibri"/>
      </rPr>
      <t>:
- Thay Background mới: Vibe đại tiệc cuối năm, ưu tiên sắc đỏ
- Thêm element: đèn disco, pháo hoa 
- Remove ly trà chanh
- Update size FB + Story (brand support feature thêm SM)</t>
    </r>
  </si>
  <si>
    <r>
      <rPr>
        <b/>
        <sz val="10"/>
        <color theme="1"/>
        <rFont val="Calibri"/>
      </rPr>
      <t xml:space="preserve">1 Combo 1:
</t>
    </r>
    <r>
      <rPr>
        <sz val="10"/>
        <color theme="1"/>
        <rFont val="Calibri"/>
      </rPr>
      <t>Static banner(1-3): 26/12 - 28/12
Pop up(16h-19h): 27/12</t>
    </r>
  </si>
  <si>
    <r>
      <rPr>
        <sz val="10"/>
        <rFont val="Calibri"/>
      </rPr>
      <t xml:space="preserve">Deadline 16/12
</t>
    </r>
    <r>
      <rPr>
        <u/>
        <sz val="10"/>
        <color rgb="FF1155CC"/>
        <rFont val="Calibri"/>
      </rPr>
      <t>https://drive.google.com/drive/u/0/folders/1HDxp5Vf6ekivy-dbeRvUsRgqpboCGl8i</t>
    </r>
    <r>
      <rPr>
        <sz val="10"/>
        <rFont val="Calibri"/>
      </rPr>
      <t xml:space="preserve"> </t>
    </r>
  </si>
  <si>
    <r>
      <rPr>
        <sz val="10"/>
        <color theme="1"/>
        <rFont val="Calibri"/>
      </rPr>
      <t xml:space="preserve">- Key message: </t>
    </r>
    <r>
      <rPr>
        <b/>
        <sz val="10"/>
        <color theme="1"/>
        <rFont val="Calibri"/>
      </rPr>
      <t>Papa's Chicken Khao Deal - Giảm 20%</t>
    </r>
    <r>
      <rPr>
        <sz val="10"/>
        <color theme="1"/>
        <rFont val="Calibri"/>
      </rPr>
      <t xml:space="preserve">
- Scheme: Best Seller giảm 20%
Gà có xương mật ong 
Gà cay phô mai 
Cơm cuốn 
Súp kimchi
- Timeline: 24/11 - 26/11
- Location: Hồ Chí Minh</t>
    </r>
  </si>
  <si>
    <t>https://docs.google.com/spreadsheets/d/1Wh07tk-GMHm-BZBNNaSnXrRKoVA1sExNQLO_xzSj5FA/edit?gid=0#gid=0</t>
  </si>
  <si>
    <r>
      <rPr>
        <b/>
        <sz val="10"/>
        <color theme="1"/>
        <rFont val="Calibri"/>
      </rPr>
      <t xml:space="preserve">1 Combo 7:
</t>
    </r>
    <r>
      <rPr>
        <sz val="10"/>
        <color theme="1"/>
        <rFont val="Calibri"/>
      </rPr>
      <t>Search Placeholder(17h-19h): 24/11
Search Placeholder(19h-22h): 25/11
Bottom banner(1-3): 24/11 - 26/11</t>
    </r>
  </si>
  <si>
    <t>https://drive.google.com/drive/folders/1MbiQvoIDhH7tMMso_BqLTPPXF7iyxHZN</t>
  </si>
  <si>
    <t>a-papas</t>
  </si>
  <si>
    <r>
      <rPr>
        <sz val="10"/>
        <color theme="1"/>
        <rFont val="Calibri"/>
      </rPr>
      <t xml:space="preserve">- Key message: </t>
    </r>
    <r>
      <rPr>
        <b/>
        <sz val="10"/>
        <color theme="1"/>
        <rFont val="Calibri"/>
      </rPr>
      <t>Papa's Chicken Khao Deal - Giảm 20%</t>
    </r>
    <r>
      <rPr>
        <sz val="10"/>
        <color theme="1"/>
        <rFont val="Calibri"/>
      </rPr>
      <t xml:space="preserve">
- Scheme: Best Seller giảm 20%
Gà có xương mật ong 
Gà cay phô mai 
Cơm cuốn 
Súp kimchi
- Timeline: 21/11 - 23/11, 28/11
- Location: Hồ Chí Minh</t>
    </r>
  </si>
  <si>
    <t>21/11 - 23/11, 28/11</t>
  </si>
  <si>
    <r>
      <rPr>
        <b/>
        <sz val="10"/>
        <color theme="1"/>
        <rFont val="Calibri"/>
      </rPr>
      <t xml:space="preserve">1 Combo 8:
</t>
    </r>
    <r>
      <rPr>
        <sz val="10"/>
        <color theme="1"/>
        <rFont val="Calibri"/>
      </rPr>
      <t>Search Placeholder(17h-19h): 23/11, 28/11
Bottom Banner(4-6): 21/11 - 23/11</t>
    </r>
  </si>
  <si>
    <t>a-papas-chicken</t>
  </si>
  <si>
    <r>
      <rPr>
        <sz val="10"/>
        <color theme="1"/>
        <rFont val="Calibri"/>
      </rPr>
      <t xml:space="preserve">- Key message: </t>
    </r>
    <r>
      <rPr>
        <b/>
        <sz val="10"/>
        <color theme="1"/>
        <rFont val="Calibri"/>
      </rPr>
      <t>Rau Má Mix Mua 1 tặng 1 + Voucher 40K</t>
    </r>
    <r>
      <rPr>
        <sz val="10"/>
        <color theme="1"/>
        <rFont val="Calibri"/>
      </rPr>
      <t xml:space="preserve">
- Scheme:
+ Rau Má Mix Mua 1 tặng 1 
+ Nhập code SIEUTIEC40 giảm 40k cho đơn từ 100k 
- Timeline: 08/12 - 11/12, 22/12 - 26/12
- Location: TP.HCM</t>
    </r>
  </si>
  <si>
    <t>08/12 - 11/12, 22/12 - 26/12</t>
  </si>
  <si>
    <t>https://drive.google.com/drive/folders/1raiKWKoHwx4oo0K1nX0QE2UOT29CBmcF</t>
  </si>
  <si>
    <r>
      <rPr>
        <sz val="10"/>
        <rFont val="Calibri"/>
      </rPr>
      <t xml:space="preserve">- Background: Thể hiện concept như </t>
    </r>
    <r>
      <rPr>
        <u/>
        <sz val="10"/>
        <color rgb="FF1155CC"/>
        <rFont val="Calibri"/>
      </rPr>
      <t>hình demo</t>
    </r>
    <r>
      <rPr>
        <sz val="10"/>
        <rFont val="Calibri"/>
      </rPr>
      <t xml:space="preserve">
- Màu sắc của brand cần được thể hiện rõ 
- Mã màu như hình demo</t>
    </r>
  </si>
  <si>
    <t>Pick món: Trà Lài Lựu Đỏ, Combo 2, Rau Má Mix Sữa Khoai Môn Đậu Đỏ</t>
  </si>
  <si>
    <r>
      <rPr>
        <b/>
        <sz val="10"/>
        <color theme="1"/>
        <rFont val="Calibri"/>
      </rPr>
      <t xml:space="preserve">2 Win 1:
</t>
    </r>
    <r>
      <rPr>
        <sz val="10"/>
        <color theme="1"/>
        <rFont val="Calibri"/>
      </rPr>
      <t>Search Placeholder(12h-14h): 08/12, 23/12
Search Placeholder(14h-17h): 10/12, 26/12
Hometop banner(7-9): 08/12, 09/12, 22/12, 23/12
Static banner(1-3): 10/12, 11/12, 24/12, 25/12
Floating(13h-16h): 09/12, 22/12
Popup(13h-16h): 11/12, 26/12</t>
    </r>
  </si>
  <si>
    <t>Deadline 26/11
[Win 1]_Rau Má Mix_Dec</t>
  </si>
  <si>
    <r>
      <rPr>
        <sz val="10"/>
        <color theme="1"/>
        <rFont val="Calibri"/>
      </rPr>
      <t xml:space="preserve">- Key message: </t>
    </r>
    <r>
      <rPr>
        <b/>
        <sz val="10"/>
        <color theme="1"/>
        <rFont val="Calibri"/>
      </rPr>
      <t>Trà Sữa ÔLong Châu Mua 1 tặng 1  + Voucher 40K</t>
    </r>
    <r>
      <rPr>
        <sz val="10"/>
        <color theme="1"/>
        <rFont val="Calibri"/>
      </rPr>
      <t xml:space="preserve">
- Scheme: 
+ Trà Sữa ÔLong Châu Mua 1 tặng 1 
+ Nhập code SIEUTIEC40 giảm 40k cho đơn từ 100k
- Timeline: 15/12 - 19/12
- Location: TP.HCM</t>
    </r>
  </si>
  <si>
    <t>15/12 - 19/12</t>
  </si>
  <si>
    <t>https://drive.google.com/drive/folders/1Lxe6PCgLjQXPBoBn_MBNzghSGT5ZjN1H</t>
  </si>
  <si>
    <r>
      <rPr>
        <sz val="10"/>
        <rFont val="Calibri"/>
      </rPr>
      <t xml:space="preserve">- Background: Thể hiện concept như </t>
    </r>
    <r>
      <rPr>
        <u/>
        <sz val="10"/>
        <color rgb="FF1155CC"/>
        <rFont val="Calibri"/>
      </rPr>
      <t>hình demo</t>
    </r>
    <r>
      <rPr>
        <sz val="10"/>
        <rFont val="Calibri"/>
      </rPr>
      <t xml:space="preserve">
- Màu sắc của brand cần được thể hiện rõ 
- Mã màu như hình demo</t>
    </r>
  </si>
  <si>
    <t>Pick món: Trà Sữa Full Trân Châu (3 loại Trân Châu), Trà Ôlong Măng Cụt Thiên Hương, Trà Ôlong Đào Sữa Tươi Thượng Hạng</t>
  </si>
  <si>
    <r>
      <rPr>
        <b/>
        <sz val="10"/>
        <color theme="1"/>
        <rFont val="Calibri"/>
      </rPr>
      <t xml:space="preserve">1 Win 1:
</t>
    </r>
    <r>
      <rPr>
        <sz val="10"/>
        <color theme="1"/>
        <rFont val="Calibri"/>
      </rPr>
      <t>Search Placeholder(12h-14h): 16/12
Search Placeholder(14h-17h): 18/12
Hometop banner(7-9): 17/12, 18/12
Static banner(1-3): 15/12, 16/12
Floating(13h-16h): 17/12
Popup(13h-16h): 19/12</t>
    </r>
  </si>
  <si>
    <r>
      <rPr>
        <sz val="10"/>
        <rFont val="Calibri"/>
      </rPr>
      <t xml:space="preserve">Deadline 3/12
</t>
    </r>
    <r>
      <rPr>
        <u/>
        <sz val="10"/>
        <color rgb="FF1155CC"/>
        <rFont val="Calibri"/>
      </rPr>
      <t>https://drive.google.com/drive/u/0/folders/1KzH0HKLbFzbs7OFGS0Oj9M1DoM3eObRg</t>
    </r>
    <r>
      <rPr>
        <sz val="10"/>
        <rFont val="Calibri"/>
      </rPr>
      <t xml:space="preserve"> </t>
    </r>
  </si>
  <si>
    <t>Key mess: Phúc Long khao combo 79k + voucher 40k
Scheme: Phúc Long khao combo 2 ly trà sữa 79k 
Nhập code: 
VIPPL18K: 18k mbs 79k
VIPPL40K: 14% cap 40k mbs 79k
Location: NW
Timeline:1-3/12; 15-16/12</t>
  </si>
  <si>
    <t>01/12 - 03/12
15/12 - 16/12</t>
  </si>
  <si>
    <r>
      <rPr>
        <u/>
        <sz val="10"/>
        <color rgb="FF1155CC"/>
        <rFont val="Calibri"/>
      </rPr>
      <t xml:space="preserve">https://drive.google.com/drive/u/0/folders/1_wCe8EVzV6_01sPc3b2hb-onX1wnrXeo
</t>
    </r>
    <r>
      <rPr>
        <sz val="10"/>
        <rFont val="Calibri"/>
      </rPr>
      <t xml:space="preserve">15-16/12: </t>
    </r>
    <r>
      <rPr>
        <u/>
        <sz val="10"/>
        <color rgb="FF1155CC"/>
        <rFont val="Calibri"/>
      </rPr>
      <t>https://drive.google.com/drive/folders/1srez7eMiX-FT5MpYqxiM6TQfOrRokY1Y</t>
    </r>
  </si>
  <si>
    <t>Key mess: Phúc Long - Deal Hè Sảng Khoái
Combo 119k + Voucher 40K
Scheme: Phúc Long khao combo trà sữa 3 ly 119k
Nhập code: INDIPL40 - 14% cap 40k mbs 79k
Location: NW
Timeline:4,5,24-26,30,31/12</t>
  </si>
  <si>
    <t>04/12 - 05/12
24/12 - 26/12
30/12 - 31/12</t>
  </si>
  <si>
    <r>
      <rPr>
        <u/>
        <sz val="10"/>
        <color rgb="FF1155CC"/>
        <rFont val="Calibri"/>
      </rPr>
      <t xml:space="preserve">https://drive.google.com/drive/u/0/folders/1CLLEFXq4g-VSXJ_VbAsZw6bZOa_MviZ7
</t>
    </r>
    <r>
      <rPr>
        <sz val="10"/>
        <color rgb="FF000000"/>
        <rFont val="Calibri"/>
      </rPr>
      <t xml:space="preserve">từ 24/12: </t>
    </r>
    <r>
      <rPr>
        <u/>
        <sz val="10"/>
        <color rgb="FF1155CC"/>
        <rFont val="Calibri"/>
      </rPr>
      <t>https://drive.google.com/open?id=18EkhtiohlantVQGDSdmMGarSkkBElIeC&amp;authuser=0</t>
    </r>
  </si>
  <si>
    <t>M2T1- Dec</t>
  </si>
  <si>
    <t>Key mess: Phúc Long khao deal Mua 2 Tặng 1 + voucher 40k
Scheme: Phúc Long khao trà sữa mua 2 tặng 1
Nhập code: INDIPL40 - 14% cap 40k mbs 79k
Location: NW
Timeline: 19/12</t>
  </si>
  <si>
    <t>19/12</t>
  </si>
  <si>
    <r>
      <rPr>
        <u/>
        <sz val="10"/>
        <color rgb="FF1155CC"/>
        <rFont val="Calibri"/>
      </rPr>
      <t xml:space="preserve">https://drive.google.com/drive/u/0/folders/1t-ECMJXTmnPdURMnOALzO_YA2_OaSUX4
</t>
    </r>
    <r>
      <rPr>
        <sz val="10"/>
        <color rgb="FF000000"/>
        <rFont val="Calibri"/>
      </rPr>
      <t xml:space="preserve">hometop: </t>
    </r>
    <r>
      <rPr>
        <u/>
        <sz val="10"/>
        <color rgb="FF1155CC"/>
        <rFont val="Calibri"/>
      </rPr>
      <t>https://drive.google.com/file/d/1YotJsL8hxZjHoy1zh04h8woMuJqI1YiO/view</t>
    </r>
  </si>
  <si>
    <t>Key mess: Phúc Long khao combo 99k + voucher 40k
Scheme: Phúc Long khao combo 3 ly trà sữa 99k 
Nhập code: 
VIPPL18: 18k mbs 99k
VIPPL40: 14% cap 40k mbs 79k
Location: NW
Timeline: 11/12</t>
  </si>
  <si>
    <t>https://drive.google.com/drive/u/0/folders/10lLMOsYtp9VcyaV8-Wgu1YvpY5rbmsJg</t>
  </si>
  <si>
    <t>Spike 12.12</t>
  </si>
  <si>
    <t>Key mess:Phúc Long khao trà sữa chỉ 23k
Scheme: Phúc Long khao combo 3 ly trà sữa chỉ 99k  
Nhập code: 1212PHUCLONG30:  30k mbs 99k
Timeline: 12.12
Location: NW</t>
  </si>
  <si>
    <r>
      <rPr>
        <sz val="10"/>
        <color theme="1"/>
        <rFont val="Calibri"/>
      </rPr>
      <t xml:space="preserve">- Key message: </t>
    </r>
    <r>
      <rPr>
        <b/>
        <sz val="10"/>
        <color theme="1"/>
        <rFont val="Calibri"/>
      </rPr>
      <t>Sủi Cảo Ngọc Ý Đồng Giá 40k</t>
    </r>
    <r>
      <rPr>
        <sz val="10"/>
        <color theme="1"/>
        <rFont val="Calibri"/>
      </rPr>
      <t xml:space="preserve">
- Scheme: Gía gốc 75k giảm về 40k MBS 70k, chọn 1 trong 3 món:
Sủi Cảo Chiên  
Sủi Cảo Khô Sốt Dầu Hào
Sủi Cảo Thập Cẩm
- Location: HCM
- Timeline: 24/11-26/11</t>
    </r>
  </si>
  <si>
    <t>24/11-26/11</t>
  </si>
  <si>
    <r>
      <rPr>
        <b/>
        <sz val="10"/>
        <color theme="1"/>
        <rFont val="Calibri"/>
      </rPr>
      <t>1 Combo 3:
Bottom banner(4-6):</t>
    </r>
    <r>
      <rPr>
        <sz val="10"/>
        <color theme="1"/>
        <rFont val="Calibri"/>
      </rPr>
      <t xml:space="preserve"> 24/11-26/11
Floating(10h-13h): 24/11</t>
    </r>
  </si>
  <si>
    <t>Ly Phép Màu</t>
  </si>
  <si>
    <t>Key mess: Đón Giáng Sinh Phép Màu
Tặng thẻ quà + Voucher 50k
Scheme:
- Áp dụng Ly Phép Màu khi mua thức uống size L từ 15/11/2025 - 15/01/2026 (có thể kết thúc sớm tuỳ vào số lượng ly bán ra).
- Trong mỗi ly kèm 1 thẻ quà (dán trực tiếp trên ly) có cơ hội đổi quà tặng tại các chi nhánh KATINAT trên toàn quốc.
- Cơ cấu giải thưởng &amp; chi tiết quà tặng tham khảo QR trên thẻ quà. Thời gian đổi quà đến hết 31/01/2026.
Voucher:
Nhập KATINAT50K giảm 50k mbs 200k
Timeline: 15/11/2025 - 15/01/2026
Location: NW</t>
  </si>
  <si>
    <t>15/11/2025 - 15/01/2026</t>
  </si>
  <si>
    <r>
      <rPr>
        <sz val="10"/>
        <color rgb="FF000000"/>
        <rFont val="Calibri"/>
      </rPr>
      <t xml:space="preserve">social image: </t>
    </r>
    <r>
      <rPr>
        <u/>
        <sz val="10"/>
        <color rgb="FF1155CC"/>
        <rFont val="Calibri"/>
      </rPr>
      <t>https://drive.google.com/drive/folders/1ELZnV6_r0lDgTvnz0fb9g4lWZVyHw_H4</t>
    </r>
  </si>
  <si>
    <t>jb-katinat-xmas</t>
  </si>
  <si>
    <t>Mua 2 tặng 2</t>
  </si>
  <si>
    <t xml:space="preserve">Mua 2 tặng 2 + vc 66k
Mua 2 gà 1 nước tặng 2 gà 1 nước 
MCD66 66k MBS 239k
</t>
  </si>
  <si>
    <t>Hometop 10h-13h+16h-24h 04.12
Collection list 8.12, 22.12
Bottom 16.12</t>
  </si>
  <si>
    <r>
      <rPr>
        <sz val="10"/>
        <rFont val="Calibri"/>
      </rPr>
      <t xml:space="preserve">31/10	</t>
    </r>
    <r>
      <rPr>
        <u/>
        <sz val="10"/>
        <color rgb="FF1155CC"/>
        <rFont val="Calibri"/>
      </rPr>
      <t>https://drive.google.com/drive/u/0/folders/1OgmIb9nww9nXWxnykiftt7aTf6xhLFfI</t>
    </r>
  </si>
  <si>
    <t>Dec.CB9</t>
  </si>
  <si>
    <r>
      <rPr>
        <sz val="10"/>
        <rFont val="Calibri"/>
      </rPr>
      <t xml:space="preserve">- Key message: </t>
    </r>
    <r>
      <rPr>
        <b/>
        <sz val="10"/>
        <rFont val="Calibri"/>
      </rPr>
      <t>Pharmacity - Tung Ngàn Deal Khủng - Mua 1 tặng 1</t>
    </r>
    <r>
      <rPr>
        <sz val="10"/>
        <rFont val="Calibri"/>
      </rPr>
      <t xml:space="preserve">
- Scheme: Pharmacity - </t>
    </r>
    <r>
      <rPr>
        <u/>
        <sz val="10"/>
        <color rgb="FF1155CC"/>
        <rFont val="Calibri"/>
      </rPr>
      <t>Mua 1 Tặng 1</t>
    </r>
    <r>
      <rPr>
        <sz val="10"/>
        <rFont val="Calibri"/>
      </rPr>
      <t xml:space="preserve">
- Tagline Search Placeholder : Pharmacity - Mua 1 Tặng 1
- Floating: Pharmacity - Mua 1 Tặng 1
- Timeline: 05/12-07/12; 19/12-21/12
- Location: HCM </t>
    </r>
  </si>
  <si>
    <t>05/12-07/12; 19/12-21/12</t>
  </si>
  <si>
    <t>https://docs.google.com/spreadsheets/d/1NP59lUoneJS9Xyh5r9nBrmSZPDyjFcEx-IWo8bPgTPY/edit?gid=87874303#gid=87874303&amp;range=2:2</t>
  </si>
  <si>
    <t>https://drive.google.com/drive/folders/140osaRmAPNDdQ5QPTaW7P2_ZHezyqroM?usp=drive_link</t>
  </si>
  <si>
    <t xml:space="preserve">- Background: Tone Màu xanh của brand, trắng, đỏ 
- Vibe mùa noel </t>
  </si>
  <si>
    <r>
      <rPr>
        <b/>
        <sz val="10"/>
        <color theme="1"/>
        <rFont val="Calibri"/>
      </rPr>
      <t xml:space="preserve">2 Combo 9:
</t>
    </r>
    <r>
      <rPr>
        <sz val="10"/>
        <color theme="1"/>
        <rFont val="Calibri"/>
      </rPr>
      <t>Search Placeholder(19h-22h): 06/12, 07/12; 19/12, 20/12
Hometop banner(10-12): 05/12-07/12; 19/12-21/12</t>
    </r>
  </si>
  <si>
    <r>
      <rPr>
        <sz val="10"/>
        <rFont val="Calibri"/>
      </rPr>
      <t xml:space="preserve">Deadline 25/11
</t>
    </r>
    <r>
      <rPr>
        <u/>
        <sz val="10"/>
        <color rgb="FF1155CC"/>
        <rFont val="Calibri"/>
      </rPr>
      <t>https://drive.google.com/drive/u/0/folders/182gyplDyGwXjBekUSufFkkloseDbOBvi</t>
    </r>
    <r>
      <rPr>
        <sz val="10"/>
        <rFont val="Calibri"/>
      </rPr>
      <t xml:space="preserve"> </t>
    </r>
  </si>
  <si>
    <t>a-1t1-pharmacity</t>
  </si>
  <si>
    <r>
      <rPr>
        <sz val="10"/>
        <rFont val="Calibri"/>
      </rPr>
      <t>- Key message:</t>
    </r>
    <r>
      <rPr>
        <b/>
        <sz val="10"/>
        <rFont val="Calibri"/>
      </rPr>
      <t xml:space="preserve"> Pharmacity - Tung Ngàn Deal Khủng - Mua 1 tặng 1</t>
    </r>
    <r>
      <rPr>
        <sz val="10"/>
        <rFont val="Calibri"/>
      </rPr>
      <t xml:space="preserve">
- Scheme: Pharmacity - </t>
    </r>
    <r>
      <rPr>
        <u/>
        <sz val="10"/>
        <color rgb="FF1155CC"/>
        <rFont val="Calibri"/>
      </rPr>
      <t>Mua 1 Tặng 1</t>
    </r>
    <r>
      <rPr>
        <sz val="10"/>
        <rFont val="Calibri"/>
      </rPr>
      <t xml:space="preserve">
- Tagline Search Placeholder : Pharmacity - Mua 1 Tặng 1
- Floating: Pharmacity - Mua 1 Tặng 1
- Timeline: 13/12-17/12
- Location: HCM </t>
    </r>
  </si>
  <si>
    <t>13/12-17/12</t>
  </si>
  <si>
    <t>Chung KV dòng 2217</t>
  </si>
  <si>
    <r>
      <rPr>
        <b/>
        <sz val="10"/>
        <color theme="1"/>
        <rFont val="Calibri"/>
      </rPr>
      <t xml:space="preserve">WIN 2:
</t>
    </r>
    <r>
      <rPr>
        <sz val="10"/>
        <color theme="1"/>
        <rFont val="Calibri"/>
      </rPr>
      <t>Search Placeholder(19h-22h): 14/12, 17/12
Hometop banner(7-9): 14/12, 16/12
Static Banner (4): 13/12, 15/12
Floating(19h-22h): 13/12</t>
    </r>
  </si>
  <si>
    <r>
      <rPr>
        <sz val="10"/>
        <rFont val="Calibri"/>
      </rPr>
      <t xml:space="preserve">Deadline 25/11
</t>
    </r>
    <r>
      <rPr>
        <u/>
        <sz val="10"/>
        <color rgb="FF1155CC"/>
        <rFont val="Calibri"/>
      </rPr>
      <t>https://drive.google.com/drive/u/0/folders/182gyplDyGwXjBekUSufFkkloseDbOBvi</t>
    </r>
    <r>
      <rPr>
        <sz val="10"/>
        <rFont val="Calibri"/>
      </rPr>
      <t xml:space="preserve"> </t>
    </r>
  </si>
  <si>
    <t>Gà giòn rụm – Giá rụng tim!
Giảm 50% + FS
"Combo giảm 50%
4 Miếng gà không xương (tenders) + 1 Bắp Cái Trộn + 1 Nước Ngọt
Giá gốc: 136k -&gt; Giá Giảm: 69k"
POPEYESFS15 Giảm 15k phí ship MBS 40k</t>
  </si>
  <si>
    <r>
      <rPr>
        <sz val="10"/>
        <rFont val="Calibri"/>
      </rPr>
      <t xml:space="preserve">Danh sách ID Mex: </t>
    </r>
    <r>
      <rPr>
        <u/>
        <sz val="10"/>
        <color rgb="FF1155CC"/>
        <rFont val="Calibri"/>
      </rPr>
      <t>https://docs.google.com/spreadsheets/d/1KmfXaYNxTvOqlFm0awngGgwSbAkphKf3/edit#gid=264214317</t>
    </r>
  </si>
  <si>
    <t>https://drive.google.com/drive/u/0/folders/1bXp1plWfaJV1RZJjKSStYsuMS25wm91S</t>
  </si>
  <si>
    <t>1t1</t>
  </si>
  <si>
    <t>Ăn là mê – Deal quá hời
 MUA 1 TẶNG 1
"Mua Combo A: 2 Gà Tắm Nước Mắm/ 2 Gà Charsiu + 1 Khoai Tây Chiên (vừa) + 1 Nước ngọt
Tặng Combo B: 1 MÌ Ý Phô Mai + 1 Gà Popcorn + 1 Bắp Cải Trộn (vừa) + 1 Nước ngọt
Giá gốc: 270,000VND" giá giảm 164k</t>
  </si>
  <si>
    <t>06-12/12
18-21/12
24-25/12 
27-28/12</t>
  </si>
  <si>
    <r>
      <rPr>
        <sz val="10"/>
        <rFont val="Calibri"/>
      </rPr>
      <t xml:space="preserve">Danh sách ID Mex: </t>
    </r>
    <r>
      <rPr>
        <u/>
        <sz val="10"/>
        <color rgb="FF1155CC"/>
        <rFont val="Calibri"/>
      </rPr>
      <t>https://docs.google.com/spreadsheets/d/1KmfXaYNxTvOqlFm0awngGgwSbAkphKf3/edit#gid=264214317</t>
    </r>
  </si>
  <si>
    <t>https://drive.google.com/drive/u/0/folders/1lbIcWcqmMBv9e3d_pFk_5uKDC8r6O7q2</t>
  </si>
  <si>
    <t>"DOMINO’S PIZZA
COMBO 119.000VND + Voucher 80.000VND"
DOMINOS80K 80k MBS 309k
"DOMINO’S PIZZA
COMBO 119.000VND + Voucher 80.000VND
Detail scheme: Combo giá 119.000VND + Voucher giảm đến 80k
+ Mua 1 bánh pizza size 7'' (giá gốc 105.000VND)
Pizza Gà Phô Mai Thịt Heo Xông Khói/ Cheesy Chicken Bacon Pizza
Pizza Dăm Bông Dứa Kiểu Hawaii/ Hawaiian Pizza
Pizza Xúc Xích Xốt Phô Mai/ Sausage Kid Mania Pizza
Pizza Thanh Cua Dứa Xốt Phô Mai/ Crab &amp; Pineapple Pizza
+ Mua 1 món ăn kèm (giá gốc 49.000VND)
Bánh Mì Nướng Bơ Tỏi/ Butter Garlic Bread
Bánh Phô Mai Xốt Sô-Cô-La/ Chocolate Cheese Bite
+ Mua 1 thức uống nhỏ (giá gốc 25.000VND)
Chai Coca - Cola 390ml/ 390ml Bottle Coke
Chai Fanta 390ml/ 390ml Bottle Fanta
Chai Sprite 390ml/ 390ml Bottle Sprite
Chai Dasani 510ml/ 510ml Bottle Dasani"</t>
  </si>
  <si>
    <t>https://drive.google.com/drive/folders/117OrqDCs-Ok8nhQuV8wl26lEAanJGT7b</t>
  </si>
  <si>
    <t>Dominos pizza khao tiệc linh đình 1k + voucher 80k
Detail scheme: Pizza giá 1.000VND + Voucher giảm đến 80k
DOMINOS80K 80k MBS 309k
+ Mua 1 pizza size 9''/12'' bất kỳ trong list:
Cheesy Bacon Pizza/ Pizza Phô Mai Thịt Heo Xông Khói
Pizzamin Sea Pizza/ Pizza Hải Sản Nhiệt Đới Xốt Tiêu
Surf &amp; Turf Pizza/ Pizza Bò Và Tôm Nướng Kiểu Mỹ
Seafood Delight Pizza/ Pizza Hải Sản Xốt Cà Chua
Ocean Mania Pizza/ Pizza Hải Sản Xốt Mayonnaise
Seafood Lime Pesto Pizza/ Pizza Hải Sản Xốt Pesto Kem Chanh
Pepperoni Feast Pizza/ Pizza Xúc Xích Ý Truyền Thống
Extravaganza Pizza/ Pizza Thập Cẩm Thượng Hạng
Meat Lovers Pizza/ Pizza 5 Loại Thịt Thượng Hạng
Bacon Cheeseburger Pizza/ Pizza Bơ Gơ Bò Mỹ Xốt Phô Mai
Hawaiian Pizza/ Pizza Dăm Bông Dứa Kiểu Hawaii
Cheese Mania Pizza/ Pizza Phô Mai Truyền Thống
Veggie Mania Pizza/ Pizza Rau Củ Thập Cẩm
+ Sẽ được mua 1 bánh pizza size 7'' với giá 1.000VND (giá gốc 105.000VND)
Sausage Kid Mania Pizza/ Pizza Xúc Xích Xốt Phô Mai
Cheesy Chicken Bacon Pizza/ Pizza Gà Phô Mai Thịt Heo Xông Khói
Cheesy Crab Stick &amp; Pineapple Pizza/ Pizza Thanh Cua Dứa Xốt Phô Mai
Cheesy Ham &amp; Corn Pizza/ Pizza Dăm Bông Bắp Xốt Phô Mai
Hawaiian Pizza/ Pizza Dăm Bông Dứa Kiểu Hawaii</t>
  </si>
  <si>
    <t>02-12/12
18-21/12
24-25/12 
27-28/12</t>
  </si>
  <si>
    <t>"Bottom 18/12
Collection list 19/12
FB SPF 16h30 24/12"</t>
  </si>
  <si>
    <t>https://drive.google.com/drive/folders/1tP20vvAPD1ahD2XF523dDBFxarqLDhC0</t>
  </si>
  <si>
    <r>
      <rPr>
        <sz val="10"/>
        <color theme="1"/>
        <rFont val="Calibri"/>
      </rPr>
      <t xml:space="preserve">- Key Message: </t>
    </r>
    <r>
      <rPr>
        <b/>
        <sz val="10"/>
        <color theme="1"/>
        <rFont val="Calibri"/>
      </rPr>
      <t xml:space="preserve">Matcha Vibe Khao Deal - Giảm 50% + Voucher </t>
    </r>
    <r>
      <rPr>
        <b/>
        <sz val="10"/>
        <color rgb="FFFF0000"/>
        <rFont val="Calibri"/>
      </rPr>
      <t>20K</t>
    </r>
    <r>
      <rPr>
        <sz val="10"/>
        <color theme="1"/>
        <rFont val="Calibri"/>
      </rPr>
      <t xml:space="preserve">
- Scheme:
+ Gạch giá các món 50% (chỉ chọn được 1 món/bill)
+ Các món giảm giá:  Matcha Mây Tím , Matcha Latte (Matcha, Sữa Tươi Thanh Trùng) và Cold Whisk Matcha Latte (Matcha Đánh Trực Tiếp Với Sữa Tươi)
+ Voucher: MATCHAVIBE20 giảm 20k MBS 59k, 200 code/1 ngày
- Location: HCM
- Timeline: 10/12, 11/12, 13/12</t>
    </r>
  </si>
  <si>
    <t>10/12, 11/12, 13/12</t>
  </si>
  <si>
    <t>Tone chủ đạo màu xanh phù hợp với sản phẩm và logo, background liên quan tới vibe noel</t>
  </si>
  <si>
    <r>
      <rPr>
        <b/>
        <sz val="10"/>
        <color theme="1"/>
        <rFont val="Calibri"/>
      </rPr>
      <t xml:space="preserve">1 Combo 3:
</t>
    </r>
    <r>
      <rPr>
        <sz val="10"/>
        <color theme="1"/>
        <rFont val="Calibri"/>
      </rPr>
      <t>Static banner(6): 10/12, 11/12, 13/12
Pop up(13h-16h): 10/12</t>
    </r>
  </si>
  <si>
    <r>
      <rPr>
        <sz val="10"/>
        <rFont val="Calibri"/>
      </rPr>
      <t xml:space="preserve">Deadline 28/11
</t>
    </r>
    <r>
      <rPr>
        <u/>
        <sz val="10"/>
        <color rgb="FF1155CC"/>
        <rFont val="Calibri"/>
      </rPr>
      <t>https://drive.google.com/drive/u/0/folders/11lxtDlVpvL_uCdwGldG2vgXJr_oLiUr4</t>
    </r>
  </si>
  <si>
    <r>
      <rPr>
        <sz val="10"/>
        <color theme="1"/>
        <rFont val="Calibri"/>
      </rPr>
      <t xml:space="preserve">- Key Message: </t>
    </r>
    <r>
      <rPr>
        <b/>
        <sz val="10"/>
        <color theme="1"/>
        <rFont val="Calibri"/>
      </rPr>
      <t xml:space="preserve">Matcha Vibe Khao Deal - Giảm 50% + Voucher </t>
    </r>
    <r>
      <rPr>
        <b/>
        <sz val="10"/>
        <color rgb="FFFF0000"/>
        <rFont val="Calibri"/>
      </rPr>
      <t>20K</t>
    </r>
    <r>
      <rPr>
        <sz val="10"/>
        <color theme="1"/>
        <rFont val="Calibri"/>
      </rPr>
      <t xml:space="preserve">
- Scheme:
+ Gạch giá các món 50% (chỉ chọn được 1 món/bill)
+ Các món giảm giá:  Matcha Mây Tím , Matcha Latte (Matcha, Sữa Tươi Thanh Trùng) và Cold Whisk Matcha Latte (Matcha Đánh Trực Tiếp Với Sữa Tươi)
+ Voucher: MATCHAVIBE20K giảm 20k MBS 59k, 200 code/1 ngày
- Location: HN
- Timeline: 15/12 - 17/12</t>
    </r>
  </si>
  <si>
    <t>Dùng chung KV HCM 10-13/12 (dòng 2223)</t>
  </si>
  <si>
    <r>
      <rPr>
        <b/>
        <sz val="10"/>
        <color theme="1"/>
        <rFont val="Calibri"/>
      </rPr>
      <t xml:space="preserve">1 Combo 2:
</t>
    </r>
    <r>
      <rPr>
        <sz val="10"/>
        <color theme="1"/>
        <rFont val="Calibri"/>
      </rPr>
      <t>Static banner(4): 15/12 - 17/12
Pop up(13h-16h): 16/12</t>
    </r>
  </si>
  <si>
    <r>
      <rPr>
        <sz val="10"/>
        <rFont val="Calibri"/>
      </rPr>
      <t xml:space="preserve">Deadline 28/11
</t>
    </r>
    <r>
      <rPr>
        <u/>
        <sz val="10"/>
        <color rgb="FF1155CC"/>
        <rFont val="Calibri"/>
      </rPr>
      <t>https://drive.google.com/drive/u/0/folders/11lxtDlVpvL_uCdwGldG2vgXJr_oLiUr4</t>
    </r>
  </si>
  <si>
    <r>
      <rPr>
        <sz val="10"/>
        <color theme="1"/>
        <rFont val="Calibri"/>
      </rPr>
      <t>- Key message:</t>
    </r>
    <r>
      <rPr>
        <b/>
        <sz val="10"/>
        <color theme="1"/>
        <rFont val="Calibri"/>
      </rPr>
      <t xml:space="preserve"> Mokchang Khao Đậm - Giảm 50% + Món 9K</t>
    </r>
    <r>
      <rPr>
        <sz val="10"/>
        <color theme="1"/>
        <rFont val="Calibri"/>
      </rPr>
      <t xml:space="preserve">
- Scheme: 
+ Giảm 50% các món: Popcorn Sốt Mật Ong Tỏi Size S, Kimbap Truyền Thống
+ Tok Truyền Thống 9k cho đơn từ 200k
+ Giảm giá Gà Half Half về 149k
+ Gạch giá Combo Sính Hàn và Mai Đẹt Ti Ni về 120k
+ Gạch giá 2 set One-derful về 99k
+ Gạch giá Two-gether về 249k
+ Code MOKCHANG60 giảm 60k cho đơn từ 120k 
- Location: Hà Nội
- Timeline: 05/12, 13/12, 14/12</t>
    </r>
  </si>
  <si>
    <t>05/12, 13/12, 14/12</t>
  </si>
  <si>
    <t>- Màu chủ đạo: Đỏ tươi nổi bật
- Vibe tiệc tùng</t>
  </si>
  <si>
    <t>- Pick 3 món: Rosetokbokki, kimbaptrung, box-two-gether</t>
  </si>
  <si>
    <t xml:space="preserve">- Element liên quan tới Hàn Quốc: cờ, bát đũa, hình ảnh liên quan
</t>
  </si>
  <si>
    <r>
      <rPr>
        <b/>
        <sz val="10"/>
        <color theme="1"/>
        <rFont val="Calibri"/>
      </rPr>
      <t xml:space="preserve">1 Combo2:
</t>
    </r>
    <r>
      <rPr>
        <sz val="10"/>
        <color theme="1"/>
        <rFont val="Calibri"/>
      </rPr>
      <t>Static Banner(4): 05/12, 13/12, 14/12
Popup(16h-19h): 13/12</t>
    </r>
  </si>
  <si>
    <r>
      <rPr>
        <sz val="10"/>
        <rFont val="Calibri"/>
      </rPr>
      <t xml:space="preserve">Deadline 25/11
</t>
    </r>
    <r>
      <rPr>
        <u/>
        <sz val="10"/>
        <color rgb="FF1155CC"/>
        <rFont val="Calibri"/>
      </rPr>
      <t>https://drive.google.com/drive/u/0/folders/1gGD5icyvz1vQPSJ0pNcZWjUQrAOpc1se</t>
    </r>
    <r>
      <rPr>
        <sz val="10"/>
        <rFont val="Calibri"/>
      </rPr>
      <t xml:space="preserve"> </t>
    </r>
  </si>
  <si>
    <r>
      <rPr>
        <sz val="10"/>
        <color theme="1"/>
        <rFont val="Calibri"/>
      </rPr>
      <t xml:space="preserve">- Key message: </t>
    </r>
    <r>
      <rPr>
        <b/>
        <sz val="10"/>
        <color theme="1"/>
        <rFont val="Calibri"/>
      </rPr>
      <t>Mokchang mừng Xmas - Giảm 50% + Món 9K</t>
    </r>
    <r>
      <rPr>
        <sz val="10"/>
        <color theme="1"/>
        <rFont val="Calibri"/>
      </rPr>
      <t xml:space="preserve">
- Scheme: 
+ Giảm 50% các món: Popcorn Sốt Mật Ong Tỏi Size S, Kimbap Truyền Thống
+ Tok Truyền Thống 9k cho đơn từ 200k
+ Giảm giá Gà Half Half về 149k
+ Gạch giá Combo Sính Hàn và Mai Đẹt Ti Ni về 120k
+ Gạch giá 2 set One-derful về 99k
+ Gạch giá Two-gether về 249k
+ Code MOKCHANG60 giảm 60k cho đơn từ 120k 
- Location: Hà Nội
- Timeline: 23/12-25/12</t>
    </r>
  </si>
  <si>
    <t>23/12-25/12</t>
  </si>
  <si>
    <t>- Màu chủ đạo: Đỏ Xmas
- Vibe tiệc tùng , Xmas</t>
  </si>
  <si>
    <t xml:space="preserve">- Element liên quan tới giáng sinh
</t>
  </si>
  <si>
    <r>
      <rPr>
        <b/>
        <sz val="10"/>
        <color theme="1"/>
        <rFont val="Calibri"/>
      </rPr>
      <t xml:space="preserve">1 Combo3:
</t>
    </r>
    <r>
      <rPr>
        <sz val="10"/>
        <color theme="1"/>
        <rFont val="Calibri"/>
      </rPr>
      <t>Static Banner(6): 23/12-25/12
Popup(16h-19h): 23/12</t>
    </r>
  </si>
  <si>
    <r>
      <rPr>
        <sz val="10"/>
        <rFont val="Calibri"/>
      </rPr>
      <t xml:space="preserve">Deadline 11/12
</t>
    </r>
    <r>
      <rPr>
        <u/>
        <sz val="10"/>
        <color rgb="FF1155CC"/>
        <rFont val="Calibri"/>
      </rPr>
      <t>https://drive.google.com/drive/u/0/folders/13Ck8fM46iUQ6AcKpJ4rNKADBhWw6ML_w</t>
    </r>
    <r>
      <rPr>
        <sz val="10"/>
        <rFont val="Calibri"/>
      </rPr>
      <t xml:space="preserve"> </t>
    </r>
  </si>
  <si>
    <t>Dec.CB3.2612</t>
  </si>
  <si>
    <r>
      <rPr>
        <sz val="10"/>
        <color theme="1"/>
        <rFont val="Calibri"/>
      </rPr>
      <t xml:space="preserve">- Key message: </t>
    </r>
    <r>
      <rPr>
        <b/>
        <sz val="10"/>
        <color theme="1"/>
        <rFont val="Calibri"/>
      </rPr>
      <t>Mokchang Khao Tiệc Cuối Năm - Giảm 50% + Món 9K</t>
    </r>
    <r>
      <rPr>
        <sz val="10"/>
        <color theme="1"/>
        <rFont val="Calibri"/>
      </rPr>
      <t xml:space="preserve">
- Scheme: 
+ Giảm 50% các món: Popcorn Sốt Mật Ong Tỏi Size S, Kimbap Truyền Thống
+ Tok Truyền Thống 9k cho đơn từ 200k
+ Giảm giá Gà Half Half về 149k
+ Gạch giá Combo Sính Hàn và Mai Đẹt Ti Ni về 120k
+ Gạch giá 2 set One-derful về 99k
+ Gạch giá Two-gether về 249k
+ Code MOKCHANG60 giảm 60k cho đơn từ 120k 
- Location: Hà Nội
- Timeline: 26/12-28/12</t>
    </r>
  </si>
  <si>
    <t>26/12-28/12</t>
  </si>
  <si>
    <t>- Màu chủ đạo : Đỏ tươi nổi bật
- Vibe tiệc tùng cuối năm</t>
  </si>
  <si>
    <t xml:space="preserve">- Element liên quan tới năm mới: pháo hoa
</t>
  </si>
  <si>
    <r>
      <rPr>
        <b/>
        <sz val="10"/>
        <color theme="1"/>
        <rFont val="Calibri"/>
      </rPr>
      <t xml:space="preserve">1 Combo3:
</t>
    </r>
    <r>
      <rPr>
        <sz val="10"/>
        <color theme="1"/>
        <rFont val="Calibri"/>
      </rPr>
      <t>Static Banner(6): 26/12-28/12
Popup(16h-19h): 27/12</t>
    </r>
  </si>
  <si>
    <r>
      <rPr>
        <sz val="10"/>
        <rFont val="Calibri"/>
      </rPr>
      <t xml:space="preserve">Deadline 16/12
</t>
    </r>
    <r>
      <rPr>
        <u/>
        <sz val="10"/>
        <color rgb="FF1155CC"/>
        <rFont val="Calibri"/>
      </rPr>
      <t>https://drive.google.com/drive/u/0/folders/1-SroEXL4KHiQkXMLYKriH2URelyzzLZt</t>
    </r>
    <r>
      <rPr>
        <sz val="10"/>
        <rFont val="Calibri"/>
      </rPr>
      <t xml:space="preserve"> </t>
    </r>
  </si>
  <si>
    <r>
      <rPr>
        <sz val="10"/>
        <color theme="1"/>
        <rFont val="Calibri"/>
      </rPr>
      <t xml:space="preserve">- Key message: </t>
    </r>
    <r>
      <rPr>
        <b/>
        <sz val="10"/>
        <color theme="1"/>
        <rFont val="Calibri"/>
      </rPr>
      <t>The Alley Khao Trà Sữa giảm 50% + voucher 50k</t>
    </r>
    <r>
      <rPr>
        <sz val="10"/>
        <color theme="1"/>
        <rFont val="Calibri"/>
      </rPr>
      <t xml:space="preserve">
- Scheme: PS Hồng trà sữa 50%.
+ Voucher: THEALLEY50 - Code  50k MBS 120K
- Location: Hà Nội
- Timeline:  09/12-11/12;  23/12-25/12</t>
    </r>
  </si>
  <si>
    <t>09/12-11/12;
23/12-25/12</t>
  </si>
  <si>
    <r>
      <rPr>
        <b/>
        <sz val="10"/>
        <color theme="1"/>
        <rFont val="Calibri"/>
      </rPr>
      <t xml:space="preserve">2 Combo1:
</t>
    </r>
    <r>
      <rPr>
        <sz val="10"/>
        <color theme="1"/>
        <rFont val="Calibri"/>
      </rPr>
      <t>Static Banner(1-3): 09/12-11/12; 23/12-25/12
Popup(13h-16h): 09/12, 23/12</t>
    </r>
  </si>
  <si>
    <r>
      <rPr>
        <sz val="10"/>
        <color theme="1"/>
        <rFont val="Calibri"/>
      </rPr>
      <t xml:space="preserve">- Key message: </t>
    </r>
    <r>
      <rPr>
        <b/>
        <sz val="10"/>
        <color theme="1"/>
        <rFont val="Calibri"/>
      </rPr>
      <t>The Alley Khao Trà Sữa Chỉ 1Đ</t>
    </r>
    <r>
      <rPr>
        <sz val="10"/>
        <color theme="1"/>
        <rFont val="Calibri"/>
      </rPr>
      <t xml:space="preserve">
- Scheme: PS Trà sữa Oolong 1Đ - MBS 99k.
+ Voucher: THEALLEY50 - Code  50k MBS 120K
- Location: Hà Nội
- Timeline: 01/12-03/12</t>
    </r>
  </si>
  <si>
    <t>01/12-03/12</t>
  </si>
  <si>
    <r>
      <rPr>
        <sz val="10"/>
        <rFont val="Calibri"/>
      </rPr>
      <t xml:space="preserve">Adapt </t>
    </r>
    <r>
      <rPr>
        <u/>
        <sz val="10"/>
        <color rgb="FF1155CC"/>
        <rFont val="Calibri"/>
      </rPr>
      <t>KV cũ</t>
    </r>
    <r>
      <rPr>
        <sz val="10"/>
        <rFont val="Calibri"/>
      </rPr>
      <t>: remove côc thứ 2 từ trái qua (cốc trà vải)</t>
    </r>
  </si>
  <si>
    <r>
      <rPr>
        <b/>
        <sz val="10"/>
        <color theme="1"/>
        <rFont val="Calibri"/>
      </rPr>
      <t xml:space="preserve">1 Combo2:
</t>
    </r>
    <r>
      <rPr>
        <sz val="10"/>
        <color theme="1"/>
        <rFont val="Calibri"/>
      </rPr>
      <t>Static Banner(4): 01/12-03/12
Popup(13h-16h): 03/12</t>
    </r>
  </si>
  <si>
    <r>
      <rPr>
        <sz val="10"/>
        <rFont val="Calibri"/>
      </rPr>
      <t xml:space="preserve">Dealdine 24/11
</t>
    </r>
    <r>
      <rPr>
        <u/>
        <sz val="10"/>
        <color rgb="FF1155CC"/>
        <rFont val="Calibri"/>
      </rPr>
      <t>https://drive.google.com/drive/u/0/folders/1nlnCLjlgzz53KFSuHqyYSqe5FOiHF0-K</t>
    </r>
    <r>
      <rPr>
        <sz val="10"/>
        <rFont val="Calibri"/>
      </rPr>
      <t xml:space="preserve"> </t>
    </r>
  </si>
  <si>
    <r>
      <rPr>
        <sz val="10"/>
        <color theme="1"/>
        <rFont val="Calibri"/>
      </rPr>
      <t xml:space="preserve">- Key message: </t>
    </r>
    <r>
      <rPr>
        <b/>
        <sz val="10"/>
        <color theme="1"/>
        <rFont val="Calibri"/>
      </rPr>
      <t>The Alley Khao Trà Sữa Mua 1 Tặng 1 + voucher 50k</t>
    </r>
    <r>
      <rPr>
        <sz val="10"/>
        <color theme="1"/>
        <rFont val="Calibri"/>
      </rPr>
      <t xml:space="preserve">
- Scheme: Mua size L Trà sữa Alley 03 - tặng Hồng trà sữa size M
+ Voucher: THEALLEY50 - Code  50k MBS 120K
- Location: Hà Nội
- Timeline: 17/12-19/12; 29/12-31/12</t>
    </r>
  </si>
  <si>
    <t>17/12-19/12;
29/12-31/12</t>
  </si>
  <si>
    <r>
      <rPr>
        <b/>
        <sz val="10"/>
        <color theme="1"/>
        <rFont val="Calibri"/>
      </rPr>
      <t xml:space="preserve">2 Combo3:
</t>
    </r>
    <r>
      <rPr>
        <sz val="10"/>
        <color theme="1"/>
        <rFont val="Calibri"/>
      </rPr>
      <t>Static Banner(6): 17/12-19/12; 29/12-31/12
Popup(13h-16h): 17/12, 30/12</t>
    </r>
  </si>
  <si>
    <t>Dec.08</t>
  </si>
  <si>
    <r>
      <rPr>
        <sz val="10"/>
        <color theme="1"/>
        <rFont val="Calibri"/>
      </rPr>
      <t xml:space="preserve">- Key Mess: </t>
    </r>
    <r>
      <rPr>
        <b/>
        <sz val="10"/>
        <color theme="1"/>
        <rFont val="Calibri"/>
      </rPr>
      <t>MayCha Khao Deal - Giảm 30% + Voucher 60k</t>
    </r>
    <r>
      <rPr>
        <sz val="10"/>
        <color theme="1"/>
        <rFont val="Calibri"/>
      </rPr>
      <t xml:space="preserve">
- Scheme: 
+ Giảm các món trà sữa, trà trái cây 30%
+ Voucher: MAYCHA60 giảm 60k mbs 180k
- Location: HCM
- Timeline: 08/12, 09/12, 11/12, 22/12, 23/12, 25/12</t>
    </r>
  </si>
  <si>
    <t>08/12, 09/12, 11/12, 22/12, 23/12, 25/12</t>
  </si>
  <si>
    <r>
      <rPr>
        <b/>
        <sz val="10"/>
        <color theme="1"/>
        <rFont val="Calibri"/>
      </rPr>
      <t xml:space="preserve">2 Win 3:
</t>
    </r>
    <r>
      <rPr>
        <sz val="10"/>
        <color theme="1"/>
        <rFont val="Calibri"/>
      </rPr>
      <t>Hometop banner(7-9): 09/12, 11/12, 22/12, 23/12
Static banner(1-3): 08/12, 25/12</t>
    </r>
  </si>
  <si>
    <r>
      <rPr>
        <sz val="10"/>
        <rFont val="Calibri"/>
      </rPr>
      <t xml:space="preserve">Deadline 26/11
</t>
    </r>
    <r>
      <rPr>
        <u/>
        <sz val="10"/>
        <color rgb="FF1155CC"/>
        <rFont val="Calibri"/>
      </rPr>
      <t>https://drive.google.com/drive/u/0/folders/1RR9zmn_6WF621Q-44wmxVimxlnJq0JwO</t>
    </r>
    <r>
      <rPr>
        <sz val="10"/>
        <rFont val="Calibri"/>
      </rPr>
      <t xml:space="preserve"> </t>
    </r>
  </si>
  <si>
    <t>Dec.03</t>
  </si>
  <si>
    <r>
      <rPr>
        <sz val="10"/>
        <color theme="1"/>
        <rFont val="Calibri"/>
      </rPr>
      <t xml:space="preserve">- Key Mess: </t>
    </r>
    <r>
      <rPr>
        <b/>
        <sz val="10"/>
        <color theme="1"/>
        <rFont val="Calibri"/>
      </rPr>
      <t>MayCha Khao Deal - Giảm 50% + Voucher 60k</t>
    </r>
    <r>
      <rPr>
        <sz val="10"/>
        <color theme="1"/>
        <rFont val="Calibri"/>
      </rPr>
      <t xml:space="preserve">
- Scheme: 
+ Giảm các món trà sữa, trà trái cây 50%
+ Voucher: MAYCHA60 giảm 60k mbs </t>
    </r>
    <r>
      <rPr>
        <strike/>
        <sz val="10"/>
        <color theme="1"/>
        <rFont val="Calibri"/>
      </rPr>
      <t xml:space="preserve">200k </t>
    </r>
    <r>
      <rPr>
        <sz val="10"/>
        <color rgb="FFFF0000"/>
        <rFont val="Calibri"/>
      </rPr>
      <t>180k</t>
    </r>
    <r>
      <rPr>
        <sz val="10"/>
        <color theme="1"/>
        <rFont val="Calibri"/>
      </rPr>
      <t xml:space="preserve">
- Location: HCM
- Timeline: 03/12, 10/12, 17/12, 19/12 - 21/12, 24/12, 30/12, 31/12</t>
    </r>
  </si>
  <si>
    <t>03/12, 10/12, 17/12, 19/12 - 21/12, 24/12, 30/12, 31/12</t>
  </si>
  <si>
    <r>
      <rPr>
        <b/>
        <sz val="10"/>
        <rFont val="Calibri"/>
      </rPr>
      <t xml:space="preserve">- Timeline 3,10,17/12: 
</t>
    </r>
    <r>
      <rPr>
        <sz val="10"/>
        <rFont val="Calibri"/>
      </rPr>
      <t xml:space="preserve">Dùng </t>
    </r>
    <r>
      <rPr>
        <u/>
        <sz val="10"/>
        <color rgb="FF1155CC"/>
        <rFont val="Calibri"/>
      </rPr>
      <t>KV Cũ</t>
    </r>
    <r>
      <rPr>
        <sz val="10"/>
        <rFont val="Calibri"/>
      </rPr>
      <t xml:space="preserve">
</t>
    </r>
    <r>
      <rPr>
        <b/>
        <sz val="10"/>
        <rFont val="Calibri"/>
      </rPr>
      <t xml:space="preserve">- Timeline 19-21,24,30,31/12: 
</t>
    </r>
    <r>
      <rPr>
        <sz val="10"/>
        <rFont val="Calibri"/>
      </rPr>
      <t xml:space="preserve">Adapt KV 30% 8/12 (dòng 2231): Thay keymess mới
</t>
    </r>
  </si>
  <si>
    <r>
      <rPr>
        <b/>
        <sz val="10"/>
        <color theme="1"/>
        <rFont val="Calibri"/>
      </rPr>
      <t xml:space="preserve">3 Win 3:
</t>
    </r>
    <r>
      <rPr>
        <sz val="10"/>
        <color theme="1"/>
        <rFont val="Calibri"/>
      </rPr>
      <t>Hometop banner(7-9): 03/12, 10/12, 19/12, 20/12, 30/12, 31/12
Static banner(1-3): 17/12, 21/12, 24/12</t>
    </r>
  </si>
  <si>
    <r>
      <rPr>
        <sz val="10"/>
        <rFont val="Calibri"/>
      </rPr>
      <t xml:space="preserve">- Timeline 3,10,17/12:
</t>
    </r>
    <r>
      <rPr>
        <u/>
        <sz val="10"/>
        <color rgb="FF1155CC"/>
        <rFont val="Calibri"/>
      </rPr>
      <t>https://drive.google.com/drive/u/0/folders/1wWO41IiBQWDAZiE-Ozs4aZB5VfnsY8D2</t>
    </r>
    <r>
      <rPr>
        <sz val="10"/>
        <rFont val="Calibri"/>
      </rPr>
      <t xml:space="preserve"> 
- Timeline 19-21,24,30,31/12:
deadline 9/12: </t>
    </r>
    <r>
      <rPr>
        <u/>
        <sz val="10"/>
        <color rgb="FF1155CC"/>
        <rFont val="Calibri"/>
      </rPr>
      <t>https://drive.google.com/drive/u/0/folders/1oKzruYPbCddostiuAWRwvht6najdFpud</t>
    </r>
    <r>
      <rPr>
        <sz val="10"/>
        <rFont val="Calibri"/>
      </rPr>
      <t xml:space="preserve"> </t>
    </r>
  </si>
  <si>
    <r>
      <rPr>
        <strike/>
        <sz val="10"/>
        <color theme="1"/>
        <rFont val="Calibri"/>
      </rPr>
      <t xml:space="preserve">- Key Mess: </t>
    </r>
    <r>
      <rPr>
        <b/>
        <strike/>
        <sz val="10"/>
        <color theme="1"/>
        <rFont val="Calibri"/>
      </rPr>
      <t>MayCha Khao Deal - Giảm 9k + Voucher 60k</t>
    </r>
    <r>
      <rPr>
        <strike/>
        <sz val="10"/>
        <color theme="1"/>
        <rFont val="Calibri"/>
      </rPr>
      <t xml:space="preserve">
- Scheme: 
+ Giảm các món trà sữa, trà trái cây còn 9k
+ Voucher: MAYCHA60 giảm 60k mbs 180k
- Location: Bình Dương
- Timeline: 13/12, 14/12
</t>
    </r>
    <r>
      <rPr>
        <sz val="10"/>
        <color theme="1"/>
        <rFont val="Calibri"/>
      </rPr>
      <t xml:space="preserve">- Key Mess: </t>
    </r>
    <r>
      <rPr>
        <b/>
        <sz val="10"/>
        <color theme="1"/>
        <rFont val="Calibri"/>
      </rPr>
      <t>MayCha Khao Deal - Giảm 50% + Voucher 60k</t>
    </r>
    <r>
      <rPr>
        <sz val="10"/>
        <color theme="1"/>
        <rFont val="Calibri"/>
      </rPr>
      <t xml:space="preserve">
- Scheme:
+ Giảm các món trà sữa, trà trái cây 50%
+ Voucher: MAYCHA60 giảm 60k mbs 180k
- Location: Bình Dương
- Timeline: 30/12, 31/12</t>
    </r>
  </si>
  <si>
    <r>
      <rPr>
        <strike/>
        <sz val="10"/>
        <color theme="1"/>
        <rFont val="Calibri"/>
      </rPr>
      <t xml:space="preserve">13/12, 14/12
</t>
    </r>
    <r>
      <rPr>
        <sz val="10"/>
        <color rgb="FFFF0000"/>
        <rFont val="Calibri"/>
      </rPr>
      <t>30/12, 31/12</t>
    </r>
  </si>
  <si>
    <r>
      <rPr>
        <b/>
        <strike/>
        <sz val="10"/>
        <color theme="1"/>
        <rFont val="Calibri"/>
      </rPr>
      <t xml:space="preserve">- Timeline 13,14/12: 
</t>
    </r>
    <r>
      <rPr>
        <strike/>
        <sz val="10"/>
        <color theme="1"/>
        <rFont val="Calibri"/>
      </rPr>
      <t>Adapt KV 30% 8/12 (dòng 2231): Thay keymess mới</t>
    </r>
    <r>
      <rPr>
        <sz val="10"/>
        <color theme="1"/>
        <rFont val="Calibri"/>
      </rPr>
      <t xml:space="preserve">
Xài chung KV 50% dòng 2235</t>
    </r>
  </si>
  <si>
    <r>
      <rPr>
        <b/>
        <sz val="10"/>
        <color theme="1"/>
        <rFont val="Calibri"/>
      </rPr>
      <t xml:space="preserve">2 Hometop lẻ - BD:
</t>
    </r>
    <r>
      <rPr>
        <sz val="10"/>
        <color theme="1"/>
        <rFont val="Calibri"/>
      </rPr>
      <t xml:space="preserve">Hometop banner(10-12): </t>
    </r>
    <r>
      <rPr>
        <strike/>
        <sz val="10"/>
        <color theme="1"/>
        <rFont val="Calibri"/>
      </rPr>
      <t xml:space="preserve">13/12, 14/12 </t>
    </r>
    <r>
      <rPr>
        <sz val="10"/>
        <color rgb="FFFF0000"/>
        <rFont val="Calibri"/>
      </rPr>
      <t>30/12, 31/12</t>
    </r>
  </si>
  <si>
    <t>https://drive.google.com/drive/u/0/folders/1oKzruYPbCddostiuAWRwvht6najdFpud</t>
  </si>
  <si>
    <t>Dec.CB1.9k+30%</t>
  </si>
  <si>
    <r>
      <rPr>
        <sz val="10"/>
        <color theme="1"/>
        <rFont val="Calibri"/>
      </rPr>
      <t xml:space="preserve">- Key Mess: </t>
    </r>
    <r>
      <rPr>
        <b/>
        <sz val="10"/>
        <color theme="1"/>
        <rFont val="Calibri"/>
      </rPr>
      <t>MayCha Khao Deal - Giảm 9k + Voucher 60k</t>
    </r>
    <r>
      <rPr>
        <sz val="10"/>
        <color theme="1"/>
        <rFont val="Calibri"/>
      </rPr>
      <t xml:space="preserve">
- Scheme: 
+ Giảm các món trà sữa, trà trái cây còn 9k
+ Voucher: MAYCHA60 giảm 60k mbs 180k
- Location: Bình Dương, Đồng Nai, Đà Nẵng, Cần Thơ
- Timeline: 13/12, 14/12, 26/12 - 28/12
- Key Mess: </t>
    </r>
    <r>
      <rPr>
        <b/>
        <sz val="10"/>
        <color theme="1"/>
        <rFont val="Calibri"/>
      </rPr>
      <t>MayCha Khao Deal - Giảm 30% + Voucher 60k</t>
    </r>
    <r>
      <rPr>
        <sz val="10"/>
        <color theme="1"/>
        <rFont val="Calibri"/>
      </rPr>
      <t xml:space="preserve">
- Scheme: 
+ Giảm các món trà sữa, trà trái cây 30%
+ Voucher: MAYCHA60 giảm 60k mbs 180k
- Location: Bình Dương, Đồng Nai, Đà Nẵng, Cần Thơ
- Timeline: 15/12</t>
    </r>
  </si>
  <si>
    <t>13/12 - 15/12, 26/12 - 28/12</t>
  </si>
  <si>
    <r>
      <rPr>
        <b/>
        <sz val="10"/>
        <color theme="1"/>
        <rFont val="Calibri"/>
      </rPr>
      <t xml:space="preserve">- Timeline 13,14,26-28/12:
</t>
    </r>
    <r>
      <rPr>
        <sz val="10"/>
        <color theme="1"/>
        <rFont val="Calibri"/>
      </rPr>
      <t xml:space="preserve">Dùng chung KV 9k 13,14/12 (dòng 2233)
</t>
    </r>
    <r>
      <rPr>
        <b/>
        <sz val="10"/>
        <color theme="1"/>
        <rFont val="Calibri"/>
      </rPr>
      <t xml:space="preserve">- Timeline 15/12: 
</t>
    </r>
    <r>
      <rPr>
        <sz val="10"/>
        <color theme="1"/>
        <rFont val="Calibri"/>
      </rPr>
      <t>Dùng chung KV 30% 8/12 (dòng 2231)</t>
    </r>
  </si>
  <si>
    <r>
      <rPr>
        <b/>
        <sz val="10"/>
        <color theme="1"/>
        <rFont val="Calibri"/>
      </rPr>
      <t xml:space="preserve">2 Combo 1:
</t>
    </r>
    <r>
      <rPr>
        <sz val="10"/>
        <color theme="1"/>
        <rFont val="Calibri"/>
      </rPr>
      <t>Static banner(1-3): 13/12 - 15/12, 26/12 - 28/12
Pop up(13h-16h): 14/12, 27/12</t>
    </r>
  </si>
  <si>
    <r>
      <rPr>
        <b/>
        <sz val="10"/>
        <color theme="1"/>
        <rFont val="Calibri"/>
      </rPr>
      <t xml:space="preserve">2 Combo 1:
</t>
    </r>
    <r>
      <rPr>
        <sz val="10"/>
        <color theme="1"/>
        <rFont val="Calibri"/>
      </rPr>
      <t>Static banner(1-3): 13/12 - 15/12, 26/12 - 28/12
Pop up(13h-16h): 14/12, 27/12</t>
    </r>
  </si>
  <si>
    <r>
      <rPr>
        <b/>
        <sz val="10"/>
        <rFont val="Calibri"/>
      </rPr>
      <t xml:space="preserve">- Timeline 13,14,26-28/12:
</t>
    </r>
    <r>
      <rPr>
        <sz val="10"/>
        <rFont val="Calibri"/>
      </rPr>
      <t xml:space="preserve">Deadline 3/12
</t>
    </r>
    <r>
      <rPr>
        <u/>
        <sz val="10"/>
        <color rgb="FF1155CC"/>
        <rFont val="Calibri"/>
      </rPr>
      <t>https://drive.google.com/drive/u/0/folders/1XwbUExIjsNcmOH2WsEjvAjBAkg1nxHHO</t>
    </r>
    <r>
      <rPr>
        <sz val="10"/>
        <rFont val="Calibri"/>
      </rPr>
      <t xml:space="preserve"> 
</t>
    </r>
    <r>
      <rPr>
        <b/>
        <sz val="10"/>
        <rFont val="Calibri"/>
      </rPr>
      <t xml:space="preserve">- Timeline 15/12: 
</t>
    </r>
    <r>
      <rPr>
        <sz val="10"/>
        <rFont val="Calibri"/>
      </rPr>
      <t xml:space="preserve">Deadline 26/11
</t>
    </r>
    <r>
      <rPr>
        <u/>
        <sz val="10"/>
        <color rgb="FF1155CC"/>
        <rFont val="Calibri"/>
      </rPr>
      <t>https://drive.google.com/drive/u/0/folders/1RR9zmn_6WF621Q-44wmxVimxlnJq0JwO</t>
    </r>
    <r>
      <rPr>
        <sz val="10"/>
        <rFont val="Calibri"/>
      </rPr>
      <t xml:space="preserve"> </t>
    </r>
  </si>
  <si>
    <t>20929
21305</t>
  </si>
  <si>
    <r>
      <rPr>
        <sz val="10"/>
        <rFont val="Calibri"/>
      </rPr>
      <t xml:space="preserve">- Timeline: 13/12, 14/12, 26/12 - 28/12:
</t>
    </r>
    <r>
      <rPr>
        <u/>
        <sz val="10"/>
        <color rgb="FF1155CC"/>
        <rFont val="Calibri"/>
      </rPr>
      <t xml:space="preserve">https://shopeefood.vn/bo-suu-tap/a-9k-maycha
</t>
    </r>
    <r>
      <rPr>
        <sz val="10"/>
        <rFont val="Calibri"/>
      </rPr>
      <t xml:space="preserve">- Timeline: 15/12:
</t>
    </r>
    <r>
      <rPr>
        <u/>
        <sz val="10"/>
        <color rgb="FF1155CC"/>
        <rFont val="Calibri"/>
      </rPr>
      <t>https://shopeefood.vn/bo-suu-tap/a-maycha-spf</t>
    </r>
  </si>
  <si>
    <t>Dec.CB1.50%</t>
  </si>
  <si>
    <r>
      <rPr>
        <sz val="10"/>
        <color theme="1"/>
        <rFont val="Calibri"/>
      </rPr>
      <t xml:space="preserve">- Key Mess: </t>
    </r>
    <r>
      <rPr>
        <b/>
        <sz val="10"/>
        <color theme="1"/>
        <rFont val="Calibri"/>
      </rPr>
      <t>MayCha Khao Deal - Giảm 50% + Voucher 60k</t>
    </r>
    <r>
      <rPr>
        <sz val="10"/>
        <color theme="1"/>
        <rFont val="Calibri"/>
      </rPr>
      <t xml:space="preserve">
- Scheme: 
+ Giảm các món trà sữa, trà trái cây 50%
+ Voucher: MAYCHA60 giảm 60k mbs 180k
- Location: Bình Dương
- Timeline: 19/12 - 21/12, 24/12, 30/12, 31/12</t>
    </r>
  </si>
  <si>
    <t>19/12 - 21/12, 24/12, 30/12, 31/12</t>
  </si>
  <si>
    <r>
      <rPr>
        <b/>
        <sz val="10"/>
        <color theme="1"/>
        <rFont val="Calibri"/>
      </rPr>
      <t xml:space="preserve">- Timeline 19-21,24,30,31/12:
</t>
    </r>
    <r>
      <rPr>
        <sz val="10"/>
        <color theme="1"/>
        <rFont val="Calibri"/>
      </rPr>
      <t>Dùng chung KV 50% 19-21/12 (dòng 2232)</t>
    </r>
  </si>
  <si>
    <r>
      <rPr>
        <b/>
        <sz val="10"/>
        <color theme="1"/>
        <rFont val="Calibri"/>
      </rPr>
      <t xml:space="preserve">2 Combo 1 - BD:
</t>
    </r>
    <r>
      <rPr>
        <sz val="10"/>
        <color theme="1"/>
        <rFont val="Calibri"/>
      </rPr>
      <t>Static banner(1-3): 19/12 - 21/12, 24/12, 30/12, 31/12
Pop up(13h-16h): 20/12, 31/12</t>
    </r>
  </si>
  <si>
    <r>
      <rPr>
        <sz val="10"/>
        <rFont val="Calibri"/>
      </rPr>
      <t xml:space="preserve">deadline 9/12: 
</t>
    </r>
    <r>
      <rPr>
        <u/>
        <sz val="10"/>
        <color rgb="FF1155CC"/>
        <rFont val="Calibri"/>
      </rPr>
      <t>https://drive.google.com/drive/u/0/folders/1oKzruYPbCddostiuAWRwvht6najdFpud</t>
    </r>
    <r>
      <rPr>
        <sz val="10"/>
        <rFont val="Calibri"/>
      </rPr>
      <t xml:space="preserve">  </t>
    </r>
  </si>
  <si>
    <t>a-maycha-12</t>
  </si>
  <si>
    <r>
      <rPr>
        <sz val="10"/>
        <color theme="1"/>
        <rFont val="Calibri"/>
      </rPr>
      <t xml:space="preserve">- Key message: </t>
    </r>
    <r>
      <rPr>
        <b/>
        <sz val="10"/>
        <color theme="1"/>
        <rFont val="Calibri"/>
      </rPr>
      <t>LaBoong khao trà sữa Chỉ 0Đ</t>
    </r>
    <r>
      <rPr>
        <sz val="10"/>
        <color theme="1"/>
        <rFont val="Calibri"/>
      </rPr>
      <t xml:space="preserve">
- Scheme: PS món về 20K
+ Voucher: LABOONG20 - giảm 20K MBS 20K.
- Location : HN
- Timeline: 22/12-28/12</t>
    </r>
  </si>
  <si>
    <t>22/12-28/12</t>
  </si>
  <si>
    <r>
      <rPr>
        <b/>
        <sz val="10"/>
        <color theme="1"/>
        <rFont val="Calibri"/>
      </rPr>
      <t xml:space="preserve">1 Win1:
</t>
    </r>
    <r>
      <rPr>
        <sz val="10"/>
        <color theme="1"/>
        <rFont val="Calibri"/>
      </rPr>
      <t>Search Placeholder(14h-17h): 26/12, 28/12
Hometop banner(7-9): 23/12, 27/12
Static  banner(1-3): 24/12, 25/12
Floating(13h-16h): 26/12
Pop up(13h-16h): 22/12</t>
    </r>
  </si>
  <si>
    <r>
      <rPr>
        <sz val="10"/>
        <color theme="1"/>
        <rFont val="Calibri"/>
      </rPr>
      <t xml:space="preserve">- Key Message: </t>
    </r>
    <r>
      <rPr>
        <b/>
        <sz val="10"/>
        <color theme="1"/>
        <rFont val="Calibri"/>
      </rPr>
      <t>CRANE TEA KHAO DEAL ĐẬM VỊ
MÓN 1Đ + VOUCHER 50.000 ĐỒNG</t>
    </r>
    <r>
      <rPr>
        <sz val="10"/>
        <color theme="1"/>
        <rFont val="Calibri"/>
      </rPr>
      <t xml:space="preserve">
- Scheme: 
</t>
    </r>
    <r>
      <rPr>
        <b/>
        <sz val="10"/>
        <color theme="1"/>
        <rFont val="Calibri"/>
      </rPr>
      <t xml:space="preserve">+ Tặng món 1Đ - cho đơn hàng từ 99K các món:
</t>
    </r>
    <r>
      <rPr>
        <sz val="10"/>
        <color theme="1"/>
        <rFont val="Calibri"/>
      </rPr>
      <t>TRÀ SỮA NGUYÊN LÁ CRANETEA
ÔLONG LÀI SỮA TRÂN CHÂU TRÀ
TRÀ SỮA GẠO RANG PHÔ MAI
TRÀ GẠO RANG CREAMY
TRÀ LÀI ĐÁC THƠM</t>
    </r>
    <r>
      <rPr>
        <b/>
        <sz val="10"/>
        <color theme="1"/>
        <rFont val="Calibri"/>
      </rPr>
      <t xml:space="preserve">
+ Đồng giảm 50% 5 món:
</t>
    </r>
    <r>
      <rPr>
        <sz val="10"/>
        <color theme="1"/>
        <rFont val="Calibri"/>
      </rPr>
      <t xml:space="preserve">HỒNG TRÀ SỮA
TRÀ SỮA LÀI
TRÀ SỮA ÔLONG
TRÀ TẮC MẬT ONG
HỒNG TRÀ CHANH
</t>
    </r>
    <r>
      <rPr>
        <b/>
        <sz val="10"/>
        <color theme="1"/>
        <rFont val="Calibri"/>
      </rPr>
      <t>+ Nhập mã:
CRANETEA30</t>
    </r>
    <r>
      <rPr>
        <sz val="10"/>
        <color theme="1"/>
        <rFont val="Calibri"/>
      </rPr>
      <t xml:space="preserve"> giảm 30K cho đơn 70K
+ Ngoài ra còn có các mã giảm cực kì hấp dẫn khác: 
SIEUTIEC40 giảm 40k cho đơn 100k 
SIEUTIEC50 giảm 50k đơn 140k 
SIEUTIEC50K giảm 50k đơn 160k 
SIEUTIEC70 giảm 70k cho đơn 200k 
SIEUTIEC99 giảm 99K cho đơn 250K
- Location: HCM
- Timeline: 01/12 - 03/12</t>
    </r>
  </si>
  <si>
    <r>
      <rPr>
        <b/>
        <sz val="10"/>
        <color theme="1"/>
        <rFont val="Calibri"/>
      </rPr>
      <t xml:space="preserve">1 Combo 1:
</t>
    </r>
    <r>
      <rPr>
        <sz val="10"/>
        <color theme="1"/>
        <rFont val="Calibri"/>
      </rPr>
      <t>Static banner(1-3): 01/12 - 03/12
Floating(13h-16h): 02/12</t>
    </r>
  </si>
  <si>
    <t>https://drive.google.com/drive/u/0/folders/16SkvqepgUMpgKQcYpyq64e3Ba0Wnic3Q</t>
  </si>
  <si>
    <t>a-crane-tea</t>
  </si>
  <si>
    <r>
      <rPr>
        <sz val="10"/>
        <color theme="1"/>
        <rFont val="Calibri"/>
      </rPr>
      <t xml:space="preserve">- Key message:  </t>
    </r>
    <r>
      <rPr>
        <b/>
        <sz val="10"/>
        <color theme="1"/>
        <rFont val="Calibri"/>
      </rPr>
      <t>MIXUE SIÊU ƯU ĐÃI - KHAO MÓN 0Đ</t>
    </r>
    <r>
      <rPr>
        <sz val="10"/>
        <color theme="1"/>
        <rFont val="Calibri"/>
      </rPr>
      <t xml:space="preserve">
- Scheme: 
+ Giảm món Trà Đào BIg Size về 20k
+ Giảm món Trà Sữa Trân Châu Đường Đen về 20k
+ Code MIXUEHN20 giảm 20k cho đơn từ 20k
- Location: HN
- Timeline: 03/12-07/12; 10/12, 11/13, 13/12, 14/12; 17/12-21/12; 26/12-31/12</t>
    </r>
  </si>
  <si>
    <t>03/12-07/12; 
10/12, 11/13, 13/12, 14/12;
17/12-21/12;
26/12-31/12</t>
  </si>
  <si>
    <r>
      <rPr>
        <b/>
        <sz val="10"/>
        <color theme="1"/>
        <rFont val="Calibri"/>
      </rPr>
      <t xml:space="preserve">4 Win1:
</t>
    </r>
    <r>
      <rPr>
        <sz val="10"/>
        <color theme="1"/>
        <rFont val="Calibri"/>
      </rPr>
      <t>Search Placeholder(14h-17h): 05/12, 06/12; 13/12, 14/12; 19/12, 20/12; 27/12, 29/12
Hometop banner(7-9): 03/12, 04/12; 13/12, 14/12; 19/12, 20/12; 26/12, 28/12
Static  banner(1-3): 05/12, 06/12; 11/12, 13/12; 18/12, 21/12; 30/12, 31/12
Floating(13h-16h): 04/12; 11/12; 17/12; 28/12
Pop up(13h-16h): 07/12; 10/12; 18/12; 26/12</t>
    </r>
  </si>
  <si>
    <r>
      <rPr>
        <sz val="10"/>
        <rFont val="Calibri"/>
      </rPr>
      <t>- Timeline: 03/12-07/12; 10/12, 11/13, 13/12, 14/12</t>
    </r>
    <r>
      <rPr>
        <sz val="10"/>
        <color rgb="FF000000"/>
        <rFont val="Calibri"/>
      </rPr>
      <t xml:space="preserve">
</t>
    </r>
    <r>
      <rPr>
        <u/>
        <sz val="10"/>
        <color rgb="FF1155CC"/>
        <rFont val="Calibri"/>
      </rPr>
      <t xml:space="preserve">https://drive.google.com/drive/folders/1ocFHbrwfS94efw9K94lSZebjsLEERcQp
</t>
    </r>
    <r>
      <rPr>
        <sz val="10"/>
        <rFont val="Calibri"/>
      </rPr>
      <t xml:space="preserve">- Timeline: 17/12-21/12; 26/12-31/12
</t>
    </r>
    <r>
      <rPr>
        <u/>
        <sz val="10"/>
        <color rgb="FF1155CC"/>
        <rFont val="Calibri"/>
      </rPr>
      <t>https://drive.google.com/drive/u/0/folders/1bz883iOdHtY5lbZhpjnNjwrMkPXPdWmS</t>
    </r>
    <r>
      <rPr>
        <sz val="10"/>
        <rFont val="Calibri"/>
      </rPr>
      <t xml:space="preserve"> 
</t>
    </r>
  </si>
  <si>
    <r>
      <rPr>
        <sz val="10"/>
        <color theme="1"/>
        <rFont val="Calibri"/>
      </rPr>
      <t xml:space="preserve">- Key message: </t>
    </r>
    <r>
      <rPr>
        <b/>
        <sz val="10"/>
        <color theme="1"/>
        <rFont val="Calibri"/>
      </rPr>
      <t>MIXUE SIÊU ƯU ĐÃI - KHAO MÓN 0Đ</t>
    </r>
    <r>
      <rPr>
        <sz val="10"/>
        <color theme="1"/>
        <rFont val="Calibri"/>
      </rPr>
      <t xml:space="preserve">
- Scheme:
+ Giảm món Trà Đào BIg Size về 20k
+ Giảm món Trà Sữa Trân Châu Đường Đen về 20k
+ Code MIXUEHCM20 giảm 20k cho đơn từ 20k
- Location: HCM
- Timeline: 10/12, 11/12, 13/12, 14/12; 17/12-21/12; 26/12-31/12</t>
    </r>
  </si>
  <si>
    <t>10/12, 11/12, 13/12, 14/12
17/12-21/12;
26/12-31/12</t>
  </si>
  <si>
    <r>
      <rPr>
        <b/>
        <sz val="10"/>
        <color theme="1"/>
        <rFont val="Calibri"/>
      </rPr>
      <t xml:space="preserve">3 Win2:
</t>
    </r>
    <r>
      <rPr>
        <sz val="10"/>
        <color theme="1"/>
        <rFont val="Calibri"/>
      </rPr>
      <t xml:space="preserve">Search Placeholder(14h-17h): 11/12, 13/12; 19/12; 28/12, 29/12
Search Placeholder(12h-14h): 18/12
Hometop banner(7-9): 10/12, 13/12; 17/12, 18/12; 30/12, </t>
    </r>
    <r>
      <rPr>
        <b/>
        <sz val="10"/>
        <color rgb="FFFF0000"/>
        <rFont val="Calibri"/>
      </rPr>
      <t>31/12</t>
    </r>
    <r>
      <rPr>
        <sz val="10"/>
        <color rgb="FFFF0000"/>
        <rFont val="Calibri"/>
      </rPr>
      <t xml:space="preserve"> </t>
    </r>
    <r>
      <rPr>
        <sz val="10"/>
        <color theme="1"/>
        <rFont val="Calibri"/>
      </rPr>
      <t xml:space="preserve">
Static Banner (4): 11/12, 14/12; 20/12, 21/12; </t>
    </r>
    <r>
      <rPr>
        <b/>
        <sz val="10"/>
        <color rgb="FFFF0000"/>
        <rFont val="Calibri"/>
      </rPr>
      <t>26/12</t>
    </r>
    <r>
      <rPr>
        <sz val="10"/>
        <color theme="1"/>
        <rFont val="Calibri"/>
      </rPr>
      <t xml:space="preserve">, 27/12
Floating(13h-16h): 14/12; 26/12
Pop up(13h-16h): 20/12; </t>
    </r>
  </si>
  <si>
    <r>
      <rPr>
        <sz val="10"/>
        <rFont val="Calibri"/>
      </rPr>
      <t xml:space="preserve">- Timeline:  10/12, 11/12, 13/12, 14/12; </t>
    </r>
    <r>
      <rPr>
        <sz val="10"/>
        <color rgb="FF000000"/>
        <rFont val="Calibri"/>
      </rPr>
      <t xml:space="preserve">
</t>
    </r>
    <r>
      <rPr>
        <u/>
        <sz val="10"/>
        <color rgb="FF1155CC"/>
        <rFont val="Calibri"/>
      </rPr>
      <t xml:space="preserve">https://drive.google.com/drive/folders/1ocFHbrwfS94efw9K94lSZebjsLEERcQp
</t>
    </r>
    <r>
      <rPr>
        <sz val="10"/>
        <rFont val="Calibri"/>
      </rPr>
      <t xml:space="preserve">- Timeline:17/12-21/12; 26/12-31/12
</t>
    </r>
    <r>
      <rPr>
        <u/>
        <sz val="10"/>
        <color rgb="FF1155CC"/>
        <rFont val="Calibri"/>
      </rPr>
      <t>https://drive.google.com/drive/u/0/folders/1bz883iOdHtY5lbZhpjnNjwrMkPXPdWmS</t>
    </r>
    <r>
      <rPr>
        <sz val="10"/>
        <rFont val="Calibri"/>
      </rPr>
      <t xml:space="preserve"> 
</t>
    </r>
  </si>
  <si>
    <r>
      <rPr>
        <sz val="10"/>
        <color theme="1"/>
        <rFont val="Calibri"/>
      </rPr>
      <t xml:space="preserve">- Key message:  </t>
    </r>
    <r>
      <rPr>
        <b/>
        <sz val="10"/>
        <color theme="1"/>
        <rFont val="Calibri"/>
      </rPr>
      <t>MIXUE SIÊU ƯU ĐÃI - KHAO MÓN 0Đ</t>
    </r>
    <r>
      <rPr>
        <sz val="10"/>
        <color theme="1"/>
        <rFont val="Calibri"/>
      </rPr>
      <t xml:space="preserve">
- Scheme:
+ Giảm món Trà Đào BIg Size về 20k
+ Giảm món Trà Sữa Trân Châu Đường Đen về 20k
+ Code MIXUEHCM20 giảm 20k cho đơn từ 20k
- Location: HCM
- Timeline: 03/12-05/12</t>
    </r>
  </si>
  <si>
    <t>03/12-05/12</t>
  </si>
  <si>
    <r>
      <rPr>
        <b/>
        <sz val="10"/>
        <color theme="1"/>
        <rFont val="Calibri"/>
      </rPr>
      <t xml:space="preserve">1 Win3:
</t>
    </r>
    <r>
      <rPr>
        <sz val="10"/>
        <color theme="1"/>
        <rFont val="Calibri"/>
      </rPr>
      <t>Hometop banner(7-9): 03/12, 04/12; 
Static banner(1-3): 05/12</t>
    </r>
  </si>
  <si>
    <t>https://drive.google.com/drive/folders/1ocFHbrwfS94efw9K94lSZebjsLEERcQp</t>
  </si>
  <si>
    <t>w3-mixue</t>
  </si>
  <si>
    <r>
      <rPr>
        <sz val="10"/>
        <color theme="1"/>
        <rFont val="Calibri"/>
      </rPr>
      <t xml:space="preserve">- Key message:  </t>
    </r>
    <r>
      <rPr>
        <b/>
        <sz val="10"/>
        <color theme="1"/>
        <rFont val="Calibri"/>
      </rPr>
      <t>MIXUE SIÊU ƯU ĐÃI - KHAO MÓN 0Đ</t>
    </r>
    <r>
      <rPr>
        <sz val="10"/>
        <color theme="1"/>
        <rFont val="Calibri"/>
      </rPr>
      <t xml:space="preserve">
- Scheme:
+ Giảm món Trà Đào BIg Size về 20k
+ Giảm món Trà Sữa Trân Châu Đường Đen về 20k
+ Code MIXUEHCM20 giảm 20k cho đơn từ 20k
- Location: HCM
- Timeline: 06/12, 07/12, 09/12</t>
    </r>
  </si>
  <si>
    <t>06/12, 07/12, 09/12</t>
  </si>
  <si>
    <r>
      <rPr>
        <b/>
        <sz val="10"/>
        <color theme="1"/>
        <rFont val="Calibri"/>
      </rPr>
      <t xml:space="preserve">1 Combo1:
</t>
    </r>
    <r>
      <rPr>
        <sz val="10"/>
        <color theme="1"/>
        <rFont val="Calibri"/>
      </rPr>
      <t xml:space="preserve">Static Banner(1-3): 06/12, 07/12, 09/12
Floating(13h-16h): </t>
    </r>
    <r>
      <rPr>
        <b/>
        <sz val="10"/>
        <color rgb="FFFF0000"/>
        <rFont val="Calibri"/>
      </rPr>
      <t>07/12</t>
    </r>
  </si>
  <si>
    <t>a-mixue-0d</t>
  </si>
  <si>
    <t>BAU WD</t>
  </si>
  <si>
    <t xml:space="preserve">The Coffee House giảm 50k
Scheme:
Khao 1Đ mbs 99k bánh mì que/mochi
Voucher:
TCH30K        30K MBS 70K
TCH50K        50K MBS 190K
Location: NW
Timeline: 24/11 - 25/11
</t>
  </si>
  <si>
    <t>24/11 - 25/11</t>
  </si>
  <si>
    <t>sj-tch-thu</t>
  </si>
  <si>
    <r>
      <rPr>
        <sz val="10"/>
        <color theme="1"/>
        <rFont val="Calibri"/>
      </rPr>
      <t xml:space="preserve">- Key message: </t>
    </r>
    <r>
      <rPr>
        <b/>
        <sz val="10"/>
        <color theme="1"/>
        <rFont val="Calibri"/>
      </rPr>
      <t>CHATRAMUE KHAO TIỆC TRÀ SỮA MUA 2 TẶNG 1 + VOUCHER 40,000Đ</t>
    </r>
    <r>
      <rPr>
        <sz val="10"/>
        <color theme="1"/>
        <rFont val="Calibri"/>
      </rPr>
      <t xml:space="preserve">
- Scheme: Giá gốc: 175,000đ -&gt; 115,000đ
[Mua]
Combo Hojicha Sữa + Oolong Chanh Mật Ong
[Tặng]
Trà Sữa Thái Xanh
+ Voucher: CHATRAMUE40 - Giảm 40,000đ cho hóa đơn từ 115,000đ
- Timeline: 08/12 - 10/12
- Location: HCM</t>
    </r>
  </si>
  <si>
    <t>08/12-10/12</t>
  </si>
  <si>
    <t>- Background: Đỏ, vàng gold (element), vibe christmas theo KV mẫu đính kèm</t>
  </si>
  <si>
    <t>- Pick 3 SKUs: Hojicha Sữa, Oolong Chanh Mật Ong, Trà Sữa Thái Xanh</t>
  </si>
  <si>
    <r>
      <rPr>
        <sz val="10"/>
        <color theme="1"/>
        <rFont val="Calibri"/>
      </rPr>
      <t xml:space="preserve">- Theme lễ hội (noel), element refer theo KV mẫu đính kèm 
</t>
    </r>
    <r>
      <rPr>
        <b/>
        <sz val="10"/>
        <color theme="1"/>
        <rFont val="Calibri"/>
      </rPr>
      <t xml:space="preserve">- Notes: </t>
    </r>
    <r>
      <rPr>
        <sz val="10"/>
        <color theme="1"/>
        <rFont val="Calibri"/>
      </rPr>
      <t xml:space="preserve">nhờ team làm thêm size Facebook Post 2048 x 2048 </t>
    </r>
  </si>
  <si>
    <r>
      <rPr>
        <b/>
        <sz val="10"/>
        <color theme="1"/>
        <rFont val="Calibri"/>
      </rPr>
      <t xml:space="preserve">1 Combo2:
</t>
    </r>
    <r>
      <rPr>
        <sz val="10"/>
        <color theme="1"/>
        <rFont val="Calibri"/>
      </rPr>
      <t>Static Banner(4): 08/12-10/12
Popup(13h-16h): 08/12</t>
    </r>
  </si>
  <si>
    <t>https://drive.google.com/drive/folders/1kVqYg4Eg_tpvBUloYTB7y3ybvlf2KnnZ</t>
  </si>
  <si>
    <t>a-chatramue-spf</t>
  </si>
  <si>
    <t>Trà Sữa Vietnam Airlines - AFT</t>
  </si>
  <si>
    <r>
      <rPr>
        <sz val="10"/>
        <color theme="1"/>
        <rFont val="Calibri"/>
      </rPr>
      <t>- Key Message:</t>
    </r>
    <r>
      <rPr>
        <b/>
        <sz val="10"/>
        <color theme="1"/>
        <rFont val="Calibri"/>
      </rPr>
      <t xml:space="preserve"> Trà sữa Vietnam Airlines Khao - MUA 1 TẶNG 1 + Voucher 50k</t>
    </r>
    <r>
      <rPr>
        <sz val="10"/>
        <color theme="1"/>
        <rFont val="Calibri"/>
      </rPr>
      <t xml:space="preserve">
- Scheme: 
Món mua:1 Trà sữa Vietnam Airlines oolong lài trân châu hoặc Tàu hũ tươi
Món tặng: 1 bánh mè Hàn Quốc hoặc bánh Su Kem tùy chọn.
50 phần/chi nhánh/ngày, Mỗi bill chỉ order 1 món
+ Nhập code SIEUTIEC50, giảm 50k MBS 140k
- Timeline: 04/12-09/12, 13/12
- Location: HCM</t>
    </r>
  </si>
  <si>
    <t>04/12-09/12, 13/12</t>
  </si>
  <si>
    <t>https://docs.google.com/spreadsheets/d/1I3fOPo5JYGGKW4Qo81VTELo4HjbSrFku_gDmlFpNrJg/edit?usp=sharing</t>
  </si>
  <si>
    <t>https://drive.google.com/drive/folders/1Z4zIESDcZaeYmm45q7dCe8pTfqYqQQpD</t>
  </si>
  <si>
    <t>- Màu sắc chủ đạo: xanh da trời, thêm chi tiết mây bay, nổi bật keymess</t>
  </si>
  <si>
    <t>- Pick 3 Sku: trà sữa, tàu hũ, bánh mè</t>
  </si>
  <si>
    <r>
      <rPr>
        <b/>
        <sz val="10"/>
        <color theme="1"/>
        <rFont val="Calibri"/>
      </rPr>
      <t xml:space="preserve">1 Win1:
</t>
    </r>
    <r>
      <rPr>
        <sz val="10"/>
        <color theme="1"/>
        <rFont val="Calibri"/>
      </rPr>
      <t xml:space="preserve">Search Placeholder(12h-14h): 05/12
Search Placeholder(14h-17h): 09/12
Hometop banner(7-9): 06/12, 08/12
Static  banner(1-3): 06/12, 07/12
Floating(13h-16h): 13/12
</t>
    </r>
    <r>
      <rPr>
        <b/>
        <sz val="10"/>
        <color rgb="FFFF0000"/>
        <rFont val="Calibri"/>
      </rPr>
      <t xml:space="preserve">Pop up(19h-20h): </t>
    </r>
    <r>
      <rPr>
        <sz val="10"/>
        <color theme="1"/>
        <rFont val="Calibri"/>
      </rPr>
      <t>04/12, 09/12</t>
    </r>
  </si>
  <si>
    <r>
      <rPr>
        <sz val="10"/>
        <rFont val="Calibri"/>
      </rPr>
      <t xml:space="preserve">Deadline 24/11
</t>
    </r>
    <r>
      <rPr>
        <u/>
        <sz val="10"/>
        <color rgb="FF1155CC"/>
        <rFont val="Calibri"/>
      </rPr>
      <t>https://drive.google.com/drive/u/0/folders/1cQLdu8u_aUWTRucLpbzisSvt5KbdfGrw</t>
    </r>
    <r>
      <rPr>
        <sz val="10"/>
        <rFont val="Calibri"/>
      </rPr>
      <t xml:space="preserve"> </t>
    </r>
  </si>
  <si>
    <t>w1-vnairlines-aft</t>
  </si>
  <si>
    <r>
      <rPr>
        <sz val="10"/>
        <color theme="1"/>
        <rFont val="Calibri"/>
      </rPr>
      <t xml:space="preserve">- Key message: </t>
    </r>
    <r>
      <rPr>
        <b/>
        <sz val="10"/>
        <color theme="1"/>
        <rFont val="Calibri"/>
      </rPr>
      <t>SUNDAY BASIC KHAO
DEAL 1K + Voucher 50K</t>
    </r>
    <r>
      <rPr>
        <sz val="10"/>
        <color theme="1"/>
        <rFont val="Calibri"/>
      </rPr>
      <t xml:space="preserve">
- Scheme:
+ Deal 1k - 2k -3k :
1k: Trà Sữa Truyền Thống (M) (20 phần)
2k: Trà sữa matcha (M) (10 phần)
3k: Trà sữa trân châu đen (M) (10 phần)
MBS 45k, 40 phần/chi nhánh/ngày, Mỗi bill chỉ order 1 món
+ Nhập code SIEUTIEC50, giảm 50k MBS 140k
- Timeline: 01/12 - 05/12
- Location: HCM</t>
    </r>
  </si>
  <si>
    <t>01/12 - 05/12</t>
  </si>
  <si>
    <t>https://drive.google.com/drive/folders/1_GIwVl1CK93QkXoDZSuU6Krd18jaXph-</t>
  </si>
  <si>
    <r>
      <rPr>
        <sz val="10"/>
        <rFont val="Calibri"/>
      </rPr>
      <t xml:space="preserve">Adapt </t>
    </r>
    <r>
      <rPr>
        <u/>
        <sz val="10"/>
        <color rgb="FF1155CC"/>
        <rFont val="Calibri"/>
      </rPr>
      <t>KV cũ</t>
    </r>
    <r>
      <rPr>
        <sz val="10"/>
        <rFont val="Calibri"/>
      </rPr>
      <t xml:space="preserve"> thay SKU mới trong file 
 </t>
    </r>
  </si>
  <si>
    <r>
      <rPr>
        <b/>
        <sz val="10"/>
        <color theme="1"/>
        <rFont val="Calibri"/>
      </rPr>
      <t xml:space="preserve">1 Win 2:
</t>
    </r>
    <r>
      <rPr>
        <sz val="10"/>
        <color theme="1"/>
        <rFont val="Calibri"/>
      </rPr>
      <t>Search Placeholder(12h-14h): 02/12
Search Placeholder(14h-17h): 03/12
Hometop banner(7-9): 04/12, 05/12
Static banner(4): 01/12, 02/12
Pop up(13h-16h): 03/12</t>
    </r>
  </si>
  <si>
    <r>
      <rPr>
        <sz val="10"/>
        <rFont val="Calibri"/>
      </rPr>
      <t xml:space="preserve">Deadline 24/11
</t>
    </r>
    <r>
      <rPr>
        <u/>
        <sz val="10"/>
        <color rgb="FF1155CC"/>
        <rFont val="Calibri"/>
      </rPr>
      <t>https://drive.google.com/drive/u/0/folders/1dpQ1Fx0YhvOxzycEnuREqzdTWUmhpZ9x</t>
    </r>
    <r>
      <rPr>
        <sz val="10"/>
        <rFont val="Calibri"/>
      </rPr>
      <t xml:space="preserve"> </t>
    </r>
  </si>
  <si>
    <t>Dec.CB6</t>
  </si>
  <si>
    <r>
      <rPr>
        <sz val="10"/>
        <color theme="1"/>
        <rFont val="Calibri"/>
      </rPr>
      <t xml:space="preserve">- Key message: </t>
    </r>
    <r>
      <rPr>
        <b/>
        <sz val="10"/>
        <color theme="1"/>
        <rFont val="Calibri"/>
      </rPr>
      <t>BINGXUE KHAO TIỆC TRÀ SỮA Chỉ 0Đ</t>
    </r>
    <r>
      <rPr>
        <sz val="10"/>
        <color theme="1"/>
        <rFont val="Calibri"/>
      </rPr>
      <t xml:space="preserve">
- Scheme:
+ Giảm các món best seller sau về 20.000 VNĐ (chỉ chọn được 1 món/bill):
Trà sữa trân châu đường đen
Sữa tươi Trân châu đường đen
Trà sữa socola trân châu
+ Nhập mã BINGXUE0D Giảm 20K mbs 20K
- Location: HN
- Timeline: 04/12 - 06/12, 08/12 - 10/12, 11/12, 13/12, 14/12, 20/12 - 22/12</t>
    </r>
  </si>
  <si>
    <t>04/12 - 06/12, 08/12 - 10/12, 11/12, 13/12, 14/12, 20/12 - 22/12</t>
  </si>
  <si>
    <t>https://drive.google.com/drive/u/0/folders/1HqAVNiNy2tbJxRfBrTysevnjXpNH22Wv</t>
  </si>
  <si>
    <r>
      <rPr>
        <sz val="10"/>
        <rFont val="Calibri"/>
      </rPr>
      <t>-</t>
    </r>
    <r>
      <rPr>
        <b/>
        <sz val="10"/>
        <rFont val="Calibri"/>
      </rPr>
      <t xml:space="preserve"> Timeline: 04/12 - 06/12, 08/12 - 10/12:</t>
    </r>
    <r>
      <rPr>
        <sz val="10"/>
        <rFont val="Calibri"/>
      </rPr>
      <t xml:space="preserve"> Adapt </t>
    </r>
    <r>
      <rPr>
        <u/>
        <sz val="10"/>
        <color rgb="FF1155CC"/>
        <rFont val="Calibri"/>
      </rPr>
      <t>KV cũ</t>
    </r>
    <r>
      <rPr>
        <sz val="10"/>
        <rFont val="Calibri"/>
      </rPr>
      <t xml:space="preserve"> thay key message mới 
</t>
    </r>
    <r>
      <rPr>
        <b/>
        <sz val="10"/>
        <rFont val="Calibri"/>
      </rPr>
      <t>- Timeline: 11/12, 13/12, 14/12, 20/12 - 22/12:</t>
    </r>
    <r>
      <rPr>
        <sz val="10"/>
        <rFont val="Calibri"/>
      </rPr>
      <t xml:space="preserve"> Design KV mới
+ Vibe đại tiệc cuối năm + thêm sắc đỏ
+ Thêm element pháo hoa, và đèn neon, hoa tuyết,....</t>
    </r>
  </si>
  <si>
    <r>
      <rPr>
        <b/>
        <sz val="10"/>
        <color theme="1"/>
        <rFont val="Calibri"/>
      </rPr>
      <t xml:space="preserve">4 Combo 6:
</t>
    </r>
    <r>
      <rPr>
        <sz val="10"/>
        <color theme="1"/>
        <rFont val="Calibri"/>
      </rPr>
      <t>Search Placeholder(12h-14h): 04/12, 05/12, 08/12, 13/12, 14/12, 20/12
Search Placeholder(14h-17h): 09/12, 22/12
Static banner(6): 04/12 - 06/12, 08/12 - 10/12, 11/12, 13/12, 14/12, 20/12 - 22/12</t>
    </r>
  </si>
  <si>
    <r>
      <rPr>
        <sz val="10"/>
        <rFont val="Calibri"/>
      </rPr>
      <t xml:space="preserve">- Timeline: 04/12 - 06/12, 08/12 - 10/12: 
Deadline 27/11: </t>
    </r>
    <r>
      <rPr>
        <u/>
        <sz val="10"/>
        <color rgb="FF1155CC"/>
        <rFont val="Calibri"/>
      </rPr>
      <t>https://drive.google.com/drive/u/0/folders/1Wc30m6sF9D9llnpgMiIzBthwPoreNF2g</t>
    </r>
    <r>
      <rPr>
        <sz val="10"/>
        <rFont val="Calibri"/>
      </rPr>
      <t xml:space="preserve"> 
- Timeline: 11/12, 13/12, 14/12, 20/12 - 22/12:
Deadline 1/12: </t>
    </r>
    <r>
      <rPr>
        <u/>
        <sz val="10"/>
        <color rgb="FF1155CC"/>
        <rFont val="Calibri"/>
      </rPr>
      <t>https://drive.google.com/drive/u/0/folders/1WKfLQsZe35IAU2BW22dMUcM16rklk8kW</t>
    </r>
    <r>
      <rPr>
        <sz val="10"/>
        <rFont val="Calibri"/>
      </rPr>
      <t xml:space="preserve"> </t>
    </r>
  </si>
  <si>
    <r>
      <rPr>
        <sz val="10"/>
        <color theme="1"/>
        <rFont val="Calibri"/>
      </rPr>
      <t xml:space="preserve">- Key message: </t>
    </r>
    <r>
      <rPr>
        <b/>
        <sz val="10"/>
        <color theme="1"/>
        <rFont val="Calibri"/>
      </rPr>
      <t>BINGXUE KHAO TIỆC TRÀ SỮA Chỉ 0Đ</t>
    </r>
    <r>
      <rPr>
        <sz val="10"/>
        <color theme="1"/>
        <rFont val="Calibri"/>
      </rPr>
      <t xml:space="preserve">
- Scheme:
+ Giảm các món best seller sau về 20.000 VNĐ (chỉ chọn được 1 món/bill):
Trà sữa trân châu đường đen
Sữa tươi Trân châu đường đen
Trà sữa socola trân châu
+ Nhập mã BINGXUE0D Giảm 20K mbs 20K
- Location: HN
- Timeline: 23/12 - 25/12</t>
    </r>
  </si>
  <si>
    <t>Chung KV ngày 11/12 , dòng 2246</t>
  </si>
  <si>
    <r>
      <rPr>
        <b/>
        <sz val="10"/>
        <color theme="1"/>
        <rFont val="Calibri"/>
      </rPr>
      <t xml:space="preserve">3 Static 5:
</t>
    </r>
    <r>
      <rPr>
        <sz val="10"/>
        <color theme="1"/>
        <rFont val="Calibri"/>
      </rPr>
      <t>Static banner (5): 23/12 - 25/12</t>
    </r>
  </si>
  <si>
    <r>
      <rPr>
        <sz val="10"/>
        <rFont val="Calibri"/>
      </rPr>
      <t xml:space="preserve">Deadline 1/12: </t>
    </r>
    <r>
      <rPr>
        <u/>
        <sz val="10"/>
        <color rgb="FF1155CC"/>
        <rFont val="Calibri"/>
      </rPr>
      <t>https://drive.google.com/drive/u/0/folders/1WKfLQsZe35IAU2BW22dMUcM16rklk8kW</t>
    </r>
    <r>
      <rPr>
        <sz val="10"/>
        <rFont val="Calibri"/>
      </rPr>
      <t xml:space="preserve">  </t>
    </r>
  </si>
  <si>
    <r>
      <rPr>
        <sz val="10"/>
        <color theme="1"/>
        <rFont val="Calibri"/>
      </rPr>
      <t>- Key message:</t>
    </r>
    <r>
      <rPr>
        <b/>
        <sz val="10"/>
        <color theme="1"/>
        <rFont val="Calibri"/>
      </rPr>
      <t xml:space="preserve"> BINGXUE KHAO TIỆC TRÀ SỮA Chỉ 0Đ
</t>
    </r>
    <r>
      <rPr>
        <sz val="10"/>
        <color theme="1"/>
        <rFont val="Calibri"/>
      </rPr>
      <t>- Scheme:
+ Giảm các món best seller sau về 20.000 VNĐ (chỉ chọn được 1 món/bill):
Trà sữa trân châu đường đen
Sữa tươi Trân châu đường đen
Trà sữa socola trân châu
+ Nhập mã BINGXUE0D Giảm 20K mbs 20K
- Location: HN
- Timeline: 07/12, 15/12, 16/12</t>
    </r>
  </si>
  <si>
    <t>07/12, 15/12, 16/12</t>
  </si>
  <si>
    <r>
      <rPr>
        <sz val="10"/>
        <color theme="1"/>
        <rFont val="Calibri"/>
      </rPr>
      <t>-</t>
    </r>
    <r>
      <rPr>
        <b/>
        <sz val="10"/>
        <color theme="1"/>
        <rFont val="Calibri"/>
      </rPr>
      <t xml:space="preserve"> Timeline 07/12 : </t>
    </r>
    <r>
      <rPr>
        <sz val="10"/>
        <color theme="1"/>
        <rFont val="Calibri"/>
      </rPr>
      <t xml:space="preserve">Chung KV adapt ngày 04/12
</t>
    </r>
    <r>
      <rPr>
        <b/>
        <sz val="10"/>
        <color theme="1"/>
        <rFont val="Calibri"/>
      </rPr>
      <t>- Timeline 15/12, 16/12</t>
    </r>
    <r>
      <rPr>
        <sz val="10"/>
        <color theme="1"/>
        <rFont val="Calibri"/>
      </rPr>
      <t>: Chung KV ngày 11/12 , dòng 2246</t>
    </r>
  </si>
  <si>
    <r>
      <rPr>
        <b/>
        <sz val="10"/>
        <color theme="1"/>
        <rFont val="Calibri"/>
      </rPr>
      <t xml:space="preserve">3 Static 6:
</t>
    </r>
    <r>
      <rPr>
        <sz val="10"/>
        <color theme="1"/>
        <rFont val="Calibri"/>
      </rPr>
      <t>Static banner (6): 07/12, 15/12, 16/12</t>
    </r>
  </si>
  <si>
    <r>
      <rPr>
        <sz val="10"/>
        <rFont val="Calibri"/>
      </rPr>
      <t>-</t>
    </r>
    <r>
      <rPr>
        <b/>
        <sz val="10"/>
        <rFont val="Calibri"/>
      </rPr>
      <t xml:space="preserve"> Timeline 07/12 : </t>
    </r>
    <r>
      <rPr>
        <sz val="10"/>
        <rFont val="Calibri"/>
      </rPr>
      <t xml:space="preserve">Deadline 27/11: </t>
    </r>
    <r>
      <rPr>
        <u/>
        <sz val="10"/>
        <color rgb="FF1155CC"/>
        <rFont val="Calibri"/>
      </rPr>
      <t>https://drive.google.com/drive/u/0/folders/1Wc30m6sF9D9llnpgMiIzBthwPoreNF2g</t>
    </r>
    <r>
      <rPr>
        <sz val="10"/>
        <rFont val="Calibri"/>
      </rPr>
      <t xml:space="preserve"> 
</t>
    </r>
    <r>
      <rPr>
        <b/>
        <sz val="10"/>
        <rFont val="Calibri"/>
      </rPr>
      <t>- Timeline 15/12, 16/12</t>
    </r>
    <r>
      <rPr>
        <sz val="10"/>
        <rFont val="Calibri"/>
      </rPr>
      <t xml:space="preserve">: Deadline 1/12: </t>
    </r>
    <r>
      <rPr>
        <u/>
        <sz val="10"/>
        <color rgb="FF1155CC"/>
        <rFont val="Calibri"/>
      </rPr>
      <t>https://drive.google.com/drive/u/0/folders/1WKfLQsZe35IAU2BW22dMUcM16rklk8kW</t>
    </r>
    <r>
      <rPr>
        <sz val="10"/>
        <rFont val="Calibri"/>
      </rPr>
      <t xml:space="preserve"> </t>
    </r>
  </si>
  <si>
    <r>
      <rPr>
        <sz val="10"/>
        <color theme="1"/>
        <rFont val="Calibri"/>
      </rPr>
      <t>- Key message:</t>
    </r>
    <r>
      <rPr>
        <b/>
        <sz val="10"/>
        <color theme="1"/>
        <rFont val="Calibri"/>
      </rPr>
      <t xml:space="preserve"> BINGXUE KHAO TIỆC TRÀ SỮA Chỉ 0Đ</t>
    </r>
    <r>
      <rPr>
        <sz val="10"/>
        <color theme="1"/>
        <rFont val="Calibri"/>
      </rPr>
      <t xml:space="preserve">
- Scheme:
+ Giảm các món best seller sau về 20.000 VNĐ (chỉ chọn được 1 món/bill):
Trà sữa trân châu đường đen
Sữa tươi Trân châu đường đen
Trà sữa socola trân châu
+ Nhập mã BINGXUE20 Giảm 20K mbs 20K
- Location: Bắc Ninh, Khánh Hòa, Nam Định, Thái Nguyên
- Timeline: 13/12 - 27/12</t>
    </r>
  </si>
  <si>
    <t>13/12 - 27/12</t>
  </si>
  <si>
    <r>
      <rPr>
        <b/>
        <sz val="10"/>
        <color theme="1"/>
        <rFont val="Calibri"/>
      </rPr>
      <t xml:space="preserve">60 Static banner(6):
</t>
    </r>
    <r>
      <rPr>
        <sz val="10"/>
        <color theme="1"/>
        <rFont val="Calibri"/>
      </rPr>
      <t>Static banner(6): 13/12 - 27/12</t>
    </r>
  </si>
  <si>
    <r>
      <rPr>
        <sz val="10"/>
        <rFont val="Calibri"/>
      </rPr>
      <t xml:space="preserve">Deadline 1/12: </t>
    </r>
    <r>
      <rPr>
        <u/>
        <sz val="10"/>
        <color rgb="FF1155CC"/>
        <rFont val="Calibri"/>
      </rPr>
      <t>https://drive.google.com/drive/u/0/folders/1WKfLQsZe35IAU2BW22dMUcM16rklk8kW</t>
    </r>
    <r>
      <rPr>
        <sz val="10"/>
        <rFont val="Calibri"/>
      </rPr>
      <t xml:space="preserve">  </t>
    </r>
  </si>
  <si>
    <t>a-bingxue-spf</t>
  </si>
  <si>
    <r>
      <rPr>
        <sz val="10"/>
        <color theme="1"/>
        <rFont val="Calibri"/>
      </rPr>
      <t xml:space="preserve">- Key message: </t>
    </r>
    <r>
      <rPr>
        <b/>
        <sz val="10"/>
        <color theme="1"/>
        <rFont val="Calibri"/>
      </rPr>
      <t>ĂN NGON HƠN CÙNG COCA-COLA</t>
    </r>
    <r>
      <rPr>
        <sz val="10"/>
        <color theme="1"/>
        <rFont val="Calibri"/>
      </rPr>
      <t xml:space="preserve">
- Scheme box: 
*Combo Món chính kèm Coca-Cola
Schemes:
* Giảm 25k đơn hàng từ 50K (Áp dụng cho Single combo và lon lẻ)
* Giảm 40k đơn hàng từ 80K (Áp dụng cho Couple combo)
- Code name: COKE25K, COKE40K
- Timeline: 01.12 - 31.12.2025
- Location: HCM, HN, HP, KH, DN, CT</t>
    </r>
  </si>
  <si>
    <t>01/12- 31/12</t>
  </si>
  <si>
    <t>https://docs.google.com/presentation/d/1gW9xdc14AujKiEiZCUPzwoYBfOiVeNaE/edit?slide=id.gf2148db8b6_1_608#slide=id.gf2148db8b6_1_608</t>
  </si>
  <si>
    <t>https://drive.google.com/drive/u/0/folders/1O-ZSswFcheA06dtSz5Zz3SmsC0S2cgTm</t>
  </si>
  <si>
    <r>
      <rPr>
        <sz val="10"/>
        <rFont val="Calibri"/>
      </rPr>
      <t xml:space="preserve">Collection 2: (only feature coll) - </t>
    </r>
    <r>
      <rPr>
        <b/>
        <sz val="10"/>
        <rFont val="Calibri"/>
      </rPr>
      <t>không lấy setup asset khác</t>
    </r>
    <r>
      <rPr>
        <sz val="10"/>
        <rFont val="Calibri"/>
      </rPr>
      <t xml:space="preserve">
ID: 21711
Url: </t>
    </r>
    <r>
      <rPr>
        <u/>
        <sz val="10"/>
        <color rgb="FF1155CC"/>
        <rFont val="Calibri"/>
      </rPr>
      <t>https://shopeefood.vn/bo-suu-tap/le-hoi-am-thuc-coca-cola-all-dec-coll</t>
    </r>
  </si>
  <si>
    <t>le-hoi-am-thuc-coca-cola-all-dec</t>
  </si>
  <si>
    <r>
      <rPr>
        <sz val="10"/>
        <color theme="1"/>
        <rFont val="Calibri"/>
      </rPr>
      <t xml:space="preserve">- Key message: </t>
    </r>
    <r>
      <rPr>
        <b/>
        <sz val="10"/>
        <color theme="1"/>
        <rFont val="Calibri"/>
      </rPr>
      <t xml:space="preserve">Ding Tea Khao Deal - Chỉ 1Đ + Voucher 25k </t>
    </r>
    <r>
      <rPr>
        <sz val="10"/>
        <color theme="1"/>
        <rFont val="Calibri"/>
      </rPr>
      <t xml:space="preserve">
- Scheme: 
+ 18/12 - 20/12: Giảm 1 món Best Seller (size M) về 1đ cho đơn từ 69K
+ 26/12 - 28/12 : Giảm 1 món Seasonal về 1đ cho đơn từ 89K
+ Voucher DINGTEASPF25 giảm 25k cho đơn từ 70K 
- Timeline: 18/12 - 20/12, 26/12 - 28/12
- Location: Hà Nội  </t>
    </r>
  </si>
  <si>
    <t>18/12 - 20/12, 26/12 - 28/12</t>
  </si>
  <si>
    <t>https://docs.google.com/spreadsheets/d/1EjVpc4jtVJzu-gDSSwRSmyQ7EQaN5dgJjppAJyMlcy8/edit?gid=1321387126#gid=1321387126&amp;range=A1:E1</t>
  </si>
  <si>
    <t>- Tùy ý pick logo trong file.
- Pick logo:
+ 18-20/12: Pick món tùy ý trong file ( trừ 2 món seasonal)
+ 26-28/12: Pick 2 món Seasonal</t>
  </si>
  <si>
    <r>
      <rPr>
        <b/>
        <sz val="10"/>
        <rFont val="Calibri"/>
      </rPr>
      <t xml:space="preserve">Timeline 18-20/12: Design KV mới
</t>
    </r>
    <r>
      <rPr>
        <sz val="10"/>
        <rFont val="Calibri"/>
      </rPr>
      <t xml:space="preserve">- Background: Tone màu sáng, hình ảnh tươi sáng vui vẻ như </t>
    </r>
    <r>
      <rPr>
        <u/>
        <sz val="10"/>
        <color rgb="FF1155CC"/>
        <rFont val="Calibri"/>
      </rPr>
      <t>KV mẫu</t>
    </r>
    <r>
      <rPr>
        <sz val="10"/>
        <rFont val="Calibri"/>
      </rPr>
      <t xml:space="preserve">. Vibe Noel, làm nổi bật sản phẩm.
- Element: lá trà, trân châu, Cây Thông, đèn giáng sinh,...
</t>
    </r>
    <r>
      <rPr>
        <b/>
        <sz val="10"/>
        <rFont val="Calibri"/>
      </rPr>
      <t xml:space="preserve">Timeline 26-28/12: Design KV mới
</t>
    </r>
    <r>
      <rPr>
        <sz val="10"/>
        <rFont val="Calibri"/>
      </rPr>
      <t xml:space="preserve">- Background: Tone màu sáng, hình ảnh tươi sáng vui vẻ như </t>
    </r>
    <r>
      <rPr>
        <u/>
        <sz val="10"/>
        <color rgb="FF1155CC"/>
        <rFont val="Calibri"/>
      </rPr>
      <t>KV mẫu</t>
    </r>
    <r>
      <rPr>
        <sz val="10"/>
        <rFont val="Calibri"/>
      </rPr>
      <t>. Vibe tiệc cuối năm, làm nổi bật sản phẩm
- Element: lá trà, trân châu,...</t>
    </r>
  </si>
  <si>
    <r>
      <rPr>
        <b/>
        <sz val="10"/>
        <color theme="1"/>
        <rFont val="Calibri"/>
      </rPr>
      <t xml:space="preserve">2 Combo 1:
</t>
    </r>
    <r>
      <rPr>
        <sz val="10"/>
        <color theme="1"/>
        <rFont val="Calibri"/>
      </rPr>
      <t>Static banner(1-3): 18/12 - 20/12, 26/12 - 28/12
Pop up(13h-16h): 20/12, 27/12</t>
    </r>
  </si>
  <si>
    <r>
      <rPr>
        <sz val="10"/>
        <rFont val="Calibri"/>
      </rPr>
      <t xml:space="preserve">Timeline 18-20/12: </t>
    </r>
    <r>
      <rPr>
        <u/>
        <sz val="10"/>
        <color rgb="FF1155CC"/>
        <rFont val="Calibri"/>
      </rPr>
      <t>https://drive.google.com/drive/u/0/folders/1OCNhj72_Q5tMu0UOoh9inlNio8OGPvdq</t>
    </r>
    <r>
      <rPr>
        <sz val="10"/>
        <rFont val="Calibri"/>
      </rPr>
      <t xml:space="preserve"> 
Timeline 26-28/12: 
</t>
    </r>
    <r>
      <rPr>
        <u/>
        <sz val="10"/>
        <color rgb="FF1155CC"/>
        <rFont val="Calibri"/>
      </rPr>
      <t>https://drive.google.com/drive/u/0/folders/1bvGQRqc_vOW0BoNjQR0oy03onrfxnMfV</t>
    </r>
    <r>
      <rPr>
        <sz val="10"/>
        <rFont val="Calibri"/>
      </rPr>
      <t xml:space="preserve"> </t>
    </r>
  </si>
  <si>
    <r>
      <rPr>
        <sz val="10"/>
        <color theme="1"/>
        <rFont val="Calibri"/>
      </rPr>
      <t xml:space="preserve">- Key Mess: </t>
    </r>
    <r>
      <rPr>
        <b/>
        <sz val="10"/>
        <color theme="1"/>
        <rFont val="Calibri"/>
      </rPr>
      <t>WINGGO TUNG DEAL MUA 1 TẶNG 1 + Voucher 20k</t>
    </r>
    <r>
      <rPr>
        <sz val="10"/>
        <color theme="1"/>
        <rFont val="Calibri"/>
      </rPr>
      <t xml:space="preserve">
- Scheme:
+ Mua 1 Trà Sữa size (L) tặng 1 Oolong Nhài Sữa (M)
+ Voucher: WINGGO20 giảm 20k MBS 49k, 450 code/1 ngày
SIEUTIEC40 giảm 40k MBS 100k
SIEUTIEC50 giảm 50k MBS 140k
SIEUTIEC70 giảm 70k MBS 200k
- Location: HN
- Timeline: 04/12 - 06/12</t>
    </r>
  </si>
  <si>
    <t>04/12 - 06/12</t>
  </si>
  <si>
    <r>
      <rPr>
        <sz val="10"/>
        <rFont val="Calibri"/>
      </rPr>
      <t xml:space="preserve">Adapt </t>
    </r>
    <r>
      <rPr>
        <u/>
        <sz val="10"/>
        <color rgb="FF1155CC"/>
        <rFont val="Calibri"/>
      </rPr>
      <t>KV Cũ</t>
    </r>
    <r>
      <rPr>
        <sz val="10"/>
        <rFont val="Calibri"/>
      </rPr>
      <t>:
- Thay background mới: vibe noel</t>
    </r>
  </si>
  <si>
    <r>
      <rPr>
        <b/>
        <sz val="10"/>
        <color theme="1"/>
        <rFont val="Calibri"/>
      </rPr>
      <t xml:space="preserve">1 Combo 1:
</t>
    </r>
    <r>
      <rPr>
        <sz val="10"/>
        <color theme="1"/>
        <rFont val="Calibri"/>
      </rPr>
      <t>Static banner(1-3): 04/12 - 06/12
Pop up(13h-16h): 06/12</t>
    </r>
  </si>
  <si>
    <r>
      <rPr>
        <sz val="10"/>
        <rFont val="Calibri"/>
      </rPr>
      <t xml:space="preserve">Deadline 24/11
</t>
    </r>
    <r>
      <rPr>
        <u/>
        <sz val="10"/>
        <color rgb="FF1155CC"/>
        <rFont val="Calibri"/>
      </rPr>
      <t>https://drive.google.com/drive/u/0/folders/1X-breVBhoUzVj0PIONc51zJN8RVV4QfB</t>
    </r>
    <r>
      <rPr>
        <sz val="10"/>
        <rFont val="Calibri"/>
      </rPr>
      <t xml:space="preserve"> </t>
    </r>
  </si>
  <si>
    <r>
      <rPr>
        <sz val="10"/>
        <color theme="1"/>
        <rFont val="Calibri"/>
      </rPr>
      <t xml:space="preserve">- Key message: </t>
    </r>
    <r>
      <rPr>
        <b/>
        <sz val="10"/>
        <color theme="1"/>
        <rFont val="Calibri"/>
      </rPr>
      <t>Cơm Thố Anh Nguyễn Khao Deal - Giảm 50k</t>
    </r>
    <r>
      <rPr>
        <sz val="10"/>
        <color theme="1"/>
        <rFont val="Calibri"/>
      </rPr>
      <t xml:space="preserve">
- Scheme: 
+ WINCTAN25 giảm 25k cho đơn từ 50K 
+ CTAN50 giảm 50k cho đơn từ 160k
+ P/S 30% 
thố đặc biệt bò +gà+xíu+trứng 
cơm thố gà + xá xíu 
- Timeline: 09/12 - 11/12
- Location: Hà Nội</t>
    </r>
  </si>
  <si>
    <t>09/12 - 11/12</t>
  </si>
  <si>
    <r>
      <rPr>
        <b/>
        <sz val="10"/>
        <color theme="1"/>
        <rFont val="Calibri"/>
      </rPr>
      <t xml:space="preserve">1 Win 3:
</t>
    </r>
    <r>
      <rPr>
        <sz val="10"/>
        <color theme="1"/>
        <rFont val="Calibri"/>
      </rPr>
      <t>Hometop banner(7-9): 10/12, 11/12
Static banner(1-3): 09/12</t>
    </r>
  </si>
  <si>
    <r>
      <rPr>
        <sz val="10"/>
        <color theme="1"/>
        <rFont val="Calibri"/>
      </rPr>
      <t xml:space="preserve">- Key message: </t>
    </r>
    <r>
      <rPr>
        <b/>
        <sz val="10"/>
        <color theme="1"/>
        <rFont val="Calibri"/>
      </rPr>
      <t>Cơm Thố Anh Nguyễn Khao Deal - Giảm 50k</t>
    </r>
    <r>
      <rPr>
        <sz val="10"/>
        <color theme="1"/>
        <rFont val="Calibri"/>
      </rPr>
      <t xml:space="preserve">
- Scheme: 
+ WINCTAN25 giảm 25k cho đơn từ 50K 
+ CTAN50 giảm 50k cho đơn từ 160k
+ P/S 30% 
thố đặc biệt bò +gà+xíu+trứng 
cơm thố gà + xá xíu 
- Timeline: 25/12 - 27/12
- Location:TP. HCM, Hà Nội, Hải Phòng, Bắc Ninh, Quảng Ninh, Khánh Hoà, Đồng Nai, Hải Dương, Thanh Hoá, Nghệ An, Nam Định, Bình Dương, Huế</t>
    </r>
  </si>
  <si>
    <t>25/12 - 27/12</t>
  </si>
  <si>
    <r>
      <rPr>
        <b/>
        <sz val="10"/>
        <color theme="1"/>
        <rFont val="Calibri"/>
      </rPr>
      <t xml:space="preserve">1 Combo 8:
</t>
    </r>
    <r>
      <rPr>
        <sz val="10"/>
        <color theme="1"/>
        <rFont val="Calibri"/>
      </rPr>
      <t>Search Placeholder(10h-12h): 26/12
Search Placeholder(17h-19h): 27/12
Bottom Banner(4-6): 25/12 - 27/12</t>
    </r>
  </si>
  <si>
    <r>
      <rPr>
        <b/>
        <sz val="10"/>
        <color theme="1"/>
        <rFont val="Calibri"/>
      </rPr>
      <t xml:space="preserve">1 Combo 8:
</t>
    </r>
    <r>
      <rPr>
        <sz val="10"/>
        <color theme="1"/>
        <rFont val="Calibri"/>
      </rPr>
      <t>Search Placeholder(10h-12h): 26/12
Search Placeholder(17h-19h): 27/12
Bottom Banner(4-6): 25/12 - 27/12</t>
    </r>
  </si>
  <si>
    <r>
      <rPr>
        <b/>
        <sz val="10"/>
        <color theme="1"/>
        <rFont val="Calibri"/>
      </rPr>
      <t xml:space="preserve">1 Combo 8:
</t>
    </r>
    <r>
      <rPr>
        <sz val="10"/>
        <color theme="1"/>
        <rFont val="Calibri"/>
      </rPr>
      <t>Search Placeholder(10h-12h): 26/12
Search Placeholder(17h-19h): 27/12
Bottom Banner(4-6): 25/12 - 27/12</t>
    </r>
  </si>
  <si>
    <r>
      <rPr>
        <sz val="10"/>
        <color theme="1"/>
        <rFont val="Calibri"/>
      </rPr>
      <t xml:space="preserve">- Key message: </t>
    </r>
    <r>
      <rPr>
        <b/>
        <sz val="10"/>
        <color theme="1"/>
        <rFont val="Calibri"/>
      </rPr>
      <t>Lotteria Khao Deal - Giảm 100k</t>
    </r>
    <r>
      <rPr>
        <sz val="10"/>
        <color theme="1"/>
        <rFont val="Calibri"/>
      </rPr>
      <t xml:space="preserve">
- Scheme: 
+ Rộn Ràng Deal     
Gà rán + Mì ý + Pepsi (M)        
Giá bán 83,000        Giá giảm 58,000
+ Vui Tiệc Cuối Năm
Gà rán + Mì ý + Burger Bulgogi + Khoai tây chiên (S) + 2 Pepsi (S)
Giá bán 156,000        Giá giảm 109,000
+ Voucher: LOTTERIA100 13% CAP 100k, MBS 100k
- Timeline: 15/12 - 20/12
- Location: Hà Nội</t>
    </r>
  </si>
  <si>
    <t>https://drive.google.com/drive/folders/14Sd6A37RZtUXU5W71lwIhPKPhTjZLko5</t>
  </si>
  <si>
    <t>Pick món trong Folder KV Tháng 11</t>
  </si>
  <si>
    <r>
      <rPr>
        <b/>
        <sz val="10"/>
        <color theme="1"/>
        <rFont val="Calibri"/>
      </rPr>
      <t xml:space="preserve">1 Win 1:
</t>
    </r>
    <r>
      <rPr>
        <sz val="10"/>
        <color theme="1"/>
        <rFont val="Calibri"/>
      </rPr>
      <t xml:space="preserve">Search Placeholder(10h-12h): 19/12, 20/12
Hometop banner(7-9): </t>
    </r>
    <r>
      <rPr>
        <strike/>
        <sz val="10"/>
        <color theme="1"/>
        <rFont val="Calibri"/>
      </rPr>
      <t>17/12,</t>
    </r>
    <r>
      <rPr>
        <sz val="10"/>
        <color theme="1"/>
        <rFont val="Calibri"/>
      </rPr>
      <t xml:space="preserve"> 18/12, </t>
    </r>
    <r>
      <rPr>
        <sz val="10"/>
        <color rgb="FFFF0000"/>
        <rFont val="Calibri"/>
      </rPr>
      <t>19/12</t>
    </r>
    <r>
      <rPr>
        <sz val="10"/>
        <color theme="1"/>
        <rFont val="Calibri"/>
      </rPr>
      <t xml:space="preserve">
Static banner(1-3): 15/12, 16/12
Floating(10h-13h): 19/12
Popup(16h-19h): 18/12</t>
    </r>
  </si>
  <si>
    <r>
      <rPr>
        <sz val="10"/>
        <rFont val="Calibri"/>
      </rPr>
      <t xml:space="preserve">Deadline 5/12
</t>
    </r>
    <r>
      <rPr>
        <u/>
        <sz val="10"/>
        <color rgb="FF1155CC"/>
        <rFont val="Calibri"/>
      </rPr>
      <t>https://drive.google.com/drive/u/0/folders/1E1JhlmXnGGMNr2EFpWdnNOCZh_KkK5pO</t>
    </r>
  </si>
  <si>
    <r>
      <rPr>
        <sz val="10"/>
        <color theme="1"/>
        <rFont val="Calibri"/>
      </rPr>
      <t xml:space="preserve">- Key message: </t>
    </r>
    <r>
      <rPr>
        <b/>
        <sz val="10"/>
        <color theme="1"/>
        <rFont val="Calibri"/>
      </rPr>
      <t>Lotteria Khao Deal - Giảm 100k</t>
    </r>
    <r>
      <rPr>
        <sz val="10"/>
        <color theme="1"/>
        <rFont val="Calibri"/>
      </rPr>
      <t xml:space="preserve">
- Scheme: 
+ Rộn Ràng Deal     
Gà rán + Mì ý + Pepsi (M)        
Giá bán 83,000        Giá giảm 58,000
+ Vui Tiệc Cuối Năm
Gà rán + Mì ý + Burger Bulgogi + Khoai tây chiên (S) + 2 Pepsi (S)
Giá bán 156,000        Giá giảm 109,000
+ Voucher: LOTTERIA100 13% CAP 100k, MBS 100k
- Timeline: 28/12 - 31/12
- Location: An Giang, Bắc Ninh, Bến Tre, Bình Định, Bình Dương, Bình Phước, Bình Thuận, Cà Mau, Cần Thơ, Đà Nẵng, Đắk Lắk, Đồng Nai, Đồng Tháp, Hà Nội, Hải Dương, Hải Phòng, Huế, Khánh Hoà, Kiên Giang, Lâm Đồng, Long An, Nam Định, Nghệ An, Ninh Thuận, Phú Yên, Quảng Nam, Quảng Ninh, Sóc Trăng, Tây Ninh, Thanh Hoá, Tiền Giang, TP. HCM, Trà Vinh, Vĩnh Long, Vũng Tàu</t>
    </r>
  </si>
  <si>
    <t>28/12 - 31/12</t>
  </si>
  <si>
    <t>Dùng chung KV dòng 2255</t>
  </si>
  <si>
    <r>
      <rPr>
        <b/>
        <sz val="10"/>
        <color theme="1"/>
        <rFont val="Calibri"/>
      </rPr>
      <t xml:space="preserve">1 Win 4:
</t>
    </r>
    <r>
      <rPr>
        <sz val="10"/>
        <color theme="1"/>
        <rFont val="Calibri"/>
      </rPr>
      <t>Search Placeholder(10h-12h): 29/12, 31/12
Hometop banner(10-12): 29/12, 30/12
Static banner(4): 28/12, 31/12</t>
    </r>
  </si>
  <si>
    <r>
      <rPr>
        <b/>
        <sz val="10"/>
        <color theme="1"/>
        <rFont val="Calibri"/>
      </rPr>
      <t xml:space="preserve">1 Win 4:
</t>
    </r>
    <r>
      <rPr>
        <sz val="10"/>
        <color theme="1"/>
        <rFont val="Calibri"/>
      </rPr>
      <t>Search Placeholder(10h-12h): 29/12, 31/12
Hometop banner(10-12): 29/12, 30/12
Static banner(4): 28/12, 31/12</t>
    </r>
  </si>
  <si>
    <r>
      <rPr>
        <b/>
        <sz val="10"/>
        <color theme="1"/>
        <rFont val="Calibri"/>
      </rPr>
      <t xml:space="preserve">1 Win 4:
</t>
    </r>
    <r>
      <rPr>
        <sz val="10"/>
        <color theme="1"/>
        <rFont val="Calibri"/>
      </rPr>
      <t>Search Placeholder(10h-12h): 29/12, 31/12
Hometop banner(10-12): 29/12, 30/12
Static banner(4): 28/12, 31/12</t>
    </r>
  </si>
  <si>
    <r>
      <rPr>
        <b/>
        <sz val="10"/>
        <color theme="1"/>
        <rFont val="Calibri"/>
      </rPr>
      <t xml:space="preserve">1 Win 4:
</t>
    </r>
    <r>
      <rPr>
        <sz val="10"/>
        <color theme="1"/>
        <rFont val="Calibri"/>
      </rPr>
      <t>Search Placeholder(10h-12h): 29/12, 31/12
Hometop banner(10-12): 29/12, 30/12
Static banner(4): 28/12, 31/12</t>
    </r>
  </si>
  <si>
    <r>
      <rPr>
        <sz val="10"/>
        <rFont val="Calibri"/>
      </rPr>
      <t xml:space="preserve">Deadline 5/12
</t>
    </r>
    <r>
      <rPr>
        <u/>
        <sz val="10"/>
        <color rgb="FF1155CC"/>
        <rFont val="Calibri"/>
      </rPr>
      <t>https://drive.google.com/drive/u/0/folders/1E1JhlmXnGGMNr2EFpWdnNOCZh_KkK5pO</t>
    </r>
  </si>
  <si>
    <t>w4-combo-lotteria</t>
  </si>
  <si>
    <r>
      <rPr>
        <sz val="10"/>
        <color theme="1"/>
        <rFont val="Calibri"/>
      </rPr>
      <t xml:space="preserve">- Key message 09/12-11/12:  </t>
    </r>
    <r>
      <rPr>
        <b/>
        <sz val="10"/>
        <color theme="1"/>
        <rFont val="Calibri"/>
      </rPr>
      <t>MÓN THẢ GA, DEAL CỰC ĐÃ GIẢM 25.000Đ</t>
    </r>
    <r>
      <rPr>
        <sz val="10"/>
        <color theme="1"/>
        <rFont val="Calibri"/>
      </rPr>
      <t xml:space="preserve">
- Key message 20/12-22/12: </t>
    </r>
    <r>
      <rPr>
        <b/>
        <sz val="10"/>
        <color theme="1"/>
        <rFont val="Calibri"/>
      </rPr>
      <t xml:space="preserve">ĐÓN GIÁNG SINH, DEAL LINH ĐÌNH  GIẢM 25.000Đ
</t>
    </r>
    <r>
      <rPr>
        <sz val="10"/>
        <color theme="1"/>
        <rFont val="Calibri"/>
      </rPr>
      <t>- Scheme:
+ Omu: 
Cơm Heo Nướng Khói Trứng Phủ và Canh Rong Biển: 85k =&gt; 73k
Cơm gà sốt teriyaki trứng phủ và Xúp Miso: 85k =&gt; 73k 
Cơm Trứng Phủ Heo Chiên Xù Khổng Lồ và Canh Rong Biển: 85k =&gt; 73k 
+ Fuku:
Mỳ Hamburg Demi Glacer Pasta: 78K =&gt; 67K 
Mỳ Gyu Toma Curry Pasta: 68K =&gt; 58K 
+ Đỉnh đỉnh: 
Cơm Thịt Kho Đông Pha và Hồng Trà Chanh: 89K =&gt; 79K 
Cơm thịt ba chỉ kho Đài Loan: 79K =&gt; 69K 
Cơm đùi gà sốt hoa tiêu mala: 78K =&gt; 69K 
+ Chixmax:
Cơm Gà Tonkatsu Xốt Nanban và Cheese Mayo + miso: 84K -&gt; 72K 
Cơm Gà Karaage Xốt Nanban và Cheese Mayo + miso: 84K -&gt; 72K 
+ Yutang &amp; flychef
Trà sữa trân châu nghệ nhân M: 60K -&gt; 48K 
+ Cơm Thố Ba Miền: 
Cơm Thố Ốp La Rim Mắm Hành 39k =&gt; 33k 
Cơm Thố Heo Xà Xíu 68k =&gt; 59k 
Cơm Thố Đẫm Thịt 78k =&gt; 68k 
- Code FLYCHEF giảm 25k mbs 40k
- Location: HN
- Timeline: 09/12-11/12 ; 20-22/12</t>
    </r>
  </si>
  <si>
    <t>09/12-11/12; 20/12-22/12</t>
  </si>
  <si>
    <t>https://docs.google.com/spreadsheets/d/1ctxVfSsmQf9QO_-RTbqGt6Bv14REbGZmI9whS6Rl-II/edit?gid=650148313#gid=650148313</t>
  </si>
  <si>
    <r>
      <rPr>
        <b/>
        <sz val="10"/>
        <color theme="1"/>
        <rFont val="Calibri"/>
      </rPr>
      <t xml:space="preserve">2 Combo2:
</t>
    </r>
    <r>
      <rPr>
        <sz val="10"/>
        <color theme="1"/>
        <rFont val="Calibri"/>
      </rPr>
      <t>Static Banner(4): 09/12-11/12; 20/12-22/12
Popup(16h-19h): 09/12; 20/12</t>
    </r>
  </si>
  <si>
    <r>
      <rPr>
        <sz val="10"/>
        <rFont val="Calibri"/>
      </rPr>
      <t xml:space="preserve">- Timeline: 09/12-11/12 
</t>
    </r>
    <r>
      <rPr>
        <u/>
        <sz val="10"/>
        <color rgb="FF1155CC"/>
        <rFont val="Calibri"/>
      </rPr>
      <t>https://drive.google.com/drive/folders/1ZmXt1M1z65BOlaSBtVWCFaF9myXVOknp</t>
    </r>
    <r>
      <rPr>
        <sz val="10"/>
        <rFont val="Calibri"/>
      </rPr>
      <t xml:space="preserve"> 
- Timeline: 20-22/12
</t>
    </r>
    <r>
      <rPr>
        <u/>
        <sz val="10"/>
        <color rgb="FF1155CC"/>
        <rFont val="Calibri"/>
      </rPr>
      <t>https://drive.google.com/drive/folders/1GpoBVHEtVc_jy8Hh-B24ZMW1I4Q8pWG-</t>
    </r>
    <r>
      <rPr>
        <sz val="10"/>
        <rFont val="Calibri"/>
      </rPr>
      <t xml:space="preserve"> </t>
    </r>
  </si>
  <si>
    <t>Seasonal Menu_Dec</t>
  </si>
  <si>
    <r>
      <rPr>
        <sz val="10"/>
        <color theme="1"/>
        <rFont val="Calibri"/>
      </rPr>
      <t xml:space="preserve">- Key message: </t>
    </r>
    <r>
      <rPr>
        <b/>
        <sz val="10"/>
        <color theme="1"/>
        <rFont val="Calibri"/>
      </rPr>
      <t>Cùng Vinamilk, Sánh Mịn Tôn Vị</t>
    </r>
    <r>
      <rPr>
        <sz val="10"/>
        <color theme="1"/>
        <rFont val="Calibri"/>
      </rPr>
      <t xml:space="preserve">
- Scheme: Giảm 28.000
Giảm 28k cho đơn từ 28k, áp dụng cho các món nằm trong menu chương trình hợp tác Vinamilk của 6 brand: Tea Joy, Passio, Matte, Tân Cà Phê, GUTA,Núp Tea
- Timeline: 28/11​ -​ 15/01/2026
- Location: Hồ Chí Minh
</t>
    </r>
    <r>
      <rPr>
        <b/>
        <sz val="10"/>
        <color theme="1"/>
        <rFont val="Calibri"/>
      </rPr>
      <t>Tittle RCM</t>
    </r>
    <r>
      <rPr>
        <sz val="10"/>
        <color theme="1"/>
        <rFont val="Calibri"/>
      </rPr>
      <t xml:space="preserve">: Cùng Vinamilk, Sánh Mịn Tôn Vị
</t>
    </r>
    <r>
      <rPr>
        <b/>
        <sz val="10"/>
        <color theme="1"/>
        <rFont val="Calibri"/>
      </rPr>
      <t>Description RCM</t>
    </r>
    <r>
      <rPr>
        <sz val="10"/>
        <color theme="1"/>
        <rFont val="Calibri"/>
      </rPr>
      <t>: Giảm ngay 28.000Đ cho các món ngon sáng tạo cùng Vinamilk!</t>
    </r>
  </si>
  <si>
    <t>28/11/2025 - 15/01/2026</t>
  </si>
  <si>
    <t>https://docs.google.com/presentation/d/1rEbF9glPN0iuVteeMdYDnjuawD6rrLP6/edit?slide=id.p1#slide=id.p1</t>
  </si>
  <si>
    <t>https://drive.google.com/drive/folders/1HENFx8iXTUsPmvYoI4OQCB_W5VjL8BDm</t>
  </si>
  <si>
    <t>cung-vinamilk-sanh-min-ton-vi</t>
  </si>
  <si>
    <r>
      <rPr>
        <sz val="10"/>
        <color theme="1"/>
        <rFont val="Calibri"/>
      </rPr>
      <t xml:space="preserve">- Key Message: </t>
    </r>
    <r>
      <rPr>
        <b/>
        <sz val="10"/>
        <color theme="1"/>
        <rFont val="Calibri"/>
      </rPr>
      <t>SUKIYA KHAO DEAL GIẢM 99K</t>
    </r>
    <r>
      <rPr>
        <sz val="10"/>
        <color theme="1"/>
        <rFont val="Calibri"/>
      </rPr>
      <t xml:space="preserve">
- Scheme: Giảm 99k cho đơn 250k
+ Nhập code SIEUTIEC99 giảm 99K MBS 250K
- Location: HCM
- Timeline: 04/12 - 07/12</t>
    </r>
  </si>
  <si>
    <t>04/12 - 07/12</t>
  </si>
  <si>
    <t>https://drive.google.com/drive/folders/1po4TML-JxDmOgJLtUq30GWvayfmx1KIk?usp=sharing</t>
  </si>
  <si>
    <r>
      <rPr>
        <sz val="10"/>
        <rFont val="Calibri"/>
      </rPr>
      <t xml:space="preserve">Adapt </t>
    </r>
    <r>
      <rPr>
        <u/>
        <sz val="10"/>
        <color rgb="FF1155CC"/>
        <rFont val="Calibri"/>
      </rPr>
      <t>KV Cũ</t>
    </r>
    <r>
      <rPr>
        <sz val="10"/>
        <rFont val="Calibri"/>
      </rPr>
      <t>:
- Thay ảnh món mới</t>
    </r>
  </si>
  <si>
    <r>
      <rPr>
        <b/>
        <sz val="10"/>
        <color theme="1"/>
        <rFont val="Calibri"/>
      </rPr>
      <t xml:space="preserve">1 Win 4:
</t>
    </r>
    <r>
      <rPr>
        <sz val="10"/>
        <color theme="1"/>
        <rFont val="Calibri"/>
      </rPr>
      <t>Search Placeholder(17h-19h): 05/12, 07/12
Hometop banner(10-12): 06/12, 07/12
Static banner(5): 04/12
Bottom banner(1-3): 05/12</t>
    </r>
  </si>
  <si>
    <r>
      <rPr>
        <sz val="10"/>
        <rFont val="Calibri"/>
      </rPr>
      <t xml:space="preserve">Deadline 24/11
</t>
    </r>
    <r>
      <rPr>
        <u/>
        <sz val="10"/>
        <color rgb="FF1155CC"/>
        <rFont val="Calibri"/>
      </rPr>
      <t>https://drive.google.com/drive/u/0/folders/12z0LyQuQ_zGb4jdYQskAmfQgaWNn8A7R</t>
    </r>
  </si>
  <si>
    <t>Dec_Music Fest</t>
  </si>
  <si>
    <r>
      <rPr>
        <sz val="10"/>
        <color theme="1"/>
        <rFont val="Calibri"/>
      </rPr>
      <t xml:space="preserve">- Key message: </t>
    </r>
    <r>
      <rPr>
        <b/>
        <sz val="10"/>
        <color theme="1"/>
        <rFont val="Calibri"/>
      </rPr>
      <t>The Pizza Company Khao Deal Mua 1 Được 3 + Voucher 150K</t>
    </r>
    <r>
      <rPr>
        <sz val="10"/>
        <color theme="1"/>
        <rFont val="Calibri"/>
      </rPr>
      <t xml:space="preserve">
- Scheme: 
+Mua 1 Được 3: Mua 1 Pizza size M được tặng 1 Pizza Classic size S + 01 lon Nước
Gía ưu đãi: 235K
Gía gốc: 415K
+Voucher: 
TPC150K: Giảm 150K cho đơn 550K
- Timeline: 11/12
- Location: Hà Nội, Long An, TP. HCM, Đà Nẵng, Hải Phòng, Cần Thơ, Bắc Ninh, Bến Tre, Đồng Nai, Đắk Lắk, Lâm Đồng, Huế, Tiền Giang, Nam Định, Khánh Hoà, Thái Nguyên, Thanh Hoá, Nghệ An, Vũng Tàu</t>
    </r>
  </si>
  <si>
    <r>
      <rPr>
        <sz val="10"/>
        <rFont val="Calibri"/>
      </rPr>
      <t>Adapt</t>
    </r>
    <r>
      <rPr>
        <u/>
        <sz val="10"/>
        <color rgb="FF1155CC"/>
        <rFont val="Calibri"/>
      </rPr>
      <t xml:space="preserve"> KV cũ</t>
    </r>
    <r>
      <rPr>
        <sz val="10"/>
        <rFont val="Calibri"/>
      </rPr>
      <t xml:space="preserve"> tháng 11 thay keymess + SKU mới 
</t>
    </r>
    <r>
      <rPr>
        <u/>
        <sz val="10"/>
        <color rgb="FF1155CC"/>
        <rFont val="Calibri"/>
      </rPr>
      <t>Link SKU mới</t>
    </r>
  </si>
  <si>
    <t xml:space="preserve">Hometop banner #6: 11/12
</t>
  </si>
  <si>
    <r>
      <rPr>
        <sz val="10"/>
        <rFont val="Calibri"/>
      </rPr>
      <t xml:space="preserve">Deadline 4/12
</t>
    </r>
    <r>
      <rPr>
        <u/>
        <sz val="10"/>
        <color rgb="FF1155CC"/>
        <rFont val="Calibri"/>
      </rPr>
      <t>https://drive.google.com/drive/u/0/folders/13FcnJU1Ep7nJbhroQlEwegPJhXItsujh</t>
    </r>
    <r>
      <rPr>
        <sz val="10"/>
        <rFont val="Calibri"/>
      </rPr>
      <t xml:space="preserve"> </t>
    </r>
  </si>
  <si>
    <t>a-thepizzacompany</t>
  </si>
  <si>
    <r>
      <rPr>
        <sz val="10"/>
        <color theme="1"/>
        <rFont val="Calibri"/>
      </rPr>
      <t xml:space="preserve">- Key message: </t>
    </r>
    <r>
      <rPr>
        <b/>
        <sz val="10"/>
        <color theme="1"/>
        <rFont val="Calibri"/>
      </rPr>
      <t>Bún chả Hà Nội 1982 Khao Combo chỉ 35k</t>
    </r>
    <r>
      <rPr>
        <sz val="10"/>
        <color theme="1"/>
        <rFont val="Calibri"/>
      </rPr>
      <t xml:space="preserve">
- Scheme: Combo Bún chả + Trà Tắc 82k giảm còn 35k
+ Nhập thêm mã BUNCHA20 để giảm thêm 20k cho đơn 50k
+ Ngoài ra còn có các mã giảm cực kì hấp dẫn khác:
SIEUTIEC20 giảm 20k cho đơn 50k 
SIEUTIEC40 giảm 40k cho đơn 100k 
SIEUTIEC50 giảm 50k đơn 140k 
SIEUTIEC70 giảm 70k cho đơn 200k
- Location: HCM
- Timeline: 17/12 - 19/12</t>
    </r>
  </si>
  <si>
    <t>- Team tự design (Thiết kế khác các KV cũ trước đó)
- Hiệu ứng Gradient. Đổ bóng ombre
- Nổi bật SKU</t>
  </si>
  <si>
    <t>Thêm các element: bay bay ra như ngò, ớt,..</t>
  </si>
  <si>
    <r>
      <rPr>
        <b/>
        <sz val="10"/>
        <color theme="1"/>
        <rFont val="Calibri"/>
      </rPr>
      <t xml:space="preserve">1 Combo 3
</t>
    </r>
    <r>
      <rPr>
        <sz val="10"/>
        <color theme="1"/>
        <rFont val="Calibri"/>
      </rPr>
      <t>Static banner(6): 17/12 - 19/12
Pop up(16h-19h): 18/12</t>
    </r>
  </si>
  <si>
    <r>
      <rPr>
        <sz val="10"/>
        <rFont val="Calibri"/>
      </rPr>
      <t xml:space="preserve">Deadline 5/12
</t>
    </r>
    <r>
      <rPr>
        <u/>
        <sz val="10"/>
        <color rgb="FF1155CC"/>
        <rFont val="Calibri"/>
      </rPr>
      <t>https://drive.google.com/drive/u/0/folders/1OiTQZRGzUgdpnMft_1iLvSaFfRIV4o6z</t>
    </r>
    <r>
      <rPr>
        <sz val="10"/>
        <rFont val="Calibri"/>
      </rPr>
      <t xml:space="preserve"> </t>
    </r>
  </si>
  <si>
    <r>
      <rPr>
        <sz val="10"/>
        <color theme="1"/>
        <rFont val="Calibri"/>
      </rPr>
      <t xml:space="preserve">- Key Message: </t>
    </r>
    <r>
      <rPr>
        <b/>
        <sz val="10"/>
        <color theme="1"/>
        <rFont val="Calibri"/>
      </rPr>
      <t>ReViet Juice Khao Nước Ép Chỉ 1k + Voucher 40k</t>
    </r>
    <r>
      <rPr>
        <sz val="10"/>
        <color theme="1"/>
        <rFont val="Calibri"/>
      </rPr>
      <t xml:space="preserve">
- Scheme: ReViet Juice - Tặng món 1K + Voucher giảm 40k
+ List món giảm về 1k:
Nước Ép Cam Thơm
Nước Ép Dưa Hấu
Nước Ép Cam Dâu
Giới hạn mỗi khách hàng chỉ mua được 1 trong 3 món giá 1k, cho giá trị đơn từ 20k
+ Nhập Code:
SIEUTIEC20 giảm 20k cho đơn 50k 
SIEUTIEC30 giảm thêm 30k đơn 70k 
SIEUTIEC40 giảm thêm 40k đơn 100k 
- Location: HCM
- Timeline: 16/12 - 18/12, 29/12 - 31/12</t>
    </r>
  </si>
  <si>
    <t>16/12 - 18/12, 29/12 - 31/12</t>
  </si>
  <si>
    <r>
      <rPr>
        <b/>
        <sz val="10"/>
        <color theme="1"/>
        <rFont val="Calibri"/>
      </rPr>
      <t>Timeline 16-18/12</t>
    </r>
    <r>
      <rPr>
        <sz val="10"/>
        <color theme="1"/>
        <rFont val="Calibri"/>
      </rPr>
      <t xml:space="preserve">: Design mới
- Màu Background như KV cũ trong file
- Pick món trong file
- Thêm element theme noel, trái cây xếp xen kẽ. Làm nổi bật sản phẩm
</t>
    </r>
    <r>
      <rPr>
        <b/>
        <sz val="10"/>
        <color theme="1"/>
        <rFont val="Calibri"/>
      </rPr>
      <t>Timeline 29-31/12</t>
    </r>
    <r>
      <rPr>
        <sz val="10"/>
        <color theme="1"/>
        <rFont val="Calibri"/>
      </rPr>
      <t>: Adapt KV 16-18/12
- Bỏ element noel</t>
    </r>
  </si>
  <si>
    <r>
      <rPr>
        <b/>
        <sz val="10"/>
        <color theme="1"/>
        <rFont val="Calibri"/>
      </rPr>
      <t xml:space="preserve">2 Combo 1:
</t>
    </r>
    <r>
      <rPr>
        <sz val="10"/>
        <color theme="1"/>
        <rFont val="Calibri"/>
      </rPr>
      <t>Static banner(1-3): 16/12 - 18/12, 29/12 - 31/12
Pop up(13h-16h): 16/12, 30/12</t>
    </r>
  </si>
  <si>
    <r>
      <rPr>
        <sz val="10"/>
        <rFont val="Calibri"/>
      </rPr>
      <t xml:space="preserve">Timeline 16-18/12: 
</t>
    </r>
    <r>
      <rPr>
        <u/>
        <sz val="10"/>
        <color rgb="FF1155CC"/>
        <rFont val="Calibri"/>
      </rPr>
      <t>https://drive.google.com/drive/u/0/folders/171I-sISdL1EQHJes0dtf4I4EGw-JftZo</t>
    </r>
    <r>
      <rPr>
        <sz val="10"/>
        <rFont val="Calibri"/>
      </rPr>
      <t xml:space="preserve"> 
Timeline 29-31/12: </t>
    </r>
    <r>
      <rPr>
        <u/>
        <sz val="10"/>
        <color rgb="FF1155CC"/>
        <rFont val="Calibri"/>
      </rPr>
      <t>https://drive.google.com/drive/u/0/folders/1mVEvQ-Br8NJEADgBWjPbEQV34PdjRdV1</t>
    </r>
    <r>
      <rPr>
        <sz val="10"/>
        <rFont val="Calibri"/>
      </rPr>
      <t xml:space="preserve"> </t>
    </r>
  </si>
  <si>
    <r>
      <rPr>
        <sz val="10"/>
        <color theme="1"/>
        <rFont val="Calibri"/>
      </rPr>
      <t xml:space="preserve">- Key message: </t>
    </r>
    <r>
      <rPr>
        <b/>
        <sz val="10"/>
        <color theme="1"/>
        <rFont val="Calibri"/>
      </rPr>
      <t>Bún Bò 1991 Khao Deal - Giảm 50% + Voucher 40k</t>
    </r>
    <r>
      <rPr>
        <sz val="10"/>
        <color theme="1"/>
        <rFont val="Calibri"/>
      </rPr>
      <t xml:space="preserve">
- Scheme: 
 + COMBO BÙNG NỔ (NẠM + GÂN + TRÀ HIBISCUS) 150k giảm còn 75k
+ Code BUNBO1991: giảm 40k cho mbs 90k
- Location: HCM
- Timeline: 16/12 - 18/12</t>
    </r>
  </si>
  <si>
    <t>https://docs.google.com/spreadsheets/d/1YlcbJPhab0VHYZtzkt7J_mfBwVM3ewQ3wuUq3hM2Fy0/edit?gid=0#gid=0</t>
  </si>
  <si>
    <t>https://drive.google.com/drive/u/0/folders/14nL5sQujVbBNBoiye6nXu7hN_XlGQWlD</t>
  </si>
  <si>
    <r>
      <rPr>
        <b/>
        <sz val="10"/>
        <color theme="1"/>
        <rFont val="Calibri"/>
      </rPr>
      <t xml:space="preserve">1 Combo 2:
</t>
    </r>
    <r>
      <rPr>
        <sz val="10"/>
        <color theme="1"/>
        <rFont val="Calibri"/>
      </rPr>
      <t>Static banner(4): 16/12 - 18/12
Pop up(16h-19h): 17/12</t>
    </r>
  </si>
  <si>
    <r>
      <rPr>
        <sz val="10"/>
        <rFont val="Calibri"/>
      </rPr>
      <t xml:space="preserve">Deadline 5/12
</t>
    </r>
    <r>
      <rPr>
        <u/>
        <sz val="10"/>
        <color rgb="FF1155CC"/>
        <rFont val="Calibri"/>
      </rPr>
      <t>https://drive.google.com/drive/u/0/folders/1orX2u8V5QJMA8mTzyGp5nVp-NSZKuDLB</t>
    </r>
    <r>
      <rPr>
        <sz val="10"/>
        <rFont val="Calibri"/>
      </rPr>
      <t xml:space="preserve"> </t>
    </r>
  </si>
  <si>
    <r>
      <rPr>
        <sz val="10"/>
        <color theme="1"/>
        <rFont val="Calibri"/>
      </rPr>
      <t xml:space="preserve">- Key message: </t>
    </r>
    <r>
      <rPr>
        <b/>
        <sz val="10"/>
        <color theme="1"/>
        <rFont val="Calibri"/>
      </rPr>
      <t>Đậu Homemade Khao Món - Giảm 40% + Voucher 25k</t>
    </r>
    <r>
      <rPr>
        <sz val="10"/>
        <color theme="1"/>
        <rFont val="Calibri"/>
      </rPr>
      <t xml:space="preserve">
- Scheme: 
+ Bún Đậu Homemade 119k giảm còn 71K
+ Combo Bún Đậu HM + Ốc nhồi giá + 1 nem chua rán giá 267k
+ Đậu hũ muối tiêu 55k giảm còn 29k
+ HOMEMADE25 Giảm 25k cho đơn 71k
- Location: HCM
- Timeline: 05/12 - 07/12</t>
    </r>
  </si>
  <si>
    <r>
      <rPr>
        <b/>
        <sz val="10"/>
        <color theme="1"/>
        <rFont val="Calibri"/>
      </rPr>
      <t xml:space="preserve">1 Combo 8:
</t>
    </r>
    <r>
      <rPr>
        <sz val="10"/>
        <color theme="1"/>
        <rFont val="Calibri"/>
      </rPr>
      <t>Search Placeholder(10h-12h): 05/12
Search Placeholder(17h-19h): 06/12
Bottom Banner(4-6): 05/12 - 07/12</t>
    </r>
  </si>
  <si>
    <r>
      <rPr>
        <sz val="10"/>
        <color theme="1"/>
        <rFont val="Calibri"/>
      </rPr>
      <t xml:space="preserve">- Key message: </t>
    </r>
    <r>
      <rPr>
        <b/>
        <sz val="10"/>
        <color theme="1"/>
        <rFont val="Calibri"/>
      </rPr>
      <t>Đậu Homemade Khao Món - Giảm 40% + Voucher 25k</t>
    </r>
    <r>
      <rPr>
        <sz val="10"/>
        <color theme="1"/>
        <rFont val="Calibri"/>
      </rPr>
      <t xml:space="preserve">
- Scheme: 
+ Bún Đậu Homemade 119k giảm còn 71K
+ Combo Bún Đậu HM + Ốc nhồi giá + 1 nem chua rán giá 267k
+ Đậu hũ muối tiêu 55k giảm còn 29k
+ HOMEMADE25 Giảm 25k cho đơn 71k
- Location: HCM
- Timeline: 08/12</t>
    </r>
  </si>
  <si>
    <r>
      <rPr>
        <b/>
        <sz val="10"/>
        <color theme="1"/>
        <rFont val="Calibri"/>
      </rPr>
      <t xml:space="preserve">1 Bottom lẻ:
</t>
    </r>
    <r>
      <rPr>
        <sz val="10"/>
        <color theme="1"/>
        <rFont val="Calibri"/>
      </rPr>
      <t>Bottom Banner(4-6): 08/12</t>
    </r>
  </si>
  <si>
    <r>
      <rPr>
        <sz val="10"/>
        <color theme="1"/>
        <rFont val="Calibri"/>
      </rPr>
      <t xml:space="preserve">- Key message: </t>
    </r>
    <r>
      <rPr>
        <b/>
        <sz val="10"/>
        <color theme="1"/>
        <rFont val="Calibri"/>
      </rPr>
      <t>Đậu Homemade Khao Món - Giảm 40% + Voucher 25k</t>
    </r>
    <r>
      <rPr>
        <sz val="10"/>
        <color theme="1"/>
        <rFont val="Calibri"/>
      </rPr>
      <t xml:space="preserve">
- Scheme: 
+ Bún Đậu Homemade 119k giảm còn 71K
+ Combo Bún Đậu HM + Ốc nhồi giá + 1 nem chua rán giá 267k
+ Đậu hũ muối tiêu 55k giảm còn 29k
+ HOMEMADE25 Giảm 25k cho đơn 71k
- Location: HCM
- Timeline: 11/12, 13/12, 14/12</t>
    </r>
  </si>
  <si>
    <t>11/12, 13/12, 14/12</t>
  </si>
  <si>
    <r>
      <rPr>
        <b/>
        <sz val="10"/>
        <color theme="1"/>
        <rFont val="Calibri"/>
      </rPr>
      <t xml:space="preserve">1 Combo 1:
</t>
    </r>
    <r>
      <rPr>
        <sz val="10"/>
        <color theme="1"/>
        <rFont val="Calibri"/>
      </rPr>
      <t>Static banner(1-3): 11/12, 13/12, 14/12
Pop up(16h-19h): 14/12</t>
    </r>
  </si>
  <si>
    <t>Dec.CB7</t>
  </si>
  <si>
    <r>
      <rPr>
        <sz val="10"/>
        <color theme="1"/>
        <rFont val="Calibri"/>
      </rPr>
      <t xml:space="preserve">- Key message: </t>
    </r>
    <r>
      <rPr>
        <b/>
        <sz val="10"/>
        <color theme="1"/>
        <rFont val="Calibri"/>
      </rPr>
      <t>Đậu Homemade Khao Món - Giảm 40% + Voucher 25k</t>
    </r>
    <r>
      <rPr>
        <sz val="10"/>
        <color theme="1"/>
        <rFont val="Calibri"/>
      </rPr>
      <t xml:space="preserve">
- Scheme: 
+ Bún Đậu Homemade 119k giảm còn 71K
+ Combo Bún Đậu HM + Ốc nhồi giá + 1 nem chua rán giá 267k
+ Đậu hũ muối tiêu 55k giảm còn 29k
+ HOMEMADE25 Giảm 25k cho đơn 71k
- Location: HCM
- Timeline: 19/12 - 21/12</t>
    </r>
  </si>
  <si>
    <r>
      <rPr>
        <b/>
        <sz val="10"/>
        <color theme="1"/>
        <rFont val="Calibri"/>
      </rPr>
      <t xml:space="preserve">1 Combo 7:
</t>
    </r>
    <r>
      <rPr>
        <sz val="10"/>
        <color theme="1"/>
        <rFont val="Calibri"/>
      </rPr>
      <t>Search Placeholder(10h-12h): 20/12
Search Placeholder(17h-19h): 19/12
Bottom banner(1-3): 19/12 - 21/12</t>
    </r>
  </si>
  <si>
    <r>
      <rPr>
        <sz val="10"/>
        <color theme="1"/>
        <rFont val="Calibri"/>
      </rPr>
      <t xml:space="preserve">- Key message: </t>
    </r>
    <r>
      <rPr>
        <b/>
        <sz val="10"/>
        <color theme="1"/>
        <rFont val="Calibri"/>
      </rPr>
      <t>Đậu Homemade Khao Món - Giảm 40% + Voucher 25k</t>
    </r>
    <r>
      <rPr>
        <sz val="10"/>
        <color theme="1"/>
        <rFont val="Calibri"/>
      </rPr>
      <t xml:space="preserve">
- Scheme: 
+ Bún Đậu Homemade 119k giảm còn 71K
+ Combo Bún Đậu HM + Ốc nhồi giá + 1 nem chua rán giá 267k
+ Đậu hũ muối tiêu 55k giảm còn 29k
+ HOMEMADE25 Giảm 25k cho đơn 71k
- Location: HCM
- Timeline: 26/12 - 28/12</t>
    </r>
  </si>
  <si>
    <r>
      <rPr>
        <b/>
        <sz val="10"/>
        <color theme="1"/>
        <rFont val="Calibri"/>
      </rPr>
      <t xml:space="preserve">1 Combo 9:
</t>
    </r>
    <r>
      <rPr>
        <sz val="10"/>
        <color theme="1"/>
        <rFont val="Calibri"/>
      </rPr>
      <t>Search Placeholder(10h-12h): 27/12
Search Placeholder(17h-19h): 28/12
Hometop banner(10-12): 26/12 - 28/12</t>
    </r>
  </si>
  <si>
    <t>Dec.VISA ECO DEBIT</t>
  </si>
  <si>
    <r>
      <rPr>
        <sz val="10"/>
        <color theme="1"/>
        <rFont val="Calibri"/>
      </rPr>
      <t xml:space="preserve">- Key Mess: </t>
    </r>
    <r>
      <rPr>
        <b/>
        <sz val="10"/>
        <color theme="1"/>
        <rFont val="Calibri"/>
      </rPr>
      <t>ĂN CHAY SỐNG KHỎE - Giảm đến 50.000đ cho đơn từ 150.000đ</t>
    </r>
    <r>
      <rPr>
        <sz val="10"/>
        <color theme="1"/>
        <rFont val="Calibri"/>
      </rPr>
      <t xml:space="preserve">
- Scheme: 
+ Giảm đến 50.000đ cho đơn từ 150.000đ khi thanh toán bằng thẻ Techcombank Visa Eco Debit
Áp dụng cho dịch vụ Food 
Code name: TCBDEBITECO50
- Timeline: 18/09/2025 - 31/12/2025
- Location: Nationwide</t>
    </r>
  </si>
  <si>
    <t>18/09/2025 - 31/12/2025</t>
  </si>
  <si>
    <t>Floating(19h-22h): 01/12 (whitelist)
On going banner: 02/12
Search Banner: 04/12
Collection List Banner: 03/12
Popup(19h-22h): 05/12</t>
  </si>
  <si>
    <r>
      <rPr>
        <u/>
        <sz val="10"/>
        <color rgb="FF1155CC"/>
        <rFont val="Calibri"/>
      </rPr>
      <t>https://shopee.vn/m/TCBVISAECODEBIT-SPF</t>
    </r>
    <r>
      <rPr>
        <sz val="10"/>
        <rFont val="Calibri"/>
      </rPr>
      <t xml:space="preserve">
</t>
    </r>
    <r>
      <rPr>
        <u/>
        <sz val="10"/>
        <color rgb="FF1155CC"/>
        <rFont val="Calibri"/>
      </rPr>
      <t>https://shopee.vn/m/TCBVISAECODEBIT-SP</t>
    </r>
  </si>
  <si>
    <r>
      <rPr>
        <sz val="10"/>
        <color theme="1"/>
        <rFont val="Calibri"/>
      </rPr>
      <t xml:space="preserve">- Key Mess: </t>
    </r>
    <r>
      <rPr>
        <b/>
        <sz val="10"/>
        <color theme="1"/>
        <rFont val="Calibri"/>
      </rPr>
      <t>ƯU ĐÃI SIÊU CHẤT - Giảm 30.000đ cho đơn từ 150.000đ</t>
    </r>
    <r>
      <rPr>
        <sz val="10"/>
        <color theme="1"/>
        <rFont val="Calibri"/>
      </rPr>
      <t xml:space="preserve">
- Scheme: 
+ Giảm 30.000đ cho đơn từ 150.000đ khi thanh toán bằng thẻ Home Credit
Áp dụng cho dịch vụ Food và Fresh 
Code name: HOMCRE30
- Timeline: 16/09/2025 - 15/03/2026
- Location: Nationwide</t>
    </r>
  </si>
  <si>
    <t>16/09/2025 - 15/03/2026</t>
  </si>
  <si>
    <t xml:space="preserve">
On going banner: 10/12
Hometop banner(7-9): 09/12</t>
  </si>
  <si>
    <r>
      <rPr>
        <sz val="10"/>
        <color rgb="FF1155CC"/>
        <rFont val="Calibri"/>
      </rPr>
      <t xml:space="preserve">https://shopee.vn/m/HOMECRE-SPF
</t>
    </r>
    <r>
      <rPr>
        <u/>
        <sz val="10"/>
        <color rgb="FF1155CC"/>
        <rFont val="Calibri"/>
      </rPr>
      <t>https://shopee.vn/m/HOMECRE-SP</t>
    </r>
  </si>
  <si>
    <r>
      <rPr>
        <sz val="10"/>
        <color theme="1"/>
        <rFont val="Calibri"/>
      </rPr>
      <t xml:space="preserve">- Key Mess: </t>
    </r>
    <r>
      <rPr>
        <b/>
        <sz val="10"/>
        <color theme="1"/>
        <rFont val="Calibri"/>
      </rPr>
      <t xml:space="preserve">THẺ OCB KHAO DEAL
Giảm 25.000đ cho đơn từ 100.000đ
</t>
    </r>
    <r>
      <rPr>
        <sz val="10"/>
        <color theme="1"/>
        <rFont val="Calibri"/>
      </rPr>
      <t>- Scheme: 
+ Giảm 25.000đ cho đơn từ 100.000đ khi thanh toán bằng thẻ OCB
Code name: OCB25
Áp dụng cho dịch vụ Food &amp; Mart
- Timeline: 10/06/2025 - 09/06/2026
- Location: Nationwide</t>
    </r>
  </si>
  <si>
    <t>Popup(6h-10h): 17/12
Collection List banner: 13/12
Search Banner: 16/12
Hometop banner(7-9): 13/12
SPF - FB Story(6h-10h): 14/12
SPF - IG Story(6h-10h): 14/12</t>
  </si>
  <si>
    <r>
      <rPr>
        <u/>
        <sz val="10"/>
        <color rgb="FF1155CC"/>
        <rFont val="Calibri"/>
      </rPr>
      <t>https://shopee.vn/m/OCB-SPF</t>
    </r>
    <r>
      <rPr>
        <sz val="10"/>
        <rFont val="Calibri"/>
      </rPr>
      <t xml:space="preserve">
</t>
    </r>
    <r>
      <rPr>
        <u/>
        <sz val="10"/>
        <color rgb="FF1155CC"/>
        <rFont val="Calibri"/>
      </rPr>
      <t>https://shopee.vn/m/OCB-SP</t>
    </r>
  </si>
  <si>
    <r>
      <rPr>
        <sz val="10"/>
        <color theme="1"/>
        <rFont val="Calibri"/>
      </rPr>
      <t xml:space="preserve">- Key Mess: </t>
    </r>
    <r>
      <rPr>
        <b/>
        <sz val="10"/>
        <color theme="1"/>
        <rFont val="Calibri"/>
      </rPr>
      <t xml:space="preserve">VẠN DEAL HỜI
Giảm 40.000đ cho đơn từ 150.000đ
</t>
    </r>
    <r>
      <rPr>
        <sz val="10"/>
        <color theme="1"/>
        <rFont val="Calibri"/>
      </rPr>
      <t>- Scheme: 
+ Giảm 40.000đ cho đơn từ 150.000đ khi thanh toán bằng thẻ FE CREDIT
Code name: FECREDIT40
Áp dụng cho dịch vụ Food &amp; Mart
- Timeline: 30/04/2025 - 31/03/2026
- Location: Nationwide</t>
    </r>
  </si>
  <si>
    <t>Search Banner: 18/12
Floating(6h-10h): 19/12 (Whitelist)</t>
  </si>
  <si>
    <t>Dec.CAKE BY</t>
  </si>
  <si>
    <r>
      <rPr>
        <sz val="10"/>
        <color theme="1"/>
        <rFont val="Calibri"/>
      </rPr>
      <t xml:space="preserve">- Key Mess: </t>
    </r>
    <r>
      <rPr>
        <b/>
        <sz val="10"/>
        <color theme="1"/>
        <rFont val="Calibri"/>
      </rPr>
      <t xml:space="preserve">ĂN NGON CÙNG CAKE BY VPBANK
Giảm 50.000đ cho đơn từ 100.000đ
</t>
    </r>
    <r>
      <rPr>
        <sz val="10"/>
        <color theme="1"/>
        <rFont val="Calibri"/>
      </rPr>
      <t>- Scheme: 
+ Giảm 50.000đ cho đơn từ 100.000đ khi thanh toán bằng thẻ CAKE
Code name: CAKE50F
Áp dụng cho dịch vụ Food &amp; Mart
- Timeline: 01/08/2025 - 31/12/2025
- Location: Nationwide</t>
    </r>
  </si>
  <si>
    <t>01/08/2025 - 31/12/2025</t>
  </si>
  <si>
    <t>Hometop banner(10-12): 10/12</t>
  </si>
  <si>
    <t>Dec.JCB</t>
  </si>
  <si>
    <r>
      <rPr>
        <sz val="10"/>
        <color theme="1"/>
        <rFont val="Calibri"/>
      </rPr>
      <t xml:space="preserve">- Key Mess: </t>
    </r>
    <r>
      <rPr>
        <b/>
        <sz val="10"/>
        <color theme="1"/>
        <rFont val="Calibri"/>
      </rPr>
      <t>BIDV JCB Well-being khao deal mỗi ngày, giảm đến 100.000 Đồng</t>
    </r>
    <r>
      <rPr>
        <sz val="10"/>
        <color theme="1"/>
        <rFont val="Calibri"/>
      </rPr>
      <t xml:space="preserve">
- Scheme: 
1. Giảm 30.000 ĐỒNG cho đơn từ 60.000Đ, Áp dụng mỗi ngày
2. Giảm 60.000 ĐỒNG cho đơn từ 120.000Đ, Áp dụng mỗi ngày
3. Giảm 100.000 ĐỒNG cho đơn từ 500.000Đ, Áp dụng mỗi ngày
+ Code name: BIDVJCB100, BIDVJCB60, BIDVJCB30
- Timeline: 01/08/2025 - 31/12/2025
- Location: Nationwide
</t>
    </r>
    <r>
      <rPr>
        <b/>
        <sz val="10"/>
        <color theme="1"/>
        <rFont val="Calibri"/>
      </rPr>
      <t>- Service: Food &amp; Mart</t>
    </r>
  </si>
  <si>
    <t>Hometop banner(10-12): 15/12
Search Banner: 19/12
Collection List Banner: 14/12</t>
  </si>
  <si>
    <r>
      <rPr>
        <u/>
        <sz val="10"/>
        <color rgb="FF1155CC"/>
        <rFont val="Calibri"/>
      </rPr>
      <t>https://shopee.vn/m/BIDVJCB-SPF</t>
    </r>
    <r>
      <rPr>
        <u/>
        <sz val="10"/>
        <color rgb="FF1155CC"/>
        <rFont val="Calibri"/>
      </rPr>
      <t xml:space="preserve">
</t>
    </r>
    <r>
      <rPr>
        <u/>
        <sz val="10"/>
        <color rgb="FF1155CC"/>
        <rFont val="Calibri"/>
      </rPr>
      <t>https://shopee.vn/m/BIDVJCB-SP</t>
    </r>
  </si>
  <si>
    <r>
      <rPr>
        <sz val="10"/>
        <color theme="1"/>
        <rFont val="Calibri"/>
      </rPr>
      <t xml:space="preserve">- Key Mess: </t>
    </r>
    <r>
      <rPr>
        <b/>
        <sz val="10"/>
        <color theme="1"/>
        <rFont val="Calibri"/>
      </rPr>
      <t>NCB khao deal, giảm đến 50.000 Đồng</t>
    </r>
    <r>
      <rPr>
        <sz val="10"/>
        <color theme="1"/>
        <rFont val="Calibri"/>
      </rPr>
      <t xml:space="preserve">
- Scheme: 
+ Giảm 30.000 VNĐ cho đơn hàng từ 100.000 VNĐ, với thẻ tín dụng NCB
+ Giảm 50.000 VNĐ cho đơn hàng từ 200.000 VNĐ, với thẻ tín dụng NCB
+ Code name: NCB30, NCB50
- Timeline: 01/07/2025 - 31/12/2025
- Location: Nationwide</t>
    </r>
  </si>
  <si>
    <t>01/07/2025 - 31/12/2025</t>
  </si>
  <si>
    <t>Hometop banner(10-12): 18/12
Seach Banner: 22/12
SPF - Insta Story(6h-10h): 18/12</t>
  </si>
  <si>
    <r>
      <rPr>
        <u/>
        <sz val="10"/>
        <color rgb="FF1155CC"/>
        <rFont val="Calibri"/>
      </rPr>
      <t>https://shopee.vn/m/NCB-SPF</t>
    </r>
    <r>
      <rPr>
        <u/>
        <sz val="10"/>
        <color rgb="FF1155CC"/>
        <rFont val="Calibri"/>
      </rPr>
      <t xml:space="preserve">
</t>
    </r>
    <r>
      <rPr>
        <u/>
        <sz val="10"/>
        <color rgb="FF1155CC"/>
        <rFont val="Calibri"/>
      </rPr>
      <t>https://shopee.vn/m/NCB-SP</t>
    </r>
  </si>
  <si>
    <r>
      <rPr>
        <sz val="10"/>
        <color theme="1"/>
        <rFont val="Calibri"/>
      </rPr>
      <t>- Key Mess:</t>
    </r>
    <r>
      <rPr>
        <b/>
        <sz val="10"/>
        <color theme="1"/>
        <rFont val="Calibri"/>
      </rPr>
      <t xml:space="preserve"> KHAO BẠN MỖI NGÀY Giảm 50k cho đơn từ 100k với thẻ Tín dụng TPB JCB Cashback</t>
    </r>
    <r>
      <rPr>
        <sz val="10"/>
        <color theme="1"/>
        <rFont val="Calibri"/>
      </rPr>
      <t xml:space="preserve">
- Scheme: 
+ Giảm 50k cho đơn từ 100k với thẻ Tín dụng TPB JCB Cashback
+ Code name: TPBJCB50, TPBJCB20
- Timeline: 01/01/2025 - 31/12/2025
- Location: Nationwide</t>
    </r>
  </si>
  <si>
    <t>01/01/2025 - 31/12/2025</t>
  </si>
  <si>
    <t>Hometop banner(10-12): 23/12
Collection List Banner: 26/12
Flash Sale Banner(1-3): 30/12</t>
  </si>
  <si>
    <r>
      <rPr>
        <sz val="10"/>
        <rFont val="Calibri"/>
      </rPr>
      <t xml:space="preserve">
</t>
    </r>
    <r>
      <rPr>
        <u/>
        <sz val="10"/>
        <color rgb="FF1155CC"/>
        <rFont val="Calibri"/>
      </rPr>
      <t>https://shopee.vn/m/TPBJCBCASHBACK-SPF
https://shopee.vn/m/TPBJCBCASHBACK-SP</t>
    </r>
  </si>
  <si>
    <r>
      <rPr>
        <sz val="10"/>
        <color theme="1"/>
        <rFont val="Calibri"/>
      </rPr>
      <t xml:space="preserve">- Key Mess: </t>
    </r>
    <r>
      <rPr>
        <b/>
        <sz val="10"/>
        <color theme="1"/>
        <rFont val="Calibri"/>
      </rPr>
      <t>Shinhan Finance khao deal, giảm ngay 50.000Đ</t>
    </r>
    <r>
      <rPr>
        <sz val="10"/>
        <color theme="1"/>
        <rFont val="Calibri"/>
      </rPr>
      <t xml:space="preserve">
- Scheme: 
+ Giảm 50k cho đơn từ 150k
+ Code name: SHF50
- Timeline: Từ 1/1/2025 đến hết khi hết ngân sách chương trình
- Location: Nationwide</t>
    </r>
  </si>
  <si>
    <t>Hometop Banner(7-9): 07/12
Search Banner: 08/12
On-going banner: 09/12
Flash sale banner(1-3): 10/12</t>
  </si>
  <si>
    <r>
      <rPr>
        <u/>
        <sz val="10"/>
        <color rgb="FF1155CC"/>
        <rFont val="Calibri"/>
      </rPr>
      <t>https://shopee.vn/m/SHF-SPF</t>
    </r>
    <r>
      <rPr>
        <sz val="10"/>
        <rFont val="Calibri"/>
      </rPr>
      <t xml:space="preserve">
</t>
    </r>
    <r>
      <rPr>
        <u/>
        <sz val="10"/>
        <color rgb="FF1155CC"/>
        <rFont val="Calibri"/>
      </rPr>
      <t>https://shopee.vn/m/SHF-SP</t>
    </r>
  </si>
  <si>
    <t xml:space="preserve">Dec.DEBIT </t>
  </si>
  <si>
    <r>
      <rPr>
        <sz val="10"/>
        <color theme="1"/>
        <rFont val="Calibri"/>
      </rPr>
      <t>- Key Mess</t>
    </r>
    <r>
      <rPr>
        <b/>
        <sz val="10"/>
        <color theme="1"/>
        <rFont val="Calibri"/>
      </rPr>
      <t xml:space="preserve">: BIDV Moneyverse khao bạn mỗi ngày, giảm 50.000Đ
</t>
    </r>
    <r>
      <rPr>
        <sz val="10"/>
        <color theme="1"/>
        <rFont val="Calibri"/>
      </rPr>
      <t>- Scheme: 
+ Giảm 50k cho đơn từ 100K
+ Giảm 30k cho đơn từ 60k
Áp dụng mỗi ngày
+ Code name: BIDVDEBIT50, BIDVDEBIT30
- Timeline: 15/08/2025 - 31/12/2025
- Location: Nationwide</t>
    </r>
  </si>
  <si>
    <t>Collection List banner: 05/12
Search banner: 01/12
Flash sales Banner : 02/12
On-going banner: 04/12</t>
  </si>
  <si>
    <r>
      <rPr>
        <sz val="10"/>
        <color theme="1"/>
        <rFont val="Calibri"/>
      </rPr>
      <t xml:space="preserve">- Key Mess: </t>
    </r>
    <r>
      <rPr>
        <b/>
        <sz val="10"/>
        <color theme="1"/>
        <rFont val="Calibri"/>
      </rPr>
      <t xml:space="preserve">Món thật ngon - Deal thật hời giảm đến 50.000đ
</t>
    </r>
    <r>
      <rPr>
        <sz val="10"/>
        <color theme="1"/>
        <rFont val="Calibri"/>
      </rPr>
      <t>- Scheme: 
+ ACB50K: Giảm 50,000đ cho đơn từ 100K. 
+ ACB30K: Giảm 30.000đ cho đơn từ 100k 
Áp dụng cho dịch vụ Food &amp; Mart
- Timeline: 19/10/2025 - 31/12/2025
- Location: Nationwide</t>
    </r>
  </si>
  <si>
    <t>Hometop Banner (7-9): 05/12
Pop up(6h-10h) : 07/12
Flash sale banner(1-3): 18/12
On-going banner: 13/12, 19/12, 24/12</t>
  </si>
  <si>
    <r>
      <rPr>
        <u/>
        <sz val="10"/>
        <color rgb="FF1155CC"/>
        <rFont val="Calibri"/>
      </rPr>
      <t>https://shopee.vn/m/ACB-SPF</t>
    </r>
    <r>
      <rPr>
        <sz val="10"/>
        <rFont val="Calibri"/>
      </rPr>
      <t xml:space="preserve">        
</t>
    </r>
    <r>
      <rPr>
        <u/>
        <sz val="10"/>
        <color rgb="FF1155CC"/>
        <rFont val="Calibri"/>
      </rPr>
      <t>https://shopee.vn/m/ACB-SP</t>
    </r>
  </si>
  <si>
    <r>
      <rPr>
        <sz val="10"/>
        <color theme="1"/>
        <rFont val="Calibri"/>
      </rPr>
      <t xml:space="preserve">- Key Mess: </t>
    </r>
    <r>
      <rPr>
        <b/>
        <sz val="10"/>
        <color theme="1"/>
        <rFont val="Calibri"/>
      </rPr>
      <t>Ăn Hết Mọi Miền,Hi ShopeeFood khao 50%</t>
    </r>
    <r>
      <rPr>
        <sz val="10"/>
        <color theme="1"/>
        <rFont val="Calibri"/>
      </rPr>
      <t xml:space="preserve">
- Scheme: Ưu đãi đặc quyền thẻ Hi ShopeeFood giảm đến 50%
+ Existing User: Giảm 40k cho đơn Food từ 80k (HISPF40)
+ Existing User: Giảm 80k cho đơn hàng Food từ 160k áp dụng theo khung giờ . 
HISPF80H1 từ 6h-13h59p 
HISPF80H2 từ 14h-21h59p
- Timeline: 01/06/2025 - 31/03/2026 
- Location: Nationwide</t>
    </r>
  </si>
  <si>
    <t xml:space="preserve">01/06/2025 - 31/03/2026 </t>
  </si>
  <si>
    <r>
      <rPr>
        <sz val="10"/>
        <color theme="1"/>
        <rFont val="Calibri"/>
      </rPr>
      <t xml:space="preserve">Hometop banner(7-9): </t>
    </r>
    <r>
      <rPr>
        <strike/>
        <sz val="10"/>
        <color theme="1"/>
        <rFont val="Calibri"/>
      </rPr>
      <t xml:space="preserve">28/12 </t>
    </r>
    <r>
      <rPr>
        <sz val="10"/>
        <color rgb="FFFF0000"/>
        <rFont val="Calibri"/>
      </rPr>
      <t>31/12</t>
    </r>
    <r>
      <rPr>
        <sz val="10"/>
        <color theme="1"/>
        <rFont val="Calibri"/>
      </rPr>
      <t xml:space="preserve">
Feature collection(4-6): 23/12
Pop up(6h-10h): 23/12
Ongoing banner: 18/12, 26/12, 30/12
SPF - Facebook Post 7h: 22/12</t>
    </r>
  </si>
  <si>
    <r>
      <rPr>
        <sz val="10"/>
        <color theme="1"/>
        <rFont val="Calibri"/>
      </rPr>
      <t xml:space="preserve">Hometop banner(7-9): </t>
    </r>
    <r>
      <rPr>
        <strike/>
        <sz val="10"/>
        <color theme="1"/>
        <rFont val="Calibri"/>
      </rPr>
      <t xml:space="preserve">28/12 </t>
    </r>
    <r>
      <rPr>
        <sz val="10"/>
        <color rgb="FFFF0000"/>
        <rFont val="Calibri"/>
      </rPr>
      <t>31/12</t>
    </r>
    <r>
      <rPr>
        <sz val="10"/>
        <color theme="1"/>
        <rFont val="Calibri"/>
      </rPr>
      <t xml:space="preserve">
Feature collection(4-6): 23/12
Pop up(6h-10h): 23/12
Ongoing banner: 18/12, 26/12, 30/12
SPF - Facebook Post 7h: 22/12</t>
    </r>
  </si>
  <si>
    <r>
      <rPr>
        <sz val="10"/>
        <color theme="1"/>
        <rFont val="Calibri"/>
      </rPr>
      <t xml:space="preserve">Hometop banner(7-9): </t>
    </r>
    <r>
      <rPr>
        <strike/>
        <sz val="10"/>
        <color theme="1"/>
        <rFont val="Calibri"/>
      </rPr>
      <t xml:space="preserve">28/12 </t>
    </r>
    <r>
      <rPr>
        <sz val="10"/>
        <color rgb="FFFF0000"/>
        <rFont val="Calibri"/>
      </rPr>
      <t>31/12</t>
    </r>
    <r>
      <rPr>
        <sz val="10"/>
        <color theme="1"/>
        <rFont val="Calibri"/>
      </rPr>
      <t xml:space="preserve">
Feature collection(4-6): 23/12
Pop up(6h-10h): 23/12
Ongoing banner: 18/12, 26/12, 30/12
SPF - Facebook Post 7h: 22/12</t>
    </r>
  </si>
  <si>
    <r>
      <rPr>
        <sz val="10"/>
        <color theme="1"/>
        <rFont val="Calibri"/>
      </rPr>
      <t xml:space="preserve">Hometop banner(7-9): </t>
    </r>
    <r>
      <rPr>
        <strike/>
        <sz val="10"/>
        <color theme="1"/>
        <rFont val="Calibri"/>
      </rPr>
      <t xml:space="preserve">28/12 </t>
    </r>
    <r>
      <rPr>
        <sz val="10"/>
        <color rgb="FFFF0000"/>
        <rFont val="Calibri"/>
      </rPr>
      <t>31/12</t>
    </r>
    <r>
      <rPr>
        <sz val="10"/>
        <color theme="1"/>
        <rFont val="Calibri"/>
      </rPr>
      <t xml:space="preserve">
Feature collection(4-6): 23/12
Pop up(6h-10h): 23/12
Ongoing banner: 18/12, 26/12, 30/12
SPF - Facebook Post 7h: 22/12</t>
    </r>
  </si>
  <si>
    <r>
      <rPr>
        <sz val="10"/>
        <rFont val="Calibri"/>
      </rPr>
      <t xml:space="preserve">Link gắn ongoing:
- setup SPF trên SP bằng link: </t>
    </r>
    <r>
      <rPr>
        <u/>
        <sz val="10"/>
        <color rgb="FF1155CC"/>
        <rFont val="Calibri"/>
      </rPr>
      <t>https://mall.shopee.vn/bridge_cmd/?cmd=openExternalLink&amp;url=https%3A%2F%2Ftinyurl.com%2FMBHi-SPF</t>
    </r>
    <r>
      <rPr>
        <sz val="10"/>
        <rFont val="Calibri"/>
      </rPr>
      <t xml:space="preserve">
- setup SPF stand alone bằng link: </t>
    </r>
    <r>
      <rPr>
        <u/>
        <sz val="10"/>
        <color rgb="FF1155CC"/>
        <rFont val="Calibri"/>
      </rPr>
      <t>https://shopee.vn/m/HiSPF-June25-SPF</t>
    </r>
    <r>
      <rPr>
        <sz val="10"/>
        <rFont val="Calibri"/>
      </rPr>
      <t xml:space="preserve">
Link LP Hometop,Popup,FB Post:
</t>
    </r>
    <r>
      <rPr>
        <u/>
        <sz val="10"/>
        <color rgb="FF1155CC"/>
        <rFont val="Calibri"/>
      </rPr>
      <t>https://shopee.vn/m/HiSPF-June25-SPF</t>
    </r>
    <r>
      <rPr>
        <sz val="10"/>
        <rFont val="Calibri"/>
      </rPr>
      <t xml:space="preserve">        
</t>
    </r>
    <r>
      <rPr>
        <u/>
        <sz val="10"/>
        <color rgb="FF1155CC"/>
        <rFont val="Calibri"/>
      </rPr>
      <t xml:space="preserve">https://shopee.vn/m/HiSPF-June25-SP
</t>
    </r>
    <r>
      <rPr>
        <sz val="10"/>
        <rFont val="Calibri"/>
      </rPr>
      <t xml:space="preserve"> 
List mex matcha day: Merchant Matcha</t>
    </r>
  </si>
  <si>
    <t xml:space="preserve">Dec.JCB </t>
  </si>
  <si>
    <r>
      <rPr>
        <sz val="10"/>
        <color theme="1"/>
        <rFont val="Calibri"/>
      </rPr>
      <t xml:space="preserve">- Key Mess: </t>
    </r>
    <r>
      <rPr>
        <b/>
        <sz val="10"/>
        <color theme="1"/>
        <rFont val="Calibri"/>
      </rPr>
      <t>Tiệc Linh Đình - Deal siêu đỉnh Giảm 50k cho đơn từ 150k</t>
    </r>
    <r>
      <rPr>
        <sz val="10"/>
        <color theme="1"/>
        <rFont val="Calibri"/>
      </rPr>
      <t xml:space="preserve">
- Scheme: 
+ Giảm 50k cho đơn hàng từ 100k  ÁP dung cho KH mới
+ Giảm 60k cho đơn hàng từ 160k Áp dụng cho KH hiệu hữu
Code name: 
LPBJCB50
LPBJCB60
Áp dụng cho dịch vụ Food và Fresh
- Timeline: 01/10/2025 - 31/03/2026
- Location: Nationwide</t>
    </r>
  </si>
  <si>
    <t>01/10/2025 - 31/03/2026</t>
  </si>
  <si>
    <t>Hometop banner(7-9): 04/12
Search banner: 23/12
Ongoing banner: 06/12, 22/12</t>
  </si>
  <si>
    <r>
      <rPr>
        <u/>
        <sz val="10"/>
        <color rgb="FF1155CC"/>
        <rFont val="Calibri"/>
      </rPr>
      <t>https://shopee.vn/m/LpbankOct25-SPF</t>
    </r>
    <r>
      <rPr>
        <u/>
        <sz val="10"/>
        <color rgb="FF1155CC"/>
        <rFont val="Calibri"/>
      </rPr>
      <t xml:space="preserve">
</t>
    </r>
    <r>
      <rPr>
        <u/>
        <sz val="10"/>
        <color rgb="FF1155CC"/>
        <rFont val="Calibri"/>
      </rPr>
      <t>https://shopee.vn/m/LpbankOct25-SP</t>
    </r>
  </si>
  <si>
    <r>
      <rPr>
        <sz val="10"/>
        <color theme="1"/>
        <rFont val="Calibri"/>
      </rPr>
      <t xml:space="preserve">- Key Mess: </t>
    </r>
    <r>
      <rPr>
        <b/>
        <sz val="10"/>
        <color theme="1"/>
        <rFont val="Calibri"/>
      </rPr>
      <t xml:space="preserve">Có Ultimate SaviY Ăn ngay chờ chi Giảm 50k cho đơn từ 150k 
</t>
    </r>
    <r>
      <rPr>
        <sz val="10"/>
        <color theme="1"/>
        <rFont val="Calibri"/>
      </rPr>
      <t>- Scheme: 
+ Giảm 50k cho đơn từ 150k với thẻ Tín dụng VietinBank JCB Ultimate SaviY
+ Code name: VIETINJCB50K
- Timeline: 01/06/2025 - 31/12/2025
- Location: Nationwide</t>
    </r>
  </si>
  <si>
    <t>01/06/2025 - 31/12/2025</t>
  </si>
  <si>
    <t>Hometop banner(7-9): 02/12
Search banner: 17/12
Ongoing banner: 07/12, 14/12, 28/12
SPF - Facebook Story (6h-10h) : 20/12</t>
  </si>
  <si>
    <r>
      <rPr>
        <u/>
        <sz val="10"/>
        <color rgb="FF1155CC"/>
        <rFont val="Calibri"/>
      </rPr>
      <t>https://shopee.vn/m/VTBJCB-June25-SPF</t>
    </r>
    <r>
      <rPr>
        <sz val="10"/>
        <rFont val="Calibri"/>
      </rPr>
      <t xml:space="preserve">
</t>
    </r>
    <r>
      <rPr>
        <u/>
        <sz val="10"/>
        <color rgb="FF1155CC"/>
        <rFont val="Calibri"/>
      </rPr>
      <t>https://shopee.vn/m/VTBJCB-June25-SP</t>
    </r>
  </si>
  <si>
    <r>
      <rPr>
        <sz val="10"/>
        <color theme="1"/>
        <rFont val="Calibri"/>
      </rPr>
      <t xml:space="preserve">- Key Mess: </t>
    </r>
    <r>
      <rPr>
        <b/>
        <sz val="10"/>
        <color theme="1"/>
        <rFont val="Calibri"/>
      </rPr>
      <t xml:space="preserve">Dùng thẻ BVBank Ưu đãi đặc biệt giảm 30.000đ 
</t>
    </r>
    <r>
      <rPr>
        <sz val="10"/>
        <color theme="1"/>
        <rFont val="Calibri"/>
      </rPr>
      <t>- Scheme: 
+ Giảm 30k cho đơn từ 200k 
+ Code name: BVBANK30
- Timeline: 07/07/2025 - 31/12/2025
- Location: Nationwide</t>
    </r>
  </si>
  <si>
    <t>07/07/2025 - 31/12/2025</t>
  </si>
  <si>
    <t>Hometop banner(7-9): 19/12
Flashsale banner: 16/12
Search banner: 27/12</t>
  </si>
  <si>
    <r>
      <rPr>
        <u/>
        <sz val="10"/>
        <color rgb="FF1155CC"/>
        <rFont val="Calibri"/>
      </rPr>
      <t>https://shopee.vn/m/BVBank-SPF</t>
    </r>
    <r>
      <rPr>
        <u/>
        <sz val="10"/>
        <color rgb="FF1155CC"/>
        <rFont val="Calibri"/>
      </rPr>
      <t xml:space="preserve">
</t>
    </r>
    <r>
      <rPr>
        <u/>
        <sz val="10"/>
        <color rgb="FF1155CC"/>
        <rFont val="Calibri"/>
      </rPr>
      <t>https://shopee.vn/m/BVBank-SP</t>
    </r>
  </si>
  <si>
    <r>
      <rPr>
        <sz val="10"/>
        <color theme="1"/>
        <rFont val="Calibri"/>
      </rPr>
      <t xml:space="preserve">- Key Mess: </t>
    </r>
    <r>
      <rPr>
        <b/>
        <sz val="10"/>
        <color theme="1"/>
        <rFont val="Calibri"/>
      </rPr>
      <t xml:space="preserve">Bữa ngon trọn vị – Ưu đãi mê ly giảm đến 40K 
</t>
    </r>
    <r>
      <rPr>
        <sz val="10"/>
        <color theme="1"/>
        <rFont val="Calibri"/>
      </rPr>
      <t>- Scheme: 
+ Giảm 20k cho đơn từ 50k 
+ Giảm 40k cho đơn từ 100k 
+ Code name:AGRJCB20 ; AGRJCB40
- Timeline: 01/11/2025 - 31/03/2026
- Location: Nationwide</t>
    </r>
  </si>
  <si>
    <t>Hometop banner(7-9): 27/12
Pop up(6h-10h): 28/12
Flash sale banner: 25/12
Search banner: 31/12
SPF - Facebook Post 7h: 17/12</t>
  </si>
  <si>
    <r>
      <rPr>
        <u/>
        <sz val="10"/>
        <color rgb="FF1155CC"/>
        <rFont val="Calibri"/>
      </rPr>
      <t>https://shopee.vn/m/Agribank-SPF</t>
    </r>
    <r>
      <rPr>
        <sz val="10"/>
        <rFont val="Calibri"/>
      </rPr>
      <t xml:space="preserve">
</t>
    </r>
    <r>
      <rPr>
        <u/>
        <sz val="10"/>
        <color rgb="FF1155CC"/>
        <rFont val="Calibri"/>
      </rPr>
      <t>https://shopee.vn/m/Agribank-SP</t>
    </r>
  </si>
  <si>
    <t>WC tue</t>
  </si>
  <si>
    <t>KFC Day 99K - Thứ 3 hàng tuần
3 Fried Chicken + 2 Pepsi (M) 135k-&gt;99k</t>
  </si>
  <si>
    <t>T3 hằng tuần</t>
  </si>
  <si>
    <t>Deal 119k</t>
  </si>
  <si>
    <t>Combo 119k 
3 Fried Chicken + 1 French Fries (R) + 2 Pepsi (J) 162k -&gt;119k</t>
  </si>
  <si>
    <t>1/12 - 20/12
26/12 - 29/12
(23 days, trừ 12/12)</t>
  </si>
  <si>
    <t>"Deal Rộn Ràng       
Gà rán + Mì ý + Pepsi (M) 83k-&gt;58k
Voucher: LOTTERIA100 giảm 13% cap 100k</t>
  </si>
  <si>
    <t>- Thời gian: 01~31.12.2025</t>
  </si>
  <si>
    <t>https://drive.google.com/drive/u/0/folders/1T4pN3QHCueb3eKqFDK5waXFCsCkdVNRl</t>
  </si>
  <si>
    <t>"Hóa đơn 170k tặng Cánh gà giòn cay (2 miếng)</t>
  </si>
  <si>
    <t>20~26.12.2025</t>
  </si>
  <si>
    <t>sj-indi-lotteria</t>
  </si>
  <si>
    <t>Cơm Thố 1k + Voucher 50k 
Cơm Thố Rau Củ 9k  
CTAN50 50k MBS 160K</t>
  </si>
  <si>
    <t xml:space="preserve">BAU </t>
  </si>
  <si>
    <t>"Cơm gà xá xíu 
giảm 30% + voucher 50k
CTAN50 giảm 50k mbs 150k
CTANFS Giảm 15k phí ship MBS 40k</t>
  </si>
  <si>
    <t xml:space="preserve"> https://drive.google.com/drive/u/0/folders/1kRjskXoIMtZ6IutK-RmCNcdtc_t3nSyo</t>
  </si>
  <si>
    <r>
      <rPr>
        <sz val="10"/>
        <color theme="1"/>
        <rFont val="Calibri"/>
      </rPr>
      <t>- Key Message:</t>
    </r>
    <r>
      <rPr>
        <b/>
        <sz val="10"/>
        <color theme="1"/>
        <rFont val="Calibri"/>
      </rPr>
      <t xml:space="preserve"> The fresh kitchen - ngon một bữa GIẢM 30% + VOUCHER 50K</t>
    </r>
    <r>
      <rPr>
        <sz val="10"/>
        <color theme="1"/>
        <rFont val="Calibri"/>
      </rPr>
      <t xml:space="preserve">
- Scheme: 
 + Giảm món Best-Seller 30%
+ Nhập mã: 
TFK20: Giảm 20k đơn 50k
SIEUTIEC30: Giảm 30k đơn 70k
SIEUTIEC50: Giảm 50k đơn 140k
SIEUTIEC70: Giảm 70k đơn 200k
và hàng loạt ưu đãi khác đang chờ bạn
- Timeline: 17/12-19/12
- Location: HCM</t>
    </r>
  </si>
  <si>
    <t>17/12-19/12</t>
  </si>
  <si>
    <t>- Background vibe lễ hội cuối năm, focus SKUs</t>
  </si>
  <si>
    <r>
      <rPr>
        <b/>
        <sz val="10"/>
        <color theme="1"/>
        <rFont val="Calibri"/>
      </rPr>
      <t xml:space="preserve">1 Combo8:
</t>
    </r>
    <r>
      <rPr>
        <sz val="10"/>
        <color theme="1"/>
        <rFont val="Calibri"/>
      </rPr>
      <t>Bottom Banner(4-6): 17/12-19/12
SPH(10h-12h): 17/12, 18/12</t>
    </r>
  </si>
  <si>
    <r>
      <rPr>
        <sz val="10"/>
        <rFont val="Calibri"/>
      </rPr>
      <t xml:space="preserve">Deadline 8/12
</t>
    </r>
    <r>
      <rPr>
        <u/>
        <sz val="10"/>
        <color rgb="FF1155CC"/>
        <rFont val="Calibri"/>
      </rPr>
      <t>https://drive.google.com/drive/u/0/folders/1ngJfJgeISajEdBSZdTnl4rY-c5hn8wqS</t>
    </r>
    <r>
      <rPr>
        <sz val="10"/>
        <rFont val="Calibri"/>
      </rPr>
      <t xml:space="preserve"> </t>
    </r>
  </si>
  <si>
    <t>Bánh mì Lão Phù</t>
  </si>
  <si>
    <r>
      <rPr>
        <sz val="10"/>
        <color theme="1"/>
        <rFont val="Calibri"/>
      </rPr>
      <t xml:space="preserve">- Key mess: </t>
    </r>
    <r>
      <rPr>
        <b/>
        <sz val="10"/>
        <color theme="1"/>
        <rFont val="Calibri"/>
      </rPr>
      <t>BÁNH MÌ LÃO PHÙ - MUA 1 ĐƯỢC 3 + TẶNG LY</t>
    </r>
    <r>
      <rPr>
        <sz val="10"/>
        <color theme="1"/>
        <rFont val="Calibri"/>
      </rPr>
      <t xml:space="preserve">
- Scheme: 
+ Mua 1 Bánh Mì Thập Cẩm Tặng Cà Phê latte (hoặc Matcha latte) + Sữa chua 
Combo 1 tặng 2 giá gốc 102k -&gt; giảm 50% về giá 51k
+ Tặng 1 ly đổi màu với giá trị đơn từ 109k 
- Timeline: 18/12 , 22/12
- Location: HCM</t>
    </r>
  </si>
  <si>
    <t>18/12 , 22/12</t>
  </si>
  <si>
    <r>
      <rPr>
        <sz val="10"/>
        <rFont val="Calibri"/>
      </rPr>
      <t xml:space="preserve">Mex ID - Bánh mì Lão Phù </t>
    </r>
    <r>
      <rPr>
        <u/>
        <sz val="10"/>
        <color rgb="FF1155CC"/>
        <rFont val="Calibri"/>
      </rPr>
      <t>https://shopeefood.vn/ho-chi-minh/banh-mi-lao-phu</t>
    </r>
  </si>
  <si>
    <t>BMLP_SKUs</t>
  </si>
  <si>
    <t xml:space="preserve">Tone chủ đạo màu Vàng </t>
  </si>
  <si>
    <t>Pick Bánh mì, Cà phê, ly tặng</t>
  </si>
  <si>
    <t>Home Banner #6: 18/12, 22/12</t>
  </si>
  <si>
    <r>
      <rPr>
        <sz val="10"/>
        <rFont val="Calibri"/>
      </rPr>
      <t xml:space="preserve">Deadline 8/12
</t>
    </r>
    <r>
      <rPr>
        <u/>
        <sz val="10"/>
        <color rgb="FF1155CC"/>
        <rFont val="Calibri"/>
      </rPr>
      <t>https://drive.google.com/drive/u/0/folders/1RnoGtP5qHvl6iXsWIszzZWrbZfOFcG6r</t>
    </r>
    <r>
      <rPr>
        <sz val="10"/>
        <rFont val="Calibri"/>
      </rPr>
      <t xml:space="preserve"> </t>
    </r>
  </si>
  <si>
    <t>a-banh-mi-lao-phu</t>
  </si>
  <si>
    <t>Milo_ Sữa gấu Nestle</t>
  </si>
  <si>
    <r>
      <rPr>
        <sz val="10"/>
        <color theme="1"/>
        <rFont val="Calibri"/>
      </rPr>
      <t xml:space="preserve">- Key message:
Milo 12/12-21/12: </t>
    </r>
    <r>
      <rPr>
        <b/>
        <sz val="10"/>
        <color theme="1"/>
        <rFont val="Calibri"/>
      </rPr>
      <t>Milo chiều mọi gu giảm 22k</t>
    </r>
    <r>
      <rPr>
        <sz val="10"/>
        <color theme="1"/>
        <rFont val="Calibri"/>
      </rPr>
      <t xml:space="preserve">
Sữa Gấu 22/12-31/12: </t>
    </r>
    <r>
      <rPr>
        <b/>
        <sz val="10"/>
        <color theme="1"/>
        <rFont val="Calibri"/>
      </rPr>
      <t>Sữa Gấu Bông Mịn Béo Thơm giảm 22k</t>
    </r>
    <r>
      <rPr>
        <sz val="10"/>
        <color theme="1"/>
        <rFont val="Calibri"/>
      </rPr>
      <t xml:space="preserve">
- Scheme: Voucher 22k MBS 45K
- Timeline: 12/12/2025 - 31/12/2025
- Location: HCM, HN, DN</t>
    </r>
  </si>
  <si>
    <t>12/12 - 31/12</t>
  </si>
  <si>
    <t>https://docs.google.com/presentation/d/1LsRPxhi0HB-u9DoSfCeIuEyWmvhZfoAv/edit?slide=id.gf2148db8b6_1_608#slide=id.gf2148db8b6_1_608</t>
  </si>
  <si>
    <r>
      <rPr>
        <sz val="10"/>
        <rFont val="Calibri"/>
      </rPr>
      <t xml:space="preserve">- 12/12-21/12: </t>
    </r>
    <r>
      <rPr>
        <u/>
        <sz val="10"/>
        <color rgb="FF1155CC"/>
        <rFont val="Calibri"/>
      </rPr>
      <t>KV Milo</t>
    </r>
    <r>
      <rPr>
        <sz val="10"/>
        <rFont val="Calibri"/>
      </rPr>
      <t xml:space="preserve">
- 22/12-31/12: </t>
    </r>
    <r>
      <rPr>
        <u/>
        <sz val="10"/>
        <color rgb="FF1155CC"/>
        <rFont val="Calibri"/>
      </rPr>
      <t>KV Sữa gấu</t>
    </r>
  </si>
  <si>
    <t>milovasuagau</t>
  </si>
  <si>
    <t>Dec_SJBP</t>
  </si>
  <si>
    <r>
      <rPr>
        <sz val="10"/>
        <color theme="1"/>
        <rFont val="Calibri"/>
      </rPr>
      <t>- Key message:</t>
    </r>
    <r>
      <rPr>
        <b/>
        <sz val="10"/>
        <color theme="1"/>
        <rFont val="Calibri"/>
      </rPr>
      <t xml:space="preserve"> Cuối năm deal tốt  - giảm 15% + voucher 95k</t>
    </r>
    <r>
      <rPr>
        <sz val="10"/>
        <color theme="1"/>
        <rFont val="Calibri"/>
      </rPr>
      <t xml:space="preserve">
- Scheme: TH true NUT giảm 15%
 Nhập TRUEMART95K - giảm 12% tối đa 95K
- Timeline: 18-21/12
- Location: Bắc Ninh, Bình Dương, Bình Phước, Bình Thuận, Cần Thơ, Đà Nẵng, Đắk Lắk, Đồng Nai, Hà Nội, Hải Phòng, Huế, Khánh Hoà, Lâm Đồng, Nam Định, Nghệ An, Ninh Thuận, Quảng Ninh, Thái Nguyên, Thanh Hoá, TP. HCM, Vũng Tàu</t>
    </r>
  </si>
  <si>
    <t>18/12-21/12</t>
  </si>
  <si>
    <t xml:space="preserve">Tháng 12 </t>
  </si>
  <si>
    <r>
      <rPr>
        <sz val="10"/>
        <rFont val="Calibri"/>
      </rPr>
      <t xml:space="preserve">1. Follow theo màu brand guideline của TH true mart  thiết kế Thiết kế - TH true mart T12.2025
2. Hình ảnh và các elements sử dụng cần hài hòa, tự nhiên, không quá rối mắt nhằm đảm bảo sản phẩm vẫn là điểm nhấn chính trong bố cục. 
- Sử dụng tone màu theo guideline của TH true mart (slide trong link trên) 
- Về bối cảnh hình ảnh, TH sẽ sử dụng Background thiên nhiên (không có bò), sử dụng bàn gỗ, bục gỗ, bàn trơn màu pastel nhẹ nhàng (trắng) để sản phẩm lên.  
- Chữ và số trong box thống nhất cùng một màu 
3. SKU: NUT hạnh nhân, OAT socola, FORMULA
 (có trong link Tháng 12) 
4. Folder các KV các tháng của TH true mart cho team tham khảo - </t>
    </r>
    <r>
      <rPr>
        <u/>
        <sz val="10"/>
        <color rgb="FF1155CC"/>
        <rFont val="Calibri"/>
      </rPr>
      <t>Link</t>
    </r>
    <r>
      <rPr>
        <sz val="10"/>
        <rFont val="Calibri"/>
      </rPr>
      <t xml:space="preserve"> </t>
    </r>
  </si>
  <si>
    <t>NUT hạnh nhân, OAT socola, FORMULA</t>
  </si>
  <si>
    <t>Hometop # 7-9: 20/12, 21/12
Static banner #4-5: 18/12, 19/12
Pop up: 16h-19h 19/12
Search Placeholder - 2 slots: 17h - 19h 18/12, 20/12 (riêng HCM ngày 20/12 air 14h-17h)</t>
  </si>
  <si>
    <r>
      <rPr>
        <sz val="10"/>
        <rFont val="Calibri"/>
      </rPr>
      <t xml:space="preserve">Deadline 8/12
</t>
    </r>
    <r>
      <rPr>
        <u/>
        <sz val="10"/>
        <color rgb="FF1155CC"/>
        <rFont val="Calibri"/>
      </rPr>
      <t>https://drive.google.com/drive/u/0/folders/16ZXWdVOcgniR857hOYX02LwfS5lfC8YY</t>
    </r>
    <r>
      <rPr>
        <sz val="10"/>
        <rFont val="Calibri"/>
      </rPr>
      <t xml:space="preserve"> </t>
    </r>
  </si>
  <si>
    <r>
      <rPr>
        <sz val="10"/>
        <color theme="1"/>
        <rFont val="Calibri"/>
      </rPr>
      <t xml:space="preserve">- Key message: </t>
    </r>
    <r>
      <rPr>
        <b/>
        <sz val="10"/>
        <color theme="1"/>
        <rFont val="Calibri"/>
      </rPr>
      <t>Hanuri Khao Deal Giảm 50% + Voucher 50k</t>
    </r>
    <r>
      <rPr>
        <sz val="10"/>
        <color theme="1"/>
        <rFont val="Calibri"/>
      </rPr>
      <t xml:space="preserve">
- Scheme: 
+ Giảm 50% món Combo 3 Bánh Gà + 3 Phomai Viên (300 phần/5 chi nhánh/ngày)
+ Voucher HANURI50 giảm 50k cho đơn 150k
- Timeline: 16/12 - 19/12
- Location: HCM</t>
    </r>
  </si>
  <si>
    <t>16/12 - 19/12</t>
  </si>
  <si>
    <r>
      <rPr>
        <sz val="10"/>
        <rFont val="Calibri"/>
      </rPr>
      <t xml:space="preserve">Adapt </t>
    </r>
    <r>
      <rPr>
        <u/>
        <sz val="10"/>
        <color rgb="FF1155CC"/>
        <rFont val="Calibri"/>
      </rPr>
      <t>KV Cũ</t>
    </r>
    <r>
      <rPr>
        <sz val="10"/>
        <rFont val="Calibri"/>
      </rPr>
      <t>:
- Remove món Gà chiên chua cay (món thứ nhất từ trái qua)</t>
    </r>
  </si>
  <si>
    <r>
      <rPr>
        <b/>
        <sz val="10"/>
        <color theme="1"/>
        <rFont val="Calibri"/>
      </rPr>
      <t xml:space="preserve">1 Combo 9:
</t>
    </r>
    <r>
      <rPr>
        <sz val="10"/>
        <color theme="1"/>
        <rFont val="Calibri"/>
      </rPr>
      <t>Search Placeholder(17h-19h): 16/12, 17/12 
Hometop banner(10-12): 17/12 - 19/12</t>
    </r>
  </si>
  <si>
    <r>
      <rPr>
        <sz val="10"/>
        <rFont val="Calibri"/>
      </rPr>
      <t xml:space="preserve">Deadline 10/12
</t>
    </r>
    <r>
      <rPr>
        <u/>
        <sz val="10"/>
        <color rgb="FF1155CC"/>
        <rFont val="Calibri"/>
      </rPr>
      <t>https://drive.google.com/drive/u/0/folders/1W2VMp3rOSaFWcEzoZLm6ZTuD8urcI64q</t>
    </r>
    <r>
      <rPr>
        <sz val="10"/>
        <rFont val="Calibri"/>
      </rPr>
      <t xml:space="preserve"> </t>
    </r>
  </si>
  <si>
    <r>
      <rPr>
        <sz val="10"/>
        <color theme="1"/>
        <rFont val="Calibri"/>
      </rPr>
      <t xml:space="preserve">- Key message: </t>
    </r>
    <r>
      <rPr>
        <b/>
        <sz val="10"/>
        <color theme="1"/>
        <rFont val="Calibri"/>
      </rPr>
      <t xml:space="preserve">Busan Korean Mời Bạn Món 39K + Voucher 40K </t>
    </r>
    <r>
      <rPr>
        <sz val="10"/>
        <color theme="1"/>
        <rFont val="Calibri"/>
      </rPr>
      <t xml:space="preserve">
- Scheme: 
Giảm món: 
+ Gimbap thịt bò 52k --&gt;39K 
+ Mì Tương Đen 52k --&gt;39K 
- 50 phần/món/1 chi nhánh/ ngày. 1 lần đặt/bill, No MBS
+ Nhập mã BUSAN40 giảm 40K cho đơn 120k 
+ Ngoài ra còn có các mã giảm cực kì hấp dẫn khác: 
SIEUTIEC20 giảm 20k cho đơn 50k 
SIEUTIEC30 giảm 30k cho đơn 70k 
SIEUTIEC40 giảm 40k cho đơn 100k 
SIEUTIEC50 giảm 50k cho đơn 140k 
SIEUTIEC70 giảm 70k cho đơn 200k 
- Location: HCM
- Timeline: 13/12 - 15/12, 26/12 - 28/12</t>
    </r>
  </si>
  <si>
    <t>https://drive.google.com/drive/folders/1V7lWST4rw1pSVc-BoA1KWb7riq0UnYMo</t>
  </si>
  <si>
    <r>
      <rPr>
        <b/>
        <sz val="10"/>
        <rFont val="Calibri"/>
      </rPr>
      <t>Timeline 13-15/12:</t>
    </r>
    <r>
      <rPr>
        <sz val="10"/>
        <rFont val="Calibri"/>
      </rPr>
      <t xml:space="preserve"> Adapt </t>
    </r>
    <r>
      <rPr>
        <u/>
        <sz val="10"/>
        <color rgb="FF1155CC"/>
        <rFont val="Calibri"/>
      </rPr>
      <t>KV Cũ</t>
    </r>
    <r>
      <rPr>
        <sz val="10"/>
        <rFont val="Calibri"/>
      </rPr>
      <t xml:space="preserve">: 
- Thay background mới: vibe noel
- Thay element: bông tuyết
</t>
    </r>
    <r>
      <rPr>
        <b/>
        <sz val="10"/>
        <rFont val="Calibri"/>
      </rPr>
      <t>Timeline 26-28/12:</t>
    </r>
    <r>
      <rPr>
        <sz val="10"/>
        <rFont val="Calibri"/>
      </rPr>
      <t xml:space="preserve"> Design mới
- Team tự design, vibe cuối năm (Thiết kế khác các KV cũ trước đó)
- Hiệu ứng Gradient. Nổi bật SKU
- Pick món tùy ý trong file
- Thêm element phù hợp với vibe cuối năm</t>
    </r>
  </si>
  <si>
    <r>
      <rPr>
        <b/>
        <sz val="10"/>
        <color theme="1"/>
        <rFont val="Calibri"/>
      </rPr>
      <t xml:space="preserve">2 Combo 1:
</t>
    </r>
    <r>
      <rPr>
        <sz val="10"/>
        <color theme="1"/>
        <rFont val="Calibri"/>
      </rPr>
      <t>Static banner(1-3): 13/12 - 15/12, 26/12 - 28/12
Pop up(16h-19h): 13/12, 28/12</t>
    </r>
  </si>
  <si>
    <r>
      <rPr>
        <sz val="10"/>
        <rFont val="Calibri"/>
      </rPr>
      <t xml:space="preserve">Timeline 13-15/12: Deadline 8/12
</t>
    </r>
    <r>
      <rPr>
        <u/>
        <sz val="10"/>
        <color rgb="FF1155CC"/>
        <rFont val="Calibri"/>
      </rPr>
      <t>https://drive.google.com/drive/u/0/folders/1HQ9ZvnlOeiReP6bNjTxLnQcKBY89taPN</t>
    </r>
    <r>
      <rPr>
        <sz val="10"/>
        <rFont val="Calibri"/>
      </rPr>
      <t xml:space="preserve">  
Timeline 26-28/12:
</t>
    </r>
    <r>
      <rPr>
        <u/>
        <sz val="10"/>
        <color rgb="FF1155CC"/>
        <rFont val="Calibri"/>
      </rPr>
      <t>https://drive.google.com/drive/u/0/folders/1X5k_r0VQyEXCHR6NbUjUP6vZFrr2vKeW</t>
    </r>
    <r>
      <rPr>
        <sz val="10"/>
        <rFont val="Calibri"/>
      </rPr>
      <t xml:space="preserve"> 
</t>
    </r>
  </si>
  <si>
    <t>Dec_phase 1</t>
  </si>
  <si>
    <r>
      <rPr>
        <sz val="10"/>
        <color theme="1"/>
        <rFont val="Calibri"/>
      </rPr>
      <t>- Key message:</t>
    </r>
    <r>
      <rPr>
        <b/>
        <sz val="10"/>
        <color theme="1"/>
        <rFont val="Calibri"/>
      </rPr>
      <t xml:space="preserve"> Món Ngon Mỗi Miền, Đãaa Ghiền Với Pepsi</t>
    </r>
    <r>
      <rPr>
        <sz val="10"/>
        <color theme="1"/>
        <rFont val="Calibri"/>
      </rPr>
      <t xml:space="preserve">
- Scheme box: 
* Voucher 40K
Schemes:
* Giảm 40k đơn hàng combo nhóm Pepsi từ 100k (áp dụng HCM,HN, Đà Nẵng, Cần Thơ, Khánh Hòa, Đồng Nai, Hải Phòng, Huế,Bình Dương)
* Giảm 20k đơn hàng từ 40k (HCM &amp; HN)
* Giảm 18k đơn từ 36k (Đà Nẵng, Khánh Hòa, Cần Thơ, Biên Hòa, Hải Phòng,Huế, Bình Dương)
- Code name: PEPSIBAU40K, PEPSIBAU20K, PEPSIBAU18K
- Timeline: 01.12 - 11.12.2025
- Location: HCM, HN, Đà Nẵng, Cần Thơ, Khánh Hòa, Đồng Nai, Hải Phòng,Huế, Bình Dương</t>
    </r>
  </si>
  <si>
    <t>01/12 - 11/12</t>
  </si>
  <si>
    <r>
      <rPr>
        <sz val="10"/>
        <rFont val="Calibri"/>
      </rPr>
      <t xml:space="preserve">Pepsi T12| Mex ID &amp; Item ID setup Collection &amp; Overlay
Mô tả: HCM &amp; HN: </t>
    </r>
    <r>
      <rPr>
        <u/>
        <sz val="10"/>
        <color rgb="FF1155CC"/>
        <rFont val="Calibri"/>
      </rPr>
      <t xml:space="preserve">Here
</t>
    </r>
    <r>
      <rPr>
        <sz val="10"/>
        <rFont val="Calibri"/>
      </rPr>
      <t xml:space="preserve">OTH: </t>
    </r>
    <r>
      <rPr>
        <u/>
        <sz val="10"/>
        <color rgb="FF1155CC"/>
        <rFont val="Calibri"/>
      </rPr>
      <t>Here</t>
    </r>
  </si>
  <si>
    <t>https://docs.google.com/presentation/d/1gnOFVAI0EmffZPS8joi23ZKDpv_ZaNxj/edit?slide=id.p1#slide=id.p1</t>
  </si>
  <si>
    <t>Pepsi Dec - 40K (Phase 1)
Shipper Icon</t>
  </si>
  <si>
    <t>pepsi-tiec-tung-bung</t>
  </si>
  <si>
    <t>Dec_phase 2</t>
  </si>
  <si>
    <r>
      <rPr>
        <sz val="10"/>
        <color theme="1"/>
        <rFont val="Calibri"/>
      </rPr>
      <t xml:space="preserve">- Key message: </t>
    </r>
    <r>
      <rPr>
        <b/>
        <sz val="10"/>
        <color theme="1"/>
        <rFont val="Calibri"/>
      </rPr>
      <t>Tiệc Thả Ga, Pepsi Khao Đãaa</t>
    </r>
    <r>
      <rPr>
        <sz val="10"/>
        <color theme="1"/>
        <rFont val="Calibri"/>
      </rPr>
      <t xml:space="preserve">
- Scheme box: Voucher 40K
Schemes:
* Giảm 40k đơn hàng combo nhóm Pepsi từ 100k (áp dụng HCM,HN, Đà Nẵng, Cần Thơ, Khánh Hòa, Đồng Nai, Hải Phòng, Huế,Bình Dương)
* Giảm 20k đơn hàng từ 40k (HCM &amp; HN)
* Giảm 18k đơn từ 36k (Đà Nẵng, Nha Trang, Cần Thơ, Biên Hòa, Hải Phòng,Huế, Bình Dương)
- Code name: PEPSIBAU40K, PEPSIBAU20K, PEPSIBAU18K
- Timeline: 12.12 - 31.12.2025
- Location: HCM, HN, Đà Nẵng, Cần Thơ, Khánh Hòa, Đồng Nai, Hải Phòng,Huế, Bình Dương</t>
    </r>
  </si>
  <si>
    <t>https://drive.google.com/drive/folders/1at1LvcCpOVZfkQ3nyY4sRtnuoj5p2N93</t>
  </si>
  <si>
    <t>Pepsi FF37</t>
  </si>
  <si>
    <r>
      <rPr>
        <sz val="10"/>
        <color theme="1"/>
        <rFont val="Calibri"/>
      </rPr>
      <t xml:space="preserve">- Key message: </t>
    </r>
    <r>
      <rPr>
        <b/>
        <sz val="10"/>
        <color theme="1"/>
        <rFont val="Calibri"/>
      </rPr>
      <t>Tiệc Thả Ga, Pepsi Khao Đãaa</t>
    </r>
    <r>
      <rPr>
        <sz val="10"/>
        <color theme="1"/>
        <rFont val="Calibri"/>
      </rPr>
      <t xml:space="preserve">
- Scheme box: 
* Voucher 50K
Schemes:
* Giảm 50k đơn hàng combo nhóm Pepsi từ 100k (áp dụng HCM,HN, Đà Nẵng, Cần Thơ, Khánh Hòa, Đồng Nai, Hải Phòng, Huế,Bình Dương)
* Giảm 20k đơn hàng từ 40k (HCM &amp; HN)
* Giảm 18k đơn từ 36k (Đà Nẵng, Nha Trang, Cần Thơ, Biên Hòa, Hải Phòng,Huế, Bình Dương)
- Code name: PEPSIFF50K, PEPSIBAU20K, PEPSIBAU18K
- Timeline: 20.12 - 28.12.2025
- Location: HCM, HN, Đà Nẵng, Cần Thơ, Khánh Hòa, Đồng Nai, Hải Phòng,Huế, Bình Dương</t>
    </r>
  </si>
  <si>
    <t>20/12 - 28/12</t>
  </si>
  <si>
    <r>
      <rPr>
        <u/>
        <sz val="10"/>
        <color rgb="FF1155CC"/>
        <rFont val="Calibri"/>
      </rPr>
      <t>https://drive.google.com/drive/u/0/folders/17HfpXqNwV1MelwD4FgAHlYZZwTax6aGi
Skinapp</t>
    </r>
    <r>
      <rPr>
        <u/>
        <sz val="10"/>
        <color rgb="FF1155CC"/>
        <rFont val="Calibri"/>
      </rPr>
      <t xml:space="preserve"> 28/12</t>
    </r>
  </si>
  <si>
    <t>FF37-pepsi-tiec-tung-bung</t>
  </si>
  <si>
    <r>
      <rPr>
        <sz val="10"/>
        <color theme="1"/>
        <rFont val="Calibri"/>
      </rPr>
      <t>- Key message:</t>
    </r>
    <r>
      <rPr>
        <b/>
        <sz val="10"/>
        <color theme="1"/>
        <rFont val="Calibri"/>
      </rPr>
      <t xml:space="preserve"> Pizza Hut Khao Deal Pepsi</t>
    </r>
    <r>
      <rPr>
        <sz val="10"/>
        <color theme="1"/>
        <rFont val="Calibri"/>
      </rPr>
      <t xml:space="preserve">
- Scheme box: Mua 1 tặng 1 + Voucher 70k
Schemes: Mua vừa tặng nhỏ: Mua 1 pizza cỡ vừa kèm 2 lon nước ngọt 320ml, tặng 1 pizza cỡ nhỏ (Phô mai cao cấp, hải sản nhiệt đới, hawai): Giá gốc 466k =&gt; giá bán 239k
Mua lớn tặng vừa: Mua 1 pizza cỡ lớn kèm 2 lon nước ngọt 320ml, tặng 1 pizza cỡ vừa  (Phô mai cao cấp, hải sản nhiệt đới, hawai): Giá gốc 636k =&gt; giá bán 329k
Code name PEPSI70K: 70k mbs 300k
- Timeline: 14/12
Location: HCM, Ha Noi, Da Nang, Dong Nai, Can Tho, Hai Phong, Hue, Khanh Hoa, Binh Duong</t>
    </r>
  </si>
  <si>
    <t>Pepsi QSR - Dec</t>
  </si>
  <si>
    <t>Hometop # 10-12: 14/12</t>
  </si>
  <si>
    <t>https://drive.google.com/drive/folders/14UehyBYIEcAVp6c9piF7nyz0ijBMtRfZ?usp=drive_link</t>
  </si>
  <si>
    <t>pns-pepsi-pizza-hut</t>
  </si>
  <si>
    <r>
      <rPr>
        <sz val="10"/>
        <color theme="1"/>
        <rFont val="Calibri"/>
      </rPr>
      <t xml:space="preserve">- Key message: </t>
    </r>
    <r>
      <rPr>
        <b/>
        <sz val="10"/>
        <color theme="1"/>
        <rFont val="Calibri"/>
      </rPr>
      <t>Combo Pizza Đãaa Ghiền Với Pepsi</t>
    </r>
    <r>
      <rPr>
        <sz val="10"/>
        <color theme="1"/>
        <rFont val="Calibri"/>
      </rPr>
      <t xml:space="preserve">
- Scheme box: Giảm đến 42% + Voucher 70k
Schemes: 
* Combo Mua 2 Tặng 3: Mua 2 Pizza size M được Tặng 01 Phần Khai Vị, 01 Phần Salad size M, 01 chai nước 1.5L (giá gốc 795k, giá giảm 455k)
* Combo Mua 1 Tặng 1: Mua 1 Pizza size M và 01 lon nước được Tặng 01 Phần Khai Vị và 01 lon nước (giá gốc 440k, giá giảm 325k)
Code name PEPSI70K: 70k mbs 300k
- Timeline: 15/12
Location: HCM, Ha Noi, Da Nang, Dong Nai, Can Tho, Hai Phong, Hue, Khanh Hoa, Binh Duong</t>
    </r>
  </si>
  <si>
    <t>15/12</t>
  </si>
  <si>
    <t>Hometop # 10-12: 15/12</t>
  </si>
  <si>
    <t>TPC</t>
  </si>
  <si>
    <t>pns-pepsi-tpc</t>
  </si>
  <si>
    <r>
      <rPr>
        <sz val="10"/>
        <color theme="1"/>
        <rFont val="Calibri"/>
      </rPr>
      <t xml:space="preserve">Key message: </t>
    </r>
    <r>
      <rPr>
        <b/>
        <sz val="10"/>
        <color theme="1"/>
        <rFont val="Calibri"/>
      </rPr>
      <t>KFC Khao 6 Món</t>
    </r>
    <r>
      <rPr>
        <sz val="10"/>
        <color theme="1"/>
        <rFont val="Calibri"/>
      </rPr>
      <t xml:space="preserve">
Schemes box:</t>
    </r>
    <r>
      <rPr>
        <b/>
        <sz val="10"/>
        <color theme="1"/>
        <rFont val="Calibri"/>
      </rPr>
      <t xml:space="preserve"> Chỉ 119K + Voucher 70K</t>
    </r>
    <r>
      <rPr>
        <sz val="10"/>
        <color theme="1"/>
        <rFont val="Calibri"/>
      </rPr>
      <t xml:space="preserve">
3 Fried Chicken + 1 French Fries (R) + 2 Pepsi (J) giá gốc 162k giảm còn 119K
Code PEPSI70K giảm 70k mbs 300k 
Timeline: 13/12
Location: HCM, Ha Noi, Da Nang, Dong Nai, Can Tho, Hai Phong, Hue, Khanh Hoa, Binh Duong</t>
    </r>
  </si>
  <si>
    <t>13/12</t>
  </si>
  <si>
    <t>Hometop # 10-12: 13/12</t>
  </si>
  <si>
    <t>KFC</t>
  </si>
  <si>
    <t>pns-pepsi-kfc</t>
  </si>
  <si>
    <r>
      <rPr>
        <sz val="10"/>
        <color theme="1"/>
        <rFont val="Calibri"/>
      </rPr>
      <t xml:space="preserve">- Key message: </t>
    </r>
    <r>
      <rPr>
        <b/>
        <sz val="10"/>
        <color theme="1"/>
        <rFont val="Calibri"/>
      </rPr>
      <t>Khao Deal Pepsi Độc Quyền</t>
    </r>
    <r>
      <rPr>
        <sz val="10"/>
        <color theme="1"/>
        <rFont val="Calibri"/>
      </rPr>
      <t xml:space="preserve">
- Scheme box: Giảm 30%
Combo 147k còn 99k: 01 Gà Giòn Vui Vẻ + 02 Mỳ Ý Jolly vừa + 01 Khoai Tây Chiên vừa + 2 Pepsi vừa
- Timeline: 11.12.2025
- Location: HCM, Ha Noi, Da Nang, Dong Nai, Can Tho, Hai Phong, Hue, Khanh Hoa, Binh Duong</t>
    </r>
  </si>
  <si>
    <t>Hometop # 10-12: 11/12</t>
  </si>
  <si>
    <r>
      <rPr>
        <sz val="10"/>
        <color theme="1"/>
        <rFont val="Calibri"/>
      </rPr>
      <t xml:space="preserve">- Key message: </t>
    </r>
    <r>
      <rPr>
        <b/>
        <sz val="10"/>
        <color theme="1"/>
        <rFont val="Calibri"/>
      </rPr>
      <t>Lotteria Khao Deal, Đãaa Ghiền Với Pepsi</t>
    </r>
    <r>
      <rPr>
        <sz val="10"/>
        <color theme="1"/>
        <rFont val="Calibri"/>
      </rPr>
      <t xml:space="preserve">
- Scheme box: Combo 58.000 đồng + voucher 100.000 đồng
 Gà rán + Mì ý + Pepsi (M) Giá gốc 83,000  =&gt; Giá giảm 58,000
- Schemes: Giảm 13% tối đa 100.000đ MBS 100.000đ
CODE: LOTTERIA100
- Timeline: 17.12.2025
- Loaction: HCM, Ha Noi, Da Nang, Dong Nai, Can Tho, Hai Phong, Hue, Khanh Hoa, Binh Duong</t>
    </r>
  </si>
  <si>
    <t>17/12</t>
  </si>
  <si>
    <t>Hometop # 10-12: 17/12</t>
  </si>
  <si>
    <t>pns-pepsi-lotteria</t>
  </si>
  <si>
    <t>Pepsi Reactive Outlet</t>
  </si>
  <si>
    <r>
      <rPr>
        <sz val="10"/>
        <color theme="1"/>
        <rFont val="Calibri"/>
      </rPr>
      <t>- Key message:</t>
    </r>
    <r>
      <rPr>
        <b/>
        <sz val="10"/>
        <color theme="1"/>
        <rFont val="Calibri"/>
      </rPr>
      <t xml:space="preserve"> Thêm Pepsi, Bữa Ngon Thêm Đã</t>
    </r>
    <r>
      <rPr>
        <sz val="10"/>
        <color theme="1"/>
        <rFont val="Calibri"/>
      </rPr>
      <t xml:space="preserve">
- Scheme box: Voucher 15K
Schemes:
* Giảm 15k cho đơn hàng có Pepsi từ 30k 
Code: PEPSI15K
- Timeline: 01.12 - 31.12.2025
- Location: NW, 42 cities
- Timeline: 01/12/2025 - 31/12/2025</t>
    </r>
  </si>
  <si>
    <t>https://docs.google.com/presentation/d/1gnOFVAI0EmffZPS8joi23ZKDpv_ZaNxj/edit?slide=id.g3a3dce12c19_5_0#slide=id.g3a3dce12c19_5_0</t>
  </si>
  <si>
    <t>https://drive.google.com/drive/folders/1nRXje38m1guj_938mrBmPORISDmdjkbX</t>
  </si>
  <si>
    <t>pepsi-bua-ngon-them-da</t>
  </si>
  <si>
    <t>11-12.12</t>
  </si>
  <si>
    <t>Mua 1 tặng 1 + Voucher 100k
Scheme:
Món mua
- Matcha Tây Bắc Mochi
- Caramel Macchiato Đá
- Matcha Latte Kyoto Nóng
- Trà Đào Cam Sả (Nóng)
Món tặng
- Cà Phê Sữa Đá
- Trà Sữa Oolong BLao
- Matcha Latte Tây Bắc
- Cà Phê Sữa Nóng
- Chà Bông Phô Mai
Voucher
TCHGIAM50 giảm 50% cap 33k
TCH100 giảm 100k mbs 200k
Location: NW
Timeline: 11-12/12</t>
  </si>
  <si>
    <t>https://drive.google.com/drive/u/0/folders/1sNRRTf20z-85vgjE2BGHIVP5DNBCGzKp</t>
  </si>
  <si>
    <t>sj-bogo-tch</t>
  </si>
  <si>
    <r>
      <rPr>
        <sz val="10"/>
        <color theme="1"/>
        <rFont val="Calibri"/>
      </rPr>
      <t xml:space="preserve">- Key message: </t>
    </r>
    <r>
      <rPr>
        <b/>
        <sz val="10"/>
        <color theme="1"/>
        <rFont val="Calibri"/>
      </rPr>
      <t>KFC KHAO COMBO CHỈ 119.000 ĐỒNG</t>
    </r>
    <r>
      <rPr>
        <sz val="10"/>
        <color theme="1"/>
        <rFont val="Calibri"/>
      </rPr>
      <t xml:space="preserve">
- Scheme:
+ COMBO ĐỘC QUYỀN 119K:  3 Gà rán + 1 Khoai Tây Chiên (R) + 2 Pepsi (J) giá gốc 162,000 Giảm còn 119,000 VNĐ
- Location: Nationwide
- Timeline: 14/12, 20/12, 23/12, 27/12, 29/12
- Location: TP. HCM, Cần Thơ, Vũng Tàu, Đồng Nai, Bình Dương, Hà Nội, Bắc Ninh, Nghệ An, Hải Phòng, Thái Nguyên, Quảng Ninh, Đà Nẵng, Lâm Đồng, Khánh Hoà, Quảng Nam, Huế,Thanh Hóa, Buôn Mê Thuột, Bình Định, Quy Nhơn, Long An, An Giang, Nam Định, Hải Dương, Phú Yên, Kiên Giang, Cà Mau, Bến Tre</t>
    </r>
  </si>
  <si>
    <t>14/12, 20/12, 23/12, 29/12</t>
  </si>
  <si>
    <t>https://drive.google.com/drive/u/0/folders/11RnuohacMPmpJYwRmC1FzzQDhGy6SbgV</t>
  </si>
  <si>
    <r>
      <rPr>
        <b/>
        <sz val="10"/>
        <rFont val="Calibri"/>
      </rPr>
      <t>14/12:</t>
    </r>
    <r>
      <rPr>
        <sz val="10"/>
        <rFont val="Calibri"/>
      </rPr>
      <t xml:space="preserve"> Adapt </t>
    </r>
    <r>
      <rPr>
        <u/>
        <sz val="10"/>
        <color rgb="FF1155CC"/>
        <rFont val="Calibri"/>
      </rPr>
      <t>KV Cũ</t>
    </r>
    <r>
      <rPr>
        <sz val="10"/>
        <rFont val="Calibri"/>
      </rPr>
      <t xml:space="preserve">:
- Thay Keymess mới
- Thay Background mới: Theme đỏ
- Remove 1 miếng gà + tất cả các element
</t>
    </r>
    <r>
      <rPr>
        <b/>
        <sz val="10"/>
        <rFont val="Calibri"/>
      </rPr>
      <t>20,23,27,29/12:</t>
    </r>
    <r>
      <rPr>
        <sz val="10"/>
        <rFont val="Calibri"/>
      </rPr>
      <t xml:space="preserve"> Design mới
- Background: Màu sắc chủ đạo trong logo KFC, làm nổi bật keymess.
- Thiết kế Keymess tương tự </t>
    </r>
    <r>
      <rPr>
        <u/>
        <sz val="10"/>
        <color rgb="FF1155CC"/>
        <rFont val="Calibri"/>
      </rPr>
      <t>KV mẫu</t>
    </r>
    <r>
      <rPr>
        <sz val="10"/>
        <rFont val="Calibri"/>
      </rPr>
      <t>: dòng (gạch ngang) dưới box giá giảm: Giá Gốc 162.000 gạch ngang
- Pick món: Khay gà + khoai tây chiên + 2 pepsi, sắp xếp gọn SKU, 2 ly pepsi sát nhau ly trc che 1 phần logo ly sau</t>
    </r>
  </si>
  <si>
    <r>
      <rPr>
        <b/>
        <sz val="10"/>
        <color theme="1"/>
        <rFont val="Calibri"/>
      </rPr>
      <t xml:space="preserve">2 Floating lẻ + 2 Popup lẻ:
</t>
    </r>
    <r>
      <rPr>
        <sz val="10"/>
        <color theme="1"/>
        <rFont val="Calibri"/>
      </rPr>
      <t>Floating(10h-13h): 14/12
Floating(16h-19h): 20/12
Pop up(19h-22h): 23/12, 29/12</t>
    </r>
  </si>
  <si>
    <r>
      <rPr>
        <b/>
        <sz val="10"/>
        <color theme="1"/>
        <rFont val="Calibri"/>
      </rPr>
      <t xml:space="preserve">2 Floating lẻ + 2 Popup lẻ:
</t>
    </r>
    <r>
      <rPr>
        <sz val="10"/>
        <color theme="1"/>
        <rFont val="Calibri"/>
      </rPr>
      <t>Floating(10h-13h): 14/12
Floating(19h-22h): 20/12
Pop up(16h-19h): 29/12
Pop up(19h-22h): 23/12</t>
    </r>
  </si>
  <si>
    <r>
      <rPr>
        <b/>
        <sz val="10"/>
        <color theme="1"/>
        <rFont val="Calibri"/>
      </rPr>
      <t xml:space="preserve">2 Floating lẻ + 2 Popup lẻ:
</t>
    </r>
    <r>
      <rPr>
        <sz val="10"/>
        <color theme="1"/>
        <rFont val="Calibri"/>
      </rPr>
      <t>Floating(10h-13h): 14/12
Floating(16h-19h): 20/12
Pop up(16h-19h): 23/12, 29/12</t>
    </r>
  </si>
  <si>
    <r>
      <rPr>
        <b/>
        <sz val="10"/>
        <color theme="1"/>
        <rFont val="Calibri"/>
      </rPr>
      <t xml:space="preserve">2 Floating lẻ + 2 Popup lẻ:
</t>
    </r>
    <r>
      <rPr>
        <sz val="10"/>
        <color theme="1"/>
        <rFont val="Calibri"/>
      </rPr>
      <t>Floating(10h-13h): 14/12
Floating(19h-22h): 20/12
Pop up(16h-19h): 23/12, 29/12</t>
    </r>
  </si>
  <si>
    <r>
      <rPr>
        <sz val="10"/>
        <rFont val="Calibri"/>
      </rPr>
      <t xml:space="preserve">timeline 14/12; </t>
    </r>
    <r>
      <rPr>
        <u/>
        <sz val="10"/>
        <color rgb="FF1155CC"/>
        <rFont val="Calibri"/>
      </rPr>
      <t>https://drive.google.com/drive/u/0/folders/1tHANt_uc36qGU-JYc8JbKNECNTxzJcPG</t>
    </r>
    <r>
      <rPr>
        <sz val="10"/>
        <rFont val="Calibri"/>
      </rPr>
      <t xml:space="preserve"> 
timeline 20,23,27,29/12: </t>
    </r>
    <r>
      <rPr>
        <u/>
        <sz val="10"/>
        <color rgb="FF1155CC"/>
        <rFont val="Calibri"/>
      </rPr>
      <t>https://drive.google.com/drive/u/0/folders/1UhP2hS5ZemGf0mq9YZgpgT-xJ7-Q3TRs</t>
    </r>
    <r>
      <rPr>
        <sz val="10"/>
        <rFont val="Calibri"/>
      </rPr>
      <t xml:space="preserve"> </t>
    </r>
  </si>
  <si>
    <r>
      <rPr>
        <sz val="10"/>
        <color theme="1"/>
        <rFont val="Calibri"/>
      </rPr>
      <t xml:space="preserve">- Key message: </t>
    </r>
    <r>
      <rPr>
        <b/>
        <sz val="10"/>
        <color theme="1"/>
        <rFont val="Calibri"/>
      </rPr>
      <t>KFC KHAO COMBO CHỈ 119.000 ĐỒNG</t>
    </r>
    <r>
      <rPr>
        <sz val="10"/>
        <color theme="1"/>
        <rFont val="Calibri"/>
      </rPr>
      <t xml:space="preserve">
- Scheme:
+ COMBO ĐỘC QUYỀN 119K:  3 Gà rán + 1 Khoai Tây Chiên (R) + 2 Pepsi (J) giá gốc 162,000 Giảm còn 119,000 VNĐ
- Location: Nationwide
- Timeline: 29/12
- Location: TP. HCM, Cần Thơ, Vũng Tàu, Đồng Nai, Bình Dương, Hà Nội, Bắc Ninh, Nghệ An, Hải Phòng, Thái Nguyên, Quảng Ninh, Đà Nẵng, Lâm Đồng, Khánh Hoà, Quảng Nam, Huế,Thanh Hóa, Buôn Mê Thuột, Bình Định, Quy Nhơn, Long An, An Giang, Nam Định, Hải Dương, Phú Yên, Kiên Giang, Cà Mau, Bến Tre
- Keymess: </t>
    </r>
    <r>
      <rPr>
        <b/>
        <sz val="10"/>
        <color theme="1"/>
        <rFont val="Calibri"/>
      </rPr>
      <t>KFC Khao combo chỉ 129.000 đồng</t>
    </r>
    <r>
      <rPr>
        <sz val="10"/>
        <color theme="1"/>
        <rFont val="Calibri"/>
      </rPr>
      <t xml:space="preserve">
- Scheme: 
+ 4 gà rán + 2 pepsi giá gốc 178k giảm còn 129K
- Timeline: 30/12, 31/12
- Location: TP. HCM, Cần Thơ, Vũng Tàu, Đồng Nai, Bình Dương, Hà Nội, Bắc Ninh, Nghệ An, Hải Phòng, Thái Nguyên, Quảng Ninh, Đà Nẵng, Lâm Đồng, Khánh Hoà, Quảng Nam, Huế,Thanh Hóa, Buôn Mê Thuột, Bình Định, Quy Nhơn, Long An, An Giang, Nam Định, Hải Dương, Phú Yên, Kiên Giang, Cà Mau, Bến Tre</t>
    </r>
  </si>
  <si>
    <t>29/12 - 31/12</t>
  </si>
  <si>
    <t>Dùng chung KV 20/12</t>
  </si>
  <si>
    <r>
      <rPr>
        <b/>
        <sz val="10"/>
        <color theme="1"/>
        <rFont val="Calibri"/>
      </rPr>
      <t xml:space="preserve">1 Combo 1 NW:
</t>
    </r>
    <r>
      <rPr>
        <sz val="10"/>
        <color theme="1"/>
        <rFont val="Calibri"/>
      </rPr>
      <t>Static banner(1-3): 29/12 - 31/12
Floating(10h-13h): 31/12</t>
    </r>
  </si>
  <si>
    <r>
      <rPr>
        <b/>
        <sz val="10"/>
        <color theme="1"/>
        <rFont val="Calibri"/>
      </rPr>
      <t xml:space="preserve">1 Combo 1 NW:
</t>
    </r>
    <r>
      <rPr>
        <sz val="10"/>
        <color theme="1"/>
        <rFont val="Calibri"/>
      </rPr>
      <t>Static banner(1-3): 29/12 - 31/12
Floating(10h-13h): 31/12</t>
    </r>
  </si>
  <si>
    <r>
      <rPr>
        <b/>
        <sz val="10"/>
        <color theme="1"/>
        <rFont val="Calibri"/>
      </rPr>
      <t xml:space="preserve">1 Combo 1 NW:
</t>
    </r>
    <r>
      <rPr>
        <sz val="10"/>
        <color theme="1"/>
        <rFont val="Calibri"/>
      </rPr>
      <t>Static banner(1-3): 29/12 - 31/12
Floating(10h-13h): 31/12</t>
    </r>
  </si>
  <si>
    <r>
      <rPr>
        <b/>
        <sz val="10"/>
        <color theme="1"/>
        <rFont val="Calibri"/>
      </rPr>
      <t xml:space="preserve">1 Combo 1 NW:
</t>
    </r>
    <r>
      <rPr>
        <sz val="10"/>
        <color theme="1"/>
        <rFont val="Calibri"/>
      </rPr>
      <t>Static banner(1-3): 29/12 - 31/12
Floating(10h-13h): 31/12</t>
    </r>
  </si>
  <si>
    <r>
      <rPr>
        <sz val="10"/>
        <rFont val="Calibri"/>
      </rPr>
      <t>Timeline 29/12</t>
    </r>
    <r>
      <rPr>
        <sz val="10"/>
        <color rgb="FF000000"/>
        <rFont val="Calibri"/>
      </rPr>
      <t xml:space="preserve">
</t>
    </r>
    <r>
      <rPr>
        <u/>
        <sz val="10"/>
        <color rgb="FF1155CC"/>
        <rFont val="Calibri"/>
      </rPr>
      <t xml:space="preserve">https://drive.google.com/drive/u/0/folders/1UhP2hS5ZemGf0mq9YZgpgT-xJ7-Q3TRs
</t>
    </r>
    <r>
      <rPr>
        <sz val="10"/>
        <rFont val="Calibri"/>
      </rPr>
      <t xml:space="preserve">Timeline 30,31/12:
</t>
    </r>
    <r>
      <rPr>
        <u/>
        <sz val="10"/>
        <color rgb="FF1155CC"/>
        <rFont val="Calibri"/>
      </rPr>
      <t>https://drive.google.com/drive/u/0/folders/1wbig9MbNYDVkEb5J3KJmUYaI4uaM9sWP</t>
    </r>
  </si>
  <si>
    <t>20418
21852</t>
  </si>
  <si>
    <r>
      <rPr>
        <sz val="10"/>
        <rFont val="Calibri"/>
      </rPr>
      <t xml:space="preserve">Timeline 29/12:
</t>
    </r>
    <r>
      <rPr>
        <u/>
        <sz val="10"/>
        <color rgb="FF1155CC"/>
        <rFont val="Calibri"/>
      </rPr>
      <t>https://shopeefood.vn/bo-suu-tap/a--kfc</t>
    </r>
    <r>
      <rPr>
        <sz val="10"/>
        <rFont val="Calibri"/>
      </rPr>
      <t xml:space="preserve">
Timeline 30,31/12:
</t>
    </r>
    <r>
      <rPr>
        <u/>
        <sz val="10"/>
        <color rgb="FF1155CC"/>
        <rFont val="Calibri"/>
      </rPr>
      <t>https://shopeefood.vn/bo-suu-tap/a-kfc-combo</t>
    </r>
  </si>
  <si>
    <r>
      <rPr>
        <sz val="10"/>
        <rFont val="Calibri"/>
      </rPr>
      <t xml:space="preserve">Timeline 29/12:
</t>
    </r>
    <r>
      <rPr>
        <u/>
        <sz val="10"/>
        <color rgb="FF1155CC"/>
        <rFont val="Calibri"/>
      </rPr>
      <t>https://shopeefood.vn/bo-suu-tap/a--kfc</t>
    </r>
    <r>
      <rPr>
        <sz val="10"/>
        <rFont val="Calibri"/>
      </rPr>
      <t xml:space="preserve">
Timeline 30,31/12:
</t>
    </r>
    <r>
      <rPr>
        <u/>
        <sz val="10"/>
        <color rgb="FF1155CC"/>
        <rFont val="Calibri"/>
      </rPr>
      <t>https://shopeefood.vn/bo-suu-tap/a-kfc-combo</t>
    </r>
  </si>
  <si>
    <r>
      <rPr>
        <sz val="10"/>
        <color theme="1"/>
        <rFont val="Calibri"/>
      </rPr>
      <t>Key message:</t>
    </r>
    <r>
      <rPr>
        <b/>
        <sz val="10"/>
        <color theme="1"/>
        <rFont val="Calibri"/>
      </rPr>
      <t xml:space="preserve"> 7-Eleven - Chill Trọn Mùa Lễ - Món 1Đ + Voucher 55.000 VNĐ</t>
    </r>
    <r>
      <rPr>
        <sz val="10"/>
        <color theme="1"/>
        <rFont val="Calibri"/>
      </rPr>
      <t xml:space="preserve">
Scheme:
+ SALEDINH25,35,45,55,47,59,74; MARTWEEKEND50,65
+ Mua là có quà:
- Hồng Trà Sữa Size M 1Đ MBS 69K
- Trà Tắc 1Đ MBS 99K
Opening time: 24h
Timeline: 04/12 - 06/12
Location: HCM, HN</t>
    </r>
  </si>
  <si>
    <t>Bottom 1-5: 4/12, 5/12, 6/12
Search place holder: 12h - 14h 6/12</t>
  </si>
  <si>
    <t>static 1-5: 4/12, 5/12, 6/12
Search place holder: 12h - 14h 6/12</t>
  </si>
  <si>
    <t>https://drive.google.com/drive/folders/1bM6aDotmeOVFdch-jv2n3YG1t82_jDKC</t>
  </si>
  <si>
    <t>"
TEXAS CHICKEN
DEAL ĐỈNH GÀ GIÒN
COMBO 179,000Đ + VOUCHER 45,000Đ
02 Miếng gà bơ tỏi &amp; thảo mộc
01 Bánh cuộn Zesty Crunch
01 Burger tôm
01 Phần gà Popcorn sốt phô mai
01 nước ngọt
03 tương ớt + 01 tương cà
Giá gốc: 272,000đ -&gt; 179,000đ
                TEXAS45 45k MBS 239k</t>
  </si>
  <si>
    <t>26-30/11</t>
  </si>
  <si>
    <t>jb-ga-ran-texas-chicken</t>
  </si>
  <si>
    <t>Strongbow</t>
  </si>
  <si>
    <r>
      <rPr>
        <sz val="10"/>
        <color theme="1"/>
        <rFont val="Calibri"/>
      </rPr>
      <t xml:space="preserve">- Key message: </t>
    </r>
    <r>
      <rPr>
        <b/>
        <sz val="10"/>
        <color theme="1"/>
        <rFont val="Calibri"/>
      </rPr>
      <t>TIỆC TẠI GIA, CHILL CÙNG STRONGBOW</t>
    </r>
    <r>
      <rPr>
        <sz val="10"/>
        <color theme="1"/>
        <rFont val="Calibri"/>
      </rPr>
      <t xml:space="preserve">
- Scheme box: Deal 1.000đ + voucher 40.000đ 
+ Voucher 18K MBS 60K apply for: Item lẻ (Heineken, hoặc Tiger) &amp; Combo 1 - không áp dụng cho lon 1K
+ Voucher 40K MBS 120K apply for : Combo 2 &amp; Combo 3
**detail:
Combo 1: Món bán chạy + 2 lon Strongbow, giảm giá 5%
Combo 2: Món bán chạy + 4 lon Strongbow, giảm giá 5%
Combo 3: Món bán chạy + 6 lon Strongbow, giảm giá 5%
+ Item Strongbow 1K - deal PS 1K
- Timeline: 10.12.2025 - 05.01.2026
- Location: HCM</t>
    </r>
  </si>
  <si>
    <t>10/12/2025 - 05/01/2026</t>
  </si>
  <si>
    <t>https://docs.google.com/presentation/d/1TcBGD9T1yWINDUxFKw9UOhrLdVM4gMaq/edit?rtpof=true&amp;sd=true</t>
  </si>
  <si>
    <t>https://drive.google.com/drive/folders/1qJga6DVMA2wwbdZ96RWm8tjDmGAg3Bcp</t>
  </si>
  <si>
    <t>chillcungstrongbow</t>
  </si>
  <si>
    <r>
      <rPr>
        <sz val="10"/>
        <color theme="1"/>
        <rFont val="Calibri"/>
      </rPr>
      <t xml:space="preserve">- Key Message: </t>
    </r>
    <r>
      <rPr>
        <b/>
        <sz val="10"/>
        <color theme="1"/>
        <rFont val="Calibri"/>
      </rPr>
      <t>SUNDAY BASIC KHAO DEAL
MUA 1 TẶNG 1 + VOUCHER 50K</t>
    </r>
    <r>
      <rPr>
        <sz val="10"/>
        <color theme="1"/>
        <rFont val="Calibri"/>
      </rPr>
      <t xml:space="preserve">
- Scheme: 
Món mua Chọn 1 trong các món: 
Trà sữa trân châu hoàng kim (L)
Trà sữa trân châu đen (L)
Trà sữa thuỷ tinh củ năng (L)
Trà sữa trân châu matcha phô mai (M)
 Món tặng chọn 1 trong các món:
Trà sữa matcha (M)
Olong sữa rang (M)
Trà sữa chocolate (M) 
40 phần/chi nhánh/ngày, Mỗi bill chỉ order 1 món
+ Nhập code SIEUTIEC50, giảm 50k MBS 140k
- Timeline: 23/12 - 27/12
- Location: HCM</t>
    </r>
  </si>
  <si>
    <t>23/12 - 27/12</t>
  </si>
  <si>
    <t>https://drive.google.com/drive/folders/1ZX5c99wy2Zs4VCbKHT4LECC0AHD8wWin</t>
  </si>
  <si>
    <t>Background tone xanh cam, màu xanh theo logo Brand</t>
  </si>
  <si>
    <t>Thêm element liên quan tới mùa đông: bông tuyết,...</t>
  </si>
  <si>
    <r>
      <rPr>
        <b/>
        <sz val="10"/>
        <color theme="1"/>
        <rFont val="Calibri"/>
      </rPr>
      <t xml:space="preserve">1 Win 2:
</t>
    </r>
    <r>
      <rPr>
        <sz val="10"/>
        <color theme="1"/>
        <rFont val="Calibri"/>
      </rPr>
      <t>Search Placeholder(12h-14h): 26/12
Search Placeholder(14h-17h): 27/12
Hometop banner(7-9): 26/12, 27/12
Static banner(4): 24/12, 25/12
Pop up(13h-16h): 23/12</t>
    </r>
  </si>
  <si>
    <r>
      <rPr>
        <sz val="10"/>
        <rFont val="Calibri"/>
      </rPr>
      <t xml:space="preserve">Deadline 11/12
</t>
    </r>
    <r>
      <rPr>
        <u/>
        <sz val="10"/>
        <color rgb="FF1155CC"/>
        <rFont val="Calibri"/>
      </rPr>
      <t>https://drive.google.com/drive/u/0/folders/18IPvWaR5vRzec0Lxu1ZcwruRqou8dnZJ</t>
    </r>
    <r>
      <rPr>
        <sz val="10"/>
        <rFont val="Calibri"/>
      </rPr>
      <t xml:space="preserve"> </t>
    </r>
  </si>
  <si>
    <t>Dec.CB2.16</t>
  </si>
  <si>
    <r>
      <rPr>
        <sz val="10"/>
        <color theme="1"/>
        <rFont val="Calibri"/>
      </rPr>
      <t xml:space="preserve">- Key message: </t>
    </r>
    <r>
      <rPr>
        <b/>
        <sz val="10"/>
        <color theme="1"/>
        <rFont val="Calibri"/>
      </rPr>
      <t>SUNDAY BASIC KHAO DEAL
MUA 1 TẶNG 1 + Voucher 50k</t>
    </r>
    <r>
      <rPr>
        <sz val="10"/>
        <color theme="1"/>
        <rFont val="Calibri"/>
      </rPr>
      <t xml:space="preserve">
- Scheme: Mua 1 trong 2 món: 
Trà Sữa Kem Trứng Khè (L)
Trà sữa Sunday Basic Full Topping (size L)
+ Món tặng: Sữa tươi trân châu đường đen (Size M)
40 phần/chi nhánh/ngày, Mỗi bill chỉ order 1 món
+ Nhập code SIEUTIEC50, giảm 50k MBS 140k
- Location: Bình Dương, Đồng Nai
- Timeline: 16/12 - 18/12</t>
    </r>
  </si>
  <si>
    <r>
      <rPr>
        <b/>
        <sz val="10"/>
        <color theme="1"/>
        <rFont val="Calibri"/>
      </rPr>
      <t xml:space="preserve">2 Combo 2:
</t>
    </r>
    <r>
      <rPr>
        <sz val="10"/>
        <color theme="1"/>
        <rFont val="Calibri"/>
      </rPr>
      <t>Static banner(4): 16/12, 17/12
Static banner(5): 18/12
Pop up(13h-16h): 18/12</t>
    </r>
  </si>
  <si>
    <t>Dec.CB2.23</t>
  </si>
  <si>
    <r>
      <rPr>
        <sz val="10"/>
        <color theme="1"/>
        <rFont val="Calibri"/>
      </rPr>
      <t xml:space="preserve">- Key Message: </t>
    </r>
    <r>
      <rPr>
        <b/>
        <sz val="10"/>
        <color theme="1"/>
        <rFont val="Calibri"/>
      </rPr>
      <t>SUNDAY BASIC KHAO DEAL
MUA 1 TẶNG 1 + VOUCHER 50K</t>
    </r>
    <r>
      <rPr>
        <sz val="10"/>
        <color theme="1"/>
        <rFont val="Calibri"/>
      </rPr>
      <t xml:space="preserve">
- Scheme: 
Món mua Chọn 1 trong các món: 
Trà sữa trân châu hoàng kim (L)
Trà sữa trân châu đen (L)
Trà sữa thuỷ tinh củ năng (L)
Trà sữa trân châu matcha phô mai (M)
 Món tặng chọn 1 trong các món:
Trà sữa matcha (M)
Olong sữa rang (M)
Trà sữa chocolate (M) 
40 phần/chi nhánh/ngày, Mỗi bill chỉ order 1 món
+ Nhập code SIEUTIEC50, giảm 50k MBS 140k
- Location: Bình Dương, Đồng Nai
- Timeline: 23/12, 26/12, 27/12</t>
    </r>
  </si>
  <si>
    <t>23/12, 26/12, 27/12</t>
  </si>
  <si>
    <t>Dùng chung KV HCM 23-27/12 (dòng 2313)</t>
  </si>
  <si>
    <r>
      <rPr>
        <b/>
        <sz val="10"/>
        <color theme="1"/>
        <rFont val="Calibri"/>
      </rPr>
      <t xml:space="preserve">2 Combo 2:
</t>
    </r>
    <r>
      <rPr>
        <sz val="10"/>
        <color theme="1"/>
        <rFont val="Calibri"/>
      </rPr>
      <t>Static banner(4): 23/12, 26/12, 27/12
Pop up(13h-16h): 26/12</t>
    </r>
  </si>
  <si>
    <r>
      <rPr>
        <sz val="10"/>
        <rFont val="Calibri"/>
      </rPr>
      <t xml:space="preserve">Deadline 11/12
</t>
    </r>
    <r>
      <rPr>
        <u/>
        <sz val="10"/>
        <color rgb="FF1155CC"/>
        <rFont val="Calibri"/>
      </rPr>
      <t>https://drive.google.com/drive/u/0/folders/18IPvWaR5vRzec0Lxu1ZcwruRqou8dnZJ</t>
    </r>
    <r>
      <rPr>
        <sz val="10"/>
        <rFont val="Calibri"/>
      </rPr>
      <t xml:space="preserve"> </t>
    </r>
  </si>
  <si>
    <r>
      <rPr>
        <sz val="10"/>
        <color theme="1"/>
        <rFont val="Calibri"/>
      </rPr>
      <t xml:space="preserve">- Key Message: </t>
    </r>
    <r>
      <rPr>
        <b/>
        <sz val="10"/>
        <color theme="1"/>
        <rFont val="Calibri"/>
      </rPr>
      <t>AZ Khao Deal - Chỉ 8K + Voucher 40k</t>
    </r>
    <r>
      <rPr>
        <sz val="10"/>
        <color theme="1"/>
        <rFont val="Calibri"/>
      </rPr>
      <t xml:space="preserve">
- Scheme: Trà sữa Milo Dầm AZ chỉ 8k + Voucher giảm 40k
+ List món giảm về 8k. Giới hạn mỗi khách hàng chỉ mua được 1 trong 6 món giá 8K:
Trà Berry Mọng Đào (L)
Trà Sữa Thái Xanh Phô Mai Mặn (M)
Trà Sữa Bánh Flan (M)
Trà Berry Mãng Cầu (L)
Milo Dầm Trân Châu (M)
Milo Dầm Phô Mai Tươi (size M)
+ Nhập Code:
SIEUTIEC20 giảm 20k cho đơn 50k
SIEUTIEC30 giảm thêm 30k đơn 70k
SIEUTIEC40 giảm thêm 40k đơn 100k
- Location: HCM
- Timeline: 14/12 - 16/12</t>
    </r>
  </si>
  <si>
    <t>14/12 - 16/12</t>
  </si>
  <si>
    <r>
      <rPr>
        <u/>
        <sz val="10"/>
        <color rgb="FF1155CC"/>
        <rFont val="Calibri"/>
      </rPr>
      <t>https://docs.google.com/spreadsheets/d/1ESyqPEPbXYvsaRIUJsT9-M9l2vcFYhFA5frc-avxVh4/edit?usp=sharing</t>
    </r>
    <r>
      <rPr>
        <sz val="10"/>
        <rFont val="Calibri"/>
      </rPr>
      <t xml:space="preserve"> </t>
    </r>
  </si>
  <si>
    <r>
      <rPr>
        <b/>
        <sz val="10"/>
        <color theme="1"/>
        <rFont val="Calibri"/>
      </rPr>
      <t xml:space="preserve">1 Combo 9:
</t>
    </r>
    <r>
      <rPr>
        <sz val="10"/>
        <color theme="1"/>
        <rFont val="Calibri"/>
      </rPr>
      <t>Search Placeholder(12h-14h): 14/12
Search Placeholder(14h-17h): 16/12
Hometop banner(10-12): 14/12 - 16/12</t>
    </r>
  </si>
  <si>
    <t>https://drive.google.com/drive/u/0/folders/1VgScmwUt-oBt5zlvX1UXCnNq1Z6LYlCq</t>
  </si>
  <si>
    <t>Dec.CB7.8K</t>
  </si>
  <si>
    <r>
      <rPr>
        <sz val="10"/>
        <color theme="1"/>
        <rFont val="Calibri"/>
      </rPr>
      <t xml:space="preserve">- Key Message: </t>
    </r>
    <r>
      <rPr>
        <b/>
        <sz val="10"/>
        <color theme="1"/>
        <rFont val="Calibri"/>
      </rPr>
      <t>AZ Khao Deal Xmas - Chỉ 8K + Voucher 40k</t>
    </r>
    <r>
      <rPr>
        <sz val="10"/>
        <color theme="1"/>
        <rFont val="Calibri"/>
      </rPr>
      <t xml:space="preserve">
- Scheme: Milo Dầm Xmas AZ Trà Sữa chỉ 8k + Voucher giảm 40k
+ List món giảm về 8k. Giới hạn mỗi khách hàng chỉ mua được 1 trong 6 món giá 8K, MBS 20K:
Trà Berry Mọng Đào (L)
Trà Sữa Thái Xanh Phô Mai Mặn (M)
Trà Sữa Bánh Flan (M)
Trà Berry Mãng Cầu (L)
Milo Dầm Trân Châu (M)
Milo Dầm Xmas (size M)
+ Nhập Code:
SIEUTIEC20 giảm 20k cho đơn 50k
SIEUTIEC30 giảm thêm 30k đơn 70k
SIEUTIEC40 giảm thêm 40k đơn 100k
- Location: HCM
- Timeline: 21/12 - 23/12</t>
    </r>
  </si>
  <si>
    <t>21/12 - 23/12</t>
  </si>
  <si>
    <r>
      <rPr>
        <u/>
        <sz val="10"/>
        <color rgb="FF1155CC"/>
        <rFont val="Calibri"/>
      </rPr>
      <t>https://docs.google.com/spreadsheets/d/1ESyqPEPbXYvsaRIUJsT9-M9l2vcFYhFA5frc-avxVh4/edit?usp=sharing</t>
    </r>
    <r>
      <rPr>
        <sz val="10"/>
        <rFont val="Calibri"/>
      </rPr>
      <t xml:space="preserve"> </t>
    </r>
  </si>
  <si>
    <r>
      <rPr>
        <sz val="10"/>
        <rFont val="Calibri"/>
      </rPr>
      <t xml:space="preserve">Tone xanh lá - trắng - đỏ. Chủ đề giáng sinh. Nền tuyết trắng. Tham khảo tone màu và theme trong </t>
    </r>
    <r>
      <rPr>
        <u/>
        <sz val="10"/>
        <color rgb="FF1155CC"/>
        <rFont val="Calibri"/>
      </rPr>
      <t>file mẫu</t>
    </r>
  </si>
  <si>
    <t>Pick 3 món: Milo Xmas, Trà Sữa Truyền Thống Phô Mai Hội Tụ (L), Milo New Year</t>
  </si>
  <si>
    <t xml:space="preserve">Thiết kế thêm 2 size Story &amp; Facebook </t>
  </si>
  <si>
    <r>
      <rPr>
        <b/>
        <sz val="10"/>
        <color theme="1"/>
        <rFont val="Calibri"/>
      </rPr>
      <t xml:space="preserve">1 Combo 7:
</t>
    </r>
    <r>
      <rPr>
        <sz val="10"/>
        <color theme="1"/>
        <rFont val="Calibri"/>
      </rPr>
      <t>Search Placeholder(12h-14h): 22/12
Search Placeholder(14h-17h): 23/12
Bottom banner(1-3): 21/12 - 23/12</t>
    </r>
  </si>
  <si>
    <r>
      <rPr>
        <sz val="10"/>
        <rFont val="Calibri"/>
      </rPr>
      <t xml:space="preserve">Deadline 11/12
</t>
    </r>
    <r>
      <rPr>
        <u/>
        <sz val="10"/>
        <color rgb="FF1155CC"/>
        <rFont val="Calibri"/>
      </rPr>
      <t>https://drive.google.com/drive/u/0/folders/1ENyjA1Yq4xferT7z52dlglJzf92lkONh</t>
    </r>
    <r>
      <rPr>
        <sz val="10"/>
        <rFont val="Calibri"/>
      </rPr>
      <t xml:space="preserve"> </t>
    </r>
  </si>
  <si>
    <t>Dec.CB7.6K</t>
  </si>
  <si>
    <r>
      <rPr>
        <sz val="10"/>
        <color theme="1"/>
        <rFont val="Calibri"/>
      </rPr>
      <t>- Key Message:</t>
    </r>
    <r>
      <rPr>
        <b/>
        <sz val="10"/>
        <color theme="1"/>
        <rFont val="Calibri"/>
      </rPr>
      <t xml:space="preserve"> AZ Khao Trà Sữa Hoa - Chỉ 6k + Voucher 40k</t>
    </r>
    <r>
      <rPr>
        <sz val="10"/>
        <color theme="1"/>
        <rFont val="Calibri"/>
      </rPr>
      <t xml:space="preserve">
- Scheme:  AZ Tặng Trà Sữa Hoa Chỉ  6k + Voucher giảm 40k
+ List món giảm về 6k. Giới hạn mỗi khách hàng chỉ mua được 1 trong 6 món giá 6K:
Trà Berry Mọng Đào (L)
Trà Sữa Thái Xanh Phô Mai Mặn (M)
Trà Sữa Bánh Flan (M)
Trà Berry Mãng Cầu (L)
Milo Dầm Trân Châu (M)
Olong Latte Quế Hoa (L)
+ Nhập Code:
SIEUTIEC20 giảm 20k cho đơn 50k
SIEUTIEC30 giảm thêm 30k đơn 70k
SIEUTIEC40 giảm thêm 40k đơn 100k
- Location: HCM
- Timeline: 26/12 - 28/12</t>
    </r>
  </si>
  <si>
    <r>
      <rPr>
        <u/>
        <sz val="10"/>
        <color rgb="FF1155CC"/>
        <rFont val="Calibri"/>
      </rPr>
      <t>https://docs.google.com/spreadsheets/d/1ESyqPEPbXYvsaRIUJsT9-M9l2vcFYhFA5frc-avxVh4/edit?usp=sharing</t>
    </r>
    <r>
      <rPr>
        <sz val="10"/>
        <rFont val="Calibri"/>
      </rPr>
      <t xml:space="preserve"> </t>
    </r>
  </si>
  <si>
    <r>
      <rPr>
        <sz val="10"/>
        <rFont val="Calibri"/>
      </rPr>
      <t xml:space="preserve">Tone bầu trời - hoa bay - mùa xuân. Chủ đề hoa nở mùa xuân. Để món "Olong latte quế hoa" ở giữa, làm nổi bật món. Tham khảo theme trong </t>
    </r>
    <r>
      <rPr>
        <u/>
        <sz val="10"/>
        <color rgb="FF1155CC"/>
        <rFont val="Calibri"/>
      </rPr>
      <t>file mẫu</t>
    </r>
  </si>
  <si>
    <t>Pick 3 món: Olong Latte Quế Hoa (L), Trà xoài chanh leo, Milo New Year</t>
  </si>
  <si>
    <r>
      <rPr>
        <b/>
        <sz val="10"/>
        <color theme="1"/>
        <rFont val="Calibri"/>
      </rPr>
      <t xml:space="preserve">1 Combo 7:
</t>
    </r>
    <r>
      <rPr>
        <sz val="10"/>
        <color theme="1"/>
        <rFont val="Calibri"/>
      </rPr>
      <t>Search Placeholder(12h-14h): 27/12, 28/12
Bottom banner(1-3): 26/12 - 28/12</t>
    </r>
  </si>
  <si>
    <r>
      <rPr>
        <sz val="10"/>
        <rFont val="Calibri"/>
      </rPr>
      <t xml:space="preserve">Deadline 17/12
</t>
    </r>
    <r>
      <rPr>
        <u/>
        <sz val="10"/>
        <color rgb="FF1155CC"/>
        <rFont val="Calibri"/>
      </rPr>
      <t>https://drive.google.com/drive/u/0/folders/1nlDBbfxrdX6-zm0gRubasFJ05bi-wc8P</t>
    </r>
    <r>
      <rPr>
        <sz val="10"/>
        <rFont val="Calibri"/>
      </rPr>
      <t xml:space="preserve"> </t>
    </r>
  </si>
  <si>
    <r>
      <rPr>
        <sz val="10"/>
        <color theme="1"/>
        <rFont val="Calibri"/>
      </rPr>
      <t xml:space="preserve">- Key Mess: </t>
    </r>
    <r>
      <rPr>
        <b/>
        <sz val="10"/>
        <color theme="1"/>
        <rFont val="Calibri"/>
      </rPr>
      <t>Wayne's Coffee Ưu Đãi Kép - Deal 1Đ  + Voucher 50K</t>
    </r>
    <r>
      <rPr>
        <sz val="10"/>
        <color theme="1"/>
        <rFont val="Calibri"/>
      </rPr>
      <t xml:space="preserve">
- Scheme: Wayne's Coffee Khao Món 1Đ 
+ List món giảm về 1Đ:
Bạc xỉu
Trà đào Sangria
Trà Đen Kem Trứng
+ Nhập code:
QUANMOI30 - Giảm 30K cho đơn 30K
SIEUTIEC40: Giảm 40k cho đơn từ 100k
SIEUTIEC50: Giảm 50k cho đơn từ 140k
SIEUTIEC70: Giảm 70k cho đơn từ 200k
Giới hạn mỗi khách hàng chỉ mua được 1 trong 3 món giá 1Đ, cho giá trị đơn từ 40k
- Location: HCM
- Timeline: 26/12 - 31/12</t>
    </r>
  </si>
  <si>
    <t>26/12 - 31/12</t>
  </si>
  <si>
    <r>
      <rPr>
        <sz val="10"/>
        <rFont val="Calibri"/>
      </rPr>
      <t xml:space="preserve">Adapt </t>
    </r>
    <r>
      <rPr>
        <u/>
        <sz val="10"/>
        <color rgb="FF1155CC"/>
        <rFont val="Calibri"/>
      </rPr>
      <t>KV Cũ</t>
    </r>
    <r>
      <rPr>
        <sz val="10"/>
        <rFont val="Calibri"/>
      </rPr>
      <t>:
- Thay keymess mới
- Thay ảnh món mới: Pick 3 món trong file
- Thêm element pháo hoa, đèn neon,...</t>
    </r>
  </si>
  <si>
    <r>
      <rPr>
        <b/>
        <sz val="10"/>
        <color theme="1"/>
        <rFont val="Calibri"/>
      </rPr>
      <t xml:space="preserve">1 Win 1:
</t>
    </r>
    <r>
      <rPr>
        <sz val="10"/>
        <color theme="1"/>
        <rFont val="Calibri"/>
      </rPr>
      <t>Search Placeholder(12h-14h): 30/12
Search Placeholder(14h-17h): 31/12
Hometop banner(7-9): 28/12, 29/12
Static banner(1-3): 26/12, 27/12
Floating(13h-16h): 31/12
Popup(6h-10h): 30/12</t>
    </r>
  </si>
  <si>
    <r>
      <rPr>
        <sz val="10"/>
        <rFont val="Calibri"/>
      </rPr>
      <t xml:space="preserve">Deadline 17/12
</t>
    </r>
    <r>
      <rPr>
        <u/>
        <sz val="10"/>
        <color rgb="FF1155CC"/>
        <rFont val="Calibri"/>
      </rPr>
      <t>https://drive.google.com/drive/u/0/folders/19XvVzzlbfIA240eL81jRAmywxXn62yBS</t>
    </r>
    <r>
      <rPr>
        <sz val="10"/>
        <rFont val="Calibri"/>
      </rPr>
      <t xml:space="preserve"> </t>
    </r>
  </si>
  <si>
    <t>w1-waynes-coffee</t>
  </si>
  <si>
    <t>Tên Món: COMBO ĐỘC QUYỀN SHOPEEFOOD -  GIẢM 48%
1 Cơm Sườn Nướng Than Hoa
1 Cơm Gà Phi Lê Xá Xíu
2 Bì
2 Coca - Cola
Giá gốc: 169.000đ 
Giá khuyến mãi: 88.000đ
Giảm 48%
Timeline: 1-&gt;31/12</t>
  </si>
  <si>
    <t xml:space="preserve"> 1-&gt;31/12</t>
  </si>
  <si>
    <t>"Bottom 09/12
Hometop 8h-10h 14/12
Collection list 10/12"</t>
  </si>
  <si>
    <t>https://drive.google.com/drive/folders/17KW77yUs4xgg2tSbi_JRYoX-bJSg57a5</t>
  </si>
  <si>
    <r>
      <rPr>
        <sz val="10"/>
        <rFont val="Calibri"/>
      </rPr>
      <t xml:space="preserve">Key Message: </t>
    </r>
    <r>
      <rPr>
        <b/>
        <sz val="10"/>
        <rFont val="Calibri"/>
      </rPr>
      <t>CO.OPFOOD TIỆN LỢI TƯƠI NGON - GIẢM 50%</t>
    </r>
    <r>
      <rPr>
        <sz val="10"/>
        <rFont val="Calibri"/>
      </rPr>
      <t xml:space="preserve">
- Scheme: p/s coop </t>
    </r>
    <r>
      <rPr>
        <u/>
        <sz val="10"/>
        <color rgb="FF1155CC"/>
        <rFont val="Calibri"/>
      </rPr>
      <t>t12</t>
    </r>
    <r>
      <rPr>
        <sz val="10"/>
        <rFont val="Calibri"/>
      </rPr>
      <t xml:space="preserve">
</t>
    </r>
    <r>
      <rPr>
        <b/>
        <sz val="10"/>
        <rFont val="Calibri"/>
      </rPr>
      <t xml:space="preserve">Giảm 1 số món đến 50%: </t>
    </r>
    <r>
      <rPr>
        <sz val="10"/>
        <rFont val="Calibri"/>
      </rPr>
      <t xml:space="preserve">
  + Dưa leo baby CoopSelect hộp 500g-3514632
  + Đùi gà góc tư CP 500g-3456061
  + Cam sành Coop Select L1- 1kg-1.2kg-3522835
- Opening time: 8:00 - 20:00
- Timeline: </t>
    </r>
    <r>
      <rPr>
        <b/>
        <sz val="10"/>
        <rFont val="Calibri"/>
      </rPr>
      <t>17/12-21/12</t>
    </r>
    <r>
      <rPr>
        <sz val="10"/>
        <rFont val="Calibri"/>
      </rPr>
      <t xml:space="preserve">
- Location: HCM, HN, Cần thơ</t>
    </r>
  </si>
  <si>
    <t>17/12-21/12</t>
  </si>
  <si>
    <r>
      <rPr>
        <sz val="10"/>
        <color theme="1"/>
        <rFont val="Calibri"/>
      </rPr>
      <t xml:space="preserve">Hometop #10-12: </t>
    </r>
    <r>
      <rPr>
        <sz val="10"/>
        <color theme="1"/>
        <rFont val="Calibri"/>
      </rPr>
      <t>17/12, 18/12</t>
    </r>
    <r>
      <rPr>
        <sz val="10"/>
        <color theme="1"/>
        <rFont val="Calibri"/>
      </rPr>
      <t xml:space="preserve">
Static banner # 4: </t>
    </r>
    <r>
      <rPr>
        <sz val="10"/>
        <color theme="1"/>
        <rFont val="Calibri"/>
      </rPr>
      <t>20/12</t>
    </r>
    <r>
      <rPr>
        <sz val="10"/>
        <color theme="1"/>
        <rFont val="Calibri"/>
      </rPr>
      <t xml:space="preserve">
Bottom banner 1-3: </t>
    </r>
    <r>
      <rPr>
        <sz val="10"/>
        <color theme="1"/>
        <rFont val="Calibri"/>
      </rPr>
      <t>21/12</t>
    </r>
    <r>
      <rPr>
        <sz val="10"/>
        <color theme="1"/>
        <rFont val="Calibri"/>
      </rPr>
      <t xml:space="preserve">
Search Placeholder: 05h - 10h </t>
    </r>
    <r>
      <rPr>
        <sz val="10"/>
        <color theme="1"/>
        <rFont val="Calibri"/>
      </rPr>
      <t>19/12, 20/12</t>
    </r>
  </si>
  <si>
    <r>
      <rPr>
        <sz val="10"/>
        <color theme="1"/>
        <rFont val="Calibri"/>
      </rPr>
      <t xml:space="preserve">Hometop #10-12: </t>
    </r>
    <r>
      <rPr>
        <sz val="10"/>
        <color theme="1"/>
        <rFont val="Calibri"/>
      </rPr>
      <t>17/12, 18/12</t>
    </r>
    <r>
      <rPr>
        <sz val="10"/>
        <color theme="1"/>
        <rFont val="Calibri"/>
      </rPr>
      <t xml:space="preserve">
Static banner # 4: </t>
    </r>
    <r>
      <rPr>
        <sz val="10"/>
        <color theme="1"/>
        <rFont val="Calibri"/>
      </rPr>
      <t>20/12</t>
    </r>
    <r>
      <rPr>
        <sz val="10"/>
        <color theme="1"/>
        <rFont val="Calibri"/>
      </rPr>
      <t xml:space="preserve">
Bottom banner 1-3: </t>
    </r>
    <r>
      <rPr>
        <sz val="10"/>
        <color theme="1"/>
        <rFont val="Calibri"/>
      </rPr>
      <t>21/12</t>
    </r>
    <r>
      <rPr>
        <sz val="10"/>
        <color theme="1"/>
        <rFont val="Calibri"/>
      </rPr>
      <t xml:space="preserve">
Search Placeholder: 05h - 10h </t>
    </r>
    <r>
      <rPr>
        <sz val="10"/>
        <color theme="1"/>
        <rFont val="Calibri"/>
      </rPr>
      <t>19/12, 20/12</t>
    </r>
  </si>
  <si>
    <r>
      <rPr>
        <sz val="10"/>
        <color theme="1"/>
        <rFont val="Calibri"/>
      </rPr>
      <t>(Cần Thơ)</t>
    </r>
    <r>
      <rPr>
        <sz val="10"/>
        <color theme="1"/>
        <rFont val="Calibri"/>
      </rPr>
      <t xml:space="preserve">
Hometop #10-12: </t>
    </r>
    <r>
      <rPr>
        <sz val="10"/>
        <color theme="1"/>
        <rFont val="Calibri"/>
      </rPr>
      <t>17/12, 18/12</t>
    </r>
    <r>
      <rPr>
        <sz val="10"/>
        <color theme="1"/>
        <rFont val="Calibri"/>
      </rPr>
      <t xml:space="preserve">
Static banner # 4: </t>
    </r>
    <r>
      <rPr>
        <sz val="10"/>
        <color theme="1"/>
        <rFont val="Calibri"/>
      </rPr>
      <t>20/12</t>
    </r>
    <r>
      <rPr>
        <sz val="10"/>
        <color theme="1"/>
        <rFont val="Calibri"/>
      </rPr>
      <t xml:space="preserve">
Bottom banner 1-3: </t>
    </r>
    <r>
      <rPr>
        <sz val="10"/>
        <color theme="1"/>
        <rFont val="Calibri"/>
      </rPr>
      <t>21/12</t>
    </r>
    <r>
      <rPr>
        <sz val="10"/>
        <color theme="1"/>
        <rFont val="Calibri"/>
      </rPr>
      <t xml:space="preserve">
Search Placeholder: </t>
    </r>
    <r>
      <rPr>
        <sz val="10"/>
        <color theme="1"/>
        <rFont val="Calibri"/>
      </rPr>
      <t>05h - 10h 19/12, 20/12</t>
    </r>
  </si>
  <si>
    <t>https://drive.google.com/drive/u/0/folders/1sDymmHfjLLLsD30uuhBWOm4HxHReZd6f</t>
  </si>
  <si>
    <t>Dec_CB8_SJBP</t>
  </si>
  <si>
    <r>
      <rPr>
        <sz val="10"/>
        <color theme="1"/>
        <rFont val="Calibri"/>
      </rPr>
      <t>- Key message:</t>
    </r>
    <r>
      <rPr>
        <b/>
        <sz val="10"/>
        <color theme="1"/>
        <rFont val="Calibri"/>
      </rPr>
      <t xml:space="preserve"> Cuối năm deal tốt  - giảm 15% + voucher 95k</t>
    </r>
    <r>
      <rPr>
        <sz val="10"/>
        <color theme="1"/>
        <rFont val="Calibri"/>
      </rPr>
      <t xml:space="preserve">
- Scheme: TH true NUT giảm 15%
 Nhập TRUEMART95K - giảm 12% tối đa 95K
- Timeline: 22-24/12
- Location: Bắc Ninh, Bình Dương, Bình Phước, Bình Thuận, Cần Thơ, Đà Nẵng, Đắk Lắk, Đồng Nai, Hà Nội, Hải Phòng, Huế, Khánh Hoà, Lâm Đồng, Nam Định, Nghệ An, Ninh Thuận, Quảng Ninh, Thái Nguyên, Thanh Hoá, TP. HCM, Vũng Tàu</t>
    </r>
  </si>
  <si>
    <t>22/12-24/12</t>
  </si>
  <si>
    <t>Sử dụng KV Win 2 tháng 12 dòng 2295</t>
  </si>
  <si>
    <t>Bottom 4-6: 22/12, 23/12, 24/12 
Search place holder: 17h-19h 22/12, 23/12</t>
  </si>
  <si>
    <r>
      <rPr>
        <sz val="10"/>
        <rFont val="Calibri"/>
      </rPr>
      <t xml:space="preserve">Deadline 8/12
</t>
    </r>
    <r>
      <rPr>
        <u/>
        <sz val="10"/>
        <color rgb="FF1155CC"/>
        <rFont val="Calibri"/>
      </rPr>
      <t>https://drive.google.com/drive/u/0/folders/16ZXWdVOcgniR857hOYX02LwfS5lfC8YY</t>
    </r>
    <r>
      <rPr>
        <sz val="10"/>
        <rFont val="Calibri"/>
      </rPr>
      <t xml:space="preserve"> </t>
    </r>
  </si>
  <si>
    <t>Dec_CB2_SJBP</t>
  </si>
  <si>
    <r>
      <rPr>
        <sz val="10"/>
        <color theme="1"/>
        <rFont val="Calibri"/>
      </rPr>
      <t>- Key message:</t>
    </r>
    <r>
      <rPr>
        <b/>
        <sz val="10"/>
        <color theme="1"/>
        <rFont val="Calibri"/>
      </rPr>
      <t xml:space="preserve"> Cuối năm deal tốt  - giảm 15% + voucher 95k</t>
    </r>
    <r>
      <rPr>
        <sz val="10"/>
        <color theme="1"/>
        <rFont val="Calibri"/>
      </rPr>
      <t xml:space="preserve">
- Scheme: TH true NUT giảm 15%
 Nhập TRUEMART95K - giảm 12% tối đa 95K
- Timeline: 26-29/12
- Location: Bắc Ninh, Bình Dương, Bình Phước, Bình Thuận, Cần Thơ, Đà Nẵng, Đắk Lắk, Đồng Nai, Hà Nội, Hải Phòng, Huế, Khánh Hoà, Lâm Đồng, Nam Định, Nghệ An, Ninh Thuận, Quảng Ninh, Thái Nguyên, Thanh Hoá, TP. HCM, Vũng Tàu</t>
    </r>
  </si>
  <si>
    <t>26/12-29/12</t>
  </si>
  <si>
    <t>Bottom 1-6: 26/12, 27/12, 28/12 
Floating: 16h-19h 29/12</t>
  </si>
  <si>
    <t>Static 1-5: 26/12, 27/12, 28/12 
Floating: 16h-19h 29/12</t>
  </si>
  <si>
    <r>
      <rPr>
        <sz val="10"/>
        <rFont val="Calibri"/>
      </rPr>
      <t xml:space="preserve">Deadline 8/12
</t>
    </r>
    <r>
      <rPr>
        <u/>
        <sz val="10"/>
        <color rgb="FF1155CC"/>
        <rFont val="Calibri"/>
      </rPr>
      <t>https://drive.google.com/drive/u/0/folders/16ZXWdVOcgniR857hOYX02LwfS5lfC8YY</t>
    </r>
    <r>
      <rPr>
        <sz val="10"/>
        <rFont val="Calibri"/>
      </rPr>
      <t xml:space="preserve"> </t>
    </r>
  </si>
  <si>
    <r>
      <rPr>
        <sz val="10"/>
        <color theme="1"/>
        <rFont val="Calibri"/>
      </rPr>
      <t>- Key message:</t>
    </r>
    <r>
      <rPr>
        <b/>
        <sz val="10"/>
        <color theme="1"/>
        <rFont val="Calibri"/>
      </rPr>
      <t xml:space="preserve"> Papa's Chicken Khao Deal - Giảm 20%</t>
    </r>
    <r>
      <rPr>
        <sz val="10"/>
        <color theme="1"/>
        <rFont val="Calibri"/>
      </rPr>
      <t xml:space="preserve">
- Scheme: Best Seller giảm 20%
Gà có xương mật ong 
Gà cay phô mai 
Cơm cuốn 
Súp kimchi
- Timeline: 23/12 - 25/12
- Location: Hồ Chí Minh</t>
    </r>
  </si>
  <si>
    <r>
      <rPr>
        <sz val="10"/>
        <rFont val="Calibri"/>
      </rPr>
      <t xml:space="preserve">Adapt </t>
    </r>
    <r>
      <rPr>
        <u/>
        <sz val="10"/>
        <color rgb="FF1155CC"/>
        <rFont val="Calibri"/>
      </rPr>
      <t>KV Cũ</t>
    </r>
    <r>
      <rPr>
        <sz val="10"/>
        <rFont val="Calibri"/>
      </rPr>
      <t>:
- Thiết kế thêm size Floating</t>
    </r>
  </si>
  <si>
    <r>
      <rPr>
        <b/>
        <sz val="10"/>
        <color theme="1"/>
        <rFont val="Calibri"/>
      </rPr>
      <t xml:space="preserve">1 Combo 2:
</t>
    </r>
    <r>
      <rPr>
        <sz val="10"/>
        <color theme="1"/>
        <rFont val="Calibri"/>
      </rPr>
      <t>Static banner(5): 23/12 - 25/12
Floating(16h-19h): 23/12</t>
    </r>
  </si>
  <si>
    <r>
      <rPr>
        <sz val="10"/>
        <rFont val="Calibri"/>
      </rPr>
      <t xml:space="preserve">Deadline 15/12
</t>
    </r>
    <r>
      <rPr>
        <u/>
        <sz val="10"/>
        <color rgb="FF1155CC"/>
        <rFont val="Calibri"/>
      </rPr>
      <t>https://drive.google.com/drive/u/0/folders/1X0HeOsxoB-CV6oUSBXxYSR4X6bZ8h1UP</t>
    </r>
    <r>
      <rPr>
        <sz val="10"/>
        <rFont val="Calibri"/>
      </rPr>
      <t xml:space="preserve"> </t>
    </r>
  </si>
  <si>
    <r>
      <rPr>
        <sz val="10"/>
        <color theme="1"/>
        <rFont val="Calibri"/>
      </rPr>
      <t xml:space="preserve">- Key message: </t>
    </r>
    <r>
      <rPr>
        <b/>
        <sz val="10"/>
        <color theme="1"/>
        <rFont val="Calibri"/>
      </rPr>
      <t>Papa's Chicken Khao Deal - Giảm 20%</t>
    </r>
    <r>
      <rPr>
        <sz val="10"/>
        <color theme="1"/>
        <rFont val="Calibri"/>
      </rPr>
      <t xml:space="preserve">
- Scheme: Best Seller giảm 20%
Gà có xương mật ong 
Gà cay phô mai 
Cơm cuốn 
Súp kimchi
- Timeline: 29/12 - 31/12
- Location: Hồ Chí Minh</t>
    </r>
  </si>
  <si>
    <t>Dùng chung KV dòng 2324</t>
  </si>
  <si>
    <r>
      <rPr>
        <b/>
        <sz val="10"/>
        <color theme="1"/>
        <rFont val="Calibri"/>
      </rPr>
      <t xml:space="preserve">1 Combo 7:
</t>
    </r>
    <r>
      <rPr>
        <sz val="10"/>
        <color theme="1"/>
        <rFont val="Calibri"/>
      </rPr>
      <t>Search Placeholder(10h-12h): 30/12
Search Placeholder(17h-19h): 31/12
Bottom banner(1-3): 29/12 - 31/12</t>
    </r>
  </si>
  <si>
    <r>
      <rPr>
        <sz val="10"/>
        <rFont val="Calibri"/>
      </rPr>
      <t xml:space="preserve">Deadline 15/12
</t>
    </r>
    <r>
      <rPr>
        <u/>
        <sz val="10"/>
        <color rgb="FF1155CC"/>
        <rFont val="Calibri"/>
      </rPr>
      <t>https://drive.google.com/drive/u/0/folders/1X0HeOsxoB-CV6oUSBXxYSR4X6bZ8h1UP</t>
    </r>
    <r>
      <rPr>
        <sz val="10"/>
        <rFont val="Calibri"/>
      </rPr>
      <t xml:space="preserve"> </t>
    </r>
  </si>
  <si>
    <t>Gấu bông</t>
  </si>
  <si>
    <t xml:space="preserve">chương trình độc quyền ShopeeFood vào ngày 12/12 
(chỉ bán SPF và own channels)
Combo Charsiu Tặng Gấu Poppy - Mua 1 Tặng 1
Mua Combo A: 2 Gà Charsiu + 1 Gà Popcorn + 2 Nước;
Tặng Combo B: 1 Mì Ý Phô Mai + 1 Bắp Cải Trộn và Tặng kèm thêm Gấu Poppy
Giá gốc: 241k
Giá giảm: 169k
(discount 30% chưa bao gồm giá gấu)
Số lượng có hạn.  
Timeline bán: 12/12 đến khi hết stock </t>
  </si>
  <si>
    <t>12-15/12</t>
  </si>
  <si>
    <r>
      <rPr>
        <sz val="10"/>
        <rFont val="Calibri"/>
      </rPr>
      <t xml:space="preserve">Danh sách ID Mex: </t>
    </r>
    <r>
      <rPr>
        <u/>
        <sz val="10"/>
        <color rgb="FF1155CC"/>
        <rFont val="Calibri"/>
      </rPr>
      <t>https://docs.google.com/spreadsheets/d/1KmfXaYNxTvOqlFm0awngGgwSbAkphKf3/edit#gid=264214317</t>
    </r>
  </si>
  <si>
    <t>Post SPF 12.12 11h30 
Collection list 10h-12h 12.12
Static 14/12
Bottom 15/12
Note: Nếu 12/12 hết stock các slot media sau đó cancel</t>
  </si>
  <si>
    <t>https://drive.google.com/drive/folders/16laX3vqtZJRhGPapLhn5cHeqcEb4sN9i</t>
  </si>
  <si>
    <t>sj-popeyes-poppy</t>
  </si>
  <si>
    <t>Dec.VT</t>
  </si>
  <si>
    <r>
      <rPr>
        <sz val="10"/>
        <color theme="1"/>
        <rFont val="Calibri"/>
      </rPr>
      <t xml:space="preserve">- Key message: </t>
    </r>
    <r>
      <rPr>
        <b/>
        <sz val="10"/>
        <color theme="1"/>
        <rFont val="Calibri"/>
      </rPr>
      <t>Lotteria Khao Tiệc Linh Đình - Giảm 100.000 Đồng</t>
    </r>
    <r>
      <rPr>
        <sz val="10"/>
        <color theme="1"/>
        <rFont val="Calibri"/>
      </rPr>
      <t xml:space="preserve">
- Scheme: 
+ SIÊU SALE CUỐI NĂM     
3 Gà rán giòn ngon + 2 Pepsi (S) giá gốc 137,000 =&gt; giảm còn 89,000
+ Voucher: 
LOTTERIA100: 13% CAP 100k, MBS 100k
LOTTERIAFS: Giảm 13k phí ship MBS 39k
- Timeline: 11/12, 13/12, 14/12, 19/12 - 21/12
- Location: Vũng Tàu </t>
    </r>
  </si>
  <si>
    <t>11/12, 13/12, 14/12, 19/12 - 21/12</t>
  </si>
  <si>
    <r>
      <rPr>
        <b/>
        <sz val="10"/>
        <color theme="1"/>
        <rFont val="Calibri"/>
      </rPr>
      <t xml:space="preserve">2 Win 3:
</t>
    </r>
    <r>
      <rPr>
        <sz val="10"/>
        <color theme="1"/>
        <rFont val="Calibri"/>
      </rPr>
      <t>Hometop banner(7-9): 13/12, 14/12, 19/12, 21/12
Static banner(1-3): 11/12, 20/12</t>
    </r>
  </si>
  <si>
    <t>https://drive.google.com/drive/folders/194zG3eTrCUaOvOS8q8h2xeGX9h-vgipj</t>
  </si>
  <si>
    <r>
      <rPr>
        <sz val="10"/>
        <color theme="1"/>
        <rFont val="Calibri"/>
      </rPr>
      <t xml:space="preserve">- Key message: </t>
    </r>
    <r>
      <rPr>
        <b/>
        <sz val="10"/>
        <color theme="1"/>
        <rFont val="Calibri"/>
      </rPr>
      <t>Lotteria Khao Tiệc Linh Đình - Giảm 100.000 Đồng</t>
    </r>
    <r>
      <rPr>
        <sz val="10"/>
        <color theme="1"/>
        <rFont val="Calibri"/>
      </rPr>
      <t xml:space="preserve">
- Scheme: 
+ SIÊU SALE CUỐI NĂM
3 Gà rán giòn ngon + 2 Pepsi (S) giá gốc 137,000 =&gt; giảm còn 89,000
+ Voucher: 
LOTTERIA100: 13% CAP 100k, MBS 100k
LOTTERIAFS: Giảm 13k phí ship MBS 39k
- Timeline: 15/12 - 18/12
- Location: Vũng Tàu </t>
    </r>
  </si>
  <si>
    <t>15/12 - 18/12</t>
  </si>
  <si>
    <r>
      <rPr>
        <b/>
        <sz val="10"/>
        <color theme="1"/>
        <rFont val="Calibri"/>
      </rPr>
      <t xml:space="preserve">1 Win 4:
</t>
    </r>
    <r>
      <rPr>
        <sz val="10"/>
        <color theme="1"/>
        <rFont val="Calibri"/>
      </rPr>
      <t>Search Placeholder(10h-12h): 18/12
Search Placeholder(17h-19h): 17/12
Hometop banner(10-12): 16/12, 18/12
Static banner(4): 15/12, 16/12</t>
    </r>
  </si>
  <si>
    <t>w4-vt-lotteria</t>
  </si>
  <si>
    <t>Dec_Noel</t>
  </si>
  <si>
    <r>
      <rPr>
        <sz val="10"/>
        <color theme="1"/>
        <rFont val="Calibri"/>
      </rPr>
      <t xml:space="preserve">- Key Mess: </t>
    </r>
    <r>
      <rPr>
        <b/>
        <sz val="10"/>
        <color theme="1"/>
        <rFont val="Calibri"/>
      </rPr>
      <t>ĐÓN GIÁNG SINH CHÚ LONG KHAO
Món 1Đ + Voucher 50,000Đ</t>
    </r>
    <r>
      <rPr>
        <sz val="10"/>
        <color theme="1"/>
        <rFont val="Calibri"/>
      </rPr>
      <t xml:space="preserve">
- Scheme: 
 Cà Phê Muối 1Đ - MBS 65k
 + Voucher discount SIEUTIEC50 - Giảm 50k MBS 140k
- Timeline: 22-25/12
- Location: HCM, HN, Đà Nẵng, Bình Dương, Vũng Tàu, Cần Thơ, Long An, Long Xuyên, Mỹ Tho, Cà Mau, Bình Phước, Tây Ninh, Vĩnh Long, Bình Thuận, Kiên Giang, Quảng Ngãi, Trà Vinh, Huế</t>
    </r>
  </si>
  <si>
    <t xml:space="preserve">22-25/12 </t>
  </si>
  <si>
    <r>
      <rPr>
        <u/>
        <sz val="10"/>
        <color rgb="FF1155CC"/>
        <rFont val="Calibri"/>
      </rPr>
      <t>https://docs.google.com/spreadsheets/d/18nNNMUzK2I2bRzIBegbdjF9o1qa2vte8T2ecKUn9gVs/edit?usp=sharing</t>
    </r>
    <r>
      <rPr>
        <sz val="10"/>
        <rFont val="Calibri"/>
      </rPr>
      <t xml:space="preserve"> </t>
    </r>
  </si>
  <si>
    <t>Hometop #10-12: 22/12, 23/12
Bottom #1-3: 24/12, 25/12
Pop up: 6h-10h 22/12
Search Placeholder - 2 slots: 14h-17h 22/12, 5h-10h 23/12</t>
  </si>
  <si>
    <t>Hometop #7-9: 22/12, 23/12
Static banner #4: 24/12, 25/12
Pop up: 6h-10h 22/12
Search Placeholder - 2 slots: 12h-14h 22/12, 5h-10h 23/12</t>
  </si>
  <si>
    <t>https://drive.google.com/drive/folders/14CRQx67ZD5InuQSfrP7yKS3SM9EuwYgH</t>
  </si>
  <si>
    <t>Dec_end</t>
  </si>
  <si>
    <r>
      <rPr>
        <sz val="10"/>
        <color theme="1"/>
        <rFont val="Calibri"/>
      </rPr>
      <t xml:space="preserve">- Key Mess: </t>
    </r>
    <r>
      <rPr>
        <b/>
        <sz val="10"/>
        <color theme="1"/>
        <rFont val="Calibri"/>
      </rPr>
      <t>Chú Long Khao Ưu Đãi Kép Giảm 50% + Voucher 50,000Đ</t>
    </r>
    <r>
      <rPr>
        <sz val="10"/>
        <color theme="1"/>
        <rFont val="Calibri"/>
      </rPr>
      <t xml:space="preserve">
- Scheme: 
 + Cà Phê Muối
 + Cà Phê Dừa
 + Cà Phê Caramel
 + Cà Phê Phô Mai
1 trong 4 món cà phê trên giảm 50% 
Áp dụng thêm Voucher SIEUTIEC50 - Giảm 50k cho đơn hàng từ 140k
- Timeline: 28/12-31/12
- Location: HCM, HN, Đà Nẵng, Bình Dương, Vũng Tàu, Cần Thơ, Long An, Long Xuyên, Mỹ Tho, Cà Mau, Bình Phước, Tây Ninh, Vĩnh Long, Bình Thuận, Kiên Giang, Quảng Ngãi, Trà Vinh, Huế</t>
    </r>
  </si>
  <si>
    <t>28/12-31/12</t>
  </si>
  <si>
    <t>Hình ảnh mới - SKU &amp; LOGO</t>
  </si>
  <si>
    <t>Team tự do design, background tiệc cuối năm</t>
  </si>
  <si>
    <t>Cà Phê Muối, Cà Phê Dừa, Cà Phê Phô Mai</t>
  </si>
  <si>
    <t xml:space="preserve">festive, tiệc cuối năm </t>
  </si>
  <si>
    <t>Hometop #10-12: 29/12, 30/12
Static 1-5: 28/12, 31/12
Floating: 6h-10h 31/12
Search Placeholder - 2 slots: 5h-10h 29/12 và 30/12</t>
  </si>
  <si>
    <t>Hometop #7-9: 29/12, 30/12
Static 1-5: 28/12, 31/12
Floating: 13h-16h 31/12
Search Placeholder - 2 slots: 12h-14h 29/12 và 30/12</t>
  </si>
  <si>
    <r>
      <rPr>
        <sz val="10"/>
        <rFont val="Calibri"/>
      </rPr>
      <t xml:space="preserve">deadline 17/12
</t>
    </r>
    <r>
      <rPr>
        <u/>
        <sz val="10"/>
        <color rgb="FF1155CC"/>
        <rFont val="Calibri"/>
      </rPr>
      <t>https://drive.google.com/drive/u/0/folders/1Y_vQekSnuu5MlvTG6B4yO9CvVrbckB2j</t>
    </r>
    <r>
      <rPr>
        <sz val="10"/>
        <rFont val="Calibri"/>
      </rPr>
      <t xml:space="preserve"> </t>
    </r>
  </si>
  <si>
    <t>Dec.Food</t>
  </si>
  <si>
    <r>
      <rPr>
        <sz val="10"/>
        <color theme="1"/>
        <rFont val="Calibri"/>
      </rPr>
      <t xml:space="preserve">- Key Mess: </t>
    </r>
    <r>
      <rPr>
        <b/>
        <sz val="10"/>
        <color theme="1"/>
        <rFont val="Calibri"/>
      </rPr>
      <t>HD SAISON - MỘT CHẠM LÀ ĂN NGON giảm 50.000 đồng cho đơn từ 150.000đ áp dụng mỗi ngày</t>
    </r>
    <r>
      <rPr>
        <sz val="10"/>
        <color theme="1"/>
        <rFont val="Calibri"/>
      </rPr>
      <t xml:space="preserve">
- Scheme: 
+ Giảm 50.000 đồng cho đơn hàng từ 150.000đồng thanh toán mỗi ngày (trừ ngày 8)
+ Code name: HDSAISON50
- Timeline: 01/12/2025 - 31/12/2025
- Location: Nationwide</t>
    </r>
  </si>
  <si>
    <t>01/12/2025 - 31/12/2025</t>
  </si>
  <si>
    <t>Ongoing banner: 11/12
Collection List banner: 20/12</t>
  </si>
  <si>
    <t>Food</t>
  </si>
  <si>
    <r>
      <rPr>
        <u/>
        <sz val="10"/>
        <color rgb="FF1155CC"/>
        <rFont val="Calibri"/>
      </rPr>
      <t>https://shopee.vn/m/HDSAISONFOOD-SPF</t>
    </r>
    <r>
      <rPr>
        <sz val="10"/>
        <rFont val="Calibri"/>
      </rPr>
      <t xml:space="preserve">  
</t>
    </r>
    <r>
      <rPr>
        <u/>
        <sz val="10"/>
        <color rgb="FF1155CC"/>
        <rFont val="Calibri"/>
      </rPr>
      <t>https://shopee.vn/m/HDSAISONFOOD-SP</t>
    </r>
  </si>
  <si>
    <t>Dec.Mart</t>
  </si>
  <si>
    <r>
      <rPr>
        <sz val="10"/>
        <color theme="1"/>
        <rFont val="Calibri"/>
      </rPr>
      <t xml:space="preserve">- Key Mess: </t>
    </r>
    <r>
      <rPr>
        <b/>
        <sz val="10"/>
        <color theme="1"/>
        <rFont val="Calibri"/>
      </rPr>
      <t>Đi chợ cuối năm - Giảm 88.000Đ cho đơn từ 388.000đ</t>
    </r>
    <r>
      <rPr>
        <sz val="10"/>
        <color theme="1"/>
        <rFont val="Calibri"/>
      </rPr>
      <t xml:space="preserve">
+ Giảm 88.000đ cho đơn từ 388.000Đ
+ Code name: HDSAISON88
- Timeline: 01/12/2025 - 31/12/2025
- Location: Nationwide</t>
    </r>
  </si>
  <si>
    <t>Flash sale banner(1-3): 22/12
Search banner: 26/12</t>
  </si>
  <si>
    <t>Mart.</t>
  </si>
  <si>
    <r>
      <rPr>
        <u/>
        <sz val="10"/>
        <color rgb="FF1155CC"/>
        <rFont val="Calibri"/>
      </rPr>
      <t>https://shopee.vn/m/HDSAISONMART-SPF</t>
    </r>
    <r>
      <rPr>
        <sz val="10"/>
        <rFont val="Calibri"/>
      </rPr>
      <t xml:space="preserve">    
</t>
    </r>
    <r>
      <rPr>
        <u/>
        <sz val="10"/>
        <color rgb="FF1155CC"/>
        <rFont val="Calibri"/>
      </rPr>
      <t>https://shopee.vn/m/HDSAISONMART-SP</t>
    </r>
  </si>
  <si>
    <r>
      <rPr>
        <sz val="10"/>
        <color theme="1"/>
        <rFont val="Calibri"/>
      </rPr>
      <t xml:space="preserve">- Key Mess: </t>
    </r>
    <r>
      <rPr>
        <b/>
        <sz val="10"/>
        <color theme="1"/>
        <rFont val="Calibri"/>
      </rPr>
      <t>Ngày tài chính tiêu dùng HDSAISON giảm 80.000Đ</t>
    </r>
    <r>
      <rPr>
        <sz val="10"/>
        <color theme="1"/>
        <rFont val="Calibri"/>
      </rPr>
      <t xml:space="preserve">
- Scheme: 
+ Giảm 80.000 đồng cho đơn từ 188.000 đồng ngày 8 hằng tháng
+ Code name:HDSAISON80
- Timeline: 01/12/2025 - 31/12/2025
- Location: Nationwide</t>
    </r>
  </si>
  <si>
    <t>SPF - FB Post 7h: 08/12</t>
  </si>
  <si>
    <t>Adapt KV HD SAISON FOOD</t>
  </si>
  <si>
    <r>
      <rPr>
        <u/>
        <sz val="10"/>
        <color rgb="FF1155CC"/>
        <rFont val="Calibri"/>
      </rPr>
      <t>https://shopee.vn/m/HDSAISONFOOD-SPF</t>
    </r>
    <r>
      <rPr>
        <sz val="10"/>
        <rFont val="Calibri"/>
      </rPr>
      <t xml:space="preserve">      
</t>
    </r>
    <r>
      <rPr>
        <u/>
        <sz val="10"/>
        <color rgb="FF1155CC"/>
        <rFont val="Calibri"/>
      </rPr>
      <t>https://shopee.vn/m/HDSAISONFOOD-SP</t>
    </r>
  </si>
  <si>
    <r>
      <rPr>
        <sz val="10"/>
        <color theme="1"/>
        <rFont val="Calibri"/>
      </rPr>
      <t>- Key Message:</t>
    </r>
    <r>
      <rPr>
        <b/>
        <sz val="10"/>
        <color theme="1"/>
        <rFont val="Calibri"/>
      </rPr>
      <t xml:space="preserve"> Trà sữa AFT Chuẩn Hàng Không - Món 1Đ + Voucher 50k
</t>
    </r>
    <r>
      <rPr>
        <sz val="10"/>
        <color theme="1"/>
        <rFont val="Calibri"/>
      </rPr>
      <t>- Scheme: Món 1Đ + Voucher 50k
+ Món Best Seller Trà sữa Vietnam Airlines oolong lài trân châu 1Đ - Đơn tối thiểu 99k
500 phần/chi nhánh/ngày, Mỗi bill chỉ order 1 món
+ Nhập code SIEUTIEC50, giảm 50k MBS 140k
- Timeline: 29/12-31/12
- Location: HCM</t>
    </r>
  </si>
  <si>
    <t xml:space="preserve"> 29/12-31/12</t>
  </si>
  <si>
    <t>- Background bầu trời : Tone màu xanh da trời chủ đạo, có hình máy bay và đám mây,...</t>
  </si>
  <si>
    <t>- Pick 2 trà sữa và 1 đậu hũ lạnh</t>
  </si>
  <si>
    <r>
      <rPr>
        <b/>
        <sz val="10"/>
        <color theme="1"/>
        <rFont val="Calibri"/>
      </rPr>
      <t xml:space="preserve">1 Combo7:
</t>
    </r>
    <r>
      <rPr>
        <sz val="10"/>
        <color theme="1"/>
        <rFont val="Calibri"/>
      </rPr>
      <t>Bottom Banner(1-3): 29/12-31/12
Search Placeholder(12h-14h): 31/12
Search Placeholder(14h-17h): 30/12</t>
    </r>
  </si>
  <si>
    <r>
      <rPr>
        <sz val="10"/>
        <rFont val="Calibri"/>
      </rPr>
      <t xml:space="preserve">Deadline 17/12
</t>
    </r>
    <r>
      <rPr>
        <u/>
        <sz val="10"/>
        <color rgb="FF1155CC"/>
        <rFont val="Calibri"/>
      </rPr>
      <t>https://drive.google.com/drive/u/0/folders/1Ll7Utncbl1fr2HOv6XZSKNJBW1RX32BS</t>
    </r>
    <r>
      <rPr>
        <sz val="10"/>
        <rFont val="Calibri"/>
      </rPr>
      <t xml:space="preserve"> </t>
    </r>
  </si>
  <si>
    <t>a-vn-airlines</t>
  </si>
  <si>
    <r>
      <rPr>
        <sz val="10"/>
        <color theme="1"/>
        <rFont val="Calibri"/>
      </rPr>
      <t xml:space="preserve">- Key Message: </t>
    </r>
    <r>
      <rPr>
        <b/>
        <sz val="10"/>
        <color theme="1"/>
        <rFont val="Calibri"/>
      </rPr>
      <t>TEA.JOY Khao Tiệc Cuối Năm
Món 1Đ + Voucher 50.000 ĐỒNG</t>
    </r>
    <r>
      <rPr>
        <sz val="10"/>
        <color theme="1"/>
        <rFont val="Calibri"/>
      </rPr>
      <t xml:space="preserve">
- Scheme: 
</t>
    </r>
    <r>
      <rPr>
        <b/>
        <sz val="10"/>
        <color theme="1"/>
        <rFont val="Calibri"/>
      </rPr>
      <t>+ Mời món 1Đ - cho đơn hàng từ 99K các món:</t>
    </r>
    <r>
      <rPr>
        <sz val="10"/>
        <color theme="1"/>
        <rFont val="Calibri"/>
      </rPr>
      <t xml:space="preserve">
Trà Sữa Lá Dứa
Hồng Trà Sữa Granola
Lục Trà Sữa Tàu Hủ Matcha
Trà Sữa Bá Tước (Ít calo, thuần chay)
Trà Sữa Lài Gạo Rang (Ít calo, thuần chay)</t>
    </r>
    <r>
      <rPr>
        <b/>
        <sz val="10"/>
        <color theme="1"/>
        <rFont val="Calibri"/>
      </rPr>
      <t xml:space="preserve">
+ Đồng giảm 50% món mới:
</t>
    </r>
    <r>
      <rPr>
        <sz val="10"/>
        <color theme="1"/>
        <rFont val="Calibri"/>
      </rPr>
      <t xml:space="preserve">Trà Sữa Cúc Mộc Xoài - Premium
Trà Sữa Hoàng Lan - Trân Châu Xoài
Bạch Trà Nhãn Táo (trà nhẹ, hậu vị thanh mát)
</t>
    </r>
    <r>
      <rPr>
        <b/>
        <sz val="10"/>
        <color theme="1"/>
        <rFont val="Calibri"/>
      </rPr>
      <t xml:space="preserve">Voucher discount: 
</t>
    </r>
    <r>
      <rPr>
        <sz val="10"/>
        <color theme="1"/>
        <rFont val="Calibri"/>
      </rPr>
      <t xml:space="preserve">+ Nhập mã </t>
    </r>
    <r>
      <rPr>
        <b/>
        <sz val="10"/>
        <color theme="1"/>
        <rFont val="Calibri"/>
      </rPr>
      <t>TEAJOYXSPF50</t>
    </r>
    <r>
      <rPr>
        <sz val="10"/>
        <color theme="1"/>
        <rFont val="Calibri"/>
      </rPr>
      <t xml:space="preserve"> giảm 50K cho đơn 120K
+ Ngoài ra còn có các mã giảm cực kì hấp dẫn khác: 
SIEUTIEC30 giảm 30K cho đơn 70k
SIEUTIEC40 giảm 40k cho đơn 100k 
SIEUTIEC50 giảm 50k đơn 140k 
SIEUTIEC70 giảm 70k cho đơn 200k 
SIEUTIEC99 giảm 99K cho đơn 250K
- Location: HCM
- Timeline: 23/12, 29/12, 30/12</t>
    </r>
  </si>
  <si>
    <t>23/12, 29/12, 30/12</t>
  </si>
  <si>
    <r>
      <rPr>
        <sz val="10"/>
        <rFont val="Calibri"/>
      </rPr>
      <t xml:space="preserve">Adapt </t>
    </r>
    <r>
      <rPr>
        <u/>
        <sz val="10"/>
        <color rgb="FF1155CC"/>
        <rFont val="Calibri"/>
      </rPr>
      <t>KV Cũ</t>
    </r>
    <r>
      <rPr>
        <sz val="10"/>
        <rFont val="Calibri"/>
      </rPr>
      <t>:
- Thay keymess mới
- Thay background: vibe tiệc cuối năm, tone màu xanh lá đậm + gold, ưu tiên màu xanh, không dùng tone đỏ.
- Thay ảnh món mới: Pick 2 món Lục trà + Hồng trà trong file
- Update thêm size FB &amp; Story</t>
    </r>
  </si>
  <si>
    <r>
      <rPr>
        <b/>
        <sz val="10"/>
        <color theme="1"/>
        <rFont val="Calibri"/>
      </rPr>
      <t xml:space="preserve">1 Combo 2:
</t>
    </r>
    <r>
      <rPr>
        <sz val="10"/>
        <color theme="1"/>
        <rFont val="Calibri"/>
      </rPr>
      <t>Static Banner(4): 23/12, 29/12, 30/12
Floating(13h-16h): 30/12</t>
    </r>
  </si>
  <si>
    <r>
      <rPr>
        <sz val="10"/>
        <rFont val="Calibri"/>
      </rPr>
      <t xml:space="preserve">Deadline 15/12
</t>
    </r>
    <r>
      <rPr>
        <u/>
        <sz val="10"/>
        <color rgb="FF1155CC"/>
        <rFont val="Calibri"/>
      </rPr>
      <t>https://drive.google.com/drive/u/0/folders/1rc3tpsrdOy4vULNPElOpIvwJRzVTNpje</t>
    </r>
    <r>
      <rPr>
        <sz val="10"/>
        <rFont val="Calibri"/>
      </rPr>
      <t xml:space="preserve"> </t>
    </r>
  </si>
  <si>
    <r>
      <rPr>
        <sz val="10"/>
        <color theme="1"/>
        <rFont val="Calibri"/>
      </rPr>
      <t xml:space="preserve">- Key Mess: </t>
    </r>
    <r>
      <rPr>
        <b/>
        <sz val="10"/>
        <color theme="1"/>
        <rFont val="Calibri"/>
      </rPr>
      <t>Wayne's Coffee Ưu Đãi Kép - Deal 1Đ  + Voucher 50K</t>
    </r>
    <r>
      <rPr>
        <sz val="10"/>
        <color theme="1"/>
        <rFont val="Calibri"/>
      </rPr>
      <t xml:space="preserve">
- Scheme: Wayne's Coffee Khao Món 1Đ 
+ List món giảm về 1Đ,Giới hạn mỗi khách hàng chỉ mua được 1 trong 3 món giá 1Đ, cho giá trị đơn từ 40k:
Bạc xỉu
Trà đào Sangria
Trà Trái Cây Nhiệt Đới
+ Nhập code:
QUANMOI30 - Giảm 30K cho đơn 30K
SIEUTIEC40: Giảm 40k cho đơn từ 100k
SIEUTIEC50: Giảm 50k cho đơn từ 140k
SIEUTIEC70: Giảm 70k cho đơn từ 200k
- Location: HCM
- Timeline: 13/12, 22/12, 23/12</t>
    </r>
  </si>
  <si>
    <t>13/12, 22/12, 23/12</t>
  </si>
  <si>
    <r>
      <rPr>
        <b/>
        <sz val="10"/>
        <color theme="1"/>
        <rFont val="Calibri"/>
      </rPr>
      <t xml:space="preserve">1 Combo 9:
</t>
    </r>
    <r>
      <rPr>
        <sz val="10"/>
        <color theme="1"/>
        <rFont val="Calibri"/>
      </rPr>
      <t>Search Placeholder(5h-10h): 22/12
Search Placeholder(19h-22h): 23/12
Hometop banner(10-12): 13/12, 22/12, 23/12</t>
    </r>
  </si>
  <si>
    <t>https://drive.google.com/drive/u/0/folders/1_bgN2KU-6uW6iD0DCly-STD22r0s5jGP</t>
  </si>
  <si>
    <r>
      <rPr>
        <sz val="10"/>
        <color theme="1"/>
        <rFont val="Calibri"/>
      </rPr>
      <t xml:space="preserve">- Key message: </t>
    </r>
    <r>
      <rPr>
        <b/>
        <sz val="10"/>
        <color theme="1"/>
        <rFont val="Calibri"/>
      </rPr>
      <t>Chạm Dalat - Đậm Vị Bơ - Mua 1 Tặng 1</t>
    </r>
    <r>
      <rPr>
        <sz val="10"/>
        <color theme="1"/>
        <rFont val="Calibri"/>
      </rPr>
      <t xml:space="preserve">
- Scheme: 
+ Mua 1 kem bơ đặc biệt – Tặng 1 Olong Bơ Phù Sơn (size M)
+ Mã giảm:
3112YEP2600: Code giảm 20%, cho đơn từ 30K, giảm tối đa 2600K
3112YEP260: Code giảm 25%, cho đơn từ 60K, giảm tối đa 260K
3112YEP120: Code giảm 30%, cho đơn từ 100K, giảm tối đa 120K
SIEUTIEC40: Giảm 40k cho đơn từ 100k
SIEUTIEC50: Giảm 50k cho đơn từ 140k
SIEUTIEC70: Giảm 70k cho đơn từ 200k
SIEUTIEC99: Giảm 99k cho đơn từ 250k
- Timeline: 29/12 - 31/12</t>
    </r>
  </si>
  <si>
    <t>https://docs.google.com/spreadsheets/d/1ekqf8pPmZthtaOreD84gMkhrGKImS_KBg7-YmvIpkkw/edit?usp=drive_web&amp;ouid=105486081762919833890</t>
  </si>
  <si>
    <t>https://drive.google.com/drive/u/0/folders/17bPRQdiBVOcndIpfSiQjboFv4xbguLtL</t>
  </si>
  <si>
    <t>Tone chủ đạo màu xanh rêu, đặc trưng của brand. Theme lễ hội, tiệc cuối năm</t>
  </si>
  <si>
    <t>Thêm Element: lễ hội</t>
  </si>
  <si>
    <r>
      <rPr>
        <b/>
        <sz val="10"/>
        <color theme="1"/>
        <rFont val="Calibri"/>
      </rPr>
      <t xml:space="preserve">1 Combo 3:
</t>
    </r>
    <r>
      <rPr>
        <sz val="10"/>
        <color theme="1"/>
        <rFont val="Calibri"/>
      </rPr>
      <t>Static banner(6): 29/12 - 31/12
Pop up(13h-16h): 31/12</t>
    </r>
  </si>
  <si>
    <t>https://drive.google.com/drive/u/0/folders/1XFKWbLX-IoOWCGwHjVRtPuS1wfjT2QQB</t>
  </si>
  <si>
    <t>Dec.CB1.29</t>
  </si>
  <si>
    <r>
      <rPr>
        <sz val="10"/>
        <color theme="1"/>
        <rFont val="Calibri"/>
      </rPr>
      <t xml:space="preserve">- Key Mess: </t>
    </r>
    <r>
      <rPr>
        <b/>
        <sz val="10"/>
        <color theme="1"/>
        <rFont val="Calibri"/>
      </rPr>
      <t>WINGGO TUNG DEAL MUA 1 TẶNG 1 + Voucher 20k</t>
    </r>
    <r>
      <rPr>
        <sz val="10"/>
        <color theme="1"/>
        <rFont val="Calibri"/>
      </rPr>
      <t xml:space="preserve">
- Scheme:
+ Mua 1 Trà Sữa size (L) tặng 1 Trà Sữa Nguyên Lá Winggo (M)
+ Voucher: WINGGO20 giảm 20k MBS 49k, 450 code/1 ngày
SIEUTIEC40 giảm 40k MBS 100k
SIEUTIEC50 giảm 50k MBS 140k
SIEUTIEC70 giảm 70k MBS 200k
- Location: HN
- Timeline: 29/12 - 31/12</t>
    </r>
  </si>
  <si>
    <r>
      <rPr>
        <sz val="10"/>
        <rFont val="Calibri"/>
      </rPr>
      <t xml:space="preserve">Adapt </t>
    </r>
    <r>
      <rPr>
        <u/>
        <sz val="10"/>
        <color rgb="FF1155CC"/>
        <rFont val="Calibri"/>
      </rPr>
      <t>KV Cũ</t>
    </r>
    <r>
      <rPr>
        <sz val="10"/>
        <rFont val="Calibri"/>
      </rPr>
      <t>:
- Thay background mới: theme year end, tiệc cuối năm
- Thay ảnh món mới: Pick 3 món + sắp xếp thứ tự như tên món trong file</t>
    </r>
  </si>
  <si>
    <r>
      <rPr>
        <b/>
        <sz val="10"/>
        <color theme="1"/>
        <rFont val="Calibri"/>
      </rPr>
      <t xml:space="preserve">1 Combo 1:
</t>
    </r>
    <r>
      <rPr>
        <sz val="10"/>
        <color theme="1"/>
        <rFont val="Calibri"/>
      </rPr>
      <t>Static banner(1-3): 29/12 - 31/12
Pop up(13h-16h): 29/12</t>
    </r>
  </si>
  <si>
    <r>
      <rPr>
        <sz val="10"/>
        <rFont val="Calibri"/>
      </rPr>
      <t xml:space="preserve">Deadline 17/12
</t>
    </r>
    <r>
      <rPr>
        <u/>
        <sz val="10"/>
        <color rgb="FF1155CC"/>
        <rFont val="Calibri"/>
      </rPr>
      <t>https://drive.google.com/drive/u/0/folders/1-Vm0jdo-x8aOOXH-9G03WiX2F4Kzp_0x</t>
    </r>
    <r>
      <rPr>
        <sz val="10"/>
        <rFont val="Calibri"/>
      </rPr>
      <t xml:space="preserve"> </t>
    </r>
  </si>
  <si>
    <t>SIEU DEAL THƯƠNG HIỆU GIẢM 50%</t>
  </si>
  <si>
    <t>10/12 - 31/12</t>
  </si>
  <si>
    <t>https://docs.google.com/spreadsheets/d/1euYQp41NIB_2slpqUCv3Z1w09uwEDu-KfSVn_xAISmg/edit?gid=218560415#gid=218560415</t>
  </si>
  <si>
    <t>deal-brand-giam-50</t>
  </si>
  <si>
    <t>"KFC KHAO 3 gà rán chỉ 54k
Combo 3 gà rán 104k . Nhập code  SPFKFC50k giảm 50k cho đơn 100k =&gt; Combo còn 54k"</t>
  </si>
  <si>
    <t>sj--kfc</t>
  </si>
  <si>
    <t>Key Mess: Maycha Khao Deal 1K + Voucher 60k
Scheme:
Maycha khao deal 1k áp dụng các món 
+Trà Sữa Trân Châu Tươi
+ Trà Sữa Shan Tuyết Lài
+ Trà Sữa Thái
Nhập code  1212MAYCHA25: 25k mbs 50k
MAYCHA60K 60K MBS 160K
Timeline: 12/12
Location: HCM; Đồng Nai, Bình Dương; Đà Nẵng, An Giang, Kiên Giang, Tiền Giang, Long An</t>
  </si>
  <si>
    <t>sv--may-cha</t>
  </si>
  <si>
    <r>
      <rPr>
        <sz val="10"/>
        <color theme="1"/>
        <rFont val="Calibri"/>
      </rPr>
      <t xml:space="preserve">- Key message: </t>
    </r>
    <r>
      <rPr>
        <b/>
        <sz val="10"/>
        <color theme="1"/>
        <rFont val="Calibri"/>
      </rPr>
      <t>Cơm no nê chỉ 1k</t>
    </r>
    <r>
      <rPr>
        <sz val="10"/>
        <color theme="1"/>
        <rFont val="Calibri"/>
      </rPr>
      <t xml:space="preserve">
- Scheme: Giảm món:
Cơm Tấm Phúc Lộc Thọ: cơm bì trứng/ bì chả chỉ còn 1k MBS 50k
- Location: HCM
- Timeline: 12/12</t>
    </r>
  </si>
  <si>
    <t>https://drive.google.com/drive/u/0/folders/1mf_9SV0NzAPOe-npeCAchQGP737Zh3XF</t>
  </si>
  <si>
    <t>jb--phuc-loc-tho</t>
  </si>
  <si>
    <t>12.12 Spike</t>
  </si>
  <si>
    <t>0-6h</t>
  </si>
  <si>
    <t>Siêu ưu đãi thương hiệu ngày 12/12:
- Mua 1 tặng 1, Mua 2 tặng 2, Giảm 50%: KATINAT, Cheese Coffee, Toco Toco, Popeyes, McDonald's, The Pizza Company, Pizza Hut, The Coffee House...
- Deal hot chỉ 1Đ, 1K, 10K: Highlands, Domino's Pizza, Maycha,...
- Combo giảm sốc: Lotteria, KFC, Jollibee, Phúc Long, Phê La, Gong Cha, Starbucks,...
- Hàng loạt voucher giảm 50%
Số lượng ưu đãi có hạn.</t>
  </si>
  <si>
    <t>https://docs.google.com/spreadsheets/d/14DcJSHDKSPKea-p5OWlFqasTc5zuw-J7hVN_NqjLD-k/edit?gid=0#gid=0</t>
  </si>
  <si>
    <t>6-24h</t>
  </si>
  <si>
    <r>
      <rPr>
        <sz val="10"/>
        <rFont val="Calibri"/>
      </rPr>
      <t xml:space="preserve">6-9h: </t>
    </r>
    <r>
      <rPr>
        <u/>
        <sz val="10"/>
        <color rgb="FF1155CC"/>
        <rFont val="Calibri"/>
      </rPr>
      <t>https://docs.google.com/spreadsheets/d/14DcJSHDKSPKea-p5OWlFqasTc5zuw-J7hVN_NqjLD-k/edit?gid=805514562#gid=805514562</t>
    </r>
    <r>
      <rPr>
        <sz val="10"/>
        <rFont val="Calibri"/>
      </rPr>
      <t xml:space="preserve"> </t>
    </r>
  </si>
  <si>
    <t>KM: Koi Thé giảm 30% + voucher 68k
Koi Thé giảm trà sữa 30% 
Nhập code 1212KOI45 - 45k mbs 100k
1212KOI68 - 68k mbs 400k</t>
  </si>
  <si>
    <t>https://docs.google.com/spreadsheets/d/1euYQp41NIB_2slpqUCv3Z1w09uwEDu-KfSVn_xAISmg/edit?gid=1204009406#gid=1204009406</t>
  </si>
  <si>
    <t>sj-koithe-cafe</t>
  </si>
  <si>
    <t>hai.huynh</t>
  </si>
  <si>
    <t>Trùm Deal_Dec25</t>
  </si>
  <si>
    <t>[PLF CP]Trùm Deal_Dec25</t>
  </si>
  <si>
    <t>Trùm deal lên live 17.12</t>
  </si>
  <si>
    <t>https://drive.google.com/file/d/18JGf1tUTLb54-Sj42j4Rk6Rx3beGTcHM/view?ts=693bb6be</t>
  </si>
  <si>
    <t>pepsi-tiectungbung-coll</t>
  </si>
  <si>
    <t>https://shopee.vn/TrumDealLenLive1911</t>
  </si>
  <si>
    <t>Indi 16-18/12</t>
  </si>
  <si>
    <t>Pepsi Holistic</t>
  </si>
  <si>
    <r>
      <rPr>
        <sz val="10"/>
        <color theme="1"/>
        <rFont val="Calibri"/>
      </rPr>
      <t>- Key message:</t>
    </r>
    <r>
      <rPr>
        <b/>
        <sz val="10"/>
        <color theme="1"/>
        <rFont val="Calibri"/>
      </rPr>
      <t xml:space="preserve"> Tiệc Thả Ga, Pepsi Khao Đãaa</t>
    </r>
    <r>
      <rPr>
        <sz val="10"/>
        <color theme="1"/>
        <rFont val="Calibri"/>
      </rPr>
      <t xml:space="preserve">
- Scheme box: * Voucher 40K
Schemes:
* Giảm 40k đơn hàng combo nhóm Pepsi từ 100k (áp dụng HCM,HN, Đà Nẵng, Cần Thơ, Khánh Hòa, Đồng Nai, Hải Phòng, Huế,Bình Dương)
* Giảm 20k đơn hàng từ 40k (HCM &amp; HN)
* Giảm 18k đơn từ 36k (Đà Nẵng, Nha Trang, Cần Thơ, Biên Hòa, Hải Phòng,Huế, Bình Dương)
- Code name: PEPSIBAU40K, PEPSIBAU20K, PEPSIBAU18K
- Timeline: 20.12 - 31.12.2025
- Location: HCM, HN, Đà Nẵng, Cần Thơ, Khánh Hòa, Đồng Nai, Hải Phòng,Huế, Bình Dương
(Book thêm media cho bộ Pepsi Baseline Phase 2 nhưng khác HĐ)</t>
    </r>
  </si>
  <si>
    <t>20/12 - 31/12</t>
  </si>
  <si>
    <t xml:space="preserve">Collection chung bộ: [PNS]_Pepsi Baseline_Dec_phase 2 </t>
  </si>
  <si>
    <t>In-app</t>
  </si>
  <si>
    <r>
      <rPr>
        <sz val="10"/>
        <rFont val="Calibri"/>
      </rPr>
      <t xml:space="preserve">Collection 2: (only feature coll) - </t>
    </r>
    <r>
      <rPr>
        <b/>
        <sz val="10"/>
        <rFont val="Calibri"/>
      </rPr>
      <t>không lấy setup asset khác</t>
    </r>
    <r>
      <rPr>
        <sz val="10"/>
        <rFont val="Calibri"/>
      </rPr>
      <t xml:space="preserve">
ID: 21829
Url: </t>
    </r>
    <r>
      <rPr>
        <u/>
        <sz val="10"/>
        <color rgb="FF1155CC"/>
        <rFont val="Calibri"/>
      </rPr>
      <t>https://shopeefood.vn/bo-suu-tap/pepsi-tiectungbung-coll</t>
    </r>
  </si>
  <si>
    <t>- Key Message:  FARMERS MARKET TƯƠI XANH ĐÓN LỄ - GIẢM 50% + VOUCHER 130K
- Scheme:   [MEDIA]- Farmers Market - Scheme
- Opening time: 7:00 - 22:00
Note: Mex join: SALEDINH45, SALEINH74, SALEDINH75, SALEDINH99, MARTWEEKEND105</t>
  </si>
  <si>
    <t>30/12 - 31/12</t>
  </si>
  <si>
    <t>https://docs.google.com/spreadsheets/d/1agdddtohZBibnhougMe4WOgJ44vwf_zyFg6rPvoXTj8/edit</t>
  </si>
  <si>
    <t>Hometop Banner #5: 31/12
Static banner: 30/12</t>
  </si>
  <si>
    <t>https://drive.google.com/drive/u/0/folders/1jKrOPG06bVCl6bzhLJzCMfuyRJyasfzk</t>
  </si>
  <si>
    <t>ind-farmersmarket</t>
  </si>
  <si>
    <t>https://shopeefood.vn/bo-suu-tap/ind-farmersmarket</t>
  </si>
  <si>
    <t>Jan.CB1.26</t>
  </si>
  <si>
    <r>
      <rPr>
        <sz val="10"/>
        <color theme="1"/>
        <rFont val="Calibri"/>
      </rPr>
      <t xml:space="preserve">- Key message: </t>
    </r>
    <r>
      <rPr>
        <b/>
        <sz val="10"/>
        <color theme="1"/>
        <rFont val="Calibri"/>
      </rPr>
      <t xml:space="preserve">Busan Korean Mời Bạn Món 39K + Voucher 40K </t>
    </r>
    <r>
      <rPr>
        <sz val="10"/>
        <color theme="1"/>
        <rFont val="Calibri"/>
      </rPr>
      <t xml:space="preserve">
- Scheme: Giảm món: 
+ Gimbap thịt bò 52k --&gt;39K 
+ Mì Tương Đen 52k --&gt;39K 
- 50 phần/món/1 chi nhánh/ ngày. 1 lần đặt/bill, No MBS
+ Ngoài ra còn có các mã giảm cực kì hấp dẫn khác: 
SIEUTIEC20 giảm 20k cho đơn 50k 
SIEUTIEC30 giảm 30k cho đơn 70k 
SIEUTIEC40 giảm 40k cho đơn 100k 
SIEUTIEC50 giảm 50k đơn 140k 
SIEUTIEC70 giảm 70k cho đơn 200k 
- Location: HCM
- Timeline: 09/01-11/01; 23/01-25/01</t>
    </r>
  </si>
  <si>
    <t>09/01-11/01; 23/01-25/01</t>
  </si>
  <si>
    <t>- Team design vibe xuân, vui vẻ 
- Hiệu ứng Gradient. Nổi bật SKU</t>
  </si>
  <si>
    <t>- Pick 3 món bất kỳ, bao gồm có món Mì tương đen</t>
  </si>
  <si>
    <t xml:space="preserve">- Không sử dụng lại thiết kế cũ
- Thêm element phù hợp với vibe cuối năm
- Đổ bóng ombre
- Design thêm size FB &amp; Story
</t>
  </si>
  <si>
    <r>
      <rPr>
        <b/>
        <sz val="10"/>
        <color theme="1"/>
        <rFont val="Calibri"/>
      </rPr>
      <t xml:space="preserve">2 Combo1:
</t>
    </r>
    <r>
      <rPr>
        <sz val="10"/>
        <color theme="1"/>
        <rFont val="Calibri"/>
      </rPr>
      <t>Static banner(1-3): 09/01-11/01; 23/01-25/01
Pop up(16h-19h): 10/01; 24/01</t>
    </r>
  </si>
  <si>
    <r>
      <rPr>
        <sz val="10"/>
        <rFont val="Calibri"/>
      </rPr>
      <t xml:space="preserve">Deadline 29/12
</t>
    </r>
    <r>
      <rPr>
        <u/>
        <sz val="10"/>
        <color rgb="FF1155CC"/>
        <rFont val="Calibri"/>
      </rPr>
      <t>https://drive.google.com/drive/u/0/folders/120OjfirQDDE2yrEcJofA-_kqRTVdVr1v</t>
    </r>
  </si>
  <si>
    <r>
      <rPr>
        <sz val="10"/>
        <color theme="1"/>
        <rFont val="Calibri"/>
      </rPr>
      <t xml:space="preserve">- Key message: </t>
    </r>
    <r>
      <rPr>
        <b/>
        <sz val="10"/>
        <color theme="1"/>
        <rFont val="Calibri"/>
      </rPr>
      <t>Mokchang Khao Tiệc Đầu Năm - Giảm 50% + Món 9K</t>
    </r>
    <r>
      <rPr>
        <sz val="10"/>
        <color theme="1"/>
        <rFont val="Calibri"/>
      </rPr>
      <t xml:space="preserve">
- Scheme: 
+ Gạch giá Combo Sính Hàn và Mai Đẹt Ti Ni về 120k
+ Giảm 50% các món : Popcorn Sốt Mật Ong Tỏi Size S, Kimbap Truyền Thống
+ Giảm giá Gà Half Half về 149k
+ Tok Truyền Thống 9k cho đơn từ 200k
+ Gạch giá 2 set One-derful 1 &amp; 2 về 99k
+ Gạch giá set Two-gether về 249k
+ Code MOKCHANG60 giảm 60k cho đơn từ 120k (200 code/ngày)
- Location: Hà Nội
- Timeline: 02/01 - 04/01, 16/01 - 18/01</t>
    </r>
  </si>
  <si>
    <t>02/01 - 04/01, 16/01 - 18/01</t>
  </si>
  <si>
    <t>- Màu chủ đạo : Đỏ tươi nổi bật
- Vibe năm mới, tết nguyên đán
- Element liên quan tới tết nguyên đán: pháo hoa, lì xì, hoa đào,...</t>
  </si>
  <si>
    <t>Pick 3 món: Rosetokbokki, kimbaptrung, box-two-gether</t>
  </si>
  <si>
    <r>
      <rPr>
        <b/>
        <sz val="10"/>
        <rFont val="Calibri"/>
      </rPr>
      <t xml:space="preserve">Timeline 2-4/1:
</t>
    </r>
    <r>
      <rPr>
        <sz val="10"/>
        <rFont val="Calibri"/>
      </rPr>
      <t xml:space="preserve">Adapt </t>
    </r>
    <r>
      <rPr>
        <u/>
        <sz val="10"/>
        <color rgb="FF1155CC"/>
        <rFont val="Calibri"/>
      </rPr>
      <t>KV Cũ</t>
    </r>
    <r>
      <rPr>
        <sz val="10"/>
        <rFont val="Calibri"/>
      </rPr>
      <t xml:space="preserve">: 
- Thay keymess mới
</t>
    </r>
    <r>
      <rPr>
        <b/>
        <sz val="10"/>
        <rFont val="Calibri"/>
      </rPr>
      <t xml:space="preserve">Timeline 16-18/1:
</t>
    </r>
    <r>
      <rPr>
        <sz val="10"/>
        <rFont val="Calibri"/>
      </rPr>
      <t>- Design mới</t>
    </r>
  </si>
  <si>
    <r>
      <rPr>
        <b/>
        <sz val="10"/>
        <color theme="1"/>
        <rFont val="Calibri"/>
      </rPr>
      <t>2 Combo 2:</t>
    </r>
    <r>
      <rPr>
        <sz val="10"/>
        <color theme="1"/>
        <rFont val="Calibri"/>
      </rPr>
      <t xml:space="preserve">
Static banner(4): 02/01 - 04/01, 17/01, 18/01
Static banner(5): 16/01
Pop up(16h-19h): 03/01, 17/01</t>
    </r>
  </si>
  <si>
    <r>
      <rPr>
        <sz val="10"/>
        <rFont val="Calibri"/>
      </rPr>
      <t xml:space="preserve">Timeline 2-4/1:
</t>
    </r>
    <r>
      <rPr>
        <u/>
        <sz val="10"/>
        <color rgb="FF1155CC"/>
        <rFont val="Calibri"/>
      </rPr>
      <t>https://drive.google.com/drive/u/0/folders/1xnSmlUsTUIgqf2LP6LbSz7_5V27sBPt-</t>
    </r>
    <r>
      <rPr>
        <sz val="10"/>
        <rFont val="Calibri"/>
      </rPr>
      <t xml:space="preserve"> 
Timeline 16-18/1:
</t>
    </r>
    <r>
      <rPr>
        <u/>
        <sz val="10"/>
        <color rgb="FF1155CC"/>
        <rFont val="Calibri"/>
      </rPr>
      <t>https://drive.google.com/drive/u/0/folders/1xnSmlUsTUIgqf2LP6LbSz7_5V27sBPt-</t>
    </r>
    <r>
      <rPr>
        <sz val="10"/>
        <rFont val="Calibri"/>
      </rPr>
      <t xml:space="preserve"> </t>
    </r>
  </si>
  <si>
    <r>
      <rPr>
        <sz val="10"/>
        <color theme="1"/>
        <rFont val="Calibri"/>
      </rPr>
      <t xml:space="preserve">- Key message: </t>
    </r>
    <r>
      <rPr>
        <b/>
        <sz val="10"/>
        <color theme="1"/>
        <rFont val="Calibri"/>
      </rPr>
      <t>KEM BƠ 251 KHAO MÓN CHỈ 5K + VOUCHER 40K</t>
    </r>
    <r>
      <rPr>
        <sz val="10"/>
        <color theme="1"/>
        <rFont val="Calibri"/>
      </rPr>
      <t xml:space="preserve">
- Scheme: KEM BƠ TRÁI CÂY TÔ 251 GIẢM MÓN VỀ 5k
Khung giờ : 13h - 16h
+ Nhập mã KEMBO40 giảm 40k cho đơn 90k
- Timeline: 05/01 - 07/01
- Location: HCM</t>
    </r>
  </si>
  <si>
    <t>05/01 - 07/01</t>
  </si>
  <si>
    <r>
      <rPr>
        <b/>
        <sz val="10"/>
        <color theme="1"/>
        <rFont val="Calibri"/>
      </rPr>
      <t xml:space="preserve">1 Combo 1:
</t>
    </r>
    <r>
      <rPr>
        <sz val="10"/>
        <color theme="1"/>
        <rFont val="Calibri"/>
      </rPr>
      <t>Static banner(1-3):  05/01 - 07/01
Pop up(13h-16h): 06/01</t>
    </r>
  </si>
  <si>
    <t>https://drive.google.com/drive/u/0/folders/1mRj_LkSZr4PNN_UhqMDDScRnvxm9UMQ1</t>
  </si>
  <si>
    <t>Jan.CB3.26</t>
  </si>
  <si>
    <r>
      <rPr>
        <sz val="10"/>
        <color theme="1"/>
        <rFont val="Calibri"/>
      </rPr>
      <t xml:space="preserve">- Key message: </t>
    </r>
    <r>
      <rPr>
        <b/>
        <sz val="10"/>
        <color theme="1"/>
        <rFont val="Calibri"/>
      </rPr>
      <t>KEM BƠ 251 KHAO MÓN CHỈ 5K + VOUCHER 40K</t>
    </r>
    <r>
      <rPr>
        <sz val="10"/>
        <color theme="1"/>
        <rFont val="Calibri"/>
      </rPr>
      <t xml:space="preserve">
- Scheme: KEM BƠ TRÁI CÂY TÔ 251 GIẢM MÓN VỀ 5k
Khung giờ : 13h - 16h
+ Nhập mã KEMBO40 giảm 40k cho đơn 90k
- Timeline: 08/01 - 10/01; 12/01 - 14/01 ; 19/01 - 21/01; 26/01 - 28/01
- Location: HCM</t>
    </r>
  </si>
  <si>
    <t>08/01 - 10/01; 12/01 - 14/01 ; 19/01 - 21/01; 26/01 - 28/01</t>
  </si>
  <si>
    <r>
      <rPr>
        <b/>
        <sz val="10"/>
        <rFont val="Calibri"/>
      </rPr>
      <t>Timeline: 08/01 - 10/01:</t>
    </r>
    <r>
      <rPr>
        <sz val="10"/>
        <rFont val="Calibri"/>
      </rPr>
      <t xml:space="preserve"> Dùng KV cũ 
</t>
    </r>
    <r>
      <rPr>
        <b/>
        <sz val="10"/>
        <rFont val="Calibri"/>
      </rPr>
      <t>Timeline: 12/01 - 14/01 ; 19/01 - 21/01; 26/01 - 28/01</t>
    </r>
    <r>
      <rPr>
        <sz val="10"/>
        <rFont val="Calibri"/>
      </rPr>
      <t xml:space="preserve">
- Design mới : thiết kế khác KV cũ , dùng tone màu cam </t>
    </r>
    <r>
      <rPr>
        <u/>
        <sz val="10"/>
        <color rgb="FF1155CC"/>
        <rFont val="Calibri"/>
      </rPr>
      <t>như ảnh</t>
    </r>
  </si>
  <si>
    <t>- Pick ảnh 3 món: Kem Bơ, Trái Cây Tô, Mì Xào</t>
  </si>
  <si>
    <t xml:space="preserve">
- Thêm element phù hợp với vibe cuối năm</t>
  </si>
  <si>
    <r>
      <rPr>
        <b/>
        <sz val="10"/>
        <color theme="1"/>
        <rFont val="Calibri"/>
      </rPr>
      <t xml:space="preserve">2 Combo 3:
</t>
    </r>
    <r>
      <rPr>
        <sz val="10"/>
        <color theme="1"/>
        <rFont val="Calibri"/>
      </rPr>
      <t>Static banner(6): 08/01 - 10/01; 12/01 - 14/01; 19/01 - 21/01; 26/01 - 28/01
Pop up(13h-16h):  10/01, 12/01; 21/01; 27/01</t>
    </r>
  </si>
  <si>
    <r>
      <rPr>
        <sz val="10"/>
        <rFont val="Calibri"/>
      </rPr>
      <t xml:space="preserve">Timeline: 08/01 - 10/01: Dùng KV cũ
</t>
    </r>
    <r>
      <rPr>
        <u/>
        <sz val="10"/>
        <color rgb="FF1155CC"/>
        <rFont val="Calibri"/>
      </rPr>
      <t>https://drive.google.com/drive/u/0/folders/1mRj_LkSZr4PNN_UhqMDDScRnvxm9UMQ1</t>
    </r>
    <r>
      <rPr>
        <sz val="10"/>
        <rFont val="Calibri"/>
      </rPr>
      <t xml:space="preserve">  
Timeline: 12/01 - 28/01:
</t>
    </r>
    <r>
      <rPr>
        <u/>
        <sz val="10"/>
        <color rgb="FF1155CC"/>
        <rFont val="Calibri"/>
      </rPr>
      <t>https://drive.google.com/drive/u/0/folders/1kzA1wo3aQvW__I1LjRm81T6cCbOTIPFV</t>
    </r>
    <r>
      <rPr>
        <sz val="10"/>
        <rFont val="Calibri"/>
      </rPr>
      <t xml:space="preserve"> </t>
    </r>
  </si>
  <si>
    <t>a-kem-bo-trai-cay-251</t>
  </si>
  <si>
    <t>2-4Jan</t>
  </si>
  <si>
    <t>Key Mess: Maycha Khao Deal 9K + Giảm 60K
Scheme:
Maycha khao deal 9k áp dụng các món 
Trà sữa Trân Châu
Trà sữa Trân Châu tươi
Trà sữa Trân Châu Hoàng Kim
Trà Sữa Thái
Trà sữa Hong Kong
Trà Sữa Shan Tuyết Lài
Trà sữa nguyên lá
Nhập code  MAYCHA60: 60K MBS 180k
MAYCHAVIP23: 50% cap 23k
Timeline: 2-4/1
Location: HCM; Đồng Nai, Bình Dương; Đà Nẵng, An Giang, Kiên Giang, Tiền Giang, Long An</t>
  </si>
  <si>
    <t>02/01 - 04/01</t>
  </si>
  <si>
    <t>https://drive.google.com/drive/u/0/folders/1PwNwxmLTh7HEbMnqRkOciTyMCTFngbDJ</t>
  </si>
  <si>
    <t>Key message:  COMBO 3 GÀ KFC - CHỈ 54.000 ĐỒNG
Combo 3 Gà giá gốc 104k
Nhập code  KFCSVIP50K giảm 50k cho đơn 100k 
Timeline: 2-4/1</t>
  </si>
  <si>
    <t>v-garan-kfc</t>
  </si>
  <si>
    <t>5-8Jan</t>
  </si>
  <si>
    <t xml:space="preserve"> Lotteria Khao Deal 30% - Giảm 50k
Rộn Ràng Deal
Gà rán + Mì ý + Pepsi (M) "
Giá bán 83,000 --&gt; 58,000
Vui Tiệc Cuối Năm Gà rán + Mì ý + Burger Bulgogi + Khoai tây chiên (S) + 2 Pepsi (S
Giá bán 159,000 --&gt; 111,000
SVIPLOTTERIA25 25K mbs 101K
SVIPLOTTERIA45 45k MBS 218k</t>
  </si>
  <si>
    <t>05/01 - 08/01</t>
  </si>
  <si>
    <t>https://drive.google.com/drive/u/0/folders/1-MoCmy3X1B4DpQMc9kZDK8RQM0epCYbu</t>
  </si>
  <si>
    <t>5-7Jan</t>
  </si>
  <si>
    <t>GONG CHA
KHAO DEAL ĐỘC QUYỀN
Mua 1 Tặng 1 + Voucher Giảm 50%
(deal độc quyền ShopeeFood)
Scheme: 
BOGO Mua L tặng M
Món Mua]
Trà sữa Okinawa
Trà sữa Oolong 3J
Trà sữa Mint Cookies
[Món Tặng]
Trà sữa Trân châu đen / Trà sữa Oolong /Trà sữa khoai môn
Giá gốc 129,000đ -&gt; 73,000đ
Nhập code: 
VIPGONGCHA25 - 50% cap 25k
Timeline: 5-7/1
Location: HCM,HN, Đồng Nai, Khánh Hòa, Đà Lạt</t>
  </si>
  <si>
    <t>https://drive.google.com/drive/folders/1V74E5Z3b6a_lbiPaN7an-ZHM2bgXHIay</t>
  </si>
  <si>
    <t>Combo 79k_Jan</t>
  </si>
  <si>
    <t>Key mess: Phúc Long khao combo 79k + voucher 40k
Scheme: Phúc Long khao combo 2 ly trà sữa 79k 
Nhập code: 
VIPPL15K: 15k mbs 79k
VIPPL40K: 15% cap 40k mbs 79k
Location: NW
Timeline:7,8,21,22,23,30,31/1</t>
  </si>
  <si>
    <t>07/01 - 08/01
21/01 - 23/01
30/01 - 31/01</t>
  </si>
  <si>
    <t>https://docs.google.com/spreadsheets/d/1vIyV5nTnjhQgdc2a6SajM7dp2H4eL3Sf4K675HHeYoI/edit?gid=542315914#gid=542315914</t>
  </si>
  <si>
    <r>
      <rPr>
        <u/>
        <sz val="10"/>
        <color rgb="FF1155CC"/>
        <rFont val="Calibri"/>
      </rPr>
      <t xml:space="preserve">https://drive.google.com/drive/u/0/folders/1ldMY6FLb_Z5GafwNkzgGYSOtYs6PAItF
</t>
    </r>
    <r>
      <rPr>
        <sz val="10"/>
        <color rgb="FF000000"/>
        <rFont val="Calibri"/>
      </rPr>
      <t xml:space="preserve">từ 14/1: </t>
    </r>
    <r>
      <rPr>
        <u/>
        <sz val="10"/>
        <color rgb="FF1155CC"/>
        <rFont val="Calibri"/>
      </rPr>
      <t>https://drive.google.com/drive/folders/1BTk1nyqRqNjJdjt59gyPeiYFUPiSIAiS</t>
    </r>
  </si>
  <si>
    <t>- Key message: Trà Sữa TocoToco Mua 1 Tặng 1 + Code 23K
- Scheme: TocoToco khao combo 2 ly chỉ còn 44k
- Nhập code TOCOVIP23 - giảm 23K đơn từ 44K
TOCO25: 25k mbs 65k
Timeline: 10-11, 17-18, 22-23/1
- Location: Hà Nội, HCM, CT</t>
  </si>
  <si>
    <t>10/01 - 11/01
17/01 - 18/01
22/01 - 23/01</t>
  </si>
  <si>
    <r>
      <rPr>
        <sz val="10"/>
        <rFont val="Calibri"/>
      </rPr>
      <t xml:space="preserve">Deadline 30/12
</t>
    </r>
    <r>
      <rPr>
        <u/>
        <sz val="10"/>
        <color rgb="FF1155CC"/>
        <rFont val="Calibri"/>
      </rPr>
      <t>https://drive.google.com/drive/u/0/folders/1Qr66rbNj6BsBpa2wO-7uYOwJPtX_HzVI</t>
    </r>
    <r>
      <rPr>
        <sz val="10"/>
        <rFont val="Calibri"/>
      </rPr>
      <t xml:space="preserve"> </t>
    </r>
  </si>
  <si>
    <t>9-11Jan</t>
  </si>
  <si>
    <t>McDONALD'S
KHAO TIỆC CUỐI NĂM
Mua 2 tặng 2 + Voucher 70K                  
Scheme: 2 gà 1 nước tặng 2 gà 1 nước: Combo 4 gà rán 2 nước, giá gốc 198k -&gt; 119k
MCD70 15% CAP 70K MBS 150k
MCD33 33k MBS 119k
Timeline 9-11/1</t>
  </si>
  <si>
    <t>09/01 - 11/01</t>
  </si>
  <si>
    <r>
      <rPr>
        <sz val="10"/>
        <rFont val="Calibri"/>
      </rPr>
      <t xml:space="preserve">Deadline 29/12
</t>
    </r>
    <r>
      <rPr>
        <u/>
        <sz val="10"/>
        <color rgb="FF1155CC"/>
        <rFont val="Calibri"/>
      </rPr>
      <t>https://drive.google.com/drive/u/0/folders/15700tm5mFzZBwB1FhtjjOVSIfILgTVLA</t>
    </r>
  </si>
  <si>
    <t>v-mcdonalds</t>
  </si>
  <si>
    <t xml:space="preserve"> Pizza Hut Khao Deal Chồng Deal - Mua 1 Tặng 1 + Voucher 100K
Mua 1 pizza cỡ vừa kèm 2 lon nước ngọt 320ml, tặng 1 pizza cỡ nhỏ (Phô mai cao cấp, hải sản nhiệt đới, hawai) 239k =&gt; 189k
Mua 1 pizza cỡ lớn kèm 2 lon nước ngọt 320ml, tặng 1 pizza cỡ vừa  (Phô mai cao cấp, hải sản nhiệt đới, hawai) 329k =&gt; 269k
COMBO MÊ: 439k =&gt; 389k
Nhập code: SPFPHV100 100k MBS 370k</t>
  </si>
  <si>
    <t>https://drive.google.com/drive/folders/13TOZInzzxYvsBGBtreqQko-bViFLDml4</t>
  </si>
  <si>
    <t>sv-bogo-pizzahut</t>
  </si>
  <si>
    <t>12-15Jan</t>
  </si>
  <si>
    <t>Key message:  COMBO 3 GÀ KFC - CHỈ 54.000 ĐỒNG
Combo 3 Gà giá gốc 104k
Nhập code  KFCSVIP50K giảm 50k cho đơn 100k 
Timeline: 12-15/1</t>
  </si>
  <si>
    <t>12/01 - 15/01</t>
  </si>
  <si>
    <t>v--kfc</t>
  </si>
  <si>
    <t>Combo 99k_Jan</t>
  </si>
  <si>
    <t>Key mess: Phúc Long khao combo 99k + voucher 40k
Scheme: Phúc Long khao combo 3 ly trà sữa 99k 
Nhập code: 
VIPPL18: 18k mbs 99k
VIPPL40: 15% cap 40k mbs 99k
Location: NW
Timeline: 15/1, 28/1</t>
  </si>
  <si>
    <t>15/01
28/01</t>
  </si>
  <si>
    <r>
      <rPr>
        <u/>
        <sz val="10"/>
        <color rgb="FF1155CC"/>
        <rFont val="Calibri"/>
      </rPr>
      <t xml:space="preserve">https://drive.google.com/drive/u/0/folders/16tV_9_iifOen7hjF52ikAGZDwb_ALhsU
</t>
    </r>
    <r>
      <rPr>
        <sz val="10"/>
        <rFont val="Calibri"/>
      </rPr>
      <t xml:space="preserve">Từ 14/1: </t>
    </r>
    <r>
      <rPr>
        <u/>
        <sz val="10"/>
        <color rgb="FF1155CC"/>
        <rFont val="Calibri"/>
      </rPr>
      <t>https://drive.google.com/drive/folders/1fSzvcfgvhhUDidgIvyr1QRSO1WIgp7wi</t>
    </r>
  </si>
  <si>
    <t>12-14Jan</t>
  </si>
  <si>
    <t>Key message: MỜI DEAL ĐỒNG CHILL
COMBO 88K | VOUCHER 40,000 Đồng
Scheme:
Phê La khao Combo 2 ly size La 123k --&gt; 88k
Áp dụng các món: Olong Sữa, Olong Nhài Sữa, Tấm, Khói B'lao. Phong Lan, Bông
Nhập code: 
PHELA30- 30k mbs 88K
PHELA40 - 21% cap 40k
Location: HCM, HN, Đà Nẵng, Vũng Tàu, Hải Phòng, Đà Lạt, Quảng Nam,Đồng Nai, Khánh Hòa 
Timline: 12-14/1</t>
  </si>
  <si>
    <t>12/01 - 14/01</t>
  </si>
  <si>
    <t>https://drive.google.com/drive/folders/1aRF2WVniBN-48dXbx9OKZZw4sozrxA-W</t>
  </si>
  <si>
    <t>16-18Jan</t>
  </si>
  <si>
    <t>McDONALD'S
KHAO TIỆC CUỐI NĂM
Mua 2 tặng 2 + Voucher 66K                  
Scheme: 2 gà 1 nước tặng 2 gà 1 nước: Combo 4 gà rán 2 nước, giá gốc 198k -&gt; 119k
MCD66 66k mbs 249k
MCD33 33k MBS 119k
Timeline 16-18/1</t>
  </si>
  <si>
    <r>
      <rPr>
        <sz val="10"/>
        <rFont val="Calibri"/>
      </rPr>
      <t xml:space="preserve">Deadline 6/1
</t>
    </r>
    <r>
      <rPr>
        <u/>
        <sz val="10"/>
        <color rgb="FF1155CC"/>
        <rFont val="Calibri"/>
      </rPr>
      <t>https://drive.google.com/drive/u/0/folders/1TIYN-5JKhJUD34JKk63EedaVoijuckoA</t>
    </r>
    <r>
      <rPr>
        <sz val="10"/>
        <rFont val="Calibri"/>
      </rPr>
      <t xml:space="preserve"> </t>
    </r>
  </si>
  <si>
    <t>https://drive.google.com/drive/folders/1Agzb_6BLq6JYl12v5o0jU_DNHbhWasV5</t>
  </si>
  <si>
    <t>Key Mess: MayCha mua 1 tặng 1 +   Giảm 60K
Scheme: Mua 1 tặng 1 áp dụng món:
+ Trà Sữa Trân Châu Hoàng Kim
+ Trà sữa Hong Kong
Nhập code  MAYCHA60: 60K MBS 180k
MAYCHAVIP23: 50% cap 23k
Timeline: 16-18/1
Location: HCM; Đồng Nai, Bình Dương; Đà Nẵng, An Giang, Kiên Giang, Tiền Giang, Long An</t>
  </si>
  <si>
    <r>
      <rPr>
        <sz val="10"/>
        <rFont val="Calibri"/>
      </rPr>
      <t xml:space="preserve">deadline 6/1
</t>
    </r>
    <r>
      <rPr>
        <u/>
        <sz val="10"/>
        <color rgb="FF1155CC"/>
        <rFont val="Calibri"/>
      </rPr>
      <t>https://drive.google.com/drive/u/0/folders/1DLQUykKE-FUA4zQ8DyezrI4urR80nX7z</t>
    </r>
    <r>
      <rPr>
        <sz val="10"/>
        <rFont val="Calibri"/>
      </rPr>
      <t xml:space="preserve"> </t>
    </r>
  </si>
  <si>
    <t>TEXAS CHICKEN MĂM DEAL LỄ HỘI COMBO 99,000Đ + VOUCHER 56,000Đ 
02 Miếng gà bơ tỏi &amp; thảo mộc 01 Bánh cuộn Zesty Crunch 
Giá gốc: 147,000đ -&gt; 99,000đ 
Nhập code: VIPTEXAS25 25k MBS 99k 
VIPTEXAS44 44k MBS 199k 
VIPTEXAS35 35k MBS 149k 
VIPTEXAS56 56k MBS 269k</t>
  </si>
  <si>
    <t>19/01 - 22/01</t>
  </si>
  <si>
    <r>
      <rPr>
        <u/>
        <sz val="10"/>
        <color rgb="FF1155CC"/>
        <rFont val="Calibri"/>
      </rPr>
      <t>https://drive.google.com/</t>
    </r>
    <r>
      <rPr>
        <sz val="10"/>
        <rFont val="Calibri"/>
      </rPr>
      <t>drive/u/0/folders/1yUFTXQSEI573OmciV6dpSFFNe3YbC3fx</t>
    </r>
  </si>
  <si>
    <t>19-21Jan</t>
  </si>
  <si>
    <t>GONG CHA
KHAO DEAL ĐỘC QUYỀN
Mua 1 Tặng 1 + Voucher Giảm 50%
(deal độc quyền ShopeeFood)
Scheme: 
BOGO Mua L tặng M
Món Mua]
Trà sữa Xoài
Trà sữa Okinawa
Trà sữa quýt yogurt pop / Trà quýt yakult yogurt pop
[Món Tặng]
Trà sữa Trân châu đen / Trà sữa Oolong/Trà sữa khoai môn 
Giá gốc 129,000đ -&gt; 73,000đ
Nhập code: 
VIPGONGCHA25 - 50% cap 25k
Timeline: 19-21/1
Location: HCM,HN, Đồng Nai, Khánh Hòa, Đà Lạt</t>
  </si>
  <si>
    <t>19/01 - 21/01</t>
  </si>
  <si>
    <r>
      <rPr>
        <sz val="10"/>
        <rFont val="Calibri"/>
      </rPr>
      <t xml:space="preserve">Deadline 7/1
</t>
    </r>
    <r>
      <rPr>
        <u/>
        <sz val="10"/>
        <color rgb="FF1155CC"/>
        <rFont val="Calibri"/>
      </rPr>
      <t>https://drive.google.com/drive/u/0/folders/1-5JXMz8sQaZK7q1vHzc-w8-AeIl4TBqv</t>
    </r>
    <r>
      <rPr>
        <sz val="10"/>
        <rFont val="Calibri"/>
      </rPr>
      <t xml:space="preserve"> </t>
    </r>
  </si>
  <si>
    <t>23-25Jan</t>
  </si>
  <si>
    <t xml:space="preserve"> Pizza Hut Khao Đậm cuối tuần -50% + voucher 100k
Scheme:
Pizza  Hải Sản Nhiệt Đới giảm 50% 149k =&gt; 74.5k
Mua 1 pizza cỡ vừa kèm 2 lon nước ngọt 320ml, tặng 1 pizza cỡ nhỏ (Phô mai cao cấp, hải sản nhiệt đới, hawai) 239k =&gt; 189k
Mua 1 pizza cỡ lớn kèm 2 lon nước ngọt 320ml, tặng 1 pizza cỡ vừa  (Phô mai cao cấp, hải sản nhiệt đới, hawai) 329k =&gt; 269k
Nhập code: SPFPHV100 100k MBS 370k</t>
  </si>
  <si>
    <t>23/01 - 25/01</t>
  </si>
  <si>
    <r>
      <rPr>
        <sz val="10"/>
        <rFont val="Calibri"/>
      </rPr>
      <t xml:space="preserve">Deadline 13/1
</t>
    </r>
    <r>
      <rPr>
        <u/>
        <sz val="10"/>
        <color rgb="FF1155CC"/>
        <rFont val="Calibri"/>
      </rPr>
      <t>https://drive.google.com/drive/u/0/folders/1_xbn4jKtri50ePHnwGKb2MMcWpvsgPV2</t>
    </r>
    <r>
      <rPr>
        <sz val="10"/>
        <rFont val="Calibri"/>
      </rPr>
      <t xml:space="preserve"> </t>
    </r>
  </si>
  <si>
    <t>Crane Tea</t>
  </si>
  <si>
    <r>
      <rPr>
        <sz val="10"/>
        <color theme="1"/>
        <rFont val="Calibri"/>
      </rPr>
      <t xml:space="preserve">- Key Message: </t>
    </r>
    <r>
      <rPr>
        <b/>
        <sz val="10"/>
        <color theme="1"/>
        <rFont val="Calibri"/>
      </rPr>
      <t>CRANE TEA KHAO TRÀ NHƯ Ý
MÓN 1Đ + VOUCHER 50.000 ĐỒNG</t>
    </r>
    <r>
      <rPr>
        <sz val="10"/>
        <color theme="1"/>
        <rFont val="Calibri"/>
      </rPr>
      <t xml:space="preserve">
- Scheme: 
</t>
    </r>
    <r>
      <rPr>
        <b/>
        <sz val="10"/>
        <color theme="1"/>
        <rFont val="Calibri"/>
      </rPr>
      <t xml:space="preserve">+ Tặng món 1Đ - cho đơn hàng từ 120K các món:
</t>
    </r>
    <r>
      <rPr>
        <sz val="10"/>
        <color theme="1"/>
        <rFont val="Calibri"/>
      </rPr>
      <t xml:space="preserve">TRÀ SỮA GẠO RANG PHÔ MAI
TRÀ ME ĐÁC THƠM
TRÀ SỮA HOKKAIDO
TRÀ GẠO RANG CREAMY
TỨ QUÝ MÃNG CẦU
</t>
    </r>
    <r>
      <rPr>
        <b/>
        <sz val="10"/>
        <color theme="1"/>
        <rFont val="Calibri"/>
      </rPr>
      <t>+ Nhập mã:
CRANETEA30</t>
    </r>
    <r>
      <rPr>
        <sz val="10"/>
        <color theme="1"/>
        <rFont val="Calibri"/>
      </rPr>
      <t xml:space="preserve"> giảm 30K cho đơn 70K
+ Ngoài ra còn có các mã giảm cực kì hấp dẫn khác: 
SIEUTIEC40 giảm 40k cho đơn 100k 
SIEUTIEC50 giảm 50k đơn 140k 
- Location: HCM
- Timeline: 07/01 - 09/01</t>
    </r>
  </si>
  <si>
    <t>https://docs.google.com/spreadsheets/d/11cy_K_0NIEcAn1wewav5vOY8GdUm4A59Z4PadT5GeCo/edit?gid=895845826#gid=895845826</t>
  </si>
  <si>
    <r>
      <rPr>
        <sz val="10"/>
        <rFont val="Calibri"/>
      </rPr>
      <t>Adapt trên</t>
    </r>
    <r>
      <rPr>
        <u/>
        <sz val="10"/>
        <color rgb="FF1155CC"/>
        <rFont val="Calibri"/>
      </rPr>
      <t xml:space="preserve"> KV cũ</t>
    </r>
    <r>
      <rPr>
        <sz val="10"/>
        <rFont val="Calibri"/>
      </rPr>
      <t xml:space="preserve"> (bao gồm size FB &amp; Story)
- Thay keymess mới
- Thay ảnh món mới: SKU 1,2
- Thay elements lá rơi &amp; hoa trắng bằng cánh hoa đào &amp; hoa đào</t>
    </r>
  </si>
  <si>
    <r>
      <rPr>
        <b/>
        <sz val="10"/>
        <color theme="1"/>
        <rFont val="Calibri"/>
      </rPr>
      <t xml:space="preserve">1 Combo1:
</t>
    </r>
    <r>
      <rPr>
        <sz val="10"/>
        <color theme="1"/>
        <rFont val="Calibri"/>
      </rPr>
      <t>Static Banner(1-3): 07/01 - 09/01
Popup(13h-16h): 08/01</t>
    </r>
  </si>
  <si>
    <r>
      <rPr>
        <sz val="10"/>
        <rFont val="Calibri"/>
      </rPr>
      <t xml:space="preserve">Deadline 25/12
</t>
    </r>
    <r>
      <rPr>
        <u/>
        <sz val="10"/>
        <color rgb="FF1155CC"/>
        <rFont val="Calibri"/>
      </rPr>
      <t>https://drive.google.com/drive/u/0/folders/1MGeMr3P_kegEWnLOre7JLPOsXOkGRulc</t>
    </r>
  </si>
  <si>
    <t>22-25Jan</t>
  </si>
  <si>
    <t xml:space="preserve"> Lotteria Khao Deal 30% - Giảm 50k
Rộn Ràng Deal
Gà rán + Mì ý + Pepsi (M) "
Giá bán 83,000 --&gt; 58,000
Vui Tiệc Cuối Năm Gà rán + Mì ý + Burger Bulgogi + Khoai tây chiên (S) + 2 Pepsi (S
Giá bán 159,000 --&gt; 111,000
SVIPLOTTERIA25 25K mbs 101K
SVIPLOTTERIA45 45k MBS 218k
SVIPLOTTERIA50 12% cap 50k </t>
  </si>
  <si>
    <t>22/01 - 25/01</t>
  </si>
  <si>
    <r>
      <rPr>
        <sz val="10"/>
        <rFont val="Calibri"/>
      </rPr>
      <t xml:space="preserve">Deadline 12/1
</t>
    </r>
    <r>
      <rPr>
        <u/>
        <sz val="10"/>
        <color rgb="FF1155CC"/>
        <rFont val="Calibri"/>
      </rPr>
      <t>https://drive.google.com/drive/u/0/folders/1mZj9Ywz-UkbrC3DJHuD9m1Q-EV_Eakx8</t>
    </r>
  </si>
  <si>
    <t>sv--lotteria</t>
  </si>
  <si>
    <t>Key Mess: Maycha Khao Deal 9K + Giảm 60K
Scheme:
Maycha khao deal 9k áp dụng các món 
Trà sữa Trân Châu
Trà sữa Trân Châu tươi
Trà sữa Trân Châu Hoàng Kim
Trà Sữa Thái
Trà sữa Hong Kong
Trà Sữa Shan Tuyết Lài
Trà sữa nguyên lá
Nhập code  MAYCHA60: 60K MBS 180k
MAYCHAVIP23: 50% cap 23k
Timeline: 23-25/1
Location: HCM; Đồng Nai, Bình Dương; Đà Nẵng, An Giang, Kiên Giang, Tiền Giang, Long An</t>
  </si>
  <si>
    <r>
      <rPr>
        <sz val="10"/>
        <rFont val="Calibri"/>
      </rPr>
      <t xml:space="preserve">Deadline 14/1
</t>
    </r>
    <r>
      <rPr>
        <u/>
        <sz val="10"/>
        <color rgb="FF1155CC"/>
        <rFont val="Calibri"/>
      </rPr>
      <t>https://drive.google.com/drive/u/0/folders/1PwNwxmLTh7HEbMnqRkOciTyMCTFngbDJ</t>
    </r>
    <r>
      <rPr>
        <sz val="10"/>
        <rFont val="Calibri"/>
      </rPr>
      <t xml:space="preserve"> </t>
    </r>
  </si>
  <si>
    <t>"GÀ RÁN POPEYES
 MUA 1 TẶNG 1 + Voucher 100k
Mua Combo A  [Mua Combo A: 2 Gà Tắm Nước Mắm/ 2 Gà Charsiu + 1 Khoai Tây Chiên (vừa) + 1 Nước ngọt] 
Tặng Combo B [Combo: 1 Mì Ý Phô Mai + 1 Gà Popcorn + 1 Bắp Cải Trộn (Vừa) + 1 Nước ngọt]
270,000 --&gt; 164,000
Nhập code: SVIPPOPEYES100 100K MBS 350k</t>
  </si>
  <si>
    <t>27/01 - 31/01</t>
  </si>
  <si>
    <t>Key Mess: SUNDAY BASIC MUA 1 TẶNG 1 + Voucher 50k
- Scheme:
Trà sữa Sunday Basic Full Topping (size L)/Trà sữa kem trứng khè (Size L) 
+ Món tặng: Trà sữa truyền thống (Size M)
Nhập code: VIPSUNDAY30K - 40% cap 30k
VIPSUNDAY40K - 38% cap 40k
SIEUTIEC50 - giảm 50k mbs 140k
-Timeline: 28-31/1
- Location: HCM</t>
  </si>
  <si>
    <t>28/01 - 31/01</t>
  </si>
  <si>
    <r>
      <rPr>
        <sz val="10"/>
        <rFont val="Calibri"/>
      </rPr>
      <t xml:space="preserve">Deadline 16/1
</t>
    </r>
    <r>
      <rPr>
        <u/>
        <sz val="10"/>
        <color rgb="FF1155CC"/>
        <rFont val="Calibri"/>
      </rPr>
      <t>https://drive.google.com/drive/u/0/folders/1cUNiZ4AxY7pnfSWr8Mcha7Qu3Bh0a83l</t>
    </r>
    <r>
      <rPr>
        <sz val="10"/>
        <rFont val="Calibri"/>
      </rPr>
      <t xml:space="preserve"> </t>
    </r>
  </si>
  <si>
    <t>26-30Jan</t>
  </si>
  <si>
    <t>Key message: MỜI DEAL ĐỒNG CHILL
Mua 2 tặng 1 | VOUCHER 40,000 Đồng
Scheme:
Phê La khao Combo mua 2 tặng 1 182k --&gt; 128k
Áp dụng các món: Olong Sữa, Olong Nhài Sữa, Tấm, Khói B'lao. Phong Lan, Bông
Nhập code: 
PHELA33K- 33k mbs 130k
PHELA40 - 21% cap 40k
Location: HCM, HN, Đà Nẵng, Vũng Tàu, Hải Phòng, Đà Lạt, Quảng Nam,Đồng Nai, Khánh Hòa 
Timline: 26-30/1</t>
  </si>
  <si>
    <t>26/01 - 30/01</t>
  </si>
  <si>
    <t>https://drive.google.com/drive/folders/1Dj3IiG_V_mLGEt-BMArDZd_gfiUYfY6K</t>
  </si>
  <si>
    <t>SƯỜN &amp; SỢI</t>
  </si>
  <si>
    <t>Jan.CB2.26</t>
  </si>
  <si>
    <r>
      <rPr>
        <sz val="10"/>
        <color theme="1"/>
        <rFont val="Calibri"/>
      </rPr>
      <t xml:space="preserve">- Key Message: </t>
    </r>
    <r>
      <rPr>
        <b/>
        <sz val="10"/>
        <color theme="1"/>
        <rFont val="Calibri"/>
      </rPr>
      <t>SƯỜN &amp; SỢI Khao Deal  - Giảm 50% + Voucher 50,000Đ</t>
    </r>
    <r>
      <rPr>
        <sz val="10"/>
        <color theme="1"/>
        <rFont val="Calibri"/>
      </rPr>
      <t xml:space="preserve">
- Scheme: 
 + Xôi Sườn Kho Đậm Đà - Xôi Sườn 69.000 giảm về 34,000
 + Mì Ý Sườn Ngũ Vị - Mì Ý Sườn 69.00 giảm về 34,000
Ngoài ra giảm thêm Mì Tươi Sườn Sốt Thái Cay - Mì Sườn Thái 85.000 30%
+ Voucher SIEUTIEC50 - Giảm 50k cho đơn hàng từ 140k
- Timeline: 05/1-07/1
- Location: HCM</t>
    </r>
  </si>
  <si>
    <t>05/1-07/1</t>
  </si>
  <si>
    <t>https://docs.google.com/spreadsheets/d/1piRKrW_AS3XIuUXfOzG9bLY_2pFehS6VfcuNdDgRGOA/edit?usp=sharing</t>
  </si>
  <si>
    <t>https://drive.google.com/drive/folders/1ZeJULGyW-loC__og-znAuqpwvpwXjTmQ?usp=drive_link</t>
  </si>
  <si>
    <t>- Background mùa lễ hội, theo màu của logo brand</t>
  </si>
  <si>
    <t>- Pick món:
Xôi Sườn Kho Đậm Đà
Mì Ý Ngũ Vị</t>
  </si>
  <si>
    <t>- Team tự do design, làm nổi bật sku</t>
  </si>
  <si>
    <r>
      <rPr>
        <b/>
        <sz val="10"/>
        <color theme="1"/>
        <rFont val="Calibri"/>
      </rPr>
      <t xml:space="preserve">1 Combo2:
</t>
    </r>
    <r>
      <rPr>
        <sz val="10"/>
        <color theme="1"/>
        <rFont val="Calibri"/>
      </rPr>
      <t>Static banner(4): 05/1-07/1
Pop up(16h-19h): 05/1</t>
    </r>
  </si>
  <si>
    <r>
      <rPr>
        <sz val="10"/>
        <rFont val="Calibri"/>
      </rPr>
      <t xml:space="preserve">deadline 22/12
</t>
    </r>
    <r>
      <rPr>
        <u/>
        <sz val="10"/>
        <color rgb="FF1155CC"/>
        <rFont val="Calibri"/>
      </rPr>
      <t>https://drive.google.com/drive/u/0/folders/1dX4c9iq8iTZU1fS3yvrVZnljUS_Nhtbd</t>
    </r>
    <r>
      <rPr>
        <sz val="10"/>
        <rFont val="Calibri"/>
      </rPr>
      <t xml:space="preserve"> </t>
    </r>
  </si>
  <si>
    <t>a-suon-soi</t>
  </si>
  <si>
    <r>
      <rPr>
        <sz val="10"/>
        <color theme="1"/>
        <rFont val="Calibri"/>
      </rPr>
      <t xml:space="preserve">- Key message: </t>
    </r>
    <r>
      <rPr>
        <b/>
        <sz val="10"/>
        <color theme="1"/>
        <rFont val="Calibri"/>
      </rPr>
      <t>TRÀ SỮA GMI KHAO DEAL 1K + Voucher 40K</t>
    </r>
    <r>
      <rPr>
        <sz val="10"/>
        <color theme="1"/>
        <rFont val="Calibri"/>
      </rPr>
      <t xml:space="preserve">
- Scheme: 
+ Deal 1k  min order 50k
Trà Sữa Truyền Thống (L) - Trân Châu Phô Mai Dẻo 26,999k -&gt; 1k
Trà Sữa Gạo Rang 35k -&gt; 1k
+ Mã giảm SIEUTIEC40 40k cho đơn từ 100k
- Location: HCM
- Timeline: 14/01 - 16/01</t>
    </r>
  </si>
  <si>
    <t xml:space="preserve">- Background tone tươi sáng nổi bật món </t>
  </si>
  <si>
    <t xml:space="preserve">- Pick món: Trà xanh gạo rang + 2 món tùy ý </t>
  </si>
  <si>
    <r>
      <rPr>
        <b/>
        <sz val="10"/>
        <color theme="1"/>
        <rFont val="Calibri"/>
      </rPr>
      <t xml:space="preserve">1 Combo 2:
</t>
    </r>
    <r>
      <rPr>
        <sz val="10"/>
        <color theme="1"/>
        <rFont val="Calibri"/>
      </rPr>
      <t>Static Banner(4): 14/01-16/01
Popup(13h - 16h): 14/01</t>
    </r>
  </si>
  <si>
    <r>
      <rPr>
        <sz val="10"/>
        <rFont val="Calibri"/>
      </rPr>
      <t xml:space="preserve">Deadline 2/1
</t>
    </r>
    <r>
      <rPr>
        <u/>
        <sz val="10"/>
        <color rgb="FF1155CC"/>
        <rFont val="Calibri"/>
      </rPr>
      <t>https://drive.google.com/drive/u/0/folders/1SMpjj9dJmAP7Sc1lq_7kTBinPbcesW2x</t>
    </r>
    <r>
      <rPr>
        <sz val="10"/>
        <rFont val="Calibri"/>
      </rPr>
      <t xml:space="preserve"> </t>
    </r>
  </si>
  <si>
    <t>Jan.26</t>
  </si>
  <si>
    <r>
      <rPr>
        <sz val="10"/>
        <color theme="1"/>
        <rFont val="Calibri"/>
      </rPr>
      <t xml:space="preserve">- Key message: </t>
    </r>
    <r>
      <rPr>
        <b/>
        <sz val="10"/>
        <color theme="1"/>
        <rFont val="Calibri"/>
      </rPr>
      <t>Tất Niên To, Pepsi Lo Hết</t>
    </r>
    <r>
      <rPr>
        <sz val="10"/>
        <color theme="1"/>
        <rFont val="Calibri"/>
      </rPr>
      <t xml:space="preserve">
- Scheme box: Voucher 20K/ 18k
- Schemes:
Giảm 20K cho đơn từ 40K (Áp dụng HCM &amp; HN)
Giảm 18K cho đơn từ 36K (Áp dụng Đà Nẵng, Biên Hòa, Nha Trang, Cần Thơ, Hải Phòng, Huế, Bình Dương)
- Code name: PEPSIBAU20K, PEPSIBAU18K
- Timeline: 01.01.2026 – 31.01.2026 
- Location: HCM, HN, Đà Nẵng, Biên Hòa, Nha Trang, Cần Thơ, Hải Phòng, Huế, Bình Dương</t>
    </r>
  </si>
  <si>
    <t>01/01/2026 – 
31/01/2026</t>
  </si>
  <si>
    <t>https://docs.google.com/presentation/d/1nErTdzB0MzIUQ1lVtKGlm9wfEt8fm3hd/edit?slide=id.g3a8fec4dda4_0_0#slide=id.g3a8fec4dda4_0_0</t>
  </si>
  <si>
    <r>
      <rPr>
        <sz val="10"/>
        <rFont val="Calibri"/>
      </rPr>
      <t>- KV HCM/HN:</t>
    </r>
    <r>
      <rPr>
        <u/>
        <sz val="10"/>
        <color rgb="FF1155CC"/>
        <rFont val="Calibri"/>
      </rPr>
      <t xml:space="preserve"> Here</t>
    </r>
    <r>
      <rPr>
        <sz val="10"/>
        <rFont val="Calibri"/>
      </rPr>
      <t xml:space="preserve">
- KV DN/OTH: </t>
    </r>
    <r>
      <rPr>
        <u/>
        <sz val="10"/>
        <color rgb="FF1155CC"/>
        <rFont val="Calibri"/>
      </rPr>
      <t>Here</t>
    </r>
  </si>
  <si>
    <r>
      <rPr>
        <sz val="10"/>
        <rFont val="Calibri"/>
      </rPr>
      <t xml:space="preserve">Collection 2: (only feature coll) - </t>
    </r>
    <r>
      <rPr>
        <b/>
        <sz val="10"/>
        <rFont val="Calibri"/>
      </rPr>
      <t>không lấy setup asset khác</t>
    </r>
    <r>
      <rPr>
        <sz val="10"/>
        <rFont val="Calibri"/>
      </rPr>
      <t xml:space="preserve">
ID: 21892
Url: </t>
    </r>
    <r>
      <rPr>
        <u/>
        <sz val="10"/>
        <color rgb="FF1155CC"/>
        <rFont val="Calibri"/>
      </rPr>
      <t>https://shopeefood.vn/bo-suu-tap/pepsi-tat-nien-to-coll</t>
    </r>
  </si>
  <si>
    <t>pepsi-tat-nien-to</t>
  </si>
  <si>
    <t>Pepsi FF38</t>
  </si>
  <si>
    <r>
      <rPr>
        <sz val="10"/>
        <color theme="1"/>
        <rFont val="Calibri"/>
      </rPr>
      <t>- Key message:</t>
    </r>
    <r>
      <rPr>
        <b/>
        <sz val="10"/>
        <color theme="1"/>
        <rFont val="Calibri"/>
      </rPr>
      <t xml:space="preserve"> Tất Niên To, Pepsi Lo Hết</t>
    </r>
    <r>
      <rPr>
        <sz val="10"/>
        <color theme="1"/>
        <rFont val="Calibri"/>
      </rPr>
      <t xml:space="preserve">
- Scheme box: Voucher 50K
- Schemes:
Giảm 50K cho đơn từ 100K (áp dụng all cities)
Giảm 22K cho đơn từ 45K (Áp dụng HCM &amp; HN)
Giảm 20K cho đơn từ 40K (Áp dụng Đà Nẵng, Biên Hòa, Nha Trang, Cần Thơ, Hải Phòng, Huế, Bình Dương)
- Code name: PEPSIFF50K, PEPSIFF22K, PEPSIFF20K
- Timeline: 12.01.2026 – 18.01.2026 
- Location: HCM, HN, Đà Nẵng, Biên Hòa, Nha Trang, Cần Thơ, Hải Phòng, Huế, Bình Dương</t>
    </r>
  </si>
  <si>
    <t xml:space="preserve">12/01/2026 – 
18/01/2026 </t>
  </si>
  <si>
    <t>https://docs.google.com/presentation/d/1nErTdzB0MzIUQ1lVtKGlm9wfEt8fm3hd/edit?slide=id.g3ac9f1ffddf_1_0&amp;urp=gmail_link#slide=id.g3ac9f1ffddf_1_0</t>
  </si>
  <si>
    <t>https://drive.google.com/drive/folders/1ZoK6xCNAjetxiyW3T8uHYt-V1LC0UE9g</t>
  </si>
  <si>
    <t>ff38-pepsi-tat-nien-to</t>
  </si>
  <si>
    <r>
      <rPr>
        <sz val="10"/>
        <color theme="1"/>
        <rFont val="Calibri"/>
      </rPr>
      <t xml:space="preserve">-  Key Message: </t>
    </r>
    <r>
      <rPr>
        <b/>
        <sz val="10"/>
        <color theme="1"/>
        <rFont val="Calibri"/>
      </rPr>
      <t>Matcha Vibe Khao Deal Giảm 50% + Voucher 25K</t>
    </r>
    <r>
      <rPr>
        <sz val="10"/>
        <color theme="1"/>
        <rFont val="Calibri"/>
      </rPr>
      <t xml:space="preserve">
-  Scheme: Gạch giá các món 50% (chỉ chọn được 1 món/bill)
+ Các món giảm giá:  Matcha Mây Tím , Matcha Latte (Matcha, Sữa Tươi Thanh Trùng) và Cold Whisk Matcha Latte (Matcha Đánh Trực Tiếp Với Sữa Tươi)
+ Voucher: MATCHAVIBE25 giảm 25k MBS 59k
- Location: TP.HCM
- Timeline: 14/01-16/01</t>
    </r>
  </si>
  <si>
    <t>14/01-16/01</t>
  </si>
  <si>
    <t>- Tone chủ đạo màu xanh phù hợp với sản phẩm và logo
- Background liên quan tới Vibe Tết</t>
  </si>
  <si>
    <t xml:space="preserve">- Pick 3 món trong file </t>
  </si>
  <si>
    <r>
      <rPr>
        <b/>
        <sz val="10"/>
        <color theme="1"/>
        <rFont val="Calibri"/>
      </rPr>
      <t xml:space="preserve">1 Combo2:
</t>
    </r>
    <r>
      <rPr>
        <sz val="10"/>
        <color theme="1"/>
        <rFont val="Calibri"/>
      </rPr>
      <t>Static banner(5): 14/01-16/01
Pop up(13h-16h): 16/01</t>
    </r>
  </si>
  <si>
    <r>
      <rPr>
        <sz val="10"/>
        <rFont val="Calibri"/>
      </rPr>
      <t xml:space="preserve">Deadline 2/1
</t>
    </r>
    <r>
      <rPr>
        <u/>
        <sz val="10"/>
        <color rgb="FF1155CC"/>
        <rFont val="Calibri"/>
      </rPr>
      <t>https://drive.google.com/drive/u/0/folders/1IOFj9y8lwH9QfElXuAkqHQGuzwXzHfsP</t>
    </r>
    <r>
      <rPr>
        <sz val="10"/>
        <rFont val="Calibri"/>
      </rPr>
      <t xml:space="preserve"> </t>
    </r>
  </si>
  <si>
    <t>Bún Chả Hà Nội 1982</t>
  </si>
  <si>
    <r>
      <rPr>
        <sz val="10"/>
        <color theme="1"/>
        <rFont val="Calibri"/>
      </rPr>
      <t xml:space="preserve">- Key message: </t>
    </r>
    <r>
      <rPr>
        <b/>
        <sz val="10"/>
        <color theme="1"/>
        <rFont val="Calibri"/>
      </rPr>
      <t>Bún chả Hà Nội 1982 Khao - Combo 35k</t>
    </r>
    <r>
      <rPr>
        <sz val="10"/>
        <color theme="1"/>
        <rFont val="Calibri"/>
      </rPr>
      <t xml:space="preserve">
- Scheme: Combo Bún chả + Trà Tắc 82k giảm còn 35k
+ Nhập thêm mã BUNCHA20 để giảm thêm 20k cho đơn 50k
+ Ngoài ra còn có các mã giảm cực kì hấp dẫn khác:
SIEUTIEC20 giảm 20k cho đơn 50k 
SIEUTIEC40 giảm 40k cho đơn 100k 
SIEUTIEC50 giảm 50k đơn 140k 
SIEUTIEC70 giảm 70k cho đơn 200k
- Location: HCM
- Thời gian: 22/01-24/01</t>
    </r>
  </si>
  <si>
    <t>22/01-24/01</t>
  </si>
  <si>
    <t>- Team tự design Vibe Mùa xuân (Thiết kế khác các KV cũ trước đó)
- Hiệu ứng Gradient. Nổi bậc SKU</t>
  </si>
  <si>
    <t>- Đổ bóng ombre
- Thêm các element: bay bay ra như ngò, ớt,..
- Design thêm size FB &amp; Story</t>
  </si>
  <si>
    <r>
      <rPr>
        <b/>
        <sz val="10"/>
        <color theme="1"/>
        <rFont val="Calibri"/>
      </rPr>
      <t xml:space="preserve">1 Combo3:
</t>
    </r>
    <r>
      <rPr>
        <sz val="10"/>
        <color theme="1"/>
        <rFont val="Calibri"/>
      </rPr>
      <t>Static banner(6): 22/01-24/01
Pop up(16h-19h): 23/01</t>
    </r>
  </si>
  <si>
    <r>
      <rPr>
        <sz val="10"/>
        <rFont val="Calibri"/>
      </rPr>
      <t xml:space="preserve">Dealdine 12/1
</t>
    </r>
    <r>
      <rPr>
        <u/>
        <sz val="10"/>
        <color rgb="FF1155CC"/>
        <rFont val="Calibri"/>
      </rPr>
      <t>https://drive.google.com/drive/u/0/folders/1COoZQ4ObS_RcK-DL7bdSvLsMkguQIWjq</t>
    </r>
    <r>
      <rPr>
        <sz val="10"/>
        <rFont val="Calibri"/>
      </rPr>
      <t xml:space="preserve"> </t>
    </r>
  </si>
  <si>
    <t>B2G1 2026</t>
  </si>
  <si>
    <t>Key mess: Mua 2 tặng 1 + Voucher 50k
Scheme: Mua 2 tặng 1 các combo
Mua 1 Bơ Già Dừa Non size L +1 Cóc cóc đác đác size L
Tặng 1 Trà Sữa Chôm Chôm: 59k
Mua 1 Bơ già Dừa Non size L 69k  + 1 Iki Matcha Latte Đậu Hũ 69k 
Tặng 1 Trà Sữa Chôm Chôm: 59k
Mua 1 Bơ Già Dừa Non size L + 1 Trà Sữa Chôm Chôm
Tặng 1 Trà Sữa Chôm Chôm: 59k
Voucher:
KATINAT50K giảm 50k mbs 200k
KATINAT100KK giảm 100k mbs 400k
Timeline: 2, 12, 22-23/01/2026
Location: NW</t>
  </si>
  <si>
    <t>2, 12, 22-23/01/2026</t>
  </si>
  <si>
    <t>HTC (8h-16h): 02/01
Hometop banner: 02/01
SPH (14h-17h): 02/01
SPH (12h-14h): 12/01
Hometop banner (14h-24h): 12/01
Pop-up (6h-10h): 23/01
Floating (6h-10h): 22/01
Flash sale banner: 22/01
Bottom banner: 23/01</t>
  </si>
  <si>
    <t>HTC (8h-16h): 02/01
Hometop banner: 02/01
SPH (14h-17h): 02/01
Static banner: 12/01
Pop-up (6h-10h): 23/01
Floating (6h-10h): 22/01
Flash sale banner: 22/01
Bottom banner: 23/01</t>
  </si>
  <si>
    <r>
      <rPr>
        <sz val="10"/>
        <rFont val="Calibri"/>
      </rPr>
      <t xml:space="preserve">timeline 2 &amp;12, 22/1: </t>
    </r>
    <r>
      <rPr>
        <u/>
        <sz val="10"/>
        <color rgb="FF1155CC"/>
        <rFont val="Calibri"/>
      </rPr>
      <t xml:space="preserve">https://drive.google.com/drive/folders/12H-RYUZQgXEjWLWtBhcgTSzSi0-veQyi
</t>
    </r>
    <r>
      <rPr>
        <sz val="10"/>
        <rFont val="Calibri"/>
      </rPr>
      <t xml:space="preserve">23/1 dùng KV </t>
    </r>
    <r>
      <rPr>
        <u/>
        <sz val="10"/>
        <color rgb="FF1155CC"/>
        <rFont val="Calibri"/>
      </rPr>
      <t>https://drive.google.com/drive/u/0/folders/1HJchw2hwLd_aSUKY_AT6Igh_Bs6VF1mX</t>
    </r>
  </si>
  <si>
    <t>BOGO 2026</t>
  </si>
  <si>
    <t>Key mess: Trà sữa Chôm Chôm Mua 1 tặng 1 + Voucher 50k
Scheme: Mua 1 tặng 1 các combo
Mua 1 Trà sữa Chôm chôm tặng 1 Trà sữa Chôm chôm -&gt; 59K
Mua 1 Trà sữa Chôm chôm Tặng 1 Bơ già dừa non -&gt; 59K
Mua 1 Trà sữa Chôm chôm tặng 1 Iki Matcha -&gt; 59K
Mua 1 Trà sữa Chôm chôm tặng 1 Cóc cóc đác đác -&gt; 59K
Mua 1 Iki Matcha Đậu Hũ tặng 1 Trà sữa Thanh Hương -&gt; 69K
Voucher:
KATINATFS13 freeship 13k mbs 59k
KATINAT25K giảm 25k mbs 100k
KATINAT50K giảm 50k mbs 200k
Timeline: 27/01/2026 &amp; 15/01/2026
Location: NW</t>
  </si>
  <si>
    <t>27/01/2026
15/01/2026</t>
  </si>
  <si>
    <t>SPH (12h-14h): 27/01
Hometop banner (9h-16h): 27/01
Static banner: 27/01
SPF Page story: 27/01</t>
  </si>
  <si>
    <r>
      <rPr>
        <sz val="10"/>
        <rFont val="Calibri"/>
      </rPr>
      <t xml:space="preserve">[dùng cho 15/1] </t>
    </r>
    <r>
      <rPr>
        <u/>
        <sz val="10"/>
        <color rgb="FF1155CC"/>
        <rFont val="Calibri"/>
      </rPr>
      <t xml:space="preserve">https://drive.google.com/drive/folders/1djBq1J_8BcwUNwN3N_TOS7RjoKkrJrNH
</t>
    </r>
    <r>
      <rPr>
        <sz val="10"/>
        <rFont val="Calibri"/>
      </rPr>
      <t xml:space="preserve">[dùng cho 27/1] 16/1 </t>
    </r>
    <r>
      <rPr>
        <u/>
        <sz val="10"/>
        <color rgb="FF1155CC"/>
        <rFont val="Calibri"/>
      </rPr>
      <t>https://drive.google.com/drive/u/0/folders/146ST7brDPVfJAmISNOqnIfL4Hy-9McDb</t>
    </r>
  </si>
  <si>
    <t>v--katinat-spf</t>
  </si>
  <si>
    <t>ADS - VIP
KeyMessage:
Mua + Tặng:
Trà sữa Nguyên Lài L65 
Trà sữa Lài L65
Matcha Latte L69 (+4,000)
Opera Bạc Xỉu L72 (+7,000)
Trà Siêu Đào L75 (+10,000)
Giá gốc: 130 --&gt;65
Voucher:
CHEESE35        35K MBS 150K
CHEESE40        40K MBS 200K
CHEESE50        50K MBS 280K
Timeline
15.01.2026 - 16.01.2026
Location: NW</t>
  </si>
  <si>
    <t>15/01 - 16/01/2026</t>
  </si>
  <si>
    <t>HTC (0h-10h): 15/01
Bottom banner: 15/01
Flash sale banner: 15/01
SPH (5h-10h): 16/01
Hometop banner (0h-13h): 16/01
SPF Page: 16/01</t>
  </si>
  <si>
    <t>https://drive.google.com/drive/folders/147PDz_bhHRYQgIcqEl_CN--H0QCXEWdN</t>
  </si>
  <si>
    <t>B2T1:
Keymessage: 
MUA: 2 Ly
- Trà sữa Nguyên Lá L65
- Trà sữa Olong Gạo Rang L65
- Trà Đào Hồng L69 (+4,000)
- Marble Bạc Xỉu L72 (+7,000)
Tặng:
- Matcha Latte M59 (Lưu ý upsize L +10,000)
- Dịu Đào L69 (+10,000)
Giá gốc: 189 --&gt; 130
Voucher
CHEESE35	35K MBS 150K
CHEESE40	40K MBS 200K
CHEESE50	50K MBS 280K
Timeline: 19 --&gt; 21.01</t>
  </si>
  <si>
    <t>19-21/01/2026</t>
  </si>
  <si>
    <t>HTC (0-10h &amp; 13h-27h): 19/01
Hometop banner (0h-10h &amp; 13h-17h): 20/01
Sttaic banner: 19/01
Floating (13h-16h): 20/01</t>
  </si>
  <si>
    <t>Sttaic banner: 19/01
Floating (13h-16h): 20/01</t>
  </si>
  <si>
    <t>05-09.01.26</t>
  </si>
  <si>
    <r>
      <rPr>
        <sz val="10"/>
        <color rgb="FF0000FF"/>
        <rFont val="Calibri"/>
      </rPr>
      <t>Key mess: Mua 1 tặng 1 + Voucher 50k
Scheme: Mua 1 tặng 1
Món mua
- Trà sữa Hojicha - L
- Trà sữa Đài Loan - L
- Trà sữa Hồng Kông - L
Món tặng
- Trà sữa Hojicha - M
- Trà sữa Đài Loan - M
- Trà sữa Hồng Kông - M
- 1 phần topping free cho mỗi ly
Voucher: SPFHIGHLANDS50 giảm 12% cap 50k
Timeline: 09/01 - 31/01/2026
Location: NW</t>
    </r>
    <r>
      <rPr>
        <sz val="10"/>
        <color theme="1"/>
        <rFont val="Calibri"/>
      </rPr>
      <t xml:space="preserve">
</t>
    </r>
    <r>
      <rPr>
        <strike/>
        <sz val="10"/>
        <color theme="1"/>
        <rFont val="Calibri"/>
      </rPr>
      <t>Key mess: Món ngon 1Đ + Voucher 50k
Scheme: Giảm món 1đ mbs 120k các món sau:
Trà Sen Vàng (Củ năng)
Trà Thanh Đào
PhinDi Hạnh Nhân
Phin Kem Dừa
Trà Thạch Đào
Bánh mì que
Bánh Croissant Highlands 55gr
Voucher: HIGHLANDS50A giảm 50k mbs 130k
Timeline: 5-9, 12-16, 19-23, 26-30/1/2026
Location: NW</t>
    </r>
  </si>
  <si>
    <t>09/01 - 31/01</t>
  </si>
  <si>
    <t>HTC (0h-10h &amp; 14h-18h): 05/01, 09/01
Hometop banner: 06/01, 08/01
Static banner: 07/01, 08/01
Flash sale banner: 05/01
Floating (6h-10h): 06/01
Floating (13h-16h): 07/01
Pop-up (6h-10h): 09/01
SPF Page: 06/01
SPF Story: 08/01</t>
  </si>
  <si>
    <t>HTC (0h-10h &amp; 14h-18h): 05/01, 09/01
Hometop banner: 05/01, 09/01
Static banner: 07/01, 08/01
Flash sale banner: 05/01
Floating (6h-10h): 06/01
Floating (13h-16h): 07/01
Pop-up (6h-10h): 05/01
SPF Page: 06/01
SPF Story: 08/01</t>
  </si>
  <si>
    <r>
      <rPr>
        <sz val="10"/>
        <rFont val="Calibri"/>
      </rPr>
      <t xml:space="preserve">KV updated dùng từ 09/01: </t>
    </r>
    <r>
      <rPr>
        <u/>
        <sz val="10"/>
        <color rgb="FF1155CC"/>
        <rFont val="Calibri"/>
      </rPr>
      <t>https://drive.google.com/drive/folders/17Z6UmttBibXLl3GTUdrqVEdCZARUSWPh</t>
    </r>
    <r>
      <rPr>
        <sz val="10"/>
        <color rgb="FF000000"/>
        <rFont val="Calibri"/>
      </rPr>
      <t xml:space="preserve">
</t>
    </r>
    <r>
      <rPr>
        <strike/>
        <u/>
        <sz val="10"/>
        <color rgb="FFD9D9D9"/>
        <rFont val="Calibri"/>
      </rPr>
      <t>[KV cũ không dùng nữa
https://drive.google.com/drive/folders/1h_9jYNDV3yS-X_Jpgfpiqh-ku-dHgErA</t>
    </r>
    <r>
      <rPr>
        <strike/>
        <sz val="10"/>
        <color rgb="FFD9D9D9"/>
        <rFont val="Calibri"/>
      </rPr>
      <t>]</t>
    </r>
  </si>
  <si>
    <t>12-16.01.26</t>
  </si>
  <si>
    <r>
      <rPr>
        <sz val="10"/>
        <color rgb="FF0000FF"/>
        <rFont val="Calibri"/>
      </rPr>
      <t>Key mess: Mua 1 tặng 1 + Voucher 50k
Scheme: Mua 1 tặng 1
Món mua
- Trà sữa Hojicha - L
- Trà sữa Đài Loan - L
- Trà sữa Hồng Kông - L
Món tặng
- Trà sữa Hojicha - M
- Trà sữa Đài Loan - M
- Trà sữa Hồng Kông - M
- 1 phần topping free cho mỗi ly
Voucher: SPFHIGHLANDS50 giảm 12% cap 50k
Timeline: 09/01 - 31/01/2026
Location: NW</t>
    </r>
    <r>
      <rPr>
        <sz val="10"/>
        <color theme="1"/>
        <rFont val="Calibri"/>
      </rPr>
      <t xml:space="preserve">
</t>
    </r>
    <r>
      <rPr>
        <strike/>
        <sz val="10"/>
        <color theme="1"/>
        <rFont val="Calibri"/>
      </rPr>
      <t>Key mess: Món ngon 1Đ + Voucher 50k
Scheme: Giảm món 1đ mbs 120k các món sau:
Trà Sen Vàng (Củ năng)
Trà Thanh Đào
PhinDi Hạnh Nhân
Phin Kem Dừa
Trà Thạch Đào
Bánh mì que
Bánh Croissant Highlands 55gr
Voucher: HIGHLANDS50A giảm 50k mbs 130k
Timeline: 5-9, 12-16, 19-23, 26-30/1/2026
Location: NW</t>
    </r>
  </si>
  <si>
    <t>HTC (0h-10h &amp; 14h-18h): 14/01, 16/01
Hometop banner: 12/01, 16/01
Static banner: 13/01, 15/01
Flash sale banner: 14/01
Floating (6h-10h): 14/01
Floating (13h-16h): 12/01
Pop-up (6h-10h):  16/01
SPF story: 12/01
SPF Page: 15/01</t>
  </si>
  <si>
    <t>HTC (0h-10h &amp; 14h-18h): 14/01, 16/01
Hometop banner: 12/01, 16/01
Static banner: 13/01, 15/01
Flash sale banner: 14/01
Floating (6h-10h): 12/01, 14/01
Pop-up (6h-10h):  16/01
SPF story: 12/01
SPF Page: 15/01</t>
  </si>
  <si>
    <t>HTC (0h-10h &amp; 14h-18h): 13/01, 16/01
Hometop banner: 12/01, 16/01
Static banner: 13/01, 15/01
Flash sale banner: 14/01
Floating (6h-10h): 12/01, 14/01
Floating (13h-16h): 12/01
Pop-up (6h-10h):  16/01
SPF story: 12/01
SPF Page: 15/01</t>
  </si>
  <si>
    <t>https://drive.google.com/drive/u/0/folders/1F8immWGomffhL5Yn-x_WAK5j1PzMYmQH</t>
  </si>
  <si>
    <t>12-14.01.26</t>
  </si>
  <si>
    <t>Key mess: Đại Tiệc Deal Ngon
Món chỉ 1Đ + Voucher 100k
Scheme:
Matcha Latte Tây Bắc 45k =&gt; 1đ mbs 109k
A-Mê Mơ 45k =&gt; 1đ mbs 109k
Trà Đào Cam Sả 49k =&gt; 1đ mbs 109k
Bạc Xỉu 39k =&gt; 1đ mbs 109k
Bánh Mì Que Pate Cột Đèn 19k =&gt; 1đ mbs 109k
Voucher:
TCH100 giảm 100k mbs 200k
TCHGIAM50 giảm 50%  cap 33k
Location: NW
Timeline: 12/01 - 14/01</t>
  </si>
  <si>
    <t>HTC (0h-10h &amp; 14h-18h): 12/01, 14/01
Hometop banner: 13/01, 14/01
Static banner: 12/01, 14/01
Flash sale banner: 13/01
Floating (6h-10h): 12/01
Pop-up (6h-10h): 13/01
SPH (5h-10h): 14/01
SPF Page: 12/01
SPF story: 13/01</t>
  </si>
  <si>
    <t>HTC (0h-10h &amp; 14h-18h): 12/01, 14/01
Hometop banner: 13/01, 14/01
Static banner: 12/01, 14/01
Flash sale banner: 13/01
Pop-up (6h-10h): 12/01, 13/01
SPF Page: 12/01
SPF story: 13/01</t>
  </si>
  <si>
    <t>https://drive.google.com/drive/folders/1o6_lG_i834mteILlsjtQKuyYbVH0zWle</t>
  </si>
  <si>
    <t>sv-tch-100k</t>
  </si>
  <si>
    <t>HN 05-07.01.26</t>
  </si>
  <si>
    <t>Key message:        Deal Thả Ga - Giảm Cực Đã
Đồng giá 33k + Voucher 60k
Scheme:        
Trà Đào Cam Sả 49k =&gt; 33k
Matcha Latte Tây Bắc 45k =&gt; 33k
Matcha Latte Tây Bắc Nóng 49k =&gt; 33k
Cà Phê Sữa Đá 39k =&gt; 33k
Chà Bông Phô Mai 39k =&gt; 33k
Voucher
TCHGIAM50 giảm 50% cap 33k
TCHV60 giảm 60k mbs 150k
Timeline:        5-7/1
Loctaion: NW</t>
  </si>
  <si>
    <t>5-7/1</t>
  </si>
  <si>
    <t>HTC (8h-16h): 07/01
Hometop banner (0h-18h): 05/01, 07/01
Static banner: 05/01, 06/01
Flash sale banner: 07/01
Pop-up (6h-10h): 07/01
SPH (5h-10h): 06/01</t>
  </si>
  <si>
    <r>
      <rPr>
        <sz val="10"/>
        <rFont val="Calibri"/>
      </rPr>
      <t xml:space="preserve">Deadline 8/12
</t>
    </r>
    <r>
      <rPr>
        <u/>
        <sz val="10"/>
        <color rgb="FF1155CC"/>
        <rFont val="Calibri"/>
      </rPr>
      <t>https://drive.google.com/drive/u/0/folders/1FD2An-E_N8q5Reh8P7pNkdRrxlbzRoyj</t>
    </r>
    <r>
      <rPr>
        <sz val="10"/>
        <rFont val="Calibri"/>
      </rPr>
      <t xml:space="preserve"> </t>
    </r>
  </si>
  <si>
    <t>the-coffee-house-2026</t>
  </si>
  <si>
    <t>HN 19-21.01.26</t>
  </si>
  <si>
    <t>Key message:        Deal Thả Ga - Giảm Cực Đã
Đồng giá 33k + Voucher 60k
Scheme:        
Trà Đào Cam Sả 49k =&gt; 33k
Matcha Latte Tây Bắc 45k =&gt; 33k
Matcha Latte Tây Bắc Nóng 49k =&gt; 33k
Cà Phê Sữa Đá 39k =&gt; 33k
Chà Bông Phô Mai 39k =&gt; 33k
Voucher
TCHGIAM50 giảm 50% cap 33k
TCHV60 giảm 60k mbs 150k
Timeline:        19-21/1
Loctaion: NW</t>
  </si>
  <si>
    <t>HTC (8h-16h): 21/01
Hometop banner: 19/01
Hometop banner (0h-10h &amp; 13h-17h): 21/01
Static banner: 20/01
Bottom banner: 19/01
Flash sale banner: 21/01
Pop-up (6h-10h): 20/01
Floating (6h-10h): 21/01</t>
  </si>
  <si>
    <t>https://drive.google.com/drive/u/0/folders/1FD2An-E_N8q5Reh8P7pNkdRrxlbzRoyj</t>
  </si>
  <si>
    <t>HCM 19-23.01.26</t>
  </si>
  <si>
    <r>
      <rPr>
        <sz val="10"/>
        <color rgb="FF0000FF"/>
        <rFont val="Calibri"/>
      </rPr>
      <t>Key mess: Mua 1 tặng 1 + Voucher 50k
Scheme: Mua 1 tặng 1
Món mua
- Trà sữa Hojicha - L
- Trà sữa Đài Loan - L
- Trà sữa Hồng Kông - L
Món tặng
- Trà sữa Hojicha - M
- Trà sữa Đài Loan - M
- Trà sữa Hồng Kông - M
- 1 phần topping free cho mỗi ly
Voucher: SPFHIGHLANDS50 giảm 12% cap 50k
Timeline: 09/01 - 31/01/2026
Location: NW</t>
    </r>
    <r>
      <rPr>
        <sz val="10"/>
        <color theme="1"/>
        <rFont val="Calibri"/>
      </rPr>
      <t xml:space="preserve">
</t>
    </r>
    <r>
      <rPr>
        <strike/>
        <sz val="10"/>
        <color theme="1"/>
        <rFont val="Calibri"/>
      </rPr>
      <t>Key mess: Món ngon 1Đ + Voucher 50k
Scheme: Giảm món 1đ mbs 120k các món sau:
Trà Sen Vàng (Củ năng)
Trà Thanh Đào
PhinDi Hạnh Nhân
Phin Kem Dừa
Trà Thạch Đào
Bánh mì que
Bánh Croissant Highlands 55gr
Voucher: HIGHLANDS50A giảm 50k mbs 130k
Timeline: 5-9, 12-16, 19-23, 26-30/1/2026
Location: NW</t>
    </r>
  </si>
  <si>
    <t>Floating (6h-10h): 20/01
HTC (8h-16h): 21/01
Hometop banner: 21/01, 22/01
Static banner: 22/01, 21/01
Floating (6h-10h): 21/01
Pop-up (6h-10h): 20/01</t>
  </si>
  <si>
    <t>26-30.01.26</t>
  </si>
  <si>
    <r>
      <rPr>
        <sz val="10"/>
        <color theme="1"/>
        <rFont val="Calibri"/>
      </rPr>
      <t>- Key Message:</t>
    </r>
    <r>
      <rPr>
        <b/>
        <sz val="10"/>
        <color theme="1"/>
        <rFont val="Calibri"/>
      </rPr>
      <t xml:space="preserve"> Cà Phê Muối Chú Long </t>
    </r>
    <r>
      <rPr>
        <sz val="10"/>
        <color theme="1"/>
        <rFont val="Calibri"/>
      </rPr>
      <t xml:space="preserve">
- Scheme box: Món 1Đ + Voucher 50k
 Cà Phê Muối 1Đ - MBS 60k
 Voucher: 
VIPCHULONG20        20k mbs 20k
VIPCHULONG30        30k mbs 60k
VIPCHULONG50        50k mbs 100k
- Timeline: 26/01 - 30/01
- Location: NW</t>
    </r>
  </si>
  <si>
    <t>https://docs.google.com/spreadsheets/d/18nNNMUzK2I2bRzIBegbdjF9o1qa2vte8T2ecKUn9gVs/edit?gid=0#gid=0</t>
  </si>
  <si>
    <t>HTC (0h-10h &amp; 13h-16h): 26/01
Hometop banner: 28/01, 29/01
Static banner: 26/01, 29/01
SPH (5h-10h): 29/01 (bù vị trí static)
Flash sale banner: 30/01
Floating (6h-10h): 27/01
Pop-up (6h-10h): 30/01</t>
  </si>
  <si>
    <t>HTC (0h-10h &amp; 13h-16h): 26/01
Hometop banner: 28/01, 29/01
Static banner: 26/01, 29/01
SPH (5h-10h): 29/01
Flash sale banner: 30/01
Floating (6h-10h): 27/01
Pop-up (6h-10h): 30/01</t>
  </si>
  <si>
    <r>
      <rPr>
        <sz val="10"/>
        <rFont val="Calibri"/>
      </rPr>
      <t xml:space="preserve">shopee promotion tết
HTC: </t>
    </r>
    <r>
      <rPr>
        <u/>
        <sz val="10"/>
        <color rgb="FF1155CC"/>
        <rFont val="Calibri"/>
      </rPr>
      <t>https://drive.google.com/file/d/1iygsPVwPLllrxMR2JQJK6-SDTWms_e0n/view?usp=drivesdk</t>
    </r>
  </si>
  <si>
    <t>v-cf-chu-long</t>
  </si>
  <si>
    <t>WC Mon 26</t>
  </si>
  <si>
    <t>Key message: 
Deal Chồng Deal Không Giới Hạn
Mua 1 Tặng 1 + Freeship
Scheme: Mua 1 Tặng 1 món Dolce Espresso (Combo 2 Dolce Espresso, giá gốc 144k --&gt; 72k)
Không giới hạn số món giảm/đơn hàng.
Voucher:
STARBUCKSUNLIMITED9 giảm 9% không giới hạn
STARBUCKSFS freeship 10k mbs 60k
Location: NW
Timeline:  thứ hai hàng tuần</t>
  </si>
  <si>
    <t>5, 12, 19, 26/1/2026</t>
  </si>
  <si>
    <r>
      <rPr>
        <sz val="10"/>
        <rFont val="Calibri"/>
      </rPr>
      <t xml:space="preserve">9/10 </t>
    </r>
    <r>
      <rPr>
        <u/>
        <sz val="10"/>
        <color rgb="FF1155CC"/>
        <rFont val="Calibri"/>
      </rPr>
      <t>https://drive.google.com/drive/u/0/folders/1Y_WqGt9yX9CPKFjqr_qz-DUGHkWRlapo</t>
    </r>
  </si>
  <si>
    <t>WC Fri 26</t>
  </si>
  <si>
    <t>Key message: Tiệc Trà Cuối Tuần, Starbucks Khao
Giảm 30% + Voucher 70k
Scheme:  Giảm 30% Hot/ Iced Black Tea with Ruby Grapefruit giá gốc 97k --&gt; 67,9k
Không giới hạn số lượng món giảm/đơn hàng.
Voucher:
STARBUCKSUNLIMITED9 giảm 9% không giới hạn
Location: NW
Timeline:  thứ 6 hàng tuần</t>
  </si>
  <si>
    <t>2, 9, 16, 23, 30/1/2026</t>
  </si>
  <si>
    <r>
      <rPr>
        <sz val="10"/>
        <rFont val="Calibri"/>
      </rPr>
      <t xml:space="preserve">9/10 </t>
    </r>
    <r>
      <rPr>
        <u/>
        <sz val="10"/>
        <color rgb="FF1155CC"/>
        <rFont val="Calibri"/>
      </rPr>
      <t>https://drive.google.com/drive/u/0/folders/1poh1slwfVmyqgeryCVCWO_m2HBKWXggW</t>
    </r>
  </si>
  <si>
    <t>WC Wed 26</t>
  </si>
  <si>
    <t>7, 14, 21, 29/01/2026</t>
  </si>
  <si>
    <t>SPH (5h-10h): 28/01
Bottom banner: 28/01
Floating (13h-16h): 28/01</t>
  </si>
  <si>
    <t>9, 16, 23, 30/1/2026</t>
  </si>
  <si>
    <t>SPH (12h-14h): 09/01, 16/01
Hometop banner (0h-10h): 09/01
SPF Page: 09/01
Static banner: 16/01, 30/01
Flash sale banner: 16/01
SPF Story FB: 30/01
Hometop banner (0h-10h &amp; 13h-16h): 30/01</t>
  </si>
  <si>
    <r>
      <rPr>
        <u/>
        <sz val="10"/>
        <color rgb="FF1155CC"/>
        <rFont val="Calibri"/>
      </rPr>
      <t xml:space="preserve">30/6  </t>
    </r>
    <r>
      <rPr>
        <u/>
        <sz val="10"/>
        <color rgb="FF1155CC"/>
        <rFont val="Calibri"/>
      </rPr>
      <t>https://drive.google.com/drive/u/0/folders/1LMLN-XiGYruEWd99Ono0KxknlhN_3Hjw</t>
    </r>
  </si>
  <si>
    <t>BAU WD 26</t>
  </si>
  <si>
    <r>
      <rPr>
        <sz val="10"/>
        <color rgb="FF0000FF"/>
        <rFont val="Calibri"/>
      </rPr>
      <t>Key mess: Mua 1 tặng 1 + Voucher 50k
Scheme: Mua 1 tặng 1
Món mua
- Trà sữa Hojicha - L
- Trà sữa Đài Loan - L
- Trà sữa Hồng Kông - L
Món tặng
- Trà sữa Hojicha - M
- Trà sữa Đài Loan - M
- Trà sữa Hồng Kông - M
- 1 phần topping free cho mỗi ly
Voucher: SPFHIGHLANDS50 giảm 12% cap 50k
Timeline: 09/01 - 31/01/2026
Location: NW</t>
    </r>
    <r>
      <rPr>
        <sz val="10"/>
        <color theme="1"/>
        <rFont val="Calibri"/>
      </rPr>
      <t xml:space="preserve">
</t>
    </r>
    <r>
      <rPr>
        <strike/>
        <sz val="10"/>
        <color theme="1"/>
        <rFont val="Calibri"/>
      </rPr>
      <t>Key mess: Món ngon 1Đ + Voucher 50k
Scheme: Giảm món 1đ mbs 120k các món sau:
Trà Sen Vàng (Củ năng)
Trà Thanh Đào
PhinDi Hạnh Nhân
Phin Kem Dừa
Trà Thạch Đào
Bánh mì que
Bánh Croissant Highlands 55gr
Voucher: HIGHLANDS50A giảm 50k mbs 130k
Timeline: 5-9, 12-16, 19-23, 26-30/1/2026
Location: NW</t>
    </r>
  </si>
  <si>
    <t>Combo 2 ly size L giảm 25%
_ Trà Sữa Nguyên Lá L 65
_ Trà Sữa Olong Hoa Lài L65
_ Trà Đào Hồng L69 (+4,000)
_ Opera Bạc Xỉu L72 (+7,000)
_ Trà Siêu Đào L75 (+10,000)
_ Gentle Matcha L75 (+10,000)
Voucher:
CHEESE35        35K MBS 150K
CHEESE40        40K MBS 200K
CHEESE50        50K MBS 280K
Location: NW
Timeline:
 1 -14.01
17-28.01
31.01
01/02
03-25/02
28/02</t>
  </si>
  <si>
    <t xml:space="preserve"> 1 -14.01
17-28.01
31.01
01/02
03-25/02
28/02</t>
  </si>
  <si>
    <t>HTC (8h-16h): 07/01
SPH (14h-17h): 06/01
Static banner: 06/01
Bottom banner: 13/01, 21/01
Pop-up WL (13h-16h): 13/01
Flash sale banner: 14/01
Floating (6h-10h): 28/01</t>
  </si>
  <si>
    <t>https://drive.google.com/drive/folders/15AWT-B4xutEJn7VBsoxmrgmkxLjX2cI_</t>
  </si>
  <si>
    <t>sj-cheese-coffee</t>
  </si>
  <si>
    <t>- Key Mess: Chú Long Khao Ưu Đãi Kép Giảm 50% + Voucher 50,000Đ
- Scheme: 
 + Cà Phê Muối
 + Cà Phê Dừa
 + Cà Phê Caramel
 + Cà Phê Phô Mai
1 trong 4 món cà phê trên giảm 50% 
Voucher
SIEUTIEC50 - Giảm 50k cho đơn hàng từ 140k
CHULONGKHAO25 giảm 50% cap 25k
- Timeline: thứ 2 - thứ 5 hàng tuần
- Location: NW</t>
  </si>
  <si>
    <t xml:space="preserve">5, 8, 12, 15, 19, 22, 26, 29/12 </t>
  </si>
  <si>
    <t>SPH (5h-10h): 08/01
Bottom banner: 08/01
Flash sale banner: 12/01, 19/01
Hometop banner (0h-12h): 15/01
HTC (0h-12h): 22/01</t>
  </si>
  <si>
    <r>
      <rPr>
        <u/>
        <sz val="10"/>
        <color rgb="FF1155CC"/>
        <rFont val="Calibri"/>
      </rPr>
      <t>https://drive.google.com/drive/u/0/folders/1Y_vQekSnuu5MlvTG6B4yO9CvVrbckB2j</t>
    </r>
    <r>
      <rPr>
        <sz val="10"/>
        <rFont val="Calibri"/>
      </rPr>
      <t xml:space="preserve"> </t>
    </r>
  </si>
  <si>
    <t>sj-cfmuoi-chu-long</t>
  </si>
  <si>
    <t>WC 26</t>
  </si>
  <si>
    <r>
      <rPr>
        <sz val="10"/>
        <color theme="1"/>
        <rFont val="Calibri"/>
      </rPr>
      <t xml:space="preserve">Key mess: KATINAT Khao deal
Giảm 30% + Voucher 100k
Scheme:
Cóc Cóc Đác Đác giảm 30%
Voucher:
KATINAT100KK giảm 100k mbs 400k
</t>
    </r>
    <r>
      <rPr>
        <sz val="10"/>
        <color rgb="FF0000FF"/>
        <rFont val="Calibri"/>
      </rPr>
      <t xml:space="preserve">KATINAT25K giảm 25k mbs 100k
</t>
    </r>
    <r>
      <rPr>
        <sz val="10"/>
        <color theme="1"/>
        <rFont val="Calibri"/>
      </rPr>
      <t>KATINAT50K giảm 50k mbs 200k
Location: NW
Timeline: thứ 3 &amp; thứ 5 hàng tuần</t>
    </r>
  </si>
  <si>
    <t>6, 8, 13, 15, 20, 22, 27, 29/01</t>
  </si>
  <si>
    <t xml:space="preserve">HTC (16h-24h): 06/01, 08/01
Bottom banner: 06/01, 08/01, 29/01
SPH (12h-14h): 08/01, 29/01
SPF Page: 13/01
Hometop banner (12h-24h): 15/01
Flash sale banner: 20/01
</t>
  </si>
  <si>
    <r>
      <rPr>
        <sz val="10"/>
        <rFont val="Calibri"/>
      </rPr>
      <t xml:space="preserve">trước 26/1 dùng </t>
    </r>
    <r>
      <rPr>
        <u/>
        <sz val="10"/>
        <color rgb="FF1155CC"/>
        <rFont val="Calibri"/>
      </rPr>
      <t>https://drive.google.com/drive/u/0/folders/1Z6RGZFbYKuI6BsCRtOTGKV1s21g4YAA6</t>
    </r>
    <r>
      <rPr>
        <sz val="10"/>
        <rFont val="Calibri"/>
      </rPr>
      <t xml:space="preserve">
6/1 có (apply từ 26/1) </t>
    </r>
    <r>
      <rPr>
        <u/>
        <sz val="10"/>
        <color rgb="FF1155CC"/>
        <rFont val="Calibri"/>
      </rPr>
      <t>https://drive.google.com/drive/u/0/folders/13hsrM6mMVIluan-ejx7h-LYGfBtHI9pO</t>
    </r>
  </si>
  <si>
    <t>sj-katinat</t>
  </si>
  <si>
    <t>BAU 100k</t>
  </si>
  <si>
    <t>KATINAT giảm 100k
Nhập KATINAT40KKK giảm        40k mbs 200k
KATINAT100KKKKKK giảm        100K MBS 500K
Location: NW
Timeline: 1-31/1/2026</t>
  </si>
  <si>
    <t>1-31/1/2026</t>
  </si>
  <si>
    <r>
      <rPr>
        <sz val="10"/>
        <rFont val="Calibri"/>
      </rPr>
      <t xml:space="preserve">6/1 (dùng từ 26/1) </t>
    </r>
    <r>
      <rPr>
        <u/>
        <sz val="10"/>
        <color rgb="FF1155CC"/>
        <rFont val="Calibri"/>
      </rPr>
      <t>https://drive.google.com/drive/u/0/folders/1U0xXHGduZullTbh_jIsrrHGnh6U1AX4U</t>
    </r>
  </si>
  <si>
    <t>sj-katinat-tea</t>
  </si>
  <si>
    <t>Key Mess: Starbucks Giảm 50K
Voucher: STARBUCKS50K giảm 15% cap 50k
Timeline: 24-31/12</t>
  </si>
  <si>
    <t>24-31/12</t>
  </si>
  <si>
    <r>
      <rPr>
        <sz val="10"/>
        <rFont val="Calibri"/>
      </rPr>
      <t xml:space="preserve">SPH: </t>
    </r>
    <r>
      <rPr>
        <u/>
        <sz val="10"/>
        <color rgb="FF1155CC"/>
        <rFont val="Calibri"/>
      </rPr>
      <t>https://drive.google.com/file/d/1tABMEfYO184OR2ECPaq_TwxfRNOpNi4h/view?usp=drive_link</t>
    </r>
    <r>
      <rPr>
        <sz val="10"/>
        <rFont val="Calibri"/>
      </rPr>
      <t xml:space="preserve">
Logo: </t>
    </r>
    <r>
      <rPr>
        <u/>
        <sz val="10"/>
        <color rgb="FF1155CC"/>
        <rFont val="Calibri"/>
      </rPr>
      <t xml:space="preserve">https://drive.google.com/file/d/1XmOhGu4q2p_kXC045houOcFwqCCt6JNm/view?usp=drive_link
</t>
    </r>
    <r>
      <rPr>
        <sz val="10"/>
        <rFont val="Calibri"/>
      </rPr>
      <t xml:space="preserve">Floating: </t>
    </r>
    <r>
      <rPr>
        <u/>
        <sz val="10"/>
        <color rgb="FF1155CC"/>
        <rFont val="Calibri"/>
      </rPr>
      <t>https://drive.google.com/file/d/1Qg5ZkSM5RJXgJy6xztQgAY1stqF5H1Sx/view?usp=drive_link</t>
    </r>
  </si>
  <si>
    <t>BAU 50k 26</t>
  </si>
  <si>
    <t>The Coffee House giảm 50k
TCH14        14k mbs 39k
TCH50K        50K MBS 160K
Location: NW
Timeline: 2, 5-9, 12-16, 19-23, 26-30/1</t>
  </si>
  <si>
    <t>2, 5-9, 12-16, 19-23, 26-30/1</t>
  </si>
  <si>
    <t>25% coffee 10-11, 20-22.1</t>
  </si>
  <si>
    <t>Key Mess: Starbucks Khao Deal Đậm Đà
Giảm 25% + Voucher 50k
- Giảm 25% các món
 Salted Caramel Coal Foam Dolce Espresso
Coconut Dolce Espresso
Coconut Espresso Frappuccino
Voucher: STARBUCKSVIP50S giảm 12% cap 50k
Timeline : 10-11 &amp; 20-22/01/2026
Location: NW</t>
  </si>
  <si>
    <t>10/01 - 11/01 &amp; 20/01 - 22/01</t>
  </si>
  <si>
    <t>SPH (5h-10h): 10/01, 22/01
Hometop banner (0h-10h): 11/01
Story SPF: 20/01
Hometop banner: 09/01</t>
  </si>
  <si>
    <t>SPH (5h-10h): 10/01, 22/01
Hometop banner (0h-10h): 11/01
Story SPF: 20/01</t>
  </si>
  <si>
    <t>choco 13-15.01</t>
  </si>
  <si>
    <t>Key message: Starbucks khao deal đậm đà
Giảm 25% + Voucher 50k
Scheme: [Độc quyền SPF] Giảm 25% các món:
- Iced/Hot Signature Chocolate
- Iced/Hot Caffe Mocha
Voucher: STARBUCKSVIP50S giảm 12% cap 50k
Location: NW
Timeline: 13/01 - 15/01</t>
  </si>
  <si>
    <t>SPH (5h-10h): 13/01
Story IG: 13/01
Bottom banner: 14/01
Static banner: 15/01</t>
  </si>
  <si>
    <t>Cà Phê Muối Chú Long Khao 50k
Nhập SIEUTIEC50 giảm 50k mbs 140k
Location: NW
Timeline: 1-31/1</t>
  </si>
  <si>
    <t>01/01 - 31/01</t>
  </si>
  <si>
    <t>sj-cf-chu-long</t>
  </si>
  <si>
    <t>HCM 12-15.01.26</t>
  </si>
  <si>
    <r>
      <rPr>
        <sz val="10"/>
        <color theme="1"/>
        <rFont val="Calibri"/>
      </rPr>
      <t xml:space="preserve">- Key message: </t>
    </r>
    <r>
      <rPr>
        <b/>
        <sz val="10"/>
        <color theme="1"/>
        <rFont val="Calibri"/>
      </rPr>
      <t>Cơm Bì Chả chỉ 1k + freeship</t>
    </r>
    <r>
      <rPr>
        <sz val="10"/>
        <color theme="1"/>
        <rFont val="Calibri"/>
      </rPr>
      <t xml:space="preserve">
- Scheme: Giảm món:
Cơm Tấm Phúc Lộc Thọ: cơm bì trứng/ bì chả chỉ còn 1k MBS 50k
- Voucher: VIPPLTFS freeship 15k mbs 40k
- Location: HCM
- Timeline: 12/01 - 15/01</t>
    </r>
  </si>
  <si>
    <t>SPH (10h-12h): 12/01
HTC (10h-14h &amp; 18h-24h): 12/01
Hometop banner: 14/01
Static banner: 12/01, 13/01
Flash sale banner: 15/01
Floating (10h-13h): 13/01
Pop-up (16h-19h): 13/01</t>
  </si>
  <si>
    <t>https://drive.google.com/drive/u/0/folders/1c_Ue5SdzhQGolprW5kfHwb-QgioWbK32</t>
  </si>
  <si>
    <t>19-22.01.26</t>
  </si>
  <si>
    <t>Key mes: Cơm Thố xá xíu giảm 50% + Tặng Món 1k 
Tăng canh cho đơn 120k
Voucher:
VIPCTAN25        50% cap 25k
VIPCTAN35        30% cap 35k</t>
  </si>
  <si>
    <t>HTC (10h-13h &amp; 17h-24h): 19/01
Hometop banner (10-13h &amp; 17h-24h): 20/01
Bottom banner: 20/01
Flash sale banner: 22/01
Floating (10h-13h): 22/01
Pop-up (16h-19h): 21/01</t>
  </si>
  <si>
    <t>https://drive.google.com/drive/u/0/folders/1s1DPrgsI9TCugXZGDy8nMf_kh1Od2n3d</t>
  </si>
  <si>
    <t>HTC (10h-13h &amp; 16h-24h): 26/01
Hometop banner: 27/01
Hometop banner (10h-13h &amp; 16h-24h): 30/01
Bottom banner: 26/01, 30/01
Flash sale banner: 28/01
Floating (10h-13h): 27/01
Pop-up (16h-19h): 29/01</t>
  </si>
  <si>
    <t>BAU 26</t>
  </si>
  <si>
    <t>Key mess: Cơm Thố Giảm 25% + voucher 50k
Scheme
Cơm Thố Gà Nướng BBQ 65k =&gt; 48.75k
Cơm Thố Sườn 70k =&gt; 52.5k
Voucher:
CTAN45        45k MBS 140k
CTAN50        50k MBS 160K
CTAN80        25% CAP 80K MBS 160k
Location: NW
Timeline: 1-31/1</t>
  </si>
  <si>
    <t>HTC (10h-14h &amp; 18h-24h): 05/01</t>
  </si>
  <si>
    <t>https://drive.google.com/drive/folders/1PBX05qQZqabV8Hn0ceIS5GUk6AGiV6pI</t>
  </si>
  <si>
    <r>
      <rPr>
        <sz val="10"/>
        <color theme="1"/>
        <rFont val="Calibri"/>
      </rPr>
      <t xml:space="preserve">Key mess: Cơm Thố Giảm 25% + </t>
    </r>
    <r>
      <rPr>
        <sz val="10"/>
        <color rgb="FF0000FF"/>
        <rFont val="Calibri"/>
      </rPr>
      <t>voucher 50k</t>
    </r>
    <r>
      <rPr>
        <sz val="10"/>
        <color theme="1"/>
        <rFont val="Calibri"/>
      </rPr>
      <t xml:space="preserve">
Scheme
Cơm Thố Gà Nướng BBQ 65k =&gt; 48.75k
Cơm Thố Sườn 70k =&gt; 52.5k
Voucher:
WCCTAN25        40% cap 25k
WCCTAN40        30% cap 40k
WCCTAN60        25% cap 60k
CTAN50        50k MBS 160K
Location: NW
Timeline: thứ 3 &amp; thứ 7 hàng tuần</t>
    </r>
  </si>
  <si>
    <t>6, 10, 13, 17/01</t>
  </si>
  <si>
    <t xml:space="preserve">SPH (17h-19h): 06/01
Hometop banner (10h-13h &amp; 17h-24h): 10/01, 17/01
HTC (10h-14h &amp; 18h-21h): 13/01
SPH (10h-12h): 20/01, 31/01
Bottom banner: 24/01
Static banner: 27/01
</t>
  </si>
  <si>
    <t>Jan_Compensation</t>
  </si>
  <si>
    <t>"- Key message: TĂNG ĐỀ KHÁNG - TĂNG TỰ TIN - GIẢM 35% + Voucher đến 150.000Đ
- Scheme: PS up to 35%
- Tham gia Thematic scheme
- Opening time: 09:30 - 19:00"</t>
  </si>
  <si>
    <t>https://drive.google.com/drive/u/0/folders/1eKnkS5u88k56QiSPgG6psv6i0M1sP9-i</t>
  </si>
  <si>
    <t>https://shopeefood.vn/bo-suu-tap/ind--nutifood</t>
  </si>
  <si>
    <t>Jan.NGÀY 8</t>
  </si>
  <si>
    <r>
      <rPr>
        <sz val="10"/>
        <color theme="1"/>
        <rFont val="Calibri"/>
      </rPr>
      <t xml:space="preserve">- Key Mess: </t>
    </r>
    <r>
      <rPr>
        <b/>
        <sz val="10"/>
        <color theme="1"/>
        <rFont val="Calibri"/>
      </rPr>
      <t>Đặc quyền Ngày 8 - Giảm 80.000Đ cho đơn từ 188.000Đ</t>
    </r>
    <r>
      <rPr>
        <sz val="10"/>
        <color theme="1"/>
        <rFont val="Calibri"/>
      </rPr>
      <t xml:space="preserve">
- Scheme: 
+ Giảm 80.000 đồng cho đơn từ 188.000 đồng ngày 8 hằng tháng
+ Code name:HDSAISON80
- Timeline: 01/12/2025 - 28/02/2026 
- Location: Nationwide</t>
    </r>
  </si>
  <si>
    <t xml:space="preserve">01/12/2025 - 28/02/2026 </t>
  </si>
  <si>
    <t>Popup(6h-10h) : 08/01
Hometop banner(10-12): 08/01
SPF - Insta Story(6h-10h) : 08/01</t>
  </si>
  <si>
    <r>
      <rPr>
        <u/>
        <sz val="10"/>
        <color rgb="FF1155CC"/>
        <rFont val="Calibri"/>
      </rPr>
      <t>https://shopee.vn/m/HDSAISONFOOD-SPF</t>
    </r>
    <r>
      <rPr>
        <sz val="10"/>
        <rFont val="Calibri"/>
      </rPr>
      <t xml:space="preserve">   
</t>
    </r>
    <r>
      <rPr>
        <u/>
        <sz val="10"/>
        <color rgb="FF1155CC"/>
        <rFont val="Calibri"/>
      </rPr>
      <t>https://shopee.vn/m/HDSAISONFOOD-SP</t>
    </r>
  </si>
  <si>
    <t>Jan.FOOD.26</t>
  </si>
  <si>
    <r>
      <rPr>
        <sz val="10"/>
        <color theme="1"/>
        <rFont val="Calibri"/>
      </rPr>
      <t xml:space="preserve">- Key Mess: </t>
    </r>
    <r>
      <rPr>
        <b/>
        <sz val="10"/>
        <color theme="1"/>
        <rFont val="Calibri"/>
      </rPr>
      <t>HD SAISON - MỘT CHẠM LÀ ĂN NGON giảm 50.000 đồng cho đơn từ 150.000đ áp dụng mỗi ngày</t>
    </r>
    <r>
      <rPr>
        <sz val="10"/>
        <color theme="1"/>
        <rFont val="Calibri"/>
      </rPr>
      <t xml:space="preserve">
- Scheme: 
+ Giảm 50.000 đồng cho đơn hàng từ 150.000 đồng thanh toán mỗi ngày (trừ ngày 8)
+ Code name: HDSAISON50
- Timeline: 01/12/2025 - 28/02/2026 
- Location: Nationwide</t>
    </r>
  </si>
  <si>
    <t>Whitelist_Bank_Final</t>
  </si>
  <si>
    <t>Hometop banner(10-12): 16/01 
Floating(19h-22h): 14/01 (whitelist)
Ongoing banner: 12/01 
SPF - Facebook Story(6h-10h): 10/01
SPF - Facebook Post 7h : 13/01</t>
  </si>
  <si>
    <t>HD SAISON FOOD</t>
  </si>
  <si>
    <r>
      <rPr>
        <u/>
        <sz val="10"/>
        <color rgb="FF1155CC"/>
        <rFont val="Calibri"/>
      </rPr>
      <t>https://shopee.vn/m/HDSAISONFOOD-SPF</t>
    </r>
    <r>
      <rPr>
        <sz val="10"/>
        <rFont val="Calibri"/>
      </rPr>
      <t xml:space="preserve"> 
</t>
    </r>
    <r>
      <rPr>
        <u/>
        <sz val="10"/>
        <color rgb="FF1155CC"/>
        <rFont val="Calibri"/>
      </rPr>
      <t>https://shopee.vn/m/HDSAISONFOOD-SP</t>
    </r>
  </si>
  <si>
    <t>Jan.MART.26</t>
  </si>
  <si>
    <r>
      <rPr>
        <sz val="10"/>
        <color theme="1"/>
        <rFont val="Calibri"/>
      </rPr>
      <t xml:space="preserve">- Key Mess: </t>
    </r>
    <r>
      <rPr>
        <b/>
        <sz val="10"/>
        <color theme="1"/>
        <rFont val="Calibri"/>
      </rPr>
      <t>Đi chợ online có HD SAISON - Giảm 88.000đ cho đơn từ 388.000đ</t>
    </r>
    <r>
      <rPr>
        <sz val="10"/>
        <color theme="1"/>
        <rFont val="Calibri"/>
      </rPr>
      <t xml:space="preserve">
+ Giảm 88.000đ cho đơn từ 388.000Đ
+ Code name: HDSAISON88
- Timeline: 01/12/2025 - 28/02/2026 
- Location: Nationwide</t>
    </r>
  </si>
  <si>
    <t>Collection List banner: 13/01 
Search banner: 20/01
Pop up(19h-22h): 27/01</t>
  </si>
  <si>
    <t>HD SAISON Mart_Đi chợ Online</t>
  </si>
  <si>
    <r>
      <rPr>
        <u/>
        <sz val="10"/>
        <color rgb="FF1155CC"/>
        <rFont val="Calibri"/>
      </rPr>
      <t>https://shopee.vn/m/HDSAISONMART-SPF</t>
    </r>
    <r>
      <rPr>
        <sz val="10"/>
        <rFont val="Calibri"/>
      </rPr>
      <t xml:space="preserve">  
</t>
    </r>
    <r>
      <rPr>
        <u/>
        <sz val="10"/>
        <color rgb="FF1155CC"/>
        <rFont val="Calibri"/>
      </rPr>
      <t>https://shopee.vn/m/HDSAISONMART-SP</t>
    </r>
  </si>
  <si>
    <r>
      <rPr>
        <sz val="10"/>
        <color theme="1"/>
        <rFont val="Calibri"/>
      </rPr>
      <t xml:space="preserve">- Key Mess: </t>
    </r>
    <r>
      <rPr>
        <b/>
        <sz val="10"/>
        <color theme="1"/>
        <rFont val="Calibri"/>
      </rPr>
      <t xml:space="preserve">Bữa ngon trọn vị – Ưu đãi mê ly giảm 40K 
</t>
    </r>
    <r>
      <rPr>
        <sz val="10"/>
        <color theme="1"/>
        <rFont val="Calibri"/>
      </rPr>
      <t>- Scheme: 
+ Giảm 20k cho đơn từ 50k 
+ Giảm 40k cho đơn từ 100k 
+ Code name:AGRJCB20 ; AGRJCB40
- Timeline: 01/11/2025 - 31/03/2026
- Location: Nationwide</t>
    </r>
  </si>
  <si>
    <t>Hometop banner(10-12): 12/01
Search banner: 14/01</t>
  </si>
  <si>
    <r>
      <rPr>
        <u/>
        <sz val="10"/>
        <color rgb="FF1155CC"/>
        <rFont val="Calibri"/>
      </rPr>
      <t>https://shopee.vn/m/Agribank-SPF</t>
    </r>
    <r>
      <rPr>
        <sz val="10"/>
        <rFont val="Calibri"/>
      </rPr>
      <t xml:space="preserve">
</t>
    </r>
    <r>
      <rPr>
        <u/>
        <sz val="10"/>
        <color rgb="FF1155CC"/>
        <rFont val="Calibri"/>
      </rPr>
      <t>https://shopee.vn/m/Agribank-SP</t>
    </r>
  </si>
  <si>
    <r>
      <rPr>
        <sz val="10"/>
        <color theme="1"/>
        <rFont val="Calibri"/>
      </rPr>
      <t xml:space="preserve">- Key Mess: </t>
    </r>
    <r>
      <rPr>
        <b/>
        <sz val="10"/>
        <color theme="1"/>
        <rFont val="Calibri"/>
      </rPr>
      <t>Tiệc Linh Đình - Deal siêu đỉnh Giảm 50k</t>
    </r>
    <r>
      <rPr>
        <sz val="10"/>
        <color theme="1"/>
        <rFont val="Calibri"/>
      </rPr>
      <t xml:space="preserve">
- Scheme: 
+ Giảm 50k cho đơn hàng từ 100k  ÁP dung cho KH mới
+ Giảm 60k cho đơn hàng từ 160k Áp dụng cho KH hiện hữu
+ Code name: 
LPBJCB50
LPBJCB60
Áp dụng cho dịch vụ Food và Fresh
- Timeline: 01/10/2025 - 31/03/2026
- Location: Nationwide</t>
    </r>
  </si>
  <si>
    <t>Hometop banner(10-12): 03/01
Search banner: 10/01
Ongoing banner: 20/01</t>
  </si>
  <si>
    <r>
      <rPr>
        <u/>
        <sz val="10"/>
        <color rgb="FF1155CC"/>
        <rFont val="Calibri"/>
      </rPr>
      <t>https://shopee.vn/m/LpbankOct25-SPF</t>
    </r>
    <r>
      <rPr>
        <u/>
        <sz val="10"/>
        <color rgb="FF1155CC"/>
        <rFont val="Calibri"/>
      </rPr>
      <t xml:space="preserve">        
</t>
    </r>
    <r>
      <rPr>
        <u/>
        <sz val="10"/>
        <color rgb="FF1155CC"/>
        <rFont val="Calibri"/>
      </rPr>
      <t>https://shopee.vn/m/LpbankOct25-SP</t>
    </r>
  </si>
  <si>
    <r>
      <rPr>
        <sz val="10"/>
        <color theme="1"/>
        <rFont val="Calibri"/>
      </rPr>
      <t xml:space="preserve">- Key Mess: </t>
    </r>
    <r>
      <rPr>
        <b/>
        <sz val="10"/>
        <color theme="1"/>
        <rFont val="Calibri"/>
      </rPr>
      <t>Ăn Hết Mọi Miền, Hi ShopeeFood khao 50%</t>
    </r>
    <r>
      <rPr>
        <sz val="10"/>
        <color theme="1"/>
        <rFont val="Calibri"/>
      </rPr>
      <t xml:space="preserve">
- Scheme: Ưu đãi đặc quyền thẻ Hi ShopeeFood giảm đến 50%
+ Existing User: Giảm 40k cho đơn Food từ 80k (HISPF40)
+ Existing User: Giảm 80k cho đơn hàng Food từ 160k áp dụng theo khung giờ . 
HISPF80H1 từ 6h-13h59p 
HISPF80H2 từ 14h-21h59p
- Timeline: 01/06/2025 - 31/03/2026 
- Location: Nationwide</t>
    </r>
  </si>
  <si>
    <t>Hometop banner(10-12): 05/01
Feature collection(4-6): 21/01
Pop up(6h-10h): 21/01
Ongoing banner: 14/01, 25/01</t>
  </si>
  <si>
    <t>- Hometop:Onsite
- Ongoing: Onsite
- Pop up &amp; Feature Coll (matcha day) : Hi SPF -Matcha day</t>
  </si>
  <si>
    <r>
      <rPr>
        <sz val="10"/>
        <rFont val="Calibri"/>
      </rPr>
      <t xml:space="preserve">Link gắn Ongoing:
- setup SPF trên SP bằng link: </t>
    </r>
    <r>
      <rPr>
        <u/>
        <sz val="10"/>
        <color rgb="FF1155CC"/>
        <rFont val="Calibri"/>
      </rPr>
      <t>https://mall.shopee.vn/bridge_cmd/?cmd=openExternalLink&amp;url=https%3A%2F%2Ftinyurl.com%2FMBHi-SPF</t>
    </r>
    <r>
      <rPr>
        <sz val="10"/>
        <rFont val="Calibri"/>
      </rPr>
      <t xml:space="preserve">
- setup SPF stand alone bằng link: </t>
    </r>
    <r>
      <rPr>
        <u/>
        <sz val="10"/>
        <color rgb="FF1155CC"/>
        <rFont val="Calibri"/>
      </rPr>
      <t>https://shopee.vn/m/HiSPF-June25-SPF</t>
    </r>
    <r>
      <rPr>
        <sz val="10"/>
        <rFont val="Calibri"/>
      </rPr>
      <t xml:space="preserve">
Link LP Hometop,Popup:
</t>
    </r>
    <r>
      <rPr>
        <u/>
        <sz val="10"/>
        <color rgb="FF1155CC"/>
        <rFont val="Calibri"/>
      </rPr>
      <t>https://shopee.vn/m/HiSPF-June25-SPF</t>
    </r>
    <r>
      <rPr>
        <sz val="10"/>
        <rFont val="Calibri"/>
      </rPr>
      <t xml:space="preserve">        
</t>
    </r>
    <r>
      <rPr>
        <u/>
        <sz val="10"/>
        <color rgb="FF1155CC"/>
        <rFont val="Calibri"/>
      </rPr>
      <t xml:space="preserve">https://shopee.vn/m/HiSPF-June25-SP
</t>
    </r>
    <r>
      <rPr>
        <sz val="10"/>
        <rFont val="Calibri"/>
      </rPr>
      <t xml:space="preserve"> 
List mex matcha day: Merchant Matcha</t>
    </r>
  </si>
  <si>
    <r>
      <rPr>
        <sz val="10"/>
        <color theme="1"/>
        <rFont val="Calibri"/>
      </rPr>
      <t>- Key Mess:</t>
    </r>
    <r>
      <rPr>
        <b/>
        <sz val="10"/>
        <color theme="1"/>
        <rFont val="Calibri"/>
      </rPr>
      <t xml:space="preserve"> KHAO BẠN MỖI NGÀY Giảm 50k cho đơn từ 100k với thẻ Tín dụng TPB JCB Cashback</t>
    </r>
    <r>
      <rPr>
        <sz val="10"/>
        <color theme="1"/>
        <rFont val="Calibri"/>
      </rPr>
      <t xml:space="preserve">
- Scheme: 
+ Giảm 50k cho đơn từ 100k với thẻ Tín dụng TPB JCB Cashback
+ Code name: TPBJCB50, TPBJCB20
- Timeline: 01/01/2025 - 31/01/2026
- Location: Nationwide</t>
    </r>
  </si>
  <si>
    <t>01/01/2025 - 31/01/2026</t>
  </si>
  <si>
    <t>Hometop banner(10-12): 22/01
Collection List Banner: 28/01
Flash Sale Banner(1-3): 24/01</t>
  </si>
  <si>
    <r>
      <rPr>
        <sz val="10"/>
        <rFont val="Calibri"/>
      </rPr>
      <t xml:space="preserve">
</t>
    </r>
    <r>
      <rPr>
        <u/>
        <sz val="10"/>
        <color rgb="FF1155CC"/>
        <rFont val="Calibri"/>
      </rPr>
      <t>https://shopee.vn/m/TPBJCBCASHBACK-SPF
https://shopee.vn/m/TPBJCBCASHBACK-SP</t>
    </r>
  </si>
  <si>
    <r>
      <rPr>
        <sz val="10"/>
        <color theme="1"/>
        <rFont val="Calibri"/>
      </rPr>
      <t xml:space="preserve">- Key Mess: </t>
    </r>
    <r>
      <rPr>
        <b/>
        <sz val="10"/>
        <color theme="1"/>
        <rFont val="Calibri"/>
      </rPr>
      <t>BIDV JCB Well-being khao deal mỗi ngày, giảm đến 100.000 Đồng</t>
    </r>
    <r>
      <rPr>
        <sz val="10"/>
        <color theme="1"/>
        <rFont val="Calibri"/>
      </rPr>
      <t xml:space="preserve">
- Scheme: 
1. Giảm 30.000 ĐỒNG cho đơn từ 60.000Đ, Áp dụng mỗi ngày
2. Giảm 60.000 ĐỒNG cho đơn từ 120.000Đ, Áp dụng mỗi ngày
3. Giảm 100.000 ĐỒNG cho đơn từ 500.000Đ, Áp dụng mỗi ngày
+ Code name: BIDVJCB100, BIDVJCB60, BIDVJCB30
- Timeline: 01/08/2025 - 31/12/2026
- Location: Nationwide
</t>
    </r>
    <r>
      <rPr>
        <b/>
        <sz val="10"/>
        <color theme="1"/>
        <rFont val="Calibri"/>
      </rPr>
      <t>- Service: Food &amp; Mart</t>
    </r>
  </si>
  <si>
    <t>01/08/2025 - 31/12/2026</t>
  </si>
  <si>
    <t>Hometop banner(10-12): 18/01
Search banner: 17/01
Collection List banner: 16/01</t>
  </si>
  <si>
    <r>
      <rPr>
        <u/>
        <sz val="10"/>
        <color rgb="FF1155CC"/>
        <rFont val="Calibri"/>
      </rPr>
      <t>https://shopee.vn/m/BIDV-SPF</t>
    </r>
    <r>
      <rPr>
        <u/>
        <sz val="10"/>
        <color rgb="FF1155CC"/>
        <rFont val="Calibri"/>
      </rPr>
      <t xml:space="preserve">
</t>
    </r>
    <r>
      <rPr>
        <u/>
        <sz val="10"/>
        <color rgb="FF1155CC"/>
        <rFont val="Calibri"/>
      </rPr>
      <t>https://shopee.vn/m/BIDV-SP</t>
    </r>
  </si>
  <si>
    <r>
      <rPr>
        <sz val="10"/>
        <color theme="1"/>
        <rFont val="Calibri"/>
      </rPr>
      <t xml:space="preserve">- Key Mess: </t>
    </r>
    <r>
      <rPr>
        <b/>
        <sz val="10"/>
        <color theme="1"/>
        <rFont val="Calibri"/>
      </rPr>
      <t xml:space="preserve">THẺ OCB KHAO DEAL
Giảm 25.000đ cho đơn từ 100.000đ
</t>
    </r>
    <r>
      <rPr>
        <sz val="10"/>
        <color theme="1"/>
        <rFont val="Calibri"/>
      </rPr>
      <t>- Scheme: 
+ Giảm 25.000đ cho đơn từ 100.000đ khi thanh toán bằng thẻ OCB
Code name: OCB25
Áp dụng cho dịch vụ Food &amp; Mart
- Timeline: 10/06/2025 - 09/06/2026
- Location: Nationwide</t>
    </r>
  </si>
  <si>
    <t>Popup(19h-22h): 01/01
SPF - FB Story(6h-10h): 01/01
SPF - IG Story(6h-10h): 01/01</t>
  </si>
  <si>
    <r>
      <rPr>
        <u/>
        <sz val="10"/>
        <color rgb="FF1155CC"/>
        <rFont val="Calibri"/>
      </rPr>
      <t>https://shopee.vn/m/OCB-SPF</t>
    </r>
    <r>
      <rPr>
        <sz val="10"/>
        <rFont val="Calibri"/>
      </rPr>
      <t xml:space="preserve">
</t>
    </r>
    <r>
      <rPr>
        <u/>
        <sz val="10"/>
        <color rgb="FF1155CC"/>
        <rFont val="Calibri"/>
      </rPr>
      <t>https://shopee.vn/m/OCB-SP</t>
    </r>
  </si>
  <si>
    <r>
      <rPr>
        <sz val="10"/>
        <color theme="1"/>
        <rFont val="Calibri"/>
      </rPr>
      <t xml:space="preserve">- Key Mess: </t>
    </r>
    <r>
      <rPr>
        <b/>
        <sz val="10"/>
        <color theme="1"/>
        <rFont val="Calibri"/>
      </rPr>
      <t>ƯU ĐÃI SIÊU CHẤT - Giảm 30.000đ cho đơn từ 150.000đ</t>
    </r>
    <r>
      <rPr>
        <sz val="10"/>
        <color theme="1"/>
        <rFont val="Calibri"/>
      </rPr>
      <t xml:space="preserve">
- Scheme: 
+ Giảm 30.000đ cho đơn từ 150.000đ khi thanh toán bằng thẻ Home Credit
Áp dụng cho dịch vụ Food và Fresh 
Code name: HOMCRE30
- Timeline: 16/09/2025 - 15/03/2026
- Location: Nationwide</t>
    </r>
  </si>
  <si>
    <t>Popup (19h-22h): 05/01</t>
  </si>
  <si>
    <r>
      <rPr>
        <sz val="10"/>
        <color rgb="FF1155CC"/>
        <rFont val="Calibri"/>
      </rPr>
      <t xml:space="preserve">https://shopee.vn/m/HOMECRE-SPF
</t>
    </r>
    <r>
      <rPr>
        <u/>
        <sz val="10"/>
        <color rgb="FF1155CC"/>
        <rFont val="Calibri"/>
      </rPr>
      <t>https://shopee.vn/m/HOMECRE-SP</t>
    </r>
  </si>
  <si>
    <t>VNM sponsor</t>
  </si>
  <si>
    <r>
      <rPr>
        <sz val="10"/>
        <color theme="1"/>
        <rFont val="Calibri"/>
      </rPr>
      <t xml:space="preserve">- Key Message: 
</t>
    </r>
    <r>
      <rPr>
        <b/>
        <sz val="10"/>
        <color theme="1"/>
        <rFont val="Calibri"/>
      </rPr>
      <t>TEA.JOY Khao Tiệc Đầu Năm
Món 1Đ + Voucher 50.000 ĐỒNG</t>
    </r>
    <r>
      <rPr>
        <sz val="10"/>
        <color theme="1"/>
        <rFont val="Calibri"/>
      </rPr>
      <t xml:space="preserve">
- Scheme: 
</t>
    </r>
    <r>
      <rPr>
        <b/>
        <sz val="10"/>
        <color theme="1"/>
        <rFont val="Calibri"/>
      </rPr>
      <t>+ Mời món 1Đ - cho đơn hàng từ 99K các món:</t>
    </r>
    <r>
      <rPr>
        <sz val="10"/>
        <color theme="1"/>
        <rFont val="Calibri"/>
      </rPr>
      <t xml:space="preserve">
Trà Sữa Lá Dứa
Hồng Trà Sữa Granola
Lục Trà Sữa Tàu Hủ Matcha
Trà Sữa Bá Tước (Ít calo, thuần chay)
Trà Sữa Lài Gạo Rang (Ít calo, thuần chay)</t>
    </r>
    <r>
      <rPr>
        <b/>
        <sz val="10"/>
        <color theme="1"/>
        <rFont val="Calibri"/>
      </rPr>
      <t xml:space="preserve">
+ Đồng giảm 50% món mới:
</t>
    </r>
    <r>
      <rPr>
        <sz val="10"/>
        <color theme="1"/>
        <rFont val="Calibri"/>
      </rPr>
      <t xml:space="preserve">Trà Sữa Cúc Mộc Xoài - Premium
Trà Sữa Hoàng Lan - Trân Châu Xoài
Bạch Trà Nhãn Táo (trà nhẹ, hậu vị thanh mát)
</t>
    </r>
    <r>
      <rPr>
        <b/>
        <sz val="10"/>
        <color theme="1"/>
        <rFont val="Calibri"/>
      </rPr>
      <t xml:space="preserve">Voucher discount: 
</t>
    </r>
    <r>
      <rPr>
        <sz val="10"/>
        <color theme="1"/>
        <rFont val="Calibri"/>
      </rPr>
      <t xml:space="preserve">+ Nhập mã </t>
    </r>
    <r>
      <rPr>
        <b/>
        <sz val="10"/>
        <color theme="1"/>
        <rFont val="Calibri"/>
      </rPr>
      <t>TEAJOYXSPF50</t>
    </r>
    <r>
      <rPr>
        <sz val="10"/>
        <color theme="1"/>
        <rFont val="Calibri"/>
      </rPr>
      <t xml:space="preserve"> giảm 50K cho đơn 120K
+ Ngoài ra còn có các mã giảm cực kì hấp dẫn khác: 
SIEUTIEC30 giảm 30K cho đơn 70k
SIEUTIEC40 giảm 40k cho đơn 100k 
SIEUTIEC50 giảm 50k đơn 140k 
SIEUTIEC70 giảm 70k cho đơn 200k 
SIEUTIEC99 giảm 99K cho đơn 250K
- Location: HCM
- Timeline: 27 - 30/01</t>
    </r>
  </si>
  <si>
    <t>27/01 - 30/01</t>
  </si>
  <si>
    <r>
      <rPr>
        <sz val="10"/>
        <rFont val="Calibri"/>
      </rPr>
      <t xml:space="preserve">Adapt KV cũ
- Thay keymess mới
- Thay elements lá rơi bằng elements cánh hoa đào rơi
- Design thêm size FB &amp; Story
Link KV cũ: </t>
    </r>
    <r>
      <rPr>
        <u/>
        <sz val="10"/>
        <color rgb="FF1155CC"/>
        <rFont val="Calibri"/>
      </rPr>
      <t>https://drive.google.com/drive/folders/1DFsvDuwMY3TmTnNlyVRUhakD8ZBXj1yJ?usp=drive_link</t>
    </r>
    <r>
      <rPr>
        <sz val="10"/>
        <rFont val="Calibri"/>
      </rPr>
      <t xml:space="preserve">  </t>
    </r>
  </si>
  <si>
    <r>
      <rPr>
        <b/>
        <sz val="10"/>
        <color theme="1"/>
        <rFont val="Calibri"/>
      </rPr>
      <t xml:space="preserve">1 Combo1:
</t>
    </r>
    <r>
      <rPr>
        <sz val="10"/>
        <color theme="1"/>
        <rFont val="Calibri"/>
      </rPr>
      <t>Static Banner(1-3): 27-29/01
Popup(13h-16h): 30/01</t>
    </r>
  </si>
  <si>
    <r>
      <rPr>
        <sz val="10"/>
        <rFont val="Calibri"/>
      </rPr>
      <t xml:space="preserve">Deadline 15/1
</t>
    </r>
    <r>
      <rPr>
        <u/>
        <sz val="10"/>
        <color rgb="FF1155CC"/>
        <rFont val="Calibri"/>
      </rPr>
      <t>https://drive.google.com/drive/u/0/folders/1L3Cii7-AEUhzp1LcWHGh34q4GSAAFLJ3</t>
    </r>
    <r>
      <rPr>
        <sz val="10"/>
        <rFont val="Calibri"/>
      </rPr>
      <t xml:space="preserve"> </t>
    </r>
  </si>
  <si>
    <t>Matte Matcha &amp; Teabar</t>
  </si>
  <si>
    <r>
      <rPr>
        <sz val="10"/>
        <color theme="1"/>
        <rFont val="Calibri"/>
      </rPr>
      <t xml:space="preserve">- Key Message: </t>
    </r>
    <r>
      <rPr>
        <b/>
        <sz val="10"/>
        <color theme="1"/>
        <rFont val="Calibri"/>
      </rPr>
      <t xml:space="preserve">Matte Matcha &amp; Teabar Mời Deal giảm 25% + Voucher 30.000đ
- Scheme: </t>
    </r>
    <r>
      <rPr>
        <sz val="10"/>
        <color theme="1"/>
        <rFont val="Calibri"/>
      </rPr>
      <t xml:space="preserve">
**Đồng giảm 25% 3 món:
+ Light Roast Hojicha Latte M
+ Coco Oat Houjicha M
+ Dark Choco Houjicha Frappe M
**Code MATTE30 giảm 30K - Đơn 100K
- Timeline: 21/01 - 23/01
- Location: HCM</t>
    </r>
  </si>
  <si>
    <t>List mex - MATTE (HCM)</t>
  </si>
  <si>
    <t>COMBO 2 - 21/1</t>
  </si>
  <si>
    <t>- Tone màu chủ đạo: #f4f5ef
- Tone màu element: #0ea04d (là màu logo)
- Note: thiết kế element lá cây, bậc thang, bố cục giống ảnh mẫu đính kèmẢnh minh họa, làm theo style và element này.jpg</t>
  </si>
  <si>
    <t>- Logo: Logo.jpg
- Pick 3 SKU trong link đính kèm (chỉ lấy ly nước), Matcha Latte để giữa</t>
  </si>
  <si>
    <r>
      <rPr>
        <b/>
        <sz val="10"/>
        <color theme="1"/>
        <rFont val="Calibri"/>
      </rPr>
      <t xml:space="preserve">1 Combo2:
</t>
    </r>
    <r>
      <rPr>
        <sz val="10"/>
        <color theme="1"/>
        <rFont val="Calibri"/>
      </rPr>
      <t>Static Banner(4): 21 - 23/1/2026
Pop-up(13h-16h): 22/1/2026</t>
    </r>
  </si>
  <si>
    <r>
      <rPr>
        <sz val="10"/>
        <rFont val="Calibri"/>
      </rPr>
      <t xml:space="preserve">Deadline 9/1
</t>
    </r>
    <r>
      <rPr>
        <u/>
        <sz val="10"/>
        <color rgb="FF1155CC"/>
        <rFont val="Calibri"/>
      </rPr>
      <t>https://drive.google.com/drive/u/0/folders/1jdH-Yerg5j-sN0d0bCw1CwkR2_3U3AOY</t>
    </r>
    <r>
      <rPr>
        <sz val="10"/>
        <rFont val="Calibri"/>
      </rPr>
      <t xml:space="preserve"> </t>
    </r>
  </si>
  <si>
    <t>a-mattematcha-teabar</t>
  </si>
  <si>
    <t>- Key Message (tagline): 7-Eleven - Chill Trọn Mùa Lễ - Món 1Đ + Mã Giảm 55.000 VNĐ
- Scheme:  MÃ GIẢM 55K
- Location: HCM, HN, BD
- Design KV</t>
  </si>
  <si>
    <t>https://docs.google.com/spreadsheets/d/1qivlv8r6MeTpyTPRW3oGdLqsoxxnnJDd5gC1OTan5WI/edit?gid=0#gid=0&amp;range=2:2</t>
  </si>
  <si>
    <t>https://drive.google.com/drive/u/0/folders/1bM6aDotmeOVFdch-jv2n3YG1t82_jDKC</t>
  </si>
  <si>
    <t>ind-7-eleven</t>
  </si>
  <si>
    <t>https://shopeefood.vn/bo-suu-tap/ind-7-eleven</t>
  </si>
  <si>
    <r>
      <rPr>
        <sz val="10"/>
        <color theme="1"/>
        <rFont val="Calibri"/>
      </rPr>
      <t xml:space="preserve">- Key message: </t>
    </r>
    <r>
      <rPr>
        <b/>
        <sz val="10"/>
        <color theme="1"/>
        <rFont val="Calibri"/>
      </rPr>
      <t xml:space="preserve">Ding Tea Khao Deal - Chỉ 1Đ + Voucher 25k </t>
    </r>
    <r>
      <rPr>
        <sz val="10"/>
        <color theme="1"/>
        <rFont val="Calibri"/>
      </rPr>
      <t xml:space="preserve">
- Scheme: 
+ 20-22/1: Giảm 1 món Seasonal về 1đ cho đơn từ 89K
+ 26-28/1: Giảm 1 món Best Seller (size M) về 1đ cho đơn từ 69K
+ Voucher DINGTEASPF25 giảm 25k cho đơn từ 70K 
- Timeline: 20/01 - 22/01, 26/01 - 28/01
- Location: Hà Nội </t>
    </r>
  </si>
  <si>
    <t>20/01 - 22/01, 26/01 - 28/01</t>
  </si>
  <si>
    <t>https://drive.google.com/drive/folders/18zZyp6BI8tF3cF0ZsagaPYYhTLB6wpi7</t>
  </si>
  <si>
    <r>
      <rPr>
        <b/>
        <sz val="10"/>
        <rFont val="Calibri"/>
      </rPr>
      <t xml:space="preserve">20-22/1: Design mới
</t>
    </r>
    <r>
      <rPr>
        <sz val="10"/>
        <rFont val="Calibri"/>
      </rPr>
      <t xml:space="preserve">- Background: Tone màu sáng, hình ảnh tươi sáng vui vẻ. Làm nổi bật màu sản phẩm. Tham khảo </t>
    </r>
    <r>
      <rPr>
        <u/>
        <sz val="10"/>
        <color rgb="FF1155CC"/>
        <rFont val="Calibri"/>
      </rPr>
      <t>KV mẫu</t>
    </r>
    <r>
      <rPr>
        <sz val="10"/>
        <rFont val="Calibri"/>
      </rPr>
      <t xml:space="preserve">
- Element: lá trà, trân châu
- Pick 2 món Seasonal
</t>
    </r>
    <r>
      <rPr>
        <b/>
        <sz val="10"/>
        <rFont val="Calibri"/>
      </rPr>
      <t xml:space="preserve">26-28/1: Adapt KV 20-22/1
</t>
    </r>
    <r>
      <rPr>
        <sz val="10"/>
        <rFont val="Calibri"/>
      </rPr>
      <t>- Thay ảnh món mới: Tự do pick món (trừ món Seasonal)</t>
    </r>
  </si>
  <si>
    <r>
      <rPr>
        <b/>
        <sz val="10"/>
        <color theme="1"/>
        <rFont val="Calibri"/>
      </rPr>
      <t xml:space="preserve">2 Combo 1:
</t>
    </r>
    <r>
      <rPr>
        <sz val="10"/>
        <color theme="1"/>
        <rFont val="Calibri"/>
      </rPr>
      <t>Static banner(1-3): 20/01 - 22/01, 26/01 - 28/01
Pop up(13h-16h): 21/01, 26/01</t>
    </r>
  </si>
  <si>
    <r>
      <rPr>
        <sz val="10"/>
        <rFont val="Calibri"/>
      </rPr>
      <t xml:space="preserve">timeline 20-22/1: </t>
    </r>
    <r>
      <rPr>
        <u/>
        <sz val="10"/>
        <color rgb="FF1155CC"/>
        <rFont val="Calibri"/>
      </rPr>
      <t>https://drive.google.com/drive/u/0/folders/1kUTrReIY--gQSkPA6FroqgfSuM5CumV4</t>
    </r>
    <r>
      <rPr>
        <sz val="10"/>
        <rFont val="Calibri"/>
      </rPr>
      <t xml:space="preserve"> 
timeline 26-28/1: </t>
    </r>
    <r>
      <rPr>
        <u/>
        <sz val="10"/>
        <color rgb="FF1155CC"/>
        <rFont val="Calibri"/>
      </rPr>
      <t>https://drive.google.com/drive/u/0/folders/1NaG2bAXvUkoO-XNWN9DGhZqKTcusvzdY</t>
    </r>
    <r>
      <rPr>
        <sz val="10"/>
        <rFont val="Calibri"/>
      </rPr>
      <t xml:space="preserve"> </t>
    </r>
  </si>
  <si>
    <r>
      <rPr>
        <sz val="10"/>
        <color theme="1"/>
        <rFont val="Calibri"/>
      </rPr>
      <t xml:space="preserve">- Key Mess: </t>
    </r>
    <r>
      <rPr>
        <b/>
        <sz val="10"/>
        <color theme="1"/>
        <rFont val="Calibri"/>
      </rPr>
      <t>WINGGO TUNG DEAL MUA 1 TẶNG 1 + Voucher 25k</t>
    </r>
    <r>
      <rPr>
        <sz val="10"/>
        <color theme="1"/>
        <rFont val="Calibri"/>
      </rPr>
      <t xml:space="preserve">
- Scheme:
+ Mua 1 Trà Sữa size (L) tặng 1 Trà Sữa Nguyên Lá Winggo (M)
+ Voucher: WINGGO25 giảm 25k MBS 55k, 450 code/1 ngày
SIEUTIEC40 giảm 40k MBS 100k
SIEUTIEC50 giảm 50k MBS 140k
SIEUTIEC70 giảm 70k MBS 200k
- Location: HN
- Timeline: 09/01 - 11/01</t>
    </r>
  </si>
  <si>
    <r>
      <rPr>
        <sz val="10"/>
        <rFont val="Calibri"/>
      </rPr>
      <t xml:space="preserve">Adapt </t>
    </r>
    <r>
      <rPr>
        <u/>
        <sz val="10"/>
        <color rgb="FF1155CC"/>
        <rFont val="Calibri"/>
      </rPr>
      <t>KV Cũ</t>
    </r>
    <r>
      <rPr>
        <sz val="10"/>
        <rFont val="Calibri"/>
      </rPr>
      <t xml:space="preserve">:
- Thay keymess mới
</t>
    </r>
  </si>
  <si>
    <r>
      <rPr>
        <b/>
        <sz val="10"/>
        <color theme="1"/>
        <rFont val="Calibri"/>
      </rPr>
      <t xml:space="preserve">1 Combo 1:
</t>
    </r>
    <r>
      <rPr>
        <sz val="10"/>
        <color theme="1"/>
        <rFont val="Calibri"/>
      </rPr>
      <t>Static banner(1-3): 09/01 - 11/01
Pop up(13h-16h): 10/01</t>
    </r>
  </si>
  <si>
    <r>
      <rPr>
        <sz val="10"/>
        <rFont val="Calibri"/>
      </rPr>
      <t xml:space="preserve">Deadline 30/12
</t>
    </r>
    <r>
      <rPr>
        <u/>
        <sz val="10"/>
        <color rgb="FF1155CC"/>
        <rFont val="Calibri"/>
      </rPr>
      <t>https://drive.google.com/drive/u/0/folders/1B-0nf6MH9TcCzqfuTQy_wVoyIZEbiZIq</t>
    </r>
    <r>
      <rPr>
        <sz val="10"/>
        <rFont val="Calibri"/>
      </rPr>
      <t xml:space="preserve"> </t>
    </r>
  </si>
  <si>
    <r>
      <rPr>
        <sz val="10"/>
        <color theme="1"/>
        <rFont val="Calibri"/>
      </rPr>
      <t xml:space="preserve">- Key Message: </t>
    </r>
    <r>
      <rPr>
        <b/>
        <sz val="10"/>
        <color theme="1"/>
        <rFont val="Calibri"/>
      </rPr>
      <t>AZ Khao Trà Sữa Hoa - Chỉ 6k + Voucher 40k</t>
    </r>
    <r>
      <rPr>
        <sz val="10"/>
        <color theme="1"/>
        <rFont val="Calibri"/>
      </rPr>
      <t xml:space="preserve">
- Scheme:  AZ Tặng Trà Sữa Hoa Chỉ  6k + Voucher giảm 40k
+ List món giảm về 6k. Giới hạn mỗi khách hàng chỉ mua được 1 trong 6 món giá 6K:
Trà Berry Mọng Đào (L)
Trà Sữa Thái Xanh Phô Mai Mặn (M)
Trà Sữa Bánh Flan (M)
Trà Berry Mãng Cầu (L)
Milo Dầm Trân Châu (M)
Olong Latte Quế Hoa (L)
+ Nhập Code:
SIEUTIEC20 giảm 20k cho đơn 50k
SIEUTIEC30 giảm thêm 30k đơn 70k
SIEUTIEC40 giảm thêm 40k đơn 100k
- Location: HCM
- Timeline: 16/01 - 18/01</t>
    </r>
  </si>
  <si>
    <r>
      <rPr>
        <u/>
        <sz val="10"/>
        <color rgb="FF1155CC"/>
        <rFont val="Calibri"/>
      </rPr>
      <t>https://docs.google.com/spreadsheets/d/1ESyqPEPbXYvsaRIUJsT9-M9l2vcFYhFA5frc-avxVh4/edit?usp=sharing</t>
    </r>
    <r>
      <rPr>
        <u/>
        <sz val="10"/>
        <color rgb="FF1155CC"/>
        <rFont val="Calibri"/>
      </rPr>
      <t xml:space="preserve"> </t>
    </r>
  </si>
  <si>
    <r>
      <rPr>
        <sz val="10"/>
        <rFont val="Calibri"/>
      </rPr>
      <t xml:space="preserve">Adapt </t>
    </r>
    <r>
      <rPr>
        <u/>
        <sz val="10"/>
        <color rgb="FF1155CC"/>
        <rFont val="Calibri"/>
      </rPr>
      <t>KV Cũ</t>
    </r>
    <r>
      <rPr>
        <sz val="10"/>
        <rFont val="Calibri"/>
      </rPr>
      <t>:
Thiết kế thêm size Popup</t>
    </r>
  </si>
  <si>
    <r>
      <rPr>
        <b/>
        <sz val="10"/>
        <color theme="1"/>
        <rFont val="Calibri"/>
      </rPr>
      <t xml:space="preserve">1 Combo 3:
</t>
    </r>
    <r>
      <rPr>
        <sz val="10"/>
        <color theme="1"/>
        <rFont val="Calibri"/>
      </rPr>
      <t>Static banner(6): 16/01 - 18/01
Popup(13h-16h): 17/01</t>
    </r>
  </si>
  <si>
    <r>
      <rPr>
        <sz val="10"/>
        <rFont val="Calibri"/>
      </rPr>
      <t xml:space="preserve">Deadline 6/1
</t>
    </r>
    <r>
      <rPr>
        <u/>
        <sz val="10"/>
        <color rgb="FF1155CC"/>
        <rFont val="Calibri"/>
      </rPr>
      <t>https://drive.google.com/drive/u/0/folders/19wKBLf6KhlV_BrF03JDaf4VRI_KJ0-l0</t>
    </r>
    <r>
      <rPr>
        <sz val="10"/>
        <rFont val="Calibri"/>
      </rPr>
      <t xml:space="preserve"> </t>
    </r>
  </si>
  <si>
    <t>Jan.CB8.26</t>
  </si>
  <si>
    <r>
      <rPr>
        <sz val="10"/>
        <color theme="1"/>
        <rFont val="Calibri"/>
      </rPr>
      <t xml:space="preserve">- Key Message: </t>
    </r>
    <r>
      <rPr>
        <b/>
        <sz val="10"/>
        <color theme="1"/>
        <rFont val="Calibri"/>
      </rPr>
      <t>AZ Khao Trà Sữa Hoa - Chỉ 10k + Voucher 40k</t>
    </r>
    <r>
      <rPr>
        <sz val="10"/>
        <color theme="1"/>
        <rFont val="Calibri"/>
      </rPr>
      <t xml:space="preserve">
- Scheme:  AZ Tặng Trà Sữa Hoa Chỉ 10k + Voucher giảm 40k
+ List món giảm về 10k. Giới hạn mỗi khách hàng chỉ mua được 1 trong 6 món giá 10K:
Trà Berry Mọng Đào (L)
Trà Sữa Thái Xanh Phô Mai Mặn (M)
Trà Sữa Bánh Flan (M)
Trà Berry Mãng Cầu (L)
Milo Dầm Trân Châu (M)
Olong Latte Quế Hoa (L)
+ Nhập Code:
SIEUTIEC20 giảm 20k cho đơn 50k
SIEUTIEC30 giảm thêm 30k đơn 70k
SIEUTIEC40 giảm thêm 40k đơn 100k
- Location: HCM
- Timeline: 23/01 - 25/01</t>
    </r>
  </si>
  <si>
    <r>
      <rPr>
        <u/>
        <sz val="10"/>
        <color rgb="FF1155CC"/>
        <rFont val="Calibri"/>
      </rPr>
      <t>https://docs.google.com/spreadsheets/d/1ESyqPEPbXYvsaRIUJsT9-M9l2vcFYhFA5frc-avxVh4/edit?usp=sharing</t>
    </r>
    <r>
      <rPr>
        <u/>
        <sz val="10"/>
        <color rgb="FF1155CC"/>
        <rFont val="Calibri"/>
      </rPr>
      <t xml:space="preserve"> </t>
    </r>
  </si>
  <si>
    <t>Tone màu hồng - hoa bay - mùa xuân. Chủ đề hoa nở mùa xuân.</t>
  </si>
  <si>
    <t>Pick món trong file. Sắp xếp món ở giữa + làm nổi bật món: "Olong Latte Quế Hoa (L)"</t>
  </si>
  <si>
    <r>
      <rPr>
        <b/>
        <sz val="10"/>
        <color theme="1"/>
        <rFont val="Calibri"/>
      </rPr>
      <t xml:space="preserve">1 Combo 8:
</t>
    </r>
    <r>
      <rPr>
        <sz val="10"/>
        <color theme="1"/>
        <rFont val="Calibri"/>
      </rPr>
      <t>Search Placeholder(12h-14h): 23/01
Search Placeholder(14h-17h): 24/01
Bottom Banner(4-6): 23/01 - 25/01</t>
    </r>
  </si>
  <si>
    <r>
      <rPr>
        <sz val="10"/>
        <rFont val="Calibri"/>
      </rPr>
      <t xml:space="preserve">Deadline 13/1
</t>
    </r>
    <r>
      <rPr>
        <u/>
        <sz val="10"/>
        <color rgb="FF1155CC"/>
        <rFont val="Calibri"/>
      </rPr>
      <t>https://drive.google.com/drive/u/0/folders/1PDJPf-eOn7PThcNHzGhmTqgRQEluMTtP</t>
    </r>
    <r>
      <rPr>
        <sz val="10"/>
        <rFont val="Calibri"/>
      </rPr>
      <t xml:space="preserve"> </t>
    </r>
  </si>
  <si>
    <r>
      <rPr>
        <sz val="10"/>
        <color theme="1"/>
        <rFont val="Calibri"/>
      </rPr>
      <t xml:space="preserve">- Key Message: </t>
    </r>
    <r>
      <rPr>
        <b/>
        <sz val="10"/>
        <color theme="1"/>
        <rFont val="Calibri"/>
      </rPr>
      <t>AZ Khao Xuân - Chỉ 16k + Voucher 40k</t>
    </r>
    <r>
      <rPr>
        <sz val="10"/>
        <color theme="1"/>
        <rFont val="Calibri"/>
      </rPr>
      <t xml:space="preserve">
- Scheme:  AZ Khao Xuân - Chỉ 16k + Voucher giảm 40k
+ List món giảm về 16k. Giới hạn mỗi khách hàng chỉ mua được 1 trong 6 món giá 16K:
Trà Berry Mọng Đào (L)
Trà Sữa Thái Xanh Phô Mai Mặn (M)
Trà Sữa Bánh Flan (M)
Trà Berry Mãng Cầu (L)
Milo Dầm Trân Châu (M)
Olong Latte Quế Hoa (L)
+ Nhập Code:
SIEUTIEC20 giảm 20k cho đơn 50k
SIEUTIEC30 giảm thêm 30k đơn 70k
SIEUTIEC40 giảm thêm 40k đơn 100k
- Location: HCM
- Timeline: 27/01, 29/01, 31/01</t>
    </r>
  </si>
  <si>
    <t>27/01, 29/01, 31/01</t>
  </si>
  <si>
    <r>
      <rPr>
        <u/>
        <sz val="10"/>
        <color rgb="FF1155CC"/>
        <rFont val="Calibri"/>
      </rPr>
      <t>https://docs.google.com/spreadsheets/d/1ESyqPEPbXYvsaRIUJsT9-M9l2vcFYhFA5frc-avxVh4/edit?usp=sharing</t>
    </r>
    <r>
      <rPr>
        <u/>
        <sz val="10"/>
        <color rgb="FF1155CC"/>
        <rFont val="Calibri"/>
      </rPr>
      <t xml:space="preserve"> </t>
    </r>
  </si>
  <si>
    <t>Tone màu đỏ tết - mùa xuân</t>
  </si>
  <si>
    <t>Thêm element hoa mai mùa xuân</t>
  </si>
  <si>
    <r>
      <rPr>
        <b/>
        <sz val="10"/>
        <color theme="1"/>
        <rFont val="Calibri"/>
      </rPr>
      <t xml:space="preserve">1 Combo 1:
</t>
    </r>
    <r>
      <rPr>
        <sz val="10"/>
        <color theme="1"/>
        <rFont val="Calibri"/>
      </rPr>
      <t>Static banner(1-3): 27/01, 29/01, 31/01
Floating(19h-22h): 31/01</t>
    </r>
  </si>
  <si>
    <r>
      <rPr>
        <sz val="10"/>
        <rFont val="Calibri"/>
      </rPr>
      <t xml:space="preserve">Dealdine 15/1
</t>
    </r>
    <r>
      <rPr>
        <u/>
        <sz val="10"/>
        <color rgb="FF1155CC"/>
        <rFont val="Calibri"/>
      </rPr>
      <t>https://drive.google.com/drive/u/0/folders/1GnWHegz-bhuc3Vg7h--PR9duvDeCo4MY</t>
    </r>
    <r>
      <rPr>
        <sz val="10"/>
        <rFont val="Calibri"/>
      </rPr>
      <t xml:space="preserve"> </t>
    </r>
  </si>
  <si>
    <t>Jan.13</t>
  </si>
  <si>
    <r>
      <rPr>
        <sz val="10"/>
        <color theme="1"/>
        <rFont val="Calibri"/>
      </rPr>
      <t xml:space="preserve">- Key message: </t>
    </r>
    <r>
      <rPr>
        <b/>
        <sz val="10"/>
        <color theme="1"/>
        <rFont val="Calibri"/>
      </rPr>
      <t>SUNDAY BASIC KHAO
DEAL 1K + Voucher 50K</t>
    </r>
    <r>
      <rPr>
        <sz val="10"/>
        <color theme="1"/>
        <rFont val="Calibri"/>
      </rPr>
      <t xml:space="preserve">
- Scheme:
+ Deal 1k - 2k -3k :
1k: Lục trà mật ong (L) (20 phần)
2k: Trà sữa trân châu đen (M) (10 phần)
3k: Trà sữa trân châu hoàng kim (M) (10 phần)
MBS 45k, 40 phần/chi nhánh/ngày, Mỗi bill chỉ order 1 món
+ Nhập code SIEUTIEC50, giảm 50k MBS 140k
- Location: TP.HCM
- Timeline:  13/01, 14/01, 16/01 -19/01</t>
    </r>
  </si>
  <si>
    <t>13/01, 14/01, 16/01 -19/01</t>
  </si>
  <si>
    <r>
      <rPr>
        <sz val="10"/>
        <rFont val="Calibri"/>
      </rPr>
      <t xml:space="preserve">Adapt </t>
    </r>
    <r>
      <rPr>
        <u/>
        <sz val="10"/>
        <color rgb="FF1155CC"/>
        <rFont val="Calibri"/>
      </rPr>
      <t>KV Cũ</t>
    </r>
    <r>
      <rPr>
        <sz val="10"/>
        <rFont val="Calibri"/>
      </rPr>
      <t>:
- Thay Skus mới trong file</t>
    </r>
  </si>
  <si>
    <r>
      <rPr>
        <b/>
        <sz val="10"/>
        <color theme="1"/>
        <rFont val="Calibri"/>
      </rPr>
      <t xml:space="preserve">1 Win2:
</t>
    </r>
    <r>
      <rPr>
        <sz val="10"/>
        <color theme="1"/>
        <rFont val="Calibri"/>
      </rPr>
      <t>Search Placeholder(14h-17h): 13/01, 18/01
Hometop banner(7-9): 14/01, 16/01
Static Banner (4): 17/01, 19/01
Popup(13h-16h): 18/01</t>
    </r>
  </si>
  <si>
    <r>
      <rPr>
        <sz val="10"/>
        <rFont val="Calibri"/>
      </rPr>
      <t xml:space="preserve">Deadline 31/12
</t>
    </r>
    <r>
      <rPr>
        <u/>
        <sz val="10"/>
        <color rgb="FF1155CC"/>
        <rFont val="Calibri"/>
      </rPr>
      <t>https://drive.google.com/drive/u/0/folders/1TMSGWbnkAXWWakO7RJTg0390e6nERNdK</t>
    </r>
    <r>
      <rPr>
        <sz val="10"/>
        <rFont val="Calibri"/>
      </rPr>
      <t xml:space="preserve"> </t>
    </r>
  </si>
  <si>
    <t>Jan.22</t>
  </si>
  <si>
    <r>
      <rPr>
        <sz val="10"/>
        <color theme="1"/>
        <rFont val="Calibri"/>
      </rPr>
      <t xml:space="preserve">- Key message: </t>
    </r>
    <r>
      <rPr>
        <b/>
        <sz val="10"/>
        <color theme="1"/>
        <rFont val="Calibri"/>
      </rPr>
      <t>SUNDAY BASIC KHAO DEAL
MUA 1 TẶNG 1 + Voucher 50k</t>
    </r>
    <r>
      <rPr>
        <sz val="10"/>
        <color theme="1"/>
        <rFont val="Calibri"/>
      </rPr>
      <t xml:space="preserve">
 Scheme: Mua 1 trong 4 món:
Trà Sữa Kem Trứng Khè (L)
Trà sữa Sunday Basic Full Topping (size L)
Olong Sữa Nhài Kem Dẻ Cười (L)
Shan Tuyết Sữa Nhài Kem Dẻ Cười (L)
+ Món tặng: Sữa tươi trân châu đường đen (Size M)
40 phần/chi nhánh/ngày, Mỗi bill chỉ order 1 món
+ Nhập code SIEUTIEC50, giảm 50k MBS 140k
- Location: TP.HCM
- Timeline: 22/01 - 26/01</t>
    </r>
  </si>
  <si>
    <t>22/01 - 26/01</t>
  </si>
  <si>
    <r>
      <rPr>
        <sz val="10"/>
        <rFont val="Calibri"/>
      </rPr>
      <t xml:space="preserve">Adapt </t>
    </r>
    <r>
      <rPr>
        <u/>
        <sz val="10"/>
        <color rgb="FF1155CC"/>
        <rFont val="Calibri"/>
      </rPr>
      <t>KV Cũ</t>
    </r>
    <r>
      <rPr>
        <sz val="10"/>
        <rFont val="Calibri"/>
      </rPr>
      <t>:
- Thay SKus mới trong file
- Đổi các element giáng sinh sang các element Tết</t>
    </r>
  </si>
  <si>
    <r>
      <rPr>
        <b/>
        <sz val="10"/>
        <color theme="1"/>
        <rFont val="Calibri"/>
      </rPr>
      <t xml:space="preserve">1 Win2:
</t>
    </r>
    <r>
      <rPr>
        <sz val="10"/>
        <color theme="1"/>
        <rFont val="Calibri"/>
      </rPr>
      <t>Search Placeholder(14h-17h): 25/01, 26/01
Hometop banner(7-9): 22/01, 23/01
Static Banner (4): 24/01, 25/01
Popup(13h-16h): 23/01</t>
    </r>
  </si>
  <si>
    <r>
      <rPr>
        <sz val="10"/>
        <rFont val="Calibri"/>
      </rPr>
      <t xml:space="preserve">Dealdine 12/1
</t>
    </r>
    <r>
      <rPr>
        <u/>
        <sz val="10"/>
        <color rgb="FF1155CC"/>
        <rFont val="Calibri"/>
      </rPr>
      <t>https://drive.google.com/drive/u/0/folders/18K-oGTFVEdcJFkQI1h8jwDMoBBJTVLea</t>
    </r>
    <r>
      <rPr>
        <sz val="10"/>
        <rFont val="Calibri"/>
      </rPr>
      <t xml:space="preserve"> </t>
    </r>
  </si>
  <si>
    <t>Jan.CB2.20</t>
  </si>
  <si>
    <r>
      <rPr>
        <sz val="10"/>
        <color theme="1"/>
        <rFont val="Calibri"/>
      </rPr>
      <t xml:space="preserve">- Key Mess: </t>
    </r>
    <r>
      <rPr>
        <b/>
        <sz val="10"/>
        <color theme="1"/>
        <rFont val="Calibri"/>
      </rPr>
      <t>SƯỜN &amp; SỢI Khao Deal - Giảm 50% + Voucher 50,000Đ</t>
    </r>
    <r>
      <rPr>
        <sz val="10"/>
        <color theme="1"/>
        <rFont val="Calibri"/>
      </rPr>
      <t xml:space="preserve">
- Scheme: 
 + Xôi Sườn Kho Đậm Đà - Xôi Sườn 69.000 giảm về 34,000
 + Mì Ý Sườn Ngũ Vị - Mì Ý Sườn 69.00 giảm về 34,000
Ngoài ra giảm thêm Mì Tươi Sườn Sốt Thái Cay - Mì Sườn Thái 85.000 30%
Áp dụng Voucher SIEUTIEC50 - Giảm 50k cho đơn hàng từ 140k
- Timeline: 20-22/1
- Location: HCM</t>
    </r>
  </si>
  <si>
    <t>20/1-22/1</t>
  </si>
  <si>
    <t>Theme lễ hội, theo màu của logo brand, làm nổi bật SKU. Thiết kế khác với KV cũ</t>
  </si>
  <si>
    <t>Pick món: Xôi Sườn Kho Đậm Đà, Mì Ý Ngũ Vị</t>
  </si>
  <si>
    <t>Team tự do design</t>
  </si>
  <si>
    <r>
      <rPr>
        <b/>
        <sz val="10"/>
        <color theme="1"/>
        <rFont val="Calibri"/>
      </rPr>
      <t xml:space="preserve">1 Combo 2:
</t>
    </r>
    <r>
      <rPr>
        <sz val="10"/>
        <color theme="1"/>
        <rFont val="Calibri"/>
      </rPr>
      <t>Static #5: 20-22/1
Pop up: 16h-19h 22/1</t>
    </r>
  </si>
  <si>
    <r>
      <rPr>
        <sz val="10"/>
        <rFont val="Calibri"/>
      </rPr>
      <t xml:space="preserve">Deadline 8/1
</t>
    </r>
    <r>
      <rPr>
        <u/>
        <sz val="10"/>
        <color rgb="FF1155CC"/>
        <rFont val="Calibri"/>
      </rPr>
      <t>https://drive.google.com/drive/u/0/folders/17bYrogx4Jk3isLGOXNW_Eh3luGw8UinJ</t>
    </r>
    <r>
      <rPr>
        <sz val="10"/>
        <rFont val="Calibri"/>
      </rPr>
      <t xml:space="preserve"> </t>
    </r>
  </si>
  <si>
    <t>Tân Cà Phê</t>
  </si>
  <si>
    <r>
      <rPr>
        <sz val="10"/>
        <color theme="1"/>
        <rFont val="Calibri"/>
      </rPr>
      <t xml:space="preserve">- Key message: </t>
    </r>
    <r>
      <rPr>
        <b/>
        <sz val="10"/>
        <color theme="1"/>
        <rFont val="Calibri"/>
      </rPr>
      <t>TÂN CÀ PHÊ KHAO DEAL giảm 50% + VOUCHER 99K</t>
    </r>
    <r>
      <rPr>
        <sz val="10"/>
        <color theme="1"/>
        <rFont val="Calibri"/>
      </rPr>
      <t xml:space="preserve">
- Scheme: 
+ Tân Cà Phê: giảm 50% giá món Matcha latte
+ Nhập code:
SIEUTIEC10 - Giảm 10k MBS 20k
SIEUTIEC20 - Giảm 20k MBS 50k
SIEUTIEC30 - Giảm 30k MBS 70k
SIEUTIEC40 - Giảm 40k MBS 100k
SIEUTIEC50 - Giảm 50k MBS 140k
SIEUTIEC50K - Giảm 50k MBS 160k
SIEUTIEC70 - Giảm 70k MBS 200k
SIEUTIEC99 - Giảm 99k MBS 250k
- Timeline: 20/01 - 22/01
- Location: HCM</t>
    </r>
  </si>
  <si>
    <t>List ID Mex Tân Cà Phê - HCM</t>
  </si>
  <si>
    <t xml:space="preserve">Logo + SKU </t>
  </si>
  <si>
    <t xml:space="preserve">Tone Màu trắng vàng đỏ </t>
  </si>
  <si>
    <t>Pick món Matcha latte và 2 món tùy ý trong file</t>
  </si>
  <si>
    <t>bottom 1-3: 20/1 - 22/1
Pop up: 13h-16h 20/1</t>
  </si>
  <si>
    <r>
      <rPr>
        <sz val="10"/>
        <rFont val="Calibri"/>
      </rPr>
      <t xml:space="preserve">Deadline 8/1
</t>
    </r>
    <r>
      <rPr>
        <u/>
        <sz val="10"/>
        <color rgb="FF1155CC"/>
        <rFont val="Calibri"/>
      </rPr>
      <t>https://drive.google.com/drive/u/0/folders/1ZEg3rZd2FN7MVxtrsNmPH4YTr6WpVi0H</t>
    </r>
    <r>
      <rPr>
        <sz val="10"/>
        <rFont val="Calibri"/>
      </rPr>
      <t xml:space="preserve"> </t>
    </r>
  </si>
  <si>
    <t>a-tan-ca-phe</t>
  </si>
  <si>
    <t>Key mess: Phúc Long - Trà Thơm Đậm vị
Combo 119k + Voucher 40K
Scheme: Phúc Long khao combo trà sữa 3 ly 119k
Nhập code: INDIPL40 - 14% cap 40k mbs 100k
Location: NW
Timeline: 2,5,6,9,12-14,16, 19,20,26,29,30/1</t>
  </si>
  <si>
    <t>02/01
05/01 - 06/01
09/01
12/01 - 14/01
16/01
19/01 - 20/01
26/01
29/01 - 30/01</t>
  </si>
  <si>
    <r>
      <rPr>
        <u/>
        <sz val="10"/>
        <color rgb="FF1155CC"/>
        <rFont val="Calibri"/>
      </rPr>
      <t xml:space="preserve">https://drive.google.com/drive/u/0/folders/1yp9kryXq1zLwJF1jUgZvQXr0qFRta8Og
</t>
    </r>
    <r>
      <rPr>
        <sz val="10"/>
        <rFont val="Calibri"/>
      </rPr>
      <t xml:space="preserve">từ 14/1: </t>
    </r>
    <r>
      <rPr>
        <u/>
        <sz val="10"/>
        <color rgb="FF1155CC"/>
        <rFont val="Calibri"/>
      </rPr>
      <t>https://drive.google.com/drive/folders/1HWwSMqNo382sIwMKY7H18qkfFU0-1HpG</t>
    </r>
  </si>
  <si>
    <t>M2T1- Jan</t>
  </si>
  <si>
    <t>Key mess: Phúc Long khao deal Mua 2 Tặng 1 + voucher 40k
Scheme: Phúc Long khao trà sữa mua 2 tặng 1
Nhập code: INDIPL40 - 14% cap 40k mbs 79k
Location: NW
Timeline: 27/1</t>
  </si>
  <si>
    <t>27/01</t>
  </si>
  <si>
    <t>https://drive.google.com/drive/u/0/folders/1U4lNEC-8TelX_iV6u7iQgiNPnZR-vWKP</t>
  </si>
  <si>
    <t>01/01 - 31/12</t>
  </si>
  <si>
    <r>
      <rPr>
        <u/>
        <sz val="10"/>
        <color rgb="FF1155CC"/>
        <rFont val="Calibri"/>
      </rPr>
      <t>https://docs.google.com/spreadsheets/d/1m3vmxNKvhApZYT-EpbZnvQQ1d4_zqmsOsKxfjBOQFKI/edit?gid=0#gid=0</t>
    </r>
    <r>
      <rPr>
        <sz val="10"/>
        <rFont val="Calibri"/>
      </rPr>
      <t>0</t>
    </r>
  </si>
  <si>
    <t xml:space="preserve"> https://drive.google.com/drive/u/0/folders/1ilFJM22vgnkqWgkGJg7-MPa25svXHSGK</t>
  </si>
  <si>
    <t>sieu-deal-brand-50</t>
  </si>
  <si>
    <t>Food 50%</t>
  </si>
  <si>
    <t>KHAO TIỆC TẤT NIÊN - GIẢM 50%</t>
  </si>
  <si>
    <t>https://docs.google.com/spreadsheets/d/1m3vmxNKvhApZYT-EpbZnvQQ1d4_zqmsOsKxfjBOQFKI/edit?gid=1038864911#gid=1038864911</t>
  </si>
  <si>
    <t>https://drive.google.com/drive/u/0/folders/1LEvFhe9SFQWfCaiigskqr2Xuo5RaiVby</t>
  </si>
  <si>
    <t>sieu-deal-food-50</t>
  </si>
  <si>
    <t>Key Mess: KOI THÉ KHAO DEAL 50K
Nhập code
KOITHE32: 32k mbs 158k
KOITHE40: 40k mbs 237k
KOITHE50: 50k mbs 316k</t>
  </si>
  <si>
    <t>02/01
09/01
16/01
23/01
30/01</t>
  </si>
  <si>
    <t>https://docs.google.com/spreadsheets/d/1euYQp41NIB_2slpqUCv3Z1w09uwEDu-KfSVn_xAISmg/edit?gid=2133163894#gid=2133163894</t>
  </si>
  <si>
    <t xml:space="preserve"> https://drive.google.com/drive/u/0/folders/15m39BC0lHsnUXqx_-N7mITT9UFBExdFV</t>
  </si>
  <si>
    <t>v-koi-the</t>
  </si>
  <si>
    <t>Jan.06</t>
  </si>
  <si>
    <r>
      <rPr>
        <sz val="10"/>
        <color theme="1"/>
        <rFont val="Calibri"/>
      </rPr>
      <t xml:space="preserve">- Key message:  </t>
    </r>
    <r>
      <rPr>
        <b/>
        <sz val="10"/>
        <color theme="1"/>
        <rFont val="Calibri"/>
      </rPr>
      <t xml:space="preserve">BINGXUE KHAO TIỆC TRÀ SỮA CHỈ 0Đ
</t>
    </r>
    <r>
      <rPr>
        <sz val="10"/>
        <color theme="1"/>
        <rFont val="Calibri"/>
      </rPr>
      <t xml:space="preserve">- Scheme:
+ Giảm các món best seller sau về 20.000 VNĐ (chỉ chọn được 1 món/bill):
Sữa tươi Trân châu đường đen
Trà sữa socola trân châu
+ Nhập mã BINGXUE0D Giảm 20K mbs 20K
- Location: HN
- Timeline: 06/01 - 12/01, 14/01, 15/01
- Key message: </t>
    </r>
    <r>
      <rPr>
        <b/>
        <sz val="10"/>
        <color theme="1"/>
        <rFont val="Calibri"/>
      </rPr>
      <t>Bingxue Khao Tiệc Năm Mới Chỉ 0Đ</t>
    </r>
    <r>
      <rPr>
        <sz val="10"/>
        <color theme="1"/>
        <rFont val="Calibri"/>
      </rPr>
      <t xml:space="preserve">
- Scheme:
+ Giảm các món best seller sau về 20.000 VNĐ (chỉ chọn được 1 món/bill):
Sữa tươi Trân châu đường đen
Trà sữa socola trân châu
+ Nhập mã BINGXUE0D Giảm 20K mbs 20K
- Location: HN
- Timeline: 19/01, 21/01, 22/01, 26/01, 28/01</t>
    </r>
  </si>
  <si>
    <t>06/01 - 12/01, 14/01, 15/01, 19/01, 21/01, 22/01, 26/01, 28/01</t>
  </si>
  <si>
    <t xml:space="preserve">. </t>
  </si>
  <si>
    <r>
      <rPr>
        <b/>
        <sz val="10"/>
        <rFont val="Calibri"/>
      </rPr>
      <t>Timeline 6-15/1:</t>
    </r>
    <r>
      <rPr>
        <sz val="10"/>
        <rFont val="Calibri"/>
      </rPr>
      <t xml:space="preserve"> Dùng </t>
    </r>
    <r>
      <rPr>
        <u/>
        <sz val="10"/>
        <color rgb="FF1155CC"/>
        <rFont val="Calibri"/>
      </rPr>
      <t>KV Cũ</t>
    </r>
    <r>
      <rPr>
        <sz val="10"/>
        <rFont val="Calibri"/>
      </rPr>
      <t xml:space="preserve">
</t>
    </r>
    <r>
      <rPr>
        <b/>
        <sz val="10"/>
        <rFont val="Calibri"/>
      </rPr>
      <t>Timeline 19-28/1:</t>
    </r>
    <r>
      <rPr>
        <sz val="10"/>
        <rFont val="Calibri"/>
      </rPr>
      <t xml:space="preserve"> Design mới
- Background: Theme hoa anh đào tone hồng phấn, Vibe năm mới
- Pick món trong file
- Thêm element pháo hoa, hoa anh đào, lá trà,...</t>
    </r>
  </si>
  <si>
    <r>
      <rPr>
        <b/>
        <sz val="10"/>
        <color theme="1"/>
        <rFont val="Calibri"/>
      </rPr>
      <t xml:space="preserve">14 Static 6:
</t>
    </r>
    <r>
      <rPr>
        <sz val="10"/>
        <color theme="1"/>
        <rFont val="Calibri"/>
      </rPr>
      <t>Static banner(6): 06/01 - 12/01, 14/01, 15/01, 19/01, 21/01, 22/01, 26/01, 28/01</t>
    </r>
  </si>
  <si>
    <r>
      <rPr>
        <b/>
        <sz val="10"/>
        <rFont val="Calibri"/>
      </rPr>
      <t>Timeline 6-15/1:</t>
    </r>
    <r>
      <rPr>
        <sz val="10"/>
        <rFont val="Calibri"/>
      </rPr>
      <t xml:space="preserve"> Dùng KV Cũ
</t>
    </r>
    <r>
      <rPr>
        <u/>
        <sz val="10"/>
        <color rgb="FF1155CC"/>
        <rFont val="Calibri"/>
      </rPr>
      <t>https://drive.google.com/drive/u/0/folders/1WKfLQsZe35IAU2BW22dMUcM16rklk8kW</t>
    </r>
    <r>
      <rPr>
        <sz val="10"/>
        <rFont val="Calibri"/>
      </rPr>
      <t xml:space="preserve">
</t>
    </r>
    <r>
      <rPr>
        <b/>
        <sz val="10"/>
        <rFont val="Calibri"/>
      </rPr>
      <t>Timeline 19-28/1:</t>
    </r>
    <r>
      <rPr>
        <sz val="10"/>
        <rFont val="Calibri"/>
      </rPr>
      <t xml:space="preserve"> </t>
    </r>
    <r>
      <rPr>
        <u/>
        <sz val="10"/>
        <color rgb="FF1155CC"/>
        <rFont val="Calibri"/>
      </rPr>
      <t>https://drive.google.com/drive/u/0/folders/1JG0QGQsQ0TzmjwpLjqUYgbxvvREu3Rar</t>
    </r>
    <r>
      <rPr>
        <sz val="10"/>
        <rFont val="Calibri"/>
      </rPr>
      <t xml:space="preserve"> </t>
    </r>
  </si>
  <si>
    <t>a-bingxue-hn</t>
  </si>
  <si>
    <t>Jan.07</t>
  </si>
  <si>
    <r>
      <rPr>
        <sz val="10"/>
        <color theme="1"/>
        <rFont val="Calibri"/>
      </rPr>
      <t xml:space="preserve">- Key message:  </t>
    </r>
    <r>
      <rPr>
        <b/>
        <sz val="10"/>
        <color theme="1"/>
        <rFont val="Calibri"/>
      </rPr>
      <t xml:space="preserve">BINGXUE KHAO TIỆC TRÀ SỮA CHỈ 0Đ
</t>
    </r>
    <r>
      <rPr>
        <sz val="10"/>
        <color theme="1"/>
        <rFont val="Calibri"/>
      </rPr>
      <t xml:space="preserve">- Scheme:
+ Giảm các món best seller sau về 20.000 VNĐ (chỉ chọn được 1 món/bill):
Sữa tươi Trân châu đường đen
Trà sữa socola trân châu
+ Nhập mã BINGXUE20 Giảm 20K mbs 20K
- Location: Bắc Ninh, Khánh Hòa, Nam Định, Thái Nguyên
- Timeline: 07/01 - 18/01
- Key message: </t>
    </r>
    <r>
      <rPr>
        <b/>
        <sz val="10"/>
        <color theme="1"/>
        <rFont val="Calibri"/>
      </rPr>
      <t>Bingxue Khao Tiệc Năm Mới Chỉ 0Đ</t>
    </r>
    <r>
      <rPr>
        <sz val="10"/>
        <color theme="1"/>
        <rFont val="Calibri"/>
      </rPr>
      <t xml:space="preserve">
- Scheme:
+ Giảm các món best seller sau về 20.000 VNĐ (chỉ chọn được 1 món/bill):
Sữa tươi Trân châu đường đen
Trà sữa socola trân châu
+ Nhập mã BINGXUE20 Giảm 20K mbs 20K
- Location: Bắc Ninh, Khánh Hòa, Nam Định, Thái Nguyên
- Timeline: 19/01 - 31/01</t>
    </r>
  </si>
  <si>
    <t>07/01 - 31/01</t>
  </si>
  <si>
    <r>
      <rPr>
        <b/>
        <sz val="10"/>
        <rFont val="Calibri"/>
      </rPr>
      <t>Timeline 7-18/1:</t>
    </r>
    <r>
      <rPr>
        <sz val="10"/>
        <rFont val="Calibri"/>
      </rPr>
      <t xml:space="preserve"> Dùng </t>
    </r>
    <r>
      <rPr>
        <u/>
        <sz val="10"/>
        <color rgb="FF1155CC"/>
        <rFont val="Calibri"/>
      </rPr>
      <t>KV Cũ</t>
    </r>
    <r>
      <rPr>
        <sz val="10"/>
        <rFont val="Calibri"/>
      </rPr>
      <t xml:space="preserve">
</t>
    </r>
    <r>
      <rPr>
        <b/>
        <sz val="10"/>
        <rFont val="Calibri"/>
      </rPr>
      <t>Timeline 19-31/1:</t>
    </r>
    <r>
      <rPr>
        <sz val="10"/>
        <rFont val="Calibri"/>
      </rPr>
      <t xml:space="preserve"> Dùng chung KV HN 19-28/1 (dòng 2441)</t>
    </r>
  </si>
  <si>
    <r>
      <rPr>
        <b/>
        <sz val="10"/>
        <color theme="1"/>
        <rFont val="Calibri"/>
      </rPr>
      <t xml:space="preserve">100 Static 5:
</t>
    </r>
    <r>
      <rPr>
        <sz val="10"/>
        <color theme="1"/>
        <rFont val="Calibri"/>
      </rPr>
      <t>Static banner(5): 07/01 - 31/01</t>
    </r>
  </si>
  <si>
    <r>
      <rPr>
        <b/>
        <sz val="10"/>
        <rFont val="Calibri"/>
      </rPr>
      <t>Timeline 7-18/1:</t>
    </r>
    <r>
      <rPr>
        <sz val="10"/>
        <rFont val="Calibri"/>
      </rPr>
      <t xml:space="preserve"> Dùng KV Cũ
</t>
    </r>
    <r>
      <rPr>
        <u/>
        <sz val="10"/>
        <color rgb="FF1155CC"/>
        <rFont val="Calibri"/>
      </rPr>
      <t>https://drive.google.com/drive/u/0/folders/1WKfLQsZe35IAU2BW22dMUcM16rklk8kW</t>
    </r>
    <r>
      <rPr>
        <sz val="10"/>
        <rFont val="Calibri"/>
      </rPr>
      <t xml:space="preserve">
</t>
    </r>
    <r>
      <rPr>
        <b/>
        <sz val="10"/>
        <rFont val="Calibri"/>
      </rPr>
      <t>Timeline 19-31/1:</t>
    </r>
    <r>
      <rPr>
        <sz val="10"/>
        <rFont val="Calibri"/>
      </rPr>
      <t xml:space="preserve"> </t>
    </r>
    <r>
      <rPr>
        <u/>
        <sz val="10"/>
        <color rgb="FF1155CC"/>
        <rFont val="Calibri"/>
      </rPr>
      <t>https://drive.google.com/drive/u/0/folders/1JG0QGQsQ0TzmjwpLjqUYgbxvvREu3Rar</t>
    </r>
    <r>
      <rPr>
        <sz val="10"/>
        <rFont val="Calibri"/>
      </rPr>
      <t xml:space="preserve"> </t>
    </r>
  </si>
  <si>
    <t>a-bingxue-oth</t>
  </si>
  <si>
    <r>
      <rPr>
        <sz val="10"/>
        <color theme="1"/>
        <rFont val="Calibri"/>
      </rPr>
      <t xml:space="preserve">- Key message:  </t>
    </r>
    <r>
      <rPr>
        <b/>
        <sz val="10"/>
        <color theme="1"/>
        <rFont val="Calibri"/>
      </rPr>
      <t xml:space="preserve">BINGXUE KHAO TIỆC TRÀ SỮA CHỈ 0Đ
</t>
    </r>
    <r>
      <rPr>
        <sz val="10"/>
        <color theme="1"/>
        <rFont val="Calibri"/>
      </rPr>
      <t xml:space="preserve">- Scheme:
+ Giảm các món best seller sau về 20.000 VNĐ (chỉ chọn được 1 món/bill):
Sữa tươi Trân châu đường đen
Trà sữa socola trân châu
+ Nhập mã BINGXUE0D Giảm 20K mbs 20K
- Location: HN
- Timeline: 16/01 - 18/01
- Key message: </t>
    </r>
    <r>
      <rPr>
        <b/>
        <sz val="10"/>
        <color theme="1"/>
        <rFont val="Calibri"/>
      </rPr>
      <t>Bingxue Khao Tiệc Năm Mới Chỉ 0Đ</t>
    </r>
    <r>
      <rPr>
        <sz val="10"/>
        <color theme="1"/>
        <rFont val="Calibri"/>
      </rPr>
      <t xml:space="preserve">
- Scheme:
+ Giảm các món best seller sau về 20.000 VNĐ (chỉ chọn được 1 món/bill):
Sữa tươi Trân châu đường đen
Trà sữa socola trân châu
+ Nhập mã BINGXUE0D Giảm 20K mbs 20K
- Location: HN
- Timeline: 23/01 - 25/01, 29/01 - 31/01</t>
    </r>
  </si>
  <si>
    <t>16/01 - 18/01, 23/01 - 25/01, 29/01 - 31/01</t>
  </si>
  <si>
    <r>
      <rPr>
        <b/>
        <sz val="10"/>
        <rFont val="Calibri"/>
      </rPr>
      <t>Timeline 16-18/1:</t>
    </r>
    <r>
      <rPr>
        <sz val="10"/>
        <rFont val="Calibri"/>
      </rPr>
      <t xml:space="preserve"> Dùng </t>
    </r>
    <r>
      <rPr>
        <u/>
        <sz val="10"/>
        <color rgb="FF1155CC"/>
        <rFont val="Calibri"/>
      </rPr>
      <t>KV Cũ</t>
    </r>
    <r>
      <rPr>
        <sz val="10"/>
        <rFont val="Calibri"/>
      </rPr>
      <t xml:space="preserve">
</t>
    </r>
    <r>
      <rPr>
        <b/>
        <sz val="10"/>
        <rFont val="Calibri"/>
      </rPr>
      <t>Timeline 23-31/1:</t>
    </r>
    <r>
      <rPr>
        <sz val="10"/>
        <rFont val="Calibri"/>
      </rPr>
      <t xml:space="preserve"> Dùng chung KV HN 19-28/1 (dòng 2441)</t>
    </r>
  </si>
  <si>
    <r>
      <rPr>
        <b/>
        <sz val="10"/>
        <color theme="1"/>
        <rFont val="Calibri"/>
      </rPr>
      <t xml:space="preserve">3 Combo 6:
</t>
    </r>
    <r>
      <rPr>
        <sz val="10"/>
        <color theme="1"/>
        <rFont val="Calibri"/>
      </rPr>
      <t>Search Placeholder(14h-17h): 17/01, 18/01, 24/01, 25/01, 30/01, 31/01
Static banner(6): 16/01 - 18/01, 23/01 - 25/01, 29/01 - 31/01</t>
    </r>
  </si>
  <si>
    <r>
      <rPr>
        <b/>
        <sz val="10"/>
        <rFont val="Calibri"/>
      </rPr>
      <t>Timeline 16-18/1:</t>
    </r>
    <r>
      <rPr>
        <sz val="10"/>
        <rFont val="Calibri"/>
      </rPr>
      <t xml:space="preserve"> Dùng KV Cũ
</t>
    </r>
    <r>
      <rPr>
        <u/>
        <sz val="10"/>
        <color rgb="FF1155CC"/>
        <rFont val="Calibri"/>
      </rPr>
      <t>https://drive.google.com/drive/u/0/folders/1WKfLQsZe35IAU2BW22dMUcM16rklk8kW</t>
    </r>
    <r>
      <rPr>
        <sz val="10"/>
        <rFont val="Calibri"/>
      </rPr>
      <t xml:space="preserve">
</t>
    </r>
    <r>
      <rPr>
        <b/>
        <sz val="10"/>
        <rFont val="Calibri"/>
      </rPr>
      <t>Timeline 23-31/1:</t>
    </r>
    <r>
      <rPr>
        <sz val="10"/>
        <rFont val="Calibri"/>
      </rPr>
      <t xml:space="preserve"> </t>
    </r>
    <r>
      <rPr>
        <u/>
        <sz val="10"/>
        <color rgb="FF1155CC"/>
        <rFont val="Calibri"/>
      </rPr>
      <t>https://drive.google.com/drive/u/0/folders/1JG0QGQsQ0TzmjwpLjqUYgbxvvREu3Rar</t>
    </r>
    <r>
      <rPr>
        <sz val="10"/>
        <rFont val="Calibri"/>
      </rPr>
      <t xml:space="preserve"> </t>
    </r>
  </si>
  <si>
    <t>Matcha 6-8/1</t>
  </si>
  <si>
    <t>Key message: Starbucks Mở Tiệc Matcha
Giảm 30% + Voucher 50k
Scheme:  Giảm 30% Hot/ Iced Pure Matcha Latte
Không giới hạn số lượng món giảm/đơn hàng.
Voucher:
STARBUCKSVIP50 giảm 16% cap 50k mbs 140k
STARBUCKSUNLIMITED9 giảm 9% không giới hạn
Location: NW
Timeline:  6-8/1/2026</t>
  </si>
  <si>
    <t>6-8/1/2026</t>
  </si>
  <si>
    <t>Hometop banner: 07/01
HTC (8h-16h): 06/01, 08/01
Hometop banner (14h-24h): 06/01
SPH (5h-10h): 07/01
Static banner: 06/01, 07/01
Flash sale banner: 08/01
Pop-up (6h-10h): 06/01
Floating banner WL (13h-16h): 08/01</t>
  </si>
  <si>
    <t>Hometop banner (0h-10h &amp; 13h-17h): 08/01
HTC (8h-16h): 06/01, 08/01
Hometop banner (14h-24h): 06/01
SPH (5h-10h): 07/01
Static banner: 06/01, 07/01
Flash sale banner: 08/01
Pop-up (6h-10h): 06/01
Floating banner WL (13h-16h): 08/01</t>
  </si>
  <si>
    <t>https://drive.google.com/drive/folders/1dFfaub31IIAWVBXBDbzE2VtJbgpiT_98?usp=drive_link</t>
  </si>
  <si>
    <r>
      <rPr>
        <sz val="10"/>
        <color theme="1"/>
        <rFont val="Calibri"/>
      </rPr>
      <t xml:space="preserve">- Key Message: </t>
    </r>
    <r>
      <rPr>
        <b/>
        <sz val="10"/>
        <color theme="1"/>
        <rFont val="Calibri"/>
      </rPr>
      <t>ReViet Juice Ưu Đãi Kép - Chỉ 1k + Voucher 40k</t>
    </r>
    <r>
      <rPr>
        <sz val="10"/>
        <color theme="1"/>
        <rFont val="Calibri"/>
      </rPr>
      <t xml:space="preserve">
- Scheme: ReViet Juice - Tặng món 1K + Voucher giảm 40k
+ List món giảm về 1k:
Nước Ép Cam Thơm
Nước Ép Dưa Hấu
Nước Ép Cam Dâu
Giới hạn mỗi khách hàng chỉ mua được 1 trong 3 món giá 1k, cho giá trị đơn từ 20k
+ Nhập Code:
SIEUTIEC20 giảm 20k cho đơn 50k 
SIEUTIEC30 giảm thêm 30k đơn 70k 
SIEUTIEC40 giảm thêm 40k đơn 100k 
- Location: HCM
- Timeline: 20/01 - 22/01</t>
    </r>
  </si>
  <si>
    <t>Giữ màu xanh của background như KV cũ trong file</t>
  </si>
  <si>
    <t>Pick 3 SKU trong file</t>
  </si>
  <si>
    <t>- Thêm element trái cây xếp xen kẽ.
- Thêm element Tết
- Làm nổi bật sản phẩm</t>
  </si>
  <si>
    <r>
      <rPr>
        <b/>
        <sz val="10"/>
        <color theme="1"/>
        <rFont val="Calibri"/>
      </rPr>
      <t xml:space="preserve">1 Combo 1:
</t>
    </r>
    <r>
      <rPr>
        <sz val="10"/>
        <color theme="1"/>
        <rFont val="Calibri"/>
      </rPr>
      <t>Static banner(1-3): 20/01 - 22/01
Pop up(19h-22h): 21/01</t>
    </r>
  </si>
  <si>
    <r>
      <rPr>
        <sz val="10"/>
        <rFont val="Calibri"/>
      </rPr>
      <t xml:space="preserve">Deadline 8/1
</t>
    </r>
    <r>
      <rPr>
        <u/>
        <sz val="10"/>
        <color rgb="FF1155CC"/>
        <rFont val="Calibri"/>
      </rPr>
      <t>https://drive.google.com/drive/u/0/folders/195NpipftHuNlY8vhVzoPlEIvhTgtr8JR</t>
    </r>
    <r>
      <rPr>
        <sz val="10"/>
        <rFont val="Calibri"/>
      </rPr>
      <t xml:space="preserve"> </t>
    </r>
  </si>
  <si>
    <r>
      <rPr>
        <sz val="10"/>
        <color theme="1"/>
        <rFont val="Calibri"/>
      </rPr>
      <t xml:space="preserve">- Key message: </t>
    </r>
    <r>
      <rPr>
        <b/>
        <sz val="10"/>
        <color theme="1"/>
        <rFont val="Calibri"/>
      </rPr>
      <t>CƠM GÀ 142 GIẢM ĐẾN 40K</t>
    </r>
    <r>
      <rPr>
        <sz val="10"/>
        <color theme="1"/>
        <rFont val="Calibri"/>
      </rPr>
      <t xml:space="preserve">
- Scheme: áp mã
LEHOI40K giảm 25% đơn bất kì, tối đa 40k
LEHOI30K giảm 30k đơn 109k
LEHOI20K giảm 20k đơn 89k
LEHOI10K giảm 10k đơn 30k 
COMGA142MOIBAN giảm 20k đơn 40k
- Timeline: 05/01 - 07/01, 12/01 - 14/01, 19/01 - 21/01
- Location: HCM</t>
    </r>
  </si>
  <si>
    <t>05/01 - 07/01, 12/01 - 14/01, 19/01 - 21/01</t>
  </si>
  <si>
    <r>
      <rPr>
        <b/>
        <sz val="10"/>
        <color theme="1"/>
        <rFont val="Calibri"/>
      </rPr>
      <t xml:space="preserve">3 Win 3:
</t>
    </r>
    <r>
      <rPr>
        <sz val="10"/>
        <color theme="1"/>
        <rFont val="Calibri"/>
      </rPr>
      <t>Hometop banner(7-9): 06/01, 07/01, 12/01, 13/01, 20/01, 21/01
Static banner(1-3): 05/01, 14/01, 19/01</t>
    </r>
  </si>
  <si>
    <t>https://drive.google.com/drive/u/0/folders/1JUK0oVf9q40qHsLP2P_x0lLn6Isd4xlQ</t>
  </si>
  <si>
    <r>
      <rPr>
        <sz val="10"/>
        <color theme="1"/>
        <rFont val="Calibri"/>
      </rPr>
      <t xml:space="preserve">- Key message: </t>
    </r>
    <r>
      <rPr>
        <b/>
        <sz val="10"/>
        <color theme="1"/>
        <rFont val="Calibri"/>
      </rPr>
      <t>LaBoong khao trà sữa - chỉ 0Đ</t>
    </r>
    <r>
      <rPr>
        <sz val="10"/>
        <color theme="1"/>
        <rFont val="Calibri"/>
      </rPr>
      <t xml:space="preserve">
- Scheme: PS SKUs về 20k
+ Voucher: 
LABOONG20 - Code giảm 20k, MBS 20K
LABOONG16 - Code giảm 16K, MBS 16K
- Location: HN
- Timeline: 19/01 - 24/01</t>
    </r>
  </si>
  <si>
    <t>19/01 - 24/01</t>
  </si>
  <si>
    <t>https://docs.google.com/spreadsheets/d/12SOThLnUzQ118JhTsOaqvhyCDKYhfrhGQby4BibqtLg/edit?gid=571168498#gid=571168498&amp;range=A1</t>
  </si>
  <si>
    <t>https://drive.google.com/open?id=1BVK8xsoYl5F0owj14M56gQTNnmfLxLze&amp;usp=drive_fs</t>
  </si>
  <si>
    <t>Tone màu sáng</t>
  </si>
  <si>
    <r>
      <rPr>
        <b/>
        <sz val="10"/>
        <color theme="1"/>
        <rFont val="Calibri"/>
      </rPr>
      <t xml:space="preserve">1 Win 1:
</t>
    </r>
    <r>
      <rPr>
        <sz val="10"/>
        <color theme="1"/>
        <rFont val="Calibri"/>
      </rPr>
      <t>Search Placeholder(12h-14h): 24/01
Search Placeholder(14h-17h): 23/01
Hometop banner(7-9): 21/01, 22/01
Static banner(1-3): 19/01, 20/01
Floating(13h-16h): 22/01
Popup(13h-16h): 20/01</t>
    </r>
  </si>
  <si>
    <r>
      <rPr>
        <sz val="10"/>
        <rFont val="Calibri"/>
      </rPr>
      <t xml:space="preserve">Deadline 7/1
</t>
    </r>
    <r>
      <rPr>
        <u/>
        <sz val="10"/>
        <color rgb="FF1155CC"/>
        <rFont val="Calibri"/>
      </rPr>
      <t>https://drive.google.com/drive/u/0/folders/1Rp468DQDo6X8rmsJ1Xcsbt_reEyqgVo8</t>
    </r>
    <r>
      <rPr>
        <sz val="10"/>
        <rFont val="Calibri"/>
      </rPr>
      <t xml:space="preserve"> </t>
    </r>
  </si>
  <si>
    <t>Jan.CB1.50%</t>
  </si>
  <si>
    <r>
      <rPr>
        <sz val="10"/>
        <color theme="1"/>
        <rFont val="Calibri"/>
      </rPr>
      <t xml:space="preserve">- Key message: </t>
    </r>
    <r>
      <rPr>
        <b/>
        <sz val="10"/>
        <color theme="1"/>
        <rFont val="Calibri"/>
      </rPr>
      <t>The Alley Khao Trà Sữa giảm 50% + voucher 50k</t>
    </r>
    <r>
      <rPr>
        <sz val="10"/>
        <color theme="1"/>
        <rFont val="Calibri"/>
      </rPr>
      <t xml:space="preserve">
- Scheme: PS Hồng trà sữa 50%.
+ Voucher: THEALLEY50 - Code  50k MBS 120K
- Location: Hà Nội
- Timeline: 07/01 - 09/01, 14/01 - 16/01</t>
    </r>
  </si>
  <si>
    <t>07/01 - 09/01, 14/01 - 16/01</t>
  </si>
  <si>
    <t>https://docs.google.com/spreadsheets/d/1kKFqWBJ02Uxd63Z8n1KxuxBZPrlmUT1GTwXwJViPdfg/edit?gid=0#gid=0&amp;range=A1</t>
  </si>
  <si>
    <r>
      <rPr>
        <b/>
        <sz val="10"/>
        <color theme="1"/>
        <rFont val="Calibri"/>
      </rPr>
      <t xml:space="preserve">2 Combo 1:
</t>
    </r>
    <r>
      <rPr>
        <sz val="10"/>
        <color theme="1"/>
        <rFont val="Calibri"/>
      </rPr>
      <t>Static banner(1-3): 07/01 - 09/01, 14/01 - 16/01
Pop up(13h-16h): 08/01, 16/01</t>
    </r>
  </si>
  <si>
    <t>a-alley-spf</t>
  </si>
  <si>
    <t>Jan.CB2.1Đ</t>
  </si>
  <si>
    <r>
      <rPr>
        <sz val="10"/>
        <color theme="1"/>
        <rFont val="Calibri"/>
      </rPr>
      <t xml:space="preserve">- Key message: </t>
    </r>
    <r>
      <rPr>
        <b/>
        <sz val="10"/>
        <color theme="1"/>
        <rFont val="Calibri"/>
      </rPr>
      <t>The Alley Khao Trà Sữa Chỉ 1Đ</t>
    </r>
    <r>
      <rPr>
        <sz val="10"/>
        <color theme="1"/>
        <rFont val="Calibri"/>
      </rPr>
      <t xml:space="preserve">
- Scheme: PS Trà sữa Oolong 1Đ - MBS 99k.
+ Voucher: THEALLEY50 - Code  50k MBS 120K
- Location: Hà Nội
- Timeline: 21/01 - 23/01, 28/01 - 30/01</t>
    </r>
  </si>
  <si>
    <t>21/01 - 23/01, 28/01 - 30/01</t>
  </si>
  <si>
    <r>
      <rPr>
        <b/>
        <sz val="10"/>
        <color theme="1"/>
        <rFont val="Calibri"/>
      </rPr>
      <t xml:space="preserve">2 Combo 2:
</t>
    </r>
    <r>
      <rPr>
        <sz val="10"/>
        <color theme="1"/>
        <rFont val="Calibri"/>
      </rPr>
      <t>Static banner(4): 21/01 - 23/01, 28/01 - 30/01
Pop up(13h-16h): 23/01, 29/01</t>
    </r>
  </si>
  <si>
    <t>https://drive.google.com/open?id=1i7_8iWYyLndyQivXbrhlY5BvBHE9gnTK&amp;usp=drive_fs</t>
  </si>
  <si>
    <t>Jan.CB3.M1T1</t>
  </si>
  <si>
    <r>
      <rPr>
        <sz val="10"/>
        <color theme="1"/>
        <rFont val="Calibri"/>
      </rPr>
      <t xml:space="preserve">- Key message: </t>
    </r>
    <r>
      <rPr>
        <b/>
        <sz val="10"/>
        <color theme="1"/>
        <rFont val="Calibri"/>
      </rPr>
      <t>The Alley Khao Trà Sữa Mua 1 Tặng 1 + voucher 50k</t>
    </r>
    <r>
      <rPr>
        <sz val="10"/>
        <color theme="1"/>
        <rFont val="Calibri"/>
      </rPr>
      <t xml:space="preserve">
- Scheme: Mua size L Trà sữa Alley 03 - tặng Hồng trà sữa size M
+ Voucher: THEALLEY50 - Code  50k MBS 120K
- Location: Hà Nội
- Timeline: 13/01, 20/01, 27/01</t>
    </r>
  </si>
  <si>
    <t>13/01, 20/01, 27/01</t>
  </si>
  <si>
    <r>
      <rPr>
        <b/>
        <sz val="10"/>
        <color theme="1"/>
        <rFont val="Calibri"/>
      </rPr>
      <t xml:space="preserve">1 Combo 3:
</t>
    </r>
    <r>
      <rPr>
        <sz val="10"/>
        <color theme="1"/>
        <rFont val="Calibri"/>
      </rPr>
      <t>Static banner(6): 13/01, 20/01, 27/01
Pop up(13h-16h): 27/01</t>
    </r>
  </si>
  <si>
    <t>Jan.CB2.1K</t>
  </si>
  <si>
    <r>
      <rPr>
        <sz val="10"/>
        <color theme="1"/>
        <rFont val="Calibri"/>
      </rPr>
      <t xml:space="preserve">- Key message: </t>
    </r>
    <r>
      <rPr>
        <b/>
        <sz val="10"/>
        <color theme="1"/>
        <rFont val="Calibri"/>
      </rPr>
      <t>SUNDAY BASIC KHAO
DEAL 1K + Voucher 50K</t>
    </r>
    <r>
      <rPr>
        <sz val="10"/>
        <color theme="1"/>
        <rFont val="Calibri"/>
      </rPr>
      <t xml:space="preserve">
- Scheme:
+ Deal 1k - 2k -3k :
1k: Lục trà mật ong (L) (20 phần)
2k: Trà sữa trân châu đen (M) (10 phần)
3k: Trà sữa trân châu hoàng kim (M) (10 phần)
MBS 45k, 40 phần/chi nhánh/ngày, Mỗi bill chỉ order 1 món
+ Nhập code SIEUTIEC50, giảm 50k MBS 140k
- Location: Bình Dương, Đồng Nai
- Timeline: 16/01 - 18/01</t>
    </r>
  </si>
  <si>
    <t>Dùng chung KV HCM 13-19/1 (dòng 2432)</t>
  </si>
  <si>
    <r>
      <rPr>
        <b/>
        <sz val="10"/>
        <color theme="1"/>
        <rFont val="Calibri"/>
      </rPr>
      <t xml:space="preserve">2 Combo 2:
</t>
    </r>
    <r>
      <rPr>
        <sz val="10"/>
        <color theme="1"/>
        <rFont val="Calibri"/>
      </rPr>
      <t>Static banner(4): 16/01 - 18/01
Pop up(13h-16h): 17/01</t>
    </r>
  </si>
  <si>
    <r>
      <rPr>
        <sz val="10"/>
        <rFont val="Calibri"/>
      </rPr>
      <t xml:space="preserve">Deadline 31/12
</t>
    </r>
    <r>
      <rPr>
        <u/>
        <sz val="10"/>
        <color rgb="FF1155CC"/>
        <rFont val="Calibri"/>
      </rPr>
      <t>https://drive.google.com/drive/u/0/folders/1TMSGWbnkAXWWakO7RJTg0390e6nERNdK</t>
    </r>
    <r>
      <rPr>
        <sz val="10"/>
        <rFont val="Calibri"/>
      </rPr>
      <t xml:space="preserve"> </t>
    </r>
  </si>
  <si>
    <t>Jan.CB2.M1T1</t>
  </si>
  <si>
    <r>
      <rPr>
        <sz val="10"/>
        <color theme="1"/>
        <rFont val="Calibri"/>
      </rPr>
      <t xml:space="preserve">- Key message: </t>
    </r>
    <r>
      <rPr>
        <b/>
        <sz val="10"/>
        <color theme="1"/>
        <rFont val="Calibri"/>
      </rPr>
      <t>SUNDAY BASIC KHAO DEAL
MUA 1 TẶNG 1 + Voucher 50k</t>
    </r>
    <r>
      <rPr>
        <sz val="10"/>
        <color theme="1"/>
        <rFont val="Calibri"/>
      </rPr>
      <t xml:space="preserve">
- Scheme: Mua 1 trong 2 món: 
Trà Sữa Kem Trứng Khè (L)
Trà sữa Sunday Basic Full Topping (size L)
+ Món tặng: Sữa tươi trân châu đường đen (Size M)
40 phần/chi nhánh/ngày, Mỗi bill chỉ order 1 món
+ Nhập code SIEUTIEC50, giảm 50k MBS 140k
- Location: Bình Dương, Đồng Nai
- Timeline: 23/01 - 25/01</t>
    </r>
  </si>
  <si>
    <t>Dùng chung KV HCM 22-26/1 (dòng 2433)</t>
  </si>
  <si>
    <r>
      <rPr>
        <b/>
        <sz val="10"/>
        <color theme="1"/>
        <rFont val="Calibri"/>
      </rPr>
      <t xml:space="preserve">2 Combo 2:
</t>
    </r>
    <r>
      <rPr>
        <sz val="10"/>
        <color theme="1"/>
        <rFont val="Calibri"/>
      </rPr>
      <t>Static banner(4): 23/01 - 25/01
Pop up(13h-16h): 24/01</t>
    </r>
  </si>
  <si>
    <r>
      <rPr>
        <sz val="10"/>
        <rFont val="Calibri"/>
      </rPr>
      <t xml:space="preserve">Dealdine 12/1
</t>
    </r>
    <r>
      <rPr>
        <u/>
        <sz val="10"/>
        <color rgb="FF1155CC"/>
        <rFont val="Calibri"/>
      </rPr>
      <t>https://drive.google.com/drive/u/0/folders/18K-oGTFVEdcJFkQI1h8jwDMoBBJTVLea</t>
    </r>
    <r>
      <rPr>
        <sz val="10"/>
        <rFont val="Calibri"/>
      </rPr>
      <t xml:space="preserve"> </t>
    </r>
  </si>
  <si>
    <t>Hometop banner (0h-10h): 05/01</t>
  </si>
  <si>
    <r>
      <rPr>
        <sz val="10"/>
        <rFont val="Calibri"/>
      </rPr>
      <t xml:space="preserve">9/10 </t>
    </r>
    <r>
      <rPr>
        <u/>
        <sz val="10"/>
        <color rgb="FF1155CC"/>
        <rFont val="Calibri"/>
      </rPr>
      <t>https://drive.google.com/drive/u/0/folders/1Y_WqGt9yX9CPKFjqr_qz-DUGHkWRlapo</t>
    </r>
  </si>
  <si>
    <t>starbucks-coffee-2026</t>
  </si>
  <si>
    <t>Key message: Tiệc Trà Cuối Tuần, Starbucks Khao
Giảm 30% + Voucher 70k
Scheme:  Giảm 30% Hot/ Iced Black Tea with Ruby Grapefruit giá gốc 97k --&gt; 67,9k
Không giới hạn số lượng món giảm/đơn hàng.
Voucher:
STARBUCKS70K giảm 70k mbs 480k
STARBUCKSUNLIMITED9 giảm 9% không giới hạn
Location: NW
Timeline:  thứ 6 hàng tuần</t>
  </si>
  <si>
    <t>SPH (5h-10h): 02/01</t>
  </si>
  <si>
    <r>
      <rPr>
        <sz val="10"/>
        <rFont val="Calibri"/>
      </rPr>
      <t xml:space="preserve">9/10 </t>
    </r>
    <r>
      <rPr>
        <u/>
        <sz val="10"/>
        <color rgb="FF1155CC"/>
        <rFont val="Calibri"/>
      </rPr>
      <t>https://drive.google.com/drive/u/0/folders/1poh1slwfVmyqgeryCVCWO_m2HBKWXggW</t>
    </r>
  </si>
  <si>
    <r>
      <rPr>
        <sz val="10"/>
        <color theme="1"/>
        <rFont val="Calibri"/>
      </rPr>
      <t xml:space="preserve">- Key message: </t>
    </r>
    <r>
      <rPr>
        <b/>
        <sz val="10"/>
        <color theme="1"/>
        <rFont val="Calibri"/>
      </rPr>
      <t>Cơm bì chả 1k + Freeship</t>
    </r>
    <r>
      <rPr>
        <sz val="10"/>
        <color theme="1"/>
        <rFont val="Calibri"/>
      </rPr>
      <t xml:space="preserve">
- Scheme: Giảm món:
Cơm Tấm Phúc Lộc Thọ: cơm bì trứng/ bì chả chỉ còn 1k MBS 50k
Độc quyền combo cơm sườn nướng than hoa + cơm gà phi lê xá xíu + 2 coca + 2 bì (giá gốc 169k =&gt; 88k)
Voucher: PLT8K giảm 8k trên phí ship
- Location: HCM
- Timeline: 1/1 - 31/1</t>
    </r>
  </si>
  <si>
    <t>HTC (10h-14h &amp; 18h-24h): 05/01
Bottom banner: 07/01
Floating banner (10h-13h): 10/01
SPH (10h-12h): 21/01
HTC (16h-24h): 25/01
Hometop banner (16h-24h): 28/01</t>
  </si>
  <si>
    <t>Trà Mãng Cầu</t>
  </si>
  <si>
    <r>
      <rPr>
        <sz val="10"/>
        <color theme="1"/>
        <rFont val="Calibri"/>
      </rPr>
      <t xml:space="preserve">- Key message: </t>
    </r>
    <r>
      <rPr>
        <b/>
        <sz val="10"/>
        <color theme="1"/>
        <rFont val="Calibri"/>
      </rPr>
      <t>Chạm Đà Lạt - Đậm Vị Bơ - Mua 1 Tặng 1</t>
    </r>
    <r>
      <rPr>
        <sz val="10"/>
        <color theme="1"/>
        <rFont val="Calibri"/>
      </rPr>
      <t xml:space="preserve">
- Scheme: Mua 1 Kem Bơ Đặc Biệt Tặng 1 Sinh Tố Bơ Size M</t>
    </r>
    <r>
      <rPr>
        <b/>
        <sz val="10"/>
        <color theme="1"/>
        <rFont val="Calibri"/>
      </rPr>
      <t xml:space="preserve">
</t>
    </r>
    <r>
      <rPr>
        <sz val="10"/>
        <color theme="1"/>
        <rFont val="Calibri"/>
      </rPr>
      <t>SIEUTIEC40 - Giảm 40K cho đơn từ 100K
SIEUTIEC50 - Giảm 50K cho đơn từ 140K
SIEUTIEC70 - Giảm 70K cho đơn từ 200K
- Location: TP.HCM
- Timeline: 05/01-07/01</t>
    </r>
  </si>
  <si>
    <t>05/01-07/01</t>
  </si>
  <si>
    <r>
      <rPr>
        <b/>
        <sz val="10"/>
        <color theme="1"/>
        <rFont val="Calibri"/>
      </rPr>
      <t xml:space="preserve">1 Combo3:
</t>
    </r>
    <r>
      <rPr>
        <sz val="10"/>
        <color theme="1"/>
        <rFont val="Calibri"/>
      </rPr>
      <t>Static banner(6): 05/01-07/01
Pop up(13h-16h): 05/01</t>
    </r>
  </si>
  <si>
    <t>https://drive.google.com/drive/u/0/folders/1hfnUDNjq__KliL9uDpQRXKTNBPiCjjPf</t>
  </si>
  <si>
    <t>a-chamdalat</t>
  </si>
  <si>
    <t>Jan.CB1.0801</t>
  </si>
  <si>
    <r>
      <rPr>
        <sz val="10"/>
        <color theme="1"/>
        <rFont val="Calibri"/>
      </rPr>
      <t xml:space="preserve">- Key message: </t>
    </r>
    <r>
      <rPr>
        <b/>
        <sz val="10"/>
        <color theme="1"/>
        <rFont val="Calibri"/>
      </rPr>
      <t>Phúc Lộc Thọ KHAO TIỆC
Món 1k + Freeship</t>
    </r>
    <r>
      <rPr>
        <sz val="10"/>
        <color theme="1"/>
        <rFont val="Calibri"/>
      </rPr>
      <t xml:space="preserve">
- Scheme: Giảm món:
Cơm Tấm Phúc Lộc Thọ: cơm bì trứng/ bì chả chỉ còn 1k MBS 65k
Cơm Gà Đệ Nhất: Cơm Vàng 1 Trứng chỉ còn 1k MBS 50k
Cùng hàng loạt voucher giảm giá (số lượng có hạn)
- Location: HCM
- Timeline: 08/01-10/01</t>
    </r>
  </si>
  <si>
    <t>08/01-10/01</t>
  </si>
  <si>
    <r>
      <rPr>
        <sz val="10"/>
        <rFont val="Calibri"/>
      </rPr>
      <t xml:space="preserve">- Adapt </t>
    </r>
    <r>
      <rPr>
        <u/>
        <sz val="10"/>
        <color rgb="FF1155CC"/>
        <rFont val="Calibri"/>
      </rPr>
      <t>KV cũ</t>
    </r>
    <r>
      <rPr>
        <sz val="10"/>
        <rFont val="Calibri"/>
      </rPr>
      <t xml:space="preserve"> , thay background theo vibe năm mới, ưu tiên sắc đỏ, elements lồng đèn, pháo hoa </t>
    </r>
  </si>
  <si>
    <t xml:space="preserve">- Adapt luôn size FB + Story (brand support feature thêm SM) </t>
  </si>
  <si>
    <r>
      <rPr>
        <b/>
        <sz val="10"/>
        <color theme="1"/>
        <rFont val="Calibri"/>
      </rPr>
      <t xml:space="preserve">1 Combo1:
</t>
    </r>
    <r>
      <rPr>
        <sz val="10"/>
        <color theme="1"/>
        <rFont val="Calibri"/>
      </rPr>
      <t>Static Banner(1-3): 08/01-10/01
Popupg(16h-19h): 09/01</t>
    </r>
  </si>
  <si>
    <t>https://drive.google.com/drive/u/0/folders/1aMrQD9nknssEnyCee_LraJUdOuvyLERq</t>
  </si>
  <si>
    <t>Jan.CB1.1601</t>
  </si>
  <si>
    <r>
      <rPr>
        <sz val="10"/>
        <color theme="1"/>
        <rFont val="Calibri"/>
      </rPr>
      <t xml:space="preserve">- Key message: </t>
    </r>
    <r>
      <rPr>
        <b/>
        <sz val="10"/>
        <color theme="1"/>
        <rFont val="Calibri"/>
      </rPr>
      <t>Phúc Lộc Thọ KHAO TIỆC
Món 1k + Freeship</t>
    </r>
    <r>
      <rPr>
        <sz val="10"/>
        <color theme="1"/>
        <rFont val="Calibri"/>
      </rPr>
      <t xml:space="preserve">
- Scheme: Giảm món:
Cơm Tấm Phúc Lộc Thọ: cơm bì trứng/ bì chả chỉ còn 1k MBS 65k
Cơm Gà Đệ Nhất: Cơm Vàng 1 Trứng chỉ còn 1k MBS 50k
Cùng hàng loạt voucher giảm giá (số lượng có hạn)
- Location: HCM
- Timeline: 16/01-18/01</t>
    </r>
  </si>
  <si>
    <t>16/01-18/01</t>
  </si>
  <si>
    <t>Chung KV dòng 2458</t>
  </si>
  <si>
    <r>
      <rPr>
        <b/>
        <sz val="10"/>
        <color theme="1"/>
        <rFont val="Calibri"/>
      </rPr>
      <t xml:space="preserve">1 Combo1:
</t>
    </r>
    <r>
      <rPr>
        <sz val="10"/>
        <color theme="1"/>
        <rFont val="Calibri"/>
      </rPr>
      <t>Static Banner(1-3): 16/01-18/01
Popupg(16h-19h): 18/01</t>
    </r>
  </si>
  <si>
    <t>Jan.CB7.26</t>
  </si>
  <si>
    <r>
      <rPr>
        <sz val="10"/>
        <color theme="1"/>
        <rFont val="Calibri"/>
      </rPr>
      <t xml:space="preserve">- Key message: </t>
    </r>
    <r>
      <rPr>
        <b/>
        <sz val="10"/>
        <color theme="1"/>
        <rFont val="Calibri"/>
      </rPr>
      <t>Phúc Lộc Thọ KHAO TIỆC
Món 1k + Freeship</t>
    </r>
    <r>
      <rPr>
        <sz val="10"/>
        <color theme="1"/>
        <rFont val="Calibri"/>
      </rPr>
      <t xml:space="preserve">
- Scheme: Giảm món:
Cơm Tấm Phúc Lộc Thọ: cơm bì trứng/ bì chả chỉ còn 1k MBS 65k
Cơm Gà Đệ Nhất: Cơm Vàng 1 Trứng chỉ còn 1k MBS 50k
Cùng hàng loạt voucher giảm giá (số lượng có hạn)
- Location: HCM
- Timeline: 23/01-25/01</t>
    </r>
  </si>
  <si>
    <r>
      <rPr>
        <b/>
        <sz val="10"/>
        <color theme="1"/>
        <rFont val="Calibri"/>
      </rPr>
      <t xml:space="preserve">1 Combo7:
</t>
    </r>
    <r>
      <rPr>
        <sz val="10"/>
        <color theme="1"/>
        <rFont val="Calibri"/>
      </rPr>
      <t>Search Placeholder(10h-12h): 23/01, 24/01
Bottom banner(1-3): 23/01-25/01</t>
    </r>
  </si>
  <si>
    <t>Jan.CB6.26</t>
  </si>
  <si>
    <r>
      <rPr>
        <sz val="10"/>
        <color theme="1"/>
        <rFont val="Calibri"/>
      </rPr>
      <t xml:space="preserve">- Key message: </t>
    </r>
    <r>
      <rPr>
        <b/>
        <sz val="10"/>
        <color theme="1"/>
        <rFont val="Calibri"/>
      </rPr>
      <t>Phúc Lộc Thọ KHAO TIỆC
Món 1k + Freeship</t>
    </r>
    <r>
      <rPr>
        <sz val="10"/>
        <color theme="1"/>
        <rFont val="Calibri"/>
      </rPr>
      <t xml:space="preserve">
- Scheme: Giảm món:
Cơm Tấm Phúc Lộc Thọ: cơm bì trứng/ bì chả chỉ còn 1k MBS 65k
Cơm Gà Đệ Nhất: Cơm Vàng 1 Trứng chỉ còn 1k MBS 50k
Cùng hàng loạt voucher giảm giá (số lượng có hạn)
- Location: HCM
- Timeline: 02/01-04/01</t>
    </r>
  </si>
  <si>
    <t>02/01-04/01</t>
  </si>
  <si>
    <r>
      <rPr>
        <b/>
        <sz val="10"/>
        <color theme="1"/>
        <rFont val="Calibri"/>
      </rPr>
      <t xml:space="preserve">1 Combo6:
</t>
    </r>
    <r>
      <rPr>
        <sz val="10"/>
        <color theme="1"/>
        <rFont val="Calibri"/>
      </rPr>
      <t xml:space="preserve">Search Placeholder(10h-12h): 03/01, 04/01
Static Banner(6): 02/01-04/01 </t>
    </r>
  </si>
  <si>
    <t>https://drive.google.com/drive/u/0/folders/1HDxp5Vf6ekivy-dbeRvUsRgqpboCGl8i</t>
  </si>
  <si>
    <r>
      <rPr>
        <sz val="10"/>
        <color theme="1"/>
        <rFont val="Calibri"/>
      </rPr>
      <t xml:space="preserve">- Key message: </t>
    </r>
    <r>
      <rPr>
        <b/>
        <sz val="10"/>
        <color theme="1"/>
        <rFont val="Calibri"/>
      </rPr>
      <t>Phúc Lộc Thọ KHAO TIỆC
Món 1k + Freeship</t>
    </r>
    <r>
      <rPr>
        <sz val="10"/>
        <color theme="1"/>
        <rFont val="Calibri"/>
      </rPr>
      <t xml:space="preserve">
- Scheme: Giảm món:
Cơm Tấm Phúc Lộc Thọ: cơm bì trứng/ bì chả chỉ còn 1k MBS 65k
Cơm Gà Đệ Nhất: Cơm Vàng 1 Trứng chỉ còn 1k MBS 50k
Cùng hàng loạt voucher giảm giá (số lượng có hạn)
- Location: HCM
- Timeline: 01/01</t>
    </r>
  </si>
  <si>
    <r>
      <rPr>
        <b/>
        <sz val="10"/>
        <color theme="1"/>
        <rFont val="Calibri"/>
      </rPr>
      <t xml:space="preserve">1 Static#6:
</t>
    </r>
    <r>
      <rPr>
        <sz val="10"/>
        <color theme="1"/>
        <rFont val="Calibri"/>
      </rPr>
      <t>Static Banner(6): 01/01</t>
    </r>
  </si>
  <si>
    <t>Trung Nguyên - Việt Nam</t>
  </si>
  <si>
    <r>
      <rPr>
        <sz val="10"/>
        <color theme="1"/>
        <rFont val="Calibri"/>
      </rPr>
      <t xml:space="preserve">- Key Message: </t>
    </r>
    <r>
      <rPr>
        <b/>
        <sz val="10"/>
        <color theme="1"/>
        <rFont val="Calibri"/>
      </rPr>
      <t>Trung Nguyên Khao Deal Mua 1 Tặng 1</t>
    </r>
    <r>
      <rPr>
        <sz val="10"/>
        <color theme="1"/>
        <rFont val="Calibri"/>
      </rPr>
      <t xml:space="preserve">
- Scheme: Mua 1 Bạc xỉu - size L Tặng 1 Trà sữa - size M
SIEUTIEC40 giảm 40k cho đơn 100k 
SIEUTIEC50 giảm 50k đơn 140k 
SIEUTIEC70 giảm 70k cho đơn 200k
- Location: HCM
- Timeline: 20/01 - 22/01</t>
    </r>
  </si>
  <si>
    <t>https://docs.google.com/spreadsheets/d/1iooQ1r_g8lW-ohIgF3Yr0R2O0QhiVKtLFWiD47J6AI4/edit?usp=sharing</t>
  </si>
  <si>
    <t>https://drive.google.com/drive/folders/1mh1ocVF28awI5a_BjUOrKScFwpOqePQo?usp=sharing</t>
  </si>
  <si>
    <t>- Background: tone ánh kim lấp lánh (giống banner mẫu)</t>
  </si>
  <si>
    <t>- Pick 2 SKU trong file  
- Làm nổi bật sản phẩm</t>
  </si>
  <si>
    <t xml:space="preserve">- Thêm element lá trà
- Thêm elemnet Tết: cành hoa mai, pháo 
</t>
  </si>
  <si>
    <r>
      <rPr>
        <b/>
        <sz val="10"/>
        <color theme="1"/>
        <rFont val="Calibri"/>
      </rPr>
      <t xml:space="preserve">1 Combo3:
Bottom Banner(4): </t>
    </r>
    <r>
      <rPr>
        <sz val="10"/>
        <color theme="1"/>
        <rFont val="Calibri"/>
      </rPr>
      <t>20/01 - 22/01
Popup(06h - 10h): 22/01</t>
    </r>
  </si>
  <si>
    <r>
      <rPr>
        <sz val="10"/>
        <rFont val="Calibri"/>
      </rPr>
      <t xml:space="preserve">Deadline 8/1
</t>
    </r>
    <r>
      <rPr>
        <u/>
        <sz val="10"/>
        <color rgb="FF1155CC"/>
        <rFont val="Calibri"/>
      </rPr>
      <t>https://drive.google.com/drive/u/0/folders/1JMB8ulmIj6uvdt_CZ7H7k4ZP8B-cJ5vo</t>
    </r>
    <r>
      <rPr>
        <sz val="10"/>
        <rFont val="Calibri"/>
      </rPr>
      <t xml:space="preserve"> </t>
    </r>
  </si>
  <si>
    <t>a-trung-nguyen</t>
  </si>
  <si>
    <t>ind--vinamilk</t>
  </si>
  <si>
    <t>https://shopeefood.vn/bo-suu-tap/ind--vinamilk</t>
  </si>
  <si>
    <t>Jan_HN_CB2</t>
  </si>
  <si>
    <r>
      <rPr>
        <sz val="10"/>
        <color theme="1"/>
        <rFont val="Calibri"/>
      </rPr>
      <t xml:space="preserve">Key message: </t>
    </r>
    <r>
      <rPr>
        <b/>
        <sz val="10"/>
        <color theme="1"/>
        <rFont val="Calibri"/>
      </rPr>
      <t>Năm mới mở tiệc tại gia chỉ từ 69,000</t>
    </r>
    <r>
      <rPr>
        <sz val="10"/>
        <color theme="1"/>
        <rFont val="Calibri"/>
      </rPr>
      <t xml:space="preserve">
Scheme: Nước Lẩu Thái Homecook giảm còn 69k 
+ HF120 giảm 120k cho đơn 609K
+ HF90 giảm 90K cho đơn 459K
+ HOMEFARM50 Giảm 25% tối đa 50K 
+ HOMEFARM60 Giảm 23% tối đa 60K 
 Timeline: 23-25/01, 29 -31/01  
 Location: HN</t>
    </r>
  </si>
  <si>
    <t>23/01-25/01; 
29/01-31/01</t>
  </si>
  <si>
    <t>LINK</t>
  </si>
  <si>
    <t>https://drive.google.com/drive/folders/1AMcSKRku4DOzfPLnKgIRzWJdgTVG-w0-?usp=sharing</t>
  </si>
  <si>
    <t xml:space="preserve">Background theo theme năm mới </t>
  </si>
  <si>
    <r>
      <rPr>
        <b/>
        <sz val="10"/>
        <color theme="1"/>
        <rFont val="Calibri"/>
      </rPr>
      <t>2 gói COMBO 2:</t>
    </r>
    <r>
      <rPr>
        <sz val="10"/>
        <color theme="1"/>
        <rFont val="Calibri"/>
      </rPr>
      <t xml:space="preserve">
Static banner # 4: 23-25/1; 29-31/1
Pop up: 6h-10h 24/1;  31/1</t>
    </r>
  </si>
  <si>
    <r>
      <rPr>
        <sz val="10"/>
        <rFont val="Calibri"/>
      </rPr>
      <t xml:space="preserve">Deadline 13/1
</t>
    </r>
    <r>
      <rPr>
        <u/>
        <sz val="10"/>
        <color rgb="FF1155CC"/>
        <rFont val="Calibri"/>
      </rPr>
      <t>https://drive.google.com/drive/u/0/folders/18cXEhQpOKViOn4hwgPa5zOETtuhd6Kh9</t>
    </r>
    <r>
      <rPr>
        <sz val="10"/>
        <rFont val="Calibri"/>
      </rPr>
      <t xml:space="preserve"> </t>
    </r>
  </si>
  <si>
    <t>Jan_HCM_CB1</t>
  </si>
  <si>
    <r>
      <rPr>
        <sz val="10"/>
        <color theme="1"/>
        <rFont val="Calibri"/>
      </rPr>
      <t>Key message:</t>
    </r>
    <r>
      <rPr>
        <b/>
        <sz val="10"/>
        <color theme="1"/>
        <rFont val="Calibri"/>
      </rPr>
      <t xml:space="preserve"> Năm mới mở tiệc tại gia chỉ từ 69,000</t>
    </r>
    <r>
      <rPr>
        <sz val="10"/>
        <color theme="1"/>
        <rFont val="Calibri"/>
      </rPr>
      <t xml:space="preserve">
Scheme: Nước Lẩu Thái Homecook giảm còn 69k 
+ HF120 giảm 120k cho đơn 609K
+ HF90 giảm 90K cho đơn 459K
+ HOMEFARM50 Giảm 25% tối đa 50K 
+ HOMEFARM60 Giảm 23% tối đa 60K 
 Timeline: 23-25/01
 Location: HCM</t>
    </r>
  </si>
  <si>
    <t>chung KV dòng 2465</t>
  </si>
  <si>
    <r>
      <rPr>
        <b/>
        <sz val="10"/>
        <color theme="1"/>
        <rFont val="Calibri"/>
      </rPr>
      <t>Combo 1:</t>
    </r>
    <r>
      <rPr>
        <sz val="10"/>
        <color theme="1"/>
        <rFont val="Calibri"/>
      </rPr>
      <t xml:space="preserve">
Static banner #1-3: 23-25/1 
Pop up: 6h-10h 24/1</t>
    </r>
  </si>
  <si>
    <r>
      <rPr>
        <sz val="10"/>
        <rFont val="Calibri"/>
      </rPr>
      <t xml:space="preserve">Deadline 13/1
</t>
    </r>
    <r>
      <rPr>
        <u/>
        <sz val="10"/>
        <color rgb="FF1155CC"/>
        <rFont val="Calibri"/>
      </rPr>
      <t>https://drive.google.com/drive/u/0/folders/18cXEhQpOKViOn4hwgPa5zOETtuhd6Kh9</t>
    </r>
    <r>
      <rPr>
        <sz val="10"/>
        <rFont val="Calibri"/>
      </rPr>
      <t xml:space="preserve"> </t>
    </r>
  </si>
  <si>
    <t>a-homefarm-hcm</t>
  </si>
  <si>
    <t>Jan_HCM_CB3</t>
  </si>
  <si>
    <r>
      <rPr>
        <sz val="10"/>
        <color theme="1"/>
        <rFont val="Calibri"/>
      </rPr>
      <t xml:space="preserve">Key message: </t>
    </r>
    <r>
      <rPr>
        <b/>
        <sz val="10"/>
        <color theme="1"/>
        <rFont val="Calibri"/>
      </rPr>
      <t>Năm mới mở tiệc tại gia chỉ từ 69,000</t>
    </r>
    <r>
      <rPr>
        <sz val="10"/>
        <color theme="1"/>
        <rFont val="Calibri"/>
      </rPr>
      <t xml:space="preserve">
Scheme: Nước Lẩu Thái Homecook giảm còn 69k 
+ HF120 giảm 120k cho đơn 609K
+ HF90 giảm 90K cho đơn 459K
+ HOMEFARM50 Giảm 25% tối đa 50K 
+ HOMEFARM60 Giảm 23% tối đa 60K 
 Timeline: 29 -31/01  
 Location: HCM</t>
    </r>
  </si>
  <si>
    <t>29/01-31/01</t>
  </si>
  <si>
    <r>
      <rPr>
        <b/>
        <sz val="10"/>
        <color theme="1"/>
        <rFont val="Calibri"/>
      </rPr>
      <t xml:space="preserve">Combo 3:
</t>
    </r>
    <r>
      <rPr>
        <sz val="10"/>
        <color theme="1"/>
        <rFont val="Calibri"/>
      </rPr>
      <t>Static banner #6: 29-31/1
Pop up: 6h-10h 31/1</t>
    </r>
  </si>
  <si>
    <r>
      <rPr>
        <sz val="10"/>
        <rFont val="Calibri"/>
      </rPr>
      <t xml:space="preserve">Deadline 13/1
</t>
    </r>
    <r>
      <rPr>
        <u/>
        <sz val="10"/>
        <color rgb="FF1155CC"/>
        <rFont val="Calibri"/>
      </rPr>
      <t>https://drive.google.com/drive/u/0/folders/18cXEhQpOKViOn4hwgPa5zOETtuhd6Kh9</t>
    </r>
    <r>
      <rPr>
        <sz val="10"/>
        <rFont val="Calibri"/>
      </rPr>
      <t xml:space="preserve"> </t>
    </r>
  </si>
  <si>
    <t>a-homefarm-spf</t>
  </si>
  <si>
    <t>Jan.Custom4.26</t>
  </si>
  <si>
    <r>
      <rPr>
        <sz val="10"/>
        <color theme="1"/>
        <rFont val="Calibri"/>
      </rPr>
      <t xml:space="preserve">- Key message: </t>
    </r>
    <r>
      <rPr>
        <b/>
        <sz val="10"/>
        <color theme="1"/>
        <rFont val="Calibri"/>
      </rPr>
      <t xml:space="preserve">TUTIMI KHAO TẤT NIÊN MÓN 19K + VOUCHER 40K
</t>
    </r>
    <r>
      <rPr>
        <sz val="10"/>
        <color theme="1"/>
        <rFont val="Calibri"/>
      </rPr>
      <t>- Scheme:
+ Deal 19K 
Matcha Latte
Trà Đào 
+ Deal 29K 
Milo Dầm Full Topping Tutimi 
Milo Dầm Pudding Tutimi
Áp dụng đơn từ 40K - Mỗi đơn được áp dụng 1 món giảm
 + Nhập mã TUTIMI40K - giảm 40.000đ, áp dụng cho đơn 85.000đ
Số lượng code: 930 codes/day (cofund 50:50)
- Timeline: 23/01-25/01
- Location: HCM</t>
    </r>
  </si>
  <si>
    <t xml:space="preserve"> 
- Nổi bật món, bố cục món từ xa đến gần như hình tham khảa, món chủ đạo là milo 
- Tone màu như hình mẫu</t>
  </si>
  <si>
    <t xml:space="preserve">- Pick món:
Milo dầm full toping
Olong mộc nhãn
Matcha Latte Tàu Hủ
 </t>
  </si>
  <si>
    <t>- Element tiệc cuối năm , tết</t>
  </si>
  <si>
    <r>
      <rPr>
        <b/>
        <sz val="10"/>
        <color theme="1"/>
        <rFont val="Calibri"/>
      </rPr>
      <t xml:space="preserve">1 Custom4:
</t>
    </r>
    <r>
      <rPr>
        <sz val="10"/>
        <color theme="1"/>
        <rFont val="Calibri"/>
      </rPr>
      <t>Hometop Banner(10-12): 23/01-25/01
Popup(13h-16h): 25/01</t>
    </r>
  </si>
  <si>
    <r>
      <rPr>
        <sz val="10"/>
        <rFont val="Calibri"/>
      </rPr>
      <t xml:space="preserve">Deadline 13/1
</t>
    </r>
    <r>
      <rPr>
        <u/>
        <sz val="10"/>
        <color rgb="FF1155CC"/>
        <rFont val="Calibri"/>
      </rPr>
      <t>https://drive.google.com/drive/u/0/folders/15w2_JBCzYdaXbiKrUNcogs5iaUF_7oNC</t>
    </r>
  </si>
  <si>
    <t>Jan.Custom1.26</t>
  </si>
  <si>
    <r>
      <rPr>
        <sz val="10"/>
        <color theme="1"/>
        <rFont val="Calibri"/>
      </rPr>
      <t xml:space="preserve">- Key message: </t>
    </r>
    <r>
      <rPr>
        <b/>
        <sz val="10"/>
        <color theme="1"/>
        <rFont val="Calibri"/>
      </rPr>
      <t>Milo Dầm TUTIMI ĐỒNG GIÁ 19.000Đ + TẶNG MÓN 0Đ</t>
    </r>
    <r>
      <rPr>
        <sz val="10"/>
        <color theme="1"/>
        <rFont val="Calibri"/>
      </rPr>
      <t xml:space="preserve">
- Scheme:
+ Giảm 5 món về 19.000đ, áp dụng đơn từ 40K. Các món (1 phần mỗi đơn):
Milo Dầm Phô Mai Sữa Tươi Tutimi
Milo Dầm Phô Mai Choco Tutimi
Trà Sữa Pudding Tutimi
Mây Đào Size 530ml
Matcha Latte  Size 530ml
+ Tặng Milo Dầm Trân Châu Đường Đen khi đặt đơn 199K
+ Nhập mã TUTIMI40K - giảm 40.000đ, áp dụng cho đơn 85.000đ
Số lượng code: 930 codes/day (cofund 50:50)
- Timeline: 10/01 - 12/01
- Location: HCM</t>
    </r>
  </si>
  <si>
    <t xml:space="preserve"> 10/01 - 12/01</t>
  </si>
  <si>
    <r>
      <rPr>
        <b/>
        <sz val="10"/>
        <color theme="1"/>
        <rFont val="Calibri"/>
      </rPr>
      <t xml:space="preserve">1 Custom1:
</t>
    </r>
    <r>
      <rPr>
        <sz val="10"/>
        <color theme="1"/>
        <rFont val="Calibri"/>
      </rPr>
      <t>Static Banner(5): 10/01 - 12/01
Floating(13h-16h): 11/01</t>
    </r>
  </si>
  <si>
    <t>https://drive.google.com/drive/u/0/folders/11kLZAwm7VOe1aRH5JT2a8U4XYl-GvCJe</t>
  </si>
  <si>
    <t>Jan.Custom1_1701.26</t>
  </si>
  <si>
    <r>
      <rPr>
        <sz val="10"/>
        <color theme="1"/>
        <rFont val="Calibri"/>
      </rPr>
      <t xml:space="preserve">- Key message: </t>
    </r>
    <r>
      <rPr>
        <b/>
        <sz val="10"/>
        <color theme="1"/>
        <rFont val="Calibri"/>
      </rPr>
      <t>TUTIMI KHAO TẤT NIÊN 
 MÓN 19K + VOUCHER 40K</t>
    </r>
    <r>
      <rPr>
        <sz val="10"/>
        <color theme="1"/>
        <rFont val="Calibri"/>
      </rPr>
      <t xml:space="preserve">
+ Deal 19K 
Matcha Latte
Trà Đào 
+ Deal 29K 
Milo Dầm Full Topping Tutimi 
Milo Dầm Pudding Tutimi
Áp dụng đơn từ 40K - Mỗi đơn được áp dụng 1 món giảm
 + Nhập mã TUTIMI40K - giảm 40.000đ, áp dụng cho đơn 85.000đ
Số lượng code: 930 codes/day (cofund 50:50)
- Timeline: 17/01-19/01
- Location: HCM</t>
    </r>
  </si>
  <si>
    <t>17/01-19/01</t>
  </si>
  <si>
    <r>
      <rPr>
        <sz val="10"/>
        <rFont val="Calibri"/>
      </rPr>
      <t xml:space="preserve">- Adapt KV cũ : </t>
    </r>
    <r>
      <rPr>
        <u/>
        <sz val="10"/>
        <color rgb="FF1155CC"/>
        <rFont val="Calibri"/>
      </rPr>
      <t xml:space="preserve">KV TTM
</t>
    </r>
    <r>
      <rPr>
        <sz val="10"/>
        <rFont val="Calibri"/>
      </rPr>
      <t>+ Đổi món 
+ Đổi Key Message</t>
    </r>
  </si>
  <si>
    <t xml:space="preserve">- Pick món:
Matcha Latte
Trà mộc nhãn kem dừa
Milo dầm full toping </t>
  </si>
  <si>
    <r>
      <rPr>
        <b/>
        <sz val="10"/>
        <color theme="1"/>
        <rFont val="Calibri"/>
      </rPr>
      <t xml:space="preserve">1 Custom1:
</t>
    </r>
    <r>
      <rPr>
        <sz val="10"/>
        <color theme="1"/>
        <rFont val="Calibri"/>
      </rPr>
      <t>Static Banner(5): 17/01-19/01
Popup(19h-22h): 17/01</t>
    </r>
  </si>
  <si>
    <r>
      <rPr>
        <sz val="10"/>
        <rFont val="Calibri"/>
      </rPr>
      <t xml:space="preserve">Deadline 7/1
</t>
    </r>
    <r>
      <rPr>
        <u/>
        <sz val="10"/>
        <color rgb="FF1155CC"/>
        <rFont val="Calibri"/>
      </rPr>
      <t>https://drive.google.com/drive/u/0/folders/1chgwB2URhWGOCg9wpfc_rkwEWF6EBQ1h</t>
    </r>
    <r>
      <rPr>
        <sz val="10"/>
        <rFont val="Calibri"/>
      </rPr>
      <t xml:space="preserve"> </t>
    </r>
  </si>
  <si>
    <r>
      <rPr>
        <sz val="10"/>
        <color theme="1"/>
        <rFont val="Calibri"/>
      </rPr>
      <t xml:space="preserve">- Key message: </t>
    </r>
    <r>
      <rPr>
        <b/>
        <sz val="10"/>
        <color theme="1"/>
        <rFont val="Calibri"/>
      </rPr>
      <t>SEKAI NHẬP TIỆC CUỐI NĂM - MÓN 1K + VOUCHER 50K</t>
    </r>
    <r>
      <rPr>
        <sz val="10"/>
        <color theme="1"/>
        <rFont val="Calibri"/>
      </rPr>
      <t xml:space="preserve">
- Scheme: Tặng món 1K khi mua đơn từ 45K
Trà Sữa Gạo Nhật
</t>
    </r>
    <r>
      <rPr>
        <sz val="10"/>
        <color rgb="FFFF0000"/>
        <rFont val="Calibri"/>
      </rPr>
      <t xml:space="preserve">Trà Sữa Nguyên Lá
+ Nhập mã SEKAI50 - giảm 50% tối đa 50.000đ, áp dụng cho đơn 80K
</t>
    </r>
    <r>
      <rPr>
        <sz val="10"/>
        <color theme="1"/>
        <rFont val="Calibri"/>
      </rPr>
      <t>Số lượng code: 450 codes/day (cofund 50:50)
- Timeline: 23/01-25/01
- Location: HCM</t>
    </r>
  </si>
  <si>
    <t>- Tone xanh- cam , màu sắc tương phản 
- Bố cục từ xa đến gần, có cảm giác chuyển động, vui tươi như hình tham khảo</t>
  </si>
  <si>
    <t>- Pick 3 món: 
Trà sữa gạo Nhật fulltopping
Mattcha yến mạch kem phô mai
Sữa tươi kem trứng đường đen</t>
  </si>
  <si>
    <r>
      <rPr>
        <sz val="10"/>
        <color theme="1"/>
        <rFont val="Calibri"/>
      </rPr>
      <t xml:space="preserve">- Element 2 chén topping:
Trân châu củ năng
Kem trứng  
</t>
    </r>
    <r>
      <rPr>
        <b/>
        <sz val="10"/>
        <color theme="1"/>
        <rFont val="Calibri"/>
      </rPr>
      <t xml:space="preserve">=&gt; BD update KV mex design </t>
    </r>
  </si>
  <si>
    <r>
      <rPr>
        <b/>
        <sz val="10"/>
        <color theme="1"/>
        <rFont val="Calibri"/>
      </rPr>
      <t xml:space="preserve">1 Custom1:
</t>
    </r>
    <r>
      <rPr>
        <sz val="10"/>
        <color theme="1"/>
        <rFont val="Calibri"/>
      </rPr>
      <t>Static Banner(5): 23/01-25/01
Popup(19h-22h): 24/01</t>
    </r>
  </si>
  <si>
    <r>
      <rPr>
        <sz val="10"/>
        <rFont val="Calibri"/>
      </rPr>
      <t xml:space="preserve">Deadline 13/1
</t>
    </r>
    <r>
      <rPr>
        <u/>
        <sz val="10"/>
        <color rgb="FF1155CC"/>
        <rFont val="Calibri"/>
      </rPr>
      <t>https://drive.google.com/drive/folders/1p7uWtKjPPP110IUYu96DyvImHaB7aiTn</t>
    </r>
    <r>
      <rPr>
        <sz val="10"/>
        <rFont val="Calibri"/>
      </rPr>
      <t xml:space="preserve"> </t>
    </r>
  </si>
  <si>
    <t>Jan.Custom1_2901.26</t>
  </si>
  <si>
    <r>
      <rPr>
        <sz val="10"/>
        <color theme="1"/>
        <rFont val="Calibri"/>
      </rPr>
      <t xml:space="preserve">- Key message: </t>
    </r>
    <r>
      <rPr>
        <b/>
        <sz val="10"/>
        <color rgb="FFFF0000"/>
        <rFont val="Calibri"/>
      </rPr>
      <t>SEKAI NHÂN ĐÔI ƯU ĐÃI - MÓN 1K + VOUCHER 50K</t>
    </r>
    <r>
      <rPr>
        <sz val="10"/>
        <color theme="1"/>
        <rFont val="Calibri"/>
      </rPr>
      <t xml:space="preserve">
- Scheme: Tặng món 1K khi mua đơn từ 45K
Trà Sữa Gạo Nhật
</t>
    </r>
    <r>
      <rPr>
        <sz val="10"/>
        <color rgb="FFFF0000"/>
        <rFont val="Calibri"/>
      </rPr>
      <t>Trà Sữa Nguyên Lá
+ Nhập mã SEKAI50 - giảm 50% tối đa 50.000đ, áp dụng cho đơn 80K</t>
    </r>
    <r>
      <rPr>
        <sz val="10"/>
        <color theme="1"/>
        <rFont val="Calibri"/>
      </rPr>
      <t xml:space="preserve">
Số lượng code: 450 codes/day (cofund 50:50)
- Timeline: 29/01-31/01
- Location: HCM</t>
    </r>
  </si>
  <si>
    <t xml:space="preserve"> 29/01-31/01</t>
  </si>
  <si>
    <t xml:space="preserve">- Adapt KV giai đoạn 23-25/01: Thay ảnh món </t>
  </si>
  <si>
    <t>- Pick món size XL: Trà sữa full topping là món chính , 2 món còn lại  tùy chọn</t>
  </si>
  <si>
    <r>
      <rPr>
        <sz val="10"/>
        <color theme="1"/>
        <rFont val="Calibri"/>
      </rPr>
      <t xml:space="preserve">- Element tết, quạt, mèo thần tài
</t>
    </r>
    <r>
      <rPr>
        <b/>
        <sz val="10"/>
        <color theme="1"/>
        <rFont val="Calibri"/>
      </rPr>
      <t xml:space="preserve">=&gt; BD update KV mex design </t>
    </r>
  </si>
  <si>
    <r>
      <rPr>
        <b/>
        <sz val="10"/>
        <color theme="1"/>
        <rFont val="Calibri"/>
      </rPr>
      <t xml:space="preserve">1 Custom1:
</t>
    </r>
    <r>
      <rPr>
        <sz val="10"/>
        <color theme="1"/>
        <rFont val="Calibri"/>
      </rPr>
      <t>Static Banner(5): 29/01-31/01
Floating(13h-16h): 29/01</t>
    </r>
  </si>
  <si>
    <t>https://drive.google.com/drive/folders/1LjONbOmtUzCS_VvhmyIaJMxQ2a74yl81</t>
  </si>
  <si>
    <r>
      <rPr>
        <sz val="10"/>
        <color theme="1"/>
        <rFont val="Calibri"/>
      </rPr>
      <t xml:space="preserve">- Key message: </t>
    </r>
    <r>
      <rPr>
        <b/>
        <sz val="10"/>
        <color theme="1"/>
        <rFont val="Calibri"/>
      </rPr>
      <t>TRÀ SỮA SEKAI MỜI MÓN 10K + VOUCHER 50.000Đ</t>
    </r>
    <r>
      <rPr>
        <sz val="10"/>
        <color theme="1"/>
        <rFont val="Calibri"/>
      </rPr>
      <t xml:space="preserve">
- Scheme:
+ Giảm món Trà Sữa Gạo Nhật còn 10k, áp dụng đơn 39k
+ Giảm toàn bộ menu 5%
</t>
    </r>
    <r>
      <rPr>
        <sz val="10"/>
        <color rgb="FFFF0000"/>
        <rFont val="Calibri"/>
      </rPr>
      <t xml:space="preserve">+ Nhập mã SEKAI50 - giảm 50% tối đa 50.000đ, áp dụng cho đơn 80K
</t>
    </r>
    <r>
      <rPr>
        <sz val="10"/>
        <color theme="1"/>
        <rFont val="Calibri"/>
      </rPr>
      <t>Số lượng code: 450 codes/day (cofund 50:50)
- Timeline: 09/01 - 11/01
- Location: HCM</t>
    </r>
  </si>
  <si>
    <r>
      <rPr>
        <b/>
        <sz val="10"/>
        <color theme="1"/>
        <rFont val="Calibri"/>
      </rPr>
      <t xml:space="preserve">1 Custom4:
</t>
    </r>
    <r>
      <rPr>
        <sz val="10"/>
        <color theme="1"/>
        <rFont val="Calibri"/>
      </rPr>
      <t>Hometop Banner(10-12): 09/01 - 11/01
Popup(19h-22h): 09/01</t>
    </r>
  </si>
  <si>
    <t>https://drive.google.com/drive/u/0/folders/1kUxqle91Aj5zVdsQLCKGSSdQMWq9kU-N</t>
  </si>
  <si>
    <t>Jan_HN</t>
  </si>
  <si>
    <r>
      <rPr>
        <sz val="10"/>
        <color theme="1"/>
        <rFont val="Calibri"/>
      </rPr>
      <t xml:space="preserve">- Key message: </t>
    </r>
    <r>
      <rPr>
        <b/>
        <sz val="10"/>
        <color theme="1"/>
        <rFont val="Calibri"/>
      </rPr>
      <t>Ưu đãi kép Trà Sữa 1K + Voucher 83K</t>
    </r>
    <r>
      <rPr>
        <sz val="10"/>
        <color theme="1"/>
        <rFont val="Calibri"/>
      </rPr>
      <t xml:space="preserve">
- Scheme: Trà sữa size M chỉ 1K khi mua kèm sản phẩm khác
Nhập TOCO83 giảm 83K đơn từ 185K
- Location: HN
- Timeline: 12,13,19/1</t>
    </r>
  </si>
  <si>
    <t>12/01, 13/01, 
19/01</t>
  </si>
  <si>
    <t>https://docs.google.com/spreadsheets/d/1ooBqyZoYq-1qzSnDR91C4sS_W2PnaRjulRAb8E5QNEw/edit?gid=142433682#gid=142433682</t>
  </si>
  <si>
    <t>Hometop #10-12: 12/1
Static banner #6: 13/1
Bottom Banner #4-6: 19/1</t>
  </si>
  <si>
    <t>https://drive.google.com/drive/folders/1nxlpEjxZBEbUA0Qiz93B-TiTKsCF9FUe</t>
  </si>
  <si>
    <t>a-tocotoco</t>
  </si>
  <si>
    <r>
      <rPr>
        <sz val="10"/>
        <color theme="1"/>
        <rFont val="Calibri"/>
      </rPr>
      <t xml:space="preserve">- Key message: </t>
    </r>
    <r>
      <rPr>
        <b/>
        <sz val="10"/>
        <color theme="1"/>
        <rFont val="Calibri"/>
      </rPr>
      <t>Ưu đãi kép Trà Sữa 1K + Voucher 20K</t>
    </r>
    <r>
      <rPr>
        <sz val="10"/>
        <color theme="1"/>
        <rFont val="Calibri"/>
      </rPr>
      <t xml:space="preserve">
- Scheme: Trà sữa size M chỉ 1K khi mua kèm sản phẩm khác
Nhập TOCO20 giảm 36% Cap 20K đơn từ 38K
- Location: TP.HCM, HN
- Timeline: 24/1 -  25/1 và 28/1-31/1</t>
    </r>
  </si>
  <si>
    <t>24/01-25/01, 
28/01-31/01</t>
  </si>
  <si>
    <t>https://drive.google.com/drive/folders/1l2_m2D6XqBTkcvEBre2yHgph03Ihuj4p</t>
  </si>
  <si>
    <t>Thiết kế không khí xuân về, ngập tràn hạnh phúc</t>
  </si>
  <si>
    <t>Hometop # 7-9: 24/1, 25/1
Static banner # 1-3: 25/1, 28/1
Popup: 13h-16h 28/1
Floating: 13h-16h 30/1
Search Placeholder - 2 slots: 14h-17h 29/1, 12h-14h 31/1</t>
  </si>
  <si>
    <r>
      <rPr>
        <sz val="10"/>
        <rFont val="Calibri"/>
      </rPr>
      <t xml:space="preserve">deadline 14/1
</t>
    </r>
    <r>
      <rPr>
        <u/>
        <sz val="10"/>
        <color rgb="FF1155CC"/>
        <rFont val="Calibri"/>
      </rPr>
      <t>https://drive.google.com/drive/u/0/folders/11Rn8ZMXW30grI-wAUWZfHTlI886HKt4K</t>
    </r>
    <r>
      <rPr>
        <sz val="10"/>
        <rFont val="Calibri"/>
      </rPr>
      <t xml:space="preserve"> </t>
    </r>
  </si>
  <si>
    <t>w1-tocotoco</t>
  </si>
  <si>
    <r>
      <rPr>
        <sz val="10"/>
        <color theme="1"/>
        <rFont val="Calibri"/>
      </rPr>
      <t xml:space="preserve">- Key message: </t>
    </r>
    <r>
      <rPr>
        <b/>
        <sz val="10"/>
        <color theme="1"/>
        <rFont val="Calibri"/>
      </rPr>
      <t xml:space="preserve">Lựa Thả Ga - Deal Cực Đã
Giảm 15% + Voucher 25.000
</t>
    </r>
    <r>
      <rPr>
        <sz val="10"/>
        <color theme="1"/>
        <rFont val="Calibri"/>
      </rPr>
      <t xml:space="preserve">- Scheme:
</t>
    </r>
    <r>
      <rPr>
        <b/>
        <sz val="10"/>
        <color theme="1"/>
        <rFont val="Calibri"/>
      </rPr>
      <t>+ Omu Ome:</t>
    </r>
    <r>
      <rPr>
        <sz val="10"/>
        <color theme="1"/>
        <rFont val="Calibri"/>
      </rPr>
      <t xml:space="preserve">
Cơm Heo Nướng Khói Trứng Phủ và Canh Rong Biển: 85k =&gt; 73k (14%)
Cơm gà sốt teriyaki trứng phủ và Xúp Miso: 85k =&gt; 73k (14%)
Cơm Trứng Phủ Heo Chiên Xù Khổng Lồ và Canh Rong Biển: 85k =&gt; 72k (15%)
+ </t>
    </r>
    <r>
      <rPr>
        <b/>
        <sz val="10"/>
        <color theme="1"/>
        <rFont val="Calibri"/>
      </rPr>
      <t>Fuku Fuku:</t>
    </r>
    <r>
      <rPr>
        <sz val="10"/>
        <color theme="1"/>
        <rFont val="Calibri"/>
      </rPr>
      <t xml:space="preserve">
Cơm Nigiri Spicy Cheese Flamed Wagyu và Hồng Trà Sữa: 85K =&gt; 72K (15%)
Mỳ Spicy Mapo Meatball Pasta và Hồng Trà Sữa: 85K =&gt; 72K (15%)
Mỳ Ontama Bolognese Spaghetti và Hồng Trà Chanh: 99K =&gt; 85K (15%)
+ </t>
    </r>
    <r>
      <rPr>
        <b/>
        <sz val="10"/>
        <color theme="1"/>
        <rFont val="Calibri"/>
      </rPr>
      <t>Đỉnh Đỉnh:</t>
    </r>
    <r>
      <rPr>
        <sz val="10"/>
        <color theme="1"/>
        <rFont val="Calibri"/>
      </rPr>
      <t xml:space="preserve">
Cơm Thịt Kho Đông Pha và Hồng Trà Chanh: 89K =&gt; 75K (16%)
Cơm thịt ba chỉ kho Đài Loan: 79K =&gt; 69K (10%)
Cơm đùi gà sốt hoa tiêu mala: 78K =&gt; 69K (10%)
+ Code FLYCHEF giảm 25k mbs 40k
- Location: HN
- Timeline: 14/01 - 16/01</t>
    </r>
  </si>
  <si>
    <r>
      <rPr>
        <b/>
        <sz val="10"/>
        <color theme="1"/>
        <rFont val="Calibri"/>
      </rPr>
      <t xml:space="preserve">1 Combo 2:
</t>
    </r>
    <r>
      <rPr>
        <sz val="10"/>
        <color theme="1"/>
        <rFont val="Calibri"/>
      </rPr>
      <t>Static banner(4): 14/01 - 16/01
Pop up(16h-19h): 14/01</t>
    </r>
  </si>
  <si>
    <t>https://drive.google.com/drive/folders/1R_6OPz4yDyeiVS8BwOmqZJS3sWhPuEqj</t>
  </si>
  <si>
    <r>
      <rPr>
        <sz val="10"/>
        <color theme="1"/>
        <rFont val="Calibri"/>
      </rPr>
      <t xml:space="preserve">- Key Message: </t>
    </r>
    <r>
      <rPr>
        <b/>
        <sz val="10"/>
        <color theme="1"/>
        <rFont val="Calibri"/>
      </rPr>
      <t>SUKIYA KHAO DEAL GIẢM 99K</t>
    </r>
    <r>
      <rPr>
        <sz val="10"/>
        <color theme="1"/>
        <rFont val="Calibri"/>
      </rPr>
      <t xml:space="preserve">
- Scheme: Giảm 99k cho đơn 250k
+ Nhập code SIEUTIEC99 giảm 99K MBS 250K
+ Location: HCM
+ Timeline: 08/01-11/01</t>
    </r>
  </si>
  <si>
    <t>08/01-11/01</t>
  </si>
  <si>
    <r>
      <rPr>
        <b/>
        <sz val="10"/>
        <color theme="1"/>
        <rFont val="Calibri"/>
      </rPr>
      <t xml:space="preserve">1 Win4:
</t>
    </r>
    <r>
      <rPr>
        <sz val="10"/>
        <color theme="1"/>
        <rFont val="Calibri"/>
      </rPr>
      <t>Search Placeholder(10h-12h): 08/01, 09/01
Hometop banner(10-12): 08/01, 09/01
Static banner(4): 10/01, 11/01</t>
    </r>
  </si>
  <si>
    <r>
      <rPr>
        <sz val="10"/>
        <color theme="1"/>
        <rFont val="Calibri"/>
      </rPr>
      <t>- Key Message:</t>
    </r>
    <r>
      <rPr>
        <b/>
        <sz val="10"/>
        <color theme="1"/>
        <rFont val="Calibri"/>
      </rPr>
      <t xml:space="preserve"> Trà sữa AFT Chuẩn Hàng Không - Món 1Đ + Voucher 50k
</t>
    </r>
    <r>
      <rPr>
        <sz val="10"/>
        <color theme="1"/>
        <rFont val="Calibri"/>
      </rPr>
      <t>- Scheme: Món 1Đ + Voucher 50k
 Trà sữa Vietnam Airlines oolong lài trân châu 1Đ - Đơn tối thiểu 99k
100 phần/chi nhánh/ngày, Mỗi bill chỉ order 1 món
+ Nhập code SIEUTIEC50, giảm 50k MBS 140k
- Timeline: 13/01 -15/01 
- Location: HCM</t>
    </r>
  </si>
  <si>
    <t>13/01-15/01</t>
  </si>
  <si>
    <t>https://docs.google.com/spreadsheets/d/1I3fOPo5JYGGKW4Qo81VTELo4HjbSrFku_gDmlFpNrJg/edit?gid=0#gid=0</t>
  </si>
  <si>
    <r>
      <rPr>
        <b/>
        <sz val="10"/>
        <color theme="1"/>
        <rFont val="Calibri"/>
      </rPr>
      <t xml:space="preserve">1 Combo1:
</t>
    </r>
    <r>
      <rPr>
        <sz val="10"/>
        <color theme="1"/>
        <rFont val="Calibri"/>
      </rPr>
      <t>Static Banner(1-3): 13/01-15/01
Floating(13h-16h): 13/01</t>
    </r>
  </si>
  <si>
    <t>https://drive.google.com/drive/u/0/folders/1Ll7Utncbl1fr2HOv6XZSKNJBW1RX32BS</t>
  </si>
  <si>
    <t>1k_Jan</t>
  </si>
  <si>
    <t xml:space="preserve">Key mess: Gà Charsiu ngon lắm chiêu 1k + freeship
Scheme: gà charsiu 1k mbs 139k
Nhập code: POPEYESFS15: Giảm 15k phí ship MBS 40k </t>
  </si>
  <si>
    <t>11/01 - 12/01</t>
  </si>
  <si>
    <t>https://drive.google.com/drive/folders/1BJKL5N6-9FtUMyX1b3Pwv-1eKFNLKr5S</t>
  </si>
  <si>
    <t>sj-ga-popeyes</t>
  </si>
  <si>
    <t>Thank You Driver 2025</t>
  </si>
  <si>
    <r>
      <rPr>
        <sz val="10"/>
        <color theme="1"/>
        <rFont val="Calibri"/>
      </rPr>
      <t xml:space="preserve">- Key message: </t>
    </r>
    <r>
      <rPr>
        <b/>
        <sz val="10"/>
        <color theme="1"/>
        <rFont val="Calibri"/>
      </rPr>
      <t xml:space="preserve">Bánh Mì Huynh Hoa khao Combo 62K </t>
    </r>
    <r>
      <rPr>
        <sz val="10"/>
        <color theme="1"/>
        <rFont val="Calibri"/>
      </rPr>
      <t xml:space="preserve">
- Scheme: COMBO: Bánh Mì Huynh Hoa + CoCa 62K 
- Voucher: 
+ MPSPF27K: giảm 27K đơn từ 110K
+ MPSPF35K: giảm 35K đơn từ 150K
+ MPSPF45K: giảm 45K đơn từ 190K
+ MPSPF50K: giảm 50K đơn từ 230K
+ MPSPF60K: giảm 60K đơn từ 300K
+ MPSPF70K: giảm 70K đơn từ 350K
- Timeline: 27/01 - 29/01 
- Location: Hồ Chí Minh</t>
    </r>
  </si>
  <si>
    <t xml:space="preserve">27/01 - 29/01 </t>
  </si>
  <si>
    <r>
      <rPr>
        <sz val="10"/>
        <rFont val="Calibri"/>
      </rPr>
      <t xml:space="preserve">Adapt KV cũ 
</t>
    </r>
    <r>
      <rPr>
        <u/>
        <sz val="10"/>
        <color rgb="FF1155CC"/>
        <rFont val="Calibri"/>
      </rPr>
      <t>https://drive.google.com/drive/folders/1gjPwMPyZPR12AhndOfb7j86TiDpOnDqW?usp=sharing</t>
    </r>
  </si>
  <si>
    <t>- Thêm elements Tết (hoa mai, pháo) 
- Thiết kế thêm size SM</t>
  </si>
  <si>
    <t>Flash Sale Banner: 27/01
Collection List Banner #1-3: 29/01
Homebottom 4-6: 28/01
Story FB Shopeefood: 6h-10h 28/01
Story FB Foody: 6h-10h 27/01</t>
  </si>
  <si>
    <r>
      <rPr>
        <sz val="10"/>
        <rFont val="Calibri"/>
      </rPr>
      <t xml:space="preserve">Deadline 15/1
</t>
    </r>
    <r>
      <rPr>
        <u/>
        <sz val="10"/>
        <color rgb="FF1155CC"/>
        <rFont val="Calibri"/>
      </rPr>
      <t>https://drive.google.com/drive/u/0/folders/1OYk3n5FXl553ZWnJyYJtZK6pJgM_Dc_T</t>
    </r>
    <r>
      <rPr>
        <sz val="10"/>
        <rFont val="Calibri"/>
      </rPr>
      <t xml:space="preserve"> </t>
    </r>
  </si>
  <si>
    <r>
      <rPr>
        <sz val="10"/>
        <color theme="1"/>
        <rFont val="Calibri"/>
      </rPr>
      <t xml:space="preserve"> Key message: </t>
    </r>
    <r>
      <rPr>
        <b/>
        <sz val="10"/>
        <color theme="1"/>
        <rFont val="Calibri"/>
      </rPr>
      <t>LaBoong ưu đãi - giảm tới 50.000đ</t>
    </r>
    <r>
      <rPr>
        <sz val="10"/>
        <color theme="1"/>
        <rFont val="Calibri"/>
      </rPr>
      <t xml:space="preserve">
+ Voucher:  SIEUTIEC50 - Code giảm 50K MBS 140k
- Location: HN, HCM
- Timeline: 29/01, 30/01</t>
    </r>
  </si>
  <si>
    <t>29/01-30/01</t>
  </si>
  <si>
    <t>ShopeeFood x LaBoong</t>
  </si>
  <si>
    <r>
      <rPr>
        <sz val="10"/>
        <rFont val="Calibri"/>
      </rPr>
      <t xml:space="preserve">- Logo (pick hình nào cũng đc): </t>
    </r>
    <r>
      <rPr>
        <u/>
        <sz val="10"/>
        <color rgb="FF1155CC"/>
        <rFont val="Calibri"/>
      </rPr>
      <t>https://drive.google.com/open?id=1BVK8xsoYl5F0owj14M56gQTNnmfLxLze&amp;usp=drive_fs</t>
    </r>
    <r>
      <rPr>
        <sz val="10"/>
        <rFont val="Calibri"/>
      </rPr>
      <t xml:space="preserve">
- Tông màu sáng </t>
    </r>
  </si>
  <si>
    <t>Collection List Banner 1-3: 29/01
Homebottom 4-6: 30/01</t>
  </si>
  <si>
    <r>
      <rPr>
        <sz val="10"/>
        <rFont val="Calibri"/>
      </rPr>
      <t xml:space="preserve">Deadline 19/1
</t>
    </r>
    <r>
      <rPr>
        <u/>
        <sz val="10"/>
        <color rgb="FF1155CC"/>
        <rFont val="Calibri"/>
      </rPr>
      <t>https://drive.google.com/drive/u/0/folders/1E4kLpHj4Xbrtx0mDRdZtzY2q-Ozjtjks</t>
    </r>
    <r>
      <rPr>
        <sz val="10"/>
        <rFont val="Calibri"/>
      </rPr>
      <t xml:space="preserve"> </t>
    </r>
  </si>
  <si>
    <r>
      <rPr>
        <sz val="10"/>
        <color theme="1"/>
        <rFont val="Calibri"/>
      </rPr>
      <t xml:space="preserve">- Key message: </t>
    </r>
    <r>
      <rPr>
        <b/>
        <sz val="10"/>
        <color theme="1"/>
        <rFont val="Calibri"/>
      </rPr>
      <t>KEM BƠ 251 KHAO MÓN CHỈ 5K + VOUCHER 40K</t>
    </r>
    <r>
      <rPr>
        <sz val="10"/>
        <color theme="1"/>
        <rFont val="Calibri"/>
      </rPr>
      <t xml:space="preserve">
- Scheme: KEM BƠ TRÁI CÂY TÔ 251 GIẢM MÓN VỀ 5k
Khung giờ : 13h - 16h
+ Nhập mã KEMBO40 giảm 40k cho đơn 90k
- Timeline: 01/02, 03/02, 04/02, 05/02 - 07/02
- Location: HCM</t>
    </r>
  </si>
  <si>
    <t>01/02, 03/02, 04/02, 05/02 - 07/02</t>
  </si>
  <si>
    <r>
      <rPr>
        <sz val="10"/>
        <color rgb="FF000000"/>
        <rFont val="Calibri"/>
      </rPr>
      <t xml:space="preserve">Thiết kế khác KV cũ, dùng tone màu cam như </t>
    </r>
    <r>
      <rPr>
        <u/>
        <sz val="10"/>
        <color rgb="FF1155CC"/>
        <rFont val="Calibri"/>
      </rPr>
      <t>ảnh</t>
    </r>
  </si>
  <si>
    <t>Pick 3 món: Kem Bơ, Trái Cây Tô, Mì Xào</t>
  </si>
  <si>
    <t>Thêm element: Hoa mai/hoa đào</t>
  </si>
  <si>
    <r>
      <rPr>
        <b/>
        <sz val="10"/>
        <color theme="1"/>
        <rFont val="Calibri"/>
      </rPr>
      <t xml:space="preserve">2 Combo 3:
</t>
    </r>
    <r>
      <rPr>
        <sz val="10"/>
        <color theme="1"/>
        <rFont val="Calibri"/>
      </rPr>
      <t>Static banner(6): 01/02, 03/02, 04/02, 05/02 - 07/02
Pop up(13h-16h): 01/02, 06/02</t>
    </r>
  </si>
  <si>
    <r>
      <rPr>
        <sz val="10"/>
        <rFont val="Calibri"/>
      </rPr>
      <t xml:space="preserve">Deadline 21/1
</t>
    </r>
    <r>
      <rPr>
        <u/>
        <sz val="10"/>
        <color rgb="FF1155CC"/>
        <rFont val="Calibri"/>
      </rPr>
      <t>https://drive.google.com/drive/u/0/folders/1as6Kg4uW82jBAFaVmxazo9q83GL_ge5_</t>
    </r>
    <r>
      <rPr>
        <sz val="10"/>
        <rFont val="Calibri"/>
      </rPr>
      <t xml:space="preserve"> </t>
    </r>
  </si>
  <si>
    <t>Feb.26</t>
  </si>
  <si>
    <r>
      <rPr>
        <sz val="10"/>
        <color theme="1"/>
        <rFont val="Calibri"/>
      </rPr>
      <t xml:space="preserve">- Key message: </t>
    </r>
    <r>
      <rPr>
        <b/>
        <sz val="10"/>
        <color theme="1"/>
        <rFont val="Calibri"/>
      </rPr>
      <t>CƠM GÀ 142 GIẢM ĐẾN 40K</t>
    </r>
    <r>
      <rPr>
        <sz val="10"/>
        <color theme="1"/>
        <rFont val="Calibri"/>
      </rPr>
      <t xml:space="preserve">
- Scheme: áp mã
LEHOI40K giảm 25% đơn bất kì, tối đa 40k
LEHOI30K giảm 30k đơn 109k
LEHOI20K giảm 20k đơn 89k
LEHOI10K giảm 10k đơn 30k 
COMGA142MOIBAN giảm 20k đơn 40k
- Timeline: 03/02 - 05/02, 09/02 - 11/02
- Location: HCM</t>
    </r>
  </si>
  <si>
    <t>03/02 - 05/02, 09/02 - 11/02</t>
  </si>
  <si>
    <r>
      <rPr>
        <b/>
        <sz val="10"/>
        <color theme="1"/>
        <rFont val="Calibri"/>
      </rPr>
      <t xml:space="preserve">2 Win 3:
</t>
    </r>
    <r>
      <rPr>
        <sz val="10"/>
        <color theme="1"/>
        <rFont val="Calibri"/>
      </rPr>
      <t>Hometop banner(7-9): 03/02, 04/02, 09/02, 10/02
Static banner(1-3): 05/02, 11/02</t>
    </r>
  </si>
  <si>
    <r>
      <rPr>
        <sz val="10"/>
        <rFont val="Calibri"/>
      </rPr>
      <t xml:space="preserve">Deadline 22/1
</t>
    </r>
    <r>
      <rPr>
        <u/>
        <sz val="10"/>
        <color rgb="FF1155CC"/>
        <rFont val="Calibri"/>
      </rPr>
      <t>https://drive.google.com/drive/u/0/folders/1TGqZLPiMUkcArtimXUcDjToC0L5kCru2</t>
    </r>
    <r>
      <rPr>
        <sz val="10"/>
        <rFont val="Calibri"/>
      </rPr>
      <t xml:space="preserve"> </t>
    </r>
  </si>
  <si>
    <r>
      <rPr>
        <sz val="10"/>
        <color theme="1"/>
        <rFont val="Calibri"/>
      </rPr>
      <t xml:space="preserve"> Key message: </t>
    </r>
    <r>
      <rPr>
        <b/>
        <sz val="10"/>
        <color theme="1"/>
        <rFont val="Calibri"/>
      </rPr>
      <t>Trà sữa Bingxue khao deal giảm 50.000 đồng</t>
    </r>
    <r>
      <rPr>
        <sz val="10"/>
        <color theme="1"/>
        <rFont val="Calibri"/>
      </rPr>
      <t xml:space="preserve">
+ Voucher:  SIEUTIEC50 - Code giảm 50K MBS 140k
- Location: Bắc Giang, Bắc Ninh, Cần Thơ, Hà Nội, Hải Dương, Hải Phòng, Hưng Yên, Khánh Hoà, Nam Định, Nghệ An, Quảng Ninh, TP. HCM, Thái Bình, Thái Nguyên, Đà Nẵng
- Timeline: 27/01, 28/01</t>
    </r>
  </si>
  <si>
    <t>27/01,28/01</t>
  </si>
  <si>
    <t>ID Bingxue.xlsx</t>
  </si>
  <si>
    <t>KV DEC</t>
  </si>
  <si>
    <t>Theme hoa anh đào tone hồng phấn, Vibe năm mới. Thêm element pháo hoa, hoa anh đào, lá trà,...</t>
  </si>
  <si>
    <t>Collection List Banner 1-3: 28/1
Homebottom 4-6: 27/1</t>
  </si>
  <si>
    <r>
      <rPr>
        <sz val="10"/>
        <rFont val="Calibri"/>
      </rPr>
      <t xml:space="preserve">Deadline 15/1
</t>
    </r>
    <r>
      <rPr>
        <u/>
        <sz val="10"/>
        <color rgb="FF1155CC"/>
        <rFont val="Calibri"/>
      </rPr>
      <t>https://drive.google.com/drive/u/0/folders/1NmnDbXODu8zx2rMz3ntRJ8ieOx6d6l1E</t>
    </r>
    <r>
      <rPr>
        <sz val="10"/>
        <rFont val="Calibri"/>
      </rPr>
      <t xml:space="preserve"> </t>
    </r>
  </si>
  <si>
    <t>"GÀ RÁN POPEYES
 MUA 1 TẶNG 1 
Mua Combo A  [Mua Combo A: 2 Gà Tắm Nước Mắm/ 2 Gà Charsiu + 1 Khoai Tây Chiên (vừa) + 1 Nước ngọt] 
Tặng Combo B [Combo: 1 Mì Ý Phô Mai + 1 Gà Popcorn + 1 Bắp Cải Trộn (Vừa) + 1 Nước ngọt]
270,000 --&gt; 164,000
Nhập code: POPEYES50 - 50k mbs 164k
POPEYESKHAO100k - 100k mbs 800k</t>
  </si>
  <si>
    <t>06/01 - 31/01</t>
  </si>
  <si>
    <r>
      <rPr>
        <sz val="10"/>
        <color theme="1"/>
        <rFont val="Calibri"/>
      </rPr>
      <t xml:space="preserve">- Key message: </t>
    </r>
    <r>
      <rPr>
        <b/>
        <sz val="10"/>
        <color theme="1"/>
        <rFont val="Calibri"/>
      </rPr>
      <t>ƯU ĐÃI KÉP - GIẢM 50% + VOUCHER 199.000Đ</t>
    </r>
    <r>
      <rPr>
        <sz val="10"/>
        <color theme="1"/>
        <rFont val="Calibri"/>
      </rPr>
      <t xml:space="preserve">
- Scheme: Kohaku giảm món 50% kèm voucher 199K
Nhập SIEUTIEC199k giảm 199K đơn từ 669K
- Timeline: 12/01, 13/01, 20/01
- Location: HCM</t>
    </r>
  </si>
  <si>
    <t>12/01, 13/01, 20/01</t>
  </si>
  <si>
    <t>https://docs.google.com/spreadsheets/d/1ooBqyZoYq-1qzSnDR91C4sS_W2PnaRjulRAb8E5QNEw/edit?gid=1093594449#gid=1093594449</t>
  </si>
  <si>
    <r>
      <rPr>
        <b/>
        <sz val="10"/>
        <color theme="1"/>
        <rFont val="Calibri"/>
      </rPr>
      <t xml:space="preserve">1 Combo 5:
</t>
    </r>
    <r>
      <rPr>
        <sz val="10"/>
        <color theme="1"/>
        <rFont val="Calibri"/>
      </rPr>
      <t>Search Placeholder(17h-19h): 13/01, 20/01
Static banner(4): 12/01, 13/01, 20/01</t>
    </r>
  </si>
  <si>
    <t>https://drive.google.com/drive/folders/10XWxVQe8R70jv8CHEGc3dLbZ618Iq9l9</t>
  </si>
  <si>
    <t>a-kohaku</t>
  </si>
  <si>
    <t>BOGO_Jan</t>
  </si>
  <si>
    <t>Key mess: Gong cha khao mua 1 tặng 1
Gong cha mua 1 tặng 1 áp dụng 3 món dâu độc quyền SPF:
Dâu đá xay oreo
Dâu latte
trà sữa dâu 
Giá gốc: 130,000đ -&gt; 65,000đ
Timeline: 09-13/01</t>
  </si>
  <si>
    <t>09/01 - 13/01</t>
  </si>
  <si>
    <t>sj-gong-cha</t>
  </si>
  <si>
    <r>
      <rPr>
        <sz val="10"/>
        <color theme="1"/>
        <rFont val="Calibri"/>
      </rPr>
      <t xml:space="preserve">- Key message: </t>
    </r>
    <r>
      <rPr>
        <b/>
        <sz val="10"/>
        <color theme="1"/>
        <rFont val="Calibri"/>
      </rPr>
      <t>Bún Bò 1991 Khao Deal - Giảm 50% + Voucher 40k</t>
    </r>
    <r>
      <rPr>
        <sz val="10"/>
        <color theme="1"/>
        <rFont val="Calibri"/>
      </rPr>
      <t xml:space="preserve">
- Scheme: 
 + COMBO BÙNG NỔ (NẠM + GÂN + TRÀ HIBISCUS) 150k giảm còn 75k
+ Code BUNBO1991: giảm 40k cho mbs 90k
- Location: HCM
- Timeline: 28/01 - 30/01</t>
    </r>
  </si>
  <si>
    <t xml:space="preserve"> 28/01 - 30/01</t>
  </si>
  <si>
    <t>https://drive.google.com/drive/folders/1CY_epgLXK6Gezd4T6PnoPA_11odtMuFx</t>
  </si>
  <si>
    <t>- Thiết kế vibe Mùa xuân
khác các KV cũ trước đó
- Hiệu ứng Gradient
- Nổi bậc SKU</t>
  </si>
  <si>
    <t>- Đổ bóng ombre
- Thêm các element: bay bay như ngò, ớt,..
- Design thêm size FB &amp; Story</t>
  </si>
  <si>
    <r>
      <rPr>
        <b/>
        <sz val="10"/>
        <color theme="1"/>
        <rFont val="Calibri"/>
      </rPr>
      <t>1 Combo1:</t>
    </r>
    <r>
      <rPr>
        <sz val="10"/>
        <color theme="1"/>
        <rFont val="Calibri"/>
      </rPr>
      <t xml:space="preserve">
Static Banner(1-3): 28/01 - 30/01
Popup(16h-19h): 28/01</t>
    </r>
  </si>
  <si>
    <r>
      <rPr>
        <sz val="10"/>
        <rFont val="Calibri"/>
      </rPr>
      <t xml:space="preserve">Deadline 16/1
</t>
    </r>
    <r>
      <rPr>
        <u/>
        <sz val="10"/>
        <color rgb="FF1155CC"/>
        <rFont val="Calibri"/>
      </rPr>
      <t>https://drive.google.com/drive/u/0/folders/1u4tcrvcO5nurijlJ0fWGb-WfPUHoMx-z</t>
    </r>
    <r>
      <rPr>
        <sz val="10"/>
        <rFont val="Calibri"/>
      </rPr>
      <t xml:space="preserve"> </t>
    </r>
  </si>
  <si>
    <r>
      <rPr>
        <sz val="10"/>
        <color theme="1"/>
        <rFont val="Calibri"/>
      </rPr>
      <t>- Key Message:</t>
    </r>
    <r>
      <rPr>
        <b/>
        <sz val="10"/>
        <color theme="1"/>
        <rFont val="Calibri"/>
      </rPr>
      <t xml:space="preserve"> MayCha Khao Deal - Giảm 50% + Voucher 60k</t>
    </r>
    <r>
      <rPr>
        <sz val="10"/>
        <color theme="1"/>
        <rFont val="Calibri"/>
      </rPr>
      <t xml:space="preserve">
- Scheme: 
+ Giảm các món trà sữa, trà trái cây 50%
+ Voucher: MAYCHA60 giảm 60k mbs 200k
- Location: HCM
- Timeline: 29/01-30/01</t>
    </r>
  </si>
  <si>
    <t xml:space="preserve">- Background tone hồng trắng , khác các KV cũ </t>
  </si>
  <si>
    <r>
      <rPr>
        <b/>
        <sz val="10"/>
        <color theme="1"/>
        <rFont val="Calibri"/>
      </rPr>
      <t xml:space="preserve">1 Win1:
</t>
    </r>
    <r>
      <rPr>
        <sz val="10"/>
        <color theme="1"/>
        <rFont val="Calibri"/>
      </rPr>
      <t xml:space="preserve">Search Placeholder(12h-14h): 30/01
Search Placeholder(14h-17h): 31/01
Hometop banner(7-9): 29/01, 31/01
</t>
    </r>
    <r>
      <rPr>
        <b/>
        <sz val="10"/>
        <color theme="1"/>
        <rFont val="Calibri"/>
      </rPr>
      <t>Hometop banner(10)</t>
    </r>
    <r>
      <rPr>
        <sz val="10"/>
        <color theme="1"/>
        <rFont val="Calibri"/>
      </rPr>
      <t xml:space="preserve">: 30/01
</t>
    </r>
    <r>
      <rPr>
        <b/>
        <sz val="10"/>
        <color theme="1"/>
        <rFont val="Calibri"/>
      </rPr>
      <t>Static Banner (4)</t>
    </r>
    <r>
      <rPr>
        <sz val="10"/>
        <color theme="1"/>
        <rFont val="Calibri"/>
      </rPr>
      <t>: 31/01
Popup(19h-22h): 30/01</t>
    </r>
  </si>
  <si>
    <r>
      <rPr>
        <sz val="10"/>
        <rFont val="Calibri"/>
      </rPr>
      <t xml:space="preserve">Deadline 19/1
</t>
    </r>
    <r>
      <rPr>
        <u/>
        <sz val="10"/>
        <color rgb="FF1155CC"/>
        <rFont val="Calibri"/>
      </rPr>
      <t>https://drive.google.com/drive/u/0/folders/1WOcW3id59bQCZ6jGKwTyq9vSNzoXJ4pm</t>
    </r>
    <r>
      <rPr>
        <sz val="10"/>
        <rFont val="Calibri"/>
      </rPr>
      <t xml:space="preserve"> </t>
    </r>
  </si>
  <si>
    <t>w1-may-cha</t>
  </si>
  <si>
    <r>
      <rPr>
        <sz val="10"/>
        <color theme="1"/>
        <rFont val="Calibri"/>
      </rPr>
      <t xml:space="preserve">- Key Message: </t>
    </r>
    <r>
      <rPr>
        <b/>
        <sz val="10"/>
        <color theme="1"/>
        <rFont val="Calibri"/>
      </rPr>
      <t>MayCha Khao Deal - Giảm 30% + Voucher 60k</t>
    </r>
    <r>
      <rPr>
        <sz val="10"/>
        <color theme="1"/>
        <rFont val="Calibri"/>
      </rPr>
      <t xml:space="preserve">
- Scheme: 
+ Giảm các món trà sữa, trà trái cây 30%
+ Voucher: MAYCHA60 giảm 60k mbs 200k
- Location: HCM
- Timeline: 26/01-28/01</t>
    </r>
  </si>
  <si>
    <t>26/01-28/01</t>
  </si>
  <si>
    <r>
      <rPr>
        <b/>
        <sz val="10"/>
        <color theme="1"/>
        <rFont val="Calibri"/>
      </rPr>
      <t xml:space="preserve">1 Win3:
</t>
    </r>
    <r>
      <rPr>
        <sz val="10"/>
        <color theme="1"/>
        <rFont val="Calibri"/>
      </rPr>
      <t>Hometop banner(7-9): 27/01, 28/01
Static Banner (1-3): 26/01</t>
    </r>
  </si>
  <si>
    <t>Jan.CB1_50%.26</t>
  </si>
  <si>
    <r>
      <rPr>
        <sz val="10"/>
        <color theme="1"/>
        <rFont val="Calibri"/>
      </rPr>
      <t>- Key Message:</t>
    </r>
    <r>
      <rPr>
        <b/>
        <sz val="10"/>
        <color theme="1"/>
        <rFont val="Calibri"/>
      </rPr>
      <t xml:space="preserve"> MayCha Khao Deal - Giảm 50% + Voucher 60k</t>
    </r>
    <r>
      <rPr>
        <sz val="10"/>
        <color theme="1"/>
        <rFont val="Calibri"/>
      </rPr>
      <t xml:space="preserve">
- Scheme: 
+ Giảm các món trà sữa, trà trái cây 50%
+ Voucher: MAYCHA60 giảm 60k mbs 200k
- Location: Đà Nẵng, Bình Dương, Đồng Nai, Cần Thơ, Huế, Long An
- Timeline: 29/01-30/01</t>
    </r>
  </si>
  <si>
    <t>Chung KV dòng 2489</t>
  </si>
  <si>
    <r>
      <rPr>
        <b/>
        <sz val="10"/>
        <color theme="1"/>
        <rFont val="Calibri"/>
      </rPr>
      <t xml:space="preserve">1 combo1:
</t>
    </r>
    <r>
      <rPr>
        <sz val="10"/>
        <color theme="1"/>
        <rFont val="Calibri"/>
      </rPr>
      <t>Static Banner(1-3): 29/01-31/01
Popup(13h-16h): 30/01</t>
    </r>
  </si>
  <si>
    <r>
      <rPr>
        <b/>
        <sz val="10"/>
        <color theme="1"/>
        <rFont val="Calibri"/>
      </rPr>
      <t xml:space="preserve">5 combo1:
</t>
    </r>
    <r>
      <rPr>
        <sz val="10"/>
        <color theme="1"/>
        <rFont val="Calibri"/>
      </rPr>
      <t>Static Banner(1-3): 29/01-31/01
Popup(13h-16h): 30/01</t>
    </r>
  </si>
  <si>
    <r>
      <rPr>
        <sz val="10"/>
        <rFont val="Calibri"/>
      </rPr>
      <t xml:space="preserve">Deadline 19/1
</t>
    </r>
    <r>
      <rPr>
        <u/>
        <sz val="10"/>
        <color rgb="FF1155CC"/>
        <rFont val="Calibri"/>
      </rPr>
      <t>https://drive.google.com/drive/u/0/folders/1WOcW3id59bQCZ6jGKwTyq9vSNzoXJ4pm</t>
    </r>
    <r>
      <rPr>
        <sz val="10"/>
        <rFont val="Calibri"/>
      </rPr>
      <t xml:space="preserve"> </t>
    </r>
  </si>
  <si>
    <t>Jan.CB1_9K.26</t>
  </si>
  <si>
    <r>
      <rPr>
        <sz val="10"/>
        <color theme="1"/>
        <rFont val="Calibri"/>
      </rPr>
      <t>- Key Message:</t>
    </r>
    <r>
      <rPr>
        <b/>
        <sz val="10"/>
        <color theme="1"/>
        <rFont val="Calibri"/>
      </rPr>
      <t xml:space="preserve"> MayCha Khao Deal - Chỉ 9k + Voucher 60k</t>
    </r>
    <r>
      <rPr>
        <sz val="10"/>
        <color theme="1"/>
        <rFont val="Calibri"/>
      </rPr>
      <t xml:space="preserve">
- Scheme: 
+ Giảm các món trà sữa, trà trái cây còn 9k
+ Voucher: MAYCHA60 giảm 60k mbs 200k
- Location: Đà Nẵng, Bình Dương, Đồng Nai, Cần Thơ, Huế, Long An
- Timeline: 23/01-25/01</t>
    </r>
  </si>
  <si>
    <t xml:space="preserve"> 23/01-25/01</t>
  </si>
  <si>
    <r>
      <rPr>
        <sz val="10"/>
        <rFont val="Calibri"/>
      </rPr>
      <t xml:space="preserve">Adapt </t>
    </r>
    <r>
      <rPr>
        <u/>
        <sz val="10"/>
        <color rgb="FF1155CC"/>
        <rFont val="Calibri"/>
      </rPr>
      <t>KV cũ</t>
    </r>
    <r>
      <rPr>
        <sz val="10"/>
        <rFont val="Calibri"/>
      </rPr>
      <t xml:space="preserve"> , fix key message:  
"Giảm 9k" =&gt; " Chỉ 9K"</t>
    </r>
  </si>
  <si>
    <r>
      <rPr>
        <b/>
        <sz val="10"/>
        <color theme="1"/>
        <rFont val="Calibri"/>
      </rPr>
      <t xml:space="preserve">1 combo1:
</t>
    </r>
    <r>
      <rPr>
        <sz val="10"/>
        <color theme="1"/>
        <rFont val="Calibri"/>
      </rPr>
      <t>Static Banner(1-3): 23/01-25/01
Popup(13h-16h): 23/01</t>
    </r>
  </si>
  <si>
    <r>
      <rPr>
        <b/>
        <sz val="10"/>
        <color theme="1"/>
        <rFont val="Calibri"/>
      </rPr>
      <t xml:space="preserve">5 combo1:
</t>
    </r>
    <r>
      <rPr>
        <sz val="10"/>
        <color theme="1"/>
        <rFont val="Calibri"/>
      </rPr>
      <t>Static Banner(1-3): 23/01-25/01
Popup(13h-16h): 23/01</t>
    </r>
  </si>
  <si>
    <r>
      <rPr>
        <sz val="10"/>
        <rFont val="Calibri"/>
      </rPr>
      <t xml:space="preserve">Deadline 13/1
</t>
    </r>
    <r>
      <rPr>
        <u/>
        <sz val="10"/>
        <color rgb="FF1155CC"/>
        <rFont val="Calibri"/>
      </rPr>
      <t>https://drive.google.com/drive/u/0/folders/1QTDIPXTE1KR8iZJJ8a5zrFmVepkmvYGU</t>
    </r>
    <r>
      <rPr>
        <sz val="10"/>
        <rFont val="Calibri"/>
      </rPr>
      <t xml:space="preserve"> </t>
    </r>
  </si>
  <si>
    <r>
      <rPr>
        <b/>
        <sz val="10"/>
        <color theme="1"/>
        <rFont val="Calibri"/>
      </rPr>
      <t>- Key Mess: MayCha Khao Deal - Chỉ 9k + Voucher 60k</t>
    </r>
    <r>
      <rPr>
        <sz val="10"/>
        <color theme="1"/>
        <rFont val="Calibri"/>
      </rPr>
      <t xml:space="preserve">
- Scheme: 
+ Giảm các món trà sữa, trà trái cây còn 9k
+ Voucher: MAYCHA60 giảm 60k mbs 200k
- Location: Đà Nẵng, Bình Dương, Đồng Nai, Cần Thơ, Huế, Long An
- Timeline: 24/01</t>
    </r>
  </si>
  <si>
    <t>24/01</t>
  </si>
  <si>
    <t>Chung KV dòng trên 2492</t>
  </si>
  <si>
    <r>
      <rPr>
        <b/>
        <sz val="10"/>
        <color theme="1"/>
        <rFont val="Calibri"/>
      </rPr>
      <t xml:space="preserve">1 Bottom4-6:
</t>
    </r>
    <r>
      <rPr>
        <sz val="10"/>
        <color theme="1"/>
        <rFont val="Calibri"/>
      </rPr>
      <t xml:space="preserve">bottom (4-6): 24/01
</t>
    </r>
  </si>
  <si>
    <r>
      <rPr>
        <sz val="10"/>
        <rFont val="Calibri"/>
      </rPr>
      <t xml:space="preserve">Deadline 13/1
</t>
    </r>
    <r>
      <rPr>
        <u/>
        <sz val="10"/>
        <color rgb="FF1155CC"/>
        <rFont val="Calibri"/>
      </rPr>
      <t>https://drive.google.com/drive/u/0/folders/1QTDIPXTE1KR8iZJJ8a5zrFmVepkmvYGU</t>
    </r>
    <r>
      <rPr>
        <sz val="10"/>
        <rFont val="Calibri"/>
      </rPr>
      <t xml:space="preserve"> </t>
    </r>
  </si>
  <si>
    <t>Feb.CB1.26</t>
  </si>
  <si>
    <r>
      <rPr>
        <sz val="10"/>
        <color theme="1"/>
        <rFont val="Calibri"/>
      </rPr>
      <t xml:space="preserve">- Key message: </t>
    </r>
    <r>
      <rPr>
        <b/>
        <sz val="10"/>
        <color theme="1"/>
        <rFont val="Calibri"/>
      </rPr>
      <t xml:space="preserve">Busan Korean Khao Tiệc </t>
    </r>
    <r>
      <rPr>
        <b/>
        <sz val="10"/>
        <color rgb="FFFF0000"/>
        <rFont val="Calibri"/>
      </rPr>
      <t>Tất Niên</t>
    </r>
    <r>
      <rPr>
        <b/>
        <sz val="10"/>
        <color theme="1"/>
        <rFont val="Calibri"/>
      </rPr>
      <t xml:space="preserve"> - Món 39K + Voucher 40K</t>
    </r>
    <r>
      <rPr>
        <sz val="10"/>
        <color theme="1"/>
        <rFont val="Calibri"/>
      </rPr>
      <t xml:space="preserve">
- Scheme: 
Giảm món: 
+ Gimbap thịt bò 52k --&gt;39K 
+ Mì Tương Đen 52k --&gt;39K 
- 50 phần/món/1 chi nhánh/ ngày. 1 lần đặt/bill, No MBS
+ Nhập mã BUSAN40 giảm 40K cho đơn 120k 
+ Ngoài ra còn có các mã giảm cực kì hấp dẫn khác: 
SIEUTIEC20 giảm 20k cho đơn 50k 
SIEUTIEC30 giảm 30k cho đơn 70k 
SIEUTIEC40 giảm 40k cho đơn 100k 
SIEUTIEC50 giảm 50k cho đơn 140k 
SIEUTIEC70 giảm 70k cho đơn 200k 
- Location: HCM
- Timeline: 06/02 - 08/02</t>
    </r>
  </si>
  <si>
    <t>06/02 - 08/02</t>
  </si>
  <si>
    <t>Team tự design (Thiết kế khác các KV cũ trước đó). Hiệu ứng Gradient. Nổi bật SKU. Vibe năm mới, tết</t>
  </si>
  <si>
    <t>- Thêm các element liên quan tới Tết
- Design thêm size FB &amp; Story</t>
  </si>
  <si>
    <r>
      <rPr>
        <b/>
        <sz val="10"/>
        <color theme="1"/>
        <rFont val="Calibri"/>
      </rPr>
      <t xml:space="preserve">1 Combo 1:
</t>
    </r>
    <r>
      <rPr>
        <sz val="10"/>
        <color theme="1"/>
        <rFont val="Calibri"/>
      </rPr>
      <t>Static banner(1-3): 06/02 - 08/02
Pop up(16h-19h): 07/02</t>
    </r>
  </si>
  <si>
    <r>
      <rPr>
        <sz val="10"/>
        <rFont val="Calibri"/>
      </rPr>
      <t xml:space="preserve">Deadline 27/1
</t>
    </r>
    <r>
      <rPr>
        <u/>
        <sz val="10"/>
        <color rgb="FF1155CC"/>
        <rFont val="Calibri"/>
      </rPr>
      <t>https://drive.google.com/drive/u/0/folders/1Co9CQlhdqWQ1SJi5cyrZ_cooDu6oR0Eu</t>
    </r>
    <r>
      <rPr>
        <sz val="10"/>
        <rFont val="Calibri"/>
      </rPr>
      <t xml:space="preserve"> </t>
    </r>
  </si>
  <si>
    <r>
      <rPr>
        <sz val="10"/>
        <color theme="1"/>
        <rFont val="Calibri"/>
      </rPr>
      <t xml:space="preserve">- Key Message: </t>
    </r>
    <r>
      <rPr>
        <b/>
        <sz val="10"/>
        <color theme="1"/>
        <rFont val="Calibri"/>
      </rPr>
      <t>Trà sữa AFT Chuẩn Hàng Không Món 1Đ + Voucher 50k</t>
    </r>
    <r>
      <rPr>
        <sz val="10"/>
        <color theme="1"/>
        <rFont val="Calibri"/>
      </rPr>
      <t xml:space="preserve">
- Scheme: Món 1Đ + Voucher 50k
+ Trà sữa Vietnam Airlines oolong lài trân châu 1Đ - Đơn tối thiểu 140k 
100 phần/chi nhánh/ngày, Mỗi bill chỉ order 1 món
+ Nhập code SIEUTIEC50, giảm 50k MBS 140k
- Timeline: 20/01-24/01
- Location: HCM</t>
    </r>
  </si>
  <si>
    <t>20/01-24/01</t>
  </si>
  <si>
    <r>
      <rPr>
        <sz val="10"/>
        <rFont val="Calibri"/>
      </rPr>
      <t xml:space="preserve">- Adapt </t>
    </r>
    <r>
      <rPr>
        <u/>
        <sz val="10"/>
        <color rgb="FF1155CC"/>
        <rFont val="Calibri"/>
      </rPr>
      <t>KV cũ</t>
    </r>
    <r>
      <rPr>
        <sz val="10"/>
        <rFont val="Calibri"/>
      </rPr>
      <t xml:space="preserve"> thay background liên quan tới Vibe Tết </t>
    </r>
  </si>
  <si>
    <r>
      <rPr>
        <b/>
        <sz val="10"/>
        <color theme="1"/>
        <rFont val="Calibri"/>
      </rPr>
      <t xml:space="preserve">1 Win1:
</t>
    </r>
    <r>
      <rPr>
        <sz val="10"/>
        <color theme="1"/>
        <rFont val="Calibri"/>
      </rPr>
      <t>Search Placeholder(12h-14h): 20/01
Search Placeholder(14h-17h): 21/01
Hometop banner(7-9): 20/01, 21/01
Static  banner(1-3): 23/01, 24/01
Floating(13h-16h): 22/01
Pop up(13h-16h): 24/01</t>
    </r>
  </si>
  <si>
    <r>
      <rPr>
        <sz val="10"/>
        <rFont val="Calibri"/>
      </rPr>
      <t xml:space="preserve">deadline 8/1
</t>
    </r>
    <r>
      <rPr>
        <u/>
        <sz val="10"/>
        <color rgb="FF1155CC"/>
        <rFont val="Calibri"/>
      </rPr>
      <t>https://drive.google.com/drive/u/0/folders/1-rLk2R_ueHZ_0WKZFrIV0sadp75ec3NX</t>
    </r>
    <r>
      <rPr>
        <sz val="10"/>
        <rFont val="Calibri"/>
      </rPr>
      <t xml:space="preserve"> </t>
    </r>
  </si>
  <si>
    <r>
      <rPr>
        <sz val="10"/>
        <rFont val="Calibri"/>
      </rPr>
      <t xml:space="preserve">Key message: </t>
    </r>
    <r>
      <rPr>
        <b/>
        <sz val="10"/>
        <rFont val="Calibri"/>
      </rPr>
      <t>MIXUE ưu đãi giảm tới 30%</t>
    </r>
    <r>
      <rPr>
        <sz val="10"/>
        <rFont val="Calibri"/>
      </rPr>
      <t xml:space="preserve">
- Trà Sữa Bá Vương 33k giảm về 23k
- Trà Đào Big Size 25k giảm về 17k
- Trà Sữa Trân Châu Đường Đen 28k giảm về 19k
 - Nhập code SIEUTIEC20 - Code giảm 20k cho đơn từ 50k
 Timeline: 22-25/1
 Location: Nationwide ( </t>
    </r>
    <r>
      <rPr>
        <u/>
        <sz val="10"/>
        <color rgb="FF1155CC"/>
        <rFont val="Calibri"/>
      </rPr>
      <t>Các khu vực hoạt động</t>
    </r>
    <r>
      <rPr>
        <sz val="10"/>
        <rFont val="Calibri"/>
      </rPr>
      <t xml:space="preserve"> ) </t>
    </r>
  </si>
  <si>
    <t>22/01-25/01</t>
  </si>
  <si>
    <t>List Mex ID MIXUE</t>
  </si>
  <si>
    <t>Ảnh Thiết kế POSM - Mixue
Logo : Sử dụng file logo mới</t>
  </si>
  <si>
    <t>- Màu đỏ chủ đạo</t>
  </si>
  <si>
    <t>- Trà Sữa Bá Vương
- Trà Đào Big Size
- Trà Sữa Trân Châu Đường Đen</t>
  </si>
  <si>
    <t>- Làm nổi bật Key Mess</t>
  </si>
  <si>
    <t>Hometop 1-3: 24/1
Homebottom 1-3: 22/1
Search place holder: 12h-14h 25/1</t>
  </si>
  <si>
    <r>
      <rPr>
        <sz val="10"/>
        <rFont val="Calibri"/>
      </rPr>
      <t xml:space="preserve">Deadline 12/1
</t>
    </r>
    <r>
      <rPr>
        <u/>
        <sz val="10"/>
        <color rgb="FF1155CC"/>
        <rFont val="Calibri"/>
      </rPr>
      <t>https://drive.google.com/drive/u/0/folders/1xEpql0d8-fy5KVgbJJw49DtqvtrhnDYp</t>
    </r>
    <r>
      <rPr>
        <sz val="10"/>
        <rFont val="Calibri"/>
      </rPr>
      <t xml:space="preserve"> </t>
    </r>
  </si>
  <si>
    <t>a-mixue</t>
  </si>
  <si>
    <t xml:space="preserve">"DOMINO’S PIZZA
KHAO TIỆC LINH ĐÌNH
CHỈ 1.000 ĐỒNG + Voucher 80.000 ĐỒNG 
Nhập code: DOMINOS80K 80k MBS 319k
+ Mua 1 pizza size 9''/12'' bất kỳ trong list:
Cheesy Bacon Pizza/ Pizza Phô Mai Thịt Heo Xông Khói
Pizzamin Sea Pizza/ Pizza Hải Sản Nhiệt Đới Xốt Tiêu
Surf &amp; Turf Pizza/ Pizza Bò Và Tôm Nướng Kiểu Mỹ
Seafood Delight Pizza/ Pizza Hải Sản Xốt Cà Chua
Ocean Mania Pizza/ Pizza Hải Sản Xốt Mayonnaise
Seafood Lime Pesto Pizza/ Pizza Hải Sản Xốt Pesto Kem Chanh
Pepperoni Feast Pizza/ Pizza Xúc Xích Ý Truyền Thống
Extravaganza Pizza/ Pizza Thập Cẩm Thượng Hạng
Meat Lovers Pizza/ Pizza 5 Loại Thịt Thượng Hạng
Bacon Cheeseburger Pizza/ Pizza Bơ Gơ Bò Mỹ Xốt Phô Mai
Hawaiian Pizza/ Pizza Dăm Bông Dứa Kiểu Hawaii
Cheese Mania Pizza/ Pizza Phô Mai Truyền Thống
Veggie Mania Pizza/ Pizza Rau Củ Thập Cẩm
+ Sẽ được mua 1 bánh pizza size 7'' với giá 1.000VND (giá gốc 105.000VND)
Sausage Kid Mania Pizza/ Pizza Xúc Xích Xốt Phô Mai
Cheesy Chicken Bacon Pizza/ Pizza Gà Phô Mai Thịt Heo Xông Khói
Cheesy Crab Stick &amp; Pineapple Pizza/ Pizza Thanh Cua Dứa Xốt Phô Mai
Cheesy Ham &amp; Corn Pizza/ Pizza Dăm Bông Bắp Xốt Phô Mai
Hawaiian Pizza/ Pizza Dăm Bông Dứa Kiểu Hawaii"                </t>
  </si>
  <si>
    <t>13/01 - 21/01
27/01 - 31/01</t>
  </si>
  <si>
    <t>https://drive.google.com/drive/folders/1lI40upaWuOzSq-EtSfHYf0MnebihUtFg</t>
  </si>
  <si>
    <r>
      <rPr>
        <sz val="10"/>
        <color theme="1"/>
        <rFont val="Calibri"/>
      </rPr>
      <t xml:space="preserve">- Key Message: </t>
    </r>
    <r>
      <rPr>
        <b/>
        <sz val="10"/>
        <color theme="1"/>
        <rFont val="Calibri"/>
      </rPr>
      <t>Al Fresco's Tung Deal - Pasta 26K + Voucher 99K</t>
    </r>
    <r>
      <rPr>
        <sz val="10"/>
        <color theme="1"/>
        <rFont val="Calibri"/>
      </rPr>
      <t xml:space="preserve">
- Scheme:
+ Món: Pasta 26K khi mua Pizza L bất kỳ
+ Code: SIEUTIEC99 - giảm 99k cho đơn 250k 
- Location: HN
- Timeline: 16/01-18/01</t>
    </r>
  </si>
  <si>
    <r>
      <rPr>
        <b/>
        <sz val="10"/>
        <color theme="1"/>
        <rFont val="Calibri"/>
      </rPr>
      <t xml:space="preserve">1 Win2:
</t>
    </r>
    <r>
      <rPr>
        <sz val="10"/>
        <color theme="1"/>
        <rFont val="Calibri"/>
      </rPr>
      <t>Search Placeholder(17h-19h): 16/01, 17/01
Hometop banner(7-9): 16/01, 17/01
Static Banner (5): 17/01, 18/01
Popup(16h-19h): 18/01</t>
    </r>
  </si>
  <si>
    <t>https://drive.google.com/drive/u/0/folders/1_nHysKW0QmmV3fZa4csrA5V2MSX1XHGf</t>
  </si>
  <si>
    <r>
      <rPr>
        <sz val="10"/>
        <color theme="1"/>
        <rFont val="Calibri"/>
      </rPr>
      <t xml:space="preserve">- Key Message: </t>
    </r>
    <r>
      <rPr>
        <b/>
        <sz val="10"/>
        <color theme="1"/>
        <rFont val="Calibri"/>
      </rPr>
      <t>Al Fresco's Tung Deal - Pasta 26K + Voucher 99K</t>
    </r>
    <r>
      <rPr>
        <sz val="10"/>
        <color theme="1"/>
        <rFont val="Calibri"/>
      </rPr>
      <t xml:space="preserve">
- Scheme:
+ Món: Pasta 26K khi mua Pizza L bất kỳ
+ Code: SIEUTIEC99 - giảm 99k cho đơn 250k 
- Location: HN
- Timeline: 16/01-18/01</t>
    </r>
  </si>
  <si>
    <r>
      <rPr>
        <b/>
        <sz val="10"/>
        <color theme="1"/>
        <rFont val="Calibri"/>
      </rPr>
      <t xml:space="preserve">1 Win4:
</t>
    </r>
    <r>
      <rPr>
        <sz val="10"/>
        <color theme="1"/>
        <rFont val="Calibri"/>
      </rPr>
      <t>Search Placeholder(17h-19h): 16/01, 17/01
Hometop banner(10-12): 16/01, 18/01
Static banner(4): 18/01
Bottom banner(1-3): 17/01</t>
    </r>
  </si>
  <si>
    <t>Individual_Jan</t>
  </si>
  <si>
    <t>McDONALD'S
KHAO DEAL ĐẦU NĂM
Giảm 20% + Voucher 30K
Scheme: Mua burger Prosperity bất kỳ tăng 1 nước size M
138k --&gt; 109k
Nhập code MCDINDI30 - 28% cap 30k mbs 100</t>
  </si>
  <si>
    <t>15/01 - 28/02</t>
  </si>
  <si>
    <t>https://drive.google.com/drive/u/0/folders/18gPFOKHGmWY6xF7zWqg6-snPMenbkY7h</t>
  </si>
  <si>
    <t>B2G2_Jan</t>
  </si>
  <si>
    <t>McDONALD'S 
MUA 2 TẶNG 2 + VOUCHER 66K
SCheme: Combo 4 Gà + 2 Nước giá gốc 198k giảm về 109k
Nhập code: MCD66 giảm 66k mbs 239k</t>
  </si>
  <si>
    <t>22/01-25/01
29/01-31/01</t>
  </si>
  <si>
    <t>https://drive.google.com/drive/u/0/folders/13Q2J_oyCuRD8Q49hSzYr-jr-63Pysfzm</t>
  </si>
  <si>
    <r>
      <rPr>
        <sz val="10"/>
        <color theme="1"/>
        <rFont val="Calibri"/>
      </rPr>
      <t xml:space="preserve">- Key message: </t>
    </r>
    <r>
      <rPr>
        <b/>
        <sz val="10"/>
        <color theme="1"/>
        <rFont val="Calibri"/>
      </rPr>
      <t>Ưu đãi kép Trà Sữa 1K + Voucher 20K</t>
    </r>
    <r>
      <rPr>
        <sz val="10"/>
        <color theme="1"/>
        <rFont val="Calibri"/>
      </rPr>
      <t xml:space="preserve">
- Scheme: Trà sữa size M chỉ 1K khi mua kèm sản phẩm khác
Nhập TOCO20 giảm </t>
    </r>
    <r>
      <rPr>
        <sz val="10"/>
        <color rgb="FFFF0000"/>
        <rFont val="Calibri"/>
      </rPr>
      <t>35</t>
    </r>
    <r>
      <rPr>
        <sz val="10"/>
        <color theme="1"/>
        <rFont val="Calibri"/>
      </rPr>
      <t>% Cap 20K đơn từ 38K
- Location: TP.HCM, HN
- Timeline Win 1: 04/02 - 08/02</t>
    </r>
  </si>
  <si>
    <t>04/02 - 08/02</t>
  </si>
  <si>
    <t>Thêm họa tiết năm mới xuân về</t>
  </si>
  <si>
    <t>Thêm element liên quan tới năm mới</t>
  </si>
  <si>
    <r>
      <rPr>
        <b/>
        <sz val="10"/>
        <color theme="1"/>
        <rFont val="Calibri"/>
      </rPr>
      <t xml:space="preserve">1 Win 1:
</t>
    </r>
    <r>
      <rPr>
        <sz val="10"/>
        <color theme="1"/>
        <rFont val="Calibri"/>
      </rPr>
      <t>Search Placeholder(14h-17h): 06/02
Search Placeholder(12h-14h): 07/02
Hometop banner(7-9): 07/02, 08/02
Static banner(1-3): 05/02, 06/02
Floating(19h-22h): 04/02
Popup(19h-22h): 08/02</t>
    </r>
  </si>
  <si>
    <r>
      <rPr>
        <b/>
        <sz val="10"/>
        <color theme="1"/>
        <rFont val="Calibri"/>
      </rPr>
      <t xml:space="preserve">1 Win 1:
</t>
    </r>
    <r>
      <rPr>
        <sz val="10"/>
        <color theme="1"/>
        <rFont val="Calibri"/>
      </rPr>
      <t>Search Placeholder(12h-14h): 06/02
Search Placeholder(14h-17h): 07/02
Hometop banner(7-9): 05/02, 08/02
Static banner(1-3): 06/02, 07/02
Floating(19h-22h): 04/02
Popup(13h-16h): 08/02</t>
    </r>
  </si>
  <si>
    <r>
      <rPr>
        <sz val="10"/>
        <rFont val="Calibri"/>
      </rPr>
      <t xml:space="preserve">deadline 23/1
</t>
    </r>
    <r>
      <rPr>
        <u/>
        <sz val="10"/>
        <color rgb="FF1155CC"/>
        <rFont val="Calibri"/>
      </rPr>
      <t>https://drive.google.com/drive/u/0/folders/12wQlZdCHStlzT3EI2YzdRIAdRAYc9Wl_</t>
    </r>
    <r>
      <rPr>
        <sz val="10"/>
        <rFont val="Calibri"/>
      </rPr>
      <t xml:space="preserve"> </t>
    </r>
  </si>
  <si>
    <t>w1--tocotoco</t>
  </si>
  <si>
    <t>Feb.HN</t>
  </si>
  <si>
    <r>
      <rPr>
        <sz val="10"/>
        <color theme="1"/>
        <rFont val="Calibri"/>
      </rPr>
      <t xml:space="preserve">- Key message: </t>
    </r>
    <r>
      <rPr>
        <b/>
        <sz val="10"/>
        <color theme="1"/>
        <rFont val="Calibri"/>
      </rPr>
      <t>Ưu đãi kép Trà Sữa 1K + Voucher 20K</t>
    </r>
    <r>
      <rPr>
        <sz val="10"/>
        <color theme="1"/>
        <rFont val="Calibri"/>
      </rPr>
      <t xml:space="preserve">
- Scheme: Trà sữa size M chỉ 1K khi mua kèm sản phẩm khác
Nhập TOCO20 giảm </t>
    </r>
    <r>
      <rPr>
        <sz val="10"/>
        <color rgb="FFFF0000"/>
        <rFont val="Calibri"/>
      </rPr>
      <t>35</t>
    </r>
    <r>
      <rPr>
        <sz val="10"/>
        <color theme="1"/>
        <rFont val="Calibri"/>
      </rPr>
      <t>% Cap 20K đơn từ 38K
- Location: HN
- Timeline ALC lẻ: 09/02, 24/02, 25/02</t>
    </r>
  </si>
  <si>
    <t>09/02, 24/02, 25/02</t>
  </si>
  <si>
    <t>Dùng chung KV dòng 2502</t>
  </si>
  <si>
    <r>
      <rPr>
        <b/>
        <sz val="10"/>
        <color theme="1"/>
        <rFont val="Calibri"/>
      </rPr>
      <t xml:space="preserve">3 ALC lẻ:
</t>
    </r>
    <r>
      <rPr>
        <sz val="10"/>
        <color theme="1"/>
        <rFont val="Calibri"/>
      </rPr>
      <t>Static banner(6): 09/02
Hometop banner(10-12): 24/02
Bottom Banner(4-6): 25/02</t>
    </r>
  </si>
  <si>
    <r>
      <rPr>
        <sz val="10"/>
        <rFont val="Calibri"/>
      </rPr>
      <t xml:space="preserve">deadline 23/1
</t>
    </r>
    <r>
      <rPr>
        <u/>
        <sz val="10"/>
        <color rgb="FF1155CC"/>
        <rFont val="Calibri"/>
      </rPr>
      <t>https://drive.google.com/drive/u/0/folders/12wQlZdCHStlzT3EI2YzdRIAdRAYc9Wl_</t>
    </r>
    <r>
      <rPr>
        <sz val="10"/>
        <rFont val="Calibri"/>
      </rPr>
      <t xml:space="preserve"> </t>
    </r>
  </si>
  <si>
    <t>a-toco-toco</t>
  </si>
  <si>
    <r>
      <rPr>
        <b/>
        <sz val="10"/>
        <color theme="1"/>
        <rFont val="Calibri"/>
      </rPr>
      <t>- Timeline: 16/1</t>
    </r>
    <r>
      <rPr>
        <sz val="10"/>
        <color theme="1"/>
        <rFont val="Calibri"/>
      </rPr>
      <t xml:space="preserve">
- Key message: Phúc Long Trà thơm đậm vị - Combo 119k + voucher 40k
- Scheme: Combo 3 ly best-seller size L 119k 
INDIPL40 - 14% cap 40k mbs 79k
</t>
    </r>
    <r>
      <rPr>
        <b/>
        <sz val="10"/>
        <color theme="1"/>
        <rFont val="Calibri"/>
      </rPr>
      <t>- Timeline: 23/1</t>
    </r>
    <r>
      <rPr>
        <sz val="10"/>
        <color theme="1"/>
        <rFont val="Calibri"/>
      </rPr>
      <t xml:space="preserve">
- Key message: Phúc Long Trà thơm đậm vị - Combo 79k + voucher 40k
- Scheme: Combo 2 ly best-seller size L 79k 
VIPPL40K - 15% cap 40k mbs 79k
</t>
    </r>
    <r>
      <rPr>
        <b/>
        <sz val="10"/>
        <color theme="1"/>
        <rFont val="Calibri"/>
      </rPr>
      <t>- Timeline: 28/1</t>
    </r>
    <r>
      <rPr>
        <sz val="10"/>
        <color theme="1"/>
        <rFont val="Calibri"/>
      </rPr>
      <t xml:space="preserve">
- Key message: Phúc Long  Trà thơm đậm vị - Combo 99k + voucher 40k
- Scheme: Combo 3 ly best-seller size L 99k
VIPPL40 - 15% cap 40k mbs 99k
- Location: Hà Nội, TP. HCM, Quảng Nam, Vũng Tàu, Đà Nẵng, Khánh Hoà, Hưng Yên, Tiền Giang, Bình Dương, Lâm Đồng, Hải Phòng, Cần Thơ, Đồng Nai, Bình Định, Huế, Nghệ An, Long An, Đắk Lắk, Bến Tre, Bắc Ninh, Quảng Ninh, Bình Thuận, Quảng Bình</t>
    </r>
  </si>
  <si>
    <t>16/01, 23/01, 
28/01</t>
  </si>
  <si>
    <t>https://docs.google.com/spreadsheets/d/1vIyV5nTnjhQgdc2a6SajM7dp2H4eL3Sf4K675HHeYoI/edit?gid=1285079097#gid=1285079097</t>
  </si>
  <si>
    <t>KV BD gửi lại D-4</t>
  </si>
  <si>
    <t>- Flash Sale Banner: 16/1 
- Collection List Banner 1-3: 23/1 
- Homebottom 4-6: 28/1
- Story SPF + Foody: 28/1</t>
  </si>
  <si>
    <t>https://drive.google.com/drive/folders/1q2X2AUpgHOEfmuxvpTvypMVMxG3C89hj</t>
  </si>
  <si>
    <t>a-phuc-long</t>
  </si>
  <si>
    <t>Bantianyao</t>
  </si>
  <si>
    <r>
      <rPr>
        <sz val="10"/>
        <color theme="1"/>
        <rFont val="Calibri"/>
      </rPr>
      <t xml:space="preserve">Key message: </t>
    </r>
    <r>
      <rPr>
        <b/>
        <sz val="10"/>
        <color theme="1"/>
        <rFont val="Calibri"/>
      </rPr>
      <t>Bantianyao - Combo giảm 30% &amp; Voucher 50k</t>
    </r>
    <r>
      <rPr>
        <sz val="10"/>
        <color theme="1"/>
        <rFont val="Calibri"/>
      </rPr>
      <t xml:space="preserve">
- Danh sách món giảm 20%
COMBO LẨU BÒ (2-3 NGƯỜI)
COMBO CÁ CHIM VÀNG
COMBO CÁ BASA NƯỚNG
COMBO CÁ CHẼM NƯỚNG
- Voucher SIEUTIEC50
- Location: HCM
- Timeline: 22-24/01</t>
    </r>
  </si>
  <si>
    <t>Mex ID list _ BDM Phạm Thanh Tùng</t>
  </si>
  <si>
    <t>Brand tự thiết kế</t>
  </si>
  <si>
    <t>Flash Sale Banner: 23/1
Collection List Banner 1-3: 24/1
Homebottom 4-6: 22/1</t>
  </si>
  <si>
    <t>https://drive.google.com/drive/folders/1gUXSZWmQewmxARswmdJWHc46YRdgpCXA</t>
  </si>
  <si>
    <t>a-bantianyao</t>
  </si>
  <si>
    <t>Coke Tết</t>
  </si>
  <si>
    <t>Jan_Feb</t>
  </si>
  <si>
    <r>
      <rPr>
        <sz val="10"/>
        <color theme="1"/>
        <rFont val="Calibri"/>
      </rPr>
      <t xml:space="preserve">- Key message: </t>
    </r>
    <r>
      <rPr>
        <b/>
        <sz val="10"/>
        <color theme="1"/>
        <rFont val="Calibri"/>
      </rPr>
      <t>BẬT HỨNG KHỞI DỆT TẾT MỚI</t>
    </r>
    <r>
      <rPr>
        <sz val="10"/>
        <color theme="1"/>
        <rFont val="Calibri"/>
      </rPr>
      <t xml:space="preserve">
- Scheme box: Giảm 88k
*Combo Món chính kèm Coca-Cola
Schemes:
* Giảm 22k đơn hàng từ 45K (Áp dụng cho Single combo và lon lẻ)
* Giảm 45k đơn hàng từ 90K (Áp dụng cho Couple combo)
* Giảm 88k đơn hàng từ 180k (Áp dụng cho Combo gia đình/Hamper Tết)
- Code name: COKE22K, COKE45K, COKE88K
- Timeline: 19/01 - 28/02/2026
- Location: HCM, HN, HP, KH, DN, CT</t>
    </r>
  </si>
  <si>
    <t>19/01 - 28/02</t>
  </si>
  <si>
    <r>
      <rPr>
        <b/>
        <sz val="10"/>
        <rFont val="Calibri"/>
      </rPr>
      <t>1/ KV Food trc Tết:</t>
    </r>
    <r>
      <rPr>
        <sz val="10"/>
        <rFont val="Calibri"/>
      </rPr>
      <t xml:space="preserve"> </t>
    </r>
    <r>
      <rPr>
        <u/>
        <sz val="10"/>
        <color rgb="FF1155CC"/>
        <rFont val="Calibri"/>
      </rPr>
      <t xml:space="preserve">https://drive.google.com/drive/folders/1MBQWIqXpKe0w3BMNhtl0eG5gWJpRTJ9W
</t>
    </r>
    <r>
      <rPr>
        <b/>
        <sz val="10"/>
        <rFont val="Calibri"/>
      </rPr>
      <t xml:space="preserve">     KV Food sau Tết 26/2-28/2:</t>
    </r>
    <r>
      <rPr>
        <sz val="10"/>
        <rFont val="Calibri"/>
      </rPr>
      <t xml:space="preserve"> </t>
    </r>
    <r>
      <rPr>
        <u/>
        <sz val="10"/>
        <color rgb="FF1155CC"/>
        <rFont val="Calibri"/>
      </rPr>
      <t>https://drive.google.com/drive/folders/125Y75CiRlOuWnKboHu16XpR-l960-u-G</t>
    </r>
    <r>
      <rPr>
        <sz val="10"/>
        <rFont val="Calibri"/>
      </rPr>
      <t xml:space="preserve">
</t>
    </r>
    <r>
      <rPr>
        <b/>
        <sz val="10"/>
        <rFont val="Calibri"/>
      </rPr>
      <t xml:space="preserve">2/ </t>
    </r>
    <r>
      <rPr>
        <b/>
        <u/>
        <sz val="10"/>
        <color rgb="FF1155CC"/>
        <rFont val="Calibri"/>
      </rPr>
      <t>KV Mart</t>
    </r>
    <r>
      <rPr>
        <sz val="10"/>
        <rFont val="Calibri"/>
      </rPr>
      <t>: Các hạng mục sau dùng bộ KV giỏ quà Tết (KV mart) và dẫn về link BST Mart:
On-going banner
Shipper icon
Sliding banner 
Collection list HCM HN ngày 1/2
Homebottom 4-6 HCM HN ngày 1/2</t>
    </r>
  </si>
  <si>
    <r>
      <rPr>
        <sz val="10"/>
        <rFont val="Calibri"/>
      </rPr>
      <t xml:space="preserve">Collection 2: (only feature coll) - </t>
    </r>
    <r>
      <rPr>
        <b/>
        <sz val="10"/>
        <color rgb="FF980000"/>
        <rFont val="Calibri"/>
      </rPr>
      <t>không lấy setup asset khác</t>
    </r>
    <r>
      <rPr>
        <sz val="10"/>
        <rFont val="Calibri"/>
      </rPr>
      <t xml:space="preserve">
ID: 22011
Url: </t>
    </r>
    <r>
      <rPr>
        <u/>
        <sz val="10"/>
        <color rgb="FF1155CC"/>
        <rFont val="Calibri"/>
      </rPr>
      <t>https://shopeefood.vn/bo-suu-tap/bat-hung-khoi-cung-Coca-Cola-coll</t>
    </r>
  </si>
  <si>
    <t>22010
22022</t>
  </si>
  <si>
    <r>
      <rPr>
        <sz val="10"/>
        <rFont val="Calibri"/>
      </rPr>
      <t xml:space="preserve">1/ KV Food:
</t>
    </r>
    <r>
      <rPr>
        <u/>
        <sz val="10"/>
        <color rgb="FF1155CC"/>
        <rFont val="Calibri"/>
      </rPr>
      <t>https://shopeefood.vn/bo-suu-tap/bat-hung-khoi-cung-Coca-Cola</t>
    </r>
    <r>
      <rPr>
        <sz val="10"/>
        <rFont val="Calibri"/>
      </rPr>
      <t xml:space="preserve">
2/ KV Mart:
</t>
    </r>
    <r>
      <rPr>
        <u/>
        <sz val="10"/>
        <color rgb="FF1155CC"/>
        <rFont val="Calibri"/>
      </rPr>
      <t>https://shopeefood.vn/bo-suu-tap/det-tet-moi-cung-Coca-Cola</t>
    </r>
  </si>
  <si>
    <t>McDonald's_Jan</t>
  </si>
  <si>
    <r>
      <rPr>
        <sz val="10"/>
        <color theme="1"/>
        <rFont val="Calibri"/>
      </rPr>
      <t>- Key message:</t>
    </r>
    <r>
      <rPr>
        <b/>
        <sz val="10"/>
        <color theme="1"/>
        <rFont val="Calibri"/>
      </rPr>
      <t xml:space="preserve"> BẬT HỨNG KHỞI DỆT TẾT MỚI</t>
    </r>
    <r>
      <rPr>
        <sz val="10"/>
        <color theme="1"/>
        <rFont val="Calibri"/>
      </rPr>
      <t xml:space="preserve">
- Scheme box: 
*Combo Món chính kèm Coca-Cola
Schemes: Giảm 45,000Đ
- Mô tả: Giảm 45.000Đ áp dụng đơn hàng gồm Combo 2 món ăn chính và 2 Coca-Cola
- Code name: COKE22K, COKE45K
- Timeline: 30/01/2026
- Location: HCM &amp; HN</t>
    </r>
  </si>
  <si>
    <t>30/01</t>
  </si>
  <si>
    <t>Tio QSR Coke 2026</t>
  </si>
  <si>
    <t>Popup: 16h-19h 30/1</t>
  </si>
  <si>
    <t>https://drive.google.com/drive/folders/1XER-Ehs1l6AA7eElX4YB_pC1NcWt5BNt</t>
  </si>
  <si>
    <t>pns-mcdonalds-coca-cola</t>
  </si>
  <si>
    <t>Popeyes_Feb</t>
  </si>
  <si>
    <r>
      <rPr>
        <sz val="10"/>
        <color theme="1"/>
        <rFont val="Calibri"/>
      </rPr>
      <t xml:space="preserve">- Key message: </t>
    </r>
    <r>
      <rPr>
        <b/>
        <sz val="10"/>
        <color theme="1"/>
        <rFont val="Calibri"/>
      </rPr>
      <t xml:space="preserve">GÀ RÁN POPEYES KHAO TẾT </t>
    </r>
    <r>
      <rPr>
        <sz val="10"/>
        <color theme="1"/>
        <rFont val="Calibri"/>
      </rPr>
      <t xml:space="preserve">
- Scheme box: 
*Combo Món chính kèm Coca-Cola
Schemes: MUA 1 TẶNG 1
- Mô tả:
Mua Combo A: 2 Gà Tắm Nước Mắm/ 2 Gà Charsiu + 1 Khoai Tây Chiên (vừa) + 1 Nước ngọt
Tặng Combo B: 1 MÌ Ý Phô Mai + 1 Gà Popcorn + 1 Bắp Cải Trộn (vừa) + 1 Nước ngọt
- Code name: COKE22K, COKE45K
- Timeline: 01/02/2026
- Location: HCM &amp; HN</t>
    </r>
  </si>
  <si>
    <t>Popup: 16h-19h 01/02</t>
  </si>
  <si>
    <t>https://drive.google.com/drive/folders/14TRhioEZ2UmsavmyPNjwxGao2Jwyi2oK</t>
  </si>
  <si>
    <t>pns-popeyes-coca-cola</t>
  </si>
  <si>
    <t>Texas Chicken_Feb</t>
  </si>
  <si>
    <r>
      <rPr>
        <sz val="10"/>
        <color theme="1"/>
        <rFont val="Calibri"/>
      </rPr>
      <t xml:space="preserve">- Key message: </t>
    </r>
    <r>
      <rPr>
        <b/>
        <sz val="10"/>
        <color theme="1"/>
        <rFont val="Calibri"/>
      </rPr>
      <t>TEXAS CHICKEN GÀ NGON LỘC TỚI</t>
    </r>
    <r>
      <rPr>
        <sz val="10"/>
        <color theme="1"/>
        <rFont val="Calibri"/>
      </rPr>
      <t xml:space="preserve">
- Scheme box: 
*Combo Món chính kèm Coca-Cola
Schemes: COMBO 119,000Đ + VOUCHER 45,000Đ
Mô tả:
Combo Gà Rán &amp; Bánh cuộn Zesty Crunch, gồm:
- 1 Miếng gà rán truyền thống (lựa chọn vị cay/không cay) 
- 1 Bánh cuộn gà Zesty Crunch (lựa chọn vị cay/không cay) 
- 1 Món ăn kèm tiêu chuẩn tùy chọn (Bắp cải trộn/Khoai tây nghiền/Khoai tây chiên) 
- 1 Bánh quy bơ mật ong 
- 1 Chai Coca-Cola Zero Sugar 390ml 
- 1 Tương ớt + 1 tương cà
=&gt; Giá gốc: 146,000đ -&gt; 119,000đ
Code BAU:
TEXAS45 - Giảm 45K MBS 239K
TEXAS25 - Giảm 25K MBS 159K
TEXAS20 - Giảm 20K MBS 119K
- Timeline: 04/02/2026
- Location: HCM &amp; HN</t>
    </r>
  </si>
  <si>
    <t>Popup: 16h-19h 04/02</t>
  </si>
  <si>
    <t>https://drive.google.com/drive/folders/1tsHKYUoDrcpriGArNUurZnq1w2-QdF-t</t>
  </si>
  <si>
    <t>pns-texas-coca-cola</t>
  </si>
  <si>
    <t>Burger King_Feb</t>
  </si>
  <si>
    <r>
      <rPr>
        <sz val="10"/>
        <color theme="1"/>
        <rFont val="Calibri"/>
      </rPr>
      <t xml:space="preserve">- Key message: </t>
    </r>
    <r>
      <rPr>
        <b/>
        <sz val="10"/>
        <color theme="1"/>
        <rFont val="Calibri"/>
      </rPr>
      <t>BURGER KING KHAO NỬA GIÁ</t>
    </r>
    <r>
      <rPr>
        <sz val="10"/>
        <color theme="1"/>
        <rFont val="Calibri"/>
      </rPr>
      <t xml:space="preserve">
- Scheme box: 
*Combo Món chính kèm Coca-Cola
Schemes: Giảm 50%
Mô tả: 
Combo 8 món giảm 50%, gồm: 
- Burger Bò Tắm Phô Mai cỡ vừa
- Burger Bò Nướng Lửa Hồng cỡ vừa
- Phô Mai Que 2 miếng
- Khoai Tây Chiên nhỏ
- 3 Coca-Cola
Giá gốc: 293k &gt;&gt; Giá giảm (50%): 146.5k
- Code name: COKE22K, COKE45K
- Timeline: 25/02/2026
- Location: HCM &amp; HN</t>
    </r>
  </si>
  <si>
    <t>25/02</t>
  </si>
  <si>
    <t>Popup: 16h-19h 25/02</t>
  </si>
  <si>
    <t>https://drive.google.com/drive/folders/1KH8oY19vgqTbaIFrzaLxWv00l81iyisK</t>
  </si>
  <si>
    <t>pns-burgerking-coca-cola</t>
  </si>
  <si>
    <r>
      <rPr>
        <b/>
        <sz val="10"/>
        <color rgb="FFFF0000"/>
        <rFont val="Calibri"/>
      </rPr>
      <t>cycle 1:</t>
    </r>
    <r>
      <rPr>
        <b/>
        <sz val="10"/>
        <color theme="1"/>
        <rFont val="Calibri"/>
      </rPr>
      <t xml:space="preserve">
GONG CHA KHAO DEAL
COMBO 99,000Đ + VOUCHER 50,000Đ</t>
    </r>
    <r>
      <rPr>
        <sz val="10"/>
        <color theme="1"/>
        <rFont val="Calibri"/>
      </rPr>
      <t xml:space="preserve">
Scheme:
Combo 3 ly bất kỳ 99,000đ:
Trà sữa Trân châu đen / Trà sữa Oolong / Hokkaido
Trà sữa khoai môn
Trà sữa Xoài
Trà sữa Dâu
Trà sữa Okinawa
Trà sữa quýt yogurt pop / Trà quýt yogurt pop
Giá gốc: 168,000đ -&gt; 99,000đ
Timeline: 14-15/01
Voucher: 
SIEUTIEC50 - Giảm 50K MBS 140K
GONGCHA40K - Giảm 40K MBS 130K
</t>
    </r>
    <r>
      <rPr>
        <b/>
        <sz val="10"/>
        <color rgb="FFFF0000"/>
        <rFont val="Calibri"/>
      </rPr>
      <t>Cycle 2:</t>
    </r>
    <r>
      <rPr>
        <b/>
        <sz val="10"/>
        <color theme="1"/>
        <rFont val="Calibri"/>
      </rPr>
      <t xml:space="preserve">
GONG CHA KHAO DEAL
Mua 1 Tặng 1 + Voucher 50,000Đ</t>
    </r>
    <r>
      <rPr>
        <sz val="10"/>
        <color theme="1"/>
        <rFont val="Calibri"/>
      </rPr>
      <t xml:space="preserve">
(deal độc quyền ShopeeFood)
Scheme: 
BOGO Mua L tặng M
[Món Mua]
Trà Sữa Okinawa
Trà Sữa Xoài
Trà Sữa Quýt Yogurt Pop
Trà Quýt Yakult Yogurt Pop
[Món Tặng]
Trà Sữa Trân Châu Đen
Trà Sữa Oolong
Trà Sữa Khoai Môn</t>
    </r>
    <r>
      <rPr>
        <b/>
        <sz val="10"/>
        <color theme="1"/>
        <rFont val="Calibri"/>
      </rPr>
      <t xml:space="preserve">
Giá gốc 123,000đ -&gt; 67,000đ
</t>
    </r>
    <r>
      <rPr>
        <sz val="10"/>
        <color theme="1"/>
        <rFont val="Calibri"/>
      </rPr>
      <t xml:space="preserve">Voucher:
SIEUTIEC50 - Giảm 50K MBS 140K
GONGCHA40K - Giảm 40K MBS 130K
Timeline: 19/01-22/01
Location: HCM, Hà Nội, Đồng Nai, Hải Phòng, Huế, Nha Trang, Đà Lạt, Long An, Vũng Tàu
</t>
    </r>
  </si>
  <si>
    <t>14/01-15/01,
19/01-22/01</t>
  </si>
  <si>
    <t>https://docs.google.com/spreadsheets/d/1Gkqvkh-uV9bo_TAYYPphI4SL1SrZy71IfnGgrpXNWH8/edit?urp=gmail_link#gid=1137451622</t>
  </si>
  <si>
    <t>KV cycle 1</t>
  </si>
  <si>
    <t>home top 1-3: 22/1 
SPH: 12h-14h 22/1
Bottom 1-3: 15/1</t>
  </si>
  <si>
    <r>
      <rPr>
        <u/>
        <sz val="10"/>
        <color rgb="FF1155CC"/>
        <rFont val="Calibri"/>
      </rPr>
      <t>KV cycle 1</t>
    </r>
    <r>
      <rPr>
        <u/>
        <sz val="10"/>
        <color rgb="FF000000"/>
        <rFont val="Calibri"/>
      </rPr>
      <t xml:space="preserve">: apply 15/1
</t>
    </r>
    <r>
      <rPr>
        <u/>
        <sz val="10"/>
        <color rgb="FF1155CC"/>
        <rFont val="Calibri"/>
      </rPr>
      <t>KV Cycle 2</t>
    </r>
    <r>
      <rPr>
        <u/>
        <sz val="10"/>
        <color rgb="FF000000"/>
        <rFont val="Calibri"/>
      </rPr>
      <t>: Apply 22/1</t>
    </r>
  </si>
  <si>
    <t>a-gong-cha</t>
  </si>
  <si>
    <r>
      <rPr>
        <b/>
        <sz val="10"/>
        <color theme="1"/>
        <rFont val="Calibri"/>
      </rPr>
      <t>- Key Mess: MayCha Khao Deal - Giảm 50% + Voucher 60k</t>
    </r>
    <r>
      <rPr>
        <sz val="10"/>
        <color theme="1"/>
        <rFont val="Calibri"/>
      </rPr>
      <t xml:space="preserve">
- Scheme: 
+ Giảm các món trà sữa, trà trái cây 50%
+ Voucher: MAYCHA60 giảm 60k mbs 180k
- Location: HCM
- Timeline: 04/02, 11/02, 23/02</t>
    </r>
  </si>
  <si>
    <t>04/02, 11/02, 23/02</t>
  </si>
  <si>
    <t>https://drive.google.com/drive/folders/1W7u-vUTKDy9bak5XjYGSeJT51Naoy-XX?usp=drive_link</t>
  </si>
  <si>
    <t>Tone đỏ trắng dịp Tết</t>
  </si>
  <si>
    <r>
      <rPr>
        <b/>
        <sz val="10"/>
        <color theme="1"/>
        <rFont val="Calibri"/>
      </rPr>
      <t xml:space="preserve">1 combo 1:
</t>
    </r>
    <r>
      <rPr>
        <sz val="10"/>
        <color theme="1"/>
        <rFont val="Calibri"/>
      </rPr>
      <t>Static banner(1-3): 04/02, 11/02, 23/02
Pop up(13h-16h): 11/02</t>
    </r>
  </si>
  <si>
    <r>
      <rPr>
        <sz val="10"/>
        <rFont val="Calibri"/>
      </rPr>
      <t xml:space="preserve">Deadline 23/1
</t>
    </r>
    <r>
      <rPr>
        <u/>
        <sz val="10"/>
        <color rgb="FF1155CC"/>
        <rFont val="Calibri"/>
      </rPr>
      <t>https://drive.google.com/drive/u/0/folders/14O1s19Yg2_YPHJHdxD0sqHNE-a4vaCSE</t>
    </r>
    <r>
      <rPr>
        <sz val="10"/>
        <rFont val="Calibri"/>
      </rPr>
      <t xml:space="preserve"> </t>
    </r>
  </si>
  <si>
    <r>
      <rPr>
        <b/>
        <sz val="10"/>
        <color theme="1"/>
        <rFont val="Calibri"/>
      </rPr>
      <t>- Key Mess: MayCha Khao Deal - Giảm 50% + Voucher 60k</t>
    </r>
    <r>
      <rPr>
        <sz val="10"/>
        <color theme="1"/>
        <rFont val="Calibri"/>
      </rPr>
      <t xml:space="preserve">
- Scheme: 
+ Giảm các món trà sữa, trà trái cây 50%
+ Voucher: MAYCHA60 giảm 60k mbs 180k
- Location: HCM
- Timeline: 24/02 - 28/02</t>
    </r>
  </si>
  <si>
    <t>Dùng chung KV dòng 2512</t>
  </si>
  <si>
    <r>
      <rPr>
        <b/>
        <sz val="10"/>
        <color theme="1"/>
        <rFont val="Calibri"/>
      </rPr>
      <t xml:space="preserve">1 Win 1:
</t>
    </r>
    <r>
      <rPr>
        <sz val="10"/>
        <color theme="1"/>
        <rFont val="Calibri"/>
      </rPr>
      <t>Search Placeholder(12h-14h): 27/02
Search Placeholder(14h-17h): 25/02
Hometop banner(7-9): 24/02, 25/02
Static banner(1-3): 27/02, 28/02
Floating(13h-16h): 26/02
Popup(13h-16h): 28/02</t>
    </r>
  </si>
  <si>
    <r>
      <rPr>
        <sz val="10"/>
        <rFont val="Calibri"/>
      </rPr>
      <t xml:space="preserve">Deadline 23/1
</t>
    </r>
    <r>
      <rPr>
        <u/>
        <sz val="10"/>
        <color rgb="FF1155CC"/>
        <rFont val="Calibri"/>
      </rPr>
      <t>https://drive.google.com/drive/u/0/folders/14O1s19Yg2_YPHJHdxD0sqHNE-a4vaCSE</t>
    </r>
    <r>
      <rPr>
        <sz val="10"/>
        <rFont val="Calibri"/>
      </rPr>
      <t xml:space="preserve"> </t>
    </r>
  </si>
  <si>
    <t>Feb.CB1.OTH.26</t>
  </si>
  <si>
    <r>
      <rPr>
        <b/>
        <sz val="10"/>
        <color theme="1"/>
        <rFont val="Calibri"/>
      </rPr>
      <t>- Key Mess: MayCha Khao Deal - Giảm 50% + Voucher 60k</t>
    </r>
    <r>
      <rPr>
        <sz val="10"/>
        <color theme="1"/>
        <rFont val="Calibri"/>
      </rPr>
      <t xml:space="preserve">
- Scheme: 
+ Giảm các món trà sữa, trà trái cây 50%
+ Voucher: MAYCHA60 giảm 60k mbs 180k
- Location: Đà Nẵng, Bình Dương, Đồng Nai, Cần Thơ, Huế
- Timeline: 26/02 - 28/02</t>
    </r>
  </si>
  <si>
    <t>06/02 - 08/02, 26/02 - 28/02</t>
  </si>
  <si>
    <r>
      <rPr>
        <b/>
        <sz val="10"/>
        <color theme="1"/>
        <rFont val="Calibri"/>
      </rPr>
      <t xml:space="preserve">1 combo 1:
</t>
    </r>
    <r>
      <rPr>
        <sz val="10"/>
        <color theme="1"/>
        <rFont val="Calibri"/>
      </rPr>
      <t>Static banner(1-3): 26/02 - 28/02
Pop up(13h-16h): 28/02</t>
    </r>
  </si>
  <si>
    <r>
      <rPr>
        <b/>
        <sz val="10"/>
        <color theme="1"/>
        <rFont val="Calibri"/>
      </rPr>
      <t xml:space="preserve">4 combo 1:
</t>
    </r>
    <r>
      <rPr>
        <sz val="10"/>
        <color theme="1"/>
        <rFont val="Calibri"/>
      </rPr>
      <t>Static banner(1-3): 26/02 - 28/02
Pop up(13h-16h): 28/02</t>
    </r>
  </si>
  <si>
    <r>
      <rPr>
        <sz val="10"/>
        <rFont val="Calibri"/>
      </rPr>
      <t xml:space="preserve">Deadline 23/1
</t>
    </r>
    <r>
      <rPr>
        <u/>
        <sz val="10"/>
        <color rgb="FF1155CC"/>
        <rFont val="Calibri"/>
      </rPr>
      <t>https://drive.google.com/drive/u/0/folders/14O1s19Yg2_YPHJHdxD0sqHNE-a4vaCSE</t>
    </r>
    <r>
      <rPr>
        <sz val="10"/>
        <rFont val="Calibri"/>
      </rPr>
      <t xml:space="preserve"> </t>
    </r>
  </si>
  <si>
    <t>Feb.CB1.OTH.06</t>
  </si>
  <si>
    <r>
      <rPr>
        <b/>
        <sz val="10"/>
        <color theme="1"/>
        <rFont val="Calibri"/>
      </rPr>
      <t>- Key Mess: MayCha Khao Deal - Chỉ 9k + Voucher 60k</t>
    </r>
    <r>
      <rPr>
        <sz val="10"/>
        <color theme="1"/>
        <rFont val="Calibri"/>
      </rPr>
      <t xml:space="preserve">
- Scheme: 
+ Giảm các món trà sữa, trà trái cây còn 9k
+ Voucher: MAYCHA60 giảm 60k mbs 180k
- Location: Đà Nẵng, Bình Dương, Đồng Nai, Cần Thơ, Huế
- Timeline: 06/02 - 08/02</t>
    </r>
  </si>
  <si>
    <t>Adapt KV 4/2:
- Thay keymess mới</t>
  </si>
  <si>
    <r>
      <rPr>
        <b/>
        <sz val="10"/>
        <color theme="1"/>
        <rFont val="Calibri"/>
      </rPr>
      <t xml:space="preserve">1 combo 1:
</t>
    </r>
    <r>
      <rPr>
        <sz val="10"/>
        <color theme="1"/>
        <rFont val="Calibri"/>
      </rPr>
      <t>Static banner(1-3): 06/02 - 08/02
Pop up(13h-16h): 07/02</t>
    </r>
  </si>
  <si>
    <r>
      <rPr>
        <b/>
        <sz val="10"/>
        <color theme="1"/>
        <rFont val="Calibri"/>
      </rPr>
      <t xml:space="preserve">4 combo 1:
</t>
    </r>
    <r>
      <rPr>
        <sz val="10"/>
        <color theme="1"/>
        <rFont val="Calibri"/>
      </rPr>
      <t>Static banner(1-3): 06/02 - 08/02
Pop up(13h-16h): 07/02</t>
    </r>
  </si>
  <si>
    <r>
      <rPr>
        <sz val="10"/>
        <rFont val="Calibri"/>
      </rPr>
      <t xml:space="preserve">Deadline 27/1
</t>
    </r>
    <r>
      <rPr>
        <u/>
        <sz val="10"/>
        <color rgb="FF1155CC"/>
        <rFont val="Calibri"/>
      </rPr>
      <t>https://drive.google.com/drive/u/0/folders/19f5afsKSfRm-r3mUftEjljeUgA-z5VBT</t>
    </r>
    <r>
      <rPr>
        <sz val="10"/>
        <rFont val="Calibri"/>
      </rPr>
      <t xml:space="preserve"> </t>
    </r>
  </si>
  <si>
    <r>
      <rPr>
        <b/>
        <sz val="10"/>
        <color theme="1"/>
        <rFont val="Calibri"/>
      </rPr>
      <t>- Key Mess: MayCha Khao Deal - Chỉ 9k + Voucher 60k</t>
    </r>
    <r>
      <rPr>
        <sz val="10"/>
        <color theme="1"/>
        <rFont val="Calibri"/>
      </rPr>
      <t xml:space="preserve">
- Scheme: 
+ Giảm các món trà sữa, trà trái cây còn 9k
+ Voucher: MAYCHA60 giảm 60k mbs 180k
- Location: Đà Nẵng
- Timeline: 06/02</t>
    </r>
  </si>
  <si>
    <t>Dùng chung KV dòng 2515</t>
  </si>
  <si>
    <r>
      <rPr>
        <b/>
        <sz val="10"/>
        <color theme="1"/>
        <rFont val="Calibri"/>
      </rPr>
      <t xml:space="preserve">1 home 10-12 lẻ:
</t>
    </r>
    <r>
      <rPr>
        <sz val="10"/>
        <color theme="1"/>
        <rFont val="Calibri"/>
      </rPr>
      <t>Hometop banner(10-12): 06/02</t>
    </r>
  </si>
  <si>
    <r>
      <rPr>
        <sz val="10"/>
        <rFont val="Calibri"/>
      </rPr>
      <t xml:space="preserve">Deadline 27/1
</t>
    </r>
    <r>
      <rPr>
        <u/>
        <sz val="10"/>
        <color rgb="FF1155CC"/>
        <rFont val="Calibri"/>
      </rPr>
      <t>https://drive.google.com/drive/u/0/folders/19f5afsKSfRm-r3mUftEjljeUgA-z5VBT</t>
    </r>
    <r>
      <rPr>
        <sz val="10"/>
        <rFont val="Calibri"/>
      </rPr>
      <t xml:space="preserve"> </t>
    </r>
  </si>
  <si>
    <t>OTH_Jan</t>
  </si>
  <si>
    <t xml:space="preserve">"GÀ RÁN POPEYES
 MUA 1 TẶNG 1
Mua Combo A  [Mua Combo A: 2 Gà Tắm Nước Mắm/ 2 Gà Charsiu + 1 Khoai Tây Chiên (vừa) + 1 Nước ngọt] 
Tặng Combo B [Combo: 1 Mì Ý Phô Mai + 1 Gà Popcorn + 1 Bắp Cải Trộn (Vừa) + 1 Nước ngọt]
270,000 --&gt; 127,000
Nhập code: OTHPOPEYES40 - 40k mbs 127k </t>
  </si>
  <si>
    <t>10/01 - 31/01</t>
  </si>
  <si>
    <t>https://docs.google.com/spreadsheets/d/1KmfXaYNxTvOqlFm0awngGgwSbAkphKf3/edit?gid=1440313020#gid=1440313020</t>
  </si>
  <si>
    <r>
      <rPr>
        <sz val="10"/>
        <color theme="1"/>
        <rFont val="Calibri"/>
      </rPr>
      <t xml:space="preserve">- Key message: </t>
    </r>
    <r>
      <rPr>
        <b/>
        <sz val="10"/>
        <color theme="1"/>
        <rFont val="Calibri"/>
      </rPr>
      <t>Bánh Mì Bà Huynh Giảm 50%</t>
    </r>
    <r>
      <rPr>
        <sz val="10"/>
        <color theme="1"/>
        <rFont val="Calibri"/>
      </rPr>
      <t xml:space="preserve">
- Scheme: 
+ Mua 1 Bánh mì Đặc Biệt Size Lớn (Không đóng hộp) 100k -&gt; 50k
- Timeline: 26/01 - 29/01
- Location: HCM</t>
    </r>
  </si>
  <si>
    <t>26/01 - 29/01</t>
  </si>
  <si>
    <r>
      <rPr>
        <sz val="10"/>
        <rFont val="Calibri"/>
      </rPr>
      <t xml:space="preserve">Adapt </t>
    </r>
    <r>
      <rPr>
        <u/>
        <sz val="10"/>
        <color rgb="FF1155CC"/>
        <rFont val="Calibri"/>
      </rPr>
      <t>KV Cũ</t>
    </r>
    <r>
      <rPr>
        <sz val="10"/>
        <rFont val="Calibri"/>
      </rPr>
      <t>:
- Thay background mới: Vibe Tết
- Thiết kế thêm size SPH</t>
    </r>
  </si>
  <si>
    <r>
      <rPr>
        <b/>
        <sz val="10"/>
        <color theme="1"/>
        <rFont val="Calibri"/>
      </rPr>
      <t>1 Win 2:</t>
    </r>
    <r>
      <rPr>
        <sz val="10"/>
        <color theme="1"/>
        <rFont val="Calibri"/>
      </rPr>
      <t xml:space="preserve">
Search Placeholder(17h-19h): 28/01, 29/01
Hometop banner(7-9): 28/01, 29/01
Static banner(4): 26/01, 27/01
Pop up(16h-19h): 27/01</t>
    </r>
  </si>
  <si>
    <r>
      <rPr>
        <sz val="10"/>
        <rFont val="Calibri"/>
      </rPr>
      <t xml:space="preserve">deadline 14/1
</t>
    </r>
    <r>
      <rPr>
        <u/>
        <sz val="10"/>
        <color rgb="FF1155CC"/>
        <rFont val="Calibri"/>
      </rPr>
      <t>https://drive.google.com/drive/u/0/folders/1zLupQDWxZ5MkZ7nuWD2MsMrY18IXjrGT</t>
    </r>
    <r>
      <rPr>
        <sz val="10"/>
        <rFont val="Calibri"/>
      </rPr>
      <t xml:space="preserve"> </t>
    </r>
  </si>
  <si>
    <t>w2-banh-mi-ba-huynh</t>
  </si>
  <si>
    <r>
      <rPr>
        <sz val="10"/>
        <color theme="1"/>
        <rFont val="Calibri"/>
      </rPr>
      <t xml:space="preserve">- Key message: </t>
    </r>
    <r>
      <rPr>
        <b/>
        <sz val="10"/>
        <color theme="1"/>
        <rFont val="Calibri"/>
      </rPr>
      <t>Rau Má Mix Mua 1 tặng 1 + Voucher 40K</t>
    </r>
    <r>
      <rPr>
        <sz val="10"/>
        <color theme="1"/>
        <rFont val="Calibri"/>
      </rPr>
      <t xml:space="preserve">
- Scheme:
+ Rau Má Mix Mua 1 tặng 1 
+ Nhập code SIEUTIEC40 giảm 40k cho đơn từ 100k 
- Timeline: 26/01-31/01
- Location: TP.HCM</t>
    </r>
  </si>
  <si>
    <t>26/01-31/01</t>
  </si>
  <si>
    <r>
      <rPr>
        <b/>
        <sz val="10"/>
        <color theme="1"/>
        <rFont val="Calibri"/>
      </rPr>
      <t xml:space="preserve">1 Win1:
</t>
    </r>
    <r>
      <rPr>
        <sz val="10"/>
        <color theme="1"/>
        <rFont val="Calibri"/>
      </rPr>
      <t xml:space="preserve">Search Placeholder(14h-17h): 27/01, 30/01
Hometop banner(7-9): 28/01, 29/01
Static  banner(1-3): 26/01, 31/01 
Floating(13h-16h): 26/01
Pop up(13h-16h): 29/01 </t>
    </r>
  </si>
  <si>
    <t>https://drive.google.com/drive/folders/1oNwfx5atvPCo7MsXB9ZsikZEvrSjB0Dq</t>
  </si>
  <si>
    <t>"- Key Message (tagline): Năm Mới Tưng Bừng Ưu Đãi - Món 1Đ + Mã Giảm 55.000 VNĐ
- Scheme:  MÃ GIẢM 99K
- Location: HCM, HN, BD</t>
  </si>
  <si>
    <t>15 - 18/1</t>
  </si>
  <si>
    <t>https://docs.google.com/spreadsheets/d/1qivlv8r6MeTpyTPRW3oGdLqsoxxnnJDd5gC1OTan5WI/edit?gid=0#gid=0&amp;range=A:A</t>
  </si>
  <si>
    <t>https://drive.google.com/drive/u/0/folders/1z983LtTfwiVZOWMh05d28ZTp_2C6g7fT</t>
  </si>
  <si>
    <t>ind--7-eleven</t>
  </si>
  <si>
    <t>https://shopeefood.vn/bo-suu-tap/ind--7-eleven</t>
  </si>
  <si>
    <t>Feb.CB3.26</t>
  </si>
  <si>
    <r>
      <rPr>
        <sz val="10"/>
        <color theme="1"/>
        <rFont val="Calibri"/>
      </rPr>
      <t xml:space="preserve">- Key message: </t>
    </r>
    <r>
      <rPr>
        <b/>
        <sz val="10"/>
        <color theme="1"/>
        <rFont val="Calibri"/>
      </rPr>
      <t>Bánh Mì Bà Huynh Giảm 50%</t>
    </r>
    <r>
      <rPr>
        <sz val="10"/>
        <color theme="1"/>
        <rFont val="Calibri"/>
      </rPr>
      <t xml:space="preserve">
- Scheme: 
+ Mua 1 Bánh mì Đặc Biệt Size Lớn (Không đóng hộp) 100k -&gt; 50k
- Timeline: 11/02 - 13/02
- Location: HCM</t>
    </r>
  </si>
  <si>
    <t>Cam và đỏ (gradient). Vibe Tết</t>
  </si>
  <si>
    <t xml:space="preserve">Pick: Bánh mì </t>
  </si>
  <si>
    <r>
      <rPr>
        <b/>
        <sz val="10"/>
        <color theme="1"/>
        <rFont val="Calibri"/>
      </rPr>
      <t>1 Combo 3:</t>
    </r>
    <r>
      <rPr>
        <sz val="10"/>
        <color theme="1"/>
        <rFont val="Calibri"/>
      </rPr>
      <t xml:space="preserve">
Static banner(6): 11/02 - 13/02
Pop up(16h-19h): 12/02</t>
    </r>
  </si>
  <si>
    <r>
      <rPr>
        <sz val="10"/>
        <rFont val="Calibri"/>
      </rPr>
      <t xml:space="preserve">deadline 29/1
</t>
    </r>
    <r>
      <rPr>
        <u/>
        <sz val="10"/>
        <color rgb="FF1155CC"/>
        <rFont val="Calibri"/>
      </rPr>
      <t>https://drive.google.com/drive/u/0/folders/1cr9kiKQf_f6K6He0kJgerbi9VRq5ZEAc</t>
    </r>
    <r>
      <rPr>
        <sz val="10"/>
        <rFont val="Calibri"/>
      </rPr>
      <t xml:space="preserve"> </t>
    </r>
  </si>
  <si>
    <r>
      <rPr>
        <sz val="10"/>
        <color theme="1"/>
        <rFont val="Calibri"/>
      </rPr>
      <t xml:space="preserve">- Key message: </t>
    </r>
    <r>
      <rPr>
        <b/>
        <sz val="10"/>
        <color theme="1"/>
        <rFont val="Calibri"/>
      </rPr>
      <t>Phúc Lộc Thọ KHAO TIỆC
Món 1k + Freeship</t>
    </r>
    <r>
      <rPr>
        <sz val="10"/>
        <color theme="1"/>
        <rFont val="Calibri"/>
      </rPr>
      <t xml:space="preserve">
- Scheme: Giảm món:
Cơm Tấm Phúc Lộc Thọ: cơm bì trứng/ bì chả chỉ còn 1k MBS 65k
Cơm Gà Đệ Nhất: Cơm Vàng 1 Trứng chỉ còn 1k MBS 50k
Cùng hàng loạt voucher giảm giá (số lượng có hạn)
- Location: HCM
- Timeline: 01/02, 03/02, 04/02</t>
    </r>
  </si>
  <si>
    <t>01/02, 03/02, 04/02</t>
  </si>
  <si>
    <r>
      <rPr>
        <b/>
        <sz val="10"/>
        <color theme="1"/>
        <rFont val="Calibri"/>
      </rPr>
      <t xml:space="preserve">1 Combo 4:
</t>
    </r>
    <r>
      <rPr>
        <sz val="10"/>
        <color theme="1"/>
        <rFont val="Calibri"/>
      </rPr>
      <t>Search Placeholder(17h-19h): 01/02, 03/02
Static banner(1-3): 01/02, 03/02, 04/02</t>
    </r>
  </si>
  <si>
    <t>Feb.CB1.23</t>
  </si>
  <si>
    <r>
      <rPr>
        <sz val="10"/>
        <color theme="1"/>
        <rFont val="Calibri"/>
      </rPr>
      <t xml:space="preserve">- Key message: </t>
    </r>
    <r>
      <rPr>
        <b/>
        <sz val="10"/>
        <color theme="1"/>
        <rFont val="Calibri"/>
      </rPr>
      <t>Phúc Lộc Thọ KHAO TIỆC
Món 1k + Freeship</t>
    </r>
    <r>
      <rPr>
        <sz val="10"/>
        <color theme="1"/>
        <rFont val="Calibri"/>
      </rPr>
      <t xml:space="preserve">
- Scheme: Giảm món:
Cơm Tấm Phúc Lộc Thọ: cơm bì trứng/ bì chả chỉ còn 1k MBS 65k
Cơm Gà Đệ Nhất: Cơm Vàng 1 Trứng chỉ còn 1k MBS 50k
Cùng hàng loạt voucher giảm giá (số lượng có hạn)
- Location: HCM
- Timeline: 23/02 - 25/02</t>
    </r>
  </si>
  <si>
    <r>
      <rPr>
        <b/>
        <sz val="10"/>
        <color theme="1"/>
        <rFont val="Calibri"/>
      </rPr>
      <t xml:space="preserve">1 Combo 1:
</t>
    </r>
    <r>
      <rPr>
        <sz val="10"/>
        <color theme="1"/>
        <rFont val="Calibri"/>
      </rPr>
      <t>Static banner(1-3): 23/02 - 25/02
Pop up(16h-19h): 23/02</t>
    </r>
  </si>
  <si>
    <t>Feb.CB1.23.06</t>
  </si>
  <si>
    <r>
      <rPr>
        <sz val="10"/>
        <color theme="1"/>
        <rFont val="Calibri"/>
      </rPr>
      <t xml:space="preserve">- Key message: </t>
    </r>
    <r>
      <rPr>
        <b/>
        <sz val="10"/>
        <color theme="1"/>
        <rFont val="Calibri"/>
      </rPr>
      <t>CƠM NO NÊ CHỈ 1K</t>
    </r>
    <r>
      <rPr>
        <sz val="10"/>
        <color theme="1"/>
        <rFont val="Calibri"/>
      </rPr>
      <t xml:space="preserve">
- Scheme: Giảm món:
Cơm Tấm Phúc Lộc Thọ: cơm bì trứng/ bì chả chỉ còn 1k MBS 65k
Cơm Gà Đệ Nhất: Cơm Vàng 1 Trứng chỉ còn 1k MBS 50k
Cùng hàng loạt voucher giảm giá (số lượng có hạn)
- Location: HCM
- Timeline: 06/02 - 08/02</t>
    </r>
  </si>
  <si>
    <r>
      <rPr>
        <sz val="10"/>
        <rFont val="Calibri"/>
      </rPr>
      <t xml:space="preserve">Adapt </t>
    </r>
    <r>
      <rPr>
        <u/>
        <sz val="10"/>
        <color rgb="FF1155CC"/>
        <rFont val="Calibri"/>
      </rPr>
      <t>KV Cũ</t>
    </r>
    <r>
      <rPr>
        <sz val="10"/>
        <rFont val="Calibri"/>
      </rPr>
      <t xml:space="preserve">:
- Thay background: Theo vibe năm mới, ưu tiên sắc đỏ
- Thêm elements lồng đèn, pháo hoa
- Update size FB + Story (brand support feature thêm SM) </t>
    </r>
  </si>
  <si>
    <r>
      <rPr>
        <b/>
        <sz val="10"/>
        <color theme="1"/>
        <rFont val="Calibri"/>
      </rPr>
      <t xml:space="preserve">1 Combo 1:
</t>
    </r>
    <r>
      <rPr>
        <sz val="10"/>
        <color theme="1"/>
        <rFont val="Calibri"/>
      </rPr>
      <t>Static banner(1-3): 06/02 - 08/02
Pop up(16h-19h): 08/02</t>
    </r>
  </si>
  <si>
    <r>
      <rPr>
        <sz val="10"/>
        <rFont val="Calibri"/>
      </rPr>
      <t xml:space="preserve">Deadline 27/1
</t>
    </r>
    <r>
      <rPr>
        <u/>
        <sz val="10"/>
        <color rgb="FF1155CC"/>
        <rFont val="Calibri"/>
      </rPr>
      <t>https://drive.google.com/drive/u/0/folders/1n4VHNVYWhw9bH5BndfUwuK-8Yn8JRe6F</t>
    </r>
    <r>
      <rPr>
        <sz val="10"/>
        <rFont val="Calibri"/>
      </rPr>
      <t xml:space="preserve"> </t>
    </r>
  </si>
  <si>
    <r>
      <rPr>
        <sz val="10"/>
        <color theme="1"/>
        <rFont val="Calibri"/>
      </rPr>
      <t xml:space="preserve">- Key message: </t>
    </r>
    <r>
      <rPr>
        <b/>
        <sz val="10"/>
        <color theme="1"/>
        <rFont val="Calibri"/>
      </rPr>
      <t>CƠM NO NÊ CHỈ 1K</t>
    </r>
    <r>
      <rPr>
        <sz val="10"/>
        <color theme="1"/>
        <rFont val="Calibri"/>
      </rPr>
      <t xml:space="preserve">
- Scheme: Giảm món:
Cơm Tấm Phúc Lộc Thọ: cơm bì trứng/ bì chả chỉ còn 1k MBS 65k
Cơm Gà Đệ Nhất: Cơm Vàng 1 Trứng chỉ còn 1k MBS 50k
Cùng hàng loạt voucher giảm giá (số lượng có hạn)
- Location: HCM
- Timeline: 26/02 - 28/02</t>
    </r>
  </si>
  <si>
    <t>Dùng chung KV 6-8/2 dòng 2524</t>
  </si>
  <si>
    <r>
      <rPr>
        <b/>
        <sz val="10"/>
        <color theme="1"/>
        <rFont val="Calibri"/>
      </rPr>
      <t xml:space="preserve">1 Combo 6:
</t>
    </r>
    <r>
      <rPr>
        <sz val="10"/>
        <color theme="1"/>
        <rFont val="Calibri"/>
      </rPr>
      <t>Search Placeholder(17h-19h): 27/02, 28/02
Static banner(6): 26/02 - 28/02</t>
    </r>
  </si>
  <si>
    <r>
      <rPr>
        <sz val="10"/>
        <rFont val="Calibri"/>
      </rPr>
      <t xml:space="preserve">Deadline 27/1
</t>
    </r>
    <r>
      <rPr>
        <u/>
        <sz val="10"/>
        <color rgb="FF1155CC"/>
        <rFont val="Calibri"/>
      </rPr>
      <t>https://drive.google.com/drive/u/0/folders/1n4VHNVYWhw9bH5BndfUwuK-8Yn8JRe6F</t>
    </r>
    <r>
      <rPr>
        <sz val="10"/>
        <rFont val="Calibri"/>
      </rPr>
      <t xml:space="preserve"> </t>
    </r>
  </si>
  <si>
    <r>
      <rPr>
        <sz val="10"/>
        <color theme="1"/>
        <rFont val="Calibri"/>
      </rPr>
      <t xml:space="preserve">- Key mess: </t>
    </r>
    <r>
      <rPr>
        <b/>
        <sz val="10"/>
        <color theme="1"/>
        <rFont val="Calibri"/>
      </rPr>
      <t>Cái Lò Nướng Khao Quà Tết - Giảm đến 25% + Voucher 88k</t>
    </r>
    <r>
      <rPr>
        <sz val="10"/>
        <color theme="1"/>
        <rFont val="Calibri"/>
      </rPr>
      <t xml:space="preserve">
- Scheme:
+ Giảm 15%:
Hộp Bánh Tết Gia Đình Sum Vầy
Hộp Bánh Tết Gia Đình Lộc Vàng
+ Giảm 20%:
Sweetin Tira Sakura
Hộp Bánh Tết Tân Trang
+ Giảm 25%:
Set Hộp Bánh Tết Gia Đình Sum Vầy và Hộp Bánh Tết Tân Trang
+ Code: 
YEP888: Giảm 20% tối đa 888k cho đơn 30k
YEP188: Giảm 25% tối đa 188k cho đơn 60k
YEP88: Giảm 30% tối đa 88k cho đơn 100k
YEP25: Giảm 50% tối đa 25k cho đơn 25k
- Location: HCM
- Timeline: 26/01 - 30/01</t>
    </r>
  </si>
  <si>
    <r>
      <rPr>
        <b/>
        <sz val="10"/>
        <color theme="1"/>
        <rFont val="Calibri"/>
      </rPr>
      <t xml:space="preserve">1 Win 2:
</t>
    </r>
    <r>
      <rPr>
        <sz val="10"/>
        <color theme="1"/>
        <rFont val="Calibri"/>
      </rPr>
      <t>Search Placeholder(10h-12h): 29/01, 30/01
Hometop banner(7-9): 27/01, 30/01
Static banner(4): 28/01
Static banner(5): 26/01
Floating(16h-19h): 26/01</t>
    </r>
  </si>
  <si>
    <t>https://drive.google.com/drive/folders/1TRzxNNdbQboms6cjyFw72N_BujkY65YX</t>
  </si>
  <si>
    <t>w2-cai-lo-nuong</t>
  </si>
  <si>
    <r>
      <rPr>
        <sz val="10"/>
        <color theme="1"/>
        <rFont val="Calibri"/>
      </rPr>
      <t xml:space="preserve">- Key message: </t>
    </r>
    <r>
      <rPr>
        <b/>
        <sz val="10"/>
        <color theme="1"/>
        <rFont val="Calibri"/>
      </rPr>
      <t>Xuân Rộn Rã Deal Bao Đã</t>
    </r>
    <r>
      <rPr>
        <sz val="10"/>
        <color theme="1"/>
        <rFont val="Calibri"/>
      </rPr>
      <t xml:space="preserve">
- Scheme box:  Voucher 20K
- Schemes:
Giảm 20K cho đơn từ 40K (Áp dụng HCM &amp; HN)
Giảm 18K cho đơn từ 36K (Áp dụng Đà Nẵng, Biên Hòa, Nha Trang, Cần Thơ, Hải Phòng, Huế, Bình Dương)
- Code name: PEPSIBAU20K, PEPSIBAU18K
- Timeline: 01.02.2026 – 28.02.2026 
- Location: HCM, HN, Đà Nẵng, Biên Hòa, Nha Trang, Cần Thơ, Hải Phòng, Huế, Bình Dương</t>
    </r>
  </si>
  <si>
    <t>01/02 - 28/02</t>
  </si>
  <si>
    <t>https://docs.google.com/presentation/d/1ZkVytv3FAAx3sO-Y9dYWKhz9Jxv-rssP/edit?slide=id.p1#slide=id.p1</t>
  </si>
  <si>
    <r>
      <rPr>
        <sz val="10"/>
        <rFont val="Calibri"/>
      </rPr>
      <t xml:space="preserve">HCM &amp; HN: 20k
DN + OTH: </t>
    </r>
    <r>
      <rPr>
        <u/>
        <sz val="10"/>
        <color rgb="FF1155CC"/>
        <rFont val="Calibri"/>
      </rPr>
      <t>18K</t>
    </r>
  </si>
  <si>
    <r>
      <rPr>
        <sz val="10"/>
        <rFont val="Calibri"/>
      </rPr>
      <t xml:space="preserve">Collection 2: (only feature coll) - </t>
    </r>
    <r>
      <rPr>
        <b/>
        <sz val="10"/>
        <color rgb="FF980000"/>
        <rFont val="Calibri"/>
      </rPr>
      <t>không lấy setup asset khác</t>
    </r>
    <r>
      <rPr>
        <sz val="10"/>
        <rFont val="Calibri"/>
      </rPr>
      <t xml:space="preserve">
ID: 22081
Url: </t>
    </r>
    <r>
      <rPr>
        <u/>
        <sz val="10"/>
        <color rgb="FF1155CC"/>
        <rFont val="Calibri"/>
      </rPr>
      <t>https://shopeefood.vn/bo-suu-tap/pepsi-xuan-ron-ra-coll</t>
    </r>
  </si>
  <si>
    <t>pepsi-xuan-ron-ra</t>
  </si>
  <si>
    <t>Jan.CB1.29</t>
  </si>
  <si>
    <r>
      <rPr>
        <sz val="10"/>
        <color theme="1"/>
        <rFont val="Calibri"/>
      </rPr>
      <t xml:space="preserve">- Key Mess: </t>
    </r>
    <r>
      <rPr>
        <b/>
        <sz val="10"/>
        <color theme="1"/>
        <rFont val="Calibri"/>
      </rPr>
      <t>WINGGO KHAO XUÂN - MUA 1 TẶNG 1 + Voucher 25k</t>
    </r>
    <r>
      <rPr>
        <sz val="10"/>
        <color theme="1"/>
        <rFont val="Calibri"/>
      </rPr>
      <t xml:space="preserve">
- Scheme:
+ Mua 1 Trà Sữa size (L) tặng 1 Trà Sữa Nguyên Lá Winggo (M)
+ Voucher: WINGGO25 giảm 25k MBS 55k, 450 code/1 ngày
SIEUTIEC40 giảm 40k MBS 100k
SIEUTIEC50 giảm 50k MBS 140k
SIEUTIEC70 giảm 70k MBS 200k
- Location: HN
- Timeline: 29/01 - 31/01</t>
    </r>
  </si>
  <si>
    <t>29/01 - 31/01</t>
  </si>
  <si>
    <r>
      <rPr>
        <sz val="10"/>
        <rFont val="Calibri"/>
      </rPr>
      <t xml:space="preserve">Adapt </t>
    </r>
    <r>
      <rPr>
        <u/>
        <sz val="10"/>
        <color rgb="FF1155CC"/>
        <rFont val="Calibri"/>
      </rPr>
      <t>KV Cũ</t>
    </r>
    <r>
      <rPr>
        <sz val="10"/>
        <rFont val="Calibri"/>
      </rPr>
      <t>:
- Thay keymess mới</t>
    </r>
  </si>
  <si>
    <r>
      <rPr>
        <b/>
        <sz val="10"/>
        <color theme="1"/>
        <rFont val="Calibri"/>
      </rPr>
      <t xml:space="preserve">1 Combo 1:
</t>
    </r>
    <r>
      <rPr>
        <sz val="10"/>
        <color theme="1"/>
        <rFont val="Calibri"/>
      </rPr>
      <t>Static banner(1-3): 29/01 - 31/01
Pop up(13h-16h): 30/01</t>
    </r>
  </si>
  <si>
    <r>
      <rPr>
        <sz val="10"/>
        <rFont val="Calibri"/>
      </rPr>
      <t xml:space="preserve">Deadline 19/1
</t>
    </r>
    <r>
      <rPr>
        <u/>
        <sz val="10"/>
        <color rgb="FF1155CC"/>
        <rFont val="Calibri"/>
      </rPr>
      <t>https://drive.google.com/drive/u/0/folders/1YSsq3HcoyFqV4wP938OwyNIBXGX04jlx</t>
    </r>
    <r>
      <rPr>
        <sz val="10"/>
        <rFont val="Calibri"/>
      </rPr>
      <t xml:space="preserve"> </t>
    </r>
  </si>
  <si>
    <t>15.1 Spike</t>
  </si>
  <si>
    <t>Siêu ưu đãi thương hiệu ngày 15/01:
- Mua 1 tặng 1, Mua 2 tặng 2, Giảm 50%: KATINAT, Cheese Coffee, Toco Toco, Popeyes, McDonald's, Pizza Hut, The Coffee House, Maycha, Highlands...
- Deal hot chỉ 1Đ, 1K, 10K: Domino's Pizza
- Combo giảm sốc: Lotteria, KFC, Phúc Long, Gong Cha, Starbucks,...
- Hàng loạt voucher giảm 50%
Số lượng ưu đãi có hạn.</t>
  </si>
  <si>
    <t>15/1</t>
  </si>
  <si>
    <t>DONE Collection</t>
  </si>
  <si>
    <r>
      <rPr>
        <sz val="10"/>
        <rFont val="Calibri"/>
      </rPr>
      <t xml:space="preserve">6-9h: </t>
    </r>
    <r>
      <rPr>
        <u/>
        <sz val="10"/>
        <color rgb="FF1155CC"/>
        <rFont val="Calibri"/>
      </rPr>
      <t>https://docs.google.com/spreadsheets/d/14DcJSHDKSPKea-p5OWlFqasTc5zuw-J7hVN_NqjLD-k/edit?gid=805514562#gid=805514562</t>
    </r>
    <r>
      <rPr>
        <sz val="10"/>
        <rFont val="Calibri"/>
      </rPr>
      <t xml:space="preserve"> </t>
    </r>
  </si>
  <si>
    <t>Jan.CB9.26</t>
  </si>
  <si>
    <r>
      <rPr>
        <sz val="10"/>
        <color theme="1"/>
        <rFont val="Calibri"/>
      </rPr>
      <t>- Key message:</t>
    </r>
    <r>
      <rPr>
        <b/>
        <sz val="10"/>
        <color theme="1"/>
        <rFont val="Calibri"/>
      </rPr>
      <t xml:space="preserve"> Hanuri Khao Deal Giảm 50%</t>
    </r>
    <r>
      <rPr>
        <sz val="10"/>
        <color theme="1"/>
        <rFont val="Calibri"/>
      </rPr>
      <t xml:space="preserve">
- Scheme: 
+ Giảm 50% món Combo 3 Bánh Gà + 3 Phomai Viên
- Timeline: 28/01-30/01
- Location: HCM</t>
    </r>
  </si>
  <si>
    <t>28/01-30/01</t>
  </si>
  <si>
    <r>
      <rPr>
        <sz val="10"/>
        <rFont val="Calibri"/>
      </rPr>
      <t xml:space="preserve">Dùng </t>
    </r>
    <r>
      <rPr>
        <u/>
        <sz val="10"/>
        <color rgb="FF1155CC"/>
        <rFont val="Calibri"/>
      </rPr>
      <t>KV cũ</t>
    </r>
    <r>
      <rPr>
        <sz val="10"/>
        <rFont val="Calibri"/>
      </rPr>
      <t xml:space="preserve"> remove BOX "voucher 50k"</t>
    </r>
  </si>
  <si>
    <r>
      <rPr>
        <b/>
        <sz val="10"/>
        <color theme="1"/>
        <rFont val="Calibri"/>
      </rPr>
      <t xml:space="preserve">1 Combo9:
</t>
    </r>
    <r>
      <rPr>
        <sz val="10"/>
        <color theme="1"/>
        <rFont val="Calibri"/>
      </rPr>
      <t>Search Placeholder(10h-12h): 28/01
Search Placeholder(17h-19h): 30/01
Hometop banner(10-12): 28/01-30/01</t>
    </r>
  </si>
  <si>
    <r>
      <rPr>
        <sz val="10"/>
        <rFont val="Calibri"/>
      </rPr>
      <t xml:space="preserve">Deadline 22/1
</t>
    </r>
    <r>
      <rPr>
        <u/>
        <sz val="10"/>
        <color rgb="FF1155CC"/>
        <rFont val="Calibri"/>
      </rPr>
      <t>https://drive.google.com/drive/u/0/folders/1_z_GuXcLy1m3HVerKiD4OcvaD_yvncUU</t>
    </r>
    <r>
      <rPr>
        <sz val="10"/>
        <rFont val="Calibri"/>
      </rPr>
      <t xml:space="preserve"> </t>
    </r>
  </si>
  <si>
    <t>Trùm Deal_Jan26</t>
  </si>
  <si>
    <t>[PLF CP]Trùm Deal_Jan26</t>
  </si>
  <si>
    <t>Trùm deal lên live 18.1</t>
  </si>
  <si>
    <t>18.1.2026</t>
  </si>
  <si>
    <t>https://drive.google.com/file/d/1525End4cExHJhj7kmW69vrk-JebMXsgZ/view</t>
  </si>
  <si>
    <t>https://shopee.vn/TrumDealLenLive1801</t>
  </si>
  <si>
    <r>
      <rPr>
        <sz val="10"/>
        <color theme="1"/>
        <rFont val="Calibri"/>
      </rPr>
      <t xml:space="preserve">- Key Message: </t>
    </r>
    <r>
      <rPr>
        <b/>
        <sz val="10"/>
        <color theme="1"/>
        <rFont val="Calibri"/>
      </rPr>
      <t>ReViet Juice Ưu Đãi Kép - Chỉ 1k + Voucher 40k</t>
    </r>
    <r>
      <rPr>
        <sz val="10"/>
        <color theme="1"/>
        <rFont val="Calibri"/>
      </rPr>
      <t xml:space="preserve">
- Scheme: ReViet Juice - Tặng món 1K + Voucher giảm 40k
+ List món giảm về 1k:
Nước Ép Cam Thơm
Nước Ép Dưa Hấu
Nước Ép Cam Dâu
Giới hạn mỗi khách hàng chỉ mua được 1 trong 3 món giá 1k, cho giá trị đơn từ 20k
+ Nhập Code:
SIEUTIEC20 giảm 20k cho đơn 50k 
SIEUTIEC30 giảm thêm 30k đơn 70k 
SIEUTIEC40 giảm thêm 40k đơn 100k 
- Location: HCM
- Timeline: 24/02 - 26/02</t>
    </r>
  </si>
  <si>
    <t xml:space="preserve">Giữ màu xanh của background như KV cũ trong file và thêm vibe Tết </t>
  </si>
  <si>
    <t>- Thêm element màu đỏ liên quan đến tết: pháo hoa, cây mai, bao lì xì,... 
- Làm nổi bật sản phẩm</t>
  </si>
  <si>
    <r>
      <rPr>
        <b/>
        <sz val="10"/>
        <color theme="1"/>
        <rFont val="Calibri"/>
      </rPr>
      <t xml:space="preserve">1 Combo 1:
</t>
    </r>
    <r>
      <rPr>
        <sz val="10"/>
        <color theme="1"/>
        <rFont val="Calibri"/>
      </rPr>
      <t>Static banner(1-3): 24/02 - 26/02
Pop up(13h-16h): 25/02</t>
    </r>
  </si>
  <si>
    <r>
      <rPr>
        <sz val="10"/>
        <rFont val="Calibri"/>
      </rPr>
      <t xml:space="preserve">Deadline 3/2
</t>
    </r>
    <r>
      <rPr>
        <u/>
        <sz val="10"/>
        <color rgb="FF1155CC"/>
        <rFont val="Calibri"/>
      </rPr>
      <t>https://drive.google.com/drive/u/0/folders/1NRbw61V6BmgyRVeQ522xGdyYXFW42N6Q</t>
    </r>
  </si>
  <si>
    <t>SaSin - Mì Cay 7 Cấp Độ Hàn Quốc</t>
  </si>
  <si>
    <t>Mua 1 tặng 1 + voucher 30k
Mua 1 Mì Kimchi Bò Mỹ tặng 1 Mì Kimchi Gogi
(combo 2 phần 75k đã bao gồm chi phí chế biến)
Voucher: SIEUTIEC30 giảm 30k mbs 70k
Timeline: 18-31/01
Location: HCM</t>
  </si>
  <si>
    <t>18/01 - 31/01</t>
  </si>
  <si>
    <t>https://docs.google.com/spreadsheets/d/1euYQp41NIB_2slpqUCv3Z1w09uwEDu-KfSVn_xAISmg/edit?gid=41632319#gid=41632319</t>
  </si>
  <si>
    <t>SPH 10h-12h 18/1
Bottom 20/1
Social post 23/1
FS banner 24/1
Story IG 28/1
Collection lits banner 30-31/1</t>
  </si>
  <si>
    <r>
      <rPr>
        <sz val="10"/>
        <rFont val="Calibri"/>
      </rPr>
      <t xml:space="preserve">- SPH: </t>
    </r>
    <r>
      <rPr>
        <u/>
        <sz val="10"/>
        <color rgb="FF1155CC"/>
        <rFont val="Calibri"/>
      </rPr>
      <t>https://drive.google.com/file/d/1IPhJtFa8eE3xnLFHTOOD6TEPjreHRY3C/view?usp=sharing</t>
    </r>
    <r>
      <rPr>
        <sz val="10"/>
        <rFont val="Calibri"/>
      </rPr>
      <t xml:space="preserve">
- các size khác: </t>
    </r>
    <r>
      <rPr>
        <u/>
        <sz val="10"/>
        <color rgb="FF1155CC"/>
        <rFont val="Calibri"/>
      </rPr>
      <t>https://drive.google.com/drive/folders/1K_viNq4vBUirbKAjmWr0hogQKU9m0N-G</t>
    </r>
  </si>
  <si>
    <t>jb-sasin</t>
  </si>
  <si>
    <r>
      <rPr>
        <sz val="10"/>
        <color theme="1"/>
        <rFont val="Calibri"/>
      </rPr>
      <t xml:space="preserve">- Key Mess: </t>
    </r>
    <r>
      <rPr>
        <b/>
        <sz val="10"/>
        <color theme="1"/>
        <rFont val="Calibri"/>
      </rPr>
      <t xml:space="preserve">THẺ OCB KHAO DEAL
Giảm 25.000đ cho đơn từ 100.000đ
</t>
    </r>
    <r>
      <rPr>
        <sz val="10"/>
        <color theme="1"/>
        <rFont val="Calibri"/>
      </rPr>
      <t>- Scheme: 
+ Giảm 25.000đ cho đơn từ 100.000đ khi thanh toán bằng thẻ OCB
Code name: OCB25
Áp dụng cho dịch vụ Food &amp; Mart
- Timeline: 10/06/2025 - 09/06/2026
- Location: Nationwide</t>
    </r>
  </si>
  <si>
    <t>Collection List Banner: 07/02
Ongoing Banner: 05/02
SPF - FB Story(6h-10h): 04/02
SPF - IG Story(6h-10h): 04/02</t>
  </si>
  <si>
    <r>
      <rPr>
        <sz val="10"/>
        <color theme="1"/>
        <rFont val="Calibri"/>
      </rPr>
      <t xml:space="preserve">Collection List Banner: 07/02
Ongoing Banner: 05/02
SPF - FB Story(6h-10h): </t>
    </r>
    <r>
      <rPr>
        <sz val="10"/>
        <color theme="1"/>
        <rFont val="Calibri"/>
      </rPr>
      <t>04/02</t>
    </r>
    <r>
      <rPr>
        <sz val="10"/>
        <color theme="1"/>
        <rFont val="Calibri"/>
      </rPr>
      <t xml:space="preserve">
SPF - IG Story(6h-10h): </t>
    </r>
    <r>
      <rPr>
        <sz val="10"/>
        <color theme="1"/>
        <rFont val="Calibri"/>
      </rPr>
      <t>04/02</t>
    </r>
  </si>
  <si>
    <r>
      <rPr>
        <sz val="10"/>
        <color theme="1"/>
        <rFont val="Calibri"/>
      </rPr>
      <t xml:space="preserve">Collection List Banner: 07/02
Ongoing Banner: 05/02
SPF - FB Story(6h-10h): </t>
    </r>
    <r>
      <rPr>
        <sz val="10"/>
        <color theme="1"/>
        <rFont val="Calibri"/>
      </rPr>
      <t>04/02</t>
    </r>
    <r>
      <rPr>
        <sz val="10"/>
        <color theme="1"/>
        <rFont val="Calibri"/>
      </rPr>
      <t xml:space="preserve">
SPF - IG Story(6h-10h): </t>
    </r>
    <r>
      <rPr>
        <sz val="10"/>
        <color theme="1"/>
        <rFont val="Calibri"/>
      </rPr>
      <t>04/02</t>
    </r>
  </si>
  <si>
    <r>
      <rPr>
        <sz val="10"/>
        <color theme="1"/>
        <rFont val="Calibri"/>
      </rPr>
      <t xml:space="preserve">Collection List Banner: 07/02
Ongoing Banner: 05/02
SPF - FB Story(6h-10h): </t>
    </r>
    <r>
      <rPr>
        <sz val="10"/>
        <color theme="1"/>
        <rFont val="Calibri"/>
      </rPr>
      <t>04/02</t>
    </r>
    <r>
      <rPr>
        <sz val="10"/>
        <color theme="1"/>
        <rFont val="Calibri"/>
      </rPr>
      <t xml:space="preserve">
SPF - IG Story(6h-10h): </t>
    </r>
    <r>
      <rPr>
        <sz val="10"/>
        <color theme="1"/>
        <rFont val="Calibri"/>
      </rPr>
      <t>04/02</t>
    </r>
  </si>
  <si>
    <r>
      <rPr>
        <u/>
        <sz val="10"/>
        <color rgb="FF1155CC"/>
        <rFont val="Calibri"/>
      </rPr>
      <t>https://shopee.vn/m/OCB-SPF</t>
    </r>
    <r>
      <rPr>
        <sz val="10"/>
        <rFont val="Calibri"/>
      </rPr>
      <t xml:space="preserve">
</t>
    </r>
    <r>
      <rPr>
        <u/>
        <sz val="10"/>
        <color rgb="FF1155CC"/>
        <rFont val="Calibri"/>
      </rPr>
      <t>https://shopee.vn/m/OCB-SP</t>
    </r>
  </si>
  <si>
    <r>
      <rPr>
        <sz val="10"/>
        <color theme="1"/>
        <rFont val="Calibri"/>
      </rPr>
      <t xml:space="preserve">- Key Mess: </t>
    </r>
    <r>
      <rPr>
        <b/>
        <sz val="10"/>
        <color theme="1"/>
        <rFont val="Calibri"/>
      </rPr>
      <t>ƯU ĐÃI SIÊU CHẤT - Giảm 30.000đ cho đơn từ 150.000đ</t>
    </r>
    <r>
      <rPr>
        <sz val="10"/>
        <color theme="1"/>
        <rFont val="Calibri"/>
      </rPr>
      <t xml:space="preserve">
- Scheme: 
+ Giảm 30.000đ cho đơn từ 150.000đ khi thanh toán bằng thẻ Home Credit
Áp dụng cho dịch vụ Food và Fresh 
Code name: HOMCRE30
- Timeline: 16/09/2025 - 15/03/2026
- Location: Nationwide</t>
    </r>
  </si>
  <si>
    <t>Collection List Banner: 25/02
Ongoing Banner: 26/02
SPF - FB Story(6h-10h): 25/02
SPF - IG Story(6h-10h): 25/02</t>
  </si>
  <si>
    <r>
      <rPr>
        <sz val="10"/>
        <color rgb="FF1155CC"/>
        <rFont val="Calibri"/>
      </rPr>
      <t xml:space="preserve">https://shopee.vn/m/HOMECRE-SPF
</t>
    </r>
    <r>
      <rPr>
        <u/>
        <sz val="10"/>
        <color rgb="FF1155CC"/>
        <rFont val="Calibri"/>
      </rPr>
      <t>https://shopee.vn/m/HOMECRE-SP</t>
    </r>
  </si>
  <si>
    <r>
      <rPr>
        <sz val="10"/>
        <color theme="1"/>
        <rFont val="Calibri"/>
      </rPr>
      <t xml:space="preserve">- Key Mess: </t>
    </r>
    <r>
      <rPr>
        <b/>
        <sz val="10"/>
        <color theme="1"/>
        <rFont val="Calibri"/>
      </rPr>
      <t>VẠN DEAL HỜI</t>
    </r>
    <r>
      <rPr>
        <sz val="10"/>
        <color theme="1"/>
        <rFont val="Calibri"/>
      </rPr>
      <t xml:space="preserve">
</t>
    </r>
    <r>
      <rPr>
        <b/>
        <sz val="10"/>
        <color theme="1"/>
        <rFont val="Calibri"/>
      </rPr>
      <t xml:space="preserve">Giảm 40.000đ cho đơn từ 150.000đ
</t>
    </r>
    <r>
      <rPr>
        <sz val="10"/>
        <color theme="1"/>
        <rFont val="Calibri"/>
      </rPr>
      <t>- Scheme: 
+ Giảm 40.000đ cho đơn từ 150.000đ khi thanh toán bằng thẻ FE CREDIT
Code name: FECREDIT40
Áp dụng cho dịch vụ Food &amp; Mart
- Timeline: 30/04/2025 - 31/03/2026
- Location: Nationwide</t>
    </r>
  </si>
  <si>
    <t>Search Banner: 09/02
Floating(6h-10h):  09/02 (Whitelist)</t>
  </si>
  <si>
    <r>
      <rPr>
        <sz val="10"/>
        <color theme="1"/>
        <rFont val="Calibri"/>
      </rPr>
      <t>- Key Mess:</t>
    </r>
    <r>
      <rPr>
        <b/>
        <sz val="10"/>
        <color theme="1"/>
        <rFont val="Calibri"/>
      </rPr>
      <t xml:space="preserve"> KHAO BẠN MỖI NGÀY Giảm 50k cho đơn từ 100k với thẻ Tín dụng TPB JCB Cashback</t>
    </r>
    <r>
      <rPr>
        <sz val="10"/>
        <color theme="1"/>
        <rFont val="Calibri"/>
      </rPr>
      <t xml:space="preserve">
- Scheme: 
+ Giảm 50k cho đơn từ 100k với thẻ Tín dụng TPB JCB Cashback
+ Code name: TPBJCB50, TPBJCB20
- Timeline: 01/02/2026 - 28/02/2026
- Location: Nationwide</t>
    </r>
  </si>
  <si>
    <t>01/02/2026 - 28/02/2026</t>
  </si>
  <si>
    <r>
      <rPr>
        <sz val="10"/>
        <color theme="1"/>
        <rFont val="Calibri"/>
      </rPr>
      <t xml:space="preserve">Hometop banner(10-12): </t>
    </r>
    <r>
      <rPr>
        <strike/>
        <sz val="10"/>
        <color theme="1"/>
        <rFont val="Calibri"/>
      </rPr>
      <t>23/02</t>
    </r>
    <r>
      <rPr>
        <sz val="10"/>
        <color theme="1"/>
        <rFont val="Calibri"/>
      </rPr>
      <t xml:space="preserve"> </t>
    </r>
    <r>
      <rPr>
        <b/>
        <sz val="10"/>
        <color rgb="FFFF0000"/>
        <rFont val="Calibri"/>
      </rPr>
      <t>27/02</t>
    </r>
    <r>
      <rPr>
        <sz val="10"/>
        <color theme="1"/>
        <rFont val="Calibri"/>
      </rPr>
      <t xml:space="preserve">
Collection List Banner: </t>
    </r>
    <r>
      <rPr>
        <strike/>
        <sz val="10"/>
        <color theme="1"/>
        <rFont val="Calibri"/>
      </rPr>
      <t>24/02</t>
    </r>
    <r>
      <rPr>
        <sz val="10"/>
        <color theme="1"/>
        <rFont val="Calibri"/>
      </rPr>
      <t xml:space="preserve"> </t>
    </r>
    <r>
      <rPr>
        <b/>
        <sz val="10"/>
        <color rgb="FFFF0000"/>
        <rFont val="Calibri"/>
      </rPr>
      <t>28/02</t>
    </r>
    <r>
      <rPr>
        <sz val="10"/>
        <color theme="1"/>
        <rFont val="Calibri"/>
      </rPr>
      <t xml:space="preserve">
Flash Sale Banner(1-3): </t>
    </r>
    <r>
      <rPr>
        <strike/>
        <sz val="10"/>
        <color theme="1"/>
        <rFont val="Calibri"/>
      </rPr>
      <t>26/02</t>
    </r>
    <r>
      <rPr>
        <sz val="10"/>
        <color theme="1"/>
        <rFont val="Calibri"/>
      </rPr>
      <t xml:space="preserve"> </t>
    </r>
    <r>
      <rPr>
        <b/>
        <sz val="10"/>
        <color rgb="FFFF0000"/>
        <rFont val="Calibri"/>
      </rPr>
      <t>28/02</t>
    </r>
  </si>
  <si>
    <r>
      <rPr>
        <sz val="10"/>
        <color theme="1"/>
        <rFont val="Calibri"/>
      </rPr>
      <t xml:space="preserve">Hometop banner(10-12): </t>
    </r>
    <r>
      <rPr>
        <strike/>
        <sz val="10"/>
        <color theme="1"/>
        <rFont val="Calibri"/>
      </rPr>
      <t>23/02</t>
    </r>
    <r>
      <rPr>
        <sz val="10"/>
        <color theme="1"/>
        <rFont val="Calibri"/>
      </rPr>
      <t xml:space="preserve"> </t>
    </r>
    <r>
      <rPr>
        <b/>
        <sz val="10"/>
        <color rgb="FFFF0000"/>
        <rFont val="Calibri"/>
      </rPr>
      <t>27/02</t>
    </r>
    <r>
      <rPr>
        <sz val="10"/>
        <color theme="1"/>
        <rFont val="Calibri"/>
      </rPr>
      <t xml:space="preserve">
Collection List Banner: </t>
    </r>
    <r>
      <rPr>
        <strike/>
        <sz val="10"/>
        <color theme="1"/>
        <rFont val="Calibri"/>
      </rPr>
      <t>24/02</t>
    </r>
    <r>
      <rPr>
        <sz val="10"/>
        <color theme="1"/>
        <rFont val="Calibri"/>
      </rPr>
      <t xml:space="preserve"> </t>
    </r>
    <r>
      <rPr>
        <b/>
        <sz val="10"/>
        <color rgb="FFFF0000"/>
        <rFont val="Calibri"/>
      </rPr>
      <t>28/02</t>
    </r>
    <r>
      <rPr>
        <sz val="10"/>
        <color theme="1"/>
        <rFont val="Calibri"/>
      </rPr>
      <t xml:space="preserve">
Flash Sale Banner(1-3): </t>
    </r>
    <r>
      <rPr>
        <strike/>
        <sz val="10"/>
        <color theme="1"/>
        <rFont val="Calibri"/>
      </rPr>
      <t>26/02</t>
    </r>
    <r>
      <rPr>
        <sz val="10"/>
        <color theme="1"/>
        <rFont val="Calibri"/>
      </rPr>
      <t xml:space="preserve"> </t>
    </r>
    <r>
      <rPr>
        <b/>
        <sz val="10"/>
        <color rgb="FFFF0000"/>
        <rFont val="Calibri"/>
      </rPr>
      <t>28/02</t>
    </r>
  </si>
  <si>
    <r>
      <rPr>
        <sz val="10"/>
        <color theme="1"/>
        <rFont val="Calibri"/>
      </rPr>
      <t xml:space="preserve">Hometop banner(10-12): </t>
    </r>
    <r>
      <rPr>
        <strike/>
        <sz val="10"/>
        <color theme="1"/>
        <rFont val="Calibri"/>
      </rPr>
      <t>23/02</t>
    </r>
    <r>
      <rPr>
        <sz val="10"/>
        <color theme="1"/>
        <rFont val="Calibri"/>
      </rPr>
      <t xml:space="preserve"> </t>
    </r>
    <r>
      <rPr>
        <b/>
        <sz val="10"/>
        <color rgb="FFFF0000"/>
        <rFont val="Calibri"/>
      </rPr>
      <t>27/02</t>
    </r>
    <r>
      <rPr>
        <sz val="10"/>
        <color theme="1"/>
        <rFont val="Calibri"/>
      </rPr>
      <t xml:space="preserve">
Collection List Banner: </t>
    </r>
    <r>
      <rPr>
        <strike/>
        <sz val="10"/>
        <color theme="1"/>
        <rFont val="Calibri"/>
      </rPr>
      <t>24/02</t>
    </r>
    <r>
      <rPr>
        <sz val="10"/>
        <color theme="1"/>
        <rFont val="Calibri"/>
      </rPr>
      <t xml:space="preserve"> </t>
    </r>
    <r>
      <rPr>
        <b/>
        <sz val="10"/>
        <color rgb="FFFF0000"/>
        <rFont val="Calibri"/>
      </rPr>
      <t>28/02</t>
    </r>
    <r>
      <rPr>
        <sz val="10"/>
        <color theme="1"/>
        <rFont val="Calibri"/>
      </rPr>
      <t xml:space="preserve">
Flash Sale Banner(1-3): </t>
    </r>
    <r>
      <rPr>
        <strike/>
        <sz val="10"/>
        <color theme="1"/>
        <rFont val="Calibri"/>
      </rPr>
      <t>26/02</t>
    </r>
    <r>
      <rPr>
        <sz val="10"/>
        <color theme="1"/>
        <rFont val="Calibri"/>
      </rPr>
      <t xml:space="preserve"> </t>
    </r>
    <r>
      <rPr>
        <b/>
        <sz val="10"/>
        <color rgb="FFFF0000"/>
        <rFont val="Calibri"/>
      </rPr>
      <t>28/02</t>
    </r>
  </si>
  <si>
    <r>
      <rPr>
        <sz val="10"/>
        <color theme="1"/>
        <rFont val="Calibri"/>
      </rPr>
      <t xml:space="preserve">Hometop banner(10-12): </t>
    </r>
    <r>
      <rPr>
        <strike/>
        <sz val="10"/>
        <color theme="1"/>
        <rFont val="Calibri"/>
      </rPr>
      <t>23/02</t>
    </r>
    <r>
      <rPr>
        <sz val="10"/>
        <color theme="1"/>
        <rFont val="Calibri"/>
      </rPr>
      <t xml:space="preserve"> </t>
    </r>
    <r>
      <rPr>
        <b/>
        <sz val="10"/>
        <color rgb="FFFF0000"/>
        <rFont val="Calibri"/>
      </rPr>
      <t>27/02</t>
    </r>
    <r>
      <rPr>
        <sz val="10"/>
        <color theme="1"/>
        <rFont val="Calibri"/>
      </rPr>
      <t xml:space="preserve">
Collection List Banner: </t>
    </r>
    <r>
      <rPr>
        <strike/>
        <sz val="10"/>
        <color theme="1"/>
        <rFont val="Calibri"/>
      </rPr>
      <t>24/02</t>
    </r>
    <r>
      <rPr>
        <sz val="10"/>
        <color theme="1"/>
        <rFont val="Calibri"/>
      </rPr>
      <t xml:space="preserve"> </t>
    </r>
    <r>
      <rPr>
        <b/>
        <sz val="10"/>
        <color rgb="FFFF0000"/>
        <rFont val="Calibri"/>
      </rPr>
      <t>28/02</t>
    </r>
    <r>
      <rPr>
        <sz val="10"/>
        <color theme="1"/>
        <rFont val="Calibri"/>
      </rPr>
      <t xml:space="preserve">
Flash Sale Banner(1-3): </t>
    </r>
    <r>
      <rPr>
        <strike/>
        <sz val="10"/>
        <color theme="1"/>
        <rFont val="Calibri"/>
      </rPr>
      <t>26/02</t>
    </r>
    <r>
      <rPr>
        <sz val="10"/>
        <color theme="1"/>
        <rFont val="Calibri"/>
      </rPr>
      <t xml:space="preserve"> </t>
    </r>
    <r>
      <rPr>
        <b/>
        <sz val="10"/>
        <color rgb="FFFF0000"/>
        <rFont val="Calibri"/>
      </rPr>
      <t>28/02</t>
    </r>
  </si>
  <si>
    <r>
      <rPr>
        <u/>
        <sz val="10"/>
        <color rgb="FF1155CC"/>
        <rFont val="Calibri"/>
      </rPr>
      <t>https://shopee.vn/m/TPBJCBCASHBACK-SPF</t>
    </r>
    <r>
      <rPr>
        <sz val="10"/>
        <rFont val="Calibri"/>
      </rPr>
      <t xml:space="preserve">
</t>
    </r>
    <r>
      <rPr>
        <u/>
        <sz val="10"/>
        <color rgb="FF1155CC"/>
        <rFont val="Calibri"/>
      </rPr>
      <t>https://shopee.vn/m/TPBJCBCASHBACK-SP</t>
    </r>
  </si>
  <si>
    <t>Feb.NGÀY 8</t>
  </si>
  <si>
    <r>
      <rPr>
        <sz val="10"/>
        <color theme="1"/>
        <rFont val="Calibri"/>
      </rPr>
      <t xml:space="preserve">- Key Mess: </t>
    </r>
    <r>
      <rPr>
        <b/>
        <sz val="10"/>
        <color theme="1"/>
        <rFont val="Calibri"/>
      </rPr>
      <t>Đặc quyền Ngày 8 - Giảm 80.000Đ cho đơn từ 188.000Đ</t>
    </r>
    <r>
      <rPr>
        <sz val="10"/>
        <color theme="1"/>
        <rFont val="Calibri"/>
      </rPr>
      <t xml:space="preserve">
- Scheme: 
+ Giảm 80.000 đồng cho đơn từ 188.000 đồng ngày 8 hằng tháng
+ Code name:HDSAISON80
- Timeline: 01/12/2025 - 28/02/2026 
- Location: Nationwide</t>
    </r>
  </si>
  <si>
    <t>SPF - FB Story(6h-10h): 08/02
Flashsale banner(1-3): 08/02</t>
  </si>
  <si>
    <r>
      <rPr>
        <u/>
        <sz val="10"/>
        <color rgb="FF1155CC"/>
        <rFont val="Calibri"/>
      </rPr>
      <t>https://shopee.vn/m/HDSAISONFOOD-SPF</t>
    </r>
    <r>
      <rPr>
        <sz val="10"/>
        <rFont val="Calibri"/>
      </rPr>
      <t xml:space="preserve">      
</t>
    </r>
    <r>
      <rPr>
        <u/>
        <sz val="10"/>
        <color rgb="FF1155CC"/>
        <rFont val="Calibri"/>
      </rPr>
      <t>https://shopee.vn/m/HDSAISONFOOD-SP</t>
    </r>
  </si>
  <si>
    <t>Feb.26.FOOD</t>
  </si>
  <si>
    <r>
      <rPr>
        <sz val="11"/>
        <color theme="1"/>
        <rFont val="Calibri"/>
      </rPr>
      <t xml:space="preserve">- Key Mess: </t>
    </r>
    <r>
      <rPr>
        <b/>
        <sz val="11"/>
        <color theme="1"/>
        <rFont val="Calibri"/>
      </rPr>
      <t>HD SAISON - MỘT CHẠM LÀ ĂN NGON giảm 50.000 đồng cho đơn từ 150.000đ áp dụng mỗi ngày</t>
    </r>
    <r>
      <rPr>
        <sz val="11"/>
        <color theme="1"/>
        <rFont val="Calibri"/>
      </rPr>
      <t xml:space="preserve">
- Scheme: 
+ Giảm 50.000 đồng cho đơn hàng từ 150.000 đồng thanh toán mỗi ngày (trừ ngày 8)
+ Code name: HDSAISON50
- Timeline: 01/12/2025 - 28/02/2026 
- Location: Nationwide</t>
    </r>
  </si>
  <si>
    <t>SPF - Insta Post 10h: 13/02
On going banner: 10/02 , 23/02
Floating(19h-22h): 25/02 (whitelist)</t>
  </si>
  <si>
    <r>
      <rPr>
        <u/>
        <sz val="10"/>
        <color rgb="FF1155CC"/>
        <rFont val="Calibri"/>
      </rPr>
      <t>https://shopee.vn/m/HDSAISONFOOD-SPF</t>
    </r>
    <r>
      <rPr>
        <sz val="10"/>
        <rFont val="Calibri"/>
      </rPr>
      <t xml:space="preserve">  
</t>
    </r>
    <r>
      <rPr>
        <u/>
        <sz val="10"/>
        <color rgb="FF1155CC"/>
        <rFont val="Calibri"/>
      </rPr>
      <t>https://shopee.vn/m/HDSAISONFOOD-SP</t>
    </r>
  </si>
  <si>
    <t>Feb.MART</t>
  </si>
  <si>
    <r>
      <rPr>
        <sz val="10"/>
        <color theme="1"/>
        <rFont val="Calibri"/>
      </rPr>
      <t xml:space="preserve">- Key Mess: </t>
    </r>
    <r>
      <rPr>
        <b/>
        <sz val="10"/>
        <color theme="1"/>
        <rFont val="Calibri"/>
      </rPr>
      <t>Đi chợ online có HD SAISON - Giảm 88.000đ cho đơn từ 388.000đ</t>
    </r>
    <r>
      <rPr>
        <sz val="10"/>
        <color theme="1"/>
        <rFont val="Calibri"/>
      </rPr>
      <t xml:space="preserve">
+ Giảm 88.000đ cho đơn từ 388.000Đ
+ Code name: HDSAISON88
- Timeline: 01/12/2025 - 28/02/2026 
- Location: Nationwide</t>
    </r>
  </si>
  <si>
    <t xml:space="preserve">Hometop banner(10-12): 07/02
SPF - Insta Story(6h-10h): 11/02
</t>
  </si>
  <si>
    <r>
      <rPr>
        <u/>
        <sz val="10"/>
        <color rgb="FF1155CC"/>
        <rFont val="Calibri"/>
      </rPr>
      <t>https://shopee.vn/m/HDSAISONMART-SPF</t>
    </r>
    <r>
      <rPr>
        <sz val="10"/>
        <rFont val="Calibri"/>
      </rPr>
      <t xml:space="preserve">     
</t>
    </r>
    <r>
      <rPr>
        <u/>
        <sz val="10"/>
        <color rgb="FF1155CC"/>
        <rFont val="Calibri"/>
      </rPr>
      <t>https://shopee.vn/m/HDSAISONMART-SP</t>
    </r>
  </si>
  <si>
    <r>
      <rPr>
        <sz val="10"/>
        <color theme="1"/>
        <rFont val="Calibri"/>
      </rPr>
      <t xml:space="preserve">- Key Mess: </t>
    </r>
    <r>
      <rPr>
        <b/>
        <sz val="10"/>
        <color theme="1"/>
        <rFont val="Calibri"/>
      </rPr>
      <t xml:space="preserve">Bữa ngon trọn vị – Ưu đãi mê ly giảm 40K 
</t>
    </r>
    <r>
      <rPr>
        <sz val="10"/>
        <color theme="1"/>
        <rFont val="Calibri"/>
      </rPr>
      <t>- Scheme: 
+ Giảm 20k cho đơn từ 50k 
+ Giảm 40k cho đơn từ 100k 
+ Code name:AGRJCB20 ; AGRJCB40
- Timeline: 01/11/2025 - 31/03/2026
- Location: Nationwide</t>
    </r>
  </si>
  <si>
    <t>Hometop banner(10-12): 10/02
Search banner: 12/02
On going banner: 24/02</t>
  </si>
  <si>
    <r>
      <rPr>
        <u/>
        <sz val="10"/>
        <color rgb="FF1155CC"/>
        <rFont val="Calibri"/>
      </rPr>
      <t>https://shopee.vn/m/Agribank-SPF</t>
    </r>
    <r>
      <rPr>
        <sz val="10"/>
        <rFont val="Calibri"/>
      </rPr>
      <t xml:space="preserve">
</t>
    </r>
    <r>
      <rPr>
        <u/>
        <sz val="10"/>
        <color rgb="FF1155CC"/>
        <rFont val="Calibri"/>
      </rPr>
      <t>https://shopee.vn/m/Agribank-SP</t>
    </r>
  </si>
  <si>
    <r>
      <rPr>
        <sz val="10"/>
        <color theme="1"/>
        <rFont val="Calibri"/>
      </rPr>
      <t xml:space="preserve">- Key Mess: </t>
    </r>
    <r>
      <rPr>
        <b/>
        <sz val="10"/>
        <color theme="1"/>
        <rFont val="Calibri"/>
      </rPr>
      <t>Tiệc Linh Đình - Deal siêu đỉnh Giảm 50k</t>
    </r>
    <r>
      <rPr>
        <sz val="10"/>
        <color theme="1"/>
        <rFont val="Calibri"/>
      </rPr>
      <t xml:space="preserve">
- Scheme: 
+ Giảm 50k cho đơn hàng từ 100k  ÁP dung cho KH mới
+ Giảm 60k cho đơn hàng từ 160k Áp dụng cho KH hiệu hữu
+ Code name: 
LPBJCB50
LPBJCB60
Áp dụng cho dịch vụ Food và Fresh
- Timeline: 01/10/2025 - 31/03/2026
- Location: Nationwide</t>
    </r>
  </si>
  <si>
    <t>Hometop banner(10-12): 03/02
Flashsale banner(1-3): 11/02
Ongoing banner: 25/02</t>
  </si>
  <si>
    <r>
      <rPr>
        <u/>
        <sz val="10"/>
        <color rgb="FF1155CC"/>
        <rFont val="Calibri"/>
      </rPr>
      <t>https://shopee.vn/m/LpbankOct25-SPF</t>
    </r>
    <r>
      <rPr>
        <u/>
        <sz val="10"/>
        <color rgb="FF1155CC"/>
        <rFont val="Calibri"/>
      </rPr>
      <t xml:space="preserve">        
</t>
    </r>
    <r>
      <rPr>
        <u/>
        <sz val="10"/>
        <color rgb="FF1155CC"/>
        <rFont val="Calibri"/>
      </rPr>
      <t>https://shopee.vn/m/LpbankOct25-SP</t>
    </r>
  </si>
  <si>
    <r>
      <rPr>
        <sz val="10"/>
        <color theme="1"/>
        <rFont val="Calibri"/>
      </rPr>
      <t xml:space="preserve">- Key Mess: </t>
    </r>
    <r>
      <rPr>
        <b/>
        <sz val="10"/>
        <color theme="1"/>
        <rFont val="Calibri"/>
      </rPr>
      <t>Ăn Hết Mọi Miền, Hi ShopeeFood khao 50%</t>
    </r>
    <r>
      <rPr>
        <sz val="10"/>
        <color theme="1"/>
        <rFont val="Calibri"/>
      </rPr>
      <t xml:space="preserve">
- Scheme: Ưu đãi đặc quyền thẻ Hi ShopeeFood giảm đến 50%
+ Existing User: Giảm 40k cho đơn Food từ 80k (HISPF40)
+ Existing User: Giảm 80k cho đơn hàng Food từ 160k áp dụng theo khung giờ . 
HISPF80H1 từ 6h-13h59p 
HISPF80H2 từ 14h-21h59p
- Timeline: 01/06/2025 - 31/03/2026 
- Location: Nationwide</t>
    </r>
  </si>
  <si>
    <t>Hometop banner(10-12): 13/02
Feature collection(4-6): 12/02
Pop up(6h-10h): 12/02
Ongoing banner: 11/02, 27/02
Search banner: 25/02</t>
  </si>
  <si>
    <t>- Hometop, Search banner:Onsite
- Ongoing: Onsite
- Pop up &amp; Feature Coll (matcha day): Hi SPF -Matcha day</t>
  </si>
  <si>
    <r>
      <rPr>
        <sz val="10"/>
        <rFont val="Calibri"/>
      </rPr>
      <t xml:space="preserve">Link gắn ongoing:
- setup SPF trên SP bằng link: </t>
    </r>
    <r>
      <rPr>
        <u/>
        <sz val="10"/>
        <color rgb="FF1155CC"/>
        <rFont val="Calibri"/>
      </rPr>
      <t>https://mall.shopee.vn/bridge_cmd/?cmd=openExternalLink&amp;url=https%3A%2F%2Ftinyurl.com%2FMBHi-SPF</t>
    </r>
    <r>
      <rPr>
        <sz val="10"/>
        <rFont val="Calibri"/>
      </rPr>
      <t xml:space="preserve">
- setup SPF stand alone bằng link: </t>
    </r>
    <r>
      <rPr>
        <u/>
        <sz val="10"/>
        <color rgb="FF1155CC"/>
        <rFont val="Calibri"/>
      </rPr>
      <t>https://shopee.vn/m/HiSPF-June25-SPF</t>
    </r>
    <r>
      <rPr>
        <sz val="10"/>
        <rFont val="Calibri"/>
      </rPr>
      <t xml:space="preserve">
Link LP Hometop,Popup,FB Post,Search:
</t>
    </r>
    <r>
      <rPr>
        <u/>
        <sz val="10"/>
        <color rgb="FF1155CC"/>
        <rFont val="Calibri"/>
      </rPr>
      <t>https://shopee.vn/m/HiSPF-June25-SPF</t>
    </r>
    <r>
      <rPr>
        <sz val="10"/>
        <rFont val="Calibri"/>
      </rPr>
      <t xml:space="preserve">        
</t>
    </r>
    <r>
      <rPr>
        <u/>
        <sz val="10"/>
        <color rgb="FF1155CC"/>
        <rFont val="Calibri"/>
      </rPr>
      <t xml:space="preserve">https://shopee.vn/m/HiSPF-June25-SP
</t>
    </r>
    <r>
      <rPr>
        <sz val="10"/>
        <rFont val="Calibri"/>
      </rPr>
      <t xml:space="preserve"> 
List mex matcha day: Merchant Matcha</t>
    </r>
  </si>
  <si>
    <r>
      <rPr>
        <sz val="10"/>
        <color theme="1"/>
        <rFont val="Calibri"/>
      </rPr>
      <t xml:space="preserve">Key message: </t>
    </r>
    <r>
      <rPr>
        <b/>
        <sz val="10"/>
        <color theme="1"/>
        <rFont val="Calibri"/>
      </rPr>
      <t>TIỆC RỘN RÀNG GÀ GIÒN VANG - Giảm 50.000 đồng</t>
    </r>
    <r>
      <rPr>
        <sz val="10"/>
        <color theme="1"/>
        <rFont val="Calibri"/>
      </rPr>
      <t xml:space="preserve">
Scheme:
Chickie Sarang Combo - Cặp Đôi Gà Bông giá gốc 397k giảm về 345k
Foodie Chingu Combo - Hội Bạn Sành Ăn giá gốc 687k giảm về 629k 
Daebak Party Combo - Đại Tiệc Thực Thần giá gốc 1116k giảm về 999k
- Timeline: 29-31/1
- Location: HN, HCM, ĐN, Thanh Hoá</t>
    </r>
  </si>
  <si>
    <t>SPF x Bonchon</t>
  </si>
  <si>
    <t>Logo + SKU</t>
  </si>
  <si>
    <r>
      <rPr>
        <sz val="10"/>
        <rFont val="Calibri"/>
      </rPr>
      <t xml:space="preserve">Adapt KV cũ thay keymess + SKU
link </t>
    </r>
    <r>
      <rPr>
        <u/>
        <sz val="10"/>
        <color rgb="FF1155CC"/>
        <rFont val="Calibri"/>
      </rPr>
      <t>KV cũ</t>
    </r>
  </si>
  <si>
    <t>Flash Sale Banner: 31/1
Collection List Banner 1-3: 29/1
Homebottom 4-6: 30/1</t>
  </si>
  <si>
    <r>
      <rPr>
        <sz val="10"/>
        <rFont val="Calibri"/>
      </rPr>
      <t xml:space="preserve">Deadline 20/1
</t>
    </r>
    <r>
      <rPr>
        <u/>
        <sz val="10"/>
        <color rgb="FF1155CC"/>
        <rFont val="Calibri"/>
      </rPr>
      <t>https://drive.google.com/drive/u/0/folders/1TG5HnT636hS_MLlYoq2YTbcPKOadGN7d</t>
    </r>
  </si>
  <si>
    <t>a-bonchon-chicken</t>
  </si>
  <si>
    <t>Feb_VNM sponsor</t>
  </si>
  <si>
    <r>
      <rPr>
        <sz val="10"/>
        <color theme="1"/>
        <rFont val="Calibri"/>
      </rPr>
      <t>- Key message:</t>
    </r>
    <r>
      <rPr>
        <b/>
        <sz val="10"/>
        <color theme="1"/>
        <rFont val="Calibri"/>
      </rPr>
      <t xml:space="preserve"> Passio Khao Deal giảm 50%</t>
    </r>
    <r>
      <rPr>
        <sz val="10"/>
        <color theme="1"/>
        <rFont val="Calibri"/>
      </rPr>
      <t xml:space="preserve"> </t>
    </r>
    <r>
      <rPr>
        <b/>
        <sz val="10"/>
        <color theme="1"/>
        <rFont val="Calibri"/>
      </rPr>
      <t>+ Voucher 40K</t>
    </r>
    <r>
      <rPr>
        <sz val="10"/>
        <color theme="1"/>
        <rFont val="Calibri"/>
      </rPr>
      <t xml:space="preserve">
- Scheme: 
+ Giảm món 50%: Bạc Xỉu - size M (35k-&gt;17,5k), Cà Phê Sữa Đá - size M (35k-&gt;17,5k), Cà Phê Đen Đá - size M (35k-&gt;17,5k)
+ Nhập code SIEUTIEC40 giảm 40k cho đơn từ 100k
- Timeline: 3/2-5/2
- Location: TP.HCM</t>
    </r>
  </si>
  <si>
    <t>03/02-05/02</t>
  </si>
  <si>
    <t>Passio Logo
Pick 3 món trong file</t>
  </si>
  <si>
    <t>Còn lại Design tùy ý thiết kế</t>
  </si>
  <si>
    <t>hometop banner #10-12: 3/2
bottom banner #4-6: 5/2
Search Placeholder 5H-10H: 4/2</t>
  </si>
  <si>
    <r>
      <rPr>
        <sz val="10"/>
        <rFont val="Calibri"/>
      </rPr>
      <t xml:space="preserve">Deadline 22/1
</t>
    </r>
    <r>
      <rPr>
        <u/>
        <sz val="10"/>
        <color rgb="FF1155CC"/>
        <rFont val="Calibri"/>
      </rPr>
      <t>https://drive.google.com/drive/u/0/folders/1_vmLNwXPqnmLWQmX5QdbxQn6B0ucgvVo</t>
    </r>
    <r>
      <rPr>
        <sz val="10"/>
        <rFont val="Calibri"/>
      </rPr>
      <t xml:space="preserve"> </t>
    </r>
  </si>
  <si>
    <t>a-passio-coffee</t>
  </si>
  <si>
    <t>Jan_Reward bonus</t>
  </si>
  <si>
    <r>
      <rPr>
        <sz val="10"/>
        <color theme="1"/>
        <rFont val="Calibri"/>
      </rPr>
      <t xml:space="preserve">"- Key Message: </t>
    </r>
    <r>
      <rPr>
        <b/>
        <sz val="10"/>
        <color theme="1"/>
        <rFont val="Calibri"/>
      </rPr>
      <t>CO.OPFOOD- NGUYÊN NĂM TƯƠI SÁNG - GIẢM 50%</t>
    </r>
    <r>
      <rPr>
        <sz val="10"/>
        <color theme="1"/>
        <rFont val="Calibri"/>
      </rPr>
      <t xml:space="preserve">
- Scheme: Media_Coopfood_ Promotion
- Opening time: 8:00 - 20:00</t>
    </r>
  </si>
  <si>
    <t>https://docs.google.com/spreadsheets/d/178zTbhvfQEkOuNAMfHHdmUaLzGX86ZZUeIlNy7DQf8w/edit?gid=1290095009#gid=1290095009</t>
  </si>
  <si>
    <t>https://drive.google.com/drive/u/0/folders/1U86DuAET4Lv99mPitPyi2yQW1jaK5f2M</t>
  </si>
  <si>
    <t>ind--coopfood</t>
  </si>
  <si>
    <t>https://shopeefood.vn/bo-suu-tap/ind--coopfood</t>
  </si>
  <si>
    <t>[Mass Ads]</t>
  </si>
  <si>
    <t>G Kitchen</t>
  </si>
  <si>
    <t>Jan_Cash Invest compensation</t>
  </si>
  <si>
    <r>
      <rPr>
        <sz val="10"/>
        <color theme="1"/>
        <rFont val="Calibri"/>
      </rPr>
      <t xml:space="preserve">"- Key Message (tagline):  </t>
    </r>
    <r>
      <rPr>
        <b/>
        <sz val="10"/>
        <color theme="1"/>
        <rFont val="Calibri"/>
      </rPr>
      <t>G Kitchen - Mang Tết Về Nhà - Giảm 30% + Mã Giảm 99.000Đ</t>
    </r>
    <r>
      <rPr>
        <sz val="10"/>
        <color theme="1"/>
        <rFont val="Calibri"/>
      </rPr>
      <t xml:space="preserve">
- Scheme:  P/S 30% + Mã Giảm 99k
- Opening time: 06:00 - 20:30</t>
    </r>
  </si>
  <si>
    <t>https://docs.google.com/spreadsheets/d/1lMXc-DNpmfkbIPIzHSg-E9n7f_UO92SV38WxfOHNRGY/edit?gid=2144238483#gid=2144238483</t>
  </si>
  <si>
    <t>https://drive.google.com/drive/u/0/folders/17qRo6hWCGZzoA4G47RY7OAVMnzI3wEpt</t>
  </si>
  <si>
    <t>ind--g-kitchen</t>
  </si>
  <si>
    <t>https://shopeefood.vn/bo-suu-tap/ind--g-kitchen</t>
  </si>
  <si>
    <t>Mira Goodfood</t>
  </si>
  <si>
    <r>
      <rPr>
        <sz val="10"/>
        <color theme="1"/>
        <rFont val="Calibri"/>
      </rPr>
      <t xml:space="preserve">"- Key Message:  </t>
    </r>
    <r>
      <rPr>
        <b/>
        <sz val="10"/>
        <color theme="1"/>
        <rFont val="Calibri"/>
      </rPr>
      <t>MIRA GOODFOOD - BỮA ĂN MÙA XUÂN- GIẢM 50% + VOUCHER 99K</t>
    </r>
    <r>
      <rPr>
        <sz val="10"/>
        <color theme="1"/>
        <rFont val="Calibri"/>
      </rPr>
      <t xml:space="preserve">
- Scheme: scheme Mira (PS + Buy Value+ FS) + join full SALEDINH  
- Opening time: 7:00 - 22:00</t>
    </r>
  </si>
  <si>
    <t>https://docs.google.com/spreadsheets/d/1yGeoA9uqwizcsWlrYouK9bEml0B53xCktHtdIZClpP0/edit?gid=438028179#gid=438028179</t>
  </si>
  <si>
    <t>https://drive.google.com/drive/u/0/folders/1jCRUFHISwAJq2vcFz2Ap8zvCYG3yL7Xp</t>
  </si>
  <si>
    <t>ind--mira-goodfood</t>
  </si>
  <si>
    <t>https://shopeefood.vn/bo-suu-tap/ind--mira-goodfood</t>
  </si>
  <si>
    <t>- Key message: Trà Sữa TocoToco Mua 1 Tặng 1 + Code 23K
- Scheme: TocoToco khao combo 2 ly chỉ còn 44k
- Nhập code TOCOVIP23 - giảm 23K đơn từ 44K
TOCO25: 25k mbs 65k
Timeline: 1-3/2; 26-28/2
- Location: Hà Nội, HCM, CT</t>
  </si>
  <si>
    <t>01/02 - 03/02
26/02 - 28/02</t>
  </si>
  <si>
    <r>
      <rPr>
        <u/>
        <sz val="10"/>
        <color rgb="FF1155CC"/>
        <rFont val="Calibri"/>
      </rPr>
      <t>https://drive.google.com/</t>
    </r>
    <r>
      <rPr>
        <sz val="10"/>
        <rFont val="Calibri"/>
      </rPr>
      <t>drive/u/0/folders/1uk4EpS56JfY1QfOVUgmeclEKJpL0KO8m</t>
    </r>
  </si>
  <si>
    <t>Key Mess: SUNDAY BASIC MUA 1 TẶNG 1 + Voucher 50k
- Scheme:
Trà sữa Sunday Basic Full Topping (size L)/Trà sữa kem trứng khè (Size L) 
+ Món tặng: Trà sữa truyền thống (Size M)
Nhập code: VIPSUNDAY30K - 40% cap 30k
VIPSUNDAY40K - 38% cap 40k
SIEUTIEC50 - giảm 50k mbs 140k
-Timeline: 26-28/2
- Location: HCM</t>
  </si>
  <si>
    <r>
      <rPr>
        <sz val="10"/>
        <rFont val="Calibri"/>
      </rPr>
      <t xml:space="preserve">Deadline 4/2
</t>
    </r>
    <r>
      <rPr>
        <u/>
        <sz val="10"/>
        <color rgb="FF1155CC"/>
        <rFont val="Calibri"/>
      </rPr>
      <t>https://drive.google.com/drive/u/0/folders/1nqjkArRfVxXivazKfmi_y8wn5OxEQ8hW</t>
    </r>
    <r>
      <rPr>
        <sz val="10"/>
        <rFont val="Calibri"/>
      </rPr>
      <t xml:space="preserve"> </t>
    </r>
  </si>
  <si>
    <t>Key Mess: MayCha mua 1 tặng 1 +   Giảm 60K
Scheme: Mua 1 tặng 1 áp dụng món:
+ Trà Sữa Trân Châu Hoàng Kim
+ Trà sữa Hong Kong
Nhập code  MAYCHA60: 60K MBS 180k
MAYCHAVIP23: 50% cap 23k
Timeline: 12,13/2
Location: HCM; Đồng Nai, Bình Dương; Đà Nẵng, An Giang, Kiên Giang, Tiền Giang, Long An</t>
  </si>
  <si>
    <t>12/02 - 13/02</t>
  </si>
  <si>
    <r>
      <rPr>
        <sz val="10"/>
        <rFont val="Calibri"/>
      </rPr>
      <t xml:space="preserve"> 
timeline 12-13/2: </t>
    </r>
    <r>
      <rPr>
        <u/>
        <sz val="10"/>
        <color rgb="FF1155CC"/>
        <rFont val="Calibri"/>
      </rPr>
      <t>https://drive.google.com/drive/folders/1SW8htK_B3qU4pek7JVtuv7NXe_uhO4A3</t>
    </r>
    <r>
      <rPr>
        <sz val="10"/>
        <rFont val="Calibri"/>
      </rPr>
      <t xml:space="preserve"> 
</t>
    </r>
  </si>
  <si>
    <t xml:space="preserve">Key Mess: Maycha Khao Deal 9K + Giảm 60K
Scheme:
Maycha khao deal 9k áp dụng các món 
Trà sữa Trân Châu
Trà sữa Trân Châu tươi
Trà sữa Trân Châu Hoàng Kim
Trà Sữa Thái
Trà sữa Hong Kong
Trà Sữa Shan Tuyết Lài
Trà sữa nguyên lá
Nhập code  MAYCHA60: 60K MBS 180k
MAYCHAVIP23: 50% cap 23k
Timeline: 1,6-8/2
Location: HCM; Đồng Nai, Bình Dương; Đà Nẵng, An Giang, Kiên Giang, Tiền Giang, Long An"
</t>
  </si>
  <si>
    <t>01/02
06/02 - 08/02</t>
  </si>
  <si>
    <t>MC 9k code 60k</t>
  </si>
  <si>
    <t>2-4Feb</t>
  </si>
  <si>
    <t>GONG CHA
KHAO DEAL ĐỘC QUYỀN
Mua 1 Tặng 1 + Voucher Giảm 50%
(deal độc quyền ShopeeFood)
Scheme: 
BOGO Mua L tặng M
Món Mua]
Trà sữa Xoài
Trà sữa Okinawa
Trà sữa quýt yogurt pop / Trà quýt yakult yogurt pop
[Món Tặng]
Trà sữa Trân châu đen / Trà sữa Oolong/Trà sữa khoai môn 
Giá gốc 129,000đ -&gt; 73,000đ
Nhập code: 
VIPGONGCHA25 - 50% cap 25k
Timeline: 2-4/2
Location: HCM,HN, Đồng Nai, Khánh Hòa, Đà Lạt</t>
  </si>
  <si>
    <t>02/02 - 04/02</t>
  </si>
  <si>
    <t>https://drive.google.com/drive/folders/1T_egzOZGEta1tbS0b30zt21YDIDein4P</t>
  </si>
  <si>
    <t>9-10Feb</t>
  </si>
  <si>
    <t>GONG CHA
KHAO DEAL ĐỘC QUYỀN
Mua 1 Tặng 1 + Voucher Giảm 50%
(deal độc quyền ShopeeFood)
Scheme: 
BOGO Mua L tặng M
Món Mua]
Trà sữa Xoài
Trà sữa Okinawa
Trà sữa quýt yogurt pop / Trà quýt yakult yogurt pop
[Món Tặng]
Trà sữa Trân châu đen / Trà sữa Oolong/Trà sữa khoai môn 
Giá gốc 129,000đ -&gt; 73,000đ
Nhập code: 
VIPGONGCHA25 - 50% cap 25k
Timeline: 9,10,25/2
Location: HCM,HN, Đồng Nai, Khánh Hòa, Đà Lạt</t>
  </si>
  <si>
    <r>
      <rPr>
        <sz val="10"/>
        <rFont val="Calibri"/>
      </rPr>
      <t xml:space="preserve">Deadline 28/1
</t>
    </r>
    <r>
      <rPr>
        <u/>
        <sz val="10"/>
        <color rgb="FF1155CC"/>
        <rFont val="Calibri"/>
      </rPr>
      <t xml:space="preserve">https://drive.google.com/drive/u/0/folders/1XKXJJiMDFsQSTHwZaynFxS9HAmx2epQv
</t>
    </r>
    <r>
      <rPr>
        <sz val="10"/>
        <rFont val="Calibri"/>
      </rPr>
      <t xml:space="preserve">25/2: </t>
    </r>
    <r>
      <rPr>
        <u/>
        <sz val="10"/>
        <color rgb="FF1155CC"/>
        <rFont val="Calibri"/>
      </rPr>
      <t>https://drive.google.com/drive/u/0/folders/1tkckp8e6YaXD0Hl-zq39iM9KVXIYle4U</t>
    </r>
    <r>
      <rPr>
        <sz val="10"/>
        <rFont val="Calibri"/>
      </rPr>
      <t xml:space="preserve"> </t>
    </r>
  </si>
  <si>
    <r>
      <rPr>
        <sz val="10"/>
        <color theme="1"/>
        <rFont val="Calibri"/>
      </rPr>
      <t xml:space="preserve">- Key message: </t>
    </r>
    <r>
      <rPr>
        <b/>
        <sz val="10"/>
        <color theme="1"/>
        <rFont val="Calibri"/>
      </rPr>
      <t>Lotteria Khao Deal - Giảm 100k</t>
    </r>
    <r>
      <rPr>
        <sz val="10"/>
        <color theme="1"/>
        <rFont val="Calibri"/>
      </rPr>
      <t xml:space="preserve">
- Scheme:
+ Rộn Ràng Deal
Gà rán + Mì ý + Pepsi (M)
Giá bán 83,000 Giá giảm 58,100
+ Deal Ngất Ngây: 2 Gà rán + Burger Bulgogi + Khoai tây chiên (S) + 2 Pepsi (S)
Giá bán 159,000 Giá giảm 111,000
+ Voucher: LOTTERIA100 13% CAP 100k, MBS 100k
Timeline: 29/01-31/01
Location: TP. Hồ Chí Minh, Hà Nội, Cần Thơ, Kiên Giang, Quảng Ninh, Quảng Bình, Bắc Giang, Nghệ An, Thanh Hoá, Đà Nẵng, Hải Phòng, Huế, Bình Dương, Bình Thuận, Khánh Hoà, Vũng Tàu, Ninh Thuận, Bình Định, Lâm Đồng, Đồng Nai, Quảng Ngãi, Cà Mau, Bến Tre, Bình Phước, Gia Lai, An Giang, Tiền Giang, Hải Dương, Đồng Tháp, Bắc Ninh, Đắk Lắk, Tây Ninh, Vĩnh Long, Vĩnh Phúc, Phú Thọ, Thái Bình, Sóc Trăng, Hưng Yên, Nam Định, Quảng Nam, Trà Vinh, Thái Nguyên, Long An, Phú Yên.</t>
    </r>
  </si>
  <si>
    <t>[Win 1]_Lotteria_Dec</t>
  </si>
  <si>
    <t>Flash Sale Banner: 29/1
Collection List Banner 1-3: 30/1
Homebottom 4-6: 31/1</t>
  </si>
  <si>
    <t>Combo 79k_Feb</t>
  </si>
  <si>
    <t>Key mess: Phúc Long khao combo 79k + voucher 40k
Scheme: Phúc Long khao combo 2 ly trà sữa 79k 
Nhập code: 
VIPPL40K: 8% cap 40k mbs 100k
Location: NW
Timeline: 5,6,23,24/2</t>
  </si>
  <si>
    <t>05/02 - 06/02
23/02 - 24/02</t>
  </si>
  <si>
    <t>https://drive.google.com/drive/u/0/folders/1t5wBkZKvW-P-6fkdlNl7r2rCrUuKocBR</t>
  </si>
  <si>
    <t>Combo 99k_Feb</t>
  </si>
  <si>
    <t>Key mess: Phúc Long khao combo 99k + voucher 40k
Scheme: Phúc Long khao combo 3 ly trà sữa 99k 
Nhập code: 
VIPPL18: 18k mbs 99k
VIPPL40: 15% cap 40k mbs 99k
Location: NW
Timeline: 11-13/2</t>
  </si>
  <si>
    <t>https://drive.google.com/drive/u/0/folders/1XK-R2-qE53_5QsOiutBZ-UbNh6F_z-UK</t>
  </si>
  <si>
    <t>v-phuclong-coffee--tea</t>
  </si>
  <si>
    <t>Key message: MỜI DEAL ĐỒNG CHILL
Mua 2 tặng 1 + voucher 40k
Scheme: Combo size mua 2 tặng 1 192k -&gt; 138k
Áp dụng các món: Olong Sữa, Olong Nhài Sữa, Tấm, Khói B'lao. Phong Lan, Bông
Nhập code: 
PHELA40 - 21% cap 40k
Location: HCM, HN, Đà Nẵng, Vũng Tàu, Hải Phòng, Đà Lạt, Quảng Nam,Đồng Nai, Khánh Hòa 
Timline: 2-4/2</t>
  </si>
  <si>
    <t>v-phe-la</t>
  </si>
  <si>
    <t>23-25Feb</t>
  </si>
  <si>
    <t>Key message: MỜI DEAL ĐỒNG CHILL
Combo 79k
Scheme:
Combo 108k -&gt; 79k
Áp dụng các món: hong Lan / Ôlong Sữa / Ôlong Nhài Sữa / Tấm / Khói Blao / Ôlong Đào Hồng
Location: HCM, HN, Đà Nẵng, Vũng Tàu, Hải Phòng, Đà Lạt, Quảng Nam,Đồng Nai, Khánh Hòa 
Timline:23-25/2</t>
  </si>
  <si>
    <r>
      <rPr>
        <sz val="10"/>
        <rFont val="Calibri"/>
      </rPr>
      <t xml:space="preserve">Deadline 3/2
</t>
    </r>
    <r>
      <rPr>
        <u/>
        <sz val="10"/>
        <color rgb="FF1155CC"/>
        <rFont val="Calibri"/>
      </rPr>
      <t>https://drive.google.com/drive/u/0/folders/1t0Rs7ZHuFje543_qt8hE3DwY8u98EOrG</t>
    </r>
    <r>
      <rPr>
        <sz val="10"/>
        <rFont val="Calibri"/>
      </rPr>
      <t xml:space="preserve"> </t>
    </r>
  </si>
  <si>
    <t>v-phela-2t1</t>
  </si>
  <si>
    <t>1-3Feb</t>
  </si>
  <si>
    <t>KFC KHAO COMBO CHỈ 77.000 ĐỒNG 
COMBO ĐỘC QUYỀN BAO GỒM: 1 Miếng Gà + 1 Cơm Gà Phile + 1 Pepsi (Tiêu Chuẩn) giá gốc 96,000 Giảm còn 77,000 VNĐ. 
Nhập code: KFCVIP35 - 35k mbs 159k</t>
  </si>
  <si>
    <t>01/02 - 03/02</t>
  </si>
  <si>
    <t>https://drive.google.com/drive/u/0/folders/17CQGxyvtGmIpsdPlrbc4NSBlpO5-qGeV</t>
  </si>
  <si>
    <t>Feb pack 1</t>
  </si>
  <si>
    <t>McDONALD'S
KHAO DEAL NĂM MỚI
Mua 2 tặng 2           
Scheme: 2 gà 1 nước tặng 2 gà 1 nước: Combo 4 gà rán 2 nước, giá gốc 198k -&gt; 119k
MCD29        29k mbs 114k
MCD33 33k MBS 119k
Timeline 1,7,8/2</t>
  </si>
  <si>
    <t>01/02
07/02 - 08/02</t>
  </si>
  <si>
    <t>https://drive.google.com/drive/u/0/folders/1ISR-x9MzfGhDSlS3EkiHJlPEmirnhDiO</t>
  </si>
  <si>
    <t>v-mcdonalds-2t2</t>
  </si>
  <si>
    <t>26-28Feb</t>
  </si>
  <si>
    <t>KFC KHAO COMBO 6 MÓN CHỈ 69.000 ĐỒNG
COMBO ĐỘC QUYỀN BAO GỒM: 3 Gà rán + 1 Khoai Tây Chiên (R) + 2 Pepsi (J) giá gốc 162,000 Giảm còn 119,000 VNĐ
Nhập code: KFCSVIP50K - 50k mbs 119k</t>
  </si>
  <si>
    <t>https://drive.google.com/drive/u/0/folders/1OZ7IQs-D2x_Hh05sP75X_Aso9C6GxpUm</t>
  </si>
  <si>
    <t>Feb pack 2</t>
  </si>
  <si>
    <t>McDONALD'S
KHAI TIỆC TÂN NIÊN
Mua 2 tặng 2        
Scheme: 2 gà 1 nước tặng 2 gà 1 nước: Combo 4 gà rán 2 nước, giá gốc 198k -&gt; 119k
Timeline 23-25, 28/2</t>
  </si>
  <si>
    <t>23/02 - 25/02
28/02</t>
  </si>
  <si>
    <t>https://drive.google.com/drive/u/0/folders/1SlbdtiUXbvKjRQ269Mf3qRCa_8nvFw_M</t>
  </si>
  <si>
    <t>TEXAS CHICKEN MĂM DEAL LỄ HỘI COMBO 99,000Đ + VOUCHER 56,000Đ 
02 Miếng gà bơ tỏi &amp; thảo mộc 01 Bánh cuộn Zesty Crunch 
Giá gốc: 147,000đ -&gt; 99,000đ 
Nhập code: VIPTEXAS56 56k MBS 269k</t>
  </si>
  <si>
    <t>23/02 - 26/02</t>
  </si>
  <si>
    <t>https://drive.google.com/drive/folders/1v6XMVMO7thoYSMvkxH4pg91Ezy-da45m</t>
  </si>
  <si>
    <t>Bún Bò Huế 149</t>
  </si>
  <si>
    <r>
      <rPr>
        <sz val="10"/>
        <color theme="1"/>
        <rFont val="Calibri"/>
      </rPr>
      <t xml:space="preserve">- Key message: </t>
    </r>
    <r>
      <rPr>
        <b/>
        <sz val="10"/>
        <color theme="1"/>
        <rFont val="Calibri"/>
      </rPr>
      <t>Bún Bò Huế 149 giảm 50%</t>
    </r>
    <r>
      <rPr>
        <sz val="10"/>
        <color theme="1"/>
        <rFont val="Calibri"/>
      </rPr>
      <t xml:space="preserve">
- Scheme: Bún Bò Huế 149 GIẢM MÓN 50%
Khung giờ : 9H - 13H ; 19H - 21H
- Timeline: 30/01 - 31/01
- Location: HCM</t>
    </r>
  </si>
  <si>
    <t>30/01 - 31/01</t>
  </si>
  <si>
    <t>chi nhánh Bún Bò Huế 149.xlsx</t>
  </si>
  <si>
    <r>
      <rPr>
        <sz val="10"/>
        <rFont val="Calibri"/>
      </rPr>
      <t>Adapt</t>
    </r>
    <r>
      <rPr>
        <u/>
        <sz val="10"/>
        <color rgb="FF1155CC"/>
        <rFont val="Calibri"/>
      </rPr>
      <t xml:space="preserve"> KV cũ </t>
    </r>
    <r>
      <rPr>
        <sz val="10"/>
        <rFont val="Calibri"/>
      </rPr>
      <t xml:space="preserve">, thay template mới, đổi keymess thành </t>
    </r>
    <r>
      <rPr>
        <b/>
        <sz val="10"/>
        <rFont val="Calibri"/>
      </rPr>
      <t>Bún Bò Huế 149 giảm 50%</t>
    </r>
    <r>
      <rPr>
        <sz val="10"/>
        <rFont val="Calibri"/>
      </rPr>
      <t xml:space="preserve"> và thêm size SM</t>
    </r>
  </si>
  <si>
    <t>Collection List Banner #1-3: 31/01
Homebottom 4-6: 31/01
Story FB Shopeefood: 10h - 13h 30/01
Story FB Foody:  10h - 13h 30/01</t>
  </si>
  <si>
    <r>
      <rPr>
        <sz val="10"/>
        <rFont val="Calibri"/>
      </rPr>
      <t xml:space="preserve">Deadline 22/1
</t>
    </r>
    <r>
      <rPr>
        <u/>
        <sz val="10"/>
        <color rgb="FF1155CC"/>
        <rFont val="Calibri"/>
      </rPr>
      <t>https://drive.google.com/drive/u/0/folders/1qTIio1nl8s5qv50sjZGPE4jKD3TWvG99</t>
    </r>
    <r>
      <rPr>
        <sz val="10"/>
        <rFont val="Calibri"/>
      </rPr>
      <t xml:space="preserve"> </t>
    </r>
  </si>
  <si>
    <t>a-bun-bo-hue-149</t>
  </si>
  <si>
    <t>6-8Feb</t>
  </si>
  <si>
    <t xml:space="preserve"> Lotteria Khao Deal 30% - Giảm 100k
Rộn Ràng Deal
Gà rán + Mì ý + Pepsi (M) "
Giá bán 83,000 --&gt; 58,000
Vui Tiệc Cuối Năm Gà rán + Mì ý + Burger Bulgogi + Khoai tây chiên (S) + 2 Pepsi (S
Giá bán 159,000 --&gt; 111,000
SVIPLOTTERIA25 25K mbs 101K
SVIPLOTTERIA45 45k MBS 218k
SVIPLOTTERIA50 12% cap 50k 
LOTTERIA100 - 13% cap 100k mbs 100k</t>
  </si>
  <si>
    <r>
      <rPr>
        <sz val="10"/>
        <rFont val="Calibri"/>
      </rPr>
      <t xml:space="preserve">Deadline 27/1
</t>
    </r>
    <r>
      <rPr>
        <u/>
        <sz val="10"/>
        <color rgb="FF1155CC"/>
        <rFont val="Calibri"/>
      </rPr>
      <t>https://drive.google.com/drive/u/0/folders/1YT74w6beN6qT6yDzRo2xIErEIDxZNnFd</t>
    </r>
  </si>
  <si>
    <t>sv-lotteria-di</t>
  </si>
  <si>
    <t>10-13Feb</t>
  </si>
  <si>
    <t xml:space="preserve"> Lotteria vui tất niên 
Khao Deal 30% - Giảm 100k
Rộn Ràng Deal
Gà rán + Mì ý + Pepsi (M) "
Giá bán 83,000 --&gt; 58,000
Vui Tiệc Cuối Năm Gà rán + Mì ý + Burger Bulgogi + Khoai tây chiên (S) + 2 Pepsi (S
Giá bán 159,000 --&gt; 111,000
SVIPLOTTERIA25 25K mbs 101K
SVIPLOTTERIA45 45k MBS 218k
SVIPLOTTERIA50 12% cap 50k 
LOTTERIA100 - 13% cap 100k mbs 100k</t>
  </si>
  <si>
    <t>10/02 - 13/02</t>
  </si>
  <si>
    <r>
      <rPr>
        <sz val="10"/>
        <rFont val="Calibri"/>
      </rPr>
      <t xml:space="preserve">Deadline 27/1
</t>
    </r>
    <r>
      <rPr>
        <u/>
        <sz val="10"/>
        <color rgb="FF1155CC"/>
        <rFont val="Calibri"/>
      </rPr>
      <t>https://drive.google.com/drive/u/0/folders/1YT74w6beN6qT6yDzRo2xIErEIDxZNnFd</t>
    </r>
  </si>
  <si>
    <t>GÀ RÁN POPEYES
KHAO TIỆC LINH ĐÌNH
 MUA 1 TẶNG 1
Mua Combo A: 2 Gà Tắm Nước Mắm/ 2 Gà Cajun Cheese + 1 Khoai Tây Chiên (vừa) + 1 Nước ngọt
Tặng Combo B: 1 MÌ Ý Phô Mai + 1 Gà Popcorn + 1 Bắp Cải Trộn (vừa) + 1 Nước ngọt
270,000 --&gt; 164,000
Nhập code: POPEYES80 - 15% cap 80k mbs 150k</t>
  </si>
  <si>
    <t>09/02 - 13/02</t>
  </si>
  <si>
    <t>https://drive.google.com/drive/u/0/folders/11oXH-rUfhCPmkgFOmrIgpUrcQVnfeIPv</t>
  </si>
  <si>
    <t>https://drive.google.com/drive/folders/1OHJdKmD1DvLQ5HVVU-p6R2RbPx7mBkGr</t>
  </si>
  <si>
    <t>Rước lộc vàng deal chồng deal
mua 1 tặng 1 + Voucher 100.000
Mua 1 pizza cỡ vừa kèm 2 lon nước ngọt 320ml, tặng 1 pizza cỡ nhỏ (Phô mai cao cấp, hải sản nhiệt đới, hawai) 239k =&gt; 189k
Mua 1 pizza cỡ lớn kèm 2 lon nước ngọt 320ml, tặng 1 pizza cỡ vừa  (Phô mai cao cấp, hải sản nhiệt đới, hawai) 329k =&gt; 269k
COMBO MÊ: 439k =&gt; 389k
Nhập code: SPFPHV100 100k MBS 370k</t>
  </si>
  <si>
    <t>11/02 - 13/02
26/02 - 28/02</t>
  </si>
  <si>
    <r>
      <rPr>
        <sz val="10"/>
        <rFont val="Calibri"/>
      </rPr>
      <t xml:space="preserve">11/02 - 13/02: </t>
    </r>
    <r>
      <rPr>
        <u/>
        <sz val="10"/>
        <color rgb="FF1155CC"/>
        <rFont val="Calibri"/>
      </rPr>
      <t>https://drive.google.com/drive/u/0/folders/1jMZhc92D_P-uROGQWXwfV9b5MRQD5das</t>
    </r>
    <r>
      <rPr>
        <sz val="10"/>
        <rFont val="Calibri"/>
      </rPr>
      <t xml:space="preserve"> 
26/02 - 28/02: </t>
    </r>
    <r>
      <rPr>
        <u/>
        <sz val="10"/>
        <color rgb="FF1155CC"/>
        <rFont val="Calibri"/>
      </rPr>
      <t>https://drive.google.com/drive/u/0/folders/1UI3zXhJhpgb5JRHxu63MRuBHMa4Dj6Zc</t>
    </r>
    <r>
      <rPr>
        <sz val="10"/>
        <rFont val="Calibri"/>
      </rPr>
      <t xml:space="preserve"> </t>
    </r>
  </si>
  <si>
    <t>sv-pizzahut</t>
  </si>
  <si>
    <r>
      <rPr>
        <sz val="10"/>
        <color theme="1"/>
        <rFont val="Calibri"/>
      </rPr>
      <t xml:space="preserve">- Key Mess: </t>
    </r>
    <r>
      <rPr>
        <b/>
        <sz val="10"/>
        <color theme="1"/>
        <rFont val="Calibri"/>
      </rPr>
      <t>Al Fresco's Tung Deal Pizza giảm 50% + Voucher 99K</t>
    </r>
    <r>
      <rPr>
        <sz val="10"/>
        <color theme="1"/>
        <rFont val="Calibri"/>
      </rPr>
      <t xml:space="preserve">
- Scheme:
+ Món: COMBO CHILL AT HOME 853,2k còn 426,6k
+ Code: SIEUTIEC99 - giảm 99k cho đơn 250k 
- Location: HCM
- Timeline: 26/1 - 28/1</t>
    </r>
  </si>
  <si>
    <t>26/01 - 28/01</t>
  </si>
  <si>
    <t>Flash Sale Banner: 28/1
Collection List Banner 1-3: 26/1
Homebottom 4-6: 27/1</t>
  </si>
  <si>
    <t>https://drive.google.com/drive/folders/1Vc0d-xA9YZp2keNt72T-hsOu8CzusSMk</t>
  </si>
  <si>
    <t>a-al-frescos</t>
  </si>
  <si>
    <r>
      <rPr>
        <sz val="10"/>
        <color theme="1"/>
        <rFont val="Calibri"/>
      </rPr>
      <t xml:space="preserve">- Key message: </t>
    </r>
    <r>
      <rPr>
        <b/>
        <sz val="10"/>
        <color theme="1"/>
        <rFont val="Calibri"/>
      </rPr>
      <t>KEM BƠ 251 KHAO MÓN CHỈ 5K + VOUCHER 40K</t>
    </r>
    <r>
      <rPr>
        <sz val="10"/>
        <color theme="1"/>
        <rFont val="Calibri"/>
      </rPr>
      <t xml:space="preserve">
- Scheme: KEM BƠ TRÁI CÂY TÔ 251 GIẢM MÓN VỀ 5k
Khung giờ : 13h - 16h
+ Nhập mã SIEUTIEC40 giảm 40k cho đơn 100k
- Timeline: 28/01 - 31/01
- Location: HCM</t>
    </r>
  </si>
  <si>
    <r>
      <rPr>
        <sz val="10"/>
        <rFont val="Calibri"/>
      </rPr>
      <t>dùng</t>
    </r>
    <r>
      <rPr>
        <u/>
        <sz val="10"/>
        <color rgb="FF1155CC"/>
        <rFont val="Calibri"/>
      </rPr>
      <t xml:space="preserve"> KV cũ</t>
    </r>
    <r>
      <rPr>
        <sz val="10"/>
        <rFont val="Calibri"/>
      </rPr>
      <t>, adapt  thêm size SM</t>
    </r>
  </si>
  <si>
    <t>Collection List Banner #1-3: 28/01 
Homebottom 4-6: 29/1
Story FB Shopeefood: 13h-18h 31/01
Story FB Foody:  13h-18h 31/01</t>
  </si>
  <si>
    <t xml:space="preserve">https://drive.google.com/drive/u/0/folders/1mRj_LkSZr4PNN_UhqMDDScRnvxm9UMQ1 </t>
  </si>
  <si>
    <t>Feb.26.CB6</t>
  </si>
  <si>
    <r>
      <rPr>
        <sz val="10"/>
        <color theme="1"/>
        <rFont val="Calibri"/>
      </rPr>
      <t xml:space="preserve">- Key message: </t>
    </r>
    <r>
      <rPr>
        <b/>
        <sz val="10"/>
        <color theme="1"/>
        <rFont val="Calibri"/>
      </rPr>
      <t xml:space="preserve">BINGXUE KHAO TIỆC NĂM MỚI CHỈ 0Đ
</t>
    </r>
    <r>
      <rPr>
        <sz val="10"/>
        <color theme="1"/>
        <rFont val="Calibri"/>
      </rPr>
      <t>- Scheme:
+ Giảm các món best seller sau về 20.000 VNĐ (chỉ chọn được 1 món/bill):
Sữa tươi Trân châu đường đen
Trà sữa socola trân châu
+ Nhập mã BINGXUE0D Giảm 20K mbs 20K
- Location: HN
- Timeline: 06/02-08/02</t>
    </r>
  </si>
  <si>
    <t>06/02-08/02</t>
  </si>
  <si>
    <r>
      <rPr>
        <b/>
        <sz val="10"/>
        <color theme="1"/>
        <rFont val="Calibri"/>
      </rPr>
      <t xml:space="preserve">1 Combo 6:
</t>
    </r>
    <r>
      <rPr>
        <sz val="10"/>
        <color theme="1"/>
        <rFont val="Calibri"/>
      </rPr>
      <t>Static banner(6): 06/02-08/02
Search Placeholder(12h-14h): 07/02
Search Placeholder(14h-17h): 08/02</t>
    </r>
  </si>
  <si>
    <t>https://drive.google.com/drive/u/0/folders/1JG0QGQsQ0TzmjwpLjqUYgbxvvREu3Rar</t>
  </si>
  <si>
    <t>a-trs-bingxue</t>
  </si>
  <si>
    <r>
      <rPr>
        <sz val="10"/>
        <color theme="1"/>
        <rFont val="Calibri"/>
      </rPr>
      <t>- Key message</t>
    </r>
    <r>
      <rPr>
        <b/>
        <sz val="10"/>
        <color theme="1"/>
        <rFont val="Calibri"/>
      </rPr>
      <t>: BINGXUE KHAO TIỆC NĂM MỚI CHỈ 0Đ</t>
    </r>
    <r>
      <rPr>
        <sz val="10"/>
        <color theme="1"/>
        <rFont val="Calibri"/>
      </rPr>
      <t xml:space="preserve">
- Scheme:
+ Giảm các món best seller sau về 20.000 VNĐ (chỉ chọn được 1 món/bill):
Sữa tươi Trân châu đường đen
Trà sữa socola trân châu
+ Nhập mã BINGXUE0D Giảm 20K mbs 20K
- Location: HN
- Timeline: 05/02</t>
    </r>
  </si>
  <si>
    <r>
      <rPr>
        <b/>
        <sz val="10"/>
        <color theme="1"/>
        <rFont val="Calibri"/>
      </rPr>
      <t xml:space="preserve">1 Static 6:
</t>
    </r>
    <r>
      <rPr>
        <sz val="10"/>
        <color theme="1"/>
        <rFont val="Calibri"/>
      </rPr>
      <t>Static banner(6): 05/02</t>
    </r>
  </si>
  <si>
    <r>
      <rPr>
        <sz val="10"/>
        <color theme="1"/>
        <rFont val="Calibri"/>
      </rPr>
      <t xml:space="preserve">- Key message: </t>
    </r>
    <r>
      <rPr>
        <b/>
        <sz val="10"/>
        <color theme="1"/>
        <rFont val="Calibri"/>
      </rPr>
      <t>BINGXUE KHAO TIỆC NĂM MỚI CHỈ 0Đ</t>
    </r>
    <r>
      <rPr>
        <sz val="10"/>
        <color theme="1"/>
        <rFont val="Calibri"/>
      </rPr>
      <t xml:space="preserve">
- Scheme:
+ Giảm các món best seller sau về 20.000 VNĐ (chỉ chọn được 1 món/bill):
Sữa tươi Trân châu đường đen
Trà sữa socola trân châu
+ Nhập mã BINGXUE0D Giảm 20K mbs 20K
- Location: Bắc Ninh, Khánh Hòa, Nam Định, Thái Nguyên
- Timeline: 01/02-10/02</t>
    </r>
  </si>
  <si>
    <t>01/02-10/02</t>
  </si>
  <si>
    <r>
      <rPr>
        <b/>
        <sz val="10"/>
        <color theme="1"/>
        <rFont val="Calibri"/>
      </rPr>
      <t xml:space="preserve">40 Static 5:
</t>
    </r>
    <r>
      <rPr>
        <sz val="10"/>
        <color theme="1"/>
        <rFont val="Calibri"/>
      </rPr>
      <t>Static banner(5): 01/02-10/02</t>
    </r>
  </si>
  <si>
    <r>
      <rPr>
        <sz val="10"/>
        <color theme="1"/>
        <rFont val="Calibri"/>
      </rPr>
      <t>- Key message:</t>
    </r>
    <r>
      <rPr>
        <b/>
        <sz val="10"/>
        <color theme="1"/>
        <rFont val="Calibri"/>
      </rPr>
      <t xml:space="preserve"> LaBoong khao trà sữa - chỉ 0Đ</t>
    </r>
    <r>
      <rPr>
        <sz val="10"/>
        <color theme="1"/>
        <rFont val="Calibri"/>
      </rPr>
      <t xml:space="preserve">
- Scheme: PS SKUs  về 20k
+ Voucher: LABOONG20 - Code giảm 20k, MBS 20K
- Location: HN
- Timeline: 01/02-07/02</t>
    </r>
  </si>
  <si>
    <t>01/02-07/02</t>
  </si>
  <si>
    <r>
      <rPr>
        <b/>
        <sz val="10"/>
        <color theme="1"/>
        <rFont val="Calibri"/>
      </rPr>
      <t xml:space="preserve">1 Win2:
</t>
    </r>
    <r>
      <rPr>
        <sz val="10"/>
        <color theme="1"/>
        <rFont val="Calibri"/>
      </rPr>
      <t>Search Placeholder(14h-17h): 04/02, 06/02
Hometop banner(7-9): 01/02, 03/02
Static  banner(1-3): 02/02, 05/02
Floating(13h-16h): 07/02
Pop up(13h-16h): 04/02</t>
    </r>
  </si>
  <si>
    <r>
      <rPr>
        <sz val="10"/>
        <color theme="1"/>
        <rFont val="Calibri"/>
      </rPr>
      <t xml:space="preserve">- Key message: </t>
    </r>
    <r>
      <rPr>
        <b/>
        <sz val="10"/>
        <color theme="1"/>
        <rFont val="Calibri"/>
      </rPr>
      <t>The Alley Khao Trà Sữa giảm 50% + voucher 50k</t>
    </r>
    <r>
      <rPr>
        <sz val="10"/>
        <color theme="1"/>
        <rFont val="Calibri"/>
      </rPr>
      <t xml:space="preserve">
- Scheme: PS Hồng trà sữa 50%.
+ Voucher: THEALLEY50 - Code  50k MBS 120K
- Location: Hà Nội
- Timeline: 05/02, 06/02, 09/02; 26/02-28/02</t>
    </r>
  </si>
  <si>
    <t>05/02, 06/02, 09/02; 26/02-28/02</t>
  </si>
  <si>
    <r>
      <rPr>
        <b/>
        <sz val="10"/>
        <color theme="1"/>
        <rFont val="Calibri"/>
      </rPr>
      <t xml:space="preserve">2 Combo1:
</t>
    </r>
    <r>
      <rPr>
        <sz val="10"/>
        <color theme="1"/>
        <rFont val="Calibri"/>
      </rPr>
      <t>Static banner(1-3): 05/02, 06/02, 09/02; 26/02-28/02
Pop up(13h-16h): 06/02; 27/02</t>
    </r>
  </si>
  <si>
    <r>
      <rPr>
        <sz val="10"/>
        <color theme="1"/>
        <rFont val="Calibri"/>
      </rPr>
      <t xml:space="preserve">- Key message: </t>
    </r>
    <r>
      <rPr>
        <b/>
        <sz val="10"/>
        <color theme="1"/>
        <rFont val="Calibri"/>
      </rPr>
      <t>The Alley Khao Trà Sữa Chỉ 1Đ</t>
    </r>
    <r>
      <rPr>
        <sz val="10"/>
        <color theme="1"/>
        <rFont val="Calibri"/>
      </rPr>
      <t xml:space="preserve">
- Scheme: PS Trà sữa Oolong 1Đ - MBS 99k.
+ Voucher: THEALLEY50 - Code  50k MBS 120K
- Location: Hà Nội
- Timeline: 02/02-04/02 ; 10/02-12/02</t>
    </r>
  </si>
  <si>
    <t>02/02-04/02 ; 10/02-12/02</t>
  </si>
  <si>
    <r>
      <rPr>
        <b/>
        <sz val="10"/>
        <color theme="1"/>
        <rFont val="Calibri"/>
      </rPr>
      <t xml:space="preserve">2 Combo2:
</t>
    </r>
    <r>
      <rPr>
        <sz val="10"/>
        <color theme="1"/>
        <rFont val="Calibri"/>
      </rPr>
      <t>Static banner(4): 02/02-04/02 ; 10/02-12/02
Pop up(13h-16h): 03/02; 10/02</t>
    </r>
  </si>
  <si>
    <r>
      <rPr>
        <sz val="10"/>
        <color theme="1"/>
        <rFont val="Calibri"/>
      </rPr>
      <t xml:space="preserve">- Key message: </t>
    </r>
    <r>
      <rPr>
        <b/>
        <sz val="10"/>
        <color theme="1"/>
        <rFont val="Calibri"/>
      </rPr>
      <t>The Alley Khao Trà Sữa Mua 1 Tặng 1 + voucher 50k</t>
    </r>
    <r>
      <rPr>
        <sz val="10"/>
        <color theme="1"/>
        <rFont val="Calibri"/>
      </rPr>
      <t xml:space="preserve">
- Scheme: Mua size L Trà sữa Alley 03 - tặng Hồng trà sữa size M
+ Voucher: THEALLEY50 - Code  50k MBS 120K
- Location: Hà Nội
- Timeline: 23/02-25/02</t>
    </r>
  </si>
  <si>
    <t>23/02-25/02</t>
  </si>
  <si>
    <r>
      <rPr>
        <b/>
        <sz val="10"/>
        <color theme="1"/>
        <rFont val="Calibri"/>
      </rPr>
      <t xml:space="preserve">1 Combo3:
</t>
    </r>
    <r>
      <rPr>
        <sz val="10"/>
        <color theme="1"/>
        <rFont val="Calibri"/>
      </rPr>
      <t>Static banner(6): 23/02-25/02
Pop up(13h-16h): 24/02</t>
    </r>
  </si>
  <si>
    <r>
      <rPr>
        <sz val="10"/>
        <color theme="1"/>
        <rFont val="Calibri"/>
      </rPr>
      <t xml:space="preserve">- Key message: </t>
    </r>
    <r>
      <rPr>
        <b/>
        <sz val="10"/>
        <color theme="1"/>
        <rFont val="Calibri"/>
      </rPr>
      <t>Rau Má Mix Mua 1 tặng 1 + Voucher 40K</t>
    </r>
    <r>
      <rPr>
        <sz val="10"/>
        <color theme="1"/>
        <rFont val="Calibri"/>
      </rPr>
      <t xml:space="preserve">
- Scheme:
+ Rau Má Mix Mua 1 tặng 1 
+ Nhập code SIEUTIEC40 giảm 40k cho đơn từ 100k 
- Timeline: 02/02, 03/02, 05/02, 06/02, 09/02, 10/02
- Location: TP.HCM</t>
    </r>
  </si>
  <si>
    <t>02/02, 03/02, 05/02, 06/02, 09/02, 10/02</t>
  </si>
  <si>
    <r>
      <rPr>
        <b/>
        <sz val="10"/>
        <color theme="1"/>
        <rFont val="Calibri"/>
      </rPr>
      <t xml:space="preserve">1 Win 1:
</t>
    </r>
    <r>
      <rPr>
        <sz val="10"/>
        <color theme="1"/>
        <rFont val="Calibri"/>
      </rPr>
      <t>Search Placeholder(12h-14h): 09/02
Search Placeholder(14h-17h): 10/02
Hometop banner(7-9): 03/02, 06/02
Static banner(1-3): 02/02, 05/02
Floating(13h-16h): 09/02
Popup(13h-16h): 10/02</t>
    </r>
  </si>
  <si>
    <t>https://drive.google.com/drive/folders/1d-_YRLkVKqDaPEXD9RZDl9pll95ISxnQ</t>
  </si>
  <si>
    <r>
      <rPr>
        <sz val="10"/>
        <color theme="1"/>
        <rFont val="Calibri"/>
      </rPr>
      <t xml:space="preserve">- Key message: </t>
    </r>
    <r>
      <rPr>
        <b/>
        <sz val="10"/>
        <color theme="1"/>
        <rFont val="Calibri"/>
      </rPr>
      <t>Trà Sữa ÔLong Châu Mua 1 tặng 1  + Voucher 40K</t>
    </r>
    <r>
      <rPr>
        <sz val="10"/>
        <color theme="1"/>
        <rFont val="Calibri"/>
      </rPr>
      <t xml:space="preserve">
- Scheme: 
+ Trà Sữa ÔLong Châu Mua 1 tặng 1 
+ Nhập code SIEUTIEC40 giảm 40k cho đơn từ 100k
- Timeline: 02/02 - 04/02, 06/02, 09/02, 10/02
- Location: TP.HCM</t>
    </r>
  </si>
  <si>
    <t>02/02 - 04/02, 06/02, 09/02, 10/02</t>
  </si>
  <si>
    <r>
      <rPr>
        <b/>
        <sz val="10"/>
        <color theme="1"/>
        <rFont val="Calibri"/>
      </rPr>
      <t xml:space="preserve">1 Win 1:
</t>
    </r>
    <r>
      <rPr>
        <sz val="10"/>
        <color theme="1"/>
        <rFont val="Calibri"/>
      </rPr>
      <t>Search Placeholder(12h-14h): 04/02
Search Placeholder(14h-17h): 03/02
Hometop banner(7-9): 04/02, 06/02
Static banner(1-3): 02/02, 03/02
Floating(13h-16h): 10/02
Popup(13h-16h): 09/02</t>
    </r>
  </si>
  <si>
    <t>https://drive.google.com/drive/folders/1Gh8EymckPv6MceM7men-eOtpw10k9K5M</t>
  </si>
  <si>
    <t>BOGO 29-30.1</t>
  </si>
  <si>
    <r>
      <rPr>
        <sz val="10"/>
        <color theme="1"/>
        <rFont val="Calibri"/>
      </rPr>
      <t xml:space="preserve">ADS - VIP
KeyMessage: DEAL VÀNG RỘN RÀNG TIỆC XUÂN
Mua + Tặng:
Trà sữa Nguyên Lá L65 
Matcha Latte L69 (+4,000)
Marble Bạc Xỉu L72 (+7,000)
Trà Lài Vải L75 (+10,000)
</t>
    </r>
    <r>
      <rPr>
        <sz val="10"/>
        <color rgb="FF0000FF"/>
        <rFont val="Calibri"/>
      </rPr>
      <t>Trà Siêu Đào L
Trà Cam Quýt L
Trà Sữa Tiramisu Bạc Hà L</t>
    </r>
    <r>
      <rPr>
        <sz val="10"/>
        <color theme="1"/>
        <rFont val="Calibri"/>
      </rPr>
      <t xml:space="preserve">
Giá gốc: 130 --&gt; 65
Voucher: CHEESE50 giảm 50k mbs 280k
Timeline
29 - 30.01.2025</t>
    </r>
  </si>
  <si>
    <t>29-30/01/2026</t>
  </si>
  <si>
    <t>HTC (8h-16h): 29/01
Bottom banner: 29/01, 30/01
SPF Page: 29/01
Story IG: 30/01
Hometop banner (0h-13h): 30/01
SPH (5h-10h): 30/01</t>
  </si>
  <si>
    <t>https://drive.google.com/drive/folders/1O6fPNqu9yD5vmzZXNPQD18q2fE1V6cpn</t>
  </si>
  <si>
    <t>Bếp Hẻm</t>
  </si>
  <si>
    <r>
      <rPr>
        <sz val="10"/>
        <color theme="1"/>
        <rFont val="Calibri"/>
      </rPr>
      <t xml:space="preserve">- Key message: </t>
    </r>
    <r>
      <rPr>
        <b/>
        <sz val="10"/>
        <color theme="1"/>
        <rFont val="Calibri"/>
      </rPr>
      <t>TUNG DEAL HỜI - Giảm đến 25%</t>
    </r>
    <r>
      <rPr>
        <sz val="10"/>
        <color theme="1"/>
        <rFont val="Calibri"/>
      </rPr>
      <t xml:space="preserve">
- Scheme: Giảm 25% món Combo Combo Mì Ý + Coca
- Timeline: 26/01-28/01
- Location: Đồng nai</t>
    </r>
  </si>
  <si>
    <t>https://docs.google.com/spreadsheets/d/1wTzxMk6xtREkQleKLKPuujKQE0SPbsv57ZZ-NVsQ4tw/edit?usp=sharing</t>
  </si>
  <si>
    <r>
      <rPr>
        <b/>
        <sz val="10"/>
        <color theme="1"/>
        <rFont val="Calibri"/>
      </rPr>
      <t>Combo 1:</t>
    </r>
    <r>
      <rPr>
        <sz val="10"/>
        <color theme="1"/>
        <rFont val="Calibri"/>
      </rPr>
      <t xml:space="preserve">
Static Banner(1-3): 26/01-28/01
Popup (16h-19h): 26/01</t>
    </r>
  </si>
  <si>
    <t>https://drive.google.com/drive/folders/1sXeEXSTw2C92xgr9B0nfPdhiqUjUZjrU</t>
  </si>
  <si>
    <t>a-bep-hem</t>
  </si>
  <si>
    <t>2-6.2</t>
  </si>
  <si>
    <t>Key mess: Mua 1 tặng 1 + Voucher 50k
Scheme: Mua 1 tặng 1
Món mua
- Trà sữa Hojicha - L
- Trà sữa Đài Loan - L
- Trà sữa Hồng Kông - L
Món tặng
- Trà sữa Hojicha - M
- Trà sữa Đài Loan - M
- Trà sữa Hồng Kông - M
- 1 phần topping free cho mỗi ly
Voucher: HIGHLANDS50K giảm 50k mbs 200k
Timeline: 01/02 - 13/02 &amp; 23/02 - 28/02
Location: NW</t>
  </si>
  <si>
    <t>02/02 - 06/02</t>
  </si>
  <si>
    <t>HTC (0h-10h &amp; 14h-18h): 03/02
HTC (8h-16h): 06/02
Hometop banner: 04/02, 05/02
Static banner: 03/02, 04/02
Flash sale banner: 05/02
Floating (6h-10h): 03/02, 04/02
Pop-up (6h-10h): 06/02
SPF Page: 03/02
Story IG SPF: 04/02</t>
  </si>
  <si>
    <t>HTC (8h-16h): 03/02, 04/02
Hometop banner: 06/02, 05/02
Static banner: 03/02, 04/02
Flash sale banner: 05/02
Floating (6h-10h): 06/02
Floating (13h-16h): 03/02
Pop-up (6h-10h): 05/02
SPF Page: 03/02
Story IG SPF: 04/02</t>
  </si>
  <si>
    <t>https://drive.google.com/drive/u/0/folders/10tdi-1u-RquDyHYpN9kqjXIyAEYOLmvT</t>
  </si>
  <si>
    <t>2-3.2</t>
  </si>
  <si>
    <t>BOGO 
Key Message: ĐƠM DEAL KẾT MÃ
Mua 1+ Tặng 1
Trà sữa Nguyên Lá L65 
Trà Đào Hồng L69 (+4,000)
Matcha Latte (+4,000)
Marble Bạc Xỉu L72 (+7,000)
Trà Cam Quýt L75 (+10,000)
Giá 130 --&gt; 65
Voucher
CHEESE50 giảm 50k mbs 280k
TIMELINE: 02 - 03.02</t>
  </si>
  <si>
    <t>2-3/2</t>
  </si>
  <si>
    <t>Flash sale banner: 03/02
SPH (5h-10h): 03/02
Bottom banner: 03/02
Story IG: 03/02</t>
  </si>
  <si>
    <t>Flash sale banner: 03/02
SPH (14h-17h): 03/02
Bottom banner: 03/02
Story IG: 03/02</t>
  </si>
  <si>
    <t>https://drive.google.com/drive/folders/1W2VrI1T4ZIH2_c-Fdi1GTSMHduliAPq4?usp=sharing</t>
  </si>
  <si>
    <t>NW 4-6.2</t>
  </si>
  <si>
    <t>Key message        Rước Sổ Đỏ – Lộc đầy Nhà
Giảm 40% + Voucher 60.000
Scheme        PS về 169K
1. Sổ Đỏ Ame Yuzu: Sổ Đỏ 139k + Ame Yuzu (M) 59K = 198K
2. Sổ Đỏ Latte Bạc Xỉu: Sổ Đỏ 139k + Latte Bạc Xỉu (M) 59K = 198K
3. Sổ Đỏ Tây Bắc: Sổ Đỏ 139k + Matcha Latte Tây Bắc (M) 49K = 188K
4. Sổ Đỏ Shan Tuyết: Sổ Đỏ 139k + Trà Sữa Shan Tuyết (M) 45K = 184K
Voucher: TCHV60 giảm 60k mbs 150k
TCHGIAM50 giảm 50% cap 33k
Timeline        04-06/02</t>
  </si>
  <si>
    <t>HTC (0h-16h): 04/02, 05/02
SPH (5h-10h): 06/02
Hometop banner (0h-13h): 06/02
Static banner: 05/02
Bottom banner: 04/02, 06/02
Flash sale banner: 06/02
SPF Page: 04/02
IG SPF Story: 05/02</t>
  </si>
  <si>
    <t>HTC (0h-16h): 06/02, 05/02
SPH (5h-10h): 06/02
Hometop banner: 05/02
Static banner: 05/02, 06/02
Bottom banner: 05/02, 06/02
Flash sale banner: 06/02
SPF Page: 04/02
IG SPF Story: 05/02</t>
  </si>
  <si>
    <r>
      <rPr>
        <u/>
        <sz val="10"/>
        <color rgb="FF1155CC"/>
        <rFont val="Arial"/>
      </rPr>
      <t>https://drive.google.com/</t>
    </r>
    <r>
      <rPr>
        <sz val="10"/>
        <color rgb="FF000000"/>
        <rFont val="Arial"/>
        <scheme val="minor"/>
      </rPr>
      <t>drive/u/0/folders/1nZM6fD9xG7D9mJt6ZVdS_a_H5B1MF9GI</t>
    </r>
  </si>
  <si>
    <t>v-thecoffeehouse</t>
  </si>
  <si>
    <t>Mua 1 tặng 1 + Voucher 100k
"Mua 1 tặng 1 
Mua Chôm tặng Chôm -&gt; 59K
Mua Chôm Tặng Bơ -&gt; 59K
Mua Chôm tặng Iki Matcha -&gt; 59K
Mua CHôm tặng Cóc -&gt; 59K
Mua Iki Matcha Đậu Hũ tặng Thanh Hương -&gt; 69K"
Voucher
KATINAT50K giảm 50k mbs 200k
KATINAT100K giảm 100k mbs 350k
Timeline: 2/2 &amp; 25/2</t>
  </si>
  <si>
    <t>2/2, 25/2</t>
  </si>
  <si>
    <t>SPH (12h-14h): 25/02
HTC (10h-16h): 25/02
Flash sale banner: 25/02
Story SPF Page: 25/02</t>
  </si>
  <si>
    <t xml:space="preserve"> https://drive.google.com/drive/u/0/folders/146ST7brDPVfJAmISNOqnIfL4Hy-9McDb</t>
  </si>
  <si>
    <t>v-katinat-house</t>
  </si>
  <si>
    <t>9-13.2 [cancelled]</t>
  </si>
  <si>
    <t>Mua 2 tặng 1 
Mua 1 Bơ Già Dừa Non size L +1 Cóc cóc đác đác size L
Tặng 1 Trà Sữa Chôm Chôm: 59k
Mua 1 Bơ già Dừa Non size L 69k  + 1 Iki Matcha Latte Đậu Hũ 69k 
Tặng 1 Trà Sữa Chôm Chôm: 59k
Mua 1 Bơ Già Dừa Non size L + 1 Trà Sữa Chôm Chôm
Tặng 1 Trà Sữa Chôm Chôm: 59k
Giá bán đồng giá: 128k
KATINAT100K giảm 100k mbs 350k
KATINAT50K giảm 50k mbs 200k</t>
  </si>
  <si>
    <t>6, 11, 13, 23-24/2</t>
  </si>
  <si>
    <t>SPH (12h-14h): 06/02
Hometop banner (13h-24h): 06/02
Collection list banner: 06/02
Hometop banner (0h-16h): 11/02
Floating (13h-16h): 11/02
SPH (5h-10h): 13/02
HTC (12h-16h): 13/02</t>
  </si>
  <si>
    <t>Static banner: 06/02
Hometop banner (13h-24h): 06/02
Hometop banner (0h-16h): 11/02
Floating (13h-16h): 11/02
SPH (5h-10h): 13/02
HTC (12h-16h): 13/02</t>
  </si>
  <si>
    <t>SPH (12h-14h): 06/02
Static banner: 06/02
Hometop banner (0h-10h &amp; 13h-16h): 06/02
Hometop banner (0h-10h &amp; 12h-16h): 11/02
Floating (13h-16h): 11/02
SPH (5h-10h): 13/02
HTC (12h-16h): 13/02</t>
  </si>
  <si>
    <t>SPH (12h-14h): 06/02
Static banner: 06/02
Hometop banner: 11/02
Floating (13h-16h): 11/02
SPH (5h-10h): 13/02
HTC (12h-16h): 13/02</t>
  </si>
  <si>
    <t>https://drive.google.com/drive/u/0/folders/1HJchw2hwLd_aSUKY_AT6Igh_Bs6VF1mX</t>
  </si>
  <si>
    <t>ĐÓN XUÂN SANG - NGÀN DEAL VÀNG
Món Chỉ 1Đ + Voucher 100.000đ
Matcha Latte Tây Bắc  50k =&gt; 1đ mbs 109k
Trà Đào Cam Sả 55k =&gt; 1đ mbs 109k
Bạc Xỉu 45k =&gt; 1đ mbs 109k
Voucher
TCHGIAM50 giảm 50% cap 33k
TCH100 giảm 100k mbs 280k
Location: NW
Timeline: 25-27/2</t>
  </si>
  <si>
    <t>25/2 - 27/2</t>
  </si>
  <si>
    <t>Hometop banner: 26/02
Bottom banner: 25/02, 26/02
HTC (0h-10h): 25/02
HTC (0h-16h): 26/02
Hometop banner: 25/02
Flash sale banner: 27/02
Floating (13h-16h): 25/02
Pop-up (6h-10h): 26/02, 27/02
SPF Page: 27/02
SPF STory: 26/02</t>
  </si>
  <si>
    <t>Hometop banner: 27/02
Static banner: 26/02
HTC (0h-10h): 25/02
HTC (0h-16h): 26/02
Hometop banner: 25/02
Flash sale banner: 27/02
Floating (13h-16h): 25/02
Pop-up (6h-10h): 26/02, 27/02
SPF Page: 27/02
SPF STory: 26/02</t>
  </si>
  <si>
    <r>
      <rPr>
        <sz val="10"/>
        <rFont val="Calibri"/>
      </rPr>
      <t xml:space="preserve">Deadline 4/2
</t>
    </r>
    <r>
      <rPr>
        <u/>
        <sz val="10"/>
        <color rgb="FF1155CC"/>
        <rFont val="Calibri"/>
      </rPr>
      <t>https://drive.google.com/drive/u/0/folders/13nqJ_-XoeevFVraDYuyBDmqif1_QSWJ4</t>
    </r>
    <r>
      <rPr>
        <sz val="10"/>
        <rFont val="Calibri"/>
      </rPr>
      <t xml:space="preserve"> </t>
    </r>
  </si>
  <si>
    <t>26-27.2</t>
  </si>
  <si>
    <t>BOGO 
Key Message: 
         DEAL XỊN 
KHAI TIỆC TÂN NIÊN 
Mua + Tặng
Trà sữa Lài L65 
Matcha Latte L69 (+4,000)
Dịu Đào L69 (+4,000)
Opera Bạc Xỉu L72 (+7,000)
Trà Siêu Đào L75 (+10,000)
Trà Cam Quýt L75 (+10,000)
Giá 130 --&gt; 65
Voucher: CHEESE50 giảm 50k mbs 280k
Timeline: 26 -27/02</t>
  </si>
  <si>
    <t>26-27/2</t>
  </si>
  <si>
    <t>HTC (0h-9h): 27/02
SPH (14h-17h): 26/02
SPH (5h-10h): 27/02
Bottom banner: 26/02, 27/02
SPF Page: 26/02</t>
  </si>
  <si>
    <t>Hometop banner (0h-10h &amp; 13h-16h): 26/02
SPH (14h-17h): 26/02
SPH (5h-10h): 27/02
Bottom banner: 26/02, 27/02
SPF Page: 26/02</t>
  </si>
  <si>
    <t>https://drive.google.com/drive/u/0/folders/1I2cXLg9_gTL0WfaNnLjlpnaXq6aNO0-y</t>
  </si>
  <si>
    <t>BAU BOGO</t>
  </si>
  <si>
    <t>1-13.2 &amp; 23-28/2</t>
  </si>
  <si>
    <t>KATINAT giảm 100k
Combo Phát Lộc - 2 ly Best sellers giảm còn 89k gồm:
- Trà Oolong Nướng Sữa
- Bơ Già Dừa Non
Voucher
KATINAT100KK giảm 100k mbs 400k
KATINAT50k giảm 50k mbs 200k
Location: NW
Timeline: 1-13 &amp; 23-28/2</t>
  </si>
  <si>
    <t>SPH (12h-14h): 10/02
Hometop banner (13h-16h): 10/02, 12/02
Flash sale banner: 24/02
Pop-up WL (13h-16h): 26/02</t>
  </si>
  <si>
    <r>
      <rPr>
        <sz val="10"/>
        <rFont val="Calibri"/>
      </rPr>
      <t xml:space="preserve">6/1 (dùng từ 26/1) </t>
    </r>
    <r>
      <rPr>
        <u/>
        <sz val="10"/>
        <color rgb="FF1155CC"/>
        <rFont val="Calibri"/>
      </rPr>
      <t>https://drive.google.com/drive/u/0/folders/1U0xXHGduZullTbh_jIsrrHGnh6U1AX4U</t>
    </r>
  </si>
  <si>
    <t>sj-katinat-coffee</t>
  </si>
  <si>
    <t>BAU combo 25%</t>
  </si>
  <si>
    <t>Combo 2 ly size L giảm 25%
_ Trà Sữa Nguyên Lá L 65
_ Trà Sữa Olong Hoa Lài L65
_ Trà Đào Hồng L69 (+4,000)
_ Opera Bạc Xỉu L72 (+7,000)
_ Trà Siêu Đào L75 (+10,000)
_ Gentle Matcha L75 (+10,000)
Voucher:
CHEESE35        35K MBS 150K
CHEESE40        40K MBS 200K
CHEESE50        50K MBS 280K
Location: NW
Timeline:
1, 4-13, 23-25, 28/2</t>
  </si>
  <si>
    <t>1, 4-13, 23-25, 28/2</t>
  </si>
  <si>
    <t>SPH (5h-10h): 11/02
Hometop banner (0h-10h): 10/02, 24/02
Story IG SPF: 25/02</t>
  </si>
  <si>
    <t>sj-cheesecoffee</t>
  </si>
  <si>
    <t>Pop-up WL (6h-10h): 11/02
Static banner: 11/02</t>
  </si>
  <si>
    <t>13/2</t>
  </si>
  <si>
    <t>Floating (13h-16h): 13/02</t>
  </si>
  <si>
    <t>Feb.Custom 1.01</t>
  </si>
  <si>
    <r>
      <rPr>
        <sz val="10"/>
        <color theme="1"/>
        <rFont val="Calibri"/>
      </rPr>
      <t xml:space="preserve">- Keymess: </t>
    </r>
    <r>
      <rPr>
        <b/>
        <sz val="10"/>
        <color theme="1"/>
        <rFont val="Calibri"/>
      </rPr>
      <t xml:space="preserve">TUTIMI KHAO TẤT NIÊN 
 MÓN 19K + VOUCHER 40K
</t>
    </r>
    <r>
      <rPr>
        <sz val="10"/>
        <color theme="1"/>
        <rFont val="Calibri"/>
      </rPr>
      <t>- Scheme:
+ Deal 19K:
Matcha Latte Size 530ml
Mây Đào Size 530ml
+ Deal 29K: 
Milo Dầm Trân Châu Đường Đen Tutimi M
Milo Dầm Phô Mai Sữa Tươi Tutimi M
Trà Sữa Olong Full Topping M
Áp dụng đơn từ 40K - Mỗi đơn được áp dụng 1 món giảm
+ Săn khung giờ Flash sale giảm 50% Milo Dầm Pudding Tutimi
+ Nhập mã TUTIMI40K - giảm 40.000đ, áp dụng cho đơn 80.000đ
Số lượng code: 930 codes/day (cofund 50:50)
- Timeline: 01/02, 03/02, 04/02
- Location: HCM</t>
    </r>
  </si>
  <si>
    <r>
      <rPr>
        <b/>
        <sz val="10"/>
        <color theme="1"/>
        <rFont val="Calibri"/>
      </rPr>
      <t xml:space="preserve">1 Custom 1:
</t>
    </r>
    <r>
      <rPr>
        <sz val="10"/>
        <color theme="1"/>
        <rFont val="Calibri"/>
      </rPr>
      <t>Static Banner(5): 01/02, 03/02, 04/02
Pop Up(19h-22h): 01/02</t>
    </r>
  </si>
  <si>
    <t>https://drive.google.com/drive/folders/15w2_JBCzYdaXbiKrUNcogs5iaUF_7oNC</t>
  </si>
  <si>
    <t>Feb.Custom 4</t>
  </si>
  <si>
    <r>
      <rPr>
        <sz val="10"/>
        <color theme="1"/>
        <rFont val="Calibri"/>
      </rPr>
      <t xml:space="preserve">- Keymess: </t>
    </r>
    <r>
      <rPr>
        <b/>
        <sz val="10"/>
        <color theme="1"/>
        <rFont val="Calibri"/>
      </rPr>
      <t>TUTIMI KHAO TẤT NIÊN 
 MÓN 19K + VOUCHER 40K</t>
    </r>
    <r>
      <rPr>
        <sz val="10"/>
        <color theme="1"/>
        <rFont val="Calibri"/>
      </rPr>
      <t xml:space="preserve">
- Scheme:
+ Deal 19K:
Matcha Latte Size 530ml
Mây Đào Size 530ml
</t>
    </r>
    <r>
      <rPr>
        <strike/>
        <sz val="10"/>
        <color theme="1"/>
        <rFont val="Calibri"/>
      </rPr>
      <t xml:space="preserve">+ Deal 29K: 
Milo Dầm Trân Châu Đường Đen Tutimi M
Milo Dầm Phô Mai Sữa Tươi Tutimi M
Trà Sữa Olong Full Topping M
</t>
    </r>
    <r>
      <rPr>
        <sz val="10"/>
        <color rgb="FFFF0000"/>
        <rFont val="Calibri"/>
      </rPr>
      <t>Milo Dầm Trân Châu Đường Đen Tutimi M
Milo Dầm Phô Mai Sữa Tươi Tutimi M
Trà Sữa Pudding Tutimi
Trà Sữa Olong Trân Châu Trắng (L)</t>
    </r>
    <r>
      <rPr>
        <sz val="10"/>
        <color theme="1"/>
        <rFont val="Calibri"/>
      </rPr>
      <t xml:space="preserve">
Áp dụng đơn từ 40K - Mỗi đơn được áp dụng 1 món giảm
+ Săn khung giờ Flash sale giảm 50% Milo Dầm Pudding Tutimi
+ Nhập mã TUTIMI40K - giảm 40.000đ, áp dụng cho đơn 80.000đ
Số lượng code: 930 codes/day (cofund 50:50)
- Timeline: 06/02 - 08/02
- Location: HCM</t>
    </r>
  </si>
  <si>
    <r>
      <rPr>
        <b/>
        <sz val="10"/>
        <color theme="1"/>
        <rFont val="Calibri"/>
      </rPr>
      <t xml:space="preserve">1 Custom 4:
</t>
    </r>
    <r>
      <rPr>
        <sz val="10"/>
        <color theme="1"/>
        <rFont val="Calibri"/>
      </rPr>
      <t>Hometop Banner(10-12): 06/02 - 08/02
Floating(13h-16h): 06/02</t>
    </r>
  </si>
  <si>
    <t>https://drive.google.com/drive/folders/189iNKVCLpvI9ZVdqyp7DzOXshOAyvXOo</t>
  </si>
  <si>
    <t>Feb.Custom 1.24</t>
  </si>
  <si>
    <r>
      <rPr>
        <sz val="10"/>
        <color theme="1"/>
        <rFont val="Calibri"/>
      </rPr>
      <t xml:space="preserve">- Keymess: </t>
    </r>
    <r>
      <rPr>
        <b/>
        <sz val="10"/>
        <color theme="1"/>
        <rFont val="Calibri"/>
      </rPr>
      <t>TUTIMI RÓT LỘC KHAI XUÂN
 MÓN 19K + VOUCHER 40K</t>
    </r>
    <r>
      <rPr>
        <sz val="10"/>
        <color theme="1"/>
        <rFont val="Calibri"/>
      </rPr>
      <t xml:space="preserve">
- Scheme:
+ Deal 19K:
Matcha Latte Size 530ml
Mây Đào Size 530ml
</t>
    </r>
    <r>
      <rPr>
        <strike/>
        <sz val="10"/>
        <color theme="1"/>
        <rFont val="Calibri"/>
      </rPr>
      <t xml:space="preserve">+ Deal 29K: 
Milo Dầm Trân Châu Đường Đen Tutimi M
Milo Dầm Phô Mai Sữa Tươi Tutimi M
Trà Sữa Olong Full Topping M
</t>
    </r>
    <r>
      <rPr>
        <sz val="10"/>
        <color rgb="FFFF0000"/>
        <rFont val="Calibri"/>
      </rPr>
      <t>Milo Dầm Trân Châu Đường Đen Tutimi M
Milo Dầm Phô Mai Sữa Tươi Tutimi M
Trà Sữa Pudding Tutimi
Trà Sữa Olong Trân Châu Trắng (L)</t>
    </r>
    <r>
      <rPr>
        <sz val="10"/>
        <color theme="1"/>
        <rFont val="Calibri"/>
      </rPr>
      <t xml:space="preserve">
Áp dụng đơn từ 40K - Mỗi đơn được áp dụng 1 món giảm
+ Săn khung giờ Flash sale giảm 50% Milo Dầm Pudding Tutimi
+ Nhập mã TUTIMI40K - giảm 40.000đ, áp dụng cho đơn 89.000đ
Số lượng code: 930 codes/day (cofund 50:50)
- Timeline: 24/02, 25/02, 27/02
- Location: HCM</t>
    </r>
  </si>
  <si>
    <t>24/02, 25/02, 27/02</t>
  </si>
  <si>
    <r>
      <rPr>
        <sz val="10"/>
        <rFont val="Calibri"/>
      </rPr>
      <t xml:space="preserve">Tone Xanh + đỏ. Vibe Năm mới , mùa xuân. Tham khảo thêm </t>
    </r>
    <r>
      <rPr>
        <u/>
        <sz val="10"/>
        <color rgb="FF1155CC"/>
        <rFont val="Calibri"/>
      </rPr>
      <t xml:space="preserve">mẫu </t>
    </r>
  </si>
  <si>
    <t>Pick món chính Mây Đào + 2 món tùy ý trong file</t>
  </si>
  <si>
    <t xml:space="preserve">Thêm element : hoa, bướm, quạt </t>
  </si>
  <si>
    <r>
      <rPr>
        <b/>
        <sz val="10"/>
        <color theme="1"/>
        <rFont val="Calibri"/>
      </rPr>
      <t xml:space="preserve">1 Custom 1:
</t>
    </r>
    <r>
      <rPr>
        <sz val="10"/>
        <color theme="1"/>
        <rFont val="Calibri"/>
      </rPr>
      <t>Static Banner(5): 24/02, 25/02, 27/02
Pop Up(13h-16h): 27/02</t>
    </r>
  </si>
  <si>
    <r>
      <rPr>
        <sz val="10"/>
        <rFont val="Calibri"/>
      </rPr>
      <t xml:space="preserve">Deadline 3/2
</t>
    </r>
    <r>
      <rPr>
        <u/>
        <sz val="10"/>
        <color rgb="FF1155CC"/>
        <rFont val="Calibri"/>
      </rPr>
      <t>https://drive.google.com/drive/u/0/folders/1a_UfLrJTO1C3A2n-edVs2aoSUhQUaYoM</t>
    </r>
    <r>
      <rPr>
        <sz val="10"/>
        <rFont val="Calibri"/>
      </rPr>
      <t xml:space="preserve"> </t>
    </r>
  </si>
  <si>
    <r>
      <rPr>
        <sz val="10"/>
        <color theme="1"/>
        <rFont val="Calibri"/>
      </rPr>
      <t xml:space="preserve">- Key message: </t>
    </r>
    <r>
      <rPr>
        <b/>
        <sz val="10"/>
        <color rgb="FFFF0000"/>
        <rFont val="Calibri"/>
      </rPr>
      <t>SEKAI NHÂN ĐÔI ƯU ĐÃI - MÓN 10K + VOUCHER 50K</t>
    </r>
    <r>
      <rPr>
        <sz val="10"/>
        <color theme="1"/>
        <rFont val="Calibri"/>
      </rPr>
      <t xml:space="preserve">
- Scheme: Tặng món </t>
    </r>
    <r>
      <rPr>
        <sz val="10"/>
        <color rgb="FFFF0000"/>
        <rFont val="Calibri"/>
      </rPr>
      <t>10K</t>
    </r>
    <r>
      <rPr>
        <sz val="10"/>
        <color theme="1"/>
        <rFont val="Calibri"/>
      </rPr>
      <t xml:space="preserve"> khi mua đơn từ 45K
Trà Sữa Gạo Nhật
Trà Sữa Nguyên Lá
+ Combo giảm 20% về 69K
+ Nhập mã SEKAI50 - giảm 50% tối đa 50.000đ, áp dụng cho đơn 75K
Số lượng code: 450 codes/day (cofund 50:50)
- Location: HCM
- Timeline: 01/02, 03/02, 04/02</t>
    </r>
  </si>
  <si>
    <r>
      <rPr>
        <b/>
        <sz val="10"/>
        <color theme="1"/>
        <rFont val="Calibri"/>
      </rPr>
      <t xml:space="preserve">1 Custom 4:
</t>
    </r>
    <r>
      <rPr>
        <sz val="10"/>
        <color theme="1"/>
        <rFont val="Calibri"/>
      </rPr>
      <t>Hometop Banner(10-12): 01/02, 03/02, 04/02
Floating(13h-16h): 04/02</t>
    </r>
  </si>
  <si>
    <t>https://drive.google.com/drive/folders/1-9pIymkGb49QUqGI50QDtMWQpt_j8XVg</t>
  </si>
  <si>
    <t>Feb.Custom 1</t>
  </si>
  <si>
    <r>
      <rPr>
        <sz val="10"/>
        <color theme="1"/>
        <rFont val="Calibri"/>
      </rPr>
      <t xml:space="preserve">- Key message: </t>
    </r>
    <r>
      <rPr>
        <b/>
        <sz val="10"/>
        <color rgb="FFFF0000"/>
        <rFont val="Calibri"/>
      </rPr>
      <t>SEKAI NHÂN ĐÔI ƯU ĐÃI - MÓN 10K + VOUCHER 50K</t>
    </r>
    <r>
      <rPr>
        <sz val="10"/>
        <color theme="1"/>
        <rFont val="Calibri"/>
      </rPr>
      <t xml:space="preserve">
- Scheme: Tặng món </t>
    </r>
    <r>
      <rPr>
        <sz val="10"/>
        <color rgb="FFFF0000"/>
        <rFont val="Calibri"/>
      </rPr>
      <t xml:space="preserve">10K </t>
    </r>
    <r>
      <rPr>
        <sz val="10"/>
        <color theme="1"/>
        <rFont val="Calibri"/>
      </rPr>
      <t>khi mua đơn từ 45K
Trà Sữa Gạo Nhật
Trà Sữa Nguyên Lá
+ Combo giảm 20% về 69K
+ Nhập mã SEKAI50 - giảm 50% tối đa 50.000đ, áp dụng cho đơn 75K
Số lượng code: 450 codes/day (cofund 50:50)
- Timeline: 07/02 - 09/02
- Location: HCM</t>
    </r>
  </si>
  <si>
    <r>
      <rPr>
        <b/>
        <sz val="10"/>
        <color theme="1"/>
        <rFont val="Calibri"/>
      </rPr>
      <t xml:space="preserve">1 Custom 1:
</t>
    </r>
    <r>
      <rPr>
        <sz val="10"/>
        <color theme="1"/>
        <rFont val="Calibri"/>
      </rPr>
      <t>Static Banner(5): 07/02 - 09/02
Pop Up(13h-16h): 07/02</t>
    </r>
  </si>
  <si>
    <r>
      <rPr>
        <sz val="10"/>
        <color theme="1"/>
        <rFont val="Calibri"/>
      </rPr>
      <t xml:space="preserve">- Key message: </t>
    </r>
    <r>
      <rPr>
        <b/>
        <sz val="10"/>
        <color theme="1"/>
        <rFont val="Calibri"/>
      </rPr>
      <t>Mokchang Khao Tiệc Tất Niên - Giảm 50% + Món 9K</t>
    </r>
    <r>
      <rPr>
        <sz val="10"/>
        <color theme="1"/>
        <rFont val="Calibri"/>
      </rPr>
      <t xml:space="preserve">
- Scheme: 
+ Giảm 50% các món: Popcorn Sốt Mật Ong Tỏi Size S, Kimbap Truyền Thống
+ Tok Truyền Thống 9k cho đơn từ 200k
+ Gạch giá Combo Sính Hàn và Mai Đẹt Ti Ni về 120k
+ Giảm giá Gà Half Half về 149k
+ Gạch giá 2 set One-derful về 99k
+ Gạch giá Two-gether về 249k
+ Code MOKCHANG60 giảm 60k cho đơn từ 120k 
- Location: Hà Nội
- Timeline: 06/02-08/02</t>
    </r>
  </si>
  <si>
    <r>
      <rPr>
        <sz val="10"/>
        <rFont val="Calibri"/>
      </rPr>
      <t xml:space="preserve">Adapt </t>
    </r>
    <r>
      <rPr>
        <u/>
        <sz val="10"/>
        <color rgb="FF1155CC"/>
        <rFont val="Calibri"/>
      </rPr>
      <t>KV cũ:</t>
    </r>
    <r>
      <rPr>
        <sz val="10"/>
        <rFont val="Calibri"/>
      </rPr>
      <t xml:space="preserve"> 
- Thay key message mới 
- Thay element mới liên quan tới tết nguyên đán: pháo hoa, lì xì, hoa đào,...</t>
    </r>
  </si>
  <si>
    <r>
      <rPr>
        <b/>
        <sz val="10"/>
        <color theme="1"/>
        <rFont val="Calibri"/>
      </rPr>
      <t xml:space="preserve">1 Combo2:
</t>
    </r>
    <r>
      <rPr>
        <sz val="10"/>
        <color theme="1"/>
        <rFont val="Calibri"/>
      </rPr>
      <t>Static banner(4): 06/02-08/02
Pop up(16h-19h): 06/02</t>
    </r>
  </si>
  <si>
    <r>
      <rPr>
        <sz val="10"/>
        <rFont val="Calibri"/>
      </rPr>
      <t xml:space="preserve">Deadline 27/1
</t>
    </r>
    <r>
      <rPr>
        <u/>
        <sz val="10"/>
        <color rgb="FF1155CC"/>
        <rFont val="Calibri"/>
      </rPr>
      <t>https://drive.google.com/drive/u/0/folders/1iQ7K7bPaVUupK9kaGVjJfGBc_Ap1QzQR</t>
    </r>
    <r>
      <rPr>
        <sz val="10"/>
        <rFont val="Calibri"/>
      </rPr>
      <t xml:space="preserve"> </t>
    </r>
  </si>
  <si>
    <t>Feb.01.26</t>
  </si>
  <si>
    <r>
      <rPr>
        <sz val="10"/>
        <color theme="1"/>
        <rFont val="Calibri"/>
      </rPr>
      <t xml:space="preserve">- Key message: </t>
    </r>
    <r>
      <rPr>
        <b/>
        <sz val="10"/>
        <color theme="1"/>
        <rFont val="Calibri"/>
      </rPr>
      <t>SUNDAY BASIC KHAO
DEAL 1K + Voucher 50K</t>
    </r>
    <r>
      <rPr>
        <sz val="10"/>
        <color theme="1"/>
        <rFont val="Calibri"/>
      </rPr>
      <t xml:space="preserve">
- Scheme:
+ Deal 1k - 2k -3k :
1k: Lục trà mật ong (L) (20 phần)
2k: Trà sữa truyền thống (M) (10 phần)
3k: Trà sữa trân châu đen (M) (10 phần)
MBS 45k, 40 phần/chi nhánh/ngày, Mỗi bill chỉ order 1 món
+ Nhập code SIEUTIEC50, giảm 50k MBS 140k
- Location: TP.HCM
- Timeline:  01/02, 03/02 - 05/02</t>
    </r>
  </si>
  <si>
    <t>01/02, 03/02 - 05/02</t>
  </si>
  <si>
    <r>
      <rPr>
        <b/>
        <sz val="10"/>
        <color theme="1"/>
        <rFont val="Calibri"/>
      </rPr>
      <t xml:space="preserve">1 Win 2:
</t>
    </r>
    <r>
      <rPr>
        <sz val="10"/>
        <color theme="1"/>
        <rFont val="Calibri"/>
      </rPr>
      <t>Search Placeholder(14h-17h): 01/02, 04/02
Hometop banner(7-9): 04/02, 05/02
Static banner(4): 01/02, 03/02
Pop up(13h-16h): 03/02</t>
    </r>
  </si>
  <si>
    <t>https://drive.google.com/drive/u/0/folders/1TMSGWbnkAXWWakO7RJTg0390e6nERNdK</t>
  </si>
  <si>
    <t>Feb.06.26</t>
  </si>
  <si>
    <r>
      <rPr>
        <sz val="10"/>
        <color theme="1"/>
        <rFont val="Calibri"/>
      </rPr>
      <t xml:space="preserve">- Key message: </t>
    </r>
    <r>
      <rPr>
        <b/>
        <sz val="10"/>
        <color theme="1"/>
        <rFont val="Calibri"/>
      </rPr>
      <t>SUNDAY BASIC KHAO DEAL
MUA 1 TẶNG 1 + Voucher 50k</t>
    </r>
    <r>
      <rPr>
        <sz val="10"/>
        <color theme="1"/>
        <rFont val="Calibri"/>
      </rPr>
      <t xml:space="preserve">
- Scheme:  
+ Món mua (mua 1 trong các món): 
Trà sữa Sunday Basic Full Topping (size L)
Trà sữa kem trứng khè (Size L)
Ô long sữa nhài hạnh nhân (L)
Ô long sữa tươi nhãn hoa (L)
+ Món tặng (Tặng 1 trong các món):
Sữa tươi trân châu đường đen (Size M)
Trà sữa trân châu đen (M)
Trà sữa trân châu hoàng kim (M)
40 phần/chi nhánh/ngày, Mỗi bill chỉ order 1 món
+ Nhập code SIEUTIEC50, giảm 50k MBS 140k
- Location: TP.HCM
- Timeline: 06/02 - 09/02</t>
    </r>
  </si>
  <si>
    <t>06/02 - 09/02</t>
  </si>
  <si>
    <r>
      <rPr>
        <b/>
        <sz val="10"/>
        <color theme="1"/>
        <rFont val="Calibri"/>
      </rPr>
      <t xml:space="preserve">1 Win 2:
</t>
    </r>
    <r>
      <rPr>
        <sz val="10"/>
        <color theme="1"/>
        <rFont val="Calibri"/>
      </rPr>
      <t>Search Placeholder(14h-17h): 07/02, 09/02
Hometop banner(7-9): 06/02, 09/02
Static banner(4): 07/02, 08/02
Pop up(13h-16h): 08/02</t>
    </r>
  </si>
  <si>
    <t>https://drive.google.com/drive/u/0/folders/18K-oGTFVEdcJFkQI1h8jwDMoBBJTVLea</t>
  </si>
  <si>
    <r>
      <rPr>
        <sz val="10"/>
        <color theme="1"/>
        <rFont val="Calibri"/>
      </rPr>
      <t xml:space="preserve">- Key message: </t>
    </r>
    <r>
      <rPr>
        <b/>
        <sz val="10"/>
        <color theme="1"/>
        <rFont val="Calibri"/>
      </rPr>
      <t xml:space="preserve">Chạm Đà Lạt - Đậm Vị Bơ - Mua 1 Tặng 1 </t>
    </r>
    <r>
      <rPr>
        <b/>
        <sz val="10"/>
        <color rgb="FFFF0000"/>
        <rFont val="Calibri"/>
      </rPr>
      <t>+ Voucher 70k</t>
    </r>
    <r>
      <rPr>
        <sz val="10"/>
        <color theme="1"/>
        <rFont val="Calibri"/>
      </rPr>
      <t xml:space="preserve">
- Scheme: 
Mua 1 Kem Bơ Đặt Biệt Tặng 1 Sinh Tố Bơ Size M
SIEUTIEC40 - Giảm 40K cho đơn từ 100K
SIEUTIEC50 - Giảm 50K cho đơn từ 140K
SIEUTIEC70 - Giảm 70K cho đơn từ 200K
YEP888 - Giảm 20%, cho đơn từ 30K, giảm tối đa 2412K
YEP188 - Giảm 25%, cho đơn từ 60K, giảm tối đa 240K
YEP88 - Giảm 30%, cho đơn từ 100K, giảm tối đa 120K
- Location: TP.HCM
- Timeline: 04/02 - 06/02</t>
    </r>
  </si>
  <si>
    <r>
      <rPr>
        <b/>
        <sz val="10"/>
        <color theme="1"/>
        <rFont val="Calibri"/>
      </rPr>
      <t xml:space="preserve">1 Combo 2:
</t>
    </r>
    <r>
      <rPr>
        <sz val="10"/>
        <color theme="1"/>
        <rFont val="Calibri"/>
      </rPr>
      <t>Static banner(4): 04/02 - 06/02
Pop up(13h-16h): 04/02</t>
    </r>
  </si>
  <si>
    <t>https://drive.google.com/drive/folders/187tAkIAQgNFiGtV9jmzPyWioPMejxS0w</t>
  </si>
  <si>
    <t>2-5 &amp; 24-28/2</t>
  </si>
  <si>
    <t>Khao Tết Tròn Đầy
Giảm 30% + Voucher 50k
Combo 2 cơm thố giảm 30%
Voucher: CTAN50 giảm 50k mbs 160k
Location: NW
Timeline: 2-5/2</t>
  </si>
  <si>
    <t xml:space="preserve"> 2-5/2 &amp; 24-28/2</t>
  </si>
  <si>
    <t>HTC (10h-14h &amp; 18h-24h): 03/02
Hometop banner (10h-13h &amp; 16h-24h): 04/02
Hometop banner (16h-24h): 05/02
Bottom banner: 03/02
Flash sale banner: 05/02
Floating banner (16h-19h): 04/02
Pop-up (16h-19h): 03/02</t>
  </si>
  <si>
    <r>
      <rPr>
        <sz val="10"/>
        <rFont val="Calibri"/>
      </rPr>
      <t xml:space="preserve">2-5 /2: </t>
    </r>
    <r>
      <rPr>
        <u/>
        <sz val="10"/>
        <color rgb="FF1155CC"/>
        <rFont val="Calibri"/>
      </rPr>
      <t>https://drive.google.com/drive/u/0/folders/1rg90tFujPPEg4YRUjJU5HQ6IWqxEvTEg</t>
    </r>
    <r>
      <rPr>
        <sz val="10"/>
        <rFont val="Calibri"/>
      </rPr>
      <t xml:space="preserve"> 
24-28/2: </t>
    </r>
    <r>
      <rPr>
        <u/>
        <sz val="10"/>
        <color rgb="FF1155CC"/>
        <rFont val="Calibri"/>
      </rPr>
      <t>https://drive.google.com/drive/u/0/folders/1ObkyT-vfnUYTllbQEoBgNEHxYlgIH6cC</t>
    </r>
    <r>
      <rPr>
        <sz val="10"/>
        <rFont val="Calibri"/>
      </rPr>
      <t xml:space="preserve"> </t>
    </r>
  </si>
  <si>
    <t>9-12/2</t>
  </si>
  <si>
    <t>- Key message: Tết Ấm, Cơm no
Cơm Bì Chả chỉ 1k + voucher 50k
- Scheme: Giảm món:
Cơm Tấm Phúc Lộc Thọ: cơm bì trứng/ bì chả chỉ còn 1k mbs 50k
- Voucher: VIPPLT18 giảm 18k mbs 50k
VIPPLT50 giảm 50k mbs 200k
- Location: HCM
- Timeline: 9/2 - 12/2</t>
  </si>
  <si>
    <t>09/02 - 12/02</t>
  </si>
  <si>
    <t>SPH (10h-12h): 09/02
HTC (16h-24h): 09/02
Hometop banner (10h-13h &amp; 17h-24h): 10/02
Static banner: 11/02
Flash sale banner: 11/02
Floating (10h-13h): 12/02
Hometop banner (16h-24h): 12/02
Pop-up (10h-13h): 13/02</t>
  </si>
  <si>
    <r>
      <rPr>
        <sz val="10"/>
        <rFont val="Calibri"/>
      </rPr>
      <t xml:space="preserve">Deadline 29/1
</t>
    </r>
    <r>
      <rPr>
        <u/>
        <sz val="10"/>
        <color rgb="FF1155CC"/>
        <rFont val="Calibri"/>
      </rPr>
      <t>https://drive.google.com/drive/u/0/folders/1MpvciCH94c2QX81cgSRX0XFMO46NM0ge</t>
    </r>
    <r>
      <rPr>
        <sz val="10"/>
        <rFont val="Calibri"/>
      </rPr>
      <t xml:space="preserve"> </t>
    </r>
  </si>
  <si>
    <r>
      <rPr>
        <sz val="10"/>
        <color theme="1"/>
        <rFont val="Calibri"/>
      </rPr>
      <t xml:space="preserve">- Key message: </t>
    </r>
    <r>
      <rPr>
        <b/>
        <sz val="10"/>
        <color theme="1"/>
        <rFont val="Calibri"/>
      </rPr>
      <t>Combo độc quyền giảm 48%</t>
    </r>
    <r>
      <rPr>
        <sz val="10"/>
        <color theme="1"/>
        <rFont val="Calibri"/>
      </rPr>
      <t xml:space="preserve">
- Scheme: Giảm món:
Cơm Tấm Phúc Lộc Thọ: cơm bì trứng/ bì chả chỉ còn 1k MBS 50k
Độc quyền combo cơm sườn nướng than hoa + cơm gà phi lê xá xíu + 2 coca + 2 bì (giá gốc 169k =&gt; 88k)
- Location: HCM
- Timeline: 1/1 - 13/2 &amp; 23 - 28/2</t>
    </r>
  </si>
  <si>
    <t>1/1 - 13/2 &amp; 23 - 28/2</t>
  </si>
  <si>
    <t>SPH (17h-19h): 23/02
Collection list banner: 24/02
Bottom banner: 26/02
Floating (10h-13h): 27/02
Pop-up WL (10h-13h): 28/02</t>
  </si>
  <si>
    <t>https://drive.google.com/drive/folders/1jrjtIO2E-6wVZzEzezvs7yZf2llo44t9</t>
  </si>
  <si>
    <t>Key mess: Cơm Thố Giảm 25% + voucher 50k
Scheme
Combo 2 thố Cơm Xá Xíu + Cơm Gà giá gốc 146k =&gt; 109k
Voucher:
CTAN45        45k MBS 140k
CTAN50        50k MBS 160K
CTAN80        25% CAP 80K MBS 160k
Location: NW
Timeline: 1-13/2 &amp; 23-28/2</t>
  </si>
  <si>
    <t>1-13/2 &amp; 23-28/2</t>
  </si>
  <si>
    <t>sj-comthoanhnguyen</t>
  </si>
  <si>
    <t>HTC (8h-16h): 10/02</t>
  </si>
  <si>
    <t>Cà Phê Muối Chú Long Khao 50k
Nhập SIEUTIEC50 giảm 50k mbs 140k
Location: NW
Timeline: 1-13 &amp; 23-28/2</t>
  </si>
  <si>
    <t>1-13 &amp; 23-28/12</t>
  </si>
  <si>
    <t>sj-cf-muoi-chulong</t>
  </si>
  <si>
    <t>2, 9, 23/2
5, 12, 26/2</t>
  </si>
  <si>
    <r>
      <rPr>
        <u/>
        <sz val="10"/>
        <color rgb="FF1155CC"/>
        <rFont val="Calibri"/>
      </rPr>
      <t>https://drive.google.com/drive/u/0/folders/1Y_vQekSnuu5MlvTG6B4yO9CvVrbckB2j</t>
    </r>
    <r>
      <rPr>
        <sz val="10"/>
        <rFont val="Calibri"/>
      </rPr>
      <t xml:space="preserve"> </t>
    </r>
  </si>
  <si>
    <t>sj-caphe-chu-long</t>
  </si>
  <si>
    <t>Key message: 
Deal Chồng Deal Không Giới Hạn
Mua 1 Tặng 1 + Freeship
Scheme: Mua 1 Tặng 1 món Dolce Espresso (Combo 2 Dolce Espresso, giá gốc 148k --&gt; 74k)
Không giới hạn số món giảm/đơn hàng.
Voucher:
STARBUCKSULM8 giảm 8% không giới hạn mbs 500k
STARBUCKSFS8 FS 8k mbs 74k
Location: NW
Timeline:  thứ hai hàng tuần</t>
  </si>
  <si>
    <t>2, 9, 23/2</t>
  </si>
  <si>
    <t>Key message: Tiệc Trà Cuối Tuần, Starbucks Khao
Giảm 30%
Scheme:  Giảm 30% Hot/ Iced Black Tea with Ruby Grapefruit giá gốc 99k --&gt; 69.3k
Không giới hạn số lượng món giảm/đơn hàng.
Voucher:
STARBUCKSULM8 giảm 8% không giới hạn mbs 500k
Location: NW
Timeline:  thứ 6 hàng tuần</t>
  </si>
  <si>
    <t>6, 13, 27/2</t>
  </si>
  <si>
    <t>Merch Tết</t>
  </si>
  <si>
    <t>Combo Giỏ Quà Tết
độc quyền SPF chỉ 99k
Set quà 157k =&gt; 139k gồm:
- 1 Liễn quà Tết độc quyền
- 2 nước size L. Các tùy chọn món:
+ Trà sữa Chôm Chôm + Bơ Già Dừa Non
+ Trà sữa Chôm Chôm + Cóc Cóc Đác Đác
+ Cóc Cóc Đác Đác + Bơ Già Dừa Non (+10k)
Voucher độc quyền trên SPF: KATINATQUATET giảm 40k mbs 139k =&gt; combo chỉ 99k
Location: NW
Timeline: 1-7/2</t>
  </si>
  <si>
    <t>01/02 - 07/02</t>
  </si>
  <si>
    <t>SPH (12h-14h): 01/02
Bottom banner: 03/02, 07/02
Flash sale banner: 04/02
SPF Story: 05/02</t>
  </si>
  <si>
    <t>https://drive.google.com/drive/folders/1--hLiGBacyhkRGkfsWvW1_4p06SRn-sf</t>
  </si>
  <si>
    <t>sj-katinat-cf</t>
  </si>
  <si>
    <t>Combo "Sổ Đỏ" - Tết Thêm Đỏ
Chỉ 119k (giá gốc 198k)
Scheme:
1. Sổ Đỏ Ame Yuzu: Sổ Đỏ 139k + Ame Yuzu (M) 59K = 198K =&gt; giảm còn 169k
2. Sổ Đỏ Latte Bạc Xỉu: Sổ Đỏ 139k + Latte Bạc Xỉu (M) 59K = 198K =&gt; giảm còn 169k
3. Sổ Đỏ Tây Bắc: Sổ Đỏ 139k + Matcha Latte Tây Bắc (M) 49K = 188K =&gt; giảm còn 169k
4. Sổ Đỏ Shan Tuyết: Sổ Đỏ 139k + Trà Sữa Shan Tuyết (M) 45K = 184K =&gt; giảm còn 169k
Nhập SODOTETDO giảm 50k mbs 169k. (chỉ áp dụng cho đơn hàng có combo Sổ Đỏ)
Timeline: 1-13/2</t>
  </si>
  <si>
    <t>1-13/2</t>
  </si>
  <si>
    <r>
      <rPr>
        <sz val="10"/>
        <rFont val="Calibri"/>
      </rPr>
      <t xml:space="preserve">- Ảnh social: </t>
    </r>
    <r>
      <rPr>
        <u/>
        <sz val="10"/>
        <color rgb="FF1155CC"/>
        <rFont val="Calibri"/>
      </rPr>
      <t>https://drive.google.com/drive/folders/1puPq3JIS4iqeRYtYjVlZ-kwjO5bIqN-E</t>
    </r>
  </si>
  <si>
    <t>STory SPF page: 03/02
Static banner: 09/02
Bottom banner: 08/02
Collection list banner: 07/02</t>
  </si>
  <si>
    <r>
      <rPr>
        <sz val="10"/>
        <rFont val="Calibri"/>
      </rPr>
      <t xml:space="preserve">29/1 </t>
    </r>
    <r>
      <rPr>
        <u/>
        <sz val="10"/>
        <color rgb="FF1155CC"/>
        <rFont val="Calibri"/>
      </rPr>
      <t>https://drive.google.com/drive/u/0/folders/1zBTe22PeXRUtNsyghI1NaMc2fCFYcbBD</t>
    </r>
  </si>
  <si>
    <t>Key mess: Phúc Long - Trà Thơm Đậm vị
Combo 119k + Voucher 40K
Scheme: Phúc Long khao combo trà sữa 3 ly 119k
Nhập code: INDIPL40 - 14% cap 40k mbs 100k
Location: NW</t>
  </si>
  <si>
    <t>03/02 - 04/02
09/02 - 10/02
26/02 - 27/02</t>
  </si>
  <si>
    <t>https://drive.google.com/drive/u/0/folders/1KKeuUQo2XmYWoHc9_ORB4BVPjQHw_3iY</t>
  </si>
  <si>
    <t>M2T1- Feb</t>
  </si>
  <si>
    <t>Key mess: Phúc Long khao deal Mua 2 Tặng 1 + voucher 40k
Scheme: Phúc Long khao trà sữa mua 2 tặng 1
Nhập code: INDIPL40 - 14% cap 40k mbs 79k
Location: NW</t>
  </si>
  <si>
    <r>
      <rPr>
        <sz val="10"/>
        <rFont val="Calibri"/>
      </rPr>
      <t xml:space="preserve"> </t>
    </r>
    <r>
      <rPr>
        <u/>
        <sz val="10"/>
        <color rgb="FF1155CC"/>
        <rFont val="Calibri"/>
      </rPr>
      <t>https://drive.google.com/drive/u/0/folders/1CIEV7oiFJmxjJPsQb66X-05pARCj2UHL</t>
    </r>
  </si>
  <si>
    <t>OTH_Feb</t>
  </si>
  <si>
    <t>"GÀ RÁN POPEYES
 MUA 1 TẶNG 1 + voucher 80k
Mua Combo A  [Mua Combo A: 2 Gà Tắm Nước Mắm/ 2 Gà Charsiu + 1 Khoai Tây Chiên (vừa) + 1 Nước ngọt] 
Tặng Combo B [Combo: 1 Mì Ý Phô Mai + 1 Gà Popcorn + 1 Bắp Cải Trộn (Vừa) + 1 Nước ngọt]
270,000 --&gt; 127,000
Nhập code: OTHPOPEYES40 - 40k mbs 127k 
POPEYES80: 15% cap 80k mbs 150k</t>
  </si>
  <si>
    <t>sj-popeyes-oth</t>
  </si>
  <si>
    <t>"GÀ RÁN POPEYES
 MUA 1 TẶNG 1 
Mua Combo A  [Mua Combo A: 2 Gà Tắm Nước Mắm/ 2 Gà Charsiu + 1 Khoai Tây Chiên (vừa) + 1 Nước ngọt] 
Tặng Combo B [Combo: 1 Mì Ý Phô Mai + 1 Gà Popcorn + 1 Bắp Cải Trộn (Vừa) + 1 Nước ngọt]
270,000 --&gt; 164,000
Nhập code: BOGOPOPEYES50 - 50k mbs 164k
POPEYESKHAO100k - 100k mbs 800k</t>
  </si>
  <si>
    <t>01/02 - 02/2
06/02 - 14/02
22/02
26/02 - 28/02</t>
  </si>
  <si>
    <t>https://drive.google.com/drive/u/0/folders/11oXH-rUfhCPmkgFOmrIgpUrcQVnfeIPvhttps://drive.google.com/drive/u/0/folders/11oXH-rUfhCPmkgFOmrIgpUrcQVnfeIPv</t>
  </si>
  <si>
    <t>Feb.CB2.07</t>
  </si>
  <si>
    <r>
      <rPr>
        <sz val="10"/>
        <color theme="1"/>
        <rFont val="Calibri"/>
      </rPr>
      <t xml:space="preserve">- Key message: </t>
    </r>
    <r>
      <rPr>
        <b/>
        <sz val="10"/>
        <color theme="1"/>
        <rFont val="Calibri"/>
      </rPr>
      <t>SUNDAY BASIC KHAO DEAL
MUA 1 TẶNG 1 + Voucher 50k</t>
    </r>
    <r>
      <rPr>
        <sz val="10"/>
        <color theme="1"/>
        <rFont val="Calibri"/>
      </rPr>
      <t xml:space="preserve">
- Scheme:  
+ Món mua (mua 1 trong các món): 
Trà sữa Sunday Basic Full Topping (size L)
Trà sữa kem trứng khè (Size L)
Ô long sữa nhài hạnh nhân (L)
Ô long sữa tươi nhãn hoa (L)
+ Món tặng (Tặng 1 trong các món):
Sữa tươi trân châu đường đen (Size M)
Trà sữa trân châu đen (M)
Trà sữa trân châu hoàng kim (M)
40 phần/chi nhánh/ngày, Mỗi bill chỉ order 1 món
+ Nhập code SIEUTIEC50, giảm 50k MBS 140k
- Location: Bình Dương, Đồng Nai
- Timeline: 07/02 - 09/02</t>
    </r>
  </si>
  <si>
    <r>
      <rPr>
        <b/>
        <sz val="10"/>
        <color theme="1"/>
        <rFont val="Calibri"/>
      </rPr>
      <t xml:space="preserve">2 Combo 2:
</t>
    </r>
    <r>
      <rPr>
        <sz val="10"/>
        <color theme="1"/>
        <rFont val="Calibri"/>
      </rPr>
      <t>Static banner(4): 07/02 - 09/02
Pop up(13h-16h): 09/02</t>
    </r>
  </si>
  <si>
    <t>"GÀ RÁN POPEYES
 MUA 1 TẶNG 1 + voucher 80k
Mua Combo A  [Mua Combo A: 2 Gà Tắm Nước Mắm/ 2 Gà Charsiu + 1 Khoai Tây Chiên (vừa) + 1 Nước ngọt] 
Tặng Combo B [Combo: 1 Mì Ý Phô Mai + 1 Gà Popcorn + 1 Bắp Cải Trộn (Vừa) + 1 Nước ngọt]
270,000 --&gt; 127,000
Nhập code: 22POPEYES50 - 50k mbs 127k 
POPEYES80 - 15% CAP 80K MBS 150K</t>
  </si>
  <si>
    <t xml:space="preserve">"DOMINO’S PIZZA
KHAO TIỆC LINH ĐÌNH
CHỈ 1.000 ĐỒNG + Voucher 80.000 ĐỒNG 
Detail scheme: Pizza giá 1.000VND 
Nhập code: DOMINOS80K 80k MBS 319k
+ Mua 1 pizza size 9''/12'' bất kỳ trong list:
Cheesy Bacon Pizza/ Pizza Phô Mai Thịt Heo Xông Khói
Pizzamin Sea Pizza/ Pizza Hải Sản Nhiệt Đới Xốt Tiêu
Surf &amp; Turf Pizza/ Pizza Bò Và Tôm Nướng Kiểu Mỹ
Seafood Delight Pizza/ Pizza Hải Sản Xốt Cà Chua
Ocean Mania Pizza/ Pizza Hải Sản Xốt Mayonnaise
Seafood Lime Pesto Pizza/ Pizza Hải Sản Xốt Pesto Kem Chanh
Pepperoni Feast Pizza/ Pizza Xúc Xích Ý Truyền Thống
Extravaganza Pizza/ Pizza Thập Cẩm Thượng Hạng
Meat Lovers Pizza/ Pizza 5 Loại Thịt Thượng Hạng
Bacon Cheeseburger Pizza/ Pizza Bơ Gơ Bò Mỹ Xốt Phô Mai
Hawaiian Pizza/ Pizza Dăm Bông Dứa Kiểu Hawaii
Cheese Mania Pizza/ Pizza Phô Mai Truyền Thống
Veggie Mania Pizza/ Pizza Rau Củ Thập Cẩm
+ Sẽ được mua 1 bánh pizza size 7'' với giá 1.000VND (giá gốc 105.000VND)
Sausage Kid Mania Pizza/ Pizza Xúc Xích Xốt Phô Mai
Cheesy Chicken Bacon Pizza/ Pizza Gà Phô Mai Thịt Heo Xông Khói
Cheesy Crab Stick &amp; Pineapple Pizza/ Pizza Thanh Cua Dứa Xốt Phô Mai
Cheesy Ham &amp; Corn Pizza/ Pizza Dăm Bông Bắp Xốt Phô Mai
Hawaiian Pizza/ Pizza Dăm Bông Dứa Kiểu Hawaii"                </t>
  </si>
  <si>
    <t>01/02 - 02/02
09/02 - 14/02
23/02
27/02 - 28/02</t>
  </si>
  <si>
    <t>Combo 99k_2.2</t>
  </si>
  <si>
    <t>Key mess: Phúc Long khao combo 99k + voucher 40k
Scheme: Phúc Long khao combo 3 ly trà sữa 99k 
Nhập code: 
22PL30: 30k mbs 99k
22PL40: 15% cap 40k mbs 99k
Location: NW
Timeline: 2/2</t>
  </si>
  <si>
    <t>https://drive.google.com/drive/u/0/folders/16tV_9_iifOen7hjF52ikAGZDwb_ALhsU</t>
  </si>
  <si>
    <t>9k_2.2</t>
  </si>
  <si>
    <t>Key Mess: Maycha Khao Deal 9K + Giảm 60K
Scheme:
Maycha khao deal 9k áp dụng các món 
Trà sữa Trân Châu
Trà sữa Trân Châu tươi
Trà sữa Trân Châu Hoàng Kim
Trà Sữa Thái
Trà sữa Hong Kong
Trà Sữa Shan Tuyết Lài
Trà sữa nguyên lá
Nhập code  22MAYCHA25 - 25K mbs 50k
Timeline: 2/2
Location: HCM; Đồng Nai, Bình Dương; Đà Nẵng, An Giang, Kiên Giang, Tiền Giang, Long An</t>
  </si>
  <si>
    <t>- Key message: Trà Sữa TocoToco Mua 1 Tặng 1 + Code 25K
- Scheme: TocoToco khao combo 2 ly chỉ còn 44k
- Nhập code TOCOVIP23 - giảm 23K đơn từ 44K
22TOCO25k: 25k mbs 40k
Timeline: 2/2
- Location: Hà Nội, HCM, CT</t>
  </si>
  <si>
    <t>58K_Jan</t>
  </si>
  <si>
    <t xml:space="preserve"> Lotteria Khao Deal 100k
Rộn Ràng Deal
Gà rán + Mì ý + Pepsi (M) "
Giá bán 83,000 --&gt; 58,000
Vui Tiệc Cuối Năm Gà rán + Mì ý + Burger Bulgogi + Khoai tây chiên (S) + 2 Pepsi (S
Giá bán 159,000 --&gt; 111,000
Nhập code: LOTTERIA100 - 13% cap 100k mbs 100k</t>
  </si>
  <si>
    <t>https://drive.google.com/drive/u/0/folders/1E1JhlmXnGGMNr2EFpWdnNOCZh_KkK5pO</t>
  </si>
  <si>
    <r>
      <rPr>
        <sz val="10"/>
        <color theme="1"/>
        <rFont val="Calibri"/>
      </rPr>
      <t xml:space="preserve">- Key mess: </t>
    </r>
    <r>
      <rPr>
        <b/>
        <sz val="10"/>
        <color theme="1"/>
        <rFont val="Calibri"/>
      </rPr>
      <t>SĂN DEAL TẾT - CHỐT DEAL YÊU
Giảm Đến 25% + Voucher 88K</t>
    </r>
    <r>
      <rPr>
        <sz val="10"/>
        <color theme="1"/>
        <rFont val="Calibri"/>
      </rPr>
      <t xml:space="preserve">
- Scheme:
+ Giảm 20%:
Sweetin Tira Sakura
Set 2 Bánh Crunchill Love
Sweetbox Sweet Laday - Set 12
Hộp Bánh Tết Gia Đình Lộc Vàng
Hộp Bánh Tết Tươi Mới
+ Giảm 25%:
Chocolate Cupid Hộp Thiếc
+ Code: 
YEP888: Giảm 20% tối đa 888k cho đơn 30k
YEP188: Giảm 25% tối đa 188k cho đơn 60k
YEP88: Giảm 30% tối đa 88k cho đơn 100k
YEP25: Giảm 50% tối đa 25k cho đơn 25k
- Location: HCM
- Timeline: 08/02 - 10/02</t>
    </r>
  </si>
  <si>
    <t>https://drive.google.com/drive/folders/157DsZtW5TYOR4epk9Q9d3XWZOce7z_nw</t>
  </si>
  <si>
    <r>
      <rPr>
        <sz val="10"/>
        <rFont val="Calibri"/>
      </rPr>
      <t xml:space="preserve">Adapt </t>
    </r>
    <r>
      <rPr>
        <u/>
        <sz val="10"/>
        <color rgb="FF1155CC"/>
        <rFont val="Calibri"/>
      </rPr>
      <t>KV Cũ</t>
    </r>
    <r>
      <rPr>
        <sz val="10"/>
        <rFont val="Calibri"/>
      </rPr>
      <t>:
- Thay keymess mới
- Thay ảnh món mới: Pick 3 SKU trong file</t>
    </r>
  </si>
  <si>
    <r>
      <rPr>
        <b/>
        <sz val="10"/>
        <color theme="1"/>
        <rFont val="Calibri"/>
      </rPr>
      <t xml:space="preserve">1 Combo 3:
</t>
    </r>
    <r>
      <rPr>
        <sz val="10"/>
        <color theme="1"/>
        <rFont val="Calibri"/>
      </rPr>
      <t>Static banner(6): 08/02 - 10/02
Popup(16h-19h): 10/02</t>
    </r>
  </si>
  <si>
    <r>
      <rPr>
        <sz val="10"/>
        <rFont val="Calibri"/>
      </rPr>
      <t xml:space="preserve">Deadline 27/1
</t>
    </r>
    <r>
      <rPr>
        <u/>
        <sz val="10"/>
        <color rgb="FF1155CC"/>
        <rFont val="Calibri"/>
      </rPr>
      <t>https://drive.google.com/drive/u/0/folders/1MYD2v5t8QLe2icKAUTsHmUlGN_i7_VsN</t>
    </r>
    <r>
      <rPr>
        <sz val="10"/>
        <rFont val="Calibri"/>
      </rPr>
      <t xml:space="preserve"> </t>
    </r>
  </si>
  <si>
    <r>
      <rPr>
        <sz val="10"/>
        <color theme="1"/>
        <rFont val="Calibri"/>
      </rPr>
      <t xml:space="preserve">- Key message: </t>
    </r>
    <r>
      <rPr>
        <b/>
        <sz val="10"/>
        <color theme="1"/>
        <rFont val="Calibri"/>
      </rPr>
      <t xml:space="preserve">Ding Tea Khao Deal - Chỉ 1Đ + Voucher 25k </t>
    </r>
    <r>
      <rPr>
        <sz val="10"/>
        <color theme="1"/>
        <rFont val="Calibri"/>
      </rPr>
      <t xml:space="preserve">
- Scheme: 
+ Giảm 1 món Best Seller (size M) về 1đ cho đơn từ 69K
+ Voucher DINGTEASPF25 giảm 25k cho đơn từ 70K 
- Timeline: 11/02 - 13/02, 23/02 - 25/02
- Location: Hà Nội </t>
    </r>
  </si>
  <si>
    <t>11/02 - 13/02, 23/02 - 25/02</t>
  </si>
  <si>
    <r>
      <rPr>
        <b/>
        <sz val="10"/>
        <rFont val="Calibri"/>
      </rPr>
      <t>Timeline 11-13/2:</t>
    </r>
    <r>
      <rPr>
        <sz val="10"/>
        <rFont val="Calibri"/>
      </rPr>
      <t xml:space="preserve"> Dùng KV Cũ
</t>
    </r>
    <r>
      <rPr>
        <b/>
        <sz val="10"/>
        <rFont val="Calibri"/>
      </rPr>
      <t>Timeline 23-25/2:</t>
    </r>
    <r>
      <rPr>
        <sz val="10"/>
        <rFont val="Calibri"/>
      </rPr>
      <t xml:space="preserve"> Design mới
- Background: Tone màu sáng, hình ảnh tươi sáng vui vẻ, tham khảo </t>
    </r>
    <r>
      <rPr>
        <u/>
        <sz val="10"/>
        <color rgb="FF1155CC"/>
        <rFont val="Calibri"/>
      </rPr>
      <t xml:space="preserve">KV mẫu
</t>
    </r>
    <r>
      <rPr>
        <sz val="10"/>
        <rFont val="Calibri"/>
      </rPr>
      <t>- Làm nổi bật màu sản phẩm
- Pick món: Tùy ý pick các SKU trong file (Trừ món Seasonal)
- Thêm Element: lá trà, trân châu</t>
    </r>
  </si>
  <si>
    <r>
      <rPr>
        <b/>
        <sz val="10"/>
        <color theme="1"/>
        <rFont val="Calibri"/>
      </rPr>
      <t xml:space="preserve">2 Combo 1:
</t>
    </r>
    <r>
      <rPr>
        <sz val="10"/>
        <color theme="1"/>
        <rFont val="Calibri"/>
      </rPr>
      <t>Static banner(1-3): 11/02 - 13/02, 23/02 - 25/02
Pop up(13h-16h): 12/02, 25/02</t>
    </r>
  </si>
  <si>
    <r>
      <rPr>
        <b/>
        <sz val="10"/>
        <rFont val="Calibri"/>
      </rPr>
      <t>Timeline 11-13/2</t>
    </r>
    <r>
      <rPr>
        <sz val="10"/>
        <rFont val="Calibri"/>
      </rPr>
      <t xml:space="preserve">: Dùng KV Cũ
</t>
    </r>
    <r>
      <rPr>
        <u/>
        <sz val="10"/>
        <color rgb="FF1155CC"/>
        <rFont val="Calibri"/>
      </rPr>
      <t>https://drive.google.com/drive/folders/1NaG2bAXvUkoO-XNWN9DGhZqKTcusvzdY?usp=sharing</t>
    </r>
    <r>
      <rPr>
        <sz val="10"/>
        <rFont val="Calibri"/>
      </rPr>
      <t xml:space="preserve">
</t>
    </r>
    <r>
      <rPr>
        <b/>
        <sz val="10"/>
        <rFont val="Calibri"/>
      </rPr>
      <t xml:space="preserve">
Timeline 23-25/2: 
</t>
    </r>
    <r>
      <rPr>
        <sz val="10"/>
        <rFont val="Calibri"/>
      </rPr>
      <t xml:space="preserve">deadline 3/2: </t>
    </r>
    <r>
      <rPr>
        <u/>
        <sz val="10"/>
        <color rgb="FF1155CC"/>
        <rFont val="Calibri"/>
      </rPr>
      <t>https://drive.google.com/drive/u/0/folders/1-Skv39IBedzBtxZ02P916JtEB9ah4bj2</t>
    </r>
    <r>
      <rPr>
        <sz val="10"/>
        <rFont val="Calibri"/>
      </rPr>
      <t xml:space="preserve"> </t>
    </r>
  </si>
  <si>
    <t>Indi_1k</t>
  </si>
  <si>
    <t>Key mess: Maycha khao deal 1k + voucher 60k
Scheme: Maycha khao trà sữa 1k cho đơn từ 69k
Nhập code:
INDIMAYCHA25 - 25k mbs 69k
MAYCHA60 - 60k mbs 180k</t>
  </si>
  <si>
    <t>04/02
11/02
23/02 - 28/02</t>
  </si>
  <si>
    <t>https://drive.google.com/drive/u/0/folders/1eGAloy279B9u0f2zBLtO0YqhNxrU6g3Y</t>
  </si>
  <si>
    <t>Feb.CB1.09</t>
  </si>
  <si>
    <r>
      <rPr>
        <sz val="10"/>
        <color theme="1"/>
        <rFont val="Calibri"/>
      </rPr>
      <t xml:space="preserve">- Key Mess: </t>
    </r>
    <r>
      <rPr>
        <b/>
        <sz val="10"/>
        <color theme="1"/>
        <rFont val="Calibri"/>
      </rPr>
      <t>WINGGO KHAO XUÂN MUA 1 TẶNG 1 + Voucher 25k</t>
    </r>
    <r>
      <rPr>
        <sz val="10"/>
        <color theme="1"/>
        <rFont val="Calibri"/>
      </rPr>
      <t xml:space="preserve">
- Scheme:
+ Mua 1 Trà Sữa size (L) tặng 1 Trà Sữa Nguyên Lá Winggo (M)
+ Voucher: WINGGO25 giảm 25k MBS 55k, 400 code/1 ngày
SIEUTIEC40 giảm 40k MBS 100k
SIEUTIEC50 giảm 50k MBS 140k
SIEUTIEC70 giảm 70k MBS 200k
- Location: HN
- Timeline: 09/02 - 11/02</t>
    </r>
  </si>
  <si>
    <t>09/02 - 11/02</t>
  </si>
  <si>
    <r>
      <rPr>
        <b/>
        <sz val="10"/>
        <color theme="1"/>
        <rFont val="Calibri"/>
      </rPr>
      <t xml:space="preserve">1 Combo 1:
</t>
    </r>
    <r>
      <rPr>
        <sz val="10"/>
        <color theme="1"/>
        <rFont val="Calibri"/>
      </rPr>
      <t>Static banner(1-3): 09/02 - 11/02
Pop up(13h-16h): 09/02</t>
    </r>
  </si>
  <si>
    <t>https://drive.google.com/drive/u/0/folders/1YSsq3HcoyFqV4wP938OwyNIBXGX04jlx</t>
  </si>
  <si>
    <t>RƯỚC LỘC VÀNG - DEAL CHỒNG DEAL
Mua 1 tặng 1 + Voucher 100.000
Mua 1 pizza cỡ vừa kèm 2 lon nước ngọt 320ml, tặng 1 pizza cỡ nhỏ (Phô mai cao cấp, hải sản nhiệt đới, hawai) 239k =&gt; 189k
Mua 1 pizza cỡ lớn kèm 2 lon nước ngọt 320ml, tặng 1 pizza cỡ vừa  (Phô mai cao cấp, hải sản nhiệt đới, hawai) 329k =&gt; 269k
COMBO MÊ: 439k =&gt; 389k
Nhập code: SPFPHV100 100k MBS 370k</t>
  </si>
  <si>
    <t>https://drive.google.com/drive/u/0/folders/1UI3zXhJhpgb5JRHxu63MRuBHMa4Dj6Zc</t>
  </si>
  <si>
    <t>Feb.CB2.HN</t>
  </si>
  <si>
    <r>
      <rPr>
        <sz val="10"/>
        <color theme="1"/>
        <rFont val="Calibri"/>
      </rPr>
      <t xml:space="preserve">- Key message: </t>
    </r>
    <r>
      <rPr>
        <b/>
        <sz val="10"/>
        <color theme="1"/>
        <rFont val="Calibri"/>
      </rPr>
      <t>Lễ hội ẩm thực Canada 2026 - chỉ từ 69K</t>
    </r>
    <r>
      <rPr>
        <sz val="10"/>
        <color theme="1"/>
        <rFont val="Calibri"/>
      </rPr>
      <t xml:space="preserve">
- Scheme: Thịt bò xay Canada giảm còn 69K </t>
    </r>
    <r>
      <rPr>
        <sz val="10"/>
        <color rgb="FFFF0000"/>
        <rFont val="Calibri"/>
      </rPr>
      <t>cùng nhiều sản phẩm thịt bò nhập khẩu từ Canada giảm đến 35%</t>
    </r>
    <r>
      <rPr>
        <sz val="10"/>
        <color theme="1"/>
        <rFont val="Calibri"/>
      </rPr>
      <t xml:space="preserve">
+ HF120 giảm 120k cho đơn 609K
+ HF70 giảm 70K cho đơn 329K
+ HOMEFARM50 Giảm 25% tối đa 50K 
+ HOMEFARM60 Giảm 23% tối đa 60K 
- Timeline: 06/02 - 08/02
- Location: HN</t>
    </r>
  </si>
  <si>
    <t>https://docs.google.com/spreadsheets/d/16u7LZ-Hd8uWkfL9Xxt25vZQGyeWifuOWcnzXKNmPEko/edit?gid=0#gid=0</t>
  </si>
  <si>
    <t>https://drive.google.com/drive/folders/1oosJspSSKb3n24RmNuqYpidm0ZBDcVyV?usp=drive_link</t>
  </si>
  <si>
    <r>
      <rPr>
        <sz val="10"/>
        <rFont val="Calibri"/>
      </rPr>
      <t xml:space="preserve">Adapt </t>
    </r>
    <r>
      <rPr>
        <u/>
        <sz val="10"/>
        <color rgb="FF1155CC"/>
        <rFont val="Calibri"/>
      </rPr>
      <t>KV Cũ</t>
    </r>
    <r>
      <rPr>
        <sz val="10"/>
        <rFont val="Calibri"/>
      </rPr>
      <t>:
- Thay keymess mới
- Thay SKU mới: Pick 3 SKU trong file (keep mascot)</t>
    </r>
  </si>
  <si>
    <r>
      <rPr>
        <b/>
        <sz val="10"/>
        <color theme="1"/>
        <rFont val="Calibri"/>
      </rPr>
      <t xml:space="preserve">1 Combo 2:
</t>
    </r>
    <r>
      <rPr>
        <sz val="10"/>
        <color theme="1"/>
        <rFont val="Calibri"/>
      </rPr>
      <t>Static banner(5): 06/02 - 08/02
Pop up(16h-19h): 07/02</t>
    </r>
  </si>
  <si>
    <r>
      <rPr>
        <sz val="10"/>
        <rFont val="Calibri"/>
      </rPr>
      <t xml:space="preserve">Deadline 30/1
</t>
    </r>
    <r>
      <rPr>
        <u/>
        <sz val="10"/>
        <color rgb="FF1155CC"/>
        <rFont val="Calibri"/>
      </rPr>
      <t>https://drive.google.com/drive/u/0/folders/1YE5Te3JsQtUzAnqhIFW0MeBJyuV0XE5y</t>
    </r>
    <r>
      <rPr>
        <sz val="10"/>
        <rFont val="Calibri"/>
      </rPr>
      <t xml:space="preserve"> </t>
    </r>
  </si>
  <si>
    <t>a-lehoi-homefarm</t>
  </si>
  <si>
    <t>Feb.CB2.HCM</t>
  </si>
  <si>
    <r>
      <rPr>
        <sz val="10"/>
        <color theme="1"/>
        <rFont val="Calibri"/>
      </rPr>
      <t xml:space="preserve">- Key message: </t>
    </r>
    <r>
      <rPr>
        <b/>
        <sz val="10"/>
        <color theme="1"/>
        <rFont val="Calibri"/>
      </rPr>
      <t>Lễ hội ẩm thực Canada 2026 - chỉ từ 69K</t>
    </r>
    <r>
      <rPr>
        <sz val="10"/>
        <color theme="1"/>
        <rFont val="Calibri"/>
      </rPr>
      <t xml:space="preserve">
- Scheme: Thịt bò xay Canada giảm còn 69K </t>
    </r>
    <r>
      <rPr>
        <sz val="10"/>
        <color rgb="FFFF0000"/>
        <rFont val="Calibri"/>
      </rPr>
      <t>cùng nhiều sản phẩm thịt bò nhập khẩu từ Canada giảm đến 35%</t>
    </r>
    <r>
      <rPr>
        <sz val="10"/>
        <color theme="1"/>
        <rFont val="Calibri"/>
      </rPr>
      <t xml:space="preserve">
+ HF120 giảm 120k cho đơn 609K
+ HF70 giảm 70K cho đơn 329K
+ HOMEFARM50 Giảm 25% tối đa 50K 
+ HOMEFARM60 Giảm 23% tối đa 60K 
- Timeline: 06/02, 09/02, 10/02
- Location: HCM</t>
    </r>
  </si>
  <si>
    <t>06/02, 09/02, 10/02</t>
  </si>
  <si>
    <t>Dùng chung KV HN 6-8/2 dòng 2635</t>
  </si>
  <si>
    <r>
      <rPr>
        <b/>
        <sz val="10"/>
        <color theme="1"/>
        <rFont val="Calibri"/>
      </rPr>
      <t xml:space="preserve">1 Combo 2:
</t>
    </r>
    <r>
      <rPr>
        <sz val="10"/>
        <color theme="1"/>
        <rFont val="Calibri"/>
      </rPr>
      <t>Static banner(5): 06/02
Static banner(4): 09/02, 10/02
Pop up(16h-19h): 06/02</t>
    </r>
  </si>
  <si>
    <r>
      <rPr>
        <sz val="10"/>
        <rFont val="Calibri"/>
      </rPr>
      <t xml:space="preserve">Deadline 30/1
</t>
    </r>
    <r>
      <rPr>
        <u/>
        <sz val="10"/>
        <color rgb="FF1155CC"/>
        <rFont val="Calibri"/>
      </rPr>
      <t>https://drive.google.com/drive/u/0/folders/1YE5Te3JsQtUzAnqhIFW0MeBJyuV0XE5y</t>
    </r>
    <r>
      <rPr>
        <sz val="10"/>
        <rFont val="Calibri"/>
      </rPr>
      <t xml:space="preserve"> </t>
    </r>
  </si>
  <si>
    <t>Key Mess: The Coffee House Giảm 50%
Scheme: Giảm 50% các món:
- Cà Phê Sữa Đá
- Bạc Xỉu
Voucher:
TCHGIAM50 giảm 50% cap 33k
Timeline: 2, 9, 23/2
Location: NW</t>
  </si>
  <si>
    <t>HTC (0h-8h): 23/02</t>
  </si>
  <si>
    <t>HTC (8h-16h): 23/02</t>
  </si>
  <si>
    <t>01/02 - 13/02 &amp; 23/02 - 28/02</t>
  </si>
  <si>
    <t>HTC (8h-16h): 23/02
Hometop banner: 24/02, 25/02
Static banner #5: 23/02
Static banner #2: 27/02
SPH (5h-10h): 26/02 (bù vị trí static)
Floating (6h-10h): 23/02
Pop-up (6h-10h): 24/02</t>
  </si>
  <si>
    <t>v-highlands-bogo</t>
  </si>
  <si>
    <t>24-28/2</t>
  </si>
  <si>
    <t>Khao Trọn Bữa Ngon
Giảm 30% + Voucher 50k
Combo 2 cơm thố giảm 30%
Voucher: CTAN50 giảm 50k mbs 160k
Location: NW
Timeline: 24-28/2</t>
  </si>
  <si>
    <t>SPH (17h-19h): 24/02
Static banner: 24/02
HTC (16h-24h): 25/02
Bottom banner: 25/02
Floating (10h-13h): 25/02
Floating (16h-19h): 26/02
SPH (10h-12h): 26/02
Hometop banner (10h-13h &amp; 17h-24h): 27/02
HTC (10h-13h &amp; 17h-24h): 28/02</t>
  </si>
  <si>
    <t>Hometop banner (10h-13h &amp; 17h-24h): 24/02
Static banner: 24/02
HTC (16h-24h): 25/02
Bottom banner: 25/02
Floating (10h-13h): 25/02
Floating (16h-19h): 26/02
SPH (10h-12h): 26/02
Hometop banner (10h-13h &amp; 17h-24h): 27/02
HTC (10h-13h &amp; 17h-24h): 28/02</t>
  </si>
  <si>
    <t>https://drive.google.com/drive/u/0/folders/1ObkyT-vfnUYTllbQEoBgNEHxYlgIH6cC</t>
  </si>
  <si>
    <r>
      <rPr>
        <sz val="10"/>
        <color theme="1"/>
        <rFont val="Calibri"/>
      </rPr>
      <t xml:space="preserve">- Key Message: 
</t>
    </r>
    <r>
      <rPr>
        <b/>
        <sz val="10"/>
        <color theme="1"/>
        <rFont val="Calibri"/>
      </rPr>
      <t>TEA.JOY Mời Trà Khai Xuân
Món 1Đ + Voucher 50.000 ĐỒNG</t>
    </r>
    <r>
      <rPr>
        <sz val="10"/>
        <color theme="1"/>
        <rFont val="Calibri"/>
      </rPr>
      <t xml:space="preserve">
- Scheme: 
</t>
    </r>
    <r>
      <rPr>
        <b/>
        <sz val="10"/>
        <color theme="1"/>
        <rFont val="Calibri"/>
      </rPr>
      <t>+ Mời món 1Đ - cho đơn hàng từ 99K các món:</t>
    </r>
    <r>
      <rPr>
        <sz val="10"/>
        <color theme="1"/>
        <rFont val="Calibri"/>
      </rPr>
      <t xml:space="preserve">
Thạch sữa trà lựu đỏ
Tàu hũ trà hoa nhài
Oolong Lê Hoa Vàng
Hồng Trà Sữa Granola
</t>
    </r>
    <r>
      <rPr>
        <b/>
        <sz val="10"/>
        <color theme="1"/>
        <rFont val="Calibri"/>
      </rPr>
      <t xml:space="preserve">+ Đồng giảm 50% Best Seller:
</t>
    </r>
    <r>
      <rPr>
        <sz val="10"/>
        <color theme="1"/>
        <rFont val="Calibri"/>
      </rPr>
      <t xml:space="preserve">Oolong Sữa Cúc Mộc Xoài - Premium
Lục Trà Sữa Matcha Tàu Hủ
Bạch Trà Nhãn Táo (trà nhẹ, hậu vị thanh mát)
</t>
    </r>
    <r>
      <rPr>
        <b/>
        <sz val="10"/>
        <color theme="1"/>
        <rFont val="Calibri"/>
      </rPr>
      <t xml:space="preserve">Voucher discount: 
</t>
    </r>
    <r>
      <rPr>
        <sz val="10"/>
        <color theme="1"/>
        <rFont val="Calibri"/>
      </rPr>
      <t xml:space="preserve">+ Nhập mã </t>
    </r>
    <r>
      <rPr>
        <b/>
        <sz val="10"/>
        <color theme="1"/>
        <rFont val="Calibri"/>
      </rPr>
      <t>TEAJOYXSPF0226</t>
    </r>
    <r>
      <rPr>
        <sz val="10"/>
        <color theme="1"/>
        <rFont val="Calibri"/>
      </rPr>
      <t xml:space="preserve"> giảm 50K cho đơn 120K
+ Ngoài ra còn có các mã giảm cực kì hấp dẫn khác: 
SIEUTIEC30 giảm 30K cho đơn 70k
SIEUTIEC40 giảm 40k cho đơn 100k 
SIEUTIEC50 giảm 50k cho đơn 140k
SIEUTIEC99 giảm 99K cho đơn 250K
- Location: HCM
- Timeline: 24/02 - 26/02</t>
    </r>
  </si>
  <si>
    <t>https://drive.google.com/drive/folders/1imRbqLG7-ZCA_4vST_7PCtKYTuegnqko?usp=drive_link</t>
  </si>
  <si>
    <r>
      <rPr>
        <sz val="10"/>
        <rFont val="Calibri"/>
      </rPr>
      <t xml:space="preserve">Adapt </t>
    </r>
    <r>
      <rPr>
        <u/>
        <sz val="10"/>
        <color rgb="FF1155CC"/>
        <rFont val="Calibri"/>
      </rPr>
      <t>KV Cũ</t>
    </r>
    <r>
      <rPr>
        <sz val="10"/>
        <rFont val="Calibri"/>
      </rPr>
      <t>:
- Thay keymess mới
- Thay ảnh món mới: Pick 3 món trong file
- Thay background mới: tone đỏ chủ đề tết
- Element: thay element gạo,trà,lá bằng element hoa mai trong file mẫu
- Fix thêm size FB &amp; Story</t>
    </r>
  </si>
  <si>
    <r>
      <rPr>
        <b/>
        <sz val="10"/>
        <color theme="1"/>
        <rFont val="Calibri"/>
      </rPr>
      <t xml:space="preserve">1 Combo1:
</t>
    </r>
    <r>
      <rPr>
        <sz val="10"/>
        <color theme="1"/>
        <rFont val="Calibri"/>
      </rPr>
      <t>Static banner(1-3): 24/02 - 26/02
Pop up(13h-16h): 24/02</t>
    </r>
  </si>
  <si>
    <r>
      <rPr>
        <sz val="10"/>
        <rFont val="Calibri"/>
      </rPr>
      <t xml:space="preserve">Deadline 2/2
</t>
    </r>
    <r>
      <rPr>
        <u/>
        <sz val="10"/>
        <color rgb="FF1155CC"/>
        <rFont val="Calibri"/>
      </rPr>
      <t>https://drive.google.com/drive/u/0/folders/1LycoVdYTtSZV_nVVdL00vqOLW2RgeHPW</t>
    </r>
    <r>
      <rPr>
        <sz val="10"/>
        <rFont val="Calibri"/>
      </rPr>
      <t xml:space="preserve"> </t>
    </r>
  </si>
  <si>
    <t>2.2 Spike</t>
  </si>
  <si>
    <t>Siêu ưu đãi thương hiệu ngày 02/02:
- Mua 1 tặng 1, Mua 2 tặng 2, Giảm 50%: KATINAT, Cheese Coffee, Toco Toco, Popeyes, McDonald's, Pizza Hut, The Coffee House, Maycha, Highlands, Starbucks, ...
- Deal hot chỉ 1Đ, 1K, 10K: Domino's Pizza
- Combo giảm sốc: Lotteria, KFC, Phúc Long, Gong Cha,...
- Hàng loạt voucher giảm 50%
Số lượng ưu đãi có hạn.</t>
  </si>
  <si>
    <t>02/02</t>
  </si>
  <si>
    <r>
      <rPr>
        <u/>
        <sz val="10"/>
        <color rgb="FF1155CC"/>
        <rFont val="Calibri"/>
      </rPr>
      <t>https://docs.google.com/spreadsheets/d/14DcJSHDKSPKea-p5OWlFqasTc5zuw-J7hVN_NqjLD-k/edit?gid=805514562#gid=805514562</t>
    </r>
    <r>
      <rPr>
        <sz val="10"/>
        <rFont val="Calibri"/>
      </rPr>
      <t xml:space="preserve"> </t>
    </r>
  </si>
  <si>
    <t>Funny Beef - Spaghetti &amp; Beefsteak</t>
  </si>
  <si>
    <r>
      <rPr>
        <sz val="10"/>
        <color theme="1"/>
        <rFont val="Calibri"/>
      </rPr>
      <t xml:space="preserve">- Key Mess: </t>
    </r>
    <r>
      <rPr>
        <b/>
        <sz val="10"/>
        <color theme="1"/>
        <rFont val="Calibri"/>
      </rPr>
      <t>Funny Beef Khao Deal - Món 1k + Voucher 50k</t>
    </r>
    <r>
      <rPr>
        <sz val="10"/>
        <color theme="1"/>
        <rFont val="Calibri"/>
      </rPr>
      <t xml:space="preserve">
- Scheme: Giảm Món "Steak Bò Mỹ 100gram" về 1k, MBS = 69,000, giá gốc 94,000
+ Nhập code Sieutiec để nhận thêm ưu đãi
SIEUTIEC10: Giảm 10k cho đơn từ 20k
SIEUTIEC20: Giảm 20k cho đơn từ 50k
SIEUTIEC30: Giảm 30k cho đơn từ 70k
SIEUTIEC40: Giảm 40k cho đơn từ 100k
SIEUTIEC50: Giảm 50k cho đơn từ 140k
SIEUTIEC70: Giảm 70k cho đơn từ 200k
SIEUTIEC99: Giảm 99k cho đơn từ 250k
- Location: HCM
- Timeline: 26/02 - 28/02</t>
    </r>
  </si>
  <si>
    <t>https://docs.google.com/spreadsheets/d/1qjOH715SjMyfA1d_5kKKFnvXzsvrXd3M5Wmd8PWZ3WI/edit?gid=0#gid=0</t>
  </si>
  <si>
    <t>https://drive.google.com/drive/folders/1sn1iw290qcdwQeEk84pPLLv5zbKVG3TK?usp=drive_link</t>
  </si>
  <si>
    <t>Theo vibe năm mới, ưu tiên sắc đỏ</t>
  </si>
  <si>
    <t>Pick 2 SKU trong file</t>
  </si>
  <si>
    <t>- Thêm elements liên quan đến tết: lồng đèn, pháo hoa, cây mai, ... 
- Làm nổi bật sản phẩm</t>
  </si>
  <si>
    <r>
      <rPr>
        <b/>
        <sz val="10"/>
        <color theme="1"/>
        <rFont val="Calibri"/>
      </rPr>
      <t xml:space="preserve">1 Combo 2:
</t>
    </r>
    <r>
      <rPr>
        <sz val="10"/>
        <color theme="1"/>
        <rFont val="Calibri"/>
      </rPr>
      <t>Static banner(4): 26/02 - 28/02
Pop up(16h-19h): 27/02</t>
    </r>
  </si>
  <si>
    <r>
      <rPr>
        <sz val="10"/>
        <rFont val="Calibri"/>
      </rPr>
      <t xml:space="preserve">Deadline 4/2
</t>
    </r>
    <r>
      <rPr>
        <u/>
        <sz val="10"/>
        <color rgb="FF1155CC"/>
        <rFont val="Calibri"/>
      </rPr>
      <t>https://drive.google.com/drive/u/0/folders/1meOmJl8k5S3TmXVDMLCWjQFXE1UVL03D</t>
    </r>
    <r>
      <rPr>
        <sz val="10"/>
        <rFont val="Calibri"/>
      </rPr>
      <t xml:space="preserve"> </t>
    </r>
  </si>
  <si>
    <t>a-funny-beef</t>
  </si>
  <si>
    <t>Feb.CB2.25</t>
  </si>
  <si>
    <r>
      <rPr>
        <sz val="10"/>
        <color theme="1"/>
        <rFont val="Calibri"/>
      </rPr>
      <t xml:space="preserve">- Key message: </t>
    </r>
    <r>
      <rPr>
        <b/>
        <sz val="10"/>
        <color theme="1"/>
        <rFont val="Calibri"/>
      </rPr>
      <t>SUNDAY BASIC KHAO DEAL
MUA 1 TẶNG 1 + Voucher 50k</t>
    </r>
    <r>
      <rPr>
        <sz val="10"/>
        <color theme="1"/>
        <rFont val="Calibri"/>
      </rPr>
      <t xml:space="preserve">
- Scheme: 
+ Món mua(chọn 1 trong các món): Trà sữa kem trứng khè (L)/ Trà sữa sunday (L)/ Ô long sữa nhài kem dẻ cười (L)/ Ô long sữa nhài hạnh nhân (L)
+ Món tặng (chọn 1 trong các món): Trà sữa trân châu hoàng kim (M)/ Trà sữa trân châu đen (M)/ Trà sữa truyền thống (L)
40 phần/chi nhánh/ngày, Mỗi bill chỉ order 1 món
+ Nhập code SIEUTIEC50, giảm 50k MBS 140k
- Location: Bình Dương, Đồng Nai
- Timeline: 25/02, 27/02, 28/02</t>
    </r>
  </si>
  <si>
    <t>25/02, 27/02, 28/02</t>
  </si>
  <si>
    <t>https://drive.google.com/drive/folders/1XfqQ-hJWy_um-UcoaEr4cMYd2cenxCsD</t>
  </si>
  <si>
    <r>
      <rPr>
        <sz val="10"/>
        <rFont val="Calibri"/>
      </rPr>
      <t xml:space="preserve">Adapt </t>
    </r>
    <r>
      <rPr>
        <u/>
        <sz val="10"/>
        <color rgb="FF1155CC"/>
        <rFont val="Calibri"/>
      </rPr>
      <t>KV Cũ</t>
    </r>
    <r>
      <rPr>
        <sz val="10"/>
        <rFont val="Calibri"/>
      </rPr>
      <t>:
- Thay SKU mới: Pick 3 món trong file
- Fix thêm size FB &amp; Story</t>
    </r>
  </si>
  <si>
    <r>
      <rPr>
        <b/>
        <sz val="10"/>
        <color theme="1"/>
        <rFont val="Calibri"/>
      </rPr>
      <t xml:space="preserve">2 Combo 2:
</t>
    </r>
    <r>
      <rPr>
        <sz val="10"/>
        <color theme="1"/>
        <rFont val="Calibri"/>
      </rPr>
      <t>Static banner(4): 25/02, 27/02, 28/02
Pop up(13h-16h): 25/02</t>
    </r>
  </si>
  <si>
    <r>
      <rPr>
        <sz val="10"/>
        <rFont val="Calibri"/>
      </rPr>
      <t xml:space="preserve">Deadline 4/2
</t>
    </r>
    <r>
      <rPr>
        <u/>
        <sz val="10"/>
        <color rgb="FF1155CC"/>
        <rFont val="Calibri"/>
      </rPr>
      <t>https://drive.google.com/drive/u/0/folders/1nqjkArRfVxXivazKfmi_y8wn5OxEQ8hW</t>
    </r>
    <r>
      <rPr>
        <sz val="10"/>
        <rFont val="Calibri"/>
      </rPr>
      <t xml:space="preserve"> </t>
    </r>
  </si>
  <si>
    <r>
      <rPr>
        <sz val="10"/>
        <color theme="1"/>
        <rFont val="Calibri"/>
      </rPr>
      <t xml:space="preserve">- Key message: </t>
    </r>
    <r>
      <rPr>
        <b/>
        <sz val="10"/>
        <color theme="1"/>
        <rFont val="Calibri"/>
      </rPr>
      <t>Bối Bakery Khao Bánh Giảm 50% + Voucher 40k</t>
    </r>
    <r>
      <rPr>
        <sz val="10"/>
        <color theme="1"/>
        <rFont val="Calibri"/>
      </rPr>
      <t xml:space="preserve">
- Scheme: 
Giảm 50% 
Bánh Bông Lan 3 sốt
Bánh bông lan trân châu trà sữa thái xanh
Bánh bông lan trân châu trà sữa thái đỏ
+ SIEUTIEC40 giảm 40k cho đơn 100k 
+ SIEUTIEC50 giảm 50k đơn đơn 140k 
+ SIEUTIEC70 giảm 70k cho đơn 200k
+ SIEUTIEC99 giảm 99k cho đơn 250k
- Location: HCM
- Timeline: 23/02 - 25/02</t>
    </r>
  </si>
  <si>
    <t>https://drive.google.com/drive/folders/1IXdlXi7MM0niECoDDqjftskb07jPY_JA?usp=drive_link</t>
  </si>
  <si>
    <r>
      <rPr>
        <sz val="10"/>
        <rFont val="Calibri"/>
      </rPr>
      <t xml:space="preserve">Adapt </t>
    </r>
    <r>
      <rPr>
        <u/>
        <sz val="10"/>
        <color rgb="FF1155CC"/>
        <rFont val="Calibri"/>
      </rPr>
      <t>KV Cũ</t>
    </r>
    <r>
      <rPr>
        <sz val="10"/>
        <rFont val="Calibri"/>
      </rPr>
      <t>:
- Thay SKU mới: Pick 3 món trong file</t>
    </r>
  </si>
  <si>
    <r>
      <rPr>
        <b/>
        <sz val="10"/>
        <color theme="1"/>
        <rFont val="Calibri"/>
      </rPr>
      <t xml:space="preserve">1 Combo 2:
</t>
    </r>
    <r>
      <rPr>
        <sz val="10"/>
        <color theme="1"/>
        <rFont val="Calibri"/>
      </rPr>
      <t>Static banner(4): 23/02 - 25/02
Pop up(16h-19h): 24/02</t>
    </r>
  </si>
  <si>
    <r>
      <rPr>
        <sz val="10"/>
        <rFont val="Calibri"/>
      </rPr>
      <t xml:space="preserve">Deadline 4/2
</t>
    </r>
    <r>
      <rPr>
        <u/>
        <sz val="10"/>
        <color rgb="FF1155CC"/>
        <rFont val="Calibri"/>
      </rPr>
      <t>https://drive.google.com/drive/u/0/folders/1nPdq1fgPaVklUI0eqwJ9H4ma_X4R2Phe</t>
    </r>
    <r>
      <rPr>
        <sz val="10"/>
        <rFont val="Calibri"/>
      </rPr>
      <t xml:space="preserve"> </t>
    </r>
  </si>
  <si>
    <r>
      <rPr>
        <sz val="10"/>
        <color theme="1"/>
        <rFont val="Calibri"/>
      </rPr>
      <t xml:space="preserve">- Key Mess: </t>
    </r>
    <r>
      <rPr>
        <b/>
        <sz val="10"/>
        <color theme="1"/>
        <rFont val="Calibri"/>
      </rPr>
      <t>CHÚ LONG KHAO DEAL TẾT - Món 1Đ + Voucher 50,000Đ</t>
    </r>
    <r>
      <rPr>
        <sz val="10"/>
        <color theme="1"/>
        <rFont val="Calibri"/>
      </rPr>
      <t xml:space="preserve">
- Scheme:
Cà Phê Muối 1Đ - MBS 60k
Voucher giảm thêm:
VIPCHULONG20        giảm 20k cho đơn hàng từ 20k
VIPCHULONG30        giảm 30k cho đơn hàng từ 60k
VIPCHULONG35        giảm 35k cho đơn hàng từ 75k
VIPCHULONG50        giảm 50k cho đơn hàng từ 100k
- Timeline: 09/02 - 13/02
- Location: HCM, HN, Đà Nẵng, Bình Dương, Vũng Tàu, Cần Thơ, Long An, Long Xuyên, Mỹ Tho, Cà Mau, Bình Phước, Tây Ninh, Vĩnh Long, Bình Thuận, Kiên Giang, Quảng Ngãi, Trà Vinh, Huế, Nha Trang</t>
    </r>
  </si>
  <si>
    <r>
      <rPr>
        <b/>
        <sz val="10"/>
        <color theme="1"/>
        <rFont val="Calibri"/>
      </rPr>
      <t xml:space="preserve">1 Win 2 NW:
</t>
    </r>
    <r>
      <rPr>
        <sz val="10"/>
        <color theme="1"/>
        <rFont val="Calibri"/>
      </rPr>
      <t>Search Placeholder(5h-10h): 12/02
Search Placeholder(14h-17h): 11/02
Hometop banner(7-9): 10/02, 12/02
Static banner(4): 11/02, 13/02
Pop up(6h-10h): 09/02</t>
    </r>
  </si>
  <si>
    <r>
      <rPr>
        <b/>
        <sz val="10"/>
        <color rgb="FF000000"/>
        <rFont val="Calibri"/>
      </rPr>
      <t xml:space="preserve">1 Win 2 NW:
</t>
    </r>
    <r>
      <rPr>
        <sz val="10"/>
        <color rgb="FF000000"/>
        <rFont val="Calibri"/>
      </rPr>
      <t xml:space="preserve">Search Placeholder(5h-10h): 12/02
Search Placeholder(14h-17h): 11/02
Hometop banner(7-9): 10/02, 12/02
Static banner(4): </t>
    </r>
    <r>
      <rPr>
        <sz val="10"/>
        <color rgb="FF000000"/>
        <rFont val="Calibri"/>
      </rPr>
      <t>09/02</t>
    </r>
    <r>
      <rPr>
        <sz val="10"/>
        <color rgb="FF000000"/>
        <rFont val="Calibri"/>
      </rPr>
      <t>, 13/02
Pop up(6h-10h): 09/02</t>
    </r>
  </si>
  <si>
    <r>
      <rPr>
        <b/>
        <sz val="10"/>
        <color theme="1"/>
        <rFont val="Calibri"/>
      </rPr>
      <t xml:space="preserve">1 Win 2 NW:
</t>
    </r>
    <r>
      <rPr>
        <sz val="10"/>
        <color theme="1"/>
        <rFont val="Calibri"/>
      </rPr>
      <t>Search Placeholder(5h-10h): 12/02
Search Placeholder(14h-17h): 11/02
Hometop banner(7-9): 10/02, 12/02
Static banner(4): 11/02, 13/02
Pop up(6h-10h): 09/02</t>
    </r>
  </si>
  <si>
    <r>
      <rPr>
        <b/>
        <sz val="10"/>
        <color theme="1"/>
        <rFont val="Calibri"/>
      </rPr>
      <t xml:space="preserve">1 Win 2 NW:
</t>
    </r>
    <r>
      <rPr>
        <sz val="10"/>
        <color theme="1"/>
        <rFont val="Calibri"/>
      </rPr>
      <t>Search Placeholder(5h-10h): 12/02
Search Placeholder(14h-17h): 11/02
Hometop banner(7-9): 10/02, 12/02
Static banner(4): 11/02, 13/02
Pop up(6h-10h): 09/02</t>
    </r>
  </si>
  <si>
    <t>https://drive.google.com/drive/folders/1Oqbk3RNX34e-bbByOA9Y_0RBrX9A3L7A</t>
  </si>
  <si>
    <t>Aeon</t>
  </si>
  <si>
    <t>Feb_Compensation</t>
  </si>
  <si>
    <r>
      <rPr>
        <sz val="10"/>
        <color theme="1"/>
        <rFont val="Calibri"/>
      </rPr>
      <t xml:space="preserve">- Key Message: </t>
    </r>
    <r>
      <rPr>
        <b/>
        <sz val="10"/>
        <color theme="1"/>
        <rFont val="Calibri"/>
      </rPr>
      <t>ĐÓN TẤT NIÊN - DEAL NGẬP TRÀN</t>
    </r>
    <r>
      <rPr>
        <sz val="10"/>
        <color theme="1"/>
        <rFont val="Calibri"/>
      </rPr>
      <t xml:space="preserve">
  - GIẢM 50%+ VOUCHER 50K
- Thời gian hoạt động:  08h00 - 20h00
- Location: HN, HCM, Bình Dương, Hải Phòng, Huế, Long An
- Scheme: Cofund 50:50</t>
    </r>
  </si>
  <si>
    <t>https://docs.google.com/spreadsheets/d/1VtUn9V1E29CJWT2r8JuyewtWZzVmgPr0AJ42OhTfRLI/edit?gid=0#gid=0</t>
  </si>
  <si>
    <t>https://drive.google.com/drive/u/0/folders/1jZafLUxP9SI3mUm3nNOMhyD3eXQMZPpw</t>
  </si>
  <si>
    <t>ind-aeon</t>
  </si>
  <si>
    <t>https://shopeefood.vn/bo-suu-tap/ind-aeon</t>
  </si>
  <si>
    <r>
      <rPr>
        <sz val="10"/>
        <color theme="1"/>
        <rFont val="Arial"/>
      </rPr>
      <t>- Key message:</t>
    </r>
    <r>
      <rPr>
        <b/>
        <sz val="10"/>
        <color theme="1"/>
        <rFont val="Arial"/>
      </rPr>
      <t xml:space="preserve"> TĂNG ĐỀ KHÁNG - TĂNG TỰ TIN - GIẢM 35%</t>
    </r>
    <r>
      <rPr>
        <sz val="10"/>
        <color theme="1"/>
        <rFont val="Arial"/>
      </rPr>
      <t xml:space="preserve">
- Scheme: PS up to 35%
- Tham gia Thematic scheme
- Opening time: 09:30 - 19:00</t>
    </r>
  </si>
  <si>
    <t>24.Feb</t>
  </si>
  <si>
    <r>
      <rPr>
        <sz val="10"/>
        <color theme="1"/>
        <rFont val="Calibri"/>
      </rPr>
      <t xml:space="preserve">- Key Mess: </t>
    </r>
    <r>
      <rPr>
        <b/>
        <sz val="10"/>
        <color theme="1"/>
        <rFont val="Calibri"/>
      </rPr>
      <t>CÀ PHÊ MUỐI CHÚ LONG LÊN 3 
MUA 2 ĐƯỢC 3 + VOUCHER 50K</t>
    </r>
    <r>
      <rPr>
        <sz val="10"/>
        <color theme="1"/>
        <rFont val="Calibri"/>
      </rPr>
      <t xml:space="preserve">
- Scheme:
+ Combo Mua 2 Được 3:
Mua 1 Cà Phê Muối (Lớn) + 1 Cà Phê Kem Phô Mai (Lớn)
Tặng 1 Trà Đác Thơm
+ Voucher giảm thêm:
VIPCHULONG30    giảm 30k cho đơn hàng từ 60k
VIPCHULONG35    giảm 35k cho đơn hàng từ 75k
33DEALTO50   giảm 50k cho đơn hàng từ 499k
- Timeline: 24/02 - 27/02
- Location: HCM, HN, Đà Nẵng, Bình Dương, Vũng Tàu, Cần Thơ, Long An, Long Xuyên, Mỹ Tho, Cà Mau, Bình Phước, Tây Ninh, Vĩnh Long, Bình Thuận, Kiên Giang, Quảng Ngãi, Trà Vinh, Huế, Nha Trang</t>
    </r>
  </si>
  <si>
    <r>
      <rPr>
        <sz val="10"/>
        <rFont val="Calibri"/>
      </rPr>
      <t xml:space="preserve">Adapt </t>
    </r>
    <r>
      <rPr>
        <u/>
        <sz val="10"/>
        <color rgb="FF1155CC"/>
        <rFont val="Calibri"/>
      </rPr>
      <t>KV Cũ</t>
    </r>
    <r>
      <rPr>
        <sz val="10"/>
        <rFont val="Calibri"/>
      </rPr>
      <t>:
+ Thay keymess mới
+ Update SKU: remove ly thứ 2 từ trái qua, còn lại giữ nguyên
+ Thay background: Chủ đề sinh nhật, tone màu tùy ý design
+ Thêm element birthday, highlight 3 tuổi</t>
    </r>
  </si>
  <si>
    <r>
      <rPr>
        <b/>
        <sz val="10"/>
        <color rgb="FF000000"/>
        <rFont val="Calibri"/>
      </rPr>
      <t xml:space="preserve">1 Win 2:
</t>
    </r>
    <r>
      <rPr>
        <sz val="10"/>
        <color rgb="FF000000"/>
        <rFont val="Calibri"/>
      </rPr>
      <t xml:space="preserve">Search Placeholder(5h-10h): 24/02
Search Placeholder(12h-14h): 26/02
Hometop banner(7-9): 25/02, 26/02
</t>
    </r>
    <r>
      <rPr>
        <sz val="10"/>
        <color rgb="FF000000"/>
        <rFont val="Calibri"/>
      </rPr>
      <t>Bottom banner(1-3)</t>
    </r>
    <r>
      <rPr>
        <sz val="10"/>
        <color rgb="FF000000"/>
        <rFont val="Calibri"/>
      </rPr>
      <t>: 24/02, 27/02
Pop up(6h-10h): 25/02</t>
    </r>
  </si>
  <si>
    <r>
      <rPr>
        <b/>
        <sz val="10"/>
        <color rgb="FF000000"/>
        <rFont val="Calibri"/>
      </rPr>
      <t xml:space="preserve">1 Win 2:
</t>
    </r>
    <r>
      <rPr>
        <sz val="10"/>
        <color rgb="FF000000"/>
        <rFont val="Calibri"/>
      </rPr>
      <t>Search Placeholder(5h-10h): 24/02
Search Placeholder(12h-14h): 26/02
Hometop banner(7-9): 25/02, 26/02
Static banner(4): 24/02, 27/02
Pop up(6h-10h): 25/02</t>
    </r>
  </si>
  <si>
    <r>
      <rPr>
        <b/>
        <sz val="10"/>
        <color rgb="FF000000"/>
        <rFont val="Calibri"/>
      </rPr>
      <t xml:space="preserve">1 Win 2:
</t>
    </r>
    <r>
      <rPr>
        <sz val="10"/>
        <color rgb="FF000000"/>
        <rFont val="Calibri"/>
      </rPr>
      <t>Search Placeholder(5h-10h): 24/02
Search Placeholder(12h-14h): 26/02
Hometop banner(7-9): 25/02, 26/02
Static banner(4): 24/02, 27/02
Pop up(6h-10h): 25/02</t>
    </r>
  </si>
  <si>
    <r>
      <rPr>
        <b/>
        <sz val="10"/>
        <color rgb="FF000000"/>
        <rFont val="Calibri"/>
      </rPr>
      <t xml:space="preserve">1 Win 2:
</t>
    </r>
    <r>
      <rPr>
        <sz val="10"/>
        <color rgb="FF000000"/>
        <rFont val="Calibri"/>
      </rPr>
      <t xml:space="preserve">Search Placeholder(5h-10h): 24/02
Search Placeholder(12h-14h): 26/02
Hometop banner(7-9): 25/02, 26/02
Static banner(4): 24/02
</t>
    </r>
    <r>
      <rPr>
        <sz val="10"/>
        <color rgb="FF000000"/>
        <rFont val="Calibri"/>
      </rPr>
      <t>Static banner(5)</t>
    </r>
    <r>
      <rPr>
        <sz val="10"/>
        <color rgb="FF000000"/>
        <rFont val="Calibri"/>
      </rPr>
      <t>: 27/02
Pop up(6h-10h): 25/02</t>
    </r>
  </si>
  <si>
    <t>https://drive.google.com/drive/folders/1gAMcuOoMOLPgS84DBJfabaROxW_70aMP?usp=sharing</t>
  </si>
  <si>
    <t>10 - 15 Feb</t>
  </si>
  <si>
    <r>
      <rPr>
        <sz val="10"/>
        <color theme="1"/>
        <rFont val="Calibri"/>
      </rPr>
      <t xml:space="preserve">- Key Mess: </t>
    </r>
    <r>
      <rPr>
        <b/>
        <strike/>
        <sz val="10"/>
        <color theme="1"/>
        <rFont val="Calibri"/>
      </rPr>
      <t>THE PIZZA COMPANY KHAO DEAL TẤT NIÊN</t>
    </r>
    <r>
      <rPr>
        <b/>
        <sz val="10"/>
        <color theme="1"/>
        <rFont val="Calibri"/>
      </rPr>
      <t xml:space="preserve"> SĂN MÃ KIẾM GẤU LIỀN TAY
TẶNG THÚ BÔNG + GIẢM ĐẾN 50.000Đ</t>
    </r>
    <r>
      <rPr>
        <sz val="10"/>
        <color theme="1"/>
        <rFont val="Calibri"/>
      </rPr>
      <t xml:space="preserve">
</t>
    </r>
    <r>
      <rPr>
        <b/>
        <sz val="10"/>
        <color theme="1"/>
        <rFont val="Calibri"/>
      </rPr>
      <t>Scheme:</t>
    </r>
    <r>
      <rPr>
        <sz val="10"/>
        <color theme="1"/>
        <rFont val="Calibri"/>
      </rPr>
      <t xml:space="preserve"> Nhận ngay 01 thú bông Gấu Arlo hoặc 01 thú bông Mã Ngáo khi mua 01 combo Bộ Đôi Như Ý
- Combo 1: 01 Pizza truyền thống + 01 Mì Ý + 01 Miếng gà + 01 Nước
- Combo 2: 02 Mì Ý + 02 Miếng gà + 01 Khoai tây + 01 Nước 
Giá gốc: 310k
Giá giảm: 169k
</t>
    </r>
    <r>
      <rPr>
        <b/>
        <sz val="10"/>
        <color theme="1"/>
        <rFont val="Calibri"/>
      </rPr>
      <t xml:space="preserve">Voucher: </t>
    </r>
    <r>
      <rPr>
        <sz val="10"/>
        <color rgb="FFFF0000"/>
        <rFont val="Calibri"/>
      </rPr>
      <t>Nhập MAGAU giảm 50.000Đ cho đơn từ 160.000Đ</t>
    </r>
    <r>
      <rPr>
        <sz val="10"/>
        <color theme="1"/>
        <rFont val="Calibri"/>
      </rPr>
      <t xml:space="preserve">
- Số lượng: 10k stock cho ShopeeFood cho 2 ngày 10&amp;11/2
- Timeline: 10/2 - 15/2 trong đó </t>
    </r>
    <r>
      <rPr>
        <sz val="10"/>
        <color rgb="FFFF0000"/>
        <rFont val="Calibri"/>
      </rPr>
      <t>10/2 độc quyền trên ShopeeFood,</t>
    </r>
    <r>
      <rPr>
        <sz val="10"/>
        <color theme="1"/>
        <rFont val="Calibri"/>
      </rPr>
      <t xml:space="preserve"> từ 11-15/2 mở bán trên tất cả các sàn
- Location: HCM, HN, ĐN</t>
    </r>
  </si>
  <si>
    <t>https://docs.google.com/spreadsheets/d/1AcwARmypB5lrYoswNW3Y_kAyddgO0qVx/edit?pli=1&amp;gid=2056711892#gid=2056711892</t>
  </si>
  <si>
    <r>
      <rPr>
        <sz val="10"/>
        <rFont val="Calibri"/>
      </rPr>
      <t xml:space="preserve">Brand cung cấp ngày mai 5/2
</t>
    </r>
    <r>
      <rPr>
        <u/>
        <sz val="10"/>
        <color rgb="FF1155CC"/>
        <rFont val="Calibri"/>
      </rPr>
      <t>https://drive.google.com/drive/folders/1uf0CFNxEBak685G_Wnzf9QbNk4GbpDya?usp=drive_link</t>
    </r>
  </si>
  <si>
    <t>jb-thepizzacompany</t>
  </si>
  <si>
    <t>BAU 50k Pretet</t>
  </si>
  <si>
    <t>The Coffee House giảm 50k
TCH55        50K MBS 195K
Location: NW
Timeline: 10-13/2</t>
  </si>
  <si>
    <t>10-13/2</t>
  </si>
  <si>
    <r>
      <rPr>
        <sz val="10"/>
        <color theme="1"/>
        <rFont val="Calibri"/>
      </rPr>
      <t xml:space="preserve">- Key message: </t>
    </r>
    <r>
      <rPr>
        <b/>
        <sz val="10"/>
        <color theme="1"/>
        <rFont val="Calibri"/>
      </rPr>
      <t>Hanuri Khao Deal Giảm 50%</t>
    </r>
    <r>
      <rPr>
        <sz val="10"/>
        <color theme="1"/>
        <rFont val="Calibri"/>
      </rPr>
      <t xml:space="preserve">
- Scheme: 
+ Giảm 50% món Combo 3 Bánh Gà + 3 Phomai Viên
- Timeline: 24/02-27/02
- Location: HCM</t>
    </r>
  </si>
  <si>
    <t>24/02-27/02</t>
  </si>
  <si>
    <r>
      <rPr>
        <u/>
        <sz val="10"/>
        <color rgb="FF1155CC"/>
        <rFont val="Calibri"/>
      </rPr>
      <t>https://docs.google.com/spreadsheets/d/1araIWejcg2ho4Cg5omC68KUFFPIA9zku3QZcudN1FM0/edit?gid=2146481338#gid=2146481338</t>
    </r>
    <r>
      <rPr>
        <sz val="10"/>
        <rFont val="Calibri"/>
      </rPr>
      <t xml:space="preserve"> </t>
    </r>
  </si>
  <si>
    <r>
      <rPr>
        <b/>
        <sz val="10"/>
        <color theme="1"/>
        <rFont val="Calibri"/>
      </rPr>
      <t xml:space="preserve">1 Win4:
</t>
    </r>
    <r>
      <rPr>
        <sz val="10"/>
        <color theme="1"/>
        <rFont val="Calibri"/>
      </rPr>
      <t>Search Placeholder(19h-22h): 24/02, 26/02
Hometop banner(10-12): 24/02, 27/04
Static banner(1-3): 27/02
Bottom banner(4-6): 25/02</t>
    </r>
  </si>
  <si>
    <t>https://drive.google.com/drive/u/0/folders/1_z_GuXcLy1m3HVerKiD4OcvaD_yvncUU</t>
  </si>
  <si>
    <t>Key Mess: MayCha mua 1 tặng 1 +   Giảm 60K
Scheme: Mua 1 tặng 1 áp dụng món:
+ Trà Sữa Trân Châu Hoàng Kim
+ Trà sữa Hong Kong
Nhập code  MAYCHA60: 60K MBS 180k
Timeline: 6-8/3
Location: HCM; Đồng Nai, Bình Dương; Đà Nẵng, An Giang, Kiên Giang, Tiền Giang, Long An</t>
  </si>
  <si>
    <t>Key Mess: Maycha Khao Deal 9K + Giảm 60K
Scheme:
Maycha khao deal 9k áp dụng các món 
Trà sữa Trân Châu
Trà sữa Trân Châu tươi
Trà sữa Trân Châu Hoàng Kim
Trà Sữa Thái
Trà Sữa Shan Tuyết Lài
Trà Sữa Khoai Môn
Nhập code  MAYCHA60: 60K MBS 180k
MAYCHAVIP20: 50% cap 20k
Timeline: 1-2/3; 13-15/3
Location: HCM; Đồng Nai, Bình Dương; Đà Nẵng, An Giang, Kiên Giang, Tiền Giang, Long An</t>
  </si>
  <si>
    <t>01/03 - 02/03
13/03 - 15/03</t>
  </si>
  <si>
    <t>Key Mess: Maycha Khao Deal 1K + Giảm 60K
Scheme:
Maycha khao deal 9k áp dụng các món 
Trà sữa Trân Châu
Trà sữa Trân Châu tươi
Trà sữa Trân Châu Hoàng Kim
Trà Sữa Thái
Trà Sữa Shan Tuyết Lài
Trà Sữa Khoai Môn
Nhập code  MAYCHA60: 60K MBS 180k
33MAYCHA20: 20k mbs 20k
Timeline: 3/3
Location: HCM; Đồng Nai, Bình Dương; Đà Nẵng, An Giang, Kiên Giang, Tiền Giang, Long An</t>
  </si>
  <si>
    <t>sv-maycha-spike</t>
  </si>
  <si>
    <t>- Key message: Trà Sữa TocoToco Mua 1 Tặng 1 + Code 25K
- Scheme: TocoToco khao combo 2 ly chỉ còn 44k
- Nhập code TOCO25: 25k mbs 65k
Timeline: 6-7/3; 20-22/3
- Location: Hà Nội, HCM, CT</t>
  </si>
  <si>
    <t>06/03 - 07/03
20/03 - 22/03</t>
  </si>
  <si>
    <r>
      <rPr>
        <u/>
        <sz val="10"/>
        <color rgb="FF1155CC"/>
        <rFont val="Calibri"/>
      </rPr>
      <t>https://drive.google.com/</t>
    </r>
    <r>
      <rPr>
        <sz val="10"/>
        <rFont val="Calibri"/>
      </rPr>
      <t>drive/u/0/folders/1uk4EpS56JfY1QfOVUgmeclEKJpL0KO8m</t>
    </r>
  </si>
  <si>
    <t>16-20Mar</t>
  </si>
  <si>
    <t>Key message: MỜI DEAL ĐỒNG CHILL
Mua 2 tặng 1 + voucher 40k
Scheme: Combo size mua 2 tặng 1 192k -&gt; 138k
Áp dụng các món: Olong Sữa, Olong Nhài Sữa, Tấm, Khói B'lao. Phong Lan, Bông
Nhập code: 
PHELA40 - 21% cap 40k
Location: HCM, HN, Đà Nẵng, Vũng Tàu, Hải Phòng, Đà Lạt, Quảng Nam,Đồng Nai, Khánh Hòa 
Timline: 16-20/3</t>
  </si>
  <si>
    <t>2-4Mar</t>
  </si>
  <si>
    <t>Key message: MỜI DEAL ĐỒNG CHILL
Combo 88k + Voucher 40k
Scheme:
Combo 2 ly size Phê 108k -&gt; 88k
Áp dụng các món: phong Lan / Ôlong Sữa / Ôlong Nhài Sữa / Tấm / Khói Blao / Ôlong Đào Hồng
Nhập code: PHELA40: 21% cap 40k mbs 100k
Location: HCM, HN, Đà Nẵng, Vũng Tàu, Hải Phòng, Đà Lạt, Quảng Nam,Đồng Nai, Khánh Hòa 
Timline: 2-4/3</t>
  </si>
  <si>
    <t>02/03 - 04/03</t>
  </si>
  <si>
    <t>9-11Mar</t>
  </si>
  <si>
    <t>GONG CHA
KHAO DEAL ĐỘC QUYỀN
Mua 1 Tặng 1 + Voucher 40k
(deal độc quyền ShopeeFood)
Scheme: 
BOGO Mua L tặng M
Món Mua]
Trà sữa Xoài / Trà sữa okinawa
Matcha Okinawa
Trà oolong lựu đỏ / Latte oolong lựu đỏ
[Món Tặng]
Trà sữa Trân Châu Đen / Trà sữa Oolong/Trà sữa khoai môn
Giá gốc 129,000đ -&gt; 73,000đ
Nhập code: 
VIPGONGCHA40 - 34% cap 40k mbs 80k
Timeline: 9-11/3
Location: HCM,HN, Đồng Nai, Khánh Hòa, Đà Lạt</t>
  </si>
  <si>
    <t>09/03 - 11/03</t>
  </si>
  <si>
    <t>23-25Mar</t>
  </si>
  <si>
    <t>GONG CHA
KHAO DEAL ĐỘC QUYỀN
Mua 1 Tặng 1 + Voucher 40k
(deal độc quyền ShopeeFood)
Scheme: 
BOGO Mua L tặng M
Món Mua]
Trà sữa Xoài / Trà sữa okinawa / Trà sữa Oolong 3J
Trà oolong lựu đỏ / Latte oolong lựu đỏ
[Món Tặng]
Trà sữa Trân Châu Đen / Trà sữa Oolong / Hokkaido
Giá gốc 129,000đ -&gt; 73,000đ
Nhập code: 
VIPGONGCHA40 - 34% cap 40k mbs 80k
Timeline: 23-25/3
Location: HCM,HN, Đồng Nai, Khánh Hòa, Đà Lạt</t>
  </si>
  <si>
    <t>23/03 - 25/03</t>
  </si>
  <si>
    <t>Key Mess: SUNDAY BASIC MUA 1 TẶNG 1 + Voucher 50k
- Scheme:
Trà sữa Sunday Basic Full Topping (size L)/Trà sữa kem trứng khè (Size L) 
+ Món tặng: Trà sữa truyền thống (Size M)
Nhập code: VIPSUNDAY30K - 40% cap 30k
VIPSUNDAY40K - 38% cap 40k
SIEUTIEC50 - giảm 50k mbs 140k
-Timeline: 18-21/3
- Location: HCM</t>
  </si>
  <si>
    <t>18/03 - 21/03</t>
  </si>
  <si>
    <t>05/03
23/03 - 24/03
30/03 - 31/03</t>
  </si>
  <si>
    <t>Combo 79k_Mar</t>
  </si>
  <si>
    <t>Key mess: PHÚC LONG - HƯƠNG MẬT ƯƠM SẮC
Combo 79k + Voucher 40k
Scheme: Phúc Long khao combo 2 ly trà sữa 79k 
Nhập code: 
VIPPL15K: 15k mbs 79k
VIPPL40K: 15% cap 40k mbs 100k
Location: NW
Timeline: 25-27/3</t>
  </si>
  <si>
    <t>25/03 - 27/03</t>
  </si>
  <si>
    <r>
      <rPr>
        <sz val="10"/>
        <rFont val="Calibri"/>
      </rPr>
      <t xml:space="preserve">16/03     </t>
    </r>
    <r>
      <rPr>
        <u/>
        <sz val="10"/>
        <color rgb="FF1155CC"/>
        <rFont val="Calibri"/>
      </rPr>
      <t>https://drive.google.com/drive/u/0/folders/1gtQovqbxJVJNs9Di_t1mEN6BvxXbpE7f</t>
    </r>
  </si>
  <si>
    <t>Combo 99k_Mar</t>
  </si>
  <si>
    <t>Key mess: PHÚC LONG - HƯƠNG MẬT ƯƠM SẮC
Combo 99k + Voucher 40k
Scheme: Phúc Long khao combo 3 ly trà sữa 99k 
Nhập code: 
VIPPL18K: 18k mbs 99k
VIPPL40K: 15% cap 40k mbs 100k
Location: NW
Timeline: 2/3</t>
  </si>
  <si>
    <t>https://drive.google.com/drive/u/0/folders/1zKD_dRz3bNCmA89JjaGh0SRiYobimkxF</t>
  </si>
  <si>
    <t>Combo 88k_Mar</t>
  </si>
  <si>
    <t>Key mess: PHÚC LONG - HƯƠNG MẬT ƯƠM SẮC
Combo 88k + Voucher 40k
Scheme: Phúc Long khao combo 2 ly trà sữa 88k và 4 ly 159k
Nhập code: 
WDPHUCLONG23 - 23k mbs 159k
WDPHUCLONG40 - 14% cap 40k mbs 100k
Location: NW
Timeline: 6-7/3</t>
  </si>
  <si>
    <t>06/03 - 07/03</t>
  </si>
  <si>
    <t>https://drive.google.com/drive/u/0/folders/1otGyf-TTeUA8o9P0e1qXdBOZ56FkEzk5</t>
  </si>
  <si>
    <t>Combo 99k_3.3</t>
  </si>
  <si>
    <t>Key mess: PHÚC LONG KHAO TRÀ SỮA 23K
Scheme: Phúc Long khao combo 3 ly trà sữa 99k 
Nhập code: 
33PHUCLONG30 - 30k mbs 99k
Location: NW
Timeline: 3/3</t>
  </si>
  <si>
    <t>Combo 88k_8.3</t>
  </si>
  <si>
    <t>Key mess: PHÚC LONG - HƯƠNG MẬT ƯƠM SẮC
Combo 88k + Voucher 40k
Scheme: Phúc Long khao combo 2 ly trà sữa 88k và 4 ly 159k
Nhập code: 
83PHUCLONG25 - 25k mbs 159k
83PHUCLONG40 - 40k mbs 200k
Location: NW
Timeline: 8/3</t>
  </si>
  <si>
    <t>Combo 119k_Mar</t>
  </si>
  <si>
    <t>Key mess: PHÚC LONG - HƯƠNG MẬT ƯƠM SẮC
Combo 119k + Voucher 40k
Scheme: Phúc Long khao combo 3 ly trà sữa 119k 
Nhập code: 
INDIPL23 - 23k mbs 119k
INDIPL40 - 14% cap 40k mbs 79k
Location: NW
Timeline: 4-6, 9-13, 16-18, 20, 23-24, 30-31/3</t>
  </si>
  <si>
    <t>04/03 - 06/03
09/03 - 13/03
16/03 - 18/03
20/03
23/03 - 24/03
30/03 - 31/03</t>
  </si>
  <si>
    <t>M2T1_Mar</t>
  </si>
  <si>
    <t>Key mess: PHÚC LONG - HƯƠNG MẬT ƯƠM SẮC
Mua 2 Tặng 1 + Voucher 40k
Scheme: Phúc Long khao combo 3 ly trà sữa 119k 
Nhập code: 
INDIPL23 - 23k mbs 119k
INDIPL40 - 14% cap 40k mbs 79k
Location: NW
Timeline: 19/3</t>
  </si>
  <si>
    <t>19/03</t>
  </si>
  <si>
    <t>BOGO 
Mua 1 Tặng 1
KeyMessage: CHEESE KHAO MUA 1 TẶNG 1 + VOUCHER 50K
Trà sữa Nguyên Lá L65
Honey Cheese Milk Tea L69 (+4,000)
Opera Bạc Xỉu L72 (+7,000)
Cheese Cream Honey Tea L75 (+10,000)
Trà Siêu Đào L75 (+10,000)
Giá gốc: 130 --&gt; 65
Voucher: CHEESE50 - 50K MBS 250K
CHEESE20B - 23% CAP 20K mbs 65k
Timeline: 3-6/3;18-20/3</t>
  </si>
  <si>
    <t>03/03 - 06/03
18/03 - 20/03</t>
  </si>
  <si>
    <t>9-11.3</t>
  </si>
  <si>
    <t>Keymess: TÂN NIÊN SUNG TÚC 
Món Chỉ 1Đ + Voucher 100.000đ
Matcha Latte Tây Bắc  50k =&gt; 1đ mbs 119k
Trà Đào Cam Sả 55k =&gt; 1đ mbs 119k
Bạc Xỉu 45k =&gt; 1đ mbs 119k
Voucher
TCH100K -	15% CAP 100K MBS 39K
TCHGIAM50-	50% CAP 25K MBS 29k
Location: NW
Timeline: 9-11/3</t>
  </si>
  <si>
    <t>4-6.3</t>
  </si>
  <si>
    <t>Keymess: Deal Xinh Tặng Nàng
Đồng giá 35k + voucher 60K
PS 35K
Matcha Latte Tây Bắc
Trà Đào Cam Sả
Matcha Tây Bắc Mochi        
Nhập code:
TCHGIAM50 - 50% CAP 25K MBS 29k
TCHV6 -	60K MBS 150K
Location: HN
Timeline: 4-6/3</t>
  </si>
  <si>
    <t>25-27Mar</t>
  </si>
  <si>
    <t>Keymess: Deal Thả Ga - Giảm Cực Đã
Giảm 40% + Voucher 60K
PS 40%
Matcha Latte Tây Bắc  
Trà Đào Cam Sả 
Cà Phê Sữa Đá     
Nhập code:
TCHGIAM50 - 50% CAP 25K MBS 29k
TCHV6 -        60K MBS 150K
Location: HN
Timeline: 25-27/3</t>
  </si>
  <si>
    <t>Key Mess: The Coffee House Giảm 50%
Scheme: Giảm 50% các món:
- Cà Phê Sữa Đá
- Bạc Xỉu
Voucher:
TCHGIAM50 50% CAP 25K MBS 29k
Timeline: 2, 9, 16,23,30/3
Location: NW</t>
  </si>
  <si>
    <t>02/03
09/03
16/03
23/03
30/03</t>
  </si>
  <si>
    <t>- SPH (5h-10h): 2,16/3
- Hometop (0h-10h):23,30/3</t>
  </si>
  <si>
    <t>Key mess: Món ngon 1Đ + Voucher 50k
Scheme: Giảm món 1đ mbs 99k các món sau:
Trà Sen Vàng (Củ năng)
Trà Thanh Đào
PhinDi Hạnh Nhân
Phin Kem Dừa
Trà Thạch Đào
Bánh mì que
Bánh Croissant Highlands 55gr
Voucher: HIGHLANDS50SV- 50k mbs 150k
Timeline: 02/03 - 06/03
Location: NW</t>
  </si>
  <si>
    <t xml:space="preserve">02/03 - 06/03
</t>
  </si>
  <si>
    <t>- Hometop (1-2): 02/03; 05/03
- Static Banner (1-2): 03/03
- Pop up (6h-10h): 06/03
- Floating (6h-10h): 04/03; (13h-16h) 06/03
- HTC (6h-10h): 04/03; 06/03
- Social Media: FP SPF post 7h 02/03</t>
  </si>
  <si>
    <t>- Hometop (1-2): 02/03; 05/03
- Static Banner (1-2): 03/03
- Pop up (6h-10h): 06/03
- Floating (6h-10h): 04/03
- HTC (0h-8h): 06/03
- Social Media: FP SPF post 7h 02/03</t>
  </si>
  <si>
    <t>sv-highlandscoffee</t>
  </si>
  <si>
    <t>9-13Mar</t>
  </si>
  <si>
    <t>Key mess: Món ngon 1Đ + Voucher 50k
Scheme: Giảm món 1đ mbs 99k các món sau:
Trà Sen Vàng (Củ năng)
Trà Thanh Đào
PhinDi Hạnh Nhân
Phin Kem Dừa
Trà Thạch Đào
Bánh mì que
Bánh Croissant Highlands 55gr
Voucher: HIGHLANDS50SV- 50k mbs 150k
Timeline: 09/03 - 13/03
Location: NW</t>
  </si>
  <si>
    <t xml:space="preserve">09/03 - 13/03
</t>
  </si>
  <si>
    <t>- Hometop (1-2): 11/03; 12/03
- Static Banner (1-2): 13/03
- Pop up (6h-10h): 10/03
- Floating (6h-10h): 09/03; (13h-16h) 10/03
- HTC (6h-10h): 09/03; 13/03
- Social Media: FP SPF post 7h 09/03</t>
  </si>
  <si>
    <t>- Hometop (1-2): 11/03; 12/03
- Static Banner (1-2): 13/03
- Pop up (6h-10h): 10/03
- Floating (6h-10h): 09/03
- HTC (0h-8h): 09/03
- Social Media: FP SPF post 7h 09/03</t>
  </si>
  <si>
    <t>Key mess: Món ngon 1Đ + Voucher 50k
Scheme: Giảm món 1đ mbs 99k các món sau:
Trà Sen Vàng (Củ năng)
Trà Thanh Đào
PhinDi Hạnh Nhân
Phin Kem Dừa
Trà Thạch Đào
Bánh mì que
Bánh Croissant Highlands 55gr
Voucher: HIGHLANDS50SV- 50k mbs 150k
Timeline: 16-23/3
Location: NW</t>
  </si>
  <si>
    <t>- Hometop (1-2): 17/03; 19/03
- Static Banner (1-2): 16/03
- Pop up (6h-10h): 20/03
- Floating (6h-10h): 18/03; (13h-16h) 20/03
- HTC (6h-10h): 16/03; 18/03
- Social Media: FP SPF post 7h 09/03</t>
  </si>
  <si>
    <t>gifting</t>
  </si>
  <si>
    <t xml:space="preserve">
Key Mess: Bạch Mã Khai Xuân - Deal Độc Quyền SPF
Scheme: Tặng 1 ngựa bông cho hóa đơn từ 186K tại các cửa hàng Gong Cha Hà Nội, HCM &amp; Biên Hòa
Location: Hà Nội, HCM, Biên Hòa
</t>
  </si>
  <si>
    <t>23/02 - 28/02</t>
  </si>
  <si>
    <t>https://docs.google.com/spreadsheets/d/1Gkqvkh-uV9bo_TAYYPphI4SL1SrZy71IfnGgrpXNWH8/edit?gid=15649821#gid=15649821</t>
  </si>
  <si>
    <t>https://drive.google.com/drive/folders/1mUwrCwZsnD06Ol_aCABrFhotXGJNJTnU</t>
  </si>
  <si>
    <t>\</t>
  </si>
  <si>
    <t>Deal Name</t>
  </si>
  <si>
    <t>Time range</t>
  </si>
  <si>
    <t>End Date</t>
  </si>
  <si>
    <t>Banner Link</t>
  </si>
  <si>
    <t>ID Collection</t>
  </si>
  <si>
    <t xml:space="preserve">Unified URL
</t>
  </si>
  <si>
    <t>Link Col SPF</t>
  </si>
  <si>
    <t>Link Col SP</t>
  </si>
  <si>
    <t>Unified Link	SPF</t>
  </si>
  <si>
    <t>Unified Link	SP</t>
  </si>
  <si>
    <t>Link Mex</t>
  </si>
  <si>
    <t>0 -5H</t>
  </si>
  <si>
    <t>[PLF CP]_BAU_Deal Cú Đêm, Giảm 20.000Đ</t>
  </si>
  <si>
    <t>SIEUTIEC, OB, FF</t>
  </si>
  <si>
    <t>T2 - T6</t>
  </si>
  <si>
    <t>Deal Cú Đêm Giảm 20.000Đ</t>
  </si>
  <si>
    <t>rushhour_khuya</t>
  </si>
  <si>
    <t>https://shopeefood.vn/u/shopeefood_rushhour_khuya</t>
  </si>
  <si>
    <t>https://shopeefood.shopee.vn/u/shopeefood_rushhour_khuya</t>
  </si>
  <si>
    <t>Collection Pick_Jun'25</t>
  </si>
  <si>
    <t>[PLF CP]_BAU_Deal Cú Đêm, Giảm 30.000Đ</t>
  </si>
  <si>
    <t>T7 - CN</t>
  </si>
  <si>
    <t>Deal Cú Đêm Giảm 30.000Đ</t>
  </si>
  <si>
    <t>[PLF CP]_BAU_Deal Cú Đêm, Giảm 40.000Đ</t>
  </si>
  <si>
    <t>Deal Cú Đêm Giảm 40.000Đ</t>
  </si>
  <si>
    <t xml:space="preserve">5-10H: </t>
  </si>
  <si>
    <t>[PLF CP]_BAU_Bữa sáng ngon rẻ, chỉ từ 10.000Đ</t>
  </si>
  <si>
    <t>Bữa sáng ngon rẻ chỉ từ 10.000Đ</t>
  </si>
  <si>
    <t>rushhour_sang</t>
  </si>
  <si>
    <t>https://shopeefood.vn/u/shopeefood_rushhour_sang</t>
  </si>
  <si>
    <t>https://shopeefood.shopee.vn/u/shopeefood_rushhour_sang</t>
  </si>
  <si>
    <t>[PLF CP]_BAU_Ăn sáng ngon rẻ, giảm 20.000Đ</t>
  </si>
  <si>
    <t>Ăn sáng ngon rẻ giảm 20.000Đ</t>
  </si>
  <si>
    <t>[PLF CP]_BAU_Nạp năng lượng sáng giảm 30.000Đ</t>
  </si>
  <si>
    <t>Nạp năng lượng sáng giảm 30.000Đ</t>
  </si>
  <si>
    <t>nap-nang-luong-sang-giam-30000d</t>
  </si>
  <si>
    <t xml:space="preserve">10-13H: </t>
  </si>
  <si>
    <t>[PLF CP]_BAU_Bữa Trưa Ngon Rẻ, Giảm 30.000Đ</t>
  </si>
  <si>
    <t>Bữa Trưa Ngon Rẻ Giảm 30.000Đ</t>
  </si>
  <si>
    <t>rushhour_trua</t>
  </si>
  <si>
    <t>https://shopeefood.vn/u/shopeefood_rushhour_trua</t>
  </si>
  <si>
    <t>https://shopeefood.shopee.vn/u/shopeefood_rushhour_trua</t>
  </si>
  <si>
    <t>[PLF CP]_BAU_Lên Đơn Bữa Trưa, Giảm 20.000Đ</t>
  </si>
  <si>
    <t>Lên Đơn Bữa Trưa Giảm 20.000Đ</t>
  </si>
  <si>
    <t>[PLF CP]_BAU_Đặt món ăn trưa, giảm tới 40.000Đ</t>
  </si>
  <si>
    <t>Đặt món ăn trưa giảm tới 40.000Đ</t>
  </si>
  <si>
    <t>[PLF CP]_BAU_No nê bữa trưa, deal giảm 50.000Đ</t>
  </si>
  <si>
    <t>No nê bữa trưa deal giảm 50.000Đ</t>
  </si>
  <si>
    <t>no-ne-bua-trua-deal-giam-50000d</t>
  </si>
  <si>
    <t xml:space="preserve">13-16H: </t>
  </si>
  <si>
    <t>[PLF CP]_BAU_Ăn xế ngon rẻ, chỉ từ 10.000Đ</t>
  </si>
  <si>
    <t>rushhour_xe</t>
  </si>
  <si>
    <t>https://shopeefood.vn/u/shopeefood_rushhour_xe</t>
  </si>
  <si>
    <t>https://shopeefood.shopee.vn/u/shopeefood_rushhour_xe</t>
  </si>
  <si>
    <t>[PLF CP]_BAU_Chốt đơn ăn xế, giảm 20.000Đ</t>
  </si>
  <si>
    <t>[PLF CP]_BAU_Nhâm nhi bữa xế, giảm 30.000Đ</t>
  </si>
  <si>
    <t xml:space="preserve">16-24H: </t>
  </si>
  <si>
    <t>[PLF CP]_BAU_Món gì cũng ngon, bữa tối giảm 30.000Đ</t>
  </si>
  <si>
    <t>Món gì cũng ngon bữa tối giảm 30.000Đ</t>
  </si>
  <si>
    <t>rushhour_toi</t>
  </si>
  <si>
    <t>https://shopeefood.vn/u/shopeefood_rushhour_toi</t>
  </si>
  <si>
    <t>https://shopeefood.shopee.vn/u/shopeefood_rushhour_toi</t>
  </si>
  <si>
    <t>[PLF CP]_BAU_Đặt món ăn tối, chỉ từ 40.000Đ</t>
  </si>
  <si>
    <t>Đặt món ăn tối chỉ từ 40.000Đ</t>
  </si>
  <si>
    <t>[PLF CP]_BAU_Bữa tối đủ chất, giảm tới 50.000Đ</t>
  </si>
  <si>
    <t>Bữa tối đủ chất giảm tới 50.000Đ</t>
  </si>
  <si>
    <t>bua-toi-du-chat-giam-toi-50000d</t>
  </si>
  <si>
    <t>[PLF CP]_BAU_Bữa tối đủ chất, giảm tới 70.000Đ</t>
  </si>
  <si>
    <t>Bữa tối đủ chất giảm tới 70.000Đ</t>
  </si>
  <si>
    <t>bua-toi-du-chat-giam-toi-70000d</t>
  </si>
  <si>
    <t>[PLF CP]_BAU_Bữa tối đủ chất, giảm tới 99.000Đ</t>
  </si>
  <si>
    <t>Bữa tối đủ chất giảm tới 99.000Đ</t>
  </si>
  <si>
    <t>sieutiec</t>
  </si>
  <si>
    <t>https://shopeefood.vn/u/shopeefood_sieutiec</t>
  </si>
  <si>
    <t>https://shopeefood.shopee.vn/u/shopeefood_sieutiec</t>
  </si>
  <si>
    <t>[PLF CP]_BAU_Ăn đêm không lo phí ship</t>
  </si>
  <si>
    <t>X9Freeship, FSS</t>
  </si>
  <si>
    <t>Ăn đêm không lo phí ship</t>
  </si>
  <si>
    <t>1877
21566</t>
  </si>
  <si>
    <t xml:space="preserve">bau_fs_khuya
</t>
  </si>
  <si>
    <t>https://shopeefood.vn/u/shopeefood_bau_fs_khuya</t>
  </si>
  <si>
    <t>https://shopeefood.shopee.vn/u/shopeefood_bau_fs_khuya</t>
  </si>
  <si>
    <t>https://docs.google.com/spreadsheets/d/1JEbsT8_kLxb7fIptM5m57Ns5mHUmd5DBqbHTzAyu--0/edit?gid=2002770146#gid=2002770146&amp;range=S:S</t>
  </si>
  <si>
    <t>[PLF CP]_BAU_Ăn sáng ngon rẻ, món nào cũng freeship</t>
  </si>
  <si>
    <t>Ăn sáng ngon rẻ món nào cũng freeship</t>
  </si>
  <si>
    <t>1883
21567</t>
  </si>
  <si>
    <t xml:space="preserve">bau_fs_sang
</t>
  </si>
  <si>
    <t>https://shopeefood.vn/u/shopeefood_bau_fs_sang</t>
  </si>
  <si>
    <t>https://shopeefood.shopee.vn/u/shopeefood_bau_fs_sang</t>
  </si>
  <si>
    <t>https://docs.google.com/spreadsheets/d/1JEbsT8_kLxb7fIptM5m57Ns5mHUmd5DBqbHTzAyu--0/edit?gid=2002770146#gid=2002770146&amp;range=T:T</t>
  </si>
  <si>
    <t>[PLF CP]_BAU_Ăn sáng ngon rẻ, freeship 0Đ</t>
  </si>
  <si>
    <t>[PLF CP]_BAU_No nê bữa trưa, Freeship thả ga</t>
  </si>
  <si>
    <t>No nê bữa trưa Freeship thả ga</t>
  </si>
  <si>
    <t>1881
21568</t>
  </si>
  <si>
    <t xml:space="preserve">bau_fs_trua
</t>
  </si>
  <si>
    <t>https://shopeefood.vn/u/shopeefood_bau_fs_trua</t>
  </si>
  <si>
    <t>https://shopeefood.shopee.vn/u/shopeefood_bau_fs_trua</t>
  </si>
  <si>
    <t>https://docs.google.com/spreadsheets/d/1JEbsT8_kLxb7fIptM5m57Ns5mHUmd5DBqbHTzAyu--0/edit?gid=2002770146#gid=2002770146&amp;range=W:W</t>
  </si>
  <si>
    <t>[PLF CP]_BAU_Chốt deal bữa xế, Freeship 0Đ</t>
  </si>
  <si>
    <t>1880
21569</t>
  </si>
  <si>
    <t xml:space="preserve">bau_fs_xe
</t>
  </si>
  <si>
    <t>https://shopeefood.vn/u/shopeefood_bau_fs_xe</t>
  </si>
  <si>
    <t>https://shopeefood.shopee.vn/u/shopeefood_bau_fs_xe</t>
  </si>
  <si>
    <t>https://docs.google.com/spreadsheets/d/1JEbsT8_kLxb7fIptM5m57Ns5mHUmd5DBqbHTzAyu--0/edit?gid=2002770146#gid=2002770146&amp;range=X:X</t>
  </si>
  <si>
    <t>[PLF CP]_BAU_Bữa tối no nê, Freeship 0Đ</t>
  </si>
  <si>
    <t>Bữa tối no nê Freeship 0Đ</t>
  </si>
  <si>
    <t>1872
21570</t>
  </si>
  <si>
    <t xml:space="preserve">bau_fs_toi
</t>
  </si>
  <si>
    <t>https://shopeefood.vn/u/shopeefood_bau_fs_toi</t>
  </si>
  <si>
    <t>https://shopeefood.shopee.vn/u/shopeefood_bau_fs_toi</t>
  </si>
  <si>
    <t>https://docs.google.com/spreadsheets/d/1JEbsT8_kLxb7fIptM5m57Ns5mHUmd5DBqbHTzAyu--0/edit?gid=2002770146#gid=2002770146&amp;range=V:V</t>
  </si>
  <si>
    <t>[PLF CP]_BAU_Đêm không lo đói, món chỉ 0Đ</t>
  </si>
  <si>
    <t>QUANMOI30</t>
  </si>
  <si>
    <t>Đêm không lo đói món chỉ 0Đ</t>
  </si>
  <si>
    <t>quanmoilensan</t>
  </si>
  <si>
    <t>https://shopeefood.vn/u/shopeefood_quanmoilensan</t>
  </si>
  <si>
    <t>https://shopeefood.shopee.vn/u/shopeefood_quanmoilensan</t>
  </si>
  <si>
    <t>[PLF CP]_BAU_Chào Ngày Mới, Bữa Sáng 0Đ</t>
  </si>
  <si>
    <t>Chào Ngày Mới Bữa Sáng 0Đ</t>
  </si>
  <si>
    <t>[PLF CP]_BAU_Bữa trưa vui vẻ, giá chỉ 0Đ</t>
  </si>
  <si>
    <t>Bữa trưa vui vẻ giá chỉ 0Đ</t>
  </si>
  <si>
    <t>[PLF CP]_BAU_Ăn xế ngon rẻ, chỉ từ 0Đ</t>
  </si>
  <si>
    <t>Ăn xế ngon rẻ chỉ từ 0Đ</t>
  </si>
  <si>
    <t>[PLF CP]_BAU_Món Gì Cũng Ngon, Bữa Tối 0Đ</t>
  </si>
  <si>
    <t>Món Gì Cũng Ngon Bữa Tối 0Đ</t>
  </si>
  <si>
    <t>[PLF CP]_BAU_Cafe, Bánh Mì Sáng Chỉ từ 10.000Đ</t>
  </si>
  <si>
    <t>Cafe, Bánh Mì Sáng Chỉ từ 10.000Đ</t>
  </si>
  <si>
    <t>cafe-banh-mi-sang-chi-tu-10000d</t>
  </si>
  <si>
    <t>WD</t>
  </si>
  <si>
    <t>[PLF CP]_BAU_Bữa Trưa Cuối Tuần, Giảm 70.000Đ</t>
  </si>
  <si>
    <t>Bữa Trưa Cuối Tuần Giảm 70.000Đ</t>
  </si>
  <si>
    <t>bua-trua-cuoi-tuan-giam-70000d</t>
  </si>
  <si>
    <t>[PLF CP]_BAU_Bữa Trưa Cuối Tuần, Giảm 50.000Đ</t>
  </si>
  <si>
    <t>Bữa Trưa Cuối Tuần Giảm 50.000Đ</t>
  </si>
  <si>
    <t>bua-trua-cuoi-tuan-giam-50000d</t>
  </si>
  <si>
    <t>[PLF CP]_BAU_Trà Sữa, Cà Phê Giảm 30.000Đ</t>
  </si>
  <si>
    <t>Trà Sữa, Cà Phê Giảm 30.000Đ</t>
  </si>
  <si>
    <t>tra-sua-ca-phe-giam-30k</t>
  </si>
  <si>
    <t>[PLF CP]_BAU_Bữa tối Cuối Tuần, giảm 70.000Đ</t>
  </si>
  <si>
    <t>Bữa tối Cuối Tuần giảm 70.000Đ</t>
  </si>
  <si>
    <t>bua-toi-cuoi-tuan-giam-70000d</t>
  </si>
  <si>
    <t>[PLF CP]_BAU_Bữa tối Cuối Tuần, giảm 99.000Đ</t>
  </si>
  <si>
    <t>Bữa tối Cuối Tuần giảm 99.000Đ</t>
  </si>
  <si>
    <t>bua-toi-cuoi-tuan-giam-99000d</t>
  </si>
  <si>
    <t>[PLF CP]_BAU_Bữa Sáng Cuối Tuần, giảm 30.000Đ</t>
  </si>
  <si>
    <t>Bữa Sáng Cuối Tuần giảm 30.000Đ</t>
  </si>
  <si>
    <t>bua-sang-cuoi-tuan-giam-30000d</t>
  </si>
  <si>
    <t>[PLF CP]_BAU_Bữa Sáng Cuối Tuần, Freeship 0Đ</t>
  </si>
  <si>
    <t>Bữa Sáng Cuối Tuần Freeship 0Đ</t>
  </si>
  <si>
    <t>bua-sang-cuoi-tuan-freeship-0d</t>
  </si>
  <si>
    <t>[PLF CP]_15.1_Đầu Năm Hân Hoan, Combo 88.000Đ</t>
  </si>
  <si>
    <t>Mex Ps 1 Combo (min 2 món chính) to 88k.  Min original Price combo  = 110k, MBS = 0. Min món/mex = 20
- Món chính không món thêm.
- Không áp dụng cho Item set up bắt buộc add Topping
- SPF fund voucher Freeship 15k cho Item join deal: FSTET15</t>
  </si>
  <si>
    <t>https://drive.google.com/drive/u/0/folders/1iJK-dhrdSexex6_Uq-KabcJjvcfDfIZd</t>
  </si>
  <si>
    <t>dau-nam-han-hoan-combo-88000d</t>
  </si>
  <si>
    <t>[PLF CP]_15.1_Khai Tiệc Năm Mới, Freeship 88.000Đ</t>
  </si>
  <si>
    <t>Giảm 50% phí ship cap 20k	FSTET50
FS 15k MBS 60k	FSTET15K
FS 18k MBS 109k	FSTET18K
FS 20k MBS 139k	FSTET20K
FS 45k MBS 250k	FSTET45K
FS 60k MBS 300k	FSTET60K
FS 88k MBS 350k	FSTET88K</t>
  </si>
  <si>
    <t>https://drive.google.com/drive/u/0/folders/17fA6FANEYrdUrM0j24nA9U98cjyONrNA</t>
  </si>
  <si>
    <t>khai-tiec-nam-moi-freeship-88000d</t>
  </si>
  <si>
    <t>[PLF CP]_15.1_Khao Deal Rộn Ràng, Giảm tới 888.000Đ</t>
  </si>
  <si>
    <t>20% CAP 888k, TET888
25% CAP 188K, TET188
30% CAP 88K MBS 110k, TET88
50% CAP 25K, MBS 25k, TET25</t>
  </si>
  <si>
    <t>https://drive.google.com/drive/folders/1usv8-FTACZvOSEzlKGeO9H0DgqO9VO_Z?usp=drive_link</t>
  </si>
  <si>
    <t>khao-deal-ron-rang-giam-toi-888000d</t>
  </si>
  <si>
    <t>[PLF CP]_15.1_Khao Deal Rộn Ràng, Giảm tới 188.000Đ</t>
  </si>
  <si>
    <t>https://drive.google.com/drive/folders/19fztib1NmnFnXVKkD_jPp4oLBpSLBygB?usp=drive_link</t>
  </si>
  <si>
    <t>khao-deal-ron-rang-giam-toi-188000d</t>
  </si>
  <si>
    <t>[PLF CP]_15.1_Khao Deal Rộn Ràng, Giảm tới 50%</t>
  </si>
  <si>
    <t>https://drive.google.com/drive/folders/1WXMVbVUefrlvzWHJW3IQkmZVgKoBaJCh?usp=drive_link</t>
  </si>
  <si>
    <t>khao-deal-ron-rang-giam-toi-50</t>
  </si>
  <si>
    <t>[PLF CP]_15.1_Chiêu Đãi Tiệc To, Giảm tới 1.000.000Đ</t>
  </si>
  <si>
    <t>15k MBS 179k        TETDEALTO15K
25k MBS 289k        TETDEALTO25K
35k MBS 369k        TETDEALTO35K
50k MBS 499k        TETDEALTO50K
75k MBS 539k,         TETDEALTO75K
115k MBS 769k,         TETDEALTO115K
150k MBS 999k,        TETDEALTO150K
200k MBS 1tr299k,        TETDEALTO200K
300k MBS 1tr999,        TETDEALTO300K
400K MBS 2599k,        TETDEALTO400K
500k MBS 3299k,        TETDEALTO500K
600k MBS 3999k,        TETDEALTO600K
1tr MBS 6tr199,        TETDEALTO1TR
75k MBS 939k,        TETDEALTO75
115k MBS 1399k,        TETDEALTO115
150k MBS 1799k,        TETDEALTO150
200k MBS 2399k,        TETDEALTO200
300k MBS 3699,        TETDEALTO300
400k MBS 4799K,        TETDEALTO400
500k MBS 5899k,        TETDEALTO500
600k MBS 6399k,        TETDEALTO600</t>
  </si>
  <si>
    <t>https://drive.google.com/drive/u/0/folders/1mubg8Qi3iPkn7yiwCm5PYefL4LEKb6Wu</t>
  </si>
  <si>
    <t>chieu-dai-tiec-to-giam-toi-1000000d</t>
  </si>
  <si>
    <t>[PLF CP]_15.1_Quà Tết Trao Tay, Miễn Ngay Phí Ship</t>
  </si>
  <si>
    <t>BD submit các item Quà tết (package)
SPF fund code Freeship 15k cho item join deal  FSTET15</t>
  </si>
  <si>
    <t>https://drive.google.com/drive/u/0/folders/1KUZge1H6wVoAjjwonQvur8ksuIQz7ge7</t>
  </si>
  <si>
    <t>qua-tet-trao-tay-mien-ngay-phi-ship</t>
  </si>
  <si>
    <t>[PLF CP]_15.1_Deal Chào Năm Mới Chỉ 0Đ</t>
  </si>
  <si>
    <t>25k MSB 25k:  TETSIEUDEAL0D
20k MBS 20k:   TETSANDEAL0D</t>
  </si>
  <si>
    <t>https://drive.google.com/drive/u/0/folders/19w48XK95AT7x5evE46AI5iFNzJTyZvpY</t>
  </si>
  <si>
    <t>deal-chao-nam-moi-chi-0d</t>
  </si>
  <si>
    <t>[PLF CP]_15.1_Ăn Thả Ga, Giảm Không Giới Hạn</t>
  </si>
  <si>
    <t>Giảm  12% Không Giới Hạn, MBS 300k TETHISPF11
Giảm  16% Không Giới Hạn, MBS 300k TETHISPF16
Giảm  20% Không Giới Hạn, MBS  300k TETHISPF20
Giảm  22% Không Giới Hạn, MBS 300k   TETHISPF22</t>
  </si>
  <si>
    <t>https://drive.google.com/drive/folders/14BL69oSg_f8_WVAqPIMFDXiFUI2afKrb?usp=drive_link</t>
  </si>
  <si>
    <t>an-tha-ga-giam-khong-gioi-hant1</t>
  </si>
  <si>
    <t>[PLF CP]_15.1_Du Xuân Đầu Năm, Giảm 70.000Đ</t>
  </si>
  <si>
    <t>Giảm 17% Cap 70k	TETVIVU70</t>
  </si>
  <si>
    <t>https://drive.google.com/drive/u/0/folders/1HrYxKp3TR1zQy0Bfupq8W_f0aN2CILJj</t>
  </si>
  <si>
    <t>du-xuan-dau-nam-giam-70000d</t>
  </si>
  <si>
    <t>[PLF CP]_15.1_Săn Deal Đầu Năm, Giảm tới 95.000Đ</t>
  </si>
  <si>
    <t>Giảm 10k MBS 69K	TETGIAM10k
Giảm 20k MBS 129K	TETGIAM20K
Giảm 30k MBS 159k	TETGIAM30K
Giảm 40k MBS 199K	TETGIAM40K
Giảm 50k MBS 249k	TETGIAM50K
Giảm 60k MBS 289K	TETGIAM60K
Giảm 75k MBS 349K	TETGIAM75K
Giảm 95k MBS 419K	TETGIAM95K</t>
  </si>
  <si>
    <t>https://drive.google.com/drive/folders/1iCDtMNm1MjRumC-CNmJb9hUloL10MnB3?usp=drive_link</t>
  </si>
  <si>
    <t>san-deal-dau-nam-giam-toi-95000d</t>
  </si>
  <si>
    <t>[PLF CP]_15.1_FS_Chớp Deal Đầu Năm, Chỉ 1.000Đ</t>
  </si>
  <si>
    <r>
      <rPr>
        <sz val="11"/>
        <rFont val="Calibri"/>
      </rPr>
      <t xml:space="preserve">Sáng: https://drive.google.com/drive/u/0/folders/1tCCIlITQJ4-_wG0chlXEUnNXYHsPxEMT
Trưa: https://drive.google.com/drive/u/0/folders/1W7fpMdWsstzMcZypGhx5nDKzXy7Ty8vU
Xế: https://drive.google.com/drive/u/0/folders/1t4cF9yPlyxy7anqph13Qwxe8y98ElZ1t
Tối: </t>
    </r>
    <r>
      <rPr>
        <u/>
        <sz val="11"/>
        <color rgb="FF1155CC"/>
        <rFont val="Calibri"/>
      </rPr>
      <t>https://drive.google.com/drive/u/0/folders/1sisUCay2sbg6GKS269fPZwSkJ_lhWJRC</t>
    </r>
  </si>
  <si>
    <t>https://shopeefood.vn/flashsale</t>
  </si>
  <si>
    <t>https://shopeefood.shopee.vn/flashsale</t>
  </si>
  <si>
    <t>[PLF CP]_15.1_Chớp Deal Đầu Năm, Chỉ 8.000Đ</t>
  </si>
  <si>
    <t>[PLF CP]_15.1_Chớp Deal Đầu Năm, Chỉ 7.000Đ</t>
  </si>
  <si>
    <t>[PLF CP]_15.1_Chớp Deal Đầu Năm, Chỉ 6.000Đ</t>
  </si>
  <si>
    <t>[PLF CP]_15.1_Chớp Deal Đầu Năm, Chỉ 5.000Đ</t>
  </si>
  <si>
    <t>[PLF CP]_15.1_Chớp Deal Đầu Năm, Chỉ 4.000Đ</t>
  </si>
  <si>
    <t>[PLF CP]_15.1_Chớp Deal Đầu Năm, Chỉ 3.000Đ</t>
  </si>
  <si>
    <t>[PLF CP]_15.1_Chớp Deal Đầu Năm, Chỉ 2.000Đ</t>
  </si>
  <si>
    <t>[PLF CP]_15.1_Chớp Deal Đầu Năm, Chỉ 1.000Đ</t>
  </si>
  <si>
    <t>YEP</t>
  </si>
  <si>
    <t>[PLF CP]_YEP_Kết Năm Sum Vầy, Combo 88.000Đ</t>
  </si>
  <si>
    <t>Mex Ps 1 Combo (min 2 món chính) to 88k.  Min original Price combo  = 110k, MBS = 0. Min món/mex = 20
- Món chính không món thêm.
- Không áp dụng cho Item set up bắt buộc add Topping
- SPF fund voucher Freeship 15k cho Item join deal: YEPFS15</t>
  </si>
  <si>
    <t>https://drive.google.com/drive/folders/1Q5NbcpKdG3pY6l79fI-h9RRbdK25FkUX?usp=drive_link</t>
  </si>
  <si>
    <t>ket-nam-sum-vay-combo-88000d</t>
  </si>
  <si>
    <t>[PLF CP]_YEP_Tưng Bừng Liên Hoan, Freeship 88.000Đ</t>
  </si>
  <si>
    <t>Giảm 50% phí ship cap 20k	YEPFREESHIP50
FS 15k MBS 50k	YEPFREESHIP15K
FS 18k MBS 99k	YEPFREESHIP18K
FS 20k MBS 130k	YEPFREESHIP20K
FS 45k MBS 230k	YEPFREESHIP45K
FS 60k MBS 280k	YEPFREESHIP60K
FS 88k MBS 350k	YEPFREESHIP88K</t>
  </si>
  <si>
    <t>https://drive.google.com/drive/u/0/folders/1Ax_GN4grO-lkqkh8m_SJx-02khR7m7OU</t>
  </si>
  <si>
    <t>tung-bung-lien-hoan-freeship-88000d</t>
  </si>
  <si>
    <t>[PLF CP]_YEP_Vạn Deal Rộn Ràng, Giảm tới 888.000Đ</t>
  </si>
  <si>
    <t>20% CAP 888k, YEP888
25% CAP 188K,YEP188
30% CAP 88K, MBS 110k, YEP88</t>
  </si>
  <si>
    <t>https://drive.google.com/drive/folders/1G_-Pe6o90X96Ng0b4jb047GOZ-1O2NFs?usp=drive_link</t>
  </si>
  <si>
    <t>van-deal-ron-rang-giam-toi-888000d</t>
  </si>
  <si>
    <t>[PLF CP]_YEP_Vạn Deal Rộn Ràng, Giảm tới 188.000Đ</t>
  </si>
  <si>
    <t>https://drive.google.com/drive/folders/1xJCdLrl6cy64bSby7s9-VxF6VMoETUi9?usp=drive_link</t>
  </si>
  <si>
    <t>van-deal-ron-rang-giam-toi-188000d</t>
  </si>
  <si>
    <t>[PLF CP]_YEP_Vạn Deal Rộn Ràng, Giảm tới 88.000Đ</t>
  </si>
  <si>
    <t>https://drive.google.com/drive/folders/1CDLz9E6OWu3QlYpsbDn_ifFGDtdDk_uH?usp=drive_link</t>
  </si>
  <si>
    <t>van-deal-ron-rang-giam-toi-50</t>
  </si>
  <si>
    <t>[PLF CP]_YEP_Mở Tiệc Tất Niên, Giảm 199.000Đ</t>
  </si>
  <si>
    <t>10k MBS 20k,         SIEUTIEC10
20k MBS 50k,         SIEUTIEC20
30k MBS 70k,         SIEUTIEC30
40k MBS 100k,         SIEUTIEC40
50k MBS 140k,         SIEUTIEC50
50k MBS 160k,         SIEUTIEC50K
70k MBS 200k,         SIEUTIEC70
99k MBS 250k,         SIEUTIEC99
Giảm 35K MBS 119K,         SIEUTIEC35K
Giảm 45K MBS 149K,         SIEUTIEC45K
Giảm 75K MBS 249K,         SIEUTIEC75K
Giảm 109K MBS369K,         SIEUTIEC109K
Giảm 139K MBS 469k,         SIEUTIEC139K
Giảm 199K MBS 669K,         SIEUTIEC199K</t>
  </si>
  <si>
    <t>https://drive.google.com/drive/u/0/folders/1n8gPWynaBjoLaIh1JNttbzM3qOGSVu6_</t>
  </si>
  <si>
    <t>mo-tiec-tat-nien-giam-199000d</t>
  </si>
  <si>
    <t>[PLF CP]_YEP_Mâm Cỗ Đón Tết, Rước Lộc Về Nhà</t>
  </si>
  <si>
    <t>- BD submit các món đãi tết: Bánh kẹo, Giò chả, củ kiệu, Heo quay, Gà cúng...
- SPF fund code Freeship 15K cho item join deal: YEPFS15</t>
  </si>
  <si>
    <t>https://drive.google.com/drive/u/0/folders/1fLW4Q3fQhAuloq6V83913vCO6jELYCi7</t>
  </si>
  <si>
    <t>mam-co-don-tet-ruoc-loc-ve-nha</t>
  </si>
  <si>
    <t>[PLF CP]_YEP_Liên Hoan Cuối Năm, Giảm Tới 1.000.000Đ</t>
  </si>
  <si>
    <t>15k MBS 179k	YEPDEALTO15K
25k MBS 289k	YEPDEALTO25K
35k MBS 369k	YEPDEALTO35K
50k MBS 499k	YEPDEALTO50K
75k MBS 539k, 	YEPDEALTO75K
115k MBS 769k, 	YEPDEALTO115K
150k MBS 999k, 	YEPDEALTO150K
200k MBS 1tr299k, 	YEPDEALTO200K
300k MBS 1tr999, 	YEPDEALTO300K
400K MBS 2599k, 	YEPDEALTO400K
500k MBS 3299k, 	YEPDEALTO500K
600k MBS 3999k, 	YEPDEALTO600K
1tr MBS 6tr199, 	YEPDEALTO1TR
75k MBS 939k, 	YEPDEALTO75
115k MBS 1399k, 	YEPDEALTO115
150k MBS 1799k, 	YEPDEALTO150
200k MBS 2399k, 	YEPDEALTO200
300k MBS 3699, 	YEPDEALTO300
400k MBS 4799K, 	YEPDEALTO400
500k MBS 5899k, 	YEPDEALTO500
600k MBS 6399k, 	YEPDEALTO600</t>
  </si>
  <si>
    <t>https://drive.google.com/drive/u/0/folders/1AxeiYMkZYrKpAzo4hURa6shI7bwL5J8o</t>
  </si>
  <si>
    <t>lien-hoan-cuoi-nam-giam-toi-1000000d-new</t>
  </si>
  <si>
    <t>[PLF CP]_YEP_Săn Deal Chốt Năm, Giảm Tới 95.000Đ</t>
  </si>
  <si>
    <t>Giảm 10k MBS 69K	YEPGIAM10k
Giảm 20k MBS 129K	YEPGIAM20K
Giảm 30k MBS 159k	YEPGIAM30K
Giảm 40k MBS 199K	YEPGIAM40K
Giảm 50k MBS 249k	YEPGIAM50K
Giảm 60k MBS 289K	YEPGIAM60K
Giảm 75k MBS 349K	YEPGIAM75K
Giảm 95k MBS 419K	YEPGIAM95K</t>
  </si>
  <si>
    <t>https://drive.google.com/drive/u/0/folders/1cbrA6zkeCfpmYsBhkovrbqxrEZntF5iA</t>
  </si>
  <si>
    <t>san-deal-chot-nam-giam-toi-95000d</t>
  </si>
  <si>
    <t>Potential cities</t>
  </si>
  <si>
    <t>Huế</t>
  </si>
  <si>
    <t>[PLF CP]_Đặc Sản Huế Giảm 30.000Đ</t>
  </si>
  <si>
    <t>MONNGONHUE - Scheme: 20% CAP 30K MBS 50K</t>
  </si>
  <si>
    <t>https://drive.google.com/drive/folders/1QQnSUSQFHsRrpzAbwnGIQtPgj6AGR6o-?usp=drive_link</t>
  </si>
  <si>
    <t>dac-san-hue-giam-30000d</t>
  </si>
  <si>
    <t>Hải Phòng</t>
  </si>
  <si>
    <t>[PLF CP]_Đặc Sản Hải Phòng Giảm 30.000Đ</t>
  </si>
  <si>
    <t>MONNGONHP - Scheme: 20% CAP 30K MBS 50K</t>
  </si>
  <si>
    <t>https://drive.google.com/drive/folders/18o-ZI325Ga5vSqkQxu8ageo23KhG3jRf</t>
  </si>
  <si>
    <t>dac-san-hai-phong-giam-30000d</t>
  </si>
  <si>
    <t>Đồng Nai</t>
  </si>
  <si>
    <t>[PLF CP]_Đặc Sản Biên Hòa Giảm 30.000Đ</t>
  </si>
  <si>
    <t>- Search Banner
- Collection #3
Exlude Double Day</t>
  </si>
  <si>
    <t>https://drive.google.com/drive/folders/1QaiQN7DaY8mvxVs0klZFefy8ij-10Y9G</t>
  </si>
  <si>
    <t>dac-san-bien-hoa-giam-30000d</t>
  </si>
  <si>
    <t>Bình Dương</t>
  </si>
  <si>
    <t>[PLF CP]_Đặc Sản Bình Dương Giảm 30.000Đ</t>
  </si>
  <si>
    <t>- Search Banner
- Collection Banner 2
Exlude Spike Day 8.8, 9.9, 10.10. 20.10, 11.11, 12.12</t>
  </si>
  <si>
    <r>
      <rPr>
        <u/>
        <sz val="10"/>
        <color rgb="FF1155CC"/>
        <rFont val="Calibri"/>
      </rPr>
      <t>https://drive.google.com/drive/folders/1YKPIKaziynV_PCPAXHh8MGUrwDy6VZt7</t>
    </r>
    <r>
      <rPr>
        <sz val="10"/>
        <rFont val="Calibri"/>
      </rPr>
      <t xml:space="preserve"> </t>
    </r>
  </si>
  <si>
    <t>dac-san-binh-duong-giam-30000d</t>
  </si>
  <si>
    <t>[PLF CP]_Biên Hòa Ơi, Ăn Gì? ShopeeFood Tặng Bạn Mới Giảm 50%</t>
  </si>
  <si>
    <t>Group name
 SPF : 20230417_registered_uid_nonado
shopee uid: 20230418_registered_uid_nonado"
+ Hometop 0: Daily
+ Pop Up Whitelist: 10 - 13h; 3 times/week thứ 3,5,7 
+ Pop Up Whitelist: 19h - 22h, 3 times/week  thứ 2,4,6
Exlude Spike Day 8.8, 9.9, 10.10. 20.10, 11.11, 12.12</t>
  </si>
  <si>
    <t>https://drive.google.com/drive/folders/1PdjLVm48MjS2h7JZ4i4j7OOi1ghc1Lix</t>
  </si>
  <si>
    <t>bien-hoa-oi-an-gi-shopeefood-tang-ban-moi-giam-50</t>
  </si>
  <si>
    <t>[PLF CP]_Bình Dương Ơi, Ăn Gì? ShopeeFood Tặng Bạn Mới Giảm 50%</t>
  </si>
  <si>
    <t>Group name 
SPF : 20230417_registered_uid_nonado
shopee uid: 20230418_registered_uid_nonado"
+ Hometop 0: Daily
+ Pop Up Whitelist: 10 - 13h; 3 times/week thứ 3,5,7 
+ Pop Up Whitelist: 19h - 22h, 3 times/week  thứ 2,4,6
Exlude Spike Day 8.8, 9.9, 10.10. 20.10, 11.11, 12.12</t>
  </si>
  <si>
    <r>
      <rPr>
        <sz val="10"/>
        <rFont val="Calibri"/>
      </rPr>
      <t xml:space="preserve"> </t>
    </r>
    <r>
      <rPr>
        <u/>
        <sz val="10"/>
        <color rgb="FF1155CC"/>
        <rFont val="Calibri"/>
      </rPr>
      <t>https://drive.google.com/drive/folders/1o_7myvLYYvTQ8w72_TjG-yatOHgkES2-</t>
    </r>
  </si>
  <si>
    <t>binh-duong-oi-an-gi-shopeefood-tang-ban-moi-giam-50</t>
  </si>
  <si>
    <t>[PLF CP]_Hải Phòng Ơi, Ăn Gì? ShopeeFood Đi - Tặng Mã Giảm 50%_NewUser</t>
  </si>
  <si>
    <t>Group name
 SPF : 20230417_registered_uid_nonado
shopee uid: 20230418_registered_uid_nonado"
+ Hometop 0: Daily
+ Pop Up Whitelist: 10 - 13h; 3 times/week thứ 3,5,7 
+ Pop Up Whitelist: 19h - 22h, 3 times/week  thứ 2,4,6</t>
  </si>
  <si>
    <t>https://drive.google.com/drive/u/0/folders/1aEmGzSQBKTix2g9m7P1qpsWgXCw5E7of</t>
  </si>
  <si>
    <t>hai-phong-oi-an-gi-shopeefood-di---tang-ma-giam-50</t>
  </si>
  <si>
    <t>[PLF CP]_Huế Ơi, Ăn Gì? ShopeeFood Đi - Tặng Mã Giảm 50%_NewUser</t>
  </si>
  <si>
    <t>Group name 
SPF : 20230417_registered_uid_nonado
shopee uid: 20230418_registered_uid_nonado"
+ Hometop 0: Daily
+ Pop Up Whitelist: 10 - 13h; 3 times/week thứ 3,5,7 
+ Pop Up Whitelist: 19h - 22h, 3 times/week  thứ 2,4,6</t>
  </si>
  <si>
    <t>https://drive.google.com/drive/u/0/folders/1oMZUs1vmD0BcVcK7gSOzyvGjhk4FXkf4</t>
  </si>
  <si>
    <t>hue-oi-an-gi-shopeefood-di---tang-ma-giam-50</t>
  </si>
  <si>
    <t>New cities</t>
  </si>
  <si>
    <t>Batch 1,2,3,4</t>
  </si>
  <si>
    <t>[PLF CP]_Đặt Quán Quen, Freeship 0Đ</t>
  </si>
  <si>
    <t>NEWFREESHIP0D        Freeship 13k MBS 0Đ
NEWFREESHIP15K        Giảm 15k phí ship MBS 35k
NEWFREESHIP18K        Freeship 18k MBS 40k
NEWFREESHIP23K        Freeship 23k MBS 60k
NEWFREESHIP28K        Freeship 28K MBS 80k
NEWFREESHIP33K        Freeship 33K MBS 100k
NEWFREESHIP50        giảm 50% phí ship cap 25k MBS 0Đ</t>
  </si>
  <si>
    <t>https://drive.google.com/drive/folders/1sRVDVKwYrCJeZsSyoL-ws18BD77bO8V5?usp=drive_link</t>
  </si>
  <si>
    <t>dat-quan-quen-freeship-0d-newcities</t>
  </si>
  <si>
    <t>[PLF CP]_SPayLater khao bạn mới - Giảm ngay 40.000Đ</t>
  </si>
  <si>
    <r>
      <rPr>
        <sz val="11"/>
        <color theme="1"/>
        <rFont val="Calibri"/>
      </rPr>
      <t xml:space="preserve">Air only ShopeeFood on Shopee 
</t>
    </r>
    <r>
      <rPr>
        <b/>
        <sz val="11"/>
        <color theme="1"/>
        <rFont val="Calibri"/>
      </rPr>
      <t xml:space="preserve">- </t>
    </r>
    <r>
      <rPr>
        <sz val="11"/>
        <color theme="1"/>
        <rFont val="Calibri"/>
      </rPr>
      <t xml:space="preserve">Promotion 1 - </t>
    </r>
    <r>
      <rPr>
        <b/>
        <sz val="11"/>
        <color theme="1"/>
        <rFont val="Calibri"/>
      </rPr>
      <t xml:space="preserve"> Scheme 40K MBS 40K </t>
    </r>
    <r>
      <rPr>
        <sz val="11"/>
        <color theme="1"/>
        <rFont val="Calibri"/>
      </rPr>
      <t xml:space="preserve">- New to SPL
- User Group Name:  </t>
    </r>
    <r>
      <rPr>
        <b/>
        <sz val="11"/>
        <color theme="1"/>
        <rFont val="Calibri"/>
      </rPr>
      <t>SPL x SPF Promotion 1 1/2025</t>
    </r>
  </si>
  <si>
    <t>https://drive.google.com/drive/folders/1OksjuBcEwngdBvWqfXwWZPIuO8EYjtW8?usp=sharing</t>
  </si>
  <si>
    <t>uc-h5.scredit.vn/landing/spl?channel=food</t>
  </si>
  <si>
    <r>
      <rPr>
        <sz val="11"/>
        <color theme="1"/>
        <rFont val="Calibri"/>
      </rPr>
      <t>[PLF CP]_SPayLater khao bạn mới -</t>
    </r>
    <r>
      <rPr>
        <sz val="11"/>
        <color rgb="FFFF0000"/>
        <rFont val="Calibri"/>
      </rPr>
      <t xml:space="preserve"> Giảm ngay 100.000Đ</t>
    </r>
  </si>
  <si>
    <r>
      <rPr>
        <sz val="11"/>
        <color theme="1"/>
        <rFont val="Calibri"/>
      </rPr>
      <t xml:space="preserve">Air only ShopeeFood on Shopee
</t>
    </r>
    <r>
      <rPr>
        <b/>
        <sz val="11"/>
        <color theme="1"/>
        <rFont val="Calibri"/>
      </rPr>
      <t>-</t>
    </r>
    <r>
      <rPr>
        <sz val="11"/>
        <color theme="1"/>
        <rFont val="Calibri"/>
      </rPr>
      <t xml:space="preserve"> Promotion 2 -  </t>
    </r>
    <r>
      <rPr>
        <b/>
        <sz val="11"/>
        <color theme="1"/>
        <rFont val="Calibri"/>
      </rPr>
      <t>Scheme 100K MBS 120K</t>
    </r>
    <r>
      <rPr>
        <sz val="11"/>
        <color theme="1"/>
        <rFont val="Calibri"/>
      </rPr>
      <t xml:space="preserve">- New to SPL
- User Group Name: </t>
    </r>
    <r>
      <rPr>
        <b/>
        <sz val="11"/>
        <color theme="1"/>
        <rFont val="Calibri"/>
      </rPr>
      <t>SPL x SPF Promotion 2 1/2025</t>
    </r>
  </si>
  <si>
    <t>https://drive.google.com/drive/folders/1mN8WpvnePD4SexfpwV0MQK_F1nPovTJ5</t>
  </si>
  <si>
    <t>[PLF CP]_SPayLater khao bạn - Giảm ngay 20.000Đ</t>
  </si>
  <si>
    <r>
      <rPr>
        <sz val="11"/>
        <color theme="1"/>
        <rFont val="Calibri"/>
      </rPr>
      <t xml:space="preserve">Air only ShopeeFood on Shopee
- Promotion 3 - </t>
    </r>
    <r>
      <rPr>
        <b/>
        <sz val="11"/>
        <color theme="1"/>
        <rFont val="Calibri"/>
      </rPr>
      <t xml:space="preserve"> Scheme 20K MBS 0</t>
    </r>
    <r>
      <rPr>
        <sz val="11"/>
        <color theme="1"/>
        <rFont val="Calibri"/>
      </rPr>
      <t xml:space="preserve"> - All user
- User Group Name:</t>
    </r>
    <r>
      <rPr>
        <b/>
        <sz val="11"/>
        <color theme="1"/>
        <rFont val="Calibri"/>
      </rPr>
      <t>SPL x SPF Promotion 3 1/2025</t>
    </r>
  </si>
  <si>
    <t>https://drive.google.com/drive/folders/1bK3SpN41Njuvk0fDmazwPIrjqZuBm0lh?usp=drive_link</t>
  </si>
  <si>
    <t>"Mex Ps 1 Combo (min 2 món chính) to 88k.  Min original Price combo  = 110k, MBS = 0. Min món/mex = 20
- Món chính không món thêm.
- Không áp dụng cho Item set up bắt buộc add Topping
- SPF fund voucher Freeship 15k cho Item join deal
- Chia giai đoạn: 16-18.1, 19-21.1, 22-24.1"	YEPFS15</t>
  </si>
  <si>
    <t>20% CAP 888k,     YEP888
25% CAP 188K,        YEP188
30% CAP 88K,       YEP88</t>
  </si>
  <si>
    <r>
      <rPr>
        <u/>
        <sz val="11"/>
        <color rgb="FF1155CC"/>
        <rFont val="Calibri"/>
      </rPr>
      <t>https://drive.google.com/drive/folders/1xJCdLrl6cy64bSby7s9-VxF6VMoETUi9?usp=drive_link</t>
    </r>
    <r>
      <rPr>
        <sz val="11"/>
        <rFont val="Calibri"/>
      </rPr>
      <t>k</t>
    </r>
  </si>
  <si>
    <t>[PLF CP]_YEP_Vạn Deal Rộn Ràng, Giảm tới 50%</t>
  </si>
  <si>
    <t>10k MBS 20k,         SIEUTIEC10
20k MBS 50k,         SIEUTIEC20
30k MBS 70k,         SIEUTIEC30
40k MBS 100k,         SIEUTIEC40
50k MBS 140k,         SIEUTIEC50
50k MBS 160k,         SIEUTIEC50K
70k MBS 200k,         SIEUTIEC70
99k MBS 250k,         SIEUTIEC99
Giảm 35K MBS 119K,         SIEUTIEC35K
Giảm 45K MBS 149K,         SIEUTIEC45K
Giảm 75K MBS 249K,         SIEUTIEC75K
Giảm 109K MBS369K,         SIEUTIEC109K
Giảm 139K MBS 469k,         SIEUTIEC139K
Giảm 199K MBS 669K,         SIEUTIEC199K"</t>
  </si>
  <si>
    <t>15k MBS 179k        YEPDEALTO15K
25k MBS 289k        YEPDEALTO25K
35k MBS 369k        YEPDEALTO35K
50k MBS 499k        YEPDEALTO50K
75k MBS 539k,    YEPDEALTO75K
115k MBS 769k,         YEPDEALTO115K
150k MBS 999k,         YEPDEALTO150K
200k MBS 1tr299k,         YEPDEALTO200K
300k MBS 1tr999,         YEPDEALTO300K
400K MBS 2599k,         YEPDEALTO400K
500k MBS 3299k,         YEPDEALTO500K
600k MBS 3999k,         YEPDEALTO600K
1tr MBS 6tr199,         YEPDEALTO1TR
75k MBS 939k,         YEPDEALTO75
115k MBS 1399k,         YEPDEALTO115
150k MBS 1799k,         YEPDEALTO150
200k MBS 2399k,         YEPDEALTO200
300k MBS 3699,         YEPDEALTO300
400k MBS 4799K,         YEPDEALTO400
500k MBS 5899k,         YEPDEALTO500
600k MBS 6399k,         YEPDEALTO600</t>
  </si>
  <si>
    <t>Tết</t>
  </si>
  <si>
    <t>[PLF CP_add]_Tết_Ăn Vặt Đầy Khay, Phúc Lộc Đầy Nhà</t>
  </si>
  <si>
    <t>Giảm 18k MBS 188K	TET18K
Giảm 28k MBS 388K	TET28K
Giảm 38k MBS 488K	TET38K
Giảm 48k MBS 588K	TET48K
Giảm 68k MBS 688K	TET68K
Giảm 88k MBS 888K	TET88K</t>
  </si>
  <si>
    <t>https://drive.google.com/drive/folders/1TFhN-dUvDwifIeNmOsW-i2qyD0AV3xBW?usp=drive_link</t>
  </si>
  <si>
    <t>an-vat-chill-xuan---dac-tai-dac-loc-new</t>
  </si>
  <si>
    <t>[PLF CP_add]_Tết_Fast Food Thịnh Phát, Xuân Vui An Hòa</t>
  </si>
  <si>
    <t>https://drive.google.com/drive/folders/1w1xGgmEmnZrRzgeMWDNAezHLMuHjvE5-?usp=drive_link</t>
  </si>
  <si>
    <t>fast-food-sanh-tai---tan-xuan-van-phuc</t>
  </si>
  <si>
    <t>[PLF CP_add]_Tết_Trà Sữa Ngọt Ngào, Tân Niên An Lành</t>
  </si>
  <si>
    <t>https://drive.google.com/drive/folders/1lvW6OQpSLCb0OEWBWrnzBBEiAKBfYgPe?usp=drive_link</t>
  </si>
  <si>
    <t>ban-den-choi-nha---khao-tra-sua-nhe-new</t>
  </si>
  <si>
    <t>[PLF CP_add]_Tết_Ăn Tết Healthy - Xuân Sang Như Ý</t>
  </si>
  <si>
    <t>https://drive.google.com/drive/folders/1ZuGAYACdJ7gZrhlLODlMEa5LD4Esf6Dg?usp=drive_link</t>
  </si>
  <si>
    <t>an-tet-healthy---dang-xinh-nhu-y-new</t>
  </si>
  <si>
    <t>[PLF CP_add]_Tết_Mừng Tết Đến, Freeship tới 88.000Đ</t>
  </si>
  <si>
    <t>Giảm 50% phí ship cap 20k MBS 88k	FSTET50
FS 15k MBS 188k	FSTET15
FS 18k MBS 288k	FSTET18
FS 20k MBS 388k	FSTET20
FS 45k MBS 488k	FSTET45
FS 60k MBS 588k	FSTET60
FS 88k MBS 688k	FSTET88</t>
  </si>
  <si>
    <t>https://drive.google.com/drive/folders/1Mx1-B0hOHmwl6vUD0KgH6ToIhMViyPMa?usp=drive_link</t>
  </si>
  <si>
    <t>mung-tet-den-freeship-toi-88000d</t>
  </si>
  <si>
    <t>[PLF CP_add]_Tết_Mở Tiệc Đầu Năm, Giảm Tới 888.000Đ</t>
  </si>
  <si>
    <t>Giảm  5% Cap 888k, MBS 200k, TET888A
Giảm  10% Cap 888k, MBS 200k, TET888B
Giảm  15% Cap 888k, MBS 200k, TET888C</t>
  </si>
  <si>
    <t>https://drive.google.com/drive/folders/1H9JqG3yOPfMBuwZfx1T4T38V_Za8fK6j?usp=drive_link</t>
  </si>
  <si>
    <t>quan-mo-xuyen-tet-giam-888000d</t>
  </si>
  <si>
    <t>[PLF CP]_SPXI_BAU</t>
  </si>
  <si>
    <r>
      <rPr>
        <b/>
        <sz val="11"/>
        <color theme="1"/>
        <rFont val="Calibri"/>
      </rPr>
      <t>Air ShopeeFood App Only</t>
    </r>
    <r>
      <rPr>
        <sz val="11"/>
        <color theme="1"/>
        <rFont val="Calibri"/>
      </rPr>
      <t xml:space="preserve">
Mass User</t>
    </r>
  </si>
  <si>
    <t>https://drive.google.com/drive/folders/1BZk3G6HVwSGuQZ9fdbMUIhToBDNeDJ-_?usp=drive_link</t>
  </si>
  <si>
    <t>https://shopeefood.vn/ship</t>
  </si>
  <si>
    <t>[PLF CP]_SPXI_BAU_Whitelist User</t>
  </si>
  <si>
    <r>
      <rPr>
        <b/>
        <sz val="11"/>
        <color theme="1"/>
        <rFont val="Calibri"/>
      </rPr>
      <t>Air ShopeeFood App Only</t>
    </r>
    <r>
      <rPr>
        <sz val="11"/>
        <color theme="1"/>
        <rFont val="Calibri"/>
      </rPr>
      <t xml:space="preserve">
Whitelist User
- User Group Name: </t>
    </r>
    <r>
      <rPr>
        <b/>
        <sz val="11"/>
        <color rgb="FFFF0000"/>
        <rFont val="Calibri"/>
      </rPr>
      <t>SPXI Whitelist User</t>
    </r>
  </si>
  <si>
    <t>[PLF CP_add]_Coke_KV Chính Quán Mở Xuyên Tết</t>
  </si>
  <si>
    <t>https://drive.google.com/drive/folders/1Sq3seUORVl3xPGhDrK3HTCFfeaUk_cL3?usp=drive_link</t>
  </si>
  <si>
    <t>tet-sale---quan-mo-xuyen-tet</t>
  </si>
  <si>
    <t>[PLF CP_add]_Tết_Quán Mở Xuyên Tết, giảm 88.000Đ</t>
  </si>
  <si>
    <t>https://drive.google.com/drive/folders/1OggunPXpkS8GqxSv71hvRoXnZF7gTBNk?usp=drive_link</t>
  </si>
  <si>
    <t>quan-mo-xuyen-tet-giam-toi-88000d</t>
  </si>
  <si>
    <t>[PLF CP_add]_Coke_KV Chính Vạn Deal Sum Vầy</t>
  </si>
  <si>
    <t>https://drive.google.com/drive/folders/1QulXcfOUop7HG71YdvRKksgV2ykOmbQ2?usp=drive_link</t>
  </si>
  <si>
    <t>dẫn về link LP</t>
  </si>
  <si>
    <t>[PLF CP]_14.2_Deal Có Đôi, Mua 1 Tặng 1</t>
  </si>
  <si>
    <t>Mex Ps 1 Combo MUA 1 TẶNG 1. Giá giảm &lt; hoặc = giá món thấp hơn.  Min original Price combo  = 40k, MBS = 0. Min món/mex = 20
SPF fund voucher Freeship 15k cho Item join deal: FSVALENTINE15K</t>
  </si>
  <si>
    <t>https://drive.google.com/drive/folders/1pmK8CcPk6_APmWY0EwMW1iLP5jZNmmLy</t>
  </si>
  <si>
    <t>deal-co-doi-mua-1-tang-1</t>
  </si>
  <si>
    <t>[PLF CP]_14.2_Ngày Tình Nhân, Freeship tới 42.000Đ</t>
  </si>
  <si>
    <t>Giảm 50% phí ship cap 20k	FSVALENTINE50
FS 15k MBS 60k	FSVALENTINE15K
FS 18k MBS 109k	FSVALENTINE18K
FS 20k MBS 139k	FSVALENTINE20K
FS 42k MBS 250k	FSVALENTINE42K
FS 60k MBS 300k	FSVALENTINE60K</t>
  </si>
  <si>
    <t>https://drive.google.com/drive/folders/1lxCVoHM4MWQWjeb677eNrLrLB48Ew-j3</t>
  </si>
  <si>
    <t>ngay-tinh-nhan-freeship-toi-42000d</t>
  </si>
  <si>
    <t>[PLF CP]_14.2_Mùa Yêu Deal Hời, Giảm tới 1.420.000Đ</t>
  </si>
  <si>
    <t>20% CAP 1420k, 	VALENTINE1420
25% CAP 142K, 	VALENTINE142
30% CAP 42K, MBS 110k	VALENTINE42
50% CAP 25K, MBS 25k  VALENTINE25</t>
  </si>
  <si>
    <t>https://drive.google.com/drive/folders/1-rhrCdXfOEAjUaky3Bqlg0watsmOgTFI?usp=drive_link</t>
  </si>
  <si>
    <t>mua-yeu-deal-hoi-giam-toi-1420000d</t>
  </si>
  <si>
    <t>[PLF CP]_14.2_Mùa Yêu Deal Hời, Giảm tới 142.000Đ</t>
  </si>
  <si>
    <t>20% CAP 1420k,         VALENTINE1420
25% CAP 142K,         VALENTINE142
30% CAP 42K, MBS 110k        VALENTINE42
50% CAP 25K, MBS 25k  VALENTINE25</t>
  </si>
  <si>
    <t>https://drive.google.com/drive/folders/1_qePOv5UE52_HBpqQdt3PjWtTZOt-CjK?usp=drive_link</t>
  </si>
  <si>
    <t>mua-yeu-deal-hoi-giam-toi-142000d</t>
  </si>
  <si>
    <t>[PLF CP]_14.2_Mùa Yêu Deal Hời, Giảm tới 50%</t>
  </si>
  <si>
    <t>https://drive.google.com/drive/folders/1CcIjLP4F1VyuEPsjWK9s1nF9fQZH46Ic?usp=drive_link</t>
  </si>
  <si>
    <t>mua-yeu-deal-hoi-giam-toi-50</t>
  </si>
  <si>
    <t>[PLF CP]_14.2_Mở Tiệc Ngọt Ngào, Giảm tới 1.000.000Đ</t>
  </si>
  <si>
    <t>15k MBS 179k        VALENTINEDEALTO15K
25k MBS 289k        VALENTINEDEALTO25K
35k MBS 369k        VALENTINEDEALTO35K
50k MBS 499k        VALENTINEDEALTO50K
75k MBS 539k,         VALENTINEDEALTO75K
115k MBS 769k,         VALENTINEDEALTO115K
150k MBS 999k,         VALENTINEDEALTO150K
200k MBS 1tr299k,         VALENTINEDEALTO200K
300k MBS 1tr999,         VALENTINEDEALTO300K
400K MBS 2599k,         VALENTINEDEALTO400K
500k MBS 3299k,         VALENTINEDEALTO500K
600k MBS 3999k,         VALENTINEDEALTO600K
1tr MBS 6tr199,         VALENTINEDEALTO1TR
75k MBS 939k,       VALENTINEDEALTO75
115k MBS 1399k,       VALENTINEDEALTO115
150k MBS 1799k,       VALENTINEDEALTO150
200k MBS 2399k,       VALENTINEDEALTO200
300k MBS 3699,       VALENTINEDEALTO300
400k MBS 4799K,       VALENTINEDEALTO400
500k MBS 5899k,       VALENTINEDEALTO500
600k MBS 6399k,       VALENTINEDEALTO600</t>
  </si>
  <si>
    <t>https://drive.google.com/drive/folders/1r04vw4I9uxHlUFoGoHSsrE15RfFVs9VB?usp=drive_link</t>
  </si>
  <si>
    <t>mo-tiec-ngot-ngao-giam-toi-1000000d</t>
  </si>
  <si>
    <t>[PLF CP]_14.2_Sắm Quà Valentine, Miễn Phí Ship</t>
  </si>
  <si>
    <t>BD submit các item Hoa và Quà Valentines
SPF fund code Freeship 15k cho item join deal        FSVALENTINE15K</t>
  </si>
  <si>
    <t>https://drive.google.com/drive/u/0/folders/1lefX6HSH6Hd2NZ43svhkjsmTSRmnduv8</t>
  </si>
  <si>
    <t>sam-qua-valentine-mien-phi-ship</t>
  </si>
  <si>
    <t>[PLF CP]_14.2_Đặt Thả Ga, Giảm Không Giới Hạn</t>
  </si>
  <si>
    <t>Giảm  11% Không Giới Hạn, MBS 200k VALENTINEHISPF11
Giảm  16% Không Giới Hạn, MBS 200k VALENTINEHISPF16
Giảm  21% Không Giới Hạn, MBS 200k VALENTINEHISPF21
Giảm  23% Không Giới Hạn, MBS 200k VALENTINEHISPF23</t>
  </si>
  <si>
    <t>https://drive.google.com/drive/u/0/folders/1zIAj9LPrsupdUryntH12fOaXDJapdm0q</t>
  </si>
  <si>
    <t>dat-tha-ga-giam-khong-gioi-han</t>
  </si>
  <si>
    <t>[PLF CP]_14.2_Săn Deal Valentine, Giảm tới 95.000Đ</t>
  </si>
  <si>
    <t>Giảm 10k MBS 69K	VALENTINEGIAM10k
Giảm 20k MBS 129K	VALENTINEGIAM20K
Giảm 30k MBS 159k	VALENTINEGIAM30K
Giảm 40k MBS 199K	VALENTINEGIAM40K
Giảm 50k MBS 249k	VALENTINEGIAM50K
Giảm 60k MBS 289K	VALENTINEGIAM60K
Giảm 75k MBS 349K	VALENTINEGIAM75K
Giảm 95k MBS 419K	VALENTINEGIAM95K</t>
  </si>
  <si>
    <t>https://drive.google.com/drive/u/0/folders/1eqHIHN91gJNhn-P9dbQ3I7IiHMXDkQWq</t>
  </si>
  <si>
    <t>san-deal-valentine-giam-toi-95000d</t>
  </si>
  <si>
    <t>[PLF CP]_14.2_FS_Chớp Deal Valentine, Chỉ 14.000Đ</t>
  </si>
  <si>
    <t>Flash Sale
13h - 16h
6h - 9h</t>
  </si>
  <si>
    <t>https://drive.google.com/drive/u/0/folders/1Y2wa24zusClwVK4OyYfPvoGH-KBipMlj</t>
  </si>
  <si>
    <t>[PLF CP]_14.2_FS_Chớp Deal Valentine, Giảm 50%</t>
  </si>
  <si>
    <t>Flash Sale
0h - 6h
9h - 13h
16h - 19h
19h- 21h
21h - 24h</t>
  </si>
  <si>
    <t>https://drive.google.com/drive/folders/1dA-G8kMxhCZKvmL2DcyeiBEZ5fHYEzwj?usp=drive_link</t>
  </si>
  <si>
    <t>Mid Month</t>
  </si>
  <si>
    <t>[PLF CP]_Mid Month_Món Ngon Đồng Giá, Chỉ 15.000Đ</t>
  </si>
  <si>
    <t>"PS 1 SKUs to 15k, Min giá gốc 25k
SPF fund code Freeship tới 20k cho Item Join Deal
Giảm 50% phí ship cap 20k	FSMM50</t>
  </si>
  <si>
    <t>https://drive.google.com/drive/folders/1sKqPwtaI6UupV1jwYdmUMRCJZSuJemQM</t>
  </si>
  <si>
    <t>mon-ngon-dong-gia-chi-15000d-2025</t>
  </si>
  <si>
    <t>[PLF CP]_Mid Month_Freeship Giữa Tháng, Giảm tới 60.000Đ</t>
  </si>
  <si>
    <t>Giảm 50% phí ship cap 20k, MBS 30k	MMFREESHIP50
FS 18k MBS 109k	MMFREESHIP18K
FS 20k MBS 130k	MMFREESHIP20K
FS 35k MBS 180k	MMFREESHIP35K
FS 45k MBS 250k	MMFREESHIP45K
FS 60k MBS 300k	MMFREESHIP60K</t>
  </si>
  <si>
    <t>https://drive.google.com/drive/folders/1Mf5Ahkjz8CgbSQGHN5wfakqmu9uf-phe</t>
  </si>
  <si>
    <t>freeship-giua-thang-giam-toi-60000d-2025</t>
  </si>
  <si>
    <t>[PLF CP]_Mid Month_FS_Chớp Deal Giữa Tháng, Chỉ 1.000Đ</t>
  </si>
  <si>
    <t>https://drive.google.com/drive/folders/1jeD6bmVDaqsJ9NwnJq64seZqQPA4wCX4</t>
  </si>
  <si>
    <t>[PLF CP]_Mid Month_Siêu Deal Giữa Tháng, Giảm tới 555.000Đ</t>
  </si>
  <si>
    <t>20% CAP 555K,     MMSIEUDEAL555
25% CAP 155K,     MMSIEUDEAL155
30% CAP 35K,     MMSIEUDEAL35</t>
  </si>
  <si>
    <t>https://drive.google.com/drive/folders/18RKr6jeE_O4diw0HSvc9gP-lFXUrjSSa</t>
  </si>
  <si>
    <t>sieu-deal-giua-thang-giam-toi-555000d</t>
  </si>
  <si>
    <t>[PLF CP]_Mid Month_Siêu Deal Giữa Tháng, Giảm tới 155.000Đ</t>
  </si>
  <si>
    <t>https://drive.google.com/drive/folders/1PHZsacHOkShzlfv4BbSLetQyMygCb3Ah</t>
  </si>
  <si>
    <t>sieu-deal-giua-thang-giam-toi-155000d</t>
  </si>
  <si>
    <t>[PLF CP]_Mid Month_Siêu Deal Giữa Tháng, Giảm tới 35.000Đ</t>
  </si>
  <si>
    <t>https://drive.google.com/drive/folders/1vHcJ8D77dSqXE9Tq2xWr-8BXCy_WhHGY</t>
  </si>
  <si>
    <t>sieu-deal-giua-thang-giam-toi-35000d</t>
  </si>
  <si>
    <t>[PLF CP]_Mid Month_Săn Deal Giữa Tháng, Giảm tới 75.000Đ</t>
  </si>
  <si>
    <t>Giảm 10k MBS 59K	MMFOOD10K
Giảm 20k MBS 119K	MMFOOD20K
Giảm 30k MBS 149k	MMFOOD30K
Giảm 40k MBS 189K	MMFOOD40K
Giảm 50k MBS 239k	MMFOOD50K
Giảm 60k MBS 279K	MMFOOD60K
Giảm 75k MBS 329K	MMFOOD75K</t>
  </si>
  <si>
    <t>https://drive.google.com/drive/folders/114sx4UVU-_29Ki_BzJ0nSJnWY-LAnuT6</t>
  </si>
  <si>
    <t>san-deal-giua-thang-giam-toi-75000d</t>
  </si>
  <si>
    <t>SPFDay</t>
  </si>
  <si>
    <t>[PLF CP]_SPFDay_FS_Chớp Deal Giá Hời, Chỉ 1.000Đ</t>
  </si>
  <si>
    <t>https://drive.google.com/drive/folders/1_dbABuw1ivQF1XoF-YUhOQwLFQ-tTJ10?usp=drive_link</t>
  </si>
  <si>
    <t>[PLF CP]_SPFDay_Món Gì Cũng Có, Siêu Deal 0Đ</t>
  </si>
  <si>
    <t>Feature QUANMOI30: GIẢM 30K MBS 30K</t>
  </si>
  <si>
    <t>https://drive.google.com/drive/folders/1Nf39KXksqVfjSRl_wwui-fbQfsCMpDu5?usp=drive_link</t>
  </si>
  <si>
    <t>mon-gi-cung-co-sieu-deal-0d-t2</t>
  </si>
  <si>
    <t>[PLF CP]_SPFDay_Ăn Thả Ga, Freeship tới 60.000Đ</t>
  </si>
  <si>
    <t>Giảm 50% phí ship cap 20k, MBS 30k	SPFFREESHIP50
FS 18k MBS 109k	SPFFREESHIP18K
FS 20k MBS 130k	SPFFREESHIP20K
FS 35k MBS 180k	SPFFREESHIP35K
FS 45k MBS 250k	SPFFREESHIP45K
FS 60k MBS 300k	SPFFREESHIP60K</t>
  </si>
  <si>
    <t>https://drive.google.com/drive/folders/1QS-4UnVVmiWWpNwGdAtCX5y-qjWfIZ8P?usp=drive_link</t>
  </si>
  <si>
    <t>an-tha-ga-freeship-toi-60000d-t2</t>
  </si>
  <si>
    <t>[PLF CP]_SPFDay_Siêu Deal Ăn Uống, Giảm tới 199.000Đ</t>
  </si>
  <si>
    <t>20% CAP 999K,         SPFSIEUDEAL999
25% CAP 199K,     SPFSIEUDEAL199
30% CAP 35K,        SPFSIEUDEAL35
50% CAP 25K, MBS 25k   SPFSIEUDEAL25</t>
  </si>
  <si>
    <t>https://drive.google.com/drive/folders/1nLhFc2PhmEHLr8rYfH8AccrJCcE4E6ot?usp=drive_link</t>
  </si>
  <si>
    <t>sieu-deal-an-uong-giam-toi-199000d-t2</t>
  </si>
  <si>
    <t>[PLF CP]_SPFDay_Siêu Deal Ăn Uống, Giảm tới 35.000Đ</t>
  </si>
  <si>
    <t>https://drive.google.com/drive/folders/1gqM6HlX5-rrSSSeuifm_DRBZmZn3M6i8?usp=drive_link</t>
  </si>
  <si>
    <t>sieu-deal-an-uong-giam-toi-35000d-t2</t>
  </si>
  <si>
    <t>[PLF CP]_SPFDay_Siêu Deal Ăn Uống, Giảm tới 50%</t>
  </si>
  <si>
    <t>https://drive.google.com/drive/folders/1eNkYyb3l0zpbKJFAFGSIyjXDO_Quti-z?usp=drive_link</t>
  </si>
  <si>
    <t>sieu-deal-an-uong-giam-toi-50-t2</t>
  </si>
  <si>
    <t>[PLF CP]_SPFDay_Săn Deal Ăn Ngon giảm tới 75.000Đ</t>
  </si>
  <si>
    <t>Giảm 10k MBS 59K	SPFFOOD10K
Giảm 20k MBS 119K	SPFFOOD20K
Giảm 30k MBS 149k	SPFFOOD30K
Giảm 40k MBS 189K	SPFFOOD40K
Giảm 50k MBS 239k	SPFFOOD50K
Giảm 60k MBS 279K	SPFFOOD60K
Giảm 75k MBS 329K	SPFFOOD75K</t>
  </si>
  <si>
    <t>https://drive.google.com/drive/folders/18otmWdJ9_A020xBoKXNHCufknHvAtGFv?usp=drive_link</t>
  </si>
  <si>
    <t>san-deal-an-ngon-giam-toi-75000d-t2</t>
  </si>
  <si>
    <r>
      <rPr>
        <sz val="11"/>
        <color theme="1"/>
        <rFont val="Calibri"/>
      </rPr>
      <t xml:space="preserve">Air only ShopeeFood on Shopee 
</t>
    </r>
    <r>
      <rPr>
        <b/>
        <sz val="11"/>
        <color theme="1"/>
        <rFont val="Calibri"/>
      </rPr>
      <t xml:space="preserve">- </t>
    </r>
    <r>
      <rPr>
        <sz val="11"/>
        <color theme="1"/>
        <rFont val="Calibri"/>
      </rPr>
      <t xml:space="preserve">Promotion 1 - </t>
    </r>
    <r>
      <rPr>
        <b/>
        <sz val="11"/>
        <color theme="1"/>
        <rFont val="Calibri"/>
      </rPr>
      <t xml:space="preserve"> Scheme 40K MBS 40K </t>
    </r>
    <r>
      <rPr>
        <sz val="11"/>
        <color theme="1"/>
        <rFont val="Calibri"/>
      </rPr>
      <t xml:space="preserve">- New to SPL
- User Group Name:  </t>
    </r>
    <r>
      <rPr>
        <b/>
        <sz val="11"/>
        <color theme="1"/>
        <rFont val="Calibri"/>
      </rPr>
      <t>0225 SPL x SPF Promotion 1</t>
    </r>
  </si>
  <si>
    <r>
      <rPr>
        <sz val="11"/>
        <color theme="1"/>
        <rFont val="Calibri"/>
      </rPr>
      <t>[PLF CP]_SPayLater khao bạn mới -</t>
    </r>
    <r>
      <rPr>
        <sz val="11"/>
        <color rgb="FFFF0000"/>
        <rFont val="Calibri"/>
      </rPr>
      <t xml:space="preserve"> Giảm ngay 50.000Đ</t>
    </r>
  </si>
  <si>
    <r>
      <rPr>
        <sz val="11"/>
        <color theme="1"/>
        <rFont val="Calibri"/>
      </rPr>
      <t xml:space="preserve">Air only ShopeeFood on Shopee
</t>
    </r>
    <r>
      <rPr>
        <b/>
        <sz val="11"/>
        <color theme="1"/>
        <rFont val="Calibri"/>
      </rPr>
      <t>-</t>
    </r>
    <r>
      <rPr>
        <sz val="11"/>
        <color theme="1"/>
        <rFont val="Calibri"/>
      </rPr>
      <t xml:space="preserve"> Promotion 2 -  </t>
    </r>
    <r>
      <rPr>
        <b/>
        <sz val="11"/>
        <color theme="1"/>
        <rFont val="Calibri"/>
      </rPr>
      <t>Scheme 50K MBS 60K</t>
    </r>
    <r>
      <rPr>
        <sz val="11"/>
        <color theme="1"/>
        <rFont val="Calibri"/>
      </rPr>
      <t xml:space="preserve">- New to SPL
- User Group Name: </t>
    </r>
    <r>
      <rPr>
        <b/>
        <sz val="11"/>
        <color theme="1"/>
        <rFont val="Calibri"/>
      </rPr>
      <t>0225 SPL x SPF Promotion 2</t>
    </r>
  </si>
  <si>
    <t>https://drive.google.com/drive/folders/1qc1iP8N4yLLX3BzNuM101b5jGIS-eYXI?usp=drive_link</t>
  </si>
  <si>
    <r>
      <rPr>
        <sz val="11"/>
        <color theme="1"/>
        <rFont val="Calibri"/>
      </rPr>
      <t xml:space="preserve">Air only ShopeeFood on Shopee
- Promotion 3 - </t>
    </r>
    <r>
      <rPr>
        <b/>
        <sz val="11"/>
        <color theme="1"/>
        <rFont val="Calibri"/>
      </rPr>
      <t xml:space="preserve"> Scheme 20K MBS 0</t>
    </r>
    <r>
      <rPr>
        <sz val="11"/>
        <color theme="1"/>
        <rFont val="Calibri"/>
      </rPr>
      <t xml:space="preserve"> - All user
- User Group Name: </t>
    </r>
    <r>
      <rPr>
        <b/>
        <sz val="11"/>
        <color theme="1"/>
        <rFont val="Calibri"/>
      </rPr>
      <t>0225 SPL x SPF Promotion 3</t>
    </r>
  </si>
  <si>
    <r>
      <rPr>
        <b/>
        <sz val="11"/>
        <color theme="1"/>
        <rFont val="Calibri"/>
      </rPr>
      <t>Air ShopeeFood App Only</t>
    </r>
    <r>
      <rPr>
        <sz val="11"/>
        <color theme="1"/>
        <rFont val="Calibri"/>
      </rPr>
      <t xml:space="preserve">
Mass User</t>
    </r>
  </si>
  <si>
    <t>https://drive.google.com/drive/folders/1Ec9QhjEWPUc_kXAjJMUjdKjgBc-OubqV?usp=drive_link</t>
  </si>
  <si>
    <t>[PLF CP]_SPXI_Happy Friday</t>
  </si>
  <si>
    <r>
      <rPr>
        <b/>
        <sz val="11"/>
        <color theme="1"/>
        <rFont val="Calibri"/>
      </rPr>
      <t>Air ShopeeFood App Only</t>
    </r>
    <r>
      <rPr>
        <sz val="11"/>
        <color theme="1"/>
        <rFont val="Calibri"/>
      </rPr>
      <t xml:space="preserve">
Mass User</t>
    </r>
  </si>
  <si>
    <t>[PLF CP]_SPXI_Happy Friday_Whitelist User</t>
  </si>
  <si>
    <r>
      <rPr>
        <b/>
        <sz val="11"/>
        <color theme="1"/>
        <rFont val="Calibri"/>
      </rPr>
      <t>Air ShopeeFood App Only</t>
    </r>
    <r>
      <rPr>
        <sz val="11"/>
        <color theme="1"/>
        <rFont val="Calibri"/>
      </rPr>
      <t xml:space="preserve">
Whitelist User
- User Group Name: </t>
    </r>
    <r>
      <rPr>
        <b/>
        <sz val="11"/>
        <color rgb="FFFF0000"/>
        <rFont val="Calibri"/>
      </rPr>
      <t>SPXI Whitelist User</t>
    </r>
  </si>
  <si>
    <t>[PLF CP]_3.3_Khao Vạn Món Ngon, Combo 33.000Đ</t>
  </si>
  <si>
    <t>"Mex Ps 1 Combo to 33k.  Min PS = 30% MBS = 0. Min món/mex = 20
- Món chính không món thêm.
- Không áp dụng cho Item set up bắt buộc add Topping
- SPF fund voucher Freeship 15k cho Item join deal: 33FSCOMBO15K</t>
  </si>
  <si>
    <t xml:space="preserve">https://drive.google.com/drive/u/0/folders/1MRuExQFkSK2illm4BzZOdXwX9yiv-DSy
ver BA: https://drive.google.com/drive/u/0/folders/1sy4jWZ0ui1KUXhFtkhQzrW3NeILmJ4TB </t>
  </si>
  <si>
    <t>khao-van-mon-ngon-combo-33000d</t>
  </si>
  <si>
    <t>[PLF CP]_3.3_Deal Hot Toàn Sàn, Freeship 0Đ</t>
  </si>
  <si>
    <t>FSV 16k MBS 0Đ, apply cho HCM, HN, ĐN        SPF App: 33FREESHIP0D - SP App: 33SHIP0D"
FSV 15k MBS 0Đ       SPF: 33SPFFS0D - SP  : 33SPFS0D
Giảm 50% phí ship cap 20k        33FREESHIP50
FS 15k MBS 55k        33FREESHIP15K
FS 18k MBS 99k        33FREESHIP18K
FS 18k MBS 75k        33SHIP18K
FS 20k MBS 130k        33FREESHIP20K
FS 35k MBS 170k        33FREESHIP35K
FS 45k MBS 230k        33FREESHIP45K
FS 60k MBS 280k        33FREESHIP60K</t>
  </si>
  <si>
    <r>
      <rPr>
        <u/>
        <sz val="11"/>
        <color rgb="FF1155CC"/>
        <rFont val="Calibri"/>
      </rPr>
      <t>https://drive.google.com/drive/u/0/folders/1gcmUC1HPfrEaMx-HDmP-xKu9UlJ4rcqW</t>
    </r>
    <r>
      <rPr>
        <sz val="11"/>
        <rFont val="Calibri"/>
      </rPr>
      <t xml:space="preserve">
ver BA: https://drive.google.com/drive/u/0/folders/1iXd4Zl4h2uuSzEL3VT5mEpBftGndS2dO </t>
    </r>
  </si>
  <si>
    <t>deal-hot-toan-san-freeship-0d-t3</t>
  </si>
  <si>
    <t>[PLF CP]_3.3_Siêu Deal Đầu Năm, Giảm tới 333.000Đ</t>
  </si>
  <si>
    <t>20% CAP 333k, MBS =0        33SIEUDEAL333
25% CAP 133K, MBS 40k  33SIEUDEAL133
30% CAP 33K, MBS 80k      33SIEUDEAL33
50% CAP 25K, MBS 25k 3SIEUDEAL25</t>
  </si>
  <si>
    <r>
      <rPr>
        <sz val="11"/>
        <rFont val="Calibri"/>
      </rPr>
      <t xml:space="preserve">https://drive.google.com/drive/u/0/folders/1xn4ciy4X6DB-2pC-fl4iwxbogHhzj1OP
Ver BA: </t>
    </r>
    <r>
      <rPr>
        <u/>
        <sz val="11"/>
        <color rgb="FF1155CC"/>
        <rFont val="Calibri"/>
      </rPr>
      <t>https://drive.google.com/drive/u/0/folders/1wk4WqVQGIDG2yBxy0pi7I1tQLGRvKHG2</t>
    </r>
  </si>
  <si>
    <t>sieu-deal-dau-nam-giam-toi-333000d</t>
  </si>
  <si>
    <t>[PLF CP]_3.3_Siêu Deal Đầu Năm, Giảm tới 50%</t>
  </si>
  <si>
    <r>
      <rPr>
        <u/>
        <sz val="11"/>
        <color rgb="FF1155CC"/>
        <rFont val="Calibri"/>
      </rPr>
      <t>https://drive.google.com/drive/u/0/folders/1xn4ciy4X6DB-2pC-fl4iwxbogHhzj1OP</t>
    </r>
    <r>
      <rPr>
        <sz val="11"/>
        <rFont val="Calibri"/>
      </rPr>
      <t xml:space="preserve">
Ver BA: </t>
    </r>
    <r>
      <rPr>
        <u/>
        <sz val="11"/>
        <color rgb="FF1155CC"/>
        <rFont val="Calibri"/>
      </rPr>
      <t>https://drive.google.com/drive/u/0/folders/1wk4WqVQGIDG2yBxy0pi7I1tQLGRvKHG2</t>
    </r>
  </si>
  <si>
    <t>sieu-deal-dau-nam-giam-toi-50</t>
  </si>
  <si>
    <t>[PLF CP]_3.3_Tiệc To Deal Hời, Giảm tới 1.000.000Đ</t>
  </si>
  <si>
    <t>15k MBS 179k        33DEALTO15K
25k MBS 289k        33DEALTO25K
35k MBS 369k        33DEALTO35K
50k MBS 499k        33DEALTO50K
75k MBS 539k,        33DEALTO75K
115k MBS 769k,        33DEALTO115K
150k MBS 999k,        33DEALTO150K
200k MBS 1tr299k,        33DEALTO200K
300k MBS 1tr999,        33DEALTO300K
400K MBS 2599k,        33DEALTO400K
500k MBS 3299k,        33DEALTO500K
600k MBS 3999k,        33DEALTO600K
1tr MBS 6tr199,        33DEALTO1TR
75k MBS 939k,       33DEALTO75
115k MBS 1399k,      33DEALTO115
150k MBS 1799k,      33DEALTO150
200k MBS 2399k,      33DEALTO200
300k MBS 3699,      33DEALTO300
400k MBS 4799K,      33DEALTO400
500k MBS 5899k,      33DEALTO500
600k MBS 6399k,      33DEALTO600</t>
  </si>
  <si>
    <t>https://drive.google.com/drive/u/0/folders/1kvt_3CSjT414jsg6DUzvEzXoVjZnVxZg</t>
  </si>
  <si>
    <t>tiec-to-deal-hoi-giam-toi-1000000d</t>
  </si>
  <si>
    <t>[PLF CP]_3.3_Ăn Thả Ga, Giảm Không Giới Hạn</t>
  </si>
  <si>
    <t>"Giảm  11% Không Giới Hạn, MBS 200k 33HISPF11
Giảm  16% Không Giới Hạn, MBS 200k 33HISPF16
Giảm  21% Không Giới Hạn, MBS 200k 33HISPF21
Giảm  23% Không Giới Hạn, MBS 200k  33HISPF23</t>
  </si>
  <si>
    <t>https://drive.google.com/drive/u/0/folders/1AqnzDyZDGxfslZjcqpXtTNrfezyuuIcJ</t>
  </si>
  <si>
    <t>an-tha-ga-giam-khong-gioi-han-t3</t>
  </si>
  <si>
    <t>[PLF CP]_3.3_Món Gì Cũng Có, Chỉ 0Đ</t>
  </si>
  <si>
    <t>25k MSB 25k:   33SIEUDEAL0D
20k MBS 20k:  33SANDEAL0D
Mở các khung giờ: 0h, 7h, 10h, 13h, 16h, 19h</t>
  </si>
  <si>
    <t>https://drive.google.com/drive/u/0/folders/1qwqJQFwIpuaJa7JLptsfTYE-nmHuFIcv</t>
  </si>
  <si>
    <t>mon-gi-cung-co-chi-0d</t>
  </si>
  <si>
    <t>[PLF CP]_3.3_Deal Đặt Trước, Chỉ 0Đ</t>
  </si>
  <si>
    <t>Giảm 20k MBS 20k        33DATTRUOC21H
Pre Order 21h - 24h
Giao từ 0h30 - 6h</t>
  </si>
  <si>
    <t>https://drive.google.com/drive/u/0/folders/1po_uoDmGuyMKXzu2Q9dI8RnWdcJ1BFcr</t>
  </si>
  <si>
    <t>dat-truoc-san-deal-chi-0d</t>
  </si>
  <si>
    <t>[PLF CP]_3.3_Siêu Deal Đầu Năm, Giảm tới 40.000Đ</t>
  </si>
  <si>
    <t>20% CAP 333k, MBS =0        33SIEUDEAL333
25% CAP 133K, MBS 40k  33SIEUDEAL133
30% CAP 33K, MBS 80k      33SIEUDEAL33
50% CAP 25K, MBS 25k 3SIEUDEAL25
50% CAP 30K MBS 50k,     33SIEUDEAL30
50% CAP 40K MBS 60k,    33SIEUDEAL40</t>
  </si>
  <si>
    <t>https://drive.google.com/drive/folders/1Jww_pARscaiYz7dA9JcPAs88Ylj54i8O?usp=drive_link</t>
  </si>
  <si>
    <t>sieu-deal-dau-nam-giam-toi-40000d</t>
  </si>
  <si>
    <t>[PLF CP]_3.3_Deal Cú Đêm, Chỉ 0Đ</t>
  </si>
  <si>
    <t>Order 0h - 6h
Giao trước 11h
Freeship 18k MBS 0Đ33FREESHIP0H
Giảm 18k MBS 18k 33DEALCUDEM0D</t>
  </si>
  <si>
    <t>https://drive.google.com/drive/u/0/folders/1LloGfeNQRqyVpwWE65jQb39ZXujlPbmP</t>
  </si>
  <si>
    <t>cu-dem-san-sale-khao-mon-0d</t>
  </si>
  <si>
    <t>[PLF CP]_3.3_Ăn Sáng Chỉ 0Đ</t>
  </si>
  <si>
    <t>Giảm 18k mbs 18k   SPF: 33SANG0D - SP: 33ANSANG0D
Freeship 15k MBS 50k - All App        33ANSANG15k</t>
  </si>
  <si>
    <t>https://drive.google.com/drive/u/0/folders/1YqJ_7p7FxtuTQjs6AodakoO8HesCr_nz</t>
  </si>
  <si>
    <t>bua-sang-0d-chao-ngay-moi</t>
  </si>
  <si>
    <t>[PLF CP]_3.3_Ăn Trưa Chỉ 0Đ</t>
  </si>
  <si>
    <t>Giảm 18k mbs 18k	"SPF: 33TRUA0D
SP: 33ANTRUA0D"
FS 18k MBS 70k - All App	33ANTRUA18K</t>
  </si>
  <si>
    <t>https://drive.google.com/drive/u/0/folders/19-GQ7a5EfgZx2almXeLLHUasxgrYiTH9</t>
  </si>
  <si>
    <t>bua-trua-vui-ve-gia-chi-0d</t>
  </si>
  <si>
    <t>[PLF CP]_3.3_Ăn Xế Chỉ 0Đ</t>
  </si>
  <si>
    <t>Giảm 18k mbs 18k	"SPF: 33XE0D
SP: 33ANXE0D"
FS 15K MBS 50k - All App	33ANXE15K</t>
  </si>
  <si>
    <t>https://drive.google.com/drive/u/0/folders/1RK_YFG6wX2Fk-xC8a38lrMxxz3nUAAks</t>
  </si>
  <si>
    <t>deal-0d-an-vat-thoa-thich</t>
  </si>
  <si>
    <t>[PLF CP]_3.3_Ăn Tối Chỉ 0Đ</t>
  </si>
  <si>
    <t>Giảm 18k mbs 18k	"SPF: 33TOI0D
SP: 33ANTOI0D"
FS 18k MBS 70k - All App	33ANTOI18K</t>
  </si>
  <si>
    <t>https://drive.google.com/drive/u/0/folders/1-W8H9Ik2yZdM_5aW4zIP_ILEazhgxIg9</t>
  </si>
  <si>
    <t>toi-0d-mon-gi-cung-ngon</t>
  </si>
  <si>
    <t>[PLF CP]_3.3_Săn Deal 3.3, giảm tới 95.000Đ</t>
  </si>
  <si>
    <t>Giảm 10k MBS 49K        33GIAM10K
Giảm 20k MBS 109K        33GIAM20K
Giảm 30k MBS 139k        33GIAM30K
Giảm 40k MBS 179K        33GIAM40K
Giảm 50k MBS 229k        33GIAM50K
Giảm 60k MBS 269K        33GIAM60K
Giảm 75k MBS 329K        33GIAM75K
Giảm 95k MBS 389K        33GIAM95K</t>
  </si>
  <si>
    <t>https://drive.google.com/drive/u/0/folders/1w1dPhlYR6CbeycqaIFJI5qj27vZe1UOa</t>
  </si>
  <si>
    <t>san-deal-33-giam-toi-95000d</t>
  </si>
  <si>
    <t>[PLF CP]_8.3_Hoa Xinh Quà Xịn, Freeship Tặng Nàng</t>
  </si>
  <si>
    <t>Collection các mex: Hoa, Bánh kem, Socola, Quà tặng... cho nàng
83FSQUATANG50</t>
  </si>
  <si>
    <t>https://drive.google.com/drive/u/0/folders/1inTJwAEie-EzqmrvYplcwzVJ_Ur5FI28</t>
  </si>
  <si>
    <t>hoa-xinh-qua-xin-freeship-tang-nang-t3</t>
  </si>
  <si>
    <t>[PLF CP]_8.3_Khao Nửa Thế Giới, Combo -50%</t>
  </si>
  <si>
    <t>PS 1 combo 2 món chính về 50%, Min Original price = 50k</t>
  </si>
  <si>
    <t>https://drive.google.com/drive/folders/1is170x6EuuvgeANDoRIcw1pV8jScXlVr</t>
  </si>
  <si>
    <t>khao-nua-the-gioi-combo--50</t>
  </si>
  <si>
    <t>[PLF CP]_8.3_Triệu Deal Ngọt Ngào, Freeship 83.000Đ</t>
  </si>
  <si>
    <t>Giảm 50% phí ship cap 20k MBS 49k	83FREESHIP50
FS 15k MBS 89k	83FREESHIP15K
FS 18k MBS 119k	83FREESHIP18K
FS 20k MBS 149k	83FREESHIP20K
FS 35k MBS 199k	83FREESHIP35K
FS 45k MBS 269k	83FREESHIP45K
FS 60k MBS 329k	83FREESHIP60K
FS 83k MBS 499k	83FREESHIP83K</t>
  </si>
  <si>
    <t>https://drive.google.com/drive/u/0/folders/1CeLLEInTTulFrWYVKDTVnWcbnl25WAma</t>
  </si>
  <si>
    <t>trieu-deal-ngot-ngao-freeship-83000d-new</t>
  </si>
  <si>
    <t>[PLF CP]_8.3_Vạn Deal Xinh, Giảm tới 830.000Đ</t>
  </si>
  <si>
    <t>20% CAP 830k,         83SIEUDEAL830
25% CAP 183K,         83SIEUDEAL183
30% CAP 83K  MBS 120k,  83SIEUDEAL83
50% CAP 25K MBS 25k,  83SIEUDEAL25</t>
  </si>
  <si>
    <t>https://drive.google.com/drive/u/0/folders/1jlB422n7cqZ02GpYStFOUTHN8WK6LBYN</t>
  </si>
  <si>
    <t>van-deal-xinh-giam-toi-830000d</t>
  </si>
  <si>
    <t>[PLF CP]_8.3_Vạn Deal Xinh, Giảm tới 50%</t>
  </si>
  <si>
    <t>https://drive.google.com/drive/u/0/folders/1jcWVRVOdmwIl9ZvKKxngOP6fjMMpaX3c</t>
  </si>
  <si>
    <t>van-deal-xinh-giam-toi-50</t>
  </si>
  <si>
    <t>[PLF CP]_8.3_Vạn Deal Xinh, Giảm tới 83.000Đ</t>
  </si>
  <si>
    <t>https://drive.google.com/drive/u/0/folders/1pX1OtNaZ5w-847V3rNel69zRyNNYGcOz</t>
  </si>
  <si>
    <t>van-deal-xinh-giam-toi-83000d</t>
  </si>
  <si>
    <t>[PLF CP]_8.3_Vạn Deal Xinh, Giảm tới 183.000Đ</t>
  </si>
  <si>
    <t>https://drive.google.com/drive/folders/1qGvohRc7XvC2PVZTGfLlboscur3DVzyE</t>
  </si>
  <si>
    <t>van-deal-xinh-giam-toi-183000d</t>
  </si>
  <si>
    <t>[PLF CP]_8.3_Tiệc To Mời Nàng, Giảm tới 1.000.000Đ</t>
  </si>
  <si>
    <t>15k MBS 179k        83DEALTO15K
25k MBS 289k        83DEALTO25K
35k MBS 369k        83DEALTO35K
50k MBS 499k        83DEALTO50K
75k MBS 539k,     83DEALTO75K
115k MBS 769k,        83DEALTO115K
150k MBS 999k,        83DEALTO150K
200k MBS 1tr299k,        83DEALTO200K
300k MBS 1tr999,        83DEALTO300K
400K MBS 2599k,        83DEALTO400K
500k MBS 3299k,        83DEALTO500K
600k MBS 3999k,        83DEALTO600K
1tr MBS 6tr199,        83DEALTO1TR
75k MBS 939k,   83DEALTO75
115k MBS 1399k,         83DEALTO115
150k MBS 1799k,         83DEALTO150
200k MBS 2399k,         83DEALTO200
300k MBS 3699,         83DEALTO300
400k MBS 4799K,         83DEALTO400
500k MBS 5899k,         83DEALTO500
600k MBS 6399k,         83DEALTO600</t>
  </si>
  <si>
    <t>https://drive.google.com/drive/u/0/folders/1Lyy-SJ_Y8LWuzyQUFppoUnk6hi4mZHCD</t>
  </si>
  <si>
    <t>tiec-to-moi-nang-giam-toi-1000000d</t>
  </si>
  <si>
    <t>[PLF CP]_8.3_Đặt Trước Quà, Bao Phí Ship</t>
  </si>
  <si>
    <t>Giảm 15k phí ship MBS 0Đ
Apply cho đơn Pre-order từ 22h 7/3 đến 6h sáng 8/3. 
Giao trong 6h-24h 8/3"        83FREESHIP0D</t>
  </si>
  <si>
    <t>https://drive.google.com/drive/u/0/folders/1xAQHLX_v8rPK6FSRPeB46BkXMsfgUHOV</t>
  </si>
  <si>
    <t>dat-truoc-qua-bao-phi-ship</t>
  </si>
  <si>
    <t>[PLF CP]_8.3_Ngày Của Nàng,  Freeship 0Đ</t>
  </si>
  <si>
    <t>FSV 15k MBS 0Đ        "SPF App: 83FREESHIP - SP App: 83SHIP"</t>
  </si>
  <si>
    <t>https://drive.google.com/drive/folders/1hOYR8ZQKSbs5a8tu806Lqm5onhsu_k5K</t>
  </si>
  <si>
    <t>ngay-cua-nang--freeship-0d</t>
  </si>
  <si>
    <t>[PLF CP]_8.3_Cú Đêm Săn Sale, Chỉ 0Đ</t>
  </si>
  <si>
    <t>"18k MBS 18k
Order 0h - 6h
Giao trước 11h"	83DEALCUDEM0D</t>
  </si>
  <si>
    <t>https://drive.google.com/drive/u/0/folders/1794R5Wc2HKfRCH_A_FtyUndTNZWmFvAH</t>
  </si>
  <si>
    <t>cu-dem-san-sale-chi-0d</t>
  </si>
  <si>
    <t>[PLF CP]_8.3_Quà Phái Đẹp, Giảm 300.000Đ</t>
  </si>
  <si>
    <t>"Giảm 13% All VMs, MBS 120k Feature by cat
Giảm 18% comm &gt;18% MBS 100k
Mở từ 0h - 8h"	"83BUASANG13
83BUASANG18"</t>
  </si>
  <si>
    <t>https://drive.google.com/drive/u/0/folders/1Oe69hWJK3HRkvaYvXs1RunrSMuY_zGBB</t>
  </si>
  <si>
    <t>qua-phai-dep-giam-300000d-new</t>
  </si>
  <si>
    <t>[PLF CP]_8.3_Deal Trưa Mời Nàng, Giảm 300.000Đ</t>
  </si>
  <si>
    <t>"Giảm 13% Apply All VMs Cap 300k MBS 170k
Giảm 18% comm &gt;18% MBS 150k
Mở từ 8h - 12h"	"83BUATRUA300
83BUATRUA300K"</t>
  </si>
  <si>
    <t>https://drive.google.com/drive/u/0/folders/14HUQM_iUHt1o6SmkSpxIH6KB-idToBSg</t>
  </si>
  <si>
    <t>deal-trua-moi-nang-giam-300000d-new</t>
  </si>
  <si>
    <t>[PLF CP]_8.3_Tiệc Xế Mời Chị Em, Giảm 300.000Đ</t>
  </si>
  <si>
    <t>"Giảm 13% Apply All VMs Cap 300k MBS 170k
Giảm 18% comm &gt;18% MBS 150k
Mở từ 12h - 17h"	"83BUAXE300
83BUAXE300K"</t>
  </si>
  <si>
    <t>https://drive.google.com/drive/u/0/folders/1AW6K9l0EKUPp4HErolvc9-BLsGz_PQc8</t>
  </si>
  <si>
    <t>tiec-xe-moi-chi-em-giam-300000d-new</t>
  </si>
  <si>
    <t>[PLF CP]_8.3_Tiệc Tối Của Nàng, Giảm 300.000Đ</t>
  </si>
  <si>
    <t>"13% Apply All VMs Cap 300k MBS 170k
Giảm 20% comm &gt;18% MBS 150k
Mở từ 17h - 21h"	"83BUATOI300
83BUATOI300K"</t>
  </si>
  <si>
    <t>https://drive.google.com/drive/u/0/folders/1NngoyuHdygqXfYswlvznQZIKsBz42UnI</t>
  </si>
  <si>
    <t>tiec-toi-cua-nang-giam-300000d-new</t>
  </si>
  <si>
    <t>[PLF CP]_8.3_Đặt Thả Ga, Giảm Không Giới Hạn</t>
  </si>
  <si>
    <t>Giảm  11% Không Giới Hạn, MBS 200k 83HISPF11
Giảm  16% Không Giới Hạn, MBS 200k 83HISPF16
Giảm  21% Không Giới Hạn, MBS 200k 83HISPF21
Giảm  23% Không Giới Hạn, MBS 200k 83HISPF23</t>
  </si>
  <si>
    <t>https://drive.google.com/drive/u/0/folders/1BQkJvvVB2npR09oBETmhgiWtsrwmV87l</t>
  </si>
  <si>
    <t>dat-tha-ga-giam-khong-gioi-han-new</t>
  </si>
  <si>
    <t>[PLF CP]_8.3_Chiêu Đãi Chị Em, Giảm tới 95.000Đ</t>
  </si>
  <si>
    <t>Giảm 10k MBS 69K	83GIAM10K
Giảm 20k MBS 129K	83GIAM20K
Giảm 30k MBS 159k	83GIAM30K
Giảm 40k MBS 199K	83GIAM40K
Giảm 50k MBS 249k	83GIAM50K
Giảm 60k MBS 289K	83GIAM60K
Giảm 75k MBS 359K	83GIAM75K
Giảm 95k MBS 419K	83GIAM95K</t>
  </si>
  <si>
    <t>https://drive.google.com/drive/u/0/folders/1-t3XKuY1hsyaZAuE2UC72JnPCPAzBJhY</t>
  </si>
  <si>
    <t>chieu-dai-chi-em-giam-toi-95000d</t>
  </si>
  <si>
    <t>[PLF CP]_Mid Month_Món Ngon Thêm Deal, Mua 1 Tặng 1</t>
  </si>
  <si>
    <t>"Mex Ps 1 Combo MUA 1 TẶNG 1. Giá giảm &lt; hoặc = giá món thấp hơn.  Min original Price combo  = 40k, MBS = 0. Min món/mex = 20
- Món chính không món thêm.
- Không áp dụng cho Item set up bắt buộc add Topping
- SPF fund code Freeship tới 20k cho Item Join Deal"</t>
  </si>
  <si>
    <t>https://drive.google.com/drive/u/0/folders/1jI1VBAsAVlOHLB7MCoPsTRpSiv7HYJHC</t>
  </si>
  <si>
    <t>mon-ngon-them-deal-mua-1-tang-1</t>
  </si>
  <si>
    <t>https://drive.google.com/drive/u/0/folders/1kIi0aGn7_kuxUn9swqLzZX6r-Bs8nMP4</t>
  </si>
  <si>
    <t>[PLF CP]_Mid Month_Siêu Deal Giữa Tháng, Giảm tới 50%</t>
  </si>
  <si>
    <t>20% CAP 555K, cofund 50:50	MMSIEUDEAL555
25% CAP 155K, cofund 50:50	MMSIEUDEAL155
30% CAP 35K, cofund 50:50	MMSIEUDEAL35
50% cap 25k MBS 50k, cofund 50:50	MMSIEUDEAL25</t>
  </si>
  <si>
    <t>https://drive.google.com/drive/u/0/folders/1Qxvm2ZNA26qUi4C7ekPrFLAHSoOqOeO2</t>
  </si>
  <si>
    <t>sieu-deal-giua-thang-giam-toi-50</t>
  </si>
  <si>
    <t>https://drive.google.com/drive/u/0/folders/1fdqFUkZo10YfcQszIRaAx3KudavdISDz</t>
  </si>
  <si>
    <t>sieu-deal-giua-thang-giam-toi-155000d-2025</t>
  </si>
  <si>
    <t>https://drive.google.com/drive/u/0/folders/1J0QoJw9ju4J_3oPTzJ8a34ww5-A3VhQX</t>
  </si>
  <si>
    <t>sieu-deal-giua-thang-giam-toi-35000d-2025</t>
  </si>
  <si>
    <t>https://drive.google.com/drive/u/0/folders/1EcBp7jB-fWReY0XOWFsYnNEP77TMvhIR</t>
  </si>
  <si>
    <t>[PLF CP]_Mid Month_Ăn Ngon Giữa Tháng, Khao Deal 0Đ</t>
  </si>
  <si>
    <t>Giảm 20k MBS 20k, coffund 50:50	MMSIEUDEAL0D</t>
  </si>
  <si>
    <t>https://drive.google.com/drive/u/0/folders/170FVIozLuFVjJjd13Cd4osRVyCOnK8jv</t>
  </si>
  <si>
    <t>an-ngon-giua-thang-khao-deal-0d-t3</t>
  </si>
  <si>
    <t xml:space="preserve">Giảm 20k MBS 20k, coffund 50:50        </t>
  </si>
  <si>
    <t>https://drive.google.com/drive/folders/1ljk9b4sG99obKok12-5B-UbizIZSmR5j</t>
  </si>
  <si>
    <t>[PLF CP]_SPFDay_Chớp Deal Giá Hời, Chỉ 1.000Đ</t>
  </si>
  <si>
    <t>https://drive.google.com/drive/folders/1GTQ2RxFIpUyIym5Vc_Cve9l-KV5aqz2R</t>
  </si>
  <si>
    <t>Giảm 20k MBS 20k,  SPFSIEUDEAL0D</t>
  </si>
  <si>
    <t>mon-gi-cung-co-sieu-deal-0d-22thang3</t>
  </si>
  <si>
    <t>https://drive.google.com/drive/folders/1uJe2mJ4gg8inKrF0Zy1Ok7ROCk3Omg4M</t>
  </si>
  <si>
    <t>an-tha-ga-freeship-toi-60000d-22t3</t>
  </si>
  <si>
    <t>20% CAP 999K, 	SPFSIEUDEAL999
25% CAP 199K, 	SPFSIEUDEAL199
30% CAP 35K, 	SPFSIEUDEAL35
50% CAP 25K, MBS 25k 	SPFSIEUDEAL25</t>
  </si>
  <si>
    <t>https://drive.google.com/drive/u/0/folders/181GqI1gAtnmue49p-I6rIf5HI7MN2XJN</t>
  </si>
  <si>
    <t>sieu-deal-an-uong-giam-toi-199000d-22t3</t>
  </si>
  <si>
    <t>https://drive.google.com/drive/u/0/folders/1I7MvYv19LaAoxkkQv3ua1DMNF8kS67tf</t>
  </si>
  <si>
    <t>https://drive.google.com/drive/u/0/folders/1s7vtPK0XDjJ4rHVlr_OdfuiODRRlrRqr</t>
  </si>
  <si>
    <t>https://drive.google.com/drive/u/0/folders/13nn-4l87ar7SMkPwnDp0WIRETlSNt41V</t>
  </si>
  <si>
    <t>[PLF CP]_3.3_FS_Chớp Deal Đếm Ngược, Chỉ 3.000Đ</t>
  </si>
  <si>
    <t>https://drive.google.com/drive/folders/1iddXeIn1zDCMJVi95ssO6lySLySJvTJ_?usp=drive_link</t>
  </si>
  <si>
    <t>[PLF CP]_3.3_FS_Chớp Deal Đếm Ngược, Chỉ 2.000Đ</t>
  </si>
  <si>
    <t>https://drive.google.com/drive/folders/11Byi9j4-a9xj49VbZE6hRVg_XxzDnPaI?usp=drive_link</t>
  </si>
  <si>
    <t>[PLF CP]_3.3_FS_Chớp Deal Ngon Rẻ, Chỉ 1.000Đ</t>
  </si>
  <si>
    <t>https://drive.google.com/drive/folders/1hfjbkDoifEHm4Y0ICS0ovkafVgMij9do?usp=drive_link</t>
  </si>
  <si>
    <t>[PLF CP]_8.3_FS_Chớp Deal Đếm Ngược, Chỉ 5.000Đ</t>
  </si>
  <si>
    <t>https://drive.google.com/drive/folders/15YfAOuHbnT-oMM5octT-TyjSPoJkJbm8?usp=drive_link</t>
  </si>
  <si>
    <t>[PLF CP]_8.3_FS_Chớp Deal Đếm Ngược, Chỉ 4.000Đ</t>
  </si>
  <si>
    <t>https://drive.google.com/drive/folders/1xtaoSuRlgjg7Uc6NzhHI3yEuWAdYa-iW?usp=drive_link</t>
  </si>
  <si>
    <t>[PLF CP]_8.3_FS_Chớp Deal Đếm Ngược, Chỉ 3.000Đ</t>
  </si>
  <si>
    <t>https://drive.google.com/drive/folders/1MlVkuN0YiJrEO2DtIOKI-_FpXttP0y7P?usp=drive_link</t>
  </si>
  <si>
    <t>[PLF CP]_8.3_FS_Chớp Deal Đếm Ngược, Chỉ 2.000Đ</t>
  </si>
  <si>
    <t>https://drive.google.com/drive/folders/1b0iN0zVj90U37pGXKxee818Ee0EcftH9?usp=drive_link</t>
  </si>
  <si>
    <t>[PLF CP]_8.3_FS_Chớp Deal Đếm Ngược, Chỉ 1.000Đ</t>
  </si>
  <si>
    <t>https://drive.google.com/drive/folders/1Yosw7B9nctKFN-_IeFKS3EDgDKJp6B6w?usp=drive_link</t>
  </si>
  <si>
    <t>SPL_Mar</t>
  </si>
  <si>
    <r>
      <rPr>
        <sz val="11"/>
        <color theme="1"/>
        <rFont val="Calibri"/>
      </rPr>
      <t xml:space="preserve">Air only ShopeeFood on Shopee 
</t>
    </r>
    <r>
      <rPr>
        <b/>
        <sz val="11"/>
        <color theme="1"/>
        <rFont val="Calibri"/>
      </rPr>
      <t xml:space="preserve">- </t>
    </r>
    <r>
      <rPr>
        <sz val="11"/>
        <color theme="1"/>
        <rFont val="Calibri"/>
      </rPr>
      <t xml:space="preserve">Promotion 1 - </t>
    </r>
    <r>
      <rPr>
        <b/>
        <sz val="11"/>
        <color theme="1"/>
        <rFont val="Calibri"/>
      </rPr>
      <t xml:space="preserve"> Scheme 40K MBS 40K </t>
    </r>
    <r>
      <rPr>
        <sz val="11"/>
        <color theme="1"/>
        <rFont val="Calibri"/>
      </rPr>
      <t>- New to SPL
- User Group Name:  0325 SPL x SPF Promotion 1</t>
    </r>
  </si>
  <si>
    <r>
      <rPr>
        <sz val="11"/>
        <color theme="1"/>
        <rFont val="Calibri"/>
      </rPr>
      <t>[PLF CP]_SPayLater khao bạn mới -</t>
    </r>
    <r>
      <rPr>
        <sz val="11"/>
        <color rgb="FFFF0000"/>
        <rFont val="Calibri"/>
      </rPr>
      <t xml:space="preserve"> Giảm ngay 50.000Đ</t>
    </r>
  </si>
  <si>
    <r>
      <rPr>
        <sz val="11"/>
        <color theme="1"/>
        <rFont val="Calibri"/>
      </rPr>
      <t xml:space="preserve">Air only ShopeeFood on Shopee
</t>
    </r>
    <r>
      <rPr>
        <b/>
        <sz val="11"/>
        <color theme="1"/>
        <rFont val="Calibri"/>
      </rPr>
      <t>-</t>
    </r>
    <r>
      <rPr>
        <sz val="11"/>
        <color theme="1"/>
        <rFont val="Calibri"/>
      </rPr>
      <t xml:space="preserve"> Promotion 2 -  </t>
    </r>
    <r>
      <rPr>
        <b/>
        <sz val="11"/>
        <color theme="1"/>
        <rFont val="Calibri"/>
      </rPr>
      <t>Scheme 50K MBS 60K</t>
    </r>
    <r>
      <rPr>
        <sz val="11"/>
        <color theme="1"/>
        <rFont val="Calibri"/>
      </rPr>
      <t>- New to SPL
- User Group Name: 0325 SPL x SPF Promotion 2</t>
    </r>
  </si>
  <si>
    <r>
      <rPr>
        <sz val="11"/>
        <color theme="1"/>
        <rFont val="Calibri"/>
      </rPr>
      <t xml:space="preserve">Air only ShopeeFood on Shopee
- Promotion 3 - </t>
    </r>
    <r>
      <rPr>
        <b/>
        <sz val="11"/>
        <color theme="1"/>
        <rFont val="Calibri"/>
      </rPr>
      <t xml:space="preserve"> Scheme 20K MBS 0</t>
    </r>
    <r>
      <rPr>
        <sz val="11"/>
        <color theme="1"/>
        <rFont val="Calibri"/>
      </rPr>
      <t xml:space="preserve"> - All user
- User Group Name: 0325 SPL x SPF Promotion 3  </t>
    </r>
  </si>
  <si>
    <t>SPXI_Mar</t>
  </si>
  <si>
    <r>
      <rPr>
        <b/>
        <sz val="11"/>
        <color theme="1"/>
        <rFont val="Calibri"/>
      </rPr>
      <t>Air ShopeeFood App Only</t>
    </r>
    <r>
      <rPr>
        <sz val="11"/>
        <color theme="1"/>
        <rFont val="Calibri"/>
      </rPr>
      <t xml:space="preserve">
Whitelist User
- User Group Name: </t>
    </r>
    <r>
      <rPr>
        <b/>
        <sz val="11"/>
        <color rgb="FFFF0000"/>
        <rFont val="Calibri"/>
      </rPr>
      <t>SPXI Whitelist User</t>
    </r>
  </si>
  <si>
    <t>https://drive.google.com/drive/folders/18zoG4SzLZ7ho9GbpxkF4ucpglbk_PXSm?usp=drive_link</t>
  </si>
  <si>
    <t>[PLF CP]_SPXI_SPXI Week_HCM_Whitelist User</t>
  </si>
  <si>
    <r>
      <rPr>
        <b/>
        <sz val="11"/>
        <color theme="1"/>
        <rFont val="Calibri"/>
      </rPr>
      <t>Air ShopeeFood App Only</t>
    </r>
    <r>
      <rPr>
        <sz val="11"/>
        <color theme="1"/>
        <rFont val="Calibri"/>
      </rPr>
      <t xml:space="preserve">
Whitelist User
- User Group Name: </t>
    </r>
    <r>
      <rPr>
        <b/>
        <sz val="11"/>
        <color rgb="FFFF0000"/>
        <rFont val="Calibri"/>
      </rPr>
      <t>SPXI Whitelist User</t>
    </r>
  </si>
  <si>
    <t>https://drive.google.com/drive/folders/1T_tE99_sHJtFjeyD0g7XMvfaIfx8rGjm</t>
  </si>
  <si>
    <t>[PLF CP]_SPXI_SPXI Week_HN_Whitelist User</t>
  </si>
  <si>
    <r>
      <rPr>
        <b/>
        <sz val="11"/>
        <color theme="1"/>
        <rFont val="Calibri"/>
      </rPr>
      <t>Air ShopeeFood App Only</t>
    </r>
    <r>
      <rPr>
        <sz val="11"/>
        <color theme="1"/>
        <rFont val="Calibri"/>
      </rPr>
      <t xml:space="preserve">
Whitelist User
- User Group Name:</t>
    </r>
    <r>
      <rPr>
        <sz val="11"/>
        <color rgb="FFFF0000"/>
        <rFont val="Calibri"/>
      </rPr>
      <t xml:space="preserve"> </t>
    </r>
    <r>
      <rPr>
        <b/>
        <sz val="11"/>
        <color rgb="FFFF0000"/>
        <rFont val="Calibri"/>
      </rPr>
      <t>SPXI Whitelist User</t>
    </r>
  </si>
  <si>
    <t>[PLF CP]_SPXI_SPXI Week_DN &amp; OTH_Whitelist User</t>
  </si>
  <si>
    <r>
      <rPr>
        <b/>
        <sz val="11"/>
        <color theme="1"/>
        <rFont val="Calibri"/>
      </rPr>
      <t>Air ShopeeFood App Only</t>
    </r>
    <r>
      <rPr>
        <sz val="11"/>
        <color theme="1"/>
        <rFont val="Calibri"/>
      </rPr>
      <t xml:space="preserve">
Whitelist User
- User Group Name: </t>
    </r>
    <r>
      <rPr>
        <b/>
        <sz val="11"/>
        <color rgb="FFFF0000"/>
        <rFont val="Calibri"/>
      </rPr>
      <t>SPXI Whitelist User</t>
    </r>
  </si>
  <si>
    <t>[PLF CP]_SPXI_SPXI Week_Whitelist User</t>
  </si>
  <si>
    <r>
      <rPr>
        <b/>
        <sz val="11"/>
        <color theme="1"/>
        <rFont val="Calibri"/>
      </rPr>
      <t>Air ShopeeFood App Only</t>
    </r>
    <r>
      <rPr>
        <sz val="11"/>
        <color theme="1"/>
        <rFont val="Calibri"/>
      </rPr>
      <t xml:space="preserve">
Whitelist User
- User Group Name: </t>
    </r>
    <r>
      <rPr>
        <b/>
        <sz val="11"/>
        <color rgb="FFFF0000"/>
        <rFont val="Calibri"/>
      </rPr>
      <t>SPXI Week 3/2025</t>
    </r>
  </si>
  <si>
    <t>[PLF CP]_4.4_Combo Món Ngon Chỉ 44.000Đ</t>
  </si>
  <si>
    <t>Mex Ps 1 Combo to 44k.
SPF fund voucher Freeship 15k cho Item join deal: 44FSCOMBO15K</t>
  </si>
  <si>
    <t>https://drive.google.com/drive/folders/1xBtwfjdWm2iV_tBcKBx3TqGubKJyoGFN</t>
  </si>
  <si>
    <t>combo44k</t>
  </si>
  <si>
    <t>https://shopeefood.vn/u/shopeefood_combo44k</t>
  </si>
  <si>
    <t>https://shopeefood.shopee.vn/u/shopeefood_combo44k</t>
  </si>
  <si>
    <t>[PLF CP]_4.4_Ăn Ngon Cả Ngày, Freeship 0Đ</t>
  </si>
  <si>
    <t>FSV 16k MBS 0Đ, apply cho HCM, HN, ĐN	SPF App: 44FREESHIP0D - SP App: 44SHIP0D
FSV 15k MBS 0Đ	"SPF: 44SPFFS0D - SP  : 44SPFS0D
Giảm 50% phí ship cap 20k 44FREESHIP50
FS 15k MBS 55k	44FREESHIP15K
FS 18k MBS 99k	44FREESHIP18K
FS 18k MBS 75k	44SHIP18K
FS 20k MBS 130k	44FREESHIP20K
FS 35k MBS 170k	44FREESHIP35K
FS 45k MBS 230k	44FREESHIP45K
FS 60k MBS 280k	44FREESHIP60K</t>
  </si>
  <si>
    <t>https://drive.google.com/drive/folders/1sZ9S0kU0unwUQ234GXPQAPTmB5uCfn0W</t>
  </si>
  <si>
    <t>an-ngon-ca-ngay-freeship-0d</t>
  </si>
  <si>
    <t>[PLF CP]_4.4_Bao Trọn Món Ngon, Giảm 44.000Đ</t>
  </si>
  <si>
    <t>20% CAP 444k, MBS =044SIEUDEAL444
25% CAP 144K,MBS 40k44SIEUDEAL144
30% CAP 44K, MBS 80k 44SIEUDEAL44
50% CAP 25K, MBS 25k  44SIEUDEAL25</t>
  </si>
  <si>
    <t>https://drive.google.com/drive/folders/1Z6ofYaN_nYfbPc9s0JHNtNMkTkIZh07Z</t>
  </si>
  <si>
    <t>giam44k</t>
  </si>
  <si>
    <t>https://shopeefood.vn/u/shopeefood_giam44k</t>
  </si>
  <si>
    <t>https://shopeefood.shopee.vn/u/shopeefood_giam44k</t>
  </si>
  <si>
    <t>[PLF CP]_4.4_Bao Trọn Món Ngon, Giảm 50%</t>
  </si>
  <si>
    <t>20% CAP 444k, MBS =0 44 SIEUDEAL444
25% CAP 144K,MBS 40k 44SIEUDEAL144
30% CAP 44K, MBS 80k 44SIEUDEAL44
50% CAP 25K, MBS 25k  44SIEUDEAL25</t>
  </si>
  <si>
    <t>https://drive.google.com/drive/folders/16TfzhdGKGffp7d1uqn-ieAnIrqzYiqGy</t>
  </si>
  <si>
    <t>t4giam50</t>
  </si>
  <si>
    <t>https://shopeefood.vn/u/shopeefood_t4giam50</t>
  </si>
  <si>
    <t>https://shopeefood.shopee.vn/u/shopeefood_t4giam50</t>
  </si>
  <si>
    <t>[PLF CP]_4.4_Món Ngon Giá Hời, Vạn Deal 0Đ</t>
  </si>
  <si>
    <t>Mở các khung giờ: 0h, 7h, 10h, 13h, 16h, 19h  
25k MSB 25k:  44SIEUDEAL0D
20k MBS 20k:  44SANDEAL0D</t>
  </si>
  <si>
    <t>https://drive.google.com/drive/folders/12A0HiCoT5H8VK_loGNN8-MxDqv6TE3v3</t>
  </si>
  <si>
    <t>vandeal0d</t>
  </si>
  <si>
    <t>https://shopeefood.vn/u/shopeefood_vandeal0d</t>
  </si>
  <si>
    <t>https://shopeefood.shopee.vn/u/shopeefood_vandeal0d</t>
  </si>
  <si>
    <t>[PLF CP]_4.4_Tiệc To Deal Hời, Giảm tới 1.000.000Đ</t>
  </si>
  <si>
    <t>15k MBS 179k        44DEALTO15K
25k MBS 289k        44DEALTO25K
35k MBS 369k        44DEALTO35K
50k MBS 499k        44DEALTO50K
75k MBS 539k,       44DEALTO75K
115k MBS 769k,        44DEALTO115K
150k MBS 999k,        44DEALTO150K
200k MBS 1tr299k,        44DEALTO200K
300k MBS 1tr999,        44DEALTO300K
400K MBS 2599k,        44DEALTO400K
500k MBS 3299k,        44DEALTO500K
600k MBS 3999k,        44DEALTO600K
1tr MBS 6tr199,        44DEALTO1TR
75k MBS 939k,         44DEALTO75
115k MBS 1399k,         44DEALTO115
150k MBS 1799k,         44DEALTO150
200k MBS 2399k,         44DEALTO200
300k MBS 3699,         44DEALTO300
400k MBS 4799K,         44DEALTO400
500k MBS 5899k,         44DEALTO500
600k MBS 6399k,         44DEALTO600</t>
  </si>
  <si>
    <t>https://drive.google.com/drive/folders/11rnhPAGgkFA251tANEYkBTriP7k3G6O-</t>
  </si>
  <si>
    <t>tiec-to-deal-hoi-giam-toi-1000000d-t4</t>
  </si>
  <si>
    <t>https://shopeefood.vn/bo-suu-tap/tiec-to-deal-hoi-giam-toi-1000000d-t4</t>
  </si>
  <si>
    <t>[PLF CP]_4.4_Ăn Thả Ga, Giảm Không Giới Hạn</t>
  </si>
  <si>
    <t>"Giảm  11% Không Giới Hạn, MBS 200k 44HISPF11
Giảm  16% Không Giới Hạn, MBS 200k 44HISPF16
Giảm  21% Không Giới Hạn, MBS 200k 44HISPF21
Giảm  23% Không Giới Hạn, MBS 200k 44HISPF23</t>
  </si>
  <si>
    <t>https://drive.google.com/drive/folders/1gZXEscIU59y9oyYDgML6hpyybZQw_vUF</t>
  </si>
  <si>
    <t>[PLF CP]_4.4_FS_Chớp Deal Đếm Ngược, Chỉ 3.000Đ</t>
  </si>
  <si>
    <t>https://drive.google.com/drive/folders/1U3BmOhrF4uxFrKoI71MuLOEyfaT14Ks2?usp=drive_link</t>
  </si>
  <si>
    <t>[PLF CP]_4.4_FS_Chớp Deal Đếm Ngược, Chỉ 2.000Đ</t>
  </si>
  <si>
    <t>[PLF CP]_4.4_Deal Đặt Trước, Chỉ 0Đ</t>
  </si>
  <si>
    <t>Pre Order 21h - 24h
Giao từ 0h15 - 6h
Giảm 20k MBS 20k	44DATTRUOC21H</t>
  </si>
  <si>
    <t>https://drive.google.com/drive/folders/1mQ7cKFLf2sfK6oKb8ifSDKH5XVukOa5G</t>
  </si>
  <si>
    <t>[PLF CP]_4.4_Bao Trọn Món Ngon, Giảm 40.000Đ</t>
  </si>
  <si>
    <t>20% CAP 444k, MBS =044SIEUDEAL444
25% CAP 144K,MBS 40k44SIEUDEAL144
30% CAP 44K, MBS 80k 44SIEUDEAL44
50% CAP 25K, MBS 25k 44SIEUDEAL25
code only 4.4
50% CAP 30K MBS 50k        44SIEUDEAL30
50% CAP 40K MBS 60k      44SIEUDEAL40</t>
  </si>
  <si>
    <t>t4giam40k</t>
  </si>
  <si>
    <t>https://shopeefood.vn/u/shopeefood_t4giam40k</t>
  </si>
  <si>
    <t>https://shopeefood.shopee.vn/u/shopeefood_t4giam40k</t>
  </si>
  <si>
    <t>[PLF CP]_4.4_Deal Cú Đêm, Chỉ 0Đ</t>
  </si>
  <si>
    <t>Order 0h - 6h
Giao trước 11h
Freeship 18k MBS 0Đ: 44FREESHIP0H
18k MBS 18k: 44DEALCUDEM0D</t>
  </si>
  <si>
    <t>https://drive.google.com/drive/folders/1tueaykD3cfyX5FS2UvrvfLHXfmB_42_4</t>
  </si>
  <si>
    <t>[PLF CP]_4.4_Ăn Sáng Chỉ 0Đ</t>
  </si>
  <si>
    <t>Giảm 18k mbs 18k        SPF: 44SANG0D - SP: 44ANSANG0D
Freeship 15k MBS 50k - All App        44ANSANG15k</t>
  </si>
  <si>
    <t>https://drive.google.com/drive/folders/1MSKZXTaTQVqYa4-DIEKmbIynLYMxEQYq</t>
  </si>
  <si>
    <t>[PLF CP]_4.4_Ăn Trưa Chỉ 0Đ</t>
  </si>
  <si>
    <t>Giảm 18k mbs 18k        SPF: 44TRUA0D - SP: 44ANTRUA0D
Freeship 18k MBS 70k - All App        44ANTRUA18K</t>
  </si>
  <si>
    <t>https://drive.google.com/drive/folders/1qW6xGl3IyRmNczzvekuxDj61SMlzIcpS</t>
  </si>
  <si>
    <t>[PLF CP]_4.4_Ăn Xế Chỉ 0Đ</t>
  </si>
  <si>
    <t>Giảm 18k mbs 18k        "SPF: 44XE0D - SP: 44ANXE0D"
Freeship 15K MBS 50k - All App        44ANXE15K</t>
  </si>
  <si>
    <t>https://drive.google.com/drive/folders/10_nhHrxBvBgAtwS7Yg3zxV79t7lzlDSF</t>
  </si>
  <si>
    <t>[PLF CP]_4.4_Ăn Tối Chỉ 0Đ</t>
  </si>
  <si>
    <t>Giảm 18k mbs 18k        "SPF: 44TOI0D - SP: 44ANTOI0D"
Freeship 18k MBS 70k - All App        44ANTOI18K</t>
  </si>
  <si>
    <t>https://drive.google.com/drive/folders/1QER_-78xdWdzRJZ0Wrwwl-AyM0qkLbjJ</t>
  </si>
  <si>
    <t>[PLF CP]_4.4_Săn Deal 4.4, giảm tới 95.000Đ</t>
  </si>
  <si>
    <t>Giảm 10k MBS 49K	44GIAM10K
Giảm 20k MBS 109K	44GIAM20K
Giảm 30k MBS 139k	44GIAM30K
Giảm 40k MBS 179K	44GIAM40K
Giảm 50k MBS 229k	44GIAM50K
Giảm 60k MBS 269K	44GIAM60K
Giảm 75k MBS 329K	44GIAM75K
Giảm 95k MBS 389K	44GIAM95K</t>
  </si>
  <si>
    <t>https://drive.google.com/drive/folders/19WchkyYkfsm6t-biT2LG5ht6KSSiRxy0?usp=drive_link</t>
  </si>
  <si>
    <t>san-deal-44-giam-toi-95000d</t>
  </si>
  <si>
    <t>[PLF CP]_4.4_FS_Chớp Deal Ngon Rẻ, Chỉ 1.000Đ</t>
  </si>
  <si>
    <t>https://drive.google.com/drive/folders/1U3BmOhrF4uxFrKoI71MuLOEyfaT14Ks2</t>
  </si>
  <si>
    <t>https://drive.google.com/drive/folders/175a1AmAXE_X1dazlt6LNoWygJX27CLXe</t>
  </si>
  <si>
    <t>20% CAP 555K, cofund 50:50        MMSIEUDEAL555
25% CAP 155K, cofund 50:50        MMSIEUDEAL155
30% CAP 35K, cofund 50:50        MMSIEUDEAL35
50% cap 25k MBS 50k,        MMSIEUDEAL25</t>
  </si>
  <si>
    <t>https://drive.google.com/drive/folders/1TJ7Umsa_NM_0CSBGBKZFB6TLUSpZP6UW</t>
  </si>
  <si>
    <t>https://drive.google.com/drive/folders/1tk1c7zzX_HSRVylnLnEiXED3gGVWYTrA</t>
  </si>
  <si>
    <t>[PLF CP]_Mid Month_Ưu Đãi Kép, Giảm 50% + Freeship</t>
  </si>
  <si>
    <t>Mex Ps to 50%.  Min original Price = 40k, MBS = 0. Min món/mex = 20
- Món chính không món thêm.
- Không áp dụng cho Item set up bắt buộc add Topping</t>
  </si>
  <si>
    <t>https://drive.google.com/drive/folders/15EwpLkrOuCz3FdCAJreIDwb4UXDiaIgL</t>
  </si>
  <si>
    <t>uu-dai-kep-giam-50--freeship-4</t>
  </si>
  <si>
    <t>[PLF CP]_Mid Month_Món Ngon Bao Ship, Phí Chỉ 8.000Đ</t>
  </si>
  <si>
    <t>Apply phí ship chỉ 8K cho đơn dưới 3km
Apply cho mex join bộ "Món Ngon Giảm 50%</t>
  </si>
  <si>
    <t>mon-ngon-deal-hoi-giam-50</t>
  </si>
  <si>
    <t>[PLF CP]_Mid Month_Món Ngon Deal Hời, Giảm 50%</t>
  </si>
  <si>
    <t>"Mex Ps to 50%.  Min original Price = 40k, MBS = 0. Min món/mex = 20
- Món chính không món thêm.
- Không áp dụng cho Item set up bắt buộc add Topping"
"Apply phí ship chỉ 8K cho đơn dưới 3km
Apply cho mex join bộ ""Món Ngon Giảm 50%"</t>
  </si>
  <si>
    <t>https://drive.google.com/drive/folders/1XMIs94jiEOD7U6maCDpNV8QHcEejguZJ</t>
  </si>
  <si>
    <t>Giảm 20k MBS 20k, SPFSIEUDEAL0D</t>
  </si>
  <si>
    <t>[PLF CP]_SPFDay_Chớp Deal Ngày Hội, Chỉ 1.000Đ</t>
  </si>
  <si>
    <t>an-tha-ga-freeship-toi-60000d-4</t>
  </si>
  <si>
    <t>sieu-deal-an-uong-giam-toi-199000d-4</t>
  </si>
  <si>
    <t>sieu-deal-an-uong-giam-toi-35000d-4</t>
  </si>
  <si>
    <t>sieu-deal-an-uong-giam-toi-50-22t3</t>
  </si>
  <si>
    <t>[PLF CP]_SPFDay_Deal Ngon, Giá Hời X3 Tầng Ưu Đãi</t>
  </si>
  <si>
    <t>Tầng 1: Voucher tự giảm. Mex fund 100% voucher subtotal = 25k MBS 50k
Tầng 2: ShopeeFood fund 100%: voucher giảm 50% (50% cap 25k)
Tầng 3: ShopeeFood fund: Phí ship đồng giá 8.000Đ cho đơn dưới 3KM</t>
  </si>
  <si>
    <t>https://drive.google.com/drive/folders/18JEvCFqu2nvukU_0Z9p2oEVnGNt1nIC5</t>
  </si>
  <si>
    <t>deal-ngon-gia-hoi-x3-tang-uu-dai</t>
  </si>
  <si>
    <t>[PLF CP]_1.4_Chớp Deal Bắt Cá, Chỉ 1Đ</t>
  </si>
  <si>
    <t>https://drive.google.com/drive/folders/1cFYDSJ3DNe622GnpsZWgLMhp_0DZVgBY</t>
  </si>
  <si>
    <t>[PLF CP]_1.4_Deal Cá Tháng Tư, Giảm 50%</t>
  </si>
  <si>
    <t>50% CAP 30K MBS 50k, cofund Mex 50:50	CATHANGTU30
50% CAP 25K, MBS 25k cofund Mex 15k: SPF 10k	CATHANGTU25</t>
  </si>
  <si>
    <t>https://drive.google.com/drive/folders/1zM_XcTCzWXVyfygS8FYf0W2rQs1HStM7</t>
  </si>
  <si>
    <t>deal-ca-thang-tu-giam-50</t>
  </si>
  <si>
    <t>Hung King</t>
  </si>
  <si>
    <t>[PLF CP]_Hung King_Đãi Tiệc Tại Gia, Giảm 199.000Đ</t>
  </si>
  <si>
    <t>https://drive.google.com/drive/folders/1P5GJMPkK6rNvyeTdr2Sl8MwJr1kLzJPq</t>
  </si>
  <si>
    <t>dai-tiec-tai-gia-giam-199000d-le</t>
  </si>
  <si>
    <t>[PLF CP]_Hung King_Nghỉ Lễ No Say, Freeship tới 44.000Đ</t>
  </si>
  <si>
    <t>FS 18k MBS 109k	FSHUNGVUONG18K
FS 20k MBS 130k	FSHUNGVUONG20K
FS 35k MBS 180k	FSHUNGVUONG35K
FS 44k MBS 250k	FSHUNGVUONG44K</t>
  </si>
  <si>
    <t>https://drive.google.com/drive/folders/1WXE_gl3bCMtqycOkoriVnnR25oxm7GwT</t>
  </si>
  <si>
    <t>nghi-le-no-say-freeship-toi-44000d</t>
  </si>
  <si>
    <t>[PLF CP]_Hung King_Ăn Mừng Đại Lễ, Giảm tới 444.000Đ</t>
  </si>
  <si>
    <t>15k MBS 179k        HUNGVUONG15K
25k MBS 289k        HUNGVUONG25K
35k MBS 369k        HUNGVUONG35K
50k MBS 499k        HUNGVUONG50K
75k MBS 639k        HUNGVUONG75K
115k MBS 959k,         HUNGVUONG115K
150k MBS 1199k,         HUNGVUONG150K
200k MBS 1tr799k,         HUNGVUONG200K
300k MBS 2tr199,         HUNGVUONG300K
444k MBS 3tr200,         HUNGVUONG444K
115k MBS 1399k,        HUNGVUONG115
150k MBS 1799k,        HUNGVUONG150
200k MBS 2399k,        HUNGVUONG200
300k MBS 3699,        HUNGVUONG300
444k MBS 5499,        HUNGVUONG444</t>
  </si>
  <si>
    <r>
      <rPr>
        <u/>
        <sz val="11"/>
        <color rgb="FF1155CC"/>
        <rFont val="Arial"/>
      </rPr>
      <t>https://drive.google.com/drive/folders/14-glosRya9KvYFmKAzEjim33NEaE0UrM</t>
    </r>
    <r>
      <rPr>
        <sz val="11"/>
        <rFont val="Arial"/>
      </rPr>
      <t xml:space="preserve">
</t>
    </r>
  </si>
  <si>
    <t>an-mung-dai-le-giam-toi-444000d</t>
  </si>
  <si>
    <t>SPL_Apr</t>
  </si>
  <si>
    <r>
      <rPr>
        <sz val="11"/>
        <color theme="1"/>
        <rFont val="Calibri"/>
      </rPr>
      <t xml:space="preserve">Air only ShopeeFood on Shopee 
</t>
    </r>
    <r>
      <rPr>
        <b/>
        <sz val="11"/>
        <color theme="1"/>
        <rFont val="Calibri"/>
      </rPr>
      <t xml:space="preserve">- </t>
    </r>
    <r>
      <rPr>
        <sz val="11"/>
        <color theme="1"/>
        <rFont val="Calibri"/>
      </rPr>
      <t xml:space="preserve">Promotion 1 - </t>
    </r>
    <r>
      <rPr>
        <b/>
        <sz val="11"/>
        <color theme="1"/>
        <rFont val="Calibri"/>
      </rPr>
      <t xml:space="preserve"> Scheme 40K MBS 40K </t>
    </r>
    <r>
      <rPr>
        <sz val="11"/>
        <color theme="1"/>
        <rFont val="Calibri"/>
      </rPr>
      <t xml:space="preserve">- New to SPL
- Targer User Group Name:  </t>
    </r>
    <r>
      <rPr>
        <b/>
        <sz val="11"/>
        <color rgb="FFFF0000"/>
        <rFont val="Calibri"/>
      </rPr>
      <t>0425_SPL_Promotion_1</t>
    </r>
  </si>
  <si>
    <r>
      <rPr>
        <sz val="11"/>
        <color theme="1"/>
        <rFont val="Calibri"/>
      </rPr>
      <t>[PLF CP]_SPayLater khao bạn mới -</t>
    </r>
    <r>
      <rPr>
        <sz val="11"/>
        <color rgb="FFFF0000"/>
        <rFont val="Calibri"/>
      </rPr>
      <t xml:space="preserve"> Giảm ngay 60.000Đ</t>
    </r>
  </si>
  <si>
    <r>
      <rPr>
        <sz val="11"/>
        <color theme="1"/>
        <rFont val="Calibri"/>
      </rPr>
      <t xml:space="preserve">Air only ShopeeFood on Shopee
</t>
    </r>
    <r>
      <rPr>
        <b/>
        <sz val="11"/>
        <color theme="1"/>
        <rFont val="Calibri"/>
      </rPr>
      <t>-</t>
    </r>
    <r>
      <rPr>
        <sz val="11"/>
        <color theme="1"/>
        <rFont val="Calibri"/>
      </rPr>
      <t xml:space="preserve"> Promotion 2 -  </t>
    </r>
    <r>
      <rPr>
        <b/>
        <sz val="11"/>
        <color theme="1"/>
        <rFont val="Calibri"/>
      </rPr>
      <t>Scheme 60K MBS 80K</t>
    </r>
    <r>
      <rPr>
        <sz val="11"/>
        <color theme="1"/>
        <rFont val="Calibri"/>
      </rPr>
      <t xml:space="preserve">- New to SPL
- Targer User Group Name: </t>
    </r>
    <r>
      <rPr>
        <b/>
        <sz val="11"/>
        <color rgb="FFFF0000"/>
        <rFont val="Calibri"/>
      </rPr>
      <t>0425_SPL_Promotion_2</t>
    </r>
  </si>
  <si>
    <t>https://drive.google.com/drive/folders/1oTAFtnMO7c4bLamtoYdcveX1GeWFWRZY</t>
  </si>
  <si>
    <r>
      <rPr>
        <sz val="11"/>
        <color theme="1"/>
        <rFont val="Calibri"/>
      </rPr>
      <t>[PLF CP]_SPayLater khao bạn -</t>
    </r>
    <r>
      <rPr>
        <sz val="11"/>
        <color rgb="FFFF0000"/>
        <rFont val="Calibri"/>
      </rPr>
      <t xml:space="preserve"> Giảm ngay 15.000Đ</t>
    </r>
  </si>
  <si>
    <r>
      <rPr>
        <sz val="11"/>
        <color theme="1"/>
        <rFont val="Calibri"/>
      </rPr>
      <t xml:space="preserve">Air only ShopeeFood on Shopee
- Promotion 3 - </t>
    </r>
    <r>
      <rPr>
        <b/>
        <sz val="11"/>
        <color theme="1"/>
        <rFont val="Calibri"/>
      </rPr>
      <t xml:space="preserve"> Scheme 15K MBS 0</t>
    </r>
    <r>
      <rPr>
        <sz val="11"/>
        <color theme="1"/>
        <rFont val="Calibri"/>
      </rPr>
      <t xml:space="preserve"> - All user
- Targer User Group Name: </t>
    </r>
    <r>
      <rPr>
        <b/>
        <sz val="11"/>
        <color rgb="FFFF0000"/>
        <rFont val="Calibri"/>
      </rPr>
      <t>0425_SPL_Promotion_3</t>
    </r>
  </si>
  <si>
    <t>https://drive.google.com/drive/folders/1b6xMROTH8-tGntMMaBdL1SCagVOM2bFP</t>
  </si>
  <si>
    <t>SPXI_Apr</t>
  </si>
  <si>
    <t>[PLF CP]_SPXI_Apr_Whitelist User</t>
  </si>
  <si>
    <r>
      <rPr>
        <b/>
        <sz val="11"/>
        <color theme="1"/>
        <rFont val="Calibri"/>
      </rPr>
      <t>Air ShopeeFood App Only</t>
    </r>
    <r>
      <rPr>
        <sz val="11"/>
        <color theme="1"/>
        <rFont val="Calibri"/>
      </rPr>
      <t xml:space="preserve">
Whitelist User
- User Group Name: </t>
    </r>
    <r>
      <rPr>
        <b/>
        <sz val="11"/>
        <color rgb="FFFF0000"/>
        <rFont val="Calibri"/>
      </rPr>
      <t>SPXI Whitelist User</t>
    </r>
  </si>
  <si>
    <t>https://drive.google.com/drive/folders/1U0nFkNCUwSR75cKLtPtpr_RmG8aYFouh?usp=drive_link</t>
  </si>
  <si>
    <t>30.4 - 1.5</t>
  </si>
  <si>
    <t>[PLF CP]_30.4 - 1.5_Mừng Đại Lễ, Combo -50%</t>
  </si>
  <si>
    <t>PS 1 combo min 2 món chính to 50%, min original price = 40k</t>
  </si>
  <si>
    <t>dailecombo50</t>
  </si>
  <si>
    <t>[PLF CP]_30.4 - 1.5_Đãi Tiệc Tại Gia, Giảm 199.000Đ</t>
  </si>
  <si>
    <t>"10k MBS 20k,         SIEUTIEC10
20k MBS 50k,         SIEUTIEC20
30k MBS 70k,         SIEUTIEC30
40k MBS 100k,         SIEUTIEC40
50k MBS 140k,         SIEUTIEC50
50k MBS 160k,         SIEUTIEC50K
70k MBS 200k,         SIEUTIEC70
99k MBS 250k,         SIEUTIEC99
Giảm 35K MBS 119K,         SIEUTIEC35K
Giảm 45K MBS 149K,         SIEUTIEC45K
Giảm 75K MBS 249K,         SIEUTIEC75K
Giảm 109K MBS369K,         SIEUTIEC109K
Giảm 139K MBS 469k,         SIEUTIEC139K
Giảm 199K MBS 669K,         SIEUTIEC199K"</t>
  </si>
  <si>
    <t>dai-tiec-tai-gia-giam-199000d-4</t>
  </si>
  <si>
    <t>[PLF CP]_30.4 - 1.5_Nghỉ Lễ No Say, Freeship tới 44.000Đ</t>
  </si>
  <si>
    <t>FS 18k MBS 109k	FSHOLIDAY18K
FS 20k MBS 130k	FSHOLIDAY20K
FS 35k MBS 180k	FSHOLIDAY35K
FS 44k MBS 250k	FSHOLIDAY44K</t>
  </si>
  <si>
    <t>nghi-le-no-say-freeship-toi-44000d-4</t>
  </si>
  <si>
    <t>[PLF CP]_30.4-1.5_Chào Bạn Mới, Mời Deal 0Đ</t>
  </si>
  <si>
    <t>"Giảm 25k MBS 25k
- Apply New user"	HOLIDAYNEW25K</t>
  </si>
  <si>
    <t>chao-ban-moi-moi-deal-0d</t>
  </si>
  <si>
    <t>[PLF CP]_30.4 - 1.5_Deal Làm Quen, Tặng Mã -30.000Đ</t>
  </si>
  <si>
    <t>Giảm 30% cap 30k MBS 70k    HOLIDAYNEW30
Giảm 20% cap 30k MBS 100k   HOLIDAYNEW20</t>
  </si>
  <si>
    <t>deal-lam-quen-tang-ma--30000d</t>
  </si>
  <si>
    <t>[PLF CP]_30.4 - 1.5_Khách Mới Gần Xa, Giảm 32.000Đ</t>
  </si>
  <si>
    <t>Giảm 20% cap 32k MBS 70k	HOLIDAYNEW32K</t>
  </si>
  <si>
    <t>khach-moi-gan-xa-giam-32000d</t>
  </si>
  <si>
    <t>[PLF CP]_30.4 - 1.5_Vi Vu Đón Lễ, Giảm Tới 25.000Đ</t>
  </si>
  <si>
    <t xml:space="preserve">"Giảm 17% cap 25k MBS 70k HOLIDAY17
- Apply ĐN + OTH, </t>
  </si>
  <si>
    <t>vi-vu-don-le-giam-toi-25000d</t>
  </si>
  <si>
    <t>[PLF CP]_30.4 - 1.5_Ăn Mừng Đại Lễ, Giảm tới 444.000Đ</t>
  </si>
  <si>
    <t>15k MBS 179k        HOLIDAY15K
25k MBS 289k        HOLIDAY25K
35k MBS 369k        HOLIDAY35K
50k MBS 499k        HOLIDAY50K
75k MBS 639k        HOLIDAY75K
115k MBS 959k        HOLIDAY115K
150k MBS 1199k,         HOLIDAY150K
200k MBS 1tr799k,         HOLIDAY200K
300k MBS 2tr199, HOLIDAY300K
444k MBS 3tr200,         HOLIDAY444K
115k MBS 1399k,         HOLIDAY115
150k MBS 1799k,         HOLIDAY150
200k MBS 2399k,         HOLIDAY200
300k MBS 3699,         HOLIDAY300
444k MBS 5499,        HOLIDAY444</t>
  </si>
  <si>
    <t>[PLF CP]_30.4 - 1.5_Săn Deal Ăn Lễ, Giảm tới 75.000Đ</t>
  </si>
  <si>
    <t>Giảm 10k MBS 69K        FOOD10K
Giảm 20k MBS 129K        FOOD20K
Giảm 30k MBS 159k        FOOD30K
Giảm 40k MBS 199K        FOOD40K
Giảm 50k MBS 249k        FOOD50K
Giảm 60k MBS 289K        FOOD60K
Giảm 75k MBS 339K        FOOD75K</t>
  </si>
  <si>
    <t>san-deal-an-le-giam-toi-75000d</t>
  </si>
  <si>
    <t>SPL_May</t>
  </si>
  <si>
    <r>
      <rPr>
        <sz val="11"/>
        <color theme="1"/>
        <rFont val="Calibri"/>
      </rPr>
      <t xml:space="preserve">Air only ShopeeFood on Shopee 
</t>
    </r>
    <r>
      <rPr>
        <b/>
        <sz val="11"/>
        <color theme="1"/>
        <rFont val="Calibri"/>
      </rPr>
      <t xml:space="preserve">- </t>
    </r>
    <r>
      <rPr>
        <sz val="11"/>
        <color theme="1"/>
        <rFont val="Calibri"/>
      </rPr>
      <t xml:space="preserve">Promotion 1 - </t>
    </r>
    <r>
      <rPr>
        <b/>
        <sz val="11"/>
        <color theme="1"/>
        <rFont val="Calibri"/>
      </rPr>
      <t xml:space="preserve"> Scheme 40K MBS 40K </t>
    </r>
    <r>
      <rPr>
        <sz val="11"/>
        <color theme="1"/>
        <rFont val="Calibri"/>
      </rPr>
      <t>- New to SPL
- Gadmin User Group Name: 0525_SPL_Promotion_1_GADMIN</t>
    </r>
  </si>
  <si>
    <r>
      <rPr>
        <sz val="11"/>
        <color theme="1"/>
        <rFont val="Calibri"/>
      </rPr>
      <t>[PLF CP]_SPayLater khao bạn mới -</t>
    </r>
    <r>
      <rPr>
        <sz val="11"/>
        <color rgb="FFFF0000"/>
        <rFont val="Calibri"/>
      </rPr>
      <t xml:space="preserve"> Giảm ngay 50.000Đ</t>
    </r>
  </si>
  <si>
    <r>
      <rPr>
        <sz val="11"/>
        <color theme="1"/>
        <rFont val="Calibri"/>
      </rPr>
      <t xml:space="preserve">Air only ShopeeFood on Shopee
</t>
    </r>
    <r>
      <rPr>
        <b/>
        <sz val="11"/>
        <color theme="1"/>
        <rFont val="Calibri"/>
      </rPr>
      <t>-</t>
    </r>
    <r>
      <rPr>
        <sz val="11"/>
        <color theme="1"/>
        <rFont val="Calibri"/>
      </rPr>
      <t xml:space="preserve"> Promotion 2 -  </t>
    </r>
    <r>
      <rPr>
        <b/>
        <sz val="11"/>
        <color theme="1"/>
        <rFont val="Calibri"/>
      </rPr>
      <t xml:space="preserve">Scheme 50K MBS 60K </t>
    </r>
    <r>
      <rPr>
        <sz val="11"/>
        <color theme="1"/>
        <rFont val="Calibri"/>
      </rPr>
      <t>- New to SPL
- Gadmin User Group Name: 0525_SPL_Promotion_2_GADMIN</t>
    </r>
  </si>
  <si>
    <t>https://drive.google.com/drive/folders/1qc1iP8N4yLLX3BzNuM101b5jGIS-eYXI</t>
  </si>
  <si>
    <r>
      <rPr>
        <sz val="11"/>
        <color theme="1"/>
        <rFont val="Calibri"/>
      </rPr>
      <t>[PLF CP]_SPayLater khao bạn -</t>
    </r>
    <r>
      <rPr>
        <sz val="11"/>
        <color rgb="FFFF0000"/>
        <rFont val="Calibri"/>
      </rPr>
      <t xml:space="preserve"> Giảm ngay 20.000Đ</t>
    </r>
  </si>
  <si>
    <r>
      <rPr>
        <sz val="11"/>
        <color theme="1"/>
        <rFont val="Calibri"/>
      </rPr>
      <t xml:space="preserve">Air only ShopeeFood on Shopee
- Promotion 3 - </t>
    </r>
    <r>
      <rPr>
        <b/>
        <sz val="11"/>
        <color theme="1"/>
        <rFont val="Calibri"/>
      </rPr>
      <t xml:space="preserve"> Scheme 20K MBS 0</t>
    </r>
    <r>
      <rPr>
        <sz val="11"/>
        <color theme="1"/>
        <rFont val="Calibri"/>
      </rPr>
      <t xml:space="preserve"> - All user
- Gadmin User Group Name: 0525_SPL_Promotion_3_GADMIN</t>
    </r>
  </si>
  <si>
    <t>https://drive.google.com/drive/folders/1bK3SpN41Njuvk0fDmazwPIrjqZuBm0lh</t>
  </si>
  <si>
    <t>[PLF CP]_5.5 CP_Combo Ngày Hè, Chỉ 55.000Đ</t>
  </si>
  <si>
    <t>Mex Ps 1 Combo to 55k.
SPF fund voucher Freeship 15k cho Item join deal: 55FSCOMBO15K</t>
  </si>
  <si>
    <t>https://drive.google.com/drive/folders/13xv6dVxQBmwAABM4PlWg8z79Y_8F91De</t>
  </si>
  <si>
    <t>combo-ngay-he-chi-55000d</t>
  </si>
  <si>
    <t>Ngày Hè Sôi Động, Freeship 0Đ</t>
  </si>
  <si>
    <t>FSV 16k MBS 0Đ, apply cho HCM, HN, ĐN	SPF App: 55FREESHIP0D - SP App: 55SHIP0D
FSV 15k MBS 0Đ	"SPF: 55SPFFS0D - SP  : 55SPFS0D
Giảm 50% phí ship cap 20k 55FREESHIP50
FS 15k MBS 55k	55FREESHIP15K
FS 18k MBS 99k	55FREESHIP18K
FS 18k MBS 75k	55SHIP18K
FS 20k MBS 130k	55FREESHIP20K
FS 35k MBS 170k	55FREESHIP35K
FS 45k MBS 230k	55FREESHIP45K
FS 60k MBS 280k	55FREESHIP60K</t>
  </si>
  <si>
    <t>https://drive.google.com/drive/folders/1J6DUsDjZ1_Rf3g7GFo4kXhO2tqzrv5nW</t>
  </si>
  <si>
    <t>ngay-he-soi-dong-freeship-0d</t>
  </si>
  <si>
    <t>[PLF CP]_5.5 CP_Deal Ngon Chào Hè, Giảm 55.000Đ</t>
  </si>
  <si>
    <t>20% CAP 555k, MBS =055SIEUDEAL555
25% CAP 155K,MBS 40k55SIEUDEAL155
30% CAP 55K, MBS 80k 55SIEUDEAL55
50% CAP 25K, MBS 25k  55SIEUDEAL25</t>
  </si>
  <si>
    <t>https://drive.google.com/drive/folders/1vIBNyXC6bhuxEtME-xxmcOirg5B6goAq</t>
  </si>
  <si>
    <t>deal-ngon-chao-he-giam-55000d</t>
  </si>
  <si>
    <t>[PLF CP]_5.5 CP_Deal Ngon Chào Hè, Giảm 50%</t>
  </si>
  <si>
    <t>20% CAP 555k, MBS =0 55 SIEUDEAL555
25% CAP 155K,MBS 40k 55SIEUDEAL155
30% CAP 55K, MBS 80k 55SIEUDEAL55
50% CAP 25K, MBS 25k  55SIEUDEAL25</t>
  </si>
  <si>
    <t>https://drive.google.com/drive/folders/1sM4rDVgg4RGjEJ1T4kFSFVyiUEaACZje</t>
  </si>
  <si>
    <t>deal-ngon-chao-he-giam-50-t5</t>
  </si>
  <si>
    <t>[PLF CP]_5.5 CP_Khao Deal Cực Nhiệt, Chỉ 0Đ</t>
  </si>
  <si>
    <t>Mở các khung giờ: 0h, 7h, 10h, 13h, 16h, 19h  
25k MSB 25k:  55SIEUDEAL0D
20k MBS 20k:  55SANDEAL0D</t>
  </si>
  <si>
    <t>https://drive.google.com/drive/folders/1pldr_9louzapXvaAlMr9p7XAP3LENwmm</t>
  </si>
  <si>
    <t>khao-deal-cuc-nhiet-chi-0d</t>
  </si>
  <si>
    <t>[PLF CP]_5.5_Tiệc To Deal Hời, Giảm tới 1.000.000Đ</t>
  </si>
  <si>
    <t>15k MBS 179k        55DEALTO15K
25k MBS 289k        55DEALTO25K
35k MBS 369k        55DEALTO35K
50k MBS 499k        55DEALTO50K
75k MBS 539k,       55DEALTO75K
115k MBS 769k,        55DEALTO115K
150k MBS 999k,        55DEALTO150K
200k MBS 1tr299k,        55DEALTO200K
300k MBS 1tr999,        55DEALTO300K
400K MBS 2599k,        55DEALTO400K
500k MBS 3299k,        55DEALTO500K
600k MBS 3999k,        55DEALTO600K
1tr MBS 6tr199,        55DEALTO1TR
75k MBS 939k,         55DEALTO75
115k MBS 1399k,         55DEALTO115
150k MBS 1799k,         55DEALTO150
200k MBS 2399k,         55DEALTO200
300k MBS 3699,         55DEALTO300
400k MBS 4799K,         55DEALTO400
500k MBS 5899k,         55DEALTO500
600k MBS 6399k,         55DEALTO600</t>
  </si>
  <si>
    <t>https://drive.google.com/drive/folders/1SoP-5p_msuKzb3Hopvnm5tceAS2NSMoX</t>
  </si>
  <si>
    <t>dai-tiec-cuc-hot-giam-toi-1000000d</t>
  </si>
  <si>
    <t>[PLF CP]_5.5_Ăn Thả Ga, Giảm Không Giới Hạn</t>
  </si>
  <si>
    <t>"Giảm  11% Không Giới Hạn, MBS 200k 55HISPF11
Giảm  16% Không Giới Hạn, MBS 200k 55HISPF16
Giảm  21% Không Giới Hạn, MBS 200k 55HISPF21
Giảm  23% Không Giới Hạn, MBS 200k 55HISPF23</t>
  </si>
  <si>
    <t>https://drive.google.com/drive/folders/1Sen7nwr0UuEyX3C2FN9qgF_Wn-P11u0S</t>
  </si>
  <si>
    <t>thu-mon-ngon-sai-gon-giam-50000d</t>
  </si>
  <si>
    <t>[PLF CP]_5.5_FS_Chớp Deal Đếm Ngược, Chỉ 3.000Đ</t>
  </si>
  <si>
    <t>https://drive.google.com/drive/folders/1_Nw1wuQPGYWvsA4D-OGeIwUYOFNky6ma</t>
  </si>
  <si>
    <t>[PLF CP]_5.5_FS_Chớp Deal Đếm Ngược, Chỉ 2.000Đ</t>
  </si>
  <si>
    <t>[PLF CP]_5.5_Deal Đặt Trước, Chỉ 0Đ</t>
  </si>
  <si>
    <t>Pre Order 21h - 24h
Giao từ 0h15 - 6h
Giảm 20k MBS 20k	55DATTRUOC21H</t>
  </si>
  <si>
    <t>[PLF CP]_5.5_Deal Cú Đêm, Chỉ 0Đ</t>
  </si>
  <si>
    <t>Order 0h - 6h
Giao trước 11h
Freeship 18k MBS 0Đ: 55FREESHIP0H
18k MBS 18k: 55DEALCUDEM0D</t>
  </si>
  <si>
    <t>https://drive.google.com/drive/folders/14G_j9yaQDuFSAW0TyBpxHtEetLEVC9Yj</t>
  </si>
  <si>
    <t>[PLF CP]_5.5_Ăn Sáng Chỉ 0Đ</t>
  </si>
  <si>
    <t>Giảm 18k mbs 18k        SPF: 55SANG0D - SP: 55ANSANG0D
Freeship 15k MBS 50k - All App        55ANSANG15k</t>
  </si>
  <si>
    <t>https://drive.google.com/drive/folders/1Zs2iT9Mo9QBeeHfka6B6sxRtjf81PuKo</t>
  </si>
  <si>
    <t>[PLF CP]_5.5_Ăn Trưa Chỉ 0Đ</t>
  </si>
  <si>
    <t>Giảm 18k mbs 18k        SPF: 55TRUA0D - SP: 55ANTRUA0D
Freeship 18k MBS 70k - All App        55ANTRUA18K</t>
  </si>
  <si>
    <t>https://drive.google.com/drive/folders/1HA__23msExVMT4arfOwZzSZjOTGzJf5M</t>
  </si>
  <si>
    <t>[PLF CP]_5.5_Ăn Xế Chỉ 0Đ</t>
  </si>
  <si>
    <t>Giảm 18k mbs 18k        "SPF: 55XE0D - SP: 55ANXE0D"
Freeship 15K MBS 50k - All App        55ANXE15K</t>
  </si>
  <si>
    <t>https://drive.google.com/drive/folders/1oBOzhuU00u_gcUg14sIi-HgfizFhXPtv</t>
  </si>
  <si>
    <t>[PLF CP]_5.5_Ăn Tối Chỉ 0Đ</t>
  </si>
  <si>
    <t>Giảm 18k mbs 18k        "SPF: 55TOI0D - SP: 55ANTOI0D"
Freeship 18k MBS 70k - All App        55ANTOI18K</t>
  </si>
  <si>
    <t>https://drive.google.com/drive/folders/1qOxNQWEPmH-yir-5UYe6HpZZYQLRZw-9</t>
  </si>
  <si>
    <t>[PLF CP]_5.5_Săn Deal 5.5, giảm tới 95.000Đ</t>
  </si>
  <si>
    <t>Giảm 10k MBS 49K	55GIAM10K
Giảm 20k MBS 109K	55GIAM20K
Giảm 30k MBS 139k	55GIAM30K
Giảm 40k MBS 179K	55GIAM40K
Giảm 50k MBS 229k	55GIAM50K
Giảm 60k MBS 269K	55GIAM60K
Giảm 75k MBS 329K	55GIAM75K
Giảm 95k MBS 389K	55GIAM95K</t>
  </si>
  <si>
    <t>https://drive.google.com/drive/folders/1_TfcjaZtyozWDj8HxbOrubZa53yDSRiE</t>
  </si>
  <si>
    <t>san-deal-55-giam-toi-95000d-t5</t>
  </si>
  <si>
    <t>[PLF CP]_5.5_FS_Chớp Deal Ngon Rẻ, Chỉ 1.000Đ</t>
  </si>
  <si>
    <t>[PLF CP]_SPFDay_Trùm Deal Flash Sale, Chỉ 1.000Đ</t>
  </si>
  <si>
    <t>https://drive.google.com/drive/folders/1EK9JxA_1TOlsn7NcJ27pMS5U6m1JGOhI</t>
  </si>
  <si>
    <t>SPXI_May</t>
  </si>
  <si>
    <t>[PLF CP]_SPXI_May_Whitelist User</t>
  </si>
  <si>
    <r>
      <rPr>
        <b/>
        <sz val="11"/>
        <color theme="1"/>
        <rFont val="Calibri"/>
      </rPr>
      <t>Air ShopeeFood App Only</t>
    </r>
    <r>
      <rPr>
        <sz val="11"/>
        <color theme="1"/>
        <rFont val="Calibri"/>
      </rPr>
      <t xml:space="preserve">
Whitelist User
- Foodadmin User Group Name: </t>
    </r>
    <r>
      <rPr>
        <b/>
        <sz val="11"/>
        <color rgb="FFFF0000"/>
        <rFont val="Calibri"/>
      </rPr>
      <t>SPXI_In_app_May</t>
    </r>
  </si>
  <si>
    <t>https://drive.google.com/drive/folders/1U0nFkNCUwSR75cKLtPtpr_RmG8aYFouh</t>
  </si>
  <si>
    <t>SPL_Jun</t>
  </si>
  <si>
    <r>
      <rPr>
        <sz val="11"/>
        <color theme="1"/>
        <rFont val="Calibri"/>
      </rPr>
      <t xml:space="preserve">[PLF CP]_SPayLater khao bạn mới - </t>
    </r>
    <r>
      <rPr>
        <sz val="11"/>
        <color rgb="FFFF0000"/>
        <rFont val="Calibri"/>
      </rPr>
      <t>Chỉ 0Đ</t>
    </r>
  </si>
  <si>
    <r>
      <rPr>
        <sz val="11"/>
        <color theme="1"/>
        <rFont val="Calibri"/>
      </rPr>
      <t xml:space="preserve">Air only ShopeeFood on Shopee,  từ 15.6 air 2 app
</t>
    </r>
    <r>
      <rPr>
        <b/>
        <sz val="11"/>
        <color theme="1"/>
        <rFont val="Calibri"/>
      </rPr>
      <t xml:space="preserve">- </t>
    </r>
    <r>
      <rPr>
        <sz val="11"/>
        <color theme="1"/>
        <rFont val="Calibri"/>
      </rPr>
      <t xml:space="preserve">Promotion 1 - </t>
    </r>
    <r>
      <rPr>
        <b/>
        <sz val="11"/>
        <color theme="1"/>
        <rFont val="Calibri"/>
      </rPr>
      <t xml:space="preserve"> Scheme 40K MBS 40K </t>
    </r>
    <r>
      <rPr>
        <sz val="11"/>
        <color theme="1"/>
        <rFont val="Calibri"/>
      </rPr>
      <t>- New to SPL
- Gadmin User Group Name: 0625_SPL_Promotion_1_GADMIN</t>
    </r>
  </si>
  <si>
    <t>https://drive.google.com/drive/folders/1nU5VkanqanTYaQ7-FZMTL3X3Snb73FM9</t>
  </si>
  <si>
    <r>
      <rPr>
        <sz val="11"/>
        <color theme="1"/>
        <rFont val="Calibri"/>
      </rPr>
      <t>[PLF CP]_SPayLater khao bạn mới -</t>
    </r>
    <r>
      <rPr>
        <sz val="11"/>
        <color rgb="FFFF0000"/>
        <rFont val="Calibri"/>
      </rPr>
      <t xml:space="preserve"> Giảm ngay 40.000Đ</t>
    </r>
  </si>
  <si>
    <r>
      <rPr>
        <sz val="11"/>
        <color theme="1"/>
        <rFont val="Calibri"/>
      </rPr>
      <t xml:space="preserve">Air only ShopeeFood on Shopee, từ 15.6 air 2 app
</t>
    </r>
    <r>
      <rPr>
        <b/>
        <sz val="11"/>
        <color theme="1"/>
        <rFont val="Calibri"/>
      </rPr>
      <t>-</t>
    </r>
    <r>
      <rPr>
        <sz val="11"/>
        <color theme="1"/>
        <rFont val="Calibri"/>
      </rPr>
      <t xml:space="preserve"> Promotion 2 -  </t>
    </r>
    <r>
      <rPr>
        <b/>
        <sz val="11"/>
        <color theme="1"/>
        <rFont val="Calibri"/>
      </rPr>
      <t xml:space="preserve">Scheme 15% MBS 40K </t>
    </r>
    <r>
      <rPr>
        <sz val="11"/>
        <color theme="1"/>
        <rFont val="Calibri"/>
      </rPr>
      <t>- New to SPL
- Gadmin User Group Name: 0625_SPL_Promotion_2_GADMIN</t>
    </r>
  </si>
  <si>
    <t>https://drive.google.com/drive/folders/1OksjuBcEwngdBvWqfXwWZPIuO8EYjtW8</t>
  </si>
  <si>
    <r>
      <rPr>
        <sz val="11"/>
        <color theme="1"/>
        <rFont val="Calibri"/>
      </rPr>
      <t>[PLF CP]_SPayLater khao bạn -</t>
    </r>
    <r>
      <rPr>
        <sz val="11"/>
        <color rgb="FFFF0000"/>
        <rFont val="Calibri"/>
      </rPr>
      <t xml:space="preserve"> Giảm ngay 20.000Đ</t>
    </r>
  </si>
  <si>
    <r>
      <rPr>
        <sz val="11"/>
        <color theme="1"/>
        <rFont val="Calibri"/>
      </rPr>
      <t xml:space="preserve">Air only ShopeeFood on Shopee,  từ 15.6 air 2 app
- Promotion 3 - </t>
    </r>
    <r>
      <rPr>
        <b/>
        <sz val="11"/>
        <color theme="1"/>
        <rFont val="Calibri"/>
      </rPr>
      <t xml:space="preserve"> Scheme 20K MBS 0</t>
    </r>
    <r>
      <rPr>
        <sz val="11"/>
        <color theme="1"/>
        <rFont val="Calibri"/>
      </rPr>
      <t xml:space="preserve"> - All user
- Gadmin User Group Name: 0625_SPL_Promotion_3_GADMIN</t>
    </r>
  </si>
  <si>
    <t>SPXI_Jun</t>
  </si>
  <si>
    <t>[PLF CP]_SPXI_Jun_Whitelist User</t>
  </si>
  <si>
    <r>
      <rPr>
        <b/>
        <sz val="11"/>
        <color theme="1"/>
        <rFont val="Calibri"/>
      </rPr>
      <t>Air ShopeeFood App Only</t>
    </r>
    <r>
      <rPr>
        <sz val="11"/>
        <color theme="1"/>
        <rFont val="Calibri"/>
      </rPr>
      <t xml:space="preserve">
Whitelist User
- Foodadmin User Group Name: SPXI_In-app Jun 2025</t>
    </r>
  </si>
  <si>
    <t>[PLF CP]_6.6_Combo Ưu Đãi Kép: 66.000Đ + Freeship</t>
  </si>
  <si>
    <t>Mex Ps 1 Combo to 66k.
SPF fund voucher Freeship 15k cho Item join deal: 66FSCOMBO15K</t>
  </si>
  <si>
    <t>https://drive.google.com/drive/folders/1g5NmjNe_rt5zx3n2hhw5IvBav5BRi1Jh</t>
  </si>
  <si>
    <t>https://shopeefood.vn/u/shopeefood_combo66k</t>
  </si>
  <si>
    <t>https://shopeefood.shopee.vn/u/shopeefood_combo66k</t>
  </si>
  <si>
    <t>[PLF CP]_6.6_Tung Deal Toàn Sàn, Freeship 0Đ</t>
  </si>
  <si>
    <t>FSV 16k MBS 0Đ, apply cho HCM, HN, ĐN        SPF App: 66FREESHIP0D - SP App: 66SHIP0D
FSV 15k MBS 0Đ        "SPF: 66SPFFS0D - SP  : 66SPFS0D
Giảm 50% phí ship cap 20k 66FREESHIP50
FS 15k MBS 66k        66FREESHIP15K
FS 18k MBS 99k        66FREESHIP18K
FS 18k MBS 75k        66SHIP18K
FS 20k MBS 130k        66FREESHIP20K
FS 35k MBS 170k        66FREESHIP35K
FS 45k MBS 230k        66FREESHIP45K
FS 60k MBS 280k        66FREESHIP60K</t>
  </si>
  <si>
    <t>https://drive.google.com/drive/folders/12GGHysE2V88RBlEQirzwqJ8Cbso1SO_N</t>
  </si>
  <si>
    <t>tung-deal-toan-san-freeship-0d-t6</t>
  </si>
  <si>
    <t>[PLF CP]_6.6_Siêu Deal Giữa Năm, Giảm tới 50%</t>
  </si>
  <si>
    <t>20% CAP 666k, MBS =066SIEUDEAL666
25% CAP 166K,MBS 40k66SIEUDEAL166
30% CAP 66K, MBS 80k 66SIEUDEAL66
50% CAP 25K, MBS 25k  66SIEUDEAL25</t>
  </si>
  <si>
    <t>https://drive.google.com/drive/folders/1pI7EeXqQghLdialuoGoCIF8QbH701rOA</t>
  </si>
  <si>
    <t>sieu-deal-giua-nam-giam-toi-50-2</t>
  </si>
  <si>
    <t>[PLF CP]_6.6_Siêu Deal Giữa Năm, Giảm tới 66.000Đ</t>
  </si>
  <si>
    <t>20% CAP 666k, MBS =0 66 SIEUDEAL666
25% CAP 166K,MBS 40k 66SIEUDEAL166
30% CAP 66K, MBS 80k 66SIEUDEAL66
50% CAP 25K, MBS 25k  66SIEUDEAL25</t>
  </si>
  <si>
    <t>https://drive.google.com/drive/folders/1IIn3Ei5GTT213NX9LQ_OxFUd1tmjdfmd</t>
  </si>
  <si>
    <t>sieu-deal-giua-nam-giam-toi-66000d-2</t>
  </si>
  <si>
    <t>[PLF CP]_6.6_Vạn Deal Ngon, Chỉ 0Đ</t>
  </si>
  <si>
    <t>25k MSB 25k:  66SIEUDEAL0D
20k MBS 20k:  66SANDEAL0D</t>
  </si>
  <si>
    <t>https://drive.google.com/drive/folders/1qH4SOeXUZFs4xe_OhT7B2Jdeg0XM1NSn</t>
  </si>
  <si>
    <t>van-deal-ngon-chi-0d</t>
  </si>
  <si>
    <t>[PLF CP]_6.6_Tiệc To Giảm Sâu, Giảm tới 666.000Đ</t>
  </si>
  <si>
    <t>15k MBS 179k        66DEALTO15K
25k MBS 289k        66DEALTO25K
35k MBS 369k        66DEALTO35K
50k MBS 499k        66DEALTO50K
75k MBS 539k,       66DEALTO75K
115k MBS 769k,        66DEALTO115K
150k MBS 999k,        66DEALTO150K
200k MBS 1tr299k,        66DEALTO200K
300k MBS 1tr999,        66DEALTO300K
400K MBS 2599k,        66DEALTO400K
500k MBS 3299k,        66DEALTO500K
666k MBS 3999k,        66DEALTO666K
75k MBS 939k,         66DEALTO75
115k MBS 1399k,         66DEALTO115
150k MBS 1799k,         66DEALTO150
200k MBS 2399k,         66DEALTO200
300k MBS 3699,         66DEALTO300
400k MBS 4799K,         66DEALTO400
500k MBS 5899k,         66DEALTO500
666k MBS 6399k,         66DEALTO666</t>
  </si>
  <si>
    <t>https://drive.google.com/drive/folders/1s4-JyNq_I1VVEtoVgPIvhO7YBqNNucUU</t>
  </si>
  <si>
    <t>tiec-to-giam-sau-giam-toi-666000d</t>
  </si>
  <si>
    <t>[PLF CP]_6.6_Ăn Thả Ga, Giảm Không Giới Hạn</t>
  </si>
  <si>
    <t>"Giảm  11% Không Giới Hạn, MBS 200k 66HISPF11
Giảm  16% Không Giới Hạn, MBS 200k 66HISPF16
Giảm  21% Không Giới Hạn, MBS 200k 66HISPF21
Giảm  23% Không Giới Hạn, MBS 200k 66HISPF23</t>
  </si>
  <si>
    <t>[PLF CP]_6.6_FS_Chớp Deal Đếm Ngược, Chỉ 3.000Đ</t>
  </si>
  <si>
    <t>[PLF CP]_6.6_FS_Chớp Deal Đếm Ngược, Chỉ 2.000Đ</t>
  </si>
  <si>
    <t>[PLF CP]_6.6_Deal Đặt Trước, Chỉ 0Đ</t>
  </si>
  <si>
    <t>Pre Order 21h - 24h
Giao từ 0h15 - 6h
Giảm 20k MBS 20k	66DATTRUOC21H</t>
  </si>
  <si>
    <t>[PLF CP]_6.6_Deal Cú Đêm, Chỉ 0Đ</t>
  </si>
  <si>
    <t>Order 0h - 6h
Giao trước 11h
Freeship 18k MBS 0Đ: 66FREESHIP0H
18k MBS 18k: 66DEALCUDEM0D</t>
  </si>
  <si>
    <t>[PLF CP]_6.6_Ăn Sáng Chỉ 0Đ</t>
  </si>
  <si>
    <t>Giảm 18k mbs 18k        SPF: 66SANG0D - SP: 66ANSANG0D
Freeship 15k MBS 50k - All App        66ANSANG15k</t>
  </si>
  <si>
    <t>[PLF CP]_6.6_Ăn Trưa Chỉ 0Đ</t>
  </si>
  <si>
    <t>Giảm 18k mbs 18k        SPF: 66TRUA0D - SP: 66ANTRUA0D
Freeship 18k MBS 70k - All App        66ANTRUA18K</t>
  </si>
  <si>
    <t>[PLF CP]_6.6_Ăn Xế Chỉ 0Đ</t>
  </si>
  <si>
    <t>Giảm 18k mbs 18k        "SPF: 66XE0D - SP: 66ANXE0D"
Freeship 15K MBS 50k - All App        66ANXE15K</t>
  </si>
  <si>
    <t>[PLF CP]_6.6_Ăn Tối Chỉ 0Đ</t>
  </si>
  <si>
    <t>Giảm 18k mbs 18k        "SPF: 66TOI0D - SP: 66ANTOI0D"
Freeship 18k MBS 70k - All App        66ANTOI18K</t>
  </si>
  <si>
    <t>[PLF CP]_Săn Deal 6.6, giảm tới 95.000Đ</t>
  </si>
  <si>
    <t>Giảm 10k MBS 49K	66GIAM10K
Giảm 20k MBS 109K	66GIAM20K
Giảm 30k MBS 139k	66GIAM30K
Giảm 40k MBS 179K	66GIAM40K
Giảm 50k MBS 229k	66GIAM50K
Giảm 60k MBS 269K	66GIAM60K
Giảm 75k MBS 329K	66GIAM75K
Giảm 95k MBS 389K	66GIAM95K</t>
  </si>
  <si>
    <t>[PLF CP]_6.6_FS_Chớp Deal Ngon Rẻ, Chỉ 1.000Đ</t>
  </si>
  <si>
    <t>[PLF CP]_Thematic_Deal Ngập Tràn, Quà Cho Bé</t>
  </si>
  <si>
    <t>BD submit các program tặng quà cho bé khi order đồ ăn.</t>
  </si>
  <si>
    <t>https://drive.google.com/drive/folders/1QFhsnOb5jeL5nCzhVh8krF4rGKdWAqFZ</t>
  </si>
  <si>
    <t>deal-ngap-tran-qua-cho-be</t>
  </si>
  <si>
    <t>[PLF CP]_Thematic_Mừng Tết Thiếu Nhi, Đồng Giá 16.000Đ</t>
  </si>
  <si>
    <t>Mex PS 1 SKU to 16k, Min  %discount = 30%, min item = 20
SPF fund code giảm 50% cap 20k MBS 30k phí ship cho item join scheme</t>
  </si>
  <si>
    <t>https://drive.google.com/drive/folders/1w-r1muK8KtfN8Cw6pBB-AO5X6VWBotMI</t>
  </si>
  <si>
    <t>mung-tet-thieu-nhi-dong-gia-16000d</t>
  </si>
  <si>
    <t>[PLF CP]_Thematic_Món Ngon Bé Thích, Giảm tới 20.000Đ</t>
  </si>
  <si>
    <t>BD submit các merchant thuộc cat: ăn vặt, bánh ngọt, FF, Trà sữa, dessert, bánh mì que...
ShopeeFood fund code giảm 17% cap 20k MBS 45k</t>
  </si>
  <si>
    <t>https://drive.google.com/drive/folders/1mYD5Eusj8V7_rqZDCjrwaaKM90w5w2bS</t>
  </si>
  <si>
    <t>mon-ngon-be-thich-giam-toi-20000d</t>
  </si>
  <si>
    <t>[PLF CP]_SPFDay_Siêu Deal Ăn Uống, Giảm tới 120.000Đ</t>
  </si>
  <si>
    <t>20% CAP 210K	SPFSIEUDEAL210
25% CAP 120k	SPFSIEUDEAL120
30% CAP 35K SPFSIEUDEAL35
50% CAP 25K, MBS 25k SPFSIEUDEAL25</t>
  </si>
  <si>
    <t>https://drive.google.com/drive/folders/1z2ABCGXyeP_0DoepJQzU-dsoX19ZwyCb</t>
  </si>
  <si>
    <t>https://shopeefood.vn/u/shopeefood_spfsieudeal120</t>
  </si>
  <si>
    <t>[PLF CP]_SPFDay_Đại Tiệc Bữa Trưa Giảm 50%</t>
  </si>
  <si>
    <t>Brand Deal Giảm 50%</t>
  </si>
  <si>
    <t>https://drive.google.com/drive/folders/1u8rlZg0MFgjERtpbr2OP3EXcd6209ECj</t>
  </si>
  <si>
    <t>https://shopeefood.vn/u/shopeefood_cpjbptrua</t>
  </si>
  <si>
    <t>https://drive.google.com/drive/folders/1QCfcNcbrGd8JDG_VSo5PEYCTzhr8kWYY</t>
  </si>
  <si>
    <t>https://shopeefood.vn/u/shopeefood_spfsandealanngon</t>
  </si>
  <si>
    <t>SPL_Jul</t>
  </si>
  <si>
    <r>
      <rPr>
        <sz val="11"/>
        <color theme="1"/>
        <rFont val="Calibri"/>
      </rPr>
      <t>[PLF CP]_SPayLater khao bạn mới -</t>
    </r>
    <r>
      <rPr>
        <sz val="11"/>
        <color rgb="FFFF0000"/>
        <rFont val="Calibri"/>
      </rPr>
      <t xml:space="preserve"> Giảm ngay 40.000Đ</t>
    </r>
  </si>
  <si>
    <r>
      <rPr>
        <b/>
        <sz val="11"/>
        <color theme="1"/>
        <rFont val="Calibri"/>
      </rPr>
      <t xml:space="preserve">- </t>
    </r>
    <r>
      <rPr>
        <sz val="11"/>
        <color theme="1"/>
        <rFont val="Calibri"/>
      </rPr>
      <t xml:space="preserve">Promotion 1 - </t>
    </r>
    <r>
      <rPr>
        <b/>
        <sz val="11"/>
        <color theme="1"/>
        <rFont val="Calibri"/>
      </rPr>
      <t xml:space="preserve"> Scheme 40K MBS 60K </t>
    </r>
    <r>
      <rPr>
        <sz val="11"/>
        <color theme="1"/>
        <rFont val="Calibri"/>
      </rPr>
      <t>- New to SPL
- Gadmin User Group Name: 0725_SPL_Promotion_1_GADMIN</t>
    </r>
  </si>
  <si>
    <t>https://drive.google.com/drive/folders/1R-Y7_qXuwph2YKwRdLCABTTegp0DkCLN?usp=drive_link</t>
  </si>
  <si>
    <r>
      <rPr>
        <sz val="11"/>
        <color theme="1"/>
        <rFont val="Calibri"/>
      </rPr>
      <t>[PLF CP]_SPayLater khao bạn mới -</t>
    </r>
    <r>
      <rPr>
        <sz val="11"/>
        <color rgb="FFFF0000"/>
        <rFont val="Calibri"/>
      </rPr>
      <t xml:space="preserve"> Giảm ngay 20%</t>
    </r>
  </si>
  <si>
    <r>
      <rPr>
        <b/>
        <sz val="11"/>
        <color theme="1"/>
        <rFont val="Calibri"/>
      </rPr>
      <t>-</t>
    </r>
    <r>
      <rPr>
        <sz val="11"/>
        <color theme="1"/>
        <rFont val="Calibri"/>
      </rPr>
      <t xml:space="preserve"> Promotion 2 -  </t>
    </r>
    <r>
      <rPr>
        <b/>
        <sz val="11"/>
        <color theme="1"/>
        <rFont val="Calibri"/>
      </rPr>
      <t xml:space="preserve">Scheme 20% MBS 40K </t>
    </r>
    <r>
      <rPr>
        <sz val="11"/>
        <color theme="1"/>
        <rFont val="Calibri"/>
      </rPr>
      <t>- New to SPL
- Gadmin User Group Name: 0725_SPL_Promotion_2_GADMIN</t>
    </r>
  </si>
  <si>
    <t>https://drive.google.com/drive/u/0/folders/1uGgNABUTGy-6M38IbWG2QqbRlCT1rD2S</t>
  </si>
  <si>
    <r>
      <rPr>
        <sz val="11"/>
        <color theme="1"/>
        <rFont val="Calibri"/>
      </rPr>
      <t>[PLF CP]_SPayLater khao bạn -</t>
    </r>
    <r>
      <rPr>
        <sz val="11"/>
        <color rgb="FFFF0000"/>
        <rFont val="Calibri"/>
      </rPr>
      <t xml:space="preserve"> Giảm ngay 15.000Đ</t>
    </r>
  </si>
  <si>
    <r>
      <rPr>
        <sz val="11"/>
        <color theme="1"/>
        <rFont val="Calibri"/>
      </rPr>
      <t xml:space="preserve">- Promotion 3 - </t>
    </r>
    <r>
      <rPr>
        <b/>
        <sz val="11"/>
        <color theme="1"/>
        <rFont val="Calibri"/>
      </rPr>
      <t xml:space="preserve"> Scheme 15K MBS 0</t>
    </r>
    <r>
      <rPr>
        <sz val="11"/>
        <color theme="1"/>
        <rFont val="Calibri"/>
      </rPr>
      <t xml:space="preserve"> - All user
- Gadmin User Group Name: 0725_SPL_Promotion_3_GADMIN</t>
    </r>
  </si>
  <si>
    <t>https://drive.google.com/drive/folders/10aSB-lAXdm1a1az1Mb3RDFbhXWU7TsvM?usp=drive_link</t>
  </si>
  <si>
    <t>SPXI_Jul</t>
  </si>
  <si>
    <t>[PLF CP]_SPXI_Jul_Whitelist User</t>
  </si>
  <si>
    <r>
      <rPr>
        <b/>
        <sz val="11"/>
        <color theme="1"/>
        <rFont val="Calibri"/>
      </rPr>
      <t>Air ShopeeFood App Only</t>
    </r>
    <r>
      <rPr>
        <sz val="11"/>
        <color theme="1"/>
        <rFont val="Calibri"/>
      </rPr>
      <t xml:space="preserve">
Whitelist User
- Foodadmin User Group Name: SPXI_Inapp_July2025</t>
    </r>
  </si>
  <si>
    <t>[PLF CP]_6.6_Combo Ưu Đãi Kép: 77.000Đ + Freeship</t>
  </si>
  <si>
    <t>Mex Ps 1 Combo to 77k.
SPF fund voucher Freeship 15k cho Item join deal: 77FSCOMBO15K</t>
  </si>
  <si>
    <t>https://shopeefood.vn/u/shopeefood_combo77k</t>
  </si>
  <si>
    <t>https://shopeefood.shopee.vn/u/shopeefood_combo77k</t>
  </si>
  <si>
    <t>[PLF CP]_7.7_Tung Deal Toàn Sàn, Freeship 0Đ</t>
  </si>
  <si>
    <t>Đặt ngay món ngon, không lo phí vận chuyển
- Nhập mã 77SPFFS0D hoặc 77SHIP0D để được giảm 15.000Đ phí vận chuyển, cho đơn từ 0Đ.
- Nhập mã 77FREESHIP50 để được giảm 50% phí vận chuyển, giảm tối đa 20.000Đ.
- Nhập mã 77FREESHIP60K để được giảm 60.000Đ phí vận chuyển, cho đơn từ 280.000Đ.
Số lượng ưu đãi có hạn.
Đặt món ngay.
-
only 3B
Đặt ngay món ngon, không lo phí vận chuyển
- Nhập mã 77FREESHIP0D hoặc 77SHIP0D để được giảm 16.000Đ phí vận chuyển, cho đơn từ 0Đ.
- Nhập mã 77SPFFS0D hoặc 77SPFS0D để được giảm 15.000Đ phí vận chuyển, cho đơn từ 0Đ.
- Nhập mã 77FREESHIP50 để được giảm 50% phí vận chuyển, giảm tối đa 20.000Đ.
- Nhập mã 77FREESHIP60K để được giảm 60.000Đ phí vận chuyển, cho đơn từ 280.000Đ.
Số lượng ưu đãi có hạn.
Đặt món ngay.</t>
  </si>
  <si>
    <t>https://drive.google.com/drive/folders/19beJcbj_6ijp0z9NiIpU3egw2ZxAcesv</t>
  </si>
  <si>
    <t>https://shopeefood.vn/u/shopeefood_cpfs0d</t>
  </si>
  <si>
    <t>https://shopeefood.shopee.vn/u/shopeefood_cpfs0d</t>
  </si>
  <si>
    <t>[PLF CP]_7.7_Món Ngon Mọi Miền, Giảm tới 50%</t>
  </si>
  <si>
    <t>Đặt món ngon mọi miền cùng các ưu đãi xịn dưới đây. 
- Nhập mã 77SIEUDEAL25  giảm 50% tối đa 25.000Đ, áp dụng cho đơn từ 25.000Đ
- Nhập mã 77SIEUDEAL177 giảm 25% tối đa 177.000Đ, áp dụng cho đơn từ 40.000Đ
- Nhập mã 77SIEUDEAL77  giảm ngay 30% tối đa 77.000Đ, áp dụng cho đơn từ 80.000Đ
Số lượng ưu đãi có hạn và áp dụng cho các quán nhất định.
Đặt món ngay.
--
only 7/7
Đặt món ngon mọi miền cùng các ưu đãi xịn dưới đây. 
- Nhập mã 77SIEUDEAL30 giảm 50% tối đa 30.000Đ, áp dụng cho đơn từ 50.000Đ
- Nhập mã 77SIEUDEAL40 giảm 50% tối đa 40.000Đ, áp dụng cho đơn từ 60.000Đ
- Nhập mã 77SIEUDEAL177 giảm 25% tối đa 177.000Đ, áp dụng cho đơn từ 40.000Đ
- Nhập mã 77SIEUDEAL77  giảm ngay 30% tối đa 77.000Đ, áp dụng cho đơn từ 80.000Đ
Số lượng ưu đãi có hạn và áp dụng cho các quán nhất định.
Đặt món ngay.</t>
  </si>
  <si>
    <t>https://drive.google.com/drive/folders/197e0kP2Nw4AhKWNTX4eZfYQ0IylnP0uS</t>
  </si>
  <si>
    <t>https://shopeefood.vn/u/shopeefood_sieudeal</t>
  </si>
  <si>
    <t>https://shopeefood.shopee.vn/u/shopeefood_sieudeal</t>
  </si>
  <si>
    <t>[PLF CP]_7.7_Món Ngon Mọi Miền, Giảm tới 77.000Đ</t>
  </si>
  <si>
    <t>https://drive.google.com/drive/folders/1Fn3kEAHcKviv36KijIsJasjpVjnFnCW1</t>
  </si>
  <si>
    <t>https://shopeefood.vn/u/shopeefood_sieudeal77</t>
  </si>
  <si>
    <t>https://shopeefood.shopee.vn/u/shopeefood_sieudeal77</t>
  </si>
  <si>
    <t>[PLF CP]_7.7_Khao Deal Cả Ngày, Chỉ 0Đ</t>
  </si>
  <si>
    <t>Đặt món ngay deal cực nhiệt chỉ 0Đ
- Nhập mã 77SIEUDEAL0D giảm ngay 25.000Đ, áp dụng cho đơn từ 25.000Đ
- Nhập mã 77SANDEAL0D giảm ngay 20.000Đ, áp dụng cho đơn từ 20.000Đ
Số lượng ưu đãi có hạn và áp dụng cho các quán nhất định.
Đặt món ngay.</t>
  </si>
  <si>
    <t>https://drive.google.com/drive/folders/1fusUeDlohQtu9jeMiHgyPE02sxRMASdJ</t>
  </si>
  <si>
    <t>https://shopeefood.vn/u/shopeefood_cpdeal0d</t>
  </si>
  <si>
    <t>https://shopeefood.shopee.vn/u/shopeefood_cpdeal0d</t>
  </si>
  <si>
    <t>[PLF CP]_7.7_Mở Tiệc Linh Đình, Giảm tới 777.000Đ</t>
  </si>
  <si>
    <t>77DEALTO15K giảm 15.000Đ đơn từ 179.000Đ
77DEALTO25K giảm 25.000Đ đơn từ 289.000Đ
77DEALTO35K giảm 35.000Đ đơn từ 369.000Đ
77DEALTO50K giảm 50.000Đ đơn từ 499.000Đ
77DEALTO75K giảm 75.000Đ đơn từ 539.000Đ
77DEALTO115K giảm 115.000Đ đơn từ 769.000Đ
77DEALTO150K giảm 150.000Đ đơn từ 999.000Đ
77DEALTO200K giảm 200.000Đ đơn từ 1.299.000Đ
77DEALTO300K giảm 300.000Đ đơn từ 1.999.000Đ
77DEALTO400K giảm 400.000Đ đơn từ 2.599.000Đ
77DEALTO500K giảm 500.000Đ đơn từ 3.299.000Đ
77DEALTO777K giảm 777.000Đ đơn từ 4.299.000Đ
----------
77DEALTO75 giảm 75.000Đ đơn từ 939.000Đ
77DEALTO115 giảm 115.000Đ đơn từ 1.399.000Đ
77DEALTO150 giảm 150.000Đ đơn từ 1.799.000Đ
77DEALTO200 giảm 200.000Đ đơn từ 2.399.000Đ
77DEALTO300 giảm 300.000Đ đơn từ 3.699.000Đ
77DEALTO400 giảm 400.000Đ đơn từ 4.799.000Đ
77DEALTO500 giảm 500.000Đ đơn từ 5.899.000Đ
77DEALTO777 giảm 777.000Đ đơn từ 6.999.000Đ</t>
  </si>
  <si>
    <t>https://drive.google.com/drive/folders/1OXDpgm1R-lVQWEGPv2bNfCButzO5YPWy</t>
  </si>
  <si>
    <t>https://shopeefood.vn/u/shopeefood_cptiecto</t>
  </si>
  <si>
    <t>https://shopeefood.shopee.vn/u/shopeefood_cptiecto</t>
  </si>
  <si>
    <t>[PLF CP]_7.7_Ăn Thả Ga, Giảm Không Giới Hạn</t>
  </si>
  <si>
    <t>"77HISPF11 Giảm 11% Không Giới Hạn, đơn từ 200.000Đ
77HISPF16 Giảm 16% Không Giới Hạn, đơn từ 200.000Đ
77HISPF21 Giảm 21% Không Giới Hạn, đơn từ 200.000Đ
77HISPF23 Giảm 23% Không Giới Hạn, đơn từ 200.000Đ"</t>
  </si>
  <si>
    <t>https://drive.google.com/drive/folders/13o3JAZkxFTFPU_sFwOjDdzp_XrDhtP5P</t>
  </si>
  <si>
    <t>https://shopeefood.vn/u/shopeefood_giamkogioihan</t>
  </si>
  <si>
    <t>https://shopeefood.shopee.vn/u/shopeefood_giamkogioihan</t>
  </si>
  <si>
    <t>[PLF CP]_7.7_Món Ngon Mọi Miền, Giảm tới 177.000Đ</t>
  </si>
  <si>
    <t>https://drive.google.com/drive/folders/13vYOYpM9XMf5TV_4UcW9_iDCDh21qFSx</t>
  </si>
  <si>
    <t>https://shopeefood.vn/u/shopeefood_sieudeal177</t>
  </si>
  <si>
    <t>https://shopeefood.shopee.vn/u/shopeefood_sieudeal177</t>
  </si>
  <si>
    <t>[PLF CP]_7.7_Deal Đặt Trước, Chỉ 0Đ</t>
  </si>
  <si>
    <t>Đặt trước món ngon chỉ 0Đ
- Nhập mã 77DATTRUOC21H - Giảm 20.000Đ cho đơn từ 20.000Đ.
Thời gian đặt đơn từ 21h - 24h ngày 06/07, giao đơn từ 0h10 - 6h ngày 07/07.
Số lượng ưu đãi có hạn.
Đặt món ngay.</t>
  </si>
  <si>
    <t>https://drive.google.com/drive/folders/1duuaOatJgNRatYI1IhKpLFV7AYxUeZF0</t>
  </si>
  <si>
    <t>https://shopeefood.vn/u/shopeefood_dealdattruoc</t>
  </si>
  <si>
    <t>https://shopeefood.shopee.vn/u/shopeefood_dealdattruoc</t>
  </si>
  <si>
    <t>[PLF CP]_7.7_Deal Cú Đêm, Chỉ 0Đ</t>
  </si>
  <si>
    <t>Deal cho cú đêm ăn thật ngon
- Nhập mã 77FREESHIP0H giảm 18.000Đ phí vận chuyển cho đơn từ 0Đ
- Nhập mã  77DEALCUDEM50 giảm 50% tối đa 25.000Đ cho đơn từ 0Đ
- Nhập mã 77DEALCUDEM0D giảm ngay 18.000Đ cho đơn từ 18.000Đ khi đặt hàng 0h - 6h ngày 07/07
Số lượng ưu đãi có hạn và áp dụng cho các quán nhất định.
Đặt món ngay.</t>
  </si>
  <si>
    <t>https://drive.google.com/drive/folders/1kbmmRQ26igeKaPEAlKldNH-41OgNeLWN</t>
  </si>
  <si>
    <t>https://shopeefood.vn/u/shopeefood_cpdealcudem</t>
  </si>
  <si>
    <t>https://shopeefood.shopee.vn/u/shopeefood_cpdealcudem</t>
  </si>
  <si>
    <t>[PLF CP]_7.7_Ăn Sáng Chỉ 0Đ</t>
  </si>
  <si>
    <t>Mời bạn ăn sáng thật ngon và tiết kiệm, chỉ 0Đ.
- Nhập mã 77SANG0D hoặc 77ANSANG0D giảm ngay 18.000Đ cho đơn từ 18.000Đ 
- Nhập mã 77ANSANG15k giảm 15.000Đ phí vận chuyển cho đơn từ 45.000Đ
Số lượng ưu đãi có hạn.</t>
  </si>
  <si>
    <t>https://drive.google.com/drive/folders/1F0s3hHUz10XqM9RBSclR_ry26FBdjzxL</t>
  </si>
  <si>
    <t>https://shopeefood.vn/u/shopeefood_cpansang</t>
  </si>
  <si>
    <t>https://shopeefood.shopee.vn/u/shopeefood_cpansang</t>
  </si>
  <si>
    <t>[PLF CP]_7.7_Ăn Trưa Chỉ 0Đ</t>
  </si>
  <si>
    <t>Mời bạn ăn trưa thật ngon và tiết kiệm, chỉ 0Đ.
- Nhập mã 77TRUA0D hoặc 77ANTRUA0D giảm ngay 18.000Đ cho đơn từ 18.000Đ 
- Nhập mã 77ANTRUA18K giảm 18.000Đ phí vận chuyển cho đơn từ 70.000Đ
Số lượng ưu đãi có hạn.</t>
  </si>
  <si>
    <t>https://drive.google.com/drive/folders/1Q05JcZP4oeVBWa0uXfw7ZKPCAj2-Wt7Y</t>
  </si>
  <si>
    <t>https://shopeefood.vn/u/shopeefood_cpantrua</t>
  </si>
  <si>
    <t>https://shopeefood.shopee.vn/u/shopeefood_cpantrua</t>
  </si>
  <si>
    <t>[PLF CP]_7.7_Ăn Xế Chỉ 0Đ</t>
  </si>
  <si>
    <t>Mời bạn ăn xế thật ngon và tiết kiệm, chỉ 0Đ.
- Nhập mã 77XE0D hoặc 77ANXE0D giảm ngay 18.000Đ cho đơn từ 18.000Đ 
- Nhập mã 77ANXE15K giảm 15.000Đ phí vận chuyển cho đơn từ 50.000Đ
Số lượng ưu đãi có hạn.</t>
  </si>
  <si>
    <t>https://drive.google.com/drive/folders/1PbqIE09pGc4P31h1dFpoQRW_I2J7O1H5</t>
  </si>
  <si>
    <t>https://shopeefood.vn/u/shopeefood_cpanxe</t>
  </si>
  <si>
    <t>https://shopeefood.shopee.vn/u/shopeefood_cpanxe</t>
  </si>
  <si>
    <t>[PLF CP]_7.7_Ăn Tối Chỉ 0Đ</t>
  </si>
  <si>
    <t>Mời bạn ăn tối thật ngon và tiết kiệm, chỉ 0Đ.
- Nhập mã 77TOI0D hoặc 77ANTOI0D giảm ngay 18.000Đ cho đơn từ 18.000Đ 
- Nhập mã 77ANTOI18K giảm 18.000Đ phí vận chuyển cho đơn từ 70.000Đ
Số lượng ưu đãi có hạn.</t>
  </si>
  <si>
    <t>https://drive.google.com/drive/folders/1KN7wye_hLElEIu7zLmjcVsLEckFYKoau</t>
  </si>
  <si>
    <t>https://shopeefood.vn/u/shopeefood_cpantoi</t>
  </si>
  <si>
    <t>https://shopeefood.shopee.vn/u/shopeefood_cpantoi</t>
  </si>
  <si>
    <t>[PLF CP]_Săn Deal 7.7, giảm tới 95.000Đ</t>
  </si>
  <si>
    <t>88GIAM10K giảm 10.000Đ đơn từ 49.000Đ
88GIAM20K giảm 20.000Đ đơn từ 109.000Đ
88GIAM30K giảm 30.000Đ đơn từ 139.000Đ
88GIAM40K giảm 40.000Đ đơn từ 179.000Đ
88GIAM50K giảm 50.000Đ đơn từ 229.000Đ
88GIAM60K giảm 60.000Đ đơn từ 269.000Đ
88GIAM75K giảm 75.000Đ đơn từ 329.000Đ
88GIAM95K giảm 95.000Đ đơn từ 389.000Đ</t>
  </si>
  <si>
    <t>https://drive.google.com/drive/folders/1Bim4QMmky44H-evPGYoYaImSc86-nGBw</t>
  </si>
  <si>
    <t>[PLF CP]_8.8_Siêu Deal Cực Hot, Giảm tới 50%</t>
  </si>
  <si>
    <t>Đặt món ngon mọi miền cùng các ưu đãi xịn dưới đây. 
- Nhập mã 88SIEUDEAL888  giảm 20% tối đa 888.000Đ, áp dụng cho đơn từ 0Đ
- Nhập mã 88SIEUDEAL188 giảm 25% tối đa 188.000Đ, áp dụng cho đơn từ 40.000Đ
- Nhập mã 88SIEUDEAL88  giảm ngay 30% tối đa 88.000Đ, áp dụng cho đơn từ 80.000Đ
- Nhập mã 88SIEUDEAL25  giảm ngay 50% tối đa 25.000Đ, áp dụng cho đơn từ 25.000Đ
Số lượng ưu đãi có hạn và áp dụng cho các quán nhất định.
Đặt món ngay.
--
only 8.8
Đặt món ngon mọi miền cùng các ưu đãi xịn dưới đây. 
- Nhập mã 88SIEUDEAL30 giảm 50% tối đa 30.000Đ, áp dụng cho đơn từ 50.000Đ
- Nhập mã 88SIEUDEAL40 giảm 50% tối đa 40.000Đ, áp dụng cho đơn từ 60.000Đ
Số lượng ưu đãi có hạn và áp dụng cho các quán nhất định.
Đặt món ngay.</t>
  </si>
  <si>
    <t>https://drive.google.com/drive/folders/1EAFH2-iNf9g9FQv3C22x_zt25mH0XnQH</t>
  </si>
  <si>
    <t>29 - 31/7; 5 - 7/8: 20628
 1 - 4/8: 20631</t>
  </si>
  <si>
    <t>29 - 31/7; 5 - 7/8: sieu-deal-cuc-hot-giam-toi-50
 1 - 4/8: sieu-deal-cuc-hot-giam-toi-50-2</t>
  </si>
  <si>
    <t>https://shopeefood.vn/u/shopeefood_cpsieudeal</t>
  </si>
  <si>
    <t>https://shopeefood.shopee.vn/u/shopeefood_cpsieudeal</t>
  </si>
  <si>
    <t>[PLF CP]_8.8_Siêu Deal Cực Hot, Giảm tới 88.000Đ</t>
  </si>
  <si>
    <t>ShopeeFood mời món ngon cùng các ưu đãi xịn dưới đây. 
- Nhập mã 88SIEUDEAL188 giảm 25% tối đa 188.000Đ, áp dụng cho đơn từ 40.000Đ
- Nhập mã 88SIEUDEAL88  giảm 30% tối đa 88.000Đ, áp dụng cho đơn từ 80.000Đ
- Nhập mã 88SIEUDEAL25 giảm 50% tối đa 25.000Đ, áp dụng cho đơn từ 25.000Đ
Số lượng ưu đãi có hạn và áp dụng cho các quán nhất định.
Đặt món ngay.
-
8/8 only
ShopeeFood mời món ngon cùng các ưu đãi xịn dưới đây. 
- Nhập mã 88SIEUDEAL25 giảm 50% tối đa 25.000Đ, áp dụng cho đơn từ 25.000Đ
- Nhập mã 88SIEUDEAL30 giảm 50% tối đa 30.000Đ, áp dụng cho đơn từ 50.000Đ
- Nhập mã 88SIEUDEAL40 giảm 50% tối đa 40.000Đ, áp dụng cho đơn từ 60.000Đ 
- Nhập mã 88SIEUDEAL188 giảm 25% tối đa 188.000Đ, áp dụng cho đơn từ 40.000Đ
- Nhập mã 88SIEUDEAL88  giảm 30% tối đa 88.000Đ, áp dụng cho đơn từ 80.000Đ
Số lượng ưu đãi có hạn và áp dụng cho các quán nhất định.
Đặt món ngay.</t>
  </si>
  <si>
    <t>https://drive.google.com/drive/folders/1-C04nclnUs6vhcY1IG_rVmKfMemQQBsh</t>
  </si>
  <si>
    <t>29 - 31/7; 5 - 7/8: 20627
 1 - 4/8 ; 8/8: 20630</t>
  </si>
  <si>
    <t>29 - 31/7; 5 - 7/8: sieu-deal-cuc-hot-giam-toi-88000d
 1 - 4/8 ; 8/8: sieu-deal-cuc-hot-giam-toi-88000d-2</t>
  </si>
  <si>
    <t>https://shopeefood.vn/u/shopeefood_sieudealspike</t>
  </si>
  <si>
    <t>https://shopeefood.shopee.vn/u/shopeefood_sieudealspike</t>
  </si>
  <si>
    <t>[PLF CP]_8.8_Siêu Deal Cực Hot, Giảm tới 188.000Đ</t>
  </si>
  <si>
    <t>https://drive.google.com/drive/folders/1xr7os45GDnrl4j-WDdk7s9WT-Y8RmD-s</t>
  </si>
  <si>
    <t>29 - 31/7; 5 - 7/8: 20626
 1 - 4/8 ; 8/8: 20629</t>
  </si>
  <si>
    <t>29 - 31/7; 5 - 7/8: sieu-deal-cuc-hot-giam-toi-188000d
 1 - 4/8 ; 8/8: sieu-deal-cuc-hot-giam-toi-188000d-2</t>
  </si>
  <si>
    <t>[PLF CP]_8.8_Đại Tiệc Món Ngon, Deal Chỉ 0Đ</t>
  </si>
  <si>
    <t>Đặt món ngay deal cực nhiệt chỉ 0Đ
- Nhập mã 88SIEUDEAL0D giảm ngay 25.000Đ, áp dụng cho đơn từ 25.000Đ
- Nhập mã 88SANDEAL0D giảm ngay 20.000Đ, áp dụng cho đơn từ 20.000Đ
Số lượng ưu đãi có hạn và áp dụng cho các quán nhất định.
Đặt món ngay.</t>
  </si>
  <si>
    <t>https://drive.google.com/drive/folders/1bTsiIhHkOCPnymuNSOhHaT10IMFWzORA</t>
  </si>
  <si>
    <t>29 - 31/7; 5 - 7/8: 20632
 1 - 4/8 ; 8/8: 20633</t>
  </si>
  <si>
    <t>29 - 31/7; 5 - 7/8: dai-tiec-mon-ngon-deal-chi-0d
 1 - 4/8 ; 8/8: dai-tiec-mon-ngon-deal-chi-0d-2</t>
  </si>
  <si>
    <t>[PLF CP]_8.8_Tung Deal Toàn Sàn, Freeship 0Đ</t>
  </si>
  <si>
    <t>Đặt ngay món ngon, không lo phí vận chuyển
- Nhập mã 88SPFFS0D hoặc 88SPFS0D để được giảm 15.000Đ phí vận chuyển, cho đơn từ 0Đ.
- Nhập mã 88FREESHIP50 để được giảm 50% phí vận chuyển, giảm tối đa 20.000Đ.
- Nhập mã 88FREESHIP60K để được giảm 60.000Đ phí vận chuyển, cho đơn từ 280.000Đ.
Số lượng ưu đãi có hạn.
Đặt món ngay.
-
HCM,HN,ĐM content riêng
Đặt ngay món ngon, không lo phí vận chuyển
- Nhập mã  88FREESHIP0D hoặc 88SHIP0D để được giảm 16.000Đ phí vận chuyển, cho đơn từ 0Đ.
- Nhập mã 88SPFFS0D hoặc 88SPFS0D để được giảm 15.000Đ phí vận chuyển, cho đơn từ 0Đ.
- Nhập mã 88FREESHIP50 để được giảm 50% phí vận chuyển, giảm tối đa 20.000Đ.
- Nhập mã 88FREESHIP60K để được giảm 60.000Đ phí vận chuyển, cho đơn từ 280.000Đ.
Số lượng ưu đãi có hạn.
Đặt món ngay.</t>
  </si>
  <si>
    <t>https://drive.google.com/drive/folders/1zsmdjUUE31mScvjLBInY21MbS1IT574l</t>
  </si>
  <si>
    <t>tung-deal-toan-san-freeship-0d-spike</t>
  </si>
  <si>
    <t>[PLF CP]_8.8_Chốt Deal Mở Tiệc, Giảm Tới 888.000Đ</t>
  </si>
  <si>
    <t>88DEALTO15K giảm 15.000Đ đơn từ 179.000Đ
88DEALTO25K giảm 25.000Đ đơn từ 289.000Đ
88DEALTO35K giảm 35.000Đ đơn từ 369.000Đ
88DEALTO50K giảm 50.000Đ đơn từ 499.000Đ
88DEALTO75K giảm 75.000Đ đơn từ 539.000Đ
88DEALTO115K giảm 115.000Đ đơn từ 769.000Đ
88DEALTO150K giảm 150.000Đ đơn từ 999.000Đ
88DEALTO200K giảm 200.000Đ đơn từ 1.299.000Đ
88DEALTO300K giảm 300.000Đ đơn từ 1.999.000Đ
88DEALTO400K giảm 400.000Đ đơn từ 2.599.000Đ
88DEALTO500K giảm 500.000Đ đơn từ 3.299.000Đ
88DEALTO888K giảm 888.000Đ đơn từ 4.599.000Đ
----------
88DEALTO75 giảm 75.000Đ đơn từ 939.000Đ
88DEALTO115 giảm 115.000Đ đơn từ 1.399.000Đ
88DEALTO150 giảm 150.000Đ đơn từ 1.799.000Đ
88DEALTO200 giảm 200.000Đ đơn từ 2.399.000Đ
88DEALTO300 giảm 300.000Đ đơn từ 3.699.000Đ
88DEALTO400 giảm 400.000Đ đơn từ 4.799.000Đ
88DEALTO500 giảm 500.000Đ đơn từ 5.899.000Đ
88DEALTO887 giảm 888.000Đ đơn từ 7.199.000Đ</t>
  </si>
  <si>
    <t>https://drive.google.com/drive/folders/1tb72JqcVQnNYZISySl1SgoNw6rG0UOBK</t>
  </si>
  <si>
    <t>29/8-7/8: 20234
8/8: 20624</t>
  </si>
  <si>
    <t>29/7-7/8: chot-deal-mo-tiec-giam-toi-888000d
8/8: chot-deal-mo-tiec-giam-toi-888000d-2</t>
  </si>
  <si>
    <t>https://shopeefood.vn/u/shopeefood_cphighmbs</t>
  </si>
  <si>
    <t>https://shopeefood.shopee.vn/u/shopeefood_cphighmbs</t>
  </si>
  <si>
    <t>[PLF CP]_8.8_Deal Chồng Deal, Mua Nhiều Giảm Nhiều</t>
  </si>
  <si>
    <t>- Extra 3k MBS 50k
- Extra 5k MBS 100k
- Extra 10k MBS 150k
- Extra 15k MBSS 200k</t>
  </si>
  <si>
    <t>https://drive.google.com/drive/folders/1ky_nAUFee-wVdlkP4McrHM76bDIj0_5X</t>
  </si>
  <si>
    <t>https://shopeefood.vn/u/shopeefood_88extra</t>
  </si>
  <si>
    <t>https://shopeefood.shopee.vn/u/shopeefood_88extra</t>
  </si>
  <si>
    <t>[PLF CP]_8.8_Deal Đặt Trước, Chỉ 0Đ</t>
  </si>
  <si>
    <t>Đặt trước món ngon chỉ 0Đ
- Nhập mã 88DATTRUOC21H - Giảm 20.000Đ cho đơn từ 20.000Đ.
Thời gian đặt đơn từ 21h - 24h ngày 07/08, giao đơn từ 0h10 - 6h ngày 08/08.
Số lượng ưu đãi có hạn.
Đặt món ngay.</t>
  </si>
  <si>
    <t>https://drive.google.com/drive/folders/194HhxSe85sfwBjfSGhag9rXkjxsvGBiQ</t>
  </si>
  <si>
    <t>deal-dat-truoc-chi-0d</t>
  </si>
  <si>
    <t>[PLF CP]_8.8_Deal Cú Đêm, Chỉ 0Đ</t>
  </si>
  <si>
    <t>Deal cho cú đêm ăn thật ngon
- Nhập mã 88FREESHIP0H giảm 18.000Đ phí vận chuyển cho đơn từ 0Đ
- Nhập mã 88DEALCUDEM0D giảm ngay 18.000Đ cho đơn từ 18.000Đ khi đặt hàng 0h - 6h ngày 08/08
Số lượng ưu đãi có hạn và áp dụng cho các quán nhất định.
Đặt món ngay.</t>
  </si>
  <si>
    <t>https://drive.google.com/drive/folders/1ojWVas7pqLANiY6SQZ7Su2hWfkvJg8X9</t>
  </si>
  <si>
    <t>deal-cu-dem-chi-0d</t>
  </si>
  <si>
    <t>[PLF CP]_8.8_Ăn Sáng Chỉ 0Đ</t>
  </si>
  <si>
    <t>Deal 0Đ, mời bạn ăn sáng thật ngon và tiết kiệm
- Nhập mã 88SANG0D hoặc 88ANSANG0D giảm ngay 18.000Đ cho đơn từ 18.000Đ 
- Nhập mã 88ANSANG15k giảm 15.000Đ phí vận chuyển cho đơn từ 45.000Đ
Số lượng ưu đãi có hạn.</t>
  </si>
  <si>
    <t>https://drive.google.com/drive/folders/1NTdDs2Pcjnyovayw5rFNPCxN-UM_7xpd</t>
  </si>
  <si>
    <t>an-sang-chi-0d</t>
  </si>
  <si>
    <t>[PLF CP]_8.8_Ăn Trưa Chỉ 0Đ</t>
  </si>
  <si>
    <t>Deal 0Đ, mời bạn ăn trưa thật ngon và tiết kiệm
- Nhập mã 88TRUA0D hoặc 88ANTRUA0D giảm ngay 18.000Đ cho đơn từ 18.000Đ 
- Nhập mã 88ANTRUA18K giảm 18.000Đ phí vận chuyển cho đơn từ 70.000Đ
Số lượng ưu đãi có hạn.</t>
  </si>
  <si>
    <t>https://drive.google.com/drive/folders/1kFJUqKSZ-ePK6Thltnh-T6n0Aqf7VcMA</t>
  </si>
  <si>
    <t>an-trua-chi-0d</t>
  </si>
  <si>
    <t>[PLF CP]_8.8_Ăn Xế Chỉ 0Đ</t>
  </si>
  <si>
    <t>Deal 0Đ, mời bạn ăn xế thật ngon và tiết kiệm
- Nhập mã 88XE0D hoặc 88ANXE0D giảm ngay 18.000Đ cho đơn từ 18.000Đ 
- Nhập mã 88ANXE15K giảm 15.000Đ phí vận chuyển cho đơn từ 50.000Đ
Số lượng ưu đãi có hạn.</t>
  </si>
  <si>
    <t>https://drive.google.com/drive/folders/1GCc4uRCgA6yOSjVRrf_vDhzl3TbNzzbo</t>
  </si>
  <si>
    <t>an-xe-chi-0d</t>
  </si>
  <si>
    <t>[PLF CP]_8.8_Ăn Tối Chỉ 0Đ</t>
  </si>
  <si>
    <t>Deal 0Đ, mời bạn ăn tối thật ngon và tiết kiệm, chỉ 0Đ.
- Nhập mã 88TOI0D hoặc 88ANTOI0D giảm ngay 18.000Đ cho đơn từ 18.000Đ 
- Nhập mã 88ANTOI18K giảm 18.000Đ phí vận chuyển cho đơn từ 70.000Đ
Số lượng ưu đãi có hạn.</t>
  </si>
  <si>
    <t>https://drive.google.com/drive/folders/1GGTewYaIys2lwqGd7R1Dox6MRQdCurzP</t>
  </si>
  <si>
    <t>an-toi-chi-0d</t>
  </si>
  <si>
    <t>[PLF CP]_8.8_Ăn Thả Ga, Giảm Không Giới Hạn</t>
  </si>
  <si>
    <t>88HISPF11 Giảm 11% Không Giới Hạn, đơn từ 200.000Đ
88HISPF16 Giảm 16% Không Giới Hạn, đơn từ 200.000Đ
88HISPF21 Giảm 21% Không Giới Hạn, đơn từ 200.000Đ
88HISPF23 Giảm 23% Không Giới Hạn, đơn từ 200.000Đ</t>
  </si>
  <si>
    <t>https://drive.google.com/drive/folders/1Ftjks0PLkPHVaAjwEkswoEyS2IyBHN_A</t>
  </si>
  <si>
    <t>an-tha-ga-giam-khong-gioi-han-cp</t>
  </si>
  <si>
    <t>[PLF CP]_8.8_Săn Deal 8.8, Giảm Tới 95.000Đ</t>
  </si>
  <si>
    <t>77GIAM10K giảm 10.000Đ đơn từ 49.000Đ
77GIAM20K giảm 20.000Đ đơn từ 109.000Đ
77GIAM30K giảm 30.000Đ đơn từ 139.000Đ
77GIAM40K giảm 40.000Đ đơn từ 179.000Đ
77GIAM50K giảm 50.000Đ đơn từ 229.000Đ
77GIAM60K giảm 60.000Đ đơn từ 269.000Đ
77GIAM75K giảm 75.000Đ đơn từ 329.000Đ
77GIAM95K giảm 95.000Đ đơn từ 389.000Đ</t>
  </si>
  <si>
    <t>https://drive.google.com/drive/folders/1qoBdTD09IYcu_h3akl5RMPbO8MkPc_xW</t>
  </si>
  <si>
    <t>13152
12514
20237
20854</t>
  </si>
  <si>
    <t>san-deal-88-giam-toi-95000d-coll</t>
  </si>
  <si>
    <t>https://shopeefood.vn/u/shopeefood_spikevoucherhunting</t>
  </si>
  <si>
    <t>https://shopeefood.shopee.vn/u/shopeefood_spikevoucherhunting</t>
  </si>
  <si>
    <t>SPXI_Aug</t>
  </si>
  <si>
    <t>[PLF CP]_SPXI_Aug_Whitelist User</t>
  </si>
  <si>
    <r>
      <rPr>
        <b/>
        <sz val="11"/>
        <color theme="1"/>
        <rFont val="Calibri"/>
      </rPr>
      <t>Air ShopeeFood App Only</t>
    </r>
    <r>
      <rPr>
        <sz val="11"/>
        <color theme="1"/>
        <rFont val="Calibri"/>
      </rPr>
      <t xml:space="preserve">
Whitelist User
- Foodadmin User Group Name: SPXI_Inapp08</t>
    </r>
  </si>
  <si>
    <t>https://drive.google.com/drive/folders/13v5-aqj4q_go1NLqfA-AVqMFrRFVSI2z</t>
  </si>
  <si>
    <t>SPL_Aug</t>
  </si>
  <si>
    <r>
      <rPr>
        <sz val="11"/>
        <color theme="1"/>
        <rFont val="Calibri"/>
      </rPr>
      <t>[PLF CP]_SPayLater khao bạn mới -</t>
    </r>
    <r>
      <rPr>
        <sz val="11"/>
        <color rgb="FFFF0000"/>
        <rFont val="Calibri"/>
      </rPr>
      <t xml:space="preserve"> Giảm ngay 40.000Đ</t>
    </r>
  </si>
  <si>
    <r>
      <rPr>
        <b/>
        <sz val="11"/>
        <color theme="1"/>
        <rFont val="Calibri"/>
      </rPr>
      <t xml:space="preserve">- </t>
    </r>
    <r>
      <rPr>
        <sz val="11"/>
        <color theme="1"/>
        <rFont val="Calibri"/>
      </rPr>
      <t xml:space="preserve">Promotion 1 - </t>
    </r>
    <r>
      <rPr>
        <b/>
        <sz val="11"/>
        <color theme="1"/>
        <rFont val="Calibri"/>
      </rPr>
      <t xml:space="preserve"> Scheme 40K MBS 60K </t>
    </r>
    <r>
      <rPr>
        <sz val="11"/>
        <color theme="1"/>
        <rFont val="Calibri"/>
      </rPr>
      <t>- New to SPL
- Gadmin User Group Name: 0825_SPL_Promotion_1_GADMIN</t>
    </r>
  </si>
  <si>
    <t>https://drive.google.com/drive/folders/1R-Y7_qXuwph2YKwRdLCABTTegp0DkCLN</t>
  </si>
  <si>
    <t>http://uc-h5.scredit.vn/landing/spl?channel=food</t>
  </si>
  <si>
    <r>
      <rPr>
        <sz val="11"/>
        <color theme="1"/>
        <rFont val="Calibri"/>
      </rPr>
      <t>[PLF CP]_SPayLater khao bạn mới -</t>
    </r>
    <r>
      <rPr>
        <sz val="11"/>
        <color rgb="FFFF0000"/>
        <rFont val="Calibri"/>
      </rPr>
      <t xml:space="preserve"> Giảm ngay 20%</t>
    </r>
  </si>
  <si>
    <r>
      <rPr>
        <b/>
        <sz val="11"/>
        <color theme="1"/>
        <rFont val="Calibri"/>
      </rPr>
      <t>-</t>
    </r>
    <r>
      <rPr>
        <sz val="11"/>
        <color theme="1"/>
        <rFont val="Calibri"/>
      </rPr>
      <t xml:space="preserve"> Promotion 2 -  </t>
    </r>
    <r>
      <rPr>
        <b/>
        <sz val="11"/>
        <color theme="1"/>
        <rFont val="Calibri"/>
      </rPr>
      <t xml:space="preserve">Scheme 20% 40K MBS 0K </t>
    </r>
    <r>
      <rPr>
        <sz val="11"/>
        <color theme="1"/>
        <rFont val="Calibri"/>
      </rPr>
      <t>- New to SPL
- Gadmin User Group Name: 0825_SPL_Promotion_2_GADMIN</t>
    </r>
  </si>
  <si>
    <r>
      <rPr>
        <sz val="11"/>
        <color theme="1"/>
        <rFont val="Calibri"/>
      </rPr>
      <t>[PLF CP]_SPayLater khao bạn -</t>
    </r>
    <r>
      <rPr>
        <sz val="11"/>
        <color rgb="FFFF0000"/>
        <rFont val="Calibri"/>
      </rPr>
      <t xml:space="preserve"> Giảm ngay 15%</t>
    </r>
  </si>
  <si>
    <r>
      <rPr>
        <sz val="11"/>
        <color theme="1"/>
        <rFont val="Calibri"/>
      </rPr>
      <t xml:space="preserve">- Promotion 3 - </t>
    </r>
    <r>
      <rPr>
        <b/>
        <sz val="11"/>
        <color theme="1"/>
        <rFont val="Calibri"/>
      </rPr>
      <t xml:space="preserve"> Scheme 15% 20K MBS 0</t>
    </r>
    <r>
      <rPr>
        <sz val="11"/>
        <color theme="1"/>
        <rFont val="Calibri"/>
      </rPr>
      <t xml:space="preserve"> - All user
- Gadmin User Group Name: 0825_SPL_Promotion_3_GADMIN</t>
    </r>
  </si>
  <si>
    <t>https://drive.google.com/drive/folders/1epf22PRJDeKTPWxP9-oFSm1nNxEbEVZZ</t>
  </si>
  <si>
    <t>[PLF CP]_9.9_Siêu Deal X3 Tầng, Giảm Tới 50%</t>
  </si>
  <si>
    <t>ShopeeFood mời món ngon cùng các ưu đãi xịn dưới đây:
- Nhập mã 99SIEUDEAL199 giảm 25% tối đa 199.000Đ, áp dụng cho đơn từ 40.000Đ
- Nhập mã 99SIEUDEAL99  giảm 30% tối đa 99.000Đ, áp dụng cho đơn từ 80.000Đ
- Nhập mã 99SIEUDEAL25 giảm 50% tối đa 25.000Đ, áp dụng cho đơn từ 25.000Đ
Số lượng ưu đãi có hạn và áp dụng cho các quán nhất định.
Đặt món ngay.
-
9/9 only
ShopeeFood mời món ngon cùng các ưu đãi xịn dưới đây:
- Nhập mã 99SIEUDEAL25 giảm 50% tối đa 25.000Đ, áp dụng cho đơn từ 25.000Đ
- Nhập mã 99SIEUDEAL30 giảm 50% tối đa 30.000Đ, áp dụng cho đơn từ 50.000Đ
- Nhập mã 99SIEUDEAL40 giảm 50% tối đa 40.000Đ, áp dụng cho đơn từ 60.000Đ 
- Nhập mã 99SIEUDEAL199 giảm 25% tối đa 199.000Đ, áp dụng cho đơn từ 40.000Đ
- Nhập mã 99SIEUDEAL99  giảm 30% tối đa 99.000Đ, áp dụng cho đơn từ 80.000Đ
Số lượng ưu đãi có hạn và áp dụng cho các quán nhất định.
Đặt món ngay.</t>
  </si>
  <si>
    <t>https://drive.google.com/drive/folders/19ezuKnw-iLrW8-u1yKnAACbKQvNgZSfw</t>
  </si>
  <si>
    <t>cpsieudeal</t>
  </si>
  <si>
    <t>[PLF CP]_9.9_Siêu Deal X3 Tầng, Giảm Tới 99.000Đ</t>
  </si>
  <si>
    <t>sieudealspike</t>
  </si>
  <si>
    <t>[PLF CP]_9.9_Siêu Deal X3 Tầng, Giảm Tới 40.000Đ</t>
  </si>
  <si>
    <t>https://drive.google.com/drive/folders/1BV3tPPhJL-Tx1xUTXZHqUwJfJWb9tczW</t>
  </si>
  <si>
    <t>spikesieudeal40</t>
  </si>
  <si>
    <t>https://shopeefood.vn/u/shopeefood_spikesieudeal40</t>
  </si>
  <si>
    <t>https://shopeefood.shopee.vn/u/shopeefood_spikesieudeal40</t>
  </si>
  <si>
    <t>[PLF CP]_9.9_Mở Tiệc Bao Ngon, Chỉ 0Đ</t>
  </si>
  <si>
    <t>Đặt món ngay deal cực nhiệt chỉ 0Đ
- Nhập mã 99SIEUDEAL0D giảm ngay 25.000Đ, áp dụng cho đơn từ 25.000Đ
- Nhập mã 99SANDEAL0D giảm ngay 20.000Đ, áp dụng cho đơn từ 20.000Đ
Số lượng ưu đãi có hạn và áp dụng cho các quán nhất định.
Đặt món ngay.</t>
  </si>
  <si>
    <t>https://drive.google.com/drive/folders/1zqUKybBxL_hnc6jM_i0-ExRq_jeRwfP1</t>
  </si>
  <si>
    <t>cpdeal0d</t>
  </si>
  <si>
    <t>[PLF CP]_9.9_Tung Deal Toàn Sàn, Freeship 0Đ</t>
  </si>
  <si>
    <t>Đặt ngay món ngon, không lo phí vận chuyển
- Nhập mã 99SPFFS0D hoặc 99SPFS0D để được giảm 15.000Đ phí vận chuyển, cho đơn từ 0Đ.
- Nhập mã 99FREESHIP50 để được giảm 50% phí vận chuyển, giảm tối đa 20.000Đ.
- Nhập mã 99FREESHIP60K để được giảm 60.000Đ phí vận chuyển, cho đơn từ 280.000Đ.
Số lượng ưu đãi có hạn.
Đặt món ngay.
-
HCM,HN,ĐM content riêng
Đặt ngay món ngon, không lo phí vận chuyển
- Nhập mã 99FREESHIP0D hoặc 99SHIP0D để được giảm 16.000Đ phí vận chuyển, cho đơn từ 0Đ.
- Nhập mã 99SPFFS0D hoặc 99SPFS0D để được giảm 15.000Đ phí vận chuyển, cho đơn từ 0Đ.
- Nhập mã 99FREESHIP50 để được giảm 50% phí vận chuyển, giảm tối đa 20.000Đ.
- Nhập mã 99FREESHIP60K để được giảm 60.000Đ phí vận chuyển, cho đơn từ 280.000Đ.
Số lượng ưu đãi có hạn.
Đặt món ngay.</t>
  </si>
  <si>
    <t>https://drive.google.com/drive/folders/1LXI9XYpOopt-vL4F2ehc1qo1DAb3DlaG</t>
  </si>
  <si>
    <t>cpfs0d</t>
  </si>
  <si>
    <t>[PLF CP]_9.9_Mở Tiệc Linh Đình, Giảm tới 999.000Đ</t>
  </si>
  <si>
    <t>Đãi tiệc to với deal hời cực hot. 
ShopeeFood tặng bạn mã giảm đến 999.000Đ
Số lượng ưu đãi có hạn.
Đặt món ngay.</t>
  </si>
  <si>
    <t>https://drive.google.com/drive/folders/1KqbYEr_DLjZZZMm7s8zrgsFrLAVFGpDi</t>
  </si>
  <si>
    <t>1-8/9	20234
09/09	20624</t>
  </si>
  <si>
    <t>1-8/9	mo-tiec-linh-dinh-giam-toi-999000d
09/09	mo-tiec-linh-dinh-giam-toi-999000d-2</t>
  </si>
  <si>
    <t>[PLF CP]_9.9_Deal Đặt Trước, Chỉ 0Đ</t>
  </si>
  <si>
    <t>Đặt trước món ngon chỉ 0Đ
- Nhập mã 99DATTRUOC21H - Giảm 20.000Đ cho đơn từ 20.000Đ.
Thời gian đặt đơn từ 21h - 24h ngày 08/09, giao đơn từ 0h10 - 6h ngày 09/09.
Số lượng ưu đãi có hạn.
Đặt món ngay.</t>
  </si>
  <si>
    <t>[PLF CP]_9.9_Deal Cú Đêm, Chỉ 0Đ</t>
  </si>
  <si>
    <t>[PLF CP]_9.9_Ăn Sáng Chỉ 0Đ</t>
  </si>
  <si>
    <t>Deal 0Đ, mời bạn ăn sáng thật ngon và tiết kiệm
- Nhập mã 99SANG0D hoặc 99ANSANG0D giảm ngay 18.000Đ cho đơn từ 18.000Đ 
- Nhập mã 99ANSANG15K giảm 15.000Đ phí vận chuyển cho đơn từ 45.000Đ
Số lượng ưu đãi có hạn.</t>
  </si>
  <si>
    <t>[PLF CP]_9.9_Ăn Trưa Chỉ 0Đ</t>
  </si>
  <si>
    <t>[PLF CP]_9.9_Ăn Xế Chỉ 0Đ</t>
  </si>
  <si>
    <t>[PLF CP]_9.9_Ăn Tối Chỉ 0Đ</t>
  </si>
  <si>
    <t>Deal 0Đ, mời bạn ăn tối thật ngon và tiết kiệm, chỉ 0Đ.
- Nhập mã 99TOI0D hoặc 99ANTOI0D giảm ngay 18.000Đ cho đơn từ 18.000Đ 
- Nhập mã 99ANTOI18K giảm 18.000Đ phí vận chuyển cho đơn từ 70.000Đ
Số lượng ưu đãi có hạn.</t>
  </si>
  <si>
    <t>[PLF CP]_9.9_Ăn Thả Ga, Giảm Không Giới Hạn</t>
  </si>
  <si>
    <t>[PLF CP]_9.9_Săn Deal 9.9, Giảm Tới 95.000Đ</t>
  </si>
  <si>
    <t>Đặt ngay món ngon không lo về giá, ShopeeFood tặng bạn mã giảm tới 95.000Đ
Số lượng ưu đãi có hạn. Đặt món ngay.</t>
  </si>
  <si>
    <t>[PLF CP]_9.9_Vạn Deal Ngon Rẻ, Chỉ 15.000Đ</t>
  </si>
  <si>
    <t>https://drive.google.com/drive/folders/1hYkrq9IWb26ChV2o5FMuqbTVKGkzEG1Q</t>
  </si>
  <si>
    <t>https://shopeefood.vn/now-food/cheap-meal/landing</t>
  </si>
  <si>
    <t>SPXI_Sep</t>
  </si>
  <si>
    <t>[PLF CP]_SPXI_Sep_Whitelist User</t>
  </si>
  <si>
    <r>
      <rPr>
        <b/>
        <sz val="11"/>
        <color theme="1"/>
        <rFont val="Calibri"/>
      </rPr>
      <t>Air ShopeeFood App Only</t>
    </r>
    <r>
      <rPr>
        <sz val="11"/>
        <color theme="1"/>
        <rFont val="Calibri"/>
      </rPr>
      <t xml:space="preserve">
Whitelist User
- Foodadmin User Group Name: SPXI_Inapp09</t>
    </r>
  </si>
  <si>
    <t>https://drive.google.com/drive/folders/1qRrCXih0Rxbh4Ypkt-DjDWF7qjFRz0tC</t>
  </si>
  <si>
    <t>Áp dụng link mới từ ngày 18/9</t>
  </si>
  <si>
    <r>
      <rPr>
        <sz val="11"/>
        <rFont val="Calibri"/>
      </rPr>
      <t>⦁</t>
    </r>
    <r>
      <rPr>
        <b/>
        <sz val="11"/>
        <rFont val="Calibri"/>
      </rPr>
      <t xml:space="preserve">        Homepage Floating:</t>
    </r>
    <r>
      <rPr>
        <sz val="11"/>
        <rFont val="Calibri"/>
      </rPr>
      <t xml:space="preserve"> https://shopeefood.vn/ship?utm_source=InappSPF_SPF&amp;utm_medium=HomepageFloating&amp;utm_campai</t>
    </r>
    <r>
      <rPr>
        <b/>
        <sz val="11"/>
        <rFont val="Calibri"/>
      </rPr>
      <t xml:space="preserve">gn=bau
⦁        Homepage Pop-up: </t>
    </r>
    <r>
      <rPr>
        <u/>
        <sz val="11"/>
        <color rgb="FF1155CC"/>
        <rFont val="Calibri"/>
      </rPr>
      <t>https://shopeefood.vn/ship?utm_source=InappSPF_SPF&amp;utm_medium=HomepagePopup&amp;utm_c</t>
    </r>
    <r>
      <rPr>
        <b/>
        <u/>
        <sz val="11"/>
        <color rgb="FF1155CC"/>
        <rFont val="Calibri"/>
      </rPr>
      <t>ampaign=</t>
    </r>
    <r>
      <rPr>
        <u/>
        <sz val="11"/>
        <color rgb="FF1155CC"/>
        <rFont val="Calibri"/>
      </rPr>
      <t>bau</t>
    </r>
    <r>
      <rPr>
        <sz val="11"/>
        <rFont val="Calibri"/>
      </rPr>
      <t xml:space="preserve">
⦁      </t>
    </r>
    <r>
      <rPr>
        <b/>
        <sz val="11"/>
        <rFont val="Calibri"/>
      </rPr>
      <t xml:space="preserve">  Hometop:</t>
    </r>
    <r>
      <rPr>
        <sz val="11"/>
        <rFont val="Calibri"/>
      </rPr>
      <t xml:space="preserve"> </t>
    </r>
    <r>
      <rPr>
        <u/>
        <sz val="11"/>
        <color rgb="FF1155CC"/>
        <rFont val="Calibri"/>
      </rPr>
      <t>https://shopeefood.vn/ship?utm_source=InappSPF_SPF&amp;utm_medium=Hometop&amp;utm_campaign=bau</t>
    </r>
  </si>
  <si>
    <t>SPL_Sep</t>
  </si>
  <si>
    <r>
      <rPr>
        <sz val="11"/>
        <color theme="1"/>
        <rFont val="Calibri"/>
      </rPr>
      <t>[PLF CP]_SPayLater khao bạn mới -</t>
    </r>
    <r>
      <rPr>
        <sz val="11"/>
        <color rgb="FFFF0000"/>
        <rFont val="Calibri"/>
      </rPr>
      <t xml:space="preserve"> Giảm ngay 40.000Đ</t>
    </r>
  </si>
  <si>
    <r>
      <rPr>
        <b/>
        <sz val="11"/>
        <color theme="1"/>
        <rFont val="Calibri"/>
      </rPr>
      <t xml:space="preserve">- </t>
    </r>
    <r>
      <rPr>
        <sz val="11"/>
        <color theme="1"/>
        <rFont val="Calibri"/>
      </rPr>
      <t xml:space="preserve">Promotion 1 - </t>
    </r>
    <r>
      <rPr>
        <b/>
        <sz val="11"/>
        <color theme="1"/>
        <rFont val="Calibri"/>
      </rPr>
      <t xml:space="preserve"> Scheme 40K MBS 60K </t>
    </r>
    <r>
      <rPr>
        <sz val="11"/>
        <color theme="1"/>
        <rFont val="Calibri"/>
      </rPr>
      <t>- New to SPL
- Gadmin User Group Name: SPL_0925_food_na_divided_group_1_gadmin</t>
    </r>
  </si>
  <si>
    <r>
      <rPr>
        <sz val="11"/>
        <color theme="1"/>
        <rFont val="Calibri"/>
      </rPr>
      <t>[PLF CP]_SPayLater khao bạn mới -</t>
    </r>
    <r>
      <rPr>
        <sz val="11"/>
        <color rgb="FFFF0000"/>
        <rFont val="Calibri"/>
      </rPr>
      <t xml:space="preserve"> Giảm ngay 15%</t>
    </r>
  </si>
  <si>
    <r>
      <rPr>
        <b/>
        <sz val="11"/>
        <color theme="1"/>
        <rFont val="Calibri"/>
      </rPr>
      <t>-</t>
    </r>
    <r>
      <rPr>
        <sz val="11"/>
        <color theme="1"/>
        <rFont val="Calibri"/>
      </rPr>
      <t xml:space="preserve"> Promotion 2 -  </t>
    </r>
    <r>
      <rPr>
        <b/>
        <sz val="11"/>
        <color theme="1"/>
        <rFont val="Calibri"/>
      </rPr>
      <t xml:space="preserve">Scheme 15% 20K MBS 0K </t>
    </r>
    <r>
      <rPr>
        <sz val="11"/>
        <color theme="1"/>
        <rFont val="Calibri"/>
      </rPr>
      <t>- New to SPL
- Gadmin User Group Name: SPL_0925_food_na_divided_group_1_gadmin</t>
    </r>
  </si>
  <si>
    <r>
      <rPr>
        <sz val="11"/>
        <color theme="1"/>
        <rFont val="Calibri"/>
      </rPr>
      <t>[PLF CP]_SPayLater khao bạn -</t>
    </r>
    <r>
      <rPr>
        <sz val="11"/>
        <color rgb="FFFF0000"/>
        <rFont val="Calibri"/>
      </rPr>
      <t xml:space="preserve"> Giảm ngay 20.000Đ</t>
    </r>
  </si>
  <si>
    <r>
      <rPr>
        <sz val="11"/>
        <color theme="1"/>
        <rFont val="Calibri"/>
      </rPr>
      <t xml:space="preserve">- Promotion 3 - </t>
    </r>
    <r>
      <rPr>
        <b/>
        <sz val="11"/>
        <color theme="1"/>
        <rFont val="Calibri"/>
      </rPr>
      <t xml:space="preserve"> Scheme 15% 20K MBS 0</t>
    </r>
    <r>
      <rPr>
        <sz val="11"/>
        <color theme="1"/>
        <rFont val="Calibri"/>
      </rPr>
      <t xml:space="preserve"> - All user
- Gadmin User Group Name: SPL_0925_food_rtu_divided_group_1_gadmin</t>
    </r>
  </si>
  <si>
    <t>SPXI_Oct</t>
  </si>
  <si>
    <t>[PLF CP]_SPXI_Oct_Whitelist User</t>
  </si>
  <si>
    <r>
      <rPr>
        <b/>
        <sz val="11"/>
        <color theme="1"/>
        <rFont val="Calibri"/>
      </rPr>
      <t>Air ShopeeFood App Only</t>
    </r>
    <r>
      <rPr>
        <sz val="11"/>
        <color theme="1"/>
        <rFont val="Calibri"/>
      </rPr>
      <t xml:space="preserve">
Whitelist User
Gadmin: SPXI_In_app_Oct2025_GADMIN</t>
    </r>
  </si>
  <si>
    <t>https://drive.google.com/drive/folders/1c45-jodEIKGNzJgfJAT7gofoDPTnBeFQ?role=writer</t>
  </si>
  <si>
    <r>
      <rPr>
        <sz val="11"/>
        <rFont val="Calibri"/>
      </rPr>
      <t>⦁</t>
    </r>
    <r>
      <rPr>
        <b/>
        <sz val="11"/>
        <rFont val="Calibri"/>
      </rPr>
      <t xml:space="preserve">        Homepage Floating:</t>
    </r>
    <r>
      <rPr>
        <sz val="11"/>
        <rFont val="Calibri"/>
      </rPr>
      <t xml:space="preserve"> </t>
    </r>
    <r>
      <rPr>
        <u/>
        <sz val="11"/>
        <color rgb="FF1155CC"/>
        <rFont val="Calibri"/>
      </rPr>
      <t>https://shopeefood.vn/ship?utm_source=InappSPF_SPF&amp;utm_medium=HomepageFloating&amp;utm_campai</t>
    </r>
    <r>
      <rPr>
        <b/>
        <u/>
        <sz val="11"/>
        <color rgb="FF1155CC"/>
        <rFont val="Calibri"/>
      </rPr>
      <t>gn=bau</t>
    </r>
    <r>
      <rPr>
        <b/>
        <sz val="11"/>
        <rFont val="Calibri"/>
      </rPr>
      <t xml:space="preserve">
⦁        Homepage Pop-up: </t>
    </r>
    <r>
      <rPr>
        <u/>
        <sz val="11"/>
        <color rgb="FF1155CC"/>
        <rFont val="Calibri"/>
      </rPr>
      <t>https://shopeefood.vn/ship?utm_source=InappSPF_SPF&amp;utm_medium=HomepagePopup&amp;utm_campaign=bau</t>
    </r>
    <r>
      <rPr>
        <sz val="11"/>
        <rFont val="Calibri"/>
      </rPr>
      <t xml:space="preserve">
⦁      </t>
    </r>
    <r>
      <rPr>
        <b/>
        <sz val="11"/>
        <rFont val="Calibri"/>
      </rPr>
      <t xml:space="preserve">  Hometop:</t>
    </r>
    <r>
      <rPr>
        <sz val="11"/>
        <rFont val="Calibri"/>
      </rPr>
      <t xml:space="preserve"> </t>
    </r>
    <r>
      <rPr>
        <u/>
        <sz val="11"/>
        <color rgb="FF1155CC"/>
        <rFont val="Calibri"/>
      </rPr>
      <t>https://shopeefood.vn/ship?utm_source=InappSPF_SPF&amp;utm_medium=Hometop&amp;utm_campaign=bau</t>
    </r>
  </si>
  <si>
    <t>SPL_Oct</t>
  </si>
  <si>
    <r>
      <rPr>
        <sz val="11"/>
        <color theme="1"/>
        <rFont val="Calibri"/>
      </rPr>
      <t>[PLF CP]_SPayLater khao bạn mới -</t>
    </r>
    <r>
      <rPr>
        <sz val="11"/>
        <color rgb="FFFF0000"/>
        <rFont val="Calibri"/>
      </rPr>
      <t xml:space="preserve"> Giảm ngay 50.000Đ</t>
    </r>
  </si>
  <si>
    <r>
      <rPr>
        <b/>
        <sz val="11"/>
        <color theme="1"/>
        <rFont val="Calibri"/>
      </rPr>
      <t xml:space="preserve">- </t>
    </r>
    <r>
      <rPr>
        <sz val="11"/>
        <color theme="1"/>
        <rFont val="Calibri"/>
      </rPr>
      <t xml:space="preserve">Promotion 1 - </t>
    </r>
    <r>
      <rPr>
        <b/>
        <sz val="11"/>
        <color theme="1"/>
        <rFont val="Calibri"/>
      </rPr>
      <t xml:space="preserve"> Scheme 50K MBS 50K </t>
    </r>
    <r>
      <rPr>
        <sz val="11"/>
        <color theme="1"/>
        <rFont val="Calibri"/>
      </rPr>
      <t>- New to SPL
- Gadmin User Group Name: SPL_1025_food_na_divided_group_1_GADMIN</t>
    </r>
  </si>
  <si>
    <t>https://drive.google.com/drive/folders/1OGhYtGcaSZ_cEdXXU4VOM_DyeVJ3FZ73</t>
  </si>
  <si>
    <r>
      <rPr>
        <sz val="11"/>
        <color theme="1"/>
        <rFont val="Calibri"/>
      </rPr>
      <t>[PLF CP]_SPayLater khao bạn -</t>
    </r>
    <r>
      <rPr>
        <sz val="11"/>
        <color rgb="FFFF0000"/>
        <rFont val="Calibri"/>
      </rPr>
      <t xml:space="preserve"> Giảm ngay 15%</t>
    </r>
  </si>
  <si>
    <r>
      <rPr>
        <b/>
        <sz val="11"/>
        <color theme="1"/>
        <rFont val="Calibri"/>
      </rPr>
      <t>-</t>
    </r>
    <r>
      <rPr>
        <sz val="11"/>
        <color theme="1"/>
        <rFont val="Calibri"/>
      </rPr>
      <t xml:space="preserve"> Promotion 2 -  </t>
    </r>
    <r>
      <rPr>
        <b/>
        <sz val="11"/>
        <color theme="1"/>
        <rFont val="Calibri"/>
      </rPr>
      <t xml:space="preserve">Scheme 15% 18K MBS 0K </t>
    </r>
    <r>
      <rPr>
        <sz val="11"/>
        <color theme="1"/>
        <rFont val="Calibri"/>
      </rPr>
      <t>- New to SPL
- Gadmin User Group Name: SPL_1025_food_rtu_divided_group_1_GADMIN</t>
    </r>
  </si>
  <si>
    <r>
      <rPr>
        <sz val="11"/>
        <color theme="1"/>
        <rFont val="Calibri"/>
      </rPr>
      <t>[PLF CP]_CRM Push -</t>
    </r>
    <r>
      <rPr>
        <sz val="11"/>
        <color rgb="FFFF0000"/>
        <rFont val="Calibri"/>
      </rPr>
      <t xml:space="preserve"> Giảm ngay 20.000Đ</t>
    </r>
  </si>
  <si>
    <r>
      <rPr>
        <sz val="11"/>
        <color theme="1"/>
        <rFont val="Calibri"/>
      </rPr>
      <t xml:space="preserve">- Promotion 3 - </t>
    </r>
    <r>
      <rPr>
        <b/>
        <sz val="11"/>
        <color theme="1"/>
        <rFont val="Calibri"/>
      </rPr>
      <t xml:space="preserve"> Scheme 20K MBS 50k hoặc 100k</t>
    </r>
    <r>
      <rPr>
        <sz val="11"/>
        <color theme="1"/>
        <rFont val="Calibri"/>
      </rPr>
      <t xml:space="preserve"> - All user
- Gadmin User Group Name:         SPL_1025_food_crm_divided_group_1_GADMIN</t>
    </r>
  </si>
  <si>
    <t>[PLF CP]_Thematic_Sắm Bánh Trung Thu, Giảm 50.000Đ</t>
  </si>
  <si>
    <t>Đặt ngay bánh ngon, ShopeeFood mời  deal lớn
Giảm đến 50.000Đ cùng nhiều ưu đãi khác bên trong quán
Lên đơn ngay</t>
  </si>
  <si>
    <t>https://drive.google.com/drive/folders/13BI8vvT8zUt_xLFKOuOPD5iIIR4N1_29</t>
  </si>
  <si>
    <t>sam-banh-trung-thu-giam-50000d</t>
  </si>
  <si>
    <t>https://shopeefood.vn/bo-suu-tap/sam-banh-trung-thu-giam-50000d</t>
  </si>
  <si>
    <t>https://shopeefood.shopee.vn/bo-suu-tap/sam-banh-trung-thu-giam-50000d</t>
  </si>
  <si>
    <t>[PLF CP]_Thematic_Đón Deal Trăng Tròn, Giảm 88.000Đ</t>
  </si>
  <si>
    <t>- Nhập mã TRUNGTHU888 giảm 20% tối đa 888.000Đ 
- Nhập mã TRUNGTHU88 giảm 30% tối đa 88.000Đ
- Nhập mã TRUNGTHU158 giảm 25% tối đa 158.000Đ 
Ưu đãi có hạn. Nhập tiệc trung thu ngay</t>
  </si>
  <si>
    <t>https://drive.google.com/drive/folders/1snDh2YdGZOMhx_eQbwX8lZwJSwKdjyV2</t>
  </si>
  <si>
    <t>trungthu88</t>
  </si>
  <si>
    <t>https://shopeefood.vn/u/shopeefood_trungthu88</t>
  </si>
  <si>
    <t>https://shopeefood.shopee.vn/u/shopeefood_trungthu88</t>
  </si>
  <si>
    <t>[PLF CP]_Thematic_Đón Deal Trăng Tròn, Giảm 158.000Đ</t>
  </si>
  <si>
    <t>https://drive.google.com/drive/folders/1Caz0rHe2OqaleOREcNKp-2PlP98Vr5Mb</t>
  </si>
  <si>
    <t>trungthu158</t>
  </si>
  <si>
    <t>https://shopeefood.vn/u/shopeefood_trungthu158</t>
  </si>
  <si>
    <t>https://shopeefood.shopee.vn/u/shopeefood_trungthu158</t>
  </si>
  <si>
    <t>[PLF CP]_Thematic_Phá Cỗ Trung Thu, Freeship 45.000Đ</t>
  </si>
  <si>
    <t>https://drive.google.com/drive/folders/1l2ocv2AjRBx0Qwrjt5-XPpO1EXiqCTKr</t>
  </si>
  <si>
    <t>pha-co-trung-thu-freeship-45000d</t>
  </si>
  <si>
    <t>https://shopeefood.vn/bo-suu-tap/pha-co-trung-thu-freeship-45000d</t>
  </si>
  <si>
    <t>https://shopeefood.shopee.vn/bo-suu-tap/pha-co-trung-thu-freeship-45000d</t>
  </si>
  <si>
    <t>[PLF CP]_Thematic_Mở Tiệc Sum Vầy, Giảm Tới 99.000Đ</t>
  </si>
  <si>
    <t>Mừng Tết Trung Thu, ShopeeFood khao lớn
Mở tiệc với ưu đãi giảm tới 99.000Đ
Số lượng có hạn. Đặt món ngay.</t>
  </si>
  <si>
    <t>https://drive.google.com/drive/folders/1rTHtC3fire7aeonRUfXUtLFq8PuiPKUy</t>
  </si>
  <si>
    <t>mo-tiec-sum-vay-giam-toi-99000d</t>
  </si>
  <si>
    <t>https://shopeefood.vn/bo-suu-tap/mo-tiec-sum-vay-giam-toi-99000d</t>
  </si>
  <si>
    <t>https://shopeefood.shopee.vn/bo-suu-tap/mo-tiec-sum-vay-giam-toi-99000d</t>
  </si>
  <si>
    <t>[PLF CP]_Thematic_Trà Bánh Đoàn Viên, Giảm 35.000Đ</t>
  </si>
  <si>
    <t>Mừng Tết Trung Thu, ShopeeFood khao
Mời bạn trà, bánh giảm tới 35.000Đ
Số lượng có hạn. Đặt món ngay.</t>
  </si>
  <si>
    <t>https://drive.google.com/drive/folders/1Z3-Y5wlvFmGCjP1K2D1-E3urTcZ1vg9K</t>
  </si>
  <si>
    <t>tra-banh-doan-vien-giam-35000d</t>
  </si>
  <si>
    <t>https://shopeefood.vn/bo-suu-tap/tra-banh-doan-vien-giam-35000d</t>
  </si>
  <si>
    <t>https://shopeefood.shopee.vn/bo-suu-tap/tra-banh-doan-vien-giam-35000d</t>
  </si>
  <si>
    <t>[PLF CP]_Thematic_Rước Đèn Săn Deal, Giảm 75.000Đ</t>
  </si>
  <si>
    <t>Mừng Tết Trung Thu, ShopeeFood khao lớn, tặng bạn mã giảm tới 75.000Đ
Số lượng ưu đãi có hạn. Đặt món ngay.</t>
  </si>
  <si>
    <t>https://drive.google.com/drive/folders/1de4uhWOA17TPyXpgHh4-qZtWFJ3KbRuD</t>
  </si>
  <si>
    <t>ruoc-den-san-deal-giam-75000d</t>
  </si>
  <si>
    <t>https://shopeefood.vn/bo-suu-tap/ruoc-den-san-deal-giam-75000d</t>
  </si>
  <si>
    <t>https://shopeefood.shopee.vn/bo-suu-tap/ruoc-den-san-deal-giam-75000d</t>
  </si>
  <si>
    <t>[PLF CP]_10.10_Siêu Deal Khai Tiệc, Giảm tới 50%</t>
  </si>
  <si>
    <t>ShopeeFood mời món ngon cùng các ưu đãi xịn dưới đây:
- Nhập mã 1010SIEUDEAL25 giảm 50% tối đa 25.000Đ, áp dụng cho đơn từ 25.000Đ
- Nhập mã 1010SIEUDEAL110 giảm 25% tối đa 110.000Đ, áp dụng cho đơn từ 40.000Đ
- Nhập mã 1010SIEUDEAL60 giảm 30% tối đa 60.000Đ, áp dụng cho đơn từ 80.000Đ
Số lượng ưu đãi có hạn và áp dụng cho các quán nhất định.
Đặt món ngay.</t>
  </si>
  <si>
    <t>https://drive.google.com/drive/folders/1NrvkA-45tmMlmiPB9f-2rdtx-eM4MT5H</t>
  </si>
  <si>
    <t>[PLF CP]_10.10_Siêu Deal Khai Tiệc, Giảm tới 110.000Đ</t>
  </si>
  <si>
    <t>[PLF CP]_10.10_Siêu Deal Khai Tiệc, Giảm tới 60.000Đ</t>
  </si>
  <si>
    <t>https://drive.google.com/drive/folders/1NEveRskjJbsOEV83nRRJQlO--bfGSDTy</t>
  </si>
  <si>
    <t>cpsieudeal60</t>
  </si>
  <si>
    <t>https://shopeefood.vn/u/shopeefood_cpsieudeal60</t>
  </si>
  <si>
    <t>https://shopeefood.shopee.vn/u/shopeefood_cpsieudeal60</t>
  </si>
  <si>
    <t>[PLF CP]_10.10_Siêu Deal X3 Tầng, Giảm Tới 50%</t>
  </si>
  <si>
    <t>ShopeeFood mời món ngon cùng các ưu đãi xịn dưới đây:
- Nhập mã 1010SIEUDEAL30 giảm 50% tối đa 30.000Đ, áp dụng cho đơn từ 50.000Đ
- Nhập mã 1010SIEUDEAL40  giảm 50% tối đa 40.000Đ, áp dụng cho đơn từ 60.000Đ
- Nhập mã 1010SIEUDEAL25 giảm 50% tối đa 25.000Đ, áp dụng cho đơn từ 25.000Đ
- Nhập mã 1010SIEUDEAL60 giảm 30% tối đa 60.000Đ, áp dụng cho đơn từ 80.000Đ
- Nhập mã 1010SIEUDEAL110 giảm 25% tối đa 110.000Đ, áp dụng cho đơn từ 40.000Đ
Số lượng ưu đãi có hạn và áp dụng cho các quán nhất định.
Đặt món ngay.</t>
  </si>
  <si>
    <t>spikesieudeal50_ht</t>
  </si>
  <si>
    <t>https://shopeefood.vn/u/shopeefood_spikesieudeal50_ht</t>
  </si>
  <si>
    <t>https://shopeefood.shopee.vn/u/shopeefood_spikesieudeal50_ht</t>
  </si>
  <si>
    <t>[PLF CP]_10.10_Siêu Deal X3 Tầng, Giảm Tới 110.000Đ</t>
  </si>
  <si>
    <t>[PLF CP]_10.10_Siêu Deal X3 Tầng, Giảm Tới 60.000Đ</t>
  </si>
  <si>
    <t>[PLF CP]_10.10_Vạn Deal Ngon Rẻ, Chỉ 27.000Đ</t>
  </si>
  <si>
    <t>https://drive.google.com/drive/folders/1yh7mBL8lwNABvPo064xigpbvOMzguxcV</t>
  </si>
  <si>
    <t>[PLF CP]_10.10_Đại Tiệc Món Ngon Chỉ 0Đ</t>
  </si>
  <si>
    <t>Đặt món ngay deal cực nhiệt chỉ 0Đ
- Nhập mã 1010SIEUDEAL0D giảm ngay 25.000Đ, áp dụng cho đơn từ 25.000Đ
- Nhập mã 1010SANDEAL0D giảm ngay 20.000Đ, áp dụng cho đơn từ 20.000Đ
Số lượng ưu đãi có hạn và áp dụng cho các quán nhất định.
Đặt món ngay.</t>
  </si>
  <si>
    <t>https://drive.google.com/drive/folders/146BcdFj1fK99Cmn7SNxfc61aq0jx6qYW</t>
  </si>
  <si>
    <t>[PLF CP]_10.10_Tung Deal Toàn Sàn, Freeship 0Đ</t>
  </si>
  <si>
    <t>Đặt ngay món ngon, không lo phí vận chuyển
- Nhập mã 1010SPFFS0D hoặc 1010SPFS0D để được giảm 15.000Đ phí vận chuyển, cho đơn từ 0Đ.
- Nhập mã 1010FREESHIP50 để được giảm 50% phí vận chuyển, giảm tối đa 20.000Đ.
- Nhập mã 1010FREESHIP60K để được giảm 60.000Đ phí vận chuyển, cho đơn từ 280.000Đ.
Số lượng ưu đãi có hạn.
Đặt món ngay.
-
HCM, HN, ĐN
Đặt ngay món ngon, không lo phí vận chuyển
- Nhập mã 1010FREESHIP0D hoặc 1010SHIP0D để được giảm 16.000Đ phí vận chuyển, cho đơn từ 0Đ.
- Nhập mã 1010SPFFS0D hoặc 1010SPFS0D để được giảm 15.000Đ phí vận chuyển, cho đơn từ 0Đ.
- Nhập mã 1010FREESHIP50 để được giảm 50% phí vận chuyển, giảm tối đa 20.000Đ.
- Nhập mã 1010FREESHIP60K để được giảm 60.000Đ phí vận chuyển, cho đơn từ 280.000Đ.
Số lượng ưu đãi có hạn.
Đặt món ngay.</t>
  </si>
  <si>
    <t>https://drive.google.com/drive/folders/1NXgZRfLkFE6peO9F3taBQo_NAwVOUX0N</t>
  </si>
  <si>
    <t>[PLF CP]_10.10_Mở Tiệc Linh Đình, Giảm Tới 1.000.000Đ</t>
  </si>
  <si>
    <t>Đãi tiệc to với deal hời cực hot
ShopeeFood tặng bạn mã giảm đến 1.000.000Đ
Số lượng ưu đãi có hạn
Đặt món ngay.</t>
  </si>
  <si>
    <t>[PLF CP]_10.10_Siêu Deal Khai Tiệc, Giảm tới 40.000Đ</t>
  </si>
  <si>
    <t>[PLF CP]_10.10_Siêu Deal X3 Tầng, Giảm Tới 40.000Đ</t>
  </si>
  <si>
    <t>[PLF CP]_10.10_Siêu Brand Hội Tụ, Giảm 50%</t>
  </si>
  <si>
    <t>[PLF CP]_10.10_Deal Đặt Trước, Chỉ 0Đ</t>
  </si>
  <si>
    <t>Đặt trước món ngon chỉ 0Đ
- Nhập mã 1010DATTRUOC21H - Giảm 20.000Đ cho đơn từ 20.000Đ.
Thời gian đặt đơn từ 21h - 24h ngày 09/10, giao đơn từ 0h10 - 6h ngày 10/10.
Số lượng ưu đãi có hạn.
Đặt món ngay.</t>
  </si>
  <si>
    <t>https://drive.google.com/drive/folders/1Bv-pT12SpcvLk06m-s9jdEsKMPoFIMaU</t>
  </si>
  <si>
    <t>dealdattruoc</t>
  </si>
  <si>
    <t>[PLF CP]_10.10_Deal Cú Đêm, Chỉ 0Đ</t>
  </si>
  <si>
    <t>Deal cho cú đêm ăn thật ngon
- Nhập mã 1010FREESHIP0H giảm 18.000Đ phí vận chuyển cho đơn từ 0Đ
- Nhập mã 1010DEALCUDEM0D giảm ngay 20.000Đ cho đơn từ 20.000Đ khi đặt hàng 0h - 6h ngày 10/10
Số lượng ưu đãi có hạn và áp dụng cho các quán nhất định.
Đặt món ngay.</t>
  </si>
  <si>
    <t>https://drive.google.com/drive/folders/1UWVwu4Fgo1kfTp6UUcxGYTpHm2NUCVnN</t>
  </si>
  <si>
    <t>cpdealcudem</t>
  </si>
  <si>
    <t>[PLF CP]_10.10_Ăn Sáng Chỉ 0Đ</t>
  </si>
  <si>
    <t>Deal 0Đ, mời bạn ăn sáng thật ngon và tiết kiệm
- Nhập mã 1010SANG0D hoặc 10101ANSANG0D giảm ngay 18.000Đ cho đơn từ 18.000Đ 
- Nhập mã 1010ANSANG15K giảm 15.000Đ phí vận chuyển cho đơn từ 45.000Đ
Số lượng ưu đãi có hạn.</t>
  </si>
  <si>
    <t>cpansang</t>
  </si>
  <si>
    <t>[PLF CP]_10.10_Ăn Trưa Chỉ 0Đ</t>
  </si>
  <si>
    <t>Deal 0Đ, mời bạn ăn trưa thật ngon và tiết kiệm
- Nhập mã 1010TRUA0D hoặc 1010ANTRUA0D giảm ngay 18.000Đ cho đơn từ 18.000Đ 
- Nhập mã 1010ANTRUA18K giảm 18.000Đ phí vận chuyển cho đơn từ 70.000Đ
Số lượng ưu đãi có hạn.</t>
  </si>
  <si>
    <t>cpantrua</t>
  </si>
  <si>
    <t>[PLF CP]_10.10_Ăn Xế Chỉ 0Đ</t>
  </si>
  <si>
    <t>Deal 0Đ, mời bạn ăn xế thật ngon và tiết kiệm
- Nhập mã 1010XE0D hoặc 1010ANXE0D giảm ngay 18.000Đ cho đơn từ 18.000Đ 
- Nhập mã 1010ANXE15K giảm 15.000Đ phí vận chuyển cho đơn từ 50.000Đ
Số lượng ưu đãi có hạn.</t>
  </si>
  <si>
    <t>cpanxe</t>
  </si>
  <si>
    <t>[PLF CP]_10.10_Ăn Tối Chỉ 0Đ</t>
  </si>
  <si>
    <t>Deal 0Đ, mời bạn ăn tối thật ngon và tiết kiệm, chỉ 0Đ.
- Nhập mã 1010TOI0D hoặc 1010ANTOI0D giảm ngay 18.000Đ cho đơn từ 18.000Đ 
- Nhập mã 1010ANTOI18K giảm 18.000Đ phí vận chuyển cho đơn từ 70.000Đ
Số lượng ưu đãi có hạn.</t>
  </si>
  <si>
    <t>cpantoi</t>
  </si>
  <si>
    <t>[PLF CP]_10.10_Ăn Thả Ga, Giảm Không Giới Hạn</t>
  </si>
  <si>
    <t>Đặt thả ga, không lo về giá, giảm không giới hạn.
Khám phá mã giảm giá bên trong quán.
Đặt món ngay.</t>
  </si>
  <si>
    <t>giamkogioihan</t>
  </si>
  <si>
    <t>[PLF CP]_10.10_Săn Deal 10.10, Giảm Tới 95.000Đ</t>
  </si>
  <si>
    <t>spikevoucherhunting</t>
  </si>
  <si>
    <t>11.11</t>
  </si>
  <si>
    <t>[PLF CP]_11.11_Siêu Deal Khai Tiệc, Giảm tới 50%</t>
  </si>
  <si>
    <t>ShopeeFood mời món ngon cùng các ưu đãi xịn dưới đây:
- Nhập mã 1111SIEUDEAL25 giảm 50% tối đa 25.000Đ, áp dụng cho đơn từ 25.000Đ
- Nhập mã 1111SIEUDEAL111 giảm 25% tối đa 111.000Đ, áp dụng cho đơn từ 40.000Đ
- Nhập mã 1111SIEUDEAL60 giảm 30% tối đa 60.000Đ, áp dụng cho đơn từ 80.000Đ
Số lượng ưu đãi có hạn và áp dụng cho các quán nhất định.
Đặt món ngay.</t>
  </si>
  <si>
    <t>https://drive.google.com/drive/folders/1OQTUylnZ9NiaTCmqq50w_6Kc9jvHpxAu</t>
  </si>
  <si>
    <t>[PLF CP]_11.11_Siêu Deal Khai Tiệc, Giảm tới 111.000Đ</t>
  </si>
  <si>
    <t>https://drive.google.com/drive/folders/1YrpPennCb8iA-lmUKOO9EZaj18Ub8rPW</t>
  </si>
  <si>
    <t>https://shopeefood.vn/u/shopeefood_sieudeal111</t>
  </si>
  <si>
    <t>[PLF CP]_11.11_Vạn Deal Bùng Nổ, Giảm 88.000Đ</t>
  </si>
  <si>
    <r>
      <rPr>
        <sz val="11"/>
        <color theme="1"/>
        <rFont val="Calibri"/>
      </rPr>
      <t xml:space="preserve">
SIEUTIEC42A        42k MBS 130k
SIEUTIEC55A        55k MBS 180k
SIEUTIEC77A        77k MBS 280k
</t>
    </r>
    <r>
      <rPr>
        <b/>
        <sz val="11"/>
        <color theme="1"/>
        <rFont val="Calibri"/>
      </rPr>
      <t xml:space="preserve">SIEUTIEC88A        88k MBS 335k
</t>
    </r>
    <r>
      <rPr>
        <sz val="11"/>
        <color theme="1"/>
        <rFont val="Calibri"/>
      </rPr>
      <t>SIEUTIEC33A        33k MBS 95k
SIEUTIEC12A        12k MBS 40k
SIEUTIEC33B        33k MBS 115k</t>
    </r>
  </si>
  <si>
    <t>https://drive.google.com/drive/folders/1vhIYW8dg0Iw79Dm73jidknYozEIc_5WF</t>
  </si>
  <si>
    <t>giam88kt11</t>
  </si>
  <si>
    <t>https://shopeefood.vn/u/shopeefood_giam88kt11</t>
  </si>
  <si>
    <t>[PLF CP]_11.11_Siêu Deal Khai Tiệc, Giảm tới 60.000Đ</t>
  </si>
  <si>
    <t>https://drive.google.com/drive/folders/1jZgoxZvwbV2xOKNk-EZKWYjdVHIc2uQF</t>
  </si>
  <si>
    <t>[PLF CP]_11.11_Siêu Deal X3 Tầng, Giảm Tới 50%</t>
  </si>
  <si>
    <t>ShopeeFood mời món ngon cùng các ưu đãi xịn dưới đây:
- Nhập mã 1111SIEUDEAL30 giảm 50% tối đa 30.000Đ, áp dụng cho đơn từ 50.000Đ
- Nhập mã 1111SIEUDEAL40  giảm 50% tối đa 40.000Đ, áp dụng cho đơn từ 60.000Đ
- Nhập mã 1111SIEUDEAL25 giảm 50% tối đa 25.000Đ, áp dụng cho đơn từ 25.000Đ
- Nhập mã 1111SIEUDEAL60 giảm 30% tối đa 60.000Đ, áp dụng cho đơn từ 80.000Đ
- Nhập mã 1111SIEUDEAL111 giảm 25% tối đa 111.000Đ, áp dụng cho đơn từ 40.000Đ
Số lượng ưu đãi có hạn và áp dụng cho các quán nhất định.
Đặt món ngay.</t>
  </si>
  <si>
    <t>[PLF CP]_11.11_Siêu Deal X3 Tầng, Giảm Tới 111.000Đ</t>
  </si>
  <si>
    <t>[PLF CP]_11.11_Siêu Deal X3 Tầng, Giảm Tới 60.000Đ</t>
  </si>
  <si>
    <t>sieudeal60</t>
  </si>
  <si>
    <t>https://shopeefood.vn/u/shopeefood_spikesieudealVND_ht</t>
  </si>
  <si>
    <t>https://shopeefood.shopee.vn/u/shopeefood_spikesieudealVND_ht</t>
  </si>
  <si>
    <t>[PLF CP]_11.11_Món Ngon Bao Ship, Chỉ 30.000Đ</t>
  </si>
  <si>
    <t>Cheap Meal</t>
  </si>
  <si>
    <t>Món Ngon Bao Ship, Chỉ 30.000Đ</t>
  </si>
  <si>
    <t>[PLF CP]_11.11_Đại Tiệc Món Ngon Chỉ 0Đ</t>
  </si>
  <si>
    <t>Đặt món ngay deal cực nhiệt chỉ 0Đ
- Nhập mã 1111SIEUDEAL0D giảm ngay 25.000Đ, áp dụng cho đơn từ 25.000Đ
- Nhập mã 1111SANDEAL0D giảm ngay 20.000Đ, áp dụng cho đơn từ 20.000Đ
Số lượng ưu đãi có hạn và áp dụng cho các quán nhất định.
Đặt món ngay.</t>
  </si>
  <si>
    <t>https://drive.google.com/drive/folders/1OKq59yU7F7jpidk0YiqjKaarza25tpMR</t>
  </si>
  <si>
    <t>[PLF CP]_11.11_Tung Deal Toàn Sàn, Freeship 0Đ</t>
  </si>
  <si>
    <t>Đặt ngay món ngon, không lo phí vận chuyển
- Nhập mã 1111SPFFS0D hoặc 1111SPFS0D để được giảm 15.000Đ phí vận chuyển, cho đơn từ 0Đ.
- Nhập mã 1111FREESHIP50 để được giảm 50% phí vận chuyển, giảm tối đa 20.000Đ.
- Nhập mã 1111FREESHIP60K để được giảm 60.000Đ phí vận chuyển, cho đơn từ 280.000Đ.
Số lượng ưu đãi có hạn.
Đặt món ngay.
-
HCM, HN, ĐN
Đặt ngay món ngon, không lo phí vận chuyển
- Nhập mã 1111FREESHIP0D hoặc 1111SHIP0D để được giảm 16.000Đ phí vận chuyển, cho đơn từ 0Đ.
- Nhập mã 1111SPFFS0D hoặc 1111SPFS0D để được giảm 15.000Đ phí vận chuyển, cho đơn từ 0Đ.
- Nhập mã 1111FREESHIP50 để được giảm 50% phí vận chuyển, giảm tối đa 20.000Đ.
- Nhập mã 1111FREESHIP60K để được giảm 60.000Đ phí vận chuyển, cho đơn từ 280.000Đ.
Số lượng ưu đãi có hạn.
Đặt món ngay.</t>
  </si>
  <si>
    <t>https://drive.google.com/drive/folders/11MhBumg1v9BFspznDF20HNQ9tH-LZ-Tt</t>
  </si>
  <si>
    <t>[PLF CP]_11.11_Mở Tiệc Linh Đình, Giảm Tới 1.000.000Đ</t>
  </si>
  <si>
    <t>[PLF CP]_11.11_Siêu Deal Khai Tiệc, Giảm tới 40.000Đ</t>
  </si>
  <si>
    <t>[PLF CP]_11.11_Siêu Deal X3 Tầng, Giảm Tới 40.000Đ</t>
  </si>
  <si>
    <t>[PLF CP]_11.11_Siêu Brand Hội Tụ, Giảm 50%</t>
  </si>
  <si>
    <t>https://shopeefood.vn/u/shopeefood_sieubrand50</t>
  </si>
  <si>
    <t>https://shopeefood.shopee.vn/u/shopeefood_sieubrand50</t>
  </si>
  <si>
    <t>[PLF CP]_11.11_Deal Đặt Trước, Chỉ 0Đ</t>
  </si>
  <si>
    <t>Đặt trước món ngon chỉ 0Đ
- Nhập mã 1111DATTRUOC21H - Giảm 20.000Đ cho đơn từ 20.000Đ.
Thời gian đặt đơn từ 21h - 24h ngày 09/10, giao đơn từ 0h10 - 6h ngày 10/10.
Số lượng ưu đãi có hạn.
Đặt món ngay.</t>
  </si>
  <si>
    <t>https://drive.google.com/drive/folders/1TnOk0AqKww8ClwvLuSY0wtQ9cAadTlov</t>
  </si>
  <si>
    <t>[PLF CP]_11.11_Deal Cú Đêm, Chỉ 0Đ</t>
  </si>
  <si>
    <t>Deal cho cú đêm ăn thật ngon
- Nhập mã 1111FREESHIP0H giảm 18.000Đ phí vận chuyển cho đơn từ 0Đ
- Nhập mã 1111DEALCUDEM0D giảm ngay 20.000Đ cho đơn từ 20.000Đ khi đặt hàng 0h - 6h ngày 10/10
Số lượng ưu đãi có hạn và áp dụng cho các quán nhất định.
Đặt món ngay.</t>
  </si>
  <si>
    <t>https://drive.google.com/drive/folders/1IUaVsGZjic542aJjU9Tcflk8-Ai-k_Wc</t>
  </si>
  <si>
    <t>[PLF CP]_11.11_Ăn Sáng Chỉ 0Đ</t>
  </si>
  <si>
    <t>Deal 0Đ, mời bạn ăn sáng thật ngon và tiết kiệm
- Nhập mã 1111SANG0D hoặc 11111ANSANG0D giảm ngay 18.000Đ cho đơn từ 18.000Đ 
- Nhập mã 1111ANSANG15K giảm 15.000Đ phí vận chuyển cho đơn từ 45.000Đ
Số lượng ưu đãi có hạn.</t>
  </si>
  <si>
    <t>https://drive.google.com/drive/folders/12z5FdHZa7dJZlzz9HwhyJO2Im6coJJ3z</t>
  </si>
  <si>
    <t>[PLF CP]_11.11_Ăn Trưa Chỉ 0Đ</t>
  </si>
  <si>
    <t>Deal 0Đ, mời bạn ăn trưa thật ngon và tiết kiệm
- Nhập mã 1111TRUA0D hoặc 1111ANTRUA0D giảm ngay 18.000Đ cho đơn từ 18.000Đ 
- Nhập mã 1111ANTRUA18K giảm 18.000Đ phí vận chuyển cho đơn từ 70.000Đ
Số lượng ưu đãi có hạn.</t>
  </si>
  <si>
    <t>https://drive.google.com/drive/folders/1N8QeKZK3qERoCHaoz_R3sMGw3bwD3QR_</t>
  </si>
  <si>
    <t>[PLF CP]_11.11_Ăn Xế Chỉ 0Đ</t>
  </si>
  <si>
    <t>Deal 0Đ, mời bạn ăn xế thật ngon và tiết kiệm
- Nhập mã 1111XE0D hoặc 1111ANXE0D giảm ngay 18.000Đ cho đơn từ 18.000Đ 
- Nhập mã 1111ANXE15K giảm 15.000Đ phí vận chuyển cho đơn từ 50.000Đ
Số lượng ưu đãi có hạn.</t>
  </si>
  <si>
    <t>https://drive.google.com/drive/folders/170IWHeuSPYG9jCKX1M6lsHJ3LIiI2SGF</t>
  </si>
  <si>
    <t>[PLF CP]_11.11_Ăn Tối Chỉ 0Đ</t>
  </si>
  <si>
    <t>Deal 0Đ, mời bạn ăn tối thật ngon và tiết kiệm, chỉ 0Đ.
- Nhập mã 1111TOI0D hoặc 1111ANTOI0D giảm ngay 18.000Đ cho đơn từ 18.000Đ 
- Nhập mã 1111ANTOI18K giảm 18.000Đ phí vận chuyển cho đơn từ 70.000Đ
Số lượng ưu đãi có hạn.</t>
  </si>
  <si>
    <t>https://drive.google.com/drive/folders/1LJlUmzBfo1G0tyxNoqA3VXDgFOwMPP1W</t>
  </si>
  <si>
    <t>[PLF CP]_11.11_Ăn Thả Ga, Giảm Không Giới Hạn</t>
  </si>
  <si>
    <t>https://drive.google.com/drive/folders/1ZWyHz-R1agIllEDdF4M0KVnAmbwiksIx</t>
  </si>
  <si>
    <t>[PLF CP]_11.11_Săn Deal 11.11, Giảm Tới 95.000Đ</t>
  </si>
  <si>
    <t>https://drive.google.com/drive/folders/194xfEM0wthquptJE3iPxVAPzW837U204</t>
  </si>
  <si>
    <t>https://shopeefood.vn/u/shopeefood_spikevoucherhunting_ht</t>
  </si>
  <si>
    <t>https://shopeefood.shopee.vn/u/shopeefood_spikevoucherhunting_ht</t>
  </si>
  <si>
    <t>SPXI_Nov</t>
  </si>
  <si>
    <t>[PLF CP]_SPXI_Nov_Whitelist User</t>
  </si>
  <si>
    <r>
      <rPr>
        <b/>
        <sz val="11"/>
        <color theme="1"/>
        <rFont val="Calibri"/>
      </rPr>
      <t>Air ShopeeFood App Only</t>
    </r>
    <r>
      <rPr>
        <sz val="11"/>
        <color theme="1"/>
        <rFont val="Calibri"/>
      </rPr>
      <t xml:space="preserve">
Whitelist User
Gadmin: SPXI_In_app_Nov2025_GADMIN</t>
    </r>
  </si>
  <si>
    <t>https://drive.google.com/drive/folders/1YGsZvinvC9WOQ5kAxoYHQOGuuf8lG3RT?usp=drive_link</t>
  </si>
  <si>
    <r>
      <rPr>
        <sz val="11"/>
        <rFont val="Calibri"/>
      </rPr>
      <t>⦁</t>
    </r>
    <r>
      <rPr>
        <b/>
        <sz val="11"/>
        <rFont val="Calibri"/>
      </rPr>
      <t xml:space="preserve">        Homepage Floating:</t>
    </r>
    <r>
      <rPr>
        <sz val="11"/>
        <rFont val="Calibri"/>
      </rPr>
      <t xml:space="preserve"> </t>
    </r>
    <r>
      <rPr>
        <u/>
        <sz val="11"/>
        <color rgb="FF1155CC"/>
        <rFont val="Calibri"/>
      </rPr>
      <t>https://shopeefood.vn/ship?utm_source=InappSPF_SPF&amp;utm_medium=HomepageFloating&amp;utm_campai</t>
    </r>
    <r>
      <rPr>
        <b/>
        <u/>
        <sz val="11"/>
        <color rgb="FF1155CC"/>
        <rFont val="Calibri"/>
      </rPr>
      <t>gn=bau</t>
    </r>
    <r>
      <rPr>
        <b/>
        <sz val="11"/>
        <rFont val="Calibri"/>
      </rPr>
      <t xml:space="preserve">
⦁        Homepage Pop-up: </t>
    </r>
    <r>
      <rPr>
        <u/>
        <sz val="11"/>
        <color rgb="FF1155CC"/>
        <rFont val="Calibri"/>
      </rPr>
      <t>https://shopeefood.vn/ship?utm_source=InappSPF_SPF&amp;utm_medium=HomepagePopup&amp;utm_campaign=bau</t>
    </r>
    <r>
      <rPr>
        <sz val="11"/>
        <rFont val="Calibri"/>
      </rPr>
      <t xml:space="preserve">
⦁      </t>
    </r>
    <r>
      <rPr>
        <b/>
        <sz val="11"/>
        <rFont val="Calibri"/>
      </rPr>
      <t xml:space="preserve">  Hometop:</t>
    </r>
    <r>
      <rPr>
        <sz val="11"/>
        <rFont val="Calibri"/>
      </rPr>
      <t xml:space="preserve"> </t>
    </r>
    <r>
      <rPr>
        <u/>
        <sz val="11"/>
        <color rgb="FF1155CC"/>
        <rFont val="Calibri"/>
      </rPr>
      <t>https://shopeefood.vn/ship?utm_source=InappSPF_SPF&amp;utm_medium=Hometop&amp;utm_campaign=bau</t>
    </r>
  </si>
  <si>
    <t>SPL_Nov</t>
  </si>
  <si>
    <r>
      <rPr>
        <sz val="11"/>
        <color theme="1"/>
        <rFont val="Calibri"/>
      </rPr>
      <t>[PLF CP]_SPayLater khao bạn mới -</t>
    </r>
    <r>
      <rPr>
        <sz val="11"/>
        <color rgb="FFFF0000"/>
        <rFont val="Calibri"/>
      </rPr>
      <t xml:space="preserve"> Giảm ngay 40.000Đ</t>
    </r>
  </si>
  <si>
    <r>
      <rPr>
        <b/>
        <sz val="11"/>
        <color theme="1"/>
        <rFont val="Calibri"/>
      </rPr>
      <t xml:space="preserve">- </t>
    </r>
    <r>
      <rPr>
        <sz val="11"/>
        <color theme="1"/>
        <rFont val="Calibri"/>
      </rPr>
      <t xml:space="preserve">Promotion 1 - </t>
    </r>
    <r>
      <rPr>
        <b/>
        <sz val="11"/>
        <color theme="1"/>
        <rFont val="Calibri"/>
      </rPr>
      <t xml:space="preserve"> Scheme 50% cap 40K MBS 40K </t>
    </r>
    <r>
      <rPr>
        <sz val="11"/>
        <color theme="1"/>
        <rFont val="Calibri"/>
      </rPr>
      <t>- New to SPL
- Gadmin User Group Name: SPL_1125_food_na_divided_group_1_GADMIN</t>
    </r>
  </si>
  <si>
    <r>
      <rPr>
        <sz val="11"/>
        <color theme="1"/>
        <rFont val="Calibri"/>
      </rPr>
      <t>[PLF CP]_SPayLater khao bạn -</t>
    </r>
    <r>
      <rPr>
        <sz val="11"/>
        <color rgb="FFFF0000"/>
        <rFont val="Calibri"/>
      </rPr>
      <t xml:space="preserve"> Giảm ngay 15%</t>
    </r>
  </si>
  <si>
    <r>
      <rPr>
        <b/>
        <sz val="11"/>
        <color theme="1"/>
        <rFont val="Calibri"/>
      </rPr>
      <t>-</t>
    </r>
    <r>
      <rPr>
        <sz val="11"/>
        <color theme="1"/>
        <rFont val="Calibri"/>
      </rPr>
      <t xml:space="preserve"> Promotion 2 -  </t>
    </r>
    <r>
      <rPr>
        <b/>
        <sz val="11"/>
        <color theme="1"/>
        <rFont val="Calibri"/>
      </rPr>
      <t>Scheme 15% 18K MBS 0K</t>
    </r>
    <r>
      <rPr>
        <sz val="11"/>
        <color theme="1"/>
        <rFont val="Calibri"/>
      </rPr>
      <t xml:space="preserve">
- Gadmin User Group Name: SPL_1125_food_all_divided_group_1_GADMIN</t>
    </r>
  </si>
  <si>
    <t>[PLF CP]_Thematic_Mừng Ngày Nhà Giáo, Freeship tới 60.000Đ</t>
  </si>
  <si>
    <t>[PLF CP]_Thematic_Siêu Deal Học Đường, Giảm tới 211.000Đ</t>
  </si>
  <si>
    <t>20% CAP 1211K, MBS 30k
25% CAP 211k, MBS 60k
30% CAP 121K, MBS 100k
50% CAP 25K, MBS 25k cofund Mex 15k: SPF 10k</t>
  </si>
  <si>
    <t>GĐ 12-14/11: lấy ver có BA
https://drive.google.com/drive/folders/1L4g6I_hrX47oSorXzGAoX_tGj8muxuqz</t>
  </si>
  <si>
    <t>2011giam211k</t>
  </si>
  <si>
    <t>https://shopeefood.vn/u/shopeefood_2011giam211k</t>
  </si>
  <si>
    <t>https://shopeefood.shopee.vn/u/shopeefood_2011giam211k</t>
  </si>
  <si>
    <t>[PLF CP]_Thematic_Siêu Deal Học Đường, Giảm tới 121.000Đ</t>
  </si>
  <si>
    <t>2011giam121k</t>
  </si>
  <si>
    <t>https://shopeefood.vn/u/shopeefood_2011giam121k</t>
  </si>
  <si>
    <t>https://shopeefood.shopee.vn/u/shopeefood_2011giam121k</t>
  </si>
  <si>
    <t>[PLF CP]_Thematic_Siêu Deal Học Đường, Giảm tới 50%</t>
  </si>
  <si>
    <t>[PLF CP]_Thematic_Lớp Càng Đông Deal Càng To</t>
  </si>
  <si>
    <t>MBS: 0
- Extra 5k cho đơn 2-3 member
- Extra 10k cho đơn 4 - 6 member
- Extra 15k cho đơn 7 - 10 member
- Extra 20k cho đơn 11 - 15 member
- Extra 25k cho đơn &gt;15 member</t>
  </si>
  <si>
    <t>GĐ 15-17/11: ver BA
https://drive.google.com/drive/folders/1mOyoYMW-gu67_A2Scf_pRtsFKREaOmyH</t>
  </si>
  <si>
    <t>grouporder</t>
  </si>
  <si>
    <t>https://shopeefood.vn/u/shopeefood_grouporder</t>
  </si>
  <si>
    <t>https://shopeefood.shopee.vn/u/shopeefood_grouporder</t>
  </si>
  <si>
    <t>[PLF CP]_Thematic_Hoa Quà Tri Ân, Freeship tới 20.000Đ</t>
  </si>
  <si>
    <t>[PLF CP]_Thematic_Mở Tiệc Mừng 20.11, Giảm tới 1.000.000Đ</t>
  </si>
  <si>
    <t>[PLF CP]_Thematic_Đặt Trước Quà Sáng, Giảm Không Giới Hạn</t>
  </si>
  <si>
    <t>https://drive.google.com/drive/folders/1dVHmnNO1WxkTU0gyaKd10haGavCMNOWy</t>
  </si>
  <si>
    <t>dat-truoc-qua-sang-giam-khong-gioi-han</t>
  </si>
  <si>
    <t>https://shopeefood.vn/bo-suu-tap/dat-truoc-qua-sang-giam-khong-gioi-han</t>
  </si>
  <si>
    <t>https://shopeefood.shopee.vn/bo-suu-tap/dat-truoc-qua-sang-giam-khong-gioi-han</t>
  </si>
  <si>
    <t>[PLF CP]_Thematic_Tiệc Trưa Khao Cả Lớp, Giảm Không Giới Hạn</t>
  </si>
  <si>
    <t>[PLF CP]_Thematic_Tiệc Xế Khao Cả Lớp, Giảm Không Giới Hạn</t>
  </si>
  <si>
    <t>2011BUAXE13
2011BUAXE18
Giảm 13% Apply All VMs Cap 300k MBS 170k
Giảm 18% comm &gt;18% MBS 150k
Mở từ 12h - 16h</t>
  </si>
  <si>
    <t>https://drive.google.com/drive/folders/1xfaVlUKy_69vmzq8P3xRmlZTWy1GzEJN</t>
  </si>
  <si>
    <t>tiec-xe-khao-ca-lop-giam-khong-gioi-han-2025</t>
  </si>
  <si>
    <t>https://shopeefood.vn/bo-suu-tap/tiec-xe-khao-ca-lop-giam-khong-gioi-han-2025</t>
  </si>
  <si>
    <t>https://shopeefood.shopee.vn/bo-suu-tap/tiec-xe-khao-ca-lop-giam-khong-gioi-han-2025</t>
  </si>
  <si>
    <t>[PLF CP]_Thematic_Tiệc Tối Tri Ân, Giảm Không Giới Hạn</t>
  </si>
  <si>
    <t>[PLF CP]_Thematic_Tiệc Liên Hoan Lớp, Giảm tới 199.000Đ</t>
  </si>
  <si>
    <t>[PLF CP]_Thematic_Ăn Thả Ga, Giảm Không Giới Hạn</t>
  </si>
  <si>
    <t>[PLF CP]_Thematic_Săn Deal 20.11, Giảm tới 95.000Đ</t>
  </si>
  <si>
    <t>Giảm 10k MBS 79K
Giảm 20k MBS 119K
Giảm 30k MBS 149k
Giảm 40k MBS 189K
Giảm 50k MBS 239k
Giảm 60k MBS 279K
Giảm 75k MBS 329K
Giảm 95k MBS 389K</t>
  </si>
  <si>
    <t>https://drive.google.com/drive/folders/1e138H2cCGyEObD4nVcS4T03RG5a2__3g</t>
  </si>
  <si>
    <t>san-deal-2011-giam-toi-95000d-2025</t>
  </si>
  <si>
    <t>https://shopeefood.vn/bo-suu-tap/san-deal-2011-giam-toi-95000d-2025</t>
  </si>
  <si>
    <t>https://shopeefood.shopee.vn/bo-suu-tap/san-deal-2011-giam-toi-95000d-2025</t>
  </si>
  <si>
    <t>SPXI_Dec</t>
  </si>
  <si>
    <r>
      <rPr>
        <b/>
        <sz val="11"/>
        <color theme="1"/>
        <rFont val="Calibri"/>
      </rPr>
      <t>Air ShopeeFood App Only</t>
    </r>
    <r>
      <rPr>
        <sz val="11"/>
        <color theme="1"/>
        <rFont val="Calibri"/>
      </rPr>
      <t xml:space="preserve">
Whitelist User
Gadmin: SPXI_In_app_DEC2025_GADMIN</t>
    </r>
  </si>
  <si>
    <t>https://drive.google.com/drive/folders/1obXdlVyhmZEKwWIp0rcwMCEPvqoIjNNo?usp=drive_link</t>
  </si>
  <si>
    <r>
      <rPr>
        <sz val="11"/>
        <rFont val="Calibri"/>
      </rPr>
      <t>⦁</t>
    </r>
    <r>
      <rPr>
        <b/>
        <sz val="11"/>
        <rFont val="Calibri"/>
      </rPr>
      <t xml:space="preserve">        Homepage Floating:</t>
    </r>
    <r>
      <rPr>
        <sz val="11"/>
        <rFont val="Calibri"/>
      </rPr>
      <t xml:space="preserve"> </t>
    </r>
    <r>
      <rPr>
        <u/>
        <sz val="11"/>
        <color rgb="FF1155CC"/>
        <rFont val="Calibri"/>
      </rPr>
      <t>https://shopeefood.vn/ship?utm_source=InappSPF_SPF&amp;utm_medium=HomepageFloating&amp;utm_campai</t>
    </r>
    <r>
      <rPr>
        <b/>
        <u/>
        <sz val="11"/>
        <color rgb="FF1155CC"/>
        <rFont val="Calibri"/>
      </rPr>
      <t>gn=bau</t>
    </r>
    <r>
      <rPr>
        <b/>
        <sz val="11"/>
        <rFont val="Calibri"/>
      </rPr>
      <t xml:space="preserve">
⦁        Homepage Pop-up: </t>
    </r>
    <r>
      <rPr>
        <u/>
        <sz val="11"/>
        <color rgb="FF1155CC"/>
        <rFont val="Calibri"/>
      </rPr>
      <t>https://shopeefood.vn/ship?utm_source=InappSPF_SPF&amp;utm_medium=HomepagePopup&amp;utm_campaign=bau</t>
    </r>
    <r>
      <rPr>
        <sz val="11"/>
        <rFont val="Calibri"/>
      </rPr>
      <t xml:space="preserve">
⦁      </t>
    </r>
    <r>
      <rPr>
        <b/>
        <sz val="11"/>
        <rFont val="Calibri"/>
      </rPr>
      <t xml:space="preserve">  Hometop:</t>
    </r>
    <r>
      <rPr>
        <sz val="11"/>
        <rFont val="Calibri"/>
      </rPr>
      <t xml:space="preserve"> </t>
    </r>
    <r>
      <rPr>
        <u/>
        <sz val="11"/>
        <color rgb="FF1155CC"/>
        <rFont val="Calibri"/>
      </rPr>
      <t>https://shopeefood.vn/ship?utm_source=InappSPF_SPF&amp;utm_medium=Hometop&amp;utm_campaign=bau</t>
    </r>
  </si>
  <si>
    <t>SPL_Dec</t>
  </si>
  <si>
    <r>
      <rPr>
        <sz val="11"/>
        <color theme="1"/>
        <rFont val="Calibri"/>
      </rPr>
      <t>[PLF CP]_SPayLater khao bạn mới -</t>
    </r>
    <r>
      <rPr>
        <sz val="11"/>
        <color rgb="FFFF0000"/>
        <rFont val="Calibri"/>
      </rPr>
      <t xml:space="preserve"> Giảm ngay 40.000Đ</t>
    </r>
  </si>
  <si>
    <r>
      <rPr>
        <b/>
        <sz val="11"/>
        <color theme="1"/>
        <rFont val="Calibri"/>
      </rPr>
      <t xml:space="preserve">- </t>
    </r>
    <r>
      <rPr>
        <sz val="11"/>
        <color theme="1"/>
        <rFont val="Calibri"/>
      </rPr>
      <t xml:space="preserve">Promotion 1 - </t>
    </r>
    <r>
      <rPr>
        <b/>
        <sz val="11"/>
        <color theme="1"/>
        <rFont val="Calibri"/>
      </rPr>
      <t xml:space="preserve"> Scheme 50% cap 40K MBS 40K </t>
    </r>
    <r>
      <rPr>
        <sz val="11"/>
        <color theme="1"/>
        <rFont val="Calibri"/>
      </rPr>
      <t>- New to SPL
- Gadmin User Group Name: SPL_1225_food_all_divided_group_1_GADMIN</t>
    </r>
  </si>
  <si>
    <r>
      <rPr>
        <sz val="11"/>
        <color theme="1"/>
        <rFont val="Calibri"/>
      </rPr>
      <t>[PLF CP]_SPayLater khao bạn -</t>
    </r>
    <r>
      <rPr>
        <sz val="11"/>
        <color rgb="FFFF0000"/>
        <rFont val="Calibri"/>
      </rPr>
      <t xml:space="preserve"> Giảm ngay 15%</t>
    </r>
  </si>
  <si>
    <r>
      <rPr>
        <b/>
        <sz val="11"/>
        <color theme="1"/>
        <rFont val="Calibri"/>
      </rPr>
      <t>-</t>
    </r>
    <r>
      <rPr>
        <sz val="11"/>
        <color theme="1"/>
        <rFont val="Calibri"/>
      </rPr>
      <t xml:space="preserve"> Promotion 2 -  </t>
    </r>
    <r>
      <rPr>
        <b/>
        <sz val="11"/>
        <color theme="1"/>
        <rFont val="Calibri"/>
      </rPr>
      <t>Scheme 15% 18K MBS 0K</t>
    </r>
    <r>
      <rPr>
        <sz val="11"/>
        <color theme="1"/>
        <rFont val="Calibri"/>
      </rPr>
      <t xml:space="preserve">
- Gadmin User Group Name: SPL_1225_food_rtu_divided_group_1_GADMIN</t>
    </r>
  </si>
  <si>
    <t>12.12</t>
  </si>
  <si>
    <t>[PLF CP]_12.12_Siêu Deal Khai Tiệc, Giảm tới 50%</t>
  </si>
  <si>
    <t>ShopeeFood mời món ngon cùng các ưu đãi xịn dưới đây:
- Nhập mã 1212SIEUDEAL25 giảm 50% tối đa 25.000Đ, áp dụng cho đơn từ 25.000Đ
- Nhập mã 1212SIEUDEAL112 giảm 25% tối đa 112.000Đ, áp dụng cho đơn từ 40.000Đ
- Nhập mã 1212SIEUDEAL60 giảm 30% tối đa 60.000Đ, áp dụng cho đơn từ 80.000Đ
Số lượng ưu đãi có hạn và áp dụng cho các quán nhất định.
Đặt món ngay.</t>
  </si>
  <si>
    <t>[PLF CP]_12.12_Siêu Deal Khai Tiệc, Giảm tới 112.000Đ</t>
  </si>
  <si>
    <t>[PLF CP]_12.12_Vạn Deal Bùng Nổ, Giảm 88.000Đ</t>
  </si>
  <si>
    <r>
      <rPr>
        <sz val="11"/>
        <color theme="1"/>
        <rFont val="Calibri"/>
      </rPr>
      <t xml:space="preserve">
SIEUTIEC42A        42k MBS 130k
SIEUTIEC55A        55k MBS 180k
SIEUTIEC77A        77k MBS 280k
</t>
    </r>
    <r>
      <rPr>
        <b/>
        <sz val="11"/>
        <color theme="1"/>
        <rFont val="Calibri"/>
      </rPr>
      <t xml:space="preserve">SIEUTIEC88A        88k MBS 335k
</t>
    </r>
    <r>
      <rPr>
        <sz val="11"/>
        <color theme="1"/>
        <rFont val="Calibri"/>
      </rPr>
      <t>SIEUTIEC33A        33k MBS 95k
SIEUTIEC12A        12k MBS 40k
SIEUTIEC33B        33k MBS 115k</t>
    </r>
  </si>
  <si>
    <t>[PLF CP]_12.12_Siêu Deal Khai Tiệc, Giảm tới 60.000Đ</t>
  </si>
  <si>
    <t>[PLF CP]_12.12_Siêu Deal X3 Tầng, Giảm Tới 50%</t>
  </si>
  <si>
    <t>ShopeeFood mời món ngon cùng các ưu đãi xịn dưới đây:
- Nhập mã 1212SIEUDEAL30 giảm 50% tối đa 30.000Đ, áp dụng cho đơn từ 50.000Đ
- Nhập mã 1212SIEUDEAL40  giảm 50% tối đa 40.000Đ, áp dụng cho đơn từ 60.000Đ
- Nhập mã 1212SIEUDEAL25 giảm 50% tối đa 25.000Đ, áp dụng cho đơn từ 25.000Đ
- Nhập mã 1212SIEUDEAL60 giảm 30% tối đa 60.000Đ, áp dụng cho đơn từ 80.000Đ
- Nhập mã 1212SIEUDEAL112 giảm 25% tối đa 112.000Đ, áp dụng cho đơn từ 40.000Đ
Số lượng ưu đãi có hạn và áp dụng cho các quán nhất định.
Đặt món ngay.</t>
  </si>
  <si>
    <t>[PLF CP]_12.12_Siêu Deal X3 Tầng, Giảm Tới 112.000Đ</t>
  </si>
  <si>
    <t>[PLF CP]_12.12_Siêu Deal X3 Tầng, Giảm Tới 60.000Đ</t>
  </si>
  <si>
    <t>[PLF CP]_12.12_Món Ngon Bao Ship, Chỉ 30.000Đ</t>
  </si>
  <si>
    <t>[PLF CP]_12.12_Đại Tiệc Món Ngon Chỉ 0Đ</t>
  </si>
  <si>
    <t>Đặt món ngay deal cực nhiệt chỉ 0Đ
- Nhập mã 1212SIEUDEAL0D giảm ngay 25.000Đ, áp dụng cho đơn từ 25.000Đ
- Nhập mã 1212SANDEAL0D giảm ngay 20.000Đ, áp dụng cho đơn từ 20.000Đ
Số lượng ưu đãi có hạn và áp dụng cho các quán nhất định.
Đặt món ngay.</t>
  </si>
  <si>
    <t>[PLF CP]_12.12_Tung Deal Toàn Sàn, Freeship 0Đ</t>
  </si>
  <si>
    <t>Đặt ngay món ngon, không lo phí vận chuyển
- Nhập mã 1212SPFFS0D hoặc 1212SPFS0D để được giảm 15.000Đ phí vận chuyển, cho đơn từ 0Đ.
- Nhập mã 1212FREESHIP50 để được giảm 50% phí vận chuyển, giảm tối đa 20.000Đ.
- Nhập mã 1212FREESHIP60K để được giảm 60.000Đ phí vận chuyển, cho đơn từ 280.000Đ.
Số lượng ưu đãi có hạn.
Đặt món ngay.
-
HCM, HN, ĐN
Đặt ngay món ngon, không lo phí vận chuyển
- Nhập mã 1212FREESHIP0D hoặc 1212SHIP0D để được giảm 16.000Đ phí vận chuyển, cho đơn từ 0Đ.
- Nhập mã 1212SPFFS0D hoặc 1212SPFS0D để được giảm 15.000Đ phí vận chuyển, cho đơn từ 0Đ.
- Nhập mã 1212FREESHIP50 để được giảm 50% phí vận chuyển, giảm tối đa 20.000Đ.
- Nhập mã 1212FREESHIP60K để được giảm 60.000Đ phí vận chuyển, cho đơn từ 280.000Đ.
Số lượng ưu đãi có hạn.
Đặt món ngay.</t>
  </si>
  <si>
    <t>[PLF CP]_12.12_Mở Tiệc Linh Đình, Giảm Tới 1.000.000Đ</t>
  </si>
  <si>
    <t>[PLF CP]_12.12_Siêu Deal X3 Tầng, Giảm Tới 40.000Đ</t>
  </si>
  <si>
    <t>[PLF CP]_12.12_Siêu Brand Hội Tụ, Giảm 50%</t>
  </si>
  <si>
    <t>[PLF CP]_12.12_Deal Đặt Trước, Chỉ 0Đ</t>
  </si>
  <si>
    <t>Đặt trước món ngon chỉ 0Đ
- Nhập mã 1212DATTRUOC21H - Giảm 20.000Đ cho đơn từ 20.000Đ.
Thời gian đặt đơn từ 21h - 24h ngày 09/10, giao đơn từ 0h10 - 6h ngày 10/10.
Số lượng ưu đãi có hạn.
Đặt món ngay.</t>
  </si>
  <si>
    <t>[PLF CP]_12.12_Deal Cú Đêm, Chỉ 0Đ</t>
  </si>
  <si>
    <t>Deal cho cú đêm ăn thật ngon
- Nhập mã 1212FREESHIP0H giảm 18.000Đ phí vận chuyển cho đơn từ 0Đ
- Nhập mã 1212DEALCUDEM0D giảm ngay 20.000Đ cho đơn từ 20.000Đ khi đặt hàng 0h - 6h ngày 10/10
Số lượng ưu đãi có hạn và áp dụng cho các quán nhất định.
Đặt món ngay.</t>
  </si>
  <si>
    <t>[PLF CP]_12.12_Ăn Sáng Chỉ 0Đ</t>
  </si>
  <si>
    <t>Deal 0Đ, mời bạn ăn sáng thật ngon và tiết kiệm
- Nhập mã 1212SANG0D hoặc 12121ANSANG0D giảm ngay 18.000Đ cho đơn từ 18.000Đ 
- Nhập mã 1212ANSANG15K giảm 15.000Đ phí vận chuyển cho đơn từ 45.000Đ
Số lượng ưu đãi có hạn.</t>
  </si>
  <si>
    <t>[PLF CP]_12.12_Ăn Trưa Chỉ 0Đ</t>
  </si>
  <si>
    <t>Deal 0Đ, mời bạn ăn trưa thật ngon và tiết kiệm
- Nhập mã 1212TRUA0D hoặc 1212ANTRUA0D giảm ngay 18.000Đ cho đơn từ 18.000Đ 
- Nhập mã 1212ANTRUA18K giảm 18.000Đ phí vận chuyển cho đơn từ 70.000Đ
Số lượng ưu đãi có hạn.</t>
  </si>
  <si>
    <t>[PLF CP]_12.12_Ăn Xế Chỉ 0Đ</t>
  </si>
  <si>
    <t>Deal 0Đ, mời bạn ăn xế thật ngon và tiết kiệm
- Nhập mã 1212XE0D hoặc 1212ANXE0D giảm ngay 18.000Đ cho đơn từ 18.000Đ 
- Nhập mã 1212ANXE15K giảm 15.000Đ phí vận chuyển cho đơn từ 50.000Đ
Số lượng ưu đãi có hạn.</t>
  </si>
  <si>
    <t>[PLF CP]_12.12_Ăn Tối Chỉ 0Đ</t>
  </si>
  <si>
    <t>Deal 0Đ, mời bạn ăn tối thật ngon và tiết kiệm, chỉ 0Đ.
- Nhập mã 1212TOI0D hoặc 1212ANTOI0D giảm ngay 18.000Đ cho đơn từ 18.000Đ 
- Nhập mã 1212ANTOI18K giảm 18.000Đ phí vận chuyển cho đơn từ 70.000Đ
Số lượng ưu đãi có hạn.</t>
  </si>
  <si>
    <t>[PLF CP]_12.12_Ăn Thả Ga, Giảm Không Giới Hạn</t>
  </si>
  <si>
    <t>[PLF CP]_12.12_Săn Deal 12.12, Giảm Tới 95.000Đ</t>
  </si>
  <si>
    <t>[PLF CP]_12.12_Đặt Đơn Nhóm Giảm Đến 25.000Đ</t>
  </si>
  <si>
    <t>[Whitelist New User] [PLF CP]_NU_Tặng bạn mới deal 0Đ</t>
  </si>
  <si>
    <t>Nhập mã SPFNEW giảm 20.000Đ, cho đơn từ 20.000Đ
Áp dụng cho khách hàng mới, đặt món lần đầu tại ShopeeFood.</t>
  </si>
  <si>
    <t>31/01/26</t>
  </si>
  <si>
    <t>https://drive.google.com/drive/u/0/folders/1N1Z7vA4Nnz_zB47Nh166GTzc-LboBxEn</t>
  </si>
  <si>
    <t>tang-ban-moi-deal-0d</t>
  </si>
  <si>
    <t>https://shopeefood.vn/bo-suu-tap/tang-ban-moi-deal-0d</t>
  </si>
  <si>
    <t>https://shopeefood.shopee.vn/bo-suu-tap/tang-ban-moi-deal-0d</t>
  </si>
  <si>
    <t>[Whitelist New User] [PLF CP]_NU_Lần đầu đặt món giảm 50%</t>
  </si>
  <si>
    <t>Nhập mã SPFNEW50 giảm 50% tối đa 25.000Đ
Áp dụng cho khách hàng mới, đặt món lần đầu tại ShopeeFood</t>
  </si>
  <si>
    <t>31/12/26</t>
  </si>
  <si>
    <t>https://drive.google.com/drive/u/0/folders/18gThvar50Aj8Xoi947gsWWoL_xIzFsEq</t>
  </si>
  <si>
    <t>lan-dau-dat-mon-giam-50</t>
  </si>
  <si>
    <t>https://shopeefood.vn/bo-suu-tap/lan-dau-dat-mon-giam-50</t>
  </si>
  <si>
    <t>https://shopeefood.shopee.vn/bo-suu-tap/lan-dau-dat-mon-giam-50</t>
  </si>
  <si>
    <t>SPXI_Jan</t>
  </si>
  <si>
    <t>[PLF CP]_SPXI_Jan_Whitelist User</t>
  </si>
  <si>
    <r>
      <rPr>
        <b/>
        <sz val="11"/>
        <color theme="1"/>
        <rFont val="Calibri"/>
      </rPr>
      <t>Air ShopeeFood App Only</t>
    </r>
    <r>
      <rPr>
        <sz val="11"/>
        <color theme="1"/>
        <rFont val="Calibri"/>
      </rPr>
      <t xml:space="preserve">
Whitelist User
Gadmin: SPXI_In_app_JAN2026_GADMIN</t>
    </r>
  </si>
  <si>
    <r>
      <rPr>
        <sz val="10"/>
        <rFont val="Arial"/>
      </rPr>
      <t xml:space="preserve">Banner set-up 1-14/1
</t>
    </r>
    <r>
      <rPr>
        <u/>
        <sz val="10"/>
        <color rgb="FF1155CC"/>
        <rFont val="Arial"/>
      </rPr>
      <t>Ver 18 - 31/1</t>
    </r>
  </si>
  <si>
    <r>
      <rPr>
        <sz val="11"/>
        <rFont val="Calibri"/>
      </rPr>
      <t>⦁</t>
    </r>
    <r>
      <rPr>
        <b/>
        <sz val="11"/>
        <rFont val="Calibri"/>
      </rPr>
      <t xml:space="preserve">        Homepage Floating:</t>
    </r>
    <r>
      <rPr>
        <sz val="11"/>
        <rFont val="Calibri"/>
      </rPr>
      <t xml:space="preserve"> </t>
    </r>
    <r>
      <rPr>
        <u/>
        <sz val="11"/>
        <color rgb="FF1155CC"/>
        <rFont val="Calibri"/>
      </rPr>
      <t>https://shopeefood.vn/ship?utm_source=InappSPF_SPF&amp;utm_medium=HomepageFloating&amp;utm_campai</t>
    </r>
    <r>
      <rPr>
        <b/>
        <u/>
        <sz val="11"/>
        <color rgb="FF1155CC"/>
        <rFont val="Calibri"/>
      </rPr>
      <t>gn=bau</t>
    </r>
    <r>
      <rPr>
        <b/>
        <sz val="11"/>
        <rFont val="Calibri"/>
      </rPr>
      <t xml:space="preserve">
⦁        Homepage Pop-up: </t>
    </r>
    <r>
      <rPr>
        <u/>
        <sz val="11"/>
        <color rgb="FF1155CC"/>
        <rFont val="Calibri"/>
      </rPr>
      <t>https://shopeefood.vn/ship?utm_source=InappSPF_SPF&amp;utm_medium=HomepagePopup&amp;utm_campaign=bau</t>
    </r>
    <r>
      <rPr>
        <sz val="11"/>
        <rFont val="Calibri"/>
      </rPr>
      <t xml:space="preserve">
⦁      </t>
    </r>
    <r>
      <rPr>
        <b/>
        <sz val="11"/>
        <rFont val="Calibri"/>
      </rPr>
      <t xml:space="preserve">  Hometop:</t>
    </r>
    <r>
      <rPr>
        <sz val="11"/>
        <rFont val="Calibri"/>
      </rPr>
      <t xml:space="preserve"> </t>
    </r>
    <r>
      <rPr>
        <u/>
        <sz val="11"/>
        <color rgb="FF1155CC"/>
        <rFont val="Calibri"/>
      </rPr>
      <t>https://shopeefood.vn/ship?utm_source=InappSPF_SPF&amp;utm_medium=Hometop&amp;utm_campaign=bau</t>
    </r>
  </si>
  <si>
    <t>SPL_Jan</t>
  </si>
  <si>
    <r>
      <rPr>
        <sz val="11"/>
        <color theme="1"/>
        <rFont val="Calibri"/>
      </rPr>
      <t>[PLF CP]_SPayLater khao bạn mới -</t>
    </r>
    <r>
      <rPr>
        <sz val="11"/>
        <color rgb="FFFF0000"/>
        <rFont val="Calibri"/>
      </rPr>
      <t xml:space="preserve"> Giảm ngay 40.000Đ</t>
    </r>
  </si>
  <si>
    <r>
      <rPr>
        <b/>
        <sz val="11"/>
        <color theme="1"/>
        <rFont val="Calibri"/>
      </rPr>
      <t xml:space="preserve">- </t>
    </r>
    <r>
      <rPr>
        <sz val="11"/>
        <color theme="1"/>
        <rFont val="Calibri"/>
      </rPr>
      <t xml:space="preserve">Promotion 1 - </t>
    </r>
    <r>
      <rPr>
        <b/>
        <sz val="11"/>
        <color theme="1"/>
        <rFont val="Calibri"/>
      </rPr>
      <t xml:space="preserve"> Scheme 50% cap 40K MBS 40K </t>
    </r>
    <r>
      <rPr>
        <sz val="11"/>
        <color theme="1"/>
        <rFont val="Calibri"/>
      </rPr>
      <t>- New to SPL
- Gadmin User Group Name: SPL_0126_food_na_divided_group_1_GADMIN</t>
    </r>
  </si>
  <si>
    <r>
      <rPr>
        <sz val="11"/>
        <color theme="1"/>
        <rFont val="Calibri"/>
      </rPr>
      <t>[PLF CP]_SPayLater khao bạn -</t>
    </r>
    <r>
      <rPr>
        <sz val="11"/>
        <color rgb="FFFF0000"/>
        <rFont val="Calibri"/>
      </rPr>
      <t xml:space="preserve"> Giảm ngay 15%</t>
    </r>
  </si>
  <si>
    <r>
      <rPr>
        <b/>
        <sz val="11"/>
        <color theme="1"/>
        <rFont val="Calibri"/>
      </rPr>
      <t>-</t>
    </r>
    <r>
      <rPr>
        <sz val="11"/>
        <color theme="1"/>
        <rFont val="Calibri"/>
      </rPr>
      <t xml:space="preserve"> Promotion 2 -  </t>
    </r>
    <r>
      <rPr>
        <b/>
        <sz val="11"/>
        <color theme="1"/>
        <rFont val="Calibri"/>
      </rPr>
      <t>Scheme 15% 18K MBS 0K</t>
    </r>
    <r>
      <rPr>
        <sz val="11"/>
        <color theme="1"/>
        <rFont val="Calibri"/>
      </rPr>
      <t xml:space="preserve">
- Gadmin User Group Name: SPL_0126_food_rtu_divided_group_1_GADMIN</t>
    </r>
  </si>
  <si>
    <r>
      <rPr>
        <sz val="11"/>
        <color theme="1"/>
        <rFont val="Calibri"/>
      </rPr>
      <t>[PLF CP]_SPayLater khao bạn -</t>
    </r>
    <r>
      <rPr>
        <sz val="11"/>
        <color rgb="FFFF0000"/>
        <rFont val="Calibri"/>
      </rPr>
      <t xml:space="preserve"> Giảm 50.000Đ</t>
    </r>
  </si>
  <si>
    <r>
      <rPr>
        <b/>
        <sz val="11"/>
        <color theme="1"/>
        <rFont val="Calibri"/>
      </rPr>
      <t>-</t>
    </r>
    <r>
      <rPr>
        <sz val="11"/>
        <color theme="1"/>
        <rFont val="Calibri"/>
      </rPr>
      <t xml:space="preserve"> Promotion 3 -  </t>
    </r>
    <r>
      <rPr>
        <b/>
        <sz val="11"/>
        <color theme="1"/>
        <rFont val="Calibri"/>
      </rPr>
      <t>Scheme 100% 50K MBS 239K</t>
    </r>
    <r>
      <rPr>
        <sz val="11"/>
        <color theme="1"/>
        <rFont val="Calibri"/>
      </rPr>
      <t xml:space="preserve">
- Gadmin User Group Name: 
SPL_0126_food_na_divided_group_1_GADMIN
SPL_0126_food_rtu_divided_group_1_GADMIN</t>
    </r>
  </si>
  <si>
    <t>New Year Sale</t>
  </si>
  <si>
    <t>[PLF CP]_15.1_Khai Tiệc Rộn Ràng Giảm Đến 50%</t>
  </si>
  <si>
    <t>151SIEUDEAL2026 - 20% CAP 2026k MBS =0
151SIEUDEAL260 - 25% CAP 260K MBS 40k
151SIEUDEAL60 - 30% CAP 60K MBS 80k
151SIEUDEAL25 - 50% CAP 25K MBS 25k</t>
  </si>
  <si>
    <t>[PLF CP]_15.1_Khai Tiệc Rộn Ràng Giảm Đến 260.000Đ</t>
  </si>
  <si>
    <t>[PLF CP]_15.1_Khai Tiệc Rộn Ràng Giảm Đến 2.026.000Đ</t>
  </si>
  <si>
    <t>[PLF CP]_15.1_Khai Tiệc Rộn Ràng Giảm Đến 60.000Đ</t>
  </si>
  <si>
    <t>Giảm  11% Không Giới Hạn, MBS 200k - 151HISPF11
Giảm  16% Không Giới Hạn, MBS 200k - 151HISPF16
Giảm  21% Không Giới Hạn, MBS 200k - 151HISPF21
Giảm  23% Không Giới Hạn, MBS 200k - 151HISPF23</t>
  </si>
  <si>
    <t>[PLF CP]_15.1_Món Ngon Đầu Xuân Chỉ 26.000Đ</t>
  </si>
  <si>
    <t>[PLF CP]_15.1_Đặt Nhóm Chung Vui Giảm Thêm 25.000Đ</t>
  </si>
  <si>
    <t>Giảm thêm trên đơn hàng
- Extra 5k cho đơn 2-3 member
- Extra 10k cho đơn 4 - 6 member
- Extra 15k cho đơn 7 - 10 member
- Extra 20k cho đơn 11 - 15 member
- Extra 25k cho đơn &gt;15 member</t>
  </si>
  <si>
    <t>[PLF CP]_15.1_Chào Năm Mới Mời Deal 0Đ</t>
  </si>
  <si>
    <t>151SIEUDEAL0D - 25k MBS 25k
151SANDEAL0D - 20k MBS 20k</t>
  </si>
  <si>
    <t>[PLF CP]_15.1_Mở Tiệc Đầu Năm Giảm Đến 88.000Đ</t>
  </si>
  <si>
    <t>SIEUTIEC Custom feature</t>
  </si>
  <si>
    <t>[PLF CP]_15.1_Món Ngon Đầu Năm, Freeship 0Đ</t>
  </si>
  <si>
    <t>FSV 16k MBS 0Đ, apply cho HCM, HN, ĐN - SPF App: 151FREESHIP0D, SP App: 151SHIP0D
FSV 15k MBS 0Đ - SPF: 151SPFFS0D, SP: 151SPFS0D
Giảm 50% phí ship cap 20k - 151FREESHIP50
FS 15k MBS 50k	151FREESHIP15K
FS 18k MBS 99k	151FREESHIP18K
FS 20k MBS 130k	151FREESHIP20K
FS 35k MBS 170k	151FREESHIP35K
FS 45k MBS 230k	151FREESHIP45K
FS 60k MBS 280k	151FREESHIP60K</t>
  </si>
  <si>
    <t>[PLF CP]_15.1_Chiêu Đãi Tiệc To, Giảm Đến 1.000.000Đ</t>
  </si>
  <si>
    <t>[PLF CP]_15.1_Đặt Trước Bữa Sáng Chỉ 0Đ</t>
  </si>
  <si>
    <t>Giảm 20k MBS 20k	151DATTRUOC21H</t>
  </si>
  <si>
    <t>[PLF CP]_15.1_Deal Cú Đêm, Chỉ 0Đ</t>
  </si>
  <si>
    <t>Freeship 18k MBS 0Đ - 151FREESHIP0H
Order 0h - 6h
50% cap 25k MBS 0D	151ANKHUYA50</t>
  </si>
  <si>
    <t>[PLF CP]_15.1_Ăn Sáng Chỉ 0Đ</t>
  </si>
  <si>
    <t>Giảm 18k mbs 18k        
SPF: 151SANG0D
SP: 151ANSANG0D
Freeship 15k MBS 70k - All App	151FSANSANG18k</t>
  </si>
  <si>
    <t>[PLF CP]_15.1_Ăn Trưa Chỉ 0Đ</t>
  </si>
  <si>
    <t>Giảm 18k mbs 18k	
SPF: 151TRUA0D
SP: 151ANTRUA0D
FS 18k MBS 70k - All App	151FSANTRUA18K</t>
  </si>
  <si>
    <t>[PLF CP]_15.1_Ăn Xế Chỉ 0Đ</t>
  </si>
  <si>
    <t>Giảm 18k mbs 18k
SPF: 151XE0D
SP: 151ANXE0D
FS 18K MBS 70k - All App	151FSANXE18K</t>
  </si>
  <si>
    <t>[PLF CP]_15.1_Ăn Tối Chỉ 0Đ</t>
  </si>
  <si>
    <t>Giảm 18k mbs 18k
SPF: 151TOI0D
SP: 151ANTOI0D
FS 18k MBS 70k - All App	151FSANTOI18K</t>
  </si>
  <si>
    <t>[PLF CP]_15.1_Khai Tiệc Rộn Ràng Giảm Tới 95.000Đ</t>
  </si>
  <si>
    <t>Giảm 10k MBS 49K	151GIAM10K
Giảm 20k MBS 109K	151GIAM20K
Giảm 30k MBS 139k	151GIAM30K
Giảm 40k MBS 179K	151GIAM40K
Giảm 50k MBS 229k	151GIAM50K
Giảm 60k MBS 269K	151GIAM60K
Giảm 75k MBS 329K	151GIAM75K
Giảm 95k MBS 389K	151GIAM95K</t>
  </si>
  <si>
    <t>[PLF CP]_15.1_Tiệc Thương Hiệu Giảm 50%</t>
  </si>
  <si>
    <t>[PLF CP]_15.1_Tiệc Sáng Thương Hiệu Giảm 50%</t>
  </si>
  <si>
    <t>[PLF CP]_15.1_Tiệc Trưa Thương Hiệu Giảm 50%</t>
  </si>
  <si>
    <t>[PLF CP]_15.1_Tiệc Xế Thương Hiệu Giảm 50%</t>
  </si>
  <si>
    <t>[PLF CP]_15.1_Tiệc Tối Thương Hiệu Giảm 50%</t>
  </si>
  <si>
    <t>SPXI_Feb</t>
  </si>
  <si>
    <r>
      <rPr>
        <b/>
        <sz val="11"/>
        <color theme="1"/>
        <rFont val="Calibri"/>
      </rPr>
      <t>Air ShopeeFood App Only</t>
    </r>
    <r>
      <rPr>
        <sz val="11"/>
        <color theme="1"/>
        <rFont val="Calibri"/>
      </rPr>
      <t xml:space="preserve">
Whitelist User
Gadmin: SPXI_In_app_FEB2026_GADMIN</t>
    </r>
  </si>
  <si>
    <t>https://drive.google.com/drive/folders/1ksljvnxiHU74Umm3jQ5kQVR8J2RkDLaM</t>
  </si>
  <si>
    <r>
      <rPr>
        <sz val="11"/>
        <rFont val="Calibri"/>
      </rPr>
      <t>⦁</t>
    </r>
    <r>
      <rPr>
        <b/>
        <sz val="11"/>
        <rFont val="Calibri"/>
      </rPr>
      <t xml:space="preserve">        Homepage Floating:</t>
    </r>
    <r>
      <rPr>
        <sz val="11"/>
        <rFont val="Calibri"/>
      </rPr>
      <t xml:space="preserve"> </t>
    </r>
    <r>
      <rPr>
        <u/>
        <sz val="11"/>
        <color rgb="FF1155CC"/>
        <rFont val="Calibri"/>
      </rPr>
      <t>https://shopeefood.vn/ship?utm_source=InappSPF_SPF&amp;utm_medium=HomepageFloating&amp;utm_campaign=bau</t>
    </r>
    <r>
      <rPr>
        <b/>
        <sz val="11"/>
        <rFont val="Calibri"/>
      </rPr>
      <t xml:space="preserve">
⦁        Homepage Pop-up: </t>
    </r>
    <r>
      <rPr>
        <u/>
        <sz val="11"/>
        <color rgb="FF1155CC"/>
        <rFont val="Calibri"/>
      </rPr>
      <t>https://shopeefood.vn/ship?utm_source=InappSPF_SPF&amp;utm_medium=HomepagePopup&amp;utm_campaign=bau</t>
    </r>
    <r>
      <rPr>
        <sz val="11"/>
        <rFont val="Calibri"/>
      </rPr>
      <t xml:space="preserve">
⦁      </t>
    </r>
    <r>
      <rPr>
        <b/>
        <sz val="11"/>
        <rFont val="Calibri"/>
      </rPr>
      <t xml:space="preserve">  Hometop:</t>
    </r>
    <r>
      <rPr>
        <sz val="11"/>
        <rFont val="Calibri"/>
      </rPr>
      <t xml:space="preserve"> </t>
    </r>
    <r>
      <rPr>
        <u/>
        <sz val="11"/>
        <color rgb="FF1155CC"/>
        <rFont val="Calibri"/>
      </rPr>
      <t>https://shopeefood.vn/ship?utm_source=InappSPF_SPF&amp;utm_medium=Hometop&amp;utm_campaign=bau</t>
    </r>
  </si>
  <si>
    <t>SPL_Feb</t>
  </si>
  <si>
    <r>
      <rPr>
        <sz val="11"/>
        <color theme="1"/>
        <rFont val="Calibri"/>
      </rPr>
      <t>[PLF CP]_SPayLater khao bạn mới -</t>
    </r>
    <r>
      <rPr>
        <sz val="11"/>
        <color rgb="FFFF0000"/>
        <rFont val="Calibri"/>
      </rPr>
      <t xml:space="preserve"> Giảm ngay 40.000Đ</t>
    </r>
  </si>
  <si>
    <r>
      <rPr>
        <b/>
        <sz val="11"/>
        <color theme="1"/>
        <rFont val="Calibri"/>
      </rPr>
      <t xml:space="preserve">- </t>
    </r>
    <r>
      <rPr>
        <sz val="11"/>
        <color theme="1"/>
        <rFont val="Calibri"/>
      </rPr>
      <t xml:space="preserve">Promotion 1 - </t>
    </r>
    <r>
      <rPr>
        <b/>
        <sz val="11"/>
        <color theme="1"/>
        <rFont val="Calibri"/>
      </rPr>
      <t xml:space="preserve"> Scheme 50% cap 40K MBS 40K </t>
    </r>
    <r>
      <rPr>
        <sz val="11"/>
        <color theme="1"/>
        <rFont val="Calibri"/>
      </rPr>
      <t>- New to SPL
- Gadmin User Group Name: SPL_0226_food_rtu_divided_group_1_GADMIN</t>
    </r>
  </si>
  <si>
    <r>
      <rPr>
        <sz val="11"/>
        <color theme="1"/>
        <rFont val="Calibri"/>
      </rPr>
      <t>[PLF CP]_SPayLater khao bạn -</t>
    </r>
    <r>
      <rPr>
        <sz val="11"/>
        <color rgb="FFFF0000"/>
        <rFont val="Calibri"/>
      </rPr>
      <t xml:space="preserve"> Giảm ngay 15%</t>
    </r>
  </si>
  <si>
    <r>
      <rPr>
        <b/>
        <sz val="11"/>
        <color theme="1"/>
        <rFont val="Calibri"/>
      </rPr>
      <t>-</t>
    </r>
    <r>
      <rPr>
        <sz val="11"/>
        <color theme="1"/>
        <rFont val="Calibri"/>
      </rPr>
      <t xml:space="preserve"> Promotion 2 -  </t>
    </r>
    <r>
      <rPr>
        <b/>
        <sz val="11"/>
        <color theme="1"/>
        <rFont val="Calibri"/>
      </rPr>
      <t>Scheme 15% 18K MBS 0K</t>
    </r>
    <r>
      <rPr>
        <sz val="11"/>
        <color theme="1"/>
        <rFont val="Calibri"/>
      </rPr>
      <t xml:space="preserve">
- Gadmin User Group Name: SPL_0226_food_na_divided_group_1_GADMIN</t>
    </r>
  </si>
  <si>
    <t>[PLF CP]_3.3_Siêu Deal Đầu Năm, Giảm tới 1.333.000Đ</t>
  </si>
  <si>
    <t>33SIEUDEAL1333: 20% CAP 1333k
33SIEUDEAL333: 25% CAP 333K
33SIEUDEAL133: 30% CAP 133K
33SIEUDEAL25: 50% CAP 25K, MBS 25k
33SIEUDEAL35: 35% cap 33k MBS 50k
33SIEUDEAL30: 50% CAP 30K MBS 50k
33SIEUDEAL40: 50% CAP 40K MBS 70k</t>
  </si>
  <si>
    <t>Siêu Deal Đầu Năm, giảm tới 1333K</t>
  </si>
  <si>
    <t>https://shopeefood.vn/u/shopeefood_sieudealgiam1333</t>
  </si>
  <si>
    <t>https://shopeefood.shopee.vn/u/shopeefood_sieudealgiam1333</t>
  </si>
  <si>
    <t>[PLF CP]_3.3_Siêu Deal Đầu Năm, Giảm tới 133.000Đ</t>
  </si>
  <si>
    <t>Siêu Deal Đầu Năm, Giảm tới 133.000Đ</t>
  </si>
  <si>
    <t>https://shopeefood.vn/u/shopeefood_sieudealgiam133</t>
  </si>
  <si>
    <t>https://shopeefood.shopee.vn/u/shopeefood_sieudealgiam133</t>
  </si>
  <si>
    <t>Siêu Deal Đầu Năm, Giảm tới 50%</t>
  </si>
  <si>
    <t>https://shopeefood.vn/u/shopeefood_sieudealgiam50</t>
  </si>
  <si>
    <t>https://shopeefood.shopee.vn/u/shopeefood_sieudealgiam50</t>
  </si>
  <si>
    <t>https://shopeefood.vn/u/shopeefood_sieudealgiam40</t>
  </si>
  <si>
    <t>https://shopeefood.shopee.vn/u/shopeefood_sieudealgiam40</t>
  </si>
  <si>
    <t>33SIEUDEAL0D: 25k MBS 25k
33SANDEAL0D: 20k MBS 20k</t>
  </si>
  <si>
    <t>Món Gì Cũng Có, Chỉ 0Đ</t>
  </si>
  <si>
    <t>https://shopeefood.vn/u/shopeefood_deal0d</t>
  </si>
  <si>
    <t>https://shopeefood.shopee.vn/u/shopeefood_deal0d</t>
  </si>
  <si>
    <t>FSV 16k MBS 0Đ, apply cho HCM, HN, ĐN
SPF App: 33FREESHIP0D
SP App: 33SHIP0D
FSV 15k MBS 0Đ     
SPF: 33SPFFS0D
SP  : 33SPFS0D
Giảm 50% phí ship cap 20k        33FREESHIP50
FS 15k MBS 30k        33FREESHIP15K
FS 18k MBS 99k        33FREESHIP18K
FS 20k MBS 120k        33FREESHIP20K
FS 35k MBS 150k        33FREESHIP35K
FS 45k MBS 200k        33FREESHIP45K
FS 60k MBS 250k        33FREESHIP60K</t>
  </si>
  <si>
    <t>Deal Hot Toàn Sàn, Freeship 0Đ</t>
  </si>
  <si>
    <t>https://shopeefood.vn/u/shopeefood_freeship0dt3</t>
  </si>
  <si>
    <t>https://shopeefood.shopee.vn/u/shopeefood_freeship0dt3</t>
  </si>
  <si>
    <t>[PLF CP]_3.3_Vạn Món Ngon Chỉ 27.000Đ</t>
  </si>
  <si>
    <t>Vạn Món Ngon Chỉ 26.000Đ</t>
  </si>
  <si>
    <t>[PLF CP]_3.3_Quán Ngon Vị Đỉnh Giảm 20%</t>
  </si>
  <si>
    <t>20% cap 35k MBS 50k
33SPFQUANNGON20</t>
  </si>
  <si>
    <t xml:space="preserve">OTH: Quán Ngon Vị Đỉnh Giảm 20% (chung)
Quán Ngon Vị Đỉnh Sài Gòn
Quán Ngon Vị Đỉnh Hà Nội
Quán Ngon Vị Đỉnh Đà Nẵng Giảm 20% (ĐN)
</t>
  </si>
  <si>
    <t>https://shopeefood.vn/u/shopeefood_quanngonvidinh</t>
  </si>
  <si>
    <t>https://shopeefood.shopee.vn/u/shopeefood_quanngonvidinh</t>
  </si>
  <si>
    <t>[PLF CP]_3.3_Đặt Nhóm Chung Vui Giảm Tới 105.000Đ</t>
  </si>
  <si>
    <t>Giảm 20% Cap 105k MBS 100k
Apply Group Order        
33SPFDATNHOM</t>
  </si>
  <si>
    <t>Đặt Nhóm Chung Vui Giảm Tới 105.000Đ</t>
  </si>
  <si>
    <t>[PLF CP]_3.3_Tiệc Đầu Năm Giảm Tới 333.000Đ</t>
  </si>
  <si>
    <t>15k MBS 179k        33DEALTO15K
25k MBS 289k        33DEALTO25K
35k MBS 369k        33DEALTO35K
50k MBS 499k        33DEALTO50K
75k MBS 539k, Comm &gt;15%        33DEALTO75K
115k MBS 769k, Comms &gt;15%        33DEALTO115K
150k MBS 999k, Comms &gt;15%        33DEALTO150K
200k MBS 1tr299k, Comms &gt;15%        33DEALTO200K
333k MBS 1tr999, Comms &gt;15%        33DEALTO333K
75k MBS 939k, Comm &lt;15%        33DEALTO75
115k MBS 1399k, Comms &lt;15%        33DEALTO115
150k MBS 1799k, Comms &lt;15%        33DEALTO150
200k MBS 2399k, Comms &lt;15%        33DEALTO200
333k MBS 3699, Comms &lt;15%        33DEALTO333</t>
  </si>
  <si>
    <t>Tiệc Đầu Năm Giảm Tới 333.000Đ</t>
  </si>
  <si>
    <t>https://shopeefood.vn/u/shopeefood_tiecgiam333k</t>
  </si>
  <si>
    <t>https://shopeefood.shopee.vn/u/shopeefood_tiecgiam333k</t>
  </si>
  <si>
    <t>Đặt trước món ngon chỉ 0Đ
- Nhập mã 33DATTRUOC21H - Giảm 20.000Đ cho đơn từ 20.000Đ.
Thời gian đặt đơn từ 21h - 24h ngày 2/3, giao đơn từ 0h10 - 6h ngày 3/3
Số lượng ưu đãi có hạn.
Đặt món ngay</t>
  </si>
  <si>
    <t>Deal đặt trước chỉ 0Đ</t>
  </si>
  <si>
    <t>Deal cho cú đêm ăn thật ngon
- Nhập mã 33DEALCUDEM0D giảm 20.000Đ cho đơn từ 20.000Đ khi đặt hàng 0h - 6h ngày 3.3
- Nhập mã 33ANKHUYA50 giảm ngay 50% tối đa 25.000Đ cho đơn từ 0Đ.
Số lượng ưu đãi có hạn và áp dụng cho các quán nhất định.
Đặt món ngay</t>
  </si>
  <si>
    <t>Deal Cú Đêm, Chỉ 0Đ</t>
  </si>
  <si>
    <t>Deal 0Đ, mời bạn ăn sáng thật ngon và tiết kiệm
- Nhập mã 33SANG0D hoặc 33ANSANG0D giảm ngay 18.000Đ cho đơn từ 18.000Đ 
- Nhập mã 33ANSANG15k giảm 15.000Đ phí vận chuyển cho đơn từ 45.000Đ
Số lượng ưu đãi có hạn.</t>
  </si>
  <si>
    <t>Ăn Sáng Chỉ 0Đ</t>
  </si>
  <si>
    <t>https://shopeefood.vn/u/shopeefood_sang0d</t>
  </si>
  <si>
    <t>https://shopeefood.shopee.vn/u/shopeefood_sang0d</t>
  </si>
  <si>
    <t>Mời bạn ăn trưa thật ngon và tiết kiệm, chỉ 0Đ.
- Nhập mã 33TRUA0D hoặc 33ANTRUA0D giảm ngay 18.000Đ cho đơn từ 18.000Đ 
- Nhập mã 33ANTRUA18K giảm 18.000Đ phí vận chuyển cho đơn từ 70.000Đ
Số lượng ưu đãi có hạn và áp dụng cho các quán nhất định.
Đặt món ngay.</t>
  </si>
  <si>
    <t>Ăn trưa chỉ 0Đ</t>
  </si>
  <si>
    <t>https://shopeefood.vn/u/shopeefood_trua0d</t>
  </si>
  <si>
    <t>https://shopeefood.shopee.vn/u/shopeefood_trua0d</t>
  </si>
  <si>
    <t>Mời bạn ăn xế thật ngon và tiết kiệm, chỉ 0Đ.
- Nhập mã 33XE0D hoặc 88ANXE0D giảm ngay 18.000Đ cho đơn từ 18.000Đ 
- Nhập mã 33ANXE15K giảm 15.000Đ phí vận chuyển cho đơn từ 50.000Đ
Số lượng ưu đãi có hạn.</t>
  </si>
  <si>
    <t>Ăn xế chỉ 0Đ</t>
  </si>
  <si>
    <t>https://shopeefood.vn/u/shopeefood_xe0d</t>
  </si>
  <si>
    <t>https://shopeefood.shopee.vn/u/shopeefood_xe0d</t>
  </si>
  <si>
    <t>Deal 0Đ, mời bạn ăn tối thật ngon và tiết kiệm, chỉ 0Đ.
- Nhập mã 33TOI0D hoặc 33ANTOI0D giảm ngay 18.000Đ cho đơn từ 18.000Đ 
- Nhập mã 33ANTOI18K giảm 18.000Đ phí vận chuyển cho đơn từ 70.000Đ
Số lượng ưu đãi có hạn.</t>
  </si>
  <si>
    <t>Ăn tối chỉ 0Đ</t>
  </si>
  <si>
    <t>https://shopeefood.vn/u/shopeefood_toi0d</t>
  </si>
  <si>
    <t>https://shopeefood.shopee.vn/u/shopeefood_toi0d</t>
  </si>
  <si>
    <t>Giảm  12% Không Giới Hạn, MBS 200k
Giảm  17% Không Giới Hạn, MBS 200k
Giảm  21% Không Giới Hạn, MBS 200k
Giảm  23% Không Giới Hạn, MBS 200k	
33HISPF12
33HISPF17
33HISPF21
33HISPF23</t>
  </si>
  <si>
    <t>Ăn Thả Ga, Giảm Không Giới Hạn</t>
  </si>
  <si>
    <t>Giảm 10k MBS 49K	33GIAM10K
Giảm 20k MBS 109K	33GIAM20K
Giảm 30k MBS 139k	33GIAM30K
Giảm 40k MBS 179K	33GIAM40K
Giảm 50k MBS 229k	33GIAM50K
Giảm 60k MBS 269K	33GIAM60K
Giảm 75k MBS 329K	33GIAM75K
Giảm 95k MBS 389K	33GIAM95K</t>
  </si>
  <si>
    <t>Săn Deal 3.3 giảm tới 95K</t>
  </si>
  <si>
    <t>https://shopeefood.vn/u/shopeefood_cpjbp</t>
  </si>
  <si>
    <t>https://shopeefood.shopee.vn/u/shopeefood_cpjbp</t>
  </si>
  <si>
    <t/>
  </si>
  <si>
    <t>Sequence/Slot Time</t>
  </si>
  <si>
    <t>Tag Campaign</t>
  </si>
  <si>
    <t>Tagline: [3.3] - Siêu Hội Đầu Xuân</t>
  </si>
  <si>
    <t xml:space="preserve">SKIN APP + Tagline: [3.3] - Siêu Hội Đầu Xuân                </t>
  </si>
  <si>
    <t>Tagline: 8.3- Trọn Vị Yêu Thương</t>
  </si>
  <si>
    <t>SKIN APP + Tagline: [8.3]- Trọn Vị Yêu Thương</t>
  </si>
  <si>
    <t>Tagline: 15.3 - Giữa Tháng Sale Nửa Giá</t>
  </si>
  <si>
    <t>Skin App ShopeeFood Day</t>
  </si>
  <si>
    <t xml:space="preserve">Tagline: [4.4] - Vị Ngon Đúng Đỉnh </t>
  </si>
  <si>
    <t>Tagline: [4.4] - Vị Ngon Đúng Đỉnh + Cá tháng 4</t>
  </si>
  <si>
    <t xml:space="preserve">Skin App + Tagline [4.4] - Vị Ngon Đúng Đỉnh </t>
  </si>
  <si>
    <t>Mini Spike Tagline [15.4] - Giữa Tháng, Sale Nửa Giá</t>
  </si>
  <si>
    <t>ShopeeFood Day - Skin App</t>
  </si>
  <si>
    <t>ShopeeFood App &amp; ShopeeFood on Shopee</t>
  </si>
  <si>
    <r>
      <rPr>
        <b/>
        <sz val="10"/>
        <color theme="1"/>
        <rFont val="Calibri"/>
      </rPr>
      <t xml:space="preserve">Search Place Holder
</t>
    </r>
    <r>
      <rPr>
        <b/>
        <sz val="10"/>
        <color rgb="FFFF0000"/>
        <rFont val="Calibri"/>
      </rPr>
      <t>(max 40 ký tự)</t>
    </r>
  </si>
  <si>
    <t>00:00 - 06:00</t>
  </si>
  <si>
    <t>[PLF CP_add]_BAU_Deal Cú Đêm, Freeship 20.000Đ</t>
  </si>
  <si>
    <t>[PLF CP]_Block</t>
  </si>
  <si>
    <t>[Mass Ads]_Onboarding</t>
  </si>
  <si>
    <t>[Mart]_BAU_Deal Tiện Lợi_Giảm 20.000Đ</t>
  </si>
  <si>
    <t>[PLF CP]_Mid Month_Siêu Deal Giữa Tháng, Giảm tới 50%
Text: Nhập mã MMSIEUDEAL25 - Ăn ngon giữa tháng giảm 50%</t>
  </si>
  <si>
    <t>[PLF CP]_SPFDay_Siêu Deal Ăn Uống, Giảm tới 50%
Text: Nhập mã SPFSIEUDEAL25- Ăn ngon giảm 50%</t>
  </si>
  <si>
    <t>[Mart]_BAU_Deal Tiện Lợi_Miễn Phí Ship</t>
  </si>
  <si>
    <t>[Mart]</t>
  </si>
  <si>
    <t>06:00 - 08:00</t>
  </si>
  <si>
    <t>[Mart]_BAU_Tươi Ngon Mỗi Ngày_Giảm Đến 150.000Đ</t>
  </si>
  <si>
    <t>[SuperVIP]_Highlands Coffee_Mar</t>
  </si>
  <si>
    <t>[SJBP]_The Coffee House_WC Mon</t>
  </si>
  <si>
    <t>[SJBP]_Phúc Long Coffee &amp; Tea_Combo 119k_Mar</t>
  </si>
  <si>
    <t>[PLF CP]_Thematic_Ngày Của Nàng,  Freeship 0Đ</t>
  </si>
  <si>
    <t>[VIP]_Cà Phê Muối Chú Long_3-8.3</t>
  </si>
  <si>
    <r>
      <rPr>
        <u/>
        <sz val="10"/>
        <color rgb="FF1155CC"/>
        <rFont val="Calibri"/>
      </rPr>
      <t>[VIP]_Cà Phê Muối Chú Long_3-8.3</t>
    </r>
    <r>
      <rPr>
        <sz val="10"/>
        <color rgb="FF000000"/>
        <rFont val="Calibri"/>
      </rPr>
      <t xml:space="preserve"> 260202_Cà Phê Muối Chú Long_16 cities</t>
    </r>
  </si>
  <si>
    <t>[Mart]_Spike_Nấu Ngon Trọn Vị Yêu_Giảm 50%</t>
  </si>
  <si>
    <t>[SuperVIP]_The Coffee House_9-11.3</t>
  </si>
  <si>
    <t>[SJBP]_Cheese Coffee_WC_Mar</t>
  </si>
  <si>
    <t>[SuperVIP]_Highlands Coffee_9-13Mar</t>
  </si>
  <si>
    <t>[PLF CP]_Mid Month_Săn Deal Giữa Tháng, Giảm tới 75.000Đ
Text: Cà phê sáng, bún bò huế, phở gà,... giảm tới 75.000Đ</t>
  </si>
  <si>
    <t>[SuperVIP]_Highlands Coffee_16-20Mar</t>
  </si>
  <si>
    <t>[VIP]_Cheese Coffee_BOGO_Mar</t>
  </si>
  <si>
    <t>[SJBP]_The Coffee House_1đ</t>
  </si>
  <si>
    <t>[PLF CP]_SPFDay_Săn Deal Ăn Ngon, giảm tới 75.000Đ
Text: Cà phê sáng, bún bò huế, phở gà,... giảm tới 75.000Đ</t>
  </si>
  <si>
    <r>
      <rPr>
        <u/>
        <sz val="10"/>
        <color rgb="FF1155CC"/>
        <rFont val="Calibri"/>
      </rPr>
      <t>[SJBP]_The Coffee House_1đ</t>
    </r>
    <r>
      <rPr>
        <sz val="10"/>
        <color rgb="FF000000"/>
        <rFont val="Calibri"/>
      </rPr>
      <t xml:space="preserve"> 251014_The Coffee House_8 cities</t>
    </r>
  </si>
  <si>
    <r>
      <rPr>
        <u/>
        <sz val="10"/>
        <color rgb="FF1155CC"/>
        <rFont val="Calibri"/>
      </rPr>
      <t>[SJBP]_The Coffee House_1đ</t>
    </r>
    <r>
      <rPr>
        <sz val="10"/>
        <rFont val="Calibri"/>
      </rPr>
      <t xml:space="preserve"> 251014_The Coffee House_8 cities</t>
    </r>
  </si>
  <si>
    <t>[Mart]_BAU_Chợ Tươi Bao Ship_16.000Đ</t>
  </si>
  <si>
    <r>
      <rPr>
        <u/>
        <sz val="10"/>
        <color rgb="FF1155CC"/>
        <rFont val="Calibri"/>
      </rPr>
      <t>[SJBP]_The Coffee House_1đ</t>
    </r>
    <r>
      <rPr>
        <u/>
        <sz val="10"/>
        <color rgb="FF000000"/>
        <rFont val="Calibri"/>
      </rPr>
      <t xml:space="preserve"> 251014_The Coffee House_8 cities</t>
    </r>
  </si>
  <si>
    <r>
      <rPr>
        <u/>
        <sz val="10"/>
        <color rgb="FF1155CC"/>
        <rFont val="Calibri"/>
      </rPr>
      <t>[SJBP]_The Coffee House_1đ</t>
    </r>
    <r>
      <rPr>
        <sz val="10"/>
        <rFont val="Calibri"/>
      </rPr>
      <t xml:space="preserve"> 251014_The Coffee House_8 cities</t>
    </r>
  </si>
  <si>
    <t>[SJBP]_Highlands Coffee_23-26Mar</t>
  </si>
  <si>
    <r>
      <rPr>
        <u/>
        <sz val="10"/>
        <color rgb="FF1155CC"/>
        <rFont val="Calibri"/>
      </rPr>
      <t>[SJBP]_Highlands Coffee_23-26Mar</t>
    </r>
    <r>
      <rPr>
        <sz val="10"/>
        <color rgb="FF000000"/>
        <rFont val="Calibri"/>
      </rPr>
      <t xml:space="preserve"> 260106_Highlands Coffee_41 cities</t>
    </r>
  </si>
  <si>
    <r>
      <rPr>
        <u/>
        <sz val="10"/>
        <color rgb="FF1155CC"/>
        <rFont val="Calibri"/>
      </rPr>
      <t>[SJBP]_Highlands Coffee_23-26Mar</t>
    </r>
    <r>
      <rPr>
        <sz val="10"/>
        <color rgb="FF000000"/>
        <rFont val="Calibri"/>
      </rPr>
      <t xml:space="preserve"> 260106_Highlands Coffee_41 cities</t>
    </r>
  </si>
  <si>
    <r>
      <rPr>
        <u/>
        <sz val="10"/>
        <color rgb="FF1155CC"/>
        <rFont val="Calibri"/>
      </rPr>
      <t>[SJBP]_Highlands Coffee_23-26Mar</t>
    </r>
    <r>
      <rPr>
        <sz val="10"/>
        <color rgb="FF000000"/>
        <rFont val="Calibri"/>
      </rPr>
      <t xml:space="preserve"> 260106_Highlands Coffee_41 cities</t>
    </r>
  </si>
  <si>
    <t>[PLF CP]_4.4_Món Ngon Vị Đỉnh, Giảm Tới 50%</t>
  </si>
  <si>
    <t>[PLF CP]_4.4_Triệu Món Ngon Freeship 0Đ</t>
  </si>
  <si>
    <t>[Win 2]_Family Mart - Cửa Hàng Tiện Lợi_Apr</t>
  </si>
  <si>
    <t>[Mart]_Mini Spike_Chợ Tươi Đầy Đủ_Giảm đến 144.000Đ</t>
  </si>
  <si>
    <t>[VIP]_The Coffee House_13-15Apr</t>
  </si>
  <si>
    <r>
      <rPr>
        <u/>
        <sz val="10"/>
        <color rgb="FF1155CC"/>
        <rFont val="Arial"/>
      </rPr>
      <t>[VIP]_The Coffee House_13-15Apr</t>
    </r>
    <r>
      <rPr>
        <u/>
        <sz val="10"/>
        <color rgb="FF000000"/>
        <rFont val="Arial"/>
      </rPr>
      <t xml:space="preserve"> 251014_The Coffee House_8 cities</t>
    </r>
  </si>
  <si>
    <r>
      <rPr>
        <u/>
        <sz val="10"/>
        <color rgb="FF1155CC"/>
        <rFont val="Arial"/>
      </rPr>
      <t>[VIP]_The Coffee House_13-15Apr</t>
    </r>
    <r>
      <rPr>
        <u/>
        <sz val="10"/>
        <color rgb="FF000000"/>
        <rFont val="Arial"/>
      </rPr>
      <t xml:space="preserve"> 251014_The Coffee House_8 cities</t>
    </r>
  </si>
  <si>
    <t>[SuperVIP]_Highlands Coffee_add on Apr</t>
  </si>
  <si>
    <t>08:00 - 10:00</t>
  </si>
  <si>
    <t>[PLF CP]_Thematic_Vạn Deal Xinh, Giảm tới 50%</t>
  </si>
  <si>
    <r>
      <rPr>
        <strike/>
        <u/>
        <sz val="10"/>
        <color rgb="FF1155CC"/>
        <rFont val="Calibri"/>
      </rPr>
      <t xml:space="preserve">[VIP]_Cheese Coffee_BOGO_Mar
</t>
    </r>
    <r>
      <rPr>
        <u/>
        <sz val="10"/>
        <color rgb="FF1155CC"/>
        <rFont val="Calibri"/>
      </rPr>
      <t xml:space="preserve"> [SuperVIP]_Phúc Long Coffee &amp; Tea_Combo 88k_Mar</t>
    </r>
  </si>
  <si>
    <r>
      <rPr>
        <strike/>
        <u/>
        <sz val="10"/>
        <color rgb="FF1155CC"/>
        <rFont val="Calibri"/>
      </rPr>
      <t xml:space="preserve">[VIP]_Cheese Coffee_BOGO_Mar
</t>
    </r>
    <r>
      <rPr>
        <u/>
        <sz val="10"/>
        <color rgb="FF1155CC"/>
        <rFont val="Calibri"/>
      </rPr>
      <t xml:space="preserve"> [SuperVIP]_Phúc Long Coffee &amp; Tea_Combo 88k_Mar</t>
    </r>
  </si>
  <si>
    <t>[Mart]_Mini Spike_Chợ Tươi Đầy Đủ_Giảm đến 183.000Đ</t>
  </si>
  <si>
    <t>[Win 2]_Family Mart - Cửa Hàng Tiện Lợi_Mar_SJBP</t>
  </si>
  <si>
    <r>
      <rPr>
        <u/>
        <sz val="10"/>
        <color rgb="FF1155CC"/>
        <rFont val="Calibri"/>
      </rPr>
      <t>[SJBP]_Phúc Long Coffee &amp; Tea_Combo 119k_Mar</t>
    </r>
    <r>
      <rPr>
        <sz val="10"/>
        <rFont val="Calibri"/>
      </rPr>
      <t xml:space="preserve"> 260106_Phúc Long Coffee &amp; Tea_20 cities</t>
    </r>
  </si>
  <si>
    <r>
      <rPr>
        <u/>
        <sz val="10"/>
        <color rgb="FF1155CC"/>
        <rFont val="Calibri"/>
      </rPr>
      <t>[SJBP]_Phúc Long Coffee &amp; Tea_Combo 119k_Mar</t>
    </r>
    <r>
      <rPr>
        <sz val="10"/>
        <color rgb="FF000000"/>
        <rFont val="Calibri"/>
      </rPr>
      <t xml:space="preserve"> 260106_Phúc Long Coffee &amp; Tea_20 cities</t>
    </r>
  </si>
  <si>
    <r>
      <rPr>
        <u/>
        <sz val="10"/>
        <color rgb="FF1155CC"/>
        <rFont val="Calibri"/>
      </rPr>
      <t>[SJBP]_Phúc Long Coffee &amp; Tea_Combo 119k_Mar</t>
    </r>
    <r>
      <rPr>
        <sz val="10"/>
        <rFont val="Calibri"/>
      </rPr>
      <t xml:space="preserve"> 260106_Phúc Long Coffee &amp; Tea_20 cities </t>
    </r>
  </si>
  <si>
    <t>[PLF CP]_Block[PLF CP]_Mid Month_Freeship Giữa Tháng, Giảm tới 60.000Đ
Text: Cà phê sáng, bún riêu, mì quảng,... freeship tới 60.000Đ</t>
  </si>
  <si>
    <r>
      <rPr>
        <u/>
        <sz val="10"/>
        <color rgb="FF1155CC"/>
        <rFont val="Calibri"/>
      </rPr>
      <t>[SJBP]_Phúc Long Coffee &amp; Tea_Combo 119k_Mar</t>
    </r>
    <r>
      <rPr>
        <sz val="10"/>
        <color rgb="FF000000"/>
        <rFont val="Calibri"/>
      </rPr>
      <t xml:space="preserve"> 260106_Phúc Long Coffee &amp; Tea_20 cities</t>
    </r>
  </si>
  <si>
    <r>
      <rPr>
        <u/>
        <sz val="10"/>
        <color rgb="FF1155CC"/>
        <rFont val="Calibri"/>
      </rPr>
      <t>[SJBP]_Phúc Long Coffee &amp; Tea_Combo 119k_Mar</t>
    </r>
    <r>
      <rPr>
        <sz val="10"/>
        <color rgb="FF000000"/>
        <rFont val="Calibri"/>
      </rPr>
      <t xml:space="preserve"> 260106_Phúc Long Coffee &amp; Tea_20 cities</t>
    </r>
  </si>
  <si>
    <t>[PLF CP]_SPFDay_Ăn Thả Ga, Freeship 60.000Đ
Text: Cà phê sáng, bún riêu, mì quảng,... freeship tới 60.000Đ</t>
  </si>
  <si>
    <r>
      <rPr>
        <u/>
        <sz val="10"/>
        <color rgb="FF1155CC"/>
        <rFont val="Calibri"/>
      </rPr>
      <t>[SJBP]_The Coffee House_1đ</t>
    </r>
    <r>
      <rPr>
        <sz val="10"/>
        <rFont val="Calibri"/>
      </rPr>
      <t xml:space="preserve"> 251014_The Coffee House_8 cities</t>
    </r>
  </si>
  <si>
    <r>
      <rPr>
        <u/>
        <sz val="10"/>
        <color rgb="FF1155CC"/>
        <rFont val="Calibri"/>
      </rPr>
      <t>[SJBP]_Phúc Long Coffee &amp; Tea_Combo 119k_Mar</t>
    </r>
    <r>
      <rPr>
        <sz val="10"/>
        <color rgb="FF000000"/>
        <rFont val="Calibri"/>
      </rPr>
      <t xml:space="preserve"> 260106_Phúc Long Coffee &amp; Tea_20 cities</t>
    </r>
  </si>
  <si>
    <r>
      <rPr>
        <sz val="10"/>
        <rFont val="Calibri"/>
      </rPr>
      <t xml:space="preserve"> </t>
    </r>
    <r>
      <rPr>
        <u/>
        <sz val="10"/>
        <color rgb="FF1155CC"/>
        <rFont val="Calibri"/>
      </rPr>
      <t>[SJBP]_The Coffee House_WC Mon</t>
    </r>
  </si>
  <si>
    <r>
      <rPr>
        <sz val="10"/>
        <rFont val="Calibri"/>
      </rPr>
      <t xml:space="preserve"> </t>
    </r>
    <r>
      <rPr>
        <u/>
        <sz val="10"/>
        <color rgb="FF1155CC"/>
        <rFont val="Calibri"/>
      </rPr>
      <t>[SJBP]_The Coffee House_WC Mon</t>
    </r>
    <r>
      <rPr>
        <sz val="10"/>
        <rFont val="Calibri"/>
      </rPr>
      <t xml:space="preserve"> 251014_The Coffee House_8 cities</t>
    </r>
  </si>
  <si>
    <r>
      <rPr>
        <u/>
        <sz val="10"/>
        <color rgb="FF1155CC"/>
        <rFont val="Calibri"/>
      </rPr>
      <t>[SJBP]_The Coffee House_1đ</t>
    </r>
    <r>
      <rPr>
        <sz val="10"/>
        <rFont val="Calibri"/>
      </rPr>
      <t xml:space="preserve"> 251014_The Coffee House_8 cities</t>
    </r>
  </si>
  <si>
    <r>
      <rPr>
        <u/>
        <sz val="10"/>
        <color rgb="FF1155CC"/>
        <rFont val="Calibri"/>
      </rPr>
      <t>[SJBP]_Highlands Coffee_23-26Mar</t>
    </r>
    <r>
      <rPr>
        <sz val="10"/>
        <color rgb="FF000000"/>
        <rFont val="Calibri"/>
      </rPr>
      <t xml:space="preserve"> 260106_Highlands Coffee_41 cities</t>
    </r>
  </si>
  <si>
    <t>[VIP]_The Coffee House_25-27Mar</t>
  </si>
  <si>
    <r>
      <rPr>
        <u/>
        <sz val="10"/>
        <color rgb="FF1155CC"/>
        <rFont val="Calibri"/>
      </rPr>
      <t>[SJBP]_Highlands Coffee_23-26Mar</t>
    </r>
    <r>
      <rPr>
        <sz val="10"/>
        <color rgb="FF000000"/>
        <rFont val="Calibri"/>
      </rPr>
      <t xml:space="preserve"> 260106_Highlands Coffee_41 cities</t>
    </r>
  </si>
  <si>
    <r>
      <rPr>
        <u/>
        <sz val="10"/>
        <color rgb="FF1155CC"/>
        <rFont val="Calibri"/>
      </rPr>
      <t>[SJBP]_Highlands Coffee_23-26Mar</t>
    </r>
    <r>
      <rPr>
        <sz val="10"/>
        <color rgb="FF000000"/>
        <rFont val="Calibri"/>
      </rPr>
      <t xml:space="preserve"> 260106_Highlands Coffee_41 cities</t>
    </r>
  </si>
  <si>
    <r>
      <rPr>
        <u/>
        <sz val="10"/>
        <color rgb="FF1155CC"/>
        <rFont val="Calibri"/>
      </rPr>
      <t>[SJBP]_Phúc Long Coffee &amp; Tea_Combo 119k_Mar</t>
    </r>
    <r>
      <rPr>
        <sz val="10"/>
        <color rgb="FF000000"/>
        <rFont val="Calibri"/>
      </rPr>
      <t xml:space="preserve"> 260106_Phúc Long Coffee &amp; Tea_20 cities</t>
    </r>
  </si>
  <si>
    <r>
      <rPr>
        <u/>
        <sz val="10"/>
        <color rgb="FF1155CC"/>
        <rFont val="Calibri"/>
      </rPr>
      <t>[SJBP]_The Coffee House_1đ</t>
    </r>
    <r>
      <rPr>
        <sz val="10"/>
        <rFont val="Calibri"/>
      </rPr>
      <t xml:space="preserve"> 251014_The Coffee House_8 cities</t>
    </r>
  </si>
  <si>
    <t>[Mart]_Spike_Chợ Tươi Sale Đỉnh_Giảm 50%</t>
  </si>
  <si>
    <r>
      <rPr>
        <u/>
        <sz val="10"/>
        <color rgb="FF1155CC"/>
        <rFont val="Calibri"/>
      </rPr>
      <t>[VIP]_Phúc Long Coffee &amp; Tea_Combo 79k_Apr</t>
    </r>
    <r>
      <rPr>
        <sz val="10"/>
        <rFont val="Calibri"/>
      </rPr>
      <t xml:space="preserve"> </t>
    </r>
  </si>
  <si>
    <r>
      <rPr>
        <u/>
        <sz val="10"/>
        <color rgb="FF1155CC"/>
        <rFont val="Calibri"/>
      </rPr>
      <t>[VIP]_Phúc Long Coffee &amp; Tea_Combo 79k_Apr</t>
    </r>
    <r>
      <rPr>
        <sz val="10"/>
        <rFont val="Calibri"/>
      </rPr>
      <t xml:space="preserve"> </t>
    </r>
  </si>
  <si>
    <r>
      <rPr>
        <u/>
        <sz val="10"/>
        <color rgb="FF1155CC"/>
        <rFont val="Calibri"/>
      </rPr>
      <t>[VIP]_Phúc Long Coffee &amp; Tea_Combo 79k_Apr</t>
    </r>
    <r>
      <rPr>
        <sz val="10"/>
        <rFont val="Calibri"/>
      </rPr>
      <t xml:space="preserve"> </t>
    </r>
  </si>
  <si>
    <r>
      <rPr>
        <u/>
        <sz val="10"/>
        <color rgb="FF1155CC"/>
        <rFont val="Calibri"/>
      </rPr>
      <t>[VIP]_Phúc Long Coffee &amp; Tea_Combo 79k_Apr</t>
    </r>
    <r>
      <rPr>
        <sz val="10"/>
        <rFont val="Calibri"/>
      </rPr>
      <t xml:space="preserve"> 260106_Phúc Long Coffee &amp; Tea_20 cities</t>
    </r>
  </si>
  <si>
    <t>[VIP]_Cheese Coffee_BOGO_Apr</t>
  </si>
  <si>
    <t>[PNS]_Pepsi Baseline_Apr</t>
  </si>
  <si>
    <r>
      <rPr>
        <u/>
        <sz val="10"/>
        <color rgb="FF1155CC"/>
        <rFont val="Calibri"/>
      </rPr>
      <t>[PNS]_Pepsi Baseline_Apr</t>
    </r>
    <r>
      <rPr>
        <sz val="10"/>
        <color rgb="FF000000"/>
        <rFont val="Calibri"/>
      </rPr>
      <t>_BH, KH, CT, HP, Huế, BD, VT</t>
    </r>
  </si>
  <si>
    <r>
      <rPr>
        <sz val="10"/>
        <rFont val="Calibri"/>
      </rPr>
      <t xml:space="preserve"> </t>
    </r>
    <r>
      <rPr>
        <u/>
        <sz val="10"/>
        <color rgb="FF1155CC"/>
        <rFont val="Calibri"/>
      </rPr>
      <t>[VIP]_Phúc Long Coffee &amp; Tea_Combo 79k_Apr</t>
    </r>
    <r>
      <rPr>
        <sz val="10"/>
        <rFont val="Calibri"/>
      </rPr>
      <t xml:space="preserve"> </t>
    </r>
  </si>
  <si>
    <r>
      <rPr>
        <sz val="10"/>
        <rFont val="Calibri"/>
      </rPr>
      <t xml:space="preserve"> </t>
    </r>
    <r>
      <rPr>
        <u/>
        <sz val="10"/>
        <color rgb="FF1155CC"/>
        <rFont val="Calibri"/>
      </rPr>
      <t>[VIP]_Phúc Long Coffee &amp; Tea_Combo 79k_Apr</t>
    </r>
    <r>
      <rPr>
        <sz val="10"/>
        <rFont val="Calibri"/>
      </rPr>
      <t xml:space="preserve"> </t>
    </r>
  </si>
  <si>
    <r>
      <rPr>
        <sz val="10"/>
        <rFont val="Calibri"/>
      </rPr>
      <t xml:space="preserve"> </t>
    </r>
    <r>
      <rPr>
        <u/>
        <sz val="10"/>
        <color rgb="FF1155CC"/>
        <rFont val="Calibri"/>
      </rPr>
      <t>[VIP]_Phúc Long Coffee &amp; Tea_Combo 79k_Apr</t>
    </r>
    <r>
      <rPr>
        <sz val="10"/>
        <rFont val="Calibri"/>
      </rPr>
      <t xml:space="preserve"> </t>
    </r>
  </si>
  <si>
    <r>
      <rPr>
        <u/>
        <sz val="10"/>
        <color rgb="FF1155CC"/>
        <rFont val="Calibri"/>
      </rPr>
      <t>[VIP]_Phúc Long Coffee &amp; Tea_Combo 79k_Apr</t>
    </r>
    <r>
      <rPr>
        <sz val="10"/>
        <rFont val="Calibri"/>
      </rPr>
      <t xml:space="preserve"> 260106_Phúc Long Coffee &amp; Tea_20 cities</t>
    </r>
  </si>
  <si>
    <t>10:00 - 12:00</t>
  </si>
  <si>
    <t>[PNS]_Pepsi Baseline_Mar</t>
  </si>
  <si>
    <r>
      <rPr>
        <u/>
        <sz val="10"/>
        <color rgb="FF1155CC"/>
        <rFont val="Calibri"/>
      </rPr>
      <t>[PNS]_Pepsi Baseline_Mar</t>
    </r>
    <r>
      <rPr>
        <sz val="10"/>
        <rFont val="Calibri"/>
      </rPr>
      <t>_BH, KH, CT, HP, Huế, BD, VT</t>
    </r>
  </si>
  <si>
    <t>[PLF CP]_WC_Thứ 3 Ăn Ngon, Giảm 30.000Đ</t>
  </si>
  <si>
    <r>
      <rPr>
        <u/>
        <sz val="10"/>
        <color rgb="FF1155CC"/>
        <rFont val="Calibri"/>
      </rPr>
      <t>[VIP]_Gà Rán Texas Chicken_Mar</t>
    </r>
    <r>
      <rPr>
        <sz val="10"/>
        <rFont val="Calibri"/>
      </rPr>
      <t xml:space="preserve"> </t>
    </r>
  </si>
  <si>
    <r>
      <rPr>
        <u/>
        <sz val="10"/>
        <color rgb="FF1155CC"/>
        <rFont val="Calibri"/>
      </rPr>
      <t>[VIP]_Gà Rán Texas Chicken_Mar</t>
    </r>
    <r>
      <rPr>
        <sz val="10"/>
        <rFont val="Calibri"/>
      </rPr>
      <t xml:space="preserve"> </t>
    </r>
  </si>
  <si>
    <r>
      <rPr>
        <u/>
        <sz val="10"/>
        <color rgb="FF1155CC"/>
        <rFont val="Calibri"/>
      </rPr>
      <t>[VIP]_Gà Rán Texas Chicken_Mar</t>
    </r>
    <r>
      <rPr>
        <sz val="10"/>
        <rFont val="Calibri"/>
      </rPr>
      <t xml:space="preserve"> </t>
    </r>
  </si>
  <si>
    <r>
      <rPr>
        <u/>
        <sz val="10"/>
        <color rgb="FF1155CC"/>
        <rFont val="Calibri"/>
      </rPr>
      <t>[VIP]_Gà Rán Texas Chicken_Mar</t>
    </r>
    <r>
      <rPr>
        <sz val="10"/>
        <rFont val="Calibri"/>
      </rPr>
      <t xml:space="preserve">  250102_Gà Rán Texas Chicken_6 cities</t>
    </r>
  </si>
  <si>
    <t>[VIP]_McDonald's_Mar</t>
  </si>
  <si>
    <r>
      <rPr>
        <u/>
        <sz val="10"/>
        <color rgb="FF1155CC"/>
        <rFont val="Calibri"/>
      </rPr>
      <t>[VIP]_McDonald's_Mar</t>
    </r>
    <r>
      <rPr>
        <sz val="10"/>
        <rFont val="Calibri"/>
      </rPr>
      <t xml:space="preserve">  251025_McDonald's_7 cities</t>
    </r>
  </si>
  <si>
    <t>10h - 11h: [PLF CP]_Mid Month_Tiệc Trưa Thương Hiệu Giảm 50%
Text: Pizza Hut B1G1, Texas Chicken combo 99K, Cơm tấm Phúc Lộc Thọ giảm 50%
11h - 12h: [PLF CP]_Mid Month_Siêu Deal Giữa Tháng, Giảm tới 155.000Đ
Text: Gà rán, Pizza, Món Hàn,... tiệc trưa giảm tới 155.000Đ</t>
  </si>
  <si>
    <t>[SuperVIP]_Lotteria DI_16-19Mar</t>
  </si>
  <si>
    <r>
      <rPr>
        <u/>
        <sz val="10"/>
        <color rgb="FF1155CC"/>
        <rFont val="Calibri"/>
      </rPr>
      <t>[SuperVIP]_Lotteria DI_16-19Mar</t>
    </r>
    <r>
      <rPr>
        <sz val="10"/>
        <color rgb="FF000000"/>
        <rFont val="Calibri"/>
      </rPr>
      <t xml:space="preserve"> 260116_Lotteria_41 cities</t>
    </r>
  </si>
  <si>
    <t>[SJBP]_Gà Rán Popeyes_Mar</t>
  </si>
  <si>
    <r>
      <rPr>
        <u/>
        <sz val="10"/>
        <color rgb="FF1155CC"/>
        <rFont val="Calibri"/>
      </rPr>
      <t>[SJBP]_Gà Rán Popeyes_Mar</t>
    </r>
    <r>
      <rPr>
        <sz val="10"/>
        <color rgb="FF000000"/>
        <rFont val="Calibri"/>
      </rPr>
      <t xml:space="preserve"> 241231_Gà Rán Popeyes_9 cities</t>
    </r>
  </si>
  <si>
    <t>[SuperVIP]_McDonald's_Mar</t>
  </si>
  <si>
    <r>
      <rPr>
        <u/>
        <sz val="10"/>
        <color rgb="FF1155CC"/>
        <rFont val="Calibri"/>
      </rPr>
      <t>[SuperVIP]_McDonald's_Mar</t>
    </r>
    <r>
      <rPr>
        <sz val="10"/>
        <rFont val="Calibri"/>
      </rPr>
      <t xml:space="preserve"> 251025_McDonald's_7 cities</t>
    </r>
  </si>
  <si>
    <t>[Win 1]_Cơm Tấm Phúc Lộc Thọ_Mar</t>
  </si>
  <si>
    <r>
      <rPr>
        <u/>
        <sz val="10"/>
        <color rgb="FF1155CC"/>
        <rFont val="Calibri"/>
      </rPr>
      <t>[SuperVIP]_McDonald's_Mar</t>
    </r>
    <r>
      <rPr>
        <sz val="10"/>
        <rFont val="Calibri"/>
      </rPr>
      <t xml:space="preserve"> 251025_McDonald's_7 cities</t>
    </r>
  </si>
  <si>
    <t>[VIP]_Cơm Thố Anh Nguyễn_16-29Mar</t>
  </si>
  <si>
    <r>
      <rPr>
        <u/>
        <sz val="10"/>
        <color rgb="FF1155CC"/>
        <rFont val="Calibri"/>
      </rPr>
      <t>[VIP]_Cơm Thố Anh Nguyễn_16-29Mar</t>
    </r>
    <r>
      <rPr>
        <sz val="10"/>
        <color rgb="FF000000"/>
        <rFont val="Calibri"/>
      </rPr>
      <t xml:space="preserve"> 250421_Cơm Thố Anh Nguyễn_13 cities</t>
    </r>
  </si>
  <si>
    <t>[SJBP]_Pizza Hut_Mar</t>
  </si>
  <si>
    <r>
      <rPr>
        <u/>
        <sz val="10"/>
        <color rgb="FF1155CC"/>
        <rFont val="Calibri"/>
      </rPr>
      <t>[SJBP]_Pizza Hut_Mar</t>
    </r>
    <r>
      <rPr>
        <u/>
        <sz val="10"/>
        <color rgb="FF000000"/>
        <rFont val="Calibri"/>
      </rPr>
      <t xml:space="preserve"> 260106_Pizza Hut_21 cities</t>
    </r>
  </si>
  <si>
    <r>
      <rPr>
        <u/>
        <sz val="10"/>
        <color rgb="FF1155CC"/>
        <rFont val="Calibri"/>
      </rPr>
      <t>[VIP]_Cơm Thố Anh Nguyễn_16-29Mar</t>
    </r>
    <r>
      <rPr>
        <sz val="10"/>
        <color rgb="FF000000"/>
        <rFont val="Calibri"/>
      </rPr>
      <t xml:space="preserve"> 250421_Cơm Thố Anh Nguyễn_13 cities</t>
    </r>
  </si>
  <si>
    <t>[Win 2]_Cơm Tấm Phúc Lộc Thọ_Mar</t>
  </si>
  <si>
    <t>[PLF CP]_WC_Tiệc cuối tuần, giảm tưng bừng 105.000Đ</t>
  </si>
  <si>
    <t>[SJBP]_Cơm Thố Anh Nguyễn_Mar</t>
  </si>
  <si>
    <r>
      <rPr>
        <u/>
        <sz val="10"/>
        <color rgb="FF1155CC"/>
        <rFont val="Calibri"/>
      </rPr>
      <t>[SJBP]_Cơm Thố Anh Nguyễn_Mar</t>
    </r>
    <r>
      <rPr>
        <sz val="10"/>
        <color rgb="FF000000"/>
        <rFont val="Calibri"/>
      </rPr>
      <t xml:space="preserve"> 250421_Cơm Thố Anh Nguyễn_13 cities</t>
    </r>
  </si>
  <si>
    <t>[SuperVIP]_Gà Rán Popeyes_1-5Apr</t>
  </si>
  <si>
    <r>
      <rPr>
        <u/>
        <sz val="10"/>
        <color rgb="FF1155CC"/>
        <rFont val="Calibri"/>
      </rPr>
      <t>[SuperVIP]_Gà Rán Popeyes_1-5Apr</t>
    </r>
    <r>
      <rPr>
        <sz val="10"/>
        <color rgb="FF000000"/>
        <rFont val="Calibri"/>
      </rPr>
      <t xml:space="preserve"> 241231_Gà Rán Popeyes_9 cities</t>
    </r>
  </si>
  <si>
    <t>[PLF CP]_BAU_Gà Rán, Pizza Giảm 50.000Đ
lấy banner bộ [PLF CP]_BAU_Bữa Trưa Cuối Tuần, Giảm 50.000Đ</t>
  </si>
  <si>
    <t>[VIP]_Domino's Pizza_3-5Apr</t>
  </si>
  <si>
    <r>
      <rPr>
        <u/>
        <sz val="10"/>
        <color rgb="FF1155CC"/>
        <rFont val="Calibri"/>
      </rPr>
      <t>[VIP]_Domino's Pizza_3-5Apr</t>
    </r>
    <r>
      <rPr>
        <sz val="10"/>
        <color rgb="FF000000"/>
        <rFont val="Calibri"/>
      </rPr>
      <t xml:space="preserve"> 250116_Domino pizza_11 cities</t>
    </r>
  </si>
  <si>
    <t>[VIP]_Lotteria DI_6-9Apr</t>
  </si>
  <si>
    <r>
      <rPr>
        <u/>
        <sz val="10"/>
        <color rgb="FF1155CC"/>
        <rFont val="Calibri"/>
      </rPr>
      <t>[VIP]_Lotteria DI_6-9Apr</t>
    </r>
    <r>
      <rPr>
        <sz val="10"/>
        <color rgb="FF000000"/>
        <rFont val="Calibri"/>
      </rPr>
      <t xml:space="preserve"> 260116_Lotteria_41 cities</t>
    </r>
  </si>
  <si>
    <r>
      <rPr>
        <u/>
        <sz val="10"/>
        <color rgb="FF1155CC"/>
        <rFont val="Calibri"/>
      </rPr>
      <t>[VIP]_Lotteria DI_6-9Apr</t>
    </r>
    <r>
      <rPr>
        <sz val="10"/>
        <color rgb="FF000000"/>
        <rFont val="Calibri"/>
      </rPr>
      <t xml:space="preserve"> 260116_Lotteria_41 cities</t>
    </r>
  </si>
  <si>
    <t>[VIP]_Gà Rán Texas Chicken_7-10Apr</t>
  </si>
  <si>
    <r>
      <rPr>
        <u/>
        <sz val="10"/>
        <color rgb="FF1155CC"/>
        <rFont val="Calibri"/>
      </rPr>
      <t>[VIP]_Gà Rán Texas Chicken_7-10Apr</t>
    </r>
    <r>
      <rPr>
        <u/>
        <sz val="10"/>
        <color rgb="FF000000"/>
        <rFont val="Calibri"/>
      </rPr>
      <t xml:space="preserve"> 250102_Gà Rán Texas Chicken_6 cities</t>
    </r>
  </si>
  <si>
    <r>
      <rPr>
        <u/>
        <sz val="10"/>
        <color rgb="FF1155CC"/>
        <rFont val="Calibri"/>
      </rPr>
      <t>[VIP]_Gà Rán Texas Chicken_7-10Apr</t>
    </r>
    <r>
      <rPr>
        <u/>
        <sz val="10"/>
        <color rgb="FF000000"/>
        <rFont val="Calibri"/>
      </rPr>
      <t xml:space="preserve"> 250102_Gà Rán Texas Chicken_6 cities</t>
    </r>
  </si>
  <si>
    <t>[SuperVIP]_Pizza Hut_10-26Apr</t>
  </si>
  <si>
    <r>
      <rPr>
        <u/>
        <sz val="10"/>
        <color rgb="FF1155CC"/>
        <rFont val="Calibri"/>
      </rPr>
      <t>[SuperVIP]_Pizza Hut_10-26Apr</t>
    </r>
    <r>
      <rPr>
        <sz val="10"/>
        <color rgb="FF000000"/>
        <rFont val="Calibri"/>
      </rPr>
      <t xml:space="preserve"> 260106_Pizza Hut_21 cities</t>
    </r>
  </si>
  <si>
    <t>[Win 2]_Al Fresco</t>
  </si>
  <si>
    <t>[VIP]_Cơm Thố Anh Nguyễn_1-19Apr</t>
  </si>
  <si>
    <r>
      <rPr>
        <u/>
        <sz val="10"/>
        <color rgb="FF1155CC"/>
        <rFont val="Calibri"/>
      </rPr>
      <t>[VIP]_Cơm Thố Anh Nguyễn_1-19Apr</t>
    </r>
    <r>
      <rPr>
        <u/>
        <sz val="10"/>
        <color rgb="FF000000"/>
        <rFont val="Calibri"/>
      </rPr>
      <t xml:space="preserve"> 250421_Cơm Thố Anh Nguyễn_13 cities</t>
    </r>
  </si>
  <si>
    <r>
      <rPr>
        <u/>
        <sz val="10"/>
        <color rgb="FF1155CC"/>
        <rFont val="Calibri"/>
      </rPr>
      <t>[SuperVIP]_Pizza Hut_10-26Apr</t>
    </r>
    <r>
      <rPr>
        <sz val="10"/>
        <color rgb="FF000000"/>
        <rFont val="Calibri"/>
      </rPr>
      <t xml:space="preserve"> 260106_Pizza Hut_21 cities</t>
    </r>
  </si>
  <si>
    <t>[SuperVIP]_Lotteria DI_23-26Apr</t>
  </si>
  <si>
    <r>
      <rPr>
        <u/>
        <sz val="10"/>
        <color rgb="FF1155CC"/>
        <rFont val="Calibri"/>
      </rPr>
      <t>[SuperVIP]_Lotteria DI_23-26Apr</t>
    </r>
    <r>
      <rPr>
        <sz val="10"/>
        <color rgb="FF000000"/>
        <rFont val="Calibri"/>
      </rPr>
      <t xml:space="preserve"> 260116_Lotteria_41 cities</t>
    </r>
  </si>
  <si>
    <r>
      <rPr>
        <u/>
        <sz val="10"/>
        <color rgb="FF1155CC"/>
        <rFont val="Calibri"/>
      </rPr>
      <t>[SuperVIP]_Lotteria DI_23-26Apr</t>
    </r>
    <r>
      <rPr>
        <sz val="10"/>
        <color rgb="FF000000"/>
        <rFont val="Calibri"/>
      </rPr>
      <t xml:space="preserve"> 260116_Lotteria_41 cities</t>
    </r>
  </si>
  <si>
    <r>
      <rPr>
        <u/>
        <sz val="10"/>
        <color rgb="FF1155CC"/>
        <rFont val="Calibri"/>
      </rPr>
      <t>[SuperVIP]_Pizza Hut_10-26Apr</t>
    </r>
    <r>
      <rPr>
        <sz val="10"/>
        <color rgb="FF000000"/>
        <rFont val="Calibri"/>
      </rPr>
      <t xml:space="preserve"> 260106_Pizza Hut_21 cities</t>
    </r>
  </si>
  <si>
    <t>12:00 - 14:00</t>
  </si>
  <si>
    <t>[VIP]_KATINAT Coffee &amp; Tea House_B2G1</t>
  </si>
  <si>
    <r>
      <rPr>
        <u/>
        <sz val="10"/>
        <color rgb="FF1155CC"/>
        <rFont val="Calibri"/>
      </rPr>
      <t>[VIP]_KATINAT Coffee &amp; Tea House_B2G1</t>
    </r>
    <r>
      <rPr>
        <sz val="10"/>
        <color rgb="FF000000"/>
        <rFont val="Calibri"/>
      </rPr>
      <t xml:space="preserve"> 260106_KATINAT Coffee &amp; Tea House_14 cities</t>
    </r>
  </si>
  <si>
    <r>
      <rPr>
        <u/>
        <sz val="10"/>
        <color rgb="FF1155CC"/>
        <rFont val="Calibri"/>
      </rPr>
      <t>[SJBP]_Phúc Long Coffee &amp; Tea_Combo 119k_Mar</t>
    </r>
    <r>
      <rPr>
        <sz val="10"/>
        <rFont val="Calibri"/>
      </rPr>
      <t xml:space="preserve"> 260106_Phúc Long Coffee &amp; Tea_20 cities</t>
    </r>
  </si>
  <si>
    <t>[VIP]_Gong Cha_9-11Mar</t>
  </si>
  <si>
    <t>[VIP]_Gong Cha_9-11Mar 260109_Gong Cha_7 cities</t>
  </si>
  <si>
    <t>[Win 2]_Tocotoco_Mar</t>
  </si>
  <si>
    <t>[PLF CP]_Mid Month_Săn Deal Giữa Tháng, Giảm tới 75.000Đ
Text: Trà sữa, Cà phê, Matcha Latte,... giảm tới 75.000Đ
[PLF CP]_Mid Month_Siêu Deal Giữa Tháng, Giảm tới 55.000Đ
Text: Trà sữa khoai môn, Matcha Latte, Bánh tráng chấm,... giảm tới 55.000Đ</t>
  </si>
  <si>
    <t>[Win 1]_Olong Châu_Mar</t>
  </si>
  <si>
    <r>
      <rPr>
        <u/>
        <sz val="10"/>
        <color rgb="FF1155CC"/>
        <rFont val="Calibri"/>
      </rPr>
      <t>[SuperVIP]_Phê La_16-20Mar</t>
    </r>
    <r>
      <rPr>
        <sz val="10"/>
        <rFont val="Calibri"/>
      </rPr>
      <t xml:space="preserve"> </t>
    </r>
  </si>
  <si>
    <r>
      <rPr>
        <u/>
        <sz val="10"/>
        <color rgb="FF1155CC"/>
        <rFont val="Calibri"/>
      </rPr>
      <t>[SuperVIP]_Phê La_16-20Mar</t>
    </r>
    <r>
      <rPr>
        <sz val="10"/>
        <rFont val="Calibri"/>
      </rPr>
      <t xml:space="preserve"> </t>
    </r>
  </si>
  <si>
    <r>
      <rPr>
        <u/>
        <sz val="10"/>
        <color rgb="FF1155CC"/>
        <rFont val="Calibri"/>
      </rPr>
      <t>[SuperVIP]_Phê La_16-20Mar</t>
    </r>
    <r>
      <rPr>
        <sz val="10"/>
        <rFont val="Calibri"/>
      </rPr>
      <t xml:space="preserve"> </t>
    </r>
  </si>
  <si>
    <r>
      <rPr>
        <u/>
        <sz val="10"/>
        <color rgb="FF1155CC"/>
        <rFont val="Calibri"/>
      </rPr>
      <t>[SuperVIP]_Phê La_16-20Mar</t>
    </r>
    <r>
      <rPr>
        <sz val="10"/>
        <rFont val="Calibri"/>
      </rPr>
      <t xml:space="preserve"> 260116_Phê La_11 cities</t>
    </r>
  </si>
  <si>
    <r>
      <rPr>
        <sz val="10"/>
        <rFont val="Calibri"/>
      </rPr>
      <t xml:space="preserve"> </t>
    </r>
    <r>
      <rPr>
        <u/>
        <sz val="10"/>
        <color rgb="FF1155CC"/>
        <rFont val="Calibri"/>
      </rPr>
      <t>[SJBP]_Phúc Long Coffee &amp; Tea_M2T1_Mar</t>
    </r>
  </si>
  <si>
    <r>
      <rPr>
        <sz val="10"/>
        <rFont val="Calibri"/>
      </rPr>
      <t xml:space="preserve"> </t>
    </r>
    <r>
      <rPr>
        <u/>
        <sz val="10"/>
        <color rgb="FF1155CC"/>
        <rFont val="Calibri"/>
      </rPr>
      <t>[SJBP]_Phúc Long Coffee &amp; Tea_M2T1_Mar</t>
    </r>
  </si>
  <si>
    <t>12-13h: [PLF CP]_SPFDay_Săn Deal Ăn Ngon, giảm tới 75.000Đ
Text: Cơm gà, Bún thịt nướng, Mì xào,... giảm tới 75.000Đ
13-14h: [PLF CP]_SPFDay_Siêu Deal Ăn Uống, Giảm tới 50%
Text: Trà sữa khoai môn, Matcha Latte, Bánh tráng chấm,... giảm tới 50%</t>
  </si>
  <si>
    <r>
      <rPr>
        <sz val="10"/>
        <rFont val="Calibri"/>
      </rPr>
      <t xml:space="preserve"> </t>
    </r>
    <r>
      <rPr>
        <u/>
        <sz val="10"/>
        <color rgb="FF1155CC"/>
        <rFont val="Calibri"/>
      </rPr>
      <t>[SJBP]_Phúc Long Coffee &amp; Tea_M2T1_Mar</t>
    </r>
    <r>
      <rPr>
        <sz val="10"/>
        <rFont val="Calibri"/>
      </rPr>
      <t xml:space="preserve"> 260106_Phúc Long Coffee &amp; Tea_20 cities</t>
    </r>
  </si>
  <si>
    <t>[Win 1]_Trà Sữa May Cha_Mar</t>
  </si>
  <si>
    <r>
      <rPr>
        <u/>
        <sz val="10"/>
        <color rgb="FF1155CC"/>
        <rFont val="Calibri"/>
      </rPr>
      <t>[Win 1]_Trà Sữa May Cha_Mar</t>
    </r>
    <r>
      <rPr>
        <sz val="10"/>
        <rFont val="Calibri"/>
      </rPr>
      <t>_BD,CT,AG,TG,BH,LA,KG,DL,Hue</t>
    </r>
  </si>
  <si>
    <r>
      <rPr>
        <u/>
        <sz val="10"/>
        <color rgb="FF1155CC"/>
        <rFont val="Calibri"/>
      </rPr>
      <t>[Win 1]_Trà Sữa May Cha_Mar</t>
    </r>
    <r>
      <rPr>
        <sz val="10"/>
        <rFont val="Calibri"/>
      </rPr>
      <t>_BD,CT,AG,TG,BH,LA,KG,DL,Hue</t>
    </r>
  </si>
  <si>
    <t>[Win 1]_Rau Má Mix_Mar</t>
  </si>
  <si>
    <t>[VIP]_Gong Cha_23-25Mar</t>
  </si>
  <si>
    <r>
      <rPr>
        <u/>
        <sz val="10"/>
        <color rgb="FF1155CC"/>
        <rFont val="Calibri"/>
      </rPr>
      <t>[VIP]_Gong Cha_23-25Mar</t>
    </r>
    <r>
      <rPr>
        <sz val="10"/>
        <color rgb="FF000000"/>
        <rFont val="Calibri"/>
      </rPr>
      <t xml:space="preserve"> 260109_Gong Cha_7 cities</t>
    </r>
  </si>
  <si>
    <r>
      <rPr>
        <u/>
        <sz val="10"/>
        <color rgb="FF1155CC"/>
        <rFont val="Calibri"/>
      </rPr>
      <t>[VIP]_Gong Cha_23-25Mar</t>
    </r>
    <r>
      <rPr>
        <sz val="10"/>
        <rFont val="Calibri"/>
      </rPr>
      <t xml:space="preserve"> </t>
    </r>
  </si>
  <si>
    <r>
      <rPr>
        <u/>
        <sz val="10"/>
        <color rgb="FF1155CC"/>
        <rFont val="Calibri"/>
      </rPr>
      <t>[VIP]_Gong Cha_23-25Mar</t>
    </r>
    <r>
      <rPr>
        <sz val="10"/>
        <color rgb="FF000000"/>
        <rFont val="Calibri"/>
      </rPr>
      <t xml:space="preserve"> 260109_Gong Cha_7 cities</t>
    </r>
  </si>
  <si>
    <t>[PLF CP]_4.4_Đặt Nhóm Chung Vui Giảm Tới 105.000Đ</t>
  </si>
  <si>
    <t>[Win 1]_Trà Sữa Sunday Basic_Mar.M1T1</t>
  </si>
  <si>
    <t>[Win 1]_Trà Sữa Mixue_Mar</t>
  </si>
  <si>
    <r>
      <rPr>
        <u/>
        <sz val="10"/>
        <color rgb="FF1155CC"/>
        <rFont val="Calibri"/>
      </rPr>
      <t>[Win 1]_Trà Sữa Mixue_Mar</t>
    </r>
    <r>
      <rPr>
        <sz val="10"/>
        <color rgb="FF000000"/>
        <rFont val="Calibri"/>
      </rPr>
      <t>_260318_Trà sữa Mixue_30 cities</t>
    </r>
  </si>
  <si>
    <t>[Win 1]_Tocotoco_Mar</t>
  </si>
  <si>
    <t>Trà sữa Mixue Win 1</t>
  </si>
  <si>
    <t>[Win 1]_Olong Châu_Apr</t>
  </si>
  <si>
    <t>[SJBP]_Cheese Coffee_Combo 99k</t>
  </si>
  <si>
    <t>[Win 1]_Trà Sữa Sunday Basic</t>
  </si>
  <si>
    <t>[Win 1]_Rau Má Mix_Apr</t>
  </si>
  <si>
    <t>14:00 - 16:00</t>
  </si>
  <si>
    <t>[SuperVIP]_Trà Sữa May Cha_Mar</t>
  </si>
  <si>
    <t>[SJBP]_Highlands Coffee_Exclusive</t>
  </si>
  <si>
    <t>[Win 2]_The Alley_Mar</t>
  </si>
  <si>
    <t>[VIP]_The Coffee House_4-6.3</t>
  </si>
  <si>
    <t>[VIP]_Trà Sữa May Cha_Mar</t>
  </si>
  <si>
    <r>
      <rPr>
        <u/>
        <sz val="10"/>
        <color rgb="FF1155CC"/>
        <rFont val="Calibri"/>
      </rPr>
      <t>[VIP]_Trà Sữa May Cha_Mar</t>
    </r>
    <r>
      <rPr>
        <sz val="10"/>
        <color rgb="FF000000"/>
        <rFont val="Calibri"/>
      </rPr>
      <t xml:space="preserve"> 260106_Trà Sữa May Cha_9 cities</t>
    </r>
  </si>
  <si>
    <t>[PLF CP]_WC_Thứ 2 Đầu Tuần, Giảm Tới 40.000Đ</t>
  </si>
  <si>
    <r>
      <rPr>
        <u/>
        <sz val="10"/>
        <color rgb="FF1155CC"/>
        <rFont val="Calibri"/>
      </rPr>
      <t>[SuperVIP]_Trà Sữa May Cha_Mar</t>
    </r>
    <r>
      <rPr>
        <sz val="10"/>
        <color rgb="FF000000"/>
        <rFont val="Calibri"/>
      </rPr>
      <t xml:space="preserve"> 260106_Trà Sữa May Cha_9 cities</t>
    </r>
  </si>
  <si>
    <t>[PLF CP]_Mid Month_Săn Deal Giữa Tháng, Giảm tới 75.000Đ
Text: Trà sữa, Bánh tráng trộn, Nem chua rán,... ăn xế giảm tới 75.000Đ</t>
  </si>
  <si>
    <t>[Win 2]_ Trà Sữa Vietnam Airlines - AFT_Mar</t>
  </si>
  <si>
    <t>[Win 1]_LaBoong - Trà Ô Long Làng LaBoong_Mar</t>
  </si>
  <si>
    <t>[PLF CP]_SPFDay_Săn Deal Ăn Ngon, giảm tới 75.000Đ
Text: Trà sữa, Bánh tráng trộn, Nem chua rán,... ăn xế giảm tới 75.000Đ</t>
  </si>
  <si>
    <r>
      <rPr>
        <u/>
        <sz val="10"/>
        <color rgb="FF1155CC"/>
        <rFont val="Calibri"/>
      </rPr>
      <t>[SuperVIP]_Phê La_16-20Mar</t>
    </r>
    <r>
      <rPr>
        <sz val="10"/>
        <rFont val="Calibri"/>
      </rPr>
      <t xml:space="preserve"> </t>
    </r>
  </si>
  <si>
    <r>
      <rPr>
        <u/>
        <sz val="10"/>
        <color rgb="FF1155CC"/>
        <rFont val="Calibri"/>
      </rPr>
      <t>[SuperVIP]_Phê La_16-20Mar</t>
    </r>
    <r>
      <rPr>
        <sz val="10"/>
        <rFont val="Calibri"/>
      </rPr>
      <t xml:space="preserve"> </t>
    </r>
  </si>
  <si>
    <r>
      <rPr>
        <u/>
        <sz val="10"/>
        <color rgb="FF1155CC"/>
        <rFont val="Calibri"/>
      </rPr>
      <t>[SuperVIP]_Phê La_16-20Mar</t>
    </r>
    <r>
      <rPr>
        <sz val="10"/>
        <rFont val="Calibri"/>
      </rPr>
      <t xml:space="preserve"> </t>
    </r>
  </si>
  <si>
    <r>
      <rPr>
        <u/>
        <sz val="10"/>
        <color rgb="FF1155CC"/>
        <rFont val="Calibri"/>
      </rPr>
      <t>[SuperVIP]_Phê La_16-20Mar</t>
    </r>
    <r>
      <rPr>
        <sz val="10"/>
        <rFont val="Calibri"/>
      </rPr>
      <t xml:space="preserve"> 260116_Phê La_11 cities</t>
    </r>
  </si>
  <si>
    <t>[VIP]_Tocotoco_Mar</t>
  </si>
  <si>
    <t>[Win 1]_Trà Sữa Sunday Basic_Mar.1K</t>
  </si>
  <si>
    <t>[Combo 1]_Trà Sữa May Cha_Mar</t>
  </si>
  <si>
    <r>
      <rPr>
        <u/>
        <sz val="10"/>
        <color rgb="FF1155CC"/>
        <rFont val="Calibri"/>
      </rPr>
      <t>[Combo 1]_Trà Sữa May Cha_Mar</t>
    </r>
    <r>
      <rPr>
        <sz val="10"/>
        <color rgb="FF000000"/>
        <rFont val="Calibri"/>
      </rPr>
      <t>_BD,CT,AG,TG,BH,LA,KG,DL,Hue</t>
    </r>
  </si>
  <si>
    <t>[Win 1]_The Alley_Mar</t>
  </si>
  <si>
    <r>
      <rPr>
        <u/>
        <sz val="10"/>
        <color rgb="FF1155CC"/>
        <rFont val="Calibri"/>
      </rPr>
      <t>[Win 2]_Trà Sữa Sunday Basic_Mar</t>
    </r>
    <r>
      <rPr>
        <sz val="10"/>
        <color rgb="FF000000"/>
        <rFont val="Calibri"/>
      </rPr>
      <t>_BD,BH</t>
    </r>
  </si>
  <si>
    <r>
      <rPr>
        <u/>
        <sz val="10"/>
        <color rgb="FF1155CC"/>
        <rFont val="Calibri"/>
      </rPr>
      <t>[Combo 1]_Trà Sữa May Cha_Mar</t>
    </r>
    <r>
      <rPr>
        <sz val="10"/>
        <color rgb="FF000000"/>
        <rFont val="Calibri"/>
      </rPr>
      <t>_BD,CT,AG,TG,BH,LA,KG,DL,Hue</t>
    </r>
  </si>
  <si>
    <t>[Win 2]_The Alley_Apr</t>
  </si>
  <si>
    <t>[Win 1]_Trà Sữa Sunday Basic_Apr.05</t>
  </si>
  <si>
    <t>[Win 2]_ Trà Sữa Vietnam Airlines - AFT</t>
  </si>
  <si>
    <t>[Win 2]_Tocotoco_Apr</t>
  </si>
  <si>
    <t>[Win 2]_Trà Sữa Sunday Basic_BD,BH</t>
  </si>
  <si>
    <t>[Win 1]_The Alley_Apr</t>
  </si>
  <si>
    <t>[Win 1]_ Trà Sữa Vietnam Airlines - AFT</t>
  </si>
  <si>
    <t>[Win 1]_LaBoong - Trà Ô Long Làng LaBoong_Apr</t>
  </si>
  <si>
    <t>[Win 1]_Tocotoco_Apr</t>
  </si>
  <si>
    <t>[Win 1]_Trà Sữa May Cha_Apr</t>
  </si>
  <si>
    <r>
      <rPr>
        <u/>
        <sz val="10"/>
        <color rgb="FF1155CC"/>
        <rFont val="Calibri"/>
      </rPr>
      <t>[Win 1]_Trà Sữa May Cha_Apr</t>
    </r>
    <r>
      <rPr>
        <sz val="10"/>
        <color rgb="FF000000"/>
        <rFont val="Calibri"/>
      </rPr>
      <t>_BD,CT,AG,TG,BH,LA,KG,DL,Hue</t>
    </r>
  </si>
  <si>
    <t>16:00 - 18:00</t>
  </si>
  <si>
    <t>[PLF CP]_Thematic_Vạn Deal Xinh, Giảm tới 83.000Đ</t>
  </si>
  <si>
    <r>
      <rPr>
        <u/>
        <sz val="10"/>
        <color rgb="FF1155CC"/>
        <rFont val="Calibri"/>
      </rPr>
      <t>[VIP]_Gà Rán Texas Chicken_Mar</t>
    </r>
    <r>
      <rPr>
        <sz val="10"/>
        <rFont val="Calibri"/>
      </rPr>
      <t xml:space="preserve"> </t>
    </r>
  </si>
  <si>
    <r>
      <rPr>
        <u/>
        <sz val="10"/>
        <color rgb="FF1155CC"/>
        <rFont val="Calibri"/>
      </rPr>
      <t>[VIP]_Gà Rán Texas Chicken_Mar</t>
    </r>
    <r>
      <rPr>
        <sz val="10"/>
        <rFont val="Calibri"/>
      </rPr>
      <t xml:space="preserve"> </t>
    </r>
  </si>
  <si>
    <r>
      <rPr>
        <u/>
        <sz val="10"/>
        <color rgb="FF1155CC"/>
        <rFont val="Calibri"/>
      </rPr>
      <t>[VIP]_Gà Rán Texas Chicken_Mar</t>
    </r>
    <r>
      <rPr>
        <sz val="10"/>
        <rFont val="Calibri"/>
      </rPr>
      <t xml:space="preserve"> </t>
    </r>
  </si>
  <si>
    <r>
      <rPr>
        <u/>
        <sz val="10"/>
        <color rgb="FF1155CC"/>
        <rFont val="Calibri"/>
      </rPr>
      <t>[VIP]_Gà Rán Texas Chicken_Mar</t>
    </r>
    <r>
      <rPr>
        <sz val="10"/>
        <rFont val="Calibri"/>
      </rPr>
      <t xml:space="preserve">  250102_Gà Rán Texas Chicken_6 cities</t>
    </r>
  </si>
  <si>
    <t>[PLF CP]_WC_Thứ 6 Rộn Ràng, Giảm 50.000Đ</t>
  </si>
  <si>
    <t>16h - 17h: [PLF CP]_Mid Month_Tiệc Tối Thương Hiệu Giảm 50% Giảm 50%
Text: Pizza Hut B1G1, Texas Chicken combo 99K, Cơm tấm Phúc Lộc Thọ giảm 50%
17h - 18h: [PLF CP]_Mid Month_Săn Deal Giữa Tháng, Giảm tới 75.000Đ
Text: Bún đậu, Lẩu gà, Vịt quay, Nem nướng,... tiệc tối giảm tới 75.000Đ</t>
  </si>
  <si>
    <t>[Win 1]_TH True Mart_Mar_SJBP</t>
  </si>
  <si>
    <r>
      <rPr>
        <u/>
        <sz val="10"/>
        <color rgb="FF1155CC"/>
        <rFont val="Calibri"/>
      </rPr>
      <t>[Win 1]_TH True Mart_Mar_SJBP</t>
    </r>
    <r>
      <rPr>
        <sz val="10"/>
        <color rgb="FF000000"/>
        <rFont val="Calibri"/>
      </rPr>
      <t>_250925_TH True Mart_18 cities</t>
    </r>
  </si>
  <si>
    <r>
      <rPr>
        <u/>
        <sz val="10"/>
        <color rgb="FF1155CC"/>
        <rFont val="Calibri"/>
      </rPr>
      <t>[SuperVIP]_Lotteria DI_16-19Mar</t>
    </r>
    <r>
      <rPr>
        <sz val="10"/>
        <color rgb="FF000000"/>
        <rFont val="Calibri"/>
      </rPr>
      <t xml:space="preserve"> 260116_Lotteria_41 cities</t>
    </r>
  </si>
  <si>
    <t>[PLF CP]_WC_Món Ngon Giữa Tuần, Giảm Tới 30.000Đ</t>
  </si>
  <si>
    <r>
      <rPr>
        <u/>
        <sz val="10"/>
        <color rgb="FF1155CC"/>
        <rFont val="Calibri"/>
      </rPr>
      <t>[VIP]_Cơm Thố Anh Nguyễn_16-29Mar</t>
    </r>
    <r>
      <rPr>
        <sz val="10"/>
        <color rgb="FF000000"/>
        <rFont val="Calibri"/>
      </rPr>
      <t xml:space="preserve"> 250421_Cơm Thố Anh Nguyễn_13 cities</t>
    </r>
  </si>
  <si>
    <r>
      <rPr>
        <u/>
        <sz val="10"/>
        <color rgb="FF1155CC"/>
        <rFont val="Calibri"/>
      </rPr>
      <t>[SJBP]_Gà Rán Popeyes_Mar</t>
    </r>
    <r>
      <rPr>
        <sz val="10"/>
        <color rgb="FF000000"/>
        <rFont val="Calibri"/>
      </rPr>
      <t xml:space="preserve"> 241231_Gà Rán Popeyes_9 cities</t>
    </r>
  </si>
  <si>
    <t>[PLF CP]_WC_Thử Ngay Quán Mới, Giảm Tới 30.000Đ</t>
  </si>
  <si>
    <r>
      <rPr>
        <u/>
        <sz val="10"/>
        <color rgb="FF1155CC"/>
        <rFont val="Calibri"/>
      </rPr>
      <t>[VIP]_Cơm Thố Anh Nguyễn_16-29Mar</t>
    </r>
    <r>
      <rPr>
        <sz val="10"/>
        <color rgb="FF000000"/>
        <rFont val="Calibri"/>
      </rPr>
      <t xml:space="preserve"> 250421_Cơm Thố Anh Nguyễn_13 cities</t>
    </r>
  </si>
  <si>
    <t>[SJBP]_Lotteria DI_Mar</t>
  </si>
  <si>
    <r>
      <rPr>
        <u/>
        <sz val="10"/>
        <color rgb="FF1155CC"/>
        <rFont val="Calibri"/>
      </rPr>
      <t>[SJBP]_Lotteria DI_Mar</t>
    </r>
    <r>
      <rPr>
        <sz val="10"/>
        <color rgb="FF000000"/>
        <rFont val="Calibri"/>
      </rPr>
      <t xml:space="preserve"> 250424_Lotteria DI_32 cities</t>
    </r>
  </si>
  <si>
    <r>
      <rPr>
        <u/>
        <sz val="10"/>
        <color rgb="FF1155CC"/>
        <rFont val="Calibri"/>
      </rPr>
      <t>[SJBP]_Lotteria DI_Mar</t>
    </r>
    <r>
      <rPr>
        <sz val="10"/>
        <color rgb="FF000000"/>
        <rFont val="Calibri"/>
      </rPr>
      <t xml:space="preserve"> 250424_Lotteria DI_32 cities</t>
    </r>
  </si>
  <si>
    <t>[Win 1]_TH true mart_Apr</t>
  </si>
  <si>
    <r>
      <rPr>
        <u/>
        <sz val="10"/>
        <color rgb="FF1155CC"/>
        <rFont val="Calibri"/>
      </rPr>
      <t>[Win 1]_TH true mart_Apr</t>
    </r>
    <r>
      <rPr>
        <sz val="10"/>
        <color rgb="FF000000"/>
        <rFont val="Calibri"/>
      </rPr>
      <t>_250925_TH True Mart_18 cities</t>
    </r>
  </si>
  <si>
    <t>18:00 - 20:00</t>
  </si>
  <si>
    <t>[SuperVIP]_Pizza Hut_Mar</t>
  </si>
  <si>
    <r>
      <rPr>
        <u/>
        <sz val="10"/>
        <color rgb="FF1155CC"/>
        <rFont val="Calibri"/>
      </rPr>
      <t>[SuperVIP]_Pizza Hut_Mar</t>
    </r>
    <r>
      <rPr>
        <sz val="10"/>
        <color rgb="FF000000"/>
        <rFont val="Calibri"/>
      </rPr>
      <t xml:space="preserve"> 260106_Pizza Hut_21 citie</t>
    </r>
  </si>
  <si>
    <r>
      <rPr>
        <u/>
        <sz val="10"/>
        <color rgb="FF1155CC"/>
        <rFont val="Calibri"/>
      </rPr>
      <t>[VIP]_Gà Rán Texas Chicken_Mar</t>
    </r>
    <r>
      <rPr>
        <sz val="10"/>
        <rFont val="Calibri"/>
      </rPr>
      <t xml:space="preserve"> </t>
    </r>
  </si>
  <si>
    <r>
      <rPr>
        <u/>
        <sz val="10"/>
        <color rgb="FF1155CC"/>
        <rFont val="Calibri"/>
      </rPr>
      <t>[VIP]_Gà Rán Texas Chicken_Mar</t>
    </r>
    <r>
      <rPr>
        <sz val="10"/>
        <rFont val="Calibri"/>
      </rPr>
      <t xml:space="preserve"> </t>
    </r>
  </si>
  <si>
    <r>
      <rPr>
        <u/>
        <sz val="10"/>
        <color rgb="FF1155CC"/>
        <rFont val="Calibri"/>
      </rPr>
      <t>[VIP]_Gà Rán Texas Chicken_Mar</t>
    </r>
    <r>
      <rPr>
        <sz val="10"/>
        <rFont val="Calibri"/>
      </rPr>
      <t xml:space="preserve"> </t>
    </r>
  </si>
  <si>
    <r>
      <rPr>
        <u/>
        <sz val="10"/>
        <color rgb="FF1155CC"/>
        <rFont val="Calibri"/>
      </rPr>
      <t>[VIP]_Gà Rán Texas Chicken_Mar</t>
    </r>
    <r>
      <rPr>
        <sz val="10"/>
        <rFont val="Calibri"/>
      </rPr>
      <t xml:space="preserve">  250102_Gà Rán Texas Chicken_6 cities</t>
    </r>
  </si>
  <si>
    <t>[VIP]_Lotteria DI_11-13Mar</t>
  </si>
  <si>
    <r>
      <rPr>
        <u/>
        <sz val="10"/>
        <color rgb="FF1155CC"/>
        <rFont val="Calibri"/>
      </rPr>
      <t>[VIP]_Lotteria DI_11-13Mar</t>
    </r>
    <r>
      <rPr>
        <sz val="10"/>
        <rFont val="Calibri"/>
      </rPr>
      <t xml:space="preserve">  260116_Lotteria_41 cities</t>
    </r>
  </si>
  <si>
    <t>[PLF CP]_Mid Month_Siêu Deal Giữa Tháng, Giảm tới 50%
Text: Sushi, Dimsum, Lẩu kim chi,... giảm tới 50%</t>
  </si>
  <si>
    <r>
      <rPr>
        <u/>
        <sz val="10"/>
        <color rgb="FF1155CC"/>
        <rFont val="Calibri"/>
      </rPr>
      <t>[SJBP]_Pizza Hut_Mar</t>
    </r>
    <r>
      <rPr>
        <u/>
        <sz val="10"/>
        <color rgb="FF000000"/>
        <rFont val="Calibri"/>
      </rPr>
      <t xml:space="preserve"> 260106_Pizza Hut_21 cities</t>
    </r>
  </si>
  <si>
    <t>[PLF CP]_SPFDay_Săn Deal Ăn Ngon, giảm tới 75.000Đ
Text: Bún đậu, Nem nướng, Món Hàn,... tối giảm tới 75.000Đ</t>
  </si>
  <si>
    <r>
      <rPr>
        <u/>
        <sz val="10"/>
        <color rgb="FF1155CC"/>
        <rFont val="Calibri"/>
      </rPr>
      <t>[SuperVIP]_McDonald's_Mar</t>
    </r>
    <r>
      <rPr>
        <sz val="10"/>
        <rFont val="Calibri"/>
      </rPr>
      <t xml:space="preserve"> 251025_McDonald's_7 cities</t>
    </r>
  </si>
  <si>
    <t>[VIP]_Pizza Hut_Mar</t>
  </si>
  <si>
    <r>
      <rPr>
        <u/>
        <sz val="10"/>
        <color rgb="FF1155CC"/>
        <rFont val="Calibri"/>
      </rPr>
      <t>[VIP]_Pizza Hut_Mar</t>
    </r>
    <r>
      <rPr>
        <u/>
        <sz val="10"/>
        <color rgb="FF000000"/>
        <rFont val="Calibri"/>
      </rPr>
      <t xml:space="preserve"> 260106_Pizza Hut_21 citie</t>
    </r>
  </si>
  <si>
    <t>[PLF CP]_WC_Quán Hot Gần Xa, Freeship 60.000Đ</t>
  </si>
  <si>
    <r>
      <rPr>
        <u/>
        <sz val="10"/>
        <color rgb="FF1155CC"/>
        <rFont val="Calibri"/>
      </rPr>
      <t>[SJBP]_Pizza Hut_Mar</t>
    </r>
    <r>
      <rPr>
        <u/>
        <sz val="10"/>
        <color rgb="FF000000"/>
        <rFont val="Calibri"/>
      </rPr>
      <t xml:space="preserve"> 260106_Pizza Hut_21 cities</t>
    </r>
  </si>
  <si>
    <r>
      <rPr>
        <sz val="10"/>
        <rFont val="Calibri"/>
      </rPr>
      <t xml:space="preserve"> </t>
    </r>
    <r>
      <rPr>
        <u/>
        <sz val="10"/>
        <color rgb="FF1155CC"/>
        <rFont val="Calibri"/>
      </rPr>
      <t>[VIP]_Domino's Pizza_Mar</t>
    </r>
    <r>
      <rPr>
        <sz val="10"/>
        <rFont val="Calibri"/>
      </rPr>
      <t xml:space="preserve">  </t>
    </r>
  </si>
  <si>
    <r>
      <rPr>
        <sz val="10"/>
        <rFont val="Calibri"/>
      </rPr>
      <t xml:space="preserve"> </t>
    </r>
    <r>
      <rPr>
        <u/>
        <sz val="10"/>
        <color rgb="FF1155CC"/>
        <rFont val="Calibri"/>
      </rPr>
      <t>[VIP]_Domino's Pizza_Mar</t>
    </r>
    <r>
      <rPr>
        <sz val="10"/>
        <rFont val="Calibri"/>
      </rPr>
      <t xml:space="preserve">  </t>
    </r>
  </si>
  <si>
    <r>
      <rPr>
        <sz val="10"/>
        <rFont val="Calibri"/>
      </rPr>
      <t xml:space="preserve"> </t>
    </r>
    <r>
      <rPr>
        <u/>
        <sz val="10"/>
        <color rgb="FF1155CC"/>
        <rFont val="Calibri"/>
      </rPr>
      <t>[VIP]_Domino's Pizza_Mar</t>
    </r>
    <r>
      <rPr>
        <sz val="10"/>
        <rFont val="Calibri"/>
      </rPr>
      <t xml:space="preserve">  </t>
    </r>
  </si>
  <si>
    <r>
      <rPr>
        <sz val="10"/>
        <rFont val="Calibri"/>
      </rPr>
      <t xml:space="preserve"> </t>
    </r>
    <r>
      <rPr>
        <u/>
        <sz val="10"/>
        <color rgb="FF1155CC"/>
        <rFont val="Calibri"/>
      </rPr>
      <t>[VIP]_Domino's Pizza_Mar</t>
    </r>
    <r>
      <rPr>
        <sz val="10"/>
        <rFont val="Calibri"/>
      </rPr>
      <t xml:space="preserve">  250116_Domino pizza_11 cities</t>
    </r>
  </si>
  <si>
    <t>[PLF CP]_4.4_Món Ngon Vị Đỉnh, Giảm Tới 144.000Đ</t>
  </si>
  <si>
    <r>
      <rPr>
        <u/>
        <sz val="10"/>
        <color rgb="FF1155CC"/>
        <rFont val="Calibri"/>
      </rPr>
      <t>[SJBP]_Pizza Hut_Mar</t>
    </r>
    <r>
      <rPr>
        <u/>
        <sz val="10"/>
        <color rgb="FF000000"/>
        <rFont val="Calibri"/>
      </rPr>
      <t xml:space="preserve"> 260106_Pizza Hut_21 cities</t>
    </r>
  </si>
  <si>
    <t>[SJBP]_Domino's Pizza_Mar</t>
  </si>
  <si>
    <r>
      <rPr>
        <u/>
        <sz val="10"/>
        <color rgb="FF1155CC"/>
        <rFont val="Calibri"/>
      </rPr>
      <t>[SJBP]_Domino's Pizza_Mar</t>
    </r>
    <r>
      <rPr>
        <sz val="10"/>
        <color rgb="FF000000"/>
        <rFont val="Calibri"/>
      </rPr>
      <t xml:space="preserve"> 250116_Domino pizza_11 cities</t>
    </r>
  </si>
  <si>
    <t>[PLF CP]_1.4_Cá Tháng Tư Giảm 50%</t>
  </si>
  <si>
    <r>
      <rPr>
        <u/>
        <sz val="10"/>
        <color rgb="FF1155CC"/>
        <rFont val="Calibri"/>
      </rPr>
      <t>[VIP]_Cơm Thố Anh Nguyễn_1-19Apr</t>
    </r>
    <r>
      <rPr>
        <u/>
        <sz val="10"/>
        <color rgb="FF000000"/>
        <rFont val="Calibri"/>
      </rPr>
      <t xml:space="preserve"> 250421_Cơm Thố Anh Nguyễn_13 cities</t>
    </r>
  </si>
  <si>
    <t>[Win 2]_Cơm Tấm Phúc Lộc Thọ_Apr</t>
  </si>
  <si>
    <t>[Win 1]_Cơm Tấm Phúc Lộc Thọ_Apr</t>
  </si>
  <si>
    <t>20:00 - 22:00</t>
  </si>
  <si>
    <t>[PLF CP]_Mid Month_Siêu Deal Giữa Tháng, Giảm tới 55.000Đ
Text: Nhập mã MMSIEUDEAL55 - Ăn ngon giữa tháng giảm tới 55.000Đ</t>
  </si>
  <si>
    <r>
      <rPr>
        <strike/>
        <sz val="10"/>
        <color rgb="FF1155CC"/>
        <rFont val="Calibri"/>
      </rPr>
      <t xml:space="preserve">[SJBP]_Gà Rán KFC_CUPC1
</t>
    </r>
    <r>
      <rPr>
        <sz val="10"/>
        <color rgb="FF000000"/>
        <rFont val="Calibri"/>
      </rPr>
      <t>[PLF CP]_BAU_Bữa tối đủ chất, giảm tới 50.000Đ</t>
    </r>
  </si>
  <si>
    <r>
      <rPr>
        <strike/>
        <sz val="10"/>
        <color rgb="FF1155CC"/>
        <rFont val="Calibri"/>
      </rPr>
      <t xml:space="preserve">[SJBP]_Gà Rán KFC_CUPC1
</t>
    </r>
    <r>
      <rPr>
        <strike/>
        <sz val="10"/>
        <rFont val="Calibri"/>
      </rPr>
      <t>[PLF CP]_BAU_Bữa tối đủ chất, giảm tới 50.000Đ</t>
    </r>
  </si>
  <si>
    <r>
      <rPr>
        <strike/>
        <sz val="10"/>
        <color rgb="FF1155CC"/>
        <rFont val="Calibri"/>
      </rPr>
      <t xml:space="preserve">[SJBP]_Gà Rán KFC_CUPC1
</t>
    </r>
    <r>
      <rPr>
        <sz val="10"/>
        <color rgb="FF000000"/>
        <rFont val="Calibri"/>
      </rPr>
      <t>[PLF CP]_BAU_Bữa tối đủ chất, giảm tới 50.000Đ</t>
    </r>
  </si>
  <si>
    <r>
      <rPr>
        <strike/>
        <u/>
        <sz val="10"/>
        <color rgb="FF1155CC"/>
        <rFont val="Calibri"/>
      </rPr>
      <t>[SJBP]_Gà Rán KFC_CUPC1</t>
    </r>
    <r>
      <rPr>
        <strike/>
        <sz val="10"/>
        <rFont val="Calibri"/>
      </rPr>
      <t xml:space="preserve"> 260106_Gà Rán KFC_31 cities
</t>
    </r>
    <r>
      <rPr>
        <sz val="10"/>
        <rFont val="Calibri"/>
      </rPr>
      <t>[PLF CP]_BAU_Bữa tối đủ chất, giảm tới 50.000Đ</t>
    </r>
  </si>
  <si>
    <t>[PLF CP]_SPFDay_Siêu Deal Ăn Uống, Giảm tới 50%
Text: Bún riêu, Gà rán, Dimsum,... giảm tới 50%</t>
  </si>
  <si>
    <t>[VIP]_Trà Sữa Sunday Basic_Mar</t>
  </si>
  <si>
    <r>
      <rPr>
        <u/>
        <sz val="10"/>
        <color rgb="FF1155CC"/>
        <rFont val="Calibri"/>
      </rPr>
      <t>[Win 1]_Trà Sữa May Cha_Mar</t>
    </r>
    <r>
      <rPr>
        <sz val="10"/>
        <rFont val="Calibri"/>
      </rPr>
      <t>_BD,CT,AG,TG,BH,LA,KG,DL,Hue</t>
    </r>
  </si>
  <si>
    <t>[PLF CP]_WC_Săn Deal Giữa Tuần Giảm 30.000Đ</t>
  </si>
  <si>
    <t>[PLF CP]_WC_Ăn Ngon Thả Ga Giảm 50.000Đ</t>
  </si>
  <si>
    <t>22:00 - 24:00</t>
  </si>
  <si>
    <t>[PLF CP]_SPFDay_Siêu Deal Ăn Uống, Giảm tới 50%
Text: Nhập mã SPFSIEUDEAL25 - Ăn ngon giảm tới 50%</t>
  </si>
  <si>
    <t>Home Circle</t>
  </si>
  <si>
    <r>
      <rPr>
        <b/>
        <sz val="10"/>
        <color rgb="FFFF0000"/>
        <rFont val="Calibri"/>
      </rPr>
      <t>1st</t>
    </r>
    <r>
      <rPr>
        <sz val="10"/>
        <color theme="1"/>
        <rFont val="Calibri"/>
      </rPr>
      <t xml:space="preserve"> scroll 00:00 - 08:00</t>
    </r>
  </si>
  <si>
    <r>
      <rPr>
        <sz val="10"/>
        <color rgb="FF000000"/>
        <rFont val="Calibri"/>
      </rPr>
      <t>0h-10h</t>
    </r>
    <r>
      <rPr>
        <u/>
        <sz val="10"/>
        <color rgb="FF1155CC"/>
        <rFont val="Calibri"/>
      </rPr>
      <t>[SJBP]__Brand 50%</t>
    </r>
  </si>
  <si>
    <r>
      <rPr>
        <sz val="10"/>
        <color rgb="FF000000"/>
        <rFont val="Calibri"/>
      </rPr>
      <t>0h-10h</t>
    </r>
    <r>
      <rPr>
        <u/>
        <sz val="10"/>
        <color rgb="FF1155CC"/>
        <rFont val="Calibri"/>
      </rPr>
      <t>[SJBP]__Brand 50%</t>
    </r>
  </si>
  <si>
    <r>
      <rPr>
        <sz val="10"/>
        <color rgb="FF000000"/>
        <rFont val="Calibri"/>
      </rPr>
      <t>0h-10h</t>
    </r>
    <r>
      <rPr>
        <u/>
        <sz val="10"/>
        <color rgb="FF1155CC"/>
        <rFont val="Calibri"/>
      </rPr>
      <t>[SJBP]__Brand 50%</t>
    </r>
  </si>
  <si>
    <r>
      <rPr>
        <sz val="10"/>
        <color rgb="FF000000"/>
        <rFont val="Calibri"/>
      </rPr>
      <t>0h-10h</t>
    </r>
    <r>
      <rPr>
        <u/>
        <sz val="10"/>
        <color rgb="FF1155CC"/>
        <rFont val="Calibri"/>
      </rPr>
      <t>[SJBP]__Brand 50%</t>
    </r>
  </si>
  <si>
    <r>
      <rPr>
        <sz val="10"/>
        <rFont val="Calibri"/>
      </rPr>
      <t>0h-6h</t>
    </r>
    <r>
      <rPr>
        <u/>
        <sz val="10"/>
        <color rgb="FF1155CC"/>
        <rFont val="Calibri"/>
      </rPr>
      <t xml:space="preserve"> [JBP]_3.3 Spike_0-6h</t>
    </r>
    <r>
      <rPr>
        <sz val="10"/>
        <rFont val="Calibri"/>
      </rPr>
      <t xml:space="preserve">
6h-24h</t>
    </r>
    <r>
      <rPr>
        <u/>
        <sz val="10"/>
        <color rgb="FF1155CC"/>
        <rFont val="Calibri"/>
      </rPr>
      <t xml:space="preserve"> [JBP]_3.3 Spike_6-24h</t>
    </r>
  </si>
  <si>
    <r>
      <rPr>
        <sz val="10"/>
        <rFont val="Calibri"/>
      </rPr>
      <t>0h-6h</t>
    </r>
    <r>
      <rPr>
        <u/>
        <sz val="10"/>
        <color rgb="FF1155CC"/>
        <rFont val="Calibri"/>
      </rPr>
      <t xml:space="preserve"> [JBP]_3.3 Spike_0-6h</t>
    </r>
    <r>
      <rPr>
        <sz val="10"/>
        <rFont val="Calibri"/>
      </rPr>
      <t xml:space="preserve">
6h-24h</t>
    </r>
    <r>
      <rPr>
        <u/>
        <sz val="10"/>
        <color rgb="FF1155CC"/>
        <rFont val="Calibri"/>
      </rPr>
      <t xml:space="preserve"> [JBP]_3.3 Spike_6-24h</t>
    </r>
  </si>
  <si>
    <r>
      <rPr>
        <sz val="10"/>
        <rFont val="Calibri"/>
      </rPr>
      <t>0h-6h</t>
    </r>
    <r>
      <rPr>
        <u/>
        <sz val="10"/>
        <color rgb="FF1155CC"/>
        <rFont val="Calibri"/>
      </rPr>
      <t xml:space="preserve"> [JBP]_3.3 Spike_0-6h</t>
    </r>
    <r>
      <rPr>
        <sz val="10"/>
        <rFont val="Calibri"/>
      </rPr>
      <t xml:space="preserve">
6h-24h</t>
    </r>
    <r>
      <rPr>
        <u/>
        <sz val="10"/>
        <color rgb="FF1155CC"/>
        <rFont val="Calibri"/>
      </rPr>
      <t xml:space="preserve"> [JBP]_3.3 Spike_6-24h</t>
    </r>
  </si>
  <si>
    <r>
      <rPr>
        <sz val="10"/>
        <rFont val="Calibri"/>
      </rPr>
      <t>0h-6h</t>
    </r>
    <r>
      <rPr>
        <u/>
        <sz val="10"/>
        <color rgb="FF1155CC"/>
        <rFont val="Calibri"/>
      </rPr>
      <t xml:space="preserve"> [JBP]_3.3 Spike_0-6h</t>
    </r>
    <r>
      <rPr>
        <sz val="10"/>
        <rFont val="Calibri"/>
      </rPr>
      <t xml:space="preserve">
6h-24h</t>
    </r>
    <r>
      <rPr>
        <u/>
        <sz val="10"/>
        <color rgb="FF1155CC"/>
        <rFont val="Calibri"/>
      </rPr>
      <t xml:space="preserve"> [JBP]_3.3 Spike_6-24h</t>
    </r>
  </si>
  <si>
    <r>
      <rPr>
        <sz val="10"/>
        <rFont val="Calibri"/>
      </rPr>
      <t>0h-10h</t>
    </r>
    <r>
      <rPr>
        <u/>
        <sz val="10"/>
        <color rgb="FF1155CC"/>
        <rFont val="Calibri"/>
      </rPr>
      <t xml:space="preserve">[SuperVIP]_Highlands Coffee_Mar
</t>
    </r>
    <r>
      <rPr>
        <sz val="10"/>
        <rFont val="Calibri"/>
      </rPr>
      <t xml:space="preserve"> 10h-12h</t>
    </r>
    <r>
      <rPr>
        <u/>
        <sz val="10"/>
        <color rgb="FF1155CC"/>
        <rFont val="Calibri"/>
      </rPr>
      <t xml:space="preserve"> [SuperVIP]_Gà Rán KFC_4-29Mar</t>
    </r>
  </si>
  <si>
    <r>
      <rPr>
        <sz val="10"/>
        <rFont val="Calibri"/>
      </rPr>
      <t>0h-10h</t>
    </r>
    <r>
      <rPr>
        <u/>
        <sz val="10"/>
        <color rgb="FF1155CC"/>
        <rFont val="Calibri"/>
      </rPr>
      <t xml:space="preserve">[SuperVIP]_Highlands Coffee_Mar
</t>
    </r>
    <r>
      <rPr>
        <sz val="10"/>
        <rFont val="Calibri"/>
      </rPr>
      <t xml:space="preserve"> 10h-12h</t>
    </r>
    <r>
      <rPr>
        <u/>
        <sz val="10"/>
        <color rgb="FF1155CC"/>
        <rFont val="Calibri"/>
      </rPr>
      <t xml:space="preserve"> [SuperVIP]_Gà Rán KFC_4-29Mar</t>
    </r>
  </si>
  <si>
    <r>
      <rPr>
        <sz val="10"/>
        <rFont val="Calibri"/>
      </rPr>
      <t>0h-10h</t>
    </r>
    <r>
      <rPr>
        <u/>
        <sz val="10"/>
        <color rgb="FF1155CC"/>
        <rFont val="Calibri"/>
      </rPr>
      <t xml:space="preserve">[SuperVIP]_Highlands Coffee_Mar
</t>
    </r>
    <r>
      <rPr>
        <sz val="10"/>
        <rFont val="Calibri"/>
      </rPr>
      <t xml:space="preserve"> 10h-12h</t>
    </r>
    <r>
      <rPr>
        <u/>
        <sz val="10"/>
        <color rgb="FF1155CC"/>
        <rFont val="Calibri"/>
      </rPr>
      <t xml:space="preserve"> [SuperVIP]_Gà Rán KFC_4-29Mar</t>
    </r>
  </si>
  <si>
    <r>
      <rPr>
        <sz val="10"/>
        <rFont val="Calibri"/>
      </rPr>
      <t>0h-10h</t>
    </r>
    <r>
      <rPr>
        <u/>
        <sz val="10"/>
        <color rgb="FF1155CC"/>
        <rFont val="Calibri"/>
      </rPr>
      <t xml:space="preserve">[SuperVIP]_Highlands Coffee_Mar260106_Highlands Coffee_41 cities
</t>
    </r>
    <r>
      <rPr>
        <sz val="10"/>
        <rFont val="Calibri"/>
      </rPr>
      <t xml:space="preserve"> 10h-12h</t>
    </r>
    <r>
      <rPr>
        <u/>
        <sz val="10"/>
        <color rgb="FF1155CC"/>
        <rFont val="Calibri"/>
      </rPr>
      <t xml:space="preserve"> [SuperVIP]_Gà Rán KFC_4-29Mar</t>
    </r>
    <r>
      <rPr>
        <sz val="10"/>
        <rFont val="Calibri"/>
      </rPr>
      <t xml:space="preserve">  260106_Gà Rán KFC_31 cities </t>
    </r>
  </si>
  <si>
    <r>
      <rPr>
        <sz val="10"/>
        <rFont val="Calibri"/>
      </rPr>
      <t xml:space="preserve">0h-10h </t>
    </r>
    <r>
      <rPr>
        <u/>
        <sz val="10"/>
        <color rgb="FF1155CC"/>
        <rFont val="Calibri"/>
      </rPr>
      <t xml:space="preserve">[VIP]_Cheese Coffee_BOGO_Mar
</t>
    </r>
    <r>
      <rPr>
        <sz val="10"/>
        <rFont val="Calibri"/>
      </rPr>
      <t>10h-12h</t>
    </r>
    <r>
      <rPr>
        <u/>
        <sz val="10"/>
        <color rgb="FF1155CC"/>
        <rFont val="Calibri"/>
      </rPr>
      <t xml:space="preserve"> [VIP]_Gà Rán Popeyes_2-5Mar</t>
    </r>
  </si>
  <si>
    <r>
      <rPr>
        <sz val="10"/>
        <rFont val="Calibri"/>
      </rPr>
      <t xml:space="preserve">0h-10h </t>
    </r>
    <r>
      <rPr>
        <u/>
        <sz val="10"/>
        <color rgb="FF1155CC"/>
        <rFont val="Calibri"/>
      </rPr>
      <t xml:space="preserve">[VIP]_The Coffee House_4-6.3
</t>
    </r>
    <r>
      <rPr>
        <sz val="10"/>
        <rFont val="Calibri"/>
      </rPr>
      <t xml:space="preserve">10h-12h </t>
    </r>
    <r>
      <rPr>
        <u/>
        <sz val="10"/>
        <color rgb="FF1155CC"/>
        <rFont val="Calibri"/>
      </rPr>
      <t>[VIP]_Gà Rán Popeyes_2-5Mar</t>
    </r>
  </si>
  <si>
    <r>
      <rPr>
        <strike/>
        <sz val="10"/>
        <rFont val="Calibri"/>
      </rPr>
      <t xml:space="preserve">0h-10h </t>
    </r>
    <r>
      <rPr>
        <strike/>
        <sz val="10"/>
        <color rgb="FF1155CC"/>
        <rFont val="Calibri"/>
      </rPr>
      <t xml:space="preserve">[SuperVIP]_Highlands Coffee_Mar 
</t>
    </r>
    <r>
      <rPr>
        <strike/>
        <sz val="10"/>
        <rFont val="Calibri"/>
      </rPr>
      <t>10h-16h</t>
    </r>
    <r>
      <rPr>
        <strike/>
        <sz val="10"/>
        <color rgb="FF1155CC"/>
        <rFont val="Calibri"/>
      </rPr>
      <t xml:space="preserve"> [VIP]_Cheese Coffee_BOGO_Mar</t>
    </r>
  </si>
  <si>
    <r>
      <rPr>
        <sz val="10"/>
        <rFont val="Calibri"/>
      </rPr>
      <t xml:space="preserve">0h-10h </t>
    </r>
    <r>
      <rPr>
        <u/>
        <sz val="10"/>
        <color rgb="FF1155CC"/>
        <rFont val="Calibri"/>
      </rPr>
      <t xml:space="preserve">[SuperVIP]_Highlands Coffee_Mar 
</t>
    </r>
    <r>
      <rPr>
        <sz val="10"/>
        <rFont val="Calibri"/>
      </rPr>
      <t>10h-16h</t>
    </r>
    <r>
      <rPr>
        <u/>
        <sz val="10"/>
        <color rgb="FF1155CC"/>
        <rFont val="Calibri"/>
      </rPr>
      <t xml:space="preserve"> [VIP]_Cheese Coffee_BOGO_Mar</t>
    </r>
  </si>
  <si>
    <r>
      <rPr>
        <sz val="10"/>
        <rFont val="Calibri"/>
      </rPr>
      <t xml:space="preserve">0h-10h </t>
    </r>
    <r>
      <rPr>
        <u/>
        <sz val="10"/>
        <color rgb="FF1155CC"/>
        <rFont val="Calibri"/>
      </rPr>
      <t xml:space="preserve">[SuperVIP]_Highlands Coffee_Mar 
</t>
    </r>
    <r>
      <rPr>
        <sz val="10"/>
        <rFont val="Calibri"/>
      </rPr>
      <t>10h-16h</t>
    </r>
    <r>
      <rPr>
        <u/>
        <sz val="10"/>
        <color rgb="FF1155CC"/>
        <rFont val="Calibri"/>
      </rPr>
      <t xml:space="preserve"> [VIP]_Cheese Coffee_BOGO_Mar</t>
    </r>
  </si>
  <si>
    <r>
      <rPr>
        <sz val="10"/>
        <rFont val="Calibri"/>
      </rPr>
      <t>0h-10h</t>
    </r>
    <r>
      <rPr>
        <u/>
        <sz val="10"/>
        <color rgb="FF1155CC"/>
        <rFont val="Calibri"/>
      </rPr>
      <t>[SuperVIP]_Highlands Coffee_Mar</t>
    </r>
    <r>
      <rPr>
        <sz val="10"/>
        <rFont val="Calibri"/>
      </rPr>
      <t xml:space="preserve"> 260106_Highlands Coffee_41 cities
10h - 16h </t>
    </r>
    <r>
      <rPr>
        <u/>
        <sz val="10"/>
        <color rgb="FF1155CC"/>
        <rFont val="Calibri"/>
      </rPr>
      <t>[SJBP]_McDonald's_Mar</t>
    </r>
  </si>
  <si>
    <r>
      <rPr>
        <sz val="10"/>
        <rFont val="Calibri"/>
      </rPr>
      <t xml:space="preserve">0h-6h </t>
    </r>
    <r>
      <rPr>
        <u/>
        <sz val="10"/>
        <color rgb="FF1155CC"/>
        <rFont val="Calibri"/>
      </rPr>
      <t xml:space="preserve">[JBP]_8.3 Spike_0-6h
</t>
    </r>
    <r>
      <rPr>
        <sz val="10"/>
        <rFont val="Calibri"/>
      </rPr>
      <t xml:space="preserve">6h-24h </t>
    </r>
    <r>
      <rPr>
        <u/>
        <sz val="10"/>
        <color rgb="FF1155CC"/>
        <rFont val="Calibri"/>
      </rPr>
      <t>[JBP]_8.3 Spike_6-24h</t>
    </r>
  </si>
  <si>
    <r>
      <rPr>
        <sz val="10"/>
        <rFont val="Calibri"/>
      </rPr>
      <t xml:space="preserve">0h-6h </t>
    </r>
    <r>
      <rPr>
        <u/>
        <sz val="10"/>
        <color rgb="FF1155CC"/>
        <rFont val="Calibri"/>
      </rPr>
      <t xml:space="preserve">[JBP]_8.3 Spike_0-6h
</t>
    </r>
    <r>
      <rPr>
        <sz val="10"/>
        <rFont val="Calibri"/>
      </rPr>
      <t xml:space="preserve">6h-24h </t>
    </r>
    <r>
      <rPr>
        <u/>
        <sz val="10"/>
        <color rgb="FF1155CC"/>
        <rFont val="Calibri"/>
      </rPr>
      <t>[JBP]_8.3 Spike_6-24h</t>
    </r>
  </si>
  <si>
    <r>
      <rPr>
        <sz val="10"/>
        <rFont val="Calibri"/>
      </rPr>
      <t xml:space="preserve">0h-6h </t>
    </r>
    <r>
      <rPr>
        <u/>
        <sz val="10"/>
        <color rgb="FF1155CC"/>
        <rFont val="Calibri"/>
      </rPr>
      <t xml:space="preserve">[JBP]_8.3 Spike_0-6h
</t>
    </r>
    <r>
      <rPr>
        <sz val="10"/>
        <rFont val="Calibri"/>
      </rPr>
      <t xml:space="preserve">6h-24h </t>
    </r>
    <r>
      <rPr>
        <u/>
        <sz val="10"/>
        <color rgb="FF1155CC"/>
        <rFont val="Calibri"/>
      </rPr>
      <t>[JBP]_8.3 Spike_6-24h</t>
    </r>
  </si>
  <si>
    <r>
      <rPr>
        <sz val="10"/>
        <rFont val="Calibri"/>
      </rPr>
      <t xml:space="preserve">0h-6h </t>
    </r>
    <r>
      <rPr>
        <u/>
        <sz val="10"/>
        <color rgb="FF1155CC"/>
        <rFont val="Calibri"/>
      </rPr>
      <t xml:space="preserve">[JBP]_8.3 Spike_0-6h
</t>
    </r>
    <r>
      <rPr>
        <sz val="10"/>
        <rFont val="Calibri"/>
      </rPr>
      <t xml:space="preserve">6h-24h </t>
    </r>
    <r>
      <rPr>
        <u/>
        <sz val="10"/>
        <color rgb="FF1155CC"/>
        <rFont val="Calibri"/>
      </rPr>
      <t>[JBP]_8.3 Spike_6-24h</t>
    </r>
  </si>
  <si>
    <r>
      <rPr>
        <sz val="10"/>
        <rFont val="Calibri"/>
      </rPr>
      <t xml:space="preserve">0h-10h </t>
    </r>
    <r>
      <rPr>
        <u/>
        <sz val="10"/>
        <color rgb="FF1155CC"/>
        <rFont val="Calibri"/>
      </rPr>
      <t xml:space="preserve">[SuperVIP]_Highlands Coffee_9-13Mar
</t>
    </r>
    <r>
      <rPr>
        <sz val="10"/>
        <rFont val="Calibri"/>
      </rPr>
      <t xml:space="preserve">10h-12h </t>
    </r>
    <r>
      <rPr>
        <u/>
        <sz val="10"/>
        <color rgb="FF1155CC"/>
        <rFont val="Calibri"/>
      </rPr>
      <t>Brand 50%</t>
    </r>
  </si>
  <si>
    <r>
      <rPr>
        <sz val="10"/>
        <rFont val="Calibri"/>
      </rPr>
      <t xml:space="preserve">0h-10h </t>
    </r>
    <r>
      <rPr>
        <u/>
        <sz val="10"/>
        <color rgb="FF1155CC"/>
        <rFont val="Calibri"/>
      </rPr>
      <t xml:space="preserve">[SuperVIP]_Highlands Coffee_9-13Mar
</t>
    </r>
    <r>
      <rPr>
        <sz val="10"/>
        <rFont val="Calibri"/>
      </rPr>
      <t xml:space="preserve">10h-12h </t>
    </r>
    <r>
      <rPr>
        <u/>
        <sz val="10"/>
        <color rgb="FF1155CC"/>
        <rFont val="Calibri"/>
      </rPr>
      <t>Brand 50%</t>
    </r>
  </si>
  <si>
    <r>
      <rPr>
        <sz val="10"/>
        <rFont val="Calibri"/>
      </rPr>
      <t xml:space="preserve">0h-10h </t>
    </r>
    <r>
      <rPr>
        <u/>
        <sz val="10"/>
        <color rgb="FF1155CC"/>
        <rFont val="Calibri"/>
      </rPr>
      <t xml:space="preserve">[SuperVIP]_Highlands Coffee_9-13Mar
</t>
    </r>
    <r>
      <rPr>
        <sz val="10"/>
        <rFont val="Calibri"/>
      </rPr>
      <t xml:space="preserve">10h-16h </t>
    </r>
    <r>
      <rPr>
        <u/>
        <sz val="10"/>
        <color rgb="FF1155CC"/>
        <rFont val="Calibri"/>
      </rPr>
      <t>Brand 50%</t>
    </r>
  </si>
  <si>
    <r>
      <rPr>
        <sz val="10"/>
        <rFont val="Calibri"/>
      </rPr>
      <t xml:space="preserve">0h-10h </t>
    </r>
    <r>
      <rPr>
        <u/>
        <sz val="10"/>
        <color rgb="FF1155CC"/>
        <rFont val="Calibri"/>
      </rPr>
      <t xml:space="preserve">[SuperVIP]_Highlands Coffee_9-13Mar
</t>
    </r>
    <r>
      <rPr>
        <sz val="10"/>
        <rFont val="Calibri"/>
      </rPr>
      <t xml:space="preserve">10h-16h </t>
    </r>
    <r>
      <rPr>
        <u/>
        <sz val="10"/>
        <color rgb="FF1155CC"/>
        <rFont val="Calibri"/>
      </rPr>
      <t>Brand 50%</t>
    </r>
  </si>
  <si>
    <r>
      <rPr>
        <sz val="10"/>
        <rFont val="Calibri"/>
      </rPr>
      <t xml:space="preserve">0h - 10h: </t>
    </r>
    <r>
      <rPr>
        <u/>
        <sz val="10"/>
        <color rgb="FF1155CC"/>
        <rFont val="Calibri"/>
      </rPr>
      <t>Brand 50%</t>
    </r>
    <r>
      <rPr>
        <sz val="10"/>
        <rFont val="Calibri"/>
      </rPr>
      <t xml:space="preserve">
10h - 12h: </t>
    </r>
    <r>
      <rPr>
        <u/>
        <sz val="10"/>
        <color rgb="FF1155CC"/>
        <rFont val="Calibri"/>
      </rPr>
      <t>[SJBP]_Cơm Thố Anh Nguyễn_Mar</t>
    </r>
  </si>
  <si>
    <r>
      <rPr>
        <sz val="10"/>
        <rFont val="Calibri"/>
      </rPr>
      <t xml:space="preserve">0h - 10h: </t>
    </r>
    <r>
      <rPr>
        <u/>
        <sz val="10"/>
        <color rgb="FF1155CC"/>
        <rFont val="Calibri"/>
      </rPr>
      <t>Brand 50%</t>
    </r>
    <r>
      <rPr>
        <sz val="10"/>
        <rFont val="Calibri"/>
      </rPr>
      <t xml:space="preserve">
10h - 12h: </t>
    </r>
    <r>
      <rPr>
        <u/>
        <sz val="10"/>
        <color rgb="FF1155CC"/>
        <rFont val="Calibri"/>
      </rPr>
      <t>[SJBP]_Cơm Thố Anh Nguyễn_Mar</t>
    </r>
  </si>
  <si>
    <r>
      <rPr>
        <sz val="10"/>
        <rFont val="Calibri"/>
      </rPr>
      <t xml:space="preserve">0h - 10h: </t>
    </r>
    <r>
      <rPr>
        <u/>
        <sz val="10"/>
        <color rgb="FF1155CC"/>
        <rFont val="Calibri"/>
      </rPr>
      <t>Brand 50%</t>
    </r>
    <r>
      <rPr>
        <sz val="10"/>
        <rFont val="Calibri"/>
      </rPr>
      <t xml:space="preserve">
10h - 12h: </t>
    </r>
    <r>
      <rPr>
        <u/>
        <sz val="10"/>
        <color rgb="FF1155CC"/>
        <rFont val="Calibri"/>
      </rPr>
      <t>[SJBP]_Cơm Thố Anh Nguyễn_Mar</t>
    </r>
  </si>
  <si>
    <r>
      <rPr>
        <sz val="10"/>
        <rFont val="Calibri"/>
      </rPr>
      <t xml:space="preserve">0h-10h </t>
    </r>
    <r>
      <rPr>
        <u/>
        <sz val="10"/>
        <color rgb="FF1155CC"/>
        <rFont val="Calibri"/>
      </rPr>
      <t xml:space="preserve">[SJBP]_Phúc Long Coffee &amp; Tea_Combo 119k_Mar
</t>
    </r>
    <r>
      <rPr>
        <sz val="10"/>
        <rFont val="Calibri"/>
      </rPr>
      <t>10h-12h</t>
    </r>
    <r>
      <rPr>
        <u/>
        <sz val="10"/>
        <color rgb="FF1155CC"/>
        <rFont val="Calibri"/>
      </rPr>
      <t>[SuperVIP]_Cơm Thố Anh Nguyễn_11-15Mar</t>
    </r>
  </si>
  <si>
    <r>
      <rPr>
        <sz val="10"/>
        <rFont val="Calibri"/>
      </rPr>
      <t xml:space="preserve">0h-10h </t>
    </r>
    <r>
      <rPr>
        <u/>
        <sz val="10"/>
        <color rgb="FF1155CC"/>
        <rFont val="Calibri"/>
      </rPr>
      <t xml:space="preserve">[SJBP]_Phúc Long Coffee &amp; Tea_Combo 119k_Mar
</t>
    </r>
    <r>
      <rPr>
        <sz val="10"/>
        <rFont val="Calibri"/>
      </rPr>
      <t>10h-12h</t>
    </r>
    <r>
      <rPr>
        <u/>
        <sz val="10"/>
        <color rgb="FF1155CC"/>
        <rFont val="Calibri"/>
      </rPr>
      <t>[SuperVIP]_Cơm Thố Anh Nguyễn_11-15Mar</t>
    </r>
  </si>
  <si>
    <r>
      <rPr>
        <sz val="10"/>
        <rFont val="Calibri"/>
      </rPr>
      <t xml:space="preserve">0h-10h </t>
    </r>
    <r>
      <rPr>
        <u/>
        <sz val="10"/>
        <color rgb="FF1155CC"/>
        <rFont val="Calibri"/>
      </rPr>
      <t xml:space="preserve">[SJBP]_Phúc Long Coffee &amp; Tea_Combo 119k_Mar
</t>
    </r>
    <r>
      <rPr>
        <sz val="10"/>
        <rFont val="Calibri"/>
      </rPr>
      <t xml:space="preserve">10h-12h </t>
    </r>
    <r>
      <rPr>
        <u/>
        <sz val="10"/>
        <color rgb="FF1155CC"/>
        <rFont val="Calibri"/>
      </rPr>
      <t>[VIP]_Gà Rán Texas Chicken_Mar</t>
    </r>
    <r>
      <rPr>
        <sz val="10"/>
        <rFont val="Calibri"/>
      </rPr>
      <t xml:space="preserve"> </t>
    </r>
  </si>
  <si>
    <r>
      <rPr>
        <sz val="10"/>
        <rFont val="Calibri"/>
      </rPr>
      <t xml:space="preserve">0h-10h </t>
    </r>
    <r>
      <rPr>
        <u/>
        <sz val="10"/>
        <color rgb="FF1155CC"/>
        <rFont val="Calibri"/>
      </rPr>
      <t xml:space="preserve">[SJBP]_Phúc Long Coffee &amp; Tea_Combo 119k_Mar
</t>
    </r>
    <r>
      <rPr>
        <sz val="10"/>
        <rFont val="Calibri"/>
      </rPr>
      <t>10h-12h</t>
    </r>
    <r>
      <rPr>
        <u/>
        <sz val="10"/>
        <color rgb="FF1155CC"/>
        <rFont val="Calibri"/>
      </rPr>
      <t>[SuperVIP]_Cơm Thố Anh Nguyễn_11-15Mar</t>
    </r>
    <r>
      <rPr>
        <sz val="10"/>
        <rFont val="Calibri"/>
      </rPr>
      <t xml:space="preserve"> 250421_Cơm Thố Anh Nguyễn_13 cities</t>
    </r>
  </si>
  <si>
    <r>
      <rPr>
        <sz val="10"/>
        <rFont val="Calibri"/>
      </rPr>
      <t xml:space="preserve">0h-10h </t>
    </r>
    <r>
      <rPr>
        <u/>
        <sz val="10"/>
        <color rgb="FF1155CC"/>
        <rFont val="Calibri"/>
      </rPr>
      <t xml:space="preserve">[SuperVIP]_Highlands Coffee_9-13Mar
</t>
    </r>
    <r>
      <rPr>
        <sz val="10"/>
        <rFont val="Calibri"/>
      </rPr>
      <t>10h-12h</t>
    </r>
    <r>
      <rPr>
        <u/>
        <sz val="10"/>
        <color rgb="FF1155CC"/>
        <rFont val="Calibri"/>
      </rPr>
      <t xml:space="preserve"> [VIP]_Lotteria DI_11-13Mar</t>
    </r>
  </si>
  <si>
    <r>
      <rPr>
        <sz val="10"/>
        <rFont val="Calibri"/>
      </rPr>
      <t xml:space="preserve">0h-10h </t>
    </r>
    <r>
      <rPr>
        <u/>
        <sz val="10"/>
        <color rgb="FF1155CC"/>
        <rFont val="Calibri"/>
      </rPr>
      <t xml:space="preserve">[SuperVIP]_Highlands Coffee_9-13Mar
</t>
    </r>
    <r>
      <rPr>
        <sz val="10"/>
        <rFont val="Calibri"/>
      </rPr>
      <t>10h-12h</t>
    </r>
    <r>
      <rPr>
        <u/>
        <sz val="10"/>
        <color rgb="FF1155CC"/>
        <rFont val="Calibri"/>
      </rPr>
      <t xml:space="preserve"> [VIP]_Lotteria DI_11-13Mar</t>
    </r>
  </si>
  <si>
    <r>
      <rPr>
        <sz val="10"/>
        <rFont val="Calibri"/>
      </rPr>
      <t xml:space="preserve">0h-10h </t>
    </r>
    <r>
      <rPr>
        <u/>
        <sz val="10"/>
        <color rgb="FF1155CC"/>
        <rFont val="Calibri"/>
      </rPr>
      <t xml:space="preserve">[SuperVIP]_Highlands Coffee_9-13Mar
</t>
    </r>
    <r>
      <rPr>
        <sz val="10"/>
        <rFont val="Calibri"/>
      </rPr>
      <t>10h-12h</t>
    </r>
    <r>
      <rPr>
        <u/>
        <sz val="10"/>
        <color rgb="FF1155CC"/>
        <rFont val="Calibri"/>
      </rPr>
      <t xml:space="preserve"> [VIP]_Lotteria DI_11-13Mar</t>
    </r>
  </si>
  <si>
    <r>
      <rPr>
        <sz val="10"/>
        <rFont val="Calibri"/>
      </rPr>
      <t xml:space="preserve">0h-10h </t>
    </r>
    <r>
      <rPr>
        <u/>
        <sz val="10"/>
        <color rgb="FF1155CC"/>
        <rFont val="Calibri"/>
      </rPr>
      <t xml:space="preserve">[SuperVIP]_Highlands Coffee_9-13Mar
</t>
    </r>
    <r>
      <rPr>
        <sz val="10"/>
        <rFont val="Calibri"/>
      </rPr>
      <t>10h-12h</t>
    </r>
    <r>
      <rPr>
        <u/>
        <sz val="10"/>
        <color rgb="FF1155CC"/>
        <rFont val="Calibri"/>
      </rPr>
      <t xml:space="preserve"> [VIP]_Lotteria DI_11-13Mar</t>
    </r>
    <r>
      <rPr>
        <sz val="10"/>
        <rFont val="Calibri"/>
      </rPr>
      <t xml:space="preserve"> 260116_Lotteria_41 cities</t>
    </r>
  </si>
  <si>
    <r>
      <rPr>
        <sz val="10"/>
        <rFont val="Calibri"/>
      </rPr>
      <t>0h-10h</t>
    </r>
    <r>
      <rPr>
        <u/>
        <sz val="10"/>
        <color rgb="FF1155CC"/>
        <rFont val="Calibri"/>
      </rPr>
      <t xml:space="preserve">[SuperVIP]_Highlands Coffee_16-20Mar
</t>
    </r>
    <r>
      <rPr>
        <sz val="10"/>
        <rFont val="Calibri"/>
      </rPr>
      <t>10h-12h</t>
    </r>
    <r>
      <rPr>
        <u/>
        <sz val="10"/>
        <color rgb="FF1155CC"/>
        <rFont val="Calibri"/>
      </rPr>
      <t xml:space="preserve"> [VIP]_Cơm Thố Anh Nguyễn_16-29Mar</t>
    </r>
  </si>
  <si>
    <r>
      <rPr>
        <sz val="10"/>
        <rFont val="Calibri"/>
      </rPr>
      <t>0h-10h</t>
    </r>
    <r>
      <rPr>
        <u/>
        <sz val="10"/>
        <color rgb="FF1155CC"/>
        <rFont val="Calibri"/>
      </rPr>
      <t xml:space="preserve">[SuperVIP]_Highlands Coffee_16-20Mar
</t>
    </r>
    <r>
      <rPr>
        <sz val="10"/>
        <rFont val="Calibri"/>
      </rPr>
      <t>10h-12h</t>
    </r>
    <r>
      <rPr>
        <u/>
        <sz val="10"/>
        <color rgb="FF1155CC"/>
        <rFont val="Calibri"/>
      </rPr>
      <t xml:space="preserve"> [VIP]_Cơm Thố Anh Nguyễn_16-29Mar</t>
    </r>
  </si>
  <si>
    <r>
      <rPr>
        <sz val="10"/>
        <rFont val="Calibri"/>
      </rPr>
      <t>0h-10h</t>
    </r>
    <r>
      <rPr>
        <u/>
        <sz val="10"/>
        <color rgb="FF1155CC"/>
        <rFont val="Calibri"/>
      </rPr>
      <t xml:space="preserve">[SuperVIP]_Highlands Coffee_16-20Mar
</t>
    </r>
    <r>
      <rPr>
        <sz val="10"/>
        <rFont val="Calibri"/>
      </rPr>
      <t>10h-12h</t>
    </r>
    <r>
      <rPr>
        <u/>
        <sz val="10"/>
        <color rgb="FF1155CC"/>
        <rFont val="Calibri"/>
      </rPr>
      <t xml:space="preserve"> [SuperVIP]_Lotteria DI_16-19Mar</t>
    </r>
  </si>
  <si>
    <r>
      <rPr>
        <sz val="10"/>
        <rFont val="Calibri"/>
      </rPr>
      <t>0h-10h</t>
    </r>
    <r>
      <rPr>
        <u/>
        <sz val="10"/>
        <color rgb="FF1155CC"/>
        <rFont val="Calibri"/>
      </rPr>
      <t xml:space="preserve">[SuperVIP]_Highlands Coffee_16-20Mar 260106_Highlands Coffee_41 cities
</t>
    </r>
    <r>
      <rPr>
        <sz val="10"/>
        <rFont val="Calibri"/>
      </rPr>
      <t>10h-12h</t>
    </r>
    <r>
      <rPr>
        <u/>
        <sz val="10"/>
        <color rgb="FF1155CC"/>
        <rFont val="Calibri"/>
      </rPr>
      <t xml:space="preserve"> [VIP]_Cơm Thố Anh Nguyễn_16-29Mar</t>
    </r>
    <r>
      <rPr>
        <sz val="10"/>
        <rFont val="Calibri"/>
      </rPr>
      <t xml:space="preserve"> 250421_Cơm Thố Anh Nguyễn_13 cities</t>
    </r>
  </si>
  <si>
    <r>
      <rPr>
        <sz val="10"/>
        <rFont val="Calibri"/>
      </rPr>
      <t>0h-12h</t>
    </r>
    <r>
      <rPr>
        <u/>
        <sz val="10"/>
        <color rgb="FF1155CC"/>
        <rFont val="Calibri"/>
      </rPr>
      <t>[SuperVIP]_Highlands Coffee_16-20Mar</t>
    </r>
  </si>
  <si>
    <r>
      <rPr>
        <sz val="10"/>
        <rFont val="Calibri"/>
      </rPr>
      <t>0h-12h</t>
    </r>
    <r>
      <rPr>
        <u/>
        <sz val="10"/>
        <color rgb="FF1155CC"/>
        <rFont val="Calibri"/>
      </rPr>
      <t>[SuperVIP]_Highlands Coffee_16-20Mar</t>
    </r>
  </si>
  <si>
    <r>
      <rPr>
        <sz val="10"/>
        <rFont val="Calibri"/>
      </rPr>
      <t>0h-12h</t>
    </r>
    <r>
      <rPr>
        <u/>
        <sz val="10"/>
        <color rgb="FF1155CC"/>
        <rFont val="Calibri"/>
      </rPr>
      <t>[SuperVIP]_Highlands Coffee_16-20Mar</t>
    </r>
  </si>
  <si>
    <r>
      <rPr>
        <sz val="10"/>
        <rFont val="Calibri"/>
      </rPr>
      <t>0h-12h</t>
    </r>
    <r>
      <rPr>
        <u/>
        <sz val="10"/>
        <color rgb="FF1155CC"/>
        <rFont val="Calibri"/>
      </rPr>
      <t>[SuperVIP]_Highlands Coffee_16-20Mar</t>
    </r>
  </si>
  <si>
    <r>
      <rPr>
        <sz val="10"/>
        <rFont val="Calibri"/>
      </rPr>
      <t>0h-12h</t>
    </r>
    <r>
      <rPr>
        <u/>
        <sz val="10"/>
        <color rgb="FF1155CC"/>
        <rFont val="Calibri"/>
      </rPr>
      <t>[SuperVIP]_Highlands Coffee_16-20Mar</t>
    </r>
  </si>
  <si>
    <r>
      <rPr>
        <sz val="10"/>
        <rFont val="Calibri"/>
      </rPr>
      <t>0h-12h</t>
    </r>
    <r>
      <rPr>
        <u/>
        <sz val="10"/>
        <color rgb="FF1155CC"/>
        <rFont val="Calibri"/>
      </rPr>
      <t>[SuperVIP]_Highlands Coffee_16-20Mar</t>
    </r>
  </si>
  <si>
    <r>
      <rPr>
        <sz val="10"/>
        <rFont val="Calibri"/>
      </rPr>
      <t>0h-12h</t>
    </r>
    <r>
      <rPr>
        <u/>
        <sz val="10"/>
        <color rgb="FF1155CC"/>
        <rFont val="Calibri"/>
      </rPr>
      <t>[SuperVIP]_Highlands Coffee_16-20Mar</t>
    </r>
  </si>
  <si>
    <r>
      <rPr>
        <sz val="10"/>
        <rFont val="Calibri"/>
      </rPr>
      <t>0h-12h</t>
    </r>
    <r>
      <rPr>
        <u/>
        <sz val="10"/>
        <color rgb="FF1155CC"/>
        <rFont val="Calibri"/>
      </rPr>
      <t>[SuperVIP]_Highlands Coffee_16-20Mar</t>
    </r>
  </si>
  <si>
    <r>
      <rPr>
        <sz val="10"/>
        <color rgb="FF000000"/>
        <rFont val="Calibri"/>
      </rPr>
      <t xml:space="preserve">0h-10h </t>
    </r>
    <r>
      <rPr>
        <u/>
        <sz val="10"/>
        <color rgb="FF1155CC"/>
        <rFont val="Calibri"/>
      </rPr>
      <t>[SJBP]_The Coffee House_1đ</t>
    </r>
  </si>
  <si>
    <r>
      <rPr>
        <sz val="10"/>
        <color rgb="FF000000"/>
        <rFont val="Calibri"/>
      </rPr>
      <t xml:space="preserve">0h-10h </t>
    </r>
    <r>
      <rPr>
        <u/>
        <sz val="10"/>
        <color rgb="FF1155CC"/>
        <rFont val="Calibri"/>
      </rPr>
      <t>[SJBP]_The Coffee House_1đ</t>
    </r>
  </si>
  <si>
    <r>
      <rPr>
        <sz val="10"/>
        <rFont val="Calibri"/>
      </rPr>
      <t>0h-10h</t>
    </r>
    <r>
      <rPr>
        <u/>
        <sz val="10"/>
        <color rgb="FF1155CC"/>
        <rFont val="Calibri"/>
      </rPr>
      <t>[SJBP]_The Coffee House_1đ</t>
    </r>
    <r>
      <rPr>
        <sz val="10"/>
        <rFont val="Calibri"/>
      </rPr>
      <t xml:space="preserve"> 251014_The Coffee House_8 cities</t>
    </r>
  </si>
  <si>
    <r>
      <rPr>
        <u/>
        <sz val="10"/>
        <color rgb="FF1155CC"/>
        <rFont val="Calibri"/>
      </rPr>
      <t>[SJBP]_The Coffee House_1đ</t>
    </r>
    <r>
      <rPr>
        <sz val="10"/>
        <color rgb="FF000000"/>
        <rFont val="Calibri"/>
      </rPr>
      <t xml:space="preserve"> 251014_The Coffee House_8 cities</t>
    </r>
  </si>
  <si>
    <r>
      <rPr>
        <sz val="10"/>
        <color rgb="FF000000"/>
        <rFont val="Calibri"/>
      </rPr>
      <t xml:space="preserve">0h - 10h: </t>
    </r>
    <r>
      <rPr>
        <u/>
        <sz val="10"/>
        <color rgb="FF1155CC"/>
        <rFont val="Calibri"/>
      </rPr>
      <t>[SJBP]_Highlands Coffee_-50k</t>
    </r>
  </si>
  <si>
    <r>
      <rPr>
        <sz val="10"/>
        <color rgb="FF000000"/>
        <rFont val="Calibri"/>
      </rPr>
      <t xml:space="preserve">0h - 10h: </t>
    </r>
    <r>
      <rPr>
        <u/>
        <sz val="10"/>
        <color rgb="FF1155CC"/>
        <rFont val="Calibri"/>
      </rPr>
      <t>[SJBP]_Highlands Coffee_-50k</t>
    </r>
  </si>
  <si>
    <r>
      <rPr>
        <sz val="10"/>
        <color rgb="FF000000"/>
        <rFont val="Calibri"/>
      </rPr>
      <t xml:space="preserve">0h - 10h: </t>
    </r>
    <r>
      <rPr>
        <u/>
        <sz val="10"/>
        <color rgb="FF1155CC"/>
        <rFont val="Calibri"/>
      </rPr>
      <t>[SJBP]_Highlands Coffee_-50k</t>
    </r>
  </si>
  <si>
    <r>
      <rPr>
        <sz val="10"/>
        <rFont val="Calibri"/>
      </rPr>
      <t xml:space="preserve">10h-10h </t>
    </r>
    <r>
      <rPr>
        <u/>
        <sz val="10"/>
        <color rgb="FF1155CC"/>
        <rFont val="Calibri"/>
      </rPr>
      <t>[SJBP]_Highlands Coffee_-50k</t>
    </r>
    <r>
      <rPr>
        <sz val="10"/>
        <rFont val="Calibri"/>
      </rPr>
      <t xml:space="preserve"> 260106_Highlands Coffee_41 cities</t>
    </r>
  </si>
  <si>
    <t>[SJBP]_Highlands Coffee_-50k</t>
  </si>
  <si>
    <r>
      <rPr>
        <u/>
        <sz val="10"/>
        <color rgb="FF1155CC"/>
        <rFont val="Calibri"/>
      </rPr>
      <t>[SJBP]_Highlands Coffee_-50k</t>
    </r>
    <r>
      <rPr>
        <sz val="10"/>
        <color rgb="FF000000"/>
        <rFont val="Calibri"/>
      </rPr>
      <t xml:space="preserve"> 260106_Highlands Coffee_41 cities</t>
    </r>
  </si>
  <si>
    <r>
      <rPr>
        <u/>
        <sz val="10"/>
        <color rgb="FF1155CC"/>
        <rFont val="Calibri"/>
      </rPr>
      <t>[SJBP]_Highlands Coffee_23-26Mar</t>
    </r>
    <r>
      <rPr>
        <sz val="10"/>
        <color rgb="FF000000"/>
        <rFont val="Calibri"/>
      </rPr>
      <t xml:space="preserve"> 260106_Highlands Coffee_41 cities</t>
    </r>
  </si>
  <si>
    <r>
      <rPr>
        <u/>
        <sz val="10"/>
        <color rgb="FF1155CC"/>
        <rFont val="Calibri"/>
      </rPr>
      <t>VIP]_The Coffee House_25-27Mar</t>
    </r>
    <r>
      <rPr>
        <sz val="10"/>
        <rFont val="Calibri"/>
      </rPr>
      <t xml:space="preserve"> 251014_The Coffee House_8 cities</t>
    </r>
  </si>
  <si>
    <r>
      <rPr>
        <sz val="10"/>
        <color rgb="FF000000"/>
        <rFont val="Calibri"/>
      </rPr>
      <t xml:space="preserve">0h-9h </t>
    </r>
    <r>
      <rPr>
        <u/>
        <sz val="10"/>
        <color rgb="FF1155CC"/>
        <rFont val="Calibri"/>
      </rPr>
      <t>[SJBP]_Highlands Coffee_23-26Mar</t>
    </r>
  </si>
  <si>
    <r>
      <rPr>
        <sz val="10"/>
        <color rgb="FF000000"/>
        <rFont val="Calibri"/>
      </rPr>
      <t xml:space="preserve">0h - 9h </t>
    </r>
    <r>
      <rPr>
        <u/>
        <sz val="10"/>
        <color rgb="FF1155CC"/>
        <rFont val="Calibri"/>
      </rPr>
      <t>[SJBP]_Highlands Coffee_23-26Mar</t>
    </r>
  </si>
  <si>
    <r>
      <rPr>
        <sz val="10"/>
        <color rgb="FF000000"/>
        <rFont val="Calibri"/>
      </rPr>
      <t xml:space="preserve">0h - 9h </t>
    </r>
    <r>
      <rPr>
        <u/>
        <sz val="10"/>
        <color rgb="FF1155CC"/>
        <rFont val="Calibri"/>
      </rPr>
      <t>[SJBP]_Highlands Coffee_23-26Mar</t>
    </r>
  </si>
  <si>
    <r>
      <rPr>
        <sz val="10"/>
        <rFont val="Calibri"/>
      </rPr>
      <t xml:space="preserve">0h - 9h </t>
    </r>
    <r>
      <rPr>
        <u/>
        <sz val="10"/>
        <color rgb="FF1155CC"/>
        <rFont val="Calibri"/>
      </rPr>
      <t>[SJBP]_Highlands Coffee_23-26Mar</t>
    </r>
    <r>
      <rPr>
        <sz val="10"/>
        <rFont val="Calibri"/>
      </rPr>
      <t xml:space="preserve"> 260106_Highlands Coffee_41 cities</t>
    </r>
  </si>
  <si>
    <r>
      <rPr>
        <u/>
        <sz val="10"/>
        <color rgb="FF1155CC"/>
        <rFont val="Calibri"/>
      </rPr>
      <t>[SJBP]_Highlands Coffee_23-26Mar</t>
    </r>
    <r>
      <rPr>
        <sz val="10"/>
        <color rgb="FF000000"/>
        <rFont val="Calibri"/>
      </rPr>
      <t xml:space="preserve"> 260106_Highlands Coffee_41 cities</t>
    </r>
  </si>
  <si>
    <r>
      <rPr>
        <u/>
        <sz val="10"/>
        <color rgb="FF1155CC"/>
        <rFont val="Calibri"/>
      </rPr>
      <t>[SJBP]_Highlands Coffee_-50k</t>
    </r>
    <r>
      <rPr>
        <sz val="10"/>
        <color rgb="FF000000"/>
        <rFont val="Calibri"/>
      </rPr>
      <t xml:space="preserve"> 260106_Highlands Coffee_41 cities</t>
    </r>
  </si>
  <si>
    <r>
      <rPr>
        <sz val="10"/>
        <color rgb="FF000000"/>
        <rFont val="Calibri"/>
      </rPr>
      <t xml:space="preserve">0h-10h </t>
    </r>
    <r>
      <rPr>
        <u/>
        <sz val="10"/>
        <color rgb="FF1155CC"/>
        <rFont val="Calibri"/>
      </rPr>
      <t>[SJBP]_Highlands Coffee_-50k</t>
    </r>
  </si>
  <si>
    <r>
      <rPr>
        <sz val="10"/>
        <color rgb="FF000000"/>
        <rFont val="Calibri"/>
      </rPr>
      <t xml:space="preserve">0h-10h </t>
    </r>
    <r>
      <rPr>
        <u/>
        <sz val="10"/>
        <color rgb="FF1155CC"/>
        <rFont val="Calibri"/>
      </rPr>
      <t>[SJBP]_Highlands Coffee_-50k</t>
    </r>
  </si>
  <si>
    <r>
      <rPr>
        <sz val="10"/>
        <color rgb="FF000000"/>
        <rFont val="Calibri"/>
      </rPr>
      <t xml:space="preserve">0h-10h </t>
    </r>
    <r>
      <rPr>
        <u/>
        <sz val="10"/>
        <color rgb="FF1155CC"/>
        <rFont val="Calibri"/>
      </rPr>
      <t>[SJBP]_Highlands Coffee_-50k</t>
    </r>
  </si>
  <si>
    <r>
      <rPr>
        <sz val="10"/>
        <rFont val="Calibri"/>
      </rPr>
      <t>0h-10h</t>
    </r>
    <r>
      <rPr>
        <u/>
        <sz val="10"/>
        <color rgb="FF1155CC"/>
        <rFont val="Calibri"/>
      </rPr>
      <t>[SJBP]_Highlands Coffee_-50k</t>
    </r>
    <r>
      <rPr>
        <sz val="10"/>
        <rFont val="Calibri"/>
      </rPr>
      <t xml:space="preserve"> 260106_Highlands Coffee_41 cities</t>
    </r>
  </si>
  <si>
    <r>
      <rPr>
        <sz val="10"/>
        <color rgb="FF000000"/>
        <rFont val="Calibri"/>
      </rPr>
      <t xml:space="preserve">0h-10h </t>
    </r>
    <r>
      <rPr>
        <u/>
        <sz val="10"/>
        <color rgb="FF1155CC"/>
        <rFont val="Calibri"/>
      </rPr>
      <t>[SJBP]_Highlands Coffee_-50k</t>
    </r>
  </si>
  <si>
    <r>
      <rPr>
        <sz val="10"/>
        <color rgb="FF000000"/>
        <rFont val="Calibri"/>
      </rPr>
      <t xml:space="preserve">0h-10h </t>
    </r>
    <r>
      <rPr>
        <u/>
        <sz val="10"/>
        <color rgb="FF1155CC"/>
        <rFont val="Calibri"/>
      </rPr>
      <t>[SJBP]_Highlands Coffee_-50k</t>
    </r>
  </si>
  <si>
    <r>
      <rPr>
        <sz val="10"/>
        <color rgb="FF000000"/>
        <rFont val="Calibri"/>
      </rPr>
      <t xml:space="preserve">0h-10h </t>
    </r>
    <r>
      <rPr>
        <u/>
        <sz val="10"/>
        <color rgb="FF1155CC"/>
        <rFont val="Calibri"/>
      </rPr>
      <t>[SJBP]_Highlands Coffee_-50k</t>
    </r>
  </si>
  <si>
    <r>
      <rPr>
        <sz val="10"/>
        <rFont val="Calibri"/>
      </rPr>
      <t>0h-10h</t>
    </r>
    <r>
      <rPr>
        <u/>
        <sz val="10"/>
        <color rgb="FF1155CC"/>
        <rFont val="Calibri"/>
      </rPr>
      <t>[SJBP]_Highlands Coffee_-50k</t>
    </r>
    <r>
      <rPr>
        <sz val="10"/>
        <rFont val="Calibri"/>
      </rPr>
      <t xml:space="preserve"> 260106_Highlands Coffee_41 cities</t>
    </r>
  </si>
  <si>
    <r>
      <rPr>
        <sz val="10"/>
        <rFont val="Calibri"/>
      </rPr>
      <t xml:space="preserve">0h-6h </t>
    </r>
    <r>
      <rPr>
        <u/>
        <sz val="10"/>
        <color rgb="FF1155CC"/>
        <rFont val="Calibri"/>
      </rPr>
      <t>Brand 50%</t>
    </r>
    <r>
      <rPr>
        <sz val="10"/>
        <rFont val="Calibri"/>
      </rPr>
      <t xml:space="preserve">
6h-10h </t>
    </r>
    <r>
      <rPr>
        <u/>
        <sz val="10"/>
        <color rgb="FF1155CC"/>
        <rFont val="Calibri"/>
      </rPr>
      <t xml:space="preserve">[SuperVIP]_Highlands Coffee_add on Apr
</t>
    </r>
    <r>
      <rPr>
        <sz val="10"/>
        <rFont val="Calibri"/>
      </rPr>
      <t xml:space="preserve">10h-12h </t>
    </r>
    <r>
      <rPr>
        <u/>
        <sz val="10"/>
        <color rgb="FF1155CC"/>
        <rFont val="Calibri"/>
      </rPr>
      <t>[SuperVIP]_Gà Rán Popeyes_1-5Apr</t>
    </r>
  </si>
  <si>
    <r>
      <rPr>
        <sz val="10"/>
        <rFont val="Calibri"/>
      </rPr>
      <t xml:space="preserve">0h-6h </t>
    </r>
    <r>
      <rPr>
        <u/>
        <sz val="10"/>
        <color rgb="FF1155CC"/>
        <rFont val="Calibri"/>
      </rPr>
      <t>Brand 50%</t>
    </r>
    <r>
      <rPr>
        <sz val="10"/>
        <rFont val="Calibri"/>
      </rPr>
      <t xml:space="preserve">
6h-10h </t>
    </r>
    <r>
      <rPr>
        <u/>
        <sz val="10"/>
        <color rgb="FF1155CC"/>
        <rFont val="Calibri"/>
      </rPr>
      <t xml:space="preserve">[SuperVIP]_Highlands Coffee_add on Apr
</t>
    </r>
    <r>
      <rPr>
        <sz val="10"/>
        <rFont val="Calibri"/>
      </rPr>
      <t xml:space="preserve">10h-12h </t>
    </r>
    <r>
      <rPr>
        <u/>
        <sz val="10"/>
        <color rgb="FF1155CC"/>
        <rFont val="Calibri"/>
      </rPr>
      <t>[SuperVIP]_Gà Rán Popeyes_1-5Apr</t>
    </r>
  </si>
  <si>
    <r>
      <rPr>
        <sz val="10"/>
        <rFont val="Calibri"/>
      </rPr>
      <t xml:space="preserve">0h-6h </t>
    </r>
    <r>
      <rPr>
        <u/>
        <sz val="10"/>
        <color rgb="FF1155CC"/>
        <rFont val="Calibri"/>
      </rPr>
      <t>Brand 50%</t>
    </r>
    <r>
      <rPr>
        <sz val="10"/>
        <rFont val="Calibri"/>
      </rPr>
      <t xml:space="preserve">
6h-10h </t>
    </r>
    <r>
      <rPr>
        <u/>
        <sz val="10"/>
        <color rgb="FF1155CC"/>
        <rFont val="Calibri"/>
      </rPr>
      <t xml:space="preserve">[SuperVIP]_Highlands Coffee_add on Apr
</t>
    </r>
    <r>
      <rPr>
        <sz val="10"/>
        <rFont val="Calibri"/>
      </rPr>
      <t xml:space="preserve">10h-12h </t>
    </r>
    <r>
      <rPr>
        <u/>
        <sz val="10"/>
        <color rgb="FF1155CC"/>
        <rFont val="Calibri"/>
      </rPr>
      <t>[SuperVIP]_Gà Rán Popeyes_1-5Apr</t>
    </r>
  </si>
  <si>
    <r>
      <rPr>
        <sz val="10"/>
        <rFont val="Calibri"/>
      </rPr>
      <t xml:space="preserve">0h-6h </t>
    </r>
    <r>
      <rPr>
        <u/>
        <sz val="10"/>
        <color rgb="FF1155CC"/>
        <rFont val="Calibri"/>
      </rPr>
      <t>Brand 50%</t>
    </r>
    <r>
      <rPr>
        <sz val="10"/>
        <rFont val="Calibri"/>
      </rPr>
      <t xml:space="preserve">
6h-10h </t>
    </r>
    <r>
      <rPr>
        <u/>
        <sz val="10"/>
        <color rgb="FF1155CC"/>
        <rFont val="Calibri"/>
      </rPr>
      <t>[SuperVIP]_Highlands Coffee_add on Apr</t>
    </r>
    <r>
      <rPr>
        <sz val="10"/>
        <rFont val="Calibri"/>
      </rPr>
      <t xml:space="preserve"> 260106_Highlands Coffee_41 cities
10h-12h </t>
    </r>
    <r>
      <rPr>
        <u/>
        <sz val="10"/>
        <color rgb="FF1155CC"/>
        <rFont val="Calibri"/>
      </rPr>
      <t xml:space="preserve">[SuperVIP]_Gà Rán Popeyes_1-5Apr </t>
    </r>
    <r>
      <rPr>
        <sz val="10"/>
        <rFont val="Calibri"/>
      </rPr>
      <t xml:space="preserve"> 241231_Gà Rán Popeyes_9 cities</t>
    </r>
  </si>
  <si>
    <r>
      <rPr>
        <sz val="10"/>
        <color rgb="FF000000"/>
        <rFont val="Calibri"/>
      </rPr>
      <t xml:space="preserve">0h-10h </t>
    </r>
    <r>
      <rPr>
        <u/>
        <sz val="10"/>
        <color rgb="FF1155CC"/>
        <rFont val="Calibri"/>
      </rPr>
      <t>[SuperVIP]_The Coffee House_1-3Apr</t>
    </r>
  </si>
  <si>
    <r>
      <rPr>
        <sz val="10"/>
        <color rgb="FF000000"/>
        <rFont val="Calibri"/>
      </rPr>
      <t xml:space="preserve">0h-10h </t>
    </r>
    <r>
      <rPr>
        <u/>
        <sz val="10"/>
        <color rgb="FF1155CC"/>
        <rFont val="Calibri"/>
      </rPr>
      <t>[SuperVIP]_The Coffee House_1-3Apr</t>
    </r>
  </si>
  <si>
    <r>
      <rPr>
        <sz val="10"/>
        <rFont val="Calibri"/>
      </rPr>
      <t xml:space="preserve">0h-10h </t>
    </r>
    <r>
      <rPr>
        <u/>
        <sz val="10"/>
        <color rgb="FF1155CC"/>
        <rFont val="Calibri"/>
      </rPr>
      <t>[SuperVIP]_The Coffee House_1-3Apr</t>
    </r>
    <r>
      <rPr>
        <sz val="10"/>
        <rFont val="Calibri"/>
      </rPr>
      <t xml:space="preserve">  251014_The Coffee House_8 cities</t>
    </r>
  </si>
  <si>
    <r>
      <rPr>
        <sz val="10"/>
        <color rgb="FF000000"/>
        <rFont val="Calibri"/>
      </rPr>
      <t xml:space="preserve">0h-10h </t>
    </r>
    <r>
      <rPr>
        <u/>
        <sz val="10"/>
        <color rgb="FF1155CC"/>
        <rFont val="Calibri"/>
      </rPr>
      <t>[SuperVIP]_Highlands Coffee_6-10Apr</t>
    </r>
  </si>
  <si>
    <r>
      <rPr>
        <sz val="10"/>
        <color rgb="FF000000"/>
        <rFont val="Calibri"/>
      </rPr>
      <t xml:space="preserve">0h-10h </t>
    </r>
    <r>
      <rPr>
        <u/>
        <sz val="10"/>
        <color rgb="FF1155CC"/>
        <rFont val="Calibri"/>
      </rPr>
      <t>[SuperVIP]_Highlands Coffee_6-10Apr</t>
    </r>
  </si>
  <si>
    <r>
      <rPr>
        <sz val="10"/>
        <color rgb="FF000000"/>
        <rFont val="Calibri"/>
      </rPr>
      <t xml:space="preserve">0h-10h </t>
    </r>
    <r>
      <rPr>
        <u/>
        <sz val="10"/>
        <color rgb="FF1155CC"/>
        <rFont val="Calibri"/>
      </rPr>
      <t>[SuperVIP]_Highlands Coffee_6-10Apr</t>
    </r>
  </si>
  <si>
    <r>
      <rPr>
        <sz val="10"/>
        <rFont val="Calibri"/>
      </rPr>
      <t xml:space="preserve">0h-10h </t>
    </r>
    <r>
      <rPr>
        <u/>
        <sz val="10"/>
        <color rgb="FF1155CC"/>
        <rFont val="Calibri"/>
      </rPr>
      <t>[SuperVIP]_Highlands Coffee_6-10Apr</t>
    </r>
    <r>
      <rPr>
        <sz val="10"/>
        <rFont val="Calibri"/>
      </rPr>
      <t xml:space="preserve"> 260106_Highlands Coffee_41 cities</t>
    </r>
  </si>
  <si>
    <r>
      <rPr>
        <sz val="10"/>
        <color rgb="FF000000"/>
        <rFont val="Calibri"/>
      </rPr>
      <t>0h-10h</t>
    </r>
    <r>
      <rPr>
        <u/>
        <sz val="10"/>
        <color rgb="FF1155CC"/>
        <rFont val="Calibri"/>
      </rPr>
      <t>[SuperVIP]_Highlands Coffee_13-17Apr</t>
    </r>
  </si>
  <si>
    <r>
      <rPr>
        <sz val="10"/>
        <color rgb="FF000000"/>
        <rFont val="Calibri"/>
      </rPr>
      <t>0h-10h</t>
    </r>
    <r>
      <rPr>
        <u/>
        <sz val="10"/>
        <color rgb="FF1155CC"/>
        <rFont val="Calibri"/>
      </rPr>
      <t>[SuperVIP]_Highlands Coffee_13-17Apr</t>
    </r>
  </si>
  <si>
    <r>
      <rPr>
        <sz val="10"/>
        <color rgb="FF000000"/>
        <rFont val="Calibri"/>
      </rPr>
      <t>0h-10h</t>
    </r>
    <r>
      <rPr>
        <u/>
        <sz val="10"/>
        <color rgb="FF1155CC"/>
        <rFont val="Calibri"/>
      </rPr>
      <t>[SuperVIP]_Highlands Coffee_13-17Apr</t>
    </r>
  </si>
  <si>
    <r>
      <rPr>
        <sz val="10"/>
        <rFont val="Calibri"/>
      </rPr>
      <t>0h-10h</t>
    </r>
    <r>
      <rPr>
        <u/>
        <sz val="10"/>
        <color rgb="FF1155CC"/>
        <rFont val="Calibri"/>
      </rPr>
      <t>[SuperVIP]_Highlands Coffee_13-17Apr</t>
    </r>
    <r>
      <rPr>
        <sz val="10"/>
        <rFont val="Calibri"/>
      </rPr>
      <t xml:space="preserve"> 260106_Highlands Coffee_41 cities</t>
    </r>
  </si>
  <si>
    <t>[VIP]_Cà Phê Muối Chú Long_Apr</t>
  </si>
  <si>
    <r>
      <rPr>
        <sz val="10"/>
        <rFont val="Calibri"/>
      </rPr>
      <t xml:space="preserve"> </t>
    </r>
    <r>
      <rPr>
        <u/>
        <sz val="10"/>
        <color rgb="FF1155CC"/>
        <rFont val="Calibri"/>
      </rPr>
      <t>[VIP]_Cà Phê Muối Chú Long_Apr</t>
    </r>
    <r>
      <rPr>
        <sz val="10"/>
        <rFont val="Calibri"/>
      </rPr>
      <t xml:space="preserve"> 260202_Cà Phê Muối Chú Long_16 cities</t>
    </r>
  </si>
  <si>
    <r>
      <rPr>
        <sz val="10"/>
        <rFont val="Calibri"/>
      </rPr>
      <t xml:space="preserve"> </t>
    </r>
    <r>
      <rPr>
        <u/>
        <sz val="10"/>
        <color rgb="FF1155CC"/>
        <rFont val="Calibri"/>
      </rPr>
      <t>[VIP]_Cà Phê Muối Chú Long_Apr</t>
    </r>
    <r>
      <rPr>
        <sz val="10"/>
        <rFont val="Calibri"/>
      </rPr>
      <t xml:space="preserve"> 260202_Cà Phê Muối Chú Long_16 cities</t>
    </r>
  </si>
  <si>
    <r>
      <rPr>
        <sz val="10"/>
        <color rgb="FF000000"/>
        <rFont val="Calibri"/>
      </rPr>
      <t>0h-10h</t>
    </r>
    <r>
      <rPr>
        <u/>
        <sz val="10"/>
        <color rgb="FF1155CC"/>
        <rFont val="Calibri"/>
      </rPr>
      <t>[SuperVIP]_Highlands Coffee_20-24Apr</t>
    </r>
  </si>
  <si>
    <r>
      <rPr>
        <sz val="10"/>
        <color rgb="FF000000"/>
        <rFont val="Calibri"/>
      </rPr>
      <t>0h-10h</t>
    </r>
    <r>
      <rPr>
        <u/>
        <sz val="10"/>
        <color rgb="FF1155CC"/>
        <rFont val="Calibri"/>
      </rPr>
      <t>[SuperVIP]_Highlands Coffee_20-24Apr</t>
    </r>
  </si>
  <si>
    <r>
      <rPr>
        <sz val="10"/>
        <color rgb="FF000000"/>
        <rFont val="Calibri"/>
      </rPr>
      <t>0h-10h</t>
    </r>
    <r>
      <rPr>
        <u/>
        <sz val="10"/>
        <color rgb="FF1155CC"/>
        <rFont val="Calibri"/>
      </rPr>
      <t>[SuperVIP]_Highlands Coffee_20-24Apr</t>
    </r>
  </si>
  <si>
    <r>
      <rPr>
        <sz val="10"/>
        <rFont val="Calibri"/>
      </rPr>
      <t>0h-10h</t>
    </r>
    <r>
      <rPr>
        <u/>
        <sz val="10"/>
        <color rgb="FF1155CC"/>
        <rFont val="Calibri"/>
      </rPr>
      <t>[SuperVIP]_Highlands Coffee_20-24Apr</t>
    </r>
    <r>
      <rPr>
        <sz val="10"/>
        <rFont val="Calibri"/>
      </rPr>
      <t xml:space="preserve"> 260106_Highlands Coffee_41 cities</t>
    </r>
  </si>
  <si>
    <t>[VIP]_The Coffee House_20-22Apr</t>
  </si>
  <si>
    <r>
      <rPr>
        <u/>
        <sz val="10"/>
        <color rgb="FF1155CC"/>
        <rFont val="Calibri"/>
      </rPr>
      <t>[VIP]_The Coffee House_20-22Apr</t>
    </r>
    <r>
      <rPr>
        <sz val="10"/>
        <rFont val="Calibri"/>
      </rPr>
      <t xml:space="preserve"> 251014_The Coffee House_8 cities</t>
    </r>
  </si>
  <si>
    <r>
      <rPr>
        <b/>
        <sz val="10"/>
        <color rgb="FFFF0000"/>
        <rFont val="Calibri"/>
      </rPr>
      <t>1st</t>
    </r>
    <r>
      <rPr>
        <sz val="10"/>
        <color theme="1"/>
        <rFont val="Calibri"/>
      </rPr>
      <t xml:space="preserve"> scroll 08:00 - 12:00</t>
    </r>
  </si>
  <si>
    <r>
      <rPr>
        <sz val="10"/>
        <rFont val="Calibri"/>
      </rPr>
      <t xml:space="preserve">10h-12h </t>
    </r>
    <r>
      <rPr>
        <u/>
        <sz val="10"/>
        <color rgb="FF1155CC"/>
        <rFont val="Calibri"/>
      </rPr>
      <t>[VIP]_Gà Rán Popeyes_2-5Mar</t>
    </r>
  </si>
  <si>
    <r>
      <rPr>
        <sz val="10"/>
        <rFont val="Calibri"/>
      </rPr>
      <t xml:space="preserve">10h-12h </t>
    </r>
    <r>
      <rPr>
        <u/>
        <sz val="10"/>
        <color rgb="FF1155CC"/>
        <rFont val="Calibri"/>
      </rPr>
      <t>[VIP]_Gà Rán Popeyes_2-5Mar</t>
    </r>
  </si>
  <si>
    <r>
      <rPr>
        <sz val="10"/>
        <rFont val="Calibri"/>
      </rPr>
      <t xml:space="preserve">10h-12h </t>
    </r>
    <r>
      <rPr>
        <u/>
        <sz val="10"/>
        <color rgb="FF1155CC"/>
        <rFont val="Calibri"/>
      </rPr>
      <t>[VIP]_Gà Rán Popeyes_2-5Mar</t>
    </r>
  </si>
  <si>
    <r>
      <rPr>
        <sz val="10"/>
        <rFont val="Calibri"/>
      </rPr>
      <t xml:space="preserve">10h -12h </t>
    </r>
    <r>
      <rPr>
        <u/>
        <sz val="10"/>
        <color rgb="FF1155CC"/>
        <rFont val="Calibri"/>
      </rPr>
      <t>[VIP]_Gà Rán Popeyes_2-5Mar</t>
    </r>
    <r>
      <rPr>
        <sz val="10"/>
        <rFont val="Calibri"/>
      </rPr>
      <t xml:space="preserve"> 241231_Gà Rán Popeyes_9 cities</t>
    </r>
  </si>
  <si>
    <r>
      <rPr>
        <u/>
        <sz val="10"/>
        <color rgb="FF1155CC"/>
        <rFont val="Calibri"/>
      </rPr>
      <t>[VIP]_Cà Phê Muối Chú Long_3-8.3</t>
    </r>
    <r>
      <rPr>
        <sz val="10"/>
        <color rgb="FF000000"/>
        <rFont val="Calibri"/>
      </rPr>
      <t xml:space="preserve"> 260202_Cà Phê Muối Chú Long_16 cities</t>
    </r>
  </si>
  <si>
    <r>
      <rPr>
        <sz val="10"/>
        <rFont val="Calibri"/>
      </rPr>
      <t xml:space="preserve">8h-10h </t>
    </r>
    <r>
      <rPr>
        <u/>
        <sz val="10"/>
        <color rgb="FF1155CC"/>
        <rFont val="Calibri"/>
      </rPr>
      <t xml:space="preserve">Brand 50%
</t>
    </r>
    <r>
      <rPr>
        <sz val="10"/>
        <rFont val="Calibri"/>
      </rPr>
      <t>10h-12h</t>
    </r>
    <r>
      <rPr>
        <u/>
        <sz val="10"/>
        <color rgb="FF1155CC"/>
        <rFont val="Calibri"/>
      </rPr>
      <t xml:space="preserve"> [SuperVIP]_Cơm Thố Anh Nguyễn_11-15Mar </t>
    </r>
    <r>
      <rPr>
        <sz val="10"/>
        <rFont val="Calibri"/>
      </rPr>
      <t>250421_Cơm Thố Anh Nguyễn_13 cities</t>
    </r>
  </si>
  <si>
    <r>
      <rPr>
        <sz val="10"/>
        <rFont val="Calibri"/>
      </rPr>
      <t xml:space="preserve">10h-12h </t>
    </r>
    <r>
      <rPr>
        <u/>
        <sz val="10"/>
        <color rgb="FF1155CC"/>
        <rFont val="Calibri"/>
      </rPr>
      <t>[VIP]_Cơm Thố Anh Nguyễn_16-29Mar</t>
    </r>
  </si>
  <si>
    <r>
      <rPr>
        <sz val="10"/>
        <color rgb="FF000000"/>
        <rFont val="Calibri"/>
      </rPr>
      <t xml:space="preserve">10h-12h </t>
    </r>
    <r>
      <rPr>
        <u/>
        <sz val="10"/>
        <color rgb="FF1155CC"/>
        <rFont val="Calibri"/>
      </rPr>
      <t>[VIP]_Cơm Thố Anh Nguyễn_16-29Mar</t>
    </r>
  </si>
  <si>
    <r>
      <rPr>
        <sz val="10"/>
        <rFont val="Calibri"/>
      </rPr>
      <t xml:space="preserve">10h - 12h </t>
    </r>
    <r>
      <rPr>
        <u/>
        <sz val="10"/>
        <color rgb="FF1155CC"/>
        <rFont val="Calibri"/>
      </rPr>
      <t>[VIP]_Cơm Thố Anh Nguyễn_16-29Mar</t>
    </r>
    <r>
      <rPr>
        <sz val="10"/>
        <rFont val="Calibri"/>
      </rPr>
      <t xml:space="preserve"> 250421_Cơm Thố Anh Nguyễn_13 cities</t>
    </r>
  </si>
  <si>
    <r>
      <rPr>
        <u/>
        <sz val="10"/>
        <color rgb="FF1155CC"/>
        <rFont val="Calibri"/>
      </rPr>
      <t>[SuperVIP]_Highlands Coffee_16-20Mar</t>
    </r>
    <r>
      <rPr>
        <sz val="10"/>
        <rFont val="Calibri"/>
      </rPr>
      <t xml:space="preserve"> 260106_Highlands Coffee_41 cities</t>
    </r>
  </si>
  <si>
    <r>
      <rPr>
        <sz val="10"/>
        <color rgb="FF000000"/>
        <rFont val="Calibri"/>
      </rPr>
      <t xml:space="preserve">10h-12h </t>
    </r>
    <r>
      <rPr>
        <u/>
        <sz val="10"/>
        <color rgb="FF1155CC"/>
        <rFont val="Calibri"/>
      </rPr>
      <t>[SJBP]_Lotteria DI_Mar</t>
    </r>
  </si>
  <si>
    <r>
      <rPr>
        <sz val="10"/>
        <color rgb="FF000000"/>
        <rFont val="Calibri"/>
      </rPr>
      <t xml:space="preserve">10h - 12h </t>
    </r>
    <r>
      <rPr>
        <u/>
        <sz val="10"/>
        <color rgb="FF1155CC"/>
        <rFont val="Calibri"/>
      </rPr>
      <t>[SJBP]_Lotteria DI_Mar</t>
    </r>
  </si>
  <si>
    <r>
      <rPr>
        <sz val="10"/>
        <color rgb="FF000000"/>
        <rFont val="Calibri"/>
      </rPr>
      <t xml:space="preserve">10h - 12h </t>
    </r>
    <r>
      <rPr>
        <u/>
        <sz val="10"/>
        <color rgb="FF1155CC"/>
        <rFont val="Calibri"/>
      </rPr>
      <t>[SJBP]_Lotteria DI_Mar</t>
    </r>
  </si>
  <si>
    <r>
      <rPr>
        <sz val="10"/>
        <rFont val="Calibri"/>
      </rPr>
      <t>10h - 12h</t>
    </r>
    <r>
      <rPr>
        <u/>
        <sz val="10"/>
        <color rgb="FF1155CC"/>
        <rFont val="Calibri"/>
      </rPr>
      <t>[SJBP]_Lotteria DI_Mar</t>
    </r>
    <r>
      <rPr>
        <sz val="10"/>
        <rFont val="Calibri"/>
      </rPr>
      <t xml:space="preserve"> 250424_Lotteria DI_32 cities</t>
    </r>
  </si>
  <si>
    <r>
      <rPr>
        <u/>
        <sz val="10"/>
        <color rgb="FF1155CC"/>
        <rFont val="Calibri"/>
      </rPr>
      <t>[SJBP]_Cơm Thố Anh Nguyễn_Mar</t>
    </r>
    <r>
      <rPr>
        <sz val="10"/>
        <color rgb="FF000000"/>
        <rFont val="Calibri"/>
      </rPr>
      <t xml:space="preserve"> 250421_Cơm Thố Anh Nguyễn_13 cities</t>
    </r>
  </si>
  <si>
    <t>[SJBP]_Gà Rán KFC_CUPC1</t>
  </si>
  <si>
    <r>
      <rPr>
        <sz val="10"/>
        <rFont val="Calibri"/>
      </rPr>
      <t xml:space="preserve"> </t>
    </r>
    <r>
      <rPr>
        <u/>
        <sz val="10"/>
        <color rgb="FF1155CC"/>
        <rFont val="Calibri"/>
      </rPr>
      <t>[VIP]_Cơm Thố Anh Nguyễn_16-29Mar</t>
    </r>
  </si>
  <si>
    <r>
      <rPr>
        <sz val="10"/>
        <rFont val="Calibri"/>
      </rPr>
      <t xml:space="preserve"> </t>
    </r>
    <r>
      <rPr>
        <u/>
        <sz val="10"/>
        <color rgb="FF1155CC"/>
        <rFont val="Calibri"/>
      </rPr>
      <t>[VIP]_Cơm Thố Anh Nguyễn_16-29Mar</t>
    </r>
  </si>
  <si>
    <r>
      <rPr>
        <sz val="10"/>
        <rFont val="Calibri"/>
      </rPr>
      <t xml:space="preserve"> </t>
    </r>
    <r>
      <rPr>
        <u/>
        <sz val="10"/>
        <color rgb="FF1155CC"/>
        <rFont val="Calibri"/>
      </rPr>
      <t>[VIP]_Cơm Thố Anh Nguyễn_16-29Mar</t>
    </r>
    <r>
      <rPr>
        <sz val="10"/>
        <rFont val="Calibri"/>
      </rPr>
      <t xml:space="preserve"> 250421_Cơm Thố Anh Nguyễn_13 cities</t>
    </r>
  </si>
  <si>
    <r>
      <rPr>
        <sz val="10"/>
        <rFont val="Calibri"/>
      </rPr>
      <t xml:space="preserve">9h-12h </t>
    </r>
    <r>
      <rPr>
        <u/>
        <sz val="10"/>
        <color rgb="FF1155CC"/>
        <rFont val="Calibri"/>
      </rPr>
      <t>[VIP]_Cơm Thố Anh Nguyễn_16-29Mar</t>
    </r>
  </si>
  <si>
    <r>
      <rPr>
        <sz val="10"/>
        <rFont val="Calibri"/>
      </rPr>
      <t xml:space="preserve">9h-12h </t>
    </r>
    <r>
      <rPr>
        <u/>
        <sz val="10"/>
        <color rgb="FF1155CC"/>
        <rFont val="Calibri"/>
      </rPr>
      <t>[VIP]_Cơm Thố Anh Nguyễn_16-29Mar</t>
    </r>
  </si>
  <si>
    <r>
      <rPr>
        <sz val="10"/>
        <rFont val="Calibri"/>
      </rPr>
      <t xml:space="preserve"> </t>
    </r>
    <r>
      <rPr>
        <u/>
        <sz val="10"/>
        <color rgb="FF1155CC"/>
        <rFont val="Calibri"/>
      </rPr>
      <t>[SJBP]_Gà Rán KFC_CUPC1</t>
    </r>
  </si>
  <si>
    <r>
      <rPr>
        <sz val="10"/>
        <rFont val="Calibri"/>
      </rPr>
      <t xml:space="preserve">9h - 12h </t>
    </r>
    <r>
      <rPr>
        <u/>
        <sz val="10"/>
        <color rgb="FF1155CC"/>
        <rFont val="Calibri"/>
      </rPr>
      <t>[VIP]_Cơm Thố Anh Nguyễn_16-29Mar</t>
    </r>
    <r>
      <rPr>
        <sz val="10"/>
        <rFont val="Calibri"/>
      </rPr>
      <t xml:space="preserve"> 250421_Cơm Thố Anh Nguyễn_13 cities</t>
    </r>
  </si>
  <si>
    <t>[VIP]_Phúc Long Coffee &amp; Tea_Combo 79k_Mar</t>
  </si>
  <si>
    <r>
      <rPr>
        <u/>
        <sz val="10"/>
        <color rgb="FF1155CC"/>
        <rFont val="Calibri"/>
      </rPr>
      <t>[VIP]_Phúc Long Coffee &amp; Tea_Combo 79k_Mar</t>
    </r>
    <r>
      <rPr>
        <sz val="10"/>
        <rFont val="Calibri"/>
      </rPr>
      <t xml:space="preserve">  260106_Phúc Long Coffee &amp; Tea_20 cities</t>
    </r>
  </si>
  <si>
    <r>
      <rPr>
        <sz val="10"/>
        <rFont val="Calibri"/>
      </rPr>
      <t xml:space="preserve"> </t>
    </r>
    <r>
      <rPr>
        <u/>
        <sz val="10"/>
        <color rgb="FF1155CC"/>
        <rFont val="Calibri"/>
      </rPr>
      <t>[VIP]_Cơm Thố Anh Nguyễn_16-29Mar</t>
    </r>
  </si>
  <si>
    <r>
      <rPr>
        <sz val="10"/>
        <rFont val="Calibri"/>
      </rPr>
      <t xml:space="preserve"> </t>
    </r>
    <r>
      <rPr>
        <u/>
        <sz val="10"/>
        <color rgb="FF1155CC"/>
        <rFont val="Calibri"/>
      </rPr>
      <t>[VIP]_Cơm Thố Anh Nguyễn_16-29Mar</t>
    </r>
  </si>
  <si>
    <r>
      <rPr>
        <sz val="10"/>
        <rFont val="Calibri"/>
      </rPr>
      <t xml:space="preserve"> </t>
    </r>
    <r>
      <rPr>
        <u/>
        <sz val="10"/>
        <color rgb="FF1155CC"/>
        <rFont val="Calibri"/>
      </rPr>
      <t>[VIP]_Cơm Thố Anh Nguyễn_16-29Mar</t>
    </r>
    <r>
      <rPr>
        <sz val="10"/>
        <rFont val="Calibri"/>
      </rPr>
      <t xml:space="preserve"> 250421_Cơm Thố Anh Nguyễn_13 cities</t>
    </r>
  </si>
  <si>
    <r>
      <rPr>
        <sz val="10"/>
        <color rgb="FF000000"/>
        <rFont val="Calibri"/>
      </rPr>
      <t xml:space="preserve">10h-12h </t>
    </r>
    <r>
      <rPr>
        <u/>
        <sz val="10"/>
        <color rgb="FF1155CC"/>
        <rFont val="Calibri"/>
      </rPr>
      <t>[SJBP]_Gà Rán KFC_CUPC1</t>
    </r>
  </si>
  <si>
    <r>
      <rPr>
        <sz val="10"/>
        <color rgb="FF000000"/>
        <rFont val="Calibri"/>
      </rPr>
      <t xml:space="preserve">10h - 12h </t>
    </r>
    <r>
      <rPr>
        <u/>
        <sz val="10"/>
        <color rgb="FF1155CC"/>
        <rFont val="Calibri"/>
      </rPr>
      <t>[SJBP]_Gà Rán KFC_CUPC1</t>
    </r>
  </si>
  <si>
    <r>
      <rPr>
        <sz val="10"/>
        <color rgb="FF000000"/>
        <rFont val="Calibri"/>
      </rPr>
      <t xml:space="preserve">10h - 12h </t>
    </r>
    <r>
      <rPr>
        <u/>
        <sz val="10"/>
        <color rgb="FF1155CC"/>
        <rFont val="Calibri"/>
      </rPr>
      <t>[SJBP]_Gà Rán KFC_CUPC1</t>
    </r>
  </si>
  <si>
    <r>
      <rPr>
        <sz val="10"/>
        <rFont val="Calibri"/>
      </rPr>
      <t xml:space="preserve"> 10h-12h </t>
    </r>
    <r>
      <rPr>
        <u/>
        <sz val="10"/>
        <color rgb="FF1155CC"/>
        <rFont val="Calibri"/>
      </rPr>
      <t>[SJBP]_Gà Rán KFC_CUPC1</t>
    </r>
    <r>
      <rPr>
        <sz val="10"/>
        <color rgb="FF000000"/>
        <rFont val="Calibri"/>
      </rPr>
      <t xml:space="preserve"> 260106_Gà Rán KFC_31 cities</t>
    </r>
  </si>
  <si>
    <r>
      <rPr>
        <sz val="10"/>
        <color rgb="FF000000"/>
        <rFont val="Calibri"/>
      </rPr>
      <t xml:space="preserve">10h-12h </t>
    </r>
    <r>
      <rPr>
        <u/>
        <sz val="10"/>
        <color rgb="FF1155CC"/>
        <rFont val="Calibri"/>
      </rPr>
      <t>[SJBP]_Pizza Hut_Mar</t>
    </r>
  </si>
  <si>
    <r>
      <rPr>
        <sz val="10"/>
        <color rgb="FF000000"/>
        <rFont val="Calibri"/>
      </rPr>
      <t xml:space="preserve">10h-12h </t>
    </r>
    <r>
      <rPr>
        <u/>
        <sz val="10"/>
        <color rgb="FF1155CC"/>
        <rFont val="Calibri"/>
      </rPr>
      <t>[SJBP]_Pizza Hut_Mar</t>
    </r>
  </si>
  <si>
    <r>
      <rPr>
        <sz val="10"/>
        <color rgb="FF000000"/>
        <rFont val="Calibri"/>
      </rPr>
      <t xml:space="preserve">10h-12h </t>
    </r>
    <r>
      <rPr>
        <u/>
        <sz val="10"/>
        <color rgb="FF1155CC"/>
        <rFont val="Calibri"/>
      </rPr>
      <t>[SJBP]_Pizza Hut_Mar</t>
    </r>
  </si>
  <si>
    <r>
      <rPr>
        <sz val="10"/>
        <rFont val="Calibri"/>
      </rPr>
      <t xml:space="preserve">10h - 12h </t>
    </r>
    <r>
      <rPr>
        <u/>
        <sz val="10"/>
        <color rgb="FF1155CC"/>
        <rFont val="Calibri"/>
      </rPr>
      <t>[SJBP]_Pizza Hut_Mar</t>
    </r>
    <r>
      <rPr>
        <sz val="10"/>
        <color rgb="FF000000"/>
        <rFont val="Calibri"/>
      </rPr>
      <t xml:space="preserve"> 260106_Pizza Hut_21 cities</t>
    </r>
  </si>
  <si>
    <r>
      <rPr>
        <sz val="10"/>
        <color rgb="FF000000"/>
        <rFont val="Calibri"/>
      </rPr>
      <t xml:space="preserve">10h - 12h </t>
    </r>
    <r>
      <rPr>
        <u/>
        <sz val="10"/>
        <color rgb="FF1155CC"/>
        <rFont val="Calibri"/>
      </rPr>
      <t>[SuperVIP]_Pizza Hut_10-26Apr</t>
    </r>
  </si>
  <si>
    <r>
      <rPr>
        <sz val="10"/>
        <color rgb="FF000000"/>
        <rFont val="Calibri"/>
      </rPr>
      <t xml:space="preserve">10h - 12h </t>
    </r>
    <r>
      <rPr>
        <u/>
        <sz val="10"/>
        <color rgb="FF1155CC"/>
        <rFont val="Calibri"/>
      </rPr>
      <t>[SuperVIP]_Pizza Hut_10-26Apr</t>
    </r>
  </si>
  <si>
    <r>
      <rPr>
        <sz val="10"/>
        <color rgb="FF000000"/>
        <rFont val="Calibri"/>
      </rPr>
      <t xml:space="preserve">10h - 12h </t>
    </r>
    <r>
      <rPr>
        <u/>
        <sz val="10"/>
        <color rgb="FF1155CC"/>
        <rFont val="Calibri"/>
      </rPr>
      <t>[SuperVIP]_Pizza Hut_10-26Apr</t>
    </r>
  </si>
  <si>
    <r>
      <rPr>
        <sz val="10"/>
        <rFont val="Calibri"/>
      </rPr>
      <t xml:space="preserve">10h - 12h </t>
    </r>
    <r>
      <rPr>
        <u/>
        <sz val="10"/>
        <color rgb="FF1155CC"/>
        <rFont val="Calibri"/>
      </rPr>
      <t>[SuperVIP]_Pizza Hut_10-26Apr</t>
    </r>
    <r>
      <rPr>
        <sz val="10"/>
        <rFont val="Calibri"/>
      </rPr>
      <t xml:space="preserve"> 260106_Pizza Hut_21 cities</t>
    </r>
  </si>
  <si>
    <r>
      <rPr>
        <u/>
        <sz val="10"/>
        <color rgb="FF000000"/>
        <rFont val="Arial"/>
      </rPr>
      <t xml:space="preserve"> </t>
    </r>
    <r>
      <rPr>
        <u/>
        <sz val="10"/>
        <color rgb="FF1155CC"/>
        <rFont val="Arial"/>
      </rPr>
      <t>[VIP]_The Coffee House_13-15Apr</t>
    </r>
  </si>
  <si>
    <r>
      <rPr>
        <u/>
        <sz val="10"/>
        <color rgb="FF000000"/>
        <rFont val="Arial"/>
      </rPr>
      <t xml:space="preserve"> </t>
    </r>
    <r>
      <rPr>
        <u/>
        <sz val="10"/>
        <color rgb="FF1155CC"/>
        <rFont val="Arial"/>
      </rPr>
      <t>[VIP]_The Coffee House_13-15Apr</t>
    </r>
  </si>
  <si>
    <r>
      <rPr>
        <sz val="10"/>
        <rFont val="Calibri"/>
      </rPr>
      <t xml:space="preserve"> </t>
    </r>
    <r>
      <rPr>
        <u/>
        <sz val="10"/>
        <color rgb="FF1155CC"/>
        <rFont val="Calibri"/>
      </rPr>
      <t>[VIP]_Cà Phê Muối Chú Long_Apr</t>
    </r>
    <r>
      <rPr>
        <sz val="10"/>
        <rFont val="Calibri"/>
      </rPr>
      <t xml:space="preserve"> 260202_Cà Phê Muối Chú Long_16 cities</t>
    </r>
  </si>
  <si>
    <r>
      <rPr>
        <sz val="10"/>
        <rFont val="Calibri"/>
      </rPr>
      <t xml:space="preserve"> </t>
    </r>
    <r>
      <rPr>
        <u/>
        <sz val="10"/>
        <color rgb="FF1155CC"/>
        <rFont val="Calibri"/>
      </rPr>
      <t>[VIP]_Cà Phê Muối Chú Long_Apr</t>
    </r>
    <r>
      <rPr>
        <sz val="10"/>
        <rFont val="Calibri"/>
      </rPr>
      <t xml:space="preserve"> 260202_Cà Phê Muối Chú Long_16 cities</t>
    </r>
  </si>
  <si>
    <r>
      <rPr>
        <sz val="10"/>
        <color rgb="FF000000"/>
        <rFont val="Calibri"/>
      </rPr>
      <t xml:space="preserve">9h - 12h </t>
    </r>
    <r>
      <rPr>
        <u/>
        <sz val="10"/>
        <color rgb="FF1155CC"/>
        <rFont val="Calibri"/>
      </rPr>
      <t>[VIP]_McDonald's_17-19Apr</t>
    </r>
  </si>
  <si>
    <r>
      <rPr>
        <sz val="10"/>
        <color rgb="FF000000"/>
        <rFont val="Calibri"/>
      </rPr>
      <t xml:space="preserve">9h - 12h </t>
    </r>
    <r>
      <rPr>
        <u/>
        <sz val="10"/>
        <color rgb="FF1155CC"/>
        <rFont val="Calibri"/>
      </rPr>
      <t>[VIP]_McDonald's_17-19Apr</t>
    </r>
  </si>
  <si>
    <r>
      <rPr>
        <sz val="10"/>
        <color rgb="FF000000"/>
        <rFont val="Calibri"/>
      </rPr>
      <t xml:space="preserve">9h - 12h </t>
    </r>
    <r>
      <rPr>
        <u/>
        <sz val="10"/>
        <color rgb="FF1155CC"/>
        <rFont val="Calibri"/>
      </rPr>
      <t>[VIP]_McDonald's_17-19Apr</t>
    </r>
  </si>
  <si>
    <r>
      <rPr>
        <sz val="10"/>
        <rFont val="Calibri"/>
      </rPr>
      <t xml:space="preserve">9h - 12h </t>
    </r>
    <r>
      <rPr>
        <u/>
        <sz val="10"/>
        <color rgb="FF1155CC"/>
        <rFont val="Calibri"/>
      </rPr>
      <t>[VIP]_McDonald's_17-19Apr</t>
    </r>
    <r>
      <rPr>
        <sz val="10"/>
        <rFont val="Calibri"/>
      </rPr>
      <t xml:space="preserve"> 251025_McDonald's_7 cities</t>
    </r>
  </si>
  <si>
    <r>
      <rPr>
        <sz val="10"/>
        <color rgb="FF000000"/>
        <rFont val="Calibri"/>
      </rPr>
      <t xml:space="preserve">09h -12h </t>
    </r>
    <r>
      <rPr>
        <u/>
        <sz val="10"/>
        <color rgb="FF1155CC"/>
        <rFont val="Calibri"/>
      </rPr>
      <t>[SuperVIP]_Lotteria DI_23-26Apr</t>
    </r>
  </si>
  <si>
    <r>
      <rPr>
        <sz val="10"/>
        <color rgb="FF000000"/>
        <rFont val="Calibri"/>
      </rPr>
      <t xml:space="preserve">09h -12h </t>
    </r>
    <r>
      <rPr>
        <u/>
        <sz val="10"/>
        <color rgb="FF1155CC"/>
        <rFont val="Calibri"/>
      </rPr>
      <t>[SuperVIP]_Lotteria DI_23-26Apr</t>
    </r>
  </si>
  <si>
    <r>
      <rPr>
        <sz val="10"/>
        <color rgb="FF000000"/>
        <rFont val="Calibri"/>
      </rPr>
      <t xml:space="preserve">09h -12h </t>
    </r>
    <r>
      <rPr>
        <u/>
        <sz val="10"/>
        <color rgb="FF1155CC"/>
        <rFont val="Calibri"/>
      </rPr>
      <t>[SuperVIP]_Lotteria DI_23-26Apr</t>
    </r>
  </si>
  <si>
    <r>
      <rPr>
        <sz val="10"/>
        <rFont val="Calibri"/>
      </rPr>
      <t xml:space="preserve">9h-12h </t>
    </r>
    <r>
      <rPr>
        <u/>
        <sz val="10"/>
        <color rgb="FF1155CC"/>
        <rFont val="Calibri"/>
      </rPr>
      <t>[SuperVIP]_Lotteria DI_23-26Apr</t>
    </r>
    <r>
      <rPr>
        <sz val="10"/>
        <rFont val="Calibri"/>
      </rPr>
      <t xml:space="preserve"> 260116_Lotteria_41 cities</t>
    </r>
  </si>
  <si>
    <r>
      <rPr>
        <b/>
        <sz val="10"/>
        <color rgb="FFFF0000"/>
        <rFont val="Calibri"/>
      </rPr>
      <t>1st</t>
    </r>
    <r>
      <rPr>
        <sz val="10"/>
        <color theme="1"/>
        <rFont val="Calibri"/>
      </rPr>
      <t xml:space="preserve"> scroll 12:00 - 16:00</t>
    </r>
  </si>
  <si>
    <t xml:space="preserve">[VIP]_The Coffee House_4-6.3
</t>
  </si>
  <si>
    <r>
      <rPr>
        <sz val="10"/>
        <rFont val="Calibri"/>
      </rPr>
      <t xml:space="preserve"> </t>
    </r>
    <r>
      <rPr>
        <u/>
        <sz val="10"/>
        <color rgb="FF1155CC"/>
        <rFont val="Calibri"/>
      </rPr>
      <t xml:space="preserve">[SJBP]_Phúc Long Coffee &amp; Tea_Combo 119k_Mar
</t>
    </r>
  </si>
  <si>
    <r>
      <rPr>
        <sz val="10"/>
        <rFont val="Calibri"/>
      </rPr>
      <t xml:space="preserve"> </t>
    </r>
    <r>
      <rPr>
        <u/>
        <sz val="10"/>
        <color rgb="FF1155CC"/>
        <rFont val="Calibri"/>
      </rPr>
      <t xml:space="preserve">[SJBP]_Phúc Long Coffee &amp; Tea_Combo 119k_Mar
</t>
    </r>
  </si>
  <si>
    <r>
      <rPr>
        <sz val="10"/>
        <rFont val="Calibri"/>
      </rPr>
      <t xml:space="preserve"> </t>
    </r>
    <r>
      <rPr>
        <u/>
        <sz val="10"/>
        <color rgb="FF1155CC"/>
        <rFont val="Calibri"/>
      </rPr>
      <t xml:space="preserve">[SJBP]_Phúc Long Coffee &amp; Tea_Combo 119k_Mar
</t>
    </r>
  </si>
  <si>
    <r>
      <rPr>
        <sz val="10"/>
        <rFont val="Calibri"/>
      </rPr>
      <t xml:space="preserve"> </t>
    </r>
    <r>
      <rPr>
        <u/>
        <sz val="10"/>
        <color rgb="FF1155CC"/>
        <rFont val="Calibri"/>
      </rPr>
      <t xml:space="preserve">[SJBP]_Phúc Long Coffee &amp; Tea_Combo 119k_Mar
</t>
    </r>
  </si>
  <si>
    <r>
      <rPr>
        <u/>
        <sz val="10"/>
        <color rgb="FF1155CC"/>
        <rFont val="Calibri"/>
      </rPr>
      <t>[SuperVIP]_Trà Sữa May Cha_Mar</t>
    </r>
    <r>
      <rPr>
        <sz val="10"/>
        <color rgb="FF000000"/>
        <rFont val="Calibri"/>
      </rPr>
      <t xml:space="preserve"> 260106_Trà Sữa May Cha_9 cities</t>
    </r>
  </si>
  <si>
    <r>
      <rPr>
        <u/>
        <sz val="10"/>
        <color rgb="FF1155CC"/>
        <rFont val="Calibri"/>
      </rPr>
      <t>[SuperVIP]_Trà Sữa May Cha_Mar</t>
    </r>
    <r>
      <rPr>
        <sz val="10"/>
        <color rgb="FF000000"/>
        <rFont val="Calibri"/>
      </rPr>
      <t xml:space="preserve"> 260106_Trà Sữa May Cha_9 cities</t>
    </r>
  </si>
  <si>
    <r>
      <rPr>
        <u/>
        <sz val="10"/>
        <color rgb="FF1155CC"/>
        <rFont val="Calibri"/>
      </rPr>
      <t>[SuperVIP]_Phê La_16-20Mar</t>
    </r>
    <r>
      <rPr>
        <sz val="10"/>
        <rFont val="Calibri"/>
      </rPr>
      <t xml:space="preserve"> </t>
    </r>
  </si>
  <si>
    <r>
      <rPr>
        <u/>
        <sz val="10"/>
        <color rgb="FF1155CC"/>
        <rFont val="Calibri"/>
      </rPr>
      <t>[SuperVIP]_Phê La_16-20Mar</t>
    </r>
    <r>
      <rPr>
        <sz val="10"/>
        <rFont val="Calibri"/>
      </rPr>
      <t xml:space="preserve"> </t>
    </r>
  </si>
  <si>
    <r>
      <rPr>
        <u/>
        <sz val="10"/>
        <color rgb="FF1155CC"/>
        <rFont val="Calibri"/>
      </rPr>
      <t>[SuperVIP]_Phê La_16-20Mar</t>
    </r>
    <r>
      <rPr>
        <sz val="10"/>
        <rFont val="Calibri"/>
      </rPr>
      <t xml:space="preserve"> </t>
    </r>
  </si>
  <si>
    <r>
      <rPr>
        <u/>
        <sz val="10"/>
        <color rgb="FF1155CC"/>
        <rFont val="Calibri"/>
      </rPr>
      <t>[SuperVIP]_Phê La_16-20Mar</t>
    </r>
    <r>
      <rPr>
        <sz val="10"/>
        <rFont val="Calibri"/>
      </rPr>
      <t xml:space="preserve"> 260116_Phê La_11 cities</t>
    </r>
  </si>
  <si>
    <r>
      <rPr>
        <u/>
        <sz val="10"/>
        <color rgb="FF1155CC"/>
        <rFont val="Calibri"/>
      </rPr>
      <t>[SuperVIP]_Phê La_16-20Mar</t>
    </r>
    <r>
      <rPr>
        <sz val="10"/>
        <rFont val="Calibri"/>
      </rPr>
      <t xml:space="preserve"> 260116_Phê La_11 cities</t>
    </r>
  </si>
  <si>
    <r>
      <rPr>
        <strike/>
        <sz val="10"/>
        <color rgb="FF1155CC"/>
        <rFont val="Calibri"/>
      </rPr>
      <t>[SuperVIP]_Phê La_16-20Mar</t>
    </r>
    <r>
      <rPr>
        <strike/>
        <u/>
        <sz val="10"/>
        <rFont val="Calibri"/>
      </rPr>
      <t xml:space="preserve"> 260116_Phê La_11 cities
</t>
    </r>
    <r>
      <rPr>
        <u/>
        <sz val="10"/>
        <color rgb="FF1155CC"/>
        <rFont val="Calibri"/>
      </rPr>
      <t>[SuperVIP]_The Coffee House_9-11.3</t>
    </r>
  </si>
  <si>
    <r>
      <rPr>
        <u/>
        <sz val="10"/>
        <color rgb="FF1155CC"/>
        <rFont val="Calibri"/>
      </rPr>
      <t>[SuperVIP]_Phê La_16-20Mar</t>
    </r>
    <r>
      <rPr>
        <sz val="10"/>
        <rFont val="Calibri"/>
      </rPr>
      <t xml:space="preserve"> 260116_Phê La_11 cities</t>
    </r>
  </si>
  <si>
    <r>
      <rPr>
        <u/>
        <sz val="10"/>
        <color rgb="FF1155CC"/>
        <rFont val="Calibri"/>
      </rPr>
      <t>[SuperVIP]_Phê La_16-20Mar</t>
    </r>
    <r>
      <rPr>
        <sz val="10"/>
        <rFont val="Calibri"/>
      </rPr>
      <t xml:space="preserve"> 260116_Phê La_11 cities</t>
    </r>
  </si>
  <si>
    <r>
      <rPr>
        <u/>
        <sz val="10"/>
        <color rgb="FF1155CC"/>
        <rFont val="Calibri"/>
      </rPr>
      <t>[SJBP]_The Coffee House_1đ</t>
    </r>
    <r>
      <rPr>
        <sz val="10"/>
        <color rgb="FF000000"/>
        <rFont val="Calibri"/>
      </rPr>
      <t xml:space="preserve"> 251014_The Coffee House_8 cities</t>
    </r>
  </si>
  <si>
    <r>
      <rPr>
        <u/>
        <sz val="10"/>
        <color rgb="FF1155CC"/>
        <rFont val="Calibri"/>
      </rPr>
      <t>[SJBP]_The Coffee House_1đ</t>
    </r>
    <r>
      <rPr>
        <sz val="10"/>
        <color rgb="FF000000"/>
        <rFont val="Calibri"/>
      </rPr>
      <t xml:space="preserve"> 251014_The Coffee House_8 cities</t>
    </r>
  </si>
  <si>
    <r>
      <rPr>
        <u/>
        <sz val="10"/>
        <color rgb="FF1155CC"/>
        <rFont val="Calibri"/>
      </rPr>
      <t>[Win 1]_Trà Sữa May Cha_Mar</t>
    </r>
    <r>
      <rPr>
        <sz val="10"/>
        <rFont val="Calibri"/>
      </rPr>
      <t>_BD,CT,AG,TG,BH,LA,KG,DL,Hue</t>
    </r>
  </si>
  <si>
    <r>
      <rPr>
        <u/>
        <sz val="10"/>
        <color rgb="FF1155CC"/>
        <rFont val="Calibri"/>
      </rPr>
      <t>[SJBP]_The Coffee House_1đ</t>
    </r>
    <r>
      <rPr>
        <sz val="10"/>
        <rFont val="Calibri"/>
      </rPr>
      <t xml:space="preserve"> 251014_The Coffee House_8 cities</t>
    </r>
  </si>
  <si>
    <r>
      <rPr>
        <u/>
        <sz val="10"/>
        <color rgb="FF1155CC"/>
        <rFont val="Calibri"/>
      </rPr>
      <t>[SJBP]_The Coffee House_1đ</t>
    </r>
    <r>
      <rPr>
        <sz val="10"/>
        <rFont val="Calibri"/>
      </rPr>
      <t xml:space="preserve"> 251014_The Coffee House_8 cities</t>
    </r>
  </si>
  <si>
    <r>
      <rPr>
        <u/>
        <sz val="10"/>
        <color rgb="FF1155CC"/>
        <rFont val="Calibri"/>
      </rPr>
      <t>[VIP]_Gong Cha_23-25Mar</t>
    </r>
    <r>
      <rPr>
        <sz val="10"/>
        <rFont val="Calibri"/>
      </rPr>
      <t xml:space="preserve"> </t>
    </r>
  </si>
  <si>
    <r>
      <rPr>
        <u/>
        <sz val="10"/>
        <color rgb="FF1155CC"/>
        <rFont val="Calibri"/>
      </rPr>
      <t>[VIP]_Gong Cha_23-25Mar</t>
    </r>
    <r>
      <rPr>
        <sz val="10"/>
        <color rgb="FF000000"/>
        <rFont val="Calibri"/>
      </rPr>
      <t xml:space="preserve"> 260109_Gong Cha_7 cities</t>
    </r>
  </si>
  <si>
    <r>
      <rPr>
        <sz val="10"/>
        <rFont val="Calibri"/>
      </rPr>
      <t xml:space="preserve"> </t>
    </r>
    <r>
      <rPr>
        <u/>
        <sz val="10"/>
        <color rgb="FF1155CC"/>
        <rFont val="Calibri"/>
      </rPr>
      <t>[VIP]_The Coffee House_25-27Mar</t>
    </r>
    <r>
      <rPr>
        <sz val="10"/>
        <rFont val="Calibri"/>
      </rPr>
      <t xml:space="preserve"> 251014_The Coffee House_8 cities</t>
    </r>
  </si>
  <si>
    <r>
      <rPr>
        <u/>
        <sz val="10"/>
        <color rgb="FF1155CC"/>
        <rFont val="Calibri"/>
      </rPr>
      <t>[SJBP]_Highlands Coffee_-50k</t>
    </r>
    <r>
      <rPr>
        <sz val="10"/>
        <color rgb="FF000000"/>
        <rFont val="Calibri"/>
      </rPr>
      <t xml:space="preserve"> 260106_Highlands Coffee_41 cities</t>
    </r>
  </si>
  <si>
    <r>
      <rPr>
        <u/>
        <sz val="10"/>
        <color rgb="FF1155CC"/>
        <rFont val="Calibri"/>
      </rPr>
      <t>[Combo 1]_Trà Sữa May Cha_Mar</t>
    </r>
    <r>
      <rPr>
        <sz val="10"/>
        <color rgb="FF000000"/>
        <rFont val="Calibri"/>
      </rPr>
      <t>_BD,CT,AG,TG,BH,LA,KG,DL,Hue</t>
    </r>
  </si>
  <si>
    <r>
      <rPr>
        <sz val="10"/>
        <rFont val="Calibri"/>
      </rPr>
      <t xml:space="preserve"> </t>
    </r>
    <r>
      <rPr>
        <u/>
        <sz val="10"/>
        <color rgb="FF1155CC"/>
        <rFont val="Calibri"/>
      </rPr>
      <t>[SJBP]_The Coffee House_WC Mon</t>
    </r>
  </si>
  <si>
    <r>
      <rPr>
        <u/>
        <sz val="10"/>
        <color rgb="FF1155CC"/>
        <rFont val="Calibri"/>
      </rPr>
      <t>[SJBP]_Highlands Coffee_-50k</t>
    </r>
    <r>
      <rPr>
        <sz val="10"/>
        <rFont val="Calibri"/>
      </rPr>
      <t xml:space="preserve"> 260106_Highlands Coffee_41 cities</t>
    </r>
  </si>
  <si>
    <t>[SuperVIP]_Phê La_1-3Apr</t>
  </si>
  <si>
    <r>
      <rPr>
        <u/>
        <sz val="10"/>
        <color rgb="FF1155CC"/>
        <rFont val="Calibri"/>
      </rPr>
      <t>[SuperVIP]_Phê La_1-3Apr</t>
    </r>
    <r>
      <rPr>
        <sz val="10"/>
        <color rgb="FF000000"/>
        <rFont val="Calibri"/>
      </rPr>
      <t xml:space="preserve"> 260116_Phê La_11 cities</t>
    </r>
  </si>
  <si>
    <t>[VIP]_Tocotoco_Apr</t>
  </si>
  <si>
    <t>[VIP]_Cheese Coffee_Combo 89k</t>
  </si>
  <si>
    <t>[VIP]_Gong Cha_6-8Apr</t>
  </si>
  <si>
    <r>
      <rPr>
        <u/>
        <sz val="10"/>
        <color rgb="FF1155CC"/>
        <rFont val="Calibri"/>
      </rPr>
      <t>[VIP]_Gong Cha_6-8Apr</t>
    </r>
    <r>
      <rPr>
        <sz val="10"/>
        <color rgb="FF000000"/>
        <rFont val="Calibri"/>
      </rPr>
      <t xml:space="preserve"> 260109_Gong Cha_7 cities</t>
    </r>
  </si>
  <si>
    <r>
      <rPr>
        <u/>
        <sz val="10"/>
        <color rgb="FF1155CC"/>
        <rFont val="Calibri"/>
      </rPr>
      <t>[VIP]_Phúc Long Coffee &amp; Tea_Combo 79k_Apr</t>
    </r>
    <r>
      <rPr>
        <sz val="10"/>
        <rFont val="Calibri"/>
      </rPr>
      <t xml:space="preserve"> </t>
    </r>
  </si>
  <si>
    <r>
      <rPr>
        <u/>
        <sz val="10"/>
        <color rgb="FF1155CC"/>
        <rFont val="Calibri"/>
      </rPr>
      <t>[VIP]_Phúc Long Coffee &amp; Tea_Combo 79k_Apr</t>
    </r>
    <r>
      <rPr>
        <sz val="10"/>
        <rFont val="Calibri"/>
      </rPr>
      <t xml:space="preserve"> </t>
    </r>
  </si>
  <si>
    <r>
      <rPr>
        <u/>
        <sz val="10"/>
        <color rgb="FF1155CC"/>
        <rFont val="Calibri"/>
      </rPr>
      <t>[VIP]_Phúc Long Coffee &amp; Tea_Combo 79k_Apr</t>
    </r>
    <r>
      <rPr>
        <sz val="10"/>
        <rFont val="Calibri"/>
      </rPr>
      <t xml:space="preserve"> </t>
    </r>
  </si>
  <si>
    <r>
      <rPr>
        <u/>
        <sz val="10"/>
        <color rgb="FF1155CC"/>
        <rFont val="Calibri"/>
      </rPr>
      <t>[VIP]_Phúc Long Coffee &amp; Tea_Combo 79k_Apr</t>
    </r>
    <r>
      <rPr>
        <sz val="10"/>
        <rFont val="Calibri"/>
      </rPr>
      <t xml:space="preserve"> 260106_Phúc Long Coffee &amp; Tea_20 cities</t>
    </r>
  </si>
  <si>
    <t xml:space="preserve">[SuperVIP]_Trà Sữa May Cha_Apr </t>
  </si>
  <si>
    <r>
      <rPr>
        <u/>
        <sz val="10"/>
        <color rgb="FF1155CC"/>
        <rFont val="Calibri"/>
      </rPr>
      <t xml:space="preserve">[SuperVIP]_Trà Sữa May Cha_Apr </t>
    </r>
    <r>
      <rPr>
        <sz val="10"/>
        <color rgb="FF000000"/>
        <rFont val="Calibri"/>
      </rPr>
      <t xml:space="preserve"> 260106_Trà Sữa May Cha_9 cities</t>
    </r>
  </si>
  <si>
    <t>[VIP]_Trà sữa Mixue_Apr</t>
  </si>
  <si>
    <r>
      <rPr>
        <u/>
        <sz val="10"/>
        <color rgb="FF1155CC"/>
        <rFont val="Calibri"/>
      </rPr>
      <t>[VIP]_Trà sữa Mixue_Apr</t>
    </r>
    <r>
      <rPr>
        <sz val="10"/>
        <color rgb="FF000000"/>
        <rFont val="Calibri"/>
      </rPr>
      <t xml:space="preserve"> 260318_Trà sữa Mixue_30 cities</t>
    </r>
  </si>
  <si>
    <t>[SuperVIP]_Phê La_13-17Apr</t>
  </si>
  <si>
    <r>
      <rPr>
        <u/>
        <sz val="10"/>
        <color rgb="FF1155CC"/>
        <rFont val="Calibri"/>
      </rPr>
      <t>[SuperVIP]_Phê La_13-17Apr</t>
    </r>
    <r>
      <rPr>
        <sz val="10"/>
        <rFont val="Calibri"/>
      </rPr>
      <t xml:space="preserve"> 260116_Phê La_11 cities</t>
    </r>
  </si>
  <si>
    <t>[VIP]_Trà Sữa May Cha_Apr</t>
  </si>
  <si>
    <r>
      <rPr>
        <u/>
        <sz val="10"/>
        <color rgb="FF1155CC"/>
        <rFont val="Calibri"/>
      </rPr>
      <t>[VIP]_Trà Sữa May Cha_Apr</t>
    </r>
    <r>
      <rPr>
        <sz val="10"/>
        <color rgb="FF000000"/>
        <rFont val="Calibri"/>
      </rPr>
      <t xml:space="preserve"> 260106_Trà Sữa May Cha_9 cities</t>
    </r>
  </si>
  <si>
    <t>[VIP]_Gong Cha_20-22Apr</t>
  </si>
  <si>
    <r>
      <rPr>
        <u/>
        <sz val="10"/>
        <color rgb="FF1155CC"/>
        <rFont val="Calibri"/>
      </rPr>
      <t>[VIP]_Gong Cha_20-22Apr</t>
    </r>
    <r>
      <rPr>
        <sz val="10"/>
        <color rgb="FF000000"/>
        <rFont val="Calibri"/>
      </rPr>
      <t xml:space="preserve">  260109_Gong Cha_7 cities</t>
    </r>
  </si>
  <si>
    <r>
      <rPr>
        <sz val="10"/>
        <rFont val="Calibri"/>
      </rPr>
      <t xml:space="preserve"> </t>
    </r>
    <r>
      <rPr>
        <u/>
        <sz val="10"/>
        <color rgb="FF1155CC"/>
        <rFont val="Calibri"/>
      </rPr>
      <t>[VIP]_Phúc Long Coffee &amp; Tea_Combo 79k_Apr</t>
    </r>
    <r>
      <rPr>
        <sz val="10"/>
        <rFont val="Calibri"/>
      </rPr>
      <t xml:space="preserve"> </t>
    </r>
  </si>
  <si>
    <r>
      <rPr>
        <sz val="10"/>
        <rFont val="Calibri"/>
      </rPr>
      <t xml:space="preserve"> </t>
    </r>
    <r>
      <rPr>
        <u/>
        <sz val="10"/>
        <color rgb="FF1155CC"/>
        <rFont val="Calibri"/>
      </rPr>
      <t>[VIP]_Phúc Long Coffee &amp; Tea_Combo 79k_Apr</t>
    </r>
    <r>
      <rPr>
        <sz val="10"/>
        <rFont val="Calibri"/>
      </rPr>
      <t xml:space="preserve"> </t>
    </r>
  </si>
  <si>
    <r>
      <rPr>
        <sz val="10"/>
        <rFont val="Calibri"/>
      </rPr>
      <t xml:space="preserve"> </t>
    </r>
    <r>
      <rPr>
        <u/>
        <sz val="10"/>
        <color rgb="FF1155CC"/>
        <rFont val="Calibri"/>
      </rPr>
      <t>[VIP]_Phúc Long Coffee &amp; Tea_Combo 79k_Apr</t>
    </r>
    <r>
      <rPr>
        <sz val="10"/>
        <rFont val="Calibri"/>
      </rPr>
      <t xml:space="preserve"> </t>
    </r>
  </si>
  <si>
    <r>
      <rPr>
        <u/>
        <sz val="10"/>
        <color rgb="FF1155CC"/>
        <rFont val="Calibri"/>
      </rPr>
      <t>[VIP]_Phúc Long Coffee &amp; Tea_Combo 79k_Apr</t>
    </r>
    <r>
      <rPr>
        <sz val="10"/>
        <rFont val="Calibri"/>
      </rPr>
      <t xml:space="preserve"> 260106_Phúc Long Coffee &amp; Tea_20 cities</t>
    </r>
  </si>
  <si>
    <t>[VIP]_Trà Sữa Sunday Basic_Apr</t>
  </si>
  <si>
    <r>
      <rPr>
        <b/>
        <sz val="10"/>
        <color rgb="FFFF0000"/>
        <rFont val="Calibri"/>
      </rPr>
      <t>1st</t>
    </r>
    <r>
      <rPr>
        <sz val="10"/>
        <color theme="1"/>
        <rFont val="Calibri"/>
      </rPr>
      <t xml:space="preserve"> scroll 16:00 - 20:00</t>
    </r>
  </si>
  <si>
    <t>[VIP]_Gà Rán Popeyes_2-5Mar</t>
  </si>
  <si>
    <r>
      <rPr>
        <u/>
        <sz val="10"/>
        <color rgb="FF1155CC"/>
        <rFont val="Calibri"/>
      </rPr>
      <t>[VIP]_Gà Rán Popeyes_2-5Mar</t>
    </r>
    <r>
      <rPr>
        <sz val="10"/>
        <rFont val="Calibri"/>
      </rPr>
      <t xml:space="preserve"> 241231_Gà Rán Popeyes_9 cities</t>
    </r>
  </si>
  <si>
    <r>
      <rPr>
        <u/>
        <sz val="10"/>
        <color rgb="FF1155CC"/>
        <rFont val="Calibri"/>
      </rPr>
      <t>[VIP]_Gà Rán Popeyes_2-5Mar</t>
    </r>
    <r>
      <rPr>
        <sz val="10"/>
        <rFont val="Calibri"/>
      </rPr>
      <t xml:space="preserve"> 241231_Gà Rán Popeyes_9 cities</t>
    </r>
  </si>
  <si>
    <r>
      <rPr>
        <u/>
        <sz val="10"/>
        <color rgb="FF1155CC"/>
        <rFont val="Calibri"/>
      </rPr>
      <t>[SuperVIP]_Pizza Hut_Mar</t>
    </r>
    <r>
      <rPr>
        <sz val="10"/>
        <rFont val="Calibri"/>
      </rPr>
      <t xml:space="preserve"> 260106_Pizza Hut_21 citie</t>
    </r>
  </si>
  <si>
    <t xml:space="preserve"> [SuperVIP]_Gà Rán KFC_4-29Mar</t>
  </si>
  <si>
    <r>
      <rPr>
        <u/>
        <sz val="10"/>
        <color rgb="FF1155CC"/>
        <rFont val="Calibri"/>
      </rPr>
      <t xml:space="preserve"> [SuperVIP]_Gà Rán KFC_4-29Mar</t>
    </r>
    <r>
      <rPr>
        <sz val="10"/>
        <rFont val="Calibri"/>
      </rPr>
      <t xml:space="preserve"> 260106_Gà Rán KFC_31 cities</t>
    </r>
  </si>
  <si>
    <t>[SuperVIP]_Cơm Thố Anh Nguyễn_11-15Mar</t>
  </si>
  <si>
    <r>
      <rPr>
        <u/>
        <sz val="10"/>
        <color rgb="FF1155CC"/>
        <rFont val="Calibri"/>
      </rPr>
      <t>[SuperVIP]_Cơm Thố Anh Nguyễn_11-15Mar</t>
    </r>
    <r>
      <rPr>
        <sz val="10"/>
        <color rgb="FF000000"/>
        <rFont val="Calibri"/>
      </rPr>
      <t xml:space="preserve"> 250421_Cơm Thố Anh Nguyễn_13 cities</t>
    </r>
  </si>
  <si>
    <r>
      <rPr>
        <u/>
        <sz val="10"/>
        <color rgb="FF1155CC"/>
        <rFont val="Calibri"/>
      </rPr>
      <t>[VIP]_Gà Rán Texas Chicken_Mar</t>
    </r>
    <r>
      <rPr>
        <sz val="10"/>
        <rFont val="Calibri"/>
      </rPr>
      <t xml:space="preserve"> </t>
    </r>
  </si>
  <si>
    <r>
      <rPr>
        <u/>
        <sz val="10"/>
        <color rgb="FF1155CC"/>
        <rFont val="Calibri"/>
      </rPr>
      <t>[VIP]_Gà Rán Texas Chicken_Mar</t>
    </r>
    <r>
      <rPr>
        <sz val="10"/>
        <rFont val="Calibri"/>
      </rPr>
      <t xml:space="preserve"> </t>
    </r>
  </si>
  <si>
    <r>
      <rPr>
        <u/>
        <sz val="10"/>
        <color rgb="FF1155CC"/>
        <rFont val="Calibri"/>
      </rPr>
      <t>[VIP]_Gà Rán Texas Chicken_Mar</t>
    </r>
    <r>
      <rPr>
        <sz val="10"/>
        <rFont val="Calibri"/>
      </rPr>
      <t xml:space="preserve"> </t>
    </r>
  </si>
  <si>
    <r>
      <rPr>
        <u/>
        <sz val="10"/>
        <color rgb="FF1155CC"/>
        <rFont val="Calibri"/>
      </rPr>
      <t>[VIP]_Gà Rán Texas Chicken_Mar</t>
    </r>
    <r>
      <rPr>
        <sz val="10"/>
        <rFont val="Calibri"/>
      </rPr>
      <t xml:space="preserve">  250102_Gà Rán Texas Chicken_6 cities</t>
    </r>
  </si>
  <si>
    <t>[SuperVIP]_Gà Rán Popeyes_13-15Mar</t>
  </si>
  <si>
    <r>
      <rPr>
        <u/>
        <sz val="10"/>
        <color rgb="FF1155CC"/>
        <rFont val="Calibri"/>
      </rPr>
      <t>[SuperVIP]_Cơm Thố Anh Nguyễn_11-15Mar</t>
    </r>
    <r>
      <rPr>
        <sz val="10"/>
        <rFont val="Calibri"/>
      </rPr>
      <t xml:space="preserve"> 250421_Cơm Thố Anh Nguyễn_13 cities</t>
    </r>
  </si>
  <si>
    <r>
      <rPr>
        <u/>
        <sz val="10"/>
        <color rgb="FF1155CC"/>
        <rFont val="Calibri"/>
      </rPr>
      <t>[VIP]_McDonald's_Mar</t>
    </r>
    <r>
      <rPr>
        <sz val="10"/>
        <rFont val="Calibri"/>
      </rPr>
      <t xml:space="preserve">  251025_McDonald's_7 cities</t>
    </r>
  </si>
  <si>
    <r>
      <rPr>
        <u/>
        <sz val="10"/>
        <color rgb="FF1155CC"/>
        <rFont val="Calibri"/>
      </rPr>
      <t>[SuperVIP]_Gà Rán Popeyes_13-15Mar</t>
    </r>
    <r>
      <rPr>
        <u/>
        <sz val="10"/>
        <color rgb="FF1155CC"/>
        <rFont val="Calibri"/>
      </rPr>
      <t xml:space="preserve"> 241231_Gà Rán Popeyes_9 cities</t>
    </r>
  </si>
  <si>
    <r>
      <rPr>
        <strike/>
        <sz val="10"/>
        <rFont val="Calibri"/>
      </rPr>
      <t>Brand 50%</t>
    </r>
    <r>
      <rPr>
        <sz val="10"/>
        <rFont val="Calibri"/>
      </rPr>
      <t xml:space="preserve">
</t>
    </r>
    <r>
      <rPr>
        <u/>
        <sz val="10"/>
        <color rgb="FF1155CC"/>
        <rFont val="Calibri"/>
      </rPr>
      <t>[SJBP]_Gà Rán KFC_CUPC1</t>
    </r>
  </si>
  <si>
    <r>
      <rPr>
        <strike/>
        <sz val="10"/>
        <rFont val="Calibri"/>
      </rPr>
      <t>Brand 50%</t>
    </r>
    <r>
      <rPr>
        <sz val="10"/>
        <rFont val="Calibri"/>
      </rPr>
      <t xml:space="preserve">
</t>
    </r>
    <r>
      <rPr>
        <u/>
        <sz val="10"/>
        <color rgb="FF1155CC"/>
        <rFont val="Calibri"/>
      </rPr>
      <t>[SJBP]_Gà Rán KFC_CUPC1</t>
    </r>
  </si>
  <si>
    <r>
      <rPr>
        <strike/>
        <sz val="10"/>
        <rFont val="Calibri"/>
      </rPr>
      <t>Brand 50%</t>
    </r>
    <r>
      <rPr>
        <sz val="10"/>
        <rFont val="Calibri"/>
      </rPr>
      <t xml:space="preserve">
</t>
    </r>
    <r>
      <rPr>
        <u/>
        <sz val="10"/>
        <color rgb="FF1155CC"/>
        <rFont val="Calibri"/>
      </rPr>
      <t>[SJBP]_Gà Rán KFC_CUPC1</t>
    </r>
  </si>
  <si>
    <r>
      <rPr>
        <strike/>
        <sz val="10"/>
        <rFont val="Calibri"/>
      </rPr>
      <t>Brand 50%</t>
    </r>
    <r>
      <rPr>
        <sz val="10"/>
        <rFont val="Calibri"/>
      </rPr>
      <t xml:space="preserve">
</t>
    </r>
    <r>
      <rPr>
        <u/>
        <sz val="10"/>
        <color rgb="FF1155CC"/>
        <rFont val="Calibri"/>
      </rPr>
      <t>[SJBP]_Gà Rán KFC_CUPC1</t>
    </r>
    <r>
      <rPr>
        <sz val="10"/>
        <rFont val="Calibri"/>
      </rPr>
      <t xml:space="preserve"> 260106_Gà Rán KFC_31 cities</t>
    </r>
  </si>
  <si>
    <t>[SJBP]_McDonald's_Mar</t>
  </si>
  <si>
    <r>
      <rPr>
        <u/>
        <sz val="10"/>
        <color rgb="FF1155CC"/>
        <rFont val="Calibri"/>
      </rPr>
      <t>[SJBP]_McDonald's_Mar</t>
    </r>
    <r>
      <rPr>
        <sz val="10"/>
        <color rgb="FF000000"/>
        <rFont val="Calibri"/>
      </rPr>
      <t xml:space="preserve"> 251025_McDonald's_7 cities</t>
    </r>
  </si>
  <si>
    <r>
      <rPr>
        <u/>
        <sz val="10"/>
        <color rgb="FF1155CC"/>
        <rFont val="Calibri"/>
      </rPr>
      <t>[SuperVIP]_Lotteria DI_16-19Mar</t>
    </r>
    <r>
      <rPr>
        <sz val="10"/>
        <color rgb="FF000000"/>
        <rFont val="Calibri"/>
      </rPr>
      <t xml:space="preserve"> 260116_Lotteria_41 cities</t>
    </r>
  </si>
  <si>
    <r>
      <rPr>
        <u/>
        <sz val="10"/>
        <color rgb="FF1155CC"/>
        <rFont val="Calibri"/>
      </rPr>
      <t>[SJBP]_Pizza Hut_Mar</t>
    </r>
    <r>
      <rPr>
        <u/>
        <sz val="10"/>
        <color rgb="FF000000"/>
        <rFont val="Calibri"/>
      </rPr>
      <t xml:space="preserve"> 260106_Pizza Hut_21 cities</t>
    </r>
  </si>
  <si>
    <r>
      <rPr>
        <u/>
        <sz val="10"/>
        <color rgb="FF1155CC"/>
        <rFont val="Calibri"/>
      </rPr>
      <t>[VIP]_Pizza Hut_Mar</t>
    </r>
    <r>
      <rPr>
        <sz val="10"/>
        <color rgb="FF000000"/>
        <rFont val="Calibri"/>
      </rPr>
      <t xml:space="preserve"> 260106_Pizza Hut_21 citie</t>
    </r>
  </si>
  <si>
    <t>[VIP]_Gà Rán KFC_20-22Mar</t>
  </si>
  <si>
    <r>
      <rPr>
        <u/>
        <sz val="10"/>
        <color rgb="FF1155CC"/>
        <rFont val="Calibri"/>
      </rPr>
      <t>[VIP]_Gà Rán KFC_20-22Mar</t>
    </r>
    <r>
      <rPr>
        <sz val="10"/>
        <color rgb="FF000000"/>
        <rFont val="Calibri"/>
      </rPr>
      <t xml:space="preserve"> 260106_Gà Rán KFC_31 cities</t>
    </r>
  </si>
  <si>
    <r>
      <rPr>
        <u/>
        <sz val="10"/>
        <color rgb="FF1155CC"/>
        <rFont val="Calibri"/>
      </rPr>
      <t>[SuperVIP]_McDonald's_Mar</t>
    </r>
    <r>
      <rPr>
        <sz val="10"/>
        <rFont val="Calibri"/>
      </rPr>
      <t xml:space="preserve"> 251025_McDonald's_7 cities</t>
    </r>
  </si>
  <si>
    <r>
      <rPr>
        <u/>
        <sz val="10"/>
        <color rgb="FF1155CC"/>
        <rFont val="Calibri"/>
      </rPr>
      <t>[SJBP]_Pizza Hut_Mar</t>
    </r>
    <r>
      <rPr>
        <u/>
        <sz val="10"/>
        <color rgb="FF000000"/>
        <rFont val="Calibri"/>
      </rPr>
      <t xml:space="preserve"> 260106_Pizza Hut_21 cities</t>
    </r>
  </si>
  <si>
    <t>[VIP]_Cơm Tấm Phúc Lộc Thọ_Mar</t>
  </si>
  <si>
    <r>
      <rPr>
        <u/>
        <sz val="10"/>
        <color rgb="FF1155CC"/>
        <rFont val="Calibri"/>
      </rPr>
      <t>[SJBP]_Cơm Thố Anh Nguyễn_Mar</t>
    </r>
    <r>
      <rPr>
        <u/>
        <sz val="10"/>
        <color rgb="FF000000"/>
        <rFont val="Calibri"/>
      </rPr>
      <t xml:space="preserve"> 250421_Cơm Thố Anh Nguyễn_13 cities</t>
    </r>
  </si>
  <si>
    <r>
      <rPr>
        <u/>
        <sz val="10"/>
        <color rgb="FF1155CC"/>
        <rFont val="Calibri"/>
      </rPr>
      <t>[SJBP]_Pizza Hut_Mar</t>
    </r>
    <r>
      <rPr>
        <u/>
        <sz val="10"/>
        <color rgb="FF000000"/>
        <rFont val="Calibri"/>
      </rPr>
      <t xml:space="preserve"> 260106_Pizza Hut_21 cities</t>
    </r>
  </si>
  <si>
    <r>
      <rPr>
        <strike/>
        <sz val="10"/>
        <color rgb="FF000000"/>
        <rFont val="Calibri"/>
      </rPr>
      <t>[SJBP]_Pizza Hut_Mar</t>
    </r>
    <r>
      <rPr>
        <sz val="10"/>
        <color rgb="FF000000"/>
        <rFont val="Calibri"/>
      </rPr>
      <t xml:space="preserve">
</t>
    </r>
    <r>
      <rPr>
        <u/>
        <sz val="10"/>
        <color rgb="FF1155CC"/>
        <rFont val="Calibri"/>
      </rPr>
      <t>[VIP]_Cơm Tấm Phúc Lộc Thọ_Mar</t>
    </r>
  </si>
  <si>
    <r>
      <rPr>
        <u/>
        <sz val="10"/>
        <color rgb="FF1155CC"/>
        <rFont val="Calibri"/>
      </rPr>
      <t>[SJBP]_Pizza Hut_Mar</t>
    </r>
    <r>
      <rPr>
        <u/>
        <sz val="10"/>
        <color rgb="FF000000"/>
        <rFont val="Calibri"/>
      </rPr>
      <t xml:space="preserve"> 260106_Pizza Hut_21 cities</t>
    </r>
  </si>
  <si>
    <r>
      <rPr>
        <u/>
        <sz val="10"/>
        <color rgb="FF1155CC"/>
        <rFont val="Calibri"/>
      </rPr>
      <t>[SJBP]_Gà Rán Popeyes_Mar</t>
    </r>
    <r>
      <rPr>
        <u/>
        <sz val="10"/>
        <color rgb="FF000000"/>
        <rFont val="Calibri"/>
      </rPr>
      <t xml:space="preserve"> 241231_Gà Rán Popeyes_9 cities</t>
    </r>
  </si>
  <si>
    <r>
      <rPr>
        <u/>
        <sz val="10"/>
        <color rgb="FF1155CC"/>
        <rFont val="Calibri"/>
      </rPr>
      <t xml:space="preserve"> </t>
    </r>
    <r>
      <rPr>
        <u/>
        <sz val="10"/>
        <color rgb="FF1155CC"/>
        <rFont val="Calibri"/>
      </rPr>
      <t>[VIP]_Domino's Pizza_Mar</t>
    </r>
    <r>
      <rPr>
        <u/>
        <sz val="10"/>
        <color rgb="FF1155CC"/>
        <rFont val="Calibri"/>
      </rPr>
      <t xml:space="preserve">  </t>
    </r>
  </si>
  <si>
    <r>
      <rPr>
        <u/>
        <sz val="10"/>
        <color rgb="FF1155CC"/>
        <rFont val="Calibri"/>
      </rPr>
      <t xml:space="preserve"> </t>
    </r>
    <r>
      <rPr>
        <u/>
        <sz val="10"/>
        <color rgb="FF1155CC"/>
        <rFont val="Calibri"/>
      </rPr>
      <t>[VIP]_Domino's Pizza_Mar</t>
    </r>
    <r>
      <rPr>
        <u/>
        <sz val="10"/>
        <color rgb="FF1155CC"/>
        <rFont val="Calibri"/>
      </rPr>
      <t xml:space="preserve">  </t>
    </r>
  </si>
  <si>
    <r>
      <rPr>
        <u/>
        <sz val="10"/>
        <color rgb="FF1155CC"/>
        <rFont val="Calibri"/>
      </rPr>
      <t xml:space="preserve"> </t>
    </r>
    <r>
      <rPr>
        <u/>
        <sz val="10"/>
        <color rgb="FF1155CC"/>
        <rFont val="Calibri"/>
      </rPr>
      <t>[VIP]_Domino's Pizza_Mar</t>
    </r>
    <r>
      <rPr>
        <u/>
        <sz val="10"/>
        <color rgb="FF1155CC"/>
        <rFont val="Calibri"/>
      </rPr>
      <t xml:space="preserve">  </t>
    </r>
  </si>
  <si>
    <r>
      <rPr>
        <u/>
        <sz val="10"/>
        <color rgb="FF1155CC"/>
        <rFont val="Calibri"/>
      </rPr>
      <t xml:space="preserve"> </t>
    </r>
    <r>
      <rPr>
        <u/>
        <sz val="10"/>
        <color rgb="FF1155CC"/>
        <rFont val="Calibri"/>
      </rPr>
      <t>[VIP]_Domino's Pizza_Mar</t>
    </r>
    <r>
      <rPr>
        <u/>
        <sz val="10"/>
        <color rgb="FF1155CC"/>
        <rFont val="Calibri"/>
      </rPr>
      <t xml:space="preserve">  250116_Domino pizza_11 cities</t>
    </r>
  </si>
  <si>
    <r>
      <rPr>
        <strike/>
        <sz val="10"/>
        <color rgb="FF000000"/>
        <rFont val="Calibri"/>
      </rPr>
      <t xml:space="preserve"> [SuperVIP]_Gà Rán KFC_4-29Mar
</t>
    </r>
    <r>
      <rPr>
        <u/>
        <sz val="10"/>
        <color rgb="FF1155CC"/>
        <rFont val="Calibri"/>
      </rPr>
      <t>[SJBP]_Gà Rán KFC_CUPC1</t>
    </r>
  </si>
  <si>
    <r>
      <rPr>
        <strike/>
        <sz val="10"/>
        <color rgb="FF000000"/>
        <rFont val="Calibri"/>
      </rPr>
      <t xml:space="preserve"> [SuperVIP]_Gà Rán KFC_4-29Mar
</t>
    </r>
    <r>
      <rPr>
        <u/>
        <sz val="10"/>
        <color rgb="FF1155CC"/>
        <rFont val="Calibri"/>
      </rPr>
      <t>[SJBP]_Gà Rán KFC_CUPC1</t>
    </r>
  </si>
  <si>
    <r>
      <rPr>
        <strike/>
        <sz val="10"/>
        <color rgb="FF000000"/>
        <rFont val="Calibri"/>
      </rPr>
      <t xml:space="preserve"> [SuperVIP]_Gà Rán KFC_4-29Mar
</t>
    </r>
    <r>
      <rPr>
        <u/>
        <sz val="10"/>
        <color rgb="FF1155CC"/>
        <rFont val="Calibri"/>
      </rPr>
      <t>[SJBP]_Gà Rán KFC_CUPC1</t>
    </r>
  </si>
  <si>
    <r>
      <rPr>
        <sz val="10"/>
        <rFont val="Calibri"/>
      </rPr>
      <t xml:space="preserve"> </t>
    </r>
    <r>
      <rPr>
        <strike/>
        <sz val="10"/>
        <rFont val="Calibri"/>
      </rPr>
      <t>[SuperVIP]_Gà Rán KFC_4-29Mar</t>
    </r>
    <r>
      <rPr>
        <sz val="10"/>
        <rFont val="Calibri"/>
      </rPr>
      <t xml:space="preserve">
</t>
    </r>
    <r>
      <rPr>
        <sz val="10"/>
        <color rgb="FF1155CC"/>
        <rFont val="Calibri"/>
      </rPr>
      <t>[SJBP]_Gà Rán KFC_CUPC1</t>
    </r>
    <r>
      <rPr>
        <sz val="10"/>
        <rFont val="Calibri"/>
      </rPr>
      <t xml:space="preserve">  260106_Gà Rán KFC_31 cities</t>
    </r>
  </si>
  <si>
    <r>
      <rPr>
        <u/>
        <sz val="10"/>
        <color rgb="FF1155CC"/>
        <rFont val="Calibri"/>
      </rPr>
      <t>[SJBP]_Pizza Hut_Mar</t>
    </r>
    <r>
      <rPr>
        <u/>
        <sz val="10"/>
        <color rgb="FF000000"/>
        <rFont val="Calibri"/>
      </rPr>
      <t xml:space="preserve"> 260106_Pizza Hut_21 cities</t>
    </r>
  </si>
  <si>
    <r>
      <rPr>
        <u/>
        <sz val="10"/>
        <color rgb="FF1155CC"/>
        <rFont val="Calibri"/>
      </rPr>
      <t>[SJBP]_Cơm Thố Anh Nguyễn_Mar</t>
    </r>
    <r>
      <rPr>
        <u/>
        <sz val="10"/>
        <color rgb="FF000000"/>
        <rFont val="Calibri"/>
      </rPr>
      <t xml:space="preserve"> 250421_Cơm Thố Anh Nguyễn_13 cities</t>
    </r>
  </si>
  <si>
    <r>
      <rPr>
        <u/>
        <sz val="10"/>
        <color rgb="FF1155CC"/>
        <rFont val="Calibri"/>
      </rPr>
      <t>[VIP]_Cơm Thố Anh Nguyễn_1-19Apr</t>
    </r>
    <r>
      <rPr>
        <u/>
        <sz val="10"/>
        <color rgb="FF000000"/>
        <rFont val="Calibri"/>
      </rPr>
      <t xml:space="preserve"> 250421_Cơm Thố Anh Nguyễn_13 cities</t>
    </r>
  </si>
  <si>
    <r>
      <rPr>
        <u/>
        <sz val="10"/>
        <color rgb="FF1155CC"/>
        <rFont val="Calibri"/>
      </rPr>
      <t>[VIP]_Lotteria DI_6-9Apr</t>
    </r>
    <r>
      <rPr>
        <sz val="10"/>
        <color rgb="FF000000"/>
        <rFont val="Calibri"/>
      </rPr>
      <t xml:space="preserve"> 260116_Lotteria_41 cities</t>
    </r>
  </si>
  <si>
    <r>
      <rPr>
        <u/>
        <sz val="10"/>
        <color rgb="FF1155CC"/>
        <rFont val="Calibri"/>
      </rPr>
      <t>[VIP]_Gà Rán Texas Chicken_7-10Apr</t>
    </r>
    <r>
      <rPr>
        <u/>
        <sz val="10"/>
        <color rgb="FF000000"/>
        <rFont val="Calibri"/>
      </rPr>
      <t xml:space="preserve"> 250102_Gà Rán Texas Chicken_6 cities</t>
    </r>
  </si>
  <si>
    <t>[SuperVIP]_McDonald's_10-12Apr</t>
  </si>
  <si>
    <r>
      <rPr>
        <u/>
        <sz val="10"/>
        <color rgb="FF1155CC"/>
        <rFont val="Calibri"/>
      </rPr>
      <t>[SuperVIP]_McDonald's_10-12Apr</t>
    </r>
    <r>
      <rPr>
        <u/>
        <sz val="10"/>
        <color rgb="FF000000"/>
        <rFont val="Calibri"/>
      </rPr>
      <t xml:space="preserve"> 251025_McDonald's_7 cities</t>
    </r>
  </si>
  <si>
    <t>[SuperVIP]_Gà Rán KFC_3-16Apr</t>
  </si>
  <si>
    <r>
      <rPr>
        <u/>
        <sz val="10"/>
        <color rgb="FF1155CC"/>
        <rFont val="Calibri"/>
      </rPr>
      <t>[SuperVIP]_Gà Rán KFC_3-16Apr</t>
    </r>
    <r>
      <rPr>
        <sz val="10"/>
        <color rgb="FF000000"/>
        <rFont val="Calibri"/>
      </rPr>
      <t xml:space="preserve"> 260106_Gà Rán KFC_31 cities</t>
    </r>
  </si>
  <si>
    <r>
      <rPr>
        <u/>
        <sz val="10"/>
        <color rgb="FF1155CC"/>
        <rFont val="Calibri"/>
      </rPr>
      <t>[VIP]_Cơm Thố Anh Nguyễn_1-19Apr</t>
    </r>
    <r>
      <rPr>
        <u/>
        <sz val="10"/>
        <color rgb="FF000000"/>
        <rFont val="Calibri"/>
      </rPr>
      <t xml:space="preserve"> 250421_Cơm Thố Anh Nguyễn_13 cities</t>
    </r>
  </si>
  <si>
    <r>
      <rPr>
        <u/>
        <sz val="10"/>
        <color rgb="FF1155CC"/>
        <rFont val="Calibri"/>
      </rPr>
      <t>[SuperVIP]_Pizza Hut_10-26Apr</t>
    </r>
    <r>
      <rPr>
        <sz val="10"/>
        <color rgb="FF000000"/>
        <rFont val="Calibri"/>
      </rPr>
      <t xml:space="preserve"> 260106_Pizza Hut_21 cities</t>
    </r>
  </si>
  <si>
    <r>
      <rPr>
        <b/>
        <sz val="10"/>
        <color rgb="FFFF0000"/>
        <rFont val="Calibri"/>
      </rPr>
      <t>1st</t>
    </r>
    <r>
      <rPr>
        <sz val="10"/>
        <color theme="1"/>
        <rFont val="Calibri"/>
      </rPr>
      <t xml:space="preserve"> scroll 20:00 - 24:00</t>
    </r>
  </si>
  <si>
    <r>
      <rPr>
        <u/>
        <sz val="10"/>
        <color rgb="FF1155CC"/>
        <rFont val="Calibri"/>
      </rPr>
      <t>[SJBP]_Lotteria DI_Mar</t>
    </r>
    <r>
      <rPr>
        <sz val="10"/>
        <color rgb="FF000000"/>
        <rFont val="Calibri"/>
      </rPr>
      <t xml:space="preserve"> 260116_Lotteria_41 cities</t>
    </r>
  </si>
  <si>
    <r>
      <rPr>
        <u/>
        <sz val="10"/>
        <color rgb="FF1155CC"/>
        <rFont val="Calibri"/>
      </rPr>
      <t>[SJBP]_McDonald's_Mar</t>
    </r>
    <r>
      <rPr>
        <sz val="10"/>
        <color rgb="FF000000"/>
        <rFont val="Calibri"/>
      </rPr>
      <t xml:space="preserve"> 251025_McDonald's_7 cities</t>
    </r>
  </si>
  <si>
    <r>
      <rPr>
        <u/>
        <sz val="10"/>
        <color rgb="FF1155CC"/>
        <rFont val="Calibri"/>
      </rPr>
      <t>[VIP]_Gà Rán Texas Chicken_Mar</t>
    </r>
    <r>
      <rPr>
        <sz val="10"/>
        <rFont val="Calibri"/>
      </rPr>
      <t xml:space="preserve"> </t>
    </r>
  </si>
  <si>
    <r>
      <rPr>
        <u/>
        <sz val="10"/>
        <color rgb="FF1155CC"/>
        <rFont val="Calibri"/>
      </rPr>
      <t>[VIP]_Gà Rán Texas Chicken_Mar</t>
    </r>
    <r>
      <rPr>
        <sz val="10"/>
        <rFont val="Calibri"/>
      </rPr>
      <t xml:space="preserve">  250102_Gà Rán Texas Chicken_6 cities</t>
    </r>
  </si>
  <si>
    <r>
      <rPr>
        <u/>
        <sz val="10"/>
        <color rgb="FF1155CC"/>
        <rFont val="Calibri"/>
      </rPr>
      <t>[SuperVIP]_Trà Sữa May Cha_Mar</t>
    </r>
    <r>
      <rPr>
        <sz val="10"/>
        <color rgb="FF000000"/>
        <rFont val="Calibri"/>
      </rPr>
      <t xml:space="preserve"> 260106_Trà Sữa May Cha_9 cities</t>
    </r>
  </si>
  <si>
    <r>
      <rPr>
        <sz val="10"/>
        <color rgb="FF1155CC"/>
        <rFont val="Calibri"/>
      </rPr>
      <t>[SJBP]_Gà Rán KFC_CUPC1</t>
    </r>
    <r>
      <rPr>
        <sz val="10"/>
        <color rgb="FF000000"/>
        <rFont val="Calibri"/>
      </rPr>
      <t xml:space="preserve"> 260106_Gà Rán KFC_31 cities</t>
    </r>
  </si>
  <si>
    <r>
      <rPr>
        <u/>
        <sz val="10"/>
        <color rgb="FF000000"/>
        <rFont val="Calibri"/>
      </rPr>
      <t xml:space="preserve">18h-20h </t>
    </r>
    <r>
      <rPr>
        <u/>
        <sz val="10"/>
        <color rgb="FF1155CC"/>
        <rFont val="Calibri"/>
      </rPr>
      <t>[SJBP]_Pizza Hut_Mar</t>
    </r>
  </si>
  <si>
    <r>
      <rPr>
        <u/>
        <sz val="10"/>
        <color rgb="FF000000"/>
        <rFont val="Calibri"/>
      </rPr>
      <t xml:space="preserve">18h-20h </t>
    </r>
    <r>
      <rPr>
        <u/>
        <sz val="10"/>
        <color rgb="FF1155CC"/>
        <rFont val="Calibri"/>
      </rPr>
      <t>[SJBP]_Pizza Hut_Mar</t>
    </r>
  </si>
  <si>
    <r>
      <rPr>
        <u/>
        <sz val="10"/>
        <color rgb="FF000000"/>
        <rFont val="Calibri"/>
      </rPr>
      <t xml:space="preserve">18h-20h </t>
    </r>
    <r>
      <rPr>
        <u/>
        <sz val="10"/>
        <color rgb="FF1155CC"/>
        <rFont val="Calibri"/>
      </rPr>
      <t>[SJBP]_Pizza Hut_Mar</t>
    </r>
  </si>
  <si>
    <r>
      <rPr>
        <u/>
        <sz val="10"/>
        <color rgb="FF1155CC"/>
        <rFont val="Calibri"/>
      </rPr>
      <t xml:space="preserve">18h-20h </t>
    </r>
    <r>
      <rPr>
        <u/>
        <sz val="10"/>
        <color rgb="FF1155CC"/>
        <rFont val="Calibri"/>
      </rPr>
      <t>[SJBP]_Pizza Hut_Mar</t>
    </r>
    <r>
      <rPr>
        <u/>
        <sz val="10"/>
        <color rgb="FF000000"/>
        <rFont val="Calibri"/>
      </rPr>
      <t xml:space="preserve"> 260106_Pizza Hut_21 cities</t>
    </r>
  </si>
  <si>
    <r>
      <rPr>
        <sz val="10"/>
        <color rgb="FF000000"/>
        <rFont val="Calibri"/>
      </rPr>
      <t>20h-24h</t>
    </r>
    <r>
      <rPr>
        <u/>
        <sz val="10"/>
        <color rgb="FF1155CC"/>
        <rFont val="Calibri"/>
      </rPr>
      <t>[VIP]_Trà Sữa Sunday Basic_Mar</t>
    </r>
  </si>
  <si>
    <r>
      <rPr>
        <sz val="10"/>
        <color rgb="FF000000"/>
        <rFont val="Calibri"/>
      </rPr>
      <t>20h-24h</t>
    </r>
    <r>
      <rPr>
        <u/>
        <sz val="10"/>
        <color rgb="FF1155CC"/>
        <rFont val="Calibri"/>
      </rPr>
      <t>[SuperVIP]_Lotteria DI_16-19Mar</t>
    </r>
  </si>
  <si>
    <r>
      <rPr>
        <sz val="10"/>
        <color rgb="FF000000"/>
        <rFont val="Calibri"/>
      </rPr>
      <t>20h-24h</t>
    </r>
    <r>
      <rPr>
        <u/>
        <sz val="10"/>
        <color rgb="FF1155CC"/>
        <rFont val="Calibri"/>
      </rPr>
      <t>[SuperVIP]_Lotteria DI_16-19Mar</t>
    </r>
  </si>
  <si>
    <r>
      <rPr>
        <sz val="10"/>
        <rFont val="Calibri"/>
      </rPr>
      <t>20h-24h</t>
    </r>
    <r>
      <rPr>
        <u/>
        <sz val="10"/>
        <color rgb="FF1155CC"/>
        <rFont val="Calibri"/>
      </rPr>
      <t>[SuperVIP]_Lotteria DI_16-19Mar</t>
    </r>
    <r>
      <rPr>
        <sz val="10"/>
        <rFont val="Calibri"/>
      </rPr>
      <t xml:space="preserve"> 260116_Lotteria_41 cities</t>
    </r>
  </si>
  <si>
    <r>
      <rPr>
        <sz val="10"/>
        <rFont val="Calibri"/>
      </rPr>
      <t xml:space="preserve"> </t>
    </r>
    <r>
      <rPr>
        <u/>
        <sz val="10"/>
        <color rgb="FF1155CC"/>
        <rFont val="Calibri"/>
      </rPr>
      <t>[VIP]_Tocotoco_Mar</t>
    </r>
  </si>
  <si>
    <r>
      <rPr>
        <u/>
        <sz val="10"/>
        <color rgb="FF1155CC"/>
        <rFont val="Calibri"/>
      </rPr>
      <t>[Win 1]_Trà Sữa May Cha_Mar</t>
    </r>
    <r>
      <rPr>
        <sz val="10"/>
        <rFont val="Calibri"/>
      </rPr>
      <t>_BD,CT,AG,TG,BH,LA,KG,DL,Hue</t>
    </r>
  </si>
  <si>
    <r>
      <rPr>
        <u/>
        <sz val="10"/>
        <color rgb="FF1155CC"/>
        <rFont val="Calibri"/>
      </rPr>
      <t>[SJBP]_Lotteria DI_Mar</t>
    </r>
    <r>
      <rPr>
        <sz val="10"/>
        <color rgb="FF000000"/>
        <rFont val="Calibri"/>
      </rPr>
      <t xml:space="preserve"> 250424_Lotteria DI_32 cities</t>
    </r>
  </si>
  <si>
    <r>
      <rPr>
        <u/>
        <sz val="10"/>
        <color rgb="FF1155CC"/>
        <rFont val="Calibri"/>
      </rPr>
      <t>[SJBP]_Lotteria DI_Mar</t>
    </r>
    <r>
      <rPr>
        <sz val="10"/>
        <color rgb="FF000000"/>
        <rFont val="Calibri"/>
      </rPr>
      <t xml:space="preserve"> 250424_Lotteria DI_32 cities</t>
    </r>
  </si>
  <si>
    <r>
      <rPr>
        <u/>
        <sz val="10"/>
        <color rgb="FF1155CC"/>
        <rFont val="Calibri"/>
      </rPr>
      <t>[SJBP]_Gà Rán KFC_CUPC1</t>
    </r>
    <r>
      <rPr>
        <u/>
        <sz val="10"/>
        <color rgb="FF000000"/>
        <rFont val="Calibri"/>
      </rPr>
      <t xml:space="preserve"> 260106_Gà Rán KFC_31 cities</t>
    </r>
  </si>
  <si>
    <r>
      <rPr>
        <u/>
        <sz val="10"/>
        <color rgb="FF1155CC"/>
        <rFont val="Calibri"/>
      </rPr>
      <t>[SJBP]_Gà Rán KFC_CUPC1</t>
    </r>
    <r>
      <rPr>
        <u/>
        <sz val="10"/>
        <color rgb="FF000000"/>
        <rFont val="Calibri"/>
      </rPr>
      <t xml:space="preserve"> 260106_Gà Rán KFC_31 cities</t>
    </r>
  </si>
  <si>
    <r>
      <rPr>
        <u/>
        <sz val="10"/>
        <color rgb="FF1155CC"/>
        <rFont val="Calibri"/>
      </rPr>
      <t>[Combo 1]_Trà Sữa May Cha_Mar</t>
    </r>
    <r>
      <rPr>
        <sz val="10"/>
        <color rgb="FF000000"/>
        <rFont val="Calibri"/>
      </rPr>
      <t>_BD,CT,AG,TG,BH,LA,KG,DL,Hue</t>
    </r>
  </si>
  <si>
    <r>
      <rPr>
        <u/>
        <sz val="10"/>
        <color rgb="FF1155CC"/>
        <rFont val="Calibri"/>
      </rPr>
      <t xml:space="preserve"> </t>
    </r>
    <r>
      <rPr>
        <u/>
        <sz val="10"/>
        <color rgb="FF1155CC"/>
        <rFont val="Calibri"/>
      </rPr>
      <t>[SJBP]_Gà Rán KFC_CUPC1</t>
    </r>
  </si>
  <si>
    <r>
      <rPr>
        <u/>
        <sz val="10"/>
        <color rgb="FF1155CC"/>
        <rFont val="Calibri"/>
      </rPr>
      <t xml:space="preserve"> </t>
    </r>
    <r>
      <rPr>
        <u/>
        <sz val="10"/>
        <color rgb="FF1155CC"/>
        <rFont val="Calibri"/>
      </rPr>
      <t>[SJBP]_Gà Rán KFC_CUPC1</t>
    </r>
  </si>
  <si>
    <r>
      <rPr>
        <u/>
        <sz val="10"/>
        <color rgb="FF1155CC"/>
        <rFont val="Calibri"/>
      </rPr>
      <t xml:space="preserve"> </t>
    </r>
    <r>
      <rPr>
        <u/>
        <sz val="10"/>
        <color rgb="FF1155CC"/>
        <rFont val="Calibri"/>
      </rPr>
      <t>[SJBP]_Gà Rán KFC_CUPC1</t>
    </r>
  </si>
  <si>
    <r>
      <rPr>
        <sz val="10"/>
        <rFont val="Calibri"/>
      </rPr>
      <t xml:space="preserve"> </t>
    </r>
    <r>
      <rPr>
        <u/>
        <sz val="10"/>
        <color rgb="FF1155CC"/>
        <rFont val="Calibri"/>
      </rPr>
      <t>[SJBP]_Gà Rán KFC_CUPC1</t>
    </r>
  </si>
  <si>
    <r>
      <rPr>
        <u/>
        <sz val="10"/>
        <color rgb="FF1155CC"/>
        <rFont val="Calibri"/>
      </rPr>
      <t>[Combo 1]_Trà Sữa May Cha_Mar</t>
    </r>
    <r>
      <rPr>
        <sz val="10"/>
        <rFont val="Calibri"/>
      </rPr>
      <t>_BD,CT,AG,TG,BH,LA,KG,DL,Hue</t>
    </r>
  </si>
  <si>
    <r>
      <rPr>
        <u/>
        <sz val="10"/>
        <color rgb="FF1155CC"/>
        <rFont val="Calibri"/>
      </rPr>
      <t xml:space="preserve"> </t>
    </r>
    <r>
      <rPr>
        <u/>
        <sz val="10"/>
        <color rgb="FF1155CC"/>
        <rFont val="Calibri"/>
      </rPr>
      <t>[VIP]_Domino's Pizza_Mar</t>
    </r>
    <r>
      <rPr>
        <u/>
        <sz val="10"/>
        <color rgb="FF1155CC"/>
        <rFont val="Calibri"/>
      </rPr>
      <t xml:space="preserve">  </t>
    </r>
  </si>
  <si>
    <r>
      <rPr>
        <u/>
        <sz val="10"/>
        <color rgb="FF1155CC"/>
        <rFont val="Calibri"/>
      </rPr>
      <t>[Combo 1]_Trà Sữa May Cha_Mar</t>
    </r>
    <r>
      <rPr>
        <sz val="10"/>
        <rFont val="Calibri"/>
      </rPr>
      <t>_BD,CT,AG,TG,BH,LA,KG,DL,Hue</t>
    </r>
  </si>
  <si>
    <r>
      <rPr>
        <u/>
        <sz val="10"/>
        <color rgb="FF1155CC"/>
        <rFont val="Calibri"/>
      </rPr>
      <t>[SJBP]_Pizza Hut_Mar</t>
    </r>
    <r>
      <rPr>
        <u/>
        <sz val="10"/>
        <color rgb="FF000000"/>
        <rFont val="Calibri"/>
      </rPr>
      <t xml:space="preserve"> 260106_Pizza Hut_21 cities</t>
    </r>
  </si>
  <si>
    <r>
      <rPr>
        <u/>
        <sz val="10"/>
        <color rgb="FF1155CC"/>
        <rFont val="Calibri"/>
      </rPr>
      <t>[SJBP]_Gà Rán KFC_CUPC1</t>
    </r>
    <r>
      <rPr>
        <u/>
        <sz val="10"/>
        <color rgb="FF000000"/>
        <rFont val="Calibri"/>
      </rPr>
      <t xml:space="preserve"> 260106_Gà Rán KFC_31 cities</t>
    </r>
  </si>
  <si>
    <t>[Combo 1]_Trà Sữa May Cha_Apr.50%</t>
  </si>
  <si>
    <r>
      <rPr>
        <u/>
        <sz val="10"/>
        <color rgb="FF1155CC"/>
        <rFont val="Calibri"/>
      </rPr>
      <t>[Combo 1]_Trà Sữa May Cha_Apr.50%</t>
    </r>
    <r>
      <rPr>
        <sz val="10"/>
        <rFont val="Calibri"/>
      </rPr>
      <t>_BD,CT,AG,TG,BH,LA,KG,DL,Hue</t>
    </r>
  </si>
  <si>
    <r>
      <rPr>
        <b/>
        <sz val="10"/>
        <color rgb="FFFF0000"/>
        <rFont val="Calibri"/>
      </rPr>
      <t>2nd</t>
    </r>
    <r>
      <rPr>
        <b/>
        <sz val="10"/>
        <color theme="1"/>
        <rFont val="Calibri"/>
      </rPr>
      <t xml:space="preserve"> </t>
    </r>
    <r>
      <rPr>
        <sz val="10"/>
        <color theme="1"/>
        <rFont val="Calibri"/>
      </rPr>
      <t>Scroll AllDay</t>
    </r>
  </si>
  <si>
    <r>
      <rPr>
        <u/>
        <sz val="10"/>
        <color rgb="FF1155CC"/>
        <rFont val="Calibri"/>
      </rPr>
      <t>[VIP]_McDonald's_Mar</t>
    </r>
    <r>
      <rPr>
        <sz val="10"/>
        <rFont val="Calibri"/>
      </rPr>
      <t xml:space="preserve"> 251025_McDonald's_7 cities</t>
    </r>
  </si>
  <si>
    <t>[SuperVIP]_Phê La_2-4Mar</t>
  </si>
  <si>
    <r>
      <rPr>
        <sz val="10"/>
        <rFont val="Calibri"/>
      </rPr>
      <t xml:space="preserve">0h-10h </t>
    </r>
    <r>
      <rPr>
        <u/>
        <sz val="10"/>
        <color rgb="FF1155CC"/>
        <rFont val="Calibri"/>
      </rPr>
      <t xml:space="preserve">[SuperVIP]_Highlands Coffee_Mar
</t>
    </r>
    <r>
      <rPr>
        <sz val="10"/>
        <rFont val="Calibri"/>
      </rPr>
      <t xml:space="preserve">10h - 13h </t>
    </r>
    <r>
      <rPr>
        <u/>
        <sz val="10"/>
        <color rgb="FF1155CC"/>
        <rFont val="Calibri"/>
      </rPr>
      <t>[SJBP]_Lotteria DI_Mar</t>
    </r>
    <r>
      <rPr>
        <sz val="10"/>
        <rFont val="Calibri"/>
      </rPr>
      <t xml:space="preserve">
13h-16h </t>
    </r>
    <r>
      <rPr>
        <u/>
        <sz val="10"/>
        <color rgb="FF1155CC"/>
        <rFont val="Calibri"/>
      </rPr>
      <t xml:space="preserve">[[VIP]_Phúc Long Coffee &amp; Tea_Combo 99k_3.3
</t>
    </r>
    <r>
      <rPr>
        <sz val="10"/>
        <rFont val="Calibri"/>
      </rPr>
      <t xml:space="preserve">16h - 24h </t>
    </r>
    <r>
      <rPr>
        <u/>
        <sz val="10"/>
        <color rgb="FF1155CC"/>
        <rFont val="Calibri"/>
      </rPr>
      <t>[VIP]_Gà Rán Popeyes_2-5Mar</t>
    </r>
  </si>
  <si>
    <r>
      <rPr>
        <sz val="10"/>
        <rFont val="Calibri"/>
      </rPr>
      <t xml:space="preserve">0h-10h </t>
    </r>
    <r>
      <rPr>
        <u/>
        <sz val="10"/>
        <color rgb="FF1155CC"/>
        <rFont val="Calibri"/>
      </rPr>
      <t xml:space="preserve">[SuperVIP]_Highlands Coffee_Mar
</t>
    </r>
    <r>
      <rPr>
        <sz val="10"/>
        <rFont val="Calibri"/>
      </rPr>
      <t xml:space="preserve">10h - 13h </t>
    </r>
    <r>
      <rPr>
        <u/>
        <sz val="10"/>
        <color rgb="FF1155CC"/>
        <rFont val="Calibri"/>
      </rPr>
      <t>[SJBP]_McDonald's_Mar</t>
    </r>
    <r>
      <rPr>
        <sz val="10"/>
        <rFont val="Calibri"/>
      </rPr>
      <t xml:space="preserve">
13h-16h</t>
    </r>
    <r>
      <rPr>
        <u/>
        <sz val="10"/>
        <color rgb="FF1155CC"/>
        <rFont val="Calibri"/>
      </rPr>
      <t xml:space="preserve"> [SuperVIP]_Phê La_2-4Mar
</t>
    </r>
    <r>
      <rPr>
        <sz val="10"/>
        <rFont val="Calibri"/>
      </rPr>
      <t xml:space="preserve">16h - 24h </t>
    </r>
    <r>
      <rPr>
        <u/>
        <sz val="10"/>
        <color rgb="FF1155CC"/>
        <rFont val="Calibri"/>
      </rPr>
      <t>[SJBP]_Gà Rán KFC_Mar</t>
    </r>
  </si>
  <si>
    <r>
      <rPr>
        <sz val="10"/>
        <rFont val="Calibri"/>
      </rPr>
      <t xml:space="preserve">0h-10h </t>
    </r>
    <r>
      <rPr>
        <u/>
        <sz val="10"/>
        <color rgb="FF1155CC"/>
        <rFont val="Calibri"/>
      </rPr>
      <t xml:space="preserve">[SuperVIP]_Highlands Coffee_Mar
</t>
    </r>
    <r>
      <rPr>
        <sz val="10"/>
        <rFont val="Calibri"/>
      </rPr>
      <t>10h - 13h</t>
    </r>
    <r>
      <rPr>
        <u/>
        <sz val="10"/>
        <color rgb="FF1155CC"/>
        <rFont val="Calibri"/>
      </rPr>
      <t xml:space="preserve"> [SJBP]_Lotteria DI_Mar</t>
    </r>
    <r>
      <rPr>
        <sz val="10"/>
        <rFont val="Calibri"/>
      </rPr>
      <t xml:space="preserve">
13h-16h </t>
    </r>
    <r>
      <rPr>
        <u/>
        <sz val="10"/>
        <color rgb="FF1155CC"/>
        <rFont val="Calibri"/>
      </rPr>
      <t xml:space="preserve">[SuperVIP]_Trà Sữa May Cha_3.3
</t>
    </r>
    <r>
      <rPr>
        <sz val="10"/>
        <rFont val="Calibri"/>
      </rPr>
      <t xml:space="preserve">16h - 24h </t>
    </r>
    <r>
      <rPr>
        <u/>
        <sz val="10"/>
        <color rgb="FF1155CC"/>
        <rFont val="Calibri"/>
      </rPr>
      <t>[SJBP]_Pizza Hut_Mar</t>
    </r>
  </si>
  <si>
    <r>
      <rPr>
        <sz val="10"/>
        <rFont val="Calibri"/>
      </rPr>
      <t xml:space="preserve">0h-10h </t>
    </r>
    <r>
      <rPr>
        <u/>
        <sz val="10"/>
        <color rgb="FF1155CC"/>
        <rFont val="Calibri"/>
      </rPr>
      <t>[SuperVIP]_Highlands Coffee_Mar</t>
    </r>
    <r>
      <rPr>
        <sz val="10"/>
        <rFont val="Calibri"/>
      </rPr>
      <t xml:space="preserve"> 260106_Highlands Coffee_41 citie
10h - 13h </t>
    </r>
    <r>
      <rPr>
        <u/>
        <sz val="10"/>
        <color rgb="FF1155CC"/>
        <rFont val="Calibri"/>
      </rPr>
      <t>[SJBP]_Gà Rán KFC_Mar</t>
    </r>
    <r>
      <rPr>
        <sz val="10"/>
        <rFont val="Calibri"/>
      </rPr>
      <t xml:space="preserve"> 260106_Gà Rán KFC_31 cities
13h-16h </t>
    </r>
    <r>
      <rPr>
        <u/>
        <sz val="10"/>
        <color rgb="FF1155CC"/>
        <rFont val="Calibri"/>
      </rPr>
      <t>[[VIP]_Phúc Long Coffee &amp; Tea_Combo 99k_3.3</t>
    </r>
    <r>
      <rPr>
        <sz val="10"/>
        <rFont val="Calibri"/>
      </rPr>
      <t xml:space="preserve">  260106_Phúc Long Coffee &amp; Tea_20 cities
16h - 14h </t>
    </r>
    <r>
      <rPr>
        <u/>
        <sz val="10"/>
        <color rgb="FF1155CC"/>
        <rFont val="Calibri"/>
      </rPr>
      <t>[SJBP]_Lotteria DI_Mar</t>
    </r>
    <r>
      <rPr>
        <sz val="10"/>
        <rFont val="Calibri"/>
      </rPr>
      <t xml:space="preserve"> 260116_Lotteria_41 cities</t>
    </r>
  </si>
  <si>
    <r>
      <rPr>
        <u/>
        <sz val="10"/>
        <color rgb="FF1155CC"/>
        <rFont val="Calibri"/>
      </rPr>
      <t>[VIP]_KATINAT Coffee &amp; Tea House_B2G1</t>
    </r>
    <r>
      <rPr>
        <sz val="10"/>
        <color rgb="FF000000"/>
        <rFont val="Calibri"/>
      </rPr>
      <t xml:space="preserve"> 260106_KATINAT Coffee &amp; Tea House_14 cities</t>
    </r>
  </si>
  <si>
    <t xml:space="preserve">[SuperVIP]_Pizza Hut_Mar 260106_Pizza Hut_21 citie
</t>
  </si>
  <si>
    <r>
      <rPr>
        <sz val="10"/>
        <rFont val="Calibri"/>
      </rPr>
      <t>0h - 9h</t>
    </r>
    <r>
      <rPr>
        <u/>
        <sz val="10"/>
        <color rgb="FF1155CC"/>
        <rFont val="Calibri"/>
      </rPr>
      <t xml:space="preserve"> [SJBP]_Highlands Coffee_8.3</t>
    </r>
    <r>
      <rPr>
        <sz val="10"/>
        <rFont val="Calibri"/>
      </rPr>
      <t xml:space="preserve">
9h - 13h </t>
    </r>
    <r>
      <rPr>
        <u/>
        <sz val="10"/>
        <color rgb="FF1155CC"/>
        <rFont val="Calibri"/>
      </rPr>
      <t>[SJBP]_Gà Rán Popeyes_Mar</t>
    </r>
    <r>
      <rPr>
        <sz val="10"/>
        <rFont val="Calibri"/>
      </rPr>
      <t xml:space="preserve">
13h-16h </t>
    </r>
    <r>
      <rPr>
        <u/>
        <sz val="10"/>
        <color rgb="FF1155CC"/>
        <rFont val="Calibri"/>
      </rPr>
      <t xml:space="preserve">[SuperVIP]_Phúc Long Coffee &amp; Tea_Combo 88k_8.3
</t>
    </r>
    <r>
      <rPr>
        <sz val="10"/>
        <rFont val="Calibri"/>
      </rPr>
      <t xml:space="preserve">16h - 20h </t>
    </r>
    <r>
      <rPr>
        <u/>
        <sz val="10"/>
        <color rgb="FF1155CC"/>
        <rFont val="Calibri"/>
      </rPr>
      <t>[SJBP]_Domino's Pizza_Mar</t>
    </r>
    <r>
      <rPr>
        <sz val="10"/>
        <rFont val="Calibri"/>
      </rPr>
      <t xml:space="preserve">
20h - 24h</t>
    </r>
    <r>
      <rPr>
        <u/>
        <sz val="10"/>
        <color rgb="FF1155CC"/>
        <rFont val="Calibri"/>
      </rPr>
      <t xml:space="preserve"> [VIP]_Trà Sữa May Cha_Mar</t>
    </r>
  </si>
  <si>
    <r>
      <rPr>
        <sz val="10"/>
        <rFont val="Calibri"/>
      </rPr>
      <t>0h - 9h</t>
    </r>
    <r>
      <rPr>
        <u/>
        <sz val="10"/>
        <color rgb="FF1155CC"/>
        <rFont val="Calibri"/>
      </rPr>
      <t xml:space="preserve"> [SJBP]_Highlands Coffee_8.3</t>
    </r>
    <r>
      <rPr>
        <sz val="10"/>
        <rFont val="Calibri"/>
      </rPr>
      <t xml:space="preserve">
9h - 13h</t>
    </r>
    <r>
      <rPr>
        <u/>
        <sz val="10"/>
        <color rgb="FF1155CC"/>
        <rFont val="Calibri"/>
      </rPr>
      <t xml:space="preserve"> [SJBP]_Gà Rán KFC_Mar</t>
    </r>
    <r>
      <rPr>
        <sz val="10"/>
        <rFont val="Calibri"/>
      </rPr>
      <t xml:space="preserve">
13h - 16h</t>
    </r>
    <r>
      <rPr>
        <u/>
        <sz val="10"/>
        <color rgb="FF1155CC"/>
        <rFont val="Calibri"/>
      </rPr>
      <t xml:space="preserve"> SuperVIP]_Phúc Long Coffee &amp; Tea_Combo 88k_8.3</t>
    </r>
    <r>
      <rPr>
        <sz val="10"/>
        <rFont val="Calibri"/>
      </rPr>
      <t xml:space="preserve">
16h - 20h </t>
    </r>
    <r>
      <rPr>
        <u/>
        <sz val="10"/>
        <color rgb="FF1155CC"/>
        <rFont val="Calibri"/>
      </rPr>
      <t>[SJBP]_Pizza Hut_Mar</t>
    </r>
    <r>
      <rPr>
        <sz val="10"/>
        <rFont val="Calibri"/>
      </rPr>
      <t xml:space="preserve">
20h - 24h </t>
    </r>
    <r>
      <rPr>
        <u/>
        <sz val="10"/>
        <color rgb="FF1155CC"/>
        <rFont val="Calibri"/>
      </rPr>
      <t>[SJBP]_McDonald's_Mar</t>
    </r>
  </si>
  <si>
    <r>
      <rPr>
        <sz val="10"/>
        <rFont val="Calibri"/>
      </rPr>
      <t>0h - 9h</t>
    </r>
    <r>
      <rPr>
        <u/>
        <sz val="10"/>
        <color rgb="FF1155CC"/>
        <rFont val="Calibri"/>
      </rPr>
      <t xml:space="preserve"> [SJBP]_Highlands Coffee_8.3</t>
    </r>
    <r>
      <rPr>
        <sz val="10"/>
        <rFont val="Calibri"/>
      </rPr>
      <t xml:space="preserve">
9h - 13h</t>
    </r>
    <r>
      <rPr>
        <u/>
        <sz val="10"/>
        <color rgb="FF1155CC"/>
        <rFont val="Calibri"/>
      </rPr>
      <t xml:space="preserve"> [SJBP]_McDonald's_Mar</t>
    </r>
    <r>
      <rPr>
        <sz val="10"/>
        <rFont val="Calibri"/>
      </rPr>
      <t xml:space="preserve">
13h - 16h </t>
    </r>
    <r>
      <rPr>
        <u/>
        <sz val="10"/>
        <color rgb="FF1155CC"/>
        <rFont val="Calibri"/>
      </rPr>
      <t>SuperVIP]_Phúc Long Coffee &amp; Tea_Combo 88k_8.3</t>
    </r>
    <r>
      <rPr>
        <sz val="10"/>
        <rFont val="Calibri"/>
      </rPr>
      <t xml:space="preserve">
16h - 20h</t>
    </r>
    <r>
      <rPr>
        <u/>
        <sz val="10"/>
        <color rgb="FF1155CC"/>
        <rFont val="Calibri"/>
      </rPr>
      <t xml:space="preserve"> [SJBP]_Lotteria DI_8.3</t>
    </r>
    <r>
      <rPr>
        <sz val="10"/>
        <rFont val="Calibri"/>
      </rPr>
      <t xml:space="preserve">
20h - 24h </t>
    </r>
    <r>
      <rPr>
        <u/>
        <sz val="10"/>
        <color rgb="FF1155CC"/>
        <rFont val="Calibri"/>
      </rPr>
      <t>[VIP]_Trà Sữa May Cha_Mar</t>
    </r>
  </si>
  <si>
    <r>
      <rPr>
        <sz val="10"/>
        <rFont val="Calibri"/>
      </rPr>
      <t>0h - 9h</t>
    </r>
    <r>
      <rPr>
        <u/>
        <sz val="10"/>
        <color rgb="FF1155CC"/>
        <rFont val="Calibri"/>
      </rPr>
      <t xml:space="preserve"> [SJBP]_Highlands Coffee_8.3</t>
    </r>
    <r>
      <rPr>
        <sz val="10"/>
        <rFont val="Calibri"/>
      </rPr>
      <t xml:space="preserve">
9h - 13h </t>
    </r>
    <r>
      <rPr>
        <u/>
        <sz val="10"/>
        <color rgb="FF1155CC"/>
        <rFont val="Calibri"/>
      </rPr>
      <t>[SJBP]_Lotteria DI_8.3</t>
    </r>
    <r>
      <rPr>
        <sz val="10"/>
        <rFont val="Calibri"/>
      </rPr>
      <t xml:space="preserve"> 260116_Lotteria_41 cities
13h - 16h </t>
    </r>
    <r>
      <rPr>
        <u/>
        <sz val="10"/>
        <color rgb="FF1155CC"/>
        <rFont val="Calibri"/>
      </rPr>
      <t>SuperVIP]_Phúc Long Coffee &amp; Tea_Combo 88k_8.3</t>
    </r>
    <r>
      <rPr>
        <sz val="10"/>
        <rFont val="Calibri"/>
      </rPr>
      <t xml:space="preserve">
16h - 20h</t>
    </r>
    <r>
      <rPr>
        <u/>
        <sz val="10"/>
        <color rgb="FF1155CC"/>
        <rFont val="Calibri"/>
      </rPr>
      <t xml:space="preserve"> [SJBP]_Gà Rán KFC_Mar</t>
    </r>
    <r>
      <rPr>
        <sz val="10"/>
        <rFont val="Calibri"/>
      </rPr>
      <t xml:space="preserve"> 260106_Gà Rán KFC_31 cities
20h - 24h </t>
    </r>
    <r>
      <rPr>
        <u/>
        <sz val="10"/>
        <color rgb="FF1155CC"/>
        <rFont val="Calibri"/>
      </rPr>
      <t>[VIP]_Trà Sữa May Cha_Mar</t>
    </r>
  </si>
  <si>
    <t>[VIP]_Gà Rán Texas Chicken_Mar</t>
  </si>
  <si>
    <r>
      <rPr>
        <u/>
        <sz val="10"/>
        <color rgb="FF1155CC"/>
        <rFont val="Calibri"/>
      </rPr>
      <t>[VIP]_Gà Rán Texas Chicken_Mar</t>
    </r>
    <r>
      <rPr>
        <sz val="10"/>
        <rFont val="Calibri"/>
      </rPr>
      <t xml:space="preserve"> 250102_Gà Rán Texas Chicken_6 cities</t>
    </r>
  </si>
  <si>
    <r>
      <rPr>
        <u/>
        <sz val="10"/>
        <color rgb="FF1155CC"/>
        <rFont val="Calibri"/>
      </rPr>
      <t>[VIP]_Gà Rán Texas Chicken_Mar</t>
    </r>
    <r>
      <rPr>
        <sz val="10"/>
        <rFont val="Calibri"/>
      </rPr>
      <t xml:space="preserve"> </t>
    </r>
  </si>
  <si>
    <r>
      <rPr>
        <u/>
        <sz val="10"/>
        <color rgb="FF1155CC"/>
        <rFont val="Calibri"/>
      </rPr>
      <t>[VIP]_Gà Rán Texas Chicken_Mar</t>
    </r>
    <r>
      <rPr>
        <sz val="10"/>
        <rFont val="Calibri"/>
      </rPr>
      <t xml:space="preserve"> </t>
    </r>
  </si>
  <si>
    <r>
      <rPr>
        <u/>
        <sz val="10"/>
        <color rgb="FF1155CC"/>
        <rFont val="Calibri"/>
      </rPr>
      <t>[VIP]_Gà Rán Texas Chicken_Mar</t>
    </r>
    <r>
      <rPr>
        <sz val="10"/>
        <rFont val="Calibri"/>
      </rPr>
      <t xml:space="preserve"> 250102_Gà Rán Texas Chicken_6 cities</t>
    </r>
  </si>
  <si>
    <r>
      <rPr>
        <u/>
        <sz val="10"/>
        <color rgb="FF1155CC"/>
        <rFont val="Calibri"/>
      </rPr>
      <t>[VIP]_Lotteria DI_11-13Mar</t>
    </r>
    <r>
      <rPr>
        <sz val="10"/>
        <rFont val="Calibri"/>
      </rPr>
      <t xml:space="preserve">  260116_Lotteria_41 cities</t>
    </r>
  </si>
  <si>
    <r>
      <rPr>
        <strike/>
        <sz val="10"/>
        <color rgb="FF1155CC"/>
        <rFont val="Calibri"/>
      </rPr>
      <t>[SuperVIP]_Cơm Thố Anh Nguyễn_11-15Mar</t>
    </r>
    <r>
      <rPr>
        <strike/>
        <sz val="10"/>
        <rFont val="Calibri"/>
      </rPr>
      <t xml:space="preserve"> 250421_Cơm Thố Anh Nguyễn_13 cities
</t>
    </r>
    <r>
      <rPr>
        <u/>
        <sz val="10"/>
        <color rgb="FF1155CC"/>
        <rFont val="Calibri"/>
      </rPr>
      <t>[SJBP]_Domino's Pizza_Mar</t>
    </r>
    <r>
      <rPr>
        <sz val="10"/>
        <rFont val="Calibri"/>
      </rPr>
      <t xml:space="preserve"> 250116_Domino pizza_11 cities</t>
    </r>
  </si>
  <si>
    <r>
      <rPr>
        <u/>
        <sz val="10"/>
        <color rgb="FF1155CC"/>
        <rFont val="Calibri"/>
      </rPr>
      <t>[SuperVIP]_Trà Sữa May Cha_Mar</t>
    </r>
    <r>
      <rPr>
        <sz val="10"/>
        <color rgb="FF000000"/>
        <rFont val="Calibri"/>
      </rPr>
      <t xml:space="preserve"> 260106_Trà Sữa May Cha_9 cities</t>
    </r>
  </si>
  <si>
    <t>[SuperVIP]_Phê La_16-20Mar</t>
  </si>
  <si>
    <r>
      <rPr>
        <u/>
        <sz val="10"/>
        <color rgb="FF1155CC"/>
        <rFont val="Calibri"/>
      </rPr>
      <t>[SuperVIP]_Phê La_16-20Mar</t>
    </r>
    <r>
      <rPr>
        <sz val="10"/>
        <rFont val="Calibri"/>
      </rPr>
      <t xml:space="preserve"> 260116_Phê La_11 cities</t>
    </r>
  </si>
  <si>
    <r>
      <rPr>
        <strike/>
        <sz val="10"/>
        <color rgb="FF1155CC"/>
        <rFont val="Calibri"/>
      </rPr>
      <t>Brand 50%</t>
    </r>
    <r>
      <rPr>
        <u/>
        <sz val="10"/>
        <color rgb="FF1155CC"/>
        <rFont val="Calibri"/>
      </rPr>
      <t xml:space="preserve">
[SJBP]_Gà Rán Popeyes_Mar</t>
    </r>
  </si>
  <si>
    <r>
      <rPr>
        <strike/>
        <sz val="10"/>
        <color rgb="FF1155CC"/>
        <rFont val="Calibri"/>
      </rPr>
      <t>Brand 50%</t>
    </r>
    <r>
      <rPr>
        <u/>
        <sz val="10"/>
        <color rgb="FF1155CC"/>
        <rFont val="Calibri"/>
      </rPr>
      <t xml:space="preserve">
[SJBP]_Gà Rán Popeyes_Mar</t>
    </r>
  </si>
  <si>
    <r>
      <rPr>
        <strike/>
        <sz val="10"/>
        <color rgb="FF1155CC"/>
        <rFont val="Calibri"/>
      </rPr>
      <t>Brand 50%</t>
    </r>
    <r>
      <rPr>
        <u/>
        <sz val="10"/>
        <color rgb="FF1155CC"/>
        <rFont val="Calibri"/>
      </rPr>
      <t xml:space="preserve">
[SJBP]_Gà Rán Popeyes_Mar</t>
    </r>
    <r>
      <rPr>
        <sz val="10"/>
        <rFont val="Calibri"/>
      </rPr>
      <t xml:space="preserve"> 241231_Gà Rán Popeyes_9 cities</t>
    </r>
  </si>
  <si>
    <r>
      <rPr>
        <sz val="10"/>
        <rFont val="Calibri"/>
      </rPr>
      <t xml:space="preserve">0h - 12h + 16h - 24h </t>
    </r>
    <r>
      <rPr>
        <u/>
        <sz val="10"/>
        <color rgb="FF1155CC"/>
        <rFont val="Calibri"/>
      </rPr>
      <t xml:space="preserve">Brand 50%
</t>
    </r>
    <r>
      <rPr>
        <sz val="10"/>
        <rFont val="Calibri"/>
      </rPr>
      <t xml:space="preserve">12h - 16h </t>
    </r>
    <r>
      <rPr>
        <u/>
        <sz val="10"/>
        <color rgb="FF1155CC"/>
        <rFont val="Calibri"/>
      </rPr>
      <t>[SJBP]_Gà Rán Popeyes_Mar</t>
    </r>
  </si>
  <si>
    <r>
      <rPr>
        <sz val="10"/>
        <rFont val="Calibri"/>
      </rPr>
      <t xml:space="preserve">0h - 12h + 16h - 24h </t>
    </r>
    <r>
      <rPr>
        <u/>
        <sz val="10"/>
        <color rgb="FF1155CC"/>
        <rFont val="Calibri"/>
      </rPr>
      <t xml:space="preserve">Brand 50%
</t>
    </r>
    <r>
      <rPr>
        <sz val="10"/>
        <rFont val="Calibri"/>
      </rPr>
      <t xml:space="preserve">12h - 16h </t>
    </r>
    <r>
      <rPr>
        <u/>
        <sz val="10"/>
        <color rgb="FF1155CC"/>
        <rFont val="Calibri"/>
      </rPr>
      <t>[SJBP]_Gà Rán Popeyes_Mar</t>
    </r>
  </si>
  <si>
    <r>
      <rPr>
        <sz val="10"/>
        <rFont val="Calibri"/>
      </rPr>
      <t xml:space="preserve">0h - 12h + 16h - 24h </t>
    </r>
    <r>
      <rPr>
        <u/>
        <sz val="10"/>
        <color rgb="FF1155CC"/>
        <rFont val="Calibri"/>
      </rPr>
      <t xml:space="preserve">Brand 50%
</t>
    </r>
    <r>
      <rPr>
        <sz val="10"/>
        <rFont val="Calibri"/>
      </rPr>
      <t xml:space="preserve">12h - 16h </t>
    </r>
    <r>
      <rPr>
        <u/>
        <sz val="10"/>
        <color rgb="FF1155CC"/>
        <rFont val="Calibri"/>
      </rPr>
      <t>[SJBP]_Gà Rán Popeyes_Mar</t>
    </r>
  </si>
  <si>
    <r>
      <rPr>
        <sz val="10"/>
        <rFont val="Calibri"/>
      </rPr>
      <t xml:space="preserve">0h - 12h + 16h - 24h </t>
    </r>
    <r>
      <rPr>
        <u/>
        <sz val="10"/>
        <color rgb="FF1155CC"/>
        <rFont val="Calibri"/>
      </rPr>
      <t xml:space="preserve">Brand 50%
</t>
    </r>
    <r>
      <rPr>
        <sz val="10"/>
        <rFont val="Calibri"/>
      </rPr>
      <t xml:space="preserve">12h - 16h </t>
    </r>
    <r>
      <rPr>
        <u/>
        <sz val="10"/>
        <color rgb="FF1155CC"/>
        <rFont val="Calibri"/>
      </rPr>
      <t>[SJBP]_Gà Rán Popeyes_Mar</t>
    </r>
    <r>
      <rPr>
        <sz val="10"/>
        <rFont val="Calibri"/>
      </rPr>
      <t xml:space="preserve"> 241231_Gà Rán Popeyes_9 cities</t>
    </r>
  </si>
  <si>
    <t>[Win 3]_TH True Mart_Mar_SJBP</t>
  </si>
  <si>
    <r>
      <rPr>
        <u/>
        <sz val="10"/>
        <color rgb="FF1155CC"/>
        <rFont val="Calibri"/>
      </rPr>
      <t>[Win 3]_TH True Mart_Mar_SJBP</t>
    </r>
    <r>
      <rPr>
        <sz val="10"/>
        <color rgb="FF000000"/>
        <rFont val="Calibri"/>
      </rPr>
      <t>_250925_TH True Mart_18 cities</t>
    </r>
  </si>
  <si>
    <t>[Combo 1]_Trà Hú_Mar</t>
  </si>
  <si>
    <t>[Win 3]_ Trà Sữa Vietnam Airlines - AFT_Mar</t>
  </si>
  <si>
    <t>[Combo 1]_Hồng Trà Sữa Ba Cô Gái Tam Hảo_Mar</t>
  </si>
  <si>
    <r>
      <rPr>
        <strike/>
        <sz val="10"/>
        <color rgb="FF1155CC"/>
        <rFont val="Calibri"/>
      </rPr>
      <t>[SJBP]_Highlands Coffee_-50k</t>
    </r>
    <r>
      <rPr>
        <u/>
        <sz val="10"/>
        <color rgb="FF1155CC"/>
        <rFont val="Calibri"/>
      </rPr>
      <t xml:space="preserve">
 [VIP]_Domino's Pizza_Mar  </t>
    </r>
  </si>
  <si>
    <r>
      <rPr>
        <strike/>
        <sz val="10"/>
        <color rgb="FF1155CC"/>
        <rFont val="Calibri"/>
      </rPr>
      <t>[SJBP]_Highlands Coffee_-50k</t>
    </r>
    <r>
      <rPr>
        <u/>
        <sz val="10"/>
        <color rgb="FF1155CC"/>
        <rFont val="Calibri"/>
      </rPr>
      <t xml:space="preserve">
 [VIP]_Domino's Pizza_Mar  </t>
    </r>
  </si>
  <si>
    <r>
      <rPr>
        <strike/>
        <sz val="10"/>
        <color rgb="FF1155CC"/>
        <rFont val="Calibri"/>
      </rPr>
      <t>[SJBP]_Highlands Coffee_-50k</t>
    </r>
    <r>
      <rPr>
        <u/>
        <sz val="10"/>
        <color rgb="FF1155CC"/>
        <rFont val="Calibri"/>
      </rPr>
      <t xml:space="preserve">
 [VIP]_Domino's Pizza_Mar  </t>
    </r>
  </si>
  <si>
    <r>
      <rPr>
        <strike/>
        <sz val="10"/>
        <color rgb="FF1155CC"/>
        <rFont val="Calibri"/>
      </rPr>
      <t>[SJBP]_Highlands Coffee_-50k</t>
    </r>
    <r>
      <rPr>
        <u/>
        <sz val="10"/>
        <color rgb="FF1155CC"/>
        <rFont val="Calibri"/>
      </rPr>
      <t xml:space="preserve">
 [VIP]_Domino's Pizza_Mar  </t>
    </r>
  </si>
  <si>
    <r>
      <rPr>
        <u/>
        <sz val="10"/>
        <color rgb="FF1155CC"/>
        <rFont val="Calibri"/>
      </rPr>
      <t>[SuperVIP]_Phê La_1-3Apr</t>
    </r>
    <r>
      <rPr>
        <sz val="10"/>
        <color rgb="FF000000"/>
        <rFont val="Calibri"/>
      </rPr>
      <t xml:space="preserve"> 260116_Phê La_11 cities</t>
    </r>
  </si>
  <si>
    <r>
      <rPr>
        <u/>
        <sz val="10"/>
        <color rgb="FF1155CC"/>
        <rFont val="Calibri"/>
      </rPr>
      <t>[SuperVIP]_Gà Rán Popeyes_1-5Apr</t>
    </r>
    <r>
      <rPr>
        <sz val="10"/>
        <color rgb="FF000000"/>
        <rFont val="Calibri"/>
      </rPr>
      <t xml:space="preserve"> 241231_Gà Rán Popeyes_9 cities</t>
    </r>
  </si>
  <si>
    <r>
      <rPr>
        <sz val="10"/>
        <rFont val="Calibri"/>
      </rPr>
      <t>10h-13h</t>
    </r>
    <r>
      <rPr>
        <u/>
        <sz val="10"/>
        <color rgb="FF1155CC"/>
        <rFont val="Calibri"/>
      </rPr>
      <t xml:space="preserve"> </t>
    </r>
    <r>
      <rPr>
        <sz val="10"/>
        <rFont val="Calibri"/>
      </rPr>
      <t xml:space="preserve">
13h-16h</t>
    </r>
    <r>
      <rPr>
        <u/>
        <sz val="10"/>
        <color rgb="FF1155CC"/>
        <rFont val="Calibri"/>
      </rPr>
      <t xml:space="preserve"> [VIP]_Phúc Long Coffee &amp; Tea_Combo 99k_4.4
</t>
    </r>
    <r>
      <rPr>
        <sz val="10"/>
        <rFont val="Calibri"/>
      </rPr>
      <t xml:space="preserve">16h - 18h
18h - 20h </t>
    </r>
    <r>
      <rPr>
        <u/>
        <sz val="10"/>
        <color rgb="FF1155CC"/>
        <rFont val="Calibri"/>
      </rPr>
      <t>[VIP]_Domino's Pizza_3-5Apr</t>
    </r>
    <r>
      <rPr>
        <sz val="10"/>
        <rFont val="Calibri"/>
      </rPr>
      <t xml:space="preserve">
20h - 24h </t>
    </r>
  </si>
  <si>
    <r>
      <rPr>
        <sz val="10"/>
        <rFont val="Calibri"/>
      </rPr>
      <t>10h-13h</t>
    </r>
    <r>
      <rPr>
        <u/>
        <sz val="10"/>
        <color rgb="FF1155CC"/>
        <rFont val="Calibri"/>
      </rPr>
      <t xml:space="preserve"> [SuperVIP]_Gà Rán KFC_3-16Apr</t>
    </r>
    <r>
      <rPr>
        <sz val="10"/>
        <rFont val="Calibri"/>
      </rPr>
      <t xml:space="preserve">
13h-16h</t>
    </r>
    <r>
      <rPr>
        <u/>
        <sz val="10"/>
        <color rgb="FF1155CC"/>
        <rFont val="Calibri"/>
      </rPr>
      <t xml:space="preserve"> [VIP]_Phúc Long Coffee &amp; Tea_Combo 99k_4.4
</t>
    </r>
    <r>
      <rPr>
        <sz val="10"/>
        <rFont val="Calibri"/>
      </rPr>
      <t xml:space="preserve">16h - 18h
18h - 20h
20h - 24h </t>
    </r>
  </si>
  <si>
    <r>
      <rPr>
        <sz val="10"/>
        <rFont val="Calibri"/>
      </rPr>
      <t>10h-13h</t>
    </r>
    <r>
      <rPr>
        <u/>
        <sz val="10"/>
        <color rgb="FF1155CC"/>
        <rFont val="Calibri"/>
      </rPr>
      <t xml:space="preserve"> </t>
    </r>
    <r>
      <rPr>
        <sz val="10"/>
        <rFont val="Calibri"/>
      </rPr>
      <t xml:space="preserve">
13h-16h</t>
    </r>
    <r>
      <rPr>
        <u/>
        <sz val="10"/>
        <color rgb="FF1155CC"/>
        <rFont val="Calibri"/>
      </rPr>
      <t xml:space="preserve"> [VIP]_Phúc Long Coffee &amp; Tea_Combo 99k_4.4
</t>
    </r>
    <r>
      <rPr>
        <sz val="10"/>
        <rFont val="Calibri"/>
      </rPr>
      <t xml:space="preserve">16h - 18h
18h - 20h
20h - 24h </t>
    </r>
  </si>
  <si>
    <r>
      <rPr>
        <sz val="10"/>
        <rFont val="Calibri"/>
      </rPr>
      <t>10h - 13h 
13h-16h</t>
    </r>
    <r>
      <rPr>
        <u/>
        <sz val="10"/>
        <color rgb="FF1155CC"/>
        <rFont val="Calibri"/>
      </rPr>
      <t xml:space="preserve"> [VIP]_Phúc Long Coffee &amp; Tea_Combo 99k_4.4</t>
    </r>
    <r>
      <rPr>
        <sz val="10"/>
        <rFont val="Calibri"/>
      </rPr>
      <t xml:space="preserve"> 260106_Phúc Long Coffee &amp; Tea_20 cities
16h - 18h
18h - 20h
20h - 24h </t>
    </r>
  </si>
  <si>
    <r>
      <rPr>
        <u/>
        <sz val="10"/>
        <color rgb="FF1155CC"/>
        <rFont val="Calibri"/>
      </rPr>
      <t>[SuperVIP]_Gà Rán Popeyes_1-5Apr</t>
    </r>
    <r>
      <rPr>
        <sz val="10"/>
        <color rgb="FF000000"/>
        <rFont val="Calibri"/>
      </rPr>
      <t xml:space="preserve"> 241231_Gà Rán Popeyes_9 cities</t>
    </r>
  </si>
  <si>
    <r>
      <rPr>
        <u/>
        <sz val="10"/>
        <color rgb="FF1155CC"/>
        <rFont val="Calibri"/>
      </rPr>
      <t>[VIP]_Cơm Thố Anh Nguyễn_1-19Apr</t>
    </r>
    <r>
      <rPr>
        <u/>
        <sz val="10"/>
        <color rgb="FF000000"/>
        <rFont val="Calibri"/>
      </rPr>
      <t xml:space="preserve"> 250421_Cơm Thố Anh Nguyễn_13 cities</t>
    </r>
  </si>
  <si>
    <r>
      <rPr>
        <u/>
        <sz val="10"/>
        <color rgb="FF1155CC"/>
        <rFont val="Calibri"/>
      </rPr>
      <t>[VIP]_Lotteria DI_6-9Apr</t>
    </r>
    <r>
      <rPr>
        <sz val="10"/>
        <color rgb="FF000000"/>
        <rFont val="Calibri"/>
      </rPr>
      <t xml:space="preserve"> 260116_Lotteria_41 cities</t>
    </r>
  </si>
  <si>
    <t>Ba Cô Gái Tam Hảo</t>
  </si>
  <si>
    <t>[Win 3]_TH True Mart_Apr</t>
  </si>
  <si>
    <r>
      <rPr>
        <u/>
        <sz val="10"/>
        <color rgb="FF1155CC"/>
        <rFont val="Calibri"/>
      </rPr>
      <t>[Win 3]_TH True Mart_Apr</t>
    </r>
    <r>
      <rPr>
        <sz val="10"/>
        <color rgb="FF000000"/>
        <rFont val="Calibri"/>
      </rPr>
      <t>_250925_TH True Mart_18 cities</t>
    </r>
  </si>
  <si>
    <t>Recommendation</t>
  </si>
  <si>
    <t>Recommendation 1</t>
  </si>
  <si>
    <t>Quán Ngon Hội Tụ, Nhất Định Phải Thử</t>
  </si>
  <si>
    <t>Recommendation 2</t>
  </si>
  <si>
    <t>Quán Mới Deal Hời, Giảm 50.000Đ</t>
  </si>
  <si>
    <t>Recommendation 3</t>
  </si>
  <si>
    <t>[Mart]_Spike_Chợ Xuân Tung Deal Đỉnh_Giảm đến 133.000Đ</t>
  </si>
  <si>
    <t>Weekly_Calendar</t>
  </si>
  <si>
    <t>[Mart]_WC - Weekend_Chợ Sale Cuối Tuần_Giảm 85.000Đ</t>
  </si>
  <si>
    <t>[Mart]_Mini Spike_Chợ Tươi Sale Giữa Tháng_Giảm 15%</t>
  </si>
  <si>
    <t>[Mart]_WC - Weekend_Chợ Sale Cuối Tuần_Giảm Đến 105.000Đ</t>
  </si>
  <si>
    <t>Recommendation 4</t>
  </si>
  <si>
    <t>Tháng 3 Ngon Chuẩn Vị - Đặt Là Mê</t>
  </si>
  <si>
    <r>
      <rPr>
        <strike/>
        <sz val="10"/>
        <color theme="1"/>
        <rFont val="Calibri"/>
      </rPr>
      <t xml:space="preserve">Tháng 3 Ngon Chuẩn Vị - Đặt Là Mê
</t>
    </r>
    <r>
      <rPr>
        <sz val="10"/>
        <color theme="1"/>
        <rFont val="Calibri"/>
      </rPr>
      <t>[Mass Ads]_FoodFest</t>
    </r>
  </si>
  <si>
    <r>
      <rPr>
        <strike/>
        <sz val="10"/>
        <color theme="1"/>
        <rFont val="Calibri"/>
      </rPr>
      <t xml:space="preserve">Tháng 3 Ngon Chuẩn Vị - Đặt Là Mê
</t>
    </r>
    <r>
      <rPr>
        <sz val="10"/>
        <color theme="1"/>
        <rFont val="Calibri"/>
      </rPr>
      <t>[Mass Ads]_FoodFest</t>
    </r>
  </si>
  <si>
    <r>
      <rPr>
        <strike/>
        <sz val="10"/>
        <color theme="1"/>
        <rFont val="Calibri"/>
      </rPr>
      <t xml:space="preserve">Tháng 3 Ngon Chuẩn Vị - Đặt Là Mê
</t>
    </r>
    <r>
      <rPr>
        <sz val="10"/>
        <color theme="1"/>
        <rFont val="Calibri"/>
      </rPr>
      <t>[Mass Ads]_FoodFest</t>
    </r>
  </si>
  <si>
    <r>
      <rPr>
        <strike/>
        <sz val="10"/>
        <color theme="1"/>
        <rFont val="Calibri"/>
      </rPr>
      <t xml:space="preserve">Tháng 3 Ngon Chuẩn Vị - Đặt Là Mê
</t>
    </r>
    <r>
      <rPr>
        <sz val="10"/>
        <color theme="1"/>
        <rFont val="Calibri"/>
      </rPr>
      <t>[Mass Ads]_FoodFest</t>
    </r>
  </si>
  <si>
    <t>[Mass Ads]_FoodFest</t>
  </si>
  <si>
    <t>Tháng 4 Ngon Chuẩn Vị - Đặt Là Mê</t>
  </si>
  <si>
    <t>[PNS]_Coke Always on_Mar_Apr</t>
  </si>
  <si>
    <r>
      <rPr>
        <u/>
        <sz val="10"/>
        <color rgb="FF1155CC"/>
        <rFont val="Calibri"/>
      </rPr>
      <t>[PNS]_Coke Always on_Mar_Apr</t>
    </r>
    <r>
      <rPr>
        <sz val="10"/>
        <color rgb="FF000000"/>
        <rFont val="Calibri"/>
      </rPr>
      <t>_HP, KH, CT</t>
    </r>
  </si>
  <si>
    <r>
      <rPr>
        <u/>
        <sz val="10"/>
        <color rgb="FF1155CC"/>
        <rFont val="Calibri"/>
      </rPr>
      <t>[PNS]_Coke Always on_Mar_Apr</t>
    </r>
    <r>
      <rPr>
        <sz val="10"/>
        <color rgb="FF000000"/>
        <rFont val="Calibri"/>
      </rPr>
      <t>_HP, KH, CT</t>
    </r>
  </si>
  <si>
    <r>
      <rPr>
        <u/>
        <sz val="10"/>
        <color rgb="FF1155CC"/>
        <rFont val="Calibri"/>
      </rPr>
      <t>[PNS]_Coke Always on_Mar_Apr</t>
    </r>
    <r>
      <rPr>
        <sz val="10"/>
        <color rgb="FF000000"/>
        <rFont val="Calibri"/>
      </rPr>
      <t>_HP, KH, CT</t>
    </r>
  </si>
  <si>
    <r>
      <rPr>
        <u/>
        <sz val="10"/>
        <color rgb="FF1155CC"/>
        <rFont val="Calibri"/>
      </rPr>
      <t>[PNS]_Coke Always on_Mar_Apr</t>
    </r>
    <r>
      <rPr>
        <sz val="10"/>
        <color rgb="FF000000"/>
        <rFont val="Calibri"/>
      </rPr>
      <t>_HP, KH, CT</t>
    </r>
  </si>
  <si>
    <t>Recommendation 5</t>
  </si>
  <si>
    <t>[Mart]_Spike_Chợ Phiên Đầu Xuân_Giảm 50%</t>
  </si>
  <si>
    <t>[Mart]_Spike_Gửi Nàng Deal Yêu Thương_Giảm đến 183.000Đ</t>
  </si>
  <si>
    <t>[Mart]_Thematic_Quà Hay Ý Đẹp_Miễn Phí Ship</t>
  </si>
  <si>
    <t>[Mart]_BAU_Sale Đỉnh 99.000Đ</t>
  </si>
  <si>
    <t>[Mart]_BAU_Nạp Đạm Mỗi Ngày_Giảm Đến 95.000Đ</t>
  </si>
  <si>
    <t>[Mart]_Mini Spike_Chợ Tươi ShopeeFood_Giảm Đến 105.000Đ</t>
  </si>
  <si>
    <t>[Mart]_BAU_Rau Củ Quả Tươi_Giảm Đến 60.000Đ</t>
  </si>
  <si>
    <t>Hometop Banner</t>
  </si>
  <si>
    <t>Hometop Banner 0
(NEW USER ONLY)</t>
  </si>
  <si>
    <t>Hometop Banner 1</t>
  </si>
  <si>
    <t>[Whitelist New User] [PLF CP]_NU_Lần đầu đặt món giảm 50%
[Exclude NU][PLF CP]_3.3_Siêu Deal Đầu Năm, Giảm tới 133.000Đ</t>
  </si>
  <si>
    <t>[Whitelist New User] [PLF CP]_NU_Lần đầu đặt món giảm 50%
[Exclude NU][PLF CP]_3.3_Siêu Deal Đầu Năm, Giảm tới 50%</t>
  </si>
  <si>
    <r>
      <rPr>
        <sz val="10"/>
        <rFont val="Calibri"/>
      </rPr>
      <t xml:space="preserve">0h-16h </t>
    </r>
    <r>
      <rPr>
        <u/>
        <sz val="10"/>
        <color rgb="FF1155CC"/>
        <rFont val="Calibri"/>
      </rPr>
      <t xml:space="preserve">[SuperVIP]_Phê La_2-4Mar
</t>
    </r>
    <r>
      <rPr>
        <sz val="10"/>
        <rFont val="Calibri"/>
      </rPr>
      <t xml:space="preserve">16h - 24h </t>
    </r>
    <r>
      <rPr>
        <u/>
        <sz val="10"/>
        <color rgb="FF1155CC"/>
        <rFont val="Calibri"/>
      </rPr>
      <t>[SuperVIP]_Gà Rán KFC_4-29Mar</t>
    </r>
  </si>
  <si>
    <r>
      <rPr>
        <sz val="10"/>
        <rFont val="Calibri"/>
      </rPr>
      <t xml:space="preserve">0h - 16h </t>
    </r>
    <r>
      <rPr>
        <u/>
        <sz val="10"/>
        <color rgb="FF1155CC"/>
        <rFont val="Calibri"/>
      </rPr>
      <t xml:space="preserve">[VIP]_The Coffee House_4-6.3
</t>
    </r>
    <r>
      <rPr>
        <sz val="10"/>
        <rFont val="Calibri"/>
      </rPr>
      <t xml:space="preserve">16h - 24h </t>
    </r>
    <r>
      <rPr>
        <u/>
        <sz val="10"/>
        <color rgb="FF1155CC"/>
        <rFont val="Calibri"/>
      </rPr>
      <t>[SuperVIP]_Gà Rán KFC_4-29Mar</t>
    </r>
  </si>
  <si>
    <r>
      <rPr>
        <u/>
        <sz val="10"/>
        <color rgb="FF1155CC"/>
        <rFont val="Calibri"/>
      </rPr>
      <t xml:space="preserve"> [SuperVIP]_Gà Rán KFC_4-29Mar</t>
    </r>
    <r>
      <rPr>
        <sz val="10"/>
        <rFont val="Calibri"/>
      </rPr>
      <t xml:space="preserve"> 260106_Gà Rán KFC_31 cities</t>
    </r>
  </si>
  <si>
    <t>[Whitelist New User] [PLF CP]_NU_Lần đầu đặt món giảm 50%
[Exclude NU][PLF CP]_Thematic_Vạn Deal Xinh, Giảm tới 83.000Đ</t>
  </si>
  <si>
    <r>
      <rPr>
        <sz val="10"/>
        <rFont val="Calibri"/>
      </rPr>
      <t>0h-16h</t>
    </r>
    <r>
      <rPr>
        <u/>
        <sz val="10"/>
        <color rgb="FF1155CC"/>
        <rFont val="Calibri"/>
      </rPr>
      <t xml:space="preserve"> [SuperVIP]_Phúc Long Coffee &amp; Tea_Combo 88k_Mar
</t>
    </r>
    <r>
      <rPr>
        <sz val="10"/>
        <rFont val="Calibri"/>
      </rPr>
      <t xml:space="preserve">16h - 24h </t>
    </r>
    <r>
      <rPr>
        <u/>
        <sz val="10"/>
        <color rgb="FF1155CC"/>
        <rFont val="Calibri"/>
      </rPr>
      <t>[SuperVIP]_Gà Rán KFC_4-29Mar</t>
    </r>
  </si>
  <si>
    <r>
      <rPr>
        <sz val="10"/>
        <rFont val="Calibri"/>
      </rPr>
      <t xml:space="preserve">0h - 16h </t>
    </r>
    <r>
      <rPr>
        <u/>
        <sz val="10"/>
        <color rgb="FF1155CC"/>
        <rFont val="Calibri"/>
      </rPr>
      <t xml:space="preserve">[VIP]_The Coffee House_4-6.3
</t>
    </r>
    <r>
      <rPr>
        <sz val="10"/>
        <rFont val="Calibri"/>
      </rPr>
      <t xml:space="preserve">16h - 24h </t>
    </r>
    <r>
      <rPr>
        <u/>
        <sz val="10"/>
        <color rgb="FF1155CC"/>
        <rFont val="Calibri"/>
      </rPr>
      <t>[SuperVIP]_Gà Rán KFC_4-29Mar</t>
    </r>
  </si>
  <si>
    <r>
      <rPr>
        <sz val="10"/>
        <rFont val="Calibri"/>
      </rPr>
      <t>0h-16h</t>
    </r>
    <r>
      <rPr>
        <u/>
        <sz val="10"/>
        <color rgb="FF1155CC"/>
        <rFont val="Calibri"/>
      </rPr>
      <t xml:space="preserve"> [SuperVIP]_Phúc Long Coffee &amp; Tea_Combo 88k_Mar</t>
    </r>
    <r>
      <rPr>
        <sz val="10"/>
        <rFont val="Calibri"/>
      </rPr>
      <t xml:space="preserve"> 260106_Phúc Long Coffee &amp; Tea_20 citie
16h - 24h </t>
    </r>
    <r>
      <rPr>
        <u/>
        <sz val="10"/>
        <color rgb="FF1155CC"/>
        <rFont val="Calibri"/>
      </rPr>
      <t>[SuperVIP]_Gà Rán KFC_4-29Mar</t>
    </r>
    <r>
      <rPr>
        <sz val="10"/>
        <rFont val="Calibri"/>
      </rPr>
      <t xml:space="preserve"> 260106_Gà Rán KFC_31 cities</t>
    </r>
  </si>
  <si>
    <t>[Whitelist New User] [PLF CP]_NU_Lần đầu đặt món giảm 50%
[Exclude NU][PLF CP]_WC_Thứ 2 Đầu Tuần, Giảm Tới 40.000Đ</t>
  </si>
  <si>
    <r>
      <rPr>
        <u/>
        <sz val="10"/>
        <color rgb="FF1155CC"/>
        <rFont val="Calibri"/>
      </rPr>
      <t>[VIP]_Gà Rán Texas Chicken_Mar</t>
    </r>
    <r>
      <rPr>
        <sz val="10"/>
        <rFont val="Calibri"/>
      </rPr>
      <t xml:space="preserve"> </t>
    </r>
  </si>
  <si>
    <t>[Whitelist New User] [PLF CP]_NU_Lần đầu đặt món giảm 50%
[Exclude NU][PLF CP]_WC_Thứ 3 Ăn Ngon, Giảm 30.000Đ</t>
  </si>
  <si>
    <r>
      <rPr>
        <u/>
        <sz val="10"/>
        <color rgb="FF1155CC"/>
        <rFont val="Calibri"/>
      </rPr>
      <t>[SuperVIP]_Highlands Coffee_9-13Mar</t>
    </r>
    <r>
      <rPr>
        <u/>
        <sz val="10"/>
        <color rgb="FF000000"/>
        <rFont val="Calibri"/>
      </rPr>
      <t xml:space="preserve"> 260106_Highlands Coffee_41 cities</t>
    </r>
  </si>
  <si>
    <r>
      <rPr>
        <u/>
        <sz val="10"/>
        <color rgb="FF1155CC"/>
        <rFont val="Calibri"/>
      </rPr>
      <t>[SuperVIP]_Highlands Coffee_9-13Mar</t>
    </r>
    <r>
      <rPr>
        <u/>
        <sz val="10"/>
        <color rgb="FF000000"/>
        <rFont val="Calibri"/>
      </rPr>
      <t xml:space="preserve"> 260106_Highlands Coffee_41 cities</t>
    </r>
  </si>
  <si>
    <t>[Whitelist New User] [PLF CP]_NU_Lần đầu đặt món giảm 50%
[Exclude NU][PLF CP]_WC_Thứ 6 Rộn Ràng, Giảm 50.000Đ</t>
  </si>
  <si>
    <r>
      <rPr>
        <u/>
        <sz val="10"/>
        <color rgb="FF1155CC"/>
        <rFont val="Calibri"/>
      </rPr>
      <t>[SuperVIP]_Gà Rán Popeyes_13-15Mar</t>
    </r>
    <r>
      <rPr>
        <sz val="10"/>
        <rFont val="Calibri"/>
      </rPr>
      <t xml:space="preserve"> 241231_Gà Rán Popeyes_9 cities</t>
    </r>
  </si>
  <si>
    <t>[Whitelist New User] [PLF CP]_NU_Lần đầu đặt món giảm 50%
[Exclude NU][PLF CP]_Mid Month_Siêu Deal Giữa Tháng, Giảm tới 50%</t>
  </si>
  <si>
    <r>
      <rPr>
        <u/>
        <sz val="10"/>
        <color rgb="FF1155CC"/>
        <rFont val="Calibri"/>
      </rPr>
      <t>[SuperVIP]_Highlands Coffee_16-20Mar</t>
    </r>
    <r>
      <rPr>
        <sz val="10"/>
        <color rgb="FF000000"/>
        <rFont val="Calibri"/>
      </rPr>
      <t xml:space="preserve"> 260106_Highlands Coffee_41 cities</t>
    </r>
  </si>
  <si>
    <r>
      <rPr>
        <u/>
        <sz val="10"/>
        <color rgb="FF1155CC"/>
        <rFont val="Calibri"/>
      </rPr>
      <t xml:space="preserve">
</t>
    </r>
    <r>
      <rPr>
        <sz val="10"/>
        <rFont val="Calibri"/>
      </rPr>
      <t>10h-13h+16h - 24h</t>
    </r>
    <r>
      <rPr>
        <u/>
        <sz val="10"/>
        <color rgb="FF1155CC"/>
        <rFont val="Calibri"/>
      </rPr>
      <t xml:space="preserve"> [VIP]_Cơm Thố Anh Nguyễn_16-29Mar
</t>
    </r>
    <r>
      <rPr>
        <sz val="10"/>
        <rFont val="Calibri"/>
      </rPr>
      <t>0h-10h</t>
    </r>
    <r>
      <rPr>
        <u/>
        <sz val="10"/>
        <color rgb="FF1155CC"/>
        <rFont val="Calibri"/>
      </rPr>
      <t xml:space="preserve"> Brand 50%
</t>
    </r>
    <r>
      <rPr>
        <sz val="10"/>
        <rFont val="Calibri"/>
      </rPr>
      <t>13h-16h</t>
    </r>
    <r>
      <rPr>
        <u/>
        <sz val="10"/>
        <color rgb="FF1155CC"/>
        <rFont val="Calibri"/>
      </rPr>
      <t xml:space="preserve"> [SuperVIP]_Highlands Coffee_16-20Mar</t>
    </r>
    <r>
      <rPr>
        <sz val="10"/>
        <rFont val="Calibri"/>
      </rPr>
      <t xml:space="preserve">
</t>
    </r>
  </si>
  <si>
    <r>
      <rPr>
        <sz val="10"/>
        <rFont val="Calibri"/>
      </rPr>
      <t xml:space="preserve">10h-12h &amp; 16h - 24h </t>
    </r>
    <r>
      <rPr>
        <u/>
        <sz val="10"/>
        <color rgb="FF1155CC"/>
        <rFont val="Calibri"/>
      </rPr>
      <t xml:space="preserve">[VIP]_Cơm Thố Anh Nguyễn_16-29Mar
</t>
    </r>
    <r>
      <rPr>
        <sz val="10"/>
        <rFont val="Calibri"/>
      </rPr>
      <t>0h-10h+12h-16h</t>
    </r>
    <r>
      <rPr>
        <u/>
        <sz val="10"/>
        <color rgb="FF1155CC"/>
        <rFont val="Calibri"/>
      </rPr>
      <t xml:space="preserve"> [SuperVIP]_The Coffee House_9-11.3</t>
    </r>
  </si>
  <si>
    <t>[Whitelist New User] [PLF CP]_NU_Lần đầu đặt món giảm 50%
[Exclude NU][PLF CP]_WC_Món Ngon Giữa Tuần, Giảm Tới 30.000Đ</t>
  </si>
  <si>
    <r>
      <rPr>
        <sz val="10"/>
        <rFont val="Calibri"/>
      </rPr>
      <t xml:space="preserve">10h-12h &amp; 16h - 24h </t>
    </r>
    <r>
      <rPr>
        <u/>
        <sz val="10"/>
        <color rgb="FF1155CC"/>
        <rFont val="Calibri"/>
      </rPr>
      <t>[VIP]_Cơm Thố Anh Nguyễn_16-29Mar</t>
    </r>
    <r>
      <rPr>
        <sz val="10"/>
        <rFont val="Calibri"/>
      </rPr>
      <t xml:space="preserve"> 250421_Cơm Thố Anh Nguyễn_13 cities
12h-16</t>
    </r>
    <r>
      <rPr>
        <u/>
        <sz val="10"/>
        <color rgb="FF1155CC"/>
        <rFont val="Calibri"/>
      </rPr>
      <t>h[Combo 1]_Trà Sữa May Cha_Mar</t>
    </r>
    <r>
      <rPr>
        <sz val="10"/>
        <rFont val="Calibri"/>
      </rPr>
      <t xml:space="preserve">_BD,CT,AG,TG,BH,LA,KG,DL,Hue
0h-10h </t>
    </r>
    <r>
      <rPr>
        <u/>
        <sz val="10"/>
        <color rgb="FF1155CC"/>
        <rFont val="Calibri"/>
      </rPr>
      <t>Brand 50%</t>
    </r>
  </si>
  <si>
    <r>
      <rPr>
        <u/>
        <sz val="10"/>
        <color rgb="FF1155CC"/>
        <rFont val="Calibri"/>
      </rPr>
      <t>[SuperVIP]_Highlands Coffee_16-20Mar</t>
    </r>
    <r>
      <rPr>
        <sz val="10"/>
        <color rgb="FF000000"/>
        <rFont val="Calibri"/>
      </rPr>
      <t xml:space="preserve"> 260106_Highlands Coffee_41 cities</t>
    </r>
  </si>
  <si>
    <t>[Whitelist New User] [PLF CP]_NU_Lần đầu đặt món giảm 50%
[Exclude NU][PLF CP]_WC_Tiệc cuối tuần, giảm tưng bừng 105.000Đ</t>
  </si>
  <si>
    <r>
      <rPr>
        <sz val="10"/>
        <rFont val="Calibri"/>
      </rPr>
      <t>0h -16h</t>
    </r>
    <r>
      <rPr>
        <u/>
        <sz val="10"/>
        <color rgb="FF1155CC"/>
        <rFont val="Calibri"/>
      </rPr>
      <t xml:space="preserve">[VIP]_Phúc Long Coffee &amp; Tea_Combo 79k_Mar
</t>
    </r>
    <r>
      <rPr>
        <sz val="10"/>
        <rFont val="Calibri"/>
      </rPr>
      <t xml:space="preserve">16h - 24h </t>
    </r>
    <r>
      <rPr>
        <u/>
        <sz val="10"/>
        <color rgb="FF1155CC"/>
        <rFont val="Calibri"/>
      </rPr>
      <t>[VIP]_Cơm Thố Anh Nguyễn_16-29Mar</t>
    </r>
  </si>
  <si>
    <r>
      <rPr>
        <sz val="10"/>
        <rFont val="Calibri"/>
      </rPr>
      <t xml:space="preserve">0h - 16h </t>
    </r>
    <r>
      <rPr>
        <u/>
        <sz val="10"/>
        <color rgb="FF1155CC"/>
        <rFont val="Calibri"/>
      </rPr>
      <t xml:space="preserve">[VIP]_The Coffee House_25-27Mar
</t>
    </r>
    <r>
      <rPr>
        <sz val="10"/>
        <rFont val="Calibri"/>
      </rPr>
      <t xml:space="preserve">16h - 24h </t>
    </r>
    <r>
      <rPr>
        <u/>
        <sz val="10"/>
        <color rgb="FF1155CC"/>
        <rFont val="Calibri"/>
      </rPr>
      <t>[VIP]_Cơm Thố Anh Nguyễn_16-29Mar</t>
    </r>
  </si>
  <si>
    <r>
      <rPr>
        <sz val="10"/>
        <rFont val="Calibri"/>
      </rPr>
      <t>0h -16h</t>
    </r>
    <r>
      <rPr>
        <u/>
        <sz val="10"/>
        <color rgb="FF1155CC"/>
        <rFont val="Calibri"/>
      </rPr>
      <t>[VIP]_Phúc Long Coffee &amp; Tea_Combo 79k_Mar</t>
    </r>
    <r>
      <rPr>
        <sz val="10"/>
        <rFont val="Calibri"/>
      </rPr>
      <t xml:space="preserve">  260106_Phúc Long Coffee &amp; Tea_20 cities
16h - 24h </t>
    </r>
    <r>
      <rPr>
        <u/>
        <sz val="10"/>
        <color rgb="FF1155CC"/>
        <rFont val="Calibri"/>
      </rPr>
      <t>[VIP]_Cơm Thố Anh Nguyễn_16-29Mar</t>
    </r>
    <r>
      <rPr>
        <sz val="10"/>
        <rFont val="Calibri"/>
      </rPr>
      <t xml:space="preserve"> 250421_Cơm Thố Anh Nguyễn_13 cities</t>
    </r>
  </si>
  <si>
    <r>
      <rPr>
        <sz val="10"/>
        <rFont val="Calibri"/>
      </rPr>
      <t>0h -16h</t>
    </r>
    <r>
      <rPr>
        <u/>
        <sz val="10"/>
        <color rgb="FF1155CC"/>
        <rFont val="Calibri"/>
      </rPr>
      <t xml:space="preserve">[VIP]_Phúc Long Coffee &amp; Tea_Combo 79k_Mar
</t>
    </r>
    <r>
      <rPr>
        <sz val="10"/>
        <rFont val="Calibri"/>
      </rPr>
      <t xml:space="preserve">16h - 24h </t>
    </r>
    <r>
      <rPr>
        <u/>
        <sz val="10"/>
        <color rgb="FF1155CC"/>
        <rFont val="Calibri"/>
      </rPr>
      <t>[VIP]_Cơm Thố Anh Nguyễn_16-29Mar</t>
    </r>
  </si>
  <si>
    <r>
      <rPr>
        <sz val="10"/>
        <color theme="1"/>
        <rFont val="Calibri"/>
      </rPr>
      <t xml:space="preserve">[Whitelist New User] [PLF CP]_NU_Lần đầu đặt món giảm 50%
</t>
    </r>
    <r>
      <rPr>
        <strike/>
        <sz val="10"/>
        <color theme="1"/>
        <rFont val="Calibri"/>
      </rPr>
      <t xml:space="preserve">[Exclude NU][PLF CP]_4.4_Món Ngon Vị Đỉnh, Giảm Tới 44.000Đ
</t>
    </r>
    <r>
      <rPr>
        <sz val="10"/>
        <color theme="1"/>
        <rFont val="Calibri"/>
      </rPr>
      <t>[Exclude NU][PLF CP]_4.4_Món Ngon Vị Đỉnh, Giảm Tới 50%</t>
    </r>
  </si>
  <si>
    <r>
      <rPr>
        <sz val="10"/>
        <rFont val="Calibri"/>
      </rPr>
      <t>0h -16h</t>
    </r>
    <r>
      <rPr>
        <u/>
        <sz val="10"/>
        <color rgb="FF1155CC"/>
        <rFont val="Calibri"/>
      </rPr>
      <t>[VIP]_Phúc Long Coffee &amp; Tea_Combo 79k_Mar</t>
    </r>
    <r>
      <rPr>
        <sz val="10"/>
        <rFont val="Calibri"/>
      </rPr>
      <t xml:space="preserve">  260106_Phúc Long Coffee &amp; Tea_20 cities
16h - 24h</t>
    </r>
    <r>
      <rPr>
        <u/>
        <sz val="10"/>
        <color rgb="FF1155CC"/>
        <rFont val="Calibri"/>
      </rPr>
      <t xml:space="preserve"> [SJBP]_Lotteria DI_Mar</t>
    </r>
  </si>
  <si>
    <r>
      <rPr>
        <sz val="10"/>
        <color theme="1"/>
        <rFont val="Calibri"/>
      </rPr>
      <t>[Whitelist New User] [PLF CP]_NU_Lần đầu đặt món giảm 50%</t>
    </r>
    <r>
      <rPr>
        <strike/>
        <sz val="10"/>
        <color theme="1"/>
        <rFont val="Calibri"/>
      </rPr>
      <t xml:space="preserve">
</t>
    </r>
    <r>
      <rPr>
        <sz val="10"/>
        <color theme="1"/>
        <rFont val="Calibri"/>
      </rPr>
      <t>[Exclude NU][PLF CP]_4.4_Món Ngon Vị Đỉnh, Giảm Tới 50%</t>
    </r>
  </si>
  <si>
    <r>
      <rPr>
        <sz val="10"/>
        <color theme="1"/>
        <rFont val="Calibri"/>
      </rPr>
      <t>[Whitelist New User] [PLF CP]_NU_Lần đầu đặt món giảm 50%</t>
    </r>
    <r>
      <rPr>
        <strike/>
        <sz val="10"/>
        <color theme="1"/>
        <rFont val="Calibri"/>
      </rPr>
      <t xml:space="preserve">
</t>
    </r>
    <r>
      <rPr>
        <sz val="10"/>
        <color theme="1"/>
        <rFont val="Calibri"/>
      </rPr>
      <t>[Exclude NU][PLF CP]_4.4_Món Ngon Vị Đỉnh, Giảm Tới 50%</t>
    </r>
  </si>
  <si>
    <r>
      <rPr>
        <sz val="10"/>
        <color theme="1"/>
        <rFont val="Calibri"/>
      </rPr>
      <t>[Whitelist New User] [PLF CP]_NU_Lần đầu đặt món giảm 50%</t>
    </r>
    <r>
      <rPr>
        <strike/>
        <sz val="10"/>
        <color theme="1"/>
        <rFont val="Calibri"/>
      </rPr>
      <t xml:space="preserve">
</t>
    </r>
    <r>
      <rPr>
        <sz val="10"/>
        <color theme="1"/>
        <rFont val="Calibri"/>
      </rPr>
      <t>[Exclude NU][PLF CP]_4.4_Món Ngon Vị Đỉnh, Giảm Tới 50%</t>
    </r>
  </si>
  <si>
    <r>
      <rPr>
        <sz val="10"/>
        <color theme="1"/>
        <rFont val="Calibri"/>
      </rPr>
      <t xml:space="preserve">[Whitelist New User] [PLF CP]_NU_Lần đầu đặt món giảm 50%
</t>
    </r>
    <r>
      <rPr>
        <strike/>
        <sz val="10"/>
        <color theme="1"/>
        <rFont val="Calibri"/>
      </rPr>
      <t xml:space="preserve">[Exclude NU][PLF CP]_4.4_Món Ngon Vị Đỉnh, Giảm Tới 44.000Đ
</t>
    </r>
    <r>
      <rPr>
        <sz val="10"/>
        <color theme="1"/>
        <rFont val="Calibri"/>
      </rPr>
      <t>[Exclude NU][PLF CP]_4.4_Món Ngon Vị Đỉnh, Giảm Tới 50%</t>
    </r>
  </si>
  <si>
    <r>
      <rPr>
        <sz val="10"/>
        <rFont val="Calibri"/>
      </rPr>
      <t xml:space="preserve">10h-12h &amp; 16h - 24h </t>
    </r>
    <r>
      <rPr>
        <u/>
        <sz val="10"/>
        <color rgb="FF1155CC"/>
        <rFont val="Calibri"/>
      </rPr>
      <t xml:space="preserve">[VIP]_Cơm Thố Anh Nguyễn_16-29Mar
</t>
    </r>
    <r>
      <rPr>
        <sz val="10"/>
        <rFont val="Calibri"/>
      </rPr>
      <t>0h-10h+12h-16h</t>
    </r>
    <r>
      <rPr>
        <u/>
        <sz val="10"/>
        <color rgb="FF1155CC"/>
        <rFont val="Calibri"/>
      </rPr>
      <t xml:space="preserve"> Brand 50%</t>
    </r>
  </si>
  <si>
    <r>
      <rPr>
        <sz val="10"/>
        <rFont val="Calibri"/>
      </rPr>
      <t xml:space="preserve">10h-12h &amp; 16h - 24h </t>
    </r>
    <r>
      <rPr>
        <u/>
        <sz val="10"/>
        <color rgb="FF1155CC"/>
        <rFont val="Calibri"/>
      </rPr>
      <t xml:space="preserve">[VIP]_Cơm Thố Anh Nguyễn_16-29Mar
</t>
    </r>
    <r>
      <rPr>
        <sz val="10"/>
        <rFont val="Calibri"/>
      </rPr>
      <t>0h-10h+12h-16h</t>
    </r>
    <r>
      <rPr>
        <u/>
        <sz val="10"/>
        <color rgb="FF1155CC"/>
        <rFont val="Calibri"/>
      </rPr>
      <t xml:space="preserve"> Brand 50%</t>
    </r>
  </si>
  <si>
    <t>[Whitelist New User] [PLF CP]_NU_Lần đầu đặt món giảm 50%
[Exclude NU][PLF CP]_4.4_Món Ngon Vị Đỉnh, Giảm Tới 144.000Đ</t>
  </si>
  <si>
    <r>
      <rPr>
        <sz val="10"/>
        <rFont val="Calibri"/>
      </rPr>
      <t xml:space="preserve">10h-12h &amp; 16h - 24h </t>
    </r>
    <r>
      <rPr>
        <u/>
        <sz val="10"/>
        <color rgb="FF1155CC"/>
        <rFont val="Calibri"/>
      </rPr>
      <t>[VIP]_Cơm Thố Anh Nguyễn_16-29Mar</t>
    </r>
    <r>
      <rPr>
        <sz val="10"/>
        <rFont val="Calibri"/>
      </rPr>
      <t xml:space="preserve"> 250421_Cơm Thố Anh Nguyễn_13 cities
0h-10h+12h-16h </t>
    </r>
    <r>
      <rPr>
        <u/>
        <sz val="10"/>
        <color rgb="FF1155CC"/>
        <rFont val="Calibri"/>
      </rPr>
      <t>Brand 50%</t>
    </r>
  </si>
  <si>
    <t>[Whitelist New User] [PLF CP]_NU_Lần đầu đặt món giảm 50%
[Exclude NU][PLF CP]_4.4_Món Ngon Vị Đỉnh, Giảm Tới 50%</t>
  </si>
  <si>
    <t>[Whitelist New User] [PLF CP]_NU_Lần đầu đặt món giảm 50%
[Exclude NU][PLF CP]_1.4_Cá Tháng Tư Giảm 50%</t>
  </si>
  <si>
    <r>
      <rPr>
        <sz val="10"/>
        <rFont val="Calibri"/>
      </rPr>
      <t xml:space="preserve">0h-7h + 22h-24h Brand 50%
7h-10h+13h-16h </t>
    </r>
    <r>
      <rPr>
        <u/>
        <sz val="10"/>
        <color rgb="FF1155CC"/>
        <rFont val="Calibri"/>
      </rPr>
      <t xml:space="preserve">[VIP]_Phúc Long Coffee &amp; Tea_Combo 79k_Apr
</t>
    </r>
    <r>
      <rPr>
        <sz val="10"/>
        <rFont val="Calibri"/>
      </rPr>
      <t>10h-13h+16h-22h</t>
    </r>
    <r>
      <rPr>
        <u/>
        <sz val="10"/>
        <color rgb="FF1155CC"/>
        <rFont val="Calibri"/>
      </rPr>
      <t xml:space="preserve"> [SuperVIP]_Gà Rán Popeyes_1-5Apr</t>
    </r>
  </si>
  <si>
    <r>
      <rPr>
        <sz val="10"/>
        <rFont val="Calibri"/>
      </rPr>
      <t>0h-10h+13h-16h</t>
    </r>
    <r>
      <rPr>
        <u/>
        <sz val="10"/>
        <color rgb="FF1155CC"/>
        <rFont val="Calibri"/>
      </rPr>
      <t xml:space="preserve">[SuperVIP]_The Coffee House_1-3Apr
</t>
    </r>
    <r>
      <rPr>
        <sz val="10"/>
        <rFont val="Calibri"/>
      </rPr>
      <t xml:space="preserve">10h-13h+16h-24h </t>
    </r>
    <r>
      <rPr>
        <u/>
        <sz val="10"/>
        <color rgb="FF1155CC"/>
        <rFont val="Calibri"/>
      </rPr>
      <t>[SuperVIP]_Gà Rán Popeyes_1-5Apr</t>
    </r>
  </si>
  <si>
    <r>
      <rPr>
        <sz val="10"/>
        <rFont val="Calibri"/>
      </rPr>
      <t xml:space="preserve">0h-10h+13h-16h </t>
    </r>
    <r>
      <rPr>
        <u/>
        <sz val="10"/>
        <color rgb="FF1155CC"/>
        <rFont val="Calibri"/>
      </rPr>
      <t>[VIP]_Phúc Long Coffee &amp; Tea_Combo 79k_Apr</t>
    </r>
    <r>
      <rPr>
        <sz val="10"/>
        <rFont val="Calibri"/>
      </rPr>
      <t xml:space="preserve"> 260106_Phúc Long Coffee &amp; Tea_20 cities
10h-13h+16h-24h </t>
    </r>
    <r>
      <rPr>
        <u/>
        <sz val="10"/>
        <color rgb="FF1155CC"/>
        <rFont val="Calibri"/>
      </rPr>
      <t>[SuperVIP]_Gà Rán Popeyes_1-5Apr</t>
    </r>
  </si>
  <si>
    <r>
      <rPr>
        <u/>
        <sz val="10"/>
        <color rgb="FF1155CC"/>
        <rFont val="Calibri"/>
      </rPr>
      <t>[SuperVIP]_Gà Rán KFC_3-16Apr</t>
    </r>
    <r>
      <rPr>
        <sz val="10"/>
        <rFont val="Calibri"/>
      </rPr>
      <t xml:space="preserve"> 260106_Gà Rán KFC_31 cities</t>
    </r>
  </si>
  <si>
    <t>[SuperVIP]_Highlands Coffee_6-10Apr</t>
  </si>
  <si>
    <r>
      <rPr>
        <u/>
        <sz val="10"/>
        <color rgb="FF1155CC"/>
        <rFont val="Calibri"/>
      </rPr>
      <t>[SuperVIP]_Highlands Coffee_6-10Apr</t>
    </r>
    <r>
      <rPr>
        <sz val="10"/>
        <color rgb="FF000000"/>
        <rFont val="Calibri"/>
      </rPr>
      <t xml:space="preserve"> 260106_Highlands Coffee_41 cities</t>
    </r>
  </si>
  <si>
    <r>
      <rPr>
        <u/>
        <sz val="10"/>
        <color rgb="FF1155CC"/>
        <rFont val="Calibri"/>
      </rPr>
      <t>[SuperVIP]_Highlands Coffee_6-10Apr</t>
    </r>
    <r>
      <rPr>
        <sz val="10"/>
        <rFont val="Calibri"/>
      </rPr>
      <t xml:space="preserve"> 260106_Highlands Coffee_41 cities</t>
    </r>
  </si>
  <si>
    <r>
      <rPr>
        <sz val="10"/>
        <rFont val="Calibri"/>
      </rPr>
      <t xml:space="preserve">0h-16h </t>
    </r>
    <r>
      <rPr>
        <u/>
        <sz val="10"/>
        <color rgb="FF1155CC"/>
        <rFont val="Calibri"/>
      </rPr>
      <t xml:space="preserve">[VIP]_Phúc Long Coffee &amp; Tea_Combo 79k_Apr
</t>
    </r>
    <r>
      <rPr>
        <sz val="10"/>
        <rFont val="Calibri"/>
      </rPr>
      <t>16h - 24h</t>
    </r>
    <r>
      <rPr>
        <u/>
        <sz val="10"/>
        <color rgb="FF1155CC"/>
        <rFont val="Calibri"/>
      </rPr>
      <t xml:space="preserve"> [VIP]_Lotteria DI_6-9Apr</t>
    </r>
  </si>
  <si>
    <r>
      <rPr>
        <sz val="10"/>
        <rFont val="Calibri"/>
      </rPr>
      <t xml:space="preserve">0h-16h </t>
    </r>
    <r>
      <rPr>
        <u/>
        <sz val="10"/>
        <color rgb="FF1155CC"/>
        <rFont val="Calibri"/>
      </rPr>
      <t>[VIP]_Phúc Long Coffee &amp; Tea_Combo 79k_Apr</t>
    </r>
    <r>
      <rPr>
        <sz val="10"/>
        <rFont val="Calibri"/>
      </rPr>
      <t xml:space="preserve"> 260106_Phúc Long Coffee &amp; Tea_20 cities
16h - 24h</t>
    </r>
    <r>
      <rPr>
        <u/>
        <sz val="10"/>
        <color rgb="FF1155CC"/>
        <rFont val="Calibri"/>
      </rPr>
      <t xml:space="preserve"> [VIP]_Lotteria DI_6-9Apr</t>
    </r>
    <r>
      <rPr>
        <sz val="10"/>
        <rFont val="Calibri"/>
      </rPr>
      <t xml:space="preserve"> 260116_Lotteria_41 cities</t>
    </r>
  </si>
  <si>
    <r>
      <rPr>
        <sz val="10"/>
        <rFont val="Calibri"/>
      </rPr>
      <t xml:space="preserve">0h-16h </t>
    </r>
    <r>
      <rPr>
        <u/>
        <sz val="10"/>
        <color rgb="FF1155CC"/>
        <rFont val="Calibri"/>
      </rPr>
      <t>[VIP]_Phúc Long Coffee &amp; Tea_Combo 79k_Apr</t>
    </r>
    <r>
      <rPr>
        <sz val="10"/>
        <rFont val="Calibri"/>
      </rPr>
      <t xml:space="preserve"> 
16h - 24h </t>
    </r>
    <r>
      <rPr>
        <u/>
        <sz val="10"/>
        <color rgb="FF1155CC"/>
        <rFont val="Calibri"/>
      </rPr>
      <t>[SuperVIP]_Pizza Hut_10-26Apr</t>
    </r>
  </si>
  <si>
    <r>
      <rPr>
        <sz val="10"/>
        <rFont val="Calibri"/>
      </rPr>
      <t xml:space="preserve">13h-16h </t>
    </r>
    <r>
      <rPr>
        <u/>
        <sz val="10"/>
        <color rgb="FF1155CC"/>
        <rFont val="Calibri"/>
      </rPr>
      <t>[VIP]_Trà sữa Mixue_Apr</t>
    </r>
    <r>
      <rPr>
        <sz val="10"/>
        <rFont val="Calibri"/>
      </rPr>
      <t xml:space="preserve">
16h - 24h </t>
    </r>
    <r>
      <rPr>
        <u/>
        <sz val="10"/>
        <color rgb="FF1155CC"/>
        <rFont val="Calibri"/>
      </rPr>
      <t>[SuperVIP]_Pizza Hut_10-26Apr</t>
    </r>
  </si>
  <si>
    <r>
      <rPr>
        <sz val="10"/>
        <rFont val="Calibri"/>
      </rPr>
      <t xml:space="preserve">13h-16h </t>
    </r>
    <r>
      <rPr>
        <u/>
        <sz val="10"/>
        <color rgb="FF1155CC"/>
        <rFont val="Calibri"/>
      </rPr>
      <t>[VIP]_Trà sữa Mixue_Apr</t>
    </r>
    <r>
      <rPr>
        <sz val="10"/>
        <rFont val="Calibri"/>
      </rPr>
      <t xml:space="preserve">
16h - 24h </t>
    </r>
    <r>
      <rPr>
        <u/>
        <sz val="10"/>
        <color rgb="FF1155CC"/>
        <rFont val="Calibri"/>
      </rPr>
      <t>[SuperVIP]_Pizza Hut_10-26Apr</t>
    </r>
  </si>
  <si>
    <r>
      <rPr>
        <sz val="10"/>
        <rFont val="Calibri"/>
      </rPr>
      <t xml:space="preserve">0h-16h </t>
    </r>
    <r>
      <rPr>
        <u/>
        <sz val="10"/>
        <color rgb="FF1155CC"/>
        <rFont val="Calibri"/>
      </rPr>
      <t>[VIP]_Phúc Long Coffee &amp; Tea_Combo 79k_Apr</t>
    </r>
    <r>
      <rPr>
        <sz val="10"/>
        <rFont val="Calibri"/>
      </rPr>
      <t xml:space="preserve"> 260106_Phúc Long Coffee &amp; Tea_20 cities
16h - 24h </t>
    </r>
    <r>
      <rPr>
        <u/>
        <sz val="10"/>
        <color rgb="FF1155CC"/>
        <rFont val="Calibri"/>
      </rPr>
      <t>[SuperVIP]_Pizza Hut_10-26Apr</t>
    </r>
  </si>
  <si>
    <r>
      <rPr>
        <u/>
        <sz val="10"/>
        <color rgb="FF1155CC"/>
        <rFont val="Calibri"/>
      </rPr>
      <t>[SuperVIP]_McDonald's_10-12Apr</t>
    </r>
    <r>
      <rPr>
        <u/>
        <sz val="10"/>
        <color rgb="FF000000"/>
        <rFont val="Calibri"/>
      </rPr>
      <t xml:space="preserve"> 251025_McDonald's_7 cities</t>
    </r>
  </si>
  <si>
    <r>
      <rPr>
        <u/>
        <sz val="10"/>
        <color rgb="FF1155CC"/>
        <rFont val="Calibri"/>
      </rPr>
      <t>[SuperVIP]_McDonald's_10-12Apr</t>
    </r>
    <r>
      <rPr>
        <u/>
        <sz val="10"/>
        <color rgb="FF000000"/>
        <rFont val="Calibri"/>
      </rPr>
      <t xml:space="preserve"> 251025_McDonald's_7 cities</t>
    </r>
  </si>
  <si>
    <r>
      <rPr>
        <sz val="10"/>
        <rFont val="Calibri"/>
      </rPr>
      <t xml:space="preserve">0h-16h </t>
    </r>
    <r>
      <rPr>
        <u/>
        <sz val="10"/>
        <color rgb="FF1155CC"/>
        <rFont val="Calibri"/>
      </rPr>
      <t xml:space="preserve">[SuperVIP]_Phê La_13-17Apr
</t>
    </r>
    <r>
      <rPr>
        <sz val="10"/>
        <rFont val="Calibri"/>
      </rPr>
      <t>16h - 24h</t>
    </r>
    <r>
      <rPr>
        <u/>
        <sz val="10"/>
        <color rgb="FF1155CC"/>
        <rFont val="Calibri"/>
      </rPr>
      <t xml:space="preserve"> [SuperVIP]_Gà Rán KFC_3-16Apr</t>
    </r>
  </si>
  <si>
    <r>
      <rPr>
        <sz val="10"/>
        <rFont val="Calibri"/>
      </rPr>
      <t xml:space="preserve">0h-16h </t>
    </r>
    <r>
      <rPr>
        <u/>
        <sz val="10"/>
        <color rgb="FF1155CC"/>
        <rFont val="Calibri"/>
      </rPr>
      <t xml:space="preserve">[SuperVIP]_Phê La_13-17Apr
</t>
    </r>
    <r>
      <rPr>
        <sz val="10"/>
        <rFont val="Calibri"/>
      </rPr>
      <t>16h - 24h</t>
    </r>
    <r>
      <rPr>
        <u/>
        <sz val="10"/>
        <color rgb="FF1155CC"/>
        <rFont val="Calibri"/>
      </rPr>
      <t xml:space="preserve"> [SuperVIP]_Gà Rán KFC_3-16Apr</t>
    </r>
  </si>
  <si>
    <r>
      <rPr>
        <sz val="10"/>
        <rFont val="Calibri"/>
      </rPr>
      <t xml:space="preserve">0h-16h </t>
    </r>
    <r>
      <rPr>
        <u/>
        <sz val="10"/>
        <color rgb="FF1155CC"/>
        <rFont val="Calibri"/>
      </rPr>
      <t xml:space="preserve">[SuperVIP]_Phê La_13-17Apr
</t>
    </r>
    <r>
      <rPr>
        <sz val="10"/>
        <rFont val="Calibri"/>
      </rPr>
      <t>16h - 24h</t>
    </r>
    <r>
      <rPr>
        <u/>
        <sz val="10"/>
        <color rgb="FF1155CC"/>
        <rFont val="Calibri"/>
      </rPr>
      <t xml:space="preserve"> [SuperVIP]_Gà Rán KFC_3-16Apr</t>
    </r>
  </si>
  <si>
    <r>
      <rPr>
        <sz val="10"/>
        <rFont val="Calibri"/>
      </rPr>
      <t xml:space="preserve">0h-16h </t>
    </r>
    <r>
      <rPr>
        <u/>
        <sz val="10"/>
        <color rgb="FF1155CC"/>
        <rFont val="Calibri"/>
      </rPr>
      <t>[SuperVIP]_Phê La_13-17Apr</t>
    </r>
    <r>
      <rPr>
        <sz val="10"/>
        <rFont val="Calibri"/>
      </rPr>
      <t xml:space="preserve"> 260116_Phê La_11 cities
16h - 24h [</t>
    </r>
    <r>
      <rPr>
        <u/>
        <sz val="10"/>
        <color rgb="FF1155CC"/>
        <rFont val="Calibri"/>
      </rPr>
      <t>SuperVIP]_Gà Rán KFC_3-16Apr</t>
    </r>
  </si>
  <si>
    <r>
      <rPr>
        <sz val="10"/>
        <rFont val="Calibri"/>
      </rPr>
      <t xml:space="preserve">0h-16h </t>
    </r>
    <r>
      <rPr>
        <u/>
        <sz val="10"/>
        <color rgb="FF1155CC"/>
        <rFont val="Calibri"/>
      </rPr>
      <t>[SuperVIP]_Phê La_13-17Apr</t>
    </r>
  </si>
  <si>
    <r>
      <rPr>
        <sz val="10"/>
        <rFont val="Calibri"/>
      </rPr>
      <t xml:space="preserve">0h-16h </t>
    </r>
    <r>
      <rPr>
        <u/>
        <sz val="10"/>
        <color rgb="FF1155CC"/>
        <rFont val="Calibri"/>
      </rPr>
      <t>[SuperVIP]_Phê La_13-17Apr</t>
    </r>
  </si>
  <si>
    <r>
      <rPr>
        <sz val="10"/>
        <rFont val="Calibri"/>
      </rPr>
      <t xml:space="preserve">0h-16h </t>
    </r>
    <r>
      <rPr>
        <u/>
        <sz val="10"/>
        <color rgb="FF1155CC"/>
        <rFont val="Calibri"/>
      </rPr>
      <t>[SuperVIP]_Phê La_13-17Apr</t>
    </r>
  </si>
  <si>
    <r>
      <rPr>
        <sz val="10"/>
        <rFont val="Calibri"/>
      </rPr>
      <t xml:space="preserve">0h-16h </t>
    </r>
    <r>
      <rPr>
        <u/>
        <sz val="10"/>
        <color rgb="FF1155CC"/>
        <rFont val="Calibri"/>
      </rPr>
      <t>[SuperVIP]_Phê La_13-17Apr</t>
    </r>
    <r>
      <rPr>
        <sz val="10"/>
        <rFont val="Calibri"/>
      </rPr>
      <t xml:space="preserve"> 260116_Phê La_11 cities</t>
    </r>
  </si>
  <si>
    <t>[SuperVIP]_Highlands Coffee_13-17Apr</t>
  </si>
  <si>
    <r>
      <rPr>
        <u/>
        <sz val="10"/>
        <color rgb="FF1155CC"/>
        <rFont val="Calibri"/>
      </rPr>
      <t>[SuperVIP]_Highlands Coffee_13-17Apr</t>
    </r>
    <r>
      <rPr>
        <sz val="10"/>
        <color rgb="FF000000"/>
        <rFont val="Calibri"/>
      </rPr>
      <t xml:space="preserve"> 260106_Highlands Coffee_41 cities</t>
    </r>
  </si>
  <si>
    <r>
      <rPr>
        <u/>
        <sz val="10"/>
        <color rgb="FF1155CC"/>
        <rFont val="Calibri"/>
      </rPr>
      <t>[SuperVIP]_Highlands Coffee_13-17Apr</t>
    </r>
    <r>
      <rPr>
        <sz val="10"/>
        <color rgb="FF000000"/>
        <rFont val="Calibri"/>
      </rPr>
      <t xml:space="preserve"> 260106_Highlands Coffee_41 cities</t>
    </r>
  </si>
  <si>
    <t>[VIP]_McDonald's_17-19Apr</t>
  </si>
  <si>
    <r>
      <rPr>
        <u/>
        <sz val="10"/>
        <color rgb="FF1155CC"/>
        <rFont val="Calibri"/>
      </rPr>
      <t>[VIP]_McDonald's_17-19Apr</t>
    </r>
    <r>
      <rPr>
        <sz val="10"/>
        <color rgb="FF000000"/>
        <rFont val="Calibri"/>
      </rPr>
      <t xml:space="preserve"> 251025_McDonald's_7 cities</t>
    </r>
  </si>
  <si>
    <r>
      <rPr>
        <sz val="10"/>
        <rFont val="Calibri"/>
      </rPr>
      <t xml:space="preserve">0h-16h </t>
    </r>
    <r>
      <rPr>
        <u/>
        <sz val="10"/>
        <color rgb="FF1155CC"/>
        <rFont val="Calibri"/>
      </rPr>
      <t>[VIP]_Phúc Long Coffee &amp; Tea_Combo 79k_Apr</t>
    </r>
    <r>
      <rPr>
        <sz val="10"/>
        <rFont val="Calibri"/>
      </rPr>
      <t xml:space="preserve"> 
16h-24h </t>
    </r>
  </si>
  <si>
    <t>0h-16h
16h-24h</t>
  </si>
  <si>
    <t xml:space="preserve">0h-16h 
16h-24h </t>
  </si>
  <si>
    <r>
      <rPr>
        <sz val="10"/>
        <rFont val="Calibri"/>
      </rPr>
      <t xml:space="preserve">0h-16h </t>
    </r>
    <r>
      <rPr>
        <u/>
        <sz val="10"/>
        <color rgb="FF1155CC"/>
        <rFont val="Calibri"/>
      </rPr>
      <t>[VIP]_Phúc Long Coffee &amp; Tea_Combo 79k_Apr</t>
    </r>
    <r>
      <rPr>
        <sz val="10"/>
        <rFont val="Calibri"/>
      </rPr>
      <t xml:space="preserve"> 260106_Phúc Long Coffee &amp; Tea_20 cities
16h-24h</t>
    </r>
  </si>
  <si>
    <t>[SuperVIP]_Highlands Coffee_20-24Apr</t>
  </si>
  <si>
    <r>
      <rPr>
        <u/>
        <sz val="10"/>
        <color rgb="FF1155CC"/>
        <rFont val="Calibri"/>
      </rPr>
      <t>[SuperVIP]_Highlands Coffee_20-24Apr</t>
    </r>
    <r>
      <rPr>
        <sz val="10"/>
        <color rgb="FF000000"/>
        <rFont val="Calibri"/>
      </rPr>
      <t xml:space="preserve"> 260106_Highlands Coffee_41 cities</t>
    </r>
  </si>
  <si>
    <r>
      <rPr>
        <u/>
        <sz val="10"/>
        <color rgb="FF1155CC"/>
        <rFont val="Calibri"/>
      </rPr>
      <t>[SuperVIP]_Highlands Coffee_20-24Apr</t>
    </r>
    <r>
      <rPr>
        <sz val="10"/>
        <color rgb="FF000000"/>
        <rFont val="Calibri"/>
      </rPr>
      <t xml:space="preserve"> 260106_Highlands Coffee_41 cities</t>
    </r>
  </si>
  <si>
    <r>
      <rPr>
        <u/>
        <sz val="10"/>
        <color rgb="FF1155CC"/>
        <rFont val="Calibri"/>
      </rPr>
      <t>[SuperVIP]_Lotteria DI_23-26Apr</t>
    </r>
    <r>
      <rPr>
        <sz val="10"/>
        <color rgb="FF000000"/>
        <rFont val="Calibri"/>
      </rPr>
      <t xml:space="preserve"> 260116_Lotteria_41 cities</t>
    </r>
  </si>
  <si>
    <r>
      <rPr>
        <u/>
        <sz val="10"/>
        <color rgb="FF1155CC"/>
        <rFont val="Calibri"/>
      </rPr>
      <t>[SuperVIP]_Lotteria DI_23-26Apr</t>
    </r>
    <r>
      <rPr>
        <sz val="10"/>
        <color rgb="FF000000"/>
        <rFont val="Calibri"/>
      </rPr>
      <t xml:space="preserve"> 260116_Lotteria_41 cities</t>
    </r>
  </si>
  <si>
    <t>Hometop Banner 2</t>
  </si>
  <si>
    <r>
      <rPr>
        <u/>
        <sz val="10"/>
        <color rgb="FF1155CC"/>
        <rFont val="Calibri"/>
      </rPr>
      <t>[VIP]_McDonald's_Mar</t>
    </r>
    <r>
      <rPr>
        <sz val="10"/>
        <color rgb="FF000000"/>
        <rFont val="Calibri"/>
      </rPr>
      <t xml:space="preserve"> 251025_McDonald's_7 cities</t>
    </r>
  </si>
  <si>
    <r>
      <rPr>
        <u/>
        <sz val="10"/>
        <color rgb="FF1155CC"/>
        <rFont val="Calibri"/>
      </rPr>
      <t>[SuperVIP]_Highlands Coffee_Mar</t>
    </r>
    <r>
      <rPr>
        <sz val="10"/>
        <rFont val="Calibri"/>
      </rPr>
      <t xml:space="preserve"> 260106_Highlands Coffee_41 cities</t>
    </r>
  </si>
  <si>
    <r>
      <rPr>
        <u/>
        <sz val="10"/>
        <color rgb="FF1155CC"/>
        <rFont val="Calibri"/>
      </rPr>
      <t>[SuperVIP]_Highlands Coffee_Mar</t>
    </r>
    <r>
      <rPr>
        <sz val="10"/>
        <rFont val="Calibri"/>
      </rPr>
      <t xml:space="preserve"> 260106_Highlands Coffee_41 cities</t>
    </r>
  </si>
  <si>
    <t>0-6H: [Exclude NU][PLF CP]FS_Flash Sale Bữa Khuya, Giảm 45%
6-9H: [Exclude NU][PLF CP]FS_Flash Sale Ăn Sáng, Giảm 45%
9-13H: [Exclude NU][PLF CP]FS_Flash Sale Ăn Trưa, Giảm 45%
13-16H: [Exclude NU][PLF CP]FS_Flash Sale Ăn Xế, Giảm 45%
16-21H: [Exclude NU][PLF CP]FS_Flash Sale Ăn Tối, Giảm 45%
21-24H: [Exclude NU][PLF CP]FS_Flash Sale Bữa Khuya, Giảm 45%</t>
  </si>
  <si>
    <t>[Exclude NU][Mass Ads]_FoodFest</t>
  </si>
  <si>
    <r>
      <rPr>
        <u/>
        <sz val="10"/>
        <color rgb="FF1155CC"/>
        <rFont val="Calibri"/>
      </rPr>
      <t xml:space="preserve">[VIP]_Lotteria DI_11-13Mar
</t>
    </r>
    <r>
      <rPr>
        <sz val="10"/>
        <color rgb="FF000000"/>
        <rFont val="Calibri"/>
      </rPr>
      <t xml:space="preserve"> 0H-10H  Brand 50%</t>
    </r>
  </si>
  <si>
    <r>
      <rPr>
        <u/>
        <sz val="10"/>
        <color rgb="FF1155CC"/>
        <rFont val="Calibri"/>
      </rPr>
      <t xml:space="preserve">[VIP]_Lotteria DI_11-13Mar
</t>
    </r>
    <r>
      <rPr>
        <sz val="10"/>
        <color rgb="FF000000"/>
        <rFont val="Calibri"/>
      </rPr>
      <t>0H-10H  Brand 50%</t>
    </r>
  </si>
  <si>
    <r>
      <rPr>
        <u/>
        <sz val="10"/>
        <color rgb="FF1155CC"/>
        <rFont val="Calibri"/>
      </rPr>
      <t xml:space="preserve">[VIP]_Lotteria DI_11-13Mar
</t>
    </r>
    <r>
      <rPr>
        <sz val="10"/>
        <color rgb="FF000000"/>
        <rFont val="Calibri"/>
      </rPr>
      <t>0H-10H  Brand 50%</t>
    </r>
  </si>
  <si>
    <r>
      <rPr>
        <u/>
        <sz val="10"/>
        <color rgb="FF1155CC"/>
        <rFont val="Calibri"/>
      </rPr>
      <t>[VIP]_Lotteria DI_11-13Mar</t>
    </r>
    <r>
      <rPr>
        <sz val="10"/>
        <rFont val="Calibri"/>
      </rPr>
      <t xml:space="preserve">  260116_Lotteria_41 cities</t>
    </r>
  </si>
  <si>
    <t>[Whitelist New User] [PLF CP]_NU_Lần đầu đặt món giảm 50%
[Exclude NU]
0-5H: [PLF CP]_BAU_Deal Cú Đêm, Giảm 20.000Đ
5-10H: [PLF CP]_BAU_Ăn sáng ngon rẻ, giảm 20.000Đ
10-13H: [PLF CP]_BAU_Bữa Trưa Ngon Rẻ, Giảm 30.000Đ
13-16H: [PLF CP]_BAU_Nhâm nhi bữa xế, giảm 30.000Đ
16-24H: [PLF CP]_BAU_Món gì cũng ngon, bữa tối giảm 30.000Đ"</t>
  </si>
  <si>
    <r>
      <rPr>
        <sz val="10"/>
        <rFont val="Calibri"/>
      </rPr>
      <t xml:space="preserve">12h-24h </t>
    </r>
    <r>
      <rPr>
        <u/>
        <sz val="10"/>
        <color rgb="FF1155CC"/>
        <rFont val="Calibri"/>
      </rPr>
      <t xml:space="preserve">[SuperVIP]_Trà Sữa May Cha_Mar 
</t>
    </r>
    <r>
      <rPr>
        <sz val="10"/>
        <rFont val="Calibri"/>
      </rPr>
      <t>0h-12h</t>
    </r>
    <r>
      <rPr>
        <u/>
        <sz val="10"/>
        <color rgb="FF1155CC"/>
        <rFont val="Calibri"/>
      </rPr>
      <t>[SJBP]_Phúc Long Coffee &amp; Tea_Combo 119k_Mar</t>
    </r>
  </si>
  <si>
    <t>[Exclude NU][PLF CP]_WC_Thử Ngay Quán Mới, Giảm Tới 30.000Đ</t>
  </si>
  <si>
    <r>
      <rPr>
        <u/>
        <sz val="10"/>
        <color rgb="FF1155CC"/>
        <rFont val="Calibri"/>
      </rPr>
      <t>[SuperVIP]_Trà Sữa May Cha_Mar</t>
    </r>
    <r>
      <rPr>
        <sz val="10"/>
        <rFont val="Calibri"/>
      </rPr>
      <t xml:space="preserve"> 260106_Trà Sữa May Cha_9 cities</t>
    </r>
  </si>
  <si>
    <t>0-10h: [PLF CP]_Mid Month_Tiệc Sáng Thương Hiệu Giảm 50%
10-13h: [PLF CP]_Mid Month_Tiệc Trưa Thương Hiệu Giảm 50%
13-17h: [PLF CP]_Mid Month_Tiệc Xế Thương Hiệu Giảm 50%
17-24h: [PLF CP]_Mid Month_Tiệc Tối Thương Hiệu Giảm 50%</t>
  </si>
  <si>
    <t>0-10h: [PLF CP]_Mid Month_Tiệc Sáng Thương Hiệu Giảm 50%
10-13h: [PLF CP]_Mid Month_Tiệc Trưa Thương Hiệu Giảm 50%
13-17h: [PLF CP]_Mid Month_Tiệc Xế Thương Hiệu Giảm 50%
17-24h: [PLF CP]_Mid Month_Tiệc Tối Thương Hiệu Giảm 50%</t>
  </si>
  <si>
    <r>
      <rPr>
        <sz val="10"/>
        <rFont val="Calibri"/>
      </rPr>
      <t>0h-16h</t>
    </r>
    <r>
      <rPr>
        <u/>
        <sz val="10"/>
        <color rgb="FF1155CC"/>
        <rFont val="Calibri"/>
      </rPr>
      <t xml:space="preserve">[SuperVIP]_Phê La_16-20Mar
</t>
    </r>
    <r>
      <rPr>
        <sz val="10"/>
        <rFont val="Calibri"/>
      </rPr>
      <t xml:space="preserve">16h - 24h </t>
    </r>
    <r>
      <rPr>
        <u/>
        <sz val="10"/>
        <color rgb="FF1155CC"/>
        <rFont val="Calibri"/>
      </rPr>
      <t>[VIP]_Cơm Thố Anh Nguyễn_16-29Mar</t>
    </r>
  </si>
  <si>
    <r>
      <rPr>
        <sz val="10"/>
        <rFont val="Calibri"/>
      </rPr>
      <t>0h-16h</t>
    </r>
    <r>
      <rPr>
        <u/>
        <sz val="10"/>
        <color rgb="FF1155CC"/>
        <rFont val="Calibri"/>
      </rPr>
      <t xml:space="preserve">[SuperVIP]_Phê La_16-20Mar
</t>
    </r>
    <r>
      <rPr>
        <sz val="10"/>
        <rFont val="Calibri"/>
      </rPr>
      <t xml:space="preserve">16h - 24h </t>
    </r>
    <r>
      <rPr>
        <u/>
        <sz val="10"/>
        <color rgb="FF1155CC"/>
        <rFont val="Calibri"/>
      </rPr>
      <t>[VIP]_Cơm Thố Anh Nguyễn_16-29Mar</t>
    </r>
  </si>
  <si>
    <r>
      <rPr>
        <u/>
        <sz val="10"/>
        <color rgb="FF1155CC"/>
        <rFont val="Calibri"/>
      </rPr>
      <t>[VIP]_Cơm Thố Anh Nguyễn_16-29Mar</t>
    </r>
    <r>
      <rPr>
        <sz val="10"/>
        <rFont val="Calibri"/>
      </rPr>
      <t xml:space="preserve"> 250421_Cơm Thố Anh Nguyễn_13 cities</t>
    </r>
  </si>
  <si>
    <t>[Whitelist New User] [PLF CP]_NU_Lần đầu đặt món giảm 50%
[Exclude NU][PLF CP]_SPFDay_Siêu Deal Ăn Uống, Giảm tới 50%</t>
  </si>
  <si>
    <r>
      <rPr>
        <sz val="10"/>
        <rFont val="Calibri"/>
      </rPr>
      <t>0h-12h</t>
    </r>
    <r>
      <rPr>
        <u/>
        <sz val="10"/>
        <color rgb="FF1155CC"/>
        <rFont val="Calibri"/>
      </rPr>
      <t xml:space="preserve">[SJBP]_Phúc Long Coffee &amp; Tea_Combo 119k_Mar 
</t>
    </r>
    <r>
      <rPr>
        <sz val="10"/>
        <rFont val="Calibri"/>
      </rPr>
      <t xml:space="preserve">12h-16h </t>
    </r>
    <r>
      <rPr>
        <u/>
        <sz val="10"/>
        <color rgb="FF1155CC"/>
        <rFont val="Calibri"/>
      </rPr>
      <t xml:space="preserve">[VIP]_Cheese Coffee_BOGO_Mar
</t>
    </r>
    <r>
      <rPr>
        <sz val="10"/>
        <rFont val="Calibri"/>
      </rPr>
      <t>16h-24h</t>
    </r>
    <r>
      <rPr>
        <u/>
        <sz val="10"/>
        <color rgb="FF1155CC"/>
        <rFont val="Calibri"/>
      </rPr>
      <t xml:space="preserve"> [VIP]_Tocotoco_Mar</t>
    </r>
  </si>
  <si>
    <r>
      <rPr>
        <u/>
        <sz val="10"/>
        <color rgb="FF1155CC"/>
        <rFont val="Calibri"/>
      </rPr>
      <t>[VIP]_Gà Rán KFC_20-22Mar</t>
    </r>
    <r>
      <rPr>
        <sz val="10"/>
        <color rgb="FF000000"/>
        <rFont val="Calibri"/>
      </rPr>
      <t xml:space="preserve"> 260106_Gà Rán KFC_31 cities</t>
    </r>
  </si>
  <si>
    <t>[Exclude NU][PLF CP]_WC_Quán Hot Gần Xa, Freeship 60.000Đ</t>
  </si>
  <si>
    <r>
      <rPr>
        <u/>
        <sz val="10"/>
        <color rgb="FF000000"/>
        <rFont val="Calibri"/>
      </rPr>
      <t>0h-10h+13h-16h</t>
    </r>
    <r>
      <rPr>
        <u/>
        <sz val="10"/>
        <color rgb="FF1155CC"/>
        <rFont val="Calibri"/>
      </rPr>
      <t xml:space="preserve">[SJBP]_The Coffee House_1đ
</t>
    </r>
    <r>
      <rPr>
        <u/>
        <sz val="10"/>
        <color rgb="FF000000"/>
        <rFont val="Calibri"/>
      </rPr>
      <t>10h - 13h</t>
    </r>
    <r>
      <rPr>
        <u/>
        <sz val="10"/>
        <color rgb="FF1155CC"/>
        <rFont val="Calibri"/>
      </rPr>
      <t xml:space="preserve"> [SJBP]_Gà Rán KFC_CUPC1</t>
    </r>
    <r>
      <rPr>
        <u/>
        <sz val="10"/>
        <color rgb="FF000000"/>
        <rFont val="Calibri"/>
      </rPr>
      <t xml:space="preserve">
16h-24h: </t>
    </r>
    <r>
      <rPr>
        <u/>
        <sz val="10"/>
        <color rgb="FF1155CC"/>
        <rFont val="Calibri"/>
      </rPr>
      <t>[SJBP]_Cơm Thố Anh Nguyễn_Mar</t>
    </r>
  </si>
  <si>
    <t>[Exclude NU]
0-5H: [PLF CP]_BAU_Deal Cú Đêm, Giảm 20.000Đ
5-10H: [PLF CP]_BAU_Ăn sáng ngon rẻ, giảm 20.000Đ
10-13H: [PLF CP]_BAU_Bữa Trưa Ngon Rẻ, Giảm 30.000Đ
13-16H: [PLF CP]_BAU_Nhâm nhi bữa xế, giảm 30.000Đ
16-24H: [PLF CP]_BAU_Món gì cũng ngon, bữa tối giảm 30.000Đ</t>
  </si>
  <si>
    <r>
      <rPr>
        <u/>
        <sz val="10"/>
        <color rgb="FF1155CC"/>
        <rFont val="Calibri"/>
      </rPr>
      <t>[VIP]_Gong Cha_23-25Mar</t>
    </r>
    <r>
      <rPr>
        <sz val="10"/>
        <rFont val="Calibri"/>
      </rPr>
      <t xml:space="preserve"> 260109_Gong Cha_7 cities</t>
    </r>
  </si>
  <si>
    <t>[Exclude NU]
0-5H: [PLF CP]_BAU_Deal Cú Đêm, Giảm 20.000Đ
5-10H: [PLF CP]_BAU_Ăn sáng ngon rẻ, giảm 20.000Đ
10-13H: [PLF CP]_BAU_Đặt món ăn trưa, giảm tới 40.000Đ
13-16H: [PLF CP]_BAU_Ăn xế ngon rẻ, chỉ từ 10.000Đ
16-24H: [PLF CP]_BAU_Đặt món ăn tối, chỉ từ 40.000Đ</t>
  </si>
  <si>
    <r>
      <rPr>
        <sz val="10"/>
        <color theme="1"/>
        <rFont val="Calibri"/>
      </rPr>
      <t xml:space="preserve">[Whitelist New User] [PLF CP]_NU_Lần đầu đặt món giảm 50%
</t>
    </r>
    <r>
      <rPr>
        <strike/>
        <sz val="10"/>
        <color theme="1"/>
        <rFont val="Calibri"/>
      </rPr>
      <t xml:space="preserve">[Exclude NU][PLF CP]_4.4_Món Ngon Vị Đỉnh, Giảm Tới 44.000Đ
</t>
    </r>
    <r>
      <rPr>
        <sz val="10"/>
        <color theme="1"/>
        <rFont val="Calibri"/>
      </rPr>
      <t>[Exclude NU][PLF CP]_4.4_Món Ngon Vị Đỉnh, Giảm Tới 50%</t>
    </r>
  </si>
  <si>
    <r>
      <rPr>
        <sz val="10"/>
        <color theme="1"/>
        <rFont val="Calibri"/>
      </rPr>
      <t xml:space="preserve">[Whitelist New User] [PLF CP]_NU_Lần đầu đặt món giảm 50%
</t>
    </r>
    <r>
      <rPr>
        <strike/>
        <sz val="10"/>
        <color theme="1"/>
        <rFont val="Calibri"/>
      </rPr>
      <t xml:space="preserve">[Exclude NU][PLF CP]_4.4_Món Ngon Vị Đỉnh, Giảm Tới 44.000Đ
</t>
    </r>
    <r>
      <rPr>
        <sz val="10"/>
        <color theme="1"/>
        <rFont val="Calibri"/>
      </rPr>
      <t>[Exclude NU][PLF CP]_4.4_Món Ngon Vị Đỉnh, Giảm Tới 50%</t>
    </r>
  </si>
  <si>
    <t>[Exclude NU][PLF CP]_4.4_Triệu Món Ngon Freeship 0Đ</t>
  </si>
  <si>
    <r>
      <rPr>
        <sz val="10"/>
        <color theme="1"/>
        <rFont val="Calibri"/>
      </rPr>
      <t xml:space="preserve">[Whitelist New User] [PLF CP]_NU_Lần đầu đặt món giảm 50%
</t>
    </r>
    <r>
      <rPr>
        <strike/>
        <sz val="10"/>
        <color theme="1"/>
        <rFont val="Calibri"/>
      </rPr>
      <t xml:space="preserve">[Exclude NU][PLF CP]_4.4_Món Ngon Vị Đỉnh, Giảm Tới 44.000Đ
</t>
    </r>
    <r>
      <rPr>
        <sz val="10"/>
        <color theme="1"/>
        <rFont val="Calibri"/>
      </rPr>
      <t>[Exclude NU][PLF CP]_4.4_Món Ngon Vị Đỉnh, Giảm Tới 50%</t>
    </r>
  </si>
  <si>
    <t>[SuperVIP]_Gà Rán KFC_4-29Mar</t>
  </si>
  <si>
    <r>
      <rPr>
        <u/>
        <sz val="10"/>
        <color rgb="FF1155CC"/>
        <rFont val="Calibri"/>
      </rPr>
      <t>[SuperVIP]_Gà Rán KFC_4-29Mar</t>
    </r>
    <r>
      <rPr>
        <sz val="10"/>
        <color rgb="FF000000"/>
        <rFont val="Calibri"/>
      </rPr>
      <t xml:space="preserve"> 260106_Gà Rán KFC_31 cities</t>
    </r>
  </si>
  <si>
    <r>
      <rPr>
        <u/>
        <sz val="10"/>
        <color rgb="FF1155CC"/>
        <rFont val="Calibri"/>
      </rPr>
      <t>[SuperVIP]_Gà Rán KFC_4-29Mar</t>
    </r>
    <r>
      <rPr>
        <sz val="10"/>
        <rFont val="Calibri"/>
      </rPr>
      <t xml:space="preserve"> 260106_Gà Rán KFC_31 cities</t>
    </r>
  </si>
  <si>
    <r>
      <rPr>
        <sz val="10"/>
        <rFont val="Calibri"/>
      </rPr>
      <t>0h-10h+13h-16h</t>
    </r>
    <r>
      <rPr>
        <u/>
        <sz val="10"/>
        <color rgb="FF1155CC"/>
        <rFont val="Calibri"/>
      </rPr>
      <t xml:space="preserve">[SJBP]_The Coffee House_1đ
</t>
    </r>
    <r>
      <rPr>
        <sz val="10"/>
        <rFont val="Calibri"/>
      </rPr>
      <t xml:space="preserve">10h-13h + 16h-24h </t>
    </r>
    <r>
      <rPr>
        <u/>
        <sz val="10"/>
        <color rgb="FF1155CC"/>
        <rFont val="Calibri"/>
      </rPr>
      <t>[SJBP]_Lotteria DI_Mar</t>
    </r>
  </si>
  <si>
    <r>
      <rPr>
        <sz val="10"/>
        <rFont val="Calibri"/>
      </rPr>
      <t>0h-10h+13h-16h</t>
    </r>
    <r>
      <rPr>
        <u/>
        <sz val="10"/>
        <color rgb="FF1155CC"/>
        <rFont val="Calibri"/>
      </rPr>
      <t xml:space="preserve">[SJBP]_The Coffee House_1đ
</t>
    </r>
    <r>
      <rPr>
        <sz val="10"/>
        <rFont val="Calibri"/>
      </rPr>
      <t xml:space="preserve">10h-13h + 16h-24h </t>
    </r>
    <r>
      <rPr>
        <u/>
        <sz val="10"/>
        <color rgb="FF1155CC"/>
        <rFont val="Calibri"/>
      </rPr>
      <t>[SJBP]_Lotteria DI_Mar</t>
    </r>
  </si>
  <si>
    <t xml:space="preserve"> [SJBP]_Lotteria DI_Mar</t>
  </si>
  <si>
    <r>
      <rPr>
        <sz val="10"/>
        <rFont val="Calibri"/>
      </rPr>
      <t>0h-10h+13h-16h</t>
    </r>
    <r>
      <rPr>
        <u/>
        <sz val="10"/>
        <color rgb="FF1155CC"/>
        <rFont val="Calibri"/>
      </rPr>
      <t xml:space="preserve">[SJBP]_The Coffee House_1đ
</t>
    </r>
    <r>
      <rPr>
        <sz val="10"/>
        <rFont val="Calibri"/>
      </rPr>
      <t xml:space="preserve">10h-13h + 16h-24h </t>
    </r>
    <r>
      <rPr>
        <u/>
        <sz val="10"/>
        <color rgb="FF1155CC"/>
        <rFont val="Calibri"/>
      </rPr>
      <t>[SJBP]_Lotteria DI_Mar</t>
    </r>
  </si>
  <si>
    <t>[Exclude NU][PLF CP]_WC_Thứ 3 Ăn Ngon, Giảm 30.000Đ</t>
  </si>
  <si>
    <r>
      <rPr>
        <sz val="10"/>
        <rFont val="Calibri"/>
      </rPr>
      <t xml:space="preserve">0h-10h + 22h-24h </t>
    </r>
    <r>
      <rPr>
        <u/>
        <sz val="10"/>
        <color rgb="FF1155CC"/>
        <rFont val="Calibri"/>
      </rPr>
      <t>Brand 50%</t>
    </r>
    <r>
      <rPr>
        <sz val="10"/>
        <rFont val="Calibri"/>
      </rPr>
      <t xml:space="preserve">
10h - 13h + 16h-22h </t>
    </r>
    <r>
      <rPr>
        <u/>
        <sz val="10"/>
        <color rgb="FF1155CC"/>
        <rFont val="Calibri"/>
      </rPr>
      <t xml:space="preserve">[SuperVIP]_Gà Rán Popeyes_1-5Apr
</t>
    </r>
    <r>
      <rPr>
        <sz val="10"/>
        <rFont val="Calibri"/>
      </rPr>
      <t>13h - 16h</t>
    </r>
  </si>
  <si>
    <r>
      <rPr>
        <sz val="10"/>
        <rFont val="Calibri"/>
      </rPr>
      <t xml:space="preserve">0h-6h + 22h-24h </t>
    </r>
    <r>
      <rPr>
        <u/>
        <sz val="10"/>
        <color rgb="FF1155CC"/>
        <rFont val="Calibri"/>
      </rPr>
      <t>Brand 50%</t>
    </r>
    <r>
      <rPr>
        <sz val="10"/>
        <rFont val="Calibri"/>
      </rPr>
      <t xml:space="preserve">
6h-10h + 13h-16h</t>
    </r>
    <r>
      <rPr>
        <u/>
        <sz val="10"/>
        <color rgb="FF1155CC"/>
        <rFont val="Calibri"/>
      </rPr>
      <t xml:space="preserve">[SuperVIP]_The Coffee House_1-3Apr
</t>
    </r>
    <r>
      <rPr>
        <sz val="10"/>
        <rFont val="Calibri"/>
      </rPr>
      <t xml:space="preserve">10h-13h + 16h-22h </t>
    </r>
    <r>
      <rPr>
        <u/>
        <sz val="10"/>
        <color rgb="FF1155CC"/>
        <rFont val="Calibri"/>
      </rPr>
      <t>[SuperVIP]_Gà Rán Popeyes_1-5Apr</t>
    </r>
  </si>
  <si>
    <r>
      <rPr>
        <sz val="10"/>
        <rFont val="Calibri"/>
      </rPr>
      <t xml:space="preserve">0h-6h + 22h-24h </t>
    </r>
    <r>
      <rPr>
        <u/>
        <sz val="10"/>
        <color rgb="FF1155CC"/>
        <rFont val="Calibri"/>
      </rPr>
      <t>Brand 50%</t>
    </r>
    <r>
      <rPr>
        <sz val="10"/>
        <rFont val="Calibri"/>
      </rPr>
      <t xml:space="preserve">
6h-10h + 13h-16h</t>
    </r>
    <r>
      <rPr>
        <u/>
        <sz val="10"/>
        <color rgb="FF1155CC"/>
        <rFont val="Calibri"/>
      </rPr>
      <t xml:space="preserve">[SuperVIP]_The Coffee House_1-3Apr
</t>
    </r>
    <r>
      <rPr>
        <sz val="10"/>
        <rFont val="Calibri"/>
      </rPr>
      <t xml:space="preserve">10h-13h + 16h-22h </t>
    </r>
    <r>
      <rPr>
        <u/>
        <sz val="10"/>
        <color rgb="FF1155CC"/>
        <rFont val="Calibri"/>
      </rPr>
      <t>[SuperVIP]_Gà Rán Popeyes_1-5Apr</t>
    </r>
  </si>
  <si>
    <r>
      <rPr>
        <sz val="10"/>
        <rFont val="Calibri"/>
      </rPr>
      <t xml:space="preserve">0h-10h + 22h-24h </t>
    </r>
    <r>
      <rPr>
        <u/>
        <sz val="10"/>
        <color rgb="FF1155CC"/>
        <rFont val="Calibri"/>
      </rPr>
      <t xml:space="preserve">Brand 50%
</t>
    </r>
    <r>
      <rPr>
        <sz val="10"/>
        <rFont val="Calibri"/>
      </rPr>
      <t xml:space="preserve">10h-13h + 16h-24h </t>
    </r>
    <r>
      <rPr>
        <u/>
        <sz val="10"/>
        <color rgb="FF1155CC"/>
        <rFont val="Calibri"/>
      </rPr>
      <t>[SuperVIP]_Gà Rán Popeyes_1-5Apr</t>
    </r>
    <r>
      <rPr>
        <sz val="10"/>
        <rFont val="Calibri"/>
      </rPr>
      <t xml:space="preserve"> 241231_Gà Rán Popeyes_9 cities
13h-16h </t>
    </r>
  </si>
  <si>
    <r>
      <rPr>
        <sz val="10"/>
        <rFont val="Calibri"/>
      </rPr>
      <t xml:space="preserve">0h-10h + 13h-16h </t>
    </r>
    <r>
      <rPr>
        <u/>
        <sz val="10"/>
        <color rgb="FF1155CC"/>
        <rFont val="Calibri"/>
      </rPr>
      <t xml:space="preserve">[VIP]_Phúc Long Coffee &amp; Tea_Combo 99k_Apr 
</t>
    </r>
    <r>
      <rPr>
        <sz val="10"/>
        <rFont val="Calibri"/>
      </rPr>
      <t>10h-13h + 16h-24h</t>
    </r>
    <r>
      <rPr>
        <u/>
        <sz val="10"/>
        <color rgb="FF1155CC"/>
        <rFont val="Calibri"/>
      </rPr>
      <t xml:space="preserve"> [SuperVIP]_Gà Rán KFC_3-16Apr</t>
    </r>
  </si>
  <si>
    <r>
      <rPr>
        <sz val="10"/>
        <rFont val="Calibri"/>
      </rPr>
      <t xml:space="preserve">0h-10h + 13h-16h + 21-24h  </t>
    </r>
    <r>
      <rPr>
        <u/>
        <sz val="10"/>
        <color rgb="FF1155CC"/>
        <rFont val="Calibri"/>
      </rPr>
      <t xml:space="preserve">[VIP]_Tocotoco_Apr
</t>
    </r>
    <r>
      <rPr>
        <sz val="10"/>
        <rFont val="Calibri"/>
      </rPr>
      <t xml:space="preserve">10h-13h + 16h-21h </t>
    </r>
    <r>
      <rPr>
        <u/>
        <sz val="10"/>
        <color rgb="FF1155CC"/>
        <rFont val="Calibri"/>
      </rPr>
      <t>[SuperVIP]_Gà Rán KFC_3-16Apr</t>
    </r>
  </si>
  <si>
    <r>
      <rPr>
        <sz val="10"/>
        <rFont val="Calibri"/>
      </rPr>
      <t xml:space="preserve">0h-10h + 13h-16h </t>
    </r>
    <r>
      <rPr>
        <u/>
        <sz val="10"/>
        <color rgb="FF1155CC"/>
        <rFont val="Calibri"/>
      </rPr>
      <t xml:space="preserve">[VIP]_Phúc Long Coffee &amp; Tea_Combo 99k_Apr   
</t>
    </r>
    <r>
      <rPr>
        <sz val="10"/>
        <rFont val="Calibri"/>
      </rPr>
      <t>10h-13h + 16h-24h</t>
    </r>
    <r>
      <rPr>
        <u/>
        <sz val="10"/>
        <color rgb="FF1155CC"/>
        <rFont val="Calibri"/>
      </rPr>
      <t xml:space="preserve"> [SuperVIP]_Gà Rán KFC_3-16Apr</t>
    </r>
    <r>
      <rPr>
        <sz val="10"/>
        <rFont val="Calibri"/>
      </rPr>
      <t xml:space="preserve"> </t>
    </r>
  </si>
  <si>
    <r>
      <rPr>
        <sz val="10"/>
        <rFont val="Calibri"/>
      </rPr>
      <t xml:space="preserve">0h-10h + 13h-16h </t>
    </r>
    <r>
      <rPr>
        <u/>
        <sz val="10"/>
        <color rgb="FF1155CC"/>
        <rFont val="Calibri"/>
      </rPr>
      <t xml:space="preserve">[VIP]_Phúc Long Coffee &amp; Tea_Combo 99k_Apr   260106_Trà Sữa May Cha_9 citie
</t>
    </r>
    <r>
      <rPr>
        <sz val="10"/>
        <rFont val="Calibri"/>
      </rPr>
      <t>10h-13h + 16h-24h</t>
    </r>
    <r>
      <rPr>
        <u/>
        <sz val="10"/>
        <color rgb="FF1155CC"/>
        <rFont val="Calibri"/>
      </rPr>
      <t xml:space="preserve"> [SuperVIP]_Gà Rán KFC_3-16Apr</t>
    </r>
    <r>
      <rPr>
        <sz val="10"/>
        <rFont val="Calibri"/>
      </rPr>
      <t xml:space="preserve"> 260106_Gà Rán KFC_31 cities</t>
    </r>
  </si>
  <si>
    <t>[SuperVIP]_Trà Sữa May Cha_Apr</t>
  </si>
  <si>
    <r>
      <rPr>
        <u/>
        <sz val="10"/>
        <color rgb="FF1155CC"/>
        <rFont val="Calibri"/>
      </rPr>
      <t>[SuperVIP]_Trà Sữa May Cha_Apr</t>
    </r>
    <r>
      <rPr>
        <sz val="10"/>
        <rFont val="Calibri"/>
      </rPr>
      <t xml:space="preserve"> 260106_Trà Sữa May Cha_9 cities</t>
    </r>
  </si>
  <si>
    <r>
      <rPr>
        <sz val="10"/>
        <rFont val="Calibri"/>
      </rPr>
      <t xml:space="preserve">0h-10h + 13h-16h </t>
    </r>
    <r>
      <rPr>
        <u/>
        <sz val="10"/>
        <color rgb="FF1155CC"/>
        <rFont val="Calibri"/>
      </rPr>
      <t xml:space="preserve">[VIP]_Gong Cha_6-8Apr
</t>
    </r>
    <r>
      <rPr>
        <sz val="10"/>
        <rFont val="Calibri"/>
      </rPr>
      <t xml:space="preserve">10h-13h + 16h-24h </t>
    </r>
    <r>
      <rPr>
        <u/>
        <sz val="10"/>
        <color rgb="FF1155CC"/>
        <rFont val="Calibri"/>
      </rPr>
      <t>[VIP]_Lotteria DI_6-9Apr</t>
    </r>
  </si>
  <si>
    <r>
      <rPr>
        <sz val="10"/>
        <rFont val="Calibri"/>
      </rPr>
      <t>13h-16h+19h-21h</t>
    </r>
    <r>
      <rPr>
        <u/>
        <sz val="10"/>
        <color rgb="FF1155CC"/>
        <rFont val="Calibri"/>
      </rPr>
      <t>[VIP]_Gong Cha_6-8Apr</t>
    </r>
    <r>
      <rPr>
        <sz val="10"/>
        <rFont val="Calibri"/>
      </rPr>
      <t xml:space="preserve"> 260109_Gong Cha_7 cities
10h-13h + 16h-24h </t>
    </r>
    <r>
      <rPr>
        <u/>
        <sz val="10"/>
        <color rgb="FF1155CC"/>
        <rFont val="Calibri"/>
      </rPr>
      <t>[VIP]_Lotteria DI_6-9Apr</t>
    </r>
    <r>
      <rPr>
        <sz val="10"/>
        <rFont val="Calibri"/>
      </rPr>
      <t xml:space="preserve"> 260116_Lotteria_41 cities
 0h-10h</t>
    </r>
    <r>
      <rPr>
        <u/>
        <sz val="10"/>
        <color rgb="FF1155CC"/>
        <rFont val="Calibri"/>
      </rPr>
      <t xml:space="preserve"> Brand 50%</t>
    </r>
  </si>
  <si>
    <r>
      <rPr>
        <sz val="10"/>
        <rFont val="Calibri"/>
      </rPr>
      <t xml:space="preserve">0h-10h + 13h-16h </t>
    </r>
    <r>
      <rPr>
        <u/>
        <sz val="10"/>
        <color rgb="FF1155CC"/>
        <rFont val="Calibri"/>
      </rPr>
      <t xml:space="preserve">[VIP]_Gong Cha_6-8Apr
</t>
    </r>
    <r>
      <rPr>
        <sz val="10"/>
        <rFont val="Calibri"/>
      </rPr>
      <t xml:space="preserve">10h-13h + 16h-24h </t>
    </r>
    <r>
      <rPr>
        <u/>
        <sz val="10"/>
        <color rgb="FF1155CC"/>
        <rFont val="Calibri"/>
      </rPr>
      <t>[VIP]_Gà Rán Texas Chicken_7-10Apr</t>
    </r>
  </si>
  <si>
    <r>
      <rPr>
        <sz val="10"/>
        <rFont val="Calibri"/>
      </rPr>
      <t xml:space="preserve">10h-13h + 16h-24h </t>
    </r>
    <r>
      <rPr>
        <u/>
        <sz val="10"/>
        <color rgb="FF1155CC"/>
        <rFont val="Calibri"/>
      </rPr>
      <t xml:space="preserve">[VIP]_Gà Rán Texas Chicken_7-10Apr
</t>
    </r>
    <r>
      <rPr>
        <sz val="10"/>
        <rFont val="Calibri"/>
      </rPr>
      <t xml:space="preserve"> 0h-10h+13h-16h </t>
    </r>
    <r>
      <rPr>
        <u/>
        <sz val="10"/>
        <color rgb="FF1155CC"/>
        <rFont val="Calibri"/>
      </rPr>
      <t>Brand 50%</t>
    </r>
  </si>
  <si>
    <r>
      <rPr>
        <sz val="10"/>
        <rFont val="Calibri"/>
      </rPr>
      <t xml:space="preserve">10h-13h + 16h-24h </t>
    </r>
    <r>
      <rPr>
        <u/>
        <sz val="10"/>
        <color rgb="FF1155CC"/>
        <rFont val="Calibri"/>
      </rPr>
      <t xml:space="preserve">[VIP]_Gà Rán Texas Chicken_7-10Apr
</t>
    </r>
    <r>
      <rPr>
        <sz val="10"/>
        <rFont val="Calibri"/>
      </rPr>
      <t xml:space="preserve"> 0h-10h+13h-16h </t>
    </r>
    <r>
      <rPr>
        <u/>
        <sz val="10"/>
        <color rgb="FF1155CC"/>
        <rFont val="Calibri"/>
      </rPr>
      <t>Brand 50%</t>
    </r>
  </si>
  <si>
    <r>
      <rPr>
        <sz val="10"/>
        <rFont val="Calibri"/>
      </rPr>
      <t xml:space="preserve">0h-10h + 13h-16h </t>
    </r>
    <r>
      <rPr>
        <u/>
        <sz val="10"/>
        <color rgb="FF1155CC"/>
        <rFont val="Calibri"/>
      </rPr>
      <t>[VIP]_Gong Cha_6-8Apr</t>
    </r>
    <r>
      <rPr>
        <sz val="10"/>
        <rFont val="Calibri"/>
      </rPr>
      <t xml:space="preserve"> 260109_Gong Cha_7 cities
10h-13h + 16h-21h </t>
    </r>
    <r>
      <rPr>
        <u/>
        <sz val="10"/>
        <color rgb="FF1155CC"/>
        <rFont val="Calibri"/>
      </rPr>
      <t>[VIP]_Gà Rán Texas Chicken_7-10Apr</t>
    </r>
    <r>
      <rPr>
        <sz val="10"/>
        <rFont val="Calibri"/>
      </rPr>
      <t xml:space="preserve"> 250102_Gà Rán Texas Chicken_6 cities</t>
    </r>
  </si>
  <si>
    <r>
      <rPr>
        <u/>
        <sz val="10"/>
        <color rgb="FF1155CC"/>
        <rFont val="Calibri"/>
      </rPr>
      <t>[VIP]_Gà Rán Texas Chicken_7-10Apr</t>
    </r>
    <r>
      <rPr>
        <sz val="10"/>
        <color rgb="FF000000"/>
        <rFont val="Calibri"/>
      </rPr>
      <t xml:space="preserve"> 250102_Gà Rán Texas Chicken_6 cities</t>
    </r>
  </si>
  <si>
    <r>
      <rPr>
        <sz val="10"/>
        <rFont val="Calibri"/>
      </rPr>
      <t xml:space="preserve">0h-10h + 13h-16h + 21-24h </t>
    </r>
    <r>
      <rPr>
        <u/>
        <sz val="10"/>
        <color rgb="FF1155CC"/>
        <rFont val="Calibri"/>
      </rPr>
      <t xml:space="preserve">[SuperVIP]_Trà Sữa May Cha_Apr  
</t>
    </r>
    <r>
      <rPr>
        <sz val="10"/>
        <rFont val="Calibri"/>
      </rPr>
      <t xml:space="preserve">10h-13h + 16h-21h </t>
    </r>
    <r>
      <rPr>
        <u/>
        <sz val="10"/>
        <color rgb="FF1155CC"/>
        <rFont val="Calibri"/>
      </rPr>
      <t>[SuperVIP]_Pizza Hut_10-26Apr</t>
    </r>
  </si>
  <si>
    <r>
      <rPr>
        <sz val="10"/>
        <rFont val="Calibri"/>
      </rPr>
      <t xml:space="preserve">0h-10h + 13h-16h + 21-24h </t>
    </r>
    <r>
      <rPr>
        <u/>
        <sz val="10"/>
        <color rgb="FF1155CC"/>
        <rFont val="Calibri"/>
      </rPr>
      <t xml:space="preserve">[SuperVIP]_Trà Sữa May Cha_4.4
</t>
    </r>
    <r>
      <rPr>
        <sz val="10"/>
        <rFont val="Calibri"/>
      </rPr>
      <t xml:space="preserve">10h-13h + 16h-21h </t>
    </r>
    <r>
      <rPr>
        <u/>
        <sz val="10"/>
        <color rgb="FF1155CC"/>
        <rFont val="Calibri"/>
      </rPr>
      <t>[SuperVIP]_Pizza Hut_10-26Apr</t>
    </r>
  </si>
  <si>
    <r>
      <rPr>
        <sz val="10"/>
        <rFont val="Calibri"/>
      </rPr>
      <t xml:space="preserve">0h-10h + 13h-16h + 21-24h </t>
    </r>
    <r>
      <rPr>
        <u/>
        <sz val="10"/>
        <color rgb="FF1155CC"/>
        <rFont val="Calibri"/>
      </rPr>
      <t xml:space="preserve">[SuperVIP]_Trà Sữa May Cha_Apr  
</t>
    </r>
    <r>
      <rPr>
        <sz val="10"/>
        <rFont val="Calibri"/>
      </rPr>
      <t xml:space="preserve">10h-13h + 16h-21h </t>
    </r>
    <r>
      <rPr>
        <u/>
        <sz val="10"/>
        <color rgb="FF1155CC"/>
        <rFont val="Calibri"/>
      </rPr>
      <t>[SuperVIP]_Pizza Hut_10-26Apr</t>
    </r>
  </si>
  <si>
    <r>
      <rPr>
        <sz val="10"/>
        <rFont val="Calibri"/>
      </rPr>
      <t>0h-10h + 13h-16h + 21-24h</t>
    </r>
    <r>
      <rPr>
        <u/>
        <sz val="10"/>
        <color rgb="FF1155CC"/>
        <rFont val="Calibri"/>
      </rPr>
      <t xml:space="preserve">[SuperVIP]_Trà Sữa May Cha_Apr </t>
    </r>
    <r>
      <rPr>
        <sz val="10"/>
        <rFont val="Calibri"/>
      </rPr>
      <t xml:space="preserve"> 260106_Trà Sữa May Cha_9 cities
10h-13h + 16h-21h</t>
    </r>
    <r>
      <rPr>
        <u/>
        <sz val="10"/>
        <color rgb="FF1155CC"/>
        <rFont val="Calibri"/>
      </rPr>
      <t xml:space="preserve"> [SuperVIP]_Pizza Hut_10-26Apr </t>
    </r>
    <r>
      <rPr>
        <sz val="10"/>
        <rFont val="Calibri"/>
      </rPr>
      <t xml:space="preserve"> 260106_Pizza Hut_21 cities</t>
    </r>
  </si>
  <si>
    <r>
      <rPr>
        <u/>
        <sz val="10"/>
        <color rgb="FF1155CC"/>
        <rFont val="Calibri"/>
      </rPr>
      <t>[VIP]_Trà sữa Mixue_Apr</t>
    </r>
    <r>
      <rPr>
        <sz val="10"/>
        <color rgb="FF000000"/>
        <rFont val="Calibri"/>
      </rPr>
      <t xml:space="preserve"> 260318_Trà sữa Mixue_30 cities</t>
    </r>
  </si>
  <si>
    <r>
      <rPr>
        <u/>
        <sz val="10"/>
        <color rgb="FF000000"/>
        <rFont val="Arial"/>
      </rPr>
      <t xml:space="preserve">0h-16h </t>
    </r>
    <r>
      <rPr>
        <u/>
        <sz val="10"/>
        <color rgb="FF1155CC"/>
        <rFont val="Arial"/>
      </rPr>
      <t>[VIP]_The Coffee House_13-15Apr</t>
    </r>
  </si>
  <si>
    <r>
      <rPr>
        <u/>
        <sz val="10"/>
        <color rgb="FF000000"/>
        <rFont val="Arial"/>
      </rPr>
      <t xml:space="preserve">0h-16h </t>
    </r>
    <r>
      <rPr>
        <u/>
        <sz val="10"/>
        <color rgb="FF1155CC"/>
        <rFont val="Arial"/>
      </rPr>
      <t>[VIP]_The Coffee House_13-15Apr</t>
    </r>
  </si>
  <si>
    <r>
      <rPr>
        <sz val="10"/>
        <rFont val="Arial"/>
      </rPr>
      <t>0h-10h+13h-16h</t>
    </r>
    <r>
      <rPr>
        <u/>
        <sz val="10"/>
        <color rgb="FF1155CC"/>
        <rFont val="Arial"/>
      </rPr>
      <t>[VIP]_The Coffee House_13-15Apr</t>
    </r>
  </si>
  <si>
    <r>
      <rPr>
        <u/>
        <sz val="10"/>
        <color rgb="FF1155CC"/>
        <rFont val="Calibri"/>
      </rPr>
      <t>[SuperVIP]_Gà Rán KFC_3-16Apr</t>
    </r>
    <r>
      <rPr>
        <sz val="10"/>
        <color rgb="FF000000"/>
        <rFont val="Calibri"/>
      </rPr>
      <t xml:space="preserve"> 260106_Gà Rán KFC_31 cities</t>
    </r>
  </si>
  <si>
    <r>
      <rPr>
        <sz val="10"/>
        <rFont val="Calibri"/>
      </rPr>
      <t xml:space="preserve">0h-16h </t>
    </r>
    <r>
      <rPr>
        <u/>
        <sz val="10"/>
        <color rgb="FF1155CC"/>
        <rFont val="Calibri"/>
      </rPr>
      <t xml:space="preserve">[VIP]_Tocotoco_Apr
</t>
    </r>
    <r>
      <rPr>
        <sz val="10"/>
        <rFont val="Calibri"/>
      </rPr>
      <t xml:space="preserve">16h-24h </t>
    </r>
    <r>
      <rPr>
        <u/>
        <sz val="10"/>
        <color rgb="FF1155CC"/>
        <rFont val="Calibri"/>
      </rPr>
      <t>[VIP]_McDonald's_17-19Apr</t>
    </r>
  </si>
  <si>
    <r>
      <rPr>
        <u/>
        <sz val="10"/>
        <color rgb="FF1155CC"/>
        <rFont val="Calibri"/>
      </rPr>
      <t>[VIP]_McDonald's_17-19Apr</t>
    </r>
    <r>
      <rPr>
        <sz val="10"/>
        <color rgb="FF000000"/>
        <rFont val="Calibri"/>
      </rPr>
      <t xml:space="preserve"> 251025_McDonald's_7 cities</t>
    </r>
  </si>
  <si>
    <r>
      <rPr>
        <u/>
        <sz val="10"/>
        <color rgb="FF1155CC"/>
        <rFont val="Calibri"/>
      </rPr>
      <t>[VIP]_Trà Sữa May Cha_Apr</t>
    </r>
    <r>
      <rPr>
        <sz val="10"/>
        <color rgb="FF000000"/>
        <rFont val="Calibri"/>
      </rPr>
      <t xml:space="preserve"> 260106_Trà Sữa May Cha_9 cities</t>
    </r>
  </si>
  <si>
    <r>
      <rPr>
        <u/>
        <sz val="10"/>
        <color rgb="FF1155CC"/>
        <rFont val="Calibri"/>
      </rPr>
      <t>[VIP]_Trà Sữa May Cha_Apr</t>
    </r>
    <r>
      <rPr>
        <sz val="10"/>
        <color rgb="FF000000"/>
        <rFont val="Calibri"/>
      </rPr>
      <t xml:space="preserve"> 260106_Trà Sữa May Cha_9 cities</t>
    </r>
  </si>
  <si>
    <r>
      <rPr>
        <u/>
        <sz val="10"/>
        <color rgb="FF1155CC"/>
        <rFont val="Calibri"/>
      </rPr>
      <t xml:space="preserve">
10h-24h[VIP]_Gong Cha_20-22Apr</t>
    </r>
    <r>
      <rPr>
        <sz val="10"/>
        <rFont val="Calibri"/>
      </rPr>
      <t xml:space="preserve"> 
0h-10h</t>
    </r>
    <r>
      <rPr>
        <u/>
        <sz val="10"/>
        <color rgb="FF1155CC"/>
        <rFont val="Calibri"/>
      </rPr>
      <t>[VIP]_Cheese Coffee_BOGO_Apr</t>
    </r>
  </si>
  <si>
    <r>
      <rPr>
        <sz val="10"/>
        <rFont val="Calibri"/>
      </rPr>
      <t>0h-16h</t>
    </r>
    <r>
      <rPr>
        <u/>
        <sz val="10"/>
        <color rgb="FF1155CC"/>
        <rFont val="Calibri"/>
      </rPr>
      <t>[VIP]_The Coffee House_20-22Apr</t>
    </r>
  </si>
  <si>
    <r>
      <rPr>
        <u/>
        <sz val="10"/>
        <color rgb="FF1155CC"/>
        <rFont val="Calibri"/>
      </rPr>
      <t>[VIP]_Gong Cha_20-22Apr</t>
    </r>
    <r>
      <rPr>
        <sz val="10"/>
        <color rgb="FF000000"/>
        <rFont val="Calibri"/>
      </rPr>
      <t xml:space="preserve">  260109_Gong Cha_7 cities</t>
    </r>
  </si>
  <si>
    <r>
      <rPr>
        <u/>
        <sz val="10"/>
        <color rgb="FF1155CC"/>
        <rFont val="Calibri"/>
      </rPr>
      <t xml:space="preserve">
10h-24h[VIP]_Gong Cha_20-22Apr</t>
    </r>
    <r>
      <rPr>
        <sz val="10"/>
        <rFont val="Calibri"/>
      </rPr>
      <t xml:space="preserve"> 
0h-10h</t>
    </r>
    <r>
      <rPr>
        <u/>
        <sz val="10"/>
        <color rgb="FF1155CC"/>
        <rFont val="Calibri"/>
      </rPr>
      <t>[VIP]_Cheese Coffee_BOGO_Apr</t>
    </r>
  </si>
  <si>
    <r>
      <rPr>
        <sz val="10"/>
        <rFont val="Calibri"/>
      </rPr>
      <t>0h-16h</t>
    </r>
    <r>
      <rPr>
        <u/>
        <sz val="10"/>
        <color rgb="FF1155CC"/>
        <rFont val="Calibri"/>
      </rPr>
      <t>[VIP]_The Coffee House_20-22Apr</t>
    </r>
  </si>
  <si>
    <r>
      <rPr>
        <u/>
        <sz val="10"/>
        <color rgb="FF1155CC"/>
        <rFont val="Calibri"/>
      </rPr>
      <t>[VIP]_Gong Cha_20-22Apr</t>
    </r>
    <r>
      <rPr>
        <sz val="10"/>
        <color rgb="FF000000"/>
        <rFont val="Calibri"/>
      </rPr>
      <t xml:space="preserve">  260109_Gong Cha_7 cities</t>
    </r>
  </si>
  <si>
    <t>Hometop Banner 3</t>
  </si>
  <si>
    <t>[Exclude NU][PLF CP]_3.3_Deal Hot Toàn Sàn, Freeship 0Đ</t>
  </si>
  <si>
    <t>[Exclude NU][PLF CP]_WC_Thứ 2 Đầu Tuần, Giảm Tới 40.000Đ</t>
  </si>
  <si>
    <r>
      <rPr>
        <sz val="10"/>
        <rFont val="Calibri"/>
      </rPr>
      <t>10h-13h+16h-24h</t>
    </r>
    <r>
      <rPr>
        <u/>
        <sz val="10"/>
        <color rgb="FF1155CC"/>
        <rFont val="Calibri"/>
      </rPr>
      <t xml:space="preserve">[VIP]_Gà Rán Popeyes_2-5Mar 
</t>
    </r>
    <r>
      <rPr>
        <sz val="10"/>
        <rFont val="Calibri"/>
      </rPr>
      <t>0h-10h+13h-16h</t>
    </r>
    <r>
      <rPr>
        <u/>
        <sz val="10"/>
        <color rgb="FF1155CC"/>
        <rFont val="Calibri"/>
      </rPr>
      <t>[VIP]_Cà Phê Muối Chú Long_3-8.3</t>
    </r>
  </si>
  <si>
    <r>
      <rPr>
        <sz val="10"/>
        <rFont val="Calibri"/>
      </rPr>
      <t xml:space="preserve">0h-16h </t>
    </r>
    <r>
      <rPr>
        <u/>
        <sz val="10"/>
        <color rgb="FF1155CC"/>
        <rFont val="Calibri"/>
      </rPr>
      <t xml:space="preserve">[SuperVIP]_Phê La_2-4Mar
</t>
    </r>
    <r>
      <rPr>
        <sz val="10"/>
        <rFont val="Calibri"/>
      </rPr>
      <t>16h - 24h</t>
    </r>
    <r>
      <rPr>
        <u/>
        <sz val="10"/>
        <color rgb="FF1155CC"/>
        <rFont val="Calibri"/>
      </rPr>
      <t xml:space="preserve"> [VIP]_Gà Rán Popeyes_2-5Mar</t>
    </r>
  </si>
  <si>
    <r>
      <rPr>
        <sz val="10"/>
        <rFont val="Calibri"/>
      </rPr>
      <t xml:space="preserve">0h-16h </t>
    </r>
    <r>
      <rPr>
        <u/>
        <sz val="10"/>
        <color rgb="FF1155CC"/>
        <rFont val="Calibri"/>
      </rPr>
      <t>[SuperVIP]_Phê La_2-4Mar</t>
    </r>
    <r>
      <rPr>
        <sz val="10"/>
        <rFont val="Calibri"/>
      </rPr>
      <t xml:space="preserve"> 260116_Phê La_11 cities
16h - 24h</t>
    </r>
    <r>
      <rPr>
        <u/>
        <sz val="10"/>
        <color rgb="FF1155CC"/>
        <rFont val="Calibri"/>
      </rPr>
      <t xml:space="preserve"> [VIP]_Gà Rán Popeyes_2-5Mar</t>
    </r>
    <r>
      <rPr>
        <sz val="10"/>
        <rFont val="Calibri"/>
      </rPr>
      <t xml:space="preserve"> 241231_Gà Rán Popeyes_9 cities</t>
    </r>
  </si>
  <si>
    <r>
      <rPr>
        <u/>
        <sz val="10"/>
        <color rgb="FF1155CC"/>
        <rFont val="Calibri"/>
      </rPr>
      <t>[VIP]_Trà Sữa May Cha_Mar</t>
    </r>
    <r>
      <rPr>
        <sz val="10"/>
        <color rgb="FF000000"/>
        <rFont val="Calibri"/>
      </rPr>
      <t xml:space="preserve"> 260106_Trà Sữa May Cha_9 cities</t>
    </r>
  </si>
  <si>
    <t xml:space="preserve">[VIP]_Trà Sữa May Cha_Mar
</t>
  </si>
  <si>
    <r>
      <rPr>
        <u/>
        <sz val="10"/>
        <color rgb="FF1155CC"/>
        <rFont val="Calibri"/>
      </rPr>
      <t>[VIP]_Trà Sữa May Cha_Mar</t>
    </r>
    <r>
      <rPr>
        <sz val="10"/>
        <rFont val="Calibri"/>
      </rPr>
      <t xml:space="preserve"> 260106_Trà Sữa May Cha_9 cities</t>
    </r>
  </si>
  <si>
    <r>
      <rPr>
        <u/>
        <sz val="10"/>
        <color rgb="FF1155CC"/>
        <rFont val="Calibri"/>
      </rPr>
      <t>[VIP]_Gà Rán Texas Chicken_Mar</t>
    </r>
    <r>
      <rPr>
        <sz val="10"/>
        <rFont val="Calibri"/>
      </rPr>
      <t xml:space="preserve"> </t>
    </r>
  </si>
  <si>
    <r>
      <rPr>
        <sz val="10"/>
        <rFont val="Calibri"/>
      </rPr>
      <t xml:space="preserve">0h-16h </t>
    </r>
    <r>
      <rPr>
        <u/>
        <sz val="10"/>
        <color rgb="FF1155CC"/>
        <rFont val="Calibri"/>
      </rPr>
      <t xml:space="preserve">[SJBP]_Phúc Long Coffee &amp; Tea_Combo 119k_Mar
</t>
    </r>
    <r>
      <rPr>
        <sz val="10"/>
        <rFont val="Calibri"/>
      </rPr>
      <t>16h-24h</t>
    </r>
    <r>
      <rPr>
        <u/>
        <sz val="10"/>
        <color rgb="FF1155CC"/>
        <rFont val="Calibri"/>
      </rPr>
      <t xml:space="preserve"> Brand 50%</t>
    </r>
  </si>
  <si>
    <r>
      <rPr>
        <u/>
        <sz val="10"/>
        <color rgb="FF1155CC"/>
        <rFont val="Calibri"/>
      </rPr>
      <t>[VIP]_Lotteria DI_11-13Mar</t>
    </r>
    <r>
      <rPr>
        <sz val="10"/>
        <rFont val="Calibri"/>
      </rPr>
      <t xml:space="preserve">  260116_Lotteria_41 cities</t>
    </r>
  </si>
  <si>
    <r>
      <rPr>
        <u/>
        <sz val="10"/>
        <color rgb="FF1155CC"/>
        <rFont val="Calibri"/>
      </rPr>
      <t>[SuperVIP]_Gà Rán Popeyes_13-15Mar</t>
    </r>
    <r>
      <rPr>
        <sz val="10"/>
        <rFont val="Calibri"/>
      </rPr>
      <t xml:space="preserve"> 241231_Gà Rán Popeyes_9 cities</t>
    </r>
  </si>
  <si>
    <r>
      <rPr>
        <sz val="10"/>
        <rFont val="Calibri"/>
      </rPr>
      <t xml:space="preserve">10h - 13h &amp; 16h - 20g </t>
    </r>
    <r>
      <rPr>
        <u/>
        <sz val="10"/>
        <color rgb="FF1155CC"/>
        <rFont val="Calibri"/>
      </rPr>
      <t xml:space="preserve">[SuperVIP]_Cơm Thố Anh Nguyễn_11-15Mar
</t>
    </r>
    <r>
      <rPr>
        <sz val="10"/>
        <rFont val="Calibri"/>
      </rPr>
      <t xml:space="preserve">13h-16h+20h-24h </t>
    </r>
    <r>
      <rPr>
        <u/>
        <sz val="10"/>
        <color rgb="FF1155CC"/>
        <rFont val="Calibri"/>
      </rPr>
      <t>[SuperVIP]_Trà Sữa May Cha_Mar</t>
    </r>
    <r>
      <rPr>
        <sz val="10"/>
        <rFont val="Calibri"/>
      </rPr>
      <t xml:space="preserve">
0h-10h</t>
    </r>
    <r>
      <rPr>
        <u/>
        <sz val="10"/>
        <color rgb="FF1155CC"/>
        <rFont val="Calibri"/>
      </rPr>
      <t xml:space="preserve"> Brand 50%</t>
    </r>
  </si>
  <si>
    <r>
      <rPr>
        <sz val="10"/>
        <rFont val="Calibri"/>
      </rPr>
      <t xml:space="preserve">10h - 13h &amp; 16h - 20g </t>
    </r>
    <r>
      <rPr>
        <u/>
        <sz val="10"/>
        <color rgb="FF1155CC"/>
        <rFont val="Calibri"/>
      </rPr>
      <t xml:space="preserve">[SuperVIP]_Cơm Thố Anh Nguyễn_11-15Mar
</t>
    </r>
    <r>
      <rPr>
        <sz val="10"/>
        <rFont val="Calibri"/>
      </rPr>
      <t>0h-10h+13h-16 +20h-24h</t>
    </r>
    <r>
      <rPr>
        <u/>
        <sz val="10"/>
        <color rgb="FF1155CC"/>
        <rFont val="Calibri"/>
      </rPr>
      <t xml:space="preserve"> Brand 50%</t>
    </r>
  </si>
  <si>
    <r>
      <rPr>
        <sz val="10"/>
        <rFont val="Calibri"/>
      </rPr>
      <t xml:space="preserve">13h-16h +19h-24h </t>
    </r>
    <r>
      <rPr>
        <u/>
        <sz val="10"/>
        <color rgb="FF1155CC"/>
        <rFont val="Calibri"/>
      </rPr>
      <t xml:space="preserve">[SuperVIP]_Trà Sữa May Cha_Mar
</t>
    </r>
    <r>
      <rPr>
        <sz val="10"/>
        <rFont val="Calibri"/>
      </rPr>
      <t>0h-13+16h-19h</t>
    </r>
    <r>
      <rPr>
        <u/>
        <sz val="10"/>
        <color rgb="FF1155CC"/>
        <rFont val="Calibri"/>
      </rPr>
      <t xml:space="preserve"> Brand 50%</t>
    </r>
  </si>
  <si>
    <r>
      <rPr>
        <sz val="10"/>
        <rFont val="Calibri"/>
      </rPr>
      <t xml:space="preserve">10h - 13h &amp; 16h - 20g </t>
    </r>
    <r>
      <rPr>
        <u/>
        <sz val="10"/>
        <color rgb="FF1155CC"/>
        <rFont val="Calibri"/>
      </rPr>
      <t xml:space="preserve">[SuperVIP]_Cơm Thố Anh Nguyễn_11-15Mar 250421_Cơm Thố Anh Nguyễn_13 cities
</t>
    </r>
    <r>
      <rPr>
        <sz val="10"/>
        <rFont val="Calibri"/>
      </rPr>
      <t xml:space="preserve">13h-16h+20h-24h </t>
    </r>
    <r>
      <rPr>
        <u/>
        <sz val="10"/>
        <color rgb="FF1155CC"/>
        <rFont val="Calibri"/>
      </rPr>
      <t>[SuperVIP]_Trà Sữa May Cha_Mar</t>
    </r>
    <r>
      <rPr>
        <sz val="10"/>
        <rFont val="Calibri"/>
      </rPr>
      <t xml:space="preserve"> 260106_Trà Sữa May Cha_9 cities
0h-10h</t>
    </r>
    <r>
      <rPr>
        <u/>
        <sz val="10"/>
        <color rgb="FF1155CC"/>
        <rFont val="Calibri"/>
      </rPr>
      <t xml:space="preserve"> Brand 50%</t>
    </r>
  </si>
  <si>
    <r>
      <rPr>
        <u/>
        <sz val="10"/>
        <color rgb="FF1155CC"/>
        <rFont val="Calibri"/>
      </rPr>
      <t>[SuperVIP]_Trà Sữa May Cha_Mar</t>
    </r>
    <r>
      <rPr>
        <sz val="10"/>
        <rFont val="Calibri"/>
      </rPr>
      <t xml:space="preserve"> 260106_Trà Sữa May Cha_9 cities</t>
    </r>
  </si>
  <si>
    <r>
      <rPr>
        <sz val="10"/>
        <rFont val="Calibri"/>
      </rPr>
      <t xml:space="preserve">10h-13h+16h-24h </t>
    </r>
    <r>
      <rPr>
        <u/>
        <sz val="10"/>
        <color rgb="FF1155CC"/>
        <rFont val="Calibri"/>
      </rPr>
      <t xml:space="preserve">[SuperVIP]_Lotteria DI_16-19Mar
</t>
    </r>
    <r>
      <rPr>
        <sz val="10"/>
        <rFont val="Calibri"/>
      </rPr>
      <t>0h-10h+13h-16h</t>
    </r>
    <r>
      <rPr>
        <u/>
        <sz val="10"/>
        <color rgb="FF1155CC"/>
        <rFont val="Calibri"/>
      </rPr>
      <t>[SuperVIP]_The Coffee House_9-11.3</t>
    </r>
  </si>
  <si>
    <r>
      <rPr>
        <sz val="10"/>
        <rFont val="Calibri"/>
      </rPr>
      <t xml:space="preserve">10h-13h+16h-24h </t>
    </r>
    <r>
      <rPr>
        <u/>
        <sz val="10"/>
        <color rgb="FF1155CC"/>
        <rFont val="Calibri"/>
      </rPr>
      <t xml:space="preserve">[SuperVIP]_Lotteria DI_16-19Mar
</t>
    </r>
    <r>
      <rPr>
        <sz val="10"/>
        <rFont val="Calibri"/>
      </rPr>
      <t>0h-10h+13h-16h</t>
    </r>
    <r>
      <rPr>
        <u/>
        <sz val="10"/>
        <color rgb="FF1155CC"/>
        <rFont val="Calibri"/>
      </rPr>
      <t>[SuperVIP]_The Coffee House_9-11.3</t>
    </r>
  </si>
  <si>
    <r>
      <rPr>
        <sz val="10"/>
        <rFont val="Calibri"/>
      </rPr>
      <t xml:space="preserve">10h-13h+16h-24h </t>
    </r>
    <r>
      <rPr>
        <u/>
        <sz val="10"/>
        <color rgb="FF1155CC"/>
        <rFont val="Calibri"/>
      </rPr>
      <t xml:space="preserve">[SuperVIP]_Lotteria DI_16-19Mar 260116_Lotteria_41 cities
</t>
    </r>
    <r>
      <rPr>
        <sz val="10"/>
        <rFont val="Calibri"/>
      </rPr>
      <t>0h-10h+13h-16h</t>
    </r>
    <r>
      <rPr>
        <u/>
        <sz val="10"/>
        <color rgb="FF1155CC"/>
        <rFont val="Calibri"/>
      </rPr>
      <t>[SuperVIP]_The Coffee House_9-11.3</t>
    </r>
    <r>
      <rPr>
        <sz val="10"/>
        <rFont val="Calibri"/>
      </rPr>
      <t xml:space="preserve"> 251014_The Coffee House_8 cities</t>
    </r>
  </si>
  <si>
    <r>
      <rPr>
        <sz val="10"/>
        <rFont val="Calibri"/>
      </rPr>
      <t xml:space="preserve">10h-13h+16h-24h </t>
    </r>
    <r>
      <rPr>
        <u/>
        <sz val="10"/>
        <color rgb="FF1155CC"/>
        <rFont val="Calibri"/>
      </rPr>
      <t xml:space="preserve">[SuperVIP]_Lotteria DI_16-19Mar
</t>
    </r>
    <r>
      <rPr>
        <sz val="10"/>
        <rFont val="Calibri"/>
      </rPr>
      <t>0h-10h+13h-16h</t>
    </r>
    <r>
      <rPr>
        <u/>
        <sz val="10"/>
        <color rgb="FF1155CC"/>
        <rFont val="Calibri"/>
      </rPr>
      <t>[SuperVIP]_The Coffee House_9-11.3</t>
    </r>
  </si>
  <si>
    <r>
      <rPr>
        <sz val="10"/>
        <rFont val="Calibri"/>
      </rPr>
      <t xml:space="preserve">10h-13h+16h-24h </t>
    </r>
    <r>
      <rPr>
        <u/>
        <sz val="10"/>
        <color rgb="FF1155CC"/>
        <rFont val="Calibri"/>
      </rPr>
      <t xml:space="preserve">[SuperVIP]_Lotteria DI_16-19Mar
</t>
    </r>
    <r>
      <rPr>
        <sz val="10"/>
        <rFont val="Calibri"/>
      </rPr>
      <t>0h-10h+13h-16h</t>
    </r>
    <r>
      <rPr>
        <u/>
        <sz val="10"/>
        <color rgb="FF1155CC"/>
        <rFont val="Calibri"/>
      </rPr>
      <t>[SuperVIP]_The Coffee House_9-11.3</t>
    </r>
  </si>
  <si>
    <r>
      <rPr>
        <sz val="10"/>
        <rFont val="Calibri"/>
      </rPr>
      <t xml:space="preserve">10h-13h+16h-24h </t>
    </r>
    <r>
      <rPr>
        <u/>
        <sz val="10"/>
        <color rgb="FF1155CC"/>
        <rFont val="Calibri"/>
      </rPr>
      <t xml:space="preserve">[SuperVIP]_Lotteria DI_16-19Mar 260116_Lotteria_41 cities
</t>
    </r>
    <r>
      <rPr>
        <sz val="10"/>
        <rFont val="Calibri"/>
      </rPr>
      <t>0h-10h+13h-16h</t>
    </r>
    <r>
      <rPr>
        <u/>
        <sz val="10"/>
        <color rgb="FF1155CC"/>
        <rFont val="Calibri"/>
      </rPr>
      <t>[SuperVIP]_The Coffee House_9-11.3</t>
    </r>
    <r>
      <rPr>
        <sz val="10"/>
        <rFont val="Calibri"/>
      </rPr>
      <t xml:space="preserve"> 251014_The Coffee House_8 cities</t>
    </r>
  </si>
  <si>
    <r>
      <rPr>
        <sz val="10"/>
        <rFont val="Calibri"/>
      </rPr>
      <t xml:space="preserve">0h-10h+13h-16h </t>
    </r>
    <r>
      <rPr>
        <u/>
        <sz val="10"/>
        <color rgb="FF1155CC"/>
        <rFont val="Calibri"/>
      </rPr>
      <t xml:space="preserve">VIP]_Cheese Coffee_BOGO_Mar
</t>
    </r>
    <r>
      <rPr>
        <sz val="10"/>
        <rFont val="Calibri"/>
      </rPr>
      <t xml:space="preserve">10h-13h+16h-24h </t>
    </r>
    <r>
      <rPr>
        <u/>
        <sz val="10"/>
        <color rgb="FF1155CC"/>
        <rFont val="Calibri"/>
      </rPr>
      <t>Brand 50%</t>
    </r>
  </si>
  <si>
    <t>0-10h: [PLF CP]_SPFDay_Tiệc Sáng Thương Hiệu Giảm 50%
10-13h: [PLF CP]_SPFDay_Tiệc Trưa Thương Hiệu Giảm 50%
13-17h: [PLF CP]_SPFDay_Tiệc Xế Thương Hiệu Giảm 50%
17-24h: [PLF CP]_SPFDay_Tiệc Tối Thương Hiệu Giảm 50%</t>
  </si>
  <si>
    <r>
      <rPr>
        <sz val="10"/>
        <rFont val="Calibri"/>
      </rPr>
      <t xml:space="preserve">0h - 16h </t>
    </r>
    <r>
      <rPr>
        <u/>
        <sz val="10"/>
        <color rgb="FF1155CC"/>
        <rFont val="Calibri"/>
      </rPr>
      <t xml:space="preserve">[VIP]_Tocotoco_Mar
</t>
    </r>
    <r>
      <rPr>
        <sz val="10"/>
        <rFont val="Calibri"/>
      </rPr>
      <t xml:space="preserve">16h - 24h </t>
    </r>
    <r>
      <rPr>
        <u/>
        <sz val="10"/>
        <color rgb="FF1155CC"/>
        <rFont val="Calibri"/>
      </rPr>
      <t>[VIP]_Gà Rán KFC_20-22Mar</t>
    </r>
  </si>
  <si>
    <r>
      <rPr>
        <sz val="10"/>
        <rFont val="Calibri"/>
      </rPr>
      <t xml:space="preserve">0h - 16h </t>
    </r>
    <r>
      <rPr>
        <u/>
        <sz val="10"/>
        <color rgb="FF1155CC"/>
        <rFont val="Calibri"/>
      </rPr>
      <t xml:space="preserve">[VIP]_Tocotoco_Mar
</t>
    </r>
    <r>
      <rPr>
        <sz val="10"/>
        <rFont val="Calibri"/>
      </rPr>
      <t xml:space="preserve">16h - 24h </t>
    </r>
    <r>
      <rPr>
        <u/>
        <sz val="10"/>
        <color rgb="FF1155CC"/>
        <rFont val="Calibri"/>
      </rPr>
      <t>[VIP]_Gà Rán KFC_20-22Mar</t>
    </r>
  </si>
  <si>
    <r>
      <rPr>
        <u/>
        <sz val="10"/>
        <color rgb="FF1155CC"/>
        <rFont val="Calibri"/>
      </rPr>
      <t>[Win 1]_Trà Sữa May Cha_Mar</t>
    </r>
    <r>
      <rPr>
        <sz val="10"/>
        <rFont val="Calibri"/>
      </rPr>
      <t>_BD,CT,AG,TG,BH,LA,KG,DL,Hue</t>
    </r>
  </si>
  <si>
    <r>
      <rPr>
        <u/>
        <sz val="10"/>
        <color rgb="FF1155CC"/>
        <rFont val="Calibri"/>
      </rPr>
      <t>[SuperVIP]_McDonald's_Mar</t>
    </r>
    <r>
      <rPr>
        <sz val="10"/>
        <color rgb="FF000000"/>
        <rFont val="Calibri"/>
      </rPr>
      <t xml:space="preserve"> 251025_McDonald's_7 cities</t>
    </r>
  </si>
  <si>
    <r>
      <rPr>
        <u/>
        <sz val="10"/>
        <color rgb="FF1155CC"/>
        <rFont val="Calibri"/>
      </rPr>
      <t>[VIP]_Gong Cha_23-25Mar</t>
    </r>
    <r>
      <rPr>
        <sz val="10"/>
        <rFont val="Calibri"/>
      </rPr>
      <t xml:space="preserve"> 260109_Gong Cha_7 cities</t>
    </r>
  </si>
  <si>
    <r>
      <rPr>
        <strike/>
        <sz val="10"/>
        <color rgb="FF1155CC"/>
        <rFont val="Calibri"/>
      </rPr>
      <t>[VIP]_Cơm Tấm Phúc Lộc Thọ_Mar</t>
    </r>
    <r>
      <rPr>
        <sz val="10"/>
        <color rgb="FF1155CC"/>
        <rFont val="Calibri"/>
      </rPr>
      <t xml:space="preserve">
</t>
    </r>
    <r>
      <rPr>
        <sz val="10"/>
        <color theme="1"/>
        <rFont val="Calibri"/>
      </rPr>
      <t>[Exclude NU][PLF CP]_4.4_Triệu Món Ngon Freeship 0Đ</t>
    </r>
  </si>
  <si>
    <t>[Exclude NU][PLF CP]_4.4_Đặt Nhóm Chung Vui Giảm Tới 105.000Đ</t>
  </si>
  <si>
    <r>
      <rPr>
        <sz val="10"/>
        <rFont val="Calibri"/>
      </rPr>
      <t>0h -16h</t>
    </r>
    <r>
      <rPr>
        <u/>
        <sz val="10"/>
        <color rgb="FF1155CC"/>
        <rFont val="Calibri"/>
      </rPr>
      <t xml:space="preserve">[VIP]_Phúc Long Coffee &amp; Tea_Combo 79k_Mar
</t>
    </r>
    <r>
      <rPr>
        <sz val="10"/>
        <rFont val="Calibri"/>
      </rPr>
      <t xml:space="preserve">16h-24h </t>
    </r>
    <r>
      <rPr>
        <u/>
        <sz val="10"/>
        <color rgb="FF1155CC"/>
        <rFont val="Calibri"/>
      </rPr>
      <t>[VIP]_Domino's Pizza_Mar</t>
    </r>
  </si>
  <si>
    <r>
      <rPr>
        <sz val="10"/>
        <rFont val="Calibri"/>
      </rPr>
      <t>0h -16h</t>
    </r>
    <r>
      <rPr>
        <u/>
        <sz val="10"/>
        <color rgb="FF1155CC"/>
        <rFont val="Calibri"/>
      </rPr>
      <t xml:space="preserve">[VIP]_Phúc Long Coffee &amp; Tea_Combo 79k_Mar
</t>
    </r>
    <r>
      <rPr>
        <sz val="10"/>
        <rFont val="Calibri"/>
      </rPr>
      <t xml:space="preserve">16h-24h </t>
    </r>
    <r>
      <rPr>
        <u/>
        <sz val="10"/>
        <color rgb="FF1155CC"/>
        <rFont val="Calibri"/>
      </rPr>
      <t>[VIP]_Domino's Pizza_Mar</t>
    </r>
  </si>
  <si>
    <r>
      <rPr>
        <sz val="10"/>
        <rFont val="Calibri"/>
      </rPr>
      <t>0h -16h</t>
    </r>
    <r>
      <rPr>
        <u/>
        <sz val="10"/>
        <color rgb="FF1155CC"/>
        <rFont val="Calibri"/>
      </rPr>
      <t xml:space="preserve">[VIP]_Phúc Long Coffee &amp; Tea_Combo 79k_Mar
</t>
    </r>
    <r>
      <rPr>
        <sz val="10"/>
        <rFont val="Calibri"/>
      </rPr>
      <t xml:space="preserve">16h-24h </t>
    </r>
    <r>
      <rPr>
        <u/>
        <sz val="10"/>
        <color rgb="FF1155CC"/>
        <rFont val="Calibri"/>
      </rPr>
      <t>[VIP]_Domino's Pizza_Mar</t>
    </r>
  </si>
  <si>
    <r>
      <rPr>
        <sz val="10"/>
        <rFont val="Calibri"/>
      </rPr>
      <t>0h -16h</t>
    </r>
    <r>
      <rPr>
        <u/>
        <sz val="10"/>
        <color rgb="FF1155CC"/>
        <rFont val="Calibri"/>
      </rPr>
      <t xml:space="preserve">[VIP]_Phúc Long Coffee &amp; Tea_Combo 79k_Mar 260106_Phúc Long Coffee &amp; Tea_20 cities
</t>
    </r>
    <r>
      <rPr>
        <sz val="10"/>
        <rFont val="Calibri"/>
      </rPr>
      <t xml:space="preserve">16h-24h </t>
    </r>
    <r>
      <rPr>
        <u/>
        <sz val="10"/>
        <color rgb="FF1155CC"/>
        <rFont val="Calibri"/>
      </rPr>
      <t>[VIP]_Domino's Pizza_Mar</t>
    </r>
    <r>
      <rPr>
        <sz val="10"/>
        <rFont val="Calibri"/>
      </rPr>
      <t xml:space="preserve">  250116_Domino pizza_11 cities</t>
    </r>
  </si>
  <si>
    <r>
      <rPr>
        <sz val="10"/>
        <rFont val="Calibri"/>
      </rPr>
      <t xml:space="preserve">0h-13h+16h-24h </t>
    </r>
    <r>
      <rPr>
        <u/>
        <sz val="10"/>
        <color rgb="FF1155CC"/>
        <rFont val="Calibri"/>
      </rPr>
      <t>[VIP]_Domino's Pizza_Mar</t>
    </r>
    <r>
      <rPr>
        <sz val="10"/>
        <rFont val="Calibri"/>
      </rPr>
      <t xml:space="preserve">  
13h-16h</t>
    </r>
    <r>
      <rPr>
        <u/>
        <sz val="10"/>
        <color rgb="FF1155CC"/>
        <rFont val="Calibri"/>
      </rPr>
      <t>[Combo 1]_Trà Sữa May Cha_Mar</t>
    </r>
  </si>
  <si>
    <r>
      <rPr>
        <u/>
        <sz val="10"/>
        <color rgb="FF1155CC"/>
        <rFont val="Calibri"/>
      </rPr>
      <t>[VIP]_Domino's Pizza_Mar</t>
    </r>
    <r>
      <rPr>
        <sz val="10"/>
        <rFont val="Calibri"/>
      </rPr>
      <t xml:space="preserve">  </t>
    </r>
  </si>
  <si>
    <r>
      <rPr>
        <sz val="10"/>
        <rFont val="Calibri"/>
      </rPr>
      <t xml:space="preserve">0h-13h+16h-24h </t>
    </r>
    <r>
      <rPr>
        <u/>
        <sz val="10"/>
        <color rgb="FF1155CC"/>
        <rFont val="Calibri"/>
      </rPr>
      <t>[VIP]_Domino's Pizza_Mar</t>
    </r>
    <r>
      <rPr>
        <sz val="10"/>
        <rFont val="Calibri"/>
      </rPr>
      <t xml:space="preserve">  
13h-16h</t>
    </r>
    <r>
      <rPr>
        <u/>
        <sz val="10"/>
        <color rgb="FF1155CC"/>
        <rFont val="Calibri"/>
      </rPr>
      <t>[Combo 1]_Trà Sữa May Cha_Mar</t>
    </r>
  </si>
  <si>
    <r>
      <rPr>
        <sz val="10"/>
        <rFont val="Calibri"/>
      </rPr>
      <t xml:space="preserve">0h-13h+16h-24h </t>
    </r>
    <r>
      <rPr>
        <u/>
        <sz val="10"/>
        <color rgb="FF1155CC"/>
        <rFont val="Calibri"/>
      </rPr>
      <t>[VIP]_Domino's Pizza_Mar</t>
    </r>
    <r>
      <rPr>
        <sz val="10"/>
        <rFont val="Calibri"/>
      </rPr>
      <t xml:space="preserve"> 250116_Domino pizza_11 cities  
13h-16h</t>
    </r>
    <r>
      <rPr>
        <u/>
        <sz val="10"/>
        <color rgb="FF1155CC"/>
        <rFont val="Calibri"/>
      </rPr>
      <t>[Combo 1]_Trà Sữa May Cha_Mar</t>
    </r>
    <r>
      <rPr>
        <sz val="10"/>
        <rFont val="Calibri"/>
      </rPr>
      <t xml:space="preserve"> BD,CT,AG,TG,BH,LA,KG,DL,Hue</t>
    </r>
  </si>
  <si>
    <t>[Exclude NU][PLF CP]_WC_Tiệc cuối tuần, giảm tưng bừng 105.000Đ</t>
  </si>
  <si>
    <t>[Exclude NU][PLF CP]_WC_Săn Deal Giữa Tuần Giảm 30.000Đ</t>
  </si>
  <si>
    <r>
      <rPr>
        <sz val="10"/>
        <rFont val="Calibri"/>
      </rPr>
      <t xml:space="preserve">
10h-12h + 16h-18h</t>
    </r>
    <r>
      <rPr>
        <u/>
        <sz val="10"/>
        <color rgb="FF1155CC"/>
        <rFont val="Calibri"/>
      </rPr>
      <t xml:space="preserve"> [VIP]_Cơm Thố Anh Nguyễn_1-19Apr</t>
    </r>
    <r>
      <rPr>
        <sz val="10"/>
        <rFont val="Calibri"/>
      </rPr>
      <t xml:space="preserve">
18h-24h </t>
    </r>
    <r>
      <rPr>
        <u/>
        <sz val="10"/>
        <color rgb="FF1155CC"/>
        <rFont val="Calibri"/>
      </rPr>
      <t>[VIP]_Domino's Pizza_3-5Apr</t>
    </r>
  </si>
  <si>
    <r>
      <rPr>
        <sz val="10"/>
        <rFont val="Calibri"/>
      </rPr>
      <t>0h-16h</t>
    </r>
    <r>
      <rPr>
        <u/>
        <sz val="10"/>
        <color rgb="FF1155CC"/>
        <rFont val="Calibri"/>
      </rPr>
      <t xml:space="preserve"> [VIP]_Cơm Thố Anh Nguyễn_1-19Apr</t>
    </r>
    <r>
      <rPr>
        <sz val="10"/>
        <rFont val="Calibri"/>
      </rPr>
      <t xml:space="preserve">
16h-24h </t>
    </r>
    <r>
      <rPr>
        <u/>
        <sz val="10"/>
        <color rgb="FF1155CC"/>
        <rFont val="Calibri"/>
      </rPr>
      <t>[VIP]_Domino's Pizza_3-5Apr</t>
    </r>
  </si>
  <si>
    <r>
      <rPr>
        <sz val="10"/>
        <rFont val="Calibri"/>
      </rPr>
      <t xml:space="preserve">0h-16h
16h-24h </t>
    </r>
    <r>
      <rPr>
        <u/>
        <sz val="10"/>
        <color rgb="FF1155CC"/>
        <rFont val="Calibri"/>
      </rPr>
      <t>[VIP]_Domino's Pizza_3-5Apr</t>
    </r>
  </si>
  <si>
    <r>
      <rPr>
        <sz val="10"/>
        <rFont val="Calibri"/>
      </rPr>
      <t>0h-16h</t>
    </r>
    <r>
      <rPr>
        <u/>
        <sz val="10"/>
        <color rgb="FF1155CC"/>
        <rFont val="Calibri"/>
      </rPr>
      <t xml:space="preserve"> [VIP]_Cơm Thố Anh Nguyễn_1-19Apr</t>
    </r>
    <r>
      <rPr>
        <sz val="10"/>
        <rFont val="Calibri"/>
      </rPr>
      <t xml:space="preserve"> 250421_Cơm Thố Anh Nguyễn_13 cities
16h-24h </t>
    </r>
    <r>
      <rPr>
        <u/>
        <sz val="10"/>
        <color rgb="FF1155CC"/>
        <rFont val="Calibri"/>
      </rPr>
      <t>[VIP]_Domino's Pizza_3-5Apr</t>
    </r>
    <r>
      <rPr>
        <sz val="10"/>
        <rFont val="Calibri"/>
      </rPr>
      <t xml:space="preserve"> 250116_Domino pizza_11 cities</t>
    </r>
  </si>
  <si>
    <r>
      <rPr>
        <sz val="10"/>
        <rFont val="Calibri"/>
      </rPr>
      <t xml:space="preserve">0h - 16h
16h - 24h </t>
    </r>
    <r>
      <rPr>
        <u/>
        <sz val="10"/>
        <color rgb="FF1155CC"/>
        <rFont val="Calibri"/>
      </rPr>
      <t>[VIP]_Cơm Thố Anh Nguyễn_1-19Apr</t>
    </r>
  </si>
  <si>
    <r>
      <rPr>
        <sz val="10"/>
        <rFont val="Calibri"/>
      </rPr>
      <t xml:space="preserve">0h-16h </t>
    </r>
    <r>
      <rPr>
        <u/>
        <sz val="10"/>
        <color rgb="FF1155CC"/>
        <rFont val="Calibri"/>
      </rPr>
      <t xml:space="preserve">[VIP]_Phúc Long Coffee &amp; Tea_Combo 79k_Apr
</t>
    </r>
    <r>
      <rPr>
        <sz val="10"/>
        <rFont val="Calibri"/>
      </rPr>
      <t>16h - 24h</t>
    </r>
    <r>
      <rPr>
        <u/>
        <sz val="10"/>
        <color rgb="FF1155CC"/>
        <rFont val="Calibri"/>
      </rPr>
      <t xml:space="preserve"> [VIP]_Cơm Thố Anh Nguyễn_1-19Apr</t>
    </r>
  </si>
  <si>
    <r>
      <rPr>
        <sz val="10"/>
        <rFont val="Calibri"/>
      </rPr>
      <t xml:space="preserve">16h - 24h </t>
    </r>
    <r>
      <rPr>
        <u/>
        <sz val="10"/>
        <color rgb="FF1155CC"/>
        <rFont val="Calibri"/>
      </rPr>
      <t>[VIP]_Cơm Thố Anh Nguyễn_1-19Apr</t>
    </r>
    <r>
      <rPr>
        <sz val="10"/>
        <rFont val="Calibri"/>
      </rPr>
      <t xml:space="preserve"> 250421_Cơm Thố Anh Nguyễn_13 cities</t>
    </r>
  </si>
  <si>
    <r>
      <rPr>
        <sz val="10"/>
        <color rgb="FF000000"/>
        <rFont val="Calibri"/>
      </rPr>
      <t>0h-16h</t>
    </r>
    <r>
      <rPr>
        <u/>
        <sz val="10"/>
        <color rgb="FF1155CC"/>
        <rFont val="Calibri"/>
      </rPr>
      <t>[VIP]_Cà Phê Muối Chú Long_Apr</t>
    </r>
  </si>
  <si>
    <r>
      <rPr>
        <sz val="10"/>
        <color rgb="FF000000"/>
        <rFont val="Calibri"/>
      </rPr>
      <t>0h-16h</t>
    </r>
    <r>
      <rPr>
        <u/>
        <sz val="10"/>
        <color rgb="FF1155CC"/>
        <rFont val="Calibri"/>
      </rPr>
      <t>[VIP]_Cà Phê Muối Chú Long_Apr</t>
    </r>
  </si>
  <si>
    <r>
      <rPr>
        <u/>
        <sz val="10"/>
        <color rgb="FF1155CC"/>
        <rFont val="Calibri"/>
      </rPr>
      <t>[VIP]_Cơm Thố Anh Nguyễn_1-19Apr</t>
    </r>
    <r>
      <rPr>
        <u/>
        <sz val="10"/>
        <color rgb="FF000000"/>
        <rFont val="Calibri"/>
      </rPr>
      <t xml:space="preserve"> 250421_Cơm Thố Anh Nguyễn_13 cities</t>
    </r>
  </si>
  <si>
    <r>
      <rPr>
        <sz val="10"/>
        <rFont val="Calibri"/>
      </rPr>
      <t xml:space="preserve">0h-16h </t>
    </r>
    <r>
      <rPr>
        <u/>
        <sz val="10"/>
        <color rgb="FF1155CC"/>
        <rFont val="Calibri"/>
      </rPr>
      <t>[VIP]_Phúc Long Coffee &amp; Tea_Combo 79k_Apr</t>
    </r>
    <r>
      <rPr>
        <sz val="10"/>
        <rFont val="Calibri"/>
      </rPr>
      <t xml:space="preserve"> 
16h-24h [SuperVIP]_Pizza Hut_10-26Apr</t>
    </r>
  </si>
  <si>
    <r>
      <rPr>
        <sz val="10"/>
        <rFont val="Calibri"/>
      </rPr>
      <t xml:space="preserve">16h-24h </t>
    </r>
    <r>
      <rPr>
        <u/>
        <sz val="10"/>
        <color rgb="FF1155CC"/>
        <rFont val="Calibri"/>
      </rPr>
      <t>[SuperVIP]_Pizza Hut_10-26Apr</t>
    </r>
  </si>
  <si>
    <r>
      <rPr>
        <sz val="10"/>
        <rFont val="Calibri"/>
      </rPr>
      <t xml:space="preserve">16h-24h </t>
    </r>
    <r>
      <rPr>
        <u/>
        <sz val="10"/>
        <color rgb="FF1155CC"/>
        <rFont val="Calibri"/>
      </rPr>
      <t>[SuperVIP]_Pizza Hut_10-26Apr</t>
    </r>
  </si>
  <si>
    <r>
      <rPr>
        <sz val="10"/>
        <rFont val="Calibri"/>
      </rPr>
      <t xml:space="preserve">0h-16h </t>
    </r>
    <r>
      <rPr>
        <u/>
        <sz val="10"/>
        <color rgb="FF1155CC"/>
        <rFont val="Calibri"/>
      </rPr>
      <t>[VIP]_Phúc Long Coffee &amp; Tea_Combo 79k_Apr</t>
    </r>
    <r>
      <rPr>
        <sz val="10"/>
        <rFont val="Calibri"/>
      </rPr>
      <t xml:space="preserve"> 260106_Phúc Long Coffee &amp; Tea_20 cities
16h-24h</t>
    </r>
    <r>
      <rPr>
        <u/>
        <sz val="10"/>
        <color rgb="FF1155CC"/>
        <rFont val="Calibri"/>
      </rPr>
      <t xml:space="preserve"> [SuperVIP]_Pizza Hut_10-26Apr</t>
    </r>
    <r>
      <rPr>
        <sz val="10"/>
        <rFont val="Calibri"/>
      </rPr>
      <t>260106_Pizza Hut_21 cities</t>
    </r>
  </si>
  <si>
    <t>Hometop Banner 4</t>
  </si>
  <si>
    <r>
      <rPr>
        <u/>
        <sz val="10"/>
        <color rgb="FF1155CC"/>
        <rFont val="Calibri"/>
      </rPr>
      <t>[SuperVIP]_Pizza Hut_Mar</t>
    </r>
    <r>
      <rPr>
        <sz val="10"/>
        <color rgb="FF000000"/>
        <rFont val="Calibri"/>
      </rPr>
      <t xml:space="preserve"> 260106_Pizza Hut_21 citie</t>
    </r>
  </si>
  <si>
    <r>
      <rPr>
        <sz val="10"/>
        <rFont val="Calibri"/>
      </rPr>
      <t xml:space="preserve">0h-16h </t>
    </r>
    <r>
      <rPr>
        <u/>
        <sz val="10"/>
        <color rgb="FF1155CC"/>
        <rFont val="Calibri"/>
      </rPr>
      <t xml:space="preserve">[VIP]_Phúc Long Coffee &amp; Tea_Combo 99k_Mar
</t>
    </r>
    <r>
      <rPr>
        <sz val="10"/>
        <rFont val="Calibri"/>
      </rPr>
      <t xml:space="preserve">16h - 24h: </t>
    </r>
    <r>
      <rPr>
        <u/>
        <sz val="10"/>
        <color rgb="FF1155CC"/>
        <rFont val="Calibri"/>
      </rPr>
      <t>[VIP]_Gà Rán Popeyes_2-5Mar</t>
    </r>
  </si>
  <si>
    <r>
      <rPr>
        <sz val="10"/>
        <rFont val="Calibri"/>
      </rPr>
      <t xml:space="preserve">16h - 24h: </t>
    </r>
    <r>
      <rPr>
        <u/>
        <sz val="10"/>
        <color rgb="FF1155CC"/>
        <rFont val="Calibri"/>
      </rPr>
      <t xml:space="preserve">[VIP]_Gà Rán Popeyes_2-5Mar
</t>
    </r>
    <r>
      <rPr>
        <sz val="10"/>
        <rFont val="Calibri"/>
      </rPr>
      <t>0h-16h</t>
    </r>
    <r>
      <rPr>
        <u/>
        <sz val="10"/>
        <color rgb="FF1155CC"/>
        <rFont val="Calibri"/>
      </rPr>
      <t xml:space="preserve"> [SJBP]__Brand 50%</t>
    </r>
  </si>
  <si>
    <r>
      <rPr>
        <sz val="10"/>
        <rFont val="Calibri"/>
      </rPr>
      <t xml:space="preserve">16h - 24h: </t>
    </r>
    <r>
      <rPr>
        <u/>
        <sz val="10"/>
        <color rgb="FF1155CC"/>
        <rFont val="Calibri"/>
      </rPr>
      <t xml:space="preserve">[VIP]_Gà Rán Popeyes_2-5Mar
</t>
    </r>
    <r>
      <rPr>
        <sz val="10"/>
        <rFont val="Calibri"/>
      </rPr>
      <t>0h-16h</t>
    </r>
    <r>
      <rPr>
        <u/>
        <sz val="10"/>
        <color rgb="FF1155CC"/>
        <rFont val="Calibri"/>
      </rPr>
      <t xml:space="preserve"> [SJBP]__Brand 50%</t>
    </r>
  </si>
  <si>
    <r>
      <rPr>
        <sz val="10"/>
        <rFont val="Calibri"/>
      </rPr>
      <t xml:space="preserve">0h-16h </t>
    </r>
    <r>
      <rPr>
        <u/>
        <sz val="10"/>
        <color rgb="FF1155CC"/>
        <rFont val="Calibri"/>
      </rPr>
      <t>[VIP]_Phúc Long Coffee &amp; Tea_Combo 99k_Mar</t>
    </r>
    <r>
      <rPr>
        <sz val="10"/>
        <rFont val="Calibri"/>
      </rPr>
      <t xml:space="preserve">  260106_Phúc Long Coffee &amp; Tea_20 cities
16h - 24h:</t>
    </r>
    <r>
      <rPr>
        <u/>
        <sz val="10"/>
        <color rgb="FF1155CC"/>
        <rFont val="Calibri"/>
      </rPr>
      <t xml:space="preserve"> [VIP]_Gà Rán Popeyes_2-5Mar</t>
    </r>
    <r>
      <rPr>
        <sz val="10"/>
        <rFont val="Calibri"/>
      </rPr>
      <t xml:space="preserve"> 241231_Gà Rán Popeyes_9 cities</t>
    </r>
  </si>
  <si>
    <t>[Exclude NU][PLF CP]_Thematic_Vạn Deal Xinh, Giảm tới 83.000Đ</t>
  </si>
  <si>
    <r>
      <rPr>
        <u/>
        <sz val="10"/>
        <color rgb="FF1155CC"/>
        <rFont val="Calibri"/>
      </rPr>
      <t>[VIP]_KATINAT Coffee &amp; Tea House_B2G1</t>
    </r>
    <r>
      <rPr>
        <sz val="10"/>
        <color rgb="FF000000"/>
        <rFont val="Calibri"/>
      </rPr>
      <t xml:space="preserve"> 260106_KATINAT Coffee &amp; Tea House_14 cities</t>
    </r>
  </si>
  <si>
    <r>
      <rPr>
        <u/>
        <sz val="10"/>
        <color rgb="FF1155CC"/>
        <rFont val="Calibri"/>
      </rPr>
      <t>[VIP]_Cà Phê Muối Chú Long_3-8.3</t>
    </r>
    <r>
      <rPr>
        <sz val="10"/>
        <rFont val="Calibri"/>
      </rPr>
      <t xml:space="preserve"> 260202_Cà Phê Muối Chú Long_16 cities</t>
    </r>
  </si>
  <si>
    <r>
      <rPr>
        <sz val="10"/>
        <rFont val="Calibri"/>
      </rPr>
      <t>0h-13h+16h-24h</t>
    </r>
    <r>
      <rPr>
        <u/>
        <sz val="10"/>
        <color rgb="FF1155CC"/>
        <rFont val="Calibri"/>
      </rPr>
      <t xml:space="preserve">[SuperVIP]_Pizza Hut_Mar
</t>
    </r>
    <r>
      <rPr>
        <sz val="10"/>
        <rFont val="Calibri"/>
      </rPr>
      <t>13h-16h</t>
    </r>
    <r>
      <rPr>
        <u/>
        <sz val="10"/>
        <color rgb="FF1155CC"/>
        <rFont val="Calibri"/>
      </rPr>
      <t>[SuperVIP]_Highlands Coffee_Mar</t>
    </r>
  </si>
  <si>
    <r>
      <rPr>
        <sz val="10"/>
        <rFont val="Calibri"/>
      </rPr>
      <t>0h-13h+16h-24h</t>
    </r>
    <r>
      <rPr>
        <u/>
        <sz val="10"/>
        <color rgb="FF1155CC"/>
        <rFont val="Calibri"/>
      </rPr>
      <t xml:space="preserve">[SuperVIP]_Pizza Hut_Mar
</t>
    </r>
    <r>
      <rPr>
        <sz val="10"/>
        <rFont val="Calibri"/>
      </rPr>
      <t>13h-16h</t>
    </r>
    <r>
      <rPr>
        <u/>
        <sz val="10"/>
        <color rgb="FF1155CC"/>
        <rFont val="Calibri"/>
      </rPr>
      <t>[SuperVIP]_Highlands Coffee_Mar</t>
    </r>
  </si>
  <si>
    <r>
      <rPr>
        <sz val="10"/>
        <rFont val="Calibri"/>
      </rPr>
      <t>0h-13h+16h-24h</t>
    </r>
    <r>
      <rPr>
        <u/>
        <sz val="10"/>
        <color rgb="FF1155CC"/>
        <rFont val="Calibri"/>
      </rPr>
      <t xml:space="preserve">[SuperVIP]_Pizza Hut_Mar
</t>
    </r>
    <r>
      <rPr>
        <sz val="10"/>
        <rFont val="Calibri"/>
      </rPr>
      <t>13h-16h</t>
    </r>
    <r>
      <rPr>
        <u/>
        <sz val="10"/>
        <color rgb="FF1155CC"/>
        <rFont val="Calibri"/>
      </rPr>
      <t>[SuperVIP]_Highlands Coffee_Mar</t>
    </r>
  </si>
  <si>
    <r>
      <rPr>
        <sz val="10"/>
        <rFont val="Calibri"/>
      </rPr>
      <t>0h-13h+16h-24h</t>
    </r>
    <r>
      <rPr>
        <u/>
        <sz val="10"/>
        <color rgb="FF1155CC"/>
        <rFont val="Calibri"/>
      </rPr>
      <t xml:space="preserve">[SuperVIP]_Pizza Hut_Mar
</t>
    </r>
    <r>
      <rPr>
        <sz val="10"/>
        <rFont val="Calibri"/>
      </rPr>
      <t>13h-16h</t>
    </r>
    <r>
      <rPr>
        <u/>
        <sz val="10"/>
        <color rgb="FF1155CC"/>
        <rFont val="Calibri"/>
      </rPr>
      <t>[SuperVIP]_Highlands Coffee_Mar</t>
    </r>
  </si>
  <si>
    <r>
      <rPr>
        <u/>
        <sz val="10"/>
        <color rgb="FF1155CC"/>
        <rFont val="Calibri"/>
      </rPr>
      <t>[VIP]_Gà Rán Texas Chicken_Mar</t>
    </r>
    <r>
      <rPr>
        <sz val="10"/>
        <color rgb="FF000000"/>
        <rFont val="Calibri"/>
      </rPr>
      <t xml:space="preserve"> 250102_Gà Rán Texas Chicken_6 cities</t>
    </r>
  </si>
  <si>
    <r>
      <rPr>
        <u/>
        <sz val="10"/>
        <color rgb="FF1155CC"/>
        <rFont val="Calibri"/>
      </rPr>
      <t>[VIP]_Gà Rán Texas Chicken_Mar</t>
    </r>
    <r>
      <rPr>
        <sz val="10"/>
        <rFont val="Calibri"/>
      </rPr>
      <t xml:space="preserve"> </t>
    </r>
  </si>
  <si>
    <r>
      <rPr>
        <u/>
        <sz val="10"/>
        <color rgb="FF1155CC"/>
        <rFont val="Calibri"/>
      </rPr>
      <t>[VIP]_Gà Rán Texas Chicken_Mar</t>
    </r>
    <r>
      <rPr>
        <sz val="10"/>
        <rFont val="Calibri"/>
      </rPr>
      <t xml:space="preserve"> 250102_Gà Rán Texas Chicken_6 cities</t>
    </r>
  </si>
  <si>
    <r>
      <rPr>
        <sz val="10"/>
        <rFont val="Calibri"/>
      </rPr>
      <t xml:space="preserve">10h - 13h &amp; 16h - 24g </t>
    </r>
    <r>
      <rPr>
        <u/>
        <sz val="10"/>
        <color rgb="FF1155CC"/>
        <rFont val="Calibri"/>
      </rPr>
      <t xml:space="preserve">[SuperVIP]_Cơm Thố Anh Nguyễn_11-15Mar
</t>
    </r>
    <r>
      <rPr>
        <sz val="10"/>
        <rFont val="Calibri"/>
      </rPr>
      <t xml:space="preserve">
13H-16H</t>
    </r>
    <r>
      <rPr>
        <u/>
        <sz val="10"/>
        <color rgb="FF1155CC"/>
        <rFont val="Calibri"/>
      </rPr>
      <t>[SuperVIP]_The Coffee House_9-11.3</t>
    </r>
  </si>
  <si>
    <r>
      <rPr>
        <sz val="10"/>
        <rFont val="Calibri"/>
      </rPr>
      <t xml:space="preserve">10h - 13h &amp; 16h - 24g </t>
    </r>
    <r>
      <rPr>
        <u/>
        <sz val="10"/>
        <color rgb="FF1155CC"/>
        <rFont val="Calibri"/>
      </rPr>
      <t xml:space="preserve">[SuperVIP]_Cơm Thố Anh Nguyễn_11-15Mar
</t>
    </r>
    <r>
      <rPr>
        <sz val="10"/>
        <rFont val="Calibri"/>
      </rPr>
      <t xml:space="preserve">
13H-16H</t>
    </r>
    <r>
      <rPr>
        <u/>
        <sz val="10"/>
        <color rgb="FF1155CC"/>
        <rFont val="Calibri"/>
      </rPr>
      <t>[SuperVIP]_The Coffee House_9-11.3</t>
    </r>
  </si>
  <si>
    <r>
      <rPr>
        <sz val="10"/>
        <rFont val="Calibri"/>
      </rPr>
      <t xml:space="preserve">10h - 13h &amp; 16h - 20g </t>
    </r>
    <r>
      <rPr>
        <u/>
        <sz val="10"/>
        <color rgb="FF1155CC"/>
        <rFont val="Calibri"/>
      </rPr>
      <t>[SuperVIP]_Cơm Thố Anh Nguyễn_11-15Mar</t>
    </r>
    <r>
      <rPr>
        <sz val="10"/>
        <rFont val="Calibri"/>
      </rPr>
      <t xml:space="preserve"> 250421_Cơm Thố Anh Nguyễn_13 cities
 0H-10H</t>
    </r>
    <r>
      <rPr>
        <u/>
        <sz val="10"/>
        <color rgb="FF1155CC"/>
        <rFont val="Calibri"/>
      </rPr>
      <t xml:space="preserve"> [SJBP]__Brand 50%
</t>
    </r>
    <r>
      <rPr>
        <sz val="10"/>
        <rFont val="Calibri"/>
      </rPr>
      <t>13h-16h [</t>
    </r>
    <r>
      <rPr>
        <u/>
        <sz val="10"/>
        <color rgb="FF1155CC"/>
        <rFont val="Calibri"/>
      </rPr>
      <t>SuperVIP]_The Coffee House_9-11.3</t>
    </r>
    <r>
      <rPr>
        <sz val="10"/>
        <rFont val="Calibri"/>
      </rPr>
      <t xml:space="preserve"> 251014_The Coffee House_8 cities</t>
    </r>
  </si>
  <si>
    <t>[Exclude NU][PLF CP]_Mid Month_Freeship Giữa Tháng, Giảm tới 60.000Đ</t>
  </si>
  <si>
    <r>
      <rPr>
        <u/>
        <sz val="10"/>
        <color rgb="FF1155CC"/>
        <rFont val="Calibri"/>
      </rPr>
      <t>[VIP]_McDonald's_Mar</t>
    </r>
    <r>
      <rPr>
        <sz val="10"/>
        <rFont val="Calibri"/>
      </rPr>
      <t xml:space="preserve">  251025_McDonald's_7 cities</t>
    </r>
  </si>
  <si>
    <r>
      <rPr>
        <sz val="10"/>
        <rFont val="Calibri"/>
      </rPr>
      <t>0h-16h</t>
    </r>
    <r>
      <rPr>
        <u/>
        <sz val="10"/>
        <color rgb="FF1155CC"/>
        <rFont val="Calibri"/>
      </rPr>
      <t>[SuperVIP]_Phê La_16-20Mar</t>
    </r>
    <r>
      <rPr>
        <sz val="10"/>
        <rFont val="Calibri"/>
      </rPr>
      <t xml:space="preserve"> 260116_Phê La_11 cities
16h-24h </t>
    </r>
    <r>
      <rPr>
        <u/>
        <sz val="10"/>
        <color rgb="FF1155CC"/>
        <rFont val="Calibri"/>
      </rPr>
      <t>Brand 50%</t>
    </r>
  </si>
  <si>
    <r>
      <rPr>
        <sz val="10"/>
        <rFont val="Calibri"/>
      </rPr>
      <t xml:space="preserve">
12h-16h</t>
    </r>
    <r>
      <rPr>
        <u/>
        <sz val="10"/>
        <color rgb="FF1155CC"/>
        <rFont val="Calibri"/>
      </rPr>
      <t xml:space="preserve"> [Combo 1]_Trà Sữa May Cha_Mar</t>
    </r>
    <r>
      <rPr>
        <sz val="10"/>
        <rFont val="Calibri"/>
      </rPr>
      <t xml:space="preserve">
0h-12h+16h-24h </t>
    </r>
    <r>
      <rPr>
        <u/>
        <sz val="10"/>
        <color rgb="FF1155CC"/>
        <rFont val="Calibri"/>
      </rPr>
      <t>Brand 50%</t>
    </r>
  </si>
  <si>
    <r>
      <rPr>
        <sz val="10"/>
        <rFont val="Calibri"/>
      </rPr>
      <t>10h-12h &amp; 16h - 24h</t>
    </r>
    <r>
      <rPr>
        <u/>
        <sz val="10"/>
        <color rgb="FF1155CC"/>
        <rFont val="Calibri"/>
      </rPr>
      <t xml:space="preserve"> Brand 50%
</t>
    </r>
    <r>
      <rPr>
        <sz val="10"/>
        <rFont val="Calibri"/>
      </rPr>
      <t>0h-10h+12h-16h</t>
    </r>
    <r>
      <rPr>
        <u/>
        <sz val="10"/>
        <color rgb="FF1155CC"/>
        <rFont val="Calibri"/>
      </rPr>
      <t xml:space="preserve"> [SuperVIP]_The Coffee House_9-11.3</t>
    </r>
  </si>
  <si>
    <r>
      <rPr>
        <sz val="10"/>
        <rFont val="Calibri"/>
      </rPr>
      <t xml:space="preserve">0h-10h+13h-16h </t>
    </r>
    <r>
      <rPr>
        <u/>
        <sz val="10"/>
        <color rgb="FF1155CC"/>
        <rFont val="Calibri"/>
      </rPr>
      <t xml:space="preserve">VIP]_Cheese Coffee_BOGO_Mar
</t>
    </r>
    <r>
      <rPr>
        <sz val="10"/>
        <rFont val="Calibri"/>
      </rPr>
      <t xml:space="preserve">10h-13h+16h-24h </t>
    </r>
    <r>
      <rPr>
        <u/>
        <sz val="10"/>
        <color rgb="FF1155CC"/>
        <rFont val="Calibri"/>
      </rPr>
      <t>Brand 50%</t>
    </r>
  </si>
  <si>
    <r>
      <rPr>
        <sz val="10"/>
        <rFont val="Calibri"/>
      </rPr>
      <t xml:space="preserve">0h-10h+13h-16h </t>
    </r>
    <r>
      <rPr>
        <u/>
        <sz val="10"/>
        <color rgb="FF1155CC"/>
        <rFont val="Calibri"/>
      </rPr>
      <t xml:space="preserve">VIP]_Cheese Coffee_BOGO_Mar
</t>
    </r>
    <r>
      <rPr>
        <sz val="10"/>
        <rFont val="Calibri"/>
      </rPr>
      <t xml:space="preserve">10h-13h+16h-24h </t>
    </r>
    <r>
      <rPr>
        <u/>
        <sz val="10"/>
        <color rgb="FF1155CC"/>
        <rFont val="Calibri"/>
      </rPr>
      <t>Brand 50%</t>
    </r>
  </si>
  <si>
    <r>
      <rPr>
        <sz val="10"/>
        <rFont val="Calibri"/>
      </rPr>
      <t xml:space="preserve"> </t>
    </r>
    <r>
      <rPr>
        <u/>
        <sz val="10"/>
        <color rgb="FF1155CC"/>
        <rFont val="Calibri"/>
      </rPr>
      <t>[SJBP]_Phúc Long Coffee &amp; Tea_M2T1_Mar</t>
    </r>
    <r>
      <rPr>
        <sz val="10"/>
        <rFont val="Calibri"/>
      </rPr>
      <t xml:space="preserve"> 260106_Phúc Long Coffee &amp; Tea_20 cities</t>
    </r>
  </si>
  <si>
    <r>
      <rPr>
        <sz val="10"/>
        <rFont val="Calibri"/>
      </rPr>
      <t xml:space="preserve">0h-16h </t>
    </r>
    <r>
      <rPr>
        <u/>
        <sz val="10"/>
        <color rgb="FF1155CC"/>
        <rFont val="Calibri"/>
      </rPr>
      <t xml:space="preserve">[SuperVIP]_McDonald's_Mar
</t>
    </r>
    <r>
      <rPr>
        <sz val="10"/>
        <rFont val="Calibri"/>
      </rPr>
      <t xml:space="preserve">16h-24h </t>
    </r>
    <r>
      <rPr>
        <u/>
        <sz val="10"/>
        <color rgb="FF1155CC"/>
        <rFont val="Calibri"/>
      </rPr>
      <t>Brand 50</t>
    </r>
    <r>
      <rPr>
        <sz val="10"/>
        <rFont val="Calibri"/>
      </rPr>
      <t xml:space="preserve">%
</t>
    </r>
  </si>
  <si>
    <r>
      <rPr>
        <sz val="10"/>
        <rFont val="Calibri"/>
      </rPr>
      <t>0h-12h</t>
    </r>
    <r>
      <rPr>
        <u/>
        <sz val="10"/>
        <color rgb="FF1155CC"/>
        <rFont val="Calibri"/>
      </rPr>
      <t xml:space="preserve">[SJBP]_Phúc Long Coffee &amp; Tea_Combo 119k_Mar 
</t>
    </r>
    <r>
      <rPr>
        <sz val="10"/>
        <rFont val="Calibri"/>
      </rPr>
      <t xml:space="preserve">12h-16h </t>
    </r>
    <r>
      <rPr>
        <u/>
        <sz val="10"/>
        <color rgb="FF1155CC"/>
        <rFont val="Calibri"/>
      </rPr>
      <t xml:space="preserve">[VIP]_Cheese Coffee_BOGO_Mar
</t>
    </r>
    <r>
      <rPr>
        <sz val="10"/>
        <rFont val="Calibri"/>
      </rPr>
      <t>16h-24h</t>
    </r>
    <r>
      <rPr>
        <u/>
        <sz val="10"/>
        <color rgb="FF1155CC"/>
        <rFont val="Calibri"/>
      </rPr>
      <t xml:space="preserve"> [VIP]_Tocotoco_Mar</t>
    </r>
  </si>
  <si>
    <r>
      <rPr>
        <sz val="10"/>
        <rFont val="Calibri"/>
      </rPr>
      <t xml:space="preserve">0h-16h </t>
    </r>
    <r>
      <rPr>
        <u/>
        <sz val="10"/>
        <color rgb="FF1155CC"/>
        <rFont val="Calibri"/>
      </rPr>
      <t xml:space="preserve">[SuperVIP]_McDonald's_Mar
</t>
    </r>
    <r>
      <rPr>
        <sz val="10"/>
        <rFont val="Calibri"/>
      </rPr>
      <t xml:space="preserve">16h-24h </t>
    </r>
    <r>
      <rPr>
        <u/>
        <sz val="10"/>
        <color rgb="FF1155CC"/>
        <rFont val="Calibri"/>
      </rPr>
      <t>Brand 50</t>
    </r>
    <r>
      <rPr>
        <sz val="10"/>
        <rFont val="Calibri"/>
      </rPr>
      <t>%</t>
    </r>
  </si>
  <si>
    <r>
      <rPr>
        <sz val="10"/>
        <rFont val="Calibri"/>
      </rPr>
      <t xml:space="preserve">0h-16h </t>
    </r>
    <r>
      <rPr>
        <u/>
        <sz val="10"/>
        <color rgb="FF1155CC"/>
        <rFont val="Calibri"/>
      </rPr>
      <t xml:space="preserve">[SuperVIP]_McDonald's_Mar
</t>
    </r>
    <r>
      <rPr>
        <sz val="10"/>
        <rFont val="Calibri"/>
      </rPr>
      <t xml:space="preserve">16h-24h </t>
    </r>
    <r>
      <rPr>
        <u/>
        <sz val="10"/>
        <color rgb="FF1155CC"/>
        <rFont val="Calibri"/>
      </rPr>
      <t>Brand 50</t>
    </r>
    <r>
      <rPr>
        <sz val="10"/>
        <rFont val="Calibri"/>
      </rPr>
      <t>%</t>
    </r>
  </si>
  <si>
    <r>
      <rPr>
        <u/>
        <sz val="10"/>
        <color rgb="FF1155CC"/>
        <rFont val="Calibri"/>
      </rPr>
      <t>[SJBP]_Cơm Thố Anh Nguyễn_Mar</t>
    </r>
    <r>
      <rPr>
        <sz val="10"/>
        <color rgb="FF000000"/>
        <rFont val="Calibri"/>
      </rPr>
      <t xml:space="preserve"> 250421_Cơm Thố Anh Nguyễn_13 cities</t>
    </r>
  </si>
  <si>
    <r>
      <rPr>
        <u/>
        <sz val="10"/>
        <color rgb="FF1155CC"/>
        <rFont val="Calibri"/>
      </rPr>
      <t>[VIP]_Gà Rán KFC_20-22Mar</t>
    </r>
    <r>
      <rPr>
        <sz val="10"/>
        <color rgb="FF000000"/>
        <rFont val="Calibri"/>
      </rPr>
      <t xml:space="preserve"> 260106_Gà Rán KFC_31 cities</t>
    </r>
  </si>
  <si>
    <r>
      <rPr>
        <sz val="10"/>
        <rFont val="Calibri"/>
      </rPr>
      <t>0h-10h+13h-16h</t>
    </r>
    <r>
      <rPr>
        <u/>
        <sz val="10"/>
        <color rgb="FF1155CC"/>
        <rFont val="Calibri"/>
      </rPr>
      <t xml:space="preserve">[SJBP]_The Coffee House_1đ
</t>
    </r>
    <r>
      <rPr>
        <sz val="10"/>
        <rFont val="Calibri"/>
      </rPr>
      <t xml:space="preserve">10h - 13h </t>
    </r>
    <r>
      <rPr>
        <u/>
        <sz val="10"/>
        <color rgb="FF1155CC"/>
        <rFont val="Calibri"/>
      </rPr>
      <t xml:space="preserve">[SJBP]_Gà Rán KFC_CUPC1
</t>
    </r>
    <r>
      <rPr>
        <sz val="10"/>
        <rFont val="Calibri"/>
      </rPr>
      <t xml:space="preserve">16h-24h: </t>
    </r>
    <r>
      <rPr>
        <u/>
        <sz val="10"/>
        <color rgb="FF1155CC"/>
        <rFont val="Calibri"/>
      </rPr>
      <t>[SJBP]_Cơm Thố Anh Nguyễn_Mar</t>
    </r>
  </si>
  <si>
    <t>[Exclude NU] [PLF CP]_BAU_Tiền Bối Quán Ngon Truyền Kỳ</t>
  </si>
  <si>
    <r>
      <rPr>
        <sz val="10"/>
        <rFont val="Calibri"/>
      </rPr>
      <t xml:space="preserve">10h-13h: </t>
    </r>
    <r>
      <rPr>
        <u/>
        <sz val="10"/>
        <color rgb="FF1155CC"/>
        <rFont val="Calibri"/>
      </rPr>
      <t>[SJBP]_Gà Rán KFC_CUPC1</t>
    </r>
    <r>
      <rPr>
        <sz val="10"/>
        <rFont val="Calibri"/>
      </rPr>
      <t xml:space="preserve"> 260106_Gà Rán KFC_31 cities
0h-10h+13h-16h</t>
    </r>
    <r>
      <rPr>
        <u/>
        <sz val="10"/>
        <color rgb="FF1155CC"/>
        <rFont val="Calibri"/>
      </rPr>
      <t>[SJBP]_The Coffee House_1đ</t>
    </r>
    <r>
      <rPr>
        <sz val="10"/>
        <rFont val="Calibri"/>
      </rPr>
      <t xml:space="preserve"> 251014_The Coffee House_8 cities
16h-24h: </t>
    </r>
    <r>
      <rPr>
        <u/>
        <sz val="10"/>
        <color rgb="FF1155CC"/>
        <rFont val="Calibri"/>
      </rPr>
      <t>[SJBP]_Cơm Thố Anh Nguyễn_Mar</t>
    </r>
    <r>
      <rPr>
        <sz val="10"/>
        <rFont val="Calibri"/>
      </rPr>
      <t xml:space="preserve"> 250718_Cơm Thố Anh Nguyễn_11 cities</t>
    </r>
  </si>
  <si>
    <r>
      <rPr>
        <sz val="10"/>
        <rFont val="Calibri"/>
      </rPr>
      <t>0h-16h</t>
    </r>
    <r>
      <rPr>
        <u/>
        <sz val="10"/>
        <color rgb="FF1155CC"/>
        <rFont val="Calibri"/>
      </rPr>
      <t xml:space="preserve">[SJBP]_Cheese Coffee_WC_Mar
</t>
    </r>
    <r>
      <rPr>
        <sz val="10"/>
        <rFont val="Calibri"/>
      </rPr>
      <t xml:space="preserve">16h - 24h </t>
    </r>
    <r>
      <rPr>
        <u/>
        <sz val="10"/>
        <color rgb="FF1155CC"/>
        <rFont val="Calibri"/>
      </rPr>
      <t>[SJBP]_Lotteria DI_Mar</t>
    </r>
  </si>
  <si>
    <r>
      <rPr>
        <sz val="10"/>
        <rFont val="Calibri"/>
      </rPr>
      <t xml:space="preserve">0h - 16h </t>
    </r>
    <r>
      <rPr>
        <u/>
        <sz val="10"/>
        <color rgb="FF1155CC"/>
        <rFont val="Calibri"/>
      </rPr>
      <t xml:space="preserve">[VIP]_The Coffee House_25-27Mar
</t>
    </r>
    <r>
      <rPr>
        <sz val="10"/>
        <rFont val="Calibri"/>
      </rPr>
      <t xml:space="preserve">16h-24h </t>
    </r>
    <r>
      <rPr>
        <u/>
        <sz val="10"/>
        <color rgb="FF1155CC"/>
        <rFont val="Calibri"/>
      </rPr>
      <t>[SJBP]_Pizza Hut_Mar</t>
    </r>
  </si>
  <si>
    <r>
      <rPr>
        <sz val="10"/>
        <rFont val="Calibri"/>
      </rPr>
      <t>0h -16h</t>
    </r>
    <r>
      <rPr>
        <u/>
        <sz val="10"/>
        <color rgb="FF1155CC"/>
        <rFont val="Calibri"/>
      </rPr>
      <t xml:space="preserve">[VIP]_Phúc Long Coffee &amp; Tea_Combo 79k_Mar
</t>
    </r>
    <r>
      <rPr>
        <sz val="10"/>
        <rFont val="Calibri"/>
      </rPr>
      <t>16h-24h</t>
    </r>
    <r>
      <rPr>
        <u/>
        <sz val="10"/>
        <color rgb="FF1155CC"/>
        <rFont val="Calibri"/>
      </rPr>
      <t xml:space="preserve"> [SJBP]_Pizza Hut_Mar</t>
    </r>
  </si>
  <si>
    <r>
      <rPr>
        <sz val="10"/>
        <rFont val="Calibri"/>
      </rPr>
      <t>0h -16h</t>
    </r>
    <r>
      <rPr>
        <u/>
        <sz val="10"/>
        <color rgb="FF1155CC"/>
        <rFont val="Calibri"/>
      </rPr>
      <t xml:space="preserve">[VIP]_Phúc Long Coffee &amp; Tea_Combo 79k_Mar
</t>
    </r>
    <r>
      <rPr>
        <sz val="10"/>
        <rFont val="Calibri"/>
      </rPr>
      <t>16h-24h</t>
    </r>
    <r>
      <rPr>
        <u/>
        <sz val="10"/>
        <color rgb="FF1155CC"/>
        <rFont val="Calibri"/>
      </rPr>
      <t xml:space="preserve"> [Combo 1]_Trà Sữa May Cha_Mar</t>
    </r>
  </si>
  <si>
    <r>
      <rPr>
        <u/>
        <sz val="10"/>
        <color rgb="FF1155CC"/>
        <rFont val="Calibri"/>
      </rPr>
      <t>[Combo 1]_Trà Sữa May Cha_Mar</t>
    </r>
    <r>
      <rPr>
        <sz val="10"/>
        <color rgb="FF000000"/>
        <rFont val="Calibri"/>
      </rPr>
      <t>_BD,CT,AG,TG,BH,LA,KG,DL,Hue</t>
    </r>
  </si>
  <si>
    <r>
      <rPr>
        <sz val="10"/>
        <rFont val="Calibri"/>
      </rPr>
      <t>0h -16h</t>
    </r>
    <r>
      <rPr>
        <u/>
        <sz val="10"/>
        <color rgb="FF1155CC"/>
        <rFont val="Calibri"/>
      </rPr>
      <t xml:space="preserve">[VIP]_Phúc Long Coffee &amp; Tea_Combo 79k_Mar
</t>
    </r>
    <r>
      <rPr>
        <sz val="10"/>
        <rFont val="Calibri"/>
      </rPr>
      <t xml:space="preserve">16h-24h </t>
    </r>
    <r>
      <rPr>
        <u/>
        <sz val="10"/>
        <color rgb="FF1155CC"/>
        <rFont val="Calibri"/>
      </rPr>
      <t>[SJBP]_Pizza Hut_Mar</t>
    </r>
  </si>
  <si>
    <r>
      <rPr>
        <sz val="10"/>
        <rFont val="Calibri"/>
      </rPr>
      <t>0h -16h</t>
    </r>
    <r>
      <rPr>
        <u/>
        <sz val="10"/>
        <color rgb="FF1155CC"/>
        <rFont val="Calibri"/>
      </rPr>
      <t xml:space="preserve">[VIP]_Phúc Long Coffee &amp; Tea_Combo 79k_Mar
</t>
    </r>
    <r>
      <rPr>
        <sz val="10"/>
        <rFont val="Calibri"/>
      </rPr>
      <t xml:space="preserve">16h-24h </t>
    </r>
    <r>
      <rPr>
        <u/>
        <sz val="10"/>
        <color rgb="FF1155CC"/>
        <rFont val="Calibri"/>
      </rPr>
      <t>[SJBP]_Pizza Hut_Mar</t>
    </r>
  </si>
  <si>
    <r>
      <rPr>
        <u/>
        <sz val="10"/>
        <color rgb="FF1155CC"/>
        <rFont val="Calibri"/>
      </rPr>
      <t>[SJBP]_Lotteria DI_Mar</t>
    </r>
    <r>
      <rPr>
        <sz val="10"/>
        <color rgb="FF000000"/>
        <rFont val="Calibri"/>
      </rPr>
      <t xml:space="preserve"> 250424_Lotteria DI_32 cities</t>
    </r>
  </si>
  <si>
    <r>
      <rPr>
        <sz val="10"/>
        <rFont val="Calibri"/>
      </rPr>
      <t xml:space="preserve">10h - 13h &amp; 16h - 24h </t>
    </r>
    <r>
      <rPr>
        <u/>
        <sz val="10"/>
        <color rgb="FF1155CC"/>
        <rFont val="Calibri"/>
      </rPr>
      <t>[VIP]_Domino's Pizza_Mar</t>
    </r>
    <r>
      <rPr>
        <sz val="10"/>
        <rFont val="Calibri"/>
      </rPr>
      <t xml:space="preserve">  
0h-10h+13h-16h</t>
    </r>
    <r>
      <rPr>
        <u/>
        <sz val="10"/>
        <color rgb="FF1155CC"/>
        <rFont val="Calibri"/>
      </rPr>
      <t xml:space="preserve"> Brand 50%</t>
    </r>
  </si>
  <si>
    <r>
      <rPr>
        <sz val="10"/>
        <rFont val="Calibri"/>
      </rPr>
      <t xml:space="preserve">10h - 13h &amp; 16h - 24h </t>
    </r>
    <r>
      <rPr>
        <u/>
        <sz val="10"/>
        <color rgb="FF1155CC"/>
        <rFont val="Calibri"/>
      </rPr>
      <t>[VIP]_Domino's Pizza_Mar</t>
    </r>
    <r>
      <rPr>
        <sz val="10"/>
        <rFont val="Calibri"/>
      </rPr>
      <t xml:space="preserve">  
0h-10h+13h-16h</t>
    </r>
    <r>
      <rPr>
        <u/>
        <sz val="10"/>
        <color rgb="FF1155CC"/>
        <rFont val="Calibri"/>
      </rPr>
      <t xml:space="preserve"> Brand 50%</t>
    </r>
  </si>
  <si>
    <r>
      <rPr>
        <sz val="10"/>
        <rFont val="Calibri"/>
      </rPr>
      <t xml:space="preserve">10h - 13h &amp; 16h - 24h </t>
    </r>
    <r>
      <rPr>
        <u/>
        <sz val="10"/>
        <color rgb="FF1155CC"/>
        <rFont val="Calibri"/>
      </rPr>
      <t>[VIP]_Domino's Pizza_Mar</t>
    </r>
    <r>
      <rPr>
        <sz val="10"/>
        <rFont val="Calibri"/>
      </rPr>
      <t xml:space="preserve">  
0h-10h+13h-16h</t>
    </r>
    <r>
      <rPr>
        <u/>
        <sz val="10"/>
        <color rgb="FF1155CC"/>
        <rFont val="Calibri"/>
      </rPr>
      <t xml:space="preserve"> Brand 50%</t>
    </r>
  </si>
  <si>
    <r>
      <rPr>
        <sz val="10"/>
        <rFont val="Calibri"/>
      </rPr>
      <t xml:space="preserve">10h - 13h &amp; 16h - 24h </t>
    </r>
    <r>
      <rPr>
        <u/>
        <sz val="10"/>
        <color rgb="FF1155CC"/>
        <rFont val="Calibri"/>
      </rPr>
      <t>[VIP]_Domino's Pizza_Mar</t>
    </r>
    <r>
      <rPr>
        <sz val="10"/>
        <rFont val="Calibri"/>
      </rPr>
      <t xml:space="preserve">  
0h-10h+13h-16h</t>
    </r>
    <r>
      <rPr>
        <u/>
        <sz val="10"/>
        <color rgb="FF1155CC"/>
        <rFont val="Calibri"/>
      </rPr>
      <t xml:space="preserve"> Brand 50%</t>
    </r>
  </si>
  <si>
    <r>
      <rPr>
        <u/>
        <sz val="10"/>
        <color rgb="FF1155CC"/>
        <rFont val="Calibri"/>
      </rPr>
      <t>[SJBP]_Highlands Coffee_-50k</t>
    </r>
    <r>
      <rPr>
        <sz val="10"/>
        <color rgb="FF000000"/>
        <rFont val="Calibri"/>
      </rPr>
      <t xml:space="preserve"> 260106_Highlands Coffee_41 cities</t>
    </r>
  </si>
  <si>
    <r>
      <rPr>
        <sz val="10"/>
        <rFont val="Calibri"/>
      </rPr>
      <t>0h-10h+13h-16h</t>
    </r>
    <r>
      <rPr>
        <u/>
        <sz val="10"/>
        <color rgb="FF1155CC"/>
        <rFont val="Calibri"/>
      </rPr>
      <t xml:space="preserve">[SuperVIP]_The Coffee House_1-3Apr  
</t>
    </r>
    <r>
      <rPr>
        <sz val="10"/>
        <rFont val="Calibri"/>
      </rPr>
      <t>10h-13h+16h-24h</t>
    </r>
    <r>
      <rPr>
        <u/>
        <sz val="10"/>
        <color rgb="FF1155CC"/>
        <rFont val="Calibri"/>
      </rPr>
      <t xml:space="preserve"> [SJBP]_Domino's Pizza_Apr</t>
    </r>
  </si>
  <si>
    <r>
      <rPr>
        <sz val="10"/>
        <rFont val="Calibri"/>
      </rPr>
      <t>0h-10h+13h-16h</t>
    </r>
    <r>
      <rPr>
        <u/>
        <sz val="10"/>
        <color rgb="FF1155CC"/>
        <rFont val="Calibri"/>
      </rPr>
      <t xml:space="preserve">[SuperVIP]_The Coffee House_1-3Apr  251014_The Coffee House_8 cities
</t>
    </r>
    <r>
      <rPr>
        <sz val="10"/>
        <rFont val="Calibri"/>
      </rPr>
      <t>10h-13h+16h-24h</t>
    </r>
    <r>
      <rPr>
        <u/>
        <sz val="10"/>
        <color rgb="FF1155CC"/>
        <rFont val="Calibri"/>
      </rPr>
      <t xml:space="preserve"> [SJBP]_Domino's Pizza_Apr</t>
    </r>
    <r>
      <rPr>
        <sz val="10"/>
        <rFont val="Calibri"/>
      </rPr>
      <t xml:space="preserve"> 250116_Domino pizza_11 cities</t>
    </r>
  </si>
  <si>
    <r>
      <rPr>
        <sz val="10"/>
        <rFont val="Calibri"/>
      </rPr>
      <t>0h-10h+13h-16h</t>
    </r>
    <r>
      <rPr>
        <u/>
        <sz val="10"/>
        <color rgb="FF1155CC"/>
        <rFont val="Calibri"/>
      </rPr>
      <t xml:space="preserve">[SuperVIP]_The Coffee House_1-3Apr  
</t>
    </r>
    <r>
      <rPr>
        <sz val="10"/>
        <rFont val="Calibri"/>
      </rPr>
      <t>10h-13h+16h-24h</t>
    </r>
    <r>
      <rPr>
        <u/>
        <sz val="10"/>
        <color rgb="FF1155CC"/>
        <rFont val="Calibri"/>
      </rPr>
      <t xml:space="preserve"> Brand 50%</t>
    </r>
  </si>
  <si>
    <r>
      <rPr>
        <sz val="10"/>
        <rFont val="Calibri"/>
      </rPr>
      <t xml:space="preserve">0h-10h+13h-16h  </t>
    </r>
    <r>
      <rPr>
        <u/>
        <sz val="10"/>
        <color rgb="FF1155CC"/>
        <rFont val="Calibri"/>
      </rPr>
      <t xml:space="preserve">[VIP]_Phúc Long Coffee &amp; Tea_Combo 79k_Apr
</t>
    </r>
    <r>
      <rPr>
        <sz val="10"/>
        <rFont val="Calibri"/>
      </rPr>
      <t xml:space="preserve">10h-13h+16h-24h </t>
    </r>
    <r>
      <rPr>
        <u/>
        <sz val="10"/>
        <color rgb="FF1155CC"/>
        <rFont val="Calibri"/>
      </rPr>
      <t>Brand 50%</t>
    </r>
  </si>
  <si>
    <r>
      <rPr>
        <sz val="10"/>
        <rFont val="Calibri"/>
      </rPr>
      <t xml:space="preserve">0h-10h+13h-16h  </t>
    </r>
    <r>
      <rPr>
        <u/>
        <sz val="10"/>
        <color rgb="FF1155CC"/>
        <rFont val="Calibri"/>
      </rPr>
      <t xml:space="preserve">[VIP]_Phúc Long Coffee &amp; Tea_Combo 79k_Apr
</t>
    </r>
    <r>
      <rPr>
        <sz val="10"/>
        <rFont val="Calibri"/>
      </rPr>
      <t xml:space="preserve">10h-13h+16h-24h </t>
    </r>
    <r>
      <rPr>
        <u/>
        <sz val="10"/>
        <color rgb="FF1155CC"/>
        <rFont val="Calibri"/>
      </rPr>
      <t>Brand 50%</t>
    </r>
  </si>
  <si>
    <r>
      <rPr>
        <sz val="10"/>
        <rFont val="Calibri"/>
      </rPr>
      <t>0h-10h+13h-16h</t>
    </r>
    <r>
      <rPr>
        <u/>
        <sz val="10"/>
        <color rgb="FF1155CC"/>
        <rFont val="Calibri"/>
      </rPr>
      <t xml:space="preserve">[SuperVIP]_The Coffee House_1-3Apr  251014_The Coffee House_8 cities
</t>
    </r>
    <r>
      <rPr>
        <sz val="10"/>
        <rFont val="Calibri"/>
      </rPr>
      <t>10h-13h+16h-24h</t>
    </r>
    <r>
      <rPr>
        <u/>
        <sz val="10"/>
        <color rgb="FF1155CC"/>
        <rFont val="Calibri"/>
      </rPr>
      <t xml:space="preserve"> Brand 50%</t>
    </r>
  </si>
  <si>
    <r>
      <rPr>
        <sz val="10"/>
        <rFont val="Calibri"/>
      </rPr>
      <t xml:space="preserve">0h-10h+13h-16h+20h-24h </t>
    </r>
    <r>
      <rPr>
        <u/>
        <sz val="10"/>
        <color rgb="FF1155CC"/>
        <rFont val="Calibri"/>
      </rPr>
      <t xml:space="preserve">SuperVIP]_Trà Sữa May Cha_Apr 
</t>
    </r>
    <r>
      <rPr>
        <sz val="10"/>
        <rFont val="Calibri"/>
      </rPr>
      <t xml:space="preserve">10h-13h + 16h - 20h </t>
    </r>
    <r>
      <rPr>
        <u/>
        <sz val="10"/>
        <color rgb="FF1155CC"/>
        <rFont val="Calibri"/>
      </rPr>
      <t xml:space="preserve">[VIP]_Domino's Pizza_3-5Apr
</t>
    </r>
    <r>
      <rPr>
        <sz val="10"/>
        <rFont val="Calibri"/>
      </rPr>
      <t xml:space="preserve"> 0h-10h</t>
    </r>
    <r>
      <rPr>
        <u/>
        <sz val="10"/>
        <color rgb="FF1155CC"/>
        <rFont val="Calibri"/>
      </rPr>
      <t xml:space="preserve"> Brand 50%</t>
    </r>
  </si>
  <si>
    <r>
      <rPr>
        <sz val="10"/>
        <rFont val="Calibri"/>
      </rPr>
      <t xml:space="preserve">0h-16h </t>
    </r>
    <r>
      <rPr>
        <u/>
        <sz val="10"/>
        <color rgb="FF1155CC"/>
        <rFont val="Calibri"/>
      </rPr>
      <t xml:space="preserve">[VIP]_Phúc Long Coffee &amp; Tea_Combo 99k_Apr
</t>
    </r>
    <r>
      <rPr>
        <sz val="10"/>
        <rFont val="Calibri"/>
      </rPr>
      <t xml:space="preserve">16h - 24h </t>
    </r>
    <r>
      <rPr>
        <u/>
        <sz val="10"/>
        <color rgb="FF1155CC"/>
        <rFont val="Calibri"/>
      </rPr>
      <t>[VIP]_Domino's Pizza_3-5Apr</t>
    </r>
  </si>
  <si>
    <r>
      <rPr>
        <sz val="10"/>
        <rFont val="Calibri"/>
      </rPr>
      <t xml:space="preserve">0h-10h+13h-16h+20h-24h </t>
    </r>
    <r>
      <rPr>
        <u/>
        <sz val="10"/>
        <color rgb="FF1155CC"/>
        <rFont val="Calibri"/>
      </rPr>
      <t xml:space="preserve">SuperVIP]_Trà Sữa May Cha_Apr 
</t>
    </r>
    <r>
      <rPr>
        <sz val="10"/>
        <rFont val="Calibri"/>
      </rPr>
      <t xml:space="preserve">10h-13h + 16h - 20h </t>
    </r>
    <r>
      <rPr>
        <u/>
        <sz val="10"/>
        <color rgb="FF1155CC"/>
        <rFont val="Calibri"/>
      </rPr>
      <t xml:space="preserve">[VIP]_Domino's Pizza_3-5Apr  250116_Domino pizza_11 cities
</t>
    </r>
    <r>
      <rPr>
        <sz val="10"/>
        <rFont val="Calibri"/>
      </rPr>
      <t xml:space="preserve"> 0h-10h</t>
    </r>
    <r>
      <rPr>
        <u/>
        <sz val="10"/>
        <color rgb="FF1155CC"/>
        <rFont val="Calibri"/>
      </rPr>
      <t xml:space="preserve"> Brand 50%</t>
    </r>
  </si>
  <si>
    <r>
      <rPr>
        <sz val="10"/>
        <rFont val="Calibri"/>
      </rPr>
      <t xml:space="preserve">0h-10h+13h-16h+20h-24h </t>
    </r>
    <r>
      <rPr>
        <u/>
        <sz val="10"/>
        <color rgb="FF1155CC"/>
        <rFont val="Calibri"/>
      </rPr>
      <t xml:space="preserve">SuperVIP]_Trà Sữa May Cha_Apr 
</t>
    </r>
    <r>
      <rPr>
        <sz val="10"/>
        <rFont val="Calibri"/>
      </rPr>
      <t xml:space="preserve">10h-13h + 16h - 20h </t>
    </r>
    <r>
      <rPr>
        <u/>
        <sz val="10"/>
        <color rgb="FF1155CC"/>
        <rFont val="Calibri"/>
      </rPr>
      <t xml:space="preserve">[VIP]_Domino's Pizza_3-5Apr  250116_Domino pizza_11 cities
</t>
    </r>
    <r>
      <rPr>
        <sz val="10"/>
        <rFont val="Calibri"/>
      </rPr>
      <t xml:space="preserve"> 0h-10h</t>
    </r>
    <r>
      <rPr>
        <u/>
        <sz val="10"/>
        <color rgb="FF1155CC"/>
        <rFont val="Calibri"/>
      </rPr>
      <t xml:space="preserve"> Brand 50%</t>
    </r>
  </si>
  <si>
    <r>
      <rPr>
        <sz val="10"/>
        <rFont val="Calibri"/>
      </rPr>
      <t xml:space="preserve">6h-10h +13h-16h </t>
    </r>
    <r>
      <rPr>
        <u/>
        <sz val="10"/>
        <color rgb="FF1155CC"/>
        <rFont val="Calibri"/>
      </rPr>
      <t xml:space="preserve">[VIP]_Cheese Coffee_Combo 89k
</t>
    </r>
    <r>
      <rPr>
        <sz val="10"/>
        <rFont val="Calibri"/>
      </rPr>
      <t>0h-6h+10h-13h+16h-24h</t>
    </r>
    <r>
      <rPr>
        <u/>
        <sz val="10"/>
        <color rgb="FF1155CC"/>
        <rFont val="Calibri"/>
      </rPr>
      <t xml:space="preserve"> Brand 50%</t>
    </r>
  </si>
  <si>
    <r>
      <rPr>
        <sz val="10"/>
        <rFont val="Calibri"/>
      </rPr>
      <t xml:space="preserve">0h-10h +13h-16h </t>
    </r>
    <r>
      <rPr>
        <u/>
        <sz val="10"/>
        <color rgb="FF1155CC"/>
        <rFont val="Calibri"/>
      </rPr>
      <t>[VIP]_Cheese Coffee_Combo 89k</t>
    </r>
  </si>
  <si>
    <r>
      <rPr>
        <sz val="10"/>
        <color rgb="FF000000"/>
        <rFont val="Calibri"/>
      </rPr>
      <t xml:space="preserve">0h-10h +13h-16h </t>
    </r>
    <r>
      <rPr>
        <u/>
        <sz val="10"/>
        <color rgb="FF1155CC"/>
        <rFont val="Calibri"/>
      </rPr>
      <t>[VIP]_Cheese Coffee_Combo 89k</t>
    </r>
  </si>
  <si>
    <r>
      <rPr>
        <sz val="10"/>
        <rFont val="Calibri"/>
      </rPr>
      <t xml:space="preserve">16h - 24h: </t>
    </r>
    <r>
      <rPr>
        <u/>
        <sz val="10"/>
        <color rgb="FF1155CC"/>
        <rFont val="Calibri"/>
      </rPr>
      <t>[SJBP]_Gà Rán KFC_CUPC1</t>
    </r>
  </si>
  <si>
    <r>
      <rPr>
        <sz val="10"/>
        <rFont val="Calibri"/>
      </rPr>
      <t xml:space="preserve">16h - 24h: </t>
    </r>
    <r>
      <rPr>
        <u/>
        <sz val="10"/>
        <color rgb="FF1155CC"/>
        <rFont val="Calibri"/>
      </rPr>
      <t>[SJBP]_Gà Rán KFC_CUPC1</t>
    </r>
  </si>
  <si>
    <r>
      <rPr>
        <sz val="10"/>
        <rFont val="Calibri"/>
      </rPr>
      <t xml:space="preserve">0h-16h </t>
    </r>
    <r>
      <rPr>
        <u/>
        <sz val="10"/>
        <color rgb="FF1155CC"/>
        <rFont val="Calibri"/>
      </rPr>
      <t xml:space="preserve">[VIP]_Phúc Long Coffee &amp; Tea_Combo 79k_Apr
</t>
    </r>
    <r>
      <rPr>
        <sz val="10"/>
        <rFont val="Calibri"/>
      </rPr>
      <t>16h - 24h:</t>
    </r>
    <r>
      <rPr>
        <u/>
        <sz val="10"/>
        <color rgb="FF1155CC"/>
        <rFont val="Calibri"/>
      </rPr>
      <t xml:space="preserve"> [SJBP]_Gà Rán KFC_CUPC1</t>
    </r>
  </si>
  <si>
    <r>
      <rPr>
        <sz val="10"/>
        <rFont val="Calibri"/>
      </rPr>
      <t xml:space="preserve">16h - 24h: </t>
    </r>
    <r>
      <rPr>
        <u/>
        <sz val="10"/>
        <color rgb="FF1155CC"/>
        <rFont val="Calibri"/>
      </rPr>
      <t>[SJBP]_Gà Rán KFC_CUPC1</t>
    </r>
    <r>
      <rPr>
        <sz val="10"/>
        <rFont val="Calibri"/>
      </rPr>
      <t xml:space="preserve"> 260106_Gà Rán KFC_31 cities</t>
    </r>
  </si>
  <si>
    <r>
      <rPr>
        <sz val="10"/>
        <color rgb="FF000000"/>
        <rFont val="Calibri"/>
      </rPr>
      <t>0h-10h+13h-16h</t>
    </r>
    <r>
      <rPr>
        <u/>
        <sz val="10"/>
        <color rgb="FF1155CC"/>
        <rFont val="Calibri"/>
      </rPr>
      <t>[SJBP]_Cheese Coffee_Combo 99k</t>
    </r>
  </si>
  <si>
    <r>
      <rPr>
        <sz val="10"/>
        <rFont val="Calibri"/>
      </rPr>
      <t xml:space="preserve">13h-16h+19h-24h </t>
    </r>
    <r>
      <rPr>
        <u/>
        <sz val="10"/>
        <color rgb="FF1155CC"/>
        <rFont val="Calibri"/>
      </rPr>
      <t>[VIP]_Trà sữa Mixue_Apr</t>
    </r>
  </si>
  <si>
    <r>
      <rPr>
        <sz val="10"/>
        <rFont val="Calibri"/>
      </rPr>
      <t xml:space="preserve">0h-16h </t>
    </r>
    <r>
      <rPr>
        <u/>
        <sz val="10"/>
        <color rgb="FF1155CC"/>
        <rFont val="Calibri"/>
      </rPr>
      <t>[VIP]_Phúc Long Coffee &amp; Tea_Combo 79k_Apr</t>
    </r>
    <r>
      <rPr>
        <sz val="10"/>
        <rFont val="Calibri"/>
      </rPr>
      <t xml:space="preserve"> 
16h-24h </t>
    </r>
    <r>
      <rPr>
        <u/>
        <sz val="10"/>
        <color rgb="FF1155CC"/>
        <rFont val="Calibri"/>
      </rPr>
      <t>[VIP]_Trà sữa Mixue_Apr</t>
    </r>
  </si>
  <si>
    <r>
      <rPr>
        <sz val="10"/>
        <rFont val="Calibri"/>
      </rPr>
      <t xml:space="preserve">13h-16h+19h-24h </t>
    </r>
    <r>
      <rPr>
        <u/>
        <sz val="10"/>
        <color rgb="FF1155CC"/>
        <rFont val="Calibri"/>
      </rPr>
      <t>[VIP]_Trà sữa Mixue_Apr</t>
    </r>
    <r>
      <rPr>
        <sz val="10"/>
        <rFont val="Calibri"/>
      </rPr>
      <t xml:space="preserve"> 260318_Trà sữa Mixue_30 cities</t>
    </r>
  </si>
  <si>
    <r>
      <rPr>
        <sz val="10"/>
        <color rgb="FF000000"/>
        <rFont val="Calibri"/>
      </rPr>
      <t>0h-16h</t>
    </r>
    <r>
      <rPr>
        <u/>
        <sz val="10"/>
        <color rgb="FF1155CC"/>
        <rFont val="Calibri"/>
      </rPr>
      <t>[VIP]_Cà Phê Muối Chú Long_Apr</t>
    </r>
  </si>
  <si>
    <r>
      <rPr>
        <sz val="10"/>
        <color rgb="FF000000"/>
        <rFont val="Calibri"/>
      </rPr>
      <t>0h-16h</t>
    </r>
    <r>
      <rPr>
        <u/>
        <sz val="10"/>
        <color rgb="FF1155CC"/>
        <rFont val="Calibri"/>
      </rPr>
      <t>[VIP]_Cà Phê Muối Chú Long_Apr</t>
    </r>
  </si>
  <si>
    <r>
      <rPr>
        <sz val="10"/>
        <rFont val="Calibri"/>
      </rPr>
      <t xml:space="preserve">0h-16h </t>
    </r>
    <r>
      <rPr>
        <u/>
        <sz val="10"/>
        <color rgb="FF1155CC"/>
        <rFont val="Calibri"/>
      </rPr>
      <t>[VIP]_Cà Phê Muối Chú Long_Apr</t>
    </r>
    <r>
      <rPr>
        <sz val="10"/>
        <rFont val="Calibri"/>
      </rPr>
      <t xml:space="preserve"> 260202_Cà Phê Muối Chú Long_16 cities</t>
    </r>
  </si>
  <si>
    <r>
      <rPr>
        <sz val="10"/>
        <color rgb="FF000000"/>
        <rFont val="Calibri"/>
      </rPr>
      <t>0h-16h</t>
    </r>
    <r>
      <rPr>
        <u/>
        <sz val="10"/>
        <color rgb="FF1155CC"/>
        <rFont val="Calibri"/>
      </rPr>
      <t>[VIP]_Cà Phê Muối Chú Long_Apr</t>
    </r>
  </si>
  <si>
    <r>
      <rPr>
        <sz val="10"/>
        <color rgb="FF000000"/>
        <rFont val="Calibri"/>
      </rPr>
      <t>0h-16h</t>
    </r>
    <r>
      <rPr>
        <u/>
        <sz val="10"/>
        <color rgb="FF1155CC"/>
        <rFont val="Calibri"/>
      </rPr>
      <t>[VIP]_Cà Phê Muối Chú Long_Apr</t>
    </r>
  </si>
  <si>
    <r>
      <rPr>
        <sz val="10"/>
        <rFont val="Calibri"/>
      </rPr>
      <t xml:space="preserve">0h-16h </t>
    </r>
    <r>
      <rPr>
        <u/>
        <sz val="10"/>
        <color rgb="FF1155CC"/>
        <rFont val="Calibri"/>
      </rPr>
      <t>[VIP]_Cà Phê Muối Chú Long_Apr</t>
    </r>
    <r>
      <rPr>
        <sz val="10"/>
        <rFont val="Calibri"/>
      </rPr>
      <t xml:space="preserve"> 260202_Cà Phê Muối Chú Long_16 cities</t>
    </r>
  </si>
  <si>
    <r>
      <rPr>
        <sz val="10"/>
        <rFont val="Calibri"/>
      </rPr>
      <t>0h-16h</t>
    </r>
    <r>
      <rPr>
        <u/>
        <sz val="10"/>
        <color rgb="FF1155CC"/>
        <rFont val="Calibri"/>
      </rPr>
      <t>[VIP]_The Coffee House_20-22Apr</t>
    </r>
  </si>
  <si>
    <r>
      <rPr>
        <u/>
        <sz val="10"/>
        <color rgb="FF1155CC"/>
        <rFont val="Calibri"/>
      </rPr>
      <t xml:space="preserve">
</t>
    </r>
    <r>
      <rPr>
        <sz val="10"/>
        <rFont val="Calibri"/>
      </rPr>
      <t xml:space="preserve">0h-16h </t>
    </r>
    <r>
      <rPr>
        <u/>
        <sz val="10"/>
        <color rgb="FF1155CC"/>
        <rFont val="Calibri"/>
      </rPr>
      <t>[VIP]_Cheese Coffee_BOGO_Apr</t>
    </r>
  </si>
  <si>
    <r>
      <rPr>
        <sz val="10"/>
        <rFont val="Calibri"/>
      </rPr>
      <t>0h-16h</t>
    </r>
    <r>
      <rPr>
        <u/>
        <sz val="10"/>
        <color rgb="FF1155CC"/>
        <rFont val="Calibri"/>
      </rPr>
      <t>[VIP]_The Coffee House_20-22Apr</t>
    </r>
    <r>
      <rPr>
        <sz val="10"/>
        <rFont val="Calibri"/>
      </rPr>
      <t xml:space="preserve"> 251014_The Coffee House_8 cities</t>
    </r>
  </si>
  <si>
    <r>
      <rPr>
        <sz val="10"/>
        <rFont val="Calibri"/>
      </rPr>
      <t>0h-16h</t>
    </r>
    <r>
      <rPr>
        <u/>
        <sz val="10"/>
        <color rgb="FF1155CC"/>
        <rFont val="Calibri"/>
      </rPr>
      <t>[VIP]_The Coffee House_20-22Apr</t>
    </r>
  </si>
  <si>
    <r>
      <rPr>
        <sz val="10"/>
        <rFont val="Calibri"/>
      </rPr>
      <t>0h-16h</t>
    </r>
    <r>
      <rPr>
        <u/>
        <sz val="10"/>
        <color rgb="FF1155CC"/>
        <rFont val="Calibri"/>
      </rPr>
      <t>[VIP]_The Coffee House_20-22Apr</t>
    </r>
    <r>
      <rPr>
        <sz val="10"/>
        <rFont val="Calibri"/>
      </rPr>
      <t xml:space="preserve"> 251014_The Coffee House_8 cities</t>
    </r>
  </si>
  <si>
    <r>
      <rPr>
        <sz val="10"/>
        <rFont val="Calibri"/>
      </rPr>
      <t xml:space="preserve">0h-16h </t>
    </r>
    <r>
      <rPr>
        <u/>
        <sz val="10"/>
        <color rgb="FF1155CC"/>
        <rFont val="Calibri"/>
      </rPr>
      <t>[VIP]_Phúc Long Coffee &amp; Tea_Combo 79k_Apr</t>
    </r>
    <r>
      <rPr>
        <sz val="10"/>
        <rFont val="Calibri"/>
      </rPr>
      <t xml:space="preserve"> </t>
    </r>
  </si>
  <si>
    <r>
      <rPr>
        <sz val="10"/>
        <rFont val="Calibri"/>
      </rPr>
      <t xml:space="preserve">0h-16h </t>
    </r>
    <r>
      <rPr>
        <u/>
        <sz val="10"/>
        <color rgb="FF1155CC"/>
        <rFont val="Calibri"/>
      </rPr>
      <t>[VIP]_Phúc Long Coffee &amp; Tea_Combo 79k_Apr</t>
    </r>
    <r>
      <rPr>
        <sz val="10"/>
        <rFont val="Calibri"/>
      </rPr>
      <t xml:space="preserve"> </t>
    </r>
  </si>
  <si>
    <r>
      <rPr>
        <u/>
        <sz val="10"/>
        <color rgb="FF1155CC"/>
        <rFont val="Calibri"/>
      </rPr>
      <t>[SuperVIP]_Pizza Hut_10-26Apr</t>
    </r>
    <r>
      <rPr>
        <sz val="10"/>
        <color rgb="FF000000"/>
        <rFont val="Calibri"/>
      </rPr>
      <t xml:space="preserve"> 260106_Pizza Hut_21 cities</t>
    </r>
  </si>
  <si>
    <t>Hometop Banner 5</t>
  </si>
  <si>
    <t>[Exclude NU][PLF CP]_3.3_Quán Ngon Vị Đỉnh Giảm 20%</t>
  </si>
  <si>
    <r>
      <rPr>
        <sz val="10"/>
        <rFont val="Calibri"/>
      </rPr>
      <t xml:space="preserve">0h-16h </t>
    </r>
    <r>
      <rPr>
        <u/>
        <sz val="10"/>
        <color rgb="FF1155CC"/>
        <rFont val="Calibri"/>
      </rPr>
      <t xml:space="preserve">[VIP]_Phúc Long Coffee &amp; Tea_Combo 99k_Mar
</t>
    </r>
    <r>
      <rPr>
        <sz val="10"/>
        <rFont val="Calibri"/>
      </rPr>
      <t>16h-24h</t>
    </r>
    <r>
      <rPr>
        <u/>
        <sz val="10"/>
        <color rgb="FF1155CC"/>
        <rFont val="Calibri"/>
      </rPr>
      <t>[SJBP]__Brand 50%</t>
    </r>
  </si>
  <si>
    <t>[Exclude NU][PLF CP]_3.3_Đặt Nhóm Chung Vui Giảm Tới 105.000Đ</t>
  </si>
  <si>
    <t>[Exclude NU][PLF CP]_Thematic_Đặt Nhóm Chung Vui Giảm Tới 105.000Đ</t>
  </si>
  <si>
    <r>
      <rPr>
        <sz val="10"/>
        <rFont val="Calibri"/>
      </rPr>
      <t xml:space="preserve">0h-16h </t>
    </r>
    <r>
      <rPr>
        <u/>
        <sz val="10"/>
        <color rgb="FF1155CC"/>
        <rFont val="Calibri"/>
      </rPr>
      <t xml:space="preserve">[SuperVIP]_Phê La_2-4Mar
</t>
    </r>
    <r>
      <rPr>
        <sz val="10"/>
        <rFont val="Calibri"/>
      </rPr>
      <t xml:space="preserve">16h-24h </t>
    </r>
    <r>
      <rPr>
        <u/>
        <sz val="10"/>
        <color rgb="FF1155CC"/>
        <rFont val="Calibri"/>
      </rPr>
      <t>[SJBP]__Brand 50%</t>
    </r>
  </si>
  <si>
    <r>
      <rPr>
        <u/>
        <sz val="10"/>
        <color rgb="FF1155CC"/>
        <rFont val="Calibri"/>
      </rPr>
      <t xml:space="preserve">0h-10h  12-16[SJBP]_Cheese Coffee_WC_Mar
</t>
    </r>
    <r>
      <rPr>
        <sz val="10"/>
        <rFont val="Calibri"/>
      </rPr>
      <t xml:space="preserve">10h - 12h &amp; 16h - 24h </t>
    </r>
    <r>
      <rPr>
        <u/>
        <sz val="10"/>
        <color rgb="FF1155CC"/>
        <rFont val="Calibri"/>
      </rPr>
      <t>[SJBP]_Cơm Thố Anh Nguyễn_Mar</t>
    </r>
  </si>
  <si>
    <r>
      <rPr>
        <sz val="10"/>
        <rFont val="Calibri"/>
      </rPr>
      <t xml:space="preserve">0h - 16h </t>
    </r>
    <r>
      <rPr>
        <u/>
        <sz val="10"/>
        <color rgb="FF1155CC"/>
        <rFont val="Calibri"/>
      </rPr>
      <t xml:space="preserve">[VIP]_Gong Cha_9-11Mar
</t>
    </r>
    <r>
      <rPr>
        <sz val="10"/>
        <rFont val="Calibri"/>
      </rPr>
      <t>16h - 24h</t>
    </r>
    <r>
      <rPr>
        <u/>
        <sz val="10"/>
        <color rgb="FF1155CC"/>
        <rFont val="Calibri"/>
      </rPr>
      <t xml:space="preserve"> [SJBP]_Cơm Thố Anh Nguyễn_Mar</t>
    </r>
  </si>
  <si>
    <r>
      <rPr>
        <sz val="10"/>
        <rFont val="Calibri"/>
      </rPr>
      <t xml:space="preserve">10h - 12h &amp; 16h - 24h </t>
    </r>
    <r>
      <rPr>
        <u/>
        <sz val="10"/>
        <color rgb="FF1155CC"/>
        <rFont val="Calibri"/>
      </rPr>
      <t>[SJBP]_Cơm Thố Anh Nguyễn_Mar</t>
    </r>
    <r>
      <rPr>
        <sz val="10"/>
        <rFont val="Calibri"/>
      </rPr>
      <t xml:space="preserve"> cơm thố anh
 0H-10H+12H-16H </t>
    </r>
    <r>
      <rPr>
        <u/>
        <sz val="10"/>
        <color rgb="FF1155CC"/>
        <rFont val="Calibri"/>
      </rPr>
      <t>[SJBP]__Brand 50%</t>
    </r>
  </si>
  <si>
    <r>
      <rPr>
        <u/>
        <sz val="10"/>
        <color rgb="FF1155CC"/>
        <rFont val="Calibri"/>
      </rPr>
      <t>[Win 1]_TH True Mart_Mar_SJBP</t>
    </r>
    <r>
      <rPr>
        <sz val="10"/>
        <rFont val="Calibri"/>
      </rPr>
      <t>_250925_TH True Mart_18 cities</t>
    </r>
  </si>
  <si>
    <t>[Exclude NU][PLF CP]_Mid Month_Săn Deal Giữa Tháng, Giảm tới 75.000Đ</t>
  </si>
  <si>
    <t>[Exclude NU][PLF CP]_SPFDay_Ăn Thả Ga, Freeship 60.000Đ</t>
  </si>
  <si>
    <r>
      <rPr>
        <sz val="10"/>
        <rFont val="Calibri"/>
      </rPr>
      <t xml:space="preserve">0h-16h </t>
    </r>
    <r>
      <rPr>
        <u/>
        <sz val="10"/>
        <color rgb="FF1155CC"/>
        <rFont val="Calibri"/>
      </rPr>
      <t xml:space="preserve">[SuperVIP]_McDonald's_Mar
</t>
    </r>
    <r>
      <rPr>
        <sz val="10"/>
        <rFont val="Calibri"/>
      </rPr>
      <t xml:space="preserve">16h-24h </t>
    </r>
    <r>
      <rPr>
        <u/>
        <sz val="10"/>
        <color rgb="FF1155CC"/>
        <rFont val="Calibri"/>
      </rPr>
      <t>Brand 50</t>
    </r>
    <r>
      <rPr>
        <sz val="10"/>
        <rFont val="Calibri"/>
      </rPr>
      <t xml:space="preserve">%
</t>
    </r>
  </si>
  <si>
    <r>
      <rPr>
        <u/>
        <sz val="10"/>
        <color rgb="FF1155CC"/>
        <rFont val="Calibri"/>
      </rPr>
      <t>[Win 1]_Trà Sữa May Cha_Mar</t>
    </r>
    <r>
      <rPr>
        <sz val="10"/>
        <rFont val="Calibri"/>
      </rPr>
      <t>_BD,CT,AG,TG,BH,LA,KG,DL,Hue</t>
    </r>
  </si>
  <si>
    <r>
      <rPr>
        <u/>
        <sz val="10"/>
        <color rgb="FF1155CC"/>
        <rFont val="Calibri"/>
      </rPr>
      <t>[Win 1]_Trà Sữa May Cha_Mar</t>
    </r>
    <r>
      <rPr>
        <sz val="10"/>
        <rFont val="Calibri"/>
      </rPr>
      <t>_BD,CT,AG,TG,BH,LA,KG,DL,Hue</t>
    </r>
  </si>
  <si>
    <t>[Exclude NU] [PLF CP]_Cheap Meal</t>
  </si>
  <si>
    <r>
      <rPr>
        <u/>
        <sz val="10"/>
        <color rgb="FF1155CC"/>
        <rFont val="Calibri"/>
      </rPr>
      <t>[Win 2]_Trà Sữa Sunday Basic_Mar</t>
    </r>
    <r>
      <rPr>
        <sz val="10"/>
        <color rgb="FF000000"/>
        <rFont val="Calibri"/>
      </rPr>
      <t>_BD,BH</t>
    </r>
  </si>
  <si>
    <r>
      <rPr>
        <sz val="10"/>
        <rFont val="Calibri"/>
      </rPr>
      <t xml:space="preserve">0h - 16h </t>
    </r>
    <r>
      <rPr>
        <u/>
        <sz val="10"/>
        <color rgb="FF1155CC"/>
        <rFont val="Calibri"/>
      </rPr>
      <t>[VIP]_The Coffee House_25-27Mar</t>
    </r>
    <r>
      <rPr>
        <sz val="10"/>
        <rFont val="Calibri"/>
      </rPr>
      <t xml:space="preserve"> 251014_The Coffee House_8 cities
16h-24h </t>
    </r>
    <r>
      <rPr>
        <u/>
        <sz val="10"/>
        <color rgb="FF1155CC"/>
        <rFont val="Calibri"/>
      </rPr>
      <t>[SJBP]_Pizza Hut_Mar</t>
    </r>
  </si>
  <si>
    <t>[Exclude NU][PLF CP]_4.4_Bao Ngon Giá Hời, Khao Deal 0Đ</t>
  </si>
  <si>
    <r>
      <rPr>
        <sz val="10"/>
        <rFont val="Calibri"/>
      </rPr>
      <t xml:space="preserve">0h - 16h </t>
    </r>
    <r>
      <rPr>
        <u/>
        <sz val="10"/>
        <color rgb="FF1155CC"/>
        <rFont val="Calibri"/>
      </rPr>
      <t>[VIP]_The Coffee House_25-27Mar</t>
    </r>
    <r>
      <rPr>
        <sz val="10"/>
        <rFont val="Calibri"/>
      </rPr>
      <t xml:space="preserve"> 251014_The Coffee House_8 cities
16h-24h</t>
    </r>
    <r>
      <rPr>
        <u/>
        <sz val="10"/>
        <color rgb="FF1155CC"/>
        <rFont val="Calibri"/>
      </rPr>
      <t xml:space="preserve"> [SJBP]_Pizza Hut_Mar</t>
    </r>
  </si>
  <si>
    <r>
      <rPr>
        <u/>
        <sz val="10"/>
        <color rgb="FF1155CC"/>
        <rFont val="Calibri"/>
      </rPr>
      <t>13h-16h+19h-24h[Combo 1]_Trà Sữa May Cha_Mar</t>
    </r>
    <r>
      <rPr>
        <sz val="10"/>
        <rFont val="Calibri"/>
      </rPr>
      <t>_
0h - 13h</t>
    </r>
    <r>
      <rPr>
        <u/>
        <sz val="10"/>
        <color rgb="FF1155CC"/>
        <rFont val="Calibri"/>
      </rPr>
      <t xml:space="preserve"> [VIP]_The Coffee House_25-27Mar 
</t>
    </r>
    <r>
      <rPr>
        <sz val="10"/>
        <rFont val="Calibri"/>
      </rPr>
      <t xml:space="preserve">16h - 19h </t>
    </r>
    <r>
      <rPr>
        <u/>
        <sz val="10"/>
        <color rgb="FF1155CC"/>
        <rFont val="Calibri"/>
      </rPr>
      <t>[SJBP]_McDonald's_Mar</t>
    </r>
  </si>
  <si>
    <r>
      <rPr>
        <sz val="10"/>
        <rFont val="Calibri"/>
      </rPr>
      <t>13h-16h+19h-24h</t>
    </r>
    <r>
      <rPr>
        <u/>
        <sz val="10"/>
        <color rgb="FF1155CC"/>
        <rFont val="Calibri"/>
      </rPr>
      <t xml:space="preserve">[Combo 1]_Trà Sữa May Cha_Mar
</t>
    </r>
    <r>
      <rPr>
        <sz val="10"/>
        <rFont val="Calibri"/>
      </rPr>
      <t xml:space="preserve">0h-13h+16h-19h </t>
    </r>
    <r>
      <rPr>
        <u/>
        <sz val="10"/>
        <color rgb="FF1155CC"/>
        <rFont val="Calibri"/>
      </rPr>
      <t>Brand 50%</t>
    </r>
  </si>
  <si>
    <r>
      <rPr>
        <u/>
        <sz val="10"/>
        <color rgb="FF1155CC"/>
        <rFont val="Calibri"/>
      </rPr>
      <t>13h-16h+19h-24h[Combo 1]_Trà Sữa May Cha_Mar</t>
    </r>
    <r>
      <rPr>
        <sz val="10"/>
        <rFont val="Calibri"/>
      </rPr>
      <t>_BD,CT,AG,TG,BH,LA,KG,DL,Hue
0h - 13h</t>
    </r>
    <r>
      <rPr>
        <u/>
        <sz val="10"/>
        <color rgb="FF1155CC"/>
        <rFont val="Calibri"/>
      </rPr>
      <t xml:space="preserve"> [VIP]_The Coffee House_25-27Mar 251014_The Coffee House_8 cities
</t>
    </r>
    <r>
      <rPr>
        <sz val="10"/>
        <rFont val="Calibri"/>
      </rPr>
      <t>16h - 19h</t>
    </r>
    <r>
      <rPr>
        <u/>
        <sz val="10"/>
        <color rgb="FF1155CC"/>
        <rFont val="Calibri"/>
      </rPr>
      <t xml:space="preserve"> [SJBP]_McDonald's_Mar</t>
    </r>
    <r>
      <rPr>
        <sz val="10"/>
        <rFont val="Calibri"/>
      </rPr>
      <t xml:space="preserve"> 251025_McDonald's_7 cities</t>
    </r>
  </si>
  <si>
    <r>
      <rPr>
        <u/>
        <sz val="10"/>
        <color rgb="FF1155CC"/>
        <rFont val="Calibri"/>
      </rPr>
      <t>[Win 1]_Trà Sữa Mixue_Mar</t>
    </r>
    <r>
      <rPr>
        <sz val="10"/>
        <color rgb="FF000000"/>
        <rFont val="Calibri"/>
      </rPr>
      <t>_260318_Trà sữa Mixue_30 cities</t>
    </r>
  </si>
  <si>
    <t>[Exclude NU][PLF CP]_WC_Ăn Ngon Thả Ga Giảm 50.000Đ</t>
  </si>
  <si>
    <r>
      <rPr>
        <sz val="10"/>
        <rFont val="Calibri"/>
      </rPr>
      <t>13h-16h+19h-21h</t>
    </r>
    <r>
      <rPr>
        <u/>
        <sz val="10"/>
        <color rgb="FF1155CC"/>
        <rFont val="Calibri"/>
      </rPr>
      <t xml:space="preserve">[VIP]_Gong Cha_6-8Apr
</t>
    </r>
    <r>
      <rPr>
        <sz val="10"/>
        <rFont val="Calibri"/>
      </rPr>
      <t>0h-13h+16h-19h+21-24h</t>
    </r>
    <r>
      <rPr>
        <u/>
        <sz val="10"/>
        <color rgb="FF1155CC"/>
        <rFont val="Calibri"/>
      </rPr>
      <t xml:space="preserve"> Brand 50</t>
    </r>
    <r>
      <rPr>
        <sz val="10"/>
        <rFont val="Calibri"/>
      </rPr>
      <t>%</t>
    </r>
  </si>
  <si>
    <r>
      <rPr>
        <sz val="10"/>
        <rFont val="Calibri"/>
      </rPr>
      <t xml:space="preserve">13h-16h+19h-21h </t>
    </r>
    <r>
      <rPr>
        <u/>
        <sz val="10"/>
        <color rgb="FF1155CC"/>
        <rFont val="Calibri"/>
      </rPr>
      <t xml:space="preserve">[VIP]_Gong Cha_6-8Apr
</t>
    </r>
    <r>
      <rPr>
        <sz val="10"/>
        <rFont val="Calibri"/>
      </rPr>
      <t xml:space="preserve">10h-13h+16h-19h+21h-24h </t>
    </r>
    <r>
      <rPr>
        <u/>
        <sz val="10"/>
        <color rgb="FF1155CC"/>
        <rFont val="Calibri"/>
      </rPr>
      <t xml:space="preserve">[VIP]_Lotteria DI_6-9Apr
</t>
    </r>
    <r>
      <rPr>
        <sz val="10"/>
        <rFont val="Calibri"/>
      </rPr>
      <t xml:space="preserve">0h-10h </t>
    </r>
    <r>
      <rPr>
        <u/>
        <sz val="10"/>
        <color rgb="FF1155CC"/>
        <rFont val="Calibri"/>
      </rPr>
      <t>[VIP]_Cheese Coffee_Combo 89k</t>
    </r>
  </si>
  <si>
    <r>
      <rPr>
        <sz val="10"/>
        <rFont val="Calibri"/>
      </rPr>
      <t xml:space="preserve">0h-16h </t>
    </r>
    <r>
      <rPr>
        <u/>
        <sz val="10"/>
        <color rgb="FF1155CC"/>
        <rFont val="Calibri"/>
      </rPr>
      <t>[VIP]_Phúc Long Coffee &amp; Tea_Combo 79k_Apr</t>
    </r>
    <r>
      <rPr>
        <sz val="10"/>
        <rFont val="Calibri"/>
      </rPr>
      <t xml:space="preserve"> 
16h-24h </t>
    </r>
    <r>
      <rPr>
        <u/>
        <sz val="10"/>
        <color rgb="FF1155CC"/>
        <rFont val="Calibri"/>
      </rPr>
      <t>[VIP]_Trà sữa Mixue_Apr</t>
    </r>
  </si>
  <si>
    <r>
      <rPr>
        <u/>
        <sz val="10"/>
        <color rgb="FF1155CC"/>
        <rFont val="Calibri"/>
      </rPr>
      <t xml:space="preserve">[SuperVIP]_Trà Sữa May Cha_Apr </t>
    </r>
    <r>
      <rPr>
        <sz val="10"/>
        <color rgb="FF000000"/>
        <rFont val="Calibri"/>
      </rPr>
      <t xml:space="preserve"> 260106_Trà Sữa May Cha_9 cities</t>
    </r>
  </si>
  <si>
    <r>
      <rPr>
        <u/>
        <sz val="10"/>
        <color rgb="FF1155CC"/>
        <rFont val="Calibri"/>
      </rPr>
      <t>[PNS]_Pepsi Baseline_Apr</t>
    </r>
    <r>
      <rPr>
        <sz val="10"/>
        <color rgb="FF000000"/>
        <rFont val="Calibri"/>
      </rPr>
      <t>_BH, KH, CT, HP, Huế, BD, VT</t>
    </r>
  </si>
  <si>
    <r>
      <rPr>
        <u/>
        <sz val="10"/>
        <color rgb="FF1155CC"/>
        <rFont val="Calibri"/>
      </rPr>
      <t>[Win 1]_TH true mart_Apr</t>
    </r>
    <r>
      <rPr>
        <sz val="10"/>
        <rFont val="Calibri"/>
      </rPr>
      <t>_250925_TH True Mart_18 cities</t>
    </r>
  </si>
  <si>
    <r>
      <rPr>
        <u/>
        <sz val="10"/>
        <color rgb="FF1155CC"/>
        <rFont val="Calibri"/>
      </rPr>
      <t xml:space="preserve">
10h-24h[VIP]_Gong Cha_20-22Apr</t>
    </r>
    <r>
      <rPr>
        <sz val="10"/>
        <rFont val="Calibri"/>
      </rPr>
      <t xml:space="preserve"> 
0h-10h</t>
    </r>
    <r>
      <rPr>
        <u/>
        <sz val="10"/>
        <color rgb="FF1155CC"/>
        <rFont val="Calibri"/>
      </rPr>
      <t>[VIP]_Cheese Coffee_BOGO_Apr</t>
    </r>
  </si>
  <si>
    <r>
      <rPr>
        <u/>
        <sz val="10"/>
        <color rgb="FF1155CC"/>
        <rFont val="Calibri"/>
      </rPr>
      <t xml:space="preserve">
10h-24h[VIP]_Gong Cha_20-22Apr</t>
    </r>
    <r>
      <rPr>
        <sz val="10"/>
        <rFont val="Calibri"/>
      </rPr>
      <t xml:space="preserve"> 
0h-10h</t>
    </r>
    <r>
      <rPr>
        <u/>
        <sz val="10"/>
        <color rgb="FF1155CC"/>
        <rFont val="Calibri"/>
      </rPr>
      <t>[VIP]_Cheese Coffee_BOGO_Apr</t>
    </r>
  </si>
  <si>
    <r>
      <rPr>
        <u/>
        <sz val="10"/>
        <color rgb="FF1155CC"/>
        <rFont val="Calibri"/>
      </rPr>
      <t xml:space="preserve">
</t>
    </r>
    <r>
      <rPr>
        <sz val="10"/>
        <rFont val="Calibri"/>
      </rPr>
      <t xml:space="preserve">0h-16h </t>
    </r>
    <r>
      <rPr>
        <u/>
        <sz val="10"/>
        <color rgb="FF1155CC"/>
        <rFont val="Calibri"/>
      </rPr>
      <t>[VIP]_Cheese Coffee_BOGO_Apr</t>
    </r>
  </si>
  <si>
    <r>
      <rPr>
        <sz val="10"/>
        <rFont val="Calibri"/>
      </rPr>
      <t xml:space="preserve">0h-16h </t>
    </r>
    <r>
      <rPr>
        <u/>
        <sz val="10"/>
        <color rgb="FF1155CC"/>
        <rFont val="Calibri"/>
      </rPr>
      <t>[VIP]_Phúc Long Coffee &amp; Tea_Combo 79k_Apr</t>
    </r>
    <r>
      <rPr>
        <sz val="10"/>
        <rFont val="Calibri"/>
      </rPr>
      <t xml:space="preserve"> </t>
    </r>
  </si>
  <si>
    <r>
      <rPr>
        <sz val="10"/>
        <rFont val="Calibri"/>
      </rPr>
      <t xml:space="preserve">0h-16h </t>
    </r>
    <r>
      <rPr>
        <u/>
        <sz val="10"/>
        <color rgb="FF1155CC"/>
        <rFont val="Calibri"/>
      </rPr>
      <t>[VIP]_Phúc Long Coffee &amp; Tea_Combo 79k_Apr</t>
    </r>
    <r>
      <rPr>
        <sz val="10"/>
        <rFont val="Calibri"/>
      </rPr>
      <t xml:space="preserve"> </t>
    </r>
  </si>
  <si>
    <r>
      <rPr>
        <u/>
        <sz val="10"/>
        <color rgb="FF1155CC"/>
        <rFont val="Calibri"/>
      </rPr>
      <t>[Win 1]_Trà Sữa May Cha_Apr</t>
    </r>
    <r>
      <rPr>
        <sz val="10"/>
        <color rgb="FF000000"/>
        <rFont val="Calibri"/>
      </rPr>
      <t>_BD,CT,AG,TG,BH,LA,KG,DL,Hue</t>
    </r>
  </si>
  <si>
    <t>Hometop Banner 6</t>
  </si>
  <si>
    <r>
      <rPr>
        <u/>
        <sz val="10"/>
        <color rgb="FF1155CC"/>
        <rFont val="Calibri"/>
      </rPr>
      <t>[SuperVIP]_Trà Sữa May Cha_Mar</t>
    </r>
    <r>
      <rPr>
        <sz val="10"/>
        <color rgb="FF000000"/>
        <rFont val="Calibri"/>
      </rPr>
      <t xml:space="preserve"> 260106_Trà Sữa May Cha_9 cities</t>
    </r>
  </si>
  <si>
    <t>[Exclude NU][PLF CP]_Thematic_Ngày Của Nàng,  Freeship 0Đ</t>
  </si>
  <si>
    <r>
      <rPr>
        <u/>
        <sz val="10"/>
        <color rgb="FF1155CC"/>
        <rFont val="Calibri"/>
      </rPr>
      <t>[VIP]_Cà Phê Muối Chú Long_3-8.3</t>
    </r>
    <r>
      <rPr>
        <sz val="10"/>
        <color rgb="FF000000"/>
        <rFont val="Calibri"/>
      </rPr>
      <t xml:space="preserve"> 260202_Cà Phê Muối Chú Long_16 cities</t>
    </r>
  </si>
  <si>
    <r>
      <rPr>
        <strike/>
        <sz val="10"/>
        <rFont val="Calibri"/>
      </rPr>
      <t xml:space="preserve">0h-16h [SuperVIP]_Phúc Long Coffee &amp; Tea_Combo 88k_Mar
16h-24h [SJBP]__Brand 50%
</t>
    </r>
    <r>
      <rPr>
        <sz val="10"/>
        <rFont val="Calibri"/>
      </rPr>
      <t xml:space="preserve">10h - 13h </t>
    </r>
    <r>
      <rPr>
        <u/>
        <sz val="10"/>
        <color rgb="FF1155CC"/>
        <rFont val="Calibri"/>
      </rPr>
      <t>[SJBP]_Lotteria DI_Mar</t>
    </r>
    <r>
      <rPr>
        <sz val="10"/>
        <rFont val="Calibri"/>
      </rPr>
      <t xml:space="preserve">
13h - 16h</t>
    </r>
    <r>
      <rPr>
        <u/>
        <sz val="10"/>
        <color rgb="FF1155CC"/>
        <rFont val="Calibri"/>
      </rPr>
      <t xml:space="preserve"> [SuperVIP]_Phúc Long Coffee &amp; Tea_Combo 88k_Mar</t>
    </r>
    <r>
      <rPr>
        <sz val="10"/>
        <rFont val="Calibri"/>
      </rPr>
      <t xml:space="preserve">
16h - 21h</t>
    </r>
    <r>
      <rPr>
        <u/>
        <sz val="10"/>
        <color rgb="FF1155CC"/>
        <rFont val="Calibri"/>
      </rPr>
      <t xml:space="preserve"> [SJBP]_Lotteria DI_Mar</t>
    </r>
    <r>
      <rPr>
        <sz val="10"/>
        <rFont val="Calibri"/>
      </rPr>
      <t xml:space="preserve">
21h - 24h </t>
    </r>
    <r>
      <rPr>
        <u/>
        <sz val="10"/>
        <color rgb="FF1155CC"/>
        <rFont val="Calibri"/>
      </rPr>
      <t>[SJBP]__Brand 50%</t>
    </r>
  </si>
  <si>
    <r>
      <rPr>
        <strike/>
        <sz val="10"/>
        <rFont val="Calibri"/>
      </rPr>
      <t xml:space="preserve">0h-16h [SuperVIP]_Phúc Long Coffee &amp; Tea_Combo 88k_Mar
16h-24h [SJBP]__Brand 50%
</t>
    </r>
    <r>
      <rPr>
        <sz val="10"/>
        <rFont val="Calibri"/>
      </rPr>
      <t xml:space="preserve">10h - 13h </t>
    </r>
    <r>
      <rPr>
        <u/>
        <sz val="10"/>
        <color rgb="FF1155CC"/>
        <rFont val="Calibri"/>
      </rPr>
      <t>[SJBP]_Lotteria DI_Mar</t>
    </r>
    <r>
      <rPr>
        <sz val="10"/>
        <rFont val="Calibri"/>
      </rPr>
      <t xml:space="preserve">
13h - 16h</t>
    </r>
    <r>
      <rPr>
        <u/>
        <sz val="10"/>
        <color rgb="FF1155CC"/>
        <rFont val="Calibri"/>
      </rPr>
      <t xml:space="preserve"> [SuperVIP]_Phúc Long Coffee &amp; Tea_Combo 88k_Mar</t>
    </r>
    <r>
      <rPr>
        <sz val="10"/>
        <rFont val="Calibri"/>
      </rPr>
      <t xml:space="preserve">
16h - 21h</t>
    </r>
    <r>
      <rPr>
        <u/>
        <sz val="10"/>
        <color rgb="FF1155CC"/>
        <rFont val="Calibri"/>
      </rPr>
      <t xml:space="preserve"> [SJBP]_Lotteria DI_Mar</t>
    </r>
    <r>
      <rPr>
        <sz val="10"/>
        <rFont val="Calibri"/>
      </rPr>
      <t xml:space="preserve">
21h - 24h </t>
    </r>
    <r>
      <rPr>
        <u/>
        <sz val="10"/>
        <color rgb="FF1155CC"/>
        <rFont val="Calibri"/>
      </rPr>
      <t>[SJBP]__Brand 50%</t>
    </r>
  </si>
  <si>
    <r>
      <rPr>
        <strike/>
        <sz val="10"/>
        <rFont val="Calibri"/>
      </rPr>
      <t xml:space="preserve">0h-16h [SuperVIP]_Phúc Long Coffee &amp; Tea_Combo 88k_Mar
16h-24h [SJBP]__Brand 50%
</t>
    </r>
    <r>
      <rPr>
        <sz val="10"/>
        <rFont val="Calibri"/>
      </rPr>
      <t xml:space="preserve">10h - 13h </t>
    </r>
    <r>
      <rPr>
        <u/>
        <sz val="10"/>
        <color rgb="FF1155CC"/>
        <rFont val="Calibri"/>
      </rPr>
      <t>[SJBP]_Lotteria DI_Mar</t>
    </r>
    <r>
      <rPr>
        <sz val="10"/>
        <rFont val="Calibri"/>
      </rPr>
      <t xml:space="preserve">
13h - 16h</t>
    </r>
    <r>
      <rPr>
        <u/>
        <sz val="10"/>
        <color rgb="FF1155CC"/>
        <rFont val="Calibri"/>
      </rPr>
      <t xml:space="preserve"> [SuperVIP]_Phúc Long Coffee &amp; Tea_Combo 88k_Mar</t>
    </r>
    <r>
      <rPr>
        <sz val="10"/>
        <rFont val="Calibri"/>
      </rPr>
      <t xml:space="preserve">
16h - 21h</t>
    </r>
    <r>
      <rPr>
        <u/>
        <sz val="10"/>
        <color rgb="FF1155CC"/>
        <rFont val="Calibri"/>
      </rPr>
      <t xml:space="preserve"> [SJBP]_Lotteria DI_Mar</t>
    </r>
    <r>
      <rPr>
        <sz val="10"/>
        <rFont val="Calibri"/>
      </rPr>
      <t xml:space="preserve">
21h - 24h </t>
    </r>
    <r>
      <rPr>
        <u/>
        <sz val="10"/>
        <color rgb="FF1155CC"/>
        <rFont val="Calibri"/>
      </rPr>
      <t>[SJBP]__Brand 50%</t>
    </r>
  </si>
  <si>
    <r>
      <rPr>
        <strike/>
        <sz val="10"/>
        <rFont val="Calibri"/>
      </rPr>
      <t xml:space="preserve">0h-16h [SuperVIP]_Phúc Long Coffee &amp; Tea_Combo 88k_Mar
16h-24h [SJBP]__Brand 50%
</t>
    </r>
    <r>
      <rPr>
        <sz val="10"/>
        <rFont val="Calibri"/>
      </rPr>
      <t xml:space="preserve">10h - 13h </t>
    </r>
    <r>
      <rPr>
        <u/>
        <sz val="10"/>
        <color rgb="FF1155CC"/>
        <rFont val="Calibri"/>
      </rPr>
      <t>[SJBP]_Lotteria DI_Mar</t>
    </r>
    <r>
      <rPr>
        <sz val="10"/>
        <rFont val="Calibri"/>
      </rPr>
      <t xml:space="preserve"> 260116_Lotteria_41 cities
13h - 16h</t>
    </r>
    <r>
      <rPr>
        <u/>
        <sz val="10"/>
        <color rgb="FF1155CC"/>
        <rFont val="Calibri"/>
      </rPr>
      <t xml:space="preserve"> [SuperVIP]_Phúc Long Coffee &amp; Tea_Combo 88k_Mar</t>
    </r>
    <r>
      <rPr>
        <sz val="10"/>
        <rFont val="Calibri"/>
      </rPr>
      <t xml:space="preserve"> c
16h - 21h</t>
    </r>
    <r>
      <rPr>
        <u/>
        <sz val="10"/>
        <color rgb="FF1155CC"/>
        <rFont val="Calibri"/>
      </rPr>
      <t xml:space="preserve"> [SJBP]_Lotteria DI_Mar</t>
    </r>
    <r>
      <rPr>
        <sz val="10"/>
        <rFont val="Calibri"/>
      </rPr>
      <t xml:space="preserve">
21h - 24h </t>
    </r>
    <r>
      <rPr>
        <u/>
        <sz val="10"/>
        <color rgb="FF1155CC"/>
        <rFont val="Calibri"/>
      </rPr>
      <t>[SJBP]__Brand 50%</t>
    </r>
  </si>
  <si>
    <t>[Exclude NU] [PLF CP]_OB_Vạn Món Giá Hời, Mời Deal Giảm 50.000Đ</t>
  </si>
  <si>
    <t>[Exclude NU][PLF CP]_Mid Month_Ăn Ngon Giữa Tháng Giảm Không Giới Hạn</t>
  </si>
  <si>
    <t>[Exclude NU][PLF CP]_SPFDay_Săn Deal Ăn Ngon giảm tới 75.000Đ</t>
  </si>
  <si>
    <r>
      <rPr>
        <u/>
        <sz val="10"/>
        <color rgb="FF1155CC"/>
        <rFont val="Calibri"/>
      </rPr>
      <t>[VIP]_Pizza Hut_Mar</t>
    </r>
    <r>
      <rPr>
        <sz val="10"/>
        <color rgb="FF000000"/>
        <rFont val="Calibri"/>
      </rPr>
      <t xml:space="preserve"> 260106_Pizza Hut_21 citie</t>
    </r>
  </si>
  <si>
    <r>
      <rPr>
        <u/>
        <sz val="10"/>
        <color rgb="FF1155CC"/>
        <rFont val="Calibri"/>
      </rPr>
      <t>[VIP]_Pizza Hut_Mar</t>
    </r>
    <r>
      <rPr>
        <sz val="10"/>
        <color rgb="FF000000"/>
        <rFont val="Calibri"/>
      </rPr>
      <t xml:space="preserve"> 260106_Pizza Hut_21 citie</t>
    </r>
  </si>
  <si>
    <r>
      <rPr>
        <sz val="10"/>
        <rFont val="Calibri"/>
      </rPr>
      <t xml:space="preserve">0h - 16h </t>
    </r>
    <r>
      <rPr>
        <u/>
        <sz val="10"/>
        <color rgb="FF1155CC"/>
        <rFont val="Calibri"/>
      </rPr>
      <t xml:space="preserve">[VIP]_The Coffee House_25-27Mar
</t>
    </r>
    <r>
      <rPr>
        <sz val="10"/>
        <rFont val="Calibri"/>
      </rPr>
      <t xml:space="preserve">16h - 24h </t>
    </r>
    <r>
      <rPr>
        <u/>
        <sz val="10"/>
        <color rgb="FF1155CC"/>
        <rFont val="Calibri"/>
      </rPr>
      <t>[SJBP]_Gà Rán KFC_CUPC1</t>
    </r>
  </si>
  <si>
    <r>
      <rPr>
        <sz val="10"/>
        <rFont val="Calibri"/>
      </rPr>
      <t xml:space="preserve"> </t>
    </r>
    <r>
      <rPr>
        <u/>
        <sz val="10"/>
        <color rgb="FF1155CC"/>
        <rFont val="Calibri"/>
      </rPr>
      <t>[SJBP]_Gà Rán KFC_CUPC1</t>
    </r>
  </si>
  <si>
    <t>[Exclude NU][PLF CP]_WC_Thứ 6 Rộn Ràng, Giảm 50.000Đ</t>
  </si>
  <si>
    <t>Hometop Banner 7</t>
  </si>
  <si>
    <t>[Exclude NU][PLF CP]_3.3_Tiệc Đầu Năm Giảm Tới 333.000Đ</t>
  </si>
  <si>
    <r>
      <rPr>
        <sz val="10"/>
        <rFont val="Calibri"/>
      </rPr>
      <t xml:space="preserve">0h-16h </t>
    </r>
    <r>
      <rPr>
        <u/>
        <sz val="10"/>
        <color rgb="FF1155CC"/>
        <rFont val="Calibri"/>
      </rPr>
      <t xml:space="preserve">[VIP]_Phúc Long Coffee &amp; Tea_Combo 99k_Mar
</t>
    </r>
    <r>
      <rPr>
        <sz val="10"/>
        <rFont val="Calibri"/>
      </rPr>
      <t>16h-24h</t>
    </r>
    <r>
      <rPr>
        <u/>
        <sz val="10"/>
        <color rgb="FF1155CC"/>
        <rFont val="Calibri"/>
      </rPr>
      <t>[SJBP]__Brand 50%</t>
    </r>
  </si>
  <si>
    <t>[Exclude NU][PLF CP]_Thematic_Đặt Thả Ga Giảm Không Giới Hạn</t>
  </si>
  <si>
    <t>[Exclude NU] [PLF CP]_BAU_Quán mới lên sàn, ngàn deal 0Đ</t>
  </si>
  <si>
    <t>[Combo 2]_CÁI LÒ NƯỚNG_Mar</t>
  </si>
  <si>
    <t>[Combo 2]_Trà Sữa Sekai_Mar</t>
  </si>
  <si>
    <t>[Exclude NU][PLF CP]_SPFDay_Món Gì Cũng Có, Giảm Không Giới Hạn</t>
  </si>
  <si>
    <t>[Combo 2]_Milo Dầm TUTIMI_Mar</t>
  </si>
  <si>
    <r>
      <rPr>
        <u/>
        <sz val="10"/>
        <color rgb="FF1155CC"/>
        <rFont val="Calibri"/>
      </rPr>
      <t>[Win 3]_TH True Mart_Mar_SJBP</t>
    </r>
    <r>
      <rPr>
        <sz val="10"/>
        <color rgb="FF000000"/>
        <rFont val="Calibri"/>
      </rPr>
      <t>_250925_TH True Mart_18 cities</t>
    </r>
  </si>
  <si>
    <t>[Combo 2]_Hanuri - Món Ăn Hàn Quốc_Mar</t>
  </si>
  <si>
    <t>[Exclude NU][PLF CP]_4.4_Săn Deal Xịn Giảm Tới 444.000Đ</t>
  </si>
  <si>
    <t>Co.op Apr Addon (A Duy)</t>
  </si>
  <si>
    <t>CLN cb2</t>
  </si>
  <si>
    <t>[Combo 2]_Bối Bakery</t>
  </si>
  <si>
    <t>[Combo 2]_Family Mart - Cửa Hàng Tiện Lợi_Apr</t>
  </si>
  <si>
    <t>[Combo 2]_Kem Bơ - Trái Cây Tô &amp; Ăn Vặt_Apr</t>
  </si>
  <si>
    <r>
      <rPr>
        <u/>
        <sz val="10"/>
        <color rgb="FF1155CC"/>
        <rFont val="Calibri"/>
      </rPr>
      <t>[Win 3]_TH True Mart_Apr</t>
    </r>
    <r>
      <rPr>
        <sz val="10"/>
        <color rgb="FF000000"/>
        <rFont val="Calibri"/>
      </rPr>
      <t>_250925_TH True Mart_18 cities</t>
    </r>
  </si>
  <si>
    <t>Hometop Banner 8</t>
  </si>
  <si>
    <t>[Exclude NU][PLF CP]_Thematic_Hoa Xinh Quà Xịn, Freeship Tặng Nàng</t>
  </si>
  <si>
    <t>[Exclude NU] [PLF CP]_FoodFest_Vạn Deal Vạn Năng, Vui Mùa Lễ Hội Giảm 40.000Đ</t>
  </si>
  <si>
    <t>[Exclude NU] [PLF CP]_BAU_Foodtour</t>
  </si>
  <si>
    <t>[Combo 2]_Kem Bơ - Trái Cây Tô &amp; Ăn Vặt_Mar</t>
  </si>
  <si>
    <t>[PNS]_Coke_BBQ Grill_Mar</t>
  </si>
  <si>
    <r>
      <rPr>
        <u/>
        <sz val="10"/>
        <color rgb="FF1155CC"/>
        <rFont val="Calibri"/>
      </rPr>
      <t>[PNS]_Coke_BBQ Grill_Mar</t>
    </r>
    <r>
      <rPr>
        <sz val="10"/>
        <color rgb="FF000000"/>
        <rFont val="Calibri"/>
      </rPr>
      <t>_HP, KH, CT</t>
    </r>
  </si>
  <si>
    <t>[Exclude NU] [PLF CP]_BAU_Siêu Tiệc Giảm 99,000 đồng</t>
  </si>
  <si>
    <t>[Exclude NU][PLF CP]_Mid Month_Món Ngon Giá Rẻ chỉ 29.000Đ</t>
  </si>
  <si>
    <t>[PNS]_Coke_International Cuisine_Mar</t>
  </si>
  <si>
    <r>
      <rPr>
        <u/>
        <sz val="10"/>
        <color rgb="FF1155CC"/>
        <rFont val="Calibri"/>
      </rPr>
      <t>[PNS]_Coke_International Cuisine_Mar</t>
    </r>
    <r>
      <rPr>
        <sz val="10"/>
        <color rgb="FF000000"/>
        <rFont val="Calibri"/>
      </rPr>
      <t>_HP, KH, CT</t>
    </r>
  </si>
  <si>
    <t>[Combo 2]_Family Mart - Cửa Hàng Tiện Lợi_Mar_SJBP</t>
  </si>
  <si>
    <t>[PNS]_Coke_Vietnam Cuisine _Mar</t>
  </si>
  <si>
    <r>
      <rPr>
        <u/>
        <sz val="10"/>
        <color rgb="FF1155CC"/>
        <rFont val="Calibri"/>
      </rPr>
      <t>[PNS]_Coke_Vietnam Cuisine _Mar</t>
    </r>
    <r>
      <rPr>
        <sz val="10"/>
        <color rgb="FF000000"/>
        <rFont val="Calibri"/>
      </rPr>
      <t>_HP, KH, CT</t>
    </r>
  </si>
  <si>
    <t>[Exclude NU][PLF CP]_4.4_Ăn ngon Giá Rẻ Chỉ 27.000Đ</t>
  </si>
  <si>
    <t>[PNS]_Coke_Vegetarian/Healthy Food Cuisine_Apr</t>
  </si>
  <si>
    <r>
      <rPr>
        <u/>
        <sz val="10"/>
        <color rgb="FF1155CC"/>
        <rFont val="Calibri"/>
      </rPr>
      <t>[PNS]_Coke_Vegetarian/Healthy Food Cuisine_Apr</t>
    </r>
    <r>
      <rPr>
        <sz val="10"/>
        <color rgb="FF000000"/>
        <rFont val="Calibri"/>
      </rPr>
      <t>_HP, KH, CT</t>
    </r>
  </si>
  <si>
    <t>Wallace Chicken &amp; Burger_CB1</t>
  </si>
  <si>
    <t>Hometop Banner 9</t>
  </si>
  <si>
    <t>[Alacarte]_Sukiya - Cơm Bò Hầm &amp; Mì Ramen_Mar</t>
  </si>
  <si>
    <r>
      <rPr>
        <u/>
        <sz val="10"/>
        <color rgb="FF1155CC"/>
        <rFont val="Calibri"/>
      </rPr>
      <t xml:space="preserve">[PLF CP]_SPXI_Mar_Whitelist User
</t>
    </r>
    <r>
      <rPr>
        <sz val="10"/>
        <rFont val="Calibri"/>
      </rPr>
      <t>[Exclude NU] [PLF CP]_BAU_Tiền Bối Quán Ngon Truyền Kỳ</t>
    </r>
  </si>
  <si>
    <r>
      <rPr>
        <u/>
        <sz val="10"/>
        <color rgb="FF1155CC"/>
        <rFont val="Calibri"/>
      </rPr>
      <t xml:space="preserve">[PLF CP]_SPXI_Mar_Whitelist User
</t>
    </r>
    <r>
      <rPr>
        <sz val="10"/>
        <rFont val="Calibri"/>
      </rPr>
      <t>[Exclude NU] [PLF CP]_BAU_Quán mới lên sàn, ngàn deal 0Đ</t>
    </r>
  </si>
  <si>
    <r>
      <rPr>
        <u/>
        <sz val="10"/>
        <color rgb="FF1155CC"/>
        <rFont val="Calibri"/>
      </rPr>
      <t xml:space="preserve">[PLF CP]_SPXI_Mar_Whitelist User
</t>
    </r>
    <r>
      <rPr>
        <sz val="10"/>
        <rFont val="Calibri"/>
      </rPr>
      <t>[Exclude NU] [PLF CP]_BAU_Siêu Tiệc Giảm 99,000 đồng</t>
    </r>
  </si>
  <si>
    <r>
      <rPr>
        <u/>
        <sz val="10"/>
        <color rgb="FF1155CC"/>
        <rFont val="Calibri"/>
      </rPr>
      <t xml:space="preserve">[PLF CP]_SPXI_Mar_Whitelist User
</t>
    </r>
    <r>
      <rPr>
        <sz val="10"/>
        <rFont val="Calibri"/>
      </rPr>
      <t>[Exclude NU] [PLF CP]_BAU_Quán mới lên sàn, ngàn deal 0Đ</t>
    </r>
  </si>
  <si>
    <r>
      <rPr>
        <u/>
        <sz val="10"/>
        <color rgb="FF1155CC"/>
        <rFont val="Calibri"/>
      </rPr>
      <t xml:space="preserve">[PLF CP]_SPL_Mar_Whitelist User 
</t>
    </r>
    <r>
      <rPr>
        <sz val="10"/>
        <rFont val="Calibri"/>
      </rPr>
      <t>[Exclude NU] [PLF CP]_BAU_Tiền Bối Quán Ngon Truyền Kỳ</t>
    </r>
  </si>
  <si>
    <r>
      <rPr>
        <u/>
        <sz val="10"/>
        <color rgb="FF1155CC"/>
        <rFont val="Calibri"/>
      </rPr>
      <t xml:space="preserve">[PLF CP]_SPL_Mar_Whitelist User 
</t>
    </r>
    <r>
      <rPr>
        <sz val="10"/>
        <rFont val="Calibri"/>
      </rPr>
      <t>[Exclude NU] [PLF CP]_BAU_Quán mới lên sàn, ngàn deal 0Đ</t>
    </r>
  </si>
  <si>
    <r>
      <rPr>
        <u/>
        <sz val="10"/>
        <color rgb="FF1155CC"/>
        <rFont val="Calibri"/>
      </rPr>
      <t xml:space="preserve">[PLF CP]_SPL_Mar_Whitelist User 
</t>
    </r>
    <r>
      <rPr>
        <sz val="10"/>
        <rFont val="Calibri"/>
      </rPr>
      <t>[Exclude NU] [PLF CP]_BAU_Siêu Tiệc Giảm 99,000 đồng</t>
    </r>
  </si>
  <si>
    <r>
      <rPr>
        <u/>
        <sz val="10"/>
        <color rgb="FF1155CC"/>
        <rFont val="Calibri"/>
      </rPr>
      <t xml:space="preserve">[PLF CP]_SPL_Mar_Whitelist User 
</t>
    </r>
    <r>
      <rPr>
        <sz val="10"/>
        <rFont val="Calibri"/>
      </rPr>
      <t>[Exclude NU] [PLF CP]_BAU_Siêu Tiệc Giảm 99,000 đồng</t>
    </r>
  </si>
  <si>
    <r>
      <rPr>
        <u/>
        <sz val="10"/>
        <color rgb="FF1155CC"/>
        <rFont val="Calibri"/>
      </rPr>
      <t xml:space="preserve">[PLF CP]_SPXI_Mar_Whitelist User
</t>
    </r>
    <r>
      <rPr>
        <sz val="10"/>
        <rFont val="Calibri"/>
      </rPr>
      <t>[Exclude NU] [PLF CP]_BAU_Quán mới lên sàn, ngàn deal 0Đ</t>
    </r>
  </si>
  <si>
    <r>
      <rPr>
        <u/>
        <sz val="10"/>
        <color rgb="FF1155CC"/>
        <rFont val="Calibri"/>
      </rPr>
      <t xml:space="preserve">[PLF CP]_SPXI_Mar_Whitelist User
</t>
    </r>
    <r>
      <rPr>
        <sz val="10"/>
        <rFont val="Calibri"/>
      </rPr>
      <t>[Exclude NU] [PLF CP]_OB_Vạn Món Giá Hời, Mời Deal Giảm 50.000Đ</t>
    </r>
  </si>
  <si>
    <r>
      <rPr>
        <u/>
        <sz val="10"/>
        <color rgb="FF1155CC"/>
        <rFont val="Calibri"/>
      </rPr>
      <t xml:space="preserve">[PLF CP]_SPXI_Mar_Whitelist User
</t>
    </r>
    <r>
      <rPr>
        <sz val="10"/>
        <rFont val="Calibri"/>
      </rPr>
      <t>[Exclude NU] [PLF CP]_BAU_Quán mới lên sàn, ngàn deal 0Đ</t>
    </r>
  </si>
  <si>
    <r>
      <rPr>
        <u/>
        <sz val="10"/>
        <color rgb="FF1155CC"/>
        <rFont val="Calibri"/>
      </rPr>
      <t xml:space="preserve">[PLF CP]_SPXI_Mar_Whitelist User
</t>
    </r>
    <r>
      <rPr>
        <sz val="10"/>
        <rFont val="Calibri"/>
      </rPr>
      <t>[Exclude NU] [PLF CP]_BAU_Quán mới lên sàn, ngàn deal 0Đ</t>
    </r>
  </si>
  <si>
    <t>[Exclude NU][PLF CP]_SPFDay_Món Ngon Giá Rẻ chỉ 29.000Đ</t>
  </si>
  <si>
    <r>
      <rPr>
        <u/>
        <sz val="10"/>
        <color rgb="FF1155CC"/>
        <rFont val="Calibri"/>
      </rPr>
      <t xml:space="preserve">[PLF CP]_SPL_Mar_Whitelist User 
</t>
    </r>
    <r>
      <rPr>
        <sz val="10"/>
        <rFont val="Calibri"/>
      </rPr>
      <t>0-6H: [Exclude NU][PLF CP]FS_Flash Sale Bữa Khuya, Giảm 45%
6-9H: [Exclude NU][PLF CP]FS_Flash Sale Ăn Sáng, Giảm 45%
9-13H: [Exclude NU][PLF CP]FS_Flash Sale Ăn Trưa, Giảm 45%
13-16H: [Exclude NU][PLF CP]FS_Flash Sale Ăn Xế, Giảm 45%
16-21H: [Exclude NU][PLF CP]FS_Flash Sale Ăn Tối, Giảm 45%
21-24H: [Exclude NU][PLF CP]FS_Flash Sale Bữa Khuya, Giảm 45%</t>
    </r>
  </si>
  <si>
    <r>
      <rPr>
        <u/>
        <sz val="10"/>
        <color rgb="FF1155CC"/>
        <rFont val="Calibri"/>
      </rPr>
      <t xml:space="preserve">[PLF CP]_SPL_Mar_Whitelist User 
</t>
    </r>
    <r>
      <rPr>
        <sz val="10"/>
        <rFont val="Calibri"/>
      </rPr>
      <t>[Exclude NU] [PLF CP]_OB_Vạn Món Giá Hời, Mời Deal Giảm 50.000Đ</t>
    </r>
  </si>
  <si>
    <r>
      <rPr>
        <u/>
        <sz val="10"/>
        <color rgb="FF1155CC"/>
        <rFont val="Calibri"/>
      </rPr>
      <t xml:space="preserve">[PLF CP]_SPL_Mar_Whitelist User 
</t>
    </r>
    <r>
      <rPr>
        <sz val="10"/>
        <rFont val="Calibri"/>
      </rPr>
      <t>[Exclude NU] [PLF CP]_OB_Vạn Món Giá Hời, Mời Deal Giảm 50.000Đ</t>
    </r>
  </si>
  <si>
    <r>
      <rPr>
        <u/>
        <sz val="10"/>
        <color rgb="FF1155CC"/>
        <rFont val="Calibri"/>
      </rPr>
      <t xml:space="preserve">[PLF CP]_SPL_Mar_Whitelist User 
</t>
    </r>
    <r>
      <rPr>
        <sz val="10"/>
        <rFont val="Calibri"/>
      </rPr>
      <t>[Exclude NU] [PLF CP]_OB_Vạn Món Giá Hời, Mời Deal Giảm 50.000Đ</t>
    </r>
  </si>
  <si>
    <r>
      <rPr>
        <u/>
        <sz val="10"/>
        <color rgb="FF1155CC"/>
        <rFont val="Calibri"/>
      </rPr>
      <t xml:space="preserve">[PLF CP]_SPXI_Mar_Whitelist User
</t>
    </r>
    <r>
      <rPr>
        <sz val="10"/>
        <rFont val="Calibri"/>
      </rPr>
      <t>0-6H: [Exclude NU][PLF CP]FS_Flash Sale Bữa Khuya, Giảm 45%
6-9H: [Exclude NU][PLF CP]FS_Flash Sale Ăn Sáng, Giảm 45%
9-13H: [Exclude NU][PLF CP]FS_Flash Sale Ăn Trưa, Giảm 45%
13-16H: [Exclude NU][PLF CP]FS_Flash Sale Ăn Xế, Giảm 45%
16-21H: [Exclude NU][PLF CP]FS_Flash Sale Ăn Tối, Giảm 45%
21-24H: [Exclude NU][PLF CP]FS_Flash Sale Bữa Khuya, Giảm 45%</t>
    </r>
  </si>
  <si>
    <r>
      <rPr>
        <u/>
        <sz val="10"/>
        <color rgb="FF1155CC"/>
        <rFont val="Calibri"/>
      </rPr>
      <t xml:space="preserve">[PLF CP]_SPXI_Mar_Whitelist User
</t>
    </r>
    <r>
      <rPr>
        <sz val="10"/>
        <rFont val="Calibri"/>
      </rPr>
      <t>[Exclude NU] [PLF CP]_OB_Vạn Món Giá Hời, Mời Deal Giảm 50.000Đ</t>
    </r>
  </si>
  <si>
    <r>
      <rPr>
        <u/>
        <sz val="10"/>
        <color rgb="FF1155CC"/>
        <rFont val="Calibri"/>
      </rPr>
      <t xml:space="preserve">[PLF CP]_SPXI_Mar_Whitelist User
</t>
    </r>
    <r>
      <rPr>
        <sz val="10"/>
        <rFont val="Calibri"/>
      </rPr>
      <t>[Exclude NU] [PLF CP]_BAU_Quán mới lên sàn, ngàn deal 0Đ</t>
    </r>
  </si>
  <si>
    <r>
      <rPr>
        <u/>
        <sz val="10"/>
        <color rgb="FF1155CC"/>
        <rFont val="Calibri"/>
      </rPr>
      <t xml:space="preserve">[PLF CP]_SPXI_Mar_Whitelist User
</t>
    </r>
    <r>
      <rPr>
        <sz val="10"/>
        <rFont val="Calibri"/>
      </rPr>
      <t>[Exclude NU] [PLF CP]_OB_Vạn Món Giá Hời, Mời Deal Giảm 50.000Đ</t>
    </r>
  </si>
  <si>
    <r>
      <rPr>
        <u/>
        <sz val="10"/>
        <color rgb="FF1155CC"/>
        <rFont val="Calibri"/>
      </rPr>
      <t xml:space="preserve">[PLF CP]_SPL_Mar_Whitelist User 
</t>
    </r>
    <r>
      <rPr>
        <sz val="10"/>
        <rFont val="Calibri"/>
      </rPr>
      <t>[Exclude NU] [PLF CP]_BAU_Tiền Bối Quán Ngon Truyền Kỳ</t>
    </r>
  </si>
  <si>
    <r>
      <rPr>
        <u/>
        <sz val="10"/>
        <color rgb="FF1155CC"/>
        <rFont val="Calibri"/>
      </rPr>
      <t xml:space="preserve">[PLF CP]_SPL_Mar_Whitelist User 
</t>
    </r>
    <r>
      <rPr>
        <sz val="10"/>
        <rFont val="Calibri"/>
      </rPr>
      <t>[Exclude NU] [PLF CP]_BAU_Quán mới lên sàn, ngàn deal 0Đ</t>
    </r>
  </si>
  <si>
    <r>
      <rPr>
        <u/>
        <sz val="10"/>
        <color rgb="FF1155CC"/>
        <rFont val="Calibri"/>
      </rPr>
      <t xml:space="preserve">[PLF CP]_SPL_Mar_Whitelist User 
</t>
    </r>
    <r>
      <rPr>
        <sz val="10"/>
        <rFont val="Calibri"/>
      </rPr>
      <t>[Exclude NU] [PLF CP]_BAU_Foodtour</t>
    </r>
  </si>
  <si>
    <r>
      <rPr>
        <u/>
        <sz val="10"/>
        <color rgb="FF1155CC"/>
        <rFont val="Calibri"/>
      </rPr>
      <t xml:space="preserve">[PLF CP]_SPL_Mar_Whitelist User 
</t>
    </r>
    <r>
      <rPr>
        <sz val="10"/>
        <rFont val="Calibri"/>
      </rPr>
      <t>[Exclude NU] [PLF CP]_Cheap Meal</t>
    </r>
  </si>
  <si>
    <r>
      <rPr>
        <u/>
        <sz val="10"/>
        <color rgb="FF1155CC"/>
        <rFont val="Calibri"/>
      </rPr>
      <t xml:space="preserve">[PLF CP]_SPL_Mar_Whitelist User 
</t>
    </r>
    <r>
      <rPr>
        <sz val="10"/>
        <rFont val="Calibri"/>
      </rPr>
      <t>[Exclude NU][PLF CP]_4.4_Ăn ngon Giá Rẻ Chỉ 27.000Đ</t>
    </r>
  </si>
  <si>
    <r>
      <rPr>
        <u/>
        <sz val="10"/>
        <color rgb="FF1155CC"/>
        <rFont val="Calibri"/>
      </rPr>
      <t xml:space="preserve">[PLF CP]_SPL_Mar_Whitelist User 
</t>
    </r>
    <r>
      <rPr>
        <sz val="10"/>
        <rFont val="Calibri"/>
      </rPr>
      <t>[Exclude NU][PLF CP]_4.4_Ăn ngon Giá Rẻ Chỉ 27.000Đ</t>
    </r>
  </si>
  <si>
    <r>
      <rPr>
        <u/>
        <sz val="10"/>
        <color rgb="FF1155CC"/>
        <rFont val="Calibri"/>
      </rPr>
      <t xml:space="preserve">[PLF CP]_SPL_Mar_Whitelist User 
</t>
    </r>
    <r>
      <rPr>
        <sz val="10"/>
        <rFont val="Calibri"/>
      </rPr>
      <t>[Exclude NU][PLF CP]_4.4_Ăn ngon Giá Rẻ Chỉ 27.000Đ</t>
    </r>
  </si>
  <si>
    <r>
      <rPr>
        <u/>
        <sz val="10"/>
        <color rgb="FF1155CC"/>
        <rFont val="Calibri"/>
      </rPr>
      <t xml:space="preserve">[PLF CP]_SPL_Mar_Whitelist User 
</t>
    </r>
    <r>
      <rPr>
        <sz val="10"/>
        <rFont val="Calibri"/>
      </rPr>
      <t>[Exclude NU][PLF CP]_4.4_Ăn ngon Giá Rẻ Chỉ 27.000Đ</t>
    </r>
  </si>
  <si>
    <t>[Alacarte]_Bún Đậu Homemade_Apr</t>
  </si>
  <si>
    <t>[Alacarte]_Sukiya - Cơm Bò Hầm &amp; Mì Ramen_Apr</t>
  </si>
  <si>
    <t>[Combo Custom]_Milo Dầm TUTIMI_Apr.1</t>
  </si>
  <si>
    <t>Hometop Banner 10</t>
  </si>
  <si>
    <t>[Exclude NU][PLF CP]_Thematic_Tiệc To Mời Nàng, Giảm tới 830.000Đ</t>
  </si>
  <si>
    <t>[PNS]_Coke_Chicken Fast Food_Mar</t>
  </si>
  <si>
    <r>
      <rPr>
        <u/>
        <sz val="10"/>
        <color rgb="FF1155CC"/>
        <rFont val="Calibri"/>
      </rPr>
      <t>[PNS]_Coke_Chicken Fast Food_Mar</t>
    </r>
    <r>
      <rPr>
        <sz val="10"/>
        <color rgb="FF000000"/>
        <rFont val="Calibri"/>
      </rPr>
      <t>_HP, KH, CT</t>
    </r>
  </si>
  <si>
    <t>[PNS]_MB JCB Hi ShopeeFood_Mar</t>
  </si>
  <si>
    <r>
      <rPr>
        <u/>
        <sz val="10"/>
        <color rgb="FF1155CC"/>
        <rFont val="Calibri"/>
      </rPr>
      <t>[PNS]_MB JCB Hi ShopeeFood_Mar</t>
    </r>
    <r>
      <rPr>
        <sz val="10"/>
        <color rgb="FF000000"/>
        <rFont val="Calibri"/>
      </rPr>
      <t>_ALL</t>
    </r>
  </si>
  <si>
    <t>[PNS]_AGRIBANK_Mar</t>
  </si>
  <si>
    <r>
      <rPr>
        <u/>
        <sz val="10"/>
        <color rgb="FF1155CC"/>
        <rFont val="Calibri"/>
      </rPr>
      <t>[PNS]_AGRIBANK_Mar</t>
    </r>
    <r>
      <rPr>
        <sz val="10"/>
        <color rgb="FF000000"/>
        <rFont val="Calibri"/>
      </rPr>
      <t>_ALL</t>
    </r>
  </si>
  <si>
    <t>[Exclude NU][PLF CP]_BAU_Ăn Sập Bốn Phương, giảm 18.000Đ</t>
  </si>
  <si>
    <r>
      <rPr>
        <u/>
        <sz val="10"/>
        <color rgb="FF1155CC"/>
        <rFont val="Calibri"/>
      </rPr>
      <t>[PNS]_Pepsi Baseline_Mar</t>
    </r>
    <r>
      <rPr>
        <sz val="10"/>
        <rFont val="Calibri"/>
      </rPr>
      <t>_BH, KH, CT, HP, Huế, BD, VT</t>
    </r>
  </si>
  <si>
    <t>[PNS]_BIDV_Mar.JCB</t>
  </si>
  <si>
    <r>
      <rPr>
        <u/>
        <sz val="10"/>
        <color rgb="FF1155CC"/>
        <rFont val="Calibri"/>
      </rPr>
      <t>[PNS]_BIDV_Mar.JCB</t>
    </r>
    <r>
      <rPr>
        <sz val="10"/>
        <color rgb="FF000000"/>
        <rFont val="Calibri"/>
      </rPr>
      <t>_ALL</t>
    </r>
  </si>
  <si>
    <t>[PNS]_LPBANK_Mar.JCB</t>
  </si>
  <si>
    <r>
      <rPr>
        <u/>
        <sz val="10"/>
        <color rgb="FF1155CC"/>
        <rFont val="Calibri"/>
      </rPr>
      <t>[PNS]_LPBANK_Mar.JCB</t>
    </r>
    <r>
      <rPr>
        <sz val="10"/>
        <color rgb="FF000000"/>
        <rFont val="Calibri"/>
      </rPr>
      <t>_ALL</t>
    </r>
  </si>
  <si>
    <r>
      <rPr>
        <u/>
        <sz val="10"/>
        <color rgb="FF1155CC"/>
        <rFont val="Calibri"/>
      </rPr>
      <t>[PNS]_Pepsi Baseline_Mar</t>
    </r>
    <r>
      <rPr>
        <sz val="10"/>
        <rFont val="Calibri"/>
      </rPr>
      <t>_BH, KH, CT, HP, Huế, BD, VT</t>
    </r>
  </si>
  <si>
    <t>[PNS]_TPBANK_Mar.27</t>
  </si>
  <si>
    <r>
      <rPr>
        <u/>
        <sz val="10"/>
        <color rgb="FF1155CC"/>
        <rFont val="Calibri"/>
      </rPr>
      <t>[PNS]_TPBANK_Mar.27</t>
    </r>
    <r>
      <rPr>
        <sz val="10"/>
        <color rgb="FF000000"/>
        <rFont val="Calibri"/>
      </rPr>
      <t>_ALL</t>
    </r>
  </si>
  <si>
    <t>[PNS]_LPBANK_Apr</t>
  </si>
  <si>
    <r>
      <rPr>
        <u/>
        <sz val="10"/>
        <color rgb="FF1155CC"/>
        <rFont val="Calibri"/>
      </rPr>
      <t>[PNS]_LPBANK_Apr</t>
    </r>
    <r>
      <rPr>
        <sz val="10"/>
        <color rgb="FF000000"/>
        <rFont val="Calibri"/>
      </rPr>
      <t>_ALL</t>
    </r>
  </si>
  <si>
    <t>[PNS]_MB JCB Hi ShopeeFood_Apr</t>
  </si>
  <si>
    <r>
      <rPr>
        <u/>
        <sz val="10"/>
        <color rgb="FF1155CC"/>
        <rFont val="Calibri"/>
      </rPr>
      <t>[PNS]_MB JCB Hi ShopeeFood_Apr</t>
    </r>
    <r>
      <rPr>
        <sz val="10"/>
        <color rgb="FF000000"/>
        <rFont val="Calibri"/>
      </rPr>
      <t>_ALL</t>
    </r>
  </si>
  <si>
    <r>
      <rPr>
        <u/>
        <sz val="10"/>
        <color rgb="FF1155CC"/>
        <rFont val="Calibri"/>
      </rPr>
      <t>[PNS]_Coke Always on_Mar_Apr</t>
    </r>
    <r>
      <rPr>
        <sz val="10"/>
        <color rgb="FF000000"/>
        <rFont val="Calibri"/>
      </rPr>
      <t>_HP, KH, CT</t>
    </r>
  </si>
  <si>
    <t>[PNS]_BIDV_Apr</t>
  </si>
  <si>
    <r>
      <rPr>
        <u/>
        <sz val="10"/>
        <color rgb="FF1155CC"/>
        <rFont val="Calibri"/>
      </rPr>
      <t>[PNS]_BIDV_Apr</t>
    </r>
    <r>
      <rPr>
        <sz val="10"/>
        <color rgb="FF000000"/>
        <rFont val="Calibri"/>
      </rPr>
      <t>_ALL</t>
    </r>
  </si>
  <si>
    <r>
      <rPr>
        <u/>
        <sz val="10"/>
        <color rgb="FF1155CC"/>
        <rFont val="Calibri"/>
      </rPr>
      <t>[PNS]_Coke Always on_Mar_Apr</t>
    </r>
    <r>
      <rPr>
        <sz val="10"/>
        <color rgb="FF000000"/>
        <rFont val="Calibri"/>
      </rPr>
      <t>_HP, KH, CT</t>
    </r>
  </si>
  <si>
    <r>
      <rPr>
        <u/>
        <sz val="10"/>
        <color rgb="FF1155CC"/>
        <rFont val="Calibri"/>
      </rPr>
      <t>[PNS]_Coke Always on_Mar_Apr</t>
    </r>
    <r>
      <rPr>
        <sz val="10"/>
        <color rgb="FF000000"/>
        <rFont val="Calibri"/>
      </rPr>
      <t>_HP, KH, CT</t>
    </r>
  </si>
  <si>
    <t>Hometop Banner 11</t>
  </si>
  <si>
    <t>[Exclude NU][PLF CP]_3.3_Vạn Món Ngon Chỉ 27.000Đ</t>
  </si>
  <si>
    <t>[Exclude NU][PLF CP]_BAU_Triệu Món Ngon, Freeship 15.000Đ</t>
  </si>
  <si>
    <t>[PLF CP]_4.4_Ăn ngon Giá Rẻ Chỉ 27.000Đ</t>
  </si>
  <si>
    <t>Hometop Banner 12</t>
  </si>
  <si>
    <t>[Exclude NU] [PLF CP]_BAU_Ăn hết Việt Nam, Bao liền nửa giá</t>
  </si>
  <si>
    <r>
      <rPr>
        <sz val="10"/>
        <color theme="1"/>
        <rFont val="Calibri"/>
      </rPr>
      <t xml:space="preserve">Hometop Banner 13
</t>
    </r>
    <r>
      <rPr>
        <b/>
        <sz val="10"/>
        <color rgb="FFFF0000"/>
        <rFont val="Calibri"/>
      </rPr>
      <t>Mart</t>
    </r>
  </si>
  <si>
    <t>[Mart]_WC - Mon_Deal Tốt Đầu Tuần_Giảm Đến 75.000Đ</t>
  </si>
  <si>
    <t>[Mart]_WC - Tue_Nhộn Nhịp Săn Sale_Giảm 30%</t>
  </si>
  <si>
    <t>[Mart]_WC - Wed_Ngày Hội Thương Hiệu_Giảm Đến 150.000Đ</t>
  </si>
  <si>
    <t>[Mart]_WC - Thu_Chợ Vui Vẻ - Gì Cũng Rẻ_Dưới 25.000Đ</t>
  </si>
  <si>
    <t>[Mart]_Spike_Chợ Tươi Deal Xịn_Giảm đến 144.000Đ</t>
  </si>
  <si>
    <t>[Mart]_Mini Spike_Chợ Tươi Sale Nửa Giá_Giảm 50%</t>
  </si>
  <si>
    <t>[Mart]_Mini Spike_Chợ Tươi ShopeeFood_Giảm 50%</t>
  </si>
  <si>
    <t>[Mart]_Thematic_Nấu Ngon Chill Lễ_Giảm Đến 100.000Đ</t>
  </si>
  <si>
    <t>[Mart]_Thematic_Săn Deal To, Ăn Lễ Lớn_Giảm không giới hạn</t>
  </si>
  <si>
    <r>
      <rPr>
        <sz val="10"/>
        <color theme="1"/>
        <rFont val="Calibri"/>
      </rPr>
      <t xml:space="preserve">Hometop Banner 14
</t>
    </r>
    <r>
      <rPr>
        <b/>
        <sz val="10"/>
        <color rgb="FFFF0000"/>
        <rFont val="Calibri"/>
      </rPr>
      <t>SPX</t>
    </r>
  </si>
  <si>
    <t>Static Banner</t>
  </si>
  <si>
    <t>Static Banner 1</t>
  </si>
  <si>
    <r>
      <rPr>
        <u/>
        <sz val="10"/>
        <color rgb="FF1155CC"/>
        <rFont val="Calibri"/>
      </rPr>
      <t>[SJBP]_Gà Rán Popeyes_Mar</t>
    </r>
    <r>
      <rPr>
        <sz val="10"/>
        <color rgb="FF000000"/>
        <rFont val="Calibri"/>
      </rPr>
      <t xml:space="preserve"> 241231_Gà Rán Popeyes_9 cities</t>
    </r>
  </si>
  <si>
    <r>
      <rPr>
        <u/>
        <sz val="10"/>
        <color rgb="FF1155CC"/>
        <rFont val="Calibri"/>
      </rPr>
      <t>[SuperVIP]_Phê La_2-4Mar</t>
    </r>
    <r>
      <rPr>
        <sz val="10"/>
        <color rgb="FF000000"/>
        <rFont val="Calibri"/>
      </rPr>
      <t xml:space="preserve"> 260116_Phê La_11 cities</t>
    </r>
  </si>
  <si>
    <t>[SuperVIP]_Trà Sữa May Cha_3.3</t>
  </si>
  <si>
    <r>
      <rPr>
        <sz val="10"/>
        <rFont val="Calibri"/>
      </rPr>
      <t xml:space="preserve"> </t>
    </r>
    <r>
      <rPr>
        <u/>
        <sz val="10"/>
        <color rgb="FF1155CC"/>
        <rFont val="Calibri"/>
      </rPr>
      <t>[SuperVIP]_Phê La_2-4Mar</t>
    </r>
    <r>
      <rPr>
        <sz val="10"/>
        <rFont val="Calibri"/>
      </rPr>
      <t xml:space="preserve"> 260116_Phê La_11 cities
</t>
    </r>
  </si>
  <si>
    <r>
      <rPr>
        <u/>
        <sz val="10"/>
        <color rgb="FF1155CC"/>
        <rFont val="Calibri"/>
      </rPr>
      <t>[VIP]_KATINAT Coffee &amp; Tea House_B2G1</t>
    </r>
    <r>
      <rPr>
        <sz val="10"/>
        <color rgb="FF000000"/>
        <rFont val="Calibri"/>
      </rPr>
      <t xml:space="preserve"> 260106_KATINAT Coffee &amp; Tea House_14 cities</t>
    </r>
  </si>
  <si>
    <r>
      <rPr>
        <u/>
        <sz val="10"/>
        <color rgb="FF1155CC"/>
        <rFont val="Calibri"/>
      </rPr>
      <t>[VIP]_Trà Sữa May Cha_Mar</t>
    </r>
    <r>
      <rPr>
        <sz val="10"/>
        <color rgb="FF000000"/>
        <rFont val="Calibri"/>
      </rPr>
      <t xml:space="preserve"> 260106_Trà Sữa May Cha_9 cities</t>
    </r>
  </si>
  <si>
    <r>
      <rPr>
        <u/>
        <sz val="10"/>
        <color rgb="FF1155CC"/>
        <rFont val="Calibri"/>
      </rPr>
      <t xml:space="preserve"> [SuperVIP]_Gà Rán KFC_4-29Mar</t>
    </r>
    <r>
      <rPr>
        <sz val="10"/>
        <rFont val="Calibri"/>
      </rPr>
      <t xml:space="preserve"> 260106_Gà Rán KFC_31 cities</t>
    </r>
  </si>
  <si>
    <t xml:space="preserve"> [SJBP]_Highlands Coffee_8.3</t>
  </si>
  <si>
    <r>
      <rPr>
        <u/>
        <sz val="10"/>
        <color rgb="FF1155CC"/>
        <rFont val="Calibri"/>
      </rPr>
      <t>[VIP]_Trà Sữa May Cha_Mar</t>
    </r>
    <r>
      <rPr>
        <sz val="10"/>
        <color rgb="FF000000"/>
        <rFont val="Calibri"/>
      </rPr>
      <t xml:space="preserve"> 260106_Trà Sữa May Cha_9 cities</t>
    </r>
  </si>
  <si>
    <r>
      <rPr>
        <u/>
        <sz val="10"/>
        <color rgb="FF1155CC"/>
        <rFont val="Calibri"/>
      </rPr>
      <t>[SJBP]_Highlands Coffee_Exclusive</t>
    </r>
    <r>
      <rPr>
        <sz val="10"/>
        <rFont val="Calibri"/>
      </rPr>
      <t xml:space="preserve"> 260106_Highlands Coffee_41 cities</t>
    </r>
  </si>
  <si>
    <r>
      <rPr>
        <u/>
        <sz val="10"/>
        <color rgb="FF1155CC"/>
        <rFont val="Calibri"/>
      </rPr>
      <t>[VIP]_Gà Rán Texas Chicken_Mar</t>
    </r>
    <r>
      <rPr>
        <sz val="10"/>
        <rFont val="Calibri"/>
      </rPr>
      <t xml:space="preserve"> </t>
    </r>
  </si>
  <si>
    <r>
      <rPr>
        <u/>
        <sz val="10"/>
        <color rgb="FF1155CC"/>
        <rFont val="Calibri"/>
      </rPr>
      <t>[VIP]_Gà Rán Texas Chicken_Mar</t>
    </r>
    <r>
      <rPr>
        <sz val="10"/>
        <rFont val="Calibri"/>
      </rPr>
      <t xml:space="preserve"> </t>
    </r>
  </si>
  <si>
    <r>
      <rPr>
        <u/>
        <sz val="10"/>
        <color rgb="FF1155CC"/>
        <rFont val="Calibri"/>
      </rPr>
      <t>[VIP]_Gà Rán Texas Chicken_Mar</t>
    </r>
    <r>
      <rPr>
        <sz val="10"/>
        <rFont val="Calibri"/>
      </rPr>
      <t xml:space="preserve"> </t>
    </r>
  </si>
  <si>
    <r>
      <rPr>
        <u/>
        <sz val="10"/>
        <color rgb="FF1155CC"/>
        <rFont val="Calibri"/>
      </rPr>
      <t>[VIP]_Gà Rán Texas Chicken_Mar</t>
    </r>
    <r>
      <rPr>
        <sz val="10"/>
        <rFont val="Calibri"/>
      </rPr>
      <t xml:space="preserve">  250102_Gà Rán Texas Chicken_6 cities</t>
    </r>
  </si>
  <si>
    <r>
      <rPr>
        <u/>
        <sz val="10"/>
        <color rgb="FF1155CC"/>
        <rFont val="Calibri"/>
      </rPr>
      <t>[VIP]_Gà Rán Texas Chicken_Mar</t>
    </r>
    <r>
      <rPr>
        <sz val="10"/>
        <rFont val="Calibri"/>
      </rPr>
      <t xml:space="preserve"> </t>
    </r>
  </si>
  <si>
    <r>
      <rPr>
        <u/>
        <sz val="10"/>
        <color rgb="FF1155CC"/>
        <rFont val="Calibri"/>
      </rPr>
      <t>[VIP]_Gà Rán Texas Chicken_Mar</t>
    </r>
    <r>
      <rPr>
        <sz val="10"/>
        <rFont val="Calibri"/>
      </rPr>
      <t xml:space="preserve"> </t>
    </r>
  </si>
  <si>
    <r>
      <rPr>
        <u/>
        <sz val="10"/>
        <color rgb="FF1155CC"/>
        <rFont val="Calibri"/>
      </rPr>
      <t>[VIP]_Gà Rán Texas Chicken_Mar</t>
    </r>
    <r>
      <rPr>
        <sz val="10"/>
        <rFont val="Calibri"/>
      </rPr>
      <t xml:space="preserve"> </t>
    </r>
  </si>
  <si>
    <r>
      <rPr>
        <u/>
        <sz val="10"/>
        <color rgb="FF1155CC"/>
        <rFont val="Calibri"/>
      </rPr>
      <t>[VIP]_Gà Rán Texas Chicken_Mar</t>
    </r>
    <r>
      <rPr>
        <sz val="10"/>
        <rFont val="Calibri"/>
      </rPr>
      <t xml:space="preserve">  250102_Gà Rán Texas Chicken_6 cities</t>
    </r>
  </si>
  <si>
    <r>
      <rPr>
        <u/>
        <sz val="10"/>
        <color rgb="FF1155CC"/>
        <rFont val="Calibri"/>
      </rPr>
      <t>[SuperVIP]_Highlands Coffee_9-13Mar</t>
    </r>
    <r>
      <rPr>
        <u/>
        <sz val="10"/>
        <color rgb="FF000000"/>
        <rFont val="Calibri"/>
      </rPr>
      <t xml:space="preserve"> 260106_Highlands Coffee_41 cities</t>
    </r>
  </si>
  <si>
    <r>
      <rPr>
        <u/>
        <sz val="10"/>
        <color rgb="FF1155CC"/>
        <rFont val="Calibri"/>
      </rPr>
      <t>[VIP]_McDonald's_Mar</t>
    </r>
    <r>
      <rPr>
        <sz val="10"/>
        <rFont val="Calibri"/>
      </rPr>
      <t xml:space="preserve">  251025_McDonald's_7 cities</t>
    </r>
  </si>
  <si>
    <r>
      <rPr>
        <u/>
        <sz val="10"/>
        <color rgb="FF1155CC"/>
        <rFont val="Calibri"/>
      </rPr>
      <t>[SuperVIP]_Gà Rán Popeyes_13-15Mar</t>
    </r>
    <r>
      <rPr>
        <sz val="10"/>
        <rFont val="Calibri"/>
      </rPr>
      <t xml:space="preserve"> 241231_Gà Rán Popeyes_9 cities</t>
    </r>
  </si>
  <si>
    <r>
      <rPr>
        <u/>
        <sz val="10"/>
        <color rgb="FF1155CC"/>
        <rFont val="Calibri"/>
      </rPr>
      <t>[SuperVIP]_Highlands Coffee_16-20Mar</t>
    </r>
    <r>
      <rPr>
        <sz val="10"/>
        <color rgb="FF000000"/>
        <rFont val="Calibri"/>
      </rPr>
      <t xml:space="preserve"> 260106_Highlands Coffee_41 cities</t>
    </r>
  </si>
  <si>
    <r>
      <rPr>
        <u/>
        <sz val="10"/>
        <color rgb="FF1155CC"/>
        <rFont val="Calibri"/>
      </rPr>
      <t>[VIP]_Cơm Thố Anh Nguyễn_16-29Mar</t>
    </r>
    <r>
      <rPr>
        <sz val="10"/>
        <color rgb="FF000000"/>
        <rFont val="Calibri"/>
      </rPr>
      <t xml:space="preserve"> 250421_Cơm Thố Anh Nguyễn_13 cities</t>
    </r>
  </si>
  <si>
    <r>
      <rPr>
        <u/>
        <sz val="10"/>
        <color rgb="FF1155CC"/>
        <rFont val="Calibri"/>
      </rPr>
      <t>[SuperVIP]_Lotteria DI_16-19Mar</t>
    </r>
    <r>
      <rPr>
        <sz val="10"/>
        <color rgb="FF000000"/>
        <rFont val="Calibri"/>
      </rPr>
      <t xml:space="preserve"> 260116_Lotteria_41 cities</t>
    </r>
  </si>
  <si>
    <r>
      <rPr>
        <u/>
        <sz val="10"/>
        <color rgb="FF1155CC"/>
        <rFont val="Calibri"/>
      </rPr>
      <t>[VIP]_Pizza Hut_Mar</t>
    </r>
    <r>
      <rPr>
        <sz val="10"/>
        <color rgb="FF000000"/>
        <rFont val="Calibri"/>
      </rPr>
      <t xml:space="preserve"> 260106_Pizza Hut_21 citie</t>
    </r>
  </si>
  <si>
    <r>
      <rPr>
        <u/>
        <sz val="10"/>
        <color rgb="FF1155CC"/>
        <rFont val="Calibri"/>
      </rPr>
      <t>[Win 1]_Trà Sữa May Cha_Mar</t>
    </r>
    <r>
      <rPr>
        <sz val="10"/>
        <rFont val="Calibri"/>
      </rPr>
      <t>_BD,CT,AG,TG,BH,LA,KG,DL,Hue</t>
    </r>
  </si>
  <si>
    <r>
      <rPr>
        <u/>
        <sz val="10"/>
        <color rgb="FF1155CC"/>
        <rFont val="Calibri"/>
      </rPr>
      <t>[SJBP]_Highlands Coffee_-50k</t>
    </r>
    <r>
      <rPr>
        <sz val="10"/>
        <color rgb="FF000000"/>
        <rFont val="Calibri"/>
      </rPr>
      <t xml:space="preserve"> 260106_Highlands Coffee_41 cities</t>
    </r>
  </si>
  <si>
    <r>
      <rPr>
        <u/>
        <sz val="10"/>
        <color rgb="FF1155CC"/>
        <rFont val="Calibri"/>
      </rPr>
      <t>[SJBP]_The Coffee House_1đ</t>
    </r>
    <r>
      <rPr>
        <sz val="10"/>
        <rFont val="Calibri"/>
      </rPr>
      <t xml:space="preserve"> 251014_The Coffee House_8 cities</t>
    </r>
  </si>
  <si>
    <r>
      <rPr>
        <u/>
        <sz val="10"/>
        <color rgb="FF1155CC"/>
        <rFont val="Calibri"/>
      </rPr>
      <t>[SJBP]_Domino's Pizza_Mar</t>
    </r>
    <r>
      <rPr>
        <sz val="10"/>
        <color rgb="FF000000"/>
        <rFont val="Calibri"/>
      </rPr>
      <t xml:space="preserve"> 250116_Domino pizza_11 cities</t>
    </r>
  </si>
  <si>
    <r>
      <rPr>
        <u/>
        <sz val="10"/>
        <color rgb="FF1155CC"/>
        <rFont val="Calibri"/>
      </rPr>
      <t>[SJBP]_Highlands Coffee_23-26Mar</t>
    </r>
    <r>
      <rPr>
        <sz val="10"/>
        <color rgb="FF000000"/>
        <rFont val="Calibri"/>
      </rPr>
      <t xml:space="preserve"> 260106_Highlands Coffee_41 cities</t>
    </r>
  </si>
  <si>
    <r>
      <rPr>
        <u/>
        <sz val="10"/>
        <color rgb="FF1155CC"/>
        <rFont val="Calibri"/>
      </rPr>
      <t>[SJBP]_Pizza Hut_Mar</t>
    </r>
    <r>
      <rPr>
        <u/>
        <sz val="10"/>
        <color rgb="FF000000"/>
        <rFont val="Calibri"/>
      </rPr>
      <t xml:space="preserve"> 260106_Pizza Hut_21 cities</t>
    </r>
  </si>
  <si>
    <r>
      <rPr>
        <strike/>
        <sz val="10"/>
        <color rgb="FF000000"/>
        <rFont val="Calibri"/>
      </rPr>
      <t xml:space="preserve"> [SuperVIP]_Gà Rán KFC_4-29Mar
</t>
    </r>
    <r>
      <rPr>
        <u/>
        <sz val="10"/>
        <color rgb="FF1155CC"/>
        <rFont val="Calibri"/>
      </rPr>
      <t>[SJBP]_Gà Rán KFC_CUPC1</t>
    </r>
  </si>
  <si>
    <r>
      <rPr>
        <strike/>
        <sz val="10"/>
        <rFont val="Calibri"/>
      </rPr>
      <t xml:space="preserve"> [SuperVIP]_Gà Rán KFC_4-29Mar
</t>
    </r>
    <r>
      <rPr>
        <u/>
        <sz val="10"/>
        <color rgb="FF1155CC"/>
        <rFont val="Calibri"/>
      </rPr>
      <t>[SJBP]_Gà Rán KFC_CUPC1</t>
    </r>
  </si>
  <si>
    <r>
      <rPr>
        <strike/>
        <sz val="10"/>
        <color rgb="FF000000"/>
        <rFont val="Calibri"/>
      </rPr>
      <t xml:space="preserve"> [SuperVIP]_Gà Rán KFC_4-29Mar
</t>
    </r>
    <r>
      <rPr>
        <u/>
        <sz val="10"/>
        <color rgb="FF1155CC"/>
        <rFont val="Calibri"/>
      </rPr>
      <t>[SJBP]_Gà Rán KFC_CUPC1</t>
    </r>
  </si>
  <si>
    <r>
      <rPr>
        <sz val="10"/>
        <rFont val="Calibri"/>
      </rPr>
      <t xml:space="preserve"> </t>
    </r>
    <r>
      <rPr>
        <strike/>
        <sz val="10"/>
        <rFont val="Calibri"/>
      </rPr>
      <t>[SuperVIP]_Gà Rán KFC_4-29Mar</t>
    </r>
    <r>
      <rPr>
        <sz val="10"/>
        <rFont val="Calibri"/>
      </rPr>
      <t xml:space="preserve">
</t>
    </r>
    <r>
      <rPr>
        <sz val="10"/>
        <color rgb="FF1155CC"/>
        <rFont val="Calibri"/>
      </rPr>
      <t>[SJBP]_Gà Rán KFC_CUPC1</t>
    </r>
    <r>
      <rPr>
        <sz val="10"/>
        <rFont val="Calibri"/>
      </rPr>
      <t xml:space="preserve">  260106_Gà Rán KFC_31 cities</t>
    </r>
  </si>
  <si>
    <r>
      <rPr>
        <u/>
        <sz val="10"/>
        <color rgb="FF1155CC"/>
        <rFont val="Calibri"/>
      </rPr>
      <t>[Win 1]_Trà Sữa Mixue_Mar</t>
    </r>
    <r>
      <rPr>
        <sz val="10"/>
        <color rgb="FF000000"/>
        <rFont val="Calibri"/>
      </rPr>
      <t>_260318_Trà sữa Mixue_30 cities</t>
    </r>
  </si>
  <si>
    <r>
      <rPr>
        <u/>
        <sz val="10"/>
        <color rgb="FF1155CC"/>
        <rFont val="Calibri"/>
      </rPr>
      <t>[SJBP]_Lotteria DI_Mar</t>
    </r>
    <r>
      <rPr>
        <sz val="10"/>
        <color rgb="FF000000"/>
        <rFont val="Calibri"/>
      </rPr>
      <t xml:space="preserve"> 250424_Lotteria DI_32 cities</t>
    </r>
  </si>
  <si>
    <r>
      <rPr>
        <u/>
        <sz val="10"/>
        <color rgb="FF1155CC"/>
        <rFont val="Calibri"/>
      </rPr>
      <t>[SuperVIP]_Phê La_1-3Apr</t>
    </r>
    <r>
      <rPr>
        <sz val="10"/>
        <color rgb="FF000000"/>
        <rFont val="Calibri"/>
      </rPr>
      <t xml:space="preserve"> 260116_Phê La_11 cities</t>
    </r>
  </si>
  <si>
    <t>[SuperVIP]_The Coffee House_1-3Apr</t>
  </si>
  <si>
    <r>
      <rPr>
        <u/>
        <sz val="10"/>
        <color rgb="FF1155CC"/>
        <rFont val="Calibri"/>
      </rPr>
      <t>[SuperVIP]_The Coffee House_1-3Apr</t>
    </r>
    <r>
      <rPr>
        <sz val="10"/>
        <rFont val="Calibri"/>
      </rPr>
      <t xml:space="preserve"> 251014_The Coffee House_8 cities</t>
    </r>
  </si>
  <si>
    <r>
      <rPr>
        <u/>
        <sz val="10"/>
        <color rgb="FF1155CC"/>
        <rFont val="Calibri"/>
      </rPr>
      <t>[SuperVIP]_The Coffee House_1-3Apr</t>
    </r>
    <r>
      <rPr>
        <sz val="10"/>
        <rFont val="Calibri"/>
      </rPr>
      <t xml:space="preserve"> 251014_The Coffee House_8 cities</t>
    </r>
  </si>
  <si>
    <t>[SuperVIP]_Trà Sữa May Cha_4.4</t>
  </si>
  <si>
    <r>
      <rPr>
        <u/>
        <sz val="10"/>
        <color rgb="FF1155CC"/>
        <rFont val="Calibri"/>
      </rPr>
      <t>[SuperVIP]_Trà Sữa May Cha_4.4</t>
    </r>
    <r>
      <rPr>
        <sz val="10"/>
        <color rgb="FF000000"/>
        <rFont val="Calibri"/>
      </rPr>
      <t xml:space="preserve"> 260106_Trà Sữa May Cha_9 cities</t>
    </r>
  </si>
  <si>
    <r>
      <rPr>
        <u/>
        <sz val="10"/>
        <color rgb="FF1155CC"/>
        <rFont val="Calibri"/>
      </rPr>
      <t>[VIP]_Gà Rán Texas Chicken_7-10Apr</t>
    </r>
    <r>
      <rPr>
        <sz val="10"/>
        <color rgb="FF000000"/>
        <rFont val="Calibri"/>
      </rPr>
      <t xml:space="preserve"> 250102_Gà Rán Texas Chicken_6 cities</t>
    </r>
  </si>
  <si>
    <r>
      <rPr>
        <u/>
        <sz val="10"/>
        <color rgb="FF1155CC"/>
        <rFont val="Calibri"/>
      </rPr>
      <t>[VIP]_Lotteria DI_6-9Apr</t>
    </r>
    <r>
      <rPr>
        <sz val="10"/>
        <color rgb="FF000000"/>
        <rFont val="Calibri"/>
      </rPr>
      <t xml:space="preserve"> 260116_Lotteria_41 cities</t>
    </r>
  </si>
  <si>
    <r>
      <rPr>
        <u/>
        <sz val="10"/>
        <color rgb="FF1155CC"/>
        <rFont val="Calibri"/>
      </rPr>
      <t>[SuperVIP]_Highlands Coffee_6-10Apr</t>
    </r>
    <r>
      <rPr>
        <sz val="10"/>
        <rFont val="Calibri"/>
      </rPr>
      <t xml:space="preserve"> 260106_Highlands Coffee_41 cities</t>
    </r>
  </si>
  <si>
    <r>
      <rPr>
        <u/>
        <sz val="10"/>
        <color rgb="FF1155CC"/>
        <rFont val="Calibri"/>
      </rPr>
      <t>[SuperVIP]_McDonald's_10-12Apr</t>
    </r>
    <r>
      <rPr>
        <u/>
        <sz val="10"/>
        <color rgb="FF000000"/>
        <rFont val="Calibri"/>
      </rPr>
      <t xml:space="preserve"> 251025_McDonald's_7 cities</t>
    </r>
  </si>
  <si>
    <r>
      <rPr>
        <u/>
        <sz val="10"/>
        <color rgb="FF1155CC"/>
        <rFont val="Calibri"/>
      </rPr>
      <t>[SuperVIP]_Pizza Hut_10-26Apr</t>
    </r>
    <r>
      <rPr>
        <sz val="10"/>
        <color rgb="FF000000"/>
        <rFont val="Calibri"/>
      </rPr>
      <t xml:space="preserve"> 260106_Pizza Hut_21 cities</t>
    </r>
  </si>
  <si>
    <r>
      <rPr>
        <u/>
        <sz val="10"/>
        <color rgb="FF1155CC"/>
        <rFont val="Arial"/>
      </rPr>
      <t>[VIP]_The Coffee House_13-15Apr</t>
    </r>
    <r>
      <rPr>
        <sz val="10"/>
        <color rgb="FF000000"/>
        <rFont val="Arial"/>
      </rPr>
      <t xml:space="preserve"> 251014_The Coffee House_8 cities</t>
    </r>
  </si>
  <si>
    <r>
      <rPr>
        <u/>
        <sz val="10"/>
        <color rgb="FF1155CC"/>
        <rFont val="Calibri"/>
      </rPr>
      <t>[SuperVIP]_Highlands Coffee_13-17Apr</t>
    </r>
    <r>
      <rPr>
        <sz val="10"/>
        <color rgb="FF000000"/>
        <rFont val="Calibri"/>
      </rPr>
      <t xml:space="preserve"> 260106_Highlands Coffee_41 cities</t>
    </r>
  </si>
  <si>
    <r>
      <rPr>
        <u/>
        <sz val="10"/>
        <color rgb="FF1155CC"/>
        <rFont val="Calibri"/>
      </rPr>
      <t>[SuperVIP]_Gà Rán KFC_3-16Apr</t>
    </r>
    <r>
      <rPr>
        <sz val="10"/>
        <color rgb="FF000000"/>
        <rFont val="Calibri"/>
      </rPr>
      <t xml:space="preserve"> 260106_Gà Rán KFC_31 cities</t>
    </r>
  </si>
  <si>
    <r>
      <rPr>
        <u/>
        <sz val="10"/>
        <color rgb="FF1155CC"/>
        <rFont val="Calibri"/>
      </rPr>
      <t>[VIP]_Trà Sữa May Cha_Apr</t>
    </r>
    <r>
      <rPr>
        <sz val="10"/>
        <color rgb="FF000000"/>
        <rFont val="Calibri"/>
      </rPr>
      <t xml:space="preserve"> 260106_Trà Sữa May Cha_9 cities</t>
    </r>
  </si>
  <si>
    <r>
      <rPr>
        <u/>
        <sz val="10"/>
        <color rgb="FF1155CC"/>
        <rFont val="Calibri"/>
      </rPr>
      <t>[VIP]_McDonald's_17-19Apr</t>
    </r>
    <r>
      <rPr>
        <sz val="10"/>
        <color rgb="FF000000"/>
        <rFont val="Calibri"/>
      </rPr>
      <t xml:space="preserve"> 251025_McDonald's_7 cities</t>
    </r>
  </si>
  <si>
    <r>
      <rPr>
        <u/>
        <sz val="10"/>
        <color rgb="FF1155CC"/>
        <rFont val="Calibri"/>
      </rPr>
      <t>[Win 1]_TH true mart_Apr</t>
    </r>
    <r>
      <rPr>
        <sz val="10"/>
        <color rgb="FF000000"/>
        <rFont val="Calibri"/>
      </rPr>
      <t>_250925_TH True Mart_18 cities</t>
    </r>
  </si>
  <si>
    <r>
      <rPr>
        <u/>
        <sz val="10"/>
        <color rgb="FF1155CC"/>
        <rFont val="Calibri"/>
      </rPr>
      <t>[VIP]_Gong Cha_20-22Apr</t>
    </r>
    <r>
      <rPr>
        <sz val="10"/>
        <color rgb="FF000000"/>
        <rFont val="Calibri"/>
      </rPr>
      <t xml:space="preserve">  260109_Gong Cha_7 cities</t>
    </r>
  </si>
  <si>
    <r>
      <rPr>
        <u/>
        <sz val="10"/>
        <color rgb="FF1155CC"/>
        <rFont val="Calibri"/>
      </rPr>
      <t>[VIP]_The Coffee House_20-22Apr</t>
    </r>
    <r>
      <rPr>
        <sz val="10"/>
        <rFont val="Calibri"/>
      </rPr>
      <t xml:space="preserve"> 251014_The Coffee House_8 cities</t>
    </r>
  </si>
  <si>
    <r>
      <rPr>
        <u/>
        <sz val="10"/>
        <color rgb="FF1155CC"/>
        <rFont val="Calibri"/>
      </rPr>
      <t>[Win 1]_Trà Sữa May Cha_Apr</t>
    </r>
    <r>
      <rPr>
        <sz val="10"/>
        <color rgb="FF000000"/>
        <rFont val="Calibri"/>
      </rPr>
      <t>_BD,CT,AG,TG,BH,LA,KG,DL,Hue</t>
    </r>
  </si>
  <si>
    <t>Static Banner 2</t>
  </si>
  <si>
    <r>
      <rPr>
        <u/>
        <sz val="10"/>
        <color rgb="FF1155CC"/>
        <rFont val="Calibri"/>
      </rPr>
      <t>[VIP]_Gà Rán Popeyes_2-5Mar</t>
    </r>
    <r>
      <rPr>
        <sz val="10"/>
        <color rgb="FF000000"/>
        <rFont val="Calibri"/>
      </rPr>
      <t xml:space="preserve"> 241231_Gà Rán Popeyes_9 cities</t>
    </r>
  </si>
  <si>
    <t>[SJBP]_Gà Rán KFC_Mar</t>
  </si>
  <si>
    <r>
      <rPr>
        <u/>
        <sz val="10"/>
        <color rgb="FF1155CC"/>
        <rFont val="Calibri"/>
      </rPr>
      <t>[SuperVIP]_Highlands Coffee_Mar</t>
    </r>
    <r>
      <rPr>
        <sz val="10"/>
        <color rgb="FF000000"/>
        <rFont val="Calibri"/>
      </rPr>
      <t xml:space="preserve"> 260106_Highlands Coffee_41 cities</t>
    </r>
  </si>
  <si>
    <r>
      <rPr>
        <u/>
        <sz val="10"/>
        <color rgb="FF1155CC"/>
        <rFont val="Calibri"/>
      </rPr>
      <t xml:space="preserve"> [VIP]_Gà Rán Popeyes_2-5Mar</t>
    </r>
    <r>
      <rPr>
        <sz val="10"/>
        <rFont val="Calibri"/>
      </rPr>
      <t xml:space="preserve"> 241231_Gà Rán Popeyes_9 cities</t>
    </r>
  </si>
  <si>
    <r>
      <rPr>
        <u/>
        <sz val="10"/>
        <color rgb="FF1155CC"/>
        <rFont val="Calibri"/>
      </rPr>
      <t>[VIP]_Cà Phê Muối Chú Long_3-8.3</t>
    </r>
    <r>
      <rPr>
        <sz val="10"/>
        <color rgb="FF000000"/>
        <rFont val="Calibri"/>
      </rPr>
      <t xml:space="preserve"> 260202_Cà Phê Muối Chú Long_16 cities</t>
    </r>
  </si>
  <si>
    <r>
      <rPr>
        <u/>
        <sz val="10"/>
        <color rgb="FF1155CC"/>
        <rFont val="Calibri"/>
      </rPr>
      <t>[SJBP]_Cơm Thố Anh Nguyễn_Mar</t>
    </r>
    <r>
      <rPr>
        <sz val="10"/>
        <color rgb="FF000000"/>
        <rFont val="Calibri"/>
      </rPr>
      <t xml:space="preserve"> 250421_Cơm Thố Anh Nguyễn_13 cities</t>
    </r>
  </si>
  <si>
    <t>[SJBP]_Lotteria DI_8.3</t>
  </si>
  <si>
    <r>
      <rPr>
        <u/>
        <sz val="10"/>
        <color rgb="FF1155CC"/>
        <rFont val="Calibri"/>
      </rPr>
      <t>[SJBP]_Lotteria DI_8.3</t>
    </r>
    <r>
      <rPr>
        <sz val="10"/>
        <color rgb="FF000000"/>
        <rFont val="Calibri"/>
      </rPr>
      <t xml:space="preserve"> 260116_Lotteria_41 cities</t>
    </r>
  </si>
  <si>
    <r>
      <rPr>
        <u/>
        <sz val="10"/>
        <color rgb="FF1155CC"/>
        <rFont val="Calibri"/>
      </rPr>
      <t>[VIP]_Gà Rán Texas Chicken_Mar</t>
    </r>
    <r>
      <rPr>
        <sz val="10"/>
        <rFont val="Calibri"/>
      </rPr>
      <t xml:space="preserve"> </t>
    </r>
  </si>
  <si>
    <r>
      <rPr>
        <u/>
        <sz val="10"/>
        <color rgb="FF1155CC"/>
        <rFont val="Calibri"/>
      </rPr>
      <t>[SJBP]_Cơm Thố Anh Nguyễn_Mar</t>
    </r>
    <r>
      <rPr>
        <sz val="10"/>
        <color rgb="FF000000"/>
        <rFont val="Calibri"/>
      </rPr>
      <t xml:space="preserve"> 250421_Cơm Thố Anh Nguyễn_13 cities</t>
    </r>
  </si>
  <si>
    <r>
      <rPr>
        <u/>
        <sz val="10"/>
        <color rgb="FF1155CC"/>
        <rFont val="Calibri"/>
      </rPr>
      <t>[SJBP]_Pizza Hut_Mar</t>
    </r>
    <r>
      <rPr>
        <sz val="10"/>
        <color rgb="FF000000"/>
        <rFont val="Calibri"/>
      </rPr>
      <t xml:space="preserve"> 241231_Pizza Hut_20 cities</t>
    </r>
  </si>
  <si>
    <r>
      <rPr>
        <u/>
        <sz val="10"/>
        <color rgb="FF1155CC"/>
        <rFont val="Calibri"/>
      </rPr>
      <t>[SuperVIP]_Cơm Thố Anh Nguyễn_11-15Mar</t>
    </r>
    <r>
      <rPr>
        <sz val="10"/>
        <rFont val="Calibri"/>
      </rPr>
      <t xml:space="preserve"> 250421_Cơm Thố Anh Nguyễn_13 cities</t>
    </r>
  </si>
  <si>
    <r>
      <rPr>
        <u/>
        <sz val="10"/>
        <color rgb="FF1155CC"/>
        <rFont val="Calibri"/>
      </rPr>
      <t>[Win 1]_TH True Mart_Mar_SJBP</t>
    </r>
    <r>
      <rPr>
        <sz val="10"/>
        <rFont val="Calibri"/>
      </rPr>
      <t>_250925_TH True Mart_18 cities</t>
    </r>
  </si>
  <si>
    <r>
      <rPr>
        <sz val="10"/>
        <rFont val="Calibri"/>
      </rPr>
      <t xml:space="preserve"> </t>
    </r>
    <r>
      <rPr>
        <u/>
        <sz val="10"/>
        <color rgb="FF1155CC"/>
        <rFont val="Calibri"/>
      </rPr>
      <t>[SuperVIP]_Lotteria DI_16-19Mar 260116_Lotteria_41 cities</t>
    </r>
    <r>
      <rPr>
        <sz val="10"/>
        <rFont val="Calibri"/>
      </rPr>
      <t>s</t>
    </r>
  </si>
  <si>
    <r>
      <rPr>
        <u/>
        <sz val="10"/>
        <color rgb="FF1155CC"/>
        <rFont val="Calibri"/>
      </rPr>
      <t>[SuperVIP]_The Coffee House_9-11.3</t>
    </r>
    <r>
      <rPr>
        <sz val="10"/>
        <rFont val="Calibri"/>
      </rPr>
      <t xml:space="preserve"> 251014_The Coffee House_8 cities</t>
    </r>
  </si>
  <si>
    <r>
      <rPr>
        <u/>
        <sz val="10"/>
        <color rgb="FF1155CC"/>
        <rFont val="Calibri"/>
      </rPr>
      <t>[SuperVIP]_Lotteria DI_16-19Mar</t>
    </r>
    <r>
      <rPr>
        <sz val="10"/>
        <color rgb="FF000000"/>
        <rFont val="Calibri"/>
      </rPr>
      <t xml:space="preserve"> 260116_Lotteria_41 cities</t>
    </r>
  </si>
  <si>
    <r>
      <rPr>
        <u/>
        <sz val="10"/>
        <color rgb="FF1155CC"/>
        <rFont val="Calibri"/>
      </rPr>
      <t>[SJBP]_The Coffee House_1đ</t>
    </r>
    <r>
      <rPr>
        <sz val="10"/>
        <color rgb="FF000000"/>
        <rFont val="Calibri"/>
      </rPr>
      <t xml:space="preserve"> 251014_The Coffee House_8 cities</t>
    </r>
  </si>
  <si>
    <r>
      <rPr>
        <u/>
        <sz val="10"/>
        <color rgb="FF1155CC"/>
        <rFont val="Calibri"/>
      </rPr>
      <t>[SuperVIP]_McDonald's_Mar</t>
    </r>
    <r>
      <rPr>
        <sz val="10"/>
        <rFont val="Calibri"/>
      </rPr>
      <t xml:space="preserve"> 251025_McDonald's_7 cities</t>
    </r>
  </si>
  <si>
    <r>
      <rPr>
        <u/>
        <sz val="10"/>
        <color rgb="FF1155CC"/>
        <rFont val="Calibri"/>
      </rPr>
      <t>[VIP]_Gà Rán KFC_20-22Mar</t>
    </r>
    <r>
      <rPr>
        <sz val="10"/>
        <color rgb="FF000000"/>
        <rFont val="Calibri"/>
      </rPr>
      <t xml:space="preserve"> 260106_Gà Rán KFC_31 cities</t>
    </r>
  </si>
  <si>
    <r>
      <rPr>
        <u/>
        <sz val="10"/>
        <color rgb="FF1155CC"/>
        <rFont val="Calibri"/>
      </rPr>
      <t>[SuperVIP]_McDonald's_Mar</t>
    </r>
    <r>
      <rPr>
        <sz val="10"/>
        <rFont val="Calibri"/>
      </rPr>
      <t xml:space="preserve"> 251025_McDonald's_7 cities</t>
    </r>
  </si>
  <si>
    <r>
      <rPr>
        <u/>
        <sz val="10"/>
        <color rgb="FF1155CC"/>
        <rFont val="Calibri"/>
      </rPr>
      <t>[SJBP]_Lotteria DI_Mar</t>
    </r>
    <r>
      <rPr>
        <sz val="10"/>
        <color rgb="FF000000"/>
        <rFont val="Calibri"/>
      </rPr>
      <t xml:space="preserve"> 250424_Lotteria DI_32 cities</t>
    </r>
  </si>
  <si>
    <r>
      <rPr>
        <u/>
        <sz val="10"/>
        <color rgb="FF1155CC"/>
        <rFont val="Calibri"/>
      </rPr>
      <t>[SJBP]_Cơm Thố Anh Nguyễn_Mar</t>
    </r>
    <r>
      <rPr>
        <sz val="10"/>
        <color rgb="FF000000"/>
        <rFont val="Calibri"/>
      </rPr>
      <t xml:space="preserve"> 250421_Cơm Thố Anh Nguyễn_13 cities</t>
    </r>
  </si>
  <si>
    <r>
      <rPr>
        <u/>
        <sz val="10"/>
        <color rgb="FF1155CC"/>
        <rFont val="Calibri"/>
      </rPr>
      <t>[SJBP]_Domino's Pizza_Mar</t>
    </r>
    <r>
      <rPr>
        <sz val="10"/>
        <color rgb="FF000000"/>
        <rFont val="Calibri"/>
      </rPr>
      <t xml:space="preserve"> 250116_Domino pizza_11 cities</t>
    </r>
  </si>
  <si>
    <r>
      <rPr>
        <u/>
        <sz val="10"/>
        <color rgb="FF1155CC"/>
        <rFont val="Calibri"/>
      </rPr>
      <t>[VIP]_Cơm Thố Anh Nguyễn_16-29Mar</t>
    </r>
    <r>
      <rPr>
        <sz val="10"/>
        <color rgb="FF000000"/>
        <rFont val="Calibri"/>
      </rPr>
      <t xml:space="preserve"> 250421_Cơm Thố Anh Nguyễn_13 cities</t>
    </r>
  </si>
  <si>
    <r>
      <rPr>
        <u/>
        <sz val="10"/>
        <color rgb="FF1155CC"/>
        <rFont val="Calibri"/>
      </rPr>
      <t>[SJBP]_Gà Rán Popeyes_Mar</t>
    </r>
    <r>
      <rPr>
        <u/>
        <sz val="10"/>
        <color rgb="FF000000"/>
        <rFont val="Calibri"/>
      </rPr>
      <t xml:space="preserve"> 241231_Gà Rán Popeyes_9 cities</t>
    </r>
  </si>
  <si>
    <r>
      <rPr>
        <u/>
        <sz val="10"/>
        <color rgb="FF1155CC"/>
        <rFont val="Calibri"/>
      </rPr>
      <t>[SJBP]_Pizza Hut_Mar</t>
    </r>
    <r>
      <rPr>
        <u/>
        <sz val="10"/>
        <color rgb="FF000000"/>
        <rFont val="Calibri"/>
      </rPr>
      <t xml:space="preserve"> 260106_Pizza Hut_21 cities</t>
    </r>
  </si>
  <si>
    <r>
      <rPr>
        <u/>
        <sz val="10"/>
        <color rgb="FF1155CC"/>
        <rFont val="Calibri"/>
      </rPr>
      <t>[SJBP]_The Coffee House_1đ</t>
    </r>
    <r>
      <rPr>
        <sz val="10"/>
        <rFont val="Calibri"/>
      </rPr>
      <t xml:space="preserve"> 251014_The Coffee House_8 cities</t>
    </r>
  </si>
  <si>
    <r>
      <rPr>
        <u/>
        <sz val="10"/>
        <color rgb="FF1155CC"/>
        <rFont val="Calibri"/>
      </rPr>
      <t>[VIP]_Cơm Thố Anh Nguyễn_1-19Apr</t>
    </r>
    <r>
      <rPr>
        <u/>
        <sz val="10"/>
        <color rgb="FF000000"/>
        <rFont val="Calibri"/>
      </rPr>
      <t xml:space="preserve"> 250421_Cơm Thố Anh Nguyễn_13 cities</t>
    </r>
  </si>
  <si>
    <r>
      <rPr>
        <u/>
        <sz val="10"/>
        <color rgb="FF1155CC"/>
        <rFont val="Calibri"/>
      </rPr>
      <t>[SuperVIP]_Gà Rán Popeyes_1-5Apr</t>
    </r>
    <r>
      <rPr>
        <sz val="10"/>
        <color rgb="FF000000"/>
        <rFont val="Calibri"/>
      </rPr>
      <t xml:space="preserve"> 241231_Gà Rán Popeyes_9 cities</t>
    </r>
  </si>
  <si>
    <r>
      <rPr>
        <u/>
        <sz val="10"/>
        <color rgb="FF1155CC"/>
        <rFont val="Calibri"/>
      </rPr>
      <t>[SuperVIP]_Gà Rán KFC_3-16Apr</t>
    </r>
    <r>
      <rPr>
        <sz val="10"/>
        <rFont val="Calibri"/>
      </rPr>
      <t xml:space="preserve"> 260106_Gà Rán KFC_31 cities</t>
    </r>
  </si>
  <si>
    <r>
      <rPr>
        <u/>
        <sz val="10"/>
        <color rgb="FF1155CC"/>
        <rFont val="Calibri"/>
      </rPr>
      <t>[SJBP]_Gà Rán KFC_CUPC1</t>
    </r>
    <r>
      <rPr>
        <u/>
        <sz val="10"/>
        <color rgb="FF000000"/>
        <rFont val="Calibri"/>
      </rPr>
      <t xml:space="preserve"> 260106_Gà Rán KFC_31 cities</t>
    </r>
  </si>
  <si>
    <r>
      <rPr>
        <strike/>
        <u/>
        <sz val="10"/>
        <color rgb="FF1155CC"/>
        <rFont val="Calibri"/>
      </rPr>
      <t>[VIP]_Lotteria DI_6-9Apr</t>
    </r>
    <r>
      <rPr>
        <strike/>
        <u/>
        <sz val="10"/>
        <color rgb="FF000000"/>
        <rFont val="Calibri"/>
      </rPr>
      <t xml:space="preserve"> 260116_Lotteria_41 cities</t>
    </r>
  </si>
  <si>
    <r>
      <rPr>
        <u/>
        <sz val="10"/>
        <color rgb="FF1155CC"/>
        <rFont val="Calibri"/>
      </rPr>
      <t>[VIP]_Cơm Thố Anh Nguyễn_1-19Apr</t>
    </r>
    <r>
      <rPr>
        <u/>
        <sz val="10"/>
        <color rgb="FF000000"/>
        <rFont val="Calibri"/>
      </rPr>
      <t xml:space="preserve"> 250421_Cơm Thố Anh Nguyễn_13 cities</t>
    </r>
  </si>
  <si>
    <r>
      <rPr>
        <u/>
        <sz val="10"/>
        <color rgb="FF1155CC"/>
        <rFont val="Calibri"/>
      </rPr>
      <t>[SuperVIP]_Highlands Coffee_20-24Apr</t>
    </r>
    <r>
      <rPr>
        <sz val="10"/>
        <color rgb="FF000000"/>
        <rFont val="Calibri"/>
      </rPr>
      <t xml:space="preserve"> 260106_Highlands Coffee_41 cities</t>
    </r>
  </si>
  <si>
    <r>
      <rPr>
        <u/>
        <sz val="10"/>
        <color rgb="FF1155CC"/>
        <rFont val="Calibri"/>
      </rPr>
      <t>[SuperVIP]_Lotteria DI_23-26Apr</t>
    </r>
    <r>
      <rPr>
        <sz val="10"/>
        <color rgb="FF000000"/>
        <rFont val="Calibri"/>
      </rPr>
      <t xml:space="preserve"> 260116_Lotteria_41 cities</t>
    </r>
  </si>
  <si>
    <r>
      <rPr>
        <u/>
        <sz val="10"/>
        <color rgb="FF1155CC"/>
        <rFont val="Calibri"/>
      </rPr>
      <t>[SuperVIP]_Pizza Hut_10-26Apr</t>
    </r>
    <r>
      <rPr>
        <sz val="10"/>
        <color rgb="FF000000"/>
        <rFont val="Calibri"/>
      </rPr>
      <t xml:space="preserve"> 260106_Pizza Hut_21 cities</t>
    </r>
  </si>
  <si>
    <t>Static Banner 3</t>
  </si>
  <si>
    <r>
      <rPr>
        <u/>
        <sz val="10"/>
        <color rgb="FF1155CC"/>
        <rFont val="Calibri"/>
      </rPr>
      <t>[Combo 1]_Trà Sữa May Cha_Mar</t>
    </r>
    <r>
      <rPr>
        <sz val="10"/>
        <rFont val="Calibri"/>
      </rPr>
      <t>_BD,BH,CT, Hue, DL</t>
    </r>
  </si>
  <si>
    <r>
      <rPr>
        <u/>
        <sz val="10"/>
        <color rgb="FF1155CC"/>
        <rFont val="Calibri"/>
      </rPr>
      <t>[Combo 1]_Trà Sữa May Cha_Mar</t>
    </r>
    <r>
      <rPr>
        <sz val="10"/>
        <rFont val="Calibri"/>
      </rPr>
      <t>_BD,BH,CT, Hue, DL</t>
    </r>
  </si>
  <si>
    <t>[Combo 1]_Trà Sữa Sekai_Mar</t>
  </si>
  <si>
    <t>[Combo 1]_Rau Má Mix_Mar</t>
  </si>
  <si>
    <t>[Combo 1]_Trà Sữa Winggo - Trà Sữa Kem Trứng Nướng, Trà Hoa Quả &amp; Matcha_Mar</t>
  </si>
  <si>
    <r>
      <rPr>
        <u/>
        <sz val="10"/>
        <color rgb="FF1155CC"/>
        <rFont val="Calibri"/>
      </rPr>
      <t>[VIP]_Cà Phê Muối Chú Long_3-8.3</t>
    </r>
    <r>
      <rPr>
        <sz val="10"/>
        <color rgb="FF000000"/>
        <rFont val="Calibri"/>
      </rPr>
      <t xml:space="preserve"> 260202_Cà Phê Muối Chú Long_16 cities</t>
    </r>
  </si>
  <si>
    <t>[Combo 1]_Cơm Tấm Phúc Lộc Thọ_Mar</t>
  </si>
  <si>
    <t>[Combo 1]_Milo Dầm TUTIMI_Mar</t>
  </si>
  <si>
    <t>[Combo 1]_Mokchang - Đồ Ăn Hàn Quốc_Mar.06</t>
  </si>
  <si>
    <r>
      <rPr>
        <u/>
        <sz val="10"/>
        <color rgb="FF1155CC"/>
        <rFont val="Calibri"/>
      </rPr>
      <t>[SJBP]_Cơm Thố Anh Nguyễn_Mar</t>
    </r>
    <r>
      <rPr>
        <sz val="10"/>
        <color rgb="FF000000"/>
        <rFont val="Calibri"/>
      </rPr>
      <t xml:space="preserve"> 250421_Cơm Thố Anh Nguyễn_13 cities</t>
    </r>
  </si>
  <si>
    <t>[Combo 1]_Olong Châu_Mar</t>
  </si>
  <si>
    <t>[Combo 1]_Kem Bơ - Trái Cây Tô &amp; Ăn Vặt_Mar</t>
  </si>
  <si>
    <t>[Combo 1]_Ding Tea_Mar</t>
  </si>
  <si>
    <r>
      <rPr>
        <u/>
        <sz val="10"/>
        <color rgb="FF1155CC"/>
        <rFont val="Calibri"/>
      </rPr>
      <t>[Combo 1]_Trà Sữa May Cha_Mar</t>
    </r>
    <r>
      <rPr>
        <sz val="10"/>
        <rFont val="Calibri"/>
      </rPr>
      <t>_BD,CT,AG,TG,BH,LA,KG,DL,Hue</t>
    </r>
  </si>
  <si>
    <t>[Combo 1]_Co.op Food_Mar_SJBP</t>
  </si>
  <si>
    <t>[Combo 1]_Sukiya - Cơm Bò Hầm &amp; Mì Ramen_Mar</t>
  </si>
  <si>
    <t>[Combo 1]_Al Fresco's_Mar</t>
  </si>
  <si>
    <r>
      <rPr>
        <u/>
        <sz val="10"/>
        <color rgb="FF1155CC"/>
        <rFont val="Calibri"/>
      </rPr>
      <t>[Combo 1]_Trà Sữa May Cha_Mar</t>
    </r>
    <r>
      <rPr>
        <sz val="10"/>
        <rFont val="Calibri"/>
      </rPr>
      <t>_BD,BH,CT,Hue,DL</t>
    </r>
  </si>
  <si>
    <r>
      <rPr>
        <u/>
        <sz val="10"/>
        <color rgb="FF1155CC"/>
        <rFont val="Calibri"/>
      </rPr>
      <t>[Combo 1]_Trà Sữa May Cha_Mar</t>
    </r>
    <r>
      <rPr>
        <sz val="10"/>
        <rFont val="Calibri"/>
      </rPr>
      <t>_BD,BH,CT,Hue,DL</t>
    </r>
  </si>
  <si>
    <t>[Combo 1]_Bún Bò 1991_Mar</t>
  </si>
  <si>
    <t>[Combo 1]_The Alley_Mar</t>
  </si>
  <si>
    <t>[Combo 1]_Mokchang - Đồ Ăn Hàn Quốc_Mar.21</t>
  </si>
  <si>
    <r>
      <rPr>
        <u/>
        <sz val="10"/>
        <color rgb="FF1155CC"/>
        <rFont val="Calibri"/>
      </rPr>
      <t>[SJBP]_Highlands Coffee_-50k</t>
    </r>
    <r>
      <rPr>
        <sz val="10"/>
        <color rgb="FF000000"/>
        <rFont val="Calibri"/>
      </rPr>
      <t xml:space="preserve"> 260106_Highlands Coffee_41 cities</t>
    </r>
  </si>
  <si>
    <r>
      <rPr>
        <u/>
        <sz val="10"/>
        <color rgb="FF1155CC"/>
        <rFont val="Calibri"/>
      </rPr>
      <t>[Win 1]_Trà Sữa May Cha_Mar</t>
    </r>
    <r>
      <rPr>
        <u/>
        <sz val="10"/>
        <color rgb="FF1155CC"/>
        <rFont val="Calibri"/>
      </rPr>
      <t>_BD,CT,AG,TG,BH,LA,KG,DL,Hue</t>
    </r>
  </si>
  <si>
    <t>[Combo 1]_Matcha Vibe - Tiệm Trà Nhật Bản_Mar</t>
  </si>
  <si>
    <t>[Combo 1]_Guu Chicken - Gà Rán &amp; Cơm Gà_Mar</t>
  </si>
  <si>
    <t>[Combo 1]_Trà Sữa Dhi_Mar</t>
  </si>
  <si>
    <r>
      <rPr>
        <u/>
        <sz val="10"/>
        <color rgb="FF1155CC"/>
        <rFont val="Calibri"/>
      </rPr>
      <t>[Combo 1]_Trà Sữa May Cha_Mar</t>
    </r>
    <r>
      <rPr>
        <sz val="10"/>
        <rFont val="Calibri"/>
      </rPr>
      <t>_BD,CT,AG,TG,BH,LA,KG,DL,Hue</t>
    </r>
  </si>
  <si>
    <t>[Combo 1]_Busan Korean Food_Mar</t>
  </si>
  <si>
    <r>
      <rPr>
        <u/>
        <sz val="10"/>
        <color rgb="FF1155CC"/>
        <rFont val="Calibri"/>
      </rPr>
      <t>[Combo 1]_Trà Sữa May Cha_Mar</t>
    </r>
    <r>
      <rPr>
        <sz val="10"/>
        <rFont val="Calibri"/>
      </rPr>
      <t>_BD,CT,AG,TG,BH,LA,KG,DL,Hue</t>
    </r>
  </si>
  <si>
    <t>[Combo 1]_Trà Sữa GMi - Coffee &amp; Tea_Mar</t>
  </si>
  <si>
    <t>[Combo 1]_Trung Nguyên - Việt Nam_Mar</t>
  </si>
  <si>
    <t>[Combo 1]_Rau Má Mix_Apr</t>
  </si>
  <si>
    <r>
      <rPr>
        <u/>
        <sz val="10"/>
        <color rgb="FF1155CC"/>
        <rFont val="Calibri"/>
      </rPr>
      <t>[Combo 1]_Trà Sữa May Cha_Apr.50%</t>
    </r>
    <r>
      <rPr>
        <sz val="10"/>
        <rFont val="Calibri"/>
      </rPr>
      <t>_BD,CT,AG,TG,BH,LA,KG,DL,Hue</t>
    </r>
  </si>
  <si>
    <t>[Combo 1]_Trà Sữa May Cha_Apr.30%</t>
  </si>
  <si>
    <t>[Combo Custom]_Milo Dầm TUTIMI_Apr.6.03</t>
  </si>
  <si>
    <t>[Combo 1]_Mokchang - Đồ Ăn Hàn Quốc_Apr</t>
  </si>
  <si>
    <r>
      <rPr>
        <u/>
        <sz val="10"/>
        <color rgb="FF1155CC"/>
        <rFont val="Calibri"/>
      </rPr>
      <t>[VIP]_Gong Cha_6-8Apr</t>
    </r>
    <r>
      <rPr>
        <sz val="10"/>
        <color rgb="FF000000"/>
        <rFont val="Calibri"/>
      </rPr>
      <t xml:space="preserve"> 260109_Gong Cha_7 cities</t>
    </r>
  </si>
  <si>
    <t>[Combo 1]_Bún Bò 1991_Apr</t>
  </si>
  <si>
    <t>[Combo 1]_Kem Bơ - Trái Cây Tô &amp; Ăn Vặt_Apr</t>
  </si>
  <si>
    <t>[Combo 1]_Ding Tea_Apr</t>
  </si>
  <si>
    <r>
      <rPr>
        <u/>
        <sz val="10"/>
        <color rgb="FF1155CC"/>
        <rFont val="Calibri"/>
      </rPr>
      <t xml:space="preserve">[SuperVIP]_Trà Sữa May Cha_Apr </t>
    </r>
    <r>
      <rPr>
        <sz val="10"/>
        <color rgb="FF000000"/>
        <rFont val="Calibri"/>
      </rPr>
      <t xml:space="preserve"> 260106_Trà Sữa May Cha_9 cities</t>
    </r>
  </si>
  <si>
    <t>[Combo 1]_Bún Đậu Homemade_Apr</t>
  </si>
  <si>
    <t>[Combo 1]_Sukiya - Cơm Bò Hầm &amp; Mì Ramen_Apr</t>
  </si>
  <si>
    <t>[Combo 1]_Matcha Vibe - Tiệm Trà Nhật Bản_Apr</t>
  </si>
  <si>
    <t>[Alacarte]_Guu Chicken - Gà Rán &amp; Cơm Gà_Apr</t>
  </si>
  <si>
    <r>
      <rPr>
        <u/>
        <sz val="10"/>
        <color rgb="FF000000"/>
        <rFont val="Arial"/>
      </rPr>
      <t xml:space="preserve"> </t>
    </r>
    <r>
      <rPr>
        <u/>
        <sz val="10"/>
        <color rgb="FF1155CC"/>
        <rFont val="Arial"/>
      </rPr>
      <t>[VIP]_The Coffee House_13-15Apr</t>
    </r>
  </si>
  <si>
    <r>
      <rPr>
        <u/>
        <sz val="10"/>
        <color rgb="FF1155CC"/>
        <rFont val="Arial"/>
      </rPr>
      <t>[VIP]_The Coffee House_13-15Apr</t>
    </r>
    <r>
      <rPr>
        <sz val="10"/>
        <rFont val="Arial"/>
      </rPr>
      <t xml:space="preserve"> 251014_The Coffee House_8 cities</t>
    </r>
  </si>
  <si>
    <t>[Combo 1]_Olong Châu_Apr</t>
  </si>
  <si>
    <t>[Custom 6]_TEA JOY - Trà &amp; Trà Sữa</t>
  </si>
  <si>
    <t>[Combo 1]_KOMBO - Cơm Niêu Singapore_Apr</t>
  </si>
  <si>
    <t>[Combo 1]_Bánh Mì Bà Huynh - Cống Quỳnh_Apr</t>
  </si>
  <si>
    <t>[Combo 1]_The Alley_Apr</t>
  </si>
  <si>
    <t>[Combo 1]_Trà Sữa Winggo - Trà Sữa Kem Trứng Nướng, Trà Hoa Quả &amp; Matcha_Apr</t>
  </si>
  <si>
    <t>[Combo 1]_Busan Korean Food</t>
  </si>
  <si>
    <t>[Combo Custom]_Milo Dầm TUTIMI_Apr.6.20</t>
  </si>
  <si>
    <r>
      <rPr>
        <u/>
        <sz val="10"/>
        <color rgb="FF1155CC"/>
        <rFont val="Calibri"/>
      </rPr>
      <t>[Combo 1]_Trà Sữa May Cha_Apr.50%</t>
    </r>
    <r>
      <rPr>
        <sz val="10"/>
        <color rgb="FF000000"/>
        <rFont val="Calibri"/>
      </rPr>
      <t>_BD,CT,AG,TG,BH,LA,KG,DL,Hue</t>
    </r>
  </si>
  <si>
    <r>
      <rPr>
        <u/>
        <sz val="10"/>
        <color rgb="FF1155CC"/>
        <rFont val="Calibri"/>
      </rPr>
      <t>[Combo 1]_Trà Sữa May Cha_Apr.50%</t>
    </r>
    <r>
      <rPr>
        <sz val="10"/>
        <color rgb="FF000000"/>
        <rFont val="Calibri"/>
      </rPr>
      <t>_BD,CT,AG,TG,BH,LA,KG,DL,Hue</t>
    </r>
  </si>
  <si>
    <t>Static Banner 4</t>
  </si>
  <si>
    <r>
      <rPr>
        <u/>
        <sz val="10"/>
        <color rgb="FF1155CC"/>
        <rFont val="Calibri"/>
      </rPr>
      <t>[VIP]_McDonald's_Mar</t>
    </r>
    <r>
      <rPr>
        <sz val="10"/>
        <rFont val="Calibri"/>
      </rPr>
      <t xml:space="preserve">  251025_McDonald's_7 cities</t>
    </r>
  </si>
  <si>
    <r>
      <rPr>
        <u/>
        <sz val="10"/>
        <color rgb="FF1155CC"/>
        <rFont val="Calibri"/>
      </rPr>
      <t>[VIP]_Cà Phê Muối Chú Long_3-8.3</t>
    </r>
    <r>
      <rPr>
        <sz val="10"/>
        <color rgb="FF000000"/>
        <rFont val="Calibri"/>
      </rPr>
      <t xml:space="preserve"> 260202_Cà Phê Muối Chú Long_16 cities</t>
    </r>
  </si>
  <si>
    <t>[VIP]_Tocotoco_8.3</t>
  </si>
  <si>
    <r>
      <rPr>
        <u/>
        <sz val="10"/>
        <color rgb="FF1155CC"/>
        <rFont val="Calibri"/>
      </rPr>
      <t>[Combo 1]_Co.op Food_Mar_SJBP</t>
    </r>
    <r>
      <rPr>
        <sz val="10"/>
        <color rgb="FF000000"/>
        <rFont val="Calibri"/>
      </rPr>
      <t>_CT</t>
    </r>
  </si>
  <si>
    <r>
      <rPr>
        <u/>
        <sz val="10"/>
        <color rgb="FF1155CC"/>
        <rFont val="Calibri"/>
      </rPr>
      <t>[Combo 1]_Co.op Food_Mar_SJBP</t>
    </r>
    <r>
      <rPr>
        <sz val="10"/>
        <color rgb="FF000000"/>
        <rFont val="Calibri"/>
      </rPr>
      <t>_CT</t>
    </r>
  </si>
  <si>
    <t>[Combo 1]_Bún Đậu Homemade_Mar</t>
  </si>
  <si>
    <t>[Combo 1]_Bánh Mì Bà Huynh - Cống Quỳnh_Mar</t>
  </si>
  <si>
    <r>
      <rPr>
        <u/>
        <sz val="10"/>
        <color rgb="FF1155CC"/>
        <rFont val="Calibri"/>
      </rPr>
      <t>[Combo 1]_Trà Sữa May Cha_Mar</t>
    </r>
    <r>
      <rPr>
        <sz val="10"/>
        <color rgb="FF000000"/>
        <rFont val="Calibri"/>
      </rPr>
      <t>_BD,CT,AG,TG,BH,LA,KG,DL,Hue</t>
    </r>
  </si>
  <si>
    <r>
      <rPr>
        <u/>
        <sz val="10"/>
        <color rgb="FF1155CC"/>
        <rFont val="Calibri"/>
      </rPr>
      <t>[SuperVIP]_Phê La_1-3Apr</t>
    </r>
    <r>
      <rPr>
        <sz val="10"/>
        <color rgb="FF000000"/>
        <rFont val="Calibri"/>
      </rPr>
      <t xml:space="preserve"> 260116_Phê La_11 cities</t>
    </r>
  </si>
  <si>
    <r>
      <rPr>
        <u/>
        <sz val="10"/>
        <color rgb="FF1155CC"/>
        <rFont val="Calibri"/>
      </rPr>
      <t>[Combo 1]_Trà Sữa May Cha_Apr.50%</t>
    </r>
    <r>
      <rPr>
        <sz val="10"/>
        <color rgb="FF000000"/>
        <rFont val="Calibri"/>
      </rPr>
      <t>_BD,CT,AG,TG,BH,LA,KG,DL,Hue</t>
    </r>
  </si>
  <si>
    <t>[Combo 1]_Cơm Tấm Phúc Lộc Thọ_Apr</t>
  </si>
  <si>
    <t xml:space="preserve">[Combo 1]_Co.op Food_Apr </t>
  </si>
  <si>
    <r>
      <rPr>
        <u/>
        <sz val="10"/>
        <color rgb="FF1155CC"/>
        <rFont val="Calibri"/>
      </rPr>
      <t>[Combo 1]_Co.op Food_Apr</t>
    </r>
    <r>
      <rPr>
        <sz val="10"/>
        <color rgb="FF000000"/>
        <rFont val="Calibri"/>
      </rPr>
      <t>_CT</t>
    </r>
  </si>
  <si>
    <r>
      <rPr>
        <u/>
        <sz val="10"/>
        <color rgb="FF1155CC"/>
        <rFont val="Calibri"/>
      </rPr>
      <t>[Combo 1]_Co.op Food_Apr</t>
    </r>
    <r>
      <rPr>
        <sz val="10"/>
        <color rgb="FF000000"/>
        <rFont val="Calibri"/>
      </rPr>
      <t>_CT</t>
    </r>
  </si>
  <si>
    <t>Static Banner 5</t>
  </si>
  <si>
    <t xml:space="preserve">[VIP]_Cà Phê Muối Chú Long_3-8.3        </t>
  </si>
  <si>
    <t>[VIP]_Cà Phê Muối Chú Long_3-8.3 260202_Cà Phê Muối Chú Long_16 cities</t>
  </si>
  <si>
    <t>[JBP]_Gà Rán Texas Chicken_Mar</t>
  </si>
  <si>
    <r>
      <rPr>
        <u/>
        <sz val="10"/>
        <color rgb="FF1155CC"/>
        <rFont val="Calibri"/>
      </rPr>
      <t>[JBP]_Gà Rán Texas Chicken_Mar</t>
    </r>
    <r>
      <rPr>
        <sz val="10"/>
        <color rgb="FF000000"/>
        <rFont val="Calibri"/>
      </rPr>
      <t xml:space="preserve"> 250102_Gà Rán Texas Chicken_6 cities</t>
    </r>
  </si>
  <si>
    <r>
      <rPr>
        <u/>
        <sz val="10"/>
        <color rgb="FF1155CC"/>
        <rFont val="Calibri"/>
      </rPr>
      <t>[SJBP]_Lotteria DI_Mar</t>
    </r>
    <r>
      <rPr>
        <sz val="10"/>
        <color rgb="FF000000"/>
        <rFont val="Calibri"/>
      </rPr>
      <t xml:space="preserve"> 250424_Lotteria DI_32 cities</t>
    </r>
  </si>
  <si>
    <r>
      <rPr>
        <u/>
        <sz val="10"/>
        <color rgb="FF1155CC"/>
        <rFont val="Calibri"/>
      </rPr>
      <t>[SuperVIP]_Phê La_16-20Mar</t>
    </r>
    <r>
      <rPr>
        <sz val="10"/>
        <rFont val="Calibri"/>
      </rPr>
      <t xml:space="preserve"> </t>
    </r>
  </si>
  <si>
    <r>
      <rPr>
        <u/>
        <sz val="10"/>
        <color rgb="FF1155CC"/>
        <rFont val="Calibri"/>
      </rPr>
      <t>[SuperVIP]_Phê La_16-20Mar</t>
    </r>
    <r>
      <rPr>
        <sz val="10"/>
        <rFont val="Calibri"/>
      </rPr>
      <t xml:space="preserve"> </t>
    </r>
  </si>
  <si>
    <r>
      <rPr>
        <u/>
        <sz val="10"/>
        <color rgb="FF1155CC"/>
        <rFont val="Calibri"/>
      </rPr>
      <t>[SuperVIP]_Phê La_16-20Mar</t>
    </r>
    <r>
      <rPr>
        <sz val="10"/>
        <rFont val="Calibri"/>
      </rPr>
      <t xml:space="preserve"> </t>
    </r>
  </si>
  <si>
    <r>
      <rPr>
        <u/>
        <sz val="10"/>
        <color rgb="FF1155CC"/>
        <rFont val="Calibri"/>
      </rPr>
      <t>[SuperVIP]_Phê La_16-20Mar</t>
    </r>
    <r>
      <rPr>
        <sz val="10"/>
        <rFont val="Calibri"/>
      </rPr>
      <t xml:space="preserve"> 260116_Phê La_11 cities</t>
    </r>
  </si>
  <si>
    <t>[Combo 1]_SOL_Mar</t>
  </si>
  <si>
    <t>[Alacarte]_Trà Sữa Bingxue_Apr</t>
  </si>
  <si>
    <r>
      <rPr>
        <u/>
        <sz val="10"/>
        <color rgb="FF1155CC"/>
        <rFont val="Calibri"/>
      </rPr>
      <t>[Alacarte]_Trà Sữa Bingxue_Apr</t>
    </r>
    <r>
      <rPr>
        <sz val="10"/>
        <rFont val="Calibri"/>
      </rPr>
      <t>_260105_Trà sữa Bingxue_12 cities</t>
    </r>
  </si>
  <si>
    <r>
      <rPr>
        <u/>
        <sz val="10"/>
        <color rgb="FF1155CC"/>
        <rFont val="Calibri"/>
      </rPr>
      <t>[Alacarte]_Trà Sữa Bingxue_Apr</t>
    </r>
    <r>
      <rPr>
        <sz val="10"/>
        <rFont val="Calibri"/>
      </rPr>
      <t>_260105_Trà sữa Bingxue_12 cities</t>
    </r>
  </si>
  <si>
    <r>
      <rPr>
        <u/>
        <sz val="10"/>
        <color rgb="FF1155CC"/>
        <rFont val="Calibri"/>
      </rPr>
      <t>[Alacarte]_Trà Sữa Bingxue_Apr</t>
    </r>
    <r>
      <rPr>
        <sz val="10"/>
        <rFont val="Calibri"/>
      </rPr>
      <t>_260105_Trà sữa Bingxue_12 cities</t>
    </r>
  </si>
  <si>
    <r>
      <rPr>
        <u/>
        <sz val="10"/>
        <color rgb="FF1155CC"/>
        <rFont val="Calibri"/>
      </rPr>
      <t>[Alacarte]_Trà Sữa Bingxue_Apr</t>
    </r>
    <r>
      <rPr>
        <sz val="10"/>
        <rFont val="Calibri"/>
      </rPr>
      <t>_260105_Trà sữa Bingxue_12 cities</t>
    </r>
  </si>
  <si>
    <r>
      <rPr>
        <u/>
        <sz val="10"/>
        <color rgb="FF1155CC"/>
        <rFont val="Calibri"/>
      </rPr>
      <t>[Alacarte]_Trà Sữa Bingxue_Apr</t>
    </r>
    <r>
      <rPr>
        <sz val="10"/>
        <rFont val="Calibri"/>
      </rPr>
      <t>_260105_Trà sữa Bingxue_12 cities</t>
    </r>
  </si>
  <si>
    <r>
      <rPr>
        <u/>
        <sz val="10"/>
        <color rgb="FF1155CC"/>
        <rFont val="Calibri"/>
      </rPr>
      <t>[Alacarte]_Trà Sữa Bingxue_Apr</t>
    </r>
    <r>
      <rPr>
        <sz val="10"/>
        <rFont val="Calibri"/>
      </rPr>
      <t>_260105_Trà sữa Bingxue_12 cities</t>
    </r>
  </si>
  <si>
    <r>
      <rPr>
        <u/>
        <sz val="10"/>
        <color rgb="FF1155CC"/>
        <rFont val="Calibri"/>
      </rPr>
      <t>[Alacarte]_Trà Sữa Bingxue_Apr</t>
    </r>
    <r>
      <rPr>
        <sz val="10"/>
        <rFont val="Calibri"/>
      </rPr>
      <t>_260105_Trà sữa Bingxue_12 cities</t>
    </r>
  </si>
  <si>
    <r>
      <rPr>
        <sz val="10"/>
        <rFont val="Calibri"/>
      </rPr>
      <t xml:space="preserve"> </t>
    </r>
    <r>
      <rPr>
        <u/>
        <sz val="10"/>
        <color rgb="FF1155CC"/>
        <rFont val="Calibri"/>
      </rPr>
      <t>[VIP]_Cà Phê Muối Chú Long_Apr</t>
    </r>
    <r>
      <rPr>
        <sz val="10"/>
        <rFont val="Calibri"/>
      </rPr>
      <t xml:space="preserve"> 260202_Cà Phê Muối Chú Long_16 cities</t>
    </r>
  </si>
  <si>
    <r>
      <rPr>
        <u/>
        <sz val="10"/>
        <color rgb="FF1155CC"/>
        <rFont val="Calibri"/>
      </rPr>
      <t>[Alacarte]_Trà Sữa Bingxue_Apr</t>
    </r>
    <r>
      <rPr>
        <sz val="10"/>
        <rFont val="Calibri"/>
      </rPr>
      <t>_260105_Trà sữa Bingxue_12 cities</t>
    </r>
  </si>
  <si>
    <r>
      <rPr>
        <u/>
        <sz val="10"/>
        <color rgb="FF1155CC"/>
        <rFont val="Calibri"/>
      </rPr>
      <t>[Alacarte]_Trà Sữa Bingxue_Apr</t>
    </r>
    <r>
      <rPr>
        <sz val="10"/>
        <rFont val="Calibri"/>
      </rPr>
      <t>_260105_Trà sữa Bingxue_12 cities</t>
    </r>
  </si>
  <si>
    <r>
      <rPr>
        <u/>
        <sz val="10"/>
        <color rgb="FF1155CC"/>
        <rFont val="Calibri"/>
      </rPr>
      <t>[Alacarte]_Trà Sữa Bingxue_Apr</t>
    </r>
    <r>
      <rPr>
        <sz val="10"/>
        <rFont val="Calibri"/>
      </rPr>
      <t>_260105_Trà sữa Bingxue_12 cities</t>
    </r>
  </si>
  <si>
    <r>
      <rPr>
        <u/>
        <sz val="10"/>
        <color rgb="FF1155CC"/>
        <rFont val="Calibri"/>
      </rPr>
      <t>[Alacarte]_Trà Sữa Bingxue_Apr</t>
    </r>
    <r>
      <rPr>
        <sz val="10"/>
        <rFont val="Calibri"/>
      </rPr>
      <t>_260105_Trà sữa Bingxue_12 cities</t>
    </r>
  </si>
  <si>
    <r>
      <rPr>
        <u/>
        <sz val="10"/>
        <color rgb="FF1155CC"/>
        <rFont val="Calibri"/>
      </rPr>
      <t>[Alacarte]_Trà Sữa Bingxue_Apr</t>
    </r>
    <r>
      <rPr>
        <sz val="10"/>
        <rFont val="Calibri"/>
      </rPr>
      <t>_260105_Trà sữa Bingxue_12 cities</t>
    </r>
  </si>
  <si>
    <t>[Combo Custom]_Trà Sữa Sekai_Apr.2</t>
  </si>
  <si>
    <r>
      <rPr>
        <u/>
        <sz val="10"/>
        <color rgb="FF1155CC"/>
        <rFont val="Calibri"/>
      </rPr>
      <t>[VIP]_Trà sữa Mixue_Apr</t>
    </r>
    <r>
      <rPr>
        <u/>
        <sz val="10"/>
        <color rgb="FF000000"/>
        <rFont val="Calibri"/>
      </rPr>
      <t xml:space="preserve"> 260318_Trà sữa Mixue_30 cities</t>
    </r>
  </si>
  <si>
    <r>
      <rPr>
        <u/>
        <sz val="10"/>
        <color rgb="FF1155CC"/>
        <rFont val="Calibri"/>
      </rPr>
      <t>[VIP]_Trà sữa Mixue_Apr</t>
    </r>
    <r>
      <rPr>
        <u/>
        <sz val="10"/>
        <color rgb="FF000000"/>
        <rFont val="Calibri"/>
      </rPr>
      <t xml:space="preserve"> 260318_Trà sữa Mixue_30 cities</t>
    </r>
  </si>
  <si>
    <t>Static Banner 6</t>
  </si>
  <si>
    <t xml:space="preserve"> [SuperVIP]_Phúc Long Coffee &amp; Tea_Combo 88k_8.3</t>
  </si>
  <si>
    <r>
      <rPr>
        <u/>
        <sz val="10"/>
        <color rgb="FF1155CC"/>
        <rFont val="Calibri"/>
      </rPr>
      <t>[SJBP]_Pizza Hut_Mar</t>
    </r>
    <r>
      <rPr>
        <u/>
        <sz val="10"/>
        <color rgb="FF000000"/>
        <rFont val="Calibri"/>
      </rPr>
      <t xml:space="preserve"> 260106_Pizza Hut_21 cities</t>
    </r>
  </si>
  <si>
    <r>
      <rPr>
        <u/>
        <sz val="10"/>
        <color rgb="FF1155CC"/>
        <rFont val="Calibri"/>
      </rPr>
      <t>[SJBP]_The Coffee House_1đ</t>
    </r>
    <r>
      <rPr>
        <sz val="10"/>
        <rFont val="Calibri"/>
      </rPr>
      <t xml:space="preserve"> 251014_The Coffee House_8 cities</t>
    </r>
  </si>
  <si>
    <r>
      <rPr>
        <u/>
        <sz val="10"/>
        <color rgb="FF1155CC"/>
        <rFont val="Calibri"/>
      </rPr>
      <t>[SJBP]_Highlands Coffee_23-26Mar</t>
    </r>
    <r>
      <rPr>
        <sz val="10"/>
        <color rgb="FF000000"/>
        <rFont val="Calibri"/>
      </rPr>
      <t xml:space="preserve"> 260106_Highlands Coffee_41 cities</t>
    </r>
  </si>
  <si>
    <r>
      <rPr>
        <u/>
        <sz val="10"/>
        <color rgb="FF1155CC"/>
        <rFont val="Calibri"/>
      </rPr>
      <t>[SJBP]_Highlands Coffee_-50k</t>
    </r>
    <r>
      <rPr>
        <sz val="10"/>
        <color rgb="FF000000"/>
        <rFont val="Calibri"/>
      </rPr>
      <t xml:space="preserve"> 260106_Highlands Coffee_41 cities</t>
    </r>
  </si>
  <si>
    <r>
      <rPr>
        <u/>
        <sz val="10"/>
        <color rgb="FF1155CC"/>
        <rFont val="Calibri"/>
      </rPr>
      <t>[SJBP]_Highlands Coffee_-50k</t>
    </r>
    <r>
      <rPr>
        <sz val="10"/>
        <color rgb="FF000000"/>
        <rFont val="Calibri"/>
      </rPr>
      <t xml:space="preserve"> 260106_Highlands Coffee_41 cities</t>
    </r>
  </si>
  <si>
    <t>[Combo 3]_Tháng 2 Cafe &amp; Trà_Mar</t>
  </si>
  <si>
    <r>
      <rPr>
        <u/>
        <sz val="10"/>
        <color rgb="FF000000"/>
        <rFont val="Arial"/>
      </rPr>
      <t xml:space="preserve"> </t>
    </r>
    <r>
      <rPr>
        <u/>
        <sz val="10"/>
        <color rgb="FF1155CC"/>
        <rFont val="Arial"/>
      </rPr>
      <t>[VIP]_The Coffee House_13-15Apr</t>
    </r>
  </si>
  <si>
    <r>
      <rPr>
        <u/>
        <sz val="10"/>
        <color rgb="FF000000"/>
        <rFont val="Arial"/>
      </rPr>
      <t xml:space="preserve"> </t>
    </r>
    <r>
      <rPr>
        <u/>
        <sz val="10"/>
        <color rgb="FF1155CC"/>
        <rFont val="Arial"/>
      </rPr>
      <t>[VIP]_The Coffee House_13-15Apr</t>
    </r>
  </si>
  <si>
    <t>Bottom Banner</t>
  </si>
  <si>
    <t>Bottom Banner 1</t>
  </si>
  <si>
    <r>
      <rPr>
        <u/>
        <sz val="10"/>
        <color rgb="FF1155CC"/>
        <rFont val="Calibri"/>
      </rPr>
      <t>[SJBP]_Highlands Coffee_Exclusive</t>
    </r>
    <r>
      <rPr>
        <sz val="10"/>
        <rFont val="Calibri"/>
      </rPr>
      <t xml:space="preserve"> 260106_Highlands Coffee_41 cities</t>
    </r>
  </si>
  <si>
    <r>
      <rPr>
        <u/>
        <sz val="10"/>
        <color rgb="FF1155CC"/>
        <rFont val="Calibri"/>
      </rPr>
      <t>[SuperVIP]_Phê La_2-4Mar</t>
    </r>
    <r>
      <rPr>
        <sz val="10"/>
        <color rgb="FF000000"/>
        <rFont val="Calibri"/>
      </rPr>
      <t xml:space="preserve"> 260116_Phê La_11 cities</t>
    </r>
  </si>
  <si>
    <r>
      <rPr>
        <u/>
        <sz val="10"/>
        <color rgb="FF1155CC"/>
        <rFont val="Calibri"/>
      </rPr>
      <t>[SJBP]_Cơm Thố Anh Nguyễn_Mar</t>
    </r>
    <r>
      <rPr>
        <sz val="10"/>
        <color rgb="FF000000"/>
        <rFont val="Calibri"/>
      </rPr>
      <t xml:space="preserve"> 250421_Cơm Thố Anh Nguyễn_13 cities</t>
    </r>
  </si>
  <si>
    <t>[Combo 3]_Milo Dầm TUTIMI_Mar</t>
  </si>
  <si>
    <r>
      <rPr>
        <sz val="10"/>
        <rFont val="Calibri"/>
      </rPr>
      <t xml:space="preserve"> </t>
    </r>
    <r>
      <rPr>
        <u/>
        <sz val="10"/>
        <color rgb="FF1155CC"/>
        <rFont val="Calibri"/>
      </rPr>
      <t>[SuperVIP]_Phê La_2-4Mar</t>
    </r>
    <r>
      <rPr>
        <sz val="10"/>
        <rFont val="Calibri"/>
      </rPr>
      <t xml:space="preserve"> 260116_Phê La_11 cities
</t>
    </r>
  </si>
  <si>
    <r>
      <rPr>
        <u/>
        <sz val="10"/>
        <color rgb="FF1155CC"/>
        <rFont val="Calibri"/>
      </rPr>
      <t>[SJBP]_Highlands Coffee_Exclusive</t>
    </r>
    <r>
      <rPr>
        <sz val="10"/>
        <color rgb="FF000000"/>
        <rFont val="Calibri"/>
      </rPr>
      <t xml:space="preserve"> 260106_Highlands Coffee_41 cities</t>
    </r>
  </si>
  <si>
    <r>
      <rPr>
        <u/>
        <sz val="10"/>
        <color rgb="FF1155CC"/>
        <rFont val="Calibri"/>
      </rPr>
      <t>[SuperVIP]_Pizza Hut_Mar</t>
    </r>
    <r>
      <rPr>
        <sz val="10"/>
        <color rgb="FF000000"/>
        <rFont val="Calibri"/>
      </rPr>
      <t xml:space="preserve"> 260106_Pizza Hut_21 citie</t>
    </r>
  </si>
  <si>
    <r>
      <rPr>
        <u/>
        <sz val="10"/>
        <color rgb="FF1155CC"/>
        <rFont val="Calibri"/>
      </rPr>
      <t>[VIP]_Lotteria DI_11-13Mar</t>
    </r>
    <r>
      <rPr>
        <sz val="10"/>
        <rFont val="Calibri"/>
      </rPr>
      <t xml:space="preserve">  260116_Lotteria_41 cities</t>
    </r>
  </si>
  <si>
    <t>[Combo 3]_Cơm Tấm Phúc Lộc Thọ_Mar</t>
  </si>
  <si>
    <r>
      <rPr>
        <u/>
        <sz val="10"/>
        <color rgb="FF1155CC"/>
        <rFont val="Calibri"/>
      </rPr>
      <t>[SuperVIP]_Trà Sữa May Cha_Mar</t>
    </r>
    <r>
      <rPr>
        <sz val="10"/>
        <color rgb="FF000000"/>
        <rFont val="Calibri"/>
      </rPr>
      <t xml:space="preserve"> 260106_Trà Sữa May Cha_9 cities</t>
    </r>
  </si>
  <si>
    <r>
      <rPr>
        <u/>
        <sz val="10"/>
        <color rgb="FF1155CC"/>
        <rFont val="Calibri"/>
      </rPr>
      <t>[SuperVIP]_Cơm Thố Anh Nguyễn_11-15Mar</t>
    </r>
    <r>
      <rPr>
        <sz val="10"/>
        <rFont val="Calibri"/>
      </rPr>
      <t xml:space="preserve"> 250421_Cơm Thố Anh Nguyễn_13 cities</t>
    </r>
  </si>
  <si>
    <r>
      <rPr>
        <u/>
        <sz val="10"/>
        <color rgb="FF1155CC"/>
        <rFont val="Calibri"/>
      </rPr>
      <t>[SuperVIP]_The Coffee House_9-11.3</t>
    </r>
    <r>
      <rPr>
        <sz val="10"/>
        <rFont val="Calibri"/>
      </rPr>
      <t xml:space="preserve"> 251014_The Coffee House_8 cities</t>
    </r>
  </si>
  <si>
    <r>
      <rPr>
        <u/>
        <sz val="10"/>
        <color rgb="FF1155CC"/>
        <rFont val="Calibri"/>
      </rPr>
      <t>[SuperVIP]_The Coffee House_9-11.3</t>
    </r>
    <r>
      <rPr>
        <sz val="10"/>
        <rFont val="Calibri"/>
      </rPr>
      <t xml:space="preserve"> 251014_The Coffee House_8 cities</t>
    </r>
  </si>
  <si>
    <t>[Combo 3]_Phê La_Mar</t>
  </si>
  <si>
    <r>
      <rPr>
        <u/>
        <sz val="10"/>
        <color rgb="FF1155CC"/>
        <rFont val="Calibri"/>
      </rPr>
      <t>[SJBP]_Pizza Hut_Mar</t>
    </r>
    <r>
      <rPr>
        <u/>
        <sz val="10"/>
        <color rgb="FF000000"/>
        <rFont val="Calibri"/>
      </rPr>
      <t xml:space="preserve"> 260106_Pizza Hut_21 cities</t>
    </r>
  </si>
  <si>
    <r>
      <rPr>
        <u/>
        <sz val="10"/>
        <color rgb="FF1155CC"/>
        <rFont val="Calibri"/>
      </rPr>
      <t>[VIP]_Pizza Hut_Mar</t>
    </r>
    <r>
      <rPr>
        <u/>
        <sz val="10"/>
        <color rgb="FF000000"/>
        <rFont val="Calibri"/>
      </rPr>
      <t xml:space="preserve"> 260106_Pizza Hut_21 citie</t>
    </r>
  </si>
  <si>
    <r>
      <rPr>
        <u/>
        <sz val="10"/>
        <color rgb="FF1155CC"/>
        <rFont val="Calibri"/>
      </rPr>
      <t>[VIP]_Pizza Hut_Mar</t>
    </r>
    <r>
      <rPr>
        <u/>
        <sz val="10"/>
        <color rgb="FF000000"/>
        <rFont val="Calibri"/>
      </rPr>
      <t xml:space="preserve"> 260106_Pizza Hut_21 citie</t>
    </r>
  </si>
  <si>
    <r>
      <rPr>
        <u/>
        <sz val="10"/>
        <color rgb="FF1155CC"/>
        <rFont val="Calibri"/>
      </rPr>
      <t>[VIP]_Gong Cha_23-25Mar</t>
    </r>
    <r>
      <rPr>
        <sz val="10"/>
        <color rgb="FF000000"/>
        <rFont val="Calibri"/>
      </rPr>
      <t xml:space="preserve"> 260109_Gong Cha_7 cities</t>
    </r>
  </si>
  <si>
    <r>
      <rPr>
        <u/>
        <sz val="10"/>
        <color rgb="FF1155CC"/>
        <rFont val="Calibri"/>
      </rPr>
      <t>[VIP]_Gong Cha_23-25Mar</t>
    </r>
    <r>
      <rPr>
        <sz val="10"/>
        <rFont val="Calibri"/>
      </rPr>
      <t xml:space="preserve"> </t>
    </r>
  </si>
  <si>
    <r>
      <rPr>
        <u/>
        <sz val="10"/>
        <color rgb="FF1155CC"/>
        <rFont val="Calibri"/>
      </rPr>
      <t>[VIP]_Gong Cha_23-25Mar</t>
    </r>
    <r>
      <rPr>
        <sz val="10"/>
        <color rgb="FF000000"/>
        <rFont val="Calibri"/>
      </rPr>
      <t xml:space="preserve"> 260109_Gong Cha_7 cities</t>
    </r>
  </si>
  <si>
    <r>
      <rPr>
        <sz val="10"/>
        <rFont val="Calibri"/>
      </rPr>
      <t xml:space="preserve"> </t>
    </r>
    <r>
      <rPr>
        <u/>
        <sz val="10"/>
        <color rgb="FF1155CC"/>
        <rFont val="Calibri"/>
      </rPr>
      <t>[VIP]_Domino's Pizza_Mar</t>
    </r>
    <r>
      <rPr>
        <sz val="10"/>
        <rFont val="Calibri"/>
      </rPr>
      <t xml:space="preserve">  </t>
    </r>
  </si>
  <si>
    <r>
      <rPr>
        <sz val="10"/>
        <rFont val="Calibri"/>
      </rPr>
      <t xml:space="preserve"> </t>
    </r>
    <r>
      <rPr>
        <u/>
        <sz val="10"/>
        <color rgb="FF1155CC"/>
        <rFont val="Calibri"/>
      </rPr>
      <t>[VIP]_Domino's Pizza_Mar</t>
    </r>
    <r>
      <rPr>
        <sz val="10"/>
        <rFont val="Calibri"/>
      </rPr>
      <t xml:space="preserve">  </t>
    </r>
  </si>
  <si>
    <r>
      <rPr>
        <sz val="10"/>
        <rFont val="Calibri"/>
      </rPr>
      <t xml:space="preserve"> </t>
    </r>
    <r>
      <rPr>
        <u/>
        <sz val="10"/>
        <color rgb="FF1155CC"/>
        <rFont val="Calibri"/>
      </rPr>
      <t>[VIP]_Domino's Pizza_Mar</t>
    </r>
    <r>
      <rPr>
        <sz val="10"/>
        <rFont val="Calibri"/>
      </rPr>
      <t xml:space="preserve">  </t>
    </r>
  </si>
  <si>
    <r>
      <rPr>
        <sz val="10"/>
        <rFont val="Calibri"/>
      </rPr>
      <t xml:space="preserve"> </t>
    </r>
    <r>
      <rPr>
        <u/>
        <sz val="10"/>
        <color rgb="FF1155CC"/>
        <rFont val="Calibri"/>
      </rPr>
      <t>[VIP]_Domino's Pizza_Mar</t>
    </r>
    <r>
      <rPr>
        <sz val="10"/>
        <rFont val="Calibri"/>
      </rPr>
      <t xml:space="preserve">  250116_Domino pizza_11 cities</t>
    </r>
  </si>
  <si>
    <r>
      <rPr>
        <sz val="10"/>
        <rFont val="Calibri"/>
      </rPr>
      <t xml:space="preserve"> </t>
    </r>
    <r>
      <rPr>
        <u/>
        <sz val="10"/>
        <color rgb="FF1155CC"/>
        <rFont val="Calibri"/>
      </rPr>
      <t>[VIP]_Domino's Pizza_Mar</t>
    </r>
    <r>
      <rPr>
        <sz val="10"/>
        <rFont val="Calibri"/>
      </rPr>
      <t xml:space="preserve">  </t>
    </r>
  </si>
  <si>
    <r>
      <rPr>
        <sz val="10"/>
        <rFont val="Calibri"/>
      </rPr>
      <t xml:space="preserve"> </t>
    </r>
    <r>
      <rPr>
        <u/>
        <sz val="10"/>
        <color rgb="FF1155CC"/>
        <rFont val="Calibri"/>
      </rPr>
      <t>[VIP]_Domino's Pizza_Mar</t>
    </r>
    <r>
      <rPr>
        <sz val="10"/>
        <rFont val="Calibri"/>
      </rPr>
      <t xml:space="preserve">  </t>
    </r>
  </si>
  <si>
    <r>
      <rPr>
        <sz val="10"/>
        <rFont val="Calibri"/>
      </rPr>
      <t xml:space="preserve"> </t>
    </r>
    <r>
      <rPr>
        <u/>
        <sz val="10"/>
        <color rgb="FF1155CC"/>
        <rFont val="Calibri"/>
      </rPr>
      <t>[VIP]_Domino's Pizza_Mar</t>
    </r>
    <r>
      <rPr>
        <sz val="10"/>
        <rFont val="Calibri"/>
      </rPr>
      <t xml:space="preserve">  </t>
    </r>
  </si>
  <si>
    <r>
      <rPr>
        <sz val="10"/>
        <rFont val="Calibri"/>
      </rPr>
      <t xml:space="preserve"> </t>
    </r>
    <r>
      <rPr>
        <u/>
        <sz val="10"/>
        <color rgb="FF1155CC"/>
        <rFont val="Calibri"/>
      </rPr>
      <t>[VIP]_Domino's Pizza_Mar</t>
    </r>
    <r>
      <rPr>
        <sz val="10"/>
        <rFont val="Calibri"/>
      </rPr>
      <t xml:space="preserve">  250116_Domino pizza_11 cities</t>
    </r>
  </si>
  <si>
    <r>
      <rPr>
        <sz val="10"/>
        <rFont val="Calibri"/>
      </rPr>
      <t xml:space="preserve"> </t>
    </r>
    <r>
      <rPr>
        <u/>
        <sz val="10"/>
        <color rgb="FF1155CC"/>
        <rFont val="Calibri"/>
      </rPr>
      <t>[VIP]_Domino's Pizza_Mar</t>
    </r>
    <r>
      <rPr>
        <sz val="10"/>
        <rFont val="Calibri"/>
      </rPr>
      <t xml:space="preserve">  </t>
    </r>
  </si>
  <si>
    <r>
      <rPr>
        <sz val="10"/>
        <rFont val="Calibri"/>
      </rPr>
      <t xml:space="preserve"> </t>
    </r>
    <r>
      <rPr>
        <u/>
        <sz val="10"/>
        <color rgb="FF1155CC"/>
        <rFont val="Calibri"/>
      </rPr>
      <t>[VIP]_Domino's Pizza_Mar</t>
    </r>
    <r>
      <rPr>
        <sz val="10"/>
        <rFont val="Calibri"/>
      </rPr>
      <t xml:space="preserve">  </t>
    </r>
  </si>
  <si>
    <r>
      <rPr>
        <sz val="10"/>
        <rFont val="Calibri"/>
      </rPr>
      <t xml:space="preserve"> </t>
    </r>
    <r>
      <rPr>
        <u/>
        <sz val="10"/>
        <color rgb="FF1155CC"/>
        <rFont val="Calibri"/>
      </rPr>
      <t>[VIP]_Domino's Pizza_Mar</t>
    </r>
    <r>
      <rPr>
        <sz val="10"/>
        <rFont val="Calibri"/>
      </rPr>
      <t xml:space="preserve">  </t>
    </r>
  </si>
  <si>
    <r>
      <rPr>
        <sz val="10"/>
        <rFont val="Calibri"/>
      </rPr>
      <t xml:space="preserve"> </t>
    </r>
    <r>
      <rPr>
        <u/>
        <sz val="10"/>
        <color rgb="FF1155CC"/>
        <rFont val="Calibri"/>
      </rPr>
      <t>[VIP]_Domino's Pizza_Mar</t>
    </r>
    <r>
      <rPr>
        <sz val="10"/>
        <rFont val="Calibri"/>
      </rPr>
      <t xml:space="preserve">  250116_Domino pizza_11 cities</t>
    </r>
  </si>
  <si>
    <t>[Combo 3]_Cơm Tấm Phúc Lộc Thọ_Apr</t>
  </si>
  <si>
    <r>
      <rPr>
        <u/>
        <sz val="10"/>
        <color rgb="FF1155CC"/>
        <rFont val="Calibri"/>
      </rPr>
      <t>[SuperVIP]_Gà Rán Popeyes_1-5Apr</t>
    </r>
    <r>
      <rPr>
        <sz val="10"/>
        <color rgb="FF000000"/>
        <rFont val="Calibri"/>
      </rPr>
      <t xml:space="preserve"> 241231_Gà Rán Popeyes_9 cities</t>
    </r>
  </si>
  <si>
    <r>
      <rPr>
        <u/>
        <sz val="10"/>
        <color rgb="FF1155CC"/>
        <rFont val="Calibri"/>
      </rPr>
      <t>[SuperVIP]_Gà Rán Popeyes_1-5Apr</t>
    </r>
    <r>
      <rPr>
        <sz val="10"/>
        <color rgb="FF000000"/>
        <rFont val="Calibri"/>
      </rPr>
      <t xml:space="preserve"> 241231_Gà Rán Popeyes_9 cities</t>
    </r>
  </si>
  <si>
    <r>
      <rPr>
        <u/>
        <sz val="10"/>
        <color rgb="FF1155CC"/>
        <rFont val="Calibri"/>
      </rPr>
      <t>[VIP]_Lotteria DI_6-9Apr</t>
    </r>
    <r>
      <rPr>
        <sz val="10"/>
        <color rgb="FF000000"/>
        <rFont val="Calibri"/>
      </rPr>
      <t xml:space="preserve"> 260116_Lotteria_41 cities</t>
    </r>
  </si>
  <si>
    <t>[Combo 3]_Phê La_Apr</t>
  </si>
  <si>
    <t>[Combo Custom]_Trà Sữa Sekai_Apr.3</t>
  </si>
  <si>
    <t>[Combo 3]_Bún Chả Hà Nội 1982_Apr</t>
  </si>
  <si>
    <t>[Combo Custom]_Milo Dầm TUTIMI_Apr.3</t>
  </si>
  <si>
    <t>[Combo 3]_Bún Đậu Homemade_Apr</t>
  </si>
  <si>
    <r>
      <rPr>
        <u/>
        <sz val="10"/>
        <color rgb="FF1155CC"/>
        <rFont val="Calibri"/>
      </rPr>
      <t>[SuperVIP]_Lotteria DI_23-26Apr</t>
    </r>
    <r>
      <rPr>
        <sz val="10"/>
        <color rgb="FF000000"/>
        <rFont val="Calibri"/>
      </rPr>
      <t xml:space="preserve"> 260116_Lotteria_41 cities</t>
    </r>
  </si>
  <si>
    <t>[Combo 3]_ Trà Sữa Vietnam Airlines - AFT</t>
  </si>
  <si>
    <t>Bottom Banner 2</t>
  </si>
  <si>
    <r>
      <rPr>
        <u/>
        <sz val="10"/>
        <color rgb="FF1155CC"/>
        <rFont val="Calibri"/>
      </rPr>
      <t>[VIP]_McDonald's_Mar</t>
    </r>
    <r>
      <rPr>
        <sz val="10"/>
        <rFont val="Calibri"/>
      </rPr>
      <t xml:space="preserve">  251025_McDonald's_7 cities</t>
    </r>
  </si>
  <si>
    <r>
      <rPr>
        <u/>
        <sz val="10"/>
        <color rgb="FF1155CC"/>
        <rFont val="Calibri"/>
      </rPr>
      <t>[VIP]_Gà Rán Popeyes_2-5Mar</t>
    </r>
    <r>
      <rPr>
        <sz val="10"/>
        <color rgb="FF000000"/>
        <rFont val="Calibri"/>
      </rPr>
      <t xml:space="preserve"> 241231_Gà Rán Popeyes_9 cities</t>
    </r>
  </si>
  <si>
    <r>
      <rPr>
        <u/>
        <sz val="10"/>
        <color rgb="FF1155CC"/>
        <rFont val="Calibri"/>
      </rPr>
      <t xml:space="preserve"> [VIP]_Gà Rán Popeyes_2-5Mar</t>
    </r>
    <r>
      <rPr>
        <sz val="10"/>
        <rFont val="Calibri"/>
      </rPr>
      <t xml:space="preserve"> 241231_Gà Rán Popeyes_9 cities</t>
    </r>
  </si>
  <si>
    <r>
      <rPr>
        <u/>
        <sz val="10"/>
        <color rgb="FF1155CC"/>
        <rFont val="Calibri"/>
      </rPr>
      <t>[SuperVIP]_Pizza Hut_Mar</t>
    </r>
    <r>
      <rPr>
        <sz val="10"/>
        <color rgb="FF000000"/>
        <rFont val="Calibri"/>
      </rPr>
      <t xml:space="preserve"> 260106_Pizza Hut_21 citie</t>
    </r>
  </si>
  <si>
    <r>
      <rPr>
        <u/>
        <sz val="10"/>
        <color rgb="FF1155CC"/>
        <rFont val="Calibri"/>
      </rPr>
      <t>[SJBP]_Highlands Coffee_Exclusive</t>
    </r>
    <r>
      <rPr>
        <sz val="10"/>
        <rFont val="Calibri"/>
      </rPr>
      <t xml:space="preserve"> 260106_Highlands Coffee_41 cities</t>
    </r>
  </si>
  <si>
    <r>
      <rPr>
        <u/>
        <sz val="10"/>
        <color rgb="FF1155CC"/>
        <rFont val="Calibri"/>
      </rPr>
      <t>[SJBP]_Gà Rán Popeyes_Mar</t>
    </r>
    <r>
      <rPr>
        <sz val="10"/>
        <color rgb="FF000000"/>
        <rFont val="Calibri"/>
      </rPr>
      <t xml:space="preserve"> 241231_Gà Rán Popeyes_9 cities</t>
    </r>
  </si>
  <si>
    <r>
      <rPr>
        <u/>
        <sz val="10"/>
        <color rgb="FF1155CC"/>
        <rFont val="Calibri"/>
      </rPr>
      <t>[SJBP]_Highlands Coffee_Exclusive</t>
    </r>
    <r>
      <rPr>
        <sz val="10"/>
        <color rgb="FF000000"/>
        <rFont val="Calibri"/>
      </rPr>
      <t xml:space="preserve"> 260106_Highlands Coffee_41 cities</t>
    </r>
  </si>
  <si>
    <r>
      <rPr>
        <u/>
        <sz val="10"/>
        <color rgb="FF1155CC"/>
        <rFont val="Calibri"/>
      </rPr>
      <t>[SJBP]_Highlands Coffee_Exclusive</t>
    </r>
    <r>
      <rPr>
        <sz val="10"/>
        <color rgb="FF000000"/>
        <rFont val="Calibri"/>
      </rPr>
      <t xml:space="preserve"> 260106_Highlands Coffee_41 cities</t>
    </r>
  </si>
  <si>
    <r>
      <rPr>
        <u/>
        <sz val="10"/>
        <color rgb="FF1155CC"/>
        <rFont val="Calibri"/>
      </rPr>
      <t>[SuperVIP]_Trà Sữa May Cha_Mar</t>
    </r>
    <r>
      <rPr>
        <sz val="10"/>
        <color rgb="FF000000"/>
        <rFont val="Calibri"/>
      </rPr>
      <t xml:space="preserve"> 260106_Trà Sữa May Cha_9 cities</t>
    </r>
  </si>
  <si>
    <r>
      <rPr>
        <u/>
        <sz val="10"/>
        <color rgb="FF1155CC"/>
        <rFont val="Calibri"/>
      </rPr>
      <t>[VIP]_McDonald's_Mar</t>
    </r>
    <r>
      <rPr>
        <sz val="10"/>
        <rFont val="Calibri"/>
      </rPr>
      <t xml:space="preserve">  251025_McDonald's_7 cities</t>
    </r>
  </si>
  <si>
    <r>
      <rPr>
        <u/>
        <sz val="10"/>
        <color rgb="FF1155CC"/>
        <rFont val="Calibri"/>
      </rPr>
      <t>[SuperVIP]_Trà Sữa May Cha_Mar</t>
    </r>
    <r>
      <rPr>
        <sz val="10"/>
        <color rgb="FF000000"/>
        <rFont val="Calibri"/>
      </rPr>
      <t xml:space="preserve"> 260106_Trà Sữa May Cha_9 cities</t>
    </r>
  </si>
  <si>
    <r>
      <rPr>
        <sz val="10"/>
        <rFont val="Calibri"/>
      </rPr>
      <t xml:space="preserve"> </t>
    </r>
    <r>
      <rPr>
        <u/>
        <sz val="10"/>
        <color rgb="FF1155CC"/>
        <rFont val="Calibri"/>
      </rPr>
      <t>[SuperVIP]_Lotteria DI_16-19Mar 260116_Lotteria_41 cities</t>
    </r>
    <r>
      <rPr>
        <sz val="10"/>
        <rFont val="Calibri"/>
      </rPr>
      <t>s</t>
    </r>
  </si>
  <si>
    <r>
      <rPr>
        <sz val="10"/>
        <rFont val="Calibri"/>
      </rPr>
      <t xml:space="preserve"> </t>
    </r>
    <r>
      <rPr>
        <u/>
        <sz val="10"/>
        <color rgb="FF1155CC"/>
        <rFont val="Calibri"/>
      </rPr>
      <t>[SuperVIP]_Lotteria DI_16-19Mar 260116_Lotteria_41 cities</t>
    </r>
  </si>
  <si>
    <r>
      <rPr>
        <u/>
        <sz val="10"/>
        <color rgb="FF1155CC"/>
        <rFont val="Calibri"/>
      </rPr>
      <t>[SJBP]_The Coffee House_1đ</t>
    </r>
    <r>
      <rPr>
        <sz val="10"/>
        <color rgb="FF000000"/>
        <rFont val="Calibri"/>
      </rPr>
      <t xml:space="preserve"> 251014_The Coffee House_8 cities</t>
    </r>
  </si>
  <si>
    <r>
      <rPr>
        <u/>
        <sz val="10"/>
        <color rgb="FF1155CC"/>
        <rFont val="Calibri"/>
      </rPr>
      <t>[SJBP]_Gà Rán Popeyes_Mar</t>
    </r>
    <r>
      <rPr>
        <sz val="10"/>
        <color rgb="FF000000"/>
        <rFont val="Calibri"/>
      </rPr>
      <t xml:space="preserve"> 241231_Gà Rán Popeyes_9 cities</t>
    </r>
  </si>
  <si>
    <r>
      <rPr>
        <u/>
        <sz val="10"/>
        <color rgb="FF1155CC"/>
        <rFont val="Calibri"/>
      </rPr>
      <t>[SJBP]_Gà Rán Popeyes_Mar</t>
    </r>
    <r>
      <rPr>
        <sz val="10"/>
        <color rgb="FF000000"/>
        <rFont val="Calibri"/>
      </rPr>
      <t xml:space="preserve"> 241231_Gà Rán Popeyes_9 cities</t>
    </r>
  </si>
  <si>
    <r>
      <rPr>
        <u/>
        <sz val="10"/>
        <color rgb="FF1155CC"/>
        <rFont val="Calibri"/>
      </rPr>
      <t>[VIP]_Gà Rán KFC_20-22Mar</t>
    </r>
    <r>
      <rPr>
        <sz val="10"/>
        <color rgb="FF000000"/>
        <rFont val="Calibri"/>
      </rPr>
      <t xml:space="preserve"> 260106_Gà Rán KFC_31 cities</t>
    </r>
  </si>
  <si>
    <r>
      <rPr>
        <u/>
        <sz val="10"/>
        <color rgb="FF1155CC"/>
        <rFont val="Calibri"/>
      </rPr>
      <t>[SJBP]_Pizza Hut_Mar</t>
    </r>
    <r>
      <rPr>
        <u/>
        <sz val="10"/>
        <color rgb="FF000000"/>
        <rFont val="Calibri"/>
      </rPr>
      <t xml:space="preserve"> 260106_Pizza Hut_21 cities</t>
    </r>
  </si>
  <si>
    <t>[Combo 3]_Bún Chả Hà Nội 1982_Mar</t>
  </si>
  <si>
    <r>
      <rPr>
        <u/>
        <sz val="10"/>
        <color rgb="FF1155CC"/>
        <rFont val="Calibri"/>
      </rPr>
      <t>[SJBP]_Pizza Hut_Mar</t>
    </r>
    <r>
      <rPr>
        <u/>
        <sz val="10"/>
        <color rgb="FF000000"/>
        <rFont val="Calibri"/>
      </rPr>
      <t xml:space="preserve"> 260106_Pizza Hut_21 cities</t>
    </r>
  </si>
  <si>
    <r>
      <rPr>
        <u/>
        <sz val="10"/>
        <color rgb="FF1155CC"/>
        <rFont val="Calibri"/>
      </rPr>
      <t>[SJBP]_Lotteria DI_Mar</t>
    </r>
    <r>
      <rPr>
        <sz val="10"/>
        <color rgb="FF000000"/>
        <rFont val="Calibri"/>
      </rPr>
      <t xml:space="preserve"> 250424_Lotteria DI_32 cities</t>
    </r>
  </si>
  <si>
    <r>
      <rPr>
        <u/>
        <sz val="10"/>
        <color rgb="FF1155CC"/>
        <rFont val="Calibri"/>
      </rPr>
      <t>[SJBP]_Gà Rán Popeyes_Mar</t>
    </r>
    <r>
      <rPr>
        <u/>
        <sz val="10"/>
        <color rgb="FF000000"/>
        <rFont val="Calibri"/>
      </rPr>
      <t xml:space="preserve"> 241231_Gà Rán Popeyes_9 cities</t>
    </r>
  </si>
  <si>
    <t>[Combo 3]_Bún Đậu Homemade_Mar</t>
  </si>
  <si>
    <r>
      <rPr>
        <u/>
        <sz val="10"/>
        <color rgb="FF1155CC"/>
        <rFont val="Calibri"/>
      </rPr>
      <t>[SJBP]_Gà Rán KFC_CUPC1</t>
    </r>
    <r>
      <rPr>
        <u/>
        <sz val="10"/>
        <color rgb="FF000000"/>
        <rFont val="Calibri"/>
      </rPr>
      <t xml:space="preserve"> 260106_Gà Rán KFC_31 cities</t>
    </r>
  </si>
  <si>
    <r>
      <rPr>
        <u/>
        <sz val="10"/>
        <color rgb="FF1155CC"/>
        <rFont val="Calibri"/>
      </rPr>
      <t>[SJBP]_Gà Rán KFC_CUPC1</t>
    </r>
    <r>
      <rPr>
        <u/>
        <sz val="10"/>
        <color rgb="FF000000"/>
        <rFont val="Calibri"/>
      </rPr>
      <t xml:space="preserve"> 260106_Gà Rán KFC_31 cities</t>
    </r>
  </si>
  <si>
    <t>Bottom Banner 3</t>
  </si>
  <si>
    <r>
      <rPr>
        <u/>
        <sz val="10"/>
        <color rgb="FF1155CC"/>
        <rFont val="Calibri"/>
      </rPr>
      <t>[Combo 1]_Trà Sữa May Cha_Mar</t>
    </r>
    <r>
      <rPr>
        <sz val="10"/>
        <rFont val="Calibri"/>
      </rPr>
      <t>_BD,BH,CT, Hue, DL</t>
    </r>
  </si>
  <si>
    <r>
      <rPr>
        <u/>
        <sz val="10"/>
        <color rgb="FF1155CC"/>
        <rFont val="Calibri"/>
      </rPr>
      <t>[SuperVIP]_Highlands Coffee_Mar</t>
    </r>
    <r>
      <rPr>
        <sz val="10"/>
        <color rgb="FF000000"/>
        <rFont val="Calibri"/>
      </rPr>
      <t xml:space="preserve"> 260106_Highlands Coffee_41 cities</t>
    </r>
  </si>
  <si>
    <r>
      <rPr>
        <u/>
        <sz val="10"/>
        <color rgb="FF1155CC"/>
        <rFont val="Calibri"/>
      </rPr>
      <t>[VIP]_KATINAT Coffee &amp; Tea House_B2G1</t>
    </r>
    <r>
      <rPr>
        <sz val="10"/>
        <color rgb="FF000000"/>
        <rFont val="Calibri"/>
      </rPr>
      <t xml:space="preserve"> 260106_KATINAT Coffee &amp; Tea House_14 cities</t>
    </r>
  </si>
  <si>
    <r>
      <rPr>
        <u/>
        <sz val="10"/>
        <color rgb="FF1155CC"/>
        <rFont val="Calibri"/>
      </rPr>
      <t>[SuperVIP]_Pizza Hut_Mar</t>
    </r>
    <r>
      <rPr>
        <sz val="10"/>
        <color rgb="FF000000"/>
        <rFont val="Calibri"/>
      </rPr>
      <t xml:space="preserve"> 260106_Pizza Hut_21 citie</t>
    </r>
  </si>
  <si>
    <r>
      <rPr>
        <u/>
        <sz val="10"/>
        <color rgb="FF1155CC"/>
        <rFont val="Calibri"/>
      </rPr>
      <t>[SJBP]_Pizza Hut_Mar</t>
    </r>
    <r>
      <rPr>
        <sz val="10"/>
        <color rgb="FF000000"/>
        <rFont val="Calibri"/>
      </rPr>
      <t xml:space="preserve"> 241231_Pizza Hut_20 cities</t>
    </r>
  </si>
  <si>
    <r>
      <rPr>
        <u/>
        <sz val="10"/>
        <color rgb="FF1155CC"/>
        <rFont val="Calibri"/>
      </rPr>
      <t>[VIP]_Lotteria DI_11-13Mar</t>
    </r>
    <r>
      <rPr>
        <sz val="10"/>
        <rFont val="Calibri"/>
      </rPr>
      <t xml:space="preserve">  260116_Lotteria_41 cities</t>
    </r>
  </si>
  <si>
    <r>
      <rPr>
        <u/>
        <sz val="10"/>
        <color rgb="FF1155CC"/>
        <rFont val="Calibri"/>
      </rPr>
      <t>[VIP]_McDonald's_Mar</t>
    </r>
    <r>
      <rPr>
        <sz val="10"/>
        <rFont val="Calibri"/>
      </rPr>
      <t xml:space="preserve">  251025_McDonald's_7 cities</t>
    </r>
  </si>
  <si>
    <r>
      <rPr>
        <u/>
        <sz val="10"/>
        <color rgb="FF1155CC"/>
        <rFont val="Calibri"/>
      </rPr>
      <t>[Combo 1]_Trà Sữa May Cha_Mar</t>
    </r>
    <r>
      <rPr>
        <sz val="10"/>
        <color rgb="FF000000"/>
        <rFont val="Calibri"/>
      </rPr>
      <t>_BD,CT,AG,TG,BH,LA,KG,DL,Hue</t>
    </r>
  </si>
  <si>
    <r>
      <rPr>
        <u/>
        <sz val="10"/>
        <color rgb="FF1155CC"/>
        <rFont val="Calibri"/>
      </rPr>
      <t>[Win 1]_Trà Sữa May Cha_Mar</t>
    </r>
    <r>
      <rPr>
        <sz val="10"/>
        <rFont val="Calibri"/>
      </rPr>
      <t>_BD,CT,AG,TG,BH,LA,KG,DL,Hue</t>
    </r>
  </si>
  <si>
    <r>
      <rPr>
        <u/>
        <sz val="10"/>
        <color rgb="FF1155CC"/>
        <rFont val="Calibri"/>
      </rPr>
      <t>[SJBP]_Highlands Coffee_23-26Mar</t>
    </r>
    <r>
      <rPr>
        <sz val="10"/>
        <color rgb="FF000000"/>
        <rFont val="Calibri"/>
      </rPr>
      <t xml:space="preserve"> 260106_Highlands Coffee_41 cities</t>
    </r>
  </si>
  <si>
    <r>
      <rPr>
        <u/>
        <sz val="10"/>
        <color rgb="FF1155CC"/>
        <rFont val="Calibri"/>
      </rPr>
      <t>[Combo 1]_Trà Sữa May Cha_Mar</t>
    </r>
    <r>
      <rPr>
        <sz val="10"/>
        <rFont val="Calibri"/>
      </rPr>
      <t>_BD,CT,AG,TG,BH,LA,KG,DL,Hue</t>
    </r>
  </si>
  <si>
    <r>
      <rPr>
        <u/>
        <sz val="10"/>
        <color rgb="FF1155CC"/>
        <rFont val="Calibri"/>
      </rPr>
      <t>[Combo 1]_Trà Sữa May Cha_Mar</t>
    </r>
    <r>
      <rPr>
        <sz val="10"/>
        <color rgb="FF000000"/>
        <rFont val="Calibri"/>
      </rPr>
      <t>_BD,CT,AG,TG,BH,LA,KG,DL,Hue</t>
    </r>
  </si>
  <si>
    <r>
      <rPr>
        <u/>
        <sz val="10"/>
        <color rgb="FF1155CC"/>
        <rFont val="Calibri"/>
      </rPr>
      <t>[Combo 1]_Trà Sữa May Cha_Mar</t>
    </r>
    <r>
      <rPr>
        <sz val="10"/>
        <color rgb="FF000000"/>
        <rFont val="Calibri"/>
      </rPr>
      <t>_BD,CT,AG,TG,BH,LA,KG,DL,Hue</t>
    </r>
  </si>
  <si>
    <r>
      <rPr>
        <u/>
        <sz val="10"/>
        <color rgb="FF1155CC"/>
        <rFont val="Calibri"/>
      </rPr>
      <t>[SJBP]_Domino's Pizza_Mar</t>
    </r>
    <r>
      <rPr>
        <sz val="10"/>
        <color rgb="FF000000"/>
        <rFont val="Calibri"/>
      </rPr>
      <t xml:space="preserve"> 250116_Domino pizza_11 cities</t>
    </r>
  </si>
  <si>
    <t>[Combo Custom]_Trà Sữa Sekai_Apr.4</t>
  </si>
  <si>
    <r>
      <rPr>
        <u/>
        <sz val="10"/>
        <color rgb="FF1155CC"/>
        <rFont val="Calibri"/>
      </rPr>
      <t>[SJBP]_Gà Rán KFC_CUPC1</t>
    </r>
    <r>
      <rPr>
        <u/>
        <sz val="10"/>
        <color rgb="FF000000"/>
        <rFont val="Calibri"/>
      </rPr>
      <t xml:space="preserve"> 260106_Gà Rán KFC_31 cities</t>
    </r>
  </si>
  <si>
    <t>Bottom Banner 4</t>
  </si>
  <si>
    <r>
      <rPr>
        <u/>
        <sz val="10"/>
        <color rgb="FF1155CC"/>
        <rFont val="Calibri"/>
      </rPr>
      <t>[SuperVIP]_Pizza Hut_Mar</t>
    </r>
    <r>
      <rPr>
        <sz val="10"/>
        <color rgb="FF000000"/>
        <rFont val="Calibri"/>
      </rPr>
      <t xml:space="preserve"> 260106_Pizza Hut_21 citie</t>
    </r>
  </si>
  <si>
    <r>
      <rPr>
        <u/>
        <sz val="10"/>
        <color rgb="FF1155CC"/>
        <rFont val="Calibri"/>
      </rPr>
      <t>[SJBP]_Domino's Pizza_Mar</t>
    </r>
    <r>
      <rPr>
        <sz val="10"/>
        <color rgb="FF000000"/>
        <rFont val="Calibri"/>
      </rPr>
      <t xml:space="preserve"> 250116_Domino pizza_11 cities</t>
    </r>
  </si>
  <si>
    <t>[JBP]_SaSin - Mì Cay 7 Cấp Độ Hàn Quốc_Mar</t>
  </si>
  <si>
    <r>
      <rPr>
        <u/>
        <sz val="10"/>
        <color rgb="FF1155CC"/>
        <rFont val="Calibri"/>
      </rPr>
      <t>[SJBP]_Gà Rán KFC_Mar</t>
    </r>
    <r>
      <rPr>
        <sz val="10"/>
        <color rgb="FF000000"/>
        <rFont val="Calibri"/>
      </rPr>
      <t xml:space="preserve"> 260106_Gà Rán KFC_31 cities</t>
    </r>
  </si>
  <si>
    <r>
      <rPr>
        <u/>
        <sz val="10"/>
        <color rgb="FF1155CC"/>
        <rFont val="Calibri"/>
      </rPr>
      <t>[VIP]_Lotteria DI_11-13Mar</t>
    </r>
    <r>
      <rPr>
        <sz val="10"/>
        <rFont val="Calibri"/>
      </rPr>
      <t xml:space="preserve">  260116_Lotteria_41 cities</t>
    </r>
  </si>
  <si>
    <r>
      <rPr>
        <u/>
        <sz val="10"/>
        <color rgb="FF1155CC"/>
        <rFont val="Calibri"/>
      </rPr>
      <t>[SJBP]_Gà Rán KFC_CUPC1</t>
    </r>
    <r>
      <rPr>
        <u/>
        <sz val="10"/>
        <color rgb="FF000000"/>
        <rFont val="Calibri"/>
      </rPr>
      <t xml:space="preserve"> 260106_Gà Rán KFC_31 cities</t>
    </r>
  </si>
  <si>
    <r>
      <rPr>
        <u/>
        <sz val="10"/>
        <color rgb="FF1155CC"/>
        <rFont val="Calibri"/>
      </rPr>
      <t>[Win 1]_Trà Sữa May Cha_Mar</t>
    </r>
    <r>
      <rPr>
        <sz val="10"/>
        <rFont val="Calibri"/>
      </rPr>
      <t>_BD,CT,AG,TG,BH,LA,KG,DL,Hue</t>
    </r>
  </si>
  <si>
    <r>
      <rPr>
        <u/>
        <sz val="10"/>
        <color rgb="FF1155CC"/>
        <rFont val="Calibri"/>
      </rPr>
      <t>[SJBP]_Cơm Thố Anh Nguyễn_Mar</t>
    </r>
    <r>
      <rPr>
        <sz val="10"/>
        <color rgb="FF000000"/>
        <rFont val="Calibri"/>
      </rPr>
      <t xml:space="preserve"> 250421_Cơm Thố Anh Nguyễn_13 cities</t>
    </r>
  </si>
  <si>
    <r>
      <rPr>
        <u/>
        <sz val="10"/>
        <color rgb="FF1155CC"/>
        <rFont val="Calibri"/>
      </rPr>
      <t>[SJBP]_Gà Rán KFC_CUPC1</t>
    </r>
    <r>
      <rPr>
        <u/>
        <sz val="10"/>
        <color rgb="FF000000"/>
        <rFont val="Calibri"/>
      </rPr>
      <t xml:space="preserve"> 260106_Gà Rán KFC_31 cities</t>
    </r>
  </si>
  <si>
    <r>
      <rPr>
        <u/>
        <sz val="10"/>
        <color rgb="FF1155CC"/>
        <rFont val="Calibri"/>
      </rPr>
      <t>[SJBP]_Pizza Hut_Mar</t>
    </r>
    <r>
      <rPr>
        <u/>
        <sz val="10"/>
        <color rgb="FF000000"/>
        <rFont val="Calibri"/>
      </rPr>
      <t xml:space="preserve"> 260106_Pizza Hut_21 cities</t>
    </r>
  </si>
  <si>
    <r>
      <rPr>
        <u/>
        <sz val="10"/>
        <color rgb="FF1155CC"/>
        <rFont val="Calibri"/>
      </rPr>
      <t>[SJBP]_Highlands Coffee_23-26Mar</t>
    </r>
    <r>
      <rPr>
        <sz val="10"/>
        <color rgb="FF000000"/>
        <rFont val="Calibri"/>
      </rPr>
      <t xml:space="preserve"> 260106_Highlands Coffee_41 cities</t>
    </r>
  </si>
  <si>
    <r>
      <rPr>
        <u/>
        <sz val="10"/>
        <color rgb="FF1155CC"/>
        <rFont val="Calibri"/>
      </rPr>
      <t>[PNS]_Pepsi Baseline_Apr</t>
    </r>
    <r>
      <rPr>
        <sz val="10"/>
        <color rgb="FF000000"/>
        <rFont val="Calibri"/>
      </rPr>
      <t>_BH, KH, CT, HP, Huế, BD, VT</t>
    </r>
  </si>
  <si>
    <t>Bottom Banner 5</t>
  </si>
  <si>
    <t>[Combo Custom]_Trà Sữa Sekai_Apr.5</t>
  </si>
  <si>
    <t>Bottom Banner 6</t>
  </si>
  <si>
    <r>
      <rPr>
        <u/>
        <sz val="10"/>
        <color rgb="FF1155CC"/>
        <rFont val="Calibri"/>
      </rPr>
      <t>[SJBP]_McDonald's_Mar</t>
    </r>
    <r>
      <rPr>
        <sz val="10"/>
        <color rgb="FF000000"/>
        <rFont val="Calibri"/>
      </rPr>
      <t xml:space="preserve"> 251025_McDonald's_7 cities</t>
    </r>
  </si>
  <si>
    <t>Collection List Banner</t>
  </si>
  <si>
    <t>Collection List Banner 1</t>
  </si>
  <si>
    <t>[PNS]_HOME CREDIT_Mar</t>
  </si>
  <si>
    <r>
      <rPr>
        <u/>
        <sz val="10"/>
        <color rgb="FF1155CC"/>
        <rFont val="Calibri"/>
      </rPr>
      <t>[PNS]_HOME CREDIT_Mar</t>
    </r>
    <r>
      <rPr>
        <sz val="10"/>
        <color rgb="FF000000"/>
        <rFont val="Calibri"/>
      </rPr>
      <t>_ALL</t>
    </r>
  </si>
  <si>
    <r>
      <rPr>
        <u/>
        <sz val="10"/>
        <color rgb="FF1155CC"/>
        <rFont val="Calibri"/>
      </rPr>
      <t>[PNS]_Coke Always on_Mar_Apr</t>
    </r>
    <r>
      <rPr>
        <sz val="10"/>
        <color rgb="FF000000"/>
        <rFont val="Calibri"/>
      </rPr>
      <t>_HP, KH, CT</t>
    </r>
  </si>
  <si>
    <t>[PNS]_OCB_Mar</t>
  </si>
  <si>
    <r>
      <rPr>
        <u/>
        <sz val="10"/>
        <color rgb="FF1155CC"/>
        <rFont val="Calibri"/>
      </rPr>
      <t>[PNS]_OCB_Mar</t>
    </r>
    <r>
      <rPr>
        <sz val="10"/>
        <color rgb="FF000000"/>
        <rFont val="Calibri"/>
      </rPr>
      <t>_ALL</t>
    </r>
  </si>
  <si>
    <r>
      <rPr>
        <u/>
        <sz val="10"/>
        <color rgb="FF1155CC"/>
        <rFont val="Calibri"/>
      </rPr>
      <t>[PNS]_Pepsi Baseline_Mar</t>
    </r>
    <r>
      <rPr>
        <sz val="10"/>
        <rFont val="Calibri"/>
      </rPr>
      <t>_BH, KH, CT, HP, Huế, BD, VT</t>
    </r>
  </si>
  <si>
    <t>[PNS]_TPBANK_Mar</t>
  </si>
  <si>
    <r>
      <rPr>
        <u/>
        <sz val="10"/>
        <color rgb="FF1155CC"/>
        <rFont val="Calibri"/>
      </rPr>
      <t>[PNS]_TPBANK_Mar</t>
    </r>
    <r>
      <rPr>
        <sz val="10"/>
        <color rgb="FF000000"/>
        <rFont val="Calibri"/>
      </rPr>
      <t>_ALL</t>
    </r>
  </si>
  <si>
    <r>
      <rPr>
        <u/>
        <sz val="10"/>
        <color rgb="FF1155CC"/>
        <rFont val="Calibri"/>
      </rPr>
      <t>[PNS]_Coke Always on_Mar_Apr</t>
    </r>
    <r>
      <rPr>
        <sz val="10"/>
        <color rgb="FF000000"/>
        <rFont val="Calibri"/>
      </rPr>
      <t>_HP, KH, CT</t>
    </r>
  </si>
  <si>
    <r>
      <rPr>
        <u/>
        <sz val="10"/>
        <color rgb="FF1155CC"/>
        <rFont val="Calibri"/>
      </rPr>
      <t>[PNS]_BIDV_Mar.JCB</t>
    </r>
    <r>
      <rPr>
        <sz val="10"/>
        <color rgb="FF000000"/>
        <rFont val="Calibri"/>
      </rPr>
      <t>_ALL</t>
    </r>
  </si>
  <si>
    <r>
      <rPr>
        <u/>
        <sz val="10"/>
        <color rgb="FF1155CC"/>
        <rFont val="Calibri"/>
      </rPr>
      <t>[PNS]_Coke Always on_Mar_Apr</t>
    </r>
    <r>
      <rPr>
        <sz val="10"/>
        <color rgb="FF000000"/>
        <rFont val="Calibri"/>
      </rPr>
      <t>_HP, KH, CT</t>
    </r>
  </si>
  <si>
    <r>
      <rPr>
        <u/>
        <sz val="10"/>
        <color rgb="FF1155CC"/>
        <rFont val="Calibri"/>
      </rPr>
      <t>[PNS]_Pepsi Baseline_Mar</t>
    </r>
    <r>
      <rPr>
        <sz val="10"/>
        <rFont val="Calibri"/>
      </rPr>
      <t>_BH, KH, CT, HP, Huế, BD, VT</t>
    </r>
  </si>
  <si>
    <r>
      <rPr>
        <u/>
        <sz val="10"/>
        <color rgb="FF1155CC"/>
        <rFont val="Calibri"/>
      </rPr>
      <t>[PNS]_Coke Always on_Mar_Apr</t>
    </r>
    <r>
      <rPr>
        <sz val="10"/>
        <color rgb="FF000000"/>
        <rFont val="Calibri"/>
      </rPr>
      <t>_HP, KH, CT</t>
    </r>
  </si>
  <si>
    <r>
      <rPr>
        <u/>
        <sz val="10"/>
        <color rgb="FF1155CC"/>
        <rFont val="Calibri"/>
      </rPr>
      <t>[PNS]_TPBANK_Mar.27</t>
    </r>
    <r>
      <rPr>
        <sz val="10"/>
        <color rgb="FF000000"/>
        <rFont val="Calibri"/>
      </rPr>
      <t>_ALL</t>
    </r>
  </si>
  <si>
    <r>
      <rPr>
        <u/>
        <sz val="10"/>
        <color rgb="FF1155CC"/>
        <rFont val="Calibri"/>
      </rPr>
      <t>[PNS]_Pepsi Baseline_Mar</t>
    </r>
    <r>
      <rPr>
        <sz val="10"/>
        <rFont val="Calibri"/>
      </rPr>
      <t>_BH, KH, CT, HP, Huế, BD, VT</t>
    </r>
  </si>
  <si>
    <t>[PNS]_Coke_Snack Cuisine_Apr</t>
  </si>
  <si>
    <r>
      <rPr>
        <u/>
        <sz val="10"/>
        <color rgb="FF1155CC"/>
        <rFont val="Calibri"/>
      </rPr>
      <t>[PNS]_Coke_Snack Cuisine_Apr</t>
    </r>
    <r>
      <rPr>
        <sz val="10"/>
        <color rgb="FF000000"/>
        <rFont val="Calibri"/>
      </rPr>
      <t>_HP, KH, CT</t>
    </r>
  </si>
  <si>
    <r>
      <rPr>
        <u/>
        <sz val="10"/>
        <color rgb="FF1155CC"/>
        <rFont val="Calibri"/>
      </rPr>
      <t>[PNS]_Pepsi Baseline_Apr</t>
    </r>
    <r>
      <rPr>
        <sz val="10"/>
        <color rgb="FF000000"/>
        <rFont val="Calibri"/>
      </rPr>
      <t>_BH, KH, CT, HP, Huế, BD, VT</t>
    </r>
  </si>
  <si>
    <t>[PNS]_OCB_Apr</t>
  </si>
  <si>
    <r>
      <rPr>
        <u/>
        <sz val="10"/>
        <color rgb="FF1155CC"/>
        <rFont val="Calibri"/>
      </rPr>
      <t>[PNS]_OCB_Apr</t>
    </r>
    <r>
      <rPr>
        <sz val="10"/>
        <color rgb="FF000000"/>
        <rFont val="Calibri"/>
      </rPr>
      <t>_ALL</t>
    </r>
  </si>
  <si>
    <r>
      <rPr>
        <u/>
        <sz val="10"/>
        <color rgb="FF1155CC"/>
        <rFont val="Calibri"/>
      </rPr>
      <t>[PNS]_Pepsi Baseline_Apr</t>
    </r>
    <r>
      <rPr>
        <sz val="10"/>
        <color rgb="FF000000"/>
        <rFont val="Calibri"/>
      </rPr>
      <t>_BH, KH, CT, HP, Huế, BD, VT</t>
    </r>
  </si>
  <si>
    <r>
      <rPr>
        <u/>
        <sz val="10"/>
        <color rgb="FF1155CC"/>
        <rFont val="Calibri"/>
      </rPr>
      <t>[PNS]_Coke Always on_Mar_Apr</t>
    </r>
    <r>
      <rPr>
        <sz val="10"/>
        <color rgb="FF000000"/>
        <rFont val="Calibri"/>
      </rPr>
      <t>_HP, KH, CT</t>
    </r>
  </si>
  <si>
    <r>
      <rPr>
        <u/>
        <sz val="10"/>
        <color rgb="FF1155CC"/>
        <rFont val="Calibri"/>
      </rPr>
      <t>[PNS]_BIDV_Apr</t>
    </r>
    <r>
      <rPr>
        <sz val="10"/>
        <color rgb="FF000000"/>
        <rFont val="Calibri"/>
      </rPr>
      <t>_ALL</t>
    </r>
  </si>
  <si>
    <t>[PNS]_Coke_Noodle Cuisine_Apr</t>
  </si>
  <si>
    <r>
      <rPr>
        <u/>
        <sz val="10"/>
        <color rgb="FF1155CC"/>
        <rFont val="Calibri"/>
      </rPr>
      <t>[PNS]_Coke_Noodle Cuisine_Apr</t>
    </r>
    <r>
      <rPr>
        <sz val="10"/>
        <color rgb="FF000000"/>
        <rFont val="Calibri"/>
      </rPr>
      <t>_HP, KH, CT</t>
    </r>
  </si>
  <si>
    <r>
      <rPr>
        <u/>
        <sz val="10"/>
        <color rgb="FF1155CC"/>
        <rFont val="Calibri"/>
      </rPr>
      <t>[PNS]_Pepsi Baseline_Apr</t>
    </r>
    <r>
      <rPr>
        <sz val="10"/>
        <color rgb="FF000000"/>
        <rFont val="Calibri"/>
      </rPr>
      <t>_BH, KH, CT, HP, Huế, BD, VT</t>
    </r>
  </si>
  <si>
    <r>
      <rPr>
        <u/>
        <sz val="10"/>
        <color rgb="FF1155CC"/>
        <rFont val="Calibri"/>
      </rPr>
      <t>[PNS]_Pepsi Baseline_Apr</t>
    </r>
    <r>
      <rPr>
        <sz val="10"/>
        <color rgb="FF000000"/>
        <rFont val="Calibri"/>
      </rPr>
      <t>_BH, KH, CT, HP, Huế, BD, VT</t>
    </r>
  </si>
  <si>
    <t>[PNS]_Coke_Pizza/Burger Cuisine_Apr</t>
  </si>
  <si>
    <r>
      <rPr>
        <u/>
        <sz val="10"/>
        <color rgb="FF1155CC"/>
        <rFont val="Calibri"/>
      </rPr>
      <t>[PNS]_Coke_Pizza/Burger Cuisine_Apr</t>
    </r>
    <r>
      <rPr>
        <sz val="10"/>
        <color rgb="FF000000"/>
        <rFont val="Calibri"/>
      </rPr>
      <t>_HP, KH, CT</t>
    </r>
  </si>
  <si>
    <t>Collection List Banner 2</t>
  </si>
  <si>
    <t>Collection List Banner 3</t>
  </si>
  <si>
    <t xml:space="preserve">[PLF CP]_SPL_Mar_Whitelist User </t>
  </si>
  <si>
    <t>Search Banner</t>
  </si>
  <si>
    <t>Search Banner 1</t>
  </si>
  <si>
    <t>[PNS]_FE CREDIT_Mar</t>
  </si>
  <si>
    <r>
      <rPr>
        <u/>
        <sz val="10"/>
        <color rgb="FF1155CC"/>
        <rFont val="Calibri"/>
      </rPr>
      <t>[PNS]_FE CREDIT_Mar</t>
    </r>
    <r>
      <rPr>
        <sz val="10"/>
        <color rgb="FF000000"/>
        <rFont val="Calibri"/>
      </rPr>
      <t>_ALL</t>
    </r>
  </si>
  <si>
    <r>
      <rPr>
        <u/>
        <sz val="10"/>
        <color rgb="FF1155CC"/>
        <rFont val="Calibri"/>
      </rPr>
      <t>[PNS]_AGRIBANK_Mar</t>
    </r>
    <r>
      <rPr>
        <sz val="10"/>
        <color rgb="FF000000"/>
        <rFont val="Calibri"/>
      </rPr>
      <t>_ALL</t>
    </r>
  </si>
  <si>
    <r>
      <rPr>
        <u/>
        <sz val="10"/>
        <color rgb="FF1155CC"/>
        <rFont val="Calibri"/>
      </rPr>
      <t>[PNS]_Pepsi Baseline_Mar</t>
    </r>
    <r>
      <rPr>
        <sz val="10"/>
        <rFont val="Calibri"/>
      </rPr>
      <t>_BH, KH, CT, HP, Huế, BD, VT</t>
    </r>
  </si>
  <si>
    <r>
      <rPr>
        <u/>
        <sz val="10"/>
        <color rgb="FF1155CC"/>
        <rFont val="Calibri"/>
      </rPr>
      <t>[PNS]_BIDV_Mar.JCB</t>
    </r>
    <r>
      <rPr>
        <sz val="10"/>
        <color rgb="FF000000"/>
        <rFont val="Calibri"/>
      </rPr>
      <t>_ALL</t>
    </r>
  </si>
  <si>
    <r>
      <rPr>
        <u/>
        <sz val="10"/>
        <color rgb="FF1155CC"/>
        <rFont val="Calibri"/>
      </rPr>
      <t>[PNS]_LPBANK_Mar.JCB</t>
    </r>
    <r>
      <rPr>
        <sz val="10"/>
        <color rgb="FF000000"/>
        <rFont val="Calibri"/>
      </rPr>
      <t>_ALL</t>
    </r>
  </si>
  <si>
    <r>
      <rPr>
        <u/>
        <sz val="10"/>
        <color rgb="FF1155CC"/>
        <rFont val="Calibri"/>
      </rPr>
      <t>[PNS]_MB JCB Hi ShopeeFood_Mar</t>
    </r>
    <r>
      <rPr>
        <sz val="10"/>
        <color rgb="FF000000"/>
        <rFont val="Calibri"/>
      </rPr>
      <t>_ALL</t>
    </r>
  </si>
  <si>
    <r>
      <rPr>
        <u/>
        <sz val="10"/>
        <color rgb="FF1155CC"/>
        <rFont val="Calibri"/>
      </rPr>
      <t>[PNS]_TPBANK_Mar.27</t>
    </r>
    <r>
      <rPr>
        <sz val="10"/>
        <color rgb="FF000000"/>
        <rFont val="Calibri"/>
      </rPr>
      <t>_ALL</t>
    </r>
  </si>
  <si>
    <r>
      <rPr>
        <u/>
        <sz val="10"/>
        <color rgb="FF1155CC"/>
        <rFont val="Calibri"/>
      </rPr>
      <t>[PNS]_TPBANK_Mar.27</t>
    </r>
    <r>
      <rPr>
        <sz val="10"/>
        <color rgb="FF000000"/>
        <rFont val="Calibri"/>
      </rPr>
      <t>_ALL</t>
    </r>
  </si>
  <si>
    <r>
      <rPr>
        <u/>
        <sz val="10"/>
        <color rgb="FF1155CC"/>
        <rFont val="Calibri"/>
      </rPr>
      <t>[PNS]_BIDV_Apr</t>
    </r>
    <r>
      <rPr>
        <sz val="10"/>
        <color rgb="FF000000"/>
        <rFont val="Calibri"/>
      </rPr>
      <t>_ALL</t>
    </r>
  </si>
  <si>
    <r>
      <rPr>
        <u/>
        <sz val="10"/>
        <color rgb="FF1155CC"/>
        <rFont val="Calibri"/>
      </rPr>
      <t>[PNS]_LPBANK_Apr</t>
    </r>
    <r>
      <rPr>
        <sz val="10"/>
        <color rgb="FF000000"/>
        <rFont val="Calibri"/>
      </rPr>
      <t>_ALL</t>
    </r>
  </si>
  <si>
    <r>
      <rPr>
        <u/>
        <sz val="10"/>
        <color rgb="FF1155CC"/>
        <rFont val="Calibri"/>
      </rPr>
      <t>[PNS]_MB JCB Hi ShopeeFood_Apr</t>
    </r>
    <r>
      <rPr>
        <sz val="10"/>
        <color rgb="FF000000"/>
        <rFont val="Calibri"/>
      </rPr>
      <t>_ALL</t>
    </r>
  </si>
  <si>
    <t>Flash Sale 1</t>
  </si>
  <si>
    <t>[PLF CP]_BAU_Tiền Bối Quán Ngon Truyền Kỳ</t>
  </si>
  <si>
    <r>
      <rPr>
        <u/>
        <sz val="10"/>
        <color rgb="FF1155CC"/>
        <rFont val="Calibri"/>
      </rPr>
      <t>[SuperVIP]_Trà Sữa May Cha_Mar</t>
    </r>
    <r>
      <rPr>
        <sz val="10"/>
        <color rgb="FF000000"/>
        <rFont val="Calibri"/>
      </rPr>
      <t xml:space="preserve"> 260106_Trà Sữa May Cha_9 cities</t>
    </r>
  </si>
  <si>
    <r>
      <rPr>
        <u/>
        <sz val="10"/>
        <color rgb="FF1155CC"/>
        <rFont val="Calibri"/>
      </rPr>
      <t>[Combo 1]_Trà Sữa May Cha_Mar</t>
    </r>
    <r>
      <rPr>
        <sz val="10"/>
        <color rgb="FF000000"/>
        <rFont val="Calibri"/>
      </rPr>
      <t>_BD,CT,AG,TG,BH,LA,KG,DL,Hue</t>
    </r>
  </si>
  <si>
    <r>
      <rPr>
        <u/>
        <sz val="10"/>
        <color rgb="FF1155CC"/>
        <rFont val="Calibri"/>
      </rPr>
      <t>[SuperVIP]_Phê La_16-20Mar</t>
    </r>
    <r>
      <rPr>
        <sz val="10"/>
        <rFont val="Calibri"/>
      </rPr>
      <t xml:space="preserve"> </t>
    </r>
  </si>
  <si>
    <r>
      <rPr>
        <u/>
        <sz val="10"/>
        <color rgb="FF1155CC"/>
        <rFont val="Calibri"/>
      </rPr>
      <t>[SuperVIP]_Phê La_16-20Mar</t>
    </r>
    <r>
      <rPr>
        <sz val="10"/>
        <rFont val="Calibri"/>
      </rPr>
      <t xml:space="preserve"> </t>
    </r>
  </si>
  <si>
    <r>
      <rPr>
        <u/>
        <sz val="10"/>
        <color rgb="FF1155CC"/>
        <rFont val="Calibri"/>
      </rPr>
      <t>[SuperVIP]_Phê La_16-20Mar</t>
    </r>
    <r>
      <rPr>
        <sz val="10"/>
        <rFont val="Calibri"/>
      </rPr>
      <t xml:space="preserve"> </t>
    </r>
  </si>
  <si>
    <r>
      <rPr>
        <u/>
        <sz val="10"/>
        <color rgb="FF1155CC"/>
        <rFont val="Calibri"/>
      </rPr>
      <t>[SuperVIP]_Phê La_16-20Mar</t>
    </r>
    <r>
      <rPr>
        <sz val="10"/>
        <rFont val="Calibri"/>
      </rPr>
      <t xml:space="preserve"> 260116_Phê La_11 cities</t>
    </r>
  </si>
  <si>
    <r>
      <rPr>
        <u/>
        <sz val="10"/>
        <color rgb="FF1155CC"/>
        <rFont val="Calibri"/>
      </rPr>
      <t>[VIP]_Gong Cha_23-25Mar</t>
    </r>
    <r>
      <rPr>
        <sz val="10"/>
        <rFont val="Calibri"/>
      </rPr>
      <t xml:space="preserve"> </t>
    </r>
  </si>
  <si>
    <r>
      <rPr>
        <u/>
        <sz val="10"/>
        <color rgb="FF1155CC"/>
        <rFont val="Calibri"/>
      </rPr>
      <t>[VIP]_Gong Cha_23-25Mar</t>
    </r>
    <r>
      <rPr>
        <sz val="10"/>
        <color rgb="FF000000"/>
        <rFont val="Calibri"/>
      </rPr>
      <t xml:space="preserve"> 260109_Gong Cha_7 cities</t>
    </r>
  </si>
  <si>
    <r>
      <rPr>
        <u/>
        <sz val="10"/>
        <color rgb="FF1155CC"/>
        <rFont val="Calibri"/>
      </rPr>
      <t>[PNS]_TPBANK_Mar.27</t>
    </r>
    <r>
      <rPr>
        <sz val="10"/>
        <color rgb="FF000000"/>
        <rFont val="Calibri"/>
      </rPr>
      <t>_ALL</t>
    </r>
  </si>
  <si>
    <r>
      <rPr>
        <u/>
        <sz val="10"/>
        <color rgb="FF1155CC"/>
        <rFont val="Calibri"/>
      </rPr>
      <t>[SJBP]_The Coffee House_1đ</t>
    </r>
    <r>
      <rPr>
        <sz val="10"/>
        <rFont val="Calibri"/>
      </rPr>
      <t xml:space="preserve"> 251014_The Coffee House_8 cities</t>
    </r>
  </si>
  <si>
    <r>
      <rPr>
        <u/>
        <sz val="10"/>
        <color rgb="FF1155CC"/>
        <rFont val="Arial"/>
      </rPr>
      <t>[VIP]_The Coffee House_13-15Apr</t>
    </r>
    <r>
      <rPr>
        <sz val="10"/>
        <color rgb="FF000000"/>
        <rFont val="Arial"/>
      </rPr>
      <t xml:space="preserve"> 251014_The Coffee House_8 cities</t>
    </r>
  </si>
  <si>
    <r>
      <rPr>
        <u/>
        <sz val="10"/>
        <color rgb="FF1155CC"/>
        <rFont val="Arial"/>
      </rPr>
      <t>[VIP]_The Coffee House_13-15Apr</t>
    </r>
    <r>
      <rPr>
        <sz val="10"/>
        <color rgb="FF000000"/>
        <rFont val="Arial"/>
      </rPr>
      <t xml:space="preserve"> 251014_The Coffee House_8 cities</t>
    </r>
  </si>
  <si>
    <r>
      <rPr>
        <u/>
        <sz val="10"/>
        <color rgb="FF1155CC"/>
        <rFont val="Calibri"/>
      </rPr>
      <t>[PNS]_LPBANK_Apr</t>
    </r>
    <r>
      <rPr>
        <sz val="10"/>
        <color rgb="FF000000"/>
        <rFont val="Calibri"/>
      </rPr>
      <t>_ALL</t>
    </r>
  </si>
  <si>
    <r>
      <rPr>
        <u/>
        <sz val="10"/>
        <color rgb="FF1155CC"/>
        <rFont val="Calibri"/>
      </rPr>
      <t>[VIP]_The Coffee House_20-22Apr</t>
    </r>
    <r>
      <rPr>
        <sz val="10"/>
        <rFont val="Calibri"/>
      </rPr>
      <t xml:space="preserve"> 251014_The Coffee House_8 cities</t>
    </r>
  </si>
  <si>
    <t>Flash Sale 2</t>
  </si>
  <si>
    <r>
      <rPr>
        <u/>
        <sz val="10"/>
        <color rgb="FF1155CC"/>
        <rFont val="Calibri"/>
      </rPr>
      <t>[VIP]_McDonald's_Mar</t>
    </r>
    <r>
      <rPr>
        <sz val="10"/>
        <rFont val="Calibri"/>
      </rPr>
      <t xml:space="preserve">  251025_McDonald's_7 cities</t>
    </r>
  </si>
  <si>
    <t>[PLF CP]_Thematic_Đặt Nhóm Chung Vui Giảm Tới 105.000Đ</t>
  </si>
  <si>
    <r>
      <rPr>
        <u/>
        <sz val="10"/>
        <color rgb="FF1155CC"/>
        <rFont val="Calibri"/>
      </rPr>
      <t>[VIP]_Gà Rán Texas Chicken_Mar</t>
    </r>
    <r>
      <rPr>
        <sz val="10"/>
        <rFont val="Calibri"/>
      </rPr>
      <t xml:space="preserve"> </t>
    </r>
  </si>
  <si>
    <r>
      <rPr>
        <u/>
        <sz val="10"/>
        <color rgb="FF1155CC"/>
        <rFont val="Calibri"/>
      </rPr>
      <t>[VIP]_Gà Rán Texas Chicken_Mar</t>
    </r>
    <r>
      <rPr>
        <sz val="10"/>
        <rFont val="Calibri"/>
      </rPr>
      <t xml:space="preserve"> </t>
    </r>
  </si>
  <si>
    <r>
      <rPr>
        <u/>
        <sz val="10"/>
        <color rgb="FF1155CC"/>
        <rFont val="Calibri"/>
      </rPr>
      <t>[VIP]_Gà Rán Texas Chicken_Mar</t>
    </r>
    <r>
      <rPr>
        <sz val="10"/>
        <rFont val="Calibri"/>
      </rPr>
      <t xml:space="preserve"> </t>
    </r>
  </si>
  <si>
    <r>
      <rPr>
        <u/>
        <sz val="10"/>
        <color rgb="FF1155CC"/>
        <rFont val="Calibri"/>
      </rPr>
      <t>[VIP]_Gà Rán Texas Chicken_Mar</t>
    </r>
    <r>
      <rPr>
        <sz val="10"/>
        <rFont val="Calibri"/>
      </rPr>
      <t xml:space="preserve">  250102_Gà Rán Texas Chicken_6 cities</t>
    </r>
  </si>
  <si>
    <t>[PLF CP]_OB_Vạn Món Giá Hời, Mời Deal Giảm 50.000Đ</t>
  </si>
  <si>
    <r>
      <rPr>
        <u/>
        <sz val="10"/>
        <color rgb="FF1155CC"/>
        <rFont val="Calibri"/>
      </rPr>
      <t>[VIP]_Lotteria DI_11-13Mar</t>
    </r>
    <r>
      <rPr>
        <sz val="10"/>
        <rFont val="Calibri"/>
      </rPr>
      <t xml:space="preserve">  260116_Lotteria_41 cities</t>
    </r>
  </si>
  <si>
    <r>
      <rPr>
        <u/>
        <sz val="10"/>
        <color rgb="FF1155CC"/>
        <rFont val="Calibri"/>
      </rPr>
      <t>[PNS]_LPBANK_Mar.JCB</t>
    </r>
    <r>
      <rPr>
        <sz val="10"/>
        <color rgb="FF000000"/>
        <rFont val="Calibri"/>
      </rPr>
      <t>_ALL</t>
    </r>
  </si>
  <si>
    <r>
      <rPr>
        <u/>
        <sz val="10"/>
        <color rgb="FF1155CC"/>
        <rFont val="Calibri"/>
      </rPr>
      <t>[SuperVIP]_Lotteria DI_16-19Mar</t>
    </r>
    <r>
      <rPr>
        <sz val="10"/>
        <color rgb="FF000000"/>
        <rFont val="Calibri"/>
      </rPr>
      <t xml:space="preserve"> 260116_Lotteria_41 cities</t>
    </r>
  </si>
  <si>
    <r>
      <rPr>
        <u/>
        <sz val="10"/>
        <color rgb="FF1155CC"/>
        <rFont val="Calibri"/>
      </rPr>
      <t>[Win 1]_Trà Sữa May Cha_Mar</t>
    </r>
    <r>
      <rPr>
        <sz val="10"/>
        <rFont val="Calibri"/>
      </rPr>
      <t>_BD,CT,AG,TG,BH,LA,KG,DL,Hue</t>
    </r>
  </si>
  <si>
    <r>
      <rPr>
        <u/>
        <sz val="10"/>
        <color rgb="FF1155CC"/>
        <rFont val="Calibri"/>
      </rPr>
      <t>[Win 1]_Trà Sữa May Cha_Mar</t>
    </r>
    <r>
      <rPr>
        <sz val="10"/>
        <rFont val="Calibri"/>
      </rPr>
      <t>_BD,CT,AG,TG,BH,LA,KG,DL,Hue</t>
    </r>
  </si>
  <si>
    <r>
      <rPr>
        <sz val="10"/>
        <rFont val="Calibri"/>
      </rPr>
      <t xml:space="preserve"> </t>
    </r>
    <r>
      <rPr>
        <u/>
        <sz val="10"/>
        <color rgb="FF1155CC"/>
        <rFont val="Calibri"/>
      </rPr>
      <t>[VIP]_Domino's Pizza_Mar</t>
    </r>
    <r>
      <rPr>
        <sz val="10"/>
        <rFont val="Calibri"/>
      </rPr>
      <t xml:space="preserve">  </t>
    </r>
  </si>
  <si>
    <r>
      <rPr>
        <sz val="10"/>
        <rFont val="Calibri"/>
      </rPr>
      <t xml:space="preserve"> </t>
    </r>
    <r>
      <rPr>
        <u/>
        <sz val="10"/>
        <color rgb="FF1155CC"/>
        <rFont val="Calibri"/>
      </rPr>
      <t>[VIP]_Domino's Pizza_Mar</t>
    </r>
    <r>
      <rPr>
        <sz val="10"/>
        <rFont val="Calibri"/>
      </rPr>
      <t xml:space="preserve">  </t>
    </r>
  </si>
  <si>
    <r>
      <rPr>
        <sz val="10"/>
        <rFont val="Calibri"/>
      </rPr>
      <t xml:space="preserve"> </t>
    </r>
    <r>
      <rPr>
        <u/>
        <sz val="10"/>
        <color rgb="FF1155CC"/>
        <rFont val="Calibri"/>
      </rPr>
      <t>[VIP]_Domino's Pizza_Mar</t>
    </r>
    <r>
      <rPr>
        <sz val="10"/>
        <rFont val="Calibri"/>
      </rPr>
      <t xml:space="preserve">  </t>
    </r>
  </si>
  <si>
    <r>
      <rPr>
        <sz val="10"/>
        <rFont val="Calibri"/>
      </rPr>
      <t xml:space="preserve"> </t>
    </r>
    <r>
      <rPr>
        <u/>
        <sz val="10"/>
        <color rgb="FF1155CC"/>
        <rFont val="Calibri"/>
      </rPr>
      <t>[VIP]_Domino's Pizza_Mar</t>
    </r>
    <r>
      <rPr>
        <sz val="10"/>
        <rFont val="Calibri"/>
      </rPr>
      <t xml:space="preserve">  250116_Domino pizza_11 cities</t>
    </r>
  </si>
  <si>
    <r>
      <rPr>
        <u/>
        <sz val="10"/>
        <color rgb="FF1155CC"/>
        <rFont val="Calibri"/>
      </rPr>
      <t>[Combo 1]_Trà Sữa May Cha_Mar</t>
    </r>
    <r>
      <rPr>
        <sz val="10"/>
        <color rgb="FF000000"/>
        <rFont val="Calibri"/>
      </rPr>
      <t>_BD,CT,AG,TG,BH,LA,KG,DL,Hue</t>
    </r>
  </si>
  <si>
    <r>
      <rPr>
        <u/>
        <sz val="10"/>
        <color rgb="FF1155CC"/>
        <rFont val="Arial"/>
      </rPr>
      <t>[VIP]_The Coffee House_13-15Apr</t>
    </r>
    <r>
      <rPr>
        <sz val="10"/>
        <color rgb="FF000000"/>
        <rFont val="Arial"/>
      </rPr>
      <t xml:space="preserve"> 251014_The Coffee House_8 cities</t>
    </r>
  </si>
  <si>
    <t>Flash Sale 3</t>
  </si>
  <si>
    <r>
      <rPr>
        <u/>
        <sz val="10"/>
        <color rgb="FF1155CC"/>
        <rFont val="Calibri"/>
      </rPr>
      <t>[VIP]_Trà Sữa May Cha_Mar</t>
    </r>
    <r>
      <rPr>
        <sz val="10"/>
        <color rgb="FF000000"/>
        <rFont val="Calibri"/>
      </rPr>
      <t xml:space="preserve"> 260106_Trà Sữa May Cha_9 cities</t>
    </r>
  </si>
  <si>
    <r>
      <rPr>
        <u/>
        <sz val="10"/>
        <color rgb="FF1155CC"/>
        <rFont val="Calibri"/>
      </rPr>
      <t>[SuperVIP]_Pizza Hut_Mar</t>
    </r>
    <r>
      <rPr>
        <sz val="10"/>
        <color rgb="FF000000"/>
        <rFont val="Calibri"/>
      </rPr>
      <t xml:space="preserve"> 260106_Pizza Hut_21 citie</t>
    </r>
  </si>
  <si>
    <t>[PLF CP]_Mid Month_Ăn Ngon Giữa Tháng Giảm Không Giới Hạn</t>
  </si>
  <si>
    <r>
      <rPr>
        <u/>
        <sz val="10"/>
        <color rgb="FF1155CC"/>
        <rFont val="Calibri"/>
      </rPr>
      <t>[PNS]_AGRIBANK_Mar</t>
    </r>
    <r>
      <rPr>
        <sz val="10"/>
        <color rgb="FF000000"/>
        <rFont val="Calibri"/>
      </rPr>
      <t>_ALL</t>
    </r>
  </si>
  <si>
    <r>
      <rPr>
        <u/>
        <sz val="10"/>
        <color rgb="FF1155CC"/>
        <rFont val="Calibri"/>
      </rPr>
      <t>[SuperVIP]_McDonald's_Mar</t>
    </r>
    <r>
      <rPr>
        <sz val="10"/>
        <rFont val="Calibri"/>
      </rPr>
      <t xml:space="preserve"> 251025_McDonald's_7 cities</t>
    </r>
  </si>
  <si>
    <r>
      <rPr>
        <u/>
        <sz val="10"/>
        <color rgb="FF1155CC"/>
        <rFont val="Calibri"/>
      </rPr>
      <t>[SJBP]_Highlands Coffee_-50k</t>
    </r>
    <r>
      <rPr>
        <sz val="10"/>
        <color rgb="FF000000"/>
        <rFont val="Calibri"/>
      </rPr>
      <t xml:space="preserve"> 260106_Highlands Coffee_41 cities</t>
    </r>
  </si>
  <si>
    <r>
      <rPr>
        <u/>
        <sz val="10"/>
        <color rgb="FF1155CC"/>
        <rFont val="Calibri"/>
      </rPr>
      <t>[Combo 1]_Trà Sữa May Cha_Mar</t>
    </r>
    <r>
      <rPr>
        <sz val="10"/>
        <rFont val="Calibri"/>
      </rPr>
      <t>_BD,CT,AG,TG,BH,LA,KG,DL,Hue</t>
    </r>
  </si>
  <si>
    <r>
      <rPr>
        <u/>
        <sz val="10"/>
        <color rgb="FF1155CC"/>
        <rFont val="Calibri"/>
      </rPr>
      <t>[Combo 1]_Trà Sữa May Cha_Mar</t>
    </r>
    <r>
      <rPr>
        <sz val="10"/>
        <color rgb="FF000000"/>
        <rFont val="Calibri"/>
      </rPr>
      <t>_BD,CT,AG,TG,BH,LA,KG,DL,Hue</t>
    </r>
  </si>
  <si>
    <t>Flash Sale 4</t>
  </si>
  <si>
    <t>[PLF CP]_3.3_Săn Deal 3.3, Giảm Tới 95.000Đ</t>
  </si>
  <si>
    <t>[PLF CP]_Thematic_Khao Nửa Thế Giời, Giảm tới 95.000Đ</t>
  </si>
  <si>
    <t>[PLF CP]_BAU_Quán mới lên sàn, ngàn deal 0Đ</t>
  </si>
  <si>
    <r>
      <rPr>
        <u/>
        <sz val="10"/>
        <color rgb="FF1155CC"/>
        <rFont val="Calibri"/>
      </rPr>
      <t>[Combo 1]_Trà Sữa May Cha_Mar</t>
    </r>
    <r>
      <rPr>
        <sz val="10"/>
        <color rgb="FF000000"/>
        <rFont val="Calibri"/>
      </rPr>
      <t>_BD,CT,AG,TG,BH,LA,KG,DL,Hue</t>
    </r>
  </si>
  <si>
    <r>
      <rPr>
        <u/>
        <sz val="10"/>
        <color rgb="FF1155CC"/>
        <rFont val="Calibri"/>
      </rPr>
      <t>[SJBP]_Highlands Coffee_-50k</t>
    </r>
    <r>
      <rPr>
        <sz val="10"/>
        <color rgb="FF000000"/>
        <rFont val="Calibri"/>
      </rPr>
      <t xml:space="preserve"> 260106_Highlands Coffee_41 cities</t>
    </r>
  </si>
  <si>
    <t>Ongoing Banner</t>
  </si>
  <si>
    <t>On-Going</t>
  </si>
  <si>
    <r>
      <rPr>
        <u/>
        <sz val="10"/>
        <color rgb="FF1155CC"/>
        <rFont val="Calibri"/>
      </rPr>
      <t>[PNS]_HOME CREDIT_Mar</t>
    </r>
    <r>
      <rPr>
        <sz val="10"/>
        <color rgb="FF000000"/>
        <rFont val="Calibri"/>
      </rPr>
      <t>_ALL</t>
    </r>
  </si>
  <si>
    <r>
      <rPr>
        <u/>
        <sz val="10"/>
        <color rgb="FF1155CC"/>
        <rFont val="Calibri"/>
      </rPr>
      <t>[PNS]_OCB_Mar</t>
    </r>
    <r>
      <rPr>
        <sz val="10"/>
        <color rgb="FF000000"/>
        <rFont val="Calibri"/>
      </rPr>
      <t>_ALL</t>
    </r>
  </si>
  <si>
    <r>
      <rPr>
        <u/>
        <sz val="10"/>
        <color rgb="FF1155CC"/>
        <rFont val="Calibri"/>
      </rPr>
      <t>[PNS]_TPBANK_Mar</t>
    </r>
    <r>
      <rPr>
        <sz val="10"/>
        <color rgb="FF000000"/>
        <rFont val="Calibri"/>
      </rPr>
      <t>_ALL</t>
    </r>
  </si>
  <si>
    <r>
      <rPr>
        <u/>
        <sz val="10"/>
        <color rgb="FF1155CC"/>
        <rFont val="Calibri"/>
      </rPr>
      <t>[PNS]_MB JCB Hi ShopeeFood_Mar</t>
    </r>
    <r>
      <rPr>
        <sz val="10"/>
        <color rgb="FF000000"/>
        <rFont val="Calibri"/>
      </rPr>
      <t>_ALL</t>
    </r>
  </si>
  <si>
    <r>
      <rPr>
        <u/>
        <sz val="10"/>
        <color rgb="FF1155CC"/>
        <rFont val="Calibri"/>
      </rPr>
      <t>[PNS]_MB JCB Hi ShopeeFood_Mar</t>
    </r>
    <r>
      <rPr>
        <sz val="10"/>
        <color rgb="FF000000"/>
        <rFont val="Calibri"/>
      </rPr>
      <t>_ALL</t>
    </r>
  </si>
  <si>
    <r>
      <rPr>
        <u/>
        <sz val="10"/>
        <color rgb="FF1155CC"/>
        <rFont val="Calibri"/>
      </rPr>
      <t>[PNS]_AGRIBANK_Mar</t>
    </r>
    <r>
      <rPr>
        <sz val="10"/>
        <color rgb="FF000000"/>
        <rFont val="Calibri"/>
      </rPr>
      <t>_ALL</t>
    </r>
  </si>
  <si>
    <r>
      <rPr>
        <u/>
        <sz val="10"/>
        <color rgb="FF1155CC"/>
        <rFont val="Calibri"/>
      </rPr>
      <t>[PNS]_LPBANK_Mar.JCB</t>
    </r>
    <r>
      <rPr>
        <sz val="10"/>
        <color rgb="FF000000"/>
        <rFont val="Calibri"/>
      </rPr>
      <t>_ALL</t>
    </r>
  </si>
  <si>
    <r>
      <rPr>
        <u/>
        <sz val="10"/>
        <color rgb="FF1155CC"/>
        <rFont val="Calibri"/>
      </rPr>
      <t>[PNS]_OCB_Apr</t>
    </r>
    <r>
      <rPr>
        <sz val="10"/>
        <color rgb="FF000000"/>
        <rFont val="Calibri"/>
      </rPr>
      <t>_ALL</t>
    </r>
  </si>
  <si>
    <r>
      <rPr>
        <u/>
        <sz val="10"/>
        <color rgb="FF1155CC"/>
        <rFont val="Calibri"/>
      </rPr>
      <t>[PNS]_MB JCB Hi ShopeeFood_Apr</t>
    </r>
    <r>
      <rPr>
        <sz val="10"/>
        <color rgb="FF000000"/>
        <rFont val="Calibri"/>
      </rPr>
      <t>_ALL</t>
    </r>
  </si>
  <si>
    <r>
      <rPr>
        <u/>
        <sz val="10"/>
        <color rgb="FF1155CC"/>
        <rFont val="Calibri"/>
      </rPr>
      <t>[PNS]_MB JCB Hi ShopeeFood_Apr</t>
    </r>
    <r>
      <rPr>
        <sz val="10"/>
        <color rgb="FF000000"/>
        <rFont val="Calibri"/>
      </rPr>
      <t>_ALL</t>
    </r>
  </si>
  <si>
    <r>
      <rPr>
        <u/>
        <sz val="10"/>
        <color rgb="FF1155CC"/>
        <rFont val="Calibri"/>
      </rPr>
      <t>[PNS]_LPBANK_Apr</t>
    </r>
    <r>
      <rPr>
        <sz val="10"/>
        <color rgb="FF000000"/>
        <rFont val="Calibri"/>
      </rPr>
      <t>_ALL</t>
    </r>
  </si>
  <si>
    <r>
      <rPr>
        <b/>
        <sz val="10"/>
        <color theme="1"/>
        <rFont val="Calibri"/>
      </rPr>
      <t>Ongoing Order Banner</t>
    </r>
    <r>
      <rPr>
        <b/>
        <sz val="10"/>
        <color rgb="FFFF0000"/>
        <rFont val="Calibri"/>
      </rPr>
      <t xml:space="preserve"> (new)</t>
    </r>
  </si>
  <si>
    <t>New</t>
  </si>
  <si>
    <r>
      <rPr>
        <b/>
        <sz val="10"/>
        <color theme="1"/>
        <rFont val="Calibri"/>
      </rPr>
      <t xml:space="preserve">Foody App </t>
    </r>
    <r>
      <rPr>
        <b/>
        <sz val="10"/>
        <color rgb="FFFF0000"/>
        <rFont val="Calibri"/>
      </rPr>
      <t>(Only Camp/SM)</t>
    </r>
  </si>
  <si>
    <r>
      <rPr>
        <sz val="10"/>
        <color theme="1"/>
        <rFont val="Calibri"/>
      </rPr>
      <t xml:space="preserve">Hometop Banner 1
</t>
    </r>
    <r>
      <rPr>
        <i/>
        <sz val="10"/>
        <color rgb="FFFF0000"/>
        <rFont val="Calibri"/>
      </rPr>
      <t>Mart_Spike day #9</t>
    </r>
  </si>
  <si>
    <r>
      <rPr>
        <sz val="10"/>
        <color theme="1"/>
        <rFont val="Calibri"/>
      </rPr>
      <t xml:space="preserve">Hometop Banner 2
</t>
    </r>
    <r>
      <rPr>
        <i/>
        <sz val="10"/>
        <color rgb="FFFF0000"/>
        <rFont val="Calibri"/>
      </rPr>
      <t>Mart_Spike day #10</t>
    </r>
  </si>
  <si>
    <r>
      <rPr>
        <b/>
        <sz val="11"/>
        <color theme="1"/>
        <rFont val="Calibri"/>
      </rPr>
      <t xml:space="preserve">Floating Banner
</t>
    </r>
    <r>
      <rPr>
        <b/>
        <i/>
        <sz val="11"/>
        <color rgb="FFFF0000"/>
        <rFont val="Calibri"/>
      </rPr>
      <t>Layer 1 chỉ dành cho Special Case/Whitelist
Layer 1: Frequency 1
Layrer 2 Frequency 20</t>
    </r>
  </si>
  <si>
    <r>
      <rPr>
        <b/>
        <sz val="10"/>
        <color theme="1"/>
        <rFont val="Calibri"/>
      </rPr>
      <t xml:space="preserve">00:00 - 6:00 - Layer 1
</t>
    </r>
    <r>
      <rPr>
        <sz val="10"/>
        <color theme="1"/>
        <rFont val="Calibri"/>
      </rPr>
      <t>(Whitlisted/Adhoc)</t>
    </r>
  </si>
  <si>
    <t>[PLF CP]_SPXI_Mar_Whitelist User</t>
  </si>
  <si>
    <t>00:00 - 06:00 - Layer 2</t>
  </si>
  <si>
    <t>[PLF CP_add]_BAU_Siêu Tiệc Giảm 99,000 đồng</t>
  </si>
  <si>
    <t>[PLF CP]_SPFDay_Ăn Thả Ga, Freeship 60.000Đ</t>
  </si>
  <si>
    <r>
      <rPr>
        <b/>
        <sz val="10"/>
        <color theme="1"/>
        <rFont val="Calibri"/>
      </rPr>
      <t xml:space="preserve">06:00 - 8:00 - Layer 1
</t>
    </r>
    <r>
      <rPr>
        <sz val="10"/>
        <color theme="1"/>
        <rFont val="Calibri"/>
      </rPr>
      <t>(Whitlisted/Adhoc)</t>
    </r>
  </si>
  <si>
    <r>
      <rPr>
        <u/>
        <sz val="10"/>
        <color rgb="FF1155CC"/>
        <rFont val="Calibri"/>
      </rPr>
      <t>[PNS]_FE CREDIT_Mar</t>
    </r>
    <r>
      <rPr>
        <sz val="10"/>
        <rFont val="Calibri"/>
      </rPr>
      <t>_ALL (whitelist)</t>
    </r>
  </si>
  <si>
    <t>06:00 - 8:00 - Layer 2</t>
  </si>
  <si>
    <r>
      <rPr>
        <u/>
        <sz val="10"/>
        <color rgb="FF1155CC"/>
        <rFont val="Calibri"/>
      </rPr>
      <t>[SuperVIP]_Highlands Coffee_Mar</t>
    </r>
    <r>
      <rPr>
        <sz val="10"/>
        <rFont val="Calibri"/>
      </rPr>
      <t xml:space="preserve"> 260106_Highlands Coffee_41 cities</t>
    </r>
  </si>
  <si>
    <r>
      <rPr>
        <u/>
        <sz val="10"/>
        <color rgb="FF1155CC"/>
        <rFont val="Calibri"/>
      </rPr>
      <t>[SuperVIP]_Highlands Coffee_9-13Mar</t>
    </r>
    <r>
      <rPr>
        <u/>
        <sz val="10"/>
        <color rgb="FF000000"/>
        <rFont val="Calibri"/>
      </rPr>
      <t xml:space="preserve"> 260106_Highlands Coffee_41 cities</t>
    </r>
  </si>
  <si>
    <r>
      <rPr>
        <u/>
        <sz val="10"/>
        <color rgb="FF1155CC"/>
        <rFont val="Calibri"/>
      </rPr>
      <t>[SuperVIP]_Highlands Coffee_16-20Mar</t>
    </r>
    <r>
      <rPr>
        <sz val="10"/>
        <rFont val="Calibri"/>
      </rPr>
      <t xml:space="preserve"> 260106_Highlands Coffee_41 cities</t>
    </r>
  </si>
  <si>
    <r>
      <rPr>
        <u/>
        <sz val="10"/>
        <color rgb="FF1155CC"/>
        <rFont val="Calibri"/>
      </rPr>
      <t>[SuperVIP]_Highlands Coffee_add on Apr</t>
    </r>
    <r>
      <rPr>
        <sz val="10"/>
        <color rgb="FF000000"/>
        <rFont val="Calibri"/>
      </rPr>
      <t xml:space="preserve"> 260106_Highlands Coffee_41 cities</t>
    </r>
  </si>
  <si>
    <r>
      <rPr>
        <u/>
        <sz val="10"/>
        <color rgb="FF1155CC"/>
        <rFont val="Calibri"/>
      </rPr>
      <t>[SuperVIP]_Highlands Coffee_6-10Apr</t>
    </r>
    <r>
      <rPr>
        <sz val="10"/>
        <rFont val="Calibri"/>
      </rPr>
      <t xml:space="preserve"> 260106_Highlands Coffee_41 cities</t>
    </r>
  </si>
  <si>
    <r>
      <rPr>
        <u/>
        <sz val="10"/>
        <color rgb="FF1155CC"/>
        <rFont val="Calibri"/>
      </rPr>
      <t>[SuperVIP]_Highlands Coffee_13-17Apr</t>
    </r>
    <r>
      <rPr>
        <sz val="10"/>
        <color rgb="FF000000"/>
        <rFont val="Calibri"/>
      </rPr>
      <t xml:space="preserve"> 260106_Highlands Coffee_41 cities</t>
    </r>
  </si>
  <si>
    <r>
      <rPr>
        <sz val="10"/>
        <rFont val="Calibri"/>
      </rPr>
      <t xml:space="preserve"> </t>
    </r>
    <r>
      <rPr>
        <u/>
        <sz val="10"/>
        <color rgb="FF1155CC"/>
        <rFont val="Calibri"/>
      </rPr>
      <t>[VIP]_Cà Phê Muối Chú Long_Apr</t>
    </r>
    <r>
      <rPr>
        <sz val="10"/>
        <rFont val="Calibri"/>
      </rPr>
      <t xml:space="preserve"> 260202_Cà Phê Muối Chú Long_16 cities</t>
    </r>
  </si>
  <si>
    <r>
      <rPr>
        <u/>
        <sz val="10"/>
        <color rgb="FF1155CC"/>
        <rFont val="Calibri"/>
      </rPr>
      <t>[SuperVIP]_Highlands Coffee_20-24Apr</t>
    </r>
    <r>
      <rPr>
        <sz val="10"/>
        <color rgb="FF000000"/>
        <rFont val="Calibri"/>
      </rPr>
      <t xml:space="preserve"> 260106_Highlands Coffee_41 cities</t>
    </r>
  </si>
  <si>
    <r>
      <rPr>
        <b/>
        <sz val="10"/>
        <color theme="1"/>
        <rFont val="Calibri"/>
      </rPr>
      <t xml:space="preserve">08:00 - 10:00 - Layer 1
</t>
    </r>
    <r>
      <rPr>
        <sz val="10"/>
        <color theme="1"/>
        <rFont val="Calibri"/>
      </rPr>
      <t>(Whitlisted/Adhoc)</t>
    </r>
  </si>
  <si>
    <t>08:00 - 10:00 - Layer 2</t>
  </si>
  <si>
    <t>[PLF CP]_Mid Month_Siêu Deal Giữa Tháng, Giảm tới 55.000Đ</t>
  </si>
  <si>
    <r>
      <rPr>
        <b/>
        <sz val="10"/>
        <color theme="1"/>
        <rFont val="Calibri"/>
      </rPr>
      <t xml:space="preserve">10:00 - 12:00 - Layer 1
</t>
    </r>
    <r>
      <rPr>
        <sz val="10"/>
        <color theme="1"/>
        <rFont val="Calibri"/>
      </rPr>
      <t>(Whitlisted/Adhoc)</t>
    </r>
  </si>
  <si>
    <r>
      <rPr>
        <u/>
        <sz val="10"/>
        <color rgb="FF1155CC"/>
        <rFont val="Calibri"/>
      </rPr>
      <t>[VIP]_Cơm Thố Anh Nguyễn_16-29Mar</t>
    </r>
    <r>
      <rPr>
        <sz val="10"/>
        <rFont val="Calibri"/>
      </rPr>
      <t xml:space="preserve"> 250421_Cơm Thố Anh Nguyễn_13 cities</t>
    </r>
  </si>
  <si>
    <r>
      <rPr>
        <u/>
        <sz val="10"/>
        <color rgb="FF1155CC"/>
        <rFont val="Calibri"/>
      </rPr>
      <t xml:space="preserve"> [SuperVIP]_Gà Rán KFC_4-29Mar</t>
    </r>
    <r>
      <rPr>
        <sz val="10"/>
        <rFont val="Calibri"/>
      </rPr>
      <t xml:space="preserve"> 260106_Gà Rán KFC_31 cities</t>
    </r>
  </si>
  <si>
    <r>
      <rPr>
        <sz val="10"/>
        <rFont val="Calibri"/>
      </rPr>
      <t xml:space="preserve"> </t>
    </r>
    <r>
      <rPr>
        <u/>
        <sz val="10"/>
        <color rgb="FF1155CC"/>
        <rFont val="Calibri"/>
      </rPr>
      <t>[VIP]_Domino's Pizza_Mar</t>
    </r>
    <r>
      <rPr>
        <sz val="10"/>
        <rFont val="Calibri"/>
      </rPr>
      <t xml:space="preserve">  250116_Domino pizza_11 cities</t>
    </r>
  </si>
  <si>
    <r>
      <rPr>
        <u/>
        <sz val="10"/>
        <color rgb="FF1155CC"/>
        <rFont val="Calibri"/>
      </rPr>
      <t>[VIP]_Cơm Thố Anh Nguyễn_1-19Apr</t>
    </r>
    <r>
      <rPr>
        <sz val="10"/>
        <color rgb="FF000000"/>
        <rFont val="Calibri"/>
      </rPr>
      <t xml:space="preserve"> 250421_Cơm Thố Anh Nguyễn_13 cities</t>
    </r>
  </si>
  <si>
    <r>
      <rPr>
        <u/>
        <sz val="10"/>
        <color rgb="FF1155CC"/>
        <rFont val="Calibri"/>
      </rPr>
      <t>[SuperVIP]_Gà Rán KFC_3-16Apr</t>
    </r>
    <r>
      <rPr>
        <sz val="10"/>
        <rFont val="Calibri"/>
      </rPr>
      <t xml:space="preserve"> 260106_Gà Rán KFC_31 cities</t>
    </r>
  </si>
  <si>
    <r>
      <rPr>
        <u/>
        <sz val="10"/>
        <color rgb="FF1155CC"/>
        <rFont val="Calibri"/>
      </rPr>
      <t>[SuperVIP]_Gà Rán KFC_3-16Apr</t>
    </r>
    <r>
      <rPr>
        <sz val="10"/>
        <color rgb="FF000000"/>
        <rFont val="Calibri"/>
      </rPr>
      <t xml:space="preserve"> 260106_Gà Rán KFC_31 cities</t>
    </r>
  </si>
  <si>
    <r>
      <rPr>
        <u/>
        <sz val="10"/>
        <color rgb="FF1155CC"/>
        <rFont val="Calibri"/>
      </rPr>
      <t>[VIP]_Cơm Thố Anh Nguyễn_1-19Apr</t>
    </r>
    <r>
      <rPr>
        <u/>
        <sz val="10"/>
        <color rgb="FF000000"/>
        <rFont val="Calibri"/>
      </rPr>
      <t xml:space="preserve"> 250421_Cơm Thố Anh Nguyễn_13 cities</t>
    </r>
  </si>
  <si>
    <r>
      <rPr>
        <u/>
        <sz val="10"/>
        <color rgb="FF1155CC"/>
        <rFont val="Calibri"/>
      </rPr>
      <t>[VIP]_Gà Rán Texas Chicken_7-10Apr</t>
    </r>
    <r>
      <rPr>
        <u/>
        <sz val="10"/>
        <color rgb="FF000000"/>
        <rFont val="Calibri"/>
      </rPr>
      <t xml:space="preserve"> 250102_Gà Rán Texas Chicken_6 cities</t>
    </r>
  </si>
  <si>
    <r>
      <rPr>
        <u/>
        <sz val="10"/>
        <color rgb="FF1155CC"/>
        <rFont val="Calibri"/>
      </rPr>
      <t>[SuperVIP]_McDonald's_10-12Apr</t>
    </r>
    <r>
      <rPr>
        <sz val="10"/>
        <color rgb="FF000000"/>
        <rFont val="Calibri"/>
      </rPr>
      <t xml:space="preserve"> 251025_McDonald's_7 cities</t>
    </r>
  </si>
  <si>
    <r>
      <rPr>
        <u/>
        <sz val="10"/>
        <color rgb="FF1155CC"/>
        <rFont val="Calibri"/>
      </rPr>
      <t>[VIP]_Cơm Thố Anh Nguyễn_1-19Apr</t>
    </r>
    <r>
      <rPr>
        <u/>
        <sz val="10"/>
        <color rgb="FF000000"/>
        <rFont val="Calibri"/>
      </rPr>
      <t xml:space="preserve"> 250421_Cơm Thố Anh Nguyễn_13 cities</t>
    </r>
  </si>
  <si>
    <t>10:00 - 12:00 - Layer 2</t>
  </si>
  <si>
    <r>
      <rPr>
        <u/>
        <sz val="10"/>
        <color rgb="FF1155CC"/>
        <rFont val="Calibri"/>
      </rPr>
      <t>[VIP]_Lotteria DI_11-13Mar</t>
    </r>
    <r>
      <rPr>
        <sz val="10"/>
        <rFont val="Calibri"/>
      </rPr>
      <t xml:space="preserve">  260116_Lotteria_41 cities</t>
    </r>
  </si>
  <si>
    <t>10-11h: [PLF CP]_SPFDay_Săn Deal Ăn Ngon, giảm tới 75.000Đ
11-12h: [PLF CP]_SPFDay_Tiệc Trưa Thương Hiệu Giảm 50%</t>
  </si>
  <si>
    <t>10-11h: [PLF CP]_SPFDay_Săn Deal Ăn Ngon, giảm tới 75.000Đ
11-12h: [PLF CP]_SPFDay_Tiệc Trưa Thương Hiệu Giảm 50%</t>
  </si>
  <si>
    <r>
      <rPr>
        <sz val="10"/>
        <rFont val="Calibri"/>
      </rPr>
      <t xml:space="preserve"> </t>
    </r>
    <r>
      <rPr>
        <u/>
        <sz val="10"/>
        <color rgb="FF1155CC"/>
        <rFont val="Calibri"/>
      </rPr>
      <t>[VIP]_Domino's Pizza_Mar</t>
    </r>
    <r>
      <rPr>
        <sz val="10"/>
        <rFont val="Calibri"/>
      </rPr>
      <t xml:space="preserve">  </t>
    </r>
  </si>
  <si>
    <r>
      <rPr>
        <sz val="10"/>
        <rFont val="Calibri"/>
      </rPr>
      <t xml:space="preserve"> </t>
    </r>
    <r>
      <rPr>
        <u/>
        <sz val="10"/>
        <color rgb="FF1155CC"/>
        <rFont val="Calibri"/>
      </rPr>
      <t>[VIP]_Domino's Pizza_Mar</t>
    </r>
    <r>
      <rPr>
        <sz val="10"/>
        <rFont val="Calibri"/>
      </rPr>
      <t xml:space="preserve">  </t>
    </r>
  </si>
  <si>
    <r>
      <rPr>
        <sz val="10"/>
        <rFont val="Calibri"/>
      </rPr>
      <t xml:space="preserve"> </t>
    </r>
    <r>
      <rPr>
        <u/>
        <sz val="10"/>
        <color rgb="FF1155CC"/>
        <rFont val="Calibri"/>
      </rPr>
      <t>[VIP]_Domino's Pizza_Mar</t>
    </r>
    <r>
      <rPr>
        <sz val="10"/>
        <rFont val="Calibri"/>
      </rPr>
      <t xml:space="preserve">  </t>
    </r>
  </si>
  <si>
    <r>
      <rPr>
        <strike/>
        <sz val="10"/>
        <color theme="1"/>
        <rFont val="Calibri"/>
      </rPr>
      <t xml:space="preserve">[PLF CP]_4.4_Món Ngon Vị Đỉnh, Giảm Tới 50%
</t>
    </r>
    <r>
      <rPr>
        <sz val="10"/>
        <color theme="1"/>
        <rFont val="Calibri"/>
      </rPr>
      <t>[PLF CP]_1.4_Cá Tháng Tư Giảm 50%</t>
    </r>
  </si>
  <si>
    <r>
      <rPr>
        <strike/>
        <sz val="10"/>
        <color theme="1"/>
        <rFont val="Calibri"/>
      </rPr>
      <t xml:space="preserve">[PLF CP]_4.4_Món Ngon Vị Đỉnh, Giảm Tới 50%
</t>
    </r>
    <r>
      <rPr>
        <sz val="10"/>
        <color theme="1"/>
        <rFont val="Calibri"/>
      </rPr>
      <t>[PLF CP]_1.4_Cá Tháng Tư Giảm 50%</t>
    </r>
  </si>
  <si>
    <r>
      <rPr>
        <b/>
        <sz val="10"/>
        <color theme="1"/>
        <rFont val="Calibri"/>
      </rPr>
      <t xml:space="preserve">12:00 - 14:00 - Layer 1
</t>
    </r>
    <r>
      <rPr>
        <sz val="10"/>
        <color theme="1"/>
        <rFont val="Calibri"/>
      </rPr>
      <t>(Whitlisted/Adhoc)</t>
    </r>
  </si>
  <si>
    <r>
      <rPr>
        <u/>
        <sz val="10"/>
        <color rgb="FF1155CC"/>
        <rFont val="Calibri"/>
      </rPr>
      <t>[Win 1]_Trà Sữa Mixue_Mar</t>
    </r>
    <r>
      <rPr>
        <sz val="10"/>
        <rFont val="Calibri"/>
      </rPr>
      <t>_260318_Trà sữa Mixue_30 cities</t>
    </r>
  </si>
  <si>
    <r>
      <rPr>
        <u/>
        <sz val="10"/>
        <color rgb="FF1155CC"/>
        <rFont val="Calibri"/>
      </rPr>
      <t>[SuperVIP]_Phê La_1-3Apr</t>
    </r>
    <r>
      <rPr>
        <sz val="10"/>
        <rFont val="Calibri"/>
      </rPr>
      <t xml:space="preserve"> 260116_Phê La_11 cities</t>
    </r>
  </si>
  <si>
    <r>
      <rPr>
        <u/>
        <sz val="10"/>
        <color rgb="FF1155CC"/>
        <rFont val="Calibri"/>
      </rPr>
      <t>[Win 1]_Trà Sữa May Cha_Apr</t>
    </r>
    <r>
      <rPr>
        <sz val="10"/>
        <color rgb="FF000000"/>
        <rFont val="Calibri"/>
      </rPr>
      <t>_BD,CT,AG,TG,BH,LA,KG,DL,Hue</t>
    </r>
  </si>
  <si>
    <t>12:00 - 14:00 - Layer 2</t>
  </si>
  <si>
    <r>
      <rPr>
        <u/>
        <sz val="10"/>
        <color rgb="FF1155CC"/>
        <rFont val="Calibri"/>
      </rPr>
      <t>[SuperVIP]_Highlands Coffee_Mar</t>
    </r>
    <r>
      <rPr>
        <sz val="10"/>
        <rFont val="Calibri"/>
      </rPr>
      <t xml:space="preserve"> 260106_Highlands Coffee_41 cities</t>
    </r>
  </si>
  <si>
    <r>
      <rPr>
        <u/>
        <sz val="10"/>
        <color rgb="FF1155CC"/>
        <rFont val="Calibri"/>
      </rPr>
      <t>[SuperVIP]_Highlands Coffee_9-13Mar</t>
    </r>
    <r>
      <rPr>
        <u/>
        <sz val="10"/>
        <color rgb="FF000000"/>
        <rFont val="Calibri"/>
      </rPr>
      <t xml:space="preserve"> 260106_Highlands Coffee_41 cities</t>
    </r>
  </si>
  <si>
    <t>[PLF CP]_Mid Month_Tiệc Xế Thương Hiệu Giảm 50%</t>
  </si>
  <si>
    <t>12-13h: [PLF CP]_SPFDay_Tiệc Xế Thương Hiệu Giảm 50%
13-14h: [PLF CP]_SPFDay_Săn Deal Ăn Ngon, giảm tới 75.000Đ</t>
  </si>
  <si>
    <t>12-13h: [PLF CP]_SPFDay_Tiệc Xế Thương Hiệu Giảm 50%
13-14h: [PLF CP]_SPFDay_Săn Deal Ăn Ngon, giảm tới 75.000Đ</t>
  </si>
  <si>
    <r>
      <rPr>
        <u/>
        <sz val="10"/>
        <color rgb="FF1155CC"/>
        <rFont val="Calibri"/>
      </rPr>
      <t>[SuperVIP]_Highlands Coffee_16-20Mar</t>
    </r>
    <r>
      <rPr>
        <sz val="10"/>
        <rFont val="Calibri"/>
      </rPr>
      <t xml:space="preserve"> 260106_Highlands Coffee_41 cities</t>
    </r>
  </si>
  <si>
    <r>
      <rPr>
        <u/>
        <sz val="10"/>
        <color rgb="FF1155CC"/>
        <rFont val="Calibri"/>
      </rPr>
      <t>[VIP]_Gong Cha_6-8Apr</t>
    </r>
    <r>
      <rPr>
        <sz val="10"/>
        <color rgb="FF000000"/>
        <rFont val="Calibri"/>
      </rPr>
      <t xml:space="preserve"> 260109_Gong Cha_7 cities</t>
    </r>
  </si>
  <si>
    <r>
      <rPr>
        <sz val="10"/>
        <rFont val="Calibri"/>
      </rPr>
      <t xml:space="preserve"> </t>
    </r>
    <r>
      <rPr>
        <u/>
        <sz val="10"/>
        <color rgb="FF1155CC"/>
        <rFont val="Calibri"/>
      </rPr>
      <t>[SuperVIP]_Phê La_13-17Apr</t>
    </r>
  </si>
  <si>
    <r>
      <rPr>
        <sz val="10"/>
        <rFont val="Calibri"/>
      </rPr>
      <t xml:space="preserve"> </t>
    </r>
    <r>
      <rPr>
        <u/>
        <sz val="10"/>
        <color rgb="FF1155CC"/>
        <rFont val="Calibri"/>
      </rPr>
      <t>[SuperVIP]_Phê La_13-17Apr</t>
    </r>
  </si>
  <si>
    <r>
      <rPr>
        <sz val="10"/>
        <rFont val="Calibri"/>
      </rPr>
      <t xml:space="preserve"> </t>
    </r>
    <r>
      <rPr>
        <u/>
        <sz val="10"/>
        <color rgb="FF1155CC"/>
        <rFont val="Calibri"/>
      </rPr>
      <t>[SuperVIP]_Phê La_13-17Apr</t>
    </r>
  </si>
  <si>
    <r>
      <rPr>
        <u/>
        <sz val="10"/>
        <color rgb="FF1155CC"/>
        <rFont val="Calibri"/>
      </rPr>
      <t>[SuperVIP]_Phê La_13-17Apr</t>
    </r>
    <r>
      <rPr>
        <sz val="10"/>
        <rFont val="Calibri"/>
      </rPr>
      <t xml:space="preserve"> 260116_Phê La_11 cities</t>
    </r>
  </si>
  <si>
    <r>
      <rPr>
        <u/>
        <sz val="10"/>
        <color rgb="FF1155CC"/>
        <rFont val="Calibri"/>
      </rPr>
      <t>[VIP]_Trà Sữa May Cha_Apr</t>
    </r>
    <r>
      <rPr>
        <sz val="10"/>
        <color rgb="FF000000"/>
        <rFont val="Calibri"/>
      </rPr>
      <t xml:space="preserve"> 260106_Trà Sữa May Cha_9 cities</t>
    </r>
  </si>
  <si>
    <r>
      <rPr>
        <u/>
        <sz val="10"/>
        <color rgb="FF1155CC"/>
        <rFont val="Calibri"/>
      </rPr>
      <t>[VIP]_Gong Cha_20-22Apr</t>
    </r>
    <r>
      <rPr>
        <sz val="10"/>
        <color rgb="FF000000"/>
        <rFont val="Calibri"/>
      </rPr>
      <t xml:space="preserve">  260109_Gong Cha_7 cities</t>
    </r>
  </si>
  <si>
    <r>
      <rPr>
        <b/>
        <sz val="10"/>
        <color theme="1"/>
        <rFont val="Calibri"/>
      </rPr>
      <t xml:space="preserve">14:00 - 16:00 - Layer 1
</t>
    </r>
    <r>
      <rPr>
        <sz val="10"/>
        <color theme="1"/>
        <rFont val="Calibri"/>
      </rPr>
      <t>(Whitlisted/Adhoc)</t>
    </r>
  </si>
  <si>
    <r>
      <rPr>
        <u/>
        <sz val="10"/>
        <color rgb="FF1155CC"/>
        <rFont val="Calibri"/>
      </rPr>
      <t>[Win 1]_Trà Sữa May Cha_Mar</t>
    </r>
    <r>
      <rPr>
        <sz val="10"/>
        <rFont val="Calibri"/>
      </rPr>
      <t>_BD,CT,AG,TG,BH,LA,KG,DL,Hue</t>
    </r>
  </si>
  <si>
    <r>
      <rPr>
        <u/>
        <sz val="10"/>
        <color rgb="FF1155CC"/>
        <rFont val="Calibri"/>
      </rPr>
      <t>[SuperVIP]_Trà Sữa May Cha_Apr</t>
    </r>
    <r>
      <rPr>
        <sz val="10"/>
        <rFont val="Calibri"/>
      </rPr>
      <t xml:space="preserve"> 260106_Trà Sữa May Cha_9 cities</t>
    </r>
  </si>
  <si>
    <t>14:00 - 16:00 - Layer 2</t>
  </si>
  <si>
    <r>
      <rPr>
        <u/>
        <sz val="10"/>
        <color rgb="FF1155CC"/>
        <rFont val="Calibri"/>
      </rPr>
      <t xml:space="preserve">[SuperVIP]_Trà Sữa May Cha_Apr </t>
    </r>
    <r>
      <rPr>
        <sz val="10"/>
        <color rgb="FF000000"/>
        <rFont val="Calibri"/>
      </rPr>
      <t xml:space="preserve"> 260106_Trà Sữa May Cha_9 cities</t>
    </r>
  </si>
  <si>
    <r>
      <rPr>
        <b/>
        <sz val="10"/>
        <color theme="1"/>
        <rFont val="Calibri"/>
      </rPr>
      <t xml:space="preserve">16:00 - 18:00 - Layer 1
</t>
    </r>
    <r>
      <rPr>
        <sz val="10"/>
        <color theme="1"/>
        <rFont val="Calibri"/>
      </rPr>
      <t>(Whitlisted/Adhoc)</t>
    </r>
  </si>
  <si>
    <r>
      <rPr>
        <u/>
        <sz val="10"/>
        <color rgb="FF1155CC"/>
        <rFont val="Calibri"/>
      </rPr>
      <t>[SuperVIP]_Gà Rán Popeyes_13-15Mar</t>
    </r>
    <r>
      <rPr>
        <sz val="10"/>
        <rFont val="Calibri"/>
      </rPr>
      <t xml:space="preserve"> 241231_Gà Rán Popeyes_9 cities</t>
    </r>
  </si>
  <si>
    <r>
      <rPr>
        <u/>
        <sz val="10"/>
        <color rgb="FF1155CC"/>
        <rFont val="Calibri"/>
      </rPr>
      <t>[Win 1]_TH True Mart_Mar_SJBP</t>
    </r>
    <r>
      <rPr>
        <sz val="10"/>
        <color rgb="FF000000"/>
        <rFont val="Calibri"/>
      </rPr>
      <t>_250925_TH True Mart_18 cities</t>
    </r>
  </si>
  <si>
    <r>
      <rPr>
        <u/>
        <sz val="10"/>
        <color rgb="FF1155CC"/>
        <rFont val="Calibri"/>
      </rPr>
      <t>[VIP]_Pizza Hut_Mar</t>
    </r>
    <r>
      <rPr>
        <u/>
        <sz val="10"/>
        <rFont val="Calibri"/>
      </rPr>
      <t xml:space="preserve"> 260106_Pizza Hut_21 citie</t>
    </r>
  </si>
  <si>
    <r>
      <rPr>
        <u/>
        <sz val="10"/>
        <color rgb="FF1155CC"/>
        <rFont val="Calibri"/>
      </rPr>
      <t>[SuperVIP]_Gà Rán Popeyes_1-5Apr</t>
    </r>
    <r>
      <rPr>
        <sz val="10"/>
        <rFont val="Calibri"/>
      </rPr>
      <t xml:space="preserve"> 241231_Gà Rán Popeyes_9 cities</t>
    </r>
  </si>
  <si>
    <r>
      <rPr>
        <u/>
        <sz val="10"/>
        <color rgb="FF1155CC"/>
        <rFont val="Calibri"/>
      </rPr>
      <t>[VIP]_Lotteria DI_6-9Apr</t>
    </r>
    <r>
      <rPr>
        <sz val="10"/>
        <color rgb="FF000000"/>
        <rFont val="Calibri"/>
      </rPr>
      <t xml:space="preserve"> 260116_Lotteria_41 cities</t>
    </r>
  </si>
  <si>
    <r>
      <rPr>
        <u/>
        <sz val="10"/>
        <color rgb="FF1155CC"/>
        <rFont val="Calibri"/>
      </rPr>
      <t>[VIP]_Gà Rán Texas Chicken_7-10Apr</t>
    </r>
    <r>
      <rPr>
        <u/>
        <sz val="10"/>
        <color rgb="FF000000"/>
        <rFont val="Calibri"/>
      </rPr>
      <t xml:space="preserve"> 250102_Gà Rán Texas Chicken_6 cities</t>
    </r>
  </si>
  <si>
    <r>
      <rPr>
        <u/>
        <sz val="10"/>
        <color rgb="FF1155CC"/>
        <rFont val="Calibri"/>
      </rPr>
      <t>[SuperVIP]_Gà Rán KFC_3-16Apr</t>
    </r>
    <r>
      <rPr>
        <sz val="10"/>
        <color rgb="FF000000"/>
        <rFont val="Calibri"/>
      </rPr>
      <t xml:space="preserve"> 260106_Gà Rán KFC_31 cities</t>
    </r>
  </si>
  <si>
    <r>
      <rPr>
        <u/>
        <sz val="10"/>
        <color rgb="FF1155CC"/>
        <rFont val="Calibri"/>
      </rPr>
      <t>[Win 1]_TH true mart_Apr</t>
    </r>
    <r>
      <rPr>
        <sz val="10"/>
        <color rgb="FF000000"/>
        <rFont val="Calibri"/>
      </rPr>
      <t>_250925_TH True Mart_18 cities</t>
    </r>
  </si>
  <si>
    <r>
      <rPr>
        <u/>
        <sz val="10"/>
        <color rgb="FF1155CC"/>
        <rFont val="Calibri"/>
      </rPr>
      <t>[VIP]_McDonald's_17-19Apr</t>
    </r>
    <r>
      <rPr>
        <sz val="10"/>
        <color rgb="FF000000"/>
        <rFont val="Calibri"/>
      </rPr>
      <t xml:space="preserve"> 251025_McDonald's_7 cities</t>
    </r>
  </si>
  <si>
    <r>
      <rPr>
        <u/>
        <sz val="10"/>
        <color rgb="FF1155CC"/>
        <rFont val="Calibri"/>
      </rPr>
      <t>[SuperVIP]_Pizza Hut_10-26Apr</t>
    </r>
    <r>
      <rPr>
        <u/>
        <sz val="10"/>
        <color rgb="FF000000"/>
        <rFont val="Calibri"/>
      </rPr>
      <t xml:space="preserve"> 260106_Pizza Hut_21 cities</t>
    </r>
  </si>
  <si>
    <r>
      <rPr>
        <u/>
        <sz val="10"/>
        <color rgb="FF1155CC"/>
        <rFont val="Calibri"/>
      </rPr>
      <t>[SuperVIP]_Lotteria DI_23-26Apr</t>
    </r>
    <r>
      <rPr>
        <sz val="10"/>
        <color rgb="FF000000"/>
        <rFont val="Calibri"/>
      </rPr>
      <t xml:space="preserve"> 260116_Lotteria_41 cities</t>
    </r>
  </si>
  <si>
    <t>16:00 - 18:00 - Layer 2</t>
  </si>
  <si>
    <t>V[PLF CP]_BAU_Đặt món ăn tối, chỉ từ 40.000Đ</t>
  </si>
  <si>
    <r>
      <rPr>
        <u/>
        <sz val="10"/>
        <color rgb="FF1155CC"/>
        <rFont val="Calibri"/>
      </rPr>
      <t>[SJBP]_Pizza Hut_Mar</t>
    </r>
    <r>
      <rPr>
        <sz val="10"/>
        <rFont val="Calibri"/>
      </rPr>
      <t xml:space="preserve"> 241231_Pizza Hut_20 cities</t>
    </r>
  </si>
  <si>
    <r>
      <rPr>
        <strike/>
        <sz val="10"/>
        <color theme="1"/>
        <rFont val="Calibri"/>
      </rPr>
      <t xml:space="preserve">[PLF CP]_4.4_Món Ngon Vị Đỉnh, Giảm Tới 44.000Đ
</t>
    </r>
    <r>
      <rPr>
        <sz val="10"/>
        <color theme="1"/>
        <rFont val="Calibri"/>
      </rPr>
      <t>[PLF CP]_4.4_Món Ngon Vị Đỉnh, Giảm Tới 50%</t>
    </r>
  </si>
  <si>
    <r>
      <rPr>
        <strike/>
        <sz val="10"/>
        <color theme="1"/>
        <rFont val="Calibri"/>
      </rPr>
      <t xml:space="preserve">[PLF CP]_4.4_Món Ngon Vị Đỉnh, Giảm Tới 44.000Đ
</t>
    </r>
    <r>
      <rPr>
        <sz val="10"/>
        <color theme="1"/>
        <rFont val="Calibri"/>
      </rPr>
      <t>[PLF CP]_4.4_Món Ngon Vị Đỉnh, Giảm Tới 50%</t>
    </r>
  </si>
  <si>
    <r>
      <rPr>
        <strike/>
        <sz val="10"/>
        <color theme="1"/>
        <rFont val="Calibri"/>
      </rPr>
      <t xml:space="preserve">[PLF CP]_4.4_Món Ngon Vị Đỉnh, Giảm Tới 44.000Đ
</t>
    </r>
    <r>
      <rPr>
        <sz val="10"/>
        <color theme="1"/>
        <rFont val="Calibri"/>
      </rPr>
      <t>[PLF CP]_4.4_Món Ngon Vị Đỉnh, Giảm Tới 50%</t>
    </r>
  </si>
  <si>
    <r>
      <rPr>
        <strike/>
        <sz val="10"/>
        <color theme="1"/>
        <rFont val="Calibri"/>
      </rPr>
      <t xml:space="preserve">[PLF CP]_4.4_Món Ngon Vị Đỉnh, Giảm Tới 44.000Đ
</t>
    </r>
    <r>
      <rPr>
        <sz val="10"/>
        <color theme="1"/>
        <rFont val="Calibri"/>
      </rPr>
      <t>[PLF CP]_4.4_Món Ngon Vị Đỉnh, Giảm Tới 50%</t>
    </r>
  </si>
  <si>
    <r>
      <rPr>
        <b/>
        <sz val="10"/>
        <color theme="1"/>
        <rFont val="Calibri"/>
      </rPr>
      <t xml:space="preserve">18:00 - 20:00 - Layer 1
</t>
    </r>
    <r>
      <rPr>
        <sz val="10"/>
        <color theme="1"/>
        <rFont val="Calibri"/>
      </rPr>
      <t>(Whitlisted/Adhoc)</t>
    </r>
  </si>
  <si>
    <r>
      <rPr>
        <u/>
        <sz val="10"/>
        <color rgb="FF1155CC"/>
        <rFont val="Calibri"/>
      </rPr>
      <t>[VIP]_Gà Rán Popeyes_2-5Mar</t>
    </r>
    <r>
      <rPr>
        <sz val="10"/>
        <rFont val="Calibri"/>
      </rPr>
      <t xml:space="preserve"> 241231_Gà Rán Popeyes_9 cities</t>
    </r>
  </si>
  <si>
    <r>
      <rPr>
        <u/>
        <sz val="10"/>
        <color rgb="FF1155CC"/>
        <rFont val="Calibri"/>
      </rPr>
      <t>[VIP]_Gà Rán Popeyes_2-5Mar</t>
    </r>
    <r>
      <rPr>
        <sz val="10"/>
        <rFont val="Calibri"/>
      </rPr>
      <t xml:space="preserve"> 241231_Gà Rán Popeyes_9 cities</t>
    </r>
  </si>
  <si>
    <r>
      <rPr>
        <u/>
        <sz val="10"/>
        <color rgb="FF1155CC"/>
        <rFont val="Calibri"/>
      </rPr>
      <t>[SuperVIP]_Cơm Thố Anh Nguyễn_11-15Mar</t>
    </r>
    <r>
      <rPr>
        <sz val="10"/>
        <rFont val="Calibri"/>
      </rPr>
      <t xml:space="preserve"> 250421_Cơm Thố Anh Nguyễn_13 cities</t>
    </r>
  </si>
  <si>
    <r>
      <rPr>
        <u/>
        <sz val="10"/>
        <color rgb="FF1155CC"/>
        <rFont val="Calibri"/>
      </rPr>
      <t>[SJBP]_Pizza Hut_Mar</t>
    </r>
    <r>
      <rPr>
        <sz val="10"/>
        <color rgb="FF000000"/>
        <rFont val="Calibri"/>
      </rPr>
      <t xml:space="preserve"> 260106_Pizza Hut_21 cities</t>
    </r>
  </si>
  <si>
    <r>
      <rPr>
        <u/>
        <sz val="10"/>
        <color rgb="FF1155CC"/>
        <rFont val="Calibri"/>
      </rPr>
      <t>[VIP]_Cơm Thố Anh Nguyễn_16-29Mar</t>
    </r>
    <r>
      <rPr>
        <sz val="10"/>
        <rFont val="Calibri"/>
      </rPr>
      <t xml:space="preserve"> 250421_Cơm Thố Anh Nguyễn_13 cities</t>
    </r>
  </si>
  <si>
    <r>
      <rPr>
        <u/>
        <sz val="10"/>
        <color rgb="FF1155CC"/>
        <rFont val="Calibri"/>
      </rPr>
      <t>[VIP]_Domino's Pizza_3-5Apr</t>
    </r>
    <r>
      <rPr>
        <sz val="10"/>
        <color rgb="FF000000"/>
        <rFont val="Calibri"/>
      </rPr>
      <t xml:space="preserve"> 250116_Domino pizza_11 cities</t>
    </r>
  </si>
  <si>
    <r>
      <rPr>
        <u/>
        <sz val="10"/>
        <color rgb="FF1155CC"/>
        <rFont val="Calibri"/>
      </rPr>
      <t>[SuperVIP]_Pizza Hut_10-26Apr</t>
    </r>
    <r>
      <rPr>
        <sz val="10"/>
        <color rgb="FF000000"/>
        <rFont val="Calibri"/>
      </rPr>
      <t xml:space="preserve"> 260106_Pizza Hut_21 cities</t>
    </r>
  </si>
  <si>
    <r>
      <rPr>
        <u/>
        <sz val="10"/>
        <color rgb="FF1155CC"/>
        <rFont val="Calibri"/>
      </rPr>
      <t>[SuperVIP]_Pizza Hut_10-26Apr</t>
    </r>
    <r>
      <rPr>
        <u/>
        <sz val="10"/>
        <color rgb="FF000000"/>
        <rFont val="Calibri"/>
      </rPr>
      <t xml:space="preserve"> 260106_Pizza Hut_21 cities</t>
    </r>
  </si>
  <si>
    <t>18:00 - 20:00 - Layer 2</t>
  </si>
  <si>
    <r>
      <rPr>
        <u/>
        <sz val="10"/>
        <color rgb="FF1155CC"/>
        <rFont val="Calibri"/>
      </rPr>
      <t>[VIP]_Lotteria DI_11-13Mar</t>
    </r>
    <r>
      <rPr>
        <sz val="10"/>
        <rFont val="Calibri"/>
      </rPr>
      <t xml:space="preserve">  260116_Lotteria_41 cities</t>
    </r>
  </si>
  <si>
    <t>[PLF CP]_Mid Month_Tiệc Tối Thương Hiệu Giảm 50%</t>
  </si>
  <si>
    <t>[PLF CP]_SPFDay_Siêu Deal Ăn Uống, Giảm tới 99.000Đ</t>
  </si>
  <si>
    <r>
      <rPr>
        <strike/>
        <sz val="10"/>
        <color theme="1"/>
        <rFont val="Calibri"/>
      </rPr>
      <t xml:space="preserve">[PLF CP]_4.4_Món Ngon Vị Đỉnh, Giảm Tới 50%
</t>
    </r>
    <r>
      <rPr>
        <sz val="10"/>
        <color theme="1"/>
        <rFont val="Calibri"/>
      </rPr>
      <t>[PLF CP]_4.4_Món Ngon Vị Đỉnh, Giảm Tới 144.000Đ</t>
    </r>
  </si>
  <si>
    <r>
      <rPr>
        <strike/>
        <sz val="10"/>
        <color theme="1"/>
        <rFont val="Calibri"/>
      </rPr>
      <t xml:space="preserve">[PLF CP]_4.4_Món Ngon Vị Đỉnh, Giảm Tới 50%
</t>
    </r>
    <r>
      <rPr>
        <sz val="10"/>
        <color theme="1"/>
        <rFont val="Calibri"/>
      </rPr>
      <t>[PLF CP]_4.4_Món Ngon Vị Đỉnh, Giảm Tới 144.000Đ</t>
    </r>
  </si>
  <si>
    <r>
      <rPr>
        <strike/>
        <sz val="10"/>
        <color theme="1"/>
        <rFont val="Calibri"/>
      </rPr>
      <t xml:space="preserve">[PLF CP]_4.4_Món Ngon Vị Đỉnh, Giảm Tới 50%
</t>
    </r>
    <r>
      <rPr>
        <sz val="10"/>
        <color theme="1"/>
        <rFont val="Calibri"/>
      </rPr>
      <t>[PLF CP]_4.4_Món Ngon Vị Đỉnh, Giảm Tới 144.000Đ</t>
    </r>
  </si>
  <si>
    <r>
      <rPr>
        <strike/>
        <sz val="10"/>
        <color theme="1"/>
        <rFont val="Calibri"/>
      </rPr>
      <t xml:space="preserve">[PLF CP]_4.4_Món Ngon Vị Đỉnh, Giảm Tới 50%
</t>
    </r>
    <r>
      <rPr>
        <sz val="10"/>
        <color theme="1"/>
        <rFont val="Calibri"/>
      </rPr>
      <t>[PLF CP]_4.4_Món Ngon Vị Đỉnh, Giảm Tới 144.000Đ</t>
    </r>
  </si>
  <si>
    <r>
      <rPr>
        <b/>
        <sz val="10"/>
        <color theme="1"/>
        <rFont val="Calibri"/>
      </rPr>
      <t xml:space="preserve">20:00 - 22:00 - Layer 1
</t>
    </r>
    <r>
      <rPr>
        <sz val="10"/>
        <color theme="1"/>
        <rFont val="Calibri"/>
      </rPr>
      <t>(Whitlisted/Adhoc)</t>
    </r>
  </si>
  <si>
    <r>
      <rPr>
        <u/>
        <sz val="10"/>
        <color rgb="FF1155CC"/>
        <rFont val="Calibri"/>
      </rPr>
      <t>[Combo 1]_Trà Sữa May Cha_Apr.50%</t>
    </r>
    <r>
      <rPr>
        <sz val="10"/>
        <color rgb="FF000000"/>
        <rFont val="Calibri"/>
      </rPr>
      <t>_BD,CT,AG,TG,BH,LA,KG,DL,Hue</t>
    </r>
  </si>
  <si>
    <t>20:00 - 22:00 - Layer 2</t>
  </si>
  <si>
    <r>
      <rPr>
        <b/>
        <sz val="10"/>
        <color theme="1"/>
        <rFont val="Calibri"/>
      </rPr>
      <t xml:space="preserve">22:00 - 24:00 - Layer 1
</t>
    </r>
    <r>
      <rPr>
        <sz val="10"/>
        <color theme="1"/>
        <rFont val="Calibri"/>
      </rPr>
      <t>(Whitlisted/Adhoc)</t>
    </r>
  </si>
  <si>
    <r>
      <rPr>
        <u/>
        <sz val="10"/>
        <color rgb="FF1155CC"/>
        <rFont val="Calibri"/>
      </rPr>
      <t>[PLF CP]_SPXI_Mar_Whitelist User</t>
    </r>
    <r>
      <rPr>
        <sz val="10"/>
        <color rgb="FF000000"/>
        <rFont val="Calibri"/>
      </rPr>
      <t xml:space="preserve"> - T3 Only</t>
    </r>
  </si>
  <si>
    <r>
      <rPr>
        <u/>
        <sz val="10"/>
        <color rgb="FF1155CC"/>
        <rFont val="Calibri"/>
      </rPr>
      <t>[PLF CP]_SPXI_Mar_Whitelist User</t>
    </r>
    <r>
      <rPr>
        <sz val="10"/>
        <color rgb="FF000000"/>
        <rFont val="Calibri"/>
      </rPr>
      <t xml:space="preserve"> - T3 Only</t>
    </r>
  </si>
  <si>
    <r>
      <rPr>
        <u/>
        <sz val="10"/>
        <color rgb="FF1155CC"/>
        <rFont val="Calibri"/>
      </rPr>
      <t>[PLF CP]_SPXI_Mar_Whitelist User</t>
    </r>
    <r>
      <rPr>
        <sz val="10"/>
        <rFont val="Calibri"/>
      </rPr>
      <t xml:space="preserve"> - T3 Only</t>
    </r>
  </si>
  <si>
    <t>22:00 - 24:00 - Layer 2</t>
  </si>
  <si>
    <r>
      <rPr>
        <b/>
        <sz val="11"/>
        <color theme="1"/>
        <rFont val="Calibri"/>
      </rPr>
      <t xml:space="preserve">Popup Banner
</t>
    </r>
    <r>
      <rPr>
        <b/>
        <i/>
        <sz val="11"/>
        <color rgb="FFFF0000"/>
        <rFont val="Calibri"/>
      </rPr>
      <t>Layer 1 chỉ dành cho Special Case/Whitelist
Layer 1: Frequency 1
Layrer 2 Frequency 20</t>
    </r>
  </si>
  <si>
    <r>
      <rPr>
        <b/>
        <sz val="10"/>
        <color theme="1"/>
        <rFont val="Calibri"/>
      </rPr>
      <t xml:space="preserve">00:00 - 6:00 - Layer 1
</t>
    </r>
    <r>
      <rPr>
        <sz val="10"/>
        <color theme="1"/>
        <rFont val="Calibri"/>
      </rPr>
      <t>(Whitlisted/Adhoc)</t>
    </r>
  </si>
  <si>
    <r>
      <rPr>
        <u/>
        <sz val="10"/>
        <color rgb="FF1155CC"/>
        <rFont val="Calibri"/>
      </rPr>
      <t>[PLF CP]_SPXI_Mar_Whitelist User</t>
    </r>
    <r>
      <rPr>
        <sz val="10"/>
        <rFont val="Calibri"/>
      </rPr>
      <t xml:space="preserve"> - T3 Only</t>
    </r>
  </si>
  <si>
    <t>[PLF CP]_Mid Month_Săn Deal Giữa Tháng, giảm tới 75.000Đ</t>
  </si>
  <si>
    <t>[PLF CP]_SPFDay_Săn Deal Ăn Ngon, giảm tới 75.000Đ</t>
  </si>
  <si>
    <r>
      <rPr>
        <b/>
        <sz val="10"/>
        <color theme="1"/>
        <rFont val="Calibri"/>
      </rPr>
      <t xml:space="preserve">06:00 - 8:00 - Layer 1
</t>
    </r>
    <r>
      <rPr>
        <sz val="10"/>
        <color theme="1"/>
        <rFont val="Calibri"/>
      </rPr>
      <t>(Whitlisted/Adhoc)</t>
    </r>
  </si>
  <si>
    <r>
      <rPr>
        <u/>
        <sz val="10"/>
        <color rgb="FF1155CC"/>
        <rFont val="Calibri"/>
      </rPr>
      <t>[PLF CP]_SPXI_Mar_Whitelist User</t>
    </r>
    <r>
      <rPr>
        <sz val="10"/>
        <rFont val="Calibri"/>
      </rPr>
      <t xml:space="preserve"> - T3 Only</t>
    </r>
  </si>
  <si>
    <r>
      <rPr>
        <u/>
        <sz val="10"/>
        <color rgb="FF1155CC"/>
        <rFont val="Calibri"/>
      </rPr>
      <t>[SuperVIP]_Highlands Coffee_Mar</t>
    </r>
    <r>
      <rPr>
        <sz val="10"/>
        <rFont val="Calibri"/>
      </rPr>
      <t xml:space="preserve"> 260106_Highlands Coffee_41 cities</t>
    </r>
  </si>
  <si>
    <r>
      <rPr>
        <u/>
        <sz val="10"/>
        <color rgb="FF1155CC"/>
        <rFont val="Calibri"/>
      </rPr>
      <t>[SuperVIP]_Highlands Coffee_9-13Mar</t>
    </r>
    <r>
      <rPr>
        <u/>
        <sz val="10"/>
        <color rgb="FF000000"/>
        <rFont val="Calibri"/>
      </rPr>
      <t xml:space="preserve"> 260106_Highlands Coffee_41 cities</t>
    </r>
  </si>
  <si>
    <r>
      <rPr>
        <u/>
        <sz val="10"/>
        <color rgb="FF1155CC"/>
        <rFont val="Calibri"/>
      </rPr>
      <t>[SuperVIP]_Highlands Coffee_16-20Mar</t>
    </r>
    <r>
      <rPr>
        <sz val="10"/>
        <color rgb="FF000000"/>
        <rFont val="Calibri"/>
      </rPr>
      <t xml:space="preserve"> 260106_Highlands Coffee_41 cities</t>
    </r>
  </si>
  <si>
    <r>
      <rPr>
        <u/>
        <sz val="10"/>
        <color rgb="FF1155CC"/>
        <rFont val="Calibri"/>
      </rPr>
      <t>[SuperVIP]_Highlands Coffee_6-10Apr</t>
    </r>
    <r>
      <rPr>
        <sz val="10"/>
        <rFont val="Calibri"/>
      </rPr>
      <t xml:space="preserve"> 260106_Highlands Coffee_41 cities</t>
    </r>
  </si>
  <si>
    <r>
      <rPr>
        <u/>
        <sz val="10"/>
        <color rgb="FF1155CC"/>
        <rFont val="Calibri"/>
      </rPr>
      <t>[SuperVIP]_Highlands Coffee_13-17Apr</t>
    </r>
    <r>
      <rPr>
        <sz val="10"/>
        <color rgb="FF000000"/>
        <rFont val="Calibri"/>
      </rPr>
      <t xml:space="preserve"> 260106_Highlands Coffee_41 cities</t>
    </r>
  </si>
  <si>
    <r>
      <rPr>
        <u/>
        <sz val="10"/>
        <color rgb="FF1155CC"/>
        <rFont val="Calibri"/>
      </rPr>
      <t>[SuperVIP]_Highlands Coffee_20-24Apr</t>
    </r>
    <r>
      <rPr>
        <sz val="10"/>
        <color rgb="FF000000"/>
        <rFont val="Calibri"/>
      </rPr>
      <t xml:space="preserve"> 260106_Highlands Coffee_41 cities</t>
    </r>
  </si>
  <si>
    <r>
      <rPr>
        <b/>
        <sz val="10"/>
        <color theme="1"/>
        <rFont val="Calibri"/>
      </rPr>
      <t xml:space="preserve">08:00 - 10:00 - Layer 1
</t>
    </r>
    <r>
      <rPr>
        <sz val="10"/>
        <color theme="1"/>
        <rFont val="Calibri"/>
      </rPr>
      <t>(Whitlisted/Adhoc)</t>
    </r>
  </si>
  <si>
    <r>
      <rPr>
        <u/>
        <sz val="10"/>
        <color rgb="FF1155CC"/>
        <rFont val="Calibri"/>
      </rPr>
      <t>[Combo 1]_Co.op Food_Mar_SJBP</t>
    </r>
    <r>
      <rPr>
        <sz val="10"/>
        <color rgb="FF000000"/>
        <rFont val="Calibri"/>
      </rPr>
      <t>_CT</t>
    </r>
  </si>
  <si>
    <r>
      <rPr>
        <u/>
        <sz val="10"/>
        <color rgb="FF1155CC"/>
        <rFont val="Calibri"/>
      </rPr>
      <t>[Combo 1]_Co.op Food_Apr</t>
    </r>
    <r>
      <rPr>
        <u/>
        <sz val="10"/>
        <color rgb="FF000000"/>
        <rFont val="Calibri"/>
      </rPr>
      <t>_CT</t>
    </r>
  </si>
  <si>
    <t>[PLF CP]_Mid Month_Tiệc Sáng Thương Hiệu Giảm 50%</t>
  </si>
  <si>
    <t>[PLF CP]_Mid Month_Tiệc Sáng Thương Hiệu Giảm 50%
Others: [PLF CP]_BAU_Bữa Sáng Cuối Tuần, giảm 30.000Đ</t>
  </si>
  <si>
    <r>
      <rPr>
        <u/>
        <sz val="10"/>
        <color rgb="FF1155CC"/>
        <rFont val="Calibri"/>
      </rPr>
      <t>[PNS]_MB JCB Hi ShopeeFood_Mar</t>
    </r>
    <r>
      <rPr>
        <sz val="10"/>
        <color rgb="FF000000"/>
        <rFont val="Calibri"/>
      </rPr>
      <t>_ALL</t>
    </r>
  </si>
  <si>
    <t>[PLF CP]_SPFDay_Tiệc Sáng Thương Hiệu Giảm 50%</t>
  </si>
  <si>
    <r>
      <rPr>
        <u/>
        <sz val="10"/>
        <color rgb="FF1155CC"/>
        <rFont val="Calibri"/>
      </rPr>
      <t>[SJBP]_Highlands Coffee_-50k</t>
    </r>
    <r>
      <rPr>
        <sz val="10"/>
        <rFont val="Calibri"/>
      </rPr>
      <t xml:space="preserve"> 260106_Highlands Coffee_41 cities</t>
    </r>
  </si>
  <si>
    <r>
      <rPr>
        <u/>
        <sz val="10"/>
        <color rgb="FF1155CC"/>
        <rFont val="Calibri"/>
      </rPr>
      <t>[SJBP]_The Coffee House_1đ</t>
    </r>
    <r>
      <rPr>
        <sz val="10"/>
        <rFont val="Calibri"/>
      </rPr>
      <t xml:space="preserve"> 251014_The Coffee House_8 cities</t>
    </r>
  </si>
  <si>
    <r>
      <rPr>
        <u/>
        <sz val="10"/>
        <color rgb="FF1155CC"/>
        <rFont val="Calibri"/>
      </rPr>
      <t>[SJBP]_Highlands Coffee_-50k</t>
    </r>
    <r>
      <rPr>
        <sz val="10"/>
        <color rgb="FF000000"/>
        <rFont val="Calibri"/>
      </rPr>
      <t xml:space="preserve"> 260106_Highlands Coffee_41 cities</t>
    </r>
  </si>
  <si>
    <r>
      <rPr>
        <u/>
        <sz val="10"/>
        <color rgb="FF1155CC"/>
        <rFont val="Calibri"/>
      </rPr>
      <t>[PNS]_MB JCB Hi ShopeeFood_Apr</t>
    </r>
    <r>
      <rPr>
        <sz val="10"/>
        <color rgb="FF000000"/>
        <rFont val="Calibri"/>
      </rPr>
      <t>_ALL</t>
    </r>
  </si>
  <si>
    <r>
      <rPr>
        <sz val="10"/>
        <rFont val="Calibri"/>
      </rPr>
      <t xml:space="preserve"> </t>
    </r>
    <r>
      <rPr>
        <u/>
        <sz val="10"/>
        <color rgb="FF1155CC"/>
        <rFont val="Calibri"/>
      </rPr>
      <t>[VIP]_Cà Phê Muối Chú Long_Apr</t>
    </r>
    <r>
      <rPr>
        <sz val="10"/>
        <rFont val="Calibri"/>
      </rPr>
      <t xml:space="preserve"> 260202_Cà Phê Muối Chú Long_16 cities</t>
    </r>
  </si>
  <si>
    <t>[Combo 1]_Co.op Food_Apr</t>
  </si>
  <si>
    <r>
      <rPr>
        <b/>
        <sz val="10"/>
        <color theme="1"/>
        <rFont val="Calibri"/>
      </rPr>
      <t xml:space="preserve">10:00 - 12:00 - Layer 1
</t>
    </r>
    <r>
      <rPr>
        <sz val="10"/>
        <color theme="1"/>
        <rFont val="Calibri"/>
      </rPr>
      <t>(Whitlisted/Adhoc)</t>
    </r>
  </si>
  <si>
    <r>
      <rPr>
        <u/>
        <sz val="10"/>
        <color rgb="FF1155CC"/>
        <rFont val="Calibri"/>
      </rPr>
      <t>[SuperVIP]_Cơm Thố Anh Nguyễn_11-15Mar</t>
    </r>
    <r>
      <rPr>
        <sz val="10"/>
        <rFont val="Calibri"/>
      </rPr>
      <t xml:space="preserve"> 250421_Cơm Thố Anh Nguyễn_13 cities</t>
    </r>
  </si>
  <si>
    <r>
      <rPr>
        <u/>
        <sz val="10"/>
        <color rgb="FF1155CC"/>
        <rFont val="Calibri"/>
      </rPr>
      <t>[SJBP]_Pizza Hut_Mar</t>
    </r>
    <r>
      <rPr>
        <sz val="10"/>
        <color rgb="FF000000"/>
        <rFont val="Calibri"/>
      </rPr>
      <t xml:space="preserve"> 260106_Pizza Hut_21 cities</t>
    </r>
  </si>
  <si>
    <r>
      <rPr>
        <u/>
        <sz val="10"/>
        <color rgb="FF1155CC"/>
        <rFont val="Calibri"/>
      </rPr>
      <t xml:space="preserve"> [SuperVIP]_Gà Rán KFC_4-29Mar</t>
    </r>
    <r>
      <rPr>
        <sz val="10"/>
        <rFont val="Calibri"/>
      </rPr>
      <t xml:space="preserve"> 260106_Gà Rán KFC_31 cities</t>
    </r>
  </si>
  <si>
    <r>
      <rPr>
        <u/>
        <sz val="10"/>
        <color rgb="FF1155CC"/>
        <rFont val="Calibri"/>
      </rPr>
      <t>[VIP]_Cơm Thố Anh Nguyễn_16-29Mar</t>
    </r>
    <r>
      <rPr>
        <sz val="10"/>
        <color rgb="FF000000"/>
        <rFont val="Calibri"/>
      </rPr>
      <t xml:space="preserve"> 250421_Cơm Thố Anh Nguyễn_13 cities</t>
    </r>
  </si>
  <si>
    <r>
      <rPr>
        <u/>
        <sz val="10"/>
        <color rgb="FF1155CC"/>
        <rFont val="Calibri"/>
      </rPr>
      <t>[VIP]_Lotteria DI_6-9Apr</t>
    </r>
    <r>
      <rPr>
        <sz val="10"/>
        <color rgb="FF000000"/>
        <rFont val="Calibri"/>
      </rPr>
      <t xml:space="preserve"> 260116_Lotteria_41 cities</t>
    </r>
  </si>
  <si>
    <r>
      <rPr>
        <u/>
        <sz val="10"/>
        <color rgb="FF1155CC"/>
        <rFont val="Calibri"/>
      </rPr>
      <t>[SuperVIP]_McDonald's_10-12Apr</t>
    </r>
    <r>
      <rPr>
        <sz val="10"/>
        <color rgb="FF000000"/>
        <rFont val="Calibri"/>
      </rPr>
      <t xml:space="preserve"> 251025_McDonald's_7 cities</t>
    </r>
  </si>
  <si>
    <r>
      <rPr>
        <u/>
        <sz val="10"/>
        <color rgb="FF1155CC"/>
        <rFont val="Calibri"/>
      </rPr>
      <t xml:space="preserve"> [SuperVIP]_Gà Rán KFC_4-29Mar</t>
    </r>
    <r>
      <rPr>
        <sz val="10"/>
        <color rgb="FF000000"/>
        <rFont val="Calibri"/>
      </rPr>
      <t xml:space="preserve"> 260106_Gà Rán KFC_31 cities</t>
    </r>
  </si>
  <si>
    <t>10h - 11h: [PLF CP]_Mid Month_Siêu Deal Giữa Tháng, Giảm tới 155.000Đ
11h - 12h: [PLF CP]_Mid Month_Tiệc Trưa Thương Hiệu Giảm 50%</t>
  </si>
  <si>
    <t>10h - 11h: [PLF CP]_Mid Month_Siêu Deal Giữa Tháng, Giảm tới 155.000Đ
11h - 12h: [PLF CP]_Mid Month_Tiệc Trưa Thương Hiệu Giảm 50%</t>
  </si>
  <si>
    <t>10h - 11h: [PLF CP]_Mid Month_Siêu Deal Giữa Tháng, Giảm tới 155.000Đ
11h - 12h: [PLF CP]_Mid Month_Tiệc Trưa Thương Hiệu Giảm 50%
Others: [PLF CP]_WC_Tiệc cuối tuần, giảm tưng bừng 105.000Đ</t>
  </si>
  <si>
    <t>10-11h: [PLF CP]_SPFDay_Siêu Deal Ăn Uống, Giảm tới 99.000Đ
11-12h: [PLF CP]_SPFDay_Săn Deal Ăn Ngon, giảm tới 75.000Đ</t>
  </si>
  <si>
    <t>10-11h: [PLF CP]_SPFDay_Siêu Deal Ăn Uống, Giảm tới 99.000Đ
11-12h: [PLF CP]_SPFDay_Săn Deal Ăn Ngon, giảm tới 75.000Đ</t>
  </si>
  <si>
    <r>
      <rPr>
        <u/>
        <sz val="10"/>
        <color rgb="FF1155CC"/>
        <rFont val="Calibri"/>
      </rPr>
      <t>[VIP]_Gà Rán KFC_20-22Mar</t>
    </r>
    <r>
      <rPr>
        <sz val="10"/>
        <color rgb="FF000000"/>
        <rFont val="Calibri"/>
      </rPr>
      <t xml:space="preserve"> 260106_Gà Rán KFC_31 cities</t>
    </r>
  </si>
  <si>
    <r>
      <rPr>
        <u/>
        <sz val="10"/>
        <color rgb="FF1155CC"/>
        <rFont val="Calibri"/>
      </rPr>
      <t>[VIP]_Gà Rán KFC_20-22Mar</t>
    </r>
    <r>
      <rPr>
        <sz val="10"/>
        <color rgb="FF000000"/>
        <rFont val="Calibri"/>
      </rPr>
      <t xml:space="preserve"> 260106_Gà Rán KFC_31 cities</t>
    </r>
  </si>
  <si>
    <r>
      <rPr>
        <strike/>
        <sz val="10"/>
        <color theme="1"/>
        <rFont val="Calibri"/>
      </rPr>
      <t xml:space="preserve">[PLF CP]_4.4_Món Ngon Vị Đỉnh, Giảm Tới 44.000Đ
</t>
    </r>
    <r>
      <rPr>
        <sz val="10"/>
        <color theme="1"/>
        <rFont val="Calibri"/>
      </rPr>
      <t>[PLF CP]_4.4_Món Ngon Vị Đỉnh, Giảm Tới 50%</t>
    </r>
  </si>
  <si>
    <r>
      <rPr>
        <strike/>
        <sz val="10"/>
        <color theme="1"/>
        <rFont val="Calibri"/>
      </rPr>
      <t xml:space="preserve">[PLF CP]_4.4_Món Ngon Vị Đỉnh, Giảm Tới 44.000Đ
</t>
    </r>
    <r>
      <rPr>
        <sz val="10"/>
        <color theme="1"/>
        <rFont val="Calibri"/>
      </rPr>
      <t>[PLF CP]_4.4_Món Ngon Vị Đỉnh, Giảm Tới 50%</t>
    </r>
  </si>
  <si>
    <r>
      <rPr>
        <strike/>
        <sz val="10"/>
        <color theme="1"/>
        <rFont val="Calibri"/>
      </rPr>
      <t xml:space="preserve">[PLF CP]_4.4_Món Ngon Vị Đỉnh, Giảm Tới 44.000Đ
</t>
    </r>
    <r>
      <rPr>
        <sz val="10"/>
        <color theme="1"/>
        <rFont val="Calibri"/>
      </rPr>
      <t>[PLF CP]_4.4_Món Ngon Vị Đỉnh, Giảm Tới 50%</t>
    </r>
  </si>
  <si>
    <r>
      <rPr>
        <strike/>
        <sz val="10"/>
        <color theme="1"/>
        <rFont val="Calibri"/>
      </rPr>
      <t xml:space="preserve">[PLF CP]_4.4_Món Ngon Vị Đỉnh, Giảm Tới 44.000Đ
</t>
    </r>
    <r>
      <rPr>
        <sz val="10"/>
        <color theme="1"/>
        <rFont val="Calibri"/>
      </rPr>
      <t>[PLF CP]_4.4_Món Ngon Vị Đỉnh, Giảm Tới 50%</t>
    </r>
  </si>
  <si>
    <r>
      <rPr>
        <u/>
        <sz val="10"/>
        <color rgb="FF1155CC"/>
        <rFont val="Calibri"/>
      </rPr>
      <t>[SuperVIP]_Gà Rán KFC_3-16Apr</t>
    </r>
    <r>
      <rPr>
        <u/>
        <sz val="10"/>
        <color rgb="FF000000"/>
        <rFont val="Calibri"/>
      </rPr>
      <t xml:space="preserve"> 260106_Gà Rán KFC_31 cities</t>
    </r>
  </si>
  <si>
    <r>
      <rPr>
        <b/>
        <sz val="10"/>
        <color theme="1"/>
        <rFont val="Calibri"/>
      </rPr>
      <t xml:space="preserve">12:00 - 14:00 - Layer 1
</t>
    </r>
    <r>
      <rPr>
        <sz val="10"/>
        <color theme="1"/>
        <rFont val="Calibri"/>
      </rPr>
      <t>(Whitlisted/Adhoc)</t>
    </r>
  </si>
  <si>
    <r>
      <rPr>
        <u/>
        <sz val="10"/>
        <color rgb="FF1155CC"/>
        <rFont val="Calibri"/>
      </rPr>
      <t>[Combo 1]_Trà Sữa May Cha_Mar</t>
    </r>
    <r>
      <rPr>
        <sz val="10"/>
        <color rgb="FF000000"/>
        <rFont val="Calibri"/>
      </rPr>
      <t>_BD,CT,AG,TG,BH,LA,KG,DL,Hue</t>
    </r>
  </si>
  <si>
    <r>
      <rPr>
        <u/>
        <sz val="10"/>
        <color rgb="FF1155CC"/>
        <rFont val="Calibri"/>
      </rPr>
      <t>[Win 1]_Trà Sữa Mixue_Mar</t>
    </r>
    <r>
      <rPr>
        <sz val="10"/>
        <color rgb="FF000000"/>
        <rFont val="Calibri"/>
      </rPr>
      <t>_260318_Trà sữa Mixue_30 cities</t>
    </r>
  </si>
  <si>
    <t>12h - 13h: [PLF CP]_Mid Month_Siêu Deal Giữa Tháng, Giảm tới 50%
13h - 14h: [PLF CP]_Mid Month_Săn Deal Giữa Tháng, Giảm tới 75.000Đ</t>
  </si>
  <si>
    <t>12h - 13h: [PLF CP]_Mid Month_Siêu Deal Giữa Tháng, Giảm tới 50%
13h - 14h: [PLF CP]_Mid Month_Săn Deal Giữa Tháng, Giảm tới 75.000Đ</t>
  </si>
  <si>
    <r>
      <rPr>
        <u/>
        <sz val="10"/>
        <color rgb="FF1155CC"/>
        <rFont val="Calibri"/>
      </rPr>
      <t>[Combo 1]_Trà Sữa May Cha_Mar</t>
    </r>
    <r>
      <rPr>
        <sz val="10"/>
        <color rgb="FF000000"/>
        <rFont val="Calibri"/>
      </rPr>
      <t>_BD,CT,AG,TG,BH,LA,KG,DL,Hue</t>
    </r>
  </si>
  <si>
    <t>12-13h: [PLF CP]_SPFDay_Siêu Deal Ăn Uống, Giảm tới 50%
13-14h: [PLF CP]_SPFDay_Tiệc Xế Thương Hiệu Giảm 50%</t>
  </si>
  <si>
    <t>12-13h: [PLF CP]_SPFDay_Siêu Deal Ăn Uống, Giảm tới 50%
13-14h: [PLF CP]_SPFDay_Tiệc Xế Thương Hiệu Giảm 50%</t>
  </si>
  <si>
    <r>
      <rPr>
        <u/>
        <sz val="10"/>
        <color rgb="FF1155CC"/>
        <rFont val="Calibri"/>
      </rPr>
      <t>[SuperVIP]_The Coffee House_1-3Apr</t>
    </r>
    <r>
      <rPr>
        <sz val="10"/>
        <rFont val="Calibri"/>
      </rPr>
      <t xml:space="preserve"> 251014_The Coffee House_8 cities</t>
    </r>
  </si>
  <si>
    <r>
      <rPr>
        <u/>
        <sz val="10"/>
        <color rgb="FF1155CC"/>
        <rFont val="Calibri"/>
      </rPr>
      <t>[VIP]_Gong Cha_6-8Apr</t>
    </r>
    <r>
      <rPr>
        <sz val="10"/>
        <color rgb="FF000000"/>
        <rFont val="Calibri"/>
      </rPr>
      <t xml:space="preserve"> 260109_Gong Cha_7 cities</t>
    </r>
  </si>
  <si>
    <r>
      <rPr>
        <u/>
        <sz val="10"/>
        <color rgb="FF1155CC"/>
        <rFont val="Calibri"/>
      </rPr>
      <t>[VIP]_Gong Cha_20-22Apr</t>
    </r>
    <r>
      <rPr>
        <sz val="10"/>
        <color rgb="FF000000"/>
        <rFont val="Calibri"/>
      </rPr>
      <t xml:space="preserve">  260109_Gong Cha_7 cities</t>
    </r>
  </si>
  <si>
    <r>
      <rPr>
        <b/>
        <sz val="10"/>
        <color theme="1"/>
        <rFont val="Calibri"/>
      </rPr>
      <t xml:space="preserve">14:00 - 16:00 - Layer 1
</t>
    </r>
    <r>
      <rPr>
        <sz val="10"/>
        <color theme="1"/>
        <rFont val="Calibri"/>
      </rPr>
      <t>(Whitlisted/Adhoc)</t>
    </r>
  </si>
  <si>
    <r>
      <rPr>
        <u/>
        <sz val="10"/>
        <color rgb="FF1155CC"/>
        <rFont val="Calibri"/>
      </rPr>
      <t>[Win 1]_Trà Sữa May Cha_Mar</t>
    </r>
    <r>
      <rPr>
        <sz val="10"/>
        <rFont val="Calibri"/>
      </rPr>
      <t>_BD,CT,AG,TG,BH,LA,KG,DL,Hue</t>
    </r>
  </si>
  <si>
    <r>
      <rPr>
        <u/>
        <sz val="10"/>
        <color rgb="FF1155CC"/>
        <rFont val="Calibri"/>
      </rPr>
      <t>[Win 2]_Trà Sữa Sunday Basic_Mar</t>
    </r>
    <r>
      <rPr>
        <sz val="10"/>
        <color rgb="FF000000"/>
        <rFont val="Calibri"/>
      </rPr>
      <t>_BD,BH</t>
    </r>
  </si>
  <si>
    <r>
      <rPr>
        <u/>
        <sz val="10"/>
        <color rgb="FF1155CC"/>
        <rFont val="Calibri"/>
      </rPr>
      <t>[Combo 1]_Trà Sữa May Cha_Apr.50%</t>
    </r>
    <r>
      <rPr>
        <sz val="10"/>
        <color rgb="FF000000"/>
        <rFont val="Calibri"/>
      </rPr>
      <t>_BD,CT,AG,TG,BH,LA,KG,DL,Hue</t>
    </r>
  </si>
  <si>
    <r>
      <rPr>
        <u/>
        <sz val="10"/>
        <color rgb="FF1155CC"/>
        <rFont val="Calibri"/>
      </rPr>
      <t>[Win 1]_Trà Sữa May Cha_Apr</t>
    </r>
    <r>
      <rPr>
        <sz val="10"/>
        <color rgb="FF000000"/>
        <rFont val="Calibri"/>
      </rPr>
      <t>_BD,CT,AG,TG,BH,LA,KG,DL,Hue</t>
    </r>
  </si>
  <si>
    <r>
      <rPr>
        <u/>
        <sz val="10"/>
        <color rgb="FF1155CC"/>
        <rFont val="Calibri"/>
      </rPr>
      <t>[Combo 1]_Trà Sữa May Cha_Mar</t>
    </r>
    <r>
      <rPr>
        <sz val="10"/>
        <rFont val="Calibri"/>
      </rPr>
      <t>_BD,BH,CT, Hue, DL</t>
    </r>
  </si>
  <si>
    <r>
      <rPr>
        <u/>
        <sz val="10"/>
        <color rgb="FF1155CC"/>
        <rFont val="Calibri"/>
      </rPr>
      <t>[Combo 1]_Trà Sữa May Cha_Mar</t>
    </r>
    <r>
      <rPr>
        <sz val="10"/>
        <rFont val="Calibri"/>
      </rPr>
      <t>_BD,BH,CT,Hue,DL</t>
    </r>
  </si>
  <si>
    <r>
      <rPr>
        <u/>
        <sz val="10"/>
        <color rgb="FF1155CC"/>
        <rFont val="Calibri"/>
      </rPr>
      <t>[SuperVIP]_Trà Sữa May Cha_Apr</t>
    </r>
    <r>
      <rPr>
        <sz val="10"/>
        <rFont val="Calibri"/>
      </rPr>
      <t xml:space="preserve"> 260106_Trà Sữa May Cha_9 cities</t>
    </r>
  </si>
  <si>
    <r>
      <rPr>
        <b/>
        <sz val="10"/>
        <color theme="1"/>
        <rFont val="Calibri"/>
      </rPr>
      <t xml:space="preserve">16:00 - 18:00 - Layer 1
</t>
    </r>
    <r>
      <rPr>
        <sz val="10"/>
        <color theme="1"/>
        <rFont val="Calibri"/>
      </rPr>
      <t>(Whitlisted/Adhoc)</t>
    </r>
  </si>
  <si>
    <r>
      <rPr>
        <u/>
        <sz val="10"/>
        <color rgb="FF1155CC"/>
        <rFont val="Calibri"/>
      </rPr>
      <t>[VIP]_Cơm Thố Anh Nguyễn_16-29Mar</t>
    </r>
    <r>
      <rPr>
        <sz val="10"/>
        <color rgb="FF000000"/>
        <rFont val="Calibri"/>
      </rPr>
      <t xml:space="preserve"> 250421_Cơm Thố Anh Nguyễn_13 cities</t>
    </r>
  </si>
  <si>
    <r>
      <rPr>
        <u/>
        <sz val="10"/>
        <color rgb="FF1155CC"/>
        <rFont val="Calibri"/>
      </rPr>
      <t>[PNS]_Coke_International Cuisine_Mar</t>
    </r>
    <r>
      <rPr>
        <sz val="10"/>
        <color rgb="FF000000"/>
        <rFont val="Calibri"/>
      </rPr>
      <t>_HP, KH, CT</t>
    </r>
  </si>
  <si>
    <r>
      <rPr>
        <u/>
        <sz val="10"/>
        <color rgb="FF1155CC"/>
        <rFont val="Calibri"/>
      </rPr>
      <t>[Win 3]_TH True Mart_Mar_SJBP</t>
    </r>
    <r>
      <rPr>
        <sz val="10"/>
        <color rgb="FF000000"/>
        <rFont val="Calibri"/>
      </rPr>
      <t>_250925_TH True Mart_18 cities</t>
    </r>
  </si>
  <si>
    <r>
      <rPr>
        <u/>
        <sz val="10"/>
        <color rgb="FF1155CC"/>
        <rFont val="Calibri"/>
      </rPr>
      <t>[PNS]_Coke_Vietnam Cuisine _Mar</t>
    </r>
    <r>
      <rPr>
        <sz val="10"/>
        <color rgb="FF000000"/>
        <rFont val="Calibri"/>
      </rPr>
      <t>_HP, KH, CT</t>
    </r>
  </si>
  <si>
    <r>
      <rPr>
        <u/>
        <sz val="10"/>
        <color rgb="FF1155CC"/>
        <rFont val="Calibri"/>
      </rPr>
      <t>[VIP]_Cơm Thố Anh Nguyễn_1-19Apr</t>
    </r>
    <r>
      <rPr>
        <sz val="10"/>
        <color rgb="FF000000"/>
        <rFont val="Calibri"/>
      </rPr>
      <t xml:space="preserve"> 250421_Cơm Thố Anh Nguyễn_13 cities</t>
    </r>
  </si>
  <si>
    <r>
      <rPr>
        <u/>
        <sz val="10"/>
        <color rgb="FF1155CC"/>
        <rFont val="Calibri"/>
      </rPr>
      <t>[SuperVIP]_Gà Rán Popeyes_1-5Apr</t>
    </r>
    <r>
      <rPr>
        <sz val="10"/>
        <color rgb="FF000000"/>
        <rFont val="Calibri"/>
      </rPr>
      <t xml:space="preserve"> 241231_Gà Rán Popeyes_9 cities</t>
    </r>
  </si>
  <si>
    <r>
      <rPr>
        <u/>
        <sz val="10"/>
        <color rgb="FF1155CC"/>
        <rFont val="Calibri"/>
      </rPr>
      <t>[VIP]_Cơm Thố Anh Nguyễn_1-19Apr</t>
    </r>
    <r>
      <rPr>
        <u/>
        <sz val="10"/>
        <color rgb="FF000000"/>
        <rFont val="Calibri"/>
      </rPr>
      <t xml:space="preserve"> 250421_Cơm Thố Anh Nguyễn_13 cities</t>
    </r>
  </si>
  <si>
    <r>
      <rPr>
        <u/>
        <sz val="10"/>
        <color rgb="FF1155CC"/>
        <rFont val="Calibri"/>
      </rPr>
      <t>[Win 1]_TH true mart_Apr</t>
    </r>
    <r>
      <rPr>
        <sz val="10"/>
        <color rgb="FF000000"/>
        <rFont val="Calibri"/>
      </rPr>
      <t>_250925_TH True Mart_18 cities</t>
    </r>
  </si>
  <si>
    <r>
      <rPr>
        <u/>
        <sz val="10"/>
        <color rgb="FF1155CC"/>
        <rFont val="Calibri"/>
      </rPr>
      <t>[Win 3]_TH True Mart_Apr</t>
    </r>
    <r>
      <rPr>
        <sz val="10"/>
        <color rgb="FF000000"/>
        <rFont val="Calibri"/>
      </rPr>
      <t>_250925_TH True Mart_18 cities</t>
    </r>
  </si>
  <si>
    <r>
      <rPr>
        <u/>
        <sz val="10"/>
        <color rgb="FF1155CC"/>
        <rFont val="Calibri"/>
      </rPr>
      <t xml:space="preserve"> [SuperVIP]_Gà Rán KFC_4-29Mar</t>
    </r>
    <r>
      <rPr>
        <sz val="10"/>
        <color rgb="FF000000"/>
        <rFont val="Calibri"/>
      </rPr>
      <t xml:space="preserve"> 260106_Gà Rán KFC_31 cities</t>
    </r>
  </si>
  <si>
    <r>
      <rPr>
        <u/>
        <sz val="10"/>
        <color rgb="FF1155CC"/>
        <rFont val="Calibri"/>
      </rPr>
      <t>[PNS]_Coke_Chicken Fast Food_Mar</t>
    </r>
    <r>
      <rPr>
        <sz val="10"/>
        <color rgb="FF000000"/>
        <rFont val="Calibri"/>
      </rPr>
      <t>_HP, KH, CT</t>
    </r>
  </si>
  <si>
    <r>
      <rPr>
        <u/>
        <sz val="10"/>
        <color rgb="FF1155CC"/>
        <rFont val="Calibri"/>
      </rPr>
      <t>[PNS]_Coke_BBQ Grill_Mar</t>
    </r>
    <r>
      <rPr>
        <sz val="10"/>
        <color rgb="FF000000"/>
        <rFont val="Calibri"/>
      </rPr>
      <t>_HP, KH, CT</t>
    </r>
  </si>
  <si>
    <r>
      <rPr>
        <u/>
        <sz val="10"/>
        <color rgb="FF1155CC"/>
        <rFont val="Calibri"/>
      </rPr>
      <t>[SuperVIP]_Gà Rán Popeyes_13-15Mar</t>
    </r>
    <r>
      <rPr>
        <u/>
        <sz val="10"/>
        <color rgb="FF1155CC"/>
        <rFont val="Calibri"/>
      </rPr>
      <t xml:space="preserve"> 241231_Gà Rán Popeyes_9 cities</t>
    </r>
  </si>
  <si>
    <t>16h - 17h: [PLF CP]_Mid Month_Siêu Deal Giữa Tháng, Giảm tới 50%
17h - 18h: [PLF CP]_Mid Month_Tiệc Tối Thương Hiệu Giảm 50%</t>
  </si>
  <si>
    <t>16h - 17h: [PLF CP]_Mid Month_Siêu Deal Giữa Tháng, Giảm tới 50%
17h - 18h: [PLF CP]_Mid Month_Tiệc Tối Thương Hiệu Giảm 50%</t>
  </si>
  <si>
    <t>16h - 17h: [PLF CP]_Mid Month_Siêu Deal Giữa Tháng, Giảm tới 50%
17h - 18h: [PLF CP]_Mid Month_Tiệc Tối Thương Hiệu Giảm 50%
Others: [PLF CP]_WC_Tiệc cuối tuần, giảm tưng bừng 105.000Đ</t>
  </si>
  <si>
    <r>
      <rPr>
        <u/>
        <sz val="10"/>
        <color rgb="FF1155CC"/>
        <rFont val="Calibri"/>
      </rPr>
      <t>[Win 1]_TH True Mart_Mar_SJBP</t>
    </r>
    <r>
      <rPr>
        <sz val="10"/>
        <color rgb="FF000000"/>
        <rFont val="Calibri"/>
      </rPr>
      <t>_250925_TH True Mart_18 cities</t>
    </r>
  </si>
  <si>
    <r>
      <rPr>
        <b/>
        <sz val="10"/>
        <color theme="1"/>
        <rFont val="Calibri"/>
      </rPr>
      <t xml:space="preserve">18:00 - 20:00 - Layer 1
</t>
    </r>
    <r>
      <rPr>
        <sz val="10"/>
        <color theme="1"/>
        <rFont val="Calibri"/>
      </rPr>
      <t>(Whitlisted/Adhoc)</t>
    </r>
  </si>
  <si>
    <r>
      <rPr>
        <u/>
        <sz val="10"/>
        <color rgb="FF1155CC"/>
        <rFont val="Calibri"/>
      </rPr>
      <t>[VIP]_Gà Rán Texas Chicken_Mar</t>
    </r>
    <r>
      <rPr>
        <sz val="10"/>
        <rFont val="Calibri"/>
      </rPr>
      <t xml:space="preserve"> 250102_Gà Rán Texas Chicken_6 cities</t>
    </r>
  </si>
  <si>
    <r>
      <rPr>
        <u/>
        <sz val="10"/>
        <color rgb="FF1155CC"/>
        <rFont val="Calibri"/>
      </rPr>
      <t>[SJBP]_Gà Rán Popeyes_Mar</t>
    </r>
    <r>
      <rPr>
        <sz val="10"/>
        <color rgb="FF000000"/>
        <rFont val="Calibri"/>
      </rPr>
      <t xml:space="preserve"> 241231_Gà Rán Popeyes_9 cities</t>
    </r>
  </si>
  <si>
    <r>
      <rPr>
        <u/>
        <sz val="10"/>
        <color rgb="FF1155CC"/>
        <rFont val="Calibri"/>
      </rPr>
      <t>[VIP]_Pizza Hut_Mar</t>
    </r>
    <r>
      <rPr>
        <u/>
        <sz val="10"/>
        <color rgb="FF000000"/>
        <rFont val="Calibri"/>
      </rPr>
      <t xml:space="preserve"> 260106_Pizza Hut_21 citie</t>
    </r>
  </si>
  <si>
    <r>
      <rPr>
        <u/>
        <sz val="10"/>
        <color rgb="FF1155CC"/>
        <rFont val="Calibri"/>
      </rPr>
      <t>[SJBP]_Pizza Hut_Mar</t>
    </r>
    <r>
      <rPr>
        <sz val="10"/>
        <color rgb="FF000000"/>
        <rFont val="Calibri"/>
      </rPr>
      <t xml:space="preserve"> 260106_Pizza Hut_21 cities</t>
    </r>
  </si>
  <si>
    <r>
      <rPr>
        <u/>
        <sz val="10"/>
        <color rgb="FF1155CC"/>
        <rFont val="Calibri"/>
      </rPr>
      <t>[SuperVIP]_Gà Rán KFC_3-16Apr</t>
    </r>
    <r>
      <rPr>
        <sz val="10"/>
        <rFont val="Calibri"/>
      </rPr>
      <t xml:space="preserve"> 260106_Gà Rán KFC_31 cities</t>
    </r>
  </si>
  <si>
    <r>
      <rPr>
        <u/>
        <sz val="10"/>
        <color rgb="FF1155CC"/>
        <rFont val="Calibri"/>
      </rPr>
      <t>[SuperVIP]_Pizza Hut_10-26Apr</t>
    </r>
    <r>
      <rPr>
        <sz val="10"/>
        <color rgb="FF000000"/>
        <rFont val="Calibri"/>
      </rPr>
      <t xml:space="preserve"> 260106_Pizza Hut_21 cities</t>
    </r>
  </si>
  <si>
    <r>
      <rPr>
        <u/>
        <sz val="10"/>
        <color rgb="FF1155CC"/>
        <rFont val="Calibri"/>
      </rPr>
      <t>[VIP]_Cơm Thố Anh Nguyễn_1-19Apr</t>
    </r>
    <r>
      <rPr>
        <u/>
        <sz val="10"/>
        <color rgb="FF000000"/>
        <rFont val="Calibri"/>
      </rPr>
      <t xml:space="preserve"> 250421_Cơm Thố Anh Nguyễn_13 cities</t>
    </r>
  </si>
  <si>
    <r>
      <rPr>
        <u/>
        <sz val="10"/>
        <color rgb="FF1155CC"/>
        <rFont val="Calibri"/>
      </rPr>
      <t>[VIP]_McDonald's_17-19Apr</t>
    </r>
    <r>
      <rPr>
        <sz val="10"/>
        <color rgb="FF000000"/>
        <rFont val="Calibri"/>
      </rPr>
      <t xml:space="preserve"> 251025_McDonald's_7 cities</t>
    </r>
  </si>
  <si>
    <r>
      <rPr>
        <u/>
        <sz val="10"/>
        <color rgb="FF1155CC"/>
        <rFont val="Calibri"/>
      </rPr>
      <t>[SuperVIP]_Lotteria DI_23-26Apr</t>
    </r>
    <r>
      <rPr>
        <sz val="10"/>
        <color rgb="FF000000"/>
        <rFont val="Calibri"/>
      </rPr>
      <t xml:space="preserve"> 260116_Lotteria_41 cities</t>
    </r>
  </si>
  <si>
    <t>[PLF CP]_SPFDay_Tiệc Tối Thương Hiệu Giảm 50%</t>
  </si>
  <si>
    <r>
      <rPr>
        <b/>
        <sz val="10"/>
        <color theme="1"/>
        <rFont val="Calibri"/>
      </rPr>
      <t xml:space="preserve">20:00 - 22:00 - Layer 1
</t>
    </r>
    <r>
      <rPr>
        <sz val="10"/>
        <color theme="1"/>
        <rFont val="Calibri"/>
      </rPr>
      <t>(Whitlisted/Adhoc)</t>
    </r>
  </si>
  <si>
    <r>
      <rPr>
        <u/>
        <sz val="10"/>
        <color rgb="FF1155CC"/>
        <rFont val="Calibri"/>
      </rPr>
      <t>[VIP]_Domino's Pizza_3-5Apr</t>
    </r>
    <r>
      <rPr>
        <sz val="10"/>
        <color rgb="FF000000"/>
        <rFont val="Calibri"/>
      </rPr>
      <t xml:space="preserve"> 250116_Domino pizza_11 cities</t>
    </r>
  </si>
  <si>
    <r>
      <rPr>
        <u/>
        <sz val="10"/>
        <color rgb="FF1155CC"/>
        <rFont val="Calibri"/>
      </rPr>
      <t>[SuperVIP]_Trà Sữa May Cha_Mar</t>
    </r>
    <r>
      <rPr>
        <sz val="10"/>
        <color rgb="FF000000"/>
        <rFont val="Calibri"/>
      </rPr>
      <t xml:space="preserve"> 260106_Trà Sữa May Cha_9 cities</t>
    </r>
  </si>
  <si>
    <r>
      <rPr>
        <strike/>
        <sz val="10"/>
        <color theme="1"/>
        <rFont val="Calibri"/>
      </rPr>
      <t xml:space="preserve">[PLF CP]_BAU_Đặt món ăn tối, chỉ từ 40.000Đ
</t>
    </r>
    <r>
      <rPr>
        <sz val="10"/>
        <color theme="1"/>
        <rFont val="Calibri"/>
      </rPr>
      <t>[PLF CP]_4.4_Triệu Món Ngon Freeship 0Đ</t>
    </r>
  </si>
  <si>
    <r>
      <rPr>
        <strike/>
        <sz val="10"/>
        <color theme="1"/>
        <rFont val="Calibri"/>
      </rPr>
      <t xml:space="preserve">[PLF CP]_BAU_Đặt món ăn tối, chỉ từ 40.000Đ
</t>
    </r>
    <r>
      <rPr>
        <sz val="10"/>
        <color theme="1"/>
        <rFont val="Calibri"/>
      </rPr>
      <t>[PLF CP]_4.4_Triệu Món Ngon Freeship 0Đ</t>
    </r>
  </si>
  <si>
    <r>
      <rPr>
        <strike/>
        <sz val="10"/>
        <color theme="1"/>
        <rFont val="Calibri"/>
      </rPr>
      <t xml:space="preserve">[PLF CP]_BAU_Đặt món ăn tối, chỉ từ 40.000Đ
</t>
    </r>
    <r>
      <rPr>
        <sz val="10"/>
        <color theme="1"/>
        <rFont val="Calibri"/>
      </rPr>
      <t>[PLF CP]_4.4_Triệu Món Ngon Freeship 0Đ</t>
    </r>
  </si>
  <si>
    <r>
      <rPr>
        <strike/>
        <sz val="10"/>
        <color theme="1"/>
        <rFont val="Calibri"/>
      </rPr>
      <t xml:space="preserve">[PLF CP]_BAU_Đặt món ăn tối, chỉ từ 40.000Đ
</t>
    </r>
    <r>
      <rPr>
        <sz val="10"/>
        <color theme="1"/>
        <rFont val="Calibri"/>
      </rPr>
      <t>[PLF CP]_4.4_Triệu Món Ngon Freeship 0Đ</t>
    </r>
  </si>
  <si>
    <r>
      <rPr>
        <u/>
        <sz val="10"/>
        <color rgb="FF1155CC"/>
        <rFont val="Calibri"/>
      </rPr>
      <t xml:space="preserve">[SuperVIP]_Trà Sữa May Cha_Apr </t>
    </r>
    <r>
      <rPr>
        <sz val="10"/>
        <color rgb="FF000000"/>
        <rFont val="Calibri"/>
      </rPr>
      <t xml:space="preserve"> 260106_Trà Sữa May Cha_9 cities</t>
    </r>
  </si>
  <si>
    <r>
      <rPr>
        <u/>
        <sz val="10"/>
        <color rgb="FF1155CC"/>
        <rFont val="Calibri"/>
      </rPr>
      <t>[VIP]_Trà sữa Mixue_Apr</t>
    </r>
    <r>
      <rPr>
        <sz val="10"/>
        <color rgb="FF000000"/>
        <rFont val="Calibri"/>
      </rPr>
      <t xml:space="preserve"> 260318_Trà sữa Mixue_30 cities</t>
    </r>
  </si>
  <si>
    <r>
      <rPr>
        <u/>
        <sz val="10"/>
        <color rgb="FF1155CC"/>
        <rFont val="Calibri"/>
      </rPr>
      <t>[VIP]_Trà Sữa May Cha_Apr</t>
    </r>
    <r>
      <rPr>
        <sz val="10"/>
        <color rgb="FF000000"/>
        <rFont val="Calibri"/>
      </rPr>
      <t xml:space="preserve"> 260106_Trà Sữa May Cha_9 cities</t>
    </r>
  </si>
  <si>
    <r>
      <rPr>
        <u/>
        <sz val="10"/>
        <color rgb="FF1155CC"/>
        <rFont val="Calibri"/>
      </rPr>
      <t>[VIP]_Trà sữa Mixue_Apr</t>
    </r>
    <r>
      <rPr>
        <u/>
        <sz val="10"/>
        <color rgb="FF000000"/>
        <rFont val="Calibri"/>
      </rPr>
      <t xml:space="preserve"> 260318_Trà sữa Mixue_30 cities</t>
    </r>
  </si>
  <si>
    <r>
      <rPr>
        <b/>
        <sz val="10"/>
        <color theme="1"/>
        <rFont val="Calibri"/>
      </rPr>
      <t xml:space="preserve">22:00 - 24:00 - Layer 1
</t>
    </r>
    <r>
      <rPr>
        <sz val="10"/>
        <color theme="1"/>
        <rFont val="Calibri"/>
      </rPr>
      <t>(Whitlisted/Adhoc)</t>
    </r>
  </si>
  <si>
    <t>Collection</t>
  </si>
  <si>
    <t>Collection 1</t>
  </si>
  <si>
    <t>0-5H: [PLF CP]_BAU_Deal Cú Đêm, Giảm 20.000Đ
5-10H: [PLF CP]_BAU_Ăn sáng ngon rẻ, giảm 20.000Đ
10-13H: [PLF CP]_BAU_Bữa Trưa Ngon Rẻ, Giảm 30.000Đ
13-16H: [PLF CP]_BAU_Nhâm nhi bữa xế, giảm 30.000Đ
16-24H: [PLF CP]_BAU_Món gì cũng ngon, bữa tối giảm 30.000Đ</t>
  </si>
  <si>
    <t>[PLF CP]_BAU_Ăn Chay Thanh Tịnh, Giảm tới 30.000Đ</t>
  </si>
  <si>
    <t>[PLF CP]_Livestream_Siêu Deal Ăn Uống, Giảm Tới 88.000Đ</t>
  </si>
  <si>
    <t>Collection 2</t>
  </si>
  <si>
    <t>0-5H: [PLF CP]_BAU_Deal Cú Đêm, Giảm 20.000Đ
5-10H: [PLF CP]_BAU_Ăn sáng ngon rẻ, giảm 20.000Đ
10-13H: [PLF CP]_BAU_Đặt món ăn trưa, giảm tới 40.000Đ
13-16H: [PLF CP]_BAU_Chốt đơn ăn xế, giảm 20.000Đ
16-24H: [PLF CP]_BAU_Đặt món ăn tối, chỉ từ 40.000Đ</t>
  </si>
  <si>
    <t>[PLF CP]_Livestream_Ngày Hội Ăn Ngon Freeship 60.000Đ</t>
  </si>
  <si>
    <t>0-5H: [PLF CP]_BAU_Deal Cú Đêm, Giảm 20.000Đ
5-10H: [PLF CP]_BAU_Ăn sáng ngon rẻ, giảm 20.000Đ
10-13H: [PLF CP]_BAU_Bữa Trưa Ngon Rẻ, Giảm 30.000Đ
13-16H: [PLF CP]_BAU_Nhâm Nhi Bữa Xế, Giảm 30.000Đ
16-24H: [PLF CP]_BAU_Món gì cũng ngon, bữa tối giảm 30.000Đ</t>
  </si>
  <si>
    <t>0-5H: [PLF CP]_BAU_Deal Cú Đêm, Giảm 20.000Đ
5-10H: [PLF CP]_BAU_Ăn sáng ngon rẻ, giảm 20.000Đ
10-13H: [PLF CP]_BAU_Đặt món ăn trưa, giảm tới 40.000Đ
13-16H: [PLF CP]_BAU_Ăn xế ngon rẻ, chỉ từ 10.000Đ
16-24H: [PLF CP]_BAU_Đặt món ăn tối, chỉ từ 40.000Đ</t>
  </si>
  <si>
    <t>Ăn Chay</t>
  </si>
  <si>
    <t>Collection 3</t>
  </si>
  <si>
    <t>[PLF CP]_Livestream_Săn Deal Giảm Tới 75.000Đ</t>
  </si>
  <si>
    <t>Collection 4</t>
  </si>
  <si>
    <t>[PLF CP]_4.4_Bao Ngon Giá Hời, Khao Deal 0Đ</t>
  </si>
  <si>
    <t>Collection 5</t>
  </si>
  <si>
    <t>[PLF CP]_Thematic_Triệu Deal Ngọt Ngào, Freeship 83.000Đ</t>
  </si>
  <si>
    <t>[PLF CP]_Livestream_Ăn Thả Ga, Giảm Không Giới Hạn</t>
  </si>
  <si>
    <t>[PLF CP]_4.4_Săn Deal Xịn Giảm Tới 444.000Đ</t>
  </si>
  <si>
    <r>
      <rPr>
        <u/>
        <sz val="10"/>
        <color rgb="FF1155CC"/>
        <rFont val="Calibri"/>
      </rPr>
      <t>[PNS]_MB JCB Hi ShopeeFood_Apr</t>
    </r>
    <r>
      <rPr>
        <sz val="10"/>
        <color rgb="FF000000"/>
        <rFont val="Calibri"/>
      </rPr>
      <t>_ALL</t>
    </r>
  </si>
  <si>
    <t>Collection 6</t>
  </si>
  <si>
    <t>[PLF CP]_Thematic_Đặt Thả Ga Giảm Không Giới Hạn</t>
  </si>
  <si>
    <t>[PLF CP]_SPFDay_Món Gì Cũng Có, Giảm Không Giới Hạn</t>
  </si>
  <si>
    <t>Collection 7</t>
  </si>
  <si>
    <t>Collection 8</t>
  </si>
  <si>
    <t>[PLF CP]_Thematic_Hoa Xinh Quà Xịn, Freeship Tặng Nàng</t>
  </si>
  <si>
    <t>Collection 9</t>
  </si>
  <si>
    <t>[PLF CP]_Thematic_Tiệc To Mời Nàng, Giảm tới 830.000Đ</t>
  </si>
  <si>
    <t>Collection 10</t>
  </si>
  <si>
    <r>
      <rPr>
        <u/>
        <sz val="10"/>
        <color rgb="FF1155CC"/>
        <rFont val="Calibri"/>
      </rPr>
      <t>[PNS]_Pepsi Baseline_Mar</t>
    </r>
    <r>
      <rPr>
        <sz val="10"/>
        <rFont val="Calibri"/>
      </rPr>
      <t>_BH, KH, CT, HP, Huế, BD, VT</t>
    </r>
  </si>
  <si>
    <t>Collection 11</t>
  </si>
  <si>
    <t>Collection 12</t>
  </si>
  <si>
    <t>Collection 13</t>
  </si>
  <si>
    <t>Collection 14</t>
  </si>
  <si>
    <t>Collection 15</t>
  </si>
  <si>
    <t>Collection 16</t>
  </si>
  <si>
    <t>Shopee LandingPage ( confirm + material D-5)</t>
  </si>
  <si>
    <t>Sliding Banner</t>
  </si>
  <si>
    <t>Sliding Banner 1</t>
  </si>
  <si>
    <r>
      <rPr>
        <u/>
        <sz val="10"/>
        <color rgb="FF1155CC"/>
        <rFont val="Calibri"/>
      </rPr>
      <t>[PNS]_Coke Always on_Mar_Apr</t>
    </r>
    <r>
      <rPr>
        <sz val="10"/>
        <color rgb="FF000000"/>
        <rFont val="Calibri"/>
      </rPr>
      <t>_HP, KH, CT</t>
    </r>
  </si>
  <si>
    <r>
      <rPr>
        <u/>
        <sz val="10"/>
        <color rgb="FF1155CC"/>
        <rFont val="Calibri"/>
      </rPr>
      <t>[PNS]_Coke Always on_Mar_Apr</t>
    </r>
    <r>
      <rPr>
        <sz val="10"/>
        <color rgb="FF000000"/>
        <rFont val="Calibri"/>
      </rPr>
      <t>_HP, KH, CT</t>
    </r>
  </si>
  <si>
    <r>
      <rPr>
        <u/>
        <sz val="10"/>
        <color rgb="FF1155CC"/>
        <rFont val="Calibri"/>
      </rPr>
      <t>[PNS]_Coke Always on_Mar_Apr</t>
    </r>
    <r>
      <rPr>
        <sz val="10"/>
        <color rgb="FF000000"/>
        <rFont val="Calibri"/>
      </rPr>
      <t>_HP, KH, CT</t>
    </r>
  </si>
  <si>
    <r>
      <rPr>
        <u/>
        <sz val="10"/>
        <color rgb="FF1155CC"/>
        <rFont val="Calibri"/>
      </rPr>
      <t>[PNS]_Coke Always on_Mar_Apr</t>
    </r>
    <r>
      <rPr>
        <sz val="10"/>
        <color rgb="FF000000"/>
        <rFont val="Calibri"/>
      </rPr>
      <t>_HP, KH, CT</t>
    </r>
  </si>
  <si>
    <r>
      <rPr>
        <u/>
        <sz val="10"/>
        <color rgb="FF1155CC"/>
        <rFont val="Calibri"/>
      </rPr>
      <t>[PNS]_Coke Always on_Mar_Apr</t>
    </r>
    <r>
      <rPr>
        <sz val="10"/>
        <color rgb="FF000000"/>
        <rFont val="Calibri"/>
      </rPr>
      <t>_HP, KH, CT</t>
    </r>
  </si>
  <si>
    <r>
      <rPr>
        <u/>
        <sz val="10"/>
        <color rgb="FF1155CC"/>
        <rFont val="Calibri"/>
      </rPr>
      <t>[PNS]_Coke Always on_Mar_Apr</t>
    </r>
    <r>
      <rPr>
        <sz val="10"/>
        <color rgb="FF000000"/>
        <rFont val="Calibri"/>
      </rPr>
      <t>_HP, KH, CT</t>
    </r>
  </si>
  <si>
    <r>
      <rPr>
        <u/>
        <sz val="10"/>
        <color rgb="FF1155CC"/>
        <rFont val="Calibri"/>
      </rPr>
      <t>[PNS]_Coke Always on_Mar_Apr</t>
    </r>
    <r>
      <rPr>
        <sz val="10"/>
        <color rgb="FF000000"/>
        <rFont val="Calibri"/>
      </rPr>
      <t>_HP, KH, CT</t>
    </r>
  </si>
  <si>
    <r>
      <rPr>
        <u/>
        <sz val="10"/>
        <color rgb="FF1155CC"/>
        <rFont val="Calibri"/>
      </rPr>
      <t>[PNS]_Coke Always on_Mar_Apr</t>
    </r>
    <r>
      <rPr>
        <sz val="10"/>
        <color rgb="FF000000"/>
        <rFont val="Calibri"/>
      </rPr>
      <t>_HP, KH, CT</t>
    </r>
  </si>
  <si>
    <r>
      <rPr>
        <u/>
        <sz val="10"/>
        <color rgb="FF1155CC"/>
        <rFont val="Calibri"/>
      </rPr>
      <t>[PNS]_Coke Always on_Mar_Apr</t>
    </r>
    <r>
      <rPr>
        <sz val="10"/>
        <color rgb="FF000000"/>
        <rFont val="Calibri"/>
      </rPr>
      <t>_HP, KH, CT</t>
    </r>
  </si>
  <si>
    <r>
      <rPr>
        <u/>
        <sz val="10"/>
        <color rgb="FF1155CC"/>
        <rFont val="Calibri"/>
      </rPr>
      <t>[PNS]_Coke Always on_Mar_Apr</t>
    </r>
    <r>
      <rPr>
        <sz val="10"/>
        <color rgb="FF000000"/>
        <rFont val="Calibri"/>
      </rPr>
      <t>_HP, KH, CT</t>
    </r>
  </si>
  <si>
    <r>
      <rPr>
        <u/>
        <sz val="10"/>
        <color rgb="FF1155CC"/>
        <rFont val="Calibri"/>
      </rPr>
      <t>[PNS]_Coke Always on_Mar_Apr</t>
    </r>
    <r>
      <rPr>
        <sz val="10"/>
        <color rgb="FF000000"/>
        <rFont val="Calibri"/>
      </rPr>
      <t>_HP, KH, CT</t>
    </r>
  </si>
  <si>
    <r>
      <rPr>
        <u/>
        <sz val="10"/>
        <color rgb="FF1155CC"/>
        <rFont val="Calibri"/>
      </rPr>
      <t>[PNS]_Coke Always on_Mar_Apr</t>
    </r>
    <r>
      <rPr>
        <sz val="10"/>
        <color rgb="FF000000"/>
        <rFont val="Calibri"/>
      </rPr>
      <t>_HP, KH, CT</t>
    </r>
  </si>
  <si>
    <r>
      <rPr>
        <u/>
        <sz val="10"/>
        <color rgb="FF1155CC"/>
        <rFont val="Calibri"/>
      </rPr>
      <t>[PNS]_Coke Always on_Mar_Apr</t>
    </r>
    <r>
      <rPr>
        <sz val="10"/>
        <color rgb="FF000000"/>
        <rFont val="Calibri"/>
      </rPr>
      <t>_HP, KH, CT</t>
    </r>
  </si>
  <si>
    <r>
      <rPr>
        <u/>
        <sz val="10"/>
        <color rgb="FF1155CC"/>
        <rFont val="Calibri"/>
      </rPr>
      <t>[PNS]_Coke Always on_Mar_Apr</t>
    </r>
    <r>
      <rPr>
        <sz val="10"/>
        <color rgb="FF000000"/>
        <rFont val="Calibri"/>
      </rPr>
      <t>_HP, KH, CT</t>
    </r>
  </si>
  <si>
    <r>
      <rPr>
        <u/>
        <sz val="10"/>
        <color rgb="FF1155CC"/>
        <rFont val="Calibri"/>
      </rPr>
      <t>[PNS]_Coke Always on_Mar_Apr</t>
    </r>
    <r>
      <rPr>
        <sz val="10"/>
        <color rgb="FF000000"/>
        <rFont val="Calibri"/>
      </rPr>
      <t>_HP, KH, CT</t>
    </r>
  </si>
  <si>
    <r>
      <rPr>
        <u/>
        <sz val="10"/>
        <color rgb="FF1155CC"/>
        <rFont val="Calibri"/>
      </rPr>
      <t>[PNS]_Coke Always on_Mar_Apr</t>
    </r>
    <r>
      <rPr>
        <sz val="10"/>
        <color rgb="FF000000"/>
        <rFont val="Calibri"/>
      </rPr>
      <t>_HP, KH, CT</t>
    </r>
  </si>
  <si>
    <r>
      <rPr>
        <u/>
        <sz val="10"/>
        <color rgb="FF1155CC"/>
        <rFont val="Calibri"/>
      </rPr>
      <t>[PNS]_Coke Always on_Mar_Apr</t>
    </r>
    <r>
      <rPr>
        <sz val="10"/>
        <color rgb="FF000000"/>
        <rFont val="Calibri"/>
      </rPr>
      <t>_HP, KH, CT</t>
    </r>
  </si>
  <si>
    <r>
      <rPr>
        <u/>
        <sz val="10"/>
        <color rgb="FF1155CC"/>
        <rFont val="Calibri"/>
      </rPr>
      <t>[PNS]_Coke Always on_Mar_Apr</t>
    </r>
    <r>
      <rPr>
        <sz val="10"/>
        <color rgb="FF000000"/>
        <rFont val="Calibri"/>
      </rPr>
      <t>_HP, KH, CT</t>
    </r>
  </si>
  <si>
    <r>
      <rPr>
        <u/>
        <sz val="10"/>
        <color rgb="FF1155CC"/>
        <rFont val="Calibri"/>
      </rPr>
      <t>[PNS]_Coke Always on_Mar_Apr</t>
    </r>
    <r>
      <rPr>
        <sz val="10"/>
        <color rgb="FF000000"/>
        <rFont val="Calibri"/>
      </rPr>
      <t>_HP, KH, CT</t>
    </r>
  </si>
  <si>
    <r>
      <rPr>
        <u/>
        <sz val="10"/>
        <color rgb="FF1155CC"/>
        <rFont val="Calibri"/>
      </rPr>
      <t>[PNS]_Coke Always on_Mar_Apr</t>
    </r>
    <r>
      <rPr>
        <sz val="10"/>
        <color rgb="FF000000"/>
        <rFont val="Calibri"/>
      </rPr>
      <t>_HP, KH, CT</t>
    </r>
  </si>
  <si>
    <r>
      <rPr>
        <u/>
        <sz val="10"/>
        <color rgb="FF1155CC"/>
        <rFont val="Calibri"/>
      </rPr>
      <t>[PNS]_Coke Always on_Mar_Apr</t>
    </r>
    <r>
      <rPr>
        <sz val="10"/>
        <color rgb="FF000000"/>
        <rFont val="Calibri"/>
      </rPr>
      <t>_HP, KH, CT</t>
    </r>
  </si>
  <si>
    <r>
      <rPr>
        <u/>
        <sz val="10"/>
        <color rgb="FF1155CC"/>
        <rFont val="Calibri"/>
      </rPr>
      <t>[PNS]_Coke Always on_Mar_Apr</t>
    </r>
    <r>
      <rPr>
        <sz val="10"/>
        <color rgb="FF000000"/>
        <rFont val="Calibri"/>
      </rPr>
      <t>_HP, KH, CT</t>
    </r>
  </si>
  <si>
    <r>
      <rPr>
        <u/>
        <sz val="10"/>
        <color rgb="FF1155CC"/>
        <rFont val="Calibri"/>
      </rPr>
      <t>[PNS]_Coke Always on_Mar_Apr</t>
    </r>
    <r>
      <rPr>
        <sz val="10"/>
        <color rgb="FF000000"/>
        <rFont val="Calibri"/>
      </rPr>
      <t>_HP, KH, CT</t>
    </r>
  </si>
  <si>
    <r>
      <rPr>
        <u/>
        <sz val="10"/>
        <color rgb="FF1155CC"/>
        <rFont val="Calibri"/>
      </rPr>
      <t>[PNS]_Coke Always on_Mar_Apr</t>
    </r>
    <r>
      <rPr>
        <sz val="10"/>
        <color rgb="FF000000"/>
        <rFont val="Calibri"/>
      </rPr>
      <t>_HP, KH, CT</t>
    </r>
  </si>
  <si>
    <r>
      <rPr>
        <u/>
        <sz val="10"/>
        <color rgb="FF1155CC"/>
        <rFont val="Calibri"/>
      </rPr>
      <t>[PNS]_Coke Always on_Mar_Apr</t>
    </r>
    <r>
      <rPr>
        <sz val="10"/>
        <color rgb="FF000000"/>
        <rFont val="Calibri"/>
      </rPr>
      <t>_HP, KH, CT</t>
    </r>
  </si>
  <si>
    <r>
      <rPr>
        <u/>
        <sz val="10"/>
        <color rgb="FF1155CC"/>
        <rFont val="Calibri"/>
      </rPr>
      <t>[PNS]_Coke Always on_Mar_Apr</t>
    </r>
    <r>
      <rPr>
        <sz val="10"/>
        <color rgb="FF000000"/>
        <rFont val="Calibri"/>
      </rPr>
      <t>_HP, KH, CT</t>
    </r>
  </si>
  <si>
    <r>
      <rPr>
        <u/>
        <sz val="10"/>
        <color rgb="FF1155CC"/>
        <rFont val="Calibri"/>
      </rPr>
      <t>[PNS]_Coke Always on_Mar_Apr</t>
    </r>
    <r>
      <rPr>
        <sz val="10"/>
        <color rgb="FF000000"/>
        <rFont val="Calibri"/>
      </rPr>
      <t>_HP, KH, CT</t>
    </r>
  </si>
  <si>
    <r>
      <rPr>
        <u/>
        <sz val="10"/>
        <color rgb="FF1155CC"/>
        <rFont val="Calibri"/>
      </rPr>
      <t>[PNS]_Coke Always on_Mar_Apr</t>
    </r>
    <r>
      <rPr>
        <sz val="10"/>
        <color rgb="FF000000"/>
        <rFont val="Calibri"/>
      </rPr>
      <t>_HP, KH, CT</t>
    </r>
  </si>
  <si>
    <r>
      <rPr>
        <u/>
        <sz val="10"/>
        <color rgb="FF1155CC"/>
        <rFont val="Calibri"/>
      </rPr>
      <t>[PNS]_Coke Always on_Mar_Apr</t>
    </r>
    <r>
      <rPr>
        <sz val="10"/>
        <color rgb="FF000000"/>
        <rFont val="Calibri"/>
      </rPr>
      <t>_HP, KH, CT</t>
    </r>
  </si>
  <si>
    <r>
      <rPr>
        <u/>
        <sz val="10"/>
        <color rgb="FF1155CC"/>
        <rFont val="Calibri"/>
      </rPr>
      <t>[PNS]_Coke Always on_Mar_Apr</t>
    </r>
    <r>
      <rPr>
        <sz val="10"/>
        <color rgb="FF000000"/>
        <rFont val="Calibri"/>
      </rPr>
      <t>_HP, KH, CT</t>
    </r>
  </si>
  <si>
    <r>
      <rPr>
        <u/>
        <sz val="10"/>
        <color rgb="FF1155CC"/>
        <rFont val="Calibri"/>
      </rPr>
      <t>[PNS]_Coke Always on_Mar_Apr</t>
    </r>
    <r>
      <rPr>
        <sz val="10"/>
        <color rgb="FF000000"/>
        <rFont val="Calibri"/>
      </rPr>
      <t>_HP, KH, CT</t>
    </r>
  </si>
  <si>
    <r>
      <rPr>
        <u/>
        <sz val="10"/>
        <color rgb="FF1155CC"/>
        <rFont val="Calibri"/>
      </rPr>
      <t>[PNS]_Coke Always on_Mar_Apr</t>
    </r>
    <r>
      <rPr>
        <u/>
        <sz val="10"/>
        <color rgb="FF000000"/>
        <rFont val="Calibri"/>
      </rPr>
      <t>_HP, KH, CT</t>
    </r>
  </si>
  <si>
    <r>
      <rPr>
        <u/>
        <sz val="10"/>
        <color rgb="FF1155CC"/>
        <rFont val="Calibri"/>
      </rPr>
      <t>[PNS]_Coke Always on_Mar_Apr</t>
    </r>
    <r>
      <rPr>
        <u/>
        <sz val="10"/>
        <color rgb="FF000000"/>
        <rFont val="Calibri"/>
      </rPr>
      <t>_HP, KH, CT</t>
    </r>
  </si>
  <si>
    <r>
      <rPr>
        <u/>
        <sz val="10"/>
        <color rgb="FF1155CC"/>
        <rFont val="Calibri"/>
      </rPr>
      <t>[PNS]_Coke Always on_Mar_Apr</t>
    </r>
    <r>
      <rPr>
        <u/>
        <sz val="10"/>
        <color rgb="FF000000"/>
        <rFont val="Calibri"/>
      </rPr>
      <t>_HP, KH, CT</t>
    </r>
  </si>
  <si>
    <r>
      <rPr>
        <u/>
        <sz val="10"/>
        <color rgb="FF1155CC"/>
        <rFont val="Calibri"/>
      </rPr>
      <t>[PNS]_Coke Always on_Mar_Apr</t>
    </r>
    <r>
      <rPr>
        <u/>
        <sz val="10"/>
        <color rgb="FF000000"/>
        <rFont val="Calibri"/>
      </rPr>
      <t>_HP, KH, CT</t>
    </r>
  </si>
  <si>
    <r>
      <rPr>
        <u/>
        <sz val="10"/>
        <color rgb="FF1155CC"/>
        <rFont val="Calibri"/>
      </rPr>
      <t>[PNS]_Coke Always on_Mar_Apr</t>
    </r>
    <r>
      <rPr>
        <u/>
        <sz val="10"/>
        <color rgb="FF000000"/>
        <rFont val="Calibri"/>
      </rPr>
      <t>_HP, KH, CT</t>
    </r>
  </si>
  <si>
    <r>
      <rPr>
        <u/>
        <sz val="10"/>
        <color rgb="FF1155CC"/>
        <rFont val="Calibri"/>
      </rPr>
      <t>[PNS]_Coke Always on_Mar_Apr</t>
    </r>
    <r>
      <rPr>
        <u/>
        <sz val="10"/>
        <color rgb="FF000000"/>
        <rFont val="Calibri"/>
      </rPr>
      <t>_HP, KH, CT</t>
    </r>
  </si>
  <si>
    <r>
      <rPr>
        <u/>
        <sz val="10"/>
        <color rgb="FF1155CC"/>
        <rFont val="Calibri"/>
      </rPr>
      <t>[PNS]_Coke Always on_Mar_Apr</t>
    </r>
    <r>
      <rPr>
        <u/>
        <sz val="10"/>
        <color rgb="FF000000"/>
        <rFont val="Calibri"/>
      </rPr>
      <t>_HP, KH, CT</t>
    </r>
  </si>
  <si>
    <r>
      <rPr>
        <u/>
        <sz val="10"/>
        <color rgb="FF1155CC"/>
        <rFont val="Calibri"/>
      </rPr>
      <t>[PNS]_Coke Always on_Mar_Apr</t>
    </r>
    <r>
      <rPr>
        <u/>
        <sz val="10"/>
        <color rgb="FF000000"/>
        <rFont val="Calibri"/>
      </rPr>
      <t>_HP, KH, CT</t>
    </r>
  </si>
  <si>
    <r>
      <rPr>
        <u/>
        <sz val="10"/>
        <color rgb="FF1155CC"/>
        <rFont val="Calibri"/>
      </rPr>
      <t>[PNS]_Coke Always on_Mar_Apr</t>
    </r>
    <r>
      <rPr>
        <u/>
        <sz val="10"/>
        <color rgb="FF000000"/>
        <rFont val="Calibri"/>
      </rPr>
      <t>_HP, KH, CT</t>
    </r>
  </si>
  <si>
    <r>
      <rPr>
        <u/>
        <sz val="10"/>
        <color rgb="FF1155CC"/>
        <rFont val="Calibri"/>
      </rPr>
      <t>[PNS]_Coke Always on_Mar_Apr</t>
    </r>
    <r>
      <rPr>
        <u/>
        <sz val="10"/>
        <color rgb="FF000000"/>
        <rFont val="Calibri"/>
      </rPr>
      <t>_HP, KH, CT</t>
    </r>
  </si>
  <si>
    <r>
      <rPr>
        <u/>
        <sz val="10"/>
        <color rgb="FF1155CC"/>
        <rFont val="Calibri"/>
      </rPr>
      <t>[PNS]_Coke Always on_Mar_Apr</t>
    </r>
    <r>
      <rPr>
        <u/>
        <sz val="10"/>
        <color rgb="FF000000"/>
        <rFont val="Calibri"/>
      </rPr>
      <t>_HP, KH, CT</t>
    </r>
  </si>
  <si>
    <r>
      <rPr>
        <u/>
        <sz val="10"/>
        <color rgb="FF1155CC"/>
        <rFont val="Calibri"/>
      </rPr>
      <t>[PNS]_Coke Always on_Mar_Apr</t>
    </r>
    <r>
      <rPr>
        <u/>
        <sz val="10"/>
        <color rgb="FF000000"/>
        <rFont val="Calibri"/>
      </rPr>
      <t>_HP, KH, CT</t>
    </r>
  </si>
  <si>
    <r>
      <rPr>
        <u/>
        <sz val="10"/>
        <color rgb="FF1155CC"/>
        <rFont val="Calibri"/>
      </rPr>
      <t>[PNS]_Coke Always on_Mar_Apr</t>
    </r>
    <r>
      <rPr>
        <u/>
        <sz val="10"/>
        <color rgb="FF000000"/>
        <rFont val="Calibri"/>
      </rPr>
      <t>_HP, KH, CT</t>
    </r>
  </si>
  <si>
    <r>
      <rPr>
        <u/>
        <sz val="10"/>
        <color rgb="FF1155CC"/>
        <rFont val="Calibri"/>
      </rPr>
      <t>[PNS]_Coke Always on_Mar_Apr</t>
    </r>
    <r>
      <rPr>
        <u/>
        <sz val="10"/>
        <color rgb="FF000000"/>
        <rFont val="Calibri"/>
      </rPr>
      <t>_HP, KH, CT</t>
    </r>
  </si>
  <si>
    <r>
      <rPr>
        <u/>
        <sz val="10"/>
        <color rgb="FF1155CC"/>
        <rFont val="Calibri"/>
      </rPr>
      <t>[PNS]_Coke Always on_Mar_Apr</t>
    </r>
    <r>
      <rPr>
        <u/>
        <sz val="10"/>
        <color rgb="FF000000"/>
        <rFont val="Calibri"/>
      </rPr>
      <t>_HP, KH, CT</t>
    </r>
  </si>
  <si>
    <r>
      <rPr>
        <u/>
        <sz val="10"/>
        <color rgb="FF1155CC"/>
        <rFont val="Calibri"/>
      </rPr>
      <t>[PNS]_Coke Always on_Mar_Apr</t>
    </r>
    <r>
      <rPr>
        <u/>
        <sz val="10"/>
        <color rgb="FF000000"/>
        <rFont val="Calibri"/>
      </rPr>
      <t>_HP, KH, CT</t>
    </r>
  </si>
  <si>
    <r>
      <rPr>
        <u/>
        <sz val="10"/>
        <color rgb="FF1155CC"/>
        <rFont val="Calibri"/>
      </rPr>
      <t>[PNS]_Coke Always on_Mar_Apr</t>
    </r>
    <r>
      <rPr>
        <u/>
        <sz val="10"/>
        <color rgb="FF000000"/>
        <rFont val="Calibri"/>
      </rPr>
      <t>_HP, KH, CT</t>
    </r>
  </si>
  <si>
    <r>
      <rPr>
        <u/>
        <sz val="10"/>
        <color rgb="FF1155CC"/>
        <rFont val="Calibri"/>
      </rPr>
      <t>[PNS]_Coke Always on_Mar_Apr</t>
    </r>
    <r>
      <rPr>
        <u/>
        <sz val="10"/>
        <color rgb="FF000000"/>
        <rFont val="Calibri"/>
      </rPr>
      <t>_HP, KH, CT</t>
    </r>
  </si>
  <si>
    <r>
      <rPr>
        <u/>
        <sz val="10"/>
        <color rgb="FF1155CC"/>
        <rFont val="Calibri"/>
      </rPr>
      <t>[PNS]_Coke Always on_Mar_Apr</t>
    </r>
    <r>
      <rPr>
        <u/>
        <sz val="10"/>
        <color rgb="FF000000"/>
        <rFont val="Calibri"/>
      </rPr>
      <t>_HP, KH, CT</t>
    </r>
  </si>
  <si>
    <r>
      <rPr>
        <u/>
        <sz val="10"/>
        <color rgb="FF1155CC"/>
        <rFont val="Calibri"/>
      </rPr>
      <t>[PNS]_Coke Always on_Mar_Apr</t>
    </r>
    <r>
      <rPr>
        <u/>
        <sz val="10"/>
        <color rgb="FF000000"/>
        <rFont val="Calibri"/>
      </rPr>
      <t>_HP, KH, CT</t>
    </r>
  </si>
  <si>
    <r>
      <rPr>
        <u/>
        <sz val="10"/>
        <color rgb="FF1155CC"/>
        <rFont val="Calibri"/>
      </rPr>
      <t>[PNS]_Coke Always on_Mar_Apr</t>
    </r>
    <r>
      <rPr>
        <u/>
        <sz val="10"/>
        <color rgb="FF000000"/>
        <rFont val="Calibri"/>
      </rPr>
      <t>_HP, KH, CT</t>
    </r>
  </si>
  <si>
    <r>
      <rPr>
        <u/>
        <sz val="10"/>
        <color rgb="FF1155CC"/>
        <rFont val="Calibri"/>
      </rPr>
      <t>[PNS]_Coke Always on_Mar_Apr</t>
    </r>
    <r>
      <rPr>
        <u/>
        <sz val="10"/>
        <color rgb="FF000000"/>
        <rFont val="Calibri"/>
      </rPr>
      <t>_HP, KH, CT</t>
    </r>
  </si>
  <si>
    <r>
      <rPr>
        <u/>
        <sz val="10"/>
        <color rgb="FF1155CC"/>
        <rFont val="Calibri"/>
      </rPr>
      <t>[PNS]_Coke Always on_Mar_Apr</t>
    </r>
    <r>
      <rPr>
        <u/>
        <sz val="10"/>
        <color rgb="FF000000"/>
        <rFont val="Calibri"/>
      </rPr>
      <t>_HP, KH, CT</t>
    </r>
  </si>
  <si>
    <r>
      <rPr>
        <u/>
        <sz val="10"/>
        <color rgb="FF1155CC"/>
        <rFont val="Calibri"/>
      </rPr>
      <t>[PNS]_Coke Always on_Mar_Apr</t>
    </r>
    <r>
      <rPr>
        <u/>
        <sz val="10"/>
        <color rgb="FF000000"/>
        <rFont val="Calibri"/>
      </rPr>
      <t>_HP, KH, CT</t>
    </r>
  </si>
  <si>
    <r>
      <rPr>
        <u/>
        <sz val="10"/>
        <color rgb="FF1155CC"/>
        <rFont val="Calibri"/>
      </rPr>
      <t>[PNS]_Coke Always on_Mar_Apr</t>
    </r>
    <r>
      <rPr>
        <u/>
        <sz val="10"/>
        <color rgb="FF000000"/>
        <rFont val="Calibri"/>
      </rPr>
      <t>_HP, KH, CT</t>
    </r>
  </si>
  <si>
    <r>
      <rPr>
        <u/>
        <sz val="10"/>
        <color rgb="FF1155CC"/>
        <rFont val="Calibri"/>
      </rPr>
      <t>[PNS]_Coke Always on_Mar_Apr</t>
    </r>
    <r>
      <rPr>
        <u/>
        <sz val="10"/>
        <color rgb="FF000000"/>
        <rFont val="Calibri"/>
      </rPr>
      <t>_HP, KH, CT</t>
    </r>
  </si>
  <si>
    <r>
      <rPr>
        <u/>
        <sz val="10"/>
        <color rgb="FF1155CC"/>
        <rFont val="Calibri"/>
      </rPr>
      <t>[PNS]_Coke Always on_Mar_Apr</t>
    </r>
    <r>
      <rPr>
        <u/>
        <sz val="10"/>
        <color rgb="FF000000"/>
        <rFont val="Calibri"/>
      </rPr>
      <t>_HP, KH, CT</t>
    </r>
  </si>
  <si>
    <r>
      <rPr>
        <u/>
        <sz val="10"/>
        <color rgb="FF1155CC"/>
        <rFont val="Calibri"/>
      </rPr>
      <t>[PNS]_Coke Always on_Mar_Apr</t>
    </r>
    <r>
      <rPr>
        <u/>
        <sz val="10"/>
        <color rgb="FF000000"/>
        <rFont val="Calibri"/>
      </rPr>
      <t>_HP, KH, CT</t>
    </r>
  </si>
  <si>
    <r>
      <rPr>
        <u/>
        <sz val="10"/>
        <color rgb="FF1155CC"/>
        <rFont val="Calibri"/>
      </rPr>
      <t>[PNS]_Coke Always on_Mar_Apr</t>
    </r>
    <r>
      <rPr>
        <u/>
        <sz val="10"/>
        <color rgb="FF000000"/>
        <rFont val="Calibri"/>
      </rPr>
      <t>_HP, KH, CT</t>
    </r>
  </si>
  <si>
    <r>
      <rPr>
        <u/>
        <sz val="10"/>
        <color rgb="FF1155CC"/>
        <rFont val="Calibri"/>
      </rPr>
      <t>[PNS]_Coke Always on_Mar_Apr</t>
    </r>
    <r>
      <rPr>
        <u/>
        <sz val="10"/>
        <color rgb="FF000000"/>
        <rFont val="Calibri"/>
      </rPr>
      <t>_HP, KH, CT</t>
    </r>
  </si>
  <si>
    <t>Sliding Banner 2</t>
  </si>
  <si>
    <t>Sliding Banner 3</t>
  </si>
  <si>
    <t>Sliding Banner 4</t>
  </si>
  <si>
    <t>Sliding Banner 5</t>
  </si>
  <si>
    <t>Sliding Banner 6</t>
  </si>
  <si>
    <t>Sliding Banner 7</t>
  </si>
  <si>
    <t>Sliding Banner 8</t>
  </si>
  <si>
    <t>Sliding Banner 9</t>
  </si>
  <si>
    <t>Social Media</t>
  </si>
  <si>
    <t>Fanpage SPF</t>
  </si>
  <si>
    <r>
      <rPr>
        <u/>
        <sz val="10"/>
        <color rgb="FF1155CC"/>
        <rFont val="Calibri"/>
      </rPr>
      <t>[SuperVIP]_Highlands Coffee_Mar</t>
    </r>
    <r>
      <rPr>
        <sz val="10"/>
        <color rgb="FF000000"/>
        <rFont val="Calibri"/>
      </rPr>
      <t xml:space="preserve"> 260106_Highlands Coffee_41 cities</t>
    </r>
  </si>
  <si>
    <t>[SJBP]_Cheese Coffee_blind cup</t>
  </si>
  <si>
    <t>[PLF CP]_Thematic_Khao Nàng Bữa Sáng, Giảm Không Giới Hạn</t>
  </si>
  <si>
    <r>
      <rPr>
        <u/>
        <sz val="10"/>
        <color rgb="FF1155CC"/>
        <rFont val="Calibri"/>
      </rPr>
      <t>[SuperVIP]_Highlands Coffee_9-13Mar</t>
    </r>
    <r>
      <rPr>
        <sz val="10"/>
        <color rgb="FF000000"/>
        <rFont val="Calibri"/>
      </rPr>
      <t xml:space="preserve"> 260106_Highlands Coffee_41 cities</t>
    </r>
  </si>
  <si>
    <r>
      <rPr>
        <u/>
        <sz val="10"/>
        <color rgb="FF1155CC"/>
        <rFont val="Calibri"/>
      </rPr>
      <t>[SuperVIP]_Highlands Coffee_16-20Mar</t>
    </r>
    <r>
      <rPr>
        <sz val="10"/>
        <color rgb="FF000000"/>
        <rFont val="Calibri"/>
      </rPr>
      <t xml:space="preserve"> 260106_Highlands Coffee_41 cities</t>
    </r>
  </si>
  <si>
    <r>
      <rPr>
        <u/>
        <sz val="10"/>
        <color rgb="FF1155CC"/>
        <rFont val="Calibri"/>
      </rPr>
      <t>[SuperVIP]_The Coffee House_9-11.3</t>
    </r>
    <r>
      <rPr>
        <sz val="10"/>
        <rFont val="Calibri"/>
      </rPr>
      <t xml:space="preserve"> 251014_The Coffee House_8 cities</t>
    </r>
  </si>
  <si>
    <r>
      <rPr>
        <u/>
        <sz val="10"/>
        <color rgb="FF1155CC"/>
        <rFont val="Calibri"/>
      </rPr>
      <t>[SuperVIP]_The Coffee House_1-3Apr</t>
    </r>
    <r>
      <rPr>
        <sz val="10"/>
        <rFont val="Calibri"/>
      </rPr>
      <t xml:space="preserve"> 251014_The Coffee House_8 cities</t>
    </r>
  </si>
  <si>
    <r>
      <rPr>
        <u/>
        <sz val="10"/>
        <color rgb="FF1155CC"/>
        <rFont val="Calibri"/>
      </rPr>
      <t>[SuperVIP]_Highlands Coffee_6-10Apr</t>
    </r>
    <r>
      <rPr>
        <sz val="10"/>
        <rFont val="Calibri"/>
      </rPr>
      <t xml:space="preserve"> 260106_Highlands Coffee_41 cities</t>
    </r>
  </si>
  <si>
    <r>
      <rPr>
        <u/>
        <sz val="10"/>
        <color rgb="FF1155CC"/>
        <rFont val="Calibri"/>
      </rPr>
      <t>[SuperVIP]_Highlands Coffee_13-17Apr</t>
    </r>
    <r>
      <rPr>
        <sz val="10"/>
        <color rgb="FF000000"/>
        <rFont val="Calibri"/>
      </rPr>
      <t xml:space="preserve"> 260106_Highlands Coffee_41 cities</t>
    </r>
  </si>
  <si>
    <r>
      <rPr>
        <u/>
        <sz val="10"/>
        <color rgb="FF1155CC"/>
        <rFont val="Calibri"/>
      </rPr>
      <t>[SuperVIP]_Highlands Coffee_20-24Apr</t>
    </r>
    <r>
      <rPr>
        <sz val="10"/>
        <color rgb="FF000000"/>
        <rFont val="Calibri"/>
      </rPr>
      <t xml:space="preserve"> 260106_Highlands Coffee_41 cities</t>
    </r>
  </si>
  <si>
    <t>8:00 (Only Fresh)</t>
  </si>
  <si>
    <r>
      <rPr>
        <u/>
        <sz val="10"/>
        <color rgb="FF1155CC"/>
        <rFont val="Calibri"/>
      </rPr>
      <t>[SuperVIP]_Phê La_1-3Apr</t>
    </r>
    <r>
      <rPr>
        <sz val="10"/>
        <color rgb="FF000000"/>
        <rFont val="Calibri"/>
      </rPr>
      <t xml:space="preserve"> 260116_Phê La_11 cities</t>
    </r>
  </si>
  <si>
    <t>[PLF CP]_Thematic_Deal Trưa Mời Nàng, Giảm 300.000Đ</t>
  </si>
  <si>
    <r>
      <rPr>
        <u/>
        <sz val="10"/>
        <color rgb="FF1155CC"/>
        <rFont val="Calibri"/>
      </rPr>
      <t>[SuperVIP]_Pizza Hut_Mar</t>
    </r>
    <r>
      <rPr>
        <sz val="10"/>
        <color rgb="FF000000"/>
        <rFont val="Calibri"/>
      </rPr>
      <t xml:space="preserve"> 260106_Pizza Hut_21 citie</t>
    </r>
  </si>
  <si>
    <r>
      <rPr>
        <u/>
        <sz val="10"/>
        <color rgb="FF1155CC"/>
        <rFont val="Calibri"/>
      </rPr>
      <t>[PNS]_Coke Always on_Mar_Apr</t>
    </r>
    <r>
      <rPr>
        <sz val="10"/>
        <rFont val="Calibri"/>
      </rPr>
      <t xml:space="preserve">_minigame </t>
    </r>
  </si>
  <si>
    <r>
      <rPr>
        <u/>
        <sz val="10"/>
        <color rgb="FF1155CC"/>
        <rFont val="Calibri"/>
      </rPr>
      <t>[PNS]_Coke Always on_Mar_Apr</t>
    </r>
    <r>
      <rPr>
        <sz val="10"/>
        <color rgb="FF000000"/>
        <rFont val="Calibri"/>
      </rPr>
      <t>_HP, KH, CT</t>
    </r>
  </si>
  <si>
    <r>
      <rPr>
        <u/>
        <sz val="10"/>
        <color rgb="FF1155CC"/>
        <rFont val="Calibri"/>
      </rPr>
      <t>[SuperVIP]_Cơm Thố Anh Nguyễn_11-15Mar</t>
    </r>
    <r>
      <rPr>
        <sz val="10"/>
        <rFont val="Calibri"/>
      </rPr>
      <t xml:space="preserve"> 250421_Cơm Thố Anh Nguyễn_13 cities</t>
    </r>
  </si>
  <si>
    <r>
      <rPr>
        <u/>
        <sz val="10"/>
        <color rgb="FF1155CC"/>
        <rFont val="Calibri"/>
      </rPr>
      <t>[SuperVIP]_Gà Rán Popeyes_13-15Mar</t>
    </r>
    <r>
      <rPr>
        <u/>
        <sz val="10"/>
        <color rgb="FF1155CC"/>
        <rFont val="Calibri"/>
      </rPr>
      <t xml:space="preserve"> 241231_Gà Rán Popeyes_9 cities</t>
    </r>
  </si>
  <si>
    <r>
      <rPr>
        <u/>
        <sz val="10"/>
        <color rgb="FF1155CC"/>
        <rFont val="Calibri"/>
      </rPr>
      <t>[SuperVIP]_Lotteria DI_16-19Mar</t>
    </r>
    <r>
      <rPr>
        <sz val="10"/>
        <color rgb="FF000000"/>
        <rFont val="Calibri"/>
      </rPr>
      <t xml:space="preserve"> 260116_Lotteria_41 cities</t>
    </r>
  </si>
  <si>
    <r>
      <rPr>
        <sz val="10"/>
        <color rgb="FF1155CC"/>
        <rFont val="Calibri"/>
      </rPr>
      <t>[SJBP]_Gà Rán KFC_CUPC1</t>
    </r>
    <r>
      <rPr>
        <sz val="10"/>
        <color rgb="FF000000"/>
        <rFont val="Calibri"/>
      </rPr>
      <t xml:space="preserve"> 260106_Gà Rán KFC_31 cities</t>
    </r>
  </si>
  <si>
    <r>
      <rPr>
        <u/>
        <sz val="10"/>
        <color rgb="FF1155CC"/>
        <rFont val="Calibri"/>
      </rPr>
      <t>[SuperVIP]_Gà Rán Popeyes_1-5Apr</t>
    </r>
    <r>
      <rPr>
        <sz val="10"/>
        <color rgb="FF000000"/>
        <rFont val="Calibri"/>
      </rPr>
      <t xml:space="preserve"> 241231_Gà Rán Popeyes_9 cities</t>
    </r>
  </si>
  <si>
    <r>
      <rPr>
        <u/>
        <sz val="10"/>
        <color rgb="FF1155CC"/>
        <rFont val="Calibri"/>
      </rPr>
      <t>[SuperVIP]_Gà Rán KFC_3-16Apr</t>
    </r>
    <r>
      <rPr>
        <sz val="10"/>
        <color rgb="FF000000"/>
        <rFont val="Calibri"/>
      </rPr>
      <t xml:space="preserve"> 260106_Gà Rán KFC_31 cities</t>
    </r>
  </si>
  <si>
    <t>[PLF CP]_4.4_Món Ngon Vị Đỉnh, Giảm Tới 44.000Đ</t>
  </si>
  <si>
    <r>
      <rPr>
        <u/>
        <sz val="10"/>
        <color rgb="FF1155CC"/>
        <rFont val="Calibri"/>
      </rPr>
      <t>[PNS]_Pepsi Baseline_Apr</t>
    </r>
    <r>
      <rPr>
        <sz val="10"/>
        <color rgb="FF000000"/>
        <rFont val="Calibri"/>
      </rPr>
      <t>_BH, KH, CT, HP, Huế, BD, VT</t>
    </r>
  </si>
  <si>
    <r>
      <rPr>
        <u/>
        <sz val="10"/>
        <color rgb="FF1155CC"/>
        <rFont val="Calibri"/>
      </rPr>
      <t>[VIP]_Gong Cha_6-8Apr</t>
    </r>
    <r>
      <rPr>
        <sz val="10"/>
        <color rgb="FF000000"/>
        <rFont val="Calibri"/>
      </rPr>
      <t xml:space="preserve"> 260109_Gong Cha_7 cities</t>
    </r>
  </si>
  <si>
    <r>
      <rPr>
        <u/>
        <sz val="10"/>
        <color rgb="FF1155CC"/>
        <rFont val="Calibri"/>
      </rPr>
      <t>[SuperVIP]_McDonald's_10-12Apr</t>
    </r>
    <r>
      <rPr>
        <u/>
        <sz val="10"/>
        <color rgb="FF000000"/>
        <rFont val="Calibri"/>
      </rPr>
      <t xml:space="preserve"> 251025_McDonald's_7 cities</t>
    </r>
  </si>
  <si>
    <r>
      <rPr>
        <u/>
        <sz val="10"/>
        <color rgb="FF1155CC"/>
        <rFont val="Calibri"/>
      </rPr>
      <t>[SuperVIP]_Gà Rán KFC_3-16Apr</t>
    </r>
    <r>
      <rPr>
        <sz val="10"/>
        <color rgb="FF000000"/>
        <rFont val="Calibri"/>
      </rPr>
      <t xml:space="preserve"> 260106_Gà Rán KFC_31 cities</t>
    </r>
  </si>
  <si>
    <r>
      <rPr>
        <u/>
        <sz val="10"/>
        <color rgb="FF1155CC"/>
        <rFont val="Calibri"/>
      </rPr>
      <t>[SuperVIP]_Lotteria DI_23-26Apr</t>
    </r>
    <r>
      <rPr>
        <sz val="10"/>
        <color rgb="FF000000"/>
        <rFont val="Calibri"/>
      </rPr>
      <t xml:space="preserve"> 260116_Lotteria_41 cities</t>
    </r>
  </si>
  <si>
    <r>
      <rPr>
        <u/>
        <sz val="10"/>
        <color rgb="FF1155CC"/>
        <rFont val="Calibri"/>
      </rPr>
      <t>[SuperVIP]_Pizza Hut_10-26Apr</t>
    </r>
    <r>
      <rPr>
        <sz val="10"/>
        <color rgb="FF000000"/>
        <rFont val="Calibri"/>
      </rPr>
      <t xml:space="preserve"> 260106_Pizza Hut_21 cities</t>
    </r>
  </si>
  <si>
    <r>
      <rPr>
        <u/>
        <sz val="10"/>
        <color rgb="FF1155CC"/>
        <rFont val="Calibri"/>
      </rPr>
      <t>[PNS]_Pepsi Baseline_Mar</t>
    </r>
    <r>
      <rPr>
        <sz val="10"/>
        <rFont val="Calibri"/>
      </rPr>
      <t>_BH, KH, CT, HP, Huế, BD, VT</t>
    </r>
  </si>
  <si>
    <r>
      <rPr>
        <u/>
        <sz val="10"/>
        <color rgb="FF1155CC"/>
        <rFont val="Calibri"/>
      </rPr>
      <t>[PNS]_Coke Always on_Mar_Apr</t>
    </r>
    <r>
      <rPr>
        <sz val="10"/>
        <color rgb="FF000000"/>
        <rFont val="Calibri"/>
      </rPr>
      <t>_cuisine</t>
    </r>
  </si>
  <si>
    <r>
      <rPr>
        <u/>
        <sz val="10"/>
        <color rgb="FF1155CC"/>
        <rFont val="Calibri"/>
      </rPr>
      <t>[PNS]_Coke Always on_Mar_Apr</t>
    </r>
    <r>
      <rPr>
        <sz val="10"/>
        <color rgb="FF000000"/>
        <rFont val="Calibri"/>
      </rPr>
      <t>_HP, KH, CT</t>
    </r>
  </si>
  <si>
    <r>
      <rPr>
        <u/>
        <sz val="10"/>
        <color rgb="FF1155CC"/>
        <rFont val="Calibri"/>
      </rPr>
      <t>[PNS]_Coke Always on_Mar_Apr</t>
    </r>
    <r>
      <rPr>
        <sz val="10"/>
        <color rgb="FF000000"/>
        <rFont val="Calibri"/>
      </rPr>
      <t>_HP, KH, CT</t>
    </r>
  </si>
  <si>
    <r>
      <rPr>
        <u/>
        <sz val="10"/>
        <color rgb="FF1155CC"/>
        <rFont val="Calibri"/>
      </rPr>
      <t>[SuperVIP]_Pizza Hut_10-26Apr</t>
    </r>
    <r>
      <rPr>
        <sz val="10"/>
        <color rgb="FF000000"/>
        <rFont val="Calibri"/>
      </rPr>
      <t xml:space="preserve"> 260106_Pizza Hut_21 cities</t>
    </r>
  </si>
  <si>
    <t>[PLF CP]_Thematic_Tiệc Xế Thương Hiệu Giảm 50%</t>
  </si>
  <si>
    <t>[PLF CP]_Thematic_Vạn Deal Xinh, Giảm tới 50.000Đ</t>
  </si>
  <si>
    <t>[PLF CP]_Thematic_Tiệc Tối Của Nàng, Giảm 300.000Đ</t>
  </si>
  <si>
    <t>[PLF CP]_4.4_Săn Deal 4.4, Giảm Tới 95.000Đ</t>
  </si>
  <si>
    <t>Story Fanpage SPF</t>
  </si>
  <si>
    <r>
      <rPr>
        <b/>
        <sz val="10"/>
        <color theme="1"/>
        <rFont val="Calibri"/>
      </rPr>
      <t xml:space="preserve">Story 06:00 - 10:00
</t>
    </r>
    <r>
      <rPr>
        <b/>
        <sz val="10"/>
        <color rgb="FFFF0000"/>
        <rFont val="Calibri"/>
      </rPr>
      <t>Breakfast</t>
    </r>
  </si>
  <si>
    <r>
      <rPr>
        <u/>
        <sz val="10"/>
        <color rgb="FF1155CC"/>
        <rFont val="Calibri"/>
      </rPr>
      <t>[PNS]_HOME CREDIT_Mar</t>
    </r>
    <r>
      <rPr>
        <sz val="10"/>
        <color rgb="FF000000"/>
        <rFont val="Calibri"/>
      </rPr>
      <t>_ALL</t>
    </r>
  </si>
  <si>
    <r>
      <rPr>
        <u/>
        <sz val="10"/>
        <color rgb="FF1155CC"/>
        <rFont val="Calibri"/>
      </rPr>
      <t>[PNS]_OCB_Mar</t>
    </r>
    <r>
      <rPr>
        <sz val="10"/>
        <color rgb="FF000000"/>
        <rFont val="Calibri"/>
      </rPr>
      <t>_ALL</t>
    </r>
  </si>
  <si>
    <r>
      <rPr>
        <u/>
        <sz val="10"/>
        <color rgb="FF1155CC"/>
        <rFont val="Calibri"/>
      </rPr>
      <t>[PNS]_TPBANK_Mar</t>
    </r>
    <r>
      <rPr>
        <sz val="10"/>
        <color rgb="FF000000"/>
        <rFont val="Calibri"/>
      </rPr>
      <t>_ALL</t>
    </r>
  </si>
  <si>
    <r>
      <rPr>
        <u/>
        <sz val="10"/>
        <color rgb="FF1155CC"/>
        <rFont val="Calibri"/>
      </rPr>
      <t>[PNS]_LPBANK_Mar.JCB</t>
    </r>
    <r>
      <rPr>
        <sz val="10"/>
        <color rgb="FF000000"/>
        <rFont val="Calibri"/>
      </rPr>
      <t>_ALL</t>
    </r>
  </si>
  <si>
    <r>
      <rPr>
        <u/>
        <sz val="10"/>
        <color rgb="FF1155CC"/>
        <rFont val="Calibri"/>
      </rPr>
      <t>[PNS]_MB JCB Hi ShopeeFood_Mar</t>
    </r>
    <r>
      <rPr>
        <sz val="10"/>
        <color rgb="FF000000"/>
        <rFont val="Calibri"/>
      </rPr>
      <t>_ALL</t>
    </r>
  </si>
  <si>
    <r>
      <rPr>
        <u/>
        <sz val="10"/>
        <color rgb="FF1155CC"/>
        <rFont val="Calibri"/>
      </rPr>
      <t>[PNS]_TPBANK_Mar.27</t>
    </r>
    <r>
      <rPr>
        <sz val="10"/>
        <color rgb="FF000000"/>
        <rFont val="Calibri"/>
      </rPr>
      <t>_ALL</t>
    </r>
  </si>
  <si>
    <r>
      <rPr>
        <u/>
        <sz val="10"/>
        <color rgb="FF1155CC"/>
        <rFont val="Calibri"/>
      </rPr>
      <t>[PNS]_OCB_Apr</t>
    </r>
    <r>
      <rPr>
        <sz val="10"/>
        <color rgb="FF000000"/>
        <rFont val="Calibri"/>
      </rPr>
      <t>_ALL</t>
    </r>
  </si>
  <si>
    <r>
      <rPr>
        <u/>
        <sz val="10"/>
        <color rgb="FF1155CC"/>
        <rFont val="Calibri"/>
      </rPr>
      <t>[PNS]_LPBANK_Apr</t>
    </r>
    <r>
      <rPr>
        <sz val="10"/>
        <color rgb="FF000000"/>
        <rFont val="Calibri"/>
      </rPr>
      <t>_ALL</t>
    </r>
  </si>
  <si>
    <r>
      <rPr>
        <u/>
        <sz val="10"/>
        <color rgb="FF1155CC"/>
        <rFont val="Calibri"/>
      </rPr>
      <t>[PNS]_MB JCB Hi ShopeeFood_Apr</t>
    </r>
    <r>
      <rPr>
        <sz val="10"/>
        <color rgb="FF000000"/>
        <rFont val="Calibri"/>
      </rPr>
      <t>_ALL</t>
    </r>
  </si>
  <si>
    <r>
      <rPr>
        <b/>
        <sz val="10"/>
        <color theme="1"/>
        <rFont val="Calibri"/>
      </rPr>
      <t xml:space="preserve">Story 10:00 - 13:00
</t>
    </r>
    <r>
      <rPr>
        <b/>
        <sz val="10"/>
        <color rgb="FFFF0000"/>
        <rFont val="Calibri"/>
      </rPr>
      <t>Lunch</t>
    </r>
  </si>
  <si>
    <r>
      <rPr>
        <u/>
        <sz val="10"/>
        <color rgb="FF1155CC"/>
        <rFont val="Calibri"/>
      </rPr>
      <t>[PNS]_Pepsi Baseline_Mar</t>
    </r>
    <r>
      <rPr>
        <sz val="10"/>
        <rFont val="Calibri"/>
      </rPr>
      <t>_BH, KH, CT, HP, Huế, BD, VT</t>
    </r>
  </si>
  <si>
    <r>
      <rPr>
        <u/>
        <sz val="10"/>
        <color rgb="FF1155CC"/>
        <rFont val="Calibri"/>
      </rPr>
      <t>[PNS]_Coke Always on_Mar_Apr</t>
    </r>
    <r>
      <rPr>
        <sz val="10"/>
        <color rgb="FF000000"/>
        <rFont val="Calibri"/>
      </rPr>
      <t>_HP, KH, CT</t>
    </r>
  </si>
  <si>
    <r>
      <rPr>
        <u/>
        <sz val="10"/>
        <color rgb="FF1155CC"/>
        <rFont val="Calibri"/>
      </rPr>
      <t>[PNS]_Pepsi Baseline_Apr</t>
    </r>
    <r>
      <rPr>
        <sz val="10"/>
        <color rgb="FF000000"/>
        <rFont val="Calibri"/>
      </rPr>
      <t>_BH, KH, CT, HP, Huế, BD, VT</t>
    </r>
  </si>
  <si>
    <r>
      <rPr>
        <u/>
        <sz val="10"/>
        <color rgb="FF1155CC"/>
        <rFont val="Calibri"/>
      </rPr>
      <t>[PNS]_Coke Always on_Mar_Apr</t>
    </r>
    <r>
      <rPr>
        <sz val="10"/>
        <rFont val="Calibri"/>
      </rPr>
      <t>_HP, KH, CT</t>
    </r>
  </si>
  <si>
    <r>
      <rPr>
        <b/>
        <sz val="10"/>
        <color theme="1"/>
        <rFont val="Calibri"/>
      </rPr>
      <t xml:space="preserve">Story 13:00 - 18:00
</t>
    </r>
    <r>
      <rPr>
        <b/>
        <sz val="10"/>
        <color rgb="FFFF0000"/>
        <rFont val="Calibri"/>
      </rPr>
      <t>Afternoon</t>
    </r>
  </si>
  <si>
    <r>
      <rPr>
        <b/>
        <sz val="10"/>
        <color theme="1"/>
        <rFont val="Calibri"/>
      </rPr>
      <t xml:space="preserve">Story 18:00 - 22:00
</t>
    </r>
    <r>
      <rPr>
        <b/>
        <sz val="10"/>
        <color rgb="FFFF0000"/>
        <rFont val="Calibri"/>
      </rPr>
      <t>Dinner</t>
    </r>
  </si>
  <si>
    <t>Story 22:00 - 06:00</t>
  </si>
  <si>
    <t>IG SPF</t>
  </si>
  <si>
    <r>
      <rPr>
        <u/>
        <sz val="10"/>
        <color rgb="FF1155CC"/>
        <rFont val="Calibri"/>
      </rPr>
      <t>[PNS]_Pepsi Baseline_Mar</t>
    </r>
    <r>
      <rPr>
        <sz val="10"/>
        <rFont val="Calibri"/>
      </rPr>
      <t>_BH, KH, CT, HP, Huế, BD, VT</t>
    </r>
  </si>
  <si>
    <r>
      <rPr>
        <u/>
        <sz val="10"/>
        <color rgb="FF1155CC"/>
        <rFont val="Calibri"/>
      </rPr>
      <t>[PNS]_Coke Always on_Mar_Apr</t>
    </r>
    <r>
      <rPr>
        <sz val="10"/>
        <rFont val="Calibri"/>
      </rPr>
      <t>_cuisine</t>
    </r>
  </si>
  <si>
    <r>
      <rPr>
        <u/>
        <sz val="10"/>
        <color rgb="FF1155CC"/>
        <rFont val="Calibri"/>
      </rPr>
      <t>[PNS]_Coke Always on_Mar_Apr</t>
    </r>
    <r>
      <rPr>
        <sz val="10"/>
        <color rgb="FF000000"/>
        <rFont val="Calibri"/>
      </rPr>
      <t>_HP, KH, CT</t>
    </r>
  </si>
  <si>
    <r>
      <rPr>
        <u/>
        <sz val="10"/>
        <color rgb="FF1155CC"/>
        <rFont val="Calibri"/>
      </rPr>
      <t>[PNS]_Pepsi Baseline_Apr</t>
    </r>
    <r>
      <rPr>
        <sz val="10"/>
        <color rgb="FF000000"/>
        <rFont val="Calibri"/>
      </rPr>
      <t>_BH, KH, CT, HP, Huế, BD, VT</t>
    </r>
  </si>
  <si>
    <r>
      <rPr>
        <u/>
        <sz val="10"/>
        <color rgb="FF1155CC"/>
        <rFont val="Calibri"/>
      </rPr>
      <t>[PNS]_Coke Always on_Mar_Apr</t>
    </r>
    <r>
      <rPr>
        <sz val="10"/>
        <color rgb="FF000000"/>
        <rFont val="Calibri"/>
      </rPr>
      <t>_HP, KH, CT</t>
    </r>
  </si>
  <si>
    <t>16:00 - 20:00</t>
  </si>
  <si>
    <t>Story IG SPF</t>
  </si>
  <si>
    <r>
      <rPr>
        <b/>
        <sz val="10"/>
        <color theme="1"/>
        <rFont val="Calibri"/>
      </rPr>
      <t xml:space="preserve">Story 06:00 - 10:00
</t>
    </r>
    <r>
      <rPr>
        <b/>
        <sz val="10"/>
        <color rgb="FFFF0000"/>
        <rFont val="Calibri"/>
      </rPr>
      <t>Breakfast</t>
    </r>
  </si>
  <si>
    <r>
      <rPr>
        <u/>
        <sz val="10"/>
        <color rgb="FF1155CC"/>
        <rFont val="Calibri"/>
      </rPr>
      <t>[PNS]_HOME CREDIT_Mar</t>
    </r>
    <r>
      <rPr>
        <sz val="10"/>
        <color rgb="FF000000"/>
        <rFont val="Calibri"/>
      </rPr>
      <t>_ALL</t>
    </r>
  </si>
  <si>
    <r>
      <rPr>
        <u/>
        <sz val="10"/>
        <color rgb="FF1155CC"/>
        <rFont val="Calibri"/>
      </rPr>
      <t>[PNS]_OCB_Mar</t>
    </r>
    <r>
      <rPr>
        <sz val="10"/>
        <color rgb="FF000000"/>
        <rFont val="Calibri"/>
      </rPr>
      <t>_ALL</t>
    </r>
  </si>
  <si>
    <r>
      <rPr>
        <u/>
        <sz val="10"/>
        <color rgb="FF1155CC"/>
        <rFont val="Calibri"/>
      </rPr>
      <t>[PNS]_TPBANK_Mar</t>
    </r>
    <r>
      <rPr>
        <sz val="10"/>
        <color rgb="FF000000"/>
        <rFont val="Calibri"/>
      </rPr>
      <t>_ALL</t>
    </r>
  </si>
  <si>
    <r>
      <rPr>
        <u/>
        <sz val="10"/>
        <color rgb="FF1155CC"/>
        <rFont val="Calibri"/>
      </rPr>
      <t>[PNS]_OCB_Apr</t>
    </r>
    <r>
      <rPr>
        <sz val="10"/>
        <color rgb="FF000000"/>
        <rFont val="Calibri"/>
      </rPr>
      <t>_ALL</t>
    </r>
  </si>
  <si>
    <r>
      <rPr>
        <b/>
        <sz val="10"/>
        <color theme="1"/>
        <rFont val="Calibri"/>
      </rPr>
      <t xml:space="preserve">Story 10:00 - 13:00
</t>
    </r>
    <r>
      <rPr>
        <b/>
        <sz val="10"/>
        <color rgb="FFFF0000"/>
        <rFont val="Calibri"/>
      </rPr>
      <t>Lunch</t>
    </r>
  </si>
  <si>
    <r>
      <rPr>
        <u/>
        <sz val="10"/>
        <color rgb="FF1155CC"/>
        <rFont val="Calibri"/>
      </rPr>
      <t>[PNS]_Pepsi Baseline_Mar</t>
    </r>
    <r>
      <rPr>
        <sz val="10"/>
        <rFont val="Calibri"/>
      </rPr>
      <t>_BH, KH, CT, HP, Huế, BD, VT</t>
    </r>
  </si>
  <si>
    <r>
      <rPr>
        <u/>
        <sz val="10"/>
        <color rgb="FF1155CC"/>
        <rFont val="Calibri"/>
      </rPr>
      <t>[PNS]_Pepsi Baseline_Apr</t>
    </r>
    <r>
      <rPr>
        <sz val="10"/>
        <color rgb="FF000000"/>
        <rFont val="Calibri"/>
      </rPr>
      <t>_BH, KH, CT, HP, Huế, BD, VT</t>
    </r>
  </si>
  <si>
    <r>
      <rPr>
        <u/>
        <sz val="10"/>
        <color rgb="FF1155CC"/>
        <rFont val="Calibri"/>
      </rPr>
      <t>[PNS]_Coke Always on_Mar_Apr</t>
    </r>
    <r>
      <rPr>
        <sz val="10"/>
        <rFont val="Calibri"/>
      </rPr>
      <t>_cuisine</t>
    </r>
  </si>
  <si>
    <r>
      <rPr>
        <u/>
        <sz val="10"/>
        <color rgb="FF1155CC"/>
        <rFont val="Calibri"/>
      </rPr>
      <t>[PNS]_Coke Always on_Mar_Apr</t>
    </r>
    <r>
      <rPr>
        <sz val="10"/>
        <rFont val="Calibri"/>
      </rPr>
      <t>_HP, KH, CT</t>
    </r>
  </si>
  <si>
    <r>
      <rPr>
        <b/>
        <sz val="10"/>
        <color theme="1"/>
        <rFont val="Calibri"/>
      </rPr>
      <t xml:space="preserve">Story 13:00 - 18:00
</t>
    </r>
    <r>
      <rPr>
        <b/>
        <sz val="10"/>
        <color rgb="FFFF0000"/>
        <rFont val="Calibri"/>
      </rPr>
      <t>Afternoon</t>
    </r>
  </si>
  <si>
    <r>
      <rPr>
        <b/>
        <sz val="10"/>
        <color theme="1"/>
        <rFont val="Calibri"/>
      </rPr>
      <t xml:space="preserve">Story 18:00 - 22:00
</t>
    </r>
    <r>
      <rPr>
        <b/>
        <sz val="10"/>
        <color rgb="FFFF0000"/>
        <rFont val="Calibri"/>
      </rPr>
      <t>Dinner</t>
    </r>
  </si>
  <si>
    <t>Fanpage Foody</t>
  </si>
  <si>
    <t>Story Fanpage Foody</t>
  </si>
  <si>
    <r>
      <rPr>
        <b/>
        <sz val="10"/>
        <color theme="1"/>
        <rFont val="Calibri"/>
      </rPr>
      <t xml:space="preserve">Story 06:00 - 10:00
</t>
    </r>
    <r>
      <rPr>
        <b/>
        <sz val="10"/>
        <color rgb="FFFF0000"/>
        <rFont val="Calibri"/>
      </rPr>
      <t>Breakfast</t>
    </r>
  </si>
  <si>
    <r>
      <rPr>
        <b/>
        <sz val="10"/>
        <color theme="1"/>
        <rFont val="Calibri"/>
      </rPr>
      <t xml:space="preserve">Story 10:00 - 13:00
</t>
    </r>
    <r>
      <rPr>
        <b/>
        <sz val="10"/>
        <color rgb="FFFF0000"/>
        <rFont val="Calibri"/>
      </rPr>
      <t>Lunch</t>
    </r>
  </si>
  <si>
    <r>
      <rPr>
        <u/>
        <sz val="10"/>
        <color rgb="FF1155CC"/>
        <rFont val="Calibri"/>
      </rPr>
      <t>[PNS]_Coke Always on_Mar_Apr</t>
    </r>
    <r>
      <rPr>
        <sz val="10"/>
        <rFont val="Calibri"/>
      </rPr>
      <t>_cuisine</t>
    </r>
  </si>
  <si>
    <r>
      <rPr>
        <u/>
        <sz val="10"/>
        <color rgb="FF1155CC"/>
        <rFont val="Calibri"/>
      </rPr>
      <t>[PNS]_Coke Always on_Mar_Apr</t>
    </r>
    <r>
      <rPr>
        <sz val="10"/>
        <color rgb="FF000000"/>
        <rFont val="Calibri"/>
      </rPr>
      <t>_HP, KH, CT</t>
    </r>
  </si>
  <si>
    <r>
      <rPr>
        <b/>
        <sz val="10"/>
        <color theme="1"/>
        <rFont val="Calibri"/>
      </rPr>
      <t xml:space="preserve">Story 13:00 - 18:00
</t>
    </r>
    <r>
      <rPr>
        <b/>
        <sz val="10"/>
        <color rgb="FFFF0000"/>
        <rFont val="Calibri"/>
      </rPr>
      <t>Afternoon</t>
    </r>
  </si>
  <si>
    <r>
      <rPr>
        <b/>
        <sz val="10"/>
        <color theme="1"/>
        <rFont val="Calibri"/>
      </rPr>
      <t xml:space="preserve">Story 18:00 - 22:00
</t>
    </r>
    <r>
      <rPr>
        <b/>
        <sz val="10"/>
        <color rgb="FFFF0000"/>
        <rFont val="Calibri"/>
      </rPr>
      <t>Dinner</t>
    </r>
  </si>
  <si>
    <t>IG Foody</t>
  </si>
  <si>
    <t>Story IG Foody</t>
  </si>
  <si>
    <r>
      <rPr>
        <b/>
        <sz val="10"/>
        <color theme="1"/>
        <rFont val="Calibri"/>
      </rPr>
      <t xml:space="preserve">Story 06:00 - 10:00
</t>
    </r>
    <r>
      <rPr>
        <b/>
        <sz val="10"/>
        <color rgb="FFFF0000"/>
        <rFont val="Calibri"/>
      </rPr>
      <t>Breakfast</t>
    </r>
  </si>
  <si>
    <r>
      <rPr>
        <b/>
        <sz val="10"/>
        <color theme="1"/>
        <rFont val="Calibri"/>
      </rPr>
      <t xml:space="preserve">Story 10:00 - 13:00
</t>
    </r>
    <r>
      <rPr>
        <b/>
        <sz val="10"/>
        <color rgb="FFFF0000"/>
        <rFont val="Calibri"/>
      </rPr>
      <t>Lunch</t>
    </r>
  </si>
  <si>
    <r>
      <rPr>
        <b/>
        <sz val="10"/>
        <color theme="1"/>
        <rFont val="Calibri"/>
      </rPr>
      <t xml:space="preserve">Story 13:00 - 18:00
</t>
    </r>
    <r>
      <rPr>
        <b/>
        <sz val="10"/>
        <color rgb="FFFF0000"/>
        <rFont val="Calibri"/>
      </rPr>
      <t>Afternoon</t>
    </r>
  </si>
  <si>
    <r>
      <rPr>
        <b/>
        <sz val="10"/>
        <color theme="1"/>
        <rFont val="Calibri"/>
      </rPr>
      <t xml:space="preserve">Story 18:00 - 22:00
</t>
    </r>
    <r>
      <rPr>
        <b/>
        <sz val="10"/>
        <color rgb="FFFF0000"/>
        <rFont val="Calibri"/>
      </rPr>
      <t>Dinner</t>
    </r>
  </si>
  <si>
    <t>e</t>
  </si>
  <si>
    <t xml:space="preserve">Tag Campaign </t>
  </si>
  <si>
    <t>Icon: 15.1 Tết Sale - Kết Vạn Deal Ngon</t>
  </si>
  <si>
    <t xml:space="preserve">Skin App - Spike day 		</t>
  </si>
  <si>
    <t xml:space="preserve">Tagline: Tết Sale - Quán Mở Xuyên Tết </t>
  </si>
  <si>
    <t>Tagline: Tết Sale - Quán Mở Xuyên Tết + Skin App</t>
  </si>
  <si>
    <t xml:space="preserve">Tagline: 14.2: Mùa Deal Yêu Thương                </t>
  </si>
  <si>
    <t xml:space="preserve">SpikeDay - Skin App               </t>
  </si>
  <si>
    <t xml:space="preserve">Mini Spike - Tagline              </t>
  </si>
  <si>
    <t>Spike day- SBD</t>
  </si>
  <si>
    <t>Tagline: [3.3] - Khai Tiệc Đầu Năm</t>
  </si>
  <si>
    <t xml:space="preserve">Spike Day - Skin App </t>
  </si>
  <si>
    <t>Tagline: [8.3] - Khao Vạn Deal Xinh</t>
  </si>
  <si>
    <t>Tagline: Giữa Tháng Sale Nửa Giá</t>
  </si>
  <si>
    <t>SPIKE DAY -  SKIN APP - SBD</t>
  </si>
  <si>
    <t>SBD</t>
  </si>
  <si>
    <t>Tagline: [4.4] - Bao Trọn Món Ngon</t>
  </si>
  <si>
    <t>Tagline: Ăn Ngon Rẻ, ShopeeFood Bao</t>
  </si>
  <si>
    <t>Tagline[ 5.5] - Vạn Deal Chào Hè</t>
  </si>
  <si>
    <t>SPIKE DAY - SKIN APP</t>
  </si>
  <si>
    <t>[Giữa Tháng] Ăn Ngon Rẻ, ShopeeFood Bao</t>
  </si>
  <si>
    <t xml:space="preserve">SPF DAY -  SKIN APP		</t>
  </si>
  <si>
    <t xml:space="preserve">[Tagline] 6.6 - Siêu Tiệc Giữa Năm </t>
  </si>
  <si>
    <t>SPF DAY -  SKIN APP</t>
  </si>
  <si>
    <t xml:space="preserve">[Tagline] 7.7 - Khao Hết Mọi Miền </t>
  </si>
  <si>
    <t>SBD - SKIN APP</t>
  </si>
  <si>
    <t>Tagline[8.8]-Vạn Deal Ngon Rẻ</t>
  </si>
  <si>
    <t>15.8-Ăn Ngon Rẻ, ShopeeFood Bao</t>
  </si>
  <si>
    <t xml:space="preserve"> SKIN APP - ĐẬU ĐỎ</t>
  </si>
  <si>
    <t>Tagline[9.9]- Vạn Deal Khai Tiệc</t>
  </si>
  <si>
    <t>Tagline[9.9]- Đếm Ngược D- 7</t>
  </si>
  <si>
    <t>Tagline[9.9]- Đếm Ngược D- 6</t>
  </si>
  <si>
    <t>Tagline[9.9]- Đếm Ngược D- 5</t>
  </si>
  <si>
    <t>Tagline[9.9]- Đếm Ngược D- 4</t>
  </si>
  <si>
    <t>Tagline[9.9]- Đếm Ngược D- 3</t>
  </si>
  <si>
    <t>Tagline[9.9]- Đếm Ngược D- 2</t>
  </si>
  <si>
    <t>Tagline[9.9]- Đếm Ngược D- 1</t>
  </si>
  <si>
    <t>15.9-Ăn Ngon Rẻ, ShopeeFood Bao</t>
  </si>
  <si>
    <t xml:space="preserve">TagLine: [10.10] - ShopeeFood cùng B.O.F - Siêu Tiệc Vạn Deal		</t>
  </si>
  <si>
    <t>Tagline[10.10]- Đếm Ngược D- 7</t>
  </si>
  <si>
    <t>Tagline[10.10]- Đếm Ngược D- 6</t>
  </si>
  <si>
    <t>Tagline[10.10]- Đếm Ngược D- 5</t>
  </si>
  <si>
    <t>Tagline[10.10]- Đếm Ngược D- 4</t>
  </si>
  <si>
    <t>Tagline[10.10]- Đếm Ngược D- 3</t>
  </si>
  <si>
    <t>Tagline[10.10]- Đếm Ngược D- 2</t>
  </si>
  <si>
    <t>Tagline[10.10]- Đếm Ngược D- 1</t>
  </si>
  <si>
    <t xml:space="preserve">SPIKE DAY </t>
  </si>
  <si>
    <t>Skin app - Starbucks</t>
  </si>
  <si>
    <t>Skin App - Pepsi</t>
  </si>
  <si>
    <t>Spike Day - 20.10 - ShopeeFood x B.O.F Khao - Trùm Deal Ngọt Ngào</t>
  </si>
  <si>
    <t xml:space="preserve"> Skin App Spike Day - Tagline 20.10  Trùm Deal Ngọt Ngào</t>
  </si>
  <si>
    <t xml:space="preserve">Tagline: [11.11] - Đại Tiệc Kép, Deal Nhân Đôi		</t>
  </si>
  <si>
    <t>D-7</t>
  </si>
  <si>
    <t>D-6</t>
  </si>
  <si>
    <t>D-5</t>
  </si>
  <si>
    <t>D-4</t>
  </si>
  <si>
    <t>D-3</t>
  </si>
  <si>
    <t>D-2</t>
  </si>
  <si>
    <t>D-1</t>
  </si>
  <si>
    <t>SPIKE DAY</t>
  </si>
  <si>
    <t>MINI SPIKE DAY</t>
  </si>
  <si>
    <t>SPIKE DAY + SKIN APP</t>
  </si>
  <si>
    <t>Tagline: 12.12 - Siêu Đại Tiệc, Vạn Món Ngon</t>
  </si>
  <si>
    <t>D-1- SKIN APP PHÚC LONG</t>
  </si>
  <si>
    <t>SPIKE DAY -  SKIN APP</t>
  </si>
  <si>
    <t xml:space="preserve">MIMI SPIKE DAY </t>
  </si>
  <si>
    <t>Trùm Deal Lên Live</t>
  </si>
  <si>
    <t>NGÀY HỘI SHOPEEFOOD</t>
  </si>
  <si>
    <t xml:space="preserve">XMAS		</t>
  </si>
  <si>
    <t xml:space="preserve">XMAS - SKIN APP GIÁNG SINH   </t>
  </si>
  <si>
    <t xml:space="preserve">SKIN APP PEPSI		</t>
  </si>
  <si>
    <t>Tagline [15.1] - Vạn Deal Vị Đỉnh</t>
  </si>
  <si>
    <t xml:space="preserve">Tagline + Skin App </t>
  </si>
  <si>
    <t>Tagline: [Tết Sale] - Lan Tỏa Vị Tết</t>
  </si>
  <si>
    <t>SKIN APP + Tagline: [Tết Sale] - Lan Tỏa Vị Tết</t>
  </si>
  <si>
    <t xml:space="preserve">SKIN APP Coke Tết + Tagline Tết Sale </t>
  </si>
  <si>
    <t>SKIN APP + TAGLINE</t>
  </si>
  <si>
    <t>[Tết Sale] - Quán Mở Xuyên Tết</t>
  </si>
  <si>
    <t>SKIN APP + Tagline: [3.3] - Siêu Hội Đầu Xuân</t>
  </si>
  <si>
    <t>Skin App</t>
  </si>
  <si>
    <r>
      <rPr>
        <b/>
        <sz val="10"/>
        <color theme="1"/>
        <rFont val="Calibri"/>
      </rPr>
      <t xml:space="preserve">Search Place Holder
</t>
    </r>
    <r>
      <rPr>
        <b/>
        <sz val="10"/>
        <color rgb="FFFF0000"/>
        <rFont val="Calibri"/>
      </rPr>
      <t>(max 40 ký tự)</t>
    </r>
  </si>
  <si>
    <t>01:00 - 05:00</t>
  </si>
  <si>
    <r>
      <rPr>
        <u/>
        <sz val="10"/>
        <color rgb="FF1155CC"/>
        <rFont val="Calibri"/>
      </rPr>
      <t xml:space="preserve">[Mart]_BAU_Deal Tiện Lợi_Giảm 23.000Đ
</t>
    </r>
    <r>
      <rPr>
        <sz val="10"/>
        <rFont val="Calibri"/>
      </rPr>
      <t>[PLF CP_add]_BAU_Deal Cú Đêm, Freeship 20.000Đ</t>
    </r>
  </si>
  <si>
    <r>
      <rPr>
        <u/>
        <sz val="10"/>
        <color rgb="FF1155CC"/>
        <rFont val="Calibri"/>
      </rPr>
      <t xml:space="preserve">[Mart]_BAU_Deal Tiện Lợi_Miễn phí ship
</t>
    </r>
    <r>
      <rPr>
        <sz val="10"/>
        <rFont val="Calibri"/>
      </rPr>
      <t>[PLF CP_add]_BAU_Deal Cú Đêm, Freeship 20.000Đ</t>
    </r>
  </si>
  <si>
    <r>
      <rPr>
        <sz val="10"/>
        <rFont val="Calibri"/>
      </rPr>
      <t xml:space="preserve">0-5H: [PLF CP]_BAU_Deal Cú Đêm, Freeship 20.000Đ
5-7H: </t>
    </r>
    <r>
      <rPr>
        <u/>
        <sz val="10"/>
        <color rgb="FF1155CC"/>
        <rFont val="Calibri"/>
      </rPr>
      <t>[PLF CP]_BAU_Ăn sáng ngon rẻ, giảm 20.000Đ</t>
    </r>
    <r>
      <rPr>
        <sz val="10"/>
        <rFont val="Calibri"/>
      </rPr>
      <t xml:space="preserve">
Text:  Bún Bò, Hủ Tiếu Giảm 20.000Đ
7-8H:
T2+T3:  [PLF CP]_15.1_Bộ chung SIÊU TIỆC THƯƠNG HIỆU Giảm 50%
Text Bữa Sáng Thương Hiệu Giảm 50%
Newcities: </t>
    </r>
    <r>
      <rPr>
        <u/>
        <sz val="10"/>
        <color rgb="FF1155CC"/>
        <rFont val="Calibri"/>
      </rPr>
      <t xml:space="preserve">[PLF CP]_BAU_Bữa sáng ngon rẻ, chỉ từ 10.000Đ 
</t>
    </r>
    <r>
      <rPr>
        <sz val="10"/>
        <rFont val="Calibri"/>
      </rPr>
      <t xml:space="preserve">
8-10H:
</t>
    </r>
    <r>
      <rPr>
        <u/>
        <sz val="10"/>
        <color rgb="FF1155CC"/>
        <rFont val="Calibri"/>
      </rPr>
      <t xml:space="preserve"> [PLF CP]_BAU_Ăn sáng ngon rẻ, món nào cũng freeship</t>
    </r>
    <r>
      <rPr>
        <sz val="10"/>
        <rFont val="Calibri"/>
      </rPr>
      <t xml:space="preserve">
Phở Bò, Bún Riêu, Bánh Canh Freeship 0Đ
10-11H: 
T2+T3:  [PLF CP]_15.1_Bộ chung SIÊU TIỆC THƯƠNG HIỆU Giảm 50%
Bữa Trưa Thương Hiệu Giảm 50%
Newcities:</t>
    </r>
    <r>
      <rPr>
        <u/>
        <sz val="10"/>
        <color rgb="FF1155CC"/>
        <rFont val="Calibri"/>
      </rPr>
      <t xml:space="preserve"> [PLF CP]_BAU_No nê bữa trưa, deal giảm 50.000Đ 
</t>
    </r>
    <r>
      <rPr>
        <sz val="10"/>
        <rFont val="Calibri"/>
      </rPr>
      <t xml:space="preserve">
11-12H [PLF CP]_15.1_Săn Deal Đầu Năm, Giảm tới 95.000Đ
Text OTH: Mì Cay, Gà Nướng Giảm  95.000Đ
12-14H: 
T2+T3:[PLF CP]_15.1_Bộ chung SIÊU TIỆC THƯƠNG HIỆU Giảm 50%
Bữa Xế Thương Hiệu Giảm 50%
Newcities:</t>
    </r>
    <r>
      <rPr>
        <u/>
        <sz val="10"/>
        <color rgb="FF1155CC"/>
        <rFont val="Calibri"/>
      </rPr>
      <t xml:space="preserve"> [PLF CP]_Đặt Quán Quen, Freeship 0Đ</t>
    </r>
    <r>
      <rPr>
        <sz val="10"/>
        <rFont val="Calibri"/>
      </rPr>
      <t xml:space="preserve">
14-16H  </t>
    </r>
    <r>
      <rPr>
        <u/>
        <sz val="10"/>
        <color rgb="FF1155CC"/>
        <rFont val="Calibri"/>
      </rPr>
      <t>[PLF CP]_BAU_Nhâm nhi bữa xế, giảm 30.000Đ</t>
    </r>
    <r>
      <rPr>
        <sz val="10"/>
        <rFont val="Calibri"/>
      </rPr>
      <t xml:space="preserve">
Trà Sữa, Bánh Tráng Giảm 30.000Đ"
16-17H:</t>
    </r>
    <r>
      <rPr>
        <u/>
        <sz val="10"/>
        <color rgb="FF1155CC"/>
        <rFont val="Calibri"/>
      </rPr>
      <t xml:space="preserve">  [PLF CP]_BAU_Chốt deal bữa xế, Freeship 0Đ</t>
    </r>
    <r>
      <rPr>
        <sz val="10"/>
        <rFont val="Calibri"/>
      </rPr>
      <t xml:space="preserve">
Súp Cua, Cá Viên Chiên Freeship 0Đ
17-18H: 
T2+T3: [PLF CP]_15.1_Bộ chung SIÊU TIỆC THƯƠNG HIỆU Giảm 50%
Text: Tiệc Tối Thương Hiệu Giảm 50%
Newcities: [</t>
    </r>
    <r>
      <rPr>
        <u/>
        <sz val="10"/>
        <color rgb="FF1155CC"/>
        <rFont val="Calibri"/>
      </rPr>
      <t>PLF CP]_BAU_Đặt món ăn tối, chỉ từ 40.000Đ</t>
    </r>
    <r>
      <rPr>
        <sz val="10"/>
        <rFont val="Calibri"/>
      </rPr>
      <t xml:space="preserve">
18-20H: [PLF CP]_15.1_Du Xuân Đầu Năm, Giảm 70.000Đ_OTH
Gà Lên Mâm, Mì Ý Giảm 70.000Đ
20-22H: [PLF CP]_15.1_Săn Deal Đầu Năm, Giảm tới 95.000Đ
 OTH: Nem Nướng, Gà Rán Giảm 95.000Đ
22-24H:</t>
    </r>
    <r>
      <rPr>
        <u/>
        <sz val="10"/>
        <color rgb="FF1155CC"/>
        <rFont val="Calibri"/>
      </rPr>
      <t xml:space="preserve"> [PLF CP]_BAU_Deal Cú Đêm, Giảm 20.000Đ</t>
    </r>
  </si>
  <si>
    <r>
      <rPr>
        <u/>
        <sz val="10"/>
        <color rgb="FF1155CC"/>
        <rFont val="Calibri"/>
      </rPr>
      <t xml:space="preserve">[Mart]_BAU_Deal Tiện Lợi_Giảm đến 70.000Đ
</t>
    </r>
    <r>
      <rPr>
        <sz val="10"/>
        <rFont val="Calibri"/>
      </rPr>
      <t>[PLF CP_add]_BAU_Deal Cú Đêm, Freeship 20.000Đ</t>
    </r>
  </si>
  <si>
    <t>[Mart]_BAU_Deal Tiện Lợi_Giảm 23.000Đ</t>
  </si>
  <si>
    <r>
      <rPr>
        <u/>
        <sz val="10"/>
        <color rgb="FF1155CC"/>
        <rFont val="Calibri"/>
      </rPr>
      <t xml:space="preserve">[Mart]_BAU_Deal Tiện Lợi_Miễn phí ship
</t>
    </r>
    <r>
      <rPr>
        <sz val="10"/>
        <rFont val="Calibri"/>
      </rPr>
      <t>[PLF CP_add]_Tết_Quán Mở Xuyên Tết, giảm 88.000Đ</t>
    </r>
  </si>
  <si>
    <r>
      <rPr>
        <u/>
        <sz val="10"/>
        <color rgb="FF1155CC"/>
        <rFont val="Calibri"/>
      </rPr>
      <t xml:space="preserve">[Mart]_BAU_Deal Tiện Lợi_Miễn phí ship
</t>
    </r>
    <r>
      <rPr>
        <sz val="10"/>
        <rFont val="Calibri"/>
      </rPr>
      <t>[PLF CP_add]_BAU_Deal Cú Đêm, Freeship 20.000Đ</t>
    </r>
  </si>
  <si>
    <r>
      <rPr>
        <u/>
        <sz val="10"/>
        <color rgb="FF1155CC"/>
        <rFont val="Calibri"/>
      </rPr>
      <t xml:space="preserve">[Mart]_BAU_Deal Tiện Lợi_Giảm đến 70.000Đ
</t>
    </r>
    <r>
      <rPr>
        <sz val="10"/>
        <rFont val="Calibri"/>
      </rPr>
      <t>[PLF CP_add]_BAU_Deal Cú Đêm, Freeship 20.000Đ</t>
    </r>
  </si>
  <si>
    <r>
      <rPr>
        <sz val="10"/>
        <rFont val="Calibri"/>
      </rPr>
      <t xml:space="preserve">0-5H: [PLF CP]_BAU_Deal Cú Đêm, Freeship 25.000Đ
5-7H: </t>
    </r>
    <r>
      <rPr>
        <u/>
        <sz val="10"/>
        <color rgb="FF1155CC"/>
        <rFont val="Calibri"/>
      </rPr>
      <t xml:space="preserve">[PLF CP]_BAU_Ăn sáng ngon rẻ, giảm 20.000Đ  </t>
    </r>
    <r>
      <rPr>
        <sz val="10"/>
        <rFont val="Calibri"/>
      </rPr>
      <t xml:space="preserve">
Text: Bún Bò, Phở, Cà Phê Giảm 20.000Đ
7-8H:
3B: [PLF CP]_Mid Month_ĐẠI TIỆC BỮA SÁNG Giảm 50%
Highlands, Starbucks, The Coffee House Giảm 50%
OTH: [PLF CP]_Mid Month Sale_Bộ chung SIÊU TIỆC THƯƠNG HIỆU  Giảm 50%
Bữa Sáng Thương Hiệu Giảm 50%
8-10H:: </t>
    </r>
    <r>
      <rPr>
        <u/>
        <sz val="10"/>
        <color rgb="FF1155CC"/>
        <rFont val="Calibri"/>
      </rPr>
      <t>[PLF CP]_BAU_Nạp năng lượng sáng giảm 30.000Đ</t>
    </r>
    <r>
      <rPr>
        <sz val="10"/>
        <rFont val="Calibri"/>
      </rPr>
      <t xml:space="preserve">
HCM: GUTA CAFE, Phở Bò Đan Phượng Giảm 30.000Đ
HN: Ka Coffee, Phở Lý Quốc Sư Giảm 30.000Đ
DN: Trung Nguyên Coffee, Phở Nam Định Giảm 30.000Đ
OTH: Phở, Bún Bò, Cà Phê Giảm 30.000Đ"
10-11H: 
3B [PLF CP]_Mid Month_ĐẠI TIỆC BỮA TRƯA Giảm 50%
Popeyes Mua 1 Tặng 1, Pizza Hut Giảm 50%
OTH: [PLF CP]_Mid Month_Bộ chung SIÊU TIỆC THƯƠNG HIỆU Giảm 50%
Text OTH: Bữa Trưa Thương Hiệu Giảm 50%
11-12H [PLF CP]_Mid Month_Săn Deal Giữa Tháng, Giảm tới 75.000Đ
HCM: Korea House, Sủi Cảo 162 Giảm 75.000Đ
HN: Guu Chicken, Kaoya Hotpot Giảm 75.000Đ
DN: Bún Đậu Lộc Phát, Gà Rán GenZ Giảm 75.000Đ
OTH: Gà Lên Mâm, Bún Đậu Giảm  75.000Đ"
12-14H: 
3B: [PLF CP]_Mid Month_ĐẠI TIỆC BỮA XẾ Giảm 50%
Phúc Long Mua 1 Tặng 1, KATINAT Giảm 50.000Đ
OTH  [PLF CP]_Mid Month_Bộ chung SIÊU TIỆC THƯƠNG HIỆU Giảm 50%
Bữa Xế Thương Hiệu Giảm 50%"
14-16H:
3B: [PLF CP]_Mid Month_Siêu Deal Giữa Tháng, Giảm tới 35.000Đ
HCM Sunday Basic, Bánh Chewy Junior Giảm 35.000Đ
HN: ToCoToCo, Bánh Ngọt Origato Giảm 35.000Đ
DN: Bobapop, Sữa Chua Trân Châu Hạ Long Giảm 35.000Đ
OTH: [</t>
    </r>
    <r>
      <rPr>
        <u/>
        <sz val="10"/>
        <color rgb="FF1155CC"/>
        <rFont val="Calibri"/>
      </rPr>
      <t>PLF CP]_BAU_Chốt đơn ăn xế, giảm 20.000Đ</t>
    </r>
    <r>
      <rPr>
        <sz val="10"/>
        <rFont val="Calibri"/>
      </rPr>
      <t xml:space="preserve">
Trà Sữa, Trà Trái Cây, Bánh Tráng Giảm 20.000Đ"
16-17H: 
3B: [PLF CP]_Mid Month_Món Ngon Đồng Giá, Chỉ 15.000Đ
Trà Sữa, Bánh Tráng Đồng Giá 15.000Đ
OTH:  </t>
    </r>
    <r>
      <rPr>
        <u/>
        <sz val="10"/>
        <color rgb="FF1155CC"/>
        <rFont val="Calibri"/>
      </rPr>
      <t>[PLF CP]_BAU_Chốt deal bữa xế, Freeship 0Đ</t>
    </r>
    <r>
      <rPr>
        <sz val="10"/>
        <rFont val="Calibri"/>
      </rPr>
      <t xml:space="preserve">
Tré Trộn, Cá Viên Chiên  Freeship 0Đ
17-18H: 
3B [PLF CP]_Mid Month_ĐẠI TIỆC BỮA TỐI Giảm 50%
Lotteria Giảm 50.000Đ, Burger King Mua 1 Tặng 1
OTH [PLF CP]_Mid Month Sale_Bộ chung SIÊU TIỆC THƯƠNG HIỆU  Giảm 50%
Text: Tiệc Tối Thương Hiệu Giảm 50%"
18-20H:[PLF CP]_WC_Tiệc cuối tuần, giảm tưng bừng 105.000Đ
Text HCM: Bác 2 Voi, Truyền Thuyết Champong Giảm 105.000Đ
Text HN: San Tokbokki, Nana Food Giảm 105.000Đ
DN: Gà Tần Gia Bảo, Tokbokki 56 Giảm 105.000Đ
Text OTH: Nem Nướng, Gà Rán Giảm 105.000Đ
20-22H: [PLF CP]_Mid Month_Săn Deal Giữa Tháng, Giảm tới 75.000Đ
HCM: , Chicken Plus,  Dimsum Homemade Giảm 75.000Đ
HN:  Nem Nướng Minh Đức, Maru Korean Giảm 75.000Đ
DN: Chicky Licky, Tiệm Ăn Chợ Lớn Giảm 75.000Đ
OTH: Gà Nướng, Lẩu Thái Giảm 75.000Đ
22-24H:  [PLF CP]_Mid Month_Freeship Giữa Tháng, Giảm tới 60.000Đ
Text: Ăn Đêm Không Lo Phí Ship</t>
    </r>
  </si>
  <si>
    <r>
      <rPr>
        <sz val="10"/>
        <rFont val="Calibri"/>
      </rPr>
      <t xml:space="preserve">0-5H: [PLF CP]_BAU_Deal Cú Đêm, Freeship 25.000Đ
5-7H: </t>
    </r>
    <r>
      <rPr>
        <u/>
        <sz val="10"/>
        <color rgb="FF1155CC"/>
        <rFont val="Calibri"/>
      </rPr>
      <t>[PLF CP]_BAU_Ăn sáng ngon rẻ, món nào cũng freeship</t>
    </r>
    <r>
      <rPr>
        <sz val="10"/>
        <rFont val="Calibri"/>
      </rPr>
      <t xml:space="preserve">
Text:  Bún Bò, Hủ Tiếu, Cà Phê Freeship 0Đ
7-8H: 
3B:[PLF CP]_SPFDay_ĐẠI TIỆC BỮA SÁNG Giảm 50%
HCM: Bánh Mì Ơi 1.000Đ,  Highlands, Café Amazon 1Đ
HN &amp; DN: Highlands 1Đ, Starbucks Giảm 50.000Đ
OTH:  [PLF CP]_SPFDay_Bộ chung SIÊU TIỆC THƯƠNG HIỆU  Giảm 50%
Bữa Sáng Thương Hiệu Giảm 50%
8-10H: </t>
    </r>
    <r>
      <rPr>
        <u/>
        <sz val="10"/>
        <color rgb="FF1155CC"/>
        <rFont val="Calibri"/>
      </rPr>
      <t>[PLF CP]_BAU_Ăn sáng ngon rẻ, giảm 20.000Đ</t>
    </r>
    <r>
      <rPr>
        <sz val="10"/>
        <rFont val="Calibri"/>
      </rPr>
      <t xml:space="preserve">
Text: Bánh Mì, Cà Phê Sáng Giảm 20.000Đ
10-11H:
3B: [PLF CP]_SPFDay_ĐẠI TIỆC BỮA TRƯA Giảm 50%
HCM: Phúc Lộc Thọ Mua 1 tặng 2, Pizza Hut 1D
HN: Cơm Thố Anh Nguyễn 0Đ, Pizza Hut 1D
DN: Pizza Hut 1D, Popeyes Giảm 50%
OTH: [PLF CP]_SPFDay_Bộ chung SIÊU TIỆC THƯƠNG HIỆU  Giảm 50%
Text OTH: Bữa Trưa Thương Hiệu Giảm 50%
11-12H [PLF CP]_SPFDay_Săn Deal Ăn Ngon giảm tới 75.000Đ
HCM:Cơm Gà 142, Sủi Cảo Ngọc Ý Giảm 75.000Đ
HN: Guu Chicken,  Bún Ốc Sườn Cô Sáu Giảm 75.000Đ
DN: Bún Đậu Lộc Phát, Cơm Chiên 73 Giảm 75.000Đ
OTH: Cơm Gà, Bún Bò Giảm 75.000Đ
12-14H: 
3B: [PLF CP]_SPFDay_ĐẠI TIỆC BỮA XẾ Giảm 50%
HCM: KATINAT, Starbucks Giảm 50.000Đ, Chuk 1.000Đ
HN:KATINAT Giảm 50.000Đ, The Coffee House Giảm 60.000Đ
DN: Phúc Long Combo 109.000Đ, KATINAT Giảm 50.000Đ
OTH: [PLF CP]_SPFDay_Bộ chung SIÊU TIỆC THƯƠNG HIỆU  Giảm 50%
Bữa Xế Thương Hiệu Giảm 50%
14-16H:: [PLF CP]_SPFDay_Siêu Deal Ăn Uống, Giảm tới 35.000Đ
Text: Trà Trái Cây, Bánh Tráng Giảm 35.000Đ
còn lại: </t>
    </r>
    <r>
      <rPr>
        <u/>
        <sz val="10"/>
        <color rgb="FF1155CC"/>
        <rFont val="Calibri"/>
      </rPr>
      <t xml:space="preserve"> [PLF CP]_BAU_Chốt đơn ăn xế, giảm 20.000Đ</t>
    </r>
    <r>
      <rPr>
        <sz val="10"/>
        <rFont val="Calibri"/>
      </rPr>
      <t xml:space="preserve">
Text:  Trà Trái Cây, Bánh Tráng Giảm 20.000Đ
16-17H: [PLF CP]_SPFDay_Món Gì Cũng Có, Siêu Deal 0Đ
Text: Súp Cua, Nem Chua Rán Chỉ 0Đ
còn lại  [PLF CP]_SPFDay_Ăn Thả Ga, Freeship tới 60.000Đ
Súp Cua, Nem Chua Rán Freeship Tận Nơi
17-18H:
3B: [PLF CP]_SPFDay_ĐẠI TIỆC BỮA TỐI Giảm 50%
Lotteria Giảm 50.000Đ, KFC Giảm 70.000Đ
OTH:[PLF CP]_SPFDay_Bộ chung SIÊU TIỆC THƯƠNG HIỆU  Giảm 50%
Bữa Tối Thương Hiệu Giảm 50%
18-20H: [PLF CP]_WC_Thứ 4 Vui Vẻ, Giảm Tới 50,000đ
HCM: Korea House, Sủi Cảo Ngọc Ý Giảm 50.000Đ
HN:  Kaoya Hotpot, Cơm 3 Miền Giảm 50.000Đ
DN  Tiệm Ăn Chợ Lớn, Bún Đậu Bếp Tiên Giảm 50.000Đ
OTH: Gà Lên Mâm, Bún Đậu Giảm 50.000Đ
20-22H::[PLF CP]_SPFDay_Săn Deal Ăn Ngon giảm tới 75.000Đ
HCM Mì Cay Gochu, Nem Nướng D'ran Giảm 75.000Đ
HN: Gà Nướng Việt Hà, Lẩu Thái Ship 3S Giảm 75.000Đ
DN: Mì Cay SaSin , Gà Rán GenZ Giảm 75.000Đ
OTH: Gà Rán, Mì Ý Giảm 75.000Đ
22-24H: [PLF CP]_SPFDay_Ăn Thả Ga, Freeship tới 60.000Đ
Text: Ăn Đêm Không Lo Phí Ship</t>
    </r>
  </si>
  <si>
    <r>
      <rPr>
        <u/>
        <sz val="10"/>
        <color rgb="FF1155CC"/>
        <rFont val="Calibri"/>
      </rPr>
      <t xml:space="preserve">[Mart]_BAU_Deal Tiện Lợi_Giảm 23.000Đ
</t>
    </r>
    <r>
      <rPr>
        <sz val="10"/>
        <rFont val="Calibri"/>
      </rPr>
      <t>[PLF CP_add]_BAU_Deal Cú Đêm, Freeship 20.000Đ</t>
    </r>
  </si>
  <si>
    <r>
      <rPr>
        <u/>
        <sz val="10"/>
        <color rgb="FF1155CC"/>
        <rFont val="Calibri"/>
      </rPr>
      <t xml:space="preserve">[Mart]_BAU_Deal Tiện Lợi_Miễn phí ship
</t>
    </r>
    <r>
      <rPr>
        <sz val="10"/>
        <color rgb="FF000000"/>
        <rFont val="Calibri"/>
      </rPr>
      <t>[PLF CP_add]_BAU_Deal Cú Đêm, Freeship 20.000Đ</t>
    </r>
  </si>
  <si>
    <t>0-5H:[PLF CP]_3.3_Món Gì Cũng Có, Chỉ 0Đ
Link về: ca-ngay-an-ngon-chi-0d 
Text: Khai Tiệc 3.3 Giảm 100.000Đ Đơn 100.000Đ
5-7H:  [PLF CP]_3.3_Deal Hot Toàn Sàn, Freeship 0Đ
Link về: an-sang-no-khao-deal-freeship-0d
Text: 3.3 Khao Vạn Deal Freeship 0Đ Toàn Sàn
7-8h:
3B: [PLF CP]_3.3_ĐẠI TIỆC BỮA SÁNG Giảm 50%
Highlands 1Đ, Starbucks mua 1 tặng 1
(OTH) [PLF CP]_3.3_Bộ chung SIÊU TIỆC THƯƠNG HIỆU  Giảm 50%
Text: 3.3 Bữa Sáng Thương Hiệu Giảm 50%
8-9h:[PLF CP]_3.3_Siêu Deal Đầu Năm, Giảm tới 50%
Link về: an-sang-du-chat-giam-50
Text HCM: Bún Bò Kim Hương, KAI Coffee Giảm 50%
Text HN: Phở Gà 47, Bánh Mì Tuhu Bread Giảm 50%
Text ĐN:  Hủ Tiếu Pi Thai, CHỜ IU KAFE Giảm 50%
Text OTH: Bánh Mì, Cà Phê, Xôi Giảm 50%
9-10h:[PLF CP]_3.3_Món Gì Cũng Có, Chỉ 0Đ
Link về: bua-sang-0d-chao-ngay-moi
Text:  3.3 Món Gì Cũng Có Chỉ 0Đ
10-11h:
(3B)  [PLF CP]_3.3_ĐẠI TIỆC BỮA TRƯA Giảm 50%
HCM: Cơm Tấm Phúc Lộc Thọ 1Đ, Lotteria Giảm 50%
HN: Cơm Thố Anh Nguyễn 0Đ, Lotteria Giảm 50%
DN: Lotteria, Cơm Niêu KOMBO Giảm 50%
(OTH) [PLF CP]_3.3_Bộ chung SIÊU TIỆC THƯƠNG HIỆU  Giảm 50%
Text: 3.3 Bữa Trưa Thương Hiệu giảm 50%
11-12h:[PLF CP]_3.3_Siêu Deal Đầu Năm, Giảm tới 40.000Đ
Link về: sieu-deal-an-trua-giam-40000d
Text HCM: Cơm Gà Ngũ Vị, Bún Bò 14B Giảm 40.000Đ
Text HN: Cơm Gà Phố Hội, Happy Lunch Giảm 40.000Đ
Text ĐN: Cơm Gà Hội An, Mì Quảng Giao Thuỷ Giảm 40.000Đ
Text OTH: Cơm Tấm, Bún Riêu Giảm 40.000Đ
12-13h  
(3B)  [PLF CP]_3.3_ĐẠI TIỆC BỮA XẾ Giảm 50%
HCM: Phúc Long, Maycha chỉ 3.000Đ, KOI Giảm 50.000Đ
HN: KATINAT, Gong Cha Mua 2 tặng 1, Laboong Giảm 50%
DN: ToCoToCo Mua 1 Tặng 1, Mixue Giảm 50%
(OTH) [PLF CP]_3.3_Bộ chung SIÊU TIỆC THƯƠNG HIỆU  Giảm 50%
Text: 3.3 Thương Hiệu Khao Xế Giảm 50%
13-14h: [PLF CP]_3.3_Ăn Xế Chỉ 0Đ
link: bung-deal-0d-an-vat-thoa-thich-pn
HCM: ToCoToCo, Hot &amp; Cold, Đậu Má Mix Chỉ 0Đ
HN: ToCoToCo, Yi He Kao Nai, Đảo Chè Chỉ 0Đ
DN: Maycha, Kem Trà Đài Loan Tian Tian Chỉ 0Đ
OTH: Trà Sữa, Trà Trái Cây Chỉ 0Đ
14-15h:[PLF CP]_3.3_Deal Hot Toàn Sàn, Freeship 0Đ
Link về: nap-nang-luong-xe-freeship-0d
HCM: LaSiMi, Bánh Tráng Trộn 34 Freeship 0Đ
HN: LaSiMi, Bánh Tráng Trộn Khánh Bếu Freeship 0Đ
DN  Ú Milk Tea, Bánh Tráng Kẹp Bé Nhỏ Freeship 0Đ
OTH: Bánh Tráng, Trà Sữa Freeship 0Đ
15-16h:[PLF CP]_3.3_Siêu Deal Đầu Năm, Giảm tới 50%
Link về: sieu-deal-an-xe-giam-50
HCM: Cá Viên Chiên Đệ Nhất, Chè MsHoa Giảm 50%
HN  Nem Chua Rán 36, Trà Bí Đao Nam Duy Giảm 50%
DN   Nem chua rán số 1, Tian Tian Giảm 50%
OTH:  Nem Chua Rán, Chè, Tào Phớ Giảm 50%
16-17H:[PLF CP]_3.3_Món Gì Cũng Có, Chỉ 0Đ
link: bung-deal-0d-an-vat-thoa-thich-pn
Text: 3.3 KHAO DEAL 0Đ, Cả Ngày Ăn Ngon
17-18h: 
3B: [PLF CP]_3.3_ĐẠI TIỆC BỮA TỐI Giảm 50%
HCM: Popeyes, Domino's Pizza mua 1 tặng 1
HN: McDonald's Mua 2 Tặng 2, KFC Giảm 99.000Đ
DN: KFC Giảm 99.000Đ, Popeyes Mua 1 Tặng 1 
(OTH)[PLF CP]_3.3_Bộ chung SIÊU TIỆC THƯƠNG HIỆU  Giảm 50%
 Text: 3.3 Bữa Tối Thương Hiệu Giảm 50%
18-19h: [PLF CP]_3.3_Ăn Tối Chỉ 0Đ
link: bua-toi-0d-mon-gi-cung-ngon-pn
HCM:  Cơm Tấm Bụi, Bánh Canh JANGJI Chỉ 0Đ
HN: Cơm Tấm Sườn Ba Son, Bún Bò Ngự Bình Chỉ 0Đ
DN: Bánh Canh Cá Nục Nhi, Cơm Chiên 73 Chỉ 0Đ
OTH: Bún Bò, Mì Quảng Chỉ 0Đ
19-20h: :[PLF CP]_3.3_Siêu Deal Đầu Năm, Giảm tới 40.000Đ
Link về: an-toi-no-ne-giam-40000d
HCM: Cơm Tấm Ba Lộc, Mì Trộn Tên Lửa Giảm 40.000Đ
HN: Cơm Tấm 1975, Bún Trộn Chị Cúc Giảm 40.000Đ
DN: Cơm Gà Duyên, Bún Đậu Bếp Quê Giảm 40.000Đ
OTH:  Mì Trộn, Gà Rán Giảm 40,000Đ
20-21H: [PLF CP]_3.3_Deal Hot Toàn Sàn, Freeship 0Đ
Link về: freeship-0d-moi-bua-toi
HCM Sủi Cảo 162, Bún Thịt Nướng A Tài Freeship 0Đ
HN Bún Bò An Cựu, Mì Trộn Xuân Food Freeship 0Đ
DN: Tokbokki Ly, Mì Cay Sasin Freeship 0Đ
OTH: Bún Bò, Gà Nướng Freeship 0Đ
21-22H: [PLF CP]_3.3_Săn Deal 3.3, giảm tới 95.000Đ
Link về: sieu-hoi-an-toi-giam-toi-75000d
HCM: Gà Ủ Muối Bác 2 Voi, Hồng Ký Mì Gia Giảm 95.000Đ
 HN: Mì Tay To, Chân Gà Nướng ANDU Giảm 95.000Đ
DN: Mì Cay Hot Hot, Gà Tần Gia Bảo Giảm 95.000Đ
Text OTH: Nem Nướng, Gà Rán Giảm 95.000Đ
22-24h:[PLF CP]_3.3_Siêu Deal Đầu Năm, Giảm tới 50%
Link về: tung-deal-cuoi-ngay-giam-50
Text: 3.3 Tung Deal Cuối Ngày Giảm 50%</t>
  </si>
  <si>
    <r>
      <rPr>
        <u/>
        <sz val="10"/>
        <color rgb="FF1155CC"/>
        <rFont val="Calibri"/>
      </rPr>
      <t xml:space="preserve">[Mart]_BAU_Deal Tiện Lợi_Miễn phí ship
</t>
    </r>
    <r>
      <rPr>
        <sz val="10"/>
        <rFont val="Calibri"/>
      </rPr>
      <t>[PLF CP_add]_BAU_Deal Cú Đêm, Freeship 20.000Đ</t>
    </r>
  </si>
  <si>
    <t xml:space="preserve">"0-6H: [PLF CP]_8.3_Cú Đêm Săn Sale, Chỉ 0Đ
link về: dat-truoc-mon-ngon---bua-sang-0d
Text: 8.3 Đặt Trước Bữa Sáng Chỉ 0Đ
6-7H:
3B: [PLF CP]_8.3_Hoa Xinh Quà Xịn, Freeship Tặng Nàng
Text: Hoa, Bánh Kem, Bánh Ngọt Freeship 0Đ
OTH: [PLF CP]_8.3_Ngày Của Nàng, Freeship 0Đ
Text: 8.3 Đặt Quà Tặng Chị Em Freeship 0Đ
7-8h: [PLF CP]_8.3_Bộ chung SIÊU TIỆC THƯƠNG HIỆU Giảm 50%
3B: Highlands 1Đ, KATINAT Mua 2 Tặng 1
OTH: 8.3 Đại Tiệc Thương Hiệu Giàm 50%
8-9h: [[PLF CP]_8.3_Ngày Của Nàng, Freeship 0Đ
Link về: moi-nang-bua-sang-freeship-20k
Text 8.3 Bùng Nổ Vạn Deal Freeship 0Đ
9-10H:  [PLF CP]_8.3_Chiêu Đãi Chị Em, Giảm tới 95.000Đ
link: bua-sang-deal-ngot-giam-toi-95000d
Text 8.3 Mở Tiệc Khao Chị Em Giảm 95.000Đ
10-11h: 
3B: [PLF CP]_8.3_ĐẠI TIỆC BỮA TRƯA Giảm 50% 
Text: Popeyes Mua 1 Tặng 1, Pizza Hut Giảm 100.000Đ
OTH: [PLF CP]_8.3_Bộ chung SIÊU TIỆC THƯƠNG HIỆU Giảm 50%
OTH:Tiệc Trưa Thương HIệu Giảm 50%
11-12h:   [PLF CP]_8.3_Chiêu Đãi Chị Em, Giảm tới 95.000Đ
Link: bua-trua-deal-ngot-giam-toi-95000d
Text HCM: Korea House, Let’s Pizza Giảm 95.000Đ
Text HN:  Street Food, Bebebop Giảm 95.000Đ
Text ĐN:  Pizza Time, NiTo House Giảm 95.000Đ
Text OTH : Gà Rán, Pizza Giảm 95.000Đ
12-13h: 
3B: [PLF CP]_8.3_ĐẠI TIỆC BỮA XẾ Giảm 50%
HCM: Cheese Coffee Mua  1 Tặng 1, KOI Giảm 60.000Đ
HN Phúc Long Giảm 40.000Đ ,ToCoToCo Mua 1 Tặng 1
DN  ToCoToCo Mua 1 Tặng 1, Mixue Giảm 50%
OTH [PLF CP]_8.3_Bộ chung SIÊU TIỆC THƯƠNG HIỆU Giảm 50%
OTH: Tiệc Trà Sữa Thương Hiệu Giảm 50%
13-14h:   [PLF CP]_8.3_Vạn Deal Xinh, Giảm tới 50%
Link về: tiec-xe-moi-nang-giam-50
HCM: ReViet Juice, LaSiMI, TUTIMI Giảm 50%
HN:  Trà Sữa Winggo, Sữa Chua Oatway Giảm 50%
DN : LaSiMi, Royal Tea, Vin Tea Giảm 50%
 OTH: Trà Sữa, Trà Ttái Cây, Sữa Chua Giảm 50%
14-15H:[[PLF CP]_8.3_Ngày Của Nàng, Freeship 0Đ
link về: moi-nang-bua-xe-freeship-20k
Text HCM: Sugar Town Bakery, Crane Tea Freeship 0D
Text HN: Susi's Cake, BINGXUE Freeship 0D
Text DN  Bonpas Bakery, Ú Milk Tea Freeship 0D
Text OTH: Trà Olong sữa, Bánh Bông Lan Freeship 0D
15-16h: [PLF CP]_8.3_Chiêu Đãi Chị Em, Giảm tới 95.000Đ
Link: bua-xe-deal-ngot-giam-toi-95000d
Text HCM: Cá Viên Chiên Đệ Nhất, Fruit Crush Giảm 95.000Đ
Text HN:  Chân Gà ANDU, Chè Chang Hi Giảm 95.000Đ
Text DN: Nem Chua Rán Số 1,  Ăn Vặt Poc Poc Giảm 95.000Đ
Text OTH: Chân Gà Sốt Thái, Cá Viên Chiên Giảm 95.000Đ
16-17h: [PLF CP]_8.3_Vạn Deal Xinh, Giảm tới 50%
Link về: tiec-xe-moi-nang-giam-50
Text HCM: Dimsum Homemade, Burger Viet Giảm 50%
Text HN: Chick Garden, Tiệm Gà Luna Giảm 50%
Text DN Tokbokki Ly, Nem Chua Rán Phố Cổ Giảm 50%
Text  OTH: Chân Gà Sốt Thái, Cá Viên Chiên Giảm 50%
17-18h::[PLF CP]_8.3_Chiêu Đãi Chị Em, Giảm tới 95.000Đ
Link về: bua-toi-deal-ngot-giam-toi-95000d
Text HCM: Sushi Cô Chủ Nhỏ, Lẩu Bò Ớt Xanh Giảm 95.000Đ
Text HN: Papa's Kitchen, Lẩu Thái Ship 3S giảm 95.000Đ
Text ĐN  Pizza - Gà Rán GenZ , Mì Cay Hot Hot giảm 95.000Đ
Text OTH: Gà Rán, Lẩu Bò giảm 95.000Đ""
18-19h:
3B[PLF CP]_8.3_ĐẠI TIỆC BỮA TỐI Giảm 50%
Text: McDonald's Mua 2 Tặng 2, KFC, Lotteria Giảm 50%
OTH: [PLF CP]_8.3_Bộ chung SIÊU TIỆC THƯƠNG HIỆU Giảm 50%
Text: Tiệc Tối Thương Hiệu Giảm 50%
19-20h [PLF CP]_8.3_Vạn Deal Xinh, Giảm tới 50%
Link về: tiec-toi-moi-nang-giam-50
Text HCM: Chicken Plus, Nem Nướng D'ran Giảm 50%
Text HN: Hidu House Nem Nướng Cô Ba Giảm  50%
Text ĐN  Ẩm Thực Gánh, Kin Kin Thai Food  Giảm 50%
Text: OTH: Gà Nướng, Lẩu Thái Giảm 50%
20-21h[PLF CP]_8.3_Ngày Của Nàng, Freeship 0Đ
Link: moi-nang-bua-toi-freeship-20k
HCM: Bò Tơ Quán Mộc, Gà Ủ Muối Bác 2 Voi Freeship 0Đ
HN:  Bò Tơ Quán Mộc, Chicken July Freeship 0Đ
DN Gà BeerFood, Bánh Xèo Bà Dưỡng Freeship 0Đ
OTH: Heo Quay, Nem Nướng Freeship 0Đ
21-22h [PLF CP]_8.3_Chiêu Đãi Chị Em, Giảm tới 95.000Đ
Link về: bua-toi-deal-ngot-giam-toi-95000d
Text HCM: A Mìn Quán,Gà Ủ Muối An NhiênGiảm 95.000Đ
Text HN: Kimbap Chaebon, Gà Tần Bà Dậu Giảm 95.000Đ
Text ĐN: Dimsum Bà Thím, Mỳ Ý Tasty By Len Giảm 95.000Đ
Text OTH: Gà Ủ Muối, Hamburger giảm 95.000Đ
22-24h:[PLF CP]_8.3_Tiệc To Khao Chị Em, Giảm 95.000Đ
Link về:bua-khuya-deal-ngot-giam-toi-95000d
Text: 8.3 - Chớp Deal Cuối Ngày Giảm 95.000Đ"                
                </t>
  </si>
  <si>
    <r>
      <rPr>
        <u/>
        <sz val="10"/>
        <color rgb="FF1155CC"/>
        <rFont val="Calibri"/>
      </rPr>
      <t xml:space="preserve">[Mart]_BAU_Deal Tiện Lợi_Giảm 22.000Đ
</t>
    </r>
    <r>
      <rPr>
        <sz val="10"/>
        <rFont val="Calibri"/>
      </rPr>
      <t>[PLF CP_add]_BAU_Deal Cú Đêm, Freeship 20.000Đ</t>
    </r>
  </si>
  <si>
    <r>
      <rPr>
        <sz val="10"/>
        <rFont val="Calibri"/>
      </rPr>
      <t>0-5H: [PLF CP]_BAU_Deal Cú Đêm, Freeship 20.000Đ
5-7H:</t>
    </r>
    <r>
      <rPr>
        <u/>
        <sz val="10"/>
        <color rgb="FF1155CC"/>
        <rFont val="Calibri"/>
      </rPr>
      <t xml:space="preserve"> [PLF CP]_BAU_Ăn sáng ngon rẻ, giảm 20.000Đ </t>
    </r>
    <r>
      <rPr>
        <sz val="10"/>
        <rFont val="Calibri"/>
      </rPr>
      <t xml:space="preserve">
Text: Bún Bò, Phở, Cà Phê Giảm 20.000Đ "
7-8H:[PLF CP]_Mid Month_ĐẠI TIỆC BỮA SÁNG Giảm 50%
Highlands, Starbuck, The Coffee House Giảm 50%
[PLF CP]_Mid Month Sale_Bộ chung SIÊU TIỆC THƯƠNG HIỆU  Giảm 50%
Text OTH: Bữa Sáng Thương Hiệu Giảm 50%"
8-10H:
</t>
    </r>
    <r>
      <rPr>
        <u/>
        <sz val="10"/>
        <color rgb="FF1155CC"/>
        <rFont val="Calibri"/>
      </rPr>
      <t>[PLF CP]_BAU_Nạp năng lượng sáng giảm 30.000Đ</t>
    </r>
    <r>
      <rPr>
        <sz val="10"/>
        <rFont val="Calibri"/>
      </rPr>
      <t xml:space="preserve">
HCM: GUTA CAFE, Phở Bò Đan Phượng Giảm 30.000Đ
HN: Ka Coffee, Phở Lý Quốc Sư Giảm 30.000Đ
DN: Trung Nguyên Coffee, Phở Nam Định Giảm 30.000Đ
OTH: Phở, Bún Bò, Cà Phê Giảm 30.000Đ"
10-11H: 
3B [PLF CP]_Mid Month_ĐẠI TIỆC BỮA TRƯA Giảm 50%
Popeyes, McDonald's, KFC Giảm Đến 50%
OTH: [PLF CP]_Mid Month_Bộ chung SIÊU TIỆC THƯƠNG HIỆU Giảm 50%
Text OTH: Bữa Trưa Thương Hiệu Giảm 50%
11-12H [PLF CP]_Mid Month_Săn Deal Giữa Tháng, Giảm tới 75.000Đ
HCM: Korea House, Sủi Cảo 162 Giảm 75.000Đ
HN: Guu Chicken, Kaoya Hotpot Giảm 75.000Đ
DN: Bún Đậu Lộc Phát, Gà Rán GenZ Giảm 75.000Đ
OTH: Gà Lên Mâm, Bún Đậu Giảm  75.000Đ
12-14H: [PLF CP]_Mid Month_ĐẠI TIỆC BỮA XẾ Giảm 50%
Phúc Long, KOI, KATINAT Giảm Đến 50%
OTH  [PLF CP]_Mid Month_Bộ chung SIÊU TIỆC THƯƠNG HIỆU Giảm 50%
Bữa Xế Thương Hiệu Giảm 50%"
14-16H:[PLF CP]_Mid Month_Siêu Deal Giữa Tháng, Giảm tới 35.000Đ
HCM Sunday Basic, Bánh Chewy Junior Giảm 35.000Đ
HN: ToCoToCo, Bánh Ngọt Origato Giảm 35.000Đ
DN: Bobapop, Sữa Chua Trân Châu Hạ Long Giảm 35.000Đ
còn lại: </t>
    </r>
    <r>
      <rPr>
        <u/>
        <sz val="10"/>
        <color rgb="FF1155CC"/>
        <rFont val="Calibri"/>
      </rPr>
      <t>[PLF CP]_BAU_Chốt đơn ăn xế, giảm 20.000Đ</t>
    </r>
    <r>
      <rPr>
        <sz val="10"/>
        <rFont val="Calibri"/>
      </rPr>
      <t xml:space="preserve">
Trà Sữa, Trà Trái Cây, Bánh Tráng Giảm 20.000Đ"
16-17H: 
3B: [PLF CP]_Mid Month_Món Gì Cũng Có, Siêu Deal 0Đ
Trà Sữa, Bánh Tráng Chỉ 0Đ
OTH:  [PLF CP]_BAU_Chốt deal bữa xế, Freeship 0Đ
Tré Trộn, Cá Viên Chiên Freeship 0Đ
17-18H: 
3B [PLF CP]_Mid Month_ĐẠI TIỆC BỮA TỐI Giảm 50%
Lotteria, Pizza Hut Giảm 50%
OTH [PLF CP]_Mid Month Sale_Bộ chung SIÊU TIỆC THƯƠNG HIỆU  Giảm 50%
Text: Tiệc Tối Thương Hiệu Giảm 50%
18-20H:[PLF CP]_WC_Tiệc cuối tuần, giảm tưng bừng 105.000Đ
Text HCM: Bác 2 Voi, Truyền Thuyết Champong Giảm 105.000Đ
Text HN: San Tokbokki, Nana Food Giảm 105.000Đ
DN: Gà Tần Gia Bảo, Tokbokki 56 Giảm 105.000Đ
Text OTH: Nem Nướng, Gà Rán Giảm 105.000Đ
20-22H: [PLF CP]_Mid Month_Săn Deal Giữa Tháng, Giảm tới 75.000Đ
HCM: Chicken Plus,  Dimsum Homemade Giảm 75.000Đ
HN:  Nem Nướng Minh Đức, Maru Korean Giảm 75.000Đ
DN: Chicky Licky, Tiệm Ăn Chợ Lớn Giảm 75.000Đ
OTH: Gà Nướng, Lẩu Thái Giảm 75.000Đ"
"22-24H:  [PLF CP]_Mid Month_Freeship Giữa Tháng, Giảm tới 60.000Đ
Text: Ăn Đêm Không Lo Phí Ship"
0-5H: [PLF CP]_BAU_Deal Cú Đêm, Freeship 20.000Đ
"5-7H: [PLF CP]_BAU_Ăn sáng ngon rẻ, giảm 20.000Đ 
Text: Bún Bò, Phở, Cà Phê Giảm 20.000Đ "
"7-8H:[PLF CP]_Mid Month_ĐẠI TIỆC BỮA SÁNG Giảm 50%
Highlands, Starbuck, The Coffee House Giảm 50%
[PLF CP]_Mid Month Sale_Bộ chung SIÊU TIỆC THƯƠNG HIỆU  Giảm 50%
Text OTH: Bữa Sáng Thương Hiệu Giảm 50%"
"8-10H:: 
[PLF CP]_BAU_Nạp năng lượng sáng giảm 30.000Đ
HCM: GUTA CAFE, Phở Bò Đan Phượng Giảm 30.000Đ
HN: Ka Coffee, Phở Lý Quốc Sư Giảm 30.000Đ
DN: Trung Nguyên Coffee, Phở Nam Định Giảm 30.000Đ
OTH: Phở, Bún Bò, Cà Phê Giảm 30.000Đ"
"10-11H: 
3B [PLF CP]_Mid Month_ĐẠI TIỆC BỮA TRƯA Giảm 50%
Popeyes Mua 1 Tặng 1, KFC Giảm 50%
OTH: [PLF CP]_Mid Month_Bộ chung SIÊU TIỆC THƯƠNG HIỆU Giảm 50%
Text OTH: Bữa Trưa Thương Hiệu Giảm 50%"
"11-12H [PLF CP]_Mid Month_Săn Deal Giữa Tháng, Giảm tới 75.000Đ
HCM: Korea House, Sủi Cảo 162 Giảm 75.000Đ
HN: Guu Chicken, Kaoya Hotpot Giảm 75.000Đ
DN: Bún Đậu Lộc Phát, Gà Rán GenZ Giảm 75.000Đ
OTH: Gà Lên Mâm, Bún Đậu Giảm  75.000Đ"
"12-14H: [PLF CP]_Mid Month_ĐẠI TIỆC BỮA XẾ Giảm 50%
Phúc Long, KOI, KATINAT Giảm Đến 50%
OTH  [PLF CP]_Mid Month_Bộ chung SIÊU TIỆC THƯƠNG HIỆU Giảm 50%
Bữa Xế Thương Hiệu Giảm 50%"
"14-16H:[PLF CP]_Mid Month_Siêu Deal Giữa Tháng, Giảm tới 35.000Đ
HCM Sunday Basic, Bánh Chewy Junior Giảm 35.000Đ
HN: ToCoToCo, Bánh Ngọt Origato Giảm 35.000Đ
DN: Bobapop, Sữa Chua Trân Châu Hạ Long Giảm 35.000Đ
còn lại: </t>
    </r>
    <r>
      <rPr>
        <u/>
        <sz val="10"/>
        <color rgb="FF1155CC"/>
        <rFont val="Calibri"/>
      </rPr>
      <t>[PLF CP]_BAU_Chốt đơn ăn xế, giảm 20.000Đ</t>
    </r>
    <r>
      <rPr>
        <sz val="10"/>
        <rFont val="Calibri"/>
      </rPr>
      <t xml:space="preserve">
Trà Sữa, Trà Trái Cây, Bánh Tráng Giảm 20.000Đ"
"16-17H: 
3B:[PLF CP]_Mid Month_Ăn Ngon Giữa Tháng, Khao Deal 0Đ
Trà Sữa, Bánh Tráng Chỉ 0Đ
OTH: </t>
    </r>
    <r>
      <rPr>
        <u/>
        <sz val="10"/>
        <color rgb="FF1155CC"/>
        <rFont val="Calibri"/>
      </rPr>
      <t xml:space="preserve"> [PLF CP]_BAU_Chốt deal bữa xế, Freeship 0Đ</t>
    </r>
    <r>
      <rPr>
        <sz val="10"/>
        <rFont val="Calibri"/>
      </rPr>
      <t xml:space="preserve">
Tré Trộn, Cá Viên Chiên Freeship 0Đ"
"17-18H: 
3B [PLF CP]_Mid Month_ĐẠI TIỆC BỮA TỐI Giảm 50%
Lotteria, Pizza Hut Giảm 50%
OTH [PLF CP]_Mid Month Sale_Bộ chung SIÊU TIỆC THƯƠNG HIỆU  Giảm 50%
Text: Tiệc Tối Thương Hiệu Giảm 50%"
"18-20H:[PLF CP]_WC_Tiệc cuối tuần, giảm tưng bừng 105.000Đ
Text HCM: Bác 2 Voi, Truyền Thuyết Champong Giảm 105.000Đ
Text HN: San Tokbokki, Nana Food Giảm 105.000Đ
DN: Gà Tần Gia Bảo, Tokbokki 56 Giảm 105.000Đ
Text OTH: Nem Nướng, Gà Rán Giảm 105.000Đ"
20-22H: [PLF CP]_Mid Month_Săn Deal Giữa Tháng, Giảm tới 75.000Đ
HCM: Chicken Plus,  Dimsum Homemade Giảm 75.000Đ
HN:  Nem Nướng Minh Đức, Maru Korean Giảm 75.000Đ
DN: Chicky Licky, Tiệm Ăn Chợ Lớn Giảm 75.000Đ
OTH: Gà Nướng, Lẩu Thái Giảm 75.000Đ"
22-24H:  [PLF CP]_Mid Month_Freeship Giữa Tháng, Giảm tới 60.000Đ
Text: Món Ngon Ăn Khuya, Freeship Tận Nơi</t>
    </r>
  </si>
  <si>
    <r>
      <rPr>
        <u/>
        <sz val="10"/>
        <color rgb="FF1155CC"/>
        <rFont val="Calibri"/>
      </rPr>
      <t xml:space="preserve">[Mart]_BAU_Deal Tiện Lợi_Miễn phí ship
</t>
    </r>
    <r>
      <rPr>
        <sz val="10"/>
        <rFont val="Calibri"/>
      </rPr>
      <t>[PLF CP_add]_BAU_Deal Cú Đêm, Freeship 20.000Đ</t>
    </r>
  </si>
  <si>
    <r>
      <rPr>
        <sz val="10"/>
        <rFont val="Calibri"/>
      </rPr>
      <t xml:space="preserve">0-5H: [PLF CP]_BAU_Deal Cú Đêm, Freeship 20.000Đ
5-7H: </t>
    </r>
    <r>
      <rPr>
        <u/>
        <sz val="10"/>
        <color rgb="FF1155CC"/>
        <rFont val="Calibri"/>
      </rPr>
      <t xml:space="preserve">[PLF CP]_BAU_Ăn sáng ngon rẻ, giảm 20.000Đ </t>
    </r>
    <r>
      <rPr>
        <sz val="10"/>
        <rFont val="Calibri"/>
      </rPr>
      <t xml:space="preserve">
Text: Bún Bò, Phở, Cà Phê Giảm 20.000Đ
7-8H:
3B:[PLF CP]_SPFDay_ĐẠI TIỆC BỮA SÁNG Giảm 50%
Highlands Coffee, Starbucks Giảm đến 50%
OTH: [PLF CP]_SPFDay Sale_Bộ chung SIÊU TIỆC THƯƠNG HIỆU  Giảm 50%
Bữa Sáng Thương Hiệu Giảm 50%
8-10H:</t>
    </r>
    <r>
      <rPr>
        <u/>
        <sz val="10"/>
        <color rgb="FF1155CC"/>
        <rFont val="Calibri"/>
      </rPr>
      <t>[PLF CP]_BAU_Nạp năng lượng sáng giảm 30.000Đ</t>
    </r>
    <r>
      <rPr>
        <sz val="10"/>
        <rFont val="Calibri"/>
      </rPr>
      <t xml:space="preserve">
HCM: Mềm - Xôi Thịt Kho Bắc, Bún Riêu Yến Giảm 30.000Đ
HN: Xôi Hiệp Hòa, Bún Bò An Cựu Giảm 30.000Đ
DN:  Cafe Muối Vin Tea, Mì Quảng Bích Giảm 30.000Đ
OTH: Phở, Bún Bò, Cà Phê Giảm 30.000Đ"
10-11H: 
3B [PLF CP]_SPFDay_ĐẠI TIỆC BỮA TRƯA Giảm 50%
Popeyes Mua 1 Tặng 1, KFC Khao Tiệc 99.000Đ
OTH: [PLF CP]_SPFDay_Bộ chung SIÊU TIỆC THƯƠNG HIỆU Giảm 50%
Text: Bữa Trưa Thương Hiệu Giảm 50%
11-12H [PLF CP]_SPFDay_Săn Deal Ăn Ngon giảm tới 75.000Đ
HCM:  Mì Cay SaSin, Papa Lee's Noodle Giảm 75.000Đ
HN: Mì Cay Seoul, Bún Đậu Cô Thoa Giảm 75.000Đ
DN: Chicky Licky, Bún Đậu Phất Lộc Giảm 75.000Đ
OTH: Gà Lên Mâm, Bún Đậu Giảm  75.000Đ
12-14H: 
3B: [PLF CP]_SPFDay_ĐẠI TIỆC BỮA XẾ Giảm 50%
Phúc Long, KOI Thé, KATINAT Giảm Đến 50%
OTH [PLF CP]_SPFDay_Bộ chung SIÊU TIỆC THƯƠNG HIỆU Giảm 50%
Bữa Xế Thương Hiệu Giảm 50%"
14-16H: [PLF CP]_SPFDay_Ăn Thả Ga, Freeship tới 60.000Đ
HCM The 350F, Bánh Tráng Chấm Cô Gánh Freeship
HN:  Tiệm Bánh Sweetc Hut, With Chamei Freeship
DN:  Trà Sữa Money, Bông Food &amp; Drink Freeship
OTH: Trà Sữa, Trà Trái Cây, Bánh Tráng Freeship
16-17H: 
3B: [PLF CP]_SPFDay_Món Gì Cũng Có, Siêu Deal 0Đ
HCM: Bánh Rán Tây Hồ, Chân Gà Sốt Thái Chỉ 0Đ
HN: Maxi Burger, Bánh Tart Trứng Chỉ 0Đ
DN: Cá Viên Chiên Hello Hot Pot, Tré Trộn Chỉ 0Đ
OTH: </t>
    </r>
    <r>
      <rPr>
        <u/>
        <sz val="10"/>
        <color rgb="FF1155CC"/>
        <rFont val="Calibri"/>
      </rPr>
      <t xml:space="preserve"> [PLF CP]_BAU_Chốt deal bữa xế, Freeship 0Đ</t>
    </r>
    <r>
      <rPr>
        <sz val="10"/>
        <rFont val="Calibri"/>
      </rPr>
      <t xml:space="preserve">
Tré Trộn, Cá Viên Chiên Freeship 0Đ
17-18H: 
3B [PLF CP]_SPFDay_ĐẠI TIỆC BỮA TỐI Giảm 50%
Pizza Hut Giảm 100.000Đ, Lotteria Giảm 50.000Đ
OTH [PLF CP]_SPFDay Sale_Bộ chung SIÊU TIỆC THƯƠNG HIỆU  Giảm 50%
Text: Tiệc Tối Thương Hiệu Giảm 50%
18-20H:[PLF CP]_WC_Tiệc cuối tuần, giảm tưng bừng 105.000Đ
Text HCM: Busan Korean Food, Đảo Hải Sản Giảm 105.000Đ
Text HN: Korea House, Sushi Việt Giảm 105.000Đ
DN:  Bún Đậu Bếp Quê, Pizza Time Giảm 105.000Đ
Text OTH: Nem Nướng, Gà Rán Giảm 105.000Đ"
20-22H: [PLF CP]_SPFDay_Săn Deal Ăn Ngon giảm tới 75.000Đ
HCM: Gà Ta Tường Vy, Sủi Cảo Ngọc Ý Giảm 75.000Đ
HN:  Tiệm Gà Ủ Muối, Nem Nướng Hoa Béo Giảm 75.000Đ
DN:  Mì Cay Seoul, Tokbokki Ly Giảm 75.000Đ
OTH: Gà Nướng, Lẩu Thái Giảm 75.000Đ"
22-24H:  [PLF CP]_SPFDay_Ăn Thả Ga, Freeship tới 60.000Đ
Text: Đêm Không Lo Đói, Món Ngon Freeship Tận Nơi</t>
    </r>
  </si>
  <si>
    <r>
      <rPr>
        <u/>
        <sz val="10"/>
        <color rgb="FF1155CC"/>
        <rFont val="Calibri"/>
      </rPr>
      <t xml:space="preserve">[Mart]_BAU_Deal Tiện Lợi_Giảm 22.000Đ
</t>
    </r>
    <r>
      <rPr>
        <sz val="10"/>
        <rFont val="Calibri"/>
      </rPr>
      <t>[PLF CP_add]_BAU_Deal Cú Đêm, Freeship 20.000Đ</t>
    </r>
  </si>
  <si>
    <r>
      <rPr>
        <u/>
        <sz val="10"/>
        <color rgb="FF1155CC"/>
        <rFont val="Calibri"/>
      </rPr>
      <t xml:space="preserve">[Mart]_BAU_Deal Tiện Lợi_Miễn Phí Ship
</t>
    </r>
    <r>
      <rPr>
        <sz val="10"/>
        <rFont val="Calibri"/>
      </rPr>
      <t>[PLF CP_add]_BAU_Deal Cú Đêm, Freeship 20.000Đ</t>
    </r>
  </si>
  <si>
    <t xml:space="preserve">0-5H:[PLF CP]_4.4_Món Ngon Giá Hời, Vạn Deal 0Đ
Link về: ca-ngay-an-ngon-chi-0d 
Text: Khai Tiệc 4.4 Giảm 100.000Đ Đơn 100.000Đ
5-7H:  [PLF CP]_4.4_Ăn Ngon Cả Ngày, Freeship 0Đ
Link về: an-sang-no-khao-deal-freeship-0d
Text: 4.4 Ăn Ngon Cả Ngày, Freeship 0Đ Toàn Sàn
7-8h:
3B: [PLF CP]_4.4_ĐẠI TIỆC BỮA SÁNG Giảm 50%
3B: Highlands 1Đ, KATINAT mua 1 tặng 1
(OTH) [PLF CP]_4.4_Bộ chung SIÊU TIỆC THƯƠNG HIỆU  Giảm 50%
Text: 4.4 Bữa Sáng Thương Hiệu Giảm 50%
8-9h:[PLF CP]_4.4_Bao Trọn Món Ngon, Giảm 50%
Link về: an-sang-du-chat-giam-50
Text: 
Text HCM: Bánh Mì Bà Huynh, Café Amazon Giảm 50%
Text HN: Bami Sot, M Cafein, Bún Sương Giảm 50%
Text ĐN: Xôi Lá Việt, 3TeTe - Cà Phê Muối Giảm 50%
Text OTH: Bánh Mì, Cà Phê, Xôi Giảm 50%
9-10h:[PLF CP]_4.4_Món Ngon Giá Hời, Vạn Deal 0Đ
Link về: bua-sang-0d-chao-ngay-moi
HCM: Bánh Canh JANGJI, Chuk, Cafe IYO Chỉ 0Đ
HN: Phở, Bún Thang Gà Vị Mộc, Milano Coffee Chỉ 0Đ
DN: Cà Phê Muối Chú Long, Phở Lý Quốc Sư Chỉ 0Đ
OTH: 4.4 Món Gì Cũng Có Chỉ 0Đ
10-11h:
(3B)  [PLF CP]_4.4_ĐẠI TIỆC BỮA TRƯA Giảm 50%
HCM: KFC Giảm 70.000Đ, McDonald's mua 2 tặng 2
HN: Popeyes mua 1 tặng 1, Jollibee Combo 99.000Đ
DN: KFC Giảm 70.000Đ, Jollibee Combo 99.000Đ
(OTH) [PLF CP]_4.4_Bộ chung SIÊU TIỆC THƯƠNG HIỆU  Giảm 50%
Text: 4.4 Bữa Trưa Thương Hiệu giảm 50%
11-12h:[PLF CP]_4.4_Bao Trọn Món Ngon, Giảm 40.000Đ
Link về: sieu-deal-an-trua-giam-40000d
Text HCM: Cơm Tấm Bụi, Mì Quảng 3 Anh Em Giảm 40.000Đ
Text HN: Happy Lunch, Tiệm Cơm ChisnBa Giảm 40.000Đ
Text ĐN: Cơm Gà Duyên, Bún Đậu Lộc Phát Giảm 40.000Đ
Text OTH: Cơm Tấm, Bún Đậu Giảm 40.000Đ
12-13h  
(3B)  [PLF CP]_4.4_ĐẠI TIỆC BỮA XẾ Giảm 50%
HCM: Cheese Mua 1 Tặng 1, Phúc Long 23.000Đ
HN: Phúc Long 23.000Đ, ToCoToCo Mua 1 Tặng 1
DN: Trà Sữa Phúc Long 23.000Đ, KATINAT 30.000Đ
(OTH) [PLF CP]_4.4_Bộ chung SIÊU TIỆC THƯƠNG HIỆU  Giảm 50%
Text: 4.4 Thương Hiệu Khao Xế Giảm 50%
13-14h: [PLF CP]_4.4_Ăn Xế Chỉ 0Đ
link về: bung-deal-0d-an-vat-thoa-thich-pn
HCM: Hot &amp; Cold, Fruit Crush, Xing Fu Tang Chỉ 0Đ
HN:  Trà Sữa Winggo, Bobabop, Bánh Tart Trứng Chỉ 0Đ
DN: Trà Sữa Bobapop, Nem chua rán số 1 Chỉ 0Đ
OTH: Trà Sữa Cốm, Trà Trái Cây Chỉ 0Đ
14-15h:[PLF CP]_4.4_Ăn Ngon Cả Ngày, Freeship 0Đ
Link về: nap-nang-luong-xe-freeship-0d
HCM: Sunday Basic, Tré Trộn Giang Hoàng Freeship 0Đ
HN: Lam Trà, Bánh Tráng Bé My Freeship 0Đ
DN  Nước Dừa Mr. Quý, Bánh Tráng Cô Thê Freeship 0Đ
OTH: Bánh Tráng, Trà Sữa Freeship 0Đ
15-16h:[PLF CP]_4.4_Bao Trọn Món Ngon, Giảm 50%
Link về: sieu-deal-an-xe-giam-50
HCM: Kem Bơ - Trái Cây Tô 251, Bối Bakery Giảm 50%
HN: Chè Bưởi Tư Đỉnh, Bánh Ngọt Origato Giảm 50%
DN: HongKong Baley, Nem Chua Rán Hanoi Ngon Giảm 50%
OTH: Nem Chua Rán, Chè, Tào Phớ Giảm 50%
16-17H:[PLF CP]_4.4_Món Ngon Giá Hời, Vạn Deal 0Đ
link về: bung-deal-0d-an-vat-thoa-thich-pn
HCM: Hello Burger, Súp Cua Tiến Vua Food Chỉ 0Đ
HN: Wallace Burger, Gỏi Sứa Đỏ Chỉ 0Đ
DN&amp; OTH : Món Ngon Giá Hời, Vạn Deal 0Đ
17-18h: 
3B: [PLF CP]_4.4_ĐẠI TIỆC BỮA TỐI Giảm 50%
HCM: Pizza Hut, Popeyes, Burger King Mua 1 Tặng 1
HN: Pizza Hut Mua 1 Tặng 1, KFC Giảm 70.000Đ
DN: Domino's Pizza chỉ 1.000Đ, Lotteria Combo 99.000Đ
(OTH)[PLF CP]_4.4_Bộ chung SIÊU TIỆC THƯƠNG HIỆU  Giảm 50%
Text: 4.4 Bữa Tối Thương Hiệu Giảm 50%
18-19h: [PLF CP]_4.4_Ăn Tối Chỉ 0Đ
link: bua-toi-0d-mon-gi-cung-ngon-pn
HCM: Mì Trộn Tên Lửa, Cơm Gà Hải Nam Chỉ 0Đ
HN: Cơm Gà Phố Hội, Zopzap Quán, Mì Gà Tần Chỉ 0Đ
DN: Bánh Canh Cá Nục Nhi, Cơm Chiên 73 Chỉ 0Đ
OTH: Bún Bò, Mì Quảng, Cơm Chiên Chỉ 0Đ
19-20h: :[PLF CP]_4.4_Bao Trọn Món Ngon, Giảm 40.000Đ
Link về: an-toi-no-ne-giam-40000d
HCM: Busan Korean Food, Mì Cay Sasin Giảm 40.000Đ
HN:  Tiệm Gà Rán Óng Ánh, Nét Huế Giảm 40.000Đ
DN:  Pizza - Gà Rán GenZ, Hủ Tiếu Pi Thái Giảm 40.000Đ
OTH:  Mì Trộn, Gà Rán Giảm 40,000Đ
20-21H: [PLF CP]_4.4_Ăn Ngon Cả Ngày, Freeship 0Đ
Link về: freeship-0d-moi-bua-toi
HCM Cháo Sườn Ông Tạ, Xôi Gà Tân Định 315 Freeship 0Đ
HN Bún Cá Đệ Nhất, Mỳ Cay Ngõ Freeship 0Đ
DN: Tokbokki Ly, Mì Cay Sasin Freeship 0Đ
OTH: Bún Bò, Gà Nướng Freeship 0Đ
21-22H: [PLF CP]_4.4_Săn Deal 4.4, giảm tới 95.000Đ
Link về: sieu-hoi-an-toi-giam-toi-75000d
HCM: Sủi Cảo 162, Hồng Ký Mì Gia Giảm 95.000Đ
 HN: Mì Tay To, Chân Gà Nướng ANDU Giảm 95.000Đ
DN: Mì Cay Hot Hot, Gà Tần Gia Bảo Giảm 95.000Đ
Text OTH: Nem Nướng, Gà Rán Giảm 95.000Đ
22-24h:[PLF CP]_4.4_Bao Trọn Món Ngon, Giảm 50%
Link về: tung-deal-cuoi-ngay-giam-50
Text: 4.4 Chớp Deal Cuối Ngày Giảm 50%
</t>
  </si>
  <si>
    <r>
      <rPr>
        <u/>
        <sz val="10"/>
        <color rgb="FF1155CC"/>
        <rFont val="Calibri"/>
      </rPr>
      <t xml:space="preserve">[Mart]_BAU_Deal Tiện Lợi_Giảm 22.000Đ 
</t>
    </r>
    <r>
      <rPr>
        <sz val="10"/>
        <rFont val="Calibri"/>
      </rPr>
      <t>[PLF CP_add]_BAU_Deal Cú Đêm, Freeship 20.000Đ</t>
    </r>
  </si>
  <si>
    <r>
      <rPr>
        <sz val="10"/>
        <rFont val="Calibri"/>
      </rPr>
      <t>0-5H: [PLF CP]_BAU_Deal Cú Đêm, Freeship 20.000Đ
5-7H:</t>
    </r>
    <r>
      <rPr>
        <u/>
        <sz val="10"/>
        <color rgb="FF1155CC"/>
        <rFont val="Calibri"/>
      </rPr>
      <t xml:space="preserve"> [PLF CP]_BAU_Ăn sáng ngon rẻ, món nào cũng freeship</t>
    </r>
    <r>
      <rPr>
        <sz val="10"/>
        <rFont val="Calibri"/>
      </rPr>
      <t xml:space="preserve">
Text:  Bún Bò, Hủ Tiếu, Cà Phê Freeship 0Đ
7-8H:  [PLF CP]_Mid Month_Bộ chung DEAL THƯƠNG HIỆU Giảm 50%
Highlands 1Đ, Starbucks Combo Sáng Giảm 21%
OTH: Bữa Sáng Thương Hiệu Giảm 50%
8-10H:[PLF CP]_WC_Thứ 3 Ăn Ngon, Giảm 30.000Đ
Text: Bánh Mì, Cà Phê Sáng Giảm 30.000Đ"
10-11H: [PLF CP]_Mid Month_DEAL BỮA TRƯA XỊN Giảm 50%
Popeyes, Domino's Pizza Mua 1 Tặng 1
OTH: [PLF CP]_Mid Month_Bộ chung DEAL THƯƠNG HIỆU Giảm 50%
Text OTH: Bữa Trưa Thương Hiệu Giảm 50%
11-12H: [PLF CP]_Mid Month_Săn Deal Giữa Tháng, Giảm tới 75.000Đ
HCM:Cơm Gà 142, Sủi Cảo Ngọc Ý Giảm 75.000Đ
HN: Guu Chicken,  Bún Ốc Sườn Cô Sáu Giảm 75.000Đ
DN: Bún Đậu Lộc Phát, Cơm Chiên 73 Giảm 75.000Đ
OTH: Cơm Gà, Bún Bò Giảm 75.000Đ
12-14H: 
3B:[PLF CP]_Mid Month_DEAL BỮA XẾ XỊN Giảm 50%
Phúc Long Mua 2 Tặng 1,  ToCoToCo Mua 1 Tặng 1
OTH: [PLF CP]_Mid Month_Bộ chung DEAL THƯƠNG HIỆU Giảm 50%
Bữa Xế Thương Hiệu Giảm 50%"
14-16H:
3B: [PLF CP]_Mid Month_Siêu Deal Giữa Tháng, Giảm tới 35.000Đ
Text: Trà Trái Cây, Bánh Tráng Giảm tới 35.000Đ
còn lại:  </t>
    </r>
    <r>
      <rPr>
        <u/>
        <sz val="10"/>
        <color rgb="FF1155CC"/>
        <rFont val="Calibri"/>
      </rPr>
      <t>[PLF CP]_BAU_Chốt đơn ăn xế, giảm 20.000Đ</t>
    </r>
    <r>
      <rPr>
        <sz val="10"/>
        <rFont val="Calibri"/>
      </rPr>
      <t xml:space="preserve">
Text:  Trà Trái Cây, Bánh Tráng Giảm 20.000Đ"
16-17H: [PLF CP]_Mid Month_Ăn Ngon Giữa Tháng, Khao Deal 0Đ
Text: Súp Cua, Chân Gà Sả Tắc Chỉ 0Đ
còn lại :[PLF CP]_WC_Thứ 3 Thả Ga, Freeship 0Đ
Súp Cua, Chân Gà Sả Tắc Freeship 0Đ
17-18H:
3B: [PLF CP]_Mid Month_DEAL BỮA TỐI XỊN Giảm 50%"
KFC Combo 6 Món 79.000Đ. McDonald's Giảm 50.000Đ
OTH:  [PLF CP]_Mid Month_Bộ chung DEAL THƯƠNG HIỆU Giảm 50%
Bữa Tối Thương Hiệu Giảm 50%"
18-20H: [PLF CP]_WC_Thứ 3 Ăn Ngon, Giảm 30.000Đ
HCM: Korea House, Sủi Cảo Ngọc Ý Giảm 30.000Đ
HN:  Kaoya Hotpot, Cơm 3 Miền Giảm 30.000Đ
DN  Tiệm Ăn Chợ Lớn, Bún Đậu Bếp Tiên Giảm 30.000Đ
OTH: Gà Lên Mâm, Bún Đậu Giảm 30.000Đ"
20-22H:[PLF CP]_Mid Month_Săn Deal Giữa Tháng, Giảm tới 75.000Đ
HCM Mì Cay Gochu, Nem Nướng D'ran Giảm 75.000Đ
HN: Gà Nướng Việt Hà, Lẩu Thái Ship 3S Giảm 75.000Đ
DN: Mì Cay SaSin , Gà Rán GenZ Giảm 75.000Đ
OTH: Gà Rán, Mì Ý Giảm 75.000Đ
22-24H: [PLF CP]_Mid Month_Freeship Giữa Tháng, Giảm tới 60.000Đ
Text: Cú Đêm Đói Bụng, Món Ngon Freeship Tận Nơi</t>
    </r>
  </si>
  <si>
    <r>
      <rPr>
        <u/>
        <sz val="10"/>
        <color rgb="FF1155CC"/>
        <rFont val="Calibri"/>
      </rPr>
      <t>[Mart]_BAU_Deal Tiện Lợi_Miễn Phí Ship</t>
    </r>
    <r>
      <rPr>
        <sz val="10"/>
        <rFont val="Calibri"/>
      </rPr>
      <t xml:space="preserve">
[PLF CP_add]_BAU_Deal Cú Đêm, Freeship 20.000Đ</t>
    </r>
  </si>
  <si>
    <r>
      <rPr>
        <sz val="10"/>
        <rFont val="Calibri"/>
      </rPr>
      <t>0-5H: [PLF CP]_BAU_Deal Cú Đêm, Freeship 20.000Đ
5-7H:</t>
    </r>
    <r>
      <rPr>
        <u/>
        <sz val="10"/>
        <color rgb="FF1155CC"/>
        <rFont val="Calibri"/>
      </rPr>
      <t xml:space="preserve"> [PLF CP]_BAU_Ăn sáng ngon rẻ, giảm 20.000Đ </t>
    </r>
    <r>
      <rPr>
        <sz val="10"/>
        <rFont val="Calibri"/>
      </rPr>
      <t xml:space="preserve">
Text: Bún Bò, Phở, Cà Phê Giảm 20.000Đ 
7-8H:[PLF CP]_SPFDay_ĐẠI TIỆC BỮA SÁNG Giảm 50%
Highlands, Starbucks Giảm Đến 50%
[PLF CP]_SPFDay Sale_Bộ chung SIÊU TIỆC THƯƠNG HIỆU  Giảm 50%
Text OTH: Bữa Sáng Thương Hiệu Giảm 50%
8-10H:</t>
    </r>
    <r>
      <rPr>
        <u/>
        <sz val="10"/>
        <color rgb="FF1155CC"/>
        <rFont val="Calibri"/>
      </rPr>
      <t xml:space="preserve"> [PLF CP]_BAU_Nạp năng lượng sáng giảm 30.000Đ</t>
    </r>
    <r>
      <rPr>
        <sz val="10"/>
        <rFont val="Calibri"/>
      </rPr>
      <t xml:space="preserve">
HCM: GUTA CAFE, Phở Bò Đan Phượng Giảm 30.000Đ
HN: Ka Coffee, Phở Lý Quốc Sư Giảm 30.000Đ
DN: Trung Nguyên Coffee, Phở Nam Định Giảm 30.000Đ
OTH: Phở, Bún Bò, Cà Phê Giảm 30.000Đ
10-11H: 
3B [PLF CP]_SPFDay_ĐẠI TIỆC BỮA TRƯA Giảm 50%
Popeyes Mua 1 Tặng 1, McDonald's Giảm 50.000Đ
OTH: [PLF CP]_SPFDay_Bộ chung SIÊU TIỆC THƯƠNG HIỆU Giảm 50%
Text OTH: Bữa Trưa Thương Hiệu Giảm 50%
11-12H [PLF CP]_SPFDay_Săn Deal Ăn Ngon giảm tới 75.000Đ
HCM: Korea House, Sủi Cảo 162 Giảm 75.000Đ
HN: Guu Chicken, Kaoya Hotpot Giảm 75.000Đ
DN: Bún Đậu Lộc Phát, Gà Rán GenZ Giảm 75.000Đ
OTH: Gà Lên Mâm, Bún Đậu Giảm  75.000Đ
12-14H:
3B:  [PLF CP]_SPFDay_ĐẠI TIỆC BỮA XẾ Giảm 50%
HCM:, KATINAT 1.000Đ, MayCha Giảm 50%
HN, DN: KATINAT 1.000Đ, ToCoToCo Giảm 50%
OTH  [PLF CP]_SPFDay_Bộ chung SIÊU TIỆC THƯƠNG HIỆU Giảm 50%
Bữa Xế Thương Hiệu Giảm 50%"
14-16H: [PLF CP]_SPFDay_Ăn Thả Ga, Freeship tới 60.000Đ
HCM: LaSiMi, Bánh Tráng Trộn 34 Freeship 
HN: LaSiMi, Bánh Tráng Trộn Khánh Bếu Freeship
DN  Ú Milk Tea, Bánh Tráng Kẹp Bé Nhỏ Freeship 
OTH: Bánh Tráng, Trà Sữa Freeship
16-17H: 
3B: [PLF CP]_SPFDay_Món Gì Cũng Có, Siêu Deal 0Đ
HCM: Cá Viên Chiên Đệ Nhất, Chè MsHoa 0Đ
HN  Nem Chua Rán 36, Trà Bí Đao Nam Duy 0Đ
DN   Nem chua rán số 1, Tian Tian 0Đ
OTH:  </t>
    </r>
    <r>
      <rPr>
        <u/>
        <sz val="10"/>
        <color rgb="FF1155CC"/>
        <rFont val="Calibri"/>
      </rPr>
      <t>[PLF CP]_BAU_Chốt deal bữa xế, Freeship 0Đ</t>
    </r>
    <r>
      <rPr>
        <sz val="10"/>
        <rFont val="Calibri"/>
      </rPr>
      <t xml:space="preserve">
Nem Chua Rán, Chè, Tào Phớ Giảm 50%"
17-18H: 
3B [PLF CP]_SPFDay_ĐẠI TIỆC BỮA TỐI Giảm 50%
Pizza Hut Giảm 100.000Đ, KFC Giảm 70.000Đ
OTH [PLF CP]_SPFDay Sale_Bộ chung SIÊU TIỆC THƯƠNG HIỆU  Giảm 50%
Text: Tiệc Tối Thương Hiệu Giảm 50%"
18-20H:[PLF CP]_WC_Tiệc cuối tuần, giảm tưng bừng 105.000Đ
Text HCM: Bác 2 Voi, Truyền Thuyết Champong Giảm 105.000Đ
Text HN: San Tokbokki, Nana Food Giảm 105.000Đ
DN: Gà Tần Gia Bảo, Tokbokki 56 Giảm 105.000Đ
Text OTH: Nem Nướng, Gà Rán Giảm 105.000Đ
20-22H: [PLF CP]_SPFDay_Săn Deal Ăn Ngon giảm tới 75.000Đ
HCM: Chicken Plus, Dimsum Homemade Giảm 75.000Đ
HN:  Nem Nướng Minh Đức, Maru Korean Giảm 75.000Đ
DN: Chicky Licky, Tiệm Ăn Chợ Lớn Giảm 75.000Đ
OTH: Gà Nướng, Lẩu Thái Giảm 75.000Đ"
22-24H:  [PLF CP]_SPFDay_Freeship Giữa Tháng, Giảm tới 60.000Đ
Text: Cú Đêm Đói Bụng, Món Ngon Freeship Tận Nơi</t>
    </r>
  </si>
  <si>
    <r>
      <rPr>
        <u/>
        <sz val="10"/>
        <color rgb="FF1155CC"/>
        <rFont val="Calibri"/>
      </rPr>
      <t xml:space="preserve">[Mart]_BAU_Deal Tiện Lợi_Giảm 22.000Đ 
</t>
    </r>
    <r>
      <rPr>
        <sz val="10"/>
        <rFont val="Calibri"/>
      </rPr>
      <t>[PLF CP_add]_BAU_Deal Cú Đêm, Freeship 20.000Đ</t>
    </r>
  </si>
  <si>
    <t xml:space="preserve">0-5H:[PLF CP]_5.5 CP_Khao Deal Cực Nhiệt, Chỉ 0Đ
Link về: ca-ngay-an-ngon-chi-0d 
Text: #5.5 Khai Tiệc Hè - Giảm 100.000Đ Đơn 100.000Đ
 (bộ KHAO 100K)"
"5-7h: [PLF CP]_5.5 CP_Deal Ngon Chào Hè, Giảm 50%
Link về: an-sang-du-chat-giam-50
Text HCM: Cà Phê Muối Chú Long, Bánh Mì Chim Chạy... giảm 50%
Text HN: Bami Sot, Cà Phê Muối Chú Long, Cháo  Lòng Thắng Vẹo... giảm 50%
Text ĐN: Bánh Mì Khói, Xôi Xéo T1, 3TeTe - Cà Phê Muối... Giảm 50%
Text OTH: Cà Phê Muối, Bánh Mì, Cháo Sườn... Giảm 50%"
"7-8h: [PLF CP]_5.5 CP_ĐẠI TIỆC BỮA SÁNG Giảm 50%
Text HCM: Highlands 1Đ, Starbucks Mua 1 Tặng 1, Passio -50%...
Text HN: Highlands 1Đ, Starbucks Mua 1 Tặng 1, Bami King chỉ 1K...
Text ĐN: Highlands 1Đ, Starbucks Mua 1 Tặng 1...
Text OTH: Bữa Sáng Thương Hiệu, Giảm 50%"
"8-9h: [PLF CP]_5.5 CP_Ăn Sáng Chỉ 0Đ
link về: bua-sang-0d-chao-ngay-moi-pn
Text: #5.5 Đừng Quên Bữa Sáng, Khao Món 0Đ"
"9-10h: [PLF CP]_5.5_ShopeeFood x BOF Khao Vạn Món Giảm Tới 55K
Text HCM: Bún Bò Đông Ba, Cơm chay Diệu Vy... Giảm 55k
Text HN: Mr.Eco Cơm Gạo Lứt, Mokchang - Đồ Ăn Hàn Quốc Giảm 55k
Text ĐN: Quán Chay An Lạc Tâm, Duyên - Cơm Gà Xối Mỡ... Giảm 55.000Đ
Text OTH: Cơm sườn, Mỳ Trộn, Bún đậu mắm tôm,... giảm 55.000Đ"
"10-11h: [PLF CP]_5.5 CP_Deal Ngon Chào Hè, Giảm 55.000Đ
Link về: sieu-deal-an-trua-giam-40000d
Text HCM: Mì Trộn tên Lửa, Bún Bò Huế 14B... Giảm 55k
Text HN: Cơm thố ACay, BUMTRO, Hủ tiếu Thái Lan... Giảm 55k
Text DN: Cơm Gà Gia Vĩnh, Bún Đậu Mắm Tôm Phất Lộc... Giảm 55.000Đ
Text OTH: Cơm Gà Xối Mỡ, Bún Đậu Mắm Tôm... Giảm 55.000Đ"
"11-12h: [PLF CP]_5.5 CP_ĐẠI TIỆC BỮA TRƯA Giảm 50%
Text HCM: Popeyes Mua 1 Tặng 1, Gà Rán KFC giảm 50.000Đ...
Text HN: Lotteria giảm 50%, McDonald’s Mua 2 Tặng 2...
Text ĐN: Lotteria giảm 50%, KFC giảm 50.000Đ
Text OTH: Lotteria giảm 50%, KFC giảm 50.000Đ"
"12-13h: [PLF CP]_5.5 CP_Deal Ngon Chào Hè, Giảm 50%
Link về: sieu-deal-an-xe-giam-50
Text HCM: Lasimi, Sunday Basic, Trà sữa Dhi... Giảm 50%
Text HN: Laboong, Lasimi, Trà sữa Winggo... Giảm 50%
Text ĐN: Trà sữa Xingfu Cha, BrandB, Ikigai Garden... Giảm 50%
Text OTH: Trà sữa, Trà trái cây... Giảm 50%"
"13-14h: [PLF CP]_5.5 CP_Ăn Xế Chỉ 0Đ
Link về: bung-deal-0d-an-vat-thoa-thich-pn
Text HCM: Trà Mãng Cầu, Dừa Tắc, Rau Má... Chỉ 0Đ
Text HN: Trà Sữa Cốm, Nước Dừa, Sinh Tố... Chỉ 0Đ
Text ĐN + OTH: Rau Má, Nước Ép, Sinh Tố... Chỉ 0Đ"
"14-15h: [PLF CP]_5.5 CP_ĐẠI TIỆC BỮA XẾ Giảm 50%
Text HCM: KATINAT Mua 1 Tặng 1, May Cha Chỉ 1k...
Text HN: KOI Thé Giảm 50.000Đ, KATINAT Mua 1 Tặng 1...
Text ĐN KATINAT,Mua 1 Tặng 1, Phúc Long đồng giá 23.000Đ
Text OTH: Tiệc Trà Thương Hiệu, Chỉ Từ 1K"
"15-16h: [PLF CP]_5.5_ShopeeFood x BOF Khao Vạn Món Giảm Tới 55K
Text HCM: Súp cua Mộc, Hà Nội Ngon... Giảm 55.000Đ
Text HN: Chè bưởi Tư Đỉnh, Sữa Chua Trân Châu Hạ Long... Giảm 55.000Đ
Text ĐN: Phố Cổ Hà Nội, Bánh Mì Que Tứ Hải... Giảm 55.000Đ
Text OTH: Chè Bưởi, Bánh Mì Que, Sữa Chua Trân Châu... Giảm 55.000Đ"
"16-17h: [PLF CP]_5.5 CP_Ngày Hè Sôi Động, Freeship 0Đ
Text: Ăn Vặt Xế Chiều, Freeship toàn sàn"
"17-18h: [PLF CP]_5.5 CP_ĐẠI TIỆC BỮA TỐI Giảm 50%
Text 3B: Domino's Pizza Chỉ 1K, KFC Giảm 50.000Đ
Text OTH: Bữa Tối Thương Hiệu, Giảm 50%"
"18-19h: [PLF CP]_5.5 CP_Deal Ngon Chào Hè, Giảm 55.000Đ
Link về: an-toi-no-ne-giam-40000d
Text HCM: A Tài - Bún Thịt Nướng, Hồng Ký Mì Gia... Giảm 55.000Đ
Text HN: Xuân Food - Mì Trộn Indomie, Cô Ba - Nem Nướng Nha Trang... Giảm 55.000Đ
Text ĐN: Cơm Gà Hội An, Bún Đậu Mắm Tôm - Bếp Tiên... Giảm 55.000Đ
Text OTH: Mì trộn, nem nướng, cơm gà nướng... giảm 55.000Đ"
"19-20h: [PLF CP]_5.5 CP_Ăn Tối Chỉ 0Đ
Link về: bua-toi-0d-mon-gi-cung-ngon-pn
Text HCM: Cơm thố, Bún riêu, Súp Cua.. Chỉ 0Đ
Text HN: Cơm Chiên Dưa Bò, Bún Cá... Chỉ 0Đ
Text ĐN: Cơm Gà Hội An, Mì Quảng.. Chỉ 0Đ
Text OTH: Cháo sườn, bún riêu,, mì quảng... Chỉ 0Đ"
"20-21h: [PLF CP]_5.5 CP_Ngày Hè Sôi Động, Freeship 0Đ
Link về: freeship-0d-moi-bua-toi
Text HCM: Cháo ếch Singapore, Bún Bò,  Chè, Sinh tố. Freeship 0Đ
Text HN: Cháo Sườn Sụn, Mì Gà Tần, Chân Gà Nướng... Freeship 0Đ
Text ĐN: Cháo gà, cao lầu, Chè, nước ép... Freeship 0Đ
Text OTH: Bún Bò, Bánh xèo, Chè, Sinh tố... Freeship 0Đ"
"21-24h:[PLF CP]_5.5 CP_Săn Deal 5.5, giảm tới 95.000Đ
Link về: sieu-hoi-an-toi-giam-toi-75000d
Text: #5.5 Chốt Deal Cuối Ngày, Giảm 95.000Đ"
</t>
  </si>
  <si>
    <t>[PLF CP]_Mid Month_Siêu Deal Giữa Tháng, Giảm tới 35.000Đ
Mì Quảng khuya, bánh bèo, cháo lòng... giảm tới 35.000Đ</t>
  </si>
  <si>
    <t xml:space="preserve">0-5H:[PLF CP]_6.6_Vạn Deal Ngon, Chỉ 0Đ
Link về: shopeefood-khao-lon-chi-0d
Text: Khai tiệc #6.6 - Giảm 100.000Đ Đơn 100.000Đ
 (bộ KHAO 100K)
5-7h: [PLF CP]_6.6_Siêu Deal Giữa Năm, Giảm tới 50%
Link về: https://shopeefood.vn/u/shopeefood_spikesieudeal50
Text OTH: Bún riêu, Mì quảng, cháo sườn.. Giảm 50% 
 7h - 8h: [PLF CP]_6.6_Tung Deal Toàn Sàn, Freeship 0Đ
https://shopeefood.vn/u/shopeefood_spikefreeship0d
Text OTH: Cà Phê Muối, Bánh Mì, Xôi mặn... freeship 0đ 
 8-9hh: [PLF CP]_6.6_ĐẠI TIỆC BỮA SÁNG Giảm 50%
Text OTH: Highlands 1Đ, Starbucks -30%, Phúc Long chỉ 23k... 
 9-10h: [PLF CP]_6.6_Săn Deal 6.6, giảm tới 95.000Đ
Link về: https://shopeefood.vn/u/shopeefood_spikevoucherhunting
Text OTH: Mì Quảng, Cơm Gà, Gà Rán... giảm 95k 
 10-11h: [PLF CP]_6.6_Siêu Deal Giữa Năm, Giảm tới 66.000Đ
Link về: https://shopeefood.vn/u/shopeefood_spikesieudealVND
Text OTH: Cơm Gà Xối Mỡ, Bún Đậu Mắm Tôm... Giảm 66.000Đ 
 11-12h: [PLF CP]_6.6_ĐẠI TIỆC BỮA TRƯA Giảm 50%
Text OTH: Lotteria giảm 50%, KFC giảm 50.000Đ 
 12-13h: [PLF CP]_6.6_Siêu Deal Giữa Năm, Giảm tới 50%
Link về: https://shopeefood.vn/u/shopeefood_spikesieudeal50
Text OTH: Trà sữa, Trà trái cây... Giảm 50% 
 13-14h: [PLF CP]_6.6_Ăn Xế Chỉ 0Đ
Link về: https://shopeefood.vn/u/shopeefood_cpanxe
Text 3B: .Chớp mã 66ANXE0D - ăn xế chỉ 0Đ 
 14h - 14h59: [PLF CP]_6.6_Tung Deal Toàn Sàn, Freeship 0Đ
Link về: https://shopeefood.vn/u/shopeefood_spikefreeship0d
Text OTH: Bánh tráng trộn, chân gà xả tắc... freeship 0Đ 
 15-16h: [PLF CP]_5.5_ShopeeFood x BOF Khao Vạn Món Giảm Tới 55K
Text OTH: Nem chua rán, Trà măng cụt, sữa chua... Giảm 55.000Đ 
 16-17h: [PLF CP]_6.6_Tung Deal Toàn Sàn, Freeship 0Đ
link về: https://shopeefood.vn/u/shopeefood_spikefreeship0d
Text: Tung vạn deal Freeship 0Đ toàn sàn 
 17-18h: [PLF CP]_6.6_ĐẠI TIỆC BỮA TỐI Giảm 50%
Text 3B: Domino's Pizza Chỉ 1K, Loteria giảm 50%,  Jollibee -30% 
 18-19h: [PLF CP]_6.6_Siêu Deal Giữa Năm, Giảm tới 66.000Đ
Link về: https://shopeefood.vn/u/shopeefood_spikesieudealVND
Text OTH: Mì trộn, nem nướng, cơm gà nướng... giảm 66.000Đ 
 19-20h: [PLF CP]_6.6_Ăn Tối Chỉ 0Đ
Link về: https://shopeefood.vn/u/shopeefood_cpantoi
Text OTH: Cháo sườn, bún riêu,, mì quảng... Chỉ 0Đ 
 20-21h: [PLF CP]_6.6_Tung Deal Toàn Sàn, Freeship 0Đ
Link về:  https://shopeefood.vn/u/shopeefood_spikefreeship0d
Text OTH: Bánh xèo, bánh khọt, cơm tấm khuya... Freeship 0Đ 
 21-24h:[PLF CP]_6.6_Săn Deal 6.6, giảm tới 95.000Đ
Link về: https://shopeefood.vn/u/shopeefood_spikevoucherhunting
Text: #6.6 Chốt Deal Cuối Ngày, Giảm 95.000Đ 
                </t>
  </si>
  <si>
    <t>0h - 6h [PLF CP]_SPFDay_Siêu Deal Ăn Uống, Giảm tới 35.000Đ
Text: Nhập mã SPFSIEUDEAL35 - Giảm 30% tối đa 35k
6h - 8h [PLF CP]_SPFDay_Săn Deal Ăn Ngon giảm tới 75.000Đ
Text: Bún cá, cafe, bánh mì sáng thứ 7, giảm 75k
8h - 10h [PLF CP]FS_Ăn Sáng Siêu Flash Sale, Giảm 50%
Text: Chớp deal Flash Sale 50% cực ngon rẻ
10h - 11h [PLF CP]_SPFDay_Ăn Thả Ga, Freeship tới 60.000Đ
Text: Gà rán, Nem nướng Nha Trang, Bánh xèo... Freeship 60.000Đ
11h - 12h [PLF CP]_SPFDay_Săn Deal Ăn Ngon giảm tới 75.000Đ
Text: Tặng mã SPFFOOD75K- Giảm 75k duy nhất hôm nay
12h - 13h [PLF CP]_SPFDay_Đại Tiệc Bữa Xế Giảm 50%
Text: KFC, Pizza Hut, Starbucks Coffee... Giảm 50%
13h - 14h [PLF CP]_SPFDay_Săn Deal Ăn Ngon giảm tới 75.000Đ
Text: Trà Xoài Thạch, Chè 3 Màu... Giảm 75k
14h - 16h [PLF CP]_SPFDay_Ăn Thả Ga, Freeship tới 60.000Đ
Text: Sữa chua dầm, Bánh lọc, gỏi sứa... Freeship 60k
16h - 17h [PLF CP]_SPFDay_Siêu Deal Ăn Uống, Giảm tới 120.000Đ
Text: Vịt quay, Lẩu Cá... Giảm 120k
17h - 19h [PLF CP]_SPFDay_Đại Tiệc Bữa Tối Giảm 50%
Text:  McDonald’s mua 2 tặng 2, Gà rán Popeyes Mua 1 tặng 1...
19h - 21h [PLF CP]_SPFDay_Săn Deal Ăn Ngon giảm tới 75.000Đ
Text: Bữa Tối No nê, Giảm Tới 75.000Đ
21h - 24h [PLF CP]_SPFDay_Siêu Deal Ăn Uống, Giảm tới 120.000Đ
Text: Cú Đêm Ăn Khuya, Giảm Tới 120.000Đ</t>
  </si>
  <si>
    <t>[PLF CP]_Thematic_Cú Đêm Ôn Thi, Giảm tới 30.000Đ</t>
  </si>
  <si>
    <r>
      <rPr>
        <sz val="10"/>
        <rFont val="Calibri"/>
      </rPr>
      <t xml:space="preserve">"0-5H:[PLF CP]_7.7_Khao Deal Cả Ngày, Chỉ 0Đ
Link về: shopeefood-khao-lon-chi-0d
Text: Khai tiệc #7.7 - Giảm 100.000Đ Đơn 100.000Đ
 (bộ KHAO 100K)
5-7h: [PLF CP]_7.7_Món Ngon Mọi Miền, Giảm tới 50%
Link về: https://shopeefood.vn/u/shopeefood_spikesieudeal50
Text OTH: Xôi mặn, bánh mì, cà phê sáng. Giảm 50%
8-9hh: [PLF CP]_7.7_ĐẠI TIỆC BỮA SÁNG Giảm 50%
Text OTH: Highlands 1Đ, Starbucks Mua 1 Tặng 1, Phúc Long chỉ 23k...
8h - 10h: [PLF CP]_7.7_Ăn Sáng Chỉ 0Đ
link về: https://shopeefood.vn/u/shopeefood_cpansang
Text OTH: Bún cá, bánh mì chả cá, xôi xéo... chỉ 0đ
10-11h: [PLF CP]_7.7_Món Ngon Mọi Miền, Giảm tới 77.000Đ
Link về: https://shopeefood.vn/u/shopeefood_spikesieudealVND
Text OTH: Cơm gà Hội An, nem nướng Nha Trang.. Giảm 77.000Đ
11-12h: [PLF CP]_7.7_ĐẠI TIỆC BỮA TRƯA Giảm 50%
Text OTH: KFC, Lotteria giảm 50%,... chỉ hôm nay
12-13h: [PLF CP]_7.7_Món Ngon Mọi Miền, Giảm tới 50%
Link về: https://shopeefood.vn/u/shopeefood_spikesieudeal50
Text OTH: Trà sữa, Trà trái cây... Giảm 50%
13-14h: [PLF CP]_7.7_Ăn Xế Chỉ 0Đ
Link về: https://shopeefood.vn/u/shopeefood_cpanxe
Text 3B: .Tung mã 77BUAXE0D - Giảm 20k cho đơn 20k
14h - 14h59: [PLF CP]_7.7_Tung Deal Toàn Sàn, Freeship 0Đ
Link về: https://shopeefood.vn/u/shopeefood_spikefreeship0d
Text OTH: Súp cua, bột chiên, bánh gà.... freeship 0Đ
15-16h: [PLF CP]_5.5_ShopeeFood x BOF Khao Vạn Món Giảm Tới 55K
Text OTH: Nem chua rán, Trà Mận, Chè Khúc Bạch... Giảm 55.000Đ
16-17h: [PLF CP]_7.7_Tung Deal Toàn Sàn, Freeship 0Đ
link về: https://shopeefood.vn/u/shopeefood_spikefreeship0d
Text: Tung vạn deal Freeship 0Đ toàn sàn
17-18h: [PLF CP]_7.7_ĐẠI TIỆC BỮA TỐI Giảm 50%
 Domino's Pizza Chỉ 1K, Pizza Hut giảm 50%... chỉ #7.7
18-19h: [PLF CP]_7.7_Món Ngon Mọi Miền, Giảm tới 77.000Đ
Text OTH: Mì cay, cơm tấm sườn, bún mọc... giảm 77.000đ
20-21h: [PLF CP]_7.7_Tung Deal Toàn Sàn, Freeship 0Đ
Link về:  </t>
    </r>
    <r>
      <rPr>
        <u/>
        <sz val="10"/>
        <color rgb="FF1155CC"/>
        <rFont val="Calibri"/>
      </rPr>
      <t>https://shopeefood.vn/u/shopeefood_spikefreeship0d</t>
    </r>
    <r>
      <rPr>
        <sz val="10"/>
        <rFont val="Calibri"/>
      </rPr>
      <t xml:space="preserve">
Text OTH: Bánh xèo, bánh khọt, cơm tấm khuya... Freeship 0Đ
21-24h:[PLF CP]_7.7_Săn Deal 7.7, giảm tới 95.000Đ
Link về: https://shopeefood.vn/u/shopeefood_spikevoucherhunting
Text: #7.7 Chốt Deal Cuối Ngày, Giảm 95.000Đ
"                
                </t>
    </r>
  </si>
  <si>
    <t>0-5h: [PLF CP]_8.8_Đại Tiệc Món Ngon, Deal Chỉ 0Đ
Text: Khai tiệc #8.8 - Giảm 100.000Đ Đơn 100.000Đ
 (bộ KHAO 100K)
5-7h:[PLF CP]_8.8_Siêu Deal Cực Hot, Giảm tới 40.000Đ
Text HCM: Bánh Mì Ơi, Cà phê muối Chú Long... giảm đến 40.000Đ
Text HN: Cà phê muối chú Long, Bánh Mì O Thảo... giảm đến 40.000Đ
Text ĐN: Bánh mì Bà Lan, Cà Phê Muối Huế,... Giảm đến 40.000Đ
Text OTH: Xôi mặn, bánh mì, cà phê sáng. Giảm đến 40.000Đ"
7:00 - 7:59 [PLF CP]_8.8_Ăn Sáng Chỉ 0Đ
Text HCM: Bún bò sáng, cháo sườn, bánh mì... chỉ 0đ
Text HN:  Xôi xéo, bánh giò, bún riêu sáng ... chỉ 0đ
Text ĐN: Mì quảng, cháo sườn, xôi pate... chỉ 0Đ
Text OTH: Bún cá, bánh mì chả cá, xôi xéo... chỉ 0đ 
8:00 - 8:59: [PLF CP]_8.8_Tung Deal Toàn Sàn, Freeship 0Đ
Text HCM: Bún bò sáng, cháo sườn, bánh mì... Freeship 0Đ
Text HN:  Xôi xéo, bánh giò, bún riêu sáng ... Freeship 0Đ
Text ĐN: Mì quảng, cháo sườn, xôi pate... Freeship 0Đ
Text OTH: Bún cá, bánh mì chả cá, xôi xéo... Freeship 0Đ
9:00 - 9:59: [PLF CP]_8.8_Ăn Trưa Chỉ 0Đ
Text HCM: Đặt trước bữa trưa Cơm gà 142,  Bún Bò Huế Đông Ba Gia Hội... Giảm 40.000Đ
Text HN: Đặt trước bữa trưa Cơm Trung Kính, Bún Chả Gánh .. Giảm 40.000Đ
Text DN: Đặt trước bữa trưa  Cơm gà Gia Vĩnh, Mì Quảng Bà Dinh.. Giảm 40.000Đ
Text OTH: Đặt trước bữa trưa Cơm gà Hội An, nem nướng Nha Trang.. Giảm 40.000Đ
10:00 - 10:59: [PLF CP]_8.8_Deal Chồng Deal, Mua Nhiều Giảm Nhiều
Text: Đặt Đơn Nhóm - Càng Đông Càng Rẻ"
11:00 - 11:59: [PLF CP]_8.8_ĐẠI TIỆC BỮA TRƯA Giảm 50%
Text HCM: Popeyes MUA 1 TẶNG 1, Gà rán &amp; Burger Loteria giảm 50%, Domino's Pizza chỉ 1000Đ 
Text HN: Popeyes MUA 1 TẶNG 1, Gà rán &amp; Burger Loteria giảm 50%, Domino's Pizza chỉ 1000Đ
Text DN: Popeyes MUA 1 TẶNG 1, Gà rán &amp; Burger Loteria giảm 50%, Domino's Pizza chỉ 1000Đ
Text OTH: Popeyes MUA 1 TẶNG 1, Gà rán &amp; Burger Loteria giảm 50%, Domino's Pizza chỉ 1000Đ"
12:00 - 12:59        [PLF CP]_8.8_Ăn Xế Chỉ 0Đ
Text: Bánh tráng chấm, Nem chua rán, Phô mai que, cá viên chiên... giá chỉ 0Đ
13:00 - 13:59: [PLF CP]_8.8_Siêu Deal Cực Hot, Giảm tới 50%
Text HCM: Phê La, Trà Sữa Phượng Hoàn, Maycha... Giảm 50%
Text HN: Trà sữa Nọng, Lasimi, Yi He Tang... Giảm 50%
Text ĐN:Tổ Cha, Trà sữa Money... Giảm 50%
Text OTH: Trà sữa, Trà trái cây... Giảm 50%"
14:00 - 14:59: [PLF CP]_8.8_ĐẠI TIỆC BỮA XẾ Giảm 50%
Text HCM: KATINAT, Cheese Coffee MUA 1 TẶNG 1, KOI Thé giảm 50K, Trà sữa Maycha chỉ 1K, Phúc Long 23k
Text HN: KATINAT, Cheese Coffee MUA 1 TẶNG 1, KOI Thé giảm 50K, Tocotoco 10k, Phúc Long 23k
Text ĐN: KATINAT, Cheese Coffee MUA 1 TẶNG 1, KOI Thé giảm 50K, Trà sữa Maycha chỉ 1K, Phúc Long 23k
Text OTH: KATINAT MUA 1 TẶNG 1, KOI Thé giảm 50K, Trà sữa Maycha chỉ 1K, Phúc Long 23k"
15:00 - 15:59        "[PLF CP]_8.8_Siêu Deal Cực Hot, Giảm tới 50%
Text HCM: Bánh tráng chấm, Sinh tố bơ,... Giảm 50%
Text HN:  Nem chua rán, Sữa chua trân châu,...Giảm 50%
Text ĐN+OTH: Bánh tráng trộn, Trà chanh, Sinh tố,...Giảm 50%"
16:00 - 16:59        "[PLF CP]_8.8_Ăn Xế Chỉ 0Đ
Text: Bánh su kem, Trà sữa Gạo, Chè Thái, Nước Ép Lựu, Trái Cây Tô,... chỉ 0Đ"
17:00 - 17:59        "[PLF CP]_8.8_Săn Deal 8.8, Giảm Tới 95.000Đ
Text HCM: Gà rán Chivago, Busan Korean Food, Sủi Cảo 162, Mì cay Larva, ... giảm 95k
Text HN: Shin Chicken, Maru Korean, Mì cay Seoul, ... giảm 95k
Text ĐN+OTH: Gà nướng, Pizza, Món Hàn, Vịt quay... Nhập mã 88GIAM95K giảm ngay 95k"
18:00 - 18:59        "[PLF CP]_8.8_ĐẠI TIỆC BỮA TỐI Giảm 50%
Text: Popeyes MUA 1 TẶNG 1, KFC giảm 50K, Gà rán &amp; Mì Ý Jollibee giảm 30k, Pizza Hut giảm 50%, McDonald's MUA 2 TẶNG 2"
19:00 - 19:59        "[PLF CP]_8.8_Siêu Deal Cực Hot, Giảm tới 88.000Đ
Text HCM: Bún đậu Nhà Vua, Nem nướng Dran,... Giảm 88k
Text HN:  Bún đậu Làng Mơ BB, Nem Nướng Dran,... Giảm 88k
Text ĐN+OTH: Bún đậu mẹt, Nem nướng Nha Trang, Burger, Cơm thố,... giảm 88k
20:00 - 20:59: [PLF CP]_8.8_Ăn Tối Chỉ 0Đ
21:00 - 23:59: [PLF CP]_8.8_Siêu Deal Cực Hot, Giảm tới 88.000Đ</t>
  </si>
  <si>
    <r>
      <rPr>
        <sz val="10"/>
        <color theme="1"/>
        <rFont val="Calibri"/>
      </rPr>
      <t xml:space="preserve">0h - 6h: [PLF CP]_Mid Month Sale_Siêu Deal Giữa Tháng, Giảm tới 50%
Text: Nhập mã MMSIEUDEAL25 - Ăn ngon giữa tháng giảm 50%
6h - 8h: [PLF CP]_Mid Month Sale_Freeship Giữa Tháng, Giảm tới 60.000Đ
Text: Cà phê sáng, bánh mì, bún bò,... freeship tới 60.000Đ
8h - 10h: [PLF CP]_Mid Month Sale_Săn Deal Giữa Tháng, Giảm tới 75.000Đ
Text: Cà phê sáng, bánh mì, bún bò,...giảm tới 75.000Đ
10h - 11h: </t>
    </r>
    <r>
      <rPr>
        <sz val="10"/>
        <color rgb="FFFF0000"/>
        <rFont val="Calibri"/>
      </rPr>
      <t>[PLF CP]_Mid Month Sale_Freeship Giữa Tháng, Giảm tới 60.000Đ
Text: Cơm tấm, Bánh canh cua, Mì quảng,... freeship tới 60.000Đ</t>
    </r>
    <r>
      <rPr>
        <sz val="10"/>
        <color theme="1"/>
        <rFont val="Calibri"/>
      </rPr>
      <t xml:space="preserve">
11h - 12h: [PLF CP]_Mid Month Sale_Săn Deal Giữa Tháng, Giảm tới 75.000Đ
Text: Cơm gà, Bún bò huế, Miến gà,... giảm tới 75.000Đ
12h - 13h: [PLF CP]_Mid Month_DEAL BỮA TRƯA XỊN Giảm 50%
Text: 
13h - 14h: [PLF CP]_Mid Month Sale_Siêu Deal Giữa Tháng, Giảm tới 35.000Đ
Text: Trà sữa, Cà phê, Matcha Latte,... giảm tới 35.000Đ
14h - 16h: [PLF CP]_Mid Month Sale_Ăn Ngon Giữa Tháng, Khao Deal 0Đ
Text: Bánh tráng trộn, Nem chua rán, Gỏi cuốn,... ăn vặt chỉ 0Đ
16h - 17h: [PLF CP]_Mid Month_DEAL BỮA TỐI XỊN Giảm 50%
Text:
17h - 19h: [PLF CP]_Mid Month Sale_Săn Deal Giữa Tháng, Giảm tới 75.000Đ
Text: Cơm tấm, Bún riêu, Bún đậu mắm tôm, Mì cay,... giảm tới 75.000Đ
19h - 21h: [PLF CP]_Mid Month Sale_Săn Deal Giữa Tháng, Giảm tới 75.000Đ
Text: Cơm thố, Bún bò huế, Phở gà,... giảm tới 75.000Đ
21h - 22h: [PLF CP]_Mid Month Sale_Freeship Giữa Tháng, Giảm tới 60.000Đ
Text: Cơm tấm, Mì xào, Cá viên chiên, Trà sữa,... freeship tới 60.000Đ
22h - 24h: [PLF CP]_Mid Month Sale_Siêu Deal Giữa Tháng, Giảm tới 50%
Text: Mì gà tần, Cháo ếch, Súp cua, Trà sữa,... giảm tới 50%</t>
    </r>
  </si>
  <si>
    <t>[Mass Ads]_OB_Vạn Món Giá Hời, Mời Deal Giảm 50.000Đ</t>
  </si>
  <si>
    <r>
      <rPr>
        <sz val="10"/>
        <color theme="1"/>
        <rFont val="Calibri"/>
      </rPr>
      <t xml:space="preserve">0h - 6h: [PLF CP]_SPFDay_Siêu Deal Ăn Uống, Giảm tới 50%
Text: Nhập mã SPFSIEUDEAL25 - Ăn ngon rẻ giảm 50%
6h - 8h: [PLF CP]_SPFDay_Ăn Thả Ga, Freeship tới 60.000Đ
Text: Cà phê sáng, bún riêu, phở bò, mì quảng,... freeship tới 60.000Đ
8h - 10h: [PLF CP]_SPFDay_Săn Deal Ăn Ngon giảm tới 75.000Đ
Text: Cà phê sáng, bún bò, miến gà,... giảm tới 75.000Đ
10h - 11h: [PLF CP]_SPFDay_Ăn Thả Ga, Freeship tới 60.000Đ
Text: Cơm niêu, Nem nướng Nha Trang, Bún chả,... freeship tới 60.000Đ
11h - 12h: [PLF CP]_SPFDay_Săn Deal Ăn Ngon giảm tới 75.000Đ
Text: Gà rán, burger, sushi, cơm trộn Hàn Quốc,... giảm tới 75.000Đ
12h - 13h: [PLF CP]_SPFDay_ĐẠI TIỆC TRƯA Giảm 50%
Text: 
13h - 14h: </t>
    </r>
    <r>
      <rPr>
        <sz val="10"/>
        <color rgb="FFFF0000"/>
        <rFont val="Calibri"/>
      </rPr>
      <t>[PLF CP]_SPF Day_Siêu Deal Ăn Uống, Giảm tới 35.000Đ</t>
    </r>
    <r>
      <rPr>
        <sz val="10"/>
        <color theme="1"/>
        <rFont val="Calibri"/>
      </rPr>
      <t xml:space="preserve">
Text: Trà sữa, Cà phê, Matcha Latte,... giảm tới 35.000Đ
14h - 16h: [PLF CP]_SPFDay_Món Gì Cũng Có, Siêu Deal 0Đ
Text: Bánh tráng trộn, Nem chua rán, Gỏi sứa,... ăn vặt chỉ 0Đ
16h - 17h: [PLF CP]_SPFDay_Siêu Deal Ăn Uống, Giảm tới 50%
Text:
17h - 19h: [PLF CP]_SPFDay_Săn Deal Ăn Ngon giảm tới 75.000Đ
Text: Lẩu gà lá é, Vịt quay, Gà nướng,... giảm tới 75.000Đ
19h - 21h: [PLF CP]_SPFDay_Săn Deal Ăn Ngon giảm tới 75.000Đ
Text: Lẩu bò, sườn nướng BBQ, Pizza,... giảm tới 75.000Đ
21h - 22h: [PLF CP]_SPFDay_Ăn Thả Ga, Freeship tới 60.000Đ
Text: Cơm gà, Mì cay, Cá viên chiên, Trà sữa,... freeship tới 60.000Đ</t>
    </r>
  </si>
  <si>
    <t>0-6h: [PLF CP]_Mid Month Sale_Siêu Deal Giữa Tháng, Giảm tới 50%
Text: Nhập mã MMSIEUDEAL25 - Ăn ngon giữa tháng giảm 50%
6h - 8h: [PLF CP]_Mid Month Sale_Freeship Giữa Tháng, Giảm tới 60.000Đ
Text: Cà phê sáng, bánh mì, xôi mặn,... freeship tới 60.000Đ
8h - 10h: [PLF CP]_Mid Month Sale_Săn Deal Giữa Tháng, Giảm tới 75.000Đ</t>
  </si>
  <si>
    <t>[PLF CP]_Thematic_Mừng Ngày Chị Em, Giảm tới 50%
Text: Nhập mã 2010SIEUDEAL25 - Ăn ngon rẻ giảm 50%</t>
  </si>
  <si>
    <t>0h - 6h: [PLF CP]_Mid Month Sale_Siêu Deal Giữa Tháng, Giảm tới 50%
Text: Nhập mã MMSIEUDEAL25 - Ăn ngon giữa tháng giảm 50%
6h - 8h: [PLF CP]_Mid Month Sale_Săn Deal Giữa Tháng, Giảm tới 75.000Đ
Text: Cà phê sáng, bún bò huế, phở gà,... giảm tới 75.000Đ
8h - 10h: [PLF CP]_Mid Month Sale_Freeship Giữa Tháng, Giảm tới 60.000Đ
Text: Cà phê sáng, bún riêu, mì quảng,... freeship tới 60.000Đ
10h - 11h: [PLF CP]_Mid Month Sale_Săn Deal Giữa Tháng, Giảm tới 75.000Đ
11h - 12h: [PLF CP]_Mid Month Sale_Siêu Deal Giữa Tháng, Giảm tới 155.000Đ
Text: Gà rán, Pizza, Món Hàn,... tiệc trưa giảm tới 155.000Đ
12h - 13h: [PLF CP]_Mid Month_DEAL BỮA XẾ XỊN Giảm 50%
Text: KATINAT giảm 50.000Đ, Domino's Pizza chỉ 1.000Đ, McDonalds mua 2 tặng 2, 
13h - 14h: [PLF CP]_Mid Month Sale_Siêu Deal Giữa Tháng, Giảm tới 35.000Đ
Text: Trà sữa khoai môn, Matcha Latte, Bánh tráng chấm,... giảm tới 35.000Đ
14h - 16h: [PLF CP]_Mid Month Sale_Ăn Ngon Giữa Tháng, Khao Deal 0Đ
Text: Trà sữa, Bánh tráng trộn, Nem chua rán,... ăn xế chỉ từ 0Đ
16h - 17h: [PLF CP]_Mid Month_DEAL BỮA TỐI XỊN Giảm 50%
Text: Pizza Hut, Gà rán Popeyes mua 1 tặng 1, Lotteria combo 3 món chỉ 58.000Đ,...
17h - 19h: [PLF CP]_Mid Month Sale_Săn Deal Giữa Tháng, Giảm tới 75.000Đ
Text: Bún đậu, Lẩu gà, Vịt quay, Nem nướng,... tiệc tối giảm tới 75.000Đ
19h - 22h: [PLF CP]_Mid Month Sale_Siêu Deal Giữa Tháng, Giảm tới 50%
Text: Sushi, Dimsum, Lẩu kim chi,... giảm tới 50%                
22h - 24h: [PLF CP]_Mid Month Sale_Siêu Deal Giữa Tháng, Giảm tới 35.000Đ
Text: Nhập mã MMSIEUDEAL35 - Ăn ngon giữa tháng giảm tới 35.000Đ</t>
  </si>
  <si>
    <t xml:space="preserve"> [PLF CP]_Thematic_Siêu Deal Học Đường, Giảm tới 50%
Text: Nhập mã 2011SIEUDEAL25 - Ăn ngon rẻ giảm 50%</t>
  </si>
  <si>
    <t>[PLF CP]_Thematic_Đặt Trước Quà Sáng, Giảm Không Giới Hạn
Text: Nhập mã 2011BUASANG13 giảm 13% không giới hạn cho đơn từ 121K</t>
  </si>
  <si>
    <t>0h - 6h: [PLF CP]_Mid Month Sale_Siêu Deal Giữa Tháng, Giảm tới 50%
Text: Nhập mã MMSIEUDEAL25 - Ăn ngon giữa tháng giảm 50%
6h - 8h: [PLF CP]_Mid Month Sale_Freeship Giữa Tháng, Giảm tới 60.000Đ
Text: Cà phê sáng, bánh mì, xôi mặn,... freeship tới 60.000Đ
8h - 10h: [PLF CP]_Mid Month Sale_Săn Deal Giữa Tháng, Giảm tới 75.000Đ
Text: Cà phê sáng, bánh canh cua, bún bò,...giảm tới 75.000Đ
10h - 11h: [PLF CP]_Mid Month Sale_Freeship Giữa Tháng, Giảm tới 60.000Đ
Text: Cơm tấm, Bánh canh cua, Mì quảng,... freeship tới 60.000Đ
11h - 12h: [PLF CP]_Mid Month Sale_Săn Deal Giữa Tháng, Giảm tới 75.000Đ
Text: Cơm gà, Bún bò huế, Nem nướng,... giảm tới 75.000Đ
12h - 13h: [PLF CP]_Mid Month_DEAL BỮA TRƯA XỊN Giảm 50%
Text: Cơm Thố Anh Nguyễn giảm 30%, Combo 3 món Lotteria chỉ 58.000Đ,...
13h - 14h: [PLF CP]_Mid Month Sale_Siêu Deal Giữa Tháng, Giảm tới 35.000Đ
Text: Trà sữa, Cà phê, Matcha Latte,... giảm tới 35.000Đ
14h - 16h: [PLF CP]_Mid Month Sale_Ăn Ngon Giữa Tháng, Khao Deal 0Đ
Text: Chè sắn, Nem chua rán, Bánh đúc nóng,... ăn vặt chỉ 0Đ
16h - 17h: [PLF CP]_Mid Month_DEAL BỮA TỐI XỊN Giảm 50%
Text: Cơm Thố Anh Nguyễn giảm 30%, Combo 3 món Lotteria chỉ 58.000Đ,...
17h - 19h: [PLF CP]_Mid Month Sale_Freeship Giữa Tháng, Giảm tới 60.000Đ
Text: Cơm gà xối mỡ, Mì cay, Phở bò,... freeship tới 60.000Đ
19h - 21h: [PLF CP]_Mid Month Sale_Siêu Deal Giữa Tháng, Giảm tới 50%
Text: Cơm thố, Hủ tiếu mì, Món Hàn,... giảm tới 50%
21h - 22h: [PLF CP]_Mid Month Sale_Freeship Giữa Tháng, Giảm tới 60.000Đ
Text: Cơm chiên, Mì xào, Cá viên chiên, Trà sữa,... freeship tới 60.000Đ
22h - 24h: [PLF CP]_Mid Month Sale_Siêu Deal Giữa Tháng, Giảm tới 50%
Text: Mì gà tần, Cháo ếch, Súp cua, Trà sữa,... giảm tới 50%</t>
  </si>
  <si>
    <t>[PLF CP]_SPFDay_Siêu Deal Ăn Uống, Giảm tới 50%
Text: Nhập mã SPFSIEUDEAL25 - Ăn ngon rẻ giảm 50%"</t>
  </si>
  <si>
    <t xml:space="preserve">0-5h: [PLF CP]_Thematic_Đặt Trước Bữa Sáng Giảm Tới 300.000Đ
5-7h:[PLF CP]_Thematic_Siêu Deal Xmas, Giảm tới 50%
Text OTH: Cà phê, Bánh mì, Bún thịt nướng, Xôi mặn,... giảm đến 50%
7-8h: [PLF CP]_Thematic_Săn Deal Xmas, Giảm tới 95.000Đ
Text: Cà phê, Trà sữa, Bánh kem,... giảm đến 95.000Đ
8-9h: [PLF CP]__Thematic_Siêu Deal Xmas, Giảm tới 50%
Text OTH: Bánh mì pate, Cà phê, Cháo sườn,... giảm đến 50%
9-10h:[PLF CP]_Thematic_Săn Deal Noel, Giảm tới 88.000Đ
Text OTH: Món Hàn, Gà rán, Pizza,... tiệc Noel giảm 88.000Đ
10-11h: [PLF CP]_Thematic_Săn Deal Xmas, Giảm tới 95.000Đ
Text: Gà rán, Pizza, Nem nướng Nha Trang,... giảm tới 95.000Đ
11-12h: [PLF CP]_Thematic_Tiệc Trưa Xmas Giảm Tới 300.000Đ
Text OTH: Gà rán, Món Hàn, Sushi, Pizza,.. giảm tới 300.000Đ"                
12-13h: [PLF CP]_Thematic_Ăn Ngon Mùa Lễ Hội, Freeship tới 60.000Đ
Text OTH: Trà sữa, Sinh tố, Matcha Latte,... freeship tới 60.000Đ
13-14h: [PLF CP]__Thematic_Siêu Deal Xmas, Giảm tới 120.000Đ
Text: Trà sữa thái, matcha latte, hồng trà,... giảm tới 120.000Đ               
14-15h: [PLF CP]_Thematic_Ăn Ngon Mùa Lễ Hội, Freeship tới 60.000Đ
Text: Bánh kem, Donut, Croissant,... tiệc xế freeship tới 60.000Đ
15-16h: [PLF CP]_Thematic_Tiệc Xế Thương Hiệu, Giảm Tới 50%
Text: Cheese Coffee Mua 1 tặng 1, Highlands Coffee chỉ 1Đ
16-17h: [PLF CP]__Thematic_Siêu Deal Xmas, Giảm tới 240.000Đ
Text OTH: Gà rán, Bún đậu mắm tôm, Pizza, Món Hàn,... giảm tới 240.000Đ
17-18h: [PLF CP]_Thematic_Săn Deal Xmas, Giảm tới 95.000Đ
Text: Tiệc tối thả ga, giảm ngay 95.000Đ
18-19h: [PLF CP]_Thematic_Tiệc Tối Thương Hiệu, Giảm Tới 50%
Text: Texas Chicken Combo 13 món 199k, Mc Donald's Mua 2 tặng 2, Popeys Mua 1 tặng 1              
19-20h:  [PLF CP]_Thematic_Săn Deal Xmas, Giảm tới 95.000Đ
Text: Lẩu gà lá é, Gà nướng, Vịt quay,... giảm 95.000Đ
20-21h: [PLF CP]__Thematic_Siêu Deal Xmas, Giảm tới 240.000Đ
Text: Nhập mã GIANGSINH240 giảm 25%, tối đa 240.000Đ cho đơn từ 60.000đ
21-22h: [PLF CP]_Thematic_Săn Deal Noel, Giảm tới 88.000Đ             
22-24h: [PLF CP]_Thematic_Săn Deal Xmas, Giảm tới 95.000Đ                </t>
  </si>
  <si>
    <t xml:space="preserve">0-5h: [PLF CP]_Thematic_Đặt Trước Bữa Sáng Giảm Tới 300.000Đ
5-7h:[PLF CP]_Thematic_Siêu Deal Xmas, Giảm tới 50%
Text OTH: Cà phê, Bánh mì, Bún thịt nướng, Xôi mặn,... giảm đến 50%
7-8h: [PLF CP]_Thematic_Săn Deal Xmas, Giảm tới 95.000Đ
Text: Cà phê, Trà sữa, Bánh kem,... giảm đến 95.000Đ
8-9h: [PLF CP]__Thematic_Siêu Deal Xmas, Giảm tới 50%
Text OTH: Bánh mì pate, Cà phê, Cháo sườn,... giảm đến 50%
9-10h:[PLF CP]_Thematic_Săn Deal Noel, Giảm tới 88.000Đ
Text OTH: Món Hàn, Gà rán, Pizza,... tiệc Noel giảm 88.000Đ
10-11h: [PLF CP]_Thematic_Săn Deal Xmas, Giảm tới 95.000Đ
Text: Gà rán, Pizza, Nem nướng Nha Trang,... giảm tới 95.000Đ
11-12h: [PLF CP]_Thematic_Tiệc Trưa Xmas Giảm Tới 300.000Đ
Text OTH: Gà rán, Món Hàn, Sushi, Pizza,.. giảm tới 300.000Đ"                
12-13h: [PLF CP]_Thematic_Ăn Ngon Mùa Lễ Hội, Freeship tới 60.000Đ
Text HCM: Trà sữa, Sinh tố, Matcha Latte,... freeship tới 60.000Đ
13-14h: [PLF CP]__Thematic_Siêu Deal Xmas, Giảm tới 120.000Đ
Text: Trà sữa thái, matcha latte, hồng trà,... giảm tới 120.000Đ               
14-15h: [PLF CP]_Thematic_Ăn Ngon Mùa Lễ Hội, Freeship tới 60.000Đ
Text: Bánh kem, Donut, Croissant,... tiệc xế freeship tới 60.000Đ
15-16h: [PLF CP]_Thematic_Tiệc Xế Thương Hiệu, Giảm Tới 50%
Text: Cheese Coffee Mua 1 tặng 1, Highlands Coffee chỉ 1Đ
16-17h: [PLF CP]__Thematic_Siêu Deal Xmas, Giảm tới 240.000Đ
Text OTH: Gà rán, Bún đậu mắm tôm, Pizza, Món Hàn,... giảm tới 240.000Đ
17-18h: [PLF CP]_Thematic_Săn Deal Xmas, Giảm tới 95.000Đ
Text: Tiệc tối thả ga, giảm ngay 95.000Đ
18-19h: [PLF CP]_Thematic_Tiệc Tối Thương Hiệu, Giảm Tới 50%
Text: Texas Chicken Combo 13 món 199k, Mc Donald's Mua 2 tặng 2, Popeys Mua 1 tặng 1              
19-20h:  [PLF CP]_Thematic_Săn Deal Xmas, Giảm tới 95.000Đ
Text: Lẩu gà lá é, Gà nướng, Vịt quay,... giảm 95.000Đ
20-21h: [PLF CP]__Thematic_Siêu Deal Xmas, Giảm tới 240.000Đ
Text: Nhập mã GIANGSINH240 giảm 25%, tối đa 240.000Đ cho đơn từ 60.000đ
21-22h: [PLF CP]_Thematic_Săn Deal Noel, Giảm tới 88.000Đ             
22-24h: [PLF CP]_Thematic_Săn Deal Xmas, Giảm tới 95.000Đ                </t>
  </si>
  <si>
    <t>[PLF CP]_Thematic_Đặt Trước Bữa Sáng Giảm Tới 300.000Đ</t>
  </si>
  <si>
    <t>0h - 6h: [PLF CP]_SPF Day_Ngày Hội Ăn Uống, Giảm tới 50%
Text: Nhập mã SPFSIEUDEAL25- Ăn ngon giảm 50%
6h - 8h: [PLF CP]_SPF Day_Deal Ngon Giảm Tới 75.000Đ
Text: Cà phê, bánh mì, bún bò,... giảm tới 75.000Đ
8h - 10h: [PLF CP]_SPF Day_Ăn Thả Ga Freeship 60.000Đ
Text: Cà phê, bún riêu, mì quảng,... freeship tới 60.000Đ
10h - 11h: [PLF CP]_SPF Day_Deal Ngon Giảm Tới 75.000Đ
Text: Cơm gà, Mì xào, Bún riêu,... giảm tới 75.000Đ
11h - 12h: [PLF CP]_SPF Day_Ngày Hội Ăn Uống, Giảm tới 88.000Đ
Text: Cơm tấm sườn, Bún bò, Gà rán,... giảm tới 88.000Đ
12h - 13h: [PLF CP]_SPF Day_SIÊU  DEAL BỮA XẾ Giảm 50%
Text: 
13h - 14h: [PLF CP]_SPF Day_Ngày Hội Ăn Uống, Giảm tới 50%
Text: Trà sữa thái, Matcha Latte, Lục trà,... giảm tới 50%
14h - 16h: [PLF CP]_SPF Day_Món Gì Cũng Có, Siêu Deal 0Đ 
Text: Chè sắn, bánh tráng kẹp, bánh trôi tàu,... chỉ từ 0Đ
16h - 17h: [PLF CP]_SPF Day_SIÊU  DEAL BỮA TỐI Giảm 50%
Text: 
17h - 19h: [PLF CP]_SPF Day_Deal Ngon Giảm Tới 75.000Đ
Text: Cơm gà xối mỡ, Bún riêu, Kimbap,... giảm tới 75.000Đ
19h - 21h: [PLF CP]_SPF Day_Ngày Hội Ăn Uống, Giảm tới 88.000Đ
Text: Sushi, Dimsum, Cơm canh kim chi,... giảm tới 88.000Đ
21h - 24h: [PLF CP]_SPF Day_Ăn Thả Ga Freeship 60.000Đ</t>
  </si>
  <si>
    <t xml:space="preserve">"0:00 - 4:59: [PLF CP]_2.2_Vạn Deal Rộn Ràng, Giảm tới 50%
Text: Nhập mã YEP25 - giảm 50% tối đa 25.000Đ
5:00 - 6:59: [PLF CP]_2.2_Vạn Deal Rộn Ràng, Giảm Tới 88.000Đ
Text: Cà phê, bánh mì, xôi mặn,... giảm đến 88.000Đ
7:00 - 7:59: [PLF CP]_2.2_Tưng Bừng Liên Hoan, Freeship 88.000Đ
Text: Bún bò huế, Súp gà, Bánh mì Pate,... freeship tới 88.000Đ
8:00 - 8:59: [PLF CP]_2.2_Ăn Sáng Chỉ 0Đ
Text: Cà phê, bánh mì, bánh cuốn nóng,... chỉ từ 0Đ
9:00 - 9:59: [PLF CP]_2.2_Tưng Bừng Liên Hoan, Freeship 88.000Đ
Text: Cơm gà, Bún bò Huế, Bánh canh cua,... freeship tới 88.000Đ
10:00 - 10:59: [PLF CP]_2.2_Tiệc Trưa Thương Hiệu Giảm 50%
Text: - Combo 3 gà KFC chỉ 54K, Cơm tấm Phúc Lộc Thọ giảm 48%
11:00 - 11:59: [PLF CP]_2.2_Ăn Trưa Chỉ 0Đ
Text HCM: Cơm tấm sườn, Bún riêu, Phở bò,... chỉ từ 0Đ
12:00 - 12:59: [PLF CP]_2.2_Tiệc Càng Đông, Deal Càng To
Text: Đặt Trà sữa, Matcha Latte,.. đơn nhóm giảm thêm đến 25.000Đ
13:00 - 13:59: [PLF CP]_2.2_Ăn Xế Chỉ 0Đ
Text: Trà sữa thái, chân gà sốt thái, bánh đúc nóng, bánh chuối chiên ,... chỉ từ 0Đ
14:00 - 14:59: [PLF CP]_2.2_Vạn Deal Rộn Ràng, Giảm Tới 50%
Text HCM: Bánh tráng trộn, bánh chuối chiên, chè trôi nước,... giảm tới 50%
15:00 - 15:59: [PLF CP]_2.2_Tưng Bừng Liên Hoan, Freeship 88.000Đ
Text: Bánh mì nướng, chân gà sả tắc, xôi xoài,... freeship tới 88.000Đ
16:00 - 16:59: [PLF CP]_2.2_Ăn Xế Chỉ 0Đ
Text: Bánh tráng trộn, chân gà sả tắc, bánh trôi tàu,... chỉ 0Đ
17:00 - 17:59: [PLF CP]_2.2_Vạn Deal Rộn Ràng, Giảm Tới 50%
Text: Gà rán, Bún đậu mắm tôm, Pizza, Món Hàn,... giảm tới 50%
18:00 - 18:59: [PLF CP]_2.2_Ăn Tối Chỉ 0Đ
Text: Cơm gà, Bún riêu, Mì quảng,... chỉ từ 0Đ
19:00 - 19:59: [PLF CP]_2.2_Săn Deal Cuối Năm Giảm 95.000Đ
Text: Món Hàn, Bún đậu mắm tôm, Mì cay, Nem nướng Nha Trang,.. giảm tới 95.000Đ
20:00 - 20:59: [PLF CP]_2.2_Ăn Tối Chỉ 0Đ
Text: Cơm gà, Mì xào, Bún riêu, Phở gà,... chỉ từ 0Đ
21:00 - 21:59: [PLF CP]_2.2_Tưng Bừng Liên Hoan, Freeship 88.000Đ
Text: #2.2 Chốt Deal Cuối Ngày, freeship tới 88.000Đ
22:00 - 23:59: [PLF CP]_2.2_Săn Deal Cuối Năm Giảm 95.000Đ
</t>
  </si>
  <si>
    <t>0h - 6h: [PLF CP]_Thematic_Vạn Deal Rộn Ràng, Giảm tới 50%
Text: Nhập mã YEP25 - Ăn ngon giảm 50%
6h - 8h: [PLF CP]_Thematic_Săn Deal Cuối Năm Giảm 95.000Đ
Text: Cà phê, bánh mì, bún bò,... giảm tới 95.000Đ
8h - 10h: [PLF CP]_Thematic_Tưng Bừng Liên Hoan, Freeship 88.000Đ
Text: Cà phê, bún riêu, mì quảng,... freeship tới 88.000Đ
10h - 11h: [PLF CP]_Thematic_Săn Deal Cuối Năm Giảm 95.000Đ
Text: Cơm gà, Mì xào, Bún riêu,... giảm tới 95.000Đ
11h - 12h: [PLF CP]_Thematic_Vạn Deal Rộn Ràng, Giảm tới 88.000Đ
Text: Cơm tấm sườn, Bún bò, Gà rán,... giảm tới 88.000Đ
12h - 13h: [PLF CP]_Thematic_Tiệc Xế Thương Hiệu Giảm 50%
Text: Highlands Coffee mua 1 tặng 1, Katinat voucher 100K, Phúc Long combo 2 ly 79K + voucher 40K
13h - 14h: [PLF CP]_Thematic_Vạn Deal Rộn Ràng, Giảm tới 50%
Text: Trà sữa thái, Matcha Latte, Lục trà,... giảm tới 50%
14h - 16h: [PLF CP]_Thematic_Cuối Năm Ăn Ngon Chỉ 0Đ
Text: Chè sắn, bánh tráng kẹp, bánh trôi tàu,... chỉ từ 0Đ
16h - 17h: [PLF CP]_Thematic_Tiệc Tối Thương Hiệu Giảm 50%
Text: Cơm tấm Phúc Lộc Thọ giảm 48%, Cơm thố Anh Nguyễn voucher giảm 50K
17h - 19h: [PLF CP]_Thematic_Săn Deal Cuối Năm Giảm 95.000Đ
Text: Cơm gà xối mỡ, Bún riêu, Kimbap,... giảm tới 95.000Đ
19h - 21h: [PLF CP]_Thematic_Vạn Deal Rộn Ràng, Giảm tới 88.000Đ
Text: Sushi, Dimsum, Cơm canh kim chi,... giảm tới 88.000Đ
21h - 24h: [PLF CP]_Thematic_Tưng Bừng Liên Hoan, Freeship 88.000Đ</t>
  </si>
  <si>
    <r>
      <rPr>
        <strike/>
        <sz val="10"/>
        <color theme="1"/>
        <rFont val="Calibri"/>
      </rPr>
      <t xml:space="preserve">[Mass Ads]_Onboarding
</t>
    </r>
    <r>
      <rPr>
        <sz val="10"/>
        <color theme="1"/>
        <rFont val="Calibri"/>
      </rPr>
      <t>[PLF CP_add]_BAU_Deal Cú Đêm, Freeship 20.000Đ</t>
    </r>
  </si>
  <si>
    <t>[Mart]_Thematic_Deal Tết Tiện Lợi_Giảm đến 59.000Đ</t>
  </si>
  <si>
    <t xml:space="preserve">05:00 - 10:00 </t>
  </si>
  <si>
    <r>
      <rPr>
        <u/>
        <sz val="10"/>
        <color rgb="FF1155CC"/>
        <rFont val="Calibri"/>
      </rPr>
      <t>[SJBP]_Highlands Coffee_Weekday</t>
    </r>
    <r>
      <rPr>
        <sz val="10"/>
        <rFont val="Calibri"/>
      </rPr>
      <t xml:space="preserve"> 241231_Highlands Coffee_36 cities
</t>
    </r>
    <r>
      <rPr>
        <u/>
        <sz val="10"/>
        <color rgb="FF1155CC"/>
        <rFont val="Calibri"/>
      </rPr>
      <t xml:space="preserve">[PLF CP]_BAU_Ăn sáng ngon rẻ, giảm 20.000Đ
</t>
    </r>
    <r>
      <rPr>
        <sz val="10"/>
        <rFont val="Calibri"/>
      </rPr>
      <t>Phở, Bún Bò, Mì Quảng Giảm 20.000Đ</t>
    </r>
  </si>
  <si>
    <r>
      <rPr>
        <u/>
        <sz val="10"/>
        <color rgb="FF1155CC"/>
        <rFont val="Calibri"/>
      </rPr>
      <t>[SJBP]_Starbucks Coffee_BOGO 2/1</t>
    </r>
    <r>
      <rPr>
        <sz val="10"/>
        <rFont val="Calibri"/>
      </rPr>
      <t xml:space="preserve"> 240620_Starbucks Coffee_5 cities
 [PLF CP]_BAU_Ăn sáng ngon rẻ, giảm 20.000Đ
Bánh Mì, Cà Phê Giảm 20.000Đ</t>
    </r>
  </si>
  <si>
    <t>[PLF CP]_BAU_Ăn sáng ngon rẻ, món nào cũng freeship
Bánh Mì, Cà Phê Freeship 0Đ</t>
  </si>
  <si>
    <t>[PLF CP]_BAU_Ăn sáng ngon rẻ, giảm 20.000Đ
Bún Bò, Cà Phê Giảm 20.000Đ</t>
  </si>
  <si>
    <r>
      <rPr>
        <u/>
        <sz val="10"/>
        <color rgb="FF1155CC"/>
        <rFont val="Calibri"/>
      </rPr>
      <t xml:space="preserve">[Mart]_BAU_Tươi Ngon Mỗi Ngày_Giảm Đến 150.000Đ
</t>
    </r>
    <r>
      <rPr>
        <sz val="10"/>
        <rFont val="Calibri"/>
      </rPr>
      <t>[PLF CP]_BAU_Nạp năng lượng sáng giảm 30.000Đ
Phở Bò, Cà Phê Muối Giảm 30.000Đ</t>
    </r>
  </si>
  <si>
    <r>
      <rPr>
        <u/>
        <sz val="10"/>
        <color rgb="FF1155CC"/>
        <rFont val="Calibri"/>
      </rPr>
      <t>[SuperVIP]_The Coffee House_6-8.1</t>
    </r>
    <r>
      <rPr>
        <sz val="10"/>
        <rFont val="Calibri"/>
      </rPr>
      <t xml:space="preserve"> 241231_The Coffee House_7 cities
[PLF CP]_BAU_Bữa sáng ngon rẻ, chỉ từ 10.000Đ
Bánh Cuốn, Cà Phê Chỉ 10.000Đ</t>
    </r>
  </si>
  <si>
    <t>[PLF CP]_BAU_Nạp năng lượng sáng giảm 30.000Đ
Bún Bò, Phở Gà Giảm 30.000Đ</t>
  </si>
  <si>
    <r>
      <rPr>
        <u/>
        <sz val="10"/>
        <color rgb="FF1155CC"/>
        <rFont val="Calibri"/>
      </rPr>
      <t>[JBP]_KATINAT Coffee &amp; Tea House_4 món BAU</t>
    </r>
    <r>
      <rPr>
        <sz val="10"/>
        <rFont val="Calibri"/>
      </rPr>
      <t xml:space="preserve"> 241118_Katinat Saigon Kafe_9 cities
[PLF CP]_BAU_Ăn sáng ngon rẻ, giảm 20.000Đ
Hủ Tiếu, Bánh Mì Giảm 20.000Đ</t>
    </r>
  </si>
  <si>
    <t>[PLF CP]_BAU_Ăn Sập Bốn Phương, giảm 18.000đ_All OTH
Bánh Canh, Phở Bò Giảm 18.000Đ</t>
  </si>
  <si>
    <r>
      <rPr>
        <u/>
        <sz val="10"/>
        <color rgb="FF1155CC"/>
        <rFont val="Calibri"/>
      </rPr>
      <t>[SJBP]_The Coffee House_WC</t>
    </r>
    <r>
      <rPr>
        <sz val="10"/>
        <rFont val="Calibri"/>
      </rPr>
      <t xml:space="preserve"> 241231_The Coffee House_7 cities
[PLF CP]_BAU_Nạp năng lượng sáng giảm 30.000Đ
Bún Bò, Cà Phê Muối Giảm 30.000Đ</t>
    </r>
  </si>
  <si>
    <t>"[PLF CP]_BAU_Ăn sáng ngon rẻ, món nào cũng freeship
Bún Riêu, Cà Phê Freeship 0Đ</t>
  </si>
  <si>
    <r>
      <rPr>
        <u/>
        <sz val="10"/>
        <color rgb="FF1155CC"/>
        <rFont val="Calibri"/>
      </rPr>
      <t xml:space="preserve">[Mart]_BAU_Chợ Tươi Bao Ship_16.000Đ
</t>
    </r>
    <r>
      <rPr>
        <sz val="10"/>
        <rFont val="Calibri"/>
      </rPr>
      <t>[PLF CP]_BAU_Bữa sáng ngon rẻ, chỉ từ 10.000Đ
Bún Xào, Cà Phê Chỉ 10.000Đ</t>
    </r>
  </si>
  <si>
    <t>[PLF CP]_BAU_Ăn sáng ngon rẻ, giảm 20.000Đ
Xôi, Bánh Mì, Cà Phê Giảm 20.000Đ</t>
  </si>
  <si>
    <t>[PLF CP]_BAU_Nạp năng lượng sáng giảm 30.000Đ
Phở Bò, Hủ Tiếu Mực Giảm 30.000Đ</t>
  </si>
  <si>
    <t>[Mass Ads]_OB_Vạn Món Giá Hời, Mời Deal Giảm 50.000Đ
còn lại: [PLF CP]_BAU_Ăn sáng ngon rẻ, món nào cũng freeship
Bánh Mì, Cà Phê Freeship 0Đ</t>
  </si>
  <si>
    <r>
      <rPr>
        <u/>
        <sz val="10"/>
        <color rgb="FF1155CC"/>
        <rFont val="Calibri"/>
      </rPr>
      <t>[SJBP]_Starbucks Coffee_WC Fri</t>
    </r>
    <r>
      <rPr>
        <sz val="10"/>
        <rFont val="Calibri"/>
      </rPr>
      <t xml:space="preserve"> 250102_Starbucks Coffee_10 cities
[PLF CP]_WC_Thử Ngay Quán Mới, Giảm Tới 30.000Đ
Bún Riêu, Phở Giảm 30.000Đ</t>
    </r>
  </si>
  <si>
    <t>[PLF CP]_BAU_Ăn Sập Bốn Phương, giảm 18,000đ_All OTH
Bún Cá, Miến Gà Giảm 18.000Đ</t>
  </si>
  <si>
    <t>[PLF CP]_BAU_Ăn sáng ngon rẻ, giảm 20.000Đ
Phở Bò, Bún Thái Giảm 20.000Đ</t>
  </si>
  <si>
    <t>[PLF CP]_BAU_Bữa sáng ngon rẻ, chỉ từ 10.000Đ
Bánh Cuốn, Cà Phê Chỉ 10.000Đ</t>
  </si>
  <si>
    <r>
      <rPr>
        <u/>
        <sz val="10"/>
        <color rgb="FF1155CC"/>
        <rFont val="Calibri"/>
      </rPr>
      <t>[SJBP]_Starbucks Coffee_30% off_21-24.1</t>
    </r>
    <r>
      <rPr>
        <sz val="10"/>
        <rFont val="Calibri"/>
      </rPr>
      <t xml:space="preserve"> 250102_Starbucks Coffee_10 cities
"[PLF CP]_BAU_Nạp năng lượng sáng giảm 30.000Đ
Bún Bò, Phở Gà Giảm 30.000Đ"</t>
    </r>
  </si>
  <si>
    <t>[Mass Ads]_OB_Vạn Món Giá Hời, Mời Deal Giảm 50.000Đ
còn lại: [PLF CP]_BAU_Ăn Sập Bốn Phương, giảm 18,000đ_All OTH</t>
  </si>
  <si>
    <t>[PLF CP]_BAU_Bữa sáng ngon rẻ, chỉ từ 10.000Đ
Bánh Ướt, Bánh Mì, Cà Phê Chỉ 10.000Đ</t>
  </si>
  <si>
    <t>[PLF CP]_BAU_Ăn sáng ngon rẻ, món nào cũng freeship
Bún Riêu, Cà Phê Freeship 0Đ</t>
  </si>
  <si>
    <r>
      <rPr>
        <u/>
        <sz val="10"/>
        <color rgb="FF1155CC"/>
        <rFont val="Calibri"/>
      </rPr>
      <t xml:space="preserve">[Mart]_BAU_Tươi Ngon Mỗi Ngày_Giảm Đến 150.000Đ
</t>
    </r>
    <r>
      <rPr>
        <sz val="10"/>
        <rFont val="Calibri"/>
      </rPr>
      <t>[PLF CP_add]_Tết_Quán Mở Xuyên Tết, giảm 88.000Đ</t>
    </r>
  </si>
  <si>
    <r>
      <rPr>
        <u/>
        <sz val="10"/>
        <color rgb="FF1155CC"/>
        <rFont val="Calibri"/>
      </rPr>
      <t>[SJBP]_Starbucks Coffee_WC Mon</t>
    </r>
    <r>
      <rPr>
        <sz val="10"/>
        <rFont val="Calibri"/>
      </rPr>
      <t xml:space="preserve"> 250102_Starbucks Coffee_10 cities
[PLF CP_add]_Tết_Quán Mở Xuyên Tết, giảm 88.000Đ</t>
    </r>
  </si>
  <si>
    <r>
      <rPr>
        <u/>
        <sz val="10"/>
        <color rgb="FF1155CC"/>
        <rFont val="Calibri"/>
      </rPr>
      <t xml:space="preserve">[Mart]_Thematic_Tươi Ngon Mỗi Ngày_Giảm Đến 79.000Đ
</t>
    </r>
    <r>
      <rPr>
        <sz val="10"/>
        <rFont val="Calibri"/>
      </rPr>
      <t>[PLF CP_add]_Tết_Quán Mở Xuyên Tết, giảm 88.000Đ</t>
    </r>
  </si>
  <si>
    <r>
      <rPr>
        <u/>
        <sz val="10"/>
        <color rgb="FF1155CC"/>
        <rFont val="Calibri"/>
      </rPr>
      <t>[SJBP]_Starbucks Coffee_Indi 4-7.2</t>
    </r>
    <r>
      <rPr>
        <sz val="10"/>
        <rFont val="Calibri"/>
      </rPr>
      <t xml:space="preserve"> 250102_Starbucks Coffee_10 cities
"[SJBP]_Starbucks Coffee_30% off_21-24.1 250102_Starbucks Coffee_10 cities
""[PLF CP]_BAU_Nạp năng lượng sáng giảm 30.000Đ
Hủ Tiếu Bò Viên, Cà Phê Giảm 30.000Đ"""</t>
    </r>
  </si>
  <si>
    <t>[Mass Ads]_OB_Vạn Món Giá Hời, Mời Deal Giảm 50.000Đ
còn lại: "[PLF CP]_BAU_Ăn sáng ngon rẻ, món nào cũng freeship
Bánh Mì, Cà Phê Freeship 0Đ"</t>
  </si>
  <si>
    <t>"[PLF CP]_BAU_Ăn Sập Bốn Phương, giảm 18,000đ_All OTH
Text: Bánh Cuốn, Cà Phê Giảm 18.000Đ"</t>
  </si>
  <si>
    <r>
      <rPr>
        <u/>
        <sz val="10"/>
        <color rgb="FF1155CC"/>
        <rFont val="Calibri"/>
      </rPr>
      <t>[SJBP]_The Coffee House_WC</t>
    </r>
    <r>
      <rPr>
        <sz val="10"/>
        <rFont val="Calibri"/>
      </rPr>
      <t xml:space="preserve"> 241231_The Coffee House_7 cities
[PLF CP]_BAU_Bữa sáng ngon rẻ, chỉ từ 10.000Đ
Bánh Bao, Cà Phê Chỉ 10.000Đ</t>
    </r>
  </si>
  <si>
    <t>[PLF CP]_BAU_Nạp năng lượng sáng giảm 30.000Đ
Mì Quảng, Bún Cá Giảm 30.000Đ"</t>
  </si>
  <si>
    <r>
      <rPr>
        <u/>
        <sz val="10"/>
        <color rgb="FF1155CC"/>
        <rFont val="Calibri"/>
      </rPr>
      <t xml:space="preserve">[Mart]_BAU_Chợ Tươi Bao Ship_16.000Đ
</t>
    </r>
    <r>
      <rPr>
        <sz val="10"/>
        <rFont val="Calibri"/>
      </rPr>
      <t>[PLF CP]_BAU_Ăn sáng ngon rẻ, món nào cũng freeship
Bún Riêu, Miến Gà Freeship 0Đ</t>
    </r>
  </si>
  <si>
    <r>
      <rPr>
        <u/>
        <sz val="10"/>
        <color rgb="FF1155CC"/>
        <rFont val="Calibri"/>
      </rPr>
      <t>[SJBP]_Starbucks Coffee_WC Mon</t>
    </r>
    <r>
      <rPr>
        <sz val="10"/>
        <rFont val="Calibri"/>
      </rPr>
      <t xml:space="preserve"> 250102_Starbucks Coffee_10 cities
"[PLF CP]_BAU_Nạp năng lượng sáng giảm 30.000Đ
Text: Hủ Tiếu, Cà Phê Giảm 30.000Đ"</t>
    </r>
  </si>
  <si>
    <t>[PLF CP]_BAU_Bữa sáng ngon rẻ, chỉ từ 10.000Đ
Text: Bánh Mì, Cà Phê Chỉ Từ 10.000Đ</t>
  </si>
  <si>
    <r>
      <rPr>
        <u/>
        <sz val="10"/>
        <color rgb="FF1155CC"/>
        <rFont val="Calibri"/>
      </rPr>
      <t>[JBP]_Phúc Long Coffee &amp; Tea_13-15.2</t>
    </r>
    <r>
      <rPr>
        <sz val="10"/>
        <rFont val="Calibri"/>
      </rPr>
      <t xml:space="preserve"> 20240516_Phúc Long Coffee &amp; Tea_17 cities
[PLF CP]_BAU_Ăn Sập Bốn Phương, giảm 18.000đ_All OTH
Text: Phở, Bánh Canh Giảm 18.000Đ</t>
    </r>
  </si>
  <si>
    <r>
      <rPr>
        <u/>
        <sz val="10"/>
        <color rgb="FF1155CC"/>
        <rFont val="Calibri"/>
      </rPr>
      <t>[JBP]_Phúc Long Coffee &amp; Tea_13-15.2</t>
    </r>
    <r>
      <rPr>
        <sz val="10"/>
        <rFont val="Calibri"/>
      </rPr>
      <t xml:space="preserve"> 20240516_Phúc Long Coffee &amp; Tea_17 cities
[PLF CP]_BAU_Ăn sáng ngon rẻ, giảm 20.000Đ
Bánh Mì, Cà Phê Giảm 20.000Đ</t>
    </r>
  </si>
  <si>
    <r>
      <rPr>
        <u/>
        <sz val="10"/>
        <color rgb="FF1155CC"/>
        <rFont val="Calibri"/>
      </rPr>
      <t xml:space="preserve">[Mart]_BAU_Tươi Ngon Mỗi Ngày_Giảm Đến 150.000Đ
</t>
    </r>
    <r>
      <rPr>
        <sz val="10"/>
        <rFont val="Calibri"/>
      </rPr>
      <t>"[PLF CP]_BAU_Ăn Sập Bốn Phương, giảm 18,000đ_All OTH
Bún Cá, Miến Gà Giảm 18.000Đ"</t>
    </r>
  </si>
  <si>
    <t>[PLF CP]_BAU_Nạp năng lượng sáng giảm 30.000Đ
Bún Bò, Cà Phê Giảm 30.000Đ</t>
  </si>
  <si>
    <r>
      <rPr>
        <u/>
        <sz val="10"/>
        <color rgb="FF1155CC"/>
        <rFont val="Calibri"/>
      </rPr>
      <t>[JBP]_Phúc Long Coffee &amp; Tea_Trà sữa 10k</t>
    </r>
    <r>
      <rPr>
        <sz val="10"/>
        <rFont val="Calibri"/>
      </rPr>
      <t xml:space="preserve"> 20240516_Phúc Long Coffee &amp; Tea_17 cities
"[PLF CP]_BAU_Ăn sáng ngon rẻ, giảm 20.000Đ
Bún Bò, Cà Phê Giảm 20.000Đ</t>
    </r>
  </si>
  <si>
    <r>
      <rPr>
        <u/>
        <sz val="10"/>
        <color rgb="FF1155CC"/>
        <rFont val="Calibri"/>
      </rPr>
      <t>[JBP]_Phúc Long Coffee &amp; Tea_Trà sữa 10k</t>
    </r>
    <r>
      <rPr>
        <sz val="10"/>
        <rFont val="Calibri"/>
      </rPr>
      <t xml:space="preserve"> 20240516_Phúc Long Coffee &amp; Tea_17 cities
"[PLF CP]_BAU_Nạp năng lượng sáng giảm 30.000Đ
Bún Riêu, Hủ Tiếu Giảm 30.000Đ"</t>
    </r>
  </si>
  <si>
    <t>[PLF CP]_BAU_Ăn sáng ngon rẻ, món nào cũng freeship
Mì Quảng, Bún Thái Freeship 0Đ</t>
  </si>
  <si>
    <r>
      <rPr>
        <u/>
        <sz val="10"/>
        <color rgb="FF1155CC"/>
        <rFont val="Calibri"/>
      </rPr>
      <t xml:space="preserve">[Mart]_BAU_Chợ Tươi Bao Ship_16.000Đ
</t>
    </r>
    <r>
      <rPr>
        <sz val="10"/>
        <rFont val="Calibri"/>
      </rPr>
      <t>[PLF CP]_BAU_Ăn Sập Bốn Phương, giảm 18.000đ_All OTH
 Miến Trộn, Bánh Canh Giảm 18.000Đ</t>
    </r>
  </si>
  <si>
    <t>[PLF CP]_BAU_Nạp năng lượng sáng giảm 30.000Đ
Hủ Tiếu, Bún Riêu Giảm 30.000Đ</t>
  </si>
  <si>
    <r>
      <rPr>
        <u/>
        <sz val="10"/>
        <color rgb="FF1155CC"/>
        <rFont val="Calibri"/>
      </rPr>
      <t>[JBP]_Phúc Long Coffee &amp; Tea_Mua 3 tặng 2</t>
    </r>
    <r>
      <rPr>
        <sz val="10"/>
        <rFont val="Calibri"/>
      </rPr>
      <t xml:space="preserve">  20240516_Phúc Long Coffee &amp; Tea_17 cities
"[PLF CP]_BAU_Ăn Sập Bốn Phương, giảm 18.000đ_All OTH
Bánh Mì, Cà Phê Giảm 18.000Đ"</t>
    </r>
  </si>
  <si>
    <r>
      <rPr>
        <u/>
        <sz val="10"/>
        <color rgb="FF1155CC"/>
        <rFont val="Calibri"/>
      </rPr>
      <t>[JBP]_Phúc Long Coffee &amp; Tea_Mua 3 tặng 2</t>
    </r>
    <r>
      <rPr>
        <sz val="10"/>
        <rFont val="Calibri"/>
      </rPr>
      <t xml:space="preserve">  20240516_Phúc Long Coffee &amp; Tea_17 cities
[PLF CP]_BAU_Ăn sáng ngon rẻ, giảm 20.000Đ
Hủ Tiếu, Bánh Mì Giảm 20.000Đ</t>
    </r>
  </si>
  <si>
    <r>
      <rPr>
        <u/>
        <sz val="10"/>
        <color rgb="FF1155CC"/>
        <rFont val="Calibri"/>
      </rPr>
      <t>[JBP]_Phúc Long Coffee &amp; Tea_Trà sữa 10k</t>
    </r>
    <r>
      <rPr>
        <sz val="10"/>
        <rFont val="Calibri"/>
      </rPr>
      <t xml:space="preserve"> 20240516_Phúc Long Coffee &amp; Tea_17 cities
[PLF CP]_BAU_Nạp năng lượng sáng giảm 30.000Đ
Bún Bò, Cà Phê Muối Giảm 30.000Đ</t>
    </r>
  </si>
  <si>
    <t>[PLF CP]_BAU_Ăn Sập Bốn Phương, giảm 18,000đ_All OTH
Bún Thịt Nướng, Cà Phê Giảm 18.000Đ</t>
  </si>
  <si>
    <r>
      <rPr>
        <u/>
        <sz val="10"/>
        <color rgb="FF1155CC"/>
        <rFont val="Calibri"/>
      </rPr>
      <t xml:space="preserve">[Mart]_BAU_Tươi Ngon Mỗi Ngày_Giảm Đến 150.000Đ
</t>
    </r>
    <r>
      <rPr>
        <sz val="10"/>
        <rFont val="Calibri"/>
      </rPr>
      <t>[PLF CP]_BAU_Ăn sáng ngon rẻ, giảm 20.000Đ
Bánh Canh, Cháo Sườn Giảm 20.000Đ</t>
    </r>
  </si>
  <si>
    <r>
      <rPr>
        <u/>
        <sz val="10"/>
        <color rgb="FF1155CC"/>
        <rFont val="Calibri"/>
      </rPr>
      <t>[VIP]_Phúc Long Coffee &amp; Tea_4.3</t>
    </r>
    <r>
      <rPr>
        <sz val="10"/>
        <rFont val="Calibri"/>
      </rPr>
      <t xml:space="preserve"> 20240516_Phúc Long Coffee &amp; Tea_17 cities
"[PLF CP]_BAU_Ăn sáng ngon rẻ, giảm 20.000Đ
Phở Bò, Bún Thái Giảm 20.000Đ"</t>
    </r>
  </si>
  <si>
    <r>
      <rPr>
        <u/>
        <sz val="10"/>
        <color rgb="FF1155CC"/>
        <rFont val="Calibri"/>
      </rPr>
      <t>[JBP]_KATINAT Coffee &amp; Tea House_M2T1</t>
    </r>
    <r>
      <rPr>
        <sz val="10"/>
        <rFont val="Calibri"/>
      </rPr>
      <t xml:space="preserve"> 250119_Katinat Saigon Kafe_11 cities
[PLF CP]_BAU_Ăn sáng ngon rẻ, giảm 20.000Đ
Cà Phê, Bún Bò Giảm 20.000Đ</t>
    </r>
  </si>
  <si>
    <r>
      <rPr>
        <u/>
        <sz val="10"/>
        <color rgb="FF1155CC"/>
        <rFont val="Calibri"/>
      </rPr>
      <t xml:space="preserve">[Mart]_BAU_Chợ Tươi Bao Ship_16.000Đ
</t>
    </r>
    <r>
      <rPr>
        <sz val="10"/>
        <rFont val="Calibri"/>
      </rPr>
      <t>[PLF CP]_BAU_Ăn sáng ngon rẻ, món nào cũng freeship
Bánh Đa Cua, Xôi, Cà Phê Freeship 0Đ</t>
    </r>
  </si>
  <si>
    <t>[PLF CP]_BAU_Bữa sáng ngon rẻ, chỉ từ 10.000Đ
Bánh Mì, Cà Phê Chỉ 10.000Đ</t>
  </si>
  <si>
    <r>
      <rPr>
        <u/>
        <sz val="10"/>
        <color rgb="FF1155CC"/>
        <rFont val="Calibri"/>
      </rPr>
      <t>[SJBP]_Phúc Long Coffee &amp; Tea_M2T1-Mar</t>
    </r>
    <r>
      <rPr>
        <sz val="10"/>
        <rFont val="Calibri"/>
      </rPr>
      <t xml:space="preserve"> 20240516_Phúc Long Coffee &amp; Tea_17 cities
"[PLF CP]_BAU_Nạp năng lượng sáng giảm 30.000Đ
Hủ Tiếu Sườn , Bò Kho Giảm 30.000Đ"</t>
    </r>
  </si>
  <si>
    <r>
      <rPr>
        <u/>
        <sz val="10"/>
        <color rgb="FF1155CC"/>
        <rFont val="Calibri"/>
      </rPr>
      <t>[SJBP]_Phúc Long Coffee &amp; Tea_10k - Mar</t>
    </r>
    <r>
      <rPr>
        <sz val="10"/>
        <rFont val="Calibri"/>
      </rPr>
      <t xml:space="preserve"> 20240516_Phúc Long Coffee &amp; Tea_17 cities
 [PLF CP]_BAU_Ăn Sập Bốn Phương, giảm 18,000đ_All OTH
Text: Bún Bò, Hủ Tiếu Giảm 18.000Đ</t>
    </r>
  </si>
  <si>
    <t>"""[PLF CP]_BAU_Ăn sáng ngon rẻ, món nào cũng freeship
Bún Riêu, Cà Phê Freeship 0Đ"</t>
  </si>
  <si>
    <r>
      <rPr>
        <u/>
        <sz val="10"/>
        <color rgb="FF1155CC"/>
        <rFont val="Calibri"/>
      </rPr>
      <t xml:space="preserve">[Mart]_BAU_Tươi Ngon Mỗi Ngày_Giảm Đến 150.000Đ
</t>
    </r>
    <r>
      <rPr>
        <sz val="10"/>
        <rFont val="Calibri"/>
      </rPr>
      <t>[PLF CP]_BAU_Ăn sáng ngon rẻ, giảm 20.000Đ
Text: Mì Quảng, Bún Riêu Giảm 20.000Đ</t>
    </r>
  </si>
  <si>
    <t>[PLF CP]_BAU_Ăn Sập Bốn Phương, giảm 18,000đ_All OTH
Bánh Mì Chả Nóng, Cà Phê Giảm 18.000Đ</t>
  </si>
  <si>
    <r>
      <rPr>
        <u/>
        <sz val="10"/>
        <color rgb="FF1155CC"/>
        <rFont val="Calibri"/>
      </rPr>
      <t>[SJBP]_Phúc Long Coffee &amp; Tea_M2T1-Mar</t>
    </r>
    <r>
      <rPr>
        <sz val="10"/>
        <rFont val="Calibri"/>
      </rPr>
      <t xml:space="preserve"> 20240516_Phúc Long Coffee &amp; Tea_17 cities
"""[PLF CP]_BAU_Bữa sáng ngon rẻ, chỉ từ 10.000Đ
Bánh Mì, Cà Phê Chỉ Từ 10.000Đ"""</t>
    </r>
  </si>
  <si>
    <t>"[PLF CP]_BAU_Ăn sáng ngon rẻ, giảm 20.000Đ
Text: Mì Quảng, Bún Riêu Giảm 20.000Đ"</t>
  </si>
  <si>
    <r>
      <rPr>
        <u/>
        <sz val="10"/>
        <color rgb="FF1155CC"/>
        <rFont val="Calibri"/>
      </rPr>
      <t>[SJBP]_The Coffee House_WC</t>
    </r>
    <r>
      <rPr>
        <sz val="10"/>
        <rFont val="Calibri"/>
      </rPr>
      <t xml:space="preserve"> 241231_The Coffee House_7 cities
"[PLF CP]_BAU_Ăn Sập Bốn Phương, giảm 18,000đ_All OTH
Bánh Mì Chả Nóng, Cà Phê Giảm 18.000Đ"</t>
    </r>
  </si>
  <si>
    <r>
      <rPr>
        <u/>
        <sz val="10"/>
        <color rgb="FF1155CC"/>
        <rFont val="Calibri"/>
      </rPr>
      <t xml:space="preserve">[Mart]_BAU_Chợ Tươi Bao Ship_16.000Đ
</t>
    </r>
    <r>
      <rPr>
        <sz val="10"/>
        <rFont val="Calibri"/>
      </rPr>
      <t>[PLF CP]_BAU_Ăn Sập Bốn Phương, giảm 18,000đ_All OTH
Phở Bò, Hủ Tiếu Nam Vang Giảm 18.000Đ</t>
    </r>
  </si>
  <si>
    <r>
      <rPr>
        <u/>
        <sz val="10"/>
        <color rgb="FF1155CC"/>
        <rFont val="Calibri"/>
      </rPr>
      <t>[SJBP]_Phúc Long Coffee &amp; Tea_M3T2-Mar</t>
    </r>
    <r>
      <rPr>
        <sz val="10"/>
        <rFont val="Calibri"/>
      </rPr>
      <t xml:space="preserve"> 20240516_Phúc Long Coffee &amp; Tea_17 cities
[PLF CP]_BAU_Bữa sáng ngon rẻ, chỉ từ 10.000Đ
Xôi Mặn, Bạc Xỉu Chỉ Từ 10.000Đ</t>
    </r>
  </si>
  <si>
    <t>[Mass Ads]_OB_Vạn Món Giá Hời, Mời Deal Giảm 50.000Đ
còn lại: [PLF CP]_BAU_Ăn sáng ngon rẻ, món nào cũng freeship
Bánh Giò, Cà Phê Freeship 0Đ</t>
  </si>
  <si>
    <r>
      <rPr>
        <u/>
        <sz val="10"/>
        <color rgb="FF1155CC"/>
        <rFont val="Calibri"/>
      </rPr>
      <t>[SJBP]_Phúc Long Coffee &amp; Tea_10k - Mar</t>
    </r>
    <r>
      <rPr>
        <sz val="10"/>
        <rFont val="Calibri"/>
      </rPr>
      <t xml:space="preserve"> 20240516_Phúc Long Coffee &amp; Tea_17 cities
[PLF CP]_BAU_Ăn sáng ngon rẻ, món nào cũng freeship
Bánh Mì, Cà Phê  Freeship 0Đ</t>
    </r>
  </si>
  <si>
    <t>[PLF CP]_BAU_Nạp năng lượng sáng giảm 30.000Đ
Phở Bò, Cà Phê Muối Giảm 30.000Đ</t>
  </si>
  <si>
    <r>
      <rPr>
        <u/>
        <sz val="10"/>
        <color rgb="FF1155CC"/>
        <rFont val="Calibri"/>
      </rPr>
      <t xml:space="preserve">[Mart]_BAU_Tươi Ngon Mỗi Ngày_Giảm Đến 150.000Đ
</t>
    </r>
    <r>
      <rPr>
        <sz val="10"/>
        <rFont val="Calibri"/>
      </rPr>
      <t>[PLF CP]_BAU_Ăn sáng ngon rẻ, món nào cũng freeship
Bún Riêu, Miến Gà Freeship 0Đ</t>
    </r>
  </si>
  <si>
    <r>
      <rPr>
        <u/>
        <sz val="10"/>
        <color rgb="FF1155CC"/>
        <rFont val="Calibri"/>
      </rPr>
      <t>[SJBP]_Starbucks Coffee_WC Mon</t>
    </r>
    <r>
      <rPr>
        <sz val="10"/>
        <rFont val="Calibri"/>
      </rPr>
      <t xml:space="preserve"> 250102_Starbucks Coffee_10 cities
[PLF CP]_BAU_Bữa sáng ngon rẻ, chỉ từ 10.000Đ
Bún Xào, Cà Phê Chỉ 10.000Đ</t>
    </r>
  </si>
  <si>
    <r>
      <rPr>
        <u/>
        <sz val="10"/>
        <color rgb="FF1155CC"/>
        <rFont val="Calibri"/>
      </rPr>
      <t>[VIP]_Phúc Long Coffee &amp; Tea_2-3.4</t>
    </r>
    <r>
      <rPr>
        <sz val="10"/>
        <rFont val="Calibri"/>
      </rPr>
      <t xml:space="preserve"> 20240516_Phúc Long Coffee &amp; Tea_17 cities
"[PLF CP]_BAU_Ăn sáng ngon rẻ, giảm 20.000Đ
Bún Bò, Cà Phê Giảm 20.000Đ"</t>
    </r>
  </si>
  <si>
    <t>[PLF CP]_BAU_Ăn sáng ngon rẻ, giảm 20.000Đ
Phở, Bún Bò, Mì Quảng Giảm 20.000Đ</t>
  </si>
  <si>
    <r>
      <rPr>
        <u/>
        <sz val="10"/>
        <color rgb="FF1155CC"/>
        <rFont val="Calibri"/>
      </rPr>
      <t xml:space="preserve">[Mart]_BAU_Chợ Tươi Bao Ship_16.000Đ
</t>
    </r>
    <r>
      <rPr>
        <sz val="10"/>
        <rFont val="Calibri"/>
      </rPr>
      <t>[PLF CP]_BAU_Nạp năng lượng sáng giảm 30.000Đ
Bún Riêu,  Phở, Hủ Tiếu Giảm 30.000Đ</t>
    </r>
  </si>
  <si>
    <t>[PLF CP]_BAU_Ăn sáng ngon rẻ, món nào cũng freeship
Bánh Canh, Bún Thái Freeship 0Đ</t>
  </si>
  <si>
    <r>
      <rPr>
        <u/>
        <sz val="10"/>
        <color rgb="FF1155CC"/>
        <rFont val="Calibri"/>
      </rPr>
      <t>[SuperVIP]_Phúc Long Coffee &amp; Tea_Apr</t>
    </r>
    <r>
      <rPr>
        <sz val="10"/>
        <rFont val="Calibri"/>
      </rPr>
      <t xml:space="preserve"> 20240516_Phúc Long Coffee &amp; Tea_17 cities
[PLF CP]_BAU_Nạp năng lượng sáng giảm 30.000Đ
Text: Hủ Tiếu, Cà Phê Giảm 30.000Đ</t>
    </r>
  </si>
  <si>
    <r>
      <rPr>
        <u/>
        <sz val="10"/>
        <color rgb="FF1155CC"/>
        <rFont val="Calibri"/>
      </rPr>
      <t>[SuperVIP]_Phúc Long Coffee &amp; Tea_Apr</t>
    </r>
    <r>
      <rPr>
        <sz val="10"/>
        <rFont val="Calibri"/>
      </rPr>
      <t xml:space="preserve"> 20240516_Phúc Long Coffee &amp; Tea_17 cities
[PLF CP]_BAU_Ăn sáng ngon rẻ, món nào cũng freeship
Bún Riêu, Miến Gà Freeship 0Đ</t>
    </r>
  </si>
  <si>
    <t>"[PLF CP]_BAU_Nạp năng lượng sáng giảm 30.000Đ
Mì Quảng, Bún Cá Giảm 30.000Đ"""</t>
  </si>
  <si>
    <r>
      <rPr>
        <u/>
        <sz val="10"/>
        <color rgb="FF1155CC"/>
        <rFont val="Calibri"/>
      </rPr>
      <t xml:space="preserve">[Mart]_BAU_Tươi Ngon Mỗi Ngày_Giảm Đến 150.000Đ
</t>
    </r>
    <r>
      <rPr>
        <sz val="10"/>
        <rFont val="Calibri"/>
      </rPr>
      <t>[PLF CP]_BAU_Ăn Sập Bốn Phương, giảm 18,000đ_All OTH
Text: Bánh Cuốn, Cà Phê Giảm 18.000Đ</t>
    </r>
  </si>
  <si>
    <t>[PLF CP]_BAU_Nạp năng lượng sáng giảm 30.000Đ
Hủ Tiếu Bò Viên, Cà Phê Giảm 30.000Đ</t>
  </si>
  <si>
    <t>[PLF CP]_BAU_Bữa sáng ngon rẻ, chỉ từ 10.000Đ
Bánh Bao, Cà Phê Chỉ 10.000Đ</t>
  </si>
  <si>
    <r>
      <rPr>
        <u/>
        <sz val="10"/>
        <color rgb="FF1155CC"/>
        <rFont val="Calibri"/>
      </rPr>
      <t xml:space="preserve">[Mart]_BAU_Tươi Ngon Mỗi Ngày_Giảm Đến 150.000Đ
</t>
    </r>
    <r>
      <rPr>
        <sz val="10"/>
        <rFont val="Calibri"/>
      </rPr>
      <t>[PLF CP]_BAU_Nạp năng lượng sáng giảm 30.000Đ
Phở Bò, Cà Phê Muối Giảm 30.000Đ</t>
    </r>
  </si>
  <si>
    <r>
      <rPr>
        <u/>
        <sz val="10"/>
        <color rgb="FF1155CC"/>
        <rFont val="Calibri"/>
      </rPr>
      <t>[SJBP]_Phúc Long Coffee &amp; Tea_M2T1-Apr</t>
    </r>
    <r>
      <rPr>
        <sz val="10"/>
        <rFont val="Calibri"/>
      </rPr>
      <t xml:space="preserve"> 20240516_Phúc Long Coffee &amp; Tea_17 cities
[PLF CP]_BAU_Bữa sáng ngon rẻ, chỉ từ 10.000Đ
Bánh Cuốn, Cà Phê Chỉ 10.000Đ</t>
    </r>
  </si>
  <si>
    <r>
      <rPr>
        <u/>
        <sz val="10"/>
        <color rgb="FF1155CC"/>
        <rFont val="Calibri"/>
      </rPr>
      <t>[SJBP]_Phúc Long Coffee &amp; Tea_M2T1-Apr</t>
    </r>
    <r>
      <rPr>
        <sz val="10"/>
        <rFont val="Calibri"/>
      </rPr>
      <t xml:space="preserve"> 20240516_Phúc Long Coffee &amp; Tea_17 cities
"[PLF CP]_BAU_Nạp năng lượng sáng giảm 30.000Đ
Bún Bò, Phở Gà Giảm 30.000Đ"</t>
    </r>
  </si>
  <si>
    <t>[Mass Ads]_OB_Vạn Món Giá Hời, Mời Deal Giảm 50.000Đ
[PLF CP]_BAU_Ăn sáng ngon rẻ, giảm 20.000Đ
Hủ Tiếu, Bánh Mì Giảm 20.000Đ</t>
  </si>
  <si>
    <t>"[PLF CP]_BAU_Ăn Sập Bốn Phương, giảm 18.000đ_All OTH
Bánh Canh, Phở Bò Giảm 18.000Đ"</t>
  </si>
  <si>
    <t>[PLF CP]_BAU_Nạp năng lượng sáng giảm 30.000Đ
Bún Bò, Cà Phê Muối Giảm 30.000Đ</t>
  </si>
  <si>
    <t>[PLF CP]_5.5 CP_Deal Ngon Chào Hè, Giảm 55.000Đ
Khai Deal Mùa Hè, Giảm 55k</t>
  </si>
  <si>
    <t>[PLF CP]_WC_Thứ 2 Đầu Tuần, Giảm tới 40.000Đ
Cafe, Bánh mì, Xôi ngon... giảm tới 40.000Đ</t>
  </si>
  <si>
    <t>[PLF CP]_WC_Thứ 3 Thả Ga, Freeship 0Đ
Thứ 3 rộn ràng, freeship toàn sàn</t>
  </si>
  <si>
    <t xml:space="preserve">[PLF CP]_30.4 - 1.5_Nghỉ Lễ No Say, Freeship tới 44.000Đ
</t>
  </si>
  <si>
    <r>
      <rPr>
        <u/>
        <sz val="10"/>
        <color rgb="FF1155CC"/>
        <rFont val="Calibri"/>
      </rPr>
      <t>[SJBP]_Highlands Coffee_BAU Weekday</t>
    </r>
    <r>
      <rPr>
        <sz val="10"/>
        <rFont val="Calibri"/>
      </rPr>
      <t xml:space="preserve">  241231_Highlands Coffee_36 cities
[PLF CP]_5.5 CP_Ngày Hè Sôi Động, Freeship 0Đ
Ngày Hè Sôi Động, Freeship 0Đ</t>
    </r>
  </si>
  <si>
    <t>[PLF CP]_5.5 CP_Ngày Hè Sôi Động, Freeship 0Đ
Ngày Hè Sôi Động, Freeship 0Đ</t>
  </si>
  <si>
    <t>[PLF CP]_WC_Thứ 3 Ăn Ngon, Giảm 30.000Đ
Bún bò, cháo sườn, cơm tấm ... giảm 30.000Đ</t>
  </si>
  <si>
    <t>[PLF CP]_Vesak_Ăn Chay Thanh Tịnh, Freeship 20.000Đ
Món chay thanh tịnh, Freeship 20.000Đ</t>
  </si>
  <si>
    <r>
      <rPr>
        <u/>
        <sz val="10"/>
        <color rgb="FF1155CC"/>
        <rFont val="Calibri"/>
      </rPr>
      <t>[SJBP]_The Coffee House_WC</t>
    </r>
    <r>
      <rPr>
        <sz val="10"/>
        <rFont val="Calibri"/>
      </rPr>
      <t xml:space="preserve"> 241231_The Coffee House_7 cities
[PLF CP]_BAU_Bữa sáng ngon rẻ, chỉ từ 10.000Đ
Sáng nay ăn gì chỉ từ 10.000Đ?</t>
    </r>
  </si>
  <si>
    <t>[PLF CP]_Vesak_Ăn Chay Thanh Tịnh, Freeship 20.000Đ</t>
  </si>
  <si>
    <t>[PLF CP]_BAU_Ăn hết Việt Nam Bao liền nửa giá_ĐN + OTH
Nhập mã ANHETVN - Giảm 50%</t>
  </si>
  <si>
    <t>[PLF CP]_Summer Thematic_Deal Healthy Cho Dáng Xinh
Salad, poke, nước ép... đẹp dáng sáng da</t>
  </si>
  <si>
    <t>5h - 8h [PLF CP]_Mid Month_Săn Deal Giữa Tháng, Giảm tới 75.000Đ
Bánh lọc, bún bò Huế, cơm tấm... giảm tới 75.000Đ
8h - 10h [PLF CP]_Mid Month_Siêu Deal Giữa Tháng, Giảm tới 35.000Đ
Trà thanh nhiệt, bánh mì, sữa đậu nành... giảm tới 35.000Đ</t>
  </si>
  <si>
    <t>[PLF CP]_BAU_Ăn hết Việt Nam Bao liền nửa giá_ĐN + OTH
Nhập mã ANHETVN - Giảm 50% cap 20.000Đ</t>
  </si>
  <si>
    <t>5h - 8h [PLF CP]_SPFDay_Săn Deal Ăn Ngon giảm tới 75.000Đ
Bún bò Huế, bánh canh... sáng deal lớn 75K
8h - 10h [PLF CP]_SPFDay_Ăn Thả Ga, Freeship tới 60.000Đ
Bánh mì chảo, bún đậu... Freeship 60k</t>
  </si>
  <si>
    <t>[PLF CP]_WC_Thứ 2 Đầu Tuần, Giảm tới 40.000Đ</t>
  </si>
  <si>
    <r>
      <rPr>
        <u/>
        <sz val="10"/>
        <color rgb="FF1155CC"/>
        <rFont val="Calibri"/>
      </rPr>
      <t>[SJBP]_Starbucks Coffee_Indi 20-25</t>
    </r>
    <r>
      <rPr>
        <sz val="10"/>
        <rFont val="Calibri"/>
      </rPr>
      <t xml:space="preserve"> 250102_Starbucks Coffee_10 cities</t>
    </r>
  </si>
  <si>
    <t>[PLF CP]_Summer Thematic_Deal Healthy Cho Dáng Xinh
Trái cây dầm, sinh tố, gỏi cuốn... healthy mùa hè</t>
  </si>
  <si>
    <t>[PLF CP]_WC_Thứ 6 Rộn Ràng, Giảm 50.000Đ
Tặng mã giảm 50.000Đ duy nhất thứ 6</t>
  </si>
  <si>
    <r>
      <rPr>
        <u/>
        <sz val="10"/>
        <color rgb="FF1155CC"/>
        <rFont val="Calibri"/>
      </rPr>
      <t>[Alacarte CB]_HomeFarm_May_CB9_SJBP</t>
    </r>
    <r>
      <rPr>
        <sz val="10"/>
        <rFont val="Calibri"/>
      </rPr>
      <t>_HP, BN
[PLF CP]_WC_Quán Hot Gần Xa, Freeship 60.000Đ</t>
    </r>
  </si>
  <si>
    <t>[PLF CP]_BAU_Ăn hết Việt Nam Bao liền nửa giá_ĐN + OTH
Nhập mã ANHETVN - Giảm 50% cap 20k</t>
  </si>
  <si>
    <r>
      <rPr>
        <u/>
        <sz val="10"/>
        <color rgb="FF1155CC"/>
        <rFont val="Calibri"/>
      </rPr>
      <t>[SJBP]_The Coffee House_WC</t>
    </r>
    <r>
      <rPr>
        <sz val="10"/>
        <rFont val="Calibri"/>
      </rPr>
      <t xml:space="preserve"> 241231_The Coffee House_7 cities</t>
    </r>
  </si>
  <si>
    <r>
      <rPr>
        <u/>
        <sz val="10"/>
        <color rgb="FF1155CC"/>
        <rFont val="Calibri"/>
      </rPr>
      <t>[SJBP]_Starbucks Coffee_WC Mon</t>
    </r>
    <r>
      <rPr>
        <sz val="10"/>
        <rFont val="Calibri"/>
      </rPr>
      <t xml:space="preserve"> 250520_Starbucks Coffee_12 cities
[PLF CP]_WC_Thứ 2 Đầu Tuần, Giảm Tới 40.000Đ</t>
    </r>
  </si>
  <si>
    <t>[PLF CP]_WC_Thử Ngay Quán Mới, Giảm Tới 30.000đ
Thử bữa sáng quán lạ mà quen, giảm 30.000Đ</t>
  </si>
  <si>
    <r>
      <rPr>
        <u/>
        <sz val="10"/>
        <color rgb="FF1155CC"/>
        <rFont val="Calibri"/>
      </rPr>
      <t>[SJBP]_Phúc Long Coffee &amp; Tea_Combo 119k_Jun</t>
    </r>
    <r>
      <rPr>
        <sz val="10"/>
        <color rgb="FF000000"/>
        <rFont val="Calibri"/>
      </rPr>
      <t xml:space="preserve"> 20240516_Phúc Long Coffee &amp; Tea_17 cities</t>
    </r>
  </si>
  <si>
    <r>
      <rPr>
        <u/>
        <sz val="10"/>
        <color rgb="FF1155CC"/>
        <rFont val="Calibri"/>
      </rPr>
      <t>[SJBP]_Phúc Long Coffee &amp; Tea_Combo 119k_Jun</t>
    </r>
    <r>
      <rPr>
        <sz val="10"/>
        <color rgb="FF000000"/>
        <rFont val="Calibri"/>
      </rPr>
      <t xml:space="preserve"> 20240516_Phúc Long Coffee &amp; Tea_17 cities</t>
    </r>
  </si>
  <si>
    <t xml:space="preserve"> [PLF CP]_BAU_Nạp năng lượng sáng giảm 30.000Đ</t>
  </si>
  <si>
    <r>
      <rPr>
        <u/>
        <sz val="10"/>
        <color rgb="FF1155CC"/>
        <rFont val="Calibri"/>
      </rPr>
      <t>[SJBP]_The Coffee House_WC</t>
    </r>
    <r>
      <rPr>
        <sz val="10"/>
        <rFont val="Calibri"/>
      </rPr>
      <t xml:space="preserve"> 241231_The Coffee House_7 cities</t>
    </r>
  </si>
  <si>
    <t xml:space="preserve"> [PLF CP]_WC_Quán Hot Gần Xa, Freeship 60.000Đ</t>
  </si>
  <si>
    <t>[Exclude NU] [PLF CP]_BAU_Bữa sáng ngon rẻ, chỉ từ 10.000Đ</t>
  </si>
  <si>
    <r>
      <rPr>
        <u/>
        <sz val="10"/>
        <color rgb="FF1155CC"/>
        <rFont val="Calibri"/>
      </rPr>
      <t>[SJBP]_The Coffee House_BAU 1Đ</t>
    </r>
    <r>
      <rPr>
        <sz val="10"/>
        <color rgb="FF000000"/>
        <rFont val="Calibri"/>
      </rPr>
      <t xml:space="preserve">  241231_The Coffee House_7 cities</t>
    </r>
  </si>
  <si>
    <r>
      <rPr>
        <u/>
        <sz val="10"/>
        <color rgb="FF1155CC"/>
        <rFont val="Calibri"/>
      </rPr>
      <t>[SJBP]_Phúc Long Coffee &amp; Tea_Combo 119k_Jun</t>
    </r>
    <r>
      <rPr>
        <sz val="10"/>
        <color rgb="FF000000"/>
        <rFont val="Calibri"/>
      </rPr>
      <t xml:space="preserve"> 20240516_Phúc Long Coffee &amp; Tea_17 cities</t>
    </r>
  </si>
  <si>
    <t>[Exclude NU] [PLF CP]_WC_Thứ 6 Rộn Ràng, Giảm 50.000Đ</t>
  </si>
  <si>
    <r>
      <rPr>
        <u/>
        <sz val="10"/>
        <color rgb="FF1155CC"/>
        <rFont val="Calibri"/>
      </rPr>
      <t>[SJBP]_Phúc Long Coffee &amp; Tea_Combo 119k_Jun</t>
    </r>
    <r>
      <rPr>
        <sz val="10"/>
        <color rgb="FF000000"/>
        <rFont val="Calibri"/>
      </rPr>
      <t xml:space="preserve"> 20240516_Phúc Long Coffee &amp; Tea_17 cities</t>
    </r>
  </si>
  <si>
    <r>
      <rPr>
        <u/>
        <sz val="10"/>
        <color rgb="FF1155CC"/>
        <rFont val="Calibri"/>
      </rPr>
      <t>[SJBP]_Phúc Long Coffee &amp; Tea_Combo 119k_Jun</t>
    </r>
    <r>
      <rPr>
        <sz val="10"/>
        <color rgb="FF000000"/>
        <rFont val="Calibri"/>
      </rPr>
      <t xml:space="preserve"> 20240516_Phúc Long Coffee &amp; Tea_17 cities</t>
    </r>
  </si>
  <si>
    <t>[PLF CP]_Thematic_Nạp Năng Lượng Thi, Giảm tới 30.000Đ
Sáng nạp năng lượng – Làm chủ đề thi Giảm 30.000Đ</t>
  </si>
  <si>
    <t>[Exclude NU] [PLF CP]_7.7_Tung Deal Toàn Sàn, Freeship 0Đ</t>
  </si>
  <si>
    <r>
      <rPr>
        <u/>
        <sz val="10"/>
        <color rgb="FF1155CC"/>
        <rFont val="Calibri"/>
      </rPr>
      <t>[SJBP]_The Coffee House_WC_Wed</t>
    </r>
    <r>
      <rPr>
        <sz val="10"/>
        <color rgb="FF000000"/>
        <rFont val="Calibri"/>
      </rPr>
      <t xml:space="preserve"> 241231_The Coffee House_7 cities</t>
    </r>
  </si>
  <si>
    <r>
      <rPr>
        <u/>
        <sz val="10"/>
        <color rgb="FF1155CC"/>
        <rFont val="Calibri"/>
      </rPr>
      <t>[SuperVIP]_The Coffee House_8-10.7</t>
    </r>
    <r>
      <rPr>
        <sz val="10"/>
        <color rgb="FF000000"/>
        <rFont val="Calibri"/>
      </rPr>
      <t xml:space="preserve"> 241231_The Coffee House_7 cities</t>
    </r>
  </si>
  <si>
    <r>
      <rPr>
        <u/>
        <sz val="10"/>
        <color rgb="FF1155CC"/>
        <rFont val="Calibri"/>
      </rPr>
      <t>[SuperVIP]_The Coffee House_8-10.7</t>
    </r>
    <r>
      <rPr>
        <sz val="10"/>
        <color rgb="FF000000"/>
        <rFont val="Calibri"/>
      </rPr>
      <t xml:space="preserve"> 241231_The Coffee House_7 cities</t>
    </r>
  </si>
  <si>
    <t>[PLF CP]_Thematic_Bữa Sáng Chào Hè, Giảm Tới 30.000Đ</t>
  </si>
  <si>
    <t>[PLF CP]_Thematic_Đậm Đà Cafe Việt, Giảm Tới 30.000Đ</t>
  </si>
  <si>
    <t>[Exclude NU] [PLF CP]_WC_Món Ngon Giữa Tuần, Giảm Tới 25.000Đ</t>
  </si>
  <si>
    <t>[Exclude NU] [PLF CP]_SPFDay_Vạn Deal Hời, Giảm tới 155.000Đ</t>
  </si>
  <si>
    <t>[PLF CP]_Thematic_Món Ngon Quán Quen, Giảm Tới 40.000Đ</t>
  </si>
  <si>
    <r>
      <rPr>
        <u/>
        <sz val="10"/>
        <color rgb="FF1155CC"/>
        <rFont val="Calibri"/>
      </rPr>
      <t>[SJBP]_Starbucks Coffee_Mon</t>
    </r>
    <r>
      <rPr>
        <sz val="10"/>
        <rFont val="Calibri"/>
      </rPr>
      <t xml:space="preserve"> 250520_Starbucks Coffee_12 cities</t>
    </r>
  </si>
  <si>
    <r>
      <rPr>
        <u/>
        <sz val="10"/>
        <color rgb="FF1155CC"/>
        <rFont val="Calibri"/>
      </rPr>
      <t>[SJBP]_The Coffee House_WC Fri</t>
    </r>
    <r>
      <rPr>
        <sz val="10"/>
        <color rgb="FF000000"/>
        <rFont val="Calibri"/>
      </rPr>
      <t xml:space="preserve"> 241231_The Coffee House_7 cities</t>
    </r>
  </si>
  <si>
    <r>
      <rPr>
        <u/>
        <sz val="10"/>
        <color rgb="FF1155CC"/>
        <rFont val="Calibri"/>
      </rPr>
      <t>[SuperVIP]_The Coffee House_4-6.8</t>
    </r>
    <r>
      <rPr>
        <sz val="10"/>
        <color rgb="FF000000"/>
        <rFont val="Calibri"/>
      </rPr>
      <t xml:space="preserve"> 241231_The Coffee House_7 cities</t>
    </r>
  </si>
  <si>
    <r>
      <rPr>
        <u/>
        <sz val="10"/>
        <color rgb="FF1155CC"/>
        <rFont val="Calibri"/>
      </rPr>
      <t>[Alacarte]_K-FOOD_Aug</t>
    </r>
    <r>
      <rPr>
        <sz val="10"/>
        <color rgb="FF000000"/>
        <rFont val="Calibri"/>
      </rPr>
      <t>_BD, HP, CT, BH, VT</t>
    </r>
  </si>
  <si>
    <t>[PLF CP]_Thematic_Món Ngon Phải Thử, Chỉ 0Đ</t>
  </si>
  <si>
    <r>
      <rPr>
        <strike/>
        <sz val="10"/>
        <color rgb="FF000000"/>
        <rFont val="Calibri"/>
      </rPr>
      <t xml:space="preserve">[PLF CP]_Thematic_Món Ngon Phải Thử, Chỉ 0Đ
</t>
    </r>
    <r>
      <rPr>
        <sz val="10"/>
        <color rgb="FF000000"/>
        <rFont val="Calibri"/>
      </rPr>
      <t>[PLF CP]_BAU_Nạp năng lượng sáng giảm 30.000Đ</t>
    </r>
  </si>
  <si>
    <t>5-8h: [PLF CP]_SPFDay_Săn Deal Ăn Ngon giảm tới 75.000Đ
Text: Xôi mặn, bánh mì, cà phê sáng,... món gì cũng giảm
8-10h: [PLF CP]_Mid Month Sale_Freeship Giữa Tháng, Giảm tới 60.000Đ
Text: Bún bò, mì quảng, xôi xéo,... freeship tới 60,000Đ</t>
  </si>
  <si>
    <t>5h - 8h [PLF CP]_SPFDay_Săn Deal Ăn Ngon giảm tới 75.000Đ
Bún riêu, phở bò, cafe... sáng no nê giảm tới 75k
8h - 10h [PLF CP]_SPFDay_Ăn Thả Ga, Freeship tới 60.000Đ
Bữa sáng chất lượng, freeship đến 60.000Đ</t>
  </si>
  <si>
    <r>
      <rPr>
        <u/>
        <sz val="10"/>
        <color rgb="FF1155CC"/>
        <rFont val="Calibri"/>
      </rPr>
      <t>[VIP]_The Coffee House_18-20.8</t>
    </r>
    <r>
      <rPr>
        <sz val="10"/>
        <color rgb="FF000000"/>
        <rFont val="Calibri"/>
      </rPr>
      <t xml:space="preserve"> 241231_The Coffee House_7 cities</t>
    </r>
  </si>
  <si>
    <t>[PLF CP]_Thematic_Bữa Sáng Năng Lượng, Giảm tới 25.000Đ</t>
  </si>
  <si>
    <r>
      <rPr>
        <u/>
        <sz val="10"/>
        <color rgb="FF1155CC"/>
        <rFont val="Calibri"/>
      </rPr>
      <t>[SuperVIP]_Starbucks Coffee_26-28.8</t>
    </r>
    <r>
      <rPr>
        <sz val="10"/>
        <color rgb="FF000000"/>
        <rFont val="Calibri"/>
      </rPr>
      <t xml:space="preserve"> 250520_Starbucks Coffee_12 cities</t>
    </r>
  </si>
  <si>
    <t>[PLF CP]_BAU_Chào Ngày Mới, Bữa Sáng 0Đ
Text: Bánh mì, Xôi mặn, Cà phê sáng,... chỉ từ 0Đ</t>
  </si>
  <si>
    <t>[PLF CP]_BAU_Nạp năng lượng sáng giảm 30.000Đ
Text: Phở gà, bún bò, bánh mì,.. sáng giảm 30.000Đ</t>
  </si>
  <si>
    <r>
      <rPr>
        <u/>
        <sz val="10"/>
        <color rgb="FF1155CC"/>
        <rFont val="Calibri"/>
      </rPr>
      <t>[SJBP]_Highlands Coffee_ALC 14</t>
    </r>
    <r>
      <rPr>
        <sz val="10"/>
        <color rgb="FF000000"/>
        <rFont val="Calibri"/>
      </rPr>
      <t xml:space="preserve"> 241231_Highlands Coffee_36 cities</t>
    </r>
  </si>
  <si>
    <t>[PLF CP]_9.9_Tung Deal Toàn Sàn, Freeship 0Đ
Text: Mì quảng, Xôi mặn, Cà phê,... ăn sáng không lo phí ship</t>
  </si>
  <si>
    <t>[PLF CP]_WC_Quán Hot Gần Xa, Freeship 60.000Đ
Text: Cà phê, Bún Bò, Phở gà,... freeship 60.000Đ</t>
  </si>
  <si>
    <t>[PLF CP]_FS_Ăn Sáng Siêu Flash Sale, Giảm 45%
Text: Cà phê, bánh mì, bún mọc,... sáng giảm 45%
Others: [PLF CP]_BAU_Ăn sáng ngon rẻ, món nào cũng freeship
Text: Cà phê, bánh mì, bún mọc,... miễn phí ship</t>
  </si>
  <si>
    <t>[PLF CP]_BAU_Bữa sáng ngon rẻ, chỉ từ 10.000Đ
Text: Cà phê sáng, bánh mì, xôi mặn,... chỉ từ 10.000Đ</t>
  </si>
  <si>
    <t>[PLF CP]_BAU_Chào Ngày Mới, Bữa Sáng 0Đ
Text: Cà phê, bánh mì, xôi mặn,... sáng chỉ 0Đ</t>
  </si>
  <si>
    <r>
      <rPr>
        <u/>
        <sz val="10"/>
        <color rgb="FF1155CC"/>
        <rFont val="Calibri"/>
      </rPr>
      <t>[Win 4]_Co.op Food_Sep_SJBP</t>
    </r>
    <r>
      <rPr>
        <sz val="10"/>
        <color rgb="FF000000"/>
        <rFont val="Calibri"/>
      </rPr>
      <t>_CT</t>
    </r>
  </si>
  <si>
    <r>
      <rPr>
        <u/>
        <sz val="10"/>
        <color rgb="FF1155CC"/>
        <rFont val="Calibri"/>
      </rPr>
      <t>[Win 4]_Co.op Food_Sep_SJBP</t>
    </r>
    <r>
      <rPr>
        <sz val="10"/>
        <color rgb="FF000000"/>
        <rFont val="Calibri"/>
      </rPr>
      <t>_CT</t>
    </r>
  </si>
  <si>
    <t>[PLF CP]_BAU_Nạp năng lượng sáng giảm 30.000Đ
Text: Cà phê, bánh mì, bún bò,... sáng giảm 30.000Đ</t>
  </si>
  <si>
    <t>[PLF CP]_BAU_Chào Ngày Mới, Bữa Sáng 0Đ
Text: Cà phê, bánh mì, xôi mặn,... chỉ 0Đ</t>
  </si>
  <si>
    <t>[PLF CP]_BAU_Bữa sáng ngon rẻ, chỉ từ 10.000Đ
Text: Cà phê, bánh mì, xôi mặn,... chỉ từ 10.000Đ</t>
  </si>
  <si>
    <t>[PLF CP]_BAU_Ăn sáng ngon rẻ, món nào cũng freeship
Text: Cà phê, bánh mì, bún bò,...sáng freeship 0Đ</t>
  </si>
  <si>
    <t>[PLF CP]_BAU_Chào Ngày Mới, Bữa Sáng 0Đ
Text: Cà phê, Bánh mì, xôi mặn,... chỉ từ 0Đ</t>
  </si>
  <si>
    <t>[PLF CP]_BAU_Ăn sáng ngon rẻ, món nào cũng freeship
Text: Cà phê, bánh mì, xôi mặn,... sáng freeship 0Đ</t>
  </si>
  <si>
    <t>[PLF CP]_10.10_Tung Deal Toàn Sàn, Freeship 0Đ
Text: Cà phê, bánh mì, bún bò huế,... freeship 0Đ</t>
  </si>
  <si>
    <t>[PLF CP]_10.10_Tung Deal Toàn Sàn, Freeship 0Đ
Text: Bún riêu, Mì quảng, Phở bò,...sáng freeship 0Đ</t>
  </si>
  <si>
    <r>
      <rPr>
        <u/>
        <sz val="10"/>
        <color rgb="FF1155CC"/>
        <rFont val="Calibri"/>
      </rPr>
      <t>[SJBP]_Starbucks Coffee_WC Mon PNS</t>
    </r>
    <r>
      <rPr>
        <sz val="10"/>
        <rFont val="Calibri"/>
      </rPr>
      <t xml:space="preserve"> 250822_Starbucks Coffee_13 cities</t>
    </r>
  </si>
  <si>
    <r>
      <rPr>
        <u/>
        <sz val="10"/>
        <color rgb="FF1155CC"/>
        <rFont val="Calibri"/>
      </rPr>
      <t>[SuperVIP]_Starbucks Coffee_14-16.10</t>
    </r>
    <r>
      <rPr>
        <sz val="10"/>
        <rFont val="Calibri"/>
      </rPr>
      <t xml:space="preserve"> 250822_Starbucks Coffee_13 cities</t>
    </r>
  </si>
  <si>
    <r>
      <rPr>
        <u/>
        <sz val="10"/>
        <color rgb="FF1155CC"/>
        <rFont val="Calibri"/>
      </rPr>
      <t>[SJBP]_The Coffee House_WC Wed</t>
    </r>
    <r>
      <rPr>
        <sz val="10"/>
        <rFont val="Calibri"/>
      </rPr>
      <t xml:space="preserve"> 241231_The Coffee House_7 cities</t>
    </r>
  </si>
  <si>
    <r>
      <rPr>
        <u/>
        <sz val="10"/>
        <color rgb="FF1155CC"/>
        <rFont val="Calibri"/>
      </rPr>
      <t>[Win 4]_Co.op Food_Oct_SJBP</t>
    </r>
    <r>
      <rPr>
        <sz val="10"/>
        <color rgb="FF000000"/>
        <rFont val="Calibri"/>
      </rPr>
      <t>_CT</t>
    </r>
  </si>
  <si>
    <r>
      <rPr>
        <u/>
        <sz val="10"/>
        <color rgb="FF1155CC"/>
        <rFont val="Calibri"/>
      </rPr>
      <t>[SJBP]_Starbucks Coffee_WC Mon</t>
    </r>
    <r>
      <rPr>
        <sz val="10"/>
        <color rgb="FF000000"/>
        <rFont val="Calibri"/>
      </rPr>
      <t xml:space="preserve"> 250822_Starbucks Coffee_13 cities</t>
    </r>
  </si>
  <si>
    <r>
      <rPr>
        <u/>
        <sz val="10"/>
        <color rgb="FF1155CC"/>
        <rFont val="Calibri"/>
      </rPr>
      <t>[SJBP]_Starbucks Coffee_WC Mon</t>
    </r>
    <r>
      <rPr>
        <sz val="10"/>
        <color rgb="FF000000"/>
        <rFont val="Calibri"/>
      </rPr>
      <t xml:space="preserve"> 250822_Starbucks Coffee_13 cities</t>
    </r>
  </si>
  <si>
    <r>
      <rPr>
        <u/>
        <sz val="10"/>
        <color rgb="FF1155CC"/>
        <rFont val="Calibri"/>
      </rPr>
      <t>[Win 2]_Cà Phê Muối Chú Long_Nov.17-21.11</t>
    </r>
    <r>
      <rPr>
        <sz val="10"/>
        <rFont val="Calibri"/>
      </rPr>
      <t>_250707_Cà Phê Muối Chú Long_15 cities</t>
    </r>
  </si>
  <si>
    <t xml:space="preserve">5-7h:[PLF CP]__Thematic_Siêu Deal Học Đường, Giảm tới 50%
Text HCM: Passio Coffee, Bánh mì Huynh Hoa, Xôi Bình Tiên,... giảm đến 50%
Text HN: Cà phê Thái Yên, Bánh mì ABAMI, Xôi Mây,   ... giảm đến 50%
Text ĐN: Cà phê muối Huế, Bánh mì Kebab Nova, Xôi lá Việt,... Giảm đến 50%
Text OTH: Cà phê, Bánh mì, Bún thịt nướng, Xôi mặn,... giảm đến 50%
7-8h: [PLF CP]_Thematic_Săn Deal 20.11, Giảm tới 95.000Đ
Text: Cà phê, Trà sữa, Bánh kem,... tặng nàng giảm đến 95.000Đ
8-9h: [PLF CP]__Thematic_Siêu Deal Học Đường, Giảm tới 50%
Text HCM: Cà phê Kem Yên, Bánh mì Chim Chạy, Cháo sườn Cô Giang,,...giảm đến 50%
Text HN:  Cà phê muối Chú Long , Bánh mì O Thảo, cháo sườn Hàng Điếu...giảm đến 50%
Text ĐN: Rột Rột cafe, Bánh mì Bà Lan, xôi mẹ Chaux,... giảm đến 50%
9-10h:[PLF CP]_Thematic_Tiệc Liên Hoan Lớp, Giảm tới 199.000Đ
Text HCM: Gà rán Oppa Chicken, Món Hàn Hanuri, Nem nướng Nha Trang Bé Thảo,... khao cả lớp giảm tới 199.000Đ
Text HN: Moca Chicken, Tiệm ăn Phanh Phanh, Nem nướng Nha Trang Tâm Việt,... khao cả lớp giảm tới 199.000Đ
Text ĐN+OTH: Món Hàn, Gà rán, Pizza,... khao cả lớp giảm tới 199.000Đ                </t>
  </si>
  <si>
    <r>
      <rPr>
        <u/>
        <sz val="10"/>
        <color rgb="FF1155CC"/>
        <rFont val="Calibri"/>
      </rPr>
      <t>[Win 4]_Co.op Food_Nov_SJBP</t>
    </r>
    <r>
      <rPr>
        <sz val="10"/>
        <color rgb="FF000000"/>
        <rFont val="Calibri"/>
      </rPr>
      <t>_CT</t>
    </r>
  </si>
  <si>
    <t>[Mart]_BAU_Chợ Tươi Bao Ship_16.000Đ
[Win 4]_Co.op Food_Nov_SJBP_CT</t>
  </si>
  <si>
    <t>[PLF CP]_12.12_Siêu Deal Đại Tiệc, Giảm tới 50%</t>
  </si>
  <si>
    <t>[PLF CP]_Thematic_Siêu Deal Xmas, Giảm tới 50%</t>
  </si>
  <si>
    <r>
      <rPr>
        <u/>
        <sz val="10"/>
        <color rgb="FF1155CC"/>
        <rFont val="Calibri"/>
      </rPr>
      <t>[Win 4]_Co.op Food_Dec_SJBP</t>
    </r>
    <r>
      <rPr>
        <sz val="10"/>
        <color rgb="FF000000"/>
        <rFont val="Calibri"/>
      </rPr>
      <t>_CT</t>
    </r>
  </si>
  <si>
    <r>
      <rPr>
        <u/>
        <sz val="10"/>
        <color rgb="FF1155CC"/>
        <rFont val="Calibri"/>
      </rPr>
      <t>[Win 4]_Co.op Food_Dec_SJBP</t>
    </r>
    <r>
      <rPr>
        <sz val="10"/>
        <color rgb="FF000000"/>
        <rFont val="Calibri"/>
      </rPr>
      <t>_CT</t>
    </r>
  </si>
  <si>
    <t>5h - 6h: [PLF CP]_SPFDay_Siêu Deal Ăn Uống, Giảm tới 50%
Text: Nhập mã SPFSIEUDEAL25 - Ăn ngon rẻ giảm 50%
6h - 8h: [PLF CP]_SPFDay_Ăn Thả Ga, Freeship 0Đ
Text: Cà phê sáng, bún riêu, phở bò, mì quảng,... freeship 0Đ
8h - 10h: [PLF CP]_SPFDay_Săn Deal Ăn Ngon giảm tới 75.000Đ
Text: Cà phê sáng, bún bò, miến gà,... giảm tới 75.000Đ</t>
  </si>
  <si>
    <r>
      <rPr>
        <u/>
        <sz val="10"/>
        <color rgb="FF1155CC"/>
        <rFont val="Calibri"/>
      </rPr>
      <t>[Win 2]_Cà Phê Muối Chú Long_Dec_Noel</t>
    </r>
    <r>
      <rPr>
        <sz val="10"/>
        <color rgb="FF000000"/>
        <rFont val="Calibri"/>
      </rPr>
      <t>_250707_Cà Phê Muối Chú Long_15 cities</t>
    </r>
  </si>
  <si>
    <t>[VIP]_NutiFood Ngôi Nhà Dinh Dưỡng_Dec_Compensation</t>
  </si>
  <si>
    <t>[PLF CP]_Thematic_Vui Tiệc Cuối Năm, Giảm tới 50%</t>
  </si>
  <si>
    <t>[SuperVIP]_Starbucks Coffee_Matcha 6-8/1</t>
  </si>
  <si>
    <r>
      <rPr>
        <u/>
        <sz val="10"/>
        <color rgb="FF1155CC"/>
        <rFont val="Calibri"/>
      </rPr>
      <t>[VIP]_Cà Phê Muối Chú Long_26-30.01.26</t>
    </r>
    <r>
      <rPr>
        <sz val="10"/>
        <rFont val="Calibri"/>
      </rPr>
      <t xml:space="preserve"> 250707_Cà Phê Muối Chú Long_15 cities</t>
    </r>
  </si>
  <si>
    <t>[PLF CP]_Thematic_Vạn Deal Rộn Ràng, Giảm tới 50%</t>
  </si>
  <si>
    <r>
      <rPr>
        <u/>
        <sz val="10"/>
        <color rgb="FF1155CC"/>
        <rFont val="Calibri"/>
      </rPr>
      <t>[VIP]_The Coffee House_NW 4-6.2</t>
    </r>
    <r>
      <rPr>
        <sz val="10"/>
        <color rgb="FF000000"/>
        <rFont val="Calibri"/>
      </rPr>
      <t xml:space="preserve"> 251014_The Coffee House_8 cities</t>
    </r>
  </si>
  <si>
    <r>
      <rPr>
        <u/>
        <sz val="10"/>
        <color rgb="FF1155CC"/>
        <rFont val="Calibri"/>
      </rPr>
      <t>[Win 2]_Cà Phê Muối Chú Long_Feb</t>
    </r>
    <r>
      <rPr>
        <sz val="10"/>
        <rFont val="Calibri"/>
      </rPr>
      <t>_260202_Cà Phê Muối Chú Long_16 cities</t>
    </r>
  </si>
  <si>
    <r>
      <rPr>
        <u/>
        <sz val="10"/>
        <color rgb="FF1155CC"/>
        <rFont val="Calibri"/>
      </rPr>
      <t>[VIP]_KATINAT Coffee &amp; Tea House_B2G1</t>
    </r>
    <r>
      <rPr>
        <sz val="10"/>
        <color rgb="FF000000"/>
        <rFont val="Calibri"/>
      </rPr>
      <t xml:space="preserve"> 260106_KATINAT Coffee &amp; Tea House_14 cities</t>
    </r>
  </si>
  <si>
    <t>[Mart]_Thematic_Tươi Ngon Ngày Tết_Giảm đến 79.000Đ</t>
  </si>
  <si>
    <r>
      <rPr>
        <u/>
        <sz val="10"/>
        <color rgb="FF1155CC"/>
        <rFont val="Calibri"/>
      </rPr>
      <t>[Win 2]_Cà Phê Muối Chú Long_24.Feb</t>
    </r>
    <r>
      <rPr>
        <sz val="10"/>
        <color rgb="FF000000"/>
        <rFont val="Calibri"/>
      </rPr>
      <t>_260202_Cà Phê Muối Chú Long_16 cities</t>
    </r>
  </si>
  <si>
    <r>
      <rPr>
        <sz val="10"/>
        <rFont val="Calibri"/>
      </rPr>
      <t xml:space="preserve"> </t>
    </r>
    <r>
      <rPr>
        <u/>
        <sz val="10"/>
        <color rgb="FF1155CC"/>
        <rFont val="Calibri"/>
      </rPr>
      <t>[SJBP]_Phúc Long Coffee &amp; Tea_M2T1- Feb</t>
    </r>
  </si>
  <si>
    <r>
      <rPr>
        <u/>
        <sz val="10"/>
        <color rgb="FF1155CC"/>
        <rFont val="Calibri"/>
      </rPr>
      <t>[SJBP]_Phúc Long Coffee &amp; Tea_Combo 119k_Mar</t>
    </r>
    <r>
      <rPr>
        <sz val="10"/>
        <color rgb="FF000000"/>
        <rFont val="Calibri"/>
      </rPr>
      <t xml:space="preserve"> 260106_Phúc Long Coffee &amp; Tea_20 cities</t>
    </r>
  </si>
  <si>
    <r>
      <rPr>
        <u/>
        <sz val="10"/>
        <color rgb="FF1155CC"/>
        <rFont val="Calibri"/>
      </rPr>
      <t>[SJBP]_Phúc Long Coffee &amp; Tea_Combo 119k_Mar</t>
    </r>
    <r>
      <rPr>
        <sz val="10"/>
        <color rgb="FF000000"/>
        <rFont val="Calibri"/>
      </rPr>
      <t xml:space="preserve"> 260106_Phúc Long Coffee &amp; Tea_20 cities</t>
    </r>
  </si>
  <si>
    <r>
      <rPr>
        <u/>
        <sz val="10"/>
        <color rgb="FF1155CC"/>
        <rFont val="Calibri"/>
      </rPr>
      <t>[SJBP]_Phúc Long Coffee &amp; Tea_Combo 119k_Mar</t>
    </r>
    <r>
      <rPr>
        <sz val="10"/>
        <color rgb="FF000000"/>
        <rFont val="Calibri"/>
      </rPr>
      <t xml:space="preserve"> 260106_Phúc Long Coffee &amp; Tea_20 cities</t>
    </r>
  </si>
  <si>
    <r>
      <rPr>
        <u/>
        <sz val="10"/>
        <color rgb="FF1155CC"/>
        <rFont val="Calibri"/>
      </rPr>
      <t>[SJBP]_Phúc Long Coffee &amp; Tea_Combo 119k_Mar</t>
    </r>
    <r>
      <rPr>
        <sz val="10"/>
        <rFont val="Calibri"/>
      </rPr>
      <t xml:space="preserve"> 260106_Phúc Long Coffee &amp; Tea_20 cities</t>
    </r>
  </si>
  <si>
    <r>
      <rPr>
        <u/>
        <sz val="10"/>
        <color rgb="FF1155CC"/>
        <rFont val="Calibri"/>
      </rPr>
      <t>[SJBP]_Phúc Long Coffee &amp; Tea_Combo 119k_Mar</t>
    </r>
    <r>
      <rPr>
        <sz val="10"/>
        <rFont val="Calibri"/>
      </rPr>
      <t xml:space="preserve"> 260106_Phúc Long Coffee &amp; Tea_20 cities</t>
    </r>
  </si>
  <si>
    <r>
      <rPr>
        <u/>
        <sz val="10"/>
        <color rgb="FF1155CC"/>
        <rFont val="Calibri"/>
      </rPr>
      <t>[SJBP]_Phúc Long Coffee &amp; Tea_Combo 119k_Mar</t>
    </r>
    <r>
      <rPr>
        <sz val="10"/>
        <rFont val="Calibri"/>
      </rPr>
      <t xml:space="preserve"> 260106_Phúc Long Coffee &amp; Tea_20 cities</t>
    </r>
  </si>
  <si>
    <r>
      <rPr>
        <u/>
        <sz val="10"/>
        <color rgb="FF1155CC"/>
        <rFont val="Calibri"/>
      </rPr>
      <t>[SJBP]_Phúc Long Coffee &amp; Tea_Combo 119k_Mar</t>
    </r>
    <r>
      <rPr>
        <sz val="10"/>
        <rFont val="Calibri"/>
      </rPr>
      <t xml:space="preserve"> 260106_Phúc Long Coffee &amp; Tea_20 cities</t>
    </r>
  </si>
  <si>
    <r>
      <rPr>
        <u/>
        <sz val="10"/>
        <color rgb="FF1155CC"/>
        <rFont val="Calibri"/>
      </rPr>
      <t>[SJBP]_Phúc Long Coffee &amp; Tea_Combo 119k_Mar</t>
    </r>
    <r>
      <rPr>
        <sz val="10"/>
        <rFont val="Calibri"/>
      </rPr>
      <t xml:space="preserve"> 260106_Phúc Long Coffee &amp; Tea_20 cities</t>
    </r>
  </si>
  <si>
    <r>
      <rPr>
        <u/>
        <sz val="10"/>
        <color rgb="FF1155CC"/>
        <rFont val="Calibri"/>
      </rPr>
      <t xml:space="preserve">[PLF CP]_BAU_Đặt món ăn trưa, giảm tới 40.000Đ
</t>
    </r>
    <r>
      <rPr>
        <sz val="10"/>
        <rFont val="Calibri"/>
      </rPr>
      <t>Gà Nướng, Pizza Giảm 40.000Đ</t>
    </r>
  </si>
  <si>
    <t>[PLF CP]_BAU_Đặt món ăn trưa, giảm tới 40.000Đ
Bún Trộn, Bánh Đa Cua Giảm 40.000Đ</t>
  </si>
  <si>
    <t>"[PLF CP]_BAU_Bữa Trưa Ngon Rẻ, Giảm 30.000Đ
Cơm Gà, Bún Thịt Nướng Giảm 30.000Đ"</t>
  </si>
  <si>
    <t>[PLF CP]_WC_Tiệc cuối tuần, giảm tưng bừng 105.000Đ
Gà Nướng, Mì Cay Giảm 105.000Đ</t>
  </si>
  <si>
    <t>[PLF CP]_BAU_No nê bữa trưa, deal giảm 50.000Đ
Nem Nướng, Bún Đậu Giảm 50.000Đ</t>
  </si>
  <si>
    <t>[PLF CP]_BAU_Đặt món ăn trưa, giảm tới 40.000Đ
Cơm Sườn, Bún Thái Giảm 40.000Đ</t>
  </si>
  <si>
    <t>[PLF CP]_BAU_Ăn Sập Bốn Phương, giảm 18,000đ_All OTH
Cơm Sườn, Bún Thịt Nướng Giảm 18.000Đ</t>
  </si>
  <si>
    <t>[PLF CP]_BAU_Bữa Trưa Ngon Rẻ, Giảm 30.000Đ
Cơm Gà Hội An, Bún Riêu Giảm 30.000Đ</t>
  </si>
  <si>
    <t>[PLF CP]_BAU_No nê bữa trưa, deal giảm 50.000Đ
Cơm Trộn, Mì Quảng Giảm 50.000Đ</t>
  </si>
  <si>
    <r>
      <rPr>
        <u/>
        <sz val="10"/>
        <color rgb="FF1155CC"/>
        <rFont val="Calibri"/>
      </rPr>
      <t xml:space="preserve">[SJBP]_Gà Rán Popeyes_BOGO
</t>
    </r>
    <r>
      <rPr>
        <sz val="10"/>
        <rFont val="Calibri"/>
      </rPr>
      <t>241231_Gà Rán Popeyes_9 cities
[PLF CP]_BAU_Bữa Trưa Ngon Rẻ, Giảm 30.000Đ
Bún Bò, Cơm Trộn Hàn Quốc Giảm 30.000Đ</t>
    </r>
  </si>
  <si>
    <t>[PLF CP]_BAU_Đặt món ăn trưa, giảm tới 40.000Đ
Gà Nướng, Mì Cay Giảm 40.000Đ</t>
  </si>
  <si>
    <t>[PLF CP]_WC_Tiệc cuối tuần, giảm tưng bừng 105.000Đ
Gà Rán, Pizza Giảm 105.000Đ</t>
  </si>
  <si>
    <t>[PLF CP]_BAU_No nê bữa trưa, deal giảm 50.000Đ
Cơm Sườn, Bún Đậu Giảm 50.000Đ</t>
  </si>
  <si>
    <t>[PLF CP]_BAU_Lên Đơn Bữa Trưa, Giảm 20.000Đ
Bún Thịt Nướng, Mì Quảng Giảm 20.000Đ</t>
  </si>
  <si>
    <t>[PLF CP]_BAU_No nê bữa trưa, deal giảm 50.000Đ
Cơm Gà Hội An, Bún Đậu Giảm 50.000Đ</t>
  </si>
  <si>
    <t>[PLF CP]_BAU_Đặt món ăn trưa, giảm tới 40.000Đ
Mì Tương Đen, Vịt Quay Giảm 40.000Đ</t>
  </si>
  <si>
    <t>[PLF CP]_BAU_No nê bữa trưa, deal giảm 50.000Đ
Cơm Sườn, Bún Bò Giảm 50.000Đ</t>
  </si>
  <si>
    <t>[PLF CP]_BAU_Bữa Trưa Ngon Rẻ, Giảm 30.000Đ
Bún Thịt Nướng, Cơm Gà Giảm 30.000Đ"</t>
  </si>
  <si>
    <t>[PLF CP]_BAU_Lên Đơn Bữa Trưa, Giảm 20.000Đ
Mì Quảng, Cháo Sườn Giảm 20.000Đ</t>
  </si>
  <si>
    <t>[PLF CP]_BAU_Đặt món ăn trưa, giảm tới 40.000Đ
Bún Riêu, Cơm Trộn Giảm 40.000Đ</t>
  </si>
  <si>
    <r>
      <rPr>
        <u/>
        <sz val="10"/>
        <color rgb="FF1155CC"/>
        <rFont val="Calibri"/>
      </rPr>
      <t>[Alacarte]_Cơm Thố Anh Nguyễn_Thank you Drivers 2024</t>
    </r>
    <r>
      <rPr>
        <sz val="10"/>
        <rFont val="Calibri"/>
      </rPr>
      <t>_NA, HP, QNinh, KH, BMT, BH, DL, HD, TH
"[PLF CP]_BAU_No nê bữa trưa, deal giảm 50.000Đ
Mì Cay, Nem Nướng Giảm 50.000Đ"</t>
    </r>
  </si>
  <si>
    <r>
      <rPr>
        <u/>
        <sz val="10"/>
        <color rgb="FF1155CC"/>
        <rFont val="Calibri"/>
      </rPr>
      <t xml:space="preserve">[SJBP]_Gà Rán Popeyes_BOGO
</t>
    </r>
    <r>
      <rPr>
        <sz val="10"/>
        <rFont val="Calibri"/>
      </rPr>
      <t>241231_Gà Rán Popeyes_9 cities
[PLF CP_add]_Tết_Fast Food Thịnh Phát, Xuân Vui An Hòa</t>
    </r>
  </si>
  <si>
    <t>"[PLF CP]_BAU_Đặt món ăn trưa, giảm tới 40.000Đ
Gà Rán,  Mì Ý Giảm 40.000Đ"</t>
  </si>
  <si>
    <t>[PLF CP]_BAU_Bữa Trưa Ngon Rẻ, Giảm 30.000Đ
Text: Cơm Trộn, Mì Hoành Thánh giảm 30.000Đ"</t>
  </si>
  <si>
    <t>"[PLF CP]_BAU_No nê bữa trưa, deal giảm 50.000Đ
Text: Bún Ốc, Hủ Tiếu Mực Giảm 50.000Đ"</t>
  </si>
  <si>
    <t>"[PLF CP]_BAU_Đặt món ăn trưa, giảm tới 40.000Đ
Mì Cay, Bún Thái Giảm 40.000Đ"</t>
  </si>
  <si>
    <t>[PLF CP]_WC_Tiệc cuối tuần, giảm tưng bừng 105.000Đ
Text: Gà Rán,Mì Tương Đen Giảm 105.000Đ</t>
  </si>
  <si>
    <t>[PLF CP]_BAU_Siêu Tiệc Giảm 99,000 đồng
Sushi, Thịt Nướng Giảm 99.000Đ
newcities:[PLF CP]_WC_Tiệc cuối tuần, giảm tưng bừng 105.000Đ
Sushi, Thịt Nướng  Giảm 105.000Đ</t>
  </si>
  <si>
    <r>
      <rPr>
        <u/>
        <sz val="10"/>
        <color rgb="FF1155CC"/>
        <rFont val="Calibri"/>
      </rPr>
      <t>[VIP]_Gà Rán Texas Chicken_10-13/02</t>
    </r>
    <r>
      <rPr>
        <sz val="10"/>
        <rFont val="Calibri"/>
      </rPr>
      <t xml:space="preserve"> 250102_Gà Rán Texas Chicken_6 cities
"[PLF CP]_BAU_Đặt món ăn trưa, giảm tới 40.000Đ
Cơm Gà, Bún Tôm Giảm 40.000Đ"</t>
    </r>
  </si>
  <si>
    <t>[PLF CP]_BAU_No nê bữa trưa, deal giảm 50.000Đ
Text: Cơm Trộn, Hủ Tiếu Nam Vang Giảm 50.000Đ</t>
  </si>
  <si>
    <t>[PLF CP]_BAU_Đặt món ăn trưa, giảm tới 40.000Đ
Text: Mì Ý, Cơm Tấm Giảm 40.000Đ</t>
  </si>
  <si>
    <r>
      <rPr>
        <u/>
        <sz val="10"/>
        <color rgb="FF1155CC"/>
        <rFont val="Calibri"/>
      </rPr>
      <t>[VIP]_Gà Rán Texas Chicken_10-13/02</t>
    </r>
    <r>
      <rPr>
        <sz val="10"/>
        <rFont val="Calibri"/>
      </rPr>
      <t xml:space="preserve"> 250102_Gà Rán Texas Chicken_6 cities
[PLF CP]_BAU_Bữa Trưa Ngon Rẻ, Giảm 30.000Đ
Text: Bún Chả, Cơm Gà Giảm  30.000Đ</t>
    </r>
  </si>
  <si>
    <t>[PLF CP]_BAU_No nê bữa trưa, deal giảm 50.000Đ
Gà Rán, Pizza, Mì Ý Giảm 50.000Đ</t>
  </si>
  <si>
    <r>
      <rPr>
        <u/>
        <sz val="10"/>
        <color rgb="FF1155CC"/>
        <rFont val="Calibri"/>
      </rPr>
      <t xml:space="preserve">[SuperVIP]_Gà Rán Popeyes_13-16/02
</t>
    </r>
    <r>
      <rPr>
        <sz val="10"/>
        <rFont val="Calibri"/>
      </rPr>
      <t>241231_Gà Rán Popeyes_9 cities
[PLF CP]_BAU_Bữa Trưa Ngon Rẻ, Giảm 30.000Đ
Mì Ramen, Kimbap Giảm30.000Đ</t>
    </r>
  </si>
  <si>
    <t>[PLF CP]_BAU_Lên Đơn Bữa Trưa, Giảm 20.000Đ
Cơm Tấm, Bún Thịt Nướng Giảm 20.000Đ</t>
  </si>
  <si>
    <r>
      <rPr>
        <u/>
        <sz val="10"/>
        <color rgb="FF1155CC"/>
        <rFont val="Calibri"/>
      </rPr>
      <t>[Alacarte]_KOMBO - Cơm Niêu Singapore_Thank you Drivers 2024</t>
    </r>
    <r>
      <rPr>
        <sz val="10"/>
        <rFont val="Calibri"/>
      </rPr>
      <t>_HUE, TN, BH
"[PLF CP]_BAU_Đặt món ăn trưa, giảm tới 40.000Đ
Bún Trộn, Bánh Đa Cua Giảm 40.000Đ"</t>
    </r>
  </si>
  <si>
    <t>[PLF CP]_BAU_Bữa Trưa Ngon Rẻ, Giảm 30.000Đ
Cơm Gà Xối Mỡ, Bún Thái Giảm 30.000Đ"</t>
  </si>
  <si>
    <r>
      <rPr>
        <u/>
        <sz val="10"/>
        <color rgb="FF1155CC"/>
        <rFont val="Calibri"/>
      </rPr>
      <t>[Alacarte]_KOMBO - Cơm Niêu Singapore_Thank you Drivers 2024</t>
    </r>
    <r>
      <rPr>
        <sz val="10"/>
        <rFont val="Calibri"/>
      </rPr>
      <t>_HUE, TN, BH
[PLF CP]_BAU_No nê bữa trưa, deal giảm 50.000Đ
Pizza, Bún Đậu Giảm 50.000Đ</t>
    </r>
  </si>
  <si>
    <t>"[PLF CP]_BAU_Đặt món ăn trưa, giảm tới 40.000Đ
Cơm Heo Quay, Bánh Đa Giảm 40.000Đ"</t>
  </si>
  <si>
    <t>[PLF CP]_BAU_Siêu Tiệc Giảm 99,000 đồng
Gà Rán, Mì Cay Giảm 99.000Đ</t>
  </si>
  <si>
    <t>[PLF CP]_WC_Tiệc cuối tuần, giảm tưng bừng 105.000Đ
Gà Rán, PIzza Giảm 105.000Đ</t>
  </si>
  <si>
    <t>"[PLF CP]_BAU_Ăn Sập Bốn Phương, giảm 18,000đ_All OTH
Cơm Sườn, Bún Thịt Nướng Giảm 18.000Đ"</t>
  </si>
  <si>
    <r>
      <rPr>
        <u/>
        <sz val="10"/>
        <color rgb="FF1155CC"/>
        <rFont val="Calibri"/>
      </rPr>
      <t xml:space="preserve">[SuperVIP]_Gà Rán Popeyes_06-09/03
</t>
    </r>
    <r>
      <rPr>
        <sz val="10"/>
        <rFont val="Calibri"/>
      </rPr>
      <t>241231_Gà Rán Popeyes_9 cities
[PLF CP]_BAU_No nê bữa trưa, deal giảm 50.000Đ 
Gà Rán, Pizza Giảm 50.000Đ</t>
    </r>
  </si>
  <si>
    <t>[PLF CP]_WC_Tiệc cuối tuần, giảm tưng bừng 105.000Đ
Text: Gà Phô Mai, Mì Ramen Giảm 105.000Đ</t>
  </si>
  <si>
    <t>[PLF CP]_BAU_Đặt món ăn trưa, giảm tới 40.000Đ
Miến Trộn, Bánh Canh Cua Giảm 40.000Đ</t>
  </si>
  <si>
    <t>"[PLF CP]_BAU_No nê bữa trưa, deal giảm 50.000Đ
Text: Cơm Trộn, Hủ Tiếu Nam Vang Giảm 50.000Đ"</t>
  </si>
  <si>
    <r>
      <rPr>
        <u/>
        <sz val="10"/>
        <color rgb="FF1155CC"/>
        <rFont val="Calibri"/>
      </rPr>
      <t xml:space="preserve">[VIP]_Gà Rán Texas Chicken_10-13/03
</t>
    </r>
    <r>
      <rPr>
        <sz val="10"/>
        <rFont val="Calibri"/>
      </rPr>
      <t>250102_Gà Rán Texas Chicken_6 cities
"[PLF CP]_BAU_Lên Đơn Bữa Trưa, Giảm 20.000Đ
Cơm Tấm, Mì Quảng Giảm 20.000Đ"</t>
    </r>
  </si>
  <si>
    <t>"[PLF CP]_BAU_Lên Đơn Bữa Trưa, Giảm 20.000Đ
Cơm Trộn. Mì Quảng Giảm 20.000Đ"</t>
  </si>
  <si>
    <r>
      <rPr>
        <u/>
        <sz val="10"/>
        <color rgb="FF1155CC"/>
        <rFont val="Calibri"/>
      </rPr>
      <t xml:space="preserve">[SuperVIP]_McDonald's_13-16/03
</t>
    </r>
    <r>
      <rPr>
        <sz val="10"/>
        <rFont val="Calibri"/>
      </rPr>
      <t>240722_McDonald's_4 cities
"[PLF CP]_BAU_Đặt món ăn trưa, giảm tới 40.000Đ
Cơm Chay,  Bún Thái Giảm 40.000Đ"</t>
    </r>
  </si>
  <si>
    <t>[PLF CP]_BAU_Đặt món ăn trưa, giảm tới 40.000Đ
Bún Thịt Nướng, Miến Trộn Giảm 40.000Đ</t>
  </si>
  <si>
    <t>[PLF CP]_BAU_No nê bữa trưa, deal giảm 50.000Đ
Bún Đậu, Cơm Gà Xối Mỡ Giảm 50.000Đ</t>
  </si>
  <si>
    <r>
      <rPr>
        <u/>
        <sz val="10"/>
        <color rgb="FF1155CC"/>
        <rFont val="Calibri"/>
      </rPr>
      <t>[Win 1]_Lotteria_Mar</t>
    </r>
    <r>
      <rPr>
        <sz val="10"/>
        <rFont val="Calibri"/>
      </rPr>
      <t>_241231_Lotteria DI_27 cities
"[PLF CP]_BAU_Lên Đơn Bữa Trưa, Giảm 20.000Đ
Cơm Trộn, Mì Quảng Giảm 20.000Đ"</t>
    </r>
  </si>
  <si>
    <t>"[PLF CP]_BAU_Lên Đơn Bữa Trưa, Giảm 20.000Đ
Cơm Tấm, Bún Bò Giảm 20.000Đ"</t>
  </si>
  <si>
    <t xml:space="preserve">
"[PLF CP]_BAU_No nê bữa trưa, deal giảm 50.000Đ
Cơm Sườn, Bún Chả Giảm 50.000Đ"""</t>
  </si>
  <si>
    <r>
      <rPr>
        <u/>
        <sz val="10"/>
        <color rgb="FF1155CC"/>
        <rFont val="Calibri"/>
      </rPr>
      <t xml:space="preserve">[VIP]_Pizza Hut_21-23/03
</t>
    </r>
    <r>
      <rPr>
        <sz val="10"/>
        <rFont val="Calibri"/>
      </rPr>
      <t>241231_Pizza Hut_20 cities
[PLF CP]_BAU_Lên Đơn Bữa Trưa, Giảm 20.000Đ
Cơm Trộn. Mì Hoành Thánh Giảm 20.000Đ</t>
    </r>
  </si>
  <si>
    <t>[PLF CP]_WC_Tiệc cuối tuần, giảm tưng bừng 105.000Đ
Gà Nướng, PIzza Giảm 105.000Đ</t>
  </si>
  <si>
    <t>[PLF CP]_BAU_Lên Đơn Bữa Trưa, Giảm 20.000Đ
Cơm Trộn, Mì Quảng Giảm 20.000Đ</t>
  </si>
  <si>
    <t>[PLF CP]_BAU_Đặt món ăn trưa, giảm tới 40.000Đ
Bún Đậu, Cơm Niêu Giảm 40.000Đ</t>
  </si>
  <si>
    <t>[PLF CP]_BAU_Bữa Trưa Ngon Rẻ, Giảm 30.000Đ
 Mì Trộn, Cơm Sườn Giảm 30.000Đ</t>
  </si>
  <si>
    <t>"[PLF CP]_BAU_Lên Đơn Bữa Trưa, Giảm 20.000Đ
Bún Thịt Nướng, Mì Quảng Giảm 20.000Đ"</t>
  </si>
  <si>
    <r>
      <rPr>
        <u/>
        <sz val="10"/>
        <color rgb="FF1155CC"/>
        <rFont val="Calibri"/>
      </rPr>
      <t xml:space="preserve">[SJBP]_Gà Rán KFC_BAU
</t>
    </r>
    <r>
      <rPr>
        <sz val="10"/>
        <rFont val="Calibri"/>
      </rPr>
      <t>241231_Gà Rán KFC_25 cities
"[PLF CP]_BAU_No nê bữa trưa, deal giảm 50.000Đ
Nem Nướng, Bún Đậu Giảm 50.000Đ"</t>
    </r>
  </si>
  <si>
    <r>
      <rPr>
        <u/>
        <sz val="10"/>
        <color rgb="FF1155CC"/>
        <rFont val="Calibri"/>
      </rPr>
      <t xml:space="preserve">[SuperVIP]_Gà Rán KFC_03-06/04
</t>
    </r>
    <r>
      <rPr>
        <sz val="10"/>
        <rFont val="Calibri"/>
      </rPr>
      <t>241231_Gà Rán KFC_25 cities
[PLF CP]_BAU_Đặt món ăn trưa, giảm tới 40.000Đ
Gà Nướng, Pizza Giảm 40.000Đ</t>
    </r>
  </si>
  <si>
    <r>
      <rPr>
        <u/>
        <sz val="10"/>
        <color rgb="FF1155CC"/>
        <rFont val="Calibri"/>
      </rPr>
      <t xml:space="preserve">[SuperVIP]_Gà Rán KFC_03-06/04
</t>
    </r>
    <r>
      <rPr>
        <sz val="10"/>
        <rFont val="Calibri"/>
      </rPr>
      <t>241231_Gà Rán KFC_25 cities
[PLF CP]_WC_Tiệc cuối tuần, giảm tưng bừng 105.000Đ
Gà Nướng, Mì Cay Giảm 105.000Đ</t>
    </r>
  </si>
  <si>
    <r>
      <rPr>
        <u/>
        <sz val="10"/>
        <color rgb="FF1155CC"/>
        <rFont val="Calibri"/>
      </rPr>
      <t xml:space="preserve">[SJBP]_Cơm Thố Anh Nguyễn_BAU
</t>
    </r>
    <r>
      <rPr>
        <sz val="10"/>
        <rFont val="Calibri"/>
      </rPr>
      <t>241231_Cơm Thố Anh Nguyễn_10 cities
[PLF CP]_BAU_No nê bữa trưa, deal giảm 50.000Đ
Nem Nướng, Bún Đậu Giảm 50.000Đ</t>
    </r>
  </si>
  <si>
    <r>
      <rPr>
        <u/>
        <sz val="10"/>
        <color rgb="FF1155CC"/>
        <rFont val="Calibri"/>
      </rPr>
      <t xml:space="preserve">[SJBP]_Cơm Thố Anh Nguyễn_BAU
</t>
    </r>
    <r>
      <rPr>
        <sz val="10"/>
        <rFont val="Calibri"/>
      </rPr>
      <t>241231_Cơm Thố Anh Nguyễn_10 cities
[PLF CP]_BAU_Đặt món ăn trưa, giảm tới 40.000Đ
Gà Rán,  Mì Ý Giảm 40.000Đ</t>
    </r>
  </si>
  <si>
    <r>
      <rPr>
        <sz val="10"/>
        <rFont val="Calibri"/>
      </rPr>
      <t>"[SJBP]_C</t>
    </r>
    <r>
      <rPr>
        <u/>
        <sz val="10"/>
        <color rgb="FF1155CC"/>
        <rFont val="Calibri"/>
      </rPr>
      <t>ơm Thố A</t>
    </r>
    <r>
      <rPr>
        <sz val="10"/>
        <rFont val="Calibri"/>
      </rPr>
      <t>nh Nguyễn_BAU
241231_Cơm Thố Anh Nguyễn_10 cities"
[PLF CP]_BAU_Bữa Trưa Ngon Rẻ, Giảm 30.000Đ
Text: Cơm Trộn, Mì Hoành Thánh giảm 30.000Đ</t>
    </r>
  </si>
  <si>
    <t>[PLF CP]_BAU_No nê bữa trưa, deal giảm 50.000Đ
Text: Bún Ốc, Hủ Tiếu Mực Giảm 50.000Đ</t>
  </si>
  <si>
    <r>
      <rPr>
        <sz val="10"/>
        <rFont val="Calibri"/>
      </rPr>
      <t>"[SJBP]_Cơ</t>
    </r>
    <r>
      <rPr>
        <u/>
        <sz val="10"/>
        <color rgb="FF1155CC"/>
        <rFont val="Calibri"/>
      </rPr>
      <t>m Thố A</t>
    </r>
    <r>
      <rPr>
        <sz val="10"/>
        <rFont val="Calibri"/>
      </rPr>
      <t>nh Nguyễn_BAU
250803_Cơm Thố Anh Nguyễn_12 cities"
[PLF CP]_BAU_Siêu Tiệc Giảm 99,000 đồng
Sushi, Thịt Nướng Giảm 99.000Đ
newcities:[PLF CP]_WC_Tiệc cuối tuần, giảm tưng bừng 105.000Đ
Sushi, Thịt Nướng  Giảm 105.000Đ</t>
    </r>
  </si>
  <si>
    <r>
      <rPr>
        <u/>
        <sz val="10"/>
        <color rgb="FF1155CC"/>
        <rFont val="Calibri"/>
      </rPr>
      <t xml:space="preserve">[VIP]_Cơm Thố Anh Nguyễn_09-13/04
</t>
    </r>
    <r>
      <rPr>
        <sz val="10"/>
        <rFont val="Calibri"/>
      </rPr>
      <t>241231_Cơm Thố Anh Nguyễn_10 cities
"[PLF CP]_BAU_No nê bữa trưa, deal giảm 50.000Đ
Text: Cơm Trộn, Hủ Tiếu Nam Vang Giảm 50.000Đ"</t>
    </r>
  </si>
  <si>
    <r>
      <rPr>
        <u/>
        <sz val="10"/>
        <color rgb="FF1155CC"/>
        <rFont val="Calibri"/>
      </rPr>
      <t xml:space="preserve">[SuperVIP]_Gà Rán Popeyes_10-13/04
</t>
    </r>
    <r>
      <rPr>
        <sz val="10"/>
        <rFont val="Calibri"/>
      </rPr>
      <t>241231_Gà Rán Popeyes_9 cities
"[PLF CP]_BAU_Đặt món ăn trưa, giảm tới 40.000Đ
Cơm Gà, Bún Tôm Giảm 40.000Đ"</t>
    </r>
  </si>
  <si>
    <r>
      <rPr>
        <u/>
        <sz val="10"/>
        <color rgb="FF1155CC"/>
        <rFont val="Calibri"/>
      </rPr>
      <t xml:space="preserve">[SJBP]_Cơm Thố Anh Nguyễn_BAU
</t>
    </r>
    <r>
      <rPr>
        <sz val="10"/>
        <rFont val="Calibri"/>
      </rPr>
      <t>241231_Cơm Thố Anh Nguyễn_10 cities
"[PLF CP]_BAU_Lên Đơn Bữa Trưa, Giảm 20.000Đ
Cơm Tấm, Bún Thịt Nướng Giảm 20.000Đ"</t>
    </r>
  </si>
  <si>
    <r>
      <rPr>
        <sz val="10"/>
        <rFont val="Calibri"/>
      </rPr>
      <t>"[VIP]_</t>
    </r>
    <r>
      <rPr>
        <u/>
        <sz val="10"/>
        <color rgb="FF1155CC"/>
        <rFont val="Calibri"/>
      </rPr>
      <t>Pizza Hut_</t>
    </r>
    <r>
      <rPr>
        <sz val="10"/>
        <rFont val="Calibri"/>
      </rPr>
      <t>18-20/04
241231_Pizza Hut_20 cities"
"[PLF CP]_BAU_Đặt món ăn trưa, giảm tới 40.000Đ
Mì Cay, Bún Thái Giảm 40.000Đ"</t>
    </r>
  </si>
  <si>
    <r>
      <rPr>
        <sz val="10"/>
        <rFont val="Calibri"/>
      </rPr>
      <t xml:space="preserve">"[VIP]_Gà </t>
    </r>
    <r>
      <rPr>
        <u/>
        <sz val="10"/>
        <color rgb="FF1155CC"/>
        <rFont val="Calibri"/>
      </rPr>
      <t>Rán Popeyes_18</t>
    </r>
    <r>
      <rPr>
        <sz val="10"/>
        <rFont val="Calibri"/>
      </rPr>
      <t>-20/04
241231_Gà Rán Popeyes_9 cities"
[PLF CP]_BAU_No nê bữa trưa, deal giảm 50.000Đ
Nem Nướng, Bún Đậu Giảm 50.000Đ</t>
    </r>
  </si>
  <si>
    <r>
      <rPr>
        <u/>
        <sz val="10"/>
        <color rgb="FF1155CC"/>
        <rFont val="Calibri"/>
      </rPr>
      <t xml:space="preserve">[SJBP]_Gà Rán KFC_129k
</t>
    </r>
    <r>
      <rPr>
        <sz val="10"/>
        <rFont val="Calibri"/>
      </rPr>
      <t>241231_Gà Rán KFC_25 cities
"[PLF CP]_BAU_Đặt món ăn trưa, giảm tới 40.000Đ
Cơm Sườn, Bún Thái Giảm 40.000Đ"</t>
    </r>
  </si>
  <si>
    <r>
      <rPr>
        <u/>
        <sz val="10"/>
        <color rgb="FF1155CC"/>
        <rFont val="Calibri"/>
      </rPr>
      <t xml:space="preserve">[SJBP]_Gà Rán Popeyes_BAU
</t>
    </r>
    <r>
      <rPr>
        <sz val="10"/>
        <rFont val="Calibri"/>
      </rPr>
      <t>241231_Gà Rán Popeyes_9 cities
"[PLF CP]_BAU_Ăn Sập Bốn Phương, giảm 18,000đ_All OTH
Cơm Sườn, Bún Thịt Nướng Giảm 18.000Đ"</t>
    </r>
  </si>
  <si>
    <r>
      <rPr>
        <u/>
        <sz val="10"/>
        <color rgb="FF1155CC"/>
        <rFont val="Calibri"/>
      </rPr>
      <t>[Win 1]_Lotteria_Apr</t>
    </r>
    <r>
      <rPr>
        <sz val="10"/>
        <rFont val="Calibri"/>
      </rPr>
      <t>_PT
[PLF CP]_BAU_Bữa Trưa Ngon Rẻ, Giảm 30.000Đ
Cơm Gà Hội An, Bún Riêu Giảm 30.000Đ</t>
    </r>
  </si>
  <si>
    <r>
      <rPr>
        <u/>
        <sz val="10"/>
        <color rgb="FF1155CC"/>
        <rFont val="Calibri"/>
      </rPr>
      <t xml:space="preserve">[VIP]_Gà Rán Texas Chicken_21-24/04
</t>
    </r>
    <r>
      <rPr>
        <sz val="10"/>
        <rFont val="Calibri"/>
      </rPr>
      <t>250102_Gà Rán Texas Chicken_6 cities
"[PLF CP]_BAU_No nê bữa trưa, deal giảm 50.000Đ
Cơm Trộn, Mì Quảng Giảm 50.000Đ"</t>
    </r>
  </si>
  <si>
    <r>
      <rPr>
        <u/>
        <sz val="10"/>
        <color rgb="FF1155CC"/>
        <rFont val="Calibri"/>
      </rPr>
      <t xml:space="preserve">[SuperVIP]_McDonald's_25-27/04
</t>
    </r>
    <r>
      <rPr>
        <sz val="10"/>
        <rFont val="Calibri"/>
      </rPr>
      <t>[PLF CP]_BAU_Bữa Trưa Ngon Rẻ, Giảm 30.000Đ
Bún Bò, Cơm Trộn Hàn Quốc Giảm 30.000Đ</t>
    </r>
  </si>
  <si>
    <r>
      <rPr>
        <u/>
        <sz val="10"/>
        <color rgb="FF1155CC"/>
        <rFont val="Calibri"/>
      </rPr>
      <t>[Win 1]_Lotteria_Apr</t>
    </r>
    <r>
      <rPr>
        <sz val="10"/>
        <rFont val="Calibri"/>
      </rPr>
      <t>_PT
[PLF CP]_5.5 CP_Deal Ngon Chào Hè, Giảm 155.000Đ
Gà rán, nem nướng, bún đậu... giảm tới 155k</t>
    </r>
  </si>
  <si>
    <r>
      <rPr>
        <u/>
        <sz val="10"/>
        <color rgb="FF1155CC"/>
        <rFont val="Calibri"/>
      </rPr>
      <t xml:space="preserve">[SuperVIP]_McDonald's_25-27/04
</t>
    </r>
    <r>
      <rPr>
        <sz val="10"/>
        <rFont val="Calibri"/>
      </rPr>
      <t>240722_McDonald's_4 cities
[PLF CP]_5.5 CP_Deal Ngon Chào Hè, Giảm 155.000Đ
Gà rán, nem nướng, bún đậu... giảm tới 155k</t>
    </r>
  </si>
  <si>
    <r>
      <rPr>
        <u/>
        <sz val="10"/>
        <color rgb="FF1155CC"/>
        <rFont val="Calibri"/>
      </rPr>
      <t xml:space="preserve">[SJBP]_Gà Rán KFC_129k
</t>
    </r>
    <r>
      <rPr>
        <sz val="10"/>
        <rFont val="Calibri"/>
      </rPr>
      <t>241231_Gà Rán KFC_25 cities
[PLF CP]_BAU_Lên Đơn Bữa Trưa, Giảm 20.000Đ
Cơm tấm, bún bò, hủ tiếu... giảm 20.000Đ</t>
    </r>
  </si>
  <si>
    <r>
      <rPr>
        <u/>
        <sz val="10"/>
        <color rgb="FF1155CC"/>
        <rFont val="Calibri"/>
      </rPr>
      <t xml:space="preserve">[SJBP]_Gà Rán KFC_129k
</t>
    </r>
    <r>
      <rPr>
        <sz val="10"/>
        <rFont val="Calibri"/>
      </rPr>
      <t>241231_Gà Rán KFC_25 cities
[PLF CP]_BAU_Bữa Trưa Ngon Rẻ, Giảm 30.000Đ
Text: Cơm Trộn, Mì Hoành Thánh giảm 30.000Đ</t>
    </r>
  </si>
  <si>
    <r>
      <rPr>
        <u/>
        <sz val="10"/>
        <color rgb="FF1155CC"/>
        <rFont val="Calibri"/>
      </rPr>
      <t xml:space="preserve">[SJBP]_Gà Rán KFC_129k
</t>
    </r>
    <r>
      <rPr>
        <sz val="10"/>
        <rFont val="Calibri"/>
      </rPr>
      <t>241231_Gà Rán KFC_25 cities
[PLF CP]_5.5 CP_Deal Ngon Chào Hè, Giảm 155.000Đ
Đặt Gà rán, pizza, Gà nướng... giảm tới 155.000Đ</t>
    </r>
  </si>
  <si>
    <r>
      <rPr>
        <u/>
        <sz val="10"/>
        <color rgb="FF1155CC"/>
        <rFont val="Calibri"/>
      </rPr>
      <t xml:space="preserve">[SJBP]_Gà Rán Popeyes_BOGO May
</t>
    </r>
    <r>
      <rPr>
        <sz val="10"/>
        <rFont val="Calibri"/>
      </rPr>
      <t>241231_Gà Rán Popeyes_9 cities
[PLF CP]_30.4 - 1.5_Đãi Tiệc Tại Gia, Giảm 199.000Đ
Ăn mừng đại lễ, giảm tới 199.000Đ"</t>
    </r>
  </si>
  <si>
    <r>
      <rPr>
        <u/>
        <sz val="10"/>
        <color rgb="FF1155CC"/>
        <rFont val="Calibri"/>
      </rPr>
      <t xml:space="preserve">[SJBP]_McDonald's_2T2 gà
</t>
    </r>
    <r>
      <rPr>
        <sz val="10"/>
        <rFont val="Calibri"/>
      </rPr>
      <t>250416_McDonald's_5 cities
[PLF CP]_30.4 - 1.5_Đãi Tiệc Tại Gia, Giảm 199.000Đ
Ăn mừng đại lễ, giảm tới 199.000Đ</t>
    </r>
  </si>
  <si>
    <r>
      <rPr>
        <u/>
        <sz val="11"/>
        <color rgb="FF1155CC"/>
        <rFont val="Calibri"/>
      </rPr>
      <t xml:space="preserve">[SJBP]_McDonald's_2T2 gà
</t>
    </r>
    <r>
      <rPr>
        <sz val="11"/>
        <rFont val="Calibri"/>
      </rPr>
      <t>250416_McDonald's_5 cities
[PLF CP]_5.5 CP_Deal Ngon Chào Hè, Giảm 155.000Đ
Tặng mã giảm tới 155.000Đ mở tiệc tại nhà</t>
    </r>
  </si>
  <si>
    <r>
      <rPr>
        <u/>
        <sz val="11"/>
        <color rgb="FF1155CC"/>
        <rFont val="Calibri"/>
      </rPr>
      <t xml:space="preserve">[SJBP]_McDonald's_2T2 gà
</t>
    </r>
    <r>
      <rPr>
        <sz val="11"/>
        <rFont val="Calibri"/>
      </rPr>
      <t>250416_McDonald's_5 cities
[PLF CP]_5.5 CP_Deal Ngon Chào Hè, Giảm 55.000Đ
Bún thịt nướng, cơm tấm, bánh canh giảm 55.000Đ</t>
    </r>
  </si>
  <si>
    <r>
      <rPr>
        <u/>
        <sz val="11"/>
        <color rgb="FF1155CC"/>
        <rFont val="Calibri"/>
      </rPr>
      <t xml:space="preserve">[VIP]_Gà Rán Texas Chicken_05-08/05
</t>
    </r>
    <r>
      <rPr>
        <sz val="11"/>
        <rFont val="Calibri"/>
      </rPr>
      <t>[PLF CP]_WC_Thứ 3 Thả Ga, Freeship 0Đ
Cơm bún mì phở... freeship 0đ</t>
    </r>
  </si>
  <si>
    <r>
      <rPr>
        <u/>
        <sz val="10"/>
        <color rgb="FF1155CC"/>
        <rFont val="Calibri"/>
      </rPr>
      <t xml:space="preserve">[VIP]_Gà Rán Texas Chicken_05-08/05
</t>
    </r>
    <r>
      <rPr>
        <sz val="10"/>
        <rFont val="Calibri"/>
      </rPr>
      <t>[PLF CP]_Vesak_Ăn Chay Thanh Tịnh, Freeship 20.000Đ
Cơm chay thanh tịnh, Freeship 20.000Đ</t>
    </r>
  </si>
  <si>
    <r>
      <rPr>
        <u/>
        <sz val="10"/>
        <color rgb="FF1155CC"/>
        <rFont val="Calibri"/>
      </rPr>
      <t xml:space="preserve">[SuperVIP]_Gà Rán Popeyes_08-11/05
</t>
    </r>
    <r>
      <rPr>
        <sz val="10"/>
        <rFont val="Calibri"/>
      </rPr>
      <t>241231_Gà Rán Popeyes_9 cities</t>
    </r>
  </si>
  <si>
    <r>
      <rPr>
        <u/>
        <sz val="10"/>
        <color rgb="FF1155CC"/>
        <rFont val="Calibri"/>
      </rPr>
      <t>[Win 4]_Cơm Thố Anh Nguyễn_May</t>
    </r>
    <r>
      <rPr>
        <sz val="10"/>
        <rFont val="Calibri"/>
      </rPr>
      <t>_250421_Cơm Thố Anh Nguyễn_13 cities
[PLF CP]_Vesak_Ăn Chay Thanh Tịnh, Freeship 20.000Đ
Món chay freeship 20.000Đ, thanh tịnh mùa Vu Lan</t>
    </r>
  </si>
  <si>
    <r>
      <rPr>
        <u/>
        <sz val="10"/>
        <color rgb="FF1155CC"/>
        <rFont val="Calibri"/>
      </rPr>
      <t>[Win 4]_Cơm Thố Anh Nguyễn_May</t>
    </r>
    <r>
      <rPr>
        <sz val="10"/>
        <rFont val="Calibri"/>
      </rPr>
      <t>_250421_Cơm Thố Anh Nguyễn_13 cities</t>
    </r>
  </si>
  <si>
    <r>
      <rPr>
        <u/>
        <sz val="10"/>
        <color rgb="FF1155CC"/>
        <rFont val="Calibri"/>
      </rPr>
      <t xml:space="preserve">[SJBP]_McDonald's_ĐN OTH
</t>
    </r>
    <r>
      <rPr>
        <sz val="10"/>
        <rFont val="Calibri"/>
      </rPr>
      <t>250416_McDonald's_5 cities</t>
    </r>
  </si>
  <si>
    <t>[PLF CP]_Vesak_Ăn Chay Thanh Tịnh, Freeship 20.000Đ
Đặt món chay mùa Vu Lan, Freeship 20.000Đ</t>
  </si>
  <si>
    <t>[PLF CP]_WC_Thứ 3 Ăn Ngon, Giảm 30.000Đ
Cơm tấm, bún bò, mì quảng... giảm 30.000Đ</t>
  </si>
  <si>
    <t>[PLF CP]_BAU_Đặt món ăn trưa, giảm tới 40.000Đ
Cơm tấm, bún bò, mì quảng... Giảm 40.000Đ</t>
  </si>
  <si>
    <t>10h - 11h [PLF CP]_Mid Month_Freeship Giữa Tháng, Giảm tới 60.000Đ
Bánh ướt thịt nướng, gỏi cuốn, salad rau càng cua... freeship tới 60.000Đ
11h - 12h [PLF CP]_Mid Month_Siêu Deal Giữa Tháng, Giảm tới 35.000Đ
Cơm hến, bún cá Nha Trang, bún mắm nêm... giảm tới 35.000Đ</t>
  </si>
  <si>
    <t>[SuperVIP]_Gà Rán KFC_16-18/05</t>
  </si>
  <si>
    <t>[PLF CP]_SPFDay_Săn Deal Ăn Ngon giảm tới 75.000Đ
Mì quảng, Pizza, mì cay... bữa trưa cuối tuần giảm 75.000Đ</t>
  </si>
  <si>
    <r>
      <rPr>
        <u/>
        <sz val="10"/>
        <color rgb="FF1155CC"/>
        <rFont val="Calibri"/>
      </rPr>
      <t xml:space="preserve">[SJBP]_McDonald's_2T2 gà
</t>
    </r>
    <r>
      <rPr>
        <sz val="10"/>
        <rFont val="Calibri"/>
      </rPr>
      <t>250416_McDonald's_5 cities
[PLF CP]_Summer Thematic_Deal Ăn Ngon Tránh Nóng
Bún chả, cơm bò, bún đậu... Freeship 60k</t>
    </r>
  </si>
  <si>
    <t>[PLF CP]_Summer Thematic_Deal Ăn Ngon Tránh Nóng</t>
  </si>
  <si>
    <r>
      <rPr>
        <u/>
        <sz val="10"/>
        <color rgb="FF1155CC"/>
        <rFont val="Calibri"/>
      </rPr>
      <t xml:space="preserve">[SJBP]_Gà Rán Popeyes_BOGO May
</t>
    </r>
    <r>
      <rPr>
        <sz val="10"/>
        <rFont val="Calibri"/>
      </rPr>
      <t>241231_Gà Rán Popeyes_9 cities</t>
    </r>
  </si>
  <si>
    <t>[PLF CP]_Summer Thematic_Deal Ăn Ngon Tránh Nóng
Mì cay, cơm rang, bún bò... tại nhà, không lo nắng nóng</t>
  </si>
  <si>
    <t>[PLF CP]_Summer Thematic_Deal Ăn Ngon Tránh Nóng
Cơm tấm, bún riêu, sinh tố... tại nhà, không lo nắng nóng</t>
  </si>
  <si>
    <r>
      <rPr>
        <u/>
        <sz val="10"/>
        <color rgb="FF1155CC"/>
        <rFont val="Calibri"/>
      </rPr>
      <t xml:space="preserve">[SJBP]_Gà Rán Popeyes_BOGO May
</t>
    </r>
    <r>
      <rPr>
        <sz val="10"/>
        <rFont val="Calibri"/>
      </rPr>
      <t>241231_Gà Rán Popeyes_9 cities</t>
    </r>
  </si>
  <si>
    <r>
      <rPr>
        <u/>
        <sz val="10"/>
        <color rgb="FF1155CC"/>
        <rFont val="Calibri"/>
      </rPr>
      <t xml:space="preserve">[SJBP]_Gà Rán Popeyes_BOGO May
</t>
    </r>
    <r>
      <rPr>
        <sz val="10"/>
        <rFont val="Calibri"/>
      </rPr>
      <t>241231_Gà Rán Popeyes_9 cities</t>
    </r>
  </si>
  <si>
    <r>
      <rPr>
        <u/>
        <sz val="10"/>
        <color rgb="FF1155CC"/>
        <rFont val="Calibri"/>
      </rPr>
      <t xml:space="preserve">[SJBP]_McDonald's_BAU 99k
</t>
    </r>
    <r>
      <rPr>
        <sz val="10"/>
        <rFont val="Calibri"/>
      </rPr>
      <t>250416_McDonald's_5 cities</t>
    </r>
  </si>
  <si>
    <r>
      <rPr>
        <u/>
        <sz val="10"/>
        <color rgb="FF1155CC"/>
        <rFont val="Calibri"/>
      </rPr>
      <t xml:space="preserve">[SuperVIP]_McDonald's_29/05 -01/06 </t>
    </r>
    <r>
      <rPr>
        <sz val="10"/>
        <rFont val="Calibri"/>
      </rPr>
      <t>250416_McDonald's_5 cities</t>
    </r>
  </si>
  <si>
    <r>
      <rPr>
        <u/>
        <sz val="10"/>
        <color rgb="FF1155CC"/>
        <rFont val="Calibri"/>
      </rPr>
      <t xml:space="preserve">[SuperVIP]_McDonald's_29/05 -01/06 </t>
    </r>
    <r>
      <rPr>
        <sz val="10"/>
        <rFont val="Calibri"/>
      </rPr>
      <t>250416_McDonald's_5 cities</t>
    </r>
  </si>
  <si>
    <r>
      <rPr>
        <u/>
        <sz val="10"/>
        <color rgb="FF1155CC"/>
        <rFont val="Calibri"/>
      </rPr>
      <t xml:space="preserve">[SuperVIP]_McDonald's_29/05 -01/06
</t>
    </r>
    <r>
      <rPr>
        <sz val="10"/>
        <rFont val="Calibri"/>
      </rPr>
      <t>250416_McDonald's_5 cities
[PLF CP]_Thematic_Món Ngon Bé Thích, Giảm tới 20.000Đ</t>
    </r>
  </si>
  <si>
    <t>[SuperVIP]_Gà Rán KFC_01-04/06</t>
  </si>
  <si>
    <t>[PLF CP]_BAU_No nê bữa trưa, deal giảm 50.000Đ
Bún đậu mẹt, Mì quảng sườn... giảm 50.000Đ</t>
  </si>
  <si>
    <t>[PLF CP]_BAU_Đặt món ăn trưa, giảm tới 40.000Đ
Bữa Trưa Cuối Tuần, Giảm 40.000Đ</t>
  </si>
  <si>
    <r>
      <rPr>
        <u/>
        <sz val="10"/>
        <color rgb="FF1155CC"/>
        <rFont val="Calibri"/>
      </rPr>
      <t xml:space="preserve">[SJBP]_McDonald's_BAU
</t>
    </r>
    <r>
      <rPr>
        <sz val="10"/>
        <rFont val="Calibri"/>
      </rPr>
      <t>250416_McDonald's_5 cities
[PLF CP]_BAU_Deal Ăn Ngon Tránh Nóng</t>
    </r>
  </si>
  <si>
    <t>[PLF CP]_Thematic_Ăn Chay Thanh Tịnh, Freeship 20.000Đ</t>
  </si>
  <si>
    <t xml:space="preserve"> [PLF CP]_BAU_Deal Ăn Ngon Tránh Nóng
Cơm gà, Bánh canh chả cá... ăn ngon tại bàn không lo nắng nóng</t>
  </si>
  <si>
    <r>
      <rPr>
        <u/>
        <sz val="10"/>
        <color rgb="FF1155CC"/>
        <rFont val="Calibri"/>
      </rPr>
      <t>[Win 4]_Lotteria_Jun</t>
    </r>
    <r>
      <rPr>
        <sz val="10"/>
        <rFont val="Calibri"/>
      </rPr>
      <t>_250424_Lotteria DI_32 cities</t>
    </r>
  </si>
  <si>
    <r>
      <rPr>
        <u/>
        <sz val="10"/>
        <color rgb="FF1155CC"/>
        <rFont val="Calibri"/>
      </rPr>
      <t>[PNS]_Pepsi FF32_Jun</t>
    </r>
    <r>
      <rPr>
        <sz val="10"/>
        <color rgb="FF000000"/>
        <rFont val="Calibri"/>
      </rPr>
      <t>_CT, KH, BH, HP, Hue</t>
    </r>
  </si>
  <si>
    <r>
      <rPr>
        <u/>
        <sz val="10"/>
        <color rgb="FF1155CC"/>
        <rFont val="Calibri"/>
      </rPr>
      <t>[PNS]_Pepsi FF32_Jun</t>
    </r>
    <r>
      <rPr>
        <sz val="10"/>
        <color rgb="FF000000"/>
        <rFont val="Calibri"/>
      </rPr>
      <t>_CT, KH, BH, HP, Hue</t>
    </r>
  </si>
  <si>
    <t>[Exclude NU] [PLF CP]_Mid Month_Siêu Deal Giữa Tháng, Giảm tới 35.000Đ</t>
  </si>
  <si>
    <r>
      <rPr>
        <u/>
        <sz val="10"/>
        <color rgb="FF1155CC"/>
        <rFont val="Calibri"/>
      </rPr>
      <t xml:space="preserve">[SJBP]_McDonald's_2T2 119k
</t>
    </r>
    <r>
      <rPr>
        <sz val="10"/>
        <color rgb="FF000000"/>
        <rFont val="Calibri"/>
      </rPr>
      <t>250416_McDonald's_5 cities</t>
    </r>
  </si>
  <si>
    <t>[Exclude NU] [PLF CP]_BAU_No nê bữa trưa, deal giảm 50.000Đ</t>
  </si>
  <si>
    <r>
      <rPr>
        <u/>
        <sz val="10"/>
        <color rgb="FF1155CC"/>
        <rFont val="Calibri"/>
      </rPr>
      <t>[PNS]_Pepsi Baseline_Jun</t>
    </r>
    <r>
      <rPr>
        <sz val="10"/>
        <rFont val="Calibri"/>
      </rPr>
      <t>_CT, KH, BH, HP, Hue</t>
    </r>
  </si>
  <si>
    <r>
      <rPr>
        <u/>
        <sz val="10"/>
        <color rgb="FF1155CC"/>
        <rFont val="Calibri"/>
      </rPr>
      <t>[Win 4]_Lotteria_Jun</t>
    </r>
    <r>
      <rPr>
        <sz val="10"/>
        <color rgb="FF000000"/>
        <rFont val="Calibri"/>
      </rPr>
      <t>_250424_Lotteria DI_32 cities</t>
    </r>
  </si>
  <si>
    <t>[Exclude NU] [PLF CP]_BAU_Deal Ăn Ngon Tránh Nóng
Cơm trưa, bánh xèo, bánh lọc... freeship 25k</t>
  </si>
  <si>
    <t>[PLF CP]_WC_Món Ngon Giữa Tuần, Giảm Tới 25.000Đ</t>
  </si>
  <si>
    <t>[PLF CP]_Thematic_Thực Đơn Sĩ Tử, Giảm tới 40.000Đ
Nạp ngay bữa trưa, Bật mode thi tốt giảm 40.000Đ</t>
  </si>
  <si>
    <r>
      <rPr>
        <u/>
        <sz val="10"/>
        <color rgb="FF1155CC"/>
        <rFont val="Calibri"/>
      </rPr>
      <t>[Win 4]_Lotteria_Jun</t>
    </r>
    <r>
      <rPr>
        <sz val="10"/>
        <rFont val="Calibri"/>
      </rPr>
      <t>_250424_Lotteria DI_32 cities</t>
    </r>
  </si>
  <si>
    <r>
      <rPr>
        <u/>
        <sz val="10"/>
        <color rgb="FF1155CC"/>
        <rFont val="Calibri"/>
      </rPr>
      <t>[Win 4]_Lotteria_Jun</t>
    </r>
    <r>
      <rPr>
        <sz val="10"/>
        <color rgb="FF000000"/>
        <rFont val="Calibri"/>
      </rPr>
      <t>_250424_Lotteria DI_32 cities</t>
    </r>
  </si>
  <si>
    <t>[Exclude NU] [PLF CP]_Thematic_Mở Tiệc Tại Gia, Giảm Tới 199.000Đ
Mừng ngày gia đình, mở tiệc tại nhà giảm 199k</t>
  </si>
  <si>
    <t>[Exclude NU] [PLF CP]_WC_Thứ 3 Ăn Ngon, Giảm 30.000Đ</t>
  </si>
  <si>
    <t>[SJBP]_McDonald's_99k</t>
  </si>
  <si>
    <t>[Exclude NU] [PLF CP]_7.7_Món Ngon Mọi Miền, Giảm tới 77.000Đ</t>
  </si>
  <si>
    <r>
      <rPr>
        <u/>
        <sz val="10"/>
        <color rgb="FF1155CC"/>
        <rFont val="Calibri"/>
      </rPr>
      <t>[PNS]_Pepsi Baseline_Jul</t>
    </r>
    <r>
      <rPr>
        <sz val="10"/>
        <rFont val="Calibri"/>
      </rPr>
      <t>_CT, KH, BH, HP, Hue</t>
    </r>
  </si>
  <si>
    <r>
      <rPr>
        <u/>
        <sz val="10"/>
        <color rgb="FF1155CC"/>
        <rFont val="Calibri"/>
      </rPr>
      <t>[PNS]_Pepsi FF33_Jul</t>
    </r>
    <r>
      <rPr>
        <sz val="10"/>
        <color rgb="FF000000"/>
        <rFont val="Calibri"/>
      </rPr>
      <t>_CT, KH, BH, HP, Hue</t>
    </r>
  </si>
  <si>
    <t>[SuperVIP]_Gà Rán Popeyes_10-13/07</t>
  </si>
  <si>
    <r>
      <rPr>
        <u/>
        <sz val="10"/>
        <color rgb="FF1155CC"/>
        <rFont val="Calibri"/>
      </rPr>
      <t>[PNS]_Pepsi FF33_Jul</t>
    </r>
    <r>
      <rPr>
        <sz val="10"/>
        <color rgb="FF000000"/>
        <rFont val="Calibri"/>
      </rPr>
      <t>_CT, KH, BH, HP, Hue</t>
    </r>
  </si>
  <si>
    <t>[PLF CP]_Thematic_Ăn Ngon Tránh Nóng, Giảm Tới 40.000Đ</t>
  </si>
  <si>
    <t>[Exclude NU] [PLF CP]_WC_Thứ 2 Đầu Tuần, Giảm Tới 40.000Đ</t>
  </si>
  <si>
    <r>
      <rPr>
        <u/>
        <sz val="10"/>
        <color rgb="FF1155CC"/>
        <rFont val="Calibri"/>
      </rPr>
      <t>[VIP]_Lotteria DI_14-17/07</t>
    </r>
    <r>
      <rPr>
        <sz val="10"/>
        <color rgb="FF000000"/>
        <rFont val="Calibri"/>
      </rPr>
      <t xml:space="preserve"> 250424_Lotteria DI_32 cities</t>
    </r>
  </si>
  <si>
    <r>
      <rPr>
        <u/>
        <sz val="10"/>
        <color rgb="FF1155CC"/>
        <rFont val="Calibri"/>
      </rPr>
      <t>[PNS]_Pepsi Baseline_Jul</t>
    </r>
    <r>
      <rPr>
        <sz val="10"/>
        <rFont val="Calibri"/>
      </rPr>
      <t>_CT, KH, BH, HP, Hue</t>
    </r>
  </si>
  <si>
    <r>
      <rPr>
        <u/>
        <sz val="10"/>
        <color rgb="FF1155CC"/>
        <rFont val="Calibri"/>
      </rPr>
      <t>[SuperVIP]_Pizza Hut_18-20/07</t>
    </r>
    <r>
      <rPr>
        <sz val="10"/>
        <color rgb="FF000000"/>
        <rFont val="Calibri"/>
      </rPr>
      <t xml:space="preserve"> 241231_Pizza Hut_20 cities</t>
    </r>
  </si>
  <si>
    <r>
      <rPr>
        <u/>
        <sz val="10"/>
        <color rgb="FF1155CC"/>
        <rFont val="Calibri"/>
      </rPr>
      <t>[VIP]_Gà Rán Texas Chicken_21-24/07</t>
    </r>
    <r>
      <rPr>
        <sz val="10"/>
        <color rgb="FF000000"/>
        <rFont val="Calibri"/>
      </rPr>
      <t xml:space="preserve"> 250102_Gà Rán Texas Chicken_6 cities</t>
    </r>
  </si>
  <si>
    <r>
      <rPr>
        <u/>
        <sz val="10"/>
        <color rgb="FF1155CC"/>
        <rFont val="Calibri"/>
      </rPr>
      <t>[VIP]_Gà Rán Texas Chicken_21-24/07</t>
    </r>
    <r>
      <rPr>
        <sz val="10"/>
        <rFont val="Calibri"/>
      </rPr>
      <t xml:space="preserve"> 250102_Gà Rán Texas Chicken_6 cities</t>
    </r>
  </si>
  <si>
    <r>
      <rPr>
        <u/>
        <sz val="10"/>
        <color rgb="FF1155CC"/>
        <rFont val="Calibri"/>
      </rPr>
      <t>[SJBP]_McDonald's_2T2</t>
    </r>
    <r>
      <rPr>
        <sz val="10"/>
        <color rgb="FF000000"/>
        <rFont val="Calibri"/>
      </rPr>
      <t xml:space="preserve"> 250707_McDonald's_6 cities</t>
    </r>
  </si>
  <si>
    <r>
      <rPr>
        <u/>
        <sz val="10"/>
        <color rgb="FF1155CC"/>
        <rFont val="Calibri"/>
      </rPr>
      <t>[SJBP]__Brand 50%</t>
    </r>
    <r>
      <rPr>
        <sz val="10"/>
        <rFont val="Calibri"/>
      </rPr>
      <t xml:space="preserve"> 241231_All OTH 2025_36 cities</t>
    </r>
  </si>
  <si>
    <r>
      <rPr>
        <u/>
        <sz val="10"/>
        <color rgb="FF1155CC"/>
        <rFont val="Calibri"/>
      </rPr>
      <t>[PNS]_Pepsi Baseline_Aug</t>
    </r>
    <r>
      <rPr>
        <sz val="10"/>
        <color rgb="FF000000"/>
        <rFont val="Calibri"/>
      </rPr>
      <t>_CT, KH, BH, HP, Hue</t>
    </r>
  </si>
  <si>
    <t xml:space="preserve">[PLF CP]_BAU_Đặt món ăn trưa, giảm tới 40.000Đ </t>
  </si>
  <si>
    <r>
      <rPr>
        <u/>
        <sz val="10"/>
        <color rgb="FF1155CC"/>
        <rFont val="Calibri"/>
      </rPr>
      <t xml:space="preserve">[SJBP]_Gà Rán Popeyes_BOGO
</t>
    </r>
    <r>
      <rPr>
        <sz val="10"/>
        <color rgb="FF000000"/>
        <rFont val="Calibri"/>
      </rPr>
      <t>241231_Gà Rán Popeyes_9 cities</t>
    </r>
  </si>
  <si>
    <r>
      <rPr>
        <u/>
        <sz val="10"/>
        <color rgb="FF1155CC"/>
        <rFont val="Calibri"/>
      </rPr>
      <t>[PNS]_Pepsi Baseline_Aug</t>
    </r>
    <r>
      <rPr>
        <sz val="10"/>
        <rFont val="Calibri"/>
      </rPr>
      <t>_CT, KH, BH, HP, Hue</t>
    </r>
  </si>
  <si>
    <r>
      <rPr>
        <u/>
        <sz val="10"/>
        <color rgb="FF1155CC"/>
        <rFont val="Calibri"/>
      </rPr>
      <t>[PNS]_Pepsi FF34_Aug</t>
    </r>
    <r>
      <rPr>
        <sz val="10"/>
        <color rgb="FF000000"/>
        <rFont val="Calibri"/>
      </rPr>
      <t>_CT, KH, BH, HP, Hue</t>
    </r>
  </si>
  <si>
    <r>
      <rPr>
        <u/>
        <sz val="10"/>
        <color rgb="FF1155CC"/>
        <rFont val="Calibri"/>
      </rPr>
      <t xml:space="preserve">[SuperVIP]_Gà Rán Popeyes_14-17/08
</t>
    </r>
    <r>
      <rPr>
        <sz val="10"/>
        <color rgb="FF000000"/>
        <rFont val="Calibri"/>
      </rPr>
      <t>241231_Gà Rán Popeyes_9 cities</t>
    </r>
  </si>
  <si>
    <t>10-12h: [PLF CP]_Mid Month Sale_Săn Deal Giữa Tháng, Giảm tới 75.000Đ
Text: Cơm gà, Bún riêu, Nem nướng,... no nê bữa trưa giảm tới 75.000Đ</t>
  </si>
  <si>
    <r>
      <rPr>
        <u/>
        <sz val="10"/>
        <color rgb="FF1155CC"/>
        <rFont val="Calibri"/>
      </rPr>
      <t>[PNS]_Pepsi FF34_Aug</t>
    </r>
    <r>
      <rPr>
        <sz val="10"/>
        <color rgb="FF000000"/>
        <rFont val="Calibri"/>
      </rPr>
      <t>_CT, KH, BH, HP, Hue</t>
    </r>
  </si>
  <si>
    <t xml:space="preserve">10h - 11h [PLF CP]_SPFDay_Siêu Deal Ăn Uống, Giảm tới 50%
Bún Đậu Mắm Tôm, Sushi, gà nướng... giảm tới 50%
11h - 12h [PLF CP]_SPFDay_Săn Deal Ăn Ngon giảm tới 75.000Đ
Gà rán, Pizza,... giảm tới 75.000Đ        </t>
  </si>
  <si>
    <t>[PLF CP]_WC_Đồng Phí Ship, Chỉ 10.000Đ</t>
  </si>
  <si>
    <t>[PLF CP]_FS_Ăn Trưa Siêu Flash Sale, Giảm 45%</t>
  </si>
  <si>
    <t>[PLF CP]_WC_Đầu Tuần Đặt Món, Ship Chỉ 10.000Đ</t>
  </si>
  <si>
    <r>
      <rPr>
        <u/>
        <sz val="10"/>
        <color rgb="FF1155CC"/>
        <rFont val="Calibri"/>
      </rPr>
      <t xml:space="preserve">[SJBP]_Gà Rán Popeyes_BOGO
</t>
    </r>
    <r>
      <rPr>
        <sz val="10"/>
        <color rgb="FF000000"/>
        <rFont val="Calibri"/>
      </rPr>
      <t>241231_Gà Rán Popeyes_9 cities</t>
    </r>
  </si>
  <si>
    <r>
      <rPr>
        <u/>
        <sz val="10"/>
        <color rgb="FF1155CC"/>
        <rFont val="Calibri"/>
      </rPr>
      <t xml:space="preserve">[SuperVIP]_Gà Rán Popeyes_25-28/08
</t>
    </r>
    <r>
      <rPr>
        <sz val="10"/>
        <color rgb="FF000000"/>
        <rFont val="Calibri"/>
      </rPr>
      <t>241231_Gà Rán Popeyes_9 cities</t>
    </r>
  </si>
  <si>
    <t>[PLF CP]_Thematic_Đại Tiệc Thất Tịch, Giảm tới 95.000Đ
Text: Gà rán, Món Hàn, Cơm thố,... giảm tới 95.000Đ</t>
  </si>
  <si>
    <t>[PLF CP]_Thematic_Bữa Trưa Học Đường, Giảm tới 45.000Đ
Text: Cơm gà, Mì quảng, Bún chả cá,... giảm đến 45.000Đ</t>
  </si>
  <si>
    <t>[PLF CP]_9.9_Siêu Deal Khai Tiệc, Giảm tới 50%
Text: Gà nướng, Pizza, Lẩu gà,.. mở tiệc trưa giảm tới 50%</t>
  </si>
  <si>
    <t>[PLF CP]_9.9_Vạn Deal Ngon Rẻ, Chỉ 15.000Đ
Others: [PLF CP]_BAU_Bữa Trưa Ngon Rẻ, Giảm 30.000Đ</t>
  </si>
  <si>
    <t>[PLF CP]_9.9_Siêu Deal Khai Tiệc, Giảm tới 50%
Text: Gà rán, Burger, Món Hàn,... giảm tới 50%</t>
  </si>
  <si>
    <t>[PLF CP]_9.9_Siêu Deal Khai Tiệc, Giảm tới 99.000Đ
Text: Pizza, Gà nướng, Nem nướng Nha Trang,... giảm đến 99.000Đ</t>
  </si>
  <si>
    <t>[PLF CP]_9.9_Siêu Deal Khai Tiệc, Giảm tới 50%
Text: Cơm tấm, Bún thịt nướng, Mì quảng,... giảm đến 50%</t>
  </si>
  <si>
    <r>
      <rPr>
        <u/>
        <sz val="10"/>
        <color rgb="FF1155CC"/>
        <rFont val="Calibri"/>
      </rPr>
      <t>[Win 1]_Lotteria_Sep</t>
    </r>
    <r>
      <rPr>
        <sz val="10"/>
        <rFont val="Calibri"/>
      </rPr>
      <t xml:space="preserve">_VT
</t>
    </r>
    <r>
      <rPr>
        <u/>
        <sz val="10"/>
        <color rgb="FF1155CC"/>
        <rFont val="Calibri"/>
      </rPr>
      <t>[PNS]_Pepsi Baseline_Sep</t>
    </r>
    <r>
      <rPr>
        <sz val="10"/>
        <rFont val="Calibri"/>
      </rPr>
      <t>_CT, KH, BH, HP, Hue</t>
    </r>
  </si>
  <si>
    <r>
      <rPr>
        <u/>
        <sz val="10"/>
        <color rgb="FF1155CC"/>
        <rFont val="Calibri"/>
      </rPr>
      <t>[Win 1]_Lotteria_Sep</t>
    </r>
    <r>
      <rPr>
        <sz val="10"/>
        <color rgb="FF000000"/>
        <rFont val="Calibri"/>
      </rPr>
      <t>_VT</t>
    </r>
  </si>
  <si>
    <t>[PLF CP]_WC_Thứ 6 Ngày Vàng, Giảm Không Giới Hạn
Text: Cơm tấm, Bún riêu, Mì quảng,... ăn trưa giảm không giới hạn</t>
  </si>
  <si>
    <r>
      <rPr>
        <u/>
        <sz val="10"/>
        <color rgb="FF1155CC"/>
        <rFont val="Calibri"/>
      </rPr>
      <t xml:space="preserve">[SJBP]_Gà Rán Popeyes_1T1
</t>
    </r>
    <r>
      <rPr>
        <sz val="10"/>
        <color rgb="FF000000"/>
        <rFont val="Calibri"/>
      </rPr>
      <t>241231_Gà Rán Popeyes_9 cities</t>
    </r>
  </si>
  <si>
    <r>
      <rPr>
        <u/>
        <sz val="10"/>
        <color rgb="FF1155CC"/>
        <rFont val="Calibri"/>
      </rPr>
      <t>[Alacarte CB]_Lotteria_Sep.CB8</t>
    </r>
    <r>
      <rPr>
        <sz val="10"/>
        <rFont val="Calibri"/>
      </rPr>
      <t>_Lotteria DI_32 cities</t>
    </r>
  </si>
  <si>
    <r>
      <rPr>
        <u/>
        <sz val="10"/>
        <color rgb="FF1155CC"/>
        <rFont val="Calibri"/>
      </rPr>
      <t>[Alacarte CB]_Lotteria_Sep.CB8</t>
    </r>
    <r>
      <rPr>
        <sz val="10"/>
        <rFont val="Calibri"/>
      </rPr>
      <t>_Lotteria DI_32 cities</t>
    </r>
  </si>
  <si>
    <r>
      <rPr>
        <u/>
        <sz val="10"/>
        <color rgb="FF1155CC"/>
        <rFont val="Calibri"/>
      </rPr>
      <t xml:space="preserve">[SuperVIP]_Gà Rán Popeyes_18-21/09
</t>
    </r>
    <r>
      <rPr>
        <sz val="10"/>
        <color rgb="FF000000"/>
        <rFont val="Calibri"/>
      </rPr>
      <t>241231_Gà Rán Popeyes_9 cities</t>
    </r>
  </si>
  <si>
    <r>
      <rPr>
        <u/>
        <sz val="10"/>
        <color rgb="FF1155CC"/>
        <rFont val="Calibri"/>
      </rPr>
      <t>[Alacarte CB]_Lotteria_Sep.CB8</t>
    </r>
    <r>
      <rPr>
        <sz val="10"/>
        <rFont val="Calibri"/>
      </rPr>
      <t>_Lotteria DI_32 cities</t>
    </r>
  </si>
  <si>
    <r>
      <rPr>
        <u/>
        <sz val="10"/>
        <color rgb="FF1155CC"/>
        <rFont val="Calibri"/>
      </rPr>
      <t>[Alacarte CB]_Lotteria_Sep.CB8</t>
    </r>
    <r>
      <rPr>
        <sz val="10"/>
        <rFont val="Calibri"/>
      </rPr>
      <t>_Lotteria DI_32 cities</t>
    </r>
  </si>
  <si>
    <r>
      <rPr>
        <u/>
        <sz val="10"/>
        <color rgb="FF1155CC"/>
        <rFont val="Calibri"/>
      </rPr>
      <t xml:space="preserve">[SJBP]_McDonald's_2t2
</t>
    </r>
    <r>
      <rPr>
        <sz val="10"/>
        <color rgb="FF000000"/>
        <rFont val="Calibri"/>
      </rPr>
      <t xml:space="preserve"> 250707_McDonald's_6 cities</t>
    </r>
  </si>
  <si>
    <t>[PLF CP]_BAU_Lên Đơn Bữa Trưa, Giảm 20.000Đ
Text: Cơm gà, bún riêu, phở bò,... giảm 20.000Đ</t>
  </si>
  <si>
    <t>[PLF CP]_Thematic_Đón Deal Trăng Tròn, Giảm 88.000Đ
Text: Cơm rang, Bún chả, Mì quảng,.. giảm đến 88.000Đ</t>
  </si>
  <si>
    <t>[PLF CP]_BAU_Bữa Trưa Ngon Rẻ, Giảm 30.000Đ
Text: Cơm tấm, Bún riêu, Mì trộn,... giảm 30.000Đ</t>
  </si>
  <si>
    <t>[PLF CP]_Thematic_Đón Deal Trăng Tròn, Giảm 88.000Đ
Text: Cơm gà xối mỡ, Bún chả, Miến gà,... giảm 88.000Đ</t>
  </si>
  <si>
    <r>
      <rPr>
        <u/>
        <sz val="10"/>
        <color rgb="FF1155CC"/>
        <rFont val="Calibri"/>
      </rPr>
      <t>[SuperVIP]_Gà Rán KFC_26-28/09</t>
    </r>
    <r>
      <rPr>
        <sz val="10"/>
        <color rgb="FF000000"/>
        <rFont val="Calibri"/>
      </rPr>
      <t xml:space="preserve"> 241231_Gà Rán KFC_25 cities</t>
    </r>
  </si>
  <si>
    <r>
      <rPr>
        <u/>
        <sz val="10"/>
        <color rgb="FF1155CC"/>
        <rFont val="Calibri"/>
      </rPr>
      <t xml:space="preserve">[SJBP]_McDonald's_2t2
</t>
    </r>
    <r>
      <rPr>
        <sz val="10"/>
        <rFont val="Calibri"/>
      </rPr>
      <t xml:space="preserve"> 250707_McDonald's_6 cities</t>
    </r>
  </si>
  <si>
    <r>
      <rPr>
        <u/>
        <sz val="10"/>
        <color rgb="FF1155CC"/>
        <rFont val="Calibri"/>
      </rPr>
      <t>[Alacarte CB]_Cơm Thố Anh Nguyễn_Sep.CB8</t>
    </r>
    <r>
      <rPr>
        <sz val="10"/>
        <rFont val="Calibri"/>
      </rPr>
      <t>_250718_Cơm Thố Anh Nguyễn_11 cities</t>
    </r>
  </si>
  <si>
    <r>
      <rPr>
        <u/>
        <sz val="10"/>
        <color rgb="FF1155CC"/>
        <rFont val="Calibri"/>
      </rPr>
      <t>[Alacarte CB]_Cơm Thố Anh Nguyễn_Sep.CB8</t>
    </r>
    <r>
      <rPr>
        <sz val="10"/>
        <color rgb="FF000000"/>
        <rFont val="Calibri"/>
      </rPr>
      <t>_250718_Cơm Thố Anh Nguyễn_11 cities</t>
    </r>
  </si>
  <si>
    <t>[SJBP]_Cơm Thố Anh Nguyễn_Oct</t>
  </si>
  <si>
    <r>
      <rPr>
        <u/>
        <sz val="10"/>
        <color rgb="FF1155CC"/>
        <rFont val="Calibri"/>
      </rPr>
      <t xml:space="preserve">[SJBP]_McDonald's_119k
</t>
    </r>
    <r>
      <rPr>
        <sz val="10"/>
        <color rgb="FF000000"/>
        <rFont val="Calibri"/>
      </rPr>
      <t>250707_McDonald's_6 cities</t>
    </r>
  </si>
  <si>
    <r>
      <rPr>
        <u/>
        <sz val="10"/>
        <color rgb="FF1155CC"/>
        <rFont val="Calibri"/>
      </rPr>
      <t>[PNS]_Pepsi Baseline_Oct</t>
    </r>
    <r>
      <rPr>
        <sz val="10"/>
        <rFont val="Calibri"/>
      </rPr>
      <t>_CT, KH, BH, HP, Hue, BD</t>
    </r>
  </si>
  <si>
    <r>
      <rPr>
        <u/>
        <sz val="10"/>
        <color rgb="FF1155CC"/>
        <rFont val="Calibri"/>
      </rPr>
      <t>[PNS]_Pepsi FF36_Oct</t>
    </r>
    <r>
      <rPr>
        <sz val="10"/>
        <color rgb="FF000000"/>
        <rFont val="Calibri"/>
      </rPr>
      <t>_CT, KH, BH, HP, Hue, BD</t>
    </r>
  </si>
  <si>
    <t>[PLF CP]_BAU_Lên Đơn Bữa Trưa, Giảm 20.000Đ
TextL Cơm tấm, Bún riêu, Bánh canh cua,.. giảm 20.000Đ</t>
  </si>
  <si>
    <r>
      <rPr>
        <u/>
        <sz val="10"/>
        <color rgb="FF1155CC"/>
        <rFont val="Calibri"/>
      </rPr>
      <t xml:space="preserve">[VIP]_Gà Rán Texas Chicken_06-09/10
</t>
    </r>
    <r>
      <rPr>
        <sz val="10"/>
        <rFont val="Calibri"/>
      </rPr>
      <t>250102_Gà Rán Texas Chicken_6 cities</t>
    </r>
  </si>
  <si>
    <r>
      <rPr>
        <u/>
        <sz val="10"/>
        <color rgb="FF1155CC"/>
        <rFont val="Calibri"/>
      </rPr>
      <t xml:space="preserve">[SJBP]_Cơm Thố Anh Nguyễn_Oct
</t>
    </r>
    <r>
      <rPr>
        <sz val="10"/>
        <color rgb="FF000000"/>
        <rFont val="Calibri"/>
      </rPr>
      <t>250718_Cơm Thố Anh Nguyễn_11 cities</t>
    </r>
  </si>
  <si>
    <r>
      <rPr>
        <u/>
        <sz val="10"/>
        <color rgb="FF1155CC"/>
        <rFont val="Calibri"/>
      </rPr>
      <t xml:space="preserve">[SJBP]_McDonald's_119k
</t>
    </r>
    <r>
      <rPr>
        <sz val="10"/>
        <color rgb="FF000000"/>
        <rFont val="Calibri"/>
      </rPr>
      <t>250707_McDonald's_6 cities</t>
    </r>
  </si>
  <si>
    <r>
      <rPr>
        <u/>
        <sz val="10"/>
        <color rgb="FF1155CC"/>
        <rFont val="Calibri"/>
      </rPr>
      <t>[PNS]_Pepsi FF36_Oct</t>
    </r>
    <r>
      <rPr>
        <sz val="10"/>
        <color rgb="FF000000"/>
        <rFont val="Calibri"/>
      </rPr>
      <t>_CT, KH, BH, HP, Hue, BD</t>
    </r>
  </si>
  <si>
    <r>
      <rPr>
        <u/>
        <sz val="10"/>
        <color rgb="FF1155CC"/>
        <rFont val="Calibri"/>
      </rPr>
      <t xml:space="preserve">[SJBP]_McDonald's_3 được 6
</t>
    </r>
    <r>
      <rPr>
        <sz val="10"/>
        <color rgb="FF000000"/>
        <rFont val="Calibri"/>
      </rPr>
      <t xml:space="preserve"> 250707_McDonald's_6 cities</t>
    </r>
  </si>
  <si>
    <t>[PLF CP]_Thematic_Mừng Ngày Chị Em, Giảm tới 50%</t>
  </si>
  <si>
    <r>
      <rPr>
        <u/>
        <sz val="10"/>
        <color rgb="FF1155CC"/>
        <rFont val="Calibri"/>
      </rPr>
      <t xml:space="preserve">[VIP]_Gà Rán Texas Chicken_13-16/10
</t>
    </r>
    <r>
      <rPr>
        <sz val="10"/>
        <rFont val="Calibri"/>
      </rPr>
      <t>250102_Gà Rán Texas Chicken_6 cities</t>
    </r>
  </si>
  <si>
    <r>
      <rPr>
        <u/>
        <sz val="10"/>
        <color rgb="FF1155CC"/>
        <rFont val="Calibri"/>
      </rPr>
      <t xml:space="preserve">[VIP]_Gà Rán Texas Chicken_13-16/10
</t>
    </r>
    <r>
      <rPr>
        <sz val="10"/>
        <rFont val="Calibri"/>
      </rPr>
      <t>250102_Gà Rán Texas Chicken_6 cities</t>
    </r>
  </si>
  <si>
    <r>
      <rPr>
        <u/>
        <sz val="10"/>
        <color rgb="FF1155CC"/>
        <rFont val="Calibri"/>
      </rPr>
      <t xml:space="preserve">[SuperVIP]_McDonald's_17-19/10
</t>
    </r>
    <r>
      <rPr>
        <sz val="10"/>
        <color rgb="FF000000"/>
        <rFont val="Calibri"/>
      </rPr>
      <t xml:space="preserve"> 250707_McDonald's_6 cities</t>
    </r>
  </si>
  <si>
    <r>
      <rPr>
        <u/>
        <sz val="10"/>
        <color rgb="FF1155CC"/>
        <rFont val="Calibri"/>
      </rPr>
      <t xml:space="preserve">[VIP]_Cơm Thố Anh Nguyễn_15-19/10
</t>
    </r>
    <r>
      <rPr>
        <sz val="10"/>
        <rFont val="Calibri"/>
      </rPr>
      <t>250718_Cơm Thố Anh Nguyễn_11 cities</t>
    </r>
  </si>
  <si>
    <r>
      <rPr>
        <u/>
        <sz val="10"/>
        <color rgb="FF1155CC"/>
        <rFont val="Calibri"/>
      </rPr>
      <t xml:space="preserve">[SJBP]_Gà Rán KFC_124k
</t>
    </r>
    <r>
      <rPr>
        <sz val="10"/>
        <rFont val="Calibri"/>
      </rPr>
      <t xml:space="preserve"> 241231_Gà Rán KFC_25 cities</t>
    </r>
  </si>
  <si>
    <r>
      <rPr>
        <u/>
        <sz val="10"/>
        <color rgb="FF1155CC"/>
        <rFont val="Calibri"/>
      </rPr>
      <t xml:space="preserve">[JBP]_Gà Rán Texas Chicken_Indi
</t>
    </r>
    <r>
      <rPr>
        <sz val="10"/>
        <rFont val="Calibri"/>
      </rPr>
      <t>250102_Gà Rán Texas Chicken_6 cities</t>
    </r>
  </si>
  <si>
    <r>
      <rPr>
        <u/>
        <sz val="10"/>
        <color rgb="FF1155CC"/>
        <rFont val="Calibri"/>
      </rPr>
      <t>[Alacarte CB]_Lotteria_Oct.CB8</t>
    </r>
    <r>
      <rPr>
        <sz val="10"/>
        <color rgb="FF000000"/>
        <rFont val="Calibri"/>
      </rPr>
      <t>_Lotteria DI_32 cities</t>
    </r>
  </si>
  <si>
    <r>
      <rPr>
        <u/>
        <sz val="10"/>
        <color rgb="FF1155CC"/>
        <rFont val="Calibri"/>
      </rPr>
      <t>[Alacarte CB]_Lotteria_Oct.CB8</t>
    </r>
    <r>
      <rPr>
        <sz val="10"/>
        <color rgb="FF000000"/>
        <rFont val="Calibri"/>
      </rPr>
      <t>_Lotteria DI_32 cities</t>
    </r>
  </si>
  <si>
    <t>[SuperVIP]_McDonald's_24-26/10</t>
  </si>
  <si>
    <r>
      <rPr>
        <u/>
        <sz val="10"/>
        <color rgb="FF1155CC"/>
        <rFont val="Calibri"/>
      </rPr>
      <t xml:space="preserve">[SuperVIP]_Cơm Thố Anh Nguyễn_22-26/10
</t>
    </r>
    <r>
      <rPr>
        <sz val="10"/>
        <rFont val="Calibri"/>
      </rPr>
      <t>250718_Cơm Thố Anh Nguyễn_11 cities</t>
    </r>
  </si>
  <si>
    <r>
      <rPr>
        <u/>
        <sz val="10"/>
        <color rgb="FF1155CC"/>
        <rFont val="Calibri"/>
      </rPr>
      <t>[Alacarte CB]_Lotteria_Oct.CB8</t>
    </r>
    <r>
      <rPr>
        <sz val="10"/>
        <color rgb="FF000000"/>
        <rFont val="Calibri"/>
      </rPr>
      <t>_Lotteria DI_32 cities</t>
    </r>
  </si>
  <si>
    <r>
      <rPr>
        <u/>
        <sz val="10"/>
        <color rgb="FF1155CC"/>
        <rFont val="Calibri"/>
      </rPr>
      <t>[Alacarte CB]_Lotteria_Oct.CB8</t>
    </r>
    <r>
      <rPr>
        <sz val="10"/>
        <rFont val="Calibri"/>
      </rPr>
      <t>_Lotteria DI_32 cities</t>
    </r>
  </si>
  <si>
    <r>
      <rPr>
        <u/>
        <sz val="10"/>
        <color rgb="FF1155CC"/>
        <rFont val="Calibri"/>
      </rPr>
      <t xml:space="preserve">[SJBP]_Gà Rán Popeyes_BOGO
</t>
    </r>
    <r>
      <rPr>
        <sz val="10"/>
        <rFont val="Calibri"/>
      </rPr>
      <t>241231_Gà Rán Popeyes_9 cities</t>
    </r>
  </si>
  <si>
    <t>[PLF CP]_11.11_Siêu Deal Khai Tiệc, Giảm tới 110.000Đ</t>
  </si>
  <si>
    <r>
      <rPr>
        <u/>
        <sz val="10"/>
        <color rgb="FF1155CC"/>
        <rFont val="Calibri"/>
      </rPr>
      <t xml:space="preserve">[SJBP]_McDonald's_2T2 </t>
    </r>
    <r>
      <rPr>
        <sz val="10"/>
        <color rgb="FF000000"/>
        <rFont val="Calibri"/>
      </rPr>
      <t xml:space="preserve"> 251025_McDonald's_7 cities</t>
    </r>
  </si>
  <si>
    <r>
      <rPr>
        <u/>
        <sz val="10"/>
        <color rgb="FF1155CC"/>
        <rFont val="Calibri"/>
      </rPr>
      <t>[Alacarte CB]_Cơm Thố Anh Nguyễn_Nov.CB8</t>
    </r>
    <r>
      <rPr>
        <sz val="10"/>
        <color rgb="FF000000"/>
        <rFont val="Calibri"/>
      </rPr>
      <t>_250718_Cơm Thố Anh Nguyễn_11 cities</t>
    </r>
  </si>
  <si>
    <r>
      <rPr>
        <u/>
        <sz val="10"/>
        <color rgb="FF1155CC"/>
        <rFont val="Calibri"/>
      </rPr>
      <t xml:space="preserve">[SJBP]_McDonald's_2T2 </t>
    </r>
    <r>
      <rPr>
        <sz val="10"/>
        <color rgb="FF000000"/>
        <rFont val="Calibri"/>
      </rPr>
      <t xml:space="preserve"> 251025_McDonald's_7 cities</t>
    </r>
  </si>
  <si>
    <t>[SJBP]_Pizza Hut_1D</t>
  </si>
  <si>
    <t>[VIP]_Cơm Thố Anh Nguyễn_13-16/11</t>
  </si>
  <si>
    <t>[PLF CP]_Thematic_Săn Deal 20.11, Giảm tới 95.000Đ
Text: Cơm tấm sườn, Bún chả, Món Hàn,... giảm đến 95.000Đ</t>
  </si>
  <si>
    <t>10-11h: [PLF CP]_Thematic_Siêu Deal Học Đường, Giảm tới 211.00Đ
Text OTH: Gà rán, Món Hàn, Sushi, Pizza,.. giảm 211.000Đ
11-12h: [PLF CP]_Thematic_ĐẠI TIỆC BỮA TRƯA Giảm 50%
Text: Popeyes mua 1 tặng 1, Domino's Pizza chỉ 1.000Đ + voucher 80k, McDonald's mua 2 tặng 2</t>
  </si>
  <si>
    <t>[PLF CP]_WC_Thứ 6 Ngày Vàng, Giảm Không Giới Hạn</t>
  </si>
  <si>
    <t>[PLF CP]_WC_Đồng Phí Ship, Chỉ 12.000Đ</t>
  </si>
  <si>
    <t>[PLF CP]_Thematic_Deal U Ám, Freeship Toàn Sàn 45.000Đ
Text: Gà rán, Món Hàn, Pizza,.. freeship đến 45.000đ</t>
  </si>
  <si>
    <t>[PLF CP]_12.12_Siêu Deal Đại Tiệc, Giảm tới 60.000Đ</t>
  </si>
  <si>
    <r>
      <rPr>
        <u/>
        <sz val="10"/>
        <color rgb="FF1155CC"/>
        <rFont val="Calibri"/>
      </rPr>
      <t>[Win 4]_McDonald's_Dec</t>
    </r>
    <r>
      <rPr>
        <sz val="10"/>
        <color rgb="FF000000"/>
        <rFont val="Calibri"/>
      </rPr>
      <t>_251025_McDonald's_7 cities</t>
    </r>
  </si>
  <si>
    <r>
      <rPr>
        <u/>
        <sz val="10"/>
        <color rgb="FF1155CC"/>
        <rFont val="Calibri"/>
      </rPr>
      <t>[Win 4]_McDonald's_Dec</t>
    </r>
    <r>
      <rPr>
        <sz val="10"/>
        <color rgb="FF000000"/>
        <rFont val="Calibri"/>
      </rPr>
      <t>_251025_McDonald's_7 cities</t>
    </r>
  </si>
  <si>
    <t>[PLF CP]_Thematic_Siêu Deal Xmas, Giảm tới 120.000Đ</t>
  </si>
  <si>
    <t>[PLF CP]_BAU_Bữa Trưa Cuối Tuần, Giảm 99.000Đ</t>
  </si>
  <si>
    <r>
      <rPr>
        <sz val="10"/>
        <rFont val="Calibri"/>
      </rPr>
      <t xml:space="preserve"> </t>
    </r>
    <r>
      <rPr>
        <u/>
        <sz val="10"/>
        <color rgb="FF1155CC"/>
        <rFont val="Calibri"/>
      </rPr>
      <t>[VIP]_Cơm Thố Anh Nguyễn_17-21/12</t>
    </r>
  </si>
  <si>
    <r>
      <rPr>
        <u/>
        <sz val="10"/>
        <color rgb="FF1155CC"/>
        <rFont val="Calibri"/>
      </rPr>
      <t>[Win 4]_Lotteria_Dec.VT</t>
    </r>
    <r>
      <rPr>
        <sz val="10"/>
        <color rgb="FF000000"/>
        <rFont val="Calibri"/>
      </rPr>
      <t>_VT</t>
    </r>
  </si>
  <si>
    <r>
      <rPr>
        <sz val="10"/>
        <rFont val="Calibri"/>
      </rPr>
      <t xml:space="preserve"> </t>
    </r>
    <r>
      <rPr>
        <u/>
        <sz val="10"/>
        <color rgb="FF1155CC"/>
        <rFont val="Calibri"/>
      </rPr>
      <t>[VIP]_Cơm Thố Anh Nguyễn_17-21/12</t>
    </r>
  </si>
  <si>
    <t>10h - 11h: [PLF CP]_SPFDay_Ăn Thả Ga, Freeship 0Đ
Text: Cơm niêu, Nem nướng Nha Trang, Bún chả,... freeship 0Đ
11h - 12h: [PLF CP]_SPFDay_Săn Deal Ăn Ngon giảm tới 75.000Đ
Text: Gà rán, burger, sushi, cơm trộn Hàn Quốc,... giảm tới 75.000Đ</t>
  </si>
  <si>
    <r>
      <rPr>
        <u/>
        <sz val="10"/>
        <color rgb="FF1155CC"/>
        <rFont val="Calibri"/>
      </rPr>
      <t>[Alacarte CB]_Cơm Thố Anh Nguyễn_Dec.CB8</t>
    </r>
    <r>
      <rPr>
        <sz val="10"/>
        <color rgb="FF000000"/>
        <rFont val="Calibri"/>
      </rPr>
      <t>_250718_Cơm Thố Anh Nguyễn_11 cities</t>
    </r>
  </si>
  <si>
    <r>
      <rPr>
        <u/>
        <sz val="10"/>
        <color rgb="FF1155CC"/>
        <rFont val="Calibri"/>
      </rPr>
      <t>[Win 4]_Lotteria_Dec</t>
    </r>
    <r>
      <rPr>
        <sz val="10"/>
        <color rgb="FF000000"/>
        <rFont val="Calibri"/>
      </rPr>
      <t>_Lotteria DI_32 cities</t>
    </r>
  </si>
  <si>
    <r>
      <rPr>
        <u/>
        <sz val="10"/>
        <color rgb="FF1155CC"/>
        <rFont val="Calibri"/>
      </rPr>
      <t>[Win 4]_Lotteria_Dec</t>
    </r>
    <r>
      <rPr>
        <sz val="10"/>
        <color rgb="FF000000"/>
        <rFont val="Calibri"/>
      </rPr>
      <t>_Lotteria DI_32 cities</t>
    </r>
  </si>
  <si>
    <t>[PLF CP]_Thematic_Vạn Deal Rộn Ràng, Giảm tới 88.000Đ</t>
  </si>
  <si>
    <r>
      <rPr>
        <u/>
        <sz val="10"/>
        <color rgb="FF1155CC"/>
        <rFont val="Calibri"/>
      </rPr>
      <t>[VIP]_Domino's Pizza_Feb</t>
    </r>
    <r>
      <rPr>
        <sz val="10"/>
        <color rgb="FF000000"/>
        <rFont val="Calibri"/>
      </rPr>
      <t xml:space="preserve"> 250116_Domino pizza_11 cities</t>
    </r>
  </si>
  <si>
    <r>
      <rPr>
        <u/>
        <sz val="10"/>
        <color rgb="FF1155CC"/>
        <rFont val="Calibri"/>
      </rPr>
      <t>[VIP]_McDonald's_Feb pack 1</t>
    </r>
    <r>
      <rPr>
        <sz val="10"/>
        <color rgb="FF000000"/>
        <rFont val="Calibri"/>
      </rPr>
      <t xml:space="preserve"> 251025_McDonald's_7 cities</t>
    </r>
  </si>
  <si>
    <r>
      <rPr>
        <u/>
        <sz val="10"/>
        <color rgb="FF1155CC"/>
        <rFont val="Calibri"/>
      </rPr>
      <t>[SuperVIP]_Lotteria DI_6-8Feb</t>
    </r>
    <r>
      <rPr>
        <sz val="10"/>
        <rFont val="Calibri"/>
      </rPr>
      <t xml:space="preserve"> 260116_Lotteria_41 cities</t>
    </r>
  </si>
  <si>
    <r>
      <rPr>
        <u/>
        <sz val="10"/>
        <color rgb="FF1155CC"/>
        <rFont val="Calibri"/>
      </rPr>
      <t>[SuperVIP]_Gà Rán Popeyes_Feb</t>
    </r>
    <r>
      <rPr>
        <sz val="10"/>
        <color rgb="FF000000"/>
        <rFont val="Calibri"/>
      </rPr>
      <t xml:space="preserve"> 241231_Gà Rán Popeyes_9 cities</t>
    </r>
  </si>
  <si>
    <r>
      <rPr>
        <u/>
        <sz val="10"/>
        <color rgb="FF1155CC"/>
        <rFont val="Calibri"/>
      </rPr>
      <t>[VIP]_McDonald's_Feb pack 2</t>
    </r>
    <r>
      <rPr>
        <sz val="10"/>
        <color rgb="FF000000"/>
        <rFont val="Calibri"/>
      </rPr>
      <t xml:space="preserve"> 251025_McDonald's_7 cities</t>
    </r>
  </si>
  <si>
    <r>
      <rPr>
        <u/>
        <sz val="10"/>
        <color rgb="FF1155CC"/>
        <rFont val="Calibri"/>
      </rPr>
      <t>[VIP]_Gà Rán Texas Chicken_Feb</t>
    </r>
    <r>
      <rPr>
        <sz val="10"/>
        <rFont val="Calibri"/>
      </rPr>
      <t xml:space="preserve"> 250102_Gà Rán Texas Chicken_6 cities</t>
    </r>
  </si>
  <si>
    <r>
      <rPr>
        <u/>
        <sz val="10"/>
        <color rgb="FF1155CC"/>
        <rFont val="Calibri"/>
      </rPr>
      <t>[VIP]_McDonald's_Feb pack 2</t>
    </r>
    <r>
      <rPr>
        <sz val="10"/>
        <color rgb="FF000000"/>
        <rFont val="Calibri"/>
      </rPr>
      <t xml:space="preserve"> 251025_McDonald's_7 cities</t>
    </r>
  </si>
  <si>
    <r>
      <rPr>
        <u/>
        <sz val="10"/>
        <color rgb="FF1155CC"/>
        <rFont val="Calibri"/>
      </rPr>
      <t>[VIP]_Cơm Thố Anh Nguyễn_24-28/2</t>
    </r>
    <r>
      <rPr>
        <sz val="10"/>
        <color rgb="FF000000"/>
        <rFont val="Calibri"/>
      </rPr>
      <t xml:space="preserve"> 250718_Cơm Thố Anh Nguyễn_11 cities</t>
    </r>
  </si>
  <si>
    <r>
      <rPr>
        <u/>
        <sz val="10"/>
        <color rgb="FF1155CC"/>
        <rFont val="Calibri"/>
      </rPr>
      <t>[SJBP]_Gà Rán Popeyes_OTH_Feb</t>
    </r>
    <r>
      <rPr>
        <sz val="10"/>
        <rFont val="Calibri"/>
      </rPr>
      <t xml:space="preserve"> 241231_Gà Rán Popeyes_9 cities"""</t>
    </r>
  </si>
  <si>
    <r>
      <rPr>
        <u/>
        <sz val="10"/>
        <color rgb="FF1155CC"/>
        <rFont val="Calibri"/>
      </rPr>
      <t xml:space="preserve">[PLF CP]_BAU_Nhâm nhi bữa xế, giảm 30.000Đ
</t>
    </r>
    <r>
      <rPr>
        <sz val="10"/>
        <rFont val="Calibri"/>
      </rPr>
      <t>Trà Sữa, Trà Trái Cây Giảm 30.000Đ</t>
    </r>
  </si>
  <si>
    <t>[PLF CP]_BAU_Ăn xế ngon rẻ, chỉ từ 10.000Đ
Trà Đào, Cá Viên Chiên Chỉ Từ 10.000Đ</t>
  </si>
  <si>
    <t>[PLF CP]_BAU_Nhâm nhi bữa xế, giảm 30.000Đ
Trà Sữa, Tré Trộn Giảm 30.000Đ</t>
  </si>
  <si>
    <t>[PLF CP]_BAU_Chốt deal bữa xế, Freeship 0Đ
Trà Trái Cây, Bánh Gà Freeship 0Đ</t>
  </si>
  <si>
    <t>[PLF CP]_BAU_Ăn xế ngon rẻ, chỉ từ 10.000Đ
Trà Chanh, Gỏi Cuốn Chỉ Từ 10.000Đ</t>
  </si>
  <si>
    <t>[PLF CP]_BAU_Chốt đơn ăn xế, giảm 20.000Đ
Trà Sữa, Bánh Tráng Trộn Giảm 20.000Đ"</t>
  </si>
  <si>
    <r>
      <rPr>
        <u/>
        <sz val="10"/>
        <color rgb="FF1155CC"/>
        <rFont val="Calibri"/>
      </rPr>
      <t>[VIP]_Gong Cha_6-8Jan</t>
    </r>
    <r>
      <rPr>
        <sz val="10"/>
        <rFont val="Calibri"/>
      </rPr>
      <t xml:space="preserve"> 20240506_Gong Cha_3 cities
[PLF CP]_BAU_Chốt deal bữa xế, Freeship 0Đ
Sinh Tố, Chè, Nem Chua Rán Freeship 0Đ</t>
    </r>
  </si>
  <si>
    <t>[PLF CP]_BAU_Ăn xế ngon rẻ, chỉ từ 10.000Đ
Trà Đào, Phô Mai Que Chỉ Từ 10.000Đ</t>
  </si>
  <si>
    <t>[PLF CP]_BAU_Nhâm nhi bữa xế, giảm 30.000Đ
Trà Trái Cây, Bánh Tráng Giảm 30.000Đ</t>
  </si>
  <si>
    <r>
      <rPr>
        <u/>
        <sz val="10"/>
        <color rgb="FF1155CC"/>
        <rFont val="Calibri"/>
      </rPr>
      <t>[SJBP]_Starbucks Coffee_WC Fri</t>
    </r>
    <r>
      <rPr>
        <sz val="10"/>
        <rFont val="Calibri"/>
      </rPr>
      <t xml:space="preserve"> 250102_Starbucks Coffee_10 cities
[PLF CP]_BAU_Chốt đơn ăn xế, giảm 20.000Đ
Sinh Tố, Bánh Tráng Trộn Giảm 20.000Đ</t>
    </r>
  </si>
  <si>
    <t>[PLF CP]_BAU_Ăn Sập Bốn Phương, giảm 18.000đ_All OTH
Trà Thái, Cá Viên Chiên Giảm 18.000Đ</t>
  </si>
  <si>
    <t>[PLF CP]_BAU_Chốt đơn ăn xế, giảm 20.000Đ
Trà Trái Cây, Bột Chiên Giảm 20.000Đ</t>
  </si>
  <si>
    <r>
      <rPr>
        <u/>
        <sz val="10"/>
        <color rgb="FF1155CC"/>
        <rFont val="Calibri"/>
      </rPr>
      <t>[VIP]_Phê La_Jan</t>
    </r>
    <r>
      <rPr>
        <sz val="10"/>
        <rFont val="Calibri"/>
      </rPr>
      <t xml:space="preserve"> HP,VT,HA,DL
[PLF CP]_BAU_Ăn xế ngon rẻ, chỉ từ 10.000Đ
Trà Vải, Bánh Chuối Chỉ Từ 10.000Đ</t>
    </r>
  </si>
  <si>
    <r>
      <rPr>
        <u/>
        <sz val="10"/>
        <color rgb="FF1155CC"/>
        <rFont val="Calibri"/>
      </rPr>
      <t>[SuperVIP]_Starbucks Coffee_14-16.1</t>
    </r>
    <r>
      <rPr>
        <sz val="10"/>
        <rFont val="Calibri"/>
      </rPr>
      <t xml:space="preserve"> 250102_Starbucks Coffee_10 cities
"[PLF CP]_BAU_Chốt deal bữa xế, Freeship 0Đ
Trà Chanh,  Tàu Phớ Freeship 0Đ"</t>
    </r>
  </si>
  <si>
    <r>
      <rPr>
        <u/>
        <sz val="10"/>
        <color rgb="FF1155CC"/>
        <rFont val="Calibri"/>
      </rPr>
      <t>[VIP]_Phê La_Jan</t>
    </r>
    <r>
      <rPr>
        <sz val="10"/>
        <rFont val="Calibri"/>
      </rPr>
      <t xml:space="preserve"> HP,VT,HA,DL
"[PLF CP]_BAU_Ăn Sập Bốn Phương, giảm 18,000đ_All OTH
Trà Sữa, Cá Viên Chiên Giảm 18.000Đ"</t>
    </r>
  </si>
  <si>
    <t>[PLF CP]_BAU_Chốt đơn ăn xế, giảm 20.000Đ
Trà Trái Cây, Gỏi Cuốn Giảm 20.000Đ</t>
  </si>
  <si>
    <t>[PLF CP]_BAU_Chốt deal bữa xế, Freeship 0Đ
Trà Sữa, Cá Viên Chiên Freeship 0Đ</t>
  </si>
  <si>
    <t>[PLF CP]_BAU_Chốt đơn ăn xế, giảm 20.000Đ
Trà Đào Bánh Tráng Giảm 20.00Đ</t>
  </si>
  <si>
    <r>
      <rPr>
        <u/>
        <sz val="10"/>
        <color rgb="FF1155CC"/>
        <rFont val="Calibri"/>
      </rPr>
      <t>[JBP]_KATINAT Coffee &amp; Tea House_3 ly 20%</t>
    </r>
    <r>
      <rPr>
        <sz val="10"/>
        <rFont val="Calibri"/>
      </rPr>
      <t xml:space="preserve"> 250119_Katinat Saigon Kafe_11 cities
[PLF CP]_BAU_Chốt deal bữa xế, Freeship 0Đ
Trà Sữa, Bánh Flan Freeship 0Đ</t>
    </r>
  </si>
  <si>
    <r>
      <rPr>
        <u/>
        <sz val="10"/>
        <color rgb="FF1155CC"/>
        <rFont val="Calibri"/>
      </rPr>
      <t>[JBP]_KATINAT Coffee &amp; Tea House_BOGO</t>
    </r>
    <r>
      <rPr>
        <sz val="10"/>
        <rFont val="Calibri"/>
      </rPr>
      <t xml:space="preserve"> 250119_Katinat Saigon Kafe_11 cities
[PLF CP]_BAU_Nhâm nhi bữa xế, giảm 30.000Đ
Milo Dầm, Sữa Chua Trái Cây Giảm 30.000Đ</t>
    </r>
  </si>
  <si>
    <r>
      <rPr>
        <u/>
        <sz val="10"/>
        <color rgb="FF1155CC"/>
        <rFont val="Calibri"/>
      </rPr>
      <t>[SJBP]_Trà Sữa May Cha_BAU</t>
    </r>
    <r>
      <rPr>
        <sz val="10"/>
        <rFont val="Calibri"/>
      </rPr>
      <t xml:space="preserve"> 250102_Trà Sữa May Cha_7 cities
"[PLF CP]_BAU_Chốt deal bữa xế, Freeship 0Đ
Trà Vải,  Bánh Tráng Freeship 0Đ"</t>
    </r>
  </si>
  <si>
    <r>
      <rPr>
        <u/>
        <sz val="10"/>
        <color rgb="FF1155CC"/>
        <rFont val="Calibri"/>
      </rPr>
      <t>[SJBP]_Starbucks Coffee_WC Fri</t>
    </r>
    <r>
      <rPr>
        <sz val="10"/>
        <rFont val="Calibri"/>
      </rPr>
      <t xml:space="preserve"> 250102_Starbucks Coffee_10 cities
[PLF CP]_BAU_Ăn xế ngon rẻ, chỉ từ 10.000Đ
Matcha Khoai Môn, Chè Chỉ Từ 10.000Đ</t>
    </r>
  </si>
  <si>
    <r>
      <rPr>
        <u/>
        <sz val="10"/>
        <color rgb="FF1155CC"/>
        <rFont val="Calibri"/>
      </rPr>
      <t>[JBP]_KATINAT Coffee &amp; Tea House_Combo 20%</t>
    </r>
    <r>
      <rPr>
        <sz val="10"/>
        <rFont val="Calibri"/>
      </rPr>
      <t xml:space="preserve"> 250102_Katinat Saigon Kafe_10 cities
"[SJBP]_Starbucks Coffee_WC Fri 250102_Starbucks Coffee_10 cities
[PLF CP]_BAU_Ăn xế ngon rẻ, chỉ từ 10.000Đ
Matcha Latte, Chè Thái Chỉ Từ 10.000Đ</t>
    </r>
  </si>
  <si>
    <t>[PLF CP]_BAU_Nhâm nhi bữa xế, giảm 30.000Đ
Text: Cá Viên Chiên, Trà Đào Giảm 30.000Đ"</t>
  </si>
  <si>
    <t>"[PLF CP]_BAU_Chốt đơn ăn xế, giảm 20.000Đ
Trà Trái Cây, Bánh Tráng Giảm 20.00Đ"</t>
  </si>
  <si>
    <t>[PLF CP]_BAU_Chốt deal bữa xế, Freeship 0Đ
Sinh Tố, Nem Chua Rán Freeship 0Đ</t>
  </si>
  <si>
    <t>[PLF CP]_BAU_Nhâm nhi bữa xế, giảm 30.000Đ
Sữa Chua Trái Cây, Phô Mai Que Giảm 30.000Đ</t>
  </si>
  <si>
    <t>[PLF CP]_BAU_Ăn xế ngon rẻ, chỉ từ 10.000Đ
Trà Chanh, Bánh Flan Chỉ Từ 10.000Đ</t>
  </si>
  <si>
    <t>[PLF CP]_BAU_Ăn Sập Bốn Phương, giảm 18.000đ_All OTH
Text: Trà Sữa, Bánh Tráng Giảm 18.000Đ</t>
  </si>
  <si>
    <r>
      <rPr>
        <u/>
        <sz val="10"/>
        <color rgb="FF1155CC"/>
        <rFont val="Calibri"/>
      </rPr>
      <t>[VIP]_Gong Cha_Feb</t>
    </r>
    <r>
      <rPr>
        <sz val="10"/>
        <rFont val="Calibri"/>
      </rPr>
      <t xml:space="preserve"> 20240506_Gong Cha_3 cities
[PLF CP]_BAU_Ăn xế ngon rẻ, chỉ từ 10.000Đ
Trà Chanh, Gỏi Cuốn Chỉ Từ 10.000Đ</t>
    </r>
  </si>
  <si>
    <r>
      <rPr>
        <u/>
        <sz val="10"/>
        <color rgb="FF1155CC"/>
        <rFont val="Calibri"/>
      </rPr>
      <t>[SJBP]_KOI Thé Cafe_WC</t>
    </r>
    <r>
      <rPr>
        <sz val="10"/>
        <rFont val="Calibri"/>
      </rPr>
      <t xml:space="preserve">  240916_KOI Thé Cafe_5 cities
[PLF CP]_BAU_Ăn xế ngon rẻ, chỉ từ 10.000Đ
Trà Trái Cây, Bánh Tráng Chỉ Từ 10.000Đ</t>
    </r>
  </si>
  <si>
    <t>[PLF CP]_BAU_Chốt deal bữa xế, Freeship 0Đ
Trà Trái Cây, Bánh Ngọt Freeship 0Đ</t>
  </si>
  <si>
    <r>
      <rPr>
        <u/>
        <sz val="10"/>
        <color rgb="FF1155CC"/>
        <rFont val="Calibri"/>
      </rPr>
      <t>[VIP]_Phê La_Feb</t>
    </r>
    <r>
      <rPr>
        <sz val="10"/>
        <rFont val="Calibri"/>
      </rPr>
      <t xml:space="preserve"> HP,VT,HA,DL
[PLF CP]_BAU_Chốt đơn ăn xế, giảm 20.000Đ
Matcha Latte,  Sữa Chua Giảm 20.00Đ</t>
    </r>
  </si>
  <si>
    <t>[PLF CP]_BAU_Ăn Sập Bốn Phương, giảm 18.000đ_All OTH
Trà Thái, Nem chua Rán Giảm 18.000Đ</t>
  </si>
  <si>
    <t>[PLF CP]_BAU_Ăn xế ngon rẻ, chỉ từ 10.000Đ
Rau Má Míx, Bánh Tráng Trộn Chỉ Từ 10.000Đ</t>
  </si>
  <si>
    <t>[PLF CP]_BAU_Chốt deal bữa xế, Freeship 0Đ
Sinh Tố, Chè, Nem Chua Rán Freeship 0Đ</t>
  </si>
  <si>
    <t>"[PLF CP]_BAU_Ăn xế ngon rẻ, chỉ từ 10.000Đ
Trà Đào, Phô Mai Que Chỉ Từ 10.000Đ"</t>
  </si>
  <si>
    <r>
      <rPr>
        <u/>
        <sz val="10"/>
        <color rgb="FF1155CC"/>
        <rFont val="Calibri"/>
      </rPr>
      <t>[Win 4]_Cà Phê Muối Chú Long_Feb</t>
    </r>
    <r>
      <rPr>
        <sz val="10"/>
        <rFont val="Calibri"/>
      </rPr>
      <t>_BD, VT, CT, PT, LA, AG, TG, CM, BP, TNinh, VL, KG
"[PLF CP]_BAU_Nhâm nhi bữa xế, giảm 30.000Đ
Trà Trái Cây, Bánh Tráng Giảm 30.000Đ"</t>
    </r>
  </si>
  <si>
    <r>
      <rPr>
        <u/>
        <sz val="10"/>
        <color rgb="FF1155CC"/>
        <rFont val="Calibri"/>
      </rPr>
      <t>[SJBP]_KOI Thé Cafe_WC</t>
    </r>
    <r>
      <rPr>
        <sz val="10"/>
        <rFont val="Calibri"/>
      </rPr>
      <t xml:space="preserve">  240916_KOI Thé Cafe_5 cities
[PLF CP]_BAU_Chốt đơn ăn xế, giảm 20.000Đ
Sinh Tố, Bánh Tráng Trộn Giảm 20.000Đ</t>
    </r>
  </si>
  <si>
    <t>[PLF CP]_3.3_Deal Hot Toàn Sàn, Freeship 0Đ
Trà Sữa Thái, Sữa Chua Trân Châu Freeship 0Đ</t>
  </si>
  <si>
    <t>[PLF CP]_BAU_Nhâm nhi bữa xế, giảm 30.000Đ
Matcha Latte, Tré Trộn Giảm 30.000</t>
  </si>
  <si>
    <r>
      <rPr>
        <u/>
        <sz val="10"/>
        <color rgb="FF1155CC"/>
        <rFont val="Calibri"/>
      </rPr>
      <t>[JBP]_KATINAT Coffee &amp; Tea House_Combo 20%</t>
    </r>
    <r>
      <rPr>
        <sz val="10"/>
        <rFont val="Calibri"/>
      </rPr>
      <t xml:space="preserve"> 250119_Katinat Saigon Kafe_11 cities
còn lại: [PLF CP]_BAU_Ăn xế ngon rẻ, chỉ từ 10.000Đ
Trà Đào, Phô Mai Que Chỉ Từ 10.000Đ</t>
    </r>
  </si>
  <si>
    <r>
      <rPr>
        <u/>
        <sz val="10"/>
        <color rgb="FF1155CC"/>
        <rFont val="Calibri"/>
      </rPr>
      <t>[SuperVIP]_Phúc Long Coffee &amp; Tea_6-8Mar</t>
    </r>
    <r>
      <rPr>
        <sz val="10"/>
        <rFont val="Calibri"/>
      </rPr>
      <t xml:space="preserve">  20240516_Phúc Long Coffee &amp; Tea_17 cities
"[PLF CP]_BAU_Ăn xế ngon rẻ, chỉ từ 10.000Đ
Phô Mai Que, Sữa Chua Chỉ Từ 10.000Đ"</t>
    </r>
  </si>
  <si>
    <r>
      <rPr>
        <u/>
        <sz val="10"/>
        <color rgb="FF1155CC"/>
        <rFont val="Calibri"/>
      </rPr>
      <t>[SuperVIP]_Trà Sữa May Cha_21-23.3_HCM</t>
    </r>
    <r>
      <rPr>
        <sz val="10"/>
        <rFont val="Calibri"/>
      </rPr>
      <t xml:space="preserve"> 250102_Trà Sữa May Cha_7 cities
"[PLF CP]_BAU_Ăn xế ngon rẻ, chỉ từ 10.000Đ
Trà Chanh, Gỏi Cuốn Chỉ Từ 10.000Đ"</t>
    </r>
  </si>
  <si>
    <t>"[PLF CP]_BAU_Chốt deal bữa xế, Freeship 0Đ
Trà Thái, Bánh Gà Freeship 0Đ"</t>
  </si>
  <si>
    <r>
      <rPr>
        <u/>
        <sz val="10"/>
        <color rgb="FF1155CC"/>
        <rFont val="Calibri"/>
      </rPr>
      <t>[SuperVIP]_Starbucks Coffee_11-13.3</t>
    </r>
    <r>
      <rPr>
        <sz val="10"/>
        <rFont val="Calibri"/>
      </rPr>
      <t xml:space="preserve"> 250102_Starbucks Coffee_10 cities
[PLF CP]_BAU_Chốt deal bữa xế, Freeship 0Đ
Trà Sữa, Nem Chua Rán Freeship 0Đ</t>
    </r>
  </si>
  <si>
    <r>
      <rPr>
        <u/>
        <sz val="10"/>
        <color rgb="FF1155CC"/>
        <rFont val="Calibri"/>
      </rPr>
      <t>[SuperVIP]_Starbucks Coffee_11-13.3</t>
    </r>
    <r>
      <rPr>
        <sz val="10"/>
        <rFont val="Calibri"/>
      </rPr>
      <t xml:space="preserve"> 250102_Starbucks Coffee_10 cities
"[PLF CP]_BAU_Nhâm nhi bữa xế, giảm 30.000Đ
Text: Cá Viên Chiên, Trà Đào Giảm 30.000Đ"</t>
    </r>
  </si>
  <si>
    <t>"[PLF CP]_BAU_Ăn xế ngon rẻ, chỉ từ 10.000Đ
Phô Mai Que, Sữa Chua Chỉ Từ 10.000Đ"</t>
  </si>
  <si>
    <t>"""[PLF CP]_BAU_Ăn xế ngon rẻ, chỉ từ 10.000Đ
Trà Chanh, Cá Viên Chiên Chỉ Từ 10.000Đ"""</t>
  </si>
  <si>
    <r>
      <rPr>
        <u/>
        <sz val="10"/>
        <color rgb="FF1155CC"/>
        <rFont val="Calibri"/>
      </rPr>
      <t>[VIP]_Gong Cha_Mar</t>
    </r>
    <r>
      <rPr>
        <sz val="10"/>
        <rFont val="Calibri"/>
      </rPr>
      <t xml:space="preserve"> 20240506_Gong Cha_3 cities
"[PLF CP]_WC_Thứ 3 Thả Ga, Freeship 0Đ
Trà Sữa, Bánh Tráng Freeship 0Đ"</t>
    </r>
  </si>
  <si>
    <r>
      <rPr>
        <u/>
        <sz val="10"/>
        <color rgb="FF1155CC"/>
        <rFont val="Calibri"/>
      </rPr>
      <t>[SJBP]_Phúc Long Coffee &amp; Tea_M2T1-Mar</t>
    </r>
    <r>
      <rPr>
        <sz val="10"/>
        <rFont val="Calibri"/>
      </rPr>
      <t xml:space="preserve"> 20240516_Phúc Long Coffee &amp; Tea_17 cities
"[PLF CP]_BAU_Ăn Sập Bốn Phương, giảm 18.000đ_All OTH
Trà Trái Cây, Cá Viên Chiên Giảm 18.000Đ"</t>
    </r>
  </si>
  <si>
    <t>[PLF CP]_BAU_Nhâm nhi bữa xế, giảm 30.000Đ
Trà Vải, Tré Trộn Giảm 30.000Đ</t>
  </si>
  <si>
    <r>
      <rPr>
        <u/>
        <sz val="10"/>
        <color rgb="FF1155CC"/>
        <rFont val="Calibri"/>
      </rPr>
      <t>[SJBP]_KOI Thé Cafe_WC</t>
    </r>
    <r>
      <rPr>
        <sz val="10"/>
        <rFont val="Calibri"/>
      </rPr>
      <t xml:space="preserve"> 240916_KOI Thé Cafe_5 cities
[[PLF CP]_BAU_Ăn xế ngon rẻ, chỉ từ 10.000Đ
Trà Sữa Thái, Bánh Flan Chỉ Từ 10.000Đ</t>
    </r>
  </si>
  <si>
    <t>[PLF CP]_BAU_Ăn xế ngon rẻ, chỉ từ 10.000Đ
Trà Sữa, Bánh Tráng Chỉ Từ 10.000Đ</t>
  </si>
  <si>
    <t>[PLF CP]_WC_Thứ 3 Thả Ga, Freeship 0Đ
Trà Mãng Cầu, Bánh Cá Freeship 0Đ</t>
  </si>
  <si>
    <t>[PLF CP]_WC_Thứ 4 Vui Vẻ, Miễn Phí Ship
Snh Tố, Dừa Tắc, Ram Bắp Freeship</t>
  </si>
  <si>
    <t>[PLF CP]_BAU_Ăn Sập Bốn Phương, giảm 18.000đ_All OTH
Trà Tắc, Bánh Gà Giảm 18.000Đ</t>
  </si>
  <si>
    <r>
      <rPr>
        <u/>
        <sz val="10"/>
        <color rgb="FF1155CC"/>
        <rFont val="Calibri"/>
      </rPr>
      <t>[SuperVIP]_Phê La_Mar</t>
    </r>
    <r>
      <rPr>
        <sz val="10"/>
        <rFont val="Calibri"/>
      </rPr>
      <t xml:space="preserve"> HP,VT,HA,DL,DN
"[PLF CP]_BAU_Ăn xế ngon rẻ, chỉ từ 10.000Đ
Trà Đào, Cá Viên Chiên Chỉ Từ 10.000Đ" </t>
    </r>
  </si>
  <si>
    <t>"[PLF CP]_BAU_Ăn Sập Bốn Phương, giảm 18.000đ_All OTH
Trà Sữa, Cá Viên Chiên Giảm 18.000Đ"</t>
  </si>
  <si>
    <t>"[PLF CP]_BAU_Ăn xế ngon rẻ, chỉ từ 10.000Đ
Trà Đào, Cá Viên Chiên Chỉ Từ 10.000Đ"</t>
  </si>
  <si>
    <t>[PLF CP]_BAU_Nhâm nhi bữa xế, giảm 30.000Đ
Trà Sữa, Trà Trái Cây Giảm 30.000Đ</t>
  </si>
  <si>
    <t>"[PLF CP]_BAU_Chốt deal bữa xế, Freeship 0Đ
Trà Trái Cây, Bánh Gà Freeship 0Đ</t>
  </si>
  <si>
    <t>[PLF CP]_BAU_Nhâm nhi bữa xế, giảm 30.000Đ
Trà Sữa Cốm, Bánh Gà Giảm 30.000Đ</t>
  </si>
  <si>
    <t>"[PLF CP]_BAU_Chốt deal bữa xế, Freeship 0Đ
Sinh Tố, Nem Chua Rán Freeship 0Đ"</t>
  </si>
  <si>
    <r>
      <rPr>
        <u/>
        <sz val="10"/>
        <color rgb="FF1155CC"/>
        <rFont val="Calibri"/>
      </rPr>
      <t>[JBP]_KATINAT Coffee &amp; Tea House_BAU 30%</t>
    </r>
    <r>
      <rPr>
        <sz val="10"/>
        <rFont val="Calibri"/>
      </rPr>
      <t xml:space="preserve"> 250119_Katinat Saigon Kafe_11 cities
"[PLF CP]_BAU_Chốt deal bữa xế, Freeship 0Đ
Sinh Tố, Nem Chua Rán Freeship 0Đ"</t>
    </r>
  </si>
  <si>
    <t>"[PLF CP]_BAU_Chốt đơn ăn xế, giảm 20.000Đ
Trà Sữa, Bánh Tráng Trộn Giảm 20.000Đ"""</t>
  </si>
  <si>
    <r>
      <rPr>
        <u/>
        <sz val="10"/>
        <color rgb="FF1155CC"/>
        <rFont val="Calibri"/>
      </rPr>
      <t>[Win 4]_Cà Phê Muối Chú Long_Apr</t>
    </r>
    <r>
      <rPr>
        <sz val="10"/>
        <rFont val="Calibri"/>
      </rPr>
      <t>_250403_Cà Phê Muối Chú Long_12 cities
"[PLF CP]_BAU_Nhâm nhi bữa xế, giảm 30.000Đ
Trà Trái Cây, Bánh Tráng Giảm 30.000Đ"</t>
    </r>
  </si>
  <si>
    <r>
      <rPr>
        <strike/>
        <sz val="10"/>
        <color rgb="FF1155CC"/>
        <rFont val="Calibri"/>
      </rPr>
      <t>[JBP]_KATINAT Coffee &amp; Tea House_M2T1 25.4</t>
    </r>
    <r>
      <rPr>
        <u/>
        <sz val="10"/>
        <color rgb="FF1155CC"/>
        <rFont val="Calibri"/>
      </rPr>
      <t xml:space="preserve">
[JBP]_KATINAT Coffee &amp; Tea House_Combo 88k</t>
    </r>
    <r>
      <rPr>
        <sz val="10"/>
        <rFont val="Calibri"/>
      </rPr>
      <t xml:space="preserve"> 250119_Katinat Saigon Kafe_11 cities
[PLF CP]_BAU_Chốt đơn ăn xế, giảm 20.000Đ
Sinh Tố, Bánh Tráng Trộn Giảm 20.000Đ</t>
    </r>
  </si>
  <si>
    <r>
      <rPr>
        <u/>
        <sz val="10"/>
        <color rgb="FF1155CC"/>
        <rFont val="Calibri"/>
      </rPr>
      <t xml:space="preserve">[SJBP]_Gà Rán Popeyes_BOGO
</t>
    </r>
    <r>
      <rPr>
        <sz val="10"/>
        <rFont val="Calibri"/>
      </rPr>
      <t>241231_Gà Rán Popeyes_9 cities
[PLF CP]_5.5 CP_Khao Deal Cực Nhiệt, Chỉ 0Đ
Nhập Mã 55SIEUDEAL0D - Giảm 25k cho đơn 25k</t>
    </r>
  </si>
  <si>
    <t>[PLF CP]_BAU_Ăn xế ngon rẻ, chỉ từ 10.000Đ
Trà Chanh, Gỏi Cuốn cuối tuần Chỉ Từ 10.000Đ</t>
  </si>
  <si>
    <r>
      <rPr>
        <u/>
        <sz val="10"/>
        <color rgb="FF1155CC"/>
        <rFont val="Calibri"/>
      </rPr>
      <t>[JBP]_KATINAT Coffee &amp; Tea House_Combo 88k</t>
    </r>
    <r>
      <rPr>
        <sz val="10"/>
        <rFont val="Calibri"/>
      </rPr>
      <t xml:space="preserve"> 250119_Katinat Saigon Kafe_11 cities
[PLF CP]_BAU_Chốt deal bữa xế, Freeship 0Đ
Trà Đào, Rau Má Đậu Freeship 0Đ</t>
    </r>
  </si>
  <si>
    <t>[PLF CP]_BAU_Chốt deal bữa xế, Freeship 0Đ
Trà sữa, nước ép, chân gà nướng... freeship 0Đ</t>
  </si>
  <si>
    <t>[PLF CP]_30.4 - 1.5_Vi Vu Đón Lễ, Giảm Tới 25.000Đ_ĐN + OTH
Đi đâu ăn đó, Giảm tới 25.000Đ</t>
  </si>
  <si>
    <t>[PLF CP]_30.4 - 1.5_Khách Mới Gần Xa, Giảm 32.000Đ
Thử quán ngon mới nổi, Giảm tới 32.000Đ</t>
  </si>
  <si>
    <t>[PLF CP]_BAU_Ăn xế ngon rẻ, chỉ từ 10.000Đ
Trà sữa cốm, matcha... chỉ từ 10.000Đ</t>
  </si>
  <si>
    <t>HLC Huế
[PLF CP]_5.5 CP_Khao Deal Cực Nhiệt, Chỉ 0Đ
Trà sữa, bánh tráng cuốn... chỉ 0Đ</t>
  </si>
  <si>
    <t>[PLF CP]_5.5 CP_Khao Deal Cực Nhiệt, Chỉ 0Đ
Súp cua, tàu hũ nóng,... chỉ 0Đ</t>
  </si>
  <si>
    <t>[PLF CP]_BAU_Giải Nhiệt Ngày Hè, Freeship 20.000đ
Trà sữa, nước ép... hạ nhiệt cấp tốc</t>
  </si>
  <si>
    <t>[PLF CP]_Vesak_Vạn Món Thanh Đạm, Freeship 25.000Đ
Sinh tố, nước ép, sữa chua... mát lạnh mùa hè</t>
  </si>
  <si>
    <t>[PLF CP]_BAU_Giải Nhiệt Ngày Hè, Freeship 20.000Đ
Nước mát, chè bột lọc, sữa chua... hạ nhiệt ngày hè</t>
  </si>
  <si>
    <r>
      <rPr>
        <u/>
        <sz val="10"/>
        <color rgb="FF1155CC"/>
        <rFont val="Calibri"/>
      </rPr>
      <t>[VIP]_KATINAT Coffee &amp; Tea House_Ads 1K</t>
    </r>
    <r>
      <rPr>
        <sz val="10"/>
        <rFont val="Calibri"/>
      </rPr>
      <t xml:space="preserve"> 250119_Katinat Saigon Kafe_11 cities
[PLF CP]_BAU_Nhâm nhi bữa xế, giảm 30.000Đ
Trà sữa, rau cau... giảm 30.000Đ</t>
    </r>
  </si>
  <si>
    <t>[PLF CP]_WC_Quán Hot Gần Xa, Freeship 60.000Đ
Trà sữa, nước dừa, chè bưởi... freeship tới 60.000Đ</t>
  </si>
  <si>
    <t>[PLF CP]_Mother’s Day_Quà Tặng Mẹ, Freeship 25.000Đ
Đặt bánh kem, Hoa,...mừng ngày của Mẹ</t>
  </si>
  <si>
    <t>[PLF CP]_BAU_Giải Nhiệt Ngày Hè, Freeship 20.000Đ
Trà sữa socola, chè bưởi, sữa chua... hạ nhiệt ngày hè</t>
  </si>
  <si>
    <t>[PLF CP]_BAU_Ăn xế ngon rẻ, chỉ từ 10.000Đ
Trà sữa, trà trái cây... chỉ 10.000Đ</t>
  </si>
  <si>
    <r>
      <rPr>
        <u/>
        <sz val="10"/>
        <color rgb="FF1155CC"/>
        <rFont val="Calibri"/>
      </rPr>
      <t>[SuperVIP]_Phê La_12-16May</t>
    </r>
    <r>
      <rPr>
        <sz val="10"/>
        <rFont val="Calibri"/>
      </rPr>
      <t xml:space="preserve"> HP,VT,HA,DL,DN
[PLF CP]_BAU_Chốt đơn ăn xế, giảm 20.000Đ
Hè tươi mát, hạ nhiệt cấp tốc giảm 20.000Đ</t>
    </r>
  </si>
  <si>
    <t>12h - 14h [PLF CP]_Mid Month_Ăn Ngon Giữa Tháng, Khao Deal 0Đ
Chè Huế, kem cuộn, nước ép ổi hồng... khao deal 0Đ</t>
  </si>
  <si>
    <r>
      <rPr>
        <u/>
        <sz val="10"/>
        <color rgb="FF1155CC"/>
        <rFont val="Calibri"/>
      </rPr>
      <t>[SuperVIP]_Phê La_12-16May</t>
    </r>
    <r>
      <rPr>
        <sz val="10"/>
        <rFont val="Calibri"/>
      </rPr>
      <t xml:space="preserve"> HP,VT,HA,DL,DN
[PLF CP]_WC_Thử Ngay Quán Mới, Giảm Tới 30.000Đ
Khám phá quán mới, tặng Voucher 30.000Đ</t>
    </r>
  </si>
  <si>
    <t>12h - 14h [PLF CP]_SPFDay_Săn Deal Ăn Ngon giảm tới 75.000Đ
Nước ép, chè Thái  xế chiều giảm 75K</t>
  </si>
  <si>
    <t>[PLF CP]_BAU_Giải Nhiệt Ngày Hè, Freeship 20.000Đ
Sữa chua, nước ép, nước mát... freeship 20.000đ</t>
  </si>
  <si>
    <t>[PLF CP]_Summer Thematic_Deal Healthy Cho Dáng Xinh</t>
  </si>
  <si>
    <t>[PLF CP]_BAU_Món Ngon Mùa Hè, Freeship 20.000Đ
Sữa chua, chè bột lọc... freeship tại nhà</t>
  </si>
  <si>
    <t>[PLF CP]_BAU_Giải Nhiệt Ngày Hè, Freeship 20.000Đ
Kem bơ, Chè bắp, Trà sữa... freeship 20.000đ</t>
  </si>
  <si>
    <t>[PLF CP]_BAU_Ăn xế ngon rẻ, chỉ từ 10.000Đ
Chè đậu đen, bánh tráng nướng... chỉ từ 10.000Đ</t>
  </si>
  <si>
    <t>[PLF CP]_BAU_Nhâm nhi bữa xế, giảm 30.000Đ
Kem dừa Bà Già, Sinh tố Bơ 86... giảm 30.000Đ</t>
  </si>
  <si>
    <t>[PLF CP]_BAU_Giải Nhiệt Ngày Hè, Freeship 20.000Đ
Bánh tráng trộn, xoài lắc... freeship 20.000Đ</t>
  </si>
  <si>
    <t>[PLF CP]_WC_Thử Ngay Quán Mới, Giảm Tới 30.000Đ
Quán ngon gần nhà, Giảm 30.000Đ</t>
  </si>
  <si>
    <t>[PLF CP]_BAU_Giải Nhiệt Ngày Hè, Freeship 20.000Đ</t>
  </si>
  <si>
    <r>
      <rPr>
        <u/>
        <sz val="10"/>
        <color rgb="FF1155CC"/>
        <rFont val="Calibri"/>
      </rPr>
      <t>[SJBP]_Starbucks Coffee_WC Fri</t>
    </r>
    <r>
      <rPr>
        <sz val="10"/>
        <rFont val="Calibri"/>
      </rPr>
      <t xml:space="preserve"> 250102_Starbucks Coffee_10 cities</t>
    </r>
  </si>
  <si>
    <t>[PLF CP]_BAU_Giải Nhiệt Ngày Hè, Freeship 20.000Đ
Trà măng cụt, sinh tố dưa lưới,... hạ nhiệt mùa hè</t>
  </si>
  <si>
    <t>[PLF CP]_Thematic_Muôn Vàn Đồ Uống, Freeship 66.000Đ</t>
  </si>
  <si>
    <t xml:space="preserve"> [PLF CP]_BAU_Ăn xế ngon rẻ, chỉ từ 10.000Đ
Trà sen nhãn, chè 3 màu... chỉ từ 10k</t>
  </si>
  <si>
    <r>
      <rPr>
        <u/>
        <sz val="10"/>
        <color rgb="FF1155CC"/>
        <rFont val="Calibri"/>
      </rPr>
      <t>[SJBP]_Phúc Long Coffee &amp; Tea_10k - Jun</t>
    </r>
    <r>
      <rPr>
        <sz val="10"/>
        <rFont val="Calibri"/>
      </rPr>
      <t xml:space="preserve"> 20240516_Phúc Long Coffee &amp; Tea_17 cities</t>
    </r>
  </si>
  <si>
    <t xml:space="preserve"> [PLF CP]_Thematic_Muôn Vàn Đồ Uống, Freeship 66.000Đ</t>
  </si>
  <si>
    <t xml:space="preserve"> [PLF CP]_BAU_Nhâm nhi bữa xế, giảm 30.000Đ</t>
  </si>
  <si>
    <t>[Exclude NU] [PLF CP]_BAU_Trà Sữa, Cà Phê Giảm 30.000Đ</t>
  </si>
  <si>
    <r>
      <rPr>
        <u/>
        <sz val="10"/>
        <color rgb="FF1155CC"/>
        <rFont val="Calibri"/>
      </rPr>
      <t>[SJBP]_Phúc Long Coffee &amp; Tea_M2T1-Jun</t>
    </r>
    <r>
      <rPr>
        <sz val="10"/>
        <rFont val="Calibri"/>
      </rPr>
      <t xml:space="preserve"> 20240516_Phúc Long Coffee &amp; Tea_17 cities</t>
    </r>
  </si>
  <si>
    <r>
      <rPr>
        <u/>
        <sz val="10"/>
        <color rgb="FF1155CC"/>
        <rFont val="Calibri"/>
      </rPr>
      <t>[SJBP]_The Coffee House_BAU 1Đ</t>
    </r>
    <r>
      <rPr>
        <sz val="10"/>
        <color rgb="FF000000"/>
        <rFont val="Calibri"/>
      </rPr>
      <t xml:space="preserve">  241231_The Coffee House_7 cities</t>
    </r>
  </si>
  <si>
    <t>[Exclude NU] [PLF CP]_BAU_Ăn xế ngon rẻ, chỉ từ 10.000Đ</t>
  </si>
  <si>
    <r>
      <rPr>
        <u/>
        <sz val="10"/>
        <color rgb="FF1155CC"/>
        <rFont val="Calibri"/>
      </rPr>
      <t>[SuperVIP]_Phê La_16-20/6</t>
    </r>
    <r>
      <rPr>
        <sz val="10"/>
        <color rgb="FF000000"/>
        <rFont val="Calibri"/>
      </rPr>
      <t xml:space="preserve"> HP,VT,HA,DL,DN</t>
    </r>
  </si>
  <si>
    <r>
      <rPr>
        <u/>
        <sz val="10"/>
        <color rgb="FF1155CC"/>
        <rFont val="Calibri"/>
      </rPr>
      <t>[SJBP]_Phúc Long Coffee &amp; Tea_10k - Jun</t>
    </r>
    <r>
      <rPr>
        <sz val="10"/>
        <rFont val="Calibri"/>
      </rPr>
      <t xml:space="preserve"> 20240516_Phúc Long Coffee &amp; Tea_17 cities</t>
    </r>
  </si>
  <si>
    <r>
      <rPr>
        <u/>
        <sz val="10"/>
        <color rgb="FF1155CC"/>
        <rFont val="Calibri"/>
      </rPr>
      <t>[SJBP]_The Coffee House_BAU 1Đ</t>
    </r>
    <r>
      <rPr>
        <sz val="10"/>
        <color rgb="FF000000"/>
        <rFont val="Calibri"/>
      </rPr>
      <t xml:space="preserve">  241231_The Coffee House_7 cities</t>
    </r>
  </si>
  <si>
    <r>
      <rPr>
        <u/>
        <sz val="10"/>
        <color rgb="FF1155CC"/>
        <rFont val="Calibri"/>
      </rPr>
      <t>[SJBP]_The Coffee House_BAU 1Đ</t>
    </r>
    <r>
      <rPr>
        <sz val="10"/>
        <color rgb="FF000000"/>
        <rFont val="Calibri"/>
      </rPr>
      <t xml:space="preserve">  241231_The Coffee House_7 cities</t>
    </r>
  </si>
  <si>
    <t>[PLF CP]_Thematic_Trà Sữa Tiếp Sức, Giảm Tới 30.000Đ
Trà Sữa Giải Nhiệt, tiếp sức sĩ tử giảm 30.000Đ</t>
  </si>
  <si>
    <r>
      <rPr>
        <u/>
        <sz val="10"/>
        <color rgb="FF1155CC"/>
        <rFont val="Calibri"/>
      </rPr>
      <t>[SJBP]_The Coffee House_BAU 1Đ_26.6</t>
    </r>
    <r>
      <rPr>
        <sz val="10"/>
        <color rgb="FF000000"/>
        <rFont val="Calibri"/>
      </rPr>
      <t xml:space="preserve"> 241231_The Coffee House_7 cities
conf laji: [PLF CP]_7.7_Tung Deal Toàn Sàn, Freeship 0Đ</t>
    </r>
  </si>
  <si>
    <t>[Exclude NU] [PLF CP]_WC_Đầu Tuần Đặt Món, Ship Chỉ 10.000Đ</t>
  </si>
  <si>
    <t>[PLF CP]_7.7_Món Ngon Mọi Miền, Giảm tới 50%
Nhập code 77SIEUDEAL25 Giảm 50%</t>
  </si>
  <si>
    <r>
      <rPr>
        <u/>
        <sz val="10"/>
        <color rgb="FF1155CC"/>
        <rFont val="Calibri"/>
      </rPr>
      <t>[SuperVIP]_Phúc Long Coffee &amp; Tea_Jul</t>
    </r>
    <r>
      <rPr>
        <sz val="10"/>
        <rFont val="Calibri"/>
      </rPr>
      <t xml:space="preserve"> 20240516_Phúc Long Coffee &amp; Tea_17 cities</t>
    </r>
  </si>
  <si>
    <r>
      <rPr>
        <u/>
        <sz val="10"/>
        <color rgb="FF1155CC"/>
        <rFont val="Calibri"/>
      </rPr>
      <t>[JBP]_KATINAT Coffee &amp; Tea House_BAU Hibi</t>
    </r>
    <r>
      <rPr>
        <sz val="10"/>
        <color rgb="FF000000"/>
        <rFont val="Calibri"/>
      </rPr>
      <t xml:space="preserve"> 250119_Katinat Saigon Kafe_11 cities</t>
    </r>
  </si>
  <si>
    <t>[PLF CP]_Thematic_Mát Lạnh Sảng Khoái, Giảm Tới 30.000Đ</t>
  </si>
  <si>
    <r>
      <rPr>
        <u/>
        <sz val="10"/>
        <color rgb="FF1155CC"/>
        <rFont val="Calibri"/>
      </rPr>
      <t>[SuperVIP]_The Coffee House_8-10.7</t>
    </r>
    <r>
      <rPr>
        <sz val="10"/>
        <color rgb="FF000000"/>
        <rFont val="Calibri"/>
      </rPr>
      <t xml:space="preserve"> 241231_The Coffee House_7 cities</t>
    </r>
  </si>
  <si>
    <t>[Exclude NU] [PLF CP]_WC_Thử Ngay Quán Mới, Giảm Tới 30.000Đ</t>
  </si>
  <si>
    <t>[Exclude NU] [PLF CP]_WC_Đồng Phí Ship, Chỉ 10.000Đ</t>
  </si>
  <si>
    <t>[PLF CP]_Thematic_Deal Hè Rộn Ràng, Freeship tới 45.000Đ</t>
  </si>
  <si>
    <t>[PLF CP]_Thematic_Ăn Vặt Chill Hè, Giảm Tới 30.000Đ</t>
  </si>
  <si>
    <t>[PLF CP]_Thematic_Mát Lạnh Sảng Khoái, Giảm Tới 30.000Đ
Trà sữa cốm, trà mận... giảm tới 30.000Đ</t>
  </si>
  <si>
    <r>
      <rPr>
        <u/>
        <sz val="10"/>
        <color rgb="FF1155CC"/>
        <rFont val="Calibri"/>
      </rPr>
      <t>[Win 2]_Cà Phê Muối Chú Long_Jul</t>
    </r>
    <r>
      <rPr>
        <sz val="10"/>
        <color rgb="FF000000"/>
        <rFont val="Calibri"/>
      </rPr>
      <t>_250707_Cà Phê Muối Chú Long_15 cities</t>
    </r>
  </si>
  <si>
    <r>
      <rPr>
        <u/>
        <sz val="10"/>
        <color rgb="FF1155CC"/>
        <rFont val="Calibri"/>
      </rPr>
      <t>[SJBP]_Starbucks Coffee_WC Mon</t>
    </r>
    <r>
      <rPr>
        <sz val="10"/>
        <rFont val="Calibri"/>
      </rPr>
      <t xml:space="preserve">  250520_Starbucks Coffee_12 cities
còn lại: [PLF CP]_WC_Thứ 2 Đầu Tuần, Giảm Tới 40.000Đ</t>
    </r>
  </si>
  <si>
    <r>
      <rPr>
        <u/>
        <sz val="10"/>
        <color rgb="FF1155CC"/>
        <rFont val="Calibri"/>
      </rPr>
      <t>[SuperVIP]_The Coffee House_4-6.8</t>
    </r>
    <r>
      <rPr>
        <sz val="10"/>
        <color rgb="FF000000"/>
        <rFont val="Calibri"/>
      </rPr>
      <t xml:space="preserve"> 241231_The Coffee House_7 cities</t>
    </r>
  </si>
  <si>
    <t>[PLF CP]_Thematic_Chào Bạn Mới, Tung Deal 0Đ</t>
  </si>
  <si>
    <r>
      <rPr>
        <strike/>
        <sz val="10"/>
        <color theme="1"/>
        <rFont val="Calibri"/>
      </rPr>
      <t xml:space="preserve">[PLF CP]_WC_Đồng Phí Ship, Chỉ 10.000Đ
[PLF CP]_Thematic_Món Ngon Phải Thử, Chỉ 0Đ
</t>
    </r>
    <r>
      <rPr>
        <sz val="10"/>
        <color theme="1"/>
        <rFont val="Calibri"/>
      </rPr>
      <t>[PLF CP]_BAU_Ăn xế ngon rẻ, chỉ từ 0Đ</t>
    </r>
  </si>
  <si>
    <t>[PLF CP]_WC_Thứ 4 Vạn Quán Ngon, Freeship 60.000Đ</t>
  </si>
  <si>
    <t>12-13h: [PLF CP]_Mid Month_DEAL BỮA XẾ XỊN Giảm 50%
Text: Highlands 1Đ, Cheese Coffee MUA 1 TẶNG 1
13-14H: [PLF CP]_Mid Month Sale_Siêu Deal Giữa Tháng, Giảm tới 50%
Text: Trà sữa, Cà phê, Matcha Latte,... giảm tới 50%</t>
  </si>
  <si>
    <t xml:space="preserve">12-13h: [PLF CP]_SPFDay_Mở Tiệc Rộn Ràng, Giảm Tới 70.000Đl
Text: 
13-14: [PLF CP]_Mid Month_Siêu Deal Giữa Tháng, Giảm tới 35.000Đ
Text: Nhập mã SPFSIEUDEAL35 Giảm 30% tối đa 35.000Đ        </t>
  </si>
  <si>
    <r>
      <rPr>
        <u/>
        <sz val="10"/>
        <color rgb="FF1155CC"/>
        <rFont val="Calibri"/>
      </rPr>
      <t>[VIP]_The Coffee House_18-20.8</t>
    </r>
    <r>
      <rPr>
        <sz val="10"/>
        <color rgb="FF000000"/>
        <rFont val="Calibri"/>
      </rPr>
      <t xml:space="preserve"> 241231_The Coffee House_7 cities</t>
    </r>
  </si>
  <si>
    <t>[PLF CP]_CM_Cheap Meal</t>
  </si>
  <si>
    <r>
      <rPr>
        <u/>
        <sz val="10"/>
        <color rgb="FF1155CC"/>
        <rFont val="Calibri"/>
      </rPr>
      <t>[SuperVIP]_Phê La_18-22Aug</t>
    </r>
    <r>
      <rPr>
        <sz val="10"/>
        <color rgb="FF000000"/>
        <rFont val="Calibri"/>
      </rPr>
      <t xml:space="preserve"> HP,VT,HA,DL,DN,KH</t>
    </r>
  </si>
  <si>
    <t>[PLF CP]_FS_Ăn Xế Siêu Flash Sale, Giảm 45%</t>
  </si>
  <si>
    <r>
      <rPr>
        <u/>
        <sz val="10"/>
        <color rgb="FF1155CC"/>
        <rFont val="Calibri"/>
      </rPr>
      <t>[Win 2]_Cà Phê Muối Chú Long_Aug</t>
    </r>
    <r>
      <rPr>
        <sz val="10"/>
        <color rgb="FF000000"/>
        <rFont val="Calibri"/>
      </rPr>
      <t>_250707_Cà Phê Muối Chú Long_15 cities</t>
    </r>
  </si>
  <si>
    <r>
      <rPr>
        <u/>
        <sz val="10"/>
        <color rgb="FF1155CC"/>
        <rFont val="Calibri"/>
      </rPr>
      <t>[Win 2]_Cà Phê Muối Chú Long_Aug</t>
    </r>
    <r>
      <rPr>
        <sz val="10"/>
        <color rgb="FF000000"/>
        <rFont val="Calibri"/>
      </rPr>
      <t>_250707_Cà Phê Muối Chú Long_15 cities</t>
    </r>
  </si>
  <si>
    <t>[PLF CP]_BAU_Ăn xế ngon rẻ, chỉ từ 10.000Đ
Text: Chè khoai dẻo đậu đỏ, Trà sữa đậu đỏ, ... ngày Thất tịch chỉ từ 10.000Đ</t>
  </si>
  <si>
    <t>[PLF CP]_BAU_Chốt deal bữa xế, Freeship 0Đ
Text: Trà sữa, nước ép, sinh tố,.. bao trọn phí ship</t>
  </si>
  <si>
    <t>[PLF CP]_FS_Ăn Xế Siêu Flash Sale, Giảm 45%
Text: Chớp deal Trà sữa, Nước ép, Matcha Latte,... giảm 45%</t>
  </si>
  <si>
    <t>[PLF CP]_9.9_Siêu Deal X3 Tầng, Giảm Tới 50%
Text: Trà sữa, Matcha Latte, Nước ép,... giảm đến 50%</t>
  </si>
  <si>
    <r>
      <rPr>
        <u/>
        <sz val="10"/>
        <color rgb="FF1155CC"/>
        <rFont val="Calibri"/>
      </rPr>
      <t>[JBP]_KATINAT Coffee &amp; Tea House_B2G1</t>
    </r>
    <r>
      <rPr>
        <sz val="10"/>
        <rFont val="Calibri"/>
      </rPr>
      <t xml:space="preserve"> 250119_Katinat Saigon Kafe_11 cities</t>
    </r>
  </si>
  <si>
    <r>
      <rPr>
        <u/>
        <sz val="10"/>
        <color rgb="FF1155CC"/>
        <rFont val="Calibri"/>
      </rPr>
      <t>[VIP]_Gong Cha_Sep</t>
    </r>
    <r>
      <rPr>
        <sz val="10"/>
        <color rgb="FF000000"/>
        <rFont val="Calibri"/>
      </rPr>
      <t xml:space="preserve"> 20240506_Gong Cha_3 cities</t>
    </r>
  </si>
  <si>
    <t>[PLF CP]_CM_Cheap Meal
Text: Cơm gà, Bún chả, Phở bò,... chỉ 30.000Đ bao phí ship
Others: [PLF CP]_BAU_Lên Đơn Bữa Trưa, Giảm 20.000Đ
Text: Cơm gà, Bún chả, Phở bò,... giảm 20.000Đ</t>
  </si>
  <si>
    <t>[PLF CP]_BAU_Chốt deal bữa xế, Freeship 0Đ
Text: Trà sữa, cà phê, sinh tố,... freeship 0Đ</t>
  </si>
  <si>
    <t>[PLF CP]_BAU_Ăn xế ngon rẻ, chỉ từ 10.000Đ
Text: Cà phê, trà sữa, nước ép,... chỉ từ 10.000Đ</t>
  </si>
  <si>
    <t>[PLF CP]_BAU_Ăn xế ngon rẻ, chỉ từ 0Đ
Text: Trà sữa, Sinh tố, Matcha Latte,..chỉ 0Đ</t>
  </si>
  <si>
    <t>[PLF CP]_BAU_Chốt deal bữa xế, Freeship 0Đ
Text: Trà sữa, trà trái cây, nước ép,... freeship 0Đ</t>
  </si>
  <si>
    <r>
      <rPr>
        <u/>
        <sz val="10"/>
        <color rgb="FF1155CC"/>
        <rFont val="Calibri"/>
      </rPr>
      <t xml:space="preserve">[Win 2]_Cà Phê Muối Chú Long_Sep_22-25.09 </t>
    </r>
    <r>
      <rPr>
        <sz val="10"/>
        <rFont val="Calibri"/>
      </rPr>
      <t>_250707_Cà Phê Muối Chú Long_15 cities</t>
    </r>
  </si>
  <si>
    <r>
      <rPr>
        <u/>
        <sz val="10"/>
        <color rgb="FF1155CC"/>
        <rFont val="Calibri"/>
      </rPr>
      <t xml:space="preserve">[Win 2]_Cà Phê Muối Chú Long_Sep_22-25.09 </t>
    </r>
    <r>
      <rPr>
        <sz val="10"/>
        <rFont val="Calibri"/>
      </rPr>
      <t>_250707_Cà Phê Muối Chú Long_15 cities</t>
    </r>
  </si>
  <si>
    <t>[PLF CP]_BAU_Ăn xế ngon rẻ, chỉ từ 10.000Đ
Text: Trà sữa, cà phê, nước ép,... chỉ từ 10.000Đ</t>
  </si>
  <si>
    <t>[PLF CP]_BAU_Chốt đơn ăn xế, giảm 20.000Đ
Text: Trà sữa, trà trái cây, nước ép,... giảm 20.000Đ</t>
  </si>
  <si>
    <r>
      <rPr>
        <u/>
        <sz val="10"/>
        <color rgb="FF1155CC"/>
        <rFont val="Calibri"/>
      </rPr>
      <t>[JBP]_KATINAT Coffee &amp; Tea House_BAU Oct</t>
    </r>
    <r>
      <rPr>
        <sz val="10"/>
        <rFont val="Calibri"/>
      </rPr>
      <t xml:space="preserve"> 250822_KATINAT Coffee &amp; Tea House_13 cities</t>
    </r>
  </si>
  <si>
    <t>12h - 13h: [PLF CP]_Mid Month_DEAL BỮA TRƯA XỊN Giảm 50%
Text: Pizza Hut chỉ 1Đ, Mc Donalds 4 món chỉ 99K, Gà rán Popeyes giảm 45%
13h - 14h: [PLF CP]_Mid Month Sale_Siêu Deal Giữa Tháng, Giảm tới 35.000Đ
Text: Trà sữa, Cà phê, Matcha Latte,... giảm tới 35.000Đ
14h - 16h: [PLF CP]_Mid Month Sale_Ăn Ngon Giữa Tháng, Khao Deal 0Đ
Text: Bánh tráng trộn, Nem chua rán, Gỏi cuốn,... ăn vặt chỉ 0Đ
16h - 17h: [PLF CP]_Mid Month_DEAL BỮA TỐI XỊN Giảm 50%
Text: Combo KFC 6 món chỉ 124.000Đ, Cơm thố Anh Nguyễn giảm 30%, Pizza Hut Mua 1 Được 2
17h - 19h: [PLF CP]_Mid Month Sale_Săn Deal Giữa Tháng, Giảm tới 75.000Đ
Text: Cơm tấm, Bún riêu, Nem nướng, Mì cay,... giảm tới 75.000Đ
19h - 21h: [PLF CP]_Mid Month Sale_Siêu Deal Giữa Tháng, Giảm tới 50%
Text: Cơm thố, Bún bò huế, Món Hàn,... giảm tới 50%
21h - 22h: [PLF CP]_Mid Month Sale_Freeship Giữa Tháng, Giảm tới 60.000Đ
Text: Cơm tấm, Mì xào, Cá viên chiên, Trà sữa,... freeship tới 60.000Đ
22h - 24h: [PLF CP]_Mid Month Sale_Siêu Deal Giữa Tháng, Giảm tới 50%
Text: Mì gà tần, Cháo ếch, Súp cua, Trà sữa,... giảm tới 50%</t>
  </si>
  <si>
    <r>
      <rPr>
        <u/>
        <sz val="10"/>
        <color rgb="FF1155CC"/>
        <rFont val="Calibri"/>
      </rPr>
      <t>[VIP]_The Coffee House_15-17.10</t>
    </r>
    <r>
      <rPr>
        <sz val="10"/>
        <rFont val="Calibri"/>
      </rPr>
      <t xml:space="preserve"> 241231_The Coffee House_7 cities</t>
    </r>
  </si>
  <si>
    <r>
      <rPr>
        <u/>
        <sz val="10"/>
        <color rgb="FF1155CC"/>
        <rFont val="Calibri"/>
      </rPr>
      <t>[VIP]_The Coffee House_15-17.10</t>
    </r>
    <r>
      <rPr>
        <sz val="10"/>
        <color rgb="FF000000"/>
        <rFont val="Calibri"/>
      </rPr>
      <t xml:space="preserve"> 241231_The Coffee House_7 cities</t>
    </r>
  </si>
  <si>
    <t>12h - 13h: [PLF CP]_Thematic_ĐẠI TIỆC BỮA TRƯA Giảm 50%
Text: Gà rán KFC, Popeyes giảm 50%, Pizza Hut chỉ 59K
13h - 14h: [PLF CP]_Thematic_Tiệc To Khao Chị Em, Giảm 95.000Đ
Text: Mở Tiệc Xế Mời Chị Em Giảm 95.000Đ</t>
  </si>
  <si>
    <r>
      <rPr>
        <u/>
        <sz val="10"/>
        <color rgb="FF1155CC"/>
        <rFont val="Calibri"/>
      </rPr>
      <t>[Win 2]_Cà Phê Muối Chú Long_Oct</t>
    </r>
    <r>
      <rPr>
        <sz val="10"/>
        <rFont val="Calibri"/>
      </rPr>
      <t>_250707_Cà Phê Muối Chú Long_15 cities</t>
    </r>
  </si>
  <si>
    <r>
      <rPr>
        <u/>
        <sz val="10"/>
        <color rgb="FF1155CC"/>
        <rFont val="Calibri"/>
      </rPr>
      <t>[Win 2]_Cà Phê Muối Chú Long_Oct</t>
    </r>
    <r>
      <rPr>
        <sz val="10"/>
        <color rgb="FF000000"/>
        <rFont val="Calibri"/>
      </rPr>
      <t>_250707_Cà Phê Muối Chú Long_15 cities</t>
    </r>
  </si>
  <si>
    <t>[PLF CP]_Thematic_Ăn Ngon Mùa Halloween, Giảm 31.000Đ</t>
  </si>
  <si>
    <r>
      <rPr>
        <u/>
        <sz val="10"/>
        <color rgb="FF1155CC"/>
        <rFont val="Calibri"/>
      </rPr>
      <t>[JBP]_KATINAT Coffee &amp; Tea House_BOGO Ads</t>
    </r>
    <r>
      <rPr>
        <sz val="10"/>
        <rFont val="Calibri"/>
      </rPr>
      <t xml:space="preserve">  250822_KATINAT Coffee &amp; Tea House_13 cities
còn lại: 
[PLF CP]_BAU_Ăn xế ngon rẻ, chỉ từ 10.000Đ</t>
    </r>
  </si>
  <si>
    <r>
      <rPr>
        <u/>
        <sz val="10"/>
        <color rgb="FF1155CC"/>
        <rFont val="Calibri"/>
      </rPr>
      <t>[SJBP]_The Coffee House_WC Wed</t>
    </r>
    <r>
      <rPr>
        <sz val="10"/>
        <color rgb="FF000000"/>
        <rFont val="Calibri"/>
      </rPr>
      <t xml:space="preserve"> 251014_The Coffee House_8 cities</t>
    </r>
  </si>
  <si>
    <r>
      <rPr>
        <u/>
        <sz val="10"/>
        <color rgb="FF1155CC"/>
        <rFont val="Calibri"/>
      </rPr>
      <t>[JBP]_KATINAT Coffee &amp; Tea House_BOGO</t>
    </r>
    <r>
      <rPr>
        <sz val="10"/>
        <rFont val="Calibri"/>
      </rPr>
      <t xml:space="preserve"> 250822_KATINAT Coffee &amp; Tea House_13 cities</t>
    </r>
  </si>
  <si>
    <r>
      <rPr>
        <u/>
        <sz val="10"/>
        <color rgb="FF1155CC"/>
        <rFont val="Calibri"/>
      </rPr>
      <t>[VIP]_Phúc Long Coffee &amp; Tea_Combo 99k</t>
    </r>
    <r>
      <rPr>
        <sz val="10"/>
        <rFont val="Calibri"/>
      </rPr>
      <t xml:space="preserve"> 20240516_Phúc Long Coffee &amp; Tea_17 cities</t>
    </r>
  </si>
  <si>
    <r>
      <rPr>
        <u/>
        <sz val="10"/>
        <color rgb="FF1155CC"/>
        <rFont val="Calibri"/>
      </rPr>
      <t>[VIP]_KATINAT Coffee &amp; Tea House_B2G1</t>
    </r>
    <r>
      <rPr>
        <sz val="10"/>
        <color rgb="FF000000"/>
        <rFont val="Calibri"/>
      </rPr>
      <t xml:space="preserve"> 250822_KATINAT Coffee &amp; Tea House_13 cities</t>
    </r>
  </si>
  <si>
    <r>
      <rPr>
        <u/>
        <sz val="10"/>
        <color rgb="FF1155CC"/>
        <rFont val="Calibri"/>
      </rPr>
      <t>[Win 2]_Cà Phê Muối Chú Long_Nov.17-21.11</t>
    </r>
    <r>
      <rPr>
        <sz val="10"/>
        <color rgb="FF000000"/>
        <rFont val="Calibri"/>
      </rPr>
      <t>_250707_Cà Phê Muối Chú Long_15 cities</t>
    </r>
  </si>
  <si>
    <t>12h - 13h: [PLF CP]_Thematic_ĐẠI TIỆC BỮA TRƯA Giảm 50% 
Text: 12h - 13h: [PLF CP]_Thematic_ĐẠI TIỆC BỮA TRƯA Giảm 50% 
Text: KATINAT giảm 30% + voucher 50.000Đ, Highlands chỉ 1Đ,...
Link về: sieu-deal-thuong-hieu---giam-50
13h - 14h: [PLF CP]_Thematic_Săn Deal 20.11, Giảm tới 95.000Đ
Text: Mở Tiệc Xế Lớp Đông Vui Giảm 95.000Đ
Link về: sieu-deal-thuong-hieu---giam-50
13h - 14h: [PLF CP]_Thematic_Săn Deal 20.11, Giảm tới 95.000Đ
Text: Mở Tiệc Xế Lớp Đông Vui Giảm 95.000Đ</t>
  </si>
  <si>
    <r>
      <rPr>
        <sz val="10"/>
        <color rgb="FFFF0000"/>
        <rFont val="Calibri"/>
      </rPr>
      <t>12-13h: [PLF CP]_Thematic_Tiệc Xế Khao Cả Lớp, Giảm Không Giới Hạn
Text: Trà sữa thái, Matcha Latte, Hồng trà sữa,... giảm không giới hạn</t>
    </r>
    <r>
      <rPr>
        <sz val="10"/>
        <color theme="1"/>
        <rFont val="Calibri"/>
      </rPr>
      <t xml:space="preserve">
13-14h: [PLF CP]__Thematic_Siêu Deal Học Đường, Giảm tới 121.000Đ
Text: Trà sữa thái, matcha latte, hồng trà,... khao cả lớp giảm tới 121.000Đ</t>
    </r>
  </si>
  <si>
    <r>
      <rPr>
        <u/>
        <sz val="10"/>
        <color rgb="FF1155CC"/>
        <rFont val="Calibri"/>
      </rPr>
      <t>[Win 2]_Xing Fu Tang Vietnam - Trà Sữa Đài Loan_Nov</t>
    </r>
    <r>
      <rPr>
        <sz val="10"/>
        <color rgb="FF000000"/>
        <rFont val="Calibri"/>
      </rPr>
      <t>_BH</t>
    </r>
  </si>
  <si>
    <r>
      <rPr>
        <u/>
        <sz val="10"/>
        <color rgb="FF1155CC"/>
        <rFont val="Calibri"/>
      </rPr>
      <t>[Win 2]_Cà Phê Muối Chú Long_Nov_24-28.11</t>
    </r>
    <r>
      <rPr>
        <sz val="10"/>
        <color rgb="FF000000"/>
        <rFont val="Calibri"/>
      </rPr>
      <t>_250707_Cà Phê Muối Chú Long_15 cities</t>
    </r>
  </si>
  <si>
    <t>[PLF CP]_12.12_Siêu Đại Tiệc Món Ngon, Chỉ 0Đ</t>
  </si>
  <si>
    <t>[SJBP]_Phúc Long Coffee &amp; Tea_Combo 119k</t>
  </si>
  <si>
    <t>[PLF CP]_12.12_Siêu Deal Đại Tiệc, Giảm tới 50%
Text: Trà sữa, Sinh Tố, Matcha Latte,... giảm tới 50%</t>
  </si>
  <si>
    <r>
      <rPr>
        <u/>
        <sz val="10"/>
        <color rgb="FF1155CC"/>
        <rFont val="Calibri"/>
      </rPr>
      <t>[SuperVIP]_Phê La_10-12Dec</t>
    </r>
    <r>
      <rPr>
        <sz val="10"/>
        <color rgb="FF000000"/>
        <rFont val="Calibri"/>
      </rPr>
      <t xml:space="preserve"> HD,BD,DL,HA,HP,KH,DN,TH,VT</t>
    </r>
  </si>
  <si>
    <t>[PLF CP]_Livestream_Deal Ngon Giảm Tới 75.000Đ</t>
  </si>
  <si>
    <t>12h - 13h: [PLF CP]_SPFDay_SIÊU DEAL ĂN TRƯA Giảm 50%
Text: Domino's Pizza chỉ 1.000Đ, Popeyes BOGO, Lotteria cb 3 món giảm còn 58K,..
13h - 14h: [PLF CP]_SPF Day_Siêu Deal Ăn Uống, Giảm tới 35.000Đ
Text: Trà sữa, Cà phê, Matcha Latte,... giảm tới 35.000Đ</t>
  </si>
  <si>
    <r>
      <rPr>
        <u/>
        <sz val="10"/>
        <color rgb="FF1155CC"/>
        <rFont val="Calibri"/>
      </rPr>
      <t>[Win 2]_Cà Phê Muối Chú Long_Dec_Noel</t>
    </r>
    <r>
      <rPr>
        <sz val="10"/>
        <color rgb="FF000000"/>
        <rFont val="Calibri"/>
      </rPr>
      <t>_250707_Cà Phê Muối Chú Long_15 cities</t>
    </r>
  </si>
  <si>
    <t>[PLF CP]_Thematic_Vui Tiệc Cuối Năm, Giảm tới 120.000Đ</t>
  </si>
  <si>
    <r>
      <rPr>
        <u/>
        <sz val="10"/>
        <color rgb="FF1155CC"/>
        <rFont val="Calibri"/>
      </rPr>
      <t>[Win 2]_Cà Phê Muối Chú Long_Dec_end</t>
    </r>
    <r>
      <rPr>
        <sz val="10"/>
        <color rgb="FF000000"/>
        <rFont val="Calibri"/>
      </rPr>
      <t>_250707_Cà Phê Muối Chú Long_15 cities</t>
    </r>
  </si>
  <si>
    <r>
      <rPr>
        <u/>
        <sz val="10"/>
        <color rgb="FF1155CC"/>
        <rFont val="Calibri"/>
      </rPr>
      <t>[Win 2]_Cà Phê Muối Chú Long_Dec_end</t>
    </r>
    <r>
      <rPr>
        <sz val="10"/>
        <color rgb="FF000000"/>
        <rFont val="Calibri"/>
      </rPr>
      <t>_250707_Cà Phê Muối Chú Long_15 cities</t>
    </r>
  </si>
  <si>
    <t>12-13h: [PLF CP]_Thematic_Deal Cuối Năm, Giảm tới 95.000Đ
 Trà sữa, Sinh tố, Matcha Latte,... giảm tới 95.0000Đ
13-14h: [PLF CP]__Thematic_Vui Tiệc Cuối Năm, Giảm tới 120.000Đ
Text: Trà sữa thái, matcha latte, hồng trà,... giảm tới 120.000Đ</t>
  </si>
  <si>
    <r>
      <rPr>
        <u/>
        <sz val="10"/>
        <color rgb="FF1155CC"/>
        <rFont val="Calibri"/>
      </rPr>
      <t>[SuperVIP]_Phê La_12-14Jan</t>
    </r>
    <r>
      <rPr>
        <sz val="10"/>
        <rFont val="Calibri"/>
      </rPr>
      <t xml:space="preserve"> HD,BD,DL,HA,HP,KH,DN,TH,VT</t>
    </r>
  </si>
  <si>
    <r>
      <rPr>
        <u/>
        <sz val="10"/>
        <color rgb="FF1155CC"/>
        <rFont val="Calibri"/>
      </rPr>
      <t>[Alacarte]_Gong Cha_Thank You Driver 2025</t>
    </r>
    <r>
      <rPr>
        <sz val="10"/>
        <color rgb="FF000000"/>
        <rFont val="Calibri"/>
      </rPr>
      <t xml:space="preserve">_260109_Gong Cha_7 cities
</t>
    </r>
  </si>
  <si>
    <r>
      <rPr>
        <u/>
        <sz val="10"/>
        <color rgb="FF1155CC"/>
        <rFont val="Calibri"/>
      </rPr>
      <t>[Alacarte]_Trà Sữa Mixue_Thank You Driver 2025</t>
    </r>
    <r>
      <rPr>
        <sz val="10"/>
        <color rgb="FF000000"/>
        <rFont val="Calibri"/>
      </rPr>
      <t>_260106_Trà sữa Mixue_29 cities</t>
    </r>
  </si>
  <si>
    <r>
      <rPr>
        <u/>
        <sz val="10"/>
        <color rgb="FF1155CC"/>
        <rFont val="Calibri"/>
      </rPr>
      <t>[SJBP]_Phúc Long Coffee &amp; Tea_Combo 119k"</t>
    </r>
    <r>
      <rPr>
        <sz val="10"/>
        <rFont val="Calibri"/>
      </rPr>
      <t xml:space="preserve"> 20240516_Phúc Long Coffee &amp; Tea_17 cities</t>
    </r>
  </si>
  <si>
    <r>
      <rPr>
        <u/>
        <sz val="10"/>
        <color rgb="FF1155CC"/>
        <rFont val="Calibri"/>
      </rPr>
      <t>[SJBP]_Phúc Long Coffee &amp; Tea_Combo 119k"</t>
    </r>
    <r>
      <rPr>
        <sz val="10"/>
        <rFont val="Calibri"/>
      </rPr>
      <t xml:space="preserve"> 20240516_Phúc Long Coffee &amp; Tea_17 cities</t>
    </r>
  </si>
  <si>
    <r>
      <rPr>
        <strike/>
        <sz val="10"/>
        <color rgb="FF000000"/>
        <rFont val="Calibri"/>
      </rPr>
      <t>[SJBP]_Phúc Long Coffee &amp; Tea_Combo 119k" 20240516_Phúc Long Coffee &amp; Tea_17 cities</t>
    </r>
    <r>
      <rPr>
        <u/>
        <sz val="10"/>
        <color rgb="FF000000"/>
        <rFont val="Calibri"/>
      </rPr>
      <t xml:space="preserve">
</t>
    </r>
    <r>
      <rPr>
        <u/>
        <sz val="10"/>
        <color rgb="FF1155CC"/>
        <rFont val="Calibri"/>
      </rPr>
      <t>[VIP]_Phúc Long Coffee &amp; Tea_Combo 79k_Jan</t>
    </r>
    <r>
      <rPr>
        <sz val="10"/>
        <rFont val="Calibri"/>
      </rPr>
      <t xml:space="preserve"> 20240516_Phúc Long Coffee &amp; Tea_17 cities
</t>
    </r>
  </si>
  <si>
    <r>
      <rPr>
        <u/>
        <sz val="10"/>
        <color rgb="FF1155CC"/>
        <rFont val="Calibri"/>
      </rPr>
      <t>[VIP]_KATINAT Coffee &amp; Tea House_B2G1</t>
    </r>
    <r>
      <rPr>
        <sz val="10"/>
        <color rgb="FF000000"/>
        <rFont val="Calibri"/>
      </rPr>
      <t xml:space="preserve"> 260106_KATINAT Coffee &amp; Tea House_14 cities</t>
    </r>
  </si>
  <si>
    <r>
      <rPr>
        <u/>
        <sz val="10"/>
        <color rgb="FF1155CC"/>
        <rFont val="Calibri"/>
      </rPr>
      <t>[SJBP]_KATINAT Coffee &amp; Tea House_BAU 100k</t>
    </r>
    <r>
      <rPr>
        <sz val="10"/>
        <color rgb="FF000000"/>
        <rFont val="Calibri"/>
      </rPr>
      <t xml:space="preserve"> 260106_KATINAT Coffee &amp; Tea House_14 cities</t>
    </r>
  </si>
  <si>
    <r>
      <rPr>
        <u/>
        <sz val="10"/>
        <color rgb="FF1155CC"/>
        <rFont val="Calibri"/>
      </rPr>
      <t xml:space="preserve">[Alacarte]_NutiFood Ngôi Nhà Dinh Dưỡng_Feb_Compensation
</t>
    </r>
    <r>
      <rPr>
        <u/>
        <sz val="10"/>
        <color rgb="FF000000"/>
        <rFont val="Calibri"/>
      </rPr>
      <t>(Bình Dương, BR-VT, Đồng Nai,)</t>
    </r>
  </si>
  <si>
    <r>
      <rPr>
        <sz val="10"/>
        <rFont val="Calibri"/>
      </rPr>
      <t xml:space="preserve"> </t>
    </r>
    <r>
      <rPr>
        <u/>
        <sz val="10"/>
        <color rgb="FF1155CC"/>
        <rFont val="Calibri"/>
      </rPr>
      <t>[VIP]_Phê La_23-25Feb</t>
    </r>
    <r>
      <rPr>
        <sz val="10"/>
        <rFont val="Calibri"/>
      </rPr>
      <t xml:space="preserve"> 260116_Phê La_11 cities</t>
    </r>
  </si>
  <si>
    <r>
      <rPr>
        <sz val="10"/>
        <rFont val="Calibri"/>
      </rPr>
      <t xml:space="preserve"> </t>
    </r>
    <r>
      <rPr>
        <u/>
        <sz val="10"/>
        <color rgb="FF1155CC"/>
        <rFont val="Calibri"/>
      </rPr>
      <t>[VIP]_Phê La_23-25Feb</t>
    </r>
    <r>
      <rPr>
        <sz val="10"/>
        <rFont val="Calibri"/>
      </rPr>
      <t xml:space="preserve"> 260116_Phê La_11 cities</t>
    </r>
  </si>
  <si>
    <r>
      <rPr>
        <u/>
        <sz val="10"/>
        <color rgb="FF1155CC"/>
        <rFont val="Calibri"/>
      </rPr>
      <t>[VIP]_KATINAT Coffee &amp; Tea House_BOGO</t>
    </r>
    <r>
      <rPr>
        <sz val="10"/>
        <rFont val="Calibri"/>
      </rPr>
      <t xml:space="preserve"> 260106_KATINAT Coffee &amp; Tea House_14 cities</t>
    </r>
  </si>
  <si>
    <r>
      <rPr>
        <u/>
        <sz val="10"/>
        <color rgb="FF1155CC"/>
        <rFont val="Calibri"/>
      </rPr>
      <t>[Win 2]_Cà Phê Muối Chú Long_24.Feb</t>
    </r>
    <r>
      <rPr>
        <sz val="10"/>
        <color rgb="FF000000"/>
        <rFont val="Calibri"/>
      </rPr>
      <t>_260202_Cà Phê Muối Chú Long_16 cities</t>
    </r>
  </si>
  <si>
    <r>
      <rPr>
        <u/>
        <sz val="10"/>
        <color rgb="FF1155CC"/>
        <rFont val="Calibri"/>
      </rPr>
      <t>[SJBP]_Phúc Long Coffee &amp; Tea_Combo 119k_Mar</t>
    </r>
    <r>
      <rPr>
        <sz val="10"/>
        <color rgb="FF000000"/>
        <rFont val="Calibri"/>
      </rPr>
      <t xml:space="preserve"> 260106_Phúc Long Coffee &amp; Tea_20 cities</t>
    </r>
  </si>
  <si>
    <r>
      <rPr>
        <u/>
        <sz val="10"/>
        <color rgb="FF1155CC"/>
        <rFont val="Calibri"/>
      </rPr>
      <t>[VIP]_KATINAT Coffee &amp; Tea House_B2G1</t>
    </r>
    <r>
      <rPr>
        <sz val="10"/>
        <color rgb="FF000000"/>
        <rFont val="Calibri"/>
      </rPr>
      <t xml:space="preserve"> 260106_KATINAT Coffee &amp; Tea House_14 cities</t>
    </r>
  </si>
  <si>
    <r>
      <rPr>
        <u/>
        <sz val="10"/>
        <color rgb="FF1155CC"/>
        <rFont val="Calibri"/>
      </rPr>
      <t>[VIP]_KATINAT Coffee &amp; Tea House_B2G1</t>
    </r>
    <r>
      <rPr>
        <sz val="10"/>
        <rFont val="Calibri"/>
      </rPr>
      <t xml:space="preserve"> 260106_KATINAT Coffee &amp; Tea House_14 cities</t>
    </r>
  </si>
  <si>
    <t>14:00 - 17:00</t>
  </si>
  <si>
    <r>
      <rPr>
        <u/>
        <sz val="10"/>
        <color rgb="FF1155CC"/>
        <rFont val="Calibri"/>
      </rPr>
      <t xml:space="preserve">[PLF CP]_BAU_Nhâm nhi bữa xế, giảm 30.000Đ
</t>
    </r>
    <r>
      <rPr>
        <sz val="10"/>
        <rFont val="Calibri"/>
      </rPr>
      <t>Cá Viên Chiên, Tré Trộn Giảm 30.000Đ</t>
    </r>
  </si>
  <si>
    <r>
      <rPr>
        <u/>
        <sz val="10"/>
        <color rgb="FF1155CC"/>
        <rFont val="Calibri"/>
      </rPr>
      <t>[JBP]_KATINAT Coffee &amp; Tea House_M2T1</t>
    </r>
    <r>
      <rPr>
        <sz val="10"/>
        <rFont val="Calibri"/>
      </rPr>
      <t xml:space="preserve"> 241118_Katinat Saigon Kafe_9 cities
[PLF CP]_BAU_Ăn xế ngon rẻ, chỉ từ 10.000Đ
Trà Đào, Cá Viên Chiên Chỉ Từ 10.000Đ</t>
    </r>
  </si>
  <si>
    <t>[PLF CP]_BAU_Chốt deal bữa xế, Freeship 0Đ
Cá Viên Chiên, Sữa Chua Freeship 0Đ</t>
  </si>
  <si>
    <t>[PLF CP]_BAU_Ăn xế ngon rẻ, chỉ từ 10.000Đ
Phô Mai Que, Chè  Chỉ Từ 10.000Đ</t>
  </si>
  <si>
    <t>[PLF CP]_BAU_Chốt deal bữa xế, Freeship 0Đ
Gỏi Cuốn, Bánh Flan  Freeship 0Đ</t>
  </si>
  <si>
    <t>[PLF CP]_BAU_Nhâm nhi bữa xế, giảm 30.000Đ
Sữa Chua Trái Cây, Tré Trộn Giảm 30.000Đ</t>
  </si>
  <si>
    <t>[PLF CP]_BAU_Chốt đơn ăn xế, giảm 20.000Đ
Sữa, Bột Chiên, Rau Câu Giảm 20.000Đ</t>
  </si>
  <si>
    <t>[PLF CP]_BAU_Nhâm nhi bữa xế, giảm 30.000Đ
Gỏi Cuốn, Nước Ép Giảm 30.000Đ</t>
  </si>
  <si>
    <t>[PLF CP]_BAU_Chốt deal bữa xế, Freeship 0Đ
Bánh Rán, Sữa Chua Freeship 0Đ</t>
  </si>
  <si>
    <t>[PLF CP]_BAU_Ăn xế ngon rẻ, chỉ từ 10.000Đ
Chè, Nem Chua Rán Chỉ Từ 10.000Đ</t>
  </si>
  <si>
    <t>[PLF CP]_BAU_Chốt deal bữa xế, Freeship 0Đ
Bánh Sầu Riêng, Chè Thái Freeship 0Đ</t>
  </si>
  <si>
    <t>[PLF CP]_BAU_Ăn Sập Bốn Phương, giảm 18.000đ_All OTH
Súp Cua, Bánh Hotdog Giảm 18.000Đ</t>
  </si>
  <si>
    <t>[PLF CP]_BAU_Chốt đơn ăn xế, giảm 20.000Đ
Cá Viên Chiên, Gỏi Cuốn Giảm 20.000Đ</t>
  </si>
  <si>
    <t>[PLF CP]_BAU_Chốt deal bữa xế, Freeship 0Đ
Sữa Chua Trái Cây, Bột Chiên Freeship 0Đ</t>
  </si>
  <si>
    <t>[PLF CP]_BAU_Nhâm nhi bữa xế, giảm 30.000Đ
Tào Phớ, Tré Trộn Giảm 30.000Đ</t>
  </si>
  <si>
    <t>[PLF CP]_WC_Thử Ngay Quán Mới, Giảm Tới 30.000Đ
Bánh Gà, Milo Dầm Giảm 30.000Đ</t>
  </si>
  <si>
    <t>[PLF CP]_BAU_Chốt đơn ăn xế, giảm 20.000Đ
Chè, Nem Chua Rán Giảm 20.000Đ</t>
  </si>
  <si>
    <r>
      <rPr>
        <u/>
        <sz val="10"/>
        <color rgb="FF1155CC"/>
        <rFont val="Calibri"/>
      </rPr>
      <t xml:space="preserve">[JBP]_KATINAT Coffee &amp; Tea House_M2T1
</t>
    </r>
    <r>
      <rPr>
        <sz val="10"/>
        <rFont val="Calibri"/>
      </rPr>
      <t>[PLF CP]_BAU_Nhâm nhi bữa xế, giảm 30.000Đ
Bánh Bông Lan, Tré Trộn Giảm 30.000Đ</t>
    </r>
  </si>
  <si>
    <r>
      <rPr>
        <u/>
        <sz val="10"/>
        <color rgb="FF1155CC"/>
        <rFont val="Calibri"/>
      </rPr>
      <t>[VIP]_Gong Cha_20-22Jan</t>
    </r>
    <r>
      <rPr>
        <sz val="10"/>
        <rFont val="Calibri"/>
      </rPr>
      <t xml:space="preserve"> 20240506_Gong Cha_3 cities
[PLF CP]_BAU_Ăn xế ngon rẻ, chỉ từ 10.000Đ
Phô Mai Que, Gỏi Cuốn Chỉ Từ 10.000Đ</t>
    </r>
  </si>
  <si>
    <t>[PLF CP]_BAU_Chốt deal bữa xế, Freeship 0Đ
Bánh Tráng Trộn, Lạp Xưởng Nướng Freeship 0Đ</t>
  </si>
  <si>
    <t>[PLF CP]_BAU_Chốt đơn ăn xế, giảm 20.000Đ
Bánh Rán, Trái Cây Giảm 20.00Đ</t>
  </si>
  <si>
    <t>[PLF CP]_BAU_Nhâm nhi bữa xế, giảm 30.000Đ
Bánh Hot Dog, Sinh Tố Giảm 30.000Đ</t>
  </si>
  <si>
    <r>
      <rPr>
        <u/>
        <sz val="10"/>
        <color rgb="FF1155CC"/>
        <rFont val="Calibri"/>
      </rPr>
      <t>[SJBP]_Highlands Coffee_BAU Weekday</t>
    </r>
    <r>
      <rPr>
        <sz val="10"/>
        <rFont val="Calibri"/>
      </rPr>
      <t xml:space="preserve"> 241231_Highlands Coffee_36 cities
</t>
    </r>
  </si>
  <si>
    <r>
      <rPr>
        <u/>
        <sz val="10"/>
        <color rgb="FF1155CC"/>
        <rFont val="Calibri"/>
      </rPr>
      <t>[SJBP]_Highlands Coffee_BAU Weekday</t>
    </r>
    <r>
      <rPr>
        <sz val="10"/>
        <rFont val="Calibri"/>
      </rPr>
      <t xml:space="preserve"> 241231_Highlands Coffee_36 cities</t>
    </r>
  </si>
  <si>
    <t>[PLF CP]_BAU_Chốt deal bữa xế, Freeship 0Đ
Text :Chè Khoai Dẻo, Bánh Tráng Nướng  Freeship 0Đ</t>
  </si>
  <si>
    <r>
      <rPr>
        <u/>
        <sz val="10"/>
        <color rgb="FF1155CC"/>
        <rFont val="Calibri"/>
      </rPr>
      <t>[SJBP]_Starbucks Coffee_WC Fri</t>
    </r>
    <r>
      <rPr>
        <sz val="10"/>
        <rFont val="Calibri"/>
      </rPr>
      <t xml:space="preserve"> 250102_Starbucks Coffee_10 cities
[PLF CP]_BAU_Chốt đơn ăn xế, giảm 20.000Đ
Trà Sữa, Bánh Tráng Giảm 20.000Đ</t>
    </r>
  </si>
  <si>
    <t>[PLF CP]_BAU_Ăn Sập Bốn Phương, giảm 18,000đ_All OTH
Cá Viên Chiên, Trà Sữa Giảm 18.000Đ</t>
  </si>
  <si>
    <t>[PLF CP]_BAU_Chốt deal bữa xế, Freeship 0Đ
Trà Sữa, Nem Chua Rán Freeship 0Đ</t>
  </si>
  <si>
    <t>[PLF CP]_BAU_Nhâm nhi bữa xế, giảm 30.000Đ
Trà Sữa, Bánh Ngọt Giảm 30.000Đ</t>
  </si>
  <si>
    <t>[PLF CP]_BAU_Chốt deal bữa xế, Freeship 0Đ
 Bánh Chuối Chiên, Trà Đào Freeship 0Đ</t>
  </si>
  <si>
    <t>[PLF CP]_BAU_Chốt đơn ăn xế, giảm 20.000Đ
Nước Ép, Bột Chiên Giảm 20.000Đ</t>
  </si>
  <si>
    <t>[PLF CP]_BAU_Nhâm nhi bữa xế, giảm 30.000Đ
Bánh Flan, Trà Vải Giảm 30.000Đ</t>
  </si>
  <si>
    <t>[PLF CP]_BAU_Ăn xế ngon rẻ, chỉ từ 10.000Đ
Gỏi Cuốn, Sữa Chua Chỉ Từ 10.000Đ</t>
  </si>
  <si>
    <t>[PLF CP]_BAU_Nhâm nhi bữa xế, giảm 30.000Đ
Bánh Hot Dog, Sinh Tố Giảm 30.000Đ"</t>
  </si>
  <si>
    <t>[PLF CP]_BAU_Chốt đơn ăn xế, giảm 20.000Đ
Gỏi Cuốn, Nước Ép Giảm 20.000Đ</t>
  </si>
  <si>
    <t>[PLF CP]_3.3_Deal Hot Toàn Sàn, Freeship 0Đ
Trà Sữa, Lạp Xưởng Nướng Đá Freeship 0Đ</t>
  </si>
  <si>
    <t>[PLF CP]_BAU_Nhâm nhi bữa xế, giảm 30.000Đ
Bánh Lava Trứng Muối, Trà Đào Giảm 30.000Đ</t>
  </si>
  <si>
    <r>
      <rPr>
        <u/>
        <sz val="10"/>
        <color rgb="FF1155CC"/>
        <rFont val="Calibri"/>
      </rPr>
      <t>[Win 4]_Cà Phê Muối Chú Long_Feb</t>
    </r>
    <r>
      <rPr>
        <sz val="10"/>
        <rFont val="Calibri"/>
      </rPr>
      <t>_BD, VT, CT, PT, LA, AG, TG, CM, BP, TNinh, VL, KG
"[PLF CP]_BAU_Nhâm nhi bữa xế, giảm 30.000Đ
Gỏi Cuốn, Nước Ép Giảm 30.000Đ"</t>
    </r>
  </si>
  <si>
    <t>"[PLF CP]_BAU_Chốt deal bữa xế, Freeship 0Đ
Bánh Rán, Sữa Chua Freeship 0Đ"</t>
  </si>
  <si>
    <t>[PLF CP]_BAU_Ăn Sập Bốn Phương, giảm 18,000đ_All OTH
Cá Viên Chiên, Trái Cây Giảm 18.000Đ</t>
  </si>
  <si>
    <r>
      <rPr>
        <u/>
        <sz val="10"/>
        <color rgb="FF1155CC"/>
        <rFont val="Calibri"/>
      </rPr>
      <t>[VIP]_The Coffee House_5-7.3</t>
    </r>
    <r>
      <rPr>
        <sz val="10"/>
        <rFont val="Calibri"/>
      </rPr>
      <t xml:space="preserve"> 241231_The Coffee House_7 cities
[PLF CP]_BAU_Chốt đơn ăn xế, giảm 20.000Đ
Trà Trái Cây, Bột Chiên Giảm 20.000Đ</t>
    </r>
  </si>
  <si>
    <t>[PLF CP]_BAU_Chốt đơn ăn xế, giảm 20.000Đ
Trà Sữa, Bánh Tráng Trộn Giảm 20.000Đ</t>
  </si>
  <si>
    <t>[PLF CP]_BAU_Nhâm nhi bữa xế, giảm 30.000Đ
Trà Sữa, Nem Chua Rán Giảm 30.000Đ</t>
  </si>
  <si>
    <t>"[PLF CP]_WC_Thứ 3 Thả Ga, Freeship 0Đ
Trà Sữa, Bánh Tráng Freeship 0Đ"</t>
  </si>
  <si>
    <r>
      <rPr>
        <u/>
        <sz val="10"/>
        <color rgb="FF1155CC"/>
        <rFont val="Calibri"/>
      </rPr>
      <t>[VIP]_Gong Cha_Mar</t>
    </r>
    <r>
      <rPr>
        <sz val="10"/>
        <rFont val="Calibri"/>
      </rPr>
      <t xml:space="preserve"> 20240506_Gong Cha_3 cities
[PLF CP]_BAU_Ăn Sập Bốn Phương, giảm 18,000đ_All OTH
Cá Viên Chiên, Trà Sữa Giảm 18.000Đ</t>
    </r>
  </si>
  <si>
    <t>"[PLF CP]_BAU_Chốt đơn ăn xế, giảm 20.000Đ
Trà Sữa, Bánh Rán Giảm 20.000Đ"</t>
  </si>
  <si>
    <r>
      <rPr>
        <u/>
        <sz val="10"/>
        <color rgb="FF1155CC"/>
        <rFont val="Calibri"/>
      </rPr>
      <t>[SJBP]_KOI Thé Cafe_WC</t>
    </r>
    <r>
      <rPr>
        <sz val="10"/>
        <rFont val="Calibri"/>
      </rPr>
      <t xml:space="preserve"> 240916_KOI Thé Cafe_5 cities
[PLF CP]_BAU_Nhâm nhi bữa xế, giảm 30.000Đ
Sữa Chua Trái Cây, Phô Mai Que Giảm 30.000Đ</t>
    </r>
  </si>
  <si>
    <t>"[PLF CP]_BAU_Chốt đơn ăn xế, giảm 20.000Đ
Trà Sữa, Bánh Tráng Trộn Giảm 20.000Đ"</t>
  </si>
  <si>
    <t>[PLF CP]_BAU_Chốt đơn ăn xế, giảm 20.000Đ
Trà Sữa, Bánh Tráng Nướng Giảm 20.000Đ</t>
  </si>
  <si>
    <r>
      <rPr>
        <u/>
        <sz val="10"/>
        <color rgb="FF1155CC"/>
        <rFont val="Calibri"/>
      </rPr>
      <t>[SJBP]_Trà Sữa May Cha_ps-50%_Mar</t>
    </r>
    <r>
      <rPr>
        <sz val="10"/>
        <rFont val="Calibri"/>
      </rPr>
      <t>250102_Trà Sữa May Cha_7 cities
"""[PLF CP]_BAU_Chốt deal bữa xế, Freeship 0Đ
Trà Thái, Bánh Gà Freeship 0Đ"""</t>
    </r>
  </si>
  <si>
    <t>"[PLF CP]_BAU_Chốt đơn ăn xế, giảm 20.000Đ
Sữa Chua, Bánh Rán Giảm 20.000Đ"</t>
  </si>
  <si>
    <r>
      <rPr>
        <u/>
        <sz val="10"/>
        <color rgb="FF1155CC"/>
        <rFont val="Calibri"/>
      </rPr>
      <t>[SuperVIP]_Trà Sữa May Cha_21-23.3_HCM</t>
    </r>
    <r>
      <rPr>
        <sz val="10"/>
        <rFont val="Calibri"/>
      </rPr>
      <t>250102_Trà Sữa May Cha_7 cities
[PLF CP]_BAU_Chốt deal bữa xế, Freeship 0Đ
Chè Thái, Bánh Tráng Freeship 0Đ</t>
    </r>
  </si>
  <si>
    <t>[PLF CP]_BAU_Nhâm nhi bữa xế, giảm 30.000Đ
Chè, Cá Viên Chiên Giảm 30.000Đ</t>
  </si>
  <si>
    <t>[PLF CP]_BAU_Ăn Sập Bốn Phương, giảm 18.000đ_All OTH
Xôi Xoài, Tào Phớ Giảm 18.000Đ</t>
  </si>
  <si>
    <r>
      <rPr>
        <u/>
        <sz val="10"/>
        <color rgb="FF1155CC"/>
        <rFont val="Calibri"/>
      </rPr>
      <t>[SJBP]_Trà Sữa May Cha_ps-50%_Mar</t>
    </r>
    <r>
      <rPr>
        <sz val="10"/>
        <rFont val="Calibri"/>
      </rPr>
      <t>250102_Trà Sữa May Cha_7 cities
[PLF CP]_BAU_Nhâm nhi bữa xế, giảm 30.000Đ
Tré Trộn, Bánh Bột Lọc Giảm 30.000Đ</t>
    </r>
  </si>
  <si>
    <t>[PLF CP]_BAU_Ăn xế ngon rẻ, chỉ từ 10.000Đ
 Chuối Chiên, Dừa Nước Chỉ Từ 10.000Đ</t>
  </si>
  <si>
    <t>"[PLF CP]_BAU_Nhâm nhi bữa xế, giảm 30.000Đ
Tào Phớ, Tré Trộn Giảm 30.000Đ"</t>
  </si>
  <si>
    <r>
      <rPr>
        <u/>
        <sz val="10"/>
        <color rgb="FF1155CC"/>
        <rFont val="Calibri"/>
      </rPr>
      <t>[JBP]_KATINAT Coffee &amp; Tea House_M2T1 1-4.4 250119_Katinat Saigon Kafe_11 cities</t>
    </r>
    <r>
      <rPr>
        <sz val="10"/>
        <rFont val="Calibri"/>
      </rPr>
      <t xml:space="preserve">
còn lại: [PLF CP]_BAU_Chốt đơn ăn xế, giảm 20.000Đ
Sữa, Bột Chiên, Rau Câu Giảm 20.000Đ</t>
    </r>
  </si>
  <si>
    <t>"[PLF CP]_BAU_Chốt deal bữa xế, Freeship 0Đ
Cá Viên Chiên, Sữa Chua Freeship 0Đ"</t>
  </si>
  <si>
    <t>[PLF CP]_BAU_Nhâm nhi bữa xế, giảm 30.000Đ
Cá Viên Chiên, Tré Trộn Giảm 30.000Đ</t>
  </si>
  <si>
    <t>[PLF CP]_BAU_Ăn xế ngon rẻ, chỉ từ 10.000Đ
Matcha Latte, Chè Thái Chỉ Từ 10.000Đ</t>
  </si>
  <si>
    <r>
      <rPr>
        <u/>
        <sz val="10"/>
        <color rgb="FF1155CC"/>
        <rFont val="Calibri"/>
      </rPr>
      <t>[VIP]_Gong Cha_Apr</t>
    </r>
    <r>
      <rPr>
        <sz val="10"/>
        <rFont val="Calibri"/>
      </rPr>
      <t xml:space="preserve"> 20240506_Gong Cha_3 cities
"[PLF CP]_BAU_Nhâm nhi bữa xế, giảm 30.000Đ
Text: Cá Viên Chiên, Trà Đào Giảm 30.000Đ"""</t>
    </r>
  </si>
  <si>
    <r>
      <rPr>
        <u/>
        <sz val="10"/>
        <color rgb="FF1155CC"/>
        <rFont val="Calibri"/>
      </rPr>
      <t>[SJBP]_Starbucks Coffee_WC Fri</t>
    </r>
    <r>
      <rPr>
        <sz val="10"/>
        <rFont val="Calibri"/>
      </rPr>
      <t xml:space="preserve"> 250102_Starbucks Coffee_10 cities
còn lại: [PLF CP]_BAU_Chốt deal bữa xế, Freeship 0Đ
Trà Sữa, Nem Chua Rán Freeship 0Đ</t>
    </r>
  </si>
  <si>
    <t>[PLF CP]_BAU_Ăn xế ngon rẻ, chỉ từ 10.000Đ
Phô Mai Que, Chè  Chỉ Từ 10.000</t>
  </si>
  <si>
    <r>
      <rPr>
        <sz val="10"/>
        <rFont val="Calibri"/>
      </rPr>
      <t xml:space="preserve"> </t>
    </r>
    <r>
      <rPr>
        <u/>
        <sz val="10"/>
        <color rgb="FF1155CC"/>
        <rFont val="Calibri"/>
      </rPr>
      <t xml:space="preserve">[VIP]_Trà Sữa May Cha_18-20Apr HCM250102_Trà Sữa May Cha_7 cities
</t>
    </r>
    <r>
      <rPr>
        <sz val="10"/>
        <rFont val="Calibri"/>
      </rPr>
      <t>[PLF CP]_BAU_Chốt đơn ăn xế, giảm 20.000Đ
Trà Sữa, Bánh Tráng Giảm 20.000Đ</t>
    </r>
  </si>
  <si>
    <r>
      <rPr>
        <sz val="10"/>
        <rFont val="Calibri"/>
      </rPr>
      <t xml:space="preserve"> </t>
    </r>
    <r>
      <rPr>
        <u/>
        <sz val="10"/>
        <color rgb="FF1155CC"/>
        <rFont val="Calibri"/>
      </rPr>
      <t xml:space="preserve">[VIP]_Trà Sữa May Cha_18-20Apr HCM250102_Trà Sữa May Cha_7 cities
</t>
    </r>
    <r>
      <rPr>
        <sz val="10"/>
        <rFont val="Calibri"/>
      </rPr>
      <t>[PLF CP]_BAU_Chốt deal bữa xế, Freeship 0Đ
Gỏi Cuốn, Bánh Flan  Freeship 0Đ</t>
    </r>
  </si>
  <si>
    <r>
      <rPr>
        <u/>
        <sz val="10"/>
        <color rgb="FF1155CC"/>
        <rFont val="Calibri"/>
      </rPr>
      <t>[Win 4]_Cà Phê Muối Chú Long_Apr</t>
    </r>
    <r>
      <rPr>
        <sz val="10"/>
        <rFont val="Calibri"/>
      </rPr>
      <t>_250403_Cà Phê Muối Chú Long_12 cities
"[PLF CP]_BAU_Nhâm nhi bữa xế, giảm 30.000Đ
Sữa Chua Trái Cây, Tré Trộn Giảm 30.000Đ"</t>
    </r>
  </si>
  <si>
    <r>
      <rPr>
        <u/>
        <sz val="10"/>
        <color rgb="FF1155CC"/>
        <rFont val="Calibri"/>
      </rPr>
      <t>[SuperVIP]_Phê La_21-25Apr</t>
    </r>
    <r>
      <rPr>
        <sz val="10"/>
        <rFont val="Calibri"/>
      </rPr>
      <t xml:space="preserve">  HP,VT,HA,DL,DN
[PLF CP]_BAU_Chốt đơn ăn xế, giảm 20.000Đ
Sữa, Bột Chiên, Rau Câu Giảm 20.000Đ</t>
    </r>
  </si>
  <si>
    <t>"[PLF CP]_BAU_Ăn xế ngon rẻ, chỉ từ 10.000Đ
Chè, Nem Chua Rán Chỉ Từ 10.000Đ"</t>
  </si>
  <si>
    <t>[PLF CP]_BAU_Nhâm nhi bữa xế, giảm 30.000Đ
Trà Sữa, Bánh Gà, Gỏi Sứa Đỏ... Giảm 30k</t>
  </si>
  <si>
    <t>[PLF CP]_BAU_Chốt deal bữa xế, Freeship 0Đ
Trà Đào, Rau Má Đậu Freeship 0Đ</t>
  </si>
  <si>
    <t>[PLF CP]_5.5 CP_Deal Ngon Chào Hè, Giảm 55.000Đ
Trà sữa, sữa chua, chè...giảm tới 55.000Đ</t>
  </si>
  <si>
    <t>[PLF CP]_5.5 CP_Khao Deal Cực Nhiệt, Chỉ 0Đ
Nem chua rán, bánh gò,... chỉ 0Đ</t>
  </si>
  <si>
    <t>[PLF CP]_BAU_Nhâm nhi bữa xế, giảm 30.000Đ
Súp cua, chân gà sả tắc...giảm 30.000Đ</t>
  </si>
  <si>
    <t>[PLF CP]_WC_Thứ 3 Thả Ga, Freeship 0Đ
Cá viên chiên, bánh tráng trộn... freeship 0đ</t>
  </si>
  <si>
    <t>[PLF CP]_BAU_Chốt đơn ăn xế, giảm 20.000Đ
Gỏi sứa mắm nhĩ, phá lấu... giảm 20.000Đ</t>
  </si>
  <si>
    <t>[PLF CP]_BAU_Ăn xế ngon rẻ, chỉ từ 10.000Đ
Nem chua rán, bánh xèo... chỉ từ 10.000Đ</t>
  </si>
  <si>
    <r>
      <rPr>
        <u/>
        <sz val="10"/>
        <color rgb="FF1155CC"/>
        <rFont val="Calibri"/>
      </rPr>
      <t xml:space="preserve">[SJBP]_McDonald's_ĐN OTH
</t>
    </r>
    <r>
      <rPr>
        <sz val="10"/>
        <rFont val="Calibri"/>
      </rPr>
      <t>250416_McDonald's_5 cities
"[PLF CP]_WC_Thử Ngay Quán Mới, Giảm Tới 30.000Đ
Thử quán mới, tặng mã giảm 30.000Đ"</t>
    </r>
  </si>
  <si>
    <r>
      <rPr>
        <u/>
        <sz val="10"/>
        <color rgb="FF1155CC"/>
        <rFont val="Calibri"/>
      </rPr>
      <t xml:space="preserve">[SJBP]_McDonald's_ĐN OTH
</t>
    </r>
    <r>
      <rPr>
        <sz val="10"/>
        <rFont val="Calibri"/>
      </rPr>
      <t>250416_McDonald's_5 cities
"[PLF CP]_WC_Thử Ngay Quán Mới, Giảm Tới 30.000Đ
Sữa chua, chè khoai môn... giảm 30.000Đ"</t>
    </r>
  </si>
  <si>
    <t>[PLF CP]_Mother’s Day_Combo yêu thương giảm 30%
Combo Giảm 30% - Tặng mẹ yêu thương</t>
  </si>
  <si>
    <r>
      <rPr>
        <u/>
        <sz val="10"/>
        <color rgb="FF1155CC"/>
        <rFont val="Calibri"/>
      </rPr>
      <t>[JBP]_KATINAT Coffee &amp; Tea House_BAU bơ dừa 55K</t>
    </r>
    <r>
      <rPr>
        <sz val="10"/>
        <rFont val="Calibri"/>
      </rPr>
      <t xml:space="preserve"> 250119_Katinat Saigon Kafe_11 cities</t>
    </r>
  </si>
  <si>
    <t>[PLF CP]_WC_Thứ 3 Thả Ga, Freeship 0Đ</t>
  </si>
  <si>
    <t>[PLF CP]_BAU_Chốt đơn ăn xế, giảm 20.000Đ
Hè tươi mát, hạ nhiệt cấp tốc giảm 20.000Đ</t>
  </si>
  <si>
    <t>14h - 17h [PLF CP]_Mid Month_Freeship Giữa Tháng, Giảm tới 60.000Đ
Trà vải, bánh flan, nem lụi... freeship tới 60.000Đ</t>
  </si>
  <si>
    <t>[PLF CP]_WC_Thử Ngay Quán Mới, Giảm Tới 30.000Đ
Khám phá quán mới, tặng Voucher 30.000Đ</t>
  </si>
  <si>
    <t>[PLF CP]_SPFDay_Ăn Thả Ga, Freeship tới 60.000Đ
Trà vải, khoai chiên...  freeship 60K</t>
  </si>
  <si>
    <r>
      <rPr>
        <u/>
        <sz val="10"/>
        <color rgb="FF1155CC"/>
        <rFont val="Calibri"/>
      </rPr>
      <t>[Win 4]_Cà Phê Muối Chú Long_May</t>
    </r>
    <r>
      <rPr>
        <sz val="10"/>
        <rFont val="Calibri"/>
      </rPr>
      <t>_250403_Cà Phê Muối Chú Long_12 cities</t>
    </r>
  </si>
  <si>
    <r>
      <rPr>
        <u/>
        <sz val="10"/>
        <color rgb="FF1155CC"/>
        <rFont val="Calibri"/>
      </rPr>
      <t>[Win 4]_Cà Phê Muối Chú Long_May</t>
    </r>
    <r>
      <rPr>
        <sz val="10"/>
        <rFont val="Calibri"/>
      </rPr>
      <t>_250403_Cà Phê Muối Chú Long_12 cities
[PLF CP]_BAU_Giải Nhiệt Ngày Hè, Freeship 20.000Đ
Kem bơ, Chè bắp, Trà sữa... freeship 20.000đ</t>
    </r>
  </si>
  <si>
    <r>
      <rPr>
        <u/>
        <sz val="10"/>
        <color rgb="FF1155CC"/>
        <rFont val="Calibri"/>
      </rPr>
      <t>[VIP]_Trà Sữa May Cha_May</t>
    </r>
    <r>
      <rPr>
        <sz val="10"/>
        <rFont val="Calibri"/>
      </rPr>
      <t xml:space="preserve">  250102_Trà Sữa May Cha_7 cities
[PLF CP]_BAU_Giải Nhiệt Ngày Hè, Freeship 20.000Đ
Bánh tráng trộn, xoài lắc... freeship 20.000Đ</t>
    </r>
  </si>
  <si>
    <r>
      <rPr>
        <u/>
        <sz val="10"/>
        <color rgb="FF1155CC"/>
        <rFont val="Calibri"/>
      </rPr>
      <t>[Win 2]_TH True Mart_May</t>
    </r>
    <r>
      <rPr>
        <sz val="10"/>
        <rFont val="Calibri"/>
      </rPr>
      <t>_240628_TH True Mart_13 cities
[PLF CP]_WC_Thử Ngay Quán Mới, Giảm Tới 30.000Đ
Quán ngon gần nhà, Giảm 30.000Đ</t>
    </r>
  </si>
  <si>
    <t>[PLF CP]_BAU_Món Ngon Mùa Hè, Freeship 20.000Đ</t>
  </si>
  <si>
    <r>
      <rPr>
        <u/>
        <sz val="10"/>
        <color rgb="FF1155CC"/>
        <rFont val="Calibri"/>
      </rPr>
      <t>[JBP]_KATINAT Coffee &amp; Tea House_BAU bơ dừa 55K</t>
    </r>
    <r>
      <rPr>
        <sz val="10"/>
        <rFont val="Calibri"/>
      </rPr>
      <t xml:space="preserve"> 250119_Katinat Saigon Kafe_11 cities</t>
    </r>
  </si>
  <si>
    <r>
      <rPr>
        <u/>
        <sz val="10"/>
        <color rgb="FF1155CC"/>
        <rFont val="Calibri"/>
      </rPr>
      <t xml:space="preserve">[VIP]_KATINAT Coffee &amp; Tea House_Ads </t>
    </r>
    <r>
      <rPr>
        <sz val="10"/>
        <rFont val="Calibri"/>
      </rPr>
      <t>30.5 250119_Katinat Saigon Kafe_11 cities</t>
    </r>
  </si>
  <si>
    <r>
      <rPr>
        <u/>
        <sz val="10"/>
        <color rgb="FF1155CC"/>
        <rFont val="Calibri"/>
      </rPr>
      <t>[JBP]_KATINAT Coffee &amp; Tea House_bơ dừa BAU</t>
    </r>
    <r>
      <rPr>
        <sz val="10"/>
        <rFont val="Calibri"/>
      </rPr>
      <t xml:space="preserve"> 250119_Katinat Saigon Kafe_11 cities</t>
    </r>
  </si>
  <si>
    <r>
      <rPr>
        <u/>
        <sz val="10"/>
        <color rgb="FF1155CC"/>
        <rFont val="Calibri"/>
      </rPr>
      <t>[JBP]_KATINAT Coffee &amp; Tea House_B2G1</t>
    </r>
    <r>
      <rPr>
        <sz val="10"/>
        <rFont val="Calibri"/>
      </rPr>
      <t xml:space="preserve"> 250119_Katinat Saigon Kafe_11 cities</t>
    </r>
  </si>
  <si>
    <t>[PLF CP]_BAU_Nhâm nhi bữa xế, giảm 30.000Đ
Phá lấu, cá viên chiên... giảm 30.000Đ</t>
  </si>
  <si>
    <t>[PLF CP]_BAU_Món Ngon Mùa Hè, Freeship 20.000Đ
Chè cuối, kem chiên... mát lạnh mùa hè</t>
  </si>
  <si>
    <t xml:space="preserve"> [PLF CP]_WC_Món Ngon Giữa Tuần, Giảm Tới 25.000Đ</t>
  </si>
  <si>
    <t xml:space="preserve"> [PLF CP]_BAU_Giải Nhiệt Ngày Hè, Freeship 20.000Đ
Trà lựu, trà xoài.. freeship 20k</t>
  </si>
  <si>
    <t xml:space="preserve"> [PLF CP]_BAU_Món Ngon Mùa Hè, Freeship 20.000Đ
Kem chè, sữa chua, bánh lọc... freesip 20k</t>
  </si>
  <si>
    <t xml:space="preserve"> [PLF CP]_WC_Thử Ngay Quán Mới, Giảm Tới 30.000Đ</t>
  </si>
  <si>
    <t>[Exclude NU] [PLF CP]_BAU_Nhâm nhi bữa xế, giảm 30.000Đ</t>
  </si>
  <si>
    <r>
      <rPr>
        <u/>
        <sz val="10"/>
        <color rgb="FF1155CC"/>
        <rFont val="Calibri"/>
      </rPr>
      <t>[JBP]_KATINAT Coffee &amp; Tea House_Ads 1K</t>
    </r>
    <r>
      <rPr>
        <sz val="10"/>
        <rFont val="Calibri"/>
      </rPr>
      <t xml:space="preserve"> 250119_Katinat Saigon Kafe_11 cities</t>
    </r>
  </si>
  <si>
    <r>
      <rPr>
        <u/>
        <sz val="10"/>
        <color rgb="FF1155CC"/>
        <rFont val="Calibri"/>
      </rPr>
      <t xml:space="preserve">[SJBP]_McDonald's_2T2 119k
</t>
    </r>
    <r>
      <rPr>
        <sz val="10"/>
        <color rgb="FF000000"/>
        <rFont val="Calibri"/>
      </rPr>
      <t>250416_McDonald's_5 cities</t>
    </r>
  </si>
  <si>
    <r>
      <rPr>
        <u/>
        <sz val="10"/>
        <color rgb="FF1155CC"/>
        <rFont val="Calibri"/>
      </rPr>
      <t xml:space="preserve">[SJBP]_McDonald's_2T2 119k
</t>
    </r>
    <r>
      <rPr>
        <sz val="10"/>
        <color rgb="FF000000"/>
        <rFont val="Calibri"/>
      </rPr>
      <t>250416_McDonald's_5 cities</t>
    </r>
  </si>
  <si>
    <r>
      <rPr>
        <u/>
        <sz val="10"/>
        <color rgb="FF1155CC"/>
        <rFont val="Calibri"/>
      </rPr>
      <t>[Win 2]_TH True Mart_Jun_SJBP</t>
    </r>
    <r>
      <rPr>
        <sz val="10"/>
        <color rgb="FF000000"/>
        <rFont val="Calibri"/>
      </rPr>
      <t>_240628_TH True Mart_13 cities</t>
    </r>
  </si>
  <si>
    <r>
      <rPr>
        <u/>
        <sz val="10"/>
        <color rgb="FF1155CC"/>
        <rFont val="Calibri"/>
      </rPr>
      <t>[Win 2]_TH True Mart_Jun_SJBP</t>
    </r>
    <r>
      <rPr>
        <sz val="10"/>
        <color rgb="FF000000"/>
        <rFont val="Calibri"/>
      </rPr>
      <t>_240628_TH True Mart_13 cities</t>
    </r>
  </si>
  <si>
    <t xml:space="preserve">[PLF CP]_Thematic_Bữa Xế May Mắn, Giảm tới 30.000Đ
Nhâm nhi Ăn Vặt, </t>
  </si>
  <si>
    <t>[PLF CP]_Thematic_Món Ngon Cầu May, Freeship tới 20.000Đ</t>
  </si>
  <si>
    <t>[PLF CP]_Thematic_Bữa Xế May Mắn, Giảm tới 30.000Đ
Bữa Xế May Mắn, Giảm 30.000Đ</t>
  </si>
  <si>
    <r>
      <rPr>
        <u/>
        <sz val="10"/>
        <color rgb="FF1155CC"/>
        <rFont val="Calibri"/>
      </rPr>
      <t>[JBP]_KATINAT Coffee &amp; Tea House_BAU Hibi</t>
    </r>
    <r>
      <rPr>
        <sz val="10"/>
        <color rgb="FF000000"/>
        <rFont val="Calibri"/>
      </rPr>
      <t xml:space="preserve"> 250119_Katinat Saigon Kafe_11 cities</t>
    </r>
  </si>
  <si>
    <r>
      <rPr>
        <u/>
        <sz val="10"/>
        <color rgb="FF1155CC"/>
        <rFont val="Calibri"/>
      </rPr>
      <t>[JBP]_KATINAT Coffee &amp; Tea House_Ads 1K</t>
    </r>
    <r>
      <rPr>
        <sz val="10"/>
        <color rgb="FF000000"/>
        <rFont val="Calibri"/>
      </rPr>
      <t xml:space="preserve"> 250119_Katinat Saigon Kafe_11 cities</t>
    </r>
  </si>
  <si>
    <t>[Exclude NU] [PLF CP]_7.7_Món Ngon Mọi Miền, Giảm tới 77.000Đ
7.7 - Khai Deal Mọi Miền Giảm tới 77k</t>
  </si>
  <si>
    <t>[PLF CP]_Mid Month_Freeship Giữa Tháng,, Freeship tới 60.000Đ
Cá viên chiên, Chân gà hấp hành... freeship 60k</t>
  </si>
  <si>
    <t>[Exclude NU] [PLF CP]_SPFDay_Ăn Thả Ga, Freeship tới 60.000Đ</t>
  </si>
  <si>
    <r>
      <rPr>
        <u/>
        <sz val="10"/>
        <color rgb="FF1155CC"/>
        <rFont val="Calibri"/>
      </rPr>
      <t>[JBP]_KATINAT Coffee &amp; Tea House_Ads 1K</t>
    </r>
    <r>
      <rPr>
        <sz val="10"/>
        <color rgb="FF000000"/>
        <rFont val="Calibri"/>
      </rPr>
      <t xml:space="preserve"> 250119_Katinat Saigon Kafe_11 cities</t>
    </r>
  </si>
  <si>
    <r>
      <rPr>
        <u/>
        <sz val="10"/>
        <color rgb="FF1155CC"/>
        <rFont val="Calibri"/>
      </rPr>
      <t>[Win 2]_Cà Phê Muối Chú Long_Jul</t>
    </r>
    <r>
      <rPr>
        <sz val="10"/>
        <color rgb="FF000000"/>
        <rFont val="Calibri"/>
      </rPr>
      <t>_250707_Cà Phê Muối Chú Long_15 cities</t>
    </r>
  </si>
  <si>
    <r>
      <rPr>
        <u/>
        <sz val="10"/>
        <color rgb="FF1155CC"/>
        <rFont val="Calibri"/>
      </rPr>
      <t>[Win 2]_Mixue - Nhượng Quyền_July</t>
    </r>
    <r>
      <rPr>
        <sz val="10"/>
        <color rgb="FF000000"/>
        <rFont val="Calibri"/>
      </rPr>
      <t>_KH,QNh, NA</t>
    </r>
  </si>
  <si>
    <t>[PLF CP]_BAU_Ăn hết Việt Nam Bao liền nửa giá_ĐN + OTH
Trà sữa phô mai, bánh mì que, phá lấu... giảm 50%</t>
  </si>
  <si>
    <t>[PLF CP]_BAU_Ăn hết Việt Nam Bao liền nửa giá_ĐN + OTH
Nhập ANHETVN - Giảm 50% tối đa 20.000Đ</t>
  </si>
  <si>
    <r>
      <rPr>
        <u/>
        <sz val="10"/>
        <color rgb="FF1155CC"/>
        <rFont val="Calibri"/>
      </rPr>
      <t>[Win 2]_Mixue - Nhượng Quyền_July</t>
    </r>
    <r>
      <rPr>
        <sz val="10"/>
        <color rgb="FF000000"/>
        <rFont val="Calibri"/>
      </rPr>
      <t>_KH,QNh, NA</t>
    </r>
  </si>
  <si>
    <t>[PLF CP]_BAU_Chốt đơn ăn xế, giảm 20.000Đ
Cá viên chiên, chân gà nướng, Soup cua Giảm 20.000Đ</t>
  </si>
  <si>
    <r>
      <rPr>
        <u/>
        <sz val="10"/>
        <color rgb="FF1155CC"/>
        <rFont val="Calibri"/>
      </rPr>
      <t>[SuperVIP]_The Coffee House_4-6.8</t>
    </r>
    <r>
      <rPr>
        <sz val="10"/>
        <color rgb="FF000000"/>
        <rFont val="Calibri"/>
      </rPr>
      <t xml:space="preserve"> 241231_The Coffee House_7 cities</t>
    </r>
  </si>
  <si>
    <t>[PLF CP]_BAU_Triệu Món Ngon, Freeship 15.000Đ</t>
  </si>
  <si>
    <t>[PLF CP]_BAU_Vi Vu Cuối Tuần, Giảm 27,000đ</t>
  </si>
  <si>
    <r>
      <rPr>
        <strike/>
        <sz val="10"/>
        <color theme="1"/>
        <rFont val="Calibri"/>
      </rPr>
      <t xml:space="preserve">[PLF CP]_Thematic_Ăn Vặt Học Đường, Giảm tới 35.000Đ
</t>
    </r>
    <r>
      <rPr>
        <sz val="10"/>
        <color theme="1"/>
        <rFont val="Calibri"/>
      </rPr>
      <t>[PLF CP]_BAU_Trà Sữa, Cà Phê Giảm 30.000Đ</t>
    </r>
  </si>
  <si>
    <t>14-16h: [PLF CP]_Mid Month Sale_Ăn Ngon Giữa Tháng, Khao Deal 0Đ
Text: Trà sữa, Sinh tố, Bánh tráng trộn, Nem chua rán,... chỉ 0Đ
16-17: [PLF CP]_Mid Month_DEAL BỮA TỐI XỊN Giảm 50%
Text: Pizza Hut, Gà Popeyes,... MUA 1 TẶNG 1</t>
  </si>
  <si>
    <t xml:space="preserve">14-16h: [PLF CP]_SPFDay_Món Gì Cũng Có, Siêu Deal 0Đ
Text: 
16-17h: [PLF CP]_SPFDay_ĐẠI TIỆC BỮA TỐI Giảm 50%
Text: Pizza Hut, Gà Popeyes,... MUA 1 TẶNG 1             </t>
  </si>
  <si>
    <r>
      <rPr>
        <u/>
        <sz val="10"/>
        <color rgb="FF1155CC"/>
        <rFont val="Calibri"/>
      </rPr>
      <t>[VIP]_The Coffee House_18-20.8</t>
    </r>
    <r>
      <rPr>
        <sz val="10"/>
        <color rgb="FF000000"/>
        <rFont val="Calibri"/>
      </rPr>
      <t xml:space="preserve"> 241231_The Coffee House_7 cities</t>
    </r>
  </si>
  <si>
    <t>[PLF CP]_CM_Cheap Meal
Text:  Trà sữa, ăn vặt,... giá chỉ 30,000Đ, bao luôn phí ship
Others: [PLF CP]_BAU_Ăn xế ngon rẻ, chỉ từ 10.000Đ</t>
  </si>
  <si>
    <t>[PLF CP]_CM_Cheap Meal
Text: Bánh tráng trộn, nem chua rán,,... giá chỉ 30,000Đ, bao luôn phí ship
Others: [PLF CP]_BAU_Ăn xế ngon rẻ, chỉ từ 10.000Đ</t>
  </si>
  <si>
    <r>
      <rPr>
        <u/>
        <sz val="10"/>
        <color rgb="FF1155CC"/>
        <rFont val="Calibri"/>
      </rPr>
      <t>[SuperVIP]_Starbucks Coffee_26-28.8</t>
    </r>
    <r>
      <rPr>
        <sz val="10"/>
        <color rgb="FF000000"/>
        <rFont val="Calibri"/>
      </rPr>
      <t xml:space="preserve"> 250520_Starbucks Coffee_12 cities</t>
    </r>
  </si>
  <si>
    <r>
      <rPr>
        <u/>
        <sz val="10"/>
        <color rgb="FF1155CC"/>
        <rFont val="Calibri"/>
      </rPr>
      <t>[JBP]_KATINAT Coffee &amp; Tea House_B2G1</t>
    </r>
    <r>
      <rPr>
        <sz val="10"/>
        <color rgb="FF000000"/>
        <rFont val="Calibri"/>
      </rPr>
      <t xml:space="preserve"> 250119_Katinat Saigon Kafe_11 cities</t>
    </r>
  </si>
  <si>
    <t>[PLF CP]_Thematic_Ăn Vặt Học Đường, Giảm tới 35.000Đ
Text: Bánh tráng trộn, trái cây tô, chè thái,... giảm tới 35.000Đ</t>
  </si>
  <si>
    <t>[PLF CP]_9.9_Siêu Deal X3 Tầng, Giảm Tới 50%
Text: Chè khúc bạch, bánh tráng trộn, trái cây tô,.. giảm đến 50%</t>
  </si>
  <si>
    <t>[PLF CP]_FS_Ăn Xế Siêu Flash Sale, Giảm 45%
Text: Bánh tráng trộn, Chè thái, Trái cây tô,... giảm 45%
Others: [PLF CP]_BAU_Ăn xế ngon rẻ, chỉ từ 10.000Đ</t>
  </si>
  <si>
    <r>
      <rPr>
        <u/>
        <sz val="10"/>
        <color rgb="FF1155CC"/>
        <rFont val="Calibri"/>
      </rPr>
      <t>[Win 2]_Cà Phê Muối Chú Long_Sep.03_06.09</t>
    </r>
    <r>
      <rPr>
        <sz val="10"/>
        <color rgb="FF000000"/>
        <rFont val="Calibri"/>
      </rPr>
      <t>_250707_Cà Phê Muối Chú Long_15 cities</t>
    </r>
  </si>
  <si>
    <t>[PLF CP]_9.9_Vạn Deal Ngon Rẻ, Chỉ 15.000Đ
Others: [PLF CP]_BAU_Ăn xế ngon rẻ, chỉ từ 10.000Đ</t>
  </si>
  <si>
    <r>
      <rPr>
        <u/>
        <sz val="10"/>
        <color rgb="FF1155CC"/>
        <rFont val="Calibri"/>
      </rPr>
      <t>[Win 2]_Cà Phê Muối Chú Long_Sep.03_06.09</t>
    </r>
    <r>
      <rPr>
        <sz val="10"/>
        <color rgb="FF000000"/>
        <rFont val="Calibri"/>
      </rPr>
      <t>_250707_Cà Phê Muối Chú Long_15 cities</t>
    </r>
  </si>
  <si>
    <t>[PLF CP]_FS_Ăn Xế Siêu Flash Sale, Giảm 45%
Text: Bánh tráng trộn, Nem chua rán,... giảm đến 45%</t>
  </si>
  <si>
    <t>[PLF CP]_9.9_Tung Deal Toàn Sàn, Freeship 0Đ
Text: Bánh tráng trộn, Nem chua rán, Phá lấu,... bao trọn phí ship</t>
  </si>
  <si>
    <r>
      <rPr>
        <u/>
        <sz val="10"/>
        <color rgb="FF1155CC"/>
        <rFont val="Calibri"/>
      </rPr>
      <t>[VIP]_Phúc Long Coffee &amp; Tea_Combo 99k</t>
    </r>
    <r>
      <rPr>
        <sz val="10"/>
        <color rgb="FF000000"/>
        <rFont val="Calibri"/>
      </rPr>
      <t xml:space="preserve"> 20240516_Phúc Long Coffee &amp; Tea_17 cities</t>
    </r>
  </si>
  <si>
    <t>[PLF CP]_CM_Cheap Meal
Text: Bánh tráng, Nem chua rán, Gỏi sứa,... chỉ 30.000Đ bao phí ship</t>
  </si>
  <si>
    <t>[PLF CP]_FS_Ăn Xế Siêu Flash Sale, Giảm 45%
Text: Bánh tráng trộn, Gỏi cuốn, Trái cây tô,... giảm đến 45%</t>
  </si>
  <si>
    <t xml:space="preserve">
Text: Bánh tráng trộn, Nem chua rán, Gỏi sứa,... giảm 20.000Đ</t>
  </si>
  <si>
    <t>[PLF CP]_BAU_Ăn xế ngon rẻ, chỉ từ 10.000Đ
Text: Bánh tráng chấm, Gỏi cuốn, Chè thái,.. chỉ từ 10.000Đ</t>
  </si>
  <si>
    <t>[PLF CP]_BAU_Ăn xế ngon rẻ, chỉ từ 0Đ
Text: Bánh tráng trộn, bò bía, cá viên chiên,... chỉ từ 0Đ</t>
  </si>
  <si>
    <t>[PLF CP]_BAU_Ăn xế ngon rẻ, chỉ từ 10.000Đ
Text: Bánh tráng trộn, Gỏi cuốn, Nem chua rán,... chỉ từ 10,000Đ</t>
  </si>
  <si>
    <t>[PLF CP]_BAU_Ăn xế ngon rẻ, chỉ từ 0Đ
Text: Bánh tráng nướng, Khoai lang kén, súp cua,..chỉ 0Đ</t>
  </si>
  <si>
    <t xml:space="preserve">[PLF CP]_BAU_Chốt đơn ăn xế, giảm 20.000Đ
</t>
  </si>
  <si>
    <t>[PLF CP]_BAU_Ăn xế ngon rẻ, chỉ từ 10.000Đ
Text: Bánh tráng trộn, Nem chua rán, Gỏi cuốn,... chỉ từ 10.000Đ</t>
  </si>
  <si>
    <t>[PLF CP]_BAU_Chốt đơn ăn xế, giảm 20.000Đ
Text: Bánh tráng nướng, nem chua rán, Khoai lang kén,... giảm 20.000Đ</t>
  </si>
  <si>
    <r>
      <rPr>
        <u/>
        <sz val="10"/>
        <color rgb="FF1155CC"/>
        <rFont val="Calibri"/>
      </rPr>
      <t>[Win 2]_TH True Mart_Sep_SJBP</t>
    </r>
    <r>
      <rPr>
        <sz val="10"/>
        <color rgb="FF000000"/>
        <rFont val="Calibri"/>
      </rPr>
      <t>_250730_TH True Mart_17 cities</t>
    </r>
  </si>
  <si>
    <t>14h - 16h: [PLF CP]_Thematic_Tiệc To Khao Chị Em, Giảm 95.000Đ
Text: Mở Tiệc Xế Mời Chị Em Giảm 95.000Đ
16h - 17h: [PLF CP]_Thematic_Mừng Ngày Chị Em, Giảm tới 210.000Đ
Text: Mở tiệc tại nhà, giảm tới 210.000Đ</t>
  </si>
  <si>
    <r>
      <rPr>
        <u/>
        <sz val="10"/>
        <color rgb="FF1155CC"/>
        <rFont val="Calibri"/>
      </rPr>
      <t>[SJBP]_The Coffee House_Matcha day</t>
    </r>
    <r>
      <rPr>
        <sz val="10"/>
        <color rgb="FF000000"/>
        <rFont val="Calibri"/>
      </rPr>
      <t xml:space="preserve"> 241231_The Coffee House_7 cities</t>
    </r>
  </si>
  <si>
    <r>
      <rPr>
        <u/>
        <sz val="10"/>
        <color rgb="FF1155CC"/>
        <rFont val="Calibri"/>
      </rPr>
      <t>[JBP]_KATINAT Coffee &amp; Tea House_BOGO Ads</t>
    </r>
    <r>
      <rPr>
        <sz val="10"/>
        <color rgb="FF000000"/>
        <rFont val="Calibri"/>
      </rPr>
      <t xml:space="preserve">  250822_KATINAT Coffee &amp; Tea House_13 cities</t>
    </r>
  </si>
  <si>
    <t>[PLF CP]_11.11_Đại Tiệc Món Ngon, Chỉ 0Đ</t>
  </si>
  <si>
    <t>14h - 16h: [PLF CP]_Thematic_Săn Deal 20.11, Giảm tới 95.000Đ
Text: Mở Tiệc Xế Mời Cả Lớp Giảm 95.000Đ
16h - 17h: [PLF CP]_Thematic_Siêu Deal Học Đường, Giảm tới 121.000Đ
Text: Mở tiệc to khao cả lớp, giảm tới 121.000Đ</t>
  </si>
  <si>
    <t>14-15h: [PLF CP]_Thematic_Tiệc Xế Khao Cả Lớp, Giảm Không Giới Hạn
Text: Bánh kem, Donut, Croissant,... giảm không giới hạn"
15-16h: [PLF CP]_Thematic_ĐẠI TIỆC BỮA XẾ Giảm 50%
Text: Phúc Long combo 3 ly 119K, Cheese, Katinat Mua 1 tặng 1
16-17h: [PLF CP]_Thematic_Săn Deal 20.11, Giảm tới 95.000Đ
Text: Tiệc tối thả ga, giảm ngay 95.000Đ</t>
  </si>
  <si>
    <r>
      <rPr>
        <u/>
        <sz val="10"/>
        <color rgb="FF1155CC"/>
        <rFont val="Calibri"/>
      </rPr>
      <t>[Alacarte CB]_TH True Mart_Nov_SJBP_CB9</t>
    </r>
    <r>
      <rPr>
        <sz val="10"/>
        <rFont val="Calibri"/>
      </rPr>
      <t>_250925_TH True Mart_18 cities</t>
    </r>
  </si>
  <si>
    <r>
      <rPr>
        <u/>
        <sz val="10"/>
        <color rgb="FF1155CC"/>
        <rFont val="Calibri"/>
      </rPr>
      <t>[Win 2]_Xing Fu Tang Vietnam - Trà Sữa Đài Loan_Nov</t>
    </r>
    <r>
      <rPr>
        <sz val="10"/>
        <color rgb="FF000000"/>
        <rFont val="Calibri"/>
      </rPr>
      <t>_BH</t>
    </r>
  </si>
  <si>
    <r>
      <rPr>
        <u/>
        <sz val="10"/>
        <color rgb="FF1155CC"/>
        <rFont val="Calibri"/>
      </rPr>
      <t>[Win 2]_Cà Phê Muối Chú Long_Nov_24-28.11</t>
    </r>
    <r>
      <rPr>
        <sz val="10"/>
        <color rgb="FF000000"/>
        <rFont val="Calibri"/>
      </rPr>
      <t>_250707_Cà Phê Muối Chú Long_15 cities</t>
    </r>
  </si>
  <si>
    <r>
      <rPr>
        <u/>
        <sz val="10"/>
        <color rgb="FF1155CC"/>
        <rFont val="Calibri"/>
      </rPr>
      <t>[Win 2]_TH True Mart_Nov_SJBP</t>
    </r>
    <r>
      <rPr>
        <sz val="10"/>
        <color rgb="FF000000"/>
        <rFont val="Calibri"/>
      </rPr>
      <t>_250925_TH True Mart_18 cities</t>
    </r>
  </si>
  <si>
    <r>
      <rPr>
        <u/>
        <sz val="10"/>
        <color rgb="FF1155CC"/>
        <rFont val="Calibri"/>
      </rPr>
      <t>[Win 2]_TH True Mart_Nov_SJBP</t>
    </r>
    <r>
      <rPr>
        <sz val="10"/>
        <color rgb="FF000000"/>
        <rFont val="Calibri"/>
      </rPr>
      <t>_250925_TH True Mart_18 cities</t>
    </r>
  </si>
  <si>
    <t>[PLF CP]_Thematic_Món Ngon Xmas, Freeship tới 60.000Đ</t>
  </si>
  <si>
    <t>14h - 16h: [PLF CP]_SPFDay_Món Gì Cũng Có, Siêu Deal 0Đ
Text: Bánh tráng trộn, Nem chua rán, Gỏi sứa,... ăn vặt chỉ 0Đ
16h - 17h: [PLF CP]_SPFDay_Siêu Deal Ăn Uống, Giảm tới 50%
Text: Nhập mã SPFSIEUDEAL25 - giảm 50% tối đa 25.000Đ</t>
  </si>
  <si>
    <t>14-15h:[PLF CP]_Thematic_Tiệc Xế Cuối Năm Giảm Tới 300.000Đ
Text: Bánh kem, Donut, Croissant,... giảm tới 300.000Đ
15-16h: [PLF CP]_Thematic_Tiệc Xế Thương Hiệu, Giảm Tới 50%
Text: 
16-17h: [PLF CP]_Thematic_Vui Tiệc Cuối Năm, Giảm tới 260.000Đ
Text OTH: Gà rán, Bún đậu mắm tôm, Pizza, Món Hàn,... giảm tới 260.000Đ</t>
  </si>
  <si>
    <t>[PLF CP]_Thematic_Cuối Năm Ăn Ngon Chỉ 0Đ</t>
  </si>
  <si>
    <r>
      <rPr>
        <u/>
        <sz val="10"/>
        <color rgb="FF1155CC"/>
        <rFont val="Calibri"/>
      </rPr>
      <t>[Win 2]_Cà Phê Muối Chú Long_Feb</t>
    </r>
    <r>
      <rPr>
        <sz val="10"/>
        <rFont val="Calibri"/>
      </rPr>
      <t>_260202_Cà Phê Muối Chú Long_16 cities</t>
    </r>
  </si>
  <si>
    <r>
      <rPr>
        <u/>
        <sz val="10"/>
        <color rgb="FF1155CC"/>
        <rFont val="Calibri"/>
      </rPr>
      <t xml:space="preserve">[Alacarte]_Aeon_Feb_Compensation
</t>
    </r>
    <r>
      <rPr>
        <sz val="10"/>
        <color rgb="FF000000"/>
        <rFont val="Calibri"/>
      </rPr>
      <t>(Bình Dương, Hải Phòng, Huế, Long An)</t>
    </r>
  </si>
  <si>
    <r>
      <rPr>
        <u/>
        <sz val="10"/>
        <color rgb="FF1155CC"/>
        <rFont val="Calibri"/>
      </rPr>
      <t xml:space="preserve">[Alacarte]_NutiFood Ngôi Nhà Dinh Dưỡng_Feb_Compensation
</t>
    </r>
    <r>
      <rPr>
        <u/>
        <sz val="10"/>
        <color rgb="FF000000"/>
        <rFont val="Calibri"/>
      </rPr>
      <t>(Bình Dương, BR-VT, Đồng Nai,)</t>
    </r>
  </si>
  <si>
    <r>
      <rPr>
        <u/>
        <sz val="10"/>
        <color rgb="FF1155CC"/>
        <rFont val="Calibri"/>
      </rPr>
      <t>[VIP]_Trà Sữa May Cha_Mar</t>
    </r>
    <r>
      <rPr>
        <sz val="10"/>
        <color rgb="FF000000"/>
        <rFont val="Calibri"/>
      </rPr>
      <t xml:space="preserve"> 260106_Trà Sữa May Cha_9 cities</t>
    </r>
  </si>
  <si>
    <t>17:00 - 19:00</t>
  </si>
  <si>
    <t>[PLF CP]_BAU_Siêu Tiệc Giảm 99,000 đồng
Gà Rán, Lẩu, Mì Ý Giảm 99.000Đ</t>
  </si>
  <si>
    <t>[PLF CP]_BAU_Bữa tối đủ chất, giảm tới 50.000Đ
Text:Bún Chả, Hủ Tiếu Giảm 50.000Đ</t>
  </si>
  <si>
    <t>[PLF CP]_BAU_Đặt món ăn tối, chỉ từ 40.000Đ
Bún Riêu, Bánh Canh Cua Chỉ Từ 40.000Đ</t>
  </si>
  <si>
    <t>[PLF CP]_BAU_Món gì cũng ngon, bữa tối giảm 30.000Đ
Bún Đậu, Nem Nướng Giảm 30.000Đ</t>
  </si>
  <si>
    <t>[PLF CP]_BAU_Bữa tối đủ chất, giảm tới 70.000Đ
Gà Rán, Lẩu Thái Giảm 70.000Đ</t>
  </si>
  <si>
    <t>[PLF CP]_BAU_Đặt món ăn tối, chỉ từ 40.000Đ
Cơm Sườn, Bánh Canh Cua Chỉ Từ 40.000Đ</t>
  </si>
  <si>
    <t>[PLF CP]_BAU_Bữa tối đủ chất, giảm tới 50.000Đ
Cơm Gà,  Bún Đậu Giảm 50.000Đ</t>
  </si>
  <si>
    <t>[Mass Ads]_OB_Vạn Món Giá Hời, Mời Deal Giảm 50.000Đ
còn lại: [PLF CP]_BAU_Bữa tối đủ chất, giảm tới 50.000Đ</t>
  </si>
  <si>
    <t>[PLF CP]_BAU_Món gì cũng ngon, bữa tối giảm 30.000Đ
Bún Quậy, Cơm Bò Giảm 30.000Đ</t>
  </si>
  <si>
    <r>
      <rPr>
        <u/>
        <sz val="10"/>
        <color rgb="FF1155CC"/>
        <rFont val="Calibri"/>
      </rPr>
      <t xml:space="preserve">[SuperVIP]_Gà Rán KFC_10-12/01
</t>
    </r>
    <r>
      <rPr>
        <sz val="10"/>
        <rFont val="Calibri"/>
      </rPr>
      <t>241231_Gà Rán KFC_25 cities
[PLF CP]_BAU_Ăn Sập Bốn Phương, giảm 18.000đ_All OTH
Bún Cá, Hù Tiếu Nam Vang Giảm 18.000Đ</t>
    </r>
  </si>
  <si>
    <t>[PLF CP]_WC_Tiệc cuối tuần, giảm tưng bừng 105.000Đ
Dimsum, Vịt Quay, Sushi Giảm 105.000Đ</t>
  </si>
  <si>
    <r>
      <rPr>
        <u/>
        <sz val="10"/>
        <color rgb="FF1155CC"/>
        <rFont val="Calibri"/>
      </rPr>
      <t xml:space="preserve">[SuperVIP]_Gà Rán KFC_10-12/01
</t>
    </r>
    <r>
      <rPr>
        <sz val="10"/>
        <rFont val="Calibri"/>
      </rPr>
      <t>241231_Gà Rán KFC_25 cities
[PLF CP]_BAU_Ăn Sập Bốn Phương, giảm 18.000đ_All OTH
Kimbap, Cơm Trộn Giảm 18.000Đ</t>
    </r>
  </si>
  <si>
    <t>[PLF CP]_BAU_Đặt món ăn tối, chỉ từ 40.000Đ
Cơm Heo Quay, Miến Gà Chỉ Từ 40.000Đ</t>
  </si>
  <si>
    <t>[PLF CP]_BAU_Bữa tối đủ chất, giảm tới 50.000Đ
Cơm Niêu, Bò Kho Giảm 50.000Đ</t>
  </si>
  <si>
    <r>
      <rPr>
        <u/>
        <sz val="10"/>
        <color rgb="FF1155CC"/>
        <rFont val="Calibri"/>
      </rPr>
      <t>[Win 2]_Cơm Thố Anh Nguyễn_Jan</t>
    </r>
    <r>
      <rPr>
        <sz val="10"/>
        <rFont val="Calibri"/>
      </rPr>
      <t>_NA, HP, QNinh, KH, BMT, BH, DL, HD, TH
[PLF CP]_BAU_Món gì cũng ngon, bữa tối giảm 30.000Đ
Text: Bún Đậu, Bánh Canh Giảm 30.000Đ</t>
    </r>
  </si>
  <si>
    <t>[PLF CP]_BAU_Bữa tối đủ chất, giảm tới 70.000Đ
Gà Rán, Dimsum Giảm 70.000Đ</t>
  </si>
  <si>
    <r>
      <rPr>
        <u/>
        <sz val="10"/>
        <color rgb="FF1155CC"/>
        <rFont val="Calibri"/>
      </rPr>
      <t>[Win 2]_Cơm Thố Anh Nguyễn_Jan</t>
    </r>
    <r>
      <rPr>
        <sz val="10"/>
        <rFont val="Calibri"/>
      </rPr>
      <t>_NA, HP, QNinh, KH, BMT, BH, DL, HD, TH
[PLF CP]_WC_Tiệc cuối tuần, giảm tưng bừng 105.000Đ
Bún Đậu, Gà Lên Mâm Giảm 105.000Đ</t>
    </r>
  </si>
  <si>
    <t>[PLF CP]_YEP_Mở Tiệc Tất Niên, Giảm 199.000Đ
Lẩu Thái, Sushi Giảm 199.000Đ</t>
  </si>
  <si>
    <t>[PLF CP]_BAU_Đặt món ăn tối, chỉ từ 40.000Đ
Bún Đậu, Bánh Canh Cua Chỉ Từ 40.000Đ"</t>
  </si>
  <si>
    <t>[PLF CP]_BAU_Ăn Sập Bốn Phương, giảm 18,000đ_All OTH
Cơm Sườn, Bún Riêu Giảm 18.000Đ</t>
  </si>
  <si>
    <t>[PLF CP]_BAU_Món gì cũng ngon, bữa tối giảm 30.000Đ
Bún Trộn, Nem Nướng Giảm 30.000Đ</t>
  </si>
  <si>
    <t>[PLF CP]_BAU_Bữa tối đủ chất, giảm tới 70.000Đ
Pizza, Gà Nướng Giảm 70.000Đ</t>
  </si>
  <si>
    <t>[PLF CP]_BAU_Bữa tối đủ chất, giảm tới 50.000Đ
Gà Rán, Bò Bít Tết  Giảm 50.000Đ</t>
  </si>
  <si>
    <r>
      <rPr>
        <u/>
        <sz val="10"/>
        <color rgb="FF1155CC"/>
        <rFont val="Calibri"/>
      </rPr>
      <t>[Alacarte]_Cơm Thố Anh Nguyễn_Thank you Drivers 2024</t>
    </r>
    <r>
      <rPr>
        <sz val="10"/>
        <rFont val="Calibri"/>
      </rPr>
      <t>_NA, HP, QNinh, KH, BMT, BH, DL, HD, TH
[PLF CP]_BAU_Món gì cũng ngon, bữa tối giảm 30.000Đ</t>
    </r>
  </si>
  <si>
    <t>[PLF CP]_BAU_Bữa tối đủ chất, giảm tới 70.000Đ
Lẩu Kim Chi, Bún Đậu  Giảm 70.000Đ</t>
  </si>
  <si>
    <r>
      <rPr>
        <sz val="10"/>
        <rFont val="Calibri"/>
      </rPr>
      <t xml:space="preserve"> </t>
    </r>
    <r>
      <rPr>
        <u/>
        <sz val="10"/>
        <color rgb="FF1155CC"/>
        <rFont val="Calibri"/>
      </rPr>
      <t xml:space="preserve">[SJBP]_Gà Rán Popeyes_BOGO 241231_Gà Rán Popeyes_9 cities
</t>
    </r>
    <r>
      <rPr>
        <sz val="10"/>
        <rFont val="Calibri"/>
      </rPr>
      <t>"[PLF CP]_BAU_Đặt món ăn tối, chỉ từ 40.000Đ
Text:  Mì Ý, Cơm Tấm Giảm 40.000Đ"</t>
    </r>
  </si>
  <si>
    <r>
      <rPr>
        <u/>
        <sz val="10"/>
        <color rgb="FF1155CC"/>
        <rFont val="Calibri"/>
      </rPr>
      <t>[SuperVIP]_Lotteria_06 - 09/02</t>
    </r>
    <r>
      <rPr>
        <sz val="10"/>
        <rFont val="Calibri"/>
      </rPr>
      <t xml:space="preserve"> 241231_Lotteria DI_27 cities
": [PLF CP]_BAU_Bữa tối đủ chất, giảm tới 50.000Đ
Text: Cơm Gà Xối Mỡ, Mì Trộn Giảm 50.000Đ"""</t>
    </r>
  </si>
  <si>
    <r>
      <rPr>
        <u/>
        <sz val="10"/>
        <color rgb="FF1155CC"/>
        <rFont val="Calibri"/>
      </rPr>
      <t xml:space="preserve">[VIP]_Pizza Hut_07-09/02
</t>
    </r>
    <r>
      <rPr>
        <sz val="10"/>
        <rFont val="Calibri"/>
      </rPr>
      <t>241231_Pizza Hut_20 cities
[PLF CP]_BAU_Bữa tối đủ chất, giảm tới 70.000Đ
Dimsum, Mì Cay Giảm 70.000Đ</t>
    </r>
  </si>
  <si>
    <r>
      <rPr>
        <u/>
        <sz val="10"/>
        <color rgb="FF1155CC"/>
        <rFont val="Calibri"/>
      </rPr>
      <t xml:space="preserve">[VIP]_Pizza Hut_07-09/02
</t>
    </r>
    <r>
      <rPr>
        <sz val="10"/>
        <rFont val="Calibri"/>
      </rPr>
      <t>241231_Pizza Hut_20 cities
[PLF CP]_WC_Tiệc cuối tuần, giảm tưng bừng 105.000Đ
Vịt Quay, Sushi Giảm 105.000Đ</t>
    </r>
  </si>
  <si>
    <r>
      <rPr>
        <u/>
        <sz val="10"/>
        <color rgb="FF1155CC"/>
        <rFont val="Calibri"/>
      </rPr>
      <t xml:space="preserve">[VIP]_Pizza Hut_07-09/02
</t>
    </r>
    <r>
      <rPr>
        <sz val="10"/>
        <rFont val="Calibri"/>
      </rPr>
      <t>241231_Pizza Hut_20 cities
"[PLF CP]_WC_Tiệc cuối tuần, giảm tưng bừng 105.000Đ
Text: Lẩu Mì Cay, Pizza Giảm 105.000Đ"</t>
    </r>
  </si>
  <si>
    <t>[PLF CP]_BAU_Bữa tối đủ chất, giảm tới 50.000Đ
Gà Nướng, Bún Đậu Giảm 50.000Đ</t>
  </si>
  <si>
    <r>
      <rPr>
        <u/>
        <sz val="10"/>
        <color rgb="FF1155CC"/>
        <rFont val="Calibri"/>
      </rPr>
      <t>[VIP]_Gà Rán Texas Chicken_10-13/02</t>
    </r>
    <r>
      <rPr>
        <sz val="10"/>
        <rFont val="Calibri"/>
      </rPr>
      <t xml:space="preserve"> 250102_Gà Rán Texas Chicken_6 cities
[PLF CP]_BAU_Món gì cũng ngon, bữa tối giảm 30.000Đ
Text: Bánh Canh, Phở Bò Giảm 30.000Đ</t>
    </r>
  </si>
  <si>
    <r>
      <rPr>
        <u/>
        <sz val="10"/>
        <color rgb="FF1155CC"/>
        <rFont val="Calibri"/>
      </rPr>
      <t>[VIP]_Gà Rán Texas Chicken_10-13/02</t>
    </r>
    <r>
      <rPr>
        <sz val="10"/>
        <rFont val="Calibri"/>
      </rPr>
      <t xml:space="preserve"> 250102_Gà Rán Texas Chicken_6 cities
 [PLF CP]_BAU_Bữa tối đủ chất, giảm tới 50.000Đ
Text: Cao Lầu, Hủ Tiếu Nam Vang Giảm 50.000Đ</t>
    </r>
  </si>
  <si>
    <t>[PLF CP]_BAU_Đặt món ăn tối, chỉ từ 40.000Đ
Text:  Cơm Trộn Hàn Quốc, Mì Cay Chỉ Từ 40.000Đ</t>
  </si>
  <si>
    <r>
      <rPr>
        <u/>
        <sz val="10"/>
        <color rgb="FF1155CC"/>
        <rFont val="Calibri"/>
      </rPr>
      <t xml:space="preserve">[SuperVIP]_Gà Rán Popeyes_13-16/02
</t>
    </r>
    <r>
      <rPr>
        <sz val="10"/>
        <rFont val="Calibri"/>
      </rPr>
      <t>241231_Gà Rán Popeyes_9 cities
[PLF CP]_BAU_Bữa tối đủ chất, giảm tới 70.000Đ
Lẩu, Gà Nướng, Pad Thái Giảm 70.000Đ</t>
    </r>
  </si>
  <si>
    <t>[PLF CP]_BAU_Đặt món ăn tối, chỉ từ 40.000Đ
Mì Tương Đen, Bánh Canh Cua Chỉ Từ 40.000Đ</t>
  </si>
  <si>
    <t>[PLF CP]_BAU_Món gì cũng ngon, bữa tối giảm 30.000Đ
Bún Trộn, Hủ Tiếu Giảm 30.000Đ</t>
  </si>
  <si>
    <t>[Mass Ads]_OB_Vạn Món Giá Hời, Mời Deal Giảm 50.000Đ
còn lại: "[PLF CP]_BAU_Bữa tối đủ chất, giảm tới 50.000Đ
Cơm Gà, Bún Bò Giảm 50.000Đ</t>
  </si>
  <si>
    <t>[PLF CP]_BAU_Bữa tối đủ chất, giảm tới 70.000Đ
Gà Rán, Mì Tương Đen Giảm 70.000Đ</t>
  </si>
  <si>
    <t>[PLF CP]_BAU_Đặt món ăn tối, chỉ từ 40.000Đ
 Mì Ramen, Gà Tokbokki Chỉ 40.000Đ</t>
  </si>
  <si>
    <t>[PLF CP]_WC_Tiệc cuối tuần, giảm tưng bừng 105.000Đ
Mì Ý,  Sườn Nướng Ngũ Vị Giảm 105.000Đ</t>
  </si>
  <si>
    <t>[PLF CP]_BAU_Bữa tối đủ chất, giảm tới 50.000Đ
Cơm Gà,  Bún Bò Giảm 50.000Đ</t>
  </si>
  <si>
    <r>
      <rPr>
        <u/>
        <sz val="10"/>
        <color rgb="FF1155CC"/>
        <rFont val="Calibri"/>
      </rPr>
      <t>[Alacarte CB]_Vinamilk_Feb_CB7</t>
    </r>
    <r>
      <rPr>
        <sz val="10"/>
        <rFont val="Calibri"/>
      </rPr>
      <t>_CT, HP, HUE, KH, BH, NA, VT, BD
[PLF CP]_BAU_Ăn Sập Bốn Phương, giảm 18.000đ_All OTH
Bún Cá, Hù Tiếu Nam Vang Giảm 18.000Đ</t>
    </r>
  </si>
  <si>
    <r>
      <rPr>
        <u/>
        <sz val="10"/>
        <color rgb="FF1155CC"/>
        <rFont val="Calibri"/>
      </rPr>
      <t>[Alacarte CB]_Vinamilk_Feb_CB7</t>
    </r>
    <r>
      <rPr>
        <sz val="10"/>
        <rFont val="Calibri"/>
      </rPr>
      <t>_CT, HP, HUE, KH, BH, NA, VT, BD
"[PLF CP]_BAU_Món gì cũng ngon, bữa tối giảm 30.000Đ
Bún Quậy, Cơm Bò Giảm 30.000Đ</t>
    </r>
  </si>
  <si>
    <t>[PLF CP]_WC_Tiệc cuối tuần, giảm tưng bừng 105.000Đ
Sườn Nướng BBQ, Lẩu Mì Cay Giảm 105.000Đ</t>
  </si>
  <si>
    <t>[PLF CP]_BAU_Bữa tối đủ chất, giảm tới 70.000Đ
Mì Ramen, Ốc, Sushi Giảm 70.000Đ</t>
  </si>
  <si>
    <r>
      <rPr>
        <u/>
        <sz val="10"/>
        <color rgb="FF1155CC"/>
        <rFont val="Calibri"/>
      </rPr>
      <t>[Win 2]_Lotteria_Mar</t>
    </r>
    <r>
      <rPr>
        <sz val="10"/>
        <rFont val="Calibri"/>
      </rPr>
      <t>_241231_Lotteria DI_27 cities
"[PLF CP]_BAU_Đặt món ăn tối, chỉ từ 40.000Đ
Hoành Thánh, Bánh Canh Cua Chỉ Từ 40.000Đ"</t>
    </r>
  </si>
  <si>
    <r>
      <rPr>
        <u/>
        <sz val="10"/>
        <color rgb="FF1155CC"/>
        <rFont val="Calibri"/>
      </rPr>
      <t>[Win 2]_Lotteria_Mar</t>
    </r>
    <r>
      <rPr>
        <sz val="10"/>
        <rFont val="Calibri"/>
      </rPr>
      <t>_241231_Lotteria DI_27 cities
"[PLF CP]_BAU_Món gì cũng ngon, bữa tối giảm 30.000Đ
Bún Quậy, Cơm Bò Giảm 30.000Đ"</t>
    </r>
  </si>
  <si>
    <t>"[PLF CP]_BAU_Bữa tối đủ chất, giảm tới 70.000Đ
Gà Nướng, Heo Quay Giảm 70.000Đ"</t>
  </si>
  <si>
    <t>[PLF CP]_BAU_Bữa tối đủ chất, giảm tới 50.000Đ
Dimsum, Mì Cay Giảm 50.000Đ</t>
  </si>
  <si>
    <r>
      <rPr>
        <u/>
        <sz val="10"/>
        <color rgb="FF1155CC"/>
        <rFont val="Calibri"/>
      </rPr>
      <t xml:space="preserve">[VIP]_Gà Rán Texas Chicken_10-13/03
</t>
    </r>
    <r>
      <rPr>
        <sz val="10"/>
        <rFont val="Calibri"/>
      </rPr>
      <t>250102_Gà Rán Texas Chicken_6 cities
"[PLF CP]_BAU_Đặt món ăn tối, chỉ từ 40.000Đ
Hủ Tiếu Mực, Bún Ốc Chỉ Từ 40.000Đ"""</t>
    </r>
  </si>
  <si>
    <r>
      <rPr>
        <u/>
        <sz val="10"/>
        <color rgb="FF1155CC"/>
        <rFont val="Calibri"/>
      </rPr>
      <t>[Win 2]_Lotteria_Mar</t>
    </r>
    <r>
      <rPr>
        <sz val="10"/>
        <rFont val="Calibri"/>
      </rPr>
      <t>_241231_Lotteria DI_27 cities
"[PLF CP]_BAU_Món gì cũng ngon, bữa tối giảm 30.000Đ
Bún Chả, Nui Xào Bò Giảm 30.000Đ</t>
    </r>
  </si>
  <si>
    <r>
      <rPr>
        <u/>
        <sz val="10"/>
        <color rgb="FF1155CC"/>
        <rFont val="Calibri"/>
      </rPr>
      <t>[Win 2]_Lotteria_Mar</t>
    </r>
    <r>
      <rPr>
        <sz val="10"/>
        <rFont val="Calibri"/>
      </rPr>
      <t>_241231_Lotteria DI_27 cities
"[PLF CP]_BAU_Món gì cũng ngon, bữa tối giảm 30.000Đ
 Mì Cay, Cơm TấmGiảm 30.000Đ"</t>
    </r>
  </si>
  <si>
    <r>
      <rPr>
        <u/>
        <sz val="10"/>
        <color rgb="FF1155CC"/>
        <rFont val="Calibri"/>
      </rPr>
      <t xml:space="preserve">[VIP]_Gà Rán Texas Chicken_10-13/03
</t>
    </r>
    <r>
      <rPr>
        <sz val="10"/>
        <rFont val="Calibri"/>
      </rPr>
      <t>250102_Gà Rán Texas Chicken_6 cities
"[PLF CP]_BAU_Đặt món ăn tối, chỉ từ 40.000Đ
Bánh Canh, Cơm Bò Chỉ Từ 40.000Đ"""</t>
    </r>
  </si>
  <si>
    <t>[PLF CP]_BAU_Bữa tối đủ chất, giảm tới 70.000Đ
Gà Rán, Lẩu Thái Chay Giảm 70.000Đ</t>
  </si>
  <si>
    <t>"[PLF CP]_WC_Tiệc cuối tuần, giảm tưng bừng 105.000Đ
Gà Mẹt, Nem Nướng,Giảm 105.000Đ"</t>
  </si>
  <si>
    <t>[PLF CP]_WC_Thứ 2 Đầu Tuần, Giảm tới 40.000Đ
Bánh Canh, Cơm Bò Giảm 40.000Đ"""</t>
  </si>
  <si>
    <t>[PLF CP]_BAU_Đặt món ăn tối, chỉ từ 40.000Đ
Cơm Gà Hội An, Bánh Canh Cua Chỉ Từ 40.000Đ</t>
  </si>
  <si>
    <t>[PLF CP]_BAU_Bữa tối đủ chất, giảm tới 50.000Đ
Bún Cá, Cơm Gà Giảm 50.000Đ</t>
  </si>
  <si>
    <r>
      <rPr>
        <u/>
        <sz val="10"/>
        <color rgb="FF1155CC"/>
        <rFont val="Calibri"/>
      </rPr>
      <t>[Win 1]_Lotteria_Mar</t>
    </r>
    <r>
      <rPr>
        <sz val="10"/>
        <rFont val="Calibri"/>
      </rPr>
      <t>_241231_Lotteria DI_27 cities
"[PLF CP]_BAU_Bữa tối đủ chất, giảm tới 70.000Đ
Mì Cay, Gà Nướng Giảm 50.000Đ"a</t>
    </r>
  </si>
  <si>
    <t>[PLF CP]_BAU_Món gì cũng ngon, bữa tối giảm 30.000Đ
Mì Tương Đen, Cơm Gà Xối Mỡ Giảm 30.000Đ</t>
  </si>
  <si>
    <r>
      <rPr>
        <u/>
        <sz val="10"/>
        <color rgb="FF1155CC"/>
        <rFont val="Calibri"/>
      </rPr>
      <t xml:space="preserve">[VIP]_Pizza Hut_21-23/03
</t>
    </r>
    <r>
      <rPr>
        <sz val="10"/>
        <rFont val="Calibri"/>
      </rPr>
      <t>241231_Pizza Hut_20 cities
[PLF CP]_BAU_Bữa tối đủ chất, giảm tới 50.000Đ
Nem Nướng, Mì Cay Giảm 50.000Đ</t>
    </r>
  </si>
  <si>
    <r>
      <rPr>
        <u/>
        <sz val="10"/>
        <color rgb="FF1155CC"/>
        <rFont val="Calibri"/>
      </rPr>
      <t>[Win 2]_TH True Mart_Mar.SJBP</t>
    </r>
    <r>
      <rPr>
        <sz val="10"/>
        <rFont val="Calibri"/>
      </rPr>
      <t>_240628_TH True Mart_13 cities
"[PLF CP]_BAU_Bữa tối đủ chất, giảm tới 50.000Đ
Miến Gà, Cơm TấmGiảm 50.000Đ"</t>
    </r>
  </si>
  <si>
    <t>[PLF CP]_BAU_Đặt món ăn tối, chỉ từ 40.000Đ
Cơm Chiên, Mì Cay Chỉ Từ 40.000Đ</t>
  </si>
  <si>
    <r>
      <rPr>
        <u/>
        <sz val="10"/>
        <color rgb="FF1155CC"/>
        <rFont val="Calibri"/>
      </rPr>
      <t>[Win 2]_TH True Mart_Mar.SJBP</t>
    </r>
    <r>
      <rPr>
        <sz val="10"/>
        <rFont val="Calibri"/>
      </rPr>
      <t>_240628_TH True Mart_13 cities
[PLF CP]_BAU_Món gì cũng ngon, bữa tối giảm 30.000Đ
 Cơm Thố, Mì Quảng Giảm 30.000Đ</t>
    </r>
  </si>
  <si>
    <r>
      <rPr>
        <u/>
        <sz val="10"/>
        <color rgb="FF1155CC"/>
        <rFont val="Calibri"/>
      </rPr>
      <t>[Win 1]_Lotteria_Mar.NĐ</t>
    </r>
    <r>
      <rPr>
        <sz val="10"/>
        <rFont val="Calibri"/>
      </rPr>
      <t>_NĐ
"[PLF CP]_BAU_Đặt món ăn tối, chỉ từ 40.000Đ
Bún Riêu, Bánh Canh Cua Chỉ Từ 40.000Đ"</t>
    </r>
  </si>
  <si>
    <r>
      <rPr>
        <u/>
        <sz val="10"/>
        <color rgb="FF1155CC"/>
        <rFont val="Calibri"/>
      </rPr>
      <t>[Win 1]_Lotteria_Mar.NĐ</t>
    </r>
    <r>
      <rPr>
        <sz val="10"/>
        <rFont val="Calibri"/>
      </rPr>
      <t>_NĐ
"[PLF CP]_BAU_Bữa tối đủ chất, giảm tới 70.000Đ
Gà Rán, Lẩu Thái Giảm 70.000Đ"</t>
    </r>
  </si>
  <si>
    <t>"[PLF CP]_BAU_Bữa tối đủ chất, giảm tới 50.000Đ
Cơm Niêu, Bò Kho Giảm 50.000Đ"</t>
  </si>
  <si>
    <t>[PLF CP]_BAU_Món gì cũng ngon, bữa tối giảm 30.000Đ
Súp Cua, Bánh Canh Giảm 30.000Đ</t>
  </si>
  <si>
    <t>"[PLF CP]_BAU_Bữa tối đủ chất, giảm tới 50.000Đ
Text:Bún Chả, Hủ Tiếu Giảm 50.000Đ"</t>
  </si>
  <si>
    <r>
      <rPr>
        <u/>
        <sz val="10"/>
        <color rgb="FF1155CC"/>
        <rFont val="Calibri"/>
      </rPr>
      <t>[Alacarte CB]_Homefarm_Apr_CB9_SJBP</t>
    </r>
    <r>
      <rPr>
        <sz val="10"/>
        <rFont val="Calibri"/>
      </rPr>
      <t>_HP, BN
"[PLF CP]_BAU_Bữa tối đủ chất, giảm tới 50.000Đ
Text:Bún Chả, Hủ Tiếu Giảm 50.000Đ"</t>
    </r>
  </si>
  <si>
    <r>
      <rPr>
        <u/>
        <sz val="10"/>
        <color rgb="FF1155CC"/>
        <rFont val="Calibri"/>
      </rPr>
      <t>[Alacarte CB]_Homefarm_Apr_CB9_SJBP</t>
    </r>
    <r>
      <rPr>
        <sz val="10"/>
        <rFont val="Calibri"/>
      </rPr>
      <t>_HP, BN
"[PLF CP]_BAU_Món gì cũng ngon, bữa tối giảm 30.000Đ
Bún Đậu, Nem Nướng Giảm 30.000Đ"</t>
    </r>
  </si>
  <si>
    <r>
      <rPr>
        <u/>
        <sz val="10"/>
        <color rgb="FF1155CC"/>
        <rFont val="Calibri"/>
      </rPr>
      <t xml:space="preserve">[SJBP]_McDonald's_73K
</t>
    </r>
    <r>
      <rPr>
        <sz val="10"/>
        <rFont val="Calibri"/>
      </rPr>
      <t>240722_McDonald's_4 cities
[PLF CP]_BAU_Đặt món ăn tối, chỉ từ 40.000Đ
Mì Hoành Thánh,  Dimsum Chỉ 40.000Đ</t>
    </r>
  </si>
  <si>
    <r>
      <rPr>
        <u/>
        <sz val="10"/>
        <color rgb="FF1155CC"/>
        <rFont val="Calibri"/>
      </rPr>
      <t xml:space="preserve">[SJBP]_McDonald's_73K
</t>
    </r>
    <r>
      <rPr>
        <sz val="10"/>
        <rFont val="Calibri"/>
      </rPr>
      <t>240722_McDonald's_4 cities
[PLF CP]_BAU_Bữa tối đủ chất, giảm tới 70.000Đ
Dimsum, Mì Cay Giảm 70.000Đ</t>
    </r>
  </si>
  <si>
    <r>
      <rPr>
        <sz val="10"/>
        <rFont val="Calibri"/>
      </rPr>
      <t xml:space="preserve"> </t>
    </r>
    <r>
      <rPr>
        <u/>
        <sz val="10"/>
        <color rgb="FF1155CC"/>
        <rFont val="Calibri"/>
      </rPr>
      <t xml:space="preserve">[SJBP]_Domino's Pizza_1K
</t>
    </r>
    <r>
      <rPr>
        <sz val="10"/>
        <rFont val="Calibri"/>
      </rPr>
      <t>250116_Domino pizza_11 cities
[PLF CP]_BAU_Bữa tối đủ chất, giảm tới 50.000Đ
Text: Cơm Gà Xối Mỡ, Mì Trộn Giảm 50.000Đ</t>
    </r>
  </si>
  <si>
    <r>
      <rPr>
        <u/>
        <sz val="10"/>
        <color rgb="FF1155CC"/>
        <rFont val="Calibri"/>
      </rPr>
      <t>[Win 4]_Homefarm_Apr</t>
    </r>
    <r>
      <rPr>
        <sz val="10"/>
        <rFont val="Calibri"/>
      </rPr>
      <t>_HP, BN
"[PLF CP]_BAU_Bữa tối đủ chất, giảm tới 70.000Đ
Lẩu Kim Chi, Bún Đậu  Giảm 70.000Đ"</t>
    </r>
  </si>
  <si>
    <r>
      <rPr>
        <u/>
        <sz val="10"/>
        <color rgb="FF1155CC"/>
        <rFont val="Calibri"/>
      </rPr>
      <t>[Win 4]_Homefarm_Apr</t>
    </r>
    <r>
      <rPr>
        <sz val="10"/>
        <rFont val="Calibri"/>
      </rPr>
      <t>_HP, BN
"[PLF CP]_BAU_Bữa tối đủ chất, giảm tới 50.000Đ
Gà Nướng, Bún Đậu Giảm 50.000Đ"</t>
    </r>
  </si>
  <si>
    <t>[PLF CP]_BAU_Đặt món ăn tối, chỉ từ 40.000Đ
Text:  Mì Ý, Cơm Tấm Giảm 40.000Đ</t>
  </si>
  <si>
    <t>[PLF CP]_BAU_Món gì cũng ngon, bữa tối giảm 30.000Đ
Text: Bánh Canh, Phở Bò Giảm 30.000Đ</t>
  </si>
  <si>
    <t>[PLF CP]_BAU_Đặt món ăn tối, chỉ từ 40.000Đ
Text:  Mì Ý, Cơm Tấm Giảm 40.000Đ"</t>
  </si>
  <si>
    <t xml:space="preserve"> [PLF CP]_BAU_Bữa tối đủ chất, giảm tới 50.000Đ
Text: Cơm Gà Xối Mỡ, Mì Trộn Giảm 50.000Đ"""</t>
  </si>
  <si>
    <t>[PLF CP]_BAU_Bữa tối đủ chất, giảm tới 70.000Đ
Dimsum, Mì Cay Giảm 70.000Đ</t>
  </si>
  <si>
    <r>
      <rPr>
        <u/>
        <sz val="10"/>
        <color rgb="FF1155CC"/>
        <rFont val="Calibri"/>
      </rPr>
      <t xml:space="preserve">[VIP]_Gà Rán Texas Chicken_21-24/04
</t>
    </r>
    <r>
      <rPr>
        <sz val="10"/>
        <rFont val="Calibri"/>
      </rPr>
      <t>250102_Gà Rán Texas Chicken_6 cities
"[PLF CP]_BAU_Đặt món ăn tối, chỉ từ 40.000Đ
Cơm Sườn, Bánh Canh Cua Chỉ Từ 40.000Đ"</t>
    </r>
  </si>
  <si>
    <r>
      <rPr>
        <u/>
        <sz val="10"/>
        <color rgb="FF1155CC"/>
        <rFont val="Calibri"/>
      </rPr>
      <t xml:space="preserve">[SJBP]_Gà Rán KFC_129k
</t>
    </r>
    <r>
      <rPr>
        <sz val="10"/>
        <rFont val="Calibri"/>
      </rPr>
      <t>241231_Gà Rán KFC_25 cities
"[PLF CP]_BAU_Món gì cũng ngon, bữa tối giảm 30.000Đ
Bún Quậy, Cơm Bò Giảm 30.000Đ"</t>
    </r>
  </si>
  <si>
    <r>
      <rPr>
        <u/>
        <sz val="10"/>
        <color rgb="FF1155CC"/>
        <rFont val="Calibri"/>
      </rPr>
      <t>[Win 2]_TH True Mart_Apr</t>
    </r>
    <r>
      <rPr>
        <u/>
        <sz val="10"/>
        <color rgb="FF000000"/>
        <rFont val="Calibri"/>
      </rPr>
      <t xml:space="preserve">_240628_TH True Mart_13 cities
</t>
    </r>
    <r>
      <rPr>
        <u/>
        <sz val="10"/>
        <color rgb="FF1155CC"/>
        <rFont val="Calibri"/>
      </rPr>
      <t>[PLF CP]_BAU_Ăn Sập Bốn Phương, giảm 18.000đ_All OTH
Bún Cá, Hù Tiếu Nam Vang Giảm 18.000Đ</t>
    </r>
  </si>
  <si>
    <r>
      <rPr>
        <u/>
        <sz val="10"/>
        <color rgb="FF1155CC"/>
        <rFont val="Calibri"/>
      </rPr>
      <t xml:space="preserve">[SuperVIP]_McDonald's_25-27/04
</t>
    </r>
    <r>
      <rPr>
        <sz val="10"/>
        <rFont val="Calibri"/>
      </rPr>
      <t>[PLF CP]_BAU_Bữa tối đủ chất, giảm tới 99.000Đ
Pizza, Gà rán, Vịt Quay Giảm 99.000Đ</t>
    </r>
  </si>
  <si>
    <t>[PLF CP]_BAU_Bữa tối đủ chất, giảm tới 50.000Đ
Lẩu gà lá é, Mì bò, Bún Đậu Giảm 50.000Đ</t>
  </si>
  <si>
    <r>
      <rPr>
        <u/>
        <sz val="10"/>
        <color rgb="FF1155CC"/>
        <rFont val="Calibri"/>
      </rPr>
      <t>[Win 2]_TH True Mart_Apr</t>
    </r>
    <r>
      <rPr>
        <u/>
        <sz val="10"/>
        <color rgb="FF000000"/>
        <rFont val="Calibri"/>
      </rPr>
      <t xml:space="preserve">_240628_TH True Mart_13 cities
</t>
    </r>
    <r>
      <rPr>
        <u/>
        <sz val="10"/>
        <color rgb="FF1155CC"/>
        <rFont val="Calibri"/>
      </rPr>
      <t>[PLF CP]_BAU_Đặt món ăn tối, chỉ từ 40.000Đ
Text:  Mì Ý, Cơm Tấm Giảm 40.000Đ</t>
    </r>
  </si>
  <si>
    <r>
      <rPr>
        <u/>
        <sz val="10"/>
        <color rgb="FF1155CC"/>
        <rFont val="Calibri"/>
      </rPr>
      <t xml:space="preserve">[SJBP]_Gà Rán Popeyes_BOGO
</t>
    </r>
    <r>
      <rPr>
        <sz val="10"/>
        <rFont val="Calibri"/>
      </rPr>
      <t>241231_Gà Rán Popeyes_9 cities
[PLF CP]_5.5 CP_Combo Ngày Hè, Chỉ 55.000Đ
Xế ăn ngon, giá giảm 50%</t>
    </r>
  </si>
  <si>
    <r>
      <rPr>
        <u/>
        <sz val="10"/>
        <color rgb="FF1155CC"/>
        <rFont val="Calibri"/>
      </rPr>
      <t xml:space="preserve">[SJBP]_Gà Rán Popeyes_BOGO
</t>
    </r>
    <r>
      <rPr>
        <sz val="10"/>
        <rFont val="Calibri"/>
      </rPr>
      <t>241231_Gà Rán Popeyes_9 cities
[PLF CP]_30.4 - 1.5_Đãi Tiệc Tại Gia, Giảm 199.000Đ
Tiệc tối mừng lễ, Giảm tới 199.000Đ</t>
    </r>
  </si>
  <si>
    <r>
      <rPr>
        <u/>
        <sz val="10"/>
        <color rgb="FF1155CC"/>
        <rFont val="Calibri"/>
      </rPr>
      <t xml:space="preserve">[SJBP]_McDonald's_2T2 gà
</t>
    </r>
    <r>
      <rPr>
        <sz val="10"/>
        <rFont val="Calibri"/>
      </rPr>
      <t>250416_McDonald's_5 cities
[PLF CP]_30.4 - 1.5_Ăn Mừng Đại Lễ, Giảm tới 444.000Đ
Mở tiệc mừng lễ, Giảm tới 444.000Đ</t>
    </r>
  </si>
  <si>
    <r>
      <rPr>
        <u/>
        <sz val="11"/>
        <color rgb="FF1155CC"/>
        <rFont val="Calibri"/>
      </rPr>
      <t xml:space="preserve">[VIP]_Domino's Pizza_02-04/05
</t>
    </r>
    <r>
      <rPr>
        <sz val="11"/>
        <rFont val="Calibri"/>
      </rPr>
      <t xml:space="preserve"> 250116_Domino pizza_11 cities
[PLF CP]_30.4 - 1.5_Đãi Tiệc Tại Gia, Giảm 199.000Đ
Lên tiệc với Lẩu Thái, Pizza, Gà Nướng giảm 199.000D</t>
    </r>
  </si>
  <si>
    <r>
      <rPr>
        <u/>
        <sz val="11"/>
        <color rgb="FF1155CC"/>
        <rFont val="Calibri"/>
      </rPr>
      <t xml:space="preserve">[VIP]_Domino's Pizza_02-04/05
</t>
    </r>
    <r>
      <rPr>
        <sz val="11"/>
        <rFont val="Calibri"/>
      </rPr>
      <t xml:space="preserve"> 250116_Domino pizza_11 cities
[PLF CP]_30.4 - 1.5_Nghỉ Lễ No Say, Freeship tới 44.000Đ
Pizza, Gà rán, Vịt Quay Freeship 44.000Đ</t>
    </r>
  </si>
  <si>
    <r>
      <rPr>
        <u/>
        <sz val="10"/>
        <color rgb="FF1155CC"/>
        <rFont val="Calibri"/>
      </rPr>
      <t xml:space="preserve">[SJBP]_McDonald's_2T2 gà
</t>
    </r>
    <r>
      <rPr>
        <sz val="10"/>
        <rFont val="Calibri"/>
      </rPr>
      <t>250416_McDonald's_5 cities
[PLF CP]_5.5 CP_Deal Ngon Chào Hè, Giảm 155.000Đ
Tặng mã giảm tới 155.000Đ mở tiệc tại nhà</t>
    </r>
  </si>
  <si>
    <r>
      <rPr>
        <sz val="11"/>
        <rFont val="Calibri"/>
      </rPr>
      <t xml:space="preserve"> [</t>
    </r>
    <r>
      <rPr>
        <u/>
        <sz val="11"/>
        <color rgb="FF1155CC"/>
        <rFont val="Calibri"/>
      </rPr>
      <t>SJBP]_Gà Rá</t>
    </r>
    <r>
      <rPr>
        <sz val="11"/>
        <rFont val="Calibri"/>
      </rPr>
      <t xml:space="preserve">n KFC_Giảm 50k 
241231_Gà Rán KFC_25 cities
</t>
    </r>
    <r>
      <rPr>
        <sz val="10"/>
        <rFont val="Calibri"/>
      </rPr>
      <t>[PLF CP]_BAU_Món Ngon Mùa Hè, Freeship 20.000Đ
Sữa chua dẻo, chè bột lọc... vừa mát lạnh lại freeship</t>
    </r>
  </si>
  <si>
    <r>
      <rPr>
        <u/>
        <sz val="10"/>
        <color rgb="FF1155CC"/>
        <rFont val="Calibri"/>
      </rPr>
      <t>[SJBP]__Brand 50%</t>
    </r>
    <r>
      <rPr>
        <sz val="10"/>
        <rFont val="Calibri"/>
      </rPr>
      <t xml:space="preserve">  T2+T3</t>
    </r>
  </si>
  <si>
    <r>
      <rPr>
        <sz val="10"/>
        <rFont val="Calibri"/>
      </rPr>
      <t xml:space="preserve"> [</t>
    </r>
    <r>
      <rPr>
        <u/>
        <sz val="10"/>
        <color rgb="FF1155CC"/>
        <rFont val="Calibri"/>
      </rPr>
      <t>SJBP]_Gà Rá</t>
    </r>
    <r>
      <rPr>
        <sz val="10"/>
        <rFont val="Calibri"/>
      </rPr>
      <t>n KFC_Giảm 50k 
241231_Gà Rán KFC_25 cities</t>
    </r>
  </si>
  <si>
    <r>
      <rPr>
        <u/>
        <sz val="10"/>
        <color rgb="FF1155CC"/>
        <rFont val="Calibri"/>
      </rPr>
      <t xml:space="preserve">[SuperVIP]_Gà Rán Popeyes_08-11/05
</t>
    </r>
    <r>
      <rPr>
        <sz val="10"/>
        <rFont val="Calibri"/>
      </rPr>
      <t>241231_Gà Rán Popeyes_9 cities
[PLF CP]_BAU_Bữa tối đủ chất, giảm tới 50.000Đ
Tối thứ 6, đặt Gà rán, cơm chiên.. giảm 50.000Đ</t>
    </r>
  </si>
  <si>
    <t xml:space="preserve">[VIP]_Pizza Hut_09-11/05
"[PLF CP]_WC_Tiệc cuối tuần, giảm tưng bừng 105.000Đ
Gà rán, Cơm trộn, Sushi... Giảm Tới 105.000D"
</t>
  </si>
  <si>
    <r>
      <rPr>
        <u/>
        <sz val="10"/>
        <color rgb="FF1155CC"/>
        <rFont val="Calibri"/>
      </rPr>
      <t xml:space="preserve">[VIP]_Pizza Hut_09-11/05
</t>
    </r>
    <r>
      <rPr>
        <sz val="10"/>
        <rFont val="Calibri"/>
      </rPr>
      <t>"[PLF CP]_Mother’s Day_Mừng ngày của mẹ, Giảm 199.000Đ
Pizza, lẩu gà, dimsum... giảm 199.000Đ"</t>
    </r>
  </si>
  <si>
    <t>[PLF CP]_WC_Thứ 2 Đầu Tuần, Giảm tới 40.000Đ
Cơm tấm, cháo sườn... Giảm 40.000Đ</t>
  </si>
  <si>
    <t>[PLF CP]_Summer Thematic_Deal Tiệc Ngày Hè
Gà rán, cơm trộn, kimbap... mở tiệc hè</t>
  </si>
  <si>
    <r>
      <rPr>
        <u/>
        <sz val="10"/>
        <color rgb="FF1155CC"/>
        <rFont val="Calibri"/>
      </rPr>
      <t xml:space="preserve">[SJBP]_Gà Rán Popeyes_combo 79k
</t>
    </r>
    <r>
      <rPr>
        <sz val="10"/>
        <rFont val="Calibri"/>
      </rPr>
      <t>241231_Gà Rán Popeyes_9 cities
"[PLF CP]_Summer Thematic_Deal Healthy Cho Dáng Xinh
Salad, sinh tố, poke... cho dáng xinh đón hè"</t>
    </r>
  </si>
  <si>
    <t>17h - 19h [PLF CP]_Mid Month_DEAL BỮA TỐI XỊN Giảm 50%
Popeyes Mua 1 Tặng 1, Domino's chỉ 1k...</t>
  </si>
  <si>
    <r>
      <rPr>
        <u/>
        <sz val="10"/>
        <color rgb="FF1155CC"/>
        <rFont val="Calibri"/>
      </rPr>
      <t>[Alacarte CB]_HomeFarm_May_CB9_SJBP</t>
    </r>
    <r>
      <rPr>
        <sz val="10"/>
        <rFont val="Calibri"/>
      </rPr>
      <t>_HP, BN
[PLF CP]_WC_Thứ 6 Rộn Ràng, Giảm 50.000Đ
Thứ 6 Tặng Deal Giảm 50.000Đ</t>
    </r>
  </si>
  <si>
    <t>[PLF CP]_SPFDay_Săn Deal Ăn Ngon giảm tới 75.000Đ
Gà nướng, vịt quay, bánh mì chảo ... giảm 75k</t>
  </si>
  <si>
    <t>[PLF CP]_BAU_Ăn hết Việt Nam Bao liền nửa giá_ĐN + OTH</t>
  </si>
  <si>
    <t>[PLF CP]_WC_Thứ 3 Ăn Ngon, Giảm 30.000Đ
Cháo gà, cao lầu... no nê cữ tối giảm 30.000Đ</t>
  </si>
  <si>
    <t>[PLF CP]_Summer Thematic_Deal Tiệc Ngày Hè
Vịt quay, Bún đậu, BBQ... mở tiệc tại nhà</t>
  </si>
  <si>
    <r>
      <rPr>
        <u/>
        <sz val="10"/>
        <color rgb="FF1155CC"/>
        <rFont val="Calibri"/>
      </rPr>
      <t>[Win 2]_TH True Mart_May</t>
    </r>
    <r>
      <rPr>
        <sz val="10"/>
        <rFont val="Calibri"/>
      </rPr>
      <t>_240628_TH True Mart_13 cities
[PLF CP]_BAU_Món gì cũng ngon, bữa tối giảm 30.000Đ
Nem chua rán, Bánh mì que... giảm 30.000Đ</t>
    </r>
  </si>
  <si>
    <r>
      <rPr>
        <u/>
        <sz val="10"/>
        <color rgb="FF1155CC"/>
        <rFont val="Calibri"/>
      </rPr>
      <t>[Alacarte CB]_HomeFarm_May_CB9_SJBP</t>
    </r>
    <r>
      <rPr>
        <sz val="10"/>
        <rFont val="Calibri"/>
      </rPr>
      <t>_HP, BN
[PLF CP]_BAU_Ăn hết Việt Nam Bao liền nửa giá_ĐN + OTH
Nhập mã ANHETVN - Giảm 50% cap 20k</t>
    </r>
  </si>
  <si>
    <t>[PLF CP]_BAU_Đặt món ăn tối, chỉ từ 40.000Đ
Bánh bèo tôm chấy, Mì Quảng... chỉ từ 40.000Đ</t>
  </si>
  <si>
    <r>
      <rPr>
        <u/>
        <sz val="10"/>
        <color rgb="FF1155CC"/>
        <rFont val="Calibri"/>
      </rPr>
      <t>[Alacarte CB]_HomeFarm_May_CB9_SJBP</t>
    </r>
    <r>
      <rPr>
        <sz val="10"/>
        <rFont val="Calibri"/>
      </rPr>
      <t>_HP, BN
[PLF CP]_WC_Tiệc cuối tuần, giảm tưng bừng 105.000Đ
Bún đậu mắm tôm, sủi cảo... giảm tới 105k</t>
    </r>
  </si>
  <si>
    <r>
      <rPr>
        <u/>
        <sz val="10"/>
        <color rgb="FF1155CC"/>
        <rFont val="Calibri"/>
      </rPr>
      <t>[Win 4]_Lotteria_May</t>
    </r>
    <r>
      <rPr>
        <sz val="10"/>
        <rFont val="Calibri"/>
      </rPr>
      <t>_250424_Lotteria DI_32 cities</t>
    </r>
  </si>
  <si>
    <r>
      <rPr>
        <u/>
        <sz val="10"/>
        <color rgb="FF1155CC"/>
        <rFont val="Calibri"/>
      </rPr>
      <t>[Win 4]_Lotteria_May</t>
    </r>
    <r>
      <rPr>
        <sz val="10"/>
        <rFont val="Calibri"/>
      </rPr>
      <t>_250424_Lotteria DI_32 cities</t>
    </r>
  </si>
  <si>
    <r>
      <rPr>
        <u/>
        <sz val="10"/>
        <color rgb="FF1155CC"/>
        <rFont val="Calibri"/>
      </rPr>
      <t xml:space="preserve">[SJBP]_Brand_Food_01-31/05
</t>
    </r>
    <r>
      <rPr>
        <sz val="10"/>
        <rFont val="Calibri"/>
      </rPr>
      <t>250424_Lotteria DI_32 cities</t>
    </r>
  </si>
  <si>
    <r>
      <rPr>
        <u/>
        <sz val="10"/>
        <color rgb="FF1155CC"/>
        <rFont val="Calibri"/>
      </rPr>
      <t xml:space="preserve">[SJBP]_Brand_Food_01-31/05
</t>
    </r>
    <r>
      <rPr>
        <sz val="10"/>
        <rFont val="Calibri"/>
      </rPr>
      <t>250424_Lotteria DI_32 cities</t>
    </r>
  </si>
  <si>
    <r>
      <rPr>
        <u/>
        <sz val="10"/>
        <color rgb="FF1155CC"/>
        <rFont val="Calibri"/>
      </rPr>
      <t xml:space="preserve">[SJBP]_Gà Rán Popeyes_BOGO May
</t>
    </r>
    <r>
      <rPr>
        <sz val="10"/>
        <rFont val="Calibri"/>
      </rPr>
      <t>241231_Gà Rán Popeyes_9 cities</t>
    </r>
  </si>
  <si>
    <r>
      <rPr>
        <u/>
        <sz val="10"/>
        <color rgb="FF1155CC"/>
        <rFont val="Calibri"/>
      </rPr>
      <t>[Win 4]_Cơm Thố Anh Nguyễn_Jun</t>
    </r>
    <r>
      <rPr>
        <sz val="10"/>
        <rFont val="Calibri"/>
      </rPr>
      <t>_250421_Cơm Thố Anh Nguyễn_13 cities</t>
    </r>
  </si>
  <si>
    <r>
      <rPr>
        <u/>
        <sz val="10"/>
        <color rgb="FF1155CC"/>
        <rFont val="Calibri"/>
      </rPr>
      <t>[Win 4]_Cơm Thố Anh Nguyễn_Jun</t>
    </r>
    <r>
      <rPr>
        <sz val="10"/>
        <rFont val="Calibri"/>
      </rPr>
      <t>_250421_Cơm Thố Anh Nguyễn_13 cities</t>
    </r>
  </si>
  <si>
    <t>[PLF CP]_WC_Tiệc cuối tuần, giảm tưng bừng 105.000Đ
Pizza Gà Rán, BBQ... mở tiệc tại nhà giảm 105k</t>
  </si>
  <si>
    <r>
      <rPr>
        <u/>
        <sz val="10"/>
        <color rgb="FF1155CC"/>
        <rFont val="Calibri"/>
      </rPr>
      <t>[PNS]_Pepsi Baseline_Jun</t>
    </r>
    <r>
      <rPr>
        <sz val="10"/>
        <rFont val="Calibri"/>
      </rPr>
      <t>_CT, KH, BH, HP, Hue</t>
    </r>
  </si>
  <si>
    <r>
      <rPr>
        <u/>
        <sz val="10"/>
        <color rgb="FF1155CC"/>
        <rFont val="Calibri"/>
      </rPr>
      <t xml:space="preserve">[SJBP]_McDonald's_BAU
</t>
    </r>
    <r>
      <rPr>
        <sz val="10"/>
        <rFont val="Calibri"/>
      </rPr>
      <t>250416_McDonald's_5 cities
[PLF CP]_WC_Thứ 3 Ăn Ngon, Giảm 30.000Đ</t>
    </r>
  </si>
  <si>
    <t xml:space="preserve"> [PLF CP]_BAU_Món gì cũng ngon, bữa tối giảm 30.000Đ</t>
  </si>
  <si>
    <t xml:space="preserve"> [PLF CP]_BAU_Đặt món ăn tối, chỉ từ 40.000Đ</t>
  </si>
  <si>
    <t xml:space="preserve"> [PLF CP]_WC_Thứ 6 Rộn Ràng, Giảm 50.000Đ</t>
  </si>
  <si>
    <t xml:space="preserve"> [PLF CP]_WC_Tiệc cuối tuần, giảm tưng bừng 105.000Đ</t>
  </si>
  <si>
    <t>[Exclude NU] [PLF CP]_Mid Month_Săn Deal Giữa Tháng, Giảm tới 75.000Đ</t>
  </si>
  <si>
    <t>[VIP]_Lotteria DI_16-18/06</t>
  </si>
  <si>
    <t>[PLF CP]_Thematic_Tiếp Sức Mùa Thi, Giảm tới 40.000Đ
Bữa Tối No Nê, Tiếp Sức Sĩ Tử Giảm 40.000Đ</t>
  </si>
  <si>
    <t>[Exclude NU] [PLF CP]_Thematic_Mở Tiệc Tại Gia, Giảm Tới 199.000Đ
Pizza, Gà rán, Sườn Que... mở tiệc tại nhà giảm 199k</t>
  </si>
  <si>
    <r>
      <rPr>
        <u/>
        <sz val="10"/>
        <color rgb="FF1155CC"/>
        <rFont val="Calibri"/>
      </rPr>
      <t xml:space="preserve">[SJBP]_Gà Rán Popeyes_BOGO
</t>
    </r>
    <r>
      <rPr>
        <sz val="10"/>
        <color rgb="FF000000"/>
        <rFont val="Calibri"/>
      </rPr>
      <t>241231_Gà Rán Popeyes_9 cities</t>
    </r>
  </si>
  <si>
    <r>
      <rPr>
        <u/>
        <sz val="10"/>
        <color rgb="FF1155CC"/>
        <rFont val="Calibri"/>
      </rPr>
      <t>[SJBP]_Domino's Pizza_1k</t>
    </r>
    <r>
      <rPr>
        <sz val="10"/>
        <color rgb="FF000000"/>
        <rFont val="Calibri"/>
      </rPr>
      <t xml:space="preserve"> 250116_Domino pizza_11 cities</t>
    </r>
  </si>
  <si>
    <t>[Exclude NU] [PLF CP]_7.7_Món Ngon Mọi Miền, Giảm tới 77.000Đ
Pizza, lẩu nướng cuối tuần, giảm tới 77k</t>
  </si>
  <si>
    <r>
      <rPr>
        <u/>
        <sz val="10"/>
        <color rgb="FF1155CC"/>
        <rFont val="Calibri"/>
      </rPr>
      <t>[SJBP]_Domino's Pizza_1k</t>
    </r>
    <r>
      <rPr>
        <sz val="10"/>
        <color rgb="FF000000"/>
        <rFont val="Calibri"/>
      </rPr>
      <t xml:space="preserve"> 250116_Domino pizza_11 cities</t>
    </r>
  </si>
  <si>
    <t>[PLF CP]_Thematic_Mở Tiệc Ngày Hè, Giảm Tới 50.000Đ</t>
  </si>
  <si>
    <r>
      <rPr>
        <u/>
        <sz val="10"/>
        <color rgb="FF1155CC"/>
        <rFont val="Calibri"/>
      </rPr>
      <t>[SJBP]_McDonald's_2T2</t>
    </r>
    <r>
      <rPr>
        <sz val="10"/>
        <color rgb="FF000000"/>
        <rFont val="Calibri"/>
      </rPr>
      <t xml:space="preserve"> 250416_McDonald's_5 cities</t>
    </r>
  </si>
  <si>
    <r>
      <rPr>
        <u/>
        <sz val="10"/>
        <color rgb="FF1155CC"/>
        <rFont val="Calibri"/>
      </rPr>
      <t>[Win 2]_K-FOOD_Jul_All brands</t>
    </r>
    <r>
      <rPr>
        <sz val="10"/>
        <color rgb="FF000000"/>
        <rFont val="Calibri"/>
      </rPr>
      <t>_BD, HP, CT, BH, VT</t>
    </r>
  </si>
  <si>
    <r>
      <rPr>
        <u/>
        <sz val="10"/>
        <color rgb="FF1155CC"/>
        <rFont val="Calibri"/>
      </rPr>
      <t>[Win 2]_K-FOOD_Jul_All brands</t>
    </r>
    <r>
      <rPr>
        <sz val="10"/>
        <color rgb="FF000000"/>
        <rFont val="Calibri"/>
      </rPr>
      <t>_BD, HP, CT, BH, VT</t>
    </r>
  </si>
  <si>
    <t>[PLF CP]_Mid Month_Săn Deal Giữa Tháng, giảm tới 75.000Đ
Cơm Tấm Sườn, Bún Bò Huế... Giảm 75k</t>
  </si>
  <si>
    <r>
      <rPr>
        <u/>
        <sz val="10"/>
        <color rgb="FF1155CC"/>
        <rFont val="Calibri"/>
      </rPr>
      <t>[Alacarte CB]_K-FOOD_Jul_Focused</t>
    </r>
    <r>
      <rPr>
        <sz val="10"/>
        <rFont val="Calibri"/>
      </rPr>
      <t>_BD, HP, CT, BN</t>
    </r>
  </si>
  <si>
    <r>
      <rPr>
        <u/>
        <sz val="10"/>
        <color rgb="FF1155CC"/>
        <rFont val="Calibri"/>
      </rPr>
      <t>[Win 2]_K-FOOD_Jul_All brands</t>
    </r>
    <r>
      <rPr>
        <sz val="10"/>
        <color rgb="FF000000"/>
        <rFont val="Calibri"/>
      </rPr>
      <t>_BD, HP, CT, BH, VT</t>
    </r>
  </si>
  <si>
    <r>
      <rPr>
        <u/>
        <sz val="10"/>
        <color rgb="FF1155CC"/>
        <rFont val="Calibri"/>
      </rPr>
      <t>[SJBP]_Domino's Pizza_1k</t>
    </r>
    <r>
      <rPr>
        <sz val="10"/>
        <color rgb="FF000000"/>
        <rFont val="Calibri"/>
      </rPr>
      <t>250116_Domino pizza_11 cities</t>
    </r>
  </si>
  <si>
    <r>
      <rPr>
        <u/>
        <sz val="10"/>
        <color rgb="FF1155CC"/>
        <rFont val="Calibri"/>
      </rPr>
      <t>[SuperVIP]_Pizza Hut_18-20/07</t>
    </r>
    <r>
      <rPr>
        <sz val="10"/>
        <color rgb="FF000000"/>
        <rFont val="Calibri"/>
      </rPr>
      <t xml:space="preserve"> 241231_Pizza Hut_20 cities</t>
    </r>
  </si>
  <si>
    <r>
      <rPr>
        <u/>
        <sz val="10"/>
        <color rgb="FF1155CC"/>
        <rFont val="Calibri"/>
      </rPr>
      <t>[Win 2]_TH True Mart_Jul_SJBP</t>
    </r>
    <r>
      <rPr>
        <sz val="10"/>
        <color rgb="FF000000"/>
        <rFont val="Calibri"/>
      </rPr>
      <t>_250624_TH True Mart_15 cities</t>
    </r>
  </si>
  <si>
    <r>
      <rPr>
        <u/>
        <sz val="10"/>
        <color rgb="FF1155CC"/>
        <rFont val="Calibri"/>
      </rPr>
      <t>[VIP]_Domino's Pizza_25-27/07</t>
    </r>
    <r>
      <rPr>
        <sz val="10"/>
        <color rgb="FF000000"/>
        <rFont val="Calibri"/>
      </rPr>
      <t xml:space="preserve"> 250116_Domino pizza_11 cities</t>
    </r>
  </si>
  <si>
    <t>[Exclude NU] [PLF CP]_WC_Tiệc cuối tuần, giảm tưng bừng 105.000Đ</t>
  </si>
  <si>
    <r>
      <rPr>
        <u/>
        <sz val="10"/>
        <color rgb="FF1155CC"/>
        <rFont val="Calibri"/>
      </rPr>
      <t>[Win 2]_TH True Mart_Jul_SJBP</t>
    </r>
    <r>
      <rPr>
        <sz val="10"/>
        <rFont val="Calibri"/>
      </rPr>
      <t>_250624_TH True Mart_15 cities</t>
    </r>
  </si>
  <si>
    <r>
      <rPr>
        <u/>
        <sz val="10"/>
        <color rgb="FF1155CC"/>
        <rFont val="Calibri"/>
      </rPr>
      <t>[SJBP]_Lotteria_BAU</t>
    </r>
    <r>
      <rPr>
        <sz val="10"/>
        <color rgb="FF000000"/>
        <rFont val="Calibri"/>
      </rPr>
      <t xml:space="preserve"> 250424_Lotteria DI_32 cities</t>
    </r>
  </si>
  <si>
    <r>
      <rPr>
        <u/>
        <sz val="10"/>
        <color rgb="FF1155CC"/>
        <rFont val="Calibri"/>
      </rPr>
      <t xml:space="preserve">[SJBP]_Pizza Hut_1d
</t>
    </r>
    <r>
      <rPr>
        <sz val="10"/>
        <color rgb="FF000000"/>
        <rFont val="Calibri"/>
      </rPr>
      <t xml:space="preserve"> 241231_Pizza Hut_20 cities</t>
    </r>
  </si>
  <si>
    <r>
      <rPr>
        <u/>
        <sz val="10"/>
        <color rgb="FF1155CC"/>
        <rFont val="Calibri"/>
      </rPr>
      <t xml:space="preserve">[SJBP]_Gà Rán Popeyes_BOGO
</t>
    </r>
    <r>
      <rPr>
        <sz val="10"/>
        <color rgb="FF000000"/>
        <rFont val="Calibri"/>
      </rPr>
      <t>241231_Gà Rán Popeyes_9 cities</t>
    </r>
  </si>
  <si>
    <r>
      <rPr>
        <u/>
        <sz val="10"/>
        <color rgb="FF1155CC"/>
        <rFont val="Calibri"/>
      </rPr>
      <t>[Win 2]_Co.op Food_Aug_SJBP</t>
    </r>
    <r>
      <rPr>
        <sz val="10"/>
        <color rgb="FF000000"/>
        <rFont val="Calibri"/>
      </rPr>
      <t>_CT</t>
    </r>
  </si>
  <si>
    <r>
      <rPr>
        <u/>
        <sz val="10"/>
        <color rgb="FF1155CC"/>
        <rFont val="Calibri"/>
      </rPr>
      <t>[SJBP]_Domino's Pizza_1K</t>
    </r>
    <r>
      <rPr>
        <sz val="10"/>
        <rFont val="Calibri"/>
      </rPr>
      <t xml:space="preserve"> 250116_Domino pizza_11 cities</t>
    </r>
  </si>
  <si>
    <t>17-19h: [PLF CP]_SPFDay_Săn Deal Ăn Ngon giảm tới 75.000Đ
Text: Gà rán, Pizza, Nem nướng Nha Trang,... giảm tới 75K</t>
  </si>
  <si>
    <r>
      <rPr>
        <u/>
        <sz val="10"/>
        <color rgb="FF1155CC"/>
        <rFont val="Calibri"/>
      </rPr>
      <t>[Win 2]_Co.op Food_Aug_SJBP</t>
    </r>
    <r>
      <rPr>
        <sz val="10"/>
        <color rgb="FF000000"/>
        <rFont val="Calibri"/>
      </rPr>
      <t>_CT</t>
    </r>
  </si>
  <si>
    <t>17-19h: [PLF CP]_SPFDay_Săn Deal Ăn Ngon giảm tới 75.000Đ
Text: Lấu gà lá é, vịt quay, xiên nướng,... giảm đến 75.000Đ</t>
  </si>
  <si>
    <t>[PLF CP]_FS_Ăn Tối Siêu Flash Sale, Giảm 45%</t>
  </si>
  <si>
    <r>
      <rPr>
        <u/>
        <sz val="10"/>
        <color rgb="FF1155CC"/>
        <rFont val="Calibri"/>
      </rPr>
      <t>[Win 2]_TH True Mart_Aug_SJBP</t>
    </r>
    <r>
      <rPr>
        <sz val="10"/>
        <rFont val="Calibri"/>
      </rPr>
      <t>_250730_TH True Mart_17 cities</t>
    </r>
  </si>
  <si>
    <r>
      <rPr>
        <u/>
        <sz val="10"/>
        <color rgb="FF1155CC"/>
        <rFont val="Calibri"/>
      </rPr>
      <t>[Win 2]_TH True Mart_Aug_SJBP</t>
    </r>
    <r>
      <rPr>
        <sz val="10"/>
        <rFont val="Calibri"/>
      </rPr>
      <t>_250730_TH True Mart_17 cities</t>
    </r>
  </si>
  <si>
    <t>[PLF CP]_CM_Cheap Meal
Text:  Cơm gà, bún riêu, mì xào,... giá chỉ 30,000Đ, bao luôn phí ship
Others: [PLF CP]_BAU_Món Gì Cũng Ngon, Bữa Tối 0Đ</t>
  </si>
  <si>
    <t>[PLF CP]_Thematic_Ăn Tối No Nê, Giảm tới 45.000Đ</t>
  </si>
  <si>
    <r>
      <rPr>
        <u/>
        <sz val="10"/>
        <color rgb="FF1155CC"/>
        <rFont val="Calibri"/>
      </rPr>
      <t xml:space="preserve">[SuperVIP]_Gà Rán Popeyes_25-28/08
</t>
    </r>
    <r>
      <rPr>
        <sz val="10"/>
        <color rgb="FF000000"/>
        <rFont val="Calibri"/>
      </rPr>
      <t>241231_Gà Rán Popeyes_9 cities</t>
    </r>
  </si>
  <si>
    <t>[PLF CP]_Thematic_Thất Tịch Có Đôi, Freeship 0Đ
Text: Bún đậu mắm tôm, Nem nướng, Pizza,... tối thứ 6 bao trọn phí ship</t>
  </si>
  <si>
    <t>[PLF CP]_Thematic_Vi Vu Đón Lễ, Giảm Tới 35.000Đ</t>
  </si>
  <si>
    <t>[PLF CP]_WC_Thứ 6 Ngày Vàng, Giảm Không Giới Hạn
Text: Gà nướng, Pizza, Nem nướng Nha Trang,... giảm không giới hạn</t>
  </si>
  <si>
    <t>[PLF CP]_9.9_Siêu Deal Khai Tiệc, Giảm tới 99.000Đ</t>
  </si>
  <si>
    <r>
      <rPr>
        <u/>
        <sz val="10"/>
        <color rgb="FF1155CC"/>
        <rFont val="Calibri"/>
      </rPr>
      <t>[PNS]_Pepsi Baseline_Sep</t>
    </r>
    <r>
      <rPr>
        <sz val="10"/>
        <rFont val="Calibri"/>
      </rPr>
      <t>_CT, KH, BH, HP, Hue</t>
    </r>
  </si>
  <si>
    <t>[PLF CP]_BAU_Đặt món ăn tối, chỉ từ 40.000Đ
Text: Cơm gà, Bún bò, Mì hoành thánh,.. chỉ từ  40.000Đ</t>
  </si>
  <si>
    <t>[PLF CP]_BAU_Bữa tối đủ chất, giảm tới 50.000Đ
Text: Cơm tấm, Bún đậu, Mì gà tần,... giảm tới 50.000Đ</t>
  </si>
  <si>
    <t>[PLF CP]_WC_Thứ 4 Vạn Quán Ngon, Freeship 60.000Đ
Text: Cơm gà, Bún riêu, Mì quảng,... freeship 60.000Đ</t>
  </si>
  <si>
    <t>[PLF CP]_BAU_Bữa tối no nê, Freeship 0Đ
Text: Cơm tấm, bún bò, mì quảng,... freeship 0Đ</t>
  </si>
  <si>
    <r>
      <rPr>
        <u/>
        <sz val="10"/>
        <color rgb="FF1155CC"/>
        <rFont val="Calibri"/>
      </rPr>
      <t xml:space="preserve">[SuperVIP]_Gà Rán Popeyes_18-21/09
</t>
    </r>
    <r>
      <rPr>
        <sz val="10"/>
        <color rgb="FF000000"/>
        <rFont val="Calibri"/>
      </rPr>
      <t>241231_Gà Rán Popeyes_9 cities</t>
    </r>
  </si>
  <si>
    <r>
      <rPr>
        <u/>
        <sz val="10"/>
        <color rgb="FF1155CC"/>
        <rFont val="Calibri"/>
      </rPr>
      <t xml:space="preserve">[SJBP]_McDonald's_2t2
</t>
    </r>
    <r>
      <rPr>
        <sz val="10"/>
        <color rgb="FF000000"/>
        <rFont val="Calibri"/>
      </rPr>
      <t xml:space="preserve"> 250707_McDonald's_6 cities</t>
    </r>
  </si>
  <si>
    <t>[PLF CP]_Thematic_Đón Deal Trăng Tròn, Giảm 88.000Đ
Text: Cơm tấm, bún bò, mì xào,... giảm tới 88.000Đ</t>
  </si>
  <si>
    <t>[PLF CP]_BAU_Bữa tối đủ chất, giảm tới 50.000Đ
Text: Cơm tấm, Mì cay, Phở bò,... giảm tới 50.000Đ</t>
  </si>
  <si>
    <r>
      <rPr>
        <u/>
        <sz val="10"/>
        <color rgb="FF1155CC"/>
        <rFont val="Calibri"/>
      </rPr>
      <t xml:space="preserve">[SJBP]_McDonald's_BAU
</t>
    </r>
    <r>
      <rPr>
        <sz val="10"/>
        <rFont val="Calibri"/>
      </rPr>
      <t xml:space="preserve"> 250707_McDonald's_6 cities</t>
    </r>
  </si>
  <si>
    <r>
      <rPr>
        <u/>
        <sz val="10"/>
        <color rgb="FF1155CC"/>
        <rFont val="Calibri"/>
      </rPr>
      <t xml:space="preserve">[SJBP]_McDonald's_BAU
</t>
    </r>
    <r>
      <rPr>
        <sz val="10"/>
        <rFont val="Calibri"/>
      </rPr>
      <t xml:space="preserve"> 250707_McDonald's_6 cities</t>
    </r>
  </si>
  <si>
    <r>
      <rPr>
        <u/>
        <sz val="10"/>
        <color rgb="FF1155CC"/>
        <rFont val="Calibri"/>
      </rPr>
      <t>[Win 2]_TH True Mart_Sep_SJBP</t>
    </r>
    <r>
      <rPr>
        <sz val="10"/>
        <color rgb="FF000000"/>
        <rFont val="Calibri"/>
      </rPr>
      <t>_250730_TH True Mart_17 cities</t>
    </r>
  </si>
  <si>
    <t>[PLF CP]_WC_Tiệc cuối tuần, giảm tưng bừng 105.000Đ
Text: Lẩu gà lá é, Vịt quay, Pizza,... giảm 105.000Đ</t>
  </si>
  <si>
    <r>
      <rPr>
        <u/>
        <sz val="10"/>
        <color rgb="FF1155CC"/>
        <rFont val="Calibri"/>
      </rPr>
      <t xml:space="preserve">[SJBP]_McDonald's_2t2
</t>
    </r>
    <r>
      <rPr>
        <sz val="10"/>
        <rFont val="Calibri"/>
      </rPr>
      <t xml:space="preserve"> 250707_McDonald's_6 cities</t>
    </r>
  </si>
  <si>
    <r>
      <rPr>
        <u/>
        <sz val="10"/>
        <color rgb="FF1155CC"/>
        <rFont val="Calibri"/>
      </rPr>
      <t xml:space="preserve">[SJBP]_McDonald's_2t2
</t>
    </r>
    <r>
      <rPr>
        <sz val="10"/>
        <rFont val="Calibri"/>
      </rPr>
      <t xml:space="preserve"> 250707_McDonald's_6 cities</t>
    </r>
  </si>
  <si>
    <t>[PLF CP]_10.10_Siêu Deal Khai Tiệc, Giảm tới 60.000Đ
Text: Cơm gà xối mỡ, Mì hoành thánh, Miến gà,... giảm 60.000Đ</t>
  </si>
  <si>
    <r>
      <rPr>
        <u/>
        <sz val="10"/>
        <color rgb="FF1155CC"/>
        <rFont val="Calibri"/>
      </rPr>
      <t xml:space="preserve">[SJBP]_McDonald's_119k
</t>
    </r>
    <r>
      <rPr>
        <sz val="10"/>
        <rFont val="Calibri"/>
      </rPr>
      <t>250707_McDonald's_6 cities</t>
    </r>
  </si>
  <si>
    <r>
      <rPr>
        <u/>
        <sz val="10"/>
        <color rgb="FF1155CC"/>
        <rFont val="Calibri"/>
      </rPr>
      <t xml:space="preserve">[SJBP]_McDonald's_119k
</t>
    </r>
    <r>
      <rPr>
        <sz val="10"/>
        <color rgb="FF000000"/>
        <rFont val="Calibri"/>
      </rPr>
      <t>250707_McDonald's_6 cities</t>
    </r>
  </si>
  <si>
    <t>[PLF CP]_WC_Thứ 3 Ăn Ngon, Giảm 30.000Đ
Text: Cơm gà xối mỡ, Mì cay, Bún bò,... thứ 3 giảm 30.000Đ</t>
  </si>
  <si>
    <t>[PLF CP]_10.10_Tung Deal Toàn Sàn, Freeship 0Đ
Text: Cơm gà xối mỡ, Phở bò, Miến gà, Mì cay,... freeship 0Đ</t>
  </si>
  <si>
    <r>
      <rPr>
        <u/>
        <sz val="10"/>
        <color rgb="FF1155CC"/>
        <rFont val="Calibri"/>
      </rPr>
      <t xml:space="preserve">[SJBP]_Gà Rán Popeyes_BOGO
</t>
    </r>
    <r>
      <rPr>
        <sz val="10"/>
        <color rgb="FF000000"/>
        <rFont val="Calibri"/>
      </rPr>
      <t>241231_Gà Rán Popeyes_9 cities</t>
    </r>
  </si>
  <si>
    <r>
      <rPr>
        <u/>
        <sz val="10"/>
        <color rgb="FF1155CC"/>
        <rFont val="Calibri"/>
      </rPr>
      <t xml:space="preserve">[SJBP]_McDonald's_119k
</t>
    </r>
    <r>
      <rPr>
        <sz val="10"/>
        <rFont val="Calibri"/>
      </rPr>
      <t>250707_McDonald's_6 cities</t>
    </r>
  </si>
  <si>
    <r>
      <rPr>
        <u/>
        <sz val="10"/>
        <color rgb="FF1155CC"/>
        <rFont val="Calibri"/>
      </rPr>
      <t xml:space="preserve">[SJBP]_Gà Rán KFC_124k
</t>
    </r>
    <r>
      <rPr>
        <sz val="10"/>
        <rFont val="Calibri"/>
      </rPr>
      <t xml:space="preserve"> 241231_Gà Rán KFC_25 cities</t>
    </r>
  </si>
  <si>
    <t>[SJBP]_Gà Rán KFC_124k</t>
  </si>
  <si>
    <r>
      <rPr>
        <u/>
        <sz val="10"/>
        <color rgb="FF1155CC"/>
        <rFont val="Calibri"/>
      </rPr>
      <t xml:space="preserve">[SJBP]_Gà Rán Popeyes_BOGO
</t>
    </r>
    <r>
      <rPr>
        <sz val="10"/>
        <rFont val="Calibri"/>
      </rPr>
      <t>241231_Gà Rán Popeyes_9 cities</t>
    </r>
  </si>
  <si>
    <r>
      <rPr>
        <u/>
        <sz val="10"/>
        <color rgb="FF1155CC"/>
        <rFont val="Calibri"/>
      </rPr>
      <t xml:space="preserve">[SJBP]_Gà Rán Popeyes_BOGO
</t>
    </r>
    <r>
      <rPr>
        <sz val="10"/>
        <rFont val="Calibri"/>
      </rPr>
      <t>241231_Gà Rán Popeyes_9 cities</t>
    </r>
  </si>
  <si>
    <r>
      <rPr>
        <u/>
        <sz val="10"/>
        <color rgb="FF1155CC"/>
        <rFont val="Calibri"/>
      </rPr>
      <t>[Win 2]_TH True Mart_Oct</t>
    </r>
    <r>
      <rPr>
        <sz val="10"/>
        <color rgb="FF000000"/>
        <rFont val="Calibri"/>
      </rPr>
      <t>_250925_TH True Mart_18 cities</t>
    </r>
  </si>
  <si>
    <r>
      <rPr>
        <u/>
        <sz val="10"/>
        <color rgb="FF1155CC"/>
        <rFont val="Calibri"/>
      </rPr>
      <t>[Win 4]_Co.op Food_Oct_SJBP</t>
    </r>
    <r>
      <rPr>
        <sz val="10"/>
        <color rgb="FF000000"/>
        <rFont val="Calibri"/>
      </rPr>
      <t>_CT</t>
    </r>
  </si>
  <si>
    <r>
      <rPr>
        <u/>
        <sz val="10"/>
        <color rgb="FF1155CC"/>
        <rFont val="Calibri"/>
      </rPr>
      <t>[Win 2]_TH True Mart_Oct</t>
    </r>
    <r>
      <rPr>
        <sz val="10"/>
        <rFont val="Calibri"/>
      </rPr>
      <t>_250925_TH True Mart_18 cities</t>
    </r>
  </si>
  <si>
    <r>
      <rPr>
        <u/>
        <sz val="10"/>
        <color rgb="FF1155CC"/>
        <rFont val="Calibri"/>
      </rPr>
      <t xml:space="preserve">[SJBP]_McDonald's_3 được 6
</t>
    </r>
    <r>
      <rPr>
        <sz val="10"/>
        <color rgb="FF000000"/>
        <rFont val="Calibri"/>
      </rPr>
      <t xml:space="preserve"> 250707_McDonald's_6 cities</t>
    </r>
  </si>
  <si>
    <t>[PLF CP]_Thematic_Vui Halloween, Freeship Tới 45.000Đ</t>
  </si>
  <si>
    <r>
      <rPr>
        <u/>
        <sz val="10"/>
        <color rgb="FF1155CC"/>
        <rFont val="Calibri"/>
      </rPr>
      <t>[Alacarte CB]_Cơm Thố Anh Nguyễn_Nov.CB8</t>
    </r>
    <r>
      <rPr>
        <sz val="10"/>
        <color rgb="FF000000"/>
        <rFont val="Calibri"/>
      </rPr>
      <t>_250718_Cơm Thố Anh Nguyễn_11 cities</t>
    </r>
  </si>
  <si>
    <r>
      <rPr>
        <u/>
        <sz val="10"/>
        <color rgb="FF1155CC"/>
        <rFont val="Calibri"/>
      </rPr>
      <t xml:space="preserve">[SJBP]_McDonald's_2T2 </t>
    </r>
    <r>
      <rPr>
        <sz val="10"/>
        <color rgb="FF000000"/>
        <rFont val="Calibri"/>
      </rPr>
      <t xml:space="preserve"> 251025_McDonald's_7 cities</t>
    </r>
  </si>
  <si>
    <t>[PLF CP]_WC_Đầu Tuần Đặt Món, Ship Chỉ 12.000Đ</t>
  </si>
  <si>
    <r>
      <rPr>
        <u/>
        <sz val="10"/>
        <color rgb="FF1155CC"/>
        <rFont val="Calibri"/>
      </rPr>
      <t>[Alacarte CB]_TH True Mart_Nov_SJBP_CB9</t>
    </r>
    <r>
      <rPr>
        <sz val="10"/>
        <color rgb="FF000000"/>
        <rFont val="Calibri"/>
      </rPr>
      <t>_250925_TH True Mart_18 cities</t>
    </r>
  </si>
  <si>
    <r>
      <rPr>
        <u/>
        <sz val="10"/>
        <color rgb="FF1155CC"/>
        <rFont val="Calibri"/>
      </rPr>
      <t xml:space="preserve">[VIP]_Gà Rán Texas Chicken_17-20/11
</t>
    </r>
    <r>
      <rPr>
        <sz val="10"/>
        <color rgb="FF000000"/>
        <rFont val="Calibri"/>
      </rPr>
      <t>250102_Gà Rán Texas Chicken_6 cities</t>
    </r>
  </si>
  <si>
    <t>17-18h: [PLF CP]__Thematic_Siêu Deal Học Đường, Giảm tới 211.00Đ
Text HCM: Hanuri, Gà rán Chivago, Bún đậu mắm tôm Vua Đậu,... giảm tới 211.000Đ
Text: HN: Tiệm ăn 2129. Tiệm ăn Phanh Phanh, Shin Chicken,... giảm tới 211.000Đ
Text ĐN: Mì cay Kitachi, Bún đậu mắm tôm Bếp Quê, Mote Pizza,... giảm tới 211.000Đ
Text OTH: Gà rán, Bún đậu mắm tôm, Pizza, Món Hàn,... giảm tới 211.000Đ
18-19h: [PLF CP]_Thematic_ĐẠI TIỆC BỮA TỐI Giảm 50%
Text: Popeyes mua 1 tặng 1, Domino's Pizza chỉ 1.000Đ + voucher 80k, McDonald's mua 2 tặng 2</t>
  </si>
  <si>
    <t>[SJBP]_Pizza Hut_1T1</t>
  </si>
  <si>
    <t>[SJBP]_Gà Rán Popeyes_BAU</t>
  </si>
  <si>
    <t>[PLF CP]_12.12_Siêu Deal Đại Tiệc, Giảm tới 112.000Đ</t>
  </si>
  <si>
    <t>[VIP]_Domino's Pizza_12-14/12</t>
  </si>
  <si>
    <r>
      <rPr>
        <u/>
        <sz val="10"/>
        <color rgb="FF1155CC"/>
        <rFont val="Calibri"/>
      </rPr>
      <t>[Win 4]_Lotteria_Dec.VT</t>
    </r>
    <r>
      <rPr>
        <sz val="10"/>
        <color rgb="FF000000"/>
        <rFont val="Calibri"/>
      </rPr>
      <t>_VT</t>
    </r>
  </si>
  <si>
    <r>
      <rPr>
        <u/>
        <sz val="10"/>
        <color rgb="FF1155CC"/>
        <rFont val="Calibri"/>
      </rPr>
      <t>[Win 2]_TH True Mart_Dec_SJBP</t>
    </r>
    <r>
      <rPr>
        <sz val="10"/>
        <rFont val="Calibri"/>
      </rPr>
      <t>_250925_TH True Mart_18 cities</t>
    </r>
  </si>
  <si>
    <r>
      <rPr>
        <u/>
        <sz val="10"/>
        <color rgb="FF1155CC"/>
        <rFont val="Calibri"/>
      </rPr>
      <t>[Win 2]_TH True Mart_Dec_SJBP</t>
    </r>
    <r>
      <rPr>
        <sz val="10"/>
        <rFont val="Calibri"/>
      </rPr>
      <t>_250925_TH True Mart_18 cities</t>
    </r>
  </si>
  <si>
    <t>17h - 19h: [PLF CP]_SPFDay_Săn Deal Ăn Ngon giảm tới 75.000Đ
Text: Lẩu gà lá é, Vịt quay, Gà nướng,... giảm tới 75.000Đ</t>
  </si>
  <si>
    <r>
      <rPr>
        <u/>
        <sz val="10"/>
        <color rgb="FF1155CC"/>
        <rFont val="Calibri"/>
      </rPr>
      <t>[Alacarte CB]_TH True Mart_Dec_CB8_SJBP</t>
    </r>
    <r>
      <rPr>
        <sz val="10"/>
        <color rgb="FF000000"/>
        <rFont val="Calibri"/>
      </rPr>
      <t>_250925_TH True Mart_18 cities</t>
    </r>
  </si>
  <si>
    <r>
      <rPr>
        <u/>
        <sz val="10"/>
        <color rgb="FF1155CC"/>
        <rFont val="Calibri"/>
      </rPr>
      <t>[Alacarte CB]_TH True Mart_Dec_CB8_SJBP</t>
    </r>
    <r>
      <rPr>
        <sz val="10"/>
        <color rgb="FF000000"/>
        <rFont val="Calibri"/>
      </rPr>
      <t>_250925_TH True Mart_18 cities</t>
    </r>
  </si>
  <si>
    <r>
      <rPr>
        <u/>
        <sz val="10"/>
        <color rgb="FF1155CC"/>
        <rFont val="Calibri"/>
      </rPr>
      <t>[Alacarte CB]_Cơm Thố Anh Nguyễn_Dec.CB8</t>
    </r>
    <r>
      <rPr>
        <sz val="10"/>
        <color rgb="FF000000"/>
        <rFont val="Calibri"/>
      </rPr>
      <t>_250718_Cơm Thố Anh Nguyễn_11 cities</t>
    </r>
  </si>
  <si>
    <t>[PLF CP]_Thematic_Vui Tiệc Cuối Năm, Giảm tới 260.000Đ</t>
  </si>
  <si>
    <r>
      <rPr>
        <u/>
        <sz val="10"/>
        <color rgb="FF1155CC"/>
        <rFont val="Calibri"/>
      </rPr>
      <t>[PNS]_Pepsi Holistic_Dec</t>
    </r>
    <r>
      <rPr>
        <sz val="10"/>
        <rFont val="Calibri"/>
      </rPr>
      <t>_CT, KH, BH, HP, Hue, BD</t>
    </r>
  </si>
  <si>
    <r>
      <rPr>
        <u/>
        <sz val="10"/>
        <color rgb="FF1155CC"/>
        <rFont val="Calibri"/>
      </rPr>
      <t>[PNS]_Pepsi Holistic_Dec</t>
    </r>
    <r>
      <rPr>
        <sz val="10"/>
        <rFont val="Calibri"/>
      </rPr>
      <t>_CT, KH, BH, HP, Hue, BD</t>
    </r>
  </si>
  <si>
    <t>17-18h: [PLF CP]_Thematic_Deal Cuối Năm, Giảm tới 95.000Đ
Text: Tiệc tối thả ga, giảm ngay 95.000Đ
18-19h: [PLF CP]_Thematic_Tiệc Tối Thương Hiệu, Giảm Tới 50%</t>
  </si>
  <si>
    <r>
      <rPr>
        <u/>
        <sz val="10"/>
        <color rgb="FF1155CC"/>
        <rFont val="Calibri"/>
      </rPr>
      <t>[PNS]_Pepsi Baseline_Jan.26</t>
    </r>
    <r>
      <rPr>
        <sz val="10"/>
        <color rgb="FF000000"/>
        <rFont val="Calibri"/>
      </rPr>
      <t>_BH, KH, CT, HP, Huế, BD</t>
    </r>
  </si>
  <si>
    <r>
      <rPr>
        <u/>
        <sz val="10"/>
        <color rgb="FF1155CC"/>
        <rFont val="Calibri"/>
      </rPr>
      <t>[PNS]_Pepsi FF38_Jan.26</t>
    </r>
    <r>
      <rPr>
        <sz val="10"/>
        <color rgb="FF000000"/>
        <rFont val="Calibri"/>
      </rPr>
      <t>_BH, KH, CT, HP, Huế, BD</t>
    </r>
  </si>
  <si>
    <r>
      <rPr>
        <u/>
        <sz val="10"/>
        <color rgb="FF1155CC"/>
        <rFont val="Calibri"/>
      </rPr>
      <t>[PNS]_Pepsi FF38_Jan.26</t>
    </r>
    <r>
      <rPr>
        <sz val="10"/>
        <color rgb="FF000000"/>
        <rFont val="Calibri"/>
      </rPr>
      <t>_BH, KH, CT, HP, Huế, BD</t>
    </r>
  </si>
  <si>
    <r>
      <rPr>
        <u/>
        <sz val="10"/>
        <color rgb="FF1155CC"/>
        <rFont val="Calibri"/>
      </rPr>
      <t>[SJBP]_Domino's Pizza_Jan</t>
    </r>
    <r>
      <rPr>
        <sz val="10"/>
        <color rgb="FF000000"/>
        <rFont val="Calibri"/>
      </rPr>
      <t xml:space="preserve"> 240709_Domino pizza_7 cities</t>
    </r>
  </si>
  <si>
    <t>[SJBP]_Gà Rán Popeyes_OTH_Jan 241231_Gà Rán Popeyes_9 cities</t>
  </si>
  <si>
    <t>[VIP]_NutiFood Ngôi Nhà Dinh Dưỡng_Jan_Compensation</t>
  </si>
  <si>
    <t>[PLF CP]_Thematic_Tưng Bừng Liên Hoan, Freeship 88.000Đ</t>
  </si>
  <si>
    <r>
      <rPr>
        <u/>
        <sz val="10"/>
        <color rgb="FF1155CC"/>
        <rFont val="Calibri"/>
      </rPr>
      <t>[PNS]_Pepsi Baseline_Feb</t>
    </r>
    <r>
      <rPr>
        <sz val="10"/>
        <color rgb="FF000000"/>
        <rFont val="Calibri"/>
      </rPr>
      <t>_BH, KH, CT, HP, Huế, BD</t>
    </r>
  </si>
  <si>
    <t>[PLF CP]_WC_Thứ 6 Rộn Ràng, Giảm 50.000Đ"</t>
  </si>
  <si>
    <r>
      <rPr>
        <u/>
        <sz val="10"/>
        <color rgb="FF1155CC"/>
        <rFont val="Calibri"/>
      </rPr>
      <t xml:space="preserve"> [SJBP]_Gà Rán Popeyes_OTH_Feb</t>
    </r>
    <r>
      <rPr>
        <sz val="10"/>
        <rFont val="Calibri"/>
      </rPr>
      <t xml:space="preserve"> 241231_Gà Rán Popeyes_9 cities</t>
    </r>
  </si>
  <si>
    <r>
      <rPr>
        <u/>
        <sz val="10"/>
        <color rgb="FF1155CC"/>
        <rFont val="Calibri"/>
      </rPr>
      <t xml:space="preserve"> [SJBP]_Gà Rán Popeyes_OTH_Feb</t>
    </r>
    <r>
      <rPr>
        <sz val="10"/>
        <rFont val="Calibri"/>
      </rPr>
      <t xml:space="preserve"> 241231_Gà Rán Popeyes_9 cities</t>
    </r>
  </si>
  <si>
    <r>
      <rPr>
        <u/>
        <sz val="10"/>
        <color rgb="FF1155CC"/>
        <rFont val="Calibri"/>
      </rPr>
      <t>[SuperVIP]_Gà Rán Popeyes_Feb</t>
    </r>
    <r>
      <rPr>
        <sz val="10"/>
        <color rgb="FF000000"/>
        <rFont val="Calibri"/>
      </rPr>
      <t xml:space="preserve"> 241231_Gà Rán Popeyes_9 cities</t>
    </r>
  </si>
  <si>
    <r>
      <rPr>
        <u/>
        <sz val="10"/>
        <color rgb="FF1155CC"/>
        <rFont val="Calibri"/>
      </rPr>
      <t>[JBP]_Cơm Tấm Phúc Lộc Thọ_BAU</t>
    </r>
    <r>
      <rPr>
        <sz val="10"/>
        <color rgb="FF000000"/>
        <rFont val="Calibri"/>
      </rPr>
      <t xml:space="preserve"> Vung Tau, Dong Nai</t>
    </r>
  </si>
  <si>
    <r>
      <rPr>
        <u/>
        <sz val="10"/>
        <color rgb="FF1155CC"/>
        <rFont val="Calibri"/>
      </rPr>
      <t>[VIP]_Gà Rán Texas Chicken_Feb</t>
    </r>
    <r>
      <rPr>
        <sz val="10"/>
        <rFont val="Calibri"/>
      </rPr>
      <t xml:space="preserve"> 250102_Gà Rán Texas Chicken_6 cities</t>
    </r>
  </si>
  <si>
    <t>19:00 - 22:00</t>
  </si>
  <si>
    <r>
      <rPr>
        <u/>
        <sz val="10"/>
        <color rgb="FF1155CC"/>
        <rFont val="Calibri"/>
      </rPr>
      <t xml:space="preserve">[PLF CP]_BAU_Đặt món ăn tối, chỉ từ 40.000Đ
</t>
    </r>
    <r>
      <rPr>
        <sz val="10"/>
        <rFont val="Calibri"/>
      </rPr>
      <t>Mì Cay, Dimsum Chỉ Từ 40.000Đ</t>
    </r>
  </si>
  <si>
    <t>[PLF CP]_BAU_Ăn Sập Bốn Phương, giảm 18.000đ_All OTH
Mì Quảng, Bún Thịt Nướng Giảm 18.000Đ</t>
  </si>
  <si>
    <t>[PLF CP]_BAU_Ăn Sập Bốn Phương, giảm 18.000đ_All OTH
Bún Trộn, Mì Hoành Thánh Giảm 18.000Đ</t>
  </si>
  <si>
    <t>[PLF CP]_BAU_Bữa tối no nê, Freeship 0Đ
Bánh Canh, Bún Trộn Freeship 0Đ</t>
  </si>
  <si>
    <t>[PLF CP]_BAU_Món gì cũng ngon, bữa tối giảm 30.000Đ
Hủ Tiếu, Chân Gà Nướng Giảm 30.000Đ</t>
  </si>
  <si>
    <t>[PLF CP]_BAU_Ăn Sập Bốn Phương, giảm 18.000đ_All OTH
Mì Trộn, Cháo Ếch Giảm 18.000Đ</t>
  </si>
  <si>
    <t>[PLF CP]_BAU_Bữa tối no nê, Freeship 0Đ
Mì Sủi Cảo, Xôi Gà Freeship 0Đ</t>
  </si>
  <si>
    <t>[PLF CP]_BAU_Món gì cũng ngon, bữa tối giảm 30.000Đ
Bún Chả, Bánh Xèo Giảm 30.000Đ</t>
  </si>
  <si>
    <t>[PLF CP]_BAU_Đặt món ăn tối, chỉ từ 40.000Đ
Hoành Thánh, Bánh Canh Cua Chỉ Từ 40.000Đ</t>
  </si>
  <si>
    <t>[PLF CP]_BAU_Bữa tối đủ chất, giảm tới 70.000Đ
Heo Quay, Lẩu Thái Giảm 70.000Đ</t>
  </si>
  <si>
    <t>"[PLF CP]_BAU_Bữa tối no nê, Freeship 0Đ
Chân Gà, Bún Trộn Freeship 0Đ</t>
  </si>
  <si>
    <t>[PLF CP]_BAU_Món gì cũng ngon, bữa tối giảm 30.000Đ
Bò Lá Lốt, Bún Ốc Giảm 30.000Đ</t>
  </si>
  <si>
    <t>[PLF CP]_BAU_Ăn Sập Bốn Phương, giảm 18.000đ_All OTH
Hủ Tiếu Mực, Bánh Mì Thịt Nướng Giảm 18.000Đ</t>
  </si>
  <si>
    <t>[PLF CP]_BAU_Đặt món ăn tối, chỉ từ 40.000Đ
Bún Thịt Nướng, Cháo Ếch Chỉ 40.000Đ</t>
  </si>
  <si>
    <t>"[PLF CP]_BAU_Bữa tối no nê, Freeship 0Đ
Gà Ủ Muối, Mì Hoành Thánh Freeship 0Đ</t>
  </si>
  <si>
    <t>[PLF CP]_BAU_Bữa tối đủ chất, giảm tới 70.000Đ
Mì Cay, Dimsum Giảm 70.000Đ</t>
  </si>
  <si>
    <r>
      <rPr>
        <u/>
        <sz val="10"/>
        <color rgb="FF1155CC"/>
        <rFont val="Calibri"/>
      </rPr>
      <t>[SJBP]_Trà Sữa May Cha_BAU</t>
    </r>
    <r>
      <rPr>
        <sz val="10"/>
        <rFont val="Calibri"/>
      </rPr>
      <t xml:space="preserve"> 250102_Trà Sữa May Cha_7 cities
[PLF CP]_BAU_Bữa tối no nê, Freeship 0Đ
Bánh Xèo, Bún Thái Freeship 0Đ</t>
    </r>
  </si>
  <si>
    <t>"[PLF CP]_BAU_Đặt món ăn tối, chỉ từ 40.000Đ
Hủ Tiếu, Bún Sườn Chỉ Từ 40.000Đ</t>
  </si>
  <si>
    <t>[PLF CP]_BAU_Bữa tối đủ chất, giảm tới 50.000Đ
Bún Cá, Bánh Canh Giảm 50.000Đ</t>
  </si>
  <si>
    <t>"[PLF CP]_BAU_Món gì cũng ngon, bữa tối giảm 30.000Đ
Mì Trộn, Hủ Tiếu Giảm 30.000Đ"</t>
  </si>
  <si>
    <t>[PLF CP]_BAU_Đặt món ăn tối, chỉ từ 40.000Đ
Mì Ý, Dimsum Chỉ 40.000Đ</t>
  </si>
  <si>
    <t>[PLF CP]_BAU_Đặt món ăn tối, chỉ từ 40.000Đ
Mì Hoành Thánh,  Dimsum Chỉ 40.000Đ</t>
  </si>
  <si>
    <t>"[PLF CP]_BAU_Bữa tối no nê, Freeship 0Đ
Text:Bánh Canh Cua, Cháo Ếch Freeship 0Đ"</t>
  </si>
  <si>
    <t>": [PLF CP]_BAU_Bữa tối đủ chất, giảm tới 50.000Đ
Text: Bún Trộn, Bánh Xèo Giảm 50.000Đ"""</t>
  </si>
  <si>
    <t>"[PLF CP]_BAU_Món gì cũng ngon, bữa tối giảm 30.000Đ
Mì Trộn, Chân Gà Nướng Giảm 30.000Đ"</t>
  </si>
  <si>
    <t>[PLF CP]_BAU_Bữa tối no nê, Freeship 0Đ
Hủ Tiếu, Bánh Đa Cua Freeship 0Đ</t>
  </si>
  <si>
    <t>[PLF CP]_BAU_Ăn Sập Bốn Phương, giảm 18.000đ_All OTH
Mì Trộn, Cháo Sườn Giảm 18.000Đ</t>
  </si>
  <si>
    <r>
      <rPr>
        <u/>
        <sz val="10"/>
        <color rgb="FF1155CC"/>
        <rFont val="Calibri"/>
      </rPr>
      <t>[VIP]_Gong Cha_Feb</t>
    </r>
    <r>
      <rPr>
        <sz val="10"/>
        <rFont val="Calibri"/>
      </rPr>
      <t xml:space="preserve"> 20240506_Gong Cha_3 cities
"[PLF CP]_BAU_Món gì cũng ngon, bữa tối giảm 30.000Đ""""
Mì Hoành Thánh, Bún Bò Giảm 30.000Đ"</t>
    </r>
  </si>
  <si>
    <t>"[PLF CP]_BAU_Bữa tối no nê, Freeship 0Đ
Mì Quảng, Chè Thái Freeship 0Đ</t>
  </si>
  <si>
    <t>[PLF CP]_BAU_Đặt món ăn tối, chỉ từ 40.000Đ
Bún Bò, Nem Nướng Chỉ Từ 40.000Đ"</t>
  </si>
  <si>
    <t>[PLF CP]_BAU_Bữa tối no nê, Freeship 0Đ
Text:Bún Riêu Cua, Bánh Canh Freeship 0Đ</t>
  </si>
  <si>
    <t>[PLF CP]_14.2_Săn Deal Valentine, Giảm tới 95.000Đ
Mì Cay, Dimsum Giảm 95.000Đ</t>
  </si>
  <si>
    <t>[PLF CP]_BAU_Ăn Sập Bốn Phương, giảm 18.000đ_All OTH
Mì Trộn, Dimsum, Há Cảo Giảm 18.000Đ</t>
  </si>
  <si>
    <t>[PLF CP]_BAU_Đặt món ăn tối, chỉ từ 40.000Đ
Mì Xào Giòn, Bánh Canh Chỉ 40.000Đ</t>
  </si>
  <si>
    <t>[PLF CP]_BAU_Ăn Sập Bốn Phương, giảm 18.000đ_All OTH
Mì Trộn Tóp Mỡ, Cháo Ếch Giảm 18.000Đ</t>
  </si>
  <si>
    <t>[PLF CP]_BAU_Món gì cũng ngon, bữa tối giảm 30.000Đ
 Hủ Tiêu Mực,  Bún Cá Cay Giảm 30.000Đ</t>
  </si>
  <si>
    <t>[PLF CP]_BAU_Đặt món ăn tối, chỉ từ 40.000Đ
 Ốc, Bánh Tráng Cuốn Thịt Heo Chỉ 40.000Đ</t>
  </si>
  <si>
    <t>[PLF CP]_BAU_Đặt món ăn tối, chỉ từ 40.000Đ
Hoành Thánh, Bánh Canh Cua Chỉ Từ 40.000Đ"</t>
  </si>
  <si>
    <t>[PLF CP]_BAU_Đặt món ăn tối, chỉ từ 40.000Đ
Mì Vịt Tiềm, Hủ Tiếu Bò Viên Chỉ Từ 40.000Đ</t>
  </si>
  <si>
    <r>
      <rPr>
        <u/>
        <sz val="10"/>
        <color rgb="FF1155CC"/>
        <rFont val="Calibri"/>
      </rPr>
      <t xml:space="preserve">[SuperVIP]_Gà Rán KFC_01-03/03
</t>
    </r>
    <r>
      <rPr>
        <sz val="10"/>
        <rFont val="Calibri"/>
      </rPr>
      <t xml:space="preserve">241231_Gà Rán KFC_25 cities
[PLF CP]_BAU_Món gì cũng ngon, bữa tối giảm 30.000Đ
 Kimbap, Mì Trộn Giảm 30.000Đ
</t>
    </r>
  </si>
  <si>
    <r>
      <rPr>
        <u/>
        <sz val="10"/>
        <color rgb="FF1155CC"/>
        <rFont val="Calibri"/>
      </rPr>
      <t>[SJBP]_Trà Sữa May Cha_ps-50%_Mar</t>
    </r>
    <r>
      <rPr>
        <sz val="10"/>
        <rFont val="Calibri"/>
      </rPr>
      <t>250102_Trà Sữa May Cha_7 cities
"[PLF CP]_BAU_Món gì cũng ngon, bữa tối giảm 30.000Đ
Disum, Thịt Xiên Nướng Giảm 30.000Đ"</t>
    </r>
  </si>
  <si>
    <t>[PLF CP]_BAU_Bữa tối no nê, Freeship 0Đ
Mì Gà Tần, Cháo Sườn Freeship 0Đ</t>
  </si>
  <si>
    <t>[PLF CP]_BAU_Món gì cũng ngon, bữa tối giảm 30.000Đ""
Mì Hoành Thánh, Bún Bò Giảm 30.000Đ</t>
  </si>
  <si>
    <t>[PLF CP]_BAU_Ăn Sập Bốn Phương, giảm 18,000đ_All OTH
Mì Xào Hải Sản, Tré Trộn Giảm 18.000Đ</t>
  </si>
  <si>
    <t>"[PLF CP]_BAU_Đặt món ăn tối, chỉ từ 40.000Đ
Text:   Bún Riêu, Cháo Ếch Chỉ 40.000Đ</t>
  </si>
  <si>
    <t>[PLF CP]_BAU_Ăn Sập Bốn Phương, giảm 18,000đ_All OTH
Mì Quảng, Bún Thịt Nướng Giảm 18.000Đ</t>
  </si>
  <si>
    <t>"[PLF CP]_BAU_Món gì cũng ngon, bữa tối giảm 30.000Đ
Mì Cay, Bún Bò Giảm 30.000Đ"</t>
  </si>
  <si>
    <t>[PLF CP]_BAU_Món gì cũng ngon, bữa tối giảm 30.000Đ
Mì Quảng, Phá Lấu Giảm 30.000Đ</t>
  </si>
  <si>
    <t>"["[PLF CP]_BAU_Bữa tối no nê, Freeship 0Đ
Bánh Canh, Bún Trộn Freeship 0Đ"</t>
  </si>
  <si>
    <t>[PLF CP]_BAU_Ăn Sập Bốn Phương, giảm 18.000đ_All OTH
Mì Trộn, Bún Cá Măng Cay Giảm 18.000Đ</t>
  </si>
  <si>
    <t>[PLF CP]_WC_Thứ 4 Vui Vẻ, Miễn Phí Ship 
Hủ Tiếu Bò Viên, Cháo Ếch Freeship</t>
  </si>
  <si>
    <t>[PLF CP]_BAU_Bữa tối đủ chất, giảm tới 50.000Đ
Bún Bò, Disum, Há Cảo Giảm 50.000Đ</t>
  </si>
  <si>
    <t>[PLF CP]_BAU_Đặt món ăn tối, chỉ từ 40.000Đ
Mì Hoành Thánh, Chân Gà Sốt Thái Chỉ Từ 40.000Đ</t>
  </si>
  <si>
    <t>[PLF CP]_BAU_Món gì cũng ngon, bữa tối giảm 30.000Đ
Canh Bún, Chà Lụi Giảm 30.000Đ</t>
  </si>
  <si>
    <t>[PLF CP]_BAU_Bữa tối đủ chất, giảm tới 50.000Đ
 Cháo Ếch, Gà Popcorn Giảm 50.000Đ</t>
  </si>
  <si>
    <t>[PLF CP]_BAU_Bữa tối no nê, Freeship 0Đ
 Hù Tiếu Tomyum, Hoành Thánh Freeship 0Đ</t>
  </si>
  <si>
    <t>"[PLF CP]_BAU_Đặt món ăn tối, chỉ từ 40.000Đ
Hoành Thánh, Bánh Canh Cua Chỉ Từ 40.000Đ"</t>
  </si>
  <si>
    <t>[PLF CP]_BAU_Đặt món ăn tối, chỉ từ 40.000Đ
Mì Cay, Dimsum Chỉ Từ 40.000Đ</t>
  </si>
  <si>
    <r>
      <rPr>
        <sz val="10"/>
        <rFont val="Calibri"/>
      </rPr>
      <t xml:space="preserve"> </t>
    </r>
    <r>
      <rPr>
        <u/>
        <sz val="10"/>
        <color rgb="FF1155CC"/>
        <rFont val="Calibri"/>
      </rPr>
      <t xml:space="preserve">[SJBP]_Domino's Pizza_1K
</t>
    </r>
    <r>
      <rPr>
        <sz val="10"/>
        <rFont val="Calibri"/>
      </rPr>
      <t>250116_Domino pizza_11 cities
[PLF CP]_BAU_Ăn Sập Bốn Phương, giảm 18.000đ_All OTH
Bún Trộn, Mì Hoành Thánh Giảm 18.000Đ</t>
    </r>
  </si>
  <si>
    <t>"[PLF CP]_BAU_Món gì cũng ngon, bữa tối giảm 30.000Đ
Hủ Tiếu, Chân Gà Nướng Giảm 30.000Đ"</t>
  </si>
  <si>
    <t>"""[PLF CP]_BAU_Bữa tối no nê, Freeship 0Đ
Text:Bánh Canh Cua, Cháo Ếch Freeship 0Đ"""</t>
  </si>
  <si>
    <t>[PLF CP]_BAU_Món gì cũng ngon, bữa tối giảm 30.000Đ""""
Mì Hoành Thánh, Bún Bò Giảm 30.000Đ"</t>
  </si>
  <si>
    <t xml:space="preserve"> [PLF CP]_BAU_Bữa tối đủ chất, giảm tới 50.000Đ
Text: Bún Trộn, Bánh Xèo Giảm 50.000Đ</t>
  </si>
  <si>
    <r>
      <rPr>
        <u/>
        <sz val="10"/>
        <color rgb="FF1155CC"/>
        <rFont val="Calibri"/>
      </rPr>
      <t>[VIP]_Gong Cha_Apr</t>
    </r>
    <r>
      <rPr>
        <sz val="10"/>
        <rFont val="Calibri"/>
      </rPr>
      <t xml:space="preserve"> 20240506_Gong Cha_3 cities
"[PLF CP]_BAU_Ăn Sập Bốn Phương, giảm 18.000đ_All OTH
Mì Trộn, Cháo Ếch Giảm 18.000Đ"</t>
    </r>
  </si>
  <si>
    <t>"[PLF CP]_BAU_Món gì cũng ngon, bữa tối giảm 30.000Đ
Bún Chả, Bánh Xèo Giảm 30.000Đ"</t>
  </si>
  <si>
    <r>
      <rPr>
        <u/>
        <sz val="11"/>
        <color rgb="FF1155CC"/>
        <rFont val="Calibri"/>
      </rPr>
      <t xml:space="preserve">[SJBP]_Gà Rán Popeyes_BOGO
</t>
    </r>
    <r>
      <rPr>
        <sz val="11"/>
        <rFont val="Calibri"/>
      </rPr>
      <t>241231_Gà Rán Popeyes_9 cities</t>
    </r>
  </si>
  <si>
    <r>
      <rPr>
        <u/>
        <sz val="11"/>
        <color rgb="FF1155CC"/>
        <rFont val="Calibri"/>
      </rPr>
      <t xml:space="preserve">[SuperVIP]_Pizza Hut_28-30/04
</t>
    </r>
    <r>
      <rPr>
        <sz val="11"/>
        <rFont val="Calibri"/>
      </rPr>
      <t>241231_Pizza Hut_20 cities
[PLF CP]_BAU_Bữa tối đủ chất, giảm tới 50.000Đ
Cơm gà, mì quảng, cháo sườn... giảm tới 40.000Đ</t>
    </r>
  </si>
  <si>
    <r>
      <rPr>
        <u/>
        <sz val="10"/>
        <color rgb="FF1155CC"/>
        <rFont val="Calibri"/>
      </rPr>
      <t xml:space="preserve">[SuperVIP]_Pizza Hut_28-30/04
</t>
    </r>
    <r>
      <rPr>
        <sz val="10"/>
        <rFont val="Calibri"/>
      </rPr>
      <t>241231_Pizza Hut_20 cities
[PLF CP]_BAU_Món gì cũng ngon, bữa tối giảm 30.000Đ
Cơm Gà Xối Mỡ, Cháo Ếch, Chè... giảm tới 30.000Đ</t>
    </r>
  </si>
  <si>
    <r>
      <rPr>
        <u/>
        <sz val="10"/>
        <color rgb="FF1155CC"/>
        <rFont val="Calibri"/>
      </rPr>
      <t xml:space="preserve">[SuperVIP]_Pizza Hut_28-30/04
</t>
    </r>
    <r>
      <rPr>
        <sz val="10"/>
        <rFont val="Calibri"/>
      </rPr>
      <t>241231_Pizza Hut_20 cities
[PLF CP]_30.4 - 1.5_Đãi Tiệc Tại Gia, Giảm 199.000Đ
Tiệc tối mừng lễ, Giảm tới 199.000Đ</t>
    </r>
  </si>
  <si>
    <r>
      <rPr>
        <u/>
        <sz val="10"/>
        <color rgb="FF1155CC"/>
        <rFont val="Calibri"/>
      </rPr>
      <t xml:space="preserve">[SJBP]_Domino's Pizza_BOGO
</t>
    </r>
    <r>
      <rPr>
        <sz val="10"/>
        <rFont val="Calibri"/>
      </rPr>
      <t xml:space="preserve"> 250116_Domino pizza_11 cities
[PLF CP]_30.4 - 1.5_Ăn Mừng Đại Lễ, Giảm tới 444.000Đ
Mở tiệc mừng lễ, Giảm tới 444.000Đ</t>
    </r>
  </si>
  <si>
    <t>[PLF CP]_5.5 CP_Ăn Thả Ga, Giảm Không Giới Hạn
Phở, bún bò, Cháo sườn sụn... giảm không giới hạn</t>
  </si>
  <si>
    <t>[PLF CP]_5.5 CP_Ăn Thả Ga, Giảm Không Giới Hạn
Cuối tuần ăn ngon, giảm không giới hạn</t>
  </si>
  <si>
    <t>[PLF CP]_5.5 CP_Ngày Hè Sôi Động, Freeship 0Đ
Mì Bò, Bún đậu, Bánh Xèo Freeship 0D</t>
  </si>
  <si>
    <t>[PLF CP]_BAU_Món Ngon Mùa Hè, Freeship 20.000Đ
Sữa chua dẻo, chè bột lọc... vừa mát lạnh lại freeship</t>
  </si>
  <si>
    <t>[PLF CP]_BAU_Món Ngon Mùa Hè, Freeship 20.000Đ
Chè, kem, chân gà nướng... freeship 20.000Đ</t>
  </si>
  <si>
    <t>[PLF CP]_BAU_Bữa tối đủ chất, giảm tới 50.000Đ
Tối thứ 6, đặt Gà rán, cơm chiên.. giảm 50.000Đ</t>
  </si>
  <si>
    <t>[PLF CP]_BAU_Giải Nhiệt Ngày Hè, Freeship 20.000Đ
Trà sữa cốm, chè trôi nước, sữa chua... hạ nhiệt ngày hè</t>
  </si>
  <si>
    <t>[PLF CP]_Mother’s Day_Trao Deal Ngọt Ngào, Freeship tới 60.000Đ
Chốt deal cuối ngày, Freeship tới 60.000Đ</t>
  </si>
  <si>
    <t>[PLF CP]_Vesak_Vạn Món Thanh Đạm, Freeship 25.000Đ</t>
  </si>
  <si>
    <t>[PLF CP]_BAU_Ăn hết Việt Nam Bao liền nửa giá_ĐN + OTH
Vạn món đón hè, giảm 50%</t>
  </si>
  <si>
    <t xml:space="preserve">[PLF CP]_WC_Thứ 4 Vui Vẻ, Miễn Phí Ship </t>
  </si>
  <si>
    <t>19h - 22h [PLF CP]_Mid Month_Săn Deal Giữa Tháng, Giảm tới 75.000Đ
Chè bắp, trà sữa Đà Nẵng, bánh sầu riêng... giảm tới 75.000Đ</t>
  </si>
  <si>
    <r>
      <rPr>
        <u/>
        <sz val="10"/>
        <color rgb="FF1155CC"/>
        <rFont val="Calibri"/>
      </rPr>
      <t xml:space="preserve">[SuperVIP]_Pizza Hut_16-18/05
</t>
    </r>
    <r>
      <rPr>
        <sz val="10"/>
        <rFont val="Calibri"/>
      </rPr>
      <t>[PLF CP]_WC_Thứ 6 Rộn Ràng, Giảm 50.000Đ
Thứ 6 Tặng Deal Giảm 50.000Đ</t>
    </r>
  </si>
  <si>
    <t>[PLF CP]_SPFDay_Săn Deal Ăn Ngon giảm tới 75.000Đ
Chè bắp, bánh bông lan... săn deal ngọt ngào giảm 75K</t>
  </si>
  <si>
    <t>[SuperVIP]_Pizza Hut_16-18/05</t>
  </si>
  <si>
    <t>[PLF CP]_BAU_Món gì cũng ngon, bữa tối giảm 30.000Đ
Nem chua rán, Bánh mì que... giảm 30.000Đ</t>
  </si>
  <si>
    <t>[PLF CP]_WC_Tiệc cuối tuần, giảm tưng bừng 105.000Đ
Bún đậu mắm tôm, sủi cảo... giảm tới 105k</t>
  </si>
  <si>
    <t>[PLF CP]_BAU_Ăn đêm không lo phí ship
Mì quảng đêm, Cháo vịt... no nê bữa khuya</t>
  </si>
  <si>
    <t>[PLF CP]_WC_Thử Ngay Quán Mới, Giảm Tới 30.000Đ
Chốt deal cuối tuần, ăn ngon gần nhà gaimr 30.000Đ</t>
  </si>
  <si>
    <t>[PLF CP]_BAU_Món gì cũng ngon, bữa tối giảm 30.000Đ
Đừng quên bữa tối, ShopeeFood giảm 30.000Đ</t>
  </si>
  <si>
    <t xml:space="preserve"> [PLF CP]_BAU_Ăn hết Việt Nam Bao liền nửa giá_ĐN + OTH</t>
  </si>
  <si>
    <t xml:space="preserve"> [PLF CP]_BAU_Deal Cú Đêm, Freeship 20.000Đ</t>
  </si>
  <si>
    <t xml:space="preserve"> [PLF CP]_WC_Thứ 6 Ngày Vàng, Giảm Không Giới Hạn</t>
  </si>
  <si>
    <r>
      <rPr>
        <u/>
        <sz val="10"/>
        <color rgb="FF1155CC"/>
        <rFont val="Calibri"/>
      </rPr>
      <t xml:space="preserve">[SJBP]_Gà Rán Popeyes_BOGO
</t>
    </r>
    <r>
      <rPr>
        <sz val="10"/>
        <color rgb="FF000000"/>
        <rFont val="Calibri"/>
      </rPr>
      <t>241231_Gà Rán Popeyes_9 cities</t>
    </r>
  </si>
  <si>
    <t>[Exclude NU] [PLF CP]_Mid Month_Freeship Giữa Tháng, Giảm tới 60.000Đ</t>
  </si>
  <si>
    <t>[Exclude NU] [PLF CP]_BAU_Món Ngon Mùa Hè, Freeship 20.000Đ</t>
  </si>
  <si>
    <t>[PLF CP]_BAU_Deal Cú Đêm, Freeship 20.000Đ</t>
  </si>
  <si>
    <t>[Exclude NU] [PLF CP]_WC_Thứ 6 Ngày Vàng, Giảm Không Giới Hạn</t>
  </si>
  <si>
    <t>[PLF CP]_Thematic_Tiếp Sức Mùa Thi, Giảm tới 40.000Đ</t>
  </si>
  <si>
    <t>[Exclude NU] [PLF CP]_Thematic_Ăn Ngon Cùng Cả Nhà, Freeship tới 60.000Đ</t>
  </si>
  <si>
    <t>[Exclude NU] [PLF CP]_7.7_Mở Tiệc Linh Đình, Giảm tới 777.000Đ</t>
  </si>
  <si>
    <t>[Exclude NU] [PLF CP]_WC_Thứ 4 Vạn Quán Ngon, Freeship 60.000Đ</t>
  </si>
  <si>
    <r>
      <rPr>
        <u/>
        <sz val="10"/>
        <color rgb="FF1155CC"/>
        <rFont val="Calibri"/>
      </rPr>
      <t>[VIP]_Domino's Pizza_11-13/07</t>
    </r>
    <r>
      <rPr>
        <sz val="10"/>
        <color rgb="FF000000"/>
        <rFont val="Calibri"/>
      </rPr>
      <t>250116_Domino pizza_11 cities</t>
    </r>
  </si>
  <si>
    <t>[PLF CP]_Mid Month_Siêu Deal Giữa Tháng, Giảm tới 35.000Đ
Cơm tấm đêm, cháo ếch Singapore... giảm 35k</t>
  </si>
  <si>
    <t>[Exclude NU] [PLF CP]_SPFDay_Săn Deal Ăn Ngon giảm tới 75.000Đ</t>
  </si>
  <si>
    <t>[PLF CP]_Thematic_Mở Tiệc Ngày Hè, Giảm Tới 50.000Đ
Gà rán, bún riêu, cháo sườn... giảm tới 50.000Đ</t>
  </si>
  <si>
    <t>[PLF CP]_BAU_Đặt Là Có Mã, Freeship 10.000Đ_ĐN + OTH</t>
  </si>
  <si>
    <t>[PLF CP]_8.8_Món Ngon Mọi Miền, Giảm tới 50%</t>
  </si>
  <si>
    <t>[PLF CP]_BAU_Triệu Món Ngon, Freeship 15.000Đ_All OTH
Mì gà, cháo ếch, bún bò... freeship 15k</t>
  </si>
  <si>
    <t>[PLF CP]_BAU_Ăn Sập Bốn Phương, giảm 18.000Đ_All OTH</t>
  </si>
  <si>
    <r>
      <rPr>
        <strike/>
        <sz val="10"/>
        <color rgb="FF000000"/>
        <rFont val="Calibri"/>
      </rPr>
      <t xml:space="preserve">[PLF CP]_Thematic_Món Ngon Phải Thử, Chỉ 0Đ
</t>
    </r>
    <r>
      <rPr>
        <sz val="10"/>
        <color rgb="FF000000"/>
        <rFont val="Calibri"/>
      </rPr>
      <t>[PLF CP]_BAU_Món Gì Cũng Ngon, Bữa Tối 0Đ</t>
    </r>
  </si>
  <si>
    <r>
      <rPr>
        <strike/>
        <sz val="10"/>
        <color theme="1"/>
        <rFont val="Calibri"/>
      </rPr>
      <t xml:space="preserve">[PLF CP]_Thematic_Ăn Tối No Nê, Giảm tới 45.000Đ
[PLF CP]_Thematic_Quán Ngon Quanh Đây, Giảm tới 60.000Đ
</t>
    </r>
    <r>
      <rPr>
        <sz val="10"/>
        <color theme="1"/>
        <rFont val="Calibri"/>
      </rPr>
      <t>[PLF CP]_BAU_Món gì cũng ngon, bữa tối giảm 30.000Đ</t>
    </r>
  </si>
  <si>
    <r>
      <rPr>
        <strike/>
        <sz val="10"/>
        <color theme="1"/>
        <rFont val="Calibri"/>
      </rPr>
      <t xml:space="preserve">[PLF CP]_Thematic_Quán Ngon Quanh Đây, Giảm tới 60.000Đ
</t>
    </r>
    <r>
      <rPr>
        <sz val="10"/>
        <color theme="1"/>
        <rFont val="Calibri"/>
      </rPr>
      <t>[PLF CP]_BAU_Bữa tối đủ chất, giảm tới 50.000Đ</t>
    </r>
  </si>
  <si>
    <t>19-21h: [PLF CP]_Mid Month Sale_Siêu Deal Giữa Tháng, Giảm tới 35.000Đ
Text: Gà rán, Món Hàn, Bún đậu, Mì cay,... giảm tới 35k</t>
  </si>
  <si>
    <t xml:space="preserve"> [PLF CP]_BAU_Siêu Tiệc Giảm 99,000 đồng</t>
  </si>
  <si>
    <t xml:space="preserve">19-21H: [PLF CP]_SPFDay_Mở Tiệc Rộn Ràng, Giảm Tới 70.000Đ
Text: Gà nướng, Dimsum, Lẩu bò,... giảm tới 70.000Đ
21-22H: [PLF CP]_SPFDay_Siêu Deal Ăn Uống, Giảm tới 50%
Text: Mì xào hải sản, cơm sườn, cháo ếch,... giảm tới 50%                </t>
  </si>
  <si>
    <t>[PLF CP]_CM_Cheap Meal
Text: Cơm tấm, Cháo ếch, Bún bò,... giá chỉ 30.000Đ bao luôn phí ship
[PLF CP]_BAU_Món Gì Cũng Ngon, Bữa Tối 0Đ</t>
  </si>
  <si>
    <t>[PLF CP]_Thematic_Thất Tịch Có Đôi, Freeship 0Đ
Text: Cơm gà, Bún bò, Mì quảng,... ngon rẻ bao phí ship</t>
  </si>
  <si>
    <t>[PLF CP]_BAU_Đặt món ăn tối, chỉ từ 40.000Đ
Text: Cơm gà, Phở bò, Mì quảng,... chỉ từ 40.000Đ</t>
  </si>
  <si>
    <t>[PLF CP]_Thematic_Quán Quen Gần Nhà, Freeship 60.000Đ</t>
  </si>
  <si>
    <t>[PLF CP]_WC_Món Ngon Giữa Tuần, Giảm Tới 25.000Đ
Text: Cơm chiên, Mì xào, Súp cua,... giảm tới 25.000Đ</t>
  </si>
  <si>
    <t>[PLF CP]_BAU_Bữa tối no nê, Freeship 0Đ
Text: Cơm tấm, Bún bò, Mì xào,... bao trọn phí ship</t>
  </si>
  <si>
    <t>[PLF CP]_WC_Quán Hot Gần Xa, Freeship 60.000Đ
Text: Cơm gà, Mì xào, Hủ tiếu mì,... freeship 60.000Đ</t>
  </si>
  <si>
    <t>[PLF CP]_BAU_Bữa tối no nê, Freeship 0Đ
Text: Cơm chiên, mì xào, cháo sườn,... freeship 0Đ</t>
  </si>
  <si>
    <t>[PLF CP]_BAU_Bữa tối no nê, Freeship 0Đ
Text: Cơm rang, Mì xào, Cháo ếch,... freeship 0Đ</t>
  </si>
  <si>
    <t>[PLF CP]_BAU_Bữa tối đủ chất, giảm tới 50.000Đ
Text: Cơm tấm, Gà rán, Mì cay,... giảm tới 50.000Đ</t>
  </si>
  <si>
    <t>[PLF CP]_10.10_Tung Deal Toàn Sàn, Freeship 0Đ
Text: Cơm tấm, Mì cay, Phở bò,... freeship 0Đ</t>
  </si>
  <si>
    <t xml:space="preserve">[PLF CP]_10.10_Siêu Deal Khai Tiệc, Giảm tới 110.000Đ
Text: </t>
  </si>
  <si>
    <t>[PLF CP]_10.10_Siêu Deal Khai Tiệc, Giảm tới 50%
Text: Mì xào, Súp cua, Cháo ếch,... giảm 50%</t>
  </si>
  <si>
    <t>[PLF CP]_BAU_Bữa tối đủ chất, giảm tới 50.000Đ
Text: Cháo sườn, Mì hoành thánh, Bún đậu mắm tôm,... giảm tới 50.000Đ</t>
  </si>
  <si>
    <r>
      <rPr>
        <u/>
        <sz val="10"/>
        <color rgb="FF1155CC"/>
        <rFont val="Calibri"/>
      </rPr>
      <t xml:space="preserve">[SJBP]_Gà Rán Popeyes_BOGO
</t>
    </r>
    <r>
      <rPr>
        <sz val="10"/>
        <rFont val="Calibri"/>
      </rPr>
      <t>241231_Gà Rán Popeyes_9 cities</t>
    </r>
  </si>
  <si>
    <t xml:space="preserve">[PLF CP]_Thematic_Deal Mừng Phái Đẹp, Giảm tới 199.000Đ
Text: Lẩu bò, sườn nướng BBQ, Pizza,... 199.000Đ
</t>
  </si>
  <si>
    <t>[PLF CP]_Thematic_Mở Tiệc Halloween, Giảm Tới 75.000Đ</t>
  </si>
  <si>
    <t>19-20h: [PLF CP]_Thematic_Tiệc Tối Khao Cả Lớp, Giảm Không Giới Hạn
Text: Lẩu gà lá é, Gà nướng, Vịt quay,... mở tiệc giảm không giới hạn"
20-21h: [PLF CP]__Thematic_Siêu Deal Học Đường, Giảm tới 211.00Đ
Text: Nhập mã 2011SIEUDEAL211 giảm 25%, tối đa 211.000Đ cho đơn từ 60.000đ"
21-22h: [PLF CP]_Thematic_Mừng Ngày Nhà Giáo, Freeship tới 60.000Đ</t>
  </si>
  <si>
    <t>[PLF CP]_Thematic_Siêu Deal Black Friday, Giảm tới 111.000Đ
Text: Cơm chiên, Mì hoành thánh, Cháo sườn,... giảm đến 111.000Đ</t>
  </si>
  <si>
    <t>19h - 21h: [PLF CP]_SPFDay_Săn Deal Ăn Ngon giảm tới 75.000Đ
Text: Lẩu bò, sườn nướng BBQ, Pizza,... giảm tới 75.000Đ
21h - 22h: [PLF CP]_SPFDay_Ăn Thả Ga, Freeship 0Đ
Text: Cơm gà, Mì cay, Cá viên chiên, Trà sữa,... freeship 0Đ</t>
  </si>
  <si>
    <t>[PLF CP]_Thematic_Món Ngon Freeship tới 66.000Đ</t>
  </si>
  <si>
    <t>[PLF CP]_Thematic_Mở Tiệc Tưng Bừng Giảm 88.000Đ</t>
  </si>
  <si>
    <t>19-20h: [PLF CP]_Thematic_Deal Cuối Năm, Giảm tới 95.000Đ
Text: Lẩu gà lá é, Gà nướng, Vịt quay,... tiệc tối giảm tới 95.000Đ
20-21h: [PLF CP]__Thematic_Vui Tiệc Cuối Năm, Giảm tới 260.000Đ
Nhập mã 3112YEP260 giảm 25%, tối đa 260.000Đ cho đơn từ 60.000đ
21-22h: [PLF CP]_Thematic_Mở Tiệc Tưng Bừng Giảm 88.000Đ</t>
  </si>
  <si>
    <t>[PLF CP]_Thematic_Vạn Deal Rộn Ràng, Giảm tới 88.0000Đ</t>
  </si>
  <si>
    <r>
      <rPr>
        <sz val="10"/>
        <rFont val="Calibri"/>
      </rPr>
      <t>(19g - 20g45)</t>
    </r>
    <r>
      <rPr>
        <sz val="10"/>
        <color rgb="FF000000"/>
        <rFont val="Calibri"/>
      </rPr>
      <t xml:space="preserve">
</t>
    </r>
    <r>
      <rPr>
        <u/>
        <sz val="10"/>
        <color rgb="FF1155CC"/>
        <rFont val="Calibri"/>
      </rPr>
      <t xml:space="preserve">[VIP]_NutiFood Ngôi Nhà Dinh Dưỡng_Jan_Compensation
</t>
    </r>
    <r>
      <rPr>
        <sz val="10"/>
        <rFont val="Calibri"/>
      </rPr>
      <t>(20h45 -22h) [PLF CP]_WC_Thứ 6 Rộn Ràng, Giảm 50.000Đ</t>
    </r>
  </si>
  <si>
    <t>22:00 - 01:00</t>
  </si>
  <si>
    <t>[PLF CP_add]_BAU_X9FREESHIP
Text: Món Ngon Ăn Khuya, Freeship Tận Nơi</t>
  </si>
  <si>
    <r>
      <rPr>
        <u/>
        <sz val="10"/>
        <color rgb="FF1155CC"/>
        <rFont val="Calibri"/>
      </rPr>
      <t xml:space="preserve">[Mart]_BAU_Deal Tiện Lợi_Miễn phí ship
</t>
    </r>
    <r>
      <rPr>
        <sz val="10"/>
        <rFont val="Calibri"/>
      </rPr>
      <t>"[PLF CP_add]_BAU_X9FREESHIP
Text: Món Ngon Ăn Khuya, Freeship Tận Nơi"</t>
    </r>
  </si>
  <si>
    <r>
      <rPr>
        <u/>
        <sz val="10"/>
        <color rgb="FF1155CC"/>
        <rFont val="Calibri"/>
      </rPr>
      <t xml:space="preserve">[Mart]_BAU_Deal Tiện Lợi_Giảm 23.000Đ
</t>
    </r>
    <r>
      <rPr>
        <sz val="10"/>
        <color rgb="FF000000"/>
        <rFont val="Calibri"/>
      </rPr>
      <t>"[PLF CP_add]_BAU_X9FREESHIP
Text: Món Ngon Ăn Khuya, Freeship Tận Nơi"</t>
    </r>
  </si>
  <si>
    <r>
      <rPr>
        <u/>
        <sz val="10"/>
        <color rgb="FF1155CC"/>
        <rFont val="Calibri"/>
      </rPr>
      <t xml:space="preserve">[Mart]_BAU_Deal Tiện Lợi_Giảm đến 70.000Đ
</t>
    </r>
    <r>
      <rPr>
        <sz val="10"/>
        <rFont val="Calibri"/>
      </rPr>
      <t>[PLF CP_add]_BAU_X9FREESHIP
Text: Món Ngon Ăn Khuya, Freeship Tận Nơi"</t>
    </r>
  </si>
  <si>
    <r>
      <rPr>
        <u/>
        <sz val="10"/>
        <color rgb="FF1155CC"/>
        <rFont val="Calibri"/>
      </rPr>
      <t xml:space="preserve">[Mart]_BAU_Deal Tiện Lợi_Miễn phí ship
</t>
    </r>
    <r>
      <rPr>
        <sz val="10"/>
        <rFont val="Calibri"/>
      </rPr>
      <t>"[PLF CP_add]_BAU_X9FREESHIP
Text: Món Ngon Ăn Khuya, Freeship Tận Nơi"</t>
    </r>
  </si>
  <si>
    <r>
      <rPr>
        <u/>
        <sz val="10"/>
        <color rgb="FF1155CC"/>
        <rFont val="Calibri"/>
      </rPr>
      <t xml:space="preserve">[Mart]_BAU_Deal Tiện Lợi_Miễn phí ship
</t>
    </r>
    <r>
      <rPr>
        <sz val="10"/>
        <rFont val="Calibri"/>
      </rPr>
      <t>[PLF CP_add]_Tết_Mừng Tết Đến, Freeship tới 88.000Đ</t>
    </r>
  </si>
  <si>
    <r>
      <rPr>
        <u/>
        <sz val="10"/>
        <color rgb="FF1155CC"/>
        <rFont val="Calibri"/>
      </rPr>
      <t xml:space="preserve">[Mart]_BAU_Deal Tiện Lợi_Giảm 23.000Đ
</t>
    </r>
    <r>
      <rPr>
        <sz val="10"/>
        <rFont val="Calibri"/>
      </rPr>
      <t>"[PLF CP_add]_BAU_X9FREESHIP
Text: Món Ngon Ăn Khuya, Freeship Tận Nơi"</t>
    </r>
  </si>
  <si>
    <t>"[PLF CP_add]_BAU_X9FREESHIP
Text: Món Ngon Ăn Khuya, Freeship Tận Nơi"</t>
  </si>
  <si>
    <r>
      <rPr>
        <u/>
        <sz val="10"/>
        <color rgb="FF1155CC"/>
        <rFont val="Calibri"/>
      </rPr>
      <t xml:space="preserve">[Mart]_BAU_Deal Tiện Lợi_Miễn phí ship
</t>
    </r>
    <r>
      <rPr>
        <sz val="10"/>
        <rFont val="Calibri"/>
      </rPr>
      <t>"""[PLF CP_add]_BAU_X9FREESHIP
Text: Món Ngon Ăn Khuya, Freeship Tận Nơi"""</t>
    </r>
  </si>
  <si>
    <r>
      <rPr>
        <u/>
        <sz val="10"/>
        <color rgb="FF1155CC"/>
        <rFont val="Calibri"/>
      </rPr>
      <t xml:space="preserve">[Mart]_BAU_Deal Tiện Lợi_Giảm 22.000Đ
</t>
    </r>
    <r>
      <rPr>
        <sz val="10"/>
        <rFont val="Calibri"/>
      </rPr>
      <t>"[PLF CP_add]_BAU_X9FREESHIP
Text: Món Ngon Ăn Khuya, Freeship Tận Nơi"</t>
    </r>
  </si>
  <si>
    <r>
      <rPr>
        <u/>
        <sz val="10"/>
        <color rgb="FF1155CC"/>
        <rFont val="Calibri"/>
      </rPr>
      <t xml:space="preserve">[Mart]_BAU_Deal Tiện Lợi_Miễn phí ship
</t>
    </r>
    <r>
      <rPr>
        <sz val="10"/>
        <rFont val="Calibri"/>
      </rPr>
      <t>"[PLF CP_add]_BAU_X9FREESHIP
Text: Món Ngon Ăn Khuya, Freeship Tận Nơi"</t>
    </r>
  </si>
  <si>
    <r>
      <rPr>
        <u/>
        <sz val="10"/>
        <color rgb="FF1155CC"/>
        <rFont val="Calibri"/>
      </rPr>
      <t xml:space="preserve">[Mart]_BAU_Deal Tiện Lợi_Miễn Phí Ship 
</t>
    </r>
    <r>
      <rPr>
        <sz val="10"/>
        <rFont val="Calibri"/>
      </rPr>
      <t>"[PLF CP_add]_BAU_X9FREESHIP
Text: Món Ngon Ăn Khuya, Freeship Tận Nơi"</t>
    </r>
  </si>
  <si>
    <r>
      <rPr>
        <u/>
        <sz val="10"/>
        <color rgb="FF1155CC"/>
        <rFont val="Calibri"/>
      </rPr>
      <t xml:space="preserve">[Mart]_BAU_Deal Tiện Lợi_Giảm 22.000Đ  
</t>
    </r>
    <r>
      <rPr>
        <sz val="10"/>
        <rFont val="Calibri"/>
      </rPr>
      <t>"[PLF CP_add]_BAU_X9FREESHIP
Text: Món Ngon Ăn Khuya, Freeship Tận Nơi"</t>
    </r>
  </si>
  <si>
    <r>
      <rPr>
        <u/>
        <sz val="10"/>
        <color rgb="FF1155CC"/>
        <rFont val="Calibri"/>
      </rPr>
      <t xml:space="preserve">[Mart]_BAU_Deal Tiện Lợi_Miễn Phí Ship 
</t>
    </r>
    <r>
      <rPr>
        <sz val="10"/>
        <rFont val="Calibri"/>
      </rPr>
      <t>[PLF CP_add]_BAU_X9FREESHIP
Text: Món Ngon Ăn Khuya, Freeship Tận Nơi</t>
    </r>
  </si>
  <si>
    <t>22h - 24h [PLF CP]_Mid Month_Freeship Giữa Tháng, Giảm tới 60.000Đ
Mì xào, bánh tráng nướng, gà rán đêm... freeship tới 60.000Đ</t>
  </si>
  <si>
    <t>21-01H: [PLF CP]_Mid Month Sale_Siêu Deal Giữa Tháng, Giảm tới 50%
Cháo sườn, Súp cua, Phở gà,... ăn đêm chỉ nửa giá</t>
  </si>
  <si>
    <t xml:space="preserve">[PLF CP]_SPFDay_Siêu Deal Ăn Uống, Giảm tới 50% 
Text: Mì xào hải sản, cơm sườn, cháo ếch,... giảm tới 50%                </t>
  </si>
  <si>
    <t>[PLF CP]_Thematic_Đặt Đơn Nhóm, Mua Nhiều Giảm Nhiều
Đặt trước tiệc #20.10 - Mua nhiều giảm nhiều</t>
  </si>
  <si>
    <t>[PLF CP]_Thematic_Lớp Càng Đông Deal Càng To
Text: Đặt trước tiệc #20.11 - Mua nhiều giảm nhiều</t>
  </si>
  <si>
    <t>22h - 24h: [PLF CP]_SPFDay_Săn Deal Ăn Ngon giảm tới 75.000Đ
Text: Mì xào, Cháo sườn, Súp cua, Trà sữa,... giảm tới 75.000Đ</t>
  </si>
  <si>
    <r>
      <rPr>
        <strike/>
        <sz val="10"/>
        <color theme="1"/>
        <rFont val="Calibri"/>
      </rPr>
      <t xml:space="preserve">[Mass Ads]_Onboarding
</t>
    </r>
    <r>
      <rPr>
        <sz val="10"/>
        <color theme="1"/>
        <rFont val="Calibri"/>
      </rPr>
      <t>[PLF CP_add]_BAU_Deal Cú Đêm, Freeship 20.000Đ</t>
    </r>
  </si>
  <si>
    <r>
      <rPr>
        <b/>
        <sz val="10"/>
        <color rgb="FFFF0000"/>
        <rFont val="Calibri"/>
      </rPr>
      <t>1st</t>
    </r>
    <r>
      <rPr>
        <sz val="10"/>
        <color theme="1"/>
        <rFont val="Calibri"/>
      </rPr>
      <t xml:space="preserve"> Scroll 0-8h</t>
    </r>
  </si>
  <si>
    <r>
      <rPr>
        <u/>
        <sz val="10"/>
        <color rgb="FF1155CC"/>
        <rFont val="Calibri"/>
      </rPr>
      <t>[SJBP]_Starbucks Coffee_BOGO 2/1</t>
    </r>
    <r>
      <rPr>
        <sz val="10"/>
        <color rgb="FF000000"/>
        <rFont val="Calibri"/>
      </rPr>
      <t xml:space="preserve"> 240620_Starbucks Coffee_5 cities</t>
    </r>
  </si>
  <si>
    <r>
      <rPr>
        <u/>
        <sz val="10"/>
        <color rgb="FF1155CC"/>
        <rFont val="Calibri"/>
      </rPr>
      <t>[SJBP]_The Coffee House_WC</t>
    </r>
    <r>
      <rPr>
        <sz val="10"/>
        <color rgb="FF000000"/>
        <rFont val="Calibri"/>
      </rPr>
      <t xml:space="preserve"> 241231_The Coffee House_7 cities</t>
    </r>
  </si>
  <si>
    <r>
      <rPr>
        <u/>
        <sz val="10"/>
        <color rgb="FF1155CC"/>
        <rFont val="Calibri"/>
      </rPr>
      <t xml:space="preserve">[VIP]_Pizza Hut_03-05/01
</t>
    </r>
    <r>
      <rPr>
        <u/>
        <sz val="10"/>
        <color rgb="FF000000"/>
        <rFont val="Calibri"/>
      </rPr>
      <t>241231_Pizza Hut_20 cities</t>
    </r>
  </si>
  <si>
    <r>
      <rPr>
        <u/>
        <sz val="10"/>
        <color rgb="FF1155CC"/>
        <rFont val="Calibri"/>
      </rPr>
      <t xml:space="preserve">[VIP]_Pizza Hut_03-05/01
</t>
    </r>
    <r>
      <rPr>
        <u/>
        <sz val="10"/>
        <color rgb="FF000000"/>
        <rFont val="Calibri"/>
      </rPr>
      <t>241231_Pizza Hut_20 cities</t>
    </r>
  </si>
  <si>
    <r>
      <rPr>
        <u/>
        <sz val="10"/>
        <color rgb="FF1155CC"/>
        <rFont val="Calibri"/>
      </rPr>
      <t>[SuperVIP]_The Coffee House_6-8.1</t>
    </r>
    <r>
      <rPr>
        <sz val="10"/>
        <color rgb="FF000000"/>
        <rFont val="Calibri"/>
      </rPr>
      <t xml:space="preserve"> 241231_The Coffee House_7 cities</t>
    </r>
  </si>
  <si>
    <r>
      <rPr>
        <u/>
        <sz val="10"/>
        <color rgb="FF1155CC"/>
        <rFont val="Calibri"/>
      </rPr>
      <t>[SuperVIP]_Highlands Coffee_6-10.1</t>
    </r>
    <r>
      <rPr>
        <sz val="10"/>
        <color rgb="FF000000"/>
        <rFont val="Calibri"/>
      </rPr>
      <t xml:space="preserve"> 241231_Highlands Coffee_36 cities</t>
    </r>
  </si>
  <si>
    <r>
      <rPr>
        <u/>
        <sz val="10"/>
        <color rgb="FF1155CC"/>
        <rFont val="Calibri"/>
      </rPr>
      <t>[SuperVIP]_The Coffee House_6-8.1</t>
    </r>
    <r>
      <rPr>
        <sz val="10"/>
        <color rgb="FF000000"/>
        <rFont val="Calibri"/>
      </rPr>
      <t xml:space="preserve"> 241231_The Coffee House_7 cities</t>
    </r>
  </si>
  <si>
    <r>
      <rPr>
        <u/>
        <sz val="10"/>
        <color rgb="FF1155CC"/>
        <rFont val="Calibri"/>
      </rPr>
      <t xml:space="preserve">[VIP]_Cơm Thố Anh Nguyễn_08-12/01
</t>
    </r>
    <r>
      <rPr>
        <sz val="10"/>
        <rFont val="Calibri"/>
      </rPr>
      <t>20240506_Cơm Thố Anh Nguyễn_10 cities</t>
    </r>
  </si>
  <si>
    <r>
      <rPr>
        <u/>
        <sz val="10"/>
        <color rgb="FF1155CC"/>
        <rFont val="Calibri"/>
      </rPr>
      <t>[SJBP]_The Coffee House_WC</t>
    </r>
    <r>
      <rPr>
        <sz val="10"/>
        <color rgb="FF000000"/>
        <rFont val="Calibri"/>
      </rPr>
      <t xml:space="preserve"> 241231_The Coffee House_7 cities</t>
    </r>
  </si>
  <si>
    <r>
      <rPr>
        <u/>
        <sz val="10"/>
        <color rgb="FF1155CC"/>
        <rFont val="Calibri"/>
      </rPr>
      <t xml:space="preserve">[VIP]_Cơm Thố Anh Nguyễn_08-12/01
</t>
    </r>
    <r>
      <rPr>
        <sz val="10"/>
        <rFont val="Calibri"/>
      </rPr>
      <t>20240506_Cơm Thố Anh Nguyễn_10 cities</t>
    </r>
  </si>
  <si>
    <r>
      <rPr>
        <u/>
        <sz val="10"/>
        <color rgb="FF1155CC"/>
        <rFont val="Calibri"/>
      </rPr>
      <t xml:space="preserve">[SuperVIP]_Gà Rán KFC_10-12/01
</t>
    </r>
    <r>
      <rPr>
        <sz val="10"/>
        <color rgb="FF000000"/>
        <rFont val="Calibri"/>
      </rPr>
      <t>241231_Gà Rán KFC_25 cities</t>
    </r>
  </si>
  <si>
    <r>
      <rPr>
        <u/>
        <sz val="10"/>
        <color rgb="FF1155CC"/>
        <rFont val="Calibri"/>
      </rPr>
      <t>[SJBP]_Starbucks Coffee_WC Mon</t>
    </r>
    <r>
      <rPr>
        <sz val="10"/>
        <rFont val="Calibri"/>
      </rPr>
      <t xml:space="preserve"> 250102_Starbucks Coffee_10 cities</t>
    </r>
  </si>
  <si>
    <r>
      <rPr>
        <u/>
        <sz val="10"/>
        <color rgb="FF1155CC"/>
        <rFont val="Calibri"/>
      </rPr>
      <t>[VIP]_Phê La_Jan</t>
    </r>
    <r>
      <rPr>
        <sz val="10"/>
        <rFont val="Calibri"/>
      </rPr>
      <t xml:space="preserve"> HP,VT,HA,DL
</t>
    </r>
    <r>
      <rPr>
        <u/>
        <sz val="10"/>
        <color rgb="FF1155CC"/>
        <rFont val="Calibri"/>
      </rPr>
      <t>[SuperVIP]_Starbucks Coffee_14-16.1</t>
    </r>
    <r>
      <rPr>
        <sz val="10"/>
        <rFont val="Calibri"/>
      </rPr>
      <t xml:space="preserve"> KH, BD, ĐN , QNinh, HUE, TH, BN</t>
    </r>
  </si>
  <si>
    <r>
      <rPr>
        <u/>
        <sz val="10"/>
        <color rgb="FF1155CC"/>
        <rFont val="Calibri"/>
      </rPr>
      <t>[SuperVIP]_Starbucks Coffee_14-16.1</t>
    </r>
    <r>
      <rPr>
        <sz val="10"/>
        <color rgb="FF000000"/>
        <rFont val="Calibri"/>
      </rPr>
      <t xml:space="preserve"> 250102_Starbucks Coffee_10 cities</t>
    </r>
  </si>
  <si>
    <r>
      <rPr>
        <u/>
        <sz val="10"/>
        <color rgb="FF1155CC"/>
        <rFont val="Calibri"/>
      </rPr>
      <t>[VIP]_Phê La_Jan</t>
    </r>
    <r>
      <rPr>
        <sz val="10"/>
        <rFont val="Calibri"/>
      </rPr>
      <t xml:space="preserve"> HP,VT,HA,DL</t>
    </r>
  </si>
  <si>
    <r>
      <rPr>
        <u/>
        <sz val="10"/>
        <color rgb="FF1155CC"/>
        <rFont val="Calibri"/>
      </rPr>
      <t xml:space="preserve">[SuperVIP]_Pizza Hut_17-19/01
</t>
    </r>
    <r>
      <rPr>
        <sz val="10"/>
        <color rgb="FF000000"/>
        <rFont val="Calibri"/>
      </rPr>
      <t>241231_Pizza Hut_20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</si>
  <si>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</si>
  <si>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</si>
  <si>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</si>
  <si>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[JBP]_KATINAT Coffee &amp; Tea House_BOGO</t>
    </r>
    <r>
      <rPr>
        <sz val="10"/>
        <rFont val="Calibri"/>
      </rPr>
      <t xml:space="preserve"> 250119_Katinat Saigon Kafe_11 cities</t>
    </r>
  </si>
  <si>
    <r>
      <rPr>
        <u/>
        <sz val="10"/>
        <color rgb="FF1155CC"/>
        <rFont val="Calibri"/>
      </rPr>
      <t>[SJBP]_Starbucks Coffee_30% off_21-24.1</t>
    </r>
    <r>
      <rPr>
        <sz val="10"/>
        <color rgb="FF000000"/>
        <rFont val="Calibri"/>
      </rPr>
      <t xml:space="preserve"> 250102_Starbucks Coffee_10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</si>
  <si>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</si>
  <si>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</si>
  <si>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</si>
  <si>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</si>
  <si>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</si>
  <si>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[SJBP]_Lotteria_BAU
</t>
    </r>
    <r>
      <rPr>
        <sz val="10"/>
        <rFont val="Calibri"/>
      </rPr>
      <t xml:space="preserve"> 241231_Lotteria DI_27 cities</t>
    </r>
  </si>
  <si>
    <r>
      <rPr>
        <u/>
        <sz val="10"/>
        <color rgb="FF1155CC"/>
        <rFont val="Calibri"/>
      </rPr>
      <t>[VIP]_The Coffee House_4-6.2</t>
    </r>
    <r>
      <rPr>
        <sz val="10"/>
        <color rgb="FF000000"/>
        <rFont val="Calibri"/>
      </rPr>
      <t xml:space="preserve"> 241231_The Coffee House_7 cities</t>
    </r>
  </si>
  <si>
    <r>
      <rPr>
        <u/>
        <sz val="10"/>
        <color rgb="FF1155CC"/>
        <rFont val="Calibri"/>
      </rPr>
      <t>[VIP]_The Coffee House_4-6.2</t>
    </r>
    <r>
      <rPr>
        <sz val="10"/>
        <color rgb="FF000000"/>
        <rFont val="Calibri"/>
      </rPr>
      <t xml:space="preserve"> 241231_The Coffee House_7 cities</t>
    </r>
  </si>
  <si>
    <r>
      <rPr>
        <u/>
        <sz val="10"/>
        <color rgb="FF1155CC"/>
        <rFont val="Calibri"/>
      </rPr>
      <t>[SuperVIP]_Lotteria_06 - 09/02</t>
    </r>
    <r>
      <rPr>
        <sz val="10"/>
        <color rgb="FF000000"/>
        <rFont val="Calibri"/>
      </rPr>
      <t xml:space="preserve"> 241231_Lotteria DI_27 cities</t>
    </r>
  </si>
  <si>
    <r>
      <rPr>
        <u/>
        <sz val="10"/>
        <color rgb="FF1155CC"/>
        <rFont val="Calibri"/>
      </rPr>
      <t>[SuperVIP]_Lotteria_06 - 09/02</t>
    </r>
    <r>
      <rPr>
        <sz val="10"/>
        <color rgb="FF000000"/>
        <rFont val="Calibri"/>
      </rPr>
      <t xml:space="preserve"> 241231_Lotteria DI_27 cities</t>
    </r>
  </si>
  <si>
    <r>
      <rPr>
        <u/>
        <sz val="10"/>
        <color rgb="FF1155CC"/>
        <rFont val="Calibri"/>
      </rPr>
      <t>[SuperVIP]_Lotteria_06 - 09/02</t>
    </r>
    <r>
      <rPr>
        <sz val="10"/>
        <color rgb="FF000000"/>
        <rFont val="Calibri"/>
      </rPr>
      <t xml:space="preserve"> 241231_Lotteria DI_27 cities</t>
    </r>
  </si>
  <si>
    <r>
      <rPr>
        <u/>
        <sz val="10"/>
        <color rgb="FF1155CC"/>
        <rFont val="Calibri"/>
      </rPr>
      <t>[SuperVIP]_The Coffee House_10-12.2</t>
    </r>
    <r>
      <rPr>
        <sz val="10"/>
        <color rgb="FF000000"/>
        <rFont val="Calibri"/>
      </rPr>
      <t xml:space="preserve"> 241231_The Coffee House_7 cities</t>
    </r>
  </si>
  <si>
    <r>
      <rPr>
        <u/>
        <sz val="10"/>
        <color rgb="FF1155CC"/>
        <rFont val="Calibri"/>
      </rPr>
      <t>[SuperVIP]_Highlands Coffee_10-14.2</t>
    </r>
    <r>
      <rPr>
        <sz val="10"/>
        <color rgb="FF000000"/>
        <rFont val="Calibri"/>
      </rPr>
      <t xml:space="preserve"> 241231_Highlands Coffee_36 cities</t>
    </r>
  </si>
  <si>
    <r>
      <rPr>
        <u/>
        <sz val="10"/>
        <color rgb="FF1155CC"/>
        <rFont val="Calibri"/>
      </rPr>
      <t>[SuperVIP]_The Coffee House_10-12.2</t>
    </r>
    <r>
      <rPr>
        <sz val="10"/>
        <rFont val="Calibri"/>
      </rPr>
      <t xml:space="preserve"> 241231_The Coffee House_7 cities</t>
    </r>
  </si>
  <si>
    <r>
      <rPr>
        <u/>
        <sz val="10"/>
        <color rgb="FF1155CC"/>
        <rFont val="Calibri"/>
      </rPr>
      <t>[SuperVIP]_Highlands Coffee_10-14.2</t>
    </r>
    <r>
      <rPr>
        <sz val="10"/>
        <color rgb="FF000000"/>
        <rFont val="Calibri"/>
      </rPr>
      <t xml:space="preserve"> 241231_Highlands Coffee_36 cities</t>
    </r>
  </si>
  <si>
    <r>
      <rPr>
        <u/>
        <sz val="10"/>
        <color rgb="FF1155CC"/>
        <rFont val="Calibri"/>
      </rPr>
      <t xml:space="preserve">[VIP]_Cơm Thố Anh Nguyễn_12-16/02
</t>
    </r>
    <r>
      <rPr>
        <sz val="10"/>
        <color rgb="FF000000"/>
        <rFont val="Calibri"/>
      </rPr>
      <t>241231_Cơm Thố Anh Nguyễn_10 cities</t>
    </r>
  </si>
  <si>
    <r>
      <rPr>
        <u/>
        <sz val="10"/>
        <color rgb="FF1155CC"/>
        <rFont val="Calibri"/>
      </rPr>
      <t xml:space="preserve">[SuperVIP]_Gà Rán Popeyes_13-16/02
</t>
    </r>
    <r>
      <rPr>
        <sz val="10"/>
        <color rgb="FF000000"/>
        <rFont val="Calibri"/>
      </rPr>
      <t>241231_Gà Rán Popeyes_9 cities</t>
    </r>
  </si>
  <si>
    <r>
      <rPr>
        <u/>
        <sz val="10"/>
        <color rgb="FF1155CC"/>
        <rFont val="Calibri"/>
      </rPr>
      <t>[VIP]_Trà Sữa May Cha_14-16.2</t>
    </r>
    <r>
      <rPr>
        <sz val="10"/>
        <color rgb="FF000000"/>
        <rFont val="Calibri"/>
      </rPr>
      <t xml:space="preserve">  250102_Trà Sữa May Cha_7 cities</t>
    </r>
  </si>
  <si>
    <r>
      <rPr>
        <u/>
        <sz val="10"/>
        <color rgb="FF1155CC"/>
        <rFont val="Calibri"/>
      </rPr>
      <t>[VIP]_Phê La_Feb</t>
    </r>
    <r>
      <rPr>
        <sz val="10"/>
        <color rgb="FF000000"/>
        <rFont val="Calibri"/>
      </rPr>
      <t xml:space="preserve"> HP,VT,HA,DL</t>
    </r>
  </si>
  <si>
    <r>
      <rPr>
        <u/>
        <sz val="10"/>
        <color rgb="FF1155CC"/>
        <rFont val="Calibri"/>
      </rPr>
      <t>[SJBP]_Starbucks Coffee_Indi 18-20.2</t>
    </r>
    <r>
      <rPr>
        <sz val="10"/>
        <color rgb="FF000000"/>
        <rFont val="Calibri"/>
      </rPr>
      <t xml:space="preserve"> 250102_Starbucks Coffee_10 cities</t>
    </r>
  </si>
  <si>
    <r>
      <rPr>
        <u/>
        <sz val="10"/>
        <color rgb="FF1155CC"/>
        <rFont val="Calibri"/>
      </rPr>
      <t>[JBP]_Phúc Long Coffee &amp; Tea_18-19.2</t>
    </r>
    <r>
      <rPr>
        <sz val="10"/>
        <color rgb="FF000000"/>
        <rFont val="Calibri"/>
      </rPr>
      <t xml:space="preserve">  20240516_Phúc Long Coffee &amp; Tea_17 cities</t>
    </r>
  </si>
  <si>
    <r>
      <rPr>
        <u/>
        <sz val="10"/>
        <color rgb="FF1155CC"/>
        <rFont val="Calibri"/>
      </rPr>
      <t>[JBP]_Phúc Long Coffee &amp; Tea_Trà sữa 10k</t>
    </r>
    <r>
      <rPr>
        <sz val="10"/>
        <color rgb="FF000000"/>
        <rFont val="Calibri"/>
      </rPr>
      <t xml:space="preserve"> 20240516_Phúc Long Coffee &amp; Tea_17 cities</t>
    </r>
  </si>
  <si>
    <r>
      <rPr>
        <u/>
        <sz val="10"/>
        <color rgb="FF1155CC"/>
        <rFont val="Calibri"/>
      </rPr>
      <t>[JBP]_Phúc Long Coffee &amp; Tea_Trà sữa 10k</t>
    </r>
    <r>
      <rPr>
        <sz val="10"/>
        <color rgb="FF000000"/>
        <rFont val="Calibri"/>
      </rPr>
      <t xml:space="preserve"> 20240516_Phúc Long Coffee &amp; Tea_17 cities</t>
    </r>
  </si>
  <si>
    <r>
      <rPr>
        <u/>
        <sz val="10"/>
        <color rgb="FF1155CC"/>
        <rFont val="Calibri"/>
      </rPr>
      <t>[VIP]_Tocotoco_Feb</t>
    </r>
    <r>
      <rPr>
        <sz val="10"/>
        <rFont val="Calibri"/>
      </rPr>
      <t xml:space="preserve"> CT</t>
    </r>
  </si>
  <si>
    <r>
      <rPr>
        <u/>
        <sz val="10"/>
        <color rgb="FF1155CC"/>
        <rFont val="Calibri"/>
      </rPr>
      <t xml:space="preserve">[SuperVIP]_Gà Rán KFC_21-23/02
</t>
    </r>
    <r>
      <rPr>
        <sz val="10"/>
        <rFont val="Calibri"/>
      </rPr>
      <t>241231_Gà Rán KFC_25 cities</t>
    </r>
  </si>
  <si>
    <t>[SuperVIP]_Starbucks Coffee_25-27.2</t>
  </si>
  <si>
    <r>
      <rPr>
        <u/>
        <sz val="10"/>
        <color rgb="FF1155CC"/>
        <rFont val="Calibri"/>
      </rPr>
      <t>[JBP]_Phúc Long Coffee &amp; Tea_Mua 3 tặng 2</t>
    </r>
    <r>
      <rPr>
        <sz val="10"/>
        <rFont val="Calibri"/>
      </rPr>
      <t xml:space="preserve">  20240516_Phúc Long Coffee &amp; Tea_17 cities</t>
    </r>
  </si>
  <si>
    <r>
      <rPr>
        <u/>
        <sz val="10"/>
        <color rgb="FF1155CC"/>
        <rFont val="Calibri"/>
      </rPr>
      <t>[JBP]_Phúc Long Coffee &amp; Tea_Mua 3 tặng 2</t>
    </r>
    <r>
      <rPr>
        <sz val="10"/>
        <color rgb="FF000000"/>
        <rFont val="Calibri"/>
      </rPr>
      <t xml:space="preserve">  20240516_Phúc Long Coffee &amp; Tea_17 cities</t>
    </r>
  </si>
  <si>
    <r>
      <rPr>
        <u/>
        <sz val="10"/>
        <color rgb="FF1155CC"/>
        <rFont val="Calibri"/>
      </rPr>
      <t xml:space="preserve">[SJBP]_Gà Rán Popeyes_BAU
</t>
    </r>
    <r>
      <rPr>
        <sz val="10"/>
        <color rgb="FF000000"/>
        <rFont val="Calibri"/>
      </rPr>
      <t>241231_Gà Rán Popeyes_9 cities</t>
    </r>
  </si>
  <si>
    <r>
      <rPr>
        <u/>
        <sz val="10"/>
        <color rgb="FF1155CC"/>
        <rFont val="Calibri"/>
      </rPr>
      <t xml:space="preserve">[SuperVIP]_Gà Rán KFC_26-28/02
</t>
    </r>
    <r>
      <rPr>
        <sz val="10"/>
        <color rgb="FF000000"/>
        <rFont val="Calibri"/>
      </rPr>
      <t>241231_Gà Rán KFC_25 cities</t>
    </r>
  </si>
  <si>
    <r>
      <rPr>
        <u/>
        <sz val="10"/>
        <color rgb="FF1155CC"/>
        <rFont val="Calibri"/>
      </rPr>
      <t xml:space="preserve">[SuperVIP]_Gà Rán KFC_01-03/03
</t>
    </r>
    <r>
      <rPr>
        <sz val="10"/>
        <rFont val="Calibri"/>
      </rPr>
      <t>241231_Gà Rán KFC_25 cities</t>
    </r>
  </si>
  <si>
    <r>
      <rPr>
        <u/>
        <sz val="10"/>
        <color rgb="FF1155CC"/>
        <rFont val="Calibri"/>
      </rPr>
      <t xml:space="preserve">[SuperVIP]_Gà Rán KFC_01-03/03
</t>
    </r>
    <r>
      <rPr>
        <sz val="10"/>
        <color rgb="FF000000"/>
        <rFont val="Calibri"/>
      </rPr>
      <t>241231_Gà Rán KFC_25 cities</t>
    </r>
  </si>
  <si>
    <r>
      <rPr>
        <sz val="10"/>
        <rFont val="Calibri"/>
      </rPr>
      <t xml:space="preserve">0h-6h: </t>
    </r>
    <r>
      <rPr>
        <u/>
        <sz val="10"/>
        <color rgb="FF1155CC"/>
        <rFont val="Calibri"/>
      </rPr>
      <t xml:space="preserve">[SJBP]__Brand 50% </t>
    </r>
    <r>
      <rPr>
        <sz val="10"/>
        <rFont val="Calibri"/>
      </rPr>
      <t xml:space="preserve">241231_All OTH 2025_36 cities
6h-8h: </t>
    </r>
    <r>
      <rPr>
        <u/>
        <sz val="10"/>
        <color rgb="FF1155CC"/>
        <rFont val="Calibri"/>
      </rPr>
      <t>[SuperVIP]_Highlands Coffee_3-7.3</t>
    </r>
    <r>
      <rPr>
        <sz val="10"/>
        <rFont val="Calibri"/>
      </rPr>
      <t xml:space="preserve"> 241231_Highlands Coffee_36 cities
8h-10h: </t>
    </r>
    <r>
      <rPr>
        <u/>
        <sz val="10"/>
        <color rgb="FF1155CC"/>
        <rFont val="Calibri"/>
      </rPr>
      <t>[JBP]_KATINAT Coffee &amp; Tea House_M2T1</t>
    </r>
    <r>
      <rPr>
        <sz val="10"/>
        <rFont val="Calibri"/>
      </rPr>
      <t xml:space="preserve"> Lâm Đồng, Quảng Nam, Huế, Đồng Nai
8h-10h:</t>
    </r>
    <r>
      <rPr>
        <u/>
        <sz val="10"/>
        <color rgb="FF1155CC"/>
        <rFont val="Calibri"/>
      </rPr>
      <t xml:space="preserve">  [SuperVIP]_Highlands Coffee_3-7.3 </t>
    </r>
    <r>
      <rPr>
        <sz val="10"/>
        <rFont val="Calibri"/>
      </rPr>
      <t xml:space="preserve"> All OTH trừ Lâm Đồng, Quảng Nam, Huế, Đồng Nai
10h-13h "[</t>
    </r>
    <r>
      <rPr>
        <u/>
        <sz val="10"/>
        <color rgb="FF1155CC"/>
        <rFont val="Calibri"/>
      </rPr>
      <t>SuperVIP]_Gà Rán KFC_0</t>
    </r>
    <r>
      <rPr>
        <sz val="10"/>
        <rFont val="Calibri"/>
      </rPr>
      <t>1-03/03 241231_Gà Rán KFC_25 cities"
13h-16h</t>
    </r>
    <r>
      <rPr>
        <u/>
        <sz val="10"/>
        <color rgb="FF1155CC"/>
        <rFont val="Calibri"/>
      </rPr>
      <t>[VIP]_Phúc Long Coffee &amp; Tea_3-4Mar</t>
    </r>
    <r>
      <rPr>
        <sz val="10"/>
        <rFont val="Calibri"/>
      </rPr>
      <t xml:space="preserve"> 20240516_Phúc Long Coffee &amp; Tea_17 cities
</t>
    </r>
  </si>
  <si>
    <r>
      <rPr>
        <u/>
        <sz val="10"/>
        <color rgb="FF1155CC"/>
        <rFont val="Calibri"/>
      </rPr>
      <t>[JBP]_KATINAT Coffee &amp; Tea House_Combo 20%</t>
    </r>
    <r>
      <rPr>
        <sz val="10"/>
        <color rgb="FF000000"/>
        <rFont val="Calibri"/>
      </rPr>
      <t xml:space="preserve"> 250119_Katinat Saigon Kafe_11 cities</t>
    </r>
  </si>
  <si>
    <r>
      <rPr>
        <u/>
        <sz val="10"/>
        <color rgb="FF1155CC"/>
        <rFont val="Calibri"/>
      </rPr>
      <t>[VIP]_The Coffee House_5-7.3</t>
    </r>
    <r>
      <rPr>
        <sz val="10"/>
        <color rgb="FF000000"/>
        <rFont val="Calibri"/>
      </rPr>
      <t xml:space="preserve"> 241231_The Coffee House_7 cities</t>
    </r>
  </si>
  <si>
    <r>
      <rPr>
        <u/>
        <sz val="10"/>
        <color rgb="FF1155CC"/>
        <rFont val="Calibri"/>
      </rPr>
      <t>[VIP]_The Coffee House_5-7.3</t>
    </r>
    <r>
      <rPr>
        <sz val="10"/>
        <color rgb="FF000000"/>
        <rFont val="Calibri"/>
      </rPr>
      <t xml:space="preserve"> 241231_The Coffee House_7 cities</t>
    </r>
  </si>
  <si>
    <r>
      <rPr>
        <u/>
        <sz val="10"/>
        <color rgb="FF1155CC"/>
        <rFont val="Calibri"/>
      </rPr>
      <t xml:space="preserve">[SuperVIP]_Gà Rán Popeyes_06-09/03
</t>
    </r>
    <r>
      <rPr>
        <sz val="10"/>
        <color rgb="FF000000"/>
        <rFont val="Calibri"/>
      </rPr>
      <t>241231_Gà Rán Popeyes_9 cities</t>
    </r>
  </si>
  <si>
    <r>
      <rPr>
        <sz val="10"/>
        <rFont val="Calibri"/>
      </rPr>
      <t xml:space="preserve">241231_All OTH 2025_36 cities
0h-6h &amp; 21h-24h: </t>
    </r>
    <r>
      <rPr>
        <u/>
        <sz val="10"/>
        <color rgb="FF1155CC"/>
        <rFont val="Calibri"/>
      </rPr>
      <t xml:space="preserve">[SJBP]__Brand 50%
</t>
    </r>
    <r>
      <rPr>
        <sz val="10"/>
        <rFont val="Calibri"/>
      </rPr>
      <t>6h-8h:</t>
    </r>
    <r>
      <rPr>
        <u/>
        <sz val="10"/>
        <color rgb="FF1155CC"/>
        <rFont val="Calibri"/>
      </rPr>
      <t xml:space="preserve"> Top brand</t>
    </r>
    <r>
      <rPr>
        <sz val="10"/>
        <rFont val="Calibri"/>
      </rPr>
      <t xml:space="preserve">
8h-12h: </t>
    </r>
    <r>
      <rPr>
        <u/>
        <sz val="10"/>
        <color rgb="FF1155CC"/>
        <rFont val="Calibri"/>
      </rPr>
      <t>Top brand</t>
    </r>
    <r>
      <rPr>
        <sz val="10"/>
        <rFont val="Calibri"/>
      </rPr>
      <t xml:space="preserve">
12h-13h: </t>
    </r>
    <r>
      <rPr>
        <u/>
        <sz val="10"/>
        <color rgb="FF1155CC"/>
        <rFont val="Calibri"/>
      </rPr>
      <t xml:space="preserve">Top brand 
</t>
    </r>
    <r>
      <rPr>
        <sz val="10"/>
        <rFont val="Calibri"/>
      </rPr>
      <t xml:space="preserve">adhoc: 13h-14h: </t>
    </r>
    <r>
      <rPr>
        <u/>
        <sz val="10"/>
        <color rgb="FF1155CC"/>
        <rFont val="Calibri"/>
      </rPr>
      <t>TCH + HLC</t>
    </r>
    <r>
      <rPr>
        <sz val="10"/>
        <rFont val="Calibri"/>
      </rPr>
      <t xml:space="preserve">
14h-17h: </t>
    </r>
    <r>
      <rPr>
        <u/>
        <sz val="10"/>
        <color rgb="FF1155CC"/>
        <rFont val="Calibri"/>
      </rPr>
      <t>Top brand</t>
    </r>
    <r>
      <rPr>
        <sz val="10"/>
        <rFont val="Calibri"/>
      </rPr>
      <t xml:space="preserve">
17h-21h: </t>
    </r>
    <r>
      <rPr>
        <u/>
        <sz val="10"/>
        <color rgb="FF1155CC"/>
        <rFont val="Calibri"/>
      </rPr>
      <t>Top brand</t>
    </r>
  </si>
  <si>
    <r>
      <rPr>
        <u/>
        <sz val="10"/>
        <color rgb="FF1155CC"/>
        <rFont val="Calibri"/>
      </rPr>
      <t xml:space="preserve">[SuperVIP]_Gà Rán Popeyes_06-09/03
</t>
    </r>
    <r>
      <rPr>
        <sz val="10"/>
        <color rgb="FF000000"/>
        <rFont val="Calibri"/>
      </rPr>
      <t>241231_Gà Rán Popeyes_9 cities</t>
    </r>
  </si>
  <si>
    <r>
      <rPr>
        <u/>
        <sz val="10"/>
        <color rgb="FF1155CC"/>
        <rFont val="Calibri"/>
      </rPr>
      <t>[JBP]_KATINAT Coffee &amp; Tea House_Combo 20%</t>
    </r>
    <r>
      <rPr>
        <sz val="10"/>
        <rFont val="Calibri"/>
      </rPr>
      <t xml:space="preserve"> 250119_Katinat Saigon Kafe_11 cities</t>
    </r>
  </si>
  <si>
    <r>
      <rPr>
        <u/>
        <sz val="10"/>
        <color rgb="FF1155CC"/>
        <rFont val="Calibri"/>
      </rPr>
      <t>[SJBP]_Phúc Long Coffee &amp; Tea_M2T1-Mar</t>
    </r>
    <r>
      <rPr>
        <sz val="10"/>
        <color rgb="FF000000"/>
        <rFont val="Calibri"/>
      </rPr>
      <t xml:space="preserve"> 20240516_Phúc Long Coffee &amp; Tea_17 cities</t>
    </r>
  </si>
  <si>
    <r>
      <rPr>
        <u/>
        <sz val="10"/>
        <color rgb="FF1155CC"/>
        <rFont val="Calibri"/>
      </rPr>
      <t>[SJBP]_Phúc Long Coffee &amp; Tea_M2T1-Mar</t>
    </r>
    <r>
      <rPr>
        <sz val="10"/>
        <color rgb="FF000000"/>
        <rFont val="Calibri"/>
      </rPr>
      <t xml:space="preserve"> 20240516_Phúc Long Coffee &amp; Tea_17 cities</t>
    </r>
  </si>
  <si>
    <r>
      <rPr>
        <u/>
        <sz val="10"/>
        <color rgb="FF1155CC"/>
        <rFont val="Calibri"/>
      </rPr>
      <t>[SJBP]_Phúc Long Coffee &amp; Tea_10k - Mar</t>
    </r>
    <r>
      <rPr>
        <sz val="10"/>
        <color rgb="FF000000"/>
        <rFont val="Calibri"/>
      </rPr>
      <t xml:space="preserve"> 20240516_Phúc Long Coffee &amp; Tea_17 cities</t>
    </r>
  </si>
  <si>
    <r>
      <rPr>
        <u/>
        <sz val="10"/>
        <color rgb="FF1155CC"/>
        <rFont val="Calibri"/>
      </rPr>
      <t xml:space="preserve">[SuperVIP]_McDonald's_13-16/03
</t>
    </r>
    <r>
      <rPr>
        <sz val="10"/>
        <color rgb="FF000000"/>
        <rFont val="Calibri"/>
      </rPr>
      <t>240722_McDonald's_4 cities</t>
    </r>
  </si>
  <si>
    <r>
      <rPr>
        <u/>
        <sz val="10"/>
        <color rgb="FF1155CC"/>
        <rFont val="Calibri"/>
      </rPr>
      <t xml:space="preserve">[SuperVIP]_McDonald's_13-16/03
</t>
    </r>
    <r>
      <rPr>
        <sz val="10"/>
        <rFont val="Calibri"/>
      </rPr>
      <t>240722_McDonald's_4 cities</t>
    </r>
  </si>
  <si>
    <r>
      <rPr>
        <u/>
        <sz val="10"/>
        <color rgb="FF1155CC"/>
        <rFont val="Calibri"/>
      </rPr>
      <t>[SJBP]__Brand 50%</t>
    </r>
    <r>
      <rPr>
        <sz val="10"/>
        <rFont val="Calibri"/>
      </rPr>
      <t xml:space="preserve"> 241231_All OTH 2025_36 cities</t>
    </r>
  </si>
  <si>
    <r>
      <rPr>
        <u/>
        <sz val="10"/>
        <color rgb="FF1155CC"/>
        <rFont val="Calibri"/>
      </rPr>
      <t>[SuperVIP]_The Coffee House_17-19.3</t>
    </r>
    <r>
      <rPr>
        <sz val="10"/>
        <color rgb="FF000000"/>
        <rFont val="Calibri"/>
      </rPr>
      <t xml:space="preserve"> 241231_The Coffee House_7 cities</t>
    </r>
  </si>
  <si>
    <r>
      <rPr>
        <u/>
        <sz val="10"/>
        <color rgb="FF1155CC"/>
        <rFont val="Calibri"/>
      </rPr>
      <t>[SJBP]_Phúc Long Coffee &amp; Tea_M2T1-Mar</t>
    </r>
    <r>
      <rPr>
        <sz val="10"/>
        <color rgb="FF000000"/>
        <rFont val="Calibri"/>
      </rPr>
      <t xml:space="preserve"> 20240516_Phúc Long Coffee &amp; Tea_17 cities</t>
    </r>
  </si>
  <si>
    <r>
      <rPr>
        <u/>
        <sz val="10"/>
        <color rgb="FF1155CC"/>
        <rFont val="Calibri"/>
      </rPr>
      <t>[SJBP]_Phúc Long Coffee &amp; Tea_M2T1-Mar</t>
    </r>
    <r>
      <rPr>
        <sz val="10"/>
        <rFont val="Calibri"/>
      </rPr>
      <t xml:space="preserve"> 20240516_Phúc Long Coffee &amp; Tea_17 cities</t>
    </r>
  </si>
  <si>
    <r>
      <rPr>
        <u/>
        <sz val="10"/>
        <color rgb="FF1155CC"/>
        <rFont val="Calibri"/>
      </rPr>
      <t>[SJBP]_Phúc Long Coffee &amp; Tea_10k - Mar</t>
    </r>
    <r>
      <rPr>
        <sz val="10"/>
        <color rgb="FF000000"/>
        <rFont val="Calibri"/>
      </rPr>
      <t xml:space="preserve"> 20240516_Phúc Long Coffee &amp; Tea_17 cities</t>
    </r>
  </si>
  <si>
    <r>
      <rPr>
        <u/>
        <sz val="10"/>
        <color rgb="FF1155CC"/>
        <rFont val="Calibri"/>
      </rPr>
      <t xml:space="preserve">[SuperVIP]_Gà Rán KFC_21-23/03
</t>
    </r>
    <r>
      <rPr>
        <sz val="10"/>
        <rFont val="Calibri"/>
      </rPr>
      <t>241231_Gà Rán KFC_25 cities</t>
    </r>
  </si>
  <si>
    <r>
      <rPr>
        <u/>
        <sz val="10"/>
        <color rgb="FF1155CC"/>
        <rFont val="Calibri"/>
      </rPr>
      <t>[SJBP]__Brand 50%</t>
    </r>
    <r>
      <rPr>
        <sz val="10"/>
        <rFont val="Calibri"/>
      </rPr>
      <t xml:space="preserve"> 241231_All OTH 2025_36 cities</t>
    </r>
  </si>
  <si>
    <r>
      <rPr>
        <u/>
        <sz val="10"/>
        <color rgb="FF1155CC"/>
        <rFont val="Calibri"/>
      </rPr>
      <t xml:space="preserve">[SuperVIP]_Gà Rán KFC_21-23/03
</t>
    </r>
    <r>
      <rPr>
        <sz val="10"/>
        <color rgb="FF000000"/>
        <rFont val="Calibri"/>
      </rPr>
      <t>241231_Gà Rán KFC_25 cities</t>
    </r>
  </si>
  <si>
    <r>
      <rPr>
        <u/>
        <sz val="10"/>
        <color rgb="FF1155CC"/>
        <rFont val="Calibri"/>
      </rPr>
      <t xml:space="preserve">[SJBP]_Gà Rán Popeyes_BAU
</t>
    </r>
    <r>
      <rPr>
        <sz val="10"/>
        <color rgb="FF000000"/>
        <rFont val="Calibri"/>
      </rPr>
      <t>241231_Gà Rán Popeyes_9 cities</t>
    </r>
  </si>
  <si>
    <r>
      <rPr>
        <u/>
        <sz val="10"/>
        <color rgb="FF1155CC"/>
        <rFont val="Calibri"/>
      </rPr>
      <t>[SJBP]_Phúc Long Coffee &amp; Tea_M3T2-Mar</t>
    </r>
    <r>
      <rPr>
        <sz val="10"/>
        <color rgb="FF000000"/>
        <rFont val="Calibri"/>
      </rPr>
      <t xml:space="preserve"> 20240516_Phúc Long Coffee &amp; Tea_17 cities</t>
    </r>
  </si>
  <si>
    <r>
      <rPr>
        <u/>
        <sz val="10"/>
        <color rgb="FF1155CC"/>
        <rFont val="Calibri"/>
      </rPr>
      <t>[SJBP]_The Coffee House_WC</t>
    </r>
    <r>
      <rPr>
        <sz val="10"/>
        <color rgb="FF000000"/>
        <rFont val="Calibri"/>
      </rPr>
      <t xml:space="preserve"> 241231_The Coffee House_7 cities</t>
    </r>
  </si>
  <si>
    <r>
      <rPr>
        <u/>
        <sz val="10"/>
        <color rgb="FF1155CC"/>
        <rFont val="Calibri"/>
      </rPr>
      <t>[SJBP]_Phúc Long Coffee &amp; Tea_10k - Mar</t>
    </r>
    <r>
      <rPr>
        <sz val="10"/>
        <color rgb="FF000000"/>
        <rFont val="Calibri"/>
      </rPr>
      <t xml:space="preserve"> 20240516_Phúc Long Coffee &amp; Tea_17 cities</t>
    </r>
  </si>
  <si>
    <r>
      <rPr>
        <u/>
        <sz val="10"/>
        <color rgb="FF1155CC"/>
        <rFont val="Calibri"/>
      </rPr>
      <t>[SJBP]__Brand 50%</t>
    </r>
    <r>
      <rPr>
        <sz val="10"/>
        <rFont val="Calibri"/>
      </rPr>
      <t xml:space="preserve"> 241231_All OTH 2025_36 cities</t>
    </r>
  </si>
  <si>
    <r>
      <rPr>
        <u/>
        <sz val="10"/>
        <color rgb="FF1155CC"/>
        <rFont val="Calibri"/>
      </rPr>
      <t xml:space="preserve">[SJBP]_McDonald's_BAU
</t>
    </r>
    <r>
      <rPr>
        <sz val="10"/>
        <color rgb="FF000000"/>
        <rFont val="Calibri"/>
      </rPr>
      <t>240722_McDonald's_4 cities</t>
    </r>
  </si>
  <si>
    <r>
      <rPr>
        <u/>
        <sz val="10"/>
        <color rgb="FF1155CC"/>
        <rFont val="Calibri"/>
      </rPr>
      <t xml:space="preserve">[SJBP]_McDonald's_BAU
</t>
    </r>
    <r>
      <rPr>
        <sz val="10"/>
        <color rgb="FF000000"/>
        <rFont val="Calibri"/>
      </rPr>
      <t>240722_McDonald's_4 cities</t>
    </r>
  </si>
  <si>
    <r>
      <rPr>
        <u/>
        <sz val="10"/>
        <color rgb="FF1155CC"/>
        <rFont val="Calibri"/>
      </rPr>
      <t xml:space="preserve">[SJBP]_McDonald's_BAU
</t>
    </r>
    <r>
      <rPr>
        <sz val="10"/>
        <rFont val="Calibri"/>
      </rPr>
      <t>240722_McDonald's_4 cities</t>
    </r>
  </si>
  <si>
    <r>
      <rPr>
        <u/>
        <sz val="10"/>
        <color rgb="FF1155CC"/>
        <rFont val="Calibri"/>
      </rPr>
      <t xml:space="preserve">[SJBP]_Gà Rán KFC_BAU
</t>
    </r>
    <r>
      <rPr>
        <sz val="10"/>
        <color rgb="FF000000"/>
        <rFont val="Calibri"/>
      </rPr>
      <t>241231_Gà Rán KFC_25 cities</t>
    </r>
  </si>
  <si>
    <r>
      <rPr>
        <u/>
        <sz val="10"/>
        <color rgb="FF1155CC"/>
        <rFont val="Calibri"/>
      </rPr>
      <t>[VIP]_Phúc Long Coffee &amp; Tea_2-3.4</t>
    </r>
    <r>
      <rPr>
        <sz val="10"/>
        <color rgb="FF000000"/>
        <rFont val="Calibri"/>
      </rPr>
      <t xml:space="preserve"> 20240516_Phúc Long Coffee &amp; Tea_17 cities</t>
    </r>
  </si>
  <si>
    <r>
      <rPr>
        <u/>
        <sz val="10"/>
        <color rgb="FF1155CC"/>
        <rFont val="Calibri"/>
      </rPr>
      <t>[VIP]_Phúc Long Coffee &amp; Tea_2-3.4</t>
    </r>
    <r>
      <rPr>
        <sz val="10"/>
        <rFont val="Calibri"/>
      </rPr>
      <t xml:space="preserve"> 20240516_Phúc Long Coffee &amp; Tea_17 cities</t>
    </r>
  </si>
  <si>
    <r>
      <rPr>
        <sz val="10"/>
        <rFont val="Calibri"/>
      </rPr>
      <t xml:space="preserve">241231_All OTH 2025_36 cities
</t>
    </r>
    <r>
      <rPr>
        <u/>
        <sz val="10"/>
        <color rgb="FF1155CC"/>
        <rFont val="Calibri"/>
      </rPr>
      <t>0h-6h Top brand</t>
    </r>
    <r>
      <rPr>
        <sz val="10"/>
        <rFont val="Calibri"/>
      </rPr>
      <t xml:space="preserve">
</t>
    </r>
    <r>
      <rPr>
        <u/>
        <sz val="10"/>
        <color rgb="FF1155CC"/>
        <rFont val="Calibri"/>
      </rPr>
      <t>6h-9h Top brand</t>
    </r>
    <r>
      <rPr>
        <sz val="10"/>
        <rFont val="Calibri"/>
      </rPr>
      <t xml:space="preserve">
</t>
    </r>
    <r>
      <rPr>
        <u/>
        <sz val="10"/>
        <color rgb="FF1155CC"/>
        <rFont val="Calibri"/>
      </rPr>
      <t>9h-13h Top brand</t>
    </r>
    <r>
      <rPr>
        <sz val="10"/>
        <rFont val="Calibri"/>
      </rPr>
      <t xml:space="preserve">
</t>
    </r>
    <r>
      <rPr>
        <u/>
        <sz val="10"/>
        <color rgb="FF1155CC"/>
        <rFont val="Calibri"/>
      </rPr>
      <t>13h-16h Top brand</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</si>
  <si>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</si>
  <si>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</si>
  <si>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[SuperVIP]_Highlands Coffee_7-11.4</t>
    </r>
    <r>
      <rPr>
        <sz val="10"/>
        <rFont val="Calibri"/>
      </rPr>
      <t xml:space="preserve"> 241231_Highlands Coffee_36 cities</t>
    </r>
  </si>
  <si>
    <r>
      <rPr>
        <u/>
        <sz val="10"/>
        <color rgb="FF1155CC"/>
        <rFont val="Calibri"/>
      </rPr>
      <t>[SuperVIP]_Highlands Coffee_7-11.4</t>
    </r>
    <r>
      <rPr>
        <sz val="10"/>
        <color rgb="FF000000"/>
        <rFont val="Calibri"/>
      </rPr>
      <t xml:space="preserve"> 241231_Highlands Coffee_36 cities</t>
    </r>
  </si>
  <si>
    <r>
      <rPr>
        <u/>
        <sz val="10"/>
        <color rgb="FF1155CC"/>
        <rFont val="Calibri"/>
      </rPr>
      <t>[VIP]_The Coffee House_9-11.4</t>
    </r>
    <r>
      <rPr>
        <sz val="10"/>
        <color rgb="FF000000"/>
        <rFont val="Calibri"/>
      </rPr>
      <t xml:space="preserve"> 241231_The Coffee House_7 cities</t>
    </r>
  </si>
  <si>
    <r>
      <rPr>
        <u/>
        <sz val="10"/>
        <color rgb="FF1155CC"/>
        <rFont val="Calibri"/>
      </rPr>
      <t>[VIP]_The Coffee House_9-11.4</t>
    </r>
    <r>
      <rPr>
        <sz val="10"/>
        <rFont val="Calibri"/>
      </rPr>
      <t xml:space="preserve"> 241231_The Coffee House_7 cities</t>
    </r>
  </si>
  <si>
    <r>
      <rPr>
        <u/>
        <sz val="10"/>
        <color rgb="FF1155CC"/>
        <rFont val="Calibri"/>
      </rPr>
      <t>[VIP]_The Coffee House_9-11.4</t>
    </r>
    <r>
      <rPr>
        <sz val="10"/>
        <color rgb="FF000000"/>
        <rFont val="Calibri"/>
      </rPr>
      <t xml:space="preserve"> 241231_The Coffee House_7 cities</t>
    </r>
  </si>
  <si>
    <r>
      <rPr>
        <u/>
        <sz val="10"/>
        <color rgb="FF1155CC"/>
        <rFont val="Calibri"/>
      </rPr>
      <t xml:space="preserve">[SuperVIP]_Gà Rán Popeyes_10-13/04
</t>
    </r>
    <r>
      <rPr>
        <sz val="10"/>
        <color rgb="FF000000"/>
        <rFont val="Calibri"/>
      </rPr>
      <t>241231_Gà Rán Popeyes_9 cities</t>
    </r>
  </si>
  <si>
    <r>
      <rPr>
        <u/>
        <sz val="10"/>
        <color rgb="FF1155CC"/>
        <rFont val="Calibri"/>
      </rPr>
      <t xml:space="preserve">[VIP]_Cơm Thố Anh Nguyễn_09-13/04
</t>
    </r>
    <r>
      <rPr>
        <sz val="10"/>
        <rFont val="Calibri"/>
      </rPr>
      <t>250803_Cơm Thố Anh Nguyễn_12 cities</t>
    </r>
  </si>
  <si>
    <r>
      <rPr>
        <sz val="10"/>
        <rFont val="Calibri"/>
      </rPr>
      <t xml:space="preserve">0h-13h </t>
    </r>
    <r>
      <rPr>
        <u/>
        <sz val="10"/>
        <color rgb="FF1155CC"/>
        <rFont val="Calibri"/>
      </rPr>
      <t>[SJBP]_Phúc Long Coffee &amp; Tea_Combo 119k_Apr</t>
    </r>
    <r>
      <rPr>
        <sz val="10"/>
        <rFont val="Calibri"/>
      </rPr>
      <t xml:space="preserve"> 20240516_Phúc Long Coffee &amp; Tea_17 cities
13h-24h </t>
    </r>
    <r>
      <rPr>
        <u/>
        <sz val="10"/>
        <color rgb="FF1155CC"/>
        <rFont val="Calibri"/>
      </rPr>
      <t>[SuperVIP]_Highlands Coffee_14-18.4</t>
    </r>
    <r>
      <rPr>
        <sz val="10"/>
        <rFont val="Calibri"/>
      </rPr>
      <t xml:space="preserve"> 241231_Highlands Coffee_36 cities</t>
    </r>
  </si>
  <si>
    <r>
      <rPr>
        <u/>
        <sz val="10"/>
        <color rgb="FF1155CC"/>
        <rFont val="Calibri"/>
      </rPr>
      <t xml:space="preserve">[SuperVIP]_Gà Rán KFC_15-17/04
</t>
    </r>
    <r>
      <rPr>
        <sz val="10"/>
        <color rgb="FF000000"/>
        <rFont val="Calibri"/>
      </rPr>
      <t>241231_Gà Rán KFC_25 cities</t>
    </r>
  </si>
  <si>
    <r>
      <rPr>
        <u/>
        <sz val="10"/>
        <color rgb="FF1155CC"/>
        <rFont val="Calibri"/>
      </rPr>
      <t>[SJBP]_The Coffee House_WC</t>
    </r>
    <r>
      <rPr>
        <sz val="10"/>
        <color rgb="FF000000"/>
        <rFont val="Calibri"/>
      </rPr>
      <t xml:space="preserve"> 241231_The Coffee House_7 cities</t>
    </r>
  </si>
  <si>
    <r>
      <rPr>
        <u/>
        <sz val="10"/>
        <color rgb="FF1155CC"/>
        <rFont val="Calibri"/>
      </rPr>
      <t>[SJBP]_Starbucks Coffee_Indi 15-17.4</t>
    </r>
    <r>
      <rPr>
        <sz val="10"/>
        <color rgb="FF000000"/>
        <rFont val="Calibri"/>
      </rPr>
      <t xml:space="preserve"> 250102_Starbucks Coffee_10 cities</t>
    </r>
  </si>
  <si>
    <r>
      <rPr>
        <u/>
        <sz val="10"/>
        <color rgb="FF1155CC"/>
        <rFont val="Calibri"/>
      </rPr>
      <t>[SJBP]_The Coffee House_WC</t>
    </r>
    <r>
      <rPr>
        <sz val="10"/>
        <color rgb="FF000000"/>
        <rFont val="Calibri"/>
      </rPr>
      <t xml:space="preserve"> 241231_The Coffee House_7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</si>
  <si>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</si>
  <si>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</si>
  <si>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[SuperVIP]_The Coffee House_21-23.4</t>
    </r>
    <r>
      <rPr>
        <sz val="10"/>
        <color rgb="FF000000"/>
        <rFont val="Calibri"/>
      </rPr>
      <t xml:space="preserve"> 241231_The Coffee House_7 cities</t>
    </r>
  </si>
  <si>
    <r>
      <rPr>
        <u/>
        <sz val="10"/>
        <color rgb="FF1155CC"/>
        <rFont val="Calibri"/>
      </rPr>
      <t xml:space="preserve">[VIP]_Gà Rán Texas Chicken_21-24/04
</t>
    </r>
    <r>
      <rPr>
        <sz val="10"/>
        <color rgb="FF000000"/>
        <rFont val="Calibri"/>
      </rPr>
      <t>250102_Gà Rán Texas Chicken_6 cities</t>
    </r>
  </si>
  <si>
    <r>
      <rPr>
        <u/>
        <sz val="10"/>
        <color rgb="FF1155CC"/>
        <rFont val="Calibri"/>
      </rPr>
      <t>[SuperVIP]_The Coffee House_21-23.4</t>
    </r>
    <r>
      <rPr>
        <sz val="10"/>
        <color rgb="FF000000"/>
        <rFont val="Calibri"/>
      </rPr>
      <t xml:space="preserve"> 241231_The Coffee House_7 cities</t>
    </r>
  </si>
  <si>
    <r>
      <rPr>
        <u/>
        <sz val="10"/>
        <color rgb="FF1155CC"/>
        <rFont val="Calibri"/>
      </rPr>
      <t>[SuperVIP]_Starbucks Coffee_23-25.4</t>
    </r>
    <r>
      <rPr>
        <sz val="10"/>
        <color rgb="FF000000"/>
        <rFont val="Calibri"/>
      </rPr>
      <t xml:space="preserve"> 250102_Starbucks Coffee_10 cities</t>
    </r>
  </si>
  <si>
    <r>
      <rPr>
        <u/>
        <sz val="10"/>
        <color rgb="FF1155CC"/>
        <rFont val="Calibri"/>
      </rPr>
      <t>[SuperVIP]_Starbucks Coffee_23-25.4</t>
    </r>
    <r>
      <rPr>
        <sz val="10"/>
        <color rgb="FF000000"/>
        <rFont val="Calibri"/>
      </rPr>
      <t xml:space="preserve"> 250102_Starbucks Coffee_10 cities</t>
    </r>
  </si>
  <si>
    <r>
      <rPr>
        <u/>
        <sz val="10"/>
        <color rgb="FF1155CC"/>
        <rFont val="Calibri"/>
      </rPr>
      <t>[PNS]_BIDV_Apr.Credit</t>
    </r>
    <r>
      <rPr>
        <sz val="10"/>
        <color rgb="FF000000"/>
        <rFont val="Calibri"/>
      </rPr>
      <t>_ALL</t>
    </r>
  </si>
  <si>
    <t>[SuperVIP]_McDonald's_25-27/04</t>
  </si>
  <si>
    <r>
      <rPr>
        <u/>
        <sz val="10"/>
        <color rgb="FF1155CC"/>
        <rFont val="Calibri"/>
      </rPr>
      <t>[SJBP]_Phúc Long Coffee &amp; Tea_Combo 119k_Apr</t>
    </r>
    <r>
      <rPr>
        <sz val="10"/>
        <rFont val="Calibri"/>
      </rPr>
      <t xml:space="preserve">  20240516_Phúc Long Coffee &amp; Tea_17 cities
</t>
    </r>
  </si>
  <si>
    <r>
      <rPr>
        <u/>
        <sz val="10"/>
        <color rgb="FF1155CC"/>
        <rFont val="Calibri"/>
      </rPr>
      <t>[SJBP]_Phúc Long Coffee &amp; Tea_Combo 119k_Apr</t>
    </r>
    <r>
      <rPr>
        <sz val="10"/>
        <rFont val="Calibri"/>
      </rPr>
      <t xml:space="preserve">  20240516_Phúc Long Coffee &amp; Tea_17 cities
</t>
    </r>
  </si>
  <si>
    <r>
      <rPr>
        <u/>
        <sz val="10"/>
        <color rgb="FF1155CC"/>
        <rFont val="Calibri"/>
      </rPr>
      <t>[SJBP]_Highlands Coffee_BAU Apr</t>
    </r>
    <r>
      <rPr>
        <sz val="10"/>
        <rFont val="Calibri"/>
      </rPr>
      <t xml:space="preserve"> 241231_Highlands Coffee_36 cities</t>
    </r>
  </si>
  <si>
    <r>
      <rPr>
        <u/>
        <sz val="10"/>
        <color rgb="FF1155CC"/>
        <rFont val="Calibri"/>
      </rPr>
      <t>[SJBP]_Highlands Coffee_BAU Weekday</t>
    </r>
    <r>
      <rPr>
        <sz val="10"/>
        <rFont val="Calibri"/>
      </rPr>
      <t xml:space="preserve">  241231_Highlands Coffee_36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</si>
  <si>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</si>
  <si>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</si>
  <si>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</si>
  <si>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0h-6h Top brand</t>
    </r>
    <r>
      <rPr>
        <sz val="10"/>
        <rFont val="Calibri"/>
      </rPr>
      <t xml:space="preserve">
</t>
    </r>
    <r>
      <rPr>
        <u/>
        <sz val="10"/>
        <color rgb="FF1155CC"/>
        <rFont val="Calibri"/>
      </rPr>
      <t>6h-9h Top brand</t>
    </r>
    <r>
      <rPr>
        <sz val="10"/>
        <rFont val="Calibri"/>
      </rPr>
      <t xml:space="preserve">
</t>
    </r>
    <r>
      <rPr>
        <u/>
        <sz val="10"/>
        <color rgb="FF1155CC"/>
        <rFont val="Calibri"/>
      </rPr>
      <t xml:space="preserve">9h-13h Top brand
</t>
    </r>
    <r>
      <rPr>
        <sz val="10"/>
        <rFont val="Calibri"/>
      </rPr>
      <t xml:space="preserve">10h-13h  </t>
    </r>
    <r>
      <rPr>
        <u/>
        <sz val="10"/>
        <color rgb="FF1155CC"/>
        <rFont val="Calibri"/>
      </rPr>
      <t>[JBP]_Jollibee_spike 20250306_</t>
    </r>
    <r>
      <rPr>
        <sz val="10"/>
        <rFont val="Calibri"/>
      </rPr>
      <t xml:space="preserve">Jollibee_33 cities
</t>
    </r>
    <r>
      <rPr>
        <u/>
        <sz val="10"/>
        <color rgb="FF1155CC"/>
        <rFont val="Calibri"/>
      </rPr>
      <t>13h-16h Top brand</t>
    </r>
    <r>
      <rPr>
        <sz val="10"/>
        <rFont val="Calibri"/>
      </rPr>
      <t xml:space="preserve">
</t>
    </r>
  </si>
  <si>
    <r>
      <rPr>
        <u/>
        <sz val="10"/>
        <color rgb="FF1155CC"/>
        <rFont val="Calibri"/>
      </rPr>
      <t>[SuperVIP]_The Coffee House_6-8.5</t>
    </r>
    <r>
      <rPr>
        <sz val="10"/>
        <color rgb="FF000000"/>
        <rFont val="Calibri"/>
      </rPr>
      <t xml:space="preserve"> 241231_The Coffee House_7 cities</t>
    </r>
  </si>
  <si>
    <r>
      <rPr>
        <u/>
        <sz val="10"/>
        <color rgb="FF1155CC"/>
        <rFont val="Calibri"/>
      </rPr>
      <t>[SuperVIP]_Highlands Coffee_5-9.5</t>
    </r>
    <r>
      <rPr>
        <sz val="10"/>
        <color rgb="FF000000"/>
        <rFont val="Calibri"/>
      </rPr>
      <t xml:space="preserve"> 241231_Highlands Coffee_36 cities</t>
    </r>
  </si>
  <si>
    <r>
      <rPr>
        <sz val="10"/>
        <rFont val="Calibri"/>
      </rPr>
      <t xml:space="preserve">0h-10h: </t>
    </r>
    <r>
      <rPr>
        <u/>
        <sz val="10"/>
        <color rgb="FF1155CC"/>
        <rFont val="Calibri"/>
      </rPr>
      <t>[SuperVIP]_The Coffee House_6-8.5</t>
    </r>
    <r>
      <rPr>
        <sz val="10"/>
        <rFont val="Calibri"/>
      </rPr>
      <t xml:space="preserve"> 241231_The Coffee House_7 cities
10h-16h </t>
    </r>
    <r>
      <rPr>
        <u/>
        <sz val="10"/>
        <color rgb="FF1155CC"/>
        <rFont val="Calibri"/>
      </rPr>
      <t xml:space="preserve">[SuperVIP]_Gà Rán Popeyes_08-11/05
</t>
    </r>
    <r>
      <rPr>
        <sz val="10"/>
        <rFont val="Calibri"/>
      </rPr>
      <t>241231_Gà Rán Popeyes_9 cities</t>
    </r>
  </si>
  <si>
    <r>
      <rPr>
        <sz val="10"/>
        <rFont val="Calibri"/>
      </rPr>
      <t xml:space="preserve">0h-10h: </t>
    </r>
    <r>
      <rPr>
        <u/>
        <sz val="10"/>
        <color rgb="FF1155CC"/>
        <rFont val="Calibri"/>
      </rPr>
      <t>[SJBP]_The Coffee House_WC</t>
    </r>
    <r>
      <rPr>
        <sz val="10"/>
        <rFont val="Calibri"/>
      </rPr>
      <t xml:space="preserve"> 241231_The Coffee House_7 cities
10h-16h </t>
    </r>
    <r>
      <rPr>
        <u/>
        <sz val="10"/>
        <color rgb="FF1155CC"/>
        <rFont val="Calibri"/>
      </rPr>
      <t xml:space="preserve">[SuperVIP]_Gà Rán Popeyes_08-11/05
</t>
    </r>
    <r>
      <rPr>
        <sz val="10"/>
        <rFont val="Calibri"/>
      </rPr>
      <t>241231_Gà Rán Popeyes_9 cities</t>
    </r>
  </si>
  <si>
    <r>
      <rPr>
        <u/>
        <sz val="10"/>
        <color rgb="FF1155CC"/>
        <rFont val="Calibri"/>
      </rPr>
      <t xml:space="preserve">[SuperVIP]_Gà Rán Popeyes_08-11/05
</t>
    </r>
    <r>
      <rPr>
        <sz val="10"/>
        <color rgb="FF000000"/>
        <rFont val="Calibri"/>
      </rPr>
      <t>241231_Gà Rán Popeyes_9 cities</t>
    </r>
  </si>
  <si>
    <r>
      <rPr>
        <u/>
        <sz val="10"/>
        <color rgb="FF1155CC"/>
        <rFont val="Calibri"/>
      </rPr>
      <t>[SJBP]__Brand 50%</t>
    </r>
    <r>
      <rPr>
        <sz val="10"/>
        <rFont val="Calibri"/>
      </rPr>
      <t xml:space="preserve"> 241231_All OTH 2025_36 cities</t>
    </r>
  </si>
  <si>
    <r>
      <rPr>
        <u/>
        <sz val="10"/>
        <color rgb="FF1155CC"/>
        <rFont val="Calibri"/>
      </rPr>
      <t>[SJBP]_Starbucks Coffee_WC Mon</t>
    </r>
    <r>
      <rPr>
        <sz val="10"/>
        <rFont val="Calibri"/>
      </rPr>
      <t xml:space="preserve"> 250102_Starbucks Coffee_10 cities</t>
    </r>
  </si>
  <si>
    <r>
      <rPr>
        <u/>
        <sz val="10"/>
        <color rgb="FF1155CC"/>
        <rFont val="Calibri"/>
      </rPr>
      <t>[SuperVIP]_Phê La_12-16May</t>
    </r>
    <r>
      <rPr>
        <sz val="10"/>
        <color rgb="FF000000"/>
        <rFont val="Calibri"/>
      </rPr>
      <t xml:space="preserve"> HP,VT,HA,DL,DN</t>
    </r>
  </si>
  <si>
    <t xml:space="preserve">[SJBP]_McDonald's_BAU 99k
250416_McDonald's_5 cities
</t>
  </si>
  <si>
    <r>
      <rPr>
        <sz val="10"/>
        <rFont val="Calibri"/>
      </rPr>
      <t>0h-10h&amp;14h-18h</t>
    </r>
    <r>
      <rPr>
        <u/>
        <sz val="10"/>
        <color rgb="FF1155CC"/>
        <rFont val="Calibri"/>
      </rPr>
      <t>[SuperVIP]_Highlands Coffee_12-16.5</t>
    </r>
    <r>
      <rPr>
        <sz val="10"/>
        <rFont val="Calibri"/>
      </rPr>
      <t xml:space="preserve"> 241231_Highlands Coffee_36 cities 
10h-14h&amp;18h-24h</t>
    </r>
    <r>
      <rPr>
        <u/>
        <sz val="10"/>
        <color rgb="FF1155CC"/>
        <rFont val="Calibri"/>
      </rPr>
      <t>[SuperVIP]_Lotteria_12-15/05</t>
    </r>
    <r>
      <rPr>
        <sz val="10"/>
        <rFont val="Calibri"/>
      </rPr>
      <t xml:space="preserve">
250424_Lotteria DI_32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</si>
  <si>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</si>
  <si>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</si>
  <si>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</si>
  <si>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[VIP]_Gong Cha_May</t>
    </r>
    <r>
      <rPr>
        <sz val="10"/>
        <color rgb="FF000000"/>
        <rFont val="Calibri"/>
      </rPr>
      <t xml:space="preserve"> 20240506_Gong Cha_3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</si>
  <si>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</si>
  <si>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</si>
  <si>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</si>
  <si>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</si>
  <si>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t>[SuperVIP]_McDonald's_22-25/05</t>
  </si>
  <si>
    <r>
      <rPr>
        <u/>
        <sz val="10"/>
        <color rgb="FF1155CC"/>
        <rFont val="Calibri"/>
      </rPr>
      <t>[SJBP]__Brand 50%</t>
    </r>
    <r>
      <rPr>
        <sz val="10"/>
        <rFont val="Calibri"/>
      </rPr>
      <t xml:space="preserve"> 241231_All OTH 2025_36 cities</t>
    </r>
  </si>
  <si>
    <r>
      <rPr>
        <u/>
        <sz val="10"/>
        <color rgb="FF1155CC"/>
        <rFont val="Calibri"/>
      </rPr>
      <t>[SJBP]_Starbucks Coffee_WC Mon</t>
    </r>
    <r>
      <rPr>
        <sz val="10"/>
        <rFont val="Calibri"/>
      </rPr>
      <t xml:space="preserve"> 250102_Starbucks Coffee_10 cities</t>
    </r>
  </si>
  <si>
    <r>
      <rPr>
        <u/>
        <sz val="10"/>
        <color rgb="FF1155CC"/>
        <rFont val="Calibri"/>
      </rPr>
      <t xml:space="preserve">[SJBP]_McDonald's_BAU 99k
</t>
    </r>
    <r>
      <rPr>
        <sz val="10"/>
        <color rgb="FF000000"/>
        <rFont val="Calibri"/>
      </rPr>
      <t>250416_McDonald's_5 cities</t>
    </r>
  </si>
  <si>
    <r>
      <rPr>
        <sz val="10"/>
        <rFont val="Calibri"/>
      </rPr>
      <t>0h-10h &amp; 13h-17h:</t>
    </r>
    <r>
      <rPr>
        <u/>
        <sz val="10"/>
        <color rgb="FF1155CC"/>
        <rFont val="Calibri"/>
      </rPr>
      <t xml:space="preserve"> [SuperVIP]_Starbucks Coffee_27-29.5</t>
    </r>
    <r>
      <rPr>
        <sz val="10"/>
        <rFont val="Calibri"/>
      </rPr>
      <t xml:space="preserve"> 250102_Starbucks Coffee_10 cities
10h-13h &amp; 17h-24h: </t>
    </r>
    <r>
      <rPr>
        <u/>
        <sz val="10"/>
        <color rgb="FF1155CC"/>
        <rFont val="Calibri"/>
      </rPr>
      <t>"[SJBP]_McDonald's_BAU 99k
250416_McDonald's_5 cities"</t>
    </r>
  </si>
  <si>
    <r>
      <rPr>
        <u/>
        <sz val="10"/>
        <color rgb="FF1155CC"/>
        <rFont val="Calibri"/>
      </rPr>
      <t xml:space="preserve">[SuperVIP]_McDonald's_29/05 -01/06 </t>
    </r>
    <r>
      <rPr>
        <sz val="10"/>
        <rFont val="Calibri"/>
      </rPr>
      <t>250416_McDonald's_5 cities</t>
    </r>
  </si>
  <si>
    <r>
      <rPr>
        <u/>
        <sz val="10"/>
        <color rgb="FF1155CC"/>
        <rFont val="Calibri"/>
      </rPr>
      <t>[VIP]_Phúc Long Coffee &amp; Tea_28-30May</t>
    </r>
    <r>
      <rPr>
        <sz val="10"/>
        <color rgb="FF000000"/>
        <rFont val="Calibri"/>
      </rPr>
      <t xml:space="preserve">  20240516_Phúc Long Coffee &amp; Tea_17 cities</t>
    </r>
  </si>
  <si>
    <r>
      <rPr>
        <u/>
        <sz val="10"/>
        <color rgb="FF1155CC"/>
        <rFont val="Calibri"/>
      </rPr>
      <t xml:space="preserve">[SJBP]_Gà Rán Popeyes_BOGO May
</t>
    </r>
    <r>
      <rPr>
        <sz val="10"/>
        <color rgb="FF000000"/>
        <rFont val="Calibri"/>
      </rPr>
      <t>241231_Gà Rán Popeyes_9 cities</t>
    </r>
  </si>
  <si>
    <r>
      <rPr>
        <u/>
        <sz val="10"/>
        <color rgb="FF1155CC"/>
        <rFont val="Calibri"/>
      </rPr>
      <t xml:space="preserve">[SuperVIP]_McDonald's_29/05 -01/06
</t>
    </r>
    <r>
      <rPr>
        <sz val="10"/>
        <rFont val="Calibri"/>
      </rPr>
      <t>250416_McDonald's_5 cities</t>
    </r>
  </si>
  <si>
    <r>
      <rPr>
        <sz val="10"/>
        <rFont val="Calibri"/>
      </rPr>
      <t xml:space="preserve">0h-10h &amp; 14h-18h: </t>
    </r>
    <r>
      <rPr>
        <u/>
        <sz val="10"/>
        <color rgb="FF1155CC"/>
        <rFont val="Calibri"/>
      </rPr>
      <t>[SuperVIP]_Highlands Coffee_2-6.6</t>
    </r>
    <r>
      <rPr>
        <sz val="10"/>
        <rFont val="Calibri"/>
      </rPr>
      <t xml:space="preserve"> 241231_Highlands Coffee_36 cities
10h-14h &amp; 18h-24h: [</t>
    </r>
    <r>
      <rPr>
        <u/>
        <sz val="10"/>
        <color rgb="FF1155CC"/>
        <rFont val="Calibri"/>
      </rPr>
      <t>SuperVIP]_Gà Rán KFC_01-04/06</t>
    </r>
  </si>
  <si>
    <r>
      <rPr>
        <u/>
        <sz val="10"/>
        <color rgb="FF1155CC"/>
        <rFont val="Calibri"/>
      </rPr>
      <t>[JBP]_KATINAT Coffee &amp; Tea House_bơ dừa BAU</t>
    </r>
    <r>
      <rPr>
        <sz val="10"/>
        <color rgb="FF000000"/>
        <rFont val="Calibri"/>
      </rPr>
      <t xml:space="preserve"> 250119_Katinat Saigon Kafe_11 cities</t>
    </r>
  </si>
  <si>
    <r>
      <rPr>
        <sz val="10"/>
        <rFont val="Calibri"/>
      </rPr>
      <t xml:space="preserve">0h-10h &amp; 14h-18h: </t>
    </r>
    <r>
      <rPr>
        <u/>
        <sz val="10"/>
        <color rgb="FF1155CC"/>
        <rFont val="Calibri"/>
      </rPr>
      <t>[VIP]_The Coffee House_2-4.6</t>
    </r>
    <r>
      <rPr>
        <sz val="10"/>
        <rFont val="Calibri"/>
      </rPr>
      <t xml:space="preserve"> 241231_The Coffee House_7 cities
10h-14h &amp; 18h-24h: </t>
    </r>
    <r>
      <rPr>
        <u/>
        <sz val="10"/>
        <color rgb="FF1155CC"/>
        <rFont val="Calibri"/>
      </rPr>
      <t>"[SJBP]_McDonald's_2T2 109k
250416_McDonald's_5 cities"</t>
    </r>
  </si>
  <si>
    <r>
      <rPr>
        <sz val="10"/>
        <rFont val="Calibri"/>
      </rPr>
      <t xml:space="preserve">0h-10h &amp; 14h-18h: </t>
    </r>
    <r>
      <rPr>
        <u/>
        <sz val="10"/>
        <color rgb="FF1155CC"/>
        <rFont val="Calibri"/>
      </rPr>
      <t>[SuperVIP]_Highlands Coffee_2-6.6</t>
    </r>
    <r>
      <rPr>
        <sz val="10"/>
        <rFont val="Calibri"/>
      </rPr>
      <t xml:space="preserve"> 241231_Highlands Coffee_36 cities
10h-14h &amp; 18h-24h: </t>
    </r>
    <r>
      <rPr>
        <u/>
        <sz val="10"/>
        <color rgb="FF1155CC"/>
        <rFont val="Calibri"/>
      </rPr>
      <t>[SuperVIP]_Gà Rán Popeyes_05-08/06</t>
    </r>
    <r>
      <rPr>
        <sz val="10"/>
        <rFont val="Calibri"/>
      </rPr>
      <t xml:space="preserve"> 241231_Gà Rán Popeyes_9 cities</t>
    </r>
  </si>
  <si>
    <r>
      <rPr>
        <u/>
        <sz val="10"/>
        <color rgb="FF1155CC"/>
        <rFont val="Calibri"/>
      </rPr>
      <t>0h-6h Top brand</t>
    </r>
    <r>
      <rPr>
        <sz val="10"/>
        <rFont val="Calibri"/>
      </rPr>
      <t xml:space="preserve">
</t>
    </r>
    <r>
      <rPr>
        <u/>
        <sz val="10"/>
        <color rgb="FF1155CC"/>
        <rFont val="Calibri"/>
      </rPr>
      <t>6h-9h Top brand</t>
    </r>
    <r>
      <rPr>
        <sz val="10"/>
        <rFont val="Calibri"/>
      </rPr>
      <t xml:space="preserve">
</t>
    </r>
    <r>
      <rPr>
        <u/>
        <sz val="10"/>
        <color rgb="FF1155CC"/>
        <rFont val="Calibri"/>
      </rPr>
      <t xml:space="preserve">9h-10h Top brand
</t>
    </r>
    <r>
      <rPr>
        <sz val="10"/>
        <rFont val="Calibri"/>
      </rPr>
      <t xml:space="preserve">10h-13h </t>
    </r>
    <r>
      <rPr>
        <u/>
        <sz val="10"/>
        <color rgb="FF1155CC"/>
        <rFont val="Calibri"/>
      </rPr>
      <t>[SuperVIP]_Gà Rán Popeyes_05-08/06
241231_Gà Rán Popeyes_9 cities</t>
    </r>
    <r>
      <rPr>
        <sz val="10"/>
        <rFont val="Calibri"/>
      </rPr>
      <t xml:space="preserve">
</t>
    </r>
    <r>
      <rPr>
        <u/>
        <sz val="10"/>
        <color rgb="FF1155CC"/>
        <rFont val="Calibri"/>
      </rPr>
      <t>13h-16h Top brand</t>
    </r>
    <r>
      <rPr>
        <sz val="10"/>
        <rFont val="Calibri"/>
      </rPr>
      <t xml:space="preserve">
</t>
    </r>
  </si>
  <si>
    <r>
      <rPr>
        <u/>
        <sz val="10"/>
        <color rgb="FF1155CC"/>
        <rFont val="Calibri"/>
      </rPr>
      <t xml:space="preserve">[SuperVIP]_Gà Rán Popeyes_05-08/06
</t>
    </r>
    <r>
      <rPr>
        <sz val="10"/>
        <rFont val="Calibri"/>
      </rPr>
      <t>241231_Gà Rán Popeyes_9 cities</t>
    </r>
  </si>
  <si>
    <r>
      <rPr>
        <u/>
        <sz val="10"/>
        <color rgb="FF1155CC"/>
        <rFont val="Calibri"/>
      </rPr>
      <t xml:space="preserve">[SuperVIP]_Gà Rán Popeyes_05-08/06
</t>
    </r>
    <r>
      <rPr>
        <sz val="10"/>
        <color rgb="FF000000"/>
        <rFont val="Calibri"/>
      </rPr>
      <t>241231_Gà Rán Popeyes_9 cities</t>
    </r>
  </si>
  <si>
    <r>
      <rPr>
        <u/>
        <sz val="10"/>
        <color rgb="FF1155CC"/>
        <rFont val="Calibri"/>
      </rPr>
      <t>[SJBP]__Brand 50%</t>
    </r>
    <r>
      <rPr>
        <sz val="10"/>
        <rFont val="Calibri"/>
      </rPr>
      <t xml:space="preserve"> 241231_All OTH 2025_36 cities</t>
    </r>
  </si>
  <si>
    <r>
      <rPr>
        <u/>
        <sz val="10"/>
        <color rgb="FF1155CC"/>
        <rFont val="Calibri"/>
      </rPr>
      <t>[JBP]_KATINAT Coffee &amp; Tea House_bơ dừa BAU</t>
    </r>
    <r>
      <rPr>
        <sz val="10"/>
        <color rgb="FF000000"/>
        <rFont val="Calibri"/>
      </rPr>
      <t xml:space="preserve"> 250119_Katinat Saigon Kafe_11 cities</t>
    </r>
  </si>
  <si>
    <r>
      <rPr>
        <u/>
        <sz val="10"/>
        <color rgb="FF1155CC"/>
        <rFont val="Calibri"/>
      </rPr>
      <t>[SuperVIP]_The Coffee House_9-11.6</t>
    </r>
    <r>
      <rPr>
        <sz val="10"/>
        <rFont val="Calibri"/>
      </rPr>
      <t xml:space="preserve"> 241231_The Coffee House_7 cities</t>
    </r>
  </si>
  <si>
    <r>
      <rPr>
        <sz val="10"/>
        <rFont val="Calibri"/>
      </rPr>
      <t xml:space="preserve">0h-10h &amp; 14h-18h: </t>
    </r>
    <r>
      <rPr>
        <u/>
        <sz val="10"/>
        <color rgb="FF1155CC"/>
        <rFont val="Calibri"/>
      </rPr>
      <t>[SuperVIP]_Highlands Coffee_9-13.6</t>
    </r>
    <r>
      <rPr>
        <sz val="10"/>
        <rFont val="Calibri"/>
      </rPr>
      <t xml:space="preserve"> 241231_Highlands Coffee_36 cities
10h-14h +18h-24h "</t>
    </r>
    <r>
      <rPr>
        <u/>
        <sz val="10"/>
        <color rgb="FF1155CC"/>
        <rFont val="Calibri"/>
      </rPr>
      <t>[SJBP]_McDonald's_BAU</t>
    </r>
    <r>
      <rPr>
        <sz val="10"/>
        <rFont val="Calibri"/>
      </rPr>
      <t xml:space="preserve">
250416_McDonald's_5 cities"</t>
    </r>
  </si>
  <si>
    <r>
      <rPr>
        <u/>
        <sz val="10"/>
        <color rgb="FF1155CC"/>
        <rFont val="Calibri"/>
      </rPr>
      <t>[SuperVIP]_Highlands Coffee_9-13.6</t>
    </r>
    <r>
      <rPr>
        <sz val="10"/>
        <color rgb="FF000000"/>
        <rFont val="Calibri"/>
      </rPr>
      <t xml:space="preserve"> 241231_Highlands Coffee_36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</si>
  <si>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</si>
  <si>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</si>
  <si>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[PNS]_Cashlessweek_Jun</t>
    </r>
    <r>
      <rPr>
        <sz val="10"/>
        <color rgb="FF000000"/>
        <rFont val="Calibri"/>
      </rPr>
      <t>_ALL</t>
    </r>
  </si>
  <si>
    <r>
      <rPr>
        <u/>
        <sz val="10"/>
        <color rgb="FF1155CC"/>
        <rFont val="Calibri"/>
      </rPr>
      <t>[SuperVIP]_Starbucks Coffee_17-19.6</t>
    </r>
    <r>
      <rPr>
        <sz val="10"/>
        <color rgb="FF000000"/>
        <rFont val="Calibri"/>
      </rPr>
      <t xml:space="preserve"> 250102_Starbucks Coffee_10 cities</t>
    </r>
  </si>
  <si>
    <r>
      <rPr>
        <u/>
        <sz val="10"/>
        <color rgb="FF1155CC"/>
        <rFont val="Calibri"/>
      </rPr>
      <t>[SJBP]_The Coffee House_WC</t>
    </r>
    <r>
      <rPr>
        <sz val="10"/>
        <rFont val="Calibri"/>
      </rPr>
      <t xml:space="preserve"> 241231_The Coffee House_7 cities</t>
    </r>
  </si>
  <si>
    <r>
      <rPr>
        <u/>
        <sz val="10"/>
        <color rgb="FF1155CC"/>
        <rFont val="Calibri"/>
      </rPr>
      <t>[SJBP]_The Coffee House_BAU 1Đ</t>
    </r>
    <r>
      <rPr>
        <sz val="10"/>
        <color rgb="FF000000"/>
        <rFont val="Calibri"/>
      </rPr>
      <t xml:space="preserve">  241231_The Coffee House_7 cities</t>
    </r>
  </si>
  <si>
    <r>
      <rPr>
        <u/>
        <sz val="10"/>
        <color rgb="FF1155CC"/>
        <rFont val="Calibri"/>
      </rPr>
      <t>[SJBP]_The Coffee House_WC</t>
    </r>
    <r>
      <rPr>
        <sz val="10"/>
        <rFont val="Calibri"/>
      </rPr>
      <t xml:space="preserve"> 241231_The Coffee House_7 cities</t>
    </r>
  </si>
  <si>
    <t>[SuperVIP]_Gà Rán Popeyes_20-22/06</t>
  </si>
  <si>
    <r>
      <rPr>
        <u/>
        <sz val="10"/>
        <color rgb="FF1155CC"/>
        <rFont val="Calibri"/>
      </rPr>
      <t>[SJBP]__Brand 50%</t>
    </r>
    <r>
      <rPr>
        <sz val="10"/>
        <rFont val="Calibri"/>
      </rPr>
      <t xml:space="preserve"> 241231_All OTH 2025_36 cities</t>
    </r>
  </si>
  <si>
    <r>
      <rPr>
        <u/>
        <sz val="10"/>
        <color rgb="FF1155CC"/>
        <rFont val="Calibri"/>
      </rPr>
      <t>[JBP]_KATINAT Coffee &amp; Tea House_Ads 1K</t>
    </r>
    <r>
      <rPr>
        <sz val="10"/>
        <rFont val="Calibri"/>
      </rPr>
      <t xml:space="preserve"> 250119_Katinat Saigon Kafe_11 cities</t>
    </r>
  </si>
  <si>
    <r>
      <rPr>
        <u/>
        <sz val="10"/>
        <color rgb="FF1155CC"/>
        <rFont val="Calibri"/>
      </rPr>
      <t>[SJBP]_The Coffee House_BAU 1Đ</t>
    </r>
    <r>
      <rPr>
        <sz val="10"/>
        <color rgb="FF000000"/>
        <rFont val="Calibri"/>
      </rPr>
      <t xml:space="preserve">  241231_The Coffee House_7 cities</t>
    </r>
  </si>
  <si>
    <r>
      <rPr>
        <u/>
        <sz val="10"/>
        <color rgb="FF1155CC"/>
        <rFont val="Calibri"/>
      </rPr>
      <t>[SuperVIP]_The Coffee House_9-11.6</t>
    </r>
    <r>
      <rPr>
        <sz val="10"/>
        <rFont val="Calibri"/>
      </rPr>
      <t xml:space="preserve"> 241231_The Coffee House_7 cities</t>
    </r>
  </si>
  <si>
    <r>
      <rPr>
        <u/>
        <sz val="10"/>
        <color rgb="FF1155CC"/>
        <rFont val="Calibri"/>
      </rPr>
      <t>[SJBP]__Brand 50%</t>
    </r>
    <r>
      <rPr>
        <sz val="10"/>
        <rFont val="Calibri"/>
      </rPr>
      <t xml:space="preserve"> 241231_All OTH 2025_36 cities</t>
    </r>
  </si>
  <si>
    <r>
      <rPr>
        <u/>
        <sz val="10"/>
        <color rgb="FF1155CC"/>
        <rFont val="Calibri"/>
      </rPr>
      <t>[VIP]_Trà Sữa May Cha_27-29Jun</t>
    </r>
    <r>
      <rPr>
        <sz val="10"/>
        <color rgb="FF000000"/>
        <rFont val="Calibri"/>
      </rPr>
      <t xml:space="preserve"> 250102_Trà Sữa May Cha_7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</si>
  <si>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</si>
  <si>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</si>
  <si>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[JBP]_KATINAT Coffee &amp; Tea House_B2G1</t>
    </r>
    <r>
      <rPr>
        <sz val="10"/>
        <rFont val="Calibri"/>
      </rPr>
      <t xml:space="preserve"> 250119_Katinat Saigon Kafe_11 cities</t>
    </r>
  </si>
  <si>
    <r>
      <rPr>
        <sz val="10"/>
        <rFont val="Calibri"/>
      </rPr>
      <t xml:space="preserve">0h-10h &amp; 14h-18h: </t>
    </r>
    <r>
      <rPr>
        <u/>
        <sz val="10"/>
        <color rgb="FF1155CC"/>
        <rFont val="Calibri"/>
      </rPr>
      <t>[SuperVIP]_Starbucks Coffee_1-3.7</t>
    </r>
    <r>
      <rPr>
        <sz val="10"/>
        <rFont val="Calibri"/>
      </rPr>
      <t xml:space="preserve">  250520_Starbucks Coffee_12 cities</t>
    </r>
    <r>
      <rPr>
        <u/>
        <sz val="10"/>
        <color rgb="FF1155CC"/>
        <rFont val="Calibri"/>
      </rPr>
      <t xml:space="preserve">
10h-14h &amp; 18h-24h: [SJBP]_McDonald's_99k</t>
    </r>
  </si>
  <si>
    <r>
      <rPr>
        <sz val="10"/>
        <rFont val="Calibri"/>
      </rPr>
      <t xml:space="preserve">0h-10h &amp; 14h-18h: </t>
    </r>
    <r>
      <rPr>
        <u/>
        <sz val="10"/>
        <color rgb="FF1155CC"/>
        <rFont val="Calibri"/>
      </rPr>
      <t>[SuperVIP]_Starbucks Coffee_1-3.7</t>
    </r>
    <r>
      <rPr>
        <sz val="10"/>
        <rFont val="Calibri"/>
      </rPr>
      <t xml:space="preserve">  250520_Starbucks Coffee_12 cities
10h-14h+18h-24h </t>
    </r>
    <r>
      <rPr>
        <u/>
        <sz val="10"/>
        <color rgb="FF1155CC"/>
        <rFont val="Calibri"/>
      </rPr>
      <t>[SuperVIP]_Gà Rán KFC_30/06-03/07</t>
    </r>
  </si>
  <si>
    <r>
      <rPr>
        <u/>
        <sz val="10"/>
        <color rgb="FF1155CC"/>
        <rFont val="Calibri"/>
      </rPr>
      <t>[SuperVIP]_Starbucks Coffee_1-3.7</t>
    </r>
    <r>
      <rPr>
        <sz val="10"/>
        <color rgb="FF000000"/>
        <rFont val="Calibri"/>
      </rPr>
      <t xml:space="preserve"> 250520_Starbucks Coffee_12 cities</t>
    </r>
  </si>
  <si>
    <r>
      <rPr>
        <u/>
        <sz val="10"/>
        <color rgb="FF1155CC"/>
        <rFont val="Calibri"/>
      </rPr>
      <t>[SJBP]_The Coffee House_WC_Fri</t>
    </r>
    <r>
      <rPr>
        <sz val="10"/>
        <color rgb="FF000000"/>
        <rFont val="Calibri"/>
      </rPr>
      <t xml:space="preserve"> 241231_The Coffee House_7 cities</t>
    </r>
  </si>
  <si>
    <t>[SuperVIP]_McDonald's_04-06/07</t>
  </si>
  <si>
    <r>
      <rPr>
        <u/>
        <sz val="10"/>
        <color rgb="FF1155CC"/>
        <rFont val="Calibri"/>
      </rPr>
      <t>[SJBP]__Brand 50%</t>
    </r>
    <r>
      <rPr>
        <sz val="10"/>
        <rFont val="Calibri"/>
      </rPr>
      <t xml:space="preserve"> 241231_All OTH 2025_36 cities</t>
    </r>
  </si>
  <si>
    <r>
      <rPr>
        <u/>
        <sz val="10"/>
        <color rgb="FF1155CC"/>
        <rFont val="Calibri"/>
      </rPr>
      <t>All OTH 2025_36 cities
0h-6h Top brand</t>
    </r>
    <r>
      <rPr>
        <sz val="10"/>
        <rFont val="Calibri"/>
      </rPr>
      <t xml:space="preserve">
</t>
    </r>
    <r>
      <rPr>
        <u/>
        <sz val="10"/>
        <color rgb="FF1155CC"/>
        <rFont val="Calibri"/>
      </rPr>
      <t>6h-9h Top brand</t>
    </r>
    <r>
      <rPr>
        <sz val="10"/>
        <rFont val="Calibri"/>
      </rPr>
      <t xml:space="preserve">
</t>
    </r>
    <r>
      <rPr>
        <u/>
        <sz val="10"/>
        <color rgb="FF1155CC"/>
        <rFont val="Calibri"/>
      </rPr>
      <t>9h-13h Top brand</t>
    </r>
    <r>
      <rPr>
        <sz val="10"/>
        <rFont val="Calibri"/>
      </rPr>
      <t xml:space="preserve">
13h-19h </t>
    </r>
    <r>
      <rPr>
        <u/>
        <sz val="10"/>
        <color rgb="FF1155CC"/>
        <rFont val="Calibri"/>
      </rPr>
      <t>Top brand</t>
    </r>
    <r>
      <rPr>
        <sz val="10"/>
        <rFont val="Calibri"/>
      </rPr>
      <t xml:space="preserve">
</t>
    </r>
    <r>
      <rPr>
        <u/>
        <sz val="10"/>
        <color rgb="FF1155CC"/>
        <rFont val="Calibri"/>
      </rPr>
      <t>19h-21h Top bran</t>
    </r>
    <r>
      <rPr>
        <sz val="10"/>
        <rFont val="Calibri"/>
      </rPr>
      <t xml:space="preserve">d
</t>
    </r>
    <r>
      <rPr>
        <u/>
        <sz val="10"/>
        <color rgb="FF1155CC"/>
        <rFont val="Calibri"/>
      </rPr>
      <t>21h-24h Top brand</t>
    </r>
  </si>
  <si>
    <r>
      <rPr>
        <u/>
        <sz val="10"/>
        <color rgb="FF1155CC"/>
        <rFont val="Calibri"/>
      </rPr>
      <t>[SuperVIP]_The Coffee House_8-10.7</t>
    </r>
    <r>
      <rPr>
        <sz val="10"/>
        <color rgb="FF000000"/>
        <rFont val="Calibri"/>
      </rPr>
      <t xml:space="preserve"> 241231_The Coffee House_7 cities</t>
    </r>
  </si>
  <si>
    <r>
      <rPr>
        <u/>
        <sz val="10"/>
        <color rgb="FF1155CC"/>
        <rFont val="Calibri"/>
      </rPr>
      <t>[SuperVIP]_The Coffee House_8-10.7</t>
    </r>
    <r>
      <rPr>
        <sz val="10"/>
        <color rgb="FF000000"/>
        <rFont val="Calibri"/>
      </rPr>
      <t xml:space="preserve"> 241231_The Coffee House_7 cities</t>
    </r>
  </si>
  <si>
    <r>
      <rPr>
        <u/>
        <sz val="10"/>
        <color rgb="FF1155CC"/>
        <rFont val="Calibri"/>
      </rPr>
      <t>[SuperVIP]_Highlands Coffee_7-11.7</t>
    </r>
    <r>
      <rPr>
        <sz val="10"/>
        <color rgb="FF000000"/>
        <rFont val="Calibri"/>
      </rPr>
      <t xml:space="preserve"> 241231_Highlands Coffee_36 cities</t>
    </r>
  </si>
  <si>
    <r>
      <rPr>
        <u/>
        <sz val="10"/>
        <color rgb="FF1155CC"/>
        <rFont val="Calibri"/>
      </rPr>
      <t>[SuperVIP]_Highlands Coffee_7-11.7</t>
    </r>
    <r>
      <rPr>
        <sz val="10"/>
        <color rgb="FF000000"/>
        <rFont val="Calibri"/>
      </rPr>
      <t xml:space="preserve"> 241231_Highlands Coffee_36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</si>
  <si>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</si>
  <si>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</si>
  <si>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</si>
  <si>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[SJBP]_Starbucks Coffee_Indi 15-17.7</t>
    </r>
    <r>
      <rPr>
        <sz val="10"/>
        <color rgb="FF000000"/>
        <rFont val="Calibri"/>
      </rPr>
      <t xml:space="preserve"> 250520_Starbucks Coffee_12 cities</t>
    </r>
  </si>
  <si>
    <r>
      <rPr>
        <u/>
        <sz val="10"/>
        <color rgb="FF1155CC"/>
        <rFont val="Calibri"/>
      </rPr>
      <t>[SJBP]_The Coffee House_WC_Wed</t>
    </r>
    <r>
      <rPr>
        <sz val="10"/>
        <color rgb="FF000000"/>
        <rFont val="Calibri"/>
      </rPr>
      <t xml:space="preserve"> 241231_The Coffee House_7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</si>
  <si>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</si>
  <si>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</si>
  <si>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</si>
  <si>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</si>
  <si>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</si>
  <si>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[VIP]_The Coffee House_21-23.7</t>
    </r>
    <r>
      <rPr>
        <sz val="10"/>
        <color rgb="FF000000"/>
        <rFont val="Calibri"/>
      </rPr>
      <t xml:space="preserve"> 241231_The Coffee House_7 cities</t>
    </r>
  </si>
  <si>
    <r>
      <rPr>
        <u/>
        <sz val="10"/>
        <color rgb="FF1155CC"/>
        <rFont val="Calibri"/>
      </rPr>
      <t>[VIP]_The Coffee House_21-23.7</t>
    </r>
    <r>
      <rPr>
        <sz val="10"/>
        <color rgb="FF000000"/>
        <rFont val="Calibri"/>
      </rPr>
      <t xml:space="preserve"> 241231_The Coffee House_7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</si>
  <si>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</si>
  <si>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</si>
  <si>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</si>
  <si>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</si>
  <si>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</si>
  <si>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[JBP]_KATINAT Coffee &amp; Tea House_Merch</t>
    </r>
    <r>
      <rPr>
        <sz val="10"/>
        <rFont val="Calibri"/>
      </rPr>
      <t xml:space="preserve"> 250119_Katinat Saigon Kafe_11 cities</t>
    </r>
  </si>
  <si>
    <r>
      <rPr>
        <u/>
        <sz val="10"/>
        <color rgb="FF1155CC"/>
        <rFont val="Calibri"/>
      </rPr>
      <t>[SJBP]__Brand 50%</t>
    </r>
    <r>
      <rPr>
        <sz val="10"/>
        <rFont val="Calibri"/>
      </rPr>
      <t xml:space="preserve"> 241231_All OTH 2025_36 cities</t>
    </r>
  </si>
  <si>
    <r>
      <rPr>
        <u/>
        <sz val="10"/>
        <color rgb="FF1155CC"/>
        <rFont val="Calibri"/>
      </rPr>
      <t>[VIP]_Starbucks Coffee_29-31.7</t>
    </r>
    <r>
      <rPr>
        <sz val="10"/>
        <color rgb="FF000000"/>
        <rFont val="Calibri"/>
      </rPr>
      <t xml:space="preserve"> 250520_Starbucks Coffee_12 cities</t>
    </r>
  </si>
  <si>
    <r>
      <rPr>
        <u/>
        <sz val="10"/>
        <color rgb="FF1155CC"/>
        <rFont val="Calibri"/>
      </rPr>
      <t>[JBP]_KATINAT Coffee &amp; Tea House_B2G1</t>
    </r>
    <r>
      <rPr>
        <sz val="10"/>
        <color rgb="FF000000"/>
        <rFont val="Calibri"/>
      </rPr>
      <t xml:space="preserve"> 250119_Katinat Saigon Kafe_11 cities</t>
    </r>
  </si>
  <si>
    <r>
      <rPr>
        <u/>
        <sz val="10"/>
        <color rgb="FF1155CC"/>
        <rFont val="Calibri"/>
      </rPr>
      <t>[SJBP]__Brand 50%</t>
    </r>
    <r>
      <rPr>
        <sz val="10"/>
        <rFont val="Calibri"/>
      </rPr>
      <t xml:space="preserve"> 241231_All OTH 2025_36 cities</t>
    </r>
  </si>
  <si>
    <r>
      <rPr>
        <u/>
        <sz val="10"/>
        <color rgb="FF1155CC"/>
        <rFont val="Calibri"/>
      </rPr>
      <t xml:space="preserve">[SuperVIP]_McDonald's_01-03/08
</t>
    </r>
    <r>
      <rPr>
        <sz val="10"/>
        <color rgb="FF000000"/>
        <rFont val="Calibri"/>
      </rPr>
      <t xml:space="preserve"> 250707_McDonald's_6 cities</t>
    </r>
  </si>
  <si>
    <r>
      <rPr>
        <u/>
        <sz val="10"/>
        <color rgb="FF1155CC"/>
        <rFont val="Calibri"/>
      </rPr>
      <t>[SuperVIP]_Highlands Coffee_4-8.8</t>
    </r>
    <r>
      <rPr>
        <sz val="10"/>
        <color rgb="FF000000"/>
        <rFont val="Calibri"/>
      </rPr>
      <t xml:space="preserve"> 241231_Highlands Coffee_36 cities</t>
    </r>
  </si>
  <si>
    <r>
      <rPr>
        <u/>
        <sz val="10"/>
        <color rgb="FF1155CC"/>
        <rFont val="Calibri"/>
      </rPr>
      <t>[SuperVIP]_The Coffee House_4-6.8</t>
    </r>
    <r>
      <rPr>
        <sz val="10"/>
        <rFont val="Calibri"/>
      </rPr>
      <t xml:space="preserve"> 241231_The Coffee House_7 cities</t>
    </r>
  </si>
  <si>
    <r>
      <rPr>
        <u/>
        <sz val="10"/>
        <color rgb="FF1155CC"/>
        <rFont val="Calibri"/>
      </rPr>
      <t>[SuperVIP]_The Coffee House_4-6.8</t>
    </r>
    <r>
      <rPr>
        <sz val="10"/>
        <color rgb="FF000000"/>
        <rFont val="Calibri"/>
      </rPr>
      <t xml:space="preserve"> 241231_The Coffee House_7 cities</t>
    </r>
  </si>
  <si>
    <r>
      <rPr>
        <u/>
        <sz val="10"/>
        <color rgb="FF1155CC"/>
        <rFont val="Calibri"/>
      </rPr>
      <t>[SuperVIP]_Highlands Coffee_4-8.8</t>
    </r>
    <r>
      <rPr>
        <sz val="10"/>
        <color rgb="FF000000"/>
        <rFont val="Calibri"/>
      </rPr>
      <t xml:space="preserve"> 241231_Highlands Coffee_36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</si>
  <si>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</si>
  <si>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</si>
  <si>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</si>
  <si>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[SuperVIP]_Highlands Coffee_11-14.8</t>
    </r>
    <r>
      <rPr>
        <sz val="10"/>
        <rFont val="Calibri"/>
      </rPr>
      <t xml:space="preserve"> 241231_Highlands Coffee_36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</si>
  <si>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</si>
  <si>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</si>
  <si>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[SuperVIP]_Highlands Coffee_11-14.8</t>
    </r>
    <r>
      <rPr>
        <sz val="10"/>
        <color rgb="FF000000"/>
        <rFont val="Calibri"/>
      </rPr>
      <t xml:space="preserve"> 241231_Highlands Coffee_36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</si>
  <si>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</si>
  <si>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</si>
  <si>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</si>
  <si>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[VIP]_The Coffee House_18-20.8</t>
    </r>
    <r>
      <rPr>
        <sz val="10"/>
        <color rgb="FF000000"/>
        <rFont val="Calibri"/>
      </rPr>
      <t xml:space="preserve"> 241231_The Coffee House_7 cities</t>
    </r>
  </si>
  <si>
    <r>
      <rPr>
        <u/>
        <sz val="10"/>
        <color rgb="FF1155CC"/>
        <rFont val="Calibri"/>
      </rPr>
      <t>[SJBP]_Starbucks Coffee_Indi 19-21.8</t>
    </r>
    <r>
      <rPr>
        <sz val="10"/>
        <color rgb="FF000000"/>
        <rFont val="Calibri"/>
      </rPr>
      <t xml:space="preserve"> 250520_Starbucks Coffee_12 cities</t>
    </r>
  </si>
  <si>
    <r>
      <rPr>
        <u/>
        <sz val="10"/>
        <color rgb="FF1155CC"/>
        <rFont val="Calibri"/>
      </rPr>
      <t>[VIP]_The Coffee House_18-20.8</t>
    </r>
    <r>
      <rPr>
        <sz val="10"/>
        <color rgb="FF000000"/>
        <rFont val="Calibri"/>
      </rPr>
      <t xml:space="preserve"> 241231_The Coffee House_7 cities</t>
    </r>
  </si>
  <si>
    <t>[SJBP]_Phúc Long Coffee &amp; Tea_M2T1-Jul</t>
  </si>
  <si>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</si>
  <si>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</si>
  <si>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</si>
  <si>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</si>
  <si>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[SuperVIP]_Starbucks Coffee_26-28.8</t>
    </r>
    <r>
      <rPr>
        <sz val="10"/>
        <color rgb="FF000000"/>
        <rFont val="Calibri"/>
      </rPr>
      <t xml:space="preserve"> 250520_Starbucks Coffee_12 cities</t>
    </r>
  </si>
  <si>
    <r>
      <rPr>
        <u/>
        <sz val="10"/>
        <color rgb="FF1155CC"/>
        <rFont val="Calibri"/>
      </rPr>
      <t>[SuperVIP]_Starbucks Coffee_26-28.8</t>
    </r>
    <r>
      <rPr>
        <sz val="10"/>
        <color rgb="FF000000"/>
        <rFont val="Calibri"/>
      </rPr>
      <t xml:space="preserve"> 250520_Starbucks Coffee_12 cities</t>
    </r>
  </si>
  <si>
    <r>
      <rPr>
        <u/>
        <sz val="10"/>
        <color rgb="FF1155CC"/>
        <rFont val="Calibri"/>
      </rPr>
      <t>[JBP]_KATINAT Coffee &amp; Tea House_B2G1</t>
    </r>
    <r>
      <rPr>
        <sz val="10"/>
        <color rgb="FF000000"/>
        <rFont val="Calibri"/>
      </rPr>
      <t xml:space="preserve"> 250119_Katinat Saigon Kafe_11 cities</t>
    </r>
  </si>
  <si>
    <r>
      <rPr>
        <u/>
        <sz val="10"/>
        <color rgb="FF1155CC"/>
        <rFont val="Calibri"/>
      </rPr>
      <t>[SuperVIP]_Starbucks Coffee_26-28.8</t>
    </r>
    <r>
      <rPr>
        <sz val="10"/>
        <color rgb="FF000000"/>
        <rFont val="Calibri"/>
      </rPr>
      <t xml:space="preserve"> 250520_Starbucks Coffee_12 cities</t>
    </r>
  </si>
  <si>
    <r>
      <rPr>
        <u/>
        <sz val="10"/>
        <color rgb="FF1155CC"/>
        <rFont val="Calibri"/>
      </rPr>
      <t>[SuperVIP]_Starbucks Coffee_26-28.8</t>
    </r>
    <r>
      <rPr>
        <sz val="10"/>
        <color rgb="FF000000"/>
        <rFont val="Calibri"/>
      </rPr>
      <t xml:space="preserve"> 250520_Starbucks Coffee_12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</si>
  <si>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</si>
  <si>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</si>
  <si>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sz val="10"/>
        <rFont val="Calibri"/>
      </rPr>
      <t xml:space="preserve">0h-10h &amp; 13h-17h: </t>
    </r>
    <r>
      <rPr>
        <u/>
        <sz val="10"/>
        <color rgb="FF1155CC"/>
        <rFont val="Calibri"/>
      </rPr>
      <t>[SuperVIP]_The Coffee House_3-5.9</t>
    </r>
    <r>
      <rPr>
        <sz val="10"/>
        <rFont val="Calibri"/>
      </rPr>
      <t xml:space="preserve"> 241231_The Coffee House_7 cities
10h-13h &amp; 17h-24h: "</t>
    </r>
    <r>
      <rPr>
        <u/>
        <sz val="10"/>
        <color rgb="FF1155CC"/>
        <rFont val="Calibri"/>
      </rPr>
      <t>[SuperVIP]_McDonald's_01-04/09</t>
    </r>
    <r>
      <rPr>
        <sz val="10"/>
        <rFont val="Calibri"/>
      </rPr>
      <t xml:space="preserve">
 250707_McDonald's_6 cities"</t>
    </r>
  </si>
  <si>
    <r>
      <rPr>
        <u/>
        <sz val="10"/>
        <color rgb="FF1155CC"/>
        <rFont val="Calibri"/>
      </rPr>
      <t>[SuperVIP]_The Coffee House_3-5.9</t>
    </r>
    <r>
      <rPr>
        <sz val="10"/>
        <color rgb="FF000000"/>
        <rFont val="Calibri"/>
      </rPr>
      <t xml:space="preserve"> 241231_The Coffee House_7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</si>
  <si>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</si>
  <si>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</si>
  <si>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</si>
  <si>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sz val="10"/>
        <rFont val="Calibri"/>
      </rPr>
      <t xml:space="preserve">0h-10h &amp; 13h-17h: </t>
    </r>
    <r>
      <rPr>
        <u/>
        <sz val="10"/>
        <color rgb="FF1155CC"/>
        <rFont val="Calibri"/>
      </rPr>
      <t>[SuperVIP]_Highlands Coffee_8-12.9</t>
    </r>
    <r>
      <rPr>
        <sz val="10"/>
        <rFont val="Calibri"/>
      </rPr>
      <t xml:space="preserve"> 241231_Highlands Coffee_36 cities
10h-13h &amp; 17h-24h: </t>
    </r>
    <r>
      <rPr>
        <u/>
        <sz val="10"/>
        <color rgb="FF1155CC"/>
        <rFont val="Calibri"/>
      </rPr>
      <t>[VIP]_Gà Rán Texas Chicken_08-11/09</t>
    </r>
    <r>
      <rPr>
        <sz val="10"/>
        <rFont val="Calibri"/>
      </rPr>
      <t xml:space="preserve">
250102_Gà Rán Texas Chicken_6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</si>
  <si>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</si>
  <si>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</si>
  <si>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[SJBP]_Phúc Long Coffee &amp; Tea_10k - Sep</t>
    </r>
    <r>
      <rPr>
        <sz val="10"/>
        <color rgb="FF000000"/>
        <rFont val="Calibri"/>
      </rPr>
      <t xml:space="preserve"> 20240516_Phúc Long Coffee &amp; Tea_17 cities</t>
    </r>
  </si>
  <si>
    <r>
      <rPr>
        <sz val="10"/>
        <rFont val="Calibri"/>
      </rPr>
      <t xml:space="preserve">0h-10h &amp; 13h-17h: </t>
    </r>
    <r>
      <rPr>
        <u/>
        <sz val="10"/>
        <color rgb="FF1155CC"/>
        <rFont val="Calibri"/>
      </rPr>
      <t>[SuperVIP]_Highlands Coffee_8-12.9</t>
    </r>
    <r>
      <rPr>
        <sz val="10"/>
        <rFont val="Calibri"/>
      </rPr>
      <t xml:space="preserve"> 241231_Highlands Coffee_36 cities
10h-13h &amp; 17h-24h: "</t>
    </r>
    <r>
      <rPr>
        <u/>
        <sz val="10"/>
        <color rgb="FF1155CC"/>
        <rFont val="Calibri"/>
      </rPr>
      <t>[VIP]_Domino's Pizza_12-14/09</t>
    </r>
    <r>
      <rPr>
        <sz val="10"/>
        <rFont val="Calibri"/>
      </rPr>
      <t xml:space="preserve">
250116_Domino pizza_11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</si>
  <si>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</si>
  <si>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</si>
  <si>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</si>
  <si>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</si>
  <si>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[VIP]_The Coffee House_15-17.9</t>
    </r>
    <r>
      <rPr>
        <sz val="10"/>
        <color rgb="FF000000"/>
        <rFont val="Calibri"/>
      </rPr>
      <t xml:space="preserve"> 241231_The Coffee House_7 cities</t>
    </r>
  </si>
  <si>
    <r>
      <rPr>
        <u/>
        <sz val="10"/>
        <color rgb="FF1155CC"/>
        <rFont val="Calibri"/>
      </rPr>
      <t>[SuperVIP]_Phúc Long Coffee &amp; Tea_17-19Sep</t>
    </r>
    <r>
      <rPr>
        <sz val="10"/>
        <rFont val="Calibri"/>
      </rPr>
      <t xml:space="preserve"> 20240516_Phúc Long Coffee &amp; Tea_17 cities
</t>
    </r>
  </si>
  <si>
    <r>
      <rPr>
        <u/>
        <sz val="10"/>
        <color rgb="FF1155CC"/>
        <rFont val="Calibri"/>
      </rPr>
      <t xml:space="preserve">[SuperVIP]_Gà Rán Popeyes_18-21/09
</t>
    </r>
    <r>
      <rPr>
        <sz val="10"/>
        <rFont val="Calibri"/>
      </rPr>
      <t>241231_Gà Rán Popeyes_9 cities</t>
    </r>
  </si>
  <si>
    <r>
      <rPr>
        <u/>
        <sz val="10"/>
        <color rgb="FF1155CC"/>
        <rFont val="Calibri"/>
      </rPr>
      <t xml:space="preserve">[SJBP]_McDonald's_2t2
</t>
    </r>
    <r>
      <rPr>
        <sz val="10"/>
        <color rgb="FF000000"/>
        <rFont val="Calibri"/>
      </rPr>
      <t xml:space="preserve"> 250707_McDonald's_6 cities</t>
    </r>
  </si>
  <si>
    <r>
      <rPr>
        <u/>
        <sz val="10"/>
        <color rgb="FF1155CC"/>
        <rFont val="Calibri"/>
      </rPr>
      <t xml:space="preserve">[SJBP]_McDonald's_2t2
</t>
    </r>
    <r>
      <rPr>
        <sz val="10"/>
        <color rgb="FF000000"/>
        <rFont val="Calibri"/>
      </rPr>
      <t xml:space="preserve"> 250707_McDonald's_6 cities</t>
    </r>
  </si>
  <si>
    <r>
      <rPr>
        <u/>
        <sz val="10"/>
        <color rgb="FF1155CC"/>
        <rFont val="Calibri"/>
      </rPr>
      <t>[SuperVIP]_Highlands Coffee_22-26.9</t>
    </r>
    <r>
      <rPr>
        <sz val="10"/>
        <color rgb="FF000000"/>
        <rFont val="Calibri"/>
      </rPr>
      <t xml:space="preserve"> 241231_Highlands Coffee_36 cities</t>
    </r>
  </si>
  <si>
    <r>
      <rPr>
        <u/>
        <sz val="10"/>
        <color rgb="FF1155CC"/>
        <rFont val="Calibri"/>
      </rPr>
      <t>[SuperVIP]_Starbucks Coffee_23-25.9</t>
    </r>
    <r>
      <rPr>
        <sz val="10"/>
        <color rgb="FF000000"/>
        <rFont val="Calibri"/>
      </rPr>
      <t xml:space="preserve"> 250520_Starbucks Coffee_12 cities</t>
    </r>
  </si>
  <si>
    <r>
      <rPr>
        <u/>
        <sz val="10"/>
        <color rgb="FF1155CC"/>
        <rFont val="Calibri"/>
      </rPr>
      <t>[SuperVIP]_Starbucks Coffee_23-25.9</t>
    </r>
    <r>
      <rPr>
        <sz val="10"/>
        <color rgb="FF000000"/>
        <rFont val="Calibri"/>
      </rPr>
      <t xml:space="preserve"> 250520_Starbucks Coffee_12 cities</t>
    </r>
  </si>
  <si>
    <r>
      <rPr>
        <u/>
        <sz val="10"/>
        <color rgb="FF1155CC"/>
        <rFont val="Calibri"/>
      </rPr>
      <t>[SuperVIP]_Highlands Coffee_22-26.9</t>
    </r>
    <r>
      <rPr>
        <sz val="10"/>
        <color rgb="FF000000"/>
        <rFont val="Calibri"/>
      </rPr>
      <t xml:space="preserve"> 241231_Highlands Coffee_36 cities</t>
    </r>
  </si>
  <si>
    <r>
      <rPr>
        <u/>
        <sz val="10"/>
        <color rgb="FF1155CC"/>
        <rFont val="Calibri"/>
      </rPr>
      <t xml:space="preserve">[SJBP]_McDonald's_2t2
</t>
    </r>
    <r>
      <rPr>
        <sz val="10"/>
        <color rgb="FF000000"/>
        <rFont val="Calibri"/>
      </rPr>
      <t xml:space="preserve"> 250707_McDonald's_6 cities</t>
    </r>
  </si>
  <si>
    <r>
      <rPr>
        <u/>
        <sz val="10"/>
        <color rgb="FF1155CC"/>
        <rFont val="Calibri"/>
      </rPr>
      <t xml:space="preserve">[SJBP]_McDonald's_2t2
</t>
    </r>
    <r>
      <rPr>
        <sz val="10"/>
        <rFont val="Calibri"/>
      </rPr>
      <t xml:space="preserve"> 250707_McDonald's_6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</si>
  <si>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</si>
  <si>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</si>
  <si>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</si>
  <si>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</si>
  <si>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</si>
  <si>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</si>
  <si>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</si>
  <si>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</si>
  <si>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[SuperVIP]_The Coffee House_6-8.10</t>
    </r>
    <r>
      <rPr>
        <sz val="10"/>
        <color rgb="FF000000"/>
        <rFont val="Calibri"/>
      </rPr>
      <t xml:space="preserve"> 241231_The Coffee House_7 cities</t>
    </r>
  </si>
  <si>
    <r>
      <rPr>
        <u/>
        <sz val="10"/>
        <color rgb="FF1155CC"/>
        <rFont val="Calibri"/>
      </rPr>
      <t xml:space="preserve">[VIP]_Gà Rán Texas Chicken_06-09/10
</t>
    </r>
    <r>
      <rPr>
        <sz val="10"/>
        <color rgb="FF000000"/>
        <rFont val="Calibri"/>
      </rPr>
      <t>250102_Gà Rán Texas Chicken_6 cities</t>
    </r>
  </si>
  <si>
    <r>
      <rPr>
        <u/>
        <sz val="10"/>
        <color rgb="FF1155CC"/>
        <rFont val="Calibri"/>
      </rPr>
      <t>[SuperVIP]_The Coffee House_6-8.10</t>
    </r>
    <r>
      <rPr>
        <sz val="10"/>
        <color rgb="FF000000"/>
        <rFont val="Calibri"/>
      </rPr>
      <t xml:space="preserve"> 241231_The Coffee House_7 cities</t>
    </r>
  </si>
  <si>
    <r>
      <rPr>
        <u/>
        <sz val="10"/>
        <color rgb="FF1155CC"/>
        <rFont val="Calibri"/>
      </rPr>
      <t>[SJBP]_Starbucks Coffee_Indi 7-9.10</t>
    </r>
    <r>
      <rPr>
        <sz val="10"/>
        <rFont val="Calibri"/>
      </rPr>
      <t xml:space="preserve"> 250822_Starbucks Coffee_13 cities</t>
    </r>
  </si>
  <si>
    <t>0-6h: [SJBP]__Brand 50%
6- 14h: [SJBP]__Brand 50%_ranking</t>
  </si>
  <si>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</si>
  <si>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</si>
  <si>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[SJBP]_Starbucks Coffee_WC Mon PNS</t>
    </r>
    <r>
      <rPr>
        <sz val="10"/>
        <color rgb="FF000000"/>
        <rFont val="Calibri"/>
      </rPr>
      <t xml:space="preserve"> 250822_Starbucks Coffee_13 cities</t>
    </r>
  </si>
  <si>
    <r>
      <rPr>
        <sz val="10"/>
        <rFont val="Calibri"/>
      </rPr>
      <t>0h-14h:</t>
    </r>
    <r>
      <rPr>
        <u/>
        <sz val="10"/>
        <color rgb="FF1155CC"/>
        <rFont val="Calibri"/>
      </rPr>
      <t xml:space="preserve"> [SuperVIP]_Starbucks Coffee_14-16.10</t>
    </r>
    <r>
      <rPr>
        <sz val="10"/>
        <rFont val="Calibri"/>
      </rPr>
      <t xml:space="preserve"> 250822_Starbucks Coffee_13 cities
14h - 24h: </t>
    </r>
    <r>
      <rPr>
        <u/>
        <sz val="10"/>
        <color rgb="FF1155CC"/>
        <rFont val="Calibri"/>
      </rPr>
      <t>[SuperVIP]_Highlands Coffee_13-17.10</t>
    </r>
    <r>
      <rPr>
        <sz val="10"/>
        <rFont val="Calibri"/>
      </rPr>
      <t xml:space="preserve"> 241231_Highlands Coffee_36 cities</t>
    </r>
  </si>
  <si>
    <r>
      <rPr>
        <u/>
        <sz val="10"/>
        <color rgb="FF1155CC"/>
        <rFont val="Calibri"/>
      </rPr>
      <t>[SuperVIP]_Starbucks Coffee_14-16.10</t>
    </r>
    <r>
      <rPr>
        <sz val="10"/>
        <rFont val="Calibri"/>
      </rPr>
      <t xml:space="preserve"> 250822_Starbucks Coffee_13 cities</t>
    </r>
  </si>
  <si>
    <r>
      <rPr>
        <u/>
        <sz val="10"/>
        <color rgb="FF1155CC"/>
        <rFont val="Calibri"/>
      </rPr>
      <t>[VIP]_The Coffee House_15-17.10</t>
    </r>
    <r>
      <rPr>
        <sz val="10"/>
        <rFont val="Calibri"/>
      </rPr>
      <t xml:space="preserve"> 241231_The Coffee House_7 cities</t>
    </r>
  </si>
  <si>
    <r>
      <rPr>
        <u/>
        <sz val="10"/>
        <color rgb="FF1155CC"/>
        <rFont val="Calibri"/>
      </rPr>
      <t>[VIP]_The Coffee House_15-17.10</t>
    </r>
    <r>
      <rPr>
        <sz val="10"/>
        <color rgb="FF000000"/>
        <rFont val="Calibri"/>
      </rPr>
      <t xml:space="preserve"> 241231_The Coffee House_7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</si>
  <si>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</si>
  <si>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</si>
  <si>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t>[JBP]_All Brand_20/10</t>
  </si>
  <si>
    <r>
      <rPr>
        <u/>
        <sz val="10"/>
        <color rgb="FF1155CC"/>
        <rFont val="Calibri"/>
      </rPr>
      <t xml:space="preserve">[SuperVIP]_The Coffee House_21-23/10
</t>
    </r>
    <r>
      <rPr>
        <sz val="10"/>
        <color rgb="FF000000"/>
        <rFont val="Calibri"/>
      </rPr>
      <t>241231_The Coffee House_7 cities</t>
    </r>
  </si>
  <si>
    <r>
      <rPr>
        <u/>
        <sz val="10"/>
        <color rgb="FF1155CC"/>
        <rFont val="Calibri"/>
      </rPr>
      <t xml:space="preserve">[SuperVIP]_The Coffee House_21-23/10
</t>
    </r>
    <r>
      <rPr>
        <sz val="10"/>
        <rFont val="Calibri"/>
      </rPr>
      <t>241231_The Coffee House_7 cities</t>
    </r>
  </si>
  <si>
    <r>
      <rPr>
        <u/>
        <sz val="10"/>
        <color rgb="FF1155CC"/>
        <rFont val="Calibri"/>
      </rPr>
      <t xml:space="preserve">[SuperVIP]_The Coffee House_21-23/10
</t>
    </r>
    <r>
      <rPr>
        <sz val="10"/>
        <color rgb="FF000000"/>
        <rFont val="Calibri"/>
      </rPr>
      <t>241231_The Coffee House_7 cities</t>
    </r>
  </si>
  <si>
    <r>
      <rPr>
        <u/>
        <sz val="10"/>
        <color rgb="FF1155CC"/>
        <rFont val="Calibri"/>
      </rPr>
      <t>[SJBP]_Starbucks Coffee_WC Fri</t>
    </r>
    <r>
      <rPr>
        <sz val="10"/>
        <color rgb="FF000000"/>
        <rFont val="Calibri"/>
      </rPr>
      <t xml:space="preserve"> 250822_Starbucks Coffee_13 cities</t>
    </r>
  </si>
  <si>
    <r>
      <rPr>
        <u/>
        <sz val="10"/>
        <color rgb="FF1155CC"/>
        <rFont val="Calibri"/>
      </rPr>
      <t>[SJBP]__Brand 50%</t>
    </r>
    <r>
      <rPr>
        <sz val="10"/>
        <rFont val="Calibri"/>
      </rPr>
      <t xml:space="preserve"> 241231_All OTH 2025_36 cities</t>
    </r>
  </si>
  <si>
    <r>
      <rPr>
        <u/>
        <sz val="10"/>
        <color rgb="FF1155CC"/>
        <rFont val="Calibri"/>
      </rPr>
      <t>[SJBP]_Starbucks Coffee_WC Mon</t>
    </r>
    <r>
      <rPr>
        <sz val="10"/>
        <color rgb="FF000000"/>
        <rFont val="Calibri"/>
      </rPr>
      <t xml:space="preserve"> 250822_Starbucks Coffee_13 cities</t>
    </r>
  </si>
  <si>
    <r>
      <rPr>
        <u/>
        <sz val="10"/>
        <color rgb="FF1155CC"/>
        <rFont val="Calibri"/>
      </rPr>
      <t>[VIP]_Starbucks Coffee_28-30.10</t>
    </r>
    <r>
      <rPr>
        <sz val="10"/>
        <color rgb="FF000000"/>
        <rFont val="Calibri"/>
      </rPr>
      <t xml:space="preserve"> 250822_Starbucks Coffee_13 cities</t>
    </r>
  </si>
  <si>
    <r>
      <rPr>
        <u/>
        <sz val="10"/>
        <color rgb="FF1155CC"/>
        <rFont val="Calibri"/>
      </rPr>
      <t>[SJBP]_The Coffee House_WC Wed</t>
    </r>
    <r>
      <rPr>
        <sz val="10"/>
        <color rgb="FF000000"/>
        <rFont val="Calibri"/>
      </rPr>
      <t xml:space="preserve"> 251014_The Coffee House_8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</si>
  <si>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</si>
  <si>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</si>
  <si>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</si>
  <si>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</si>
  <si>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[SuperVIP]_The Coffee House_3-5.11</t>
    </r>
    <r>
      <rPr>
        <sz val="10"/>
        <color rgb="FF000000"/>
        <rFont val="Calibri"/>
      </rPr>
      <t xml:space="preserve"> 251014_The Coffee House_8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</si>
  <si>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</si>
  <si>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</si>
  <si>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</si>
  <si>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sz val="10"/>
        <rFont val="Calibri"/>
      </rPr>
      <t>12h-16h [</t>
    </r>
    <r>
      <rPr>
        <u/>
        <sz val="10"/>
        <color rgb="FF1155CC"/>
        <rFont val="Calibri"/>
      </rPr>
      <t>VIP]_KATINAT Coffee &amp; Tea House_B2G1</t>
    </r>
    <r>
      <rPr>
        <sz val="10"/>
        <rFont val="Calibri"/>
      </rPr>
      <t xml:space="preserve"> 250822_KATINAT Coffee &amp; Tea House_13 cities
0h-12h &amp; 16h-24h </t>
    </r>
    <r>
      <rPr>
        <u/>
        <sz val="10"/>
        <color rgb="FF1155CC"/>
        <rFont val="Calibri"/>
      </rPr>
      <t>[SuperVIP]_Highlands Coffee_3-7.11</t>
    </r>
    <r>
      <rPr>
        <sz val="10"/>
        <rFont val="Calibri"/>
      </rPr>
      <t xml:space="preserve"> 241231_Highlands Coffee_36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</si>
  <si>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</si>
  <si>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</si>
  <si>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[SJBP]_Starbucks Coffee_WC Mon</t>
    </r>
    <r>
      <rPr>
        <sz val="10"/>
        <rFont val="Calibri"/>
      </rPr>
      <t xml:space="preserve"> 250822_Starbucks Coffee_13 cities</t>
    </r>
  </si>
  <si>
    <r>
      <rPr>
        <sz val="10"/>
        <rFont val="Calibri"/>
      </rPr>
      <t xml:space="preserve">0h-6h: </t>
    </r>
    <r>
      <rPr>
        <u/>
        <sz val="10"/>
        <color rgb="FF1155CC"/>
        <rFont val="Calibri"/>
      </rPr>
      <t>List mex 0h-6h</t>
    </r>
    <r>
      <rPr>
        <sz val="10"/>
        <rFont val="Calibri"/>
      </rPr>
      <t xml:space="preserve">
6h-24h: </t>
    </r>
    <r>
      <rPr>
        <u/>
        <sz val="10"/>
        <color rgb="FF1155CC"/>
        <rFont val="Calibri"/>
      </rPr>
      <t>List mex ranking</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</si>
  <si>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</si>
  <si>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</si>
  <si>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sz val="10"/>
        <rFont val="Calibri"/>
      </rPr>
      <t xml:space="preserve">0h-10h &amp; 14h-18h </t>
    </r>
    <r>
      <rPr>
        <u/>
        <sz val="10"/>
        <color rgb="FF1155CC"/>
        <rFont val="Calibri"/>
      </rPr>
      <t>[SuperVIP]_Highlands Coffee_11-14.11</t>
    </r>
    <r>
      <rPr>
        <sz val="10"/>
        <rFont val="Calibri"/>
      </rPr>
      <t xml:space="preserve"> 241231_Highlands Coffee_36 cities
10h-14h &amp; 18h-24h </t>
    </r>
    <r>
      <rPr>
        <u/>
        <sz val="10"/>
        <color rgb="FF1155CC"/>
        <rFont val="Calibri"/>
      </rPr>
      <t>[VIP]_Cơm Thố Anh Nguyễn_13-16/11</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</si>
  <si>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</si>
  <si>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</si>
  <si>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</si>
  <si>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</si>
  <si>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[VIP]_The Coffee House_17-19.11</t>
    </r>
    <r>
      <rPr>
        <sz val="10"/>
        <color rgb="FF000000"/>
        <rFont val="Calibri"/>
      </rPr>
      <t xml:space="preserve"> 251014_The Coffee House_8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</si>
  <si>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</si>
  <si>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</si>
  <si>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</si>
  <si>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</si>
  <si>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</si>
  <si>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</si>
  <si>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</si>
  <si>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</si>
  <si>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[SJBP]_The Coffee House_WC Fri</t>
    </r>
    <r>
      <rPr>
        <sz val="10"/>
        <color rgb="FF000000"/>
        <rFont val="Calibri"/>
      </rPr>
      <t xml:space="preserve"> 251014_The Coffee House_8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</si>
  <si>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</si>
  <si>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</si>
  <si>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[SuperVIP]_The Coffee House_1-3.12</t>
    </r>
    <r>
      <rPr>
        <sz val="10"/>
        <color rgb="FF000000"/>
        <rFont val="Calibri"/>
      </rPr>
      <t xml:space="preserve"> 251014_The Coffee House_8 cities</t>
    </r>
  </si>
  <si>
    <r>
      <rPr>
        <u/>
        <sz val="10"/>
        <color rgb="FF1155CC"/>
        <rFont val="Calibri"/>
      </rPr>
      <t>[SuperVIP]_The Coffee House_1-3.12</t>
    </r>
    <r>
      <rPr>
        <sz val="10"/>
        <color rgb="FF000000"/>
        <rFont val="Calibri"/>
      </rPr>
      <t xml:space="preserve"> 251014_The Coffee House_8 cities</t>
    </r>
  </si>
  <si>
    <r>
      <rPr>
        <u/>
        <sz val="10"/>
        <color rgb="FF1155CC"/>
        <rFont val="Calibri"/>
      </rPr>
      <t>[SJBP]__Brand 50%</t>
    </r>
    <r>
      <rPr>
        <sz val="10"/>
        <rFont val="Calibri"/>
      </rPr>
      <t xml:space="preserve"> 241231_All OTH 2025_36 cities</t>
    </r>
  </si>
  <si>
    <r>
      <rPr>
        <u/>
        <sz val="10"/>
        <color rgb="FF1155CC"/>
        <rFont val="Calibri"/>
      </rPr>
      <t>[SuperVIP]_Highlands Coffee_1-5.12</t>
    </r>
    <r>
      <rPr>
        <sz val="10"/>
        <color rgb="FF000000"/>
        <rFont val="Calibri"/>
      </rPr>
      <t xml:space="preserve"> 241231_Highlands Coffee_36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</si>
  <si>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</si>
  <si>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</si>
  <si>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</si>
  <si>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sz val="10"/>
        <rFont val="Calibri"/>
      </rPr>
      <t xml:space="preserve">14h-24h </t>
    </r>
    <r>
      <rPr>
        <u/>
        <sz val="10"/>
        <color rgb="FF1155CC"/>
        <rFont val="Calibri"/>
      </rPr>
      <t>[SuperVIP]_Highlands Coffee_8-12.12</t>
    </r>
    <r>
      <rPr>
        <sz val="10"/>
        <rFont val="Calibri"/>
      </rPr>
      <t xml:space="preserve"> 241231_Highlands Coffee_36 cities
0h-14h </t>
    </r>
    <r>
      <rPr>
        <u/>
        <sz val="10"/>
        <color rgb="FF1155CC"/>
        <rFont val="Calibri"/>
      </rPr>
      <t>[SJBP]_Starbucks Coffee_WC Mon</t>
    </r>
    <r>
      <rPr>
        <sz val="10"/>
        <rFont val="Calibri"/>
      </rPr>
      <t xml:space="preserve"> 250822_Starbucks Coffee_13 cities</t>
    </r>
  </si>
  <si>
    <r>
      <rPr>
        <sz val="10"/>
        <rFont val="Calibri"/>
      </rPr>
      <t xml:space="preserve">0h-14h </t>
    </r>
    <r>
      <rPr>
        <u/>
        <sz val="10"/>
        <color rgb="FF1155CC"/>
        <rFont val="Calibri"/>
      </rPr>
      <t>[SuperVIP]_Highlands Coffee_8-12.12</t>
    </r>
    <r>
      <rPr>
        <sz val="10"/>
        <rFont val="Calibri"/>
      </rPr>
      <t xml:space="preserve"> 241231_Highlands Coffee_36 cities
14h-24h </t>
    </r>
    <r>
      <rPr>
        <u/>
        <sz val="10"/>
        <color rgb="FF1155CC"/>
        <rFont val="Calibri"/>
      </rPr>
      <t>[SuperVIP]_Gà Rán Popeyes_08-11/12</t>
    </r>
  </si>
  <si>
    <r>
      <rPr>
        <sz val="10"/>
        <rFont val="Calibri"/>
      </rPr>
      <t xml:space="preserve">0h-10h &amp; 13-16h: </t>
    </r>
    <r>
      <rPr>
        <u/>
        <sz val="10"/>
        <color rgb="FF1155CC"/>
        <rFont val="Calibri"/>
      </rPr>
      <t>[SJBP]_The Coffee House_WC Wed</t>
    </r>
    <r>
      <rPr>
        <sz val="10"/>
        <rFont val="Calibri"/>
      </rPr>
      <t xml:space="preserve"> 251014_The Coffee House_8 cities</t>
    </r>
  </si>
  <si>
    <r>
      <rPr>
        <u/>
        <sz val="10"/>
        <color rgb="FF1155CC"/>
        <rFont val="Calibri"/>
      </rPr>
      <t>[SuperVIP]_Highlands Coffee_8-12.12</t>
    </r>
    <r>
      <rPr>
        <sz val="10"/>
        <rFont val="Calibri"/>
      </rPr>
      <t xml:space="preserve"> 241231_Highlands Coffee_36 cities</t>
    </r>
  </si>
  <si>
    <r>
      <rPr>
        <sz val="10"/>
        <color rgb="FF000000"/>
        <rFont val="Calibri"/>
      </rPr>
      <t>0-6h:</t>
    </r>
    <r>
      <rPr>
        <u/>
        <sz val="10"/>
        <color rgb="FF1155CC"/>
        <rFont val="Calibri"/>
      </rPr>
      <t xml:space="preserve"> [SJBP]__Brand 50%</t>
    </r>
    <r>
      <rPr>
        <sz val="10"/>
        <color rgb="FF000000"/>
        <rFont val="Calibri"/>
      </rPr>
      <t xml:space="preserve">
6- 24h: </t>
    </r>
    <r>
      <rPr>
        <u/>
        <sz val="10"/>
        <color rgb="FF1155CC"/>
        <rFont val="Calibri"/>
      </rPr>
      <t>[SJBP]__Brand 50%_ranking</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</si>
  <si>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</si>
  <si>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</si>
  <si>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</si>
  <si>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</si>
  <si>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</si>
  <si>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</si>
  <si>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</si>
  <si>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</si>
  <si>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</si>
  <si>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</si>
  <si>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</si>
  <si>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</si>
  <si>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t>[SJBP]_The Coffee House_BAU 50k</t>
  </si>
  <si>
    <t>[SJBP]_The Coffee House_WC Fri</t>
  </si>
  <si>
    <r>
      <rPr>
        <sz val="10"/>
        <rFont val="Calibri"/>
      </rPr>
      <t xml:space="preserve">0h-10h: </t>
    </r>
    <r>
      <rPr>
        <u/>
        <sz val="10"/>
        <color rgb="FF1155CC"/>
        <rFont val="Calibri"/>
      </rPr>
      <t>[SJBP]_The Coffee House_BAU 50k</t>
    </r>
    <r>
      <rPr>
        <sz val="10"/>
        <rFont val="Calibri"/>
      </rPr>
      <t xml:space="preserve">
10h-16h:  </t>
    </r>
    <r>
      <rPr>
        <u/>
        <sz val="10"/>
        <color rgb="FF1155CC"/>
        <rFont val="Calibri"/>
      </rPr>
      <t>[SJBP]__Bran</t>
    </r>
    <r>
      <rPr>
        <sz val="10"/>
        <rFont val="Calibri"/>
      </rPr>
      <t>d 50%</t>
    </r>
  </si>
  <si>
    <r>
      <rPr>
        <u/>
        <sz val="10"/>
        <color rgb="FF1155CC"/>
        <rFont val="Calibri"/>
      </rPr>
      <t>[SJBP]__Brand 50%</t>
    </r>
    <r>
      <rPr>
        <sz val="10"/>
        <rFont val="Calibri"/>
      </rPr>
      <t xml:space="preserve"> 241231_All OTH 2025_36 cities</t>
    </r>
  </si>
  <si>
    <r>
      <rPr>
        <sz val="10"/>
        <rFont val="Calibri"/>
      </rPr>
      <t xml:space="preserve"> </t>
    </r>
    <r>
      <rPr>
        <u/>
        <sz val="10"/>
        <color rgb="FF1155CC"/>
        <rFont val="Calibri"/>
      </rPr>
      <t xml:space="preserve">[SJBP]_Starbucks Coffee_WC Mon
</t>
    </r>
  </si>
  <si>
    <t xml:space="preserve"> [SJBP]_The Coffee House_BAU 50k</t>
  </si>
  <si>
    <t>[SJBP]_The Coffee House_WC Wed</t>
  </si>
  <si>
    <r>
      <rPr>
        <u/>
        <sz val="10"/>
        <color rgb="FF1155CC"/>
        <rFont val="Calibri"/>
      </rPr>
      <t>[SJBP]__Brand 50%</t>
    </r>
    <r>
      <rPr>
        <sz val="10"/>
        <rFont val="Calibri"/>
      </rPr>
      <t xml:space="preserve"> 241231_All OTH 2025_36 cities</t>
    </r>
  </si>
  <si>
    <t>[VIP]_KATINAT Coffee &amp; Tea House_B2G1 2026</t>
  </si>
  <si>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</si>
  <si>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</si>
  <si>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sz val="10"/>
        <rFont val="Calibri"/>
      </rPr>
      <t xml:space="preserve">0h-10h &amp; 14h-18h </t>
    </r>
    <r>
      <rPr>
        <u/>
        <sz val="10"/>
        <color rgb="FF1155CC"/>
        <rFont val="Calibri"/>
      </rPr>
      <t xml:space="preserve">[SuperVIP]_Highlands Coffee_05-09.01.26
</t>
    </r>
    <r>
      <rPr>
        <sz val="10"/>
        <rFont val="Calibri"/>
      </rPr>
      <t>10h-14h &amp; 18h-24h</t>
    </r>
  </si>
  <si>
    <r>
      <rPr>
        <sz val="10"/>
        <rFont val="Calibri"/>
      </rPr>
      <t>0h-10h &amp; 14h-18h [</t>
    </r>
    <r>
      <rPr>
        <u/>
        <sz val="10"/>
        <color rgb="FF1155CC"/>
        <rFont val="Calibri"/>
      </rPr>
      <t xml:space="preserve">SuperVIP]_Starbucks Coffee_Matcha 6-8/1
</t>
    </r>
    <r>
      <rPr>
        <sz val="10"/>
        <rFont val="Calibri"/>
      </rPr>
      <t xml:space="preserve">10h-14h &amp; 18h-24h </t>
    </r>
    <r>
      <rPr>
        <u/>
        <sz val="10"/>
        <color rgb="FF1155CC"/>
        <rFont val="Calibri"/>
      </rPr>
      <t>[SJBP]_Cơm Thố Anh Nguyễn_BAU 26</t>
    </r>
  </si>
  <si>
    <r>
      <rPr>
        <u/>
        <sz val="10"/>
        <color rgb="FF1155CC"/>
        <rFont val="Calibri"/>
      </rPr>
      <t>[VIP]_Lotteria DI_5-8Jan</t>
    </r>
    <r>
      <rPr>
        <sz val="10"/>
        <rFont val="Calibri"/>
      </rPr>
      <t xml:space="preserve"> 241231_Lotteria DI_27 cities</t>
    </r>
  </si>
  <si>
    <r>
      <rPr>
        <u/>
        <sz val="10"/>
        <color rgb="FF1155CC"/>
        <rFont val="Calibri"/>
      </rPr>
      <t>[SJBP]__Brand 50%</t>
    </r>
    <r>
      <rPr>
        <sz val="10"/>
        <rFont val="Calibri"/>
      </rPr>
      <t xml:space="preserve"> 241231_All OTH 2025_36 cities</t>
    </r>
  </si>
  <si>
    <r>
      <rPr>
        <sz val="10"/>
        <rFont val="Calibri"/>
      </rPr>
      <t xml:space="preserve">0h-10h &amp; 14h-18h </t>
    </r>
    <r>
      <rPr>
        <u/>
        <sz val="10"/>
        <color rgb="FF1155CC"/>
        <rFont val="Calibri"/>
      </rPr>
      <t xml:space="preserve">[SuperVIP]_Highlands Coffee_05-09.01.26
</t>
    </r>
    <r>
      <rPr>
        <sz val="10"/>
        <rFont val="Calibri"/>
      </rPr>
      <t xml:space="preserve">10h-14h &amp; 18h-24h </t>
    </r>
    <r>
      <rPr>
        <u/>
        <sz val="10"/>
        <color rgb="FF1155CC"/>
        <rFont val="Calibri"/>
      </rPr>
      <t>[VIP]_McDonald's_9-11Jan 250416_McDonald's_5 cities</t>
    </r>
  </si>
  <si>
    <r>
      <rPr>
        <u/>
        <sz val="10"/>
        <color rgb="FF1155CC"/>
        <rFont val="Calibri"/>
      </rPr>
      <t xml:space="preserve"> [SJBP]__Food 50%</t>
    </r>
    <r>
      <rPr>
        <sz val="10"/>
        <color rgb="FF000000"/>
        <rFont val="Calibri"/>
      </rPr>
      <t xml:space="preserve">  241231_All OTH 2025_36 cities</t>
    </r>
  </si>
  <si>
    <r>
      <rPr>
        <u/>
        <sz val="10"/>
        <color rgb="FF1155CC"/>
        <rFont val="Calibri"/>
      </rPr>
      <t xml:space="preserve"> [SJBP]__Food 50%</t>
    </r>
    <r>
      <rPr>
        <sz val="10"/>
        <rFont val="Calibri"/>
      </rPr>
      <t xml:space="preserve">  241231_All OTH 2025_36 cities</t>
    </r>
  </si>
  <si>
    <r>
      <rPr>
        <sz val="10"/>
        <rFont val="Calibri"/>
      </rPr>
      <t>0h-10h &amp; 14h-18h:</t>
    </r>
    <r>
      <rPr>
        <u/>
        <sz val="10"/>
        <color rgb="FF1155CC"/>
        <rFont val="Calibri"/>
      </rPr>
      <t xml:space="preserve"> [SuperVIP]_The Coffee House_12-14.01.26</t>
    </r>
    <r>
      <rPr>
        <sz val="10"/>
        <rFont val="Calibri"/>
      </rPr>
      <t xml:space="preserve">
10h-14h &amp; 18h-24h </t>
    </r>
    <r>
      <rPr>
        <u/>
        <sz val="10"/>
        <color rgb="FF1155CC"/>
        <rFont val="Calibri"/>
      </rPr>
      <t>[SJBP]_Gà Rán Popeyes_1k_Jan</t>
    </r>
    <r>
      <rPr>
        <sz val="10"/>
        <rFont val="Calibri"/>
      </rPr>
      <t xml:space="preserve"> 241231_Gà Rán Popeyes_9 cities</t>
    </r>
  </si>
  <si>
    <r>
      <rPr>
        <sz val="10"/>
        <rFont val="Calibri"/>
      </rPr>
      <t xml:space="preserve">0h-10h &amp; 14h-18h: </t>
    </r>
    <r>
      <rPr>
        <u/>
        <sz val="10"/>
        <color rgb="FF1155CC"/>
        <rFont val="Calibri"/>
      </rPr>
      <t>[SuperVIP]_Highlands Coffee_12-16.01.26</t>
    </r>
    <r>
      <rPr>
        <sz val="10"/>
        <rFont val="Calibri"/>
      </rPr>
      <t xml:space="preserve">
10h-14h &amp; 18h-24h </t>
    </r>
    <r>
      <rPr>
        <u/>
        <sz val="10"/>
        <color rgb="FF1155CC"/>
        <rFont val="Calibri"/>
      </rPr>
      <t>[SJBP]__Brand 50% 241231_All OTH 2025_36 cities</t>
    </r>
  </si>
  <si>
    <r>
      <rPr>
        <sz val="10"/>
        <rFont val="Calibri"/>
      </rPr>
      <t xml:space="preserve">0h-10h &amp; 14h-18h: </t>
    </r>
    <r>
      <rPr>
        <u/>
        <sz val="10"/>
        <color rgb="FF1155CC"/>
        <rFont val="Calibri"/>
      </rPr>
      <t>[SuperVIP]_The Coffee House_12-14.01.26</t>
    </r>
    <r>
      <rPr>
        <sz val="10"/>
        <rFont val="Calibri"/>
      </rPr>
      <t xml:space="preserve"> 251014_The Coffee House_8 cities
10h-14h &amp; 18h-24h</t>
    </r>
    <r>
      <rPr>
        <u/>
        <sz val="10"/>
        <color rgb="FF1155CC"/>
        <rFont val="Calibri"/>
      </rPr>
      <t xml:space="preserve"> [SJBP]__Brand 50% 241231_All OTH 2025_36 cities</t>
    </r>
  </si>
  <si>
    <r>
      <rPr>
        <u/>
        <sz val="10"/>
        <color rgb="FF1155CC"/>
        <rFont val="Calibri"/>
      </rPr>
      <t>[SJBP]__Brand 50%</t>
    </r>
    <r>
      <rPr>
        <sz val="10"/>
        <rFont val="Calibri"/>
      </rPr>
      <t xml:space="preserve"> 241231_All OTH 2025_36 cities</t>
    </r>
  </si>
  <si>
    <r>
      <rPr>
        <sz val="10"/>
        <rFont val="Calibri"/>
      </rPr>
      <t xml:space="preserve">0h-10h &amp; 14h-18h: </t>
    </r>
    <r>
      <rPr>
        <u/>
        <sz val="10"/>
        <color rgb="FF1155CC"/>
        <rFont val="Calibri"/>
      </rPr>
      <t>[SuperVIP]_Highlands Coffee_12-16.01.26</t>
    </r>
    <r>
      <rPr>
        <sz val="10"/>
        <rFont val="Calibri"/>
      </rPr>
      <t xml:space="preserve">
10h-14h &amp; 18h-24h</t>
    </r>
    <r>
      <rPr>
        <u/>
        <sz val="10"/>
        <color rgb="FF1155CC"/>
        <rFont val="Calibri"/>
      </rPr>
      <t>[SJBP]__Brand 50% 241231_All OTH 2025_36 cities</t>
    </r>
  </si>
  <si>
    <r>
      <rPr>
        <u/>
        <sz val="10"/>
        <color rgb="FF1155CC"/>
        <rFont val="Calibri"/>
      </rPr>
      <t>[SJBP]__Brand 50%</t>
    </r>
    <r>
      <rPr>
        <sz val="10"/>
        <color rgb="FF000000"/>
        <rFont val="Calibri"/>
      </rPr>
      <t xml:space="preserve"> 241231_All OTH 2025_36 cities</t>
    </r>
  </si>
  <si>
    <r>
      <rPr>
        <u/>
        <sz val="10"/>
        <color rgb="FF1155CC"/>
        <rFont val="Calibri"/>
      </rPr>
      <t>[SJBP]__Brand 50%</t>
    </r>
    <r>
      <rPr>
        <sz val="10"/>
        <color rgb="FF000000"/>
        <rFont val="Calibri"/>
      </rPr>
      <t xml:space="preserve"> 241231_All OTH 2025_36 cities</t>
    </r>
  </si>
  <si>
    <r>
      <rPr>
        <u/>
        <sz val="10"/>
        <color rgb="FF1155CC"/>
        <rFont val="Calibri"/>
      </rPr>
      <t>[SJBP]__Brand 50%</t>
    </r>
    <r>
      <rPr>
        <sz val="10"/>
        <color rgb="FF000000"/>
        <rFont val="Calibri"/>
      </rPr>
      <t xml:space="preserve"> 241231_All OTH 2025_36 cities</t>
    </r>
  </si>
  <si>
    <r>
      <rPr>
        <u/>
        <sz val="10"/>
        <color rgb="FF1155CC"/>
        <rFont val="Calibri"/>
      </rPr>
      <t>[SJBP]__Brand 50%</t>
    </r>
    <r>
      <rPr>
        <sz val="10"/>
        <color rgb="FF000000"/>
        <rFont val="Calibri"/>
      </rPr>
      <t xml:space="preserve"> 241231_All OTH 2025_36 cities</t>
    </r>
  </si>
  <si>
    <r>
      <rPr>
        <u/>
        <sz val="10"/>
        <color rgb="FF1155CC"/>
        <rFont val="Calibri"/>
      </rPr>
      <t>[SJBP]__Brand 50%</t>
    </r>
    <r>
      <rPr>
        <sz val="10"/>
        <color rgb="FF000000"/>
        <rFont val="Calibri"/>
      </rPr>
      <t xml:space="preserve"> 241231_All OTH 2025_36 cities</t>
    </r>
  </si>
  <si>
    <r>
      <rPr>
        <u/>
        <sz val="10"/>
        <color rgb="FF1155CC"/>
        <rFont val="Calibri"/>
      </rPr>
      <t xml:space="preserve"> [VIP]_KATINAT Coffee &amp; Tea House_B2G1 2026</t>
    </r>
    <r>
      <rPr>
        <sz val="10"/>
        <color rgb="FF000000"/>
        <rFont val="Calibri"/>
      </rPr>
      <t xml:space="preserve"> 260106_KATINAT Coffee &amp; Tea House_14 cities</t>
    </r>
  </si>
  <si>
    <r>
      <rPr>
        <u/>
        <sz val="10"/>
        <color rgb="FF1155CC"/>
        <rFont val="Calibri"/>
      </rPr>
      <t xml:space="preserve"> [VIP]_KATINAT Coffee &amp; Tea House_B2G1 2026</t>
    </r>
    <r>
      <rPr>
        <sz val="10"/>
        <color rgb="FF000000"/>
        <rFont val="Calibri"/>
      </rPr>
      <t xml:space="preserve"> 260106_KATINAT Coffee &amp; Tea House_14 cities</t>
    </r>
  </si>
  <si>
    <r>
      <rPr>
        <u/>
        <sz val="10"/>
        <color rgb="FF1155CC"/>
        <rFont val="Calibri"/>
      </rPr>
      <t xml:space="preserve"> [SJBP]_Highlands Coffee_BAU WD 26</t>
    </r>
    <r>
      <rPr>
        <sz val="10"/>
        <color rgb="FF000000"/>
        <rFont val="Calibri"/>
      </rPr>
      <t xml:space="preserve"> 260106_Highlands Coffee_41 cities</t>
    </r>
  </si>
  <si>
    <r>
      <rPr>
        <u/>
        <sz val="10"/>
        <color rgb="FF1155CC"/>
        <rFont val="Calibri"/>
      </rPr>
      <t>[SJBP]__Brand 50%</t>
    </r>
    <r>
      <rPr>
        <sz val="10"/>
        <rFont val="Calibri"/>
      </rPr>
      <t xml:space="preserve"> 260106_All OTH Brand 2026_41 cities</t>
    </r>
  </si>
  <si>
    <r>
      <rPr>
        <sz val="10"/>
        <rFont val="Calibri"/>
      </rPr>
      <t xml:space="preserve">0h-10h &amp; 13h-16h </t>
    </r>
    <r>
      <rPr>
        <u/>
        <sz val="10"/>
        <color rgb="FF1155CC"/>
        <rFont val="Calibri"/>
      </rPr>
      <t>[VIP]_Cà Phê Muối Chú Long_26-30.01.26</t>
    </r>
    <r>
      <rPr>
        <sz val="10"/>
        <rFont val="Calibri"/>
      </rPr>
      <t xml:space="preserve"> 250707_Cà Phê Muối Chú Long_15 cities
10h-13h &amp; 16h024h</t>
    </r>
    <r>
      <rPr>
        <u/>
        <sz val="10"/>
        <color rgb="FF1155CC"/>
        <rFont val="Calibri"/>
      </rPr>
      <t xml:space="preserve"> [SJBP]__Brand 50%</t>
    </r>
    <r>
      <rPr>
        <sz val="10"/>
        <rFont val="Calibri"/>
      </rPr>
      <t xml:space="preserve"> 260106_All OTH Brand 2026_41 cities</t>
    </r>
  </si>
  <si>
    <r>
      <rPr>
        <u/>
        <sz val="10"/>
        <color rgb="FF1155CC"/>
        <rFont val="Calibri"/>
      </rPr>
      <t xml:space="preserve"> [SJBP]_Highlands Coffee_BAU WD 26</t>
    </r>
    <r>
      <rPr>
        <sz val="10"/>
        <color rgb="FF000000"/>
        <rFont val="Calibri"/>
      </rPr>
      <t xml:space="preserve"> 260106_Highlands Coffee_41 cities</t>
    </r>
  </si>
  <si>
    <r>
      <rPr>
        <u/>
        <sz val="10"/>
        <color rgb="FF1155CC"/>
        <rFont val="Calibri"/>
      </rPr>
      <t xml:space="preserve"> [SJBP]_Highlands Coffee_BAU WD 26</t>
    </r>
    <r>
      <rPr>
        <sz val="10"/>
        <color rgb="FF000000"/>
        <rFont val="Calibri"/>
      </rPr>
      <t xml:space="preserve"> 260106_Highlands Coffee_41 cities</t>
    </r>
  </si>
  <si>
    <r>
      <rPr>
        <u/>
        <sz val="10"/>
        <color rgb="FF1155CC"/>
        <rFont val="Calibri"/>
      </rPr>
      <t xml:space="preserve"> [SJBP]__Food 50%</t>
    </r>
    <r>
      <rPr>
        <sz val="10"/>
        <rFont val="Calibri"/>
      </rPr>
      <t xml:space="preserve">  241231_All OTH 2025_36 cities</t>
    </r>
  </si>
  <si>
    <r>
      <rPr>
        <u/>
        <sz val="10"/>
        <color rgb="FF1155CC"/>
        <rFont val="Calibri"/>
      </rPr>
      <t xml:space="preserve"> [SJBP]__Food 50%</t>
    </r>
    <r>
      <rPr>
        <sz val="10"/>
        <color rgb="FF000000"/>
        <rFont val="Calibri"/>
      </rPr>
      <t xml:space="preserve">  241231_All OTH 2025_36 cities</t>
    </r>
  </si>
  <si>
    <r>
      <rPr>
        <u/>
        <sz val="10"/>
        <color rgb="FF1155CC"/>
        <rFont val="Calibri"/>
      </rPr>
      <t xml:space="preserve"> [SJBP]__Food 50%</t>
    </r>
    <r>
      <rPr>
        <sz val="10"/>
        <rFont val="Calibri"/>
      </rPr>
      <t xml:space="preserve">  241231_All OTH 2025_36 cities</t>
    </r>
  </si>
  <si>
    <r>
      <rPr>
        <u/>
        <sz val="10"/>
        <color rgb="FF1155CC"/>
        <rFont val="Calibri"/>
      </rPr>
      <t xml:space="preserve"> [SJBP]__Food 50%</t>
    </r>
    <r>
      <rPr>
        <sz val="10"/>
        <rFont val="Calibri"/>
      </rPr>
      <t xml:space="preserve">  241231_All OTH 2025_36 cities</t>
    </r>
  </si>
  <si>
    <r>
      <rPr>
        <sz val="10"/>
        <rFont val="Calibri"/>
      </rPr>
      <t xml:space="preserve">0h-6h: </t>
    </r>
    <r>
      <rPr>
        <u/>
        <sz val="10"/>
        <color rgb="FF1155CC"/>
        <rFont val="Calibri"/>
      </rPr>
      <t xml:space="preserve">Brand 0h-6h </t>
    </r>
    <r>
      <rPr>
        <sz val="10"/>
        <rFont val="Calibri"/>
      </rPr>
      <t xml:space="preserve">
6h-24h:</t>
    </r>
    <r>
      <rPr>
        <u/>
        <sz val="10"/>
        <color rgb="FF1155CC"/>
        <rFont val="Calibri"/>
      </rPr>
      <t xml:space="preserve"> Brand ranking</t>
    </r>
  </si>
  <si>
    <r>
      <rPr>
        <u/>
        <sz val="10"/>
        <color rgb="FF1155CC"/>
        <rFont val="Calibri"/>
      </rPr>
      <t>[SJBP]__Brand 50%</t>
    </r>
    <r>
      <rPr>
        <sz val="10"/>
        <rFont val="Calibri"/>
      </rPr>
      <t xml:space="preserve"> 260106_All OTH Brand 2026_41 cities</t>
    </r>
  </si>
  <si>
    <r>
      <rPr>
        <u/>
        <sz val="10"/>
        <color rgb="FF1155CC"/>
        <rFont val="Calibri"/>
      </rPr>
      <t>[SJBP]__Brand 50%</t>
    </r>
    <r>
      <rPr>
        <sz val="10"/>
        <rFont val="Calibri"/>
      </rPr>
      <t xml:space="preserve"> 260106_All OTH Brand 2026_41 cities</t>
    </r>
  </si>
  <si>
    <r>
      <rPr>
        <u/>
        <sz val="10"/>
        <color rgb="FF1155CC"/>
        <rFont val="Calibri"/>
      </rPr>
      <t>[VIP]_The Coffee House_NW 4-6.2</t>
    </r>
    <r>
      <rPr>
        <sz val="10"/>
        <color rgb="FF000000"/>
        <rFont val="Calibri"/>
      </rPr>
      <t xml:space="preserve"> 251014_The Coffee House_8 cities</t>
    </r>
  </si>
  <si>
    <r>
      <rPr>
        <u/>
        <sz val="10"/>
        <color rgb="FF1155CC"/>
        <rFont val="Calibri"/>
      </rPr>
      <t>[VIP]_The Coffee House_NW 4-6.2</t>
    </r>
    <r>
      <rPr>
        <sz val="10"/>
        <color rgb="FF000000"/>
        <rFont val="Calibri"/>
      </rPr>
      <t xml:space="preserve"> 251014_The Coffee House_8 cities</t>
    </r>
  </si>
  <si>
    <r>
      <rPr>
        <u/>
        <sz val="10"/>
        <color rgb="FF1155CC"/>
        <rFont val="Calibri"/>
      </rPr>
      <t>[SJBP]__Brand 50%</t>
    </r>
    <r>
      <rPr>
        <sz val="10"/>
        <rFont val="Calibri"/>
      </rPr>
      <t xml:space="preserve"> 260106_All OTH Brand 2026_41 cities</t>
    </r>
  </si>
  <si>
    <r>
      <rPr>
        <u/>
        <sz val="10"/>
        <color rgb="FF1155CC"/>
        <rFont val="Calibri"/>
      </rPr>
      <t>[SJBP]__Brand 50%</t>
    </r>
    <r>
      <rPr>
        <sz val="10"/>
        <rFont val="Calibri"/>
      </rPr>
      <t xml:space="preserve"> 260106_All OTH Brand 2026_41 cities</t>
    </r>
  </si>
  <si>
    <r>
      <rPr>
        <u/>
        <sz val="10"/>
        <color rgb="FF1155CC"/>
        <rFont val="Calibri"/>
      </rPr>
      <t>[SJBP]_Phúc Long Coffee &amp; Tea_Combo 119k</t>
    </r>
    <r>
      <rPr>
        <sz val="10"/>
        <rFont val="Calibri"/>
      </rPr>
      <t xml:space="preserve"> 260106_Phúc Long Coffee &amp; Tea_20 cities</t>
    </r>
  </si>
  <si>
    <r>
      <rPr>
        <u/>
        <sz val="10"/>
        <color rgb="FF1155CC"/>
        <rFont val="Calibri"/>
      </rPr>
      <t>[VIP]_Gong Cha_9-10Feb</t>
    </r>
    <r>
      <rPr>
        <sz val="10"/>
        <rFont val="Calibri"/>
      </rPr>
      <t xml:space="preserve"> 260109_Gong Cha_7 cities
</t>
    </r>
    <r>
      <rPr>
        <u/>
        <sz val="10"/>
        <color rgb="FF1155CC"/>
        <rFont val="Calibri"/>
      </rPr>
      <t>[SJBP]_KATINAT Coffee &amp; Tea House_BAU 100k</t>
    </r>
    <r>
      <rPr>
        <sz val="10"/>
        <rFont val="Calibri"/>
      </rPr>
      <t xml:space="preserve"> Tien Giang, Can Tho, Binh Duong, Binh Dinh, Binh Thuan, Nghe An, Quang Ninh, Hung Yen</t>
    </r>
  </si>
  <si>
    <r>
      <rPr>
        <u/>
        <sz val="10"/>
        <color rgb="FF1155CC"/>
        <rFont val="Calibri"/>
      </rPr>
      <t>[VIP]_KATINAT Coffee &amp; Tea House_B2G1</t>
    </r>
    <r>
      <rPr>
        <sz val="10"/>
        <color rgb="FF000000"/>
        <rFont val="Calibri"/>
      </rPr>
      <t xml:space="preserve"> 260106_KATINAT Coffee &amp; Tea House_14 cities</t>
    </r>
  </si>
  <si>
    <r>
      <rPr>
        <u/>
        <sz val="10"/>
        <color rgb="FF1155CC"/>
        <rFont val="Calibri"/>
      </rPr>
      <t>[SJBP]__Brand 50%</t>
    </r>
    <r>
      <rPr>
        <sz val="10"/>
        <rFont val="Calibri"/>
      </rPr>
      <t xml:space="preserve"> 260106_All OTH Brand 2026_41 cities</t>
    </r>
  </si>
  <si>
    <r>
      <rPr>
        <u/>
        <sz val="10"/>
        <color rgb="FF1155CC"/>
        <rFont val="Calibri"/>
      </rPr>
      <t>0h-12h [VIP]_Phúc Long Coffee &amp; Tea_Combo 99k_Feb</t>
    </r>
    <r>
      <rPr>
        <sz val="10"/>
        <rFont val="Calibri"/>
      </rPr>
      <t xml:space="preserve"> 260106_Phúc Long Coffee &amp; Tea_20 cities</t>
    </r>
  </si>
  <si>
    <r>
      <rPr>
        <u/>
        <sz val="10"/>
        <color rgb="FF1155CC"/>
        <rFont val="Calibri"/>
      </rPr>
      <t>[SJBP]_The Coffee House_WC Mon</t>
    </r>
    <r>
      <rPr>
        <sz val="10"/>
        <rFont val="Calibri"/>
      </rPr>
      <t xml:space="preserve"> 251014_The Coffee House_8 cities</t>
    </r>
  </si>
  <si>
    <r>
      <rPr>
        <u/>
        <sz val="10"/>
        <color rgb="FF1155CC"/>
        <rFont val="Calibri"/>
      </rPr>
      <t>[SJBP]__Brand 50%</t>
    </r>
    <r>
      <rPr>
        <sz val="10"/>
        <rFont val="Calibri"/>
      </rPr>
      <t xml:space="preserve"> 260106_All OTH Brand 2026_41 cities</t>
    </r>
  </si>
  <si>
    <r>
      <rPr>
        <sz val="10"/>
        <rFont val="Calibri"/>
      </rPr>
      <t xml:space="preserve">0h-10h </t>
    </r>
    <r>
      <rPr>
        <u/>
        <sz val="10"/>
        <color rgb="FF1155CC"/>
        <rFont val="Calibri"/>
      </rPr>
      <t>[SuperVIP]_The Coffee House_25-27.2</t>
    </r>
    <r>
      <rPr>
        <sz val="10"/>
        <rFont val="Calibri"/>
      </rPr>
      <t xml:space="preserve"> 251014_The Coffee House_8 cities</t>
    </r>
  </si>
  <si>
    <r>
      <rPr>
        <u/>
        <sz val="10"/>
        <color rgb="FF1155CC"/>
        <rFont val="Calibri"/>
      </rPr>
      <t>[SuperVIP]_The Coffee House_25-27.2</t>
    </r>
    <r>
      <rPr>
        <sz val="10"/>
        <color rgb="FF000000"/>
        <rFont val="Calibri"/>
      </rPr>
      <t xml:space="preserve"> 251014_The Coffee House_8 cities</t>
    </r>
  </si>
  <si>
    <r>
      <rPr>
        <u/>
        <sz val="10"/>
        <color rgb="FF1155CC"/>
        <rFont val="Calibri"/>
      </rPr>
      <t>[SJBP]__Brand 50%</t>
    </r>
    <r>
      <rPr>
        <sz val="10"/>
        <rFont val="Calibri"/>
      </rPr>
      <t xml:space="preserve"> 260106_All OTH Brand 2026_41 cities</t>
    </r>
  </si>
  <si>
    <r>
      <rPr>
        <u/>
        <sz val="10"/>
        <color rgb="FF1155CC"/>
        <rFont val="Calibri"/>
      </rPr>
      <t>[SJBP]__Brand 50%</t>
    </r>
    <r>
      <rPr>
        <sz val="10"/>
        <rFont val="Calibri"/>
      </rPr>
      <t xml:space="preserve"> 260106_All OTH Brand 2026_41 cities</t>
    </r>
  </si>
  <si>
    <r>
      <rPr>
        <sz val="10"/>
        <rFont val="Calibri"/>
      </rPr>
      <t>0h-10h</t>
    </r>
    <r>
      <rPr>
        <u/>
        <sz val="10"/>
        <color rgb="FF1155CC"/>
        <rFont val="Calibri"/>
      </rPr>
      <t>[SuperVIP]_Highlands Coffee_Mar</t>
    </r>
    <r>
      <rPr>
        <sz val="10"/>
        <rFont val="Calibri"/>
      </rPr>
      <t xml:space="preserve"> 260106_Highlands Coffee_41 cities</t>
    </r>
  </si>
  <si>
    <r>
      <rPr>
        <sz val="10"/>
        <rFont val="Calibri"/>
      </rPr>
      <t>0h-10h</t>
    </r>
    <r>
      <rPr>
        <u/>
        <sz val="10"/>
        <color rgb="FF1155CC"/>
        <rFont val="Calibri"/>
      </rPr>
      <t>[SuperVIP]_Highlands Coffee_Mar</t>
    </r>
    <r>
      <rPr>
        <sz val="10"/>
        <rFont val="Calibri"/>
      </rPr>
      <t xml:space="preserve"> 260106_Highlands Coffee_41 cities</t>
    </r>
  </si>
  <si>
    <r>
      <rPr>
        <sz val="10"/>
        <rFont val="Calibri"/>
      </rPr>
      <t>0h-10h</t>
    </r>
    <r>
      <rPr>
        <u/>
        <sz val="10"/>
        <color rgb="FF1155CC"/>
        <rFont val="Calibri"/>
      </rPr>
      <t>[SuperVIP]_Highlands Coffee_9-13Mar</t>
    </r>
    <r>
      <rPr>
        <sz val="10"/>
        <rFont val="Calibri"/>
      </rPr>
      <t xml:space="preserve"> 260106_Highlands Coffee_41 cities</t>
    </r>
  </si>
  <si>
    <r>
      <rPr>
        <sz val="10"/>
        <rFont val="Calibri"/>
      </rPr>
      <t>0h-10h</t>
    </r>
    <r>
      <rPr>
        <u/>
        <sz val="10"/>
        <color rgb="FF1155CC"/>
        <rFont val="Calibri"/>
      </rPr>
      <t>[SuperVIP]_Highlands Coffee_9-13Mar</t>
    </r>
    <r>
      <rPr>
        <sz val="10"/>
        <rFont val="Calibri"/>
      </rPr>
      <t xml:space="preserve"> 260106_Highlands Coffee_41 cities</t>
    </r>
  </si>
  <si>
    <r>
      <rPr>
        <sz val="10"/>
        <rFont val="Calibri"/>
      </rPr>
      <t>0h-10h</t>
    </r>
    <r>
      <rPr>
        <u/>
        <sz val="10"/>
        <color rgb="FF1155CC"/>
        <rFont val="Calibri"/>
      </rPr>
      <t>[SuperVIP]_Highlands Coffee_16-20Mar</t>
    </r>
    <r>
      <rPr>
        <sz val="10"/>
        <rFont val="Calibri"/>
      </rPr>
      <t xml:space="preserve"> 260106_Highlands Coffee_41 cities</t>
    </r>
  </si>
  <si>
    <r>
      <rPr>
        <b/>
        <sz val="10"/>
        <color rgb="FFFF0000"/>
        <rFont val="Calibri"/>
      </rPr>
      <t>1st</t>
    </r>
    <r>
      <rPr>
        <sz val="10"/>
        <color theme="1"/>
        <rFont val="Calibri"/>
      </rPr>
      <t xml:space="preserve"> Scroll 8-16h</t>
    </r>
  </si>
  <si>
    <r>
      <rPr>
        <u/>
        <sz val="10"/>
        <color rgb="FF1155CC"/>
        <rFont val="Calibri"/>
      </rPr>
      <t>[SJBP]_Highlands Coffee_Weekday</t>
    </r>
    <r>
      <rPr>
        <sz val="10"/>
        <rFont val="Calibri"/>
      </rPr>
      <t xml:space="preserve"> 241231_Highlands Coffee_36 cities</t>
    </r>
  </si>
  <si>
    <r>
      <rPr>
        <u/>
        <sz val="10"/>
        <color rgb="FF1155CC"/>
        <rFont val="Calibri"/>
      </rPr>
      <t>[JBP]_Phúc Long Coffee &amp; Tea_1-3.1</t>
    </r>
    <r>
      <rPr>
        <sz val="10"/>
        <rFont val="Calibri"/>
      </rPr>
      <t xml:space="preserve"> 20240516_Phúc Long Coffee &amp; Tea_17 cities</t>
    </r>
  </si>
  <si>
    <r>
      <rPr>
        <u/>
        <sz val="10"/>
        <color rgb="FF1155CC"/>
        <rFont val="Calibri"/>
      </rPr>
      <t xml:space="preserve">[SuperVIP]_Gà Rán Popeyes_02-05/01
</t>
    </r>
    <r>
      <rPr>
        <sz val="10"/>
        <rFont val="Calibri"/>
      </rPr>
      <t>241231_Gà Rán Popeyes_9 cities</t>
    </r>
  </si>
  <si>
    <r>
      <rPr>
        <u/>
        <sz val="10"/>
        <color rgb="FF1155CC"/>
        <rFont val="Calibri"/>
      </rPr>
      <t xml:space="preserve">[VIP]_Pizza Hut_03-05/01
</t>
    </r>
    <r>
      <rPr>
        <u/>
        <sz val="10"/>
        <color rgb="FF000000"/>
        <rFont val="Calibri"/>
      </rPr>
      <t>241231_Pizza Hut_20 cities</t>
    </r>
  </si>
  <si>
    <r>
      <rPr>
        <u/>
        <sz val="10"/>
        <color rgb="FF1155CC"/>
        <rFont val="Calibri"/>
      </rPr>
      <t xml:space="preserve">[VIP]_Pizza Hut_03-05/01
</t>
    </r>
    <r>
      <rPr>
        <u/>
        <sz val="10"/>
        <color rgb="FF000000"/>
        <rFont val="Calibri"/>
      </rPr>
      <t>241231_Pizza Hut_20 cities</t>
    </r>
  </si>
  <si>
    <r>
      <rPr>
        <u/>
        <sz val="10"/>
        <color rgb="FF1155CC"/>
        <rFont val="Calibri"/>
      </rPr>
      <t>[SuperVIP]_The Coffee House_6-8.1</t>
    </r>
    <r>
      <rPr>
        <sz val="10"/>
        <color rgb="FF000000"/>
        <rFont val="Calibri"/>
      </rPr>
      <t xml:space="preserve"> 241231_The Coffee House_7 cities</t>
    </r>
  </si>
  <si>
    <r>
      <rPr>
        <u/>
        <sz val="10"/>
        <color rgb="FF1155CC"/>
        <rFont val="Calibri"/>
      </rPr>
      <t>[SuperVIP]_Highlands Coffee_6-10.1</t>
    </r>
    <r>
      <rPr>
        <sz val="10"/>
        <color rgb="FF000000"/>
        <rFont val="Calibri"/>
      </rPr>
      <t xml:space="preserve"> 241231_Highlands Coffee_36 cities</t>
    </r>
  </si>
  <si>
    <r>
      <rPr>
        <u/>
        <sz val="10"/>
        <color rgb="FF1155CC"/>
        <rFont val="Calibri"/>
      </rPr>
      <t>[SuperVIP]_The Coffee House_6-8.1</t>
    </r>
    <r>
      <rPr>
        <sz val="10"/>
        <color rgb="FF000000"/>
        <rFont val="Calibri"/>
      </rPr>
      <t xml:space="preserve"> 241231_The Coffee House_7 cities</t>
    </r>
  </si>
  <si>
    <r>
      <rPr>
        <u/>
        <sz val="10"/>
        <color rgb="FF1155CC"/>
        <rFont val="Calibri"/>
      </rPr>
      <t xml:space="preserve">[VIP]_Cơm Thố Anh Nguyễn_08-12/01
</t>
    </r>
    <r>
      <rPr>
        <sz val="10"/>
        <rFont val="Calibri"/>
      </rPr>
      <t>20240506_Cơm Thố Anh Nguyễn_10 cities</t>
    </r>
  </si>
  <si>
    <r>
      <rPr>
        <u/>
        <sz val="10"/>
        <color rgb="FF1155CC"/>
        <rFont val="Calibri"/>
      </rPr>
      <t>[SuperVIP]_Highlands Coffee_6-10.1</t>
    </r>
    <r>
      <rPr>
        <sz val="10"/>
        <color rgb="FF000000"/>
        <rFont val="Calibri"/>
      </rPr>
      <t xml:space="preserve"> 241231_Highlands Coffee_36 cities</t>
    </r>
  </si>
  <si>
    <r>
      <rPr>
        <u/>
        <sz val="10"/>
        <color rgb="FF1155CC"/>
        <rFont val="Calibri"/>
      </rPr>
      <t xml:space="preserve">[VIP]_Cơm Thố Anh Nguyễn_08-12/01
</t>
    </r>
    <r>
      <rPr>
        <sz val="10"/>
        <rFont val="Calibri"/>
      </rPr>
      <t>20240506_Cơm Thố Anh Nguyễn_10 cities</t>
    </r>
  </si>
  <si>
    <r>
      <rPr>
        <u/>
        <sz val="10"/>
        <color rgb="FF1155CC"/>
        <rFont val="Calibri"/>
      </rPr>
      <t xml:space="preserve">[SuperVIP]_Gà Rán KFC_10-12/01
</t>
    </r>
    <r>
      <rPr>
        <sz val="10"/>
        <color rgb="FF000000"/>
        <rFont val="Calibri"/>
      </rPr>
      <t>241231_Gà Rán KFC_25 cities</t>
    </r>
  </si>
  <si>
    <r>
      <rPr>
        <u/>
        <sz val="10"/>
        <color rgb="FF1155CC"/>
        <rFont val="Calibri"/>
      </rPr>
      <t>[JBP]_KATINAT Coffee &amp; Tea House_4 món BAU</t>
    </r>
    <r>
      <rPr>
        <sz val="10"/>
        <rFont val="Calibri"/>
      </rPr>
      <t xml:space="preserve"> 250102_Katinat Saigon Kafe_10 cities</t>
    </r>
  </si>
  <si>
    <r>
      <rPr>
        <u/>
        <sz val="10"/>
        <color rgb="FF1155CC"/>
        <rFont val="Calibri"/>
      </rPr>
      <t>[VIP]_Phê La_Jan</t>
    </r>
    <r>
      <rPr>
        <sz val="10"/>
        <rFont val="Calibri"/>
      </rPr>
      <t xml:space="preserve"> HP,VT,HA,DL
</t>
    </r>
    <r>
      <rPr>
        <u/>
        <sz val="10"/>
        <color rgb="FF1155CC"/>
        <rFont val="Calibri"/>
      </rPr>
      <t>[SuperVIP]_Starbucks Coffee_14-16.1</t>
    </r>
    <r>
      <rPr>
        <sz val="10"/>
        <rFont val="Calibri"/>
      </rPr>
      <t xml:space="preserve"> KH, BD, ĐN , QNinh, HUE, TH, BN</t>
    </r>
  </si>
  <si>
    <r>
      <rPr>
        <u/>
        <sz val="10"/>
        <color rgb="FF1155CC"/>
        <rFont val="Calibri"/>
      </rPr>
      <t>[SuperVIP]_Starbucks Coffee_14-16.1</t>
    </r>
    <r>
      <rPr>
        <sz val="10"/>
        <color rgb="FF000000"/>
        <rFont val="Calibri"/>
      </rPr>
      <t xml:space="preserve"> 250102_Starbucks Coffee_10 cities</t>
    </r>
  </si>
  <si>
    <r>
      <rPr>
        <u/>
        <sz val="10"/>
        <color rgb="FF1155CC"/>
        <rFont val="Calibri"/>
      </rPr>
      <t>[VIP]_Phê La_Jan</t>
    </r>
    <r>
      <rPr>
        <sz val="10"/>
        <rFont val="Calibri"/>
      </rPr>
      <t xml:space="preserve"> HP,VT,HA,DL</t>
    </r>
  </si>
  <si>
    <r>
      <rPr>
        <u/>
        <sz val="10"/>
        <color rgb="FF1155CC"/>
        <rFont val="Calibri"/>
      </rPr>
      <t xml:space="preserve">[SuperVIP]_Pizza Hut_17-19/01
</t>
    </r>
    <r>
      <rPr>
        <sz val="10"/>
        <color rgb="FF000000"/>
        <rFont val="Calibri"/>
      </rPr>
      <t>241231_Pizza Hut_20 cities</t>
    </r>
  </si>
  <si>
    <r>
      <rPr>
        <u/>
        <sz val="10"/>
        <color rgb="FF1155CC"/>
        <rFont val="Calibri"/>
      </rPr>
      <t xml:space="preserve">[SuperVIP]_Pizza Hut_17-19/01
</t>
    </r>
    <r>
      <rPr>
        <sz val="10"/>
        <color rgb="FF000000"/>
        <rFont val="Calibri"/>
      </rPr>
      <t>241231_Pizza Hut_20 cities</t>
    </r>
  </si>
  <si>
    <r>
      <rPr>
        <u/>
        <sz val="10"/>
        <color rgb="FF1155CC"/>
        <rFont val="Calibri"/>
      </rPr>
      <t xml:space="preserve">[SuperVIP]_Pizza Hut_17-19/01
</t>
    </r>
    <r>
      <rPr>
        <sz val="10"/>
        <color rgb="FF000000"/>
        <rFont val="Calibri"/>
      </rPr>
      <t>241231_Pizza Hut_20 cities</t>
    </r>
  </si>
  <si>
    <r>
      <rPr>
        <u/>
        <sz val="10"/>
        <color rgb="FF1155CC"/>
        <rFont val="Calibri"/>
      </rPr>
      <t>[VIP]_The Coffee House_20-22.1</t>
    </r>
    <r>
      <rPr>
        <sz val="10"/>
        <color rgb="FF000000"/>
        <rFont val="Calibri"/>
      </rPr>
      <t xml:space="preserve"> 241231_The Coffee House_7 cities</t>
    </r>
  </si>
  <si>
    <r>
      <rPr>
        <u/>
        <sz val="10"/>
        <color rgb="FF1155CC"/>
        <rFont val="Calibri"/>
      </rPr>
      <t>[SJBP]_Highlands Coffee_Weekday</t>
    </r>
    <r>
      <rPr>
        <sz val="10"/>
        <color rgb="FF000000"/>
        <rFont val="Calibri"/>
      </rPr>
      <t xml:space="preserve"> 241231_Highlands Coffee_36 cities</t>
    </r>
  </si>
  <si>
    <r>
      <rPr>
        <u/>
        <sz val="10"/>
        <color rgb="FF1155CC"/>
        <rFont val="Calibri"/>
      </rPr>
      <t>[VIP]_Gong Cha_20-22Jan</t>
    </r>
    <r>
      <rPr>
        <sz val="10"/>
        <rFont val="Calibri"/>
      </rPr>
      <t xml:space="preserve"> 20240506_Gong Cha_3 cities</t>
    </r>
  </si>
  <si>
    <r>
      <rPr>
        <u/>
        <sz val="10"/>
        <color rgb="FF1155CC"/>
        <rFont val="Calibri"/>
      </rPr>
      <t>[VIP]_Lotteria_23-26/01</t>
    </r>
    <r>
      <rPr>
        <sz val="10"/>
        <color rgb="FF000000"/>
        <rFont val="Calibri"/>
      </rPr>
      <t xml:space="preserve"> 241231_Lotteria DI_27 cities</t>
    </r>
  </si>
  <si>
    <r>
      <rPr>
        <u/>
        <sz val="10"/>
        <color rgb="FF1155CC"/>
        <rFont val="Calibri"/>
      </rPr>
      <t>[VIP]_Lotteria_23-26/01</t>
    </r>
    <r>
      <rPr>
        <sz val="10"/>
        <color rgb="FF000000"/>
        <rFont val="Calibri"/>
      </rPr>
      <t xml:space="preserve"> 241231_Lotteria DI_27 cities</t>
    </r>
  </si>
  <si>
    <r>
      <rPr>
        <u/>
        <sz val="10"/>
        <color rgb="FF1155CC"/>
        <rFont val="Calibri"/>
      </rPr>
      <t>[VIP]_Lotteria_23-26/01</t>
    </r>
    <r>
      <rPr>
        <sz val="10"/>
        <color rgb="FF000000"/>
        <rFont val="Calibri"/>
      </rPr>
      <t xml:space="preserve"> 241231_Lotteria DI_27 cities</t>
    </r>
  </si>
  <si>
    <r>
      <rPr>
        <u/>
        <sz val="10"/>
        <color rgb="FF1155CC"/>
        <rFont val="Calibri"/>
      </rPr>
      <t>[VIP]_Lotteria_23-26/01</t>
    </r>
    <r>
      <rPr>
        <sz val="10"/>
        <color rgb="FF000000"/>
        <rFont val="Calibri"/>
      </rPr>
      <t xml:space="preserve"> 241231_Lotteria DI_27 cities</t>
    </r>
  </si>
  <si>
    <r>
      <rPr>
        <u/>
        <sz val="10"/>
        <color rgb="FF1155CC"/>
        <rFont val="Calibri"/>
      </rPr>
      <t>[SJBP]_Gà Rán Popeyes_BAU</t>
    </r>
    <r>
      <rPr>
        <sz val="10"/>
        <color rgb="FF000000"/>
        <rFont val="Calibri"/>
      </rPr>
      <t xml:space="preserve"> 241231_Gà Rán Popeyes_9 cities</t>
    </r>
  </si>
  <si>
    <r>
      <rPr>
        <u/>
        <sz val="10"/>
        <color rgb="FF1155CC"/>
        <rFont val="Calibri"/>
      </rPr>
      <t xml:space="preserve">[SJBP]_Lotteria_BAU
</t>
    </r>
    <r>
      <rPr>
        <sz val="10"/>
        <color rgb="FF000000"/>
        <rFont val="Calibri"/>
      </rPr>
      <t xml:space="preserve"> 241231_Lotteria DI_27 cities</t>
    </r>
  </si>
  <si>
    <r>
      <rPr>
        <u/>
        <sz val="10"/>
        <color rgb="FF1155CC"/>
        <rFont val="Calibri"/>
      </rPr>
      <t>[VIP]_The Coffee House_4-6.2</t>
    </r>
    <r>
      <rPr>
        <sz val="10"/>
        <color rgb="FF000000"/>
        <rFont val="Calibri"/>
      </rPr>
      <t xml:space="preserve"> 241231_The Coffee House_7 cities</t>
    </r>
  </si>
  <si>
    <r>
      <rPr>
        <u/>
        <sz val="10"/>
        <color rgb="FF1155CC"/>
        <rFont val="Calibri"/>
      </rPr>
      <t>[VIP]_The Coffee House_4-6.2</t>
    </r>
    <r>
      <rPr>
        <sz val="10"/>
        <color rgb="FF000000"/>
        <rFont val="Calibri"/>
      </rPr>
      <t xml:space="preserve"> 241231_The Coffee House_7 cities</t>
    </r>
  </si>
  <si>
    <r>
      <rPr>
        <u/>
        <sz val="10"/>
        <color rgb="FF1155CC"/>
        <rFont val="Calibri"/>
      </rPr>
      <t>[SuperVIP]_Lotteria_06 - 09/02</t>
    </r>
    <r>
      <rPr>
        <sz val="10"/>
        <color rgb="FF000000"/>
        <rFont val="Calibri"/>
      </rPr>
      <t xml:space="preserve"> 241231_Lotteria DI_27 cities</t>
    </r>
  </si>
  <si>
    <r>
      <rPr>
        <u/>
        <sz val="10"/>
        <color rgb="FF1155CC"/>
        <rFont val="Calibri"/>
      </rPr>
      <t>[SuperVIP]_Lotteria_06 - 09/02</t>
    </r>
    <r>
      <rPr>
        <sz val="10"/>
        <color rgb="FF000000"/>
        <rFont val="Calibri"/>
      </rPr>
      <t xml:space="preserve"> 241231_Lotteria DI_27 cities</t>
    </r>
  </si>
  <si>
    <r>
      <rPr>
        <u/>
        <sz val="10"/>
        <color rgb="FF1155CC"/>
        <rFont val="Calibri"/>
      </rPr>
      <t>[SuperVIP]_Lotteria_06 - 09/02</t>
    </r>
    <r>
      <rPr>
        <sz val="10"/>
        <color rgb="FF000000"/>
        <rFont val="Calibri"/>
      </rPr>
      <t xml:space="preserve"> 241231_Lotteria DI_27 cities</t>
    </r>
  </si>
  <si>
    <r>
      <rPr>
        <u/>
        <sz val="10"/>
        <color rgb="FF1155CC"/>
        <rFont val="Calibri"/>
      </rPr>
      <t>[VIP]_Gong Cha_Feb</t>
    </r>
    <r>
      <rPr>
        <sz val="10"/>
        <rFont val="Calibri"/>
      </rPr>
      <t xml:space="preserve"> 20240506_Gong Cha_3 cities
</t>
    </r>
    <r>
      <rPr>
        <u/>
        <sz val="10"/>
        <color rgb="FF1155CC"/>
        <rFont val="Calibri"/>
      </rPr>
      <t>[SuperVIP]_The Coffee House_10-12.2</t>
    </r>
    <r>
      <rPr>
        <sz val="10"/>
        <rFont val="Calibri"/>
      </rPr>
      <t xml:space="preserve"> Hải Phòng, Vũng Tàu, Bình Dương, Tiền Giang, Tây Ninh</t>
    </r>
  </si>
  <si>
    <r>
      <rPr>
        <u/>
        <sz val="10"/>
        <color rgb="FF1155CC"/>
        <rFont val="Calibri"/>
      </rPr>
      <t>[SuperVIP]_Highlands Coffee_10-14.2</t>
    </r>
    <r>
      <rPr>
        <sz val="10"/>
        <color rgb="FF000000"/>
        <rFont val="Calibri"/>
      </rPr>
      <t xml:space="preserve"> 241231_Highlands Coffee_36 cities</t>
    </r>
  </si>
  <si>
    <r>
      <rPr>
        <u/>
        <sz val="10"/>
        <color rgb="FF1155CC"/>
        <rFont val="Calibri"/>
      </rPr>
      <t>[SuperVIP]_The Coffee House_10-12.2</t>
    </r>
    <r>
      <rPr>
        <sz val="10"/>
        <rFont val="Calibri"/>
      </rPr>
      <t xml:space="preserve"> 241231_The Coffee House_7 cities</t>
    </r>
  </si>
  <si>
    <r>
      <rPr>
        <u/>
        <sz val="10"/>
        <color rgb="FF1155CC"/>
        <rFont val="Calibri"/>
      </rPr>
      <t>[SuperVIP]_Highlands Coffee_10-14.2</t>
    </r>
    <r>
      <rPr>
        <sz val="10"/>
        <color rgb="FF000000"/>
        <rFont val="Calibri"/>
      </rPr>
      <t xml:space="preserve"> 241231_Highlands Coffee_36 cities</t>
    </r>
  </si>
  <si>
    <r>
      <rPr>
        <u/>
        <sz val="10"/>
        <color rgb="FF1155CC"/>
        <rFont val="Calibri"/>
      </rPr>
      <t xml:space="preserve">[VIP]_Cơm Thố Anh Nguyễn_12-16/02
</t>
    </r>
    <r>
      <rPr>
        <sz val="10"/>
        <color rgb="FF000000"/>
        <rFont val="Calibri"/>
      </rPr>
      <t>241231_Cơm Thố Anh Nguyễn_10 cities</t>
    </r>
  </si>
  <si>
    <r>
      <rPr>
        <u/>
        <sz val="10"/>
        <color rgb="FF1155CC"/>
        <rFont val="Calibri"/>
      </rPr>
      <t xml:space="preserve">[SuperVIP]_Gà Rán Popeyes_13-16/02
</t>
    </r>
    <r>
      <rPr>
        <sz val="10"/>
        <color rgb="FF000000"/>
        <rFont val="Calibri"/>
      </rPr>
      <t>241231_Gà Rán Popeyes_9 cities</t>
    </r>
  </si>
  <si>
    <r>
      <rPr>
        <u/>
        <sz val="10"/>
        <color rgb="FF1155CC"/>
        <rFont val="Calibri"/>
      </rPr>
      <t>[VIP]_Trà Sữa May Cha_14-16.2</t>
    </r>
    <r>
      <rPr>
        <sz val="10"/>
        <rFont val="Calibri"/>
      </rPr>
      <t xml:space="preserve">  250102_Trà Sữa May Cha_7 cities</t>
    </r>
  </si>
  <si>
    <r>
      <rPr>
        <u/>
        <sz val="10"/>
        <color rgb="FF1155CC"/>
        <rFont val="Calibri"/>
      </rPr>
      <t>[VIP]_Phê La_Feb</t>
    </r>
    <r>
      <rPr>
        <sz val="10"/>
        <color rgb="FF000000"/>
        <rFont val="Calibri"/>
      </rPr>
      <t xml:space="preserve"> HP,VT,HA,DL</t>
    </r>
  </si>
  <si>
    <r>
      <rPr>
        <u/>
        <sz val="10"/>
        <color rgb="FF1155CC"/>
        <rFont val="Calibri"/>
      </rPr>
      <t>[SJBP]_Starbucks Coffee_Indi 18-20.2</t>
    </r>
    <r>
      <rPr>
        <sz val="10"/>
        <color rgb="FF000000"/>
        <rFont val="Calibri"/>
      </rPr>
      <t xml:space="preserve"> 250102_Starbucks Coffee_10 cities</t>
    </r>
  </si>
  <si>
    <r>
      <rPr>
        <u/>
        <sz val="10"/>
        <color rgb="FF1155CC"/>
        <rFont val="Calibri"/>
      </rPr>
      <t>[SJBP]_Trà Sữa May Cha_50%_Wed_Feb</t>
    </r>
    <r>
      <rPr>
        <sz val="10"/>
        <rFont val="Calibri"/>
      </rPr>
      <t xml:space="preserve"> 250102_Trà Sữa May Cha_7 cities</t>
    </r>
  </si>
  <si>
    <r>
      <rPr>
        <u/>
        <sz val="10"/>
        <color rgb="FF1155CC"/>
        <rFont val="Calibri"/>
      </rPr>
      <t>[SuperVIP]_Highlands Coffee_17-21.2</t>
    </r>
    <r>
      <rPr>
        <sz val="10"/>
        <color rgb="FF000000"/>
        <rFont val="Calibri"/>
      </rPr>
      <t xml:space="preserve"> 241231_Highlands Coffee_36 cities</t>
    </r>
  </si>
  <si>
    <r>
      <rPr>
        <u/>
        <sz val="10"/>
        <color rgb="FF1155CC"/>
        <rFont val="Calibri"/>
      </rPr>
      <t>[SuperVIP]_Highlands Coffee_17-21.2</t>
    </r>
    <r>
      <rPr>
        <sz val="10"/>
        <color rgb="FF000000"/>
        <rFont val="Calibri"/>
      </rPr>
      <t xml:space="preserve"> 241231_Highlands Coffee_36 cities</t>
    </r>
  </si>
  <si>
    <r>
      <rPr>
        <u/>
        <sz val="10"/>
        <color rgb="FF1155CC"/>
        <rFont val="Calibri"/>
      </rPr>
      <t>[VIP]_Tocotoco_Feb</t>
    </r>
    <r>
      <rPr>
        <sz val="10"/>
        <rFont val="Calibri"/>
      </rPr>
      <t xml:space="preserve"> CT
</t>
    </r>
    <r>
      <rPr>
        <u/>
        <sz val="10"/>
        <color rgb="FF1155CC"/>
        <rFont val="Calibri"/>
      </rPr>
      <t>[SuperVIP]_Trà Sữa May Cha_Feb_HCM</t>
    </r>
    <r>
      <rPr>
        <sz val="10"/>
        <rFont val="Calibri"/>
      </rPr>
      <t xml:space="preserve"> 250102_Trà Sữa May Cha_7 cities</t>
    </r>
  </si>
  <si>
    <r>
      <rPr>
        <u/>
        <sz val="10"/>
        <color rgb="FF1155CC"/>
        <rFont val="Calibri"/>
      </rPr>
      <t xml:space="preserve">[SuperVIP]_Gà Rán KFC_21-23/02
</t>
    </r>
    <r>
      <rPr>
        <sz val="10"/>
        <color rgb="FF000000"/>
        <rFont val="Calibri"/>
      </rPr>
      <t>241231_Gà Rán KFC_25 cities</t>
    </r>
  </si>
  <si>
    <r>
      <rPr>
        <u/>
        <sz val="10"/>
        <color rgb="FF1155CC"/>
        <rFont val="Calibri"/>
      </rPr>
      <t>[VIP]_Gong Cha_Feb</t>
    </r>
    <r>
      <rPr>
        <sz val="10"/>
        <rFont val="Calibri"/>
      </rPr>
      <t xml:space="preserve"> 20240506_Gong Cha_3 cities</t>
    </r>
  </si>
  <si>
    <r>
      <rPr>
        <u/>
        <sz val="10"/>
        <color rgb="FF1155CC"/>
        <rFont val="Calibri"/>
      </rPr>
      <t xml:space="preserve">[SJBP]_Gà Rán Popeyes_BAU
</t>
    </r>
    <r>
      <rPr>
        <sz val="10"/>
        <color rgb="FF000000"/>
        <rFont val="Calibri"/>
      </rPr>
      <t>241231_Gà Rán Popeyes_9 cities</t>
    </r>
  </si>
  <si>
    <r>
      <rPr>
        <u/>
        <sz val="10"/>
        <color rgb="FF1155CC"/>
        <rFont val="Calibri"/>
      </rPr>
      <t xml:space="preserve">[SuperVIP]_Gà Rán KFC_26-28/02
</t>
    </r>
    <r>
      <rPr>
        <sz val="10"/>
        <color rgb="FF000000"/>
        <rFont val="Calibri"/>
      </rPr>
      <t>241231_Gà Rán KFC_25 cities</t>
    </r>
  </si>
  <si>
    <r>
      <rPr>
        <u/>
        <sz val="10"/>
        <color rgb="FF1155CC"/>
        <rFont val="Calibri"/>
      </rPr>
      <t xml:space="preserve">[SJBP]_Gà Rán Popeyes_BAU
</t>
    </r>
    <r>
      <rPr>
        <sz val="10"/>
        <color rgb="FF000000"/>
        <rFont val="Calibri"/>
      </rPr>
      <t>241231_Gà Rán Popeyes_9 cities</t>
    </r>
  </si>
  <si>
    <r>
      <rPr>
        <u/>
        <sz val="10"/>
        <color rgb="FF1155CC"/>
        <rFont val="Calibri"/>
      </rPr>
      <t xml:space="preserve">[SuperVIP]_Gà Rán KFC_26-28/02
</t>
    </r>
    <r>
      <rPr>
        <sz val="10"/>
        <color rgb="FF000000"/>
        <rFont val="Calibri"/>
      </rPr>
      <t>241231_Gà Rán KFC_25 cities</t>
    </r>
  </si>
  <si>
    <r>
      <rPr>
        <u/>
        <sz val="10"/>
        <color rgb="FF1155CC"/>
        <rFont val="Calibri"/>
      </rPr>
      <t xml:space="preserve">[SuperVIP]_Gà Rán KFC_01-03/03
</t>
    </r>
    <r>
      <rPr>
        <sz val="10"/>
        <rFont val="Calibri"/>
      </rPr>
      <t>241231_Gà Rán KFC_25 cities</t>
    </r>
  </si>
  <si>
    <r>
      <rPr>
        <u/>
        <sz val="10"/>
        <color rgb="FF1155CC"/>
        <rFont val="Calibri"/>
      </rPr>
      <t xml:space="preserve">[SuperVIP]_Gà Rán KFC_01-03/03
</t>
    </r>
    <r>
      <rPr>
        <sz val="10"/>
        <color rgb="FF000000"/>
        <rFont val="Calibri"/>
      </rPr>
      <t>241231_Gà Rán KFC_25 cities</t>
    </r>
  </si>
  <si>
    <r>
      <rPr>
        <u/>
        <sz val="10"/>
        <color rgb="FF1155CC"/>
        <rFont val="Calibri"/>
      </rPr>
      <t>[SuperVIP]_Highlands Coffee_3-7.3</t>
    </r>
    <r>
      <rPr>
        <sz val="10"/>
        <color rgb="FF000000"/>
        <rFont val="Calibri"/>
      </rPr>
      <t xml:space="preserve"> 241231_Highlands Coffee_36 cities</t>
    </r>
  </si>
  <si>
    <r>
      <rPr>
        <u/>
        <sz val="10"/>
        <color rgb="FF1155CC"/>
        <rFont val="Calibri"/>
      </rPr>
      <t>[SuperVIP]_Highlands Coffee_3-7.3</t>
    </r>
    <r>
      <rPr>
        <sz val="10"/>
        <color rgb="FF000000"/>
        <rFont val="Calibri"/>
      </rPr>
      <t xml:space="preserve"> 241231_Highlands Coffee_36 cities</t>
    </r>
  </si>
  <si>
    <r>
      <rPr>
        <u/>
        <sz val="10"/>
        <color rgb="FF1155CC"/>
        <rFont val="Calibri"/>
      </rPr>
      <t xml:space="preserve">[VIP]_Cơm Thố Anh Nguyễn_05-09/03
</t>
    </r>
    <r>
      <rPr>
        <sz val="10"/>
        <color rgb="FF000000"/>
        <rFont val="Calibri"/>
      </rPr>
      <t>241231_Cơm Thố Anh Nguyễn_10 cities</t>
    </r>
  </si>
  <si>
    <r>
      <rPr>
        <u/>
        <sz val="10"/>
        <color rgb="FF1155CC"/>
        <rFont val="Calibri"/>
      </rPr>
      <t xml:space="preserve">[SuperVIP]_Gà Rán Popeyes_06-09/03
</t>
    </r>
    <r>
      <rPr>
        <sz val="10"/>
        <color rgb="FF000000"/>
        <rFont val="Calibri"/>
      </rPr>
      <t>241231_Gà Rán Popeyes_9 cities</t>
    </r>
  </si>
  <si>
    <r>
      <rPr>
        <u/>
        <sz val="10"/>
        <color rgb="FF1155CC"/>
        <rFont val="Calibri"/>
      </rPr>
      <t xml:space="preserve">[SuperVIP]_Gà Rán Popeyes_06-09/03
</t>
    </r>
    <r>
      <rPr>
        <sz val="10"/>
        <color rgb="FF000000"/>
        <rFont val="Calibri"/>
      </rPr>
      <t>241231_Gà Rán Popeyes_9 cities</t>
    </r>
  </si>
  <si>
    <r>
      <rPr>
        <u/>
        <sz val="10"/>
        <color rgb="FF1155CC"/>
        <rFont val="Calibri"/>
      </rPr>
      <t>[JBP]_KATINAT Coffee &amp; Tea House_Combo 20%</t>
    </r>
    <r>
      <rPr>
        <sz val="10"/>
        <rFont val="Calibri"/>
      </rPr>
      <t xml:space="preserve"> 250119_Katinat Saigon Kafe_11 cities</t>
    </r>
  </si>
  <si>
    <r>
      <rPr>
        <u/>
        <sz val="10"/>
        <color rgb="FF1155CC"/>
        <rFont val="Calibri"/>
      </rPr>
      <t>[SuperVIP]_Highlands Coffee_10-14.3</t>
    </r>
    <r>
      <rPr>
        <sz val="10"/>
        <color rgb="FF000000"/>
        <rFont val="Calibri"/>
      </rPr>
      <t xml:space="preserve"> 241231_Highlands Coffee_36 cities</t>
    </r>
  </si>
  <si>
    <r>
      <rPr>
        <u/>
        <sz val="10"/>
        <color rgb="FF1155CC"/>
        <rFont val="Calibri"/>
      </rPr>
      <t>[VIP]_Gong Cha_Mar</t>
    </r>
    <r>
      <rPr>
        <sz val="10"/>
        <color rgb="FF000000"/>
        <rFont val="Calibri"/>
      </rPr>
      <t xml:space="preserve"> 20240506_Gong Cha_3 cities</t>
    </r>
  </si>
  <si>
    <r>
      <rPr>
        <u/>
        <sz val="10"/>
        <color rgb="FF1155CC"/>
        <rFont val="Calibri"/>
      </rPr>
      <t>[SuperVIP]_Highlands Coffee_10-14.3</t>
    </r>
    <r>
      <rPr>
        <sz val="10"/>
        <color rgb="FF000000"/>
        <rFont val="Calibri"/>
      </rPr>
      <t xml:space="preserve"> 241231_Highlands Coffee_36 cities</t>
    </r>
  </si>
  <si>
    <r>
      <rPr>
        <u/>
        <sz val="10"/>
        <color rgb="FF1155CC"/>
        <rFont val="Calibri"/>
      </rPr>
      <t xml:space="preserve">[SuperVIP]_McDonald's_13-16/03
</t>
    </r>
    <r>
      <rPr>
        <sz val="10"/>
        <color rgb="FF000000"/>
        <rFont val="Calibri"/>
      </rPr>
      <t>240722_McDonald's_4 cities</t>
    </r>
  </si>
  <si>
    <r>
      <rPr>
        <u/>
        <sz val="10"/>
        <color rgb="FF1155CC"/>
        <rFont val="Calibri"/>
      </rPr>
      <t>[SJBP]_Trà Sữa May Cha_ps-50%_Mar</t>
    </r>
    <r>
      <rPr>
        <sz val="10"/>
        <color rgb="FF000000"/>
        <rFont val="Calibri"/>
      </rPr>
      <t>250102_Trà Sữa May Cha_7 cities</t>
    </r>
  </si>
  <si>
    <r>
      <rPr>
        <u/>
        <sz val="10"/>
        <color rgb="FF1155CC"/>
        <rFont val="Calibri"/>
      </rPr>
      <t>[SJBP]_Trà Sữa May Cha_ps-50%_Mar</t>
    </r>
    <r>
      <rPr>
        <sz val="10"/>
        <color rgb="FF000000"/>
        <rFont val="Calibri"/>
      </rPr>
      <t>250102_Trà Sữa May Cha_7 cities</t>
    </r>
  </si>
  <si>
    <r>
      <rPr>
        <u/>
        <sz val="10"/>
        <color rgb="FF1155CC"/>
        <rFont val="Calibri"/>
      </rPr>
      <t>[VIP]_Gong Cha_Mar</t>
    </r>
    <r>
      <rPr>
        <sz val="10"/>
        <rFont val="Calibri"/>
      </rPr>
      <t xml:space="preserve"> 20240506_Gong Cha_3 cities</t>
    </r>
  </si>
  <si>
    <r>
      <rPr>
        <u/>
        <sz val="10"/>
        <color rgb="FF1155CC"/>
        <rFont val="Calibri"/>
      </rPr>
      <t>[SuperVIP]_The Coffee House_17-19.3</t>
    </r>
    <r>
      <rPr>
        <sz val="10"/>
        <color rgb="FF000000"/>
        <rFont val="Calibri"/>
      </rPr>
      <t xml:space="preserve"> 241231_The Coffee House_7 cities</t>
    </r>
  </si>
  <si>
    <r>
      <rPr>
        <u/>
        <sz val="10"/>
        <color rgb="FF1155CC"/>
        <rFont val="Calibri"/>
      </rPr>
      <t>[SuperVIP]_The Coffee House_17-19.3</t>
    </r>
    <r>
      <rPr>
        <sz val="10"/>
        <color rgb="FF000000"/>
        <rFont val="Calibri"/>
      </rPr>
      <t xml:space="preserve"> 241231_The Coffee House_7 cities</t>
    </r>
  </si>
  <si>
    <r>
      <rPr>
        <u/>
        <sz val="10"/>
        <color rgb="FF1155CC"/>
        <rFont val="Calibri"/>
      </rPr>
      <t>[SuperVIP]_Phê La_Mar</t>
    </r>
    <r>
      <rPr>
        <u/>
        <sz val="10"/>
        <color rgb="FF000000"/>
        <rFont val="Calibri"/>
      </rPr>
      <t xml:space="preserve"> HP,VT,HA,DL,DN</t>
    </r>
  </si>
  <si>
    <r>
      <rPr>
        <u/>
        <sz val="10"/>
        <color rgb="FF1155CC"/>
        <rFont val="Calibri"/>
      </rPr>
      <t xml:space="preserve">[SJBP]_Cơm Thố Anh Nguyễn_BAU
</t>
    </r>
    <r>
      <rPr>
        <sz val="10"/>
        <rFont val="Calibri"/>
      </rPr>
      <t>241231_Cơm Thố Anh Nguyễn_10 cities</t>
    </r>
  </si>
  <si>
    <r>
      <rPr>
        <u/>
        <sz val="10"/>
        <color rgb="FF1155CC"/>
        <rFont val="Calibri"/>
      </rPr>
      <t xml:space="preserve">[VIP]_Pizza Hut_21-23/03
</t>
    </r>
    <r>
      <rPr>
        <sz val="10"/>
        <color rgb="FF000000"/>
        <rFont val="Calibri"/>
      </rPr>
      <t>241231_Pizza Hut_20 cities</t>
    </r>
  </si>
  <si>
    <r>
      <rPr>
        <u/>
        <sz val="10"/>
        <color rgb="FF1155CC"/>
        <rFont val="Calibri"/>
      </rPr>
      <t xml:space="preserve">[SuperVIP]_Gà Rán KFC_21-23/03
</t>
    </r>
    <r>
      <rPr>
        <sz val="10"/>
        <color rgb="FF000000"/>
        <rFont val="Calibri"/>
      </rPr>
      <t>241231_Gà Rán KFC_25 cities</t>
    </r>
  </si>
  <si>
    <r>
      <rPr>
        <u/>
        <sz val="10"/>
        <color rgb="FF1155CC"/>
        <rFont val="Calibri"/>
      </rPr>
      <t xml:space="preserve">[SJBP]_Gà Rán Popeyes_BAU
</t>
    </r>
    <r>
      <rPr>
        <sz val="10"/>
        <color rgb="FF000000"/>
        <rFont val="Calibri"/>
      </rPr>
      <t>241231_Gà Rán Popeyes_9 cities</t>
    </r>
  </si>
  <si>
    <r>
      <rPr>
        <u/>
        <sz val="10"/>
        <color rgb="FF1155CC"/>
        <rFont val="Calibri"/>
      </rPr>
      <t xml:space="preserve">[SJBP]_Gà Rán KFC_Combo 55k
</t>
    </r>
    <r>
      <rPr>
        <sz val="10"/>
        <color rgb="FF000000"/>
        <rFont val="Calibri"/>
      </rPr>
      <t>241231_Gà Rán KFC_25 cities</t>
    </r>
  </si>
  <si>
    <r>
      <rPr>
        <u/>
        <sz val="10"/>
        <color rgb="FF1155CC"/>
        <rFont val="Calibri"/>
      </rPr>
      <t>[JBP]_KATINAT Coffee &amp; Tea House_Combo 20%</t>
    </r>
    <r>
      <rPr>
        <sz val="10"/>
        <rFont val="Calibri"/>
      </rPr>
      <t xml:space="preserve"> 250119_Katinat Saigon Kafe_11 cities</t>
    </r>
  </si>
  <si>
    <r>
      <rPr>
        <u/>
        <sz val="10"/>
        <color rgb="FF1155CC"/>
        <rFont val="Calibri"/>
      </rPr>
      <t xml:space="preserve">[SJBP]_Gà Rán KFC_Combo 55k
</t>
    </r>
    <r>
      <rPr>
        <sz val="10"/>
        <color rgb="FF000000"/>
        <rFont val="Calibri"/>
      </rPr>
      <t>241231_Gà Rán KFC_25 cities</t>
    </r>
  </si>
  <si>
    <r>
      <rPr>
        <u/>
        <sz val="10"/>
        <color rgb="FF1155CC"/>
        <rFont val="Calibri"/>
      </rPr>
      <t>[VIP]_Lotteria_27-30/03</t>
    </r>
    <r>
      <rPr>
        <sz val="10"/>
        <rFont val="Calibri"/>
      </rPr>
      <t xml:space="preserve"> 241231_Lotteria DI_27 cities</t>
    </r>
  </si>
  <si>
    <r>
      <rPr>
        <u/>
        <sz val="10"/>
        <color rgb="FF1155CC"/>
        <rFont val="Calibri"/>
      </rPr>
      <t xml:space="preserve">[SJBP]_Gà Rán Popeyes_BOGO
</t>
    </r>
    <r>
      <rPr>
        <sz val="10"/>
        <color rgb="FF000000"/>
        <rFont val="Calibri"/>
      </rPr>
      <t>241231_Gà Rán Popeyes_9 cities</t>
    </r>
  </si>
  <si>
    <r>
      <rPr>
        <u/>
        <sz val="10"/>
        <color rgb="FF1155CC"/>
        <rFont val="Calibri"/>
      </rPr>
      <t xml:space="preserve">[SJBP]_Gà Rán Popeyes_BOGO
</t>
    </r>
    <r>
      <rPr>
        <sz val="10"/>
        <rFont val="Calibri"/>
      </rPr>
      <t>241231_Gà Rán Popeyes_9 cities</t>
    </r>
  </si>
  <si>
    <r>
      <rPr>
        <u/>
        <sz val="10"/>
        <color rgb="FF1155CC"/>
        <rFont val="Calibri"/>
      </rPr>
      <t xml:space="preserve">[SJBP]_Gà Rán KFC_Combo 55k
</t>
    </r>
    <r>
      <rPr>
        <sz val="10"/>
        <rFont val="Calibri"/>
      </rPr>
      <t>241231_Gà Rán KFC_25 cities</t>
    </r>
  </si>
  <si>
    <r>
      <rPr>
        <u/>
        <sz val="10"/>
        <color rgb="FF1155CC"/>
        <rFont val="Calibri"/>
      </rPr>
      <t>[JBP]_KATINAT Coffee &amp; Tea House_M2T1 1-4.4</t>
    </r>
    <r>
      <rPr>
        <sz val="10"/>
        <rFont val="Calibri"/>
      </rPr>
      <t xml:space="preserve"> 250119_Katinat Saigon Kafe_11 cities</t>
    </r>
  </si>
  <si>
    <t>[SJBP]_McDonald's_1-6/4</t>
  </si>
  <si>
    <r>
      <rPr>
        <u/>
        <sz val="10"/>
        <color rgb="FF1155CC"/>
        <rFont val="Calibri"/>
      </rPr>
      <t xml:space="preserve">[SuperVIP]_Gà Rán KFC_03-06/04
</t>
    </r>
    <r>
      <rPr>
        <sz val="10"/>
        <color rgb="FF000000"/>
        <rFont val="Calibri"/>
      </rPr>
      <t>241231_Gà Rán KFC_25 cities</t>
    </r>
  </si>
  <si>
    <r>
      <rPr>
        <u/>
        <sz val="10"/>
        <color rgb="FF1155CC"/>
        <rFont val="Calibri"/>
      </rPr>
      <t xml:space="preserve">[SuperVIP]_Gà Rán KFC_03-06/04
</t>
    </r>
    <r>
      <rPr>
        <sz val="10"/>
        <rFont val="Calibri"/>
      </rPr>
      <t>241231_Gà Rán KFC_25 cities</t>
    </r>
  </si>
  <si>
    <r>
      <rPr>
        <u/>
        <sz val="10"/>
        <color rgb="FF1155CC"/>
        <rFont val="Calibri"/>
      </rPr>
      <t xml:space="preserve">[SuperVIP]_Gà Rán KFC_03-06/04
</t>
    </r>
    <r>
      <rPr>
        <sz val="10"/>
        <color rgb="FF000000"/>
        <rFont val="Calibri"/>
      </rPr>
      <t>241231_Gà Rán KFC_25 cities</t>
    </r>
  </si>
  <si>
    <r>
      <rPr>
        <u/>
        <sz val="10"/>
        <color rgb="FF1155CC"/>
        <rFont val="Calibri"/>
      </rPr>
      <t>[SuperVIP]_Highlands Coffee_7-11.4</t>
    </r>
    <r>
      <rPr>
        <sz val="10"/>
        <rFont val="Calibri"/>
      </rPr>
      <t xml:space="preserve"> 241231_Highlands Coffee_36 cities</t>
    </r>
  </si>
  <si>
    <r>
      <rPr>
        <u/>
        <sz val="10"/>
        <color rgb="FF1155CC"/>
        <rFont val="Calibri"/>
      </rPr>
      <t>[SuperVIP]_Highlands Coffee_7-11.4</t>
    </r>
    <r>
      <rPr>
        <sz val="10"/>
        <color rgb="FF000000"/>
        <rFont val="Calibri"/>
      </rPr>
      <t xml:space="preserve"> 241231_Highlands Coffee_36 cities</t>
    </r>
  </si>
  <si>
    <r>
      <rPr>
        <u/>
        <sz val="10"/>
        <color rgb="FF1155CC"/>
        <rFont val="Calibri"/>
      </rPr>
      <t>[8h-12h SuperVIP]_Phúc Long Coffee &amp; Tea_Apr</t>
    </r>
    <r>
      <rPr>
        <sz val="10"/>
        <rFont val="Calibri"/>
      </rPr>
      <t xml:space="preserve"> 20240516_Phúc Long Coffee &amp; Tea_17 cities
12h-16h </t>
    </r>
    <r>
      <rPr>
        <u/>
        <sz val="10"/>
        <color rgb="FF1155CC"/>
        <rFont val="Calibri"/>
      </rPr>
      <t xml:space="preserve"> [VIP]_Gong Cha_Apr </t>
    </r>
    <r>
      <rPr>
        <sz val="10"/>
        <rFont val="Calibri"/>
      </rPr>
      <t>20240506_Gong Cha_3 cities</t>
    </r>
  </si>
  <si>
    <r>
      <rPr>
        <u/>
        <sz val="10"/>
        <color rgb="FF1155CC"/>
        <rFont val="Calibri"/>
      </rPr>
      <t xml:space="preserve">[VIP]_Cơm Thố Anh Nguyễn_09-13/04
</t>
    </r>
    <r>
      <rPr>
        <sz val="10"/>
        <rFont val="Calibri"/>
      </rPr>
      <t>250803_Cơm Thố Anh Nguyễn_12 cities</t>
    </r>
  </si>
  <si>
    <r>
      <rPr>
        <u/>
        <sz val="10"/>
        <color rgb="FF1155CC"/>
        <rFont val="Calibri"/>
      </rPr>
      <t xml:space="preserve">[SuperVIP]_Gà Rán Popeyes_10-13/04
</t>
    </r>
    <r>
      <rPr>
        <sz val="10"/>
        <color rgb="FF000000"/>
        <rFont val="Calibri"/>
      </rPr>
      <t>241231_Gà Rán Popeyes_9 cities</t>
    </r>
  </si>
  <si>
    <r>
      <rPr>
        <u/>
        <sz val="10"/>
        <color rgb="FF1155CC"/>
        <rFont val="Calibri"/>
      </rPr>
      <t xml:space="preserve">[SuperVIP]_Gà Rán Popeyes_10-13/04
</t>
    </r>
    <r>
      <rPr>
        <sz val="10"/>
        <color rgb="FF000000"/>
        <rFont val="Calibri"/>
      </rPr>
      <t>241231_Gà Rán Popeyes_9 cities</t>
    </r>
  </si>
  <si>
    <r>
      <rPr>
        <u/>
        <sz val="10"/>
        <color rgb="FF1155CC"/>
        <rFont val="Calibri"/>
      </rPr>
      <t xml:space="preserve">[VIP]_Cơm Thố Anh Nguyễn_09-13/04
</t>
    </r>
    <r>
      <rPr>
        <sz val="10"/>
        <rFont val="Calibri"/>
      </rPr>
      <t>250803_Cơm Thố Anh Nguyễn_12 cities</t>
    </r>
  </si>
  <si>
    <r>
      <rPr>
        <u/>
        <sz val="10"/>
        <color rgb="FF1155CC"/>
        <rFont val="Calibri"/>
      </rPr>
      <t xml:space="preserve">[SuperVIP]_Gà Rán KFC_15-17/04
</t>
    </r>
    <r>
      <rPr>
        <sz val="10"/>
        <color rgb="FF000000"/>
        <rFont val="Calibri"/>
      </rPr>
      <t>241231_Gà Rán KFC_25 cities</t>
    </r>
  </si>
  <si>
    <r>
      <rPr>
        <u/>
        <sz val="10"/>
        <color rgb="FF1155CC"/>
        <rFont val="Calibri"/>
      </rPr>
      <t xml:space="preserve">[SJBP]_Cơm Thố Anh Nguyễn_BAU
</t>
    </r>
    <r>
      <rPr>
        <sz val="10"/>
        <rFont val="Calibri"/>
      </rPr>
      <t>241231_Cơm Thố Anh Nguyễn_10 cities</t>
    </r>
  </si>
  <si>
    <r>
      <rPr>
        <u/>
        <sz val="10"/>
        <color rgb="FF1155CC"/>
        <rFont val="Calibri"/>
      </rPr>
      <t>[SuperVIP]_Highlands Coffee_14-18.4</t>
    </r>
    <r>
      <rPr>
        <sz val="10"/>
        <rFont val="Calibri"/>
      </rPr>
      <t xml:space="preserve"> 241231_Highlands Coffee_36 cities</t>
    </r>
  </si>
  <si>
    <r>
      <rPr>
        <sz val="10"/>
        <rFont val="Calibri"/>
      </rPr>
      <t xml:space="preserve"> </t>
    </r>
    <r>
      <rPr>
        <u/>
        <sz val="10"/>
        <color rgb="FF1155CC"/>
        <rFont val="Calibri"/>
      </rPr>
      <t xml:space="preserve">[VIP]_Trà Sữa May Cha_18-20Apr HCM250102_Trà Sữa May Cha_7 cities
</t>
    </r>
  </si>
  <si>
    <r>
      <rPr>
        <u/>
        <sz val="10"/>
        <color rgb="FF1155CC"/>
        <rFont val="Calibri"/>
      </rPr>
      <t xml:space="preserve">[VIP]_Gà Rán Popeyes_18-20/04
</t>
    </r>
    <r>
      <rPr>
        <sz val="10"/>
        <color rgb="FF000000"/>
        <rFont val="Calibri"/>
      </rPr>
      <t>241231_Gà Rán Popeyes_9 cities</t>
    </r>
  </si>
  <si>
    <r>
      <rPr>
        <u/>
        <sz val="10"/>
        <color rgb="FF1155CC"/>
        <rFont val="Calibri"/>
      </rPr>
      <t xml:space="preserve">[VIP]_Pizza Hut_18-20/04
</t>
    </r>
    <r>
      <rPr>
        <u/>
        <sz val="10"/>
        <color rgb="FF000000"/>
        <rFont val="Calibri"/>
      </rPr>
      <t>241231_Pizza Hut_20 cities</t>
    </r>
  </si>
  <si>
    <r>
      <rPr>
        <u/>
        <sz val="10"/>
        <color rgb="FF1155CC"/>
        <rFont val="Calibri"/>
      </rPr>
      <t>[VIP]_Gong Cha_Apr</t>
    </r>
    <r>
      <rPr>
        <sz val="10"/>
        <color rgb="FF000000"/>
        <rFont val="Calibri"/>
      </rPr>
      <t xml:space="preserve"> 20240506_Gong Cha_3 cities</t>
    </r>
  </si>
  <si>
    <r>
      <rPr>
        <u/>
        <sz val="10"/>
        <color rgb="FF1155CC"/>
        <rFont val="Calibri"/>
      </rPr>
      <t xml:space="preserve">[VIP]_Gà Rán Texas Chicken_21-24/04
</t>
    </r>
    <r>
      <rPr>
        <sz val="10"/>
        <color rgb="FF000000"/>
        <rFont val="Calibri"/>
      </rPr>
      <t>250102_Gà Rán Texas Chicken_6 cities</t>
    </r>
  </si>
  <si>
    <r>
      <rPr>
        <u/>
        <sz val="10"/>
        <color rgb="FF1155CC"/>
        <rFont val="Calibri"/>
      </rPr>
      <t>[SuperVIP]_Phê La_21-25Apr</t>
    </r>
    <r>
      <rPr>
        <sz val="10"/>
        <rFont val="Calibri"/>
      </rPr>
      <t xml:space="preserve">  HP,VT,HA,DL,DN</t>
    </r>
  </si>
  <si>
    <r>
      <rPr>
        <u/>
        <sz val="10"/>
        <color rgb="FF1155CC"/>
        <rFont val="Calibri"/>
      </rPr>
      <t xml:space="preserve">[SJBP]_Cơm Thố Anh Nguyễn_BAU
</t>
    </r>
    <r>
      <rPr>
        <sz val="10"/>
        <rFont val="Calibri"/>
      </rPr>
      <t>241231_Cơm Thố Anh Nguyễn_10 cities</t>
    </r>
  </si>
  <si>
    <r>
      <rPr>
        <u/>
        <sz val="10"/>
        <color rgb="FF1155CC"/>
        <rFont val="Calibri"/>
      </rPr>
      <t xml:space="preserve">[SuperVIP]_McDonald's_25-27/04
</t>
    </r>
    <r>
      <rPr>
        <sz val="10"/>
        <color rgb="FF000000"/>
        <rFont val="Calibri"/>
      </rPr>
      <t>240722_McDonald's_4 cities</t>
    </r>
  </si>
  <si>
    <r>
      <rPr>
        <u/>
        <sz val="10"/>
        <color rgb="FF1155CC"/>
        <rFont val="Calibri"/>
      </rPr>
      <t xml:space="preserve">[SuperVIP]_McDonald's_25-27/04
</t>
    </r>
    <r>
      <rPr>
        <sz val="10"/>
        <rFont val="Calibri"/>
      </rPr>
      <t>240722_McDonald's_4 cities
[S</t>
    </r>
    <r>
      <rPr>
        <u/>
        <sz val="10"/>
        <color rgb="FF1155CC"/>
        <rFont val="Calibri"/>
      </rPr>
      <t xml:space="preserve">JBP]_Gà Rán </t>
    </r>
    <r>
      <rPr>
        <sz val="10"/>
        <rFont val="Calibri"/>
      </rPr>
      <t>KFC_129k
241231_Gà Rán KFC_25 cities trừ tỉnh BH, BD, KH, HP</t>
    </r>
  </si>
  <si>
    <r>
      <rPr>
        <u/>
        <sz val="10"/>
        <color rgb="FF1155CC"/>
        <rFont val="Calibri"/>
      </rPr>
      <t xml:space="preserve">[SuperVIP]_McDonald's_25-27/04
</t>
    </r>
    <r>
      <rPr>
        <sz val="10"/>
        <rFont val="Calibri"/>
      </rPr>
      <t>240722_McDonald's_4 cities
[S</t>
    </r>
    <r>
      <rPr>
        <u/>
        <sz val="10"/>
        <color rgb="FF1155CC"/>
        <rFont val="Calibri"/>
      </rPr>
      <t xml:space="preserve">JBP]_Gà Rán </t>
    </r>
    <r>
      <rPr>
        <sz val="10"/>
        <rFont val="Calibri"/>
      </rPr>
      <t>KFC_129k
241231_Gà Rán KFC_25 cities trừ tỉnh BH, BD, KH, HP</t>
    </r>
  </si>
  <si>
    <r>
      <rPr>
        <u/>
        <sz val="10"/>
        <color rgb="FF1155CC"/>
        <rFont val="Calibri"/>
      </rPr>
      <t xml:space="preserve">[SJBP]_Cơm Thố Anh Nguyễn_BAU
</t>
    </r>
    <r>
      <rPr>
        <sz val="10"/>
        <color rgb="FF000000"/>
        <rFont val="Calibri"/>
      </rPr>
      <t>241231_Cơm Thố Anh Nguyễn_10 cities</t>
    </r>
  </si>
  <si>
    <r>
      <rPr>
        <u/>
        <sz val="10"/>
        <color rgb="FF1155CC"/>
        <rFont val="Calibri"/>
      </rPr>
      <t xml:space="preserve">[SuperVIP]_Lotteria DI_28-30/04
</t>
    </r>
    <r>
      <rPr>
        <sz val="10"/>
        <color rgb="FF000000"/>
        <rFont val="Calibri"/>
      </rPr>
      <t>241231_Lotteria DI_27 cities</t>
    </r>
  </si>
  <si>
    <r>
      <rPr>
        <u/>
        <sz val="10"/>
        <color rgb="FF1155CC"/>
        <rFont val="Calibri"/>
      </rPr>
      <t xml:space="preserve">[SuperVIP]_Lotteria DI_28-30/04
</t>
    </r>
    <r>
      <rPr>
        <sz val="10"/>
        <color rgb="FF000000"/>
        <rFont val="Calibri"/>
      </rPr>
      <t>241231_Lotteria DI_27 cities</t>
    </r>
  </si>
  <si>
    <r>
      <rPr>
        <u/>
        <sz val="10"/>
        <color rgb="FF1155CC"/>
        <rFont val="Calibri"/>
      </rPr>
      <t xml:space="preserve">[SJBP]_Gà Rán Popeyes_BOGO May
</t>
    </r>
    <r>
      <rPr>
        <sz val="10"/>
        <color rgb="FF000000"/>
        <rFont val="Calibri"/>
      </rPr>
      <t>241231_Gà Rán Popeyes_9 cities</t>
    </r>
  </si>
  <si>
    <r>
      <rPr>
        <u/>
        <sz val="10"/>
        <color rgb="FF1155CC"/>
        <rFont val="Calibri"/>
      </rPr>
      <t xml:space="preserve">[VIP]_Cơm Thố Anh Nguyễn_01-05/05
</t>
    </r>
    <r>
      <rPr>
        <sz val="10"/>
        <color rgb="FF000000"/>
        <rFont val="Calibri"/>
      </rPr>
      <t>250803_Cơm Thố Anh Nguyễn_12 cities</t>
    </r>
  </si>
  <si>
    <r>
      <rPr>
        <sz val="10"/>
        <rFont val="Calibri"/>
      </rPr>
      <t>12h-16h</t>
    </r>
    <r>
      <rPr>
        <u/>
        <sz val="10"/>
        <color rgb="FF1155CC"/>
        <rFont val="Calibri"/>
      </rPr>
      <t xml:space="preserve">[VIP]_Domino's Pizza_02-04/05
</t>
    </r>
    <r>
      <rPr>
        <sz val="10"/>
        <rFont val="Calibri"/>
      </rPr>
      <t xml:space="preserve"> 250116_Domino pizza_11 cities</t>
    </r>
  </si>
  <si>
    <r>
      <rPr>
        <u/>
        <sz val="10"/>
        <color rgb="FF1155CC"/>
        <rFont val="Calibri"/>
      </rPr>
      <t xml:space="preserve">[SuperVIP]_Gà Rán KFC_01-04/05
</t>
    </r>
    <r>
      <rPr>
        <sz val="10"/>
        <color rgb="FF000000"/>
        <rFont val="Calibri"/>
      </rPr>
      <t>241231_Gà Rán KFC_25 cities</t>
    </r>
  </si>
  <si>
    <r>
      <rPr>
        <u/>
        <sz val="10"/>
        <color rgb="FF1155CC"/>
        <rFont val="Calibri"/>
      </rPr>
      <t>[SuperVIP]_Highlands Coffee_5-9.5</t>
    </r>
    <r>
      <rPr>
        <sz val="10"/>
        <rFont val="Calibri"/>
      </rPr>
      <t xml:space="preserve"> 241231_Highlands Coffee_36 cities</t>
    </r>
  </si>
  <si>
    <r>
      <rPr>
        <u/>
        <sz val="10"/>
        <color rgb="FF1155CC"/>
        <rFont val="Calibri"/>
      </rPr>
      <t>[SuperVIP]_Highlands Coffee_5-9.5</t>
    </r>
    <r>
      <rPr>
        <sz val="10"/>
        <color rgb="FF000000"/>
        <rFont val="Calibri"/>
      </rPr>
      <t xml:space="preserve"> 241231_Highlands Coffee_36 cities</t>
    </r>
  </si>
  <si>
    <r>
      <rPr>
        <u/>
        <sz val="10"/>
        <color rgb="FF1155CC"/>
        <rFont val="Calibri"/>
      </rPr>
      <t xml:space="preserve">[SuperVIP]_Gà Rán Popeyes_08-11/05
</t>
    </r>
    <r>
      <rPr>
        <sz val="10"/>
        <color rgb="FF000000"/>
        <rFont val="Calibri"/>
      </rPr>
      <t>241231_Gà Rán Popeyes_9 cities</t>
    </r>
  </si>
  <si>
    <t>[VIP]_Pizza Hut_09-11/05</t>
  </si>
  <si>
    <r>
      <rPr>
        <u/>
        <sz val="10"/>
        <color rgb="FF1155CC"/>
        <rFont val="Calibri"/>
      </rPr>
      <t>[SuperVIP]_Highlands Coffee_5-9.5</t>
    </r>
    <r>
      <rPr>
        <sz val="10"/>
        <color rgb="FF000000"/>
        <rFont val="Calibri"/>
      </rPr>
      <t xml:space="preserve"> 241231_Highlands Coffee_36 cities</t>
    </r>
  </si>
  <si>
    <r>
      <rPr>
        <u/>
        <sz val="10"/>
        <color rgb="FF1155CC"/>
        <rFont val="Calibri"/>
      </rPr>
      <t>[SuperVIP]_Phê La_12-16May</t>
    </r>
    <r>
      <rPr>
        <sz val="10"/>
        <color rgb="FF000000"/>
        <rFont val="Calibri"/>
      </rPr>
      <t xml:space="preserve"> HP,VT,HA,DL,DN</t>
    </r>
  </si>
  <si>
    <r>
      <rPr>
        <u/>
        <sz val="10"/>
        <color rgb="FF1155CC"/>
        <rFont val="Calibri"/>
      </rPr>
      <t>[VIP]_Nutifood_May</t>
    </r>
    <r>
      <rPr>
        <sz val="10"/>
        <rFont val="Calibri"/>
      </rPr>
      <t xml:space="preserve"> (Bình Dương, BR-VT, Đồng Nai)</t>
    </r>
  </si>
  <si>
    <r>
      <rPr>
        <u/>
        <sz val="10"/>
        <color rgb="FF1155CC"/>
        <rFont val="Calibri"/>
      </rPr>
      <t>[VIP]_Gong Cha_May</t>
    </r>
    <r>
      <rPr>
        <sz val="10"/>
        <color rgb="FF000000"/>
        <rFont val="Calibri"/>
      </rPr>
      <t xml:space="preserve"> 20240506_Gong Cha_3 cities</t>
    </r>
  </si>
  <si>
    <r>
      <rPr>
        <u/>
        <sz val="10"/>
        <color rgb="FF1155CC"/>
        <rFont val="Calibri"/>
      </rPr>
      <t>[VIP]_The Coffee House_20-22.5</t>
    </r>
    <r>
      <rPr>
        <sz val="10"/>
        <color rgb="FF000000"/>
        <rFont val="Calibri"/>
      </rPr>
      <t xml:space="preserve"> 241231_The Coffee House_7 cities</t>
    </r>
  </si>
  <si>
    <r>
      <rPr>
        <u/>
        <sz val="10"/>
        <color rgb="FF1155CC"/>
        <rFont val="Calibri"/>
      </rPr>
      <t>[VIP]_Gong Cha_May</t>
    </r>
    <r>
      <rPr>
        <sz val="10"/>
        <color rgb="FF000000"/>
        <rFont val="Calibri"/>
      </rPr>
      <t xml:space="preserve"> 20240506_Gong Cha_3 cities</t>
    </r>
  </si>
  <si>
    <r>
      <rPr>
        <u/>
        <sz val="10"/>
        <color rgb="FF1155CC"/>
        <rFont val="Calibri"/>
      </rPr>
      <t>[VIP]_KATINAT Coffee &amp; Tea House_M2T1 22-23.5</t>
    </r>
    <r>
      <rPr>
        <sz val="10"/>
        <color rgb="FF000000"/>
        <rFont val="Calibri"/>
      </rPr>
      <t xml:space="preserve"> 250119_Katinat Saigon Kafe_11 cities</t>
    </r>
  </si>
  <si>
    <r>
      <rPr>
        <u/>
        <sz val="10"/>
        <color rgb="FF1155CC"/>
        <rFont val="Calibri"/>
      </rPr>
      <t>[VIP]_Trà Sữa May Cha_May</t>
    </r>
    <r>
      <rPr>
        <sz val="10"/>
        <color rgb="FF000000"/>
        <rFont val="Calibri"/>
      </rPr>
      <t xml:space="preserve">  250102_Trà Sữa May Cha_7 cities</t>
    </r>
  </si>
  <si>
    <r>
      <rPr>
        <u/>
        <sz val="10"/>
        <color rgb="FF1155CC"/>
        <rFont val="Calibri"/>
      </rPr>
      <t xml:space="preserve">[SJBP]_Gà Rán Popeyes_combo 79k
</t>
    </r>
    <r>
      <rPr>
        <sz val="10"/>
        <color rgb="FF000000"/>
        <rFont val="Calibri"/>
      </rPr>
      <t>241231_Gà Rán Popeyes_9 cities</t>
    </r>
  </si>
  <si>
    <r>
      <rPr>
        <u/>
        <sz val="10"/>
        <color rgb="FF1155CC"/>
        <rFont val="Calibri"/>
      </rPr>
      <t xml:space="preserve">[SJBP]_McDonald's_BAU 99k
</t>
    </r>
    <r>
      <rPr>
        <sz val="10"/>
        <color rgb="FF000000"/>
        <rFont val="Calibri"/>
      </rPr>
      <t>250416_McDonald's_5 cities</t>
    </r>
  </si>
  <si>
    <r>
      <rPr>
        <u/>
        <sz val="10"/>
        <color rgb="FF1155CC"/>
        <rFont val="Calibri"/>
      </rPr>
      <t xml:space="preserve">[SuperVIP]_McDonald's_29/05 -01/06 </t>
    </r>
    <r>
      <rPr>
        <sz val="10"/>
        <rFont val="Calibri"/>
      </rPr>
      <t>250416_McDonald's_5 cities</t>
    </r>
  </si>
  <si>
    <r>
      <rPr>
        <u/>
        <sz val="10"/>
        <color rgb="FF1155CC"/>
        <rFont val="Calibri"/>
      </rPr>
      <t>[VIP]_Phúc Long Coffee &amp; Tea_28-30May</t>
    </r>
    <r>
      <rPr>
        <sz val="10"/>
        <color rgb="FF000000"/>
        <rFont val="Calibri"/>
      </rPr>
      <t xml:space="preserve">  20240516_Phúc Long Coffee &amp; Tea_17 cities</t>
    </r>
  </si>
  <si>
    <r>
      <rPr>
        <u/>
        <sz val="10"/>
        <color rgb="FF1155CC"/>
        <rFont val="Calibri"/>
      </rPr>
      <t xml:space="preserve">[SJBP]_Gà Rán Popeyes_BOGO May
</t>
    </r>
    <r>
      <rPr>
        <sz val="10"/>
        <color rgb="FF000000"/>
        <rFont val="Calibri"/>
      </rPr>
      <t>241231_Gà Rán Popeyes_9 cities</t>
    </r>
  </si>
  <si>
    <r>
      <rPr>
        <u/>
        <sz val="10"/>
        <color rgb="FF1155CC"/>
        <rFont val="Calibri"/>
      </rPr>
      <t xml:space="preserve">[SuperVIP]_McDonald's_29/05 -01/06
</t>
    </r>
    <r>
      <rPr>
        <sz val="10"/>
        <rFont val="Calibri"/>
      </rPr>
      <t>250416_McDonald's_5 cities</t>
    </r>
  </si>
  <si>
    <r>
      <rPr>
        <u/>
        <sz val="10"/>
        <color rgb="FF1155CC"/>
        <rFont val="Calibri"/>
      </rPr>
      <t xml:space="preserve">[SuperVIP]_Gà Rán Popeyes_05-08/06
</t>
    </r>
    <r>
      <rPr>
        <sz val="10"/>
        <rFont val="Calibri"/>
      </rPr>
      <t>241231_Gà Rán Popeyes_9 cities</t>
    </r>
  </si>
  <si>
    <r>
      <rPr>
        <u/>
        <sz val="10"/>
        <color rgb="FF1155CC"/>
        <rFont val="Calibri"/>
      </rPr>
      <t xml:space="preserve">[SuperVIP]_Gà Rán Popeyes_05-08/06
</t>
    </r>
    <r>
      <rPr>
        <sz val="10"/>
        <color rgb="FF000000"/>
        <rFont val="Calibri"/>
      </rPr>
      <t>241231_Gà Rán Popeyes_9 cities</t>
    </r>
  </si>
  <si>
    <r>
      <rPr>
        <u/>
        <sz val="10"/>
        <color rgb="FF1155CC"/>
        <rFont val="Calibri"/>
      </rPr>
      <t>[SuperVIP]_The Coffee House_9-11.6</t>
    </r>
    <r>
      <rPr>
        <sz val="10"/>
        <color rgb="FF000000"/>
        <rFont val="Calibri"/>
      </rPr>
      <t xml:space="preserve"> 241231_The Coffee House_7 cities</t>
    </r>
  </si>
  <si>
    <r>
      <rPr>
        <u/>
        <sz val="10"/>
        <color rgb="FF1155CC"/>
        <rFont val="Calibri"/>
      </rPr>
      <t>[SuperVIP]_The Coffee House_9-11.6</t>
    </r>
    <r>
      <rPr>
        <sz val="10"/>
        <color rgb="FF000000"/>
        <rFont val="Calibri"/>
      </rPr>
      <t xml:space="preserve"> 241231_The Coffee House_7 cities</t>
    </r>
  </si>
  <si>
    <r>
      <rPr>
        <u/>
        <sz val="10"/>
        <color rgb="FF1155CC"/>
        <rFont val="Calibri"/>
      </rPr>
      <t xml:space="preserve">[SJBP]_McDonald's_BAU
</t>
    </r>
    <r>
      <rPr>
        <sz val="10"/>
        <color rgb="FF000000"/>
        <rFont val="Calibri"/>
      </rPr>
      <t>250416_McDonald's_5 cities</t>
    </r>
  </si>
  <si>
    <r>
      <rPr>
        <u/>
        <sz val="10"/>
        <color rgb="FF1155CC"/>
        <rFont val="Calibri"/>
      </rPr>
      <t>[SuperVIP]_Highlands Coffee_9-13.6</t>
    </r>
    <r>
      <rPr>
        <sz val="10"/>
        <color rgb="FF000000"/>
        <rFont val="Calibri"/>
      </rPr>
      <t xml:space="preserve"> 241231_Highlands Coffee_36 cities</t>
    </r>
  </si>
  <si>
    <t>[VIP]_Pizza Hut_13-15/06</t>
  </si>
  <si>
    <t>[SuperVIP]_McDonald's_13-15/06</t>
  </si>
  <si>
    <r>
      <rPr>
        <u/>
        <sz val="10"/>
        <color rgb="FF1155CC"/>
        <rFont val="Calibri"/>
      </rPr>
      <t>[SuperVIP]_Starbucks Coffee_17-19.6</t>
    </r>
    <r>
      <rPr>
        <sz val="10"/>
        <color rgb="FF000000"/>
        <rFont val="Calibri"/>
      </rPr>
      <t xml:space="preserve"> 250102_Starbucks Coffee_10 cities</t>
    </r>
  </si>
  <si>
    <r>
      <rPr>
        <u/>
        <sz val="10"/>
        <color rgb="FF1155CC"/>
        <rFont val="Calibri"/>
      </rPr>
      <t>[SuperVIP]_Starbucks Coffee_17-19.6</t>
    </r>
    <r>
      <rPr>
        <sz val="10"/>
        <color rgb="FF000000"/>
        <rFont val="Calibri"/>
      </rPr>
      <t xml:space="preserve"> 250102_Starbucks Coffee_10 cities</t>
    </r>
  </si>
  <si>
    <t>[SJBP]_Gà Rán Popeyes_1k</t>
  </si>
  <si>
    <r>
      <rPr>
        <u/>
        <sz val="10"/>
        <color rgb="FF1155CC"/>
        <rFont val="Calibri"/>
      </rPr>
      <t>[SJBP]_The Coffee House_WC</t>
    </r>
    <r>
      <rPr>
        <sz val="10"/>
        <rFont val="Calibri"/>
      </rPr>
      <t xml:space="preserve"> 241231_The Coffee House_7 cities</t>
    </r>
  </si>
  <si>
    <t>[VIP]_Nutifood_Jun (Bình Dương, BR-VT, Đồng Nai)</t>
  </si>
  <si>
    <r>
      <rPr>
        <u/>
        <sz val="10"/>
        <color rgb="FF1155CC"/>
        <rFont val="Calibri"/>
      </rPr>
      <t>[JBP]_KATINAT Coffee &amp; Tea House_Ads 1K</t>
    </r>
    <r>
      <rPr>
        <sz val="10"/>
        <rFont val="Calibri"/>
      </rPr>
      <t xml:space="preserve"> 250119_Katinat Saigon Kafe_11 cities</t>
    </r>
  </si>
  <si>
    <t>[SuperVIP]_McDonald's_23-26/06</t>
  </si>
  <si>
    <r>
      <rPr>
        <u/>
        <sz val="10"/>
        <color rgb="FF1155CC"/>
        <rFont val="Calibri"/>
      </rPr>
      <t>[VIP]_Gong Cha_Jun</t>
    </r>
    <r>
      <rPr>
        <sz val="10"/>
        <rFont val="Calibri"/>
      </rPr>
      <t xml:space="preserve"> ĐN
</t>
    </r>
    <r>
      <rPr>
        <u/>
        <sz val="10"/>
        <color rgb="FF1155CC"/>
        <rFont val="Calibri"/>
      </rPr>
      <t>[SuperVIP]_The Coffee House_9-11.6</t>
    </r>
    <r>
      <rPr>
        <sz val="10"/>
        <rFont val="Calibri"/>
      </rPr>
      <t xml:space="preserve"> Hải Phòng, Khánh Hòa,  Vũng Tàu, Bình Dương, Tiền Giang, Tây Ninh</t>
    </r>
  </si>
  <si>
    <r>
      <rPr>
        <u/>
        <sz val="10"/>
        <color rgb="FF1155CC"/>
        <rFont val="Calibri"/>
      </rPr>
      <t>[VIP]_Trà Sữa May Cha_27-29Jun</t>
    </r>
    <r>
      <rPr>
        <sz val="10"/>
        <color rgb="FF000000"/>
        <rFont val="Calibri"/>
      </rPr>
      <t xml:space="preserve"> 250102_Trà Sữa May Cha_7 cities</t>
    </r>
  </si>
  <si>
    <r>
      <rPr>
        <u/>
        <sz val="10"/>
        <color rgb="FF1155CC"/>
        <rFont val="Calibri"/>
      </rPr>
      <t xml:space="preserve">[SuperVIP]_Gà Rán KFC_27-29/06
</t>
    </r>
    <r>
      <rPr>
        <sz val="10"/>
        <color rgb="FF000000"/>
        <rFont val="Calibri"/>
      </rPr>
      <t>241231_Gà Rán KFC_25 cities</t>
    </r>
  </si>
  <si>
    <r>
      <rPr>
        <u/>
        <sz val="10"/>
        <color rgb="FF1155CC"/>
        <rFont val="Calibri"/>
      </rPr>
      <t xml:space="preserve">[SuperVIP]_Gà Rán KFC_27-29/06
</t>
    </r>
    <r>
      <rPr>
        <sz val="10"/>
        <color rgb="FF000000"/>
        <rFont val="Calibri"/>
      </rPr>
      <t>241231_Gà Rán KFC_25 cities</t>
    </r>
  </si>
  <si>
    <r>
      <rPr>
        <u/>
        <sz val="10"/>
        <color rgb="FF1155CC"/>
        <rFont val="Calibri"/>
      </rPr>
      <t>[JBP]_KATINAT Coffee &amp; Tea House_B2G1</t>
    </r>
    <r>
      <rPr>
        <sz val="10"/>
        <rFont val="Calibri"/>
      </rPr>
      <t xml:space="preserve"> 250119_Katinat Saigon Kafe_11 cities</t>
    </r>
  </si>
  <si>
    <r>
      <rPr>
        <u/>
        <sz val="10"/>
        <color rgb="FF1155CC"/>
        <rFont val="Calibri"/>
      </rPr>
      <t>[SuperVIP]_Starbucks Coffee_1-3.7</t>
    </r>
    <r>
      <rPr>
        <sz val="10"/>
        <color rgb="FF000000"/>
        <rFont val="Calibri"/>
      </rPr>
      <t xml:space="preserve"> 250520_Starbucks Coffee_12 cities</t>
    </r>
  </si>
  <si>
    <r>
      <rPr>
        <u/>
        <sz val="10"/>
        <color rgb="FF1155CC"/>
        <rFont val="Calibri"/>
      </rPr>
      <t>[SJBP]_The Coffee House_WC_Fri</t>
    </r>
    <r>
      <rPr>
        <sz val="10"/>
        <color rgb="FF000000"/>
        <rFont val="Calibri"/>
      </rPr>
      <t xml:space="preserve"> 241231_The Coffee House_7 cities</t>
    </r>
  </si>
  <si>
    <r>
      <rPr>
        <u/>
        <sz val="10"/>
        <color rgb="FF1155CC"/>
        <rFont val="Calibri"/>
      </rPr>
      <t>[SuperVIP]_The Coffee House_8-10.7</t>
    </r>
    <r>
      <rPr>
        <sz val="10"/>
        <color rgb="FF000000"/>
        <rFont val="Calibri"/>
      </rPr>
      <t xml:space="preserve"> 241231_The Coffee House_7 cities</t>
    </r>
  </si>
  <si>
    <r>
      <rPr>
        <u/>
        <sz val="10"/>
        <color rgb="FF1155CC"/>
        <rFont val="Calibri"/>
      </rPr>
      <t>[SuperVIP]_The Coffee House_8-10.7</t>
    </r>
    <r>
      <rPr>
        <sz val="10"/>
        <color rgb="FF000000"/>
        <rFont val="Calibri"/>
      </rPr>
      <t xml:space="preserve"> 241231_The Coffee House_7 cities</t>
    </r>
  </si>
  <si>
    <r>
      <rPr>
        <u/>
        <sz val="10"/>
        <color rgb="FF1155CC"/>
        <rFont val="Calibri"/>
      </rPr>
      <t>[SuperVIP]_Highlands Coffee_7-11.7</t>
    </r>
    <r>
      <rPr>
        <sz val="10"/>
        <color rgb="FF000000"/>
        <rFont val="Calibri"/>
      </rPr>
      <t xml:space="preserve"> 241231_Highlands Coffee_36 cities</t>
    </r>
  </si>
  <si>
    <r>
      <rPr>
        <u/>
        <sz val="10"/>
        <color rgb="FF1155CC"/>
        <rFont val="Calibri"/>
      </rPr>
      <t>[SuperVIP]_Highlands Coffee_7-11.7</t>
    </r>
    <r>
      <rPr>
        <sz val="10"/>
        <color rgb="FF000000"/>
        <rFont val="Calibri"/>
      </rPr>
      <t xml:space="preserve"> 241231_Highlands Coffee_36 cities</t>
    </r>
  </si>
  <si>
    <r>
      <rPr>
        <u/>
        <sz val="10"/>
        <color rgb="FF1155CC"/>
        <rFont val="Calibri"/>
      </rPr>
      <t>[SJBP]_McDonald's_2T2</t>
    </r>
    <r>
      <rPr>
        <sz val="10"/>
        <rFont val="Calibri"/>
      </rPr>
      <t xml:space="preserve"> 250707_McDonald's_6 cities</t>
    </r>
  </si>
  <si>
    <r>
      <rPr>
        <u/>
        <sz val="10"/>
        <color rgb="FF1155CC"/>
        <rFont val="Calibri"/>
      </rPr>
      <t>[VIP]_Gong Cha_Jul</t>
    </r>
    <r>
      <rPr>
        <sz val="10"/>
        <rFont val="Calibri"/>
      </rPr>
      <t xml:space="preserve"> 20240506_Gong Cha_3 cities</t>
    </r>
  </si>
  <si>
    <r>
      <rPr>
        <u/>
        <sz val="10"/>
        <color rgb="FF1155CC"/>
        <rFont val="Calibri"/>
      </rPr>
      <t>[SuperVIP]_Highlands Coffee_14-18.7</t>
    </r>
    <r>
      <rPr>
        <sz val="10"/>
        <color rgb="FF000000"/>
        <rFont val="Calibri"/>
      </rPr>
      <t xml:space="preserve"> 241231_Highlands Coffee_36 cities</t>
    </r>
  </si>
  <si>
    <r>
      <rPr>
        <u/>
        <sz val="10"/>
        <color rgb="FF1155CC"/>
        <rFont val="Calibri"/>
      </rPr>
      <t>[VIP]_Lotteria DI_14-17/07</t>
    </r>
    <r>
      <rPr>
        <sz val="10"/>
        <rFont val="Calibri"/>
      </rPr>
      <t>[250424_Lotteria DI_32 cities</t>
    </r>
  </si>
  <si>
    <r>
      <rPr>
        <u/>
        <sz val="10"/>
        <color rgb="FF1155CC"/>
        <rFont val="Calibri"/>
      </rPr>
      <t>[SuperVIP]_Highlands Coffee_14-18.7</t>
    </r>
    <r>
      <rPr>
        <sz val="10"/>
        <color rgb="FF000000"/>
        <rFont val="Calibri"/>
      </rPr>
      <t xml:space="preserve"> 241231_Highlands Coffee_36 cities</t>
    </r>
  </si>
  <si>
    <r>
      <rPr>
        <u/>
        <sz val="10"/>
        <color rgb="FF1155CC"/>
        <rFont val="Calibri"/>
      </rPr>
      <t>[SuperVIP]_Pizza Hut_18-20/07</t>
    </r>
    <r>
      <rPr>
        <sz val="10"/>
        <color rgb="FF000000"/>
        <rFont val="Calibri"/>
      </rPr>
      <t xml:space="preserve"> 241231_Pizza Hut_20 cities</t>
    </r>
  </si>
  <si>
    <r>
      <rPr>
        <u/>
        <sz val="10"/>
        <color rgb="FF1155CC"/>
        <rFont val="Calibri"/>
      </rPr>
      <t>[SuperVIP]_Gà Rán KFC_18-20/07</t>
    </r>
    <r>
      <rPr>
        <sz val="10"/>
        <color rgb="FF000000"/>
        <rFont val="Calibri"/>
      </rPr>
      <t xml:space="preserve"> 241231_Gà Rán KFC_25 cities</t>
    </r>
  </si>
  <si>
    <r>
      <rPr>
        <u/>
        <sz val="10"/>
        <color rgb="FF1155CC"/>
        <rFont val="Calibri"/>
      </rPr>
      <t xml:space="preserve">[VIP]_Nutifood_Jul
</t>
    </r>
    <r>
      <rPr>
        <sz val="10"/>
        <color rgb="FF000000"/>
        <rFont val="Calibri"/>
      </rPr>
      <t>(Bình Dương, BR-VT, Đồng Nai)</t>
    </r>
  </si>
  <si>
    <t>[SJBP]_McDonald's_2T2</t>
  </si>
  <si>
    <r>
      <rPr>
        <u/>
        <sz val="10"/>
        <color rgb="FF1155CC"/>
        <rFont val="Calibri"/>
      </rPr>
      <t>[VIP]_The Coffee House_21-23.7</t>
    </r>
    <r>
      <rPr>
        <sz val="10"/>
        <color rgb="FF000000"/>
        <rFont val="Calibri"/>
      </rPr>
      <t xml:space="preserve"> 241231_The Coffee House_7 cities</t>
    </r>
  </si>
  <si>
    <r>
      <rPr>
        <u/>
        <sz val="10"/>
        <color rgb="FF1155CC"/>
        <rFont val="Calibri"/>
      </rPr>
      <t>[VIP]_Gà Rán Texas Chicken_21-24/07</t>
    </r>
    <r>
      <rPr>
        <sz val="10"/>
        <color rgb="FF000000"/>
        <rFont val="Calibri"/>
      </rPr>
      <t xml:space="preserve"> 250102_Gà Rán Texas Chicken_6 cities</t>
    </r>
  </si>
  <si>
    <r>
      <rPr>
        <u/>
        <sz val="10"/>
        <color rgb="FF1155CC"/>
        <rFont val="Calibri"/>
      </rPr>
      <t>[JBP]_KATINAT Coffee &amp; Tea House_Ads 1K</t>
    </r>
    <r>
      <rPr>
        <sz val="10"/>
        <rFont val="Calibri"/>
      </rPr>
      <t xml:space="preserve"> 250119_Katinat Saigon Kafe_11 cities</t>
    </r>
  </si>
  <si>
    <r>
      <rPr>
        <u/>
        <sz val="10"/>
        <color rgb="FF1155CC"/>
        <rFont val="Calibri"/>
      </rPr>
      <t>[SuperVIP]_Phúc Long Coffee &amp; Tea_Jul</t>
    </r>
    <r>
      <rPr>
        <sz val="10"/>
        <rFont val="Calibri"/>
      </rPr>
      <t xml:space="preserve"> 20240516_Phúc Long Coffee &amp; Tea_17 cities</t>
    </r>
  </si>
  <si>
    <t>[SuperVIP]_McDonald's_25-27/07</t>
  </si>
  <si>
    <r>
      <rPr>
        <u/>
        <sz val="10"/>
        <color rgb="FF1155CC"/>
        <rFont val="Calibri"/>
      </rPr>
      <t xml:space="preserve">[SJBP]_Gà Rán Popeyes_BOGO
</t>
    </r>
    <r>
      <rPr>
        <sz val="10"/>
        <rFont val="Calibri"/>
      </rPr>
      <t>241231_Gà Rán Popeyes_9 cities</t>
    </r>
  </si>
  <si>
    <r>
      <rPr>
        <u/>
        <sz val="10"/>
        <color rgb="FF1155CC"/>
        <rFont val="Calibri"/>
      </rPr>
      <t>[VIP]_Gong Cha_Jul</t>
    </r>
    <r>
      <rPr>
        <sz val="10"/>
        <color rgb="FF000000"/>
        <rFont val="Calibri"/>
      </rPr>
      <t xml:space="preserve"> 20240506_Gong Cha_3 cities</t>
    </r>
  </si>
  <si>
    <r>
      <rPr>
        <u/>
        <sz val="10"/>
        <color rgb="FF1155CC"/>
        <rFont val="Calibri"/>
      </rPr>
      <t xml:space="preserve">[SJBP]_Gà Rán Popeyes_BOGO
</t>
    </r>
    <r>
      <rPr>
        <sz val="10"/>
        <rFont val="Calibri"/>
      </rPr>
      <t>241231_Gà Rán Popeyes_9 cities</t>
    </r>
  </si>
  <si>
    <r>
      <rPr>
        <u/>
        <sz val="10"/>
        <color rgb="FF1155CC"/>
        <rFont val="Calibri"/>
      </rPr>
      <t xml:space="preserve">[SuperVIP]_McDonald's_01-03/08
</t>
    </r>
    <r>
      <rPr>
        <sz val="10"/>
        <color rgb="FF000000"/>
        <rFont val="Calibri"/>
      </rPr>
      <t xml:space="preserve"> 250707_McDonald's_6 cities</t>
    </r>
  </si>
  <si>
    <r>
      <rPr>
        <u/>
        <sz val="10"/>
        <color rgb="FF1155CC"/>
        <rFont val="Calibri"/>
      </rPr>
      <t xml:space="preserve">[VIP]_Pizza Hut_01-03/08
</t>
    </r>
    <r>
      <rPr>
        <sz val="10"/>
        <color rgb="FF000000"/>
        <rFont val="Calibri"/>
      </rPr>
      <t xml:space="preserve"> 241231_Pizza Hut_20 cities</t>
    </r>
  </si>
  <si>
    <r>
      <rPr>
        <u/>
        <sz val="10"/>
        <color rgb="FF1155CC"/>
        <rFont val="Calibri"/>
      </rPr>
      <t xml:space="preserve">[SuperVIP]_McDonald's_01-03/08
</t>
    </r>
    <r>
      <rPr>
        <sz val="10"/>
        <color rgb="FF000000"/>
        <rFont val="Calibri"/>
      </rPr>
      <t xml:space="preserve"> 250707_McDonald's_6 cities</t>
    </r>
  </si>
  <si>
    <r>
      <rPr>
        <u/>
        <sz val="10"/>
        <color rgb="FF1155CC"/>
        <rFont val="Calibri"/>
      </rPr>
      <t>[SuperVIP]_Highlands Coffee_4-8.8</t>
    </r>
    <r>
      <rPr>
        <sz val="10"/>
        <rFont val="Calibri"/>
      </rPr>
      <t xml:space="preserve"> 241231_Highlands Coffee_36 cities</t>
    </r>
  </si>
  <si>
    <r>
      <rPr>
        <u/>
        <sz val="10"/>
        <color rgb="FF1155CC"/>
        <rFont val="Calibri"/>
      </rPr>
      <t xml:space="preserve">[VIP]_Gà Rán Texas Chicken_04-07/08
</t>
    </r>
    <r>
      <rPr>
        <sz val="10"/>
        <color rgb="FF000000"/>
        <rFont val="Calibri"/>
      </rPr>
      <t xml:space="preserve"> 250102_Gà Rán Texas Chicken_6 cities</t>
    </r>
  </si>
  <si>
    <r>
      <rPr>
        <u/>
        <sz val="10"/>
        <color rgb="FF1155CC"/>
        <rFont val="Calibri"/>
      </rPr>
      <t>[SuperVIP]_The Coffee House_4-6.8</t>
    </r>
    <r>
      <rPr>
        <sz val="10"/>
        <rFont val="Calibri"/>
      </rPr>
      <t xml:space="preserve"> 241231_The Coffee House_7 cities</t>
    </r>
  </si>
  <si>
    <r>
      <rPr>
        <u/>
        <sz val="10"/>
        <color rgb="FF1155CC"/>
        <rFont val="Calibri"/>
      </rPr>
      <t xml:space="preserve">[VIP]_Gà Rán Texas Chicken_04-07/08
</t>
    </r>
    <r>
      <rPr>
        <sz val="10"/>
        <rFont val="Calibri"/>
      </rPr>
      <t xml:space="preserve"> 250102_Gà Rán Texas Chicken_6 cities
</t>
    </r>
    <r>
      <rPr>
        <u/>
        <sz val="10"/>
        <color rgb="FF1155CC"/>
        <rFont val="Calibri"/>
      </rPr>
      <t>[SuperVIP]_Highlands Coffee_4-8.8</t>
    </r>
    <r>
      <rPr>
        <sz val="10"/>
        <rFont val="Calibri"/>
      </rPr>
      <t xml:space="preserve"> Vũng Tàu, Bắc Ninh, Lâm Đồng, Quảng Nam, Quảng Ninh, Thái Nguyên, Nghệ An,Đắk Lắk, Thanh Hóa, Bình Định, Bình Thuận, Long An, An Giang, Tiền Giang, Hai Duong, Nam Dinh City, Dong Thap, Kien Giang, Phu Yen, Bac Lieu, Ben Tre, Ca Mau, Hau Giang, Soc Trang, Tra Vinh, Vinh Long, Binh Phuoc, Gia Lai, Ninh Thuan, Tay Ninh</t>
    </r>
  </si>
  <si>
    <r>
      <rPr>
        <sz val="10"/>
        <rFont val="Calibri"/>
      </rPr>
      <t xml:space="preserve">8h-10hh </t>
    </r>
    <r>
      <rPr>
        <u/>
        <sz val="10"/>
        <color rgb="FF1155CC"/>
        <rFont val="Calibri"/>
      </rPr>
      <t>[SJBP]__Brand 50%</t>
    </r>
    <r>
      <rPr>
        <sz val="10"/>
        <rFont val="Calibri"/>
      </rPr>
      <t xml:space="preserve"> 241231_All OTH 2025_36 cities
10h-13h</t>
    </r>
    <r>
      <rPr>
        <u/>
        <sz val="10"/>
        <color rgb="FF1155CC"/>
        <rFont val="Calibri"/>
      </rPr>
      <t xml:space="preserve"> [SJBP]_Lotteria_88</t>
    </r>
    <r>
      <rPr>
        <sz val="10"/>
        <rFont val="Calibri"/>
      </rPr>
      <t xml:space="preserve">  250424_Lotteria DI_32 cities
13h-16h</t>
    </r>
    <r>
      <rPr>
        <u/>
        <sz val="10"/>
        <color rgb="FF1155CC"/>
        <rFont val="Calibri"/>
      </rPr>
      <t xml:space="preserve"> [VIP]_Phúc Long Coffee &amp; Tea_Spike 8.8</t>
    </r>
  </si>
  <si>
    <r>
      <rPr>
        <u/>
        <sz val="10"/>
        <color rgb="FF1155CC"/>
        <rFont val="Calibri"/>
      </rPr>
      <t>[SuperVIP]_Gà Rán KFC_08-10/08</t>
    </r>
    <r>
      <rPr>
        <sz val="10"/>
        <rFont val="Calibri"/>
      </rPr>
      <t xml:space="preserve"> c</t>
    </r>
  </si>
  <si>
    <r>
      <rPr>
        <u/>
        <sz val="10"/>
        <color rgb="FF1155CC"/>
        <rFont val="Calibri"/>
      </rPr>
      <t xml:space="preserve">[SJBP]_Gà Rán Popeyes_BOGO
</t>
    </r>
    <r>
      <rPr>
        <sz val="10"/>
        <color rgb="FF000000"/>
        <rFont val="Calibri"/>
      </rPr>
      <t>241231_Gà Rán Popeyes_9 cities</t>
    </r>
  </si>
  <si>
    <r>
      <rPr>
        <u/>
        <sz val="10"/>
        <color rgb="FF1155CC"/>
        <rFont val="Calibri"/>
      </rPr>
      <t>[SuperVIP]_Highlands Coffee_11-14.8</t>
    </r>
    <r>
      <rPr>
        <sz val="10"/>
        <color rgb="FF000000"/>
        <rFont val="Calibri"/>
      </rPr>
      <t xml:space="preserve"> 241231_Highlands Coffee_36 cities</t>
    </r>
  </si>
  <si>
    <r>
      <rPr>
        <u/>
        <sz val="10"/>
        <color rgb="FF1155CC"/>
        <rFont val="Calibri"/>
      </rPr>
      <t>[SJBP]_Cơm Thố Anh Nguyễn_Aug</t>
    </r>
    <r>
      <rPr>
        <sz val="10"/>
        <color rgb="FF000000"/>
        <rFont val="Calibri"/>
      </rPr>
      <t xml:space="preserve"> 250718_Cơm Thố Anh Nguyễn_11 cities</t>
    </r>
  </si>
  <si>
    <t>[VIP]_Cơm Thố Anh Nguyễn_13-17/08</t>
  </si>
  <si>
    <r>
      <rPr>
        <u/>
        <sz val="10"/>
        <color rgb="FF1155CC"/>
        <rFont val="Calibri"/>
      </rPr>
      <t>[SuperVIP]_Highlands Coffee_11-14.8</t>
    </r>
    <r>
      <rPr>
        <sz val="10"/>
        <color rgb="FF000000"/>
        <rFont val="Calibri"/>
      </rPr>
      <t xml:space="preserve"> 241231_Highlands Coffee_36 cities</t>
    </r>
  </si>
  <si>
    <r>
      <rPr>
        <u/>
        <sz val="10"/>
        <color rgb="FF1155CC"/>
        <rFont val="Calibri"/>
      </rPr>
      <t xml:space="preserve">[SuperVIP]_Gà Rán Popeyes_14-17/08
</t>
    </r>
    <r>
      <rPr>
        <sz val="10"/>
        <color rgb="FF000000"/>
        <rFont val="Calibri"/>
      </rPr>
      <t>241231_Gà Rán Popeyes_9 cities</t>
    </r>
  </si>
  <si>
    <r>
      <rPr>
        <u/>
        <sz val="10"/>
        <color rgb="FF1155CC"/>
        <rFont val="Calibri"/>
      </rPr>
      <t>[VIP]_Nutifood_Aug</t>
    </r>
    <r>
      <rPr>
        <sz val="10"/>
        <rFont val="Calibri"/>
      </rPr>
      <t xml:space="preserve">
(Bình Dương, BR-VT, Đồng Nai)</t>
    </r>
  </si>
  <si>
    <r>
      <rPr>
        <u/>
        <sz val="10"/>
        <color rgb="FF1155CC"/>
        <rFont val="Calibri"/>
      </rPr>
      <t xml:space="preserve">[SuperVIP]_Gà Rán Popeyes_14-17/08
</t>
    </r>
    <r>
      <rPr>
        <sz val="10"/>
        <color rgb="FF000000"/>
        <rFont val="Calibri"/>
      </rPr>
      <t>241231_Gà Rán Popeyes_9 cities</t>
    </r>
  </si>
  <si>
    <r>
      <rPr>
        <u/>
        <sz val="10"/>
        <color rgb="FF1155CC"/>
        <rFont val="Calibri"/>
      </rPr>
      <t>[VIP]_The Coffee House_18-20.8</t>
    </r>
    <r>
      <rPr>
        <sz val="10"/>
        <color rgb="FF000000"/>
        <rFont val="Calibri"/>
      </rPr>
      <t xml:space="preserve"> 241231_The Coffee House_7 cities</t>
    </r>
  </si>
  <si>
    <r>
      <rPr>
        <u/>
        <sz val="10"/>
        <color rgb="FF1155CC"/>
        <rFont val="Calibri"/>
      </rPr>
      <t>[SJBP]_Starbucks Coffee_Indi 19-21.8</t>
    </r>
    <r>
      <rPr>
        <sz val="10"/>
        <color rgb="FF000000"/>
        <rFont val="Calibri"/>
      </rPr>
      <t xml:space="preserve"> 250520_Starbucks Coffee_12 cities</t>
    </r>
  </si>
  <si>
    <r>
      <rPr>
        <u/>
        <sz val="10"/>
        <color rgb="FF1155CC"/>
        <rFont val="Calibri"/>
      </rPr>
      <t>[VIP]_Lotteria_18-21/08</t>
    </r>
    <r>
      <rPr>
        <sz val="10"/>
        <rFont val="Calibri"/>
      </rPr>
      <t xml:space="preserve"> 250424_Lotteria DI_32 cities</t>
    </r>
  </si>
  <si>
    <r>
      <rPr>
        <u/>
        <sz val="10"/>
        <color rgb="FF1155CC"/>
        <rFont val="Calibri"/>
      </rPr>
      <t>[SJBP]__Brand 50%</t>
    </r>
    <r>
      <rPr>
        <sz val="10"/>
        <rFont val="Calibri"/>
      </rPr>
      <t xml:space="preserve"> 241231_All OTH 2025_36 cities</t>
    </r>
  </si>
  <si>
    <r>
      <rPr>
        <u/>
        <sz val="10"/>
        <color rgb="FF1155CC"/>
        <rFont val="Calibri"/>
      </rPr>
      <t xml:space="preserve">[SJBP]_Gà Rán Popeyes_BOGO
</t>
    </r>
    <r>
      <rPr>
        <sz val="10"/>
        <color rgb="FF000000"/>
        <rFont val="Calibri"/>
      </rPr>
      <t>241231_Gà Rán Popeyes_9 cities</t>
    </r>
  </si>
  <si>
    <r>
      <rPr>
        <u/>
        <sz val="10"/>
        <color rgb="FF1155CC"/>
        <rFont val="Calibri"/>
      </rPr>
      <t xml:space="preserve">[SuperVIP]_McDonald's_22-24/08
</t>
    </r>
    <r>
      <rPr>
        <sz val="10"/>
        <rFont val="Calibri"/>
      </rPr>
      <t xml:space="preserve"> 250707_McDonald's_6 cities</t>
    </r>
  </si>
  <si>
    <r>
      <rPr>
        <u/>
        <sz val="10"/>
        <color rgb="FF1155CC"/>
        <rFont val="Calibri"/>
      </rPr>
      <t xml:space="preserve">[SuperVIP]_McDonald's_22-24/08
</t>
    </r>
    <r>
      <rPr>
        <sz val="10"/>
        <color rgb="FF000000"/>
        <rFont val="Calibri"/>
      </rPr>
      <t xml:space="preserve"> 250707_McDonald's_6 cities</t>
    </r>
  </si>
  <si>
    <r>
      <rPr>
        <u/>
        <sz val="10"/>
        <color rgb="FF1155CC"/>
        <rFont val="Calibri"/>
      </rPr>
      <t>[JBP]_KATINAT Coffee &amp; Tea House_BOGO 20, 25.08</t>
    </r>
    <r>
      <rPr>
        <sz val="10"/>
        <color rgb="FF000000"/>
        <rFont val="Calibri"/>
      </rPr>
      <t xml:space="preserve"> 250119_Katinat Saigon Kafe_11 cities</t>
    </r>
  </si>
  <si>
    <r>
      <rPr>
        <u/>
        <sz val="10"/>
        <color rgb="FF1155CC"/>
        <rFont val="Calibri"/>
      </rPr>
      <t>[SuperVIP]_Starbucks Coffee_26-28.8</t>
    </r>
    <r>
      <rPr>
        <sz val="10"/>
        <color rgb="FF000000"/>
        <rFont val="Calibri"/>
      </rPr>
      <t xml:space="preserve"> 250520_Starbucks Coffee_12 cities</t>
    </r>
  </si>
  <si>
    <r>
      <rPr>
        <u/>
        <sz val="10"/>
        <color rgb="FF1155CC"/>
        <rFont val="Calibri"/>
      </rPr>
      <t xml:space="preserve">[SuperVIP]_Gà Rán Popeyes_25-28/08
</t>
    </r>
    <r>
      <rPr>
        <sz val="10"/>
        <color rgb="FF000000"/>
        <rFont val="Calibri"/>
      </rPr>
      <t>241231_Gà Rán Popeyes_9 cities</t>
    </r>
  </si>
  <si>
    <r>
      <rPr>
        <u/>
        <sz val="10"/>
        <color rgb="FF1155CC"/>
        <rFont val="Calibri"/>
      </rPr>
      <t>[SuperVIP]_Starbucks Coffee_26-28.8</t>
    </r>
    <r>
      <rPr>
        <sz val="10"/>
        <color rgb="FF000000"/>
        <rFont val="Calibri"/>
      </rPr>
      <t xml:space="preserve"> 250520_Starbucks Coffee_12 cities</t>
    </r>
  </si>
  <si>
    <r>
      <rPr>
        <u/>
        <sz val="10"/>
        <color rgb="FF1155CC"/>
        <rFont val="Calibri"/>
      </rPr>
      <t>[SuperVIP]_Gà Rán KFC_29-31/08</t>
    </r>
    <r>
      <rPr>
        <sz val="10"/>
        <rFont val="Calibri"/>
      </rPr>
      <t xml:space="preserve"> 241231_Gà Rán KFC_25 cities</t>
    </r>
  </si>
  <si>
    <r>
      <rPr>
        <u/>
        <sz val="10"/>
        <color rgb="FF1155CC"/>
        <rFont val="Calibri"/>
      </rPr>
      <t xml:space="preserve">[SJBP]_McDonald's_2T2
</t>
    </r>
    <r>
      <rPr>
        <sz val="10"/>
        <color rgb="FF000000"/>
        <rFont val="Calibri"/>
      </rPr>
      <t xml:space="preserve">250707_McDonald's_6 cities </t>
    </r>
  </si>
  <si>
    <r>
      <rPr>
        <u/>
        <sz val="10"/>
        <color rgb="FF1155CC"/>
        <rFont val="Calibri"/>
      </rPr>
      <t>[SuperVIP]_Gà Rán KFC_29-31/08</t>
    </r>
    <r>
      <rPr>
        <sz val="10"/>
        <rFont val="Calibri"/>
      </rPr>
      <t xml:space="preserve"> 241231_Gà Rán KFC_25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</si>
  <si>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</si>
  <si>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</si>
  <si>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[SuperVIP]_The Coffee House_3-5.9</t>
    </r>
    <r>
      <rPr>
        <sz val="10"/>
        <color rgb="FF000000"/>
        <rFont val="Calibri"/>
      </rPr>
      <t xml:space="preserve"> 241231_The Coffee House_7 cities</t>
    </r>
  </si>
  <si>
    <r>
      <rPr>
        <u/>
        <sz val="10"/>
        <color rgb="FF1155CC"/>
        <rFont val="Calibri"/>
      </rPr>
      <t xml:space="preserve">[VIP]_Pizza Hut_05-07/09
</t>
    </r>
    <r>
      <rPr>
        <sz val="10"/>
        <color rgb="FF000000"/>
        <rFont val="Calibri"/>
      </rPr>
      <t>241231_Pizza Hut_20 cities</t>
    </r>
  </si>
  <si>
    <r>
      <rPr>
        <u/>
        <sz val="10"/>
        <color rgb="FF1155CC"/>
        <rFont val="Calibri"/>
      </rPr>
      <t xml:space="preserve">[SJBP]_McDonald's_2t2
</t>
    </r>
    <r>
      <rPr>
        <sz val="10"/>
        <color rgb="FF000000"/>
        <rFont val="Calibri"/>
      </rPr>
      <t xml:space="preserve"> 250707_McDonald's_6 cities</t>
    </r>
  </si>
  <si>
    <r>
      <rPr>
        <u/>
        <sz val="10"/>
        <color rgb="FF1155CC"/>
        <rFont val="Calibri"/>
      </rPr>
      <t xml:space="preserve">[SJBP]_McDonald's_2t2
</t>
    </r>
    <r>
      <rPr>
        <sz val="10"/>
        <color rgb="FF000000"/>
        <rFont val="Calibri"/>
      </rPr>
      <t xml:space="preserve"> 250707_McDonald's_6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</si>
  <si>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</si>
  <si>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</si>
  <si>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[SJBP]_Phúc Long Coffee &amp; Tea_10k - Sep</t>
    </r>
    <r>
      <rPr>
        <sz val="10"/>
        <color rgb="FF000000"/>
        <rFont val="Calibri"/>
      </rPr>
      <t xml:space="preserve"> 20240516_Phúc Long Coffee &amp; Tea_17 cities</t>
    </r>
  </si>
  <si>
    <r>
      <rPr>
        <u/>
        <sz val="10"/>
        <color rgb="FF1155CC"/>
        <rFont val="Calibri"/>
      </rPr>
      <t xml:space="preserve">[SJBP]_Gà Rán Popeyes_1T1
</t>
    </r>
    <r>
      <rPr>
        <sz val="10"/>
        <color rgb="FF000000"/>
        <rFont val="Calibri"/>
      </rPr>
      <t>241231_Gà Rán Popeyes_9 cities</t>
    </r>
  </si>
  <si>
    <r>
      <rPr>
        <u/>
        <sz val="10"/>
        <color rgb="FF1155CC"/>
        <rFont val="Calibri"/>
      </rPr>
      <t xml:space="preserve">[SuperVIP]_McDonald's_12-14/09
</t>
    </r>
    <r>
      <rPr>
        <sz val="10"/>
        <color rgb="FF000000"/>
        <rFont val="Calibri"/>
      </rPr>
      <t>250707_McDonald's_6 cities</t>
    </r>
  </si>
  <si>
    <r>
      <rPr>
        <u/>
        <sz val="10"/>
        <color rgb="FF1155CC"/>
        <rFont val="Calibri"/>
      </rPr>
      <t>[VIP]_The Coffee House_15-17.9</t>
    </r>
    <r>
      <rPr>
        <sz val="10"/>
        <color rgb="FF000000"/>
        <rFont val="Calibri"/>
      </rPr>
      <t xml:space="preserve"> 241231_The Coffee House_7 cities</t>
    </r>
  </si>
  <si>
    <r>
      <rPr>
        <u/>
        <sz val="10"/>
        <color rgb="FF1155CC"/>
        <rFont val="Calibri"/>
      </rPr>
      <t>[VIP]_The Coffee House_15-17.9</t>
    </r>
    <r>
      <rPr>
        <sz val="10"/>
        <color rgb="FF000000"/>
        <rFont val="Calibri"/>
      </rPr>
      <t xml:space="preserve"> 241231_The Coffee House_7 cities</t>
    </r>
  </si>
  <si>
    <r>
      <rPr>
        <u/>
        <sz val="10"/>
        <color rgb="FF1155CC"/>
        <rFont val="Calibri"/>
      </rPr>
      <t>[VIP]_The Coffee House_15-17.9</t>
    </r>
    <r>
      <rPr>
        <sz val="10"/>
        <rFont val="Calibri"/>
      </rPr>
      <t xml:space="preserve"> 241231_The Coffee House_7 cities</t>
    </r>
  </si>
  <si>
    <r>
      <rPr>
        <u/>
        <sz val="10"/>
        <color rgb="FF1155CC"/>
        <rFont val="Calibri"/>
      </rPr>
      <t>[SuperVIP]_Phúc Long Coffee &amp; Tea_17-19Sep</t>
    </r>
    <r>
      <rPr>
        <sz val="10"/>
        <rFont val="Calibri"/>
      </rPr>
      <t xml:space="preserve"> 20240516_Phúc Long Coffee &amp; Tea_17 cities
</t>
    </r>
  </si>
  <si>
    <r>
      <rPr>
        <u/>
        <sz val="10"/>
        <color rgb="FF1155CC"/>
        <rFont val="Calibri"/>
      </rPr>
      <t xml:space="preserve">[SuperVIP]_Gà Rán Popeyes_18-21/09
</t>
    </r>
    <r>
      <rPr>
        <sz val="10"/>
        <rFont val="Calibri"/>
      </rPr>
      <t>241231_Gà Rán Popeyes_9 cities</t>
    </r>
  </si>
  <si>
    <r>
      <rPr>
        <u/>
        <sz val="10"/>
        <color rgb="FF1155CC"/>
        <rFont val="Calibri"/>
      </rPr>
      <t xml:space="preserve">[SJBP]_McDonald's_2t2
</t>
    </r>
    <r>
      <rPr>
        <sz val="10"/>
        <color rgb="FF000000"/>
        <rFont val="Calibri"/>
      </rPr>
      <t xml:space="preserve"> 250707_McDonald's_6 cities</t>
    </r>
  </si>
  <si>
    <r>
      <rPr>
        <u/>
        <sz val="10"/>
        <color rgb="FF1155CC"/>
        <rFont val="Calibri"/>
      </rPr>
      <t xml:space="preserve">[SuperVIP]_Gà Rán Popeyes_18-21/09
</t>
    </r>
    <r>
      <rPr>
        <sz val="10"/>
        <color rgb="FF000000"/>
        <rFont val="Calibri"/>
      </rPr>
      <t>241231_Gà Rán Popeyes_9 cities</t>
    </r>
  </si>
  <si>
    <r>
      <rPr>
        <u/>
        <sz val="10"/>
        <color rgb="FF1155CC"/>
        <rFont val="Calibri"/>
      </rPr>
      <t>[SuperVIP]_Highlands Coffee_22-26.9</t>
    </r>
    <r>
      <rPr>
        <sz val="10"/>
        <color rgb="FF000000"/>
        <rFont val="Calibri"/>
      </rPr>
      <t xml:space="preserve"> 241231_Highlands Coffee_36 cities</t>
    </r>
  </si>
  <si>
    <r>
      <rPr>
        <u/>
        <sz val="10"/>
        <color rgb="FF1155CC"/>
        <rFont val="Calibri"/>
      </rPr>
      <t xml:space="preserve">[VIP]_Lotteria_22-25/09
</t>
    </r>
    <r>
      <rPr>
        <sz val="10"/>
        <color rgb="FF000000"/>
        <rFont val="Calibri"/>
      </rPr>
      <t>250424_Lotteria DI_32 cities</t>
    </r>
  </si>
  <si>
    <r>
      <rPr>
        <u/>
        <sz val="10"/>
        <color rgb="FF1155CC"/>
        <rFont val="Calibri"/>
      </rPr>
      <t>[SuperVIP]_Starbucks Coffee_23-25.9</t>
    </r>
    <r>
      <rPr>
        <sz val="10"/>
        <color rgb="FF000000"/>
        <rFont val="Calibri"/>
      </rPr>
      <t xml:space="preserve"> 250520_Starbucks Coffee_12 cities</t>
    </r>
  </si>
  <si>
    <r>
      <rPr>
        <u/>
        <sz val="10"/>
        <color rgb="FF1155CC"/>
        <rFont val="Calibri"/>
      </rPr>
      <t>[SuperVIP]_Highlands Coffee_22-26.9</t>
    </r>
    <r>
      <rPr>
        <sz val="10"/>
        <color rgb="FF000000"/>
        <rFont val="Calibri"/>
      </rPr>
      <t xml:space="preserve"> 241231_Highlands Coffee_36 cities</t>
    </r>
  </si>
  <si>
    <r>
      <rPr>
        <u/>
        <sz val="10"/>
        <color rgb="FF1155CC"/>
        <rFont val="Calibri"/>
      </rPr>
      <t xml:space="preserve">[SJBP]_McDonald's_2t2
</t>
    </r>
    <r>
      <rPr>
        <sz val="10"/>
        <rFont val="Calibri"/>
      </rPr>
      <t xml:space="preserve"> 250707_McDonald's_6 cities</t>
    </r>
  </si>
  <si>
    <r>
      <rPr>
        <u/>
        <sz val="10"/>
        <color rgb="FF1155CC"/>
        <rFont val="Calibri"/>
      </rPr>
      <t xml:space="preserve">[SJBP]_Gà Rán Popeyes_1T1
</t>
    </r>
    <r>
      <rPr>
        <sz val="10"/>
        <color rgb="FF000000"/>
        <rFont val="Calibri"/>
      </rPr>
      <t>241231_Gà Rán Popeyes_9 cities</t>
    </r>
  </si>
  <si>
    <r>
      <rPr>
        <u/>
        <sz val="10"/>
        <color rgb="FF1155CC"/>
        <rFont val="Calibri"/>
      </rPr>
      <t>[SuperVIP]_Gà Rán KFC_26-28/09</t>
    </r>
    <r>
      <rPr>
        <sz val="10"/>
        <color rgb="FF000000"/>
        <rFont val="Calibri"/>
      </rPr>
      <t xml:space="preserve"> 241231_Gà Rán KFC_25 cities</t>
    </r>
  </si>
  <si>
    <r>
      <rPr>
        <u/>
        <sz val="10"/>
        <color rgb="FF1155CC"/>
        <rFont val="Calibri"/>
      </rPr>
      <t xml:space="preserve">[SJBP]_McDonald's_2t2
</t>
    </r>
    <r>
      <rPr>
        <sz val="10"/>
        <rFont val="Calibri"/>
      </rPr>
      <t xml:space="preserve"> 250707_McDonald's_6 cities</t>
    </r>
  </si>
  <si>
    <r>
      <rPr>
        <u/>
        <sz val="10"/>
        <color rgb="FF1155CC"/>
        <rFont val="Calibri"/>
      </rPr>
      <t>[</t>
    </r>
    <r>
      <rPr>
        <strike/>
        <sz val="10"/>
        <color rgb="FF1155CC"/>
        <rFont val="Calibri"/>
      </rPr>
      <t xml:space="preserve">SJBP]__Brand 50% 241231_All OTH 2025_36 cities
</t>
    </r>
    <r>
      <rPr>
        <u/>
        <sz val="10"/>
        <color rgb="FF1155CC"/>
        <rFont val="Calibri"/>
      </rPr>
      <t xml:space="preserve">[SJBP]_The Coffee House_Lồng đèn
</t>
    </r>
    <r>
      <rPr>
        <sz val="10"/>
        <rFont val="Calibri"/>
      </rPr>
      <t xml:space="preserve"> 241231_The Coffee House_7 cities</t>
    </r>
  </si>
  <si>
    <r>
      <rPr>
        <u/>
        <sz val="10"/>
        <color rgb="FF1155CC"/>
        <rFont val="Calibri"/>
      </rPr>
      <t xml:space="preserve">[SJBP]_McDonald's_BAU
</t>
    </r>
    <r>
      <rPr>
        <sz val="10"/>
        <color rgb="FF000000"/>
        <rFont val="Calibri"/>
      </rPr>
      <t>250707_McDonald's_6 cities</t>
    </r>
  </si>
  <si>
    <r>
      <rPr>
        <u/>
        <sz val="10"/>
        <color rgb="FF1155CC"/>
        <rFont val="Calibri"/>
      </rPr>
      <t xml:space="preserve">[SuperVIP]_Gà Rán Popeyes_02-05/10
</t>
    </r>
    <r>
      <rPr>
        <sz val="10"/>
        <color rgb="FF000000"/>
        <rFont val="Calibri"/>
      </rPr>
      <t>241231_Gà Rán Popeyes_9 cities</t>
    </r>
  </si>
  <si>
    <r>
      <rPr>
        <u/>
        <sz val="10"/>
        <color rgb="FF1155CC"/>
        <rFont val="Calibri"/>
      </rPr>
      <t xml:space="preserve">[SJBP]_McDonald's_2/10 - 22/10
</t>
    </r>
    <r>
      <rPr>
        <sz val="10"/>
        <color rgb="FF000000"/>
        <rFont val="Calibri"/>
      </rPr>
      <t xml:space="preserve"> 250707_McDonald's_6 cities</t>
    </r>
  </si>
  <si>
    <r>
      <rPr>
        <u/>
        <sz val="10"/>
        <color rgb="FF1155CC"/>
        <rFont val="Calibri"/>
      </rPr>
      <t xml:space="preserve">[SJBP]_McDonald's_2/10 - 22/10
</t>
    </r>
    <r>
      <rPr>
        <sz val="10"/>
        <color rgb="FF000000"/>
        <rFont val="Calibri"/>
      </rPr>
      <t xml:space="preserve"> 250707_McDonald's_6 cities</t>
    </r>
  </si>
  <si>
    <r>
      <rPr>
        <u/>
        <sz val="10"/>
        <color rgb="FF1155CC"/>
        <rFont val="Calibri"/>
      </rPr>
      <t xml:space="preserve">[SuperVIP]_Gà Rán Popeyes_02-05/10
</t>
    </r>
    <r>
      <rPr>
        <sz val="10"/>
        <rFont val="Calibri"/>
      </rPr>
      <t>241231_Gà Rán Popeyes_9 cities</t>
    </r>
  </si>
  <si>
    <r>
      <rPr>
        <u/>
        <sz val="10"/>
        <color rgb="FF1155CC"/>
        <rFont val="Calibri"/>
      </rPr>
      <t>[SJBP]__Brand 50%</t>
    </r>
    <r>
      <rPr>
        <sz val="10"/>
        <rFont val="Calibri"/>
      </rPr>
      <t xml:space="preserve"> 241231_All OTH 2025_36 cities</t>
    </r>
  </si>
  <si>
    <r>
      <rPr>
        <u/>
        <sz val="10"/>
        <color rgb="FF1155CC"/>
        <rFont val="Calibri"/>
      </rPr>
      <t xml:space="preserve">[VIP]_Gà Rán Texas Chicken_06-09/10
</t>
    </r>
    <r>
      <rPr>
        <sz val="10"/>
        <color rgb="FF000000"/>
        <rFont val="Calibri"/>
      </rPr>
      <t>250102_Gà Rán Texas Chicken_6 cities</t>
    </r>
  </si>
  <si>
    <r>
      <rPr>
        <u/>
        <sz val="10"/>
        <color rgb="FF1155CC"/>
        <rFont val="Calibri"/>
      </rPr>
      <t>[SuperVIP]_Highlands Coffee_6-10.10</t>
    </r>
    <r>
      <rPr>
        <sz val="10"/>
        <color rgb="FF000000"/>
        <rFont val="Calibri"/>
      </rPr>
      <t xml:space="preserve"> 241231_Highlands Coffee_36 cities</t>
    </r>
  </si>
  <si>
    <r>
      <rPr>
        <u/>
        <sz val="10"/>
        <color rgb="FF1155CC"/>
        <rFont val="Calibri"/>
      </rPr>
      <t>[SuperVIP]_Highlands Coffee_6-10.10</t>
    </r>
    <r>
      <rPr>
        <sz val="10"/>
        <color rgb="FF000000"/>
        <rFont val="Calibri"/>
      </rPr>
      <t xml:space="preserve"> 241231_Highlands Coffee_36 cities</t>
    </r>
  </si>
  <si>
    <r>
      <rPr>
        <u/>
        <sz val="10"/>
        <color rgb="FF1155CC"/>
        <rFont val="Calibri"/>
      </rPr>
      <t xml:space="preserve">[SJBP]_McDonald's_119k
</t>
    </r>
    <r>
      <rPr>
        <sz val="10"/>
        <color rgb="FF000000"/>
        <rFont val="Calibri"/>
      </rPr>
      <t>250707_McDonald's_6 cities</t>
    </r>
  </si>
  <si>
    <r>
      <rPr>
        <u/>
        <sz val="10"/>
        <color rgb="FF1155CC"/>
        <rFont val="Calibri"/>
      </rPr>
      <t xml:space="preserve">[SuperVIP]_Gà Rán KFC_10-12/10
</t>
    </r>
    <r>
      <rPr>
        <sz val="10"/>
        <rFont val="Calibri"/>
      </rPr>
      <t xml:space="preserve"> 241231_Gà Rán KFC_25 cities</t>
    </r>
  </si>
  <si>
    <r>
      <rPr>
        <u/>
        <sz val="10"/>
        <color rgb="FF1155CC"/>
        <rFont val="Calibri"/>
      </rPr>
      <t xml:space="preserve">[VIP]_Gà Rán Texas Chicken_13-16/10
</t>
    </r>
    <r>
      <rPr>
        <sz val="10"/>
        <rFont val="Calibri"/>
      </rPr>
      <t xml:space="preserve">250102_Gà Rán Texas Chicken_6 cities
</t>
    </r>
    <r>
      <rPr>
        <u/>
        <sz val="10"/>
        <color rgb="FF1155CC"/>
        <rFont val="Calibri"/>
      </rPr>
      <t>[SuperVIP]_Highlands Coffee_13-17.10</t>
    </r>
    <r>
      <rPr>
        <sz val="10"/>
        <rFont val="Calibri"/>
      </rPr>
      <t xml:space="preserve"> Vũng Tàu, Bắc Ninh, Lâm Đồng, Quảng Nam, Quảng Ninh, Thái Nguyên, Nghệ An,Đắk Lắk, Thanh Hóa, Bình Định, Bình Thuận, Long An, An Giang, Tiền Giang, Hai Duong, Nam Dinh City, Dong Thap, Kien Giang, Phu Yen, Bac Lieu, Ben Tre, Ca Mau, Hau Giang, Soc Trang, Tra Vinh, Vinh Long, Binh Phuoc, Gia Lai, Ninh Thuan, Tay Ninh</t>
    </r>
  </si>
  <si>
    <r>
      <rPr>
        <u/>
        <sz val="10"/>
        <color rgb="FF1155CC"/>
        <rFont val="Calibri"/>
      </rPr>
      <t xml:space="preserve">[VIP]_Cơm Thố Anh Nguyễn_15-19/10
</t>
    </r>
    <r>
      <rPr>
        <sz val="10"/>
        <color rgb="FF000000"/>
        <rFont val="Calibri"/>
      </rPr>
      <t>250718_Cơm Thố Anh Nguyễn_11 cities</t>
    </r>
  </si>
  <si>
    <t>[VIP]_Lotteria_13-16/10</t>
  </si>
  <si>
    <r>
      <rPr>
        <u/>
        <sz val="10"/>
        <color rgb="FF1155CC"/>
        <rFont val="Calibri"/>
      </rPr>
      <t xml:space="preserve">[VIP]_Cơm Thố Anh Nguyễn_15-19/10
</t>
    </r>
    <r>
      <rPr>
        <sz val="10"/>
        <color rgb="FF000000"/>
        <rFont val="Calibri"/>
      </rPr>
      <t>250718_Cơm Thố Anh Nguyễn_11 cities</t>
    </r>
  </si>
  <si>
    <r>
      <rPr>
        <u/>
        <sz val="10"/>
        <color rgb="FF1155CC"/>
        <rFont val="Calibri"/>
      </rPr>
      <t>[PNS]_Pepsi Meal_Oct</t>
    </r>
    <r>
      <rPr>
        <sz val="10"/>
        <rFont val="Calibri"/>
      </rPr>
      <t>_CT, KH, BH, HP, Hue, BD
Text: Giảm 50K</t>
    </r>
  </si>
  <si>
    <r>
      <rPr>
        <u/>
        <sz val="10"/>
        <color rgb="FF1155CC"/>
        <rFont val="Calibri"/>
      </rPr>
      <t xml:space="preserve">[SuperVIP]_McDonald's_17-19/10
</t>
    </r>
    <r>
      <rPr>
        <sz val="10"/>
        <rFont val="Calibri"/>
      </rPr>
      <t xml:space="preserve"> 250707_McDonald's_6 cities</t>
    </r>
  </si>
  <si>
    <t>[VIP]_Gà Rán Popeyes_20-23/10</t>
  </si>
  <si>
    <r>
      <rPr>
        <u/>
        <sz val="10"/>
        <color rgb="FF1155CC"/>
        <rFont val="Calibri"/>
      </rPr>
      <t xml:space="preserve">[SJBP]_Cơm Thố Anh Nguyễn_Oct
</t>
    </r>
    <r>
      <rPr>
        <sz val="10"/>
        <color rgb="FF000000"/>
        <rFont val="Calibri"/>
      </rPr>
      <t>250718_Cơm Thố Anh Nguyễn_11 cities</t>
    </r>
  </si>
  <si>
    <r>
      <rPr>
        <u/>
        <sz val="10"/>
        <color rgb="FF1155CC"/>
        <rFont val="Calibri"/>
      </rPr>
      <t xml:space="preserve">[SuperVIP]_Cơm Thố Anh Nguyễn_22-26/10
</t>
    </r>
    <r>
      <rPr>
        <sz val="10"/>
        <color rgb="FF000000"/>
        <rFont val="Calibri"/>
      </rPr>
      <t>250718_Cơm Thố Anh Nguyễn_11 cities</t>
    </r>
  </si>
  <si>
    <r>
      <rPr>
        <u/>
        <sz val="10"/>
        <color rgb="FF1155CC"/>
        <rFont val="Calibri"/>
      </rPr>
      <t>[PNS]_Pepsi Meal_Oct</t>
    </r>
    <r>
      <rPr>
        <sz val="10"/>
        <rFont val="Calibri"/>
      </rPr>
      <t>_CT, KH, BH, HP, Hue, BD</t>
    </r>
  </si>
  <si>
    <r>
      <rPr>
        <u/>
        <sz val="10"/>
        <color rgb="FF1155CC"/>
        <rFont val="Calibri"/>
      </rPr>
      <t xml:space="preserve">[SJBP]_McDonald's_3 được 6
</t>
    </r>
    <r>
      <rPr>
        <sz val="10"/>
        <color rgb="FF000000"/>
        <rFont val="Calibri"/>
      </rPr>
      <t xml:space="preserve"> 250707_McDonald's_6 cities</t>
    </r>
  </si>
  <si>
    <r>
      <rPr>
        <u/>
        <sz val="10"/>
        <color rgb="FF1155CC"/>
        <rFont val="Calibri"/>
      </rPr>
      <t>[VIP]_Starbucks Coffee_28-30.10</t>
    </r>
    <r>
      <rPr>
        <sz val="10"/>
        <color rgb="FF000000"/>
        <rFont val="Calibri"/>
      </rPr>
      <t xml:space="preserve"> 250822_Starbucks Coffee_13 cities</t>
    </r>
  </si>
  <si>
    <t>[SuperVIP]_Gà Rán KFC_27-29/10</t>
  </si>
  <si>
    <r>
      <rPr>
        <u/>
        <sz val="10"/>
        <color rgb="FF1155CC"/>
        <rFont val="Calibri"/>
      </rPr>
      <t xml:space="preserve">[SJBP]_Cơm Thố Anh Nguyễn_Oct
</t>
    </r>
    <r>
      <rPr>
        <sz val="10"/>
        <rFont val="Calibri"/>
      </rPr>
      <t>250718_Cơm Thố Anh Nguyễn_11 cities</t>
    </r>
  </si>
  <si>
    <r>
      <rPr>
        <u/>
        <sz val="10"/>
        <color rgb="FF1155CC"/>
        <rFont val="Calibri"/>
      </rPr>
      <t xml:space="preserve">[VIP]_NutiFood Ngôi Nhà Dinh Dưỡng_Oct_Compensation
</t>
    </r>
    <r>
      <rPr>
        <sz val="10"/>
        <rFont val="Calibri"/>
      </rPr>
      <t xml:space="preserve">(Bình Dương, Vũng Tàu, Đồng Nai)
</t>
    </r>
    <r>
      <rPr>
        <strike/>
        <sz val="10"/>
        <rFont val="Calibri"/>
      </rPr>
      <t xml:space="preserve">
20g - 24g: </t>
    </r>
    <r>
      <rPr>
        <strike/>
        <u/>
        <sz val="10"/>
        <color rgb="FF1155CC"/>
        <rFont val="Calibri"/>
      </rPr>
      <t>7-Eleven</t>
    </r>
    <r>
      <rPr>
        <strike/>
        <sz val="10"/>
        <rFont val="Calibri"/>
      </rPr>
      <t xml:space="preserve"> (Bình Dương)</t>
    </r>
  </si>
  <si>
    <r>
      <rPr>
        <sz val="10"/>
        <rFont val="Calibri"/>
      </rPr>
      <t xml:space="preserve"> </t>
    </r>
    <r>
      <rPr>
        <u/>
        <sz val="10"/>
        <color rgb="FF1155CC"/>
        <rFont val="Calibri"/>
      </rPr>
      <t>[SuperVIP]_McDonald's_31/10-02/11</t>
    </r>
  </si>
  <si>
    <r>
      <rPr>
        <sz val="10"/>
        <rFont val="Calibri"/>
      </rPr>
      <t xml:space="preserve"> </t>
    </r>
    <r>
      <rPr>
        <u/>
        <sz val="10"/>
        <color rgb="FF1155CC"/>
        <rFont val="Calibri"/>
      </rPr>
      <t>[SuperVIP]_McDonald's_31/10-02/11</t>
    </r>
  </si>
  <si>
    <r>
      <rPr>
        <sz val="10"/>
        <rFont val="Calibri"/>
      </rPr>
      <t>8h-14h [</t>
    </r>
    <r>
      <rPr>
        <u/>
        <sz val="10"/>
        <color rgb="FF1155CC"/>
        <rFont val="Calibri"/>
      </rPr>
      <t>VIP]_L</t>
    </r>
    <r>
      <rPr>
        <sz val="10"/>
        <rFont val="Calibri"/>
      </rPr>
      <t xml:space="preserve">otteria_03-06/11
14h-22h: </t>
    </r>
    <r>
      <rPr>
        <u/>
        <sz val="10"/>
        <color rgb="FF1155CC"/>
        <rFont val="Calibri"/>
      </rPr>
      <t>[SuperVIP]_Highlands Coffee_3-7.11</t>
    </r>
    <r>
      <rPr>
        <sz val="10"/>
        <rFont val="Calibri"/>
      </rPr>
      <t xml:space="preserve"> 241231_Highlands Coffee_36 cities </t>
    </r>
  </si>
  <si>
    <t>[VIP]_Lotteria_03-06/11</t>
  </si>
  <si>
    <r>
      <rPr>
        <u/>
        <sz val="10"/>
        <color rgb="FF1155CC"/>
        <rFont val="Calibri"/>
      </rPr>
      <t>[SuperVIP]_The Coffee House_3-5.11</t>
    </r>
    <r>
      <rPr>
        <sz val="10"/>
        <color rgb="FF000000"/>
        <rFont val="Calibri"/>
      </rPr>
      <t xml:space="preserve"> 251014_The Coffee House_8 cities</t>
    </r>
  </si>
  <si>
    <r>
      <rPr>
        <u/>
        <sz val="10"/>
        <color rgb="FF1155CC"/>
        <rFont val="Calibri"/>
      </rPr>
      <t>[SJBP]__Brand 50%</t>
    </r>
    <r>
      <rPr>
        <sz val="10"/>
        <rFont val="Calibri"/>
      </rPr>
      <t xml:space="preserve"> 241231_All OTH 2025_36 cities</t>
    </r>
  </si>
  <si>
    <r>
      <rPr>
        <u/>
        <sz val="10"/>
        <color rgb="FF1155CC"/>
        <rFont val="Calibri"/>
      </rPr>
      <t>[PNS]_Pepsi Meal_Oct</t>
    </r>
    <r>
      <rPr>
        <sz val="10"/>
        <rFont val="Calibri"/>
      </rPr>
      <t>_CT, KH, BH, HP, Hue, BD</t>
    </r>
  </si>
  <si>
    <r>
      <rPr>
        <u/>
        <sz val="10"/>
        <color rgb="FF1155CC"/>
        <rFont val="Calibri"/>
      </rPr>
      <t xml:space="preserve">[SJBP]_McDonald's_2T2 </t>
    </r>
    <r>
      <rPr>
        <sz val="10"/>
        <color rgb="FF000000"/>
        <rFont val="Calibri"/>
      </rPr>
      <t xml:space="preserve"> 251025_McDonald's_7 cities</t>
    </r>
  </si>
  <si>
    <r>
      <rPr>
        <u/>
        <sz val="10"/>
        <color rgb="FF1155CC"/>
        <rFont val="Calibri"/>
      </rPr>
      <t>[SuperVIP]_Highlands Coffee_11-14.11</t>
    </r>
    <r>
      <rPr>
        <sz val="10"/>
        <rFont val="Calibri"/>
      </rPr>
      <t xml:space="preserve"> 241231_Highlands Coffee_36 cities</t>
    </r>
  </si>
  <si>
    <r>
      <rPr>
        <u/>
        <sz val="10"/>
        <color rgb="FF1155CC"/>
        <rFont val="Calibri"/>
      </rPr>
      <t>[SuperVIP]_Phê La_11-14Nov</t>
    </r>
    <r>
      <rPr>
        <sz val="10"/>
        <color rgb="FF000000"/>
        <rFont val="Calibri"/>
      </rPr>
      <t xml:space="preserve"> HP,VT,HA,DL,DN,KH</t>
    </r>
  </si>
  <si>
    <r>
      <rPr>
        <u/>
        <sz val="10"/>
        <color rgb="FF1155CC"/>
        <rFont val="Calibri"/>
      </rPr>
      <t xml:space="preserve">[VIP]_Gà Rán Texas Chicken_10-13/11
</t>
    </r>
    <r>
      <rPr>
        <sz val="10"/>
        <color rgb="FF000000"/>
        <rFont val="Calibri"/>
      </rPr>
      <t>250102_Gà Rán Texas Chicken_6 cities</t>
    </r>
  </si>
  <si>
    <t>[SuperVIP]_Gà Rán Popeyes_13-16/11</t>
  </si>
  <si>
    <r>
      <rPr>
        <u/>
        <sz val="10"/>
        <color rgb="FF1155CC"/>
        <rFont val="Calibri"/>
      </rPr>
      <t>[VIP]_The Coffee House_17-19.11</t>
    </r>
    <r>
      <rPr>
        <sz val="10"/>
        <color rgb="FF000000"/>
        <rFont val="Calibri"/>
      </rPr>
      <t xml:space="preserve"> 251014_The Coffee House_8 cities</t>
    </r>
  </si>
  <si>
    <r>
      <rPr>
        <u/>
        <sz val="10"/>
        <color rgb="FF1155CC"/>
        <rFont val="Calibri"/>
      </rPr>
      <t xml:space="preserve">[VIP]_Gà Rán Texas Chicken_17-20/11
</t>
    </r>
    <r>
      <rPr>
        <sz val="10"/>
        <color rgb="FF000000"/>
        <rFont val="Calibri"/>
      </rPr>
      <t>250102_Gà Rán Texas Chicken_6 cities</t>
    </r>
  </si>
  <si>
    <r>
      <rPr>
        <u/>
        <sz val="10"/>
        <color rgb="FF1155CC"/>
        <rFont val="Calibri"/>
      </rPr>
      <t>[VIP]_The Coffee House_17-19.11</t>
    </r>
    <r>
      <rPr>
        <sz val="10"/>
        <color rgb="FF000000"/>
        <rFont val="Calibri"/>
      </rPr>
      <t xml:space="preserve"> 251014_The Coffee House_8 cities</t>
    </r>
  </si>
  <si>
    <r>
      <rPr>
        <u/>
        <sz val="10"/>
        <color rgb="FF1155CC"/>
        <rFont val="Calibri"/>
      </rPr>
      <t>[SJBP]__Brand 50%</t>
    </r>
    <r>
      <rPr>
        <sz val="10"/>
        <rFont val="Calibri"/>
      </rPr>
      <t xml:space="preserve"> 241231_All OTH 2025_36 cities</t>
    </r>
  </si>
  <si>
    <r>
      <rPr>
        <u/>
        <sz val="10"/>
        <color rgb="FF1155CC"/>
        <rFont val="Calibri"/>
      </rPr>
      <t>[SuperVIP]_Trà Sữa May Cha_9k_Nov</t>
    </r>
    <r>
      <rPr>
        <sz val="10"/>
        <color rgb="FF000000"/>
        <rFont val="Calibri"/>
      </rPr>
      <t xml:space="preserve"> 250102_Trà Sữa May Cha_7 cities</t>
    </r>
  </si>
  <si>
    <t>[SuperVIP]_Gà Rán Popeyes_20-23/11</t>
  </si>
  <si>
    <t>[VIP]_Domino's Pizza_21-23/11</t>
  </si>
  <si>
    <r>
      <rPr>
        <sz val="10"/>
        <rFont val="Calibri"/>
      </rPr>
      <t xml:space="preserve">8h-15h </t>
    </r>
    <r>
      <rPr>
        <u/>
        <sz val="10"/>
        <color rgb="FF1155CC"/>
        <rFont val="Calibri"/>
      </rPr>
      <t>[SuperVIP]_Phúc Long Coffee &amp; Tea_79k</t>
    </r>
    <r>
      <rPr>
        <sz val="10"/>
        <rFont val="Calibri"/>
      </rPr>
      <t xml:space="preserve">  20240516_Phúc Long Coffee &amp; Tea_17 cities
15h-16h [SJBP]__Brand 50% 241231_All OTH 2025_36 cities</t>
    </r>
  </si>
  <si>
    <t>[SuperVIP]_Gà Rán KFC_24-27/11</t>
  </si>
  <si>
    <r>
      <rPr>
        <u/>
        <sz val="10"/>
        <color rgb="FF1155CC"/>
        <rFont val="Calibri"/>
      </rPr>
      <t>[SuperVIP]_Starbucks Coffee_25-27.11</t>
    </r>
    <r>
      <rPr>
        <sz val="10"/>
        <color rgb="FF000000"/>
        <rFont val="Calibri"/>
      </rPr>
      <t xml:space="preserve"> 250822_Starbucks Coffee_13 cities</t>
    </r>
  </si>
  <si>
    <r>
      <rPr>
        <u/>
        <sz val="10"/>
        <color rgb="FF1155CC"/>
        <rFont val="Calibri"/>
      </rPr>
      <t>[SuperVIP]_Starbucks Coffee_25-27.11</t>
    </r>
    <r>
      <rPr>
        <sz val="10"/>
        <color rgb="FF000000"/>
        <rFont val="Calibri"/>
      </rPr>
      <t xml:space="preserve"> 250822_Starbucks Coffee_13 cities</t>
    </r>
  </si>
  <si>
    <r>
      <rPr>
        <u/>
        <sz val="10"/>
        <color rgb="FF1155CC"/>
        <rFont val="Calibri"/>
      </rPr>
      <t>[SJBP]_The Coffee House_WC Fri</t>
    </r>
    <r>
      <rPr>
        <sz val="10"/>
        <color rgb="FF000000"/>
        <rFont val="Calibri"/>
      </rPr>
      <t xml:space="preserve"> 251014_The Coffee House_8 cities</t>
    </r>
  </si>
  <si>
    <r>
      <rPr>
        <u/>
        <sz val="10"/>
        <color rgb="FF1155CC"/>
        <rFont val="Calibri"/>
      </rPr>
      <t>[SJBP]__Brand 50%</t>
    </r>
    <r>
      <rPr>
        <sz val="10"/>
        <rFont val="Calibri"/>
      </rPr>
      <t xml:space="preserve"> 241231_All OTH 2025_36 cities</t>
    </r>
  </si>
  <si>
    <t>[SuperVIP]_McDonald's_28-30/11</t>
  </si>
  <si>
    <r>
      <rPr>
        <u/>
        <sz val="10"/>
        <color rgb="FF1155CC"/>
        <rFont val="Calibri"/>
      </rPr>
      <t>[SuperVIP]_The Coffee House_1-3.12</t>
    </r>
    <r>
      <rPr>
        <sz val="10"/>
        <color rgb="FF000000"/>
        <rFont val="Calibri"/>
      </rPr>
      <t xml:space="preserve"> 251014_The Coffee House_8 cities</t>
    </r>
  </si>
  <si>
    <t>[VIP]_Gà Rán Texas Chicken_01-04/12</t>
  </si>
  <si>
    <r>
      <rPr>
        <u/>
        <sz val="10"/>
        <color rgb="FF1155CC"/>
        <rFont val="Calibri"/>
      </rPr>
      <t>[SuperVIP]_Highlands Coffee_1-5.12</t>
    </r>
    <r>
      <rPr>
        <sz val="10"/>
        <color rgb="FF000000"/>
        <rFont val="Calibri"/>
      </rPr>
      <t xml:space="preserve"> 241231_Highlands Coffee_36 cities</t>
    </r>
  </si>
  <si>
    <r>
      <rPr>
        <sz val="10"/>
        <rFont val="Calibri"/>
      </rPr>
      <t xml:space="preserve">10h-13h </t>
    </r>
    <r>
      <rPr>
        <u/>
        <sz val="10"/>
        <color rgb="FF1155CC"/>
        <rFont val="Calibri"/>
      </rPr>
      <t xml:space="preserve">[SuperVIP]_Cơm Thố Anh Nguyễn_03-07/12
</t>
    </r>
    <r>
      <rPr>
        <sz val="10"/>
        <rFont val="Calibri"/>
      </rPr>
      <t>8h-10h + 13h-16h [</t>
    </r>
    <r>
      <rPr>
        <u/>
        <sz val="10"/>
        <color rgb="FF1155CC"/>
        <rFont val="Calibri"/>
      </rPr>
      <t>SJBP]__Brand 50% 241231_All OTH 2</t>
    </r>
    <r>
      <rPr>
        <sz val="10"/>
        <rFont val="Calibri"/>
      </rPr>
      <t>025_36 cities</t>
    </r>
  </si>
  <si>
    <r>
      <rPr>
        <u/>
        <sz val="10"/>
        <color rgb="FF1155CC"/>
        <rFont val="Calibri"/>
      </rPr>
      <t>[SuperVIP]_Highlands Coffee_1-5.12</t>
    </r>
    <r>
      <rPr>
        <sz val="10"/>
        <color rgb="FF000000"/>
        <rFont val="Calibri"/>
      </rPr>
      <t xml:space="preserve"> 241231_Highlands Coffee_36 cities</t>
    </r>
  </si>
  <si>
    <r>
      <rPr>
        <sz val="10"/>
        <rFont val="Calibri"/>
      </rPr>
      <t>10h-13h</t>
    </r>
    <r>
      <rPr>
        <u/>
        <sz val="10"/>
        <color rgb="FF1155CC"/>
        <rFont val="Calibri"/>
      </rPr>
      <t xml:space="preserve">[SuperVIP]_Gà Rán KFC_05-07/12
</t>
    </r>
    <r>
      <rPr>
        <sz val="10"/>
        <rFont val="Calibri"/>
      </rPr>
      <t xml:space="preserve">8h-10h+13-16h  </t>
    </r>
    <r>
      <rPr>
        <u/>
        <sz val="10"/>
        <color rgb="FF1155CC"/>
        <rFont val="Calibri"/>
      </rPr>
      <t>[SJBP]__Brand 50% 241231_All O</t>
    </r>
    <r>
      <rPr>
        <sz val="10"/>
        <rFont val="Calibri"/>
      </rPr>
      <t>TH 2025_36 cities</t>
    </r>
  </si>
  <si>
    <r>
      <rPr>
        <u/>
        <sz val="10"/>
        <color rgb="FF1155CC"/>
        <rFont val="Calibri"/>
      </rPr>
      <t>[SJBP]__Brand 50%</t>
    </r>
    <r>
      <rPr>
        <sz val="10"/>
        <rFont val="Calibri"/>
      </rPr>
      <t xml:space="preserve"> 241231_All OTH 2025_36 cities</t>
    </r>
  </si>
  <si>
    <r>
      <rPr>
        <sz val="10"/>
        <rFont val="Calibri"/>
      </rPr>
      <t xml:space="preserve">10h-13h &amp; 16-24h: </t>
    </r>
    <r>
      <rPr>
        <u/>
        <sz val="10"/>
        <color rgb="FF1155CC"/>
        <rFont val="Calibri"/>
      </rPr>
      <t>[SuperVIP]_Gà Rán Popeyes_08-11/12</t>
    </r>
  </si>
  <si>
    <r>
      <rPr>
        <u/>
        <sz val="10"/>
        <color rgb="FF1155CC"/>
        <rFont val="Calibri"/>
      </rPr>
      <t>[SuperVIP]_Phúc Long Coffee &amp; Tea_99k</t>
    </r>
    <r>
      <rPr>
        <sz val="10"/>
        <rFont val="Calibri"/>
      </rPr>
      <t xml:space="preserve">  20240516_Phúc Long Coffee &amp; Tea_17 cities</t>
    </r>
  </si>
  <si>
    <r>
      <rPr>
        <u/>
        <sz val="10"/>
        <color rgb="FF1155CC"/>
        <rFont val="Calibri"/>
      </rPr>
      <t>_Brand_Food_giảm 50%</t>
    </r>
    <r>
      <rPr>
        <sz val="10"/>
        <color rgb="FF000000"/>
        <rFont val="Calibri"/>
      </rPr>
      <t xml:space="preserve"> OTH 2025_36 cities</t>
    </r>
  </si>
  <si>
    <r>
      <rPr>
        <u/>
        <sz val="10"/>
        <color rgb="FF1155CC"/>
        <rFont val="Calibri"/>
      </rPr>
      <t>_Brand_Food_giảm 50%</t>
    </r>
    <r>
      <rPr>
        <sz val="10"/>
        <color rgb="FF000000"/>
        <rFont val="Calibri"/>
      </rPr>
      <t xml:space="preserve"> OTH 2025_36 cities</t>
    </r>
  </si>
  <si>
    <r>
      <rPr>
        <u/>
        <sz val="10"/>
        <color rgb="FF1155CC"/>
        <rFont val="Calibri"/>
      </rPr>
      <t>[SJBP]__Brand 50%</t>
    </r>
    <r>
      <rPr>
        <sz val="10"/>
        <rFont val="Calibri"/>
      </rPr>
      <t xml:space="preserve"> 241231_All OTH 2025_36 cities</t>
    </r>
  </si>
  <si>
    <t>[SuperVIP]_Phúc Long Coffee &amp; Tea_79k 20240516_Phúc Long Coffee &amp; Tea_17 cities</t>
  </si>
  <si>
    <r>
      <rPr>
        <u/>
        <sz val="10"/>
        <color rgb="FF1155CC"/>
        <rFont val="Calibri"/>
      </rPr>
      <t>[SJBP]__Brand 50%</t>
    </r>
    <r>
      <rPr>
        <sz val="10"/>
        <rFont val="Calibri"/>
      </rPr>
      <t xml:space="preserve"> 241231_All OTH 2025_36 cities</t>
    </r>
  </si>
  <si>
    <r>
      <rPr>
        <sz val="10"/>
        <rFont val="Calibri"/>
      </rPr>
      <t xml:space="preserve"> </t>
    </r>
    <r>
      <rPr>
        <u/>
        <sz val="10"/>
        <color rgb="FF1155CC"/>
        <rFont val="Calibri"/>
      </rPr>
      <t>[VIP]_Cơm Thố Anh Nguyễn_17-21/12</t>
    </r>
  </si>
  <si>
    <r>
      <rPr>
        <sz val="10"/>
        <rFont val="Calibri"/>
      </rPr>
      <t xml:space="preserve"> </t>
    </r>
    <r>
      <rPr>
        <u/>
        <sz val="10"/>
        <color rgb="FF1155CC"/>
        <rFont val="Calibri"/>
      </rPr>
      <t>[SuperVIP]_Gà Rán Popeyes_18-21/12</t>
    </r>
  </si>
  <si>
    <r>
      <rPr>
        <sz val="10"/>
        <rFont val="Calibri"/>
      </rPr>
      <t xml:space="preserve"> </t>
    </r>
    <r>
      <rPr>
        <u/>
        <sz val="10"/>
        <color rgb="FF1155CC"/>
        <rFont val="Calibri"/>
      </rPr>
      <t>[SuperVIP]_Gà Rán Popeyes_18-21/12</t>
    </r>
  </si>
  <si>
    <t>[SuperVIP]_Pizza Hut_19-21/12</t>
  </si>
  <si>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</si>
  <si>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</si>
  <si>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</si>
  <si>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sz val="10"/>
        <rFont val="Calibri"/>
      </rPr>
      <t xml:space="preserve">
[</t>
    </r>
    <r>
      <rPr>
        <u/>
        <sz val="10"/>
        <color rgb="FF1155CC"/>
        <rFont val="Calibri"/>
      </rPr>
      <t>SuperVIP]_McDonald's_26-28/12</t>
    </r>
    <r>
      <rPr>
        <sz val="10"/>
        <rFont val="Calibri"/>
      </rPr>
      <t xml:space="preserve"> 251025_McDonald's_7 cities</t>
    </r>
  </si>
  <si>
    <r>
      <rPr>
        <u/>
        <sz val="10"/>
        <color rgb="FF1155CC"/>
        <rFont val="Calibri"/>
      </rPr>
      <t>[PNS]_Pepsi Holistic_Dec</t>
    </r>
    <r>
      <rPr>
        <sz val="10"/>
        <rFont val="Calibri"/>
      </rPr>
      <t>_CT, KH, BH, HP, Hue, BD</t>
    </r>
  </si>
  <si>
    <r>
      <rPr>
        <u/>
        <sz val="10"/>
        <color rgb="FF1155CC"/>
        <rFont val="Calibri"/>
      </rPr>
      <t>[PNS]_Pepsi Holistic_Dec</t>
    </r>
    <r>
      <rPr>
        <sz val="10"/>
        <rFont val="Calibri"/>
      </rPr>
      <t>_CT, KH, BH, HP, Hue, BD</t>
    </r>
  </si>
  <si>
    <r>
      <rPr>
        <u/>
        <sz val="10"/>
        <color rgb="FF1155CC"/>
        <rFont val="Calibri"/>
      </rPr>
      <t>[VIP]_Gà Rán KFC_2-4Jan</t>
    </r>
    <r>
      <rPr>
        <sz val="10"/>
        <color rgb="FF000000"/>
        <rFont val="Calibri"/>
      </rPr>
      <t xml:space="preserve"> 241231_Gà Rán KFC_25 cities</t>
    </r>
  </si>
  <si>
    <r>
      <rPr>
        <u/>
        <sz val="10"/>
        <color rgb="FF1155CC"/>
        <rFont val="Calibri"/>
      </rPr>
      <t>[VIP]_Lotteria DI_5-8Jan</t>
    </r>
    <r>
      <rPr>
        <sz val="10"/>
        <rFont val="Calibri"/>
      </rPr>
      <t xml:space="preserve"> 241231_Lotteria DI_27 cities</t>
    </r>
  </si>
  <si>
    <r>
      <rPr>
        <u/>
        <sz val="10"/>
        <color rgb="FF1155CC"/>
        <rFont val="Calibri"/>
      </rPr>
      <t xml:space="preserve"> [SJBP]__Food 50%</t>
    </r>
    <r>
      <rPr>
        <sz val="10"/>
        <color rgb="FF000000"/>
        <rFont val="Calibri"/>
      </rPr>
      <t xml:space="preserve">  241231_All OTH 2025_36 cities</t>
    </r>
  </si>
  <si>
    <r>
      <rPr>
        <u/>
        <sz val="10"/>
        <color rgb="FF1155CC"/>
        <rFont val="Calibri"/>
      </rPr>
      <t xml:space="preserve"> [SJBP]__Food 50%</t>
    </r>
    <r>
      <rPr>
        <sz val="10"/>
        <color rgb="FF00000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</si>
  <si>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</si>
  <si>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color rgb="FF000000"/>
        <rFont val="Calibri"/>
      </rPr>
      <t xml:space="preserve"> 241231_All OTH 2025_36 cities</t>
    </r>
  </si>
  <si>
    <r>
      <rPr>
        <u/>
        <sz val="10"/>
        <color rgb="FF1155CC"/>
        <rFont val="Calibri"/>
      </rPr>
      <t>[SJBP]__Brand 50%</t>
    </r>
    <r>
      <rPr>
        <sz val="10"/>
        <color rgb="FF000000"/>
        <rFont val="Calibri"/>
      </rPr>
      <t xml:space="preserve"> 241231_All OTH 2025_36 cities</t>
    </r>
  </si>
  <si>
    <r>
      <rPr>
        <u/>
        <sz val="10"/>
        <color rgb="FF1155CC"/>
        <rFont val="Calibri"/>
      </rPr>
      <t>[SJBP]__Brand 50%</t>
    </r>
    <r>
      <rPr>
        <sz val="10"/>
        <color rgb="FF000000"/>
        <rFont val="Calibri"/>
      </rPr>
      <t xml:space="preserve"> 241231_All OTH 2025_36 cities</t>
    </r>
  </si>
  <si>
    <r>
      <rPr>
        <u/>
        <sz val="10"/>
        <color rgb="FF1155CC"/>
        <rFont val="Calibri"/>
      </rPr>
      <t>[SJBP]__Brand 50%</t>
    </r>
    <r>
      <rPr>
        <sz val="10"/>
        <color rgb="FF000000"/>
        <rFont val="Calibri"/>
      </rPr>
      <t xml:space="preserve"> 241231_All OTH 2025_36 cities</t>
    </r>
  </si>
  <si>
    <r>
      <rPr>
        <u/>
        <sz val="10"/>
        <color rgb="FF1155CC"/>
        <rFont val="Calibri"/>
      </rPr>
      <t>[SJBP]__Brand 50%</t>
    </r>
    <r>
      <rPr>
        <sz val="10"/>
        <color rgb="FF000000"/>
        <rFont val="Calibri"/>
      </rPr>
      <t xml:space="preserve"> 241231_All OTH 2025_36 cities</t>
    </r>
  </si>
  <si>
    <r>
      <rPr>
        <u/>
        <sz val="10"/>
        <color rgb="FF1155CC"/>
        <rFont val="Calibri"/>
      </rPr>
      <t xml:space="preserve"> [VIP]_KATINAT Coffee &amp; Tea House_B2G1 2026</t>
    </r>
    <r>
      <rPr>
        <sz val="10"/>
        <color rgb="FF000000"/>
        <rFont val="Calibri"/>
      </rPr>
      <t xml:space="preserve"> 260106_KATINAT Coffee &amp; Tea House_14 cities</t>
    </r>
  </si>
  <si>
    <r>
      <rPr>
        <u/>
        <sz val="10"/>
        <color rgb="FF1155CC"/>
        <rFont val="Calibri"/>
      </rPr>
      <t xml:space="preserve"> [VIP]_KATINAT Coffee &amp; Tea House_B2G1 2026</t>
    </r>
    <r>
      <rPr>
        <sz val="10"/>
        <color rgb="FF000000"/>
        <rFont val="Calibri"/>
      </rPr>
      <t xml:space="preserve"> 260106_KATINAT Coffee &amp; Tea House_14 cities</t>
    </r>
  </si>
  <si>
    <r>
      <rPr>
        <u/>
        <sz val="10"/>
        <color rgb="FF1155CC"/>
        <rFont val="Calibri"/>
      </rPr>
      <t xml:space="preserve"> [SJBP]_Highlands Coffee_BAU WD 26</t>
    </r>
    <r>
      <rPr>
        <sz val="10"/>
        <color rgb="FF000000"/>
        <rFont val="Calibri"/>
      </rPr>
      <t xml:space="preserve"> 260106_Highlands Coffee_41 cities</t>
    </r>
  </si>
  <si>
    <r>
      <rPr>
        <u/>
        <sz val="10"/>
        <color rgb="FF1155CC"/>
        <rFont val="Calibri"/>
      </rPr>
      <t>[SJBP]__Brand 50%</t>
    </r>
    <r>
      <rPr>
        <sz val="10"/>
        <rFont val="Calibri"/>
      </rPr>
      <t xml:space="preserve"> 260106_All OTH Brand 2026_41 cities</t>
    </r>
  </si>
  <si>
    <r>
      <rPr>
        <u/>
        <sz val="10"/>
        <color rgb="FF1155CC"/>
        <rFont val="Calibri"/>
      </rPr>
      <t>[SJBP]_KATINAT Coffee &amp; Tea House_WC 26</t>
    </r>
    <r>
      <rPr>
        <sz val="10"/>
        <color rgb="FF000000"/>
        <rFont val="Calibri"/>
      </rPr>
      <t xml:space="preserve"> 260106_KATINAT Coffee &amp; Tea House_14 cities</t>
    </r>
  </si>
  <si>
    <r>
      <rPr>
        <u/>
        <sz val="10"/>
        <color rgb="FF1155CC"/>
        <rFont val="Calibri"/>
      </rPr>
      <t>[VIP]_Gà Rán Popeyes_Jan</t>
    </r>
    <r>
      <rPr>
        <sz val="10"/>
        <rFont val="Calibri"/>
      </rPr>
      <t xml:space="preserve"> 241231_Gà Rán Popeyes_9 cities</t>
    </r>
  </si>
  <si>
    <r>
      <rPr>
        <u/>
        <sz val="10"/>
        <color rgb="FF1155CC"/>
        <rFont val="Calibri"/>
      </rPr>
      <t xml:space="preserve"> [SJBP]__Food 50%</t>
    </r>
    <r>
      <rPr>
        <sz val="10"/>
        <color rgb="FF000000"/>
        <rFont val="Calibri"/>
      </rPr>
      <t xml:space="preserve">  241231_All OTH 2025_36 cities</t>
    </r>
  </si>
  <si>
    <r>
      <rPr>
        <u/>
        <sz val="10"/>
        <color rgb="FF1155CC"/>
        <rFont val="Calibri"/>
      </rPr>
      <t xml:space="preserve"> [SJBP]__Food 50%</t>
    </r>
    <r>
      <rPr>
        <sz val="10"/>
        <color rgb="FF000000"/>
        <rFont val="Calibri"/>
      </rPr>
      <t xml:space="preserve">  241231_All OTH 2025_36 cities</t>
    </r>
  </si>
  <si>
    <r>
      <rPr>
        <u/>
        <sz val="10"/>
        <color rgb="FF1155CC"/>
        <rFont val="Calibri"/>
      </rPr>
      <t xml:space="preserve"> [SJBP]__Food 50%</t>
    </r>
    <r>
      <rPr>
        <sz val="10"/>
        <color rgb="FF000000"/>
        <rFont val="Calibri"/>
      </rPr>
      <t xml:space="preserve">  241231_All OTH 2025_36 cities</t>
    </r>
  </si>
  <si>
    <r>
      <rPr>
        <u/>
        <sz val="10"/>
        <color rgb="FF1155CC"/>
        <rFont val="Calibri"/>
      </rPr>
      <t xml:space="preserve"> [SJBP]__Food 50%</t>
    </r>
    <r>
      <rPr>
        <sz val="10"/>
        <color rgb="FF000000"/>
        <rFont val="Calibri"/>
      </rPr>
      <t xml:space="preserve">  241231_All OTH 2025_36 cities</t>
    </r>
  </si>
  <si>
    <r>
      <rPr>
        <u/>
        <sz val="10"/>
        <color rgb="FF1155CC"/>
        <rFont val="Calibri"/>
      </rPr>
      <t>[SuperVIP]_Highlands Coffee_2-6.2</t>
    </r>
    <r>
      <rPr>
        <sz val="10"/>
        <rFont val="Calibri"/>
      </rPr>
      <t xml:space="preserve"> 260106_Highlands Coffee_41 cities</t>
    </r>
  </si>
  <si>
    <r>
      <rPr>
        <u/>
        <sz val="10"/>
        <color rgb="FF1155CC"/>
        <rFont val="Calibri"/>
      </rPr>
      <t>[SuperVIP]_Highlands Coffee_2-6.2</t>
    </r>
    <r>
      <rPr>
        <sz val="10"/>
        <rFont val="Calibri"/>
      </rPr>
      <t xml:space="preserve"> 260106_Highlands Coffee_41 cities</t>
    </r>
  </si>
  <si>
    <r>
      <rPr>
        <u/>
        <sz val="10"/>
        <color rgb="FF1155CC"/>
        <rFont val="Calibri"/>
      </rPr>
      <t>[VIP]_The Coffee House_NW 4-6.2</t>
    </r>
    <r>
      <rPr>
        <sz val="10"/>
        <color rgb="FF000000"/>
        <rFont val="Calibri"/>
      </rPr>
      <t xml:space="preserve"> 251014_The Coffee House_8 cities</t>
    </r>
  </si>
  <si>
    <r>
      <rPr>
        <u/>
        <sz val="10"/>
        <color rgb="FF1155CC"/>
        <rFont val="Calibri"/>
      </rPr>
      <t>[VIP]_The Coffee House_NW 4-6.2</t>
    </r>
    <r>
      <rPr>
        <sz val="10"/>
        <color rgb="FF000000"/>
        <rFont val="Calibri"/>
      </rPr>
      <t xml:space="preserve"> 251014_The Coffee House_8 cities</t>
    </r>
  </si>
  <si>
    <r>
      <rPr>
        <u/>
        <sz val="10"/>
        <color rgb="FF1155CC"/>
        <rFont val="Calibri"/>
      </rPr>
      <t>[SuperVIP]_Trà Sữa May Cha_Feb</t>
    </r>
    <r>
      <rPr>
        <sz val="10"/>
        <color rgb="FF000000"/>
        <rFont val="Calibri"/>
      </rPr>
      <t xml:space="preserve"> 260106_Trà Sữa May Cha_9 cities</t>
    </r>
  </si>
  <si>
    <r>
      <rPr>
        <u/>
        <sz val="10"/>
        <color rgb="FF1155CC"/>
        <rFont val="Calibri"/>
      </rPr>
      <t>[SuperVIP]_Trà Sữa May Cha_Feb</t>
    </r>
    <r>
      <rPr>
        <sz val="10"/>
        <color rgb="FF000000"/>
        <rFont val="Calibri"/>
      </rPr>
      <t xml:space="preserve"> 260106_Trà Sữa May Cha_9 cities</t>
    </r>
  </si>
  <si>
    <r>
      <rPr>
        <u/>
        <sz val="10"/>
        <color rgb="FF1155CC"/>
        <rFont val="Calibri"/>
      </rPr>
      <t>[VIP]_Gong Cha_9-10Feb</t>
    </r>
    <r>
      <rPr>
        <sz val="10"/>
        <color rgb="FF000000"/>
        <rFont val="Calibri"/>
      </rPr>
      <t xml:space="preserve"> 260109_Gong Cha_7 cities</t>
    </r>
  </si>
  <si>
    <r>
      <rPr>
        <u/>
        <sz val="10"/>
        <color rgb="FF1155CC"/>
        <rFont val="Calibri"/>
      </rPr>
      <t>[VIP]_Gong Cha_9-10Feb</t>
    </r>
    <r>
      <rPr>
        <sz val="10"/>
        <rFont val="Calibri"/>
      </rPr>
      <t xml:space="preserve"> 260109_Gong Cha_7 cities
</t>
    </r>
    <r>
      <rPr>
        <u/>
        <sz val="10"/>
        <color rgb="FF1155CC"/>
        <rFont val="Calibri"/>
      </rPr>
      <t>[SJBP]_KATINAT Coffee &amp; Tea House_BAU 100k</t>
    </r>
    <r>
      <rPr>
        <sz val="10"/>
        <rFont val="Calibri"/>
      </rPr>
      <t xml:space="preserve"> Tien Giang, Can Tho, Binh Duong, Binh Dinh, Binh Thuan, Nghe An, Quang Ninh, Hung Yen</t>
    </r>
  </si>
  <si>
    <r>
      <rPr>
        <u/>
        <sz val="10"/>
        <color rgb="FF1155CC"/>
        <rFont val="Calibri"/>
      </rPr>
      <t>[VIP]_KATINAT Coffee &amp; Tea House_B2G1</t>
    </r>
    <r>
      <rPr>
        <sz val="10"/>
        <color rgb="FF000000"/>
        <rFont val="Calibri"/>
      </rPr>
      <t xml:space="preserve"> 260106_KATINAT Coffee &amp; Tea House_14 cities</t>
    </r>
  </si>
  <si>
    <r>
      <rPr>
        <u/>
        <sz val="10"/>
        <color rgb="FF1155CC"/>
        <rFont val="Calibri"/>
      </rPr>
      <t>[VIP]_Lotteria DI_10-13Feb</t>
    </r>
    <r>
      <rPr>
        <sz val="10"/>
        <rFont val="Calibri"/>
      </rPr>
      <t xml:space="preserve"> 260116_Lotteria_41 cities</t>
    </r>
  </si>
  <si>
    <r>
      <rPr>
        <sz val="10"/>
        <rFont val="Calibri"/>
      </rPr>
      <t xml:space="preserve">12h-16h </t>
    </r>
    <r>
      <rPr>
        <u/>
        <sz val="10"/>
        <color rgb="FF1155CC"/>
        <rFont val="Calibri"/>
      </rPr>
      <t>[VIP]_KATINAT Coffee &amp; Tea House_B2G1</t>
    </r>
    <r>
      <rPr>
        <sz val="10"/>
        <rFont val="Calibri"/>
      </rPr>
      <t xml:space="preserve"> 260106_KATINAT Coffee &amp; Tea House_14 cities</t>
    </r>
  </si>
  <si>
    <r>
      <rPr>
        <u/>
        <sz val="10"/>
        <color rgb="FF1155CC"/>
        <rFont val="Calibri"/>
      </rPr>
      <t>[SJBP]_The Coffee House_WC Mon</t>
    </r>
    <r>
      <rPr>
        <sz val="10"/>
        <color rgb="FF000000"/>
        <rFont val="Calibri"/>
      </rPr>
      <t xml:space="preserve"> 251014_The Coffee House_8 cities</t>
    </r>
  </si>
  <si>
    <r>
      <rPr>
        <u/>
        <sz val="10"/>
        <color rgb="FF1155CC"/>
        <rFont val="Calibri"/>
      </rPr>
      <t>[VIP]_McDonald's_Feb pack 2</t>
    </r>
    <r>
      <rPr>
        <sz val="10"/>
        <color rgb="FF000000"/>
        <rFont val="Calibri"/>
      </rPr>
      <t xml:space="preserve"> 251025_McDonald's_7 cities</t>
    </r>
  </si>
  <si>
    <r>
      <rPr>
        <sz val="10"/>
        <rFont val="Calibri"/>
      </rPr>
      <t xml:space="preserve">10h-16h </t>
    </r>
    <r>
      <rPr>
        <u/>
        <sz val="10"/>
        <color rgb="FF1155CC"/>
        <rFont val="Calibri"/>
      </rPr>
      <t>[VIP]_KATINAT Coffee &amp; Tea House_BOGO</t>
    </r>
    <r>
      <rPr>
        <sz val="10"/>
        <rFont val="Calibri"/>
      </rPr>
      <t xml:space="preserve"> 260106_KATINAT Coffee &amp; Tea House_14 cities</t>
    </r>
  </si>
  <si>
    <r>
      <rPr>
        <u/>
        <sz val="10"/>
        <color rgb="FF1155CC"/>
        <rFont val="Calibri"/>
      </rPr>
      <t>[SuperVIP]_The Coffee House_25-27.2</t>
    </r>
    <r>
      <rPr>
        <sz val="10"/>
        <color rgb="FF000000"/>
        <rFont val="Calibri"/>
      </rPr>
      <t xml:space="preserve"> 251014_The Coffee House_8 cities</t>
    </r>
  </si>
  <si>
    <r>
      <rPr>
        <u/>
        <sz val="10"/>
        <color rgb="FF1155CC"/>
        <rFont val="Calibri"/>
      </rPr>
      <t>[SJBP]__Brand 50%</t>
    </r>
    <r>
      <rPr>
        <sz val="10"/>
        <rFont val="Calibri"/>
      </rPr>
      <t xml:space="preserve"> 260106_All OTH Brand 2026_41 cities</t>
    </r>
  </si>
  <si>
    <r>
      <rPr>
        <u/>
        <sz val="10"/>
        <color rgb="FF1155CC"/>
        <rFont val="Calibri"/>
      </rPr>
      <t>[VIP]_Cơm Thố Anh Nguyễn_24-28/2</t>
    </r>
    <r>
      <rPr>
        <sz val="10"/>
        <color rgb="FF000000"/>
        <rFont val="Calibri"/>
      </rPr>
      <t xml:space="preserve"> 250718_Cơm Thố Anh Nguyễn_11 cities</t>
    </r>
  </si>
  <si>
    <r>
      <rPr>
        <u/>
        <sz val="10"/>
        <color rgb="FF1155CC"/>
        <rFont val="Calibri"/>
      </rPr>
      <t>[VIP]_KATINAT Coffee &amp; Tea House_B2G1</t>
    </r>
    <r>
      <rPr>
        <sz val="10"/>
        <color rgb="FF000000"/>
        <rFont val="Calibri"/>
      </rPr>
      <t xml:space="preserve"> 260106_KATINAT Coffee &amp; Tea House_14 cities</t>
    </r>
  </si>
  <si>
    <r>
      <rPr>
        <u/>
        <sz val="10"/>
        <color rgb="FF1155CC"/>
        <rFont val="Calibri"/>
      </rPr>
      <t>[VIP]_KATINAT Coffee &amp; Tea House_B2G1</t>
    </r>
    <r>
      <rPr>
        <sz val="10"/>
        <color rgb="FF000000"/>
        <rFont val="Calibri"/>
      </rPr>
      <t xml:space="preserve"> 260106_KATINAT Coffee &amp; Tea House_14 cities</t>
    </r>
  </si>
  <si>
    <r>
      <rPr>
        <b/>
        <sz val="10"/>
        <color rgb="FFFF0000"/>
        <rFont val="Calibri"/>
      </rPr>
      <t>1st</t>
    </r>
    <r>
      <rPr>
        <sz val="10"/>
        <color theme="1"/>
        <rFont val="Calibri"/>
      </rPr>
      <t xml:space="preserve"> Scroll 16-24h</t>
    </r>
  </si>
  <si>
    <r>
      <rPr>
        <u/>
        <sz val="10"/>
        <color rgb="FF1155CC"/>
        <rFont val="Calibri"/>
      </rPr>
      <t xml:space="preserve">[SJBP]_Gà Rán Popeyes_BOGO
</t>
    </r>
    <r>
      <rPr>
        <sz val="10"/>
        <color rgb="FF000000"/>
        <rFont val="Calibri"/>
      </rPr>
      <t>241231_Gà Rán Popeyes_9 cities</t>
    </r>
  </si>
  <si>
    <r>
      <rPr>
        <u/>
        <sz val="10"/>
        <color rgb="FF1155CC"/>
        <rFont val="Calibri"/>
      </rPr>
      <t xml:space="preserve">[SuperVIP]_Gà Rán Popeyes_02-05/01
</t>
    </r>
    <r>
      <rPr>
        <sz val="10"/>
        <rFont val="Calibri"/>
      </rPr>
      <t>241231_Gà Rán Popeyes_9 cities</t>
    </r>
  </si>
  <si>
    <r>
      <rPr>
        <u/>
        <sz val="10"/>
        <color rgb="FF1155CC"/>
        <rFont val="Calibri"/>
      </rPr>
      <t xml:space="preserve">[VIP]_Pizza Hut_03-05/01
</t>
    </r>
    <r>
      <rPr>
        <u/>
        <sz val="10"/>
        <color rgb="FF000000"/>
        <rFont val="Calibri"/>
      </rPr>
      <t>241231_Pizza Hut_20 cities</t>
    </r>
  </si>
  <si>
    <r>
      <rPr>
        <u/>
        <sz val="10"/>
        <color rgb="FF1155CC"/>
        <rFont val="Calibri"/>
      </rPr>
      <t xml:space="preserve">[VIP]_Pizza Hut_03-05/01
</t>
    </r>
    <r>
      <rPr>
        <u/>
        <sz val="10"/>
        <color rgb="FF000000"/>
        <rFont val="Calibri"/>
      </rPr>
      <t>241231_Pizza Hut_20 cities</t>
    </r>
  </si>
  <si>
    <r>
      <rPr>
        <u/>
        <sz val="10"/>
        <color rgb="FF1155CC"/>
        <rFont val="Calibri"/>
      </rPr>
      <t xml:space="preserve">[SuperVIP]_Gà Rán Popeyes_02-05/01
</t>
    </r>
    <r>
      <rPr>
        <u/>
        <sz val="10"/>
        <color rgb="FF1155CC"/>
        <rFont val="Calibri"/>
      </rPr>
      <t>241231_Gà Rán Popeyes_9 cities</t>
    </r>
  </si>
  <si>
    <r>
      <rPr>
        <u/>
        <sz val="10"/>
        <color rgb="FF1155CC"/>
        <rFont val="Calibri"/>
      </rPr>
      <t>[SuperVIP]_The Coffee House_6-8.1</t>
    </r>
    <r>
      <rPr>
        <sz val="10"/>
        <color rgb="FF000000"/>
        <rFont val="Calibri"/>
      </rPr>
      <t xml:space="preserve"> 241231_The Coffee House_7 cities</t>
    </r>
  </si>
  <si>
    <r>
      <rPr>
        <u/>
        <sz val="10"/>
        <color rgb="FF1155CC"/>
        <rFont val="Calibri"/>
      </rPr>
      <t>[SuperVIP]_Highlands Coffee_6-10.1</t>
    </r>
    <r>
      <rPr>
        <sz val="10"/>
        <color rgb="FF000000"/>
        <rFont val="Calibri"/>
      </rPr>
      <t xml:space="preserve"> 241231_Highlands Coffee_36 cities</t>
    </r>
  </si>
  <si>
    <r>
      <rPr>
        <u/>
        <sz val="10"/>
        <color rgb="FF1155CC"/>
        <rFont val="Calibri"/>
      </rPr>
      <t xml:space="preserve">[VIP]_Cơm Thố Anh Nguyễn_08-12/01
</t>
    </r>
    <r>
      <rPr>
        <sz val="10"/>
        <rFont val="Calibri"/>
      </rPr>
      <t>20240506_Cơm Thố Anh Nguyễn_10 cities</t>
    </r>
  </si>
  <si>
    <r>
      <rPr>
        <u/>
        <sz val="10"/>
        <color rgb="FF1155CC"/>
        <rFont val="Calibri"/>
      </rPr>
      <t xml:space="preserve">[VIP]_Cơm Thố Anh Nguyễn_08-12/01
</t>
    </r>
    <r>
      <rPr>
        <sz val="10"/>
        <rFont val="Calibri"/>
      </rPr>
      <t>20240506_Cơm Thố Anh Nguyễn_10 cities</t>
    </r>
  </si>
  <si>
    <r>
      <rPr>
        <u/>
        <sz val="10"/>
        <color rgb="FF1155CC"/>
        <rFont val="Calibri"/>
      </rPr>
      <t xml:space="preserve">[SuperVIP]_Gà Rán KFC_10-12/01
</t>
    </r>
    <r>
      <rPr>
        <sz val="10"/>
        <color rgb="FF000000"/>
        <rFont val="Calibri"/>
      </rPr>
      <t>241231_Gà Rán KFC_25 cities</t>
    </r>
  </si>
  <si>
    <r>
      <rPr>
        <u/>
        <sz val="10"/>
        <color rgb="FF1155CC"/>
        <rFont val="Calibri"/>
      </rPr>
      <t xml:space="preserve">[SuperVIP]_Gà Rán KFC_10-12/01
</t>
    </r>
    <r>
      <rPr>
        <sz val="10"/>
        <color rgb="FF000000"/>
        <rFont val="Calibri"/>
      </rPr>
      <t>241231_Gà Rán KFC_25 cities</t>
    </r>
  </si>
  <si>
    <r>
      <rPr>
        <u/>
        <sz val="10"/>
        <color rgb="FF1155CC"/>
        <rFont val="Calibri"/>
      </rPr>
      <t xml:space="preserve">[VIP]_Cơm Thố Anh Nguyễn_08-12/01
</t>
    </r>
    <r>
      <rPr>
        <sz val="10"/>
        <rFont val="Calibri"/>
      </rPr>
      <t>20240506_Cơm Thố Anh Nguyễn_10 cities</t>
    </r>
  </si>
  <si>
    <r>
      <rPr>
        <u/>
        <sz val="10"/>
        <color rgb="FF1155CC"/>
        <rFont val="Calibri"/>
      </rPr>
      <t xml:space="preserve">[VIP]_Gà Rán Texas Chicken_13-16/01
</t>
    </r>
    <r>
      <rPr>
        <sz val="10"/>
        <color rgb="FF000000"/>
        <rFont val="Calibri"/>
      </rPr>
      <t>250102_Gà Rán Texas Chicken_6 cities</t>
    </r>
  </si>
  <si>
    <r>
      <rPr>
        <u/>
        <sz val="10"/>
        <color rgb="FF1155CC"/>
        <rFont val="Calibri"/>
      </rPr>
      <t xml:space="preserve">[VIP]_Gà Rán Texas Chicken_13-16/01
</t>
    </r>
    <r>
      <rPr>
        <sz val="10"/>
        <color rgb="FF000000"/>
        <rFont val="Calibri"/>
      </rPr>
      <t>250102_Gà Rán Texas Chicken_6 cities</t>
    </r>
  </si>
  <si>
    <r>
      <rPr>
        <u/>
        <sz val="10"/>
        <color rgb="FF1155CC"/>
        <rFont val="Calibri"/>
      </rPr>
      <t xml:space="preserve">[VIP]_Gà Rán Texas Chicken_13-16/01
</t>
    </r>
    <r>
      <rPr>
        <sz val="10"/>
        <color rgb="FF000000"/>
        <rFont val="Calibri"/>
      </rPr>
      <t>250102_Gà Rán Texas Chicken_6 cities</t>
    </r>
  </si>
  <si>
    <r>
      <rPr>
        <u/>
        <sz val="10"/>
        <color rgb="FF1155CC"/>
        <rFont val="Calibri"/>
      </rPr>
      <t>[SJBP]__Brand 50%</t>
    </r>
    <r>
      <rPr>
        <sz val="10"/>
        <rFont val="Calibri"/>
      </rPr>
      <t xml:space="preserve"> 241231_All OTH 2025_36 cities</t>
    </r>
  </si>
  <si>
    <r>
      <rPr>
        <u/>
        <sz val="10"/>
        <color rgb="FF1155CC"/>
        <rFont val="Calibri"/>
      </rPr>
      <t xml:space="preserve">[SuperVIP]_Pizza Hut_17-19/01
</t>
    </r>
    <r>
      <rPr>
        <sz val="10"/>
        <color rgb="FF000000"/>
        <rFont val="Calibri"/>
      </rPr>
      <t>241231_Pizza Hut_20 cities</t>
    </r>
  </si>
  <si>
    <r>
      <rPr>
        <u/>
        <sz val="10"/>
        <color rgb="FF1155CC"/>
        <rFont val="Calibri"/>
      </rPr>
      <t xml:space="preserve">[SuperVIP]_Pizza Hut_17-19/01
</t>
    </r>
    <r>
      <rPr>
        <sz val="10"/>
        <color rgb="FF000000"/>
        <rFont val="Calibri"/>
      </rPr>
      <t>241231_Pizza Hut_20 cities</t>
    </r>
  </si>
  <si>
    <r>
      <rPr>
        <u/>
        <sz val="10"/>
        <color rgb="FF1155CC"/>
        <rFont val="Calibri"/>
      </rPr>
      <t>[SuperVIP]_Trà Sữa May Cha_Jan_HCM</t>
    </r>
    <r>
      <rPr>
        <sz val="10"/>
        <color rgb="FF000000"/>
        <rFont val="Calibri"/>
      </rPr>
      <t xml:space="preserve"> 250102_Trà Sữa May Cha_7 cities</t>
    </r>
  </si>
  <si>
    <r>
      <rPr>
        <u/>
        <sz val="10"/>
        <color rgb="FF1155CC"/>
        <rFont val="Calibri"/>
      </rPr>
      <t xml:space="preserve">[SuperVIP]_Gà Rán KFC_20-22/01
</t>
    </r>
    <r>
      <rPr>
        <sz val="10"/>
        <color rgb="FF000000"/>
        <rFont val="Calibri"/>
      </rPr>
      <t>241231_Gà Rán KFC_25 cities</t>
    </r>
  </si>
  <si>
    <r>
      <rPr>
        <u/>
        <sz val="10"/>
        <color rgb="FF1155CC"/>
        <rFont val="Calibri"/>
      </rPr>
      <t xml:space="preserve">[SuperVIP]_Gà Rán KFC_20-22/01
</t>
    </r>
    <r>
      <rPr>
        <sz val="10"/>
        <color rgb="FF000000"/>
        <rFont val="Calibri"/>
      </rPr>
      <t>241231_Gà Rán KFC_25 cities</t>
    </r>
  </si>
  <si>
    <r>
      <rPr>
        <u/>
        <sz val="10"/>
        <color rgb="FF1155CC"/>
        <rFont val="Calibri"/>
      </rPr>
      <t>[PNS]_MB JCB Hi ShopeeFood_Jan.Usage</t>
    </r>
    <r>
      <rPr>
        <sz val="10"/>
        <rFont val="Calibri"/>
      </rPr>
      <t>_All</t>
    </r>
  </si>
  <si>
    <r>
      <rPr>
        <u/>
        <sz val="10"/>
        <color rgb="FF1155CC"/>
        <rFont val="Calibri"/>
      </rPr>
      <t>[VIP]_Lotteria_23-26/01</t>
    </r>
    <r>
      <rPr>
        <sz val="10"/>
        <color rgb="FF000000"/>
        <rFont val="Calibri"/>
      </rPr>
      <t xml:space="preserve"> 241231_Lotteria DI_27 cities</t>
    </r>
  </si>
  <si>
    <r>
      <rPr>
        <u/>
        <sz val="10"/>
        <color rgb="FF1155CC"/>
        <rFont val="Calibri"/>
      </rPr>
      <t>[VIP]_Lotteria_23-26/01</t>
    </r>
    <r>
      <rPr>
        <sz val="10"/>
        <color rgb="FF000000"/>
        <rFont val="Calibri"/>
      </rPr>
      <t xml:space="preserve"> 241231_Lotteria DI_27 cities</t>
    </r>
  </si>
  <si>
    <r>
      <rPr>
        <u/>
        <sz val="10"/>
        <color rgb="FF1155CC"/>
        <rFont val="Calibri"/>
      </rPr>
      <t>[SJBP]_Domino's Pizza_1T1</t>
    </r>
    <r>
      <rPr>
        <sz val="10"/>
        <color rgb="FF000000"/>
        <rFont val="Calibri"/>
      </rPr>
      <t xml:space="preserve"> 241231_Domino pizza_9 cities</t>
    </r>
  </si>
  <si>
    <r>
      <rPr>
        <u/>
        <sz val="10"/>
        <color rgb="FF1155CC"/>
        <rFont val="Calibri"/>
      </rPr>
      <t>[VIP]_Lotteria_23-26/01</t>
    </r>
    <r>
      <rPr>
        <sz val="10"/>
        <color rgb="FF000000"/>
        <rFont val="Calibri"/>
      </rPr>
      <t xml:space="preserve"> 241231_Lotteria DI_27 cities</t>
    </r>
  </si>
  <si>
    <r>
      <rPr>
        <u/>
        <sz val="10"/>
        <color rgb="FF1155CC"/>
        <rFont val="Calibri"/>
      </rPr>
      <t>[SJBP]_Gà Rán Popeyes_BAU</t>
    </r>
    <r>
      <rPr>
        <sz val="10"/>
        <color rgb="FF000000"/>
        <rFont val="Calibri"/>
      </rPr>
      <t xml:space="preserve"> 241231_Gà Rán Popeyes_9 cities</t>
    </r>
  </si>
  <si>
    <r>
      <rPr>
        <u/>
        <sz val="10"/>
        <color rgb="FF1155CC"/>
        <rFont val="Calibri"/>
      </rPr>
      <t xml:space="preserve">[SJBP]_Lotteria_BAU
</t>
    </r>
    <r>
      <rPr>
        <sz val="10"/>
        <color rgb="FF000000"/>
        <rFont val="Calibri"/>
      </rPr>
      <t xml:space="preserve"> 241231_Lotteria DI_27 cities</t>
    </r>
  </si>
  <si>
    <r>
      <rPr>
        <sz val="10"/>
        <rFont val="Calibri"/>
      </rPr>
      <t xml:space="preserve"> </t>
    </r>
    <r>
      <rPr>
        <u/>
        <sz val="10"/>
        <color rgb="FF1155CC"/>
        <rFont val="Calibri"/>
      </rPr>
      <t xml:space="preserve">[SJBP]_Gà Rán Popeyes_BOGO 241231_Gà Rán Popeyes_9 cities
</t>
    </r>
  </si>
  <si>
    <r>
      <rPr>
        <u/>
        <sz val="10"/>
        <color rgb="FF1155CC"/>
        <rFont val="Calibri"/>
      </rPr>
      <t>[JBP]_KATINAT Coffee &amp; Tea House_Combo 20%</t>
    </r>
    <r>
      <rPr>
        <sz val="10"/>
        <rFont val="Calibri"/>
      </rPr>
      <t>250119_Katinat Saigon Kafe_11 cities</t>
    </r>
  </si>
  <si>
    <r>
      <rPr>
        <u/>
        <sz val="10"/>
        <color rgb="FF1155CC"/>
        <rFont val="Calibri"/>
      </rPr>
      <t>[SuperVIP]_Lotteria_06 - 09/02</t>
    </r>
    <r>
      <rPr>
        <sz val="10"/>
        <color rgb="FF000000"/>
        <rFont val="Calibri"/>
      </rPr>
      <t xml:space="preserve"> 241231_Lotteria DI_27 cities</t>
    </r>
  </si>
  <si>
    <r>
      <rPr>
        <u/>
        <sz val="10"/>
        <color rgb="FF1155CC"/>
        <rFont val="Calibri"/>
      </rPr>
      <t xml:space="preserve">[VIP]_Pizza Hut_07-09/02
</t>
    </r>
    <r>
      <rPr>
        <sz val="10"/>
        <color rgb="FF000000"/>
        <rFont val="Calibri"/>
      </rPr>
      <t>241231_Pizza Hut_20 cities</t>
    </r>
  </si>
  <si>
    <r>
      <rPr>
        <u/>
        <sz val="10"/>
        <color rgb="FF1155CC"/>
        <rFont val="Calibri"/>
      </rPr>
      <t>[SuperVIP]_Lotteria_06 - 09/02</t>
    </r>
    <r>
      <rPr>
        <sz val="10"/>
        <color rgb="FF000000"/>
        <rFont val="Calibri"/>
      </rPr>
      <t xml:space="preserve"> 241231_Lotteria DI_27 cities</t>
    </r>
  </si>
  <si>
    <r>
      <rPr>
        <u/>
        <sz val="10"/>
        <color rgb="FF1155CC"/>
        <rFont val="Calibri"/>
      </rPr>
      <t>[SJBP]_Starbucks Coffee_WC Mon</t>
    </r>
    <r>
      <rPr>
        <sz val="10"/>
        <color rgb="FF000000"/>
        <rFont val="Calibri"/>
      </rPr>
      <t xml:space="preserve"> 250102_Starbucks Coffee_10 cities</t>
    </r>
  </si>
  <si>
    <r>
      <rPr>
        <u/>
        <sz val="10"/>
        <color rgb="FF1155CC"/>
        <rFont val="Calibri"/>
      </rPr>
      <t>[VIP]_Gà Rán Texas Chicken_10-13/02</t>
    </r>
    <r>
      <rPr>
        <sz val="10"/>
        <color rgb="FF000000"/>
        <rFont val="Calibri"/>
      </rPr>
      <t xml:space="preserve"> 250102_Gà Rán Texas Chicken_6 cities</t>
    </r>
  </si>
  <si>
    <r>
      <rPr>
        <u/>
        <sz val="10"/>
        <color rgb="FF1155CC"/>
        <rFont val="Calibri"/>
      </rPr>
      <t>[VIP]_Gà Rán Texas Chicken_10-13/02</t>
    </r>
    <r>
      <rPr>
        <sz val="10"/>
        <color rgb="FF000000"/>
        <rFont val="Calibri"/>
      </rPr>
      <t xml:space="preserve"> 250102_Gà Rán Texas Chicken_6 cities</t>
    </r>
  </si>
  <si>
    <r>
      <rPr>
        <u/>
        <sz val="10"/>
        <color rgb="FF1155CC"/>
        <rFont val="Calibri"/>
      </rPr>
      <t>[VIP]_Gà Rán Texas Chicken_10-13/02</t>
    </r>
    <r>
      <rPr>
        <sz val="10"/>
        <color rgb="FF000000"/>
        <rFont val="Calibri"/>
      </rPr>
      <t xml:space="preserve"> 250102_Gà Rán Texas Chicken_6 cities</t>
    </r>
  </si>
  <si>
    <r>
      <rPr>
        <u/>
        <sz val="10"/>
        <color rgb="FF1155CC"/>
        <rFont val="Calibri"/>
      </rPr>
      <t xml:space="preserve">[SuperVIP]_Gà Rán Popeyes_13-16/02
</t>
    </r>
    <r>
      <rPr>
        <sz val="10"/>
        <rFont val="Calibri"/>
      </rPr>
      <t>241231_Gà Rán Popeyes_9 cities</t>
    </r>
  </si>
  <si>
    <r>
      <rPr>
        <u/>
        <sz val="10"/>
        <color rgb="FF1155CC"/>
        <rFont val="Calibri"/>
      </rPr>
      <t xml:space="preserve">[SuperVIP]_Gà Rán Popeyes_13-16/02
</t>
    </r>
    <r>
      <rPr>
        <sz val="10"/>
        <color rgb="FF000000"/>
        <rFont val="Calibri"/>
      </rPr>
      <t>241231_Gà Rán Popeyes_9 cities</t>
    </r>
  </si>
  <si>
    <r>
      <rPr>
        <u/>
        <sz val="10"/>
        <color rgb="FF1155CC"/>
        <rFont val="Calibri"/>
      </rPr>
      <t>[VIP]_Trà Sữa May Cha_14-16.2</t>
    </r>
    <r>
      <rPr>
        <sz val="10"/>
        <color rgb="FF000000"/>
        <rFont val="Calibri"/>
      </rPr>
      <t xml:space="preserve">  250102_Trà Sữa May Cha_7 cities</t>
    </r>
  </si>
  <si>
    <r>
      <rPr>
        <u/>
        <sz val="10"/>
        <color rgb="FF1155CC"/>
        <rFont val="Calibri"/>
      </rPr>
      <t>[JBP]_KATINAT Coffee &amp; Tea House_BAU 10-28.1</t>
    </r>
    <r>
      <rPr>
        <sz val="10"/>
        <color rgb="FF000000"/>
        <rFont val="Calibri"/>
      </rPr>
      <t xml:space="preserve"> 250119_Katinat Saigon Kafe_11 cities</t>
    </r>
  </si>
  <si>
    <r>
      <rPr>
        <u/>
        <sz val="10"/>
        <color rgb="FF1155CC"/>
        <rFont val="Calibri"/>
      </rPr>
      <t xml:space="preserve">[VIP]_Lotteria_17-20/02
</t>
    </r>
    <r>
      <rPr>
        <sz val="10"/>
        <color rgb="FF000000"/>
        <rFont val="Calibri"/>
      </rPr>
      <t xml:space="preserve"> 241231_Lotteria DI_27 cities</t>
    </r>
  </si>
  <si>
    <r>
      <rPr>
        <u/>
        <sz val="10"/>
        <color rgb="FF1155CC"/>
        <rFont val="Calibri"/>
      </rPr>
      <t xml:space="preserve">[VIP]_Lotteria_17-20/02
</t>
    </r>
    <r>
      <rPr>
        <sz val="10"/>
        <color rgb="FF000000"/>
        <rFont val="Calibri"/>
      </rPr>
      <t xml:space="preserve"> 241231_Lotteria DI_27 cities</t>
    </r>
  </si>
  <si>
    <r>
      <rPr>
        <u/>
        <sz val="10"/>
        <color rgb="FF1155CC"/>
        <rFont val="Calibri"/>
      </rPr>
      <t xml:space="preserve">[VIP]_Lotteria_17-20/02
</t>
    </r>
    <r>
      <rPr>
        <sz val="10"/>
        <color rgb="FF000000"/>
        <rFont val="Calibri"/>
      </rPr>
      <t xml:space="preserve"> 241231_Lotteria DI_27 cities</t>
    </r>
  </si>
  <si>
    <r>
      <rPr>
        <u/>
        <sz val="10"/>
        <color rgb="FF1155CC"/>
        <rFont val="Calibri"/>
      </rPr>
      <t xml:space="preserve">[SuperVIP]_Pizza Hut_21-23/02
</t>
    </r>
    <r>
      <rPr>
        <sz val="10"/>
        <color rgb="FF000000"/>
        <rFont val="Calibri"/>
      </rPr>
      <t>241231_Pizza Hut_20 cities</t>
    </r>
  </si>
  <si>
    <r>
      <rPr>
        <u/>
        <sz val="10"/>
        <color rgb="FF1155CC"/>
        <rFont val="Calibri"/>
      </rPr>
      <t xml:space="preserve">[SuperVIP]_Pizza Hut_21-23/02
</t>
    </r>
    <r>
      <rPr>
        <sz val="10"/>
        <color rgb="FF000000"/>
        <rFont val="Calibri"/>
      </rPr>
      <t>241231_Pizza Hut_20 cities</t>
    </r>
  </si>
  <si>
    <r>
      <rPr>
        <u/>
        <sz val="10"/>
        <color rgb="FF1155CC"/>
        <rFont val="Calibri"/>
      </rPr>
      <t xml:space="preserve">[SuperVIP]_Gà Rán KFC_21-23/02
</t>
    </r>
    <r>
      <rPr>
        <sz val="10"/>
        <rFont val="Calibri"/>
      </rPr>
      <t>241231_Gà Rán KFC_25 cities</t>
    </r>
  </si>
  <si>
    <r>
      <rPr>
        <u/>
        <sz val="10"/>
        <color rgb="FF1155CC"/>
        <rFont val="Calibri"/>
      </rPr>
      <t xml:space="preserve">[SJBP]_Gà Rán KFC_BAU
</t>
    </r>
    <r>
      <rPr>
        <sz val="10"/>
        <color rgb="FF000000"/>
        <rFont val="Calibri"/>
      </rPr>
      <t>241231_Gà Rán KFC_25 cities</t>
    </r>
  </si>
  <si>
    <r>
      <rPr>
        <u/>
        <sz val="10"/>
        <color rgb="FF1155CC"/>
        <rFont val="Calibri"/>
      </rPr>
      <t xml:space="preserve">[SJBP]_Gà Rán Popeyes_BAU
</t>
    </r>
    <r>
      <rPr>
        <sz val="10"/>
        <color rgb="FF000000"/>
        <rFont val="Calibri"/>
      </rPr>
      <t>241231_Gà Rán Popeyes_9 cities</t>
    </r>
  </si>
  <si>
    <r>
      <rPr>
        <u/>
        <sz val="10"/>
        <color rgb="FF1155CC"/>
        <rFont val="Calibri"/>
      </rPr>
      <t xml:space="preserve">[SuperVIP]_Gà Rán KFC_26-28/02
</t>
    </r>
    <r>
      <rPr>
        <sz val="10"/>
        <color rgb="FF000000"/>
        <rFont val="Calibri"/>
      </rPr>
      <t>241231_Gà Rán KFC_25 cities</t>
    </r>
  </si>
  <si>
    <r>
      <rPr>
        <u/>
        <sz val="10"/>
        <color rgb="FF1155CC"/>
        <rFont val="Calibri"/>
      </rPr>
      <t xml:space="preserve">[SJBP]_Domino's Pizza_BOGO
</t>
    </r>
    <r>
      <rPr>
        <sz val="10"/>
        <rFont val="Calibri"/>
      </rPr>
      <t xml:space="preserve"> 250116_Domino pizza_11 cities</t>
    </r>
  </si>
  <si>
    <r>
      <rPr>
        <u/>
        <sz val="10"/>
        <color rgb="FF1155CC"/>
        <rFont val="Calibri"/>
      </rPr>
      <t xml:space="preserve">[SuperVIP]_Gà Rán KFC_26-28/02
</t>
    </r>
    <r>
      <rPr>
        <sz val="10"/>
        <color rgb="FF000000"/>
        <rFont val="Calibri"/>
      </rPr>
      <t>241231_Gà Rán KFC_25 cities</t>
    </r>
  </si>
  <si>
    <r>
      <rPr>
        <u/>
        <sz val="10"/>
        <color rgb="FF1155CC"/>
        <rFont val="Calibri"/>
      </rPr>
      <t xml:space="preserve">[SuperVIP]_Gà Rán KFC_01-03/03
</t>
    </r>
    <r>
      <rPr>
        <sz val="10"/>
        <rFont val="Calibri"/>
      </rPr>
      <t>241231_Gà Rán KFC_25 cities</t>
    </r>
  </si>
  <si>
    <r>
      <rPr>
        <u/>
        <sz val="10"/>
        <color rgb="FF1155CC"/>
        <rFont val="Calibri"/>
      </rPr>
      <t xml:space="preserve">[SuperVIP]_Gà Rán KFC_01-03/03
</t>
    </r>
    <r>
      <rPr>
        <sz val="10"/>
        <rFont val="Calibri"/>
      </rPr>
      <t>241231_Gà Rán KFC_25 cities</t>
    </r>
  </si>
  <si>
    <r>
      <rPr>
        <strike/>
        <u/>
        <sz val="10"/>
        <color rgb="FF1155CC"/>
        <rFont val="Calibri"/>
      </rPr>
      <t xml:space="preserve">[SuperVIP]_Gà Rán KFC_01-03/03
</t>
    </r>
    <r>
      <rPr>
        <strike/>
        <sz val="10"/>
        <rFont val="Calibri"/>
      </rPr>
      <t>241231_Gà Rán KFC_25 cities</t>
    </r>
    <r>
      <rPr>
        <sz val="10"/>
        <rFont val="Calibri"/>
      </rPr>
      <t xml:space="preserve">
16h -24h [SJBP]_</t>
    </r>
    <r>
      <rPr>
        <u/>
        <sz val="10"/>
        <color rgb="FF1155CC"/>
        <rFont val="Calibri"/>
      </rPr>
      <t>Lotteria_3.3 241231_Lott</t>
    </r>
    <r>
      <rPr>
        <sz val="10"/>
        <rFont val="Calibri"/>
      </rPr>
      <t>eria DI_27 cities</t>
    </r>
  </si>
  <si>
    <r>
      <rPr>
        <u/>
        <sz val="10"/>
        <color rgb="FF1155CC"/>
        <rFont val="Calibri"/>
      </rPr>
      <t>[SJBP]_Domino's Pizza_BAU</t>
    </r>
    <r>
      <rPr>
        <sz val="10"/>
        <color rgb="FF000000"/>
        <rFont val="Calibri"/>
      </rPr>
      <t xml:space="preserve">  250116_Domino pizza_11 cities</t>
    </r>
  </si>
  <si>
    <r>
      <rPr>
        <u/>
        <sz val="10"/>
        <color rgb="FF1155CC"/>
        <rFont val="Calibri"/>
      </rPr>
      <t>[SJBP]_Domino's Pizza_BAU</t>
    </r>
    <r>
      <rPr>
        <sz val="10"/>
        <color rgb="FF000000"/>
        <rFont val="Calibri"/>
      </rPr>
      <t xml:space="preserve">  250116_Domino pizza_11 cities</t>
    </r>
  </si>
  <si>
    <r>
      <rPr>
        <u/>
        <sz val="10"/>
        <color rgb="FF1155CC"/>
        <rFont val="Calibri"/>
      </rPr>
      <t xml:space="preserve">[SuperVIP]_Gà Rán Popeyes_06-09/03
</t>
    </r>
    <r>
      <rPr>
        <sz val="10"/>
        <color rgb="FF000000"/>
        <rFont val="Calibri"/>
      </rPr>
      <t>241231_Gà Rán Popeyes_9 cities</t>
    </r>
  </si>
  <si>
    <r>
      <rPr>
        <u/>
        <sz val="10"/>
        <color rgb="FF1155CC"/>
        <rFont val="Calibri"/>
      </rPr>
      <t>[SuperVIP]_Pizza Hut_07-09/03</t>
    </r>
    <r>
      <rPr>
        <sz val="10"/>
        <color rgb="FF000000"/>
        <rFont val="Calibri"/>
      </rPr>
      <t xml:space="preserve"> 241231_Pizza Hut_20 cities</t>
    </r>
  </si>
  <si>
    <r>
      <rPr>
        <u/>
        <sz val="10"/>
        <color rgb="FF1155CC"/>
        <rFont val="Calibri"/>
      </rPr>
      <t>[SuperVIP]_Pizza Hut_07-09/03</t>
    </r>
    <r>
      <rPr>
        <sz val="10"/>
        <color rgb="FF000000"/>
        <rFont val="Calibri"/>
      </rPr>
      <t xml:space="preserve"> 241231_Pizza Hut_20 cities</t>
    </r>
  </si>
  <si>
    <r>
      <rPr>
        <u/>
        <sz val="10"/>
        <color rgb="FF1155CC"/>
        <rFont val="Calibri"/>
      </rPr>
      <t xml:space="preserve">[VIP]_Gà Rán Texas Chicken_10-13/03
</t>
    </r>
    <r>
      <rPr>
        <sz val="10"/>
        <rFont val="Calibri"/>
      </rPr>
      <t>250102_Gà Rán Texas Chicken_6 cities</t>
    </r>
  </si>
  <si>
    <r>
      <rPr>
        <u/>
        <sz val="10"/>
        <color rgb="FF1155CC"/>
        <rFont val="Calibri"/>
      </rPr>
      <t xml:space="preserve">[VIP]_Gà Rán Texas Chicken_10-13/03
</t>
    </r>
    <r>
      <rPr>
        <sz val="10"/>
        <color rgb="FF000000"/>
        <rFont val="Calibri"/>
      </rPr>
      <t>250102_Gà Rán Texas Chicken_6 cities</t>
    </r>
  </si>
  <si>
    <r>
      <rPr>
        <u/>
        <sz val="10"/>
        <color rgb="FF1155CC"/>
        <rFont val="Calibri"/>
      </rPr>
      <t xml:space="preserve">[VIP]_Gà Rán Texas Chicken_10-13/03
</t>
    </r>
    <r>
      <rPr>
        <sz val="10"/>
        <color rgb="FF000000"/>
        <rFont val="Calibri"/>
      </rPr>
      <t>250102_Gà Rán Texas Chicken_6 cities</t>
    </r>
  </si>
  <si>
    <r>
      <rPr>
        <u/>
        <sz val="10"/>
        <color rgb="FF1155CC"/>
        <rFont val="Calibri"/>
      </rPr>
      <t xml:space="preserve">[SJBP]_Gà Rán KFC_Combo 55k
</t>
    </r>
    <r>
      <rPr>
        <sz val="10"/>
        <color rgb="FF000000"/>
        <rFont val="Calibri"/>
      </rPr>
      <t>241231_Gà Rán KFC_25 cities</t>
    </r>
  </si>
  <si>
    <r>
      <rPr>
        <u/>
        <sz val="10"/>
        <color rgb="FF1155CC"/>
        <rFont val="Calibri"/>
      </rPr>
      <t>[VIP]_Domino's Pizza_14-16/03</t>
    </r>
    <r>
      <rPr>
        <sz val="10"/>
        <color rgb="FF000000"/>
        <rFont val="Calibri"/>
      </rPr>
      <t xml:space="preserve">  250116_Domino pizza_11 cities</t>
    </r>
  </si>
  <si>
    <r>
      <rPr>
        <u/>
        <sz val="10"/>
        <color rgb="FF1155CC"/>
        <rFont val="Calibri"/>
      </rPr>
      <t xml:space="preserve">[SuperVIP]_McDonald's_13-16/03
</t>
    </r>
    <r>
      <rPr>
        <sz val="10"/>
        <color rgb="FF000000"/>
        <rFont val="Calibri"/>
      </rPr>
      <t>240722_McDonald's_4 cities</t>
    </r>
  </si>
  <si>
    <r>
      <rPr>
        <u/>
        <sz val="10"/>
        <color rgb="FF1155CC"/>
        <rFont val="Calibri"/>
      </rPr>
      <t xml:space="preserve">[SJBP]_Gà Rán KFC_Combo 55k
</t>
    </r>
    <r>
      <rPr>
        <sz val="10"/>
        <color rgb="FF000000"/>
        <rFont val="Calibri"/>
      </rPr>
      <t>241231_Gà Rán KFC_25 cities</t>
    </r>
  </si>
  <si>
    <r>
      <rPr>
        <u/>
        <sz val="10"/>
        <color rgb="FF1155CC"/>
        <rFont val="Calibri"/>
      </rPr>
      <t>[JBP]_KATINAT Coffee &amp; Tea House_3 mónBAU</t>
    </r>
    <r>
      <rPr>
        <sz val="10"/>
        <color rgb="FF000000"/>
        <rFont val="Calibri"/>
      </rPr>
      <t xml:space="preserve"> 250119_Katinat Saigon Kafe_11 cities</t>
    </r>
  </si>
  <si>
    <r>
      <rPr>
        <u/>
        <sz val="10"/>
        <color rgb="FF1155CC"/>
        <rFont val="Calibri"/>
      </rPr>
      <t xml:space="preserve">[VIP]_Gà Rán KFC_17-19/03
</t>
    </r>
    <r>
      <rPr>
        <sz val="10"/>
        <color rgb="FF000000"/>
        <rFont val="Calibri"/>
      </rPr>
      <t>241231_Gà Rán KFC_25 cities</t>
    </r>
  </si>
  <si>
    <r>
      <rPr>
        <u/>
        <sz val="10"/>
        <color rgb="FF1155CC"/>
        <rFont val="Calibri"/>
      </rPr>
      <t xml:space="preserve">[VIP]_Gà Rán KFC_17-19/03
</t>
    </r>
    <r>
      <rPr>
        <sz val="10"/>
        <color rgb="FF000000"/>
        <rFont val="Calibri"/>
      </rPr>
      <t>241231_Gà Rán KFC_25 cities</t>
    </r>
  </si>
  <si>
    <r>
      <rPr>
        <u/>
        <sz val="10"/>
        <color rgb="FF1155CC"/>
        <rFont val="Calibri"/>
      </rPr>
      <t xml:space="preserve">[SJBP]_Gà Rán KFC_Combo 55k
</t>
    </r>
    <r>
      <rPr>
        <sz val="10"/>
        <color rgb="FF000000"/>
        <rFont val="Calibri"/>
      </rPr>
      <t>241231_Gà Rán KFC_25 cities</t>
    </r>
  </si>
  <si>
    <r>
      <rPr>
        <u/>
        <sz val="10"/>
        <color rgb="FF1155CC"/>
        <rFont val="Calibri"/>
      </rPr>
      <t>[PNS]_MB JCB Hi ShopeeFood_Mar</t>
    </r>
    <r>
      <rPr>
        <sz val="10"/>
        <color rgb="FF000000"/>
        <rFont val="Calibri"/>
      </rPr>
      <t>_ALL</t>
    </r>
  </si>
  <si>
    <r>
      <rPr>
        <u/>
        <sz val="10"/>
        <color rgb="FF1155CC"/>
        <rFont val="Calibri"/>
      </rPr>
      <t xml:space="preserve">[VIP]_Pizza Hut_21-23/03
</t>
    </r>
    <r>
      <rPr>
        <sz val="10"/>
        <color rgb="FF000000"/>
        <rFont val="Calibri"/>
      </rPr>
      <t>241231_Pizza Hut_20 cities</t>
    </r>
  </si>
  <si>
    <r>
      <rPr>
        <u/>
        <sz val="10"/>
        <color rgb="FF1155CC"/>
        <rFont val="Calibri"/>
      </rPr>
      <t xml:space="preserve">[SuperVIP]_Gà Rán KFC_21-23/03
</t>
    </r>
    <r>
      <rPr>
        <sz val="10"/>
        <color rgb="FF000000"/>
        <rFont val="Calibri"/>
      </rPr>
      <t>241231_Gà Rán KFC_25 cities</t>
    </r>
  </si>
  <si>
    <r>
      <rPr>
        <u/>
        <sz val="10"/>
        <color rgb="FF1155CC"/>
        <rFont val="Calibri"/>
      </rPr>
      <t xml:space="preserve">[SJBP]_Gà Rán Popeyes_BAU
</t>
    </r>
    <r>
      <rPr>
        <sz val="10"/>
        <color rgb="FF000000"/>
        <rFont val="Calibri"/>
      </rPr>
      <t>241231_Gà Rán Popeyes_9 cities</t>
    </r>
  </si>
  <si>
    <r>
      <rPr>
        <u/>
        <sz val="10"/>
        <color rgb="FF1155CC"/>
        <rFont val="Calibri"/>
      </rPr>
      <t xml:space="preserve">[SJBP]_Gà Rán KFC_Combo 55k
</t>
    </r>
    <r>
      <rPr>
        <sz val="10"/>
        <color rgb="FF000000"/>
        <rFont val="Calibri"/>
      </rPr>
      <t>241231_Gà Rán KFC_25 cities</t>
    </r>
  </si>
  <si>
    <r>
      <rPr>
        <u/>
        <sz val="10"/>
        <color rgb="FF1155CC"/>
        <rFont val="Calibri"/>
      </rPr>
      <t>[JBP]_KATINAT Coffee &amp; Tea House_Combo 20%</t>
    </r>
    <r>
      <rPr>
        <sz val="10"/>
        <rFont val="Calibri"/>
      </rPr>
      <t xml:space="preserve"> 250119_Katinat Saigon Kafe_11 cities</t>
    </r>
  </si>
  <si>
    <r>
      <rPr>
        <u/>
        <sz val="10"/>
        <color rgb="FF1155CC"/>
        <rFont val="Calibri"/>
      </rPr>
      <t xml:space="preserve">[SJBP]_Gà Rán KFC_Combo 55k
</t>
    </r>
    <r>
      <rPr>
        <sz val="10"/>
        <color rgb="FF000000"/>
        <rFont val="Calibri"/>
      </rPr>
      <t>241231_Gà Rán KFC_25 cities</t>
    </r>
  </si>
  <si>
    <r>
      <rPr>
        <u/>
        <sz val="10"/>
        <color rgb="FF1155CC"/>
        <rFont val="Calibri"/>
      </rPr>
      <t>[VIP]_Lotteria_27-30/03</t>
    </r>
    <r>
      <rPr>
        <sz val="10"/>
        <rFont val="Calibri"/>
      </rPr>
      <t xml:space="preserve"> 241231_Lotteria DI_27 cities</t>
    </r>
  </si>
  <si>
    <r>
      <rPr>
        <u/>
        <sz val="10"/>
        <color rgb="FF1155CC"/>
        <rFont val="Calibri"/>
      </rPr>
      <t>[SJBP]_Domino's Pizza_BOGO</t>
    </r>
    <r>
      <rPr>
        <sz val="10"/>
        <rFont val="Calibri"/>
      </rPr>
      <t xml:space="preserve">  250116_Domino pizza_11 cities</t>
    </r>
  </si>
  <si>
    <r>
      <rPr>
        <u/>
        <sz val="10"/>
        <color rgb="FF1155CC"/>
        <rFont val="Calibri"/>
      </rPr>
      <t>[SJBP]_Domino's Pizza_BOGO</t>
    </r>
    <r>
      <rPr>
        <sz val="10"/>
        <rFont val="Calibri"/>
      </rPr>
      <t xml:space="preserve">  250116_Domino pizza_11 cities</t>
    </r>
  </si>
  <si>
    <r>
      <rPr>
        <u/>
        <sz val="10"/>
        <color rgb="FF1155CC"/>
        <rFont val="Calibri"/>
      </rPr>
      <t xml:space="preserve">[SJBP]_Gà Rán KFC_Combo 55k
</t>
    </r>
    <r>
      <rPr>
        <sz val="10"/>
        <rFont val="Calibri"/>
      </rPr>
      <t>241231_Gà Rán KFC_25 cities</t>
    </r>
  </si>
  <si>
    <r>
      <rPr>
        <u/>
        <sz val="10"/>
        <color rgb="FF1155CC"/>
        <rFont val="Calibri"/>
      </rPr>
      <t xml:space="preserve">[SJBP]_Gà Rán Popeyes_BAU
</t>
    </r>
    <r>
      <rPr>
        <sz val="10"/>
        <color rgb="FF000000"/>
        <rFont val="Calibri"/>
      </rPr>
      <t>241231_Gà Rán Popeyes_9 cities</t>
    </r>
  </si>
  <si>
    <r>
      <rPr>
        <u/>
        <sz val="10"/>
        <color rgb="FF1155CC"/>
        <rFont val="Calibri"/>
      </rPr>
      <t xml:space="preserve">[SuperVIP]_Gà Rán KFC_03-06/04
</t>
    </r>
    <r>
      <rPr>
        <sz val="10"/>
        <color rgb="FF000000"/>
        <rFont val="Calibri"/>
      </rPr>
      <t>241231_Gà Rán KFC_25 cities</t>
    </r>
  </si>
  <si>
    <r>
      <rPr>
        <u/>
        <sz val="10"/>
        <color rgb="FF1155CC"/>
        <rFont val="Calibri"/>
      </rPr>
      <t xml:space="preserve">[JBP]_Jollibee_spike
</t>
    </r>
    <r>
      <rPr>
        <sz val="10"/>
        <color rgb="FF000000"/>
        <rFont val="Calibri"/>
      </rPr>
      <t>20250306_Jollibee_33 cities</t>
    </r>
  </si>
  <si>
    <r>
      <rPr>
        <u/>
        <sz val="10"/>
        <color rgb="FF1155CC"/>
        <rFont val="Calibri"/>
      </rPr>
      <t xml:space="preserve">[SuperVIP]_Gà Rán KFC_03-06/04
</t>
    </r>
    <r>
      <rPr>
        <sz val="10"/>
        <rFont val="Calibri"/>
      </rPr>
      <t>241231_Gà Rán KFC_25 cities</t>
    </r>
  </si>
  <si>
    <r>
      <rPr>
        <u/>
        <sz val="10"/>
        <color rgb="FF1155CC"/>
        <rFont val="Calibri"/>
      </rPr>
      <t xml:space="preserve">[SuperVIP]_Gà Rán KFC_03-06/04
</t>
    </r>
    <r>
      <rPr>
        <sz val="10"/>
        <color rgb="FF000000"/>
        <rFont val="Calibri"/>
      </rPr>
      <t>241231_Gà Rán KFC_25 cities</t>
    </r>
  </si>
  <si>
    <r>
      <rPr>
        <u/>
        <sz val="10"/>
        <color rgb="FF1155CC"/>
        <rFont val="Calibri"/>
      </rPr>
      <t xml:space="preserve">[SJBP]_Cơm Thố Anh Nguyễn_BAU
</t>
    </r>
    <r>
      <rPr>
        <sz val="10"/>
        <rFont val="Calibri"/>
      </rPr>
      <t>250803_Cơm Thố Anh Nguyễn_12 cities</t>
    </r>
  </si>
  <si>
    <r>
      <rPr>
        <u/>
        <sz val="10"/>
        <color rgb="FF1155CC"/>
        <rFont val="Calibri"/>
      </rPr>
      <t xml:space="preserve">[SJBP]_McDonald's_73K
</t>
    </r>
    <r>
      <rPr>
        <sz val="10"/>
        <color rgb="FF000000"/>
        <rFont val="Calibri"/>
      </rPr>
      <t>240722_McDonald's_4 cities</t>
    </r>
  </si>
  <si>
    <r>
      <rPr>
        <u/>
        <sz val="10"/>
        <color rgb="FF1155CC"/>
        <rFont val="Calibri"/>
      </rPr>
      <t xml:space="preserve">[VIP]_Cơm Thố Anh Nguyễn_09-13/04
</t>
    </r>
    <r>
      <rPr>
        <sz val="10"/>
        <rFont val="Calibri"/>
      </rPr>
      <t>250803_Cơm Thố Anh Nguyễn_12 cities</t>
    </r>
  </si>
  <si>
    <r>
      <rPr>
        <u/>
        <sz val="10"/>
        <color rgb="FF1155CC"/>
        <rFont val="Calibri"/>
      </rPr>
      <t xml:space="preserve">[VIP]_Cơm Thố Anh Nguyễn_09-13/04
</t>
    </r>
    <r>
      <rPr>
        <sz val="10"/>
        <rFont val="Calibri"/>
      </rPr>
      <t>250803_Cơm Thố Anh Nguyễn_12 cities</t>
    </r>
  </si>
  <si>
    <r>
      <rPr>
        <u/>
        <sz val="10"/>
        <color rgb="FF1155CC"/>
        <rFont val="Calibri"/>
      </rPr>
      <t xml:space="preserve">[SuperVIP]_Gà Rán Popeyes_10-13/04
</t>
    </r>
    <r>
      <rPr>
        <sz val="10"/>
        <color rgb="FF000000"/>
        <rFont val="Calibri"/>
      </rPr>
      <t>241231_Gà Rán Popeyes_9 cities</t>
    </r>
  </si>
  <si>
    <r>
      <rPr>
        <sz val="10"/>
        <rFont val="Calibri"/>
      </rPr>
      <t xml:space="preserve"> </t>
    </r>
    <r>
      <rPr>
        <u/>
        <sz val="10"/>
        <color rgb="FF1155CC"/>
        <rFont val="Calibri"/>
      </rPr>
      <t xml:space="preserve">[SJBP]_Domino's Pizza_1K
</t>
    </r>
    <r>
      <rPr>
        <sz val="10"/>
        <rFont val="Calibri"/>
      </rPr>
      <t>250116_Domino pizza_11 cities</t>
    </r>
  </si>
  <si>
    <r>
      <rPr>
        <u/>
        <sz val="10"/>
        <color rgb="FF1155CC"/>
        <rFont val="Calibri"/>
      </rPr>
      <t xml:space="preserve">[SuperVIP]_Gà Rán Popeyes_10-13/04
</t>
    </r>
    <r>
      <rPr>
        <sz val="10"/>
        <color rgb="FF000000"/>
        <rFont val="Calibri"/>
      </rPr>
      <t>241231_Gà Rán Popeyes_9 cities</t>
    </r>
  </si>
  <si>
    <r>
      <rPr>
        <u/>
        <sz val="10"/>
        <color rgb="FF1155CC"/>
        <rFont val="Calibri"/>
      </rPr>
      <t xml:space="preserve">[SuperVIP]_Gà Rán KFC_15-17/04
</t>
    </r>
    <r>
      <rPr>
        <sz val="10"/>
        <color rgb="FF000000"/>
        <rFont val="Calibri"/>
      </rPr>
      <t>241231_Gà Rán KFC_25 cities</t>
    </r>
  </si>
  <si>
    <r>
      <rPr>
        <u/>
        <sz val="10"/>
        <color rgb="FF1155CC"/>
        <rFont val="Calibri"/>
      </rPr>
      <t xml:space="preserve">[SuperVIP]_Gà Rán KFC_15-17/04
</t>
    </r>
    <r>
      <rPr>
        <sz val="10"/>
        <color rgb="FF000000"/>
        <rFont val="Calibri"/>
      </rPr>
      <t>241231_Gà Rán KFC_25 cities</t>
    </r>
  </si>
  <si>
    <r>
      <rPr>
        <u/>
        <sz val="10"/>
        <color rgb="FF1155CC"/>
        <rFont val="Calibri"/>
      </rPr>
      <t xml:space="preserve">[SuperVIP]_Gà Rán KFC_15-17/04
</t>
    </r>
    <r>
      <rPr>
        <sz val="10"/>
        <color rgb="FF000000"/>
        <rFont val="Calibri"/>
      </rPr>
      <t>241231_Gà Rán KFC_25 cities</t>
    </r>
  </si>
  <si>
    <r>
      <rPr>
        <u/>
        <sz val="10"/>
        <color rgb="FF1155CC"/>
        <rFont val="Calibri"/>
      </rPr>
      <t xml:space="preserve">[VIP]_Gà Rán Popeyes_18-20/04
</t>
    </r>
    <r>
      <rPr>
        <sz val="10"/>
        <color rgb="FF000000"/>
        <rFont val="Calibri"/>
      </rPr>
      <t>241231_Gà Rán Popeyes_9 cities</t>
    </r>
  </si>
  <si>
    <r>
      <rPr>
        <u/>
        <sz val="10"/>
        <color rgb="FF1155CC"/>
        <rFont val="Calibri"/>
      </rPr>
      <t xml:space="preserve">[VIP]_Gà Rán Popeyes_18-20/04
</t>
    </r>
    <r>
      <rPr>
        <sz val="10"/>
        <color rgb="FF000000"/>
        <rFont val="Calibri"/>
      </rPr>
      <t>241231_Gà Rán Popeyes_9 cities</t>
    </r>
  </si>
  <si>
    <r>
      <rPr>
        <u/>
        <sz val="10"/>
        <color rgb="FF1155CC"/>
        <rFont val="Calibri"/>
      </rPr>
      <t xml:space="preserve">[VIP]_Pizza Hut_18-20/04
</t>
    </r>
    <r>
      <rPr>
        <u/>
        <sz val="10"/>
        <color rgb="FF000000"/>
        <rFont val="Calibri"/>
      </rPr>
      <t>241231_Pizza Hut_20 cities</t>
    </r>
  </si>
  <si>
    <r>
      <rPr>
        <u/>
        <sz val="10"/>
        <color rgb="FF1155CC"/>
        <rFont val="Calibri"/>
      </rPr>
      <t>[SuperVIP]_The Coffee House_21-23.4</t>
    </r>
    <r>
      <rPr>
        <sz val="10"/>
        <color rgb="FF000000"/>
        <rFont val="Calibri"/>
      </rPr>
      <t xml:space="preserve"> 241231_The Coffee House_7 cities</t>
    </r>
  </si>
  <si>
    <r>
      <rPr>
        <u/>
        <sz val="10"/>
        <color rgb="FF1155CC"/>
        <rFont val="Calibri"/>
      </rPr>
      <t xml:space="preserve">[VIP]_Gà Rán Texas Chicken_21-24/04
</t>
    </r>
    <r>
      <rPr>
        <sz val="10"/>
        <color rgb="FF000000"/>
        <rFont val="Calibri"/>
      </rPr>
      <t>250102_Gà Rán Texas Chicken_6 cities</t>
    </r>
  </si>
  <si>
    <r>
      <rPr>
        <u/>
        <sz val="10"/>
        <color rgb="FF1155CC"/>
        <rFont val="Calibri"/>
      </rPr>
      <t>[SuperVIP]_The Coffee House_21-23.4</t>
    </r>
    <r>
      <rPr>
        <sz val="10"/>
        <color rgb="FF000000"/>
        <rFont val="Calibri"/>
      </rPr>
      <t xml:space="preserve"> 241231_The Coffee House_7 cities</t>
    </r>
  </si>
  <si>
    <r>
      <rPr>
        <u/>
        <sz val="10"/>
        <color rgb="FF1155CC"/>
        <rFont val="Calibri"/>
      </rPr>
      <t xml:space="preserve">[SJBP]_Cơm Thố Anh Nguyễn_BAU
</t>
    </r>
    <r>
      <rPr>
        <sz val="10"/>
        <color rgb="FF000000"/>
        <rFont val="Calibri"/>
      </rPr>
      <t>241231_Cơm Thố Anh Nguyễn_10 cities</t>
    </r>
  </si>
  <si>
    <r>
      <rPr>
        <u/>
        <sz val="10"/>
        <color rgb="FF1155CC"/>
        <rFont val="Calibri"/>
      </rPr>
      <t xml:space="preserve">[SJBP]_Cơm Thố Anh Nguyễn_BAU
</t>
    </r>
    <r>
      <rPr>
        <sz val="10"/>
        <color rgb="FF000000"/>
        <rFont val="Calibri"/>
      </rPr>
      <t>241231_Cơm Thố Anh Nguyễn_10 cities</t>
    </r>
  </si>
  <si>
    <r>
      <rPr>
        <u/>
        <sz val="10"/>
        <color rgb="FF1155CC"/>
        <rFont val="Calibri"/>
      </rPr>
      <t xml:space="preserve">[SuperVIP]_McDonald's_25-27/04
</t>
    </r>
    <r>
      <rPr>
        <sz val="10"/>
        <rFont val="Calibri"/>
      </rPr>
      <t>240722_McDonald's_4 cities
[S</t>
    </r>
    <r>
      <rPr>
        <u/>
        <sz val="10"/>
        <color rgb="FF1155CC"/>
        <rFont val="Calibri"/>
      </rPr>
      <t xml:space="preserve">JBP]_Gà Rán </t>
    </r>
    <r>
      <rPr>
        <sz val="10"/>
        <rFont val="Calibri"/>
      </rPr>
      <t>KFC_129k
241231_Gà Rán KFC_25 cities trừ tỉnh BH, BD, KH, HP</t>
    </r>
  </si>
  <si>
    <r>
      <rPr>
        <u/>
        <sz val="10"/>
        <color rgb="FF1155CC"/>
        <rFont val="Calibri"/>
      </rPr>
      <t xml:space="preserve">[SuperVIP]_McDonald's_25-27/04
</t>
    </r>
    <r>
      <rPr>
        <sz val="10"/>
        <rFont val="Calibri"/>
      </rPr>
      <t>240722_McDonald's_4 cities
[S</t>
    </r>
    <r>
      <rPr>
        <u/>
        <sz val="10"/>
        <color rgb="FF1155CC"/>
        <rFont val="Calibri"/>
      </rPr>
      <t xml:space="preserve">JBP]_Gà Rán </t>
    </r>
    <r>
      <rPr>
        <sz val="10"/>
        <rFont val="Calibri"/>
      </rPr>
      <t>KFC_129k
241231_Gà Rán KFC_25 cities trừ tỉnh BH, BD, KH, HP</t>
    </r>
  </si>
  <si>
    <r>
      <rPr>
        <u/>
        <sz val="10"/>
        <color rgb="FF1155CC"/>
        <rFont val="Calibri"/>
      </rPr>
      <t xml:space="preserve">[SuperVIP]_Lotteria DI_28-30/04
</t>
    </r>
    <r>
      <rPr>
        <sz val="10"/>
        <color rgb="FF000000"/>
        <rFont val="Calibri"/>
      </rPr>
      <t>241231_Lotteria DI_27 cities</t>
    </r>
  </si>
  <si>
    <r>
      <rPr>
        <u/>
        <sz val="10"/>
        <color rgb="FF1155CC"/>
        <rFont val="Calibri"/>
      </rPr>
      <t xml:space="preserve">[SuperVIP]_Pizza Hut_28-30/04
</t>
    </r>
    <r>
      <rPr>
        <sz val="10"/>
        <color rgb="FF000000"/>
        <rFont val="Calibri"/>
      </rPr>
      <t>241231_Pizza Hut_20 cities</t>
    </r>
  </si>
  <si>
    <r>
      <rPr>
        <u/>
        <sz val="10"/>
        <color rgb="FF1155CC"/>
        <rFont val="Calibri"/>
      </rPr>
      <t xml:space="preserve">[SuperVIP]_Pizza Hut_28-30/04
</t>
    </r>
    <r>
      <rPr>
        <sz val="10"/>
        <color rgb="FF000000"/>
        <rFont val="Calibri"/>
      </rPr>
      <t>241231_Pizza Hut_20 cities</t>
    </r>
  </si>
  <si>
    <r>
      <rPr>
        <u/>
        <sz val="10"/>
        <color rgb="FF1155CC"/>
        <rFont val="Calibri"/>
      </rPr>
      <t xml:space="preserve">[SJBP]_Gà Rán Popeyes_BOGO May
</t>
    </r>
    <r>
      <rPr>
        <sz val="10"/>
        <color rgb="FF000000"/>
        <rFont val="Calibri"/>
      </rPr>
      <t>241231_Gà Rán Popeyes_9 cities</t>
    </r>
  </si>
  <si>
    <r>
      <rPr>
        <u/>
        <sz val="10"/>
        <color rgb="FF1155CC"/>
        <rFont val="Calibri"/>
      </rPr>
      <t xml:space="preserve">[VIP]_Domino's Pizza_02-04/05
</t>
    </r>
    <r>
      <rPr>
        <sz val="10"/>
        <color rgb="FF000000"/>
        <rFont val="Calibri"/>
      </rPr>
      <t xml:space="preserve"> 250116_Domino pizza_11 cities</t>
    </r>
  </si>
  <si>
    <r>
      <rPr>
        <u/>
        <sz val="10"/>
        <color rgb="FF1155CC"/>
        <rFont val="Calibri"/>
      </rPr>
      <t xml:space="preserve">[VIP]_Domino's Pizza_02-04/05
</t>
    </r>
    <r>
      <rPr>
        <sz val="10"/>
        <color rgb="FF000000"/>
        <rFont val="Calibri"/>
      </rPr>
      <t xml:space="preserve"> 250116_Domino pizza_11 cities</t>
    </r>
  </si>
  <si>
    <r>
      <rPr>
        <u/>
        <sz val="10"/>
        <color rgb="FF1155CC"/>
        <rFont val="Calibri"/>
      </rPr>
      <t xml:space="preserve">[SuperVIP]_Gà Rán KFC_01-04/05
</t>
    </r>
    <r>
      <rPr>
        <sz val="10"/>
        <color rgb="FF000000"/>
        <rFont val="Calibri"/>
      </rPr>
      <t>241231_Gà Rán KFC_25 cities</t>
    </r>
  </si>
  <si>
    <r>
      <rPr>
        <u/>
        <sz val="10"/>
        <color rgb="FF1155CC"/>
        <rFont val="Calibri"/>
      </rPr>
      <t xml:space="preserve"> [JBP]_Jollibee_spike</t>
    </r>
    <r>
      <rPr>
        <sz val="10"/>
        <color rgb="FF000000"/>
        <rFont val="Calibri"/>
      </rPr>
      <t xml:space="preserve"> 20250306_Jollibee_33 cities</t>
    </r>
  </si>
  <si>
    <r>
      <rPr>
        <u/>
        <sz val="10"/>
        <color rgb="FF1155CC"/>
        <rFont val="Calibri"/>
      </rPr>
      <t xml:space="preserve">[VIP]_Gà Rán Texas Chicken_05-08/05
</t>
    </r>
    <r>
      <rPr>
        <sz val="10"/>
        <color rgb="FF000000"/>
        <rFont val="Calibri"/>
      </rPr>
      <t>250102_Gà Rán Texas Chicken_6 cities</t>
    </r>
  </si>
  <si>
    <r>
      <rPr>
        <u/>
        <sz val="10"/>
        <color rgb="FF1155CC"/>
        <rFont val="Calibri"/>
      </rPr>
      <t xml:space="preserve">[VIP]_Gà Rán Texas Chicken_05-08/05
</t>
    </r>
    <r>
      <rPr>
        <sz val="10"/>
        <color rgb="FF000000"/>
        <rFont val="Calibri"/>
      </rPr>
      <t>250102_Gà Rán Texas Chicken_6 cities</t>
    </r>
  </si>
  <si>
    <r>
      <rPr>
        <u/>
        <sz val="10"/>
        <color rgb="FF1155CC"/>
        <rFont val="Calibri"/>
      </rPr>
      <t>[SuperVIP]_The Coffee House_6-8.5</t>
    </r>
    <r>
      <rPr>
        <sz val="10"/>
        <color rgb="FF000000"/>
        <rFont val="Calibri"/>
      </rPr>
      <t xml:space="preserve"> 241231_The Coffee House_7 cities</t>
    </r>
  </si>
  <si>
    <r>
      <rPr>
        <u/>
        <sz val="10"/>
        <color rgb="FF1155CC"/>
        <rFont val="Calibri"/>
      </rPr>
      <t xml:space="preserve">[SuperVIP]_Gà Rán Popeyes_08-11/05
</t>
    </r>
    <r>
      <rPr>
        <sz val="10"/>
        <color rgb="FF000000"/>
        <rFont val="Calibri"/>
      </rPr>
      <t>241231_Gà Rán Popeyes_9 cities</t>
    </r>
  </si>
  <si>
    <t>[SJBP]_McDonald's_BAU 99k</t>
  </si>
  <si>
    <r>
      <rPr>
        <u/>
        <sz val="10"/>
        <color rgb="FF1155CC"/>
        <rFont val="Calibri"/>
      </rPr>
      <t xml:space="preserve">[SuperVIP]_Lotteria_12-15/05
</t>
    </r>
    <r>
      <rPr>
        <sz val="10"/>
        <rFont val="Calibri"/>
      </rPr>
      <t>250424_Lotteria DI_32 cities</t>
    </r>
  </si>
  <si>
    <r>
      <rPr>
        <u/>
        <sz val="10"/>
        <color rgb="FF1155CC"/>
        <rFont val="Calibri"/>
      </rPr>
      <t>[PNS]_BIDV_May.CREDIT</t>
    </r>
    <r>
      <rPr>
        <sz val="10"/>
        <color rgb="FF000000"/>
        <rFont val="Calibri"/>
      </rPr>
      <t>_ALL</t>
    </r>
  </si>
  <si>
    <r>
      <rPr>
        <u/>
        <sz val="10"/>
        <color rgb="FF1155CC"/>
        <rFont val="Calibri"/>
      </rPr>
      <t xml:space="preserve">[SJBP]_Gà Rán Popeyes_BOGO May
</t>
    </r>
    <r>
      <rPr>
        <sz val="10"/>
        <color rgb="FF000000"/>
        <rFont val="Calibri"/>
      </rPr>
      <t>241231_Gà Rán Popeyes_9 cities</t>
    </r>
  </si>
  <si>
    <r>
      <rPr>
        <u/>
        <sz val="10"/>
        <color rgb="FF1155CC"/>
        <rFont val="Calibri"/>
      </rPr>
      <t xml:space="preserve">[SJBP]_Gà Rán Popeyes_combo 79k
</t>
    </r>
    <r>
      <rPr>
        <sz val="10"/>
        <color rgb="FF000000"/>
        <rFont val="Calibri"/>
      </rPr>
      <t>241231_Gà Rán Popeyes_9 cities</t>
    </r>
  </si>
  <si>
    <r>
      <rPr>
        <u/>
        <sz val="10"/>
        <color rgb="FF1155CC"/>
        <rFont val="Calibri"/>
      </rPr>
      <t>[SJBP]__Brand 50%</t>
    </r>
    <r>
      <rPr>
        <sz val="10"/>
        <rFont val="Calibri"/>
      </rPr>
      <t xml:space="preserve"> 241231_All OTH 2025_36 cities</t>
    </r>
  </si>
  <si>
    <r>
      <rPr>
        <u/>
        <sz val="10"/>
        <color rgb="FF1155CC"/>
        <rFont val="Calibri"/>
      </rPr>
      <t xml:space="preserve">[SJBP]_Gà Rán Popeyes_BOGO May
</t>
    </r>
    <r>
      <rPr>
        <sz val="10"/>
        <color rgb="FF000000"/>
        <rFont val="Calibri"/>
      </rPr>
      <t>241231_Gà Rán Popeyes_9 cities</t>
    </r>
  </si>
  <si>
    <r>
      <rPr>
        <u/>
        <sz val="10"/>
        <color rgb="FF1155CC"/>
        <rFont val="Calibri"/>
      </rPr>
      <t xml:space="preserve">[SJBP]_Gà Rán Popeyes_BOGO May
</t>
    </r>
    <r>
      <rPr>
        <sz val="10"/>
        <rFont val="Calibri"/>
      </rPr>
      <t>241231_Gà Rán Popeyes_9 cities</t>
    </r>
  </si>
  <si>
    <r>
      <rPr>
        <u/>
        <sz val="10"/>
        <color rgb="FF1155CC"/>
        <rFont val="Calibri"/>
      </rPr>
      <t>[SJBP]__Brand 50%</t>
    </r>
    <r>
      <rPr>
        <sz val="10"/>
        <rFont val="Calibri"/>
      </rPr>
      <t xml:space="preserve"> 241231_All OTH 2025_36 cities</t>
    </r>
  </si>
  <si>
    <r>
      <rPr>
        <u/>
        <sz val="10"/>
        <color rgb="FF1155CC"/>
        <rFont val="Calibri"/>
      </rPr>
      <t xml:space="preserve">[SJBP]_Gà Rán Popeyes_combo 79k
</t>
    </r>
    <r>
      <rPr>
        <sz val="10"/>
        <color rgb="FF000000"/>
        <rFont val="Calibri"/>
      </rPr>
      <t>241231_Gà Rán Popeyes_9 cities</t>
    </r>
  </si>
  <si>
    <r>
      <rPr>
        <u/>
        <sz val="10"/>
        <color rgb="FF1155CC"/>
        <rFont val="Calibri"/>
      </rPr>
      <t xml:space="preserve">[SuperVIP]_McDonald's_29/05 -01/06 </t>
    </r>
    <r>
      <rPr>
        <sz val="10"/>
        <rFont val="Calibri"/>
      </rPr>
      <t>250416_McDonald's_5 cities</t>
    </r>
  </si>
  <si>
    <r>
      <rPr>
        <u/>
        <sz val="10"/>
        <color rgb="FF1155CC"/>
        <rFont val="Calibri"/>
      </rPr>
      <t xml:space="preserve">[SJBP]_Gà Rán Popeyes_BOGO May
</t>
    </r>
    <r>
      <rPr>
        <sz val="10"/>
        <color rgb="FF000000"/>
        <rFont val="Calibri"/>
      </rPr>
      <t>241231_Gà Rán Popeyes_9 cities</t>
    </r>
  </si>
  <si>
    <r>
      <rPr>
        <u/>
        <sz val="10"/>
        <color rgb="FF1155CC"/>
        <rFont val="Calibri"/>
      </rPr>
      <t xml:space="preserve">[SJBP]_Gà Rán Popeyes_BOGO May
</t>
    </r>
    <r>
      <rPr>
        <sz val="10"/>
        <color rgb="FF000000"/>
        <rFont val="Calibri"/>
      </rPr>
      <t>241231_Gà Rán Popeyes_9 cities</t>
    </r>
  </si>
  <si>
    <r>
      <rPr>
        <u/>
        <sz val="10"/>
        <color rgb="FF1155CC"/>
        <rFont val="Calibri"/>
      </rPr>
      <t xml:space="preserve">[SJBP]_Domino's Pizza_1K
</t>
    </r>
    <r>
      <rPr>
        <sz val="10"/>
        <color rgb="FF000000"/>
        <rFont val="Calibri"/>
      </rPr>
      <t>250116_Domino pizza_11 cities</t>
    </r>
  </si>
  <si>
    <r>
      <rPr>
        <u/>
        <sz val="10"/>
        <color rgb="FF1155CC"/>
        <rFont val="Calibri"/>
      </rPr>
      <t xml:space="preserve">[SJBP]_McDonald's_2T2 109k
</t>
    </r>
    <r>
      <rPr>
        <sz val="10"/>
        <color rgb="FF000000"/>
        <rFont val="Calibri"/>
      </rPr>
      <t>250416_McDonald's_5 cities</t>
    </r>
  </si>
  <si>
    <r>
      <rPr>
        <u/>
        <sz val="10"/>
        <color rgb="FF1155CC"/>
        <rFont val="Calibri"/>
      </rPr>
      <t xml:space="preserve">[VIP]_Domino's Pizza_06-08/06
</t>
    </r>
    <r>
      <rPr>
        <sz val="10"/>
        <color rgb="FF000000"/>
        <rFont val="Calibri"/>
      </rPr>
      <t>250116_Domino pizza_11 cities</t>
    </r>
  </si>
  <si>
    <r>
      <rPr>
        <u/>
        <sz val="10"/>
        <color rgb="FF1155CC"/>
        <rFont val="Calibri"/>
      </rPr>
      <t xml:space="preserve">[VIP]_Domino's Pizza_06-08/06
</t>
    </r>
    <r>
      <rPr>
        <sz val="10"/>
        <color rgb="FF000000"/>
        <rFont val="Calibri"/>
      </rPr>
      <t>250116_Domino pizza_11 cities</t>
    </r>
  </si>
  <si>
    <r>
      <rPr>
        <u/>
        <sz val="10"/>
        <color rgb="FF1155CC"/>
        <rFont val="Calibri"/>
      </rPr>
      <t>[VIP]_Gà Rán Texas Chicken_09-12/06</t>
    </r>
    <r>
      <rPr>
        <sz val="10"/>
        <color rgb="FF000000"/>
        <rFont val="Calibri"/>
      </rPr>
      <t>250102_Gà Rán Texas Chicken_6 cities</t>
    </r>
  </si>
  <si>
    <r>
      <rPr>
        <u/>
        <sz val="10"/>
        <color rgb="FF1155CC"/>
        <rFont val="Calibri"/>
      </rPr>
      <t>[VIP]_Gà Rán Texas Chicken_09-12/06</t>
    </r>
    <r>
      <rPr>
        <sz val="10"/>
        <color rgb="FF000000"/>
        <rFont val="Calibri"/>
      </rPr>
      <t>250102_Gà Rán Texas Chicken_6 cities</t>
    </r>
  </si>
  <si>
    <r>
      <rPr>
        <u/>
        <sz val="10"/>
        <color rgb="FF1155CC"/>
        <rFont val="Calibri"/>
      </rPr>
      <t xml:space="preserve">[SJBP]_McDonald's_BAU
</t>
    </r>
    <r>
      <rPr>
        <sz val="10"/>
        <color rgb="FF000000"/>
        <rFont val="Calibri"/>
      </rPr>
      <t>250416_McDonald's_5 cities</t>
    </r>
  </si>
  <si>
    <r>
      <rPr>
        <u/>
        <sz val="10"/>
        <color rgb="FF1155CC"/>
        <rFont val="Calibri"/>
      </rPr>
      <t>[PNS]_Cashlessweek_Jun</t>
    </r>
    <r>
      <rPr>
        <sz val="10"/>
        <color rgb="FF000000"/>
        <rFont val="Calibri"/>
      </rPr>
      <t>_ALL</t>
    </r>
  </si>
  <si>
    <t>[SuperVIP]_Pizza Hut_20-22/06</t>
  </si>
  <si>
    <r>
      <rPr>
        <u/>
        <sz val="10"/>
        <color rgb="FF1155CC"/>
        <rFont val="Calibri"/>
      </rPr>
      <t>[JBP]_KATINAT Coffee &amp; Tea House_Ads 1K</t>
    </r>
    <r>
      <rPr>
        <sz val="10"/>
        <rFont val="Calibri"/>
      </rPr>
      <t xml:space="preserve"> 250119_Katinat Saigon Kafe_11 cities</t>
    </r>
  </si>
  <si>
    <r>
      <rPr>
        <u/>
        <sz val="10"/>
        <color rgb="FF1155CC"/>
        <rFont val="Calibri"/>
      </rPr>
      <t>[SJBP]__Brand 50%</t>
    </r>
    <r>
      <rPr>
        <sz val="10"/>
        <rFont val="Calibri"/>
      </rPr>
      <t xml:space="preserve"> 241231_All OTH 2025_36 cities</t>
    </r>
  </si>
  <si>
    <r>
      <rPr>
        <u/>
        <sz val="10"/>
        <color rgb="FF1155CC"/>
        <rFont val="Calibri"/>
      </rPr>
      <t>[VIP]_Trà Sữa May Cha_27-29Jun</t>
    </r>
    <r>
      <rPr>
        <sz val="10"/>
        <color rgb="FF000000"/>
        <rFont val="Calibri"/>
      </rPr>
      <t xml:space="preserve"> 250102_Trà Sữa May Cha_7 cities</t>
    </r>
  </si>
  <si>
    <r>
      <rPr>
        <u/>
        <sz val="10"/>
        <color rgb="FF1155CC"/>
        <rFont val="Calibri"/>
      </rPr>
      <t>[SJBP]__Brand 50%</t>
    </r>
    <r>
      <rPr>
        <sz val="10"/>
        <rFont val="Calibri"/>
      </rPr>
      <t xml:space="preserve"> 241231_All OTH 2025_36 cities</t>
    </r>
  </si>
  <si>
    <r>
      <rPr>
        <u/>
        <sz val="10"/>
        <color rgb="FF1155CC"/>
        <rFont val="Calibri"/>
      </rPr>
      <t xml:space="preserve">[SuperVIP]_Gà Rán KFC_27-29/06
</t>
    </r>
    <r>
      <rPr>
        <sz val="10"/>
        <color rgb="FF000000"/>
        <rFont val="Calibri"/>
      </rPr>
      <t>241231_Gà Rán KFC_25 cities</t>
    </r>
  </si>
  <si>
    <r>
      <rPr>
        <u/>
        <sz val="10"/>
        <color rgb="FF1155CC"/>
        <rFont val="Calibri"/>
      </rPr>
      <t xml:space="preserve">[SJBP]_Gà Rán Popeyes_BOGO
</t>
    </r>
    <r>
      <rPr>
        <sz val="10"/>
        <color rgb="FF000000"/>
        <rFont val="Calibri"/>
      </rPr>
      <t>241231_Gà Rán Popeyes_9 cities</t>
    </r>
  </si>
  <si>
    <r>
      <rPr>
        <u/>
        <sz val="10"/>
        <color rgb="FF1155CC"/>
        <rFont val="Calibri"/>
      </rPr>
      <t>[SJBP]_McDonald's_2T2</t>
    </r>
    <r>
      <rPr>
        <sz val="10"/>
        <color rgb="FF000000"/>
        <rFont val="Calibri"/>
      </rPr>
      <t xml:space="preserve"> 250416_McDonald's_5 cities</t>
    </r>
  </si>
  <si>
    <r>
      <rPr>
        <u/>
        <sz val="10"/>
        <color rgb="FF1155CC"/>
        <rFont val="Calibri"/>
      </rPr>
      <t>[Alacarte]_Trà Sữa May Cha_Jul</t>
    </r>
    <r>
      <rPr>
        <sz val="10"/>
        <color rgb="FF000000"/>
        <rFont val="Calibri"/>
      </rPr>
      <t xml:space="preserve"> 250102_Trà Sữa May Cha_7 cities</t>
    </r>
  </si>
  <si>
    <r>
      <rPr>
        <u/>
        <sz val="10"/>
        <color rgb="FF1155CC"/>
        <rFont val="Calibri"/>
      </rPr>
      <t>[SuperVIP]_Highlands Coffee_7-11.7</t>
    </r>
    <r>
      <rPr>
        <sz val="10"/>
        <color rgb="FF000000"/>
        <rFont val="Calibri"/>
      </rPr>
      <t xml:space="preserve"> 241231_Highlands Coffee_36 cities</t>
    </r>
  </si>
  <si>
    <r>
      <rPr>
        <u/>
        <sz val="10"/>
        <color rgb="FF1155CC"/>
        <rFont val="Calibri"/>
      </rPr>
      <t>[JBP]_KATINAT Coffee &amp; Tea House_BAU Hibi</t>
    </r>
    <r>
      <rPr>
        <sz val="10"/>
        <color rgb="FF000000"/>
        <rFont val="Calibri"/>
      </rPr>
      <t xml:space="preserve"> 250119_Katinat Saigon Kafe_11 cities</t>
    </r>
  </si>
  <si>
    <r>
      <rPr>
        <u/>
        <sz val="10"/>
        <color rgb="FF1155CC"/>
        <rFont val="Calibri"/>
      </rPr>
      <t>[VIP]_Domino's Pizza_11-13/07</t>
    </r>
    <r>
      <rPr>
        <sz val="10"/>
        <color rgb="FF000000"/>
        <rFont val="Calibri"/>
      </rPr>
      <t xml:space="preserve"> 250116_Domino pizza_11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</si>
  <si>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</si>
  <si>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</si>
  <si>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[VIP]_Lotteria DI_14-17/07</t>
    </r>
    <r>
      <rPr>
        <sz val="10"/>
        <rFont val="Calibri"/>
      </rPr>
      <t xml:space="preserve">  250424_Lotteria DI_32 cities</t>
    </r>
  </si>
  <si>
    <r>
      <rPr>
        <u/>
        <sz val="10"/>
        <color rgb="FF1155CC"/>
        <rFont val="Calibri"/>
      </rPr>
      <t>[VIP]_Lotteria DI_14-17/07</t>
    </r>
    <r>
      <rPr>
        <sz val="10"/>
        <color rgb="FF000000"/>
        <rFont val="Calibri"/>
      </rPr>
      <t xml:space="preserve"> 250424_Lotteria DI_32 cities</t>
    </r>
  </si>
  <si>
    <r>
      <rPr>
        <u/>
        <sz val="10"/>
        <color rgb="FF1155CC"/>
        <rFont val="Calibri"/>
      </rPr>
      <t>[JBP]_KATINAT Coffee &amp; Tea House_BAU Hibi</t>
    </r>
    <r>
      <rPr>
        <sz val="10"/>
        <color rgb="FF000000"/>
        <rFont val="Calibri"/>
      </rPr>
      <t xml:space="preserve"> 250119_Katinat Saigon Kafe_11 cities</t>
    </r>
  </si>
  <si>
    <r>
      <rPr>
        <u/>
        <sz val="10"/>
        <color rgb="FF1155CC"/>
        <rFont val="Calibri"/>
      </rPr>
      <t>[SuperVIP]_Pizza Hut_18-20/07</t>
    </r>
    <r>
      <rPr>
        <sz val="10"/>
        <color rgb="FF000000"/>
        <rFont val="Calibri"/>
      </rPr>
      <t xml:space="preserve"> 241231_Pizza Hut_20 cities</t>
    </r>
  </si>
  <si>
    <r>
      <rPr>
        <u/>
        <sz val="10"/>
        <color rgb="FF1155CC"/>
        <rFont val="Calibri"/>
      </rPr>
      <t>[SuperVIP]_Pizza Hut_18-20/07</t>
    </r>
    <r>
      <rPr>
        <sz val="10"/>
        <color rgb="FF000000"/>
        <rFont val="Calibri"/>
      </rPr>
      <t xml:space="preserve"> 241231_Pizza Hut_20 cities</t>
    </r>
  </si>
  <si>
    <r>
      <rPr>
        <u/>
        <sz val="10"/>
        <color rgb="FF1155CC"/>
        <rFont val="Calibri"/>
      </rPr>
      <t>[VIP]_Gà Rán Texas Chicken_21-24/07</t>
    </r>
    <r>
      <rPr>
        <sz val="10"/>
        <color rgb="FF000000"/>
        <rFont val="Calibri"/>
      </rPr>
      <t xml:space="preserve"> 250102_Gà Rán Texas Chicken_6 cities</t>
    </r>
  </si>
  <si>
    <r>
      <rPr>
        <u/>
        <sz val="10"/>
        <color rgb="FF1155CC"/>
        <rFont val="Calibri"/>
      </rPr>
      <t>[VIP]_Gà Rán Texas Chicken_21-24/07</t>
    </r>
    <r>
      <rPr>
        <sz val="10"/>
        <color rgb="FF000000"/>
        <rFont val="Calibri"/>
      </rPr>
      <t xml:space="preserve"> 250102_Gà Rán Texas Chicken_6 cities</t>
    </r>
  </si>
  <si>
    <r>
      <rPr>
        <u/>
        <sz val="10"/>
        <color rgb="FF1155CC"/>
        <rFont val="Calibri"/>
      </rPr>
      <t xml:space="preserve">[SJBP]_Gà Rán Popeyes_BOGO
</t>
    </r>
    <r>
      <rPr>
        <sz val="10"/>
        <rFont val="Calibri"/>
      </rPr>
      <t>241231_Gà Rán Popeyes_9 cities</t>
    </r>
  </si>
  <si>
    <r>
      <rPr>
        <u/>
        <sz val="10"/>
        <color rgb="FF1155CC"/>
        <rFont val="Calibri"/>
      </rPr>
      <t>[VIP]_Domino's Pizza_25-27/07</t>
    </r>
    <r>
      <rPr>
        <sz val="10"/>
        <color rgb="FF000000"/>
        <rFont val="Calibri"/>
      </rPr>
      <t xml:space="preserve"> 250116_Domino pizza_11 cities</t>
    </r>
  </si>
  <si>
    <r>
      <rPr>
        <u/>
        <sz val="10"/>
        <color rgb="FF1155CC"/>
        <rFont val="Calibri"/>
      </rPr>
      <t>[VIP]_Domino's Pizza_25-27/07</t>
    </r>
    <r>
      <rPr>
        <sz val="10"/>
        <color rgb="FF000000"/>
        <rFont val="Calibri"/>
      </rPr>
      <t xml:space="preserve"> 250116_Domino pizza_11 cities</t>
    </r>
  </si>
  <si>
    <r>
      <rPr>
        <u/>
        <sz val="10"/>
        <color rgb="FF1155CC"/>
        <rFont val="Calibri"/>
      </rPr>
      <t>[VIP]_Gong Cha_Jul</t>
    </r>
    <r>
      <rPr>
        <sz val="10"/>
        <color rgb="FF000000"/>
        <rFont val="Calibri"/>
      </rPr>
      <t xml:space="preserve"> 20240506_Gong Cha_3 cities</t>
    </r>
  </si>
  <si>
    <r>
      <rPr>
        <u/>
        <sz val="10"/>
        <color rgb="FF1155CC"/>
        <rFont val="Calibri"/>
      </rPr>
      <t>[SJBP]_Domino's Pizza_1k</t>
    </r>
    <r>
      <rPr>
        <sz val="10"/>
        <color rgb="FF000000"/>
        <rFont val="Calibri"/>
      </rPr>
      <t xml:space="preserve"> 250116_Domino pizza_11 cities</t>
    </r>
  </si>
  <si>
    <r>
      <rPr>
        <u/>
        <sz val="10"/>
        <color rgb="FF1155CC"/>
        <rFont val="Calibri"/>
      </rPr>
      <t xml:space="preserve">[SuperVIP]_McDonald's_01-03/08
</t>
    </r>
    <r>
      <rPr>
        <sz val="10"/>
        <rFont val="Calibri"/>
      </rPr>
      <t xml:space="preserve"> 250707_McDonald's_6 cities</t>
    </r>
  </si>
  <si>
    <r>
      <rPr>
        <u/>
        <sz val="10"/>
        <color rgb="FF1155CC"/>
        <rFont val="Calibri"/>
      </rPr>
      <t xml:space="preserve">[VIP]_Pizza Hut_01-03/08
</t>
    </r>
    <r>
      <rPr>
        <sz val="10"/>
        <rFont val="Calibri"/>
      </rPr>
      <t xml:space="preserve"> 241231_Pizza Hut_20 cities</t>
    </r>
  </si>
  <si>
    <r>
      <rPr>
        <u/>
        <sz val="10"/>
        <color rgb="FF1155CC"/>
        <rFont val="Calibri"/>
      </rPr>
      <t xml:space="preserve">[SuperVIP]_McDonald's_01-03/08
</t>
    </r>
    <r>
      <rPr>
        <sz val="10"/>
        <color rgb="FF000000"/>
        <rFont val="Calibri"/>
      </rPr>
      <t xml:space="preserve"> 250707_McDonald's_6 cities</t>
    </r>
  </si>
  <si>
    <r>
      <rPr>
        <u/>
        <sz val="10"/>
        <color rgb="FF1155CC"/>
        <rFont val="Calibri"/>
      </rPr>
      <t>[SuperVIP]_Highlands Coffee_4-8.8</t>
    </r>
    <r>
      <rPr>
        <sz val="10"/>
        <color rgb="FF000000"/>
        <rFont val="Calibri"/>
      </rPr>
      <t xml:space="preserve"> 241231_Highlands Coffee_36 cities</t>
    </r>
  </si>
  <si>
    <r>
      <rPr>
        <u/>
        <sz val="10"/>
        <color rgb="FF1155CC"/>
        <rFont val="Calibri"/>
      </rPr>
      <t xml:space="preserve">[VIP]_Gà Rán Texas Chicken_04-07/08
</t>
    </r>
    <r>
      <rPr>
        <sz val="10"/>
        <color rgb="FF000000"/>
        <rFont val="Calibri"/>
      </rPr>
      <t xml:space="preserve"> 250102_Gà Rán Texas Chicken_6 cities</t>
    </r>
  </si>
  <si>
    <r>
      <rPr>
        <u/>
        <sz val="10"/>
        <color rgb="FF1155CC"/>
        <rFont val="Calibri"/>
      </rPr>
      <t>[SuperVIP]_The Coffee House_4-6.8</t>
    </r>
    <r>
      <rPr>
        <sz val="10"/>
        <color rgb="FF000000"/>
        <rFont val="Calibri"/>
      </rPr>
      <t xml:space="preserve"> 241231_The Coffee House_7 cities</t>
    </r>
  </si>
  <si>
    <r>
      <rPr>
        <u/>
        <sz val="10"/>
        <color rgb="FF1155CC"/>
        <rFont val="Calibri"/>
      </rPr>
      <t>[SuperVIP]_Highlands Coffee_4-8.8</t>
    </r>
    <r>
      <rPr>
        <sz val="10"/>
        <color rgb="FF000000"/>
        <rFont val="Calibri"/>
      </rPr>
      <t xml:space="preserve"> 241231_Highlands Coffee_36 cities</t>
    </r>
  </si>
  <si>
    <r>
      <rPr>
        <u/>
        <sz val="10"/>
        <color rgb="FF1155CC"/>
        <rFont val="Calibri"/>
      </rPr>
      <t xml:space="preserve">[SJBP]_Lotteria_88
</t>
    </r>
    <r>
      <rPr>
        <sz val="10"/>
        <color rgb="FF000000"/>
        <rFont val="Calibri"/>
      </rPr>
      <t xml:space="preserve"> 250424_Lotteria DI_32 cities</t>
    </r>
  </si>
  <si>
    <r>
      <rPr>
        <u/>
        <sz val="10"/>
        <color rgb="FF1155CC"/>
        <rFont val="Calibri"/>
      </rPr>
      <t>[SuperVIP]_Gà Rán KFC_08-10/08</t>
    </r>
    <r>
      <rPr>
        <sz val="10"/>
        <color rgb="FF000000"/>
        <rFont val="Calibri"/>
      </rPr>
      <t xml:space="preserve"> c</t>
    </r>
  </si>
  <si>
    <r>
      <rPr>
        <u/>
        <sz val="10"/>
        <color rgb="FF1155CC"/>
        <rFont val="Calibri"/>
      </rPr>
      <t xml:space="preserve">[VIP]_Domino's Pizza_08-10/08
</t>
    </r>
    <r>
      <rPr>
        <sz val="10"/>
        <color rgb="FF000000"/>
        <rFont val="Calibri"/>
      </rPr>
      <t xml:space="preserve"> 250116_Domino pizza_11 cities</t>
    </r>
  </si>
  <si>
    <r>
      <rPr>
        <u/>
        <sz val="10"/>
        <color rgb="FF1155CC"/>
        <rFont val="Calibri"/>
      </rPr>
      <t>[SJBP]_Cơm Thố Anh Nguyễn_Aug</t>
    </r>
    <r>
      <rPr>
        <sz val="10"/>
        <color rgb="FF000000"/>
        <rFont val="Calibri"/>
      </rPr>
      <t xml:space="preserve"> 250718_Cơm Thố Anh Nguyễn_11 cities</t>
    </r>
  </si>
  <si>
    <r>
      <rPr>
        <u/>
        <sz val="10"/>
        <color rgb="FF1155CC"/>
        <rFont val="Calibri"/>
      </rPr>
      <t xml:space="preserve">[SuperVIP]_Gà Rán Popeyes_14-17/08
</t>
    </r>
    <r>
      <rPr>
        <sz val="10"/>
        <color rgb="FF000000"/>
        <rFont val="Calibri"/>
      </rPr>
      <t>241231_Gà Rán Popeyes_9 cities</t>
    </r>
  </si>
  <si>
    <r>
      <rPr>
        <u/>
        <sz val="10"/>
        <color rgb="FF1155CC"/>
        <rFont val="Calibri"/>
      </rPr>
      <t xml:space="preserve">[SuperVIP]_Pizza Hut_15-17/08
</t>
    </r>
    <r>
      <rPr>
        <sz val="10"/>
        <color rgb="FF000000"/>
        <rFont val="Calibri"/>
      </rPr>
      <t>241231_Pizza Hut_20 cities</t>
    </r>
  </si>
  <si>
    <r>
      <rPr>
        <u/>
        <sz val="10"/>
        <color rgb="FF1155CC"/>
        <rFont val="Calibri"/>
      </rPr>
      <t xml:space="preserve">[SuperVIP]_Pizza Hut_15-17/08
</t>
    </r>
    <r>
      <rPr>
        <sz val="10"/>
        <rFont val="Calibri"/>
      </rPr>
      <t>241231_Pizza Hut_20 cities</t>
    </r>
  </si>
  <si>
    <r>
      <rPr>
        <u/>
        <sz val="10"/>
        <color rgb="FF1155CC"/>
        <rFont val="Calibri"/>
      </rPr>
      <t xml:space="preserve">[SuperVIP]_Gà Rán Popeyes_14-17/08
</t>
    </r>
    <r>
      <rPr>
        <sz val="10"/>
        <color rgb="FF000000"/>
        <rFont val="Calibri"/>
      </rPr>
      <t>241231_Gà Rán Popeyes_9 cities</t>
    </r>
  </si>
  <si>
    <r>
      <rPr>
        <u/>
        <sz val="10"/>
        <color rgb="FF1155CC"/>
        <rFont val="Calibri"/>
      </rPr>
      <t>[VIP]_Lotteria_18-21/08</t>
    </r>
    <r>
      <rPr>
        <sz val="10"/>
        <rFont val="Calibri"/>
      </rPr>
      <t xml:space="preserve"> 250424_Lotteria DI_32 cities</t>
    </r>
  </si>
  <si>
    <r>
      <rPr>
        <u/>
        <sz val="10"/>
        <color rgb="FF1155CC"/>
        <rFont val="Calibri"/>
      </rPr>
      <t>[SJBP]__Brand 50%</t>
    </r>
    <r>
      <rPr>
        <sz val="10"/>
        <rFont val="Calibri"/>
      </rPr>
      <t xml:space="preserve"> 241231_All OTH 2025_36 cities</t>
    </r>
  </si>
  <si>
    <r>
      <rPr>
        <u/>
        <sz val="10"/>
        <color rgb="FF1155CC"/>
        <rFont val="Calibri"/>
      </rPr>
      <t>[VIP]_Lotteria_18-21/08</t>
    </r>
    <r>
      <rPr>
        <sz val="10"/>
        <rFont val="Calibri"/>
      </rPr>
      <t xml:space="preserve"> 250424_Lotteria DI_32 cities</t>
    </r>
  </si>
  <si>
    <r>
      <rPr>
        <u/>
        <sz val="10"/>
        <color rgb="FF1155CC"/>
        <rFont val="Calibri"/>
      </rPr>
      <t xml:space="preserve">[VIP]_Domino's Pizza_22-24/08
</t>
    </r>
    <r>
      <rPr>
        <sz val="10"/>
        <color rgb="FF000000"/>
        <rFont val="Calibri"/>
      </rPr>
      <t xml:space="preserve"> 250116_Domino pizza_11 cities</t>
    </r>
  </si>
  <si>
    <r>
      <rPr>
        <u/>
        <sz val="10"/>
        <color rgb="FF1155CC"/>
        <rFont val="Calibri"/>
      </rPr>
      <t xml:space="preserve">[SJBP]_Gà Rán Popeyes_BOGO
</t>
    </r>
    <r>
      <rPr>
        <sz val="10"/>
        <color rgb="FF000000"/>
        <rFont val="Calibri"/>
      </rPr>
      <t>241231_Gà Rán Popeyes_9 cities</t>
    </r>
  </si>
  <si>
    <r>
      <rPr>
        <u/>
        <sz val="10"/>
        <color rgb="FF1155CC"/>
        <rFont val="Calibri"/>
      </rPr>
      <t xml:space="preserve">[SuperVIP]_McDonald's_22-24/08
</t>
    </r>
    <r>
      <rPr>
        <sz val="10"/>
        <rFont val="Calibri"/>
      </rPr>
      <t xml:space="preserve"> 250707_McDonald's_6 cities</t>
    </r>
  </si>
  <si>
    <r>
      <rPr>
        <u/>
        <sz val="10"/>
        <color rgb="FF1155CC"/>
        <rFont val="Calibri"/>
      </rPr>
      <t xml:space="preserve">[SuperVIP]_McDonald's_22-24/08
</t>
    </r>
    <r>
      <rPr>
        <sz val="10"/>
        <color rgb="FF000000"/>
        <rFont val="Calibri"/>
      </rPr>
      <t xml:space="preserve"> 250707_McDonald's_6 cities</t>
    </r>
  </si>
  <si>
    <r>
      <rPr>
        <u/>
        <sz val="10"/>
        <color rgb="FF1155CC"/>
        <rFont val="Calibri"/>
      </rPr>
      <t>[SJBP]__Brand 50%</t>
    </r>
    <r>
      <rPr>
        <sz val="10"/>
        <rFont val="Calibri"/>
      </rPr>
      <t xml:space="preserve"> 241231_All OTH 2025_36 cities</t>
    </r>
  </si>
  <si>
    <r>
      <rPr>
        <u/>
        <sz val="10"/>
        <color rgb="FF1155CC"/>
        <rFont val="Calibri"/>
      </rPr>
      <t xml:space="preserve">[SuperVIP]_Gà Rán Popeyes_25-28/08
</t>
    </r>
    <r>
      <rPr>
        <sz val="10"/>
        <color rgb="FF000000"/>
        <rFont val="Calibri"/>
      </rPr>
      <t>241231_Gà Rán Popeyes_9 cities</t>
    </r>
  </si>
  <si>
    <r>
      <rPr>
        <u/>
        <sz val="10"/>
        <color rgb="FF1155CC"/>
        <rFont val="Calibri"/>
      </rPr>
      <t xml:space="preserve">[SuperVIP]_Gà Rán Popeyes_25-28/08
</t>
    </r>
    <r>
      <rPr>
        <sz val="10"/>
        <color rgb="FF000000"/>
        <rFont val="Calibri"/>
      </rPr>
      <t>241231_Gà Rán Popeyes_9 cities</t>
    </r>
  </si>
  <si>
    <r>
      <rPr>
        <u/>
        <sz val="10"/>
        <color rgb="FF1155CC"/>
        <rFont val="Calibri"/>
      </rPr>
      <t xml:space="preserve">[SJBP]_Domino's Pizza_22/08-04/09
</t>
    </r>
    <r>
      <rPr>
        <sz val="10"/>
        <color rgb="FF000000"/>
        <rFont val="Calibri"/>
      </rPr>
      <t xml:space="preserve"> 250116_Domino pizza_11 cities</t>
    </r>
  </si>
  <si>
    <r>
      <rPr>
        <u/>
        <sz val="10"/>
        <color rgb="FF1155CC"/>
        <rFont val="Calibri"/>
      </rPr>
      <t>[SuperVIP]_Gà Rán KFC_29-31/08</t>
    </r>
    <r>
      <rPr>
        <sz val="10"/>
        <rFont val="Calibri"/>
      </rPr>
      <t xml:space="preserve"> 241231_Gà Rán KFC_25 cities</t>
    </r>
  </si>
  <si>
    <r>
      <rPr>
        <u/>
        <sz val="10"/>
        <color rgb="FF1155CC"/>
        <rFont val="Calibri"/>
      </rPr>
      <t xml:space="preserve">[SJBP]_McDonald's_2T2
</t>
    </r>
    <r>
      <rPr>
        <sz val="10"/>
        <color rgb="FF000000"/>
        <rFont val="Calibri"/>
      </rPr>
      <t xml:space="preserve">250707_McDonald's_6 cities </t>
    </r>
  </si>
  <si>
    <r>
      <rPr>
        <u/>
        <sz val="10"/>
        <color rgb="FF1155CC"/>
        <rFont val="Calibri"/>
      </rPr>
      <t>[SuperVIP]_Gà Rán KFC_29-31/08</t>
    </r>
    <r>
      <rPr>
        <sz val="10"/>
        <rFont val="Calibri"/>
      </rPr>
      <t xml:space="preserve"> 241231_Gà Rán KFC_25 cities</t>
    </r>
  </si>
  <si>
    <r>
      <rPr>
        <u/>
        <sz val="10"/>
        <color rgb="FF1155CC"/>
        <rFont val="Calibri"/>
      </rPr>
      <t>[SJBP]_Pizza Hut_Giảm 80k</t>
    </r>
    <r>
      <rPr>
        <sz val="10"/>
        <color rgb="FF000000"/>
        <rFont val="Calibri"/>
      </rPr>
      <t xml:space="preserve"> 241231_Pizza Hut_20 cities</t>
    </r>
  </si>
  <si>
    <r>
      <rPr>
        <u/>
        <sz val="10"/>
        <color rgb="FF1155CC"/>
        <rFont val="Calibri"/>
      </rPr>
      <t>[SJBP]__Brand 50%</t>
    </r>
    <r>
      <rPr>
        <sz val="10"/>
        <rFont val="Calibri"/>
      </rPr>
      <t xml:space="preserve"> 241231_All OTH 2025_36 cities</t>
    </r>
  </si>
  <si>
    <r>
      <rPr>
        <u/>
        <sz val="10"/>
        <color rgb="FF1155CC"/>
        <rFont val="Calibri"/>
      </rPr>
      <t>[SJBP]_Pizza Hut_Giảm 80k</t>
    </r>
    <r>
      <rPr>
        <sz val="10"/>
        <color rgb="FF000000"/>
        <rFont val="Calibri"/>
      </rPr>
      <t xml:space="preserve"> 241231_Pizza Hut_20 cities</t>
    </r>
  </si>
  <si>
    <r>
      <rPr>
        <u/>
        <sz val="10"/>
        <color rgb="FF1155CC"/>
        <rFont val="Calibri"/>
      </rPr>
      <t xml:space="preserve">[VIP]_Pizza Hut_05-07/09
</t>
    </r>
    <r>
      <rPr>
        <sz val="10"/>
        <color rgb="FF000000"/>
        <rFont val="Calibri"/>
      </rPr>
      <t>241231_Pizza Hut_20 cities</t>
    </r>
  </si>
  <si>
    <r>
      <rPr>
        <u/>
        <sz val="10"/>
        <color rgb="FF1155CC"/>
        <rFont val="Calibri"/>
      </rPr>
      <t xml:space="preserve">[SJBP]_McDonald's_2t2
</t>
    </r>
    <r>
      <rPr>
        <sz val="10"/>
        <color rgb="FF000000"/>
        <rFont val="Calibri"/>
      </rPr>
      <t xml:space="preserve"> 250707_McDonald's_6 cities</t>
    </r>
  </si>
  <si>
    <r>
      <rPr>
        <u/>
        <sz val="10"/>
        <color rgb="FF1155CC"/>
        <rFont val="Calibri"/>
      </rPr>
      <t xml:space="preserve">[SuperVIP]_Gà Rán KFC_05-07/09
</t>
    </r>
    <r>
      <rPr>
        <sz val="10"/>
        <color rgb="FF000000"/>
        <rFont val="Calibri"/>
      </rPr>
      <t>241231_Gà Rán KFC_25 cities</t>
    </r>
  </si>
  <si>
    <r>
      <rPr>
        <u/>
        <sz val="10"/>
        <color rgb="FF1155CC"/>
        <rFont val="Calibri"/>
      </rPr>
      <t>[SJBP]__Brand 50%</t>
    </r>
    <r>
      <rPr>
        <sz val="10"/>
        <rFont val="Calibri"/>
      </rPr>
      <t xml:space="preserve"> 241231_All OTH 2025_36 cities</t>
    </r>
  </si>
  <si>
    <r>
      <rPr>
        <u/>
        <sz val="10"/>
        <color rgb="FF1155CC"/>
        <rFont val="Calibri"/>
      </rPr>
      <t xml:space="preserve">[VIP]_Gà Rán Texas Chicken_08-11/09
</t>
    </r>
    <r>
      <rPr>
        <sz val="10"/>
        <rFont val="Calibri"/>
      </rPr>
      <t>250102_Gà Rán Texas Chicken_6 cities</t>
    </r>
  </si>
  <si>
    <r>
      <rPr>
        <u/>
        <sz val="10"/>
        <color rgb="FF1155CC"/>
        <rFont val="Calibri"/>
      </rPr>
      <t xml:space="preserve">[VIP]_Gà Rán Texas Chicken_08-11/09
</t>
    </r>
    <r>
      <rPr>
        <sz val="10"/>
        <color rgb="FF000000"/>
        <rFont val="Calibri"/>
      </rPr>
      <t>250102_Gà Rán Texas Chicken_6 cities</t>
    </r>
  </si>
  <si>
    <r>
      <rPr>
        <u/>
        <sz val="10"/>
        <color rgb="FF1155CC"/>
        <rFont val="Calibri"/>
      </rPr>
      <t xml:space="preserve">[VIP]_Domino's Pizza_12-14/09
</t>
    </r>
    <r>
      <rPr>
        <sz val="10"/>
        <rFont val="Calibri"/>
      </rPr>
      <t>250116_Domino pizza_11 cities</t>
    </r>
  </si>
  <si>
    <r>
      <rPr>
        <u/>
        <sz val="10"/>
        <color rgb="FF1155CC"/>
        <rFont val="Calibri"/>
      </rPr>
      <t xml:space="preserve">[SuperVIP]_McDonald's_12-14/09
</t>
    </r>
    <r>
      <rPr>
        <sz val="10"/>
        <color rgb="FF000000"/>
        <rFont val="Calibri"/>
      </rPr>
      <t>250707_McDonald's_6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</si>
  <si>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</si>
  <si>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</si>
  <si>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</si>
  <si>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[SuperVIP]_Phúc Long Coffee &amp; Tea_17-19Sep</t>
    </r>
    <r>
      <rPr>
        <sz val="10"/>
        <rFont val="Calibri"/>
      </rPr>
      <t xml:space="preserve"> 20240516_Phúc Long Coffee &amp; Tea_17 cities
</t>
    </r>
  </si>
  <si>
    <r>
      <rPr>
        <u/>
        <sz val="10"/>
        <color rgb="FF1155CC"/>
        <rFont val="Calibri"/>
      </rPr>
      <t xml:space="preserve">[SuperVIP]_Gà Rán Popeyes_18-21/09
</t>
    </r>
    <r>
      <rPr>
        <sz val="10"/>
        <rFont val="Calibri"/>
      </rPr>
      <t>241231_Gà Rán Popeyes_9 cities</t>
    </r>
  </si>
  <si>
    <r>
      <rPr>
        <u/>
        <sz val="10"/>
        <color rgb="FF1155CC"/>
        <rFont val="Calibri"/>
      </rPr>
      <t xml:space="preserve">[SuperVIP]_Pizza Hut_19-21/09
</t>
    </r>
    <r>
      <rPr>
        <sz val="10"/>
        <rFont val="Calibri"/>
      </rPr>
      <t>241231_Pizza Hut_20 cities</t>
    </r>
  </si>
  <si>
    <r>
      <rPr>
        <u/>
        <sz val="10"/>
        <color rgb="FF1155CC"/>
        <rFont val="Calibri"/>
      </rPr>
      <t xml:space="preserve">[SuperVIP]_Gà Rán Popeyes_18-21/09
</t>
    </r>
    <r>
      <rPr>
        <sz val="10"/>
        <color rgb="FF000000"/>
        <rFont val="Calibri"/>
      </rPr>
      <t>241231_Gà Rán Popeyes_9 cities</t>
    </r>
  </si>
  <si>
    <r>
      <rPr>
        <u/>
        <sz val="10"/>
        <color rgb="FF1155CC"/>
        <rFont val="Calibri"/>
      </rPr>
      <t>[SJBP]__Brand 50%</t>
    </r>
    <r>
      <rPr>
        <sz val="10"/>
        <rFont val="Calibri"/>
      </rPr>
      <t xml:space="preserve"> 241231_All OTH 2025_36 cities</t>
    </r>
  </si>
  <si>
    <r>
      <rPr>
        <u/>
        <sz val="10"/>
        <color rgb="FF1155CC"/>
        <rFont val="Calibri"/>
      </rPr>
      <t xml:space="preserve">[VIP]_Lotteria_22-25/09
</t>
    </r>
    <r>
      <rPr>
        <sz val="10"/>
        <color rgb="FF000000"/>
        <rFont val="Calibri"/>
      </rPr>
      <t>250424_Lotteria DI_32 cities</t>
    </r>
  </si>
  <si>
    <r>
      <rPr>
        <u/>
        <sz val="10"/>
        <color rgb="FF1155CC"/>
        <rFont val="Calibri"/>
      </rPr>
      <t>[JBP]_KATINAT Coffee &amp; Tea House_BAU Aug</t>
    </r>
    <r>
      <rPr>
        <sz val="10"/>
        <color rgb="FF000000"/>
        <rFont val="Calibri"/>
      </rPr>
      <t xml:space="preserve"> 250119_Katinat Saigon Kafe_11 cities</t>
    </r>
  </si>
  <si>
    <r>
      <rPr>
        <u/>
        <sz val="10"/>
        <color rgb="FF1155CC"/>
        <rFont val="Calibri"/>
      </rPr>
      <t xml:space="preserve">[VIP]_Lotteria_22-25/09
</t>
    </r>
    <r>
      <rPr>
        <sz val="10"/>
        <color rgb="FF000000"/>
        <rFont val="Calibri"/>
      </rPr>
      <t>250424_Lotteria DI_32 cities</t>
    </r>
  </si>
  <si>
    <r>
      <rPr>
        <u/>
        <sz val="10"/>
        <color rgb="FF1155CC"/>
        <rFont val="Calibri"/>
      </rPr>
      <t xml:space="preserve">[SJBP]_Domino's Pizza_1k
</t>
    </r>
    <r>
      <rPr>
        <sz val="10"/>
        <color rgb="FF000000"/>
        <rFont val="Calibri"/>
      </rPr>
      <t>250116_Domino pizza_11 cities</t>
    </r>
  </si>
  <si>
    <r>
      <rPr>
        <u/>
        <sz val="10"/>
        <color rgb="FF1155CC"/>
        <rFont val="Calibri"/>
      </rPr>
      <t>[SuperVIP]_Gà Rán KFC_26-28/09</t>
    </r>
    <r>
      <rPr>
        <sz val="10"/>
        <color rgb="FF000000"/>
        <rFont val="Calibri"/>
      </rPr>
      <t xml:space="preserve"> 241231_Gà Rán KFC_25 cities</t>
    </r>
  </si>
  <si>
    <r>
      <rPr>
        <u/>
        <sz val="10"/>
        <color rgb="FF1155CC"/>
        <rFont val="Calibri"/>
      </rPr>
      <t>[SuperVIP]_Gà Rán KFC_26-28/09</t>
    </r>
    <r>
      <rPr>
        <sz val="10"/>
        <color rgb="FF000000"/>
        <rFont val="Calibri"/>
      </rPr>
      <t xml:space="preserve"> 241231_Gà Rán KFC_25 cities</t>
    </r>
  </si>
  <si>
    <r>
      <rPr>
        <u/>
        <sz val="10"/>
        <color rgb="FF1155CC"/>
        <rFont val="Calibri"/>
      </rPr>
      <t xml:space="preserve">[SJBP]_McDonald's_2t2
</t>
    </r>
    <r>
      <rPr>
        <sz val="10"/>
        <rFont val="Calibri"/>
      </rPr>
      <t xml:space="preserve"> 250707_McDonald's_6 cities</t>
    </r>
  </si>
  <si>
    <r>
      <rPr>
        <u/>
        <sz val="10"/>
        <color rgb="FF1155CC"/>
        <rFont val="Calibri"/>
      </rPr>
      <t xml:space="preserve">[SJBP]_McDonald's_2t2
</t>
    </r>
    <r>
      <rPr>
        <sz val="10"/>
        <rFont val="Calibri"/>
      </rPr>
      <t xml:space="preserve"> 250707_McDonald's_6 cities</t>
    </r>
  </si>
  <si>
    <r>
      <rPr>
        <u/>
        <sz val="10"/>
        <color rgb="FF1155CC"/>
        <rFont val="Calibri"/>
      </rPr>
      <t xml:space="preserve">[SJBP]_McDonald's_BAU
</t>
    </r>
    <r>
      <rPr>
        <sz val="10"/>
        <color rgb="FF000000"/>
        <rFont val="Calibri"/>
      </rPr>
      <t>250707_McDonald's_6 cities</t>
    </r>
  </si>
  <si>
    <r>
      <rPr>
        <u/>
        <sz val="10"/>
        <color rgb="FF1155CC"/>
        <rFont val="Calibri"/>
      </rPr>
      <t xml:space="preserve">[SuperVIP]_Gà Rán Popeyes_02-05/10
</t>
    </r>
    <r>
      <rPr>
        <sz val="10"/>
        <color rgb="FF000000"/>
        <rFont val="Calibri"/>
      </rPr>
      <t>241231_Gà Rán Popeyes_9 cities</t>
    </r>
  </si>
  <si>
    <r>
      <rPr>
        <u/>
        <sz val="10"/>
        <color rgb="FF1155CC"/>
        <rFont val="Calibri"/>
      </rPr>
      <t xml:space="preserve">[SuperVIP]_Gà Rán Popeyes_02-05/10
</t>
    </r>
    <r>
      <rPr>
        <sz val="10"/>
        <color rgb="FF000000"/>
        <rFont val="Calibri"/>
      </rPr>
      <t>241231_Gà Rán Popeyes_9 cities</t>
    </r>
  </si>
  <si>
    <r>
      <rPr>
        <u/>
        <sz val="10"/>
        <color rgb="FF1155CC"/>
        <rFont val="Calibri"/>
      </rPr>
      <t xml:space="preserve">[SJBP]_McDonald's_2/10 - 22/10
</t>
    </r>
    <r>
      <rPr>
        <sz val="10"/>
        <color rgb="FF000000"/>
        <rFont val="Calibri"/>
      </rPr>
      <t xml:space="preserve"> 250707_McDonald's_6 cities</t>
    </r>
  </si>
  <si>
    <r>
      <rPr>
        <u/>
        <sz val="10"/>
        <color rgb="FF1155CC"/>
        <rFont val="Calibri"/>
      </rPr>
      <t xml:space="preserve">[SuperVIP]_Gà Rán Popeyes_02-05/10
</t>
    </r>
    <r>
      <rPr>
        <sz val="10"/>
        <color rgb="FF000000"/>
        <rFont val="Calibri"/>
      </rPr>
      <t>241231_Gà Rán Popeyes_9 cities</t>
    </r>
  </si>
  <si>
    <r>
      <rPr>
        <u/>
        <sz val="10"/>
        <color rgb="FF1155CC"/>
        <rFont val="Calibri"/>
      </rPr>
      <t xml:space="preserve">[SJBP]_McDonald's_3 được 6
</t>
    </r>
    <r>
      <rPr>
        <sz val="10"/>
        <color rgb="FF000000"/>
        <rFont val="Calibri"/>
      </rPr>
      <t xml:space="preserve"> 250707_McDonald's_6 cities</t>
    </r>
  </si>
  <si>
    <r>
      <rPr>
        <u/>
        <sz val="10"/>
        <color rgb="FF1155CC"/>
        <rFont val="Calibri"/>
      </rPr>
      <t xml:space="preserve">[VIP]_Gà Rán Texas Chicken_06-09/10
</t>
    </r>
    <r>
      <rPr>
        <sz val="10"/>
        <color rgb="FF000000"/>
        <rFont val="Calibri"/>
      </rPr>
      <t>250102_Gà Rán Texas Chicken_6 cities</t>
    </r>
  </si>
  <si>
    <r>
      <rPr>
        <u/>
        <sz val="10"/>
        <color rgb="FF1155CC"/>
        <rFont val="Calibri"/>
      </rPr>
      <t xml:space="preserve">[VIP]_Gà Rán Texas Chicken_06-09/10
</t>
    </r>
    <r>
      <rPr>
        <sz val="10"/>
        <color rgb="FF000000"/>
        <rFont val="Calibri"/>
      </rPr>
      <t>250102_Gà Rán Texas Chicken_6 cities</t>
    </r>
  </si>
  <si>
    <r>
      <rPr>
        <u/>
        <sz val="10"/>
        <color rgb="FF1155CC"/>
        <rFont val="Calibri"/>
      </rPr>
      <t>[SJBP]__Brand 50%</t>
    </r>
    <r>
      <rPr>
        <sz val="10"/>
        <rFont val="Calibri"/>
      </rPr>
      <t xml:space="preserve"> 241231_All OTH 2025_36 cities</t>
    </r>
  </si>
  <si>
    <r>
      <rPr>
        <u/>
        <sz val="10"/>
        <color rgb="FF1155CC"/>
        <rFont val="Calibri"/>
      </rPr>
      <t xml:space="preserve">[SuperVIP]_Pizza Hut_10-12/10
</t>
    </r>
    <r>
      <rPr>
        <sz val="10"/>
        <color rgb="FF000000"/>
        <rFont val="Calibri"/>
      </rPr>
      <t>241231_Pizza Hut_20 cities</t>
    </r>
  </si>
  <si>
    <r>
      <rPr>
        <u/>
        <sz val="10"/>
        <color rgb="FF1155CC"/>
        <rFont val="Calibri"/>
      </rPr>
      <t xml:space="preserve">[SuperVIP]_Gà Rán KFC_10-12/10
</t>
    </r>
    <r>
      <rPr>
        <sz val="10"/>
        <color rgb="FF000000"/>
        <rFont val="Calibri"/>
      </rPr>
      <t xml:space="preserve"> 241231_Gà Rán KFC_25 cities</t>
    </r>
  </si>
  <si>
    <r>
      <rPr>
        <u/>
        <sz val="10"/>
        <color rgb="FF1155CC"/>
        <rFont val="Calibri"/>
      </rPr>
      <t xml:space="preserve">[VIP]_Gà Rán Texas Chicken_13-16/10
</t>
    </r>
    <r>
      <rPr>
        <sz val="10"/>
        <rFont val="Calibri"/>
      </rPr>
      <t>250102_Gà Rán Texas Chicken_6 cities</t>
    </r>
  </si>
  <si>
    <r>
      <rPr>
        <u/>
        <sz val="10"/>
        <color rgb="FF1155CC"/>
        <rFont val="Calibri"/>
      </rPr>
      <t xml:space="preserve">[VIP]_Cơm Thố Anh Nguyễn_15-19/10
</t>
    </r>
    <r>
      <rPr>
        <sz val="10"/>
        <color rgb="FF000000"/>
        <rFont val="Calibri"/>
      </rPr>
      <t>250718_Cơm Thố Anh Nguyễn_11 cities</t>
    </r>
  </si>
  <si>
    <r>
      <rPr>
        <u/>
        <sz val="10"/>
        <color rgb="FF1155CC"/>
        <rFont val="Calibri"/>
      </rPr>
      <t xml:space="preserve">[SJBP]_Gà Rán Popeyes_BOGO
</t>
    </r>
    <r>
      <rPr>
        <sz val="10"/>
        <rFont val="Calibri"/>
      </rPr>
      <t>241231_Gà Rán Popeyes_9 cities</t>
    </r>
  </si>
  <si>
    <t>[VIP]_Pizza Hut_17-19/10</t>
  </si>
  <si>
    <r>
      <rPr>
        <u/>
        <sz val="10"/>
        <color rgb="FF1155CC"/>
        <rFont val="Calibri"/>
      </rPr>
      <t xml:space="preserve">[SuperVIP]_McDonald's_17-19/10
</t>
    </r>
    <r>
      <rPr>
        <sz val="10"/>
        <color rgb="FF000000"/>
        <rFont val="Calibri"/>
      </rPr>
      <t xml:space="preserve"> 250707_McDonald's_6 cities</t>
    </r>
  </si>
  <si>
    <t>[SJBP]_Gà Rán KFC_WC Tue</t>
  </si>
  <si>
    <t>[VIP]_Domino's Pizza_24-26/10</t>
  </si>
  <si>
    <r>
      <rPr>
        <u/>
        <sz val="10"/>
        <color rgb="FF1155CC"/>
        <rFont val="Calibri"/>
      </rPr>
      <t xml:space="preserve">[SJBP]_Gà Rán Popeyes_BOGO
</t>
    </r>
    <r>
      <rPr>
        <sz val="10"/>
        <rFont val="Calibri"/>
      </rPr>
      <t>241231_Gà Rán Popeyes_9 cities</t>
    </r>
  </si>
  <si>
    <r>
      <rPr>
        <u/>
        <sz val="10"/>
        <color rgb="FF1155CC"/>
        <rFont val="Calibri"/>
      </rPr>
      <t>[JBP]_KATINAT Coffee &amp; Tea House_BOGO Ads</t>
    </r>
    <r>
      <rPr>
        <sz val="10"/>
        <color rgb="FF000000"/>
        <rFont val="Calibri"/>
      </rPr>
      <t xml:space="preserve">  250822_KATINAT Coffee &amp; Tea House_13 cities</t>
    </r>
  </si>
  <si>
    <r>
      <rPr>
        <u/>
        <sz val="10"/>
        <color rgb="FF1155CC"/>
        <rFont val="Calibri"/>
      </rPr>
      <t>[SJBP]__Brand 50%</t>
    </r>
    <r>
      <rPr>
        <sz val="10"/>
        <rFont val="Calibri"/>
      </rPr>
      <t xml:space="preserve"> 241231_All OTH 2025_36 cities</t>
    </r>
  </si>
  <si>
    <t>[VIP]_Pizza Hut_31/10-02/11</t>
  </si>
  <si>
    <r>
      <rPr>
        <sz val="10"/>
        <rFont val="Calibri"/>
      </rPr>
      <t xml:space="preserve"> </t>
    </r>
    <r>
      <rPr>
        <u/>
        <sz val="10"/>
        <color rgb="FF1155CC"/>
        <rFont val="Calibri"/>
      </rPr>
      <t>[SuperVIP]_McDonald's_31/10-02/11</t>
    </r>
  </si>
  <si>
    <r>
      <rPr>
        <u/>
        <sz val="10"/>
        <color rgb="FF1155CC"/>
        <rFont val="Calibri"/>
      </rPr>
      <t>[SJBP]__Brand 50%</t>
    </r>
    <r>
      <rPr>
        <sz val="10"/>
        <rFont val="Calibri"/>
      </rPr>
      <t xml:space="preserve"> 241231_All OTH 2025_36 cities</t>
    </r>
  </si>
  <si>
    <t>[VIP]_Domino's Pizza_07-09/11</t>
  </si>
  <si>
    <t>[SuperVIP]_Gà Rán KFC_07-09/11</t>
  </si>
  <si>
    <r>
      <rPr>
        <u/>
        <sz val="10"/>
        <color rgb="FF1155CC"/>
        <rFont val="Calibri"/>
      </rPr>
      <t xml:space="preserve">[VIP]_Gà Rán Texas Chicken_10-13/11
</t>
    </r>
    <r>
      <rPr>
        <sz val="10"/>
        <color rgb="FF000000"/>
        <rFont val="Calibri"/>
      </rPr>
      <t>250102_Gà Rán Texas Chicken_6 cities</t>
    </r>
  </si>
  <si>
    <r>
      <rPr>
        <sz val="10"/>
        <color rgb="FF1155CC"/>
        <rFont val="Calibri"/>
      </rPr>
      <t>[VIP]_</t>
    </r>
    <r>
      <rPr>
        <strike/>
        <sz val="10"/>
        <color rgb="FF1155CC"/>
        <rFont val="Calibri"/>
      </rPr>
      <t>Gà Rán Texas Chicken_10-13/11</t>
    </r>
    <r>
      <rPr>
        <sz val="10"/>
        <color rgb="FF1155CC"/>
        <rFont val="Calibri"/>
      </rPr>
      <t xml:space="preserve">
</t>
    </r>
    <r>
      <rPr>
        <sz val="10"/>
        <rFont val="Calibri"/>
      </rPr>
      <t xml:space="preserve">250102_Gà Rán Texas Chicken_6 cities
</t>
    </r>
    <r>
      <rPr>
        <u/>
        <sz val="10"/>
        <color rgb="FF1155CC"/>
        <rFont val="Calibri"/>
      </rPr>
      <t>[SJBP]_McDonald's_2T2  251025_McDonald's_7 cities</t>
    </r>
  </si>
  <si>
    <r>
      <rPr>
        <u/>
        <sz val="10"/>
        <color rgb="FF1155CC"/>
        <rFont val="Calibri"/>
      </rPr>
      <t xml:space="preserve">[VIP]_Gà Rán Texas Chicken_10-13/11
</t>
    </r>
    <r>
      <rPr>
        <sz val="10"/>
        <color rgb="FF000000"/>
        <rFont val="Calibri"/>
      </rPr>
      <t>250102_Gà Rán Texas Chicken_6 cities</t>
    </r>
  </si>
  <si>
    <t>[SuperVIP]_Pizza Hut_14-16/11</t>
  </si>
  <si>
    <r>
      <rPr>
        <u/>
        <sz val="10"/>
        <color rgb="FF1155CC"/>
        <rFont val="Calibri"/>
      </rPr>
      <t xml:space="preserve">[VIP]_Gà Rán Texas Chicken_17-20/11
</t>
    </r>
    <r>
      <rPr>
        <sz val="10"/>
        <color rgb="FF000000"/>
        <rFont val="Calibri"/>
      </rPr>
      <t>250102_Gà Rán Texas Chicken_6 cities</t>
    </r>
  </si>
  <si>
    <r>
      <rPr>
        <u/>
        <sz val="10"/>
        <color rgb="FF1155CC"/>
        <rFont val="Calibri"/>
      </rPr>
      <t xml:space="preserve">[VIP]_Gà Rán Texas Chicken_17-20/11
</t>
    </r>
    <r>
      <rPr>
        <sz val="10"/>
        <color rgb="FF000000"/>
        <rFont val="Calibri"/>
      </rPr>
      <t>250102_Gà Rán Texas Chicken_6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</si>
  <si>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</si>
  <si>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</si>
  <si>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strike/>
        <u/>
        <sz val="10"/>
        <color rgb="FF1155CC"/>
        <rFont val="Calibri"/>
      </rPr>
      <t xml:space="preserve">[SJBP]_Pizza Hut_1D
</t>
    </r>
    <r>
      <rPr>
        <u/>
        <sz val="10"/>
        <color rgb="FF000000"/>
        <rFont val="Calibri"/>
      </rPr>
      <t>[SJBP]__Brand 50% 241231_All OTH 2025_36 cities</t>
    </r>
  </si>
  <si>
    <r>
      <rPr>
        <u/>
        <sz val="10"/>
        <color rgb="FF1155CC"/>
        <rFont val="Calibri"/>
      </rPr>
      <t>[SuperVIP]_The Coffee House_1-3.12</t>
    </r>
    <r>
      <rPr>
        <sz val="10"/>
        <color rgb="FF000000"/>
        <rFont val="Calibri"/>
      </rPr>
      <t xml:space="preserve"> 251014_The Coffee House_8 cities</t>
    </r>
  </si>
  <si>
    <t xml:space="preserve"> [SJBP]_McDonald's_Mua 2 tặng 2</t>
  </si>
  <si>
    <t>[SuperVIP]_Cơm Thố Anh Nguyễn_03-07/12</t>
  </si>
  <si>
    <t>[SuperVIP]_Pizza Hut_05-07/12</t>
  </si>
  <si>
    <t>[SuperVIP]_Gà Rán KFC_05-07/12</t>
  </si>
  <si>
    <r>
      <rPr>
        <u/>
        <sz val="10"/>
        <color rgb="FF1155CC"/>
        <rFont val="Calibri"/>
      </rPr>
      <t>[SJBP]__Brand 50%</t>
    </r>
    <r>
      <rPr>
        <sz val="10"/>
        <rFont val="Calibri"/>
      </rPr>
      <t xml:space="preserve"> 241231_All OTH 2025_36 cities</t>
    </r>
  </si>
  <si>
    <t>[SuperVIP]_McDonald's_12-14/12</t>
  </si>
  <si>
    <t>[SuperVIP]_Gà Rán KFC_15-17/12</t>
  </si>
  <si>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</si>
  <si>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</si>
  <si>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sz val="10"/>
        <rFont val="Calibri"/>
      </rPr>
      <t xml:space="preserve"> </t>
    </r>
    <r>
      <rPr>
        <u/>
        <sz val="10"/>
        <color rgb="FF1155CC"/>
        <rFont val="Calibri"/>
      </rPr>
      <t>[VIP]_Cơm Thố Anh Nguyễn_17-21/12</t>
    </r>
  </si>
  <si>
    <r>
      <rPr>
        <sz val="10"/>
        <rFont val="Calibri"/>
      </rPr>
      <t xml:space="preserve"> </t>
    </r>
    <r>
      <rPr>
        <u/>
        <sz val="10"/>
        <color rgb="FF1155CC"/>
        <rFont val="Calibri"/>
      </rPr>
      <t>[SuperVIP]_Gà Rán Popeyes_18-21/12</t>
    </r>
  </si>
  <si>
    <r>
      <rPr>
        <sz val="10"/>
        <rFont val="Calibri"/>
      </rPr>
      <t xml:space="preserve"> </t>
    </r>
    <r>
      <rPr>
        <u/>
        <sz val="10"/>
        <color rgb="FF1155CC"/>
        <rFont val="Calibri"/>
      </rPr>
      <t>[SuperVIP]_Gà Rán Popeyes_18-21/12</t>
    </r>
  </si>
  <si>
    <r>
      <rPr>
        <u/>
        <sz val="10"/>
        <color rgb="FF1155CC"/>
        <rFont val="Calibri"/>
      </rPr>
      <t>[SJBP]__Brand 50%</t>
    </r>
    <r>
      <rPr>
        <sz val="10"/>
        <rFont val="Calibri"/>
      </rPr>
      <t xml:space="preserve"> 241231_All OTH 2025_36 cities</t>
    </r>
  </si>
  <si>
    <r>
      <rPr>
        <sz val="10"/>
        <rFont val="Calibri"/>
      </rPr>
      <t xml:space="preserve"> </t>
    </r>
    <r>
      <rPr>
        <u/>
        <sz val="10"/>
        <color rgb="FF1155CC"/>
        <rFont val="Calibri"/>
      </rPr>
      <t>[VIP]_Gà Rán Texas Chicken_22-25/12</t>
    </r>
  </si>
  <si>
    <r>
      <rPr>
        <u/>
        <sz val="10"/>
        <color rgb="FF1155CC"/>
        <rFont val="Calibri"/>
      </rPr>
      <t>[SJBP]__Brand 50%</t>
    </r>
    <r>
      <rPr>
        <sz val="10"/>
        <rFont val="Calibri"/>
      </rPr>
      <t xml:space="preserve"> 241231_All OTH 2025_36 cities</t>
    </r>
  </si>
  <si>
    <t>[VIP]_Lotteria_22-25/12</t>
  </si>
  <si>
    <r>
      <rPr>
        <u/>
        <sz val="10"/>
        <color rgb="FF1155CC"/>
        <rFont val="Calibri"/>
      </rPr>
      <t>[SJBP]__Brand 50%</t>
    </r>
    <r>
      <rPr>
        <sz val="10"/>
        <rFont val="Calibri"/>
      </rPr>
      <t xml:space="preserve"> 241231_All OTH 2025_36 cities</t>
    </r>
  </si>
  <si>
    <t>[VIP]_Domino's Pizza_26-28/12</t>
  </si>
  <si>
    <r>
      <rPr>
        <sz val="10"/>
        <rFont val="Calibri"/>
      </rPr>
      <t xml:space="preserve">
[</t>
    </r>
    <r>
      <rPr>
        <u/>
        <sz val="10"/>
        <color rgb="FF1155CC"/>
        <rFont val="Calibri"/>
      </rPr>
      <t>SuperVIP]_McDonald's_26-28/12</t>
    </r>
    <r>
      <rPr>
        <sz val="10"/>
        <rFont val="Calibri"/>
      </rPr>
      <t xml:space="preserve"> 251025_McDonald's_7 cities</t>
    </r>
  </si>
  <si>
    <r>
      <rPr>
        <sz val="10"/>
        <rFont val="Calibri"/>
      </rPr>
      <t xml:space="preserve"> </t>
    </r>
    <r>
      <rPr>
        <u/>
        <sz val="10"/>
        <color rgb="FF1155CC"/>
        <rFont val="Calibri"/>
      </rPr>
      <t xml:space="preserve">[SJBP]_Starbucks Coffee_WC Mon
</t>
    </r>
  </si>
  <si>
    <r>
      <rPr>
        <u/>
        <sz val="10"/>
        <color rgb="FF1155CC"/>
        <rFont val="Calibri"/>
      </rPr>
      <t>[Alacarte CB]_Gà Rán KFC_Dec.CB1</t>
    </r>
    <r>
      <rPr>
        <sz val="10"/>
        <color rgb="FF000000"/>
        <rFont val="Calibri"/>
      </rPr>
      <t>_241231_Gà Rán KFC_25 cities</t>
    </r>
  </si>
  <si>
    <r>
      <rPr>
        <u/>
        <sz val="10"/>
        <color rgb="FF1155CC"/>
        <rFont val="Calibri"/>
      </rPr>
      <t>[VIP]_Gà Rán KFC_2-4Jan</t>
    </r>
    <r>
      <rPr>
        <sz val="10"/>
        <color rgb="FF000000"/>
        <rFont val="Calibri"/>
      </rPr>
      <t xml:space="preserve"> 241231_Gà Rán KFC_25 cities</t>
    </r>
  </si>
  <si>
    <r>
      <rPr>
        <u/>
        <sz val="10"/>
        <color rgb="FF1155CC"/>
        <rFont val="Calibri"/>
      </rPr>
      <t>[VIP]_Lotteria DI_5-8Jan</t>
    </r>
    <r>
      <rPr>
        <sz val="10"/>
        <rFont val="Calibri"/>
      </rPr>
      <t xml:space="preserve"> 241231_Lotteria DI_27 cities</t>
    </r>
  </si>
  <si>
    <r>
      <rPr>
        <u/>
        <sz val="10"/>
        <color rgb="FF1155CC"/>
        <rFont val="Calibri"/>
      </rPr>
      <t xml:space="preserve"> [SJBP]__Food 50%</t>
    </r>
    <r>
      <rPr>
        <sz val="10"/>
        <color rgb="FF000000"/>
        <rFont val="Calibri"/>
      </rPr>
      <t xml:space="preserve">  241231_All OTH 2025_36 cities</t>
    </r>
  </si>
  <si>
    <r>
      <rPr>
        <u/>
        <sz val="10"/>
        <color rgb="FF1155CC"/>
        <rFont val="Calibri"/>
      </rPr>
      <t>[SJBP]_Gà Rán Popeyes_1k_Jan</t>
    </r>
    <r>
      <rPr>
        <sz val="10"/>
        <color rgb="FF000000"/>
        <rFont val="Calibri"/>
      </rPr>
      <t xml:space="preserve"> 241231_Gà Rán Popeyes_9 cities</t>
    </r>
  </si>
  <si>
    <r>
      <rPr>
        <u/>
        <sz val="10"/>
        <color rgb="FF1155CC"/>
        <rFont val="Calibri"/>
      </rPr>
      <t>[SJBP]__Brand 50%</t>
    </r>
    <r>
      <rPr>
        <sz val="10"/>
        <rFont val="Calibri"/>
      </rPr>
      <t xml:space="preserve"> 241231_All OTH 2025_36 cities</t>
    </r>
  </si>
  <si>
    <r>
      <rPr>
        <u/>
        <sz val="10"/>
        <color rgb="FF1155CC"/>
        <rFont val="Calibri"/>
      </rPr>
      <t>[SJBP]__Brand 50%</t>
    </r>
    <r>
      <rPr>
        <sz val="10"/>
        <color rgb="FF000000"/>
        <rFont val="Calibri"/>
      </rPr>
      <t xml:space="preserve"> 241231_All OTH 2025_36 cities</t>
    </r>
  </si>
  <si>
    <r>
      <rPr>
        <u/>
        <sz val="10"/>
        <color rgb="FF1155CC"/>
        <rFont val="Calibri"/>
      </rPr>
      <t>[SJBP]__Brand 50%</t>
    </r>
    <r>
      <rPr>
        <sz val="10"/>
        <color rgb="FF000000"/>
        <rFont val="Calibri"/>
      </rPr>
      <t xml:space="preserve"> 241231_All OTH 2025_36 cities</t>
    </r>
  </si>
  <si>
    <r>
      <rPr>
        <u/>
        <sz val="10"/>
        <color rgb="FF1155CC"/>
        <rFont val="Calibri"/>
      </rPr>
      <t>[SJBP]__Brand 50%</t>
    </r>
    <r>
      <rPr>
        <sz val="10"/>
        <color rgb="FF000000"/>
        <rFont val="Calibri"/>
      </rPr>
      <t xml:space="preserve"> 241231_All OTH 2025_36 cities</t>
    </r>
  </si>
  <si>
    <r>
      <rPr>
        <u/>
        <sz val="10"/>
        <color rgb="FF1155CC"/>
        <rFont val="Calibri"/>
      </rPr>
      <t>[SJBP]__Brand 50%</t>
    </r>
    <r>
      <rPr>
        <sz val="10"/>
        <color rgb="FF000000"/>
        <rFont val="Calibri"/>
      </rPr>
      <t xml:space="preserve"> 241231_All OTH 2025_36 cities</t>
    </r>
  </si>
  <si>
    <r>
      <rPr>
        <u/>
        <sz val="10"/>
        <color rgb="FF1155CC"/>
        <rFont val="Calibri"/>
      </rPr>
      <t>[SJBP]__Brand 50%</t>
    </r>
    <r>
      <rPr>
        <sz val="10"/>
        <color rgb="FF000000"/>
        <rFont val="Calibri"/>
      </rPr>
      <t xml:space="preserve"> 241231_All OTH 2025_36 cities</t>
    </r>
  </si>
  <si>
    <r>
      <rPr>
        <u/>
        <sz val="10"/>
        <color rgb="FF1155CC"/>
        <rFont val="Calibri"/>
      </rPr>
      <t xml:space="preserve"> [VIP]_KATINAT Coffee &amp; Tea House_B2G1 2026</t>
    </r>
    <r>
      <rPr>
        <sz val="10"/>
        <color rgb="FF000000"/>
        <rFont val="Calibri"/>
      </rPr>
      <t xml:space="preserve"> 260106_KATINAT Coffee &amp; Tea House_14 cities</t>
    </r>
  </si>
  <si>
    <r>
      <rPr>
        <u/>
        <sz val="10"/>
        <color rgb="FF1155CC"/>
        <rFont val="Calibri"/>
      </rPr>
      <t xml:space="preserve"> [VIP]_KATINAT Coffee &amp; Tea House_B2G1 2026</t>
    </r>
    <r>
      <rPr>
        <sz val="10"/>
        <color rgb="FF000000"/>
        <rFont val="Calibri"/>
      </rPr>
      <t xml:space="preserve"> 260106_KATINAT Coffee &amp; Tea House_14 cities</t>
    </r>
  </si>
  <si>
    <r>
      <rPr>
        <u/>
        <sz val="10"/>
        <color rgb="FF1155CC"/>
        <rFont val="Calibri"/>
      </rPr>
      <t xml:space="preserve"> [SJBP]_Highlands Coffee_BAU WD 26</t>
    </r>
    <r>
      <rPr>
        <sz val="10"/>
        <color rgb="FF000000"/>
        <rFont val="Calibri"/>
      </rPr>
      <t xml:space="preserve"> 260106_Highlands Coffee_41 cities</t>
    </r>
  </si>
  <si>
    <r>
      <rPr>
        <u/>
        <sz val="10"/>
        <color rgb="FF1155CC"/>
        <rFont val="Calibri"/>
      </rPr>
      <t>[SJBP]__Brand 50%</t>
    </r>
    <r>
      <rPr>
        <sz val="10"/>
        <rFont val="Calibri"/>
      </rPr>
      <t xml:space="preserve"> 260106_All OTH Brand 2026_41 cities</t>
    </r>
  </si>
  <si>
    <r>
      <rPr>
        <u/>
        <sz val="10"/>
        <color rgb="FF1155CC"/>
        <rFont val="Calibri"/>
      </rPr>
      <t>[SJBP]_KATINAT Coffee &amp; Tea House_WC 26</t>
    </r>
    <r>
      <rPr>
        <sz val="10"/>
        <color rgb="FF000000"/>
        <rFont val="Calibri"/>
      </rPr>
      <t xml:space="preserve"> 260106_KATINAT Coffee &amp; Tea House_14 cities</t>
    </r>
  </si>
  <si>
    <r>
      <rPr>
        <u/>
        <sz val="10"/>
        <color rgb="FF1155CC"/>
        <rFont val="Calibri"/>
      </rPr>
      <t>[SJBP]_KATINAT Coffee &amp; Tea House_WC 26</t>
    </r>
    <r>
      <rPr>
        <sz val="10"/>
        <color rgb="FF000000"/>
        <rFont val="Calibri"/>
      </rPr>
      <t xml:space="preserve"> 260106_KATINAT Coffee &amp; Tea House_14 cities</t>
    </r>
  </si>
  <si>
    <r>
      <rPr>
        <u/>
        <sz val="10"/>
        <color rgb="FF1155CC"/>
        <rFont val="Calibri"/>
      </rPr>
      <t xml:space="preserve"> [SJBP]__Food 50%</t>
    </r>
    <r>
      <rPr>
        <sz val="10"/>
        <color rgb="FF000000"/>
        <rFont val="Calibri"/>
      </rPr>
      <t xml:space="preserve">  241231_All OTH 2025_36 cities</t>
    </r>
  </si>
  <si>
    <r>
      <rPr>
        <u/>
        <sz val="10"/>
        <color rgb="FF1155CC"/>
        <rFont val="Calibri"/>
      </rPr>
      <t>[SuperVIP]_Phê La_26-30Jan</t>
    </r>
    <r>
      <rPr>
        <sz val="10"/>
        <rFont val="Calibri"/>
      </rPr>
      <t xml:space="preserve"> HD,BD,DL,HA,HP,KH,DN,TH,VT</t>
    </r>
  </si>
  <si>
    <r>
      <rPr>
        <u/>
        <sz val="10"/>
        <color rgb="FF1155CC"/>
        <rFont val="Calibri"/>
      </rPr>
      <t xml:space="preserve"> [SJBP]__Food 50%</t>
    </r>
    <r>
      <rPr>
        <sz val="10"/>
        <color rgb="FF000000"/>
        <rFont val="Calibri"/>
      </rPr>
      <t xml:space="preserve">  241231_All OTH 2025_36 cities</t>
    </r>
  </si>
  <si>
    <r>
      <rPr>
        <u/>
        <sz val="10"/>
        <color rgb="FF1155CC"/>
        <rFont val="Calibri"/>
      </rPr>
      <t xml:space="preserve"> [SJBP]__Food 50%</t>
    </r>
    <r>
      <rPr>
        <sz val="10"/>
        <color rgb="FF000000"/>
        <rFont val="Calibri"/>
      </rPr>
      <t xml:space="preserve">  241231_All OTH 2025_36 cities</t>
    </r>
  </si>
  <si>
    <r>
      <rPr>
        <u/>
        <sz val="10"/>
        <color rgb="FF1155CC"/>
        <rFont val="Calibri"/>
      </rPr>
      <t xml:space="preserve"> [SJBP]_Gà Rán Popeyes_OTH_Feb</t>
    </r>
    <r>
      <rPr>
        <sz val="10"/>
        <rFont val="Calibri"/>
      </rPr>
      <t xml:space="preserve"> 241231_Gà Rán Popeyes_9 cities</t>
    </r>
  </si>
  <si>
    <r>
      <rPr>
        <u/>
        <sz val="10"/>
        <color rgb="FF1155CC"/>
        <rFont val="Calibri"/>
      </rPr>
      <t>[SJBP]__Brand 50%</t>
    </r>
    <r>
      <rPr>
        <sz val="10"/>
        <rFont val="Calibri"/>
      </rPr>
      <t xml:space="preserve"> 260106_All OTH Brand 2026_41 cities</t>
    </r>
  </si>
  <si>
    <r>
      <rPr>
        <u/>
        <sz val="10"/>
        <color rgb="FF1155CC"/>
        <rFont val="Calibri"/>
      </rPr>
      <t>[SJBP]_Gà Rán Popeyes_OTH_Feb</t>
    </r>
    <r>
      <rPr>
        <sz val="10"/>
        <rFont val="Calibri"/>
      </rPr>
      <t xml:space="preserve"> 241231_Gà Rán Popeyes_9 cities</t>
    </r>
  </si>
  <si>
    <r>
      <rPr>
        <u/>
        <sz val="10"/>
        <color rgb="FF1155CC"/>
        <rFont val="Calibri"/>
      </rPr>
      <t>[SJBP]__Brand 50%</t>
    </r>
    <r>
      <rPr>
        <sz val="10"/>
        <rFont val="Calibri"/>
      </rPr>
      <t xml:space="preserve"> 260106_All OTH Brand 2026_41 cities</t>
    </r>
  </si>
  <si>
    <r>
      <rPr>
        <u/>
        <sz val="10"/>
        <color rgb="FF1155CC"/>
        <rFont val="Calibri"/>
      </rPr>
      <t>[SuperVIP]_Lotteria DI_6-8Feb</t>
    </r>
    <r>
      <rPr>
        <sz val="10"/>
        <rFont val="Calibri"/>
      </rPr>
      <t xml:space="preserve"> 260116_Lotteria_41 cities</t>
    </r>
  </si>
  <si>
    <r>
      <rPr>
        <u/>
        <sz val="10"/>
        <color rgb="FF1155CC"/>
        <rFont val="Calibri"/>
      </rPr>
      <t>[SuperVIP]_Lotteria DI_6-8Feb</t>
    </r>
    <r>
      <rPr>
        <sz val="10"/>
        <rFont val="Calibri"/>
      </rPr>
      <t xml:space="preserve"> 260116_Lotteria_41 cities</t>
    </r>
  </si>
  <si>
    <r>
      <rPr>
        <u/>
        <sz val="10"/>
        <color rgb="FF1155CC"/>
        <rFont val="Calibri"/>
      </rPr>
      <t>[SuperVIP]_Gà Rán Popeyes_Feb</t>
    </r>
    <r>
      <rPr>
        <sz val="10"/>
        <color rgb="FF000000"/>
        <rFont val="Calibri"/>
      </rPr>
      <t xml:space="preserve"> 241231_Gà Rán Popeyes_9 cities</t>
    </r>
  </si>
  <si>
    <r>
      <rPr>
        <u/>
        <sz val="10"/>
        <color rgb="FF1155CC"/>
        <rFont val="Calibri"/>
      </rPr>
      <t>[VIP]_Gong Cha_9-10Feb</t>
    </r>
    <r>
      <rPr>
        <sz val="10"/>
        <rFont val="Calibri"/>
      </rPr>
      <t xml:space="preserve"> 260109_Gong Cha_7 cities
</t>
    </r>
    <r>
      <rPr>
        <u/>
        <sz val="10"/>
        <color rgb="FF1155CC"/>
        <rFont val="Calibri"/>
      </rPr>
      <t>[SJBP]_KATINAT Coffee &amp; Tea House_BAU 100k</t>
    </r>
    <r>
      <rPr>
        <sz val="10"/>
        <rFont val="Calibri"/>
      </rPr>
      <t xml:space="preserve"> Tien Giang, Can Tho, Binh Duong, Binh Dinh, Binh Thuan, Nghe An, Quang Ninh, Hung Yen</t>
    </r>
  </si>
  <si>
    <r>
      <rPr>
        <u/>
        <sz val="10"/>
        <color rgb="FF1155CC"/>
        <rFont val="Calibri"/>
      </rPr>
      <t>[VIP]_KATINAT Coffee &amp; Tea House_B2G1</t>
    </r>
    <r>
      <rPr>
        <sz val="10"/>
        <color rgb="FF000000"/>
        <rFont val="Calibri"/>
      </rPr>
      <t xml:space="preserve"> 260106_KATINAT Coffee &amp; Tea House_14 cities</t>
    </r>
  </si>
  <si>
    <r>
      <rPr>
        <u/>
        <sz val="10"/>
        <color rgb="FF1155CC"/>
        <rFont val="Calibri"/>
      </rPr>
      <t>[VIP]_Trà Sữa May Cha_Feb</t>
    </r>
    <r>
      <rPr>
        <sz val="10"/>
        <rFont val="Calibri"/>
      </rPr>
      <t xml:space="preserve"> 260106_Trà Sữa May Cha_9 cities</t>
    </r>
  </si>
  <si>
    <r>
      <rPr>
        <u/>
        <sz val="10"/>
        <color rgb="FF1155CC"/>
        <rFont val="Calibri"/>
      </rPr>
      <t>[SuperVIP]_Gà Rán Popeyes_Feb</t>
    </r>
    <r>
      <rPr>
        <sz val="10"/>
        <color rgb="FF000000"/>
        <rFont val="Calibri"/>
      </rPr>
      <t xml:space="preserve"> 241231_Gà Rán Popeyes_9 cities</t>
    </r>
  </si>
  <si>
    <r>
      <rPr>
        <u/>
        <sz val="10"/>
        <color rgb="FF1155CC"/>
        <rFont val="Calibri"/>
      </rPr>
      <t>[VIP]_McDonald's_Feb pack 2</t>
    </r>
    <r>
      <rPr>
        <sz val="10"/>
        <color rgb="FF000000"/>
        <rFont val="Calibri"/>
      </rPr>
      <t xml:space="preserve"> 251025_McDonald's_7 cities</t>
    </r>
  </si>
  <si>
    <r>
      <rPr>
        <u/>
        <sz val="10"/>
        <color rgb="FF1155CC"/>
        <rFont val="Calibri"/>
      </rPr>
      <t>[VIP]_Gà Rán Texas Chicken_Feb</t>
    </r>
    <r>
      <rPr>
        <sz val="10"/>
        <rFont val="Calibri"/>
      </rPr>
      <t xml:space="preserve"> 250102_Gà Rán Texas Chicken_6 cities</t>
    </r>
  </si>
  <si>
    <r>
      <rPr>
        <u/>
        <sz val="10"/>
        <color rgb="FF1155CC"/>
        <rFont val="Calibri"/>
      </rPr>
      <t>[VIP]_Cơm Thố Anh Nguyễn_24-28/2</t>
    </r>
    <r>
      <rPr>
        <sz val="10"/>
        <rFont val="Calibri"/>
      </rPr>
      <t xml:space="preserve"> 250718_Cơm Thố Anh Nguyễn_11 cities</t>
    </r>
  </si>
  <si>
    <r>
      <rPr>
        <u/>
        <sz val="10"/>
        <color rgb="FF1155CC"/>
        <rFont val="Calibri"/>
      </rPr>
      <t>[VIP]_Cơm Thố Anh Nguyễn_24-28/2</t>
    </r>
    <r>
      <rPr>
        <sz val="10"/>
        <rFont val="Calibri"/>
      </rPr>
      <t xml:space="preserve"> 250718_Cơm Thố Anh Nguyễn_11 cities</t>
    </r>
  </si>
  <si>
    <r>
      <rPr>
        <u/>
        <sz val="10"/>
        <color rgb="FF1155CC"/>
        <rFont val="Calibri"/>
      </rPr>
      <t>[VIP]_Cơm Thố Anh Nguyễn_24-28/2</t>
    </r>
    <r>
      <rPr>
        <sz val="10"/>
        <rFont val="Calibri"/>
      </rPr>
      <t xml:space="preserve"> 250718_Cơm Thố Anh Nguyễn_11 cities</t>
    </r>
  </si>
  <si>
    <r>
      <rPr>
        <u/>
        <sz val="10"/>
        <color rgb="FF1155CC"/>
        <rFont val="Calibri"/>
      </rPr>
      <t>[VIP]_Cơm Thố Anh Nguyễn_24-28/2</t>
    </r>
    <r>
      <rPr>
        <sz val="10"/>
        <color rgb="FF000000"/>
        <rFont val="Calibri"/>
      </rPr>
      <t xml:space="preserve"> 250718_Cơm Thố Anh Nguyễn_11 cities</t>
    </r>
  </si>
  <si>
    <r>
      <rPr>
        <b/>
        <sz val="10"/>
        <color rgb="FFFF0000"/>
        <rFont val="Calibri"/>
      </rPr>
      <t>2st</t>
    </r>
    <r>
      <rPr>
        <sz val="10"/>
        <color theme="1"/>
        <rFont val="Calibri"/>
      </rPr>
      <t xml:space="preserve"> Scroll 0-8h</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</si>
  <si>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</si>
  <si>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</si>
  <si>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</si>
  <si>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[SuperVIP]_Gà Rán Popeyes_02-05/01
</t>
    </r>
    <r>
      <rPr>
        <sz val="10"/>
        <rFont val="Calibri"/>
      </rPr>
      <t>241231_Gà Rán Popeyes_9 cities</t>
    </r>
  </si>
  <si>
    <r>
      <rPr>
        <u/>
        <sz val="10"/>
        <color rgb="FF1155CC"/>
        <rFont val="Calibri"/>
      </rPr>
      <t>[SJBP]__Brand 50%</t>
    </r>
    <r>
      <rPr>
        <sz val="10"/>
        <rFont val="Calibri"/>
      </rPr>
      <t xml:space="preserve"> 241231_All OTH 2025_36 cities</t>
    </r>
  </si>
  <si>
    <r>
      <rPr>
        <u/>
        <sz val="10"/>
        <color rgb="FF1155CC"/>
        <rFont val="Calibri"/>
      </rPr>
      <t>[SJBP]_Starbucks Coffee_WC Mon</t>
    </r>
    <r>
      <rPr>
        <sz val="10"/>
        <color rgb="FF000000"/>
        <rFont val="Calibri"/>
      </rPr>
      <t xml:space="preserve"> 250102_Starbucks Coffee_10 cities</t>
    </r>
  </si>
  <si>
    <r>
      <rPr>
        <u/>
        <sz val="10"/>
        <color rgb="FF1155CC"/>
        <rFont val="Calibri"/>
      </rPr>
      <t>[SJBP]__Brand 50%</t>
    </r>
    <r>
      <rPr>
        <sz val="10"/>
        <rFont val="Calibri"/>
      </rPr>
      <t xml:space="preserve"> 241231_All OTH 2025_36 cities</t>
    </r>
  </si>
  <si>
    <r>
      <rPr>
        <u/>
        <sz val="10"/>
        <color rgb="FF1155CC"/>
        <rFont val="Calibri"/>
      </rPr>
      <t xml:space="preserve">[VIP]_Cơm Thố Anh Nguyễn_08-12/01
</t>
    </r>
    <r>
      <rPr>
        <sz val="10"/>
        <rFont val="Calibri"/>
      </rPr>
      <t>20240506_Cơm Thố Anh Nguyễn_10 cities</t>
    </r>
  </si>
  <si>
    <r>
      <rPr>
        <u/>
        <sz val="10"/>
        <color rgb="FF1155CC"/>
        <rFont val="Calibri"/>
      </rPr>
      <t>[SuperVIP]_Highlands Coffee_6-10.1</t>
    </r>
    <r>
      <rPr>
        <sz val="10"/>
        <color rgb="FF000000"/>
        <rFont val="Calibri"/>
      </rPr>
      <t xml:space="preserve"> 241231_Highlands Coffee_36 cities</t>
    </r>
  </si>
  <si>
    <r>
      <rPr>
        <u/>
        <sz val="10"/>
        <color rgb="FF1155CC"/>
        <rFont val="Calibri"/>
      </rPr>
      <t>[SuperVIP]_Highlands Coffee_6-10.1</t>
    </r>
    <r>
      <rPr>
        <sz val="10"/>
        <color rgb="FF000000"/>
        <rFont val="Calibri"/>
      </rPr>
      <t xml:space="preserve"> 241231_Highlands Coffee_36 cities</t>
    </r>
  </si>
  <si>
    <r>
      <rPr>
        <u/>
        <sz val="10"/>
        <color rgb="FF1155CC"/>
        <rFont val="Calibri"/>
      </rPr>
      <t xml:space="preserve">[SuperVIP]_Gà Rán KFC_10-12/01
</t>
    </r>
    <r>
      <rPr>
        <sz val="10"/>
        <color rgb="FF000000"/>
        <rFont val="Calibri"/>
      </rPr>
      <t>241231_Gà Rán KFC_25 cities</t>
    </r>
  </si>
  <si>
    <r>
      <rPr>
        <u/>
        <sz val="10"/>
        <color rgb="FF1155CC"/>
        <rFont val="Calibri"/>
      </rPr>
      <t xml:space="preserve">[VIP]_Cơm Thố Anh Nguyễn_08-12/01
</t>
    </r>
    <r>
      <rPr>
        <sz val="10"/>
        <rFont val="Calibri"/>
      </rPr>
      <t>20240506_Cơm Thố Anh Nguyễn_10 cities</t>
    </r>
  </si>
  <si>
    <r>
      <rPr>
        <u/>
        <sz val="10"/>
        <color rgb="FF1155CC"/>
        <rFont val="Calibri"/>
      </rPr>
      <t xml:space="preserve">[VIP]_Gà Rán Texas Chicken_13-16/01
</t>
    </r>
    <r>
      <rPr>
        <sz val="10"/>
        <color rgb="FF000000"/>
        <rFont val="Calibri"/>
      </rPr>
      <t>250102_Gà Rán Texas Chicken_6 cities</t>
    </r>
  </si>
  <si>
    <r>
      <rPr>
        <u/>
        <sz val="10"/>
        <color rgb="FF1155CC"/>
        <rFont val="Calibri"/>
      </rPr>
      <t xml:space="preserve">[VIP]_Gà Rán Texas Chicken_13-16/01
</t>
    </r>
    <r>
      <rPr>
        <sz val="10"/>
        <color rgb="FF000000"/>
        <rFont val="Calibri"/>
      </rPr>
      <t>250102_Gà Rán Texas Chicken_6 cities</t>
    </r>
  </si>
  <si>
    <r>
      <rPr>
        <u/>
        <sz val="10"/>
        <color rgb="FF1155CC"/>
        <rFont val="Calibri"/>
      </rPr>
      <t xml:space="preserve">[VIP]_Gà Rán Texas Chicken_13-16/01
</t>
    </r>
    <r>
      <rPr>
        <sz val="10"/>
        <color rgb="FF000000"/>
        <rFont val="Calibri"/>
      </rPr>
      <t>250102_Gà Rán Texas Chicken_6 cities</t>
    </r>
  </si>
  <si>
    <r>
      <rPr>
        <u/>
        <sz val="10"/>
        <color rgb="FF1155CC"/>
        <rFont val="Calibri"/>
      </rPr>
      <t>[SuperVIP]_Starbucks Coffee_14-16.1</t>
    </r>
    <r>
      <rPr>
        <sz val="10"/>
        <color rgb="FF000000"/>
        <rFont val="Calibri"/>
      </rPr>
      <t xml:space="preserve"> 250102_Starbucks Coffee_10 cities</t>
    </r>
  </si>
  <si>
    <r>
      <rPr>
        <u/>
        <sz val="10"/>
        <color rgb="FF1155CC"/>
        <rFont val="Calibri"/>
      </rPr>
      <t xml:space="preserve">[SJBP]_Gà Rán Popeyes_BOGO
</t>
    </r>
    <r>
      <rPr>
        <sz val="10"/>
        <color rgb="FF000000"/>
        <rFont val="Calibri"/>
      </rPr>
      <t>241231_Gà Rán Popeyes_9 cities</t>
    </r>
  </si>
  <si>
    <r>
      <rPr>
        <u/>
        <sz val="10"/>
        <color rgb="FF1155CC"/>
        <rFont val="Calibri"/>
      </rPr>
      <t>[SuperVIP]_Trà Sữa May Cha_Jan_HCM</t>
    </r>
    <r>
      <rPr>
        <sz val="10"/>
        <rFont val="Calibri"/>
      </rPr>
      <t xml:space="preserve"> 250102_Trà Sữa May Cha_7 cities</t>
    </r>
  </si>
  <si>
    <r>
      <rPr>
        <u/>
        <sz val="10"/>
        <color rgb="FF1155CC"/>
        <rFont val="Calibri"/>
      </rPr>
      <t>[SuperVIP]_Trà Sữa May Cha_Jan_HCM</t>
    </r>
    <r>
      <rPr>
        <sz val="10"/>
        <color rgb="FF000000"/>
        <rFont val="Calibri"/>
      </rPr>
      <t xml:space="preserve"> 250102_Trà Sữa May Cha_7 cities</t>
    </r>
  </si>
  <si>
    <r>
      <rPr>
        <u/>
        <sz val="10"/>
        <color rgb="FF1155CC"/>
        <rFont val="Calibri"/>
      </rPr>
      <t>[VIP]_Gong Cha_20-22Jan</t>
    </r>
    <r>
      <rPr>
        <sz val="10"/>
        <color rgb="FF000000"/>
        <rFont val="Calibri"/>
      </rPr>
      <t xml:space="preserve"> 20240506_Gong Cha_3 cities</t>
    </r>
  </si>
  <si>
    <r>
      <rPr>
        <u/>
        <sz val="10"/>
        <color rgb="FF1155CC"/>
        <rFont val="Calibri"/>
      </rPr>
      <t>[SJBP]_Trà Sữa May Cha_giảm 50%_wed</t>
    </r>
    <r>
      <rPr>
        <sz val="10"/>
        <color rgb="FF000000"/>
        <rFont val="Calibri"/>
      </rPr>
      <t xml:space="preserve"> 250102_Trà Sữa May Cha_7 cities</t>
    </r>
  </si>
  <si>
    <r>
      <rPr>
        <u/>
        <sz val="10"/>
        <color rgb="FF1155CC"/>
        <rFont val="Calibri"/>
      </rPr>
      <t>[VIP]_The Coffee House_20-22.1</t>
    </r>
    <r>
      <rPr>
        <sz val="10"/>
        <color rgb="FF000000"/>
        <rFont val="Calibri"/>
      </rPr>
      <t xml:space="preserve"> 241231_The Coffee House_7 cities</t>
    </r>
  </si>
  <si>
    <r>
      <rPr>
        <u/>
        <sz val="10"/>
        <color rgb="FF1155CC"/>
        <rFont val="Calibri"/>
      </rPr>
      <t>[SJBP]_Starbucks Coffee_30% off_21-24.1</t>
    </r>
    <r>
      <rPr>
        <sz val="10"/>
        <color rgb="FF000000"/>
        <rFont val="Calibri"/>
      </rPr>
      <t xml:space="preserve"> 250102_Starbucks Coffee_10 cities</t>
    </r>
  </si>
  <si>
    <r>
      <rPr>
        <u/>
        <sz val="10"/>
        <color rgb="FF1155CC"/>
        <rFont val="Calibri"/>
      </rPr>
      <t>[SJBP]_Starbucks Coffee_30% off_21-24.1</t>
    </r>
    <r>
      <rPr>
        <sz val="10"/>
        <color rgb="FF000000"/>
        <rFont val="Calibri"/>
      </rPr>
      <t xml:space="preserve"> 250102_Starbucks Coffee_10 cities</t>
    </r>
  </si>
  <si>
    <r>
      <rPr>
        <u/>
        <sz val="10"/>
        <color rgb="FF1155CC"/>
        <rFont val="Calibri"/>
      </rPr>
      <t>[SJBP]_Trà Sữa May Cha_giảm 50%_wed</t>
    </r>
    <r>
      <rPr>
        <sz val="10"/>
        <color rgb="FF000000"/>
        <rFont val="Calibri"/>
      </rPr>
      <t xml:space="preserve"> 250102_Trà Sữa May Cha_7 cities</t>
    </r>
  </si>
  <si>
    <r>
      <rPr>
        <u/>
        <sz val="10"/>
        <color rgb="FF1155CC"/>
        <rFont val="Calibri"/>
      </rPr>
      <t>[SJBP]_Trà Sữa May Cha_giảm 50%_wed</t>
    </r>
    <r>
      <rPr>
        <sz val="10"/>
        <color rgb="FF000000"/>
        <rFont val="Calibri"/>
      </rPr>
      <t xml:space="preserve"> 250102_Trà Sữa May Cha_7 cities</t>
    </r>
  </si>
  <si>
    <r>
      <rPr>
        <u/>
        <sz val="10"/>
        <color rgb="FF1155CC"/>
        <rFont val="Calibri"/>
      </rPr>
      <t>[SJBP]_Highlands Coffee_Weekday</t>
    </r>
    <r>
      <rPr>
        <sz val="10"/>
        <color rgb="FF000000"/>
        <rFont val="Calibri"/>
      </rPr>
      <t xml:space="preserve"> 241231_Highlands Coffee_36 cities</t>
    </r>
  </si>
  <si>
    <r>
      <rPr>
        <sz val="10"/>
        <rFont val="Calibri"/>
      </rPr>
      <t xml:space="preserve">0h-12h: </t>
    </r>
    <r>
      <rPr>
        <u/>
        <sz val="10"/>
        <color rgb="FF1155CC"/>
        <rFont val="Calibri"/>
      </rPr>
      <t>[SJBP]_Starbucks Coffee_Indi 4-7.2</t>
    </r>
    <r>
      <rPr>
        <sz val="10"/>
        <rFont val="Calibri"/>
      </rPr>
      <t xml:space="preserve"> 250102_Starbucks Coffee_10 cities
12h-24h: </t>
    </r>
    <r>
      <rPr>
        <u/>
        <sz val="10"/>
        <color rgb="FF1155CC"/>
        <rFont val="Calibri"/>
      </rPr>
      <t>[JBP]_KATINAT Coffee &amp; Tea House_Combo 20%</t>
    </r>
    <r>
      <rPr>
        <sz val="10"/>
        <rFont val="Calibri"/>
      </rPr>
      <t>250119_Katinat Saigon Kafe_11 cities</t>
    </r>
  </si>
  <si>
    <r>
      <rPr>
        <u/>
        <sz val="10"/>
        <color rgb="FF1155CC"/>
        <rFont val="Calibri"/>
      </rPr>
      <t>[SJBP]_Starbucks Coffee_Indi 4-7.2</t>
    </r>
    <r>
      <rPr>
        <sz val="10"/>
        <color rgb="FF000000"/>
        <rFont val="Calibri"/>
      </rPr>
      <t xml:space="preserve"> 250102_Starbucks Coffee_10 cities</t>
    </r>
  </si>
  <si>
    <r>
      <rPr>
        <u/>
        <sz val="10"/>
        <color rgb="FF1155CC"/>
        <rFont val="Calibri"/>
      </rPr>
      <t>[SuperVIP]_Lotteria_06 - 09/02</t>
    </r>
    <r>
      <rPr>
        <sz val="10"/>
        <color rgb="FF000000"/>
        <rFont val="Calibri"/>
      </rPr>
      <t xml:space="preserve"> 241231_Lotteria DI_27 cities</t>
    </r>
  </si>
  <si>
    <r>
      <rPr>
        <u/>
        <sz val="10"/>
        <color rgb="FF1155CC"/>
        <rFont val="Calibri"/>
      </rPr>
      <t>[JBP]_KATINAT Coffee &amp; Tea House_M2T1</t>
    </r>
    <r>
      <rPr>
        <sz val="10"/>
        <color rgb="FF000000"/>
        <rFont val="Calibri"/>
      </rPr>
      <t xml:space="preserve"> 250119_Katinat Saigon Kafe_11 cities</t>
    </r>
  </si>
  <si>
    <r>
      <rPr>
        <u/>
        <sz val="10"/>
        <color rgb="FF1155CC"/>
        <rFont val="Calibri"/>
      </rPr>
      <t xml:space="preserve">[VIP]_Pizza Hut_07-09/02
</t>
    </r>
    <r>
      <rPr>
        <sz val="10"/>
        <color rgb="FF000000"/>
        <rFont val="Calibri"/>
      </rPr>
      <t>241231_Pizza Hut_20 cities</t>
    </r>
  </si>
  <si>
    <r>
      <rPr>
        <u/>
        <sz val="10"/>
        <color rgb="FF1155CC"/>
        <rFont val="Calibri"/>
      </rPr>
      <t xml:space="preserve">[VIP]_Pizza Hut_07-09/02
</t>
    </r>
    <r>
      <rPr>
        <sz val="10"/>
        <color rgb="FF000000"/>
        <rFont val="Calibri"/>
      </rPr>
      <t>241231_Pizza Hut_20 cities</t>
    </r>
  </si>
  <si>
    <r>
      <rPr>
        <u/>
        <sz val="10"/>
        <color rgb="FF1155CC"/>
        <rFont val="Calibri"/>
      </rPr>
      <t>[VIP]_Gà Rán Texas Chicken_10-13/02</t>
    </r>
    <r>
      <rPr>
        <sz val="10"/>
        <rFont val="Calibri"/>
      </rPr>
      <t xml:space="preserve"> 250102_Gà Rán Texas Chicken_6 cities</t>
    </r>
  </si>
  <si>
    <r>
      <rPr>
        <u/>
        <sz val="10"/>
        <color rgb="FF1155CC"/>
        <rFont val="Calibri"/>
      </rPr>
      <t>[VIP]_Gà Rán Texas Chicken_10-13/02</t>
    </r>
    <r>
      <rPr>
        <sz val="10"/>
        <rFont val="Calibri"/>
      </rPr>
      <t xml:space="preserve"> 250102_Gà Rán Texas Chicken_6 cities</t>
    </r>
  </si>
  <si>
    <r>
      <rPr>
        <u/>
        <sz val="10"/>
        <color rgb="FF1155CC"/>
        <rFont val="Calibri"/>
      </rPr>
      <t>[VIP]_Gà Rán Texas Chicken_10-13/02</t>
    </r>
    <r>
      <rPr>
        <sz val="10"/>
        <color rgb="FF000000"/>
        <rFont val="Calibri"/>
      </rPr>
      <t xml:space="preserve"> 250102_Gà Rán Texas Chicken_6 cities</t>
    </r>
  </si>
  <si>
    <r>
      <rPr>
        <u/>
        <sz val="10"/>
        <color rgb="FF1155CC"/>
        <rFont val="Calibri"/>
      </rPr>
      <t>[SJBP]__Brand 50%</t>
    </r>
    <r>
      <rPr>
        <sz val="10"/>
        <rFont val="Calibri"/>
      </rPr>
      <t xml:space="preserve"> 241231_All OTH 2025_36 cities</t>
    </r>
  </si>
  <si>
    <r>
      <rPr>
        <u/>
        <sz val="10"/>
        <color rgb="FF1155CC"/>
        <rFont val="Calibri"/>
      </rPr>
      <t>[VIP]_Trà Sữa May Cha_14-16.2</t>
    </r>
    <r>
      <rPr>
        <sz val="10"/>
        <color rgb="FF000000"/>
        <rFont val="Calibri"/>
      </rPr>
      <t xml:space="preserve">  250102_Trà Sữa May Cha_7 cities</t>
    </r>
  </si>
  <si>
    <r>
      <rPr>
        <u/>
        <sz val="10"/>
        <color rgb="FF1155CC"/>
        <rFont val="Calibri"/>
      </rPr>
      <t>[SJBP]__Brand 50%</t>
    </r>
    <r>
      <rPr>
        <sz val="10"/>
        <rFont val="Calibri"/>
      </rPr>
      <t xml:space="preserve"> 241231_All OTH 2025_36 cities</t>
    </r>
  </si>
  <si>
    <r>
      <rPr>
        <u/>
        <sz val="10"/>
        <color rgb="FF1155CC"/>
        <rFont val="Calibri"/>
      </rPr>
      <t xml:space="preserve">[SuperVIP]_Gà Rán Popeyes_13-16/02
</t>
    </r>
    <r>
      <rPr>
        <sz val="10"/>
        <color rgb="FF000000"/>
        <rFont val="Calibri"/>
      </rPr>
      <t>241231_Gà Rán Popeyes_9 cities</t>
    </r>
  </si>
  <si>
    <r>
      <rPr>
        <u/>
        <sz val="10"/>
        <color rgb="FF1155CC"/>
        <rFont val="Calibri"/>
      </rPr>
      <t>[JBP]_KATINAT Coffee &amp; Tea House_BAU 10-28.1</t>
    </r>
    <r>
      <rPr>
        <sz val="10"/>
        <color rgb="FF000000"/>
        <rFont val="Calibri"/>
      </rPr>
      <t xml:space="preserve"> 250119_Katinat Saigon Kafe_11 cities</t>
    </r>
  </si>
  <si>
    <r>
      <rPr>
        <u/>
        <sz val="10"/>
        <color rgb="FF1155CC"/>
        <rFont val="Calibri"/>
      </rPr>
      <t xml:space="preserve">[VIP]_Lotteria_17-20/02
</t>
    </r>
    <r>
      <rPr>
        <sz val="10"/>
        <color rgb="FF000000"/>
        <rFont val="Calibri"/>
      </rPr>
      <t xml:space="preserve"> 241231_Lotteria DI_27 cities</t>
    </r>
  </si>
  <si>
    <r>
      <rPr>
        <u/>
        <sz val="10"/>
        <color rgb="FF1155CC"/>
        <rFont val="Calibri"/>
      </rPr>
      <t>[SJBP]__Brand 50%</t>
    </r>
    <r>
      <rPr>
        <sz val="10"/>
        <rFont val="Calibri"/>
      </rPr>
      <t xml:space="preserve"> 241231_All OTH 2025_36 cities</t>
    </r>
  </si>
  <si>
    <r>
      <rPr>
        <u/>
        <sz val="10"/>
        <color rgb="FF1155CC"/>
        <rFont val="Calibri"/>
      </rPr>
      <t>[SuperVIP]_Highlands Coffee_17-21.2</t>
    </r>
    <r>
      <rPr>
        <sz val="10"/>
        <color rgb="FF000000"/>
        <rFont val="Calibri"/>
      </rPr>
      <t xml:space="preserve"> 241231_Highlands Coffee_36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</si>
  <si>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</si>
  <si>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</si>
  <si>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[SuperVIP]_Pizza Hut_21-23/02
</t>
    </r>
    <r>
      <rPr>
        <sz val="10"/>
        <color rgb="FF000000"/>
        <rFont val="Calibri"/>
      </rPr>
      <t>241231_Pizza Hut_20 cities</t>
    </r>
  </si>
  <si>
    <r>
      <rPr>
        <u/>
        <sz val="10"/>
        <color rgb="FF1155CC"/>
        <rFont val="Calibri"/>
      </rPr>
      <t>[SJBP]__Brand 50%</t>
    </r>
    <r>
      <rPr>
        <sz val="10"/>
        <rFont val="Calibri"/>
      </rPr>
      <t xml:space="preserve"> 241231_All OTH 2025_36 cities</t>
    </r>
  </si>
  <si>
    <r>
      <rPr>
        <u/>
        <sz val="10"/>
        <color rgb="FF1155CC"/>
        <rFont val="Calibri"/>
      </rPr>
      <t xml:space="preserve">[SJBP]_Gà Rán Popeyes_BAU
</t>
    </r>
    <r>
      <rPr>
        <sz val="10"/>
        <color rgb="FF000000"/>
        <rFont val="Calibri"/>
      </rPr>
      <t>241231_Gà Rán Popeyes_9 cities</t>
    </r>
  </si>
  <si>
    <r>
      <rPr>
        <u/>
        <sz val="10"/>
        <color rgb="FF1155CC"/>
        <rFont val="Calibri"/>
      </rPr>
      <t xml:space="preserve">[SuperVIP]_Gà Rán KFC_26-28/02
</t>
    </r>
    <r>
      <rPr>
        <sz val="10"/>
        <color rgb="FF000000"/>
        <rFont val="Calibri"/>
      </rPr>
      <t>241231_Gà Rán KFC_25 cities</t>
    </r>
  </si>
  <si>
    <r>
      <rPr>
        <u/>
        <sz val="10"/>
        <color rgb="FF1155CC"/>
        <rFont val="Calibri"/>
      </rPr>
      <t>[SJBP]__Brand 50%</t>
    </r>
    <r>
      <rPr>
        <sz val="10"/>
        <rFont val="Calibri"/>
      </rPr>
      <t xml:space="preserve"> 241231_All OTH 2025_36 cities</t>
    </r>
  </si>
  <si>
    <r>
      <rPr>
        <u/>
        <sz val="10"/>
        <color rgb="FF1155CC"/>
        <rFont val="Calibri"/>
      </rPr>
      <t>[JBP]_Phúc Long Coffee &amp; Tea_Trà sữa 10k</t>
    </r>
    <r>
      <rPr>
        <sz val="10"/>
        <rFont val="Calibri"/>
      </rPr>
      <t xml:space="preserve"> 20240516_Phúc Long Coffee &amp; Tea_17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</si>
  <si>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</si>
  <si>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</si>
  <si>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sz val="10"/>
        <rFont val="Calibri"/>
      </rPr>
      <t xml:space="preserve">6h-24h: </t>
    </r>
    <r>
      <rPr>
        <u/>
        <sz val="10"/>
        <color rgb="FF1155CC"/>
        <rFont val="Calibri"/>
      </rPr>
      <t xml:space="preserve">[SJBP]__Brand 50% </t>
    </r>
    <r>
      <rPr>
        <sz val="10"/>
        <rFont val="Calibri"/>
      </rPr>
      <t xml:space="preserve">241231_All OTH 2025_36 cities
0h-6h: </t>
    </r>
    <r>
      <rPr>
        <u/>
        <sz val="10"/>
        <color rgb="FF1155CC"/>
        <rFont val="Calibri"/>
      </rPr>
      <t>[SuperVIP]_Highlands Coffee_3-7.3</t>
    </r>
    <r>
      <rPr>
        <sz val="10"/>
        <rFont val="Calibri"/>
      </rPr>
      <t xml:space="preserve"> 241231_Highlands Coffee_36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</si>
  <si>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</si>
  <si>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</si>
  <si>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</si>
  <si>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</si>
  <si>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sz val="10"/>
        <rFont val="Calibri"/>
      </rPr>
      <t>0h-10h:</t>
    </r>
    <r>
      <rPr>
        <u/>
        <sz val="10"/>
        <color rgb="FF1155CC"/>
        <rFont val="Calibri"/>
      </rPr>
      <t xml:space="preserve"> [SuperVIP]_Highlands Coffee_3-7.3</t>
    </r>
    <r>
      <rPr>
        <sz val="10"/>
        <rFont val="Calibri"/>
      </rPr>
      <t xml:space="preserve"> 241231_All OTH 2025_36 cities
13h-16h </t>
    </r>
    <r>
      <rPr>
        <u/>
        <sz val="10"/>
        <color rgb="FF1155CC"/>
        <rFont val="Calibri"/>
      </rPr>
      <t>[SuperVIP]_Phúc Long Coffee &amp; Tea_6-8Mar</t>
    </r>
    <r>
      <rPr>
        <sz val="10"/>
        <rFont val="Calibri"/>
      </rPr>
      <t xml:space="preserve">  20240516_Phúc Long Coffee &amp; Tea_17 cities
10h-13h [J</t>
    </r>
    <r>
      <rPr>
        <u/>
        <sz val="10"/>
        <color rgb="FF1155CC"/>
        <rFont val="Calibri"/>
      </rPr>
      <t>BP]_Jollibee_</t>
    </r>
    <r>
      <rPr>
        <sz val="10"/>
        <rFont val="Calibri"/>
      </rPr>
      <t>8/3/2025 20250306_Jollibee_33 cities</t>
    </r>
  </si>
  <si>
    <r>
      <rPr>
        <u/>
        <sz val="10"/>
        <color rgb="FF1155CC"/>
        <rFont val="Calibri"/>
      </rPr>
      <t>[SJBP]__Brand 50%</t>
    </r>
    <r>
      <rPr>
        <sz val="10"/>
        <rFont val="Calibri"/>
      </rPr>
      <t xml:space="preserve"> 241231_All OTH 2025_36 cities</t>
    </r>
  </si>
  <si>
    <r>
      <rPr>
        <u/>
        <sz val="10"/>
        <color rgb="FF1155CC"/>
        <rFont val="Calibri"/>
      </rPr>
      <t xml:space="preserve">[VIP]_Gà Rán Texas Chicken_10-13/03
</t>
    </r>
    <r>
      <rPr>
        <sz val="10"/>
        <color rgb="FF000000"/>
        <rFont val="Calibri"/>
      </rPr>
      <t>250102_Gà Rán Texas Chicken_6 cities</t>
    </r>
  </si>
  <si>
    <r>
      <rPr>
        <u/>
        <sz val="10"/>
        <color rgb="FF1155CC"/>
        <rFont val="Calibri"/>
      </rPr>
      <t>[SuperVIP]_Starbucks Coffee_11-13.3</t>
    </r>
    <r>
      <rPr>
        <sz val="10"/>
        <color rgb="FF000000"/>
        <rFont val="Calibri"/>
      </rPr>
      <t xml:space="preserve"> 250102_Starbucks Coffee_10 cities</t>
    </r>
  </si>
  <si>
    <r>
      <rPr>
        <u/>
        <sz val="10"/>
        <color rgb="FF1155CC"/>
        <rFont val="Calibri"/>
      </rPr>
      <t>[SuperVIP]_Starbucks Coffee_11-13.3</t>
    </r>
    <r>
      <rPr>
        <sz val="10"/>
        <rFont val="Calibri"/>
      </rPr>
      <t xml:space="preserve"> 250102_Starbucks Coffee_10 cities</t>
    </r>
  </si>
  <si>
    <r>
      <rPr>
        <u/>
        <sz val="10"/>
        <color rgb="FF1155CC"/>
        <rFont val="Calibri"/>
      </rPr>
      <t xml:space="preserve">[VIP]_Gà Rán Texas Chicken_10-13/03
</t>
    </r>
    <r>
      <rPr>
        <sz val="10"/>
        <color rgb="FF000000"/>
        <rFont val="Calibri"/>
      </rPr>
      <t>250102_Gà Rán Texas Chicken_6 cities</t>
    </r>
  </si>
  <si>
    <r>
      <rPr>
        <u/>
        <sz val="10"/>
        <color rgb="FF1155CC"/>
        <rFont val="Calibri"/>
      </rPr>
      <t>[SJBP]_The Coffee House_WC</t>
    </r>
    <r>
      <rPr>
        <sz val="10"/>
        <color rgb="FF000000"/>
        <rFont val="Calibri"/>
      </rPr>
      <t xml:space="preserve"> 241231_The Coffee House_7 cities</t>
    </r>
  </si>
  <si>
    <r>
      <rPr>
        <u/>
        <sz val="10"/>
        <color rgb="FF1155CC"/>
        <rFont val="Calibri"/>
      </rPr>
      <t>[SJBP]__Brand 50%</t>
    </r>
    <r>
      <rPr>
        <sz val="10"/>
        <rFont val="Calibri"/>
      </rPr>
      <t xml:space="preserve"> 241231_All OTH 2025_36 cities</t>
    </r>
  </si>
  <si>
    <r>
      <rPr>
        <u/>
        <sz val="10"/>
        <color rgb="FF1155CC"/>
        <rFont val="Calibri"/>
      </rPr>
      <t xml:space="preserve">[SuperVIP]_McDonald's_13-16/03
</t>
    </r>
    <r>
      <rPr>
        <sz val="10"/>
        <color rgb="FF000000"/>
        <rFont val="Calibri"/>
      </rPr>
      <t>240722_McDonald's_4 cities</t>
    </r>
  </si>
  <si>
    <r>
      <rPr>
        <u/>
        <sz val="10"/>
        <color rgb="FF1155CC"/>
        <rFont val="Calibri"/>
      </rPr>
      <t xml:space="preserve">[VIP]_Gà Rán KFC_17-19/03
</t>
    </r>
    <r>
      <rPr>
        <sz val="10"/>
        <color rgb="FF000000"/>
        <rFont val="Calibri"/>
      </rPr>
      <t>241231_Gà Rán KFC_25 cities</t>
    </r>
  </si>
  <si>
    <r>
      <rPr>
        <u/>
        <sz val="10"/>
        <color rgb="FF1155CC"/>
        <rFont val="Calibri"/>
      </rPr>
      <t>[SuperVIP]_The Coffee House_17-19.3</t>
    </r>
    <r>
      <rPr>
        <sz val="10"/>
        <color rgb="FF000000"/>
        <rFont val="Calibri"/>
      </rPr>
      <t xml:space="preserve"> 241231_The Coffee House_7 cities</t>
    </r>
  </si>
  <si>
    <r>
      <rPr>
        <u/>
        <sz val="10"/>
        <color rgb="FF1155CC"/>
        <rFont val="Calibri"/>
      </rPr>
      <t>[SuperVIP]_The Coffee House_17-19.3</t>
    </r>
    <r>
      <rPr>
        <sz val="10"/>
        <color rgb="FF000000"/>
        <rFont val="Calibri"/>
      </rPr>
      <t xml:space="preserve"> 241231_The Coffee House_7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</si>
  <si>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</si>
  <si>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</si>
  <si>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[SuperVIP]_Gà Rán KFC_21-23/03
</t>
    </r>
    <r>
      <rPr>
        <sz val="10"/>
        <rFont val="Calibri"/>
      </rPr>
      <t>241231_Gà Rán KFC_25 cities</t>
    </r>
  </si>
  <si>
    <r>
      <rPr>
        <u/>
        <sz val="10"/>
        <color rgb="FF1155CC"/>
        <rFont val="Calibri"/>
      </rPr>
      <t xml:space="preserve">[VIP]_Pizza Hut_21-23/03
</t>
    </r>
    <r>
      <rPr>
        <sz val="10"/>
        <color rgb="FF000000"/>
        <rFont val="Calibri"/>
      </rPr>
      <t>241231_Pizza Hut_20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</si>
  <si>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</si>
  <si>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</si>
  <si>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[SJBP]_Gà Rán Popeyes_BAU
</t>
    </r>
    <r>
      <rPr>
        <sz val="10"/>
        <color rgb="FF000000"/>
        <rFont val="Calibri"/>
      </rPr>
      <t>241231_Gà Rán Popeyes_9 cities</t>
    </r>
  </si>
  <si>
    <r>
      <rPr>
        <u/>
        <sz val="10"/>
        <color rgb="FF1155CC"/>
        <rFont val="Calibri"/>
      </rPr>
      <t>[SJBP]__Brand 50%</t>
    </r>
    <r>
      <rPr>
        <sz val="10"/>
        <rFont val="Calibri"/>
      </rPr>
      <t xml:space="preserve"> 241231_All OTH 2025_36 cities</t>
    </r>
  </si>
  <si>
    <r>
      <rPr>
        <u/>
        <sz val="10"/>
        <color rgb="FF1155CC"/>
        <rFont val="Calibri"/>
      </rPr>
      <t>[VIP]_Trà Sữa May Cha_28-30.3</t>
    </r>
    <r>
      <rPr>
        <sz val="10"/>
        <rFont val="Calibri"/>
      </rPr>
      <t xml:space="preserve"> 250102_Trà Sữa May Cha_7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</si>
  <si>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</si>
  <si>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</si>
  <si>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</si>
  <si>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[SJBP]_Cơm Thố Anh Nguyễn_BAU
</t>
    </r>
    <r>
      <rPr>
        <sz val="10"/>
        <color rgb="FF000000"/>
        <rFont val="Calibri"/>
      </rPr>
      <t>241231_Cơm Thố Anh Nguyễn_10 cities</t>
    </r>
  </si>
  <si>
    <r>
      <rPr>
        <u/>
        <sz val="10"/>
        <color rgb="FF1155CC"/>
        <rFont val="Calibri"/>
      </rPr>
      <t>[SJBP]_The Coffee House_WC</t>
    </r>
    <r>
      <rPr>
        <sz val="10"/>
        <color rgb="FF000000"/>
        <rFont val="Calibri"/>
      </rPr>
      <t xml:space="preserve"> 241231_The Coffee House_7 cities</t>
    </r>
  </si>
  <si>
    <r>
      <rPr>
        <u/>
        <sz val="10"/>
        <color rgb="FF1155CC"/>
        <rFont val="Calibri"/>
      </rPr>
      <t>[JBP]_KATINAT Coffee &amp; Tea House_M2T1 1-4.4</t>
    </r>
    <r>
      <rPr>
        <sz val="10"/>
        <rFont val="Calibri"/>
      </rPr>
      <t xml:space="preserve"> 250119_Katinat Saigon Kafe_11 cities</t>
    </r>
  </si>
  <si>
    <r>
      <rPr>
        <sz val="10"/>
        <rFont val="Calibri"/>
      </rPr>
      <t xml:space="preserve">0h-8h: </t>
    </r>
    <r>
      <rPr>
        <u/>
        <sz val="10"/>
        <color rgb="FF1155CC"/>
        <rFont val="Calibri"/>
      </rPr>
      <t>[SJBP]_Highlands Coffee_BAU Apr</t>
    </r>
    <r>
      <rPr>
        <sz val="10"/>
        <rFont val="Calibri"/>
      </rPr>
      <t xml:space="preserve"> 241231_Highlands Coffee_36 cities
8h-10h: </t>
    </r>
    <r>
      <rPr>
        <u/>
        <sz val="10"/>
        <color rgb="FF1155CC"/>
        <rFont val="Calibri"/>
      </rPr>
      <t>[JBP]_KATINAT Coffee &amp; Tea House_BOGO 4.4</t>
    </r>
    <r>
      <rPr>
        <sz val="10"/>
        <rFont val="Calibri"/>
      </rPr>
      <t xml:space="preserve"> 250119_Katinat Saigon Kafe_11 cities
8h-10h còn lại:</t>
    </r>
    <r>
      <rPr>
        <u/>
        <sz val="10"/>
        <color rgb="FF1155CC"/>
        <rFont val="Calibri"/>
      </rPr>
      <t xml:space="preserve"> [SJBP]_Highlands Coffee_BAU Apr</t>
    </r>
    <r>
      <rPr>
        <sz val="10"/>
        <rFont val="Calibri"/>
      </rPr>
      <t xml:space="preserve"> Bắc Ninh, Quảng Nam, Quảng Ninh, Thái Nguyên, Nghệ An,Đắk Lắk, Thanh Hóa, Long An, An Giang,Hai Duong, Nam Dinh City, Dong Thap, Kien Giang, Phu Yen, Bac Lieu, Ben Tre, Ca Mau, Hau Giang, Soc Trang, Tra Vinh, Vinh Long, Binh Phuoc, Gia Lai, Ninh Thuan, Tay Ninh</t>
    </r>
    <r>
      <rPr>
        <sz val="10"/>
        <color rgb="FF000000"/>
        <rFont val="Calibri"/>
      </rPr>
      <t xml:space="preserve">
</t>
    </r>
    <r>
      <rPr>
        <u/>
        <sz val="10"/>
        <color rgb="FF1155CC"/>
        <rFont val="Calibri"/>
      </rPr>
      <t>13h-16h [VIP]_Phúc Long Coffee &amp; Tea_4.4</t>
    </r>
    <r>
      <rPr>
        <sz val="10"/>
        <rFont val="Calibri"/>
      </rPr>
      <t xml:space="preserve"> 20240516_Phúc Long Coffee &amp; Tea_17 cities
10h-13h  "[S</t>
    </r>
    <r>
      <rPr>
        <u/>
        <sz val="10"/>
        <color rgb="FF1155CC"/>
        <rFont val="Calibri"/>
      </rPr>
      <t xml:space="preserve">uperVIP]_Gà </t>
    </r>
    <r>
      <rPr>
        <sz val="10"/>
        <rFont val="Calibri"/>
      </rPr>
      <t>Rán KFC_03-06/04
241231_Gà Rán KFC_25 cities"</t>
    </r>
  </si>
  <si>
    <r>
      <rPr>
        <u/>
        <sz val="10"/>
        <color rgb="FF1155CC"/>
        <rFont val="Calibri"/>
      </rPr>
      <t xml:space="preserve">[SJBP]_Cơm Thố Anh Nguyễn_BAU
</t>
    </r>
    <r>
      <rPr>
        <sz val="10"/>
        <rFont val="Calibri"/>
      </rPr>
      <t>250803_Cơm Thố Anh Nguyễn_12 cities</t>
    </r>
  </si>
  <si>
    <r>
      <rPr>
        <u/>
        <sz val="10"/>
        <color rgb="FF1155CC"/>
        <rFont val="Calibri"/>
      </rPr>
      <t>[SJBP]__Brand 50%</t>
    </r>
    <r>
      <rPr>
        <sz val="10"/>
        <rFont val="Calibri"/>
      </rPr>
      <t xml:space="preserve"> 241231_All OTH 2025_36 cities</t>
    </r>
  </si>
  <si>
    <r>
      <rPr>
        <u/>
        <sz val="10"/>
        <color rgb="FF1155CC"/>
        <rFont val="Calibri"/>
      </rPr>
      <t xml:space="preserve">[SJBP]_Cơm Thố Anh Nguyễn_BAU
</t>
    </r>
    <r>
      <rPr>
        <sz val="10"/>
        <rFont val="Calibri"/>
      </rPr>
      <t>250803_Cơm Thố Anh Nguyễn_12 cities</t>
    </r>
  </si>
  <si>
    <r>
      <rPr>
        <u/>
        <sz val="10"/>
        <color rgb="FF1155CC"/>
        <rFont val="Calibri"/>
      </rPr>
      <t xml:space="preserve">[SJBP]_McDonald's_73K
</t>
    </r>
    <r>
      <rPr>
        <sz val="10"/>
        <color rgb="FF000000"/>
        <rFont val="Calibri"/>
      </rPr>
      <t>240722_McDonald's_4 cities</t>
    </r>
  </si>
  <si>
    <r>
      <rPr>
        <u/>
        <sz val="10"/>
        <color rgb="FF1155CC"/>
        <rFont val="Calibri"/>
      </rPr>
      <t xml:space="preserve">[SJBP]_McDonald's_73K
</t>
    </r>
    <r>
      <rPr>
        <sz val="10"/>
        <rFont val="Calibri"/>
      </rPr>
      <t>240722_McDonald's_4 cities</t>
    </r>
  </si>
  <si>
    <r>
      <rPr>
        <u/>
        <sz val="10"/>
        <color rgb="FF1155CC"/>
        <rFont val="Calibri"/>
      </rPr>
      <t xml:space="preserve">[SuperVIP]_Gà Rán Popeyes_10-13/04
</t>
    </r>
    <r>
      <rPr>
        <sz val="10"/>
        <rFont val="Calibri"/>
      </rPr>
      <t>241231_Gà Rán Popeyes_9 cities</t>
    </r>
  </si>
  <si>
    <r>
      <rPr>
        <u/>
        <sz val="10"/>
        <color rgb="FF1155CC"/>
        <rFont val="Calibri"/>
      </rPr>
      <t>[SJBP]__Brand 50%</t>
    </r>
    <r>
      <rPr>
        <sz val="10"/>
        <rFont val="Calibri"/>
      </rPr>
      <t xml:space="preserve"> 241231_All OTH 2025_36 cities</t>
    </r>
  </si>
  <si>
    <r>
      <rPr>
        <u/>
        <sz val="10"/>
        <color rgb="FF1155CC"/>
        <rFont val="Calibri"/>
      </rPr>
      <t xml:space="preserve">[VIP]_Cơm Thố Anh Nguyễn_09-13/04
</t>
    </r>
    <r>
      <rPr>
        <sz val="10"/>
        <color rgb="FF000000"/>
        <rFont val="Calibri"/>
      </rPr>
      <t>241231_Cơm Thố Anh Nguyễn_10 cities</t>
    </r>
  </si>
  <si>
    <r>
      <rPr>
        <u/>
        <sz val="10"/>
        <color rgb="FF1155CC"/>
        <rFont val="Calibri"/>
      </rPr>
      <t xml:space="preserve">[SuperVIP]_Gà Rán Popeyes_10-13/04
</t>
    </r>
    <r>
      <rPr>
        <sz val="10"/>
        <color rgb="FF000000"/>
        <rFont val="Calibri"/>
      </rPr>
      <t>241231_Gà Rán Popeyes_9 cities</t>
    </r>
  </si>
  <si>
    <r>
      <rPr>
        <u/>
        <sz val="10"/>
        <color rgb="FF1155CC"/>
        <rFont val="Calibri"/>
      </rPr>
      <t>[SJBP]_Starbucks Coffee_WC Mon</t>
    </r>
    <r>
      <rPr>
        <sz val="10"/>
        <color rgb="FF000000"/>
        <rFont val="Calibri"/>
      </rPr>
      <t xml:space="preserve"> 250102_Starbucks Coffee_10 cities</t>
    </r>
  </si>
  <si>
    <r>
      <rPr>
        <u/>
        <sz val="10"/>
        <color rgb="FF1155CC"/>
        <rFont val="Calibri"/>
      </rPr>
      <t>[SJBP]_Starbucks Coffee_Indi 15-17.4</t>
    </r>
    <r>
      <rPr>
        <sz val="10"/>
        <color rgb="FF000000"/>
        <rFont val="Calibri"/>
      </rPr>
      <t xml:space="preserve"> 250102_Starbucks Coffee_10 cities</t>
    </r>
  </si>
  <si>
    <r>
      <rPr>
        <u/>
        <sz val="10"/>
        <color rgb="FF1155CC"/>
        <rFont val="Calibri"/>
      </rPr>
      <t>[SuperVIP]_Phê La_14-18Apr</t>
    </r>
    <r>
      <rPr>
        <sz val="10"/>
        <color rgb="FF000000"/>
        <rFont val="Calibri"/>
      </rPr>
      <t xml:space="preserve">  HP,VT,HA,DL,DN</t>
    </r>
  </si>
  <si>
    <r>
      <rPr>
        <u/>
        <sz val="10"/>
        <color rgb="FF1155CC"/>
        <rFont val="Calibri"/>
      </rPr>
      <t xml:space="preserve">[SuperVIP]_Gà Rán KFC_15-17/04
</t>
    </r>
    <r>
      <rPr>
        <sz val="10"/>
        <color rgb="FF000000"/>
        <rFont val="Calibri"/>
      </rPr>
      <t>241231_Gà Rán KFC_25 cities</t>
    </r>
  </si>
  <si>
    <r>
      <rPr>
        <u/>
        <sz val="10"/>
        <color rgb="FF1155CC"/>
        <rFont val="Calibri"/>
      </rPr>
      <t>[SJBP]__Brand 50%</t>
    </r>
    <r>
      <rPr>
        <sz val="10"/>
        <rFont val="Calibri"/>
      </rPr>
      <t xml:space="preserve"> 241231_All OTH 2025_36 cities</t>
    </r>
  </si>
  <si>
    <t>[VIP]_Pizza Hut_18-20/04</t>
  </si>
  <si>
    <r>
      <rPr>
        <u/>
        <sz val="10"/>
        <color rgb="FF1155CC"/>
        <rFont val="Calibri"/>
      </rPr>
      <t xml:space="preserve">[VIP]_Gà Rán Popeyes_18-20/04
</t>
    </r>
    <r>
      <rPr>
        <sz val="10"/>
        <color rgb="FF000000"/>
        <rFont val="Calibri"/>
      </rPr>
      <t>241231_Gà Rán Popeyes_9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</si>
  <si>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</si>
  <si>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</si>
  <si>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[SJBP]_Gà Rán KFC_129k
</t>
    </r>
    <r>
      <rPr>
        <sz val="10"/>
        <color rgb="FF000000"/>
        <rFont val="Calibri"/>
      </rPr>
      <t>241231_Gà Rán KFC_25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</si>
  <si>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</si>
  <si>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</si>
  <si>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</si>
  <si>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[SJBP]_Cơm Thố Anh Nguyễn_BAU
</t>
    </r>
    <r>
      <rPr>
        <sz val="10"/>
        <color rgb="FF000000"/>
        <rFont val="Calibri"/>
      </rPr>
      <t>241231_Cơm Thố Anh Nguyễn_10 cities</t>
    </r>
  </si>
  <si>
    <r>
      <rPr>
        <u/>
        <sz val="10"/>
        <color rgb="FF1155CC"/>
        <rFont val="Calibri"/>
      </rPr>
      <t>[SJBP]__Brand 50%</t>
    </r>
    <r>
      <rPr>
        <sz val="10"/>
        <rFont val="Calibri"/>
      </rPr>
      <t xml:space="preserve"> 241231_All OTH 2025_36 cities</t>
    </r>
  </si>
  <si>
    <r>
      <rPr>
        <u/>
        <sz val="10"/>
        <color rgb="FF1155CC"/>
        <rFont val="Calibri"/>
      </rPr>
      <t>[SJBP]_Highlands Coffee_BAU Apr</t>
    </r>
    <r>
      <rPr>
        <sz val="10"/>
        <color rgb="FF000000"/>
        <rFont val="Calibri"/>
      </rPr>
      <t xml:space="preserve"> 241231_Highlands Coffee_36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</si>
  <si>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</si>
  <si>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</si>
  <si>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[SJBP]_McDonald's_2T2 gà
</t>
    </r>
    <r>
      <rPr>
        <sz val="10"/>
        <color rgb="FF000000"/>
        <rFont val="Calibri"/>
      </rPr>
      <t>250416_McDonald's_5 cities</t>
    </r>
  </si>
  <si>
    <r>
      <rPr>
        <u/>
        <sz val="10"/>
        <color rgb="FF1155CC"/>
        <rFont val="Calibri"/>
      </rPr>
      <t>[SJBP]_Highlands Coffee_BAU Weekday</t>
    </r>
    <r>
      <rPr>
        <sz val="10"/>
        <rFont val="Calibri"/>
      </rPr>
      <t xml:space="preserve">  241231_Highlands Coffee_36 cities</t>
    </r>
  </si>
  <si>
    <r>
      <rPr>
        <u/>
        <sz val="10"/>
        <color rgb="FF1155CC"/>
        <rFont val="Calibri"/>
      </rPr>
      <t xml:space="preserve">[SuperVIP]_Gà Rán KFC_01-04/05
</t>
    </r>
    <r>
      <rPr>
        <sz val="10"/>
        <color rgb="FF000000"/>
        <rFont val="Calibri"/>
      </rPr>
      <t>241231_Gà Rán KFC_25 cities</t>
    </r>
  </si>
  <si>
    <r>
      <rPr>
        <u/>
        <sz val="10"/>
        <color rgb="FF1155CC"/>
        <rFont val="Calibri"/>
      </rPr>
      <t>[SuperVIP]_Highlands Coffee_5-9.5</t>
    </r>
    <r>
      <rPr>
        <sz val="10"/>
        <rFont val="Calibri"/>
      </rPr>
      <t xml:space="preserve"> 241231_Highlands Coffee_36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</si>
  <si>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</si>
  <si>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</si>
  <si>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</si>
  <si>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</si>
  <si>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</si>
  <si>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[SJBP]_McDonald's_ĐN OTH
</t>
    </r>
    <r>
      <rPr>
        <sz val="10"/>
        <color rgb="FF000000"/>
        <rFont val="Calibri"/>
      </rPr>
      <t>250416_McDonald's_5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</si>
  <si>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</si>
  <si>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</si>
  <si>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</si>
  <si>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</si>
  <si>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[SJBP]_The Coffee House_WC</t>
    </r>
    <r>
      <rPr>
        <sz val="10"/>
        <rFont val="Calibri"/>
      </rPr>
      <t xml:space="preserve"> 241231_The Coffee House_7 cities</t>
    </r>
  </si>
  <si>
    <r>
      <rPr>
        <u/>
        <sz val="10"/>
        <color rgb="FF1155CC"/>
        <rFont val="Calibri"/>
      </rPr>
      <t>[SuperVIP]_Trà Sữa May Cha_May</t>
    </r>
    <r>
      <rPr>
        <sz val="10"/>
        <color rgb="FF000000"/>
        <rFont val="Calibri"/>
      </rPr>
      <t xml:space="preserve"> 250102_Trà Sữa May Cha_7 cities</t>
    </r>
  </si>
  <si>
    <r>
      <rPr>
        <u/>
        <sz val="10"/>
        <color rgb="FF1155CC"/>
        <rFont val="Calibri"/>
      </rPr>
      <t>[SJBP]__Brand 50%</t>
    </r>
    <r>
      <rPr>
        <sz val="10"/>
        <rFont val="Calibri"/>
      </rPr>
      <t xml:space="preserve"> 241231_All OTH 2025_36 cities</t>
    </r>
  </si>
  <si>
    <r>
      <rPr>
        <u/>
        <sz val="10"/>
        <color rgb="FF1155CC"/>
        <rFont val="Calibri"/>
      </rPr>
      <t>[VIP]_The Coffee House_20-22.5</t>
    </r>
    <r>
      <rPr>
        <sz val="10"/>
        <color rgb="FF000000"/>
        <rFont val="Calibri"/>
      </rPr>
      <t xml:space="preserve"> 241231_The Coffee House_7 cities</t>
    </r>
  </si>
  <si>
    <r>
      <rPr>
        <u/>
        <sz val="10"/>
        <color rgb="FF1155CC"/>
        <rFont val="Calibri"/>
      </rPr>
      <t>[VIP]_The Coffee House_20-22.5</t>
    </r>
    <r>
      <rPr>
        <sz val="10"/>
        <color rgb="FF000000"/>
        <rFont val="Calibri"/>
      </rPr>
      <t xml:space="preserve"> 241231_The Coffee House_7 cities</t>
    </r>
  </si>
  <si>
    <r>
      <rPr>
        <u/>
        <sz val="10"/>
        <color rgb="FF1155CC"/>
        <rFont val="Calibri"/>
      </rPr>
      <t>[VIP]_The Coffee House_20-22.5</t>
    </r>
    <r>
      <rPr>
        <sz val="10"/>
        <color rgb="FF000000"/>
        <rFont val="Calibri"/>
      </rPr>
      <t xml:space="preserve"> 241231_The Coffee House_7 cities</t>
    </r>
  </si>
  <si>
    <r>
      <rPr>
        <u/>
        <sz val="10"/>
        <color rgb="FF1155CC"/>
        <rFont val="Calibri"/>
      </rPr>
      <t>[VIP]_KATINAT Coffee &amp; Tea House_M2T1 22-23.5</t>
    </r>
    <r>
      <rPr>
        <sz val="10"/>
        <color rgb="FF000000"/>
        <rFont val="Calibri"/>
      </rPr>
      <t xml:space="preserve"> 250119_Katinat Saigon Kafe_11 cities</t>
    </r>
  </si>
  <si>
    <r>
      <rPr>
        <u/>
        <sz val="10"/>
        <color rgb="FF1155CC"/>
        <rFont val="Calibri"/>
      </rPr>
      <t>[VIP]_Trà Sữa May Cha_May</t>
    </r>
    <r>
      <rPr>
        <sz val="10"/>
        <rFont val="Calibri"/>
      </rPr>
      <t xml:space="preserve">  250102_Trà Sữa May Cha_7 cities</t>
    </r>
  </si>
  <si>
    <r>
      <rPr>
        <u/>
        <sz val="10"/>
        <color rgb="FF1155CC"/>
        <rFont val="Calibri"/>
      </rPr>
      <t>[VIP]_Trà Sữa May Cha_May</t>
    </r>
    <r>
      <rPr>
        <sz val="10"/>
        <rFont val="Calibri"/>
      </rPr>
      <t xml:space="preserve">  250102_Trà Sữa May Cha_7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</si>
  <si>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</si>
  <si>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</si>
  <si>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</si>
  <si>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</si>
  <si>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</si>
  <si>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</si>
  <si>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</si>
  <si>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</si>
  <si>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</si>
  <si>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</si>
  <si>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[SuperVIP]_Highlands Coffee_2-6.6</t>
    </r>
    <r>
      <rPr>
        <sz val="10"/>
        <color rgb="FF000000"/>
        <rFont val="Calibri"/>
      </rPr>
      <t xml:space="preserve"> 241231_Highlands Coffee_36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</si>
  <si>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</si>
  <si>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</si>
  <si>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</si>
  <si>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</si>
  <si>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[SJBP]_McDonald's_BAU
</t>
    </r>
    <r>
      <rPr>
        <sz val="10"/>
        <color rgb="FF000000"/>
        <rFont val="Calibri"/>
      </rPr>
      <t>250416_McDonald's_5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</si>
  <si>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</si>
  <si>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</si>
  <si>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[SJBP]_Gà Rán Popeyes_BOGO
</t>
    </r>
    <r>
      <rPr>
        <sz val="10"/>
        <color rgb="FF000000"/>
        <rFont val="Calibri"/>
      </rPr>
      <t>241231_Gà Rán Popeyes_9 cities</t>
    </r>
  </si>
  <si>
    <r>
      <rPr>
        <u/>
        <sz val="10"/>
        <color rgb="FF1155CC"/>
        <rFont val="Calibri"/>
      </rPr>
      <t>[SJBP]_The Coffee House_BAU 1Đ</t>
    </r>
    <r>
      <rPr>
        <sz val="10"/>
        <color rgb="FF000000"/>
        <rFont val="Calibri"/>
      </rPr>
      <t xml:space="preserve">  241231_The Coffee House_7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</si>
  <si>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</si>
  <si>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</si>
  <si>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</si>
  <si>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</si>
  <si>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</si>
  <si>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</si>
  <si>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</si>
  <si>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</si>
  <si>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</si>
  <si>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[VIP]_Trà Sữa May Cha_27-29Jun</t>
    </r>
    <r>
      <rPr>
        <sz val="10"/>
        <rFont val="Calibri"/>
      </rPr>
      <t xml:space="preserve"> 250102_Trà Sữa May Cha_7 cities</t>
    </r>
  </si>
  <si>
    <r>
      <rPr>
        <u/>
        <sz val="10"/>
        <color rgb="FF1155CC"/>
        <rFont val="Calibri"/>
      </rPr>
      <t xml:space="preserve">[SJBP]_McDonald's_2T2 119k
</t>
    </r>
    <r>
      <rPr>
        <sz val="10"/>
        <color rgb="FF000000"/>
        <rFont val="Calibri"/>
      </rPr>
      <t>250416_McDonald's_5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</si>
  <si>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</si>
  <si>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</si>
  <si>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[SuperVIP]_Phúc Long Coffee &amp; Tea_Jul</t>
    </r>
    <r>
      <rPr>
        <sz val="10"/>
        <rFont val="Calibri"/>
      </rPr>
      <t xml:space="preserve"> 20240516_Phúc Long Coffee &amp; Tea_17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</si>
  <si>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</si>
  <si>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</si>
  <si>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</si>
  <si>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[SuperVIP]_Highlands Coffee_7-11.7</t>
    </r>
    <r>
      <rPr>
        <sz val="10"/>
        <rFont val="Calibri"/>
      </rPr>
      <t xml:space="preserve"> 241231_Highlands Coffee_36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</si>
  <si>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</si>
  <si>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</si>
  <si>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[SJBP]_McDonald's_2T2</t>
    </r>
    <r>
      <rPr>
        <sz val="10"/>
        <color rgb="FF000000"/>
        <rFont val="Calibri"/>
      </rPr>
      <t xml:space="preserve"> 250416_McDonald's_5 cities</t>
    </r>
  </si>
  <si>
    <r>
      <rPr>
        <u/>
        <sz val="10"/>
        <color rgb="FF1155CC"/>
        <rFont val="Calibri"/>
      </rPr>
      <t>[SJBP]__Brand 50%</t>
    </r>
    <r>
      <rPr>
        <sz val="10"/>
        <rFont val="Calibri"/>
      </rPr>
      <t xml:space="preserve"> 241231_All OTH 2025_36 cities</t>
    </r>
  </si>
  <si>
    <r>
      <rPr>
        <u/>
        <sz val="10"/>
        <color rgb="FF1155CC"/>
        <rFont val="Calibri"/>
      </rPr>
      <t>[SJBP]_McDonald's_2T2</t>
    </r>
    <r>
      <rPr>
        <sz val="10"/>
        <color rgb="FF000000"/>
        <rFont val="Calibri"/>
      </rPr>
      <t xml:space="preserve"> 250707_McDonald's_6 cities</t>
    </r>
  </si>
  <si>
    <r>
      <rPr>
        <u/>
        <sz val="10"/>
        <color rgb="FF1155CC"/>
        <rFont val="Calibri"/>
      </rPr>
      <t>[SJBP]_McDonald's_2T2</t>
    </r>
    <r>
      <rPr>
        <sz val="10"/>
        <color rgb="FF000000"/>
        <rFont val="Calibri"/>
      </rPr>
      <t xml:space="preserve"> 250707_McDonald's_6 cities</t>
    </r>
  </si>
  <si>
    <r>
      <rPr>
        <u/>
        <sz val="10"/>
        <color rgb="FF1155CC"/>
        <rFont val="Calibri"/>
      </rPr>
      <t>[SuperVIP]_Highlands Coffee_14-18.7</t>
    </r>
    <r>
      <rPr>
        <sz val="10"/>
        <color rgb="FF000000"/>
        <rFont val="Calibri"/>
      </rPr>
      <t xml:space="preserve"> 241231_Highlands Coffee_36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</si>
  <si>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</si>
  <si>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</si>
  <si>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[SJBP]_Phúc Long Coffee &amp; Tea_Combo 99k </t>
    </r>
    <r>
      <rPr>
        <sz val="10"/>
        <rFont val="Calibri"/>
      </rPr>
      <t xml:space="preserve"> </t>
    </r>
  </si>
  <si>
    <r>
      <rPr>
        <u/>
        <sz val="10"/>
        <color rgb="FF1155CC"/>
        <rFont val="Calibri"/>
      </rPr>
      <t xml:space="preserve">[SJBP]_Phúc Long Coffee &amp; Tea_Combo 99k </t>
    </r>
    <r>
      <rPr>
        <sz val="10"/>
        <rFont val="Calibri"/>
      </rPr>
      <t xml:space="preserve"> </t>
    </r>
  </si>
  <si>
    <r>
      <rPr>
        <u/>
        <sz val="10"/>
        <color rgb="FF1155CC"/>
        <rFont val="Calibri"/>
      </rPr>
      <t>[VIP]_Trà Sữa May Cha_Jul</t>
    </r>
    <r>
      <rPr>
        <sz val="10"/>
        <rFont val="Calibri"/>
      </rPr>
      <t xml:space="preserve"> 250102_Trà Sữa May Cha_7 cities</t>
    </r>
  </si>
  <si>
    <r>
      <rPr>
        <u/>
        <sz val="10"/>
        <color rgb="FF1155CC"/>
        <rFont val="Calibri"/>
      </rPr>
      <t>[VIP]_The Coffee House_21-23.7</t>
    </r>
    <r>
      <rPr>
        <sz val="10"/>
        <color rgb="FF000000"/>
        <rFont val="Calibri"/>
      </rPr>
      <t xml:space="preserve"> 241231_The Coffee House_7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</si>
  <si>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</si>
  <si>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</si>
  <si>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[JBP]_KATINAT Coffee &amp; Tea House_Ads 1K</t>
    </r>
    <r>
      <rPr>
        <sz val="10"/>
        <color rgb="FF000000"/>
        <rFont val="Calibri"/>
      </rPr>
      <t xml:space="preserve"> 250119_Katinat Saigon Kafe_11 cities</t>
    </r>
  </si>
  <si>
    <r>
      <rPr>
        <u/>
        <sz val="10"/>
        <color rgb="FF1155CC"/>
        <rFont val="Calibri"/>
      </rPr>
      <t>[SuperVIP]_McDonald's_25-27/07</t>
    </r>
    <r>
      <rPr>
        <sz val="10"/>
        <color rgb="FF000000"/>
        <rFont val="Calibri"/>
      </rPr>
      <t xml:space="preserve"> 250707_McDonald's_6 cities</t>
    </r>
  </si>
  <si>
    <r>
      <rPr>
        <u/>
        <sz val="10"/>
        <color rgb="FF1155CC"/>
        <rFont val="Calibri"/>
      </rPr>
      <t>[SuperVIP]_McDonald's_25-27/07</t>
    </r>
    <r>
      <rPr>
        <sz val="10"/>
        <rFont val="Calibri"/>
      </rPr>
      <t xml:space="preserve"> 250707_McDonald's_6 cities</t>
    </r>
  </si>
  <si>
    <r>
      <rPr>
        <u/>
        <sz val="10"/>
        <color rgb="FF1155CC"/>
        <rFont val="Calibri"/>
      </rPr>
      <t>[SJBP]_McDonald's_2T2</t>
    </r>
    <r>
      <rPr>
        <sz val="10"/>
        <color rgb="FF000000"/>
        <rFont val="Calibri"/>
      </rPr>
      <t xml:space="preserve"> 250707_McDonald's_6 cities</t>
    </r>
  </si>
  <si>
    <r>
      <rPr>
        <u/>
        <sz val="10"/>
        <color rgb="FF1155CC"/>
        <rFont val="Calibri"/>
      </rPr>
      <t>[SJBP]__Brand 50%</t>
    </r>
    <r>
      <rPr>
        <sz val="10"/>
        <rFont val="Calibri"/>
      </rPr>
      <t xml:space="preserve"> 241231_All OTH 2025_36 cities</t>
    </r>
  </si>
  <si>
    <r>
      <rPr>
        <u/>
        <sz val="10"/>
        <color rgb="FF1155CC"/>
        <rFont val="Calibri"/>
      </rPr>
      <t>[SJBP]_McDonald's_2T2</t>
    </r>
    <r>
      <rPr>
        <sz val="10"/>
        <color rgb="FF000000"/>
        <rFont val="Calibri"/>
      </rPr>
      <t xml:space="preserve"> 250707_McDonald's_6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</si>
  <si>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</si>
  <si>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</si>
  <si>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[SuperVIP]_McDonald's_01-03/08
</t>
    </r>
    <r>
      <rPr>
        <sz val="10"/>
        <color rgb="FF000000"/>
        <rFont val="Calibri"/>
      </rPr>
      <t xml:space="preserve"> 250707_McDonald's_6 cities</t>
    </r>
  </si>
  <si>
    <r>
      <rPr>
        <u/>
        <sz val="10"/>
        <color rgb="FF1155CC"/>
        <rFont val="Calibri"/>
      </rPr>
      <t xml:space="preserve">[VIP]_Pizza Hut_01-03/08
</t>
    </r>
    <r>
      <rPr>
        <sz val="10"/>
        <color rgb="FF000000"/>
        <rFont val="Calibri"/>
      </rPr>
      <t xml:space="preserve"> 241231_Pizza Hut_20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</si>
  <si>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</si>
  <si>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</si>
  <si>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</si>
  <si>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</si>
  <si>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[SuperVIP]_Highlands Coffee_4-8.8</t>
    </r>
    <r>
      <rPr>
        <sz val="10"/>
        <rFont val="Calibri"/>
      </rPr>
      <t xml:space="preserve"> </t>
    </r>
  </si>
  <si>
    <r>
      <rPr>
        <u/>
        <sz val="10"/>
        <color rgb="FF1155CC"/>
        <rFont val="Calibri"/>
      </rPr>
      <t>[SuperVIP]_Trà Sữa May Cha_Aug</t>
    </r>
    <r>
      <rPr>
        <sz val="10"/>
        <color rgb="FF000000"/>
        <rFont val="Calibri"/>
      </rPr>
      <t xml:space="preserve"> 250102_Trà Sữa May Cha_7 cities</t>
    </r>
  </si>
  <si>
    <r>
      <rPr>
        <u/>
        <sz val="10"/>
        <color rgb="FF1155CC"/>
        <rFont val="Calibri"/>
      </rPr>
      <t xml:space="preserve">[SJBP]_Gà Rán Popeyes_BOGO
</t>
    </r>
    <r>
      <rPr>
        <sz val="10"/>
        <color rgb="FF000000"/>
        <rFont val="Calibri"/>
      </rPr>
      <t>241231_Gà Rán Popeyes_9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</si>
  <si>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</si>
  <si>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</si>
  <si>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sz val="10"/>
        <rFont val="Calibri"/>
      </rPr>
      <t>[</t>
    </r>
    <r>
      <rPr>
        <u/>
        <sz val="10"/>
        <color rgb="FF1155CC"/>
        <rFont val="Calibri"/>
      </rPr>
      <t>VIP]_Phúc Long Coffee &amp; Tea_Combo 79k</t>
    </r>
    <r>
      <rPr>
        <sz val="10"/>
        <rFont val="Calibri"/>
      </rPr>
      <t xml:space="preserve"> 20240516_Phúc Long Coffee &amp; Tea_17 cities</t>
    </r>
  </si>
  <si>
    <r>
      <rPr>
        <u/>
        <sz val="10"/>
        <color rgb="FF1155CC"/>
        <rFont val="Calibri"/>
      </rPr>
      <t>[VIP]_Cơm Thố An</t>
    </r>
    <r>
      <rPr>
        <sz val="10"/>
        <rFont val="Calibri"/>
      </rPr>
      <t>h Nguyễn_13-17/08250718_Cơm Thố Anh Nguyễn_11 cities</t>
    </r>
  </si>
  <si>
    <r>
      <rPr>
        <u/>
        <sz val="10"/>
        <color rgb="FF1155CC"/>
        <rFont val="Calibri"/>
      </rPr>
      <t xml:space="preserve">[SuperVIP]_Pizza Hut_15-17/08
</t>
    </r>
    <r>
      <rPr>
        <sz val="10"/>
        <color rgb="FF000000"/>
        <rFont val="Calibri"/>
      </rPr>
      <t>241231_Pizza Hut_20 cities</t>
    </r>
  </si>
  <si>
    <r>
      <rPr>
        <u/>
        <sz val="10"/>
        <color rgb="FF1155CC"/>
        <rFont val="Calibri"/>
      </rPr>
      <t>[SuperVIP]_Phê La_18-22Aug</t>
    </r>
    <r>
      <rPr>
        <sz val="10"/>
        <color rgb="FF000000"/>
        <rFont val="Calibri"/>
      </rPr>
      <t xml:space="preserve"> HP,VT,HA,DL,DN,KH</t>
    </r>
  </si>
  <si>
    <r>
      <rPr>
        <u/>
        <sz val="10"/>
        <color rgb="FF1155CC"/>
        <rFont val="Calibri"/>
      </rPr>
      <t>[SuperVIP]_Phê La_18-22Aug</t>
    </r>
    <r>
      <rPr>
        <sz val="10"/>
        <rFont val="Calibri"/>
      </rPr>
      <t xml:space="preserve"> HP,VT,HA,DL,DN,KH</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</si>
  <si>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</si>
  <si>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</si>
  <si>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</si>
  <si>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[SuperVIP]_McDonald's_22-24/08
</t>
    </r>
    <r>
      <rPr>
        <sz val="10"/>
        <rFont val="Calibri"/>
      </rPr>
      <t xml:space="preserve"> 250707_McDonald's_6 cities</t>
    </r>
  </si>
  <si>
    <r>
      <rPr>
        <u/>
        <sz val="10"/>
        <color rgb="FF1155CC"/>
        <rFont val="Calibri"/>
      </rPr>
      <t xml:space="preserve">[SuperVIP]_McDonald's_22-24/08
</t>
    </r>
    <r>
      <rPr>
        <sz val="10"/>
        <color rgb="FF000000"/>
        <rFont val="Calibri"/>
      </rPr>
      <t xml:space="preserve"> 250707_McDonald's_6 cities</t>
    </r>
  </si>
  <si>
    <r>
      <rPr>
        <u/>
        <sz val="10"/>
        <color rgb="FF1155CC"/>
        <rFont val="Calibri"/>
      </rPr>
      <t>[VIP]_Gong Cha_Aug</t>
    </r>
    <r>
      <rPr>
        <sz val="10"/>
        <color rgb="FF000000"/>
        <rFont val="Calibri"/>
      </rPr>
      <t xml:space="preserve"> 20240506_Gong Cha_3 cities</t>
    </r>
  </si>
  <si>
    <r>
      <rPr>
        <u/>
        <sz val="10"/>
        <color rgb="FF1155CC"/>
        <rFont val="Calibri"/>
      </rPr>
      <t>[SuperVIP]_Starbucks Coffee_26-28.8</t>
    </r>
    <r>
      <rPr>
        <sz val="10"/>
        <color rgb="FF000000"/>
        <rFont val="Calibri"/>
      </rPr>
      <t xml:space="preserve"> 250520_Starbucks Coffee_12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</si>
  <si>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</si>
  <si>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</si>
  <si>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[SuperVIP]_Gà Rán KFC_29-31/08</t>
    </r>
    <r>
      <rPr>
        <sz val="10"/>
        <rFont val="Calibri"/>
      </rPr>
      <t xml:space="preserve"> 241231_Gà Rán KFC_25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</si>
  <si>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</si>
  <si>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</si>
  <si>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[SuperVIP]_McDonald's_01-04/09
</t>
    </r>
    <r>
      <rPr>
        <sz val="10"/>
        <color rgb="FF000000"/>
        <rFont val="Calibri"/>
      </rPr>
      <t xml:space="preserve"> 250707_McDonald's_6 cities</t>
    </r>
  </si>
  <si>
    <r>
      <rPr>
        <u/>
        <sz val="10"/>
        <color rgb="FF1155CC"/>
        <rFont val="Calibri"/>
      </rPr>
      <t>[SJBP]_Highlands Coffee_ALC 14</t>
    </r>
    <r>
      <rPr>
        <sz val="10"/>
        <color rgb="FF000000"/>
        <rFont val="Calibri"/>
      </rPr>
      <t xml:space="preserve"> 241231_Highlands Coffee_36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</si>
  <si>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</si>
  <si>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</si>
  <si>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sz val="10"/>
        <rFont val="Calibri"/>
      </rPr>
      <t>[</t>
    </r>
    <r>
      <rPr>
        <u/>
        <sz val="10"/>
        <color rgb="FF1155CC"/>
        <rFont val="Calibri"/>
      </rPr>
      <t>SuperVIP]_Phúc Long Coffee &amp; Tea_17-19Sep</t>
    </r>
    <r>
      <rPr>
        <sz val="10"/>
        <rFont val="Calibri"/>
      </rPr>
      <t xml:space="preserve"> 20240516_Phúc Long Coffee &amp; Tea_17 cities</t>
    </r>
  </si>
  <si>
    <r>
      <rPr>
        <u/>
        <sz val="10"/>
        <color rgb="FF1155CC"/>
        <rFont val="Calibri"/>
      </rPr>
      <t>[SuperVIP]_Trà Sữa May Cha_Sep</t>
    </r>
    <r>
      <rPr>
        <sz val="10"/>
        <rFont val="Calibri"/>
      </rPr>
      <t xml:space="preserve"> 250102_Trà Sữa May Cha_7 cities</t>
    </r>
  </si>
  <si>
    <r>
      <rPr>
        <u/>
        <sz val="10"/>
        <color rgb="FF1155CC"/>
        <rFont val="Calibri"/>
      </rPr>
      <t>[SuperVIP]_Trà Sữa May Cha_Sep</t>
    </r>
    <r>
      <rPr>
        <sz val="10"/>
        <rFont val="Calibri"/>
      </rPr>
      <t xml:space="preserve"> 250102_Trà Sữa May Cha_7 cities</t>
    </r>
  </si>
  <si>
    <r>
      <rPr>
        <u/>
        <sz val="10"/>
        <color rgb="FF1155CC"/>
        <rFont val="Calibri"/>
      </rPr>
      <t>[VIP]_Phúc Long Coffee &amp; Tea_Combo 99k</t>
    </r>
    <r>
      <rPr>
        <sz val="10"/>
        <rFont val="Calibri"/>
      </rPr>
      <t xml:space="preserve"> 20240516_Phúc Long Coffee &amp; Tea_17 cities</t>
    </r>
  </si>
  <si>
    <r>
      <rPr>
        <sz val="10"/>
        <color rgb="FF000000"/>
        <rFont val="Calibri"/>
      </rPr>
      <t xml:space="preserve">0h-10h </t>
    </r>
    <r>
      <rPr>
        <u/>
        <sz val="10"/>
        <color rgb="FF1155CC"/>
        <rFont val="Calibri"/>
      </rPr>
      <t>[SuperVIP]_Highlands Coffee_8-12.9</t>
    </r>
    <r>
      <rPr>
        <sz val="10"/>
        <rFont val="Calibri"/>
      </rPr>
      <t xml:space="preserve"> 241231_Highlands Coffee_36 cities</t>
    </r>
  </si>
  <si>
    <r>
      <rPr>
        <u/>
        <sz val="10"/>
        <color rgb="FF1155CC"/>
        <rFont val="Calibri"/>
      </rPr>
      <t>[SuperVIP]_Phê La_9-11/9</t>
    </r>
    <r>
      <rPr>
        <sz val="10"/>
        <rFont val="Calibri"/>
      </rPr>
      <t xml:space="preserve"> HP,VT,HA,DL,DN,KH</t>
    </r>
  </si>
  <si>
    <r>
      <rPr>
        <u/>
        <sz val="10"/>
        <color rgb="FF1155CC"/>
        <rFont val="Calibri"/>
      </rPr>
      <t>[SJBP]__Brand 50%</t>
    </r>
    <r>
      <rPr>
        <sz val="10"/>
        <rFont val="Calibri"/>
      </rPr>
      <t xml:space="preserve"> 241231_All OTH 2025_36 cities</t>
    </r>
  </si>
  <si>
    <r>
      <rPr>
        <u/>
        <sz val="10"/>
        <color rgb="FF1155CC"/>
        <rFont val="Calibri"/>
      </rPr>
      <t xml:space="preserve">[SuperVIP]_McDonald's_12-14/09
</t>
    </r>
    <r>
      <rPr>
        <sz val="10"/>
        <color rgb="FF000000"/>
        <rFont val="Calibri"/>
      </rPr>
      <t>250707_McDonald's_6 cities</t>
    </r>
  </si>
  <si>
    <r>
      <rPr>
        <u/>
        <sz val="10"/>
        <color rgb="FF1155CC"/>
        <rFont val="Calibri"/>
      </rPr>
      <t>[SuperVIP]_Trà Sữa May Cha_Sep</t>
    </r>
    <r>
      <rPr>
        <sz val="10"/>
        <color rgb="FF000000"/>
        <rFont val="Calibri"/>
      </rPr>
      <t xml:space="preserve"> 250102_Trà Sữa May Cha_7 cities</t>
    </r>
  </si>
  <si>
    <r>
      <rPr>
        <u/>
        <sz val="10"/>
        <color rgb="FF1155CC"/>
        <rFont val="Calibri"/>
      </rPr>
      <t xml:space="preserve">[SuperVIP]_McDonald's_12-14/09
</t>
    </r>
    <r>
      <rPr>
        <sz val="10"/>
        <color rgb="FF000000"/>
        <rFont val="Calibri"/>
      </rPr>
      <t>250707_McDonald's_6 cities</t>
    </r>
  </si>
  <si>
    <r>
      <rPr>
        <u/>
        <sz val="10"/>
        <color rgb="FF1155CC"/>
        <rFont val="Calibri"/>
      </rPr>
      <t>[VIP]_The Coffee House_15-17.9</t>
    </r>
    <r>
      <rPr>
        <sz val="10"/>
        <color rgb="FF000000"/>
        <rFont val="Calibri"/>
      </rPr>
      <t xml:space="preserve"> 241231_The Coffee House_7 cities</t>
    </r>
  </si>
  <si>
    <r>
      <rPr>
        <u/>
        <sz val="10"/>
        <color rgb="FF1155CC"/>
        <rFont val="Calibri"/>
      </rPr>
      <t>[VIP]_The Coffee House_15-17.9</t>
    </r>
    <r>
      <rPr>
        <sz val="10"/>
        <color rgb="FF000000"/>
        <rFont val="Calibri"/>
      </rPr>
      <t xml:space="preserve"> 241231_The Coffee House_7 cities</t>
    </r>
  </si>
  <si>
    <r>
      <rPr>
        <u/>
        <sz val="10"/>
        <color rgb="FF1155CC"/>
        <rFont val="Calibri"/>
      </rPr>
      <t>[SuperVIP]_Phúc Long Coffee &amp; Tea_17-19Sep</t>
    </r>
    <r>
      <rPr>
        <sz val="10"/>
        <rFont val="Calibri"/>
      </rPr>
      <t xml:space="preserve"> </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</si>
  <si>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</si>
  <si>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</si>
  <si>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</si>
  <si>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</si>
  <si>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</si>
  <si>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</si>
  <si>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</si>
  <si>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</si>
  <si>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</si>
  <si>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</si>
  <si>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[VIP]_Trà Sữa May Cha_Sep</t>
    </r>
    <r>
      <rPr>
        <sz val="10"/>
        <color rgb="FF000000"/>
        <rFont val="Calibri"/>
      </rPr>
      <t xml:space="preserve"> 250102_Trà Sữa May Cha_7 cities</t>
    </r>
  </si>
  <si>
    <r>
      <rPr>
        <u/>
        <sz val="10"/>
        <color rgb="FF1155CC"/>
        <rFont val="Calibri"/>
      </rPr>
      <t xml:space="preserve">[SJBP]_Cơm Thố Anh Nguyễn_BAU
</t>
    </r>
    <r>
      <rPr>
        <sz val="10"/>
        <color rgb="FF000000"/>
        <rFont val="Calibri"/>
      </rPr>
      <t>250718_Cơm Thố Anh Nguyễn_11 cities</t>
    </r>
  </si>
  <si>
    <r>
      <rPr>
        <u/>
        <sz val="10"/>
        <color rgb="FF1155CC"/>
        <rFont val="Calibri"/>
      </rPr>
      <t xml:space="preserve">[SJBP]_McDonald's_2t2
</t>
    </r>
    <r>
      <rPr>
        <sz val="10"/>
        <rFont val="Calibri"/>
      </rPr>
      <t xml:space="preserve"> 250707_McDonald's_6 cities</t>
    </r>
  </si>
  <si>
    <r>
      <rPr>
        <u/>
        <sz val="10"/>
        <color rgb="FF1155CC"/>
        <rFont val="Calibri"/>
      </rPr>
      <t xml:space="preserve">[SJBP]_McDonald's_BAU
</t>
    </r>
    <r>
      <rPr>
        <sz val="10"/>
        <color rgb="FF000000"/>
        <rFont val="Calibri"/>
      </rPr>
      <t>250707_McDonald's_6 cities</t>
    </r>
  </si>
  <si>
    <r>
      <rPr>
        <u/>
        <sz val="10"/>
        <color rgb="FF1155CC"/>
        <rFont val="Calibri"/>
      </rPr>
      <t>[VIP]_Gong Cha_Oct</t>
    </r>
    <r>
      <rPr>
        <sz val="10"/>
        <rFont val="Calibri"/>
      </rPr>
      <t xml:space="preserve"> 20240506_Gong Cha_3 cities</t>
    </r>
  </si>
  <si>
    <r>
      <rPr>
        <u/>
        <sz val="10"/>
        <color rgb="FF1155CC"/>
        <rFont val="Calibri"/>
      </rPr>
      <t>[VIP]_Trà Sữa May Cha_Oct</t>
    </r>
    <r>
      <rPr>
        <sz val="10"/>
        <color rgb="FF000000"/>
        <rFont val="Calibri"/>
      </rPr>
      <t xml:space="preserve"> 250102_Trà Sữa May Cha_7 cities</t>
    </r>
  </si>
  <si>
    <r>
      <rPr>
        <u/>
        <sz val="10"/>
        <color rgb="FF1155CC"/>
        <rFont val="Calibri"/>
      </rPr>
      <t xml:space="preserve">[SJBP]_McDonald's_119k
</t>
    </r>
    <r>
      <rPr>
        <sz val="10"/>
        <color rgb="FF000000"/>
        <rFont val="Calibri"/>
      </rPr>
      <t>250707_McDonald's_6 cities</t>
    </r>
  </si>
  <si>
    <r>
      <rPr>
        <u/>
        <sz val="10"/>
        <color rgb="FF1155CC"/>
        <rFont val="Calibri"/>
      </rPr>
      <t xml:space="preserve">[SuperVIP]_Gà Rán Popeyes_02-05/10
</t>
    </r>
    <r>
      <rPr>
        <sz val="10"/>
        <color rgb="FF000000"/>
        <rFont val="Calibri"/>
      </rPr>
      <t>241231_Gà Rán Popeyes_9 cities</t>
    </r>
  </si>
  <si>
    <r>
      <rPr>
        <u/>
        <sz val="10"/>
        <color rgb="FF1155CC"/>
        <rFont val="Calibri"/>
      </rPr>
      <t>[SJBP]__Brand 50%</t>
    </r>
    <r>
      <rPr>
        <sz val="10"/>
        <rFont val="Calibri"/>
      </rPr>
      <t xml:space="preserve"> 241231_All OTH 2025_36 cities</t>
    </r>
  </si>
  <si>
    <r>
      <rPr>
        <u/>
        <sz val="10"/>
        <color rgb="FF1155CC"/>
        <rFont val="Calibri"/>
      </rPr>
      <t>[SuperVIP]_The Coffee House_6-8.10</t>
    </r>
    <r>
      <rPr>
        <sz val="10"/>
        <color rgb="FF000000"/>
        <rFont val="Calibri"/>
      </rPr>
      <t xml:space="preserve"> 241231_The Coffee House_7 cities</t>
    </r>
  </si>
  <si>
    <r>
      <rPr>
        <u/>
        <sz val="10"/>
        <color rgb="FF1155CC"/>
        <rFont val="Calibri"/>
      </rPr>
      <t>[SJBP]__Brand 50%</t>
    </r>
    <r>
      <rPr>
        <sz val="10"/>
        <rFont val="Calibri"/>
      </rPr>
      <t xml:space="preserve"> 241231_All OTH 2025_36 cities</t>
    </r>
  </si>
  <si>
    <r>
      <rPr>
        <u/>
        <sz val="10"/>
        <color rgb="FF1155CC"/>
        <rFont val="Calibri"/>
      </rPr>
      <t xml:space="preserve">[VIP]_Gà Rán Texas Chicken_06-09/10
</t>
    </r>
    <r>
      <rPr>
        <sz val="10"/>
        <rFont val="Calibri"/>
      </rPr>
      <t>250102_Gà Rán Texas Chicken_6 cities</t>
    </r>
  </si>
  <si>
    <r>
      <rPr>
        <sz val="10"/>
        <rFont val="Calibri"/>
      </rPr>
      <t xml:space="preserve">0h-10h </t>
    </r>
    <r>
      <rPr>
        <u/>
        <sz val="10"/>
        <color rgb="FF1155CC"/>
        <rFont val="Calibri"/>
      </rPr>
      <t>[SuperVIP]_Highlands Coffee_6-10.10</t>
    </r>
    <r>
      <rPr>
        <sz val="10"/>
        <rFont val="Calibri"/>
      </rPr>
      <t xml:space="preserve"> 241231_Highlands Coffee_36 cities</t>
    </r>
  </si>
  <si>
    <r>
      <rPr>
        <u/>
        <sz val="10"/>
        <color rgb="FF1155CC"/>
        <rFont val="Calibri"/>
      </rPr>
      <t xml:space="preserve">[SJBP]_McDonald's_119k
</t>
    </r>
    <r>
      <rPr>
        <sz val="10"/>
        <color rgb="FF000000"/>
        <rFont val="Calibri"/>
      </rPr>
      <t>250707_McDonald's_6 cities</t>
    </r>
  </si>
  <si>
    <r>
      <rPr>
        <u/>
        <sz val="10"/>
        <color rgb="FF1155CC"/>
        <rFont val="Calibri"/>
      </rPr>
      <t xml:space="preserve">[SJBP]_McDonald's_119k
</t>
    </r>
    <r>
      <rPr>
        <sz val="10"/>
        <color rgb="FF000000"/>
        <rFont val="Calibri"/>
      </rPr>
      <t>250707_McDonald's_6 cities</t>
    </r>
  </si>
  <si>
    <r>
      <rPr>
        <u/>
        <sz val="10"/>
        <color rgb="FF1155CC"/>
        <rFont val="Calibri"/>
      </rPr>
      <t xml:space="preserve">[SJBP]_McDonald's_3 được 6
</t>
    </r>
    <r>
      <rPr>
        <sz val="10"/>
        <color rgb="FF000000"/>
        <rFont val="Calibri"/>
      </rPr>
      <t xml:space="preserve"> 250707_McDonald's_6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</si>
  <si>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</si>
  <si>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</si>
  <si>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</si>
  <si>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[VIP]_Tocotoco_Oct</t>
    </r>
    <r>
      <rPr>
        <sz val="10"/>
        <color rgb="FF000000"/>
        <rFont val="Calibri"/>
      </rPr>
      <t xml:space="preserve"> CT</t>
    </r>
  </si>
  <si>
    <r>
      <rPr>
        <u/>
        <sz val="10"/>
        <color rgb="FF1155CC"/>
        <rFont val="Calibri"/>
      </rPr>
      <t xml:space="preserve">[SJBP]_Gà Rán Popeyes_BOGO
</t>
    </r>
    <r>
      <rPr>
        <sz val="10"/>
        <rFont val="Calibri"/>
      </rPr>
      <t>241231_Gà Rán Popeyes_9 cities</t>
    </r>
  </si>
  <si>
    <t>[JBP]_KATINAT Coffee &amp; Tea House_20.10</t>
  </si>
  <si>
    <r>
      <rPr>
        <u/>
        <sz val="10"/>
        <color rgb="FF1155CC"/>
        <rFont val="Calibri"/>
      </rPr>
      <t>[JBP]_KATINAT Coffee &amp; Tea House_B2G1</t>
    </r>
    <r>
      <rPr>
        <sz val="10"/>
        <color rgb="FF000000"/>
        <rFont val="Calibri"/>
      </rPr>
      <t xml:space="preserve"> 250822_KATINAT Coffee &amp; Tea House_13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</si>
  <si>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</si>
  <si>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</si>
  <si>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</si>
  <si>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[SuperVIP]_Cơm Thố Anh Nguyễn_22-26/10
</t>
    </r>
    <r>
      <rPr>
        <sz val="10"/>
        <rFont val="Calibri"/>
      </rPr>
      <t>250718_Cơm Thố Anh Nguyễn_11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</si>
  <si>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</si>
  <si>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</si>
  <si>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</si>
  <si>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</si>
  <si>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[JBP]_KATINAT Coffee &amp; Tea House_BOGO Ads</t>
    </r>
    <r>
      <rPr>
        <sz val="10"/>
        <color rgb="FF000000"/>
        <rFont val="Calibri"/>
      </rPr>
      <t xml:space="preserve">  250822_KATINAT Coffee &amp; Tea House_13 cities</t>
    </r>
  </si>
  <si>
    <r>
      <rPr>
        <sz val="10"/>
        <rFont val="Calibri"/>
      </rPr>
      <t xml:space="preserve"> </t>
    </r>
    <r>
      <rPr>
        <u/>
        <sz val="10"/>
        <color rgb="FF1155CC"/>
        <rFont val="Calibri"/>
      </rPr>
      <t>[SuperVIP]_McDonald's_31/10-02/11</t>
    </r>
  </si>
  <si>
    <r>
      <rPr>
        <u/>
        <sz val="10"/>
        <color rgb="FF1155CC"/>
        <rFont val="Calibri"/>
      </rPr>
      <t>[SuperVIP]_Trà Sữa May Cha_9k_Nov</t>
    </r>
    <r>
      <rPr>
        <sz val="10"/>
        <rFont val="Calibri"/>
      </rPr>
      <t xml:space="preserve"> 250102_Trà Sữa May Cha_7 cities</t>
    </r>
  </si>
  <si>
    <r>
      <rPr>
        <sz val="10"/>
        <rFont val="Calibri"/>
      </rPr>
      <t xml:space="preserve"> </t>
    </r>
    <r>
      <rPr>
        <u/>
        <sz val="10"/>
        <color rgb="FF1155CC"/>
        <rFont val="Calibri"/>
      </rPr>
      <t>[SuperVIP]_McDonald's_31/10-02/11</t>
    </r>
  </si>
  <si>
    <r>
      <rPr>
        <u/>
        <sz val="10"/>
        <color rgb="FF1155CC"/>
        <rFont val="Calibri"/>
      </rPr>
      <t>[SJBP]__Brand 50%</t>
    </r>
    <r>
      <rPr>
        <sz val="10"/>
        <rFont val="Calibri"/>
      </rPr>
      <t xml:space="preserve"> 241231_All OTH 2025_36 cities</t>
    </r>
  </si>
  <si>
    <r>
      <rPr>
        <u/>
        <sz val="10"/>
        <color rgb="FF1155CC"/>
        <rFont val="Calibri"/>
      </rPr>
      <t>[SuperVIP]_Phúc Long Coffee &amp; Tea_79k</t>
    </r>
    <r>
      <rPr>
        <sz val="10"/>
        <rFont val="Calibri"/>
      </rPr>
      <t xml:space="preserve">  20240516_Phúc Long Coffee &amp; Tea_17 cities</t>
    </r>
  </si>
  <si>
    <r>
      <rPr>
        <u/>
        <sz val="10"/>
        <color rgb="FF1155CC"/>
        <rFont val="Calibri"/>
      </rPr>
      <t>[SuperVIP]_Highlands Coffee_3-7.11</t>
    </r>
    <r>
      <rPr>
        <sz val="10"/>
        <rFont val="Calibri"/>
      </rPr>
      <t xml:space="preserve"> 241231_Highlands Coffee_36 cities</t>
    </r>
  </si>
  <si>
    <r>
      <rPr>
        <u/>
        <sz val="10"/>
        <color rgb="FF1155CC"/>
        <rFont val="Calibri"/>
      </rPr>
      <t>[SuperVIP]_Highlands Coffee_3-7.11</t>
    </r>
    <r>
      <rPr>
        <sz val="10"/>
        <rFont val="Calibri"/>
      </rPr>
      <t xml:space="preserve"> 241231_Highlands Coffee_36 cities</t>
    </r>
  </si>
  <si>
    <r>
      <rPr>
        <u/>
        <sz val="10"/>
        <color rgb="FF1155CC"/>
        <rFont val="Calibri"/>
      </rPr>
      <t xml:space="preserve">[SJBP]_McDonald's_2T2 </t>
    </r>
    <r>
      <rPr>
        <sz val="10"/>
        <color rgb="FF000000"/>
        <rFont val="Calibri"/>
      </rPr>
      <t xml:space="preserve"> 251025_McDonald's_7 cities</t>
    </r>
  </si>
  <si>
    <r>
      <rPr>
        <u/>
        <sz val="10"/>
        <color rgb="FF1155CC"/>
        <rFont val="Calibri"/>
      </rPr>
      <t>[VIP]_Trà Sữa May Cha_Nov</t>
    </r>
    <r>
      <rPr>
        <sz val="10"/>
        <color rgb="FF000000"/>
        <rFont val="Calibri"/>
      </rPr>
      <t xml:space="preserve">  250102_Trà Sữa May Cha_7 cities</t>
    </r>
  </si>
  <si>
    <r>
      <rPr>
        <u/>
        <sz val="10"/>
        <color rgb="FF1155CC"/>
        <rFont val="Calibri"/>
      </rPr>
      <t xml:space="preserve">[SJBP]_McDonald's_2T2 </t>
    </r>
    <r>
      <rPr>
        <sz val="10"/>
        <color rgb="FF000000"/>
        <rFont val="Calibri"/>
      </rPr>
      <t xml:space="preserve"> 251025_McDonald's_7 cities</t>
    </r>
  </si>
  <si>
    <r>
      <rPr>
        <u/>
        <sz val="10"/>
        <color rgb="FF1155CC"/>
        <rFont val="Calibri"/>
      </rPr>
      <t>[SJBP]__Brand 50%</t>
    </r>
    <r>
      <rPr>
        <sz val="10"/>
        <rFont val="Calibri"/>
      </rPr>
      <t xml:space="preserve"> 241231_All OTH 2025_36 cities</t>
    </r>
  </si>
  <si>
    <r>
      <rPr>
        <sz val="10"/>
        <rFont val="Calibri"/>
      </rPr>
      <t xml:space="preserve">0h-10h </t>
    </r>
    <r>
      <rPr>
        <u/>
        <sz val="10"/>
        <color rgb="FF1155CC"/>
        <rFont val="Calibri"/>
      </rPr>
      <t>[SuperVIP]_Highlands Coffee_11-14.11</t>
    </r>
    <r>
      <rPr>
        <sz val="10"/>
        <rFont val="Calibri"/>
      </rPr>
      <t xml:space="preserve"> 241231_Highlands Coffee_36 cities</t>
    </r>
  </si>
  <si>
    <r>
      <rPr>
        <u/>
        <sz val="10"/>
        <color rgb="FF1155CC"/>
        <rFont val="Calibri"/>
      </rPr>
      <t>[SuperVIP]_Highlands Coffee_11-14.11</t>
    </r>
    <r>
      <rPr>
        <sz val="10"/>
        <color rgb="FF000000"/>
        <rFont val="Calibri"/>
      </rPr>
      <t xml:space="preserve"> 241231_Highlands Coffee_36 cities</t>
    </r>
  </si>
  <si>
    <r>
      <rPr>
        <u/>
        <sz val="10"/>
        <color rgb="FF1155CC"/>
        <rFont val="Calibri"/>
      </rPr>
      <t>[SuperVIP]_Highlands Coffee_11-14.11</t>
    </r>
    <r>
      <rPr>
        <sz val="10"/>
        <color rgb="FF000000"/>
        <rFont val="Calibri"/>
      </rPr>
      <t xml:space="preserve"> 241231_Highlands Coffee_36 cities</t>
    </r>
  </si>
  <si>
    <r>
      <rPr>
        <u/>
        <sz val="10"/>
        <color rgb="FF1155CC"/>
        <rFont val="Calibri"/>
      </rPr>
      <t>[SJBP]__Brand 50%</t>
    </r>
    <r>
      <rPr>
        <sz val="10"/>
        <rFont val="Calibri"/>
      </rPr>
      <t xml:space="preserve"> 241231_All OTH 2025_36 cities</t>
    </r>
  </si>
  <si>
    <r>
      <rPr>
        <u/>
        <sz val="10"/>
        <color rgb="FF1155CC"/>
        <rFont val="Calibri"/>
      </rPr>
      <t>[VIP]_KATINAT Coffee &amp; Tea House_BOGO</t>
    </r>
    <r>
      <rPr>
        <sz val="10"/>
        <color rgb="FF000000"/>
        <rFont val="Calibri"/>
      </rPr>
      <t xml:space="preserve"> 250822_KATINAT Coffee &amp; Tea House_13 cities</t>
    </r>
  </si>
  <si>
    <r>
      <rPr>
        <u/>
        <sz val="10"/>
        <color rgb="FF1155CC"/>
        <rFont val="Calibri"/>
      </rPr>
      <t>[VIP]_The Coffee House_17-19.11</t>
    </r>
    <r>
      <rPr>
        <sz val="10"/>
        <color rgb="FF000000"/>
        <rFont val="Calibri"/>
      </rPr>
      <t xml:space="preserve"> 251014_The Coffee House_8 cities</t>
    </r>
  </si>
  <si>
    <r>
      <rPr>
        <u/>
        <sz val="10"/>
        <color rgb="FF1155CC"/>
        <rFont val="Calibri"/>
      </rPr>
      <t>[SJBP]__Brand 50%</t>
    </r>
    <r>
      <rPr>
        <sz val="10"/>
        <rFont val="Calibri"/>
      </rPr>
      <t xml:space="preserve"> 241231_All OTH 2025_36 cities</t>
    </r>
  </si>
  <si>
    <r>
      <rPr>
        <u/>
        <sz val="10"/>
        <color rgb="FF1155CC"/>
        <rFont val="Calibri"/>
      </rPr>
      <t>[VIP]_KATINAT Coffee &amp; Tea House_BOGO</t>
    </r>
    <r>
      <rPr>
        <sz val="10"/>
        <color rgb="FF000000"/>
        <rFont val="Calibri"/>
      </rPr>
      <t xml:space="preserve"> 250822_KATINAT Coffee &amp; Tea House_13 cities</t>
    </r>
  </si>
  <si>
    <r>
      <rPr>
        <u/>
        <sz val="10"/>
        <color rgb="FF1155CC"/>
        <rFont val="Calibri"/>
      </rPr>
      <t>[SJBP]_Phúc Long Coffee &amp; Tea_Combo 119k</t>
    </r>
    <r>
      <rPr>
        <sz val="10"/>
        <color rgb="FF000000"/>
        <rFont val="Calibri"/>
      </rPr>
      <t xml:space="preserve"> 20240516_Phúc Long Coffee &amp; Tea_17 cities</t>
    </r>
  </si>
  <si>
    <r>
      <rPr>
        <u/>
        <sz val="10"/>
        <color rgb="FF1155CC"/>
        <rFont val="Calibri"/>
      </rPr>
      <t xml:space="preserve">[VIP]_NutiFood Ngôi Nhà Dinh Dưỡng_Nov_Compensation
</t>
    </r>
    <r>
      <rPr>
        <sz val="10"/>
        <color rgb="FF000000"/>
        <rFont val="Calibri"/>
      </rPr>
      <t>(Bình Dương, Vũng tàu, Đồng Nai)</t>
    </r>
  </si>
  <si>
    <r>
      <rPr>
        <u/>
        <sz val="10"/>
        <color rgb="FF1155CC"/>
        <rFont val="Calibri"/>
      </rPr>
      <t>[SuperVIP]_Trà Sữa May Cha_9k_Nov</t>
    </r>
    <r>
      <rPr>
        <sz val="10"/>
        <rFont val="Calibri"/>
      </rPr>
      <t xml:space="preserve"> 250102_Trà Sữa May Cha_7 cities</t>
    </r>
  </si>
  <si>
    <r>
      <rPr>
        <u/>
        <sz val="10"/>
        <color rgb="FF1155CC"/>
        <rFont val="Calibri"/>
      </rPr>
      <t>[SJBP]_Starbucks Coffee_WC Mon</t>
    </r>
    <r>
      <rPr>
        <sz val="10"/>
        <rFont val="Calibri"/>
      </rPr>
      <t xml:space="preserve"> 250822_Starbucks Coffee_13 cities</t>
    </r>
  </si>
  <si>
    <r>
      <rPr>
        <u/>
        <sz val="10"/>
        <color rgb="FF1155CC"/>
        <rFont val="Calibri"/>
      </rPr>
      <t>[SuperVIP]_Phúc Long Coffee &amp; Tea_79k</t>
    </r>
    <r>
      <rPr>
        <sz val="10"/>
        <color rgb="FF000000"/>
        <rFont val="Calibri"/>
      </rPr>
      <t xml:space="preserve">  20240516_Phúc Long Coffee &amp; Tea_17 cities</t>
    </r>
  </si>
  <si>
    <r>
      <rPr>
        <u/>
        <sz val="10"/>
        <color rgb="FF1155CC"/>
        <rFont val="Calibri"/>
      </rPr>
      <t>[SuperVIP]_Starbucks Coffee_25-27.11</t>
    </r>
    <r>
      <rPr>
        <sz val="10"/>
        <color rgb="FF000000"/>
        <rFont val="Calibri"/>
      </rPr>
      <t xml:space="preserve"> 250822_Starbucks Coffee_13 cities</t>
    </r>
  </si>
  <si>
    <r>
      <rPr>
        <u/>
        <sz val="10"/>
        <color rgb="FF1155CC"/>
        <rFont val="Calibri"/>
      </rPr>
      <t xml:space="preserve">[VIP]_NutiFood Ngôi Nhà Dinh Dưỡng_Nov_Compensation
</t>
    </r>
    <r>
      <rPr>
        <sz val="10"/>
        <color rgb="FF000000"/>
        <rFont val="Calibri"/>
      </rPr>
      <t>(Bình Dương, Vũng tàu, Đồng Nai)</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</si>
  <si>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</si>
  <si>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</si>
  <si>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</si>
  <si>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[SuperVIP]_Highlands Coffee_1-5.12</t>
    </r>
    <r>
      <rPr>
        <sz val="10"/>
        <color rgb="FF000000"/>
        <rFont val="Calibri"/>
      </rPr>
      <t xml:space="preserve"> 241231_Highlands Coffee_36 cities</t>
    </r>
  </si>
  <si>
    <r>
      <rPr>
        <u/>
        <sz val="10"/>
        <color rgb="FF1155CC"/>
        <rFont val="Calibri"/>
      </rPr>
      <t>[SJBP]__Brand 50%</t>
    </r>
    <r>
      <rPr>
        <sz val="10"/>
        <rFont val="Calibri"/>
      </rPr>
      <t xml:space="preserve"> 241231_All OTH 2025_36 cities</t>
    </r>
  </si>
  <si>
    <r>
      <rPr>
        <u/>
        <sz val="10"/>
        <color rgb="FF1155CC"/>
        <rFont val="Calibri"/>
      </rPr>
      <t>[SuperVIP]_Highlands Coffee_1-5.12</t>
    </r>
    <r>
      <rPr>
        <sz val="10"/>
        <color rgb="FF000000"/>
        <rFont val="Calibri"/>
      </rPr>
      <t xml:space="preserve"> 241231_Highlands Coffee_36 cities</t>
    </r>
  </si>
  <si>
    <r>
      <rPr>
        <u/>
        <sz val="10"/>
        <color rgb="FF1155CC"/>
        <rFont val="Calibri"/>
      </rPr>
      <t>[VIP]_Trà Sữa May Cha_Dec</t>
    </r>
    <r>
      <rPr>
        <sz val="10"/>
        <rFont val="Calibri"/>
      </rPr>
      <t xml:space="preserve"> 250102_Trà Sữa May Cha_7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</si>
  <si>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</si>
  <si>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</si>
  <si>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</si>
  <si>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</si>
  <si>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sz val="10"/>
        <rFont val="Calibri"/>
      </rPr>
      <t xml:space="preserve">0h-10h </t>
    </r>
    <r>
      <rPr>
        <u/>
        <sz val="10"/>
        <color rgb="FF1155CC"/>
        <rFont val="Calibri"/>
      </rPr>
      <t>[SuperVIP]_Highlands Coffee_8-12.12</t>
    </r>
    <r>
      <rPr>
        <sz val="10"/>
        <rFont val="Calibri"/>
      </rPr>
      <t xml:space="preserve"> 241231_Highlands Coffee_36 cities</t>
    </r>
  </si>
  <si>
    <r>
      <rPr>
        <u/>
        <sz val="10"/>
        <color rgb="FF1155CC"/>
        <rFont val="Calibri"/>
      </rPr>
      <t>[VIP]_The Coffee House_15-17.12</t>
    </r>
    <r>
      <rPr>
        <sz val="10"/>
        <color rgb="FF000000"/>
        <rFont val="Calibri"/>
      </rPr>
      <t xml:space="preserve"> 251014_The Coffee House_8 cities</t>
    </r>
  </si>
  <si>
    <r>
      <rPr>
        <u/>
        <sz val="10"/>
        <color rgb="FF1155CC"/>
        <rFont val="Calibri"/>
      </rPr>
      <t>[VIP]_The Coffee House_15-17.12</t>
    </r>
    <r>
      <rPr>
        <sz val="10"/>
        <color rgb="FF000000"/>
        <rFont val="Calibri"/>
      </rPr>
      <t xml:space="preserve"> 251014_The Coffee House_8 cities</t>
    </r>
  </si>
  <si>
    <r>
      <rPr>
        <sz val="10"/>
        <rFont val="Calibri"/>
      </rPr>
      <t xml:space="preserve"> </t>
    </r>
    <r>
      <rPr>
        <u/>
        <sz val="10"/>
        <color rgb="FF1155CC"/>
        <rFont val="Calibri"/>
      </rPr>
      <t>[VIP]_The Coffee House_15-17.12</t>
    </r>
    <r>
      <rPr>
        <sz val="10"/>
        <rFont val="Calibri"/>
      </rPr>
      <t xml:space="preserve"> 251014_The Coffee House_8 cities</t>
    </r>
  </si>
  <si>
    <r>
      <rPr>
        <sz val="10"/>
        <rFont val="Calibri"/>
      </rPr>
      <t xml:space="preserve"> </t>
    </r>
    <r>
      <rPr>
        <u/>
        <sz val="10"/>
        <color rgb="FF1155CC"/>
        <rFont val="Calibri"/>
      </rPr>
      <t>[VIP]_Cơm Thố Anh Nguyễn_17-21/12</t>
    </r>
  </si>
  <si>
    <r>
      <rPr>
        <sz val="10"/>
        <rFont val="Calibri"/>
      </rPr>
      <t xml:space="preserve"> </t>
    </r>
    <r>
      <rPr>
        <u/>
        <sz val="10"/>
        <color rgb="FF1155CC"/>
        <rFont val="Calibri"/>
      </rPr>
      <t>[SuperVIP]_Gà Rán Popeyes_18-21/12</t>
    </r>
  </si>
  <si>
    <r>
      <rPr>
        <sz val="10"/>
        <rFont val="Calibri"/>
      </rPr>
      <t xml:space="preserve"> </t>
    </r>
    <r>
      <rPr>
        <u/>
        <sz val="10"/>
        <color rgb="FF1155CC"/>
        <rFont val="Calibri"/>
      </rPr>
      <t>[SuperVIP]_Gà Rán Popeyes_18-21/12</t>
    </r>
  </si>
  <si>
    <r>
      <rPr>
        <sz val="10"/>
        <rFont val="Calibri"/>
      </rPr>
      <t xml:space="preserve"> </t>
    </r>
    <r>
      <rPr>
        <u/>
        <sz val="10"/>
        <color rgb="FF1155CC"/>
        <rFont val="Calibri"/>
      </rPr>
      <t>[SuperVIP]_Gà Rán Popeyes_18-21/12</t>
    </r>
  </si>
  <si>
    <r>
      <rPr>
        <sz val="10"/>
        <rFont val="Calibri"/>
      </rPr>
      <t xml:space="preserve"> </t>
    </r>
    <r>
      <rPr>
        <u/>
        <sz val="10"/>
        <color rgb="FF1155CC"/>
        <rFont val="Calibri"/>
      </rPr>
      <t>[SuperVIP]_Phê La_22-26Dec</t>
    </r>
    <r>
      <rPr>
        <sz val="10"/>
        <rFont val="Calibri"/>
      </rPr>
      <t xml:space="preserve">  HD,BD,DL,HA,HP,KH,DN,TH,VT</t>
    </r>
  </si>
  <si>
    <r>
      <rPr>
        <sz val="10"/>
        <rFont val="Calibri"/>
      </rPr>
      <t xml:space="preserve"> </t>
    </r>
    <r>
      <rPr>
        <u/>
        <sz val="10"/>
        <color rgb="FF1155CC"/>
        <rFont val="Calibri"/>
      </rPr>
      <t>[SuperVIP]_Phê La_22-26Dec</t>
    </r>
    <r>
      <rPr>
        <sz val="10"/>
        <rFont val="Calibri"/>
      </rPr>
      <t xml:space="preserve">  HD,BD,DL,HA,HP,KH,DN,TH,VT</t>
    </r>
  </si>
  <si>
    <r>
      <rPr>
        <sz val="10"/>
        <rFont val="Calibri"/>
      </rPr>
      <t xml:space="preserve"> </t>
    </r>
    <r>
      <rPr>
        <u/>
        <sz val="10"/>
        <color rgb="FF1155CC"/>
        <rFont val="Calibri"/>
      </rPr>
      <t>[SuperVIP]_Phê La_22-26Dec</t>
    </r>
    <r>
      <rPr>
        <sz val="10"/>
        <rFont val="Calibri"/>
      </rPr>
      <t xml:space="preserve">  HD,BD,DL,HA,HP,KH,DN,TH,VT</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</si>
  <si>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</si>
  <si>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</si>
  <si>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sz val="10"/>
        <rFont val="Calibri"/>
      </rPr>
      <t xml:space="preserve">0h-10h: </t>
    </r>
    <r>
      <rPr>
        <u/>
        <sz val="10"/>
        <color rgb="FF1155CC"/>
        <rFont val="Calibri"/>
      </rPr>
      <t>[SJBP]_The Coffee House_BAU 50k</t>
    </r>
    <r>
      <rPr>
        <sz val="10"/>
        <rFont val="Calibri"/>
      </rPr>
      <t xml:space="preserve">
10h-16h:  </t>
    </r>
    <r>
      <rPr>
        <u/>
        <sz val="10"/>
        <color rgb="FF1155CC"/>
        <rFont val="Calibri"/>
      </rPr>
      <t>[SJBP]__Bran</t>
    </r>
    <r>
      <rPr>
        <sz val="10"/>
        <rFont val="Calibri"/>
      </rPr>
      <t>d 50%</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</si>
  <si>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</si>
  <si>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</si>
  <si>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</si>
  <si>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t>[SJBP]_Highlands Coffee_BAU WD 26</t>
  </si>
  <si>
    <r>
      <rPr>
        <u/>
        <sz val="10"/>
        <color rgb="FF1155CC"/>
        <rFont val="Calibri"/>
      </rPr>
      <t>[SJBP]__Brand 50%</t>
    </r>
    <r>
      <rPr>
        <sz val="10"/>
        <rFont val="Calibri"/>
      </rPr>
      <t xml:space="preserve"> 241231_All OTH 2025_36 cities</t>
    </r>
  </si>
  <si>
    <r>
      <rPr>
        <u/>
        <sz val="10"/>
        <color rgb="FF1155CC"/>
        <rFont val="Calibri"/>
      </rPr>
      <t>[SuperVIP]_Trà Sữa May Cha_2-4Jan</t>
    </r>
    <r>
      <rPr>
        <sz val="10"/>
        <rFont val="Calibri"/>
      </rPr>
      <t xml:space="preserve"> 250102_Trà Sữa May Cha_7 cities</t>
    </r>
  </si>
  <si>
    <r>
      <rPr>
        <u/>
        <sz val="10"/>
        <color rgb="FF1155CC"/>
        <rFont val="Calibri"/>
      </rPr>
      <t>[VIP]_Gà Rán KFC_2-4Jan</t>
    </r>
    <r>
      <rPr>
        <sz val="10"/>
        <color rgb="FF000000"/>
        <rFont val="Calibri"/>
      </rPr>
      <t xml:space="preserve"> 241231_Gà Rán KFC_25 cities</t>
    </r>
  </si>
  <si>
    <r>
      <rPr>
        <u/>
        <sz val="10"/>
        <color rgb="FF1155CC"/>
        <rFont val="Calibri"/>
      </rPr>
      <t>[VIP]_Gong Cha_5-7Jan</t>
    </r>
    <r>
      <rPr>
        <sz val="10"/>
        <rFont val="Calibri"/>
      </rPr>
      <t xml:space="preserve"> 20240506_Gong Cha_3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</si>
  <si>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</si>
  <si>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</si>
  <si>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[VIP]_Phúc Long Coffee &amp; Tea_Combo 79k_Jan</t>
    </r>
    <r>
      <rPr>
        <sz val="10"/>
        <rFont val="Calibri"/>
      </rPr>
      <t xml:space="preserve"> 20240516_Phúc Long Coffee &amp; Tea_17 cities</t>
    </r>
  </si>
  <si>
    <r>
      <rPr>
        <u/>
        <sz val="10"/>
        <color rgb="FF1155CC"/>
        <rFont val="Calibri"/>
      </rPr>
      <t>[SJBP]__Brand 50%</t>
    </r>
    <r>
      <rPr>
        <sz val="10"/>
        <rFont val="Calibri"/>
      </rPr>
      <t xml:space="preserve"> 241231_All OTH 2025_36 cities</t>
    </r>
  </si>
  <si>
    <t>[SJBP]_Starbucks Coffee_25% coffee 10-11, 20-22.1</t>
  </si>
  <si>
    <r>
      <rPr>
        <u/>
        <sz val="10"/>
        <color rgb="FF1155CC"/>
        <rFont val="Calibri"/>
      </rPr>
      <t>[VIP]_McDonald's_9-11Jan</t>
    </r>
    <r>
      <rPr>
        <sz val="10"/>
        <color rgb="FF000000"/>
        <rFont val="Calibri"/>
      </rPr>
      <t xml:space="preserve"> 250416_McDonald's_5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</si>
  <si>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</si>
  <si>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</si>
  <si>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</si>
  <si>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sz val="10"/>
        <rFont val="Calibri"/>
      </rPr>
      <t xml:space="preserve">0h-10h </t>
    </r>
    <r>
      <rPr>
        <u/>
        <sz val="10"/>
        <color rgb="FF1155CC"/>
        <rFont val="Calibri"/>
      </rPr>
      <t>[VIP]_Phúc Long Coffee &amp; Tea_Combo 99k</t>
    </r>
    <r>
      <rPr>
        <sz val="10"/>
        <rFont val="Calibri"/>
      </rPr>
      <t>_Jan 20240516_Phúc Long Coffee &amp; Tea_17 cities</t>
    </r>
    <r>
      <rPr>
        <u/>
        <sz val="10"/>
        <color rgb="FF1155CC"/>
        <rFont val="Calibri"/>
      </rPr>
      <t xml:space="preserve">
</t>
    </r>
    <r>
      <rPr>
        <sz val="10"/>
        <rFont val="Calibri"/>
      </rPr>
      <t>10h-13h [VIP]_</t>
    </r>
    <r>
      <rPr>
        <u/>
        <sz val="10"/>
        <color rgb="FF1155CC"/>
        <rFont val="Calibri"/>
      </rPr>
      <t xml:space="preserve">Gà Rán KFC_12-15Jan 241231_Gà Rán KFC_25 cities
</t>
    </r>
    <r>
      <rPr>
        <sz val="10"/>
        <rFont val="Calibri"/>
      </rPr>
      <t xml:space="preserve">13h-16h </t>
    </r>
    <r>
      <rPr>
        <u/>
        <sz val="10"/>
        <color rgb="FF1155CC"/>
        <rFont val="Calibri"/>
      </rPr>
      <t>[VIP]_KATINAT Coffee &amp; Tea House_BOGO 2026</t>
    </r>
    <r>
      <rPr>
        <sz val="10"/>
        <rFont val="Calibri"/>
      </rPr>
      <t xml:space="preserve"> 260106_KATINAT Coffee &amp; Tea House_14 cities</t>
    </r>
  </si>
  <si>
    <r>
      <rPr>
        <u/>
        <sz val="10"/>
        <color rgb="FF1155CC"/>
        <rFont val="Calibri"/>
      </rPr>
      <t>[SJBP]__Brand 50%</t>
    </r>
    <r>
      <rPr>
        <sz val="10"/>
        <color rgb="FF000000"/>
        <rFont val="Calibri"/>
      </rPr>
      <t xml:space="preserve"> 241231_All OTH 2025_36 cities</t>
    </r>
  </si>
  <si>
    <t>[SuperVIP]_McDonald's_16-18Jan 250416_McDonald's_5 cities</t>
  </si>
  <si>
    <r>
      <rPr>
        <u/>
        <sz val="10"/>
        <color rgb="FF1155CC"/>
        <rFont val="Calibri"/>
      </rPr>
      <t>[VIP]_Gong Cha_19-21Jan</t>
    </r>
    <r>
      <rPr>
        <sz val="10"/>
        <rFont val="Calibri"/>
      </rPr>
      <t xml:space="preserve"> 20240506_Gong Cha_3 cities</t>
    </r>
  </si>
  <si>
    <r>
      <rPr>
        <u/>
        <sz val="10"/>
        <color rgb="FF1155CC"/>
        <rFont val="Calibri"/>
      </rPr>
      <t>[VIP]_Gong Cha_19-21Jan</t>
    </r>
    <r>
      <rPr>
        <sz val="10"/>
        <rFont val="Calibri"/>
      </rPr>
      <t xml:space="preserve"> 20240506_Gong Cha_3 cities</t>
    </r>
  </si>
  <si>
    <r>
      <rPr>
        <sz val="10"/>
        <rFont val="Calibri"/>
      </rPr>
      <t>[</t>
    </r>
    <r>
      <rPr>
        <u/>
        <sz val="10"/>
        <color rgb="FF1155CC"/>
        <rFont val="Calibri"/>
      </rPr>
      <t>VIP]_Phúc Long Coffee &amp; Tea_Combo 79k_Jan</t>
    </r>
    <r>
      <rPr>
        <sz val="10"/>
        <rFont val="Calibri"/>
      </rPr>
      <t xml:space="preserve"> 20240516_Phúc Long Coffee &amp; Tea_17 cities</t>
    </r>
  </si>
  <si>
    <r>
      <rPr>
        <u/>
        <sz val="10"/>
        <color rgb="FF1155CC"/>
        <rFont val="Calibri"/>
      </rPr>
      <t>[SJBP]__Brand 50%</t>
    </r>
    <r>
      <rPr>
        <sz val="10"/>
        <color rgb="FF000000"/>
        <rFont val="Calibri"/>
      </rPr>
      <t xml:space="preserve"> 241231_All OTH 2025_36 cities</t>
    </r>
  </si>
  <si>
    <r>
      <rPr>
        <u/>
        <sz val="10"/>
        <color rgb="FF1155CC"/>
        <rFont val="Calibri"/>
      </rPr>
      <t>[SJBP]__Brand 50%</t>
    </r>
    <r>
      <rPr>
        <sz val="10"/>
        <rFont val="Calibri"/>
      </rPr>
      <t xml:space="preserve"> 260106_All OTH Brand 2026_41 cities</t>
    </r>
  </si>
  <si>
    <r>
      <rPr>
        <u/>
        <sz val="10"/>
        <color rgb="FF1155CC"/>
        <rFont val="Calibri"/>
      </rPr>
      <t xml:space="preserve"> [SJBP]_Highlands Coffee_BAU WD 26</t>
    </r>
    <r>
      <rPr>
        <sz val="10"/>
        <color rgb="FF000000"/>
        <rFont val="Calibri"/>
      </rPr>
      <t xml:space="preserve"> 260106_Highlands Coffee_41 cities</t>
    </r>
  </si>
  <si>
    <r>
      <rPr>
        <u/>
        <sz val="10"/>
        <color rgb="FF1155CC"/>
        <rFont val="Calibri"/>
      </rPr>
      <t>[SJBP]__Brand 50%</t>
    </r>
    <r>
      <rPr>
        <sz val="10"/>
        <rFont val="Calibri"/>
      </rPr>
      <t xml:space="preserve"> 260106_All OTH Brand 2026_41 cities</t>
    </r>
  </si>
  <si>
    <r>
      <rPr>
        <u/>
        <sz val="10"/>
        <color rgb="FF1155CC"/>
        <rFont val="Calibri"/>
      </rPr>
      <t>[SJBP]__Brand 50%</t>
    </r>
    <r>
      <rPr>
        <sz val="10"/>
        <rFont val="Calibri"/>
      </rPr>
      <t xml:space="preserve"> 260106_All OTH Brand 2026_41 cities</t>
    </r>
  </si>
  <si>
    <r>
      <rPr>
        <u/>
        <sz val="10"/>
        <color rgb="FF1155CC"/>
        <rFont val="Calibri"/>
      </rPr>
      <t>[VIP]_Cà Phê Muối Chú Long_26-30.01.26</t>
    </r>
    <r>
      <rPr>
        <sz val="10"/>
        <color rgb="FF000000"/>
        <rFont val="Calibri"/>
      </rPr>
      <t xml:space="preserve"> 250707_Cà Phê Muối Chú Long_15 cities</t>
    </r>
  </si>
  <si>
    <r>
      <rPr>
        <u/>
        <sz val="10"/>
        <color rgb="FF1155CC"/>
        <rFont val="Calibri"/>
      </rPr>
      <t>[VIP]_Cà Phê Muối Chú Long_26-30.01.26</t>
    </r>
    <r>
      <rPr>
        <sz val="10"/>
        <color rgb="FF000000"/>
        <rFont val="Calibri"/>
      </rPr>
      <t xml:space="preserve"> 250707_Cà Phê Muối Chú Long_15 cities</t>
    </r>
  </si>
  <si>
    <r>
      <rPr>
        <u/>
        <sz val="10"/>
        <color rgb="FF1155CC"/>
        <rFont val="Calibri"/>
      </rPr>
      <t>[VIP]_Gà Rán Popeyes_Jan</t>
    </r>
    <r>
      <rPr>
        <sz val="10"/>
        <color rgb="FF000000"/>
        <rFont val="Calibri"/>
      </rPr>
      <t xml:space="preserve"> 241231_Gà Rán Popeyes_9 cities</t>
    </r>
  </si>
  <si>
    <r>
      <rPr>
        <u/>
        <sz val="10"/>
        <color rgb="FF1155CC"/>
        <rFont val="Calibri"/>
      </rPr>
      <t>[SuperVIP]_Trà Sữa May Cha_Feb</t>
    </r>
    <r>
      <rPr>
        <sz val="10"/>
        <rFont val="Calibri"/>
      </rPr>
      <t xml:space="preserve"> 260106_Trà Sữa May Cha_9 cities</t>
    </r>
  </si>
  <si>
    <r>
      <rPr>
        <sz val="10"/>
        <rFont val="Calibri"/>
      </rPr>
      <t xml:space="preserve">0h-10h </t>
    </r>
    <r>
      <rPr>
        <u/>
        <sz val="10"/>
        <color rgb="FF1155CC"/>
        <rFont val="Calibri"/>
      </rPr>
      <t>[SuperVIP]_Highlands Coffee_2-6.2</t>
    </r>
    <r>
      <rPr>
        <sz val="10"/>
        <rFont val="Calibri"/>
      </rPr>
      <t xml:space="preserve"> 260106_Highlands Coffee_41 cities</t>
    </r>
  </si>
  <si>
    <r>
      <rPr>
        <u/>
        <sz val="10"/>
        <color rgb="FF1155CC"/>
        <rFont val="Calibri"/>
      </rPr>
      <t>[SJBP]_Phúc Long Coffee &amp; Tea_Combo 119k</t>
    </r>
    <r>
      <rPr>
        <sz val="10"/>
        <rFont val="Calibri"/>
      </rPr>
      <t xml:space="preserve"> 260106_Phúc Long Coffee &amp; Tea_20 cities
</t>
    </r>
  </si>
  <si>
    <r>
      <rPr>
        <u/>
        <sz val="10"/>
        <color rgb="FF1155CC"/>
        <rFont val="Calibri"/>
      </rPr>
      <t>[VIP]_Phê La_2-4Feb</t>
    </r>
    <r>
      <rPr>
        <sz val="10"/>
        <rFont val="Calibri"/>
      </rPr>
      <t xml:space="preserve"> 260116_Phê La_11 cities</t>
    </r>
  </si>
  <si>
    <r>
      <rPr>
        <u/>
        <sz val="10"/>
        <color rgb="FF1155CC"/>
        <rFont val="Calibri"/>
      </rPr>
      <t>[SJBP]__Brand 50%</t>
    </r>
    <r>
      <rPr>
        <sz val="10"/>
        <rFont val="Calibri"/>
      </rPr>
      <t xml:space="preserve"> 260106_All OTH Brand 2026_41 cities</t>
    </r>
  </si>
  <si>
    <r>
      <rPr>
        <u/>
        <sz val="10"/>
        <color rgb="FF1155CC"/>
        <rFont val="Calibri"/>
      </rPr>
      <t>[SJBP]__Brand 50%</t>
    </r>
    <r>
      <rPr>
        <sz val="10"/>
        <rFont val="Calibri"/>
      </rPr>
      <t xml:space="preserve"> 260106_All OTH Brand 2026_41 cities</t>
    </r>
  </si>
  <si>
    <r>
      <rPr>
        <u/>
        <sz val="10"/>
        <color rgb="FF1155CC"/>
        <rFont val="Calibri"/>
      </rPr>
      <t>[SJBP]_Highlands Coffee_BAU BOGO</t>
    </r>
    <r>
      <rPr>
        <sz val="10"/>
        <color rgb="FF000000"/>
        <rFont val="Calibri"/>
      </rPr>
      <t xml:space="preserve"> 260106_Highlands Coffee_41 cities</t>
    </r>
  </si>
  <si>
    <r>
      <rPr>
        <u/>
        <sz val="10"/>
        <color rgb="FF1155CC"/>
        <rFont val="Calibri"/>
      </rPr>
      <t>[SJBP]_Highlands Coffee_BAU BOGO</t>
    </r>
    <r>
      <rPr>
        <sz val="10"/>
        <color rgb="FF000000"/>
        <rFont val="Calibri"/>
      </rPr>
      <t xml:space="preserve"> 260106_Highlands Coffee_41 cities</t>
    </r>
  </si>
  <si>
    <r>
      <rPr>
        <u/>
        <sz val="10"/>
        <color rgb="FF1155CC"/>
        <rFont val="Calibri"/>
      </rPr>
      <t>[SJBP]__Brand 50%</t>
    </r>
    <r>
      <rPr>
        <sz val="10"/>
        <rFont val="Calibri"/>
      </rPr>
      <t xml:space="preserve"> 260106_All OTH Brand 2026_41 cities</t>
    </r>
  </si>
  <si>
    <r>
      <rPr>
        <u/>
        <sz val="10"/>
        <color rgb="FF1155CC"/>
        <rFont val="Calibri"/>
      </rPr>
      <t>[SJBP]__Brand 50%</t>
    </r>
    <r>
      <rPr>
        <sz val="10"/>
        <rFont val="Calibri"/>
      </rPr>
      <t xml:space="preserve"> 260106_All OTH Brand 2026_41 cities</t>
    </r>
  </si>
  <si>
    <r>
      <rPr>
        <u/>
        <sz val="10"/>
        <color rgb="FF1155CC"/>
        <rFont val="Calibri"/>
      </rPr>
      <t>[SJBP]__Brand 50%</t>
    </r>
    <r>
      <rPr>
        <sz val="10"/>
        <rFont val="Calibri"/>
      </rPr>
      <t xml:space="preserve"> 260106_All OTH Brand 2026_41 cities</t>
    </r>
  </si>
  <si>
    <r>
      <rPr>
        <u/>
        <sz val="10"/>
        <color rgb="FF1155CC"/>
        <rFont val="Calibri"/>
      </rPr>
      <t>[SJBP]__Brand 50%</t>
    </r>
    <r>
      <rPr>
        <sz val="10"/>
        <rFont val="Calibri"/>
      </rPr>
      <t xml:space="preserve"> 260106_All OTH Brand 2026_41 cities</t>
    </r>
  </si>
  <si>
    <r>
      <rPr>
        <u/>
        <sz val="10"/>
        <color rgb="FF1155CC"/>
        <rFont val="Calibri"/>
      </rPr>
      <t>[SJBP]__Brand 50%</t>
    </r>
    <r>
      <rPr>
        <sz val="10"/>
        <rFont val="Calibri"/>
      </rPr>
      <t xml:space="preserve"> 260106_All OTH Brand 2026_41 cities</t>
    </r>
  </si>
  <si>
    <r>
      <rPr>
        <u/>
        <sz val="10"/>
        <color rgb="FF1155CC"/>
        <rFont val="Calibri"/>
      </rPr>
      <t>[SJBP]__Brand 50%</t>
    </r>
    <r>
      <rPr>
        <sz val="10"/>
        <rFont val="Calibri"/>
      </rPr>
      <t xml:space="preserve"> 260106_All OTH Brand 2026_41 cities</t>
    </r>
  </si>
  <si>
    <r>
      <rPr>
        <sz val="10"/>
        <rFont val="Calibri"/>
      </rPr>
      <t xml:space="preserve"> </t>
    </r>
    <r>
      <rPr>
        <u/>
        <sz val="10"/>
        <color rgb="FF1155CC"/>
        <rFont val="Calibri"/>
      </rPr>
      <t>[VIP]_Phúc Long Coffee &amp; Tea_Combo 79k_Feb</t>
    </r>
    <r>
      <rPr>
        <sz val="10"/>
        <rFont val="Calibri"/>
      </rPr>
      <t xml:space="preserve"> 260106_Phúc Long Coffee &amp; Tea_20 cities</t>
    </r>
  </si>
  <si>
    <r>
      <rPr>
        <u/>
        <sz val="10"/>
        <color rgb="FF1155CC"/>
        <rFont val="Calibri"/>
      </rPr>
      <t>[SJBP]__Brand 50%</t>
    </r>
    <r>
      <rPr>
        <sz val="10"/>
        <rFont val="Calibri"/>
      </rPr>
      <t xml:space="preserve"> 260106_All OTH Brand 2026_41 cities</t>
    </r>
  </si>
  <si>
    <r>
      <rPr>
        <u/>
        <sz val="10"/>
        <color rgb="FF1155CC"/>
        <rFont val="Calibri"/>
      </rPr>
      <t>[SJBP]__Brand 50%</t>
    </r>
    <r>
      <rPr>
        <sz val="10"/>
        <rFont val="Calibri"/>
      </rPr>
      <t xml:space="preserve"> 260106_All OTH Brand 2026_41 cities</t>
    </r>
  </si>
  <si>
    <r>
      <rPr>
        <u/>
        <sz val="10"/>
        <color rgb="FF1155CC"/>
        <rFont val="Calibri"/>
      </rPr>
      <t>[VIP]_McDonald's_Feb pack 2</t>
    </r>
    <r>
      <rPr>
        <sz val="10"/>
        <color rgb="FF000000"/>
        <rFont val="Calibri"/>
      </rPr>
      <t xml:space="preserve"> 251025_McDonald's_7 cities</t>
    </r>
  </si>
  <si>
    <r>
      <rPr>
        <u/>
        <sz val="10"/>
        <color rgb="FF1155CC"/>
        <rFont val="Calibri"/>
      </rPr>
      <t>[VIP]_McDonald's_Feb pack 2</t>
    </r>
    <r>
      <rPr>
        <sz val="10"/>
        <color rgb="FF000000"/>
        <rFont val="Calibri"/>
      </rPr>
      <t xml:space="preserve"> 251025_McDonald's_7 cities</t>
    </r>
  </si>
  <si>
    <r>
      <rPr>
        <b/>
        <sz val="10"/>
        <color rgb="FFFF0000"/>
        <rFont val="Calibri"/>
      </rPr>
      <t>2st</t>
    </r>
    <r>
      <rPr>
        <sz val="10"/>
        <color theme="1"/>
        <rFont val="Calibri"/>
      </rPr>
      <t xml:space="preserve"> Scroll 8-16h</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</si>
  <si>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</si>
  <si>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</si>
  <si>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[VIP]_Trà Sữa May Cha_3-5.1</t>
    </r>
    <r>
      <rPr>
        <sz val="10"/>
        <color rgb="FF000000"/>
        <rFont val="Calibri"/>
      </rPr>
      <t xml:space="preserve"> BD,DN,AG,KG,MT,LA</t>
    </r>
  </si>
  <si>
    <r>
      <rPr>
        <u/>
        <sz val="10"/>
        <color rgb="FF1155CC"/>
        <rFont val="Calibri"/>
      </rPr>
      <t xml:space="preserve">[SuperVIP]_Gà Rán Popeyes_02-05/01
</t>
    </r>
    <r>
      <rPr>
        <sz val="10"/>
        <rFont val="Calibri"/>
      </rPr>
      <t>241231_Gà Rán Popeyes_9 cities</t>
    </r>
  </si>
  <si>
    <r>
      <rPr>
        <u/>
        <sz val="10"/>
        <color rgb="FF1155CC"/>
        <rFont val="Calibri"/>
      </rPr>
      <t>[SJBP]__Brand 50%</t>
    </r>
    <r>
      <rPr>
        <sz val="10"/>
        <rFont val="Calibri"/>
      </rPr>
      <t xml:space="preserve"> 241231_All OTH 2025_36 cities</t>
    </r>
  </si>
  <si>
    <r>
      <rPr>
        <u/>
        <sz val="10"/>
        <color rgb="FF1155CC"/>
        <rFont val="Calibri"/>
      </rPr>
      <t>[VIP]_Gong Cha_6-8Jan</t>
    </r>
    <r>
      <rPr>
        <sz val="10"/>
        <color rgb="FF000000"/>
        <rFont val="Calibri"/>
      </rPr>
      <t xml:space="preserve"> 20240506_Gong Cha_3 cities</t>
    </r>
  </si>
  <si>
    <r>
      <rPr>
        <u/>
        <sz val="10"/>
        <color rgb="FF1155CC"/>
        <rFont val="Calibri"/>
      </rPr>
      <t>[SJBP]__Brand 50%</t>
    </r>
    <r>
      <rPr>
        <sz val="10"/>
        <rFont val="Calibri"/>
      </rPr>
      <t xml:space="preserve"> 241231_All OTH 2025_36 cities</t>
    </r>
  </si>
  <si>
    <r>
      <rPr>
        <u/>
        <sz val="10"/>
        <color rgb="FF1155CC"/>
        <rFont val="Calibri"/>
      </rPr>
      <t xml:space="preserve">[VIP]_Cơm Thố Anh Nguyễn_08-12/01
</t>
    </r>
    <r>
      <rPr>
        <sz val="10"/>
        <rFont val="Calibri"/>
      </rPr>
      <t>20240506_Cơm Thố Anh Nguyễn_10 cities</t>
    </r>
  </si>
  <si>
    <r>
      <rPr>
        <u/>
        <sz val="10"/>
        <color rgb="FF1155CC"/>
        <rFont val="Calibri"/>
      </rPr>
      <t>[SuperVIP]_Highlands Coffee_6-10.1</t>
    </r>
    <r>
      <rPr>
        <sz val="10"/>
        <color rgb="FF000000"/>
        <rFont val="Calibri"/>
      </rPr>
      <t xml:space="preserve"> 241231_Highlands Coffee_36 cities</t>
    </r>
  </si>
  <si>
    <r>
      <rPr>
        <u/>
        <sz val="10"/>
        <color rgb="FF1155CC"/>
        <rFont val="Calibri"/>
      </rPr>
      <t>[VIP]_KOI Thé Cafe_Jan</t>
    </r>
    <r>
      <rPr>
        <sz val="10"/>
        <color rgb="FF000000"/>
        <rFont val="Calibri"/>
      </rPr>
      <t xml:space="preserve"> 240916_KOI Thé Cafe_5 cities</t>
    </r>
  </si>
  <si>
    <r>
      <rPr>
        <u/>
        <sz val="10"/>
        <color rgb="FF1155CC"/>
        <rFont val="Calibri"/>
      </rPr>
      <t xml:space="preserve">[SuperVIP]_Gà Rán KFC_10-12/01
</t>
    </r>
    <r>
      <rPr>
        <sz val="10"/>
        <color rgb="FF000000"/>
        <rFont val="Calibri"/>
      </rPr>
      <t>241231_Gà Rán KFC_25 cities</t>
    </r>
  </si>
  <si>
    <r>
      <rPr>
        <strike/>
        <u/>
        <sz val="10"/>
        <color rgb="FF1155CC"/>
        <rFont val="Calibri"/>
      </rPr>
      <t xml:space="preserve">[VIP]_Cơm Thố Anh Nguyễn_08-12/01
</t>
    </r>
    <r>
      <rPr>
        <strike/>
        <sz val="10"/>
        <rFont val="Calibri"/>
      </rPr>
      <t>20240506_Cơm Thố Anh Nguyễn_10 cities</t>
    </r>
    <r>
      <rPr>
        <sz val="10"/>
        <rFont val="Calibri"/>
      </rPr>
      <t xml:space="preserve">
</t>
    </r>
    <r>
      <rPr>
        <u/>
        <sz val="10"/>
        <color rgb="FF1155CC"/>
        <rFont val="Calibri"/>
      </rPr>
      <t>[SuperVIP]_Trà Sữa May Cha_Jan_HCM</t>
    </r>
    <r>
      <rPr>
        <sz val="10"/>
        <rFont val="Calibri"/>
      </rPr>
      <t xml:space="preserve"> 250102_Trà Sữa May Cha_7 cities</t>
    </r>
  </si>
  <si>
    <r>
      <rPr>
        <u/>
        <sz val="10"/>
        <color rgb="FF1155CC"/>
        <rFont val="Calibri"/>
      </rPr>
      <t>[SJBP]_Trà Sữa May Cha_BAU</t>
    </r>
    <r>
      <rPr>
        <sz val="10"/>
        <rFont val="Calibri"/>
      </rPr>
      <t xml:space="preserve"> 250102_Trà Sữa May Cha_7 cities</t>
    </r>
  </si>
  <si>
    <r>
      <rPr>
        <u/>
        <sz val="10"/>
        <color rgb="FF1155CC"/>
        <rFont val="Calibri"/>
      </rPr>
      <t>[SuperVIP]_Starbucks Coffee_14-16.1</t>
    </r>
    <r>
      <rPr>
        <sz val="10"/>
        <rFont val="Calibri"/>
      </rPr>
      <t xml:space="preserve"> HP, HA, DL</t>
    </r>
  </si>
  <si>
    <r>
      <rPr>
        <u/>
        <sz val="10"/>
        <color rgb="FF1155CC"/>
        <rFont val="Calibri"/>
      </rPr>
      <t>[SJBP]_Tocotoco_15.01</t>
    </r>
    <r>
      <rPr>
        <sz val="10"/>
        <color rgb="FF000000"/>
        <rFont val="Calibri"/>
      </rPr>
      <t xml:space="preserve"> CT</t>
    </r>
  </si>
  <si>
    <r>
      <rPr>
        <u/>
        <sz val="10"/>
        <color rgb="FF1155CC"/>
        <rFont val="Calibri"/>
      </rPr>
      <t>[SJBP]_Domino's Pizza_1T1</t>
    </r>
    <r>
      <rPr>
        <sz val="10"/>
        <color rgb="FF000000"/>
        <rFont val="Calibri"/>
      </rPr>
      <t xml:space="preserve"> 241231_Domino pizza_9 cities</t>
    </r>
  </si>
  <si>
    <r>
      <rPr>
        <u/>
        <sz val="10"/>
        <color rgb="FF1155CC"/>
        <rFont val="Calibri"/>
      </rPr>
      <t xml:space="preserve">[SJBP]_Gà Rán Popeyes_BOGO
</t>
    </r>
    <r>
      <rPr>
        <sz val="10"/>
        <color rgb="FF000000"/>
        <rFont val="Calibri"/>
      </rPr>
      <t>241231_Gà Rán Popeyes_9 cities</t>
    </r>
  </si>
  <si>
    <r>
      <rPr>
        <u/>
        <sz val="10"/>
        <color rgb="FF1155CC"/>
        <rFont val="Calibri"/>
      </rPr>
      <t xml:space="preserve">[SJBP]_Gà Rán Popeyes_BOGO
</t>
    </r>
    <r>
      <rPr>
        <sz val="10"/>
        <color rgb="FF000000"/>
        <rFont val="Calibri"/>
      </rPr>
      <t>241231_Gà Rán Popeyes_9 cities</t>
    </r>
  </si>
  <si>
    <r>
      <rPr>
        <u/>
        <sz val="10"/>
        <color rgb="FF1155CC"/>
        <rFont val="Calibri"/>
      </rPr>
      <t xml:space="preserve">[SJBP]_Gà Rán Popeyes_BOGO
</t>
    </r>
    <r>
      <rPr>
        <sz val="10"/>
        <color rgb="FF000000"/>
        <rFont val="Calibri"/>
      </rPr>
      <t>241231_Gà Rán Popeyes_9 cities</t>
    </r>
  </si>
  <si>
    <r>
      <rPr>
        <u/>
        <sz val="10"/>
        <color rgb="FF1155CC"/>
        <rFont val="Calibri"/>
      </rPr>
      <t xml:space="preserve">[SuperVIP]_Gà Rán KFC_20-22/01
</t>
    </r>
    <r>
      <rPr>
        <sz val="10"/>
        <color rgb="FF000000"/>
        <rFont val="Calibri"/>
      </rPr>
      <t>241231_Gà Rán KFC_25 cities</t>
    </r>
  </si>
  <si>
    <r>
      <rPr>
        <u/>
        <sz val="10"/>
        <color rgb="FF1155CC"/>
        <rFont val="Calibri"/>
      </rPr>
      <t xml:space="preserve">[SuperVIP]_Gà Rán KFC_20-22/01
</t>
    </r>
    <r>
      <rPr>
        <sz val="10"/>
        <color rgb="FF000000"/>
        <rFont val="Calibri"/>
      </rPr>
      <t>241231_Gà Rán KFC_25 cities</t>
    </r>
  </si>
  <si>
    <r>
      <rPr>
        <u/>
        <sz val="10"/>
        <color rgb="FF1155CC"/>
        <rFont val="Calibri"/>
      </rPr>
      <t xml:space="preserve">[SuperVIP]_Gà Rán KFC_20-22/01
</t>
    </r>
    <r>
      <rPr>
        <sz val="10"/>
        <color rgb="FF000000"/>
        <rFont val="Calibri"/>
      </rPr>
      <t>241231_Gà Rán KFC_25 cities</t>
    </r>
  </si>
  <si>
    <r>
      <rPr>
        <u/>
        <sz val="10"/>
        <color rgb="FF1155CC"/>
        <rFont val="Calibri"/>
      </rPr>
      <t>[SJBP]_Pizza Hut_1T1</t>
    </r>
    <r>
      <rPr>
        <sz val="10"/>
        <color rgb="FF000000"/>
        <rFont val="Calibri"/>
      </rPr>
      <t xml:space="preserve"> 241231_Pizza Hut_20 cities</t>
    </r>
  </si>
  <si>
    <r>
      <rPr>
        <u/>
        <sz val="10"/>
        <color rgb="FF1155CC"/>
        <rFont val="Calibri"/>
      </rPr>
      <t>[SJBP]_Pizza Hut_1T1</t>
    </r>
    <r>
      <rPr>
        <sz val="10"/>
        <color rgb="FF000000"/>
        <rFont val="Calibri"/>
      </rPr>
      <t xml:space="preserve"> 241231_Pizza Hut_20 cities</t>
    </r>
  </si>
  <si>
    <r>
      <rPr>
        <u/>
        <sz val="10"/>
        <color rgb="FF1155CC"/>
        <rFont val="Calibri"/>
      </rPr>
      <t>[SJBP]_Domino's Pizza_1T1</t>
    </r>
    <r>
      <rPr>
        <sz val="10"/>
        <color rgb="FF000000"/>
        <rFont val="Calibri"/>
      </rPr>
      <t xml:space="preserve"> 241231_Domino pizza_9 cities</t>
    </r>
  </si>
  <si>
    <r>
      <rPr>
        <u/>
        <sz val="10"/>
        <color rgb="FF1155CC"/>
        <rFont val="Calibri"/>
      </rPr>
      <t>[SJBP]_Domino's Pizza_1T1</t>
    </r>
    <r>
      <rPr>
        <sz val="10"/>
        <rFont val="Calibri"/>
      </rPr>
      <t xml:space="preserve"> 250116_Domino pizza_11 cities</t>
    </r>
  </si>
  <si>
    <r>
      <rPr>
        <u/>
        <sz val="10"/>
        <color rgb="FF1155CC"/>
        <rFont val="Calibri"/>
      </rPr>
      <t>[SJBP]_Highlands Coffee_Weekday</t>
    </r>
    <r>
      <rPr>
        <sz val="10"/>
        <color rgb="FF000000"/>
        <rFont val="Calibri"/>
      </rPr>
      <t xml:space="preserve"> 241231_Highlands Coffee_36 cities</t>
    </r>
  </si>
  <si>
    <r>
      <rPr>
        <sz val="10"/>
        <rFont val="Calibri"/>
      </rPr>
      <t xml:space="preserve"> </t>
    </r>
    <r>
      <rPr>
        <u/>
        <sz val="10"/>
        <color rgb="FF1155CC"/>
        <rFont val="Calibri"/>
      </rPr>
      <t xml:space="preserve">[SJBP]_Gà Rán Popeyes_BOGO 241231_Gà Rán Popeyes_9 cities
</t>
    </r>
  </si>
  <si>
    <r>
      <rPr>
        <u/>
        <sz val="10"/>
        <color rgb="FF1155CC"/>
        <rFont val="Calibri"/>
      </rPr>
      <t>[SuperVIP]_Lotteria_06 - 09/02</t>
    </r>
    <r>
      <rPr>
        <sz val="10"/>
        <color rgb="FF000000"/>
        <rFont val="Calibri"/>
      </rPr>
      <t xml:space="preserve"> 241231_Lotteria DI_27 cities</t>
    </r>
  </si>
  <si>
    <r>
      <rPr>
        <u/>
        <sz val="10"/>
        <color rgb="FF1155CC"/>
        <rFont val="Calibri"/>
      </rPr>
      <t xml:space="preserve">[VIP]_Pizza Hut_07-09/02
</t>
    </r>
    <r>
      <rPr>
        <sz val="10"/>
        <color rgb="FF000000"/>
        <rFont val="Calibri"/>
      </rPr>
      <t>241231_Pizza Hut_20 cities</t>
    </r>
  </si>
  <si>
    <r>
      <rPr>
        <u/>
        <sz val="10"/>
        <color rgb="FF1155CC"/>
        <rFont val="Calibri"/>
      </rPr>
      <t xml:space="preserve">[VIP]_Pizza Hut_07-09/02
</t>
    </r>
    <r>
      <rPr>
        <sz val="10"/>
        <color rgb="FF000000"/>
        <rFont val="Calibri"/>
      </rPr>
      <t>241231_Pizza Hut_20 cities</t>
    </r>
  </si>
  <si>
    <r>
      <rPr>
        <u/>
        <sz val="10"/>
        <color rgb="FF1155CC"/>
        <rFont val="Calibri"/>
      </rPr>
      <t xml:space="preserve">[VIP]_Pizza Hut_07-09/02
</t>
    </r>
    <r>
      <rPr>
        <sz val="10"/>
        <color rgb="FF000000"/>
        <rFont val="Calibri"/>
      </rPr>
      <t>241231_Pizza Hut_20 cities</t>
    </r>
  </si>
  <si>
    <r>
      <rPr>
        <u/>
        <sz val="10"/>
        <color rgb="FF1155CC"/>
        <rFont val="Calibri"/>
      </rPr>
      <t>[VIP]_Gà Rán Texas Chicken_10-13/02</t>
    </r>
    <r>
      <rPr>
        <sz val="10"/>
        <rFont val="Calibri"/>
      </rPr>
      <t xml:space="preserve"> 250102_Gà Rán Texas Chicken_6 cities
</t>
    </r>
    <r>
      <rPr>
        <u/>
        <sz val="10"/>
        <color rgb="FF1155CC"/>
        <rFont val="Calibri"/>
      </rPr>
      <t>[SuperVIP]_The Coffee House_10-12.2</t>
    </r>
    <r>
      <rPr>
        <sz val="10"/>
        <rFont val="Calibri"/>
      </rPr>
      <t xml:space="preserve"> Đồng Nai</t>
    </r>
  </si>
  <si>
    <r>
      <rPr>
        <u/>
        <sz val="10"/>
        <color rgb="FF1155CC"/>
        <rFont val="Calibri"/>
      </rPr>
      <t>[VIP]_Gà Rán Texas Chicken_10-13/02</t>
    </r>
    <r>
      <rPr>
        <sz val="10"/>
        <rFont val="Calibri"/>
      </rPr>
      <t xml:space="preserve"> 250102_Gà Rán Texas Chicken_6 cities</t>
    </r>
  </si>
  <si>
    <r>
      <rPr>
        <u/>
        <sz val="10"/>
        <color rgb="FF1155CC"/>
        <rFont val="Calibri"/>
      </rPr>
      <t>[VIP]_Gà Rán Texas Chicken_10-13/02</t>
    </r>
    <r>
      <rPr>
        <sz val="10"/>
        <rFont val="Calibri"/>
      </rPr>
      <t xml:space="preserve"> 250102_Gà Rán Texas Chicken_6 cities</t>
    </r>
  </si>
  <si>
    <r>
      <rPr>
        <u/>
        <sz val="10"/>
        <color rgb="FF1155CC"/>
        <rFont val="Calibri"/>
      </rPr>
      <t xml:space="preserve">[VIP]_Cơm Thố Anh Nguyễn_12-16/02
</t>
    </r>
    <r>
      <rPr>
        <sz val="10"/>
        <color rgb="FF000000"/>
        <rFont val="Calibri"/>
      </rPr>
      <t>241231_Cơm Thố Anh Nguyễn_10 cities</t>
    </r>
  </si>
  <si>
    <r>
      <rPr>
        <u/>
        <sz val="10"/>
        <color rgb="FF1155CC"/>
        <rFont val="Calibri"/>
      </rPr>
      <t>[VIP]_Trà Sữa May Cha_14-16.2</t>
    </r>
    <r>
      <rPr>
        <sz val="10"/>
        <rFont val="Calibri"/>
      </rPr>
      <t xml:space="preserve">  250102_Trà Sữa May Cha_7 cities</t>
    </r>
  </si>
  <si>
    <r>
      <rPr>
        <u/>
        <sz val="10"/>
        <color rgb="FF1155CC"/>
        <rFont val="Calibri"/>
      </rPr>
      <t>[VIP]_Trà Sữa May Cha_14-16.2</t>
    </r>
    <r>
      <rPr>
        <sz val="10"/>
        <rFont val="Calibri"/>
      </rPr>
      <t xml:space="preserve">  BD,ĐN,AG,KG,LA,MT
</t>
    </r>
    <r>
      <rPr>
        <u/>
        <sz val="10"/>
        <color rgb="FF1155CC"/>
        <rFont val="Calibri"/>
      </rPr>
      <t>[VIP]_Tocotoco_Feb</t>
    </r>
    <r>
      <rPr>
        <sz val="10"/>
        <rFont val="Calibri"/>
      </rPr>
      <t xml:space="preserve"> CT</t>
    </r>
  </si>
  <si>
    <r>
      <rPr>
        <u/>
        <sz val="10"/>
        <color rgb="FF1155CC"/>
        <rFont val="Calibri"/>
      </rPr>
      <t xml:space="preserve">[SuperVIP]_Gà Rán Popeyes_13-16/02
</t>
    </r>
    <r>
      <rPr>
        <sz val="10"/>
        <color rgb="FF000000"/>
        <rFont val="Calibri"/>
      </rPr>
      <t>241231_Gà Rán Popeyes_9 cities</t>
    </r>
  </si>
  <si>
    <r>
      <rPr>
        <u/>
        <sz val="10"/>
        <color rgb="FF1155CC"/>
        <rFont val="Calibri"/>
      </rPr>
      <t xml:space="preserve">[VIP]_Lotteria_17-20/02
</t>
    </r>
    <r>
      <rPr>
        <sz val="10"/>
        <color rgb="FF000000"/>
        <rFont val="Calibri"/>
      </rPr>
      <t xml:space="preserve"> 241231_Lotteria DI_27 cities</t>
    </r>
  </si>
  <si>
    <r>
      <rPr>
        <u/>
        <sz val="10"/>
        <color rgb="FF1155CC"/>
        <rFont val="Calibri"/>
      </rPr>
      <t xml:space="preserve">[VIP]_Lotteria_17-20/02
</t>
    </r>
    <r>
      <rPr>
        <sz val="10"/>
        <color rgb="FF000000"/>
        <rFont val="Calibri"/>
      </rPr>
      <t xml:space="preserve"> 241231_Lotteria DI_27 cities</t>
    </r>
  </si>
  <si>
    <r>
      <rPr>
        <u/>
        <sz val="10"/>
        <color rgb="FF1155CC"/>
        <rFont val="Calibri"/>
      </rPr>
      <t>[SJBP]__Brand 50%</t>
    </r>
    <r>
      <rPr>
        <sz val="10"/>
        <rFont val="Calibri"/>
      </rPr>
      <t xml:space="preserve"> 241231_All OTH 2025_36 cities</t>
    </r>
  </si>
  <si>
    <r>
      <rPr>
        <u/>
        <sz val="10"/>
        <color rgb="FF1155CC"/>
        <rFont val="Calibri"/>
      </rPr>
      <t xml:space="preserve">[VIP]_Lotteria_17-20/02
</t>
    </r>
    <r>
      <rPr>
        <sz val="10"/>
        <color rgb="FF000000"/>
        <rFont val="Calibri"/>
      </rPr>
      <t xml:space="preserve"> 241231_Lotteria DI_27 cities</t>
    </r>
  </si>
  <si>
    <r>
      <rPr>
        <sz val="10"/>
        <rFont val="Calibri"/>
      </rPr>
      <t xml:space="preserve">
</t>
    </r>
    <r>
      <rPr>
        <u/>
        <sz val="10"/>
        <color rgb="FF1155CC"/>
        <rFont val="Calibri"/>
      </rPr>
      <t>[SuperVIP]_Trà Sữa May Cha_Feb_HCM</t>
    </r>
    <r>
      <rPr>
        <sz val="10"/>
        <rFont val="Calibri"/>
      </rPr>
      <t xml:space="preserve"> 250102_Trà Sữa May Cha_7 cities</t>
    </r>
  </si>
  <si>
    <r>
      <rPr>
        <u/>
        <sz val="10"/>
        <color rgb="FF1155CC"/>
        <rFont val="Calibri"/>
      </rPr>
      <t xml:space="preserve">[SuperVIP]_Gà Rán KFC_21-23/02
</t>
    </r>
    <r>
      <rPr>
        <sz val="10"/>
        <color rgb="FF000000"/>
        <rFont val="Calibri"/>
      </rPr>
      <t>241231_Gà Rán KFC_25 cities</t>
    </r>
  </si>
  <si>
    <r>
      <rPr>
        <u/>
        <sz val="10"/>
        <color rgb="FF1155CC"/>
        <rFont val="Calibri"/>
      </rPr>
      <t xml:space="preserve">[SuperVIP]_Pizza Hut_21-23/02
</t>
    </r>
    <r>
      <rPr>
        <sz val="10"/>
        <color rgb="FF000000"/>
        <rFont val="Calibri"/>
      </rPr>
      <t>241231_Pizza Hut_20 cities</t>
    </r>
  </si>
  <si>
    <r>
      <rPr>
        <u/>
        <sz val="10"/>
        <color rgb="FF1155CC"/>
        <rFont val="Calibri"/>
      </rPr>
      <t>[JBP]_Phúc Long Coffee &amp; Tea_Mua 3 tặng 2</t>
    </r>
    <r>
      <rPr>
        <sz val="10"/>
        <rFont val="Calibri"/>
      </rPr>
      <t xml:space="preserve">  20240516_Phúc Long Coffee &amp; Tea_17 cities</t>
    </r>
  </si>
  <si>
    <r>
      <rPr>
        <u/>
        <sz val="10"/>
        <color rgb="FF1155CC"/>
        <rFont val="Calibri"/>
      </rPr>
      <t>[JBP]_Phúc Long Coffee &amp; Tea_Mua 3 tặng 2</t>
    </r>
    <r>
      <rPr>
        <sz val="10"/>
        <color rgb="FF000000"/>
        <rFont val="Calibri"/>
      </rPr>
      <t xml:space="preserve">  20240516_Phúc Long Coffee &amp; Tea_17 cities</t>
    </r>
  </si>
  <si>
    <r>
      <rPr>
        <u/>
        <sz val="10"/>
        <color rgb="FF1155CC"/>
        <rFont val="Calibri"/>
      </rPr>
      <t>[SJBP]__Brand 50%</t>
    </r>
    <r>
      <rPr>
        <sz val="10"/>
        <rFont val="Calibri"/>
      </rPr>
      <t xml:space="preserve"> 241231_All OTH 2025_36 cities</t>
    </r>
  </si>
  <si>
    <r>
      <rPr>
        <u/>
        <sz val="10"/>
        <color rgb="FF1155CC"/>
        <rFont val="Calibri"/>
      </rPr>
      <t>[SJBP]_Starbucks Coffee_WC Fri</t>
    </r>
    <r>
      <rPr>
        <sz val="10"/>
        <color rgb="FF000000"/>
        <rFont val="Calibri"/>
      </rPr>
      <t xml:space="preserve"> 250102_Starbucks Coffee_10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</si>
  <si>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</si>
  <si>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</si>
  <si>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[SJBP]_Gà Rán Popeyes_BAU
</t>
    </r>
    <r>
      <rPr>
        <sz val="10"/>
        <color rgb="FF000000"/>
        <rFont val="Calibri"/>
      </rPr>
      <t>241231_Gà Rán Popeyes_9 cities</t>
    </r>
  </si>
  <si>
    <r>
      <rPr>
        <u/>
        <sz val="10"/>
        <color rgb="FF1155CC"/>
        <rFont val="Calibri"/>
      </rPr>
      <t xml:space="preserve">[SJBP]_Gà Rán Popeyes_BAU
</t>
    </r>
    <r>
      <rPr>
        <sz val="10"/>
        <color rgb="FF000000"/>
        <rFont val="Calibri"/>
      </rPr>
      <t>241231_Gà Rán Popeyes_9 cities</t>
    </r>
  </si>
  <si>
    <r>
      <rPr>
        <u/>
        <sz val="10"/>
        <color rgb="FF1155CC"/>
        <rFont val="Calibri"/>
      </rPr>
      <t>[VIP]_The Coffee House_5-7.3</t>
    </r>
    <r>
      <rPr>
        <sz val="10"/>
        <color rgb="FF000000"/>
        <rFont val="Calibri"/>
      </rPr>
      <t xml:space="preserve"> 241231_The Coffee House_7 cities</t>
    </r>
  </si>
  <si>
    <r>
      <rPr>
        <u/>
        <sz val="10"/>
        <color rgb="FF1155CC"/>
        <rFont val="Calibri"/>
      </rPr>
      <t xml:space="preserve">[VIP]_Cơm Thố Anh Nguyễn_05-09/03
</t>
    </r>
    <r>
      <rPr>
        <sz val="10"/>
        <color rgb="FF000000"/>
        <rFont val="Calibri"/>
      </rPr>
      <t>241231_Cơm Thố Anh Nguyễn_10 cities</t>
    </r>
  </si>
  <si>
    <r>
      <rPr>
        <u/>
        <sz val="10"/>
        <color rgb="FF1155CC"/>
        <rFont val="Calibri"/>
      </rPr>
      <t>[SuperVIP]_Trà Sữa May Cha_21-23.3_HCM</t>
    </r>
    <r>
      <rPr>
        <sz val="10"/>
        <rFont val="Calibri"/>
      </rPr>
      <t xml:space="preserve"> 250102_Trà Sữa May Cha_7 cities</t>
    </r>
  </si>
  <si>
    <r>
      <rPr>
        <u/>
        <sz val="10"/>
        <color rgb="FF1155CC"/>
        <rFont val="Calibri"/>
      </rPr>
      <t xml:space="preserve">[VIP]_Gà Rán Texas Chicken_10-13/03
</t>
    </r>
    <r>
      <rPr>
        <sz val="10"/>
        <color rgb="FF000000"/>
        <rFont val="Calibri"/>
      </rPr>
      <t>250102_Gà Rán Texas Chicken_6 cities</t>
    </r>
  </si>
  <si>
    <r>
      <rPr>
        <u/>
        <sz val="10"/>
        <color rgb="FF1155CC"/>
        <rFont val="Calibri"/>
      </rPr>
      <t>[SuperVIP]_Starbucks Coffee_11-13.3</t>
    </r>
    <r>
      <rPr>
        <sz val="10"/>
        <color rgb="FF000000"/>
        <rFont val="Calibri"/>
      </rPr>
      <t xml:space="preserve"> 250102_Starbucks Coffee_10 cities</t>
    </r>
  </si>
  <si>
    <r>
      <rPr>
        <u/>
        <sz val="10"/>
        <color rgb="FF1155CC"/>
        <rFont val="Calibri"/>
      </rPr>
      <t xml:space="preserve">[VIP]_Gà Rán Texas Chicken_10-13/03
</t>
    </r>
    <r>
      <rPr>
        <sz val="10"/>
        <color rgb="FF000000"/>
        <rFont val="Calibri"/>
      </rPr>
      <t>250102_Gà Rán Texas Chicken_6 cities</t>
    </r>
  </si>
  <si>
    <r>
      <rPr>
        <u/>
        <sz val="10"/>
        <color rgb="FF1155CC"/>
        <rFont val="Calibri"/>
      </rPr>
      <t xml:space="preserve">[VIP]_Gà Rán Texas Chicken_10-13/03
</t>
    </r>
    <r>
      <rPr>
        <sz val="10"/>
        <color rgb="FF000000"/>
        <rFont val="Calibri"/>
      </rPr>
      <t>250102_Gà Rán Texas Chicken_6 cities</t>
    </r>
  </si>
  <si>
    <r>
      <rPr>
        <u/>
        <sz val="10"/>
        <color rgb="FF1155CC"/>
        <rFont val="Calibri"/>
      </rPr>
      <t>[SJBP]_KOI Thé Cafe_WC</t>
    </r>
    <r>
      <rPr>
        <sz val="10"/>
        <rFont val="Calibri"/>
      </rPr>
      <t xml:space="preserve"> 240916_KOI Thé Cafe_5 cities</t>
    </r>
  </si>
  <si>
    <r>
      <rPr>
        <u/>
        <sz val="10"/>
        <color rgb="FF1155CC"/>
        <rFont val="Calibri"/>
      </rPr>
      <t xml:space="preserve">[SJBP]_Gà Rán KFC_Combo 55k
</t>
    </r>
    <r>
      <rPr>
        <sz val="10"/>
        <color rgb="FF000000"/>
        <rFont val="Calibri"/>
      </rPr>
      <t>241231_Gà Rán KFC_25 cities</t>
    </r>
  </si>
  <si>
    <r>
      <rPr>
        <u/>
        <sz val="10"/>
        <color rgb="FF1155CC"/>
        <rFont val="Calibri"/>
      </rPr>
      <t xml:space="preserve">[SuperVIP]_McDonald's_13-16/03
</t>
    </r>
    <r>
      <rPr>
        <sz val="10"/>
        <color rgb="FF000000"/>
        <rFont val="Calibri"/>
      </rPr>
      <t>240722_McDonald's_4 cities</t>
    </r>
  </si>
  <si>
    <r>
      <rPr>
        <u/>
        <sz val="10"/>
        <color rgb="FF1155CC"/>
        <rFont val="Calibri"/>
      </rPr>
      <t xml:space="preserve">[VIP]_Gà Rán KFC_17-19/03
</t>
    </r>
    <r>
      <rPr>
        <sz val="10"/>
        <color rgb="FF000000"/>
        <rFont val="Calibri"/>
      </rPr>
      <t>241231_Gà Rán KFC_25 cities</t>
    </r>
  </si>
  <si>
    <r>
      <rPr>
        <u/>
        <sz val="10"/>
        <color rgb="FF1155CC"/>
        <rFont val="Calibri"/>
      </rPr>
      <t xml:space="preserve">[SJBP]_Cơm Thố Anh Nguyễn_BAU
</t>
    </r>
    <r>
      <rPr>
        <sz val="10"/>
        <color rgb="FF000000"/>
        <rFont val="Calibri"/>
      </rPr>
      <t>241231_Cơm Thố Anh Nguyễn_10 cities</t>
    </r>
  </si>
  <si>
    <r>
      <rPr>
        <u/>
        <sz val="10"/>
        <color rgb="FF1155CC"/>
        <rFont val="Calibri"/>
      </rPr>
      <t>[SJBP]_Phúc Long Coffee &amp; Tea_M2T1-Mar</t>
    </r>
    <r>
      <rPr>
        <sz val="10"/>
        <rFont val="Calibri"/>
      </rPr>
      <t xml:space="preserve"> 20240516_Phúc Long Coffee &amp; Tea_17 cities</t>
    </r>
  </si>
  <si>
    <r>
      <rPr>
        <u/>
        <sz val="10"/>
        <color rgb="FF1155CC"/>
        <rFont val="Calibri"/>
      </rPr>
      <t xml:space="preserve">[SJBP]_Gà Rán KFC_Combo 55k
</t>
    </r>
    <r>
      <rPr>
        <sz val="10"/>
        <color rgb="FF000000"/>
        <rFont val="Calibri"/>
      </rPr>
      <t>241231_Gà Rán KFC_25 cities</t>
    </r>
  </si>
  <si>
    <r>
      <rPr>
        <u/>
        <sz val="10"/>
        <color rgb="FF1155CC"/>
        <rFont val="Calibri"/>
      </rPr>
      <t>[SuperVIP]_Trà Sữa May Cha_21-23.3_HCM</t>
    </r>
    <r>
      <rPr>
        <sz val="10"/>
        <rFont val="Calibri"/>
      </rPr>
      <t>250102_Trà Sữa May Cha_7 cities</t>
    </r>
  </si>
  <si>
    <r>
      <rPr>
        <u/>
        <sz val="10"/>
        <color rgb="FF1155CC"/>
        <rFont val="Calibri"/>
      </rPr>
      <t>[SuperVIP]_Trà Sữa May Cha_21-23.3_HCM</t>
    </r>
    <r>
      <rPr>
        <sz val="10"/>
        <rFont val="Calibri"/>
      </rPr>
      <t>250102_Trà Sữa May Cha_7 cities</t>
    </r>
  </si>
  <si>
    <r>
      <rPr>
        <u/>
        <sz val="10"/>
        <color rgb="FF1155CC"/>
        <rFont val="Calibri"/>
      </rPr>
      <t xml:space="preserve">[VIP]_Pizza Hut_21-23/03
</t>
    </r>
    <r>
      <rPr>
        <sz val="10"/>
        <color rgb="FF000000"/>
        <rFont val="Calibri"/>
      </rPr>
      <t>241231_Pizza Hut_20 cities</t>
    </r>
  </si>
  <si>
    <r>
      <rPr>
        <u/>
        <sz val="10"/>
        <color rgb="FF1155CC"/>
        <rFont val="Calibri"/>
      </rPr>
      <t>[SJBP]__Brand 50%</t>
    </r>
    <r>
      <rPr>
        <sz val="10"/>
        <rFont val="Calibri"/>
      </rPr>
      <t xml:space="preserve"> 241231_All OTH 2025_36 cities</t>
    </r>
  </si>
  <si>
    <r>
      <rPr>
        <u/>
        <sz val="10"/>
        <color rgb="FF1155CC"/>
        <rFont val="Calibri"/>
      </rPr>
      <t>[SJBP]_Phúc Long Coffee &amp; Tea_M3T2-Mar</t>
    </r>
    <r>
      <rPr>
        <sz val="10"/>
        <color rgb="FF000000"/>
        <rFont val="Calibri"/>
      </rPr>
      <t xml:space="preserve"> 20240516_Phúc Long Coffee &amp; Tea_17 cities</t>
    </r>
  </si>
  <si>
    <r>
      <rPr>
        <u/>
        <sz val="10"/>
        <color rgb="FF1155CC"/>
        <rFont val="Calibri"/>
      </rPr>
      <t xml:space="preserve">[SJBP]_Gà Rán Popeyes_BAU
</t>
    </r>
    <r>
      <rPr>
        <sz val="10"/>
        <rFont val="Calibri"/>
      </rPr>
      <t>241231_Gà Rán Popeyes_9 cities</t>
    </r>
  </si>
  <si>
    <r>
      <rPr>
        <u/>
        <sz val="10"/>
        <color rgb="FF1155CC"/>
        <rFont val="Calibri"/>
      </rPr>
      <t>[SJBP]_Phúc Long Coffee &amp; Tea_10k - Mar</t>
    </r>
    <r>
      <rPr>
        <sz val="10"/>
        <color rgb="FF000000"/>
        <rFont val="Calibri"/>
      </rPr>
      <t xml:space="preserve"> 20240516_Phúc Long Coffee &amp; Tea_17 cities</t>
    </r>
  </si>
  <si>
    <r>
      <rPr>
        <u/>
        <sz val="10"/>
        <color rgb="FF1155CC"/>
        <rFont val="Calibri"/>
      </rPr>
      <t>[VIP]_Trà Sữa May Cha_28-30.3</t>
    </r>
    <r>
      <rPr>
        <sz val="10"/>
        <rFont val="Calibri"/>
      </rPr>
      <t xml:space="preserve"> 250102_Trà Sữa May Cha_7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</si>
  <si>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</si>
  <si>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</si>
  <si>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</si>
  <si>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[SJBP]_Cơm Thố Anh Nguyễn_BAU
</t>
    </r>
    <r>
      <rPr>
        <sz val="10"/>
        <color rgb="FF000000"/>
        <rFont val="Calibri"/>
      </rPr>
      <t>241231_Cơm Thố Anh Nguyễn_10 cities</t>
    </r>
  </si>
  <si>
    <r>
      <rPr>
        <u/>
        <sz val="10"/>
        <color rgb="FF1155CC"/>
        <rFont val="Calibri"/>
      </rPr>
      <t xml:space="preserve">[SJBP]_Cơm Thố Anh Nguyễn_BAU
</t>
    </r>
    <r>
      <rPr>
        <sz val="10"/>
        <rFont val="Calibri"/>
      </rPr>
      <t>250803_Cơm Thố Anh Nguyễn_12 cities</t>
    </r>
  </si>
  <si>
    <r>
      <rPr>
        <u/>
        <sz val="10"/>
        <color rgb="FF1155CC"/>
        <rFont val="Calibri"/>
      </rPr>
      <t>[SJBP]__Brand 50%</t>
    </r>
    <r>
      <rPr>
        <sz val="10"/>
        <rFont val="Calibri"/>
      </rPr>
      <t xml:space="preserve"> 241231_All OTH 2025_36 cities</t>
    </r>
  </si>
  <si>
    <r>
      <rPr>
        <u/>
        <sz val="10"/>
        <color rgb="FF1155CC"/>
        <rFont val="Calibri"/>
      </rPr>
      <t xml:space="preserve">[SJBP]_Cơm Thố Anh Nguyễn_BAU
</t>
    </r>
    <r>
      <rPr>
        <sz val="10"/>
        <rFont val="Calibri"/>
      </rPr>
      <t>250803_Cơm Thố Anh Nguyễn_12 cities</t>
    </r>
  </si>
  <si>
    <r>
      <rPr>
        <u/>
        <sz val="10"/>
        <color rgb="FF1155CC"/>
        <rFont val="Calibri"/>
      </rPr>
      <t>[SJBP]__Brand 50%</t>
    </r>
    <r>
      <rPr>
        <sz val="10"/>
        <rFont val="Calibri"/>
      </rPr>
      <t xml:space="preserve"> 241231_All OTH 2025_36 cities</t>
    </r>
  </si>
  <si>
    <r>
      <rPr>
        <u/>
        <sz val="10"/>
        <color rgb="FF1155CC"/>
        <rFont val="Calibri"/>
      </rPr>
      <t xml:space="preserve">[SJBP]_Cơm Thố Anh Nguyễn_BAU
</t>
    </r>
    <r>
      <rPr>
        <sz val="10"/>
        <rFont val="Calibri"/>
      </rPr>
      <t>250803_Cơm Thố Anh Nguyễn_12 cities</t>
    </r>
  </si>
  <si>
    <r>
      <rPr>
        <u/>
        <sz val="10"/>
        <color rgb="FF1155CC"/>
        <rFont val="Calibri"/>
      </rPr>
      <t xml:space="preserve">[SJBP]_McDonald's_73K
</t>
    </r>
    <r>
      <rPr>
        <sz val="10"/>
        <color rgb="FF000000"/>
        <rFont val="Calibri"/>
      </rPr>
      <t>240722_McDonald's_4 cities</t>
    </r>
  </si>
  <si>
    <r>
      <rPr>
        <u/>
        <sz val="10"/>
        <color rgb="FF1155CC"/>
        <rFont val="Calibri"/>
      </rPr>
      <t xml:space="preserve">[SJBP]_McDonald's_73K
</t>
    </r>
    <r>
      <rPr>
        <sz val="10"/>
        <rFont val="Calibri"/>
      </rPr>
      <t>240722_McDonald's_4 cities</t>
    </r>
  </si>
  <si>
    <r>
      <rPr>
        <u/>
        <sz val="10"/>
        <color rgb="FF1155CC"/>
        <rFont val="Calibri"/>
      </rPr>
      <t>[VIP]_The Coffee House_9-11.4</t>
    </r>
    <r>
      <rPr>
        <sz val="10"/>
        <rFont val="Calibri"/>
      </rPr>
      <t xml:space="preserve"> 241231_The Coffee House_7 cities</t>
    </r>
  </si>
  <si>
    <r>
      <rPr>
        <u/>
        <sz val="10"/>
        <color rgb="FF1155CC"/>
        <rFont val="Calibri"/>
      </rPr>
      <t>[VIP]_The Coffee House_9-11.4</t>
    </r>
    <r>
      <rPr>
        <sz val="10"/>
        <color rgb="FF000000"/>
        <rFont val="Calibri"/>
      </rPr>
      <t xml:space="preserve"> 241231_The Coffee House_7 cities</t>
    </r>
  </si>
  <si>
    <r>
      <rPr>
        <u/>
        <sz val="10"/>
        <color rgb="FF1155CC"/>
        <rFont val="Calibri"/>
      </rPr>
      <t xml:space="preserve">[VIP]_Cơm Thố Anh Nguyễn_09-13/04
</t>
    </r>
    <r>
      <rPr>
        <sz val="10"/>
        <color rgb="FF000000"/>
        <rFont val="Calibri"/>
      </rPr>
      <t>241231_Cơm Thố Anh Nguyễn_10 cities</t>
    </r>
  </si>
  <si>
    <r>
      <rPr>
        <u/>
        <sz val="10"/>
        <color rgb="FF1155CC"/>
        <rFont val="Calibri"/>
      </rPr>
      <t xml:space="preserve">[SuperVIP]_Gà Rán Popeyes_10-13/04
</t>
    </r>
    <r>
      <rPr>
        <sz val="10"/>
        <color rgb="FF000000"/>
        <rFont val="Calibri"/>
      </rPr>
      <t>241231_Gà Rán Popeyes_9 cities</t>
    </r>
  </si>
  <si>
    <r>
      <rPr>
        <u/>
        <sz val="10"/>
        <color rgb="FF1155CC"/>
        <rFont val="Calibri"/>
      </rPr>
      <t xml:space="preserve">[SJBP]_Gà Rán Popeyes_BAU
</t>
    </r>
    <r>
      <rPr>
        <sz val="10"/>
        <color rgb="FF000000"/>
        <rFont val="Calibri"/>
      </rPr>
      <t>241231_Gà Rán Popeyes_9 cities</t>
    </r>
  </si>
  <si>
    <r>
      <rPr>
        <sz val="10"/>
        <rFont val="Calibri"/>
      </rPr>
      <t>8h-12h</t>
    </r>
    <r>
      <rPr>
        <u/>
        <sz val="10"/>
        <color rgb="FF1155CC"/>
        <rFont val="Calibri"/>
      </rPr>
      <t>[SJBP]_Phúc Long Coffee &amp; Tea_Combo 119k_Apr</t>
    </r>
    <r>
      <rPr>
        <sz val="10"/>
        <rFont val="Calibri"/>
      </rPr>
      <t xml:space="preserve"> 20240516_Phúc Long Coffee &amp; Tea_17 cities 
12h-24h </t>
    </r>
    <r>
      <rPr>
        <u/>
        <sz val="10"/>
        <color rgb="FF1155CC"/>
        <rFont val="Calibri"/>
      </rPr>
      <t>[SJBP]_Phúc Long Coffee &amp; Tea_BAU</t>
    </r>
    <r>
      <rPr>
        <sz val="10"/>
        <rFont val="Calibri"/>
      </rPr>
      <t xml:space="preserve"> 20240516_Phúc Long Coffee &amp; Tea_17 cities</t>
    </r>
  </si>
  <si>
    <r>
      <rPr>
        <strike/>
        <u/>
        <sz val="10"/>
        <color rgb="FF1155CC"/>
        <rFont val="Calibri"/>
      </rPr>
      <t>[SuperVIP]_Phê La_14-18Apr</t>
    </r>
    <r>
      <rPr>
        <strike/>
        <sz val="10"/>
        <rFont val="Calibri"/>
      </rPr>
      <t xml:space="preserve">  HP,VT,HA,DL,DN</t>
    </r>
    <r>
      <rPr>
        <sz val="10"/>
        <rFont val="Calibri"/>
      </rPr>
      <t xml:space="preserve">
</t>
    </r>
    <r>
      <rPr>
        <u/>
        <sz val="10"/>
        <color rgb="FF1155CC"/>
        <rFont val="Calibri"/>
      </rPr>
      <t xml:space="preserve"> [SJBP]_Phúc Long Coffee &amp; Tea_M2T1</t>
    </r>
    <r>
      <rPr>
        <sz val="10"/>
        <rFont val="Calibri"/>
      </rPr>
      <t>-Apr 20240516_Phúc Long Coffee &amp; Tea_17 cities</t>
    </r>
  </si>
  <si>
    <r>
      <rPr>
        <u/>
        <sz val="10"/>
        <color rgb="FF1155CC"/>
        <rFont val="Calibri"/>
      </rPr>
      <t xml:space="preserve">[SuperVIP]_Gà Rán KFC_15-17/04
</t>
    </r>
    <r>
      <rPr>
        <sz val="10"/>
        <color rgb="FF000000"/>
        <rFont val="Calibri"/>
      </rPr>
      <t>241231_Gà Rán KFC_25 cities</t>
    </r>
  </si>
  <si>
    <r>
      <rPr>
        <u/>
        <sz val="10"/>
        <color rgb="FF1155CC"/>
        <rFont val="Calibri"/>
      </rPr>
      <t xml:space="preserve">[VIP]_Gà Rán Popeyes_18-20/04
</t>
    </r>
    <r>
      <rPr>
        <sz val="10"/>
        <color rgb="FF000000"/>
        <rFont val="Calibri"/>
      </rPr>
      <t>241231_Gà Rán Popeyes_9 cities</t>
    </r>
  </si>
  <si>
    <r>
      <rPr>
        <u/>
        <sz val="10"/>
        <color rgb="FF1155CC"/>
        <rFont val="Calibri"/>
      </rPr>
      <t xml:space="preserve">[VIP]_Gà Rán Popeyes_18-20/04
</t>
    </r>
    <r>
      <rPr>
        <sz val="10"/>
        <color rgb="FF000000"/>
        <rFont val="Calibri"/>
      </rPr>
      <t>241231_Gà Rán Popeyes_9 cities</t>
    </r>
  </si>
  <si>
    <r>
      <rPr>
        <u/>
        <sz val="10"/>
        <color rgb="FF1155CC"/>
        <rFont val="Calibri"/>
      </rPr>
      <t>[SuperVIP]_The Coffee House_21-23.4</t>
    </r>
    <r>
      <rPr>
        <sz val="10"/>
        <color rgb="FF000000"/>
        <rFont val="Calibri"/>
      </rPr>
      <t xml:space="preserve"> 241231_The Coffee House_7 cities</t>
    </r>
  </si>
  <si>
    <r>
      <rPr>
        <u/>
        <sz val="10"/>
        <color rgb="FF1155CC"/>
        <rFont val="Calibri"/>
      </rPr>
      <t xml:space="preserve">[SJBP]_Gà </t>
    </r>
    <r>
      <rPr>
        <sz val="10"/>
        <rFont val="Calibri"/>
      </rPr>
      <t>Rán KFC_129k
241231_Gà Rán KFC_25 cities</t>
    </r>
  </si>
  <si>
    <r>
      <rPr>
        <u/>
        <sz val="10"/>
        <color rgb="FF1155CC"/>
        <rFont val="Calibri"/>
      </rPr>
      <t>[SuperVIP]_The Coffee House_21-23.4</t>
    </r>
    <r>
      <rPr>
        <sz val="10"/>
        <color rgb="FF000000"/>
        <rFont val="Calibri"/>
      </rPr>
      <t xml:space="preserve"> 241231_The Coffee House_7 cities</t>
    </r>
  </si>
  <si>
    <r>
      <rPr>
        <u/>
        <sz val="10"/>
        <color rgb="FF1155CC"/>
        <rFont val="Calibri"/>
      </rPr>
      <t>[SuperVIP]_Starbucks Coffee_23-25.4</t>
    </r>
    <r>
      <rPr>
        <sz val="10"/>
        <color rgb="FF000000"/>
        <rFont val="Calibri"/>
      </rPr>
      <t xml:space="preserve"> 250102_Starbucks Coffee_10 cities</t>
    </r>
  </si>
  <si>
    <r>
      <rPr>
        <u/>
        <sz val="10"/>
        <color rgb="FF1155CC"/>
        <rFont val="Calibri"/>
      </rPr>
      <t>[SJBP]__Brand 50%</t>
    </r>
    <r>
      <rPr>
        <sz val="10"/>
        <rFont val="Calibri"/>
      </rPr>
      <t xml:space="preserve"> 241231_All OTH 2025_36 cities</t>
    </r>
  </si>
  <si>
    <r>
      <rPr>
        <u/>
        <sz val="10"/>
        <color rgb="FF1155CC"/>
        <rFont val="Calibri"/>
      </rPr>
      <t xml:space="preserve">[SJBP]_Cơm Thố Anh Nguyễn_BAU
</t>
    </r>
    <r>
      <rPr>
        <sz val="10"/>
        <color rgb="FF000000"/>
        <rFont val="Calibri"/>
      </rPr>
      <t>241231_Cơm Thố Anh Nguyễn_10 cities</t>
    </r>
  </si>
  <si>
    <r>
      <rPr>
        <u/>
        <sz val="10"/>
        <color rgb="FF1155CC"/>
        <rFont val="Calibri"/>
      </rPr>
      <t xml:space="preserve">[SJBP]_Cơm Thố Anh Nguyễn_BAU
</t>
    </r>
    <r>
      <rPr>
        <sz val="10"/>
        <color rgb="FF000000"/>
        <rFont val="Calibri"/>
      </rPr>
      <t>241231_Cơm Thố Anh Nguyễn_10 cities</t>
    </r>
  </si>
  <si>
    <r>
      <rPr>
        <u/>
        <sz val="10"/>
        <color rgb="FF1155CC"/>
        <rFont val="Calibri"/>
      </rPr>
      <t xml:space="preserve">[SJBP]_McDonald's_2T2
</t>
    </r>
    <r>
      <rPr>
        <sz val="10"/>
        <color rgb="FF000000"/>
        <rFont val="Calibri"/>
      </rPr>
      <t>240722_McDonald's_4 cities</t>
    </r>
  </si>
  <si>
    <r>
      <rPr>
        <u/>
        <sz val="10"/>
        <color rgb="FF1155CC"/>
        <rFont val="Calibri"/>
      </rPr>
      <t xml:space="preserve">[SJBP]_Cơm Thố Anh Nguyễn_BAU
</t>
    </r>
    <r>
      <rPr>
        <sz val="10"/>
        <color rgb="FF000000"/>
        <rFont val="Calibri"/>
      </rPr>
      <t>241231_Cơm Thố Anh Nguyễn_10 cities</t>
    </r>
  </si>
  <si>
    <r>
      <rPr>
        <u/>
        <sz val="10"/>
        <color rgb="FF1155CC"/>
        <rFont val="Calibri"/>
      </rPr>
      <t xml:space="preserve">[SJBP]_Cơm Thố Anh Nguyễn_BAU
</t>
    </r>
    <r>
      <rPr>
        <sz val="10"/>
        <color rgb="FF000000"/>
        <rFont val="Calibri"/>
      </rPr>
      <t>241231_Cơm Thố Anh Nguyễn_10 cities</t>
    </r>
  </si>
  <si>
    <r>
      <rPr>
        <u/>
        <sz val="10"/>
        <color rgb="FF1155CC"/>
        <rFont val="Calibri"/>
      </rPr>
      <t>[SJBP]__Brand 50%</t>
    </r>
    <r>
      <rPr>
        <sz val="10"/>
        <rFont val="Calibri"/>
      </rPr>
      <t xml:space="preserve"> 241231_All OTH 2025_36 cities</t>
    </r>
  </si>
  <si>
    <r>
      <rPr>
        <u/>
        <sz val="10"/>
        <color rgb="FF1155CC"/>
        <rFont val="Calibri"/>
      </rPr>
      <t xml:space="preserve">[SJBP]_McDonald's_2T2 gà
</t>
    </r>
    <r>
      <rPr>
        <sz val="10"/>
        <color rgb="FF000000"/>
        <rFont val="Calibri"/>
      </rPr>
      <t>250416_McDonald's_5 cities</t>
    </r>
  </si>
  <si>
    <r>
      <rPr>
        <u/>
        <sz val="10"/>
        <color rgb="FF1155CC"/>
        <rFont val="Calibri"/>
      </rPr>
      <t xml:space="preserve">[SJBP]_McDonald's_2T2 gà
</t>
    </r>
    <r>
      <rPr>
        <sz val="10"/>
        <color rgb="FF000000"/>
        <rFont val="Calibri"/>
      </rPr>
      <t>250416_McDonald's_5 cities</t>
    </r>
  </si>
  <si>
    <r>
      <rPr>
        <u/>
        <sz val="10"/>
        <color rgb="FF1155CC"/>
        <rFont val="Calibri"/>
      </rPr>
      <t>[SJBP]__Brand 50%</t>
    </r>
    <r>
      <rPr>
        <sz val="10"/>
        <rFont val="Calibri"/>
      </rPr>
      <t xml:space="preserve"> 241231_All OTH 2025_36 cities</t>
    </r>
  </si>
  <si>
    <r>
      <rPr>
        <sz val="10"/>
        <rFont val="Calibri"/>
      </rPr>
      <t xml:space="preserve">8h-10h: </t>
    </r>
    <r>
      <rPr>
        <u/>
        <sz val="10"/>
        <color rgb="FF1155CC"/>
        <rFont val="Calibri"/>
      </rPr>
      <t>[SuperVIP]_The Coffee House_6-8.5</t>
    </r>
    <r>
      <rPr>
        <sz val="10"/>
        <rFont val="Calibri"/>
      </rPr>
      <t xml:space="preserve"> 241231_The Coffee House_7 cities
8h-10h:</t>
    </r>
    <r>
      <rPr>
        <u/>
        <sz val="10"/>
        <color rgb="FF1155CC"/>
        <rFont val="Calibri"/>
      </rPr>
      <t xml:space="preserve"> [JBP]_KATINAT Coffee &amp; Tea House_BOGO 5.5</t>
    </r>
    <r>
      <rPr>
        <sz val="10"/>
        <rFont val="Calibri"/>
      </rPr>
      <t xml:space="preserve"> Cần Thơ, Lâm Đồng, Huế, Bình Định, Bình Thuận
8h-10h: </t>
    </r>
    <r>
      <rPr>
        <u/>
        <sz val="10"/>
        <color rgb="FF1155CC"/>
        <rFont val="Calibri"/>
      </rPr>
      <t>[SuperVIP]_Highlands Coffee_5-9.5</t>
    </r>
    <r>
      <rPr>
        <sz val="10"/>
        <rFont val="Calibri"/>
      </rPr>
      <t xml:space="preserve"> Bắc Ninh, Quảng Nam, Quảng Ninh, Thái Nguyên, Nghệ An,Đắk Lắk, Thanh Hóa, Long An, An Giang, Hai Duong, Nam Dinh City, Dong Thap, Kien Giang, Phu Yen, Bac Lieu, Ben Tre, Ca Mau, Hau Giang, Soc Trang, Tra Vinh, Vinh Long, Binh Phuoc, Gia Lai, Ninh Thuan
13h-16h </t>
    </r>
    <r>
      <rPr>
        <u/>
        <sz val="10"/>
        <color rgb="FF1155CC"/>
        <rFont val="Calibri"/>
      </rPr>
      <t>[SuperVIP]_Phúc Long Coffee &amp; Tea_spike 5.5</t>
    </r>
    <r>
      <rPr>
        <sz val="10"/>
        <rFont val="Calibri"/>
      </rPr>
      <t xml:space="preserve"> 20240516_Phúc Long Coffee &amp; Tea_17 cities
10h-13h</t>
    </r>
    <r>
      <rPr>
        <u/>
        <sz val="10"/>
        <color rgb="FF1155CC"/>
        <rFont val="Calibri"/>
      </rPr>
      <t xml:space="preserve"> [SJBP]__Brand 50% 241</t>
    </r>
    <r>
      <rPr>
        <sz val="10"/>
        <rFont val="Calibri"/>
      </rPr>
      <t>231_All OTH 2025_36 cities</t>
    </r>
  </si>
  <si>
    <r>
      <rPr>
        <sz val="10"/>
        <rFont val="Calibri"/>
      </rPr>
      <t xml:space="preserve"> [</t>
    </r>
    <r>
      <rPr>
        <u/>
        <sz val="10"/>
        <color rgb="FF1155CC"/>
        <rFont val="Calibri"/>
      </rPr>
      <t>SJBP]_Gà Rá</t>
    </r>
    <r>
      <rPr>
        <sz val="10"/>
        <rFont val="Calibri"/>
      </rPr>
      <t>n KFC_Giảm 50k 
241231_Gà Rán KFC_25 cities</t>
    </r>
  </si>
  <si>
    <r>
      <rPr>
        <sz val="10"/>
        <rFont val="Calibri"/>
      </rPr>
      <t xml:space="preserve"> [</t>
    </r>
    <r>
      <rPr>
        <u/>
        <sz val="10"/>
        <color rgb="FF1155CC"/>
        <rFont val="Calibri"/>
      </rPr>
      <t>SJBP]_Gà Rá</t>
    </r>
    <r>
      <rPr>
        <sz val="10"/>
        <rFont val="Calibri"/>
      </rPr>
      <t>n KFC_Giảm 50k 
241231_Gà Rán KFC_25 cities</t>
    </r>
  </si>
  <si>
    <r>
      <rPr>
        <u/>
        <sz val="10"/>
        <color rgb="FF1155CC"/>
        <rFont val="Calibri"/>
      </rPr>
      <t xml:space="preserve">[SJBP]_Domino's Pizza_BOGO
</t>
    </r>
    <r>
      <rPr>
        <sz val="10"/>
        <color rgb="FF000000"/>
        <rFont val="Calibri"/>
      </rPr>
      <t xml:space="preserve"> 250116_Domino pizza_11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</si>
  <si>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</si>
  <si>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</si>
  <si>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[SJBP]_McDonald's_ĐN OTH
</t>
    </r>
    <r>
      <rPr>
        <sz val="10"/>
        <color rgb="FF000000"/>
        <rFont val="Calibri"/>
      </rPr>
      <t>250416_McDonald's_5 cities</t>
    </r>
  </si>
  <si>
    <r>
      <rPr>
        <u/>
        <sz val="10"/>
        <color rgb="FF1155CC"/>
        <rFont val="Calibri"/>
      </rPr>
      <t xml:space="preserve">[SuperVIP]_Lotteria_12-15/05
</t>
    </r>
    <r>
      <rPr>
        <sz val="10"/>
        <rFont val="Calibri"/>
      </rPr>
      <t>241231_Lotteria DI_27 cities</t>
    </r>
  </si>
  <si>
    <r>
      <rPr>
        <u/>
        <sz val="10"/>
        <color rgb="FF1155CC"/>
        <rFont val="Calibri"/>
      </rPr>
      <t xml:space="preserve">[SuperVIP]_Lotteria_12-15/05
</t>
    </r>
    <r>
      <rPr>
        <sz val="10"/>
        <rFont val="Calibri"/>
      </rPr>
      <t>250424_Lotteria DI_32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</si>
  <si>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</si>
  <si>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</si>
  <si>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[SuperVIP]_Trà Sữa May Cha_May</t>
    </r>
    <r>
      <rPr>
        <sz val="10"/>
        <color rgb="FF000000"/>
        <rFont val="Calibri"/>
      </rPr>
      <t xml:space="preserve"> 250102_Trà Sữa May Cha_7 cities</t>
    </r>
  </si>
  <si>
    <r>
      <rPr>
        <u/>
        <sz val="10"/>
        <color rgb="FF1155CC"/>
        <rFont val="Calibri"/>
      </rPr>
      <t>[JBP]_KATINAT Coffee &amp; Tea House_BAU bơ dừa 55K</t>
    </r>
    <r>
      <rPr>
        <sz val="10"/>
        <rFont val="Calibri"/>
      </rPr>
      <t xml:space="preserve"> 250119_Katinat Saigon Kafe_11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</si>
  <si>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</si>
  <si>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</si>
  <si>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</si>
  <si>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</si>
  <si>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</si>
  <si>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</si>
  <si>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</si>
  <si>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</si>
  <si>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</si>
  <si>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</si>
  <si>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</si>
  <si>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</si>
  <si>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</si>
  <si>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[JBP]_KATINAT Coffee &amp; Tea House_bơ dừa BAU</t>
    </r>
    <r>
      <rPr>
        <sz val="10"/>
        <color rgb="FF000000"/>
        <rFont val="Calibri"/>
      </rPr>
      <t xml:space="preserve"> 250119_Katinat Saigon Kafe_11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</si>
  <si>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</si>
  <si>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</si>
  <si>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sz val="10"/>
        <rFont val="Calibri"/>
      </rPr>
      <t xml:space="preserve">8h-10h </t>
    </r>
    <r>
      <rPr>
        <u/>
        <sz val="10"/>
        <color rgb="FF1155CC"/>
        <rFont val="Calibri"/>
      </rPr>
      <t xml:space="preserve">[SuperVIP]_Highlands Coffee_2-6.6 241231_Highlands Coffee_36 cities
</t>
    </r>
    <r>
      <rPr>
        <sz val="10"/>
        <rFont val="Calibri"/>
      </rPr>
      <t>10h-13h:</t>
    </r>
    <r>
      <rPr>
        <u/>
        <sz val="10"/>
        <color rgb="FF1155CC"/>
        <rFont val="Calibri"/>
      </rPr>
      <t xml:space="preserve"> Top brand</t>
    </r>
    <r>
      <rPr>
        <sz val="10"/>
        <rFont val="Calibri"/>
      </rPr>
      <t xml:space="preserve"> all OTH
13h-16h </t>
    </r>
    <r>
      <rPr>
        <u/>
        <sz val="10"/>
        <color rgb="FF1155CC"/>
        <rFont val="Calibri"/>
      </rPr>
      <t>[SuperVIP]_Phúc Long Coffee &amp; Tea_Spike 6.6</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</si>
  <si>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</si>
  <si>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</si>
  <si>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[SJBP]_Phúc Long Coffee &amp; Tea_Combo 119k_Jun</t>
    </r>
    <r>
      <rPr>
        <sz val="10"/>
        <color rgb="FF000000"/>
        <rFont val="Calibri"/>
      </rPr>
      <t xml:space="preserve"> 20240516_Phúc Long Coffee &amp; Tea_17 cities</t>
    </r>
  </si>
  <si>
    <r>
      <rPr>
        <u/>
        <sz val="10"/>
        <color rgb="FF1155CC"/>
        <rFont val="Calibri"/>
      </rPr>
      <t>[SJBP]_Phúc Long Coffee &amp; Tea_Combo 119k_Jun</t>
    </r>
    <r>
      <rPr>
        <sz val="10"/>
        <color rgb="FF000000"/>
        <rFont val="Calibri"/>
      </rPr>
      <t xml:space="preserve"> 20240516_Phúc Long Coffee &amp; Tea_17 cities</t>
    </r>
  </si>
  <si>
    <r>
      <rPr>
        <u/>
        <sz val="10"/>
        <color rgb="FF1155CC"/>
        <rFont val="Calibri"/>
      </rPr>
      <t>[SuperVIP]_The Coffee House_9-11.6</t>
    </r>
    <r>
      <rPr>
        <sz val="10"/>
        <color rgb="FF000000"/>
        <rFont val="Calibri"/>
      </rPr>
      <t xml:space="preserve"> 241231_The Coffee House_7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</si>
  <si>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</si>
  <si>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</si>
  <si>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[SJBP]_Gà Rán Popeyes_BOGO
</t>
    </r>
    <r>
      <rPr>
        <sz val="10"/>
        <color rgb="FF000000"/>
        <rFont val="Calibri"/>
      </rPr>
      <t>241231_Gà Rán Popeyes_9 cities</t>
    </r>
  </si>
  <si>
    <r>
      <rPr>
        <u/>
        <sz val="10"/>
        <color rgb="FF1155CC"/>
        <rFont val="Calibri"/>
      </rPr>
      <t>[SJBP]__Brand 50%</t>
    </r>
    <r>
      <rPr>
        <sz val="10"/>
        <rFont val="Calibri"/>
      </rPr>
      <t xml:space="preserve"> 241231_All OTH 2025_36 cities</t>
    </r>
  </si>
  <si>
    <r>
      <rPr>
        <u/>
        <sz val="10"/>
        <color rgb="FF1155CC"/>
        <rFont val="Calibri"/>
      </rPr>
      <t>[SJBP]_Phúc Long Coffee &amp; Tea_M2T1-Jun</t>
    </r>
    <r>
      <rPr>
        <sz val="10"/>
        <rFont val="Calibri"/>
      </rPr>
      <t xml:space="preserve"> 20240516_Phúc Long Coffee &amp; Tea_17 cities</t>
    </r>
  </si>
  <si>
    <r>
      <rPr>
        <u/>
        <sz val="10"/>
        <color rgb="FF1155CC"/>
        <rFont val="Calibri"/>
      </rPr>
      <t>[SJBP]_Phúc Long Coffee &amp; Tea_Combo 119k_Jun</t>
    </r>
    <r>
      <rPr>
        <sz val="10"/>
        <rFont val="Calibri"/>
      </rPr>
      <t xml:space="preserve"> 20240516_Phúc Long Coffee &amp; Tea_17 cities</t>
    </r>
  </si>
  <si>
    <r>
      <rPr>
        <u/>
        <sz val="10"/>
        <color rgb="FF1155CC"/>
        <rFont val="Calibri"/>
      </rPr>
      <t xml:space="preserve">[SJBP]_McDonald's_2T2 119k
</t>
    </r>
    <r>
      <rPr>
        <sz val="10"/>
        <color rgb="FF000000"/>
        <rFont val="Calibri"/>
      </rPr>
      <t>250416_McDonald's_5 cities</t>
    </r>
  </si>
  <si>
    <r>
      <rPr>
        <strike/>
        <u/>
        <sz val="10"/>
        <color rgb="FF1155CC"/>
        <rFont val="Calibri"/>
      </rPr>
      <t>[SJBP]__Brand 50%</t>
    </r>
    <r>
      <rPr>
        <strike/>
        <u/>
        <sz val="10"/>
        <rFont val="Calibri"/>
      </rPr>
      <t xml:space="preserve"> 241231_All OTH 2025_36 cities</t>
    </r>
    <r>
      <rPr>
        <u/>
        <sz val="10"/>
        <rFont val="Calibri"/>
      </rPr>
      <t xml:space="preserve">
</t>
    </r>
    <r>
      <rPr>
        <u/>
        <sz val="10"/>
        <color rgb="FF1155CC"/>
        <rFont val="Calibri"/>
      </rPr>
      <t>12h-16h [SJBP]_Phúc Long Coffee &amp; Tea_Combo 179k_Jun</t>
    </r>
  </si>
  <si>
    <r>
      <rPr>
        <sz val="10"/>
        <rFont val="Calibri"/>
      </rPr>
      <t xml:space="preserve">8h-14h </t>
    </r>
    <r>
      <rPr>
        <u/>
        <sz val="10"/>
        <color rgb="FF1155CC"/>
        <rFont val="Calibri"/>
      </rPr>
      <t>[SuperVIP]_Phê La_16-20/6</t>
    </r>
    <r>
      <rPr>
        <sz val="10"/>
        <rFont val="Calibri"/>
      </rPr>
      <t xml:space="preserve"> HP,VT,HA,DL,DN,KH
14h - 16h</t>
    </r>
    <r>
      <rPr>
        <u/>
        <sz val="10"/>
        <color rgb="FF1155CC"/>
        <rFont val="Calibri"/>
      </rPr>
      <t xml:space="preserve"> [SJBP]_Phúc Long Coffee &amp; Tea_10k</t>
    </r>
    <r>
      <rPr>
        <sz val="10"/>
        <rFont val="Calibri"/>
      </rPr>
      <t xml:space="preserve"> - Jun 20240516_Phúc Long Coffee &amp; Tea_17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</si>
  <si>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</si>
  <si>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</si>
  <si>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strike/>
        <u/>
        <sz val="10"/>
        <color rgb="FF1155CC"/>
        <rFont val="Calibri"/>
      </rPr>
      <t>[VIP]_Gong Cha_Jun</t>
    </r>
    <r>
      <rPr>
        <strike/>
        <sz val="10"/>
        <rFont val="Calibri"/>
      </rPr>
      <t xml:space="preserve"> 20240506_Gong Cha_3 cities</t>
    </r>
    <r>
      <rPr>
        <sz val="10"/>
        <rFont val="Calibri"/>
      </rPr>
      <t xml:space="preserve">
[</t>
    </r>
    <r>
      <rPr>
        <u/>
        <sz val="10"/>
        <color rgb="FF1155CC"/>
        <rFont val="Calibri"/>
      </rPr>
      <t>SJBP]_Phúc Long Coffee &amp; Tea_Combo 119k_Jun</t>
    </r>
    <r>
      <rPr>
        <sz val="10"/>
        <rFont val="Calibri"/>
      </rPr>
      <t xml:space="preserve"> 20240516_Phúc Long Coffee &amp; Tea_17 cities</t>
    </r>
  </si>
  <si>
    <r>
      <rPr>
        <u/>
        <sz val="10"/>
        <color rgb="FF1155CC"/>
        <rFont val="Calibri"/>
      </rPr>
      <t>[SJBP]__Brand 50%</t>
    </r>
    <r>
      <rPr>
        <sz val="10"/>
        <rFont val="Calibri"/>
      </rPr>
      <t xml:space="preserve"> 241231_All OTH 2025_36 cities</t>
    </r>
  </si>
  <si>
    <r>
      <rPr>
        <u/>
        <sz val="10"/>
        <color rgb="FF1155CC"/>
        <rFont val="Calibri"/>
      </rPr>
      <t>[SJBP]_The Coffee House_BAU 1Đ_26.6</t>
    </r>
    <r>
      <rPr>
        <sz val="10"/>
        <color rgb="FF000000"/>
        <rFont val="Calibri"/>
      </rPr>
      <t xml:space="preserve"> 241231_The Coffee House_7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</si>
  <si>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</si>
  <si>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</si>
  <si>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</si>
  <si>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</si>
  <si>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</si>
  <si>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[SuperVIP]_Phúc Long Coffee &amp; Tea_Jul</t>
    </r>
    <r>
      <rPr>
        <sz val="10"/>
        <rFont val="Calibri"/>
      </rPr>
      <t xml:space="preserve"> 20240516_Phúc Long Coffee &amp; Tea_17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</si>
  <si>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</si>
  <si>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</si>
  <si>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</si>
  <si>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sz val="10"/>
        <rFont val="Calibri"/>
      </rPr>
      <t xml:space="preserve">8h-10h: </t>
    </r>
    <r>
      <rPr>
        <u/>
        <sz val="10"/>
        <color rgb="FF1155CC"/>
        <rFont val="Calibri"/>
      </rPr>
      <t>[SuperVIP]_The Coffee House_8-10.7</t>
    </r>
    <r>
      <rPr>
        <sz val="10"/>
        <rFont val="Calibri"/>
      </rPr>
      <t xml:space="preserve"> 241231_The Coffee House_7 cities
8h-10h: </t>
    </r>
    <r>
      <rPr>
        <u/>
        <sz val="10"/>
        <color rgb="FF1155CC"/>
        <rFont val="Calibri"/>
      </rPr>
      <t>[SuperVIP]_Highlands Coffee_7-11.7</t>
    </r>
    <r>
      <rPr>
        <sz val="10"/>
        <rFont val="Calibri"/>
      </rPr>
      <t xml:space="preserve"> Cần Thơ, Bắc Ninh, Lâm Đồng, Quảng Nam, Quảng Ninh, Thái Nguyên, Nghệ An,Đắk Lắk, Thanh Hóa, Bình Thuận, Long An, An Giang, Hai Duong, Nam Dinh City, Dong Thap, Kien Giang, Phu Yen, Bac Lieu, Ben Tre, Ca Mau, Hau Giang, Soc Trang, Tra Vinh, Vinh Long, Binh Phuoc, Gia Lai, Ninh Thuan
10h-13h: </t>
    </r>
    <r>
      <rPr>
        <u/>
        <sz val="10"/>
        <color rgb="FF1155CC"/>
        <rFont val="Calibri"/>
      </rPr>
      <t>[SJBP]_McDonald's_2T2</t>
    </r>
    <r>
      <rPr>
        <sz val="10"/>
        <rFont val="Calibri"/>
      </rPr>
      <t xml:space="preserve"> 250416_McDonald's_5 cities</t>
    </r>
    <r>
      <rPr>
        <sz val="10"/>
        <color rgb="FF000000"/>
        <rFont val="Calibri"/>
      </rPr>
      <t xml:space="preserve">
</t>
    </r>
    <r>
      <rPr>
        <u/>
        <sz val="10"/>
        <color rgb="FF1155CC"/>
        <rFont val="Calibri"/>
      </rPr>
      <t>13h-16h: [VIP]_Phúc Long Coffee &amp; Tea_Spike 7.7</t>
    </r>
    <r>
      <rPr>
        <sz val="10"/>
        <rFont val="Calibri"/>
      </rPr>
      <t xml:space="preserve"> 20240516_Phúc Long Coffee &amp; Tea_17 cities</t>
    </r>
  </si>
  <si>
    <r>
      <rPr>
        <u/>
        <sz val="10"/>
        <color rgb="FF1155CC"/>
        <rFont val="Calibri"/>
      </rPr>
      <t>[SuperVIP]_Phê La_7-9Jul</t>
    </r>
    <r>
      <rPr>
        <sz val="10"/>
        <rFont val="Calibri"/>
      </rPr>
      <t xml:space="preserve"> HP,KH,VT,ĐN, DL, QN</t>
    </r>
  </si>
  <si>
    <r>
      <rPr>
        <u/>
        <sz val="10"/>
        <color rgb="FF1155CC"/>
        <rFont val="Calibri"/>
      </rPr>
      <t>[Alacarte]_Trà Sữa May Cha_Jul</t>
    </r>
    <r>
      <rPr>
        <sz val="10"/>
        <color rgb="FF000000"/>
        <rFont val="Calibri"/>
      </rPr>
      <t xml:space="preserve"> 250102_Trà Sữa May Cha_7 cities</t>
    </r>
  </si>
  <si>
    <r>
      <rPr>
        <u/>
        <sz val="10"/>
        <color rgb="FF1155CC"/>
        <rFont val="Calibri"/>
      </rPr>
      <t>[SJBP]_McDonald's_2T2</t>
    </r>
    <r>
      <rPr>
        <sz val="10"/>
        <color rgb="FF000000"/>
        <rFont val="Calibri"/>
      </rPr>
      <t xml:space="preserve"> 250416_McDonald's_5 cities</t>
    </r>
  </si>
  <si>
    <r>
      <rPr>
        <u/>
        <sz val="10"/>
        <color rgb="FF1155CC"/>
        <rFont val="Calibri"/>
      </rPr>
      <t>[Alacarte]_Trà Sữa May Cha_Jul</t>
    </r>
    <r>
      <rPr>
        <sz val="10"/>
        <color rgb="FF000000"/>
        <rFont val="Calibri"/>
      </rPr>
      <t xml:space="preserve"> 250102_Trà Sữa May Cha_7 cities</t>
    </r>
  </si>
  <si>
    <r>
      <rPr>
        <u/>
        <sz val="10"/>
        <color rgb="FF1155CC"/>
        <rFont val="Calibri"/>
      </rPr>
      <t>[SJBP]_McDonald's_2T2</t>
    </r>
    <r>
      <rPr>
        <sz val="10"/>
        <color rgb="FF000000"/>
        <rFont val="Calibri"/>
      </rPr>
      <t xml:space="preserve"> 250707_McDonald's_6 cities</t>
    </r>
  </si>
  <si>
    <r>
      <rPr>
        <u/>
        <sz val="10"/>
        <color rgb="FF1155CC"/>
        <rFont val="Calibri"/>
      </rPr>
      <t>[SuperVIP]_Highlands Coffee_14-18.7</t>
    </r>
    <r>
      <rPr>
        <sz val="10"/>
        <color rgb="FF000000"/>
        <rFont val="Calibri"/>
      </rPr>
      <t xml:space="preserve"> 241231_Highlands Coffee_36 cities</t>
    </r>
  </si>
  <si>
    <r>
      <rPr>
        <u/>
        <sz val="10"/>
        <color rgb="FF1155CC"/>
        <rFont val="Calibri"/>
      </rPr>
      <t>[VIP]_Gong Cha_Jul</t>
    </r>
    <r>
      <rPr>
        <sz val="10"/>
        <rFont val="Calibri"/>
      </rPr>
      <t xml:space="preserve"> 20240506_Gong Cha_3 cities</t>
    </r>
  </si>
  <si>
    <r>
      <rPr>
        <u/>
        <sz val="10"/>
        <color rgb="FF1155CC"/>
        <rFont val="Calibri"/>
      </rPr>
      <t>[VIP]_Lotteria DI_14-17/07</t>
    </r>
    <r>
      <rPr>
        <sz val="10"/>
        <color rgb="FF000000"/>
        <rFont val="Calibri"/>
      </rPr>
      <t xml:space="preserve"> 250424_Lotteria DI_32 cities</t>
    </r>
  </si>
  <si>
    <r>
      <rPr>
        <u/>
        <sz val="10"/>
        <color rgb="FF1155CC"/>
        <rFont val="Calibri"/>
      </rPr>
      <t>[VIP]_Trà Sữa May Cha_Jul</t>
    </r>
    <r>
      <rPr>
        <sz val="10"/>
        <rFont val="Calibri"/>
      </rPr>
      <t xml:space="preserve"> 250102_Trà Sữa May Cha_7 cities
</t>
    </r>
  </si>
  <si>
    <r>
      <rPr>
        <u/>
        <sz val="10"/>
        <color rgb="FF1155CC"/>
        <rFont val="Calibri"/>
      </rPr>
      <t>[VIP]_Trà Sữa May Cha_Jul</t>
    </r>
    <r>
      <rPr>
        <sz val="10"/>
        <rFont val="Calibri"/>
      </rPr>
      <t xml:space="preserve"> 250102_Trà Sữa May Cha_7 cities</t>
    </r>
  </si>
  <si>
    <r>
      <rPr>
        <u/>
        <sz val="10"/>
        <color rgb="FF1155CC"/>
        <rFont val="Calibri"/>
      </rPr>
      <t>[VIP]_Trà Sữa May Cha_Jul</t>
    </r>
    <r>
      <rPr>
        <sz val="10"/>
        <rFont val="Calibri"/>
      </rPr>
      <t xml:space="preserve"> 250102_Trà Sữa May Cha_7 cities</t>
    </r>
  </si>
  <si>
    <r>
      <rPr>
        <u/>
        <sz val="10"/>
        <color rgb="FF1155CC"/>
        <rFont val="Calibri"/>
      </rPr>
      <t>[SJBP]__Brand 50%</t>
    </r>
    <r>
      <rPr>
        <sz val="10"/>
        <rFont val="Calibri"/>
      </rPr>
      <t xml:space="preserve"> 241231_All OTH 2025_36 cities</t>
    </r>
  </si>
  <si>
    <r>
      <rPr>
        <u/>
        <sz val="10"/>
        <color rgb="FF1155CC"/>
        <rFont val="Calibri"/>
      </rPr>
      <t>[VIP]_Gà Rán Texas Chicken_21-24/07</t>
    </r>
    <r>
      <rPr>
        <sz val="10"/>
        <color rgb="FF000000"/>
        <rFont val="Calibri"/>
      </rPr>
      <t xml:space="preserve"> 250102_Gà Rán Texas Chicken_6 cities</t>
    </r>
  </si>
  <si>
    <r>
      <rPr>
        <u/>
        <sz val="10"/>
        <color rgb="FF1155CC"/>
        <rFont val="Calibri"/>
      </rPr>
      <t>[SJBP]__Brand 50%</t>
    </r>
    <r>
      <rPr>
        <sz val="10"/>
        <rFont val="Calibri"/>
      </rPr>
      <t xml:space="preserve"> 241231_All OTH 2025_36 cities</t>
    </r>
  </si>
  <si>
    <r>
      <rPr>
        <u/>
        <sz val="10"/>
        <color rgb="FF1155CC"/>
        <rFont val="Calibri"/>
      </rPr>
      <t xml:space="preserve">[SJBP]_Gà Rán Popeyes_BOGO
</t>
    </r>
    <r>
      <rPr>
        <sz val="10"/>
        <rFont val="Calibri"/>
      </rPr>
      <t>241231_Gà Rán Popeyes_9 cities</t>
    </r>
  </si>
  <si>
    <r>
      <rPr>
        <u/>
        <sz val="10"/>
        <color rgb="FF1155CC"/>
        <rFont val="Calibri"/>
      </rPr>
      <t>[SuperVIP]_McDonald's_25-27/07</t>
    </r>
    <r>
      <rPr>
        <sz val="10"/>
        <color rgb="FF000000"/>
        <rFont val="Calibri"/>
      </rPr>
      <t xml:space="preserve"> 250707_McDonald's_6 cities</t>
    </r>
  </si>
  <si>
    <r>
      <rPr>
        <u/>
        <sz val="10"/>
        <color rgb="FF1155CC"/>
        <rFont val="Calibri"/>
      </rPr>
      <t>[SJBP]_Pizza Hut_1T1</t>
    </r>
    <r>
      <rPr>
        <sz val="10"/>
        <color rgb="FF000000"/>
        <rFont val="Calibri"/>
      </rPr>
      <t xml:space="preserve"> 241231_Pizza Hut_20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</si>
  <si>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</si>
  <si>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</si>
  <si>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</si>
  <si>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</si>
  <si>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</si>
  <si>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sz val="10"/>
        <rFont val="Calibri"/>
      </rPr>
      <t xml:space="preserve"> </t>
    </r>
    <r>
      <rPr>
        <u/>
        <sz val="10"/>
        <color rgb="FF1155CC"/>
        <rFont val="Calibri"/>
      </rPr>
      <t>[SuperVIP]_Phúc Long Coffee &amp; Tea_Aug</t>
    </r>
    <r>
      <rPr>
        <sz val="10"/>
        <rFont val="Calibri"/>
      </rPr>
      <t xml:space="preserve"> 20240516_Phúc Long Coffee &amp; Tea_17 cities</t>
    </r>
  </si>
  <si>
    <r>
      <rPr>
        <u/>
        <sz val="10"/>
        <color rgb="FF1155CC"/>
        <rFont val="Calibri"/>
      </rPr>
      <t xml:space="preserve">[SuperVIP]_McDonald's_01-03/08
</t>
    </r>
    <r>
      <rPr>
        <sz val="10"/>
        <color rgb="FF000000"/>
        <rFont val="Calibri"/>
      </rPr>
      <t xml:space="preserve"> 250707_McDonald's_6 cities</t>
    </r>
  </si>
  <si>
    <r>
      <rPr>
        <u/>
        <sz val="10"/>
        <color rgb="FF1155CC"/>
        <rFont val="Calibri"/>
      </rPr>
      <t xml:space="preserve">[VIP]_Pizza Hut_01-03/08
</t>
    </r>
    <r>
      <rPr>
        <sz val="10"/>
        <color rgb="FF000000"/>
        <rFont val="Calibri"/>
      </rPr>
      <t xml:space="preserve"> 241231_Pizza Hut_20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</si>
  <si>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</si>
  <si>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</si>
  <si>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[SJBP]_Pizza Hut_1d
</t>
    </r>
    <r>
      <rPr>
        <sz val="10"/>
        <color rgb="FF000000"/>
        <rFont val="Calibri"/>
      </rPr>
      <t xml:space="preserve"> 241231_Pizza Hut_20 cities</t>
    </r>
  </si>
  <si>
    <r>
      <rPr>
        <u/>
        <sz val="10"/>
        <color rgb="FF1155CC"/>
        <rFont val="Calibri"/>
      </rPr>
      <t>[SuperVIP]_Highlands Coffee_4-8.8</t>
    </r>
    <r>
      <rPr>
        <sz val="10"/>
        <rFont val="Calibri"/>
      </rPr>
      <t xml:space="preserve">  250102_Gà Rán Texas Chicken_6 cities</t>
    </r>
  </si>
  <si>
    <r>
      <rPr>
        <sz val="10"/>
        <rFont val="Calibri"/>
      </rPr>
      <t xml:space="preserve">10h-13h </t>
    </r>
    <r>
      <rPr>
        <u/>
        <sz val="10"/>
        <color rgb="FF1155CC"/>
        <rFont val="Calibri"/>
      </rPr>
      <t>[SJBP]__Brand 50%</t>
    </r>
    <r>
      <rPr>
        <sz val="10"/>
        <rFont val="Calibri"/>
      </rPr>
      <t xml:space="preserve"> 241231_All OTH 2025_36 cities
8h-10h</t>
    </r>
    <r>
      <rPr>
        <u/>
        <sz val="10"/>
        <color rgb="FF1155CC"/>
        <rFont val="Calibri"/>
      </rPr>
      <t xml:space="preserve"> [SJBP]_Lotteria_88</t>
    </r>
    <r>
      <rPr>
        <sz val="10"/>
        <rFont val="Calibri"/>
      </rPr>
      <t xml:space="preserve">  250424_Lotteria DI_32 cities
13h-16h</t>
    </r>
    <r>
      <rPr>
        <u/>
        <sz val="10"/>
        <color rgb="FF1155CC"/>
        <rFont val="Calibri"/>
      </rPr>
      <t xml:space="preserve"> [SJBP]_The Coffee House_8.8</t>
    </r>
    <r>
      <rPr>
        <sz val="10"/>
        <rFont val="Calibri"/>
      </rPr>
      <t xml:space="preserve"> 241231_The Coffee House_7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</si>
  <si>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</si>
  <si>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</si>
  <si>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</si>
  <si>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</si>
  <si>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[SuperVIP]_Gà Rán Popeyes_14-17/08
</t>
    </r>
    <r>
      <rPr>
        <sz val="10"/>
        <color rgb="FF000000"/>
        <rFont val="Calibri"/>
      </rPr>
      <t>241231_Gà Rán Popeyes_9 cities</t>
    </r>
  </si>
  <si>
    <r>
      <rPr>
        <sz val="10"/>
        <rFont val="Calibri"/>
      </rPr>
      <t>[</t>
    </r>
    <r>
      <rPr>
        <u/>
        <sz val="10"/>
        <color rgb="FF1155CC"/>
        <rFont val="Calibri"/>
      </rPr>
      <t>VIP]_Phúc Long Coffee &amp; Tea_Combo 79k</t>
    </r>
    <r>
      <rPr>
        <sz val="10"/>
        <rFont val="Calibri"/>
      </rPr>
      <t xml:space="preserve"> 20240516_Phúc Long Coffee &amp; Tea_17 cities</t>
    </r>
  </si>
  <si>
    <r>
      <rPr>
        <u/>
        <sz val="10"/>
        <color rgb="FF1155CC"/>
        <rFont val="Calibri"/>
      </rPr>
      <t xml:space="preserve">[SuperVIP]_Gà Rán Popeyes_14-17/08
</t>
    </r>
    <r>
      <rPr>
        <sz val="10"/>
        <color rgb="FF000000"/>
        <rFont val="Calibri"/>
      </rPr>
      <t>241231_Gà Rán Popeyes_9 cities</t>
    </r>
  </si>
  <si>
    <r>
      <rPr>
        <u/>
        <sz val="10"/>
        <color rgb="FF1155CC"/>
        <rFont val="Calibri"/>
      </rPr>
      <t>[VIP]_Cơm Thố An</t>
    </r>
    <r>
      <rPr>
        <sz val="10"/>
        <rFont val="Calibri"/>
      </rPr>
      <t>h Nguyễn_13-17/08250718_Cơm Thố Anh Nguyễn_11 cities</t>
    </r>
  </si>
  <si>
    <r>
      <rPr>
        <sz val="10"/>
        <rFont val="Calibri"/>
      </rPr>
      <t xml:space="preserve"> </t>
    </r>
    <r>
      <rPr>
        <u/>
        <sz val="10"/>
        <color rgb="FF1155CC"/>
        <rFont val="Calibri"/>
      </rPr>
      <t>[SuperVIP]_Phúc Long Coffee &amp; Tea_Aug</t>
    </r>
    <r>
      <rPr>
        <sz val="10"/>
        <rFont val="Calibri"/>
      </rPr>
      <t xml:space="preserve"> 20240516_Phúc Long Coffee &amp; Tea_17 cities</t>
    </r>
  </si>
  <si>
    <r>
      <rPr>
        <u/>
        <sz val="10"/>
        <color rgb="FF1155CC"/>
        <rFont val="Calibri"/>
      </rPr>
      <t>[SuperVIP]_Phê La_18-22Aug</t>
    </r>
    <r>
      <rPr>
        <sz val="10"/>
        <color rgb="FF000000"/>
        <rFont val="Calibri"/>
      </rPr>
      <t xml:space="preserve"> HP,VT,HA,DL,DN,KH</t>
    </r>
  </si>
  <si>
    <r>
      <rPr>
        <u/>
        <sz val="10"/>
        <color rgb="FF1155CC"/>
        <rFont val="Calibri"/>
      </rPr>
      <t>[VIP]_The Coffee House_18-20.8</t>
    </r>
    <r>
      <rPr>
        <sz val="10"/>
        <color rgb="FF000000"/>
        <rFont val="Calibri"/>
      </rPr>
      <t xml:space="preserve"> 241231_The Coffee House_7 cities</t>
    </r>
  </si>
  <si>
    <r>
      <rPr>
        <u/>
        <sz val="10"/>
        <color rgb="FF1155CC"/>
        <rFont val="Calibri"/>
      </rPr>
      <t xml:space="preserve">[VIP]_Domino's Pizza_22-24/08
</t>
    </r>
    <r>
      <rPr>
        <sz val="10"/>
        <color rgb="FF000000"/>
        <rFont val="Calibri"/>
      </rPr>
      <t xml:space="preserve"> 250116_Domino pizza_11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</si>
  <si>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</si>
  <si>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</si>
  <si>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</si>
  <si>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</si>
  <si>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</si>
  <si>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</si>
  <si>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</si>
  <si>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[JBP]_KATINAT Coffee &amp; Tea House_B2G1</t>
    </r>
    <r>
      <rPr>
        <sz val="10"/>
        <color rgb="FF000000"/>
        <rFont val="Calibri"/>
      </rPr>
      <t xml:space="preserve"> 250119_Katinat Saigon Kafe_11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</si>
  <si>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</si>
  <si>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</si>
  <si>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[SuperVIP]_McDonald's_01-04/09
</t>
    </r>
    <r>
      <rPr>
        <sz val="10"/>
        <color rgb="FF000000"/>
        <rFont val="Calibri"/>
      </rPr>
      <t xml:space="preserve"> 250707_McDonald's_6 cities</t>
    </r>
  </si>
  <si>
    <r>
      <rPr>
        <u/>
        <sz val="10"/>
        <color rgb="FF1155CC"/>
        <rFont val="Calibri"/>
      </rPr>
      <t>[SJBP]_Highlands Coffee_ALC 14</t>
    </r>
    <r>
      <rPr>
        <sz val="10"/>
        <color rgb="FF000000"/>
        <rFont val="Calibri"/>
      </rPr>
      <t xml:space="preserve"> 241231_Highlands Coffee_36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</si>
  <si>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</si>
  <si>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</si>
  <si>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sz val="10"/>
        <rFont val="Calibri"/>
      </rPr>
      <t>[</t>
    </r>
    <r>
      <rPr>
        <u/>
        <sz val="10"/>
        <color rgb="FF1155CC"/>
        <rFont val="Calibri"/>
      </rPr>
      <t>SuperVIP]_Phúc Long Coffee &amp; Tea_17-19Sep</t>
    </r>
    <r>
      <rPr>
        <sz val="10"/>
        <rFont val="Calibri"/>
      </rPr>
      <t xml:space="preserve"> 20240516_Phúc Long Coffee &amp; Tea_17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</si>
  <si>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</si>
  <si>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</si>
  <si>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[VIP]_Phúc Long Coffee &amp; Tea_Combo 99k</t>
    </r>
    <r>
      <rPr>
        <sz val="10"/>
        <color rgb="FF000000"/>
        <rFont val="Calibri"/>
      </rPr>
      <t xml:space="preserve"> 20240516_Phúc Long Coffee &amp; Tea_17 cities</t>
    </r>
  </si>
  <si>
    <r>
      <rPr>
        <sz val="10"/>
        <rFont val="Calibri"/>
      </rPr>
      <t xml:space="preserve">13h-16h </t>
    </r>
    <r>
      <rPr>
        <u/>
        <sz val="10"/>
        <color rgb="FF1155CC"/>
        <rFont val="Calibri"/>
      </rPr>
      <t>[VIP]_Phúc Long Coffee &amp; Tea_Spike 9.9</t>
    </r>
    <r>
      <rPr>
        <sz val="10"/>
        <rFont val="Calibri"/>
      </rPr>
      <t xml:space="preserve"> 20240516_Phúc Long Coffee &amp; Tea_17 cities
10h - 13h</t>
    </r>
    <r>
      <rPr>
        <u/>
        <sz val="10"/>
        <color rgb="FF1155CC"/>
        <rFont val="Calibri"/>
      </rPr>
      <t>[SJBP]_Jollibee_99</t>
    </r>
    <r>
      <rPr>
        <sz val="10"/>
        <rFont val="Calibri"/>
      </rPr>
      <t xml:space="preserve"> 20250306_Jollibee_33 cities</t>
    </r>
  </si>
  <si>
    <r>
      <rPr>
        <u/>
        <sz val="10"/>
        <color rgb="FF1155CC"/>
        <rFont val="Calibri"/>
      </rPr>
      <t>[SuperVIP]_Phê La_9-11/9</t>
    </r>
    <r>
      <rPr>
        <sz val="10"/>
        <rFont val="Calibri"/>
      </rPr>
      <t xml:space="preserve"> HP,VT,HA,DL,DN,KH</t>
    </r>
  </si>
  <si>
    <r>
      <rPr>
        <u/>
        <sz val="10"/>
        <color rgb="FF1155CC"/>
        <rFont val="Calibri"/>
      </rPr>
      <t>[SJBP]__Brand 50%</t>
    </r>
    <r>
      <rPr>
        <sz val="10"/>
        <rFont val="Calibri"/>
      </rPr>
      <t xml:space="preserve"> 241231_All OTH 2025_36 cities</t>
    </r>
  </si>
  <si>
    <r>
      <rPr>
        <u/>
        <sz val="10"/>
        <color rgb="FF1155CC"/>
        <rFont val="Calibri"/>
      </rPr>
      <t xml:space="preserve">[SuperVIP]_McDonald's_12-14/09
</t>
    </r>
    <r>
      <rPr>
        <sz val="10"/>
        <color rgb="FF000000"/>
        <rFont val="Calibri"/>
      </rPr>
      <t>250707_McDonald's_6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</si>
  <si>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</si>
  <si>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</si>
  <si>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[VIP]_Gong Cha_Sep</t>
    </r>
    <r>
      <rPr>
        <sz val="10"/>
        <rFont val="Calibri"/>
      </rPr>
      <t xml:space="preserve"> 20240506_Gong Cha_3 cities</t>
    </r>
  </si>
  <si>
    <r>
      <rPr>
        <u/>
        <sz val="10"/>
        <color rgb="FF1155CC"/>
        <rFont val="Calibri"/>
      </rPr>
      <t>[VIP]_Gong Cha_Sep</t>
    </r>
    <r>
      <rPr>
        <sz val="10"/>
        <color rgb="FF000000"/>
        <rFont val="Calibri"/>
      </rPr>
      <t xml:space="preserve"> 20240506_Gong Cha_3 cities</t>
    </r>
  </si>
  <si>
    <r>
      <rPr>
        <u/>
        <sz val="10"/>
        <color rgb="FF1155CC"/>
        <rFont val="Calibri"/>
      </rPr>
      <t>[VIP]_Gong Cha_Sep</t>
    </r>
    <r>
      <rPr>
        <sz val="10"/>
        <color rgb="FF000000"/>
        <rFont val="Calibri"/>
      </rPr>
      <t xml:space="preserve"> 20240506_Gong Cha_3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</si>
  <si>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</si>
  <si>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</si>
  <si>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</si>
  <si>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</si>
  <si>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</si>
  <si>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</si>
  <si>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[VIP]_Lotteria_22-25/09
</t>
    </r>
    <r>
      <rPr>
        <sz val="10"/>
        <color rgb="FF000000"/>
        <rFont val="Calibri"/>
      </rPr>
      <t>250424_Lotteria DI_32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</si>
  <si>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</si>
  <si>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</si>
  <si>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</si>
  <si>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[VIP]_Trà Sữa May Cha_Sep</t>
    </r>
    <r>
      <rPr>
        <sz val="10"/>
        <color rgb="FF000000"/>
        <rFont val="Calibri"/>
      </rPr>
      <t xml:space="preserve"> 250102_Trà Sữa May Cha_7 cities</t>
    </r>
  </si>
  <si>
    <r>
      <rPr>
        <u/>
        <sz val="10"/>
        <color rgb="FF1155CC"/>
        <rFont val="Calibri"/>
      </rPr>
      <t xml:space="preserve">[SJBP]_Cơm Thố Anh Nguyễn_BAU
</t>
    </r>
    <r>
      <rPr>
        <sz val="10"/>
        <color rgb="FF000000"/>
        <rFont val="Calibri"/>
      </rPr>
      <t>250718_Cơm Thố Anh Nguyễn_11 cities</t>
    </r>
  </si>
  <si>
    <r>
      <rPr>
        <u/>
        <sz val="10"/>
        <color rgb="FF1155CC"/>
        <rFont val="Calibri"/>
      </rPr>
      <t xml:space="preserve">[SJBP]_McDonald's_2t2
</t>
    </r>
    <r>
      <rPr>
        <sz val="10"/>
        <rFont val="Calibri"/>
      </rPr>
      <t xml:space="preserve"> 250707_McDonald's_6 cities</t>
    </r>
  </si>
  <si>
    <r>
      <rPr>
        <u/>
        <sz val="10"/>
        <color rgb="FF1155CC"/>
        <rFont val="Calibri"/>
      </rPr>
      <t>[SJBP]__Brand 50%</t>
    </r>
    <r>
      <rPr>
        <sz val="10"/>
        <rFont val="Calibri"/>
      </rPr>
      <t xml:space="preserve"> 241231_All OTH 2025_36 cities</t>
    </r>
  </si>
  <si>
    <r>
      <rPr>
        <u/>
        <sz val="10"/>
        <color rgb="FF1155CC"/>
        <rFont val="Calibri"/>
      </rPr>
      <t>[VIP]_Gong Cha_Oct</t>
    </r>
    <r>
      <rPr>
        <sz val="10"/>
        <rFont val="Calibri"/>
      </rPr>
      <t xml:space="preserve"> 20240506_Gong Cha_3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</si>
  <si>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</si>
  <si>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</si>
  <si>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</si>
  <si>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[SuperVIP]_The Coffee House_6-8.10</t>
    </r>
    <r>
      <rPr>
        <sz val="10"/>
        <color rgb="FF000000"/>
        <rFont val="Calibri"/>
      </rPr>
      <t xml:space="preserve"> 241231_The Coffee House_7 cities</t>
    </r>
  </si>
  <si>
    <r>
      <rPr>
        <u/>
        <sz val="10"/>
        <color rgb="FF1155CC"/>
        <rFont val="Calibri"/>
      </rPr>
      <t>[SuperVIP]_The Coffee House_6-8.10</t>
    </r>
    <r>
      <rPr>
        <sz val="10"/>
        <color rgb="FF000000"/>
        <rFont val="Calibri"/>
      </rPr>
      <t xml:space="preserve"> 241231_The Coffee House_7 cities</t>
    </r>
  </si>
  <si>
    <r>
      <rPr>
        <u/>
        <sz val="10"/>
        <color rgb="FF1155CC"/>
        <rFont val="Calibri"/>
      </rPr>
      <t>[SuperVIP]_Phê La_8-10/10</t>
    </r>
    <r>
      <rPr>
        <sz val="10"/>
        <color rgb="FF000000"/>
        <rFont val="Calibri"/>
      </rPr>
      <t xml:space="preserve"> HP,VT,HA,DL,DN,KH</t>
    </r>
  </si>
  <si>
    <r>
      <rPr>
        <u/>
        <sz val="10"/>
        <color rgb="FF1155CC"/>
        <rFont val="Calibri"/>
      </rPr>
      <t xml:space="preserve">[VIP]_Gà Rán Texas Chicken_06-09/10
</t>
    </r>
    <r>
      <rPr>
        <sz val="10"/>
        <rFont val="Calibri"/>
      </rPr>
      <t>250102_Gà Rán Texas Chicken_6 cities</t>
    </r>
  </si>
  <si>
    <r>
      <rPr>
        <sz val="10"/>
        <rFont val="Calibri"/>
      </rPr>
      <t>10h-13h  [</t>
    </r>
    <r>
      <rPr>
        <u/>
        <sz val="10"/>
        <color rgb="FF1155CC"/>
        <rFont val="Calibri"/>
      </rPr>
      <t>SJBP]_Gà Rá</t>
    </r>
    <r>
      <rPr>
        <sz val="10"/>
        <rFont val="Calibri"/>
      </rPr>
      <t>n Popeyes_BOGO
13h-16h</t>
    </r>
    <r>
      <rPr>
        <u/>
        <sz val="10"/>
        <color rgb="FF1155CC"/>
        <rFont val="Calibri"/>
      </rPr>
      <t xml:space="preserve"> [VIP]_Phúc Long Coffee &amp; Tea_Spike 10.10</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</si>
  <si>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</si>
  <si>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</si>
  <si>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[SuperVIP]_Highlands Coffee_13-17.10</t>
    </r>
    <r>
      <rPr>
        <sz val="10"/>
        <rFont val="Calibri"/>
      </rPr>
      <t xml:space="preserve"> 250102_Gà Rán Texas Chicken_6 cities</t>
    </r>
  </si>
  <si>
    <r>
      <rPr>
        <u/>
        <sz val="10"/>
        <color rgb="FF1155CC"/>
        <rFont val="Calibri"/>
      </rPr>
      <t>[SuperVIP]_Starbucks Coffee_14-16.10</t>
    </r>
    <r>
      <rPr>
        <sz val="10"/>
        <rFont val="Calibri"/>
      </rPr>
      <t xml:space="preserve"> 250822_Starbucks Coffee_13 cities</t>
    </r>
  </si>
  <si>
    <r>
      <rPr>
        <u/>
        <sz val="10"/>
        <color rgb="FF1155CC"/>
        <rFont val="Calibri"/>
      </rPr>
      <t>[VIP]_The Coffee House_15-17.10</t>
    </r>
    <r>
      <rPr>
        <sz val="10"/>
        <color rgb="FF000000"/>
        <rFont val="Calibri"/>
      </rPr>
      <t xml:space="preserve"> 241231_The Coffee House_7 cities</t>
    </r>
  </si>
  <si>
    <r>
      <rPr>
        <u/>
        <sz val="10"/>
        <color rgb="FF1155CC"/>
        <rFont val="Calibri"/>
      </rPr>
      <t>[VIP]_The Coffee House_15-17.10</t>
    </r>
    <r>
      <rPr>
        <sz val="10"/>
        <color rgb="FF000000"/>
        <rFont val="Calibri"/>
      </rPr>
      <t xml:space="preserve"> 241231_The Coffee House_7 cities</t>
    </r>
  </si>
  <si>
    <r>
      <rPr>
        <u/>
        <sz val="10"/>
        <color rgb="FF1155CC"/>
        <rFont val="Calibri"/>
      </rPr>
      <t>[SJBP]__Brand 50%</t>
    </r>
    <r>
      <rPr>
        <sz val="10"/>
        <rFont val="Calibri"/>
      </rPr>
      <t xml:space="preserve"> 241231_All OTH 2025_36 cities</t>
    </r>
  </si>
  <si>
    <r>
      <rPr>
        <u/>
        <sz val="10"/>
        <color rgb="FF1155CC"/>
        <rFont val="Calibri"/>
      </rPr>
      <t xml:space="preserve">[VIP]_Cơm Thố Anh Nguyễn_15-19/10
</t>
    </r>
    <r>
      <rPr>
        <sz val="10"/>
        <color rgb="FF000000"/>
        <rFont val="Calibri"/>
      </rPr>
      <t>250718_Cơm Thố Anh Nguyễn_11 cities</t>
    </r>
  </si>
  <si>
    <r>
      <rPr>
        <sz val="10"/>
        <rFont val="Calibri"/>
      </rPr>
      <t>8h-10h [S</t>
    </r>
    <r>
      <rPr>
        <u/>
        <sz val="10"/>
        <color rgb="FF1155CC"/>
        <rFont val="Calibri"/>
      </rPr>
      <t>JBP]_Starbucks</t>
    </r>
    <r>
      <rPr>
        <sz val="10"/>
        <rFont val="Calibri"/>
      </rPr>
      <t xml:space="preserve"> Coffee_WC Mon</t>
    </r>
    <r>
      <rPr>
        <sz val="10"/>
        <color rgb="FF000000"/>
        <rFont val="Calibri"/>
      </rPr>
      <t xml:space="preserve">
</t>
    </r>
    <r>
      <rPr>
        <u/>
        <sz val="10"/>
        <color rgb="FF1155CC"/>
        <rFont val="Calibri"/>
      </rPr>
      <t xml:space="preserve">10h-13h [SJBP]_Jollibee_Spike
</t>
    </r>
    <r>
      <rPr>
        <sz val="10"/>
        <rFont val="Calibri"/>
      </rPr>
      <t xml:space="preserve">13h-16h </t>
    </r>
    <r>
      <rPr>
        <u/>
        <sz val="10"/>
        <color rgb="FF1155CC"/>
        <rFont val="Calibri"/>
      </rPr>
      <t xml:space="preserve">[Win 3]_Trà Sữa May Cha_Oct.M1T1 </t>
    </r>
  </si>
  <si>
    <r>
      <rPr>
        <u/>
        <sz val="10"/>
        <color rgb="FF1155CC"/>
        <rFont val="Calibri"/>
      </rPr>
      <t>[JBP]_KATINAT Coffee &amp; Tea House_B2G1</t>
    </r>
    <r>
      <rPr>
        <sz val="10"/>
        <color rgb="FF000000"/>
        <rFont val="Calibri"/>
      </rPr>
      <t xml:space="preserve"> 250822_KATINAT Coffee &amp; Tea House_13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</si>
  <si>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</si>
  <si>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</si>
  <si>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[JBP]_KATINAT Coffee &amp; Tea House_BAU Oct</t>
    </r>
    <r>
      <rPr>
        <sz val="10"/>
        <color rgb="FF000000"/>
        <rFont val="Calibri"/>
      </rPr>
      <t xml:space="preserve"> 250822_KATINAT Coffee &amp; Tea House_13 cities</t>
    </r>
  </si>
  <si>
    <r>
      <rPr>
        <u/>
        <sz val="10"/>
        <color rgb="FF1155CC"/>
        <rFont val="Calibri"/>
      </rPr>
      <t xml:space="preserve">[SuperVIP]_Cơm Thố Anh Nguyễn_22-26/10
</t>
    </r>
    <r>
      <rPr>
        <sz val="10"/>
        <rFont val="Calibri"/>
      </rPr>
      <t>250718_Cơm Thố Anh Nguyễn_11 cities</t>
    </r>
  </si>
  <si>
    <r>
      <rPr>
        <u/>
        <sz val="10"/>
        <color rgb="FF1155CC"/>
        <rFont val="Calibri"/>
      </rPr>
      <t xml:space="preserve">[SuperVIP]_Cơm Thố Anh Nguyễn_22-26/10
</t>
    </r>
    <r>
      <rPr>
        <sz val="10"/>
        <rFont val="Calibri"/>
      </rPr>
      <t>250718_Cơm Thố Anh Nguyễn_11 cities</t>
    </r>
  </si>
  <si>
    <r>
      <rPr>
        <u/>
        <sz val="10"/>
        <color rgb="FF1155CC"/>
        <rFont val="Calibri"/>
      </rPr>
      <t>[SJBP]_Starbucks Coffee_WC Mon</t>
    </r>
    <r>
      <rPr>
        <sz val="10"/>
        <color rgb="FF000000"/>
        <rFont val="Calibri"/>
      </rPr>
      <t xml:space="preserve"> 250822_Starbucks Coffee_13 cities</t>
    </r>
  </si>
  <si>
    <r>
      <rPr>
        <u/>
        <sz val="10"/>
        <color rgb="FF1155CC"/>
        <rFont val="Calibri"/>
      </rPr>
      <t>[VIP]_Gong Cha_Oct</t>
    </r>
    <r>
      <rPr>
        <sz val="10"/>
        <rFont val="Calibri"/>
      </rPr>
      <t xml:space="preserve"> 20240506_Gong Cha_3 cities</t>
    </r>
  </si>
  <si>
    <r>
      <rPr>
        <u/>
        <sz val="10"/>
        <color rgb="FF1155CC"/>
        <rFont val="Calibri"/>
      </rPr>
      <t>[SJBP]_The Coffee House_WC Wed</t>
    </r>
    <r>
      <rPr>
        <sz val="10"/>
        <color rgb="FF000000"/>
        <rFont val="Calibri"/>
      </rPr>
      <t xml:space="preserve"> 251014_The Coffee House_8 cities</t>
    </r>
  </si>
  <si>
    <r>
      <rPr>
        <u/>
        <sz val="10"/>
        <color rgb="FF1155CC"/>
        <rFont val="Calibri"/>
      </rPr>
      <t>[JBP]_KATINAT Coffee &amp; Tea House_BOGO Ads</t>
    </r>
    <r>
      <rPr>
        <sz val="10"/>
        <color rgb="FF000000"/>
        <rFont val="Calibri"/>
      </rPr>
      <t xml:space="preserve">  250822_KATINAT Coffee &amp; Tea House_13 cities</t>
    </r>
  </si>
  <si>
    <r>
      <rPr>
        <sz val="10"/>
        <rFont val="Calibri"/>
      </rPr>
      <t xml:space="preserve"> </t>
    </r>
    <r>
      <rPr>
        <u/>
        <sz val="10"/>
        <color rgb="FF1155CC"/>
        <rFont val="Calibri"/>
      </rPr>
      <t>[SuperVIP]_McDonald's_31/10-02/11</t>
    </r>
  </si>
  <si>
    <r>
      <rPr>
        <u/>
        <sz val="10"/>
        <color rgb="FF1155CC"/>
        <rFont val="Calibri"/>
      </rPr>
      <t>[SJBP]__Brand 50%</t>
    </r>
    <r>
      <rPr>
        <sz val="10"/>
        <rFont val="Calibri"/>
      </rPr>
      <t xml:space="preserve"> 241231_All OTH 2025_36 cities</t>
    </r>
  </si>
  <si>
    <r>
      <rPr>
        <sz val="10"/>
        <rFont val="Calibri"/>
      </rPr>
      <t xml:space="preserve">8h-14h </t>
    </r>
    <r>
      <rPr>
        <u/>
        <sz val="10"/>
        <color rgb="FF1155CC"/>
        <rFont val="Calibri"/>
      </rPr>
      <t>[SuperVIP]_The Coffee House_3-5.11</t>
    </r>
    <r>
      <rPr>
        <sz val="10"/>
        <rFont val="Calibri"/>
      </rPr>
      <t xml:space="preserve"> 251014_The Coffee House_8 cities</t>
    </r>
  </si>
  <si>
    <r>
      <rPr>
        <u/>
        <sz val="10"/>
        <color rgb="FF1155CC"/>
        <rFont val="Calibri"/>
      </rPr>
      <t>[SuperVIP]_Phúc Long Coffee &amp; Tea_79k</t>
    </r>
    <r>
      <rPr>
        <sz val="10"/>
        <color rgb="FF000000"/>
        <rFont val="Calibri"/>
      </rPr>
      <t xml:space="preserve">  20240516_Phúc Long Coffee &amp; Tea_17 cities</t>
    </r>
  </si>
  <si>
    <r>
      <rPr>
        <u/>
        <sz val="10"/>
        <color rgb="FF1155CC"/>
        <rFont val="Calibri"/>
      </rPr>
      <t>[VIP]_Gong Cha_4-7Nov</t>
    </r>
    <r>
      <rPr>
        <sz val="10"/>
        <color rgb="FF000000"/>
        <rFont val="Calibri"/>
      </rPr>
      <t xml:space="preserve"> 20240506_Gong Cha_3 cities</t>
    </r>
  </si>
  <si>
    <r>
      <rPr>
        <u/>
        <sz val="10"/>
        <color rgb="FF1155CC"/>
        <rFont val="Calibri"/>
      </rPr>
      <t>[VIP]_Gong Cha_4-7Nov</t>
    </r>
    <r>
      <rPr>
        <sz val="10"/>
        <color rgb="FF000000"/>
        <rFont val="Calibri"/>
      </rPr>
      <t xml:space="preserve"> 20240506_Gong Cha_3 cities</t>
    </r>
  </si>
  <si>
    <r>
      <rPr>
        <u/>
        <sz val="10"/>
        <color rgb="FF1155CC"/>
        <rFont val="Calibri"/>
      </rPr>
      <t xml:space="preserve">[SJBP]_McDonald's_2T2 </t>
    </r>
    <r>
      <rPr>
        <sz val="10"/>
        <color rgb="FF000000"/>
        <rFont val="Calibri"/>
      </rPr>
      <t xml:space="preserve"> 251025_McDonald's_7 cities</t>
    </r>
  </si>
  <si>
    <r>
      <rPr>
        <u/>
        <sz val="10"/>
        <color rgb="FF1155CC"/>
        <rFont val="Calibri"/>
      </rPr>
      <t xml:space="preserve">[SJBP]_McDonald's_2T2 </t>
    </r>
    <r>
      <rPr>
        <sz val="10"/>
        <color rgb="FF000000"/>
        <rFont val="Calibri"/>
      </rPr>
      <t xml:space="preserve"> 251025_McDonald's_7 cities</t>
    </r>
  </si>
  <si>
    <r>
      <rPr>
        <u/>
        <sz val="10"/>
        <color rgb="FF1155CC"/>
        <rFont val="Calibri"/>
      </rPr>
      <t xml:space="preserve">[VIP]_Gà Rán Texas Chicken_10-13/11
</t>
    </r>
    <r>
      <rPr>
        <sz val="10"/>
        <color rgb="FF000000"/>
        <rFont val="Calibri"/>
      </rPr>
      <t>250102_Gà Rán Texas Chicken_6 cities</t>
    </r>
  </si>
  <si>
    <r>
      <rPr>
        <sz val="10"/>
        <rFont val="Calibri"/>
      </rPr>
      <t>10h-13h</t>
    </r>
    <r>
      <rPr>
        <u/>
        <sz val="10"/>
        <color rgb="FF1155CC"/>
        <rFont val="Calibri"/>
      </rPr>
      <t xml:space="preserve"> [SJBP]_Jollibee_Spike</t>
    </r>
    <r>
      <rPr>
        <sz val="10"/>
        <rFont val="Calibri"/>
      </rPr>
      <t xml:space="preserve">
13h-16h</t>
    </r>
    <r>
      <rPr>
        <u/>
        <sz val="10"/>
        <color rgb="FF1155CC"/>
        <rFont val="Calibri"/>
      </rPr>
      <t xml:space="preserve"> [VIP]_Phúc Long Coffee &amp; Tea_Spike 11.11</t>
    </r>
    <r>
      <rPr>
        <sz val="10"/>
        <rFont val="Calibri"/>
      </rPr>
      <t xml:space="preserve"> 20240516_Phúc Long Coffee &amp; Tea_17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</si>
  <si>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</si>
  <si>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</si>
  <si>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</si>
  <si>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</si>
  <si>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[VIP]_Gà Rán Texas Chicken_17-20/11
</t>
    </r>
    <r>
      <rPr>
        <sz val="10"/>
        <color rgb="FF000000"/>
        <rFont val="Calibri"/>
      </rPr>
      <t>250102_Gà Rán Texas Chicken_6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</si>
  <si>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</si>
  <si>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</si>
  <si>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[VIP]_KATINAT Coffee &amp; Tea House_BOGO</t>
    </r>
    <r>
      <rPr>
        <sz val="10"/>
        <color rgb="FF000000"/>
        <rFont val="Calibri"/>
      </rPr>
      <t xml:space="preserve"> 250822_KATINAT Coffee &amp; Tea House_13 cities</t>
    </r>
  </si>
  <si>
    <r>
      <rPr>
        <u/>
        <sz val="10"/>
        <color rgb="FF1155CC"/>
        <rFont val="Calibri"/>
      </rPr>
      <t>[SJBP]__Brand 50%</t>
    </r>
    <r>
      <rPr>
        <sz val="10"/>
        <rFont val="Calibri"/>
      </rPr>
      <t xml:space="preserve"> 241231_All OTH 2025_36 cities</t>
    </r>
  </si>
  <si>
    <r>
      <rPr>
        <u/>
        <sz val="10"/>
        <color rgb="FF1155CC"/>
        <rFont val="Calibri"/>
      </rPr>
      <t xml:space="preserve">[VIP]_NutiFood Ngôi Nhà Dinh Dưỡng_Nov_Compensation
</t>
    </r>
    <r>
      <rPr>
        <sz val="10"/>
        <color rgb="FF000000"/>
        <rFont val="Calibri"/>
      </rPr>
      <t>(Bình Dương, Vũng tàu, Đồng Nai)</t>
    </r>
  </si>
  <si>
    <r>
      <rPr>
        <u/>
        <sz val="10"/>
        <color rgb="FF1155CC"/>
        <rFont val="Calibri"/>
      </rPr>
      <t>[SJBP]__Brand 50%</t>
    </r>
    <r>
      <rPr>
        <sz val="10"/>
        <rFont val="Calibri"/>
      </rPr>
      <t xml:space="preserve"> 241231_All OTH 2025_36 cities</t>
    </r>
  </si>
  <si>
    <r>
      <rPr>
        <u/>
        <sz val="10"/>
        <color rgb="FF1155CC"/>
        <rFont val="Calibri"/>
      </rPr>
      <t>[SJBP]_Starbucks Coffee_WC Mon</t>
    </r>
    <r>
      <rPr>
        <sz val="10"/>
        <rFont val="Calibri"/>
      </rPr>
      <t xml:space="preserve"> 250822_Starbucks Coffee_13 cities</t>
    </r>
  </si>
  <si>
    <r>
      <rPr>
        <u/>
        <sz val="10"/>
        <color rgb="FF1155CC"/>
        <rFont val="Calibri"/>
      </rPr>
      <t>[SJBP]__Brand 50%</t>
    </r>
    <r>
      <rPr>
        <sz val="10"/>
        <rFont val="Calibri"/>
      </rPr>
      <t xml:space="preserve"> 241231_All OTH 2025_36 cities</t>
    </r>
  </si>
  <si>
    <r>
      <rPr>
        <u/>
        <sz val="10"/>
        <color rgb="FF1155CC"/>
        <rFont val="Calibri"/>
      </rPr>
      <t xml:space="preserve">[VIP]_NutiFood Ngôi Nhà Dinh Dưỡng_Nov_Compensation
</t>
    </r>
    <r>
      <rPr>
        <sz val="10"/>
        <color rgb="FF000000"/>
        <rFont val="Calibri"/>
      </rPr>
      <t>(Bình Dương, Vũng tàu, Đồng Nai)</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</si>
  <si>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</si>
  <si>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</si>
  <si>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</si>
  <si>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</si>
  <si>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</si>
  <si>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</si>
  <si>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</si>
  <si>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</si>
  <si>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t xml:space="preserve"> [SJBP]_The Coffee House_11-12.12</t>
  </si>
  <si>
    <r>
      <rPr>
        <sz val="10"/>
        <rFont val="Calibri"/>
      </rPr>
      <t xml:space="preserve">13h-16h </t>
    </r>
    <r>
      <rPr>
        <u/>
        <sz val="10"/>
        <color rgb="FF1155CC"/>
        <rFont val="Calibri"/>
      </rPr>
      <t>[VIP]_Phúc Long Coffee &amp; Tea_Spike 12.12</t>
    </r>
    <r>
      <rPr>
        <sz val="10"/>
        <rFont val="Calibri"/>
      </rPr>
      <t xml:space="preserve"> 20240516_Phúc Long Coffee &amp; Tea_17 cities</t>
    </r>
  </si>
  <si>
    <r>
      <rPr>
        <u/>
        <sz val="10"/>
        <color rgb="FF1155CC"/>
        <rFont val="Calibri"/>
      </rPr>
      <t>[VIP]_Gong Cha_16-18Dec</t>
    </r>
    <r>
      <rPr>
        <sz val="10"/>
        <color rgb="FF000000"/>
        <rFont val="Calibri"/>
      </rPr>
      <t xml:space="preserve"> 20240506_Gong Cha_3 cities</t>
    </r>
  </si>
  <si>
    <r>
      <rPr>
        <u/>
        <sz val="10"/>
        <color rgb="FF1155CC"/>
        <rFont val="Calibri"/>
      </rPr>
      <t>[VIP]_Trà Sữa May Cha_Dec</t>
    </r>
    <r>
      <rPr>
        <sz val="10"/>
        <rFont val="Calibri"/>
      </rPr>
      <t xml:space="preserve"> (push riêng OTH)   250102_Trà Sữa May Cha_7 cities</t>
    </r>
  </si>
  <si>
    <r>
      <rPr>
        <sz val="10"/>
        <rFont val="Calibri"/>
      </rPr>
      <t xml:space="preserve"> </t>
    </r>
    <r>
      <rPr>
        <u/>
        <sz val="10"/>
        <color rgb="FF1155CC"/>
        <rFont val="Calibri"/>
      </rPr>
      <t>[SuperVIP]_Gà Rán Popeyes_18-21/12</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</si>
  <si>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</si>
  <si>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</si>
  <si>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</si>
  <si>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sz val="10"/>
        <rFont val="Calibri"/>
      </rPr>
      <t xml:space="preserve"> </t>
    </r>
    <r>
      <rPr>
        <u/>
        <sz val="10"/>
        <color rgb="FF1155CC"/>
        <rFont val="Calibri"/>
      </rPr>
      <t>[VIP]_Gà Rán Texas Chicken_22-25/12</t>
    </r>
  </si>
  <si>
    <r>
      <rPr>
        <sz val="10"/>
        <rFont val="Calibri"/>
      </rPr>
      <t xml:space="preserve"> </t>
    </r>
    <r>
      <rPr>
        <u/>
        <sz val="10"/>
        <color rgb="FF1155CC"/>
        <rFont val="Calibri"/>
      </rPr>
      <t>[SuperVIP]_Phê La_22-26Dec</t>
    </r>
    <r>
      <rPr>
        <sz val="10"/>
        <rFont val="Calibri"/>
      </rPr>
      <t xml:space="preserve">  HD,BD,DL,HA,HP,KH,DN,TH,VT</t>
    </r>
  </si>
  <si>
    <r>
      <rPr>
        <sz val="10"/>
        <rFont val="Calibri"/>
      </rPr>
      <t xml:space="preserve"> </t>
    </r>
    <r>
      <rPr>
        <u/>
        <sz val="10"/>
        <color rgb="FF1155CC"/>
        <rFont val="Calibri"/>
      </rPr>
      <t>[VIP]_Gà Rán Texas Chicken_22-25/12</t>
    </r>
  </si>
  <si>
    <r>
      <rPr>
        <u/>
        <sz val="10"/>
        <color rgb="FF1155CC"/>
        <rFont val="Calibri"/>
      </rPr>
      <t>[SuperVIP]_Trà Sữa May Cha_9k_Dec</t>
    </r>
    <r>
      <rPr>
        <sz val="10"/>
        <rFont val="Calibri"/>
      </rPr>
      <t xml:space="preserve">  250102_Trà Sữa May Cha_7 cities</t>
    </r>
  </si>
  <si>
    <r>
      <rPr>
        <u/>
        <sz val="10"/>
        <color rgb="FF1155CC"/>
        <rFont val="Calibri"/>
      </rPr>
      <t>[VIP]_Gà Rán KFC_2-4Jan</t>
    </r>
    <r>
      <rPr>
        <sz val="10"/>
        <rFont val="Calibri"/>
      </rPr>
      <t xml:space="preserve"> 241231_Gà Rán KFC_25 cities</t>
    </r>
  </si>
  <si>
    <r>
      <rPr>
        <u/>
        <sz val="10"/>
        <color rgb="FF1155CC"/>
        <rFont val="Calibri"/>
      </rPr>
      <t>[SuperVIP]_Trà Sữa May Cha_2-4Jan</t>
    </r>
    <r>
      <rPr>
        <sz val="10"/>
        <rFont val="Calibri"/>
      </rPr>
      <t xml:space="preserve"> 250102_Trà Sữa May Cha_7 cities</t>
    </r>
  </si>
  <si>
    <r>
      <rPr>
        <u/>
        <sz val="10"/>
        <color rgb="FF1155CC"/>
        <rFont val="Calibri"/>
      </rPr>
      <t>[VIP]_Gà Rán KFC_2-4Jan</t>
    </r>
    <r>
      <rPr>
        <sz val="10"/>
        <color rgb="FF000000"/>
        <rFont val="Calibri"/>
      </rPr>
      <t xml:space="preserve"> 241231_Gà Rán KFC_25 cities</t>
    </r>
  </si>
  <si>
    <r>
      <rPr>
        <u/>
        <sz val="10"/>
        <color rgb="FF1155CC"/>
        <rFont val="Calibri"/>
      </rPr>
      <t>[VIP]_Gong Cha_5-7Jan</t>
    </r>
    <r>
      <rPr>
        <sz val="10"/>
        <rFont val="Calibri"/>
      </rPr>
      <t xml:space="preserve"> 20240506_Gong Cha_3 cities</t>
    </r>
  </si>
  <si>
    <r>
      <rPr>
        <u/>
        <sz val="10"/>
        <color rgb="FF1155CC"/>
        <rFont val="Calibri"/>
      </rPr>
      <t>[VIP]_Phúc Long Coffee &amp; Tea_Combo 79k_Jan</t>
    </r>
    <r>
      <rPr>
        <sz val="10"/>
        <rFont val="Calibri"/>
      </rPr>
      <t xml:space="preserve"> 20240516_Phúc Long Coffee &amp; Tea_17 cities</t>
    </r>
  </si>
  <si>
    <r>
      <rPr>
        <u/>
        <sz val="10"/>
        <color rgb="FF1155CC"/>
        <rFont val="Calibri"/>
      </rPr>
      <t>[SJBP]__Brand 50%</t>
    </r>
    <r>
      <rPr>
        <sz val="10"/>
        <rFont val="Calibri"/>
      </rPr>
      <t xml:space="preserve"> 241231_All OTH 2025_36 cities</t>
    </r>
  </si>
  <si>
    <r>
      <rPr>
        <u/>
        <sz val="10"/>
        <color rgb="FF1155CC"/>
        <rFont val="Calibri"/>
      </rPr>
      <t>[SuperVIP]_Pizza Hut_9-11Jan</t>
    </r>
    <r>
      <rPr>
        <sz val="10"/>
        <color rgb="FF000000"/>
        <rFont val="Calibri"/>
      </rPr>
      <t xml:space="preserve"> 241231_Pizza Hut_20 cities</t>
    </r>
  </si>
  <si>
    <r>
      <rPr>
        <u/>
        <sz val="10"/>
        <color rgb="FF1155CC"/>
        <rFont val="Calibri"/>
      </rPr>
      <t>[VIP]_McDonald's_9-11Jan</t>
    </r>
    <r>
      <rPr>
        <sz val="10"/>
        <color rgb="FF000000"/>
        <rFont val="Calibri"/>
      </rPr>
      <t xml:space="preserve"> 250416_McDonald's_5 cities</t>
    </r>
  </si>
  <si>
    <r>
      <rPr>
        <u/>
        <sz val="10"/>
        <color rgb="FF1155CC"/>
        <rFont val="Calibri"/>
      </rPr>
      <t>[SJBP]__Brand 50%</t>
    </r>
    <r>
      <rPr>
        <sz val="10"/>
        <rFont val="Calibri"/>
      </rPr>
      <t xml:space="preserve"> 241231_All OTH 2025_36 cities</t>
    </r>
  </si>
  <si>
    <r>
      <rPr>
        <u/>
        <sz val="10"/>
        <color rgb="FF1155CC"/>
        <rFont val="Calibri"/>
      </rPr>
      <t>[VIP]_Gà Rán KFC_12-15Jan</t>
    </r>
    <r>
      <rPr>
        <sz val="10"/>
        <color rgb="FF000000"/>
        <rFont val="Calibri"/>
      </rPr>
      <t xml:space="preserve"> 241231_Gà Rán KFC_25 cities</t>
    </r>
  </si>
  <si>
    <r>
      <rPr>
        <u/>
        <sz val="10"/>
        <color rgb="FF1155CC"/>
        <rFont val="Calibri"/>
      </rPr>
      <t>[VIP]_Gà Rán KFC_12-15Jan</t>
    </r>
    <r>
      <rPr>
        <sz val="10"/>
        <rFont val="Calibri"/>
      </rPr>
      <t xml:space="preserve"> 241231_Gà Rán KFC_25 cities</t>
    </r>
  </si>
  <si>
    <r>
      <rPr>
        <u/>
        <sz val="10"/>
        <color rgb="FF1155CC"/>
        <rFont val="Calibri"/>
      </rPr>
      <t>[SJBP]_Phúc Long Coffee &amp; Tea_Combo 119k"</t>
    </r>
    <r>
      <rPr>
        <sz val="10"/>
        <color rgb="FF000000"/>
        <rFont val="Calibri"/>
      </rPr>
      <t xml:space="preserve"> 20240516_Phúc Long Coffee &amp; Tea_17 cities</t>
    </r>
  </si>
  <si>
    <r>
      <rPr>
        <u/>
        <sz val="10"/>
        <color rgb="FF1155CC"/>
        <rFont val="Calibri"/>
      </rPr>
      <t>[VIP]_Trà Sữa May Cha_16-18Jan</t>
    </r>
    <r>
      <rPr>
        <sz val="10"/>
        <rFont val="Calibri"/>
      </rPr>
      <t xml:space="preserve"> 250102_Trà Sữa May Cha_7 cities</t>
    </r>
  </si>
  <si>
    <r>
      <rPr>
        <u/>
        <sz val="10"/>
        <color rgb="FF1155CC"/>
        <rFont val="Calibri"/>
      </rPr>
      <t>[VIP]_Trà Sữa May Cha_16-18Jan</t>
    </r>
    <r>
      <rPr>
        <sz val="10"/>
        <rFont val="Calibri"/>
      </rPr>
      <t xml:space="preserve"> 250102_Trà Sữa May Cha_7 cities</t>
    </r>
  </si>
  <si>
    <r>
      <rPr>
        <u/>
        <sz val="10"/>
        <color rgb="FF1155CC"/>
        <rFont val="Calibri"/>
      </rPr>
      <t>[VIP]_Gong Cha_19-21Jan</t>
    </r>
    <r>
      <rPr>
        <sz val="10"/>
        <rFont val="Calibri"/>
      </rPr>
      <t xml:space="preserve"> 20240506_Gong Cha_3 cities</t>
    </r>
  </si>
  <si>
    <r>
      <rPr>
        <u/>
        <sz val="10"/>
        <color rgb="FF1155CC"/>
        <rFont val="Calibri"/>
      </rPr>
      <t>[SJBP]_Gà Rán Popeyes_Jan</t>
    </r>
    <r>
      <rPr>
        <sz val="10"/>
        <color rgb="FF000000"/>
        <rFont val="Calibri"/>
      </rPr>
      <t xml:space="preserve"> 241231_Gà Rán Popeyes_9 cities</t>
    </r>
  </si>
  <si>
    <r>
      <rPr>
        <sz val="10"/>
        <rFont val="Calibri"/>
      </rPr>
      <t>[</t>
    </r>
    <r>
      <rPr>
        <u/>
        <sz val="10"/>
        <color rgb="FF1155CC"/>
        <rFont val="Calibri"/>
      </rPr>
      <t>VIP]_Phúc Long Coffee &amp; Tea_Combo 79k_Jan</t>
    </r>
    <r>
      <rPr>
        <sz val="10"/>
        <rFont val="Calibri"/>
      </rPr>
      <t xml:space="preserve"> 20240516_Phúc Long Coffee &amp; Tea_17 cities</t>
    </r>
  </si>
  <si>
    <r>
      <rPr>
        <u/>
        <sz val="10"/>
        <color rgb="FF1155CC"/>
        <rFont val="Calibri"/>
      </rPr>
      <t>[SJBP]__Brand 50%</t>
    </r>
    <r>
      <rPr>
        <sz val="10"/>
        <color rgb="FF000000"/>
        <rFont val="Calibri"/>
      </rPr>
      <t xml:space="preserve"> 241231_All OTH 2025_36 cities</t>
    </r>
  </si>
  <si>
    <r>
      <rPr>
        <u/>
        <sz val="10"/>
        <color rgb="FF1155CC"/>
        <rFont val="Calibri"/>
      </rPr>
      <t>[SJBP]__Brand 50%</t>
    </r>
    <r>
      <rPr>
        <sz val="10"/>
        <rFont val="Calibri"/>
      </rPr>
      <t xml:space="preserve"> 260106_All OTH Brand 2026_41 cities</t>
    </r>
  </si>
  <si>
    <r>
      <rPr>
        <u/>
        <sz val="10"/>
        <color rgb="FF1155CC"/>
        <rFont val="Calibri"/>
      </rPr>
      <t>[SJBP]__Brand 50%</t>
    </r>
    <r>
      <rPr>
        <sz val="10"/>
        <rFont val="Calibri"/>
      </rPr>
      <t xml:space="preserve"> 260106_All OTH Brand 2026_41 cities</t>
    </r>
  </si>
  <si>
    <r>
      <rPr>
        <u/>
        <sz val="10"/>
        <color rgb="FF1155CC"/>
        <rFont val="Calibri"/>
      </rPr>
      <t xml:space="preserve"> [SJBP]_Highlands Coffee_BAU WD 26</t>
    </r>
    <r>
      <rPr>
        <sz val="10"/>
        <color rgb="FF000000"/>
        <rFont val="Calibri"/>
      </rPr>
      <t xml:space="preserve"> 260106_Highlands Coffee_41 cities</t>
    </r>
  </si>
  <si>
    <r>
      <rPr>
        <u/>
        <sz val="10"/>
        <color rgb="FF1155CC"/>
        <rFont val="Calibri"/>
      </rPr>
      <t>[SuperVIP]_Phê La_26-30Jan</t>
    </r>
    <r>
      <rPr>
        <sz val="10"/>
        <rFont val="Calibri"/>
      </rPr>
      <t xml:space="preserve"> HD,BD,DL,HA,HP,KH,DN,TH,VT</t>
    </r>
  </si>
  <si>
    <r>
      <rPr>
        <u/>
        <sz val="10"/>
        <color rgb="FF1155CC"/>
        <rFont val="Calibri"/>
      </rPr>
      <t>[SuperVIP]_Phê La_26-30Jan</t>
    </r>
    <r>
      <rPr>
        <sz val="10"/>
        <rFont val="Calibri"/>
      </rPr>
      <t xml:space="preserve"> HD,BD,DL,HA,HP,KH,DN,TH,VT</t>
    </r>
  </si>
  <si>
    <r>
      <rPr>
        <u/>
        <sz val="10"/>
        <color rgb="FF1155CC"/>
        <rFont val="Calibri"/>
      </rPr>
      <t>[VIP]_Gà Rán Popeyes_Jan</t>
    </r>
    <r>
      <rPr>
        <sz val="10"/>
        <color rgb="FF000000"/>
        <rFont val="Calibri"/>
      </rPr>
      <t xml:space="preserve"> 241231_Gà Rán Popeyes_9 cities</t>
    </r>
  </si>
  <si>
    <r>
      <rPr>
        <u/>
        <sz val="10"/>
        <color rgb="FF1155CC"/>
        <rFont val="Calibri"/>
      </rPr>
      <t>[SJBP]_Gà Rán Popeyes_OTH_Feb</t>
    </r>
    <r>
      <rPr>
        <sz val="10"/>
        <color rgb="FF000000"/>
        <rFont val="Calibri"/>
      </rPr>
      <t xml:space="preserve"> 241231_Gà Rán Popeyes_9 cities</t>
    </r>
  </si>
  <si>
    <r>
      <rPr>
        <sz val="10"/>
        <rFont val="Calibri"/>
      </rPr>
      <t xml:space="preserve">13h-16h &amp; 19h-24h </t>
    </r>
    <r>
      <rPr>
        <u/>
        <sz val="10"/>
        <color rgb="FF1155CC"/>
        <rFont val="Calibri"/>
      </rPr>
      <t>[VIP]_KATINAT Coffee &amp; Tea House_BOGO</t>
    </r>
    <r>
      <rPr>
        <sz val="10"/>
        <rFont val="Calibri"/>
      </rPr>
      <t xml:space="preserve"> 260106_KATINAT Coffee &amp; Tea House_14 cities
10h-13h &amp; 16h-19h</t>
    </r>
    <r>
      <rPr>
        <u/>
        <sz val="10"/>
        <color rgb="FF1155CC"/>
        <rFont val="Calibri"/>
      </rPr>
      <t xml:space="preserve"> [SuperVIP]_Gà Rán KFC_1-3Feb</t>
    </r>
    <r>
      <rPr>
        <sz val="10"/>
        <rFont val="Calibri"/>
      </rPr>
      <t xml:space="preserve"> 260106_Gà Rán KFC_31 cities</t>
    </r>
  </si>
  <si>
    <r>
      <rPr>
        <u/>
        <sz val="10"/>
        <color rgb="FF1155CC"/>
        <rFont val="Calibri"/>
      </rPr>
      <t>[VIP]_Phê La_2-4Feb</t>
    </r>
    <r>
      <rPr>
        <sz val="10"/>
        <rFont val="Calibri"/>
      </rPr>
      <t xml:space="preserve"> 260116_Phê La_11 cities</t>
    </r>
  </si>
  <si>
    <r>
      <rPr>
        <u/>
        <sz val="10"/>
        <color rgb="FF1155CC"/>
        <rFont val="Calibri"/>
      </rPr>
      <t>[VIP]_Phê La_2-4Feb</t>
    </r>
    <r>
      <rPr>
        <sz val="10"/>
        <rFont val="Calibri"/>
      </rPr>
      <t xml:space="preserve"> 260116_Phê La_11 cities</t>
    </r>
  </si>
  <si>
    <r>
      <rPr>
        <u/>
        <sz val="10"/>
        <color rgb="FF1155CC"/>
        <rFont val="Calibri"/>
      </rPr>
      <t>[SJBP]__Brand 50%</t>
    </r>
    <r>
      <rPr>
        <sz val="10"/>
        <rFont val="Calibri"/>
      </rPr>
      <t xml:space="preserve"> 260106_All OTH Brand 2026_41 cities</t>
    </r>
  </si>
  <si>
    <r>
      <rPr>
        <u/>
        <sz val="10"/>
        <color rgb="FF1155CC"/>
        <rFont val="Calibri"/>
      </rPr>
      <t>[SJBP]__Brand 50%</t>
    </r>
    <r>
      <rPr>
        <sz val="10"/>
        <rFont val="Calibri"/>
      </rPr>
      <t xml:space="preserve"> 260106_All OTH Brand 2026_41 cities</t>
    </r>
  </si>
  <si>
    <r>
      <rPr>
        <u/>
        <sz val="10"/>
        <color rgb="FF1155CC"/>
        <rFont val="Calibri"/>
      </rPr>
      <t>[SuperVIP]_Lotteria DI_6-8Feb</t>
    </r>
    <r>
      <rPr>
        <sz val="10"/>
        <rFont val="Calibri"/>
      </rPr>
      <t xml:space="preserve"> 260116_Lotteria_41 cities</t>
    </r>
  </si>
  <si>
    <r>
      <rPr>
        <u/>
        <sz val="10"/>
        <color rgb="FF1155CC"/>
        <rFont val="Calibri"/>
      </rPr>
      <t>[VIP]_Domino's Pizza_Feb</t>
    </r>
    <r>
      <rPr>
        <sz val="10"/>
        <rFont val="Calibri"/>
      </rPr>
      <t xml:space="preserve"> 250116_Domino pizza_11 cities</t>
    </r>
  </si>
  <si>
    <r>
      <rPr>
        <u/>
        <sz val="10"/>
        <color rgb="FF1155CC"/>
        <rFont val="Calibri"/>
      </rPr>
      <t>[SuperVIP]_Gà Rán Popeyes_Feb</t>
    </r>
    <r>
      <rPr>
        <sz val="10"/>
        <color rgb="FF000000"/>
        <rFont val="Calibri"/>
      </rPr>
      <t xml:space="preserve"> 241231_Gà Rán Popeyes_9 cities</t>
    </r>
  </si>
  <si>
    <r>
      <rPr>
        <u/>
        <sz val="10"/>
        <color rgb="FF1155CC"/>
        <rFont val="Calibri"/>
      </rPr>
      <t>[SJBP]__Brand 50%</t>
    </r>
    <r>
      <rPr>
        <sz val="10"/>
        <rFont val="Calibri"/>
      </rPr>
      <t xml:space="preserve"> 260106_All OTH Brand 2026_41 cities</t>
    </r>
  </si>
  <si>
    <r>
      <rPr>
        <u/>
        <sz val="10"/>
        <color rgb="FF1155CC"/>
        <rFont val="Calibri"/>
      </rPr>
      <t>[SuperVIP]_Gà Rán Popeyes_Feb</t>
    </r>
    <r>
      <rPr>
        <sz val="10"/>
        <color rgb="FF000000"/>
        <rFont val="Calibri"/>
      </rPr>
      <t xml:space="preserve"> 241231_Gà Rán Popeyes_9 cities</t>
    </r>
  </si>
  <si>
    <r>
      <rPr>
        <u/>
        <sz val="10"/>
        <color rgb="FF1155CC"/>
        <rFont val="Calibri"/>
      </rPr>
      <t>[SJBP]__Brand 50%</t>
    </r>
    <r>
      <rPr>
        <sz val="10"/>
        <rFont val="Calibri"/>
      </rPr>
      <t xml:space="preserve"> 260106_All OTH Brand 2026_41 cities</t>
    </r>
  </si>
  <si>
    <r>
      <rPr>
        <u/>
        <sz val="10"/>
        <color rgb="FF1155CC"/>
        <rFont val="Calibri"/>
      </rPr>
      <t>[SJBP]__Brand 50%</t>
    </r>
    <r>
      <rPr>
        <sz val="10"/>
        <rFont val="Calibri"/>
      </rPr>
      <t xml:space="preserve"> 260106_All OTH Brand 2026_41 cities</t>
    </r>
  </si>
  <si>
    <r>
      <rPr>
        <u/>
        <sz val="10"/>
        <color rgb="FF1155CC"/>
        <rFont val="Calibri"/>
      </rPr>
      <t>[SJBP]__Brand 50%</t>
    </r>
    <r>
      <rPr>
        <sz val="10"/>
        <rFont val="Calibri"/>
      </rPr>
      <t xml:space="preserve"> 260106_All OTH Brand 2026_41 cities</t>
    </r>
  </si>
  <si>
    <r>
      <rPr>
        <u/>
        <sz val="10"/>
        <color rgb="FF1155CC"/>
        <rFont val="Calibri"/>
      </rPr>
      <t>[SJBP]__Brand 50%</t>
    </r>
    <r>
      <rPr>
        <sz val="10"/>
        <rFont val="Calibri"/>
      </rPr>
      <t xml:space="preserve"> 260106_All OTH Brand 2026_41 cities</t>
    </r>
  </si>
  <si>
    <r>
      <rPr>
        <u/>
        <sz val="10"/>
        <color rgb="FF1155CC"/>
        <rFont val="Calibri"/>
      </rPr>
      <t>[SJBP]__Brand 50%</t>
    </r>
    <r>
      <rPr>
        <sz val="10"/>
        <rFont val="Calibri"/>
      </rPr>
      <t xml:space="preserve"> 260106_All OTH Brand 2026_41 cities</t>
    </r>
  </si>
  <si>
    <r>
      <rPr>
        <u/>
        <sz val="10"/>
        <color rgb="FF1155CC"/>
        <rFont val="Calibri"/>
      </rPr>
      <t>[SJBP]__Brand 50%</t>
    </r>
    <r>
      <rPr>
        <sz val="10"/>
        <rFont val="Calibri"/>
      </rPr>
      <t xml:space="preserve"> 260106_All OTH Brand 2026_41 cities</t>
    </r>
  </si>
  <si>
    <r>
      <rPr>
        <u/>
        <sz val="10"/>
        <color rgb="FF1155CC"/>
        <rFont val="Calibri"/>
      </rPr>
      <t>[VIP]_McDonald's_Feb pack 2</t>
    </r>
    <r>
      <rPr>
        <sz val="10"/>
        <color rgb="FF000000"/>
        <rFont val="Calibri"/>
      </rPr>
      <t xml:space="preserve"> 251025_McDonald's_7 cities</t>
    </r>
  </si>
  <si>
    <r>
      <rPr>
        <u/>
        <sz val="10"/>
        <color rgb="FF1155CC"/>
        <rFont val="Calibri"/>
      </rPr>
      <t>[SJBP]__Brand 50%</t>
    </r>
    <r>
      <rPr>
        <sz val="10"/>
        <rFont val="Calibri"/>
      </rPr>
      <t xml:space="preserve"> 260106_All OTH Brand 2026_41 cities</t>
    </r>
  </si>
  <si>
    <r>
      <rPr>
        <sz val="10"/>
        <rFont val="Calibri"/>
      </rPr>
      <t xml:space="preserve">13h-16h </t>
    </r>
    <r>
      <rPr>
        <u/>
        <sz val="10"/>
        <color rgb="FF1155CC"/>
        <rFont val="Calibri"/>
      </rPr>
      <t>[[VIP]_Phúc Long Coffee &amp; Tea_Combo 99k_3.3</t>
    </r>
    <r>
      <rPr>
        <sz val="10"/>
        <rFont val="Calibri"/>
      </rPr>
      <t xml:space="preserve"> 260106_Phúc Long Coffee &amp; Tea_20 cities</t>
    </r>
  </si>
  <si>
    <r>
      <rPr>
        <sz val="10"/>
        <rFont val="Calibri"/>
      </rPr>
      <t xml:space="preserve">13h-16h </t>
    </r>
    <r>
      <rPr>
        <u/>
        <sz val="10"/>
        <color rgb="FF1155CC"/>
        <rFont val="Calibri"/>
      </rPr>
      <t>[SuperVIP]_Phúc Long Coffee &amp; Tea_Combo 88k_8.3</t>
    </r>
    <r>
      <rPr>
        <sz val="10"/>
        <rFont val="Calibri"/>
      </rPr>
      <t xml:space="preserve"> 260106_Phúc Long Coffee &amp; Tea_20 citie</t>
    </r>
  </si>
  <si>
    <r>
      <rPr>
        <b/>
        <sz val="10"/>
        <color rgb="FFFF0000"/>
        <rFont val="Calibri"/>
      </rPr>
      <t>2st</t>
    </r>
    <r>
      <rPr>
        <b/>
        <sz val="10"/>
        <color theme="1"/>
        <rFont val="Calibri"/>
      </rPr>
      <t xml:space="preserve"> </t>
    </r>
    <r>
      <rPr>
        <sz val="10"/>
        <color theme="1"/>
        <rFont val="Calibri"/>
      </rPr>
      <t>Scroll 16-24h</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</si>
  <si>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</si>
  <si>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</si>
  <si>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[SuperVIP]_Gà Rán Popeyes_02-05/01
</t>
    </r>
    <r>
      <rPr>
        <sz val="10"/>
        <rFont val="Calibri"/>
      </rPr>
      <t>241231_Gà Rán Popeyes_9 cities</t>
    </r>
  </si>
  <si>
    <r>
      <rPr>
        <u/>
        <sz val="10"/>
        <color rgb="FF1155CC"/>
        <rFont val="Calibri"/>
      </rPr>
      <t xml:space="preserve">[SuperVIP]_Gà Rán Popeyes_02-05/01
</t>
    </r>
    <r>
      <rPr>
        <sz val="10"/>
        <rFont val="Calibri"/>
      </rPr>
      <t>241231_Gà Rán Popeyes_9 cities</t>
    </r>
  </si>
  <si>
    <r>
      <rPr>
        <u/>
        <sz val="10"/>
        <color rgb="FF1155CC"/>
        <rFont val="Calibri"/>
      </rPr>
      <t>[SJBP]__Brand 50%</t>
    </r>
    <r>
      <rPr>
        <sz val="10"/>
        <rFont val="Calibri"/>
      </rPr>
      <t xml:space="preserve"> 241231_All OTH 2025_36 cities</t>
    </r>
  </si>
  <si>
    <r>
      <rPr>
        <u/>
        <sz val="10"/>
        <color rgb="FF1155CC"/>
        <rFont val="Calibri"/>
      </rPr>
      <t>[JBP]_KATINAT Coffee &amp; Tea House_4 món BAU</t>
    </r>
    <r>
      <rPr>
        <sz val="10"/>
        <color rgb="FF000000"/>
        <rFont val="Calibri"/>
      </rPr>
      <t xml:space="preserve"> 241118_Katinat Saigon Kafe_9 cities</t>
    </r>
  </si>
  <si>
    <r>
      <rPr>
        <u/>
        <sz val="10"/>
        <color rgb="FF1155CC"/>
        <rFont val="Calibri"/>
      </rPr>
      <t>[SJBP]__Brand 50%</t>
    </r>
    <r>
      <rPr>
        <sz val="10"/>
        <rFont val="Calibri"/>
      </rPr>
      <t xml:space="preserve"> 241231_All OTH 2025_36 cities</t>
    </r>
  </si>
  <si>
    <r>
      <rPr>
        <u/>
        <sz val="10"/>
        <color rgb="FF1155CC"/>
        <rFont val="Calibri"/>
      </rPr>
      <t>[SuperVIP]_The Coffee House_6-8.1</t>
    </r>
    <r>
      <rPr>
        <sz val="10"/>
        <color rgb="FF000000"/>
        <rFont val="Calibri"/>
      </rPr>
      <t xml:space="preserve"> 241231_The Coffee House_7 cities</t>
    </r>
  </si>
  <si>
    <r>
      <rPr>
        <u/>
        <sz val="10"/>
        <color rgb="FF1155CC"/>
        <rFont val="Calibri"/>
      </rPr>
      <t>[SuperVIP]_Highlands Coffee_6-10.1</t>
    </r>
    <r>
      <rPr>
        <sz val="10"/>
        <color rgb="FF000000"/>
        <rFont val="Calibri"/>
      </rPr>
      <t xml:space="preserve"> 241231_Highlands Coffee_36 cities</t>
    </r>
  </si>
  <si>
    <r>
      <rPr>
        <strike/>
        <u/>
        <sz val="10"/>
        <color rgb="FF1155CC"/>
        <rFont val="Calibri"/>
      </rPr>
      <t>[VIP]_KOI Thé Cafe_Jan</t>
    </r>
    <r>
      <rPr>
        <strike/>
        <sz val="10"/>
        <rFont val="Calibri"/>
      </rPr>
      <t xml:space="preserve"> 240916_KOI Thé Cafe_5 cities</t>
    </r>
    <r>
      <rPr>
        <sz val="10"/>
        <rFont val="Calibri"/>
      </rPr>
      <t xml:space="preserve">
</t>
    </r>
    <r>
      <rPr>
        <u/>
        <sz val="10"/>
        <color rgb="FF1155CC"/>
        <rFont val="Calibri"/>
      </rPr>
      <t>[SuperVIP]_Trà Sữa May Cha_Jan_HCM</t>
    </r>
    <r>
      <rPr>
        <sz val="10"/>
        <rFont val="Calibri"/>
      </rPr>
      <t xml:space="preserve"> 250102_Trà Sữa May Cha_7 cities</t>
    </r>
  </si>
  <si>
    <r>
      <rPr>
        <strike/>
        <u/>
        <sz val="10"/>
        <color rgb="FF1155CC"/>
        <rFont val="Calibri"/>
      </rPr>
      <t xml:space="preserve">[VIP]_Cơm Thố Anh Nguyễn_08-12/01
</t>
    </r>
    <r>
      <rPr>
        <strike/>
        <sz val="10"/>
        <rFont val="Calibri"/>
      </rPr>
      <t>20240506_Cơm Thố Anh Nguyễn_10 cities</t>
    </r>
    <r>
      <rPr>
        <sz val="10"/>
        <rFont val="Calibri"/>
      </rPr>
      <t xml:space="preserve">
</t>
    </r>
    <r>
      <rPr>
        <u/>
        <sz val="10"/>
        <color rgb="FF1155CC"/>
        <rFont val="Calibri"/>
      </rPr>
      <t>[SuperVIP]_Trà Sữa May Cha_Jan_HCM</t>
    </r>
    <r>
      <rPr>
        <sz val="10"/>
        <rFont val="Calibri"/>
      </rPr>
      <t xml:space="preserve"> 250102_Trà Sữa May Cha_7 cities</t>
    </r>
  </si>
  <si>
    <r>
      <rPr>
        <u/>
        <sz val="10"/>
        <color rgb="FF1155CC"/>
        <rFont val="Calibri"/>
      </rPr>
      <t xml:space="preserve">[SuperVIP]_Gà Rán KFC_10-12/01
</t>
    </r>
    <r>
      <rPr>
        <sz val="10"/>
        <color rgb="FF000000"/>
        <rFont val="Calibri"/>
      </rPr>
      <t>241231_Gà Rán KFC_25 cities</t>
    </r>
  </si>
  <si>
    <r>
      <rPr>
        <u/>
        <sz val="10"/>
        <color rgb="FF1155CC"/>
        <rFont val="Calibri"/>
      </rPr>
      <t>[JBP]_KATINAT Coffee &amp; Tea House_4 món BAU</t>
    </r>
    <r>
      <rPr>
        <sz val="10"/>
        <color rgb="FF000000"/>
        <rFont val="Calibri"/>
      </rPr>
      <t xml:space="preserve"> 250102_Katinat Saigon Kafe_10 cities</t>
    </r>
  </si>
  <si>
    <r>
      <rPr>
        <u/>
        <sz val="10"/>
        <color rgb="FF1155CC"/>
        <rFont val="Calibri"/>
      </rPr>
      <t>[SJBP]_Trà Sữa May Cha_giảm 50%_wed</t>
    </r>
    <r>
      <rPr>
        <sz val="10"/>
        <rFont val="Calibri"/>
      </rPr>
      <t xml:space="preserve"> 250102_Trà Sữa May Cha_7 cities</t>
    </r>
  </si>
  <si>
    <r>
      <rPr>
        <u/>
        <sz val="10"/>
        <color rgb="FF1155CC"/>
        <rFont val="Calibri"/>
      </rPr>
      <t>[SJBP]_Trà Sữa May Cha_15.01</t>
    </r>
    <r>
      <rPr>
        <sz val="10"/>
        <color rgb="FF000000"/>
        <rFont val="Calibri"/>
      </rPr>
      <t xml:space="preserve"> 250102_Trà Sữa May Cha_7 cities</t>
    </r>
  </si>
  <si>
    <r>
      <rPr>
        <u/>
        <sz val="10"/>
        <color rgb="FF1155CC"/>
        <rFont val="Calibri"/>
      </rPr>
      <t>[SJBP]_Domino's Pizza_1T1</t>
    </r>
    <r>
      <rPr>
        <sz val="10"/>
        <color rgb="FF000000"/>
        <rFont val="Calibri"/>
      </rPr>
      <t xml:space="preserve"> 241231_Domino pizza_9 cities</t>
    </r>
  </si>
  <si>
    <r>
      <rPr>
        <u/>
        <sz val="10"/>
        <color rgb="FF1155CC"/>
        <rFont val="Calibri"/>
      </rPr>
      <t xml:space="preserve">[SJBP]_Gà Rán Popeyes_BOGO
</t>
    </r>
    <r>
      <rPr>
        <sz val="10"/>
        <color rgb="FF000000"/>
        <rFont val="Calibri"/>
      </rPr>
      <t>241231_Gà Rán Popeyes_9 cities</t>
    </r>
  </si>
  <si>
    <r>
      <rPr>
        <u/>
        <sz val="10"/>
        <color rgb="FF1155CC"/>
        <rFont val="Calibri"/>
      </rPr>
      <t xml:space="preserve">[SJBP]_Gà Rán Popeyes_BOGO
</t>
    </r>
    <r>
      <rPr>
        <sz val="10"/>
        <color rgb="FF000000"/>
        <rFont val="Calibri"/>
      </rPr>
      <t>241231_Gà Rán Popeyes_9 cities</t>
    </r>
  </si>
  <si>
    <r>
      <rPr>
        <u/>
        <sz val="10"/>
        <color rgb="FF1155CC"/>
        <rFont val="Calibri"/>
      </rPr>
      <t>[SJBP]_Domino's Pizza_1T1</t>
    </r>
    <r>
      <rPr>
        <sz val="10"/>
        <color rgb="FF000000"/>
        <rFont val="Calibri"/>
      </rPr>
      <t xml:space="preserve"> 241231_Domino pizza_9 cities</t>
    </r>
  </si>
  <si>
    <r>
      <rPr>
        <u/>
        <sz val="10"/>
        <color rgb="FF1155CC"/>
        <rFont val="Calibri"/>
      </rPr>
      <t>[SJBP]_Trà Sữa May Cha_BAU</t>
    </r>
    <r>
      <rPr>
        <sz val="10"/>
        <rFont val="Calibri"/>
      </rPr>
      <t xml:space="preserve"> 250102_Trà Sữa May Cha_7 cities</t>
    </r>
  </si>
  <si>
    <r>
      <rPr>
        <u/>
        <sz val="10"/>
        <color rgb="FF1155CC"/>
        <rFont val="Calibri"/>
      </rPr>
      <t>[SJBP]_Trà Sữa May Cha_giảm 50%_wed</t>
    </r>
    <r>
      <rPr>
        <sz val="10"/>
        <color rgb="FF000000"/>
        <rFont val="Calibri"/>
      </rPr>
      <t xml:space="preserve"> 250102_Trà Sữa May Cha_7 cities</t>
    </r>
  </si>
  <si>
    <r>
      <rPr>
        <u/>
        <sz val="10"/>
        <color rgb="FF1155CC"/>
        <rFont val="Calibri"/>
      </rPr>
      <t>[VIP]_Gong Cha_20-22Jan</t>
    </r>
    <r>
      <rPr>
        <sz val="10"/>
        <color rgb="FF000000"/>
        <rFont val="Calibri"/>
      </rPr>
      <t xml:space="preserve"> 20240506_Gong Cha_3 cities</t>
    </r>
  </si>
  <si>
    <r>
      <rPr>
        <u/>
        <sz val="10"/>
        <color rgb="FF1155CC"/>
        <rFont val="Calibri"/>
      </rPr>
      <t>[SJBP]_Pizza Hut_1T1</t>
    </r>
    <r>
      <rPr>
        <sz val="10"/>
        <color rgb="FF000000"/>
        <rFont val="Calibri"/>
      </rPr>
      <t xml:space="preserve"> 241231_Pizza Hut_20 cities</t>
    </r>
  </si>
  <si>
    <r>
      <rPr>
        <u/>
        <sz val="10"/>
        <color rgb="FF1155CC"/>
        <rFont val="Calibri"/>
      </rPr>
      <t>[SJBP]_Pizza Hut_1T1</t>
    </r>
    <r>
      <rPr>
        <sz val="10"/>
        <color rgb="FF000000"/>
        <rFont val="Calibri"/>
      </rPr>
      <t xml:space="preserve"> 241231_Pizza Hut_20 cities</t>
    </r>
  </si>
  <si>
    <r>
      <rPr>
        <u/>
        <sz val="10"/>
        <color rgb="FF1155CC"/>
        <rFont val="Calibri"/>
      </rPr>
      <t>[SJBP]__Brand 50%</t>
    </r>
    <r>
      <rPr>
        <sz val="10"/>
        <rFont val="Calibri"/>
      </rPr>
      <t xml:space="preserve"> 241231_All OTH 2025_36 cities</t>
    </r>
  </si>
  <si>
    <r>
      <rPr>
        <u/>
        <sz val="10"/>
        <color rgb="FF1155CC"/>
        <rFont val="Calibri"/>
      </rPr>
      <t>[SJBP]_Domino's Pizza_1T1</t>
    </r>
    <r>
      <rPr>
        <sz val="10"/>
        <rFont val="Calibri"/>
      </rPr>
      <t xml:space="preserve"> 250116_Domino pizza_11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</si>
  <si>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</si>
  <si>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</si>
  <si>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[SuperVIP]_Lotteria_06 - 09/02</t>
    </r>
    <r>
      <rPr>
        <sz val="10"/>
        <color rgb="FF000000"/>
        <rFont val="Calibri"/>
      </rPr>
      <t xml:space="preserve"> 241231_Lotteria DI_27 cities</t>
    </r>
  </si>
  <si>
    <r>
      <rPr>
        <u/>
        <sz val="10"/>
        <color rgb="FF1155CC"/>
        <rFont val="Calibri"/>
      </rPr>
      <t xml:space="preserve">[VIP]_Pizza Hut_07-09/02
</t>
    </r>
    <r>
      <rPr>
        <sz val="10"/>
        <color rgb="FF000000"/>
        <rFont val="Calibri"/>
      </rPr>
      <t>241231_Pizza Hut_20 cities</t>
    </r>
  </si>
  <si>
    <r>
      <rPr>
        <u/>
        <sz val="10"/>
        <color rgb="FF1155CC"/>
        <rFont val="Calibri"/>
      </rPr>
      <t>[SuperVIP]_Lotteria_06 - 09/02</t>
    </r>
    <r>
      <rPr>
        <sz val="10"/>
        <rFont val="Calibri"/>
      </rPr>
      <t xml:space="preserve"> 241231_Lotteria DI_27 cities</t>
    </r>
  </si>
  <si>
    <r>
      <rPr>
        <u/>
        <sz val="10"/>
        <color rgb="FF1155CC"/>
        <rFont val="Calibri"/>
      </rPr>
      <t xml:space="preserve">[VIP]_Pizza Hut_07-09/02
</t>
    </r>
    <r>
      <rPr>
        <sz val="10"/>
        <color rgb="FF000000"/>
        <rFont val="Calibri"/>
      </rPr>
      <t>241231_Pizza Hut_20 cities</t>
    </r>
  </si>
  <si>
    <r>
      <rPr>
        <u/>
        <sz val="10"/>
        <color rgb="FF1155CC"/>
        <rFont val="Calibri"/>
      </rPr>
      <t>[VIP]_Gà Rán Texas Chicken_10-13/02</t>
    </r>
    <r>
      <rPr>
        <sz val="10"/>
        <rFont val="Calibri"/>
      </rPr>
      <t xml:space="preserve"> 250102_Gà Rán Texas Chicken_6 cities</t>
    </r>
  </si>
  <si>
    <r>
      <rPr>
        <u/>
        <sz val="10"/>
        <color rgb="FF1155CC"/>
        <rFont val="Calibri"/>
      </rPr>
      <t>[VIP]_Gong Cha_Feb</t>
    </r>
    <r>
      <rPr>
        <sz val="10"/>
        <color rgb="FF000000"/>
        <rFont val="Calibri"/>
      </rPr>
      <t xml:space="preserve"> 20240506_Gong Cha_3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</si>
  <si>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</si>
  <si>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</si>
  <si>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[VIP]_Trà Sữa May Cha_14-16.2</t>
    </r>
    <r>
      <rPr>
        <sz val="10"/>
        <color rgb="FF000000"/>
        <rFont val="Calibri"/>
      </rPr>
      <t xml:space="preserve">  250102_Trà Sữa May Cha_7 cities</t>
    </r>
  </si>
  <si>
    <r>
      <rPr>
        <u/>
        <sz val="10"/>
        <color rgb="FF1155CC"/>
        <rFont val="Calibri"/>
      </rPr>
      <t>[VIP]_Trà Sữa May Cha_14-16.2</t>
    </r>
    <r>
      <rPr>
        <sz val="10"/>
        <color rgb="FF000000"/>
        <rFont val="Calibri"/>
      </rPr>
      <t xml:space="preserve">  250102_Trà Sữa May Cha_7 cities</t>
    </r>
  </si>
  <si>
    <r>
      <rPr>
        <u/>
        <sz val="10"/>
        <color rgb="FF1155CC"/>
        <rFont val="Calibri"/>
      </rPr>
      <t xml:space="preserve">[SuperVIP]_Gà Rán Popeyes_13-16/02
</t>
    </r>
    <r>
      <rPr>
        <sz val="10"/>
        <color rgb="FF000000"/>
        <rFont val="Calibri"/>
      </rPr>
      <t>241231_Gà Rán Popeyes_9 cities</t>
    </r>
  </si>
  <si>
    <r>
      <rPr>
        <u/>
        <sz val="10"/>
        <color rgb="FF1155CC"/>
        <rFont val="Calibri"/>
      </rPr>
      <t xml:space="preserve">[VIP]_Lotteria_17-20/02
</t>
    </r>
    <r>
      <rPr>
        <sz val="10"/>
        <color rgb="FF000000"/>
        <rFont val="Calibri"/>
      </rPr>
      <t xml:space="preserve"> 241231_Lotteria DI_27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</si>
  <si>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</si>
  <si>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</si>
  <si>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</si>
  <si>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[SuperVIP]_Gà Rán KFC_21-23/02
</t>
    </r>
    <r>
      <rPr>
        <sz val="10"/>
        <color rgb="FF000000"/>
        <rFont val="Calibri"/>
      </rPr>
      <t>241231_Gà Rán KFC_25 cities</t>
    </r>
  </si>
  <si>
    <r>
      <rPr>
        <u/>
        <sz val="10"/>
        <color rgb="FF1155CC"/>
        <rFont val="Calibri"/>
      </rPr>
      <t xml:space="preserve">[SuperVIP]_Gà Rán KFC_21-23/02
</t>
    </r>
    <r>
      <rPr>
        <sz val="10"/>
        <color rgb="FF000000"/>
        <rFont val="Calibri"/>
      </rPr>
      <t>241231_Gà Rán KFC_25 cities</t>
    </r>
  </si>
  <si>
    <r>
      <rPr>
        <u/>
        <sz val="10"/>
        <color rgb="FF1155CC"/>
        <rFont val="Calibri"/>
      </rPr>
      <t xml:space="preserve">[SuperVIP]_Pizza Hut_21-23/02
</t>
    </r>
    <r>
      <rPr>
        <sz val="10"/>
        <color rgb="FF000000"/>
        <rFont val="Calibri"/>
      </rPr>
      <t>241231_Pizza Hut_20 cities</t>
    </r>
  </si>
  <si>
    <r>
      <rPr>
        <u/>
        <sz val="10"/>
        <color rgb="FF1155CC"/>
        <rFont val="Calibri"/>
      </rPr>
      <t>[VIP]_Gong Cha_Feb</t>
    </r>
    <r>
      <rPr>
        <sz val="10"/>
        <rFont val="Calibri"/>
      </rPr>
      <t xml:space="preserve"> 20240506_Gong Cha_3 cities</t>
    </r>
  </si>
  <si>
    <r>
      <rPr>
        <u/>
        <sz val="10"/>
        <color rgb="FF1155CC"/>
        <rFont val="Calibri"/>
      </rPr>
      <t>[JBP]_Phúc Long Coffee &amp; Tea_Mua 3 tặng 2</t>
    </r>
    <r>
      <rPr>
        <sz val="10"/>
        <rFont val="Calibri"/>
      </rPr>
      <t xml:space="preserve">  20240516_Phúc Long Coffee &amp; Tea_17 cities</t>
    </r>
  </si>
  <si>
    <r>
      <rPr>
        <u/>
        <sz val="10"/>
        <color rgb="FF1155CC"/>
        <rFont val="Calibri"/>
      </rPr>
      <t>[JBP]_Phúc Long Coffee &amp; Tea_Mua 3 tặng 2</t>
    </r>
    <r>
      <rPr>
        <sz val="10"/>
        <color rgb="FF000000"/>
        <rFont val="Calibri"/>
      </rPr>
      <t xml:space="preserve">  20240516_Phúc Long Coffee &amp; Tea_17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</si>
  <si>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</si>
  <si>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</si>
  <si>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</si>
  <si>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</si>
  <si>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[SJBP]_Gà Rán Popeyes_BAU
</t>
    </r>
    <r>
      <rPr>
        <sz val="10"/>
        <color rgb="FF000000"/>
        <rFont val="Calibri"/>
      </rPr>
      <t>241231_Gà Rán Popeyes_9 cities</t>
    </r>
  </si>
  <si>
    <r>
      <rPr>
        <u/>
        <sz val="10"/>
        <color rgb="FF1155CC"/>
        <rFont val="Calibri"/>
      </rPr>
      <t xml:space="preserve">[SJBP]_Gà Rán Popeyes_BAU
</t>
    </r>
    <r>
      <rPr>
        <sz val="10"/>
        <color rgb="FF000000"/>
        <rFont val="Calibri"/>
      </rPr>
      <t>241231_Gà Rán Popeyes_9 cities</t>
    </r>
  </si>
  <si>
    <r>
      <rPr>
        <u/>
        <sz val="10"/>
        <color rgb="FF1155CC"/>
        <rFont val="Calibri"/>
      </rPr>
      <t>[VIP]_The Coffee House_5-7.3</t>
    </r>
    <r>
      <rPr>
        <sz val="10"/>
        <color rgb="FF000000"/>
        <rFont val="Calibri"/>
      </rPr>
      <t xml:space="preserve"> 241231_The Coffee House_7 cities</t>
    </r>
  </si>
  <si>
    <r>
      <rPr>
        <u/>
        <sz val="10"/>
        <color rgb="FF1155CC"/>
        <rFont val="Calibri"/>
      </rPr>
      <t xml:space="preserve">[SJBP]_Gà Rán KFC_100k
</t>
    </r>
    <r>
      <rPr>
        <sz val="10"/>
        <color rgb="FF000000"/>
        <rFont val="Calibri"/>
      </rPr>
      <t>241231_Gà Rán KFC_25 cities</t>
    </r>
  </si>
  <si>
    <r>
      <rPr>
        <u/>
        <sz val="10"/>
        <color rgb="FF1155CC"/>
        <rFont val="Calibri"/>
      </rPr>
      <t>[JBP]_Jollibee_8/3/2025</t>
    </r>
    <r>
      <rPr>
        <sz val="10"/>
        <rFont val="Calibri"/>
      </rPr>
      <t xml:space="preserve"> 20250306_Jollibee_33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</si>
  <si>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</si>
  <si>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</si>
  <si>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[SuperVIP]_Starbucks Coffee_11-13.3</t>
    </r>
    <r>
      <rPr>
        <sz val="10"/>
        <color rgb="FF000000"/>
        <rFont val="Calibri"/>
      </rPr>
      <t xml:space="preserve"> 250102_Starbucks Coffee_10 cities</t>
    </r>
  </si>
  <si>
    <r>
      <rPr>
        <u/>
        <sz val="10"/>
        <color rgb="FF1155CC"/>
        <rFont val="Calibri"/>
      </rPr>
      <t>[SJBP]_Domino's Pizza_BAU</t>
    </r>
    <r>
      <rPr>
        <sz val="10"/>
        <rFont val="Calibri"/>
      </rPr>
      <t xml:space="preserve">  250116_Domino pizza_11 cities</t>
    </r>
  </si>
  <si>
    <r>
      <rPr>
        <u/>
        <sz val="10"/>
        <color rgb="FF1155CC"/>
        <rFont val="Calibri"/>
      </rPr>
      <t>[SJBP]_Domino's Pizza_BAU</t>
    </r>
    <r>
      <rPr>
        <sz val="10"/>
        <rFont val="Calibri"/>
      </rPr>
      <t xml:space="preserve">  250116_Domino pizza_11 cities</t>
    </r>
  </si>
  <si>
    <r>
      <rPr>
        <u/>
        <sz val="10"/>
        <color rgb="FF1155CC"/>
        <rFont val="Calibri"/>
      </rPr>
      <t>[SJBP]_Trà Sữa May Cha_ps-50%_Mar</t>
    </r>
    <r>
      <rPr>
        <sz val="10"/>
        <color rgb="FF000000"/>
        <rFont val="Calibri"/>
      </rPr>
      <t>250102_Trà Sữa May Cha_7 cities</t>
    </r>
  </si>
  <si>
    <r>
      <rPr>
        <u/>
        <sz val="10"/>
        <color rgb="FF1155CC"/>
        <rFont val="Calibri"/>
      </rPr>
      <t>[SJBP]_Trà Sữa May Cha_ps-50%_Mar</t>
    </r>
    <r>
      <rPr>
        <sz val="10"/>
        <color rgb="FF000000"/>
        <rFont val="Calibri"/>
      </rPr>
      <t>250102_Trà Sữa May Cha_7 cities</t>
    </r>
  </si>
  <si>
    <r>
      <rPr>
        <u/>
        <sz val="10"/>
        <color rgb="FF1155CC"/>
        <rFont val="Calibri"/>
      </rPr>
      <t>[VIP]_Domino's Pizza_14-16/03</t>
    </r>
    <r>
      <rPr>
        <sz val="10"/>
        <color rgb="FF000000"/>
        <rFont val="Calibri"/>
      </rPr>
      <t xml:space="preserve">  250116_Domino pizza_11 cities</t>
    </r>
  </si>
  <si>
    <r>
      <rPr>
        <u/>
        <sz val="10"/>
        <color rgb="FF1155CC"/>
        <rFont val="Calibri"/>
      </rPr>
      <t xml:space="preserve">[VIP]_Gà Rán KFC_17-19/03
</t>
    </r>
    <r>
      <rPr>
        <sz val="10"/>
        <color rgb="FF000000"/>
        <rFont val="Calibri"/>
      </rPr>
      <t>241231_Gà Rán KFC_25 cities</t>
    </r>
  </si>
  <si>
    <r>
      <rPr>
        <u/>
        <sz val="10"/>
        <color rgb="FF1155CC"/>
        <rFont val="Calibri"/>
      </rPr>
      <t xml:space="preserve">[SJBP]_Cơm Thố Anh Nguyễn_BAU
</t>
    </r>
    <r>
      <rPr>
        <sz val="10"/>
        <color rgb="FF000000"/>
        <rFont val="Calibri"/>
      </rPr>
      <t>241231_Cơm Thố Anh Nguyễn_10 cities</t>
    </r>
  </si>
  <si>
    <r>
      <rPr>
        <u/>
        <sz val="10"/>
        <color rgb="FF1155CC"/>
        <rFont val="Calibri"/>
      </rPr>
      <t>[SJBP]_Trà Sữa May Cha_ps-50%_Mar</t>
    </r>
    <r>
      <rPr>
        <sz val="10"/>
        <color rgb="FF000000"/>
        <rFont val="Calibri"/>
      </rPr>
      <t>250102_Trà Sữa May Cha_7 cities</t>
    </r>
  </si>
  <si>
    <r>
      <rPr>
        <u/>
        <sz val="10"/>
        <color rgb="FF1155CC"/>
        <rFont val="Calibri"/>
      </rPr>
      <t xml:space="preserve">[SJBP]_Cơm Thố Anh Nguyễn_BAU
</t>
    </r>
    <r>
      <rPr>
        <sz val="10"/>
        <color rgb="FF000000"/>
        <rFont val="Calibri"/>
      </rPr>
      <t>241231_Cơm Thố Anh Nguyễn_10 cities</t>
    </r>
  </si>
  <si>
    <r>
      <rPr>
        <u/>
        <sz val="10"/>
        <color rgb="FF1155CC"/>
        <rFont val="Calibri"/>
      </rPr>
      <t xml:space="preserve">[SuperVIP]_Gà Rán KFC_21-23/03
</t>
    </r>
    <r>
      <rPr>
        <sz val="10"/>
        <rFont val="Calibri"/>
      </rPr>
      <t>241231_Gà Rán KFC_25 cities</t>
    </r>
  </si>
  <si>
    <r>
      <rPr>
        <u/>
        <sz val="10"/>
        <color rgb="FF1155CC"/>
        <rFont val="Calibri"/>
      </rPr>
      <t xml:space="preserve">[SuperVIP]_Gà Rán KFC_21-23/03
</t>
    </r>
    <r>
      <rPr>
        <sz val="10"/>
        <rFont val="Calibri"/>
      </rPr>
      <t>241231_Gà Rán KFC_25 cities</t>
    </r>
  </si>
  <si>
    <r>
      <rPr>
        <u/>
        <sz val="10"/>
        <color rgb="FF1155CC"/>
        <rFont val="Calibri"/>
      </rPr>
      <t xml:space="preserve">[VIP]_Pizza Hut_21-23/03
</t>
    </r>
    <r>
      <rPr>
        <sz val="10"/>
        <color rgb="FF000000"/>
        <rFont val="Calibri"/>
      </rPr>
      <t>241231_Pizza Hut_20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</si>
  <si>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</si>
  <si>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</si>
  <si>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[SJBP]_Gà Rán Popeyes_BAU
</t>
    </r>
    <r>
      <rPr>
        <sz val="10"/>
        <color rgb="FF000000"/>
        <rFont val="Calibri"/>
      </rPr>
      <t>241231_Gà Rán Popeyes_9 cities</t>
    </r>
  </si>
  <si>
    <r>
      <rPr>
        <u/>
        <sz val="10"/>
        <color rgb="FF1155CC"/>
        <rFont val="Calibri"/>
      </rPr>
      <t>[SJBP]__Brand 50%</t>
    </r>
    <r>
      <rPr>
        <sz val="10"/>
        <rFont val="Calibri"/>
      </rPr>
      <t xml:space="preserve"> 241231_All OTH 2025_36 cities</t>
    </r>
  </si>
  <si>
    <r>
      <rPr>
        <u/>
        <sz val="10"/>
        <color rgb="FF1155CC"/>
        <rFont val="Calibri"/>
      </rPr>
      <t>[VIP]_Trà Sữa May Cha_28-30.3</t>
    </r>
    <r>
      <rPr>
        <sz val="10"/>
        <rFont val="Calibri"/>
      </rPr>
      <t xml:space="preserve"> 250102_Trà Sữa May Cha_7 cities</t>
    </r>
  </si>
  <si>
    <r>
      <rPr>
        <u/>
        <sz val="10"/>
        <color rgb="FF1155CC"/>
        <rFont val="Calibri"/>
      </rPr>
      <t xml:space="preserve">[SJBP]_Gà Rán Popeyes_BOGO
</t>
    </r>
    <r>
      <rPr>
        <sz val="10"/>
        <color rgb="FF000000"/>
        <rFont val="Calibri"/>
      </rPr>
      <t>241231_Gà Rán Popeyes_9 cities</t>
    </r>
  </si>
  <si>
    <r>
      <rPr>
        <u/>
        <sz val="10"/>
        <color rgb="FF1155CC"/>
        <rFont val="Calibri"/>
      </rPr>
      <t xml:space="preserve">[SJBP]_Gà Rán Popeyes_BOGO
</t>
    </r>
    <r>
      <rPr>
        <sz val="10"/>
        <color rgb="FF000000"/>
        <rFont val="Calibri"/>
      </rPr>
      <t>241231_Gà Rán Popeyes_9 cities</t>
    </r>
  </si>
  <si>
    <r>
      <rPr>
        <u/>
        <sz val="10"/>
        <color rgb="FF1155CC"/>
        <rFont val="Calibri"/>
      </rPr>
      <t>[SJBP]_Domino's Pizza_BOGO</t>
    </r>
    <r>
      <rPr>
        <sz val="10"/>
        <rFont val="Calibri"/>
      </rPr>
      <t xml:space="preserve">  250116_Domino pizza_11 cities</t>
    </r>
  </si>
  <si>
    <r>
      <rPr>
        <u/>
        <sz val="10"/>
        <color rgb="FF1155CC"/>
        <rFont val="Calibri"/>
      </rPr>
      <t xml:space="preserve">[SJBP]_Cơm Thố Anh Nguyễn_BAU
</t>
    </r>
    <r>
      <rPr>
        <sz val="10"/>
        <color rgb="FF000000"/>
        <rFont val="Calibri"/>
      </rPr>
      <t>241231_Cơm Thố Anh Nguyễn_10 cities</t>
    </r>
  </si>
  <si>
    <r>
      <rPr>
        <u/>
        <sz val="10"/>
        <color rgb="FF1155CC"/>
        <rFont val="Calibri"/>
      </rPr>
      <t xml:space="preserve">[SJBP]_Cơm Thố Anh Nguyễn_BAU
</t>
    </r>
    <r>
      <rPr>
        <sz val="10"/>
        <rFont val="Calibri"/>
      </rPr>
      <t>250803_Cơm Thố Anh Nguyễn_12 cities</t>
    </r>
  </si>
  <si>
    <r>
      <rPr>
        <u/>
        <sz val="10"/>
        <color rgb="FF1155CC"/>
        <rFont val="Calibri"/>
      </rPr>
      <t>[SJBP]__Brand 50%</t>
    </r>
    <r>
      <rPr>
        <sz val="10"/>
        <rFont val="Calibri"/>
      </rPr>
      <t xml:space="preserve"> 241231_All OTH 2025_36 cities</t>
    </r>
  </si>
  <si>
    <r>
      <rPr>
        <sz val="10"/>
        <rFont val="Calibri"/>
      </rPr>
      <t xml:space="preserve">241231_All OTH 2025_36 cities
</t>
    </r>
    <r>
      <rPr>
        <u/>
        <sz val="10"/>
        <color rgb="FF1155CC"/>
        <rFont val="Calibri"/>
      </rPr>
      <t>16h-19h Top brand</t>
    </r>
    <r>
      <rPr>
        <sz val="10"/>
        <rFont val="Calibri"/>
      </rPr>
      <t xml:space="preserve">
</t>
    </r>
    <r>
      <rPr>
        <u/>
        <sz val="10"/>
        <color rgb="FF1155CC"/>
        <rFont val="Calibri"/>
      </rPr>
      <t>19h-21h Top brand</t>
    </r>
    <r>
      <rPr>
        <sz val="10"/>
        <rFont val="Calibri"/>
      </rPr>
      <t xml:space="preserve">
</t>
    </r>
    <r>
      <rPr>
        <u/>
        <sz val="10"/>
        <color rgb="FF1155CC"/>
        <rFont val="Calibri"/>
      </rPr>
      <t>21h-24h Top brand</t>
    </r>
  </si>
  <si>
    <r>
      <rPr>
        <sz val="10"/>
        <rFont val="Calibri"/>
      </rPr>
      <t xml:space="preserve"> </t>
    </r>
    <r>
      <rPr>
        <u/>
        <sz val="10"/>
        <color rgb="FF1155CC"/>
        <rFont val="Calibri"/>
      </rPr>
      <t xml:space="preserve">[SJBP]_Domino's Pizza_1K
</t>
    </r>
    <r>
      <rPr>
        <sz val="10"/>
        <rFont val="Calibri"/>
      </rPr>
      <t>250116_Domino pizza_11 cities</t>
    </r>
  </si>
  <si>
    <r>
      <rPr>
        <sz val="10"/>
        <rFont val="Calibri"/>
      </rPr>
      <t xml:space="preserve"> </t>
    </r>
    <r>
      <rPr>
        <u/>
        <sz val="10"/>
        <color rgb="FF1155CC"/>
        <rFont val="Calibri"/>
      </rPr>
      <t xml:space="preserve">[SJBP]_Domino's Pizza_1K
</t>
    </r>
    <r>
      <rPr>
        <sz val="10"/>
        <rFont val="Calibri"/>
      </rPr>
      <t>250116_Domino pizza_11 cities</t>
    </r>
  </si>
  <si>
    <r>
      <rPr>
        <u/>
        <sz val="10"/>
        <color rgb="FF1155CC"/>
        <rFont val="Calibri"/>
      </rPr>
      <t xml:space="preserve">[SJBP]_Gà Rán KFC_BAU
</t>
    </r>
    <r>
      <rPr>
        <sz val="10"/>
        <color rgb="FF000000"/>
        <rFont val="Calibri"/>
      </rPr>
      <t>241231_Gà Rán KFC_25 cities</t>
    </r>
  </si>
  <si>
    <r>
      <rPr>
        <u/>
        <sz val="10"/>
        <color rgb="FF1155CC"/>
        <rFont val="Calibri"/>
      </rPr>
      <t>[VIP]_Gong Cha_Apr</t>
    </r>
    <r>
      <rPr>
        <sz val="10"/>
        <color rgb="FF000000"/>
        <rFont val="Calibri"/>
      </rPr>
      <t xml:space="preserve"> 20240506_Gong Cha_3 cities</t>
    </r>
  </si>
  <si>
    <r>
      <rPr>
        <u/>
        <sz val="10"/>
        <color rgb="FF1155CC"/>
        <rFont val="Calibri"/>
      </rPr>
      <t xml:space="preserve">[SJBP]_McDonald's_73K
</t>
    </r>
    <r>
      <rPr>
        <sz val="10"/>
        <color rgb="FF000000"/>
        <rFont val="Calibri"/>
      </rPr>
      <t>240722_McDonald's_4 cities</t>
    </r>
  </si>
  <si>
    <r>
      <rPr>
        <u/>
        <sz val="10"/>
        <color rgb="FF1155CC"/>
        <rFont val="Calibri"/>
      </rPr>
      <t xml:space="preserve">[SuperVIP]_Gà Rán Popeyes_10-13/04
</t>
    </r>
    <r>
      <rPr>
        <sz val="10"/>
        <rFont val="Calibri"/>
      </rPr>
      <t>241231_Gà Rán Popeyes_9 cities</t>
    </r>
  </si>
  <si>
    <r>
      <rPr>
        <sz val="10"/>
        <rFont val="Calibri"/>
      </rPr>
      <t xml:space="preserve"> </t>
    </r>
    <r>
      <rPr>
        <u/>
        <sz val="10"/>
        <color rgb="FF1155CC"/>
        <rFont val="Calibri"/>
      </rPr>
      <t xml:space="preserve">[SJBP]_Domino's Pizza_1K
</t>
    </r>
    <r>
      <rPr>
        <sz val="10"/>
        <rFont val="Calibri"/>
      </rPr>
      <t>250116_Domino pizza_11 cities</t>
    </r>
  </si>
  <si>
    <r>
      <rPr>
        <u/>
        <sz val="10"/>
        <color rgb="FF1155CC"/>
        <rFont val="Calibri"/>
      </rPr>
      <t xml:space="preserve">[VIP]_Cơm Thố Anh Nguyễn_09-13/04
</t>
    </r>
    <r>
      <rPr>
        <sz val="10"/>
        <color rgb="FF000000"/>
        <rFont val="Calibri"/>
      </rPr>
      <t>241231_Cơm Thố Anh Nguyễn_10 cities</t>
    </r>
  </si>
  <si>
    <r>
      <rPr>
        <sz val="10"/>
        <rFont val="Calibri"/>
      </rPr>
      <t xml:space="preserve"> </t>
    </r>
    <r>
      <rPr>
        <u/>
        <sz val="10"/>
        <color rgb="FF1155CC"/>
        <rFont val="Calibri"/>
      </rPr>
      <t xml:space="preserve">[SJBP]_Domino's Pizza_1K
</t>
    </r>
    <r>
      <rPr>
        <sz val="10"/>
        <rFont val="Calibri"/>
      </rPr>
      <t>250116_Domino pizza_11 cities</t>
    </r>
  </si>
  <si>
    <r>
      <rPr>
        <u/>
        <sz val="10"/>
        <color rgb="FF1155CC"/>
        <rFont val="Calibri"/>
      </rPr>
      <t xml:space="preserve">[SJBP]_Gà Rán Popeyes_BAU
</t>
    </r>
    <r>
      <rPr>
        <sz val="10"/>
        <rFont val="Calibri"/>
      </rPr>
      <t>241231_Gà Rán Popeyes_9 cities</t>
    </r>
  </si>
  <si>
    <r>
      <rPr>
        <u/>
        <sz val="10"/>
        <color rgb="FF1155CC"/>
        <rFont val="Calibri"/>
      </rPr>
      <t>[SuperVIP]_Phê La_14-18Apr</t>
    </r>
    <r>
      <rPr>
        <sz val="10"/>
        <color rgb="FF000000"/>
        <rFont val="Calibri"/>
      </rPr>
      <t xml:space="preserve">  HP,VT,HA,DL,DN</t>
    </r>
  </si>
  <si>
    <r>
      <rPr>
        <u/>
        <sz val="10"/>
        <color rgb="FF1155CC"/>
        <rFont val="Calibri"/>
      </rPr>
      <t>[SuperVIP]_Highlands Coffee_14-18.4</t>
    </r>
    <r>
      <rPr>
        <sz val="10"/>
        <rFont val="Calibri"/>
      </rPr>
      <t xml:space="preserve"> 241231_Highlands Coffee_36 cities</t>
    </r>
  </si>
  <si>
    <r>
      <rPr>
        <u/>
        <sz val="10"/>
        <color rgb="FF1155CC"/>
        <rFont val="Calibri"/>
      </rPr>
      <t xml:space="preserve">[VIP]_Pizza Hut_18-20/04
</t>
    </r>
    <r>
      <rPr>
        <u/>
        <sz val="10"/>
        <color rgb="FF000000"/>
        <rFont val="Calibri"/>
      </rPr>
      <t>241231_Pizza Hut_20 cities</t>
    </r>
  </si>
  <si>
    <r>
      <rPr>
        <u/>
        <sz val="10"/>
        <color rgb="FF1155CC"/>
        <rFont val="Calibri"/>
      </rPr>
      <t xml:space="preserve">[VIP]_Gà Rán Popeyes_18-20/04
</t>
    </r>
    <r>
      <rPr>
        <sz val="10"/>
        <color rgb="FF000000"/>
        <rFont val="Calibri"/>
      </rPr>
      <t>241231_Gà Rán Popeyes_9 cities</t>
    </r>
  </si>
  <si>
    <r>
      <rPr>
        <u/>
        <sz val="10"/>
        <color rgb="FF1155CC"/>
        <rFont val="Calibri"/>
      </rPr>
      <t xml:space="preserve">[SJBP]_Gà Rán KFC_129k
</t>
    </r>
    <r>
      <rPr>
        <sz val="10"/>
        <color rgb="FF000000"/>
        <rFont val="Calibri"/>
      </rPr>
      <t>241231_Gà Rán KFC_25 cities</t>
    </r>
  </si>
  <si>
    <r>
      <rPr>
        <u/>
        <sz val="10"/>
        <color rgb="FF1155CC"/>
        <rFont val="Calibri"/>
      </rPr>
      <t>[SJBP]__Brand 50%</t>
    </r>
    <r>
      <rPr>
        <sz val="10"/>
        <rFont val="Calibri"/>
      </rPr>
      <t xml:space="preserve"> 241231_All OTH 2025_36 cities</t>
    </r>
  </si>
  <si>
    <r>
      <rPr>
        <u/>
        <sz val="10"/>
        <color rgb="FF1155CC"/>
        <rFont val="Calibri"/>
      </rPr>
      <t xml:space="preserve">[SJBP]_Gà Rán KFC_129k
</t>
    </r>
    <r>
      <rPr>
        <sz val="10"/>
        <color rgb="FF000000"/>
        <rFont val="Calibri"/>
      </rPr>
      <t>241231_Gà Rán KFC_25 cities</t>
    </r>
  </si>
  <si>
    <r>
      <rPr>
        <u/>
        <sz val="10"/>
        <color rgb="FF1155CC"/>
        <rFont val="Calibri"/>
      </rPr>
      <t xml:space="preserve">[VIP]_Gà Rán Texas Chicken_21-24/04
</t>
    </r>
    <r>
      <rPr>
        <sz val="10"/>
        <color rgb="FF000000"/>
        <rFont val="Calibri"/>
      </rPr>
      <t>250102_Gà Rán Texas Chicken_6 cities</t>
    </r>
  </si>
  <si>
    <r>
      <rPr>
        <u/>
        <sz val="10"/>
        <color rgb="FF1155CC"/>
        <rFont val="Calibri"/>
      </rPr>
      <t xml:space="preserve">[SuperVIP]_McDonald's_25-27/04
</t>
    </r>
    <r>
      <rPr>
        <sz val="10"/>
        <color rgb="FF000000"/>
        <rFont val="Calibri"/>
      </rPr>
      <t>240722_McDonald's_4 cities</t>
    </r>
  </si>
  <si>
    <r>
      <rPr>
        <u/>
        <sz val="10"/>
        <color rgb="FF1155CC"/>
        <rFont val="Calibri"/>
      </rPr>
      <t xml:space="preserve">[SJBP]_Cơm Thố Anh Nguyễn_BAU
</t>
    </r>
    <r>
      <rPr>
        <sz val="10"/>
        <color rgb="FF000000"/>
        <rFont val="Calibri"/>
      </rPr>
      <t>241231_Cơm Thố Anh Nguyễn_10 cities</t>
    </r>
  </si>
  <si>
    <r>
      <rPr>
        <u/>
        <sz val="10"/>
        <color rgb="FF1155CC"/>
        <rFont val="Calibri"/>
      </rPr>
      <t xml:space="preserve">[SJBP]_Cơm Thố Anh Nguyễn_BAU
</t>
    </r>
    <r>
      <rPr>
        <sz val="10"/>
        <color rgb="FF000000"/>
        <rFont val="Calibri"/>
      </rPr>
      <t>241231_Cơm Thố Anh Nguyễn_10 cities</t>
    </r>
  </si>
  <si>
    <r>
      <rPr>
        <u/>
        <sz val="10"/>
        <color rgb="FF1155CC"/>
        <rFont val="Calibri"/>
      </rPr>
      <t xml:space="preserve">[SuperVIP]_Pizza Hut_28-30/04
</t>
    </r>
    <r>
      <rPr>
        <sz val="10"/>
        <rFont val="Calibri"/>
      </rPr>
      <t>241231_Pizza Hut_20 cities</t>
    </r>
  </si>
  <si>
    <r>
      <rPr>
        <u/>
        <sz val="10"/>
        <color rgb="FF1155CC"/>
        <rFont val="Calibri"/>
      </rPr>
      <t xml:space="preserve">[SJBP]_McDonald's_2T2
</t>
    </r>
    <r>
      <rPr>
        <sz val="10"/>
        <rFont val="Calibri"/>
      </rPr>
      <t>250416_McDonald's_5 cities</t>
    </r>
  </si>
  <si>
    <r>
      <rPr>
        <u/>
        <sz val="10"/>
        <color rgb="FF1155CC"/>
        <rFont val="Calibri"/>
      </rPr>
      <t xml:space="preserve">[SJBP]_McDonald's_2T2
</t>
    </r>
    <r>
      <rPr>
        <sz val="10"/>
        <rFont val="Calibri"/>
      </rPr>
      <t>250416_McDonald's_5 cities</t>
    </r>
  </si>
  <si>
    <r>
      <rPr>
        <u/>
        <sz val="10"/>
        <color rgb="FF1155CC"/>
        <rFont val="Calibri"/>
      </rPr>
      <t>[SJBP]__Brand 50%</t>
    </r>
    <r>
      <rPr>
        <sz val="10"/>
        <rFont val="Calibri"/>
      </rPr>
      <t xml:space="preserve"> 241231_All OTH 2025_36 cities</t>
    </r>
  </si>
  <si>
    <r>
      <rPr>
        <u/>
        <sz val="10"/>
        <color rgb="FF1155CC"/>
        <rFont val="Calibri"/>
      </rPr>
      <t xml:space="preserve">[SJBP]_McDonald's_2T2 gà
</t>
    </r>
    <r>
      <rPr>
        <sz val="10"/>
        <color rgb="FF000000"/>
        <rFont val="Calibri"/>
      </rPr>
      <t>250416_McDonald's_5 cities</t>
    </r>
  </si>
  <si>
    <r>
      <rPr>
        <u/>
        <sz val="10"/>
        <color rgb="FF1155CC"/>
        <rFont val="Calibri"/>
      </rPr>
      <t xml:space="preserve">[SJBP]_McDonald's_2T2 gà
</t>
    </r>
    <r>
      <rPr>
        <sz val="10"/>
        <color rgb="FF000000"/>
        <rFont val="Calibri"/>
      </rPr>
      <t>250416_McDonald's_5 cities</t>
    </r>
  </si>
  <si>
    <r>
      <rPr>
        <u/>
        <sz val="10"/>
        <color rgb="FF1155CC"/>
        <rFont val="Calibri"/>
      </rPr>
      <t>[SJBP]__Brand 50%</t>
    </r>
    <r>
      <rPr>
        <sz val="10"/>
        <rFont val="Calibri"/>
      </rPr>
      <t xml:space="preserve"> 241231_All OTH 2025_36 cities</t>
    </r>
  </si>
  <si>
    <r>
      <rPr>
        <sz val="10"/>
        <rFont val="Calibri"/>
      </rPr>
      <t xml:space="preserve">16h-19h </t>
    </r>
    <r>
      <rPr>
        <u/>
        <sz val="10"/>
        <color rgb="FF1155CC"/>
        <rFont val="Calibri"/>
      </rPr>
      <t>Top brand</t>
    </r>
    <r>
      <rPr>
        <sz val="10"/>
        <rFont val="Calibri"/>
      </rPr>
      <t xml:space="preserve">
19h-21h </t>
    </r>
    <r>
      <rPr>
        <u/>
        <sz val="10"/>
        <color rgb="FF1155CC"/>
        <rFont val="Calibri"/>
      </rPr>
      <t>Top brand</t>
    </r>
    <r>
      <rPr>
        <sz val="10"/>
        <rFont val="Calibri"/>
      </rPr>
      <t xml:space="preserve">
21h-24h </t>
    </r>
    <r>
      <rPr>
        <u/>
        <sz val="10"/>
        <color rgb="FF1155CC"/>
        <rFont val="Calibri"/>
      </rPr>
      <t>Top brand</t>
    </r>
  </si>
  <si>
    <r>
      <rPr>
        <u/>
        <sz val="10"/>
        <color rgb="FF1155CC"/>
        <rFont val="Calibri"/>
      </rPr>
      <t>[JBP]_KATINAT Coffee &amp; Tea House_BAU bơ dừa 55K</t>
    </r>
    <r>
      <rPr>
        <sz val="10"/>
        <rFont val="Calibri"/>
      </rPr>
      <t xml:space="preserve"> 250119_Katinat Saigon Kafe_11 cities</t>
    </r>
  </si>
  <si>
    <r>
      <rPr>
        <u/>
        <sz val="10"/>
        <color rgb="FF1155CC"/>
        <rFont val="Calibri"/>
      </rPr>
      <t>[SJBP]__Brand 50%</t>
    </r>
    <r>
      <rPr>
        <sz val="10"/>
        <rFont val="Calibri"/>
      </rPr>
      <t xml:space="preserve"> 241231_All OTH 2025_36 cities</t>
    </r>
  </si>
  <si>
    <r>
      <rPr>
        <u/>
        <sz val="10"/>
        <color rgb="FF1155CC"/>
        <rFont val="Calibri"/>
      </rPr>
      <t xml:space="preserve">[SJBP]_Domino's Pizza_BOGO
</t>
    </r>
    <r>
      <rPr>
        <sz val="10"/>
        <color rgb="FF000000"/>
        <rFont val="Calibri"/>
      </rPr>
      <t xml:space="preserve"> 250116_Domino pizza_11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</si>
  <si>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</si>
  <si>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</si>
  <si>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[SJBP]_McDonald's_ĐN OTH
</t>
    </r>
    <r>
      <rPr>
        <sz val="10"/>
        <color rgb="FF000000"/>
        <rFont val="Calibri"/>
      </rPr>
      <t>250416_McDonald's_5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</si>
  <si>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</si>
  <si>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</si>
  <si>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</si>
  <si>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</si>
  <si>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[JBP]_KATINAT Coffee &amp; Tea House_BAU bơ dừa 55K</t>
    </r>
    <r>
      <rPr>
        <sz val="10"/>
        <rFont val="Calibri"/>
      </rPr>
      <t xml:space="preserve"> 250119_Katinat Saigon Kafe_11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</si>
  <si>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</si>
  <si>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</si>
  <si>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</si>
  <si>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</si>
  <si>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</si>
  <si>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[SJBP]_Gà Rán Popeyes_combo 79k
</t>
    </r>
    <r>
      <rPr>
        <sz val="10"/>
        <color rgb="FF000000"/>
        <rFont val="Calibri"/>
      </rPr>
      <t>241231_Gà Rán Popeyes_9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</si>
  <si>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</si>
  <si>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</si>
  <si>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</si>
  <si>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</si>
  <si>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</si>
  <si>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</si>
  <si>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</si>
  <si>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[JBP]_KATINAT Coffee &amp; Tea House_bơ dừa BAU</t>
    </r>
    <r>
      <rPr>
        <sz val="10"/>
        <color rgb="FF000000"/>
        <rFont val="Calibri"/>
      </rPr>
      <t xml:space="preserve"> 250119_Katinat Saigon Kafe_11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</si>
  <si>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</si>
  <si>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</si>
  <si>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sz val="10"/>
        <rFont val="Calibri"/>
      </rPr>
      <t>16h-19h</t>
    </r>
    <r>
      <rPr>
        <u/>
        <sz val="10"/>
        <color rgb="FF1155CC"/>
        <rFont val="Calibri"/>
      </rPr>
      <t xml:space="preserve"> VIP]_Domino's Pizza_06-08/06
250116_Domino pizza_11 cities"</t>
    </r>
    <r>
      <rPr>
        <sz val="10"/>
        <rFont val="Calibri"/>
      </rPr>
      <t xml:space="preserve">
19h-24h </t>
    </r>
    <r>
      <rPr>
        <u/>
        <sz val="10"/>
        <color rgb="FF1155CC"/>
        <rFont val="Calibri"/>
      </rPr>
      <t>[SuperVIP]_Trà Sữa May Cha_Spike_1k</t>
    </r>
    <r>
      <rPr>
        <sz val="10"/>
        <rFont val="Calibri"/>
      </rPr>
      <t xml:space="preserve"> 250102_Trà Sữa May Cha_7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</si>
  <si>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</si>
  <si>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</si>
  <si>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</si>
  <si>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[JBP]_KATINAT Coffee &amp; Tea House_bơ dừa BAU</t>
    </r>
    <r>
      <rPr>
        <sz val="10"/>
        <color rgb="FF000000"/>
        <rFont val="Calibri"/>
      </rPr>
      <t xml:space="preserve"> 250119_Katinat Saigon Kafe_11 cities</t>
    </r>
  </si>
  <si>
    <r>
      <rPr>
        <u/>
        <sz val="10"/>
        <color rgb="FF1155CC"/>
        <rFont val="Calibri"/>
      </rPr>
      <t>[SuperVIP]_The Coffee House_9-11.6</t>
    </r>
    <r>
      <rPr>
        <sz val="10"/>
        <color rgb="FF000000"/>
        <rFont val="Calibri"/>
      </rPr>
      <t xml:space="preserve"> 241231_The Coffee House_7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</si>
  <si>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</si>
  <si>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</si>
  <si>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[SJBP]_Gà Rán Popeyes_BOGO
</t>
    </r>
    <r>
      <rPr>
        <sz val="10"/>
        <color rgb="FF000000"/>
        <rFont val="Calibri"/>
      </rPr>
      <t>241231_Gà Rán Popeyes_9 cities</t>
    </r>
  </si>
  <si>
    <r>
      <rPr>
        <u/>
        <sz val="10"/>
        <color rgb="FF1155CC"/>
        <rFont val="Calibri"/>
      </rPr>
      <t>[SJBP]__Brand 50%</t>
    </r>
    <r>
      <rPr>
        <sz val="10"/>
        <rFont val="Calibri"/>
      </rPr>
      <t xml:space="preserve"> 241231_All OTH 2025_36 cities</t>
    </r>
  </si>
  <si>
    <r>
      <rPr>
        <u/>
        <sz val="10"/>
        <color rgb="FF1155CC"/>
        <rFont val="Calibri"/>
      </rPr>
      <t>[SJBP]_The Coffee House_BAU 1Đ</t>
    </r>
    <r>
      <rPr>
        <sz val="10"/>
        <color rgb="FF000000"/>
        <rFont val="Calibri"/>
      </rPr>
      <t xml:space="preserve">  241231_The Coffee House_7 cities</t>
    </r>
  </si>
  <si>
    <r>
      <rPr>
        <u/>
        <sz val="10"/>
        <color rgb="FF1155CC"/>
        <rFont val="Calibri"/>
      </rPr>
      <t>[SJBP]_The Coffee House_BAU 1Đ</t>
    </r>
    <r>
      <rPr>
        <sz val="10"/>
        <color rgb="FF000000"/>
        <rFont val="Calibri"/>
      </rPr>
      <t xml:space="preserve">  241231_The Coffee House_7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</si>
  <si>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</si>
  <si>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</si>
  <si>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</si>
  <si>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</si>
  <si>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</si>
  <si>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</si>
  <si>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[VIP]_Gong Cha_Jun</t>
    </r>
    <r>
      <rPr>
        <sz val="10"/>
        <color rgb="FF000000"/>
        <rFont val="Calibri"/>
      </rPr>
      <t xml:space="preserve"> ĐN</t>
    </r>
  </si>
  <si>
    <r>
      <rPr>
        <u/>
        <sz val="10"/>
        <color rgb="FF1155CC"/>
        <rFont val="Calibri"/>
      </rPr>
      <t>[SuperVIP]_The Coffee House_9-11.6</t>
    </r>
    <r>
      <rPr>
        <sz val="10"/>
        <color rgb="FF000000"/>
        <rFont val="Calibri"/>
      </rPr>
      <t xml:space="preserve"> 241231_The Coffee House_7 cities</t>
    </r>
  </si>
  <si>
    <r>
      <rPr>
        <u/>
        <sz val="10"/>
        <color rgb="FF1155CC"/>
        <rFont val="Calibri"/>
      </rPr>
      <t>[SJBP]_The Coffee House_BAU 1Đ_26.6</t>
    </r>
    <r>
      <rPr>
        <sz val="10"/>
        <color rgb="FF000000"/>
        <rFont val="Calibri"/>
      </rPr>
      <t xml:space="preserve"> 241231_The Coffee House_7 cities</t>
    </r>
  </si>
  <si>
    <r>
      <rPr>
        <u/>
        <sz val="10"/>
        <color rgb="FF1155CC"/>
        <rFont val="Calibri"/>
      </rPr>
      <t>[SJBP]__Brand 50%</t>
    </r>
    <r>
      <rPr>
        <sz val="10"/>
        <rFont val="Calibri"/>
      </rPr>
      <t xml:space="preserve"> 241231_All OTH 2025_36 cities</t>
    </r>
  </si>
  <si>
    <r>
      <rPr>
        <u/>
        <sz val="10"/>
        <color rgb="FF1155CC"/>
        <rFont val="Calibri"/>
      </rPr>
      <t>[VIP]_Trà Sữa May Cha_27-29Jun</t>
    </r>
    <r>
      <rPr>
        <sz val="10"/>
        <rFont val="Calibri"/>
      </rPr>
      <t xml:space="preserve"> 250102_Trà Sữa May Cha_7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</si>
  <si>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</si>
  <si>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</si>
  <si>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</si>
  <si>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</si>
  <si>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</si>
  <si>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</si>
  <si>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</si>
  <si>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</si>
  <si>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strike/>
        <sz val="10"/>
        <color rgb="FF1155CC"/>
        <rFont val="Calibri"/>
      </rPr>
      <t>[SJBP]_McDonald's</t>
    </r>
    <r>
      <rPr>
        <u/>
        <sz val="10"/>
        <color rgb="FF1155CC"/>
        <rFont val="Calibri"/>
      </rPr>
      <t>_2T2</t>
    </r>
    <r>
      <rPr>
        <sz val="10"/>
        <rFont val="Calibri"/>
      </rPr>
      <t xml:space="preserve"> 250416_McDonald's_5 cities
</t>
    </r>
    <r>
      <rPr>
        <u/>
        <sz val="10"/>
        <color rgb="FF1155CC"/>
        <rFont val="Calibri"/>
      </rPr>
      <t>[JBP]_Jollibee_spike</t>
    </r>
    <r>
      <rPr>
        <sz val="10"/>
        <rFont val="Calibri"/>
      </rPr>
      <t xml:space="preserve"> 20250306_Jollibee_33 cities</t>
    </r>
  </si>
  <si>
    <r>
      <rPr>
        <u/>
        <sz val="10"/>
        <color rgb="FF1155CC"/>
        <rFont val="Calibri"/>
      </rPr>
      <t>[SJBP]__Brand 50%</t>
    </r>
    <r>
      <rPr>
        <sz val="10"/>
        <rFont val="Calibri"/>
      </rPr>
      <t xml:space="preserve"> 241231_All OTH 2025_36 cities</t>
    </r>
  </si>
  <si>
    <r>
      <rPr>
        <u/>
        <sz val="10"/>
        <color rgb="FF1155CC"/>
        <rFont val="Calibri"/>
      </rPr>
      <t>[SJBP]_McDonald's_2T2</t>
    </r>
    <r>
      <rPr>
        <sz val="10"/>
        <rFont val="Calibri"/>
      </rPr>
      <t xml:space="preserve"> 250416_McDonald's_5 cities</t>
    </r>
  </si>
  <si>
    <r>
      <rPr>
        <u/>
        <sz val="10"/>
        <color rgb="FF1155CC"/>
        <rFont val="Calibri"/>
      </rPr>
      <t>[SJBP]_McDonald's_2T2</t>
    </r>
    <r>
      <rPr>
        <sz val="10"/>
        <color rgb="FF000000"/>
        <rFont val="Calibri"/>
      </rPr>
      <t xml:space="preserve"> 250416_McDonald's_5 cities</t>
    </r>
  </si>
  <si>
    <r>
      <rPr>
        <u/>
        <sz val="10"/>
        <color rgb="FF1155CC"/>
        <rFont val="Calibri"/>
      </rPr>
      <t>[VIP]_Domino's Pizza_11-13/07</t>
    </r>
    <r>
      <rPr>
        <sz val="10"/>
        <color rgb="FF000000"/>
        <rFont val="Calibri"/>
      </rPr>
      <t>250116_Domino pizza_11 cities</t>
    </r>
  </si>
  <si>
    <r>
      <rPr>
        <u/>
        <sz val="10"/>
        <color rgb="FF1155CC"/>
        <rFont val="Calibri"/>
      </rPr>
      <t>[SJBP]_McDonald's_2T2</t>
    </r>
    <r>
      <rPr>
        <sz val="10"/>
        <color rgb="FF000000"/>
        <rFont val="Calibri"/>
      </rPr>
      <t xml:space="preserve"> 250707_McDonald's_6 cities</t>
    </r>
  </si>
  <si>
    <r>
      <rPr>
        <u/>
        <sz val="10"/>
        <color rgb="FF1155CC"/>
        <rFont val="Calibri"/>
      </rPr>
      <t>[SJBP]_McDonald's_2T2</t>
    </r>
    <r>
      <rPr>
        <sz val="10"/>
        <color rgb="FF000000"/>
        <rFont val="Calibri"/>
      </rPr>
      <t xml:space="preserve"> 250707_McDonald's_6 cities</t>
    </r>
  </si>
  <si>
    <r>
      <rPr>
        <u/>
        <sz val="10"/>
        <color rgb="FF1155CC"/>
        <rFont val="Calibri"/>
      </rPr>
      <t>[VIP]_Lotteria DI_14-17/07</t>
    </r>
    <r>
      <rPr>
        <sz val="10"/>
        <color rgb="FF000000"/>
        <rFont val="Calibri"/>
      </rPr>
      <t xml:space="preserve"> 250424_Lotteria DI_32 cities</t>
    </r>
  </si>
  <si>
    <r>
      <rPr>
        <u/>
        <sz val="10"/>
        <color rgb="FF1155CC"/>
        <rFont val="Calibri"/>
      </rPr>
      <t>[JBP]_KATINAT Coffee &amp; Tea House_BAU Hibi</t>
    </r>
    <r>
      <rPr>
        <sz val="10"/>
        <color rgb="FF000000"/>
        <rFont val="Calibri"/>
      </rPr>
      <t xml:space="preserve"> 250119_Katinat Saigon Kafe_11 cities</t>
    </r>
  </si>
  <si>
    <r>
      <rPr>
        <u/>
        <sz val="10"/>
        <color rgb="FF1155CC"/>
        <rFont val="Calibri"/>
      </rPr>
      <t>[SJBP]__Brand 50%</t>
    </r>
    <r>
      <rPr>
        <sz val="10"/>
        <rFont val="Calibri"/>
      </rPr>
      <t xml:space="preserve"> 241231_All OTH 2025_36 cities</t>
    </r>
  </si>
  <si>
    <r>
      <rPr>
        <u/>
        <sz val="10"/>
        <color rgb="FF1155CC"/>
        <rFont val="Calibri"/>
      </rPr>
      <t>[SuperVIP]_Gà Rán KFC_18-20/07</t>
    </r>
    <r>
      <rPr>
        <sz val="10"/>
        <color rgb="FF000000"/>
        <rFont val="Calibri"/>
      </rPr>
      <t xml:space="preserve"> 241231_Gà Rán KFC_25 cities</t>
    </r>
  </si>
  <si>
    <r>
      <rPr>
        <u/>
        <sz val="10"/>
        <color rgb="FF1155CC"/>
        <rFont val="Calibri"/>
      </rPr>
      <t>[SuperVIP]_Gà Rán KFC_18-20/07</t>
    </r>
    <r>
      <rPr>
        <sz val="10"/>
        <color rgb="FF000000"/>
        <rFont val="Calibri"/>
      </rPr>
      <t xml:space="preserve"> 241231_Gà Rán KFC_25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</si>
  <si>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</si>
  <si>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</si>
  <si>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</si>
  <si>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[SJBP]_Pizza Hut_1T1</t>
    </r>
    <r>
      <rPr>
        <sz val="10"/>
        <color rgb="FF000000"/>
        <rFont val="Calibri"/>
      </rPr>
      <t xml:space="preserve"> 241231_Pizza Hut_20 cities</t>
    </r>
  </si>
  <si>
    <r>
      <rPr>
        <u/>
        <sz val="10"/>
        <color rgb="FF1155CC"/>
        <rFont val="Calibri"/>
      </rPr>
      <t>[SuperVIP]_McDonald's_25-27/07</t>
    </r>
    <r>
      <rPr>
        <sz val="10"/>
        <color rgb="FF000000"/>
        <rFont val="Calibri"/>
      </rPr>
      <t xml:space="preserve"> 250707_McDonald's_6 cities</t>
    </r>
  </si>
  <si>
    <r>
      <rPr>
        <u/>
        <sz val="10"/>
        <color rgb="FF1155CC"/>
        <rFont val="Calibri"/>
      </rPr>
      <t>[SJBP]_Pizza Hut_1T1</t>
    </r>
    <r>
      <rPr>
        <sz val="10"/>
        <color rgb="FF000000"/>
        <rFont val="Calibri"/>
      </rPr>
      <t xml:space="preserve"> 241231_Pizza Hut_20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</si>
  <si>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</si>
  <si>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</si>
  <si>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</si>
  <si>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</si>
  <si>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[SJBP]_Gà Rán Popeyes_BOGO
</t>
    </r>
    <r>
      <rPr>
        <sz val="10"/>
        <rFont val="Calibri"/>
      </rPr>
      <t>241231_Gà Rán Popeyes_9 cities</t>
    </r>
  </si>
  <si>
    <r>
      <rPr>
        <u/>
        <sz val="10"/>
        <color rgb="FF1155CC"/>
        <rFont val="Calibri"/>
      </rPr>
      <t>[SJBP]__Brand 50%</t>
    </r>
    <r>
      <rPr>
        <sz val="10"/>
        <rFont val="Calibri"/>
      </rPr>
      <t xml:space="preserve"> 241231_All OTH 2025_36 cities</t>
    </r>
  </si>
  <si>
    <r>
      <rPr>
        <u/>
        <sz val="10"/>
        <color rgb="FF1155CC"/>
        <rFont val="Calibri"/>
      </rPr>
      <t xml:space="preserve">[SuperVIP]_McDonald's_01-03/08
</t>
    </r>
    <r>
      <rPr>
        <sz val="10"/>
        <color rgb="FF000000"/>
        <rFont val="Calibri"/>
      </rPr>
      <t xml:space="preserve"> 250707_McDonald's_6 cities</t>
    </r>
  </si>
  <si>
    <r>
      <rPr>
        <u/>
        <sz val="10"/>
        <color rgb="FF1155CC"/>
        <rFont val="Calibri"/>
      </rPr>
      <t xml:space="preserve">[VIP]_Pizza Hut_01-03/08
</t>
    </r>
    <r>
      <rPr>
        <sz val="10"/>
        <color rgb="FF000000"/>
        <rFont val="Calibri"/>
      </rPr>
      <t xml:space="preserve"> 241231_Pizza Hut_20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</si>
  <si>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</si>
  <si>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</si>
  <si>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[SJBP]_Pizza Hut_1d
</t>
    </r>
    <r>
      <rPr>
        <sz val="10"/>
        <rFont val="Calibri"/>
      </rPr>
      <t xml:space="preserve"> 241231_Pizza Hut_20 cities</t>
    </r>
  </si>
  <si>
    <r>
      <rPr>
        <u/>
        <sz val="10"/>
        <color rgb="FF1155CC"/>
        <rFont val="Calibri"/>
      </rPr>
      <t>[SJBP]_Cơm Thố Anh Nguyễn_Aug</t>
    </r>
    <r>
      <rPr>
        <sz val="10"/>
        <color rgb="FF000000"/>
        <rFont val="Calibri"/>
      </rPr>
      <t xml:space="preserve"> 250718_Cơm Thố Anh Nguyễn_11 cities</t>
    </r>
  </si>
  <si>
    <r>
      <rPr>
        <u/>
        <sz val="10"/>
        <color rgb="FF1155CC"/>
        <rFont val="Calibri"/>
      </rPr>
      <t>[SJBP]__Brand 50%</t>
    </r>
    <r>
      <rPr>
        <sz val="10"/>
        <rFont val="Calibri"/>
      </rPr>
      <t xml:space="preserve"> 241231_All OTH 2025_36 cities</t>
    </r>
  </si>
  <si>
    <r>
      <rPr>
        <u/>
        <sz val="10"/>
        <color rgb="FF1155CC"/>
        <rFont val="Calibri"/>
      </rPr>
      <t xml:space="preserve">[VIP]_Domino's Pizza_08-10/08
</t>
    </r>
    <r>
      <rPr>
        <sz val="10"/>
        <color rgb="FF000000"/>
        <rFont val="Calibri"/>
      </rPr>
      <t xml:space="preserve"> 250116_Domino pizza_11 cities</t>
    </r>
  </si>
  <si>
    <r>
      <rPr>
        <u/>
        <sz val="10"/>
        <color rgb="FF1155CC"/>
        <rFont val="Calibri"/>
      </rPr>
      <t xml:space="preserve">[SJBP]_Gà Rán Popeyes_BOGO
</t>
    </r>
    <r>
      <rPr>
        <sz val="10"/>
        <color rgb="FF000000"/>
        <rFont val="Calibri"/>
      </rPr>
      <t>241231_Gà Rán Popeyes_9 cities</t>
    </r>
  </si>
  <si>
    <r>
      <rPr>
        <u/>
        <sz val="10"/>
        <color rgb="FF1155CC"/>
        <rFont val="Calibri"/>
      </rPr>
      <t>[SJBP]__Brand 50%</t>
    </r>
    <r>
      <rPr>
        <sz val="10"/>
        <rFont val="Calibri"/>
      </rPr>
      <t xml:space="preserve"> 241231_All OTH 2025_36 cities</t>
    </r>
  </si>
  <si>
    <r>
      <rPr>
        <u/>
        <sz val="10"/>
        <color rgb="FF1155CC"/>
        <rFont val="Calibri"/>
      </rPr>
      <t>[Alacarte]_K-FOOD_Aug</t>
    </r>
    <r>
      <rPr>
        <sz val="10"/>
        <rFont val="Calibri"/>
      </rPr>
      <t>_BD, HP, CT, BH, VT</t>
    </r>
  </si>
  <si>
    <r>
      <rPr>
        <u/>
        <sz val="10"/>
        <color rgb="FF1155CC"/>
        <rFont val="Calibri"/>
      </rPr>
      <t>[SJBP]__Brand 50%</t>
    </r>
    <r>
      <rPr>
        <sz val="10"/>
        <rFont val="Calibri"/>
      </rPr>
      <t xml:space="preserve"> 241231_All OTH 2025_36 cities</t>
    </r>
  </si>
  <si>
    <r>
      <rPr>
        <u/>
        <sz val="10"/>
        <color rgb="FF1155CC"/>
        <rFont val="Calibri"/>
      </rPr>
      <t>[VIP]_Cơm Thố An</t>
    </r>
    <r>
      <rPr>
        <sz val="10"/>
        <rFont val="Calibri"/>
      </rPr>
      <t>h Nguyễn_13-17/08250718_Cơm Thố Anh Nguyễn_11 cities</t>
    </r>
  </si>
  <si>
    <r>
      <rPr>
        <u/>
        <sz val="10"/>
        <color rgb="FF1155CC"/>
        <rFont val="Calibri"/>
      </rPr>
      <t xml:space="preserve">[SuperVIP]_Gà Rán Popeyes_14-17/08
</t>
    </r>
    <r>
      <rPr>
        <sz val="10"/>
        <color rgb="FF000000"/>
        <rFont val="Calibri"/>
      </rPr>
      <t>241231_Gà Rán Popeyes_9 cities</t>
    </r>
  </si>
  <si>
    <r>
      <rPr>
        <u/>
        <sz val="10"/>
        <color rgb="FF1155CC"/>
        <rFont val="Calibri"/>
      </rPr>
      <t>[VIP]_Cơm Thố An</t>
    </r>
    <r>
      <rPr>
        <sz val="10"/>
        <rFont val="Calibri"/>
      </rPr>
      <t>h Nguyễn_13-17/08250718_Cơm Thố Anh Nguyễn_11 cities</t>
    </r>
  </si>
  <si>
    <r>
      <rPr>
        <u/>
        <sz val="10"/>
        <color rgb="FF1155CC"/>
        <rFont val="Calibri"/>
      </rPr>
      <t>[SJBP]__Brand 50%</t>
    </r>
    <r>
      <rPr>
        <sz val="10"/>
        <rFont val="Calibri"/>
      </rPr>
      <t xml:space="preserve"> 241231_All OTH 2025_36 cities</t>
    </r>
  </si>
  <si>
    <r>
      <rPr>
        <u/>
        <sz val="10"/>
        <color rgb="FF1155CC"/>
        <rFont val="Calibri"/>
      </rPr>
      <t>[SuperVIP]_Phê La_18-22Aug</t>
    </r>
    <r>
      <rPr>
        <sz val="10"/>
        <color rgb="FF000000"/>
        <rFont val="Calibri"/>
      </rPr>
      <t xml:space="preserve"> HP,VT,HA,DL,DN,KH</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</si>
  <si>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</si>
  <si>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</si>
  <si>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</si>
  <si>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</si>
  <si>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</si>
  <si>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sz val="10"/>
        <rFont val="Calibri"/>
      </rPr>
      <t xml:space="preserve"> </t>
    </r>
    <r>
      <rPr>
        <u/>
        <sz val="10"/>
        <color rgb="FF1155CC"/>
        <rFont val="Calibri"/>
      </rPr>
      <t>[SuperVIP]_Phúc Long Coffee &amp; Tea_Aug</t>
    </r>
    <r>
      <rPr>
        <sz val="10"/>
        <rFont val="Calibri"/>
      </rPr>
      <t xml:space="preserve"> 20240516_Phúc Long Coffee &amp; Tea_17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</si>
  <si>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</si>
  <si>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</si>
  <si>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</si>
  <si>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[JBP]_KATINAT Coffee &amp; Tea House_B2G1</t>
    </r>
    <r>
      <rPr>
        <sz val="10"/>
        <color rgb="FF000000"/>
        <rFont val="Calibri"/>
      </rPr>
      <t xml:space="preserve"> 250119_Katinat Saigon Kafe_11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</si>
  <si>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</si>
  <si>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</si>
  <si>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[SuperVIP]_McDonald's_01-04/09
</t>
    </r>
    <r>
      <rPr>
        <sz val="10"/>
        <color rgb="FF000000"/>
        <rFont val="Calibri"/>
      </rPr>
      <t xml:space="preserve"> 250707_McDonald's_6 cities</t>
    </r>
  </si>
  <si>
    <r>
      <rPr>
        <u/>
        <sz val="10"/>
        <color rgb="FF1155CC"/>
        <rFont val="Calibri"/>
      </rPr>
      <t>[SJBP]_Highlands Coffee_ALC 14</t>
    </r>
    <r>
      <rPr>
        <sz val="10"/>
        <color rgb="FF000000"/>
        <rFont val="Calibri"/>
      </rPr>
      <t xml:space="preserve"> 241231_Highlands Coffee_36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</si>
  <si>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</si>
  <si>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</si>
  <si>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</si>
  <si>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</si>
  <si>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</si>
  <si>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[VIP]_Phúc Long Coffee &amp; Tea_Combo 99k</t>
    </r>
    <r>
      <rPr>
        <sz val="10"/>
        <color rgb="FF000000"/>
        <rFont val="Calibri"/>
      </rPr>
      <t xml:space="preserve"> 20240516_Phúc Long Coffee &amp; Tea_17 cities</t>
    </r>
  </si>
  <si>
    <r>
      <rPr>
        <u/>
        <sz val="10"/>
        <color rgb="FF1155CC"/>
        <rFont val="Calibri"/>
      </rPr>
      <t xml:space="preserve">[SJBP]_Jollibee_99
</t>
    </r>
    <r>
      <rPr>
        <sz val="10"/>
        <rFont val="Calibri"/>
      </rPr>
      <t>[SJBP]</t>
    </r>
    <r>
      <rPr>
        <u/>
        <sz val="10"/>
        <color rgb="FF1155CC"/>
        <rFont val="Calibri"/>
      </rPr>
      <t>_Gà Rán Popeyes</t>
    </r>
    <r>
      <rPr>
        <sz val="10"/>
        <rFont val="Calibri"/>
      </rPr>
      <t>_1T1</t>
    </r>
  </si>
  <si>
    <r>
      <rPr>
        <u/>
        <sz val="10"/>
        <color rgb="FF1155CC"/>
        <rFont val="Calibri"/>
      </rPr>
      <t>[SuperVIP]_Phê La_9-11/9</t>
    </r>
    <r>
      <rPr>
        <sz val="10"/>
        <rFont val="Calibri"/>
      </rPr>
      <t xml:space="preserve"> HP,VT,HA,DL,DN,KH</t>
    </r>
  </si>
  <si>
    <r>
      <rPr>
        <u/>
        <sz val="10"/>
        <color rgb="FF1155CC"/>
        <rFont val="Calibri"/>
      </rPr>
      <t>[SJBP]__Brand 50%</t>
    </r>
    <r>
      <rPr>
        <sz val="10"/>
        <rFont val="Calibri"/>
      </rPr>
      <t xml:space="preserve"> 241231_All OTH 2025_36 cities</t>
    </r>
  </si>
  <si>
    <r>
      <rPr>
        <u/>
        <sz val="10"/>
        <color rgb="FF1155CC"/>
        <rFont val="Calibri"/>
      </rPr>
      <t xml:space="preserve">[SuperVIP]_McDonald's_12-14/09
</t>
    </r>
    <r>
      <rPr>
        <sz val="10"/>
        <color rgb="FF000000"/>
        <rFont val="Calibri"/>
      </rPr>
      <t>250707_McDonald's_6 cities</t>
    </r>
  </si>
  <si>
    <r>
      <rPr>
        <u/>
        <sz val="10"/>
        <color rgb="FF1155CC"/>
        <rFont val="Calibri"/>
      </rPr>
      <t xml:space="preserve">[SJBP]_Gà Rán Popeyes_1T1
</t>
    </r>
    <r>
      <rPr>
        <sz val="10"/>
        <color rgb="FF000000"/>
        <rFont val="Calibri"/>
      </rPr>
      <t>241231_Gà Rán Popeyes_9 cities</t>
    </r>
  </si>
  <si>
    <r>
      <rPr>
        <u/>
        <sz val="10"/>
        <color rgb="FF1155CC"/>
        <rFont val="Calibri"/>
      </rPr>
      <t>[SJBP]__Brand 50%</t>
    </r>
    <r>
      <rPr>
        <sz val="10"/>
        <rFont val="Calibri"/>
      </rPr>
      <t xml:space="preserve"> 241231_All OTH 2025_36 cities</t>
    </r>
  </si>
  <si>
    <r>
      <rPr>
        <u/>
        <sz val="10"/>
        <color rgb="FF1155CC"/>
        <rFont val="Calibri"/>
      </rPr>
      <t>[VIP]_Gong Cha_Sep</t>
    </r>
    <r>
      <rPr>
        <sz val="10"/>
        <color rgb="FF000000"/>
        <rFont val="Calibri"/>
      </rPr>
      <t xml:space="preserve"> 20240506_Gong Cha_3 cities</t>
    </r>
  </si>
  <si>
    <r>
      <rPr>
        <u/>
        <sz val="10"/>
        <color rgb="FF1155CC"/>
        <rFont val="Calibri"/>
      </rPr>
      <t>[Alacarte CB]_Gà Rán KFC_Sep.CB1</t>
    </r>
    <r>
      <rPr>
        <sz val="10"/>
        <color rgb="FF000000"/>
        <rFont val="Calibri"/>
      </rPr>
      <t>_241231_Gà Rán KFC_25 cities</t>
    </r>
  </si>
  <si>
    <r>
      <rPr>
        <u/>
        <sz val="10"/>
        <color rgb="FF1155CC"/>
        <rFont val="Calibri"/>
      </rPr>
      <t>[VIP]_Gong Cha_Sep</t>
    </r>
    <r>
      <rPr>
        <sz val="10"/>
        <color rgb="FF000000"/>
        <rFont val="Calibri"/>
      </rPr>
      <t xml:space="preserve"> 20240506_Gong Cha_3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</si>
  <si>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</si>
  <si>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</si>
  <si>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</si>
  <si>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</si>
  <si>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[SuperVIP]_Highlands Coffee_22-26.9</t>
    </r>
    <r>
      <rPr>
        <sz val="10"/>
        <color rgb="FF000000"/>
        <rFont val="Calibri"/>
      </rPr>
      <t xml:space="preserve"> 241231_Highlands Coffee_36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</si>
  <si>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</si>
  <si>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</si>
  <si>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</si>
  <si>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</si>
  <si>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</si>
  <si>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[SJBP]_Domino's Pizza_1k
</t>
    </r>
    <r>
      <rPr>
        <sz val="10"/>
        <color rgb="FF000000"/>
        <rFont val="Calibri"/>
      </rPr>
      <t>250116_Domino pizza_11 cities</t>
    </r>
  </si>
  <si>
    <r>
      <rPr>
        <u/>
        <sz val="10"/>
        <color rgb="FF1155CC"/>
        <rFont val="Calibri"/>
      </rPr>
      <t xml:space="preserve">[SJBP]_Cơm Thố Anh Nguyễn_BAU
</t>
    </r>
    <r>
      <rPr>
        <sz val="10"/>
        <color rgb="FF000000"/>
        <rFont val="Calibri"/>
      </rPr>
      <t>250718_Cơm Thố Anh Nguyễn_11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</si>
  <si>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</si>
  <si>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</si>
  <si>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[VIP]_Gong Cha_Oct</t>
    </r>
    <r>
      <rPr>
        <sz val="10"/>
        <rFont val="Calibri"/>
      </rPr>
      <t xml:space="preserve"> 20240506_Gong Cha_3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</si>
  <si>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</si>
  <si>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</si>
  <si>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</si>
  <si>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</si>
  <si>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[SuperVIP]_The Coffee House_6-8.10</t>
    </r>
    <r>
      <rPr>
        <sz val="10"/>
        <color rgb="FF000000"/>
        <rFont val="Calibri"/>
      </rPr>
      <t xml:space="preserve"> 241231_The Coffee House_7 cities</t>
    </r>
  </si>
  <si>
    <r>
      <rPr>
        <u/>
        <sz val="10"/>
        <color rgb="FF1155CC"/>
        <rFont val="Calibri"/>
      </rPr>
      <t>[SJBP]__Brand 50%</t>
    </r>
    <r>
      <rPr>
        <sz val="10"/>
        <rFont val="Calibri"/>
      </rPr>
      <t xml:space="preserve"> 241231_All OTH 2025_36 cities</t>
    </r>
  </si>
  <si>
    <r>
      <rPr>
        <u/>
        <sz val="10"/>
        <color rgb="FF1155CC"/>
        <rFont val="Calibri"/>
      </rPr>
      <t xml:space="preserve">[VIP]_Gà Rán Texas Chicken_06-09/10
</t>
    </r>
    <r>
      <rPr>
        <sz val="10"/>
        <rFont val="Calibri"/>
      </rPr>
      <t>250102_Gà Rán Texas Chicken_6 cities</t>
    </r>
  </si>
  <si>
    <r>
      <rPr>
        <sz val="10"/>
        <color rgb="FF1155CC"/>
        <rFont val="Calibri"/>
      </rPr>
      <t xml:space="preserve">[SJBP]_Gà Rán Popeyes_BOGO
</t>
    </r>
    <r>
      <rPr>
        <sz val="10"/>
        <rFont val="Calibri"/>
      </rPr>
      <t>241231_Gà Rán Popeyes_9 cities
"[SuperV</t>
    </r>
    <r>
      <rPr>
        <u/>
        <sz val="10"/>
        <color rgb="FF1155CC"/>
        <rFont val="Calibri"/>
      </rPr>
      <t>IP]_Gà Rán K</t>
    </r>
    <r>
      <rPr>
        <sz val="10"/>
        <rFont val="Calibri"/>
      </rPr>
      <t>FC_10-12/10
 241231_Gà Rán KFC_25 cities"</t>
    </r>
  </si>
  <si>
    <r>
      <rPr>
        <u/>
        <sz val="10"/>
        <color rgb="FF1155CC"/>
        <rFont val="Calibri"/>
      </rPr>
      <t xml:space="preserve">[SJBP]_McDonald's_119k
</t>
    </r>
    <r>
      <rPr>
        <sz val="10"/>
        <color rgb="FF000000"/>
        <rFont val="Calibri"/>
      </rPr>
      <t>250707_McDonald's_6 cities</t>
    </r>
  </si>
  <si>
    <r>
      <rPr>
        <u/>
        <sz val="10"/>
        <color rgb="FF1155CC"/>
        <rFont val="Calibri"/>
      </rPr>
      <t>[SJBP]__Brand 50%</t>
    </r>
    <r>
      <rPr>
        <sz val="10"/>
        <rFont val="Calibri"/>
      </rPr>
      <t xml:space="preserve"> 241231_All OTH 2025_36 cities</t>
    </r>
  </si>
  <si>
    <r>
      <rPr>
        <u/>
        <sz val="10"/>
        <color rgb="FF1155CC"/>
        <rFont val="Calibri"/>
      </rPr>
      <t xml:space="preserve">[SJBP]_Cơm Thố Anh Nguyễn_Oct
</t>
    </r>
    <r>
      <rPr>
        <sz val="10"/>
        <color rgb="FF000000"/>
        <rFont val="Calibri"/>
      </rPr>
      <t>250718_Cơm Thố Anh Nguyễn_11 cities</t>
    </r>
  </si>
  <si>
    <r>
      <rPr>
        <u/>
        <sz val="10"/>
        <color rgb="FF1155CC"/>
        <rFont val="Calibri"/>
      </rPr>
      <t xml:space="preserve">[VIP]_Gà Rán Texas Chicken_13-16/10
</t>
    </r>
    <r>
      <rPr>
        <sz val="10"/>
        <color rgb="FF000000"/>
        <rFont val="Calibri"/>
      </rPr>
      <t>250102_Gà Rán Texas Chicken_6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</si>
  <si>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</si>
  <si>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</si>
  <si>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[SuperVIP]_McDonald's_17-19/10
</t>
    </r>
    <r>
      <rPr>
        <sz val="10"/>
        <color rgb="FF000000"/>
        <rFont val="Calibri"/>
      </rPr>
      <t xml:space="preserve"> 250707_McDonald's_6 cities</t>
    </r>
  </si>
  <si>
    <r>
      <rPr>
        <u/>
        <sz val="10"/>
        <color rgb="FF1155CC"/>
        <rFont val="Calibri"/>
      </rPr>
      <t xml:space="preserve">[VIP]_Cơm Thố Anh Nguyễn_15-19/10
</t>
    </r>
    <r>
      <rPr>
        <sz val="10"/>
        <color rgb="FF000000"/>
        <rFont val="Calibri"/>
      </rPr>
      <t>250718_Cơm Thố Anh Nguyễn_11 cities</t>
    </r>
  </si>
  <si>
    <t>[SJBP]_Pizza Hut_spike</t>
  </si>
  <si>
    <r>
      <rPr>
        <u/>
        <sz val="10"/>
        <color rgb="FF1155CC"/>
        <rFont val="Calibri"/>
      </rPr>
      <t>[JBP]_KATINAT Coffee &amp; Tea House_B2G1</t>
    </r>
    <r>
      <rPr>
        <sz val="10"/>
        <color rgb="FF000000"/>
        <rFont val="Calibri"/>
      </rPr>
      <t xml:space="preserve"> 250822_KATINAT Coffee &amp; Tea House_13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</si>
  <si>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</si>
  <si>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</si>
  <si>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</si>
  <si>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[SJBP]_McDonald's_3 được 6
</t>
    </r>
    <r>
      <rPr>
        <sz val="10"/>
        <color rgb="FF000000"/>
        <rFont val="Calibri"/>
      </rPr>
      <t xml:space="preserve"> 250707_McDonald's_6 cities</t>
    </r>
  </si>
  <si>
    <r>
      <rPr>
        <u/>
        <sz val="10"/>
        <color rgb="FF1155CC"/>
        <rFont val="Calibri"/>
      </rPr>
      <t>[VIP]_Gong Cha_Oct</t>
    </r>
    <r>
      <rPr>
        <sz val="10"/>
        <rFont val="Calibri"/>
      </rPr>
      <t xml:space="preserve"> 20240506_Gong Cha_3 cities</t>
    </r>
  </si>
  <si>
    <r>
      <rPr>
        <u/>
        <sz val="10"/>
        <color rgb="FF1155CC"/>
        <rFont val="Calibri"/>
      </rPr>
      <t>[SJBP]__Brand 50%</t>
    </r>
    <r>
      <rPr>
        <sz val="10"/>
        <rFont val="Calibri"/>
      </rPr>
      <t xml:space="preserve"> 241231_All OTH 2025_36 cities</t>
    </r>
  </si>
  <si>
    <r>
      <rPr>
        <u/>
        <sz val="10"/>
        <color rgb="FF1155CC"/>
        <rFont val="Calibri"/>
      </rPr>
      <t>[JBP]_KATINAT Coffee &amp; Tea House_BOGO Ads</t>
    </r>
    <r>
      <rPr>
        <sz val="10"/>
        <color rgb="FF000000"/>
        <rFont val="Calibri"/>
      </rPr>
      <t xml:space="preserve">  250822_KATINAT Coffee &amp; Tea House_13 cities</t>
    </r>
  </si>
  <si>
    <r>
      <rPr>
        <sz val="10"/>
        <rFont val="Calibri"/>
      </rPr>
      <t xml:space="preserve"> </t>
    </r>
    <r>
      <rPr>
        <u/>
        <sz val="10"/>
        <color rgb="FF1155CC"/>
        <rFont val="Calibri"/>
      </rPr>
      <t>[SuperVIP]_McDonald's_31/10-02/11</t>
    </r>
  </si>
  <si>
    <r>
      <rPr>
        <u/>
        <sz val="10"/>
        <color rgb="FF1155CC"/>
        <rFont val="Calibri"/>
      </rPr>
      <t>[SJBP]__Brand 50%</t>
    </r>
    <r>
      <rPr>
        <sz val="10"/>
        <rFont val="Calibri"/>
      </rPr>
      <t xml:space="preserve"> 241231_All OTH 2025_36 cities</t>
    </r>
  </si>
  <si>
    <r>
      <rPr>
        <u/>
        <sz val="10"/>
        <color rgb="FF1155CC"/>
        <rFont val="Calibri"/>
      </rPr>
      <t>14h-24h [SJBP]__Brand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</si>
  <si>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</si>
  <si>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</si>
  <si>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[SJBP]_McDonald's_2T2 </t>
    </r>
    <r>
      <rPr>
        <sz val="10"/>
        <color rgb="FF000000"/>
        <rFont val="Calibri"/>
      </rPr>
      <t xml:space="preserve"> 251025_McDonald's_7 cities</t>
    </r>
  </si>
  <si>
    <r>
      <rPr>
        <u/>
        <sz val="10"/>
        <color rgb="FF1155CC"/>
        <rFont val="Calibri"/>
      </rPr>
      <t>[VIP]_Trà Sữa May Cha_Nov</t>
    </r>
    <r>
      <rPr>
        <sz val="10"/>
        <color rgb="FF000000"/>
        <rFont val="Calibri"/>
      </rPr>
      <t xml:space="preserve">  250102_Trà Sữa May Cha_7 cities</t>
    </r>
  </si>
  <si>
    <r>
      <rPr>
        <u/>
        <sz val="10"/>
        <color rgb="FF1155CC"/>
        <rFont val="Calibri"/>
      </rPr>
      <t>[SJBP]__Brand 50%</t>
    </r>
    <r>
      <rPr>
        <sz val="10"/>
        <rFont val="Calibri"/>
      </rPr>
      <t xml:space="preserve"> 241231_All OTH 2025_36 cities</t>
    </r>
  </si>
  <si>
    <t>[SJBP]_Pizza Hut_59k</t>
  </si>
  <si>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</si>
  <si>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</si>
  <si>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</si>
  <si>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</si>
  <si>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</si>
  <si>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[VIP]_KATINAT Coffee &amp; Tea House_BOGO</t>
    </r>
    <r>
      <rPr>
        <sz val="10"/>
        <color rgb="FF000000"/>
        <rFont val="Calibri"/>
      </rPr>
      <t xml:space="preserve"> 250822_KATINAT Coffee &amp; Tea House_13 cities</t>
    </r>
  </si>
  <si>
    <r>
      <rPr>
        <u/>
        <sz val="10"/>
        <color rgb="FF1155CC"/>
        <rFont val="Calibri"/>
      </rPr>
      <t>[SJBP]__Brand 50%</t>
    </r>
    <r>
      <rPr>
        <sz val="10"/>
        <rFont val="Calibri"/>
      </rPr>
      <t xml:space="preserve"> 241231_All OTH 2025_36 cities</t>
    </r>
  </si>
  <si>
    <r>
      <rPr>
        <u/>
        <sz val="10"/>
        <color rgb="FF1155CC"/>
        <rFont val="Calibri"/>
      </rPr>
      <t>[VIP]_The Coffee House_17-19.11</t>
    </r>
    <r>
      <rPr>
        <sz val="10"/>
        <color rgb="FF000000"/>
        <rFont val="Calibri"/>
      </rPr>
      <t xml:space="preserve"> 251014_The Coffee House_8 cities</t>
    </r>
  </si>
  <si>
    <r>
      <rPr>
        <u/>
        <sz val="10"/>
        <color rgb="FF1155CC"/>
        <rFont val="Calibri"/>
      </rPr>
      <t>[VIP]_KATINAT Coffee &amp; Tea House_BOGO</t>
    </r>
    <r>
      <rPr>
        <sz val="10"/>
        <color rgb="FF000000"/>
        <rFont val="Calibri"/>
      </rPr>
      <t xml:space="preserve"> 250822_KATINAT Coffee &amp; Tea House_13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</si>
  <si>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</si>
  <si>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</si>
  <si>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</si>
  <si>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</si>
  <si>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</si>
  <si>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t>[SJBP]_Domino's Pizza_19/11-02/12</t>
  </si>
  <si>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</si>
  <si>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</si>
  <si>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</si>
  <si>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</si>
  <si>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</si>
  <si>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t>[SJBP]_Domino's Pizza_1k</t>
  </si>
  <si>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</si>
  <si>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</si>
  <si>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</si>
  <si>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</si>
  <si>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</si>
  <si>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</si>
  <si>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</si>
  <si>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[SuperVIP]_Highlands Coffee_8-12.12</t>
    </r>
    <r>
      <rPr>
        <sz val="10"/>
        <rFont val="Calibri"/>
      </rPr>
      <t xml:space="preserve"> 241231_Highlands Coffee_36 cities</t>
    </r>
  </si>
  <si>
    <t>10h-13h &amp; 16h-24h[SJBP]_Lotteria_BAU</t>
  </si>
  <si>
    <r>
      <rPr>
        <u/>
        <sz val="10"/>
        <color rgb="FF1155CC"/>
        <rFont val="Calibri"/>
      </rPr>
      <t>_Brand_Food_giảm 50%</t>
    </r>
    <r>
      <rPr>
        <sz val="10"/>
        <color rgb="FF000000"/>
        <rFont val="Calibri"/>
      </rPr>
      <t xml:space="preserve"> OTH 2025_36 cities</t>
    </r>
  </si>
  <si>
    <r>
      <rPr>
        <u/>
        <sz val="10"/>
        <color rgb="FF1155CC"/>
        <rFont val="Calibri"/>
      </rPr>
      <t>_Brand_Food_giảm 50%</t>
    </r>
    <r>
      <rPr>
        <sz val="10"/>
        <color rgb="FF000000"/>
        <rFont val="Calibri"/>
      </rPr>
      <t xml:space="preserve"> OTH 2025_36 cities</t>
    </r>
  </si>
  <si>
    <r>
      <rPr>
        <u/>
        <sz val="10"/>
        <color rgb="FF1155CC"/>
        <rFont val="Calibri"/>
      </rPr>
      <t>[SJBP]__Brand 50%</t>
    </r>
    <r>
      <rPr>
        <sz val="10"/>
        <rFont val="Calibri"/>
      </rPr>
      <t xml:space="preserve"> 241231_All OTH 2025_36 cities</t>
    </r>
  </si>
  <si>
    <r>
      <rPr>
        <sz val="10"/>
        <rFont val="Calibri"/>
      </rPr>
      <t xml:space="preserve"> </t>
    </r>
    <r>
      <rPr>
        <u/>
        <sz val="10"/>
        <color rgb="FF1155CC"/>
        <rFont val="Calibri"/>
      </rPr>
      <t>[SuperVIP]_Gà Rán Popeyes_18-21/12</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</si>
  <si>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</si>
  <si>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</si>
  <si>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</si>
  <si>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sz val="10"/>
        <rFont val="Calibri"/>
      </rPr>
      <t xml:space="preserve"> </t>
    </r>
    <r>
      <rPr>
        <u/>
        <sz val="10"/>
        <color rgb="FF1155CC"/>
        <rFont val="Calibri"/>
      </rPr>
      <t>[VIP]_Gà Rán Texas Chicken_22-25/12</t>
    </r>
  </si>
  <si>
    <r>
      <rPr>
        <u/>
        <sz val="10"/>
        <color rgb="FF1155CC"/>
        <rFont val="Calibri"/>
      </rPr>
      <t>[SJBP]__Brand 50%</t>
    </r>
    <r>
      <rPr>
        <sz val="10"/>
        <rFont val="Calibri"/>
      </rPr>
      <t xml:space="preserve"> 241231_All OTH 2025_36 cities</t>
    </r>
  </si>
  <si>
    <r>
      <rPr>
        <u/>
        <sz val="10"/>
        <color rgb="FF1155CC"/>
        <rFont val="Calibri"/>
      </rPr>
      <t>[SuperVIP]_Trà Sữa May Cha_9k_Dec</t>
    </r>
    <r>
      <rPr>
        <sz val="10"/>
        <rFont val="Calibri"/>
      </rPr>
      <t xml:space="preserve">  250102_Trà Sữa May Cha_7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</si>
  <si>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</si>
  <si>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</si>
  <si>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[SuperVIP]_Trà Sữa May Cha_2-4Jan</t>
    </r>
    <r>
      <rPr>
        <sz val="10"/>
        <rFont val="Calibri"/>
      </rPr>
      <t xml:space="preserve"> 250102_Trà Sữa May Cha_7 cities</t>
    </r>
  </si>
  <si>
    <r>
      <rPr>
        <u/>
        <sz val="10"/>
        <color rgb="FF1155CC"/>
        <rFont val="Calibri"/>
      </rPr>
      <t>[SuperVIP]_Trà Sữa May Cha_2-4Jan</t>
    </r>
    <r>
      <rPr>
        <sz val="10"/>
        <rFont val="Calibri"/>
      </rPr>
      <t xml:space="preserve"> 250102_Trà Sữa May Cha_7 cities</t>
    </r>
  </si>
  <si>
    <r>
      <rPr>
        <u/>
        <sz val="10"/>
        <color rgb="FF1155CC"/>
        <rFont val="Calibri"/>
      </rPr>
      <t>[VIP]_Gà Rán KFC_2-4Jan</t>
    </r>
    <r>
      <rPr>
        <sz val="10"/>
        <color rgb="FF000000"/>
        <rFont val="Calibri"/>
      </rPr>
      <t xml:space="preserve"> 241231_Gà Rán KFC_25 cities</t>
    </r>
  </si>
  <si>
    <r>
      <rPr>
        <u/>
        <sz val="10"/>
        <color rgb="FF1155CC"/>
        <rFont val="Calibri"/>
      </rPr>
      <t>[VIP]_Gong Cha_5-7Jan</t>
    </r>
    <r>
      <rPr>
        <sz val="10"/>
        <rFont val="Calibri"/>
      </rPr>
      <t xml:space="preserve"> 20240506_Gong Cha_3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</si>
  <si>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</si>
  <si>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</si>
  <si>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[VIP]_McDonald's_9-11Jan</t>
    </r>
    <r>
      <rPr>
        <sz val="10"/>
        <rFont val="Calibri"/>
      </rPr>
      <t xml:space="preserve"> 250416_McDonald's_5 cities</t>
    </r>
  </si>
  <si>
    <r>
      <rPr>
        <u/>
        <sz val="10"/>
        <color rgb="FF1155CC"/>
        <rFont val="Calibri"/>
      </rPr>
      <t xml:space="preserve"> [SJBP]__Food 50%</t>
    </r>
    <r>
      <rPr>
        <sz val="10"/>
        <color rgb="FF00000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</si>
  <si>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</si>
  <si>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[VIP]_Gà Rán KFC_12-15Jan</t>
    </r>
    <r>
      <rPr>
        <sz val="10"/>
        <color rgb="FF000000"/>
        <rFont val="Calibri"/>
      </rPr>
      <t xml:space="preserve"> 241231_Gà Rán KFC_25 cities</t>
    </r>
  </si>
  <si>
    <r>
      <rPr>
        <u/>
        <sz val="10"/>
        <color rgb="FF1155CC"/>
        <rFont val="Calibri"/>
      </rPr>
      <t>[SJBP]_Domino's Pizza_Jan</t>
    </r>
    <r>
      <rPr>
        <sz val="10"/>
        <color rgb="FF000000"/>
        <rFont val="Calibri"/>
      </rPr>
      <t xml:space="preserve"> 240709_Domino pizza_7 cities</t>
    </r>
  </si>
  <si>
    <r>
      <rPr>
        <sz val="10"/>
        <rFont val="Calibri"/>
      </rPr>
      <t xml:space="preserve">16h - 19h </t>
    </r>
    <r>
      <rPr>
        <u/>
        <sz val="10"/>
        <color rgb="FF1155CC"/>
        <rFont val="Calibri"/>
      </rPr>
      <t xml:space="preserve">[VIP]_Gà Rán KFC_12-15Jan 241231_Gà Rán KFC_25 cities
</t>
    </r>
    <r>
      <rPr>
        <sz val="10"/>
        <rFont val="Calibri"/>
      </rPr>
      <t>19h-24h</t>
    </r>
    <r>
      <rPr>
        <u/>
        <sz val="10"/>
        <color rgb="FF1155CC"/>
        <rFont val="Calibri"/>
      </rPr>
      <t xml:space="preserve">  [VIP]_KATINAT Coffee &amp; Tea House_BOGO</t>
    </r>
    <r>
      <rPr>
        <sz val="10"/>
        <rFont val="Calibri"/>
      </rPr>
      <t xml:space="preserve"> 2026</t>
    </r>
  </si>
  <si>
    <r>
      <rPr>
        <u/>
        <sz val="10"/>
        <color rgb="FF1155CC"/>
        <rFont val="Calibri"/>
      </rPr>
      <t>[VIP]_Domino's Pizza_Jan</t>
    </r>
    <r>
      <rPr>
        <sz val="10"/>
        <rFont val="Calibri"/>
      </rPr>
      <t xml:space="preserve"> 240709_Domino pizza_7 cities</t>
    </r>
  </si>
  <si>
    <r>
      <rPr>
        <u/>
        <sz val="10"/>
        <color rgb="FF1155CC"/>
        <rFont val="Calibri"/>
      </rPr>
      <t>[VIP]_Domino's Pizza_Jan</t>
    </r>
    <r>
      <rPr>
        <sz val="10"/>
        <rFont val="Calibri"/>
      </rPr>
      <t xml:space="preserve"> 240709_Domino pizza_7 cities</t>
    </r>
  </si>
  <si>
    <t>[VIP]_Gà Rán Texas Chicken_Jan 250102_Gà Rán Texas Chicken_6 cities</t>
  </si>
  <si>
    <r>
      <rPr>
        <u/>
        <sz val="10"/>
        <color rgb="FF1155CC"/>
        <rFont val="Calibri"/>
      </rPr>
      <t>[SJBP]_Gà Rán Popeyes_Jan</t>
    </r>
    <r>
      <rPr>
        <sz val="10"/>
        <color rgb="FF000000"/>
        <rFont val="Calibri"/>
      </rPr>
      <t xml:space="preserve"> 241231_Gà Rán Popeyes_9 cities</t>
    </r>
  </si>
  <si>
    <r>
      <rPr>
        <u/>
        <sz val="10"/>
        <color rgb="FF1155CC"/>
        <rFont val="Calibri"/>
      </rPr>
      <t>[SJBP]_Gà Rán Popeyes_Jan</t>
    </r>
    <r>
      <rPr>
        <sz val="10"/>
        <color rgb="FF000000"/>
        <rFont val="Calibri"/>
      </rPr>
      <t xml:space="preserve"> 241231_Gà Rán Popeyes_9 cities</t>
    </r>
  </si>
  <si>
    <r>
      <rPr>
        <u/>
        <sz val="10"/>
        <color rgb="FF1155CC"/>
        <rFont val="Calibri"/>
      </rPr>
      <t>[SJBP]__Brand 50%</t>
    </r>
    <r>
      <rPr>
        <sz val="10"/>
        <color rgb="FF000000"/>
        <rFont val="Calibri"/>
      </rPr>
      <t xml:space="preserve"> 241231_All OTH 2025_36 cities</t>
    </r>
  </si>
  <si>
    <r>
      <rPr>
        <u/>
        <sz val="10"/>
        <color rgb="FF1155CC"/>
        <rFont val="Calibri"/>
      </rPr>
      <t>[SJBP]__Brand 50%</t>
    </r>
    <r>
      <rPr>
        <sz val="10"/>
        <rFont val="Calibri"/>
      </rPr>
      <t xml:space="preserve"> 260106_All OTH Brand 2026_41 cities</t>
    </r>
  </si>
  <si>
    <r>
      <rPr>
        <u/>
        <sz val="10"/>
        <color rgb="FF1155CC"/>
        <rFont val="Calibri"/>
      </rPr>
      <t>[SJBP]__Brand 50%</t>
    </r>
    <r>
      <rPr>
        <sz val="10"/>
        <rFont val="Calibri"/>
      </rPr>
      <t xml:space="preserve"> 260106_All OTH Brand 2026_41 cities</t>
    </r>
  </si>
  <si>
    <r>
      <rPr>
        <u/>
        <sz val="10"/>
        <color rgb="FF1155CC"/>
        <rFont val="Calibri"/>
      </rPr>
      <t>[SuperVIP]_Phê La_26-30Jan</t>
    </r>
    <r>
      <rPr>
        <sz val="10"/>
        <rFont val="Calibri"/>
      </rPr>
      <t xml:space="preserve"> HD,BD,DL,HA,HP,KH,DN,TH,VT</t>
    </r>
  </si>
  <si>
    <r>
      <rPr>
        <u/>
        <sz val="10"/>
        <color rgb="FF1155CC"/>
        <rFont val="Calibri"/>
      </rPr>
      <t>[SJBP]_Domino's Pizza_Jan</t>
    </r>
    <r>
      <rPr>
        <sz val="10"/>
        <color rgb="FF000000"/>
        <rFont val="Calibri"/>
      </rPr>
      <t xml:space="preserve"> 240709_Domino pizza_7 cities</t>
    </r>
  </si>
  <si>
    <r>
      <rPr>
        <u/>
        <sz val="10"/>
        <color rgb="FF1155CC"/>
        <rFont val="Calibri"/>
      </rPr>
      <t>[VIP]_Gà Rán Popeyes_Jan</t>
    </r>
    <r>
      <rPr>
        <sz val="10"/>
        <color rgb="FF000000"/>
        <rFont val="Calibri"/>
      </rPr>
      <t xml:space="preserve"> 241231_Gà Rán Popeyes_9 cities</t>
    </r>
  </si>
  <si>
    <r>
      <rPr>
        <u/>
        <sz val="10"/>
        <color rgb="FF1155CC"/>
        <rFont val="Calibri"/>
      </rPr>
      <t>[VIP]_McDonald's_Feb pack 1</t>
    </r>
    <r>
      <rPr>
        <sz val="10"/>
        <color rgb="FF000000"/>
        <rFont val="Calibri"/>
      </rPr>
      <t xml:space="preserve"> 251025_McDonald's_7 cities</t>
    </r>
  </si>
  <si>
    <r>
      <rPr>
        <u/>
        <sz val="10"/>
        <color rgb="FF1155CC"/>
        <rFont val="Calibri"/>
      </rPr>
      <t>[SJBP]__Brand 50%</t>
    </r>
    <r>
      <rPr>
        <sz val="10"/>
        <rFont val="Calibri"/>
      </rPr>
      <t xml:space="preserve"> 260106_All OTH Brand 2026_41 cities</t>
    </r>
  </si>
  <si>
    <r>
      <rPr>
        <sz val="10"/>
        <rFont val="Calibri"/>
      </rPr>
      <t xml:space="preserve"> </t>
    </r>
    <r>
      <rPr>
        <u/>
        <sz val="10"/>
        <color rgb="FF1155CC"/>
        <rFont val="Calibri"/>
      </rPr>
      <t>[SJBP]_Trà Sữa May Cha_Indi_1k</t>
    </r>
    <r>
      <rPr>
        <sz val="10"/>
        <rFont val="Calibri"/>
      </rPr>
      <t xml:space="preserve"> 260106_Trà Sữa May Cha_9 cities</t>
    </r>
  </si>
  <si>
    <r>
      <rPr>
        <u/>
        <sz val="10"/>
        <color rgb="FF1155CC"/>
        <rFont val="Calibri"/>
      </rPr>
      <t>[SJBP]__Brand 50%</t>
    </r>
    <r>
      <rPr>
        <sz val="10"/>
        <rFont val="Calibri"/>
      </rPr>
      <t xml:space="preserve"> 260106_All OTH Brand 2026_41 cities</t>
    </r>
  </si>
  <si>
    <r>
      <rPr>
        <u/>
        <sz val="10"/>
        <color rgb="FF1155CC"/>
        <rFont val="Calibri"/>
      </rPr>
      <t>[VIP]_Domino's Pizza_Feb</t>
    </r>
    <r>
      <rPr>
        <sz val="10"/>
        <color rgb="FF000000"/>
        <rFont val="Calibri"/>
      </rPr>
      <t xml:space="preserve"> 250116_Domino pizza_11 cities</t>
    </r>
  </si>
  <si>
    <r>
      <rPr>
        <u/>
        <sz val="10"/>
        <color rgb="FF1155CC"/>
        <rFont val="Calibri"/>
      </rPr>
      <t>[SJBP]__Brand 50%</t>
    </r>
    <r>
      <rPr>
        <sz val="10"/>
        <rFont val="Calibri"/>
      </rPr>
      <t xml:space="preserve"> 260106_All OTH Brand 2026_41 cities</t>
    </r>
  </si>
  <si>
    <r>
      <rPr>
        <u/>
        <sz val="10"/>
        <color rgb="FF1155CC"/>
        <rFont val="Calibri"/>
      </rPr>
      <t>[VIP]_Domino's Pizza_Feb</t>
    </r>
    <r>
      <rPr>
        <sz val="10"/>
        <color rgb="FF000000"/>
        <rFont val="Calibri"/>
      </rPr>
      <t xml:space="preserve"> 250116_Domino pizza_11 cities</t>
    </r>
  </si>
  <si>
    <r>
      <rPr>
        <u/>
        <sz val="10"/>
        <color rgb="FF1155CC"/>
        <rFont val="Calibri"/>
      </rPr>
      <t>[SJBP]__Brand 50%</t>
    </r>
    <r>
      <rPr>
        <sz val="10"/>
        <rFont val="Calibri"/>
      </rPr>
      <t xml:space="preserve"> 260106_All OTH Brand 2026_41 cities</t>
    </r>
  </si>
  <si>
    <r>
      <rPr>
        <u/>
        <sz val="10"/>
        <color rgb="FF1155CC"/>
        <rFont val="Calibri"/>
      </rPr>
      <t>[SuperVIP]_Gà Rán Popeyes_Feb</t>
    </r>
    <r>
      <rPr>
        <sz val="10"/>
        <color rgb="FF000000"/>
        <rFont val="Calibri"/>
      </rPr>
      <t xml:space="preserve"> 241231_Gà Rán Popeyes_9 cities</t>
    </r>
  </si>
  <si>
    <r>
      <rPr>
        <u/>
        <sz val="10"/>
        <color rgb="FF1155CC"/>
        <rFont val="Calibri"/>
      </rPr>
      <t>[SuperVIP]_Gà Rán Popeyes_Feb</t>
    </r>
    <r>
      <rPr>
        <sz val="10"/>
        <color rgb="FF000000"/>
        <rFont val="Calibri"/>
      </rPr>
      <t xml:space="preserve"> 241231_Gà Rán Popeyes_9 cities</t>
    </r>
  </si>
  <si>
    <r>
      <rPr>
        <u/>
        <sz val="10"/>
        <color rgb="FF1155CC"/>
        <rFont val="Calibri"/>
      </rPr>
      <t>[SuperVIP]_Gà Rán Popeyes_Feb</t>
    </r>
    <r>
      <rPr>
        <sz val="10"/>
        <color rgb="FF000000"/>
        <rFont val="Calibri"/>
      </rPr>
      <t xml:space="preserve"> 241231_Gà Rán Popeyes_9 cities</t>
    </r>
  </si>
  <si>
    <r>
      <rPr>
        <u/>
        <sz val="10"/>
        <color rgb="FF1155CC"/>
        <rFont val="Calibri"/>
      </rPr>
      <t>[SJBP]__Brand 50%</t>
    </r>
    <r>
      <rPr>
        <sz val="10"/>
        <rFont val="Calibri"/>
      </rPr>
      <t xml:space="preserve"> 260106_All OTH Brand 2026_41 cities</t>
    </r>
  </si>
  <si>
    <r>
      <rPr>
        <u/>
        <sz val="10"/>
        <color rgb="FF1155CC"/>
        <rFont val="Calibri"/>
      </rPr>
      <t>[SJBP]__Brand 50%</t>
    </r>
    <r>
      <rPr>
        <sz val="10"/>
        <rFont val="Calibri"/>
      </rPr>
      <t xml:space="preserve"> 260106_All OTH Brand 2026_41 cities</t>
    </r>
  </si>
  <si>
    <r>
      <rPr>
        <u/>
        <sz val="10"/>
        <color rgb="FF1155CC"/>
        <rFont val="Calibri"/>
      </rPr>
      <t>[SJBP]__Brand 50%</t>
    </r>
    <r>
      <rPr>
        <sz val="10"/>
        <rFont val="Calibri"/>
      </rPr>
      <t xml:space="preserve"> 260106_All OTH Brand 2026_41 cities</t>
    </r>
  </si>
  <si>
    <r>
      <rPr>
        <u/>
        <sz val="10"/>
        <color rgb="FF1155CC"/>
        <rFont val="Calibri"/>
      </rPr>
      <t>[SJBP]__Brand 50%</t>
    </r>
    <r>
      <rPr>
        <sz val="10"/>
        <rFont val="Calibri"/>
      </rPr>
      <t xml:space="preserve"> 260106_All OTH Brand 2026_41 cities</t>
    </r>
  </si>
  <si>
    <r>
      <rPr>
        <u/>
        <sz val="10"/>
        <color rgb="FF1155CC"/>
        <rFont val="Calibri"/>
      </rPr>
      <t>[SJBP]__Brand 50%</t>
    </r>
    <r>
      <rPr>
        <sz val="10"/>
        <rFont val="Calibri"/>
      </rPr>
      <t xml:space="preserve"> 260106_All OTH Brand 2026_41 cities</t>
    </r>
  </si>
  <si>
    <r>
      <rPr>
        <u/>
        <sz val="10"/>
        <color rgb="FF1155CC"/>
        <rFont val="Calibri"/>
      </rPr>
      <t>[SJBP]__Brand 50%</t>
    </r>
    <r>
      <rPr>
        <sz val="10"/>
        <rFont val="Calibri"/>
      </rPr>
      <t xml:space="preserve"> 260106_All OTH Brand 2026_41 cities</t>
    </r>
  </si>
  <si>
    <r>
      <rPr>
        <u/>
        <sz val="10"/>
        <color rgb="FF1155CC"/>
        <rFont val="Calibri"/>
      </rPr>
      <t>[VIP]_McDonald's_Feb pack 2</t>
    </r>
    <r>
      <rPr>
        <sz val="10"/>
        <color rgb="FF000000"/>
        <rFont val="Calibri"/>
      </rPr>
      <t xml:space="preserve"> 251025_McDonald's_7 cities</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</si>
  <si>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</si>
  <si>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</si>
  <si>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</si>
  <si>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</si>
  <si>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</si>
  <si>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</si>
  <si>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</si>
  <si>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</si>
  <si>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</si>
  <si>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</si>
  <si>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</si>
  <si>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</si>
  <si>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</si>
  <si>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</si>
  <si>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</si>
  <si>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</si>
  <si>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</si>
  <si>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</si>
  <si>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</si>
  <si>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</si>
  <si>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</si>
  <si>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</si>
  <si>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</si>
  <si>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</si>
  <si>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</si>
  <si>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</si>
  <si>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</si>
  <si>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</si>
  <si>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</si>
  <si>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</si>
  <si>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</si>
  <si>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</si>
  <si>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</si>
  <si>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</si>
  <si>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</si>
  <si>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</si>
  <si>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</si>
  <si>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</si>
  <si>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</si>
  <si>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</si>
  <si>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</si>
  <si>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</si>
  <si>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</si>
  <si>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</si>
  <si>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</si>
  <si>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</si>
  <si>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</si>
  <si>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</si>
  <si>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</si>
  <si>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</si>
  <si>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</si>
  <si>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</si>
  <si>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</si>
  <si>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</si>
  <si>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</si>
  <si>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</si>
  <si>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</si>
  <si>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</si>
  <si>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</si>
  <si>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</si>
  <si>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</si>
  <si>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</si>
  <si>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</si>
  <si>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</si>
  <si>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</si>
  <si>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</si>
  <si>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</si>
  <si>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</si>
  <si>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trike/>
        <sz val="10"/>
        <color rgb="FFFF0000"/>
        <rFont val="Calibri"/>
      </rPr>
      <t xml:space="preserve">[Whitelist New User] </t>
    </r>
    <r>
      <rPr>
        <strike/>
        <sz val="10"/>
        <color theme="1"/>
        <rFont val="Calibri"/>
      </rPr>
      <t xml:space="preserve">[PLF CP]_NU_Tặng bạn mới deal 0Đ
</t>
    </r>
    <r>
      <rPr>
        <sz val="10"/>
        <color theme="1"/>
        <rFont val="Calibri"/>
      </rPr>
      <t>[Whitelist New User] [PLF CP]_Thematic_Chào Bạn Mới, Tung Deal 0Đ</t>
    </r>
  </si>
  <si>
    <r>
      <rPr>
        <b/>
        <strike/>
        <sz val="10"/>
        <color rgb="FFFF0000"/>
        <rFont val="Calibri"/>
      </rPr>
      <t xml:space="preserve">[Whitelist New User] </t>
    </r>
    <r>
      <rPr>
        <strike/>
        <sz val="10"/>
        <color theme="1"/>
        <rFont val="Calibri"/>
      </rPr>
      <t xml:space="preserve">[PLF CP]_NU_Tặng bạn mới deal 0Đ
</t>
    </r>
    <r>
      <rPr>
        <sz val="10"/>
        <color theme="1"/>
        <rFont val="Calibri"/>
      </rPr>
      <t>[Whitelist New User] [PLF CP]_Thematic_Chào Bạn Mới, Tung Deal 0Đ</t>
    </r>
  </si>
  <si>
    <r>
      <rPr>
        <b/>
        <strike/>
        <sz val="10"/>
        <color rgb="FFFF0000"/>
        <rFont val="Calibri"/>
      </rPr>
      <t xml:space="preserve">[Whitelist New User] </t>
    </r>
    <r>
      <rPr>
        <strike/>
        <sz val="10"/>
        <color theme="1"/>
        <rFont val="Calibri"/>
      </rPr>
      <t xml:space="preserve">[PLF CP]_NU_Tặng bạn mới deal 0Đ
</t>
    </r>
    <r>
      <rPr>
        <sz val="10"/>
        <color theme="1"/>
        <rFont val="Calibri"/>
      </rPr>
      <t>[Whitelist New User] [PLF CP]_Thematic_Chào Bạn Mới, Tung Deal 0Đ</t>
    </r>
  </si>
  <si>
    <t>[Whitelist New User] [PLF CP]_Thematic_Chào Bạn Mới, Tung Deal 0Đ</t>
  </si>
  <si>
    <r>
      <rPr>
        <b/>
        <sz val="10"/>
        <color rgb="FFFF0000"/>
        <rFont val="Calibri"/>
      </rPr>
      <t>[Whitelist New User]</t>
    </r>
    <r>
      <rPr>
        <sz val="10"/>
        <color theme="1"/>
        <rFont val="Calibri"/>
      </rPr>
      <t>[PLF CP]_Thematic_Deal Làm Quen, Tặng Mã -30.000Đ</t>
    </r>
  </si>
  <si>
    <r>
      <rPr>
        <b/>
        <sz val="10"/>
        <color rgb="FFFF0000"/>
        <rFont val="Calibri"/>
      </rPr>
      <t>[Whitelist New User]</t>
    </r>
    <r>
      <rPr>
        <sz val="10"/>
        <color theme="1"/>
        <rFont val="Calibri"/>
      </rPr>
      <t>[PLF CP]_Thematic_Deal Làm Quen, Tặng Mã -30.000Đ</t>
    </r>
  </si>
  <si>
    <r>
      <rPr>
        <b/>
        <sz val="10"/>
        <color rgb="FFFF0000"/>
        <rFont val="Calibri"/>
      </rPr>
      <t>[Whitelist New User]</t>
    </r>
    <r>
      <rPr>
        <sz val="10"/>
        <color theme="1"/>
        <rFont val="Calibri"/>
      </rPr>
      <t>[PLF CP]_Thematic_Chào Bạn Mới, Tung Deal 0Đ</t>
    </r>
  </si>
  <si>
    <r>
      <rPr>
        <b/>
        <sz val="10"/>
        <color rgb="FFFF0000"/>
        <rFont val="Calibri"/>
      </rPr>
      <t>[Whitelist New User]</t>
    </r>
    <r>
      <rPr>
        <sz val="10"/>
        <color theme="1"/>
        <rFont val="Calibri"/>
      </rPr>
      <t>[PLF CP]_Thematic_Chào Bạn Mới, Tung Deal 0Đ</t>
    </r>
  </si>
  <si>
    <r>
      <rPr>
        <b/>
        <sz val="10"/>
        <color rgb="FFFF0000"/>
        <rFont val="Calibri"/>
      </rPr>
      <t>[Whitelist New User]</t>
    </r>
    <r>
      <rPr>
        <sz val="10"/>
        <color theme="1"/>
        <rFont val="Calibri"/>
      </rPr>
      <t>[PLF CP]_Thematic_Chào Bạn Mới, Tung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</si>
  <si>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</si>
  <si>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</si>
  <si>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</si>
  <si>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</si>
  <si>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</si>
  <si>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</si>
  <si>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</si>
  <si>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</si>
  <si>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</si>
  <si>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</si>
  <si>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</si>
  <si>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</si>
  <si>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</si>
  <si>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</si>
  <si>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</si>
  <si>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</si>
  <si>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</si>
  <si>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</si>
  <si>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</si>
  <si>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</si>
  <si>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</si>
  <si>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</si>
  <si>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</si>
  <si>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</si>
  <si>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</si>
  <si>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</si>
  <si>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</si>
  <si>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</si>
  <si>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</si>
  <si>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</si>
  <si>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</si>
  <si>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</si>
  <si>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</si>
  <si>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</si>
  <si>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</si>
  <si>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</si>
  <si>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</si>
  <si>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</si>
  <si>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</si>
  <si>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</si>
  <si>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</si>
  <si>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</si>
  <si>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</si>
  <si>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</si>
  <si>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</si>
  <si>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</si>
  <si>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</si>
  <si>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</si>
  <si>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</si>
  <si>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</si>
  <si>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</si>
  <si>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</si>
  <si>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</si>
  <si>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</si>
  <si>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</si>
  <si>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</si>
  <si>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</si>
  <si>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</si>
  <si>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</si>
  <si>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</si>
  <si>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</si>
  <si>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</si>
  <si>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</si>
  <si>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</si>
  <si>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</si>
  <si>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</si>
  <si>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</si>
  <si>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</si>
  <si>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</si>
  <si>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</si>
  <si>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</si>
  <si>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</si>
  <si>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</si>
  <si>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</si>
  <si>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</si>
  <si>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</si>
  <si>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</si>
  <si>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</si>
  <si>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</si>
  <si>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</si>
  <si>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</si>
  <si>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</si>
  <si>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</si>
  <si>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</si>
  <si>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</si>
  <si>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</si>
  <si>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</si>
  <si>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</si>
  <si>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</si>
  <si>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</si>
  <si>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</si>
  <si>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</si>
  <si>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</si>
  <si>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</si>
  <si>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</si>
  <si>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</si>
  <si>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</si>
  <si>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</si>
  <si>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</si>
  <si>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</si>
  <si>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</si>
  <si>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</si>
  <si>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</si>
  <si>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</si>
  <si>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</si>
  <si>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</si>
  <si>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</si>
  <si>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</si>
  <si>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</si>
  <si>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</si>
  <si>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</si>
  <si>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</si>
  <si>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</si>
  <si>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</si>
  <si>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</si>
  <si>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</si>
  <si>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</si>
  <si>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</si>
  <si>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</si>
  <si>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</si>
  <si>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</si>
  <si>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</si>
  <si>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</si>
  <si>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</si>
  <si>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</si>
  <si>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</si>
  <si>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</si>
  <si>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</si>
  <si>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</si>
  <si>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</si>
  <si>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</si>
  <si>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</si>
  <si>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</si>
  <si>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</si>
  <si>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</si>
  <si>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</si>
  <si>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</si>
  <si>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</si>
  <si>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</si>
  <si>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</si>
  <si>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</si>
  <si>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</si>
  <si>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</si>
  <si>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</si>
  <si>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</si>
  <si>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</si>
  <si>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</si>
  <si>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</si>
  <si>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</si>
  <si>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</si>
  <si>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</si>
  <si>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</si>
  <si>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</si>
  <si>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</si>
  <si>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</si>
  <si>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</si>
  <si>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</si>
  <si>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</si>
  <si>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</si>
  <si>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</si>
  <si>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</si>
  <si>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b/>
        <sz val="10"/>
        <color rgb="FFFF0000"/>
        <rFont val="Calibri"/>
      </rPr>
      <t xml:space="preserve">[Whitelist New User] </t>
    </r>
    <r>
      <rPr>
        <sz val="10"/>
        <color theme="1"/>
        <rFont val="Calibri"/>
      </rPr>
      <t>[PLF CP]_NU_Tặng bạn mới deal 0Đ</t>
    </r>
  </si>
  <si>
    <r>
      <rPr>
        <u/>
        <sz val="10"/>
        <color rgb="FF1155CC"/>
        <rFont val="Calibri"/>
      </rPr>
      <t xml:space="preserve">[SJBP]_Gà Rán Popeyes_BOGO
</t>
    </r>
    <r>
      <rPr>
        <sz val="10"/>
        <color rgb="FF000000"/>
        <rFont val="Calibri"/>
      </rPr>
      <t>241231_Gà Rán Popeyes_9 cities</t>
    </r>
  </si>
  <si>
    <r>
      <rPr>
        <u/>
        <sz val="10"/>
        <color rgb="FF1155CC"/>
        <rFont val="Calibri"/>
      </rPr>
      <t>[SJBP]__Brand 50%</t>
    </r>
    <r>
      <rPr>
        <sz val="10"/>
        <rFont val="Calibri"/>
      </rPr>
      <t xml:space="preserve"> 241231_All OTH 2025_36 cities</t>
    </r>
  </si>
  <si>
    <r>
      <rPr>
        <u/>
        <sz val="10"/>
        <color rgb="FF1155CC"/>
        <rFont val="Calibri"/>
      </rPr>
      <t xml:space="preserve">[SuperVIP]_Gà Rán Popeyes_02-05/01
</t>
    </r>
    <r>
      <rPr>
        <sz val="10"/>
        <rFont val="Calibri"/>
      </rPr>
      <t>241231_Gà Rán Popeyes_9 cities</t>
    </r>
  </si>
  <si>
    <r>
      <rPr>
        <u/>
        <sz val="10"/>
        <color rgb="FF1155CC"/>
        <rFont val="Calibri"/>
      </rPr>
      <t xml:space="preserve">[SuperVIP]_Gà Rán Popeyes_02-05/01
</t>
    </r>
    <r>
      <rPr>
        <sz val="10"/>
        <rFont val="Calibri"/>
      </rPr>
      <t>241231_Gà Rán Popeyes_9 cities</t>
    </r>
  </si>
  <si>
    <r>
      <rPr>
        <u/>
        <sz val="10"/>
        <color rgb="FF1155CC"/>
        <rFont val="Calibri"/>
      </rPr>
      <t xml:space="preserve">[SuperVIP]_Gà Rán Popeyes_02-05/01
</t>
    </r>
    <r>
      <rPr>
        <sz val="10"/>
        <rFont val="Calibri"/>
      </rPr>
      <t>241231_Gà Rán Popeyes_9 cities</t>
    </r>
  </si>
  <si>
    <r>
      <rPr>
        <u/>
        <sz val="10"/>
        <color rgb="FF1155CC"/>
        <rFont val="Calibri"/>
      </rPr>
      <t>[SuperVIP]_The Coffee House_6-8.1</t>
    </r>
    <r>
      <rPr>
        <sz val="10"/>
        <color rgb="FF000000"/>
        <rFont val="Calibri"/>
      </rPr>
      <t xml:space="preserve"> 241231_The Coffee House_7 cities</t>
    </r>
  </si>
  <si>
    <r>
      <rPr>
        <u/>
        <sz val="10"/>
        <color rgb="FF1155CC"/>
        <rFont val="Calibri"/>
      </rPr>
      <t xml:space="preserve">[SJBP]_Gà Rán KFC_BAU
</t>
    </r>
    <r>
      <rPr>
        <sz val="10"/>
        <color rgb="FF000000"/>
        <rFont val="Calibri"/>
      </rPr>
      <t>241231_Gà Rán KFC_25 cities</t>
    </r>
  </si>
  <si>
    <r>
      <rPr>
        <u/>
        <sz val="10"/>
        <color rgb="FF1155CC"/>
        <rFont val="Calibri"/>
      </rPr>
      <t>[SuperVIP]_Highlands Coffee_6-10.1</t>
    </r>
    <r>
      <rPr>
        <sz val="10"/>
        <color rgb="FF000000"/>
        <rFont val="Calibri"/>
      </rPr>
      <t xml:space="preserve"> 241231_Highlands Coffee_36 cities</t>
    </r>
  </si>
  <si>
    <r>
      <rPr>
        <u/>
        <sz val="10"/>
        <color rgb="FF1155CC"/>
        <rFont val="Calibri"/>
      </rPr>
      <t xml:space="preserve">[SJBP]_Gà Rán KFC_BAU
</t>
    </r>
    <r>
      <rPr>
        <sz val="10"/>
        <rFont val="Calibri"/>
      </rPr>
      <t>241231_Gà Rán KFC_25 cities</t>
    </r>
  </si>
  <si>
    <r>
      <rPr>
        <u/>
        <sz val="10"/>
        <color rgb="FF1155CC"/>
        <rFont val="Calibri"/>
      </rPr>
      <t>[SJBP]_The Coffee House_WC</t>
    </r>
    <r>
      <rPr>
        <sz val="10"/>
        <color rgb="FF000000"/>
        <rFont val="Calibri"/>
      </rPr>
      <t xml:space="preserve"> 241231_The Coffee House_7 cities</t>
    </r>
  </si>
  <si>
    <r>
      <rPr>
        <u/>
        <sz val="10"/>
        <color rgb="FF1155CC"/>
        <rFont val="Calibri"/>
      </rPr>
      <t xml:space="preserve">[SuperVIP]_Gà Rán KFC_10-12/01
</t>
    </r>
    <r>
      <rPr>
        <sz val="10"/>
        <color rgb="FF000000"/>
        <rFont val="Calibri"/>
      </rPr>
      <t>241231_Gà Rán KFC_25 cities</t>
    </r>
  </si>
  <si>
    <r>
      <rPr>
        <u/>
        <sz val="10"/>
        <color rgb="FF1155CC"/>
        <rFont val="Calibri"/>
      </rPr>
      <t xml:space="preserve">[SuperVIP]_Gà Rán KFC_10-12/01
</t>
    </r>
    <r>
      <rPr>
        <sz val="10"/>
        <color rgb="FF000000"/>
        <rFont val="Calibri"/>
      </rPr>
      <t>241231_Gà Rán KFC_25 cities</t>
    </r>
  </si>
  <si>
    <r>
      <rPr>
        <u/>
        <sz val="10"/>
        <color rgb="FF1155CC"/>
        <rFont val="Calibri"/>
      </rPr>
      <t xml:space="preserve">[VIP]_Gà Rán Texas Chicken_13-16/01
</t>
    </r>
    <r>
      <rPr>
        <sz val="10"/>
        <color rgb="FF000000"/>
        <rFont val="Calibri"/>
      </rPr>
      <t>250102_Gà Rán Texas Chicken_6 cities</t>
    </r>
  </si>
  <si>
    <r>
      <rPr>
        <u/>
        <sz val="10"/>
        <color rgb="FF1155CC"/>
        <rFont val="Calibri"/>
      </rPr>
      <t>[SuperVIP]_Starbucks Coffee_14-16.1</t>
    </r>
    <r>
      <rPr>
        <sz val="10"/>
        <color rgb="FF000000"/>
        <rFont val="Calibri"/>
      </rPr>
      <t xml:space="preserve"> 250102_Starbucks Coffee_10 cities</t>
    </r>
  </si>
  <si>
    <t>[PLF CP]_15.1_Bộ chung SIÊU TIỆC THƯƠNG HIỆU Giảm 50%</t>
  </si>
  <si>
    <r>
      <rPr>
        <u/>
        <sz val="10"/>
        <color rgb="FF1155CC"/>
        <rFont val="Calibri"/>
      </rPr>
      <t>[VIP]_Phê La_Jan</t>
    </r>
    <r>
      <rPr>
        <sz val="10"/>
        <rFont val="Calibri"/>
      </rPr>
      <t xml:space="preserve"> HP,VT,HA,DL</t>
    </r>
  </si>
  <si>
    <r>
      <rPr>
        <u/>
        <sz val="10"/>
        <color rgb="FF1155CC"/>
        <rFont val="Calibri"/>
      </rPr>
      <t xml:space="preserve">[SuperVIP]_Pizza Hut_17-19/01
</t>
    </r>
    <r>
      <rPr>
        <sz val="10"/>
        <color rgb="FF000000"/>
        <rFont val="Calibri"/>
      </rPr>
      <t>241231_Pizza Hut_20 cities</t>
    </r>
  </si>
  <si>
    <r>
      <rPr>
        <u/>
        <sz val="10"/>
        <color rgb="FF1155CC"/>
        <rFont val="Calibri"/>
      </rPr>
      <t>[SuperVIP]_Trà Sữa May Cha_Jan_HCM</t>
    </r>
    <r>
      <rPr>
        <sz val="10"/>
        <rFont val="Calibri"/>
      </rPr>
      <t xml:space="preserve"> 250102_Trà Sữa May Cha_7 cities</t>
    </r>
  </si>
  <si>
    <r>
      <rPr>
        <u/>
        <sz val="10"/>
        <color rgb="FF1155CC"/>
        <rFont val="Calibri"/>
      </rPr>
      <t>[VIP]_Gong Cha_20-22Jan</t>
    </r>
    <r>
      <rPr>
        <sz val="10"/>
        <color rgb="FF000000"/>
        <rFont val="Calibri"/>
      </rPr>
      <t xml:space="preserve"> 20240506_Gong Cha_3 cities</t>
    </r>
  </si>
  <si>
    <r>
      <rPr>
        <u/>
        <sz val="10"/>
        <color rgb="FF1155CC"/>
        <rFont val="Calibri"/>
      </rPr>
      <t xml:space="preserve">[SuperVIP]_Gà Rán KFC_20-22/01
</t>
    </r>
    <r>
      <rPr>
        <sz val="10"/>
        <color rgb="FF000000"/>
        <rFont val="Calibri"/>
      </rPr>
      <t>241231_Gà Rán KFC_25 cities</t>
    </r>
  </si>
  <si>
    <r>
      <rPr>
        <u/>
        <sz val="10"/>
        <color rgb="FF1155CC"/>
        <rFont val="Calibri"/>
      </rPr>
      <t xml:space="preserve">[SuperVIP]_Gà Rán KFC_20-22/01
</t>
    </r>
    <r>
      <rPr>
        <sz val="10"/>
        <rFont val="Calibri"/>
      </rPr>
      <t>241231_Gà Rán KFC_25 cities</t>
    </r>
  </si>
  <si>
    <r>
      <rPr>
        <u/>
        <sz val="10"/>
        <color rgb="FF1155CC"/>
        <rFont val="Calibri"/>
      </rPr>
      <t>[SJBP]_Starbucks Coffee_30% off_21-24.1</t>
    </r>
    <r>
      <rPr>
        <sz val="10"/>
        <color rgb="FF000000"/>
        <rFont val="Calibri"/>
      </rPr>
      <t xml:space="preserve"> 250102_Starbucks Coffee_10 cities</t>
    </r>
  </si>
  <si>
    <r>
      <rPr>
        <u/>
        <sz val="10"/>
        <color rgb="FF1155CC"/>
        <rFont val="Calibri"/>
      </rPr>
      <t>[VIP]_Lotteria_23-26/01</t>
    </r>
    <r>
      <rPr>
        <sz val="10"/>
        <rFont val="Calibri"/>
      </rPr>
      <t xml:space="preserve"> 241231_Lotteria DI_27 cities</t>
    </r>
  </si>
  <si>
    <r>
      <rPr>
        <u/>
        <sz val="10"/>
        <color rgb="FF1155CC"/>
        <rFont val="Calibri"/>
      </rPr>
      <t>[VIP]_Lotteria_23-26/01</t>
    </r>
    <r>
      <rPr>
        <sz val="10"/>
        <rFont val="Calibri"/>
      </rPr>
      <t xml:space="preserve"> 241231_Lotteria DI_27 cities</t>
    </r>
  </si>
  <si>
    <r>
      <rPr>
        <u/>
        <sz val="10"/>
        <color rgb="FF1155CC"/>
        <rFont val="Calibri"/>
      </rPr>
      <t>[VIP]_Lotteria_23-26/01</t>
    </r>
    <r>
      <rPr>
        <sz val="10"/>
        <color rgb="FF000000"/>
        <rFont val="Calibri"/>
      </rPr>
      <t xml:space="preserve"> 241231_Lotteria DI_27 cities</t>
    </r>
  </si>
  <si>
    <r>
      <rPr>
        <u/>
        <sz val="10"/>
        <color rgb="FF1155CC"/>
        <rFont val="Calibri"/>
      </rPr>
      <t>[SJBP]_Highlands Coffee_Weekday</t>
    </r>
    <r>
      <rPr>
        <sz val="10"/>
        <color rgb="FF000000"/>
        <rFont val="Calibri"/>
      </rPr>
      <t xml:space="preserve"> 241231_Highlands Coffee_36 cities</t>
    </r>
  </si>
  <si>
    <t>Banner Chúc Tết</t>
  </si>
  <si>
    <r>
      <rPr>
        <u/>
        <sz val="10"/>
        <color rgb="FF1155CC"/>
        <rFont val="Calibri"/>
      </rPr>
      <t>[VIP]_The Coffee House_4-6.2</t>
    </r>
    <r>
      <rPr>
        <sz val="10"/>
        <color rgb="FF000000"/>
        <rFont val="Calibri"/>
      </rPr>
      <t xml:space="preserve"> 241231_The Coffee House_7 cities</t>
    </r>
  </si>
  <si>
    <r>
      <rPr>
        <sz val="10"/>
        <rFont val="Calibri"/>
      </rPr>
      <t xml:space="preserve">0h-16h </t>
    </r>
    <r>
      <rPr>
        <u/>
        <sz val="10"/>
        <color rgb="FF1155CC"/>
        <rFont val="Calibri"/>
      </rPr>
      <t xml:space="preserve">[SJBP]_Gà Rán Popeyes_BOGO 241231_Gà Rán Popeyes_9 cities
</t>
    </r>
    <r>
      <rPr>
        <sz val="10"/>
        <rFont val="Calibri"/>
      </rPr>
      <t xml:space="preserve">16h - 24h </t>
    </r>
    <r>
      <rPr>
        <u/>
        <sz val="10"/>
        <color rgb="FF1155CC"/>
        <rFont val="Calibri"/>
      </rPr>
      <t>[SJBP]_Domino's Pizza_BOGO</t>
    </r>
  </si>
  <si>
    <r>
      <rPr>
        <u/>
        <sz val="10"/>
        <color rgb="FF1155CC"/>
        <rFont val="Calibri"/>
      </rPr>
      <t>[VIP]_The Coffee House_4-6.2</t>
    </r>
    <r>
      <rPr>
        <sz val="10"/>
        <color rgb="FF000000"/>
        <rFont val="Calibri"/>
      </rPr>
      <t xml:space="preserve"> 241231_The Coffee House_7 cities</t>
    </r>
  </si>
  <si>
    <r>
      <rPr>
        <u/>
        <sz val="10"/>
        <color rgb="FF1155CC"/>
        <rFont val="Calibri"/>
      </rPr>
      <t>[SuperVIP]_Lotteria_06 - 09/02</t>
    </r>
    <r>
      <rPr>
        <sz val="10"/>
        <color rgb="FF000000"/>
        <rFont val="Calibri"/>
      </rPr>
      <t xml:space="preserve"> 241231_Lotteria DI_27 cities</t>
    </r>
  </si>
  <si>
    <r>
      <rPr>
        <sz val="10"/>
        <rFont val="Calibri"/>
      </rPr>
      <t xml:space="preserve">0 -10H: </t>
    </r>
    <r>
      <rPr>
        <u/>
        <sz val="10"/>
        <color rgb="FF1155CC"/>
        <rFont val="Calibri"/>
      </rPr>
      <t>[PLF CP]_BAU_Nạp năng lượng sáng giảm 30.000Đ</t>
    </r>
    <r>
      <rPr>
        <sz val="10"/>
        <rFont val="Calibri"/>
      </rPr>
      <t xml:space="preserve">
10-13H:</t>
    </r>
    <r>
      <rPr>
        <u/>
        <sz val="10"/>
        <color rgb="FF1155CC"/>
        <rFont val="Calibri"/>
      </rPr>
      <t>[PLF CP]_BAU_No nê bữa trưa, deal giảm 50.000Đ</t>
    </r>
    <r>
      <rPr>
        <sz val="10"/>
        <rFont val="Calibri"/>
      </rPr>
      <t xml:space="preserve">
13-16H: </t>
    </r>
    <r>
      <rPr>
        <u/>
        <sz val="10"/>
        <color rgb="FF1155CC"/>
        <rFont val="Calibri"/>
      </rPr>
      <t>[PLF CP]_BAU_Chốt đơn ăn xế, giảm 20.000Đ</t>
    </r>
    <r>
      <rPr>
        <sz val="10"/>
        <rFont val="Calibri"/>
      </rPr>
      <t xml:space="preserve">
16-24H: </t>
    </r>
    <r>
      <rPr>
        <u/>
        <sz val="10"/>
        <color rgb="FF1155CC"/>
        <rFont val="Calibri"/>
      </rPr>
      <t xml:space="preserve"> [PLF CP]_BAU_Bữa tối đủ chất, giảm tới 70.000Đ</t>
    </r>
  </si>
  <si>
    <r>
      <rPr>
        <u/>
        <sz val="10"/>
        <color rgb="FF1155CC"/>
        <rFont val="Calibri"/>
      </rPr>
      <t>[SuperVIP]_Lotteria_06 - 09/02</t>
    </r>
    <r>
      <rPr>
        <sz val="10"/>
        <color rgb="FF000000"/>
        <rFont val="Calibri"/>
      </rPr>
      <t xml:space="preserve"> 241231_Lotteria DI_27 cities</t>
    </r>
  </si>
  <si>
    <r>
      <rPr>
        <u/>
        <sz val="10"/>
        <color rgb="FF1155CC"/>
        <rFont val="Calibri"/>
      </rPr>
      <t>[VIP]_Gà Rán Texas Chicken_10-13/02</t>
    </r>
    <r>
      <rPr>
        <sz val="10"/>
        <rFont val="Calibri"/>
      </rPr>
      <t xml:space="preserve"> 250102_Gà Rán Texas Chicken_6 cities</t>
    </r>
  </si>
  <si>
    <r>
      <rPr>
        <u/>
        <sz val="10"/>
        <color rgb="FF1155CC"/>
        <rFont val="Calibri"/>
      </rPr>
      <t>[VIP]_Gong Cha_Feb</t>
    </r>
    <r>
      <rPr>
        <sz val="10"/>
        <color rgb="FF000000"/>
        <rFont val="Calibri"/>
      </rPr>
      <t xml:space="preserve"> 20240506_Gong Cha_3 cities</t>
    </r>
  </si>
  <si>
    <r>
      <rPr>
        <u/>
        <sz val="10"/>
        <color rgb="FF1155CC"/>
        <rFont val="Calibri"/>
      </rPr>
      <t>[VIP]_Gong Cha_Feb</t>
    </r>
    <r>
      <rPr>
        <sz val="10"/>
        <color rgb="FF000000"/>
        <rFont val="Calibri"/>
      </rPr>
      <t xml:space="preserve"> 20240506_Gong Cha_3 cities</t>
    </r>
  </si>
  <si>
    <r>
      <rPr>
        <u/>
        <sz val="10"/>
        <color rgb="FF1155CC"/>
        <rFont val="Calibri"/>
      </rPr>
      <t xml:space="preserve">[SuperVIP]_Gà Rán Popeyes_13-16/02
</t>
    </r>
    <r>
      <rPr>
        <sz val="10"/>
        <rFont val="Calibri"/>
      </rPr>
      <t>241231_Gà Rán Popeyes_9 cities</t>
    </r>
  </si>
  <si>
    <r>
      <rPr>
        <u/>
        <sz val="10"/>
        <color rgb="FF1155CC"/>
        <rFont val="Calibri"/>
      </rPr>
      <t>[SuperVIP]_Highlands Coffee_10-14.2</t>
    </r>
    <r>
      <rPr>
        <sz val="10"/>
        <color rgb="FF000000"/>
        <rFont val="Calibri"/>
      </rPr>
      <t xml:space="preserve"> 241231_Highlands Coffee_36 cities</t>
    </r>
  </si>
  <si>
    <r>
      <rPr>
        <u/>
        <sz val="10"/>
        <color rgb="FF1155CC"/>
        <rFont val="Calibri"/>
      </rPr>
      <t xml:space="preserve">[SuperVIP]_Gà Rán Popeyes_13-16/02
</t>
    </r>
    <r>
      <rPr>
        <sz val="10"/>
        <color rgb="FF000000"/>
        <rFont val="Calibri"/>
      </rPr>
      <t>241231_Gà Rán Popeyes_9 cities</t>
    </r>
  </si>
  <si>
    <r>
      <rPr>
        <u/>
        <sz val="10"/>
        <color rgb="FF1155CC"/>
        <rFont val="Calibri"/>
      </rPr>
      <t xml:space="preserve">[VIP]_Lotteria_17-20/02
</t>
    </r>
    <r>
      <rPr>
        <sz val="10"/>
        <color rgb="FF000000"/>
        <rFont val="Calibri"/>
      </rPr>
      <t xml:space="preserve"> 241231_Lotteria DI_27 cities</t>
    </r>
  </si>
  <si>
    <r>
      <rPr>
        <u/>
        <sz val="10"/>
        <color rgb="FF1155CC"/>
        <rFont val="Calibri"/>
      </rPr>
      <t>[SuperVIP]_Highlands Coffee_17-21.2</t>
    </r>
    <r>
      <rPr>
        <sz val="10"/>
        <color rgb="FF000000"/>
        <rFont val="Calibri"/>
      </rPr>
      <t xml:space="preserve"> 241231_Highlands Coffee_36 cities</t>
    </r>
  </si>
  <si>
    <t>0-8H: [PLF CP]_SPFDay_Săn Deal Ăn Ngon giảm tới 75.000Đ
8-24H: [PLF CP]_SPFDay_Bộ chung SIÊU TIỆC THƯƠNG HIỆU Giảm 50%</t>
  </si>
  <si>
    <r>
      <rPr>
        <u/>
        <sz val="10"/>
        <color rgb="FF1155CC"/>
        <rFont val="Calibri"/>
      </rPr>
      <t>[VIP]_Phê La_Feb</t>
    </r>
    <r>
      <rPr>
        <sz val="10"/>
        <rFont val="Calibri"/>
      </rPr>
      <t xml:space="preserve"> HP,VT,HA,DL</t>
    </r>
  </si>
  <si>
    <r>
      <rPr>
        <u/>
        <sz val="10"/>
        <color rgb="FF1155CC"/>
        <rFont val="Calibri"/>
      </rPr>
      <t xml:space="preserve">[SuperVIP]_Gà Rán KFC_21-23/02
</t>
    </r>
    <r>
      <rPr>
        <sz val="10"/>
        <color rgb="FF000000"/>
        <rFont val="Calibri"/>
      </rPr>
      <t>241231_Gà Rán KFC_25 cities</t>
    </r>
  </si>
  <si>
    <r>
      <rPr>
        <sz val="10"/>
        <rFont val="Calibri"/>
      </rPr>
      <t xml:space="preserve">0 -10H: </t>
    </r>
    <r>
      <rPr>
        <u/>
        <sz val="10"/>
        <color rgb="FF1155CC"/>
        <rFont val="Calibri"/>
      </rPr>
      <t>[PLF CP]_BAU_Nạp năng lượng sáng giảm 30.000Đ</t>
    </r>
    <r>
      <rPr>
        <sz val="10"/>
        <rFont val="Calibri"/>
      </rPr>
      <t xml:space="preserve">
10-13H:</t>
    </r>
    <r>
      <rPr>
        <u/>
        <sz val="10"/>
        <color rgb="FF1155CC"/>
        <rFont val="Calibri"/>
      </rPr>
      <t>[PLF CP]_BAU_No nê bữa trưa, deal giảm 50.000Đ</t>
    </r>
    <r>
      <rPr>
        <sz val="10"/>
        <rFont val="Calibri"/>
      </rPr>
      <t xml:space="preserve">
13-16H: </t>
    </r>
    <r>
      <rPr>
        <u/>
        <sz val="10"/>
        <color rgb="FF1155CC"/>
        <rFont val="Calibri"/>
      </rPr>
      <t xml:space="preserve"> [PLF CP]_BAU_Nhâm nhi bữa xế, giảm 30.000Đ</t>
    </r>
    <r>
      <rPr>
        <sz val="10"/>
        <rFont val="Calibri"/>
      </rPr>
      <t xml:space="preserve">
16-24H :</t>
    </r>
    <r>
      <rPr>
        <u/>
        <sz val="10"/>
        <color rgb="FF1155CC"/>
        <rFont val="Calibri"/>
      </rPr>
      <t>[PLF CP]_BAU_Bữa tối đủ chất, giảm tới 70.000Đ</t>
    </r>
  </si>
  <si>
    <r>
      <rPr>
        <u/>
        <sz val="10"/>
        <color rgb="FF1155CC"/>
        <rFont val="Calibri"/>
      </rPr>
      <t xml:space="preserve">[SuperVIP]_Pizza Hut_21-23/02
</t>
    </r>
    <r>
      <rPr>
        <sz val="10"/>
        <color rgb="FF000000"/>
        <rFont val="Calibri"/>
      </rPr>
      <t>241231_Pizza Hut_20 cities</t>
    </r>
  </si>
  <si>
    <r>
      <rPr>
        <u/>
        <sz val="10"/>
        <color rgb="FF1155CC"/>
        <rFont val="Calibri"/>
      </rPr>
      <t>[VIP]_Gong Cha_Feb</t>
    </r>
    <r>
      <rPr>
        <sz val="10"/>
        <color rgb="FF000000"/>
        <rFont val="Calibri"/>
      </rPr>
      <t xml:space="preserve"> 20240506_Gong Cha_3 cities</t>
    </r>
  </si>
  <si>
    <r>
      <rPr>
        <u/>
        <sz val="10"/>
        <color rgb="FF1155CC"/>
        <rFont val="Calibri"/>
      </rPr>
      <t>[VIP]_Gong Cha_Feb</t>
    </r>
    <r>
      <rPr>
        <sz val="10"/>
        <color rgb="FF000000"/>
        <rFont val="Calibri"/>
      </rPr>
      <t xml:space="preserve"> 20240506_Gong Cha_3 cities</t>
    </r>
  </si>
  <si>
    <r>
      <rPr>
        <u/>
        <sz val="10"/>
        <color rgb="FF1155CC"/>
        <rFont val="Calibri"/>
      </rPr>
      <t xml:space="preserve">[SuperVIP]_Gà Rán KFC_26-28/02
</t>
    </r>
    <r>
      <rPr>
        <sz val="10"/>
        <rFont val="Calibri"/>
      </rPr>
      <t>241231_Gà Rán KFC_25 cities</t>
    </r>
  </si>
  <si>
    <r>
      <rPr>
        <sz val="10"/>
        <rFont val="Calibri"/>
      </rPr>
      <t>0 -10H:[</t>
    </r>
    <r>
      <rPr>
        <u/>
        <sz val="10"/>
        <color rgb="FF1155CC"/>
        <rFont val="Calibri"/>
      </rPr>
      <t>PLF CP]_BAU_Ăn sáng ngon rẻ, giảm 20.000Đ</t>
    </r>
    <r>
      <rPr>
        <sz val="10"/>
        <rFont val="Calibri"/>
      </rPr>
      <t xml:space="preserve">
10-13H: </t>
    </r>
    <r>
      <rPr>
        <u/>
        <sz val="10"/>
        <color rgb="FF1155CC"/>
        <rFont val="Calibri"/>
      </rPr>
      <t>[PLF CP]_BAU_Đặt món ăn trưa, giảm tới 40.000Đ</t>
    </r>
    <r>
      <rPr>
        <sz val="10"/>
        <rFont val="Calibri"/>
      </rPr>
      <t xml:space="preserve">
13-16H: </t>
    </r>
    <r>
      <rPr>
        <u/>
        <sz val="10"/>
        <color rgb="FF1155CC"/>
        <rFont val="Calibri"/>
      </rPr>
      <t xml:space="preserve"> [PLF CP]_BAU_Chốt đơn ăn xế, giảm 20.000Đ</t>
    </r>
    <r>
      <rPr>
        <sz val="10"/>
        <rFont val="Calibri"/>
      </rPr>
      <t xml:space="preserve">
16-24H:</t>
    </r>
    <r>
      <rPr>
        <u/>
        <sz val="10"/>
        <color rgb="FF1155CC"/>
        <rFont val="Calibri"/>
      </rPr>
      <t xml:space="preserve"> [PLF CP]_BAU_Đặt món ăn tối, chỉ từ 40.000Đ</t>
    </r>
  </si>
  <si>
    <r>
      <rPr>
        <u/>
        <sz val="10"/>
        <color rgb="FF1155CC"/>
        <rFont val="Calibri"/>
      </rPr>
      <t>[SJBP]_KOI Thé Cafe_WC</t>
    </r>
    <r>
      <rPr>
        <sz val="10"/>
        <rFont val="Calibri"/>
      </rPr>
      <t xml:space="preserve">  BD,VT,HP
</t>
    </r>
    <r>
      <rPr>
        <u/>
        <sz val="10"/>
        <color rgb="FF1155CC"/>
        <rFont val="Calibri"/>
      </rPr>
      <t>[JBP]_Gong Cha_27-28.2</t>
    </r>
    <r>
      <rPr>
        <sz val="10"/>
        <rFont val="Calibri"/>
      </rPr>
      <t xml:space="preserve"> 20240506_Gong Cha_3 cities</t>
    </r>
  </si>
  <si>
    <r>
      <rPr>
        <u/>
        <sz val="10"/>
        <color rgb="FF1155CC"/>
        <rFont val="Calibri"/>
      </rPr>
      <t xml:space="preserve">[SuperVIP]_Gà Rán KFC_01-03/03
</t>
    </r>
    <r>
      <rPr>
        <sz val="10"/>
        <color rgb="FF000000"/>
        <rFont val="Calibri"/>
      </rPr>
      <t>241231_Gà Rán KFC_25 cities</t>
    </r>
  </si>
  <si>
    <t>"0-5h:   [PLF CP]_3.3_Deal Cú Đêm, Chỉ 0Đ
5-10h:  [PLF CP]_3.3_Ăn Sáng Chỉ 0Đ
10-12h:[PLF CP]_3.3_Bộ chung SIÊU TIỆC THƯƠNG HIỆU Giảm 50%
12-17h: [PLF CP]_3.3_Ăn Xế Chỉ 0Đ
17-24h: [PLF CP]_3.3_Bộ chung SIÊU TIỆC THƯƠNG HIỆU Giảm 50%</t>
  </si>
  <si>
    <r>
      <rPr>
        <u/>
        <sz val="10"/>
        <color rgb="FF1155CC"/>
        <rFont val="Calibri"/>
      </rPr>
      <t>[SuperVIP]_Highlands Coffee_3-7.3</t>
    </r>
    <r>
      <rPr>
        <sz val="10"/>
        <color rgb="FF000000"/>
        <rFont val="Calibri"/>
      </rPr>
      <t xml:space="preserve"> 241231_Highlands Coffee_36 cities</t>
    </r>
  </si>
  <si>
    <r>
      <rPr>
        <sz val="10"/>
        <rFont val="Calibri"/>
      </rPr>
      <t xml:space="preserve">0 -10H: </t>
    </r>
    <r>
      <rPr>
        <u/>
        <sz val="10"/>
        <color rgb="FF1155CC"/>
        <rFont val="Calibri"/>
      </rPr>
      <t>[PLF CP]_BAU_Bữa sáng ngon rẻ, chỉ từ 10.000Đ</t>
    </r>
    <r>
      <rPr>
        <sz val="10"/>
        <rFont val="Calibri"/>
      </rPr>
      <t xml:space="preserve">
10-13H: </t>
    </r>
    <r>
      <rPr>
        <u/>
        <sz val="10"/>
        <color rgb="FF1155CC"/>
        <rFont val="Calibri"/>
      </rPr>
      <t>[PLF CP]_BAU_Đặt món ăn trưa, giảm tới 40.000Đ</t>
    </r>
    <r>
      <rPr>
        <sz val="10"/>
        <rFont val="Calibri"/>
      </rPr>
      <t xml:space="preserve">
13-16H:</t>
    </r>
    <r>
      <rPr>
        <u/>
        <sz val="10"/>
        <color rgb="FF1155CC"/>
        <rFont val="Calibri"/>
      </rPr>
      <t>[PLF CP]_BAU_Ăn xế ngon rẻ, chỉ từ 10.000Đ</t>
    </r>
    <r>
      <rPr>
        <sz val="10"/>
        <rFont val="Calibri"/>
      </rPr>
      <t xml:space="preserve">
16-24H:</t>
    </r>
    <r>
      <rPr>
        <u/>
        <sz val="10"/>
        <color rgb="FF1155CC"/>
        <rFont val="Calibri"/>
      </rPr>
      <t>[PLF CP]_BAU_Món gì cũng ngon, bữa tối giảm 30.000Đ</t>
    </r>
  </si>
  <si>
    <r>
      <rPr>
        <u/>
        <sz val="10"/>
        <color rgb="FF1155CC"/>
        <rFont val="Calibri"/>
      </rPr>
      <t xml:space="preserve">[SuperVIP]_Gà Rán Popeyes_06-09/03
</t>
    </r>
    <r>
      <rPr>
        <sz val="10"/>
        <rFont val="Calibri"/>
      </rPr>
      <t>241231_Gà Rán Popeyes_9 cities</t>
    </r>
  </si>
  <si>
    <t>[Mart]_Mini Spike_Chợ Tươi Đầy Đủ_Giảm đến 83.000Đ</t>
  </si>
  <si>
    <t>0-5H: [PLF CP]_8.3_Cú Đêm Săn Sale, Chỉ 0Đ
5-24H: [PLF CP]_8.3_Bộ chung SIÊU TIỆC THƯƠNG HIỆU Giảm 50%</t>
  </si>
  <si>
    <r>
      <rPr>
        <u/>
        <sz val="10"/>
        <color rgb="FF1155CC"/>
        <rFont val="Calibri"/>
      </rPr>
      <t xml:space="preserve">[SuperVIP]_Gà Rán Popeyes_06-09/03
</t>
    </r>
    <r>
      <rPr>
        <sz val="10"/>
        <rFont val="Calibri"/>
      </rPr>
      <t>241231_Gà Rán Popeyes_9 cities</t>
    </r>
  </si>
  <si>
    <r>
      <rPr>
        <u/>
        <sz val="10"/>
        <color rgb="FF1155CC"/>
        <rFont val="Calibri"/>
      </rPr>
      <t>[SuperVIP]_Highlands Coffee_10-14.3</t>
    </r>
    <r>
      <rPr>
        <sz val="10"/>
        <color rgb="FF000000"/>
        <rFont val="Calibri"/>
      </rPr>
      <t xml:space="preserve"> 241231_Highlands Coffee_36 cities</t>
    </r>
  </si>
  <si>
    <r>
      <rPr>
        <u/>
        <sz val="10"/>
        <color rgb="FF1155CC"/>
        <rFont val="Calibri"/>
      </rPr>
      <t xml:space="preserve">[VIP]_Gà Rán Texas Chicken_10-13/03
</t>
    </r>
    <r>
      <rPr>
        <sz val="10"/>
        <color rgb="FF000000"/>
        <rFont val="Calibri"/>
      </rPr>
      <t>250102_Gà Rán Texas Chicken_6 cities</t>
    </r>
  </si>
  <si>
    <r>
      <rPr>
        <u/>
        <sz val="10"/>
        <color rgb="FF1155CC"/>
        <rFont val="Calibri"/>
      </rPr>
      <t>[SuperVIP]_Highlands Coffee_10-14.3</t>
    </r>
    <r>
      <rPr>
        <sz val="10"/>
        <color rgb="FF000000"/>
        <rFont val="Calibri"/>
      </rPr>
      <t xml:space="preserve"> 241231_Highlands Coffee_36 cities</t>
    </r>
  </si>
  <si>
    <r>
      <rPr>
        <u/>
        <sz val="10"/>
        <color rgb="FF1155CC"/>
        <rFont val="Calibri"/>
      </rPr>
      <t>[VIP]_Gong Cha_Mar</t>
    </r>
    <r>
      <rPr>
        <sz val="10"/>
        <color rgb="FF000000"/>
        <rFont val="Calibri"/>
      </rPr>
      <t xml:space="preserve"> 20240506_Gong Cha_3 cities</t>
    </r>
  </si>
  <si>
    <r>
      <rPr>
        <u/>
        <sz val="10"/>
        <color rgb="FF1155CC"/>
        <rFont val="Calibri"/>
      </rPr>
      <t>[VIP]_Gong Cha_Mar</t>
    </r>
    <r>
      <rPr>
        <sz val="10"/>
        <rFont val="Calibri"/>
      </rPr>
      <t xml:space="preserve"> 20240506_Gong Cha_3 cities
</t>
    </r>
    <r>
      <rPr>
        <u/>
        <sz val="10"/>
        <color rgb="FF1155CC"/>
        <rFont val="Calibri"/>
      </rPr>
      <t>[SJBP]_Starbucks Coffee_WC Fri</t>
    </r>
    <r>
      <rPr>
        <sz val="10"/>
        <rFont val="Calibri"/>
      </rPr>
      <t xml:space="preserve"> Hải Phòng, Quảng Nam, Bình Dương, Quảng Ninh, Huế, Lâm Đồng, Thanh Hoá, Bắc Ninh</t>
    </r>
  </si>
  <si>
    <r>
      <rPr>
        <u/>
        <sz val="10"/>
        <color rgb="FF1155CC"/>
        <rFont val="Calibri"/>
      </rPr>
      <t xml:space="preserve">[SuperVIP]_McDonald's_13-16/03
</t>
    </r>
    <r>
      <rPr>
        <sz val="10"/>
        <rFont val="Calibri"/>
      </rPr>
      <t xml:space="preserve">240722_McDonald's_4 cities
</t>
    </r>
    <r>
      <rPr>
        <u/>
        <sz val="10"/>
        <color rgb="FF1155CC"/>
        <rFont val="Calibri"/>
      </rPr>
      <t xml:space="preserve">[SJBP]_Gà Rán KFC_Combo 55k
</t>
    </r>
    <r>
      <rPr>
        <sz val="10"/>
        <rFont val="Calibri"/>
      </rPr>
      <t xml:space="preserve">241231_Gà Rán KFC_25 cities - BH, HP, KH, BD </t>
    </r>
  </si>
  <si>
    <r>
      <rPr>
        <u/>
        <sz val="10"/>
        <color rgb="FF1155CC"/>
        <rFont val="Calibri"/>
      </rPr>
      <t>[VIP]_Gong Cha_Mar</t>
    </r>
    <r>
      <rPr>
        <sz val="10"/>
        <rFont val="Calibri"/>
      </rPr>
      <t xml:space="preserve"> 20240506_Gong Cha_3 cities (Khánh Hoà, Đồng Nai, Lâm Đồng)
</t>
    </r>
    <r>
      <rPr>
        <u/>
        <sz val="10"/>
        <color rgb="FF1155CC"/>
        <rFont val="Calibri"/>
      </rPr>
      <t>[SuperVIP]_The Coffee House_17-19.3</t>
    </r>
    <r>
      <rPr>
        <sz val="10"/>
        <rFont val="Calibri"/>
      </rPr>
      <t xml:space="preserve"> Hải Phòng, Vũng Tàu, Bình Dương, Tiền Giang, Tây Ninh</t>
    </r>
  </si>
  <si>
    <r>
      <rPr>
        <u/>
        <sz val="10"/>
        <color rgb="FF1155CC"/>
        <rFont val="Calibri"/>
      </rPr>
      <t>[VIP]_Gong Cha_Mar</t>
    </r>
    <r>
      <rPr>
        <sz val="10"/>
        <color rgb="FF000000"/>
        <rFont val="Calibri"/>
      </rPr>
      <t xml:space="preserve"> 20240506_Gong Cha_3 cities</t>
    </r>
  </si>
  <si>
    <r>
      <rPr>
        <u/>
        <sz val="10"/>
        <color rgb="FF1155CC"/>
        <rFont val="Calibri"/>
      </rPr>
      <t xml:space="preserve">[VIP]_Gà Rán KFC_17-19/03
</t>
    </r>
    <r>
      <rPr>
        <sz val="10"/>
        <rFont val="Calibri"/>
      </rPr>
      <t>241231_Gà Rán KFC_25 cities</t>
    </r>
  </si>
  <si>
    <r>
      <rPr>
        <u/>
        <sz val="10"/>
        <color rgb="FF1155CC"/>
        <rFont val="Calibri"/>
      </rPr>
      <t xml:space="preserve">[SJBP]_Gà Rán Popeyes_BAU
</t>
    </r>
    <r>
      <rPr>
        <sz val="10"/>
        <color rgb="FF000000"/>
        <rFont val="Calibri"/>
      </rPr>
      <t>241231_Gà Rán Popeyes_9 cities</t>
    </r>
  </si>
  <si>
    <r>
      <rPr>
        <u/>
        <sz val="10"/>
        <color rgb="FF1155CC"/>
        <rFont val="Calibri"/>
      </rPr>
      <t>[VIP]_Gong Cha_Mar</t>
    </r>
    <r>
      <rPr>
        <sz val="10"/>
        <color rgb="FF000000"/>
        <rFont val="Calibri"/>
      </rPr>
      <t xml:space="preserve"> 20240506_Gong Cha_3 cities</t>
    </r>
  </si>
  <si>
    <r>
      <rPr>
        <u/>
        <sz val="10"/>
        <color rgb="FF1155CC"/>
        <rFont val="Calibri"/>
      </rPr>
      <t xml:space="preserve">[SuperVIP]_Gà Rán KFC_21-23/03
</t>
    </r>
    <r>
      <rPr>
        <sz val="10"/>
        <color rgb="FF000000"/>
        <rFont val="Calibri"/>
      </rPr>
      <t>241231_Gà Rán KFC_25 cities</t>
    </r>
  </si>
  <si>
    <r>
      <rPr>
        <sz val="10"/>
        <rFont val="Calibri"/>
      </rPr>
      <t>0h-17h</t>
    </r>
    <r>
      <rPr>
        <u/>
        <sz val="10"/>
        <color rgb="FF1155CC"/>
        <rFont val="Calibri"/>
      </rPr>
      <t xml:space="preserve">[SJBP]_Gà Rán Popeyes_BAU
</t>
    </r>
    <r>
      <rPr>
        <sz val="10"/>
        <rFont val="Calibri"/>
      </rPr>
      <t>241231_Gà Rán Popeyes_9 cities
17h-24h [SJBP]</t>
    </r>
    <r>
      <rPr>
        <u/>
        <sz val="10"/>
        <color rgb="FF1155CC"/>
        <rFont val="Calibri"/>
      </rPr>
      <t>_Domino's Pizza</t>
    </r>
    <r>
      <rPr>
        <sz val="10"/>
        <rFont val="Calibri"/>
      </rPr>
      <t>_BAU  250116_Domino pizza_11 cities</t>
    </r>
  </si>
  <si>
    <r>
      <rPr>
        <sz val="10"/>
        <rFont val="Calibri"/>
      </rPr>
      <t>0h-24h</t>
    </r>
    <r>
      <rPr>
        <u/>
        <sz val="10"/>
        <color rgb="FF1155CC"/>
        <rFont val="Calibri"/>
      </rPr>
      <t xml:space="preserve">[SJBP]_Gà Rán KFC_Combo 55k
</t>
    </r>
    <r>
      <rPr>
        <sz val="10"/>
        <rFont val="Calibri"/>
      </rPr>
      <t xml:space="preserve">241231_Gà Rán KFC_25 cities
</t>
    </r>
  </si>
  <si>
    <r>
      <rPr>
        <u/>
        <sz val="10"/>
        <color rgb="FF1155CC"/>
        <rFont val="Calibri"/>
      </rPr>
      <t>[SuperVIP]_Phê La_Mar</t>
    </r>
    <r>
      <rPr>
        <sz val="10"/>
        <rFont val="Calibri"/>
      </rPr>
      <t xml:space="preserve"> HP,VT,HA,DL,DN
</t>
    </r>
    <r>
      <rPr>
        <u/>
        <sz val="10"/>
        <color rgb="FF1155CC"/>
        <rFont val="Calibri"/>
      </rPr>
      <t>[SJBP]_Phúc Long Coffee &amp; Tea_BAU</t>
    </r>
    <r>
      <rPr>
        <sz val="10"/>
        <rFont val="Calibri"/>
      </rPr>
      <t xml:space="preserve"> BD, LA, QNhon, KH, BMT, MT, PT, CT</t>
    </r>
  </si>
  <si>
    <r>
      <rPr>
        <sz val="10"/>
        <rFont val="Calibri"/>
      </rPr>
      <t xml:space="preserve">0 -10H: </t>
    </r>
    <r>
      <rPr>
        <u/>
        <sz val="10"/>
        <color rgb="FF1155CC"/>
        <rFont val="Calibri"/>
      </rPr>
      <t>[PLF CP]_BAU_Nạp năng lượng sáng giảm 30.000Đ</t>
    </r>
    <r>
      <rPr>
        <sz val="10"/>
        <rFont val="Calibri"/>
      </rPr>
      <t xml:space="preserve">
10-13H:</t>
    </r>
    <r>
      <rPr>
        <u/>
        <sz val="10"/>
        <color rgb="FF1155CC"/>
        <rFont val="Calibri"/>
      </rPr>
      <t>[PLF CP]_BAU_No nê bữa trưa, deal giảm 50.000Đ</t>
    </r>
    <r>
      <rPr>
        <sz val="10"/>
        <rFont val="Calibri"/>
      </rPr>
      <t xml:space="preserve">
13-16H: </t>
    </r>
    <r>
      <rPr>
        <u/>
        <sz val="10"/>
        <color rgb="FF1155CC"/>
        <rFont val="Calibri"/>
      </rPr>
      <t xml:space="preserve"> [PLF CP]_BAU_Nhâm nhi bữa xế, giảm 30.000Đ</t>
    </r>
    <r>
      <rPr>
        <sz val="10"/>
        <rFont val="Calibri"/>
      </rPr>
      <t xml:space="preserve">
16-24H :</t>
    </r>
    <r>
      <rPr>
        <u/>
        <sz val="10"/>
        <color rgb="FF1155CC"/>
        <rFont val="Calibri"/>
      </rPr>
      <t>[PLF CP]_BAU_Bữa tối đủ chất, giảm tới 70.000Đ</t>
    </r>
  </si>
  <si>
    <r>
      <rPr>
        <u/>
        <sz val="10"/>
        <color rgb="FF1155CC"/>
        <rFont val="Calibri"/>
      </rPr>
      <t xml:space="preserve">[SJBP]_Gà Rán KFC_Combo 55k
</t>
    </r>
    <r>
      <rPr>
        <sz val="10"/>
        <rFont val="Calibri"/>
      </rPr>
      <t>241231_Gà Rán KFC_25 cities</t>
    </r>
  </si>
  <si>
    <r>
      <rPr>
        <u/>
        <sz val="10"/>
        <color rgb="FF1155CC"/>
        <rFont val="Calibri"/>
      </rPr>
      <t>[VIP]_Trà Sữa May Cha_28-30.3</t>
    </r>
    <r>
      <rPr>
        <sz val="10"/>
        <color rgb="FF000000"/>
        <rFont val="Calibri"/>
      </rPr>
      <t xml:space="preserve"> 250102_Trà Sữa May Cha_7 cities</t>
    </r>
  </si>
  <si>
    <r>
      <rPr>
        <u/>
        <sz val="10"/>
        <color rgb="FF1155CC"/>
        <rFont val="Calibri"/>
      </rPr>
      <t>[VIP]_Trà Sữa May Cha_28-30.3</t>
    </r>
    <r>
      <rPr>
        <sz val="10"/>
        <color rgb="FF000000"/>
        <rFont val="Calibri"/>
      </rPr>
      <t xml:space="preserve"> 250102_Trà Sữa May Cha_7 cities</t>
    </r>
  </si>
  <si>
    <r>
      <rPr>
        <u/>
        <sz val="10"/>
        <color rgb="FF1155CC"/>
        <rFont val="Calibri"/>
      </rPr>
      <t xml:space="preserve">[SJBP]_Gà Rán KFC_Combo 55k
</t>
    </r>
    <r>
      <rPr>
        <sz val="10"/>
        <rFont val="Calibri"/>
      </rPr>
      <t>241231_Gà Rán KFC_25 cities</t>
    </r>
  </si>
  <si>
    <r>
      <rPr>
        <u/>
        <sz val="10"/>
        <color rgb="FF1155CC"/>
        <rFont val="Calibri"/>
      </rPr>
      <t xml:space="preserve">[SJBP]_Gà Rán KFC_BAU
</t>
    </r>
    <r>
      <rPr>
        <sz val="10"/>
        <color rgb="FF000000"/>
        <rFont val="Calibri"/>
      </rPr>
      <t>241231_Gà Rán KFC_25 cities</t>
    </r>
  </si>
  <si>
    <r>
      <rPr>
        <sz val="10"/>
        <rFont val="Calibri"/>
      </rPr>
      <t>0 -10H:[</t>
    </r>
    <r>
      <rPr>
        <u/>
        <sz val="10"/>
        <color rgb="FF1155CC"/>
        <rFont val="Calibri"/>
      </rPr>
      <t>PLF CP]_BAU_Ăn sáng ngon rẻ, giảm 20.000Đ</t>
    </r>
    <r>
      <rPr>
        <sz val="10"/>
        <rFont val="Calibri"/>
      </rPr>
      <t xml:space="preserve">
10-13H: </t>
    </r>
    <r>
      <rPr>
        <u/>
        <sz val="10"/>
        <color rgb="FF1155CC"/>
        <rFont val="Calibri"/>
      </rPr>
      <t>[PLF CP]_BAU_Đặt món ăn trưa, giảm tới 40.000Đ</t>
    </r>
    <r>
      <rPr>
        <sz val="10"/>
        <rFont val="Calibri"/>
      </rPr>
      <t xml:space="preserve">
13-16H: </t>
    </r>
    <r>
      <rPr>
        <u/>
        <sz val="10"/>
        <color rgb="FF1155CC"/>
        <rFont val="Calibri"/>
      </rPr>
      <t xml:space="preserve"> [PLF CP]_BAU_Chốt đơn ăn xế, giảm 20.000Đ</t>
    </r>
    <r>
      <rPr>
        <sz val="10"/>
        <rFont val="Calibri"/>
      </rPr>
      <t xml:space="preserve">
16-24H:</t>
    </r>
    <r>
      <rPr>
        <u/>
        <sz val="10"/>
        <color rgb="FF1155CC"/>
        <rFont val="Calibri"/>
      </rPr>
      <t xml:space="preserve"> [PLF CP]_BAU_Đặt món ăn tối, chỉ từ 40.000Đ</t>
    </r>
  </si>
  <si>
    <t>[Mart]_Mini Spike_Chợ Tươi Đầy Đủ_Giảm Đến 104.000Đ</t>
  </si>
  <si>
    <t>0-5h:   [PLF CP]_4.4_Deal Cú Đêm, Chỉ 0Đ
5-10h:  [PLF CP]_4.4_Ăn Sáng Chỉ 0Đ
10-12h:  [PLF CP]_4.4_Bộ chung SIÊU TIỆC THƯƠNG HIỆU Giảm 50%
12-17h: [PLF CP]_4.4_Ăn Xế Chỉ 0Đ
17-24h: :  [PLF CP]_4.4_Bộ chung SIÊU TIỆC THƯƠNG HIỆU Giảm 50%</t>
  </si>
  <si>
    <r>
      <rPr>
        <u/>
        <sz val="10"/>
        <color rgb="FF1155CC"/>
        <rFont val="Calibri"/>
      </rPr>
      <t xml:space="preserve">[SuperVIP]_Gà Rán KFC_03-06/04
</t>
    </r>
    <r>
      <rPr>
        <sz val="10"/>
        <rFont val="Calibri"/>
      </rPr>
      <t>241231_Gà Rán KFC_25 cities</t>
    </r>
  </si>
  <si>
    <r>
      <rPr>
        <u/>
        <sz val="10"/>
        <color rgb="FF1155CC"/>
        <rFont val="Calibri"/>
      </rPr>
      <t>[SuperVIP]_Trà Sữa May Cha_4-6Apr</t>
    </r>
    <r>
      <rPr>
        <sz val="10"/>
        <color rgb="FF000000"/>
        <rFont val="Calibri"/>
      </rPr>
      <t xml:space="preserve"> 250102_Trà Sữa May Cha_7 cities</t>
    </r>
  </si>
  <si>
    <r>
      <rPr>
        <sz val="10"/>
        <rFont val="Calibri"/>
      </rPr>
      <t>0h-16h [Win 3]_Cơ</t>
    </r>
    <r>
      <rPr>
        <u/>
        <sz val="10"/>
        <color rgb="FF1155CC"/>
        <rFont val="Calibri"/>
      </rPr>
      <t xml:space="preserve">m Thố Anh </t>
    </r>
    <r>
      <rPr>
        <sz val="10"/>
        <rFont val="Calibri"/>
      </rPr>
      <t>Nguyễn_Apr_250803_Cơm Thố Anh Nguyễn_12 cities
16h-24h [SJBP]_G</t>
    </r>
    <r>
      <rPr>
        <u/>
        <sz val="10"/>
        <color rgb="FF1155CC"/>
        <rFont val="Calibri"/>
      </rPr>
      <t xml:space="preserve">à Rán </t>
    </r>
    <r>
      <rPr>
        <sz val="10"/>
        <rFont val="Calibri"/>
      </rPr>
      <t>Popeyes_BAU
241231_Gà Rán Popeyes_9 cities</t>
    </r>
  </si>
  <si>
    <r>
      <rPr>
        <u/>
        <sz val="10"/>
        <color rgb="FF1155CC"/>
        <rFont val="Calibri"/>
      </rPr>
      <t>[VIP]_Gong Cha_Apr</t>
    </r>
    <r>
      <rPr>
        <sz val="10"/>
        <color rgb="FF000000"/>
        <rFont val="Calibri"/>
      </rPr>
      <t xml:space="preserve"> 20240506_Gong Cha_3 cities</t>
    </r>
  </si>
  <si>
    <r>
      <rPr>
        <u/>
        <sz val="10"/>
        <color rgb="FF1155CC"/>
        <rFont val="Calibri"/>
      </rPr>
      <t>[0h-13h SuperVIP]_Phúc Long Coffee &amp; Tea_Apr</t>
    </r>
    <r>
      <rPr>
        <sz val="10"/>
        <rFont val="Calibri"/>
      </rPr>
      <t xml:space="preserve"> 20240516_Phúc Long Coffee &amp; Tea_17 cities
13h-24h </t>
    </r>
    <r>
      <rPr>
        <u/>
        <sz val="10"/>
        <color rgb="FF1155CC"/>
        <rFont val="Calibri"/>
      </rPr>
      <t xml:space="preserve"> [VIP]_Gong Cha_Apr </t>
    </r>
    <r>
      <rPr>
        <sz val="10"/>
        <rFont val="Calibri"/>
      </rPr>
      <t>20240506_Gong Cha_3 cities</t>
    </r>
  </si>
  <si>
    <r>
      <rPr>
        <u/>
        <sz val="10"/>
        <color rgb="FF1155CC"/>
        <rFont val="Calibri"/>
      </rPr>
      <t xml:space="preserve">[SuperVIP]_Gà Rán Popeyes_10-13/04
</t>
    </r>
    <r>
      <rPr>
        <sz val="10"/>
        <rFont val="Calibri"/>
      </rPr>
      <t>241231_Gà Rán Popeyes_9 cities</t>
    </r>
  </si>
  <si>
    <r>
      <rPr>
        <u/>
        <sz val="10"/>
        <color rgb="FF1155CC"/>
        <rFont val="Calibri"/>
      </rPr>
      <t>[0h-13h [SuperVIP]_Phúc Long Coffee &amp; Tea_Apr</t>
    </r>
    <r>
      <rPr>
        <sz val="10"/>
        <rFont val="Calibri"/>
      </rPr>
      <t xml:space="preserve"> 20240516_Phúc Long Coffee &amp; Tea_17 cities
13h-24h </t>
    </r>
    <r>
      <rPr>
        <u/>
        <sz val="10"/>
        <color rgb="FF1155CC"/>
        <rFont val="Calibri"/>
      </rPr>
      <t xml:space="preserve"> [SJBP]_Domino's Pizza_1K
250116_Domino pizza_11 cities</t>
    </r>
  </si>
  <si>
    <r>
      <rPr>
        <u/>
        <sz val="10"/>
        <color rgb="FF1155CC"/>
        <rFont val="Calibri"/>
      </rPr>
      <t xml:space="preserve">[SuperVIP]_Gà Rán Popeyes_10-13/04
</t>
    </r>
    <r>
      <rPr>
        <sz val="10"/>
        <color rgb="FF000000"/>
        <rFont val="Calibri"/>
      </rPr>
      <t>241231_Gà Rán Popeyes_9 cities</t>
    </r>
  </si>
  <si>
    <r>
      <rPr>
        <sz val="10"/>
        <rFont val="Calibri"/>
      </rPr>
      <t>0 -10H:[</t>
    </r>
    <r>
      <rPr>
        <u/>
        <sz val="10"/>
        <color rgb="FF1155CC"/>
        <rFont val="Calibri"/>
      </rPr>
      <t>PLF CP]_BAU_Ăn sáng ngon rẻ, giảm 20.000Đ</t>
    </r>
    <r>
      <rPr>
        <sz val="10"/>
        <rFont val="Calibri"/>
      </rPr>
      <t xml:space="preserve">
10-13H: </t>
    </r>
    <r>
      <rPr>
        <u/>
        <sz val="10"/>
        <color rgb="FF1155CC"/>
        <rFont val="Calibri"/>
      </rPr>
      <t>[PLF CP]_BAU_Đặt món ăn trưa, giảm tới 40.000Đ</t>
    </r>
    <r>
      <rPr>
        <sz val="10"/>
        <rFont val="Calibri"/>
      </rPr>
      <t xml:space="preserve">
13-16H: </t>
    </r>
    <r>
      <rPr>
        <u/>
        <sz val="10"/>
        <color rgb="FF1155CC"/>
        <rFont val="Calibri"/>
      </rPr>
      <t xml:space="preserve"> [PLF CP]_BAU_Chốt đơn ăn xế, giảm 20.000Đ</t>
    </r>
    <r>
      <rPr>
        <sz val="10"/>
        <rFont val="Calibri"/>
      </rPr>
      <t xml:space="preserve">
16-24H:</t>
    </r>
    <r>
      <rPr>
        <u/>
        <sz val="10"/>
        <color rgb="FF1155CC"/>
        <rFont val="Calibri"/>
      </rPr>
      <t xml:space="preserve"> [PLF CP]_BAU_Đặt món ăn tối, chỉ từ 40.000Đ</t>
    </r>
  </si>
  <si>
    <r>
      <rPr>
        <u/>
        <sz val="10"/>
        <color rgb="FF1155CC"/>
        <rFont val="Calibri"/>
      </rPr>
      <t>[SuperVIP]_Phê La_14-18Apr</t>
    </r>
    <r>
      <rPr>
        <sz val="10"/>
        <rFont val="Calibri"/>
      </rPr>
      <t xml:space="preserve">  HP,VT,HA,DL,DN
còn lại: </t>
    </r>
    <r>
      <rPr>
        <u/>
        <sz val="10"/>
        <color rgb="FF1155CC"/>
        <rFont val="Calibri"/>
      </rPr>
      <t>[SuperVIP]_Highlands Coffee_14-18.4</t>
    </r>
  </si>
  <si>
    <r>
      <rPr>
        <u/>
        <sz val="10"/>
        <color rgb="FF1155CC"/>
        <rFont val="Calibri"/>
      </rPr>
      <t xml:space="preserve">[SuperVIP]_Gà Rán KFC_15-17/04
</t>
    </r>
    <r>
      <rPr>
        <sz val="10"/>
        <rFont val="Calibri"/>
      </rPr>
      <t>241231_Gà Rán KFC_25 cities</t>
    </r>
  </si>
  <si>
    <r>
      <rPr>
        <u/>
        <sz val="10"/>
        <color rgb="FF1155CC"/>
        <rFont val="Calibri"/>
      </rPr>
      <t xml:space="preserve">[SuperVIP]_Gà Rán KFC_15-17/04
</t>
    </r>
    <r>
      <rPr>
        <sz val="10"/>
        <color rgb="FF000000"/>
        <rFont val="Calibri"/>
      </rPr>
      <t>241231_Gà Rán KFC_25 cities</t>
    </r>
  </si>
  <si>
    <r>
      <rPr>
        <u/>
        <sz val="10"/>
        <color rgb="FF1155CC"/>
        <rFont val="Calibri"/>
      </rPr>
      <t xml:space="preserve">[VIP]_Gà Rán Popeyes_18-20/04
</t>
    </r>
    <r>
      <rPr>
        <sz val="10"/>
        <rFont val="Calibri"/>
      </rPr>
      <t>241231_Gà Rán Popeyes_9 cities</t>
    </r>
  </si>
  <si>
    <r>
      <rPr>
        <u/>
        <sz val="10"/>
        <color rgb="FF1155CC"/>
        <rFont val="Calibri"/>
      </rPr>
      <t xml:space="preserve">[VIP]_Gà Rán Popeyes_18-20/04
</t>
    </r>
    <r>
      <rPr>
        <sz val="10"/>
        <rFont val="Calibri"/>
      </rPr>
      <t>241231_Gà Rán Popeyes_9 cities</t>
    </r>
  </si>
  <si>
    <r>
      <rPr>
        <u/>
        <sz val="10"/>
        <color rgb="FF1155CC"/>
        <rFont val="Calibri"/>
      </rPr>
      <t xml:space="preserve">[SJBP]_Gà Rán KFC_129k
</t>
    </r>
    <r>
      <rPr>
        <sz val="10"/>
        <color rgb="FF000000"/>
        <rFont val="Calibri"/>
      </rPr>
      <t>241231_Gà Rán KFC_25 cities</t>
    </r>
  </si>
  <si>
    <r>
      <rPr>
        <u/>
        <sz val="10"/>
        <color rgb="FF1155CC"/>
        <rFont val="Calibri"/>
      </rPr>
      <t>[VIP]_Gong Cha_Apr</t>
    </r>
    <r>
      <rPr>
        <sz val="10"/>
        <rFont val="Calibri"/>
      </rPr>
      <t xml:space="preserve"> 20240506_Gong Cha_3 cities
còn lại "</t>
    </r>
    <r>
      <rPr>
        <u/>
        <sz val="10"/>
        <color rgb="FF1155CC"/>
        <rFont val="Calibri"/>
      </rPr>
      <t xml:space="preserve">[SJBP]_Gà </t>
    </r>
    <r>
      <rPr>
        <sz val="10"/>
        <rFont val="Calibri"/>
      </rPr>
      <t>Rán KFC_129k
241231_Gà Rán KFC_25 cities"</t>
    </r>
  </si>
  <si>
    <r>
      <rPr>
        <u/>
        <sz val="10"/>
        <color rgb="FF1155CC"/>
        <rFont val="Calibri"/>
      </rPr>
      <t xml:space="preserve">[VIP]_Gà Rán Texas Chicken_21-24/04
</t>
    </r>
    <r>
      <rPr>
        <sz val="10"/>
        <rFont val="Calibri"/>
      </rPr>
      <t>250102_Gà Rán Texas Chicken_6 cities</t>
    </r>
  </si>
  <si>
    <r>
      <rPr>
        <u/>
        <sz val="10"/>
        <color rgb="FF1155CC"/>
        <rFont val="Calibri"/>
      </rPr>
      <t>[VIP]_Gong Cha_Apr</t>
    </r>
    <r>
      <rPr>
        <sz val="10"/>
        <rFont val="Calibri"/>
      </rPr>
      <t xml:space="preserve"> 20240506_Gong Cha_3 cities
còn lại "</t>
    </r>
    <r>
      <rPr>
        <u/>
        <sz val="10"/>
        <color rgb="FF1155CC"/>
        <rFont val="Calibri"/>
      </rPr>
      <t xml:space="preserve">[SJBP]_Gà </t>
    </r>
    <r>
      <rPr>
        <sz val="10"/>
        <rFont val="Calibri"/>
      </rPr>
      <t>Rán KFC_129k
241231_Gà Rán KFC_25 cities"</t>
    </r>
  </si>
  <si>
    <r>
      <rPr>
        <u/>
        <sz val="10"/>
        <color rgb="FF1155CC"/>
        <rFont val="Calibri"/>
      </rPr>
      <t>[SuperVIP]_Trà Sữa May Cha_25-27Apr</t>
    </r>
    <r>
      <rPr>
        <sz val="10"/>
        <rFont val="Calibri"/>
      </rPr>
      <t xml:space="preserve"> 250102_Trà Sữa May Cha_7 cities</t>
    </r>
  </si>
  <si>
    <r>
      <rPr>
        <u/>
        <sz val="10"/>
        <color rgb="FF1155CC"/>
        <rFont val="Calibri"/>
      </rPr>
      <t xml:space="preserve">[SuperVIP]_McDonald's_25-27/04
</t>
    </r>
    <r>
      <rPr>
        <sz val="10"/>
        <rFont val="Calibri"/>
      </rPr>
      <t>240722_McDonald's_4 cities
[S</t>
    </r>
    <r>
      <rPr>
        <u/>
        <sz val="10"/>
        <color rgb="FF1155CC"/>
        <rFont val="Calibri"/>
      </rPr>
      <t xml:space="preserve">JBP]_Gà Rán </t>
    </r>
    <r>
      <rPr>
        <sz val="10"/>
        <rFont val="Calibri"/>
      </rPr>
      <t>KFC_129k
241231_Gà Rán KFC_25 cities trừ tỉnh BH, BD, KH, HP</t>
    </r>
  </si>
  <si>
    <r>
      <rPr>
        <u/>
        <sz val="10"/>
        <color rgb="FF1155CC"/>
        <rFont val="Calibri"/>
      </rPr>
      <t xml:space="preserve">[SuperVIP]_McDonald's_25-27/04
</t>
    </r>
    <r>
      <rPr>
        <sz val="10"/>
        <rFont val="Calibri"/>
      </rPr>
      <t>240722_McDonald's_4 cities
[S</t>
    </r>
    <r>
      <rPr>
        <u/>
        <sz val="10"/>
        <color rgb="FF1155CC"/>
        <rFont val="Calibri"/>
      </rPr>
      <t xml:space="preserve">JBP]_Gà Rán </t>
    </r>
    <r>
      <rPr>
        <sz val="10"/>
        <rFont val="Calibri"/>
      </rPr>
      <t>KFC_129k
241231_Gà Rán KFC_25 cities trừ tỉnh BH, BD, KH, HP</t>
    </r>
  </si>
  <si>
    <r>
      <rPr>
        <u/>
        <sz val="10"/>
        <color rgb="FF1155CC"/>
        <rFont val="Calibri"/>
      </rPr>
      <t xml:space="preserve">[SuperVIP]_Lotteria DI_28-30/04
</t>
    </r>
    <r>
      <rPr>
        <sz val="10"/>
        <color rgb="FF000000"/>
        <rFont val="Calibri"/>
      </rPr>
      <t>241231_Lotteria DI_27 cities</t>
    </r>
  </si>
  <si>
    <r>
      <rPr>
        <u/>
        <sz val="10"/>
        <color rgb="FF1155CC"/>
        <rFont val="Calibri"/>
      </rPr>
      <t xml:space="preserve">[SuperVIP]_Lotteria DI_28-30/04
</t>
    </r>
    <r>
      <rPr>
        <sz val="10"/>
        <rFont val="Calibri"/>
      </rPr>
      <t>241231_Lotteria DI_27 cities</t>
    </r>
  </si>
  <si>
    <r>
      <rPr>
        <u/>
        <sz val="10"/>
        <color rgb="FF1155CC"/>
        <rFont val="Calibri"/>
      </rPr>
      <t xml:space="preserve">[SJBP]_McDonald's_2T2
</t>
    </r>
    <r>
      <rPr>
        <sz val="10"/>
        <rFont val="Calibri"/>
      </rPr>
      <t>250416_McDonald's_5 cities</t>
    </r>
  </si>
  <si>
    <r>
      <rPr>
        <u/>
        <sz val="10"/>
        <color rgb="FF1155CC"/>
        <rFont val="Calibri"/>
      </rPr>
      <t xml:space="preserve">[SuperVIP]_Gà Rán KFC_01-04/05
</t>
    </r>
    <r>
      <rPr>
        <sz val="10"/>
        <color rgb="FF000000"/>
        <rFont val="Calibri"/>
      </rPr>
      <t>241231_Gà Rán KFC_25 cities</t>
    </r>
  </si>
  <si>
    <r>
      <rPr>
        <u/>
        <sz val="10"/>
        <color rgb="FF1155CC"/>
        <rFont val="Calibri"/>
      </rPr>
      <t xml:space="preserve">[SuperVIP]_Gà Rán KFC_01-04/05
</t>
    </r>
    <r>
      <rPr>
        <sz val="10"/>
        <color rgb="FF000000"/>
        <rFont val="Calibri"/>
      </rPr>
      <t>241231_Gà Rán KFC_25 cities</t>
    </r>
  </si>
  <si>
    <r>
      <rPr>
        <u/>
        <sz val="10"/>
        <color rgb="FF1155CC"/>
        <rFont val="Calibri"/>
      </rPr>
      <t xml:space="preserve">[SuperVIP]_Gà Rán KFC_01-04/05
</t>
    </r>
    <r>
      <rPr>
        <sz val="10"/>
        <rFont val="Calibri"/>
      </rPr>
      <t>241231_Gà Rán KFC_25 cities</t>
    </r>
  </si>
  <si>
    <t>[Mart]_Mini Spike_Chợ Tươi Đầy Đủ_Giảm Đến 55.000Đ</t>
  </si>
  <si>
    <t>0h - 5h: [PLF CP]_5.5 CP_Deal Cú Đêm, Chỉ 0Đ
5h - 8h: [PLF CP]_5.5 CP_Ăn Sáng Chỉ 0Đ
8h - 10h: [PLF CP]_5.5 CP_ĐẠI TIỆC BỮA SÁNG Giảm 50%
10h - 12h: [[PLF CP]_5.5 CP_Ăn Trưa Chỉ 0Đ
12h - 14h: [PLF CP]_5.5 CP_ĐẠI TIỆC BỮA XẾ Giảm 50%
14h - 17h: [PLF CP]_5.5 CP_Ăn Xế Chỉ 0Đ
17h - 19h: [PLF CP]_5.5 CP_ĐẠI TIỆC BỮA TỐI Giảm 50%
19h - 24h: [PLF CP]_5.5 CP_Ăn Tối Chỉ 0Đ</t>
  </si>
  <si>
    <r>
      <rPr>
        <u/>
        <sz val="10"/>
        <color rgb="FF1155CC"/>
        <rFont val="Calibri"/>
      </rPr>
      <t xml:space="preserve">[VIP]_Gà Rán Texas Chicken_05-08/05
</t>
    </r>
    <r>
      <rPr>
        <sz val="10"/>
        <color rgb="FF000000"/>
        <rFont val="Calibri"/>
      </rPr>
      <t>250102_Gà Rán Texas Chicken_6 cities</t>
    </r>
  </si>
  <si>
    <r>
      <rPr>
        <u/>
        <sz val="10"/>
        <color rgb="FF1155CC"/>
        <rFont val="Calibri"/>
      </rPr>
      <t>[SuperVIP]_Phê La_5-7May</t>
    </r>
    <r>
      <rPr>
        <sz val="10"/>
        <rFont val="Calibri"/>
      </rPr>
      <t xml:space="preserve"> HP,VT,HA,DL,DN
</t>
    </r>
    <r>
      <rPr>
        <u/>
        <sz val="10"/>
        <color rgb="FF1155CC"/>
        <rFont val="Calibri"/>
      </rPr>
      <t>[SuperVIP]_The Coffee House_6-8.5</t>
    </r>
    <r>
      <rPr>
        <sz val="10"/>
        <rFont val="Calibri"/>
      </rPr>
      <t xml:space="preserve"> Khánh Hòa, Bình Dương, Tiền Giang, Tây Ninh</t>
    </r>
  </si>
  <si>
    <r>
      <rPr>
        <u/>
        <sz val="10"/>
        <color rgb="FF1155CC"/>
        <rFont val="Calibri"/>
      </rPr>
      <t>[SuperVIP]_Phúc Long Coffee &amp; Tea_May</t>
    </r>
    <r>
      <rPr>
        <sz val="10"/>
        <rFont val="Calibri"/>
      </rPr>
      <t xml:space="preserve"> 20240516_Phúc Long Coffee &amp; Tea_17 cities</t>
    </r>
  </si>
  <si>
    <r>
      <rPr>
        <u/>
        <sz val="10"/>
        <color rgb="FF1155CC"/>
        <rFont val="Calibri"/>
      </rPr>
      <t>[VIP]_Tocotoco_May</t>
    </r>
    <r>
      <rPr>
        <sz val="10"/>
        <rFont val="Calibri"/>
      </rPr>
      <t xml:space="preserve"> CT
"</t>
    </r>
    <r>
      <rPr>
        <u/>
        <sz val="10"/>
        <color rgb="FF1155CC"/>
        <rFont val="Calibri"/>
      </rPr>
      <t>[SuperVIP]_Gà Rán Popeyes_08-11/05
241231_</t>
    </r>
    <r>
      <rPr>
        <sz val="10"/>
        <rFont val="Calibri"/>
      </rPr>
      <t>Gà Rán Popeyes_9 cities trừ CT</t>
    </r>
  </si>
  <si>
    <r>
      <rPr>
        <u/>
        <sz val="10"/>
        <color rgb="FF1155CC"/>
        <rFont val="Calibri"/>
      </rPr>
      <t xml:space="preserve">[SuperVIP]_Gà Rán Popeyes_08-11/05
</t>
    </r>
    <r>
      <rPr>
        <sz val="10"/>
        <color rgb="FF000000"/>
        <rFont val="Calibri"/>
      </rPr>
      <t>241231_Gà Rán Popeyes_9 cities</t>
    </r>
  </si>
  <si>
    <r>
      <rPr>
        <u/>
        <sz val="10"/>
        <color rgb="FF1155CC"/>
        <rFont val="Calibri"/>
      </rPr>
      <t>[SuperVIP]_Phê La_12-16May</t>
    </r>
    <r>
      <rPr>
        <sz val="10"/>
        <rFont val="Calibri"/>
      </rPr>
      <t xml:space="preserve"> HP,VT,HA,DL,DN
</t>
    </r>
    <r>
      <rPr>
        <u/>
        <sz val="10"/>
        <color rgb="FF1155CC"/>
        <rFont val="Calibri"/>
      </rPr>
      <t>[SuperVIP]_Highlands Coffee_12-16.5</t>
    </r>
    <r>
      <rPr>
        <sz val="10"/>
        <rFont val="Calibri"/>
      </rPr>
      <t xml:space="preserve"> (còn lại) Cần Thơ, Bình Dương,Bắc Ninh, Huế Lâm Đồng, Quảng Ninh, Thái Nguyên, Khánh Hòa, Nghệ An,Đắk Lắk, Thanh Hóa, Bình Định, Bình Thuận, Long An, An Giang, Tiền Giang, Hai Duong, Nam Dinh City, Dong Thap, Kien Giang, Phu Yen, Bac Lieu, Ben Tre, Ca Mau, Hau Giang, Soc Trang, Tra Vinh, Vinh Long, Binh Phuoc, Gia Lai, Ninh Thuan, Tay Ninh</t>
    </r>
  </si>
  <si>
    <t>[SJBP]_McDonald's_BAU 99k
250416_McDonald's_5 cities</t>
  </si>
  <si>
    <r>
      <rPr>
        <u/>
        <sz val="10"/>
        <color rgb="FF1155CC"/>
        <rFont val="Calibri"/>
      </rPr>
      <t xml:space="preserve">[SuperVIP]_Lotteria_12-15/05
</t>
    </r>
    <r>
      <rPr>
        <sz val="10"/>
        <rFont val="Calibri"/>
      </rPr>
      <t>250424_Lotteria DI_32 cities</t>
    </r>
  </si>
  <si>
    <r>
      <rPr>
        <u/>
        <sz val="10"/>
        <color rgb="FF1155CC"/>
        <rFont val="Calibri"/>
      </rPr>
      <t>[SuperVIP]_Trà Sữa May Cha_May</t>
    </r>
    <r>
      <rPr>
        <sz val="10"/>
        <rFont val="Calibri"/>
      </rPr>
      <t xml:space="preserve"> 250102_Trà Sữa May Cha_7 cities</t>
    </r>
  </si>
  <si>
    <t xml:space="preserve">0h - 6h: [PLF CP]_SPFDay_Siêu Deal Ăn Uống, Giảm tới 50%
6h - 10h: [PLF CP]_SPFDay_Siêu Deal Ăn Uống, Giảm tới 35.000Đ
10h - 13h: [PLF CP]_SPFDay_Siêu Deal Ăn Uống, Giảm tới 199.000Đ
13h - 17h: [PLF CP]_SPFDay_Siêu Deal Ăn Uống, Giảm tới 35.000Đ
17h: 21h: [PLF CP]_SPFDay_Siêu Deal Ăn Uống, Giảm tới 199.000Đ
21h - 24h: [PLF CP]_SPFDay_Siêu Deal Ăn Uống, Giảm tới 50%
</t>
  </si>
  <si>
    <r>
      <rPr>
        <sz val="10"/>
        <rFont val="Calibri"/>
      </rPr>
      <t>0h-16h</t>
    </r>
    <r>
      <rPr>
        <u/>
        <sz val="10"/>
        <color rgb="FF1155CC"/>
        <rFont val="Calibri"/>
      </rPr>
      <t xml:space="preserve">[SuperVIP]_Gà Rán KFC_16-18/05
</t>
    </r>
    <r>
      <rPr>
        <sz val="10"/>
        <rFont val="Calibri"/>
      </rPr>
      <t>16h-24h  [Super</t>
    </r>
    <r>
      <rPr>
        <u/>
        <sz val="10"/>
        <color rgb="FF1155CC"/>
        <rFont val="Calibri"/>
      </rPr>
      <t>VIP]_Pi</t>
    </r>
    <r>
      <rPr>
        <sz val="10"/>
        <rFont val="Calibri"/>
      </rPr>
      <t>zza Hut_16-18/05</t>
    </r>
  </si>
  <si>
    <r>
      <rPr>
        <u/>
        <sz val="10"/>
        <color rgb="FF1155CC"/>
        <rFont val="Calibri"/>
      </rPr>
      <t xml:space="preserve">[SJBP]_Gà Rán Popeyes_BOGO May
</t>
    </r>
    <r>
      <rPr>
        <sz val="10"/>
        <rFont val="Calibri"/>
      </rPr>
      <t>241231_Gà Rán Popeyes_9 cities</t>
    </r>
  </si>
  <si>
    <r>
      <rPr>
        <u/>
        <sz val="10"/>
        <color rgb="FF1155CC"/>
        <rFont val="Calibri"/>
      </rPr>
      <t xml:space="preserve">[SJBP]_Gà Rán Popeyes_combo 79k
</t>
    </r>
    <r>
      <rPr>
        <sz val="10"/>
        <color rgb="FF000000"/>
        <rFont val="Calibri"/>
      </rPr>
      <t>241231_Gà Rán Popeyes_9 cities</t>
    </r>
  </si>
  <si>
    <r>
      <rPr>
        <u/>
        <sz val="10"/>
        <color rgb="FF1155CC"/>
        <rFont val="Calibri"/>
      </rPr>
      <t xml:space="preserve">[SuperVIP]_McDonald's_22-25/05
</t>
    </r>
    <r>
      <rPr>
        <sz val="10"/>
        <rFont val="Calibri"/>
      </rPr>
      <t>250416_McDonald's_5 cities</t>
    </r>
  </si>
  <si>
    <r>
      <rPr>
        <u/>
        <sz val="10"/>
        <color rgb="FF1155CC"/>
        <rFont val="Calibri"/>
      </rPr>
      <t xml:space="preserve">[SuperVIP]_McDonald's_22-25/05
</t>
    </r>
    <r>
      <rPr>
        <sz val="10"/>
        <color rgb="FF000000"/>
        <rFont val="Calibri"/>
      </rPr>
      <t>250416_McDonald's_5 cities</t>
    </r>
  </si>
  <si>
    <r>
      <rPr>
        <u/>
        <sz val="10"/>
        <color rgb="FF1155CC"/>
        <rFont val="Calibri"/>
      </rPr>
      <t>[VIP]_Trà Sữa May Cha_May</t>
    </r>
    <r>
      <rPr>
        <sz val="10"/>
        <rFont val="Calibri"/>
      </rPr>
      <t xml:space="preserve">  250102_Trà Sữa May Cha_7 cities</t>
    </r>
  </si>
  <si>
    <r>
      <rPr>
        <u/>
        <sz val="10"/>
        <color rgb="FF1155CC"/>
        <rFont val="Calibri"/>
      </rPr>
      <t xml:space="preserve">[SJBP]_Gà Rán Popeyes_BOGO May
</t>
    </r>
    <r>
      <rPr>
        <sz val="10"/>
        <color rgb="FF000000"/>
        <rFont val="Calibri"/>
      </rPr>
      <t>241231_Gà Rán Popeyes_9 cities</t>
    </r>
  </si>
  <si>
    <r>
      <rPr>
        <u/>
        <sz val="10"/>
        <color rgb="FF1155CC"/>
        <rFont val="Calibri"/>
      </rPr>
      <t xml:space="preserve">[SJBP]_McDonald's_BAU 99k
</t>
    </r>
    <r>
      <rPr>
        <sz val="10"/>
        <rFont val="Calibri"/>
      </rPr>
      <t>250416_McDonald's_5 cities</t>
    </r>
  </si>
  <si>
    <r>
      <rPr>
        <u/>
        <sz val="10"/>
        <color rgb="FF1155CC"/>
        <rFont val="Calibri"/>
      </rPr>
      <t xml:space="preserve">[SJBP]_Gà Rán Popeyes_combo 79k
</t>
    </r>
    <r>
      <rPr>
        <sz val="10"/>
        <color rgb="FF000000"/>
        <rFont val="Calibri"/>
      </rPr>
      <t>241231_Gà Rán Popeyes_9 cities</t>
    </r>
  </si>
  <si>
    <r>
      <rPr>
        <u/>
        <sz val="10"/>
        <color rgb="FF1155CC"/>
        <rFont val="Calibri"/>
      </rPr>
      <t>[VIP]_Phúc Long Coffee &amp; Tea_28-30May</t>
    </r>
    <r>
      <rPr>
        <sz val="10"/>
        <color rgb="FF000000"/>
        <rFont val="Calibri"/>
      </rPr>
      <t xml:space="preserve">  20240516_Phúc Long Coffee &amp; Tea_17 cities</t>
    </r>
  </si>
  <si>
    <r>
      <rPr>
        <u/>
        <sz val="10"/>
        <color rgb="FF1155CC"/>
        <rFont val="Calibri"/>
      </rPr>
      <t>[VIP]_Tocotoco_May</t>
    </r>
    <r>
      <rPr>
        <sz val="10"/>
        <rFont val="Calibri"/>
      </rPr>
      <t xml:space="preserve"> CT
</t>
    </r>
    <r>
      <rPr>
        <u/>
        <sz val="10"/>
        <color rgb="FF1155CC"/>
        <rFont val="Calibri"/>
      </rPr>
      <t>[SuperVIP]_McDonald's_29/05 -01/06</t>
    </r>
    <r>
      <rPr>
        <sz val="10"/>
        <rFont val="Calibri"/>
      </rPr>
      <t xml:space="preserve"> 250416_McDonald's_5 cities
</t>
    </r>
    <r>
      <rPr>
        <u/>
        <sz val="10"/>
        <color rgb="FF1155CC"/>
        <rFont val="Calibri"/>
      </rPr>
      <t>[SuperVIP]_Starbucks Coffee_27-29.5</t>
    </r>
    <r>
      <rPr>
        <sz val="10"/>
        <rFont val="Calibri"/>
      </rPr>
      <t xml:space="preserve"> Quảng Ninh, Huế, Lâm Đồng, Thanh Hoá, Bắc Ninh</t>
    </r>
  </si>
  <si>
    <r>
      <rPr>
        <u/>
        <sz val="10"/>
        <color rgb="FF1155CC"/>
        <rFont val="Calibri"/>
      </rPr>
      <t>[VIP]_Tocotoco_May</t>
    </r>
    <r>
      <rPr>
        <sz val="10"/>
        <rFont val="Calibri"/>
      </rPr>
      <t xml:space="preserve"> CT
</t>
    </r>
    <r>
      <rPr>
        <u/>
        <sz val="10"/>
        <color rgb="FF1155CC"/>
        <rFont val="Calibri"/>
      </rPr>
      <t>[SJBP]_KOI Thé Cafe_WC</t>
    </r>
    <r>
      <rPr>
        <sz val="10"/>
        <rFont val="Calibri"/>
      </rPr>
      <t xml:space="preserve"> 240916_KOI Thé Cafe_5 cities</t>
    </r>
  </si>
  <si>
    <r>
      <rPr>
        <u/>
        <sz val="10"/>
        <color rgb="FF1155CC"/>
        <rFont val="Calibri"/>
      </rPr>
      <t xml:space="preserve">[SuperVIP]_McDonald's_29/05 -01/06 </t>
    </r>
    <r>
      <rPr>
        <sz val="10"/>
        <rFont val="Calibri"/>
      </rPr>
      <t>250416_McDonald's_5 cities</t>
    </r>
  </si>
  <si>
    <r>
      <rPr>
        <u/>
        <sz val="10"/>
        <color rgb="FF1155CC"/>
        <rFont val="Calibri"/>
      </rPr>
      <t xml:space="preserve">[SuperVIP]_Gà Rán KFC_01-04/06
</t>
    </r>
    <r>
      <rPr>
        <sz val="10"/>
        <rFont val="Calibri"/>
      </rPr>
      <t>241231_Gà Rán KFC_25 cities</t>
    </r>
  </si>
  <si>
    <r>
      <rPr>
        <u/>
        <sz val="10"/>
        <color rgb="FF1155CC"/>
        <rFont val="Calibri"/>
      </rPr>
      <t xml:space="preserve">[SuperVIP]_Gà Rán KFC_01-04/06
</t>
    </r>
    <r>
      <rPr>
        <sz val="10"/>
        <color rgb="FF000000"/>
        <rFont val="Calibri"/>
      </rPr>
      <t>241231_Gà Rán KFC_25 cities</t>
    </r>
  </si>
  <si>
    <r>
      <rPr>
        <sz val="10"/>
        <rFont val="Calibri"/>
      </rPr>
      <t xml:space="preserve">0h-16h </t>
    </r>
    <r>
      <rPr>
        <u/>
        <sz val="10"/>
        <color rgb="FF1155CC"/>
        <rFont val="Calibri"/>
      </rPr>
      <t>[SuperVIP]_Phúc Long Coffee &amp; Tea_2-3/6</t>
    </r>
    <r>
      <rPr>
        <sz val="10"/>
        <rFont val="Calibri"/>
      </rPr>
      <t xml:space="preserve">  20240516_Phúc Long Coffee &amp; Tea_17 cities
16h-24h  </t>
    </r>
    <r>
      <rPr>
        <u/>
        <sz val="10"/>
        <color rgb="FF1155CC"/>
        <rFont val="Calibri"/>
      </rPr>
      <t>[SJBP]_Gà Rán Popeyes_79k</t>
    </r>
    <r>
      <rPr>
        <sz val="10"/>
        <rFont val="Calibri"/>
      </rPr>
      <t xml:space="preserve">241231_Gà Rán Popeyes_9 cities
</t>
    </r>
    <r>
      <rPr>
        <sz val="10"/>
        <color rgb="FF000000"/>
        <rFont val="Calibri"/>
      </rPr>
      <t xml:space="preserve">
</t>
    </r>
    <r>
      <rPr>
        <u/>
        <sz val="10"/>
        <color rgb="FF1155CC"/>
        <rFont val="Calibri"/>
      </rPr>
      <t>[SuperVIP]_Highlands Coffee_2-6.6</t>
    </r>
    <r>
      <rPr>
        <sz val="10"/>
        <rFont val="Calibri"/>
      </rPr>
      <t xml:space="preserve"> Thái Nguyên, Thanh Hóa, An Giang, Hai Duong, Nam Dinh City, Dong Thap, Kien Giang, Phu Yen, Bac Lieu, Ben Tre, Ca Mau, Hau Giang, Soc Trang, Tra Vinh, Vinh Long, Binh Phuoc, Gia Lai, Ninh Thuan, Tay Ninh</t>
    </r>
  </si>
  <si>
    <t>[Exclude New User] [PLF CP]_6.6_Siêu Deal Giữa Năm, Giảm tới 50%</t>
  </si>
  <si>
    <r>
      <rPr>
        <sz val="10"/>
        <color rgb="FF000000"/>
        <rFont val="Calibri"/>
      </rPr>
      <t>[</t>
    </r>
    <r>
      <rPr>
        <u/>
        <sz val="10"/>
        <color rgb="FF1155CC"/>
        <rFont val="Calibri"/>
      </rPr>
      <t>Mart]_Mini Spike_Chợ Tươi Đầy Đủ_Giảm Đến 66.000Đ</t>
    </r>
  </si>
  <si>
    <t>0h - 6h [PLF CP]_6.6_Deal Cú Đêm, Chỉ 0Đ
6h - 8h [PLF CP]_6.6_Ăn Sáng Chỉ 0Đ
8h - 10h [PLF CP]_6.6_ĐẠI TIỆC BỮA SÁNG Giảm 50%
10h - 12h [PLF CP]_6.6_ĐẠI TIỆC BỮA TRƯA Giảm 50%
12h - 14h [PLF CP]_6.6_Ăn Xế Chỉ 0Đ
14h - 17h [PLF CP]_6.6_Ăn Xế Chỉ 0Đ
17h - 19h [PLF CP]_6.6_Ăn Tối Chỉ 0Đ
19h - 24h [PLF CP]_6.6_Siêu Deal Giữa Năm, Giảm tới 50%</t>
  </si>
  <si>
    <r>
      <rPr>
        <u/>
        <sz val="10"/>
        <color rgb="FF1155CC"/>
        <rFont val="Calibri"/>
      </rPr>
      <t xml:space="preserve">[Whitelist New User] [PLF CP]_NU_Tặng bạn mới deal 0Đ
[SuperVIP]_Gà Rán Popeyes_05-08/06
</t>
    </r>
    <r>
      <rPr>
        <sz val="10"/>
        <rFont val="Calibri"/>
      </rPr>
      <t>241231_Gà Rán Popeyes_9 cities</t>
    </r>
  </si>
  <si>
    <r>
      <rPr>
        <u/>
        <sz val="10"/>
        <color rgb="FF1155CC"/>
        <rFont val="Calibri"/>
      </rPr>
      <t xml:space="preserve">[SuperVIP]_Gà Rán Popeyes_05-08/06
</t>
    </r>
    <r>
      <rPr>
        <sz val="10"/>
        <color rgb="FF000000"/>
        <rFont val="Calibri"/>
      </rPr>
      <t>241231_Gà Rán Popeyes_9 cities</t>
    </r>
  </si>
  <si>
    <r>
      <rPr>
        <u/>
        <sz val="10"/>
        <color rgb="FF1155CC"/>
        <rFont val="Calibri"/>
      </rPr>
      <t>[SuperVIP]_The Coffee House_9-11.6</t>
    </r>
    <r>
      <rPr>
        <sz val="10"/>
        <rFont val="Calibri"/>
      </rPr>
      <t xml:space="preserve"> 241231_The Coffee House_7 cities</t>
    </r>
  </si>
  <si>
    <r>
      <rPr>
        <u/>
        <sz val="10"/>
        <color rgb="FF1155CC"/>
        <rFont val="Calibri"/>
      </rPr>
      <t>[VIP]_Gong Cha_Jun</t>
    </r>
    <r>
      <rPr>
        <sz val="10"/>
        <color rgb="FF000000"/>
        <rFont val="Calibri"/>
      </rPr>
      <t xml:space="preserve"> 20240506_Gong Cha_3 cities</t>
    </r>
  </si>
  <si>
    <r>
      <rPr>
        <u/>
        <sz val="10"/>
        <color rgb="FF1155CC"/>
        <rFont val="Calibri"/>
      </rPr>
      <t xml:space="preserve">[SJBP]_McDonald's_BAU
</t>
    </r>
    <r>
      <rPr>
        <sz val="10"/>
        <color rgb="FF000000"/>
        <rFont val="Calibri"/>
      </rPr>
      <t>250416_McDonald's_5 cities</t>
    </r>
  </si>
  <si>
    <r>
      <rPr>
        <u/>
        <sz val="10"/>
        <color rgb="FF1155CC"/>
        <rFont val="Calibri"/>
      </rPr>
      <t>[SuperVIP]_Highlands Coffee_9-13.6</t>
    </r>
    <r>
      <rPr>
        <sz val="10"/>
        <color rgb="FF000000"/>
        <rFont val="Calibri"/>
      </rPr>
      <t xml:space="preserve"> 241231_Highlands Coffee_36 cities</t>
    </r>
  </si>
  <si>
    <r>
      <rPr>
        <u/>
        <sz val="10"/>
        <color rgb="FF1155CC"/>
        <rFont val="Calibri"/>
      </rPr>
      <t xml:space="preserve">[SuperVIP]_McDonald's_13-15/06
</t>
    </r>
    <r>
      <rPr>
        <sz val="10"/>
        <color rgb="FF000000"/>
        <rFont val="Calibri"/>
      </rPr>
      <t>250416_McDonald's_5 cities</t>
    </r>
  </si>
  <si>
    <r>
      <rPr>
        <u/>
        <sz val="10"/>
        <color rgb="FF1155CC"/>
        <rFont val="Calibri"/>
      </rPr>
      <t xml:space="preserve">[SuperVIP]_McDonald's_13-15/06
</t>
    </r>
    <r>
      <rPr>
        <sz val="10"/>
        <color rgb="FF000000"/>
        <rFont val="Calibri"/>
      </rPr>
      <t>250416_McDonald's_5 cities</t>
    </r>
  </si>
  <si>
    <r>
      <rPr>
        <u/>
        <sz val="10"/>
        <color rgb="FF1155CC"/>
        <rFont val="Calibri"/>
      </rPr>
      <t xml:space="preserve">[SJBP]_McDonald's_2T2 119k
</t>
    </r>
    <r>
      <rPr>
        <sz val="10"/>
        <color rgb="FF000000"/>
        <rFont val="Calibri"/>
      </rPr>
      <t>250416_McDonald's_5 cities</t>
    </r>
  </si>
  <si>
    <r>
      <rPr>
        <u/>
        <sz val="10"/>
        <color rgb="FF1155CC"/>
        <rFont val="Calibri"/>
      </rPr>
      <t>[SuperVIP]_Starbucks Coffee_17-19.6</t>
    </r>
    <r>
      <rPr>
        <sz val="10"/>
        <color rgb="FF000000"/>
        <rFont val="Calibri"/>
      </rPr>
      <t xml:space="preserve"> 250102_Starbucks Coffee_10 cities</t>
    </r>
  </si>
  <si>
    <r>
      <rPr>
        <u/>
        <sz val="10"/>
        <color rgb="FF1155CC"/>
        <rFont val="Calibri"/>
      </rPr>
      <t>[SuperVIP]_Starbucks Coffee_17-19.6</t>
    </r>
    <r>
      <rPr>
        <sz val="10"/>
        <color rgb="FF000000"/>
        <rFont val="Calibri"/>
      </rPr>
      <t xml:space="preserve"> 250102_Starbucks Coffee_10 cities</t>
    </r>
  </si>
  <si>
    <t>[Exclude NU] [PLF CP]_SPFDay_Siêu Deal Ăn Uống, Giảm tới 35.000Đ</t>
  </si>
  <si>
    <r>
      <rPr>
        <u/>
        <sz val="10"/>
        <color rgb="FF1155CC"/>
        <rFont val="Calibri"/>
      </rPr>
      <t>[VIP]_Gong Cha_Jun</t>
    </r>
    <r>
      <rPr>
        <sz val="10"/>
        <color rgb="FF000000"/>
        <rFont val="Calibri"/>
      </rPr>
      <t xml:space="preserve"> 20240506_Gong Cha_3 cities</t>
    </r>
  </si>
  <si>
    <t>0h - 5h và 22h - 24h: [Exclude NU] [PLF CP]_Thematic_Cú Đêm Ôn Thi, Giảm tới 30.000Đ
5h - 9h: [Exclude NU] [PLF CP]_Thematic_Nạp Năng Lượng Thi, Giảm tới 30.000Đ
9h - 12h: [Exclude NU] [PLF CP]_Thematic_Thực Đơn Sĩ Tử, Giảm tới 40.000Đ
12h - 14h: [Exclude NU] [PLF CP]_Thematic_Trà Sữa Tiếp Sức, Giảm Tới 30.000Đ
14h - 17h: [Exclude NU] [PLF CP]_Thematic_Bữa Xế May Mắn, Giảm tới 30.000Đ
17h - 22h: [Exclude NU] [PLF CP]_Thematic_Tiếp Sức Mùa Thi, Giảm tới 40.000Đ</t>
  </si>
  <si>
    <r>
      <rPr>
        <sz val="10"/>
        <rFont val="Calibri"/>
      </rPr>
      <t xml:space="preserve">0h-16h </t>
    </r>
    <r>
      <rPr>
        <u/>
        <sz val="10"/>
        <color rgb="FF1155CC"/>
        <rFont val="Calibri"/>
      </rPr>
      <t>[VIP]_Phúc Long Coffee &amp; Tea_25-27.6</t>
    </r>
    <r>
      <rPr>
        <sz val="10"/>
        <rFont val="Calibri"/>
      </rPr>
      <t xml:space="preserve">  20240516_Phúc Long Coffee &amp; Tea_17 cities
16h-24h</t>
    </r>
    <r>
      <rPr>
        <u/>
        <sz val="10"/>
        <color rgb="FF1155CC"/>
        <rFont val="Calibri"/>
      </rPr>
      <t>"[SJBP]_McDonald's_2T2 119k
250416_McDonald's_5 cities"</t>
    </r>
  </si>
  <si>
    <r>
      <rPr>
        <u/>
        <sz val="10"/>
        <color rgb="FF1155CC"/>
        <rFont val="Calibri"/>
      </rPr>
      <t>[VIP]_Trà Sữa May Cha_27-29Jun</t>
    </r>
    <r>
      <rPr>
        <sz val="10"/>
        <rFont val="Calibri"/>
      </rPr>
      <t xml:space="preserve"> 250102_Trà Sữa May Cha_7 cities</t>
    </r>
  </si>
  <si>
    <r>
      <rPr>
        <u/>
        <sz val="10"/>
        <color rgb="FF1155CC"/>
        <rFont val="Calibri"/>
      </rPr>
      <t xml:space="preserve">[SJBP]_McDonald's_2T2 119k
</t>
    </r>
    <r>
      <rPr>
        <sz val="10"/>
        <color rgb="FF000000"/>
        <rFont val="Calibri"/>
      </rPr>
      <t>250416_McDonald's_5 cities</t>
    </r>
  </si>
  <si>
    <r>
      <rPr>
        <u/>
        <sz val="10"/>
        <color rgb="FF1155CC"/>
        <rFont val="Calibri"/>
      </rPr>
      <t xml:space="preserve">[SJBP]_McDonald's_2T2 119k
</t>
    </r>
    <r>
      <rPr>
        <sz val="10"/>
        <color rgb="FF000000"/>
        <rFont val="Calibri"/>
      </rPr>
      <t>250416_McDonald's_5 cities</t>
    </r>
  </si>
  <si>
    <t>[SuperVIP]_Gà Rán KFC_30/06-03/07</t>
  </si>
  <si>
    <r>
      <rPr>
        <u/>
        <sz val="10"/>
        <color rgb="FF1155CC"/>
        <rFont val="Calibri"/>
      </rPr>
      <t>[SuperVIP]_Phúc Long Coffee &amp; Tea_Jul</t>
    </r>
    <r>
      <rPr>
        <sz val="10"/>
        <rFont val="Calibri"/>
      </rPr>
      <t xml:space="preserve"> 20240516_Phúc Long Coffee &amp; Tea_17 cities</t>
    </r>
  </si>
  <si>
    <r>
      <rPr>
        <u/>
        <sz val="10"/>
        <color rgb="FF1155CC"/>
        <rFont val="Calibri"/>
      </rPr>
      <t>[SuperVIP]_Trà Sữa May Cha_Jul</t>
    </r>
    <r>
      <rPr>
        <sz val="10"/>
        <color rgb="FF000000"/>
        <rFont val="Calibri"/>
      </rPr>
      <t xml:space="preserve"> 250102_Trà Sữa May Cha_7 cities</t>
    </r>
  </si>
  <si>
    <t>0h - 6h [PLF CP]_7.7_Deal Cú Đêm, Chỉ 0Đ
6h - 8h [PLF CP]_7.7_Ăn Sáng Chỉ 0Đ
8h - 10h [PLF CP]_7.7_ĐẠI TIỆC BỮA SÁNG Giảm 50%
10h - 12h [PLF CP]_7.7_Món Ngon Mọi Miền, Giảm tới 50%
12h - 14h [PLF CP]_7.7_Ăn Xế Chỉ 0Đ
14h - 17h [PLF CP]_7.7_CM_ Cheap Meal
17h - 19h [PLF CP]_7.7_Ăn Tối Chỉ 0Đ
19h - 24h [PLF CP]_7.7_Món Ngon Mọi Miền, Giảm tới 50%</t>
  </si>
  <si>
    <r>
      <rPr>
        <sz val="10"/>
        <rFont val="Calibri"/>
      </rPr>
      <t xml:space="preserve">0h-16h </t>
    </r>
    <r>
      <rPr>
        <u/>
        <sz val="10"/>
        <color rgb="FF1155CC"/>
        <rFont val="Calibri"/>
      </rPr>
      <t xml:space="preserve">[SJBP]_Phúc Long Coffee &amp; Tea_Combo 99k </t>
    </r>
    <r>
      <rPr>
        <sz val="10"/>
        <rFont val="Calibri"/>
      </rPr>
      <t xml:space="preserve"> 
 20240516_Phúc Long Coffee &amp; Tea_17 cities
16h-24h</t>
    </r>
    <r>
      <rPr>
        <u/>
        <sz val="10"/>
        <color rgb="FF1155CC"/>
        <rFont val="Calibri"/>
      </rPr>
      <t xml:space="preserve"> [SJBP]__Brand 50% 241231_All OTH 2025_36 citie</t>
    </r>
    <r>
      <rPr>
        <sz val="10"/>
        <rFont val="Calibri"/>
      </rPr>
      <t>s</t>
    </r>
  </si>
  <si>
    <r>
      <rPr>
        <u/>
        <sz val="10"/>
        <color rgb="FF1155CC"/>
        <rFont val="Calibri"/>
      </rPr>
      <t>[SuperVIP]_Phê La_7-9Jul</t>
    </r>
    <r>
      <rPr>
        <sz val="10"/>
        <rFont val="Calibri"/>
      </rPr>
      <t xml:space="preserve"> HP,KH,VT,ĐN, DL, QN</t>
    </r>
  </si>
  <si>
    <r>
      <rPr>
        <u/>
        <sz val="10"/>
        <color rgb="FF1155CC"/>
        <rFont val="Calibri"/>
      </rPr>
      <t>0h-16h [VIP]_Phúc Long Coffee &amp; Tea_Jul</t>
    </r>
    <r>
      <rPr>
        <sz val="10"/>
        <rFont val="Calibri"/>
      </rPr>
      <t xml:space="preserve"> 20240516_Phúc Long Coffee &amp; Tea_17 cities
16h-24h </t>
    </r>
    <r>
      <rPr>
        <u/>
        <sz val="10"/>
        <color rgb="FF1155CC"/>
        <rFont val="Calibri"/>
      </rPr>
      <t xml:space="preserve">[SuperVIP]_Gà </t>
    </r>
    <r>
      <rPr>
        <sz val="10"/>
        <rFont val="Calibri"/>
      </rPr>
      <t xml:space="preserve">Rán Popeyes_10-13/07 </t>
    </r>
  </si>
  <si>
    <r>
      <rPr>
        <u/>
        <sz val="10"/>
        <color rgb="FF1155CC"/>
        <rFont val="Calibri"/>
      </rPr>
      <t>[SJBP]_McDonald's_2T2</t>
    </r>
    <r>
      <rPr>
        <sz val="10"/>
        <rFont val="Calibri"/>
      </rPr>
      <t xml:space="preserve"> 250707_McDonald's_6 cities</t>
    </r>
  </si>
  <si>
    <r>
      <rPr>
        <u/>
        <sz val="10"/>
        <color rgb="FF1155CC"/>
        <rFont val="Calibri"/>
      </rPr>
      <t>[SuperVIP]_Highlands Coffee_14-18.7</t>
    </r>
    <r>
      <rPr>
        <sz val="10"/>
        <color rgb="FF000000"/>
        <rFont val="Calibri"/>
      </rPr>
      <t xml:space="preserve"> 241231_Highlands Coffee_36 cities</t>
    </r>
  </si>
  <si>
    <r>
      <rPr>
        <sz val="10"/>
        <rFont val="Calibri"/>
      </rPr>
      <t>0h-13h+16h-19h</t>
    </r>
    <r>
      <rPr>
        <u/>
        <sz val="10"/>
        <color rgb="FF1155CC"/>
        <rFont val="Calibri"/>
      </rPr>
      <t xml:space="preserve">[SJBP]_McDonald's_2T2250707_McDonald's_6 cities
</t>
    </r>
    <r>
      <rPr>
        <sz val="10"/>
        <rFont val="Calibri"/>
      </rPr>
      <t>13h-16h+19h-24h</t>
    </r>
    <r>
      <rPr>
        <u/>
        <sz val="10"/>
        <color rgb="FF1155CC"/>
        <rFont val="Calibri"/>
      </rPr>
      <t>[VIP]_Gong Cha_Jul</t>
    </r>
    <r>
      <rPr>
        <sz val="10"/>
        <rFont val="Calibri"/>
      </rPr>
      <t xml:space="preserve"> 20240506_Gong Cha_3 cities </t>
    </r>
  </si>
  <si>
    <r>
      <rPr>
        <sz val="10"/>
        <color theme="1"/>
        <rFont val="Calibri"/>
      </rPr>
      <t xml:space="preserve">0h - 6h &amp; 22 - 24h: [PLF CP]_Thematic_Vi Vu Đêm Khuya, Giảm Tới 30.000Đ
</t>
    </r>
    <r>
      <rPr>
        <strike/>
        <sz val="10"/>
        <color theme="1"/>
        <rFont val="Calibri"/>
      </rPr>
      <t xml:space="preserve">6h - 9h: [PLF CP]_Thematic_Đậm Đà Cafe Việt, Giảm Tới 30.000Đ
</t>
    </r>
    <r>
      <rPr>
        <sz val="10"/>
        <color theme="1"/>
        <rFont val="Calibri"/>
      </rPr>
      <t>6h - 9h: [PLF CP]_Thematic_Bữa Sáng Chào Hè, Giảm Tới 30.000Đ
9h - 14h: [PLF CP]_Thematic_Ăn Ngon Tránh Nóng, Giảm Tới 40.000Đ
12h - 14h: [PLF CP]_Thematic_Mát Lạnh Sảng Khoái, Giảm Tới 30.000Đ
14h - 17h: [PLF CP]_Thematic_Ăn Vặt Chill Hè, Giảm Tới 30.000Đ
17h - 22h: [PLF CP]_Thematic_Mở Tiệc Ngày Hè, Giảm Tới 50.000Đ</t>
    </r>
  </si>
  <si>
    <r>
      <rPr>
        <u/>
        <sz val="10"/>
        <color rgb="FF1155CC"/>
        <rFont val="Calibri"/>
      </rPr>
      <t>[SuperVIP]_Highlands Coffee_14-18.7</t>
    </r>
    <r>
      <rPr>
        <sz val="10"/>
        <color rgb="FF000000"/>
        <rFont val="Calibri"/>
      </rPr>
      <t xml:space="preserve"> 241231_Highlands Coffee_36 cities</t>
    </r>
  </si>
  <si>
    <r>
      <rPr>
        <u/>
        <sz val="10"/>
        <color rgb="FF1155CC"/>
        <rFont val="Calibri"/>
      </rPr>
      <t>[SuperVIP]_Gà Rán KFC_18-20/07</t>
    </r>
    <r>
      <rPr>
        <sz val="10"/>
        <rFont val="Calibri"/>
      </rPr>
      <t xml:space="preserve"> 241231_Gà Rán KFC_25 cities</t>
    </r>
  </si>
  <si>
    <r>
      <rPr>
        <u/>
        <sz val="10"/>
        <color rgb="FF1155CC"/>
        <rFont val="Calibri"/>
      </rPr>
      <t>[VIP]_Trà Sữa May Cha_Jul</t>
    </r>
    <r>
      <rPr>
        <sz val="10"/>
        <rFont val="Calibri"/>
      </rPr>
      <t xml:space="preserve"> 250102_Trà Sữa May Cha_7 cities</t>
    </r>
  </si>
  <si>
    <r>
      <rPr>
        <u/>
        <sz val="10"/>
        <color rgb="FF1155CC"/>
        <rFont val="Calibri"/>
      </rPr>
      <t>[VIP]_Tocotoco_Jul</t>
    </r>
    <r>
      <rPr>
        <sz val="10"/>
        <color rgb="FF000000"/>
        <rFont val="Calibri"/>
      </rPr>
      <t xml:space="preserve"> CT</t>
    </r>
  </si>
  <si>
    <r>
      <rPr>
        <u/>
        <sz val="10"/>
        <color rgb="FF1155CC"/>
        <rFont val="Calibri"/>
      </rPr>
      <t>[SuperVIP]_Phê La_21-25Jul</t>
    </r>
    <r>
      <rPr>
        <sz val="10"/>
        <color rgb="FF000000"/>
        <rFont val="Calibri"/>
      </rPr>
      <t xml:space="preserve"> HP,VT,HA,DL,DN,KH</t>
    </r>
  </si>
  <si>
    <r>
      <rPr>
        <u/>
        <sz val="10"/>
        <color rgb="FF1155CC"/>
        <rFont val="Calibri"/>
      </rPr>
      <t>[VIP]_Gà Rán Texas Chicken_21-24/07</t>
    </r>
    <r>
      <rPr>
        <sz val="10"/>
        <rFont val="Calibri"/>
      </rPr>
      <t xml:space="preserve"> 250102_Gà Rán Texas Chicken_6 cities</t>
    </r>
  </si>
  <si>
    <r>
      <rPr>
        <sz val="10"/>
        <rFont val="Calibri"/>
      </rPr>
      <t xml:space="preserve"> </t>
    </r>
    <r>
      <rPr>
        <u/>
        <sz val="10"/>
        <color rgb="FF1155CC"/>
        <rFont val="Calibri"/>
      </rPr>
      <t>[SuperVIP]_Phê La_21-25Jul</t>
    </r>
    <r>
      <rPr>
        <sz val="10"/>
        <rFont val="Calibri"/>
      </rPr>
      <t xml:space="preserve"> HP,VT,HA,DL,DN,KH</t>
    </r>
  </si>
  <si>
    <r>
      <rPr>
        <u/>
        <sz val="10"/>
        <color rgb="FF1155CC"/>
        <rFont val="Calibri"/>
      </rPr>
      <t xml:space="preserve">[SJBP]_Gà Rán Popeyes_BOGO
</t>
    </r>
    <r>
      <rPr>
        <sz val="10"/>
        <rFont val="Calibri"/>
      </rPr>
      <t>241231_Gà Rán Popeyes_9 cities</t>
    </r>
  </si>
  <si>
    <r>
      <rPr>
        <u/>
        <sz val="10"/>
        <color rgb="FF1155CC"/>
        <rFont val="Calibri"/>
      </rPr>
      <t>[SuperVIP]_McDonald's_25-27/07</t>
    </r>
    <r>
      <rPr>
        <sz val="10"/>
        <color rgb="FF000000"/>
        <rFont val="Calibri"/>
      </rPr>
      <t xml:space="preserve"> 250707_McDonald's_6 cities</t>
    </r>
  </si>
  <si>
    <r>
      <rPr>
        <u/>
        <sz val="10"/>
        <color rgb="FF1155CC"/>
        <rFont val="Calibri"/>
      </rPr>
      <t>[SuperVIP]_Trà Sữa May Cha_Jul</t>
    </r>
    <r>
      <rPr>
        <sz val="10"/>
        <color rgb="FF000000"/>
        <rFont val="Calibri"/>
      </rPr>
      <t xml:space="preserve"> 250102_Trà Sữa May Cha_7 cities</t>
    </r>
  </si>
  <si>
    <r>
      <rPr>
        <u/>
        <sz val="10"/>
        <color rgb="FF1155CC"/>
        <rFont val="Calibri"/>
      </rPr>
      <t>[SuperVIP]_McDonald's_25-27/07</t>
    </r>
    <r>
      <rPr>
        <sz val="10"/>
        <color rgb="FF000000"/>
        <rFont val="Calibri"/>
      </rPr>
      <t xml:space="preserve"> 250707_McDonald's_6 cities</t>
    </r>
  </si>
  <si>
    <r>
      <rPr>
        <u/>
        <sz val="10"/>
        <color rgb="FF1155CC"/>
        <rFont val="Calibri"/>
      </rPr>
      <t>[VIP]_Gong Cha_Jul</t>
    </r>
    <r>
      <rPr>
        <sz val="10"/>
        <color rgb="FF000000"/>
        <rFont val="Calibri"/>
      </rPr>
      <t xml:space="preserve"> 20240506_Gong Cha_3 cities</t>
    </r>
  </si>
  <si>
    <r>
      <rPr>
        <u/>
        <sz val="10"/>
        <color rgb="FF1155CC"/>
        <rFont val="Calibri"/>
      </rPr>
      <t>[VIP]_Gong Cha_Jul</t>
    </r>
    <r>
      <rPr>
        <sz val="10"/>
        <rFont val="Calibri"/>
      </rPr>
      <t xml:space="preserve"> 20240506_Gong Cha_3 cities</t>
    </r>
  </si>
  <si>
    <r>
      <rPr>
        <sz val="10"/>
        <rFont val="Calibri"/>
      </rPr>
      <t xml:space="preserve">0h-16h </t>
    </r>
    <r>
      <rPr>
        <u/>
        <sz val="10"/>
        <color rgb="FF1155CC"/>
        <rFont val="Calibri"/>
      </rPr>
      <t>[SuperVIP]_Phúc Long Coffee &amp; Tea_Jul</t>
    </r>
    <r>
      <rPr>
        <sz val="10"/>
        <rFont val="Calibri"/>
      </rPr>
      <t xml:space="preserve"> 20240516_Phúc Long Coffee &amp; Tea_17 cities
16h-24h </t>
    </r>
    <r>
      <rPr>
        <u/>
        <sz val="10"/>
        <color rgb="FF1155CC"/>
        <rFont val="Calibri"/>
      </rPr>
      <t>[SJBP]__Brand 50% 241231_All OTH 2025_36 cities</t>
    </r>
  </si>
  <si>
    <r>
      <rPr>
        <sz val="10"/>
        <rFont val="Calibri"/>
      </rPr>
      <t xml:space="preserve">0h-16h </t>
    </r>
    <r>
      <rPr>
        <u/>
        <sz val="10"/>
        <color rgb="FF1155CC"/>
        <rFont val="Calibri"/>
      </rPr>
      <t>[SuperVIP]_Phúc Long Coffee &amp; Tea_Jul</t>
    </r>
    <r>
      <rPr>
        <sz val="10"/>
        <rFont val="Calibri"/>
      </rPr>
      <t xml:space="preserve"> 20240516_Phúc Long Coffee &amp; Tea_17 cities
16h-24h </t>
    </r>
    <r>
      <rPr>
        <u/>
        <sz val="10"/>
        <color rgb="FF1155CC"/>
        <rFont val="Calibri"/>
      </rPr>
      <t>[SJBP]__Brand 50% 241231_All OTH 2025_36 cities</t>
    </r>
  </si>
  <si>
    <r>
      <rPr>
        <u/>
        <sz val="10"/>
        <color rgb="FF1155CC"/>
        <rFont val="Calibri"/>
      </rPr>
      <t xml:space="preserve">[SuperVIP]_McDonald's_01-03/08
</t>
    </r>
    <r>
      <rPr>
        <sz val="10"/>
        <rFont val="Calibri"/>
      </rPr>
      <t xml:space="preserve"> 250707_McDonald's_6 cities</t>
    </r>
  </si>
  <si>
    <r>
      <rPr>
        <u/>
        <sz val="10"/>
        <color rgb="FF1155CC"/>
        <rFont val="Calibri"/>
      </rPr>
      <t xml:space="preserve">[SuperVIP]_McDonald's_01-03/08
</t>
    </r>
    <r>
      <rPr>
        <sz val="10"/>
        <color rgb="FF000000"/>
        <rFont val="Calibri"/>
      </rPr>
      <t xml:space="preserve"> 250707_McDonald's_6 cities</t>
    </r>
  </si>
  <si>
    <r>
      <rPr>
        <u/>
        <sz val="10"/>
        <color rgb="FF1155CC"/>
        <rFont val="Calibri"/>
      </rPr>
      <t>[VIP]_Trà Sữa May Cha_Aug</t>
    </r>
    <r>
      <rPr>
        <sz val="10"/>
        <rFont val="Calibri"/>
      </rPr>
      <t xml:space="preserve"> 250102_Trà Sữa May Cha_7 cities</t>
    </r>
  </si>
  <si>
    <r>
      <rPr>
        <u/>
        <sz val="10"/>
        <color rgb="FF1155CC"/>
        <rFont val="Calibri"/>
      </rPr>
      <t>[SuperVIP]_Highlands Coffee_4-8.8</t>
    </r>
    <r>
      <rPr>
        <sz val="10"/>
        <color rgb="FF000000"/>
        <rFont val="Calibri"/>
      </rPr>
      <t xml:space="preserve"> 241231_Highlands Coffee_36 cities</t>
    </r>
  </si>
  <si>
    <r>
      <rPr>
        <sz val="10"/>
        <rFont val="Calibri"/>
      </rPr>
      <t>0h-16h</t>
    </r>
    <r>
      <rPr>
        <u/>
        <sz val="10"/>
        <color rgb="FF1155CC"/>
        <rFont val="Calibri"/>
      </rPr>
      <t xml:space="preserve"> [VIP]_Phúc Long Coffee &amp; Tea_Combo 79k</t>
    </r>
    <r>
      <rPr>
        <sz val="10"/>
        <rFont val="Calibri"/>
      </rPr>
      <t xml:space="preserve"> 20240516_Phúc Long Coffee &amp; Tea_17 cities
16H-24H </t>
    </r>
    <r>
      <rPr>
        <u/>
        <sz val="10"/>
        <color rgb="FF1155CC"/>
        <rFont val="Calibri"/>
      </rPr>
      <t xml:space="preserve">[SJBP]__Brand </t>
    </r>
    <r>
      <rPr>
        <sz val="10"/>
        <rFont val="Calibri"/>
      </rPr>
      <t>50% 241231_All OTH 2025_36 cities</t>
    </r>
  </si>
  <si>
    <r>
      <rPr>
        <sz val="10"/>
        <rFont val="Calibri"/>
      </rPr>
      <t>0h-16h</t>
    </r>
    <r>
      <rPr>
        <u/>
        <sz val="10"/>
        <color rgb="FF1155CC"/>
        <rFont val="Calibri"/>
      </rPr>
      <t xml:space="preserve"> [VIP]_Phúc Long Coffee &amp; Tea_Combo 79k</t>
    </r>
    <r>
      <rPr>
        <sz val="10"/>
        <rFont val="Calibri"/>
      </rPr>
      <t xml:space="preserve"> 20240516_Phúc Long Coffee &amp; Tea_17 cities
16H-24H </t>
    </r>
    <r>
      <rPr>
        <u/>
        <sz val="10"/>
        <color rgb="FF1155CC"/>
        <rFont val="Calibri"/>
      </rPr>
      <t xml:space="preserve">[SJBP]__Brand </t>
    </r>
    <r>
      <rPr>
        <sz val="10"/>
        <rFont val="Calibri"/>
      </rPr>
      <t>50% 241231_All OTH 2025_36 cities</t>
    </r>
  </si>
  <si>
    <r>
      <rPr>
        <sz val="10"/>
        <rFont val="Calibri"/>
      </rPr>
      <t>0h-16h</t>
    </r>
    <r>
      <rPr>
        <u/>
        <sz val="10"/>
        <color rgb="FF1155CC"/>
        <rFont val="Calibri"/>
      </rPr>
      <t xml:space="preserve"> [VIP]_Phúc Long Coffee &amp; Tea_Combo 99k</t>
    </r>
    <r>
      <rPr>
        <sz val="10"/>
        <rFont val="Calibri"/>
      </rPr>
      <t xml:space="preserve"> 20240516_Phúc Long Coffee &amp; Tea_17 cities
16h-24h </t>
    </r>
    <r>
      <rPr>
        <u/>
        <sz val="10"/>
        <color rgb="FF1155CC"/>
        <rFont val="Calibri"/>
      </rPr>
      <t>"[SJBP]_Gà Rán P</t>
    </r>
    <r>
      <rPr>
        <sz val="10"/>
        <rFont val="Calibri"/>
      </rPr>
      <t>opeyes_BOGO
241231_Gà Rán Popeyes_9 cities"</t>
    </r>
  </si>
  <si>
    <t>0h - 6h [PLF CP]_8.8_Tung Deal Toàn Sàn, Freeship 0Đ
6h - 8h [PLF CP]_8.8_Siêu Deal Cực Hot, Giảm tới 50%
8h - 10h [PLF CP]_8.8_Ăn Sáng Chỉ 0Đ
10h - 12h [PLF CP]_8.8_ĐẠI TIỆC BỮA TRƯA Giảm 50%
12h - 14h [PLF CP]_8.8_Siêu Deal Cực Hot, Giảm tới 40.000Đ
14h - 17h [PLF CP]_8.8_Ăn Xế Chỉ 0Đ
17h - 19h [PLF CP]_8.8_ĐẠI TIỆC BỮA TỐI Giảm 50%
19h - 24h [PLF CP]_8.8_Siêu Deal Cực Hot, Giảm tới 88.000Đ</t>
  </si>
  <si>
    <r>
      <rPr>
        <u/>
        <sz val="10"/>
        <color rgb="FF1155CC"/>
        <rFont val="Calibri"/>
      </rPr>
      <t>[SuperVIP]_Trà Sữa May Cha_Aug</t>
    </r>
    <r>
      <rPr>
        <sz val="10"/>
        <color rgb="FF000000"/>
        <rFont val="Calibri"/>
      </rPr>
      <t xml:space="preserve"> 250102_Trà Sữa May Cha_7 cities</t>
    </r>
  </si>
  <si>
    <r>
      <rPr>
        <u/>
        <sz val="10"/>
        <color rgb="FF1155CC"/>
        <rFont val="Calibri"/>
      </rPr>
      <t>[SuperVIP]_Gà Rán KFC_08-10/08</t>
    </r>
    <r>
      <rPr>
        <sz val="10"/>
        <color rgb="FF000000"/>
        <rFont val="Calibri"/>
      </rPr>
      <t xml:space="preserve"> c</t>
    </r>
  </si>
  <si>
    <r>
      <rPr>
        <u/>
        <sz val="10"/>
        <color rgb="FF1155CC"/>
        <rFont val="Calibri"/>
      </rPr>
      <t>[VIP]_Gong Cha_Aug</t>
    </r>
    <r>
      <rPr>
        <sz val="10"/>
        <color rgb="FF000000"/>
        <rFont val="Calibri"/>
      </rPr>
      <t xml:space="preserve"> 20240506_Gong Cha_3 cities</t>
    </r>
  </si>
  <si>
    <r>
      <rPr>
        <u/>
        <sz val="10"/>
        <color rgb="FF1155CC"/>
        <rFont val="Calibri"/>
      </rPr>
      <t>[VIP]_Gong Cha_Aug</t>
    </r>
    <r>
      <rPr>
        <sz val="10"/>
        <color rgb="FF000000"/>
        <rFont val="Calibri"/>
      </rPr>
      <t xml:space="preserve"> 20240506_Gong Cha_3 cities</t>
    </r>
  </si>
  <si>
    <r>
      <rPr>
        <u/>
        <sz val="10"/>
        <color rgb="FF1155CC"/>
        <rFont val="Calibri"/>
      </rPr>
      <t>[VIP]_Gong Cha_Aug</t>
    </r>
    <r>
      <rPr>
        <sz val="10"/>
        <color rgb="FF000000"/>
        <rFont val="Calibri"/>
      </rPr>
      <t xml:space="preserve"> 20240506_Gong Cha_3 cities</t>
    </r>
  </si>
  <si>
    <r>
      <rPr>
        <u/>
        <sz val="10"/>
        <color rgb="FF1155CC"/>
        <rFont val="Calibri"/>
      </rPr>
      <t xml:space="preserve">[SuperVIP]_Gà Rán Popeyes_14-17/08
</t>
    </r>
    <r>
      <rPr>
        <sz val="10"/>
        <color rgb="FF000000"/>
        <rFont val="Calibri"/>
      </rPr>
      <t>241231_Gà Rán Popeyes_9 cities</t>
    </r>
  </si>
  <si>
    <r>
      <rPr>
        <sz val="10"/>
        <rFont val="Calibri"/>
      </rPr>
      <t xml:space="preserve">0h-16h </t>
    </r>
    <r>
      <rPr>
        <u/>
        <sz val="10"/>
        <color rgb="FF1155CC"/>
        <rFont val="Calibri"/>
      </rPr>
      <t>[VIP]_Phúc Long Coffee &amp; Tea_Combo 79k</t>
    </r>
    <r>
      <rPr>
        <sz val="10"/>
        <rFont val="Calibri"/>
      </rPr>
      <t xml:space="preserve"> 20240516_Phúc Long Coffee &amp; Tea_17 cities
16h-24h</t>
    </r>
    <r>
      <rPr>
        <u/>
        <sz val="10"/>
        <color rgb="FF1155CC"/>
        <rFont val="Calibri"/>
      </rPr>
      <t xml:space="preserve"> [SJBP]__Brand 50% 241231_All OTH</t>
    </r>
    <r>
      <rPr>
        <sz val="10"/>
        <rFont val="Calibri"/>
      </rPr>
      <t xml:space="preserve"> 2025_36 cities</t>
    </r>
  </si>
  <si>
    <r>
      <rPr>
        <u/>
        <sz val="10"/>
        <color rgb="FF1155CC"/>
        <rFont val="Calibri"/>
      </rPr>
      <t xml:space="preserve">[SuperVIP]_Gà Rán Popeyes_14-17/08
</t>
    </r>
    <r>
      <rPr>
        <sz val="10"/>
        <rFont val="Calibri"/>
      </rPr>
      <t>241231_Gà Rán Popeyes_9 cities</t>
    </r>
  </si>
  <si>
    <r>
      <rPr>
        <sz val="10"/>
        <rFont val="Calibri"/>
      </rPr>
      <t xml:space="preserve">
"</t>
    </r>
    <r>
      <rPr>
        <u/>
        <sz val="10"/>
        <color rgb="FF1155CC"/>
        <rFont val="Calibri"/>
      </rPr>
      <t>[SuperVIP]_Gà Rán Popeyes_14-17/08
241231_Gà Rán P</t>
    </r>
    <r>
      <rPr>
        <sz val="10"/>
        <rFont val="Calibri"/>
      </rPr>
      <t>opeyes_9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</si>
  <si>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</si>
  <si>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</si>
  <si>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[SJBP]_Brand_Food_BAU</t>
    </r>
    <r>
      <rPr>
        <sz val="10"/>
        <color rgb="FF000000"/>
        <rFont val="Calibri"/>
      </rPr>
      <t xml:space="preserve"> 250424_Lotteria DI_32 cities</t>
    </r>
  </si>
  <si>
    <r>
      <rPr>
        <strike/>
        <sz val="10"/>
        <rFont val="Calibri"/>
      </rPr>
      <t>0h-16h</t>
    </r>
    <r>
      <rPr>
        <strike/>
        <u/>
        <sz val="10"/>
        <color rgb="FF1155CC"/>
        <rFont val="Calibri"/>
      </rPr>
      <t>[SJBP]_Phúc Long Coffee &amp; Tea_10k - Aug</t>
    </r>
    <r>
      <rPr>
        <strike/>
        <sz val="10"/>
        <rFont val="Calibri"/>
      </rPr>
      <t xml:space="preserve"> 20240516_Phúc Long Coffee &amp; Tea_17 citie</t>
    </r>
    <r>
      <rPr>
        <sz val="10"/>
        <rFont val="Calibri"/>
      </rPr>
      <t>s
[</t>
    </r>
    <r>
      <rPr>
        <u/>
        <sz val="10"/>
        <color rgb="FF1155CC"/>
        <rFont val="Calibri"/>
      </rPr>
      <t>SJBP]_Brand_Food_BAU 2504</t>
    </r>
    <r>
      <rPr>
        <sz val="10"/>
        <rFont val="Calibri"/>
      </rPr>
      <t>24_Lotteria DI_32 cities</t>
    </r>
  </si>
  <si>
    <r>
      <rPr>
        <u/>
        <sz val="10"/>
        <color rgb="FF1155CC"/>
        <rFont val="Calibri"/>
      </rPr>
      <t xml:space="preserve">[SuperVIP]_McDonald's_22-24/08
</t>
    </r>
    <r>
      <rPr>
        <sz val="10"/>
        <color rgb="FF000000"/>
        <rFont val="Calibri"/>
      </rPr>
      <t xml:space="preserve"> 250707_McDonald's_6 cities</t>
    </r>
  </si>
  <si>
    <r>
      <rPr>
        <u/>
        <sz val="10"/>
        <color rgb="FF1155CC"/>
        <rFont val="Calibri"/>
      </rPr>
      <t xml:space="preserve">[SuperVIP]_McDonald's_22-24/08
</t>
    </r>
    <r>
      <rPr>
        <sz val="10"/>
        <color rgb="FF000000"/>
        <rFont val="Calibri"/>
      </rPr>
      <t xml:space="preserve"> 250707_McDonald's_6 cities</t>
    </r>
  </si>
  <si>
    <r>
      <rPr>
        <u/>
        <sz val="10"/>
        <color rgb="FF1155CC"/>
        <rFont val="Calibri"/>
      </rPr>
      <t>[SuperVIP]_Trà Sữa May Cha_Aug</t>
    </r>
    <r>
      <rPr>
        <sz val="10"/>
        <rFont val="Calibri"/>
      </rPr>
      <t xml:space="preserve"> 250102_Trà Sữa May Cha_7 cities</t>
    </r>
  </si>
  <si>
    <r>
      <rPr>
        <u/>
        <sz val="10"/>
        <color rgb="FF1155CC"/>
        <rFont val="Calibri"/>
      </rPr>
      <t>[VIP]_Gong Cha_Aug</t>
    </r>
    <r>
      <rPr>
        <sz val="10"/>
        <color rgb="FF000000"/>
        <rFont val="Calibri"/>
      </rPr>
      <t xml:space="preserve"> 20240506_Gong Cha_3 cities</t>
    </r>
  </si>
  <si>
    <r>
      <rPr>
        <u/>
        <sz val="10"/>
        <color rgb="FF1155CC"/>
        <rFont val="Calibri"/>
      </rPr>
      <t>[VIP]_Gong Cha_Aug</t>
    </r>
    <r>
      <rPr>
        <sz val="10"/>
        <color rgb="FF000000"/>
        <rFont val="Calibri"/>
      </rPr>
      <t xml:space="preserve"> 20240506_Gong Cha_3 cities</t>
    </r>
  </si>
  <si>
    <r>
      <rPr>
        <sz val="10"/>
        <rFont val="Calibri"/>
      </rPr>
      <t xml:space="preserve">0h-16h </t>
    </r>
    <r>
      <rPr>
        <u/>
        <sz val="10"/>
        <color rgb="FF1155CC"/>
        <rFont val="Calibri"/>
      </rPr>
      <t>[SJBP]_McDo</t>
    </r>
    <r>
      <rPr>
        <sz val="10"/>
        <rFont val="Calibri"/>
      </rPr>
      <t xml:space="preserve">nald's_BAU  250707_McDonald's_6 cities
16h-24h </t>
    </r>
    <r>
      <rPr>
        <u/>
        <sz val="10"/>
        <color rgb="FF1155CC"/>
        <rFont val="Calibri"/>
      </rPr>
      <t xml:space="preserve">[SuperVIP]_Gà Rán Popeyes_25-28/08
</t>
    </r>
    <r>
      <rPr>
        <sz val="10"/>
        <rFont val="Calibri"/>
      </rPr>
      <t>241231_Gà Rán Popeyes_9 cities</t>
    </r>
  </si>
  <si>
    <r>
      <rPr>
        <u/>
        <sz val="10"/>
        <color rgb="FF1155CC"/>
        <rFont val="Calibri"/>
      </rPr>
      <t xml:space="preserve">[SuperVIP]_Gà Rán Popeyes_25-28/08
</t>
    </r>
    <r>
      <rPr>
        <sz val="10"/>
        <color rgb="FF000000"/>
        <rFont val="Calibri"/>
      </rPr>
      <t>241231_Gà Rán Popeyes_9 cities</t>
    </r>
  </si>
  <si>
    <r>
      <rPr>
        <u/>
        <sz val="10"/>
        <color rgb="FF1155CC"/>
        <rFont val="Calibri"/>
      </rPr>
      <t>[VIP]_Tocotoco_Aug</t>
    </r>
    <r>
      <rPr>
        <sz val="10"/>
        <rFont val="Calibri"/>
      </rPr>
      <t xml:space="preserve"> CT 
[SJBP]_</t>
    </r>
    <r>
      <rPr>
        <u/>
        <sz val="10"/>
        <color rgb="FF1155CC"/>
        <rFont val="Calibri"/>
      </rPr>
      <t>McDonald's</t>
    </r>
    <r>
      <rPr>
        <sz val="10"/>
        <rFont val="Calibri"/>
      </rPr>
      <t>_2T2  250707_McDonald's_6 cities (trừ CT)</t>
    </r>
  </si>
  <si>
    <r>
      <rPr>
        <u/>
        <sz val="10"/>
        <color rgb="FF1155CC"/>
        <rFont val="Calibri"/>
      </rPr>
      <t>[SuperVIP]_Gà Rán KFC_29-31/08</t>
    </r>
    <r>
      <rPr>
        <sz val="10"/>
        <rFont val="Calibri"/>
      </rPr>
      <t xml:space="preserve"> 241231_Gà Rán KFC_25 cities</t>
    </r>
  </si>
  <si>
    <r>
      <rPr>
        <u/>
        <sz val="10"/>
        <color rgb="FF1155CC"/>
        <rFont val="Calibri"/>
      </rPr>
      <t>[VIP]_Tocotoco_Aug</t>
    </r>
    <r>
      <rPr>
        <sz val="10"/>
        <rFont val="Calibri"/>
      </rPr>
      <t xml:space="preserve"> CT 
[SJBP]_</t>
    </r>
    <r>
      <rPr>
        <u/>
        <sz val="10"/>
        <color rgb="FF1155CC"/>
        <rFont val="Calibri"/>
      </rPr>
      <t>McDonald's</t>
    </r>
    <r>
      <rPr>
        <sz val="10"/>
        <rFont val="Calibri"/>
      </rPr>
      <t>_2T2  250707_McDonald's_6 cities (trừ CT)</t>
    </r>
  </si>
  <si>
    <r>
      <rPr>
        <u/>
        <sz val="10"/>
        <color rgb="FF1155CC"/>
        <rFont val="Calibri"/>
      </rPr>
      <t xml:space="preserve">[SuperVIP]_McDonald's_01-04/09
</t>
    </r>
    <r>
      <rPr>
        <sz val="10"/>
        <color rgb="FF000000"/>
        <rFont val="Calibri"/>
      </rPr>
      <t xml:space="preserve"> 250707_McDonald's_6 cities</t>
    </r>
  </si>
  <si>
    <r>
      <rPr>
        <u/>
        <sz val="10"/>
        <color rgb="FF1155CC"/>
        <rFont val="Calibri"/>
      </rPr>
      <t>[SJBP]__Brand 50%</t>
    </r>
    <r>
      <rPr>
        <sz val="10"/>
        <rFont val="Calibri"/>
      </rPr>
      <t xml:space="preserve"> 241231_All OTH 2025_36 cities</t>
    </r>
  </si>
  <si>
    <r>
      <rPr>
        <u/>
        <sz val="10"/>
        <color rgb="FF1155CC"/>
        <rFont val="Calibri"/>
      </rPr>
      <t xml:space="preserve">[SuperVIP]_McDonald's_01-04/09
</t>
    </r>
    <r>
      <rPr>
        <sz val="10"/>
        <rFont val="Calibri"/>
      </rPr>
      <t xml:space="preserve"> 250707_McDonald's_6 cities</t>
    </r>
  </si>
  <si>
    <r>
      <rPr>
        <u/>
        <sz val="10"/>
        <color rgb="FF1155CC"/>
        <rFont val="Calibri"/>
      </rPr>
      <t xml:space="preserve">[SuperVIP]_McDonald's_01-04/09
</t>
    </r>
    <r>
      <rPr>
        <sz val="10"/>
        <color rgb="FF000000"/>
        <rFont val="Calibri"/>
      </rPr>
      <t xml:space="preserve"> 250707_McDonald's_6 cities</t>
    </r>
  </si>
  <si>
    <r>
      <rPr>
        <sz val="10"/>
        <rFont val="Calibri"/>
      </rPr>
      <t xml:space="preserve">14h-24h </t>
    </r>
    <r>
      <rPr>
        <u/>
        <sz val="10"/>
        <color rgb="FF1155CC"/>
        <rFont val="Calibri"/>
      </rPr>
      <t>[SuperVIP]_Trà Sữa May Cha_Sep</t>
    </r>
    <r>
      <rPr>
        <sz val="10"/>
        <rFont val="Calibri"/>
      </rPr>
      <t xml:space="preserve"> 250102_Trà Sữa May Cha_7 cities
0h-14h </t>
    </r>
    <r>
      <rPr>
        <u/>
        <sz val="10"/>
        <color rgb="FF1155CC"/>
        <rFont val="Calibri"/>
      </rPr>
      <t>SuperVIP]_Phúc Long Coffee &amp; Tea_17-19Sep</t>
    </r>
    <r>
      <rPr>
        <sz val="10"/>
        <rFont val="Calibri"/>
      </rPr>
      <t xml:space="preserve"> 20240516_Phúc Long Coffee &amp; Tea_17 cities</t>
    </r>
  </si>
  <si>
    <r>
      <rPr>
        <u/>
        <sz val="10"/>
        <color rgb="FF1155CC"/>
        <rFont val="Calibri"/>
      </rPr>
      <t xml:space="preserve">[SuperVIP]_Gà Rán KFC_05-07/09
</t>
    </r>
    <r>
      <rPr>
        <sz val="10"/>
        <color rgb="FF000000"/>
        <rFont val="Calibri"/>
      </rPr>
      <t>241231_Gà Rán KFC_25 cities</t>
    </r>
  </si>
  <si>
    <r>
      <rPr>
        <u/>
        <sz val="10"/>
        <color rgb="FF1155CC"/>
        <rFont val="Calibri"/>
      </rPr>
      <t>[SuperVIP]_Trà Sữa May Cha_Sep</t>
    </r>
    <r>
      <rPr>
        <sz val="10"/>
        <rFont val="Calibri"/>
      </rPr>
      <t xml:space="preserve"> 250102_Trà Sữa May Cha_7 cities</t>
    </r>
  </si>
  <si>
    <t>[Mart]_Mini Spike_Chợ Tươi Đầy Đủ_Giảm đến 109.000Đ</t>
  </si>
  <si>
    <r>
      <rPr>
        <u/>
        <sz val="10"/>
        <color rgb="FF1155CC"/>
        <rFont val="Calibri"/>
      </rPr>
      <t>[SuperVIP]_Phê La_9-11/9</t>
    </r>
    <r>
      <rPr>
        <sz val="10"/>
        <rFont val="Calibri"/>
      </rPr>
      <t xml:space="preserve"> HP,VT,HA,DL,DN,KH</t>
    </r>
  </si>
  <si>
    <r>
      <rPr>
        <u/>
        <sz val="10"/>
        <color rgb="FF1155CC"/>
        <rFont val="Calibri"/>
      </rPr>
      <t>[VIP]_Gong Cha_Sep</t>
    </r>
    <r>
      <rPr>
        <sz val="10"/>
        <color rgb="FF000000"/>
        <rFont val="Calibri"/>
      </rPr>
      <t xml:space="preserve"> 20240506_Gong Cha_3 cities</t>
    </r>
  </si>
  <si>
    <r>
      <rPr>
        <u/>
        <sz val="10"/>
        <color rgb="FF1155CC"/>
        <rFont val="Calibri"/>
      </rPr>
      <t xml:space="preserve">[SuperVIP]_McDonald's_12-14/09
</t>
    </r>
    <r>
      <rPr>
        <sz val="10"/>
        <color rgb="FF000000"/>
        <rFont val="Calibri"/>
      </rPr>
      <t>250707_McDonald's_6 cities</t>
    </r>
  </si>
  <si>
    <r>
      <rPr>
        <u/>
        <sz val="10"/>
        <color rgb="FF1155CC"/>
        <rFont val="Calibri"/>
      </rPr>
      <t xml:space="preserve">[SuperVIP]_McDonald's_12-14/09
</t>
    </r>
    <r>
      <rPr>
        <sz val="10"/>
        <color rgb="FF000000"/>
        <rFont val="Calibri"/>
      </rPr>
      <t>250707_McDonald's_6 cities</t>
    </r>
  </si>
  <si>
    <r>
      <rPr>
        <u/>
        <sz val="10"/>
        <color rgb="FF1155CC"/>
        <rFont val="Calibri"/>
      </rPr>
      <t>[SuperVIP]_Trà Sữa May Cha_Sep</t>
    </r>
    <r>
      <rPr>
        <sz val="10"/>
        <color rgb="FF000000"/>
        <rFont val="Calibri"/>
      </rPr>
      <t xml:space="preserve"> 250102_Trà Sữa May Cha_7 cities</t>
    </r>
  </si>
  <si>
    <r>
      <rPr>
        <u/>
        <sz val="10"/>
        <color rgb="FF1155CC"/>
        <rFont val="Calibri"/>
      </rPr>
      <t>[VIP]_Gong Cha_Sep</t>
    </r>
    <r>
      <rPr>
        <sz val="10"/>
        <color rgb="FF000000"/>
        <rFont val="Calibri"/>
      </rPr>
      <t xml:space="preserve"> 20240506_Gong Cha_3 cities</t>
    </r>
  </si>
  <si>
    <r>
      <rPr>
        <u/>
        <sz val="10"/>
        <color rgb="FF1155CC"/>
        <rFont val="Calibri"/>
      </rPr>
      <t>[VIP]_Gong Cha_Sep</t>
    </r>
    <r>
      <rPr>
        <sz val="10"/>
        <color rgb="FF000000"/>
        <rFont val="Calibri"/>
      </rPr>
      <t xml:space="preserve"> 20240506_Gong Cha_3 cities</t>
    </r>
  </si>
  <si>
    <r>
      <rPr>
        <sz val="10"/>
        <rFont val="Calibri"/>
      </rPr>
      <t xml:space="preserve">0h-16h </t>
    </r>
    <r>
      <rPr>
        <u/>
        <sz val="10"/>
        <color rgb="FF1155CC"/>
        <rFont val="Calibri"/>
      </rPr>
      <t>[SuperVIP]_Phúc Long Coffee &amp; Tea_17-19Sep</t>
    </r>
    <r>
      <rPr>
        <sz val="10"/>
        <rFont val="Calibri"/>
      </rPr>
      <t xml:space="preserve"> 20240516_Phúc Long Coffee &amp; Tea_17 cities
16h-24h[SJBP]__Brand 50% 241231_All OTH 2025_36 cities</t>
    </r>
  </si>
  <si>
    <r>
      <rPr>
        <u/>
        <sz val="10"/>
        <color rgb="FF1155CC"/>
        <rFont val="Calibri"/>
      </rPr>
      <t xml:space="preserve">[SuperVIP]_Gà Rán Popeyes_18-21/09
</t>
    </r>
    <r>
      <rPr>
        <sz val="10"/>
        <color rgb="FF000000"/>
        <rFont val="Calibri"/>
      </rPr>
      <t>241231_Gà Rán Popeyes_9 cities</t>
    </r>
  </si>
  <si>
    <r>
      <rPr>
        <sz val="10"/>
        <rFont val="Calibri"/>
      </rPr>
      <t xml:space="preserve">0h-16h </t>
    </r>
    <r>
      <rPr>
        <u/>
        <sz val="10"/>
        <color rgb="FF1155CC"/>
        <rFont val="Calibri"/>
      </rPr>
      <t>[SuperVIP]_Phúc Long Coffee &amp; Tea_17-19Sep</t>
    </r>
    <r>
      <rPr>
        <sz val="10"/>
        <rFont val="Calibri"/>
      </rPr>
      <t xml:space="preserve"> 20240516_Phúc Long Coffee &amp; Tea_17 cities
16h-24h </t>
    </r>
    <r>
      <rPr>
        <u/>
        <sz val="10"/>
        <color rgb="FF1155CC"/>
        <rFont val="Calibri"/>
      </rPr>
      <t>[SJBP]__Brand 50% 241231_All OTH</t>
    </r>
    <r>
      <rPr>
        <sz val="10"/>
        <rFont val="Calibri"/>
      </rPr>
      <t xml:space="preserve"> 2025_36 cities</t>
    </r>
  </si>
  <si>
    <r>
      <rPr>
        <u/>
        <sz val="10"/>
        <color rgb="FF1155CC"/>
        <rFont val="Calibri"/>
      </rPr>
      <t xml:space="preserve">[SuperVIP]_Gà Rán Popeyes_18-21/09
</t>
    </r>
    <r>
      <rPr>
        <sz val="10"/>
        <rFont val="Calibri"/>
      </rPr>
      <t>241231_Gà Rán Popeyes_9 cities</t>
    </r>
  </si>
  <si>
    <r>
      <rPr>
        <u/>
        <sz val="10"/>
        <color rgb="FF1155CC"/>
        <rFont val="Calibri"/>
      </rPr>
      <t xml:space="preserve">[SJBP]_McDonald's_2t2
</t>
    </r>
    <r>
      <rPr>
        <sz val="10"/>
        <color rgb="FF000000"/>
        <rFont val="Calibri"/>
      </rPr>
      <t xml:space="preserve"> 250707_McDonald's_6 cities</t>
    </r>
  </si>
  <si>
    <r>
      <rPr>
        <sz val="10"/>
        <rFont val="Calibri"/>
      </rPr>
      <t xml:space="preserve">0h-16h </t>
    </r>
    <r>
      <rPr>
        <u/>
        <sz val="10"/>
        <color rgb="FF1155CC"/>
        <rFont val="Calibri"/>
      </rPr>
      <t xml:space="preserve">[SJBP]_Phúc Long Coffee &amp; Tea_Combo 109k 20240516_Phúc Long Coffee &amp; Tea_17 cities
</t>
    </r>
    <r>
      <rPr>
        <sz val="10"/>
        <rFont val="Calibri"/>
      </rPr>
      <t xml:space="preserve">16h-24h </t>
    </r>
    <r>
      <rPr>
        <u/>
        <sz val="10"/>
        <color rgb="FF1155CC"/>
        <rFont val="Calibri"/>
      </rPr>
      <t>[SJBP]__Brand 50% 241231_All OTH 2025_36 cities</t>
    </r>
  </si>
  <si>
    <r>
      <rPr>
        <sz val="10"/>
        <rFont val="Calibri"/>
      </rPr>
      <t xml:space="preserve">0h-16h </t>
    </r>
    <r>
      <rPr>
        <u/>
        <sz val="10"/>
        <color rgb="FF1155CC"/>
        <rFont val="Calibri"/>
      </rPr>
      <t xml:space="preserve">[SJBP]_Phúc Long Coffee &amp; Tea_Combo 109k 20240516_Phúc Long Coffee &amp; Tea_17 cities
</t>
    </r>
    <r>
      <rPr>
        <sz val="10"/>
        <rFont val="Calibri"/>
      </rPr>
      <t xml:space="preserve">16h-24h </t>
    </r>
    <r>
      <rPr>
        <u/>
        <sz val="10"/>
        <color rgb="FF1155CC"/>
        <rFont val="Calibri"/>
      </rPr>
      <t>[SJBP]__Brand 50%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</si>
  <si>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</si>
  <si>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
</t>
    </r>
    <r>
      <rPr>
        <sz val="10"/>
        <rFont val="Calibri"/>
      </rPr>
      <t xml:space="preserve">0h-16h </t>
    </r>
    <r>
      <rPr>
        <u/>
        <sz val="10"/>
        <color rgb="FF1155CC"/>
        <rFont val="Calibri"/>
      </rPr>
      <t>[SJBP]_Phúc Long Coffee &amp; Tea_M2T1- Sep</t>
    </r>
    <r>
      <rPr>
        <sz val="10"/>
        <rFont val="Calibri"/>
      </rPr>
      <t xml:space="preserve"> 20240516_Phúc Long Coffee &amp; Tea_17 cities
16h-24h [</t>
    </r>
    <r>
      <rPr>
        <u/>
        <sz val="10"/>
        <color rgb="FF1155CC"/>
        <rFont val="Calibri"/>
      </rPr>
      <t>SJBP]__Brand 50% 241231_All OTH 2025_36 cities</t>
    </r>
  </si>
  <si>
    <r>
      <rPr>
        <u/>
        <sz val="10"/>
        <color rgb="FF1155CC"/>
        <rFont val="Calibri"/>
      </rPr>
      <t>[SuperVIP]_Gà Rán KFC_26-28/09</t>
    </r>
    <r>
      <rPr>
        <sz val="10"/>
        <color rgb="FF000000"/>
        <rFont val="Calibri"/>
      </rPr>
      <t xml:space="preserve"> 241231_Gà Rán KFC_25 cities</t>
    </r>
  </si>
  <si>
    <r>
      <rPr>
        <u/>
        <sz val="10"/>
        <color rgb="FF1155CC"/>
        <rFont val="Calibri"/>
      </rPr>
      <t xml:space="preserve">[SJBP]_McDonald's_2t2
</t>
    </r>
    <r>
      <rPr>
        <sz val="10"/>
        <rFont val="Calibri"/>
      </rPr>
      <t xml:space="preserve"> 250707_McDonald's_6 cities</t>
    </r>
  </si>
  <si>
    <r>
      <rPr>
        <u/>
        <sz val="10"/>
        <color rgb="FF1155CC"/>
        <rFont val="Calibri"/>
      </rPr>
      <t>[SuperVIP]_Gà Rán KFC_26-28/09</t>
    </r>
    <r>
      <rPr>
        <sz val="10"/>
        <rFont val="Calibri"/>
      </rPr>
      <t xml:space="preserve"> 241231_Gà Rán KFC_25 cities</t>
    </r>
  </si>
  <si>
    <r>
      <rPr>
        <u/>
        <sz val="10"/>
        <color rgb="FF1155CC"/>
        <rFont val="Calibri"/>
      </rPr>
      <t>[VIP]_Trà Sữa May Cha_Sep</t>
    </r>
    <r>
      <rPr>
        <sz val="10"/>
        <rFont val="Calibri"/>
      </rPr>
      <t xml:space="preserve"> 250102_Trà Sữa May Cha_7 cities</t>
    </r>
  </si>
  <si>
    <r>
      <rPr>
        <u/>
        <sz val="10"/>
        <color rgb="FF1155CC"/>
        <rFont val="Calibri"/>
      </rPr>
      <t xml:space="preserve">[SJBP]_McDonald's_2t2
</t>
    </r>
    <r>
      <rPr>
        <sz val="10"/>
        <rFont val="Calibri"/>
      </rPr>
      <t xml:space="preserve"> 250707_McDonald's_6 cities</t>
    </r>
  </si>
  <si>
    <r>
      <rPr>
        <u/>
        <sz val="10"/>
        <color rgb="FF1155CC"/>
        <rFont val="Calibri"/>
      </rPr>
      <t>[VIP]_Gong Cha_Oct</t>
    </r>
    <r>
      <rPr>
        <sz val="10"/>
        <rFont val="Calibri"/>
      </rPr>
      <t xml:space="preserve"> 20240506_Gong Cha_3 cities</t>
    </r>
  </si>
  <si>
    <r>
      <rPr>
        <u/>
        <sz val="10"/>
        <color rgb="FF1155CC"/>
        <rFont val="Calibri"/>
      </rPr>
      <t xml:space="preserve">[SuperVIP]_Gà Rán Popeyes_02-05/10
</t>
    </r>
    <r>
      <rPr>
        <sz val="10"/>
        <color rgb="FF000000"/>
        <rFont val="Calibri"/>
      </rPr>
      <t>241231_Gà Rán Popeyes_9 cities</t>
    </r>
  </si>
  <si>
    <r>
      <rPr>
        <u/>
        <sz val="10"/>
        <color rgb="FF1155CC"/>
        <rFont val="Calibri"/>
      </rPr>
      <t>[VIP]_Trà Sữa May Cha_Oct</t>
    </r>
    <r>
      <rPr>
        <sz val="10"/>
        <color rgb="FF000000"/>
        <rFont val="Calibri"/>
      </rPr>
      <t xml:space="preserve"> 250102_Trà Sữa May Cha_7 cities</t>
    </r>
  </si>
  <si>
    <r>
      <rPr>
        <u/>
        <sz val="10"/>
        <color rgb="FF1155CC"/>
        <rFont val="Calibri"/>
      </rPr>
      <t xml:space="preserve">[SuperVIP]_Gà Rán Popeyes_02-05/10
</t>
    </r>
    <r>
      <rPr>
        <sz val="10"/>
        <color rgb="FF000000"/>
        <rFont val="Calibri"/>
      </rPr>
      <t>241231_Gà Rán Popeyes_9 cities</t>
    </r>
  </si>
  <si>
    <r>
      <rPr>
        <u/>
        <sz val="10"/>
        <color rgb="FF1155CC"/>
        <rFont val="Calibri"/>
      </rPr>
      <t>[VIP]_Trà Sữa May Cha_Oct</t>
    </r>
    <r>
      <rPr>
        <sz val="10"/>
        <color rgb="FF000000"/>
        <rFont val="Calibri"/>
      </rPr>
      <t xml:space="preserve"> 250102_Trà Sữa May Cha_7 cities</t>
    </r>
  </si>
  <si>
    <r>
      <rPr>
        <sz val="10"/>
        <rFont val="Calibri"/>
      </rPr>
      <t>0h-16h</t>
    </r>
    <r>
      <rPr>
        <u/>
        <sz val="10"/>
        <color rgb="FF1155CC"/>
        <rFont val="Calibri"/>
      </rPr>
      <t>[SuperVIP]_Phúc Long Coffee &amp; Tea_79k</t>
    </r>
    <r>
      <rPr>
        <sz val="10"/>
        <rFont val="Calibri"/>
      </rPr>
      <t xml:space="preserve"> 20240516_Phúc Long Coffee &amp; Tea_17 cities
16h-24h [SJBP]_</t>
    </r>
    <r>
      <rPr>
        <u/>
        <sz val="10"/>
        <color rgb="FF1155CC"/>
        <rFont val="Calibri"/>
      </rPr>
      <t>_Brand 50%</t>
    </r>
    <r>
      <rPr>
        <sz val="10"/>
        <rFont val="Calibri"/>
      </rPr>
      <t xml:space="preserve"> 241231_All OTH 2025_36 cities</t>
    </r>
  </si>
  <si>
    <r>
      <rPr>
        <sz val="10"/>
        <rFont val="Calibri"/>
      </rPr>
      <t>0h-16h</t>
    </r>
    <r>
      <rPr>
        <u/>
        <sz val="10"/>
        <color rgb="FF1155CC"/>
        <rFont val="Calibri"/>
      </rPr>
      <t>[SuperVIP]_Phúc Long Coffee &amp; Tea_79k</t>
    </r>
    <r>
      <rPr>
        <sz val="10"/>
        <rFont val="Calibri"/>
      </rPr>
      <t xml:space="preserve"> 20240516_Phúc Long Coffee &amp; Tea_17 cities
16h-24h [SJBP]_</t>
    </r>
    <r>
      <rPr>
        <u/>
        <sz val="10"/>
        <color rgb="FF1155CC"/>
        <rFont val="Calibri"/>
      </rPr>
      <t>_Brand 50%</t>
    </r>
    <r>
      <rPr>
        <sz val="10"/>
        <rFont val="Calibri"/>
      </rPr>
      <t xml:space="preserve"> 241231_All OTH 2025_36 cities</t>
    </r>
  </si>
  <si>
    <r>
      <rPr>
        <u/>
        <sz val="10"/>
        <color rgb="FF1155CC"/>
        <rFont val="Calibri"/>
      </rPr>
      <t xml:space="preserve">[VIP]_Gà Rán Texas Chicken_06-09/10
</t>
    </r>
    <r>
      <rPr>
        <sz val="10"/>
        <color rgb="FF000000"/>
        <rFont val="Calibri"/>
      </rPr>
      <t>250102_Gà Rán Texas Chicken_6 cities</t>
    </r>
  </si>
  <si>
    <r>
      <rPr>
        <sz val="10"/>
        <rFont val="Calibri"/>
      </rPr>
      <t xml:space="preserve">0h-12h: </t>
    </r>
    <r>
      <rPr>
        <u/>
        <sz val="10"/>
        <color rgb="FF1155CC"/>
        <rFont val="Calibri"/>
      </rPr>
      <t>[Mart]_Mini Spike_Chợ Tươi Đầy Đủ_Giảm đến 110.000Đ</t>
    </r>
    <r>
      <rPr>
        <sz val="10"/>
        <rFont val="Calibri"/>
      </rPr>
      <t xml:space="preserve">
12h-16h </t>
    </r>
    <r>
      <rPr>
        <u/>
        <sz val="10"/>
        <color rgb="FF1155CC"/>
        <rFont val="Calibri"/>
      </rPr>
      <t>[VIP]_Phúc Long Coffee &amp; Tea_Combo 99k</t>
    </r>
    <r>
      <rPr>
        <sz val="10"/>
        <rFont val="Calibri"/>
      </rPr>
      <t xml:space="preserve">  20240516_Phúc Long Coffee &amp; Tea_17 cities
12h - 24h: </t>
    </r>
    <r>
      <rPr>
        <u/>
        <sz val="10"/>
        <color rgb="FF1155CC"/>
        <rFont val="Calibri"/>
      </rPr>
      <t>[Mart]_Mini Spike_Chợ Tươi Đầy Đủ_Giảm đến 110.000Đ</t>
    </r>
  </si>
  <si>
    <r>
      <rPr>
        <u/>
        <sz val="10"/>
        <color rgb="FF1155CC"/>
        <rFont val="Calibri"/>
      </rPr>
      <t>[SuperVIP]_Trà Sữa May Cha_Oct</t>
    </r>
    <r>
      <rPr>
        <sz val="10"/>
        <rFont val="Calibri"/>
      </rPr>
      <t xml:space="preserve">  250102_Trà Sữa May Cha_7 cities</t>
    </r>
  </si>
  <si>
    <r>
      <rPr>
        <u/>
        <sz val="10"/>
        <color rgb="FF1155CC"/>
        <rFont val="Calibri"/>
      </rPr>
      <t>[SuperVIP]_Trà Sữa May Cha_Oct</t>
    </r>
    <r>
      <rPr>
        <sz val="10"/>
        <rFont val="Calibri"/>
      </rPr>
      <t xml:space="preserve">  250102_Trà Sữa May Cha_7 cities</t>
    </r>
  </si>
  <si>
    <r>
      <rPr>
        <u/>
        <sz val="10"/>
        <color rgb="FF1155CC"/>
        <rFont val="Calibri"/>
      </rPr>
      <t xml:space="preserve">[VIP]_Gà Rán Texas Chicken_13-16/10
</t>
    </r>
    <r>
      <rPr>
        <sz val="10"/>
        <color rgb="FF000000"/>
        <rFont val="Calibri"/>
      </rPr>
      <t>250102_Gà Rán Texas Chicken_6 cities</t>
    </r>
  </si>
  <si>
    <r>
      <rPr>
        <u/>
        <sz val="10"/>
        <color rgb="FF1155CC"/>
        <rFont val="Calibri"/>
      </rPr>
      <t>[SuperVIP]_Starbucks Coffee_14-16.10</t>
    </r>
    <r>
      <rPr>
        <sz val="10"/>
        <rFont val="Calibri"/>
      </rPr>
      <t xml:space="preserve"> 250822_Starbucks Coffee_13 cities</t>
    </r>
  </si>
  <si>
    <r>
      <rPr>
        <u/>
        <sz val="10"/>
        <color rgb="FF1155CC"/>
        <rFont val="Calibri"/>
      </rPr>
      <t xml:space="preserve">[SJBP]_McDonald's_2/10 - 22/10
</t>
    </r>
    <r>
      <rPr>
        <sz val="10"/>
        <color rgb="FF000000"/>
        <rFont val="Calibri"/>
      </rPr>
      <t xml:space="preserve"> 250707_McDonald's_6 cities</t>
    </r>
  </si>
  <si>
    <r>
      <rPr>
        <sz val="10"/>
        <rFont val="Calibri"/>
      </rPr>
      <t>0h-16h</t>
    </r>
    <r>
      <rPr>
        <u/>
        <sz val="10"/>
        <color rgb="FF1155CC"/>
        <rFont val="Calibri"/>
      </rPr>
      <t>[SJBP]_Phúc Long Coffee &amp; Tea_10k - Oct</t>
    </r>
    <r>
      <rPr>
        <sz val="10"/>
        <rFont val="Calibri"/>
      </rPr>
      <t xml:space="preserve"> 20240516_Phúc Long Coffee &amp; Tea_17 cities
16h-24h </t>
    </r>
    <r>
      <rPr>
        <u/>
        <sz val="10"/>
        <color rgb="FF1155CC"/>
        <rFont val="Calibri"/>
      </rPr>
      <t xml:space="preserve">[VIP]_Gà Rán </t>
    </r>
    <r>
      <rPr>
        <sz val="10"/>
        <rFont val="Calibri"/>
      </rPr>
      <t>Texas Chicken_13-16/10
250102_Gà Rán Texas Chicken_6 cities"</t>
    </r>
  </si>
  <si>
    <r>
      <rPr>
        <u/>
        <sz val="10"/>
        <color rgb="FF1155CC"/>
        <rFont val="Calibri"/>
      </rPr>
      <t xml:space="preserve">[SuperVIP]_McDonald's_17-19/10
</t>
    </r>
    <r>
      <rPr>
        <sz val="10"/>
        <rFont val="Calibri"/>
      </rPr>
      <t xml:space="preserve"> 250707_McDonald's_6 cities</t>
    </r>
  </si>
  <si>
    <r>
      <rPr>
        <u/>
        <sz val="10"/>
        <color rgb="FF1155CC"/>
        <rFont val="Calibri"/>
      </rPr>
      <t>[PNS]_Pepsi Meal_Oct</t>
    </r>
    <r>
      <rPr>
        <sz val="10"/>
        <rFont val="Calibri"/>
      </rPr>
      <t>_CT, KH, BH, HP, Hue, BD</t>
    </r>
  </si>
  <si>
    <r>
      <rPr>
        <u/>
        <sz val="10"/>
        <color rgb="FF1155CC"/>
        <rFont val="Calibri"/>
      </rPr>
      <t xml:space="preserve">[SJBP]_Gà Rán Popeyes_BOGO
</t>
    </r>
    <r>
      <rPr>
        <sz val="10"/>
        <rFont val="Calibri"/>
      </rPr>
      <t>241231_Gà Rán Popeyes_9 cities</t>
    </r>
  </si>
  <si>
    <r>
      <rPr>
        <sz val="10"/>
        <rFont val="Calibri"/>
      </rPr>
      <t xml:space="preserve">0h-16h  </t>
    </r>
    <r>
      <rPr>
        <u/>
        <sz val="10"/>
        <color rgb="FF1155CC"/>
        <rFont val="Calibri"/>
      </rPr>
      <t>[SJBP]_Phúc Long Coffee &amp; Tea_Combo 119k</t>
    </r>
    <r>
      <rPr>
        <sz val="10"/>
        <rFont val="Calibri"/>
      </rPr>
      <t xml:space="preserve"> 20240516_Phúc Long Coffee &amp; Tea_17 cities
16h-24h  [SJB</t>
    </r>
    <r>
      <rPr>
        <u/>
        <sz val="10"/>
        <color rgb="FF1155CC"/>
        <rFont val="Calibri"/>
      </rPr>
      <t>P]__Brand 5</t>
    </r>
    <r>
      <rPr>
        <sz val="10"/>
        <rFont val="Calibri"/>
      </rPr>
      <t>0% 241231_All OTH 2025_36 cities</t>
    </r>
  </si>
  <si>
    <r>
      <rPr>
        <sz val="10"/>
        <rFont val="Calibri"/>
      </rPr>
      <t xml:space="preserve">0h-16h  </t>
    </r>
    <r>
      <rPr>
        <u/>
        <sz val="10"/>
        <color rgb="FF1155CC"/>
        <rFont val="Calibri"/>
      </rPr>
      <t>[SJBP]_Phúc Long Coffee &amp; Tea_Combo 119k</t>
    </r>
    <r>
      <rPr>
        <sz val="10"/>
        <rFont val="Calibri"/>
      </rPr>
      <t xml:space="preserve"> 20240516_Phúc Long Coffee &amp; Tea_17 cities
16h-24h</t>
    </r>
    <r>
      <rPr>
        <u/>
        <sz val="10"/>
        <color rgb="FF1155CC"/>
        <rFont val="Calibri"/>
      </rPr>
      <t xml:space="preserve"> [SJBP]__Brand 50% 241231_All OTH 2025_36 cities</t>
    </r>
  </si>
  <si>
    <r>
      <rPr>
        <u/>
        <sz val="10"/>
        <color rgb="FF1155CC"/>
        <rFont val="Calibri"/>
      </rPr>
      <t>[SuperVIP]_Trà Sữa May Cha_Oct</t>
    </r>
    <r>
      <rPr>
        <sz val="10"/>
        <rFont val="Calibri"/>
      </rPr>
      <t xml:space="preserve">  250102_Trà Sữa May Cha_7 cities</t>
    </r>
  </si>
  <si>
    <r>
      <rPr>
        <u/>
        <sz val="10"/>
        <color rgb="FF1155CC"/>
        <rFont val="Calibri"/>
      </rPr>
      <t>[VIP]_Gong Cha_Oct</t>
    </r>
    <r>
      <rPr>
        <sz val="10"/>
        <rFont val="Calibri"/>
      </rPr>
      <t xml:space="preserve"> 20240506_Gong Cha_3 cities</t>
    </r>
  </si>
  <si>
    <r>
      <rPr>
        <sz val="10"/>
        <rFont val="Calibri"/>
      </rPr>
      <t xml:space="preserve">0h-17h </t>
    </r>
    <r>
      <rPr>
        <u/>
        <sz val="10"/>
        <color rgb="FF1155CC"/>
        <rFont val="Calibri"/>
      </rPr>
      <t>[SuperVIP]_Phúc Long Coffee &amp; Tea_79k</t>
    </r>
    <r>
      <rPr>
        <sz val="10"/>
        <rFont val="Calibri"/>
      </rPr>
      <t xml:space="preserve"> 20240516_Phúc Long Coffee &amp; Tea_17 cities
17h-24h </t>
    </r>
    <r>
      <rPr>
        <u/>
        <sz val="10"/>
        <color rgb="FF1155CC"/>
        <rFont val="Calibri"/>
      </rPr>
      <t>[SJBP]__Brand 50% 241231_All OTH 2025_36 cities</t>
    </r>
  </si>
  <si>
    <r>
      <rPr>
        <sz val="10"/>
        <rFont val="Calibri"/>
      </rPr>
      <t>0h-13h</t>
    </r>
    <r>
      <rPr>
        <u/>
        <sz val="10"/>
        <color rgb="FF1155CC"/>
        <rFont val="Calibri"/>
      </rPr>
      <t xml:space="preserve">[SJBP]_Phúc Long Coffee &amp; Tea_Halloween  20240516_Phúc Long Coffee &amp; Tea_17 cities </t>
    </r>
    <r>
      <rPr>
        <sz val="10"/>
        <rFont val="Calibri"/>
      </rPr>
      <t xml:space="preserve">
13h-16h</t>
    </r>
    <r>
      <rPr>
        <u/>
        <sz val="10"/>
        <color rgb="FF1155CC"/>
        <rFont val="Calibri"/>
      </rPr>
      <t xml:space="preserve">[SuperVIP]_Phúc Long Coffee &amp; Tea_79k  20240516_Phúc Long Coffee &amp; Tea_17 cities
</t>
    </r>
    <r>
      <rPr>
        <sz val="10"/>
        <rFont val="Calibri"/>
      </rPr>
      <t>16h-24h [S</t>
    </r>
    <r>
      <rPr>
        <u/>
        <sz val="10"/>
        <color rgb="FF1155CC"/>
        <rFont val="Calibri"/>
      </rPr>
      <t>uperVIP]_McDo</t>
    </r>
    <r>
      <rPr>
        <sz val="10"/>
        <rFont val="Calibri"/>
      </rPr>
      <t>nald's_31/10-02/11</t>
    </r>
  </si>
  <si>
    <r>
      <rPr>
        <u/>
        <sz val="10"/>
        <color rgb="FF1155CC"/>
        <rFont val="Calibri"/>
      </rPr>
      <t>[PNS]_Pepsi Meal_Oct</t>
    </r>
    <r>
      <rPr>
        <sz val="10"/>
        <rFont val="Calibri"/>
      </rPr>
      <t>_CT, KH, BH, HP, Hue, BD</t>
    </r>
  </si>
  <si>
    <r>
      <rPr>
        <u/>
        <sz val="10"/>
        <color rgb="FF1155CC"/>
        <rFont val="Calibri"/>
      </rPr>
      <t>[SuperVIP]_Trà Sữa May Cha_9k_Nov</t>
    </r>
    <r>
      <rPr>
        <sz val="10"/>
        <color rgb="FF000000"/>
        <rFont val="Calibri"/>
      </rPr>
      <t xml:space="preserve"> 250102_Trà Sữa May Cha_7 cities</t>
    </r>
  </si>
  <si>
    <r>
      <rPr>
        <u/>
        <sz val="10"/>
        <color rgb="FF1155CC"/>
        <rFont val="Calibri"/>
      </rPr>
      <t>[SuperVIP]_Phúc Long Coffee &amp; Tea_79k</t>
    </r>
    <r>
      <rPr>
        <sz val="10"/>
        <color rgb="FF000000"/>
        <rFont val="Calibri"/>
      </rPr>
      <t xml:space="preserve">  20240516_Phúc Long Coffee &amp; Tea_17 cities</t>
    </r>
  </si>
  <si>
    <r>
      <rPr>
        <u/>
        <sz val="10"/>
        <color rgb="FF1155CC"/>
        <rFont val="Calibri"/>
      </rPr>
      <t>[VIP]_Gong Cha_4-7Nov</t>
    </r>
    <r>
      <rPr>
        <sz val="10"/>
        <color rgb="FF000000"/>
        <rFont val="Calibri"/>
      </rPr>
      <t xml:space="preserve"> 20240506_Gong Cha_3 cities</t>
    </r>
  </si>
  <si>
    <r>
      <rPr>
        <u/>
        <sz val="10"/>
        <color rgb="FF1155CC"/>
        <rFont val="Calibri"/>
      </rPr>
      <t>[VIP]_Gong Cha_4-7Nov</t>
    </r>
    <r>
      <rPr>
        <sz val="10"/>
        <rFont val="Calibri"/>
      </rPr>
      <t xml:space="preserve"> 20240506_Gong Cha_3 cities
</t>
    </r>
    <r>
      <rPr>
        <u/>
        <sz val="10"/>
        <color rgb="FF1155CC"/>
        <rFont val="Calibri"/>
      </rPr>
      <t>[SuperVIP]_Highlands Coffee_3-7.11</t>
    </r>
    <r>
      <rPr>
        <sz val="10"/>
        <rFont val="Calibri"/>
      </rPr>
      <t xml:space="preserve"> Cần Thơ, Hải Phòng, Huế, Bình Dương, Vũng Tàu, Bắc Ninh, Quảng Nam, Quảng Ninh, Thái Nguyên, Nghệ An,Đắk Lắk, Thanh Hóa, Bình Định, Bình Thuận, Long An, An Giang, Tiền Giang, Hai Duong, Nam Dinh City, Dong Thap, Kien Giang, Phu Yen, Bac Lieu, Ben Tre, Ca Mau, Hau Giang, Soc Trang, Tra Vinh, Vinh Long, Binh Phuoc, Gia Lai, Ninh Thuan, Tay Ninh</t>
    </r>
  </si>
  <si>
    <r>
      <rPr>
        <u/>
        <sz val="10"/>
        <color rgb="FF1155CC"/>
        <rFont val="Calibri"/>
      </rPr>
      <t>[VIP]_Trà Sữa May Cha_Nov</t>
    </r>
    <r>
      <rPr>
        <sz val="10"/>
        <color rgb="FF000000"/>
        <rFont val="Calibri"/>
      </rPr>
      <t xml:space="preserve">  250102_Trà Sữa May Cha_7 cities</t>
    </r>
  </si>
  <si>
    <r>
      <rPr>
        <u/>
        <sz val="10"/>
        <color rgb="FF1155CC"/>
        <rFont val="Calibri"/>
      </rPr>
      <t>[PNS]_Mega Sprite Fest_Nov</t>
    </r>
    <r>
      <rPr>
        <u/>
        <sz val="10"/>
        <color rgb="FF000000"/>
        <rFont val="Calibri"/>
      </rPr>
      <t>_CT, HP, KH</t>
    </r>
  </si>
  <si>
    <r>
      <rPr>
        <u/>
        <sz val="10"/>
        <color rgb="FF1155CC"/>
        <rFont val="Calibri"/>
      </rPr>
      <t>[VIP]_Trà Sữa May Cha_Nov</t>
    </r>
    <r>
      <rPr>
        <sz val="10"/>
        <color rgb="FF000000"/>
        <rFont val="Calibri"/>
      </rPr>
      <t xml:space="preserve">  250102_Trà Sữa May Cha_7 cities</t>
    </r>
  </si>
  <si>
    <r>
      <rPr>
        <sz val="10"/>
        <rFont val="Calibri"/>
      </rPr>
      <t xml:space="preserve">0h00 - 13h00 </t>
    </r>
    <r>
      <rPr>
        <u/>
        <sz val="10"/>
        <color rgb="FF1155CC"/>
        <rFont val="Calibri"/>
      </rPr>
      <t>[Mart]_Mini Spike_Chợ Tươi Đầy Đủ_Giảm đến 111.000Đ</t>
    </r>
    <r>
      <rPr>
        <sz val="10"/>
        <rFont val="Calibri"/>
      </rPr>
      <t xml:space="preserve">
13h00 - 16h00 </t>
    </r>
    <r>
      <rPr>
        <u/>
        <sz val="10"/>
        <color rgb="FF1155CC"/>
        <rFont val="Calibri"/>
      </rPr>
      <t>[VIP]_Phúc Long Coffee &amp; Tea_Combo 99k</t>
    </r>
    <r>
      <rPr>
        <sz val="10"/>
        <rFont val="Calibri"/>
      </rPr>
      <t xml:space="preserve"> 20240516_Phúc Long Coffee &amp; Tea_17 cities
16h00 - 23h59 </t>
    </r>
    <r>
      <rPr>
        <u/>
        <sz val="10"/>
        <color rgb="FF1155CC"/>
        <rFont val="Calibri"/>
      </rPr>
      <t>[Mart]_Mini Spike_Chợ Tươi Đầy Đủ_Giảm đến 111.000Đ</t>
    </r>
  </si>
  <si>
    <r>
      <rPr>
        <u/>
        <sz val="10"/>
        <color rgb="FF1155CC"/>
        <rFont val="Calibri"/>
      </rPr>
      <t>[SuperVIP]_Highlands Coffee_11-14.11</t>
    </r>
    <r>
      <rPr>
        <sz val="10"/>
        <color rgb="FF000000"/>
        <rFont val="Calibri"/>
      </rPr>
      <t xml:space="preserve"> 241231_Highlands Coffee_36 cities</t>
    </r>
  </si>
  <si>
    <t>[Exclude NU][PLF CP]_Mid Month Sale_Siêu Deal Giữa Tháng, Giảm tới 50%</t>
  </si>
  <si>
    <t>[Whitelist New User] [PLF CP]_NU_Lần đầu đặt món giảm 50%
[Exclude NU][PLF CP]_Thematic_Siêu Deal Học Đường, Giảm tới 121.000Đ</t>
  </si>
  <si>
    <r>
      <rPr>
        <u/>
        <sz val="10"/>
        <color rgb="FF1155CC"/>
        <rFont val="Calibri"/>
      </rPr>
      <t>[SJBP]_Starbucks Coffee_WC Mon</t>
    </r>
    <r>
      <rPr>
        <sz val="10"/>
        <rFont val="Calibri"/>
      </rPr>
      <t xml:space="preserve"> 250822_Starbucks Coffee_13 cities</t>
    </r>
  </si>
  <si>
    <t>[Whitelist New User] [PLF CP]_NU_Lần đầu đặt món giảm 50%
[Exclude NU][PLF CP]_Thematic_Siêu Deal Học Đường, Giảm tới 50%</t>
  </si>
  <si>
    <r>
      <rPr>
        <sz val="10"/>
        <color theme="1"/>
        <rFont val="Calibri"/>
      </rPr>
      <t>0h - 6h [PLF CP]_Thematic_Tiệc Liên Hoan Lớp, Giảm tới 199.000Đ
6h - 8h [PLF CP]__Thematic_Siêu Deal Học Đường, Giảm tới 50%
8h - 10h [PLF CP]_Thematic_ĐẠI TIỆC BỮA SÁNG Giảm 50%
10h - 12h 10h-11h: [PLF CP]__Thematic_Siêu Deal Học Đường, Giảm tới 121.000Đ
11-12h: [PLF CP]_Thematic_Tiệc Trưa Khao Cả Lớp, Giảm Không Giới Hạn
12h - 14h [PLF CP]_Thematic_Săn Deal 20.11, Giảm tới 95.000Đ
14h - 17h [PLF CP]__Thematic_Siêu Deal Học Đường, Giảm tới 121.000Đ
17h - 19h [PLF CP]_Thematic_ĐẠI TIỆC BỮA Tối Giảm 50%
19h - 24h</t>
    </r>
    <r>
      <rPr>
        <strike/>
        <sz val="10"/>
        <color theme="1"/>
        <rFont val="Calibri"/>
      </rPr>
      <t xml:space="preserve"> [PLF CP]_Thematic_Săn Deal 20.11, Giảm tới 95.000Đ
</t>
    </r>
    <r>
      <rPr>
        <sz val="10"/>
        <color theme="1"/>
        <rFont val="Calibri"/>
      </rPr>
      <t>[PLF CP]__Thematic_Siêu Deal Học Đường, Giảm tới 211.000</t>
    </r>
  </si>
  <si>
    <r>
      <rPr>
        <u/>
        <sz val="10"/>
        <color rgb="FF1155CC"/>
        <rFont val="Calibri"/>
      </rPr>
      <t>[SuperVIP]_Trà Sữa May Cha_9k_Nov</t>
    </r>
    <r>
      <rPr>
        <sz val="10"/>
        <color rgb="FF000000"/>
        <rFont val="Calibri"/>
      </rPr>
      <t xml:space="preserve"> 250102_Trà Sữa May Cha_7 cities</t>
    </r>
  </si>
  <si>
    <r>
      <rPr>
        <u/>
        <sz val="10"/>
        <color rgb="FF1155CC"/>
        <rFont val="Calibri"/>
      </rPr>
      <t>[SuperVIP]_Trà Sữa May Cha_9k_Nov</t>
    </r>
    <r>
      <rPr>
        <sz val="10"/>
        <rFont val="Calibri"/>
      </rPr>
      <t xml:space="preserve"> 250102_Trà Sữa May Cha_7 cities</t>
    </r>
  </si>
  <si>
    <r>
      <rPr>
        <sz val="10"/>
        <rFont val="Calibri"/>
      </rPr>
      <t xml:space="preserve">10h-13h+16h-24h </t>
    </r>
    <r>
      <rPr>
        <u/>
        <sz val="10"/>
        <color rgb="FF1155CC"/>
        <rFont val="Calibri"/>
      </rPr>
      <t xml:space="preserve">[SuperVIP]_Gà Rán KFC_24-27/11
</t>
    </r>
    <r>
      <rPr>
        <sz val="10"/>
        <rFont val="Calibri"/>
      </rPr>
      <t>0h-10h+13h-16h</t>
    </r>
    <r>
      <rPr>
        <u/>
        <sz val="10"/>
        <color rgb="FF1155CC"/>
        <rFont val="Calibri"/>
      </rPr>
      <t xml:space="preserve"> [SJBP]__Brand 50% </t>
    </r>
    <r>
      <rPr>
        <sz val="10"/>
        <rFont val="Calibri"/>
      </rPr>
      <t>241231_All OTH 2025_36 cities</t>
    </r>
  </si>
  <si>
    <r>
      <rPr>
        <u/>
        <sz val="10"/>
        <color rgb="FF1155CC"/>
        <rFont val="Calibri"/>
      </rPr>
      <t>[SuperVIP]_Phúc Long Coffee &amp; Tea_79k</t>
    </r>
    <r>
      <rPr>
        <sz val="10"/>
        <color rgb="FF000000"/>
        <rFont val="Calibri"/>
      </rPr>
      <t xml:space="preserve">  20240516_Phúc Long Coffee &amp; Tea_17 cities</t>
    </r>
  </si>
  <si>
    <r>
      <rPr>
        <u/>
        <sz val="10"/>
        <color rgb="FF1155CC"/>
        <rFont val="Calibri"/>
      </rPr>
      <t>[SuperVIP]_Starbucks Coffee_25-27.11</t>
    </r>
    <r>
      <rPr>
        <sz val="10"/>
        <color rgb="FF000000"/>
        <rFont val="Calibri"/>
      </rPr>
      <t xml:space="preserve"> 250822_Starbucks Coffee_13 cities</t>
    </r>
  </si>
  <si>
    <r>
      <rPr>
        <u/>
        <sz val="10"/>
        <color rgb="FF1155CC"/>
        <rFont val="Calibri"/>
      </rPr>
      <t>[SJBP]_Phúc Long Coffee &amp; Tea_M2T1- Nov</t>
    </r>
    <r>
      <rPr>
        <sz val="10"/>
        <rFont val="Calibri"/>
      </rPr>
      <t xml:space="preserve"> 20240516_Phúc Long Coffee &amp; Tea_17 cities</t>
    </r>
  </si>
  <si>
    <t>[Whitelist New User] [PLF CP]_NU_Lần đầu đặt món giảm 50%
[Exclude NU]
[PLF CP]_Thematic_Siêu Deal Black Friday, Giảm tới 111.000Đ</t>
  </si>
  <si>
    <t>[SJBP]_Gà Rán Popeyes_BOGO NW</t>
  </si>
  <si>
    <r>
      <rPr>
        <sz val="10"/>
        <rFont val="Calibri"/>
      </rPr>
      <t>0h-16h</t>
    </r>
    <r>
      <rPr>
        <u/>
        <sz val="10"/>
        <color rgb="FF1155CC"/>
        <rFont val="Calibri"/>
      </rPr>
      <t xml:space="preserve">[SuperVIP]_Phúc Long Coffee &amp; Tea_79k 20240516_Phúc Long Coffee &amp; Tea_17 cities
</t>
    </r>
    <r>
      <rPr>
        <sz val="10"/>
        <rFont val="Calibri"/>
      </rPr>
      <t xml:space="preserve">16h-24h </t>
    </r>
    <r>
      <rPr>
        <u/>
        <sz val="10"/>
        <color rgb="FF1155CC"/>
        <rFont val="Calibri"/>
      </rPr>
      <t>[SJBP]__Brand 50% 241231_All OTH 2025_36 cities</t>
    </r>
  </si>
  <si>
    <t>[Whitelist New User] [PLF CP]_NU_Lần đầu đặt món giảm 50%
[Exclude NU][PLF CP]_12.12_Siêu Deal Đại Tiệc, Giảm tới 60.000Đ</t>
  </si>
  <si>
    <r>
      <rPr>
        <sz val="10"/>
        <rFont val="Calibri"/>
      </rPr>
      <t>0h-16h</t>
    </r>
    <r>
      <rPr>
        <u/>
        <sz val="10"/>
        <color rgb="FF1155CC"/>
        <rFont val="Calibri"/>
      </rPr>
      <t xml:space="preserve">[SuperVIP]_Phúc Long Coffee &amp; Tea_79k 20240516_Phúc Long Coffee &amp; Tea_17 cities
</t>
    </r>
    <r>
      <rPr>
        <sz val="10"/>
        <rFont val="Calibri"/>
      </rPr>
      <t xml:space="preserve">16h-24h </t>
    </r>
    <r>
      <rPr>
        <u/>
        <sz val="10"/>
        <color rgb="FF1155CC"/>
        <rFont val="Calibri"/>
      </rPr>
      <t>[SJBP]__Brand 50% 241231_All OTH 2025_36 cities</t>
    </r>
  </si>
  <si>
    <r>
      <rPr>
        <u/>
        <sz val="10"/>
        <color rgb="FF1155CC"/>
        <rFont val="Calibri"/>
      </rPr>
      <t>[SuperVIP]_Highlands Coffee_1-5.12</t>
    </r>
    <r>
      <rPr>
        <sz val="10"/>
        <rFont val="Calibri"/>
      </rPr>
      <t xml:space="preserve"> 241231_Highlands Coffee_36 cities</t>
    </r>
  </si>
  <si>
    <t>[Whitelist New User] [PLF CP]_NU_Lần đầu đặt món giảm 50%
[Exclude NU][PLF CP]_12.12_Siêu Deal Đại Tiệc, Giảm tới 112.000Đ</t>
  </si>
  <si>
    <r>
      <rPr>
        <u/>
        <sz val="10"/>
        <color rgb="FF1155CC"/>
        <rFont val="Calibri"/>
      </rPr>
      <t>[SuperVIP]_Highlands Coffee_8-12.12</t>
    </r>
    <r>
      <rPr>
        <sz val="10"/>
        <rFont val="Calibri"/>
      </rPr>
      <t xml:space="preserve"> 241231_Highlands Coffee_36 cities</t>
    </r>
  </si>
  <si>
    <r>
      <rPr>
        <u/>
        <sz val="10"/>
        <color rgb="FF1155CC"/>
        <rFont val="Calibri"/>
      </rPr>
      <t>[SuperVIP]_Phê La_10-12Dec</t>
    </r>
    <r>
      <rPr>
        <sz val="10"/>
        <rFont val="Calibri"/>
      </rPr>
      <t xml:space="preserve"> HD,BD,DL,HA,HP,KH,DN,TH,VT
</t>
    </r>
    <r>
      <rPr>
        <u/>
        <sz val="10"/>
        <color rgb="FF1155CC"/>
        <rFont val="Calibri"/>
      </rPr>
      <t>[SuperVIP]_Highlands Coffee_8-12.12</t>
    </r>
    <r>
      <rPr>
        <sz val="10"/>
        <rFont val="Calibri"/>
      </rPr>
      <t xml:space="preserve"> Cần Thơ, Huế, Bắc Ninh, Quảng Ninh, Thái Nguyên, Nghệ An,Đắk Lắk, Bình Định, Bình Thuận, Long An, An Giang, Tiền Giang, Nam Dinh City, Dong Thap, Kien Giang, Phu Yen, Bac Lieu, Ben Tre, Ca Mau, Hau Giang, Soc Trang, Tra Vinh, Vinh Long, Binh Phuoc, Gia Lai, Ninh Thuan, Tay Ninh</t>
    </r>
  </si>
  <si>
    <r>
      <rPr>
        <u/>
        <sz val="10"/>
        <color rgb="FF1155CC"/>
        <rFont val="Calibri"/>
      </rPr>
      <t>[SuperVIP]_Phúc Long Coffee &amp; Tea_99k</t>
    </r>
    <r>
      <rPr>
        <sz val="10"/>
        <rFont val="Calibri"/>
      </rPr>
      <t xml:space="preserve">  20240516_Phúc Long Coffee &amp; Tea_17 cities</t>
    </r>
  </si>
  <si>
    <t>[Whitelist New User] [PLF CP]_NU_Lần đầu đặt món giảm 50%
[Exclude NU][PLF CP]_Thematic_Siêu Deal Xmas, Giảm tới 120.000Đ</t>
  </si>
  <si>
    <r>
      <rPr>
        <sz val="10"/>
        <rFont val="Calibri"/>
      </rPr>
      <t>0h-16h</t>
    </r>
    <r>
      <rPr>
        <u/>
        <sz val="10"/>
        <color rgb="FF1155CC"/>
        <rFont val="Calibri"/>
      </rPr>
      <t xml:space="preserve">[SuperVIP]_Phúc Long Coffee &amp; Tea_79k 20240516_Phúc Long Coffee &amp; Tea_17 cities
</t>
    </r>
    <r>
      <rPr>
        <sz val="10"/>
        <rFont val="Calibri"/>
      </rPr>
      <t xml:space="preserve">16h-24h </t>
    </r>
    <r>
      <rPr>
        <u/>
        <sz val="10"/>
        <color rgb="FF1155CC"/>
        <rFont val="Calibri"/>
      </rPr>
      <t>[SJBP]__Brand 50% 241231_All OTH 2025_36 cities</t>
    </r>
  </si>
  <si>
    <t>[Whitelist New User] [PLF CP]_NU_Lần đầu đặt món giảm 50%
[Exclude NU][PLF CP]_Thematic_Siêu Deal Xmas, Giảm tới 50%</t>
  </si>
  <si>
    <t>[Exclude NU] [PLF CP]_SPF Day_Siêu Deal Ăn Uống, Giảm tới 120.000Đ</t>
  </si>
  <si>
    <t>[Whitelist New User] [PLF CP]_NU_Lần đầu đặt món giảm 50%
[Exclude NU][PLF CP]_Thematic_Siêu Deal Xmas, Giảm tới 240.000Đ</t>
  </si>
  <si>
    <t xml:space="preserve">[Whitelist New User] [PLF CP]_NU_Lần đầu đặt món giảm 50%
[Exclude NU][PLF CP]_Thematic_Vui Tiệc Cuối Năm, Giảm tới 120.000Đ </t>
  </si>
  <si>
    <t>[Whitelist New User] [PLF CP]_NU_Lần đầu đặt món giảm 50%
[Exclude NU][PLF CP]_Thematic_Vui Tiệc Cuối Năm, Giảm tới 260.000Đ</t>
  </si>
  <si>
    <r>
      <rPr>
        <u/>
        <sz val="10"/>
        <color rgb="FF1155CC"/>
        <rFont val="Calibri"/>
      </rPr>
      <t>[PNS]_Pepsi FF37_Dec</t>
    </r>
    <r>
      <rPr>
        <sz val="10"/>
        <rFont val="Calibri"/>
      </rPr>
      <t>_CT, KH, BH, HP, Hue, BD</t>
    </r>
  </si>
  <si>
    <t>[Whitelist New User] [PLF CP]_NU_Lần đầu đặt món giảm 50%
[Exclude NU][PLF CP]_15.1_Khai Tiệc Rộn Ràng Giảm Đến 260.000Đ</t>
  </si>
  <si>
    <r>
      <rPr>
        <u/>
        <sz val="10"/>
        <color rgb="FF1155CC"/>
        <rFont val="Calibri"/>
      </rPr>
      <t>[VIP]_Gà Rán KFC_2-4Jan</t>
    </r>
    <r>
      <rPr>
        <sz val="10"/>
        <rFont val="Calibri"/>
      </rPr>
      <t xml:space="preserve"> 241231_Gà Rán KFC_25 cities</t>
    </r>
  </si>
  <si>
    <r>
      <rPr>
        <u/>
        <sz val="10"/>
        <color rgb="FF1155CC"/>
        <rFont val="Calibri"/>
      </rPr>
      <t>[VIP]_Gà Rán KFC_2-4Jan</t>
    </r>
    <r>
      <rPr>
        <sz val="10"/>
        <color rgb="FF000000"/>
        <rFont val="Calibri"/>
      </rPr>
      <t xml:space="preserve"> 241231_Gà Rán KFC_25 cities</t>
    </r>
  </si>
  <si>
    <r>
      <rPr>
        <u/>
        <sz val="10"/>
        <color rgb="FF1155CC"/>
        <rFont val="Calibri"/>
      </rPr>
      <t>[VIP]_Gà Rán KFC_2-4Jan</t>
    </r>
    <r>
      <rPr>
        <sz val="10"/>
        <color rgb="FF000000"/>
        <rFont val="Calibri"/>
      </rPr>
      <t xml:space="preserve"> 241231_Gà Rán KFC_25 cities</t>
    </r>
  </si>
  <si>
    <r>
      <rPr>
        <sz val="10"/>
        <rFont val="Calibri"/>
      </rPr>
      <t xml:space="preserve">10h-13h+16h-19h </t>
    </r>
    <r>
      <rPr>
        <u/>
        <sz val="10"/>
        <color rgb="FF1155CC"/>
        <rFont val="Calibri"/>
      </rPr>
      <t>[VIP]_Lotteria DI_5-8Jan</t>
    </r>
    <r>
      <rPr>
        <sz val="10"/>
        <rFont val="Calibri"/>
      </rPr>
      <t xml:space="preserve"> 241231_Lotteria DI_27 cities
13h-16h+19h-24h </t>
    </r>
    <r>
      <rPr>
        <u/>
        <sz val="10"/>
        <color rgb="FF1155CC"/>
        <rFont val="Calibri"/>
      </rPr>
      <t>[VIP]_Gong Cha_5-7Jan</t>
    </r>
    <r>
      <rPr>
        <sz val="10"/>
        <rFont val="Calibri"/>
      </rPr>
      <t xml:space="preserve"> 20240506_Gong Cha_3 cities</t>
    </r>
  </si>
  <si>
    <r>
      <rPr>
        <sz val="10"/>
        <rFont val="Calibri"/>
      </rPr>
      <t xml:space="preserve">10h-13h+16h-19h </t>
    </r>
    <r>
      <rPr>
        <u/>
        <sz val="10"/>
        <color rgb="FF1155CC"/>
        <rFont val="Calibri"/>
      </rPr>
      <t>[VIP]_Lotteria DI_5-8Jan</t>
    </r>
    <r>
      <rPr>
        <sz val="10"/>
        <rFont val="Calibri"/>
      </rPr>
      <t xml:space="preserve"> 241231_Lotteria DI_27 cities
13h-16h+19h-24h </t>
    </r>
    <r>
      <rPr>
        <u/>
        <sz val="10"/>
        <color rgb="FF1155CC"/>
        <rFont val="Calibri"/>
      </rPr>
      <t>[VIP]_Gong Cha_5-7Jan</t>
    </r>
    <r>
      <rPr>
        <sz val="10"/>
        <rFont val="Calibri"/>
      </rPr>
      <t xml:space="preserve"> 20240506_Gong Cha_3 cities</t>
    </r>
  </si>
  <si>
    <r>
      <rPr>
        <sz val="10"/>
        <rFont val="Calibri"/>
      </rPr>
      <t xml:space="preserve">10h-13h+16h-24h </t>
    </r>
    <r>
      <rPr>
        <u/>
        <sz val="10"/>
        <color rgb="FF1155CC"/>
        <rFont val="Calibri"/>
      </rPr>
      <t>[VIP]_Lotteria DI_5-8Jan</t>
    </r>
    <r>
      <rPr>
        <sz val="10"/>
        <rFont val="Calibri"/>
      </rPr>
      <t xml:space="preserve"> 241231_Lotteria DI_27 cities
0h-10h+13h-16h </t>
    </r>
    <r>
      <rPr>
        <u/>
        <sz val="10"/>
        <color rgb="FF1155CC"/>
        <rFont val="Calibri"/>
      </rPr>
      <t>[VIP]_Phúc Long Coffee &amp; Tea_Combo 79k_Jan</t>
    </r>
    <r>
      <rPr>
        <sz val="10"/>
        <rFont val="Calibri"/>
      </rPr>
      <t xml:space="preserve"> 20240516_Phúc Long Coffee &amp; Tea_17 cities</t>
    </r>
  </si>
  <si>
    <r>
      <rPr>
        <u/>
        <sz val="10"/>
        <color rgb="FF1155CC"/>
        <rFont val="Calibri"/>
      </rPr>
      <t>[VIP]_McDonald's_9-11Jan</t>
    </r>
    <r>
      <rPr>
        <sz val="10"/>
        <color rgb="FF000000"/>
        <rFont val="Calibri"/>
      </rPr>
      <t xml:space="preserve"> 250416_McDonald's_5 cities</t>
    </r>
  </si>
  <si>
    <r>
      <rPr>
        <u/>
        <sz val="10"/>
        <color rgb="FF1155CC"/>
        <rFont val="Calibri"/>
      </rPr>
      <t>[VIP]_McDonald's_9-11Jan</t>
    </r>
    <r>
      <rPr>
        <sz val="10"/>
        <rFont val="Calibri"/>
      </rPr>
      <t xml:space="preserve"> 250416_McDonald's_5 cities</t>
    </r>
  </si>
  <si>
    <r>
      <rPr>
        <u/>
        <sz val="10"/>
        <color rgb="FF1155CC"/>
        <rFont val="Calibri"/>
      </rPr>
      <t>[VIP]_McDonald's_9-11Jan</t>
    </r>
    <r>
      <rPr>
        <sz val="10"/>
        <color rgb="FF000000"/>
        <rFont val="Calibri"/>
      </rPr>
      <t xml:space="preserve"> 250416_McDonald's_5 cities</t>
    </r>
  </si>
  <si>
    <r>
      <rPr>
        <u/>
        <sz val="10"/>
        <color rgb="FF1155CC"/>
        <rFont val="Calibri"/>
      </rPr>
      <t>[VIP]_Gà Rán KFC_12-15Jan</t>
    </r>
    <r>
      <rPr>
        <sz val="10"/>
        <rFont val="Calibri"/>
      </rPr>
      <t xml:space="preserve"> 241231_Gà Rán KFC_25 cities</t>
    </r>
  </si>
  <si>
    <r>
      <rPr>
        <sz val="10"/>
        <rFont val="Calibri"/>
      </rPr>
      <t xml:space="preserve">10h-13h+16h-24h </t>
    </r>
    <r>
      <rPr>
        <u/>
        <sz val="10"/>
        <color rgb="FF1155CC"/>
        <rFont val="Calibri"/>
      </rPr>
      <t xml:space="preserve">[VIP]_Gà Rán KFC_12-15Jan 241231_Gà Rán KFC_25 cities
</t>
    </r>
    <r>
      <rPr>
        <sz val="10"/>
        <rFont val="Calibri"/>
      </rPr>
      <t>0h-10h+13h-16h</t>
    </r>
    <r>
      <rPr>
        <u/>
        <sz val="10"/>
        <color rgb="FF1155CC"/>
        <rFont val="Calibri"/>
      </rPr>
      <t xml:space="preserve"> [SuperVIP]_Phê La_12-14Jan</t>
    </r>
    <r>
      <rPr>
        <sz val="10"/>
        <rFont val="Calibri"/>
      </rPr>
      <t xml:space="preserve"> HD,BD,DL,HA,HP,KH,DN,TH,VT</t>
    </r>
  </si>
  <si>
    <r>
      <rPr>
        <u/>
        <sz val="10"/>
        <color rgb="FF1155CC"/>
        <rFont val="Calibri"/>
      </rPr>
      <t>[VIP]_Gà Rán KFC_12-15Jan</t>
    </r>
    <r>
      <rPr>
        <sz val="10"/>
        <color rgb="FF000000"/>
        <rFont val="Calibri"/>
      </rPr>
      <t xml:space="preserve"> 241231_Gà Rán KFC_25 cities</t>
    </r>
  </si>
  <si>
    <r>
      <rPr>
        <sz val="10"/>
        <rFont val="Calibri"/>
      </rPr>
      <t>0h-13h+16h-19h</t>
    </r>
    <r>
      <rPr>
        <u/>
        <sz val="10"/>
        <color rgb="FF1155CC"/>
        <rFont val="Calibri"/>
      </rPr>
      <t xml:space="preserve">[SuperVIP]_McDonald's_16-18Jan 250416_McDonald's_5 cities
</t>
    </r>
    <r>
      <rPr>
        <sz val="10"/>
        <rFont val="Calibri"/>
      </rPr>
      <t>13h-16h+19h-24h</t>
    </r>
    <r>
      <rPr>
        <u/>
        <sz val="10"/>
        <color rgb="FF1155CC"/>
        <rFont val="Calibri"/>
      </rPr>
      <t>[VIP]_Trà Sữa May Cha_16-18Jan</t>
    </r>
    <r>
      <rPr>
        <sz val="10"/>
        <rFont val="Calibri"/>
      </rPr>
      <t xml:space="preserve"> 250102_Trà Sữa May Cha_7 cities</t>
    </r>
  </si>
  <si>
    <r>
      <rPr>
        <sz val="10"/>
        <rFont val="Calibri"/>
      </rPr>
      <t>0h-13h+16h-19h</t>
    </r>
    <r>
      <rPr>
        <u/>
        <sz val="10"/>
        <color rgb="FF1155CC"/>
        <rFont val="Calibri"/>
      </rPr>
      <t xml:space="preserve">[SuperVIP]_McDonald's_16-18Jan 250416_McDonald's_5 cities
</t>
    </r>
    <r>
      <rPr>
        <sz val="10"/>
        <rFont val="Calibri"/>
      </rPr>
      <t>13h-16h+19h-24h</t>
    </r>
    <r>
      <rPr>
        <u/>
        <sz val="10"/>
        <color rgb="FF1155CC"/>
        <rFont val="Calibri"/>
      </rPr>
      <t>[VIP]_Trà Sữa May Cha_16-18Jan</t>
    </r>
    <r>
      <rPr>
        <sz val="10"/>
        <rFont val="Calibri"/>
      </rPr>
      <t xml:space="preserve"> 250102_Trà Sữa May Cha_7 cities</t>
    </r>
  </si>
  <si>
    <r>
      <rPr>
        <sz val="10"/>
        <rFont val="Calibri"/>
      </rPr>
      <t>0h-13h+16h-19h</t>
    </r>
    <r>
      <rPr>
        <u/>
        <sz val="10"/>
        <color rgb="FF1155CC"/>
        <rFont val="Calibri"/>
      </rPr>
      <t xml:space="preserve">[SuperVIP]_McDonald's_16-18Jan 250416_McDonald's_5 cities
</t>
    </r>
    <r>
      <rPr>
        <sz val="10"/>
        <rFont val="Calibri"/>
      </rPr>
      <t>13h-16h+19h-24h</t>
    </r>
    <r>
      <rPr>
        <u/>
        <sz val="10"/>
        <color rgb="FF1155CC"/>
        <rFont val="Calibri"/>
      </rPr>
      <t>[VIP]_Trà Sữa May Cha_16-18Jan</t>
    </r>
    <r>
      <rPr>
        <sz val="10"/>
        <rFont val="Calibri"/>
      </rPr>
      <t xml:space="preserve"> 250102_Trà Sữa May Cha_7 cities</t>
    </r>
  </si>
  <si>
    <t>[Whitelist New User] [PLF CP]_NU_Lần đầu đặt món giảm 50%
[Exclude NU][PLF CP]_SPF Day_Ngày Hội Ăn Uống, Giảm tới 88.000Đ</t>
  </si>
  <si>
    <r>
      <rPr>
        <sz val="10"/>
        <rFont val="Calibri"/>
      </rPr>
      <t xml:space="preserve">0h-16h </t>
    </r>
    <r>
      <rPr>
        <u/>
        <sz val="10"/>
        <color rgb="FF1155CC"/>
        <rFont val="Calibri"/>
      </rPr>
      <t>[VIP]_Phúc Long Coffee &amp; Tea_Combo 79k_Jan</t>
    </r>
    <r>
      <rPr>
        <sz val="10"/>
        <rFont val="Calibri"/>
      </rPr>
      <t xml:space="preserve"> 20240516_Phúc Long Coffee &amp; Tea_17 cities
16h-24h</t>
    </r>
    <r>
      <rPr>
        <u/>
        <sz val="10"/>
        <color rgb="FF1155CC"/>
        <rFont val="Calibri"/>
      </rPr>
      <t>[VIP]_Gà Rán Texas Chicken_Jan</t>
    </r>
    <r>
      <rPr>
        <sz val="10"/>
        <rFont val="Calibri"/>
      </rPr>
      <t xml:space="preserve"> 250102_Gà Rán Texas Chicken_6 cities</t>
    </r>
  </si>
  <si>
    <r>
      <rPr>
        <sz val="10"/>
        <rFont val="Calibri"/>
      </rPr>
      <t>10h-13h+16h-24h</t>
    </r>
    <r>
      <rPr>
        <u/>
        <sz val="10"/>
        <color rgb="FF1155CC"/>
        <rFont val="Calibri"/>
      </rPr>
      <t xml:space="preserve">[VIP]_Gà Rán Texas Chicken_Jan 250102_Gà Rán Texas Chicken_6 cities
</t>
    </r>
    <r>
      <rPr>
        <sz val="10"/>
        <rFont val="Calibri"/>
      </rPr>
      <t>0h-10h+13h-16h</t>
    </r>
    <r>
      <rPr>
        <u/>
        <sz val="10"/>
        <color rgb="FF1155CC"/>
        <rFont val="Calibri"/>
      </rPr>
      <t xml:space="preserve"> [VIP]_Phúc Long Coffee &amp; Tea_Combo 79k_Jan</t>
    </r>
    <r>
      <rPr>
        <sz val="10"/>
        <rFont val="Calibri"/>
      </rPr>
      <t xml:space="preserve"> 20240516_Phúc Long Coffee &amp; Tea_17 cities</t>
    </r>
  </si>
  <si>
    <r>
      <rPr>
        <sz val="10"/>
        <rFont val="Calibri"/>
      </rPr>
      <t xml:space="preserve">0h-10h+13h-16h </t>
    </r>
    <r>
      <rPr>
        <u/>
        <sz val="10"/>
        <color rgb="FF1155CC"/>
        <rFont val="Calibri"/>
      </rPr>
      <t xml:space="preserve">[VIP]_Phúc Long Coffee &amp; Tea_Combo 79k_Jan 20240516_Phúc Long Coffee &amp; Tea_17 cities
</t>
    </r>
    <r>
      <rPr>
        <sz val="10"/>
        <rFont val="Calibri"/>
      </rPr>
      <t xml:space="preserve">10h-13h+16h-24h </t>
    </r>
    <r>
      <rPr>
        <u/>
        <sz val="10"/>
        <color rgb="FF1155CC"/>
        <rFont val="Calibri"/>
      </rPr>
      <t>[SuperVIP]_Lotteria DI_22-25Jan</t>
    </r>
    <r>
      <rPr>
        <sz val="10"/>
        <rFont val="Calibri"/>
      </rPr>
      <t xml:space="preserve"> 241231_Lotteria DI_27 cities</t>
    </r>
  </si>
  <si>
    <r>
      <rPr>
        <sz val="10"/>
        <rFont val="Calibri"/>
      </rPr>
      <t xml:space="preserve">0h-10h+13h-16h+19h-24h </t>
    </r>
    <r>
      <rPr>
        <u/>
        <sz val="10"/>
        <color rgb="FF1155CC"/>
        <rFont val="Calibri"/>
      </rPr>
      <t xml:space="preserve">[SuperVIP]_Trà Sữa May Cha_23-25Jan 250102_Trà Sữa May Cha_7 cities
</t>
    </r>
    <r>
      <rPr>
        <sz val="10"/>
        <rFont val="Calibri"/>
      </rPr>
      <t xml:space="preserve">10h-13h+16h-19h </t>
    </r>
    <r>
      <rPr>
        <u/>
        <sz val="10"/>
        <color rgb="FF1155CC"/>
        <rFont val="Calibri"/>
      </rPr>
      <t>[SuperVIP]_Lotteria DI_22-25Jan</t>
    </r>
    <r>
      <rPr>
        <sz val="10"/>
        <rFont val="Calibri"/>
      </rPr>
      <t xml:space="preserve"> 241231_Lotteria DI_27 cities</t>
    </r>
  </si>
  <si>
    <r>
      <rPr>
        <u/>
        <sz val="10"/>
        <color rgb="FF1155CC"/>
        <rFont val="Calibri"/>
      </rPr>
      <t>SuperVIP]_Lotteria DI_22-25Jan</t>
    </r>
    <r>
      <rPr>
        <sz val="10"/>
        <rFont val="Calibri"/>
      </rPr>
      <t xml:space="preserve"> 241231_Lotteria DI_27 cities</t>
    </r>
  </si>
  <si>
    <r>
      <rPr>
        <sz val="10"/>
        <rFont val="Calibri"/>
      </rPr>
      <t xml:space="preserve">0h-16h </t>
    </r>
    <r>
      <rPr>
        <u/>
        <sz val="10"/>
        <color rgb="FF1155CC"/>
        <rFont val="Calibri"/>
      </rPr>
      <t>[SuperVIP]_Phê La_26-30Jan</t>
    </r>
    <r>
      <rPr>
        <sz val="10"/>
        <rFont val="Calibri"/>
      </rPr>
      <t xml:space="preserve"> HD,BD,DL,HA,HP,KH,DN,TH,VT
16h-24h [</t>
    </r>
    <r>
      <rPr>
        <u/>
        <sz val="10"/>
        <color rgb="FF1155CC"/>
        <rFont val="Calibri"/>
      </rPr>
      <t>SJBP]_Gà Rán Popeyes_OTH_Jan</t>
    </r>
    <r>
      <rPr>
        <sz val="10"/>
        <rFont val="Calibri"/>
      </rPr>
      <t xml:space="preserve"> 241231_Gà Rán Popeyes_9 cities</t>
    </r>
  </si>
  <si>
    <r>
      <rPr>
        <sz val="10"/>
        <rFont val="Calibri"/>
      </rPr>
      <t xml:space="preserve">10h-13h+16h-24h </t>
    </r>
    <r>
      <rPr>
        <u/>
        <sz val="10"/>
        <color rgb="FF1155CC"/>
        <rFont val="Calibri"/>
      </rPr>
      <t>[VIP]_Gà Rán Popeyes_Jan</t>
    </r>
    <r>
      <rPr>
        <sz val="10"/>
        <rFont val="Calibri"/>
      </rPr>
      <t xml:space="preserve"> 241231_Gà Rán Popeyes_9 cities
0h-10h +13h-16h</t>
    </r>
    <r>
      <rPr>
        <u/>
        <sz val="10"/>
        <color rgb="FF1155CC"/>
        <rFont val="Calibri"/>
      </rPr>
      <t xml:space="preserve"> [SuperVIP]_Phê La_26-30Jan</t>
    </r>
    <r>
      <rPr>
        <sz val="10"/>
        <rFont val="Calibri"/>
      </rPr>
      <t xml:space="preserve"> HD,BD,DL,HA,HP,KH,DN,TH,VT</t>
    </r>
  </si>
  <si>
    <r>
      <rPr>
        <sz val="10"/>
        <rFont val="Calibri"/>
      </rPr>
      <t xml:space="preserve">10h-13h+16h-24h </t>
    </r>
    <r>
      <rPr>
        <u/>
        <sz val="10"/>
        <color rgb="FF1155CC"/>
        <rFont val="Calibri"/>
      </rPr>
      <t>[VIP]_Gà Rán Popeyes_Jan</t>
    </r>
    <r>
      <rPr>
        <sz val="10"/>
        <rFont val="Calibri"/>
      </rPr>
      <t xml:space="preserve"> 241231_Gà Rán Popeyes_9 cities
0h-10h +13h-16h  </t>
    </r>
    <r>
      <rPr>
        <u/>
        <sz val="10"/>
        <color rgb="FF1155CC"/>
        <rFont val="Calibri"/>
      </rPr>
      <t>[VIP]_Phúc Long Coffee &amp; Tea_Combo 99k_Jan</t>
    </r>
    <r>
      <rPr>
        <sz val="10"/>
        <rFont val="Calibri"/>
      </rPr>
      <t xml:space="preserve"> 20240516_Phúc Long Coffee &amp; Tea_17 cities</t>
    </r>
  </si>
  <si>
    <r>
      <rPr>
        <sz val="10"/>
        <rFont val="Calibri"/>
      </rPr>
      <t xml:space="preserve">10h-13h+16h-24h </t>
    </r>
    <r>
      <rPr>
        <u/>
        <sz val="10"/>
        <color rgb="FF1155CC"/>
        <rFont val="Calibri"/>
      </rPr>
      <t>[VIP]_Gà Rán Popeyes_Jan</t>
    </r>
    <r>
      <rPr>
        <sz val="10"/>
        <rFont val="Calibri"/>
      </rPr>
      <t xml:space="preserve"> 241231_Gà Rán Popeyes_9 cities
0h-10h +13h-16h</t>
    </r>
    <r>
      <rPr>
        <u/>
        <sz val="10"/>
        <color rgb="FF1155CC"/>
        <rFont val="Calibri"/>
      </rPr>
      <t xml:space="preserve"> [SuperVIP]_Phê La_26-30Jan</t>
    </r>
    <r>
      <rPr>
        <sz val="10"/>
        <rFont val="Calibri"/>
      </rPr>
      <t xml:space="preserve"> HD,BD,DL,HA,HP,KH,DN,TH,VT</t>
    </r>
  </si>
  <si>
    <r>
      <rPr>
        <sz val="10"/>
        <rFont val="Calibri"/>
      </rPr>
      <t xml:space="preserve">10h-13h+16h-24h </t>
    </r>
    <r>
      <rPr>
        <u/>
        <sz val="10"/>
        <color rgb="FF1155CC"/>
        <rFont val="Calibri"/>
      </rPr>
      <t>[VIP]_Gà Rán Popeyes_Jan</t>
    </r>
    <r>
      <rPr>
        <sz val="10"/>
        <rFont val="Calibri"/>
      </rPr>
      <t xml:space="preserve"> 241231_Gà Rán Popeyes_9 cities
0h-10h +13h-16h</t>
    </r>
    <r>
      <rPr>
        <u/>
        <sz val="10"/>
        <color rgb="FF1155CC"/>
        <rFont val="Calibri"/>
      </rPr>
      <t xml:space="preserve"> [SuperVIP]_Phê La_26-30Jan</t>
    </r>
    <r>
      <rPr>
        <sz val="10"/>
        <rFont val="Calibri"/>
      </rPr>
      <t xml:space="preserve"> HD,BD,DL,HA,HP,KH,DN,TH,VT</t>
    </r>
  </si>
  <si>
    <r>
      <rPr>
        <u/>
        <sz val="10"/>
        <color rgb="FF1155CC"/>
        <rFont val="Calibri"/>
      </rPr>
      <t>[VIP]_Gà Rán Popeyes_Jan</t>
    </r>
    <r>
      <rPr>
        <sz val="10"/>
        <color rgb="FF000000"/>
        <rFont val="Calibri"/>
      </rPr>
      <t xml:space="preserve"> 241231_Gà Rán Popeyes_9 cities</t>
    </r>
  </si>
  <si>
    <r>
      <rPr>
        <u/>
        <sz val="10"/>
        <color rgb="FF1155CC"/>
        <rFont val="Calibri"/>
      </rPr>
      <t>[SuperVIP]_Gà Rán KFC_1-3Feb</t>
    </r>
    <r>
      <rPr>
        <sz val="10"/>
        <color rgb="FF000000"/>
        <rFont val="Calibri"/>
      </rPr>
      <t xml:space="preserve"> 260106_Gà Rán KFC_31 cities</t>
    </r>
  </si>
  <si>
    <r>
      <rPr>
        <sz val="10"/>
        <rFont val="Calibri"/>
      </rPr>
      <t>0h-10h+13h-16h</t>
    </r>
    <r>
      <rPr>
        <u/>
        <sz val="10"/>
        <color rgb="FF1155CC"/>
        <rFont val="Calibri"/>
      </rPr>
      <t>[VIP]_Gong Cha_2-4Feb</t>
    </r>
    <r>
      <rPr>
        <sz val="10"/>
        <rFont val="Calibri"/>
      </rPr>
      <t xml:space="preserve"> 260109_Gong Cha_7 cities
10h-13h+16h-24h</t>
    </r>
    <r>
      <rPr>
        <u/>
        <sz val="10"/>
        <color rgb="FF1155CC"/>
        <rFont val="Calibri"/>
      </rPr>
      <t>[SuperVIP]_Gà Rán KFC_1-3Feb</t>
    </r>
    <r>
      <rPr>
        <sz val="10"/>
        <rFont val="Calibri"/>
      </rPr>
      <t xml:space="preserve"> 260106_Gà Rán KFC_31 cities</t>
    </r>
  </si>
  <si>
    <r>
      <rPr>
        <u/>
        <sz val="10"/>
        <color rgb="FF1155CC"/>
        <rFont val="Calibri"/>
      </rPr>
      <t>[VIP]_Gong Cha_2-4Feb</t>
    </r>
    <r>
      <rPr>
        <sz val="10"/>
        <color rgb="FF000000"/>
        <rFont val="Calibri"/>
      </rPr>
      <t xml:space="preserve"> 260109_Gong Cha_7 cities</t>
    </r>
  </si>
  <si>
    <t>[Whitelist New User] [PLF CP]_NU_Lần đầu đặt món giảm 50%
[Exclude NU][PLF CP]_Thematic_Vạn Deal Rộn Ràng, Giảm tới 88.000Đ</t>
  </si>
  <si>
    <r>
      <rPr>
        <sz val="10"/>
        <rFont val="Calibri"/>
      </rPr>
      <t xml:space="preserve">0h-10h+13h-16h </t>
    </r>
    <r>
      <rPr>
        <u/>
        <sz val="10"/>
        <color rgb="FF1155CC"/>
        <rFont val="Calibri"/>
      </rPr>
      <t>[VIP]_Phúc Long Coffee &amp; Tea_Combo 79k_Feb</t>
    </r>
    <r>
      <rPr>
        <sz val="10"/>
        <rFont val="Calibri"/>
      </rPr>
      <t xml:space="preserve"> 260106_Phúc Long Coffee &amp; Tea_20 cities
10h-13h+16h-24h</t>
    </r>
    <r>
      <rPr>
        <u/>
        <sz val="10"/>
        <color rgb="FF1155CC"/>
        <rFont val="Calibri"/>
      </rPr>
      <t>[SuperVIP]_Lotteria DI_6-8Feb</t>
    </r>
    <r>
      <rPr>
        <sz val="10"/>
        <rFont val="Calibri"/>
      </rPr>
      <t xml:space="preserve"> 260116_Lotteria_41 cities</t>
    </r>
  </si>
  <si>
    <r>
      <rPr>
        <u/>
        <sz val="10"/>
        <color rgb="FF1155CC"/>
        <rFont val="Calibri"/>
      </rPr>
      <t>[VIP]_McDonald's_Feb pack 1</t>
    </r>
    <r>
      <rPr>
        <sz val="10"/>
        <color rgb="FF000000"/>
        <rFont val="Calibri"/>
      </rPr>
      <t xml:space="preserve"> 251025_McDonald's_7 cities</t>
    </r>
  </si>
  <si>
    <r>
      <rPr>
        <u/>
        <sz val="10"/>
        <color rgb="FF1155CC"/>
        <rFont val="Calibri"/>
      </rPr>
      <t>[PNS]_Coke Tết_Jan_Feb</t>
    </r>
    <r>
      <rPr>
        <sz val="10"/>
        <color rgb="FF000000"/>
        <rFont val="Calibri"/>
      </rPr>
      <t>_HP, KH, CT</t>
    </r>
  </si>
  <si>
    <r>
      <rPr>
        <u/>
        <sz val="10"/>
        <color rgb="FF1155CC"/>
        <rFont val="Calibri"/>
      </rPr>
      <t>[SuperVIP]_Gà Rán Popeyes_Feb</t>
    </r>
    <r>
      <rPr>
        <sz val="10"/>
        <color rgb="FF000000"/>
        <rFont val="Calibri"/>
      </rPr>
      <t xml:space="preserve"> 241231_Gà Rán Popeyes_9 cities</t>
    </r>
  </si>
  <si>
    <r>
      <rPr>
        <u/>
        <sz val="10"/>
        <color rgb="FF1155CC"/>
        <rFont val="Calibri"/>
      </rPr>
      <t>[VIP]_Lotteria DI_10-13Feb</t>
    </r>
    <r>
      <rPr>
        <sz val="10"/>
        <color rgb="FF000000"/>
        <rFont val="Calibri"/>
      </rPr>
      <t xml:space="preserve"> 260116_Lotteria_41 cities</t>
    </r>
  </si>
  <si>
    <r>
      <rPr>
        <u/>
        <sz val="10"/>
        <color rgb="FF1155CC"/>
        <rFont val="Calibri"/>
      </rPr>
      <t>0h-16h [VIP]_Phúc Long Coffee &amp; Tea_Combo 99k_Feb</t>
    </r>
    <r>
      <rPr>
        <sz val="10"/>
        <rFont val="Calibri"/>
      </rPr>
      <t xml:space="preserve"> 260106_Phúc Long Coffee &amp; Tea_20 cities
</t>
    </r>
    <r>
      <rPr>
        <u/>
        <sz val="10"/>
        <color rgb="FF1155CC"/>
        <rFont val="Calibri"/>
      </rPr>
      <t>16-24h [SJBP]__Brand 50% 260106_All OTH Brand 2026_41 cities</t>
    </r>
  </si>
  <si>
    <r>
      <rPr>
        <u/>
        <sz val="10"/>
        <color rgb="FF1155CC"/>
        <rFont val="Calibri"/>
      </rPr>
      <t>0h-16h [VIP]_Phúc Long Coffee &amp; Tea_Combo 99k_Feb</t>
    </r>
    <r>
      <rPr>
        <sz val="10"/>
        <rFont val="Calibri"/>
      </rPr>
      <t xml:space="preserve"> 260106_Phúc Long Coffee &amp; Tea_20 cities
</t>
    </r>
    <r>
      <rPr>
        <u/>
        <sz val="10"/>
        <color rgb="FF1155CC"/>
        <rFont val="Calibri"/>
      </rPr>
      <t>16-24h [SJBP]__Brand 50% 260106_All OTH Brand 2026_41 cities</t>
    </r>
  </si>
  <si>
    <r>
      <rPr>
        <u/>
        <sz val="10"/>
        <color rgb="FF1155CC"/>
        <rFont val="Calibri"/>
      </rPr>
      <t>0h-16h [VIP]_Phúc Long Coffee &amp; Tea_Combo 99k_Feb</t>
    </r>
    <r>
      <rPr>
        <sz val="10"/>
        <rFont val="Calibri"/>
      </rPr>
      <t xml:space="preserve"> 260106_Phúc Long Coffee &amp; Tea_20 cities
</t>
    </r>
    <r>
      <rPr>
        <u/>
        <sz val="10"/>
        <color rgb="FF1155CC"/>
        <rFont val="Calibri"/>
      </rPr>
      <t>16-24h [SJBP]__Brand 50% 260106_All OTH Brand 2026_41 cities</t>
    </r>
  </si>
  <si>
    <r>
      <rPr>
        <sz val="10"/>
        <rFont val="Calibri"/>
      </rPr>
      <t xml:space="preserve">0h-16h </t>
    </r>
    <r>
      <rPr>
        <u/>
        <sz val="10"/>
        <color rgb="FF1155CC"/>
        <rFont val="Calibri"/>
      </rPr>
      <t xml:space="preserve">[VIP]_Phúc Long Coffee &amp; Tea_Combo 79k_Feb 260106_Phúc Long Coffee &amp; Tea_20 cities
</t>
    </r>
    <r>
      <rPr>
        <sz val="10"/>
        <rFont val="Calibri"/>
      </rPr>
      <t>16h-24h[SJBP]__Brand 50% 260106_All OTH Brand 2026_41 cities</t>
    </r>
  </si>
  <si>
    <r>
      <rPr>
        <sz val="10"/>
        <rFont val="Calibri"/>
      </rPr>
      <t xml:space="preserve">0h-16h </t>
    </r>
    <r>
      <rPr>
        <u/>
        <sz val="10"/>
        <color rgb="FF1155CC"/>
        <rFont val="Calibri"/>
      </rPr>
      <t>[VIP]_Phúc Long Coffee &amp; Tea_Combo 79k_Feb</t>
    </r>
    <r>
      <rPr>
        <sz val="10"/>
        <rFont val="Calibri"/>
      </rPr>
      <t xml:space="preserve"> 260106_Phúc Long Coffee &amp; Tea_20 cities
 16h-24h </t>
    </r>
    <r>
      <rPr>
        <u/>
        <sz val="10"/>
        <color rgb="FF1155CC"/>
        <rFont val="Calibri"/>
      </rPr>
      <t>[SJBP]_Gà Rán Popeyes_OTH_Feb</t>
    </r>
    <r>
      <rPr>
        <sz val="10"/>
        <rFont val="Calibri"/>
      </rPr>
      <t xml:space="preserve"> 241231_Gà Rán Popeyes_9 cities</t>
    </r>
  </si>
  <si>
    <r>
      <rPr>
        <sz val="10"/>
        <rFont val="Calibri"/>
      </rPr>
      <t xml:space="preserve"> 0h-16h</t>
    </r>
    <r>
      <rPr>
        <u/>
        <sz val="10"/>
        <color rgb="FF1155CC"/>
        <rFont val="Calibri"/>
      </rPr>
      <t>[VIP]_Phê La_23-25Feb</t>
    </r>
    <r>
      <rPr>
        <sz val="10"/>
        <rFont val="Calibri"/>
      </rPr>
      <t xml:space="preserve"> 260116_Phê La_11 cities
16h-24h </t>
    </r>
    <r>
      <rPr>
        <u/>
        <sz val="10"/>
        <color rgb="FF1155CC"/>
        <rFont val="Calibri"/>
      </rPr>
      <t>[SuperVIP]_The Coffee House_25-27.2</t>
    </r>
    <r>
      <rPr>
        <sz val="10"/>
        <rFont val="Calibri"/>
      </rPr>
      <t xml:space="preserve"> 251014_The Coffee House_8 cities</t>
    </r>
  </si>
  <si>
    <r>
      <rPr>
        <u/>
        <sz val="10"/>
        <color rgb="FF1155CC"/>
        <rFont val="Calibri"/>
      </rPr>
      <t>[SuperVIP]_Gà Rán KFC_26-28Feb</t>
    </r>
    <r>
      <rPr>
        <sz val="10"/>
        <color rgb="FF000000"/>
        <rFont val="Calibri"/>
      </rPr>
      <t xml:space="preserve"> 260106_Gà Rán KFC_31 cities</t>
    </r>
  </si>
  <si>
    <r>
      <rPr>
        <u/>
        <sz val="10"/>
        <color rgb="FF1155CC"/>
        <rFont val="Calibri"/>
      </rPr>
      <t>[SuperVIP]_Gà Rán KFC_26-28Feb</t>
    </r>
    <r>
      <rPr>
        <sz val="10"/>
        <color rgb="FF000000"/>
        <rFont val="Calibri"/>
      </rPr>
      <t xml:space="preserve"> 260106_Gà Rán KFC_31 cities</t>
    </r>
  </si>
  <si>
    <r>
      <rPr>
        <u/>
        <sz val="10"/>
        <color rgb="FF1155CC"/>
        <rFont val="Calibri"/>
      </rPr>
      <t>[SuperVIP]_Gà Rán KFC_26-28Feb</t>
    </r>
    <r>
      <rPr>
        <sz val="10"/>
        <color rgb="FF000000"/>
        <rFont val="Calibri"/>
      </rPr>
      <t xml:space="preserve"> 260106_Gà Rán KFC_31 cities</t>
    </r>
  </si>
  <si>
    <r>
      <rPr>
        <u/>
        <sz val="10"/>
        <color rgb="FF1155CC"/>
        <rFont val="Calibri"/>
      </rPr>
      <t>[SuperVIP]_Trà Sữa May Cha_Mar</t>
    </r>
    <r>
      <rPr>
        <sz val="10"/>
        <color rgb="FF000000"/>
        <rFont val="Calibri"/>
      </rPr>
      <t xml:space="preserve"> 260106_Trà Sữa May Cha_9 cities</t>
    </r>
  </si>
  <si>
    <r>
      <rPr>
        <sz val="10"/>
        <rFont val="Calibri"/>
      </rPr>
      <t xml:space="preserve">0h-16h </t>
    </r>
    <r>
      <rPr>
        <u/>
        <sz val="10"/>
        <color rgb="FF1155CC"/>
        <rFont val="Calibri"/>
      </rPr>
      <t>[VIP]_Phúc Long Coffee &amp; Tea_Combo 99k_Mar</t>
    </r>
    <r>
      <rPr>
        <sz val="10"/>
        <rFont val="Calibri"/>
      </rPr>
      <t xml:space="preserve"> 260106_Phúc Long Coffee &amp; Tea_20 cities</t>
    </r>
  </si>
  <si>
    <r>
      <rPr>
        <sz val="10"/>
        <rFont val="Calibri"/>
      </rPr>
      <t>0h-16h</t>
    </r>
    <r>
      <rPr>
        <u/>
        <sz val="10"/>
        <color rgb="FF1155CC"/>
        <rFont val="Calibri"/>
      </rPr>
      <t>[SuperVIP]_Phê La_2-4Mar</t>
    </r>
    <r>
      <rPr>
        <sz val="10"/>
        <rFont val="Calibri"/>
      </rPr>
      <t xml:space="preserve"> 260116_Phê La_11 cities</t>
    </r>
  </si>
  <si>
    <r>
      <rPr>
        <u/>
        <sz val="10"/>
        <color rgb="FF1155CC"/>
        <rFont val="Calibri"/>
      </rPr>
      <t>[SuperVIP]_Highlands Coffee_Mar</t>
    </r>
    <r>
      <rPr>
        <sz val="10"/>
        <rFont val="Calibri"/>
      </rPr>
      <t xml:space="preserve"> 260106_Highlands Coffee_41 cities</t>
    </r>
  </si>
  <si>
    <r>
      <rPr>
        <sz val="10"/>
        <rFont val="Calibri"/>
      </rPr>
      <t>0h-16h</t>
    </r>
    <r>
      <rPr>
        <u/>
        <sz val="10"/>
        <color rgb="FF1155CC"/>
        <rFont val="Calibri"/>
      </rPr>
      <t xml:space="preserve"> [SuperVIP]_Phúc Long Coffee &amp; Tea_Combo 88k_Mar</t>
    </r>
    <r>
      <rPr>
        <sz val="10"/>
        <rFont val="Calibri"/>
      </rPr>
      <t xml:space="preserve"> 260106_Phúc Long Coffee &amp; Tea_20 citie</t>
    </r>
  </si>
  <si>
    <r>
      <rPr>
        <u/>
        <sz val="10"/>
        <color rgb="FF1155CC"/>
        <rFont val="Calibri"/>
      </rPr>
      <t>[SuperVIP]_Highlands Coffee_9-13Mar</t>
    </r>
    <r>
      <rPr>
        <sz val="10"/>
        <color rgb="FF000000"/>
        <rFont val="Calibri"/>
      </rPr>
      <t xml:space="preserve"> 260106_Highlands Coffee_41 cities</t>
    </r>
  </si>
  <si>
    <r>
      <rPr>
        <sz val="10"/>
        <rFont val="Calibri"/>
      </rPr>
      <t>0h-16h</t>
    </r>
    <r>
      <rPr>
        <u/>
        <sz val="10"/>
        <color rgb="FF1155CC"/>
        <rFont val="Calibri"/>
      </rPr>
      <t>[SJBP]_Phúc Long Coffee &amp; Tea_Combo 119k_Mar</t>
    </r>
    <r>
      <rPr>
        <sz val="10"/>
        <rFont val="Calibri"/>
      </rPr>
      <t xml:space="preserve"> 260106_Phúc Long Coffee &amp; Tea_20 cities</t>
    </r>
  </si>
  <si>
    <r>
      <rPr>
        <u/>
        <sz val="10"/>
        <color rgb="FF1155CC"/>
        <rFont val="Calibri"/>
      </rPr>
      <t>[SuperVIP]_Highlands Coffee_16-20Mar</t>
    </r>
    <r>
      <rPr>
        <sz val="10"/>
        <color rgb="FF000000"/>
        <rFont val="Calibri"/>
      </rPr>
      <t xml:space="preserve"> 260106_Highlands Coffee_41 cities</t>
    </r>
  </si>
  <si>
    <r>
      <rPr>
        <sz val="10"/>
        <rFont val="Calibri"/>
      </rPr>
      <t xml:space="preserve">0h-16h </t>
    </r>
    <r>
      <rPr>
        <u/>
        <sz val="10"/>
        <color rgb="FF1155CC"/>
        <rFont val="Calibri"/>
      </rPr>
      <t>[SJBP]_Phúc Long Coffee &amp; Tea_M2T1_Mar</t>
    </r>
    <r>
      <rPr>
        <sz val="10"/>
        <rFont val="Calibri"/>
      </rPr>
      <t xml:space="preserve"> 260106_Phúc Long Coffee &amp; Tea_20 cities</t>
    </r>
  </si>
  <si>
    <r>
      <rPr>
        <sz val="10"/>
        <rFont val="Calibri"/>
      </rPr>
      <t>0h-16h</t>
    </r>
    <r>
      <rPr>
        <u/>
        <sz val="10"/>
        <color rgb="FF1155CC"/>
        <rFont val="Calibri"/>
      </rPr>
      <t>[SJBP]_Phúc Long Coffee &amp; Tea_Combo 119k_Mar</t>
    </r>
    <r>
      <rPr>
        <sz val="10"/>
        <rFont val="Calibri"/>
      </rPr>
      <t xml:space="preserve"> 260106_Phúc Long Coffee &amp; Tea_20 cities</t>
    </r>
  </si>
  <si>
    <r>
      <rPr>
        <sz val="10"/>
        <rFont val="Calibri"/>
      </rPr>
      <t xml:space="preserve">0h-16h </t>
    </r>
    <r>
      <rPr>
        <u/>
        <sz val="10"/>
        <color rgb="FF1155CC"/>
        <rFont val="Calibri"/>
      </rPr>
      <t>[VIP]_Phúc Long Coffee &amp; Tea_Combo 79k_Mar</t>
    </r>
    <r>
      <rPr>
        <sz val="10"/>
        <rFont val="Calibri"/>
      </rPr>
      <t xml:space="preserve"> 260106_Phúc Long Coffee &amp; Tea_20 cities</t>
    </r>
  </si>
  <si>
    <r>
      <rPr>
        <sz val="10"/>
        <rFont val="Calibri"/>
      </rPr>
      <t xml:space="preserve">0h-16h </t>
    </r>
    <r>
      <rPr>
        <u/>
        <sz val="10"/>
        <color rgb="FF1155CC"/>
        <rFont val="Calibri"/>
      </rPr>
      <t>[VIP]_Phúc Long Coffee &amp; Tea_Combo 79k_Mar</t>
    </r>
    <r>
      <rPr>
        <sz val="10"/>
        <rFont val="Calibri"/>
      </rPr>
      <t xml:space="preserve"> 260106_Phúc Long Coffee &amp; Tea_20 cities</t>
    </r>
  </si>
  <si>
    <r>
      <rPr>
        <sz val="10"/>
        <rFont val="Calibri"/>
      </rPr>
      <t xml:space="preserve">0h-16h </t>
    </r>
    <r>
      <rPr>
        <u/>
        <sz val="10"/>
        <color rgb="FF1155CC"/>
        <rFont val="Calibri"/>
      </rPr>
      <t>[VIP]_Phúc Long Coffee &amp; Tea_Combo 79k_Mar</t>
    </r>
    <r>
      <rPr>
        <sz val="10"/>
        <rFont val="Calibri"/>
      </rPr>
      <t xml:space="preserve"> 260106_Phúc Long Coffee &amp; Tea_20 cities</t>
    </r>
  </si>
  <si>
    <r>
      <rPr>
        <u/>
        <sz val="10"/>
        <color rgb="FF1155CC"/>
        <rFont val="Calibri"/>
      </rPr>
      <t>[SJBP]_Pizza Hut_Vc 50%</t>
    </r>
    <r>
      <rPr>
        <sz val="10"/>
        <color rgb="FF000000"/>
        <rFont val="Calibri"/>
      </rPr>
      <t xml:space="preserve"> 241231_Pizza Hut_20 cities</t>
    </r>
  </si>
  <si>
    <r>
      <rPr>
        <u/>
        <sz val="10"/>
        <color rgb="FF1155CC"/>
        <rFont val="Calibri"/>
      </rPr>
      <t xml:space="preserve">[SuperVIP]_Gà Rán Popeyes_02-05/01
</t>
    </r>
    <r>
      <rPr>
        <sz val="10"/>
        <rFont val="Calibri"/>
      </rPr>
      <t>241231_Gà Rán Popeyes_9 cities</t>
    </r>
  </si>
  <si>
    <r>
      <rPr>
        <u/>
        <sz val="10"/>
        <color rgb="FF1155CC"/>
        <rFont val="Calibri"/>
      </rPr>
      <t>[PNS]_Pepsi Baseline_Jan</t>
    </r>
    <r>
      <rPr>
        <sz val="10"/>
        <rFont val="Calibri"/>
      </rPr>
      <t>_CT, BH, KH, HP</t>
    </r>
  </si>
  <si>
    <r>
      <rPr>
        <u/>
        <sz val="10"/>
        <color rgb="FF1155CC"/>
        <rFont val="Calibri"/>
      </rPr>
      <t>[PNS]_Coke VF27_Jan</t>
    </r>
    <r>
      <rPr>
        <sz val="10"/>
        <rFont val="Calibri"/>
      </rPr>
      <t>_HP, KH, CT</t>
    </r>
  </si>
  <si>
    <r>
      <rPr>
        <u/>
        <sz val="10"/>
        <color rgb="FF1155CC"/>
        <rFont val="Calibri"/>
      </rPr>
      <t xml:space="preserve">[SJBP]_Gà Rán KFC_BAU
</t>
    </r>
    <r>
      <rPr>
        <sz val="10"/>
        <color rgb="FF000000"/>
        <rFont val="Calibri"/>
      </rPr>
      <t>241231_Gà Rán KFC_25 cities</t>
    </r>
  </si>
  <si>
    <t>[Mass Ads]_FoodFest_Khao Vạn Món Ngon, Đón Deal 40.000Đ</t>
  </si>
  <si>
    <r>
      <rPr>
        <u/>
        <sz val="10"/>
        <color rgb="FF1155CC"/>
        <rFont val="Calibri"/>
      </rPr>
      <t>[VIP]_Gong Cha_6-8Jan</t>
    </r>
    <r>
      <rPr>
        <sz val="10"/>
        <color rgb="FF000000"/>
        <rFont val="Calibri"/>
      </rPr>
      <t xml:space="preserve"> 20240506_Gong Cha_3 cities</t>
    </r>
  </si>
  <si>
    <r>
      <rPr>
        <u/>
        <sz val="10"/>
        <color rgb="FF1155CC"/>
        <rFont val="Calibri"/>
      </rPr>
      <t>[SuperVIP]_Highlands Coffee_6-10.1</t>
    </r>
    <r>
      <rPr>
        <sz val="10"/>
        <color rgb="FF000000"/>
        <rFont val="Calibri"/>
      </rPr>
      <t xml:space="preserve"> 241231_Highlands Coffee_36 cities</t>
    </r>
  </si>
  <si>
    <r>
      <rPr>
        <u/>
        <sz val="10"/>
        <color rgb="FF1155CC"/>
        <rFont val="Calibri"/>
      </rPr>
      <t xml:space="preserve">[SJBP]_Gà Rán Popeyes_BOGO
</t>
    </r>
    <r>
      <rPr>
        <sz val="10"/>
        <color rgb="FF000000"/>
        <rFont val="Calibri"/>
      </rPr>
      <t>241231_Gà Rán Popeyes_9 cities</t>
    </r>
  </si>
  <si>
    <r>
      <rPr>
        <u/>
        <sz val="10"/>
        <color rgb="FF1155CC"/>
        <rFont val="Calibri"/>
      </rPr>
      <t>[PNS]_Pepsi FF27_Jan</t>
    </r>
    <r>
      <rPr>
        <sz val="10"/>
        <color rgb="FF000000"/>
        <rFont val="Calibri"/>
      </rPr>
      <t>_CT, BH, KH, HP</t>
    </r>
  </si>
  <si>
    <r>
      <rPr>
        <u/>
        <sz val="10"/>
        <color rgb="FF1155CC"/>
        <rFont val="Calibri"/>
      </rPr>
      <t xml:space="preserve">[SJBP]_Gà Rán Popeyes_BOGO
</t>
    </r>
    <r>
      <rPr>
        <sz val="10"/>
        <color rgb="FF000000"/>
        <rFont val="Calibri"/>
      </rPr>
      <t>241231_Gà Rán Popeyes_9 cities</t>
    </r>
  </si>
  <si>
    <r>
      <rPr>
        <sz val="10"/>
        <rFont val="Calibri"/>
      </rPr>
      <t xml:space="preserve">0 -10H: </t>
    </r>
    <r>
      <rPr>
        <u/>
        <sz val="10"/>
        <color rgb="FF1155CC"/>
        <rFont val="Calibri"/>
      </rPr>
      <t>[PLF CP]_BAU_Bữa sáng ngon rẻ, chỉ từ 10.000Đ</t>
    </r>
    <r>
      <rPr>
        <sz val="10"/>
        <rFont val="Calibri"/>
      </rPr>
      <t xml:space="preserve">
10-13H</t>
    </r>
    <r>
      <rPr>
        <u/>
        <sz val="10"/>
        <color rgb="FF1155CC"/>
        <rFont val="Calibri"/>
      </rPr>
      <t>: [PLF CP]_BAU_Đặt món ăn trưa, giảm tới 40.000Đ</t>
    </r>
    <r>
      <rPr>
        <sz val="10"/>
        <rFont val="Calibri"/>
      </rPr>
      <t xml:space="preserve">
13-16H:</t>
    </r>
    <r>
      <rPr>
        <u/>
        <sz val="10"/>
        <color rgb="FF1155CC"/>
        <rFont val="Calibri"/>
      </rPr>
      <t>[PLF CP]_BAU_Ăn xế ngon rẻ, chỉ từ 10.000Đ</t>
    </r>
    <r>
      <rPr>
        <sz val="10"/>
        <rFont val="Calibri"/>
      </rPr>
      <t xml:space="preserve">
16-24H </t>
    </r>
    <r>
      <rPr>
        <u/>
        <sz val="10"/>
        <color rgb="FF1155CC"/>
        <rFont val="Calibri"/>
      </rPr>
      <t>[PLF CP]_BAU_Bữa tối đủ chất, giảm tới 50.000Đ"</t>
    </r>
  </si>
  <si>
    <r>
      <rPr>
        <u/>
        <sz val="10"/>
        <color rgb="FF1155CC"/>
        <rFont val="Calibri"/>
      </rPr>
      <t>[SuperVIP]_Starbucks Coffee_14-16.1</t>
    </r>
    <r>
      <rPr>
        <sz val="10"/>
        <color rgb="FF000000"/>
        <rFont val="Calibri"/>
      </rPr>
      <t xml:space="preserve"> 250102_Starbucks Coffee_10 cities</t>
    </r>
  </si>
  <si>
    <r>
      <rPr>
        <u/>
        <sz val="10"/>
        <color rgb="FF1155CC"/>
        <rFont val="Calibri"/>
      </rPr>
      <t>[SuperVIP]_Trà Sữa May Cha_Jan_HCM</t>
    </r>
    <r>
      <rPr>
        <sz val="10"/>
        <color rgb="FF000000"/>
        <rFont val="Calibri"/>
      </rPr>
      <t xml:space="preserve"> 250102_Trà Sữa May Cha_7 cities</t>
    </r>
  </si>
  <si>
    <r>
      <rPr>
        <u/>
        <sz val="10"/>
        <color rgb="FF1155CC"/>
        <rFont val="Calibri"/>
      </rPr>
      <t xml:space="preserve">[SuperVIP]_Pizza Hut_17-19/01
</t>
    </r>
    <r>
      <rPr>
        <sz val="10"/>
        <rFont val="Calibri"/>
      </rPr>
      <t>241231_Pizza Hut_20 cities</t>
    </r>
  </si>
  <si>
    <r>
      <rPr>
        <strike/>
        <sz val="10"/>
        <color rgb="FFFF0000"/>
        <rFont val="Calibri"/>
      </rPr>
      <t xml:space="preserve">[PLF CP]_YEP_Vạn Deal Rộn Ràng, Giảm tới 50%
</t>
    </r>
    <r>
      <rPr>
        <sz val="10"/>
        <color rgb="FFFF0000"/>
        <rFont val="Calibri"/>
      </rPr>
      <t>[PLF CP]_YEP_Vạn Deal Rộn Ràng, Giảm tới 188.000Đ</t>
    </r>
  </si>
  <si>
    <r>
      <rPr>
        <u/>
        <sz val="10"/>
        <color rgb="FF1155CC"/>
        <rFont val="Calibri"/>
      </rPr>
      <t xml:space="preserve">[SuperVIP]_Gà Rán KFC_20-22/01
</t>
    </r>
    <r>
      <rPr>
        <sz val="10"/>
        <color rgb="FF000000"/>
        <rFont val="Calibri"/>
      </rPr>
      <t>241231_Gà Rán KFC_25 cities</t>
    </r>
  </si>
  <si>
    <r>
      <rPr>
        <b/>
        <sz val="10"/>
        <color rgb="FFFF0000"/>
        <rFont val="Calibri"/>
      </rPr>
      <t xml:space="preserve">Whitelist on Shopee
</t>
    </r>
    <r>
      <rPr>
        <b/>
        <u/>
        <sz val="10"/>
        <color rgb="FFFF0000"/>
        <rFont val="Calibri"/>
      </rPr>
      <t xml:space="preserve"> [PLF CP]_SPayLater</t>
    </r>
    <r>
      <rPr>
        <sz val="10"/>
        <rFont val="Calibri"/>
      </rPr>
      <t xml:space="preserve">
[PLF CP]_WC_Thứ 4 Vui Vẻ, Giảm Tới 50,000đ</t>
    </r>
  </si>
  <si>
    <r>
      <rPr>
        <u/>
        <sz val="10"/>
        <color rgb="FF1155CC"/>
        <rFont val="Calibri"/>
      </rPr>
      <t>[VIP]_Lotteria_23-26/01</t>
    </r>
    <r>
      <rPr>
        <sz val="10"/>
        <color rgb="FF000000"/>
        <rFont val="Calibri"/>
      </rPr>
      <t xml:space="preserve"> 241231_Lotteria DI_27 cities</t>
    </r>
  </si>
  <si>
    <r>
      <rPr>
        <u/>
        <sz val="10"/>
        <color rgb="FF1155CC"/>
        <rFont val="Calibri"/>
      </rPr>
      <t>[SJBP]_Highlands Coffee_Weekday</t>
    </r>
    <r>
      <rPr>
        <sz val="10"/>
        <color rgb="FF000000"/>
        <rFont val="Calibri"/>
      </rPr>
      <t xml:space="preserve"> 241231_Highlands Coffee_36 cities</t>
    </r>
  </si>
  <si>
    <r>
      <rPr>
        <u/>
        <sz val="10"/>
        <color rgb="FF1155CC"/>
        <rFont val="Calibri"/>
      </rPr>
      <t>[SJBP]_Trà Sữa May Cha_giảm 50%_wed</t>
    </r>
    <r>
      <rPr>
        <sz val="10"/>
        <color rgb="FF000000"/>
        <rFont val="Calibri"/>
      </rPr>
      <t xml:space="preserve"> 250102_Trà Sữa May Cha_7 cities</t>
    </r>
  </si>
  <si>
    <r>
      <rPr>
        <u/>
        <sz val="10"/>
        <color rgb="FF1155CC"/>
        <rFont val="Calibri"/>
      </rPr>
      <t>[SJBP]_Trà Sữa May Cha_giảm 50%_wed</t>
    </r>
    <r>
      <rPr>
        <sz val="10"/>
        <color rgb="FF000000"/>
        <rFont val="Calibri"/>
      </rPr>
      <t xml:space="preserve"> 250102_Trà Sữa May Cha_7 cities</t>
    </r>
  </si>
  <si>
    <r>
      <rPr>
        <u/>
        <sz val="10"/>
        <color rgb="FF1155CC"/>
        <rFont val="Calibri"/>
      </rPr>
      <t>[SJBP]_Gà Rán Popeyes_BAU</t>
    </r>
    <r>
      <rPr>
        <sz val="10"/>
        <color rgb="FF000000"/>
        <rFont val="Calibri"/>
      </rPr>
      <t xml:space="preserve"> 241231_Gà Rán Popeyes_9 cities</t>
    </r>
  </si>
  <si>
    <r>
      <rPr>
        <sz val="10"/>
        <rFont val="Calibri"/>
      </rPr>
      <t xml:space="preserve">0 -10H: </t>
    </r>
    <r>
      <rPr>
        <u/>
        <sz val="10"/>
        <rFont val="Calibri"/>
      </rPr>
      <t>[PLF CP]_BAU_Nạp năng lượng sáng giảm 30.000Đ</t>
    </r>
    <r>
      <rPr>
        <sz val="10"/>
        <rFont val="Calibri"/>
      </rPr>
      <t xml:space="preserve">
10-13H: </t>
    </r>
    <r>
      <rPr>
        <u/>
        <sz val="10"/>
        <rFont val="Calibri"/>
      </rPr>
      <t>[PLF CP]_BAU_Đặt món ăn trưa, giảm tới 40.000Đ</t>
    </r>
    <r>
      <rPr>
        <sz val="10"/>
        <rFont val="Calibri"/>
      </rPr>
      <t xml:space="preserve">
13-16H: </t>
    </r>
    <r>
      <rPr>
        <u/>
        <sz val="10"/>
        <rFont val="Calibri"/>
      </rPr>
      <t>[PLF CP]_BAU_Chốt đơn ăn xế, giảm 20.000Đ</t>
    </r>
    <r>
      <rPr>
        <sz val="10"/>
        <rFont val="Calibri"/>
      </rPr>
      <t xml:space="preserve">
16-24H: </t>
    </r>
    <r>
      <rPr>
        <u/>
        <sz val="10"/>
        <rFont val="Calibri"/>
      </rPr>
      <t xml:space="preserve"> [PLF CP]_BAU_Món gì cũng ngon, bữa tối giảm 30.000Đ</t>
    </r>
  </si>
  <si>
    <r>
      <rPr>
        <sz val="10"/>
        <rFont val="Calibri"/>
      </rPr>
      <t xml:space="preserve">0 -10H: </t>
    </r>
    <r>
      <rPr>
        <u/>
        <sz val="10"/>
        <color rgb="FF1155CC"/>
        <rFont val="Calibri"/>
      </rPr>
      <t>[PLF CP]_BAU_Bữa sáng ngon rẻ, chỉ từ 10.000Đ</t>
    </r>
    <r>
      <rPr>
        <sz val="10"/>
        <rFont val="Calibri"/>
      </rPr>
      <t xml:space="preserve">
10-13H: </t>
    </r>
    <r>
      <rPr>
        <u/>
        <sz val="10"/>
        <color rgb="FF1155CC"/>
        <rFont val="Calibri"/>
      </rPr>
      <t>[PLF CP]_BAU_Lên Đơn Bữa Trưa, Giảm 20.000Đ</t>
    </r>
    <r>
      <rPr>
        <sz val="10"/>
        <rFont val="Calibri"/>
      </rPr>
      <t xml:space="preserve">
13-16H:</t>
    </r>
    <r>
      <rPr>
        <u/>
        <sz val="10"/>
        <color rgb="FF1155CC"/>
        <rFont val="Calibri"/>
      </rPr>
      <t>[PLF CP]_BAU_Ăn xế ngon rẻ, chỉ từ 10.000Đ</t>
    </r>
    <r>
      <rPr>
        <sz val="10"/>
        <rFont val="Calibri"/>
      </rPr>
      <t xml:space="preserve">
16-24H:</t>
    </r>
    <r>
      <rPr>
        <u/>
        <sz val="10"/>
        <color rgb="FF1155CC"/>
        <rFont val="Calibri"/>
      </rPr>
      <t>[PLF CP]_BAU_Món gì cũng ngon, bữa tối giảm 30.000Đ</t>
    </r>
  </si>
  <si>
    <r>
      <rPr>
        <u/>
        <sz val="10"/>
        <color rgb="FF1155CC"/>
        <rFont val="Calibri"/>
      </rPr>
      <t xml:space="preserve">[VIP]_Pizza Hut_07-09/02
</t>
    </r>
    <r>
      <rPr>
        <sz val="10"/>
        <color rgb="FF000000"/>
        <rFont val="Calibri"/>
      </rPr>
      <t>241231_Pizza Hut_20 cities</t>
    </r>
  </si>
  <si>
    <r>
      <rPr>
        <u/>
        <sz val="10"/>
        <color rgb="FF1155CC"/>
        <rFont val="Calibri"/>
      </rPr>
      <t xml:space="preserve">[VIP]_Pizza Hut_07-09/02
</t>
    </r>
    <r>
      <rPr>
        <sz val="10"/>
        <rFont val="Calibri"/>
      </rPr>
      <t>241231_Pizza Hut_20 cities</t>
    </r>
  </si>
  <si>
    <r>
      <rPr>
        <u/>
        <sz val="10"/>
        <color rgb="FF1155CC"/>
        <rFont val="Calibri"/>
      </rPr>
      <t xml:space="preserve">[VIP]_Pizza Hut_07-09/02
</t>
    </r>
    <r>
      <rPr>
        <sz val="10"/>
        <rFont val="Calibri"/>
      </rPr>
      <t>241231_Pizza Hut_20 cities</t>
    </r>
  </si>
  <si>
    <r>
      <rPr>
        <u/>
        <sz val="10"/>
        <color rgb="FF1155CC"/>
        <rFont val="Calibri"/>
      </rPr>
      <t>[VIP]_Gong Cha_Feb</t>
    </r>
    <r>
      <rPr>
        <sz val="10"/>
        <color rgb="FF000000"/>
        <rFont val="Calibri"/>
      </rPr>
      <t xml:space="preserve"> 20240506_Gong Cha_3 cities</t>
    </r>
  </si>
  <si>
    <r>
      <rPr>
        <u/>
        <sz val="10"/>
        <color rgb="FF1155CC"/>
        <rFont val="Calibri"/>
      </rPr>
      <t>[SuperVIP]_Highlands Coffee_10-14.2</t>
    </r>
    <r>
      <rPr>
        <sz val="10"/>
        <color rgb="FF000000"/>
        <rFont val="Calibri"/>
      </rPr>
      <t xml:space="preserve"> 241231_Highlands Coffee_36 cities</t>
    </r>
  </si>
  <si>
    <r>
      <rPr>
        <u/>
        <sz val="10"/>
        <color rgb="FF1155CC"/>
        <rFont val="Calibri"/>
      </rPr>
      <t xml:space="preserve">[SuperVIP]_Gà Rán Popeyes_13-16/02
</t>
    </r>
    <r>
      <rPr>
        <sz val="10"/>
        <color rgb="FF000000"/>
        <rFont val="Calibri"/>
      </rPr>
      <t>241231_Gà Rán Popeyes_9 cities</t>
    </r>
  </si>
  <si>
    <t>[PLF CP]_Mid Month_Bộ chung SIÊU TIỆC THƯƠNG HIỆU Giảm 50%</t>
  </si>
  <si>
    <r>
      <rPr>
        <u/>
        <sz val="10"/>
        <color rgb="FF1155CC"/>
        <rFont val="Calibri"/>
      </rPr>
      <t>[VIP]_Trà Sữa May Cha_14-16.2</t>
    </r>
    <r>
      <rPr>
        <sz val="10"/>
        <rFont val="Calibri"/>
      </rPr>
      <t xml:space="preserve">  250102_Trà Sữa May Cha_7 cities</t>
    </r>
  </si>
  <si>
    <r>
      <rPr>
        <sz val="10"/>
        <rFont val="Calibri"/>
      </rPr>
      <t xml:space="preserve">0 -10H: </t>
    </r>
    <r>
      <rPr>
        <u/>
        <sz val="10"/>
        <color rgb="FF1155CC"/>
        <rFont val="Calibri"/>
      </rPr>
      <t>[PLF CP]_BAU_Bữa sáng ngon rẻ, chỉ từ 10.000Đ</t>
    </r>
    <r>
      <rPr>
        <sz val="10"/>
        <rFont val="Calibri"/>
      </rPr>
      <t xml:space="preserve">
10-13H: </t>
    </r>
    <r>
      <rPr>
        <u/>
        <sz val="10"/>
        <color rgb="FF1155CC"/>
        <rFont val="Calibri"/>
      </rPr>
      <t>[PLF CP]_BAU_Đặt món ăn trưa, giảm tới 40.000Đ</t>
    </r>
    <r>
      <rPr>
        <sz val="10"/>
        <rFont val="Calibri"/>
      </rPr>
      <t xml:space="preserve">
13-16H:</t>
    </r>
    <r>
      <rPr>
        <u/>
        <sz val="10"/>
        <color rgb="FF1155CC"/>
        <rFont val="Calibri"/>
      </rPr>
      <t>[PLF CP]_BAU_Ăn xế ngon rẻ, chỉ từ 10.000Đ</t>
    </r>
    <r>
      <rPr>
        <sz val="10"/>
        <rFont val="Calibri"/>
      </rPr>
      <t xml:space="preserve">
16-24H:</t>
    </r>
    <r>
      <rPr>
        <u/>
        <sz val="10"/>
        <color rgb="FF1155CC"/>
        <rFont val="Calibri"/>
      </rPr>
      <t>[PLF CP]_BAU_Món gì cũng ngon, bữa tối giảm 30.000Đ</t>
    </r>
  </si>
  <si>
    <r>
      <rPr>
        <u/>
        <sz val="10"/>
        <color rgb="FF1155CC"/>
        <rFont val="Calibri"/>
      </rPr>
      <t>[Alacarte]_KOMBO - Cơm Niêu Singapore_Thank you Drivers 2024</t>
    </r>
    <r>
      <rPr>
        <sz val="10"/>
        <rFont val="Calibri"/>
      </rPr>
      <t>_HUE, TN, BH</t>
    </r>
  </si>
  <si>
    <r>
      <rPr>
        <u/>
        <sz val="10"/>
        <color rgb="FF1155CC"/>
        <rFont val="Calibri"/>
      </rPr>
      <t>[VIP]_Tocotoco_Feb</t>
    </r>
    <r>
      <rPr>
        <sz val="10"/>
        <rFont val="Calibri"/>
      </rPr>
      <t xml:space="preserve"> CT
</t>
    </r>
    <r>
      <rPr>
        <u/>
        <sz val="10"/>
        <color rgb="FF1155CC"/>
        <rFont val="Calibri"/>
      </rPr>
      <t>[SuperVIP]_Highlands Coffee_17-21.2</t>
    </r>
    <r>
      <rPr>
        <sz val="10"/>
        <rFont val="Calibri"/>
      </rPr>
      <t xml:space="preserve"> Hải Phòng, Huế, Bình Dương, Đồng Nai, Vũng Tàu, Bắc Ninh, Lâm Đồng, Quảng Nam, Quảng Ninh, Thái Nguyên, Khánh Hòa, Nghệ An,Đắk Lắk, Thanh Hóa, Bình Định, Bình Thuận, Long An, An Giang, Tiền Giang, Hai Duong, Nam Dinh City, Dong Thap, Kien Giang, Phu Yen, Bac Lieu, Ben Tre, Ca Mau, Hau Giang, Soc Trang, Tra Vinh, Vinh Long, Binh Phuoc, Gia Lai, Ninh Thuan, Tay Ninh </t>
    </r>
    <r>
      <rPr>
        <b/>
        <sz val="10"/>
        <color rgb="FFFF0000"/>
        <rFont val="Calibri"/>
      </rPr>
      <t>[all OTH trừ Cần Thơ]</t>
    </r>
  </si>
  <si>
    <r>
      <rPr>
        <u/>
        <sz val="10"/>
        <color rgb="FF1155CC"/>
        <rFont val="Calibri"/>
      </rPr>
      <t xml:space="preserve">[SuperVIP]_Gà Rán KFC_21-23/02
</t>
    </r>
    <r>
      <rPr>
        <sz val="10"/>
        <rFont val="Calibri"/>
      </rPr>
      <t>241231_Gà Rán KFC_25 cities</t>
    </r>
  </si>
  <si>
    <r>
      <rPr>
        <u/>
        <sz val="10"/>
        <color rgb="FF1155CC"/>
        <rFont val="Calibri"/>
      </rPr>
      <t xml:space="preserve">[SuperVIP]_Gà Rán KFC_21-23/02
</t>
    </r>
    <r>
      <rPr>
        <sz val="10"/>
        <color rgb="FF000000"/>
        <rFont val="Calibri"/>
      </rPr>
      <t>241231_Gà Rán KFC_25 cities</t>
    </r>
  </si>
  <si>
    <r>
      <rPr>
        <u/>
        <sz val="10"/>
        <color rgb="FF1155CC"/>
        <rFont val="Calibri"/>
      </rPr>
      <t>[VIP]_Gong Cha_Feb</t>
    </r>
    <r>
      <rPr>
        <sz val="10"/>
        <rFont val="Calibri"/>
      </rPr>
      <t xml:space="preserve"> 20240506_Gong Cha_3 cities</t>
    </r>
  </si>
  <si>
    <r>
      <rPr>
        <u/>
        <sz val="10"/>
        <color rgb="FF1155CC"/>
        <rFont val="Calibri"/>
      </rPr>
      <t xml:space="preserve">[SuperVIP]_Gà Rán KFC_26-28/02
</t>
    </r>
    <r>
      <rPr>
        <sz val="10"/>
        <color rgb="FF000000"/>
        <rFont val="Calibri"/>
      </rPr>
      <t>241231_Gà Rán KFC_25 cities</t>
    </r>
  </si>
  <si>
    <r>
      <rPr>
        <u/>
        <sz val="10"/>
        <color rgb="FF1155CC"/>
        <rFont val="Calibri"/>
      </rPr>
      <t xml:space="preserve">[SuperVIP]_Gà Rán KFC_01-03/03
</t>
    </r>
    <r>
      <rPr>
        <sz val="10"/>
        <color rgb="FF000000"/>
        <rFont val="Calibri"/>
      </rPr>
      <t>241231_Gà Rán KFC_25 cities</t>
    </r>
  </si>
  <si>
    <t>0-21H: [PLF CP]_3.3_Siêu Deal Đầu Năm, Giảm tới 50%
21-24H: [PLF CP]_3.3_Deal Đặt Trước, Chỉ 0Đ</t>
  </si>
  <si>
    <t>0-8H: [PLF CP]_3.3_Deal Hot Toàn Sàn, Freeship 0Đ
8-10h: [PLF CP]_3.3_Bộ chung SIÊU TIỆC THƯƠNG HIỆU Giảm 50%
10-12h: [[PLF CP]_3.3_Ăn Trưa Chỉ 0Đ
12-17h: [PLF CP]_3.3_Bộ chung SIÊU TIỆC THƯƠNG HIỆU Giảm 50%
17-24h: [PLF CP]_3.3_Ăn Tối Chỉ 0Đ</t>
  </si>
  <si>
    <r>
      <rPr>
        <u/>
        <sz val="10"/>
        <color rgb="FF1155CC"/>
        <rFont val="Calibri"/>
      </rPr>
      <t>[SuperVIP]_Highlands Coffee_3-7.3</t>
    </r>
    <r>
      <rPr>
        <sz val="10"/>
        <color rgb="FF000000"/>
        <rFont val="Calibri"/>
      </rPr>
      <t xml:space="preserve"> 241231_Highlands Coffee_36 cities</t>
    </r>
  </si>
  <si>
    <r>
      <rPr>
        <u/>
        <sz val="10"/>
        <color rgb="FF1155CC"/>
        <rFont val="Calibri"/>
      </rPr>
      <t xml:space="preserve">[SuperVIP]_Gà Rán Popeyes_06-09/03
</t>
    </r>
    <r>
      <rPr>
        <sz val="10"/>
        <rFont val="Calibri"/>
      </rPr>
      <t>241231_Gà Rán Popeyes_9 cities</t>
    </r>
  </si>
  <si>
    <r>
      <rPr>
        <u/>
        <sz val="10"/>
        <color rgb="FF1155CC"/>
        <rFont val="Calibri"/>
      </rPr>
      <t>[SuperVIP]_Pizza Hut_07-09/03</t>
    </r>
    <r>
      <rPr>
        <sz val="10"/>
        <rFont val="Calibri"/>
      </rPr>
      <t xml:space="preserve"> 241231_Pizza Hut_20 cities</t>
    </r>
  </si>
  <si>
    <r>
      <rPr>
        <u/>
        <sz val="10"/>
        <color rgb="FF1155CC"/>
        <rFont val="Calibri"/>
      </rPr>
      <t xml:space="preserve">[VIP]_Gà Rán Texas Chicken_10-13/03
</t>
    </r>
    <r>
      <rPr>
        <sz val="10"/>
        <rFont val="Calibri"/>
      </rPr>
      <t>250102_Gà Rán Texas Chicken_6 cities</t>
    </r>
  </si>
  <si>
    <t>[Mass Ads]_FoodFest_Trọn "Mùa Yêu Thương", Khao Vạn Deal Giảm 40K_Trọn "Mùa Yêu Thương", Khao Vạn Deal Giảm 40K</t>
  </si>
  <si>
    <r>
      <rPr>
        <u/>
        <sz val="10"/>
        <color rgb="FF1155CC"/>
        <rFont val="Calibri"/>
      </rPr>
      <t xml:space="preserve">[VIP]_Gà Rán Texas Chicken_10-13/03
</t>
    </r>
    <r>
      <rPr>
        <sz val="10"/>
        <color rgb="FF000000"/>
        <rFont val="Calibri"/>
      </rPr>
      <t>250102_Gà Rán Texas Chicken_6 cities</t>
    </r>
  </si>
  <si>
    <r>
      <rPr>
        <u/>
        <sz val="10"/>
        <color rgb="FF1155CC"/>
        <rFont val="Calibri"/>
      </rPr>
      <t xml:space="preserve">[SuperVIP]_McDonald's_13-16/03
</t>
    </r>
    <r>
      <rPr>
        <sz val="10"/>
        <color rgb="FF000000"/>
        <rFont val="Calibri"/>
      </rPr>
      <t>240722_McDonald's_4 cities</t>
    </r>
  </si>
  <si>
    <r>
      <rPr>
        <u/>
        <sz val="10"/>
        <color rgb="FF1155CC"/>
        <rFont val="Calibri"/>
      </rPr>
      <t>[VIP]_Tocotoco_Mar</t>
    </r>
    <r>
      <rPr>
        <sz val="10"/>
        <rFont val="Calibri"/>
      </rPr>
      <t xml:space="preserve"> CT
</t>
    </r>
    <r>
      <rPr>
        <u/>
        <sz val="10"/>
        <color rgb="FF1155CC"/>
        <rFont val="Calibri"/>
      </rPr>
      <t>[SJBP]_Gà Rán Popeyes_BOGO</t>
    </r>
    <r>
      <rPr>
        <sz val="10"/>
        <rFont val="Calibri"/>
      </rPr>
      <t xml:space="preserve"> 241231_Gà Rán Popeyes_9 cities -CT</t>
    </r>
  </si>
  <si>
    <r>
      <rPr>
        <u/>
        <sz val="10"/>
        <color rgb="FF1155CC"/>
        <rFont val="Calibri"/>
      </rPr>
      <t xml:space="preserve">[VIP]_Gà Rán KFC_17-19/03
</t>
    </r>
    <r>
      <rPr>
        <sz val="10"/>
        <color rgb="FF000000"/>
        <rFont val="Calibri"/>
      </rPr>
      <t>241231_Gà Rán KFC_25 cities</t>
    </r>
  </si>
  <si>
    <t>[Mass Ads]_FoodFest_Trọn "Mùa Yêu Thương", Khao Vạn Deal Giảm 40K</t>
  </si>
  <si>
    <r>
      <rPr>
        <u/>
        <sz val="10"/>
        <color rgb="FF1155CC"/>
        <rFont val="Calibri"/>
      </rPr>
      <t>[SuperVIP]_The Coffee House_17-19.3</t>
    </r>
    <r>
      <rPr>
        <sz val="10"/>
        <color rgb="FF000000"/>
        <rFont val="Calibri"/>
      </rPr>
      <t xml:space="preserve"> 241231_The Coffee House_7 cities</t>
    </r>
  </si>
  <si>
    <r>
      <rPr>
        <u/>
        <sz val="10"/>
        <color rgb="FF1155CC"/>
        <rFont val="Calibri"/>
      </rPr>
      <t xml:space="preserve">[SJBP]_Cơm Thố Anh Nguyễn_BAU
</t>
    </r>
    <r>
      <rPr>
        <sz val="10"/>
        <rFont val="Calibri"/>
      </rPr>
      <t>250803_Cơm Thố Anh Nguyễn_12 cities</t>
    </r>
  </si>
  <si>
    <r>
      <rPr>
        <u/>
        <sz val="10"/>
        <color rgb="FF1155CC"/>
        <rFont val="Calibri"/>
      </rPr>
      <t xml:space="preserve">[SuperVIP]_Gà Rán KFC_21-23/03
</t>
    </r>
    <r>
      <rPr>
        <sz val="10"/>
        <rFont val="Calibri"/>
      </rPr>
      <t>241231_Gà Rán KFC_25 cities</t>
    </r>
  </si>
  <si>
    <t>[PLF CP]_SPFDay_Bộ chung SIÊU TIỆC THƯƠNG HIỆU Giảm 50%</t>
  </si>
  <si>
    <r>
      <rPr>
        <u/>
        <sz val="10"/>
        <color rgb="FF1155CC"/>
        <rFont val="Calibri"/>
      </rPr>
      <t xml:space="preserve">[VIP]_Pizza Hut_21-23/03
</t>
    </r>
    <r>
      <rPr>
        <sz val="10"/>
        <rFont val="Calibri"/>
      </rPr>
      <t>241231_Pizza Hut_20 cities</t>
    </r>
  </si>
  <si>
    <r>
      <rPr>
        <u/>
        <sz val="10"/>
        <color rgb="FF1155CC"/>
        <rFont val="Calibri"/>
      </rPr>
      <t>[SuperVIP]_Phê La_Mar</t>
    </r>
    <r>
      <rPr>
        <u/>
        <sz val="10"/>
        <color rgb="FF000000"/>
        <rFont val="Calibri"/>
      </rPr>
      <t xml:space="preserve"> HP,VT,HA,DL,DN</t>
    </r>
  </si>
  <si>
    <r>
      <rPr>
        <u/>
        <sz val="10"/>
        <color rgb="FF1155CC"/>
        <rFont val="Calibri"/>
      </rPr>
      <t xml:space="preserve">[SJBP]_Gà Rán Popeyes_BAU
</t>
    </r>
    <r>
      <rPr>
        <sz val="10"/>
        <color rgb="FF000000"/>
        <rFont val="Calibri"/>
      </rPr>
      <t>241231_Gà Rán Popeyes_9 cities</t>
    </r>
  </si>
  <si>
    <r>
      <rPr>
        <u/>
        <sz val="10"/>
        <color rgb="FF1155CC"/>
        <rFont val="Calibri"/>
      </rPr>
      <t xml:space="preserve">[SJBP]_Gà Rán KFC_Combo 55k
</t>
    </r>
    <r>
      <rPr>
        <sz val="10"/>
        <rFont val="Calibri"/>
      </rPr>
      <t>241231_Gà Rán KFC_25 cities</t>
    </r>
  </si>
  <si>
    <r>
      <rPr>
        <u/>
        <sz val="10"/>
        <color rgb="FF1155CC"/>
        <rFont val="Calibri"/>
      </rPr>
      <t xml:space="preserve">[SJBP]_Gà Rán Popeyes_BOGO
</t>
    </r>
    <r>
      <rPr>
        <sz val="10"/>
        <rFont val="Calibri"/>
      </rPr>
      <t>241231_Gà Rán Popeyes_9 cities</t>
    </r>
  </si>
  <si>
    <r>
      <rPr>
        <u/>
        <sz val="10"/>
        <color rgb="FF1155CC"/>
        <rFont val="Calibri"/>
      </rPr>
      <t>[JBP]_KATINAT Coffee &amp; Tea House_Combo 20%</t>
    </r>
    <r>
      <rPr>
        <sz val="10"/>
        <rFont val="Calibri"/>
      </rPr>
      <t xml:space="preserve"> 250119_Katinat Saigon Kafe_11 cities</t>
    </r>
  </si>
  <si>
    <r>
      <rPr>
        <sz val="10"/>
        <rFont val="Calibri"/>
      </rPr>
      <t>0h-12h</t>
    </r>
    <r>
      <rPr>
        <u/>
        <sz val="10"/>
        <color rgb="FF1155CC"/>
        <rFont val="Calibri"/>
      </rPr>
      <t xml:space="preserve">[VIP]_Phúc Long Coffee &amp; Tea_2-3.4 20240516_Phúc Long Coffee &amp; Tea_17 cities
</t>
    </r>
    <r>
      <rPr>
        <sz val="10"/>
        <rFont val="Calibri"/>
      </rPr>
      <t xml:space="preserve">12h-24h </t>
    </r>
    <r>
      <rPr>
        <u/>
        <sz val="10"/>
        <color rgb="FF1155CC"/>
        <rFont val="Calibri"/>
      </rPr>
      <t>[SuperVIP]_Phê La_2-4.Apr</t>
    </r>
    <r>
      <rPr>
        <sz val="10"/>
        <rFont val="Calibri"/>
      </rPr>
      <t xml:space="preserve"> HP,VT,HA,DL,DN</t>
    </r>
  </si>
  <si>
    <r>
      <rPr>
        <u/>
        <sz val="10"/>
        <color rgb="FF1155CC"/>
        <rFont val="Calibri"/>
      </rPr>
      <t xml:space="preserve">[SuperVIP]_Gà Rán KFC_03-06/04
</t>
    </r>
    <r>
      <rPr>
        <sz val="10"/>
        <rFont val="Calibri"/>
      </rPr>
      <t>241231_Gà Rán KFC_25 cities</t>
    </r>
  </si>
  <si>
    <t>0-8H: [PLF CP]_4.4_Ăn Ngon Cả Ngày, Freeship 0Đ
8-10h: :  [PLF CP]_4.4_Bộ chung SIÊU TIỆC THƯƠNG HIỆU Giảm 50%
10-12h: [[PLF CP]_4.4_Ăn Trưa Chỉ 0Đ
12-17h: :  [PLF CP]_4.4_Bộ chung SIÊU TIỆC THƯƠNG HIỆU Giảm 50%
17-24h: [PLF CP]_4.4_Ăn Tối Chỉ 0Đ</t>
  </si>
  <si>
    <r>
      <rPr>
        <u/>
        <sz val="10"/>
        <color rgb="FF1155CC"/>
        <rFont val="Calibri"/>
      </rPr>
      <t>[SuperVIP]_Trà Sữa May Cha_4-6Apr</t>
    </r>
    <r>
      <rPr>
        <sz val="10"/>
        <rFont val="Calibri"/>
      </rPr>
      <t xml:space="preserve"> 250102_Trà Sữa May Cha_7 cities</t>
    </r>
  </si>
  <si>
    <r>
      <rPr>
        <u/>
        <sz val="10"/>
        <color rgb="FF1155CC"/>
        <rFont val="Calibri"/>
      </rPr>
      <t>[SuperVIP]_Highlands Coffee_7-11.4</t>
    </r>
    <r>
      <rPr>
        <sz val="10"/>
        <color rgb="FF000000"/>
        <rFont val="Calibri"/>
      </rPr>
      <t xml:space="preserve"> 241231_Highlands Coffee_36 cities</t>
    </r>
  </si>
  <si>
    <r>
      <rPr>
        <u/>
        <sz val="10"/>
        <color rgb="FF1155CC"/>
        <rFont val="Calibri"/>
      </rPr>
      <t xml:space="preserve">[VIP]_Cơm Thố Anh Nguyễn_09-13/04
</t>
    </r>
    <r>
      <rPr>
        <sz val="10"/>
        <rFont val="Calibri"/>
      </rPr>
      <t>250803_Cơm Thố Anh Nguyễn_12 cities</t>
    </r>
  </si>
  <si>
    <r>
      <rPr>
        <u/>
        <sz val="10"/>
        <color rgb="FF1155CC"/>
        <rFont val="Calibri"/>
      </rPr>
      <t>[0h-12h SuperVIP]_Phúc Long Coffee &amp; Tea_Apr</t>
    </r>
    <r>
      <rPr>
        <sz val="10"/>
        <rFont val="Calibri"/>
      </rPr>
      <t xml:space="preserve"> 20240516_Phúc Long Coffee &amp; Tea_17 cities
12h-24h</t>
    </r>
    <r>
      <rPr>
        <u/>
        <sz val="10"/>
        <color rgb="FF1155CC"/>
        <rFont val="Calibri"/>
      </rPr>
      <t>"["[VIP]_Cơm Thố Anh Nguyễn_09-13/04
241231_Cơm Thố Anh Nguyễn_10 cities"</t>
    </r>
  </si>
  <si>
    <r>
      <rPr>
        <u/>
        <sz val="10"/>
        <color rgb="FF1155CC"/>
        <rFont val="Calibri"/>
      </rPr>
      <t xml:space="preserve">[VIP]_Cơm Thố Anh Nguyễn_09-13/04
</t>
    </r>
    <r>
      <rPr>
        <sz val="10"/>
        <rFont val="Calibri"/>
      </rPr>
      <t>250803_Cơm Thố Anh Nguyễn_12 cities</t>
    </r>
  </si>
  <si>
    <r>
      <rPr>
        <u/>
        <sz val="10"/>
        <color rgb="FF1155CC"/>
        <rFont val="Calibri"/>
      </rPr>
      <t xml:space="preserve">[SuperVIP]_Gà Rán Popeyes_10-13/04
</t>
    </r>
    <r>
      <rPr>
        <sz val="10"/>
        <color rgb="FF000000"/>
        <rFont val="Calibri"/>
      </rPr>
      <t>241231_Gà Rán Popeyes_9 cities</t>
    </r>
  </si>
  <si>
    <r>
      <rPr>
        <u/>
        <sz val="10"/>
        <color rgb="FF1155CC"/>
        <rFont val="Calibri"/>
      </rPr>
      <t xml:space="preserve">[SJBP]_Cơm Thố Anh Nguyễn_BAU
</t>
    </r>
    <r>
      <rPr>
        <sz val="10"/>
        <rFont val="Calibri"/>
      </rPr>
      <t>250803_Cơm Thố Anh Nguyễn_12 cities</t>
    </r>
  </si>
  <si>
    <t xml:space="preserve"> [PLF CP]_Mid Month_Bộ chung DEAL THƯƠNG HIỆU Giảm 50%</t>
  </si>
  <si>
    <r>
      <rPr>
        <sz val="10"/>
        <rFont val="Calibri"/>
      </rPr>
      <t>0 -10H:[</t>
    </r>
    <r>
      <rPr>
        <u/>
        <sz val="10"/>
        <color rgb="FF1155CC"/>
        <rFont val="Calibri"/>
      </rPr>
      <t>PLF CP]_BAU_Ăn sáng ngon rẻ, giảm 20.000Đ</t>
    </r>
    <r>
      <rPr>
        <sz val="10"/>
        <rFont val="Calibri"/>
      </rPr>
      <t xml:space="preserve">
10-13H: </t>
    </r>
    <r>
      <rPr>
        <u/>
        <sz val="10"/>
        <color rgb="FF1155CC"/>
        <rFont val="Calibri"/>
      </rPr>
      <t>[PLF CP]_BAU_Đặt món ăn trưa, giảm tới 40.000Đ</t>
    </r>
    <r>
      <rPr>
        <sz val="10"/>
        <rFont val="Calibri"/>
      </rPr>
      <t xml:space="preserve">
13-16H: </t>
    </r>
    <r>
      <rPr>
        <u/>
        <sz val="10"/>
        <color rgb="FF1155CC"/>
        <rFont val="Calibri"/>
      </rPr>
      <t xml:space="preserve"> [PLF CP]_BAU_Chốt đơn ăn xế, giảm 20.000Đ</t>
    </r>
    <r>
      <rPr>
        <sz val="10"/>
        <rFont val="Calibri"/>
      </rPr>
      <t xml:space="preserve">
16-24H:</t>
    </r>
    <r>
      <rPr>
        <u/>
        <sz val="10"/>
        <color rgb="FF1155CC"/>
        <rFont val="Calibri"/>
      </rPr>
      <t xml:space="preserve"> [PLF CP]_BAU_Đặt món ăn tối, chỉ từ 40.000Đ</t>
    </r>
  </si>
  <si>
    <r>
      <rPr>
        <u/>
        <sz val="10"/>
        <color rgb="FF1155CC"/>
        <rFont val="Calibri"/>
      </rPr>
      <t xml:space="preserve">[VIP]_Pizza Hut_18-20/04
</t>
    </r>
    <r>
      <rPr>
        <u/>
        <sz val="10"/>
        <color rgb="FF000000"/>
        <rFont val="Calibri"/>
      </rPr>
      <t>241231_Pizza Hut_20 cities</t>
    </r>
  </si>
  <si>
    <r>
      <rPr>
        <u/>
        <sz val="10"/>
        <color rgb="FF1155CC"/>
        <rFont val="Calibri"/>
      </rPr>
      <t>[VIP]_Gong Cha_Apr</t>
    </r>
    <r>
      <rPr>
        <sz val="10"/>
        <rFont val="Calibri"/>
      </rPr>
      <t xml:space="preserve"> 20240506_Gong Cha_3 cities</t>
    </r>
  </si>
  <si>
    <r>
      <rPr>
        <sz val="10"/>
        <rFont val="Calibri"/>
      </rPr>
      <t>0 -10H:[</t>
    </r>
    <r>
      <rPr>
        <u/>
        <sz val="10"/>
        <color rgb="FF1155CC"/>
        <rFont val="Calibri"/>
      </rPr>
      <t>PLF CP]_BAU_Ăn sáng ngon rẻ, giảm 20.000Đ</t>
    </r>
    <r>
      <rPr>
        <sz val="10"/>
        <rFont val="Calibri"/>
      </rPr>
      <t xml:space="preserve">
10-13H: </t>
    </r>
    <r>
      <rPr>
        <u/>
        <sz val="10"/>
        <color rgb="FF1155CC"/>
        <rFont val="Calibri"/>
      </rPr>
      <t>[PLF CP]_BAU_Đặt món ăn trưa, giảm tới 40.000Đ</t>
    </r>
    <r>
      <rPr>
        <sz val="10"/>
        <rFont val="Calibri"/>
      </rPr>
      <t xml:space="preserve">
13-16H: </t>
    </r>
    <r>
      <rPr>
        <u/>
        <sz val="10"/>
        <color rgb="FF1155CC"/>
        <rFont val="Calibri"/>
      </rPr>
      <t xml:space="preserve"> [PLF CP]_BAU_Chốt đơn ăn xế, giảm 20.000Đ</t>
    </r>
    <r>
      <rPr>
        <sz val="10"/>
        <rFont val="Calibri"/>
      </rPr>
      <t xml:space="preserve">
16-24H:</t>
    </r>
    <r>
      <rPr>
        <u/>
        <sz val="10"/>
        <color rgb="FF1155CC"/>
        <rFont val="Calibri"/>
      </rPr>
      <t xml:space="preserve"> [PLF CP]_BAU_Đặt món ăn tối, chỉ từ 40.000Đ</t>
    </r>
  </si>
  <si>
    <r>
      <rPr>
        <u/>
        <sz val="10"/>
        <color rgb="FF1155CC"/>
        <rFont val="Calibri"/>
      </rPr>
      <t xml:space="preserve">[SJBP]_Cơm Thố Anh Nguyễn_BAU
</t>
    </r>
    <r>
      <rPr>
        <sz val="10"/>
        <color rgb="FF000000"/>
        <rFont val="Calibri"/>
      </rPr>
      <t>241231_Cơm Thố Anh Nguyễn_10 cities</t>
    </r>
  </si>
  <si>
    <r>
      <rPr>
        <u/>
        <sz val="10"/>
        <color rgb="FF1155CC"/>
        <rFont val="Calibri"/>
      </rPr>
      <t xml:space="preserve">[SuperVIP]_McDonald's_25-27/04
</t>
    </r>
    <r>
      <rPr>
        <sz val="10"/>
        <rFont val="Calibri"/>
      </rPr>
      <t>250416_McDonald's_5 cities
[S</t>
    </r>
    <r>
      <rPr>
        <u/>
        <sz val="10"/>
        <color rgb="FF1155CC"/>
        <rFont val="Calibri"/>
      </rPr>
      <t xml:space="preserve">JBP]_Gà Rán </t>
    </r>
    <r>
      <rPr>
        <sz val="10"/>
        <rFont val="Calibri"/>
      </rPr>
      <t>KFC_129k
241231_Gà Rán KFC_25 cities trừ tỉnh BH, BD, KH, HP, QN</t>
    </r>
  </si>
  <si>
    <r>
      <rPr>
        <u/>
        <sz val="10"/>
        <color rgb="FF1155CC"/>
        <rFont val="Calibri"/>
      </rPr>
      <t>[SuperVIP]_Trà Sữa May Cha_25-27Apr</t>
    </r>
    <r>
      <rPr>
        <sz val="10"/>
        <rFont val="Calibri"/>
      </rPr>
      <t xml:space="preserve"> 250102_Trà Sữa May Cha_7 cities</t>
    </r>
  </si>
  <si>
    <r>
      <rPr>
        <u/>
        <sz val="10"/>
        <color rgb="FF1155CC"/>
        <rFont val="Calibri"/>
      </rPr>
      <t>[SuperVIP]_Trà Sữa May Cha_25-27Apr</t>
    </r>
    <r>
      <rPr>
        <sz val="10"/>
        <color rgb="FF000000"/>
        <rFont val="Calibri"/>
      </rPr>
      <t xml:space="preserve"> 250102_Trà Sữa May Cha_7 cities</t>
    </r>
  </si>
  <si>
    <r>
      <rPr>
        <u/>
        <sz val="10"/>
        <color rgb="FF1155CC"/>
        <rFont val="Calibri"/>
      </rPr>
      <t xml:space="preserve">[SuperVIP]_Pizza Hut_28-30/04
</t>
    </r>
    <r>
      <rPr>
        <sz val="10"/>
        <color rgb="FF000000"/>
        <rFont val="Calibri"/>
      </rPr>
      <t>241231_Pizza Hut_20 cities</t>
    </r>
  </si>
  <si>
    <r>
      <rPr>
        <u/>
        <sz val="10"/>
        <color rgb="FF1155CC"/>
        <rFont val="Calibri"/>
      </rPr>
      <t xml:space="preserve">[SuperVIP]_Pizza Hut_28-30/04
</t>
    </r>
    <r>
      <rPr>
        <sz val="10"/>
        <color rgb="FF000000"/>
        <rFont val="Calibri"/>
      </rPr>
      <t>241231_Pizza Hut_20 cities</t>
    </r>
  </si>
  <si>
    <r>
      <rPr>
        <u/>
        <sz val="10"/>
        <color rgb="FF1155CC"/>
        <rFont val="Calibri"/>
      </rPr>
      <t xml:space="preserve">[VIP]_Cơm Thố Anh Nguyễn_01-05/05
</t>
    </r>
    <r>
      <rPr>
        <sz val="10"/>
        <color rgb="FF000000"/>
        <rFont val="Calibri"/>
      </rPr>
      <t>250803_Cơm Thố Anh Nguyễn_12 cities</t>
    </r>
  </si>
  <si>
    <r>
      <rPr>
        <u/>
        <sz val="10"/>
        <color rgb="FF1155CC"/>
        <rFont val="Calibri"/>
      </rPr>
      <t xml:space="preserve">[SJBP]_McDonald's_2T2 gà
</t>
    </r>
    <r>
      <rPr>
        <sz val="10"/>
        <rFont val="Calibri"/>
      </rPr>
      <t>250416_McDonald's_5 cities</t>
    </r>
  </si>
  <si>
    <t>0h - 5h: [PLF CP]_5.5 CP_Ngày Hè Sôi Động, Freeship 0Đ
Link về: moi-bua-khuya-freeship-0d
5h - 8h:[PLF CP]_5.5_Bữa Sáng giảm 50%
Link về: an-sang-du-chat-giam-50
8h - 10h: [PLF CP]_5.5 CP_Ăn Sáng Chỉ 0Đ
10h - 12h: [PLF CP]_5.5 CP_Bữa Trưa, Giảm 55.000Đ
Link về: sieu-deal-an-trua-giam-40000d
12h - 14h: [PLF CP]_5.5 CP_Ăn Xế Chỉ 0Đ
14h - 17h: [PLF CP]_5.5 CP_ĐẠI TIỆC BỮA XẾ Giảm 50%
17h - 19h: [PLF CP]_5.5 CP_Ăn Tối Chỉ 0Đ
19h - 24h: [PLF CP]_5.5 CP_ĐẠI TIỆC BỮA TỐI Giảm 50%</t>
  </si>
  <si>
    <t>[Mass Ads]_FoodFest_Hè Rực Rỡ, Deal Hết Cỡ Giảm 40.000Đ</t>
  </si>
  <si>
    <r>
      <rPr>
        <u/>
        <sz val="10"/>
        <color rgb="FF1155CC"/>
        <rFont val="Calibri"/>
      </rPr>
      <t xml:space="preserve">[VIP]_Gà Rán Texas Chicken_05-08/05
</t>
    </r>
    <r>
      <rPr>
        <sz val="10"/>
        <color rgb="FF000000"/>
        <rFont val="Calibri"/>
      </rPr>
      <t>250102_Gà Rán Texas Chicken_6 cities</t>
    </r>
  </si>
  <si>
    <r>
      <rPr>
        <u/>
        <sz val="10"/>
        <color rgb="FF1155CC"/>
        <rFont val="Calibri"/>
      </rPr>
      <t xml:space="preserve">[SuperVIP]_Gà Rán Popeyes_08-11/05
</t>
    </r>
    <r>
      <rPr>
        <sz val="10"/>
        <rFont val="Calibri"/>
      </rPr>
      <t>241231_Gà Rán Popeyes_9 cities</t>
    </r>
  </si>
  <si>
    <r>
      <rPr>
        <u/>
        <sz val="10"/>
        <color rgb="FF1155CC"/>
        <rFont val="Calibri"/>
      </rPr>
      <t>[VIP]_Tocotoco_May</t>
    </r>
    <r>
      <rPr>
        <sz val="10"/>
        <rFont val="Calibri"/>
      </rPr>
      <t xml:space="preserve"> CT
"</t>
    </r>
    <r>
      <rPr>
        <u/>
        <sz val="10"/>
        <color rgb="FF1155CC"/>
        <rFont val="Calibri"/>
      </rPr>
      <t>[SuperVIP]_Gà Rán Popeyes_08-11/05
241231_</t>
    </r>
    <r>
      <rPr>
        <sz val="10"/>
        <rFont val="Calibri"/>
      </rPr>
      <t>Gà Rán Popeyes_9 cities trừ CT</t>
    </r>
  </si>
  <si>
    <r>
      <rPr>
        <u/>
        <sz val="10"/>
        <color rgb="FF1155CC"/>
        <rFont val="Calibri"/>
      </rPr>
      <t>[VIP]_Tocotoco_May</t>
    </r>
    <r>
      <rPr>
        <sz val="10"/>
        <rFont val="Calibri"/>
      </rPr>
      <t xml:space="preserve"> CT
[VIP]_Piz</t>
    </r>
    <r>
      <rPr>
        <u/>
        <sz val="10"/>
        <color rgb="FF1155CC"/>
        <rFont val="Calibri"/>
      </rPr>
      <t>za Hut_09</t>
    </r>
    <r>
      <rPr>
        <sz val="10"/>
        <rFont val="Calibri"/>
      </rPr>
      <t>-11/05 Trừ CT</t>
    </r>
  </si>
  <si>
    <r>
      <rPr>
        <u/>
        <sz val="10"/>
        <color rgb="FF1155CC"/>
        <rFont val="Calibri"/>
      </rPr>
      <t>[SuperVIP]_Highlands Coffee_5-9.5</t>
    </r>
    <r>
      <rPr>
        <sz val="10"/>
        <color rgb="FF000000"/>
        <rFont val="Calibri"/>
      </rPr>
      <t xml:space="preserve"> 241231_Highlands Coffee_36 cities</t>
    </r>
  </si>
  <si>
    <r>
      <rPr>
        <sz val="10"/>
        <rFont val="Calibri"/>
      </rPr>
      <t>0h-16h</t>
    </r>
    <r>
      <rPr>
        <u/>
        <sz val="10"/>
        <color rgb="FF1155CC"/>
        <rFont val="Calibri"/>
      </rPr>
      <t xml:space="preserve">[SuperVIP]_Gà Rán KFC_16-18/05
</t>
    </r>
    <r>
      <rPr>
        <sz val="10"/>
        <rFont val="Calibri"/>
      </rPr>
      <t>16h-24h  [Super</t>
    </r>
    <r>
      <rPr>
        <u/>
        <sz val="10"/>
        <color rgb="FF1155CC"/>
        <rFont val="Calibri"/>
      </rPr>
      <t>VIP]_Pi</t>
    </r>
    <r>
      <rPr>
        <sz val="10"/>
        <rFont val="Calibri"/>
      </rPr>
      <t>zza Hut_16-18/05</t>
    </r>
  </si>
  <si>
    <r>
      <rPr>
        <u/>
        <sz val="10"/>
        <color rgb="FF1155CC"/>
        <rFont val="Calibri"/>
      </rPr>
      <t>[SuperVIP]_Trà Sữa May Cha_May</t>
    </r>
    <r>
      <rPr>
        <sz val="10"/>
        <rFont val="Calibri"/>
      </rPr>
      <t xml:space="preserve"> 250102_Trà Sữa May Cha_7 cities</t>
    </r>
  </si>
  <si>
    <r>
      <rPr>
        <u/>
        <sz val="10"/>
        <color rgb="FF1155CC"/>
        <rFont val="Calibri"/>
      </rPr>
      <t xml:space="preserve">[SJBP]_Brand_Food_01-31/05
</t>
    </r>
    <r>
      <rPr>
        <sz val="10"/>
        <color rgb="FF000000"/>
        <rFont val="Calibri"/>
      </rPr>
      <t>250424_Lotteria DI_32 cities</t>
    </r>
  </si>
  <si>
    <r>
      <rPr>
        <sz val="10"/>
        <rFont val="Calibri"/>
      </rPr>
      <t>0h-13h</t>
    </r>
    <r>
      <rPr>
        <u/>
        <sz val="10"/>
        <color rgb="FF1155CC"/>
        <rFont val="Calibri"/>
      </rPr>
      <t xml:space="preserve"> [SJBP]_Phúc Long Coffee &amp; Tea_10k - May 20240516_Phúc Long Coffee &amp; Tea_17 cities
</t>
    </r>
    <r>
      <rPr>
        <sz val="10"/>
        <rFont val="Calibri"/>
      </rPr>
      <t xml:space="preserve">13h-24h </t>
    </r>
    <r>
      <rPr>
        <u/>
        <sz val="10"/>
        <color rgb="FF1155CC"/>
        <rFont val="Calibri"/>
      </rPr>
      <t>[SJBP]_Phúc Long Coffee &amp; Tea_BAU</t>
    </r>
    <r>
      <rPr>
        <sz val="10"/>
        <rFont val="Calibri"/>
      </rPr>
      <t xml:space="preserve"> 20240516_Phúc Long Coffee &amp; Tea_17 cities</t>
    </r>
  </si>
  <si>
    <r>
      <rPr>
        <u/>
        <sz val="10"/>
        <color rgb="FF1155CC"/>
        <rFont val="Calibri"/>
      </rPr>
      <t>[VIP]_Trà Sữa May Cha_May</t>
    </r>
    <r>
      <rPr>
        <sz val="10"/>
        <rFont val="Calibri"/>
      </rPr>
      <t xml:space="preserve">  250102_Trà Sữa May Cha_7 cities</t>
    </r>
  </si>
  <si>
    <r>
      <rPr>
        <u/>
        <sz val="10"/>
        <color rgb="FF1155CC"/>
        <rFont val="Calibri"/>
      </rPr>
      <t xml:space="preserve">[SuperVIP]_McDonald's_22-25/05
</t>
    </r>
    <r>
      <rPr>
        <sz val="10"/>
        <color rgb="FF000000"/>
        <rFont val="Calibri"/>
      </rPr>
      <t>250416_McDonald's_5 cities</t>
    </r>
  </si>
  <si>
    <r>
      <rPr>
        <u/>
        <sz val="10"/>
        <color rgb="FF1155CC"/>
        <rFont val="Calibri"/>
      </rPr>
      <t xml:space="preserve">[SJBP]_McDonald's_BAU 99k
</t>
    </r>
    <r>
      <rPr>
        <sz val="10"/>
        <color rgb="FF000000"/>
        <rFont val="Calibri"/>
      </rPr>
      <t>250416_McDonald's_5 cities</t>
    </r>
  </si>
  <si>
    <r>
      <rPr>
        <u/>
        <sz val="10"/>
        <color rgb="FF1155CC"/>
        <rFont val="Calibri"/>
      </rPr>
      <t xml:space="preserve">[SJBP]_Gà Rán Popeyes_BOGO May
</t>
    </r>
    <r>
      <rPr>
        <sz val="10"/>
        <color rgb="FF000000"/>
        <rFont val="Calibri"/>
      </rPr>
      <t>241231_Gà Rán Popeyes_9 cities</t>
    </r>
  </si>
  <si>
    <r>
      <rPr>
        <u/>
        <sz val="10"/>
        <color rgb="FF1155CC"/>
        <rFont val="Calibri"/>
      </rPr>
      <t xml:space="preserve">[SuperVIP]_McDonald's_29/05 -01/06 </t>
    </r>
    <r>
      <rPr>
        <sz val="10"/>
        <rFont val="Calibri"/>
      </rPr>
      <t>250416_McDonald's_5 cities</t>
    </r>
  </si>
  <si>
    <r>
      <rPr>
        <u/>
        <sz val="10"/>
        <color rgb="FF1155CC"/>
        <rFont val="Calibri"/>
      </rPr>
      <t>[VIP]_Tocotoco_May</t>
    </r>
    <r>
      <rPr>
        <sz val="10"/>
        <color rgb="FF000000"/>
        <rFont val="Calibri"/>
      </rPr>
      <t xml:space="preserve"> CT</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</si>
  <si>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</si>
  <si>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u/>
        <sz val="10"/>
        <color rgb="FF1155CC"/>
        <rFont val="Calibri"/>
      </rPr>
      <t xml:space="preserve">[SuperVIP]_Gà Rán KFC_01-04/06
</t>
    </r>
    <r>
      <rPr>
        <sz val="10"/>
        <color rgb="FF000000"/>
        <rFont val="Calibri"/>
      </rPr>
      <t>241231_Gà Rán KFC_25 cities</t>
    </r>
  </si>
  <si>
    <r>
      <rPr>
        <u/>
        <sz val="10"/>
        <color rgb="FF1155CC"/>
        <rFont val="Calibri"/>
      </rPr>
      <t xml:space="preserve">[SuperVIP]_Gà Rán Popeyes_05-08/06
</t>
    </r>
    <r>
      <rPr>
        <sz val="10"/>
        <color rgb="FF000000"/>
        <rFont val="Calibri"/>
      </rPr>
      <t>241231_Gà Rán Popeyes_9 cities</t>
    </r>
  </si>
  <si>
    <t>0h - 6h [PLF CP]_6.6_Siêu Deal Giữa Năm, Giảm tới 50%
6h - 8h [PLF CP]_6.6_Siêu Deal Giữa Năm, Giảm tới 50%
8h - 10h [PLF CP]_6.6_Ăn Sáng Chỉ 0Đ
10h - 12h [PLF CP]_6.6_Ăn Trưa Chỉ 0Đ
12h - 14h [PLF CP]_6.6_ĐẠI TIỆC BỮA XẾ Giảm 50%
14h - 17h [PLF CP]_6.6_Siêu Deal Giữa Năm, Giảm tới 50%
17h - 19h [PLF CP]_6.6_Siêu Deal Giữa Năm, Giảm tới 50%
19h - 24h [PLF CP]_6.6_Ăn Tối Chỉ 0Đ</t>
  </si>
  <si>
    <r>
      <rPr>
        <u/>
        <sz val="10"/>
        <color rgb="FF1155CC"/>
        <rFont val="Calibri"/>
      </rPr>
      <t>[SuperVIP]_Trà Sữa May Cha_7-8Jun</t>
    </r>
    <r>
      <rPr>
        <sz val="10"/>
        <rFont val="Calibri"/>
      </rPr>
      <t xml:space="preserve">  250102_Trà Sữa May Cha_7 cities</t>
    </r>
  </si>
  <si>
    <r>
      <rPr>
        <u/>
        <sz val="10"/>
        <color rgb="FF1155CC"/>
        <rFont val="Calibri"/>
      </rPr>
      <t>[SuperVIP]_Trà Sữa May Cha_7-8Jun</t>
    </r>
    <r>
      <rPr>
        <sz val="10"/>
        <color rgb="FF000000"/>
        <rFont val="Calibri"/>
      </rPr>
      <t xml:space="preserve">  250102_Trà Sữa May Cha_7 cities</t>
    </r>
  </si>
  <si>
    <r>
      <rPr>
        <u/>
        <sz val="10"/>
        <color rgb="FF1155CC"/>
        <rFont val="Calibri"/>
      </rPr>
      <t>[VIP]_Gong Cha_Jun</t>
    </r>
    <r>
      <rPr>
        <sz val="10"/>
        <rFont val="Calibri"/>
      </rPr>
      <t xml:space="preserve"> 20240506_Gong Cha_3 cities</t>
    </r>
  </si>
  <si>
    <r>
      <rPr>
        <u/>
        <sz val="10"/>
        <color rgb="FF1155CC"/>
        <rFont val="Calibri"/>
      </rPr>
      <t>[VIP]_Gong Cha_Jun</t>
    </r>
    <r>
      <rPr>
        <sz val="10"/>
        <color rgb="FF000000"/>
        <rFont val="Calibri"/>
      </rPr>
      <t xml:space="preserve"> 20240506_Gong Cha_3 cities</t>
    </r>
  </si>
  <si>
    <r>
      <rPr>
        <sz val="10"/>
        <rFont val="Calibri"/>
      </rPr>
      <t xml:space="preserve">0h-16h </t>
    </r>
    <r>
      <rPr>
        <u/>
        <sz val="10"/>
        <color rgb="FF1155CC"/>
        <rFont val="Calibri"/>
      </rPr>
      <t>[SJBP]_Phúc Long Coffee &amp; Tea_10k - Jun</t>
    </r>
    <r>
      <rPr>
        <sz val="10"/>
        <rFont val="Calibri"/>
      </rPr>
      <t xml:space="preserve"> 20240516_Phúc Long Coffee &amp; Tea_17 cities
16h- 24h [SJBP]__Brand 50%</t>
    </r>
  </si>
  <si>
    <r>
      <rPr>
        <u/>
        <sz val="10"/>
        <color rgb="FF1155CC"/>
        <rFont val="Calibri"/>
      </rPr>
      <t>[SuperVIP]_Highlands Coffee_9-13.6</t>
    </r>
    <r>
      <rPr>
        <sz val="10"/>
        <color rgb="FF000000"/>
        <rFont val="Calibri"/>
      </rPr>
      <t xml:space="preserve"> 241231_Highlands Coffee_36 cities</t>
    </r>
  </si>
  <si>
    <r>
      <rPr>
        <sz val="10"/>
        <color rgb="FFFF0000"/>
        <rFont val="Calibri"/>
      </rPr>
      <t>[Whitelist New User] [</t>
    </r>
    <r>
      <rPr>
        <sz val="10"/>
        <color theme="1"/>
        <rFont val="Calibri"/>
      </rPr>
      <t>PLF CP]_NU_Lần đầu đặt món giảm 50%
[Exclude NU] [PLF CP]_WC_Tiệc cuối tuần, giảm tưng bừng 105.000Đ</t>
    </r>
  </si>
  <si>
    <r>
      <rPr>
        <u/>
        <sz val="10"/>
        <color rgb="FF1155CC"/>
        <rFont val="Calibri"/>
      </rPr>
      <t>[SuperVIP]_Phê La_16-20/6</t>
    </r>
    <r>
      <rPr>
        <sz val="10"/>
        <rFont val="Calibri"/>
      </rPr>
      <t xml:space="preserve"> HP,VT,HA,DL,DN,KH</t>
    </r>
  </si>
  <si>
    <r>
      <rPr>
        <b/>
        <sz val="10"/>
        <color rgb="FFFF0000"/>
        <rFont val="Calibri"/>
      </rPr>
      <t xml:space="preserve">Whitelisted buyer
</t>
    </r>
    <r>
      <rPr>
        <b/>
        <u/>
        <sz val="10"/>
        <color rgb="FF1155CC"/>
        <rFont val="Calibri"/>
      </rPr>
      <t xml:space="preserve"> [Exclude New User] [PLF CP]_SPayLater</t>
    </r>
  </si>
  <si>
    <r>
      <rPr>
        <sz val="10"/>
        <color rgb="FFFF0000"/>
        <rFont val="Calibri"/>
      </rPr>
      <t>[Whitelist New User] [</t>
    </r>
    <r>
      <rPr>
        <sz val="10"/>
        <color theme="1"/>
        <rFont val="Calibri"/>
      </rPr>
      <t>PLF CP]_NU_Lần đầu đặt món giảm 50%
[Exclude NU] [PLF CP]_SPFDay_Săn Deal Ăn Ngon giảm tới 75.000Đ</t>
    </r>
  </si>
  <si>
    <r>
      <rPr>
        <u/>
        <sz val="10"/>
        <color rgb="FF1155CC"/>
        <rFont val="Calibri"/>
      </rPr>
      <t>[VIP]_Gong Cha_Jun</t>
    </r>
    <r>
      <rPr>
        <sz val="10"/>
        <color rgb="FF000000"/>
        <rFont val="Calibri"/>
      </rPr>
      <t xml:space="preserve"> 20240506_Gong Cha_3 cities</t>
    </r>
  </si>
  <si>
    <r>
      <rPr>
        <u/>
        <sz val="10"/>
        <color rgb="FF1155CC"/>
        <rFont val="Calibri"/>
      </rPr>
      <t>[VIP]_Gong Cha_Jun</t>
    </r>
    <r>
      <rPr>
        <sz val="10"/>
        <rFont val="Calibri"/>
      </rPr>
      <t xml:space="preserve"> 20240506_Gong Cha_3 cities
</t>
    </r>
    <r>
      <rPr>
        <u/>
        <sz val="10"/>
        <color rgb="FF1155CC"/>
        <rFont val="Calibri"/>
      </rPr>
      <t>[SuperVIP]_The Coffee House_9-11.6</t>
    </r>
    <r>
      <rPr>
        <sz val="10"/>
        <rFont val="Calibri"/>
      </rPr>
      <t xml:space="preserve"> Hải Phòng, Vũng Tàu, Bình Dương, Tiền Giang, Tây Ninh</t>
    </r>
  </si>
  <si>
    <r>
      <rPr>
        <u/>
        <sz val="10"/>
        <color rgb="FF1155CC"/>
        <rFont val="Calibri"/>
      </rPr>
      <t>[VIP]_Phúc Long Coffee &amp; Tea_25-27.6</t>
    </r>
    <r>
      <rPr>
        <sz val="10"/>
        <color rgb="FF000000"/>
        <rFont val="Calibri"/>
      </rPr>
      <t xml:space="preserve">  20240516_Phúc Long Coffee &amp; Tea_17 cities</t>
    </r>
  </si>
  <si>
    <r>
      <rPr>
        <sz val="10"/>
        <color rgb="FFFF0000"/>
        <rFont val="Calibri"/>
      </rPr>
      <t>[Whitelist New User] [</t>
    </r>
    <r>
      <rPr>
        <sz val="10"/>
        <color theme="1"/>
        <rFont val="Calibri"/>
      </rPr>
      <t>PLF CP]_NU_Lần đầu đặt món giảm 50%
0h - 5h và 22h - 24h: [Exclude NU] [PLF CP]_Thematic_Cú Đêm Ôn Thi, Giảm tới 30.000Đ
5h - 9h: [Exclude NU] [PLF CP]_Thematic_Nạp Năng Lượng Thi, Giảm tới 30.000Đ
9h - 12h: [Exclude NU] [PLF CP]_Thematic_Thực Đơn Sĩ Tử, Giảm tới 40.000Đ
12h - 14h: [Exclude NU] [PLF CP]_Thematic_Trà Sữa Tiếp Sức, Giảm Tới 30.000Đ
14h - 17h: [Exclude NU] [PLF CP]_Thematic_Bữa Xế May Mắn, Giảm tới 30.000Đ
17h - 22h: [Exclude NU] [PLF CP]_Thematic_Tiếp Sức Mùa Thi, Giảm tới 40.000Đ</t>
    </r>
  </si>
  <si>
    <r>
      <rPr>
        <u/>
        <sz val="10"/>
        <color rgb="FF1155CC"/>
        <rFont val="Calibri"/>
      </rPr>
      <t xml:space="preserve">[SJBP]_Gà Rán Popeyes_BOGO
</t>
    </r>
    <r>
      <rPr>
        <sz val="10"/>
        <color rgb="FF000000"/>
        <rFont val="Calibri"/>
      </rPr>
      <t>241231_Gà Rán Popeyes_9 cities</t>
    </r>
  </si>
  <si>
    <r>
      <rPr>
        <u/>
        <sz val="10"/>
        <color rgb="FF1155CC"/>
        <rFont val="Calibri"/>
      </rPr>
      <t>[VIP]_Trà Sữa May Cha_27-29Jun</t>
    </r>
    <r>
      <rPr>
        <sz val="10"/>
        <color rgb="FF000000"/>
        <rFont val="Calibri"/>
      </rPr>
      <t xml:space="preserve"> 250102_Trà Sữa May Cha_7 cities</t>
    </r>
  </si>
  <si>
    <r>
      <rPr>
        <sz val="10"/>
        <color rgb="FFFF0000"/>
        <rFont val="Calibri"/>
      </rPr>
      <t>[Whitelist New User] [</t>
    </r>
    <r>
      <rPr>
        <sz val="10"/>
        <color theme="1"/>
        <rFont val="Calibri"/>
      </rPr>
      <t>PLF CP]_NU_Lần đầu đặt món giảm 50%
[Exclude NU] [PLF CP]_7.7_Món Ngon Mọi Miền, Giảm tới 77.000Đ</t>
    </r>
  </si>
  <si>
    <r>
      <rPr>
        <sz val="10"/>
        <color rgb="FFFF0000"/>
        <rFont val="Calibri"/>
      </rPr>
      <t>[Whitelist New User] [</t>
    </r>
    <r>
      <rPr>
        <sz val="10"/>
        <color theme="1"/>
        <rFont val="Calibri"/>
      </rPr>
      <t>PLF CP]_NU_Lần đầu đặt món giảm 50%
[PLF CP]_7.7_Món Ngon Mọi Miền, Giảm tới 50%</t>
    </r>
  </si>
  <si>
    <r>
      <rPr>
        <u/>
        <sz val="10"/>
        <color rgb="FF1155CC"/>
        <rFont val="Calibri"/>
      </rPr>
      <t>[SuperVIP]_Phúc Long Coffee &amp; Tea_Jul</t>
    </r>
    <r>
      <rPr>
        <sz val="10"/>
        <rFont val="Calibri"/>
      </rPr>
      <t xml:space="preserve"> 20240516_Phúc Long Coffee &amp; Tea_17 cities</t>
    </r>
  </si>
  <si>
    <r>
      <rPr>
        <u/>
        <sz val="10"/>
        <color rgb="FF1155CC"/>
        <rFont val="Calibri"/>
      </rPr>
      <t>[SuperVIP]_Trà Sữa May Cha_Jul</t>
    </r>
    <r>
      <rPr>
        <sz val="10"/>
        <color rgb="FF000000"/>
        <rFont val="Calibri"/>
      </rPr>
      <t xml:space="preserve"> 250102_Trà Sữa May Cha_7 cities</t>
    </r>
  </si>
  <si>
    <r>
      <rPr>
        <sz val="10"/>
        <color rgb="FFFF0000"/>
        <rFont val="Calibri"/>
      </rPr>
      <t>[Whitelist New User] [</t>
    </r>
    <r>
      <rPr>
        <sz val="10"/>
        <color theme="1"/>
        <rFont val="Calibri"/>
      </rPr>
      <t>PLF CP]_NU_Lần đầu đặt món giảm 50%
[Exclude NU] [PLF CP]_7.7_Món Ngon Mọi Miền, Giảm tới 77.000Đ</t>
    </r>
  </si>
  <si>
    <t>0h - 6h [PLF CP]_7.7_Món Ngon Mọi Miền, Giảm tới 50%
6h - 8h [PLF CP]_7.7_CM_ Cheap Meal
8h - 10h [PLF CP]_7.7_Ăn Sáng Chỉ 0Đ
10h - 12h [PLF CP]_7.7_Ăn Trưa Chỉ 0Đ
12h - 14h [PLF CP]_7.7_ĐẠI TIỆC BỮA XẾ Giảm 50%
14h - 17h [PLF CP]_7.7_Ăn Xế Chỉ 0Đ
17h - 19h [PLF CP]_7.7_Món Ngon Mọi Miền, Giảm tới 50%
19h - 24h [PLF CP]_7.7_CM_ Cheap Meal</t>
  </si>
  <si>
    <r>
      <rPr>
        <u/>
        <sz val="10"/>
        <color rgb="FF1155CC"/>
        <rFont val="Calibri"/>
      </rPr>
      <t>[SJBP]_McDonald's_2T2</t>
    </r>
    <r>
      <rPr>
        <sz val="10"/>
        <color rgb="FF000000"/>
        <rFont val="Calibri"/>
      </rPr>
      <t xml:space="preserve"> 250416_McDonald's_5 cities</t>
    </r>
  </si>
  <si>
    <r>
      <rPr>
        <sz val="10"/>
        <color rgb="FFFF0000"/>
        <rFont val="Calibri"/>
      </rPr>
      <t>[Whitelist New User] [</t>
    </r>
    <r>
      <rPr>
        <sz val="10"/>
        <color theme="1"/>
        <rFont val="Calibri"/>
      </rPr>
      <t>PLF CP]_NU_Lần đầu đặt món giảm 50%
[Exclude NU] [PLF CP]_WC_Món Ngon Giữa Tuần, Giảm Tới 25.000Đ</t>
    </r>
  </si>
  <si>
    <r>
      <rPr>
        <sz val="10"/>
        <color rgb="FFFF0000"/>
        <rFont val="Calibri"/>
      </rPr>
      <t>[Whitelist New User] [</t>
    </r>
    <r>
      <rPr>
        <sz val="10"/>
        <color theme="1"/>
        <rFont val="Calibri"/>
      </rPr>
      <t>PLF CP]_NU_Lần đầu đặt món giảm 50%
[Exclude NU] [PLF CP]_7.7_CM_ Cheap Meal</t>
    </r>
  </si>
  <si>
    <r>
      <rPr>
        <u/>
        <sz val="10"/>
        <color rgb="FF1155CC"/>
        <rFont val="Calibri"/>
      </rPr>
      <t>[SuperVIP]_Highlands Coffee_7-11.7</t>
    </r>
    <r>
      <rPr>
        <sz val="10"/>
        <rFont val="Calibri"/>
      </rPr>
      <t xml:space="preserve"> 241231_Highlands Coffee_36 cities</t>
    </r>
  </si>
  <si>
    <r>
      <rPr>
        <u/>
        <sz val="10"/>
        <color rgb="FF1155CC"/>
        <rFont val="Calibri"/>
      </rPr>
      <t>[VIP]_Tocotoco_Jul</t>
    </r>
    <r>
      <rPr>
        <sz val="10"/>
        <rFont val="Calibri"/>
      </rPr>
      <t xml:space="preserve"> CT
</t>
    </r>
    <r>
      <rPr>
        <u/>
        <sz val="10"/>
        <color rgb="FF1155CC"/>
        <rFont val="Calibri"/>
      </rPr>
      <t xml:space="preserve">[Alacarte CB]_Trà Sữa May Cha_Jul.CB9.50% </t>
    </r>
    <r>
      <rPr>
        <sz val="10"/>
        <rFont val="Calibri"/>
      </rPr>
      <t>250102_Trà Sữa May Cha_7 cities (trừ CT)</t>
    </r>
  </si>
  <si>
    <r>
      <rPr>
        <u/>
        <sz val="10"/>
        <color rgb="FF1155CC"/>
        <rFont val="Calibri"/>
      </rPr>
      <t>[VIP]_Tocotoco_Jul</t>
    </r>
    <r>
      <rPr>
        <sz val="10"/>
        <rFont val="Calibri"/>
      </rPr>
      <t xml:space="preserve"> CT
</t>
    </r>
    <r>
      <rPr>
        <u/>
        <sz val="10"/>
        <color rgb="FF1155CC"/>
        <rFont val="Calibri"/>
      </rPr>
      <t xml:space="preserve">[Alacarte CB]_Trà Sữa May Cha_Jul.CB9.50% </t>
    </r>
    <r>
      <rPr>
        <sz val="10"/>
        <rFont val="Calibri"/>
      </rPr>
      <t>250102_Trà Sữa May Cha_7 cities (trừ CT)</t>
    </r>
  </si>
  <si>
    <r>
      <rPr>
        <u/>
        <sz val="10"/>
        <color rgb="FF1155CC"/>
        <rFont val="Calibri"/>
      </rPr>
      <t>[VIP]_Lotteria DI_14-17/07</t>
    </r>
    <r>
      <rPr>
        <sz val="10"/>
        <color rgb="FF000000"/>
        <rFont val="Calibri"/>
      </rPr>
      <t xml:space="preserve"> 250424_Lotteria DI_32 cities</t>
    </r>
  </si>
  <si>
    <t>[Exclude NU] [PLF CP]_Mid Month_Món Ngon Giá Rẻ, Đồng Giá 15.000Đ</t>
  </si>
  <si>
    <r>
      <rPr>
        <sz val="10"/>
        <rFont val="Calibri"/>
      </rPr>
      <t xml:space="preserve">0h-16h </t>
    </r>
    <r>
      <rPr>
        <u/>
        <sz val="10"/>
        <color rgb="FF1155CC"/>
        <rFont val="Calibri"/>
      </rPr>
      <t xml:space="preserve">[SJBP]_Phúc Long Coffee &amp; Tea_Combo 99k </t>
    </r>
    <r>
      <rPr>
        <sz val="10"/>
        <rFont val="Calibri"/>
      </rPr>
      <t xml:space="preserve"> 
 20240516_Phúc Long Coffee &amp; Tea_17 cities
16h-24h</t>
    </r>
    <r>
      <rPr>
        <u/>
        <sz val="10"/>
        <color rgb="FF1155CC"/>
        <rFont val="Calibri"/>
      </rPr>
      <t xml:space="preserve"> [SJBP]__Brand 50% 241231_All OTH 2025_36 citie</t>
    </r>
    <r>
      <rPr>
        <sz val="10"/>
        <rFont val="Calibri"/>
      </rPr>
      <t>s</t>
    </r>
  </si>
  <si>
    <r>
      <rPr>
        <sz val="10"/>
        <rFont val="Calibri"/>
      </rPr>
      <t xml:space="preserve">0h-16h </t>
    </r>
    <r>
      <rPr>
        <u/>
        <sz val="10"/>
        <color rgb="FF1155CC"/>
        <rFont val="Calibri"/>
      </rPr>
      <t xml:space="preserve">[SJBP]_Phúc Long Coffee &amp; Tea_Combo 99k </t>
    </r>
    <r>
      <rPr>
        <sz val="10"/>
        <rFont val="Calibri"/>
      </rPr>
      <t xml:space="preserve"> 
 20240516_Phúc Long Coffee &amp; Tea_17 cities
16h-24h</t>
    </r>
    <r>
      <rPr>
        <u/>
        <sz val="10"/>
        <color rgb="FF1155CC"/>
        <rFont val="Calibri"/>
      </rPr>
      <t xml:space="preserve"> [SJBP]__Brand 50% 241231_All OTH 2025_36 citie</t>
    </r>
    <r>
      <rPr>
        <sz val="10"/>
        <rFont val="Calibri"/>
      </rPr>
      <t>s</t>
    </r>
  </si>
  <si>
    <r>
      <rPr>
        <sz val="10"/>
        <rFont val="Calibri"/>
      </rPr>
      <t xml:space="preserve">0h-16h </t>
    </r>
    <r>
      <rPr>
        <u/>
        <sz val="10"/>
        <color rgb="FF1155CC"/>
        <rFont val="Calibri"/>
      </rPr>
      <t xml:space="preserve">[SJBP]_Phúc Long Coffee &amp; Tea_Combo 99k </t>
    </r>
    <r>
      <rPr>
        <sz val="10"/>
        <rFont val="Calibri"/>
      </rPr>
      <t xml:space="preserve"> 
 20240516_Phúc Long Coffee &amp; Tea_17 cities
16h-24h</t>
    </r>
    <r>
      <rPr>
        <u/>
        <sz val="10"/>
        <color rgb="FF1155CC"/>
        <rFont val="Calibri"/>
      </rPr>
      <t xml:space="preserve"> [SJBP]__Brand 50% 241231_All OTH 2025_36 citie</t>
    </r>
    <r>
      <rPr>
        <sz val="10"/>
        <rFont val="Calibri"/>
      </rPr>
      <t>s</t>
    </r>
  </si>
  <si>
    <r>
      <rPr>
        <u/>
        <sz val="10"/>
        <color rgb="FF1155CC"/>
        <rFont val="Calibri"/>
      </rPr>
      <t>[SuperVIP]_Gà Rán KFC_18-20/07</t>
    </r>
    <r>
      <rPr>
        <sz val="10"/>
        <color rgb="FF000000"/>
        <rFont val="Calibri"/>
      </rPr>
      <t xml:space="preserve"> 241231_Gà Rán KFC_25 cities</t>
    </r>
  </si>
  <si>
    <r>
      <rPr>
        <sz val="10"/>
        <color rgb="FFFF0000"/>
        <rFont val="Calibri"/>
      </rPr>
      <t>[Whitelist New User] [</t>
    </r>
    <r>
      <rPr>
        <sz val="10"/>
        <color theme="1"/>
        <rFont val="Calibri"/>
      </rPr>
      <t>PLF CP]_NU_Lần đầu đặt món giảm 50%
[Exclude NU] [PLF CP]_CM_Cheap Meal</t>
    </r>
  </si>
  <si>
    <r>
      <rPr>
        <sz val="10"/>
        <color rgb="FFFF0000"/>
        <rFont val="Calibri"/>
      </rPr>
      <t>[Whitelist New User] [</t>
    </r>
    <r>
      <rPr>
        <sz val="10"/>
        <color theme="1"/>
        <rFont val="Calibri"/>
      </rPr>
      <t>PLF CP]_NU_Lần đầu đặt món giảm 50%
[Mass Ads]_FoodFest_Hè Rực Rỡ, Deal Hết Cỡ Giảm 40.000Đ</t>
    </r>
  </si>
  <si>
    <r>
      <rPr>
        <sz val="10"/>
        <color rgb="FFFF0000"/>
        <rFont val="Calibri"/>
      </rPr>
      <t>[Whitelist New User] [</t>
    </r>
    <r>
      <rPr>
        <sz val="10"/>
        <color theme="1"/>
        <rFont val="Calibri"/>
      </rPr>
      <t>PLF CP]_NU_Lần đầu đặt món giảm 50%
[Exclude NU] [PLF CP]_WC_Món Ngon Giữa Tuần, Giảm Tới 25.000Đ</t>
    </r>
  </si>
  <si>
    <r>
      <rPr>
        <sz val="10"/>
        <color rgb="FFFF0000"/>
        <rFont val="Calibri"/>
      </rPr>
      <t>[Whitelist New User] [</t>
    </r>
    <r>
      <rPr>
        <sz val="10"/>
        <color theme="1"/>
        <rFont val="Calibri"/>
      </rPr>
      <t>PLF CP]_NU_Lần đầu đặt món giảm 50%
[PLF CP]_Thematic_Ăn Chay Thanh Tịnh, Freeship 20.000Đ</t>
    </r>
  </si>
  <si>
    <r>
      <rPr>
        <u/>
        <sz val="10"/>
        <color rgb="FF1155CC"/>
        <rFont val="Calibri"/>
      </rPr>
      <t>[SuperVIP]_Trà Sữa May Cha_Jul</t>
    </r>
    <r>
      <rPr>
        <sz val="10"/>
        <rFont val="Calibri"/>
      </rPr>
      <t xml:space="preserve"> 250102_Trà Sữa May Cha_7 cities</t>
    </r>
  </si>
  <si>
    <t>[PLF CP]_Thematic_Đặc Sản Phải Thử, Giảm Tới 40.000Đ</t>
  </si>
  <si>
    <r>
      <rPr>
        <u/>
        <sz val="10"/>
        <color rgb="FF1155CC"/>
        <rFont val="Calibri"/>
      </rPr>
      <t>[SuperVIP]_Trà Sữa May Cha_Jul</t>
    </r>
    <r>
      <rPr>
        <sz val="10"/>
        <rFont val="Calibri"/>
      </rPr>
      <t xml:space="preserve"> 250102_Trà Sữa May Cha_7 cities</t>
    </r>
  </si>
  <si>
    <r>
      <rPr>
        <u/>
        <sz val="10"/>
        <color rgb="FF1155CC"/>
        <rFont val="Calibri"/>
      </rPr>
      <t>[SJBP]_McDonald's_2T2</t>
    </r>
    <r>
      <rPr>
        <sz val="10"/>
        <color rgb="FF000000"/>
        <rFont val="Calibri"/>
      </rPr>
      <t xml:space="preserve"> 250707_McDonald's_6 cities</t>
    </r>
  </si>
  <si>
    <r>
      <rPr>
        <u/>
        <sz val="10"/>
        <color rgb="FF1155CC"/>
        <rFont val="Calibri"/>
      </rPr>
      <t xml:space="preserve">[SJBP]_Gà Rán Popeyes_BOGO
</t>
    </r>
    <r>
      <rPr>
        <sz val="10"/>
        <rFont val="Calibri"/>
      </rPr>
      <t>241231_Gà Rán Popeyes_9 cities</t>
    </r>
  </si>
  <si>
    <r>
      <rPr>
        <u/>
        <sz val="10"/>
        <color rgb="FF1155CC"/>
        <rFont val="Calibri"/>
      </rPr>
      <t>[VIP]_Trà Sữa May Cha_Aug</t>
    </r>
    <r>
      <rPr>
        <sz val="10"/>
        <color rgb="FF000000"/>
        <rFont val="Calibri"/>
      </rPr>
      <t xml:space="preserve"> 250102_Trà Sữa May Cha_7 cities</t>
    </r>
  </si>
  <si>
    <r>
      <rPr>
        <sz val="10"/>
        <color rgb="FFFF0000"/>
        <rFont val="Calibri"/>
      </rPr>
      <t>[Whitelist New User] [</t>
    </r>
    <r>
      <rPr>
        <sz val="10"/>
        <color theme="1"/>
        <rFont val="Calibri"/>
      </rPr>
      <t>PLF CP]_NU_Lần đầu đặt món giảm 50%
[Exclude New User] [PLF CP]_WC_Tiệc cuối tuần, giảm tưng bừng 105.000Đ</t>
    </r>
  </si>
  <si>
    <t>[Exclude New User] [PLF CP]_WC_Thử Ngay Quán Mới, Giảm Tới 30.000Đ</t>
  </si>
  <si>
    <r>
      <rPr>
        <sz val="10"/>
        <color rgb="FFFF0000"/>
        <rFont val="Calibri"/>
      </rPr>
      <t>[Whitelist New User] [</t>
    </r>
    <r>
      <rPr>
        <sz val="10"/>
        <color theme="1"/>
        <rFont val="Calibri"/>
      </rPr>
      <t>PLF CP]_NU_Lần đầu đặt món giảm 50%
[Exclude New User] [PLF CP]_WC_Thứ 2 Đầu Tuần, Giảm Tới 40.000Đ</t>
    </r>
  </si>
  <si>
    <r>
      <rPr>
        <u/>
        <sz val="10"/>
        <color rgb="FF1155CC"/>
        <rFont val="Calibri"/>
      </rPr>
      <t>[SuperVIP]_Highlands Coffee_4-8.8</t>
    </r>
    <r>
      <rPr>
        <sz val="10"/>
        <color rgb="FF000000"/>
        <rFont val="Calibri"/>
      </rPr>
      <t xml:space="preserve"> 241231_Highlands Coffee_36 cities</t>
    </r>
  </si>
  <si>
    <t xml:space="preserve">
[Exclude New User] [PLF CP]_WC_Món Ngon Giữa Tuần, Giảm Tới 25.000Đ</t>
  </si>
  <si>
    <r>
      <rPr>
        <sz val="10"/>
        <color rgb="FFFF0000"/>
        <rFont val="Calibri"/>
      </rPr>
      <t>[Whitelist New User] [</t>
    </r>
    <r>
      <rPr>
        <sz val="10"/>
        <color theme="1"/>
        <rFont val="Calibri"/>
      </rPr>
      <t>PLF CP]_NU_Lần đầu đặt món giảm 50%
[Exclude New User]  [PLF CP]_Cheap Meal_Vạn Deal Ngon Rẻ, Chỉ 18.000Đ</t>
    </r>
  </si>
  <si>
    <t>0h - 6h [PLF CP]_8.8_Deal Cú Đêm, Chỉ 0Đ
6h - 8h [PLF CP]_8.8_Ăn Sáng Chỉ 0Đ
8h - 10h [PLF CP]_8.8_ĐẠI TIỆC BỮA SÁNG Giảm 50%
10h - 12h [PLF CP]_8.8_Siêu Deal Cực Hot, Giảm tới 40.000Đ
12h - 14h [PLF CP]_8.8_Ăn Xế Chỉ 0Đ
14h - 17h [PLF CP]_8.8_Siêu Deal Cực Hot, Giảm tới 50%
17h - 19h [PLF CP]_8.8_Siêu Deal Cực Hot, Giảm tới 88.000Đ
19h - 24h [PLF CP]_8.8_ĐẠI TIỆC BỮA TỐI Giảm 50%</t>
  </si>
  <si>
    <r>
      <rPr>
        <sz val="10"/>
        <color rgb="FFFF0000"/>
        <rFont val="Calibri"/>
      </rPr>
      <t>[Whitelist New User] [</t>
    </r>
    <r>
      <rPr>
        <sz val="10"/>
        <color theme="1"/>
        <rFont val="Calibri"/>
      </rPr>
      <t>PLF CP]_NU_Lần đầu đặt món giảm 50%
[Exclude NU] [PLF CP]_WC_Tiệc cuối tuần, giảm tưng bừng 105.000Đ</t>
    </r>
  </si>
  <si>
    <r>
      <rPr>
        <sz val="10"/>
        <color rgb="FFFF0000"/>
        <rFont val="Calibri"/>
      </rPr>
      <t>[Whitelist New User] [</t>
    </r>
    <r>
      <rPr>
        <sz val="10"/>
        <color theme="1"/>
        <rFont val="Calibri"/>
      </rPr>
      <t>PLF CP]_NU_Lần đầu đặt món giảm 50%
[Exclude NU] [PLF CP]_WC_Tiệc cuối tuần, giảm tưng bừng 105.000Đ</t>
    </r>
  </si>
  <si>
    <r>
      <rPr>
        <sz val="10"/>
        <color rgb="FFFF0000"/>
        <rFont val="Calibri"/>
      </rPr>
      <t>[Whitelist New User] [</t>
    </r>
    <r>
      <rPr>
        <sz val="10"/>
        <color theme="1"/>
        <rFont val="Calibri"/>
      </rPr>
      <t>PLF CP]_NU_Lần đầu đặt món giảm 50%
[Exclude NU] [PLF CP]_WC_Thứ 2 Đầu Tuần, Giảm Tới 40.000Đ</t>
    </r>
  </si>
  <si>
    <r>
      <rPr>
        <u/>
        <sz val="10"/>
        <color rgb="FF1155CC"/>
        <rFont val="Calibri"/>
      </rPr>
      <t>[SuperVIP]_Highlands Coffee_11-14.8</t>
    </r>
    <r>
      <rPr>
        <sz val="10"/>
        <color rgb="FF000000"/>
        <rFont val="Calibri"/>
      </rPr>
      <t xml:space="preserve"> 241231_Highlands Coffee_36 cities</t>
    </r>
  </si>
  <si>
    <r>
      <rPr>
        <sz val="10"/>
        <color rgb="FFFF0000"/>
        <rFont val="Calibri"/>
      </rPr>
      <t>[Whitelist New User] [</t>
    </r>
    <r>
      <rPr>
        <sz val="10"/>
        <color theme="1"/>
        <rFont val="Calibri"/>
      </rPr>
      <t>PLF CP]_NU_Lần đầu đặt món giảm 50%
[Exclude NU][PLF CP]_WC_Món Ngon Giữa Tuần, Giảm Tới 25.000Đ</t>
    </r>
  </si>
  <si>
    <r>
      <rPr>
        <sz val="10"/>
        <color rgb="FFFF0000"/>
        <rFont val="Calibri"/>
      </rPr>
      <t xml:space="preserve">[Whitelist New User] </t>
    </r>
    <r>
      <rPr>
        <sz val="10"/>
        <color rgb="FF000000"/>
        <rFont val="Calibri"/>
      </rPr>
      <t xml:space="preserve">[PLF CP]_NU_Lần đầu đặt món giảm 50%
</t>
    </r>
    <r>
      <rPr>
        <strike/>
        <sz val="10"/>
        <color rgb="FF000000"/>
        <rFont val="Calibri"/>
      </rPr>
      <t xml:space="preserve">[Exclude NU] [PLF CP]_Thematic_Quán Ngon Quanh Đây, Giảm tới 60.000Đ
</t>
    </r>
    <r>
      <rPr>
        <sz val="10"/>
        <color rgb="FF000000"/>
        <rFont val="Calibri"/>
      </rPr>
      <t>[Exclude NU]
0-6H: [PLF CP]FS_Ăn Khuya Siêu Flash Sale, Giảm 45%
6-9H: [PLF CP]FS_Ăn Sáng Siêu Flash Sale, Giảm 45%
9-13H: [PLF CP]FS_Ăn Trưa Siêu Flash Sale, Giảm 45%
13-16H: [PLF CP]FS_Ăn Xế Siêu Flash Sale, Giảm 45%
16-21H: [PLF CP]FS_Ăn Tối Siêu Flash Sale, Giảm 45%
21-24H: [PLF CP]FS_Ăn Khuya Siêu Flash Sale, Giảm 45%</t>
    </r>
  </si>
  <si>
    <r>
      <rPr>
        <sz val="10"/>
        <color rgb="FFFF0000"/>
        <rFont val="Calibri"/>
      </rPr>
      <t>[Whitelist New User] [</t>
    </r>
    <r>
      <rPr>
        <sz val="10"/>
        <color theme="1"/>
        <rFont val="Calibri"/>
      </rPr>
      <t>PLF CP]_NU_Lần đầu đặt món giảm 50%
[Exclude NU] [PLF CP]_Mid Month Sale_Siêu Deal Giữa Tháng, Giảm tới 50%</t>
    </r>
  </si>
  <si>
    <r>
      <rPr>
        <sz val="10"/>
        <color rgb="FFFF0000"/>
        <rFont val="Calibri"/>
      </rPr>
      <t xml:space="preserve">[Whitelist New User] </t>
    </r>
    <r>
      <rPr>
        <sz val="10"/>
        <color theme="1"/>
        <rFont val="Calibri"/>
      </rPr>
      <t>[PLF CP]_Thematic_Quán Ngon Quanh Đây, Giảm tới 60.000Đ
[Exclude NU] [PLF CP]_WC_Tiệc cuối tuần, giảm tưng bừng 105.000Đ</t>
    </r>
  </si>
  <si>
    <r>
      <rPr>
        <sz val="10"/>
        <color rgb="FFFF0000"/>
        <rFont val="Calibri"/>
      </rPr>
      <t xml:space="preserve">[Whitelist New User] </t>
    </r>
    <r>
      <rPr>
        <sz val="10"/>
        <color theme="1"/>
        <rFont val="Calibri"/>
      </rPr>
      <t>[PLF CP]_Thematic_Quán Ngon Quanh Đây, Giảm tới 60.000Đ
[Exclude NU] [PLF CP]_SPFDay_Siêu Deal Ăn Uống, Giảm tới 50%</t>
    </r>
  </si>
  <si>
    <r>
      <rPr>
        <sz val="10"/>
        <color rgb="FFFF0000"/>
        <rFont val="Calibri"/>
      </rPr>
      <t xml:space="preserve">[Whitelist New User] </t>
    </r>
    <r>
      <rPr>
        <sz val="10"/>
        <color theme="1"/>
        <rFont val="Calibri"/>
      </rPr>
      <t>[PLF CP]_NU_Lần đầu đặt món giảm 50%
[Exclude NU] [PLF CP]_WC_Thứ 2 Đầu Tuần, Giảm Tới 40.000Đ</t>
    </r>
  </si>
  <si>
    <r>
      <rPr>
        <u/>
        <sz val="10"/>
        <color rgb="FF1155CC"/>
        <rFont val="Calibri"/>
      </rPr>
      <t>[VIP]_The Coffee House_18-20.8</t>
    </r>
    <r>
      <rPr>
        <sz val="10"/>
        <color rgb="FF000000"/>
        <rFont val="Calibri"/>
      </rPr>
      <t xml:space="preserve"> 241231_The Coffee House_7 cities</t>
    </r>
  </si>
  <si>
    <t>[Whitelist New User] [PLF CP]_Thematic_Quán Ngon Quanh Đây, Giảm tới 60.000Đ
[Exclude NU] [PLF CP]_WC_Món Ngon Giữa Tuần, Giảm Tới 25.000Đ</t>
  </si>
  <si>
    <t>[Whitelist New User] [PLF CP]_Thematic_Quán Ngon Quanh Đây, Giảm tới 60.000Đ
[Exclude NU]
0h-5h: [PLF CP]_Thematic_Deal Cú Đêm, Freeship 25.000Đ
5-9h: [PLF CP]_Thematic_Bữa Sáng Năng Lượng, Giảm tới 25.000Đ
9-12h: [PLF CP]_Thematic_Bữa Trưa Học Đường, Giảm tới 45.000Đ
12-17h: [PLF CP]_Thematic_Ăn Vặt Học Đường, Giảm tới 35.000Đ
17-22h: [PLF CP]_Thematic_Ăn Tối No Nê, Giảm tới 45.000Đ
22-24h: PLF CP]_Thematic_Deal Cú Đêm, Freeship 25.000Đ</t>
  </si>
  <si>
    <r>
      <rPr>
        <sz val="10"/>
        <color rgb="FFFF0000"/>
        <rFont val="Calibri"/>
      </rPr>
      <t xml:space="preserve">[Whitelist New User] </t>
    </r>
    <r>
      <rPr>
        <sz val="10"/>
        <color theme="1"/>
        <rFont val="Calibri"/>
      </rPr>
      <t xml:space="preserve"> [PLF CP]_Thematic_Quán Ngon Quanh Đây, Giảm tới 60.000Đ
[Exclude NU] [PLF CP]_WC_Thứ 6 Rộn Ràng, Giảm 50.000Đ</t>
    </r>
  </si>
  <si>
    <r>
      <rPr>
        <sz val="10"/>
        <color rgb="FFFF0000"/>
        <rFont val="Calibri"/>
      </rPr>
      <t xml:space="preserve">[Whitelist New User] </t>
    </r>
    <r>
      <rPr>
        <sz val="10"/>
        <color theme="1"/>
        <rFont val="Calibri"/>
      </rPr>
      <t xml:space="preserve"> [PLF CP]_Thematic_Quán Ngon Quanh Đây, Giảm tới 60.000Đ
[Exclude NU] [PLF CP]_WC_Tiệc cuối tuần, giảm tưng bừng 105.000Đ</t>
    </r>
  </si>
  <si>
    <r>
      <rPr>
        <sz val="10"/>
        <color rgb="FFFF0000"/>
        <rFont val="Calibri"/>
      </rPr>
      <t xml:space="preserve">[Whitelist New User] </t>
    </r>
    <r>
      <rPr>
        <sz val="10"/>
        <color theme="1"/>
        <rFont val="Calibri"/>
      </rPr>
      <t xml:space="preserve"> [PLF CP]_Thematic_Quán Ngon Quanh Đây, Giảm tới 60.000Đ
[Exclude NU] [PLF CP]_WC_Tiệc cuối tuần, giảm tưng bừng 105.000Đ</t>
    </r>
  </si>
  <si>
    <r>
      <rPr>
        <sz val="10"/>
        <color rgb="FFFF0000"/>
        <rFont val="Calibri"/>
      </rPr>
      <t xml:space="preserve">[Whitelist New User] </t>
    </r>
    <r>
      <rPr>
        <sz val="10"/>
        <color theme="1"/>
        <rFont val="Calibri"/>
      </rPr>
      <t xml:space="preserve"> [PLF CP]_Thematic_Quán Ngon Quanh Đây, Giảm tới 60.000Đ
[Exclude NU][PLF CP]_WC_Thứ 2 Đầu Tuần, Giảm Tới 40.000Đ</t>
    </r>
  </si>
  <si>
    <t>[Whitelist New User]  [PLF CP]_Thematic_Quán Ngon Quanh Đây, Giảm tới 60.000Đ
[Exclude NU] [PLF CP]_WC_Thứ 3 Ăn Ngon, Giảm 30.000Đ</t>
  </si>
  <si>
    <t>[Whitelist New User]  [PLF CP]_Thematic_Quán Ngon Quanh Đây, Giảm tới 60.000Đ
[Exclude NU] [PLF CP]_WC_Món Ngon Giữa Tuần, Giảm Tới 25.000Đ</t>
  </si>
  <si>
    <r>
      <rPr>
        <sz val="10"/>
        <color rgb="FFFF0000"/>
        <rFont val="Calibri"/>
      </rPr>
      <t xml:space="preserve">[Whitelist New User] </t>
    </r>
    <r>
      <rPr>
        <sz val="10"/>
        <color theme="1"/>
        <rFont val="Calibri"/>
      </rPr>
      <t xml:space="preserve"> [PLF CP]_Thematic_Quán Ngon Quanh Đây, Giảm tới 60.000Đ
[Exclude NU]
0h-5h: [PLF CP]_Thematic_Deal Cú Đêm, Freeship 25.000Đ
5-9h: [PLF CP]_Thematic_Bữa Sáng Năng Lượng, Giảm tới 25.000Đ
9-12h: [PLF CP]_Thematic_Bữa Trưa Học Đường, Giảm tới 45.000Đ
12-17h: [PLF CP]_Thematic_Ăn Vặt Học Đường, Giảm tới 35.000Đ
17-22h: [PLF CP]_Thematic_Ăn Tối No Nê, Giảm tới 45.000Đ
22h-24h: [PLF CP]_Thematic_Deal Cú Đêm, Freeship 25.000Đ</t>
    </r>
  </si>
  <si>
    <t>[Exclude NU][PLF CP]_Thematic_Vui Tiệc Thất Tịch, Giảm tới 77.000Đ</t>
  </si>
  <si>
    <t>[Whitelist New User]  [PLF CP]_Thematic_Quán Ngon Quanh Đây, Giảm tới 60.000Đ
[Exclude NU] [PLF CP]_WC_Tiệc cuối tuần, giảm tưng bừng 105.000Đ</t>
  </si>
  <si>
    <r>
      <rPr>
        <u/>
        <sz val="10"/>
        <color rgb="FF1155CC"/>
        <rFont val="Calibri"/>
      </rPr>
      <t>[SJBP]__Brand 50%</t>
    </r>
    <r>
      <rPr>
        <sz val="10"/>
        <rFont val="Calibri"/>
      </rPr>
      <t xml:space="preserve"> 241231_All OTH 2025_36 cities</t>
    </r>
  </si>
  <si>
    <r>
      <rPr>
        <u/>
        <sz val="10"/>
        <color rgb="FF1155CC"/>
        <rFont val="Calibri"/>
      </rPr>
      <t xml:space="preserve">[SuperVIP]_McDonald's_01-04/09
</t>
    </r>
    <r>
      <rPr>
        <sz val="10"/>
        <color rgb="FF000000"/>
        <rFont val="Calibri"/>
      </rPr>
      <t xml:space="preserve"> 250707_McDonald's_6 cities</t>
    </r>
  </si>
  <si>
    <r>
      <rPr>
        <u/>
        <sz val="10"/>
        <color rgb="FF1155CC"/>
        <rFont val="Calibri"/>
      </rPr>
      <t>[SuperVIP]_The Coffee House_3-5.9</t>
    </r>
    <r>
      <rPr>
        <sz val="10"/>
        <color rgb="FF000000"/>
        <rFont val="Calibri"/>
      </rPr>
      <t xml:space="preserve"> 241231_The Coffee House_7 cities</t>
    </r>
  </si>
  <si>
    <r>
      <rPr>
        <u/>
        <sz val="10"/>
        <color rgb="FF1155CC"/>
        <rFont val="Calibri"/>
      </rPr>
      <t>[SJBP]__Brand 50%</t>
    </r>
    <r>
      <rPr>
        <sz val="10"/>
        <rFont val="Calibri"/>
      </rPr>
      <t xml:space="preserve"> 241231_All OTH 2025_36 cities</t>
    </r>
  </si>
  <si>
    <r>
      <rPr>
        <u/>
        <sz val="10"/>
        <color rgb="FF1155CC"/>
        <rFont val="Calibri"/>
      </rPr>
      <t xml:space="preserve">[SuperVIP]_Gà Rán KFC_05-07/09
</t>
    </r>
    <r>
      <rPr>
        <sz val="10"/>
        <color rgb="FF000000"/>
        <rFont val="Calibri"/>
      </rPr>
      <t>241231_Gà Rán KFC_25 cities</t>
    </r>
  </si>
  <si>
    <r>
      <rPr>
        <u/>
        <sz val="10"/>
        <color rgb="FF1155CC"/>
        <rFont val="Calibri"/>
      </rPr>
      <t xml:space="preserve">[VIP]_Pizza Hut_05-07/09
</t>
    </r>
    <r>
      <rPr>
        <sz val="10"/>
        <color rgb="FF000000"/>
        <rFont val="Calibri"/>
      </rPr>
      <t>241231_Pizza Hut_20 cities</t>
    </r>
  </si>
  <si>
    <r>
      <rPr>
        <u/>
        <sz val="10"/>
        <color rgb="FF1155CC"/>
        <rFont val="Calibri"/>
      </rPr>
      <t xml:space="preserve">[SJBP]_McDonald's_2t2
</t>
    </r>
    <r>
      <rPr>
        <sz val="10"/>
        <color rgb="FF000000"/>
        <rFont val="Calibri"/>
      </rPr>
      <t xml:space="preserve"> 250707_McDonald's_6 cities</t>
    </r>
  </si>
  <si>
    <r>
      <rPr>
        <u/>
        <sz val="10"/>
        <color rgb="FF1155CC"/>
        <rFont val="Calibri"/>
      </rPr>
      <t>[SuperVIP]_Highlands Coffee_8-12.9</t>
    </r>
    <r>
      <rPr>
        <sz val="10"/>
        <color rgb="FF000000"/>
        <rFont val="Calibri"/>
      </rPr>
      <t xml:space="preserve"> 241231_Highlands Coffee_36 cities</t>
    </r>
  </si>
  <si>
    <t>[Whitelist New User] [PLF CP]_NU_Lần đầu đặt món giảm 50%
[Exclude NU][PLF CP]_WC_Món Ngon Giữa Tuần, Giảm Tới 25.000Đ</t>
  </si>
  <si>
    <r>
      <rPr>
        <u/>
        <sz val="10"/>
        <color rgb="FF1155CC"/>
        <rFont val="Calibri"/>
      </rPr>
      <t>[SuperVIP]_Highlands Coffee_8-12.9</t>
    </r>
    <r>
      <rPr>
        <sz val="10"/>
        <color rgb="FF000000"/>
        <rFont val="Calibri"/>
      </rPr>
      <t xml:space="preserve"> 241231_Highlands Coffee_36 cities</t>
    </r>
  </si>
  <si>
    <r>
      <rPr>
        <u/>
        <sz val="10"/>
        <color rgb="FF1155CC"/>
        <rFont val="Calibri"/>
      </rPr>
      <t>[VIP]_Gong Cha_Sep</t>
    </r>
    <r>
      <rPr>
        <sz val="10"/>
        <color rgb="FF000000"/>
        <rFont val="Calibri"/>
      </rPr>
      <t xml:space="preserve"> 20240506_Gong Cha_3 cities</t>
    </r>
  </si>
  <si>
    <r>
      <rPr>
        <u/>
        <sz val="10"/>
        <color rgb="FF1155CC"/>
        <rFont val="Calibri"/>
      </rPr>
      <t>[SuperVIP]_Trà Sữa May Cha_Sep</t>
    </r>
    <r>
      <rPr>
        <sz val="10"/>
        <color rgb="FF000000"/>
        <rFont val="Calibri"/>
      </rPr>
      <t xml:space="preserve"> 250102_Trà Sữa May Cha_7 cities</t>
    </r>
  </si>
  <si>
    <t>[Whitelist New User] [PLF CP]_NU_Lần đầu đặt món giảm 50%
[PLF CP]_WC_Tiệc cuối tuần, giảm tưng bừng 105.000Đ</t>
  </si>
  <si>
    <r>
      <rPr>
        <u/>
        <sz val="10"/>
        <color rgb="FF1155CC"/>
        <rFont val="Calibri"/>
      </rPr>
      <t>[VIP]_The Coffee House_15-17.9</t>
    </r>
    <r>
      <rPr>
        <sz val="10"/>
        <color rgb="FF000000"/>
        <rFont val="Calibri"/>
      </rPr>
      <t xml:space="preserve"> 241231_The Coffee House_7 cities</t>
    </r>
  </si>
  <si>
    <r>
      <rPr>
        <u/>
        <sz val="10"/>
        <color rgb="FF1155CC"/>
        <rFont val="Calibri"/>
      </rPr>
      <t>[VIP]_The Coffee House_15-17.9</t>
    </r>
    <r>
      <rPr>
        <sz val="10"/>
        <color rgb="FF000000"/>
        <rFont val="Calibri"/>
      </rPr>
      <t xml:space="preserve"> 241231_The Coffee House_7 cities</t>
    </r>
  </si>
  <si>
    <r>
      <rPr>
        <sz val="10"/>
        <color rgb="FFFF0000"/>
        <rFont val="Calibri"/>
      </rPr>
      <t>[Whitelist New User] [</t>
    </r>
    <r>
      <rPr>
        <sz val="10"/>
        <color theme="1"/>
        <rFont val="Calibri"/>
      </rPr>
      <t>PLF CP]_NU_Lần đầu đặt món giảm 50%
[Exclude NU][PLF CP]_WC_Món Ngon Giữa Tuần, Giảm Tới 25.000Đ</t>
    </r>
  </si>
  <si>
    <r>
      <rPr>
        <sz val="10"/>
        <rFont val="Calibri"/>
      </rPr>
      <t xml:space="preserve">0h-16h </t>
    </r>
    <r>
      <rPr>
        <u/>
        <sz val="10"/>
        <color rgb="FF1155CC"/>
        <rFont val="Calibri"/>
      </rPr>
      <t>[SuperVIP]_Phúc Long Coffee &amp; Tea_17-19Sep</t>
    </r>
    <r>
      <rPr>
        <sz val="10"/>
        <rFont val="Calibri"/>
      </rPr>
      <t xml:space="preserve"> 20240516_Phúc Long Coffee &amp; Tea_17 cities
16h-24h </t>
    </r>
    <r>
      <rPr>
        <u/>
        <sz val="10"/>
        <color rgb="FF1155CC"/>
        <rFont val="Calibri"/>
      </rPr>
      <t>[SJBP]__Brand 50% 241231_All OTH</t>
    </r>
    <r>
      <rPr>
        <sz val="10"/>
        <rFont val="Calibri"/>
      </rPr>
      <t xml:space="preserve"> 2025_36 cities</t>
    </r>
  </si>
  <si>
    <r>
      <rPr>
        <u/>
        <sz val="10"/>
        <color rgb="FF1155CC"/>
        <rFont val="Calibri"/>
      </rPr>
      <t xml:space="preserve">[SuperVIP]_Gà Rán Popeyes_18-21/09
</t>
    </r>
    <r>
      <rPr>
        <sz val="10"/>
        <rFont val="Calibri"/>
      </rPr>
      <t>241231_Gà Rán Popeyes_9 cities</t>
    </r>
  </si>
  <si>
    <r>
      <rPr>
        <u/>
        <sz val="10"/>
        <color rgb="FF1155CC"/>
        <rFont val="Calibri"/>
      </rPr>
      <t xml:space="preserve">[SJBP]_Domino's Pizza_1k
</t>
    </r>
    <r>
      <rPr>
        <sz val="10"/>
        <color rgb="FF000000"/>
        <rFont val="Calibri"/>
      </rPr>
      <t>250116_Domino pizza_11 cities</t>
    </r>
  </si>
  <si>
    <r>
      <rPr>
        <sz val="10"/>
        <color rgb="FFFF0000"/>
        <rFont val="Calibri"/>
      </rPr>
      <t>[Whitelist New User] [</t>
    </r>
    <r>
      <rPr>
        <sz val="10"/>
        <color theme="1"/>
        <rFont val="Calibri"/>
      </rPr>
      <t>PLF CP]_NU_Lần đầu đặt món giảm 50%
[Exclude NU][PLF CP]_WC_Tiệc cuối tuần, giảm tưng bừng 105.000Đ</t>
    </r>
  </si>
  <si>
    <r>
      <rPr>
        <u/>
        <sz val="10"/>
        <color rgb="FF1155CC"/>
        <rFont val="Calibri"/>
      </rPr>
      <t xml:space="preserve">[VIP]_Lotteria_22-25/09
</t>
    </r>
    <r>
      <rPr>
        <sz val="10"/>
        <color rgb="FF000000"/>
        <rFont val="Calibri"/>
      </rPr>
      <t>250424_Lotteria DI_32 cities</t>
    </r>
  </si>
  <si>
    <r>
      <rPr>
        <u/>
        <sz val="10"/>
        <color rgb="FF1155CC"/>
        <rFont val="Calibri"/>
      </rPr>
      <t>[SuperVIP]_Starbucks Coffee_23-25.9</t>
    </r>
    <r>
      <rPr>
        <sz val="10"/>
        <color rgb="FF000000"/>
        <rFont val="Calibri"/>
      </rPr>
      <t xml:space="preserve"> 250520_Starbucks Coffee_12 cities</t>
    </r>
  </si>
  <si>
    <r>
      <rPr>
        <u/>
        <sz val="10"/>
        <color rgb="FF1155CC"/>
        <rFont val="Calibri"/>
      </rPr>
      <t>[SuperVIP]_Highlands Coffee_22-26.9</t>
    </r>
    <r>
      <rPr>
        <sz val="10"/>
        <color rgb="FF000000"/>
        <rFont val="Calibri"/>
      </rPr>
      <t xml:space="preserve"> 241231_Highlands Coffee_36 cities</t>
    </r>
  </si>
  <si>
    <r>
      <rPr>
        <u/>
        <sz val="10"/>
        <color rgb="FF1155CC"/>
        <rFont val="Calibri"/>
      </rPr>
      <t>[SuperVIP]_Highlands Coffee_22-26.9</t>
    </r>
    <r>
      <rPr>
        <sz val="10"/>
        <color rgb="FF000000"/>
        <rFont val="Calibri"/>
      </rPr>
      <t xml:space="preserve"> 241231_Highlands Coffee_36 cities</t>
    </r>
  </si>
  <si>
    <r>
      <rPr>
        <sz val="10"/>
        <rFont val="Calibri"/>
      </rPr>
      <t xml:space="preserve">0h-16h </t>
    </r>
    <r>
      <rPr>
        <u/>
        <sz val="10"/>
        <color rgb="FF1155CC"/>
        <rFont val="Calibri"/>
      </rPr>
      <t xml:space="preserve">[SJBP]_Phúc Long Coffee &amp; Tea_Combo 109k 20240516_Phúc Long Coffee &amp; Tea_17 cities
</t>
    </r>
    <r>
      <rPr>
        <sz val="10"/>
        <rFont val="Calibri"/>
      </rPr>
      <t xml:space="preserve">16h-24h </t>
    </r>
    <r>
      <rPr>
        <u/>
        <sz val="10"/>
        <color rgb="FF1155CC"/>
        <rFont val="Calibri"/>
      </rPr>
      <t>[SJBP]__Brand 50% 241231_All OTH 2025_36 cities</t>
    </r>
  </si>
  <si>
    <r>
      <rPr>
        <u/>
        <sz val="10"/>
        <color rgb="FF1155CC"/>
        <rFont val="Calibri"/>
      </rPr>
      <t>[VIP]_Trà Sữa May Cha_Sep</t>
    </r>
    <r>
      <rPr>
        <sz val="10"/>
        <rFont val="Calibri"/>
      </rPr>
      <t xml:space="preserve"> 250102_Trà Sữa May Cha_7 cities</t>
    </r>
  </si>
  <si>
    <r>
      <rPr>
        <u/>
        <sz val="10"/>
        <color rgb="FF1155CC"/>
        <rFont val="Calibri"/>
      </rPr>
      <t>[VIP]_Trà Sữa May Cha_Sep</t>
    </r>
    <r>
      <rPr>
        <sz val="10"/>
        <color rgb="FF000000"/>
        <rFont val="Calibri"/>
      </rPr>
      <t xml:space="preserve"> 250102_Trà Sữa May Cha_7 cities</t>
    </r>
  </si>
  <si>
    <r>
      <rPr>
        <u/>
        <sz val="10"/>
        <color rgb="FF1155CC"/>
        <rFont val="Calibri"/>
      </rPr>
      <t xml:space="preserve">[SJBP]_McDonald's_2t2
</t>
    </r>
    <r>
      <rPr>
        <sz val="10"/>
        <rFont val="Calibri"/>
      </rPr>
      <t xml:space="preserve"> 250707_McDonald's_6 cities</t>
    </r>
  </si>
  <si>
    <r>
      <rPr>
        <u/>
        <sz val="10"/>
        <color rgb="FF1155CC"/>
        <rFont val="Calibri"/>
      </rPr>
      <t>[SJBP]__Brand 50%</t>
    </r>
    <r>
      <rPr>
        <sz val="10"/>
        <rFont val="Calibri"/>
      </rPr>
      <t xml:space="preserve"> 241231_All OTH 2025_36 cities</t>
    </r>
  </si>
  <si>
    <r>
      <rPr>
        <u/>
        <sz val="10"/>
        <color rgb="FF1155CC"/>
        <rFont val="Calibri"/>
      </rPr>
      <t xml:space="preserve">[SJBP]_McDonald's_BAU
</t>
    </r>
    <r>
      <rPr>
        <sz val="10"/>
        <color rgb="FF000000"/>
        <rFont val="Calibri"/>
      </rPr>
      <t>250707_McDonald's_6 cities</t>
    </r>
  </si>
  <si>
    <r>
      <rPr>
        <u/>
        <sz val="10"/>
        <color rgb="FF1155CC"/>
        <rFont val="Calibri"/>
      </rPr>
      <t>[VIP]_Gong Cha_Oct</t>
    </r>
    <r>
      <rPr>
        <sz val="10"/>
        <rFont val="Calibri"/>
      </rPr>
      <t xml:space="preserve"> 20240506_Gong Cha_3 cities</t>
    </r>
  </si>
  <si>
    <r>
      <rPr>
        <u/>
        <sz val="10"/>
        <color rgb="FF1155CC"/>
        <rFont val="Calibri"/>
      </rPr>
      <t xml:space="preserve">[SuperVIP]_Gà Rán Popeyes_02-05/10
</t>
    </r>
    <r>
      <rPr>
        <sz val="10"/>
        <color rgb="FF000000"/>
        <rFont val="Calibri"/>
      </rPr>
      <t>241231_Gà Rán Popeyes_9 cities</t>
    </r>
  </si>
  <si>
    <r>
      <rPr>
        <u/>
        <sz val="10"/>
        <color rgb="FF1155CC"/>
        <rFont val="Calibri"/>
      </rPr>
      <t>[VIP]_Trà Sữa May Cha_Oct</t>
    </r>
    <r>
      <rPr>
        <sz val="10"/>
        <color rgb="FF000000"/>
        <rFont val="Calibri"/>
      </rPr>
      <t xml:space="preserve"> 250102_Trà Sữa May Cha_7 cities</t>
    </r>
  </si>
  <si>
    <r>
      <rPr>
        <u/>
        <sz val="10"/>
        <color rgb="FF1155CC"/>
        <rFont val="Calibri"/>
      </rPr>
      <t xml:space="preserve">[SuperVIP]_Gà Rán Popeyes_02-05/10
</t>
    </r>
    <r>
      <rPr>
        <sz val="10"/>
        <rFont val="Calibri"/>
      </rPr>
      <t>241231_Gà Rán Popeyes_9 cities</t>
    </r>
  </si>
  <si>
    <r>
      <rPr>
        <u/>
        <sz val="10"/>
        <color rgb="FF1155CC"/>
        <rFont val="Calibri"/>
      </rPr>
      <t xml:space="preserve">[VIP]_Gà Rán Texas Chicken_06-09/10
</t>
    </r>
    <r>
      <rPr>
        <sz val="10"/>
        <color rgb="FF000000"/>
        <rFont val="Calibri"/>
      </rPr>
      <t>250102_Gà Rán Texas Chicken_6 cities</t>
    </r>
  </si>
  <si>
    <r>
      <rPr>
        <u/>
        <sz val="10"/>
        <color rgb="FF1155CC"/>
        <rFont val="Calibri"/>
      </rPr>
      <t xml:space="preserve">[VIP]_Gà Rán Texas Chicken_06-09/10
</t>
    </r>
    <r>
      <rPr>
        <sz val="10"/>
        <color rgb="FF000000"/>
        <rFont val="Calibri"/>
      </rPr>
      <t>250102_Gà Rán Texas Chicken_6 cities</t>
    </r>
  </si>
  <si>
    <r>
      <rPr>
        <u/>
        <sz val="10"/>
        <color rgb="FF1155CC"/>
        <rFont val="Calibri"/>
      </rPr>
      <t>[SuperVIP]_Highlands Coffee_6-10.10</t>
    </r>
    <r>
      <rPr>
        <sz val="10"/>
        <color rgb="FF000000"/>
        <rFont val="Calibri"/>
      </rPr>
      <t xml:space="preserve"> 241231_Highlands Coffee_36 cities</t>
    </r>
  </si>
  <si>
    <r>
      <rPr>
        <u/>
        <sz val="10"/>
        <color rgb="FF1155CC"/>
        <rFont val="Calibri"/>
      </rPr>
      <t>[SuperVIP]_Phê La_8-10/10</t>
    </r>
    <r>
      <rPr>
        <sz val="10"/>
        <rFont val="Calibri"/>
      </rPr>
      <t xml:space="preserve"> HP,VT,HA,DL,DN,KH
</t>
    </r>
    <r>
      <rPr>
        <u/>
        <sz val="10"/>
        <color rgb="FF1155CC"/>
        <rFont val="Calibri"/>
      </rPr>
      <t>[SuperVIP]_Highlands Coffee_6-10.10</t>
    </r>
    <r>
      <rPr>
        <sz val="10"/>
        <rFont val="Calibri"/>
      </rPr>
      <t xml:space="preserve"> Cần Thơ, Huế, Bình Dương, Bắc Ninh,Quảng Ninh, Thái Nguyên, Nghệ An,Đắk Lắk, Thanh Hóa, Bình Định, Bình Thuận, Long An, An Giang, Tiền Giang, Hai Duong, Nam Dinh City, Dong Thap, Kien Giang, Phu Yen, Bac Lieu, Ben Tre, Ca Mau, Hau Giang, Soc Trang, Tra Vinh, Vinh Long, Binh Phuoc, Gia Lai, Ninh Thuan, Tay Ninh</t>
    </r>
  </si>
  <si>
    <r>
      <rPr>
        <u/>
        <sz val="10"/>
        <color rgb="FF1155CC"/>
        <rFont val="Calibri"/>
      </rPr>
      <t xml:space="preserve">[SuperVIP]_Gà Rán KFC_10-12/10
</t>
    </r>
    <r>
      <rPr>
        <sz val="10"/>
        <color rgb="FF000000"/>
        <rFont val="Calibri"/>
      </rPr>
      <t xml:space="preserve"> 241231_Gà Rán KFC_25 cities</t>
    </r>
  </si>
  <si>
    <r>
      <rPr>
        <u/>
        <sz val="10"/>
        <color rgb="FF1155CC"/>
        <rFont val="Calibri"/>
      </rPr>
      <t xml:space="preserve">[SuperVIP]_Gà Rán KFC_10-12/10
</t>
    </r>
    <r>
      <rPr>
        <sz val="10"/>
        <color rgb="FF000000"/>
        <rFont val="Calibri"/>
      </rPr>
      <t xml:space="preserve"> 241231_Gà Rán KFC_25 cities</t>
    </r>
  </si>
  <si>
    <r>
      <rPr>
        <u/>
        <sz val="10"/>
        <color rgb="FF1155CC"/>
        <rFont val="Calibri"/>
      </rPr>
      <t>[SuperVIP]_Phê La_13-17/10</t>
    </r>
    <r>
      <rPr>
        <sz val="10"/>
        <color rgb="FF000000"/>
        <rFont val="Calibri"/>
      </rPr>
      <t xml:space="preserve"> HP,VT,HA,DL,DN,KH</t>
    </r>
  </si>
  <si>
    <r>
      <rPr>
        <u/>
        <sz val="10"/>
        <color rgb="FF1155CC"/>
        <rFont val="Calibri"/>
      </rPr>
      <t>[VIP]_The Coffee House_15-17.10</t>
    </r>
    <r>
      <rPr>
        <sz val="10"/>
        <color rgb="FF000000"/>
        <rFont val="Calibri"/>
      </rPr>
      <t xml:space="preserve"> 241231_The Coffee House_7 cities</t>
    </r>
  </si>
  <si>
    <r>
      <rPr>
        <u/>
        <sz val="10"/>
        <color rgb="FF1155CC"/>
        <rFont val="Calibri"/>
      </rPr>
      <t>[SuperVIP]_Starbucks Coffee_14-16.10</t>
    </r>
    <r>
      <rPr>
        <sz val="10"/>
        <rFont val="Calibri"/>
      </rPr>
      <t xml:space="preserve"> 250822_Starbucks Coffee_13 cities</t>
    </r>
  </si>
  <si>
    <r>
      <rPr>
        <u/>
        <sz val="10"/>
        <color rgb="FF1155CC"/>
        <rFont val="Calibri"/>
      </rPr>
      <t>[SuperVIP]_Highlands Coffee_13-17.10</t>
    </r>
    <r>
      <rPr>
        <sz val="10"/>
        <color rgb="FF000000"/>
        <rFont val="Calibri"/>
      </rPr>
      <t xml:space="preserve"> 241231_Highlands Coffee_36 cities</t>
    </r>
  </si>
  <si>
    <r>
      <rPr>
        <u/>
        <sz val="10"/>
        <color rgb="FF1155CC"/>
        <rFont val="Calibri"/>
      </rPr>
      <t xml:space="preserve">[SuperVIP]_McDonald's_17-19/10
</t>
    </r>
    <r>
      <rPr>
        <sz val="10"/>
        <rFont val="Calibri"/>
      </rPr>
      <t xml:space="preserve"> 250707_McDonald's_6 cities</t>
    </r>
  </si>
  <si>
    <r>
      <rPr>
        <u/>
        <sz val="10"/>
        <color rgb="FF1155CC"/>
        <rFont val="Calibri"/>
      </rPr>
      <t>[VIP]_Tocotoco_Oct</t>
    </r>
    <r>
      <rPr>
        <sz val="10"/>
        <rFont val="Calibri"/>
      </rPr>
      <t xml:space="preserve"> CT
Còn lại 
"[</t>
    </r>
    <r>
      <rPr>
        <u/>
        <sz val="10"/>
        <color rgb="FF1155CC"/>
        <rFont val="Calibri"/>
      </rPr>
      <t xml:space="preserve">VIP]_Cơm Thố </t>
    </r>
    <r>
      <rPr>
        <sz val="10"/>
        <rFont val="Calibri"/>
      </rPr>
      <t>Anh Nguyễn_15-19/10
250718_Cơm Thố Anh Nguyễn_11 cities"</t>
    </r>
  </si>
  <si>
    <r>
      <rPr>
        <u/>
        <sz val="10"/>
        <color rgb="FF1155CC"/>
        <rFont val="Calibri"/>
      </rPr>
      <t xml:space="preserve">[SuperVIP]_Cơm Thố Anh Nguyễn_22-26/10
</t>
    </r>
    <r>
      <rPr>
        <sz val="10"/>
        <color rgb="FF000000"/>
        <rFont val="Calibri"/>
      </rPr>
      <t>250718_Cơm Thố Anh Nguyễn_11 cities</t>
    </r>
  </si>
  <si>
    <r>
      <rPr>
        <u/>
        <sz val="10"/>
        <color rgb="FF1155CC"/>
        <rFont val="Calibri"/>
      </rPr>
      <t>[SuperVIP]_Trà Sữa May Cha_Oct</t>
    </r>
    <r>
      <rPr>
        <sz val="10"/>
        <color rgb="FF000000"/>
        <rFont val="Calibri"/>
      </rPr>
      <t xml:space="preserve">  250102_Trà Sữa May Cha_7 cities</t>
    </r>
  </si>
  <si>
    <r>
      <rPr>
        <u/>
        <sz val="10"/>
        <color rgb="FF1155CC"/>
        <rFont val="Calibri"/>
      </rPr>
      <t>[SuperVIP]_Trà Sữa May Cha_Oct</t>
    </r>
    <r>
      <rPr>
        <sz val="10"/>
        <color rgb="FF000000"/>
        <rFont val="Calibri"/>
      </rPr>
      <t xml:space="preserve">  250102_Trà Sữa May Cha_7 cities</t>
    </r>
  </si>
  <si>
    <r>
      <rPr>
        <u/>
        <sz val="10"/>
        <color rgb="FF1155CC"/>
        <rFont val="Calibri"/>
      </rPr>
      <t>[PNS]_Pepsi Meal_Oct</t>
    </r>
    <r>
      <rPr>
        <sz val="10"/>
        <rFont val="Calibri"/>
      </rPr>
      <t>_CT, KH, BH, HP, Hue, BD</t>
    </r>
  </si>
  <si>
    <r>
      <rPr>
        <u/>
        <sz val="10"/>
        <color rgb="FF1155CC"/>
        <rFont val="Calibri"/>
      </rPr>
      <t>[VIP]_Gong Cha_Oct</t>
    </r>
    <r>
      <rPr>
        <sz val="10"/>
        <rFont val="Calibri"/>
      </rPr>
      <t xml:space="preserve"> 20240506_Gong Cha_3 cities</t>
    </r>
  </si>
  <si>
    <r>
      <rPr>
        <u/>
        <sz val="10"/>
        <color rgb="FF1155CC"/>
        <rFont val="Calibri"/>
      </rPr>
      <t>[VIP]_Gong Cha_Oct</t>
    </r>
    <r>
      <rPr>
        <sz val="10"/>
        <rFont val="Calibri"/>
      </rPr>
      <t xml:space="preserve"> 20240506_Gong Cha_3 cities</t>
    </r>
  </si>
  <si>
    <r>
      <rPr>
        <u/>
        <sz val="10"/>
        <color rgb="FF1155CC"/>
        <rFont val="Calibri"/>
      </rPr>
      <t xml:space="preserve">[SJBP]_Cơm Thố Anh Nguyễn_Oct
</t>
    </r>
    <r>
      <rPr>
        <sz val="10"/>
        <rFont val="Calibri"/>
      </rPr>
      <t>250718_Cơm Thố Anh Nguyễn_11 cities</t>
    </r>
  </si>
  <si>
    <r>
      <rPr>
        <u/>
        <sz val="10"/>
        <color rgb="FF1155CC"/>
        <rFont val="Calibri"/>
      </rPr>
      <t xml:space="preserve">0h-16h  [SuperVIP]_McDonald's_31/10-02/11
</t>
    </r>
    <r>
      <rPr>
        <sz val="10"/>
        <rFont val="Calibri"/>
      </rPr>
      <t>16h-24h [</t>
    </r>
    <r>
      <rPr>
        <u/>
        <sz val="10"/>
        <color rgb="FF1155CC"/>
        <rFont val="Calibri"/>
      </rPr>
      <t>SJBP]__Brand 50%</t>
    </r>
    <r>
      <rPr>
        <sz val="10"/>
        <rFont val="Calibri"/>
      </rPr>
      <t xml:space="preserve"> 241231_All OTH 2025_36 cities</t>
    </r>
  </si>
  <si>
    <r>
      <rPr>
        <u/>
        <sz val="10"/>
        <color rgb="FF1155CC"/>
        <rFont val="Calibri"/>
      </rPr>
      <t>[SuperVIP]_Trà Sữa May Cha_9k_Nov</t>
    </r>
    <r>
      <rPr>
        <sz val="10"/>
        <rFont val="Calibri"/>
      </rPr>
      <t xml:space="preserve"> 250102_Trà Sữa May Cha_7 cities</t>
    </r>
  </si>
  <si>
    <r>
      <rPr>
        <sz val="10"/>
        <rFont val="Calibri"/>
      </rPr>
      <t xml:space="preserve"> </t>
    </r>
    <r>
      <rPr>
        <u/>
        <sz val="10"/>
        <color rgb="FF1155CC"/>
        <rFont val="Calibri"/>
      </rPr>
      <t>[SuperVIP]_McDonald's_31/10-02/11</t>
    </r>
  </si>
  <si>
    <r>
      <rPr>
        <u/>
        <sz val="10"/>
        <color rgb="FF1155CC"/>
        <rFont val="Calibri"/>
      </rPr>
      <t>[SuperVIP]_The Coffee House_3-5.11</t>
    </r>
    <r>
      <rPr>
        <sz val="10"/>
        <color rgb="FF000000"/>
        <rFont val="Calibri"/>
      </rPr>
      <t xml:space="preserve"> 251014_The Coffee House_8 cities</t>
    </r>
  </si>
  <si>
    <r>
      <rPr>
        <sz val="10"/>
        <rFont val="Calibri"/>
      </rPr>
      <t xml:space="preserve">0h-19h </t>
    </r>
    <r>
      <rPr>
        <u/>
        <sz val="10"/>
        <color rgb="FF1155CC"/>
        <rFont val="Calibri"/>
      </rPr>
      <t>[SuperVIP]_The Coffee House_3-5.11</t>
    </r>
    <r>
      <rPr>
        <sz val="10"/>
        <rFont val="Calibri"/>
      </rPr>
      <t xml:space="preserve"> 251014_The Coffee House_8 cities
19h-24h</t>
    </r>
    <r>
      <rPr>
        <u/>
        <sz val="10"/>
        <color rgb="FF1155CC"/>
        <rFont val="Calibri"/>
      </rPr>
      <t xml:space="preserve"> [VIP]_Lotteria_</t>
    </r>
    <r>
      <rPr>
        <sz val="10"/>
        <rFont val="Calibri"/>
      </rPr>
      <t>03-06/11</t>
    </r>
  </si>
  <si>
    <r>
      <rPr>
        <u/>
        <sz val="10"/>
        <color rgb="FF1155CC"/>
        <rFont val="Calibri"/>
      </rPr>
      <t>[SuperVIP]_Highlands Coffee_3-7.11</t>
    </r>
    <r>
      <rPr>
        <sz val="10"/>
        <rFont val="Calibri"/>
      </rPr>
      <t xml:space="preserve"> 241231_Highlands Coffee_36 cities</t>
    </r>
  </si>
  <si>
    <r>
      <rPr>
        <u/>
        <sz val="10"/>
        <color rgb="FF1155CC"/>
        <rFont val="Calibri"/>
      </rPr>
      <t>[SJBP]_Phúc Long Coffee &amp; Tea_Combo 119k</t>
    </r>
    <r>
      <rPr>
        <sz val="10"/>
        <rFont val="Calibri"/>
      </rPr>
      <t xml:space="preserve"> 20240516_Phúc Long Coffee &amp; Tea_17 cities </t>
    </r>
  </si>
  <si>
    <r>
      <rPr>
        <u/>
        <sz val="10"/>
        <color rgb="FF1155CC"/>
        <rFont val="Calibri"/>
      </rPr>
      <t>[PNS]_Pepsi Meal_Oct</t>
    </r>
    <r>
      <rPr>
        <sz val="10"/>
        <rFont val="Calibri"/>
      </rPr>
      <t>_CT, KH, BH, HP, Hue, BD</t>
    </r>
  </si>
  <si>
    <t>[Whitelist New User] [PLF CP]_NU_Lần đầu đặt món giảm 50%
[Exclude NU][Exclude NU][PLF CP]_11.11_Siêu Deal Khai Tiệc, Giảm tới 110.000Đ</t>
  </si>
  <si>
    <r>
      <rPr>
        <u/>
        <sz val="10"/>
        <color rgb="FF1155CC"/>
        <rFont val="Calibri"/>
      </rPr>
      <t xml:space="preserve">[VIP]_Gà Rán Texas Chicken_10-13/11
</t>
    </r>
    <r>
      <rPr>
        <sz val="10"/>
        <rFont val="Calibri"/>
      </rPr>
      <t>250102_Gà Rán Texas Chicken_6 cities</t>
    </r>
  </si>
  <si>
    <r>
      <rPr>
        <u/>
        <sz val="10"/>
        <color rgb="FF1155CC"/>
        <rFont val="Calibri"/>
      </rPr>
      <t>[SuperVIP]_Highlands Coffee_11-14.11</t>
    </r>
    <r>
      <rPr>
        <sz val="10"/>
        <color rgb="FF000000"/>
        <rFont val="Calibri"/>
      </rPr>
      <t xml:space="preserve"> 241231_Highlands Coffee_36 cities</t>
    </r>
  </si>
  <si>
    <t>0h - 8h [PLF CP]_Mid Month_Bộ chung DEAL THƯƠNG HIỆU Giảm 50%
8-10H: [PLF CP]_Mid Month_DEAL BỮA SÁNG XỊN Giảm 50%
10-13H: [PLF CP]_Mid Month_DEAL BỮA TRƯA XỊN Giảm 50%
13-16H:[PLF CP]_Mid Month_DEAL BỮA XẾ XỊN Giảm 50%
16-24H: [PLF CP]_Mid Month_DEAL BỮA TỐI XỊN Giảm 50%</t>
  </si>
  <si>
    <t>[Exclude  NU][PLF CP]_WC_Thứ 3 Ăn Ngon, Giảm 30.000Đ</t>
  </si>
  <si>
    <r>
      <rPr>
        <u/>
        <sz val="10"/>
        <color rgb="FF1155CC"/>
        <rFont val="Calibri"/>
      </rPr>
      <t xml:space="preserve">[VIP]_Gà Rán Texas Chicken_17-20/11
</t>
    </r>
    <r>
      <rPr>
        <sz val="10"/>
        <color rgb="FF000000"/>
        <rFont val="Calibri"/>
      </rPr>
      <t>250102_Gà Rán Texas Chicken_6 cities</t>
    </r>
  </si>
  <si>
    <r>
      <rPr>
        <u/>
        <sz val="10"/>
        <color rgb="FF1155CC"/>
        <rFont val="Calibri"/>
      </rPr>
      <t>[SuperVIP]_Phê La_17-20Nov</t>
    </r>
    <r>
      <rPr>
        <sz val="10"/>
        <rFont val="Calibri"/>
      </rPr>
      <t xml:space="preserve"> HP,VT,HA,DL,DN,KH</t>
    </r>
  </si>
  <si>
    <r>
      <rPr>
        <sz val="10"/>
        <rFont val="Calibri"/>
      </rPr>
      <t xml:space="preserve">10h-13h+16h-24h </t>
    </r>
    <r>
      <rPr>
        <u/>
        <sz val="10"/>
        <color rgb="FF1155CC"/>
        <rFont val="Calibri"/>
      </rPr>
      <t xml:space="preserve">[SuperVIP]_Gà Rán Popeyes_20-23/11
</t>
    </r>
    <r>
      <rPr>
        <sz val="10"/>
        <rFont val="Calibri"/>
      </rPr>
      <t>0h-10h+13h-16h</t>
    </r>
    <r>
      <rPr>
        <u/>
        <sz val="10"/>
        <color rgb="FF1155CC"/>
        <rFont val="Calibri"/>
      </rPr>
      <t xml:space="preserve">  [SJBP]__Br</t>
    </r>
    <r>
      <rPr>
        <sz val="10"/>
        <rFont val="Calibri"/>
      </rPr>
      <t>and 50% 241231_All OTH 2025_36 cities</t>
    </r>
  </si>
  <si>
    <r>
      <rPr>
        <sz val="10"/>
        <rFont val="Calibri"/>
      </rPr>
      <t xml:space="preserve">10h-13h+16h-24h </t>
    </r>
    <r>
      <rPr>
        <u/>
        <sz val="10"/>
        <color rgb="FF1155CC"/>
        <rFont val="Calibri"/>
      </rPr>
      <t xml:space="preserve">[SuperVIP]_Gà Rán Popeyes_20-23/11
</t>
    </r>
    <r>
      <rPr>
        <sz val="10"/>
        <rFont val="Calibri"/>
      </rPr>
      <t>0h-10h+13h-16h</t>
    </r>
    <r>
      <rPr>
        <u/>
        <sz val="10"/>
        <color rgb="FF1155CC"/>
        <rFont val="Calibri"/>
      </rPr>
      <t xml:space="preserve">  [SJBP]__Br</t>
    </r>
    <r>
      <rPr>
        <sz val="10"/>
        <rFont val="Calibri"/>
      </rPr>
      <t>and 50% 241231_All OTH 2025_36 cities</t>
    </r>
  </si>
  <si>
    <r>
      <rPr>
        <sz val="10"/>
        <rFont val="Calibri"/>
      </rPr>
      <t xml:space="preserve">10h-13h+16h-24h </t>
    </r>
    <r>
      <rPr>
        <u/>
        <sz val="10"/>
        <color rgb="FF1155CC"/>
        <rFont val="Calibri"/>
      </rPr>
      <t xml:space="preserve">[SuperVIP]_Gà Rán KFC_24-27/11
</t>
    </r>
    <r>
      <rPr>
        <sz val="10"/>
        <rFont val="Calibri"/>
      </rPr>
      <t>0h-10h+13h-16h</t>
    </r>
    <r>
      <rPr>
        <u/>
        <sz val="10"/>
        <color rgb="FF1155CC"/>
        <rFont val="Calibri"/>
      </rPr>
      <t xml:space="preserve"> [SJBP]__Brand 50% </t>
    </r>
    <r>
      <rPr>
        <sz val="10"/>
        <rFont val="Calibri"/>
      </rPr>
      <t>241231_All OTH 2025_36 cities</t>
    </r>
  </si>
  <si>
    <t>[Whitelist New User] [PLF CP]_NU_Lần đầu đặt món giảm 50%
[Exclude NU]
0-5h: [PLF CP]_BAU_Deal Cú Đêm, Giảm 20.000Đ
5-10h: [PLF CP]_BAU_Nạp năng lượng sáng giảm 30.000Đ
10-13h: [PLF CP]_BAU_Đặt món ăn trưa, giảm tới 40.000Đ
13-16h: [PLF CP]_BAU_Nhâm nhi bữa xế, giảm 30.000Đ
16-24h: [PLF CP]_BAU_Món gì cũng ngon, bữa tối giảm 30.000Đ</t>
  </si>
  <si>
    <r>
      <rPr>
        <sz val="10"/>
        <rFont val="Calibri"/>
      </rPr>
      <t>0h-10h_13h-16h [</t>
    </r>
    <r>
      <rPr>
        <u/>
        <sz val="10"/>
        <color rgb="FF1155CC"/>
        <rFont val="Calibri"/>
      </rPr>
      <t xml:space="preserve">SJBP]__Brand 50% </t>
    </r>
    <r>
      <rPr>
        <sz val="10"/>
        <rFont val="Calibri"/>
      </rPr>
      <t xml:space="preserve">241231_All OTH 2025_36 cities
10h-13h+16h-24h </t>
    </r>
    <r>
      <rPr>
        <u/>
        <sz val="10"/>
        <color rgb="FF1155CC"/>
        <rFont val="Calibri"/>
      </rPr>
      <t>[VIP]_Gà Rán Texas Chicken_01-04/12</t>
    </r>
  </si>
  <si>
    <r>
      <rPr>
        <sz val="10"/>
        <rFont val="Calibri"/>
      </rPr>
      <t>0h-16h</t>
    </r>
    <r>
      <rPr>
        <u/>
        <sz val="10"/>
        <color rgb="FF1155CC"/>
        <rFont val="Calibri"/>
      </rPr>
      <t xml:space="preserve">[SuperVIP]_Phúc Long Coffee &amp; Tea_79k 20240516_Phúc Long Coffee &amp; Tea_17 cities
</t>
    </r>
    <r>
      <rPr>
        <sz val="10"/>
        <rFont val="Calibri"/>
      </rPr>
      <t xml:space="preserve">16h-24h  </t>
    </r>
    <r>
      <rPr>
        <u/>
        <sz val="10"/>
        <color rgb="FF1155CC"/>
        <rFont val="Calibri"/>
      </rPr>
      <t>[VIP]_Gà Rán Texas Chicken_01-04/12</t>
    </r>
  </si>
  <si>
    <r>
      <rPr>
        <u/>
        <sz val="10"/>
        <color rgb="FF1155CC"/>
        <rFont val="Calibri"/>
      </rPr>
      <t>[SuperVIP]_Highlands Coffee_1-5.12</t>
    </r>
    <r>
      <rPr>
        <sz val="10"/>
        <color rgb="FF000000"/>
        <rFont val="Calibri"/>
      </rPr>
      <t xml:space="preserve"> 241231_Highlands Coffee_36 cities</t>
    </r>
  </si>
  <si>
    <r>
      <rPr>
        <sz val="10"/>
        <rFont val="Calibri"/>
      </rPr>
      <t xml:space="preserve">10h-13h+16h-24h </t>
    </r>
    <r>
      <rPr>
        <u/>
        <sz val="10"/>
        <color rgb="FF1155CC"/>
        <rFont val="Calibri"/>
      </rPr>
      <t xml:space="preserve">[SuperVIP]_Gà Rán KFC_05-07/12
</t>
    </r>
    <r>
      <rPr>
        <sz val="10"/>
        <rFont val="Calibri"/>
      </rPr>
      <t xml:space="preserve">0h-10h+13h-16h </t>
    </r>
    <r>
      <rPr>
        <u/>
        <sz val="10"/>
        <color rgb="FF1155CC"/>
        <rFont val="Calibri"/>
      </rPr>
      <t>[SJBP]__Brand 50</t>
    </r>
    <r>
      <rPr>
        <sz val="10"/>
        <rFont val="Calibri"/>
      </rPr>
      <t>% 241231_All OTH 2025_36 cities</t>
    </r>
  </si>
  <si>
    <r>
      <rPr>
        <sz val="10"/>
        <rFont val="Calibri"/>
      </rPr>
      <t xml:space="preserve">10h-13h+16h-24h </t>
    </r>
    <r>
      <rPr>
        <u/>
        <sz val="10"/>
        <color rgb="FF1155CC"/>
        <rFont val="Calibri"/>
      </rPr>
      <t xml:space="preserve">[SuperVIP]_Gà Rán KFC_05-07/12
</t>
    </r>
    <r>
      <rPr>
        <sz val="10"/>
        <rFont val="Calibri"/>
      </rPr>
      <t xml:space="preserve">0h-10h+13h-16h </t>
    </r>
    <r>
      <rPr>
        <u/>
        <sz val="10"/>
        <color rgb="FF1155CC"/>
        <rFont val="Calibri"/>
      </rPr>
      <t>[SJBP]__Brand 50</t>
    </r>
    <r>
      <rPr>
        <sz val="10"/>
        <rFont val="Calibri"/>
      </rPr>
      <t>% 241231_All OTH 2025_36 cities</t>
    </r>
  </si>
  <si>
    <r>
      <rPr>
        <sz val="10"/>
        <rFont val="Calibri"/>
      </rPr>
      <t xml:space="preserve">10h-13h + 16h-24h </t>
    </r>
    <r>
      <rPr>
        <u/>
        <sz val="10"/>
        <color rgb="FF1155CC"/>
        <rFont val="Calibri"/>
      </rPr>
      <t xml:space="preserve">[SuperVIP]_Gà Rán Popeyes_08-11/12
</t>
    </r>
    <r>
      <rPr>
        <sz val="10"/>
        <rFont val="Calibri"/>
      </rPr>
      <t>0h-10h+13h-16h</t>
    </r>
    <r>
      <rPr>
        <u/>
        <sz val="10"/>
        <color rgb="FF1155CC"/>
        <rFont val="Calibri"/>
      </rPr>
      <t xml:space="preserve"> [SJBP]__Brand 50</t>
    </r>
    <r>
      <rPr>
        <sz val="10"/>
        <rFont val="Calibri"/>
      </rPr>
      <t>% 241231_All OTH 2025_36 cities</t>
    </r>
  </si>
  <si>
    <t>[Whitelist New User] [PLF CP]_NU_Lần đầu đặt món giảm 50%
[Exclude NU] [PLF CP]_Mid Month Sale_Siêu Deal Giữa Tháng, Giảm tới 50%</t>
  </si>
  <si>
    <t>[Exclude NU][PLF CP]_Thematic_Món Ngon Xmas, Freeship tới 60.000Đ</t>
  </si>
  <si>
    <r>
      <rPr>
        <sz val="10"/>
        <rFont val="Calibri"/>
      </rPr>
      <t xml:space="preserve"> </t>
    </r>
    <r>
      <rPr>
        <u/>
        <sz val="10"/>
        <color rgb="FF1155CC"/>
        <rFont val="Calibri"/>
      </rPr>
      <t>[SuperVIP]_Gà Rán Popeyes_18-21/12</t>
    </r>
  </si>
  <si>
    <t>[Whitelist New User] [PLF CP]_NU_Lần đầu đặt món giảm 50%
[Exclude NU][PLF CP]_SPF Day_Ăn Thả Ga, Freeship 0Đ</t>
  </si>
  <si>
    <t>[Exclude NU][PLF CP]_Thematic_Siêu Deal Xmas, Giảm tới 120.000Đ</t>
  </si>
  <si>
    <t>0-6h: [PLF CP]_Thematic_Tiệc Ngon Thương Hiệu, Giảm Tới 50%
6-9h:[PLF CP]_Thematic_Tiệc Sáng Thương Hiệu, Giảm Tới 50%
9-13h [PLF CP]_Thematic_Tiệc Trưa Thương Hiệu, Giảm Tới 50%
13-16h[PLF CP]_Thematic_Tiệc Xế Thương Hiệu, Giảm Tới 50%
16-24h: [PLF CP]_Thematic_Tiệc Tối Thương Hiệu, Giảm Tới 50%</t>
  </si>
  <si>
    <r>
      <rPr>
        <sz val="10"/>
        <rFont val="Calibri"/>
      </rPr>
      <t xml:space="preserve">
[</t>
    </r>
    <r>
      <rPr>
        <u/>
        <sz val="10"/>
        <color rgb="FF1155CC"/>
        <rFont val="Calibri"/>
      </rPr>
      <t>SuperVIP]_McDonald's_26-28/12</t>
    </r>
    <r>
      <rPr>
        <sz val="10"/>
        <rFont val="Calibri"/>
      </rPr>
      <t xml:space="preserve"> 251025_McDonald's_7 cities</t>
    </r>
  </si>
  <si>
    <r>
      <rPr>
        <sz val="10"/>
        <rFont val="Calibri"/>
      </rPr>
      <t xml:space="preserve">
[</t>
    </r>
    <r>
      <rPr>
        <u/>
        <sz val="10"/>
        <color rgb="FF1155CC"/>
        <rFont val="Calibri"/>
      </rPr>
      <t>SuperVIP]_McDonald's_26-28/12</t>
    </r>
    <r>
      <rPr>
        <sz val="10"/>
        <rFont val="Calibri"/>
      </rPr>
      <t xml:space="preserve"> 251025_McDonald's_7 cities</t>
    </r>
  </si>
  <si>
    <t>[Exclude NU][PLF CP]_Thematic_Tiệc Càng Đông, Deal Càng To</t>
  </si>
  <si>
    <t>[Exclude NU][PLF CP]_15.1_Đặt Nhóm Chung Vui Giảm Thêm 25.000Đ</t>
  </si>
  <si>
    <r>
      <rPr>
        <u/>
        <sz val="10"/>
        <color rgb="FF1155CC"/>
        <rFont val="Calibri"/>
      </rPr>
      <t>[SuperVIP]_Trà Sữa May Cha_2-4Jan</t>
    </r>
    <r>
      <rPr>
        <sz val="10"/>
        <rFont val="Calibri"/>
      </rPr>
      <t xml:space="preserve"> 250102_Trà Sữa May Cha_7 cities</t>
    </r>
  </si>
  <si>
    <r>
      <rPr>
        <u/>
        <sz val="10"/>
        <color rgb="FF1155CC"/>
        <rFont val="Calibri"/>
      </rPr>
      <t>[SuperVIP]_Trà Sữa May Cha_2-4Jan</t>
    </r>
    <r>
      <rPr>
        <sz val="10"/>
        <rFont val="Calibri"/>
      </rPr>
      <t xml:space="preserve"> 250102_Trà Sữa May Cha_7 cities</t>
    </r>
  </si>
  <si>
    <r>
      <rPr>
        <u/>
        <sz val="10"/>
        <color rgb="FF1155CC"/>
        <rFont val="Calibri"/>
      </rPr>
      <t>[SuperVIP]_Trà Sữa May Cha_2-4Jan</t>
    </r>
    <r>
      <rPr>
        <sz val="10"/>
        <rFont val="Calibri"/>
      </rPr>
      <t xml:space="preserve"> 250102_Trà Sữa May Cha_7 cities</t>
    </r>
  </si>
  <si>
    <t>[SuperVIP]_Highlands Coffee_05-09.01.26</t>
  </si>
  <si>
    <t>[Whitelist New User] [PLF CP]_NU_Lần đầu đặt món giảm 50%
[Exclude NU][PLF CP]_15.1_Khai Tiệc Rộn Ràng Giảm Đến 60.000Đ</t>
  </si>
  <si>
    <r>
      <rPr>
        <u/>
        <sz val="10"/>
        <color rgb="FF1155CC"/>
        <rFont val="Calibri"/>
      </rPr>
      <t>[SuperVIP]_The Coffee House_12-14.01.26</t>
    </r>
    <r>
      <rPr>
        <sz val="10"/>
        <color rgb="FF000000"/>
        <rFont val="Calibri"/>
      </rPr>
      <t xml:space="preserve"> 251014_The Coffee House_8 cities</t>
    </r>
  </si>
  <si>
    <t>[Whitelist New User] [PLF CP]_NU_Lần đầu đặt món giảm 50%
[Exclude NU][PLF CP]_SPF Day_Ngày Hội Ăn Uống, Giảm tới 188.000Đ</t>
  </si>
  <si>
    <t>0-10h: [PLF CP]_SPF Day_SIÊU DEAL BỮA SÁNG Giảm 50%
10-13h: [PLF CP]_SPF Day_SIÊU DEAL BỮA TRƯA Giảm 50%
13-17h: [PLF CP]_SPF Day_SIÊU DEAL BỮA XẾ Giảm 50%
17-24h: [PLF CP]_SPF Day_SIÊU DEAL BỮA TỐI Giảm 50%</t>
  </si>
  <si>
    <r>
      <rPr>
        <sz val="10"/>
        <rFont val="Calibri"/>
      </rPr>
      <t>10h-13h+16h-19h</t>
    </r>
    <r>
      <rPr>
        <u/>
        <sz val="10"/>
        <color rgb="FF1155CC"/>
        <rFont val="Calibri"/>
      </rPr>
      <t xml:space="preserve">[VIP]_Gà Rán Texas Chicken_Jan 250102_Gà Rán Texas Chicken_6 cities
</t>
    </r>
    <r>
      <rPr>
        <sz val="10"/>
        <rFont val="Calibri"/>
      </rPr>
      <t>0h-10h+13h-16h+19h-24h</t>
    </r>
    <r>
      <rPr>
        <u/>
        <sz val="10"/>
        <color rgb="FF1155CC"/>
        <rFont val="Calibri"/>
      </rPr>
      <t>[VIP]_Gong Cha_19-21Jan</t>
    </r>
    <r>
      <rPr>
        <sz val="10"/>
        <rFont val="Calibri"/>
      </rPr>
      <t xml:space="preserve"> 20240506_Gong Cha_3 cities</t>
    </r>
  </si>
  <si>
    <r>
      <rPr>
        <u/>
        <sz val="10"/>
        <color rgb="FF1155CC"/>
        <rFont val="Calibri"/>
      </rPr>
      <t>[Alacarte]_Gong Cha_Thank You Driver 2025</t>
    </r>
    <r>
      <rPr>
        <sz val="10"/>
        <color rgb="FF000000"/>
        <rFont val="Calibri"/>
      </rPr>
      <t xml:space="preserve">_260109_Gong Cha_7 cities
</t>
    </r>
  </si>
  <si>
    <r>
      <rPr>
        <u/>
        <sz val="10"/>
        <color rgb="FF1155CC"/>
        <rFont val="Calibri"/>
      </rPr>
      <t>[Alacarte]_Trà Sữa Mixue_Thank You Driver 2025</t>
    </r>
    <r>
      <rPr>
        <sz val="10"/>
        <color rgb="FF000000"/>
        <rFont val="Calibri"/>
      </rPr>
      <t>_260106_Trà sữa Mixue_29 cities</t>
    </r>
  </si>
  <si>
    <t>[Exclude NU][PLF CP]_Đặt Đơn Nhóm, Giảm đến 105.000Đ</t>
  </si>
  <si>
    <r>
      <rPr>
        <u/>
        <sz val="10"/>
        <color rgb="FF1155CC"/>
        <rFont val="Calibri"/>
      </rPr>
      <t>[SuperVIP]_Trà Sữa May Cha_Feb</t>
    </r>
    <r>
      <rPr>
        <sz val="10"/>
        <color rgb="FF000000"/>
        <rFont val="Calibri"/>
      </rPr>
      <t xml:space="preserve"> 260106_Trà Sữa May Cha_9 cities</t>
    </r>
  </si>
  <si>
    <r>
      <rPr>
        <u/>
        <sz val="10"/>
        <color rgb="FF1155CC"/>
        <rFont val="Calibri"/>
      </rPr>
      <t>[SuperVIP]_Trà Sữa May Cha_Feb</t>
    </r>
    <r>
      <rPr>
        <sz val="10"/>
        <color rgb="FF000000"/>
        <rFont val="Calibri"/>
      </rPr>
      <t xml:space="preserve"> 260106_Trà Sữa May Cha_9 cities</t>
    </r>
  </si>
  <si>
    <r>
      <rPr>
        <u/>
        <sz val="10"/>
        <color rgb="FF1155CC"/>
        <rFont val="Calibri"/>
      </rPr>
      <t>[VIP]_Gong Cha_9-10Feb</t>
    </r>
    <r>
      <rPr>
        <sz val="10"/>
        <color rgb="FF000000"/>
        <rFont val="Calibri"/>
      </rPr>
      <t xml:space="preserve"> 260109_Gong Cha_7 cities</t>
    </r>
  </si>
  <si>
    <r>
      <rPr>
        <u/>
        <sz val="10"/>
        <color rgb="FF1155CC"/>
        <rFont val="Calibri"/>
      </rPr>
      <t>[VIP]_Gong Cha_9-10Feb</t>
    </r>
    <r>
      <rPr>
        <sz val="10"/>
        <rFont val="Calibri"/>
      </rPr>
      <t xml:space="preserve"> 260109_Gong Cha_7 cities
</t>
    </r>
    <r>
      <rPr>
        <u/>
        <sz val="10"/>
        <color rgb="FF1155CC"/>
        <rFont val="Calibri"/>
      </rPr>
      <t>[SJBP]_KATINAT Coffee &amp; Tea House_BAU 100k</t>
    </r>
    <r>
      <rPr>
        <sz val="10"/>
        <rFont val="Calibri"/>
      </rPr>
      <t xml:space="preserve"> Tien Giang, Can Tho, Binh Duong, Binh Dinh, Binh Thuan, Nghe An, Quang Ninh, Hung Yen</t>
    </r>
  </si>
  <si>
    <t>[Whitelist New User] [PLF CP]_NU_Lần đầu đặt món giảm 50%
[Exclude NU][Exclude NU][PLF CP]_Thematic_Vạn Deal Rộn Ràng, Giảm tới 88.000Đ</t>
  </si>
  <si>
    <r>
      <rPr>
        <u/>
        <sz val="10"/>
        <color rgb="FF1155CC"/>
        <rFont val="Calibri"/>
      </rPr>
      <t>[VIP]_Gà Rán Texas Chicken_Feb</t>
    </r>
    <r>
      <rPr>
        <sz val="10"/>
        <rFont val="Calibri"/>
      </rPr>
      <t xml:space="preserve"> 250102_Gà Rán Texas Chicken_6 cities</t>
    </r>
  </si>
  <si>
    <r>
      <rPr>
        <u/>
        <sz val="10"/>
        <color rgb="FF1155CC"/>
        <rFont val="Calibri"/>
      </rPr>
      <t>[SuperVIP]_Highlands Coffee_Mar</t>
    </r>
    <r>
      <rPr>
        <sz val="10"/>
        <color rgb="FF000000"/>
        <rFont val="Calibri"/>
      </rPr>
      <t xml:space="preserve"> 260106_Highlands Coffee_41 cities</t>
    </r>
  </si>
  <si>
    <r>
      <rPr>
        <u/>
        <sz val="10"/>
        <color rgb="FF1155CC"/>
        <rFont val="Calibri"/>
      </rPr>
      <t>[VIP]_Trà Sữa May Cha_Mar</t>
    </r>
    <r>
      <rPr>
        <sz val="10"/>
        <rFont val="Calibri"/>
      </rPr>
      <t xml:space="preserve"> 260106_Trà Sữa May Cha_9 cities</t>
    </r>
  </si>
  <si>
    <r>
      <rPr>
        <u/>
        <sz val="10"/>
        <color rgb="FF1155CC"/>
        <rFont val="Calibri"/>
      </rPr>
      <t>[VIP]_Gong Cha_9-11Mar</t>
    </r>
    <r>
      <rPr>
        <sz val="10"/>
        <color rgb="FF000000"/>
        <rFont val="Calibri"/>
      </rPr>
      <t xml:space="preserve"> 260109_Gong Cha_7 cities</t>
    </r>
  </si>
  <si>
    <r>
      <rPr>
        <u/>
        <sz val="10"/>
        <color rgb="FF1155CC"/>
        <rFont val="Calibri"/>
      </rPr>
      <t>[VIP]_Gong Cha_9-11Mar</t>
    </r>
    <r>
      <rPr>
        <sz val="10"/>
        <color rgb="FF000000"/>
        <rFont val="Calibri"/>
      </rPr>
      <t xml:space="preserve"> 260109_Gong Cha_7 cities</t>
    </r>
  </si>
  <si>
    <r>
      <rPr>
        <u/>
        <sz val="10"/>
        <color rgb="FF1155CC"/>
        <rFont val="Calibri"/>
      </rPr>
      <t>[VIP]_Gong Cha_9-11Mar</t>
    </r>
    <r>
      <rPr>
        <sz val="10"/>
        <rFont val="Calibri"/>
      </rPr>
      <t xml:space="preserve"> 260109_Gong Cha_7 cities</t>
    </r>
  </si>
  <si>
    <r>
      <rPr>
        <u/>
        <sz val="10"/>
        <color rgb="FF1155CC"/>
        <rFont val="Calibri"/>
      </rPr>
      <t>[SuperVIP]_Highlands Coffee_9-13Mar</t>
    </r>
    <r>
      <rPr>
        <sz val="10"/>
        <color rgb="FF000000"/>
        <rFont val="Calibri"/>
      </rPr>
      <t xml:space="preserve"> 260106_Highlands Coffee_41 cities</t>
    </r>
  </si>
  <si>
    <r>
      <rPr>
        <sz val="10"/>
        <rFont val="Calibri"/>
      </rPr>
      <t>12h-24h</t>
    </r>
    <r>
      <rPr>
        <u/>
        <sz val="10"/>
        <color rgb="FF1155CC"/>
        <rFont val="Calibri"/>
      </rPr>
      <t>[SuperVIP]_Trà Sữa May Cha_Mar</t>
    </r>
    <r>
      <rPr>
        <sz val="10"/>
        <rFont val="Calibri"/>
      </rPr>
      <t xml:space="preserve"> 260106_Trà Sữa May Cha_9 cities
0h-12h</t>
    </r>
    <r>
      <rPr>
        <u/>
        <sz val="10"/>
        <color rgb="FF1155CC"/>
        <rFont val="Calibri"/>
      </rPr>
      <t xml:space="preserve"> [SJBP]_Phúc Long Coffee &amp; Tea_Combo 119k_Mar</t>
    </r>
    <r>
      <rPr>
        <sz val="10"/>
        <rFont val="Calibri"/>
      </rPr>
      <t xml:space="preserve"> 260106_Phúc Long Coffee &amp; Tea_20 cities</t>
    </r>
  </si>
  <si>
    <r>
      <rPr>
        <u/>
        <sz val="10"/>
        <color rgb="FF1155CC"/>
        <rFont val="Calibri"/>
      </rPr>
      <t>[SuperVIP]_Trà Sữa May Cha_Mar</t>
    </r>
    <r>
      <rPr>
        <sz val="10"/>
        <color rgb="FF000000"/>
        <rFont val="Calibri"/>
      </rPr>
      <t xml:space="preserve"> 260106_Trà Sữa May Cha_9 cities</t>
    </r>
  </si>
  <si>
    <r>
      <rPr>
        <u/>
        <sz val="10"/>
        <color rgb="FF1155CC"/>
        <rFont val="Calibri"/>
      </rPr>
      <t>[SuperVIP]_Trà Sữa May Cha_Mar</t>
    </r>
    <r>
      <rPr>
        <sz val="10"/>
        <color rgb="FF000000"/>
        <rFont val="Calibri"/>
      </rPr>
      <t xml:space="preserve"> 260106_Trà Sữa May Cha_9 cities</t>
    </r>
  </si>
  <si>
    <r>
      <rPr>
        <sz val="10"/>
        <rFont val="Calibri"/>
      </rPr>
      <t>0h-16h</t>
    </r>
    <r>
      <rPr>
        <u/>
        <sz val="10"/>
        <color rgb="FF1155CC"/>
        <rFont val="Calibri"/>
      </rPr>
      <t>[SuperVIP]_Phê La_16-20Mar</t>
    </r>
  </si>
  <si>
    <r>
      <rPr>
        <sz val="10"/>
        <rFont val="Calibri"/>
      </rPr>
      <t>0h-16h</t>
    </r>
    <r>
      <rPr>
        <u/>
        <sz val="10"/>
        <color rgb="FF1155CC"/>
        <rFont val="Calibri"/>
      </rPr>
      <t>[SJBP]_Phúc Long Coffee &amp; Tea_Combo 119k_Mar</t>
    </r>
    <r>
      <rPr>
        <sz val="10"/>
        <rFont val="Calibri"/>
      </rPr>
      <t xml:space="preserve"> 260106_Phúc Long Coffee &amp; Tea_20 cities</t>
    </r>
  </si>
  <si>
    <r>
      <rPr>
        <sz val="10"/>
        <rFont val="Calibri"/>
      </rPr>
      <t>0h-16h</t>
    </r>
    <r>
      <rPr>
        <u/>
        <sz val="10"/>
        <color rgb="FF1155CC"/>
        <rFont val="Calibri"/>
      </rPr>
      <t>[SJBP]_Phúc Long Coffee &amp; Tea_Combo 119k_Mar</t>
    </r>
    <r>
      <rPr>
        <sz val="10"/>
        <rFont val="Calibri"/>
      </rPr>
      <t xml:space="preserve"> 260106_Phúc Long Coffee &amp; Tea_20 cities</t>
    </r>
  </si>
  <si>
    <r>
      <rPr>
        <u/>
        <sz val="10"/>
        <color rgb="FF1155CC"/>
        <rFont val="Calibri"/>
      </rPr>
      <t>[SuperVIP]_Highlands Coffee_16-20Mar</t>
    </r>
    <r>
      <rPr>
        <sz val="10"/>
        <color rgb="FF000000"/>
        <rFont val="Calibri"/>
      </rPr>
      <t xml:space="preserve"> 260106_Highlands Coffee_41 cities</t>
    </r>
  </si>
  <si>
    <r>
      <rPr>
        <u/>
        <sz val="10"/>
        <color rgb="FF1155CC"/>
        <rFont val="Calibri"/>
      </rPr>
      <t>[VIP]_Gong Cha_23-25Mar</t>
    </r>
    <r>
      <rPr>
        <sz val="10"/>
        <rFont val="Calibri"/>
      </rPr>
      <t xml:space="preserve"> 260109_Gong Cha_7 cities</t>
    </r>
  </si>
  <si>
    <r>
      <rPr>
        <u/>
        <sz val="10"/>
        <color rgb="FF1155CC"/>
        <rFont val="Calibri"/>
      </rPr>
      <t>[VIP]_Gong Cha_23-25Mar</t>
    </r>
    <r>
      <rPr>
        <sz val="10"/>
        <color rgb="FF000000"/>
        <rFont val="Calibri"/>
      </rPr>
      <t xml:space="preserve"> 260109_Gong Cha_7 cities</t>
    </r>
  </si>
  <si>
    <r>
      <rPr>
        <u/>
        <sz val="10"/>
        <color rgb="FF1155CC"/>
        <rFont val="Calibri"/>
      </rPr>
      <t>[VIP]_KATINAT Coffee &amp; Tea House_B2G1</t>
    </r>
    <r>
      <rPr>
        <sz val="10"/>
        <color rgb="FF000000"/>
        <rFont val="Calibri"/>
      </rPr>
      <t xml:space="preserve"> 260106_KATINAT Coffee &amp; Tea House_14 cities</t>
    </r>
  </si>
  <si>
    <r>
      <rPr>
        <u/>
        <sz val="10"/>
        <color rgb="FF1155CC"/>
        <rFont val="Calibri"/>
      </rPr>
      <t>[VIP]_KATINAT Coffee &amp; Tea House_B2G1</t>
    </r>
    <r>
      <rPr>
        <sz val="10"/>
        <color rgb="FF000000"/>
        <rFont val="Calibri"/>
      </rPr>
      <t xml:space="preserve"> 260106_KATINAT Coffee &amp; Tea House_14 cities</t>
    </r>
  </si>
  <si>
    <r>
      <rPr>
        <sz val="10"/>
        <color theme="1"/>
        <rFont val="Calibri"/>
      </rPr>
      <t xml:space="preserve">Hometop Banner 3
</t>
    </r>
    <r>
      <rPr>
        <b/>
        <sz val="10"/>
        <color rgb="FFFF0000"/>
        <rFont val="Calibri"/>
      </rPr>
      <t>Banner Ads</t>
    </r>
  </si>
  <si>
    <r>
      <rPr>
        <u/>
        <sz val="10"/>
        <color rgb="FF1155CC"/>
        <rFont val="Calibri"/>
      </rPr>
      <t>[SJBP]_Highlands Coffee_Weekday</t>
    </r>
    <r>
      <rPr>
        <sz val="10"/>
        <rFont val="Calibri"/>
      </rPr>
      <t xml:space="preserve"> 241231_Highlands Coffee_36 cities</t>
    </r>
  </si>
  <si>
    <r>
      <rPr>
        <u/>
        <sz val="10"/>
        <color rgb="FF1155CC"/>
        <rFont val="Calibri"/>
      </rPr>
      <t>[SJBP]_Starbucks Coffee_BOGO 2/1</t>
    </r>
    <r>
      <rPr>
        <sz val="10"/>
        <color rgb="FF000000"/>
        <rFont val="Calibri"/>
      </rPr>
      <t xml:space="preserve"> 240620_Starbucks Coffee_5 cities</t>
    </r>
  </si>
  <si>
    <r>
      <rPr>
        <u/>
        <sz val="10"/>
        <color rgb="FF1155CC"/>
        <rFont val="Calibri"/>
      </rPr>
      <t xml:space="preserve">[VIP]_Pizza Hut_03-05/01
</t>
    </r>
    <r>
      <rPr>
        <u/>
        <sz val="10"/>
        <color rgb="FF000000"/>
        <rFont val="Calibri"/>
      </rPr>
      <t>241231_Pizza Hut_20 cities</t>
    </r>
  </si>
  <si>
    <r>
      <rPr>
        <sz val="10"/>
        <rFont val="Calibri"/>
      </rPr>
      <t xml:space="preserve">0 -10H: </t>
    </r>
    <r>
      <rPr>
        <u/>
        <sz val="10"/>
        <color rgb="FF1155CC"/>
        <rFont val="Calibri"/>
      </rPr>
      <t>[PLF CP]_BAU_Ăn sáng ngon rẻ, giảm 20.000Đ</t>
    </r>
    <r>
      <rPr>
        <sz val="10"/>
        <rFont val="Calibri"/>
      </rPr>
      <t xml:space="preserve">
10-13H: </t>
    </r>
    <r>
      <rPr>
        <u/>
        <sz val="10"/>
        <color rgb="FF1155CC"/>
        <rFont val="Calibri"/>
      </rPr>
      <t>[PLF CP]_BAU_No nê bữa trưa, deal giảm 50.000Đ</t>
    </r>
    <r>
      <rPr>
        <sz val="10"/>
        <rFont val="Calibri"/>
      </rPr>
      <t xml:space="preserve">
13-16H: </t>
    </r>
    <r>
      <rPr>
        <u/>
        <sz val="10"/>
        <color rgb="FF1155CC"/>
        <rFont val="Calibri"/>
      </rPr>
      <t>[PLF CP]_BAU_Nhâm nhi bữa xế, giảm 30.000Đ</t>
    </r>
    <r>
      <rPr>
        <sz val="10"/>
        <rFont val="Calibri"/>
      </rPr>
      <t xml:space="preserve">
16-24H: </t>
    </r>
    <r>
      <rPr>
        <u/>
        <sz val="10"/>
        <color rgb="FF1155CC"/>
        <rFont val="Calibri"/>
      </rPr>
      <t>[PLF CP]_BAU_Bữa tối đủ chất, giảm tới 50.000Đ</t>
    </r>
  </si>
  <si>
    <r>
      <rPr>
        <sz val="10"/>
        <rFont val="Calibri"/>
      </rPr>
      <t xml:space="preserve">0 -10H: </t>
    </r>
    <r>
      <rPr>
        <u/>
        <sz val="10"/>
        <color rgb="FF1155CC"/>
        <rFont val="Calibri"/>
      </rPr>
      <t>[PLF CP]_BAU_Nạp năng lượng sáng giảm 30.000Đ</t>
    </r>
    <r>
      <rPr>
        <sz val="10"/>
        <rFont val="Calibri"/>
      </rPr>
      <t xml:space="preserve">
10-13H:</t>
    </r>
    <r>
      <rPr>
        <u/>
        <sz val="10"/>
        <color rgb="FF1155CC"/>
        <rFont val="Calibri"/>
      </rPr>
      <t>[PLF CP]_BAU_Bữa Trưa Ngon Rẻ, Giảm 30.000Đ</t>
    </r>
    <r>
      <rPr>
        <sz val="10"/>
        <rFont val="Calibri"/>
      </rPr>
      <t xml:space="preserve">
13-16H: </t>
    </r>
    <r>
      <rPr>
        <u/>
        <sz val="10"/>
        <color rgb="FF1155CC"/>
        <rFont val="Calibri"/>
      </rPr>
      <t>[PLF CP]_BAU_Chốt đơn ăn xế, giảm 20.000Đ</t>
    </r>
    <r>
      <rPr>
        <sz val="10"/>
        <rFont val="Calibri"/>
      </rPr>
      <t xml:space="preserve">
16-24H: </t>
    </r>
    <r>
      <rPr>
        <u/>
        <sz val="10"/>
        <color rgb="FF1155CC"/>
        <rFont val="Calibri"/>
      </rPr>
      <t xml:space="preserve"> [PLF CP]_BAU_Bữa tối đủ chất, giảm tới 70.000Đ</t>
    </r>
  </si>
  <si>
    <r>
      <rPr>
        <sz val="10"/>
        <rFont val="Calibri"/>
      </rPr>
      <t>0 -10H:</t>
    </r>
    <r>
      <rPr>
        <u/>
        <sz val="10"/>
        <color rgb="FF1155CC"/>
        <rFont val="Calibri"/>
      </rPr>
      <t xml:space="preserve"> [PLF CP]_BAU_Ăn sáng ngon rẻ, món nào cũng freeship</t>
    </r>
    <r>
      <rPr>
        <sz val="10"/>
        <rFont val="Calibri"/>
      </rPr>
      <t xml:space="preserve">
10-13H: </t>
    </r>
    <r>
      <rPr>
        <u/>
        <sz val="10"/>
        <color rgb="FF1155CC"/>
        <rFont val="Calibri"/>
      </rPr>
      <t>[PLF CP]_BAU_Đặt món ăn trưa, giảm tới 40.000Đ</t>
    </r>
    <r>
      <rPr>
        <sz val="10"/>
        <rFont val="Calibri"/>
      </rPr>
      <t xml:space="preserve">
13-16H:</t>
    </r>
    <r>
      <rPr>
        <u/>
        <sz val="10"/>
        <color rgb="FF1155CC"/>
        <rFont val="Calibri"/>
      </rPr>
      <t xml:space="preserve"> [PLF CP]_BAU_Ăn xế ngon rẻ, chỉ từ 10.000Đ</t>
    </r>
    <r>
      <rPr>
        <sz val="10"/>
        <rFont val="Calibri"/>
      </rPr>
      <t xml:space="preserve">
16-24H: </t>
    </r>
    <r>
      <rPr>
        <u/>
        <sz val="10"/>
        <color rgb="FF1155CC"/>
        <rFont val="Calibri"/>
      </rPr>
      <t>[PLF CP]_BAU_Đặt món ăn tối, chỉ từ 40.000Đ</t>
    </r>
  </si>
  <si>
    <r>
      <rPr>
        <u/>
        <sz val="10"/>
        <color rgb="FF1155CC"/>
        <rFont val="Calibri"/>
      </rPr>
      <t>[SuperVIP]_The Coffee House_6-8.1</t>
    </r>
    <r>
      <rPr>
        <sz val="10"/>
        <color rgb="FF000000"/>
        <rFont val="Calibri"/>
      </rPr>
      <t xml:space="preserve"> 241231_The Coffee House_7 cities</t>
    </r>
  </si>
  <si>
    <r>
      <rPr>
        <b/>
        <sz val="10"/>
        <color rgb="FFFF0000"/>
        <rFont val="Calibri"/>
      </rPr>
      <t xml:space="preserve">Whitelist on Shopee
</t>
    </r>
    <r>
      <rPr>
        <b/>
        <u/>
        <sz val="10"/>
        <color rgb="FFFF0000"/>
        <rFont val="Calibri"/>
      </rPr>
      <t xml:space="preserve"> [PLF CP]_SPayLater</t>
    </r>
    <r>
      <rPr>
        <sz val="10"/>
        <rFont val="Calibri"/>
      </rPr>
      <t xml:space="preserve">
[PLF CP]_WC_Thứ 4 Vui Vẻ, Giảm Tới 50,000đ</t>
    </r>
  </si>
  <si>
    <r>
      <rPr>
        <u/>
        <sz val="10"/>
        <color rgb="FF1155CC"/>
        <rFont val="Calibri"/>
      </rPr>
      <t xml:space="preserve">[VIP]_Cơm Thố Anh Nguyễn_08-12/01
</t>
    </r>
    <r>
      <rPr>
        <sz val="10"/>
        <rFont val="Calibri"/>
      </rPr>
      <t>20240506_Cơm Thố Anh Nguyễn_10 cities</t>
    </r>
  </si>
  <si>
    <r>
      <rPr>
        <sz val="10"/>
        <rFont val="Calibri"/>
      </rPr>
      <t>0 -10H:</t>
    </r>
    <r>
      <rPr>
        <u/>
        <sz val="10"/>
        <color rgb="FF1155CC"/>
        <rFont val="Calibri"/>
      </rPr>
      <t xml:space="preserve"> [PLF CP]_BAU_Ăn sáng ngon rẻ, món nào cũng freeship</t>
    </r>
    <r>
      <rPr>
        <sz val="10"/>
        <rFont val="Calibri"/>
      </rPr>
      <t xml:space="preserve">
10-13H: </t>
    </r>
    <r>
      <rPr>
        <u/>
        <sz val="10"/>
        <color rgb="FF1155CC"/>
        <rFont val="Calibri"/>
      </rPr>
      <t>[PLF CP]_BAU_Đặt món ăn trưa, giảm tới 40.000Đ</t>
    </r>
    <r>
      <rPr>
        <sz val="10"/>
        <rFont val="Calibri"/>
      </rPr>
      <t xml:space="preserve">
13-16H:</t>
    </r>
    <r>
      <rPr>
        <u/>
        <sz val="10"/>
        <color rgb="FF1155CC"/>
        <rFont val="Calibri"/>
      </rPr>
      <t xml:space="preserve"> [PLF CP]_BAU_Ăn xế ngon rẻ, chỉ từ 10.000Đ</t>
    </r>
    <r>
      <rPr>
        <sz val="10"/>
        <rFont val="Calibri"/>
      </rPr>
      <t xml:space="preserve">
16-24H: </t>
    </r>
    <r>
      <rPr>
        <u/>
        <sz val="10"/>
        <color rgb="FF1155CC"/>
        <rFont val="Calibri"/>
      </rPr>
      <t>[PLF CP]_BAU_Đặt món ăn tối, chỉ từ 40.000Đ</t>
    </r>
  </si>
  <si>
    <t>[PLF CP]_WC_Khởi Động Tuần Mới, Giảm 20.000Đ</t>
  </si>
  <si>
    <r>
      <rPr>
        <u/>
        <sz val="10"/>
        <color rgb="FF1155CC"/>
        <rFont val="Calibri"/>
      </rPr>
      <t xml:space="preserve">[VIP]_Gà Rán Texas Chicken_13-16/01
</t>
    </r>
    <r>
      <rPr>
        <sz val="10"/>
        <color rgb="FF000000"/>
        <rFont val="Calibri"/>
      </rPr>
      <t>250102_Gà Rán Texas Chicken_6 cities</t>
    </r>
  </si>
  <si>
    <r>
      <rPr>
        <u/>
        <sz val="10"/>
        <color rgb="FF1155CC"/>
        <rFont val="Calibri"/>
      </rPr>
      <t>[SJBP]_Domino's Pizza_1T1</t>
    </r>
    <r>
      <rPr>
        <sz val="10"/>
        <color rgb="FF000000"/>
        <rFont val="Calibri"/>
      </rPr>
      <t xml:space="preserve"> 241231_Domino pizza_9 cities</t>
    </r>
  </si>
  <si>
    <r>
      <rPr>
        <u/>
        <sz val="10"/>
        <color rgb="FF1155CC"/>
        <rFont val="Calibri"/>
      </rPr>
      <t>[VIP]_Phê La_Jan</t>
    </r>
    <r>
      <rPr>
        <sz val="10"/>
        <rFont val="Calibri"/>
      </rPr>
      <t xml:space="preserve"> HP,VT,HA,DL</t>
    </r>
  </si>
  <si>
    <r>
      <rPr>
        <strike/>
        <sz val="10"/>
        <color rgb="FFFF0000"/>
        <rFont val="Calibri"/>
      </rPr>
      <t xml:space="preserve">[PLF CP]_YEP_Vạn Deal Rộn Ràng, Giảm tới 50%
</t>
    </r>
    <r>
      <rPr>
        <sz val="10"/>
        <color rgb="FFFF0000"/>
        <rFont val="Calibri"/>
      </rPr>
      <t>[PLF CP]_YEP_Vạn Deal Rộn Ràng, Giảm tới 188.000Đ</t>
    </r>
  </si>
  <si>
    <r>
      <rPr>
        <u/>
        <sz val="10"/>
        <color rgb="FF1155CC"/>
        <rFont val="Calibri"/>
      </rPr>
      <t>[SJBP]_Starbucks Coffee_WC Mon</t>
    </r>
    <r>
      <rPr>
        <sz val="10"/>
        <color rgb="FF000000"/>
        <rFont val="Calibri"/>
      </rPr>
      <t xml:space="preserve"> 250102_Starbucks Coffee_10 cities</t>
    </r>
  </si>
  <si>
    <r>
      <rPr>
        <u/>
        <sz val="10"/>
        <color rgb="FF1155CC"/>
        <rFont val="Calibri"/>
      </rPr>
      <t>[SJBP]_Trà Sữa May Cha_giảm 50%_wed</t>
    </r>
    <r>
      <rPr>
        <sz val="10"/>
        <color rgb="FF000000"/>
        <rFont val="Calibri"/>
      </rPr>
      <t xml:space="preserve"> 250102_Trà Sữa May Cha_7 cities</t>
    </r>
  </si>
  <si>
    <r>
      <rPr>
        <u/>
        <sz val="10"/>
        <color rgb="FF1155CC"/>
        <rFont val="Calibri"/>
      </rPr>
      <t>[SJBP]_Trà Sữa May Cha_giảm 50%_wed</t>
    </r>
    <r>
      <rPr>
        <sz val="10"/>
        <color rgb="FF000000"/>
        <rFont val="Calibri"/>
      </rPr>
      <t xml:space="preserve"> 250102_Trà Sữa May Cha_7 cities</t>
    </r>
  </si>
  <si>
    <r>
      <rPr>
        <u/>
        <sz val="10"/>
        <color rgb="FF1155CC"/>
        <rFont val="Calibri"/>
      </rPr>
      <t>[SJBP]_Trà Sữa May Cha_BAU</t>
    </r>
    <r>
      <rPr>
        <sz val="10"/>
        <color rgb="FF000000"/>
        <rFont val="Calibri"/>
      </rPr>
      <t xml:space="preserve"> 250102_Trà Sữa May Cha_7 cities</t>
    </r>
  </si>
  <si>
    <r>
      <rPr>
        <u/>
        <sz val="10"/>
        <color rgb="FF1155CC"/>
        <rFont val="Calibri"/>
      </rPr>
      <t>[SJBP]_Trà Sữa May Cha_BAU</t>
    </r>
    <r>
      <rPr>
        <sz val="10"/>
        <rFont val="Calibri"/>
      </rPr>
      <t xml:space="preserve"> 250102_Trà Sữa May Cha_7 cities</t>
    </r>
  </si>
  <si>
    <r>
      <rPr>
        <u/>
        <sz val="10"/>
        <color rgb="FF1155CC"/>
        <rFont val="Calibri"/>
      </rPr>
      <t>[SJBP]_Domino's Pizza_1T1</t>
    </r>
    <r>
      <rPr>
        <sz val="10"/>
        <rFont val="Calibri"/>
      </rPr>
      <t xml:space="preserve"> 241231_Domino pizza_9 cities</t>
    </r>
  </si>
  <si>
    <r>
      <rPr>
        <u/>
        <sz val="10"/>
        <color rgb="FF1155CC"/>
        <rFont val="Calibri"/>
      </rPr>
      <t>[SJBP]_Domino's Pizza_1T1</t>
    </r>
    <r>
      <rPr>
        <sz val="10"/>
        <color rgb="FF000000"/>
        <rFont val="Calibri"/>
      </rPr>
      <t xml:space="preserve"> 250116_Domino pizza_11 cities</t>
    </r>
  </si>
  <si>
    <r>
      <rPr>
        <sz val="10"/>
        <rFont val="Calibri"/>
      </rPr>
      <t xml:space="preserve">0 -10H: </t>
    </r>
    <r>
      <rPr>
        <u/>
        <sz val="10"/>
        <color rgb="FF1155CC"/>
        <rFont val="Calibri"/>
      </rPr>
      <t>[PLF CP]_BAU_Ăn sáng ngon rẻ, giảm 20.000Đ</t>
    </r>
    <r>
      <rPr>
        <sz val="10"/>
        <rFont val="Calibri"/>
      </rPr>
      <t xml:space="preserve">
10-13H: </t>
    </r>
    <r>
      <rPr>
        <u/>
        <sz val="10"/>
        <color rgb="FF1155CC"/>
        <rFont val="Calibri"/>
      </rPr>
      <t>[PLF CP]_BAU_No nê bữa trưa, deal giảm 50.000Đ</t>
    </r>
    <r>
      <rPr>
        <sz val="10"/>
        <rFont val="Calibri"/>
      </rPr>
      <t xml:space="preserve">
13-16H: </t>
    </r>
    <r>
      <rPr>
        <u/>
        <sz val="10"/>
        <color rgb="FF1155CC"/>
        <rFont val="Calibri"/>
      </rPr>
      <t>[PLF CP]_BAU_Nhâm nhi bữa xế, giảm 30.000Đ</t>
    </r>
    <r>
      <rPr>
        <sz val="10"/>
        <rFont val="Calibri"/>
      </rPr>
      <t xml:space="preserve">
16-24H: </t>
    </r>
    <r>
      <rPr>
        <u/>
        <sz val="10"/>
        <color rgb="FF1155CC"/>
        <rFont val="Calibri"/>
      </rPr>
      <t>[PLF CP]_BAU_Bữa tối đủ chất, giảm tới 50.000Đ</t>
    </r>
  </si>
  <si>
    <r>
      <rPr>
        <u/>
        <sz val="10"/>
        <color rgb="FF1155CC"/>
        <rFont val="Calibri"/>
      </rPr>
      <t>[SJBP]_Starbucks Coffee_Indi 4-7.2</t>
    </r>
    <r>
      <rPr>
        <sz val="10"/>
        <color rgb="FF000000"/>
        <rFont val="Calibri"/>
      </rPr>
      <t xml:space="preserve"> 250102_Starbucks Coffee_10 cities</t>
    </r>
  </si>
  <si>
    <r>
      <rPr>
        <u/>
        <sz val="10"/>
        <color rgb="FF1155CC"/>
        <rFont val="Calibri"/>
      </rPr>
      <t>[SuperVIP]_Lotteria_06 - 09/02</t>
    </r>
    <r>
      <rPr>
        <sz val="10"/>
        <color rgb="FF000000"/>
        <rFont val="Calibri"/>
      </rPr>
      <t xml:space="preserve"> 241231_Lotteria DI_27 cities</t>
    </r>
  </si>
  <si>
    <r>
      <rPr>
        <u/>
        <sz val="10"/>
        <color rgb="FF1155CC"/>
        <rFont val="Calibri"/>
      </rPr>
      <t>[SJBP]_KOI Thé Cafe_WC</t>
    </r>
    <r>
      <rPr>
        <sz val="10"/>
        <color rgb="FF000000"/>
        <rFont val="Calibri"/>
      </rPr>
      <t xml:space="preserve">  240916_KOI Thé Cafe_5 cities</t>
    </r>
  </si>
  <si>
    <r>
      <rPr>
        <u/>
        <sz val="10"/>
        <color rgb="FF1155CC"/>
        <rFont val="Calibri"/>
      </rPr>
      <t>[SuperVIP]_Lotteria_06 - 09/02</t>
    </r>
    <r>
      <rPr>
        <sz val="10"/>
        <color rgb="FF000000"/>
        <rFont val="Calibri"/>
      </rPr>
      <t xml:space="preserve"> 241231_Lotteria DI_27 cities</t>
    </r>
  </si>
  <si>
    <r>
      <rPr>
        <sz val="10"/>
        <color rgb="FF000000"/>
        <rFont val="Calibri"/>
      </rPr>
      <t xml:space="preserve">0 -10H: </t>
    </r>
    <r>
      <rPr>
        <u/>
        <sz val="10"/>
        <color rgb="FF000000"/>
        <rFont val="Calibri"/>
      </rPr>
      <t>[PLF CP]_BAU_Ăn sáng ngon rẻ, giảm 20.000Đ</t>
    </r>
    <r>
      <rPr>
        <sz val="10"/>
        <color rgb="FF000000"/>
        <rFont val="Calibri"/>
      </rPr>
      <t xml:space="preserve">
10-13H: </t>
    </r>
    <r>
      <rPr>
        <u/>
        <sz val="10"/>
        <color rgb="FF1155CC"/>
        <rFont val="Calibri"/>
      </rPr>
      <t>[[PLF CP]_BAU_Đặt món ăn trưa, giảm tới 40.000Đ</t>
    </r>
    <r>
      <rPr>
        <sz val="10"/>
        <color rgb="FF000000"/>
        <rFont val="Calibri"/>
      </rPr>
      <t xml:space="preserve">
13-16H: </t>
    </r>
    <r>
      <rPr>
        <u/>
        <sz val="10"/>
        <color rgb="FF000000"/>
        <rFont val="Calibri"/>
      </rPr>
      <t>[PLF CP]_BAU_Nhâm nhi bữa xế, giảm 30.000Đ</t>
    </r>
    <r>
      <rPr>
        <sz val="10"/>
        <color rgb="FF000000"/>
        <rFont val="Calibri"/>
      </rPr>
      <t xml:space="preserve">
16-24H: </t>
    </r>
    <r>
      <rPr>
        <u/>
        <sz val="10"/>
        <color rgb="FF000000"/>
        <rFont val="Calibri"/>
      </rPr>
      <t>[PLF CP]_BAU_Bữa tối đủ chất, giảm tới 50.000Đ</t>
    </r>
  </si>
  <si>
    <r>
      <rPr>
        <sz val="10"/>
        <rFont val="Calibri"/>
      </rPr>
      <t>0 -10H:</t>
    </r>
    <r>
      <rPr>
        <u/>
        <sz val="10"/>
        <color rgb="FF1155CC"/>
        <rFont val="Calibri"/>
      </rPr>
      <t xml:space="preserve"> [PLF CP]_BAU_Ăn sáng ngon rẻ, món nào cũng freeship</t>
    </r>
    <r>
      <rPr>
        <sz val="10"/>
        <rFont val="Calibri"/>
      </rPr>
      <t xml:space="preserve">
10-13H: </t>
    </r>
    <r>
      <rPr>
        <u/>
        <sz val="10"/>
        <color rgb="FF1155CC"/>
        <rFont val="Calibri"/>
      </rPr>
      <t>:[PLF CP]_BAU_No nê bữa trưa, deal giảm 50.000Đ</t>
    </r>
    <r>
      <rPr>
        <sz val="10"/>
        <rFont val="Calibri"/>
      </rPr>
      <t xml:space="preserve">
13-16H</t>
    </r>
    <r>
      <rPr>
        <u/>
        <sz val="10"/>
        <color rgb="FF1155CC"/>
        <rFont val="Calibri"/>
      </rPr>
      <t>:[PLF CP]_BAU_Chốt deal bữa xế, Freeship 0Đ</t>
    </r>
    <r>
      <rPr>
        <sz val="10"/>
        <rFont val="Calibri"/>
      </rPr>
      <t xml:space="preserve">
16-24H: </t>
    </r>
    <r>
      <rPr>
        <u/>
        <sz val="10"/>
        <color rgb="FF1155CC"/>
        <rFont val="Calibri"/>
      </rPr>
      <t>[PLF CP]_BAU_Đặt món ăn tối, chỉ từ 40.000Đ</t>
    </r>
  </si>
  <si>
    <r>
      <rPr>
        <sz val="10"/>
        <rFont val="Calibri"/>
      </rPr>
      <t xml:space="preserve">0 -10H: </t>
    </r>
    <r>
      <rPr>
        <u/>
        <sz val="10"/>
        <color rgb="FF1155CC"/>
        <rFont val="Calibri"/>
      </rPr>
      <t>[PLF CP]_BAU_Bữa sáng ngon rẻ, chỉ từ 10.000Đ</t>
    </r>
    <r>
      <rPr>
        <sz val="10"/>
        <rFont val="Calibri"/>
      </rPr>
      <t xml:space="preserve">
10-13H: </t>
    </r>
    <r>
      <rPr>
        <u/>
        <sz val="10"/>
        <color rgb="FF1155CC"/>
        <rFont val="Calibri"/>
      </rPr>
      <t>[PLF CP]_BAU_Lên Đơn Bữa Trưa, Giảm 20.000Đ</t>
    </r>
    <r>
      <rPr>
        <sz val="10"/>
        <rFont val="Calibri"/>
      </rPr>
      <t xml:space="preserve">
13-16H:</t>
    </r>
    <r>
      <rPr>
        <u/>
        <sz val="10"/>
        <color rgb="FF1155CC"/>
        <rFont val="Calibri"/>
      </rPr>
      <t>[PLF CP]_BAU_Ăn xế ngon rẻ, chỉ từ 10.000Đ</t>
    </r>
    <r>
      <rPr>
        <sz val="10"/>
        <rFont val="Calibri"/>
      </rPr>
      <t xml:space="preserve">
16-24H:</t>
    </r>
    <r>
      <rPr>
        <u/>
        <sz val="10"/>
        <color rgb="FF1155CC"/>
        <rFont val="Calibri"/>
      </rPr>
      <t>[PLF CP]_BAU_Món gì cũng ngon, bữa tối giảm 30.000Đ</t>
    </r>
  </si>
  <si>
    <r>
      <rPr>
        <b/>
        <sz val="10"/>
        <color rgb="FFFF0000"/>
        <rFont val="Calibri"/>
      </rPr>
      <t xml:space="preserve">Whitelist on Shopee
</t>
    </r>
    <r>
      <rPr>
        <b/>
        <u/>
        <sz val="10"/>
        <color rgb="FF1155CC"/>
        <rFont val="Calibri"/>
      </rPr>
      <t xml:space="preserve"> [PLF CP]_SPayLater</t>
    </r>
    <r>
      <rPr>
        <sz val="10"/>
        <rFont val="Calibri"/>
      </rPr>
      <t xml:space="preserve">
[PLF CP]_WC_Thứ 4 Vui Vẻ, Giảm Tới 50,000đ</t>
    </r>
  </si>
  <si>
    <r>
      <rPr>
        <u/>
        <sz val="10"/>
        <color rgb="FF1155CC"/>
        <rFont val="Calibri"/>
      </rPr>
      <t xml:space="preserve">[VIP]_Cơm Thố Anh Nguyễn_12-16/02
</t>
    </r>
    <r>
      <rPr>
        <sz val="10"/>
        <rFont val="Calibri"/>
      </rPr>
      <t>241231_Cơm Thố Anh Nguyễn_10 cities</t>
    </r>
  </si>
  <si>
    <r>
      <rPr>
        <u/>
        <sz val="10"/>
        <color rgb="FF1155CC"/>
        <rFont val="Calibri"/>
      </rPr>
      <t>[VIP]_Tocotoco_Feb</t>
    </r>
    <r>
      <rPr>
        <sz val="10"/>
        <color rgb="FF000000"/>
        <rFont val="Calibri"/>
      </rPr>
      <t xml:space="preserve"> CT</t>
    </r>
  </si>
  <si>
    <r>
      <rPr>
        <b/>
        <sz val="10"/>
        <color rgb="FFFF0000"/>
        <rFont val="Calibri"/>
      </rPr>
      <t>Whitelist on Shopee</t>
    </r>
    <r>
      <rPr>
        <b/>
        <sz val="10"/>
        <color rgb="FF000000"/>
        <rFont val="Calibri"/>
      </rPr>
      <t xml:space="preserve">
</t>
    </r>
    <r>
      <rPr>
        <b/>
        <u/>
        <sz val="10"/>
        <color rgb="FF1155CC"/>
        <rFont val="Calibri"/>
      </rPr>
      <t xml:space="preserve"> [PLF CP]_SPayLater</t>
    </r>
    <r>
      <rPr>
        <sz val="10"/>
        <color rgb="FF000000"/>
        <rFont val="Calibri"/>
      </rPr>
      <t xml:space="preserve">
0 -10H: </t>
    </r>
    <r>
      <rPr>
        <u/>
        <sz val="10"/>
        <color rgb="FF000000"/>
        <rFont val="Calibri"/>
      </rPr>
      <t>[PLF CP]_BAU_Ăn sáng ngon rẻ, giảm 20.000Đ</t>
    </r>
    <r>
      <rPr>
        <sz val="10"/>
        <color rgb="FF000000"/>
        <rFont val="Calibri"/>
      </rPr>
      <t xml:space="preserve">
10-13H:</t>
    </r>
    <r>
      <rPr>
        <u/>
        <sz val="10"/>
        <color rgb="FF1155CC"/>
        <rFont val="Calibri"/>
      </rPr>
      <t xml:space="preserve">  [PLF CP]_BAU_No nê bữa trưa, deal giảm 50.000Đ</t>
    </r>
    <r>
      <rPr>
        <sz val="10"/>
        <color rgb="FF000000"/>
        <rFont val="Calibri"/>
      </rPr>
      <t xml:space="preserve">
13-16H: </t>
    </r>
    <r>
      <rPr>
        <u/>
        <sz val="10"/>
        <color rgb="FF000000"/>
        <rFont val="Calibri"/>
      </rPr>
      <t>[PLF CP]_BAU_Nhâm nhi bữa xế, giảm 30.000Đ</t>
    </r>
    <r>
      <rPr>
        <sz val="10"/>
        <color rgb="FF000000"/>
        <rFont val="Calibri"/>
      </rPr>
      <t xml:space="preserve">
16-24H: </t>
    </r>
    <r>
      <rPr>
        <u/>
        <sz val="10"/>
        <color rgb="FF000000"/>
        <rFont val="Calibri"/>
      </rPr>
      <t>[PLF CP]_BAU_Bữa tối đủ chất, giảm tới 50.000Đ</t>
    </r>
  </si>
  <si>
    <t>0-8H: [PLF CP]_SPFDay_Bộ chung SIÊU TIỆC THƯƠNG HIỆU Giảm 50%
8-24H: [PLF CP]_SPFDay_Săn Deal Ăn Ngon giảm tới 75.000Đ</t>
  </si>
  <si>
    <r>
      <rPr>
        <u/>
        <sz val="10"/>
        <color rgb="FF1155CC"/>
        <rFont val="Calibri"/>
      </rPr>
      <t xml:space="preserve">[VIP]_Lotteria_17-20/02
</t>
    </r>
    <r>
      <rPr>
        <sz val="10"/>
        <color rgb="FF000000"/>
        <rFont val="Calibri"/>
      </rPr>
      <t xml:space="preserve"> 241231_Lotteria DI_27 cities</t>
    </r>
  </si>
  <si>
    <r>
      <rPr>
        <u/>
        <sz val="10"/>
        <color rgb="FF1155CC"/>
        <rFont val="Calibri"/>
      </rPr>
      <t xml:space="preserve">[SuperVIP]_Pizza Hut_21-23/02
</t>
    </r>
    <r>
      <rPr>
        <sz val="10"/>
        <color rgb="FF000000"/>
        <rFont val="Calibri"/>
      </rPr>
      <t>241231_Pizza Hut_20 cities</t>
    </r>
  </si>
  <si>
    <r>
      <rPr>
        <u/>
        <sz val="10"/>
        <color rgb="FF1155CC"/>
        <rFont val="Calibri"/>
      </rPr>
      <t xml:space="preserve">[SuperVIP]_Pizza Hut_21-23/02
</t>
    </r>
    <r>
      <rPr>
        <sz val="10"/>
        <rFont val="Calibri"/>
      </rPr>
      <t>241231_Pizza Hut_20 cities</t>
    </r>
  </si>
  <si>
    <r>
      <rPr>
        <u/>
        <sz val="10"/>
        <color rgb="FF1155CC"/>
        <rFont val="Calibri"/>
      </rPr>
      <t>[VIP]_Tocotoco_Feb</t>
    </r>
    <r>
      <rPr>
        <sz val="10"/>
        <rFont val="Calibri"/>
      </rPr>
      <t xml:space="preserve"> CT
</t>
    </r>
    <r>
      <rPr>
        <u/>
        <sz val="10"/>
        <color rgb="FF1155CC"/>
        <rFont val="Calibri"/>
      </rPr>
      <t>[SuperVIP]_Trà Sữa May Cha_Feb_HCM</t>
    </r>
    <r>
      <rPr>
        <sz val="10"/>
        <rFont val="Calibri"/>
      </rPr>
      <t xml:space="preserve"> 250102_Trà Sữa May Cha_7 cities</t>
    </r>
  </si>
  <si>
    <r>
      <rPr>
        <u/>
        <sz val="10"/>
        <color rgb="FF1155CC"/>
        <rFont val="Calibri"/>
      </rPr>
      <t xml:space="preserve">[SJBP]_Gà Rán Popeyes_BAU
</t>
    </r>
    <r>
      <rPr>
        <sz val="10"/>
        <color rgb="FF000000"/>
        <rFont val="Calibri"/>
      </rPr>
      <t>241231_Gà Rán Popeyes_9 cities</t>
    </r>
  </si>
  <si>
    <r>
      <rPr>
        <sz val="10"/>
        <rFont val="Calibri"/>
      </rPr>
      <t>0 -10H:</t>
    </r>
    <r>
      <rPr>
        <u/>
        <sz val="10"/>
        <color rgb="FF1155CC"/>
        <rFont val="Calibri"/>
      </rPr>
      <t xml:space="preserve"> [PLF CP]_BAU_Ăn sáng ngon rẻ, món nào cũng freeship</t>
    </r>
    <r>
      <rPr>
        <sz val="10"/>
        <rFont val="Calibri"/>
      </rPr>
      <t xml:space="preserve">
10-13H: </t>
    </r>
    <r>
      <rPr>
        <u/>
        <sz val="10"/>
        <color rgb="FF1155CC"/>
        <rFont val="Calibri"/>
      </rPr>
      <t>:[PLF CP]_BAU_No nê bữa trưa, deal giảm 50.000Đ</t>
    </r>
    <r>
      <rPr>
        <sz val="10"/>
        <rFont val="Calibri"/>
      </rPr>
      <t xml:space="preserve">
13-16H</t>
    </r>
    <r>
      <rPr>
        <u/>
        <sz val="10"/>
        <color rgb="FF1155CC"/>
        <rFont val="Calibri"/>
      </rPr>
      <t>:[PLF CP]_BAU_Chốt deal bữa xế, Freeship 0Đ</t>
    </r>
    <r>
      <rPr>
        <sz val="10"/>
        <rFont val="Calibri"/>
      </rPr>
      <t xml:space="preserve">
16-24H</t>
    </r>
    <r>
      <rPr>
        <u/>
        <sz val="10"/>
        <color rgb="FF1155CC"/>
        <rFont val="Calibri"/>
      </rPr>
      <t>:[PLF CP]_BAU_Bữa tối đủ chất, giảm tới 50.000Đ</t>
    </r>
  </si>
  <si>
    <r>
      <rPr>
        <u/>
        <sz val="10"/>
        <color rgb="FF1155CC"/>
        <rFont val="Calibri"/>
      </rPr>
      <t xml:space="preserve">[SJBP]_Domino's Pizza_BOGO
</t>
    </r>
    <r>
      <rPr>
        <sz val="10"/>
        <rFont val="Calibri"/>
      </rPr>
      <t xml:space="preserve"> 250116_Domino pizza_11 cities</t>
    </r>
  </si>
  <si>
    <r>
      <rPr>
        <sz val="10"/>
        <rFont val="Calibri"/>
      </rPr>
      <t xml:space="preserve">0h-16h </t>
    </r>
    <r>
      <rPr>
        <u/>
        <sz val="10"/>
        <color rgb="FF1155CC"/>
        <rFont val="Calibri"/>
      </rPr>
      <t xml:space="preserve">[SJBP]_Gà Rán Popeyes_BOGO 241231_Gà Rán Popeyes_9 cities
</t>
    </r>
    <r>
      <rPr>
        <sz val="10"/>
        <rFont val="Calibri"/>
      </rPr>
      <t xml:space="preserve">16h - 24h </t>
    </r>
    <r>
      <rPr>
        <u/>
        <sz val="10"/>
        <color rgb="FF1155CC"/>
        <rFont val="Calibri"/>
      </rPr>
      <t>[SJBP]_Domino's Pizza_BOGO</t>
    </r>
    <r>
      <rPr>
        <sz val="10"/>
        <rFont val="Calibri"/>
      </rPr>
      <t xml:space="preserve">  250116_Domino pizza_11 cities</t>
    </r>
  </si>
  <si>
    <r>
      <rPr>
        <u/>
        <sz val="10"/>
        <color rgb="FF1155CC"/>
        <rFont val="Calibri"/>
      </rPr>
      <t>[Alacarte]_Trà Sữa May Cha_Mar.DN+OTH</t>
    </r>
    <r>
      <rPr>
        <sz val="10"/>
        <rFont val="Calibri"/>
      </rPr>
      <t>_LA, AG,BD,BH,CT</t>
    </r>
  </si>
  <si>
    <r>
      <rPr>
        <u/>
        <sz val="10"/>
        <color rgb="FF1155CC"/>
        <rFont val="Calibri"/>
      </rPr>
      <t>[SJBP]_Domino's Pizza_BOGO</t>
    </r>
    <r>
      <rPr>
        <sz val="10"/>
        <color rgb="FF000000"/>
        <rFont val="Calibri"/>
      </rPr>
      <t xml:space="preserve">  250116_Domino pizza_11 cities</t>
    </r>
  </si>
  <si>
    <r>
      <rPr>
        <u/>
        <sz val="10"/>
        <color rgb="FF1155CC"/>
        <rFont val="Calibri"/>
      </rPr>
      <t xml:space="preserve">[VIP]_Cơm Thố Anh Nguyễn_05-09/03
</t>
    </r>
    <r>
      <rPr>
        <sz val="10"/>
        <color rgb="FF000000"/>
        <rFont val="Calibri"/>
      </rPr>
      <t>241231_Cơm Thố Anh Nguyễn_10 cities</t>
    </r>
  </si>
  <si>
    <r>
      <rPr>
        <strike/>
        <u/>
        <sz val="10"/>
        <color rgb="FF1155CC"/>
        <rFont val="Calibri"/>
      </rPr>
      <t>[SuperVIP]_Phúc Long Coffee &amp; Tea_6-8Mar</t>
    </r>
    <r>
      <rPr>
        <strike/>
        <sz val="10"/>
        <rFont val="Calibri"/>
      </rPr>
      <t xml:space="preserve">  20240516_Phúc Long Coffee &amp; Tea_17 cities</t>
    </r>
    <r>
      <rPr>
        <sz val="10"/>
        <rFont val="Calibri"/>
      </rPr>
      <t xml:space="preserve">
</t>
    </r>
    <r>
      <rPr>
        <u/>
        <sz val="10"/>
        <color rgb="FF1155CC"/>
        <rFont val="Calibri"/>
      </rPr>
      <t>[VIP]_Cơm Thố Anh Nguyễn_05-09/03</t>
    </r>
    <r>
      <rPr>
        <sz val="10"/>
        <rFont val="Calibri"/>
      </rPr>
      <t xml:space="preserve">
241231_Cơm Thố Anh Nguyễn_10 cities</t>
    </r>
  </si>
  <si>
    <r>
      <rPr>
        <sz val="10"/>
        <rFont val="Calibri"/>
      </rPr>
      <t xml:space="preserve">0h-10h </t>
    </r>
    <r>
      <rPr>
        <u/>
        <sz val="10"/>
        <color rgb="FF1155CC"/>
        <rFont val="Calibri"/>
      </rPr>
      <t>[SuperVIP]_Phúc Long Coffee &amp; Tea_6-8Mar</t>
    </r>
    <r>
      <rPr>
        <sz val="10"/>
        <rFont val="Calibri"/>
      </rPr>
      <t xml:space="preserve"> 20240516_Phúc Long Coffee &amp; Tea_17 cities</t>
    </r>
    <r>
      <rPr>
        <sz val="10"/>
        <color rgb="FF000000"/>
        <rFont val="Calibri"/>
      </rPr>
      <t xml:space="preserve">
</t>
    </r>
    <r>
      <rPr>
        <u/>
        <sz val="10"/>
        <color rgb="FF1155CC"/>
        <rFont val="Calibri"/>
      </rPr>
      <t>10h-24h [SuperVIP]_Pizza Hut_07-09/03</t>
    </r>
    <r>
      <rPr>
        <sz val="10"/>
        <rFont val="Calibri"/>
      </rPr>
      <t xml:space="preserve">  241231_Pizza Hut_20 cities</t>
    </r>
  </si>
  <si>
    <t>[PLF CP]_8.3_ShopeeFood x BOF Khao Vạn Món Giảm Tới 55K</t>
  </si>
  <si>
    <r>
      <rPr>
        <u/>
        <sz val="10"/>
        <color rgb="FF1155CC"/>
        <rFont val="Calibri"/>
      </rPr>
      <t xml:space="preserve">[VIP]_Cơm Thố Anh Nguyễn_05-09/03
</t>
    </r>
    <r>
      <rPr>
        <sz val="10"/>
        <rFont val="Calibri"/>
      </rPr>
      <t>241231_Cơm Thố Anh Nguyễn_10 cities</t>
    </r>
  </si>
  <si>
    <r>
      <rPr>
        <u/>
        <sz val="10"/>
        <color rgb="FF1155CC"/>
        <rFont val="Calibri"/>
      </rPr>
      <t>[VIP]_Gong Cha_Mar</t>
    </r>
    <r>
      <rPr>
        <sz val="10"/>
        <color rgb="FF000000"/>
        <rFont val="Calibri"/>
      </rPr>
      <t xml:space="preserve"> 20240506_Gong Cha_3 cities</t>
    </r>
  </si>
  <si>
    <r>
      <rPr>
        <u/>
        <sz val="10"/>
        <color rgb="FF1155CC"/>
        <rFont val="Calibri"/>
      </rPr>
      <t>[SuperVIP]_Starbucks Coffee_11-13.3</t>
    </r>
    <r>
      <rPr>
        <sz val="10"/>
        <rFont val="Calibri"/>
      </rPr>
      <t xml:space="preserve"> 250102_Starbucks Coffee_10 cities</t>
    </r>
  </si>
  <si>
    <r>
      <rPr>
        <sz val="10"/>
        <rFont val="Calibri"/>
      </rPr>
      <t xml:space="preserve">0 -10H: </t>
    </r>
    <r>
      <rPr>
        <u/>
        <sz val="10"/>
        <color rgb="FF1155CC"/>
        <rFont val="Calibri"/>
      </rPr>
      <t>[PLF CP]_BAU_Bữa sáng ngon rẻ, chỉ từ 10.000Đ</t>
    </r>
    <r>
      <rPr>
        <sz val="10"/>
        <rFont val="Calibri"/>
      </rPr>
      <t xml:space="preserve">
10-13H: </t>
    </r>
    <r>
      <rPr>
        <u/>
        <sz val="10"/>
        <color rgb="FF1155CC"/>
        <rFont val="Calibri"/>
      </rPr>
      <t>[PLF CP]_BAU_Đặt món ăn trưa, giảm tới 40.000Đ</t>
    </r>
    <r>
      <rPr>
        <sz val="10"/>
        <rFont val="Calibri"/>
      </rPr>
      <t xml:space="preserve">
13-16H:</t>
    </r>
    <r>
      <rPr>
        <u/>
        <sz val="10"/>
        <color rgb="FF1155CC"/>
        <rFont val="Calibri"/>
      </rPr>
      <t>[PLF CP]_BAU_Ăn xế ngon rẻ, chỉ từ 10.000Đ</t>
    </r>
    <r>
      <rPr>
        <sz val="10"/>
        <rFont val="Calibri"/>
      </rPr>
      <t xml:space="preserve">
16-24H:</t>
    </r>
    <r>
      <rPr>
        <u/>
        <sz val="10"/>
        <color rgb="FF1155CC"/>
        <rFont val="Calibri"/>
      </rPr>
      <t>[PLF CP]_BAU_Món gì cũng ngon, bữa tối giảm 30.000Đ</t>
    </r>
  </si>
  <si>
    <r>
      <rPr>
        <u/>
        <sz val="10"/>
        <color rgb="FF1155CC"/>
        <rFont val="Calibri"/>
      </rPr>
      <t>[VIP]_Domino's Pizza_14-16/03</t>
    </r>
    <r>
      <rPr>
        <sz val="10"/>
        <rFont val="Calibri"/>
      </rPr>
      <t xml:space="preserve">  250116_Domino pizza_11 cities</t>
    </r>
  </si>
  <si>
    <r>
      <rPr>
        <u/>
        <sz val="10"/>
        <color rgb="FF1155CC"/>
        <rFont val="Calibri"/>
      </rPr>
      <t xml:space="preserve">[VIP]_Gà Rán KFC_17-19/03
</t>
    </r>
    <r>
      <rPr>
        <sz val="10"/>
        <color rgb="FF000000"/>
        <rFont val="Calibri"/>
      </rPr>
      <t>241231_Gà Rán KFC_25 cities</t>
    </r>
  </si>
  <si>
    <r>
      <rPr>
        <b/>
        <sz val="10"/>
        <color rgb="FFFF0000"/>
        <rFont val="Calibri"/>
      </rPr>
      <t xml:space="preserve">Whitelist on Shopee
</t>
    </r>
    <r>
      <rPr>
        <b/>
        <u/>
        <sz val="10"/>
        <color rgb="FFFF0000"/>
        <rFont val="Calibri"/>
      </rPr>
      <t xml:space="preserve"> [PLF CP]_SPayLater</t>
    </r>
    <r>
      <rPr>
        <sz val="10"/>
        <rFont val="Calibri"/>
      </rPr>
      <t xml:space="preserve">
0 -10H:[</t>
    </r>
    <r>
      <rPr>
        <u/>
        <sz val="10"/>
        <color rgb="FF1155CC"/>
        <rFont val="Calibri"/>
      </rPr>
      <t>PLF CP]_BAU_Ăn sáng ngon rẻ, giảm 20.000Đ</t>
    </r>
    <r>
      <rPr>
        <sz val="10"/>
        <rFont val="Calibri"/>
      </rPr>
      <t xml:space="preserve">
10-13H: </t>
    </r>
    <r>
      <rPr>
        <u/>
        <sz val="10"/>
        <color rgb="FF1155CC"/>
        <rFont val="Calibri"/>
      </rPr>
      <t>[PLF CP]_BAU_Đặt món ăn trưa, giảm tới 40.000Đ</t>
    </r>
    <r>
      <rPr>
        <sz val="10"/>
        <rFont val="Calibri"/>
      </rPr>
      <t xml:space="preserve">
13-16H: </t>
    </r>
    <r>
      <rPr>
        <u/>
        <sz val="10"/>
        <color rgb="FF1155CC"/>
        <rFont val="Calibri"/>
      </rPr>
      <t xml:space="preserve"> [PLF CP]_BAU_Chốt đơn ăn xế, giảm 20.000Đ</t>
    </r>
    <r>
      <rPr>
        <sz val="10"/>
        <rFont val="Calibri"/>
      </rPr>
      <t xml:space="preserve">
16-24H:</t>
    </r>
    <r>
      <rPr>
        <u/>
        <sz val="10"/>
        <color rgb="FF1155CC"/>
        <rFont val="Calibri"/>
      </rPr>
      <t xml:space="preserve"> [PLF CP]_BAU_Đặt món ăn tối, chỉ từ 40.000Đ</t>
    </r>
  </si>
  <si>
    <r>
      <rPr>
        <u/>
        <sz val="10"/>
        <color rgb="FF1155CC"/>
        <rFont val="Calibri"/>
      </rPr>
      <t xml:space="preserve">[SJBP]_Gà Rán KFC_Combo 55k
</t>
    </r>
    <r>
      <rPr>
        <sz val="10"/>
        <color rgb="FF000000"/>
        <rFont val="Calibri"/>
      </rPr>
      <t>241231_Gà Rán KFC_25 cities</t>
    </r>
  </si>
  <si>
    <r>
      <rPr>
        <u/>
        <sz val="10"/>
        <color rgb="FF1155CC"/>
        <rFont val="Calibri"/>
      </rPr>
      <t xml:space="preserve">[VIP]_Pizza Hut_21-23/03
</t>
    </r>
    <r>
      <rPr>
        <sz val="10"/>
        <color rgb="FF000000"/>
        <rFont val="Calibri"/>
      </rPr>
      <t>241231_Pizza Hut_20 cities</t>
    </r>
  </si>
  <si>
    <r>
      <rPr>
        <u/>
        <sz val="10"/>
        <color rgb="FF1155CC"/>
        <rFont val="Calibri"/>
      </rPr>
      <t xml:space="preserve">[SJBP]_Gà Rán KFC_Combo 55k
</t>
    </r>
    <r>
      <rPr>
        <sz val="10"/>
        <color rgb="FF000000"/>
        <rFont val="Calibri"/>
      </rPr>
      <t>241231_Gà Rán KFC_25 cities</t>
    </r>
  </si>
  <si>
    <r>
      <rPr>
        <sz val="10"/>
        <rFont val="Calibri"/>
      </rPr>
      <t xml:space="preserve">0h-12h </t>
    </r>
    <r>
      <rPr>
        <u/>
        <sz val="10"/>
        <color rgb="FF1155CC"/>
        <rFont val="Calibri"/>
      </rPr>
      <t xml:space="preserve">[SJBP]_Phúc Long Coffee &amp; Tea_M3T2-Mar
</t>
    </r>
    <r>
      <rPr>
        <sz val="10"/>
        <rFont val="Calibri"/>
      </rPr>
      <t xml:space="preserve">12h - 16h </t>
    </r>
    <r>
      <rPr>
        <u/>
        <sz val="10"/>
        <color rgb="FF1155CC"/>
        <rFont val="Calibri"/>
      </rPr>
      <t>[SJBP]_Phúc Long Coffee &amp; Tea_35k</t>
    </r>
    <r>
      <rPr>
        <sz val="10"/>
        <rFont val="Calibri"/>
      </rPr>
      <t xml:space="preserve">
16h-24h [SJBP]_McDonald's_BAU</t>
    </r>
  </si>
  <si>
    <r>
      <rPr>
        <b/>
        <sz val="10"/>
        <color rgb="FFFF0000"/>
        <rFont val="Calibri"/>
      </rPr>
      <t xml:space="preserve">Whitelist on Shopee
</t>
    </r>
    <r>
      <rPr>
        <b/>
        <u/>
        <sz val="10"/>
        <color rgb="FFFF0000"/>
        <rFont val="Calibri"/>
      </rPr>
      <t xml:space="preserve"> [PLF CP]_SPayLater</t>
    </r>
    <r>
      <rPr>
        <sz val="10"/>
        <rFont val="Calibri"/>
      </rPr>
      <t xml:space="preserve">
[PLF CP]_4.4_Bao Trọn Món Ngon, Giảm 44.000Đ</t>
    </r>
  </si>
  <si>
    <r>
      <rPr>
        <u/>
        <sz val="10"/>
        <color rgb="FF1155CC"/>
        <rFont val="Calibri"/>
      </rPr>
      <t>[SJBP]_KOI Thé Cafe_WC</t>
    </r>
    <r>
      <rPr>
        <sz val="10"/>
        <rFont val="Calibri"/>
      </rPr>
      <t xml:space="preserve"> 240916_KOI Thé Cafe_5 cities
</t>
    </r>
    <r>
      <rPr>
        <u/>
        <sz val="10"/>
        <color rgb="FF1155CC"/>
        <rFont val="Calibri"/>
      </rPr>
      <t>[SJBP]_Phúc Long Coffee &amp; Tea_BAU</t>
    </r>
    <r>
      <rPr>
        <sz val="10"/>
        <rFont val="Calibri"/>
      </rPr>
      <t xml:space="preserve"> KH,QNhon, PT, MT,LA,BMT</t>
    </r>
  </si>
  <si>
    <r>
      <rPr>
        <u/>
        <sz val="10"/>
        <color rgb="FF1155CC"/>
        <rFont val="Calibri"/>
      </rPr>
      <t>[SJBP]_Domino's Pizza_BOGO</t>
    </r>
    <r>
      <rPr>
        <sz val="10"/>
        <rFont val="Calibri"/>
      </rPr>
      <t xml:space="preserve">  250116_Domino pizza_11 cities</t>
    </r>
  </si>
  <si>
    <r>
      <rPr>
        <u/>
        <sz val="10"/>
        <color rgb="FF1155CC"/>
        <rFont val="Calibri"/>
      </rPr>
      <t xml:space="preserve">[SJBP]_Gà Rán KFC_BAU
</t>
    </r>
    <r>
      <rPr>
        <sz val="10"/>
        <color rgb="FF000000"/>
        <rFont val="Calibri"/>
      </rPr>
      <t>241231_Gà Rán KFC_25 cities</t>
    </r>
  </si>
  <si>
    <t>0-21H: [PLF CP]_4.4_Bao Trọn Món Ngon, Giảm 44.000Đ
21-24H:[PLF CP]_4.4_Deal Đặt Trước, Chỉ 0Đ</t>
  </si>
  <si>
    <r>
      <rPr>
        <u/>
        <sz val="10"/>
        <color rgb="FF1155CC"/>
        <rFont val="Calibri"/>
      </rPr>
      <t xml:space="preserve">[SJBP]_Cơm Thố Anh Nguyễn_BAU
</t>
    </r>
    <r>
      <rPr>
        <sz val="10"/>
        <rFont val="Calibri"/>
      </rPr>
      <t>250803_Cơm Thố Anh Nguyễn_12 cities</t>
    </r>
  </si>
  <si>
    <r>
      <rPr>
        <u/>
        <sz val="10"/>
        <color rgb="FF1155CC"/>
        <rFont val="Calibri"/>
      </rPr>
      <t xml:space="preserve">[SuperVIP]_Gà Rán KFC_03-06/04
</t>
    </r>
    <r>
      <rPr>
        <sz val="10"/>
        <color rgb="FF000000"/>
        <rFont val="Calibri"/>
      </rPr>
      <t>241231_Gà Rán KFC_25 cities</t>
    </r>
  </si>
  <si>
    <r>
      <rPr>
        <u/>
        <sz val="10"/>
        <color rgb="FF1155CC"/>
        <rFont val="Calibri"/>
      </rPr>
      <t xml:space="preserve">[SJBP]_Gà Rán KFC_BAU
</t>
    </r>
    <r>
      <rPr>
        <sz val="10"/>
        <rFont val="Calibri"/>
      </rPr>
      <t>241231_Gà Rán KFC_25 cities</t>
    </r>
  </si>
  <si>
    <r>
      <rPr>
        <u/>
        <sz val="10"/>
        <color rgb="FF1155CC"/>
        <rFont val="Calibri"/>
      </rPr>
      <t>[SuperVIP]_Highlands Coffee_7-11.4</t>
    </r>
    <r>
      <rPr>
        <sz val="10"/>
        <color rgb="FF000000"/>
        <rFont val="Calibri"/>
      </rPr>
      <t xml:space="preserve"> 241231_Highlands Coffee_36 cities</t>
    </r>
  </si>
  <si>
    <r>
      <rPr>
        <b/>
        <sz val="10"/>
        <color rgb="FFFF0000"/>
        <rFont val="Calibri"/>
      </rPr>
      <t xml:space="preserve">Whitelist on Shopee
</t>
    </r>
    <r>
      <rPr>
        <b/>
        <u/>
        <sz val="10"/>
        <color rgb="FF1155CC"/>
        <rFont val="Calibri"/>
      </rPr>
      <t xml:space="preserve"> [PLF CP]_SPayLater</t>
    </r>
    <r>
      <rPr>
        <sz val="10"/>
        <rFont val="Calibri"/>
      </rPr>
      <t xml:space="preserve">
[PLF CP]_WC_Thứ 4 Vui Vẻ, Miễn Phí Ship </t>
    </r>
  </si>
  <si>
    <r>
      <rPr>
        <sz val="10"/>
        <rFont val="Calibri"/>
      </rPr>
      <t xml:space="preserve"> </t>
    </r>
    <r>
      <rPr>
        <u/>
        <sz val="10"/>
        <color rgb="FF1155CC"/>
        <rFont val="Calibri"/>
      </rPr>
      <t xml:space="preserve">[SJBP]_Domino's Pizza_1K
</t>
    </r>
    <r>
      <rPr>
        <sz val="10"/>
        <rFont val="Calibri"/>
      </rPr>
      <t>250116_Domino pizza_11 cities</t>
    </r>
  </si>
  <si>
    <r>
      <rPr>
        <sz val="10"/>
        <rFont val="Calibri"/>
      </rPr>
      <t xml:space="preserve">0 -10H: </t>
    </r>
    <r>
      <rPr>
        <u/>
        <sz val="10"/>
        <color rgb="FF1155CC"/>
        <rFont val="Calibri"/>
      </rPr>
      <t>[PLF CP]_BAU_Bữa sáng ngon rẻ, chỉ từ 10.000Đ</t>
    </r>
    <r>
      <rPr>
        <sz val="10"/>
        <rFont val="Calibri"/>
      </rPr>
      <t xml:space="preserve">
10-13H:</t>
    </r>
    <r>
      <rPr>
        <u/>
        <sz val="10"/>
        <color rgb="FF1155CC"/>
        <rFont val="Calibri"/>
      </rPr>
      <t>[PLF CP]_BAU_No nê bữa trưa, deal giảm 50.000Đ</t>
    </r>
    <r>
      <rPr>
        <sz val="10"/>
        <rFont val="Calibri"/>
      </rPr>
      <t xml:space="preserve">
13-16H: </t>
    </r>
    <r>
      <rPr>
        <u/>
        <sz val="10"/>
        <color rgb="FF1155CC"/>
        <rFont val="Calibri"/>
      </rPr>
      <t>:[PLF CP]_BAU_Ăn xế ngon rẻ, chỉ từ 10.000Đ</t>
    </r>
    <r>
      <rPr>
        <sz val="10"/>
        <rFont val="Calibri"/>
      </rPr>
      <t xml:space="preserve">
16-24H :</t>
    </r>
    <r>
      <rPr>
        <u/>
        <sz val="10"/>
        <color rgb="FF1155CC"/>
        <rFont val="Calibri"/>
      </rPr>
      <t>[PLF CP]_BAU_Bữa tối đủ chất, giảm tới 70.000Đ</t>
    </r>
  </si>
  <si>
    <r>
      <rPr>
        <sz val="10"/>
        <rFont val="Calibri"/>
      </rPr>
      <t xml:space="preserve"> </t>
    </r>
    <r>
      <rPr>
        <u/>
        <sz val="10"/>
        <color rgb="FF1155CC"/>
        <rFont val="Calibri"/>
      </rPr>
      <t xml:space="preserve">[SJBP]_Domino's Pizza_1K
</t>
    </r>
    <r>
      <rPr>
        <sz val="10"/>
        <rFont val="Calibri"/>
      </rPr>
      <t>250116_Domino pizza_11 cities</t>
    </r>
  </si>
  <si>
    <r>
      <rPr>
        <u/>
        <sz val="10"/>
        <color rgb="FF1155CC"/>
        <rFont val="Calibri"/>
      </rPr>
      <t xml:space="preserve">[VIP]_Cơm Thố Anh Nguyễn_09-13/04
</t>
    </r>
    <r>
      <rPr>
        <sz val="10"/>
        <rFont val="Calibri"/>
      </rPr>
      <t>250803_Cơm Thố Anh Nguyễn_12 cities</t>
    </r>
  </si>
  <si>
    <r>
      <rPr>
        <u/>
        <sz val="10"/>
        <color rgb="FF1155CC"/>
        <rFont val="Calibri"/>
      </rPr>
      <t xml:space="preserve">[SJBP]_Gà Rán Popeyes_BAU
</t>
    </r>
    <r>
      <rPr>
        <sz val="10"/>
        <color rgb="FF000000"/>
        <rFont val="Calibri"/>
      </rPr>
      <t>241231_Gà Rán Popeyes_9 cities</t>
    </r>
  </si>
  <si>
    <r>
      <rPr>
        <u/>
        <sz val="10"/>
        <color rgb="FF1155CC"/>
        <rFont val="Calibri"/>
      </rPr>
      <t>[SuperVIP]_Phê La_14-18Apr</t>
    </r>
    <r>
      <rPr>
        <sz val="10"/>
        <rFont val="Calibri"/>
      </rPr>
      <t xml:space="preserve">  HP,VT,HA,DL,DN
còn lại: </t>
    </r>
    <r>
      <rPr>
        <u/>
        <sz val="10"/>
        <color rgb="FF1155CC"/>
        <rFont val="Calibri"/>
      </rPr>
      <t>[SuperVIP]_Highlands Coffee_14-18.4</t>
    </r>
  </si>
  <si>
    <r>
      <rPr>
        <sz val="10"/>
        <rFont val="Calibri"/>
      </rPr>
      <t xml:space="preserve">0h-13h </t>
    </r>
    <r>
      <rPr>
        <u/>
        <sz val="10"/>
        <color rgb="FF1155CC"/>
        <rFont val="Calibri"/>
      </rPr>
      <t>[SJBP]_Phúc Long Coffee &amp; Tea_10k - Apr</t>
    </r>
    <r>
      <rPr>
        <sz val="10"/>
        <rFont val="Calibri"/>
      </rPr>
      <t xml:space="preserve"> 20240516_Phúc Long Coffee &amp; Tea_17 cities
13h-24h S</t>
    </r>
    <r>
      <rPr>
        <u/>
        <sz val="10"/>
        <color rgb="FF1155CC"/>
        <rFont val="Calibri"/>
      </rPr>
      <t>JBP]_Phúc Long Coffee &amp; Tea_BA</t>
    </r>
    <r>
      <rPr>
        <sz val="10"/>
        <rFont val="Calibri"/>
      </rPr>
      <t>U 20240516_Phúc Long Coffee &amp; Tea_17 cities</t>
    </r>
  </si>
  <si>
    <t xml:space="preserve">[VIP]_Trà Sữa May Cha_18-20Apr HCM250102_Trà Sữa May Cha_7 cities
</t>
  </si>
  <si>
    <r>
      <rPr>
        <sz val="10"/>
        <rFont val="Calibri"/>
      </rPr>
      <t xml:space="preserve"> </t>
    </r>
    <r>
      <rPr>
        <u/>
        <sz val="10"/>
        <color rgb="FF1155CC"/>
        <rFont val="Calibri"/>
      </rPr>
      <t xml:space="preserve">[VIP]_Trà Sữa May Cha_18-20Apr HCM250102_Trà Sữa May Cha_7 cities
</t>
    </r>
  </si>
  <si>
    <r>
      <rPr>
        <u/>
        <sz val="10"/>
        <color rgb="FF1155CC"/>
        <rFont val="Calibri"/>
      </rPr>
      <t xml:space="preserve">[VIP]_Gà Rán Texas Chicken_21-24/04
</t>
    </r>
    <r>
      <rPr>
        <sz val="10"/>
        <rFont val="Calibri"/>
      </rPr>
      <t>250102_Gà Rán Texas Chicken_6 cities</t>
    </r>
  </si>
  <si>
    <r>
      <rPr>
        <sz val="10"/>
        <rFont val="Calibri"/>
      </rPr>
      <t xml:space="preserve">0h-13h </t>
    </r>
    <r>
      <rPr>
        <u/>
        <sz val="10"/>
        <color rgb="FF1155CC"/>
        <rFont val="Calibri"/>
      </rPr>
      <t xml:space="preserve">[SJBP]_Phúc Long Coffee &amp; Tea_M2T1-Apr 20240516_Phúc Long Coffee &amp; Tea_17 cities
</t>
    </r>
    <r>
      <rPr>
        <sz val="10"/>
        <rFont val="Calibri"/>
      </rPr>
      <t xml:space="preserve">13h-24h </t>
    </r>
    <r>
      <rPr>
        <u/>
        <sz val="10"/>
        <color rgb="FF1155CC"/>
        <rFont val="Calibri"/>
      </rPr>
      <t xml:space="preserve">[SJBP]_Phúc Long Coffee &amp; Tea_BAU </t>
    </r>
    <r>
      <rPr>
        <sz val="10"/>
        <rFont val="Calibri"/>
      </rPr>
      <t xml:space="preserve"> 20240516_Phúc Long Coffee &amp; Tea_17 cities</t>
    </r>
  </si>
  <si>
    <r>
      <rPr>
        <u/>
        <sz val="10"/>
        <color rgb="FF1155CC"/>
        <rFont val="Calibri"/>
      </rPr>
      <t>[VIP]_Gong Cha_Apr</t>
    </r>
    <r>
      <rPr>
        <sz val="10"/>
        <color rgb="FF000000"/>
        <rFont val="Calibri"/>
      </rPr>
      <t xml:space="preserve"> 20240506_Gong Cha_3 cities</t>
    </r>
  </si>
  <si>
    <r>
      <rPr>
        <u/>
        <sz val="10"/>
        <color rgb="FF1155CC"/>
        <rFont val="Calibri"/>
      </rPr>
      <t xml:space="preserve">[SJBP]_McDonald's_2T2
</t>
    </r>
    <r>
      <rPr>
        <sz val="10"/>
        <rFont val="Calibri"/>
      </rPr>
      <t>250416_McDonald's_5 cities</t>
    </r>
  </si>
  <si>
    <r>
      <rPr>
        <u/>
        <sz val="10"/>
        <color rgb="FF1155CC"/>
        <rFont val="Calibri"/>
      </rPr>
      <t>[SJBP]_Phúc Long Coffee &amp; Tea_M3T2-Apr</t>
    </r>
    <r>
      <rPr>
        <sz val="10"/>
        <rFont val="Calibri"/>
      </rPr>
      <t xml:space="preserve"> 20240516_Phúc Long Coffee &amp; Tea_17 cities</t>
    </r>
  </si>
  <si>
    <r>
      <rPr>
        <sz val="10"/>
        <rFont val="Calibri"/>
      </rPr>
      <t>0h-12h</t>
    </r>
    <r>
      <rPr>
        <u/>
        <sz val="10"/>
        <color rgb="FF1155CC"/>
        <rFont val="Calibri"/>
      </rPr>
      <t>[SJBP]_Phúc Long Coffee &amp; Tea_Combo 119k_Apr</t>
    </r>
    <r>
      <rPr>
        <sz val="10"/>
        <rFont val="Calibri"/>
      </rPr>
      <t xml:space="preserve">  20240516_Phúc Long Coffee &amp; Tea_17 cities
12h-24h </t>
    </r>
    <r>
      <rPr>
        <u/>
        <sz val="10"/>
        <color rgb="FF1155CC"/>
        <rFont val="Calibri"/>
      </rPr>
      <t xml:space="preserve">[SJBP]_Phúc Long Coffee &amp; Tea_BAU </t>
    </r>
    <r>
      <rPr>
        <sz val="10"/>
        <rFont val="Calibri"/>
      </rPr>
      <t xml:space="preserve"> 20240516_Phúc Long Coffee &amp; Tea_17 cities</t>
    </r>
  </si>
  <si>
    <r>
      <rPr>
        <b/>
        <sz val="10"/>
        <color rgb="FFFF0000"/>
        <rFont val="Calibri"/>
      </rPr>
      <t xml:space="preserve">Whitelist on Shopee
</t>
    </r>
    <r>
      <rPr>
        <b/>
        <u/>
        <sz val="10"/>
        <color rgb="FF1155CC"/>
        <rFont val="Calibri"/>
      </rPr>
      <t xml:space="preserve"> [PLF CP]_SPayLater</t>
    </r>
    <r>
      <rPr>
        <sz val="10"/>
        <rFont val="Calibri"/>
      </rPr>
      <t xml:space="preserve">
[PLF CP]_5.5 CP_Khao Deal Cực Nhiệt, Chỉ 0Đ</t>
    </r>
  </si>
  <si>
    <r>
      <rPr>
        <u/>
        <sz val="10"/>
        <color rgb="FF1155CC"/>
        <rFont val="Calibri"/>
      </rPr>
      <t xml:space="preserve">[VIP]_Domino's Pizza_02-04/05
</t>
    </r>
    <r>
      <rPr>
        <sz val="10"/>
        <color rgb="FF000000"/>
        <rFont val="Calibri"/>
      </rPr>
      <t xml:space="preserve"> 250116_Domino pizza_11 cities</t>
    </r>
  </si>
  <si>
    <r>
      <rPr>
        <u/>
        <sz val="10"/>
        <color rgb="FF1155CC"/>
        <rFont val="Calibri"/>
      </rPr>
      <t xml:space="preserve">[VIP]_Cơm Thố Anh Nguyễn_01-05/05
</t>
    </r>
    <r>
      <rPr>
        <sz val="10"/>
        <color rgb="FF000000"/>
        <rFont val="Calibri"/>
      </rPr>
      <t>250803_Cơm Thố Anh Nguyễn_12 cities</t>
    </r>
  </si>
  <si>
    <r>
      <rPr>
        <u/>
        <sz val="10"/>
        <color rgb="FF1155CC"/>
        <rFont val="Calibri"/>
      </rPr>
      <t xml:space="preserve">[VIP]_Domino's Pizza_02-04/05
</t>
    </r>
    <r>
      <rPr>
        <sz val="10"/>
        <color rgb="FF000000"/>
        <rFont val="Calibri"/>
      </rPr>
      <t xml:space="preserve"> 250116_Domino pizza_11 cities</t>
    </r>
  </si>
  <si>
    <r>
      <rPr>
        <u/>
        <sz val="10"/>
        <color rgb="FF1155CC"/>
        <rFont val="Calibri"/>
      </rPr>
      <t>[SuperVIP]_Highlands Coffee_5-9.5</t>
    </r>
    <r>
      <rPr>
        <sz val="10"/>
        <color rgb="FF000000"/>
        <rFont val="Calibri"/>
      </rPr>
      <t xml:space="preserve"> 241231_Highlands Coffee_36 cities</t>
    </r>
  </si>
  <si>
    <r>
      <rPr>
        <u/>
        <sz val="10"/>
        <color rgb="FF1155CC"/>
        <rFont val="Calibri"/>
      </rPr>
      <t>[SuperVIP]_The Coffee House_6-8.5</t>
    </r>
    <r>
      <rPr>
        <sz val="10"/>
        <rFont val="Calibri"/>
      </rPr>
      <t xml:space="preserve"> HP, VT, ĐN</t>
    </r>
  </si>
  <si>
    <r>
      <rPr>
        <u/>
        <sz val="10"/>
        <color rgb="FF1155CC"/>
        <rFont val="Calibri"/>
      </rPr>
      <t>[SuperVIP]_Highlands Coffee_5-9.5</t>
    </r>
    <r>
      <rPr>
        <sz val="10"/>
        <color rgb="FF000000"/>
        <rFont val="Calibri"/>
      </rPr>
      <t xml:space="preserve"> 241231_Highlands Coffee_36 cities</t>
    </r>
  </si>
  <si>
    <r>
      <rPr>
        <sz val="10"/>
        <color rgb="FF1155CC"/>
        <rFont val="Calibri"/>
      </rPr>
      <t>[SuperVIP]_Phúc Long Coffee &amp; Tea_May</t>
    </r>
    <r>
      <rPr>
        <sz val="10"/>
        <rFont val="Calibri"/>
      </rPr>
      <t xml:space="preserve"> 20240516_Phúc Long Coffee &amp; Tea_17 cities
Đổi sang
[SJBP]__Brand 50%  T2+T3</t>
    </r>
  </si>
  <si>
    <r>
      <rPr>
        <b/>
        <sz val="10"/>
        <color rgb="FFFF0000"/>
        <rFont val="Calibri"/>
      </rPr>
      <t xml:space="preserve">Whitelist on Shopee
</t>
    </r>
    <r>
      <rPr>
        <u/>
        <sz val="10"/>
        <color rgb="FF1155CC"/>
        <rFont val="Calibri"/>
      </rPr>
      <t xml:space="preserve"> [PLF CP]_SPayLater
</t>
    </r>
    <r>
      <rPr>
        <sz val="10"/>
        <rFont val="Calibri"/>
      </rPr>
      <t>[PLF CP]_Mother’s Day_Mừng ngày của mẹ, Giảm 199.000Đ</t>
    </r>
  </si>
  <si>
    <r>
      <rPr>
        <u/>
        <sz val="10"/>
        <color rgb="FF1155CC"/>
        <rFont val="Calibri"/>
      </rPr>
      <t xml:space="preserve">[SuperVIP]_Lotteria_12-15/05
</t>
    </r>
    <r>
      <rPr>
        <sz val="10"/>
        <color rgb="FF000000"/>
        <rFont val="Calibri"/>
      </rPr>
      <t>241231_Lotteria DI_27 cities</t>
    </r>
  </si>
  <si>
    <r>
      <rPr>
        <u/>
        <sz val="10"/>
        <color rgb="FF1155CC"/>
        <rFont val="Calibri"/>
      </rPr>
      <t xml:space="preserve">[SuperVIP]_Lotteria_12-15/05
</t>
    </r>
    <r>
      <rPr>
        <sz val="10"/>
        <color rgb="FF000000"/>
        <rFont val="Calibri"/>
      </rPr>
      <t>241231_Lotteria DI_27 cities</t>
    </r>
  </si>
  <si>
    <r>
      <rPr>
        <b/>
        <sz val="10"/>
        <color rgb="FFFF0000"/>
        <rFont val="Calibri"/>
      </rPr>
      <t xml:space="preserve">Whitelist on Shopee
</t>
    </r>
    <r>
      <rPr>
        <u/>
        <sz val="10"/>
        <color rgb="FF1155CC"/>
        <rFont val="Calibri"/>
      </rPr>
      <t xml:space="preserve"> [PLF CP]_SPayLater
</t>
    </r>
    <r>
      <rPr>
        <sz val="10"/>
        <rFont val="Calibri"/>
      </rPr>
      <t>[PLF CP]_Summer Thematic_Vị Hè Tươi Mát, Chỉ 5.000Đ</t>
    </r>
  </si>
  <si>
    <t>0h - 8h [PLF CP]_Mid Month_Bộ chung DEAL THƯƠNG HIỆU Giảm 50%
8-10H:  [PLF CP]_Mid Month_DEAL BỮA SÁNG XỊN Giảm 50%
10-13H: [PLF CP]_Mid Month_DEAL BỮA TRƯA XỊN Giảm 50%
13-16H:[PLF CP]_Mid Month_DEAL BỮA XẾ XỊN Giảm 50%
16-24H: [PLF CP]_Mid Month_DEAL BỮA TỐI XỊN Giảm 50%</t>
  </si>
  <si>
    <r>
      <rPr>
        <sz val="10"/>
        <rFont val="Calibri"/>
      </rPr>
      <t xml:space="preserve">16h-24h </t>
    </r>
    <r>
      <rPr>
        <u/>
        <sz val="10"/>
        <color rgb="FF1155CC"/>
        <rFont val="Calibri"/>
      </rPr>
      <t xml:space="preserve">[SuperVIP]_Gà Rán KFC_16-18/05
</t>
    </r>
    <r>
      <rPr>
        <sz val="10"/>
        <rFont val="Calibri"/>
      </rPr>
      <t>0h-16h [Super</t>
    </r>
    <r>
      <rPr>
        <u/>
        <sz val="10"/>
        <color rgb="FF1155CC"/>
        <rFont val="Calibri"/>
      </rPr>
      <t>VIP]_Pi</t>
    </r>
    <r>
      <rPr>
        <sz val="10"/>
        <rFont val="Calibri"/>
      </rPr>
      <t>zza Hut_16-18/05</t>
    </r>
  </si>
  <si>
    <r>
      <rPr>
        <sz val="10"/>
        <rFont val="Calibri"/>
      </rPr>
      <t xml:space="preserve">16h-24h </t>
    </r>
    <r>
      <rPr>
        <u/>
        <sz val="10"/>
        <color rgb="FF1155CC"/>
        <rFont val="Calibri"/>
      </rPr>
      <t xml:space="preserve">[SuperVIP]_Gà Rán KFC_16-18/05
</t>
    </r>
    <r>
      <rPr>
        <sz val="10"/>
        <rFont val="Calibri"/>
      </rPr>
      <t>0h-16h [Super</t>
    </r>
    <r>
      <rPr>
        <u/>
        <sz val="10"/>
        <color rgb="FF1155CC"/>
        <rFont val="Calibri"/>
      </rPr>
      <t>VIP]_Pi</t>
    </r>
    <r>
      <rPr>
        <sz val="10"/>
        <rFont val="Calibri"/>
      </rPr>
      <t>zza Hut_16-18/05</t>
    </r>
  </si>
  <si>
    <r>
      <rPr>
        <u/>
        <sz val="10"/>
        <color rgb="FF1155CC"/>
        <rFont val="Calibri"/>
      </rPr>
      <t>[VIP]_Gong Cha_May</t>
    </r>
    <r>
      <rPr>
        <sz val="10"/>
        <color rgb="FF000000"/>
        <rFont val="Calibri"/>
      </rPr>
      <t xml:space="preserve"> 20240506_Gong Cha_3 cities</t>
    </r>
  </si>
  <si>
    <r>
      <rPr>
        <b/>
        <sz val="10"/>
        <color rgb="FFFF0000"/>
        <rFont val="Calibri"/>
      </rPr>
      <t xml:space="preserve">Whitelist on Shopee
</t>
    </r>
    <r>
      <rPr>
        <u/>
        <sz val="10"/>
        <color rgb="FF1155CC"/>
        <rFont val="Calibri"/>
      </rPr>
      <t xml:space="preserve"> [PLF CP]_SPayLater
</t>
    </r>
    <r>
      <rPr>
        <sz val="10"/>
        <rFont val="Calibri"/>
      </rPr>
      <t>[PLF CP]_Summer Thematic_Deal Healthy Cho Dáng Xinh</t>
    </r>
  </si>
  <si>
    <r>
      <rPr>
        <u/>
        <sz val="10"/>
        <color rgb="FF1155CC"/>
        <rFont val="Calibri"/>
      </rPr>
      <t xml:space="preserve">[SJBP]_Brand_Food_01-31/05
</t>
    </r>
    <r>
      <rPr>
        <sz val="10"/>
        <color rgb="FF000000"/>
        <rFont val="Calibri"/>
      </rPr>
      <t>250424_Lotteria DI_32 cities</t>
    </r>
  </si>
  <si>
    <r>
      <rPr>
        <u/>
        <sz val="10"/>
        <color rgb="FF1155CC"/>
        <rFont val="Calibri"/>
      </rPr>
      <t>[SJBP]_KOI Thé Cafe_WC</t>
    </r>
    <r>
      <rPr>
        <sz val="10"/>
        <color rgb="FF000000"/>
        <rFont val="Calibri"/>
      </rPr>
      <t xml:space="preserve"> 240916_KOI Thé Cafe_5 cities</t>
    </r>
  </si>
  <si>
    <r>
      <rPr>
        <u/>
        <sz val="10"/>
        <color rgb="FF1155CC"/>
        <rFont val="Calibri"/>
      </rPr>
      <t xml:space="preserve">[SuperVIP]_McDonald's_22-25/05
</t>
    </r>
    <r>
      <rPr>
        <sz val="10"/>
        <color rgb="FF000000"/>
        <rFont val="Calibri"/>
      </rPr>
      <t>250416_McDonald's_5 cities</t>
    </r>
  </si>
  <si>
    <r>
      <rPr>
        <u/>
        <sz val="10"/>
        <color rgb="FF1155CC"/>
        <rFont val="Calibri"/>
      </rPr>
      <t xml:space="preserve">[SJBP]_Lotteria_Weekday
</t>
    </r>
    <r>
      <rPr>
        <sz val="10"/>
        <color rgb="FF000000"/>
        <rFont val="Calibri"/>
      </rPr>
      <t>250424_Lotteria DI_32 cities</t>
    </r>
  </si>
  <si>
    <r>
      <rPr>
        <u/>
        <sz val="10"/>
        <color rgb="FF1155CC"/>
        <rFont val="Calibri"/>
      </rPr>
      <t>[SJBP]__Brand 50%</t>
    </r>
    <r>
      <rPr>
        <sz val="10"/>
        <rFont val="Calibri"/>
      </rPr>
      <t xml:space="preserve"> 241231_All OTH 2025_36 cities</t>
    </r>
  </si>
  <si>
    <r>
      <rPr>
        <b/>
        <sz val="10"/>
        <color rgb="FFFF0000"/>
        <rFont val="Calibri"/>
      </rPr>
      <t xml:space="preserve">Whitelist on Shopee
</t>
    </r>
    <r>
      <rPr>
        <u/>
        <sz val="10"/>
        <color rgb="FF1155CC"/>
        <rFont val="Calibri"/>
      </rPr>
      <t xml:space="preserve"> [PLF CP]_SPayLater
</t>
    </r>
    <r>
      <rPr>
        <sz val="10"/>
        <rFont val="Calibri"/>
      </rPr>
      <t>[PLF CP]_BAU_Giải Nhiệt Ngày Hè, Freeship 20.000Đ</t>
    </r>
  </si>
  <si>
    <r>
      <rPr>
        <u/>
        <sz val="10"/>
        <color rgb="FF1155CC"/>
        <rFont val="Calibri"/>
      </rPr>
      <t>[VIP]_Phúc Long Coffee &amp; Tea_28-30May</t>
    </r>
    <r>
      <rPr>
        <sz val="10"/>
        <rFont val="Calibri"/>
      </rPr>
      <t xml:space="preserve">  20240516_Phúc Long Coffee &amp; Tea_17 cities
thay 16h-24h </t>
    </r>
    <r>
      <rPr>
        <u/>
        <sz val="10"/>
        <color rgb="FF1155CC"/>
        <rFont val="Calibri"/>
      </rPr>
      <t>[Alacarte CB]_Gà Rán KFC_May</t>
    </r>
    <r>
      <rPr>
        <sz val="10"/>
        <rFont val="Calibri"/>
      </rPr>
      <t>.CB1_241231_Gà Rán KFC_25 cities</t>
    </r>
  </si>
  <si>
    <r>
      <rPr>
        <u/>
        <sz val="10"/>
        <color rgb="FF1155CC"/>
        <rFont val="Calibri"/>
      </rPr>
      <t xml:space="preserve">[SJBP]_Gà Rán Popeyes_BOGO May
</t>
    </r>
    <r>
      <rPr>
        <sz val="10"/>
        <rFont val="Calibri"/>
      </rPr>
      <t>241231_Gà Rán Popeyes_9 cities</t>
    </r>
  </si>
  <si>
    <r>
      <rPr>
        <sz val="10"/>
        <rFont val="Calibri"/>
      </rPr>
      <t xml:space="preserve">0h-16h </t>
    </r>
    <r>
      <rPr>
        <u/>
        <sz val="10"/>
        <color rgb="FF1155CC"/>
        <rFont val="Calibri"/>
      </rPr>
      <t>[SuperVIP]_Phúc Long Coffee &amp; Tea_2-3/6</t>
    </r>
    <r>
      <rPr>
        <sz val="10"/>
        <rFont val="Calibri"/>
      </rPr>
      <t xml:space="preserve">  20240516_Phúc Long Coffee &amp; Tea_17 cities
16h-24h </t>
    </r>
    <r>
      <rPr>
        <u/>
        <sz val="10"/>
        <color rgb="FF1155CC"/>
        <rFont val="Calibri"/>
      </rPr>
      <t>[SJBP]_Gà Rán Popeye</t>
    </r>
    <r>
      <rPr>
        <sz val="10"/>
        <rFont val="Calibri"/>
      </rPr>
      <t>s_79k 241231_Gà Rán Popeyes_9 cities</t>
    </r>
  </si>
  <si>
    <r>
      <rPr>
        <u/>
        <sz val="10"/>
        <color rgb="FF1155CC"/>
        <rFont val="Calibri"/>
      </rPr>
      <t>[SuperVIP]_Highlands Coffee_2-6.6</t>
    </r>
    <r>
      <rPr>
        <sz val="10"/>
        <rFont val="Calibri"/>
      </rPr>
      <t xml:space="preserve"> 241231_Highlands Coffee_36 cities</t>
    </r>
  </si>
  <si>
    <r>
      <rPr>
        <sz val="10"/>
        <rFont val="Calibri"/>
      </rPr>
      <t xml:space="preserve">0h-16h </t>
    </r>
    <r>
      <rPr>
        <u/>
        <sz val="10"/>
        <color rgb="FF1155CC"/>
        <rFont val="Calibri"/>
      </rPr>
      <t>[VIP]_Phúc Long Coffee &amp; Tea_5.6</t>
    </r>
    <r>
      <rPr>
        <sz val="10"/>
        <rFont val="Calibri"/>
      </rPr>
      <t xml:space="preserve">  20240516_Phúc Long Coffee &amp; Tea_17 cities
16h- 24h [SJBP]__Brand 50%</t>
    </r>
  </si>
  <si>
    <t>0h - 6h [PLF CP]_6.6_Bộ chung SIÊU TIỆC THƯƠNG HIỆU Giảm 50%
6h - 8h [PLF CP]_6.6_ĐẠI TIỆC BỮA SÁNG Giảm 50%
8h - 10h [PLF CP]_6.6_Siêu Deal Giữa Năm, Giảm tới 50%
10h - 12h [PLF CP]_6.6_Siêu Deal Giữa Năm, Giảm tới 50%
12h - 14h [PLF CP]_6.6_Siêu Deal Giữa Năm, Giảm tới 50%
14h - 17h [PLF CP]_6.6_ĐẠI TIỆC BỮA XẾ Giảm 50%
17h - 19h [PLF CP]_6.6_ĐẠI TIỆC BỮA TỐI Giảm 50%
19h - 24h [PLF CP]_6.6_ĐẠI TIỆC BỮA TỐI Giảm 50%</t>
  </si>
  <si>
    <r>
      <rPr>
        <u/>
        <sz val="10"/>
        <color rgb="FF1155CC"/>
        <rFont val="Calibri"/>
      </rPr>
      <t xml:space="preserve">[VIP]_Domino's Pizza_06-08/06
</t>
    </r>
    <r>
      <rPr>
        <sz val="10"/>
        <color rgb="FF000000"/>
        <rFont val="Calibri"/>
      </rPr>
      <t>250116_Domino pizza_11 cities</t>
    </r>
  </si>
  <si>
    <t>[Exclude New User] [PLF CP]_WC_Quán Hot Gần Xa, Freeship 60.000Đ</t>
  </si>
  <si>
    <r>
      <rPr>
        <u/>
        <sz val="10"/>
        <color rgb="FF1155CC"/>
        <rFont val="Calibri"/>
      </rPr>
      <t>[VIP]_Gà Rán Texas Chicken_09-12/06</t>
    </r>
    <r>
      <rPr>
        <sz val="10"/>
        <color rgb="FF000000"/>
        <rFont val="Calibri"/>
      </rPr>
      <t>250102_Gà Rán Texas Chicken_6 cities</t>
    </r>
  </si>
  <si>
    <r>
      <rPr>
        <u/>
        <sz val="10"/>
        <color rgb="FF1155CC"/>
        <rFont val="Calibri"/>
      </rPr>
      <t xml:space="preserve">[SJBP]_McDonald's_BAU
</t>
    </r>
    <r>
      <rPr>
        <sz val="10"/>
        <color rgb="FF000000"/>
        <rFont val="Calibri"/>
      </rPr>
      <t>250416_McDonald's_5 cities</t>
    </r>
  </si>
  <si>
    <r>
      <rPr>
        <u/>
        <sz val="10"/>
        <color rgb="FF1155CC"/>
        <rFont val="Calibri"/>
      </rPr>
      <t>[VIP]_Gà Rán Texas Chicken_09-12/06</t>
    </r>
    <r>
      <rPr>
        <sz val="10"/>
        <color rgb="FF000000"/>
        <rFont val="Calibri"/>
      </rPr>
      <t>250102_Gà Rán Texas Chicken_6 cities</t>
    </r>
  </si>
  <si>
    <r>
      <rPr>
        <u/>
        <sz val="10"/>
        <color rgb="FF1155CC"/>
        <rFont val="Calibri"/>
      </rPr>
      <t>[VIP]_Gà Rán Texas Chicken_09-12/06</t>
    </r>
    <r>
      <rPr>
        <sz val="10"/>
        <color rgb="FF000000"/>
        <rFont val="Calibri"/>
      </rPr>
      <t>250102_Gà Rán Texas Chicken_6 cities</t>
    </r>
  </si>
  <si>
    <r>
      <rPr>
        <sz val="10"/>
        <color rgb="FFFF0000"/>
        <rFont val="Calibri"/>
      </rPr>
      <t>[Whitelist New User] [</t>
    </r>
    <r>
      <rPr>
        <sz val="10"/>
        <color theme="1"/>
        <rFont val="Calibri"/>
      </rPr>
      <t>PLF CP]_NU_Lần đầu đặt món giảm 50%
[Exclude NU] [PLF CP]_WC_Thứ 6 Rộn Ràng, Giảm 50.000Đ</t>
    </r>
  </si>
  <si>
    <r>
      <rPr>
        <u/>
        <sz val="10"/>
        <color rgb="FF1155CC"/>
        <rFont val="Calibri"/>
      </rPr>
      <t xml:space="preserve">[SJBP]_Gà Rán Popeyes_BOGO
</t>
    </r>
    <r>
      <rPr>
        <sz val="10"/>
        <color rgb="FF000000"/>
        <rFont val="Calibri"/>
      </rPr>
      <t>241231_Gà Rán Popeyes_9 cities</t>
    </r>
  </si>
  <si>
    <r>
      <rPr>
        <sz val="10"/>
        <color rgb="FFFF0000"/>
        <rFont val="Calibri"/>
      </rPr>
      <t>[Whitelist New User] [</t>
    </r>
    <r>
      <rPr>
        <sz val="10"/>
        <color theme="1"/>
        <rFont val="Calibri"/>
      </rPr>
      <t>PLF CP]_NU_Lần đầu đặt món giảm 50%
[Exclude NU] [PLF CP]_WC_Thứ 2 Đầu Tuần, Giảm Tới 40.000Đ</t>
    </r>
  </si>
  <si>
    <r>
      <rPr>
        <u/>
        <sz val="10"/>
        <color rgb="FF1155CC"/>
        <rFont val="Calibri"/>
      </rPr>
      <t>[SuperVIP]_Phê La_16-20/6</t>
    </r>
    <r>
      <rPr>
        <sz val="10"/>
        <rFont val="Calibri"/>
      </rPr>
      <t xml:space="preserve"> HP,VT,HA,DL,DN,KH</t>
    </r>
  </si>
  <si>
    <t>[Exclude NU] [PLF CP]_Thematic_Muôn Vàn Đồ Uống, Freeship 66.000Đ</t>
  </si>
  <si>
    <r>
      <rPr>
        <sz val="10"/>
        <color rgb="FFFF0000"/>
        <rFont val="Calibri"/>
      </rPr>
      <t>[Whitelist New User] [</t>
    </r>
    <r>
      <rPr>
        <sz val="10"/>
        <color theme="1"/>
        <rFont val="Calibri"/>
      </rPr>
      <t>PLF CP]_NU_Lần đầu đặt món giảm 50%
[Exclude NU] [PLF CP]_WC_Thứ 6 Rộn Ràng, Giảm 50.000Đ</t>
    </r>
  </si>
  <si>
    <t>0h - 6h:  [PLF CP]_SPFDay_Bộ chung DEAL THƯƠNG HIỆU Giảm 50%
6h - 10h:  [PLF CP]_SPFDay_Đại Tiệc Bữa Sáng Giảm 50%
10h - 12h:  [PLF CP]_SPFDay_Đại Tiệc Bữa Trưa Giảm 50%
12h - 17h:  [PLF CP]_SPFDay_Đại Tiệc Bữa Xế Giảm 50%
17h - 24h:  [PLF CP]_SPFDay_Đại Tiệc Bữa Tối Giảm 50%</t>
  </si>
  <si>
    <r>
      <rPr>
        <sz val="10"/>
        <color rgb="FFFF0000"/>
        <rFont val="Calibri"/>
      </rPr>
      <t>[Whitelist New User] [</t>
    </r>
    <r>
      <rPr>
        <sz val="10"/>
        <color theme="1"/>
        <rFont val="Calibri"/>
      </rPr>
      <t>PLF CP]_NU_Lần đầu đặt món giảm 50%
[Exclude NU] [PLF CP]_WC_Tiệc cuối tuần, giảm tưng bừng 105.000Đ</t>
    </r>
  </si>
  <si>
    <r>
      <rPr>
        <sz val="10"/>
        <color rgb="FFFF0000"/>
        <rFont val="Calibri"/>
      </rPr>
      <t>[Whitelist New User] [</t>
    </r>
    <r>
      <rPr>
        <sz val="10"/>
        <color theme="1"/>
        <rFont val="Calibri"/>
      </rPr>
      <t>PLF CP]_NU_Lần đầu đặt món giảm 50%
[Exclude NU] [PLF CP]_WC_Thứ 2 Đầu Tuần, Giảm Tới 40.000Đ</t>
    </r>
  </si>
  <si>
    <r>
      <rPr>
        <sz val="10"/>
        <rFont val="Calibri"/>
      </rPr>
      <t>[</t>
    </r>
    <r>
      <rPr>
        <u/>
        <sz val="10"/>
        <color rgb="FF1155CC"/>
        <rFont val="Calibri"/>
      </rPr>
      <t>SuperVIP]_Gà Rán KFC_27-29/06
241231_Gà Rán KFC</t>
    </r>
    <r>
      <rPr>
        <sz val="10"/>
        <rFont val="Calibri"/>
      </rPr>
      <t>_25 cities"</t>
    </r>
  </si>
  <si>
    <r>
      <rPr>
        <u/>
        <sz val="10"/>
        <color rgb="FF1155CC"/>
        <rFont val="Calibri"/>
      </rPr>
      <t xml:space="preserve">[SuperVIP]_Gà Rán KFC_27-29/06
</t>
    </r>
    <r>
      <rPr>
        <sz val="10"/>
        <color rgb="FF000000"/>
        <rFont val="Calibri"/>
      </rPr>
      <t>241231_Gà Rán KFC_25 cities</t>
    </r>
  </si>
  <si>
    <r>
      <rPr>
        <sz val="10"/>
        <color rgb="FFFF0000"/>
        <rFont val="Calibri"/>
      </rPr>
      <t>[Whitelist New User] [</t>
    </r>
    <r>
      <rPr>
        <sz val="10"/>
        <color theme="1"/>
        <rFont val="Calibri"/>
      </rPr>
      <t>PLF CP]_NU_Lần đầu đặt món giảm 50%
[Exclude NU] [PLF CP]_Thematic_Mở Tiệc Tại Gia, Giảm Tới 199.000Đ</t>
    </r>
  </si>
  <si>
    <r>
      <rPr>
        <u/>
        <sz val="10"/>
        <color rgb="FF1155CC"/>
        <rFont val="Calibri"/>
      </rPr>
      <t xml:space="preserve">[SJBP]_Gà Rán Popeyes_BOGO
</t>
    </r>
    <r>
      <rPr>
        <sz val="10"/>
        <color rgb="FF000000"/>
        <rFont val="Calibri"/>
      </rPr>
      <t>241231_Gà Rán Popeyes_9 cities</t>
    </r>
  </si>
  <si>
    <r>
      <rPr>
        <sz val="10"/>
        <color rgb="FFFF0000"/>
        <rFont val="Calibri"/>
      </rPr>
      <t>[Whitelist New User] [</t>
    </r>
    <r>
      <rPr>
        <sz val="10"/>
        <color theme="1"/>
        <rFont val="Calibri"/>
      </rPr>
      <t>PLF CP]_NU_Lần đầu đặt món giảm 50%
[Mass Ads]_FoodFest_Hè Rực Rỡ, Deal Hết Cỡ Giảm 40.000Đ</t>
    </r>
  </si>
  <si>
    <r>
      <rPr>
        <u/>
        <sz val="10"/>
        <color rgb="FF1155CC"/>
        <rFont val="Calibri"/>
      </rPr>
      <t>[SuperVIP]_Starbucks Coffee_1-3.7</t>
    </r>
    <r>
      <rPr>
        <sz val="10"/>
        <color rgb="FF000000"/>
        <rFont val="Calibri"/>
      </rPr>
      <t xml:space="preserve"> 250520_Starbucks Coffee_12 cities</t>
    </r>
  </si>
  <si>
    <r>
      <rPr>
        <sz val="10"/>
        <color rgb="FFFF0000"/>
        <rFont val="Calibri"/>
      </rPr>
      <t>[Whitelist New User] [</t>
    </r>
    <r>
      <rPr>
        <sz val="10"/>
        <color theme="1"/>
        <rFont val="Calibri"/>
      </rPr>
      <t>PLF CP]_NU_Lần đầu đặt món giảm 50%
[Exclude NU] [PLF CP]_7.7_Món Ngon Mọi Miền, Giảm tới 77.000Đ</t>
    </r>
  </si>
  <si>
    <r>
      <rPr>
        <sz val="10"/>
        <color rgb="FFFF0000"/>
        <rFont val="Calibri"/>
      </rPr>
      <t>[Whitelist New User] [</t>
    </r>
    <r>
      <rPr>
        <sz val="10"/>
        <color theme="1"/>
        <rFont val="Calibri"/>
      </rPr>
      <t>PLF CP]_NU_Lần đầu đặt món giảm 50%
[Exclude NU] [PLF CP]_7.7_Món Ngon Mọi Miền, Giảm tới 77.000Đ</t>
    </r>
  </si>
  <si>
    <t>0h - 6h [PLF CP]_7.7_Bộ chung SIÊU TIỆC THƯƠNG HIỆU Giảm 50%
6h - 8h [PLF CP]_7.7_Món Ngon Mọi Miền, Giảm tới 50%
8h - 10h [PLF CP]_7.7_Món Ngon Mọi Miền, Giảm tới 50%
10h - 12h [PLF CP]_7.7_ĐẠI TIỆC BỮA TRƯA Giảm 50%
12h - 14h [PLF CP]_7.7_Món Ngon Mọi Miền, Giảm tới 50%
14h - 17h [PLF CP]_7.7_Món Ngon Mọi Miền, Giảm tới 50%
17h - 19h [PLF CP]_7.7_ĐẠI TIỆC BỮA TỐI Giảm 50%
19h - 24h [PLF CP]_7.7_Ăn Tối Chỉ 0Đ</t>
  </si>
  <si>
    <r>
      <rPr>
        <sz val="10"/>
        <color rgb="FFFF0000"/>
        <rFont val="Calibri"/>
      </rPr>
      <t>[Whitelist New User] [</t>
    </r>
    <r>
      <rPr>
        <sz val="10"/>
        <color theme="1"/>
        <rFont val="Calibri"/>
      </rPr>
      <t>PLF CP]_NU_Lần đầu đặt món giảm 50%
[Mass Ads]_FoodFest_Hè Rực Rỡ, Deal Hết Cỡ Giảm 40.000Đ</t>
    </r>
  </si>
  <si>
    <r>
      <rPr>
        <u/>
        <sz val="10"/>
        <color rgb="FF1155CC"/>
        <rFont val="Calibri"/>
      </rPr>
      <t>[SuperVIP]_Highlands Coffee_7-11.7</t>
    </r>
    <r>
      <rPr>
        <sz val="10"/>
        <rFont val="Calibri"/>
      </rPr>
      <t xml:space="preserve"> 241231_Highlands Coffee_36 cities</t>
    </r>
  </si>
  <si>
    <t>[Exclude NU]
[PLF CP]_Thematic_Đặc Sản Phải Thử, Giảm Tới 40.000Đ (Touris)
[PLF CP]_Thematic_Món Ngon Quán Quen, Giảm Tới 40.000Đ (Hometown)</t>
  </si>
  <si>
    <r>
      <rPr>
        <u/>
        <sz val="10"/>
        <color rgb="FF1155CC"/>
        <rFont val="Calibri"/>
      </rPr>
      <t>[VIP]_Tocotoco_Jul</t>
    </r>
    <r>
      <rPr>
        <sz val="10"/>
        <rFont val="Calibri"/>
      </rPr>
      <t xml:space="preserve"> CT
0h-16h </t>
    </r>
    <r>
      <rPr>
        <u/>
        <sz val="10"/>
        <color rgb="FF1155CC"/>
        <rFont val="Calibri"/>
      </rPr>
      <t xml:space="preserve">[VIP]_Phúc Long Coffee &amp; Tea_Jul </t>
    </r>
    <r>
      <rPr>
        <sz val="10"/>
        <rFont val="Calibri"/>
      </rPr>
      <t>20240516_Phúc Long Coffee &amp; Tea_17 cities (trừ CT)
16h-24h</t>
    </r>
    <r>
      <rPr>
        <u/>
        <sz val="10"/>
        <color rgb="FF1155CC"/>
        <rFont val="Calibri"/>
      </rPr>
      <t xml:space="preserve"> [Alacarte]_Trà Sữa May Cha_Jul</t>
    </r>
    <r>
      <rPr>
        <sz val="10"/>
        <rFont val="Calibri"/>
      </rPr>
      <t xml:space="preserve"> 250102_Trà Sữa May Cha_7 cities (trừ CT)</t>
    </r>
  </si>
  <si>
    <r>
      <rPr>
        <u/>
        <sz val="10"/>
        <color rgb="FF1155CC"/>
        <rFont val="Calibri"/>
      </rPr>
      <t>[VIP]_Domino's Pizza_11-13/07</t>
    </r>
    <r>
      <rPr>
        <sz val="10"/>
        <rFont val="Calibri"/>
      </rPr>
      <t>250116_Domino pizza_11 cities</t>
    </r>
  </si>
  <si>
    <r>
      <rPr>
        <u/>
        <sz val="10"/>
        <color rgb="FF1155CC"/>
        <rFont val="Calibri"/>
      </rPr>
      <t>[SJBP]_McDonald's_2T2</t>
    </r>
    <r>
      <rPr>
        <sz val="10"/>
        <rFont val="Calibri"/>
      </rPr>
      <t xml:space="preserve"> 250707_McDonald's_6 cities</t>
    </r>
  </si>
  <si>
    <r>
      <rPr>
        <sz val="10"/>
        <color rgb="FFFF0000"/>
        <rFont val="Calibri"/>
      </rPr>
      <t>[Whitelist New User] [</t>
    </r>
    <r>
      <rPr>
        <sz val="10"/>
        <color theme="1"/>
        <rFont val="Calibri"/>
      </rPr>
      <t>PLF CP]_NU_Lần đầu đặt món giảm 50%
[Mass Ads]_FoodFest_Hè Rực Rỡ, Deal Hết Cỡ Giảm 40.000Đ</t>
    </r>
  </si>
  <si>
    <r>
      <rPr>
        <sz val="10"/>
        <color rgb="FFFF0000"/>
        <rFont val="Calibri"/>
      </rPr>
      <t>[Whitelist New User] [</t>
    </r>
    <r>
      <rPr>
        <sz val="10"/>
        <color theme="1"/>
        <rFont val="Calibri"/>
      </rPr>
      <t>PLF CP]_NU_Lần đầu đặt món giảm 50%
[Exclude NU] [PLF CP]_CM_Cheap Meal</t>
    </r>
  </si>
  <si>
    <r>
      <rPr>
        <u/>
        <sz val="10"/>
        <color rgb="FF1155CC"/>
        <rFont val="Calibri"/>
      </rPr>
      <t>[VIP]_Lotteria DI_14-17/07</t>
    </r>
    <r>
      <rPr>
        <sz val="10"/>
        <color rgb="FF000000"/>
        <rFont val="Calibri"/>
      </rPr>
      <t xml:space="preserve"> 250424_Lotteria DI_32 cities</t>
    </r>
  </si>
  <si>
    <r>
      <rPr>
        <u/>
        <sz val="10"/>
        <color rgb="FF1155CC"/>
        <rFont val="Calibri"/>
      </rPr>
      <t>[SuperVIP]_Pizza Hut_18-20/07</t>
    </r>
    <r>
      <rPr>
        <sz val="10"/>
        <rFont val="Calibri"/>
      </rPr>
      <t xml:space="preserve"> 241231_Pizza Hut_20 cities</t>
    </r>
  </si>
  <si>
    <r>
      <rPr>
        <u/>
        <sz val="10"/>
        <color rgb="FF1155CC"/>
        <rFont val="Calibri"/>
      </rPr>
      <t>[VIP]_Tocotoco_Jul</t>
    </r>
    <r>
      <rPr>
        <sz val="10"/>
        <color rgb="FF000000"/>
        <rFont val="Calibri"/>
      </rPr>
      <t xml:space="preserve"> CT</t>
    </r>
  </si>
  <si>
    <r>
      <rPr>
        <u/>
        <sz val="10"/>
        <color rgb="FF1155CC"/>
        <rFont val="Calibri"/>
      </rPr>
      <t>[SuperVIP]_Pizza Hut_18-20/07</t>
    </r>
    <r>
      <rPr>
        <sz val="10"/>
        <color rgb="FF000000"/>
        <rFont val="Calibri"/>
      </rPr>
      <t xml:space="preserve"> 241231_Pizza Hut_20 cities</t>
    </r>
  </si>
  <si>
    <r>
      <rPr>
        <u/>
        <sz val="10"/>
        <color rgb="FF1155CC"/>
        <rFont val="Calibri"/>
      </rPr>
      <t>[VIP]_Gà Rán Texas Chicken_21-24/07</t>
    </r>
    <r>
      <rPr>
        <sz val="10"/>
        <color rgb="FF000000"/>
        <rFont val="Calibri"/>
      </rPr>
      <t xml:space="preserve"> 250102_Gà Rán Texas Chicken_6 cities</t>
    </r>
  </si>
  <si>
    <r>
      <rPr>
        <u/>
        <sz val="10"/>
        <color rgb="FF1155CC"/>
        <rFont val="Calibri"/>
      </rPr>
      <t>0h-16h [SJBP]_Phúc Long Coffee &amp; Tea_M2T1-Jul</t>
    </r>
    <r>
      <rPr>
        <sz val="10"/>
        <rFont val="Calibri"/>
      </rPr>
      <t xml:space="preserve"> 20240516_Phúc Long Coffee &amp; Tea_17 cities
16h-24h </t>
    </r>
    <r>
      <rPr>
        <u/>
        <sz val="10"/>
        <color rgb="FF1155CC"/>
        <rFont val="Calibri"/>
      </rPr>
      <t>[SJBP]_Brand_Foo</t>
    </r>
    <r>
      <rPr>
        <sz val="10"/>
        <rFont val="Calibri"/>
      </rPr>
      <t>d_BAU 250424_Lotteria DI_32 cities</t>
    </r>
  </si>
  <si>
    <r>
      <rPr>
        <u/>
        <sz val="10"/>
        <color rgb="FF1155CC"/>
        <rFont val="Calibri"/>
      </rPr>
      <t>[VIP]_The Coffee House_21-23.7</t>
    </r>
    <r>
      <rPr>
        <sz val="10"/>
        <color rgb="FF000000"/>
        <rFont val="Calibri"/>
      </rPr>
      <t xml:space="preserve"> 241231_The Coffee House_7 cities</t>
    </r>
  </si>
  <si>
    <r>
      <rPr>
        <u/>
        <sz val="10"/>
        <color rgb="FF1155CC"/>
        <rFont val="Calibri"/>
      </rPr>
      <t>0H-16H [SJBP]_Phúc Long Coffee &amp; Tea_10k - Jul</t>
    </r>
    <r>
      <rPr>
        <sz val="10"/>
        <rFont val="Calibri"/>
      </rPr>
      <t xml:space="preserve">  20240516_Phúc Long Coffee &amp; Tea_17 cities
16h-24h</t>
    </r>
    <r>
      <rPr>
        <u/>
        <sz val="10"/>
        <color rgb="FF1155CC"/>
        <rFont val="Calibri"/>
      </rPr>
      <t xml:space="preserve">[SJBP]__Brand 50% 241231_All OTH </t>
    </r>
    <r>
      <rPr>
        <sz val="10"/>
        <rFont val="Calibri"/>
      </rPr>
      <t>2025_36 cities</t>
    </r>
  </si>
  <si>
    <r>
      <rPr>
        <sz val="10"/>
        <color rgb="FFFF0000"/>
        <rFont val="Calibri"/>
      </rPr>
      <t>[Whitelist New User] [</t>
    </r>
    <r>
      <rPr>
        <sz val="10"/>
        <color theme="1"/>
        <rFont val="Calibri"/>
      </rPr>
      <t>PLF CP]_NU_Lần đầu đặt món giảm 50%
[Exclude NU] [PLF CP]_CM_Cheap Meal</t>
    </r>
  </si>
  <si>
    <r>
      <rPr>
        <u/>
        <sz val="10"/>
        <color rgb="FF1155CC"/>
        <rFont val="Calibri"/>
      </rPr>
      <t>[SuperVIP]_McDonald's_25-27/07</t>
    </r>
    <r>
      <rPr>
        <sz val="10"/>
        <color rgb="FF000000"/>
        <rFont val="Calibri"/>
      </rPr>
      <t xml:space="preserve"> 250707_McDonald's_6 cities</t>
    </r>
  </si>
  <si>
    <r>
      <rPr>
        <u/>
        <sz val="10"/>
        <color rgb="FF1155CC"/>
        <rFont val="Calibri"/>
      </rPr>
      <t xml:space="preserve">[SJBP]_Gà Rán Popeyes_BOGO
</t>
    </r>
    <r>
      <rPr>
        <sz val="10"/>
        <color rgb="FF000000"/>
        <rFont val="Calibri"/>
      </rPr>
      <t>241231_Gà Rán Popeyes_9 cities</t>
    </r>
  </si>
  <si>
    <r>
      <rPr>
        <u/>
        <sz val="10"/>
        <color rgb="FF1155CC"/>
        <rFont val="Calibri"/>
      </rPr>
      <t>[SJBP]_McDonald's_2T2</t>
    </r>
    <r>
      <rPr>
        <sz val="10"/>
        <color rgb="FF000000"/>
        <rFont val="Calibri"/>
      </rPr>
      <t xml:space="preserve"> 250707_McDonald's_6 cities</t>
    </r>
  </si>
  <si>
    <r>
      <rPr>
        <sz val="10"/>
        <color rgb="FFFF0000"/>
        <rFont val="Calibri"/>
      </rPr>
      <t>[Whitelist New User] [</t>
    </r>
    <r>
      <rPr>
        <sz val="10"/>
        <color theme="1"/>
        <rFont val="Calibri"/>
      </rPr>
      <t>PLF CP]_NU_Lần đầu đặt món giảm 50%
[Mass Ads]_FoodFest_Hè Rực Rỡ, Deal Hết Cỡ Giảm 40.000Đ</t>
    </r>
  </si>
  <si>
    <r>
      <rPr>
        <u/>
        <sz val="10"/>
        <color rgb="FF1155CC"/>
        <rFont val="Calibri"/>
      </rPr>
      <t>[VIP]_Gong Cha_Jul</t>
    </r>
    <r>
      <rPr>
        <sz val="10"/>
        <color rgb="FF000000"/>
        <rFont val="Calibri"/>
      </rPr>
      <t xml:space="preserve"> 20240506_Gong Cha_3 cities</t>
    </r>
  </si>
  <si>
    <r>
      <rPr>
        <u/>
        <sz val="10"/>
        <color rgb="FF1155CC"/>
        <rFont val="Calibri"/>
      </rPr>
      <t>[SJBP]_Domino's Pizza_1k</t>
    </r>
    <r>
      <rPr>
        <sz val="10"/>
        <color rgb="FF000000"/>
        <rFont val="Calibri"/>
      </rPr>
      <t xml:space="preserve"> 250116_Domino pizza_11 cities</t>
    </r>
  </si>
  <si>
    <r>
      <rPr>
        <sz val="10"/>
        <color rgb="FFFF0000"/>
        <rFont val="Calibri"/>
      </rPr>
      <t>[Whitelist New User] [</t>
    </r>
    <r>
      <rPr>
        <sz val="10"/>
        <color theme="1"/>
        <rFont val="Calibri"/>
      </rPr>
      <t>PLF CP]_NU_Lần đầu đặt món giảm 50%
[PLF CP]_WC_Thử Ngay Quán Mới, Giảm Tới 30.000Đ</t>
    </r>
  </si>
  <si>
    <r>
      <rPr>
        <u/>
        <sz val="10"/>
        <color rgb="FF1155CC"/>
        <rFont val="Calibri"/>
      </rPr>
      <t>[VIP]_Trà Sữa May Cha_Aug</t>
    </r>
    <r>
      <rPr>
        <sz val="10"/>
        <color rgb="FF000000"/>
        <rFont val="Calibri"/>
      </rPr>
      <t xml:space="preserve"> 250102_Trà Sữa May Cha_7 cities</t>
    </r>
  </si>
  <si>
    <r>
      <rPr>
        <u/>
        <sz val="10"/>
        <color rgb="FF1155CC"/>
        <rFont val="Calibri"/>
      </rPr>
      <t xml:space="preserve">[VIP]_Pizza Hut_01-03/08
</t>
    </r>
    <r>
      <rPr>
        <sz val="10"/>
        <color rgb="FF000000"/>
        <rFont val="Calibri"/>
      </rPr>
      <t xml:space="preserve"> 241231_Pizza Hut_20 cities</t>
    </r>
  </si>
  <si>
    <r>
      <rPr>
        <u/>
        <sz val="10"/>
        <color rgb="FF1155CC"/>
        <rFont val="Calibri"/>
      </rPr>
      <t xml:space="preserve">[VIP]_Gà Rán Texas Chicken_04-07/08
</t>
    </r>
    <r>
      <rPr>
        <sz val="10"/>
        <color rgb="FF000000"/>
        <rFont val="Calibri"/>
      </rPr>
      <t xml:space="preserve"> 250102_Gà Rán Texas Chicken_6 cities</t>
    </r>
  </si>
  <si>
    <t xml:space="preserve">
[Mass Ads]_FoodFest_Hè Rực Rỡ, Deal Hết Cỡ Giảm 40.000Đ</t>
  </si>
  <si>
    <r>
      <rPr>
        <u/>
        <sz val="10"/>
        <color rgb="FF1155CC"/>
        <rFont val="Calibri"/>
      </rPr>
      <t xml:space="preserve">[VIP]_Gà Rán Texas Chicken_04-07/08
</t>
    </r>
    <r>
      <rPr>
        <sz val="10"/>
        <rFont val="Calibri"/>
      </rPr>
      <t xml:space="preserve"> 250102_Gà Rán Texas Chicken_6 cities</t>
    </r>
  </si>
  <si>
    <r>
      <rPr>
        <u/>
        <sz val="10"/>
        <color rgb="FF1155CC"/>
        <rFont val="Calibri"/>
      </rPr>
      <t>[SuperVIP]_Phê La_6-8/8</t>
    </r>
    <r>
      <rPr>
        <sz val="10"/>
        <color rgb="FF000000"/>
        <rFont val="Calibri"/>
      </rPr>
      <t xml:space="preserve">  HP,VT,HA,DL,DN,KH</t>
    </r>
  </si>
  <si>
    <t>0h - 6h [PLF CP]_8.8_Siêu Deal Cực Hot, Giảm tới 50%
6h - 8h [PLF CP]_8.8_ĐẠI TIỆC BỮA SÁNG Giảm 50%
8h - 10h [PLF CP]_8.8_Siêu Deal Cực Hot, Giảm tới 50%
10h - 12h [PLF CP]_8.8_Ăn Trưa Chỉ 0Đ
12h - 14h [PLF CP]_8.8_ĐẠI TIỆC BỮA XẾ Giảm 50%
14h - 17h [PLF CP]_8.8_Tung Deal Toàn Sàn, Freeship 0Đ
17h - 19h [PLF CP]_8.8_Ăn Tối Chỉ 0Đ
19h - 24h [PLF CP]_8.8_Săn Deal 8.8, Giảm Tới 95.000Đ</t>
  </si>
  <si>
    <r>
      <rPr>
        <u/>
        <sz val="10"/>
        <color rgb="FF1155CC"/>
        <rFont val="Calibri"/>
      </rPr>
      <t>[SuperVIP]_Gà Rán KFC_08-10/08</t>
    </r>
    <r>
      <rPr>
        <sz val="10"/>
        <color rgb="FF000000"/>
        <rFont val="Calibri"/>
      </rPr>
      <t xml:space="preserve"> c</t>
    </r>
  </si>
  <si>
    <r>
      <rPr>
        <u/>
        <sz val="10"/>
        <color rgb="FF1155CC"/>
        <rFont val="Calibri"/>
      </rPr>
      <t xml:space="preserve">[VIP]_Domino's Pizza_08-10/08
</t>
    </r>
    <r>
      <rPr>
        <sz val="10"/>
        <color rgb="FF000000"/>
        <rFont val="Calibri"/>
      </rPr>
      <t xml:space="preserve"> 250116_Domino pizza_11 cities</t>
    </r>
  </si>
  <si>
    <r>
      <rPr>
        <u/>
        <sz val="10"/>
        <color rgb="FF1155CC"/>
        <rFont val="Calibri"/>
      </rPr>
      <t>[SuperVIP]_Highlands Coffee_11-14.8</t>
    </r>
    <r>
      <rPr>
        <sz val="10"/>
        <color rgb="FF000000"/>
        <rFont val="Calibri"/>
      </rPr>
      <t xml:space="preserve"> 241231_Highlands Coffee_36 cities</t>
    </r>
  </si>
  <si>
    <r>
      <rPr>
        <sz val="10"/>
        <color rgb="FFFF0000"/>
        <rFont val="Calibri"/>
      </rPr>
      <t>[Whitelist New User] [</t>
    </r>
    <r>
      <rPr>
        <sz val="10"/>
        <color theme="1"/>
        <rFont val="Calibri"/>
      </rPr>
      <t>PLF CP]_NU_Lần đầu đặt món giảm 50%
[Mass Ads]_FoodFest_Hè Rực Rỡ, Deal Hết Cỡ Giảm 40.000Đ</t>
    </r>
  </si>
  <si>
    <r>
      <rPr>
        <sz val="10"/>
        <rFont val="Calibri"/>
      </rPr>
      <t>0h-15h</t>
    </r>
    <r>
      <rPr>
        <u/>
        <sz val="10"/>
        <color rgb="FF1155CC"/>
        <rFont val="Calibri"/>
      </rPr>
      <t xml:space="preserve"> [VIP]_Phúc Long Coffee &amp; Tea_Combo 79k 20240516_Phúc Long Coffee &amp; Tea_17 cities
</t>
    </r>
    <r>
      <rPr>
        <sz val="10"/>
        <rFont val="Calibri"/>
      </rPr>
      <t>15h-24h</t>
    </r>
    <r>
      <rPr>
        <u/>
        <sz val="10"/>
        <color rgb="FF1155CC"/>
        <rFont val="Calibri"/>
      </rPr>
      <t>: [SJBP]_The Coffee House_WC Wed</t>
    </r>
    <r>
      <rPr>
        <sz val="10"/>
        <rFont val="Calibri"/>
      </rPr>
      <t xml:space="preserve"> 241231_The Coffee House_7 cities</t>
    </r>
  </si>
  <si>
    <r>
      <rPr>
        <sz val="10"/>
        <rFont val="Calibri"/>
      </rPr>
      <t>0h-16h</t>
    </r>
    <r>
      <rPr>
        <u/>
        <sz val="10"/>
        <color rgb="FF1155CC"/>
        <rFont val="Calibri"/>
      </rPr>
      <t xml:space="preserve"> [VIP]_Phúc Long Coffee &amp; Tea_Combo 79k</t>
    </r>
    <r>
      <rPr>
        <sz val="10"/>
        <rFont val="Calibri"/>
      </rPr>
      <t xml:space="preserve"> 20240516_Phúc Long Coffee &amp; Tea_17 cities
16h-24h: </t>
    </r>
    <r>
      <rPr>
        <u/>
        <sz val="10"/>
        <color rgb="FF1155CC"/>
        <rFont val="Calibri"/>
      </rPr>
      <t>[JBP]_KATINAT Coffee &amp; Tea House_BAU Aug</t>
    </r>
    <r>
      <rPr>
        <sz val="10"/>
        <rFont val="Calibri"/>
      </rPr>
      <t xml:space="preserve"> 250119_Katinat Saigon Kafe_11 cities</t>
    </r>
  </si>
  <si>
    <r>
      <rPr>
        <u/>
        <sz val="10"/>
        <color rgb="FF1155CC"/>
        <rFont val="Calibri"/>
      </rPr>
      <t xml:space="preserve">[SuperVIP]_Pizza Hut_15-17/08
</t>
    </r>
    <r>
      <rPr>
        <sz val="10"/>
        <color rgb="FF000000"/>
        <rFont val="Calibri"/>
      </rPr>
      <t>241231_Pizza Hut_20 cities</t>
    </r>
  </si>
  <si>
    <r>
      <rPr>
        <u/>
        <sz val="10"/>
        <color rgb="FF1155CC"/>
        <rFont val="Calibri"/>
      </rPr>
      <t xml:space="preserve">[SuperVIP]_Pizza Hut_15-17/08
</t>
    </r>
    <r>
      <rPr>
        <sz val="10"/>
        <color rgb="FF000000"/>
        <rFont val="Calibri"/>
      </rPr>
      <t>241231_Pizza Hut_20 cities</t>
    </r>
  </si>
  <si>
    <r>
      <rPr>
        <u/>
        <sz val="10"/>
        <color rgb="FF1155CC"/>
        <rFont val="Calibri"/>
      </rPr>
      <t xml:space="preserve">[SuperVIP]_Pizza Hut_15-17/08
</t>
    </r>
    <r>
      <rPr>
        <sz val="10"/>
        <color rgb="FF000000"/>
        <rFont val="Calibri"/>
      </rPr>
      <t>241231_Pizza Hut_20 cities</t>
    </r>
  </si>
  <si>
    <r>
      <rPr>
        <u/>
        <sz val="10"/>
        <color rgb="FF1155CC"/>
        <rFont val="Calibri"/>
      </rPr>
      <t>[VIP]_Lotteria_18-21/08</t>
    </r>
    <r>
      <rPr>
        <sz val="10"/>
        <rFont val="Calibri"/>
      </rPr>
      <t xml:space="preserve"> 250424_Lotteria DI_32 cities</t>
    </r>
  </si>
  <si>
    <r>
      <rPr>
        <sz val="10"/>
        <color rgb="FFFF0000"/>
        <rFont val="Calibri"/>
      </rPr>
      <t>[Whitelist New User] [</t>
    </r>
    <r>
      <rPr>
        <sz val="10"/>
        <color theme="1"/>
        <rFont val="Calibri"/>
      </rPr>
      <t>PLF CP]_NU_Lần đầu đặt món giảm 50%
[Mass Ads]_FoodFest_Hè Rực Rỡ, Deal Hết Cỡ Giảm 40.000Đ</t>
    </r>
  </si>
  <si>
    <r>
      <rPr>
        <u/>
        <sz val="10"/>
        <color rgb="FF1155CC"/>
        <rFont val="Calibri"/>
      </rPr>
      <t>[SuperVIP]_Phê La_18-22Aug</t>
    </r>
    <r>
      <rPr>
        <sz val="10"/>
        <color rgb="FF000000"/>
        <rFont val="Calibri"/>
      </rPr>
      <t xml:space="preserve"> HP,VT,HA,DL,DN,KH</t>
    </r>
  </si>
  <si>
    <r>
      <rPr>
        <u/>
        <sz val="10"/>
        <color rgb="FF1155CC"/>
        <rFont val="Calibri"/>
      </rPr>
      <t>[SuperVIP]_Phê La_18-22Aug</t>
    </r>
    <r>
      <rPr>
        <sz val="10"/>
        <rFont val="Calibri"/>
      </rPr>
      <t xml:space="preserve"> HP,VT,HA,DL,DN,KH</t>
    </r>
  </si>
  <si>
    <r>
      <rPr>
        <strike/>
        <sz val="10"/>
        <rFont val="Calibri"/>
      </rPr>
      <t xml:space="preserve">0h-15h </t>
    </r>
    <r>
      <rPr>
        <strike/>
        <u/>
        <sz val="10"/>
        <color rgb="FF1155CC"/>
        <rFont val="Calibri"/>
      </rPr>
      <t>[SJBP]_Phúc Long Coffee &amp; Tea_M2T1-Jul</t>
    </r>
    <r>
      <rPr>
        <u/>
        <sz val="10"/>
        <color rgb="FF1155CC"/>
        <rFont val="Calibri"/>
      </rPr>
      <t xml:space="preserve">
</t>
    </r>
    <r>
      <rPr>
        <sz val="10"/>
        <rFont val="Calibri"/>
      </rPr>
      <t xml:space="preserve"> </t>
    </r>
    <r>
      <rPr>
        <u/>
        <sz val="10"/>
        <color rgb="FF1155CC"/>
        <rFont val="Calibri"/>
      </rPr>
      <t>[SuperVIP]_Trà Sữa May Cha_Aug</t>
    </r>
    <r>
      <rPr>
        <sz val="10"/>
        <rFont val="Calibri"/>
      </rPr>
      <t xml:space="preserve"> 250102_Trà Sữa May Cha_7 cities</t>
    </r>
  </si>
  <si>
    <r>
      <rPr>
        <u/>
        <sz val="10"/>
        <color rgb="FF1155CC"/>
        <rFont val="Calibri"/>
      </rPr>
      <t xml:space="preserve">[VIP]_Domino's Pizza_22-24/08
</t>
    </r>
    <r>
      <rPr>
        <sz val="10"/>
        <rFont val="Calibri"/>
      </rPr>
      <t xml:space="preserve"> 250116_Domino pizza_11 cities</t>
    </r>
  </si>
  <si>
    <r>
      <rPr>
        <u/>
        <sz val="10"/>
        <color rgb="FF1155CC"/>
        <rFont val="Calibri"/>
      </rPr>
      <t xml:space="preserve">[SJBP]_Gà Rán Popeyes_BOGO
</t>
    </r>
    <r>
      <rPr>
        <sz val="10"/>
        <color rgb="FF000000"/>
        <rFont val="Calibri"/>
      </rPr>
      <t>241231_Gà Rán Popeyes_9 cities</t>
    </r>
  </si>
  <si>
    <r>
      <rPr>
        <u/>
        <sz val="10"/>
        <color rgb="FF1155CC"/>
        <rFont val="Calibri"/>
      </rPr>
      <t>[SJBP]__Brand 50%</t>
    </r>
    <r>
      <rPr>
        <sz val="10"/>
        <rFont val="Calibri"/>
      </rPr>
      <t xml:space="preserve"> 241231_All OTH 2025_36 cities</t>
    </r>
  </si>
  <si>
    <t>[Exclude NU][Mass Ads]_FoodFest_Hè Rực Rỡ, Deal Hết Cỡ Giảm 40.000Đ</t>
  </si>
  <si>
    <r>
      <rPr>
        <u/>
        <sz val="10"/>
        <color rgb="FF1155CC"/>
        <rFont val="Calibri"/>
      </rPr>
      <t>[SuperVIP]_Starbucks Coffee_26-28.8</t>
    </r>
    <r>
      <rPr>
        <sz val="10"/>
        <color rgb="FF000000"/>
        <rFont val="Calibri"/>
      </rPr>
      <t xml:space="preserve"> 250520_Starbucks Coffee_12 cities</t>
    </r>
  </si>
  <si>
    <r>
      <rPr>
        <u/>
        <sz val="10"/>
        <color rgb="FF1155CC"/>
        <rFont val="Calibri"/>
      </rPr>
      <t>[SuperVIP]_Starbucks Coffee_26-28.8</t>
    </r>
    <r>
      <rPr>
        <sz val="10"/>
        <color rgb="FF000000"/>
        <rFont val="Calibri"/>
      </rPr>
      <t xml:space="preserve"> 250520_Starbucks Coffee_12 cities</t>
    </r>
  </si>
  <si>
    <r>
      <rPr>
        <u/>
        <sz val="10"/>
        <color rgb="FF1155CC"/>
        <rFont val="Calibri"/>
      </rPr>
      <t>[SuperVIP]_Gà Rán KFC_29-31/08</t>
    </r>
    <r>
      <rPr>
        <sz val="10"/>
        <rFont val="Calibri"/>
      </rPr>
      <t xml:space="preserve"> 241231_Gà Rán KFC_25 cities</t>
    </r>
  </si>
  <si>
    <r>
      <rPr>
        <u/>
        <sz val="10"/>
        <color rgb="FF1155CC"/>
        <rFont val="Calibri"/>
      </rPr>
      <t>[VIP]_Tocotoco_Aug</t>
    </r>
    <r>
      <rPr>
        <sz val="10"/>
        <rFont val="Calibri"/>
      </rPr>
      <t xml:space="preserve"> CT 
[SJBP]_</t>
    </r>
    <r>
      <rPr>
        <u/>
        <sz val="10"/>
        <color rgb="FF1155CC"/>
        <rFont val="Calibri"/>
      </rPr>
      <t>McDonald's</t>
    </r>
    <r>
      <rPr>
        <sz val="10"/>
        <rFont val="Calibri"/>
      </rPr>
      <t>_2T2  250707_McDonald's_6 cities (trừ CT)</t>
    </r>
  </si>
  <si>
    <r>
      <rPr>
        <u/>
        <sz val="10"/>
        <color rgb="FF1155CC"/>
        <rFont val="Calibri"/>
      </rPr>
      <t>[SuperVIP]_Gà Rán KFC_29-31/08</t>
    </r>
    <r>
      <rPr>
        <sz val="10"/>
        <rFont val="Calibri"/>
      </rPr>
      <t xml:space="preserve"> 241231_Gà Rán KFC_25 cities</t>
    </r>
  </si>
  <si>
    <r>
      <rPr>
        <sz val="10"/>
        <color rgb="FFFF0000"/>
        <rFont val="Calibri"/>
      </rPr>
      <t xml:space="preserve">[Whitelist New User] </t>
    </r>
    <r>
      <rPr>
        <sz val="10"/>
        <color theme="1"/>
        <rFont val="Calibri"/>
      </rPr>
      <t>[PLF CP]_Thematic_Chào Bạn Mới, Mời Deal 0Đ
[PLF CP]_Thematic_Deal Đón Lễ, Giảm Tới 199.000Đ</t>
    </r>
  </si>
  <si>
    <r>
      <rPr>
        <u/>
        <sz val="10"/>
        <color rgb="FF1155CC"/>
        <rFont val="Calibri"/>
      </rPr>
      <t>[SJBP]_Pizza Hut_Giảm 80k</t>
    </r>
    <r>
      <rPr>
        <sz val="10"/>
        <color rgb="FF000000"/>
        <rFont val="Calibri"/>
      </rPr>
      <t xml:space="preserve"> 241231_Pizza Hut_20 cities</t>
    </r>
  </si>
  <si>
    <r>
      <rPr>
        <u/>
        <sz val="10"/>
        <color rgb="FF1155CC"/>
        <rFont val="Calibri"/>
      </rPr>
      <t>[JBP]_KATINAT Coffee &amp; Tea House_B2G1</t>
    </r>
    <r>
      <rPr>
        <sz val="10"/>
        <color rgb="FF000000"/>
        <rFont val="Calibri"/>
      </rPr>
      <t xml:space="preserve"> 250119_Katinat Saigon Kafe_11 cities</t>
    </r>
  </si>
  <si>
    <t>[Exclude NU][PLF CP]_9.9_Siêu Deal X3 Tầng, Giảm Tới 50%</t>
  </si>
  <si>
    <r>
      <rPr>
        <u/>
        <sz val="10"/>
        <color rgb="FF1155CC"/>
        <rFont val="Calibri"/>
      </rPr>
      <t>[SuperVIP]_The Coffee House_3-5.9</t>
    </r>
    <r>
      <rPr>
        <sz val="10"/>
        <color rgb="FF000000"/>
        <rFont val="Calibri"/>
      </rPr>
      <t xml:space="preserve"> 241231_The Coffee House_7 cities</t>
    </r>
  </si>
  <si>
    <r>
      <rPr>
        <u/>
        <sz val="10"/>
        <color rgb="FF1155CC"/>
        <rFont val="Calibri"/>
      </rPr>
      <t>[SuperVIP]_Trà Sữa May Cha_Sep</t>
    </r>
    <r>
      <rPr>
        <sz val="10"/>
        <color rgb="FF000000"/>
        <rFont val="Calibri"/>
      </rPr>
      <t xml:space="preserve"> 250102_Trà Sữa May Cha_7 cities</t>
    </r>
  </si>
  <si>
    <r>
      <rPr>
        <u/>
        <sz val="10"/>
        <color rgb="FF1155CC"/>
        <rFont val="Calibri"/>
      </rPr>
      <t xml:space="preserve">[VIP]_Pizza Hut_05-07/09
</t>
    </r>
    <r>
      <rPr>
        <sz val="10"/>
        <color rgb="FF000000"/>
        <rFont val="Calibri"/>
      </rPr>
      <t>241231_Pizza Hut_20 cities</t>
    </r>
  </si>
  <si>
    <r>
      <rPr>
        <u/>
        <sz val="10"/>
        <color rgb="FF1155CC"/>
        <rFont val="Calibri"/>
      </rPr>
      <t xml:space="preserve">[VIP]_Gà Rán Texas Chicken_08-11/09
</t>
    </r>
    <r>
      <rPr>
        <u/>
        <sz val="10"/>
        <color rgb="FF000000"/>
        <rFont val="Calibri"/>
      </rPr>
      <t>250102_Gà Rán Texas Chicken_6 cities</t>
    </r>
  </si>
  <si>
    <r>
      <rPr>
        <u/>
        <sz val="10"/>
        <color rgb="FF1155CC"/>
        <rFont val="Calibri"/>
      </rPr>
      <t xml:space="preserve">[VIP]_Gà Rán Texas Chicken_08-11/09
</t>
    </r>
    <r>
      <rPr>
        <u/>
        <sz val="10"/>
        <color rgb="FF000000"/>
        <rFont val="Calibri"/>
      </rPr>
      <t>250102_Gà Rán Texas Chicken_6 cities</t>
    </r>
  </si>
  <si>
    <r>
      <rPr>
        <u/>
        <sz val="10"/>
        <color rgb="FF1155CC"/>
        <rFont val="Calibri"/>
      </rPr>
      <t>[SuperVIP]_Phê La_9-11/9</t>
    </r>
    <r>
      <rPr>
        <sz val="10"/>
        <rFont val="Calibri"/>
      </rPr>
      <t xml:space="preserve"> HP,VT,HA,DL,DN,KH</t>
    </r>
  </si>
  <si>
    <r>
      <rPr>
        <sz val="10"/>
        <rFont val="Calibri"/>
      </rPr>
      <t xml:space="preserve">0h-16h </t>
    </r>
    <r>
      <rPr>
        <u/>
        <sz val="10"/>
        <color rgb="FF1155CC"/>
        <rFont val="Calibri"/>
      </rPr>
      <t xml:space="preserve">[SJBP]_Phúc Long Coffee &amp; Tea_Combo 109k 20240516_Phúc Long Coffee &amp; Tea_17 cities
</t>
    </r>
    <r>
      <rPr>
        <sz val="10"/>
        <rFont val="Calibri"/>
      </rPr>
      <t>16h-24h</t>
    </r>
    <r>
      <rPr>
        <u/>
        <sz val="10"/>
        <color rgb="FF1155CC"/>
        <rFont val="Calibri"/>
      </rPr>
      <t xml:space="preserve"> [SJBP]__Brand 50% 241231_All OTH</t>
    </r>
    <r>
      <rPr>
        <sz val="10"/>
        <rFont val="Calibri"/>
      </rPr>
      <t xml:space="preserve"> 2025_36 cities</t>
    </r>
  </si>
  <si>
    <r>
      <rPr>
        <u/>
        <sz val="10"/>
        <color rgb="FF1155CC"/>
        <rFont val="Calibri"/>
      </rPr>
      <t xml:space="preserve">[SJBP]_Gà Rán Popeyes_1T1
</t>
    </r>
    <r>
      <rPr>
        <sz val="10"/>
        <color rgb="FF000000"/>
        <rFont val="Calibri"/>
      </rPr>
      <t>241231_Gà Rán Popeyes_9 cities</t>
    </r>
  </si>
  <si>
    <t>[Exclude NU][PLF CP]_CM_Cheap Meal</t>
  </si>
  <si>
    <t>[Exclude NU] [PLF CP]_Mid Month Sale_Siêu Deal Giữa Tháng, Giảm tới 50%</t>
  </si>
  <si>
    <r>
      <rPr>
        <sz val="10"/>
        <color rgb="FFFF0000"/>
        <rFont val="Calibri"/>
      </rPr>
      <t>[Whitelist New User] [</t>
    </r>
    <r>
      <rPr>
        <sz val="10"/>
        <color theme="1"/>
        <rFont val="Calibri"/>
      </rPr>
      <t>PLF CP]_NU_Lần đầu đặt món giảm 50%
[Mass Ads]_FoodFest_Hè Rực Rỡ, Deal Hết Cỡ Giảm 40.000Đ</t>
    </r>
  </si>
  <si>
    <r>
      <rPr>
        <u/>
        <sz val="10"/>
        <color rgb="FF1155CC"/>
        <rFont val="Calibri"/>
      </rPr>
      <t>[VIP]_Gong Cha_Sep</t>
    </r>
    <r>
      <rPr>
        <sz val="10"/>
        <color rgb="FF000000"/>
        <rFont val="Calibri"/>
      </rPr>
      <t xml:space="preserve"> 20240506_Gong Cha_3 cities</t>
    </r>
  </si>
  <si>
    <r>
      <rPr>
        <sz val="10"/>
        <color rgb="FFFF0000"/>
        <rFont val="Calibri"/>
      </rPr>
      <t>[Whitelist New User] [</t>
    </r>
    <r>
      <rPr>
        <sz val="10"/>
        <color theme="1"/>
        <rFont val="Calibri"/>
      </rPr>
      <t>PLF CP]_NU_Lần đầu đặt món giảm 50%
[Exclude NU][PLF CP]_CM_Cheap Meal</t>
    </r>
  </si>
  <si>
    <r>
      <rPr>
        <u/>
        <sz val="10"/>
        <color rgb="FF1155CC"/>
        <rFont val="Calibri"/>
      </rPr>
      <t xml:space="preserve">[SuperVIP]_Pizza Hut_19-21/09
</t>
    </r>
    <r>
      <rPr>
        <sz val="10"/>
        <color rgb="FF000000"/>
        <rFont val="Calibri"/>
      </rPr>
      <t>241231_Pizza Hut_20 cities</t>
    </r>
  </si>
  <si>
    <r>
      <rPr>
        <u/>
        <sz val="10"/>
        <color rgb="FF1155CC"/>
        <rFont val="Calibri"/>
      </rPr>
      <t xml:space="preserve">[SJBP]_McDonald's_2t2
</t>
    </r>
    <r>
      <rPr>
        <sz val="10"/>
        <color rgb="FF000000"/>
        <rFont val="Calibri"/>
      </rPr>
      <t xml:space="preserve"> 250707_McDonald's_6 cities</t>
    </r>
  </si>
  <si>
    <r>
      <rPr>
        <u/>
        <sz val="10"/>
        <color rgb="FF1155CC"/>
        <rFont val="Calibri"/>
      </rPr>
      <t>[SuperVIP]_Phê La_22-26Sep</t>
    </r>
    <r>
      <rPr>
        <sz val="10"/>
        <color rgb="FF000000"/>
        <rFont val="Calibri"/>
      </rPr>
      <t xml:space="preserve"> HP,VT,HA,DL,DN,KH</t>
    </r>
  </si>
  <si>
    <r>
      <rPr>
        <sz val="10"/>
        <color rgb="FFFF0000"/>
        <rFont val="Calibri"/>
      </rPr>
      <t>[Whitelist New User] [</t>
    </r>
    <r>
      <rPr>
        <sz val="10"/>
        <color theme="1"/>
        <rFont val="Calibri"/>
      </rPr>
      <t>PLF CP]_NU_Lần đầu đặt món giảm 50%
[Mass Ads]_FoodFest_Hè Rực Rỡ, Deal Hết Cỡ Giảm 40.000Đ</t>
    </r>
  </si>
  <si>
    <r>
      <rPr>
        <u/>
        <sz val="10"/>
        <color rgb="FF1155CC"/>
        <rFont val="Calibri"/>
      </rPr>
      <t xml:space="preserve">[VIP]_Lotteria_22-25/09
</t>
    </r>
    <r>
      <rPr>
        <sz val="10"/>
        <color rgb="FF000000"/>
        <rFont val="Calibri"/>
      </rPr>
      <t>250424_Lotteria DI_32 cities</t>
    </r>
  </si>
  <si>
    <r>
      <rPr>
        <u/>
        <sz val="10"/>
        <color rgb="FF1155CC"/>
        <rFont val="Calibri"/>
      </rPr>
      <t xml:space="preserve">[SJBP]_McDonald's_BAU
</t>
    </r>
    <r>
      <rPr>
        <sz val="10"/>
        <color rgb="FF000000"/>
        <rFont val="Calibri"/>
      </rPr>
      <t xml:space="preserve"> 250707_McDonald's_6 cities</t>
    </r>
  </si>
  <si>
    <r>
      <rPr>
        <u/>
        <sz val="10"/>
        <color rgb="FF1155CC"/>
        <rFont val="Calibri"/>
      </rPr>
      <t xml:space="preserve">[SJBP]_Gà Rán Popeyes_1T1
</t>
    </r>
    <r>
      <rPr>
        <sz val="10"/>
        <color rgb="FF000000"/>
        <rFont val="Calibri"/>
      </rPr>
      <t>241231_Gà Rán Popeyes_9 cities</t>
    </r>
  </si>
  <si>
    <t>[Exclude NU] [PLF CP]_SPF Day_Siêu Deal Ăn Uống, Giảm tới 50%</t>
  </si>
  <si>
    <r>
      <rPr>
        <u/>
        <sz val="10"/>
        <color rgb="FF1155CC"/>
        <rFont val="Calibri"/>
      </rPr>
      <t xml:space="preserve">[SJBP]_McDonald's_2t2
</t>
    </r>
    <r>
      <rPr>
        <sz val="10"/>
        <rFont val="Calibri"/>
      </rPr>
      <t xml:space="preserve"> 250707_McDonald's_6 cities</t>
    </r>
  </si>
  <si>
    <r>
      <rPr>
        <u/>
        <sz val="10"/>
        <color rgb="FF1155CC"/>
        <rFont val="Calibri"/>
      </rPr>
      <t>[VIP]_Gong Cha_Sep</t>
    </r>
    <r>
      <rPr>
        <sz val="10"/>
        <color rgb="FF000000"/>
        <rFont val="Calibri"/>
      </rPr>
      <t xml:space="preserve"> 20240506_Gong Cha_3 cities</t>
    </r>
  </si>
  <si>
    <r>
      <rPr>
        <u/>
        <sz val="10"/>
        <color rgb="FF1155CC"/>
        <rFont val="Calibri"/>
      </rPr>
      <t>[VIP]_Trà Sữa May Cha_Sep</t>
    </r>
    <r>
      <rPr>
        <sz val="10"/>
        <rFont val="Calibri"/>
      </rPr>
      <t xml:space="preserve"> 250102_Trà Sữa May Cha_7 cities</t>
    </r>
  </si>
  <si>
    <r>
      <rPr>
        <sz val="10"/>
        <color rgb="FFFF0000"/>
        <rFont val="Calibri"/>
      </rPr>
      <t>[Whitelist New User] [</t>
    </r>
    <r>
      <rPr>
        <sz val="10"/>
        <color theme="1"/>
        <rFont val="Calibri"/>
      </rPr>
      <t>PLF CP]_NU_Lần đầu đặt món giảm 50%
[Exclude NU][PLF CP]_10.10_Siêu Deal Khai Tiệc, Giảm tới 60.000Đ</t>
    </r>
  </si>
  <si>
    <r>
      <rPr>
        <sz val="10"/>
        <color rgb="FFFF0000"/>
        <rFont val="Calibri"/>
      </rPr>
      <t>[Whitelist New User] [</t>
    </r>
    <r>
      <rPr>
        <sz val="10"/>
        <color theme="1"/>
        <rFont val="Calibri"/>
      </rPr>
      <t>PLF CP]_NU_Lần đầu đặt món giảm 50%
[Exclude NU][PLF CP]_10.10_Siêu Deal Khai Tiệc, Giảm tới 60.000Đ</t>
    </r>
  </si>
  <si>
    <r>
      <rPr>
        <u/>
        <sz val="10"/>
        <color rgb="FF1155CC"/>
        <rFont val="Calibri"/>
      </rPr>
      <t>[VIP]_Tocotoco_Oct</t>
    </r>
    <r>
      <rPr>
        <sz val="10"/>
        <rFont val="Calibri"/>
      </rPr>
      <t xml:space="preserve"> CT
</t>
    </r>
    <r>
      <rPr>
        <u/>
        <sz val="10"/>
        <color rgb="FF1155CC"/>
        <rFont val="Calibri"/>
      </rPr>
      <t>[VIP]_Gong Cha_Oct</t>
    </r>
    <r>
      <rPr>
        <sz val="10"/>
        <rFont val="Calibri"/>
      </rPr>
      <t xml:space="preserve"> 20240506_Gong Cha_3 cities</t>
    </r>
  </si>
  <si>
    <r>
      <rPr>
        <u/>
        <sz val="10"/>
        <color rgb="FF1155CC"/>
        <rFont val="Calibri"/>
      </rPr>
      <t>[VIP]_Tocotoco_Oct</t>
    </r>
    <r>
      <rPr>
        <sz val="10"/>
        <rFont val="Calibri"/>
      </rPr>
      <t xml:space="preserve"> CT
còn lại </t>
    </r>
    <r>
      <rPr>
        <u/>
        <sz val="10"/>
        <color rgb="FF1155CC"/>
        <rFont val="Calibri"/>
      </rPr>
      <t>[SJBP]__Brand 50% 241231_</t>
    </r>
    <r>
      <rPr>
        <sz val="10"/>
        <rFont val="Calibri"/>
      </rPr>
      <t>All OTH 2025_36 cities</t>
    </r>
  </si>
  <si>
    <r>
      <rPr>
        <u/>
        <sz val="10"/>
        <color rgb="FF1155CC"/>
        <rFont val="Calibri"/>
      </rPr>
      <t>[VIP]_Tocotoco_Oct</t>
    </r>
    <r>
      <rPr>
        <sz val="10"/>
        <rFont val="Calibri"/>
      </rPr>
      <t xml:space="preserve"> CT
còn lại </t>
    </r>
    <r>
      <rPr>
        <u/>
        <sz val="10"/>
        <color rgb="FF1155CC"/>
        <rFont val="Calibri"/>
      </rPr>
      <t>[SJBP]__Brand 50% 241231_</t>
    </r>
    <r>
      <rPr>
        <sz val="10"/>
        <rFont val="Calibri"/>
      </rPr>
      <t>All OTH 2025_36 cities</t>
    </r>
  </si>
  <si>
    <r>
      <rPr>
        <u/>
        <sz val="10"/>
        <color rgb="FF1155CC"/>
        <rFont val="Calibri"/>
      </rPr>
      <t>[SuperVIP]_The Coffee House_6-8.10</t>
    </r>
    <r>
      <rPr>
        <sz val="10"/>
        <color rgb="FF000000"/>
        <rFont val="Calibri"/>
      </rPr>
      <t xml:space="preserve"> 241231_The Coffee House_7 cities</t>
    </r>
  </si>
  <si>
    <r>
      <rPr>
        <u/>
        <sz val="10"/>
        <color rgb="FF1155CC"/>
        <rFont val="Calibri"/>
      </rPr>
      <t>[SuperVIP]_The Coffee House_6-8.10</t>
    </r>
    <r>
      <rPr>
        <sz val="10"/>
        <color rgb="FF000000"/>
        <rFont val="Calibri"/>
      </rPr>
      <t xml:space="preserve"> 241231_The Coffee House_7 cities</t>
    </r>
  </si>
  <si>
    <r>
      <rPr>
        <u/>
        <sz val="10"/>
        <color rgb="FF1155CC"/>
        <rFont val="Calibri"/>
      </rPr>
      <t>[SuperVIP]_Phê La_8-10/10</t>
    </r>
    <r>
      <rPr>
        <sz val="10"/>
        <color rgb="FF000000"/>
        <rFont val="Calibri"/>
      </rPr>
      <t xml:space="preserve"> HP,VT,HA,DL,DN,KH</t>
    </r>
  </si>
  <si>
    <r>
      <rPr>
        <u/>
        <sz val="10"/>
        <color rgb="FF1155CC"/>
        <rFont val="Calibri"/>
      </rPr>
      <t xml:space="preserve">[VIP]_Gà Rán Texas Chicken_06-09/10
</t>
    </r>
    <r>
      <rPr>
        <sz val="10"/>
        <rFont val="Calibri"/>
      </rPr>
      <t>250102_Gà Rán Texas Chicken_6 cities</t>
    </r>
  </si>
  <si>
    <r>
      <rPr>
        <sz val="10"/>
        <rFont val="Calibri"/>
      </rPr>
      <t>0h-10h  [</t>
    </r>
    <r>
      <rPr>
        <u/>
        <sz val="10"/>
        <color rgb="FF1155CC"/>
        <rFont val="Calibri"/>
      </rPr>
      <t xml:space="preserve">Win 3]_Cơm </t>
    </r>
    <r>
      <rPr>
        <sz val="10"/>
        <rFont val="Calibri"/>
      </rPr>
      <t xml:space="preserve">Thố Anh Nguyễn_Oct_250718_Cơm Thố Anh Nguyễn_11 cities
10h-24h </t>
    </r>
    <r>
      <rPr>
        <u/>
        <sz val="10"/>
        <color rgb="FF1155CC"/>
        <rFont val="Calibri"/>
      </rPr>
      <t xml:space="preserve">[SuperVIP]_Pizza Hut_10-12/10
</t>
    </r>
    <r>
      <rPr>
        <sz val="10"/>
        <rFont val="Calibri"/>
      </rPr>
      <t>241231_Pizza Hut_20 cities</t>
    </r>
  </si>
  <si>
    <r>
      <rPr>
        <sz val="10"/>
        <rFont val="Calibri"/>
      </rPr>
      <t>0h-10h  [</t>
    </r>
    <r>
      <rPr>
        <u/>
        <sz val="10"/>
        <color rgb="FF1155CC"/>
        <rFont val="Calibri"/>
      </rPr>
      <t xml:space="preserve">Win 3]_Cơm </t>
    </r>
    <r>
      <rPr>
        <sz val="10"/>
        <rFont val="Calibri"/>
      </rPr>
      <t xml:space="preserve">Thố Anh Nguyễn_Oct_250718_Cơm Thố Anh Nguyễn_11 cities
10h-24h </t>
    </r>
    <r>
      <rPr>
        <u/>
        <sz val="10"/>
        <color rgb="FF1155CC"/>
        <rFont val="Calibri"/>
      </rPr>
      <t xml:space="preserve">[SuperVIP]_Pizza Hut_10-12/10
</t>
    </r>
    <r>
      <rPr>
        <sz val="10"/>
        <rFont val="Calibri"/>
      </rPr>
      <t>241231_Pizza Hut_20 cities</t>
    </r>
  </si>
  <si>
    <r>
      <rPr>
        <u/>
        <sz val="10"/>
        <color rgb="FF1155CC"/>
        <rFont val="Calibri"/>
      </rPr>
      <t>[SuperVIP]_Highlands Coffee_13-17.10</t>
    </r>
    <r>
      <rPr>
        <sz val="10"/>
        <color rgb="FF000000"/>
        <rFont val="Calibri"/>
      </rPr>
      <t xml:space="preserve"> 241231_Highlands Coffee_36 cities</t>
    </r>
  </si>
  <si>
    <r>
      <rPr>
        <u/>
        <sz val="10"/>
        <color rgb="FF1155CC"/>
        <rFont val="Calibri"/>
      </rPr>
      <t>[SuperVIP]_Phê La_13-17/10</t>
    </r>
    <r>
      <rPr>
        <sz val="10"/>
        <color rgb="FF000000"/>
        <rFont val="Calibri"/>
      </rPr>
      <t xml:space="preserve"> HP,VT,HA,DL,DN,KH</t>
    </r>
  </si>
  <si>
    <r>
      <rPr>
        <u/>
        <sz val="10"/>
        <color rgb="FF1155CC"/>
        <rFont val="Calibri"/>
      </rPr>
      <t>[SuperVIP]_Phê La_13-17/10</t>
    </r>
    <r>
      <rPr>
        <sz val="10"/>
        <color rgb="FF000000"/>
        <rFont val="Calibri"/>
      </rPr>
      <t xml:space="preserve"> HP,VT,HA,DL,DN,KH</t>
    </r>
  </si>
  <si>
    <r>
      <rPr>
        <u/>
        <sz val="10"/>
        <color rgb="FF1155CC"/>
        <rFont val="Calibri"/>
      </rPr>
      <t>[SuperVIP]_Phê La_13-17/10</t>
    </r>
    <r>
      <rPr>
        <sz val="10"/>
        <color rgb="FF000000"/>
        <rFont val="Calibri"/>
      </rPr>
      <t xml:space="preserve"> HP,VT,HA,DL,DN,KH</t>
    </r>
  </si>
  <si>
    <r>
      <rPr>
        <u/>
        <sz val="10"/>
        <color rgb="FF1155CC"/>
        <rFont val="Calibri"/>
      </rPr>
      <t>[VIP]_Tocotoco_Oct</t>
    </r>
    <r>
      <rPr>
        <sz val="10"/>
        <rFont val="Calibri"/>
      </rPr>
      <t xml:space="preserve"> CT
</t>
    </r>
    <r>
      <rPr>
        <u/>
        <sz val="10"/>
        <color rgb="FF1155CC"/>
        <rFont val="Calibri"/>
      </rPr>
      <t>[SJBP]_Phúc Long Coffee &amp; Tea_M2T1</t>
    </r>
    <r>
      <rPr>
        <sz val="10"/>
        <rFont val="Calibri"/>
      </rPr>
      <t>- Oct  20240516_Phúc Long Coffee &amp; Tea_17 cities (trừ CT)</t>
    </r>
  </si>
  <si>
    <r>
      <rPr>
        <u/>
        <sz val="10"/>
        <color rgb="FF1155CC"/>
        <rFont val="Calibri"/>
      </rPr>
      <t>[VIP]_Tocotoco_Oct</t>
    </r>
    <r>
      <rPr>
        <sz val="10"/>
        <color rgb="FF000000"/>
        <rFont val="Calibri"/>
      </rPr>
      <t xml:space="preserve"> CT</t>
    </r>
  </si>
  <si>
    <r>
      <rPr>
        <u/>
        <sz val="10"/>
        <color rgb="FF1155CC"/>
        <rFont val="Calibri"/>
      </rPr>
      <t xml:space="preserve">[SuperVIP]_McDonald's_17-19/10
</t>
    </r>
    <r>
      <rPr>
        <sz val="10"/>
        <color rgb="FF000000"/>
        <rFont val="Calibri"/>
      </rPr>
      <t xml:space="preserve"> 250707_McDonald's_6 cities</t>
    </r>
  </si>
  <si>
    <r>
      <rPr>
        <u/>
        <sz val="10"/>
        <color rgb="FF1155CC"/>
        <rFont val="Calibri"/>
      </rPr>
      <t>[JBP]_KATINAT Coffee &amp; Tea House_B2G1</t>
    </r>
    <r>
      <rPr>
        <sz val="10"/>
        <rFont val="Calibri"/>
      </rPr>
      <t xml:space="preserve"> 250822_KATINAT Coffee &amp; Tea House_13 cities</t>
    </r>
  </si>
  <si>
    <r>
      <rPr>
        <u/>
        <sz val="10"/>
        <color rgb="FF1155CC"/>
        <rFont val="Calibri"/>
      </rPr>
      <t xml:space="preserve">[SuperVIP]_The Coffee House_21-23/10
</t>
    </r>
    <r>
      <rPr>
        <sz val="10"/>
        <color rgb="FF000000"/>
        <rFont val="Calibri"/>
      </rPr>
      <t>241231_The Coffee House_7 cities</t>
    </r>
  </si>
  <si>
    <r>
      <rPr>
        <u/>
        <sz val="10"/>
        <color rgb="FF1155CC"/>
        <rFont val="Calibri"/>
      </rPr>
      <t>[JBP]_KATINAT Coffee &amp; Tea House_BOGO Ads</t>
    </r>
    <r>
      <rPr>
        <sz val="10"/>
        <color rgb="FF000000"/>
        <rFont val="Calibri"/>
      </rPr>
      <t xml:space="preserve">  250822_KATINAT Coffee &amp; Tea House_13 cities</t>
    </r>
  </si>
  <si>
    <r>
      <rPr>
        <u/>
        <sz val="10"/>
        <color rgb="FF1155CC"/>
        <rFont val="Calibri"/>
      </rPr>
      <t xml:space="preserve">[SuperVIP]_Cơm Thố Anh Nguyễn_22-26/10
</t>
    </r>
    <r>
      <rPr>
        <sz val="10"/>
        <color rgb="FF000000"/>
        <rFont val="Calibri"/>
      </rPr>
      <t>250718_Cơm Thố Anh Nguyễn_11 cities</t>
    </r>
  </si>
  <si>
    <r>
      <rPr>
        <sz val="10"/>
        <rFont val="Calibri"/>
      </rPr>
      <t xml:space="preserve">0h-16h </t>
    </r>
    <r>
      <rPr>
        <u/>
        <sz val="10"/>
        <color rgb="FF1155CC"/>
        <rFont val="Calibri"/>
      </rPr>
      <t xml:space="preserve">[SuperVIP]_McDonald's_24-26/10
</t>
    </r>
    <r>
      <rPr>
        <sz val="10"/>
        <rFont val="Calibri"/>
      </rPr>
      <t>16h-24h "[SJB</t>
    </r>
    <r>
      <rPr>
        <u/>
        <sz val="10"/>
        <color rgb="FF1155CC"/>
        <rFont val="Calibri"/>
      </rPr>
      <t>P]_Gà Rá</t>
    </r>
    <r>
      <rPr>
        <sz val="10"/>
        <rFont val="Calibri"/>
      </rPr>
      <t>n Popeyes_BOGO
241231_Gà Rán Popeyes_9 cities"</t>
    </r>
  </si>
  <si>
    <r>
      <rPr>
        <u/>
        <sz val="10"/>
        <color rgb="FF1155CC"/>
        <rFont val="Calibri"/>
      </rPr>
      <t xml:space="preserve">[SJBP]_McDonald's_3 được 6
</t>
    </r>
    <r>
      <rPr>
        <sz val="10"/>
        <color rgb="FF000000"/>
        <rFont val="Calibri"/>
      </rPr>
      <t xml:space="preserve"> 250707_McDonald's_6 cities</t>
    </r>
  </si>
  <si>
    <r>
      <rPr>
        <u/>
        <sz val="10"/>
        <color rgb="FF1155CC"/>
        <rFont val="Calibri"/>
      </rPr>
      <t>[SJBP]__Brand 50%</t>
    </r>
    <r>
      <rPr>
        <sz val="10"/>
        <rFont val="Calibri"/>
      </rPr>
      <t xml:space="preserve"> 241231_All OTH 2025_36 cities</t>
    </r>
  </si>
  <si>
    <r>
      <rPr>
        <u/>
        <sz val="10"/>
        <color rgb="FF1155CC"/>
        <rFont val="Calibri"/>
      </rPr>
      <t>[SuperVIP]_Phúc Long Coffee &amp; Tea_79k</t>
    </r>
    <r>
      <rPr>
        <sz val="10"/>
        <rFont val="Calibri"/>
      </rPr>
      <t xml:space="preserve"> 20240516_Phúc Long Coffee &amp; Tea_17 cities</t>
    </r>
  </si>
  <si>
    <t>[Whitelist New User] [PLF CP]_NU_Lần đầu đặt món giảm 50%
[Exclude NU][PLF CP]_Thematic_Ăn Ngon Mùa Halloween, Giảm 31.000Đ</t>
  </si>
  <si>
    <r>
      <rPr>
        <u/>
        <sz val="10"/>
        <color rgb="FF1155CC"/>
        <rFont val="Calibri"/>
      </rPr>
      <t>[SuperVIP]_Phúc Long Coffee &amp; Tea_79k</t>
    </r>
    <r>
      <rPr>
        <sz val="10"/>
        <color rgb="FF000000"/>
        <rFont val="Calibri"/>
      </rPr>
      <t xml:space="preserve">  20240516_Phúc Long Coffee &amp; Tea_17 cities</t>
    </r>
  </si>
  <si>
    <t>[Exclude NU][PLF CP]_11.11_Tung Deal Toàn Sàn, Freeship 0Đ</t>
  </si>
  <si>
    <r>
      <rPr>
        <u/>
        <sz val="10"/>
        <color rgb="FF1155CC"/>
        <rFont val="Calibri"/>
      </rPr>
      <t>[SuperVIP]_Highlands Coffee_3-7.11</t>
    </r>
    <r>
      <rPr>
        <sz val="10"/>
        <rFont val="Calibri"/>
      </rPr>
      <t xml:space="preserve"> 20240506_Gong Cha_3 cities</t>
    </r>
  </si>
  <si>
    <r>
      <rPr>
        <u/>
        <sz val="10"/>
        <color rgb="FF1155CC"/>
        <rFont val="Calibri"/>
      </rPr>
      <t>[VIP]_Trà Sữa May Cha_Nov</t>
    </r>
    <r>
      <rPr>
        <sz val="10"/>
        <color rgb="FF000000"/>
        <rFont val="Calibri"/>
      </rPr>
      <t xml:space="preserve">  250102_Trà Sữa May Cha_7 cities</t>
    </r>
  </si>
  <si>
    <r>
      <rPr>
        <u/>
        <sz val="10"/>
        <color rgb="FF1155CC"/>
        <rFont val="Calibri"/>
      </rPr>
      <t xml:space="preserve">[SJBP]_Gà Rán Popeyes_BOGO add on ĐN+OTH 
</t>
    </r>
    <r>
      <rPr>
        <sz val="10"/>
        <color rgb="FF000000"/>
        <rFont val="Calibri"/>
      </rPr>
      <t>241231_Gà Rán Popeyes_9 cities</t>
    </r>
  </si>
  <si>
    <t>[Whitelist New User] [PLF CP]_NU_Lần đầu đặt món giảm 50%
[Exclude NU][Exclude NU][PLF CP]_11.11_Siêu Deal Khai Tiệc, Giảm tới 60.000Đ</t>
  </si>
  <si>
    <r>
      <rPr>
        <u/>
        <sz val="10"/>
        <color rgb="FF1155CC"/>
        <rFont val="Calibri"/>
      </rPr>
      <t xml:space="preserve">[VIP]_Gà Rán Texas Chicken_10-13/11
</t>
    </r>
    <r>
      <rPr>
        <sz val="10"/>
        <color rgb="FF000000"/>
        <rFont val="Calibri"/>
      </rPr>
      <t>250102_Gà Rán Texas Chicken_6 cities</t>
    </r>
  </si>
  <si>
    <r>
      <rPr>
        <sz val="10"/>
        <color theme="1"/>
        <rFont val="Calibri"/>
      </rPr>
      <t xml:space="preserve">[Whitelist New User] [PLF CP]_NU_Lần đầu đặt món giảm 50%
</t>
    </r>
    <r>
      <rPr>
        <strike/>
        <sz val="10"/>
        <color theme="1"/>
        <rFont val="Calibri"/>
      </rPr>
      <t xml:space="preserve">[Exclude NU][PLF CP]_Thematic_Siêu Deal Học Đường, Giảm tới 121.000Đ
</t>
    </r>
    <r>
      <rPr>
        <sz val="10"/>
        <color theme="1"/>
        <rFont val="Calibri"/>
      </rPr>
      <t>[Exclude NU][Mass Ads]_FoodFest_Vạn Deal Vạn Năng, Vui Mùa Lễ Hội Giảm 40.000Đ</t>
    </r>
  </si>
  <si>
    <r>
      <rPr>
        <u/>
        <sz val="10"/>
        <color rgb="FF1155CC"/>
        <rFont val="Calibri"/>
      </rPr>
      <t>[SuperVIP]_Phê La_17-20Nov</t>
    </r>
    <r>
      <rPr>
        <sz val="10"/>
        <rFont val="Calibri"/>
      </rPr>
      <t xml:space="preserve"> HP,VT,HA,DL,DN,KH</t>
    </r>
  </si>
  <si>
    <t>[Exclude  NU][PLF CP]_WC_Đồng Phí Ship, Chỉ 12.000Đ</t>
  </si>
  <si>
    <r>
      <rPr>
        <sz val="10"/>
        <color rgb="FF000000"/>
        <rFont val="Calibri"/>
      </rPr>
      <t>0-10h:[PLF CP]_Thematic_ĐẠI TIỆC BỮA SÁNG Giảm 50% 
10-13h: [PLF CP]_Thematic_ĐẠI TIỆC BỮA TRƯA Giảm 50% 
13-17h:[PLF CP]_Thematic_ĐẠI TIỆC BỮA XẾ Giảm 50% 
17-24h: [PLF CP]_Thematic_ĐẠI TIỆC BỮA TỐI Giảm 50%
link tất cả banner về collection :</t>
    </r>
    <r>
      <rPr>
        <u/>
        <sz val="10"/>
        <color rgb="FF1155CC"/>
        <rFont val="Calibri"/>
      </rPr>
      <t xml:space="preserve"> sieu-deal-thuong-hieu---giam-50</t>
    </r>
  </si>
  <si>
    <r>
      <rPr>
        <sz val="10"/>
        <color theme="1"/>
        <rFont val="Calibri"/>
      </rPr>
      <t>0h - 6h [PLF CP]_Thematic_Đặt Trước Quà Sáng, Giảm Không Giới Hạn
6h - 8h [PLF CP]_Thematic_Đặt Trước Quà Sáng, Giảm Không Giới Hạn
8h - 10h [PLF CP]_Thematic_Săn Deal 20.11, Giảm tới 95.000Đ
10h - 12h 10-11h: [PLF CP]_Thematic_Tiệc Trưa Khao Cả Lớp, Giảm Không Giới Hạn
11-12h: [PLF CP]_Thematic_ĐẠI TIỆC BỮA TRƯA Giảm 50%"
12h - 14h [PLF CP]__Thematic_Siêu Deal Học Đường, Giảm tới 121.000Đ
14h - 17h [PLF CP]_Thematic_ĐẠI TIỆC BỮA XẾ Giảm 50%
17h - 19h</t>
    </r>
    <r>
      <rPr>
        <strike/>
        <sz val="10"/>
        <color theme="1"/>
        <rFont val="Calibri"/>
      </rPr>
      <t xml:space="preserve"> [PLF CP]_Thematic_Săn Deal 20.11, Giảm tới 95.000Đ
</t>
    </r>
    <r>
      <rPr>
        <sz val="10"/>
        <color theme="1"/>
        <rFont val="Calibri"/>
      </rPr>
      <t xml:space="preserve">[PLF CP]__Thematic_Siêu Deal Học Đường, Giảm tới 211.000Đ
19h - 24h </t>
    </r>
    <r>
      <rPr>
        <strike/>
        <sz val="10"/>
        <color theme="1"/>
        <rFont val="Calibri"/>
      </rPr>
      <t xml:space="preserve">[PLF CP]__Thematic_Siêu Deal Học Đường, Giảm tới 211.000
</t>
    </r>
    <r>
      <rPr>
        <sz val="10"/>
        <color theme="1"/>
        <rFont val="Calibri"/>
      </rPr>
      <t>[PLF CP]_Thematic_Mừng Ngày Nhà Giáo, Freeship tới 60.000Đ</t>
    </r>
  </si>
  <si>
    <r>
      <rPr>
        <strike/>
        <sz val="10"/>
        <color theme="1"/>
        <rFont val="Calibri"/>
      </rPr>
      <t xml:space="preserve">[Exclude NU][PLF CP]_WC_Thứ 6 Ngày Vàng, Giảm Không Giới Hạn
</t>
    </r>
    <r>
      <rPr>
        <sz val="10"/>
        <color theme="1"/>
        <rFont val="Calibri"/>
      </rPr>
      <t>[Exclude NU][Mass Ads]_Food Fest</t>
    </r>
  </si>
  <si>
    <t>[Exclude NU][PLF CP]_WC_Đầu Tuần Đặt Món, Ship Chỉ 12.000Đ</t>
  </si>
  <si>
    <t>[Whitelist New User] [PLF CP]_NU_Lần đầu đặt món giảm 50%
[Exclude NU][Mass Ads]_FoodFest_Vạn Deal Vạn Năng, Vui Mùa Lễ Hội Giảm 40.000Đ</t>
  </si>
  <si>
    <t>0-6H: [Exclude NU][PLF CP]FS_Ăn Khuya Siêu Flash Sale, Giảm 45%
6-9H: [Exclude NU][PLF CP]FS_Ăn Sáng Siêu Flash Sale, Giảm 45%
9-13H: [Exclude NU][PLF CP]FS_Ăn Trưa Siêu Flash Sale, Giảm 45%
13-16H: [Exclude NU][PLF CP]FS_Ăn Xế Siêu Flash Sale, Giảm 45%
16-21H: [Exclude NU][PLF CP]FS_Ăn Tối Siêu Flash Sale, Giảm 45%
21-24H: [Exclude NU][PLF CP]FS_Ăn Khuya Siêu Flash Sale, Giảm 45%</t>
  </si>
  <si>
    <r>
      <rPr>
        <u/>
        <sz val="10"/>
        <color rgb="FF1155CC"/>
        <rFont val="Calibri"/>
      </rPr>
      <t>[VIP]_KATINAT Coffee &amp; Tea House_B2G1</t>
    </r>
    <r>
      <rPr>
        <sz val="10"/>
        <color rgb="FF000000"/>
        <rFont val="Calibri"/>
      </rPr>
      <t xml:space="preserve"> 250822_KATINAT Coffee &amp; Tea House_13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</si>
  <si>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</si>
  <si>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</si>
  <si>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sz val="10"/>
        <rFont val="Calibri"/>
      </rPr>
      <t xml:space="preserve">10h-24h </t>
    </r>
    <r>
      <rPr>
        <u/>
        <sz val="10"/>
        <color rgb="FF1155CC"/>
        <rFont val="Calibri"/>
      </rPr>
      <t xml:space="preserve">[VIP]_Gong Cha_8-9Dec 20240506_Gong Cha_3 cities
</t>
    </r>
    <r>
      <rPr>
        <sz val="10"/>
        <rFont val="Calibri"/>
      </rPr>
      <t xml:space="preserve">0h-10h </t>
    </r>
    <r>
      <rPr>
        <u/>
        <sz val="10"/>
        <color rgb="FF1155CC"/>
        <rFont val="Calibri"/>
      </rPr>
      <t>[SJBP]_Phúc Long Coffee &amp; Tea_Combo 119k</t>
    </r>
    <r>
      <rPr>
        <sz val="10"/>
        <rFont val="Calibri"/>
      </rPr>
      <t xml:space="preserve">  20240516_Phúc Long Coffee &amp; Tea_17 cities</t>
    </r>
  </si>
  <si>
    <r>
      <rPr>
        <sz val="10"/>
        <rFont val="Calibri"/>
      </rPr>
      <t xml:space="preserve">10h-24h </t>
    </r>
    <r>
      <rPr>
        <u/>
        <sz val="10"/>
        <color rgb="FF1155CC"/>
        <rFont val="Calibri"/>
      </rPr>
      <t xml:space="preserve">[VIP]_Trà Sữa May Cha_Dec 250102_Trà Sữa May Cha_7 cities
</t>
    </r>
    <r>
      <rPr>
        <sz val="10"/>
        <rFont val="Calibri"/>
      </rPr>
      <t xml:space="preserve">0h-10h </t>
    </r>
    <r>
      <rPr>
        <u/>
        <sz val="10"/>
        <color rgb="FF1155CC"/>
        <rFont val="Calibri"/>
      </rPr>
      <t>[SJBP]_Phúc Long Coffee &amp; Tea_Combo 119k</t>
    </r>
    <r>
      <rPr>
        <sz val="10"/>
        <rFont val="Calibri"/>
      </rPr>
      <t xml:space="preserve">  20240516_Phúc Long Coffee &amp; Tea_17 cities</t>
    </r>
  </si>
  <si>
    <r>
      <rPr>
        <u/>
        <sz val="10"/>
        <color rgb="FF1155CC"/>
        <rFont val="Calibri"/>
      </rPr>
      <t>[VIP]_Trà Sữa May Cha_Dec</t>
    </r>
    <r>
      <rPr>
        <sz val="10"/>
        <rFont val="Calibri"/>
      </rPr>
      <t xml:space="preserve"> 250102_Trà Sữa May Cha_7 cities</t>
    </r>
  </si>
  <si>
    <r>
      <rPr>
        <u/>
        <sz val="10"/>
        <color rgb="FF1155CC"/>
        <rFont val="Calibri"/>
      </rPr>
      <t>[VIP]_Gong Cha_8-9Dec</t>
    </r>
    <r>
      <rPr>
        <sz val="10"/>
        <rFont val="Calibri"/>
      </rPr>
      <t xml:space="preserve">  20240506_Gong Cha_3 cities</t>
    </r>
  </si>
  <si>
    <r>
      <rPr>
        <u/>
        <sz val="10"/>
        <color rgb="FF1155CC"/>
        <rFont val="Calibri"/>
      </rPr>
      <t>[VIP]_Gong Cha_8-9Dec</t>
    </r>
    <r>
      <rPr>
        <sz val="10"/>
        <color rgb="FF000000"/>
        <rFont val="Calibri"/>
      </rPr>
      <t xml:space="preserve">  20240506_Gong Cha_3 cities</t>
    </r>
  </si>
  <si>
    <t>[Exclude NU][PLF CP]_WC_Món Ngon Giữa Tuần, Giảm Tới 30.000Đ</t>
  </si>
  <si>
    <t>[Exclude NU][PLF CP]_12.12_Tung Deal Toàn Sàn, Freeship 0Đ</t>
  </si>
  <si>
    <r>
      <rPr>
        <u/>
        <sz val="10"/>
        <color rgb="FF1155CC"/>
        <rFont val="Calibri"/>
      </rPr>
      <t>[SuperVIP]_Trà Sữa May Cha_9k_Dec</t>
    </r>
    <r>
      <rPr>
        <sz val="10"/>
        <color rgb="FF000000"/>
        <rFont val="Calibri"/>
      </rPr>
      <t xml:space="preserve">  250102_Trà Sữa May Cha_7 cities</t>
    </r>
  </si>
  <si>
    <r>
      <rPr>
        <u/>
        <sz val="10"/>
        <color rgb="FF1155CC"/>
        <rFont val="Calibri"/>
      </rPr>
      <t>[SuperVIP]_Trà Sữa May Cha_9k_Dec</t>
    </r>
    <r>
      <rPr>
        <sz val="10"/>
        <color rgb="FF000000"/>
        <rFont val="Calibri"/>
      </rPr>
      <t xml:space="preserve">  250102_Trà Sữa May Cha_7 cities</t>
    </r>
  </si>
  <si>
    <r>
      <rPr>
        <u/>
        <sz val="10"/>
        <color rgb="FF1155CC"/>
        <rFont val="Calibri"/>
      </rPr>
      <t>[VIP]_Gong Cha_16-18Dec</t>
    </r>
    <r>
      <rPr>
        <sz val="10"/>
        <color rgb="FF000000"/>
        <rFont val="Calibri"/>
      </rPr>
      <t xml:space="preserve"> 20240506_Gong Cha_3 cities</t>
    </r>
  </si>
  <si>
    <r>
      <rPr>
        <u/>
        <sz val="10"/>
        <color rgb="FF1155CC"/>
        <rFont val="Calibri"/>
      </rPr>
      <t>[VIP]_Gong Cha_16-18Dec</t>
    </r>
    <r>
      <rPr>
        <sz val="10"/>
        <color rgb="FF000000"/>
        <rFont val="Calibri"/>
      </rPr>
      <t xml:space="preserve"> 20240506_Gong Cha_3 cities</t>
    </r>
  </si>
  <si>
    <r>
      <rPr>
        <u/>
        <sz val="10"/>
        <color rgb="FF1155CC"/>
        <rFont val="Calibri"/>
      </rPr>
      <t>[VIP]_Gong Cha_16-18Dec</t>
    </r>
    <r>
      <rPr>
        <sz val="10"/>
        <color rgb="FF000000"/>
        <rFont val="Calibri"/>
      </rPr>
      <t xml:space="preserve"> 20240506_Gong Cha_3 cities</t>
    </r>
  </si>
  <si>
    <t>[Exclude NU][PLF CP]_Thematic_Siêu Deal Xmas, Giảm tới 50%</t>
  </si>
  <si>
    <r>
      <rPr>
        <sz val="10"/>
        <rFont val="Calibri"/>
      </rPr>
      <t xml:space="preserve"> </t>
    </r>
    <r>
      <rPr>
        <u/>
        <sz val="10"/>
        <color rgb="FF1155CC"/>
        <rFont val="Calibri"/>
      </rPr>
      <t>[SuperVIP]_Gà Rán Popeyes_18-21/12</t>
    </r>
  </si>
  <si>
    <r>
      <rPr>
        <sz val="10"/>
        <rFont val="Calibri"/>
      </rPr>
      <t xml:space="preserve"> </t>
    </r>
    <r>
      <rPr>
        <u/>
        <sz val="10"/>
        <color rgb="FF1155CC"/>
        <rFont val="Calibri"/>
      </rPr>
      <t>[VIP]_Gà Rán Texas Chicken_22-25/12</t>
    </r>
  </si>
  <si>
    <r>
      <rPr>
        <u/>
        <sz val="10"/>
        <color rgb="FF1155CC"/>
        <rFont val="Calibri"/>
      </rPr>
      <t>[SuperVIP]_Trà Sữa May Cha_9k_Dec</t>
    </r>
    <r>
      <rPr>
        <sz val="10"/>
        <rFont val="Calibri"/>
      </rPr>
      <t xml:space="preserve">  250102_Trà Sữa May Cha_7 cities</t>
    </r>
  </si>
  <si>
    <r>
      <rPr>
        <u/>
        <sz val="10"/>
        <color rgb="FF1155CC"/>
        <rFont val="Calibri"/>
      </rPr>
      <t>[SuperVIP]_Trà Sữa May Cha_9k_Dec</t>
    </r>
    <r>
      <rPr>
        <sz val="10"/>
        <color rgb="FF000000"/>
        <rFont val="Calibri"/>
      </rPr>
      <t xml:space="preserve">  250102_Trà Sữa May Cha_7 cities</t>
    </r>
  </si>
  <si>
    <r>
      <rPr>
        <u/>
        <sz val="10"/>
        <color rgb="FF1155CC"/>
        <rFont val="Calibri"/>
      </rPr>
      <t>[SuperVIP]_Trà Sữa May Cha_9k_Dec</t>
    </r>
    <r>
      <rPr>
        <sz val="10"/>
        <color rgb="FF000000"/>
        <rFont val="Calibri"/>
      </rPr>
      <t xml:space="preserve">  250102_Trà Sữa May Cha_7 cities</t>
    </r>
  </si>
  <si>
    <t>[Exclude NU]
0-8h: [PLF CP]_Thematic_Đặt Trước Bữa Sáng Giảm Tới 300.000Đ
8-12h: [PLF CP]_Thematic_Tiệc Trưa Cuối Năm Giảm Tới 300.000Đ
12-16h: [PLF CP]_Thematic_Tiệc Xế Cuối Năm Giảm Tới 300.000Đ
16-21h: [PLF CP]_Thematic_Tiệc Tối Cuối Năm Giảm Tới 300.000Đ
21-24h: [PLF CP]_Thematic_Mở Tiệc Tưng Bừng Giảm 88.000Đ</t>
  </si>
  <si>
    <t>[Exclude NU][PLF CP]_15.1_Món Ngon Đầu Năm, Freeship 0Đ</t>
  </si>
  <si>
    <r>
      <rPr>
        <sz val="10"/>
        <rFont val="Calibri"/>
      </rPr>
      <t xml:space="preserve">10h-13h+16h-19h </t>
    </r>
    <r>
      <rPr>
        <u/>
        <sz val="10"/>
        <color rgb="FF1155CC"/>
        <rFont val="Calibri"/>
      </rPr>
      <t>[VIP]_Lotteria DI_5-8Jan</t>
    </r>
    <r>
      <rPr>
        <sz val="10"/>
        <rFont val="Calibri"/>
      </rPr>
      <t xml:space="preserve"> 241231_Lotteria DI_27 cities
13h-16h+19h-24h </t>
    </r>
    <r>
      <rPr>
        <u/>
        <sz val="10"/>
        <color rgb="FF1155CC"/>
        <rFont val="Calibri"/>
      </rPr>
      <t>[VIP]_Gong Cha_5-7Jan</t>
    </r>
    <r>
      <rPr>
        <sz val="10"/>
        <rFont val="Calibri"/>
      </rPr>
      <t xml:space="preserve"> 20240506_Gong Cha_3 cities</t>
    </r>
  </si>
  <si>
    <r>
      <rPr>
        <u/>
        <sz val="10"/>
        <color rgb="FF1155CC"/>
        <rFont val="Calibri"/>
      </rPr>
      <t>[SuperVIP]_Pizza Hut_9-11Jan</t>
    </r>
    <r>
      <rPr>
        <sz val="10"/>
        <color rgb="FF000000"/>
        <rFont val="Calibri"/>
      </rPr>
      <t xml:space="preserve"> 241231_Pizza Hut_20 cities</t>
    </r>
  </si>
  <si>
    <r>
      <rPr>
        <u/>
        <sz val="10"/>
        <color rgb="FF1155CC"/>
        <rFont val="Calibri"/>
      </rPr>
      <t>[SuperVIP]_Pizza Hut_9-11Jan</t>
    </r>
    <r>
      <rPr>
        <sz val="10"/>
        <color rgb="FF000000"/>
        <rFont val="Calibri"/>
      </rPr>
      <t xml:space="preserve"> 241231_Pizza Hut_20 cities</t>
    </r>
  </si>
  <si>
    <r>
      <rPr>
        <u/>
        <sz val="10"/>
        <color rgb="FF1155CC"/>
        <rFont val="Calibri"/>
      </rPr>
      <t>[SuperVIP]_Pizza Hut_9-11Jan</t>
    </r>
    <r>
      <rPr>
        <sz val="10"/>
        <color rgb="FF000000"/>
        <rFont val="Calibri"/>
      </rPr>
      <t xml:space="preserve"> 241231_Pizza Hut_20 cities</t>
    </r>
  </si>
  <si>
    <r>
      <rPr>
        <u/>
        <sz val="10"/>
        <color rgb="FF1155CC"/>
        <rFont val="Calibri"/>
      </rPr>
      <t>[SJBP]_Phúc Long Coffee &amp; Tea_Combo 119k"</t>
    </r>
    <r>
      <rPr>
        <sz val="10"/>
        <color rgb="FF000000"/>
        <rFont val="Calibri"/>
      </rPr>
      <t xml:space="preserve"> 20240516_Phúc Long Coffee &amp; Tea_17 cities</t>
    </r>
  </si>
  <si>
    <r>
      <rPr>
        <u/>
        <sz val="10"/>
        <color rgb="FF1155CC"/>
        <rFont val="Calibri"/>
      </rPr>
      <t>[SJBP]_Phúc Long Coffee &amp; Tea_Combo 119k"</t>
    </r>
    <r>
      <rPr>
        <sz val="10"/>
        <color rgb="FF000000"/>
        <rFont val="Calibri"/>
      </rPr>
      <t xml:space="preserve"> 20240516_Phúc Long Coffee &amp; Tea_17 cities</t>
    </r>
  </si>
  <si>
    <r>
      <rPr>
        <u/>
        <sz val="10"/>
        <color rgb="FF1155CC"/>
        <rFont val="Calibri"/>
      </rPr>
      <t>[VIP]_Domino's Pizza_Jan</t>
    </r>
    <r>
      <rPr>
        <sz val="10"/>
        <color rgb="FF000000"/>
        <rFont val="Calibri"/>
      </rPr>
      <t xml:space="preserve"> 240709_Domino pizza_7 cities</t>
    </r>
  </si>
  <si>
    <r>
      <rPr>
        <u/>
        <sz val="10"/>
        <color rgb="FF1155CC"/>
        <rFont val="Calibri"/>
      </rPr>
      <t>[VIP]_Domino's Pizza_Jan</t>
    </r>
    <r>
      <rPr>
        <sz val="10"/>
        <rFont val="Calibri"/>
      </rPr>
      <t xml:space="preserve"> 240709_Domino pizza_7 cities</t>
    </r>
  </si>
  <si>
    <r>
      <rPr>
        <u/>
        <sz val="10"/>
        <color rgb="FF1155CC"/>
        <rFont val="Calibri"/>
      </rPr>
      <t>[VIP]_Domino's Pizza_Jan</t>
    </r>
    <r>
      <rPr>
        <sz val="10"/>
        <rFont val="Calibri"/>
      </rPr>
      <t xml:space="preserve"> 240709_Domino pizza_7 cities</t>
    </r>
  </si>
  <si>
    <r>
      <rPr>
        <sz val="10"/>
        <rFont val="Calibri"/>
      </rPr>
      <t>10h-13h+16h-19h</t>
    </r>
    <r>
      <rPr>
        <u/>
        <sz val="10"/>
        <color rgb="FF1155CC"/>
        <rFont val="Calibri"/>
      </rPr>
      <t xml:space="preserve">[VIP]_Gà Rán Texas Chicken_Jan 250102_Gà Rán Texas Chicken_6 cities
</t>
    </r>
    <r>
      <rPr>
        <sz val="10"/>
        <rFont val="Calibri"/>
      </rPr>
      <t>0h-10h+13h-16h+19h-24h</t>
    </r>
    <r>
      <rPr>
        <u/>
        <sz val="10"/>
        <color rgb="FF1155CC"/>
        <rFont val="Calibri"/>
      </rPr>
      <t>[VIP]_Gong Cha_19-21Jan</t>
    </r>
    <r>
      <rPr>
        <sz val="10"/>
        <rFont val="Calibri"/>
      </rPr>
      <t xml:space="preserve"> 20240506_Gong Cha_3 cities</t>
    </r>
  </si>
  <si>
    <r>
      <rPr>
        <sz val="10"/>
        <rFont val="Calibri"/>
      </rPr>
      <t>10h-13h</t>
    </r>
    <r>
      <rPr>
        <u/>
        <sz val="10"/>
        <color rgb="FF1155CC"/>
        <rFont val="Calibri"/>
      </rPr>
      <t xml:space="preserve">[VIP]_Gà Rán Texas Chicken_Jan 250102_Gà Rán Texas Chicken_6 cities
</t>
    </r>
    <r>
      <rPr>
        <sz val="10"/>
        <rFont val="Calibri"/>
      </rPr>
      <t>0h-10h+13h-24h</t>
    </r>
    <r>
      <rPr>
        <u/>
        <sz val="10"/>
        <color rgb="FF1155CC"/>
        <rFont val="Calibri"/>
      </rPr>
      <t>[VIP]_Gong Cha_19-21Jan</t>
    </r>
    <r>
      <rPr>
        <sz val="10"/>
        <rFont val="Calibri"/>
      </rPr>
      <t xml:space="preserve"> 20240506_Gong Cha_3 cities</t>
    </r>
  </si>
  <si>
    <r>
      <rPr>
        <u/>
        <sz val="10"/>
        <color rgb="FF1155CC"/>
        <rFont val="Calibri"/>
      </rPr>
      <t>SuperVIP]_Lotteria DI_22-25Jan</t>
    </r>
    <r>
      <rPr>
        <sz val="10"/>
        <color rgb="FF000000"/>
        <rFont val="Calibri"/>
      </rPr>
      <t xml:space="preserve"> 241231_Lotteria DI_27 cities</t>
    </r>
  </si>
  <si>
    <r>
      <rPr>
        <sz val="10"/>
        <rFont val="Calibri"/>
      </rPr>
      <t xml:space="preserve"> </t>
    </r>
    <r>
      <rPr>
        <u/>
        <sz val="10"/>
        <color rgb="FF1155CC"/>
        <rFont val="Calibri"/>
      </rPr>
      <t>[SuperVIP]_Trà Sữa May Cha_23-25Jan 250102_Trà Sữa May Cha_7 cities</t>
    </r>
  </si>
  <si>
    <t>[Exclude NU][PLF CP]_Thematic_Vạn Deal Rộn Ràng, Giảm tới 88.000Đ</t>
  </si>
  <si>
    <r>
      <rPr>
        <u/>
        <sz val="10"/>
        <color rgb="FF1155CC"/>
        <rFont val="Calibri"/>
      </rPr>
      <t xml:space="preserve"> [SJBP]__Food 50%</t>
    </r>
    <r>
      <rPr>
        <sz val="10"/>
        <color rgb="FF000000"/>
        <rFont val="Calibri"/>
      </rPr>
      <t xml:space="preserve">  241231_All OTH 2025_36 cities</t>
    </r>
  </si>
  <si>
    <r>
      <rPr>
        <u/>
        <sz val="10"/>
        <color rgb="FF1155CC"/>
        <rFont val="Calibri"/>
      </rPr>
      <t xml:space="preserve"> [SJBP]__Food 50%</t>
    </r>
    <r>
      <rPr>
        <sz val="10"/>
        <color rgb="FF000000"/>
        <rFont val="Calibri"/>
      </rPr>
      <t xml:space="preserve">  241231_All OTH 2025_36 cities</t>
    </r>
  </si>
  <si>
    <r>
      <rPr>
        <u/>
        <sz val="10"/>
        <color rgb="FF1155CC"/>
        <rFont val="Calibri"/>
      </rPr>
      <t xml:space="preserve"> [SJBP]__Food 50%</t>
    </r>
    <r>
      <rPr>
        <sz val="10"/>
        <color rgb="FF000000"/>
        <rFont val="Calibri"/>
      </rPr>
      <t xml:space="preserve">  241231_All OTH 2025_36 cities</t>
    </r>
  </si>
  <si>
    <r>
      <rPr>
        <u/>
        <sz val="10"/>
        <color rgb="FF1155CC"/>
        <rFont val="Calibri"/>
      </rPr>
      <t>[SJBP]_Domino's Pizza_Jan</t>
    </r>
    <r>
      <rPr>
        <sz val="10"/>
        <color rgb="FF000000"/>
        <rFont val="Calibri"/>
      </rPr>
      <t xml:space="preserve"> 240709_Domino pizza_7 cities</t>
    </r>
  </si>
  <si>
    <r>
      <rPr>
        <u/>
        <sz val="10"/>
        <color rgb="FF1155CC"/>
        <rFont val="Calibri"/>
      </rPr>
      <t>[SuperVIP]_Trà Sữa May Cha_Feb</t>
    </r>
    <r>
      <rPr>
        <sz val="10"/>
        <color rgb="FF000000"/>
        <rFont val="Calibri"/>
      </rPr>
      <t xml:space="preserve"> 260106_Trà Sữa May Cha_9 cities</t>
    </r>
  </si>
  <si>
    <r>
      <rPr>
        <sz val="10"/>
        <rFont val="Calibri"/>
      </rPr>
      <t>0h-16h</t>
    </r>
    <r>
      <rPr>
        <u/>
        <sz val="10"/>
        <color rgb="FF1155CC"/>
        <rFont val="Calibri"/>
      </rPr>
      <t>[SJBP]_Phúc Long Coffee &amp; Tea_Combo 119k</t>
    </r>
    <r>
      <rPr>
        <sz val="10"/>
        <rFont val="Calibri"/>
      </rPr>
      <t xml:space="preserve"> 260106_Phúc Long Coffee &amp; Tea_20 cities
16h-24h</t>
    </r>
    <r>
      <rPr>
        <u/>
        <sz val="10"/>
        <color rgb="FF1155CC"/>
        <rFont val="Calibri"/>
      </rPr>
      <t xml:space="preserve"> [SJBP]_Gà Rán Popeyes_OTH_Feb</t>
    </r>
    <r>
      <rPr>
        <sz val="10"/>
        <rFont val="Calibri"/>
      </rPr>
      <t xml:space="preserve"> 241231_Gà Rán Popeyes_9 cities</t>
    </r>
  </si>
  <si>
    <r>
      <rPr>
        <u/>
        <sz val="10"/>
        <color rgb="FF1155CC"/>
        <rFont val="Calibri"/>
      </rPr>
      <t>[SuperVIP]_Highlands Coffee_2-6.2</t>
    </r>
    <r>
      <rPr>
        <sz val="10"/>
        <rFont val="Calibri"/>
      </rPr>
      <t xml:space="preserve"> 260106_Highlands Coffee_41 cities</t>
    </r>
  </si>
  <si>
    <r>
      <rPr>
        <u/>
        <sz val="10"/>
        <color rgb="FF1155CC"/>
        <rFont val="Calibri"/>
      </rPr>
      <t>[SuperVIP]_Highlands Coffee_2-6.2</t>
    </r>
    <r>
      <rPr>
        <sz val="10"/>
        <rFont val="Calibri"/>
      </rPr>
      <t xml:space="preserve"> 260106_Highlands Coffee_41 cities</t>
    </r>
  </si>
  <si>
    <t>[Whitelist New User] [PLF CP]_NU_Lần đầu đặt món giảm 50%
[Exclude NU][Exclude NU][PLF CP]_Thematic_Vạn Deal Rộn Ràng, Giảm tới 188.000Đ</t>
  </si>
  <si>
    <r>
      <rPr>
        <strike/>
        <sz val="10"/>
        <color theme="1"/>
        <rFont val="Calibri"/>
      </rPr>
      <t xml:space="preserve">[Mass Ads]_FoodFest
</t>
    </r>
    <r>
      <rPr>
        <sz val="10"/>
        <color theme="1"/>
        <rFont val="Calibri"/>
      </rPr>
      <t>[Whitelist New User] [PLF CP]_NU_Lần đầu đặt món giảm 50%
[Exclude NU][Exclude NU][PLF CP]_Thematic_Vạn Deal Rộn Ràng, Giảm tới 88.000Đ</t>
    </r>
  </si>
  <si>
    <r>
      <rPr>
        <u/>
        <sz val="10"/>
        <color rgb="FF1155CC"/>
        <rFont val="Calibri"/>
      </rPr>
      <t>[VIP]_Lotteria DI_10-13Feb</t>
    </r>
    <r>
      <rPr>
        <sz val="10"/>
        <color rgb="FF000000"/>
        <rFont val="Calibri"/>
      </rPr>
      <t xml:space="preserve"> 260116_Lotteria_41 cities</t>
    </r>
  </si>
  <si>
    <r>
      <rPr>
        <u/>
        <sz val="10"/>
        <color rgb="FF1155CC"/>
        <rFont val="Calibri"/>
      </rPr>
      <t>[VIP]_Trà Sữa May Cha_Feb</t>
    </r>
    <r>
      <rPr>
        <sz val="10"/>
        <rFont val="Calibri"/>
      </rPr>
      <t xml:space="preserve"> 260106_Trà Sữa May Cha_9 cities
</t>
    </r>
    <r>
      <rPr>
        <u/>
        <sz val="10"/>
        <color rgb="FF1155CC"/>
        <rFont val="Calibri"/>
      </rPr>
      <t>[SJBP]_KATINAT Coffee &amp; Tea House_BAU 100k</t>
    </r>
    <r>
      <rPr>
        <sz val="10"/>
        <rFont val="Calibri"/>
      </rPr>
      <t xml:space="preserve"> Khanh Hoa, Vung Tau, Hai Phong, Binh Dinh, Binh Thuan, Nghe An, Quang Ninh, Hung Yen</t>
    </r>
  </si>
  <si>
    <r>
      <rPr>
        <u/>
        <sz val="10"/>
        <color rgb="FF1155CC"/>
        <rFont val="Calibri"/>
      </rPr>
      <t>[VIP]_Trà Sữa May Cha_Feb</t>
    </r>
    <r>
      <rPr>
        <sz val="10"/>
        <rFont val="Calibri"/>
      </rPr>
      <t xml:space="preserve"> 260106_Trà Sữa May Cha_9 cities</t>
    </r>
  </si>
  <si>
    <r>
      <rPr>
        <u/>
        <sz val="10"/>
        <color rgb="FF1155CC"/>
        <rFont val="Calibri"/>
      </rPr>
      <t>[VIP]_Gong Cha_9-10Feb</t>
    </r>
    <r>
      <rPr>
        <sz val="10"/>
        <color rgb="FF000000"/>
        <rFont val="Calibri"/>
      </rPr>
      <t xml:space="preserve"> 260109_Gong Cha_7 cities</t>
    </r>
  </si>
  <si>
    <r>
      <rPr>
        <u/>
        <sz val="10"/>
        <color rgb="FF1155CC"/>
        <rFont val="Calibri"/>
      </rPr>
      <t>[SuperVIP]_Pizza Hut_Feb</t>
    </r>
    <r>
      <rPr>
        <sz val="10"/>
        <color rgb="FF000000"/>
        <rFont val="Calibri"/>
      </rPr>
      <t xml:space="preserve"> 260106_Pizza Hut_21 cities</t>
    </r>
  </si>
  <si>
    <r>
      <rPr>
        <u/>
        <sz val="10"/>
        <color rgb="FF1155CC"/>
        <rFont val="Calibri"/>
      </rPr>
      <t>[SuperVIP]_Pizza Hut_Feb</t>
    </r>
    <r>
      <rPr>
        <sz val="10"/>
        <rFont val="Calibri"/>
      </rPr>
      <t xml:space="preserve"> 260106_Pizza Hut_21 cities</t>
    </r>
  </si>
  <si>
    <t>[Exclude NU][PLF CP]_3.3_Siêu Deal Đầu Năm, Giảm tới 50%</t>
  </si>
  <si>
    <r>
      <rPr>
        <u/>
        <sz val="10"/>
        <color rgb="FF1155CC"/>
        <rFont val="Calibri"/>
      </rPr>
      <t>[SuperVIP]_Trà Sữa May Cha_Mar</t>
    </r>
    <r>
      <rPr>
        <sz val="10"/>
        <color rgb="FF000000"/>
        <rFont val="Calibri"/>
      </rPr>
      <t xml:space="preserve"> 260106_Trà Sữa May Cha_9 cities</t>
    </r>
  </si>
  <si>
    <r>
      <rPr>
        <u/>
        <sz val="10"/>
        <color rgb="FF1155CC"/>
        <rFont val="Calibri"/>
      </rPr>
      <t>[VIP]_KATINAT Coffee &amp; Tea House_B2G1</t>
    </r>
    <r>
      <rPr>
        <sz val="10"/>
        <color rgb="FF000000"/>
        <rFont val="Calibri"/>
      </rPr>
      <t xml:space="preserve"> 260106_KATINAT Coffee &amp; Tea House_14 cities</t>
    </r>
  </si>
  <si>
    <r>
      <rPr>
        <u/>
        <sz val="10"/>
        <color rgb="FF1155CC"/>
        <rFont val="Calibri"/>
      </rPr>
      <t>[VIP]_Trà Sữa May Cha_Mar</t>
    </r>
    <r>
      <rPr>
        <sz val="10"/>
        <rFont val="Calibri"/>
      </rPr>
      <t xml:space="preserve"> 260106_Trà Sữa May Cha_9 cities</t>
    </r>
  </si>
  <si>
    <r>
      <rPr>
        <u/>
        <sz val="10"/>
        <color rgb="FF1155CC"/>
        <rFont val="Calibri"/>
      </rPr>
      <t>[VIP]_Gong Cha_23-25Mar</t>
    </r>
    <r>
      <rPr>
        <sz val="10"/>
        <color rgb="FF000000"/>
        <rFont val="Calibri"/>
      </rPr>
      <t xml:space="preserve"> 260109_Gong Cha_7 cities</t>
    </r>
  </si>
  <si>
    <r>
      <rPr>
        <sz val="10"/>
        <color theme="1"/>
        <rFont val="Calibri"/>
      </rPr>
      <t xml:space="preserve">Hometop Banner 4
</t>
    </r>
    <r>
      <rPr>
        <b/>
        <sz val="10"/>
        <color rgb="FFFF0000"/>
        <rFont val="Calibri"/>
      </rPr>
      <t>Banner Ads</t>
    </r>
  </si>
  <si>
    <r>
      <rPr>
        <sz val="10"/>
        <rFont val="Calibri"/>
      </rPr>
      <t xml:space="preserve">0 -10H: </t>
    </r>
    <r>
      <rPr>
        <u/>
        <sz val="10"/>
        <color rgb="FF1155CC"/>
        <rFont val="Calibri"/>
      </rPr>
      <t>[PLF CP]_BAU_Nạp năng lượng sáng giảm 30.000Đ</t>
    </r>
    <r>
      <rPr>
        <sz val="10"/>
        <rFont val="Calibri"/>
      </rPr>
      <t xml:space="preserve">
10-13H: </t>
    </r>
    <r>
      <rPr>
        <u/>
        <sz val="10"/>
        <color rgb="FF1155CC"/>
        <rFont val="Calibri"/>
      </rPr>
      <t>[PLF CP]_BAU_Đặt món ăn trưa, giảm tới 40.000Đ</t>
    </r>
    <r>
      <rPr>
        <sz val="10"/>
        <rFont val="Calibri"/>
      </rPr>
      <t xml:space="preserve">
13-16H: </t>
    </r>
    <r>
      <rPr>
        <u/>
        <sz val="10"/>
        <color rgb="FF1155CC"/>
        <rFont val="Calibri"/>
      </rPr>
      <t>[PLF CP]_BAU_Chốt đơn ăn xế, giảm 20.000Đ</t>
    </r>
    <r>
      <rPr>
        <sz val="10"/>
        <rFont val="Calibri"/>
      </rPr>
      <t xml:space="preserve">
16-24H: </t>
    </r>
    <r>
      <rPr>
        <u/>
        <sz val="10"/>
        <color rgb="FF1155CC"/>
        <rFont val="Calibri"/>
      </rPr>
      <t xml:space="preserve"> [PLF CP]_BAU_Món gì cũng ngon, bữa tối giảm 30.000Đ</t>
    </r>
  </si>
  <si>
    <r>
      <rPr>
        <u/>
        <sz val="10"/>
        <color rgb="FF1155CC"/>
        <rFont val="Calibri"/>
      </rPr>
      <t>[VIP]_KOI Thé Cafe_Jan</t>
    </r>
    <r>
      <rPr>
        <sz val="10"/>
        <rFont val="Calibri"/>
      </rPr>
      <t xml:space="preserve"> 240916_KOI Thé Cafe_5 cities</t>
    </r>
  </si>
  <si>
    <r>
      <rPr>
        <u/>
        <sz val="10"/>
        <color rgb="FF1155CC"/>
        <rFont val="Calibri"/>
      </rPr>
      <t xml:space="preserve">[VIP]_Pizza Hut_03-05/01
</t>
    </r>
    <r>
      <rPr>
        <sz val="10"/>
        <color rgb="FF000000"/>
        <rFont val="Calibri"/>
      </rPr>
      <t>241231_Pizza Hut_20 cities</t>
    </r>
  </si>
  <si>
    <r>
      <rPr>
        <u/>
        <sz val="10"/>
        <color rgb="FF1155CC"/>
        <rFont val="Calibri"/>
      </rPr>
      <t xml:space="preserve">[VIP]_Pizza Hut_03-05/01
</t>
    </r>
    <r>
      <rPr>
        <sz val="10"/>
        <color rgb="FF000000"/>
        <rFont val="Calibri"/>
      </rPr>
      <t>241231_Pizza Hut_20 cities</t>
    </r>
  </si>
  <si>
    <r>
      <rPr>
        <sz val="10"/>
        <rFont val="Calibri"/>
      </rPr>
      <t xml:space="preserve">0 -10H: </t>
    </r>
    <r>
      <rPr>
        <u/>
        <sz val="10"/>
        <color rgb="FF1155CC"/>
        <rFont val="Calibri"/>
      </rPr>
      <t>[PLF CP]_BAU_Bữa sáng ngon rẻ, chỉ từ 10.000Đ</t>
    </r>
    <r>
      <rPr>
        <sz val="10"/>
        <rFont val="Calibri"/>
      </rPr>
      <t xml:space="preserve">
10-13H: </t>
    </r>
    <r>
      <rPr>
        <u/>
        <sz val="10"/>
        <color rgb="FF1155CC"/>
        <rFont val="Calibri"/>
      </rPr>
      <t>[PLF CP]_BAU_Lên Đơn Bữa Trưa, Giảm 20.000Đ</t>
    </r>
    <r>
      <rPr>
        <sz val="10"/>
        <rFont val="Calibri"/>
      </rPr>
      <t xml:space="preserve">
13-16H:</t>
    </r>
    <r>
      <rPr>
        <u/>
        <sz val="10"/>
        <color rgb="FF1155CC"/>
        <rFont val="Calibri"/>
      </rPr>
      <t>[PLF CP]_BAU_Ăn xế ngon rẻ, chỉ từ 10.000Đ</t>
    </r>
    <r>
      <rPr>
        <sz val="10"/>
        <rFont val="Calibri"/>
      </rPr>
      <t xml:space="preserve">
16-24H:</t>
    </r>
    <r>
      <rPr>
        <u/>
        <sz val="10"/>
        <color rgb="FF1155CC"/>
        <rFont val="Calibri"/>
      </rPr>
      <t>[PLF CP]_BAU_Món gì cũng ngon, bữa tối giảm 30.000Đ</t>
    </r>
  </si>
  <si>
    <r>
      <rPr>
        <u/>
        <sz val="10"/>
        <color rgb="FF1155CC"/>
        <rFont val="Calibri"/>
      </rPr>
      <t xml:space="preserve">[VIP]_Cơm Thố Anh Nguyễn_08-12/01
</t>
    </r>
    <r>
      <rPr>
        <sz val="10"/>
        <rFont val="Calibri"/>
      </rPr>
      <t>20240506_Cơm Thố Anh Nguyễn_10 cities</t>
    </r>
  </si>
  <si>
    <r>
      <rPr>
        <sz val="10"/>
        <rFont val="Calibri"/>
      </rPr>
      <t xml:space="preserve">0 -10H: </t>
    </r>
    <r>
      <rPr>
        <u/>
        <sz val="10"/>
        <color rgb="FF1155CC"/>
        <rFont val="Calibri"/>
      </rPr>
      <t>[PLF CP]_BAU_Nạp năng lượng sáng giảm 30.000Đ</t>
    </r>
    <r>
      <rPr>
        <sz val="10"/>
        <rFont val="Calibri"/>
      </rPr>
      <t xml:space="preserve">
10-13H:</t>
    </r>
    <r>
      <rPr>
        <u/>
        <sz val="10"/>
        <color rgb="FF1155CC"/>
        <rFont val="Calibri"/>
      </rPr>
      <t>[PLF CP]_BAU_Bữa Trưa Ngon Rẻ, Giảm 30.000Đ</t>
    </r>
    <r>
      <rPr>
        <sz val="10"/>
        <rFont val="Calibri"/>
      </rPr>
      <t xml:space="preserve">
13-16H: </t>
    </r>
    <r>
      <rPr>
        <u/>
        <sz val="10"/>
        <color rgb="FF1155CC"/>
        <rFont val="Calibri"/>
      </rPr>
      <t>[PLF CP]_BAU_Chốt đơn ăn xế, giảm 20.000Đ</t>
    </r>
    <r>
      <rPr>
        <sz val="10"/>
        <rFont val="Calibri"/>
      </rPr>
      <t xml:space="preserve">
16-24H:</t>
    </r>
    <r>
      <rPr>
        <u/>
        <sz val="10"/>
        <color rgb="FF1155CC"/>
        <rFont val="Calibri"/>
      </rPr>
      <t>[PLF CP]_BAU_Đặt món ăn tối, chỉ từ 40.000Đ</t>
    </r>
  </si>
  <si>
    <r>
      <rPr>
        <u/>
        <sz val="10"/>
        <color rgb="FF1155CC"/>
        <rFont val="Calibri"/>
      </rPr>
      <t>[SJBP]_Starbucks Coffee_WC Fri</t>
    </r>
    <r>
      <rPr>
        <sz val="10"/>
        <color rgb="FF000000"/>
        <rFont val="Calibri"/>
      </rPr>
      <t xml:space="preserve"> 250102_Starbucks Coffee_10 cities</t>
    </r>
  </si>
  <si>
    <r>
      <rPr>
        <b/>
        <sz val="10"/>
        <color rgb="FFFF0000"/>
        <rFont val="Calibri"/>
      </rPr>
      <t xml:space="preserve">Whitelist on Shopee
</t>
    </r>
    <r>
      <rPr>
        <b/>
        <u/>
        <sz val="10"/>
        <color rgb="FFFF0000"/>
        <rFont val="Calibri"/>
      </rPr>
      <t xml:space="preserve"> [PLF CP]_SPayLater</t>
    </r>
    <r>
      <rPr>
        <sz val="10"/>
        <rFont val="Calibri"/>
      </rPr>
      <t xml:space="preserve">
[PLF CP]_15.1_Khao Deal Rộn Ràng, Giảm tới 50%</t>
    </r>
  </si>
  <si>
    <r>
      <rPr>
        <u/>
        <sz val="10"/>
        <color rgb="FF1155CC"/>
        <rFont val="Calibri"/>
      </rPr>
      <t xml:space="preserve">[VIP]_Gà Rán Texas Chicken_13-16/01
</t>
    </r>
    <r>
      <rPr>
        <sz val="10"/>
        <color rgb="FF000000"/>
        <rFont val="Calibri"/>
      </rPr>
      <t>250102_Gà Rán Texas Chicken_6 cities</t>
    </r>
  </si>
  <si>
    <r>
      <rPr>
        <u/>
        <sz val="10"/>
        <color rgb="FF1155CC"/>
        <rFont val="Calibri"/>
      </rPr>
      <t>[VIP]_KOI Thé Cafe_Jan</t>
    </r>
    <r>
      <rPr>
        <sz val="10"/>
        <rFont val="Calibri"/>
      </rPr>
      <t xml:space="preserve"> 240916_KOI Thé Cafe_5 cities</t>
    </r>
  </si>
  <si>
    <r>
      <rPr>
        <sz val="10"/>
        <rFont val="Calibri"/>
      </rPr>
      <t>0-5H:</t>
    </r>
    <r>
      <rPr>
        <u/>
        <sz val="10"/>
        <color rgb="FF1155CC"/>
        <rFont val="Calibri"/>
      </rPr>
      <t xml:space="preserve"> [PLF CP]_BAU_Deal Cú Đêm, Giảm 30.000Đ</t>
    </r>
    <r>
      <rPr>
        <sz val="10"/>
        <rFont val="Calibri"/>
      </rPr>
      <t xml:space="preserve">
5 -10H: </t>
    </r>
    <r>
      <rPr>
        <u/>
        <sz val="10"/>
        <color rgb="FF1155CC"/>
        <rFont val="Calibri"/>
      </rPr>
      <t>[PLF CP]_BAU_Ăn sáng ngon rẻ, giảm 20.000Đ</t>
    </r>
    <r>
      <rPr>
        <sz val="10"/>
        <rFont val="Calibri"/>
      </rPr>
      <t xml:space="preserve">
10-13H: </t>
    </r>
    <r>
      <rPr>
        <u/>
        <sz val="10"/>
        <color rgb="FF1155CC"/>
        <rFont val="Calibri"/>
      </rPr>
      <t>[PLF CP]_BAU_No nê bữa trưa, deal giảm 50.000Đ</t>
    </r>
    <r>
      <rPr>
        <sz val="10"/>
        <rFont val="Calibri"/>
      </rPr>
      <t xml:space="preserve">
13-16H: </t>
    </r>
    <r>
      <rPr>
        <u/>
        <sz val="10"/>
        <color rgb="FF1155CC"/>
        <rFont val="Calibri"/>
      </rPr>
      <t>[PLF CP]_BAU_Nhâm nhi bữa xế, giảm 30.000Đ</t>
    </r>
    <r>
      <rPr>
        <sz val="10"/>
        <rFont val="Calibri"/>
      </rPr>
      <t xml:space="preserve">
16-24H: </t>
    </r>
    <r>
      <rPr>
        <u/>
        <sz val="10"/>
        <color rgb="FF1155CC"/>
        <rFont val="Calibri"/>
      </rPr>
      <t>[PLF CP]_BAU_Bữa tối đủ chất, giảm tới 50.000Đ</t>
    </r>
  </si>
  <si>
    <r>
      <rPr>
        <u/>
        <sz val="10"/>
        <color rgb="FF1155CC"/>
        <rFont val="Calibri"/>
      </rPr>
      <t>[SuperVIP]_Trà Sữa May Cha_Jan_HCM</t>
    </r>
    <r>
      <rPr>
        <sz val="10"/>
        <color rgb="FF000000"/>
        <rFont val="Calibri"/>
      </rPr>
      <t xml:space="preserve"> 250102_Trà Sữa May Cha_7 cities</t>
    </r>
  </si>
  <si>
    <r>
      <rPr>
        <u/>
        <sz val="10"/>
        <color rgb="FF1155CC"/>
        <rFont val="Calibri"/>
      </rPr>
      <t>[SJBP]_Trà Sữa May Cha_BAU</t>
    </r>
    <r>
      <rPr>
        <sz val="10"/>
        <rFont val="Calibri"/>
      </rPr>
      <t xml:space="preserve"> 250102_Trà Sữa May Cha_7 cities</t>
    </r>
  </si>
  <si>
    <r>
      <rPr>
        <strike/>
        <sz val="10"/>
        <color rgb="FF000000"/>
        <rFont val="Calibri"/>
      </rPr>
      <t xml:space="preserve">[PLF CP]_YEP_Vạn Deal Rộn Ràng, Giảm tới 50%
</t>
    </r>
    <r>
      <rPr>
        <sz val="10"/>
        <color rgb="FF000000"/>
        <rFont val="Calibri"/>
      </rPr>
      <t>[PLF CP]_YEP_Vạn Deal Rộn Ràng, Giảm tới 88.000Đ</t>
    </r>
  </si>
  <si>
    <r>
      <rPr>
        <u/>
        <sz val="10"/>
        <color rgb="FF000000"/>
        <rFont val="Calibri"/>
      </rPr>
      <t>[VIP]_The Coffee House_20-22.1</t>
    </r>
    <r>
      <rPr>
        <sz val="10"/>
        <color rgb="FF000000"/>
        <rFont val="Calibri"/>
      </rPr>
      <t xml:space="preserve"> 241231_The Coffee House_7 cities</t>
    </r>
  </si>
  <si>
    <r>
      <rPr>
        <u/>
        <sz val="10"/>
        <color rgb="FF000000"/>
        <rFont val="Calibri"/>
      </rPr>
      <t>[JBP]_KATINAT Coffee &amp; Tea House_3 ly 20%</t>
    </r>
    <r>
      <rPr>
        <sz val="10"/>
        <color rgb="FF000000"/>
        <rFont val="Calibri"/>
      </rPr>
      <t xml:space="preserve"> 250119_Katinat Saigon Kafe_11 cities</t>
    </r>
  </si>
  <si>
    <r>
      <rPr>
        <u/>
        <sz val="10"/>
        <color rgb="FF000000"/>
        <rFont val="Calibri"/>
      </rPr>
      <t>[Alacarte]_Cơm Thố Anh Nguyễn_Thank you Drivers 2024</t>
    </r>
    <r>
      <rPr>
        <sz val="10"/>
        <color rgb="FF000000"/>
        <rFont val="Calibri"/>
      </rPr>
      <t>_NA, HP, QNinh, KH, BMT, BH, DL, HD, TH</t>
    </r>
  </si>
  <si>
    <r>
      <rPr>
        <u/>
        <sz val="10"/>
        <color rgb="FF1155CC"/>
        <rFont val="Calibri"/>
      </rPr>
      <t xml:space="preserve">[SJBP]_Lotteria_BAU
</t>
    </r>
    <r>
      <rPr>
        <sz val="10"/>
        <color rgb="FF000000"/>
        <rFont val="Calibri"/>
      </rPr>
      <t xml:space="preserve"> 241231_Lotteria DI_27 cities</t>
    </r>
  </si>
  <si>
    <t>[PLF CP]_WC_Thứ 4 Vui Vẻ, Giảm Tới 50,000đ</t>
  </si>
  <si>
    <t>[PLF CP]_WC_Ngày Thương Hiệu, Giảm Tới 50K</t>
  </si>
  <si>
    <r>
      <rPr>
        <sz val="10"/>
        <rFont val="Calibri"/>
      </rPr>
      <t>0 -10H:</t>
    </r>
    <r>
      <rPr>
        <u/>
        <sz val="10"/>
        <color rgb="FF1155CC"/>
        <rFont val="Calibri"/>
      </rPr>
      <t xml:space="preserve"> [PLF CP]_BAU_Ăn sáng ngon rẻ, món nào cũng freeship</t>
    </r>
    <r>
      <rPr>
        <sz val="10"/>
        <rFont val="Calibri"/>
      </rPr>
      <t xml:space="preserve">
10-13H:</t>
    </r>
    <r>
      <rPr>
        <u/>
        <sz val="10"/>
        <color rgb="FF1155CC"/>
        <rFont val="Calibri"/>
      </rPr>
      <t xml:space="preserve"> [PLF CP]_BAU_Bữa Trưa Ngon Rẻ, Giảm 30.000Đ</t>
    </r>
    <r>
      <rPr>
        <sz val="10"/>
        <rFont val="Calibri"/>
      </rPr>
      <t xml:space="preserve">
13-16H:</t>
    </r>
    <r>
      <rPr>
        <u/>
        <sz val="10"/>
        <color rgb="FF1155CC"/>
        <rFont val="Calibri"/>
      </rPr>
      <t xml:space="preserve"> [PLF CP]_BAU_Ăn xế ngon rẻ, chỉ từ 10.000Đ</t>
    </r>
    <r>
      <rPr>
        <sz val="10"/>
        <rFont val="Calibri"/>
      </rPr>
      <t xml:space="preserve">
16-24H: </t>
    </r>
    <r>
      <rPr>
        <u/>
        <sz val="10"/>
        <color rgb="FF1155CC"/>
        <rFont val="Calibri"/>
      </rPr>
      <t>[PLF CP]_BAU_Đặt món ăn tối, chỉ từ 40.000Đ</t>
    </r>
  </si>
  <si>
    <r>
      <rPr>
        <u/>
        <sz val="10"/>
        <color rgb="FF1155CC"/>
        <rFont val="Calibri"/>
      </rPr>
      <t>[SJBP]_Trà Sữa May Cha_50%_Wed_Feb</t>
    </r>
    <r>
      <rPr>
        <sz val="10"/>
        <color rgb="FF000000"/>
        <rFont val="Calibri"/>
      </rPr>
      <t xml:space="preserve"> 250102_Trà Sữa May Cha_7 cities</t>
    </r>
  </si>
  <si>
    <r>
      <rPr>
        <u/>
        <sz val="10"/>
        <color rgb="FF1155CC"/>
        <rFont val="Calibri"/>
      </rPr>
      <t>[SJBP]_Trà Sữa May Cha_50%_Wed_Feb</t>
    </r>
    <r>
      <rPr>
        <sz val="10"/>
        <color rgb="FF000000"/>
        <rFont val="Calibri"/>
      </rPr>
      <t xml:space="preserve"> 250102_Trà Sữa May Cha_7 cities</t>
    </r>
  </si>
  <si>
    <r>
      <rPr>
        <u/>
        <sz val="10"/>
        <color rgb="FF1155CC"/>
        <rFont val="Calibri"/>
      </rPr>
      <t>[SuperVIP]_The Coffee House_10-12.2</t>
    </r>
    <r>
      <rPr>
        <sz val="10"/>
        <color rgb="FF000000"/>
        <rFont val="Calibri"/>
      </rPr>
      <t xml:space="preserve"> 241231_The Coffee House_7 cities</t>
    </r>
  </si>
  <si>
    <r>
      <rPr>
        <u/>
        <sz val="10"/>
        <color rgb="FF1155CC"/>
        <rFont val="Calibri"/>
      </rPr>
      <t>[SuperVIP]_The Coffee House_10-12.2</t>
    </r>
    <r>
      <rPr>
        <sz val="10"/>
        <color rgb="FF000000"/>
        <rFont val="Calibri"/>
      </rPr>
      <t xml:space="preserve"> 241231_The Coffee House_7 cities</t>
    </r>
  </si>
  <si>
    <r>
      <rPr>
        <u/>
        <sz val="10"/>
        <color rgb="FF1155CC"/>
        <rFont val="Calibri"/>
      </rPr>
      <t>[SJBP]_Trà Sữa May Cha_50%_Wed_Feb</t>
    </r>
    <r>
      <rPr>
        <sz val="10"/>
        <color rgb="FF000000"/>
        <rFont val="Calibri"/>
      </rPr>
      <t xml:space="preserve"> 250102_Trà Sữa May Cha_7 cities</t>
    </r>
  </si>
  <si>
    <r>
      <rPr>
        <u/>
        <sz val="10"/>
        <color rgb="FF1155CC"/>
        <rFont val="Calibri"/>
      </rPr>
      <t>[VIP]_Gà Rán Texas Chicken_10-13/02</t>
    </r>
    <r>
      <rPr>
        <sz val="10"/>
        <rFont val="Calibri"/>
      </rPr>
      <t xml:space="preserve"> 250102_Gà Rán Texas Chicken_6 cities</t>
    </r>
  </si>
  <si>
    <r>
      <rPr>
        <u/>
        <sz val="10"/>
        <color rgb="FF1155CC"/>
        <rFont val="Calibri"/>
      </rPr>
      <t>[VIP]_Tocotoco_Feb</t>
    </r>
    <r>
      <rPr>
        <sz val="10"/>
        <color rgb="FF000000"/>
        <rFont val="Calibri"/>
      </rPr>
      <t xml:space="preserve"> CT</t>
    </r>
  </si>
  <si>
    <r>
      <rPr>
        <u/>
        <sz val="10"/>
        <color rgb="FF1155CC"/>
        <rFont val="Calibri"/>
      </rPr>
      <t xml:space="preserve">[VIP]_Domino's Pizza_14-16/02
</t>
    </r>
    <r>
      <rPr>
        <sz val="10"/>
        <rFont val="Calibri"/>
      </rPr>
      <t xml:space="preserve"> 250116_Domino pizza_11 cities</t>
    </r>
  </si>
  <si>
    <t>[PLF CP]_WC_Thứ 2 Đầu Tuần, Giảm 30000đ</t>
  </si>
  <si>
    <r>
      <rPr>
        <u/>
        <sz val="10"/>
        <color rgb="FF1155CC"/>
        <rFont val="Calibri"/>
      </rPr>
      <t xml:space="preserve">[VIP]_Lotteria_17-20/02
</t>
    </r>
    <r>
      <rPr>
        <sz val="10"/>
        <color rgb="FF000000"/>
        <rFont val="Calibri"/>
      </rPr>
      <t xml:space="preserve"> 241231_Lotteria DI_27 cities</t>
    </r>
  </si>
  <si>
    <r>
      <rPr>
        <u/>
        <sz val="10"/>
        <color rgb="FF1155CC"/>
        <rFont val="Calibri"/>
      </rPr>
      <t>[SJBP]_KOI Thé Cafe_WC</t>
    </r>
    <r>
      <rPr>
        <sz val="10"/>
        <rFont val="Calibri"/>
      </rPr>
      <t xml:space="preserve">  240916_KOI Thé Cafe_5 cities</t>
    </r>
  </si>
  <si>
    <r>
      <rPr>
        <sz val="10"/>
        <rFont val="Calibri"/>
      </rPr>
      <t xml:space="preserve">0 -10H: </t>
    </r>
    <r>
      <rPr>
        <u/>
        <sz val="10"/>
        <color rgb="FF1155CC"/>
        <rFont val="Calibri"/>
      </rPr>
      <t>[PLF CP]_BAU_Bữa sáng ngon rẻ, chỉ từ 10.000Đ</t>
    </r>
    <r>
      <rPr>
        <sz val="10"/>
        <rFont val="Calibri"/>
      </rPr>
      <t xml:space="preserve">
10-13H:</t>
    </r>
    <r>
      <rPr>
        <u/>
        <sz val="10"/>
        <color rgb="FF1155CC"/>
        <rFont val="Calibri"/>
      </rPr>
      <t xml:space="preserve"> [PLF CP]_BAU_Đặt món ăn trưa, giảm tới 40.000Đ</t>
    </r>
    <r>
      <rPr>
        <sz val="10"/>
        <rFont val="Calibri"/>
      </rPr>
      <t xml:space="preserve">
13-16H:</t>
    </r>
    <r>
      <rPr>
        <u/>
        <sz val="10"/>
        <color rgb="FF1155CC"/>
        <rFont val="Calibri"/>
      </rPr>
      <t>[PLF CP]_BAU_Ăn xế ngon rẻ, chỉ từ 10.000Đ</t>
    </r>
    <r>
      <rPr>
        <sz val="10"/>
        <rFont val="Calibri"/>
      </rPr>
      <t xml:space="preserve">
16-24H:</t>
    </r>
    <r>
      <rPr>
        <u/>
        <sz val="10"/>
        <color rgb="FF1155CC"/>
        <rFont val="Calibri"/>
      </rPr>
      <t xml:space="preserve"> [PLF CP]_BAU_Đặt món ăn tối, chỉ từ 40.000Đ</t>
    </r>
  </si>
  <si>
    <r>
      <rPr>
        <u/>
        <sz val="10"/>
        <color rgb="FF1155CC"/>
        <rFont val="Calibri"/>
      </rPr>
      <t xml:space="preserve">[SJBP]_Gà Rán Popeyes_BAU
</t>
    </r>
    <r>
      <rPr>
        <sz val="10"/>
        <color rgb="FF000000"/>
        <rFont val="Calibri"/>
      </rPr>
      <t>241231_Gà Rán Popeyes_9 cities</t>
    </r>
  </si>
  <si>
    <r>
      <rPr>
        <u/>
        <sz val="10"/>
        <color rgb="FF1155CC"/>
        <rFont val="Calibri"/>
      </rPr>
      <t>[SJBP]_Trà Sữa May Cha_50%_Wed_Feb</t>
    </r>
    <r>
      <rPr>
        <sz val="10"/>
        <color rgb="FF000000"/>
        <rFont val="Calibri"/>
      </rPr>
      <t xml:space="preserve"> 250102_Trà Sữa May Cha_7 cities</t>
    </r>
  </si>
  <si>
    <r>
      <rPr>
        <sz val="10"/>
        <rFont val="Calibri"/>
      </rPr>
      <t xml:space="preserve">0h-13h+16h-24h </t>
    </r>
    <r>
      <rPr>
        <u/>
        <sz val="10"/>
        <color rgb="FF1155CC"/>
        <rFont val="Calibri"/>
      </rPr>
      <t>[SJBP]_Gà Rán Popeyes_BOGO</t>
    </r>
    <r>
      <rPr>
        <sz val="10"/>
        <rFont val="Calibri"/>
      </rPr>
      <t xml:space="preserve">   241231_Gà Rán Popeyes_9 cities
13h-16h </t>
    </r>
    <r>
      <rPr>
        <u/>
        <sz val="10"/>
        <color rgb="FF1155CC"/>
        <rFont val="Calibri"/>
      </rPr>
      <t>[JBP]_Gong Cha_27-28.2</t>
    </r>
    <r>
      <rPr>
        <sz val="10"/>
        <rFont val="Calibri"/>
      </rPr>
      <t xml:space="preserve"> 20240506_Gong Cha_3 cities</t>
    </r>
  </si>
  <si>
    <r>
      <rPr>
        <u/>
        <sz val="10"/>
        <color rgb="FF1155CC"/>
        <rFont val="Calibri"/>
      </rPr>
      <t>[VIP]_Tocotoco_Mar</t>
    </r>
    <r>
      <rPr>
        <sz val="10"/>
        <color rgb="FF000000"/>
        <rFont val="Calibri"/>
      </rPr>
      <t xml:space="preserve"> CT</t>
    </r>
  </si>
  <si>
    <r>
      <rPr>
        <u/>
        <sz val="10"/>
        <color rgb="FF1155CC"/>
        <rFont val="Calibri"/>
      </rPr>
      <t>[Alacarte]_Trà Sữa May Cha_Mar.DN+OTH</t>
    </r>
    <r>
      <rPr>
        <sz val="10"/>
        <rFont val="Calibri"/>
      </rPr>
      <t>_AG,BD,BH,CT</t>
    </r>
  </si>
  <si>
    <r>
      <rPr>
        <u/>
        <sz val="10"/>
        <color rgb="FF1155CC"/>
        <rFont val="Calibri"/>
      </rPr>
      <t>[VIP]_Phúc Long Coffee &amp; Tea_4.3</t>
    </r>
    <r>
      <rPr>
        <sz val="10"/>
        <color rgb="FF000000"/>
        <rFont val="Calibri"/>
      </rPr>
      <t xml:space="preserve"> 20240516_Phúc Long Coffee &amp; Tea_17 cities</t>
    </r>
  </si>
  <si>
    <r>
      <rPr>
        <u/>
        <sz val="10"/>
        <color rgb="FF1155CC"/>
        <rFont val="Calibri"/>
      </rPr>
      <t>[SJBP]_Domino's Pizza_BAU</t>
    </r>
    <r>
      <rPr>
        <sz val="10"/>
        <rFont val="Calibri"/>
      </rPr>
      <t xml:space="preserve">  250116_Domino pizza_11 cities</t>
    </r>
  </si>
  <si>
    <r>
      <rPr>
        <u/>
        <sz val="10"/>
        <color rgb="FF1155CC"/>
        <rFont val="Calibri"/>
      </rPr>
      <t>[VIP]_The Coffee House_5-7.3</t>
    </r>
    <r>
      <rPr>
        <sz val="10"/>
        <rFont val="Calibri"/>
      </rPr>
      <t xml:space="preserve"> 241231_The Coffee House_7 cities
</t>
    </r>
  </si>
  <si>
    <t>0-22h: [PLF CP]_8.3_Vạn Deal Xinh, Giảm tới 83.000Đ
22-24h:[PLF CP]_8.3_Đặt Trước Quà, Bao Phí Ship</t>
  </si>
  <si>
    <r>
      <rPr>
        <sz val="10"/>
        <rFont val="Calibri"/>
      </rPr>
      <t xml:space="preserve">0 -10H: </t>
    </r>
    <r>
      <rPr>
        <u/>
        <sz val="10"/>
        <color rgb="FF1155CC"/>
        <rFont val="Calibri"/>
      </rPr>
      <t>[PLF CP]_BAU_Nạp năng lượng sáng giảm 30.000Đ</t>
    </r>
    <r>
      <rPr>
        <sz val="10"/>
        <rFont val="Calibri"/>
      </rPr>
      <t xml:space="preserve">
10-13H:</t>
    </r>
    <r>
      <rPr>
        <u/>
        <sz val="10"/>
        <color rgb="FF1155CC"/>
        <rFont val="Calibri"/>
      </rPr>
      <t>[PLF CP]_BAU_No nê bữa trưa, deal giảm 50.000Đ</t>
    </r>
    <r>
      <rPr>
        <sz val="10"/>
        <rFont val="Calibri"/>
      </rPr>
      <t xml:space="preserve">
13-16H: </t>
    </r>
    <r>
      <rPr>
        <u/>
        <sz val="10"/>
        <color rgb="FF1155CC"/>
        <rFont val="Calibri"/>
      </rPr>
      <t xml:space="preserve"> [PLF CP]_BAU_Nhâm nhi bữa xế, giảm 30.000Đ</t>
    </r>
    <r>
      <rPr>
        <sz val="10"/>
        <rFont val="Calibri"/>
      </rPr>
      <t xml:space="preserve">
16-24H :</t>
    </r>
    <r>
      <rPr>
        <u/>
        <sz val="10"/>
        <color rgb="FF1155CC"/>
        <rFont val="Calibri"/>
      </rPr>
      <t>[PLF CP]_BAU_Bữa tối đủ chất, giảm tới 70.000Đ</t>
    </r>
  </si>
  <si>
    <r>
      <rPr>
        <sz val="10"/>
        <rFont val="Calibri"/>
      </rPr>
      <t xml:space="preserve">0 -10H: </t>
    </r>
    <r>
      <rPr>
        <u/>
        <sz val="10"/>
        <color rgb="FF1155CC"/>
        <rFont val="Calibri"/>
      </rPr>
      <t>[PLF CP]_BAU_Bữa sáng ngon rẻ, chỉ từ 10.000Đ</t>
    </r>
    <r>
      <rPr>
        <sz val="10"/>
        <rFont val="Calibri"/>
      </rPr>
      <t xml:space="preserve">
10-13H:</t>
    </r>
    <r>
      <rPr>
        <u/>
        <sz val="10"/>
        <color rgb="FF1155CC"/>
        <rFont val="Calibri"/>
      </rPr>
      <t xml:space="preserve"> [PLF CP]_BAU_Lên Đơn Bữa Trưa, Giảm 20.000Đ</t>
    </r>
    <r>
      <rPr>
        <sz val="10"/>
        <rFont val="Calibri"/>
      </rPr>
      <t xml:space="preserve">
13-16H:</t>
    </r>
    <r>
      <rPr>
        <u/>
        <sz val="10"/>
        <color rgb="FF1155CC"/>
        <rFont val="Calibri"/>
      </rPr>
      <t>[PLF CP]_BAU_Ăn xế ngon rẻ, chỉ từ 10.000Đ</t>
    </r>
    <r>
      <rPr>
        <sz val="10"/>
        <rFont val="Calibri"/>
      </rPr>
      <t xml:space="preserve">
16-24H:</t>
    </r>
    <r>
      <rPr>
        <u/>
        <sz val="10"/>
        <color rgb="FF1155CC"/>
        <rFont val="Calibri"/>
      </rPr>
      <t>[PLF CP]_BAU_Món gì cũng ngon, bữa tối giảm 30.000Đ</t>
    </r>
  </si>
  <si>
    <r>
      <rPr>
        <u/>
        <sz val="10"/>
        <color rgb="FF1155CC"/>
        <rFont val="Calibri"/>
      </rPr>
      <t>[SuperVIP]_Starbucks Coffee_11-13.3</t>
    </r>
    <r>
      <rPr>
        <sz val="10"/>
        <rFont val="Calibri"/>
      </rPr>
      <t xml:space="preserve"> 250102_Starbucks Coffee_10 cities</t>
    </r>
  </si>
  <si>
    <r>
      <rPr>
        <b/>
        <sz val="10"/>
        <color rgb="FFFF0000"/>
        <rFont val="Calibri"/>
      </rPr>
      <t xml:space="preserve">Whitelist on Shopee
</t>
    </r>
    <r>
      <rPr>
        <b/>
        <u/>
        <sz val="10"/>
        <color rgb="FFFF0000"/>
        <rFont val="Calibri"/>
      </rPr>
      <t xml:space="preserve"> [PLF CP]_SPayLater</t>
    </r>
    <r>
      <rPr>
        <sz val="10"/>
        <rFont val="Calibri"/>
      </rPr>
      <t xml:space="preserve">
[PLF CP]_WC_Thứ 4 Vui Vẻ, Miễn Phí Ship </t>
    </r>
  </si>
  <si>
    <r>
      <rPr>
        <sz val="10"/>
        <rFont val="Calibri"/>
      </rPr>
      <t>0 -10H:</t>
    </r>
    <r>
      <rPr>
        <u/>
        <sz val="10"/>
        <color rgb="FF1155CC"/>
        <rFont val="Calibri"/>
      </rPr>
      <t xml:space="preserve"> [PLF CP]_BAU_Ăn sáng ngon rẻ, món nào cũng freeship</t>
    </r>
    <r>
      <rPr>
        <sz val="10"/>
        <rFont val="Calibri"/>
      </rPr>
      <t xml:space="preserve">
10-13H: </t>
    </r>
    <r>
      <rPr>
        <u/>
        <sz val="10"/>
        <color rgb="FF1155CC"/>
        <rFont val="Calibri"/>
      </rPr>
      <t>:[PLF CP]_BAU_No nê bữa trưa, deal giảm 50.000Đ</t>
    </r>
    <r>
      <rPr>
        <sz val="10"/>
        <rFont val="Calibri"/>
      </rPr>
      <t xml:space="preserve">
13-16H</t>
    </r>
    <r>
      <rPr>
        <u/>
        <sz val="10"/>
        <color rgb="FF1155CC"/>
        <rFont val="Calibri"/>
      </rPr>
      <t>:[PLF CP]_BAU_Chốt deal bữa xế, Freeship 0Đ</t>
    </r>
    <r>
      <rPr>
        <sz val="10"/>
        <rFont val="Calibri"/>
      </rPr>
      <t xml:space="preserve">
16-24H</t>
    </r>
    <r>
      <rPr>
        <u/>
        <sz val="10"/>
        <color rgb="FF1155CC"/>
        <rFont val="Calibri"/>
      </rPr>
      <t>:[PLF CP]_BAU_Bữa tối đủ chất, giảm tới 50.000Đ</t>
    </r>
  </si>
  <si>
    <r>
      <rPr>
        <u/>
        <sz val="10"/>
        <color rgb="FF1155CC"/>
        <rFont val="Calibri"/>
      </rPr>
      <t>[VIP]_Domino's Pizza_14-16/03</t>
    </r>
    <r>
      <rPr>
        <sz val="10"/>
        <color rgb="FF000000"/>
        <rFont val="Calibri"/>
      </rPr>
      <t xml:space="preserve">  250116_Domino pizza_11 cities</t>
    </r>
  </si>
  <si>
    <r>
      <rPr>
        <u/>
        <sz val="10"/>
        <color rgb="FF1155CC"/>
        <rFont val="Calibri"/>
      </rPr>
      <t>[VIP]_Tocotoco_Mar</t>
    </r>
    <r>
      <rPr>
        <sz val="10"/>
        <color rgb="FF000000"/>
        <rFont val="Calibri"/>
      </rPr>
      <t xml:space="preserve"> CT</t>
    </r>
  </si>
  <si>
    <r>
      <rPr>
        <u/>
        <sz val="10"/>
        <color rgb="FF1155CC"/>
        <rFont val="Calibri"/>
      </rPr>
      <t xml:space="preserve">[SJBP]_Gà Rán Popeyes_BAU
</t>
    </r>
    <r>
      <rPr>
        <sz val="10"/>
        <color rgb="FF000000"/>
        <rFont val="Calibri"/>
      </rPr>
      <t>241231_Gà Rán Popeyes_9 cities</t>
    </r>
  </si>
  <si>
    <r>
      <rPr>
        <u/>
        <sz val="10"/>
        <color rgb="FF1155CC"/>
        <rFont val="Calibri"/>
      </rPr>
      <t>[SJBP]_Trà Sữa May Cha_ps-50%_Mar</t>
    </r>
    <r>
      <rPr>
        <sz val="10"/>
        <color rgb="FF000000"/>
        <rFont val="Calibri"/>
      </rPr>
      <t>250102_Trà Sữa May Cha_7 cities</t>
    </r>
  </si>
  <si>
    <r>
      <rPr>
        <u/>
        <sz val="10"/>
        <color rgb="FF1155CC"/>
        <rFont val="Calibri"/>
      </rPr>
      <t>[SJBP]_Domino's Pizza_BAU</t>
    </r>
    <r>
      <rPr>
        <sz val="10"/>
        <rFont val="Calibri"/>
      </rPr>
      <t xml:space="preserve">  250116_Domino pizza_11 cities</t>
    </r>
  </si>
  <si>
    <r>
      <rPr>
        <sz val="10"/>
        <rFont val="Calibri"/>
      </rPr>
      <t xml:space="preserve">0 -10H: </t>
    </r>
    <r>
      <rPr>
        <u/>
        <sz val="10"/>
        <color rgb="FF1155CC"/>
        <rFont val="Calibri"/>
      </rPr>
      <t>[PLF CP]_BAU_Nạp năng lượng sáng giảm 30.000Đ</t>
    </r>
    <r>
      <rPr>
        <sz val="10"/>
        <rFont val="Calibri"/>
      </rPr>
      <t xml:space="preserve">
10-13H:</t>
    </r>
    <r>
      <rPr>
        <u/>
        <sz val="10"/>
        <color rgb="FF1155CC"/>
        <rFont val="Calibri"/>
      </rPr>
      <t>[PLF CP]_BAU_No nê bữa trưa, deal giảm 50.000Đ</t>
    </r>
    <r>
      <rPr>
        <sz val="10"/>
        <rFont val="Calibri"/>
      </rPr>
      <t xml:space="preserve">
13-16H: </t>
    </r>
    <r>
      <rPr>
        <u/>
        <sz val="10"/>
        <color rgb="FF1155CC"/>
        <rFont val="Calibri"/>
      </rPr>
      <t xml:space="preserve"> [PLF CP]_BAU_Nhâm nhi bữa xế, giảm 30.000Đ</t>
    </r>
    <r>
      <rPr>
        <sz val="10"/>
        <rFont val="Calibri"/>
      </rPr>
      <t xml:space="preserve">
16-24H :</t>
    </r>
    <r>
      <rPr>
        <u/>
        <sz val="10"/>
        <color rgb="FF1155CC"/>
        <rFont val="Calibri"/>
      </rPr>
      <t>[PLF CP]_BAU_Bữa tối đủ chất, giảm tới 70.000Đ</t>
    </r>
  </si>
  <si>
    <r>
      <rPr>
        <u/>
        <sz val="10"/>
        <color rgb="FF1155CC"/>
        <rFont val="Calibri"/>
      </rPr>
      <t xml:space="preserve">[SJBP]_Gà Rán Popeyes_BOGO
</t>
    </r>
    <r>
      <rPr>
        <sz val="10"/>
        <color rgb="FF000000"/>
        <rFont val="Calibri"/>
      </rPr>
      <t>241231_Gà Rán Popeyes_9 cities</t>
    </r>
  </si>
  <si>
    <r>
      <rPr>
        <u/>
        <sz val="10"/>
        <color rgb="FF1155CC"/>
        <rFont val="Calibri"/>
      </rPr>
      <t>[Alacarte]_Trà Sữa May Cha_Mar.DN+OTH</t>
    </r>
    <r>
      <rPr>
        <sz val="10"/>
        <rFont val="Calibri"/>
      </rPr>
      <t>_AG,BD,BH,CT</t>
    </r>
  </si>
  <si>
    <r>
      <rPr>
        <u/>
        <sz val="10"/>
        <color rgb="FF1155CC"/>
        <rFont val="Calibri"/>
      </rPr>
      <t>[SuperVIP]_Lotteria_27-30/03</t>
    </r>
    <r>
      <rPr>
        <sz val="10"/>
        <rFont val="Calibri"/>
      </rPr>
      <t xml:space="preserve"> 241231_Lotteria DI_27 cities</t>
    </r>
  </si>
  <si>
    <r>
      <rPr>
        <u/>
        <sz val="10"/>
        <color rgb="FF1155CC"/>
        <rFont val="Calibri"/>
      </rPr>
      <t>[SJBP]_The Coffee House_WC</t>
    </r>
    <r>
      <rPr>
        <sz val="10"/>
        <color rgb="FF000000"/>
        <rFont val="Calibri"/>
      </rPr>
      <t xml:space="preserve"> 241231_The Coffee House_7 cities</t>
    </r>
  </si>
  <si>
    <r>
      <rPr>
        <u/>
        <sz val="10"/>
        <color rgb="FF1155CC"/>
        <rFont val="Calibri"/>
      </rPr>
      <t>[VIP]_Lotteria_27-30/03</t>
    </r>
    <r>
      <rPr>
        <sz val="10"/>
        <rFont val="Calibri"/>
      </rPr>
      <t xml:space="preserve"> 241231_Lotteria DI_27 cities</t>
    </r>
  </si>
  <si>
    <r>
      <rPr>
        <u/>
        <sz val="10"/>
        <color rgb="FF1155CC"/>
        <rFont val="Calibri"/>
      </rPr>
      <t>[SJBP]_Domino's Pizza_BOGO</t>
    </r>
    <r>
      <rPr>
        <sz val="10"/>
        <rFont val="Calibri"/>
      </rPr>
      <t xml:space="preserve">  250116_Domino pizza_11 cities</t>
    </r>
  </si>
  <si>
    <r>
      <rPr>
        <u/>
        <sz val="10"/>
        <color rgb="FF1155CC"/>
        <rFont val="Calibri"/>
      </rPr>
      <t xml:space="preserve">[SJBP]_McDonald's_BAU
</t>
    </r>
    <r>
      <rPr>
        <sz val="10"/>
        <color rgb="FF000000"/>
        <rFont val="Calibri"/>
      </rPr>
      <t>240722_McDonald's_4 cities</t>
    </r>
  </si>
  <si>
    <r>
      <rPr>
        <sz val="10"/>
        <rFont val="Calibri"/>
      </rPr>
      <t>0h-12h</t>
    </r>
    <r>
      <rPr>
        <u/>
        <sz val="10"/>
        <color rgb="FF1155CC"/>
        <rFont val="Calibri"/>
      </rPr>
      <t xml:space="preserve">[VIP]_Phúc Long Coffee &amp; Tea_2-3.4 20240516_Phúc Long Coffee &amp; Tea_17 cities
</t>
    </r>
    <r>
      <rPr>
        <sz val="10"/>
        <rFont val="Calibri"/>
      </rPr>
      <t xml:space="preserve">12h-24h </t>
    </r>
    <r>
      <rPr>
        <u/>
        <sz val="10"/>
        <color rgb="FF1155CC"/>
        <rFont val="Calibri"/>
      </rPr>
      <t>[SuperVIP]_Phê La_2-4.Apr</t>
    </r>
    <r>
      <rPr>
        <sz val="10"/>
        <rFont val="Calibri"/>
      </rPr>
      <t xml:space="preserve"> HP,VT,HA,DL,DN</t>
    </r>
  </si>
  <si>
    <r>
      <rPr>
        <u/>
        <sz val="10"/>
        <color rgb="FF1155CC"/>
        <rFont val="Calibri"/>
      </rPr>
      <t xml:space="preserve">[SJBP]_Cơm Thố Anh Nguyễn_BAU
</t>
    </r>
    <r>
      <rPr>
        <sz val="10"/>
        <rFont val="Calibri"/>
      </rPr>
      <t>250803_Cơm Thố Anh Nguyễn_12 cities</t>
    </r>
  </si>
  <si>
    <r>
      <rPr>
        <u/>
        <sz val="10"/>
        <color rgb="FF1155CC"/>
        <rFont val="Calibri"/>
      </rPr>
      <t>[Win 3]_Cơm Thố Anh Nguyễn_Apr</t>
    </r>
    <r>
      <rPr>
        <sz val="10"/>
        <color rgb="FF000000"/>
        <rFont val="Calibri"/>
      </rPr>
      <t>_250803_Cơm Thố Anh Nguyễn_12 cities</t>
    </r>
  </si>
  <si>
    <r>
      <rPr>
        <u/>
        <sz val="10"/>
        <color rgb="FF1155CC"/>
        <rFont val="Calibri"/>
      </rPr>
      <t xml:space="preserve">[SJBP]_McDonald's_73K
</t>
    </r>
    <r>
      <rPr>
        <sz val="10"/>
        <color rgb="FF000000"/>
        <rFont val="Calibri"/>
      </rPr>
      <t>240722_McDonald's_4 cities</t>
    </r>
  </si>
  <si>
    <r>
      <rPr>
        <u/>
        <sz val="10"/>
        <color rgb="FF1155CC"/>
        <rFont val="Calibri"/>
      </rPr>
      <t>[VIP]_The Coffee House_9-11.4</t>
    </r>
    <r>
      <rPr>
        <sz val="10"/>
        <color rgb="FF000000"/>
        <rFont val="Calibri"/>
      </rPr>
      <t xml:space="preserve"> 241231_The Coffee House_7 cities</t>
    </r>
  </si>
  <si>
    <r>
      <rPr>
        <u/>
        <sz val="10"/>
        <color rgb="FF1155CC"/>
        <rFont val="Calibri"/>
      </rPr>
      <t>[SJBP]_KOI Thé Cafe_WC</t>
    </r>
    <r>
      <rPr>
        <sz val="10"/>
        <color rgb="FF000000"/>
        <rFont val="Calibri"/>
      </rPr>
      <t xml:space="preserve"> 240916_KOI Thé Cafe_5 cities</t>
    </r>
  </si>
  <si>
    <r>
      <rPr>
        <u/>
        <sz val="10"/>
        <color rgb="FF1155CC"/>
        <rFont val="Calibri"/>
      </rPr>
      <t xml:space="preserve">[VIP]_Cơm Thố Anh Nguyễn_09-13/04
</t>
    </r>
    <r>
      <rPr>
        <sz val="10"/>
        <rFont val="Calibri"/>
      </rPr>
      <t>250803_Cơm Thố Anh Nguyễn_12 cities</t>
    </r>
  </si>
  <si>
    <r>
      <rPr>
        <u/>
        <sz val="10"/>
        <color rgb="FF1155CC"/>
        <rFont val="Calibri"/>
      </rPr>
      <t>[SuperVIP]_Highlands Coffee_14-18.4</t>
    </r>
    <r>
      <rPr>
        <sz val="10"/>
        <rFont val="Calibri"/>
      </rPr>
      <t xml:space="preserve"> HP,VT,HA,DL,DN</t>
    </r>
  </si>
  <si>
    <r>
      <rPr>
        <u/>
        <sz val="10"/>
        <color rgb="FF1155CC"/>
        <rFont val="Calibri"/>
      </rPr>
      <t xml:space="preserve">[SuperVIP]_Gà Rán KFC_15-17/04
</t>
    </r>
    <r>
      <rPr>
        <sz val="10"/>
        <color rgb="FF000000"/>
        <rFont val="Calibri"/>
      </rPr>
      <t>241231_Gà Rán KFC_25 cities</t>
    </r>
  </si>
  <si>
    <r>
      <rPr>
        <b/>
        <sz val="10"/>
        <color rgb="FFFF0000"/>
        <rFont val="Calibri"/>
      </rPr>
      <t xml:space="preserve">Whitelist on Shopee
</t>
    </r>
    <r>
      <rPr>
        <b/>
        <u/>
        <sz val="10"/>
        <color rgb="FF1155CC"/>
        <rFont val="Calibri"/>
      </rPr>
      <t xml:space="preserve"> [PLF CP]_SPayLater</t>
    </r>
    <r>
      <rPr>
        <sz val="10"/>
        <rFont val="Calibri"/>
      </rPr>
      <t xml:space="preserve">
[PLF CP]_WC_Thứ 4 Vui Vẻ, Miễn Phí Ship</t>
    </r>
  </si>
  <si>
    <r>
      <rPr>
        <sz val="10"/>
        <rFont val="Calibri"/>
      </rPr>
      <t>0 -10H:</t>
    </r>
    <r>
      <rPr>
        <u/>
        <sz val="10"/>
        <color rgb="FF1155CC"/>
        <rFont val="Calibri"/>
      </rPr>
      <t xml:space="preserve"> [PLF CP]_BAU_Ăn sáng ngon rẻ, món nào cũng freeship</t>
    </r>
    <r>
      <rPr>
        <sz val="10"/>
        <rFont val="Calibri"/>
      </rPr>
      <t xml:space="preserve">
10-13H: </t>
    </r>
    <r>
      <rPr>
        <u/>
        <sz val="10"/>
        <color rgb="FF1155CC"/>
        <rFont val="Calibri"/>
      </rPr>
      <t>:[PLF CP]_BAU_No nê bữa trưa, deal giảm 50.000Đ</t>
    </r>
    <r>
      <rPr>
        <sz val="10"/>
        <rFont val="Calibri"/>
      </rPr>
      <t xml:space="preserve">
13-16H</t>
    </r>
    <r>
      <rPr>
        <u/>
        <sz val="10"/>
        <color rgb="FF1155CC"/>
        <rFont val="Calibri"/>
      </rPr>
      <t>:[PLF CP]_BAU_Chốt deal bữa xế, Freeship 0Đ</t>
    </r>
    <r>
      <rPr>
        <sz val="10"/>
        <rFont val="Calibri"/>
      </rPr>
      <t xml:space="preserve">
16-24H</t>
    </r>
    <r>
      <rPr>
        <u/>
        <sz val="10"/>
        <color rgb="FF1155CC"/>
        <rFont val="Calibri"/>
      </rPr>
      <t>:[PLF CP]_BAU_Bữa tối đủ chất, giảm tới 50.000Đ</t>
    </r>
  </si>
  <si>
    <r>
      <rPr>
        <sz val="10"/>
        <rFont val="Calibri"/>
      </rPr>
      <t xml:space="preserve">0 -10H: </t>
    </r>
    <r>
      <rPr>
        <u/>
        <sz val="10"/>
        <color rgb="FF1155CC"/>
        <rFont val="Calibri"/>
      </rPr>
      <t>[PLF CP]_BAU_Bữa sáng ngon rẻ, chỉ từ 10.000Đ</t>
    </r>
    <r>
      <rPr>
        <sz val="10"/>
        <rFont val="Calibri"/>
      </rPr>
      <t xml:space="preserve">
10-13H: </t>
    </r>
    <r>
      <rPr>
        <u/>
        <sz val="10"/>
        <color rgb="FF1155CC"/>
        <rFont val="Calibri"/>
      </rPr>
      <t>[PLF CP]_BAU_Đặt món ăn trưa, giảm tới 40.000Đ</t>
    </r>
    <r>
      <rPr>
        <sz val="10"/>
        <rFont val="Calibri"/>
      </rPr>
      <t xml:space="preserve">
13-16H:</t>
    </r>
    <r>
      <rPr>
        <u/>
        <sz val="10"/>
        <color rgb="FF1155CC"/>
        <rFont val="Calibri"/>
      </rPr>
      <t>[PLF CP]_BAU_Ăn xế ngon rẻ, chỉ từ 10.000Đ</t>
    </r>
    <r>
      <rPr>
        <sz val="10"/>
        <rFont val="Calibri"/>
      </rPr>
      <t xml:space="preserve">
16-24H:</t>
    </r>
    <r>
      <rPr>
        <u/>
        <sz val="10"/>
        <color rgb="FF1155CC"/>
        <rFont val="Calibri"/>
      </rPr>
      <t>[PLF CP]_BAU_Món gì cũng ngon, bữa tối giảm 30.000Đ</t>
    </r>
  </si>
  <si>
    <r>
      <rPr>
        <u/>
        <sz val="10"/>
        <color rgb="FF1155CC"/>
        <rFont val="Calibri"/>
      </rPr>
      <t xml:space="preserve">[VIP]_Pizza Hut_18-20/04
</t>
    </r>
    <r>
      <rPr>
        <u/>
        <sz val="10"/>
        <color rgb="FF000000"/>
        <rFont val="Calibri"/>
      </rPr>
      <t>241231_Pizza Hut_20 cities</t>
    </r>
  </si>
  <si>
    <r>
      <rPr>
        <sz val="10"/>
        <rFont val="Calibri"/>
      </rPr>
      <t>0h-16h "[V</t>
    </r>
    <r>
      <rPr>
        <u/>
        <sz val="10"/>
        <color rgb="FF1155CC"/>
        <rFont val="Calibri"/>
      </rPr>
      <t>IP]_Pizza Hut_1</t>
    </r>
    <r>
      <rPr>
        <sz val="10"/>
        <rFont val="Calibri"/>
      </rPr>
      <t xml:space="preserve">8-20/04
241231_Pizza Hut_20 cities"
16h-24h </t>
    </r>
    <r>
      <rPr>
        <u/>
        <sz val="10"/>
        <color rgb="FF1155CC"/>
        <rFont val="Calibri"/>
      </rPr>
      <t xml:space="preserve">[SJBP]_Domino's Pizza_Exclusive
</t>
    </r>
    <r>
      <rPr>
        <sz val="10"/>
        <rFont val="Calibri"/>
      </rPr>
      <t xml:space="preserve"> 250116_Domino pizza_11 cities</t>
    </r>
  </si>
  <si>
    <r>
      <rPr>
        <u/>
        <sz val="10"/>
        <color rgb="FF1155CC"/>
        <rFont val="Calibri"/>
      </rPr>
      <t>[SuperVIP]_The Coffee House_21-23.4</t>
    </r>
    <r>
      <rPr>
        <sz val="10"/>
        <color rgb="FF000000"/>
        <rFont val="Calibri"/>
      </rPr>
      <t xml:space="preserve"> 241231_The Coffee House_7 cities</t>
    </r>
  </si>
  <si>
    <r>
      <rPr>
        <u/>
        <sz val="10"/>
        <color rgb="FF1155CC"/>
        <rFont val="Calibri"/>
      </rPr>
      <t>[SuperVIP]_Starbucks Coffee_23-25.4</t>
    </r>
    <r>
      <rPr>
        <sz val="10"/>
        <color rgb="FF000000"/>
        <rFont val="Calibri"/>
      </rPr>
      <t xml:space="preserve"> 250102_Starbucks Coffee_10 cities</t>
    </r>
  </si>
  <si>
    <r>
      <rPr>
        <b/>
        <sz val="10"/>
        <color rgb="FFFF0000"/>
        <rFont val="Calibri"/>
      </rPr>
      <t>Whitelist on SPF</t>
    </r>
    <r>
      <rPr>
        <b/>
        <sz val="10"/>
        <rFont val="Calibri"/>
      </rPr>
      <t xml:space="preserve">
</t>
    </r>
    <r>
      <rPr>
        <b/>
        <u/>
        <sz val="10"/>
        <color rgb="FF1155CC"/>
        <rFont val="Calibri"/>
      </rPr>
      <t xml:space="preserve">[PLF CP]_SPXI_Apr_Whitelist User
</t>
    </r>
    <r>
      <rPr>
        <sz val="10"/>
        <rFont val="Calibri"/>
      </rPr>
      <t xml:space="preserve">
0 -10H: </t>
    </r>
    <r>
      <rPr>
        <u/>
        <sz val="10"/>
        <color rgb="FF1155CC"/>
        <rFont val="Calibri"/>
      </rPr>
      <t>[PLF CP]_BAU_Bữa sáng ngon rẻ, chỉ từ 10.000Đ</t>
    </r>
    <r>
      <rPr>
        <sz val="10"/>
        <rFont val="Calibri"/>
      </rPr>
      <t xml:space="preserve">
10-13H:</t>
    </r>
    <r>
      <rPr>
        <u/>
        <sz val="10"/>
        <color rgb="FF1155CC"/>
        <rFont val="Calibri"/>
      </rPr>
      <t xml:space="preserve"> [PLF CP]_BAU_Lên Đơn Bữa Trưa, Giảm 20.000Đ</t>
    </r>
    <r>
      <rPr>
        <sz val="10"/>
        <rFont val="Calibri"/>
      </rPr>
      <t xml:space="preserve">
13-16H:</t>
    </r>
    <r>
      <rPr>
        <u/>
        <sz val="10"/>
        <color rgb="FF1155CC"/>
        <rFont val="Calibri"/>
      </rPr>
      <t>[PLF CP]_BAU_Ăn xế ngon rẻ, chỉ từ 10.000Đ</t>
    </r>
    <r>
      <rPr>
        <sz val="10"/>
        <rFont val="Calibri"/>
      </rPr>
      <t xml:space="preserve">
16-24H:</t>
    </r>
    <r>
      <rPr>
        <u/>
        <sz val="10"/>
        <color rgb="FF1155CC"/>
        <rFont val="Calibri"/>
      </rPr>
      <t>[PLF CP]_BAU_Món gì cũng ngon, bữa tối giảm 30.000Đ</t>
    </r>
  </si>
  <si>
    <r>
      <rPr>
        <u/>
        <sz val="10"/>
        <color rgb="FF1155CC"/>
        <rFont val="Calibri"/>
      </rPr>
      <t>[SJBP]_The Coffee House_WC</t>
    </r>
    <r>
      <rPr>
        <sz val="10"/>
        <color rgb="FF000000"/>
        <rFont val="Calibri"/>
      </rPr>
      <t xml:space="preserve"> 241231_The Coffee House_7 cities</t>
    </r>
  </si>
  <si>
    <r>
      <rPr>
        <u/>
        <sz val="10"/>
        <color rgb="FF1155CC"/>
        <rFont val="Calibri"/>
      </rPr>
      <t xml:space="preserve">[SJBP]_Cơm Thố Anh Nguyễn_BAU
</t>
    </r>
    <r>
      <rPr>
        <sz val="10"/>
        <color rgb="FF000000"/>
        <rFont val="Calibri"/>
      </rPr>
      <t>241231_Cơm Thố Anh Nguyễn_10 cities</t>
    </r>
  </si>
  <si>
    <r>
      <rPr>
        <u/>
        <sz val="10"/>
        <color rgb="FF1155CC"/>
        <rFont val="Calibri"/>
      </rPr>
      <t xml:space="preserve">[SJBP]_Cơm Thố Anh Nguyễn_BAU
</t>
    </r>
    <r>
      <rPr>
        <sz val="10"/>
        <color rgb="FF000000"/>
        <rFont val="Calibri"/>
      </rPr>
      <t>241231_Cơm Thố Anh Nguyễn_10 cities</t>
    </r>
  </si>
  <si>
    <r>
      <rPr>
        <sz val="10"/>
        <rFont val="Calibri"/>
      </rPr>
      <t>0h-12h</t>
    </r>
    <r>
      <rPr>
        <u/>
        <sz val="10"/>
        <color rgb="FF1155CC"/>
        <rFont val="Calibri"/>
      </rPr>
      <t>[SJBP]_Phúc Long Coffee &amp; Tea_Combo 119k_Apr</t>
    </r>
    <r>
      <rPr>
        <sz val="10"/>
        <rFont val="Calibri"/>
      </rPr>
      <t xml:space="preserve">  20240516_Phúc Long Coffee &amp; Tea_17 cities
12h-24h </t>
    </r>
    <r>
      <rPr>
        <u/>
        <sz val="10"/>
        <color rgb="FF1155CC"/>
        <rFont val="Calibri"/>
      </rPr>
      <t xml:space="preserve">[SJBP]_Phúc Long Coffee &amp; Tea_BAU </t>
    </r>
    <r>
      <rPr>
        <sz val="10"/>
        <rFont val="Calibri"/>
      </rPr>
      <t xml:space="preserve"> 20240516_Phúc Long Coffee &amp; Tea_17 cities</t>
    </r>
  </si>
  <si>
    <r>
      <rPr>
        <u/>
        <sz val="10"/>
        <color rgb="FF1155CC"/>
        <rFont val="Calibri"/>
      </rPr>
      <t xml:space="preserve">[SJBP]_Cơm Thố Anh Nguyễn_BAU
</t>
    </r>
    <r>
      <rPr>
        <sz val="10"/>
        <color rgb="FF000000"/>
        <rFont val="Calibri"/>
      </rPr>
      <t>241231_Cơm Thố Anh Nguyễn_10 cities</t>
    </r>
  </si>
  <si>
    <r>
      <rPr>
        <u/>
        <sz val="10"/>
        <color rgb="FF1155CC"/>
        <rFont val="Calibri"/>
      </rPr>
      <t xml:space="preserve">[SJBP]_Gà Rán Popeyes_BOGO May
</t>
    </r>
    <r>
      <rPr>
        <sz val="10"/>
        <color rgb="FF000000"/>
        <rFont val="Calibri"/>
      </rPr>
      <t>241231_Gà Rán Popeyes_9 cities</t>
    </r>
  </si>
  <si>
    <r>
      <rPr>
        <u/>
        <sz val="10"/>
        <color rgb="FF1155CC"/>
        <rFont val="Calibri"/>
      </rPr>
      <t xml:space="preserve">[VIP]_Cơm Thố Anh Nguyễn_01-05/05
</t>
    </r>
    <r>
      <rPr>
        <sz val="10"/>
        <color rgb="FF000000"/>
        <rFont val="Calibri"/>
      </rPr>
      <t>250803_Cơm Thố Anh Nguyễn_12 cities</t>
    </r>
  </si>
  <si>
    <r>
      <rPr>
        <u/>
        <sz val="10"/>
        <color rgb="FF1155CC"/>
        <rFont val="Calibri"/>
      </rPr>
      <t xml:space="preserve">[VIP]_Domino's Pizza_02-04/05
</t>
    </r>
    <r>
      <rPr>
        <sz val="10"/>
        <color rgb="FF000000"/>
        <rFont val="Calibri"/>
      </rPr>
      <t xml:space="preserve"> 250116_Domino pizza_11 cities</t>
    </r>
  </si>
  <si>
    <r>
      <rPr>
        <u/>
        <sz val="10"/>
        <color rgb="FF1155CC"/>
        <rFont val="Calibri"/>
      </rPr>
      <t xml:space="preserve">[VIP]_Cơm Thố Anh Nguyễn_01-05/05
</t>
    </r>
    <r>
      <rPr>
        <sz val="10"/>
        <color rgb="FF000000"/>
        <rFont val="Calibri"/>
      </rPr>
      <t>250803_Cơm Thố Anh Nguyễn_12 cities</t>
    </r>
  </si>
  <si>
    <t>[PLF CP]_5.5 CP_Săn Deal 5.5, giảm tới 95.000Đ</t>
  </si>
  <si>
    <r>
      <rPr>
        <u/>
        <sz val="10"/>
        <color rgb="FF1155CC"/>
        <rFont val="Calibri"/>
      </rPr>
      <t>[SJBP]__Brand 50%</t>
    </r>
    <r>
      <rPr>
        <sz val="10"/>
        <rFont val="Calibri"/>
      </rPr>
      <t xml:space="preserve">  T2+T3</t>
    </r>
  </si>
  <si>
    <r>
      <rPr>
        <b/>
        <sz val="10"/>
        <color rgb="FFFF0000"/>
        <rFont val="Calibri"/>
      </rPr>
      <t xml:space="preserve">Whitelist on Shopee
</t>
    </r>
    <r>
      <rPr>
        <u/>
        <sz val="10"/>
        <color rgb="FF1155CC"/>
        <rFont val="Calibri"/>
      </rPr>
      <t xml:space="preserve"> [PLF CP]_SPayLater
</t>
    </r>
    <r>
      <rPr>
        <sz val="10"/>
        <rFont val="Calibri"/>
      </rPr>
      <t xml:space="preserve">[PLF CP]_WC_Thứ 4 Vui Vẻ, Miễn Phí Ship </t>
    </r>
  </si>
  <si>
    <r>
      <rPr>
        <u/>
        <sz val="10"/>
        <color rgb="FF1155CC"/>
        <rFont val="Calibri"/>
      </rPr>
      <t>[SJBP]__Brand 50%</t>
    </r>
    <r>
      <rPr>
        <sz val="10"/>
        <rFont val="Calibri"/>
      </rPr>
      <t xml:space="preserve">  T2+T3</t>
    </r>
  </si>
  <si>
    <r>
      <rPr>
        <u/>
        <sz val="10"/>
        <color rgb="FF1155CC"/>
        <rFont val="Calibri"/>
      </rPr>
      <t>[SuperVIP]_Trà Sữa May Cha_May</t>
    </r>
    <r>
      <rPr>
        <sz val="10"/>
        <rFont val="Calibri"/>
      </rPr>
      <t xml:space="preserve"> 250102_Trà Sữa May Cha_7 cities</t>
    </r>
  </si>
  <si>
    <r>
      <rPr>
        <u/>
        <sz val="10"/>
        <color rgb="FF1155CC"/>
        <rFont val="Calibri"/>
      </rPr>
      <t>[SuperVIP]_Trà Sữa May Cha_May</t>
    </r>
    <r>
      <rPr>
        <sz val="10"/>
        <rFont val="Calibri"/>
      </rPr>
      <t xml:space="preserve"> 250102_Trà Sữa May Cha_7 cities</t>
    </r>
  </si>
  <si>
    <r>
      <rPr>
        <u/>
        <sz val="10"/>
        <color rgb="FF1155CC"/>
        <rFont val="Calibri"/>
      </rPr>
      <t>[SuperVIP]_Highlands Coffee_12-16.5</t>
    </r>
    <r>
      <rPr>
        <sz val="10"/>
        <rFont val="Calibri"/>
      </rPr>
      <t xml:space="preserve"> HP,VT,HA,DL,DN</t>
    </r>
  </si>
  <si>
    <r>
      <rPr>
        <u/>
        <sz val="10"/>
        <color rgb="FF1155CC"/>
        <rFont val="Calibri"/>
      </rPr>
      <t xml:space="preserve">[SJBP]_Gà Rán Popeyes_BOGO May
</t>
    </r>
    <r>
      <rPr>
        <sz val="10"/>
        <color rgb="FF000000"/>
        <rFont val="Calibri"/>
      </rPr>
      <t>241231_Gà Rán Popeyes_9 cities</t>
    </r>
  </si>
  <si>
    <r>
      <rPr>
        <sz val="10"/>
        <rFont val="Calibri"/>
      </rPr>
      <t xml:space="preserve"> 
 0h-13h </t>
    </r>
    <r>
      <rPr>
        <u/>
        <sz val="10"/>
        <color rgb="FF1155CC"/>
        <rFont val="Calibri"/>
      </rPr>
      <t>[SJBP]_Phúc Long Coffee &amp; Tea_M2T1-May</t>
    </r>
    <r>
      <rPr>
        <sz val="10"/>
        <rFont val="Calibri"/>
      </rPr>
      <t xml:space="preserve"> 20240516_Phúc Long Coffee &amp; Tea_17 cities
13h-24h</t>
    </r>
    <r>
      <rPr>
        <u/>
        <sz val="10"/>
        <color rgb="FF1155CC"/>
        <rFont val="Calibri"/>
      </rPr>
      <t xml:space="preserve"> [SJBP]_Phúc Long Coffee &amp; Tea_BAU</t>
    </r>
    <r>
      <rPr>
        <sz val="10"/>
        <rFont val="Calibri"/>
      </rPr>
      <t xml:space="preserve"> 20240516_Phúc Long Coffee &amp; Tea_17 cities</t>
    </r>
  </si>
  <si>
    <r>
      <rPr>
        <u/>
        <sz val="10"/>
        <color rgb="FF1155CC"/>
        <rFont val="Calibri"/>
      </rPr>
      <t>[SuperVIP]_Trà Sữa May Cha_May</t>
    </r>
    <r>
      <rPr>
        <sz val="10"/>
        <color rgb="FF000000"/>
        <rFont val="Calibri"/>
      </rPr>
      <t xml:space="preserve"> 250102_Trà Sữa May Cha_7 cities</t>
    </r>
  </si>
  <si>
    <t>[PLF CP]_Summer Thematic_Deal Tiệc Ngày Hè</t>
  </si>
  <si>
    <r>
      <rPr>
        <u/>
        <sz val="10"/>
        <color rgb="FF1155CC"/>
        <rFont val="Calibri"/>
      </rPr>
      <t>[JBP]_KATINAT Coffee &amp; Tea House_BAU bơ dừa 55K</t>
    </r>
    <r>
      <rPr>
        <sz val="10"/>
        <rFont val="Calibri"/>
      </rPr>
      <t xml:space="preserve"> 250119_Katinat Saigon Kafe_11 cities</t>
    </r>
  </si>
  <si>
    <r>
      <rPr>
        <u/>
        <sz val="10"/>
        <color rgb="FF1155CC"/>
        <rFont val="Calibri"/>
      </rPr>
      <t>[VIP]_The Coffee House_20-22.5</t>
    </r>
    <r>
      <rPr>
        <sz val="10"/>
        <color rgb="FF000000"/>
        <rFont val="Calibri"/>
      </rPr>
      <t xml:space="preserve"> 241231_The Coffee House_7 cities</t>
    </r>
  </si>
  <si>
    <t>0-6H:  [PLF CP]_FS_Thứ 5 siêu Flash sale giảm 50%
6-9H [PLF CP]_FS_Thứ 5 siêu Flash sale chỉ 1.0000Đ
9-13H:  [PLF CP]_FS_Thứ 5 siêu Flash sale giảm 50%
13-16H: [PLF CP]_FS_Thứ 5 siêu Flash sale chỉ 1.0000Đ
16-24H: [PLF CP]_FS_Thứ 5 siêu Flash sale giảm 50%</t>
  </si>
  <si>
    <r>
      <rPr>
        <u/>
        <sz val="10"/>
        <color rgb="FF1155CC"/>
        <rFont val="Calibri"/>
      </rPr>
      <t xml:space="preserve">[SJBP]_Gà Rán Popeyes_BOGO May
</t>
    </r>
    <r>
      <rPr>
        <sz val="10"/>
        <color rgb="FF000000"/>
        <rFont val="Calibri"/>
      </rPr>
      <t>241231_Gà Rán Popeyes_9 cities</t>
    </r>
  </si>
  <si>
    <r>
      <rPr>
        <u/>
        <sz val="10"/>
        <color rgb="FF1155CC"/>
        <rFont val="Calibri"/>
      </rPr>
      <t xml:space="preserve">[SJBP]_Gà Rán Popeyes_BOGO May
</t>
    </r>
    <r>
      <rPr>
        <sz val="10"/>
        <color rgb="FF000000"/>
        <rFont val="Calibri"/>
      </rPr>
      <t>241231_Gà Rán Popeyes_9 cities</t>
    </r>
  </si>
  <si>
    <r>
      <rPr>
        <sz val="10"/>
        <rFont val="Calibri"/>
      </rPr>
      <t>0h-16h[S</t>
    </r>
    <r>
      <rPr>
        <u/>
        <sz val="10"/>
        <color rgb="FF1155CC"/>
        <rFont val="Calibri"/>
      </rPr>
      <t xml:space="preserve">JBP]__Brand </t>
    </r>
    <r>
      <rPr>
        <sz val="10"/>
        <rFont val="Calibri"/>
      </rPr>
      <t>50% 241231_All OTH 2025_36 cities</t>
    </r>
    <r>
      <rPr>
        <u/>
        <sz val="10"/>
        <color rgb="FF1155CC"/>
        <rFont val="Calibri"/>
      </rPr>
      <t xml:space="preserve">
</t>
    </r>
    <r>
      <rPr>
        <sz val="10"/>
        <rFont val="Calibri"/>
      </rPr>
      <t>16h-24h [</t>
    </r>
    <r>
      <rPr>
        <u/>
        <sz val="10"/>
        <color rgb="FF1155CC"/>
        <rFont val="Calibri"/>
      </rPr>
      <t>SJBP]_Domino's</t>
    </r>
    <r>
      <rPr>
        <sz val="10"/>
        <rFont val="Calibri"/>
      </rPr>
      <t xml:space="preserve"> Pizza_BOGO
250116_Domino pizza_11 cities</t>
    </r>
  </si>
  <si>
    <r>
      <rPr>
        <u/>
        <sz val="10"/>
        <color rgb="FF1155CC"/>
        <rFont val="Calibri"/>
      </rPr>
      <t>[SJBP]__Brand 50%</t>
    </r>
    <r>
      <rPr>
        <sz val="10"/>
        <rFont val="Calibri"/>
      </rPr>
      <t xml:space="preserve"> 241231_All OTH 2025_36 cities</t>
    </r>
  </si>
  <si>
    <r>
      <rPr>
        <u/>
        <sz val="10"/>
        <color rgb="FF1155CC"/>
        <rFont val="Calibri"/>
      </rPr>
      <t>[SuperVIP]_Starbucks Coffee_27-29.5</t>
    </r>
    <r>
      <rPr>
        <sz val="10"/>
        <rFont val="Calibri"/>
      </rPr>
      <t xml:space="preserve"> 250102_Starbucks Coffee_10 cities</t>
    </r>
  </si>
  <si>
    <r>
      <rPr>
        <u/>
        <sz val="10"/>
        <color rgb="FF1155CC"/>
        <rFont val="Calibri"/>
      </rPr>
      <t xml:space="preserve">[PLF CP]_SPXI_May_Whitelist User
</t>
    </r>
    <r>
      <rPr>
        <sz val="10"/>
        <rFont val="Calibri"/>
      </rPr>
      <t>[PLF CP]_BAU_Giải Nhiệt Ngày Hè, Freeship 20.000Đ</t>
    </r>
  </si>
  <si>
    <r>
      <rPr>
        <u/>
        <sz val="10"/>
        <color rgb="FF1155CC"/>
        <rFont val="Calibri"/>
      </rPr>
      <t>[VIP]_Phúc Long Coffee &amp; Tea_28-30May</t>
    </r>
    <r>
      <rPr>
        <sz val="10"/>
        <color rgb="FF000000"/>
        <rFont val="Calibri"/>
      </rPr>
      <t xml:space="preserve">  20240516_Phúc Long Coffee &amp; Tea_17 cities</t>
    </r>
  </si>
  <si>
    <t>[PLF CP]_Thematic_Tết Đoan Ngọ, Trừ Sâu Bọ, Freeship 25.000Đ</t>
  </si>
  <si>
    <r>
      <rPr>
        <u/>
        <sz val="10"/>
        <color rgb="FF1155CC"/>
        <rFont val="Calibri"/>
      </rPr>
      <t xml:space="preserve">[SJBP]_Gà Rán Popeyes_BOGO
</t>
    </r>
    <r>
      <rPr>
        <sz val="10"/>
        <rFont val="Calibri"/>
      </rPr>
      <t>241231_Gà Rán Popeyes_9 cities</t>
    </r>
  </si>
  <si>
    <r>
      <rPr>
        <u/>
        <sz val="10"/>
        <color rgb="FF1155CC"/>
        <rFont val="Calibri"/>
      </rPr>
      <t>[VIP]_The Coffee House_2-4.6</t>
    </r>
    <r>
      <rPr>
        <sz val="10"/>
        <rFont val="Calibri"/>
      </rPr>
      <t xml:space="preserve"> 241231_The Coffee House_7 cities</t>
    </r>
  </si>
  <si>
    <r>
      <rPr>
        <u/>
        <sz val="10"/>
        <color rgb="FF1155CC"/>
        <rFont val="Calibri"/>
      </rPr>
      <t>[SuperVIP]_Highlands Coffee_2-6.6</t>
    </r>
    <r>
      <rPr>
        <sz val="10"/>
        <rFont val="Calibri"/>
      </rPr>
      <t xml:space="preserve"> 20240516_Phúc Long Coffee &amp; Tea_17 cities</t>
    </r>
  </si>
  <si>
    <r>
      <rPr>
        <u/>
        <sz val="10"/>
        <color rgb="FF1155CC"/>
        <rFont val="Calibri"/>
      </rPr>
      <t>[SJBP]_Gà Rán P</t>
    </r>
    <r>
      <rPr>
        <sz val="10"/>
        <rFont val="Calibri"/>
      </rPr>
      <t>opeyes_79k241231_Gà Rán Popeyes_9 cities</t>
    </r>
  </si>
  <si>
    <t>[PLF CP]_6.6_Săn Deal 6.6, giảm tới 95.000Đ</t>
  </si>
  <si>
    <r>
      <rPr>
        <u/>
        <sz val="10"/>
        <color rgb="FF1155CC"/>
        <rFont val="Calibri"/>
      </rPr>
      <t xml:space="preserve">[SJBP]_McDonald's_BAU
</t>
    </r>
    <r>
      <rPr>
        <sz val="10"/>
        <rFont val="Calibri"/>
      </rPr>
      <t>250416_McDonald's_5 cities</t>
    </r>
  </si>
  <si>
    <r>
      <rPr>
        <u/>
        <sz val="10"/>
        <color rgb="FF1155CC"/>
        <rFont val="Calibri"/>
      </rPr>
      <t xml:space="preserve">[VIP]_Domino's Pizza_06-08/06
</t>
    </r>
    <r>
      <rPr>
        <sz val="10"/>
        <color rgb="FF000000"/>
        <rFont val="Calibri"/>
      </rPr>
      <t>250116_Domino pizza_11 cities</t>
    </r>
  </si>
  <si>
    <t>[Exclude New User] [PLF CP]_WC_Thứ 2 Đầu Tuần, Giảm Tới 40.000Đ</t>
  </si>
  <si>
    <t>[Exclude New User] [PLF CP]_Thematic_Ăn Chay Thanh Tịnh, Freeship 20.000Đ</t>
  </si>
  <si>
    <r>
      <rPr>
        <u/>
        <sz val="10"/>
        <color rgb="FF1155CC"/>
        <rFont val="Calibri"/>
      </rPr>
      <t>[SJBP]_Starbucks Coffee_Indi 10-12.6</t>
    </r>
    <r>
      <rPr>
        <sz val="10"/>
        <color rgb="FF000000"/>
        <rFont val="Calibri"/>
      </rPr>
      <t xml:space="preserve"> 250520_Starbucks Coffee_12 cities</t>
    </r>
  </si>
  <si>
    <r>
      <rPr>
        <sz val="10"/>
        <color rgb="FFFF0000"/>
        <rFont val="Calibri"/>
      </rPr>
      <t>[Whitelist New User] [</t>
    </r>
    <r>
      <rPr>
        <sz val="10"/>
        <color theme="1"/>
        <rFont val="Calibri"/>
      </rPr>
      <t>PLF CP]_NU_Lần đầu đặt món giảm 50%
"[Exclude NU]
0-6H: [PLF CP]FS_Ăn Khuya Siêu Flash Sale, Giảm 50%
6-9H: [PLF CP]FS_Ăn Sáng Siêu Flash Sale, Giảm 50%
9-13H: [PLF CP]FS_Ăn Trưa Siêu Flash Sale, Giảm 50%
13-16H: [PLF CP]FS_Ăn Xế Siêu Flash Sale, Giảm 50%
16-21H: [PLF CP]FS_Ăn Tối Siêu Flash Sale, Giảm 50%
21-24H: [PLF CP]FS_Ăn Khuya Siêu Flash Sale, Giảm 50%"</t>
    </r>
  </si>
  <si>
    <r>
      <rPr>
        <u/>
        <sz val="10"/>
        <color rgb="FF1155CC"/>
        <rFont val="Calibri"/>
      </rPr>
      <t xml:space="preserve">[SuperVIP]_McDonald's_13-15/06
</t>
    </r>
    <r>
      <rPr>
        <sz val="10"/>
        <rFont val="Calibri"/>
      </rPr>
      <t>250416_McDonald's_5 cities</t>
    </r>
  </si>
  <si>
    <r>
      <rPr>
        <u/>
        <sz val="10"/>
        <color rgb="FF1155CC"/>
        <rFont val="Calibri"/>
      </rPr>
      <t>[JBP]_KATINAT Coffee &amp; Tea House_Ads 1K</t>
    </r>
    <r>
      <rPr>
        <sz val="10"/>
        <rFont val="Calibri"/>
      </rPr>
      <t xml:space="preserve"> 250119_Katinat Saigon Kafe_11 cities</t>
    </r>
  </si>
  <si>
    <r>
      <rPr>
        <sz val="10"/>
        <color rgb="FFFF0000"/>
        <rFont val="Calibri"/>
      </rPr>
      <t>[Whitelist New User] [</t>
    </r>
    <r>
      <rPr>
        <sz val="10"/>
        <color theme="1"/>
        <rFont val="Calibri"/>
      </rPr>
      <t>PLF CP]_NU_Lần đầu đặt món giảm 50%
[Exclude NU] [PLF CP]_WC_Thứ 3 Ăn Ngon, Giảm 30.000Đ</t>
    </r>
  </si>
  <si>
    <r>
      <rPr>
        <u/>
        <sz val="10"/>
        <color rgb="FF1155CC"/>
        <rFont val="Calibri"/>
      </rPr>
      <t xml:space="preserve">[SJBP]_McDonald's_2T2 119k
</t>
    </r>
    <r>
      <rPr>
        <sz val="10"/>
        <color rgb="FF000000"/>
        <rFont val="Calibri"/>
      </rPr>
      <t>250416_McDonald's_5 cities</t>
    </r>
  </si>
  <si>
    <r>
      <rPr>
        <sz val="10"/>
        <color rgb="FFFF0000"/>
        <rFont val="Calibri"/>
      </rPr>
      <t>[Whitelist New User] [</t>
    </r>
    <r>
      <rPr>
        <sz val="10"/>
        <color theme="1"/>
        <rFont val="Calibri"/>
      </rPr>
      <t>PLF CP]_NU_Lần đầu đặt món giảm 50%
[Exclude NU] [PLF CP]_BAU_Deal Ăn Ngon Tránh Nóng</t>
    </r>
  </si>
  <si>
    <r>
      <rPr>
        <u/>
        <sz val="10"/>
        <color rgb="FF1155CC"/>
        <rFont val="Calibri"/>
      </rPr>
      <t>[SuperVIP]_Trà Sữa May Cha_20-22Jun</t>
    </r>
    <r>
      <rPr>
        <sz val="10"/>
        <rFont val="Calibri"/>
      </rPr>
      <t xml:space="preserve">  250102_Trà Sữa May Cha_7 cities</t>
    </r>
  </si>
  <si>
    <r>
      <rPr>
        <u/>
        <sz val="10"/>
        <color rgb="FF1155CC"/>
        <rFont val="Calibri"/>
      </rPr>
      <t>[SuperVIP]_Trà Sữa May Cha_20-22Jun</t>
    </r>
    <r>
      <rPr>
        <sz val="10"/>
        <color rgb="FF000000"/>
        <rFont val="Calibri"/>
      </rPr>
      <t xml:space="preserve">  250102_Trà Sữa May Cha_7 cities</t>
    </r>
  </si>
  <si>
    <r>
      <rPr>
        <u/>
        <sz val="10"/>
        <color rgb="FF1155CC"/>
        <rFont val="Calibri"/>
      </rPr>
      <t>[SuperVIP]_Trà Sữa May Cha_20-22Jun</t>
    </r>
    <r>
      <rPr>
        <sz val="10"/>
        <color rgb="FF000000"/>
        <rFont val="Calibri"/>
      </rPr>
      <t xml:space="preserve">  250102_Trà Sữa May Cha_7 cities</t>
    </r>
  </si>
  <si>
    <r>
      <rPr>
        <u/>
        <sz val="10"/>
        <color rgb="FF1155CC"/>
        <rFont val="Calibri"/>
      </rPr>
      <t>[SJBP]_The Coffee House_BAU 1Đ</t>
    </r>
    <r>
      <rPr>
        <sz val="10"/>
        <color rgb="FF000000"/>
        <rFont val="Calibri"/>
      </rPr>
      <t xml:space="preserve">  241231_The Coffee House_7 cities</t>
    </r>
  </si>
  <si>
    <r>
      <rPr>
        <u/>
        <sz val="10"/>
        <color rgb="FF1155CC"/>
        <rFont val="Calibri"/>
      </rPr>
      <t>[JBP]_KATINAT Coffee &amp; Tea House_Ads 1K</t>
    </r>
    <r>
      <rPr>
        <sz val="10"/>
        <rFont val="Calibri"/>
      </rPr>
      <t xml:space="preserve"> 250119_Katinat Saigon Kafe_11 cities</t>
    </r>
  </si>
  <si>
    <r>
      <rPr>
        <u/>
        <sz val="10"/>
        <color rgb="FF1155CC"/>
        <rFont val="Calibri"/>
      </rPr>
      <t>[VIP]_Phúc Long Coffee &amp; Tea_25-27.6</t>
    </r>
    <r>
      <rPr>
        <sz val="10"/>
        <rFont val="Calibri"/>
      </rPr>
      <t xml:space="preserve">  20240516_Phúc Long Coffee &amp; Tea_17 cities</t>
    </r>
  </si>
  <si>
    <r>
      <rPr>
        <sz val="10"/>
        <color rgb="FFFF0000"/>
        <rFont val="Calibri"/>
      </rPr>
      <t>[Whitelist New User] [</t>
    </r>
    <r>
      <rPr>
        <sz val="10"/>
        <color theme="1"/>
        <rFont val="Calibri"/>
      </rPr>
      <t>PLF CP]_NU_Lần đầu đặt món giảm 50%
[Exclude NU] [PLF CP]_7.7_Món Ngon Mọi Miền, Giảm tới 77.000Đ</t>
    </r>
  </si>
  <si>
    <r>
      <rPr>
        <u/>
        <sz val="10"/>
        <color rgb="FF1155CC"/>
        <rFont val="Calibri"/>
      </rPr>
      <t>[SJBP]_Starbucks Coffee_WC Fri</t>
    </r>
    <r>
      <rPr>
        <sz val="10"/>
        <color rgb="FF000000"/>
        <rFont val="Calibri"/>
      </rPr>
      <t xml:space="preserve"> 250520_Starbucks Coffee_12 cities</t>
    </r>
  </si>
  <si>
    <r>
      <rPr>
        <sz val="10"/>
        <color rgb="FFFF0000"/>
        <rFont val="Calibri"/>
      </rPr>
      <t>[Whitelist New User] [</t>
    </r>
    <r>
      <rPr>
        <sz val="10"/>
        <color theme="1"/>
        <rFont val="Calibri"/>
      </rPr>
      <t>PLF CP]_NU_Lần đầu đặt món giảm 50%
[Exclude NU] [PLF CP]_7.7_Món Ngon Mọi Miền, Giảm tới 77.000Đ</t>
    </r>
  </si>
  <si>
    <r>
      <rPr>
        <u/>
        <sz val="10"/>
        <color rgb="FF1155CC"/>
        <rFont val="Calibri"/>
      </rPr>
      <t xml:space="preserve">[SJBP]_Gà Rán Popeyes_BOGO
</t>
    </r>
    <r>
      <rPr>
        <sz val="10"/>
        <color rgb="FF000000"/>
        <rFont val="Calibri"/>
      </rPr>
      <t>241231_Gà Rán Popeyes_9 cities</t>
    </r>
  </si>
  <si>
    <r>
      <rPr>
        <sz val="10"/>
        <rFont val="Calibri"/>
      </rPr>
      <t xml:space="preserve"> </t>
    </r>
    <r>
      <rPr>
        <u/>
        <sz val="10"/>
        <color rgb="FF1155CC"/>
        <rFont val="Calibri"/>
      </rPr>
      <t>[SJBP]_Phúc Long Coffee &amp; Tea_Combo 179k_Jun</t>
    </r>
    <r>
      <rPr>
        <sz val="10"/>
        <rFont val="Calibri"/>
      </rPr>
      <t xml:space="preserve">  20240516_Phúc Long Coffee &amp; Tea_17 cities</t>
    </r>
  </si>
  <si>
    <r>
      <rPr>
        <u/>
        <sz val="10"/>
        <color rgb="FF1155CC"/>
        <rFont val="Calibri"/>
      </rPr>
      <t>[SuperVIP]_Starbucks Coffee_1-3.7</t>
    </r>
    <r>
      <rPr>
        <sz val="10"/>
        <color rgb="FF000000"/>
        <rFont val="Calibri"/>
      </rPr>
      <t xml:space="preserve"> 250520_Starbucks Coffee_12 cities</t>
    </r>
  </si>
  <si>
    <t>[Exclude NU] [PLF CP]_7.7_Khao Deal Cả Ngày, Chỉ 0Đ</t>
  </si>
  <si>
    <r>
      <rPr>
        <sz val="10"/>
        <color rgb="FFFF0000"/>
        <rFont val="Calibri"/>
      </rPr>
      <t>[Whitelist New User] [</t>
    </r>
    <r>
      <rPr>
        <sz val="10"/>
        <color theme="1"/>
        <rFont val="Calibri"/>
      </rPr>
      <t>PLF CP]_NU_Lần đầu đặt món giảm 50%
[Exclude NU] [PLF CP]_7.7_Khao Deal Cả Ngày, Chỉ 0Đ</t>
    </r>
  </si>
  <si>
    <t>[VIP]_Pizza Hut_04-06/07</t>
  </si>
  <si>
    <r>
      <rPr>
        <u/>
        <sz val="10"/>
        <color rgb="FF1155CC"/>
        <rFont val="Calibri"/>
      </rPr>
      <t>[SJBP]_Domino's Pizza_1k</t>
    </r>
    <r>
      <rPr>
        <sz val="10"/>
        <rFont val="Calibri"/>
      </rPr>
      <t xml:space="preserve"> 250116_Domino pizza_11 cities</t>
    </r>
  </si>
  <si>
    <r>
      <rPr>
        <u/>
        <sz val="10"/>
        <color rgb="FF1155CC"/>
        <rFont val="Calibri"/>
      </rPr>
      <t>[VIP]_Pizza Hut_04-06/07</t>
    </r>
    <r>
      <rPr>
        <sz val="10"/>
        <color rgb="FF000000"/>
        <rFont val="Calibri"/>
      </rPr>
      <t xml:space="preserve"> 241231_Pizza Hut_20 cities</t>
    </r>
  </si>
  <si>
    <t>0h - 6h [PLF CP]_7.7_CM_ Cheap Meal
6h - 8h [PLF CP]_7.7_ĐẠI TIỆC BỮA SÁNG Giảm 50%
8h - 10h [PLF CP]_7.7_CM_ Cheap Meal
10h - 12h [PLF CP]_7.7_CM_ Cheap Meal
12h - 14h [PLF CP]_7.7_CM_ Cheap Meal
14h - 17h [PLF CP]_7.7_ĐẠI TIỆC BỮA XẾ Giảm 50%
17h - 19h [PLF CP]_7.7_CM_ Cheap Meal
19h - 24h [PLF CP]_7.7_ĐẠI TIỆC BỮA TỐI Giảm 50%</t>
  </si>
  <si>
    <r>
      <rPr>
        <strike/>
        <sz val="10"/>
        <color rgb="FFFF0000"/>
        <rFont val="Calibri"/>
      </rPr>
      <t>[Whitelist New User] [</t>
    </r>
    <r>
      <rPr>
        <strike/>
        <sz val="10"/>
        <color theme="1"/>
        <rFont val="Calibri"/>
      </rPr>
      <t>PLF CP]_NU_Lần đầu đặt món giảm 50%</t>
    </r>
    <r>
      <rPr>
        <sz val="10"/>
        <color theme="1"/>
        <rFont val="Calibri"/>
      </rPr>
      <t xml:space="preserve">
[Exclude NU] [PLF CP]_WC_Thứ 3 Ăn Ngon, Giảm 30.000Đ</t>
    </r>
  </si>
  <si>
    <r>
      <rPr>
        <u/>
        <sz val="10"/>
        <color rgb="FF1155CC"/>
        <rFont val="Calibri"/>
      </rPr>
      <t>[SJBP]_McDonald's_2T2</t>
    </r>
    <r>
      <rPr>
        <sz val="10"/>
        <rFont val="Calibri"/>
      </rPr>
      <t xml:space="preserve"> 250416_McDonald's_5 cities</t>
    </r>
  </si>
  <si>
    <r>
      <rPr>
        <b/>
        <sz val="10"/>
        <color rgb="FFFF0000"/>
        <rFont val="Calibri"/>
      </rPr>
      <t>Whitelisted buyerFood</t>
    </r>
    <r>
      <rPr>
        <sz val="10"/>
        <color rgb="FF000000"/>
        <rFont val="Calibri"/>
      </rPr>
      <t xml:space="preserve">
</t>
    </r>
    <r>
      <rPr>
        <u/>
        <sz val="10"/>
        <color rgb="FF1155CC"/>
        <rFont val="Calibri"/>
      </rPr>
      <t xml:space="preserve">[PLF CP]_SPXI_Jul_Whitelist User
</t>
    </r>
    <r>
      <rPr>
        <sz val="10"/>
        <color rgb="FF000000"/>
        <rFont val="Calibri"/>
      </rPr>
      <t>[Exclude NU]
0-6H: [PLF CP]FS_Ăn Khuya Siêu Flash Sale, Giảm 50%
6-9H: [PLF CP]FS_Ăn Sáng Siêu Flash Sale, Giảm 50%
9-13H: [PLF CP]FS_Ăn Trưa Siêu Flash Sale, Giảm 50%
13-16H: [PLF CP]FS_Ăn Xế Siêu Flash Sale, Giảm 50%
16-21H: [PLF CP]FS_Ăn Tối Siêu Flash Sale, Giảm 50%
21-24H: [PLF CP]FS_Ăn Khuya Siêu Flash Sale, Giảm 50%</t>
    </r>
  </si>
  <si>
    <r>
      <rPr>
        <sz val="10"/>
        <color rgb="FFFF0000"/>
        <rFont val="Calibri"/>
      </rPr>
      <t>[Whitelist New User] [</t>
    </r>
    <r>
      <rPr>
        <sz val="10"/>
        <color theme="1"/>
        <rFont val="Calibri"/>
      </rPr>
      <t>PLF CP]_NU_Lần đầu đặt món giảm 50%
[Exclude NU] [PLF CP]_7.7_CM_ Cheap Meal</t>
    </r>
  </si>
  <si>
    <r>
      <rPr>
        <sz val="10"/>
        <color rgb="FFFF0000"/>
        <rFont val="Calibri"/>
      </rPr>
      <t>[Whitelist New User] [</t>
    </r>
    <r>
      <rPr>
        <sz val="10"/>
        <color theme="1"/>
        <rFont val="Calibri"/>
      </rPr>
      <t>PLF CP]_NU_Lần đầu đặt món giảm 50%
[Exclude NU] [PLF CP]_7.7_CM_ Cheap Meal</t>
    </r>
  </si>
  <si>
    <r>
      <rPr>
        <sz val="10"/>
        <color rgb="FFFF0000"/>
        <rFont val="Calibri"/>
      </rPr>
      <t>[Whitelist New User] [</t>
    </r>
    <r>
      <rPr>
        <sz val="10"/>
        <color theme="1"/>
        <rFont val="Calibri"/>
      </rPr>
      <t>PLF CP]_NU_Lần đầu đặt món giảm 50%
[Exclude NU] [PLF CP]_CM_Cheap Meal</t>
    </r>
  </si>
  <si>
    <r>
      <rPr>
        <u/>
        <sz val="10"/>
        <color rgb="FF1155CC"/>
        <rFont val="Calibri"/>
      </rPr>
      <t>[VIP]_Trà Sữa May Cha_Jul</t>
    </r>
    <r>
      <rPr>
        <sz val="10"/>
        <rFont val="Calibri"/>
      </rPr>
      <t xml:space="preserve"> 250102_Trà Sữa May Cha_7 cities
</t>
    </r>
  </si>
  <si>
    <r>
      <rPr>
        <sz val="10"/>
        <color rgb="FFFF0000"/>
        <rFont val="Calibri"/>
      </rPr>
      <t>[Whitelist New User] [</t>
    </r>
    <r>
      <rPr>
        <sz val="10"/>
        <color theme="1"/>
        <rFont val="Calibri"/>
      </rPr>
      <t>PLF CP]_NU_Lần đầu đặt món giảm 50%
[Exclude NU] [PLF CP]_SPFDay_Siêu Deal Ăn Uống, Giảm tới 120.000Đ</t>
    </r>
  </si>
  <si>
    <r>
      <rPr>
        <u/>
        <sz val="10"/>
        <color rgb="FF1155CC"/>
        <rFont val="Calibri"/>
      </rPr>
      <t>[VIP]_Trà Sữa May Cha_Jul</t>
    </r>
    <r>
      <rPr>
        <sz val="10"/>
        <color rgb="FF000000"/>
        <rFont val="Calibri"/>
      </rPr>
      <t xml:space="preserve"> 250102_Trà Sữa May Cha_7 cities</t>
    </r>
  </si>
  <si>
    <t>0h - 6h &amp; 22 - 24h: [PLF CP]_Thematic_Vi Vu Đêm Khuya, Giảm Tới 30.000Đ
6h - 9h: [PLF CP]_Thematic_Bữa Sáng Chào Hè, Giảm Tới 30.000Đ
9h - 14h: [PLF CP]_Thematic_Ăn Ngon Tránh Nóng, Giảm Tới 40.000Đ
12h - 14h: [PLF CP]_Thematic_Mát Lạnh Sảng Khoái, Giảm Tới 30.000Đ
14h - 17h: [PLF CP]_Thematic_Ăn Vặt Chill Hè, Giảm Tới 30.000Đ
17h - 22h: [PLF CP]_Thematic_Mở Tiệc Ngày Hè, Giảm Tới 50.000Đ</t>
  </si>
  <si>
    <r>
      <rPr>
        <u/>
        <sz val="10"/>
        <color rgb="FF1155CC"/>
        <rFont val="Calibri"/>
      </rPr>
      <t>[VIP]_Gà Rán Texas Chicken_21-24/07</t>
    </r>
    <r>
      <rPr>
        <sz val="10"/>
        <color rgb="FF000000"/>
        <rFont val="Calibri"/>
      </rPr>
      <t xml:space="preserve"> 250102_Gà Rán Texas Chicken_6 cities</t>
    </r>
  </si>
  <si>
    <r>
      <rPr>
        <u/>
        <sz val="10"/>
        <color rgb="FF1155CC"/>
        <rFont val="Calibri"/>
      </rPr>
      <t>[SuperVIP]_Phê La_21-25Jul</t>
    </r>
    <r>
      <rPr>
        <sz val="10"/>
        <rFont val="Calibri"/>
      </rPr>
      <t xml:space="preserve"> HP,VT,HA,DL,DN,KH</t>
    </r>
  </si>
  <si>
    <r>
      <rPr>
        <u/>
        <sz val="10"/>
        <color rgb="FF1155CC"/>
        <rFont val="Calibri"/>
      </rPr>
      <t>[VIP]_Domino's Pizza_25-27/07</t>
    </r>
    <r>
      <rPr>
        <sz val="10"/>
        <rFont val="Calibri"/>
      </rPr>
      <t xml:space="preserve"> 250116_Domino pizza_11 cities</t>
    </r>
  </si>
  <si>
    <r>
      <rPr>
        <u/>
        <sz val="10"/>
        <color rgb="FF1155CC"/>
        <rFont val="Calibri"/>
      </rPr>
      <t>[VIP]_Domino's Pizza_25-27/07</t>
    </r>
    <r>
      <rPr>
        <sz val="10"/>
        <rFont val="Calibri"/>
      </rPr>
      <t xml:space="preserve"> 250116_Domino pizza_11 cities</t>
    </r>
  </si>
  <si>
    <r>
      <rPr>
        <u/>
        <sz val="10"/>
        <color rgb="FF1155CC"/>
        <rFont val="Calibri"/>
      </rPr>
      <t>[JBP]_KATINAT Coffee &amp; Tea House_Ads 1K</t>
    </r>
    <r>
      <rPr>
        <sz val="10"/>
        <color rgb="FF000000"/>
        <rFont val="Calibri"/>
      </rPr>
      <t xml:space="preserve"> 250119_Katinat Saigon Kafe_11 cities</t>
    </r>
  </si>
  <si>
    <r>
      <rPr>
        <u/>
        <sz val="10"/>
        <color rgb="FF1155CC"/>
        <rFont val="Calibri"/>
      </rPr>
      <t>[SJBP]_McDonald's_2T2</t>
    </r>
    <r>
      <rPr>
        <sz val="10"/>
        <color rgb="FF000000"/>
        <rFont val="Calibri"/>
      </rPr>
      <t xml:space="preserve"> 250707_McDonald's_6 cities</t>
    </r>
  </si>
  <si>
    <r>
      <rPr>
        <sz val="10"/>
        <color rgb="FFFF0000"/>
        <rFont val="Calibri"/>
      </rPr>
      <t>[Whitelist New User] [</t>
    </r>
    <r>
      <rPr>
        <sz val="10"/>
        <color theme="1"/>
        <rFont val="Calibri"/>
      </rPr>
      <t>PLF CP]_NU_Lần đầu đặt món giảm 50%
[PLF CP]_8.8_Siêu Deal Cực Hot, Giảm tới 50%</t>
    </r>
  </si>
  <si>
    <r>
      <rPr>
        <u/>
        <sz val="10"/>
        <color rgb="FF1155CC"/>
        <rFont val="Calibri"/>
      </rPr>
      <t xml:space="preserve">[VIP]_Pizza Hut_01-03/08
</t>
    </r>
    <r>
      <rPr>
        <sz val="10"/>
        <color rgb="FF000000"/>
        <rFont val="Calibri"/>
      </rPr>
      <t xml:space="preserve"> 241231_Pizza Hut_20 cities</t>
    </r>
  </si>
  <si>
    <r>
      <rPr>
        <u/>
        <sz val="10"/>
        <color rgb="FF1155CC"/>
        <rFont val="Calibri"/>
      </rPr>
      <t xml:space="preserve">[SJBP]_Gà Rán Popeyes_BOGO
</t>
    </r>
    <r>
      <rPr>
        <sz val="10"/>
        <color rgb="FF000000"/>
        <rFont val="Calibri"/>
      </rPr>
      <t>241231_Gà Rán Popeyes_9 cities</t>
    </r>
  </si>
  <si>
    <r>
      <rPr>
        <u/>
        <sz val="10"/>
        <color rgb="FF1155CC"/>
        <rFont val="Calibri"/>
      </rPr>
      <t xml:space="preserve">[SJBP]_Gà Rán Popeyes_BOGO
</t>
    </r>
    <r>
      <rPr>
        <sz val="10"/>
        <color rgb="FF000000"/>
        <rFont val="Calibri"/>
      </rPr>
      <t>241231_Gà Rán Popeyes_9 cities</t>
    </r>
  </si>
  <si>
    <r>
      <rPr>
        <u/>
        <sz val="10"/>
        <color rgb="FF1155CC"/>
        <rFont val="Calibri"/>
      </rPr>
      <t>[SuperVIP]_The Coffee House_4-6.8</t>
    </r>
    <r>
      <rPr>
        <sz val="10"/>
        <color rgb="FF000000"/>
        <rFont val="Calibri"/>
      </rPr>
      <t xml:space="preserve"> 241231_The Coffee House_7 cities</t>
    </r>
  </si>
  <si>
    <r>
      <rPr>
        <u/>
        <sz val="10"/>
        <color rgb="FF1155CC"/>
        <rFont val="Calibri"/>
      </rPr>
      <t xml:space="preserve">[VIP]_Gà Rán Texas Chicken_04-07/08
</t>
    </r>
    <r>
      <rPr>
        <sz val="10"/>
        <color rgb="FF000000"/>
        <rFont val="Calibri"/>
      </rPr>
      <t xml:space="preserve"> 250102_Gà Rán Texas Chicken_6 cities</t>
    </r>
  </si>
  <si>
    <r>
      <rPr>
        <u/>
        <sz val="10"/>
        <color rgb="FF1155CC"/>
        <rFont val="Calibri"/>
      </rPr>
      <t>[SuperVIP]_Phê La_6-8/8</t>
    </r>
    <r>
      <rPr>
        <sz val="10"/>
        <rFont val="Calibri"/>
      </rPr>
      <t xml:space="preserve">  HP,VT,HA,DL,DN,KH</t>
    </r>
  </si>
  <si>
    <r>
      <rPr>
        <u/>
        <sz val="10"/>
        <color rgb="FF1155CC"/>
        <rFont val="Calibri"/>
      </rPr>
      <t>[SJBP]_Domino's Pizza_1K</t>
    </r>
    <r>
      <rPr>
        <sz val="10"/>
        <color rgb="FF000000"/>
        <rFont val="Calibri"/>
      </rPr>
      <t xml:space="preserve"> 250116_Domino pizza_11 cities</t>
    </r>
  </si>
  <si>
    <t>0h - 6h [PLF CP]_8.8_Bộ chung SIÊU TIỆC THƯƠNG HIỆU Giảm 50%
6h - 8h [PLF CP]_8.8_ShopeeFood x BOF Khao Vạn Món Giảm Tới 55K
8h - 10h [PLF CP]_8.8_ShopeeFood x BOF Khao Vạn Món Giảm Tới 55K
10h - 12h [PLF CP]_8.8_ShopeeFood x BOF Khao Vạn Món Giảm Tới 55K
12h - 14h [PLF CP]_8.8_Săn Deal 8.8, Giảm Tới 95.000Đ
14h - 17h [PLF CP]_8.8_ĐẠI TIỆC BỮA XẾ Giảm 50%
17h - 19h [PLF CP]_8.8_Săn Deal 8.8, Giảm Tới 95.000Đ
19h - 24h [PLF CP]_8.8_Ăn Tối Chỉ 0Đ</t>
  </si>
  <si>
    <r>
      <rPr>
        <u/>
        <sz val="10"/>
        <color rgb="FF1155CC"/>
        <rFont val="Calibri"/>
      </rPr>
      <t xml:space="preserve">[VIP]_Domino's Pizza_08-10/08
</t>
    </r>
    <r>
      <rPr>
        <sz val="10"/>
        <color rgb="FF000000"/>
        <rFont val="Calibri"/>
      </rPr>
      <t xml:space="preserve"> 250116_Domino pizza_11 cities</t>
    </r>
  </si>
  <si>
    <r>
      <rPr>
        <u/>
        <sz val="10"/>
        <color rgb="FF1155CC"/>
        <rFont val="Calibri"/>
      </rPr>
      <t>[SuperVIP]_Trà Sữa May Cha_Aug</t>
    </r>
    <r>
      <rPr>
        <sz val="10"/>
        <color rgb="FF000000"/>
        <rFont val="Calibri"/>
      </rPr>
      <t xml:space="preserve"> 250102_Trà Sữa May Cha_7 cities</t>
    </r>
  </si>
  <si>
    <r>
      <rPr>
        <strike/>
        <sz val="10"/>
        <color rgb="FF000000"/>
        <rFont val="Calibri"/>
      </rPr>
      <t xml:space="preserve">[PLF CP]_Thematic_Món Ngon Phải Thử, Chỉ 0Đ
</t>
    </r>
    <r>
      <rPr>
        <sz val="10"/>
        <color rgb="FF000000"/>
        <rFont val="Calibri"/>
      </rPr>
      <t>[Exclude NU] [PLF CP]_BAU_Siêu Tiệc Giảm 99,000 đồng</t>
    </r>
  </si>
  <si>
    <r>
      <rPr>
        <u/>
        <sz val="10"/>
        <color rgb="FF1155CC"/>
        <rFont val="Calibri"/>
      </rPr>
      <t>[SJBP]_Brand_Food_BAU</t>
    </r>
    <r>
      <rPr>
        <sz val="10"/>
        <rFont val="Calibri"/>
      </rPr>
      <t xml:space="preserve"> 250424_Lotteria DI_32 cities</t>
    </r>
  </si>
  <si>
    <r>
      <rPr>
        <u/>
        <sz val="10"/>
        <color rgb="FF1155CC"/>
        <rFont val="Calibri"/>
      </rPr>
      <t>[SJBP]_Brand_Food_BAU</t>
    </r>
    <r>
      <rPr>
        <sz val="10"/>
        <color rgb="FF000000"/>
        <rFont val="Calibri"/>
      </rPr>
      <t xml:space="preserve"> 250424_Lotteria DI_32 cities</t>
    </r>
  </si>
  <si>
    <r>
      <rPr>
        <u/>
        <sz val="10"/>
        <color rgb="FF1155CC"/>
        <rFont val="Calibri"/>
      </rPr>
      <t>[SJBP]__Brand 50%</t>
    </r>
    <r>
      <rPr>
        <sz val="10"/>
        <rFont val="Calibri"/>
      </rPr>
      <t xml:space="preserve"> 241231_All OTH 2025_36 cities</t>
    </r>
  </si>
  <si>
    <t>[Exclude NU] [PLF CP]_Mid Month Sale_Món Ngon Bao Phí Ship, Chỉ 18.000Đ</t>
  </si>
  <si>
    <r>
      <rPr>
        <u/>
        <sz val="10"/>
        <color rgb="FF1155CC"/>
        <rFont val="Calibri"/>
      </rPr>
      <t>[VIP]_Tocotoco_Aug</t>
    </r>
    <r>
      <rPr>
        <sz val="10"/>
        <color rgb="FF000000"/>
        <rFont val="Calibri"/>
      </rPr>
      <t xml:space="preserve"> CT </t>
    </r>
  </si>
  <si>
    <r>
      <rPr>
        <u/>
        <sz val="10"/>
        <color rgb="FF1155CC"/>
        <rFont val="Calibri"/>
      </rPr>
      <t>[SJBP]__Brand 50%</t>
    </r>
    <r>
      <rPr>
        <sz val="10"/>
        <rFont val="Calibri"/>
      </rPr>
      <t xml:space="preserve"> 241231_All OTH 2025_36 cities</t>
    </r>
  </si>
  <si>
    <r>
      <rPr>
        <u/>
        <sz val="10"/>
        <color rgb="FF1155CC"/>
        <rFont val="Calibri"/>
      </rPr>
      <t>[SuperVIP]_Phê La_18-22Aug</t>
    </r>
    <r>
      <rPr>
        <sz val="10"/>
        <color rgb="FF000000"/>
        <rFont val="Calibri"/>
      </rPr>
      <t xml:space="preserve"> HP,VT,HA,DL,DN,KH</t>
    </r>
  </si>
  <si>
    <r>
      <rPr>
        <u/>
        <sz val="10"/>
        <color rgb="FF1155CC"/>
        <rFont val="Calibri"/>
      </rPr>
      <t>[VIP]_Lotteria_18-21/08</t>
    </r>
    <r>
      <rPr>
        <sz val="10"/>
        <rFont val="Calibri"/>
      </rPr>
      <t xml:space="preserve"> 250424_Lotteria DI_32 cities</t>
    </r>
  </si>
  <si>
    <r>
      <rPr>
        <u/>
        <sz val="10"/>
        <color rgb="FF1155CC"/>
        <rFont val="Calibri"/>
      </rPr>
      <t>[VIP]_The Coffee House_18-20.8</t>
    </r>
    <r>
      <rPr>
        <sz val="10"/>
        <color rgb="FF000000"/>
        <rFont val="Calibri"/>
      </rPr>
      <t xml:space="preserve"> 241231_The Coffee House_7 cities</t>
    </r>
  </si>
  <si>
    <r>
      <rPr>
        <u/>
        <sz val="10"/>
        <color rgb="FF1155CC"/>
        <rFont val="Calibri"/>
      </rPr>
      <t>[SJBP]__Brand 50%</t>
    </r>
    <r>
      <rPr>
        <sz val="10"/>
        <rFont val="Calibri"/>
      </rPr>
      <t xml:space="preserve"> 241231_All OTH 2025_36 cities</t>
    </r>
  </si>
  <si>
    <r>
      <rPr>
        <u/>
        <sz val="10"/>
        <color rgb="FF1155CC"/>
        <rFont val="Calibri"/>
      </rPr>
      <t xml:space="preserve">[VIP]_Domino's Pizza_22-24/08
</t>
    </r>
    <r>
      <rPr>
        <sz val="10"/>
        <color rgb="FF000000"/>
        <rFont val="Calibri"/>
      </rPr>
      <t xml:space="preserve"> 250116_Domino pizza_11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</si>
  <si>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</si>
  <si>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</si>
  <si>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[SuperVIP]_Gà Rán Popeyes_25-28/08
</t>
    </r>
    <r>
      <rPr>
        <sz val="10"/>
        <color rgb="FF000000"/>
        <rFont val="Calibri"/>
      </rPr>
      <t>241231_Gà Rán Popeyes_9 cities</t>
    </r>
  </si>
  <si>
    <r>
      <rPr>
        <u/>
        <sz val="10"/>
        <color rgb="FF1155CC"/>
        <rFont val="Calibri"/>
      </rPr>
      <t xml:space="preserve">[SuperVIP]_Gà Rán Popeyes_25-28/08
</t>
    </r>
    <r>
      <rPr>
        <sz val="10"/>
        <color rgb="FF000000"/>
        <rFont val="Calibri"/>
      </rPr>
      <t>241231_Gà Rán Popeyes_9 cities</t>
    </r>
  </si>
  <si>
    <r>
      <rPr>
        <u/>
        <sz val="10"/>
        <color rgb="FF1155CC"/>
        <rFont val="Calibri"/>
      </rPr>
      <t>[VIP]_Gong Cha_Aug</t>
    </r>
    <r>
      <rPr>
        <sz val="10"/>
        <rFont val="Calibri"/>
      </rPr>
      <t xml:space="preserve"> 20240506_Gong Cha_3 cities</t>
    </r>
  </si>
  <si>
    <r>
      <rPr>
        <u/>
        <sz val="10"/>
        <color rgb="FF1155CC"/>
        <rFont val="Calibri"/>
      </rPr>
      <t>[SJBP]_Domino's Pizza_1K</t>
    </r>
    <r>
      <rPr>
        <sz val="10"/>
        <color rgb="FF000000"/>
        <rFont val="Calibri"/>
      </rPr>
      <t xml:space="preserve"> 250116_Domino pizza_11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</si>
  <si>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</si>
  <si>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</si>
  <si>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[SJBP]_Domino's Pizza_22/08-04/09
</t>
    </r>
    <r>
      <rPr>
        <sz val="10"/>
        <color rgb="FF000000"/>
        <rFont val="Calibri"/>
      </rPr>
      <t xml:space="preserve"> 250116_Domino pizza_11 cities</t>
    </r>
  </si>
  <si>
    <r>
      <rPr>
        <u/>
        <sz val="10"/>
        <color rgb="FF1155CC"/>
        <rFont val="Calibri"/>
      </rPr>
      <t>[SJBP]_Highlands Coffee_ALC 14</t>
    </r>
    <r>
      <rPr>
        <sz val="10"/>
        <color rgb="FF000000"/>
        <rFont val="Calibri"/>
      </rPr>
      <t xml:space="preserve"> 241231_Highlands Coffee_36 cities</t>
    </r>
  </si>
  <si>
    <r>
      <rPr>
        <u/>
        <sz val="10"/>
        <color rgb="FF1155CC"/>
        <rFont val="Calibri"/>
      </rPr>
      <t>[SJBP]_Pizza Hut_Giảm 80k</t>
    </r>
    <r>
      <rPr>
        <sz val="10"/>
        <rFont val="Calibri"/>
      </rPr>
      <t xml:space="preserve"> 241231_Pizza Hut_20 cities</t>
    </r>
  </si>
  <si>
    <t>[Exclude NU][PLF CP]_9.9_Mở Tiệc Bao Ngon, Chỉ 0Đ</t>
  </si>
  <si>
    <t>[PLF CP]__Exclusive_Sep</t>
  </si>
  <si>
    <t>[Whitelist New User] [PLF CP]_NU_Lần đầu đặt món giảm 50%
0-6H: [PLF CP]FS_Ăn Khuya Siêu Flash Sale, Giảm 45%
6-9H: [PLF CP]FS_Ăn Sáng Siêu Flash Sale, Giảm 45%
9-13H: [PLF CP]FS_Ăn Trưa Siêu Flash Sale, Giảm 45%
13-16H: [PLF CP]FS_Ăn Xế Siêu Flash Sale, Giảm 45%
16-21H: [PLF CP]FS_Ăn Tối Siêu Flash Sale, Giảm 45%
21-24H: [PLF CP]FS_Ăn Khuya Siêu Flash Sale, Giảm 45%</t>
  </si>
  <si>
    <r>
      <rPr>
        <u/>
        <sz val="10"/>
        <color rgb="FF1155CC"/>
        <rFont val="Calibri"/>
      </rPr>
      <t xml:space="preserve">[VIP]_Domino's Pizza_12-14/09
</t>
    </r>
    <r>
      <rPr>
        <sz val="10"/>
        <color rgb="FF000000"/>
        <rFont val="Calibri"/>
      </rPr>
      <t>250116_Domino pizza_11 cities</t>
    </r>
  </si>
  <si>
    <r>
      <rPr>
        <u/>
        <sz val="10"/>
        <color rgb="FF1155CC"/>
        <rFont val="Calibri"/>
      </rPr>
      <t xml:space="preserve">[VIP]_Domino's Pizza_12-14/09
</t>
    </r>
    <r>
      <rPr>
        <sz val="10"/>
        <color rgb="FF000000"/>
        <rFont val="Calibri"/>
      </rPr>
      <t>250116_Domino pizza_11 cities</t>
    </r>
  </si>
  <si>
    <r>
      <rPr>
        <u/>
        <sz val="10"/>
        <color rgb="FF1155CC"/>
        <rFont val="Calibri"/>
      </rPr>
      <t xml:space="preserve">[VIP]_Domino's Pizza_12-14/09
</t>
    </r>
    <r>
      <rPr>
        <sz val="10"/>
        <rFont val="Calibri"/>
      </rPr>
      <t>250116_Domino pizza_11 cities</t>
    </r>
  </si>
  <si>
    <t>[Exclude NU][PLF CP]_Thematic_Sắm Bánh Trung Thu, Giảm 50.000Đ</t>
  </si>
  <si>
    <r>
      <rPr>
        <sz val="10"/>
        <color rgb="FFFF0000"/>
        <rFont val="Calibri"/>
      </rPr>
      <t>[Whitelist New User] [</t>
    </r>
    <r>
      <rPr>
        <sz val="10"/>
        <color theme="1"/>
        <rFont val="Calibri"/>
      </rPr>
      <t>PLF CP]_NU_Lần đầu đặt món giảm 50%
[Exclude NU][PLF CP]_WC_Thứ 6 Rộn Ràng, Giảm 50.000Đ</t>
    </r>
  </si>
  <si>
    <r>
      <rPr>
        <sz val="10"/>
        <color rgb="FFFF0000"/>
        <rFont val="Calibri"/>
      </rPr>
      <t>[Whitelist New User] [</t>
    </r>
    <r>
      <rPr>
        <sz val="10"/>
        <color theme="1"/>
        <rFont val="Calibri"/>
      </rPr>
      <t>PLF CP]_NU_Lần đầu đặt món giảm 50%
[Exclude NU][PLF CP]_WC_Tiệc cuối tuần, giảm tưng bừng 105.000Đ</t>
    </r>
  </si>
  <si>
    <r>
      <rPr>
        <u/>
        <sz val="10"/>
        <color rgb="FF1155CC"/>
        <rFont val="Calibri"/>
      </rPr>
      <t xml:space="preserve">[SuperVIP]_Pizza Hut_19-21/09
</t>
    </r>
    <r>
      <rPr>
        <sz val="10"/>
        <color rgb="FF000000"/>
        <rFont val="Calibri"/>
      </rPr>
      <t>241231_Pizza Hut_20 cities</t>
    </r>
  </si>
  <si>
    <r>
      <rPr>
        <sz val="10"/>
        <color rgb="FFFF0000"/>
        <rFont val="Calibri"/>
      </rPr>
      <t>[Whitelist New User] [</t>
    </r>
    <r>
      <rPr>
        <sz val="10"/>
        <color theme="1"/>
        <rFont val="Calibri"/>
      </rPr>
      <t>PLF CP]_NU_Lần đầu đặt món giảm 50%
[Exclude NU][PLF CP]_WC_Thứ 2 Đầu Tuần, Giảm Tới 40.000Đ</t>
    </r>
  </si>
  <si>
    <r>
      <rPr>
        <sz val="10"/>
        <color rgb="FFFF0000"/>
        <rFont val="Calibri"/>
      </rPr>
      <t>[Whitelist New User] [</t>
    </r>
    <r>
      <rPr>
        <sz val="10"/>
        <color theme="1"/>
        <rFont val="Calibri"/>
      </rPr>
      <t>PLF CP]_NU_Lần đầu đặt món giảm 50%
[Exclude NU][PLF CP]_WC_Món Ngon Giữa Tuần, Giảm Tới 25.000Đ</t>
    </r>
  </si>
  <si>
    <r>
      <rPr>
        <sz val="10"/>
        <color rgb="FFFF0000"/>
        <rFont val="Calibri"/>
      </rPr>
      <t>[Whitelist New User] [</t>
    </r>
    <r>
      <rPr>
        <sz val="10"/>
        <color theme="1"/>
        <rFont val="Calibri"/>
      </rPr>
      <t>PLF CP]_NU_Lần đầu đặt món giảm 50%
[Exclude NU][PLF CP]_Thematic_Đón Deal Trăng Tròn, Giảm 88.000Đ</t>
    </r>
  </si>
  <si>
    <r>
      <rPr>
        <sz val="10"/>
        <color rgb="FFFF0000"/>
        <rFont val="Calibri"/>
      </rPr>
      <t>[Whitelist New User] [</t>
    </r>
    <r>
      <rPr>
        <sz val="10"/>
        <color theme="1"/>
        <rFont val="Calibri"/>
      </rPr>
      <t>PLF CP]_NU_Lần đầu đặt món giảm 50%
[Exclude NU][PLF CP]_WC_Thứ 6 Rộn Ràng, Giảm 50.000Đ</t>
    </r>
  </si>
  <si>
    <t>0h - 6h:  [PLF CP]_SPFDay_Bộ chung DEAL THƯƠNG HIỆU Giảm 50%
6h - 10h:  [PLF CP]_SPFDay_Đại Tiệc Bữa Sáng Giảm 50%
10h - 13h:  [PLF CP]_SPFDay_Đại Tiệc Bữa Trưa Giảm 50%
13h - 17h:  [PLF CP]_SPFDay_Đại Tiệc Bữa Xế Giảm 50%
17h - 24h:  [PLF CP]_SPFDay_Đại Tiệc Bữa Tối Giảm 50%</t>
  </si>
  <si>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</si>
  <si>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</si>
  <si>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sz val="10"/>
        <color rgb="FFFF0000"/>
        <rFont val="Calibri"/>
      </rPr>
      <t>[Whitelist New User] [</t>
    </r>
    <r>
      <rPr>
        <sz val="10"/>
        <color theme="1"/>
        <rFont val="Calibri"/>
      </rPr>
      <t>PLF CP]_NU_Lần đầu đặt món giảm 50%
[Mass Ads]_FoodFest_Hè Rực Rỡ, Deal Hết Cỡ Giảm 40.000Đ</t>
    </r>
  </si>
  <si>
    <r>
      <rPr>
        <u/>
        <sz val="10"/>
        <color rgb="FF1155CC"/>
        <rFont val="Calibri"/>
      </rPr>
      <t>[SJBP]__Brand 50%</t>
    </r>
    <r>
      <rPr>
        <sz val="10"/>
        <rFont val="Calibri"/>
      </rPr>
      <t xml:space="preserve"> 241231_All OTH 2025_36 cities</t>
    </r>
  </si>
  <si>
    <r>
      <rPr>
        <sz val="10"/>
        <rFont val="Calibri"/>
      </rPr>
      <t xml:space="preserve">0h-16h  </t>
    </r>
    <r>
      <rPr>
        <u/>
        <sz val="10"/>
        <color rgb="FF1155CC"/>
        <rFont val="Calibri"/>
      </rPr>
      <t>[SJBP]_Phúc Long Coffee &amp; Tea_Combo 119k</t>
    </r>
    <r>
      <rPr>
        <sz val="10"/>
        <rFont val="Calibri"/>
      </rPr>
      <t xml:space="preserve"> 20240516_Phúc Long Coffee &amp; Tea_17 cities
16h-24h [</t>
    </r>
    <r>
      <rPr>
        <u/>
        <sz val="10"/>
        <color rgb="FF1155CC"/>
        <rFont val="Calibri"/>
      </rPr>
      <t>SJBP]_Cơm Thố A</t>
    </r>
    <r>
      <rPr>
        <sz val="10"/>
        <rFont val="Calibri"/>
      </rPr>
      <t>nh Nguyễn_Oct</t>
    </r>
  </si>
  <si>
    <r>
      <rPr>
        <u/>
        <sz val="10"/>
        <color rgb="FF1155CC"/>
        <rFont val="Calibri"/>
      </rPr>
      <t xml:space="preserve">[SJBP]_McDonald's_119k
</t>
    </r>
    <r>
      <rPr>
        <sz val="10"/>
        <rFont val="Calibri"/>
      </rPr>
      <t>250707_McDonald's_6 cities</t>
    </r>
  </si>
  <si>
    <r>
      <rPr>
        <u/>
        <sz val="10"/>
        <color rgb="FF1155CC"/>
        <rFont val="Calibri"/>
      </rPr>
      <t xml:space="preserve">[SJBP]_McDonald's_119k
</t>
    </r>
    <r>
      <rPr>
        <sz val="10"/>
        <color rgb="FF000000"/>
        <rFont val="Calibri"/>
      </rPr>
      <t>250707_McDonald's_6 cities</t>
    </r>
  </si>
  <si>
    <r>
      <rPr>
        <u/>
        <sz val="10"/>
        <color rgb="FF1155CC"/>
        <rFont val="Calibri"/>
      </rPr>
      <t xml:space="preserve">[SJBP]_McDonald's_119k
</t>
    </r>
    <r>
      <rPr>
        <sz val="10"/>
        <color rgb="FF000000"/>
        <rFont val="Calibri"/>
      </rPr>
      <t>250707_McDonald's_6 cities</t>
    </r>
  </si>
  <si>
    <t>[Whitelist New User] [PLF CP]_NU_Lần đầu đặt món giảm 50%
[Exclude NU][[PLF CP]_Thematic_Đón Deal Trăng Tròn, Giảm 88.000Đ</t>
  </si>
  <si>
    <r>
      <rPr>
        <sz val="10"/>
        <color rgb="FFFF0000"/>
        <rFont val="Calibri"/>
      </rPr>
      <t>[Whitelist New User] [</t>
    </r>
    <r>
      <rPr>
        <sz val="10"/>
        <color theme="1"/>
        <rFont val="Calibri"/>
      </rPr>
      <t>PLF CP]_NU_Lần đầu đặt món giảm 50%
[Exclude NU][Mass Ads]_FoodFest_Hè Rực Rỡ, Deal Hết Cỡ Giảm 40.000Đ</t>
    </r>
  </si>
  <si>
    <r>
      <rPr>
        <u/>
        <sz val="10"/>
        <color rgb="FF1155CC"/>
        <rFont val="Calibri"/>
      </rPr>
      <t>[SJBP]__Brand 50%</t>
    </r>
    <r>
      <rPr>
        <sz val="10"/>
        <rFont val="Calibri"/>
      </rPr>
      <t xml:space="preserve"> 241231_All OTH 2025_36 cities</t>
    </r>
  </si>
  <si>
    <r>
      <rPr>
        <u/>
        <sz val="10"/>
        <color rgb="FF1155CC"/>
        <rFont val="Calibri"/>
      </rPr>
      <t>[SuperVIP]_Highlands Coffee_6-10.10</t>
    </r>
    <r>
      <rPr>
        <sz val="10"/>
        <rFont val="Calibri"/>
      </rPr>
      <t xml:space="preserve"> HP,VT,HA,DL,DN,KH</t>
    </r>
  </si>
  <si>
    <r>
      <rPr>
        <u/>
        <sz val="10"/>
        <color rgb="FF1155CC"/>
        <rFont val="Calibri"/>
      </rPr>
      <t xml:space="preserve">[SJBP]_Gà Rán Popeyes_BOGO
</t>
    </r>
    <r>
      <rPr>
        <sz val="10"/>
        <rFont val="Calibri"/>
      </rPr>
      <t>241231_Gà Rán Popeyes_9 cities</t>
    </r>
  </si>
  <si>
    <r>
      <rPr>
        <u/>
        <sz val="10"/>
        <color rgb="FF1155CC"/>
        <rFont val="Calibri"/>
      </rPr>
      <t xml:space="preserve">[SJBP]_Gà Rán Popeyes_BOGO
</t>
    </r>
    <r>
      <rPr>
        <sz val="10"/>
        <rFont val="Calibri"/>
      </rPr>
      <t>241231_Gà Rán Popeyes_9 cities</t>
    </r>
  </si>
  <si>
    <r>
      <rPr>
        <u/>
        <sz val="10"/>
        <color rgb="FF1155CC"/>
        <rFont val="Calibri"/>
      </rPr>
      <t>[SJBP]__Brand 50%</t>
    </r>
    <r>
      <rPr>
        <sz val="10"/>
        <rFont val="Calibri"/>
      </rPr>
      <t xml:space="preserve"> 241231_All OTH 2025_36 cities</t>
    </r>
  </si>
  <si>
    <r>
      <rPr>
        <u/>
        <sz val="10"/>
        <color rgb="FF1155CC"/>
        <rFont val="Calibri"/>
      </rPr>
      <t xml:space="preserve">[VIP]_Cơm Thố Anh Nguyễn_15-19/10
</t>
    </r>
    <r>
      <rPr>
        <sz val="10"/>
        <rFont val="Calibri"/>
      </rPr>
      <t>250718_Cơm Thố Anh Nguyễn_11 cities</t>
    </r>
  </si>
  <si>
    <r>
      <rPr>
        <u/>
        <sz val="10"/>
        <color rgb="FF1155CC"/>
        <rFont val="Calibri"/>
      </rPr>
      <t>[SuperVIP]_Phê La_13-17/10</t>
    </r>
    <r>
      <rPr>
        <sz val="10"/>
        <color rgb="FF000000"/>
        <rFont val="Calibri"/>
      </rPr>
      <t xml:space="preserve"> HP,VT,HA,DL,DN,KH</t>
    </r>
  </si>
  <si>
    <r>
      <rPr>
        <u/>
        <sz val="10"/>
        <color rgb="FF1155CC"/>
        <rFont val="Calibri"/>
      </rPr>
      <t xml:space="preserve">[SJBP]_Gà Rán Popeyes_BOGO
</t>
    </r>
    <r>
      <rPr>
        <sz val="10"/>
        <rFont val="Calibri"/>
      </rPr>
      <t>241231_Gà Rán Popeyes_9 cities</t>
    </r>
  </si>
  <si>
    <t>[Exclude NU][PLF CP]_Thematic_Mừng Ngày Chị Em, Giảm tới 210.000Đ</t>
  </si>
  <si>
    <r>
      <rPr>
        <u/>
        <sz val="10"/>
        <color rgb="FF1155CC"/>
        <rFont val="Calibri"/>
      </rPr>
      <t xml:space="preserve">[SuperVIP]_The Coffee House_21-23/10
</t>
    </r>
    <r>
      <rPr>
        <sz val="10"/>
        <color rgb="FF000000"/>
        <rFont val="Calibri"/>
      </rPr>
      <t>241231_The Coffee House_7 cities</t>
    </r>
  </si>
  <si>
    <r>
      <rPr>
        <u/>
        <sz val="10"/>
        <color rgb="FF1155CC"/>
        <rFont val="Calibri"/>
      </rPr>
      <t xml:space="preserve">[SuperVIP]_Cơm Thố Anh Nguyễn_22-26/10
</t>
    </r>
    <r>
      <rPr>
        <sz val="10"/>
        <color rgb="FF000000"/>
        <rFont val="Calibri"/>
      </rPr>
      <t>250718_Cơm Thố Anh Nguyễn_11 cities</t>
    </r>
  </si>
  <si>
    <r>
      <rPr>
        <u/>
        <sz val="10"/>
        <color rgb="FF1155CC"/>
        <rFont val="Calibri"/>
      </rPr>
      <t xml:space="preserve">[SuperVIP]_The Coffee House_21-23/10
</t>
    </r>
    <r>
      <rPr>
        <sz val="10"/>
        <color rgb="FF000000"/>
        <rFont val="Calibri"/>
      </rPr>
      <t>241231_The Coffee House_7 cities</t>
    </r>
  </si>
  <si>
    <r>
      <rPr>
        <u/>
        <sz val="10"/>
        <color rgb="FF1155CC"/>
        <rFont val="Calibri"/>
      </rPr>
      <t xml:space="preserve">[SuperVIP]_Cơm Thố Anh Nguyễn_22-26/10
</t>
    </r>
    <r>
      <rPr>
        <sz val="10"/>
        <rFont val="Calibri"/>
      </rPr>
      <t>250718_Cơm Thố Anh Nguyễn_11 cities</t>
    </r>
  </si>
  <si>
    <r>
      <rPr>
        <u/>
        <sz val="10"/>
        <color rgb="FF1155CC"/>
        <rFont val="Calibri"/>
      </rPr>
      <t>[JBP]_KATINAT Coffee &amp; Tea House_B2G1</t>
    </r>
    <r>
      <rPr>
        <sz val="10"/>
        <color rgb="FF000000"/>
        <rFont val="Calibri"/>
      </rPr>
      <t xml:space="preserve"> 250822_KATINAT Coffee &amp; Tea House_13 cities</t>
    </r>
  </si>
  <si>
    <r>
      <rPr>
        <u/>
        <sz val="10"/>
        <color rgb="FF1155CC"/>
        <rFont val="Calibri"/>
      </rPr>
      <t>[SJBP]_The Coffee House_Matcha day</t>
    </r>
    <r>
      <rPr>
        <sz val="10"/>
        <color rgb="FF000000"/>
        <rFont val="Calibri"/>
      </rPr>
      <t xml:space="preserve"> 241231_The Coffee House_7 cities</t>
    </r>
  </si>
  <si>
    <r>
      <rPr>
        <u/>
        <sz val="10"/>
        <color rgb="FF1155CC"/>
        <rFont val="Calibri"/>
      </rPr>
      <t>[VIP]_Starbucks Coffee_28-30.10</t>
    </r>
    <r>
      <rPr>
        <sz val="10"/>
        <rFont val="Calibri"/>
      </rPr>
      <t xml:space="preserve"> 250822_Starbucks Coffee_13 cities</t>
    </r>
  </si>
  <si>
    <r>
      <rPr>
        <u/>
        <sz val="10"/>
        <color rgb="FF1155CC"/>
        <rFont val="Calibri"/>
      </rPr>
      <t>[VIP]_Starbucks Coffee_28-30.10</t>
    </r>
    <r>
      <rPr>
        <sz val="10"/>
        <color rgb="FF000000"/>
        <rFont val="Calibri"/>
      </rPr>
      <t xml:space="preserve"> 250822_Starbucks Coffee_13 cities</t>
    </r>
  </si>
  <si>
    <t>[Exclude NU][PLF CP]_Thematic_Vui Halloween, Freeship Tới 45.000Đ</t>
  </si>
  <si>
    <t>[Whitelist New User] [PLF CP]_NU_Lần đầu đặt món giảm 50%
[Exclude NU][PLF CP]_11.11_Siêu Deal Khai Tiệc, Giảm tới 60.000Đ</t>
  </si>
  <si>
    <t>[Whitelist New User] [PLF CP]_NU_Lần đầu đặt món giảm 50%
[Exclude NU][PLF CP]_11.11_Siêu Deal Khai Tiệc, Giảm tới 110.000Đ</t>
  </si>
  <si>
    <r>
      <rPr>
        <u/>
        <sz val="10"/>
        <color rgb="FF1155CC"/>
        <rFont val="Calibri"/>
      </rPr>
      <t>[SJBP]__Brand 50%</t>
    </r>
    <r>
      <rPr>
        <sz val="10"/>
        <rFont val="Calibri"/>
      </rPr>
      <t xml:space="preserve"> 241231_All OTH 2025_36 cities</t>
    </r>
  </si>
  <si>
    <t>[Exclude NU][PLF CP]_Thematic_Siêu Deal Học Đường, Giảm tới 121.000Đ</t>
  </si>
  <si>
    <r>
      <rPr>
        <u/>
        <sz val="10"/>
        <color rgb="FF1155CC"/>
        <rFont val="Calibri"/>
      </rPr>
      <t xml:space="preserve">SPXI
</t>
    </r>
    <r>
      <rPr>
        <strike/>
        <sz val="10"/>
        <rFont val="Calibri"/>
      </rPr>
      <t xml:space="preserve">[Exclude NU] [PLF CP]_Thematic_Mừng Ngày Nhà Giáo, Freeship tới 60.000Đ
</t>
    </r>
    <r>
      <rPr>
        <sz val="10"/>
        <rFont val="Calibri"/>
      </rPr>
      <t>[Exclude NU][PLF CP]_Thematic_Siêu Deal Học Đường, Giảm tới 121.000Đ</t>
    </r>
  </si>
  <si>
    <r>
      <rPr>
        <u/>
        <sz val="10"/>
        <color rgb="FF1155CC"/>
        <rFont val="Calibri"/>
      </rPr>
      <t>[SuperVIP]_Phê La_11-14Nov</t>
    </r>
    <r>
      <rPr>
        <sz val="10"/>
        <color rgb="FF000000"/>
        <rFont val="Calibri"/>
      </rPr>
      <t xml:space="preserve"> HP,VT,HA,DL,DN,KH</t>
    </r>
  </si>
  <si>
    <t>[Exclude NU] [PLF CP]_Mid Month Sale_Món Ngon Bao Ship, Chỉ 30.000Đ</t>
  </si>
  <si>
    <t>[Exclude  NU][PLF CP]_WC_Tiệc cuối tuần, giảm tưng bừng 105.000Đ</t>
  </si>
  <si>
    <t>[Exclude  NU][PLF CP]_WC_Thứ 2 Đầu Tuần, Giảm Tới 40.000Đ</t>
  </si>
  <si>
    <r>
      <rPr>
        <u/>
        <sz val="10"/>
        <color rgb="FF1155CC"/>
        <rFont val="Calibri"/>
      </rPr>
      <t>[VIP]_The Coffee House_17-19.11</t>
    </r>
    <r>
      <rPr>
        <sz val="10"/>
        <color rgb="FF000000"/>
        <rFont val="Calibri"/>
      </rPr>
      <t xml:space="preserve"> 251014_The Coffee House_8 cities</t>
    </r>
  </si>
  <si>
    <t>[Exclude NU][PLF CP]_Thematic_Săn Deal 20.11, Giảm tới 95.000Đ</t>
  </si>
  <si>
    <r>
      <rPr>
        <sz val="10"/>
        <color theme="1"/>
        <rFont val="Calibri"/>
      </rPr>
      <t xml:space="preserve">0h - 6h [PLF CP]__Thematic_Siêu Deal Học Đường, Giảm tới 50%
6h - 8h [PLF CP]_Thematic_ĐẠI TIỆC BỮA SÁNG Giảm 50%
8h - 10h [PLF CP]__Thematic_Siêu Deal Học Đường, Giảm tới 50%
10h - 12h [PLF CP]_Thematic_Săn Deal 20.11, Giảm tới 95.000Đ
12h - 14h [PLF CP]_Thematic_ĐẠI TIỆC BỮA XẾ Giảm 50%
14h - 17h [PLF CP]_Thematic_Săn Deal 20.11, Giảm tới 95.000Đ
17h - 19h </t>
    </r>
    <r>
      <rPr>
        <strike/>
        <sz val="10"/>
        <color theme="1"/>
        <rFont val="Calibri"/>
      </rPr>
      <t xml:space="preserve">[PLF CP]__Thematic_Siêu Deal Học Đường, Giảm tới 211.000Đ
</t>
    </r>
    <r>
      <rPr>
        <sz val="10"/>
        <color theme="1"/>
        <rFont val="Calibri"/>
      </rPr>
      <t>[PLF CP]_20.11_Chớp Deal Ngon Rẻ, Giảm 50%
19h - 24h  [PLF CP]_Thematic_ĐẠI TIỆC BỮA Tối Giảm 50%</t>
    </r>
  </si>
  <si>
    <r>
      <rPr>
        <u/>
        <sz val="10"/>
        <color rgb="FF1155CC"/>
        <rFont val="Calibri"/>
      </rPr>
      <t>[SJBP]_Phúc Long Coffee &amp; Tea_Combo 119k</t>
    </r>
    <r>
      <rPr>
        <sz val="10"/>
        <color rgb="FF000000"/>
        <rFont val="Calibri"/>
      </rPr>
      <t xml:space="preserve"> 20240516_Phúc Long Coffee &amp; Tea_17 cities</t>
    </r>
  </si>
  <si>
    <r>
      <rPr>
        <sz val="10"/>
        <rFont val="Calibri"/>
      </rPr>
      <t xml:space="preserve">0h-11h+13h-16h </t>
    </r>
    <r>
      <rPr>
        <u/>
        <sz val="10"/>
        <color rgb="FF1155CC"/>
        <rFont val="Calibri"/>
      </rPr>
      <t>[SJBP]__Br</t>
    </r>
    <r>
      <rPr>
        <sz val="10"/>
        <rFont val="Calibri"/>
      </rPr>
      <t xml:space="preserve">and 50% 241231_All OTH 2025_36 cities
11h-13h+16h-24h </t>
    </r>
    <r>
      <rPr>
        <u/>
        <sz val="10"/>
        <color rgb="FF1155CC"/>
        <rFont val="Calibri"/>
      </rPr>
      <t>[VIP]_Domino's Pizza_21-23/11</t>
    </r>
  </si>
  <si>
    <t>[Exclude NU][PLF CP]_Cheap Meal</t>
  </si>
  <si>
    <t>[Exclude NU][PLF CP]_WC_Đồng Phí Ship, Chỉ 12.000Đ</t>
  </si>
  <si>
    <t>[Exclude NU][PLF CP]_WC_Thứ 4 Vạn Quán Ngon, Freeship 60.000Đ</t>
  </si>
  <si>
    <t xml:space="preserve">[SJBP]_McDonald's_2T2 </t>
  </si>
  <si>
    <t>[Exclude NU][PLF CP]_Thematic_Deal U Ám, Freeship Toàn Sàn 45.000Đ</t>
  </si>
  <si>
    <r>
      <rPr>
        <u/>
        <sz val="10"/>
        <color rgb="FF1155CC"/>
        <rFont val="Calibri"/>
      </rPr>
      <t>[SuperVIP]_The Coffee House_1-3.12</t>
    </r>
    <r>
      <rPr>
        <sz val="10"/>
        <color rgb="FF000000"/>
        <rFont val="Calibri"/>
      </rPr>
      <t xml:space="preserve"> 251014_The Coffee House_8 cities</t>
    </r>
  </si>
  <si>
    <r>
      <rPr>
        <u/>
        <sz val="10"/>
        <color rgb="FF000000"/>
        <rFont val="Calibri"/>
      </rPr>
      <t xml:space="preserve">0h-10h+13h-16h </t>
    </r>
    <r>
      <rPr>
        <u/>
        <sz val="10"/>
        <color rgb="FF1155CC"/>
        <rFont val="Calibri"/>
      </rPr>
      <t>[SJBP]__Bra</t>
    </r>
    <r>
      <rPr>
        <u/>
        <sz val="10"/>
        <color rgb="FF000000"/>
        <rFont val="Calibri"/>
      </rPr>
      <t>nd 50% 241231_All OTH 2025_36 cities
10h-13h+16h-24h</t>
    </r>
    <r>
      <rPr>
        <u/>
        <sz val="10"/>
        <color rgb="FF1155CC"/>
        <rFont val="Calibri"/>
      </rPr>
      <t>[SuperVIP]_Pizza Hut_05-07/12</t>
    </r>
  </si>
  <si>
    <r>
      <rPr>
        <u/>
        <sz val="10"/>
        <color rgb="FF1155CC"/>
        <rFont val="Calibri"/>
      </rPr>
      <t>[SuperVIP]_Highlands Coffee_8-12.12</t>
    </r>
    <r>
      <rPr>
        <sz val="10"/>
        <rFont val="Calibri"/>
      </rPr>
      <t xml:space="preserve"> HD,BD,DL,HA,HP,KH,DN,TH,VT</t>
    </r>
  </si>
  <si>
    <r>
      <rPr>
        <sz val="10"/>
        <rFont val="Calibri"/>
      </rPr>
      <t xml:space="preserve">10h-13h + 16h-24h </t>
    </r>
    <r>
      <rPr>
        <u/>
        <sz val="10"/>
        <color rgb="FF1155CC"/>
        <rFont val="Calibri"/>
      </rPr>
      <t xml:space="preserve">[SuperVIP]_Gà Rán Popeyes_08-11/12
</t>
    </r>
    <r>
      <rPr>
        <sz val="10"/>
        <rFont val="Calibri"/>
      </rPr>
      <t>0h-10h+13h-16h</t>
    </r>
    <r>
      <rPr>
        <u/>
        <sz val="10"/>
        <color rgb="FF1155CC"/>
        <rFont val="Calibri"/>
      </rPr>
      <t xml:space="preserve"> [SJBP]__Brand 50</t>
    </r>
    <r>
      <rPr>
        <sz val="10"/>
        <rFont val="Calibri"/>
      </rPr>
      <t>% 241231_All OTH 2025_36 cities</t>
    </r>
  </si>
  <si>
    <t>[Exclude NU][PLF CP]_Mid Month Sale_Freeship Giữa Tháng, Giảm Tới 60.000Đ</t>
  </si>
  <si>
    <t>[Exclude NU][PLF CP]_Livestream_Săn Trùm Deal Freeship 0Đ</t>
  </si>
  <si>
    <r>
      <rPr>
        <sz val="10"/>
        <rFont val="Calibri"/>
      </rPr>
      <t xml:space="preserve"> </t>
    </r>
    <r>
      <rPr>
        <u/>
        <sz val="10"/>
        <color rgb="FF1155CC"/>
        <rFont val="Calibri"/>
      </rPr>
      <t>[SuperVIP]_Gà Rán Popeyes_18-21/12</t>
    </r>
  </si>
  <si>
    <r>
      <rPr>
        <sz val="10"/>
        <rFont val="Calibri"/>
      </rPr>
      <t xml:space="preserve"> </t>
    </r>
    <r>
      <rPr>
        <u/>
        <sz val="10"/>
        <color rgb="FF1155CC"/>
        <rFont val="Calibri"/>
      </rPr>
      <t xml:space="preserve">[VIP]_Cơm Thố Anh Nguyễn_17-21/12
</t>
    </r>
  </si>
  <si>
    <t>0h - 6h:  [PLF CP]_SPFDay_Bộ chung SIÊU DEAL THƯƠNG HIỆU Giảm 50%
6h - 10h:  [PLF CP]_SPFDay_Siêu Deal Bữa Sáng Giảm 50%
10h - 13h:  [PLF CP]_SPFDay_Siêu Deal Bữa Trưa Giảm 50%
13h - 17h:  [PLF CP]_SPFDay_Siêu Deal Bữa Xế Giảm 50%
17h - 24h:  [PLF CP]_SPFDay_Siêu Deal Bữa Tối Giảm 50%</t>
  </si>
  <si>
    <r>
      <rPr>
        <sz val="10"/>
        <rFont val="Calibri"/>
      </rPr>
      <t xml:space="preserve"> </t>
    </r>
    <r>
      <rPr>
        <u/>
        <sz val="10"/>
        <color rgb="FF1155CC"/>
        <rFont val="Calibri"/>
      </rPr>
      <t>[VIP]_Gà Rán Texas Chicken_22-25/12</t>
    </r>
  </si>
  <si>
    <r>
      <rPr>
        <sz val="10"/>
        <rFont val="Calibri"/>
      </rPr>
      <t xml:space="preserve"> </t>
    </r>
    <r>
      <rPr>
        <u/>
        <sz val="10"/>
        <color rgb="FF1155CC"/>
        <rFont val="Calibri"/>
      </rPr>
      <t>[SuperVIP]_Phê La_22-26Dec</t>
    </r>
    <r>
      <rPr>
        <sz val="10"/>
        <rFont val="Calibri"/>
      </rPr>
      <t xml:space="preserve">  HD,BD,DL,HA,HP,KH,DN,TH,VT</t>
    </r>
  </si>
  <si>
    <t>[Exclude NU][PLF CP]_Thematic_Tiệc Tất Niên, Giảm không giới hạn</t>
  </si>
  <si>
    <t>[Exclude NU][PLF CP]_Thematic_Deal Cuối Năm, Giảm tới 95.000Đ</t>
  </si>
  <si>
    <t>[Exclude NU][PLF CP]_15.1_Món Ngon Đầu Xuân Chỉ 26.000Đ</t>
  </si>
  <si>
    <t>[Exclude NU][PLF CP]_15.1_Khai Tiệc Rộn Ràng Giảm Đến 260.000Đ</t>
  </si>
  <si>
    <r>
      <rPr>
        <u/>
        <sz val="10"/>
        <color rgb="FF1155CC"/>
        <rFont val="Calibri"/>
      </rPr>
      <t>[SuperVIP]_The Coffee House_12-14.01.26</t>
    </r>
    <r>
      <rPr>
        <sz val="10"/>
        <color rgb="FF000000"/>
        <rFont val="Calibri"/>
      </rPr>
      <t xml:space="preserve"> 251014_The Coffee House_8 cities</t>
    </r>
  </si>
  <si>
    <t>[Exclude NU][PLF CP]_SPF Day_Deal Ngon Giảm Tới 75.000Đ</t>
  </si>
  <si>
    <t xml:space="preserve">[Exclude NU]
0-5h: [PLF CP]_BAU_Deal Cú Đêm, Giảm 20.000Đ
5-10h: [PLF CP]_BAU_Ăn sáng ngon rẻ, giảm 20.000Đ
10-13h: [PLF CP]_BAU_Đặt món ăn trưa, giảm tới 40.000Đ
13-16h: [PLF CP]_BAU_Trà Sữa, Cà Phê Giảm 30.000Đ
16-24h: [PLF CP]_BAU_Đặt món ăn tối, chỉ từ 40.000Đ
</t>
  </si>
  <si>
    <t>[Whitelist New User] [PLF CP]_NU_Lần đầu đặt món giảm 50%
[Exclude NU]
0-5h: [PLF CP]_BAU_Deal Cú Đêm, Giảm 20.000Đ
5-10h: [PLF CP]_BAU_Ăn sáng ngon rẻ, giảm 20.000Đ
10-13h: [PLF CP]_BAU_Đặt món ăn trưa, giảm tới 40.000Đ
13-16h: [PLF CP]_BAU_Chốt đơn ăn xế, giảm 20.000Đ
16-24h: [PLF CP]_BAU_Đặt món ăn tối, chỉ từ 40.000Đ</t>
  </si>
  <si>
    <r>
      <rPr>
        <u/>
        <sz val="10"/>
        <color rgb="FF1155CC"/>
        <rFont val="Calibri"/>
      </rPr>
      <t>[SJBP]_Phúc Long Coffee &amp; Tea_M2T1- Jan</t>
    </r>
    <r>
      <rPr>
        <sz val="10"/>
        <color rgb="FF000000"/>
        <rFont val="Calibri"/>
      </rPr>
      <t xml:space="preserve"> 20240516_Phúc Long Coffee &amp; Tea_17 cities</t>
    </r>
  </si>
  <si>
    <r>
      <rPr>
        <u/>
        <sz val="10"/>
        <color rgb="FF1155CC"/>
        <rFont val="Calibri"/>
      </rPr>
      <t>[VIP]_Cà Phê Muối Chú Long_26-30.01.26</t>
    </r>
    <r>
      <rPr>
        <sz val="10"/>
        <color rgb="FF000000"/>
        <rFont val="Calibri"/>
      </rPr>
      <t xml:space="preserve"> 250707_Cà Phê Muối Chú Long_15 cities</t>
    </r>
  </si>
  <si>
    <r>
      <rPr>
        <u/>
        <sz val="10"/>
        <color rgb="FF1155CC"/>
        <rFont val="Calibri"/>
      </rPr>
      <t>[VIP]_Cà Phê Muối Chú Long_26-30.01.26</t>
    </r>
    <r>
      <rPr>
        <sz val="10"/>
        <color rgb="FF000000"/>
        <rFont val="Calibri"/>
      </rPr>
      <t xml:space="preserve"> 250707_Cà Phê Muối Chú Long_15 cities</t>
    </r>
  </si>
  <si>
    <r>
      <rPr>
        <u/>
        <sz val="10"/>
        <color rgb="FF1155CC"/>
        <rFont val="Calibri"/>
      </rPr>
      <t>[SJBP]__Brand 50%</t>
    </r>
    <r>
      <rPr>
        <sz val="10"/>
        <rFont val="Calibri"/>
      </rPr>
      <t xml:space="preserve"> 260106_All OTH Brand 2026_41 cities</t>
    </r>
  </si>
  <si>
    <r>
      <rPr>
        <sz val="10"/>
        <rFont val="Calibri"/>
      </rPr>
      <t xml:space="preserve">0h-16h </t>
    </r>
    <r>
      <rPr>
        <u/>
        <sz val="10"/>
        <color rgb="FF1155CC"/>
        <rFont val="Calibri"/>
      </rPr>
      <t>[VIP]_Phúc Long Coffee &amp; Tea_Combo 79k_Feb</t>
    </r>
    <r>
      <rPr>
        <sz val="10"/>
        <rFont val="Calibri"/>
      </rPr>
      <t xml:space="preserve"> 260106_Phúc Long Coffee &amp; Tea_20 cities
16h-24h</t>
    </r>
    <r>
      <rPr>
        <u/>
        <sz val="10"/>
        <color rgb="FF1155CC"/>
        <rFont val="Calibri"/>
      </rPr>
      <t xml:space="preserve"> [SJBP]_Gà Rán Popeyes_OTH_Feb</t>
    </r>
    <r>
      <rPr>
        <sz val="10"/>
        <rFont val="Calibri"/>
      </rPr>
      <t xml:space="preserve"> 241231_Gà Rán Popeyes_9 cities</t>
    </r>
  </si>
  <si>
    <r>
      <rPr>
        <u/>
        <sz val="10"/>
        <color rgb="FF1155CC"/>
        <rFont val="Calibri"/>
      </rPr>
      <t>[SuperVIP]_Trà Sữa May Cha_Feb</t>
    </r>
    <r>
      <rPr>
        <sz val="10"/>
        <rFont val="Calibri"/>
      </rPr>
      <t xml:space="preserve"> 260106_Trà Sữa May Cha_9 cities</t>
    </r>
  </si>
  <si>
    <r>
      <rPr>
        <u/>
        <sz val="10"/>
        <color rgb="FF1155CC"/>
        <rFont val="Calibri"/>
      </rPr>
      <t>[VIP]_Domino's Pizza_Feb</t>
    </r>
    <r>
      <rPr>
        <sz val="10"/>
        <color rgb="FF000000"/>
        <rFont val="Calibri"/>
      </rPr>
      <t xml:space="preserve"> 250116_Domino pizza_11 cities</t>
    </r>
  </si>
  <si>
    <r>
      <rPr>
        <u/>
        <sz val="10"/>
        <color rgb="FF1155CC"/>
        <rFont val="Calibri"/>
      </rPr>
      <t>[VIP]_McDonald's_Feb pack 1</t>
    </r>
    <r>
      <rPr>
        <sz val="10"/>
        <color rgb="FF000000"/>
        <rFont val="Calibri"/>
      </rPr>
      <t xml:space="preserve"> 251025_McDonald's_7 cities</t>
    </r>
  </si>
  <si>
    <r>
      <rPr>
        <sz val="10"/>
        <rFont val="Calibri"/>
      </rPr>
      <t>0h-16h</t>
    </r>
    <r>
      <rPr>
        <u/>
        <sz val="10"/>
        <color rgb="FF1155CC"/>
        <rFont val="Calibri"/>
      </rPr>
      <t>[SJBP]_Phúc Long Coffee &amp; Tea_Combo 119k</t>
    </r>
    <r>
      <rPr>
        <sz val="10"/>
        <rFont val="Calibri"/>
      </rPr>
      <t xml:space="preserve"> 260106_Phúc Long Coffee &amp; Tea_20 cities
16h-24h</t>
    </r>
    <r>
      <rPr>
        <u/>
        <sz val="10"/>
        <color rgb="FF1155CC"/>
        <rFont val="Calibri"/>
      </rPr>
      <t xml:space="preserve">[SJBP]_Domino's Pizza_Feb </t>
    </r>
    <r>
      <rPr>
        <sz val="10"/>
        <rFont val="Calibri"/>
      </rPr>
      <t>250116_Domino pizza_11 cities</t>
    </r>
  </si>
  <si>
    <r>
      <rPr>
        <sz val="10"/>
        <rFont val="Calibri"/>
      </rPr>
      <t>0h-16h</t>
    </r>
    <r>
      <rPr>
        <u/>
        <sz val="10"/>
        <color rgb="FF1155CC"/>
        <rFont val="Calibri"/>
      </rPr>
      <t>[SJBP]_Phúc Long Coffee &amp; Tea_Combo 119k</t>
    </r>
    <r>
      <rPr>
        <sz val="10"/>
        <rFont val="Calibri"/>
      </rPr>
      <t xml:space="preserve"> 260106_Phúc Long Coffee &amp; Tea_20 cities
16h-24h</t>
    </r>
    <r>
      <rPr>
        <u/>
        <sz val="10"/>
        <color rgb="FF1155CC"/>
        <rFont val="Calibri"/>
      </rPr>
      <t xml:space="preserve">[SJBP]_Domino's Pizza_Feb </t>
    </r>
    <r>
      <rPr>
        <sz val="10"/>
        <rFont val="Calibri"/>
      </rPr>
      <t>250116_Domino pizza_11 cities</t>
    </r>
  </si>
  <si>
    <r>
      <rPr>
        <u/>
        <sz val="10"/>
        <color rgb="FF1155CC"/>
        <rFont val="Calibri"/>
      </rPr>
      <t>[VIP]_KATINAT Coffee &amp; Tea House_B2G1</t>
    </r>
    <r>
      <rPr>
        <sz val="10"/>
        <color rgb="FF000000"/>
        <rFont val="Calibri"/>
      </rPr>
      <t xml:space="preserve"> 260106_KATINAT Coffee &amp; Tea House_14 cities</t>
    </r>
  </si>
  <si>
    <r>
      <rPr>
        <u/>
        <sz val="10"/>
        <color rgb="FF1155CC"/>
        <rFont val="Calibri"/>
      </rPr>
      <t>[VIP]_Lotteria DI_10-13Feb</t>
    </r>
    <r>
      <rPr>
        <sz val="10"/>
        <rFont val="Calibri"/>
      </rPr>
      <t xml:space="preserve"> 260116_Lotteria_41 cities</t>
    </r>
  </si>
  <si>
    <r>
      <rPr>
        <u/>
        <sz val="10"/>
        <color rgb="FF1155CC"/>
        <rFont val="Calibri"/>
      </rPr>
      <t>[VIP]_Lotteria DI_10-13Feb</t>
    </r>
    <r>
      <rPr>
        <sz val="10"/>
        <rFont val="Calibri"/>
      </rPr>
      <t xml:space="preserve"> 260116_Lotteria_41 cities</t>
    </r>
  </si>
  <si>
    <r>
      <rPr>
        <sz val="10"/>
        <rFont val="Calibri"/>
      </rPr>
      <t>16h-24h</t>
    </r>
    <r>
      <rPr>
        <u/>
        <sz val="10"/>
        <color rgb="FF1155CC"/>
        <rFont val="Calibri"/>
      </rPr>
      <t xml:space="preserve">[SJBP]_Domino's Pizza_Feb </t>
    </r>
    <r>
      <rPr>
        <sz val="10"/>
        <rFont val="Calibri"/>
      </rPr>
      <t>250116_Domino pizza_11 cities
0h-16h [SJBP]__Brand 50% 260106_All OTH Brand 2026_41 cities</t>
    </r>
  </si>
  <si>
    <r>
      <rPr>
        <sz val="10"/>
        <rFont val="Calibri"/>
      </rPr>
      <t>16h-24h</t>
    </r>
    <r>
      <rPr>
        <u/>
        <sz val="10"/>
        <color rgb="FF1155CC"/>
        <rFont val="Calibri"/>
      </rPr>
      <t xml:space="preserve">[SJBP]_Domino's Pizza_Feb </t>
    </r>
    <r>
      <rPr>
        <sz val="10"/>
        <rFont val="Calibri"/>
      </rPr>
      <t>250116_Domino pizza_11 cities
0h-16h [SJBP]__Brand 50% 260106_All OTH Brand 2026_41 cities</t>
    </r>
  </si>
  <si>
    <r>
      <rPr>
        <u/>
        <sz val="10"/>
        <color rgb="FF1155CC"/>
        <rFont val="Calibri"/>
      </rPr>
      <t>[VIP]_Gà Rán Texas Chicken_Feb</t>
    </r>
    <r>
      <rPr>
        <sz val="10"/>
        <rFont val="Calibri"/>
      </rPr>
      <t xml:space="preserve"> 250102_Gà Rán Texas Chicken_6 cities</t>
    </r>
  </si>
  <si>
    <r>
      <rPr>
        <sz val="10"/>
        <rFont val="Calibri"/>
      </rPr>
      <t>0h-16h</t>
    </r>
    <r>
      <rPr>
        <u/>
        <sz val="10"/>
        <color rgb="FF1155CC"/>
        <rFont val="Calibri"/>
      </rPr>
      <t>[SJBP]_Phúc Long Coffee &amp; Tea_Combo 119k</t>
    </r>
    <r>
      <rPr>
        <sz val="10"/>
        <rFont val="Calibri"/>
      </rPr>
      <t xml:space="preserve"> 260106_Phúc Long Coffee &amp; Tea_20 cities
16h-24h</t>
    </r>
    <r>
      <rPr>
        <u/>
        <sz val="10"/>
        <color rgb="FF1155CC"/>
        <rFont val="Calibri"/>
      </rPr>
      <t xml:space="preserve"> [SJBP]_Gà Rán Popeyes_OTH_Feb</t>
    </r>
    <r>
      <rPr>
        <sz val="10"/>
        <rFont val="Calibri"/>
      </rPr>
      <t xml:space="preserve"> 241231_Gà Rán Popeyes_9 cities"""</t>
    </r>
  </si>
  <si>
    <r>
      <rPr>
        <sz val="10"/>
        <rFont val="Calibri"/>
      </rPr>
      <t>0h-16h</t>
    </r>
    <r>
      <rPr>
        <u/>
        <sz val="10"/>
        <color rgb="FF1155CC"/>
        <rFont val="Calibri"/>
      </rPr>
      <t>[SJBP]_Phúc Long Coffee &amp; Tea_Combo 119k</t>
    </r>
    <r>
      <rPr>
        <sz val="10"/>
        <rFont val="Calibri"/>
      </rPr>
      <t xml:space="preserve"> 260106_Phúc Long Coffee &amp; Tea_20 cities
16h-24h</t>
    </r>
    <r>
      <rPr>
        <u/>
        <sz val="10"/>
        <color rgb="FF1155CC"/>
        <rFont val="Calibri"/>
      </rPr>
      <t xml:space="preserve"> [SJBP]_Gà Rán Popeyes_OTH_Feb</t>
    </r>
    <r>
      <rPr>
        <sz val="10"/>
        <rFont val="Calibri"/>
      </rPr>
      <t xml:space="preserve"> 241231_Gà Rán Popeyes_9 cities"""</t>
    </r>
  </si>
  <si>
    <r>
      <rPr>
        <u/>
        <sz val="10"/>
        <color rgb="FF1155CC"/>
        <rFont val="Calibri"/>
      </rPr>
      <t>[SuperVIP]_Pizza Hut_Feb</t>
    </r>
    <r>
      <rPr>
        <sz val="10"/>
        <color rgb="FF000000"/>
        <rFont val="Calibri"/>
      </rPr>
      <t xml:space="preserve"> 260106_Pizza Hut_21 cities</t>
    </r>
  </si>
  <si>
    <r>
      <rPr>
        <sz val="10"/>
        <rFont val="Calibri"/>
      </rPr>
      <t>0h-16h</t>
    </r>
    <r>
      <rPr>
        <u/>
        <sz val="10"/>
        <color rgb="FF1155CC"/>
        <rFont val="Calibri"/>
      </rPr>
      <t xml:space="preserve"> [SuperVIP]_Phúc Long Coffee &amp; Tea_Combo 88k_Mar</t>
    </r>
    <r>
      <rPr>
        <sz val="10"/>
        <rFont val="Calibri"/>
      </rPr>
      <t xml:space="preserve"> 260106_Phúc Long Coffee &amp; Tea_20 citie</t>
    </r>
  </si>
  <si>
    <r>
      <rPr>
        <u/>
        <sz val="10"/>
        <color rgb="FF1155CC"/>
        <rFont val="Calibri"/>
      </rPr>
      <t>[SJBP]__Brand 50%</t>
    </r>
    <r>
      <rPr>
        <sz val="10"/>
        <rFont val="Calibri"/>
      </rPr>
      <t xml:space="preserve"> 241231_All OTH 2025_36 cities</t>
    </r>
  </si>
  <si>
    <r>
      <rPr>
        <u/>
        <sz val="10"/>
        <color rgb="FF1155CC"/>
        <rFont val="Calibri"/>
      </rPr>
      <t>[JBP]_KATINAT Coffee &amp; Tea House_M2T1</t>
    </r>
    <r>
      <rPr>
        <sz val="10"/>
        <rFont val="Calibri"/>
      </rPr>
      <t xml:space="preserve"> 241118_Katinat Saigon Kafe_9 cities</t>
    </r>
  </si>
  <si>
    <r>
      <rPr>
        <u/>
        <sz val="10"/>
        <color rgb="FF1155CC"/>
        <rFont val="Calibri"/>
      </rPr>
      <t>[VIP]_Trà Sữa May Cha_3-5.1</t>
    </r>
    <r>
      <rPr>
        <sz val="10"/>
        <rFont val="Calibri"/>
      </rPr>
      <t xml:space="preserve"> BD,DN,AG,KG,MT,LA</t>
    </r>
  </si>
  <si>
    <r>
      <rPr>
        <u/>
        <sz val="10"/>
        <color rgb="FF1155CC"/>
        <rFont val="Calibri"/>
      </rPr>
      <t>[VIP]_Trà Sữa May Cha_3-5.1</t>
    </r>
    <r>
      <rPr>
        <sz val="10"/>
        <color rgb="FF000000"/>
        <rFont val="Calibri"/>
      </rPr>
      <t xml:space="preserve"> BD,DN,AG,KG,MT,LA</t>
    </r>
  </si>
  <si>
    <r>
      <rPr>
        <u/>
        <sz val="10"/>
        <color rgb="FF1155CC"/>
        <rFont val="Calibri"/>
      </rPr>
      <t>[VIP]_Gong Cha_6-8Jan</t>
    </r>
    <r>
      <rPr>
        <sz val="10"/>
        <rFont val="Calibri"/>
      </rPr>
      <t xml:space="preserve"> 20240506_Gong Cha_3 cities</t>
    </r>
  </si>
  <si>
    <r>
      <rPr>
        <u/>
        <sz val="10"/>
        <color rgb="FF1155CC"/>
        <rFont val="Calibri"/>
      </rPr>
      <t xml:space="preserve">[VIP]_Cơm Thố Anh Nguyễn_08-12/01
</t>
    </r>
    <r>
      <rPr>
        <sz val="10"/>
        <rFont val="Calibri"/>
      </rPr>
      <t>20240506_Cơm Thố Anh Nguyễn_10 cities</t>
    </r>
  </si>
  <si>
    <r>
      <rPr>
        <u/>
        <sz val="10"/>
        <color rgb="FF1155CC"/>
        <rFont val="Calibri"/>
      </rPr>
      <t xml:space="preserve">[VIP]_Cơm Thố Anh Nguyễn_08-12/01
</t>
    </r>
    <r>
      <rPr>
        <sz val="10"/>
        <rFont val="Calibri"/>
      </rPr>
      <t>20240506_Cơm Thố Anh Nguyễn_10 cities</t>
    </r>
  </si>
  <si>
    <r>
      <rPr>
        <u/>
        <sz val="10"/>
        <color rgb="FF1155CC"/>
        <rFont val="Calibri"/>
      </rPr>
      <t>[PNS]_Pepsi FF27_Jan</t>
    </r>
    <r>
      <rPr>
        <sz val="10"/>
        <color rgb="FF000000"/>
        <rFont val="Calibri"/>
      </rPr>
      <t>_CT, BH, KH, HP</t>
    </r>
  </si>
  <si>
    <r>
      <rPr>
        <sz val="10"/>
        <rFont val="Calibri"/>
      </rPr>
      <t xml:space="preserve">0 -10H: </t>
    </r>
    <r>
      <rPr>
        <u/>
        <sz val="10"/>
        <color rgb="FF1155CC"/>
        <rFont val="Calibri"/>
      </rPr>
      <t>[PLF CP]_BAU_Ăn sáng ngon rẻ, giảm 20.000Đ</t>
    </r>
    <r>
      <rPr>
        <sz val="10"/>
        <rFont val="Calibri"/>
      </rPr>
      <t xml:space="preserve">
10-13H: </t>
    </r>
    <r>
      <rPr>
        <u/>
        <sz val="10"/>
        <color rgb="FF1155CC"/>
        <rFont val="Calibri"/>
      </rPr>
      <t>[PLF CP]_BAU_No nê bữa trưa, deal giảm 50.000Đ</t>
    </r>
    <r>
      <rPr>
        <sz val="10"/>
        <rFont val="Calibri"/>
      </rPr>
      <t xml:space="preserve">
13-16H: </t>
    </r>
    <r>
      <rPr>
        <u/>
        <sz val="10"/>
        <color rgb="FF1155CC"/>
        <rFont val="Calibri"/>
      </rPr>
      <t>[PLF CP]_BAU_Nhâm nhi bữa xế, giảm 30.000Đ</t>
    </r>
    <r>
      <rPr>
        <sz val="10"/>
        <rFont val="Calibri"/>
      </rPr>
      <t xml:space="preserve">
16-24H: </t>
    </r>
    <r>
      <rPr>
        <u/>
        <sz val="10"/>
        <color rgb="FF1155CC"/>
        <rFont val="Calibri"/>
      </rPr>
      <t>[PLF CP]_BAU_Bữa tối đủ chất, giảm tới 50.000Đ</t>
    </r>
  </si>
  <si>
    <r>
      <rPr>
        <u/>
        <sz val="10"/>
        <color rgb="FF1155CC"/>
        <rFont val="Calibri"/>
      </rPr>
      <t>[SJBP]_Trà Sữa May Cha_giảm 50%_wed</t>
    </r>
    <r>
      <rPr>
        <sz val="10"/>
        <rFont val="Calibri"/>
      </rPr>
      <t xml:space="preserve"> 250102_Trà Sữa May Cha_7 cities</t>
    </r>
  </si>
  <si>
    <r>
      <rPr>
        <u/>
        <sz val="10"/>
        <color rgb="FF1155CC"/>
        <rFont val="Calibri"/>
      </rPr>
      <t xml:space="preserve">[JBP]_KATINAT Coffee &amp; Tea House_M2T1
</t>
    </r>
    <r>
      <rPr>
        <sz val="10"/>
        <color rgb="FF000000"/>
        <rFont val="Calibri"/>
      </rPr>
      <t>250102_Katinat Saigon Kafe_10 cities</t>
    </r>
  </si>
  <si>
    <r>
      <rPr>
        <u/>
        <sz val="10"/>
        <color rgb="FF1155CC"/>
        <rFont val="Calibri"/>
      </rPr>
      <t>[SJBP]_Domino's Pizza_1T1</t>
    </r>
    <r>
      <rPr>
        <sz val="10"/>
        <color rgb="FF000000"/>
        <rFont val="Calibri"/>
      </rPr>
      <t xml:space="preserve"> 241231_Domino pizza_9 cities</t>
    </r>
  </si>
  <si>
    <r>
      <rPr>
        <strike/>
        <sz val="10"/>
        <color rgb="FFFF0000"/>
        <rFont val="Calibri"/>
      </rPr>
      <t xml:space="preserve">[PLF CP]_YEP_Vạn Deal Rộn Ràng, Giảm tới 50%
</t>
    </r>
    <r>
      <rPr>
        <sz val="10"/>
        <color rgb="FFFF0000"/>
        <rFont val="Calibri"/>
      </rPr>
      <t>[PLF CP]_YEP_Vạn Deal Rộn Ràng, Giảm tới 88.000Đ</t>
    </r>
  </si>
  <si>
    <r>
      <rPr>
        <u/>
        <sz val="10"/>
        <color rgb="FF000000"/>
        <rFont val="Calibri"/>
      </rPr>
      <t>[VIP]_The Coffee House_20-22.1</t>
    </r>
    <r>
      <rPr>
        <sz val="10"/>
        <color rgb="FF000000"/>
        <rFont val="Calibri"/>
      </rPr>
      <t xml:space="preserve"> 241231_The Coffee House_7 cities</t>
    </r>
  </si>
  <si>
    <r>
      <rPr>
        <u/>
        <sz val="10"/>
        <color rgb="FF000000"/>
        <rFont val="Calibri"/>
      </rPr>
      <t>[VIP]_Gong Cha_20-22Jan</t>
    </r>
    <r>
      <rPr>
        <sz val="10"/>
        <color rgb="FF000000"/>
        <rFont val="Calibri"/>
      </rPr>
      <t xml:space="preserve"> 20240506_Gong Cha_3 cities</t>
    </r>
  </si>
  <si>
    <r>
      <rPr>
        <sz val="10"/>
        <color rgb="FF000000"/>
        <rFont val="Calibri"/>
      </rPr>
      <t xml:space="preserve">0 -10H: </t>
    </r>
    <r>
      <rPr>
        <u/>
        <sz val="10"/>
        <color rgb="FF000000"/>
        <rFont val="Calibri"/>
      </rPr>
      <t>[PLF CP]_BAU_Nạp năng lượng sáng giảm 30.000Đ</t>
    </r>
    <r>
      <rPr>
        <sz val="10"/>
        <color rgb="FF000000"/>
        <rFont val="Calibri"/>
      </rPr>
      <t xml:space="preserve">
10-13H: </t>
    </r>
    <r>
      <rPr>
        <u/>
        <sz val="10"/>
        <color rgb="FF000000"/>
        <rFont val="Calibri"/>
      </rPr>
      <t>[PLF CP]_BAU_Đặt món ăn trưa, giảm tới 40.000Đ</t>
    </r>
    <r>
      <rPr>
        <sz val="10"/>
        <color rgb="FF000000"/>
        <rFont val="Calibri"/>
      </rPr>
      <t xml:space="preserve">
13-16H: </t>
    </r>
    <r>
      <rPr>
        <u/>
        <sz val="10"/>
        <color rgb="FF000000"/>
        <rFont val="Calibri"/>
      </rPr>
      <t>[PLF CP]_BAU_Chốt đơn ăn xế, giảm 20.000Đ</t>
    </r>
    <r>
      <rPr>
        <sz val="10"/>
        <color rgb="FF000000"/>
        <rFont val="Calibri"/>
      </rPr>
      <t xml:space="preserve">
16-24H: </t>
    </r>
    <r>
      <rPr>
        <u/>
        <sz val="10"/>
        <color rgb="FF000000"/>
        <rFont val="Calibri"/>
      </rPr>
      <t xml:space="preserve"> [PLF CP]_BAU_Món gì cũng ngon, bữa tối giảm 30.000Đ</t>
    </r>
  </si>
  <si>
    <r>
      <rPr>
        <u/>
        <sz val="10"/>
        <color rgb="FF1155CC"/>
        <rFont val="Calibri"/>
      </rPr>
      <t>[SJBP]_Starbucks Coffee_Indi 4-7.2</t>
    </r>
    <r>
      <rPr>
        <sz val="10"/>
        <color rgb="FF000000"/>
        <rFont val="Calibri"/>
      </rPr>
      <t xml:space="preserve"> 250102_Starbucks Coffee_10 cities</t>
    </r>
  </si>
  <si>
    <r>
      <rPr>
        <u/>
        <sz val="10"/>
        <color rgb="FF1155CC"/>
        <rFont val="Calibri"/>
      </rPr>
      <t xml:space="preserve">[SJBP]_Gà Rán Popeyes_BOGO
</t>
    </r>
    <r>
      <rPr>
        <sz val="10"/>
        <color rgb="FF000000"/>
        <rFont val="Calibri"/>
      </rPr>
      <t>241231_Gà Rán Popeyes_9 cities</t>
    </r>
  </si>
  <si>
    <r>
      <rPr>
        <u/>
        <sz val="10"/>
        <color rgb="FF1155CC"/>
        <rFont val="Calibri"/>
      </rPr>
      <t>[VIP]_Gà Rán Texas Chicken_10-13/02</t>
    </r>
    <r>
      <rPr>
        <sz val="10"/>
        <rFont val="Calibri"/>
      </rPr>
      <t xml:space="preserve"> 250102_Gà Rán Texas Chicken_6 cities</t>
    </r>
  </si>
  <si>
    <r>
      <rPr>
        <u/>
        <sz val="10"/>
        <color rgb="FF1155CC"/>
        <rFont val="Calibri"/>
      </rPr>
      <t xml:space="preserve">[VIP]_Cơm Thố Anh Nguyễn_12-16/02
</t>
    </r>
    <r>
      <rPr>
        <sz val="10"/>
        <color rgb="FF000000"/>
        <rFont val="Calibri"/>
      </rPr>
      <t>241231_Cơm Thố Anh Nguyễn_10 cities</t>
    </r>
  </si>
  <si>
    <r>
      <rPr>
        <sz val="10"/>
        <rFont val="Calibri"/>
      </rPr>
      <t xml:space="preserve">0 -10H: </t>
    </r>
    <r>
      <rPr>
        <u/>
        <sz val="10"/>
        <rFont val="Calibri"/>
      </rPr>
      <t>[PLF CP]_BAU_Nạp năng lượng sáng giảm 30.000Đ</t>
    </r>
    <r>
      <rPr>
        <sz val="10"/>
        <rFont val="Calibri"/>
      </rPr>
      <t xml:space="preserve">
10-13H: </t>
    </r>
    <r>
      <rPr>
        <u/>
        <sz val="10"/>
        <rFont val="Calibri"/>
      </rPr>
      <t>[PLF CP]_BAU_Đặt món ăn trưa, giảm tới 40.000Đ</t>
    </r>
    <r>
      <rPr>
        <sz val="10"/>
        <rFont val="Calibri"/>
      </rPr>
      <t xml:space="preserve">
13-16H: </t>
    </r>
    <r>
      <rPr>
        <u/>
        <sz val="10"/>
        <rFont val="Calibri"/>
      </rPr>
      <t>[PLF CP]_BAU_Chốt đơn ăn xế, giảm 20.000Đ</t>
    </r>
    <r>
      <rPr>
        <sz val="10"/>
        <rFont val="Calibri"/>
      </rPr>
      <t xml:space="preserve">
16-24H: </t>
    </r>
    <r>
      <rPr>
        <u/>
        <sz val="10"/>
        <rFont val="Calibri"/>
      </rPr>
      <t xml:space="preserve"> [PLF CP]_BAU_Món gì cũng ngon, bữa tối giảm 30.000Đ</t>
    </r>
  </si>
  <si>
    <r>
      <rPr>
        <u/>
        <sz val="10"/>
        <color rgb="FF1155CC"/>
        <rFont val="Calibri"/>
      </rPr>
      <t xml:space="preserve">[VIP]_Domino's Pizza_14-16/02
</t>
    </r>
    <r>
      <rPr>
        <sz val="10"/>
        <rFont val="Calibri"/>
      </rPr>
      <t xml:space="preserve"> 250116_Domino pizza_11 cities</t>
    </r>
  </si>
  <si>
    <r>
      <rPr>
        <u/>
        <sz val="10"/>
        <color rgb="FF1155CC"/>
        <rFont val="Calibri"/>
      </rPr>
      <t>[VIP]_Trà Sữa May Cha_14-16.2</t>
    </r>
    <r>
      <rPr>
        <sz val="10"/>
        <color rgb="FF000000"/>
        <rFont val="Calibri"/>
      </rPr>
      <t xml:space="preserve">  250102_Trà Sữa May Cha_7 cities</t>
    </r>
  </si>
  <si>
    <r>
      <rPr>
        <u/>
        <sz val="10"/>
        <color rgb="FF1155CC"/>
        <rFont val="Calibri"/>
      </rPr>
      <t xml:space="preserve">[VIP]_Cơm Thố Anh Nguyễn_12-16/02
</t>
    </r>
    <r>
      <rPr>
        <sz val="10"/>
        <color rgb="FF000000"/>
        <rFont val="Calibri"/>
      </rPr>
      <t>241231_Cơm Thố Anh Nguyễn_10 cities</t>
    </r>
  </si>
  <si>
    <r>
      <rPr>
        <u/>
        <sz val="10"/>
        <color rgb="FF1155CC"/>
        <rFont val="Calibri"/>
      </rPr>
      <t>[PNS]_Shinhan Finance Mastercard_Feb.16</t>
    </r>
    <r>
      <rPr>
        <sz val="10"/>
        <rFont val="Calibri"/>
      </rPr>
      <t>_ALL</t>
    </r>
  </si>
  <si>
    <r>
      <rPr>
        <u/>
        <sz val="10"/>
        <color rgb="FF1155CC"/>
        <rFont val="Calibri"/>
      </rPr>
      <t>[VIP]_Phê La_Feb</t>
    </r>
    <r>
      <rPr>
        <sz val="10"/>
        <color rgb="FF000000"/>
        <rFont val="Calibri"/>
      </rPr>
      <t xml:space="preserve"> HP,VT,HA,DL</t>
    </r>
  </si>
  <si>
    <r>
      <rPr>
        <b/>
        <sz val="10"/>
        <color rgb="FFFF0000"/>
        <rFont val="Calibri"/>
      </rPr>
      <t xml:space="preserve">Whitelist on SPF
</t>
    </r>
    <r>
      <rPr>
        <b/>
        <u/>
        <sz val="10"/>
        <color rgb="FF1155CC"/>
        <rFont val="Calibri"/>
      </rPr>
      <t xml:space="preserve">[PLF CP]_SPXI_Happy Friday_Whitelist User
</t>
    </r>
    <r>
      <rPr>
        <sz val="10"/>
        <rFont val="Calibri"/>
      </rPr>
      <t xml:space="preserve"> [PLF CP]_WC_Thứ 6 Ngày Vàng, Giảm Không Giới Hạn</t>
    </r>
  </si>
  <si>
    <r>
      <rPr>
        <u/>
        <sz val="10"/>
        <color rgb="FF1155CC"/>
        <rFont val="Calibri"/>
      </rPr>
      <t>[PNS]_Pepsi FF28_Feb</t>
    </r>
    <r>
      <rPr>
        <sz val="10"/>
        <rFont val="Calibri"/>
      </rPr>
      <t>_CT, BH, KH, HP</t>
    </r>
  </si>
  <si>
    <r>
      <rPr>
        <u/>
        <sz val="10"/>
        <color rgb="FF1155CC"/>
        <rFont val="Calibri"/>
      </rPr>
      <t xml:space="preserve">[SJBP]_Gà Rán Popeyes_BOGO
</t>
    </r>
    <r>
      <rPr>
        <sz val="10"/>
        <rFont val="Calibri"/>
      </rPr>
      <t>241231_Gà Rán Popeyes_9 cities</t>
    </r>
  </si>
  <si>
    <r>
      <rPr>
        <b/>
        <sz val="10"/>
        <color rgb="FFFF0000"/>
        <rFont val="Calibri"/>
      </rPr>
      <t xml:space="preserve">Whitelist on Shopee
</t>
    </r>
    <r>
      <rPr>
        <b/>
        <u/>
        <sz val="10"/>
        <color rgb="FF1155CC"/>
        <rFont val="Calibri"/>
      </rPr>
      <t xml:space="preserve"> [PLF CP]_SPayLater</t>
    </r>
    <r>
      <rPr>
        <sz val="10"/>
        <rFont val="Calibri"/>
      </rPr>
      <t xml:space="preserve">
[PLF CP]_WC_Thứ 4 Vui Vẻ, Giảm Tới 50,000đ</t>
    </r>
  </si>
  <si>
    <r>
      <rPr>
        <u/>
        <sz val="10"/>
        <color rgb="FF1155CC"/>
        <rFont val="Calibri"/>
      </rPr>
      <t>[JBP]_KATINAT Coffee &amp; Tea House_M2T1</t>
    </r>
    <r>
      <rPr>
        <sz val="10"/>
        <color rgb="FF000000"/>
        <rFont val="Calibri"/>
      </rPr>
      <t xml:space="preserve"> 250119_Katinat Saigon Kafe_11 cities</t>
    </r>
  </si>
  <si>
    <r>
      <rPr>
        <u/>
        <sz val="10"/>
        <color rgb="FF1155CC"/>
        <rFont val="Calibri"/>
      </rPr>
      <t>[SJBP]_Domino's Pizza_BOGO</t>
    </r>
    <r>
      <rPr>
        <sz val="10"/>
        <rFont val="Calibri"/>
      </rPr>
      <t xml:space="preserve">  250116_Domino pizza_11 cities</t>
    </r>
  </si>
  <si>
    <r>
      <rPr>
        <u/>
        <sz val="10"/>
        <color rgb="FF1155CC"/>
        <rFont val="Calibri"/>
      </rPr>
      <t>[VIP]_Tocotoco_Mar</t>
    </r>
    <r>
      <rPr>
        <sz val="10"/>
        <color rgb="FF000000"/>
        <rFont val="Calibri"/>
      </rPr>
      <t xml:space="preserve"> CT</t>
    </r>
  </si>
  <si>
    <t>0-8H:  [PLF CP]_3.3_Bộ chung SIÊU TIỆC THƯƠNG HIỆU Giảm 50%
8-24H: [PLF CP]_3.3_Deal Hot Toàn Sàn, Freeship 0Đ</t>
  </si>
  <si>
    <r>
      <rPr>
        <u/>
        <sz val="10"/>
        <color rgb="FF1155CC"/>
        <rFont val="Calibri"/>
      </rPr>
      <t xml:space="preserve">[SJBP]_Gà Rán Popeyes_BAU
</t>
    </r>
    <r>
      <rPr>
        <sz val="10"/>
        <color rgb="FF000000"/>
        <rFont val="Calibri"/>
      </rPr>
      <t>241231_Gà Rán Popeyes_9 cities</t>
    </r>
  </si>
  <si>
    <r>
      <rPr>
        <u/>
        <sz val="10"/>
        <color rgb="FF1155CC"/>
        <rFont val="Calibri"/>
      </rPr>
      <t>[PNS]_Pepsi FF29_Mar</t>
    </r>
    <r>
      <rPr>
        <sz val="10"/>
        <color rgb="FF000000"/>
        <rFont val="Calibri"/>
      </rPr>
      <t>_CT, KH, BH, HP, HUE</t>
    </r>
  </si>
  <si>
    <r>
      <rPr>
        <u/>
        <sz val="10"/>
        <color rgb="FF1155CC"/>
        <rFont val="Calibri"/>
      </rPr>
      <t>[SJBP]_Domino's Pizza_BAU</t>
    </r>
    <r>
      <rPr>
        <sz val="10"/>
        <color rgb="FF000000"/>
        <rFont val="Calibri"/>
      </rPr>
      <t xml:space="preserve"> 250116_Domino pizza_11 cities</t>
    </r>
  </si>
  <si>
    <r>
      <rPr>
        <u/>
        <sz val="10"/>
        <color rgb="FF1155CC"/>
        <rFont val="Calibri"/>
      </rPr>
      <t xml:space="preserve">[VIP]_Cơm Thố Anh Nguyễn_05-09/03
</t>
    </r>
    <r>
      <rPr>
        <sz val="10"/>
        <rFont val="Calibri"/>
      </rPr>
      <t>241231_Cơm Thố Anh Nguyễn_10 cities</t>
    </r>
  </si>
  <si>
    <t>0-10h:        [PLF CP]_8.3_Quà Phái Đẹp, Giảm 300.000Đ
10-12h:        [PLF CP]_8.3_Deal Trưa Mời Nàng, Giảm 300.000Đ
12-17h        [PLF CP]_8.3_Tiệc Xế Mời Chị Em, Giảm 300.000Đ
17-24h        [PLF CP]_8.3_Tiệc Tối Của Nàng, Giảm 300.000Đ</t>
  </si>
  <si>
    <r>
      <rPr>
        <u/>
        <sz val="10"/>
        <color rgb="FF1155CC"/>
        <rFont val="Calibri"/>
      </rPr>
      <t>[PNS]_Pepsi FF29_Mar</t>
    </r>
    <r>
      <rPr>
        <sz val="10"/>
        <color rgb="FF000000"/>
        <rFont val="Calibri"/>
      </rPr>
      <t>_CT, KH, BH, HP, HUE</t>
    </r>
  </si>
  <si>
    <r>
      <rPr>
        <u/>
        <sz val="10"/>
        <color rgb="FF1155CC"/>
        <rFont val="Calibri"/>
      </rPr>
      <t xml:space="preserve">[SJBP]_Gà Rán Popeyes_BAU
</t>
    </r>
    <r>
      <rPr>
        <sz val="10"/>
        <color rgb="FF000000"/>
        <rFont val="Calibri"/>
      </rPr>
      <t>241231_Gà Rán Popeyes_9 cities</t>
    </r>
  </si>
  <si>
    <r>
      <rPr>
        <sz val="10"/>
        <rFont val="Calibri"/>
      </rPr>
      <t>0 -10H:[</t>
    </r>
    <r>
      <rPr>
        <u/>
        <sz val="10"/>
        <color rgb="FF1155CC"/>
        <rFont val="Calibri"/>
      </rPr>
      <t>PLF CP]_BAU_Ăn sáng ngon rẻ, giảm 20.000Đ</t>
    </r>
    <r>
      <rPr>
        <sz val="10"/>
        <rFont val="Calibri"/>
      </rPr>
      <t xml:space="preserve">
10-13H: </t>
    </r>
    <r>
      <rPr>
        <u/>
        <sz val="10"/>
        <color rgb="FF1155CC"/>
        <rFont val="Calibri"/>
      </rPr>
      <t>[PLF CP]_BAU_Đặt món ăn trưa, giảm tới 40.000Đ</t>
    </r>
    <r>
      <rPr>
        <sz val="10"/>
        <rFont val="Calibri"/>
      </rPr>
      <t xml:space="preserve">
13-16H: </t>
    </r>
    <r>
      <rPr>
        <u/>
        <sz val="10"/>
        <color rgb="FF1155CC"/>
        <rFont val="Calibri"/>
      </rPr>
      <t xml:space="preserve"> [PLF CP]_BAU_Chốt đơn ăn xế, giảm 20.000Đ</t>
    </r>
    <r>
      <rPr>
        <sz val="10"/>
        <rFont val="Calibri"/>
      </rPr>
      <t xml:space="preserve">
16-24H:</t>
    </r>
    <r>
      <rPr>
        <u/>
        <sz val="10"/>
        <color rgb="FF1155CC"/>
        <rFont val="Calibri"/>
      </rPr>
      <t xml:space="preserve"> [PLF CP]_BAU_Đặt món ăn tối, chỉ từ 40.000Đ</t>
    </r>
  </si>
  <si>
    <r>
      <rPr>
        <u/>
        <sz val="10"/>
        <color rgb="FF1155CC"/>
        <rFont val="Calibri"/>
      </rPr>
      <t xml:space="preserve">[VIP]_Gà Rán Texas Chicken_10-13/03
</t>
    </r>
    <r>
      <rPr>
        <sz val="10"/>
        <color rgb="FF000000"/>
        <rFont val="Calibri"/>
      </rPr>
      <t>250102_Gà Rán Texas Chicken_6 cities</t>
    </r>
  </si>
  <si>
    <r>
      <rPr>
        <b/>
        <sz val="10"/>
        <color rgb="FFFF0000"/>
        <rFont val="Calibri"/>
      </rPr>
      <t xml:space="preserve">Whitelist on SPF
</t>
    </r>
    <r>
      <rPr>
        <b/>
        <u/>
        <sz val="10"/>
        <color rgb="FF1155CC"/>
        <rFont val="Calibri"/>
      </rPr>
      <t>[PLF CP]_SPXI_Happy Friday_Whitelist User</t>
    </r>
    <r>
      <rPr>
        <b/>
        <sz val="10"/>
        <color rgb="FFFF0000"/>
        <rFont val="Calibri"/>
      </rPr>
      <t xml:space="preserve">
</t>
    </r>
    <r>
      <rPr>
        <sz val="10"/>
        <rFont val="Calibri"/>
      </rPr>
      <t>[PLF CP]_WC_Thứ 6 Ngày Vàng, Giảm Không Giới Hạn</t>
    </r>
  </si>
  <si>
    <r>
      <rPr>
        <u/>
        <sz val="10"/>
        <color rgb="FF1155CC"/>
        <rFont val="Calibri"/>
      </rPr>
      <t>[VIP]_Domino's Pizza_14-16/03</t>
    </r>
    <r>
      <rPr>
        <sz val="10"/>
        <color rgb="FF000000"/>
        <rFont val="Calibri"/>
      </rPr>
      <t xml:space="preserve">  250116_Domino pizza_11 cities</t>
    </r>
  </si>
  <si>
    <r>
      <rPr>
        <u/>
        <sz val="10"/>
        <color rgb="FF1155CC"/>
        <rFont val="Calibri"/>
      </rPr>
      <t xml:space="preserve">[SJBP]_Gà Rán Popeyes_BOGO
</t>
    </r>
    <r>
      <rPr>
        <sz val="10"/>
        <color rgb="FF000000"/>
        <rFont val="Calibri"/>
      </rPr>
      <t>241231_Gà Rán Popeyes_9 cities</t>
    </r>
  </si>
  <si>
    <r>
      <rPr>
        <u/>
        <sz val="10"/>
        <color rgb="FF1155CC"/>
        <rFont val="Calibri"/>
      </rPr>
      <t>[SuperVIP]_The Coffee House_17-19.3</t>
    </r>
    <r>
      <rPr>
        <sz val="10"/>
        <rFont val="Calibri"/>
      </rPr>
      <t xml:space="preserve"> Khánh Hoà, Đồng Nai</t>
    </r>
  </si>
  <si>
    <r>
      <rPr>
        <u/>
        <sz val="10"/>
        <color rgb="FF1155CC"/>
        <rFont val="Calibri"/>
      </rPr>
      <t>[JBP]_KATINAT Coffee &amp; Tea House_3 mónBAU</t>
    </r>
    <r>
      <rPr>
        <sz val="10"/>
        <color rgb="FF000000"/>
        <rFont val="Calibri"/>
      </rPr>
      <t xml:space="preserve"> 250119_Katinat Saigon Kafe_11 cities</t>
    </r>
  </si>
  <si>
    <r>
      <rPr>
        <b/>
        <sz val="10"/>
        <color rgb="FFFF0000"/>
        <rFont val="Calibri"/>
      </rPr>
      <t xml:space="preserve">Whitelist on SPF
</t>
    </r>
    <r>
      <rPr>
        <b/>
        <u/>
        <sz val="10"/>
        <color rgb="FFFF0000"/>
        <rFont val="Calibri"/>
      </rPr>
      <t>[PLF CP]_SPXI_SPXI Week_Whitelist User</t>
    </r>
    <r>
      <rPr>
        <sz val="10"/>
        <rFont val="Calibri"/>
      </rPr>
      <t xml:space="preserve">
0 -10H: </t>
    </r>
    <r>
      <rPr>
        <u/>
        <sz val="10"/>
        <color rgb="FF1155CC"/>
        <rFont val="Calibri"/>
      </rPr>
      <t>[PLF CP]_BAU_Bữa sáng ngon rẻ, chỉ từ 10.000Đ</t>
    </r>
    <r>
      <rPr>
        <sz val="10"/>
        <rFont val="Calibri"/>
      </rPr>
      <t xml:space="preserve">
10-13H:</t>
    </r>
    <r>
      <rPr>
        <u/>
        <sz val="10"/>
        <color rgb="FF1155CC"/>
        <rFont val="Calibri"/>
      </rPr>
      <t xml:space="preserve"> [PLF CP]_BAU_Lên Đơn Bữa Trưa, Giảm 20.000Đ</t>
    </r>
    <r>
      <rPr>
        <sz val="10"/>
        <rFont val="Calibri"/>
      </rPr>
      <t xml:space="preserve">
13-16H:</t>
    </r>
    <r>
      <rPr>
        <u/>
        <sz val="10"/>
        <color rgb="FF1155CC"/>
        <rFont val="Calibri"/>
      </rPr>
      <t>[PLF CP]_BAU_Ăn xế ngon rẻ, chỉ từ 10.000Đ</t>
    </r>
    <r>
      <rPr>
        <sz val="10"/>
        <rFont val="Calibri"/>
      </rPr>
      <t xml:space="preserve">
16-24H:</t>
    </r>
    <r>
      <rPr>
        <u/>
        <sz val="10"/>
        <color rgb="FF1155CC"/>
        <rFont val="Calibri"/>
      </rPr>
      <t>[PLF CP]_BAU_Món gì cũng ngon, bữa tối giảm 30.000Đ</t>
    </r>
  </si>
  <si>
    <r>
      <rPr>
        <u/>
        <sz val="10"/>
        <color rgb="FF1155CC"/>
        <rFont val="Calibri"/>
      </rPr>
      <t>[SJBP]_KOI Thé Cafe_WC</t>
    </r>
    <r>
      <rPr>
        <sz val="10"/>
        <rFont val="Calibri"/>
      </rPr>
      <t xml:space="preserve"> 240916_KOI Thé Cafe_5 cities</t>
    </r>
  </si>
  <si>
    <r>
      <rPr>
        <u/>
        <sz val="10"/>
        <color rgb="FF1155CC"/>
        <rFont val="Calibri"/>
      </rPr>
      <t xml:space="preserve">[SuperVIP]_Gà Rán KFC_21-23/03
</t>
    </r>
    <r>
      <rPr>
        <sz val="10"/>
        <color rgb="FF000000"/>
        <rFont val="Calibri"/>
      </rPr>
      <t>241231_Gà Rán KFC_25 cities</t>
    </r>
  </si>
  <si>
    <r>
      <rPr>
        <u/>
        <sz val="10"/>
        <color rgb="FF1155CC"/>
        <rFont val="Calibri"/>
      </rPr>
      <t>[SuperVIP]_Trà Sữa May Cha_21-23.3_HCM</t>
    </r>
    <r>
      <rPr>
        <sz val="10"/>
        <rFont val="Calibri"/>
      </rPr>
      <t>250102_Trà Sữa May Cha_7 cities</t>
    </r>
  </si>
  <si>
    <r>
      <rPr>
        <u/>
        <sz val="10"/>
        <color rgb="FF1155CC"/>
        <rFont val="Calibri"/>
      </rPr>
      <t>[SJBP]_Starbucks Coffee_WC Mon</t>
    </r>
    <r>
      <rPr>
        <sz val="10"/>
        <color rgb="FF000000"/>
        <rFont val="Calibri"/>
      </rPr>
      <t xml:space="preserve"> 250102_Starbucks Coffee_10 cities</t>
    </r>
  </si>
  <si>
    <r>
      <rPr>
        <u/>
        <sz val="10"/>
        <color rgb="FF1155CC"/>
        <rFont val="Calibri"/>
      </rPr>
      <t>[JBP]_KATINAT Coffee &amp; Tea House_Combo 20%</t>
    </r>
    <r>
      <rPr>
        <sz val="10"/>
        <rFont val="Calibri"/>
      </rPr>
      <t xml:space="preserve"> 250119_Katinat Saigon Kafe_11 cities</t>
    </r>
  </si>
  <si>
    <r>
      <rPr>
        <sz val="10"/>
        <rFont val="Calibri"/>
      </rPr>
      <t xml:space="preserve">0 -10H: </t>
    </r>
    <r>
      <rPr>
        <u/>
        <sz val="10"/>
        <color rgb="FF1155CC"/>
        <rFont val="Calibri"/>
      </rPr>
      <t>[PLF CP]_BAU_Bữa sáng ngon rẻ, chỉ từ 10.000Đ</t>
    </r>
    <r>
      <rPr>
        <sz val="10"/>
        <rFont val="Calibri"/>
      </rPr>
      <t xml:space="preserve">
10-13H</t>
    </r>
    <r>
      <rPr>
        <u/>
        <sz val="10"/>
        <color rgb="FF1155CC"/>
        <rFont val="Calibri"/>
      </rPr>
      <t>:PLF CP]_BAU_Bữa Trưa Ngon Rẻ, Giảm 30.000Đ"</t>
    </r>
    <r>
      <rPr>
        <sz val="10"/>
        <rFont val="Calibri"/>
      </rPr>
      <t xml:space="preserve">
13-16H:</t>
    </r>
    <r>
      <rPr>
        <u/>
        <sz val="10"/>
        <color rgb="FF1155CC"/>
        <rFont val="Calibri"/>
      </rPr>
      <t>[PLF CP]_BAU_Ăn xế ngon rẻ, chỉ từ 10.000Đ</t>
    </r>
    <r>
      <rPr>
        <sz val="10"/>
        <rFont val="Calibri"/>
      </rPr>
      <t xml:space="preserve">
16-24H:</t>
    </r>
    <r>
      <rPr>
        <u/>
        <sz val="10"/>
        <color rgb="FF1155CC"/>
        <rFont val="Calibri"/>
      </rPr>
      <t>[PLF CP]_BAU_Món gì cũng ngon, bữa tối giảm 30.000Đ</t>
    </r>
  </si>
  <si>
    <r>
      <rPr>
        <u/>
        <sz val="10"/>
        <color rgb="FF1155CC"/>
        <rFont val="Calibri"/>
      </rPr>
      <t>[SJBP]_Domino's Pizza_BOGO</t>
    </r>
    <r>
      <rPr>
        <sz val="10"/>
        <rFont val="Calibri"/>
      </rPr>
      <t xml:space="preserve">  250116_Domino pizza_11 cities</t>
    </r>
  </si>
  <si>
    <r>
      <rPr>
        <u/>
        <sz val="10"/>
        <color rgb="FF1155CC"/>
        <rFont val="Calibri"/>
      </rPr>
      <t xml:space="preserve">[SJBP]_Gà Rán Popeyes_BOGO
</t>
    </r>
    <r>
      <rPr>
        <sz val="10"/>
        <color rgb="FF000000"/>
        <rFont val="Calibri"/>
      </rPr>
      <t>241231_Gà Rán Popeyes_9 cities</t>
    </r>
  </si>
  <si>
    <r>
      <rPr>
        <u/>
        <sz val="10"/>
        <color rgb="FF1155CC"/>
        <rFont val="Calibri"/>
      </rPr>
      <t>[SJBP]_Phúc Long Coffee &amp; Tea_BAU</t>
    </r>
    <r>
      <rPr>
        <sz val="10"/>
        <color rgb="FF000000"/>
        <rFont val="Calibri"/>
      </rPr>
      <t xml:space="preserve"> 20240516_Phúc Long Coffee &amp; Tea_17 cities</t>
    </r>
  </si>
  <si>
    <r>
      <rPr>
        <u/>
        <sz val="10"/>
        <color rgb="FF1155CC"/>
        <rFont val="Calibri"/>
      </rPr>
      <t>[SJBP]_Phúc Long Coffee &amp; Tea_BAU</t>
    </r>
    <r>
      <rPr>
        <sz val="10"/>
        <color rgb="FF000000"/>
        <rFont val="Calibri"/>
      </rPr>
      <t xml:space="preserve"> 20240516_Phúc Long Coffee &amp; Tea_17 cities</t>
    </r>
  </si>
  <si>
    <r>
      <rPr>
        <u/>
        <sz val="10"/>
        <color rgb="FF1155CC"/>
        <rFont val="Calibri"/>
      </rPr>
      <t>[PNS]_Shinhan Finance Mastercard_Apr</t>
    </r>
    <r>
      <rPr>
        <sz val="10"/>
        <color rgb="FF000000"/>
        <rFont val="Calibri"/>
      </rPr>
      <t>_ALL</t>
    </r>
  </si>
  <si>
    <t>[PLF CP]_4.4_ShopeeFood x BOF Khao Vạn Món Giảm Tới 55K</t>
  </si>
  <si>
    <r>
      <rPr>
        <u/>
        <sz val="10"/>
        <color rgb="FF1155CC"/>
        <rFont val="Calibri"/>
      </rPr>
      <t>[PNS]_Pepsi Baseline_Apr</t>
    </r>
    <r>
      <rPr>
        <sz val="10"/>
        <color rgb="FF000000"/>
        <rFont val="Calibri"/>
      </rPr>
      <t>_HP, CT, KH, Hue, BH</t>
    </r>
  </si>
  <si>
    <r>
      <rPr>
        <sz val="10"/>
        <rFont val="Calibri"/>
      </rPr>
      <t xml:space="preserve"> </t>
    </r>
    <r>
      <rPr>
        <u/>
        <sz val="10"/>
        <color rgb="FF1155CC"/>
        <rFont val="Calibri"/>
      </rPr>
      <t xml:space="preserve">[SJBP]_Domino's Pizza_1K
</t>
    </r>
    <r>
      <rPr>
        <sz val="10"/>
        <rFont val="Calibri"/>
      </rPr>
      <t>250116_Domino pizza_11 cities</t>
    </r>
  </si>
  <si>
    <t>[PLF CP]_Hung King_Vi Vu Đón Lễ, Giảm Tới 25.000Đ_ĐN + OTH</t>
  </si>
  <si>
    <r>
      <rPr>
        <u/>
        <sz val="10"/>
        <color rgb="FF1155CC"/>
        <rFont val="Calibri"/>
      </rPr>
      <t xml:space="preserve">[SJBP]_McDonald's_73K
</t>
    </r>
    <r>
      <rPr>
        <sz val="10"/>
        <color rgb="FF000000"/>
        <rFont val="Calibri"/>
      </rPr>
      <t>240722_McDonald's_4 cities</t>
    </r>
  </si>
  <si>
    <r>
      <rPr>
        <u/>
        <sz val="10"/>
        <color rgb="FF1155CC"/>
        <rFont val="Calibri"/>
      </rPr>
      <t>[VIP]_The Coffee House_9-11.4</t>
    </r>
    <r>
      <rPr>
        <sz val="10"/>
        <color rgb="FF000000"/>
        <rFont val="Calibri"/>
      </rPr>
      <t xml:space="preserve"> 241231_The Coffee House_7 cities</t>
    </r>
  </si>
  <si>
    <r>
      <rPr>
        <sz val="10"/>
        <rFont val="Calibri"/>
      </rPr>
      <t xml:space="preserve">0 -10H: </t>
    </r>
    <r>
      <rPr>
        <u/>
        <sz val="10"/>
        <color rgb="FF1155CC"/>
        <rFont val="Calibri"/>
      </rPr>
      <t>[PLF CP]_BAU_Nạp năng lượng sáng giảm 30.000Đ</t>
    </r>
    <r>
      <rPr>
        <sz val="10"/>
        <rFont val="Calibri"/>
      </rPr>
      <t xml:space="preserve">
10-13H:</t>
    </r>
    <r>
      <rPr>
        <u/>
        <sz val="10"/>
        <color rgb="FF1155CC"/>
        <rFont val="Calibri"/>
      </rPr>
      <t>[PLF CP]_BAU_No nê bữa trưa, deal giảm 50.000Đ</t>
    </r>
    <r>
      <rPr>
        <sz val="10"/>
        <rFont val="Calibri"/>
      </rPr>
      <t xml:space="preserve">
13-16H: </t>
    </r>
    <r>
      <rPr>
        <u/>
        <sz val="10"/>
        <color rgb="FF1155CC"/>
        <rFont val="Calibri"/>
      </rPr>
      <t xml:space="preserve"> [PLF CP]_BAU_Nhâm nhi bữa xế, giảm 30.000Đ</t>
    </r>
    <r>
      <rPr>
        <sz val="10"/>
        <rFont val="Calibri"/>
      </rPr>
      <t xml:space="preserve">
16-24H :</t>
    </r>
    <r>
      <rPr>
        <u/>
        <sz val="10"/>
        <color rgb="FF1155CC"/>
        <rFont val="Calibri"/>
      </rPr>
      <t>[PLF CP]_BAU_Bữa tối đủ chất, giảm tới 70.000Đ</t>
    </r>
  </si>
  <si>
    <r>
      <rPr>
        <u/>
        <sz val="10"/>
        <color rgb="FF1155CC"/>
        <rFont val="Calibri"/>
      </rPr>
      <t xml:space="preserve">[SJBP]_Cơm Thố Anh Nguyễn_BAU
</t>
    </r>
    <r>
      <rPr>
        <sz val="10"/>
        <rFont val="Calibri"/>
      </rPr>
      <t>250803_Cơm Thố Anh Nguyễn_12 cities</t>
    </r>
  </si>
  <si>
    <r>
      <rPr>
        <sz val="10"/>
        <rFont val="Calibri"/>
      </rPr>
      <t xml:space="preserve">0h-13h </t>
    </r>
    <r>
      <rPr>
        <u/>
        <sz val="10"/>
        <color rgb="FF1155CC"/>
        <rFont val="Calibri"/>
      </rPr>
      <t>[SJBP]_Phúc Long Coffee &amp; Tea_M2T1-Apr</t>
    </r>
    <r>
      <rPr>
        <sz val="10"/>
        <rFont val="Calibri"/>
      </rPr>
      <t xml:space="preserve"> 20240516_Phúc Long Coffee &amp; Tea_17 cities
13h-24h</t>
    </r>
    <r>
      <rPr>
        <u/>
        <sz val="10"/>
        <color rgb="FF1155CC"/>
        <rFont val="Calibri"/>
      </rPr>
      <t xml:space="preserve"> SJBP]_Phúc Long Coffee &amp; Tea_BAU</t>
    </r>
    <r>
      <rPr>
        <sz val="10"/>
        <rFont val="Calibri"/>
      </rPr>
      <t xml:space="preserve"> 20240516_Phúc Long Coffee &amp; Tea_17 cities</t>
    </r>
  </si>
  <si>
    <r>
      <rPr>
        <u/>
        <sz val="10"/>
        <color rgb="FF1155CC"/>
        <rFont val="Calibri"/>
      </rPr>
      <t>[JBP]_KATINAT Coffee &amp; Tea House_BAU 30%</t>
    </r>
    <r>
      <rPr>
        <sz val="10"/>
        <color rgb="FF000000"/>
        <rFont val="Calibri"/>
      </rPr>
      <t xml:space="preserve"> 250119_Katinat Saigon Kafe_11 cities</t>
    </r>
  </si>
  <si>
    <r>
      <rPr>
        <u/>
        <sz val="10"/>
        <color rgb="FF1155CC"/>
        <rFont val="Calibri"/>
      </rPr>
      <t>[SJBP]_KOI Thé Cafe_WC</t>
    </r>
    <r>
      <rPr>
        <sz val="10"/>
        <rFont val="Calibri"/>
      </rPr>
      <t xml:space="preserve"> 240916_KOI Thé Cafe_5 cities</t>
    </r>
  </si>
  <si>
    <r>
      <rPr>
        <u/>
        <sz val="10"/>
        <color rgb="FF1155CC"/>
        <rFont val="Calibri"/>
      </rPr>
      <t>[PNS]_Pepsi Baseline_Apr</t>
    </r>
    <r>
      <rPr>
        <sz val="10"/>
        <color rgb="FF000000"/>
        <rFont val="Calibri"/>
      </rPr>
      <t>_HP, CT, KH, Hue, BH</t>
    </r>
  </si>
  <si>
    <r>
      <rPr>
        <sz val="10"/>
        <rFont val="Calibri"/>
      </rPr>
      <t xml:space="preserve">0h-13h </t>
    </r>
    <r>
      <rPr>
        <u/>
        <sz val="10"/>
        <color rgb="FF1155CC"/>
        <rFont val="Calibri"/>
      </rPr>
      <t xml:space="preserve">[SJBP]_Phúc Long Coffee &amp; Tea_M2T1-Apr 20240516_Phúc Long Coffee &amp; Tea_17 cities
</t>
    </r>
    <r>
      <rPr>
        <sz val="10"/>
        <rFont val="Calibri"/>
      </rPr>
      <t xml:space="preserve">13h-24h </t>
    </r>
    <r>
      <rPr>
        <u/>
        <sz val="10"/>
        <color rgb="FF1155CC"/>
        <rFont val="Calibri"/>
      </rPr>
      <t xml:space="preserve">[SJBP]_Phúc Long Coffee &amp; Tea_BAU </t>
    </r>
    <r>
      <rPr>
        <sz val="10"/>
        <rFont val="Calibri"/>
      </rPr>
      <t xml:space="preserve"> 20240516_Phúc Long Coffee &amp; Tea_17 cities</t>
    </r>
  </si>
  <si>
    <r>
      <rPr>
        <b/>
        <sz val="10"/>
        <color rgb="FFFF0000"/>
        <rFont val="Calibri"/>
      </rPr>
      <t xml:space="preserve">Whitelist on Shopee
</t>
    </r>
    <r>
      <rPr>
        <b/>
        <u/>
        <sz val="10"/>
        <color rgb="FF1155CC"/>
        <rFont val="Calibri"/>
      </rPr>
      <t xml:space="preserve"> [PLF CP]_SPayLater</t>
    </r>
    <r>
      <rPr>
        <sz val="10"/>
        <rFont val="Calibri"/>
      </rPr>
      <t xml:space="preserve">
[PLF CP]_WC_Thứ 4 Vui Vẻ, Miễn Phí Ship </t>
    </r>
  </si>
  <si>
    <r>
      <rPr>
        <u/>
        <sz val="10"/>
        <color rgb="FF1155CC"/>
        <rFont val="Calibri"/>
      </rPr>
      <t xml:space="preserve">[VIP]_Gà Rán Texas Chicken_21-24/04
</t>
    </r>
    <r>
      <rPr>
        <sz val="10"/>
        <color rgb="FF000000"/>
        <rFont val="Calibri"/>
      </rPr>
      <t>250102_Gà Rán Texas Chicken_6 cities</t>
    </r>
  </si>
  <si>
    <r>
      <rPr>
        <u/>
        <sz val="10"/>
        <color rgb="FF1155CC"/>
        <rFont val="Calibri"/>
      </rPr>
      <t xml:space="preserve">[SJBP]_Cơm Thố Anh Nguyễn_BAU
</t>
    </r>
    <r>
      <rPr>
        <sz val="10"/>
        <color rgb="FF000000"/>
        <rFont val="Calibri"/>
      </rPr>
      <t>241231_Cơm Thố Anh Nguyễn_10 cities</t>
    </r>
  </si>
  <si>
    <r>
      <rPr>
        <u/>
        <sz val="10"/>
        <color rgb="FF1155CC"/>
        <rFont val="Calibri"/>
      </rPr>
      <t xml:space="preserve">[SJBP]_Gà Rán Popeyes_BOGO
</t>
    </r>
    <r>
      <rPr>
        <sz val="10"/>
        <color rgb="FF000000"/>
        <rFont val="Calibri"/>
      </rPr>
      <t>241231_Gà Rán Popeyes_9 cities</t>
    </r>
  </si>
  <si>
    <r>
      <rPr>
        <u/>
        <sz val="10"/>
        <color rgb="FF1155CC"/>
        <rFont val="Calibri"/>
      </rPr>
      <t>[SJBP]__Brand 50%</t>
    </r>
    <r>
      <rPr>
        <sz val="10"/>
        <rFont val="Calibri"/>
      </rPr>
      <t xml:space="preserve">  T2+T3</t>
    </r>
  </si>
  <si>
    <r>
      <rPr>
        <u/>
        <sz val="10"/>
        <color rgb="FF1155CC"/>
        <rFont val="Calibri"/>
      </rPr>
      <t>[JBP]_KATINAT Coffee &amp; Tea House_Combo 88k</t>
    </r>
    <r>
      <rPr>
        <sz val="10"/>
        <color rgb="FF000000"/>
        <rFont val="Calibri"/>
      </rPr>
      <t xml:space="preserve"> 250119_Katinat Saigon Kafe_11 cities</t>
    </r>
  </si>
  <si>
    <r>
      <rPr>
        <u/>
        <sz val="10"/>
        <color rgb="FF1155CC"/>
        <rFont val="Calibri"/>
      </rPr>
      <t xml:space="preserve">[SJBP]_McDonald's_2T2
</t>
    </r>
    <r>
      <rPr>
        <sz val="10"/>
        <rFont val="Calibri"/>
      </rPr>
      <t>250416_McDonald's_5 cities</t>
    </r>
  </si>
  <si>
    <r>
      <rPr>
        <u/>
        <sz val="10"/>
        <color rgb="FF1155CC"/>
        <rFont val="Calibri"/>
      </rPr>
      <t xml:space="preserve">[SJBP]_Gà Rán Popeyes_BOGO
</t>
    </r>
    <r>
      <rPr>
        <sz val="10"/>
        <rFont val="Calibri"/>
      </rPr>
      <t>241231_Gà Rán Popeyes_9 cities</t>
    </r>
  </si>
  <si>
    <r>
      <rPr>
        <u/>
        <sz val="10"/>
        <color rgb="FF1155CC"/>
        <rFont val="Calibri"/>
      </rPr>
      <t xml:space="preserve">[SJBP]_McDonald's_2T2 gà
</t>
    </r>
    <r>
      <rPr>
        <sz val="10"/>
        <color rgb="FF000000"/>
        <rFont val="Calibri"/>
      </rPr>
      <t>250416_McDonald's_5 cities</t>
    </r>
  </si>
  <si>
    <r>
      <rPr>
        <u/>
        <sz val="10"/>
        <color rgb="FF1155CC"/>
        <rFont val="Calibri"/>
      </rPr>
      <t>[PNS]_Pepsi Baseline_May</t>
    </r>
    <r>
      <rPr>
        <sz val="10"/>
        <color rgb="FF000000"/>
        <rFont val="Calibri"/>
      </rPr>
      <t>_CT, KH, BH, HP, Hue</t>
    </r>
  </si>
  <si>
    <t>0-8H:  [PLF CP]_5.5_Bộ chung SIÊU TIỆC THƯƠNG HIỆU Giảm 50%
5-24h: [PLF CP]_5.5 CP_Ngày Hè Sôi Động, Freeship 0Đ</t>
  </si>
  <si>
    <r>
      <rPr>
        <u/>
        <sz val="10"/>
        <color rgb="FF1155CC"/>
        <rFont val="Calibri"/>
      </rPr>
      <t>[PNS]_Pepsi Baseline_May</t>
    </r>
    <r>
      <rPr>
        <sz val="10"/>
        <color rgb="FF000000"/>
        <rFont val="Calibri"/>
      </rPr>
      <t>_CT, KH, BH, HP, Hue</t>
    </r>
  </si>
  <si>
    <t>[PLF CP]_WC_Món Ngon Deal Xịn, Flash Sale + Freeship</t>
  </si>
  <si>
    <r>
      <rPr>
        <u/>
        <sz val="10"/>
        <color rgb="FF1155CC"/>
        <rFont val="Calibri"/>
      </rPr>
      <t>[SJBP]_KOI Thé Cafe_WC</t>
    </r>
    <r>
      <rPr>
        <sz val="10"/>
        <color rgb="FF000000"/>
        <rFont val="Calibri"/>
      </rPr>
      <t xml:space="preserve"> 240916_KOI Thé Cafe_5 cities</t>
    </r>
  </si>
  <si>
    <r>
      <rPr>
        <u/>
        <sz val="10"/>
        <color rgb="FF1155CC"/>
        <rFont val="Calibri"/>
      </rPr>
      <t>[SJBP]__Brand 50%</t>
    </r>
    <r>
      <rPr>
        <sz val="10"/>
        <rFont val="Calibri"/>
      </rPr>
      <t xml:space="preserve">  T2+T3</t>
    </r>
  </si>
  <si>
    <r>
      <rPr>
        <u/>
        <sz val="10"/>
        <color rgb="FF1155CC"/>
        <rFont val="Calibri"/>
      </rPr>
      <t xml:space="preserve">[SJBP]_Brand_Food_01-31/05
</t>
    </r>
    <r>
      <rPr>
        <sz val="10"/>
        <color rgb="FF000000"/>
        <rFont val="Calibri"/>
      </rPr>
      <t>250424_Lotteria DI_32 cities</t>
    </r>
  </si>
  <si>
    <r>
      <rPr>
        <u/>
        <sz val="10"/>
        <color rgb="FF1155CC"/>
        <rFont val="Calibri"/>
      </rPr>
      <t xml:space="preserve">[SJBP]_Brand_Food_01-31/05
</t>
    </r>
    <r>
      <rPr>
        <sz val="10"/>
        <color rgb="FF000000"/>
        <rFont val="Calibri"/>
      </rPr>
      <t>250424_Lotteria DI_32 cities</t>
    </r>
  </si>
  <si>
    <r>
      <rPr>
        <u/>
        <sz val="10"/>
        <color rgb="FF1155CC"/>
        <rFont val="Calibri"/>
      </rPr>
      <t>[PNS]_Pepsi FF31_May</t>
    </r>
    <r>
      <rPr>
        <sz val="10"/>
        <color rgb="FF000000"/>
        <rFont val="Calibri"/>
      </rPr>
      <t>_CT, KH, BH, HP, Hue</t>
    </r>
  </si>
  <si>
    <r>
      <rPr>
        <u/>
        <sz val="10"/>
        <color rgb="FF1155CC"/>
        <rFont val="Calibri"/>
      </rPr>
      <t xml:space="preserve">[SJBP]_Domino's Pizza_BOGO
</t>
    </r>
    <r>
      <rPr>
        <sz val="10"/>
        <color rgb="FF000000"/>
        <rFont val="Calibri"/>
      </rPr>
      <t xml:space="preserve"> 250116_Domino pizza_11 cities</t>
    </r>
  </si>
  <si>
    <r>
      <rPr>
        <u/>
        <sz val="10"/>
        <color rgb="FF1155CC"/>
        <rFont val="Calibri"/>
      </rPr>
      <t>[SJBP]_KOI Thé Cafe_WC</t>
    </r>
    <r>
      <rPr>
        <sz val="10"/>
        <color rgb="FF000000"/>
        <rFont val="Calibri"/>
      </rPr>
      <t xml:space="preserve"> 240916_KOI Thé Cafe_5 cities</t>
    </r>
  </si>
  <si>
    <r>
      <rPr>
        <u/>
        <sz val="10"/>
        <color rgb="FF1155CC"/>
        <rFont val="Calibri"/>
      </rPr>
      <t>[VIP]_Nutifood_May</t>
    </r>
    <r>
      <rPr>
        <sz val="10"/>
        <rFont val="Calibri"/>
      </rPr>
      <t xml:space="preserve"> (Bình Dương, BR-VT, Đồng Nai)</t>
    </r>
  </si>
  <si>
    <r>
      <rPr>
        <u/>
        <sz val="10"/>
        <color rgb="FF1155CC"/>
        <rFont val="Calibri"/>
      </rPr>
      <t>[VIP]_Nutifood_May</t>
    </r>
    <r>
      <rPr>
        <sz val="10"/>
        <rFont val="Calibri"/>
      </rPr>
      <t xml:space="preserve"> (Bình Dương, BR-VT, Đồng Nai)</t>
    </r>
  </si>
  <si>
    <r>
      <rPr>
        <u/>
        <sz val="10"/>
        <color rgb="FF1155CC"/>
        <rFont val="Calibri"/>
      </rPr>
      <t>[VIP]_Gong Cha_May</t>
    </r>
    <r>
      <rPr>
        <sz val="10"/>
        <color rgb="FF000000"/>
        <rFont val="Calibri"/>
      </rPr>
      <t xml:space="preserve"> 20240506_Gong Cha_3 cities</t>
    </r>
  </si>
  <si>
    <r>
      <rPr>
        <sz val="10"/>
        <rFont val="Calibri"/>
      </rPr>
      <t>0h-16h[S</t>
    </r>
    <r>
      <rPr>
        <u/>
        <sz val="10"/>
        <color rgb="FF1155CC"/>
        <rFont val="Calibri"/>
      </rPr>
      <t xml:space="preserve">JBP]__Brand </t>
    </r>
    <r>
      <rPr>
        <sz val="10"/>
        <rFont val="Calibri"/>
      </rPr>
      <t>50% 241231_All OTH 2025_36 cities</t>
    </r>
    <r>
      <rPr>
        <u/>
        <sz val="10"/>
        <color rgb="FF1155CC"/>
        <rFont val="Calibri"/>
      </rPr>
      <t xml:space="preserve">
</t>
    </r>
    <r>
      <rPr>
        <sz val="10"/>
        <rFont val="Calibri"/>
      </rPr>
      <t>16h-24h [</t>
    </r>
    <r>
      <rPr>
        <u/>
        <sz val="10"/>
        <color rgb="FF1155CC"/>
        <rFont val="Calibri"/>
      </rPr>
      <t>SJBP]_Domino's</t>
    </r>
    <r>
      <rPr>
        <sz val="10"/>
        <rFont val="Calibri"/>
      </rPr>
      <t xml:space="preserve"> Pizza_BOGO
250116_Domino pizza_11 cities</t>
    </r>
  </si>
  <si>
    <r>
      <rPr>
        <u/>
        <sz val="10"/>
        <color rgb="FF1155CC"/>
        <rFont val="Calibri"/>
      </rPr>
      <t xml:space="preserve">[SJBP]_Brand_Food_01-31/05
</t>
    </r>
    <r>
      <rPr>
        <sz val="10"/>
        <rFont val="Calibri"/>
      </rPr>
      <t>250424_Lotteria DI_32 cities</t>
    </r>
  </si>
  <si>
    <r>
      <rPr>
        <u/>
        <sz val="10"/>
        <color rgb="FF1155CC"/>
        <rFont val="Calibri"/>
      </rPr>
      <t>[VIP]_The Coffee House_20-22.5</t>
    </r>
    <r>
      <rPr>
        <sz val="10"/>
        <color rgb="FF000000"/>
        <rFont val="Calibri"/>
      </rPr>
      <t xml:space="preserve"> 241231_The Coffee House_7 cities</t>
    </r>
  </si>
  <si>
    <r>
      <rPr>
        <sz val="10"/>
        <rFont val="Calibri"/>
      </rPr>
      <t>0h-16h[S</t>
    </r>
    <r>
      <rPr>
        <u/>
        <sz val="10"/>
        <color rgb="FF1155CC"/>
        <rFont val="Calibri"/>
      </rPr>
      <t xml:space="preserve">JBP]__Brand </t>
    </r>
    <r>
      <rPr>
        <sz val="10"/>
        <rFont val="Calibri"/>
      </rPr>
      <t>50% 241231_All OTH 2025_36 cities</t>
    </r>
    <r>
      <rPr>
        <u/>
        <sz val="10"/>
        <color rgb="FF1155CC"/>
        <rFont val="Calibri"/>
      </rPr>
      <t xml:space="preserve">
</t>
    </r>
    <r>
      <rPr>
        <sz val="10"/>
        <rFont val="Calibri"/>
      </rPr>
      <t>16h-24h [</t>
    </r>
    <r>
      <rPr>
        <u/>
        <sz val="10"/>
        <color rgb="FF1155CC"/>
        <rFont val="Calibri"/>
      </rPr>
      <t>SJBP]_Domino's</t>
    </r>
    <r>
      <rPr>
        <sz val="10"/>
        <rFont val="Calibri"/>
      </rPr>
      <t xml:space="preserve"> Pizza_BOGO
250116_Domino pizza_11 cities</t>
    </r>
  </si>
  <si>
    <t>0-9H:[PLF CP]_FS_Thứ 2 siêu Flash sale chỉ 1đ
9-13H: [PLF CP]_FS_Thứ 2 siêu Flash sale chỉ 1đ
13-16H: [PLF CP]_FS_Thứ 2 siêu Flash sale chỉ 1đ
16-24H: [PLF CP]_FS_Thứ 2 siêu Flash sale chỉ 1đ</t>
  </si>
  <si>
    <r>
      <rPr>
        <u/>
        <sz val="10"/>
        <color rgb="FF1155CC"/>
        <rFont val="Calibri"/>
      </rPr>
      <t xml:space="preserve">[SJBP]_Gà Rán Popeyes_combo 79k
</t>
    </r>
    <r>
      <rPr>
        <sz val="10"/>
        <color rgb="FF000000"/>
        <rFont val="Calibri"/>
      </rPr>
      <t>241231_Gà Rán Popeyes_9 cities</t>
    </r>
  </si>
  <si>
    <r>
      <rPr>
        <sz val="10"/>
        <rFont val="Calibri"/>
      </rPr>
      <t>0h-16h[S</t>
    </r>
    <r>
      <rPr>
        <u/>
        <sz val="10"/>
        <color rgb="FF1155CC"/>
        <rFont val="Calibri"/>
      </rPr>
      <t xml:space="preserve">JBP]__Brand </t>
    </r>
    <r>
      <rPr>
        <sz val="10"/>
        <rFont val="Calibri"/>
      </rPr>
      <t>50% 241231_All OTH 2025_36 cities</t>
    </r>
    <r>
      <rPr>
        <u/>
        <sz val="10"/>
        <color rgb="FF1155CC"/>
        <rFont val="Calibri"/>
      </rPr>
      <t xml:space="preserve">
</t>
    </r>
    <r>
      <rPr>
        <sz val="10"/>
        <rFont val="Calibri"/>
      </rPr>
      <t>16h-24h [</t>
    </r>
    <r>
      <rPr>
        <u/>
        <sz val="10"/>
        <color rgb="FF1155CC"/>
        <rFont val="Calibri"/>
      </rPr>
      <t>SJBP]_Domino's</t>
    </r>
    <r>
      <rPr>
        <sz val="10"/>
        <rFont val="Calibri"/>
      </rPr>
      <t xml:space="preserve"> Pizza_BOGO
250116_Domino pizza_11 cities</t>
    </r>
  </si>
  <si>
    <r>
      <rPr>
        <sz val="10"/>
        <rFont val="Calibri"/>
      </rPr>
      <t>0h-16h[S</t>
    </r>
    <r>
      <rPr>
        <u/>
        <sz val="10"/>
        <color rgb="FF1155CC"/>
        <rFont val="Calibri"/>
      </rPr>
      <t xml:space="preserve">JBP]__Brand </t>
    </r>
    <r>
      <rPr>
        <sz val="10"/>
        <rFont val="Calibri"/>
      </rPr>
      <t>50% 241231_All OTH 2025_36 cities</t>
    </r>
    <r>
      <rPr>
        <u/>
        <sz val="10"/>
        <color rgb="FF1155CC"/>
        <rFont val="Calibri"/>
      </rPr>
      <t xml:space="preserve">
</t>
    </r>
    <r>
      <rPr>
        <sz val="10"/>
        <rFont val="Calibri"/>
      </rPr>
      <t>16h-24h [</t>
    </r>
    <r>
      <rPr>
        <u/>
        <sz val="10"/>
        <color rgb="FF1155CC"/>
        <rFont val="Calibri"/>
      </rPr>
      <t>SJBP]_Domino's</t>
    </r>
    <r>
      <rPr>
        <sz val="10"/>
        <rFont val="Calibri"/>
      </rPr>
      <t xml:space="preserve"> Pizza_BOGO
250116_Domino pizza_11 cities</t>
    </r>
  </si>
  <si>
    <r>
      <rPr>
        <sz val="10"/>
        <rFont val="Calibri"/>
      </rPr>
      <t>0h-16h[S</t>
    </r>
    <r>
      <rPr>
        <u/>
        <sz val="10"/>
        <color rgb="FF1155CC"/>
        <rFont val="Calibri"/>
      </rPr>
      <t xml:space="preserve">JBP]__Brand </t>
    </r>
    <r>
      <rPr>
        <sz val="10"/>
        <rFont val="Calibri"/>
      </rPr>
      <t>50% 241231_All OTH 2025_36 cities</t>
    </r>
    <r>
      <rPr>
        <u/>
        <sz val="10"/>
        <color rgb="FF1155CC"/>
        <rFont val="Calibri"/>
      </rPr>
      <t xml:space="preserve">
</t>
    </r>
    <r>
      <rPr>
        <sz val="10"/>
        <rFont val="Calibri"/>
      </rPr>
      <t>16h-24h [</t>
    </r>
    <r>
      <rPr>
        <u/>
        <sz val="10"/>
        <color rgb="FF1155CC"/>
        <rFont val="Calibri"/>
      </rPr>
      <t>SJBP]_Domino's</t>
    </r>
    <r>
      <rPr>
        <sz val="10"/>
        <rFont val="Calibri"/>
      </rPr>
      <t xml:space="preserve"> Pizza_BOGO
250116_Domino pizza_11 cities</t>
    </r>
  </si>
  <si>
    <r>
      <rPr>
        <u/>
        <sz val="10"/>
        <color rgb="FF1155CC"/>
        <rFont val="Calibri"/>
      </rPr>
      <t>[PNS]_Pepsi Baseline_Jun</t>
    </r>
    <r>
      <rPr>
        <sz val="10"/>
        <rFont val="Calibri"/>
      </rPr>
      <t>_CT, KH, BH, HP, Hue</t>
    </r>
  </si>
  <si>
    <r>
      <rPr>
        <u/>
        <sz val="10"/>
        <color rgb="FF1155CC"/>
        <rFont val="Calibri"/>
      </rPr>
      <t>[VIP]_The Coffee House_2-4.6</t>
    </r>
    <r>
      <rPr>
        <sz val="10"/>
        <rFont val="Calibri"/>
      </rPr>
      <t xml:space="preserve"> 241231_The Coffee House_7 cities</t>
    </r>
  </si>
  <si>
    <r>
      <rPr>
        <b/>
        <sz val="10"/>
        <color rgb="FFFF0000"/>
        <rFont val="Calibri"/>
      </rPr>
      <t xml:space="preserve">Whitelist on Shopee
</t>
    </r>
    <r>
      <rPr>
        <b/>
        <u/>
        <sz val="10"/>
        <color rgb="FF1155CC"/>
        <rFont val="Calibri"/>
      </rPr>
      <t xml:space="preserve"> [Exclude New User] [PLF CP]_SPayLater
</t>
    </r>
    <r>
      <rPr>
        <b/>
        <sz val="10"/>
        <color rgb="FFFF0000"/>
        <rFont val="Calibri"/>
      </rPr>
      <t>[Exclude New User] [PLF CP]_6.6_Tung Deal Toàn Sàn, Freeship 0Đ</t>
    </r>
  </si>
  <si>
    <r>
      <rPr>
        <sz val="10"/>
        <rFont val="Calibri"/>
      </rPr>
      <t xml:space="preserve">0h-12h: </t>
    </r>
    <r>
      <rPr>
        <u/>
        <sz val="10"/>
        <color rgb="FF1155CC"/>
        <rFont val="Calibri"/>
      </rPr>
      <t xml:space="preserve">[VIP]_The Coffee House_2-4.6 </t>
    </r>
    <r>
      <rPr>
        <sz val="10"/>
        <rFont val="Calibri"/>
      </rPr>
      <t xml:space="preserve">241231_The Coffee House_7 cities
12h-24h: </t>
    </r>
    <r>
      <rPr>
        <u/>
        <sz val="10"/>
        <color rgb="FF1155CC"/>
        <rFont val="Calibri"/>
      </rPr>
      <t>[JBP]_KATINAT Coffee &amp; Tea House_B2G1</t>
    </r>
    <r>
      <rPr>
        <sz val="10"/>
        <rFont val="Calibri"/>
      </rPr>
      <t xml:space="preserve"> 250119_Katinat Saigon Kafe_11 cities</t>
    </r>
  </si>
  <si>
    <t>[Exclude New User] [PLF CP]_WC_Đầu Tuần Đặt Món, Ship Chỉ 10.000Đ</t>
  </si>
  <si>
    <r>
      <rPr>
        <u/>
        <sz val="10"/>
        <color rgb="FF1155CC"/>
        <rFont val="Calibri"/>
      </rPr>
      <t>[SuperVIP]_The Coffee House_9-11.6</t>
    </r>
    <r>
      <rPr>
        <sz val="10"/>
        <color rgb="FF000000"/>
        <rFont val="Calibri"/>
      </rPr>
      <t xml:space="preserve"> 241231_The Coffee House_7 cities</t>
    </r>
  </si>
  <si>
    <r>
      <rPr>
        <sz val="10"/>
        <color rgb="FFFF0000"/>
        <rFont val="Calibri"/>
      </rPr>
      <t>[Whitelist New User] [</t>
    </r>
    <r>
      <rPr>
        <sz val="10"/>
        <color theme="1"/>
        <rFont val="Calibri"/>
      </rPr>
      <t>PLF CP]_NU_Lần đầu đặt món giảm 50%
[Exclude NU] [PLF CP]_WC_Món Ngon Giữa Tuần, Giảm Tới 25.000Đ</t>
    </r>
  </si>
  <si>
    <r>
      <rPr>
        <u/>
        <sz val="10"/>
        <color rgb="FF1155CC"/>
        <rFont val="Calibri"/>
      </rPr>
      <t xml:space="preserve">[SJBP]_McDonald's_BAU
</t>
    </r>
    <r>
      <rPr>
        <sz val="10"/>
        <color rgb="FF000000"/>
        <rFont val="Calibri"/>
      </rPr>
      <t>250416_McDonald's_5 cities</t>
    </r>
  </si>
  <si>
    <t>[Exclude NU]
0-6H: [PLF CP]FS_Ăn Khuya Siêu Flash Sale, Giảm 50%
6-9H: [PLF CP]FS_Ăn Sáng Siêu Flash Sale, Giảm 50%
9-13H: [PLF CP]FS_Ăn Trưa Siêu Flash Sale, Giảm 50%
13-16H: [PLF CP]FS_Ăn Xế Siêu Flash Sale, Giảm 50%
16-21H: [PLF CP]FS_Ăn Tối Siêu Flash Sale, Giảm 50%
21-24H: [PLF CP]FS_Ăn Khuya Siêu Flash Sale, Giảm 50%</t>
  </si>
  <si>
    <t>[Exclude NU] [PLF CP]_WC_Quán Hot Gần Xa, Freeship 60.000Đ</t>
  </si>
  <si>
    <r>
      <rPr>
        <u/>
        <sz val="10"/>
        <color rgb="FF1155CC"/>
        <rFont val="Calibri"/>
      </rPr>
      <t xml:space="preserve">[SJBP]_McDonald's_2T2 119k
</t>
    </r>
    <r>
      <rPr>
        <sz val="10"/>
        <color rgb="FF000000"/>
        <rFont val="Calibri"/>
      </rPr>
      <t>250416_McDonald's_5 cities</t>
    </r>
  </si>
  <si>
    <r>
      <rPr>
        <sz val="10"/>
        <color rgb="FFFF0000"/>
        <rFont val="Calibri"/>
      </rPr>
      <t>[Whitelist New User] [</t>
    </r>
    <r>
      <rPr>
        <sz val="10"/>
        <color theme="1"/>
        <rFont val="Calibri"/>
      </rPr>
      <t>PLF CP]_NU_Lần đầu đặt món giảm 50%
[Exclude NU] [PLF CP]_WC_Món Ngon Giữa Tuần, Giảm Tới 25.000Đ</t>
    </r>
  </si>
  <si>
    <r>
      <rPr>
        <u/>
        <sz val="10"/>
        <color rgb="FF1155CC"/>
        <rFont val="Calibri"/>
      </rPr>
      <t xml:space="preserve">[SJBP]_McDonald's_2T2 119k
</t>
    </r>
    <r>
      <rPr>
        <sz val="10"/>
        <color rgb="FF000000"/>
        <rFont val="Calibri"/>
      </rPr>
      <t>250416_McDonald's_5 cities</t>
    </r>
  </si>
  <si>
    <r>
      <rPr>
        <sz val="10"/>
        <color rgb="FFFF0000"/>
        <rFont val="Calibri"/>
      </rPr>
      <t>[Whitelist New User] [</t>
    </r>
    <r>
      <rPr>
        <sz val="10"/>
        <color theme="1"/>
        <rFont val="Calibri"/>
      </rPr>
      <t>PLF CP]_NU_Lần đầu đặt món giảm 50%
[Exclude NU] [PLF CP]_WC_Đồng Phí Ship, Chỉ 10.000Đ</t>
    </r>
  </si>
  <si>
    <r>
      <rPr>
        <b/>
        <sz val="10"/>
        <color rgb="FFFF0000"/>
        <rFont val="Calibri"/>
      </rPr>
      <t xml:space="preserve">Whitelisted buyer
</t>
    </r>
    <r>
      <rPr>
        <b/>
        <u/>
        <sz val="10"/>
        <color rgb="FF1155CC"/>
        <rFont val="Calibri"/>
      </rPr>
      <t xml:space="preserve"> [Exclude New User] [PLF CP]_SPayLater
</t>
    </r>
    <r>
      <rPr>
        <b/>
        <sz val="10"/>
        <color rgb="FFFF0000"/>
        <rFont val="Calibri"/>
      </rPr>
      <t>[Exclude NU] [PLF CP]_WC_Món Ngon Giữa Tuần, Giảm Tới 25.000Đ</t>
    </r>
  </si>
  <si>
    <r>
      <rPr>
        <u/>
        <sz val="10"/>
        <color rgb="FF1155CC"/>
        <rFont val="Calibri"/>
      </rPr>
      <t>[JBP]_KATINAT Coffee &amp; Tea House_bơ dừa BAU</t>
    </r>
    <r>
      <rPr>
        <sz val="10"/>
        <color rgb="FF000000"/>
        <rFont val="Calibri"/>
      </rPr>
      <t xml:space="preserve"> 250119_Katinat Saigon Kafe_11 cities</t>
    </r>
  </si>
  <si>
    <t>[Exclude NU] [PLF CP]_Thematic_Deal Giá Học Sinh, Bao Phí Ship
Chỉ 30.000Đ</t>
  </si>
  <si>
    <r>
      <rPr>
        <u/>
        <sz val="10"/>
        <color rgb="FF1155CC"/>
        <rFont val="Calibri"/>
      </rPr>
      <t xml:space="preserve">[SJBP]_Domino's Pizza_1K
</t>
    </r>
    <r>
      <rPr>
        <sz val="10"/>
        <color rgb="FF000000"/>
        <rFont val="Calibri"/>
      </rPr>
      <t>250116_Domino pizza_11 cities</t>
    </r>
  </si>
  <si>
    <r>
      <rPr>
        <u/>
        <sz val="10"/>
        <color rgb="FF1155CC"/>
        <rFont val="Calibri"/>
      </rPr>
      <t xml:space="preserve">[SJBP]_Domino's Pizza_1K
</t>
    </r>
    <r>
      <rPr>
        <sz val="10"/>
        <color rgb="FF000000"/>
        <rFont val="Calibri"/>
      </rPr>
      <t>250116_Domino pizza_11 cities</t>
    </r>
  </si>
  <si>
    <r>
      <rPr>
        <u/>
        <sz val="10"/>
        <color rgb="FF1155CC"/>
        <rFont val="Calibri"/>
      </rPr>
      <t>[PNS]_Pepsi Baseline_Jul</t>
    </r>
    <r>
      <rPr>
        <sz val="10"/>
        <rFont val="Calibri"/>
      </rPr>
      <t>_CT, KH, BH, HP, Hue</t>
    </r>
  </si>
  <si>
    <r>
      <rPr>
        <u/>
        <sz val="10"/>
        <color rgb="FF1155CC"/>
        <rFont val="Calibri"/>
      </rPr>
      <t xml:space="preserve">[SJBP]_Gà Rán Popeyes_BOGO
</t>
    </r>
    <r>
      <rPr>
        <sz val="10"/>
        <rFont val="Calibri"/>
      </rPr>
      <t>241231_Gà Rán Popeyes_9 cities</t>
    </r>
  </si>
  <si>
    <t>[PLF CP]_7.7_Săn Deal 7.7, giảm tới 95.000Đ</t>
  </si>
  <si>
    <r>
      <rPr>
        <u/>
        <sz val="10"/>
        <color rgb="FF1155CC"/>
        <rFont val="Calibri"/>
      </rPr>
      <t>[PNS]_Pepsi FF33_Jul</t>
    </r>
    <r>
      <rPr>
        <sz val="10"/>
        <rFont val="Calibri"/>
      </rPr>
      <t>_CT, KH, BH, HP, Hue</t>
    </r>
  </si>
  <si>
    <r>
      <rPr>
        <strike/>
        <sz val="10"/>
        <color rgb="FFFF0000"/>
        <rFont val="Calibri"/>
      </rPr>
      <t>[Whitelist New User] [</t>
    </r>
    <r>
      <rPr>
        <strike/>
        <sz val="10"/>
        <color theme="1"/>
        <rFont val="Calibri"/>
      </rPr>
      <t xml:space="preserve">PLF CP]_NU_Lần đầu đặt món giảm 50%
</t>
    </r>
    <r>
      <rPr>
        <sz val="10"/>
        <color theme="1"/>
        <rFont val="Calibri"/>
      </rPr>
      <t xml:space="preserve">
[PLF CP]_Thematic_Deal Hè Rộn Ràng, Freeship tới 45.000Đ</t>
    </r>
  </si>
  <si>
    <r>
      <rPr>
        <u/>
        <sz val="10"/>
        <color rgb="FF1155CC"/>
        <rFont val="Calibri"/>
      </rPr>
      <t>[VIP]_Domino's Pizza_11-13/07</t>
    </r>
    <r>
      <rPr>
        <sz val="10"/>
        <rFont val="Calibri"/>
      </rPr>
      <t>250116_Domino pizza_11 cities</t>
    </r>
  </si>
  <si>
    <r>
      <rPr>
        <sz val="10"/>
        <color rgb="FFFF0000"/>
        <rFont val="Calibri"/>
      </rPr>
      <t>[Whitelist New User] [</t>
    </r>
    <r>
      <rPr>
        <sz val="10"/>
        <color theme="1"/>
        <rFont val="Calibri"/>
      </rPr>
      <t>PLF CP]_NU_Lần đầu đặt món giảm 50%
"[Exclude NU]
[PLF CP]_Thematic_Đặc Sản Vùng Miền (Tourist)
[PLF CP]_Thematic_Hè Đi Đâu, Món Ngon Ở Đó (Hometown)"</t>
    </r>
  </si>
  <si>
    <r>
      <rPr>
        <u/>
        <sz val="10"/>
        <color rgb="FF1155CC"/>
        <rFont val="Calibri"/>
      </rPr>
      <t>[VIP]_Lotteria DI_14-17/07</t>
    </r>
    <r>
      <rPr>
        <sz val="10"/>
        <color rgb="FF000000"/>
        <rFont val="Calibri"/>
      </rPr>
      <t xml:space="preserve"> 250424_Lotteria DI_32 cities</t>
    </r>
  </si>
  <si>
    <r>
      <rPr>
        <u/>
        <sz val="10"/>
        <color rgb="FF1155CC"/>
        <rFont val="Calibri"/>
      </rPr>
      <t>[VIP]_Gong Cha_Jul</t>
    </r>
    <r>
      <rPr>
        <sz val="10"/>
        <rFont val="Calibri"/>
      </rPr>
      <t xml:space="preserve"> 20240506_Gong Cha_3 cities</t>
    </r>
  </si>
  <si>
    <r>
      <rPr>
        <u/>
        <sz val="10"/>
        <color rgb="FF1155CC"/>
        <rFont val="Calibri"/>
      </rPr>
      <t xml:space="preserve">[VIP]_Nutifood_Jul
</t>
    </r>
    <r>
      <rPr>
        <sz val="10"/>
        <color rgb="FF000000"/>
        <rFont val="Calibri"/>
      </rPr>
      <t>(Bình Dương, BR-VT, Đồng Nai)</t>
    </r>
  </si>
  <si>
    <r>
      <rPr>
        <u/>
        <sz val="10"/>
        <color rgb="FF1155CC"/>
        <rFont val="Calibri"/>
      </rPr>
      <t xml:space="preserve">[VIP]_Nutifood_Jul
</t>
    </r>
    <r>
      <rPr>
        <sz val="10"/>
        <color rgb="FF000000"/>
        <rFont val="Calibri"/>
      </rPr>
      <t>(Bình Dương, BR-VT, Đồng Nai)</t>
    </r>
  </si>
  <si>
    <r>
      <rPr>
        <sz val="10"/>
        <color rgb="FFFF0000"/>
        <rFont val="Calibri"/>
      </rPr>
      <t>[Whitelist New User] [</t>
    </r>
    <r>
      <rPr>
        <sz val="10"/>
        <color theme="1"/>
        <rFont val="Calibri"/>
      </rPr>
      <t>PLF CP]_NU_Lần đầu đặt món giảm 50%
[Exclude NU] [PLF CP]_CM_Cheap Meal</t>
    </r>
  </si>
  <si>
    <r>
      <rPr>
        <strike/>
        <sz val="10"/>
        <color rgb="FFFF0000"/>
        <rFont val="Calibri"/>
      </rPr>
      <t>[Whitelist New User] [</t>
    </r>
    <r>
      <rPr>
        <strike/>
        <sz val="10"/>
        <color theme="1"/>
        <rFont val="Calibri"/>
      </rPr>
      <t xml:space="preserve">PLF CP]_NU_Lần đầu đặt món giảm 50%
</t>
    </r>
    <r>
      <rPr>
        <sz val="10"/>
        <color theme="1"/>
        <rFont val="Calibri"/>
      </rPr>
      <t xml:space="preserve">
[Exclude NU] [PLF CP]_WC_Thứ 2 Đầu Tuần, Giảm Tới 40.000Đ</t>
    </r>
  </si>
  <si>
    <r>
      <rPr>
        <strike/>
        <sz val="10"/>
        <color rgb="FFFF0000"/>
        <rFont val="Calibri"/>
      </rPr>
      <t>[Whitelist New User] [</t>
    </r>
    <r>
      <rPr>
        <strike/>
        <sz val="10"/>
        <color theme="1"/>
        <rFont val="Calibri"/>
      </rPr>
      <t xml:space="preserve">PLF CP]_NU_Lần đầu đặt món giảm 50%
</t>
    </r>
    <r>
      <rPr>
        <sz val="10"/>
        <color theme="1"/>
        <rFont val="Calibri"/>
      </rPr>
      <t xml:space="preserve">
[Exclude NU] [PLF CP]_CM_Cheap Meal</t>
    </r>
  </si>
  <si>
    <r>
      <rPr>
        <b/>
        <sz val="10"/>
        <color rgb="FFFF0000"/>
        <rFont val="Calibri"/>
      </rPr>
      <t xml:space="preserve">Whitelisted buyer
</t>
    </r>
    <r>
      <rPr>
        <b/>
        <u/>
        <sz val="10"/>
        <color rgb="FF1155CC"/>
        <rFont val="Calibri"/>
      </rPr>
      <t xml:space="preserve">[PLF CP]_SPayLater 
</t>
    </r>
    <r>
      <rPr>
        <sz val="10"/>
        <color rgb="FF000000"/>
        <rFont val="Calibri"/>
      </rPr>
      <t>[Exclude NU] [PLF CP]_CM_Cheap Meal</t>
    </r>
  </si>
  <si>
    <r>
      <rPr>
        <b/>
        <sz val="10"/>
        <color rgb="FFFF0000"/>
        <rFont val="Calibri"/>
      </rPr>
      <t>Whitelisted buyerFood</t>
    </r>
    <r>
      <rPr>
        <sz val="10"/>
        <color rgb="FF000000"/>
        <rFont val="Calibri"/>
      </rPr>
      <t xml:space="preserve">
</t>
    </r>
    <r>
      <rPr>
        <u/>
        <sz val="10"/>
        <color rgb="FF1155CC"/>
        <rFont val="Calibri"/>
      </rPr>
      <t xml:space="preserve">[PLF CP]_SPXI_Jul_Whitelist User
</t>
    </r>
    <r>
      <rPr>
        <sz val="10"/>
        <color rgb="FF000000"/>
        <rFont val="Calibri"/>
      </rPr>
      <t>[Exclude NU]
0-6H: [PLF CP]FS_Ăn Khuya Siêu Flash Sale, Giảm 50%
6-9H: [PLF CP]FS_Ăn Sáng Siêu Flash Sale, Giảm 50%
9-13H: [PLF CP]FS_Ăn Trưa Siêu Flash Sale, Giảm 50%
13-16H: [PLF CP]FS_Ăn Xế Siêu Flash Sale, Giảm 50%
16-21H: [PLF CP]FS_Ăn Tối Siêu Flash Sale, Giảm 50%
21-24H: [PLF CP]FS_Ăn Khuya Siêu Flash Sale, Giảm 50%</t>
    </r>
  </si>
  <si>
    <t>[Exclude NU]
[PLF CP]_Thematic_Đặc Sản Vùng Miền (Tourist)
[PLF CP]_Thematic_Hè Đi Đâu, Món Ngon Ở Đó (Hometown)</t>
  </si>
  <si>
    <r>
      <rPr>
        <sz val="10"/>
        <color rgb="FFFF0000"/>
        <rFont val="Calibri"/>
      </rPr>
      <t>[Whitelist New User] [</t>
    </r>
    <r>
      <rPr>
        <sz val="10"/>
        <color theme="1"/>
        <rFont val="Calibri"/>
      </rPr>
      <t>PLF CP]_NU_Lần đầu đặt món giảm 50%
[Exclude NU] [PLF CP]_CM_Cheap Meal</t>
    </r>
  </si>
  <si>
    <r>
      <rPr>
        <u/>
        <sz val="10"/>
        <color rgb="FF1155CC"/>
        <rFont val="Calibri"/>
      </rPr>
      <t>[SJBP]_Brand_Food_BAU</t>
    </r>
    <r>
      <rPr>
        <sz val="10"/>
        <color rgb="FF000000"/>
        <rFont val="Calibri"/>
      </rPr>
      <t xml:space="preserve"> 250424_Lotteria DI_32 cities</t>
    </r>
  </si>
  <si>
    <r>
      <rPr>
        <u/>
        <sz val="10"/>
        <color rgb="FF1155CC"/>
        <rFont val="Calibri"/>
      </rPr>
      <t>[VIP]_Starbucks Coffee_29-31.7</t>
    </r>
    <r>
      <rPr>
        <sz val="10"/>
        <color rgb="FF000000"/>
        <rFont val="Calibri"/>
      </rPr>
      <t xml:space="preserve"> 250520_Starbucks Coffee_12 cities</t>
    </r>
  </si>
  <si>
    <r>
      <rPr>
        <u/>
        <sz val="10"/>
        <color rgb="FF1155CC"/>
        <rFont val="Calibri"/>
      </rPr>
      <t>[VIP]_Starbucks Coffee_29-31.7</t>
    </r>
    <r>
      <rPr>
        <sz val="10"/>
        <color rgb="FF000000"/>
        <rFont val="Calibri"/>
      </rPr>
      <t xml:space="preserve"> 250520_Starbucks Coffee_12 cities</t>
    </r>
  </si>
  <si>
    <r>
      <rPr>
        <u/>
        <sz val="10"/>
        <color rgb="FF1155CC"/>
        <rFont val="Calibri"/>
      </rPr>
      <t>[SJBP]_Brand_Food_BAU</t>
    </r>
    <r>
      <rPr>
        <sz val="10"/>
        <color rgb="FF000000"/>
        <rFont val="Calibri"/>
      </rPr>
      <t xml:space="preserve"> 250424_Lotteria DI_32 cities</t>
    </r>
  </si>
  <si>
    <r>
      <rPr>
        <u/>
        <sz val="10"/>
        <color rgb="FF1155CC"/>
        <rFont val="Calibri"/>
      </rPr>
      <t>[PNS]_Pepsi Baseline_Aug</t>
    </r>
    <r>
      <rPr>
        <sz val="10"/>
        <color rgb="FF000000"/>
        <rFont val="Calibri"/>
      </rPr>
      <t>_CT, KH, BH, HP, Hue</t>
    </r>
  </si>
  <si>
    <t xml:space="preserve">
[Exclude New User] [PLF CP]_WC_Quán Hot Gần Xa, Freeship 60.000Đ</t>
  </si>
  <si>
    <r>
      <rPr>
        <sz val="10"/>
        <color rgb="FFFF0000"/>
        <rFont val="Calibri"/>
      </rPr>
      <t>[Whitelist New User] [</t>
    </r>
    <r>
      <rPr>
        <sz val="10"/>
        <color theme="1"/>
        <rFont val="Calibri"/>
      </rPr>
      <t>PLF CP]_NU_Lần đầu đặt món giảm 50%
[Exclude New User] [PLF CP]_WC_Tiệc cuối tuần, giảm tưng bừng 105.000Đ</t>
    </r>
  </si>
  <si>
    <t xml:space="preserve">
[Exclude New User] [PLF CP]_8.8_Tung Deal Toàn Sàn, Freeship 0Đ</t>
  </si>
  <si>
    <r>
      <rPr>
        <sz val="10"/>
        <color rgb="FFFF0000"/>
        <rFont val="Calibri"/>
      </rPr>
      <t>[Whitelist New User] [</t>
    </r>
    <r>
      <rPr>
        <sz val="10"/>
        <color theme="1"/>
        <rFont val="Calibri"/>
      </rPr>
      <t>PLF CP]_NU_Lần đầu đặt món giảm 50%
[Exclude New User] [PLF CP]_WC_Đồng Phí Ship, Chỉ 10.000Đ</t>
    </r>
  </si>
  <si>
    <r>
      <rPr>
        <sz val="10"/>
        <color rgb="FFFF0000"/>
        <rFont val="Calibri"/>
      </rPr>
      <t>[Whitelist New User] [</t>
    </r>
    <r>
      <rPr>
        <sz val="10"/>
        <color theme="1"/>
        <rFont val="Calibri"/>
      </rPr>
      <t>PLF CP]_NU_Lần đầu đặt món giảm 50%
[Exclude New User] [PLF CP]_WC_Thứ 4 Vạn Quán Ngon, Freeship 60.000Đ</t>
    </r>
  </si>
  <si>
    <r>
      <rPr>
        <u/>
        <sz val="10"/>
        <color rgb="FF1155CC"/>
        <rFont val="Calibri"/>
      </rPr>
      <t>[SJBP]__Brand 50%</t>
    </r>
    <r>
      <rPr>
        <sz val="10"/>
        <rFont val="Calibri"/>
      </rPr>
      <t xml:space="preserve"> 241231_All OTH 2025_36 cities</t>
    </r>
  </si>
  <si>
    <t>0h - 6h [PLF CP]_8.8_ShopeeFood x BOF Khao Vạn Món Giảm Tới 55K
6h - 8h [PLF CP]_8.8_Tung Deal Toàn Sàn, Freeship 0Đ
8h - 10h [PLF CP]_8.8_Tung Deal Toàn Sàn, Freeship 0Đ
10h - 12h [PLF CP]_8.8_Săn Deal 8.8, Giảm Tới 95.000Đ
12h - 14h [PLF CP]_8.8_ShopeeFood x BOF Khao Vạn Món Giảm Tới 55K
14h - 17h [PLF CP]_8.8_ShopeeFood x BOF Khao Vạn Món Giảm Tới 55K
17h - 19h [PLF CP]_8.8_Tung Deal Toàn Sàn, Freeship 0Đ
19h - 24h [PLF CP]_8.8_Tung Deal Toàn Sàn, Freeship 0Đ</t>
  </si>
  <si>
    <r>
      <rPr>
        <u/>
        <sz val="10"/>
        <color rgb="FF1155CC"/>
        <rFont val="Calibri"/>
      </rPr>
      <t>[PNS]_Pepsi FF34_Aug</t>
    </r>
    <r>
      <rPr>
        <sz val="10"/>
        <color rgb="FF000000"/>
        <rFont val="Calibri"/>
      </rPr>
      <t>_CT, KH, BH, HP, Hue</t>
    </r>
  </si>
  <si>
    <r>
      <rPr>
        <strike/>
        <sz val="10"/>
        <color theme="1"/>
        <rFont val="Calibri"/>
      </rPr>
      <t xml:space="preserve">[Exclude NU] [PLF CP]_WC_Đồng Phí Ship, Chỉ 10.000Đ
[Exclude NU] [PLF CP]_Thematic_Món Ngon Phải Thử, Chỉ 0Đ
</t>
    </r>
    <r>
      <rPr>
        <sz val="10"/>
        <color theme="1"/>
        <rFont val="Calibri"/>
      </rPr>
      <t>[Exclude NU] [PLF CP]_BAU_Siêu Tiệc Giảm 99,000 đồng</t>
    </r>
  </si>
  <si>
    <r>
      <rPr>
        <strike/>
        <sz val="10"/>
        <color theme="1"/>
        <rFont val="Calibri"/>
      </rPr>
      <t xml:space="preserve">[Exclude NU] [PLF CP]_Thematic_Món Ngon Phải Thử, Chỉ 0Đ
</t>
    </r>
    <r>
      <rPr>
        <sz val="10"/>
        <color theme="1"/>
        <rFont val="Calibri"/>
      </rPr>
      <t>[Exclude NU] [PLF CP]_BAU_Quán mới lên sàn, ngàn deal 0Đ</t>
    </r>
  </si>
  <si>
    <r>
      <rPr>
        <strike/>
        <sz val="10"/>
        <color theme="1"/>
        <rFont val="Calibri"/>
      </rPr>
      <t xml:space="preserve">[Exclude NU] [PLF CP]_Thematic_Chào Bạn Mới, Tung Deal 0Đ
</t>
    </r>
    <r>
      <rPr>
        <sz val="10"/>
        <color theme="1"/>
        <rFont val="Calibri"/>
      </rPr>
      <t>[Exclude NU] [PLF CP]_BAU_Siêu Tiệc Giảm 99,000 đồng</t>
    </r>
  </si>
  <si>
    <t>[VIP]_Nutifood_Aug</t>
  </si>
  <si>
    <r>
      <rPr>
        <u/>
        <sz val="10"/>
        <color rgb="FF1155CC"/>
        <rFont val="Calibri"/>
      </rPr>
      <t>[SJBP]_Cơm Thố Anh Nguyễn_Aug</t>
    </r>
    <r>
      <rPr>
        <sz val="10"/>
        <color rgb="FF000000"/>
        <rFont val="Calibri"/>
      </rPr>
      <t xml:space="preserve"> 250718_Cơm Thố Anh Nguyễn_11 cities</t>
    </r>
  </si>
  <si>
    <t>[Exclude NU]
0-6H: [PLF CP]FS_Ăn Khuya Siêu Flash Sale, Giảm 45%
6-9H: [PLF CP]FS_Ăn Sáng Siêu Flash Sale, Giảm 45%
9-13H: [PLF CP]FS_Ăn Trưa Siêu Flash Sale, Giảm 45%
13-16H: [PLF CP]FS_Ăn Xế Siêu Flash Sale, Giảm 45%
16-21H: [PLF CP]FS_Ăn Tối Siêu Flash Sale, Giảm 45%
21-24H: [PLF CP]FS_Ăn Khuya Siêu Flash Sale, Giảm 45%</t>
  </si>
  <si>
    <r>
      <rPr>
        <sz val="10"/>
        <color rgb="FFFF0000"/>
        <rFont val="Calibri"/>
      </rPr>
      <t>[Whitelist New User] [</t>
    </r>
    <r>
      <rPr>
        <sz val="10"/>
        <color theme="1"/>
        <rFont val="Calibri"/>
      </rPr>
      <t>PLF CP]_NU_Lần đầu đặt món giảm 50%
[Exclude NU]
0h-5h: [PLF CP]_Thematic_Deal Cú Đêm, Freeship 25.000Đ
5-9h: [PLF CP]_Thematic_Bữa Sáng Năng Lượng, Giảm tới 25.000Đ
9-12h: [PLF CP]_Thematic_Bữa Trưa Học Đường, Giảm tới 45.000Đ
12-17h: [PLF CP]_Thematic_Ăn Vặt Học Đường, Giảm tới 35.000Đ
17-22h: [PLF CP]_Thematic_Ăn Tối No Nê, Giảm tới 45.000Đ
22h-24h: [PLF CP]_Thematic_Deal Cú Đêm, Freeship 25.000Đ</t>
    </r>
  </si>
  <si>
    <t>[Exclude NU]
0h-5h: [PLF CP]_Thematic_Deal Cú Đêm, Freeship 25.000Đ
5-9h: [PLF CP]_Thematic_Bữa Sáng Năng Lượng, Giảm tới 25.000Đ
9-12h: [PLF CP]_Thematic_Bữa Trưa Học Đường, Giảm tới 45.000Đ
12-17h: [PLF CP]_Thematic_Ăn Vặt Học Đường, Giảm tới 35.000Đ
17-22h: [PLF CP]_Thematic_Ăn Tối No Nê, Giảm tới 45.000Đ
22h-24h: [PLF CP]_Thematic_Deal Cú Đêm, Freeship 25.000Đ</t>
  </si>
  <si>
    <r>
      <rPr>
        <b/>
        <sz val="10"/>
        <color rgb="FFFF0000"/>
        <rFont val="Calibri"/>
      </rPr>
      <t xml:space="preserve">Whitelisted buyer
</t>
    </r>
    <r>
      <rPr>
        <b/>
        <u/>
        <sz val="10"/>
        <color rgb="FF1155CC"/>
        <rFont val="Calibri"/>
      </rPr>
      <t xml:space="preserve">[PLF CP]_SPayLater  
</t>
    </r>
    <r>
      <rPr>
        <sz val="10"/>
        <color rgb="FF000000"/>
        <rFont val="Calibri"/>
      </rPr>
      <t>[Exclude NU]
0h-5h: [PLF CP]_Thematic_Deal Cú Đêm, Freeship 25.000Đ
5-9h: [PLF CP]_Thematic_Bữa Sáng Năng Lượng, Giảm tới 25.000Đ
9-12h: [PLF CP]_Thematic_Bữa Trưa Học Đường, Giảm tới 45.000Đ
12-17h: [PLF CP]_Thematic_Ăn Vặt Học Đường, Giảm tới 35.000Đ
17-22h: [PLF CP]_Thematic_Ăn Tối No Nê, Giảm tới 45.000Đ
22h-24h: [PLF CP]_Thematic_Deal Cú Đêm, Freeship 25.000Đ</t>
    </r>
  </si>
  <si>
    <r>
      <rPr>
        <b/>
        <sz val="10"/>
        <color rgb="FFFF0000"/>
        <rFont val="Calibri"/>
      </rPr>
      <t>Whitelisted buyerFood</t>
    </r>
    <r>
      <rPr>
        <sz val="10"/>
        <color rgb="FF000000"/>
        <rFont val="Calibri"/>
      </rPr>
      <t xml:space="preserve">
</t>
    </r>
    <r>
      <rPr>
        <u/>
        <sz val="10"/>
        <color rgb="FF1155CC"/>
        <rFont val="Calibri"/>
      </rPr>
      <t xml:space="preserve">[PLF CP]_SPXI_Aug_Whitelist User
</t>
    </r>
    <r>
      <rPr>
        <sz val="10"/>
        <color rgb="FF000000"/>
        <rFont val="Calibri"/>
      </rPr>
      <t>[Exclude NU]
0-6H: [PLF CP]FS_Ăn Khuya Siêu Flash Sale, Giảm 45%
6-9H: [PLF CP]FS_Ăn Sáng Siêu Flash Sale, Giảm 45%
9-13H: [PLF CP]FS_Ăn Trưa Siêu Flash Sale, Giảm 45%
13-16H: [PLF CP]FS_Ăn Xế Siêu Flash Sale, Giảm 45%
16-21H: [PLF CP]FS_Ăn Tối Siêu Flash Sale, Giảm 45%
21-24H: [PLF CP]FS_Ăn Khuya Siêu Flash Sale, Giảm 45%</t>
    </r>
  </si>
  <si>
    <r>
      <rPr>
        <sz val="10"/>
        <color rgb="FFFF0000"/>
        <rFont val="Calibri"/>
      </rPr>
      <t xml:space="preserve">[Whitelist New User] </t>
    </r>
    <r>
      <rPr>
        <sz val="10"/>
        <color theme="1"/>
        <rFont val="Calibri"/>
      </rPr>
      <t>[Whitelist New User]  [PLF CP]_Thematic_Quán Ngon Quanh Đây, Giảm tới 60.000Đ
[Exclude NU][PLF CP]_Thematic_Đại Tiệc Thất Tịch, Giảm tới 95.000Đ</t>
    </r>
  </si>
  <si>
    <t>[Exclude NU]
[PLF CP]_Thematic_Món Ngon Địa Phương, Giảm 50%</t>
  </si>
  <si>
    <r>
      <rPr>
        <u/>
        <sz val="10"/>
        <color rgb="FF1155CC"/>
        <rFont val="Calibri"/>
      </rPr>
      <t>[SJBP]__Brand 50%</t>
    </r>
    <r>
      <rPr>
        <sz val="10"/>
        <rFont val="Calibri"/>
      </rPr>
      <t xml:space="preserve"> 241231_All OTH 2025_36 cities</t>
    </r>
  </si>
  <si>
    <r>
      <rPr>
        <sz val="10"/>
        <color rgb="FFFF0000"/>
        <rFont val="Calibri"/>
      </rPr>
      <t xml:space="preserve">[Whitelist New User] </t>
    </r>
    <r>
      <rPr>
        <sz val="10"/>
        <color theme="1"/>
        <rFont val="Calibri"/>
      </rPr>
      <t>[PLF CP]_Thematic_Chào Bạn Mới, Mời Deal 0Đ
[Mass Ads]_FoodFest_Hè Rực Rỡ, Deal Hết Cỡ Giảm 40.000Đ</t>
    </r>
  </si>
  <si>
    <r>
      <rPr>
        <u/>
        <sz val="10"/>
        <color rgb="FF1155CC"/>
        <rFont val="Calibri"/>
      </rPr>
      <t>[SJBP]__Brand 50%</t>
    </r>
    <r>
      <rPr>
        <sz val="10"/>
        <rFont val="Calibri"/>
      </rPr>
      <t xml:space="preserve"> 241231_All OTH 2025_36 cities</t>
    </r>
  </si>
  <si>
    <t>[Exclude NU][PLF CP]_9.9_Vạn Deal Ngon Rẻ, Chỉ 15.000Đ</t>
  </si>
  <si>
    <r>
      <rPr>
        <u/>
        <sz val="10"/>
        <color rgb="FF1155CC"/>
        <rFont val="Calibri"/>
      </rPr>
      <t>[PNS]_Pepsi Baseline_Sep</t>
    </r>
    <r>
      <rPr>
        <sz val="10"/>
        <rFont val="Calibri"/>
      </rPr>
      <t>_CT, KH, BH, HP, Hue</t>
    </r>
  </si>
  <si>
    <r>
      <rPr>
        <u/>
        <sz val="10"/>
        <color rgb="FF1155CC"/>
        <rFont val="Calibri"/>
      </rPr>
      <t xml:space="preserve">[SJBP]_McDonald's_2t2
</t>
    </r>
    <r>
      <rPr>
        <sz val="10"/>
        <color rgb="FF000000"/>
        <rFont val="Calibri"/>
      </rPr>
      <t xml:space="preserve"> 250707_McDonald's_6 cities</t>
    </r>
  </si>
  <si>
    <r>
      <rPr>
        <u/>
        <sz val="10"/>
        <color rgb="FF1155CC"/>
        <rFont val="Calibri"/>
      </rPr>
      <t>[VIP]_Phúc Long Coffee &amp; Tea_Combo 99k</t>
    </r>
    <r>
      <rPr>
        <sz val="10"/>
        <color rgb="FF000000"/>
        <rFont val="Calibri"/>
      </rPr>
      <t xml:space="preserve"> 20240516_Phúc Long Coffee &amp; Tea_17 cities</t>
    </r>
  </si>
  <si>
    <t>0-6H: [PLF CP]FS_Ăn Khuya Siêu Flash Sale, Giảm 45%
6-9H: [PLF CP]FS_Ăn Sáng Siêu Flash Sale, Giảm 45%
9-13H: [PLF CP]FS_Ăn Trưa Siêu Flash Sale, Giảm 45%
13-16H: [PLF CP]FS_Ăn Xế Siêu Flash Sale, Giảm 45%
16-21H: [PLF CP]FS_Ăn Tối Siêu Flash Sale, Giảm 45%
21-24H: [PLF CP]FS_Ăn Khuya Siêu Flash Sale, Giảm 45%</t>
  </si>
  <si>
    <r>
      <rPr>
        <u/>
        <sz val="10"/>
        <color rgb="FF1155CC"/>
        <rFont val="Calibri"/>
      </rPr>
      <t xml:space="preserve">[VIP]_Gà Rán Texas Chicken_08-11/09
</t>
    </r>
    <r>
      <rPr>
        <u/>
        <sz val="10"/>
        <color rgb="FF000000"/>
        <rFont val="Calibri"/>
      </rPr>
      <t>250102_Gà Rán Texas Chicken_6 cities</t>
    </r>
  </si>
  <si>
    <r>
      <rPr>
        <u/>
        <sz val="10"/>
        <color rgb="FF1155CC"/>
        <rFont val="Calibri"/>
      </rPr>
      <t xml:space="preserve">[SuperVIP]_McDonald's_12-14/09
</t>
    </r>
    <r>
      <rPr>
        <sz val="10"/>
        <color rgb="FF000000"/>
        <rFont val="Calibri"/>
      </rPr>
      <t>250707_McDonald's_6 cities</t>
    </r>
  </si>
  <si>
    <r>
      <rPr>
        <u/>
        <sz val="10"/>
        <color rgb="FF1155CC"/>
        <rFont val="Calibri"/>
      </rPr>
      <t xml:space="preserve">Whitelisted buyer [PLF CP]_SPayLater
</t>
    </r>
    <r>
      <rPr>
        <sz val="10"/>
        <rFont val="Calibri"/>
      </rPr>
      <t>[Exclude NU][PLF CP]_Thematic_Sắm Bánh Trung Thu, Giảm 50.000Đ</t>
    </r>
  </si>
  <si>
    <r>
      <rPr>
        <u/>
        <sz val="10"/>
        <color rgb="FF1155CC"/>
        <rFont val="Calibri"/>
      </rPr>
      <t xml:space="preserve">[SJBP]_Domino's Pizza_1k
</t>
    </r>
    <r>
      <rPr>
        <sz val="10"/>
        <color rgb="FF000000"/>
        <rFont val="Calibri"/>
      </rPr>
      <t>250116_Domino pizza_11 cities</t>
    </r>
  </si>
  <si>
    <t>[[Exclude NU][PLF CP]_Thematic_Đón Deal Trăng Tròn, Giảm 88.000Đ</t>
  </si>
  <si>
    <r>
      <rPr>
        <u/>
        <sz val="10"/>
        <color rgb="FF1155CC"/>
        <rFont val="Calibri"/>
      </rPr>
      <t>[JBP]_KATINAT Coffee &amp; Tea House_B2G1</t>
    </r>
    <r>
      <rPr>
        <sz val="10"/>
        <color rgb="FF000000"/>
        <rFont val="Calibri"/>
      </rPr>
      <t xml:space="preserve"> 250119_Katinat Saigon Kafe_11 cities</t>
    </r>
  </si>
  <si>
    <t>[Exclude NU][PLF CP]_Thematic_Đón Deal Trăng Tròn, Giảm 88.000Đ</t>
  </si>
  <si>
    <r>
      <rPr>
        <u/>
        <sz val="10"/>
        <color rgb="FF1155CC"/>
        <rFont val="Calibri"/>
      </rPr>
      <t>[SuperVIP]_Starbucks Coffee_23-25.9</t>
    </r>
    <r>
      <rPr>
        <sz val="10"/>
        <color rgb="FF000000"/>
        <rFont val="Calibri"/>
      </rPr>
      <t xml:space="preserve"> 250520_Starbucks Coffee_12 cities</t>
    </r>
  </si>
  <si>
    <t>[Whitelist New User] [PLF CP]_NU_Lần đầu đặt món giảm 50%
[Exclude NU][PLF CP]_SPFDay_Săn Deal Ăn Ngon giảm tới 75.000Đ</t>
  </si>
  <si>
    <r>
      <rPr>
        <sz val="10"/>
        <color rgb="FFFF0000"/>
        <rFont val="Calibri"/>
      </rPr>
      <t>[Whitelist New User] [</t>
    </r>
    <r>
      <rPr>
        <sz val="10"/>
        <color theme="1"/>
        <rFont val="Calibri"/>
      </rPr>
      <t>PLF CP]_NU_Lần đầu đặt món giảm 50%
[PLF CP]_WC_Tiệc cuối tuần, giảm tưng bừng 105.000Đ</t>
    </r>
  </si>
  <si>
    <t>[JBP]_KATINAT Coffee &amp; Tea House_BOGO 29/9</t>
  </si>
  <si>
    <t>[Exclude NU[PLF CP]_WC_Món Ngon Giữa Tuần, Giảm Tới 25.000Đ</t>
  </si>
  <si>
    <t>[SJBP]_Domino's Pizza_1K</t>
  </si>
  <si>
    <r>
      <rPr>
        <sz val="10"/>
        <rFont val="Calibri"/>
      </rPr>
      <t xml:space="preserve">0h-16h  </t>
    </r>
    <r>
      <rPr>
        <u/>
        <sz val="10"/>
        <color rgb="FF1155CC"/>
        <rFont val="Calibri"/>
      </rPr>
      <t>[SJBP]_Phúc Long Coffee &amp; Tea_Combo 119k</t>
    </r>
    <r>
      <rPr>
        <sz val="10"/>
        <rFont val="Calibri"/>
      </rPr>
      <t xml:space="preserve"> 20240516_Phúc Long Coffee &amp; Tea_17 cities
16h-24h [</t>
    </r>
    <r>
      <rPr>
        <u/>
        <sz val="10"/>
        <color rgb="FF1155CC"/>
        <rFont val="Calibri"/>
      </rPr>
      <t>SJBP]_Cơm Thố A</t>
    </r>
    <r>
      <rPr>
        <sz val="10"/>
        <rFont val="Calibri"/>
      </rPr>
      <t>nh Nguyễn_Oct</t>
    </r>
  </si>
  <si>
    <r>
      <rPr>
        <u/>
        <sz val="10"/>
        <color rgb="FF1155CC"/>
        <rFont val="Calibri"/>
      </rPr>
      <t>[PNS]_Pepsi Baseline_Oct</t>
    </r>
    <r>
      <rPr>
        <sz val="10"/>
        <color rgb="FF000000"/>
        <rFont val="Calibri"/>
      </rPr>
      <t>_CT, KH, BH, HP, Hue, BD</t>
    </r>
  </si>
  <si>
    <r>
      <rPr>
        <u/>
        <sz val="10"/>
        <color rgb="FF1155CC"/>
        <rFont val="Calibri"/>
      </rPr>
      <t>[PNS]_Sữa chua ăn LOF_eSampling_Sep-Oct</t>
    </r>
    <r>
      <rPr>
        <sz val="10"/>
        <color rgb="FF000000"/>
        <rFont val="Calibri"/>
      </rPr>
      <t>_CT</t>
    </r>
  </si>
  <si>
    <t>[Exclude NU][PLF CP]_Thematic_Trà Bánh Đoàn Viên, Giảm 35.000Đ</t>
  </si>
  <si>
    <t>[Exclude NU][PLF CP]_10.10_Siêu Deal Khai Tiệc, Giảm tới 50%</t>
  </si>
  <si>
    <r>
      <rPr>
        <u/>
        <sz val="10"/>
        <color rgb="FF1155CC"/>
        <rFont val="Calibri"/>
      </rPr>
      <t>[PNS]_Pepsi FF36_Oct</t>
    </r>
    <r>
      <rPr>
        <sz val="10"/>
        <color rgb="FF000000"/>
        <rFont val="Calibri"/>
      </rPr>
      <t>_CT, KH, BH, HP, Hue, BD</t>
    </r>
  </si>
  <si>
    <r>
      <rPr>
        <u/>
        <sz val="10"/>
        <color rgb="FF1155CC"/>
        <rFont val="Calibri"/>
      </rPr>
      <t>[SJBP]_The Coffee House_Spike 9-10.10</t>
    </r>
    <r>
      <rPr>
        <sz val="10"/>
        <color rgb="FF000000"/>
        <rFont val="Calibri"/>
      </rPr>
      <t xml:space="preserve"> 241231_The Coffee House_7 cities</t>
    </r>
  </si>
  <si>
    <r>
      <rPr>
        <sz val="10"/>
        <color rgb="FFFF0000"/>
        <rFont val="Calibri"/>
      </rPr>
      <t>[Whitelist New User] [</t>
    </r>
    <r>
      <rPr>
        <sz val="10"/>
        <color theme="1"/>
        <rFont val="Calibri"/>
      </rPr>
      <t>PLF CP]_NU_Lần đầu đặt món giảm 50%
[Exclude NU][PLF CP]_WC_Tiệc cuối tuần, giảm tưng bừng 105.000Đ</t>
    </r>
  </si>
  <si>
    <r>
      <rPr>
        <sz val="10"/>
        <color rgb="FFFF0000"/>
        <rFont val="Calibri"/>
      </rPr>
      <t>[Whitelist New User] [</t>
    </r>
    <r>
      <rPr>
        <sz val="10"/>
        <color theme="1"/>
        <rFont val="Calibri"/>
      </rPr>
      <t>PLF CP]_NU_Lần đầu đặt món giảm 50%
[Exclude NU][PLF CP]_WC_Tiệc cuối tuần, giảm tưng bừng 105.000Đ</t>
    </r>
  </si>
  <si>
    <r>
      <rPr>
        <u/>
        <sz val="10"/>
        <color rgb="FF1155CC"/>
        <rFont val="Calibri"/>
      </rPr>
      <t xml:space="preserve">[SJBP]_McDonald's_3 được 6
</t>
    </r>
    <r>
      <rPr>
        <sz val="10"/>
        <color rgb="FF000000"/>
        <rFont val="Calibri"/>
      </rPr>
      <t xml:space="preserve"> 250707_McDonald's_6 cities</t>
    </r>
  </si>
  <si>
    <r>
      <rPr>
        <sz val="10"/>
        <rFont val="Calibri"/>
      </rPr>
      <t xml:space="preserve">0h-16h  </t>
    </r>
    <r>
      <rPr>
        <u/>
        <sz val="10"/>
        <color rgb="FF1155CC"/>
        <rFont val="Calibri"/>
      </rPr>
      <t>[SJBP]_Phúc Long Coffee &amp; Tea_Combo 119k</t>
    </r>
    <r>
      <rPr>
        <sz val="10"/>
        <rFont val="Calibri"/>
      </rPr>
      <t xml:space="preserve"> 20240516_Phúc Long Coffee &amp; Tea_17 cities
16h-24h "</t>
    </r>
    <r>
      <rPr>
        <u/>
        <sz val="10"/>
        <color rgb="FF1155CC"/>
        <rFont val="Calibri"/>
      </rPr>
      <t>[SJBP]_Cơm T</t>
    </r>
    <r>
      <rPr>
        <sz val="10"/>
        <rFont val="Calibri"/>
      </rPr>
      <t>hố Anh Nguyễn_Oct
250718_Cơm Thố Anh Nguyễn_11 cities"</t>
    </r>
  </si>
  <si>
    <r>
      <rPr>
        <u/>
        <sz val="10"/>
        <color rgb="FF1155CC"/>
        <rFont val="Calibri"/>
      </rPr>
      <t xml:space="preserve">[VIP]_Gà Rán Texas Chicken_13-16/10
</t>
    </r>
    <r>
      <rPr>
        <sz val="10"/>
        <color rgb="FF000000"/>
        <rFont val="Calibri"/>
      </rPr>
      <t>250102_Gà Rán Texas Chicken_6 cities</t>
    </r>
  </si>
  <si>
    <r>
      <rPr>
        <u/>
        <sz val="10"/>
        <color rgb="FF1155CC"/>
        <rFont val="Calibri"/>
      </rPr>
      <t xml:space="preserve">[VIP]_Cơm Thố Anh Nguyễn_15-19/10
</t>
    </r>
    <r>
      <rPr>
        <sz val="10"/>
        <color rgb="FF000000"/>
        <rFont val="Calibri"/>
      </rPr>
      <t>250718_Cơm Thố Anh Nguyễn_11 cities</t>
    </r>
  </si>
  <si>
    <r>
      <rPr>
        <u/>
        <sz val="10"/>
        <color rgb="FF1155CC"/>
        <rFont val="Calibri"/>
      </rPr>
      <t xml:space="preserve">[SJBP]_Gà Rán Popeyes_BOGO
</t>
    </r>
    <r>
      <rPr>
        <sz val="10"/>
        <rFont val="Calibri"/>
      </rPr>
      <t>241231_Gà Rán Popeyes_9 cities</t>
    </r>
  </si>
  <si>
    <r>
      <rPr>
        <u/>
        <sz val="10"/>
        <color rgb="FF1155CC"/>
        <rFont val="Calibri"/>
      </rPr>
      <t>[PNS]_ACB bank_Oct_Music Event</t>
    </r>
    <r>
      <rPr>
        <sz val="10"/>
        <color rgb="FF000000"/>
        <rFont val="Calibri"/>
      </rPr>
      <t>_ALL</t>
    </r>
  </si>
  <si>
    <r>
      <rPr>
        <sz val="10"/>
        <rFont val="Calibri"/>
      </rPr>
      <t xml:space="preserve">16h-24h </t>
    </r>
    <r>
      <rPr>
        <u/>
        <sz val="10"/>
        <color rgb="FF1155CC"/>
        <rFont val="Calibri"/>
      </rPr>
      <t>[SJBP]_Phúc Long Coffee &amp; Tea_Combo 119k</t>
    </r>
    <r>
      <rPr>
        <sz val="10"/>
        <rFont val="Calibri"/>
      </rPr>
      <t xml:space="preserve"> 20240516_Phúc Long Coffee &amp; Tea_17 cities
0h-16h </t>
    </r>
    <r>
      <rPr>
        <u/>
        <sz val="10"/>
        <color rgb="FF1155CC"/>
        <rFont val="Calibri"/>
      </rPr>
      <t>[SJBP]_Gà Rán KFC_WC Tue</t>
    </r>
  </si>
  <si>
    <t>[Whitelist New User] [PLF CP]_NU_Lần đầu đặt món giảm 50%
[Exclude NU] [PLF CP]_BAU_Tiền Bối Quán Ngon Truyền Kỳ</t>
  </si>
  <si>
    <r>
      <rPr>
        <u/>
        <sz val="10"/>
        <color rgb="FF1155CC"/>
        <rFont val="Calibri"/>
      </rPr>
      <t>[SJBP]_Starbucks Coffee_WC Fri</t>
    </r>
    <r>
      <rPr>
        <sz val="10"/>
        <color rgb="FF000000"/>
        <rFont val="Calibri"/>
      </rPr>
      <t xml:space="preserve"> 250822_Starbucks Coffee_13 cities</t>
    </r>
  </si>
  <si>
    <t>[VIP]_NutiFood Ngôi Nhà Dinh Dưỡng_Oct_Compensation</t>
  </si>
  <si>
    <r>
      <rPr>
        <u/>
        <sz val="10"/>
        <color rgb="FF1155CC"/>
        <rFont val="Calibri"/>
      </rPr>
      <t xml:space="preserve"> [SJBP]_Phúc Long Coffee &amp; Tea_Halloween</t>
    </r>
    <r>
      <rPr>
        <sz val="10"/>
        <color rgb="FF000000"/>
        <rFont val="Calibri"/>
      </rPr>
      <t xml:space="preserve"> 20240516_Phúc Long Coffee &amp; Tea_17 cities</t>
    </r>
  </si>
  <si>
    <r>
      <rPr>
        <u/>
        <sz val="10"/>
        <color rgb="FF1155CC"/>
        <rFont val="Calibri"/>
      </rPr>
      <t>[PNS]_Pepsi - The Pizza Company_Oct</t>
    </r>
    <r>
      <rPr>
        <sz val="10"/>
        <color rgb="FF000000"/>
        <rFont val="Calibri"/>
      </rPr>
      <t>_251022_Pepsi - The Pizza Company_16 cities</t>
    </r>
  </si>
  <si>
    <t>[Exclude NU][PLF CP]_Thematic_Mở Tiệc Halloween, Giảm Tới 75.000Đ</t>
  </si>
  <si>
    <r>
      <rPr>
        <sz val="10"/>
        <rFont val="Calibri"/>
      </rPr>
      <t xml:space="preserve"> </t>
    </r>
    <r>
      <rPr>
        <u/>
        <sz val="10"/>
        <color rgb="FF1155CC"/>
        <rFont val="Calibri"/>
      </rPr>
      <t>[SuperVIP]_McDonald's_31/10-02/11</t>
    </r>
  </si>
  <si>
    <r>
      <rPr>
        <u/>
        <sz val="10"/>
        <color rgb="FF1155CC"/>
        <rFont val="Calibri"/>
      </rPr>
      <t>[PNS]_Pepsi Meal_Oct</t>
    </r>
    <r>
      <rPr>
        <sz val="10"/>
        <color rgb="FF000000"/>
        <rFont val="Calibri"/>
      </rPr>
      <t>_CT, KH, BH, HP, Hue, BD</t>
    </r>
  </si>
  <si>
    <t>[Exclude NU][PLF CP]_11.11_Siêu Deal Khai Tiệc, Giảm tới 111.000Đ</t>
  </si>
  <si>
    <t>[Exclude NU][PLF CP]_11.11_Siêu Deal Khai Tiệc, Giảm tới 60.000Đ</t>
  </si>
  <si>
    <t>[Exclude NU][PLF CP]_11.11_Món Ngon Bao Ship, Chỉ 30.000Đ</t>
  </si>
  <si>
    <r>
      <rPr>
        <u/>
        <sz val="10"/>
        <color rgb="FF1155CC"/>
        <rFont val="Calibri"/>
      </rPr>
      <t xml:space="preserve">[SJBP]_Gà Rán Popeyes_BOGO add on ĐN+OTH 
</t>
    </r>
    <r>
      <rPr>
        <sz val="10"/>
        <color rgb="FF000000"/>
        <rFont val="Calibri"/>
      </rPr>
      <t>241231_Gà Rán Popeyes_9 cities</t>
    </r>
  </si>
  <si>
    <r>
      <rPr>
        <u/>
        <sz val="10"/>
        <color rgb="FF1155CC"/>
        <rFont val="Calibri"/>
      </rPr>
      <t>[SJBP]_Phúc Long Coffee &amp; Tea_Combo 119k</t>
    </r>
    <r>
      <rPr>
        <sz val="10"/>
        <color rgb="FF000000"/>
        <rFont val="Calibri"/>
      </rPr>
      <t xml:space="preserve"> 20240516_Phúc Long Coffee &amp; Tea_17 cities</t>
    </r>
  </si>
  <si>
    <r>
      <rPr>
        <u/>
        <sz val="10"/>
        <color rgb="FF1155CC"/>
        <rFont val="Calibri"/>
      </rPr>
      <t>[PNS]_Pepsi Meal_Oct</t>
    </r>
    <r>
      <rPr>
        <sz val="10"/>
        <color rgb="FF000000"/>
        <rFont val="Calibri"/>
      </rPr>
      <t>_CT, KH, BH, HP, Hue, BD</t>
    </r>
  </si>
  <si>
    <r>
      <rPr>
        <u/>
        <sz val="10"/>
        <color rgb="FF1155CC"/>
        <rFont val="Calibri"/>
      </rPr>
      <t>[SJBP]__Brand 50%</t>
    </r>
    <r>
      <rPr>
        <sz val="10"/>
        <rFont val="Calibri"/>
      </rPr>
      <t xml:space="preserve"> 241231_All OTH 2025_36 cities</t>
    </r>
  </si>
  <si>
    <r>
      <rPr>
        <u/>
        <sz val="10"/>
        <color rgb="FF1155CC"/>
        <rFont val="Calibri"/>
      </rPr>
      <t>[SuperVIP]_Phê La_11-14Nov</t>
    </r>
    <r>
      <rPr>
        <sz val="10"/>
        <rFont val="Calibri"/>
      </rPr>
      <t xml:space="preserve"> HP,VT,HA,DL,DN,KH</t>
    </r>
  </si>
  <si>
    <r>
      <rPr>
        <u/>
        <sz val="10"/>
        <color rgb="FF1155CC"/>
        <rFont val="Calibri"/>
      </rPr>
      <t>[PNS]_Pepsi Meal_Oct</t>
    </r>
    <r>
      <rPr>
        <sz val="10"/>
        <color rgb="FF000000"/>
        <rFont val="Calibri"/>
      </rPr>
      <t>_CT, KH, BH, HP, Hue, BD</t>
    </r>
  </si>
  <si>
    <r>
      <rPr>
        <u/>
        <sz val="10"/>
        <color rgb="FF1155CC"/>
        <rFont val="Calibri"/>
      </rPr>
      <t>[PNS]_Pepsi Meal_Oct</t>
    </r>
    <r>
      <rPr>
        <sz val="10"/>
        <color rgb="FF000000"/>
        <rFont val="Calibri"/>
      </rPr>
      <t>_CT, KH, BH, HP, Hue, BD</t>
    </r>
  </si>
  <si>
    <r>
      <rPr>
        <u/>
        <sz val="10"/>
        <color rgb="FF1155CC"/>
        <rFont val="Calibri"/>
      </rPr>
      <t xml:space="preserve">[VIP]_Gà Rán Texas Chicken_17-20/11
</t>
    </r>
    <r>
      <rPr>
        <sz val="10"/>
        <color rgb="FF000000"/>
        <rFont val="Calibri"/>
      </rPr>
      <t>250102_Gà Rán Texas Chicken_6 cities</t>
    </r>
  </si>
  <si>
    <r>
      <rPr>
        <u/>
        <sz val="10"/>
        <color rgb="FF1155CC"/>
        <rFont val="Calibri"/>
      </rPr>
      <t>[SJBP]__Brand 50%</t>
    </r>
    <r>
      <rPr>
        <sz val="10"/>
        <rFont val="Calibri"/>
      </rPr>
      <t xml:space="preserve"> 241231_All OTH 2025_36 cities</t>
    </r>
  </si>
  <si>
    <t>[Exclude NU][PLF CP]_Thematic_Mừng Ngày Nhà Giáo, Freeship tới 60.000Đ</t>
  </si>
  <si>
    <r>
      <rPr>
        <u/>
        <sz val="10"/>
        <color rgb="FF1155CC"/>
        <rFont val="Calibri"/>
      </rPr>
      <t>[SJBP]_Phúc Long Coffee &amp; Tea_Combo 119k</t>
    </r>
    <r>
      <rPr>
        <sz val="10"/>
        <rFont val="Calibri"/>
      </rPr>
      <t xml:space="preserve"> 20240516_Phúc Long Coffee &amp; Tea_17 cities</t>
    </r>
  </si>
  <si>
    <r>
      <rPr>
        <u/>
        <sz val="10"/>
        <color rgb="FF1155CC"/>
        <rFont val="Calibri"/>
      </rPr>
      <t>[PNS]_Pepsi Meal_Oct</t>
    </r>
    <r>
      <rPr>
        <sz val="10"/>
        <color rgb="FF000000"/>
        <rFont val="Calibri"/>
      </rPr>
      <t>_CT, KH, BH, HP, Hue, BD</t>
    </r>
  </si>
  <si>
    <r>
      <rPr>
        <u/>
        <sz val="10"/>
        <color rgb="FF1155CC"/>
        <rFont val="Calibri"/>
      </rPr>
      <t>[SuperVIP]_Starbucks Coffee_25-27.11</t>
    </r>
    <r>
      <rPr>
        <sz val="10"/>
        <color rgb="FF000000"/>
        <rFont val="Calibri"/>
      </rPr>
      <t xml:space="preserve"> 250822_Starbucks Coffee_13 cities</t>
    </r>
  </si>
  <si>
    <r>
      <rPr>
        <u/>
        <sz val="10"/>
        <color rgb="FF1155CC"/>
        <rFont val="Calibri"/>
      </rPr>
      <t>[SJBP]__Brand 50%</t>
    </r>
    <r>
      <rPr>
        <sz val="10"/>
        <rFont val="Calibri"/>
      </rPr>
      <t xml:space="preserve"> 241231_All OTH 2025_36 cities</t>
    </r>
  </si>
  <si>
    <r>
      <rPr>
        <u/>
        <sz val="10"/>
        <color rgb="FF1155CC"/>
        <rFont val="Calibri"/>
      </rPr>
      <t>[SJBP]_Phúc Long Coffee &amp; Tea_Combo 119k</t>
    </r>
    <r>
      <rPr>
        <sz val="10"/>
        <rFont val="Calibri"/>
      </rPr>
      <t xml:space="preserve"> 20240516_Phúc Long Coffee &amp; Tea_17 cities</t>
    </r>
  </si>
  <si>
    <r>
      <rPr>
        <u/>
        <sz val="10"/>
        <color rgb="FF1155CC"/>
        <rFont val="Calibri"/>
      </rPr>
      <t>[SuperVIP]_The Coffee House_1-3.12</t>
    </r>
    <r>
      <rPr>
        <sz val="10"/>
        <color rgb="FF000000"/>
        <rFont val="Calibri"/>
      </rPr>
      <t xml:space="preserve"> 251014_The Coffee House_8 cities</t>
    </r>
  </si>
  <si>
    <r>
      <rPr>
        <sz val="10"/>
        <rFont val="Calibri"/>
      </rPr>
      <t>0h-10h_13h-16h [</t>
    </r>
    <r>
      <rPr>
        <u/>
        <sz val="10"/>
        <color rgb="FF1155CC"/>
        <rFont val="Calibri"/>
      </rPr>
      <t xml:space="preserve">SJBP]__Brand 50% </t>
    </r>
    <r>
      <rPr>
        <sz val="10"/>
        <rFont val="Calibri"/>
      </rPr>
      <t xml:space="preserve">241231_All OTH 2025_36 cities
10h-13h+16h-24h </t>
    </r>
    <r>
      <rPr>
        <u/>
        <sz val="10"/>
        <color rgb="FF1155CC"/>
        <rFont val="Calibri"/>
      </rPr>
      <t>[VIP]_Gà Rán Texas Chicken_01-04/12</t>
    </r>
  </si>
  <si>
    <r>
      <rPr>
        <strike/>
        <sz val="10"/>
        <color theme="1"/>
        <rFont val="Calibri"/>
      </rPr>
      <t xml:space="preserve">[Exclude NU][PLF CP]_WC_Cuối Tuần Ăn No Nê, Combo Giá Rẻ
</t>
    </r>
    <r>
      <rPr>
        <sz val="10"/>
        <color theme="1"/>
        <rFont val="Calibri"/>
      </rPr>
      <t>0-6H: [Exclude NU][PLF CP]FS_Flash Sale Bữa Khuya, Giảm 50%
6-9H: [Exclude NU][PLF CP]FS_Flash Sale Ăn Sáng, Giảm 50%
9-13H: [Exclude NU][PLF CP]FS_Flash Sale Ăn Trưa, Giảm 50%
13-16H: [Exclude NU][PLF CP]FS_Flash Sale Ăn Xế, Giảm 50%
16-21H: [Exclude NU][PLF CP]FS_Flash Sale Ăn Tối, Giảm 50%
21-24H: [Exclude NU][PLF CP]FS_Flash Sale Bữa Khuya, Giảm 50%</t>
    </r>
  </si>
  <si>
    <r>
      <rPr>
        <u/>
        <sz val="10"/>
        <color rgb="FF1155CC"/>
        <rFont val="Calibri"/>
      </rPr>
      <t>[VIP]_Trà Sữa May Cha_Dec</t>
    </r>
    <r>
      <rPr>
        <sz val="10"/>
        <rFont val="Calibri"/>
      </rPr>
      <t xml:space="preserve"> 250102_Trà Sữa May Cha_7 cities</t>
    </r>
  </si>
  <si>
    <t>[Exclude NU][PLF CP]_12.12_Đặt Đơn Nhóm Giảm Đến 25.000Đ</t>
  </si>
  <si>
    <r>
      <rPr>
        <sz val="10"/>
        <rFont val="Calibri"/>
      </rPr>
      <t xml:space="preserve">8h-10h </t>
    </r>
    <r>
      <rPr>
        <u/>
        <sz val="10"/>
        <color rgb="FF1155CC"/>
        <rFont val="Calibri"/>
      </rPr>
      <t xml:space="preserve">[JBP]_Cơm </t>
    </r>
    <r>
      <rPr>
        <sz val="10"/>
        <rFont val="Calibri"/>
      </rPr>
      <t>Tấm Phúc Lộc Thọ_Indi VT. BD, ĐN</t>
    </r>
    <r>
      <rPr>
        <sz val="10"/>
        <color rgb="FF000000"/>
        <rFont val="Calibri"/>
      </rPr>
      <t xml:space="preserve">
</t>
    </r>
    <r>
      <rPr>
        <sz val="10"/>
        <rFont val="Calibri"/>
      </rPr>
      <t xml:space="preserve">10h-13h+16h-24h </t>
    </r>
    <r>
      <rPr>
        <u/>
        <sz val="10"/>
        <color rgb="FF1155CC"/>
        <rFont val="Calibri"/>
      </rPr>
      <t>[VIP]_Domino's Pizza_12-14/12</t>
    </r>
  </si>
  <si>
    <r>
      <rPr>
        <u/>
        <sz val="10"/>
        <color rgb="FF1155CC"/>
        <rFont val="Calibri"/>
      </rPr>
      <t>[VIP]_The Coffee House_15-17.12</t>
    </r>
    <r>
      <rPr>
        <sz val="10"/>
        <color rgb="FF000000"/>
        <rFont val="Calibri"/>
      </rPr>
      <t xml:space="preserve"> 251014_The Coffee House_8 cities</t>
    </r>
  </si>
  <si>
    <r>
      <rPr>
        <u/>
        <sz val="10"/>
        <color rgb="FF1155CC"/>
        <rFont val="Calibri"/>
      </rPr>
      <t>[VIP]_The Coffee House_15-17.12</t>
    </r>
    <r>
      <rPr>
        <sz val="10"/>
        <color rgb="FF000000"/>
        <rFont val="Calibri"/>
      </rPr>
      <t xml:space="preserve"> 251014_The Coffee House_8 cities</t>
    </r>
  </si>
  <si>
    <r>
      <rPr>
        <sz val="10"/>
        <rFont val="Calibri"/>
      </rPr>
      <t xml:space="preserve">9h-14h+16h-24h </t>
    </r>
    <r>
      <rPr>
        <u/>
        <sz val="10"/>
        <color rgb="FF1155CC"/>
        <rFont val="Calibri"/>
      </rPr>
      <t xml:space="preserve">[VIP]_Cơm Thố Anh Nguyễn_17-21/12
</t>
    </r>
    <r>
      <rPr>
        <sz val="10"/>
        <rFont val="Calibri"/>
      </rPr>
      <t xml:space="preserve">0h-9h &amp; 14h-16h </t>
    </r>
    <r>
      <rPr>
        <u/>
        <sz val="10"/>
        <color rgb="FF1155CC"/>
        <rFont val="Calibri"/>
      </rPr>
      <t>[VIP]_The Coffee House_15-17.12</t>
    </r>
    <r>
      <rPr>
        <sz val="10"/>
        <rFont val="Calibri"/>
      </rPr>
      <t xml:space="preserve"> 251014_The Coffee House_8 cities</t>
    </r>
  </si>
  <si>
    <t>[Exclude NU][PLF CP]_Thematic_Tiệc Xmas, Giảm không giới hạn</t>
  </si>
  <si>
    <t>[Exclude NU][PLF CP]_SPF Day_Săn Deal Ăn Ngon giảm tới 75.000Đ</t>
  </si>
  <si>
    <r>
      <rPr>
        <sz val="10"/>
        <rFont val="Calibri"/>
      </rPr>
      <t xml:space="preserve"> </t>
    </r>
    <r>
      <rPr>
        <u/>
        <sz val="10"/>
        <color rgb="FF1155CC"/>
        <rFont val="Calibri"/>
      </rPr>
      <t>[SuperVIP]_Phê La_22-26Dec</t>
    </r>
    <r>
      <rPr>
        <sz val="10"/>
        <rFont val="Calibri"/>
      </rPr>
      <t xml:space="preserve">  HD,BD,DL,HA,HP,KH,DN,TH,VT</t>
    </r>
  </si>
  <si>
    <r>
      <rPr>
        <sz val="10"/>
        <rFont val="Calibri"/>
      </rPr>
      <t xml:space="preserve"> </t>
    </r>
    <r>
      <rPr>
        <u/>
        <sz val="10"/>
        <color rgb="FF1155CC"/>
        <rFont val="Calibri"/>
      </rPr>
      <t>[SuperVIP]_Phê La_22-26Dec</t>
    </r>
    <r>
      <rPr>
        <sz val="10"/>
        <rFont val="Calibri"/>
      </rPr>
      <t xml:space="preserve">  HD,BD,DL,HA,HP,KH,DN,TH,VT</t>
    </r>
  </si>
  <si>
    <r>
      <rPr>
        <strike/>
        <sz val="10"/>
        <color theme="1"/>
        <rFont val="Calibri"/>
      </rPr>
      <t xml:space="preserve">[Exclude NU][PLF CP]_Thematic_Món Ngon Xmas, Freeship tới 60.000Đ
</t>
    </r>
    <r>
      <rPr>
        <sz val="10"/>
        <color theme="1"/>
        <rFont val="Calibri"/>
      </rPr>
      <t>[Exclude NU][PLF CP]_Thematic_Săn Deal Xmas, Giảm tới 95.000Đ</t>
    </r>
  </si>
  <si>
    <t>[Exclude NU]
0-8h: [PLF CP]_Thematic_Đặt Trước Bữa Sáng Giảm Tới 300.000Đ
8-12h: [PLF CP]_Thematic_Tiệc Trưa Xmas Giảm Tới 300.000Đ
12-16h: [PLF CP]_Thematic_Tiệc Xế Xmas Giảm Tới 300.000Đ
16-21h: [PLF CP]_Thematic_Tiệc Tối Xmas Giảm Tới 300.000Đ
21-24h: [PLF CP]FS_Flash Sale Bữa Khuya, Giảm 50%</t>
  </si>
  <si>
    <t>[Exclude NU][PLF CP]_Thematic_Tiệc Cuối Năm, Giảm không giới hạn</t>
  </si>
  <si>
    <t>[Exclude NU][PLF CP]_15.1_Chào Năm Mới Mời Deal 0Đ</t>
  </si>
  <si>
    <r>
      <rPr>
        <sz val="10"/>
        <rFont val="Calibri"/>
      </rPr>
      <t>0h-16h</t>
    </r>
    <r>
      <rPr>
        <u/>
        <sz val="10"/>
        <color rgb="FF1155CC"/>
        <rFont val="Calibri"/>
      </rPr>
      <t xml:space="preserve"> [VIP]_Phúc Long Coffee &amp; Tea_Combo 79k_Jan</t>
    </r>
    <r>
      <rPr>
        <sz val="10"/>
        <rFont val="Calibri"/>
      </rPr>
      <t xml:space="preserve"> 20240516_Phúc Long Coffee &amp; Tea_17 cities
16h-24h</t>
    </r>
    <r>
      <rPr>
        <u/>
        <sz val="10"/>
        <color rgb="FF1155CC"/>
        <rFont val="Calibri"/>
      </rPr>
      <t xml:space="preserve"> [SJBP]__Food 50%</t>
    </r>
    <r>
      <rPr>
        <sz val="10"/>
        <rFont val="Calibri"/>
      </rPr>
      <t xml:space="preserve"> 241231_All OTH 2025_36 cities</t>
    </r>
  </si>
  <si>
    <t>[Exclude NU][PLF CP]_15.1_Ăn Thả Ga, Giảm Không Giới Hạn</t>
  </si>
  <si>
    <r>
      <rPr>
        <u/>
        <sz val="10"/>
        <color rgb="FF1155CC"/>
        <rFont val="Calibri"/>
      </rPr>
      <t>[SJBP]_Phúc Long Coffee &amp; Tea_Combo 119k"</t>
    </r>
    <r>
      <rPr>
        <sz val="10"/>
        <color rgb="FF000000"/>
        <rFont val="Calibri"/>
      </rPr>
      <t xml:space="preserve"> 20240516_Phúc Long Coffee &amp; Tea_17 cities</t>
    </r>
  </si>
  <si>
    <r>
      <rPr>
        <u/>
        <sz val="10"/>
        <color rgb="FF1155CC"/>
        <rFont val="Calibri"/>
      </rPr>
      <t>[PNS]_Pepsi FF38_Jan.26</t>
    </r>
    <r>
      <rPr>
        <sz val="10"/>
        <color rgb="FF000000"/>
        <rFont val="Calibri"/>
      </rPr>
      <t>_BH, KH, CT, HP, Huế, BD</t>
    </r>
  </si>
  <si>
    <t>[Exclude NU][PLF CP]_SPF Day_Ăn Thả Ga Freeship 60.000Đ</t>
  </si>
  <si>
    <r>
      <rPr>
        <u/>
        <sz val="10"/>
        <color rgb="FF1155CC"/>
        <rFont val="Calibri"/>
      </rPr>
      <t>[SJBP]_Gà Rán Popeyes_Jan</t>
    </r>
    <r>
      <rPr>
        <sz val="10"/>
        <color rgb="FF000000"/>
        <rFont val="Calibri"/>
      </rPr>
      <t xml:space="preserve"> 241231_Gà Rán Popeyes_9 cities</t>
    </r>
  </si>
  <si>
    <t>[Exclude NU]
0-5h: [PLF CP]_BAU_Deal Cú Đêm, Giảm 20.000Đ
5-10h: [PLF CP]_BAU_Ăn sáng ngon rẻ, giảm 20.000Đ
10-13h: [PLF CP]_BAU_Đặt món ăn trưa, giảm tới 40.000Đ
13-16h: [PLF CP]_BAU_Chốt đơn ăn xế, giảm 20.000Đ
16-24h: [PLF CP]_BAU_Đặt món ăn tối, chỉ từ 40.000Đ</t>
  </si>
  <si>
    <r>
      <rPr>
        <u/>
        <sz val="10"/>
        <color rgb="FF1155CC"/>
        <rFont val="Calibri"/>
      </rPr>
      <t xml:space="preserve">[SJBP]_Co.op Food_Jan_Reward bonus
</t>
    </r>
    <r>
      <rPr>
        <sz val="10"/>
        <color rgb="FF000000"/>
        <rFont val="Calibri"/>
      </rPr>
      <t>(Cần Thơ)</t>
    </r>
  </si>
  <si>
    <r>
      <rPr>
        <u/>
        <sz val="10"/>
        <color rgb="FF1155CC"/>
        <rFont val="Calibri"/>
      </rPr>
      <t xml:space="preserve">[SJBP]_Co.op Food_Jan_Reward bonus
</t>
    </r>
    <r>
      <rPr>
        <sz val="10"/>
        <color rgb="FF000000"/>
        <rFont val="Calibri"/>
      </rPr>
      <t>(Cần Thơ)</t>
    </r>
  </si>
  <si>
    <t>[Exclude NU][PLF CP]_Thematic_Tưng Bừng Liên Hoan, Freeship 88.000Đ</t>
  </si>
  <si>
    <r>
      <rPr>
        <sz val="10"/>
        <rFont val="Calibri"/>
      </rPr>
      <t xml:space="preserve">16h-24h </t>
    </r>
    <r>
      <rPr>
        <u/>
        <sz val="10"/>
        <color rgb="FF1155CC"/>
        <rFont val="Calibri"/>
      </rPr>
      <t>[SJBP]_Domino's Pizza_Feb</t>
    </r>
    <r>
      <rPr>
        <sz val="10"/>
        <rFont val="Calibri"/>
      </rPr>
      <t xml:space="preserve"> 250116_Domino pizza_11 cities</t>
    </r>
  </si>
  <si>
    <r>
      <rPr>
        <sz val="10"/>
        <rFont val="Calibri"/>
      </rPr>
      <t>0h-16h</t>
    </r>
    <r>
      <rPr>
        <u/>
        <sz val="10"/>
        <color rgb="FF1155CC"/>
        <rFont val="Calibri"/>
      </rPr>
      <t>[SJBP]_Phúc Long Coffee &amp; Tea_Combo 119k</t>
    </r>
    <r>
      <rPr>
        <sz val="10"/>
        <rFont val="Calibri"/>
      </rPr>
      <t xml:space="preserve"> 260106_Phúc Long Coffee &amp; Tea_20 cities
16h-24h</t>
    </r>
    <r>
      <rPr>
        <u/>
        <sz val="10"/>
        <color rgb="FF1155CC"/>
        <rFont val="Calibri"/>
      </rPr>
      <t xml:space="preserve"> [SJBP]_Gà Rán Popeyes_OTH_Feb</t>
    </r>
    <r>
      <rPr>
        <sz val="10"/>
        <rFont val="Calibri"/>
      </rPr>
      <t xml:space="preserve"> 241231_Gà Rán Popeyes_9 cities</t>
    </r>
  </si>
  <si>
    <t>0-5H59: [PLF CP]_Thematic_Tiệc Ngon Thương Hiệu, Giảm Tới 50%
6-9h59: [PLF CP]_Thematic_Tiệc Sáng Thương Hiệu Giảm 50%
9-12H59: [PLF CP]_Thematic_Tiệc Trưa Thương Hiệu Giảm 50%
13-15h59: [PLF CP]_Thematic_Tiệc Xế Thương Hiệu Giảm 50%
16-23h59: [PLF CP]_Thematic_Tiệc Tối Thương Hiệu Giảm 50%</t>
  </si>
  <si>
    <r>
      <rPr>
        <u/>
        <sz val="10"/>
        <color rgb="FF1155CC"/>
        <rFont val="Calibri"/>
      </rPr>
      <t>[VIP]_Domino's Pizza_Feb</t>
    </r>
    <r>
      <rPr>
        <sz val="10"/>
        <color rgb="FF000000"/>
        <rFont val="Calibri"/>
      </rPr>
      <t xml:space="preserve"> 250116_Domino pizza_11 cities</t>
    </r>
  </si>
  <si>
    <r>
      <rPr>
        <u/>
        <sz val="10"/>
        <color rgb="FF1155CC"/>
        <rFont val="Calibri"/>
      </rPr>
      <t xml:space="preserve">[Alacarte]_NutiFood Ngôi Nhà Dinh Dưỡng_Feb_Compensation
</t>
    </r>
    <r>
      <rPr>
        <u/>
        <sz val="10"/>
        <color rgb="FF000000"/>
        <rFont val="Calibri"/>
      </rPr>
      <t>(Bình Dương, BR-VT, Đồng Nai,)</t>
    </r>
  </si>
  <si>
    <r>
      <rPr>
        <u/>
        <sz val="10"/>
        <color rgb="FF1155CC"/>
        <rFont val="Calibri"/>
      </rPr>
      <t xml:space="preserve">[Alacarte]_NutiFood Ngôi Nhà Dinh Dưỡng_Feb_Compensation
</t>
    </r>
    <r>
      <rPr>
        <u/>
        <sz val="10"/>
        <color rgb="FF000000"/>
        <rFont val="Calibri"/>
      </rPr>
      <t>(Bình Dương, BR-VT, Đồng Nai,)</t>
    </r>
  </si>
  <si>
    <r>
      <rPr>
        <strike/>
        <sz val="10"/>
        <color rgb="FF000000"/>
        <rFont val="Calibri"/>
      </rPr>
      <t xml:space="preserve">[Whitelist New User] [PLF CP]_NU_Lần đầu đặt món giảm 50%
[Exclude NU][Exclude NU][PLF CP]_Thematic_Vạn Deal Rộn Ràng, Giảm tới 88.000Đ
</t>
    </r>
    <r>
      <rPr>
        <sz val="10"/>
        <color rgb="FF000000"/>
        <rFont val="Calibri"/>
      </rPr>
      <t>[Exclude NU][PLF CP]_Thematic_Ông Táo chầu trời, deal hot ngời ngời</t>
    </r>
  </si>
  <si>
    <r>
      <rPr>
        <u/>
        <sz val="10"/>
        <color rgb="FF1155CC"/>
        <rFont val="Calibri"/>
      </rPr>
      <t>[SuperVIP]_Pizza Hut_Feb</t>
    </r>
    <r>
      <rPr>
        <sz val="10"/>
        <color rgb="FF000000"/>
        <rFont val="Calibri"/>
      </rPr>
      <t xml:space="preserve"> 260106_Pizza Hut_21 cities</t>
    </r>
  </si>
  <si>
    <r>
      <rPr>
        <u/>
        <sz val="10"/>
        <color rgb="FF1155CC"/>
        <rFont val="Calibri"/>
      </rPr>
      <t xml:space="preserve">[Alacarte]_NutiFood Ngôi Nhà Dinh Dưỡng_Feb_Compensation
</t>
    </r>
    <r>
      <rPr>
        <u/>
        <sz val="10"/>
        <color rgb="FF000000"/>
        <rFont val="Calibri"/>
      </rPr>
      <t>(Bình Dương, BR-VT, Đồng Nai,)</t>
    </r>
  </si>
  <si>
    <r>
      <rPr>
        <u/>
        <sz val="10"/>
        <color rgb="FF1155CC"/>
        <rFont val="Calibri"/>
      </rPr>
      <t>[VIP]_Cơm Thố Anh Nguyễn_24-28/2</t>
    </r>
    <r>
      <rPr>
        <sz val="10"/>
        <color rgb="FF000000"/>
        <rFont val="Calibri"/>
      </rPr>
      <t xml:space="preserve"> 250718_Cơm Thố Anh Nguyễn_11 cities</t>
    </r>
  </si>
  <si>
    <r>
      <rPr>
        <sz val="10"/>
        <rFont val="Calibri"/>
      </rPr>
      <t>0h-16h</t>
    </r>
    <r>
      <rPr>
        <u/>
        <sz val="10"/>
        <color rgb="FF1155CC"/>
        <rFont val="Calibri"/>
      </rPr>
      <t>[SJBP]_Phúc Long Coffee &amp; Tea_M2T1- Feb</t>
    </r>
    <r>
      <rPr>
        <sz val="10"/>
        <rFont val="Calibri"/>
      </rPr>
      <t xml:space="preserve"> 260106_Phúc Long Coffee &amp; Tea_20 cities
 16h-24h [</t>
    </r>
    <r>
      <rPr>
        <u/>
        <sz val="10"/>
        <color rgb="FF1155CC"/>
        <rFont val="Calibri"/>
      </rPr>
      <t>SJBP]_Gà Rán Popeyes_OTH_Feb</t>
    </r>
    <r>
      <rPr>
        <sz val="10"/>
        <rFont val="Calibri"/>
      </rPr>
      <t xml:space="preserve"> 241231_Gà Rán Popeyes_9 cities"</t>
    </r>
  </si>
  <si>
    <r>
      <rPr>
        <sz val="10"/>
        <rFont val="Calibri"/>
      </rPr>
      <t xml:space="preserve">0h-10h &amp;13h-17h </t>
    </r>
    <r>
      <rPr>
        <u/>
        <sz val="10"/>
        <color rgb="FF1155CC"/>
        <rFont val="Calibri"/>
      </rPr>
      <t>[SuperVIP]_The Coffee House_25-27.2</t>
    </r>
    <r>
      <rPr>
        <sz val="10"/>
        <rFont val="Calibri"/>
      </rPr>
      <t xml:space="preserve"> 251014_The Coffee House_8 cities
10h-13h &amp;17h-24h </t>
    </r>
    <r>
      <rPr>
        <u/>
        <sz val="10"/>
        <color rgb="FF1155CC"/>
        <rFont val="Calibri"/>
      </rPr>
      <t>[VIP]_Cơm Thố Anh Nguyễn_24-28/2</t>
    </r>
    <r>
      <rPr>
        <sz val="10"/>
        <rFont val="Calibri"/>
      </rPr>
      <t xml:space="preserve"> 250718_Cơm Thố Anh Nguyễn_11 cities</t>
    </r>
  </si>
  <si>
    <r>
      <rPr>
        <sz val="10"/>
        <color theme="1"/>
        <rFont val="Calibri"/>
      </rPr>
      <t xml:space="preserve">Hometop Banner 6
</t>
    </r>
    <r>
      <rPr>
        <b/>
        <sz val="10"/>
        <color rgb="FFFF0000"/>
        <rFont val="Calibri"/>
      </rPr>
      <t>Banner Ads</t>
    </r>
  </si>
  <si>
    <r>
      <rPr>
        <u/>
        <sz val="10"/>
        <color rgb="FF1155CC"/>
        <rFont val="Calibri"/>
      </rPr>
      <t>[PNS]_Pepsi Baseline_Jan</t>
    </r>
    <r>
      <rPr>
        <sz val="10"/>
        <color rgb="FF000000"/>
        <rFont val="Calibri"/>
      </rPr>
      <t>_CT, BH, KH, HP</t>
    </r>
  </si>
  <si>
    <r>
      <rPr>
        <u/>
        <sz val="10"/>
        <color rgb="FF1155CC"/>
        <rFont val="Calibri"/>
      </rPr>
      <t>[PNS]_Coke VF27_Jan</t>
    </r>
    <r>
      <rPr>
        <sz val="10"/>
        <rFont val="Calibri"/>
      </rPr>
      <t>_HP, KH, CT</t>
    </r>
  </si>
  <si>
    <r>
      <rPr>
        <u/>
        <sz val="10"/>
        <color rgb="FF1155CC"/>
        <rFont val="Calibri"/>
      </rPr>
      <t>[SJBP]_The Coffee House_WC</t>
    </r>
    <r>
      <rPr>
        <sz val="10"/>
        <color rgb="FF000000"/>
        <rFont val="Calibri"/>
      </rPr>
      <t xml:space="preserve"> 241231_The Coffee House_7 cities</t>
    </r>
  </si>
  <si>
    <r>
      <rPr>
        <strike/>
        <sz val="10"/>
        <color rgb="FFFF0000"/>
        <rFont val="Calibri"/>
      </rPr>
      <t xml:space="preserve">[PLF CP]_YEP_Vạn Deal Rộn Ràng, Giảm tới 50%
</t>
    </r>
    <r>
      <rPr>
        <sz val="10"/>
        <color rgb="FFFF0000"/>
        <rFont val="Calibri"/>
      </rPr>
      <t>[PLF CP]_YEP_Vạn Deal Rộn Ràng, Giảm tới 88.000Đ</t>
    </r>
  </si>
  <si>
    <r>
      <rPr>
        <sz val="10"/>
        <rFont val="Calibri"/>
      </rPr>
      <t>0-5H:</t>
    </r>
    <r>
      <rPr>
        <u/>
        <sz val="10"/>
        <color rgb="FF1155CC"/>
        <rFont val="Calibri"/>
      </rPr>
      <t xml:space="preserve"> [PLF CP]_BAU_Ăn đêm không lo phí ship</t>
    </r>
    <r>
      <rPr>
        <sz val="10"/>
        <rFont val="Calibri"/>
      </rPr>
      <t xml:space="preserve">
5 -10H: </t>
    </r>
    <r>
      <rPr>
        <u/>
        <sz val="10"/>
        <color rgb="FF1155CC"/>
        <rFont val="Calibri"/>
      </rPr>
      <t>[PLF CP]_BAU_Nạp năng lượng sáng giảm 30.000Đ</t>
    </r>
    <r>
      <rPr>
        <sz val="10"/>
        <rFont val="Calibri"/>
      </rPr>
      <t xml:space="preserve">
10-13H:</t>
    </r>
    <r>
      <rPr>
        <u/>
        <sz val="10"/>
        <color rgb="FF1155CC"/>
        <rFont val="Calibri"/>
      </rPr>
      <t xml:space="preserve"> [PLF CP]_BAU_Đặt món ăn trưa, giảm tới 40.000Đ</t>
    </r>
    <r>
      <rPr>
        <sz val="10"/>
        <rFont val="Calibri"/>
      </rPr>
      <t xml:space="preserve">
13-16H: </t>
    </r>
    <r>
      <rPr>
        <u/>
        <sz val="10"/>
        <color rgb="FF1155CC"/>
        <rFont val="Calibri"/>
      </rPr>
      <t>[PLF CP]_BAU_Chốt đơn ăn xế, giảm 20.000Đ</t>
    </r>
    <r>
      <rPr>
        <sz val="10"/>
        <rFont val="Calibri"/>
      </rPr>
      <t xml:space="preserve">
16-24H:</t>
    </r>
    <r>
      <rPr>
        <u/>
        <sz val="10"/>
        <color rgb="FF1155CC"/>
        <rFont val="Calibri"/>
      </rPr>
      <t>[PLF CP]_BAU_Bữa tối đủ chất, giảm tới 50.000Đ</t>
    </r>
  </si>
  <si>
    <r>
      <rPr>
        <u/>
        <sz val="10"/>
        <color rgb="FF1155CC"/>
        <rFont val="Calibri"/>
      </rPr>
      <t>[PNS]_Pepsi Baseline_Jan</t>
    </r>
    <r>
      <rPr>
        <sz val="10"/>
        <color rgb="FF000000"/>
        <rFont val="Calibri"/>
      </rPr>
      <t>_CT, BH, KH, HP</t>
    </r>
  </si>
  <si>
    <r>
      <rPr>
        <u/>
        <sz val="10"/>
        <color rgb="FF1155CC"/>
        <rFont val="Calibri"/>
      </rPr>
      <t xml:space="preserve">[SJBP]_Gà Rán Popeyes_BOGO
</t>
    </r>
    <r>
      <rPr>
        <sz val="10"/>
        <color rgb="FF000000"/>
        <rFont val="Calibri"/>
      </rPr>
      <t>241231_Gà Rán Popeyes_9 cities</t>
    </r>
  </si>
  <si>
    <r>
      <rPr>
        <sz val="10"/>
        <color rgb="FF000000"/>
        <rFont val="Calibri"/>
      </rPr>
      <t xml:space="preserve">0 -10H: </t>
    </r>
    <r>
      <rPr>
        <u/>
        <sz val="10"/>
        <color rgb="FF000000"/>
        <rFont val="Calibri"/>
      </rPr>
      <t>[PLF CP]_BAU_Ăn sáng ngon rẻ, giảm 20.000Đ</t>
    </r>
    <r>
      <rPr>
        <sz val="10"/>
        <color rgb="FF000000"/>
        <rFont val="Calibri"/>
      </rPr>
      <t xml:space="preserve">
10-13H: </t>
    </r>
    <r>
      <rPr>
        <u/>
        <sz val="10"/>
        <color rgb="FF000000"/>
        <rFont val="Calibri"/>
      </rPr>
      <t>[PLF CP]_BAU_No nê bữa trưa, deal giảm 50.000Đ</t>
    </r>
    <r>
      <rPr>
        <sz val="10"/>
        <color rgb="FF000000"/>
        <rFont val="Calibri"/>
      </rPr>
      <t xml:space="preserve">
13-16H: </t>
    </r>
    <r>
      <rPr>
        <u/>
        <sz val="10"/>
        <color rgb="FF000000"/>
        <rFont val="Calibri"/>
      </rPr>
      <t>[PLF CP]_BAU_Nhâm nhi bữa xế, giảm 30.000Đ</t>
    </r>
    <r>
      <rPr>
        <sz val="10"/>
        <color rgb="FF000000"/>
        <rFont val="Calibri"/>
      </rPr>
      <t xml:space="preserve">
16-24H: </t>
    </r>
    <r>
      <rPr>
        <u/>
        <sz val="10"/>
        <color rgb="FF000000"/>
        <rFont val="Calibri"/>
      </rPr>
      <t>[PLF CP]_BAU_Bữa tối đủ chất, giảm tới 50.000Đ</t>
    </r>
  </si>
  <si>
    <r>
      <rPr>
        <strike/>
        <sz val="10"/>
        <color rgb="FF000000"/>
        <rFont val="Calibri"/>
      </rPr>
      <t xml:space="preserve">[PLF CP]_YEP_Vạn Deal Rộn Ràng, Giảm tới 50%
</t>
    </r>
    <r>
      <rPr>
        <sz val="10"/>
        <color rgb="FF000000"/>
        <rFont val="Calibri"/>
      </rPr>
      <t>[PLF CP]_YEP_Vạn Deal Rộn Ràng, Giảm tới 188.000Đ</t>
    </r>
  </si>
  <si>
    <r>
      <rPr>
        <strike/>
        <sz val="10"/>
        <color rgb="FF000000"/>
        <rFont val="Calibri"/>
      </rPr>
      <t xml:space="preserve">[PLF CP]_YEP_Vạn Deal Rộn Ràng, Giảm tới 50%
</t>
    </r>
    <r>
      <rPr>
        <sz val="10"/>
        <color rgb="FF000000"/>
        <rFont val="Calibri"/>
      </rPr>
      <t>[PLF CP]_YEP_Vạn Deal Rộn Ràng, Giảm tới 188.000Đ</t>
    </r>
  </si>
  <si>
    <r>
      <rPr>
        <u/>
        <sz val="10"/>
        <color rgb="FF1155CC"/>
        <rFont val="Calibri"/>
      </rPr>
      <t>[VIP]_Gà Rán Texas Chicken_10-13/02</t>
    </r>
    <r>
      <rPr>
        <sz val="10"/>
        <color rgb="FF000000"/>
        <rFont val="Calibri"/>
      </rPr>
      <t xml:space="preserve"> 250102_Gà Rán Texas Chicken_6 cities</t>
    </r>
  </si>
  <si>
    <r>
      <rPr>
        <u/>
        <sz val="10"/>
        <color rgb="FF1155CC"/>
        <rFont val="Calibri"/>
      </rPr>
      <t>[VIP]_Tocotoco_Feb</t>
    </r>
    <r>
      <rPr>
        <sz val="10"/>
        <color rgb="FF000000"/>
        <rFont val="Calibri"/>
      </rPr>
      <t xml:space="preserve"> CT</t>
    </r>
  </si>
  <si>
    <r>
      <rPr>
        <sz val="10"/>
        <rFont val="Calibri"/>
      </rPr>
      <t xml:space="preserve">0 -10H: </t>
    </r>
    <r>
      <rPr>
        <u/>
        <sz val="10"/>
        <color rgb="FF1155CC"/>
        <rFont val="Calibri"/>
      </rPr>
      <t>[PLF CP]_BAU_Nạp năng lượng sáng giảm 30.000Đ</t>
    </r>
    <r>
      <rPr>
        <sz val="10"/>
        <rFont val="Calibri"/>
      </rPr>
      <t xml:space="preserve">
10-13H:</t>
    </r>
    <r>
      <rPr>
        <u/>
        <sz val="10"/>
        <color rgb="FF1155CC"/>
        <rFont val="Calibri"/>
      </rPr>
      <t>[PLF CP]_BAU_No nê bữa trưa, deal giảm 50.000Đ</t>
    </r>
    <r>
      <rPr>
        <sz val="10"/>
        <rFont val="Calibri"/>
      </rPr>
      <t xml:space="preserve">
13-16H: </t>
    </r>
    <r>
      <rPr>
        <u/>
        <sz val="10"/>
        <color rgb="FF1155CC"/>
        <rFont val="Calibri"/>
      </rPr>
      <t>[PLF CP]_BAU_Chốt đơn ăn xế, giảm 20.000Đ</t>
    </r>
    <r>
      <rPr>
        <sz val="10"/>
        <rFont val="Calibri"/>
      </rPr>
      <t xml:space="preserve">
16-24H: </t>
    </r>
    <r>
      <rPr>
        <u/>
        <sz val="10"/>
        <color rgb="FF1155CC"/>
        <rFont val="Calibri"/>
      </rPr>
      <t xml:space="preserve"> [PLF CP]_BAU_Đặt món ăn tối, chỉ từ 40.000Đ</t>
    </r>
  </si>
  <si>
    <t>[PLF CP]_BAU_Siêu Tiệc Giảm 99,000 đồng</t>
  </si>
  <si>
    <r>
      <rPr>
        <u/>
        <sz val="10"/>
        <color rgb="FF1155CC"/>
        <rFont val="Calibri"/>
      </rPr>
      <t xml:space="preserve">[VIP]_Lotteria_17-20/02
</t>
    </r>
    <r>
      <rPr>
        <sz val="10"/>
        <color rgb="FF000000"/>
        <rFont val="Calibri"/>
      </rPr>
      <t xml:space="preserve"> 241231_Lotteria DI_27 cities</t>
    </r>
  </si>
  <si>
    <r>
      <rPr>
        <u/>
        <sz val="10"/>
        <color rgb="FF1155CC"/>
        <rFont val="Calibri"/>
      </rPr>
      <t>[SuperVIP]_Highlands Coffee_17-21.2</t>
    </r>
    <r>
      <rPr>
        <sz val="10"/>
        <rFont val="Calibri"/>
      </rPr>
      <t xml:space="preserve"> CT</t>
    </r>
  </si>
  <si>
    <r>
      <rPr>
        <u/>
        <sz val="10"/>
        <color rgb="FF1155CC"/>
        <rFont val="Calibri"/>
      </rPr>
      <t xml:space="preserve">[SJBP]_Gà Rán Popeyes_BAU
</t>
    </r>
    <r>
      <rPr>
        <sz val="10"/>
        <rFont val="Calibri"/>
      </rPr>
      <t>241231_Gà Rán Popeyes_9 cities</t>
    </r>
  </si>
  <si>
    <r>
      <rPr>
        <b/>
        <sz val="10"/>
        <color rgb="FFFF0000"/>
        <rFont val="Calibri"/>
      </rPr>
      <t xml:space="preserve">Whitelist on SPF
</t>
    </r>
    <r>
      <rPr>
        <b/>
        <u/>
        <sz val="10"/>
        <color rgb="FF1155CC"/>
        <rFont val="Calibri"/>
      </rPr>
      <t xml:space="preserve">[PLF CP]_SPXI_Happy Friday_Whitelist User
</t>
    </r>
    <r>
      <rPr>
        <sz val="10"/>
        <rFont val="Calibri"/>
      </rPr>
      <t>[PLF CP]_Thematic_Ăn Chay Thanh Tịnh, Freeship 20.000Đ</t>
    </r>
  </si>
  <si>
    <t>[Mart]_Spike_Chợ Tươi Sale Đậm_Giảm đến 133.000Đ</t>
  </si>
  <si>
    <r>
      <rPr>
        <sz val="10"/>
        <rFont val="Calibri"/>
      </rPr>
      <t xml:space="preserve">0 -10H: </t>
    </r>
    <r>
      <rPr>
        <u/>
        <sz val="10"/>
        <color rgb="FF1155CC"/>
        <rFont val="Calibri"/>
      </rPr>
      <t>[PLF CP]_BAU_Nạp năng lượng sáng giảm 30.000Đ</t>
    </r>
    <r>
      <rPr>
        <sz val="10"/>
        <rFont val="Calibri"/>
      </rPr>
      <t xml:space="preserve">
10-13H:</t>
    </r>
    <r>
      <rPr>
        <u/>
        <sz val="10"/>
        <color rgb="FF1155CC"/>
        <rFont val="Calibri"/>
      </rPr>
      <t>[PLF CP]_BAU_No nê bữa trưa, deal giảm 50.000Đ</t>
    </r>
    <r>
      <rPr>
        <sz val="10"/>
        <rFont val="Calibri"/>
      </rPr>
      <t xml:space="preserve">
13-16H: </t>
    </r>
    <r>
      <rPr>
        <u/>
        <sz val="10"/>
        <color rgb="FF1155CC"/>
        <rFont val="Calibri"/>
      </rPr>
      <t xml:space="preserve"> [PLF CP]_BAU_Nhâm nhi bữa xế, giảm 30.000Đ</t>
    </r>
    <r>
      <rPr>
        <sz val="10"/>
        <rFont val="Calibri"/>
      </rPr>
      <t xml:space="preserve">
16-24H :</t>
    </r>
    <r>
      <rPr>
        <u/>
        <sz val="10"/>
        <color rgb="FF1155CC"/>
        <rFont val="Calibri"/>
      </rPr>
      <t>[PLF CP]_BAU_Bữa tối đủ chất, giảm tới 70.000Đ</t>
    </r>
  </si>
  <si>
    <r>
      <rPr>
        <u/>
        <sz val="10"/>
        <color rgb="FF1155CC"/>
        <rFont val="Calibri"/>
      </rPr>
      <t xml:space="preserve">[SJBP]_Gà Rán Popeyes_BAU
</t>
    </r>
    <r>
      <rPr>
        <sz val="10"/>
        <color rgb="FF000000"/>
        <rFont val="Calibri"/>
      </rPr>
      <t>241231_Gà Rán Popeyes_9 cities</t>
    </r>
  </si>
  <si>
    <r>
      <rPr>
        <sz val="10"/>
        <rFont val="Calibri"/>
      </rPr>
      <t>0 -10H:[</t>
    </r>
    <r>
      <rPr>
        <u/>
        <sz val="10"/>
        <color rgb="FF1155CC"/>
        <rFont val="Calibri"/>
      </rPr>
      <t>PLF CP]_BAU_Ăn sáng ngon rẻ, giảm 20.000Đ</t>
    </r>
    <r>
      <rPr>
        <sz val="10"/>
        <rFont val="Calibri"/>
      </rPr>
      <t xml:space="preserve">
10-13H: </t>
    </r>
    <r>
      <rPr>
        <u/>
        <sz val="10"/>
        <color rgb="FF1155CC"/>
        <rFont val="Calibri"/>
      </rPr>
      <t>[PLF CP]_BAU_Đặt món ăn trưa, giảm tới 40.000Đ</t>
    </r>
    <r>
      <rPr>
        <sz val="10"/>
        <rFont val="Calibri"/>
      </rPr>
      <t xml:space="preserve">
13-16H: </t>
    </r>
    <r>
      <rPr>
        <u/>
        <sz val="10"/>
        <color rgb="FF1155CC"/>
        <rFont val="Calibri"/>
      </rPr>
      <t xml:space="preserve"> [PLF CP]_BAU_Chốt đơn ăn xế, giảm 20.000Đ</t>
    </r>
    <r>
      <rPr>
        <sz val="10"/>
        <rFont val="Calibri"/>
      </rPr>
      <t xml:space="preserve">
16-24H:</t>
    </r>
    <r>
      <rPr>
        <u/>
        <sz val="10"/>
        <color rgb="FF1155CC"/>
        <rFont val="Calibri"/>
      </rPr>
      <t xml:space="preserve"> [PLF CP]_BAU_Đặt món ăn tối, chỉ từ 40.000Đ</t>
    </r>
  </si>
  <si>
    <r>
      <rPr>
        <u/>
        <sz val="10"/>
        <color rgb="FF1155CC"/>
        <rFont val="Calibri"/>
      </rPr>
      <t>[Alacarte]_Trà Sữa May Cha_Mar.DN+OTH</t>
    </r>
    <r>
      <rPr>
        <sz val="10"/>
        <rFont val="Calibri"/>
      </rPr>
      <t>_AG,BD,BH,CT</t>
    </r>
  </si>
  <si>
    <r>
      <rPr>
        <strike/>
        <sz val="10"/>
        <rFont val="Calibri"/>
      </rPr>
      <t xml:space="preserve">[Mart]_Spike_Deal Xinh Trao Yêu Thương_Giảm đến 183.000Đ
[Mart]_Spike_Nấu Tiệc Lãng Mạn_Giảm 50%
</t>
    </r>
    <r>
      <rPr>
        <u/>
        <sz val="10"/>
        <color rgb="FF1155CC"/>
        <rFont val="Calibri"/>
      </rPr>
      <t>[Mart]_Spike_Deal Xinh Trao Yêu Thương_Giảm đến 183.000Đ</t>
    </r>
  </si>
  <si>
    <r>
      <rPr>
        <u/>
        <sz val="10"/>
        <color rgb="FF1155CC"/>
        <rFont val="Calibri"/>
      </rPr>
      <t>[SuperVIP]_Trà Sữa May Cha_21-23.3_HCM</t>
    </r>
    <r>
      <rPr>
        <sz val="10"/>
        <color rgb="FF000000"/>
        <rFont val="Calibri"/>
      </rPr>
      <t xml:space="preserve"> 250102_Trà Sữa May Cha_7 cities</t>
    </r>
  </si>
  <si>
    <t>0-10H:         [PLF CP]_BAU_Ăn sáng ngon rẻ, món nào cũng freeship
10-13H:         [PLF CP]_BAU_No nê bữa trưa, Freeship thả ga
13-16H:         [PLF CP]_BAU_Chốt deal bữa xế, Freeship 0Đ
16-24H:         [PLF CP]_BAU_Bữa tối no nê, Freeship 0Đ</t>
  </si>
  <si>
    <r>
      <rPr>
        <u/>
        <sz val="10"/>
        <color rgb="FF1155CC"/>
        <rFont val="Calibri"/>
      </rPr>
      <t>[JBP]_KATINAT Coffee &amp; Tea House_Combo 20%</t>
    </r>
    <r>
      <rPr>
        <sz val="10"/>
        <rFont val="Calibri"/>
      </rPr>
      <t xml:space="preserve"> 250119_Katinat Saigon Kafe_11 cities</t>
    </r>
  </si>
  <si>
    <r>
      <rPr>
        <u/>
        <sz val="10"/>
        <color rgb="FF1155CC"/>
        <rFont val="Calibri"/>
      </rPr>
      <t>[SJBP]_Trà Sữa May Cha_ps-50%_Mar</t>
    </r>
    <r>
      <rPr>
        <sz val="10"/>
        <color rgb="FF000000"/>
        <rFont val="Calibri"/>
      </rPr>
      <t>250102_Trà Sữa May Cha_7 cities</t>
    </r>
  </si>
  <si>
    <r>
      <rPr>
        <u/>
        <sz val="10"/>
        <color rgb="FF1155CC"/>
        <rFont val="Calibri"/>
      </rPr>
      <t>[VIP]_Tocotoco_Mar</t>
    </r>
    <r>
      <rPr>
        <sz val="10"/>
        <color rgb="FF000000"/>
        <rFont val="Calibri"/>
      </rPr>
      <t xml:space="preserve"> CT</t>
    </r>
  </si>
  <si>
    <r>
      <rPr>
        <sz val="10"/>
        <rFont val="Calibri"/>
      </rPr>
      <t xml:space="preserve">0 -10H: </t>
    </r>
    <r>
      <rPr>
        <u/>
        <sz val="10"/>
        <color rgb="FF1155CC"/>
        <rFont val="Calibri"/>
      </rPr>
      <t>[PLF CP]_BAU_Nạp năng lượng sáng giảm 30.000Đ</t>
    </r>
    <r>
      <rPr>
        <sz val="10"/>
        <rFont val="Calibri"/>
      </rPr>
      <t xml:space="preserve">
10-13H:</t>
    </r>
    <r>
      <rPr>
        <u/>
        <sz val="10"/>
        <color rgb="FF1155CC"/>
        <rFont val="Calibri"/>
      </rPr>
      <t>[PLF CP]_BAU_No nê bữa trưa, deal giảm 50.000Đ</t>
    </r>
    <r>
      <rPr>
        <sz val="10"/>
        <rFont val="Calibri"/>
      </rPr>
      <t xml:space="preserve">
13-16H: </t>
    </r>
    <r>
      <rPr>
        <u/>
        <sz val="10"/>
        <color rgb="FF1155CC"/>
        <rFont val="Calibri"/>
      </rPr>
      <t xml:space="preserve"> [PLF CP]_BAU_Nhâm nhi bữa xế, giảm 30.000Đ</t>
    </r>
    <r>
      <rPr>
        <sz val="10"/>
        <rFont val="Calibri"/>
      </rPr>
      <t xml:space="preserve">
16-24H :</t>
    </r>
    <r>
      <rPr>
        <u/>
        <sz val="10"/>
        <color rgb="FF1155CC"/>
        <rFont val="Calibri"/>
      </rPr>
      <t>[PLF CP]_BAU_Bữa tối đủ chất, giảm tới 70.000Đ</t>
    </r>
  </si>
  <si>
    <r>
      <rPr>
        <u/>
        <sz val="10"/>
        <color rgb="FF1155CC"/>
        <rFont val="Calibri"/>
      </rPr>
      <t>[SJBP]_Phúc Long Coffee &amp; Tea_10k - Mar</t>
    </r>
    <r>
      <rPr>
        <sz val="10"/>
        <rFont val="Calibri"/>
      </rPr>
      <t xml:space="preserve"> 20240516_Phúc Long Coffee &amp; Tea_17 cities</t>
    </r>
  </si>
  <si>
    <r>
      <rPr>
        <b/>
        <sz val="10"/>
        <color rgb="FFFF0000"/>
        <rFont val="Calibri"/>
      </rPr>
      <t xml:space="preserve">Whitelist on SPF
</t>
    </r>
    <r>
      <rPr>
        <b/>
        <u/>
        <sz val="10"/>
        <color rgb="FF1155CC"/>
        <rFont val="Calibri"/>
      </rPr>
      <t>[PLF CP]_SPXI_Happy Friday_Whitelist User</t>
    </r>
    <r>
      <rPr>
        <b/>
        <sz val="10"/>
        <color rgb="FFFF0000"/>
        <rFont val="Calibri"/>
      </rPr>
      <t xml:space="preserve">
</t>
    </r>
    <r>
      <rPr>
        <sz val="10"/>
        <rFont val="Calibri"/>
      </rPr>
      <t>[PLF CP]_WC_Thứ 6 Ngày Vàng, Giảm Không Giới Hạn</t>
    </r>
  </si>
  <si>
    <r>
      <rPr>
        <u/>
        <sz val="10"/>
        <color rgb="FF1155CC"/>
        <rFont val="Calibri"/>
      </rPr>
      <t>[SuperVIP]_Trà Sữa May Cha_21-23.3_HCM</t>
    </r>
    <r>
      <rPr>
        <sz val="10"/>
        <rFont val="Calibri"/>
      </rPr>
      <t>250102_Trà Sữa May Cha_7 cities</t>
    </r>
  </si>
  <si>
    <r>
      <rPr>
        <b/>
        <sz val="10"/>
        <color rgb="FFFF0000"/>
        <rFont val="Calibri"/>
      </rPr>
      <t xml:space="preserve">Whitelist on SPF
</t>
    </r>
    <r>
      <rPr>
        <b/>
        <u/>
        <sz val="10"/>
        <color rgb="FF1155CC"/>
        <rFont val="Calibri"/>
      </rPr>
      <t>[PLF CP]_SPXI_Happy Friday_Whitelist User</t>
    </r>
    <r>
      <rPr>
        <b/>
        <sz val="10"/>
        <color rgb="FFFF0000"/>
        <rFont val="Calibri"/>
      </rPr>
      <t xml:space="preserve">
</t>
    </r>
    <r>
      <rPr>
        <sz val="10"/>
        <rFont val="Calibri"/>
      </rPr>
      <t>[PLF CP]_4.4_Ăn Thả Ga, Giảm Không Giới Hạn</t>
    </r>
  </si>
  <si>
    <r>
      <rPr>
        <u/>
        <sz val="10"/>
        <color rgb="FF1155CC"/>
        <rFont val="Calibri"/>
      </rPr>
      <t>[PNS]_Pepsi Baseline_Apr</t>
    </r>
    <r>
      <rPr>
        <sz val="10"/>
        <color rgb="FF000000"/>
        <rFont val="Calibri"/>
      </rPr>
      <t>_HP, CT, KH, Hue, BH</t>
    </r>
  </si>
  <si>
    <t>[Mart]_Spike _Chợ Tươi Deal Chất_Giảm 44.000Đ</t>
  </si>
  <si>
    <r>
      <rPr>
        <sz val="10"/>
        <rFont val="Calibri"/>
      </rPr>
      <t xml:space="preserve"> </t>
    </r>
    <r>
      <rPr>
        <u/>
        <sz val="10"/>
        <color rgb="FF1155CC"/>
        <rFont val="Calibri"/>
      </rPr>
      <t xml:space="preserve">[SJBP]_Domino's Pizza_1K
</t>
    </r>
    <r>
      <rPr>
        <sz val="10"/>
        <rFont val="Calibri"/>
      </rPr>
      <t>250116_Domino pizza_11 cities</t>
    </r>
  </si>
  <si>
    <r>
      <rPr>
        <u/>
        <sz val="10"/>
        <color rgb="FF1155CC"/>
        <rFont val="Calibri"/>
      </rPr>
      <t>[JBP]_KATINAT Coffee &amp; Tea House_BAU 1K</t>
    </r>
    <r>
      <rPr>
        <sz val="10"/>
        <color rgb="FF000000"/>
        <rFont val="Calibri"/>
      </rPr>
      <t xml:space="preserve"> 250119_Katinat Saigon Kafe_11 cities</t>
    </r>
  </si>
  <si>
    <r>
      <rPr>
        <sz val="10"/>
        <rFont val="Calibri"/>
      </rPr>
      <t>0 -10H:[</t>
    </r>
    <r>
      <rPr>
        <u/>
        <sz val="10"/>
        <color rgb="FF1155CC"/>
        <rFont val="Calibri"/>
      </rPr>
      <t>PLF CP]_BAU_Ăn sáng ngon rẻ, giảm 20.000Đ</t>
    </r>
    <r>
      <rPr>
        <sz val="10"/>
        <rFont val="Calibri"/>
      </rPr>
      <t xml:space="preserve">
10-13H: </t>
    </r>
    <r>
      <rPr>
        <u/>
        <sz val="10"/>
        <color rgb="FF1155CC"/>
        <rFont val="Calibri"/>
      </rPr>
      <t>[PLF CP]_BAU_Đặt món ăn trưa, giảm tới 40.000Đ</t>
    </r>
    <r>
      <rPr>
        <sz val="10"/>
        <rFont val="Calibri"/>
      </rPr>
      <t xml:space="preserve">
13-16H: </t>
    </r>
    <r>
      <rPr>
        <u/>
        <sz val="10"/>
        <color rgb="FF1155CC"/>
        <rFont val="Calibri"/>
      </rPr>
      <t xml:space="preserve"> [PLF CP]_BAU_Chốt đơn ăn xế, giảm 20.000Đ</t>
    </r>
    <r>
      <rPr>
        <sz val="10"/>
        <rFont val="Calibri"/>
      </rPr>
      <t xml:space="preserve">
16-24H:</t>
    </r>
    <r>
      <rPr>
        <u/>
        <sz val="10"/>
        <color rgb="FF1155CC"/>
        <rFont val="Calibri"/>
      </rPr>
      <t xml:space="preserve"> [PLF CP]_BAU_Đặt món ăn tối, chỉ từ 40.000Đ</t>
    </r>
  </si>
  <si>
    <r>
      <rPr>
        <u/>
        <sz val="10"/>
        <color rgb="FF1155CC"/>
        <rFont val="Calibri"/>
      </rPr>
      <t>[JBP]_KATINAT Coffee &amp; Tea House_BAU 1K</t>
    </r>
    <r>
      <rPr>
        <sz val="10"/>
        <color rgb="FF000000"/>
        <rFont val="Calibri"/>
      </rPr>
      <t xml:space="preserve"> 250119_Katinat Saigon Kafe_11 cities</t>
    </r>
  </si>
  <si>
    <r>
      <rPr>
        <b/>
        <sz val="10"/>
        <color rgb="FFFF0000"/>
        <rFont val="Calibri"/>
      </rPr>
      <t xml:space="preserve">Whitelist on Shopee
</t>
    </r>
    <r>
      <rPr>
        <b/>
        <u/>
        <sz val="10"/>
        <color rgb="FF1155CC"/>
        <rFont val="Calibri"/>
      </rPr>
      <t xml:space="preserve"> [PLF CP]_SPayLater
</t>
    </r>
    <r>
      <rPr>
        <sz val="10"/>
        <rFont val="Calibri"/>
      </rPr>
      <t>[PLF CP]_BAU_Tiền Bối Quán Ngon Truyền Kỳ</t>
    </r>
  </si>
  <si>
    <r>
      <rPr>
        <u/>
        <sz val="10"/>
        <color rgb="FF1155CC"/>
        <rFont val="Calibri"/>
      </rPr>
      <t>[PNS]_Pepsi FF30_Apr</t>
    </r>
    <r>
      <rPr>
        <sz val="10"/>
        <color rgb="FF000000"/>
        <rFont val="Calibri"/>
      </rPr>
      <t>_HP, CT, KH, Hue, BH</t>
    </r>
  </si>
  <si>
    <r>
      <rPr>
        <sz val="10"/>
        <rFont val="Calibri"/>
      </rPr>
      <t xml:space="preserve">0 -10H: </t>
    </r>
    <r>
      <rPr>
        <u/>
        <sz val="10"/>
        <color rgb="FF1155CC"/>
        <rFont val="Calibri"/>
      </rPr>
      <t>[PLF CP]_BAU_Bữa sáng ngon rẻ, chỉ từ 10.000Đ</t>
    </r>
    <r>
      <rPr>
        <sz val="10"/>
        <rFont val="Calibri"/>
      </rPr>
      <t xml:space="preserve">
10-13H</t>
    </r>
    <r>
      <rPr>
        <u/>
        <sz val="10"/>
        <color rgb="FF1155CC"/>
        <rFont val="Calibri"/>
      </rPr>
      <t>:PLF CP]_BAU_Bữa Trưa Ngon Rẻ, Giảm 30.000Đ"</t>
    </r>
    <r>
      <rPr>
        <sz val="10"/>
        <rFont val="Calibri"/>
      </rPr>
      <t xml:space="preserve">
13-16H:</t>
    </r>
    <r>
      <rPr>
        <u/>
        <sz val="10"/>
        <color rgb="FF1155CC"/>
        <rFont val="Calibri"/>
      </rPr>
      <t>[PLF CP]_BAU_Ăn xế ngon rẻ, chỉ từ 10.000Đ</t>
    </r>
    <r>
      <rPr>
        <sz val="10"/>
        <rFont val="Calibri"/>
      </rPr>
      <t xml:space="preserve">
16-24H:</t>
    </r>
    <r>
      <rPr>
        <u/>
        <sz val="10"/>
        <color rgb="FF1155CC"/>
        <rFont val="Calibri"/>
      </rPr>
      <t>[PLF CP]_BAU_Món gì cũng ngon, bữa tối giảm 30.000Đ</t>
    </r>
  </si>
  <si>
    <r>
      <rPr>
        <u/>
        <sz val="10"/>
        <color rgb="FF1155CC"/>
        <rFont val="Calibri"/>
      </rPr>
      <t>[SuperVIP]_Highlands Coffee_14-18.4</t>
    </r>
    <r>
      <rPr>
        <sz val="10"/>
        <rFont val="Calibri"/>
      </rPr>
      <t xml:space="preserve"> HP,VT,HA,DL,DN</t>
    </r>
  </si>
  <si>
    <r>
      <rPr>
        <u/>
        <sz val="10"/>
        <color rgb="FF1155CC"/>
        <rFont val="Calibri"/>
      </rPr>
      <t xml:space="preserve">[SJBP]_Gà Rán KFC_BAU
</t>
    </r>
    <r>
      <rPr>
        <sz val="10"/>
        <color rgb="FF000000"/>
        <rFont val="Calibri"/>
      </rPr>
      <t>241231_Gà Rán KFC_25 cities</t>
    </r>
  </si>
  <si>
    <r>
      <rPr>
        <sz val="10"/>
        <rFont val="Calibri"/>
      </rPr>
      <t xml:space="preserve"> </t>
    </r>
    <r>
      <rPr>
        <u/>
        <sz val="10"/>
        <color rgb="FF1155CC"/>
        <rFont val="Calibri"/>
      </rPr>
      <t xml:space="preserve">[VIP]_Trà Sữa May Cha_18-20Apr HCM250102_Trà Sữa May Cha_7 cities
</t>
    </r>
  </si>
  <si>
    <r>
      <rPr>
        <u/>
        <sz val="10"/>
        <color rgb="FF1155CC"/>
        <rFont val="Calibri"/>
      </rPr>
      <t>[SuperVIP]_The Coffee House_21-23.4</t>
    </r>
    <r>
      <rPr>
        <sz val="10"/>
        <color rgb="FF000000"/>
        <rFont val="Calibri"/>
      </rPr>
      <t xml:space="preserve"> 241231_The Coffee House_7 cities</t>
    </r>
  </si>
  <si>
    <r>
      <rPr>
        <u/>
        <sz val="10"/>
        <color rgb="FF1155CC"/>
        <rFont val="Calibri"/>
      </rPr>
      <t xml:space="preserve">[VIP]_Gà Rán Texas Chicken_21-24/04
</t>
    </r>
    <r>
      <rPr>
        <sz val="10"/>
        <color rgb="FF000000"/>
        <rFont val="Calibri"/>
      </rPr>
      <t>250102_Gà Rán Texas Chicken_6 cities</t>
    </r>
  </si>
  <si>
    <r>
      <rPr>
        <u/>
        <sz val="10"/>
        <color rgb="FF1155CC"/>
        <rFont val="Calibri"/>
      </rPr>
      <t>[SuperVIP]_Starbucks Coffee_23-25.4</t>
    </r>
    <r>
      <rPr>
        <sz val="10"/>
        <color rgb="FF000000"/>
        <rFont val="Calibri"/>
      </rPr>
      <t xml:space="preserve"> 250102_Starbucks Coffee_10 cities</t>
    </r>
  </si>
  <si>
    <r>
      <rPr>
        <u/>
        <sz val="10"/>
        <color rgb="FF1155CC"/>
        <rFont val="Calibri"/>
      </rPr>
      <t>[SJBP]_KOI Thé Cafe_WC</t>
    </r>
    <r>
      <rPr>
        <sz val="10"/>
        <color rgb="FF000000"/>
        <rFont val="Calibri"/>
      </rPr>
      <t xml:space="preserve"> 240916_KOI Thé Cafe_5 cities</t>
    </r>
  </si>
  <si>
    <t>[PLF CP]_5.5 CP_Ngày Hè Sôi Động, Freeship 0Đ</t>
  </si>
  <si>
    <r>
      <rPr>
        <b/>
        <sz val="10"/>
        <color rgb="FFFF0000"/>
        <rFont val="Calibri"/>
      </rPr>
      <t>Whitelist on SPF</t>
    </r>
    <r>
      <rPr>
        <b/>
        <sz val="10"/>
        <rFont val="Calibri"/>
      </rPr>
      <t xml:space="preserve">
</t>
    </r>
    <r>
      <rPr>
        <b/>
        <u/>
        <sz val="10"/>
        <color rgb="FF1155CC"/>
        <rFont val="Calibri"/>
      </rPr>
      <t>[PLF CP]_SPXI_Apr_Whitelist User</t>
    </r>
    <r>
      <rPr>
        <sz val="10"/>
        <rFont val="Calibri"/>
      </rPr>
      <t xml:space="preserve">
[PLF CP]_5.5 CP_Ngày Hè Sôi Động, Freeship 0Đ</t>
    </r>
  </si>
  <si>
    <r>
      <rPr>
        <u/>
        <sz val="10"/>
        <color rgb="FF1155CC"/>
        <rFont val="Calibri"/>
      </rPr>
      <t>[SJBP]__Brand 50%</t>
    </r>
    <r>
      <rPr>
        <sz val="10"/>
        <rFont val="Calibri"/>
      </rPr>
      <t xml:space="preserve">  T2+T3</t>
    </r>
  </si>
  <si>
    <t>[Mart]_Spike_Chợ Tươi Chào Hè_Giảm Đến 105.000Đ</t>
  </si>
  <si>
    <r>
      <rPr>
        <u/>
        <sz val="10"/>
        <color rgb="FF1155CC"/>
        <rFont val="Calibri"/>
      </rPr>
      <t>[SuperVIP]_The Coffee House_6-8.5</t>
    </r>
    <r>
      <rPr>
        <sz val="10"/>
        <color rgb="FF000000"/>
        <rFont val="Calibri"/>
      </rPr>
      <t xml:space="preserve"> 241231_The Coffee House_7 cities</t>
    </r>
  </si>
  <si>
    <r>
      <rPr>
        <u/>
        <sz val="10"/>
        <color rgb="FF1155CC"/>
        <rFont val="Calibri"/>
      </rPr>
      <t>[SuperVIP]_The Coffee House_6-8.5</t>
    </r>
    <r>
      <rPr>
        <sz val="10"/>
        <color rgb="FF000000"/>
        <rFont val="Calibri"/>
      </rPr>
      <t xml:space="preserve"> 241231_The Coffee House_7 cities</t>
    </r>
  </si>
  <si>
    <r>
      <rPr>
        <u/>
        <sz val="10"/>
        <color rgb="FF1155CC"/>
        <rFont val="Calibri"/>
      </rPr>
      <t>[SJBP]__Brand 50%</t>
    </r>
    <r>
      <rPr>
        <sz val="10"/>
        <rFont val="Calibri"/>
      </rPr>
      <t xml:space="preserve">  T2+T3
Đổi sang  [SuperVIP]_Phúc Long Coffee &amp; Tea_May 20240516_Phúc Long Coffee &amp; Tea_17 cities</t>
    </r>
  </si>
  <si>
    <t>[PLF CP]_Mother’s Day_Trao Deal Ngọt Ngào, Freeship tới 60.000Đ</t>
  </si>
  <si>
    <t>[PLF CP]_Summer Thematic_Vị Hè Tươi Mát, Chỉ 5.000Đ</t>
  </si>
  <si>
    <r>
      <rPr>
        <sz val="10"/>
        <rFont val="Calibri"/>
      </rPr>
      <t xml:space="preserve">0h-8h: </t>
    </r>
    <r>
      <rPr>
        <u/>
        <sz val="10"/>
        <color rgb="FF1155CC"/>
        <rFont val="Calibri"/>
      </rPr>
      <t>[SJBP]_The Coffee House_WC</t>
    </r>
    <r>
      <rPr>
        <sz val="10"/>
        <rFont val="Calibri"/>
      </rPr>
      <t xml:space="preserve"> 241231_The Coffee House_7 cities</t>
    </r>
    <r>
      <rPr>
        <sz val="10"/>
        <color rgb="FF000000"/>
        <rFont val="Calibri"/>
      </rPr>
      <t xml:space="preserve">
</t>
    </r>
    <r>
      <rPr>
        <u/>
        <sz val="10"/>
        <color rgb="FF1155CC"/>
        <rFont val="Calibri"/>
      </rPr>
      <t xml:space="preserve">8h-24h: [SJBP]_Brand_Food_01-31/05
</t>
    </r>
    <r>
      <rPr>
        <sz val="10"/>
        <rFont val="Calibri"/>
      </rPr>
      <t>250424_Lotteria DI_32 cities</t>
    </r>
  </si>
  <si>
    <r>
      <rPr>
        <u/>
        <sz val="10"/>
        <color rgb="FF1155CC"/>
        <rFont val="Calibri"/>
      </rPr>
      <t xml:space="preserve"> [SJBP]_Phúc Long Coffee &amp; Tea_10k - May</t>
    </r>
    <r>
      <rPr>
        <sz val="10"/>
        <color rgb="FF000000"/>
        <rFont val="Calibri"/>
      </rPr>
      <t xml:space="preserve"> 20240516_Phúc Long Coffee &amp; Tea_17 cities</t>
    </r>
  </si>
  <si>
    <r>
      <rPr>
        <u/>
        <sz val="10"/>
        <color rgb="FF1155CC"/>
        <rFont val="Calibri"/>
      </rPr>
      <t>[SJBP]__Brand 50%</t>
    </r>
    <r>
      <rPr>
        <sz val="10"/>
        <rFont val="Calibri"/>
      </rPr>
      <t xml:space="preserve"> 241231_All OTH 2025_36 cities</t>
    </r>
  </si>
  <si>
    <t>0-6H:  [PLF CP]_FS_Thứ 4 siêu Flash sale giảm 50%
6-9H [PLF CP]_FS_Thứ 4 siêu Flash sale chỉ 1.000Đ
9-13H:  [PLF CP]_FS_Thứ 4 siêu Flash sale giảm 50%
13-16H: [PLF CP]_FS_Thứ 4 siêu Flash sale chỉ 1.000Đ
16-24H: [PLF CP]_FS_Thứ 4 siêu Flash sale giảm 50%</t>
  </si>
  <si>
    <r>
      <rPr>
        <u/>
        <sz val="10"/>
        <color rgb="FF1155CC"/>
        <rFont val="Calibri"/>
      </rPr>
      <t>[SJBP]__Brand 50%</t>
    </r>
    <r>
      <rPr>
        <sz val="10"/>
        <rFont val="Calibri"/>
      </rPr>
      <t xml:space="preserve"> 241231_All OTH 2025_36 cities</t>
    </r>
  </si>
  <si>
    <r>
      <rPr>
        <u/>
        <sz val="10"/>
        <color rgb="FF1155CC"/>
        <rFont val="Calibri"/>
      </rPr>
      <t>[SuperVIP]_Starbucks Coffee_27-29.5</t>
    </r>
    <r>
      <rPr>
        <sz val="10"/>
        <rFont val="Calibri"/>
      </rPr>
      <t xml:space="preserve"> 250416_McDonald's_5 cities</t>
    </r>
  </si>
  <si>
    <r>
      <rPr>
        <u/>
        <sz val="10"/>
        <color rgb="FF1155CC"/>
        <rFont val="Calibri"/>
      </rPr>
      <t xml:space="preserve">[VIP]_KATINAT Coffee &amp; Tea House_Ads </t>
    </r>
    <r>
      <rPr>
        <sz val="10"/>
        <rFont val="Calibri"/>
      </rPr>
      <t>30.5 Bình Dương, Khánh Hòa, Hải Phòng, Đồng Nai</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</si>
  <si>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</si>
  <si>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</si>
  <si>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u/>
        <sz val="10"/>
        <color rgb="FF1155CC"/>
        <rFont val="Calibri"/>
      </rPr>
      <t xml:space="preserve">[SJBP]_McDonald's_2T2 109k
</t>
    </r>
    <r>
      <rPr>
        <sz val="10"/>
        <rFont val="Calibri"/>
      </rPr>
      <t>250416_McDonald's_5 cities</t>
    </r>
  </si>
  <si>
    <t>[Mart]_Spike_Chợ Tươi Deal Xịn_Giảm Đến 86.000Đ</t>
  </si>
  <si>
    <t>[Exclude New User] [PLF CP]_WC_Tiệc cuối tuần, giảm tưng bừng 105.000Đ</t>
  </si>
  <si>
    <t>[Exclude New User] [PLF CP]_WC_Thứ 3 Ăn Ngon, Giảm 30.000Đ</t>
  </si>
  <si>
    <t>[Exclude NU] [PLF CP]_BAU_Ăn hết Việt Nam Bao liền nửa giá_ĐN + OTH</t>
  </si>
  <si>
    <r>
      <rPr>
        <u/>
        <sz val="10"/>
        <color rgb="FF1155CC"/>
        <rFont val="Calibri"/>
      </rPr>
      <t>[PNS]_Pepsi FF32_Jun</t>
    </r>
    <r>
      <rPr>
        <sz val="10"/>
        <color rgb="FF000000"/>
        <rFont val="Calibri"/>
      </rPr>
      <t>_CT, KH, BH, HP, Hue</t>
    </r>
  </si>
  <si>
    <r>
      <rPr>
        <u/>
        <sz val="10"/>
        <color rgb="FF1155CC"/>
        <rFont val="Calibri"/>
      </rPr>
      <t>[SJBP]_Starbucks Coffee_WC Mon</t>
    </r>
    <r>
      <rPr>
        <sz val="10"/>
        <color rgb="FF000000"/>
        <rFont val="Calibri"/>
      </rPr>
      <t xml:space="preserve"> 250520_Starbucks Coffee_12 cities</t>
    </r>
  </si>
  <si>
    <r>
      <rPr>
        <u/>
        <sz val="10"/>
        <color rgb="FF1155CC"/>
        <rFont val="Calibri"/>
      </rPr>
      <t>[SJBP]_The Coffee House_WC</t>
    </r>
    <r>
      <rPr>
        <sz val="10"/>
        <rFont val="Calibri"/>
      </rPr>
      <t xml:space="preserve"> 241231_The Coffee House_7 cities</t>
    </r>
  </si>
  <si>
    <t>[Exclude NU] [PLF CP]_Thematic_Tuần Lễ Đồ Uống, Mua 1 Tặng 1</t>
  </si>
  <si>
    <r>
      <rPr>
        <u/>
        <sz val="10"/>
        <color rgb="FF1155CC"/>
        <rFont val="Calibri"/>
      </rPr>
      <t>[SJBP]_The Coffee House_BAU 1Đ</t>
    </r>
    <r>
      <rPr>
        <sz val="10"/>
        <color rgb="FF000000"/>
        <rFont val="Calibri"/>
      </rPr>
      <t xml:space="preserve">  241231_The Coffee House_7 cities</t>
    </r>
  </si>
  <si>
    <t>[Exclude NU] [PLF CP]_Thematic_Món Ngon Cầu May, Freeship tới 20.000Đ</t>
  </si>
  <si>
    <t>[Exclude NU] [PLF CP]_Thematic_Mở Tiệc Tại Gia, Giảm Tới 199.000Đ</t>
  </si>
  <si>
    <r>
      <rPr>
        <b/>
        <strike/>
        <sz val="10"/>
        <color rgb="FFFF0000"/>
        <rFont val="Calibri"/>
      </rPr>
      <t xml:space="preserve">Whitelisted buyer
</t>
    </r>
    <r>
      <rPr>
        <b/>
        <strike/>
        <u/>
        <sz val="10"/>
        <color rgb="FF1155CC"/>
        <rFont val="Calibri"/>
      </rPr>
      <t xml:space="preserve">[PLF CP]_SPayLater </t>
    </r>
    <r>
      <rPr>
        <b/>
        <u/>
        <sz val="10"/>
        <color rgb="FF1155CC"/>
        <rFont val="Calibri"/>
      </rPr>
      <t xml:space="preserve">
</t>
    </r>
    <r>
      <rPr>
        <sz val="10"/>
        <color rgb="FF000000"/>
        <rFont val="Calibri"/>
      </rPr>
      <t>[Exclude NU] [PLF CP]_7.7_CM_ Cheap Meal</t>
    </r>
  </si>
  <si>
    <r>
      <rPr>
        <b/>
        <sz val="10"/>
        <color rgb="FFFF0000"/>
        <rFont val="Calibri"/>
      </rPr>
      <t>Whitelisted buyerFood</t>
    </r>
    <r>
      <rPr>
        <sz val="10"/>
        <color rgb="FF000000"/>
        <rFont val="Calibri"/>
      </rPr>
      <t xml:space="preserve">
</t>
    </r>
    <r>
      <rPr>
        <u/>
        <sz val="10"/>
        <color rgb="FF1155CC"/>
        <rFont val="Calibri"/>
      </rPr>
      <t xml:space="preserve">[PLF CP]_SPXI_Jul_Whitelist User
</t>
    </r>
    <r>
      <rPr>
        <sz val="10"/>
        <color rgb="FF000000"/>
        <rFont val="Calibri"/>
      </rPr>
      <t>[Exclude NU]
0-6H: [PLF CP]FS_Ăn Khuya Siêu Flash Sale, Giảm 50%
6-9H: [PLF CP]FS_Ăn Sáng Siêu Flash Sale, Giảm 50%
9-13H: [PLF CP]FS_Ăn Trưa Siêu Flash Sale, Giảm 50%
13-16H: [PLF CP]FS_Ăn Xế Siêu Flash Sale, Giảm 50%
16-21H: [PLF CP]FS_Ăn Tối Siêu Flash Sale, Giảm 50%
21-24H: [PLF CP]FS_Ăn Khuya Siêu Flash Sale, Giảm 50%</t>
    </r>
  </si>
  <si>
    <t>[Exclude NU] [PLF CP]_7.7_CM_ Cheap Meal</t>
  </si>
  <si>
    <t>[Mart]_Spike_Chợ Tươi Deal Xịn_Giảm Đến 87.000Đ</t>
  </si>
  <si>
    <t>0h - 6h &amp; 22 - 24h: [PLF CP]_Thematic_Vi Vu Đêm Khuya, Giảm Tới 30.000Đ
6h - 9h: [PLF CP]_Thematic_Bữa Sáng Chào Hè, Giảm Tới 30.000Đ
9h - 13h: [PLF CP]_Thematic_Ăn Ngon Tránh Nóng, Giảm Tới 40.000Đ
12h - 14h: [PLF CP]_Thematic_Mát Lạnh Sảng Khoái, Giảm Tới 30.000Đ
14h - 17h: [PLF CP]_Thematic_Ăn Vặt Chill Hè, Giảm Tới 30.000Đ
17h - 22h: [PLF CP]_Thematic_Mở Tiệc Ngày Hè, Giảm Tới 50.000Đ</t>
  </si>
  <si>
    <r>
      <rPr>
        <b/>
        <sz val="10"/>
        <color rgb="FFFF0000"/>
        <rFont val="Calibri"/>
      </rPr>
      <t xml:space="preserve">Whitelisted buyer
</t>
    </r>
    <r>
      <rPr>
        <b/>
        <u/>
        <sz val="10"/>
        <color rgb="FF1155CC"/>
        <rFont val="Calibri"/>
      </rPr>
      <t xml:space="preserve">[PLF CP]_SPayLater 
</t>
    </r>
    <r>
      <rPr>
        <sz val="10"/>
        <color rgb="FF000000"/>
        <rFont val="Calibri"/>
      </rPr>
      <t>[Exclude NU] [PLF CP]_CM_Cheap Meal</t>
    </r>
  </si>
  <si>
    <r>
      <rPr>
        <u/>
        <sz val="10"/>
        <color rgb="FF1155CC"/>
        <rFont val="Calibri"/>
      </rPr>
      <t>[SuperVIP]_The Coffee House_8-10.7</t>
    </r>
    <r>
      <rPr>
        <sz val="10"/>
        <rFont val="Calibri"/>
      </rPr>
      <t xml:space="preserve"> 241231_The Coffee House_7 cities</t>
    </r>
  </si>
  <si>
    <r>
      <rPr>
        <u/>
        <sz val="10"/>
        <color rgb="FF1155CC"/>
        <rFont val="Calibri"/>
      </rPr>
      <t>[SJBP]_McDonald's_2T2</t>
    </r>
    <r>
      <rPr>
        <sz val="10"/>
        <color rgb="FF000000"/>
        <rFont val="Calibri"/>
      </rPr>
      <t xml:space="preserve"> 250707_McDonald's_6 cities</t>
    </r>
  </si>
  <si>
    <r>
      <rPr>
        <b/>
        <sz val="10"/>
        <color rgb="FFFF0000"/>
        <rFont val="Calibri"/>
      </rPr>
      <t xml:space="preserve">Whitelisted buyer
</t>
    </r>
    <r>
      <rPr>
        <b/>
        <u/>
        <sz val="10"/>
        <color rgb="FF1155CC"/>
        <rFont val="Calibri"/>
      </rPr>
      <t xml:space="preserve">[PLF CP]_SPayLater 
[PLF CP]_Thematic_Món Ngon Quán Quen, Giảm Tới 40.000Đ
</t>
    </r>
  </si>
  <si>
    <r>
      <rPr>
        <b/>
        <sz val="10"/>
        <color rgb="FFFF0000"/>
        <rFont val="Calibri"/>
      </rPr>
      <t>Whitelisted buyerFood</t>
    </r>
    <r>
      <rPr>
        <sz val="10"/>
        <color rgb="FF000000"/>
        <rFont val="Calibri"/>
      </rPr>
      <t xml:space="preserve">
</t>
    </r>
    <r>
      <rPr>
        <u/>
        <sz val="10"/>
        <color rgb="FF1155CC"/>
        <rFont val="Calibri"/>
      </rPr>
      <t xml:space="preserve">[PLF CP]_SPXI_Jul_Whitelist User
</t>
    </r>
    <r>
      <rPr>
        <sz val="10"/>
        <color rgb="FF000000"/>
        <rFont val="Calibri"/>
      </rPr>
      <t>[Exclude NU]
0-6H: [PLF CP]FS_Ăn Khuya Siêu Flash Sale, Giảm 50%
6-9H: [PLF CP]FS_Ăn Sáng Siêu Flash Sale, Giảm 50%
9-13H: [PLF CP]FS_Ăn Trưa Siêu Flash Sale, Giảm 50%
13-16H: [PLF CP]FS_Ăn Xế Siêu Flash Sale, Giảm 50%
16-21H: [PLF CP]FS_Ăn Tối Siêu Flash Sale, Giảm 50%
21-24H: [PLF CP]FS_Ăn Khuya Siêu Flash Sale, Giảm 50%</t>
    </r>
  </si>
  <si>
    <r>
      <rPr>
        <sz val="10"/>
        <color rgb="FFFF0000"/>
        <rFont val="Calibri"/>
      </rPr>
      <t>[Whitelist New User] [</t>
    </r>
    <r>
      <rPr>
        <sz val="10"/>
        <color theme="1"/>
        <rFont val="Calibri"/>
      </rPr>
      <t>PLF CP]_NU_Lần đầu đặt món giảm 50%
[Exclude NU] [PLF CP]_CM_Cheap Meal</t>
    </r>
  </si>
  <si>
    <r>
      <rPr>
        <u/>
        <sz val="10"/>
        <color rgb="FF1155CC"/>
        <rFont val="Calibri"/>
      </rPr>
      <t>[VIP]_The Coffee House_21-23.7</t>
    </r>
    <r>
      <rPr>
        <sz val="10"/>
        <color rgb="FF000000"/>
        <rFont val="Calibri"/>
      </rPr>
      <t xml:space="preserve"> 241231_The Coffee House_7 cities</t>
    </r>
  </si>
  <si>
    <r>
      <rPr>
        <u/>
        <sz val="10"/>
        <color rgb="FF1155CC"/>
        <rFont val="Calibri"/>
      </rPr>
      <t>[VIP]_Gà Rán Texas Chicken_21-24/07</t>
    </r>
    <r>
      <rPr>
        <sz val="10"/>
        <color rgb="FF000000"/>
        <rFont val="Calibri"/>
      </rPr>
      <t xml:space="preserve"> 250102_Gà Rán Texas Chicken_6 cities</t>
    </r>
  </si>
  <si>
    <r>
      <rPr>
        <strike/>
        <sz val="10"/>
        <color rgb="FFFF0000"/>
        <rFont val="Calibri"/>
      </rPr>
      <t>[Whitelist New User] [</t>
    </r>
    <r>
      <rPr>
        <strike/>
        <sz val="10"/>
        <color theme="1"/>
        <rFont val="Calibri"/>
      </rPr>
      <t xml:space="preserve">PLF CP]_NU_Lần đầu đặt món giảm 50%
</t>
    </r>
    <r>
      <rPr>
        <sz val="10"/>
        <color theme="1"/>
        <rFont val="Calibri"/>
      </rPr>
      <t xml:space="preserve">
[Exclude NU] [PLF CP]_WC_Thứ 6 Rộn Ràng, Giảm 50.000Đ</t>
    </r>
  </si>
  <si>
    <r>
      <rPr>
        <sz val="10"/>
        <color rgb="FFFF0000"/>
        <rFont val="Calibri"/>
      </rPr>
      <t>[Whitelist New User] [</t>
    </r>
    <r>
      <rPr>
        <sz val="10"/>
        <color theme="1"/>
        <rFont val="Calibri"/>
      </rPr>
      <t>PLF CP]_NU_Lần đầu đặt món giảm 50%
[Exclude NU] [PLF CP]_CM_Cheap Meal</t>
    </r>
  </si>
  <si>
    <r>
      <rPr>
        <sz val="10"/>
        <color rgb="FFFF0000"/>
        <rFont val="Calibri"/>
      </rPr>
      <t>[Whitelist New User] [</t>
    </r>
    <r>
      <rPr>
        <sz val="10"/>
        <color theme="1"/>
        <rFont val="Calibri"/>
      </rPr>
      <t>PLF CP]_NU_Lần đầu đặt món giảm 50%
[Exclude NU] [PLF CP]_CM_Cheap Meal</t>
    </r>
  </si>
  <si>
    <t>[PLF CP]_8.8_Vạn Deal Ngon Rẻ, Chỉ 18.000Đ</t>
  </si>
  <si>
    <r>
      <rPr>
        <b/>
        <sz val="10"/>
        <color rgb="FFFF0000"/>
        <rFont val="Calibri"/>
      </rPr>
      <t xml:space="preserve">Whitelisted buyer
</t>
    </r>
    <r>
      <rPr>
        <b/>
        <u/>
        <sz val="10"/>
        <color rgb="FF1155CC"/>
        <rFont val="Calibri"/>
      </rPr>
      <t xml:space="preserve">[PLF CP]_SPayLater 
</t>
    </r>
    <r>
      <rPr>
        <sz val="10"/>
        <color rgb="FF000000"/>
        <rFont val="Calibri"/>
      </rPr>
      <t>[PLF CP]_8.8_Vạn Deal Ngon Rẻ, Chỉ 18.000Đ</t>
    </r>
  </si>
  <si>
    <r>
      <rPr>
        <sz val="10"/>
        <color rgb="FFFF0000"/>
        <rFont val="Calibri"/>
      </rPr>
      <t>[Whitelist New User] [</t>
    </r>
    <r>
      <rPr>
        <sz val="10"/>
        <color theme="1"/>
        <rFont val="Calibri"/>
      </rPr>
      <t>PLF CP]_NU_Lần đầu đặt món giảm 50%
[PLF CP]_8.8_Vạn Deal Ngon Rẻ, Chỉ 18.000Đ</t>
    </r>
  </si>
  <si>
    <r>
      <rPr>
        <u/>
        <sz val="10"/>
        <color rgb="FF1155CC"/>
        <rFont val="Calibri"/>
      </rPr>
      <t xml:space="preserve">[VIP]_Pizza Hut_01-03/08
</t>
    </r>
    <r>
      <rPr>
        <sz val="10"/>
        <color rgb="FF000000"/>
        <rFont val="Calibri"/>
      </rPr>
      <t xml:space="preserve"> 241231_Pizza Hut_20 cities</t>
    </r>
  </si>
  <si>
    <r>
      <rPr>
        <u/>
        <sz val="10"/>
        <color rgb="FF1155CC"/>
        <rFont val="Calibri"/>
      </rPr>
      <t>[SJBP]_Lotteria_BAU</t>
    </r>
    <r>
      <rPr>
        <sz val="10"/>
        <rFont val="Calibri"/>
      </rPr>
      <t xml:space="preserve"> 250424_Lotteria DI_32 cities</t>
    </r>
  </si>
  <si>
    <r>
      <rPr>
        <u/>
        <sz val="10"/>
        <color rgb="FF1155CC"/>
        <rFont val="Calibri"/>
      </rPr>
      <t>[SJBP]_Starbucks Coffee_WC Mon</t>
    </r>
    <r>
      <rPr>
        <sz val="10"/>
        <color rgb="FF000000"/>
        <rFont val="Calibri"/>
      </rPr>
      <t xml:space="preserve"> 250520_Starbucks Coffee_12 cities</t>
    </r>
  </si>
  <si>
    <r>
      <rPr>
        <u/>
        <sz val="10"/>
        <color rgb="FF1155CC"/>
        <rFont val="Calibri"/>
      </rPr>
      <t>[SuperVIP]_The Coffee House_4-6.8</t>
    </r>
    <r>
      <rPr>
        <sz val="10"/>
        <color rgb="FF000000"/>
        <rFont val="Calibri"/>
      </rPr>
      <t xml:space="preserve"> 241231_The Coffee House_7 cities</t>
    </r>
  </si>
  <si>
    <r>
      <rPr>
        <u/>
        <sz val="10"/>
        <color rgb="FF1155CC"/>
        <rFont val="Calibri"/>
      </rPr>
      <t>[SuperVIP]_The Coffee House_4-6.8</t>
    </r>
    <r>
      <rPr>
        <sz val="10"/>
        <color rgb="FF000000"/>
        <rFont val="Calibri"/>
      </rPr>
      <t xml:space="preserve"> 241231_The Coffee House_7 cities</t>
    </r>
  </si>
  <si>
    <t>[Mart]_Spike_Chợ Tươi Sale Đủ Món_Giảm đến 50%</t>
  </si>
  <si>
    <r>
      <rPr>
        <u/>
        <sz val="10"/>
        <color rgb="FF1155CC"/>
        <rFont val="Calibri"/>
      </rPr>
      <t xml:space="preserve">[SJBP]_Gà Rán Popeyes_BOGO
</t>
    </r>
    <r>
      <rPr>
        <sz val="10"/>
        <color rgb="FF000000"/>
        <rFont val="Calibri"/>
      </rPr>
      <t>241231_Gà Rán Popeyes_9 cities</t>
    </r>
  </si>
  <si>
    <r>
      <rPr>
        <u/>
        <sz val="10"/>
        <color rgb="FF1155CC"/>
        <rFont val="Calibri"/>
      </rPr>
      <t xml:space="preserve">[SJBP]_Gà Rán Popeyes_BOGO
</t>
    </r>
    <r>
      <rPr>
        <sz val="10"/>
        <color rgb="FF000000"/>
        <rFont val="Calibri"/>
      </rPr>
      <t>241231_Gà Rán Popeyes_9 cities</t>
    </r>
  </si>
  <si>
    <r>
      <rPr>
        <strike/>
        <sz val="10"/>
        <color theme="1"/>
        <rFont val="Calibri"/>
      </rPr>
      <t xml:space="preserve">[Exclude NU] [PLF CP]_Thematic_Quán Ngon Quanh Đây, Giảm tới 60.000Đ
</t>
    </r>
    <r>
      <rPr>
        <sz val="10"/>
        <color theme="1"/>
        <rFont val="Calibri"/>
      </rPr>
      <t>[Exclude NU] [PLF CP]_BAU_Tiền Bối Quán Ngon Truyền Kỳ</t>
    </r>
  </si>
  <si>
    <r>
      <rPr>
        <strike/>
        <sz val="10"/>
        <color theme="1"/>
        <rFont val="Calibri"/>
      </rPr>
      <t xml:space="preserve">[Exclude NU] [PLF CP]_Thematic_Quán Ngon Quanh Đây, Giảm tới 60.000Đ
</t>
    </r>
    <r>
      <rPr>
        <sz val="10"/>
        <color theme="1"/>
        <rFont val="Calibri"/>
      </rPr>
      <t xml:space="preserve">[Exclude NU] [PLF CP]_BAU_Deal làm quen, giảm 40.000Đ
</t>
    </r>
  </si>
  <si>
    <r>
      <rPr>
        <strike/>
        <sz val="10"/>
        <color theme="1"/>
        <rFont val="Calibri"/>
      </rPr>
      <t xml:space="preserve">[Exclude NU] [PLF CP]_Thematic_Quán Quen Gần Nhà, Freeship 60.000Đ
</t>
    </r>
    <r>
      <rPr>
        <sz val="10"/>
        <color theme="1"/>
        <rFont val="Calibri"/>
      </rPr>
      <t>[Exclude NU] [PLF CP]_BAU_Deal làm quen, giảm 40.000Đ</t>
    </r>
  </si>
  <si>
    <r>
      <rPr>
        <u/>
        <sz val="10"/>
        <color rgb="FF1155CC"/>
        <rFont val="Calibri"/>
      </rPr>
      <t xml:space="preserve">[SuperVIP]_Gà Rán Popeyes_14-17/08
</t>
    </r>
    <r>
      <rPr>
        <sz val="10"/>
        <color rgb="FF000000"/>
        <rFont val="Calibri"/>
      </rPr>
      <t>241231_Gà Rán Popeyes_9 cities</t>
    </r>
  </si>
  <si>
    <r>
      <rPr>
        <u/>
        <sz val="10"/>
        <color rgb="FF1155CC"/>
        <rFont val="Calibri"/>
      </rPr>
      <t>[SJBP]_Cơm Thố Anh Nguyễn_Aug</t>
    </r>
    <r>
      <rPr>
        <sz val="10"/>
        <color rgb="FF000000"/>
        <rFont val="Calibri"/>
      </rPr>
      <t xml:space="preserve"> 250718_Cơm Thố Anh Nguyễn_11 cities</t>
    </r>
  </si>
  <si>
    <r>
      <rPr>
        <sz val="10"/>
        <rFont val="Calibri"/>
      </rPr>
      <t xml:space="preserve"> </t>
    </r>
    <r>
      <rPr>
        <u/>
        <sz val="10"/>
        <color rgb="FF1155CC"/>
        <rFont val="Calibri"/>
      </rPr>
      <t>[SuperVIP]_Phúc Long Coffee &amp; Tea_Aug</t>
    </r>
    <r>
      <rPr>
        <sz val="10"/>
        <rFont val="Calibri"/>
      </rPr>
      <t xml:space="preserve"> 20240516_Phúc Long Coffee &amp; Tea_17 cities</t>
    </r>
  </si>
  <si>
    <r>
      <rPr>
        <sz val="10"/>
        <rFont val="Calibri"/>
      </rPr>
      <t xml:space="preserve"> </t>
    </r>
    <r>
      <rPr>
        <u/>
        <sz val="10"/>
        <color rgb="FF1155CC"/>
        <rFont val="Calibri"/>
      </rPr>
      <t>[SuperVIP]_Phúc Long Coffee &amp; Tea_Aug</t>
    </r>
    <r>
      <rPr>
        <sz val="10"/>
        <rFont val="Calibri"/>
      </rPr>
      <t xml:space="preserve"> 20240516_Phúc Long Coffee &amp; Tea_17 cities</t>
    </r>
  </si>
  <si>
    <r>
      <rPr>
        <u/>
        <sz val="10"/>
        <color rgb="FF1155CC"/>
        <rFont val="Calibri"/>
      </rPr>
      <t>[JBP]_KATINAT Coffee &amp; Tea House_BOGO 20, 25.08</t>
    </r>
    <r>
      <rPr>
        <sz val="10"/>
        <color rgb="FF000000"/>
        <rFont val="Calibri"/>
      </rPr>
      <t xml:space="preserve"> 250119_Katinat Saigon Kafe_11 cities</t>
    </r>
  </si>
  <si>
    <t>[Exclude NU] [PLF CP]_CM_Cheap Meal</t>
  </si>
  <si>
    <r>
      <rPr>
        <u/>
        <sz val="10"/>
        <color rgb="FF1155CC"/>
        <rFont val="Calibri"/>
      </rPr>
      <t>[SJBP]__Brand 50%</t>
    </r>
    <r>
      <rPr>
        <sz val="10"/>
        <rFont val="Calibri"/>
      </rPr>
      <t xml:space="preserve"> 241231_All OTH 2025_36 cities</t>
    </r>
  </si>
  <si>
    <r>
      <rPr>
        <u/>
        <sz val="10"/>
        <color rgb="FF1155CC"/>
        <rFont val="Calibri"/>
      </rPr>
      <t xml:space="preserve">[SJBP]_Gà Rán Popeyes_BOGO
</t>
    </r>
    <r>
      <rPr>
        <sz val="10"/>
        <color rgb="FF000000"/>
        <rFont val="Calibri"/>
      </rPr>
      <t>241231_Gà Rán Popeyes_9 cities</t>
    </r>
  </si>
  <si>
    <r>
      <rPr>
        <b/>
        <u/>
        <sz val="10"/>
        <color rgb="FFFF0000"/>
        <rFont val="Calibri"/>
      </rPr>
      <t xml:space="preserve">Whitelisted buyerFood
</t>
    </r>
    <r>
      <rPr>
        <u/>
        <sz val="10"/>
        <color rgb="FF1155CC"/>
        <rFont val="Calibri"/>
      </rPr>
      <t xml:space="preserve">[PLF CP]_SPXI_Aug_Whitelist User
</t>
    </r>
    <r>
      <rPr>
        <sz val="10"/>
        <rFont val="Calibri"/>
      </rPr>
      <t>[Exclude NU] [PLF CP]_CM_Cheap Meal</t>
    </r>
  </si>
  <si>
    <r>
      <rPr>
        <u/>
        <sz val="10"/>
        <color rgb="FF1155CC"/>
        <rFont val="Calibri"/>
      </rPr>
      <t>[SJBP]_Brand_Food_BAU</t>
    </r>
    <r>
      <rPr>
        <sz val="10"/>
        <color rgb="FF000000"/>
        <rFont val="Calibri"/>
      </rPr>
      <t xml:space="preserve"> 250424_Lotteria DI_32 cities</t>
    </r>
  </si>
  <si>
    <r>
      <rPr>
        <u/>
        <sz val="10"/>
        <color rgb="FF1155CC"/>
        <rFont val="Calibri"/>
      </rPr>
      <t xml:space="preserve">[SJBP]_Domino's Pizza_22/08-04/09
</t>
    </r>
    <r>
      <rPr>
        <sz val="10"/>
        <color rgb="FF000000"/>
        <rFont val="Calibri"/>
      </rPr>
      <t xml:space="preserve"> 250116_Domino pizza_11 cities</t>
    </r>
  </si>
  <si>
    <r>
      <rPr>
        <u/>
        <sz val="10"/>
        <color rgb="FF1155CC"/>
        <rFont val="Calibri"/>
      </rPr>
      <t>[SJBP]_Domino's Pizza_1K</t>
    </r>
    <r>
      <rPr>
        <sz val="10"/>
        <color rgb="FF000000"/>
        <rFont val="Calibri"/>
      </rPr>
      <t xml:space="preserve"> 250116_Domino pizza_11 cities</t>
    </r>
  </si>
  <si>
    <r>
      <rPr>
        <u/>
        <sz val="10"/>
        <color rgb="FF1155CC"/>
        <rFont val="Calibri"/>
      </rPr>
      <t>[SJBP]__Brand 50%</t>
    </r>
    <r>
      <rPr>
        <sz val="10"/>
        <rFont val="Calibri"/>
      </rPr>
      <t xml:space="preserve"> 241231_All OTH 2025_36 cities</t>
    </r>
  </si>
  <si>
    <t>[Exclude NU][PLF CP]_Thematic_Thất Tịch Có Đôi, Freeship 0Đ</t>
  </si>
  <si>
    <t>[Exclude NU][PLF CP]_Thematic_Deal Đón Lễ, Giảm Tới 199.000Đ</t>
  </si>
  <si>
    <r>
      <rPr>
        <sz val="10"/>
        <color rgb="FFFF0000"/>
        <rFont val="Calibri"/>
      </rPr>
      <t>[Whitelist New User]</t>
    </r>
    <r>
      <rPr>
        <sz val="10"/>
        <color theme="1"/>
        <rFont val="Calibri"/>
      </rPr>
      <t xml:space="preserve">  [PLF CP]_Thematic_Quán Ngon Quanh Đây, Giảm tới 60.000Đ
[Exclude NU][PLF CP]_WC_Món Ngon Giữa Tuần, Giảm Tới 25.000Đ</t>
    </r>
  </si>
  <si>
    <t>0h-5h: [PLF CP]_Thematic_Deal Cú Đêm, Freeship 25.000Đ
5-9h: [PLF CP]_Thematic_Bữa Sáng Năng Lượng, Giảm tới 25.000Đ
9-12h: [PLF CP]_Thematic_Bữa Trưa Học Đường, Giảm tới 45.000Đ
12-17h: [PLF CP]_Thematic_Ăn Vặt Học Đường, Giảm tới 35.000Đ
17-22h: [PLF CP]_Thematic_Ăn Tối No Nê, Giảm tới 45.000Đ
22h-24h: [PLF CP]_Thematic_Deal Cú Đêm, Freeship 25.000Đ</t>
  </si>
  <si>
    <r>
      <rPr>
        <u/>
        <sz val="10"/>
        <color rgb="FF1155CC"/>
        <rFont val="Calibri"/>
      </rPr>
      <t xml:space="preserve">[VIP]_Pizza Hut_05-07/09
</t>
    </r>
    <r>
      <rPr>
        <sz val="10"/>
        <color rgb="FF000000"/>
        <rFont val="Calibri"/>
      </rPr>
      <t>241231_Pizza Hut_20 cities</t>
    </r>
  </si>
  <si>
    <t>[Exclude NU][PLF CP]_9.9_Siêu Deal Khai Tiệc, Giảm tới 99.000Đ</t>
  </si>
  <si>
    <r>
      <rPr>
        <u/>
        <sz val="10"/>
        <color rgb="FF1155CC"/>
        <rFont val="Calibri"/>
      </rPr>
      <t>[JBP]_KATINAT Coffee &amp; Tea House_B2G1</t>
    </r>
    <r>
      <rPr>
        <sz val="10"/>
        <rFont val="Calibri"/>
      </rPr>
      <t xml:space="preserve"> 250119_Katinat Saigon Kafe_11 cities</t>
    </r>
  </si>
  <si>
    <t>[Mart]_Spike_Chợ Tươi Ngon Rẻ_Giảm đến 99.000Đ</t>
  </si>
  <si>
    <r>
      <rPr>
        <u/>
        <sz val="10"/>
        <color rgb="FF1155CC"/>
        <rFont val="Calibri"/>
      </rPr>
      <t xml:space="preserve">Whitelisted buyerFood
[PLF CP]_SPXI_Sep_Whitelist User
</t>
    </r>
    <r>
      <rPr>
        <sz val="10"/>
        <rFont val="Calibri"/>
      </rPr>
      <t>0-6H: [Exclude NU][PLF CP]FS_Ăn Khuya Siêu Flash Sale, Giảm 45%
6-9H: [Exclude NU][PLF CP]FS_Ăn Sáng Siêu Flash Sale, Giảm 45%
9-13H: [Exclude NU][PLF CP]FS_Ăn Trưa Siêu Flash Sale, Giảm 45%
13-16H: [Exclude NU][PLF CP]FS_Ăn Xế Siêu Flash Sale, Giảm 45%
16-21H: [Exclude NU][PLF CP]FS_Ăn Tối Siêu Flash Sale, Giảm 45%
21-24H: [Exclude NU][PLF CP]FS_Ăn Khuya Siêu Flash Sale, Giảm 45%</t>
    </r>
  </si>
  <si>
    <t>[Exclude NU][PLF CP]_WC_Thứ 6 Ngày Vàng, Giảm Không Giới Hạn</t>
  </si>
  <si>
    <r>
      <rPr>
        <u/>
        <sz val="10"/>
        <color rgb="FF1155CC"/>
        <rFont val="Calibri"/>
      </rPr>
      <t xml:space="preserve">Whitelisted buyerFood
[PLF CP]_SPXI_Sep_Whitelist User
</t>
    </r>
    <r>
      <rPr>
        <sz val="10"/>
        <rFont val="Calibri"/>
      </rPr>
      <t>0-6H: [Exclude NU][PLF CP]FS_Ăn Khuya Siêu Flash Sale, Giảm 45%
6-9H: [Exclude NU][PLF CP]FS_Ăn Sáng Siêu Flash Sale, Giảm 45%
9-13H: [Exclude NU][PLF CP]FS_Ăn Trưa Siêu Flash Sale, Giảm 45%
13-16H: [Exclude NU][PLF CP]FS_Ăn Xế Siêu Flash Sale, Giảm 45%
16-21H: [Exclude NU][PLF CP]FS_Ăn Tối Siêu Flash Sale, Giảm 45%
21-24H: [Exclude NU][PLF CP]FS_Ăn Khuya Siêu Flash Sale, Giảm 45%</t>
    </r>
  </si>
  <si>
    <r>
      <rPr>
        <u/>
        <sz val="10"/>
        <color rgb="FF1155CC"/>
        <rFont val="Calibri"/>
      </rPr>
      <t>[SJBP]__Brand 50%</t>
    </r>
    <r>
      <rPr>
        <sz val="10"/>
        <rFont val="Calibri"/>
      </rPr>
      <t xml:space="preserve"> 241231_All OTH 2025_36 cities</t>
    </r>
  </si>
  <si>
    <r>
      <rPr>
        <u/>
        <sz val="10"/>
        <color rgb="FF1155CC"/>
        <rFont val="Calibri"/>
      </rPr>
      <t xml:space="preserve">[SJBP]_Domino's Pizza_1k
</t>
    </r>
    <r>
      <rPr>
        <sz val="10"/>
        <color rgb="FF000000"/>
        <rFont val="Calibri"/>
      </rPr>
      <t>250116_Domino pizza_11 cities</t>
    </r>
  </si>
  <si>
    <r>
      <rPr>
        <sz val="10"/>
        <color rgb="FFFF0000"/>
        <rFont val="Calibri"/>
      </rPr>
      <t>[Whitelist New User] [</t>
    </r>
    <r>
      <rPr>
        <sz val="10"/>
        <color theme="1"/>
        <rFont val="Calibri"/>
      </rPr>
      <t>PLF CP]_NU_Lần đầu đặt món giảm 50%
[Exclude NU][PLF CP]_WC_Thứ 2 Đầu Tuần, Giảm Tới 40.000Đ</t>
    </r>
  </si>
  <si>
    <t>[Exclude NU][PLF CP]_10.10_Vạn Deal Ngon Rẻ, Chỉ 27.000Đ</t>
  </si>
  <si>
    <t>[PLF CP]_Exclusive Brand</t>
  </si>
  <si>
    <t>[Whitelist New User] [PLF CP]_NU_Lần đầu đặt món giảm 50%
[Exclude NU][PLF CP]_10.10_Siêu Deal Khai Tiệc, Giảm tới 110.000Đ</t>
  </si>
  <si>
    <t>[Exclude NU][PLF CP]_Thematic_Rước Đèn Săn Deal, Giảm 75.000Đ</t>
  </si>
  <si>
    <r>
      <rPr>
        <sz val="10"/>
        <color rgb="FFFF0000"/>
        <rFont val="Calibri"/>
      </rPr>
      <t>[Whitelist New User] [</t>
    </r>
    <r>
      <rPr>
        <sz val="10"/>
        <color theme="1"/>
        <rFont val="Calibri"/>
      </rPr>
      <t>PLF CP]_NU_Lần đầu đặt món giảm 50%
[Exclude NU][PLF CP]_WC_Món Ngon Giữa Tuần, Giảm Tới 30.000Đ</t>
    </r>
  </si>
  <si>
    <t>[Exclude NU][PLF CP]_Thematic_Mừng Ngày Chị Em, Giảm tới 50%</t>
  </si>
  <si>
    <r>
      <rPr>
        <sz val="10"/>
        <rFont val="Calibri"/>
      </rPr>
      <t xml:space="preserve">0h-16h  </t>
    </r>
    <r>
      <rPr>
        <u/>
        <sz val="10"/>
        <color rgb="FF1155CC"/>
        <rFont val="Calibri"/>
      </rPr>
      <t>[SJBP]_Phúc Long Coffee &amp; Tea_Combo 119k</t>
    </r>
    <r>
      <rPr>
        <sz val="10"/>
        <rFont val="Calibri"/>
      </rPr>
      <t xml:space="preserve"> 20240516_Phúc Long Coffee &amp; Tea_17 cities
16h-24h "</t>
    </r>
    <r>
      <rPr>
        <u/>
        <sz val="10"/>
        <color rgb="FF1155CC"/>
        <rFont val="Calibri"/>
      </rPr>
      <t>[SJBP]_Cơm T</t>
    </r>
    <r>
      <rPr>
        <sz val="10"/>
        <rFont val="Calibri"/>
      </rPr>
      <t>hố Anh Nguyễn_Oct
250718_Cơm Thố Anh Nguyễn_11 cities"</t>
    </r>
  </si>
  <si>
    <r>
      <rPr>
        <sz val="10"/>
        <color rgb="FFFF0000"/>
        <rFont val="Calibri"/>
      </rPr>
      <t>[Whitelist New User] [</t>
    </r>
    <r>
      <rPr>
        <sz val="10"/>
        <color theme="1"/>
        <rFont val="Calibri"/>
      </rPr>
      <t>PLF CP]_NU_Lần đầu đặt món giảm 50%
[Exclude NU][Mass Ads]_FoodFest_Hè Rực Rỡ, Deal Hết Cỡ Giảm 40.000Đ</t>
    </r>
  </si>
  <si>
    <r>
      <rPr>
        <u/>
        <sz val="10"/>
        <color rgb="FF1155CC"/>
        <rFont val="Calibri"/>
      </rPr>
      <t xml:space="preserve">[VIP]_Cơm Thố Anh Nguyễn_15-19/10
</t>
    </r>
    <r>
      <rPr>
        <sz val="10"/>
        <color rgb="FF000000"/>
        <rFont val="Calibri"/>
      </rPr>
      <t>250718_Cơm Thố Anh Nguyễn_11 cities</t>
    </r>
  </si>
  <si>
    <t>[PLF CP]_Thematic_Tiệc To Khao Chị Em, Giảm 95.000Đ</t>
  </si>
  <si>
    <t>[Mart]_Thematic_Nấu Ngon Cho Nàng_Giảm 100.000Đ</t>
  </si>
  <si>
    <r>
      <rPr>
        <u/>
        <sz val="10"/>
        <color rgb="FF1155CC"/>
        <rFont val="Calibri"/>
      </rPr>
      <t xml:space="preserve"> [SJBP]_Phúc Long Coffee &amp; Tea_Halloween</t>
    </r>
    <r>
      <rPr>
        <sz val="10"/>
        <color rgb="FF000000"/>
        <rFont val="Calibri"/>
      </rPr>
      <t xml:space="preserve"> 20240516_Phúc Long Coffee &amp; Tea_17 cities</t>
    </r>
  </si>
  <si>
    <r>
      <rPr>
        <u/>
        <sz val="10"/>
        <color rgb="FF1155CC"/>
        <rFont val="Calibri"/>
      </rPr>
      <t xml:space="preserve">[JBP]_Gà Rán Texas Chicken_Indi
</t>
    </r>
    <r>
      <rPr>
        <sz val="10"/>
        <color rgb="FF000000"/>
        <rFont val="Calibri"/>
      </rPr>
      <t>250102_Gà Rán Texas Chicken_6 cities</t>
    </r>
  </si>
  <si>
    <r>
      <rPr>
        <u/>
        <sz val="10"/>
        <color rgb="FF1155CC"/>
        <rFont val="Calibri"/>
      </rPr>
      <t>[SJBP]_Starbucks Coffee_WC Mon</t>
    </r>
    <r>
      <rPr>
        <sz val="10"/>
        <color rgb="FF000000"/>
        <rFont val="Calibri"/>
      </rPr>
      <t xml:space="preserve"> 250822_Starbucks Coffee_13 cities</t>
    </r>
  </si>
  <si>
    <r>
      <rPr>
        <u/>
        <sz val="10"/>
        <color rgb="FF1155CC"/>
        <rFont val="Calibri"/>
      </rPr>
      <t xml:space="preserve">[SJBP]_Cơm Thố Anh Nguyễn_Oct
</t>
    </r>
    <r>
      <rPr>
        <sz val="10"/>
        <color rgb="FF000000"/>
        <rFont val="Calibri"/>
      </rPr>
      <t>250718_Cơm Thố Anh Nguyễn_11 cities</t>
    </r>
  </si>
  <si>
    <r>
      <rPr>
        <u/>
        <sz val="10"/>
        <color rgb="FF1155CC"/>
        <rFont val="Calibri"/>
      </rPr>
      <t xml:space="preserve">[SJBP]_Gà Rán Popeyes_BOGO
</t>
    </r>
    <r>
      <rPr>
        <sz val="10"/>
        <rFont val="Calibri"/>
      </rPr>
      <t>241231_Gà Rán Popeyes_9 cities</t>
    </r>
  </si>
  <si>
    <t>[Exclude NU][PLF CP]_11.11_Đại Tiệc Món Ngon, Chỉ 0Đ</t>
  </si>
  <si>
    <r>
      <rPr>
        <u/>
        <sz val="10"/>
        <color rgb="FF1155CC"/>
        <rFont val="Calibri"/>
      </rPr>
      <t>[SJBP]__Brand 50%</t>
    </r>
    <r>
      <rPr>
        <sz val="10"/>
        <rFont val="Calibri"/>
      </rPr>
      <t xml:space="preserve"> 241231_All OTH 2025_36 cities</t>
    </r>
  </si>
  <si>
    <t>[Mart]_Spike_Chợ Tươi Sale Lớn_Giảm đến 100.000Đ</t>
  </si>
  <si>
    <r>
      <rPr>
        <u/>
        <sz val="10"/>
        <color rgb="FF1155CC"/>
        <rFont val="Calibri"/>
      </rPr>
      <t>[Alacarte]_KATINAT Coffee &amp; Tea House_Nov_Music fest</t>
    </r>
    <r>
      <rPr>
        <sz val="10"/>
        <color rgb="FF000000"/>
        <rFont val="Calibri"/>
      </rPr>
      <t>_250822_KATINAT Coffee &amp; Tea House_13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</si>
  <si>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</si>
  <si>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</si>
  <si>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</si>
  <si>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[Alacarte]_The Pizza Company_Nov_Music Fest</t>
    </r>
    <r>
      <rPr>
        <sz val="10"/>
        <color rgb="FF000000"/>
        <rFont val="Calibri"/>
      </rPr>
      <t>_251022_Pepsi - The Pizza Company_16 cities</t>
    </r>
  </si>
  <si>
    <t>0h - 6h [PLF CP]_Thematic_Săn Deal 20.11, Giảm tới 95.000Đ
6h - 8h [PLF CP]_Thematic_Săn Deal 20.11, Giảm tới 95.000Đ
8h - 10h [PLF CP]_Thematic_Tiệc Trưa Khao Cả Lớp, Giảm Không Giới Hạn
10h - 12h 10-11h: [PLF CP]_Thematic_ĐẠI TIỆC BỮA TRƯA Giảm 50%
11-12h: [PLF CP]__Thematic_Siêu Deal Học Đường, Giảm tới 121.000Đ
12h - 14h [PLF CP]_Thematic_Tiệc Xế Khao Cả Lớp, Giảm Không Giới Hạn
14h - 17h 14-16h: [PLF CP]_Thematic_Tiệc Xế Khao Cả Lớp, Giảm Không Giới Hạn
16-17h: [PLF CP]_Thematic_Tiệc Tối Khao Cả Lớp, Giảm Không Giới Hạn
17h - 19h [PLF CP]_Thematic_Tiệc Tối Khao Cả Lớp, Giảm Không Giới Hạn
19h - 24h [PLF CP]_Thematic_Tiệc Tối Khao Cả Lớp, Giảm Không Giới Hạn</t>
  </si>
  <si>
    <r>
      <rPr>
        <sz val="10"/>
        <rFont val="Calibri"/>
      </rPr>
      <t xml:space="preserve">0h-10h+13h-16h </t>
    </r>
    <r>
      <rPr>
        <u/>
        <sz val="10"/>
        <color rgb="FF1155CC"/>
        <rFont val="Calibri"/>
      </rPr>
      <t>[SuperVIP]</t>
    </r>
    <r>
      <rPr>
        <sz val="10"/>
        <rFont val="Calibri"/>
      </rPr>
      <t xml:space="preserve">_Trà Sữa May Cha_9k_Nov 250102_Trà Sữa May Cha_7 cities
10h-13h+16h-24h </t>
    </r>
    <r>
      <rPr>
        <u/>
        <sz val="10"/>
        <color rgb="FF1155CC"/>
        <rFont val="Calibri"/>
      </rPr>
      <t>[VIP]_Domino's Pizza_21-23/11</t>
    </r>
  </si>
  <si>
    <r>
      <rPr>
        <u/>
        <sz val="10"/>
        <color rgb="FF1155CC"/>
        <rFont val="Calibri"/>
      </rPr>
      <t xml:space="preserve">SPL
</t>
    </r>
    <r>
      <rPr>
        <sz val="10"/>
        <rFont val="Calibri"/>
      </rPr>
      <t>[Exclude NU][PLF CP]_WC_Thử Ngay Quán Mới, Giảm Tới 30.000Đ</t>
    </r>
  </si>
  <si>
    <r>
      <rPr>
        <u/>
        <sz val="10"/>
        <color rgb="FF1155CC"/>
        <rFont val="Calibri"/>
      </rPr>
      <t>[Alacarte]_KATINAT Coffee &amp; Tea House_Nov_Music fest</t>
    </r>
    <r>
      <rPr>
        <sz val="10"/>
        <color rgb="FF000000"/>
        <rFont val="Calibri"/>
      </rPr>
      <t>_250822_KATINAT Coffee &amp; Tea House_13 cities</t>
    </r>
  </si>
  <si>
    <r>
      <rPr>
        <u/>
        <sz val="10"/>
        <color rgb="FF1155CC"/>
        <rFont val="Calibri"/>
      </rPr>
      <t>[SJBP]_The Coffee House_WC Fri</t>
    </r>
    <r>
      <rPr>
        <sz val="10"/>
        <color rgb="FF000000"/>
        <rFont val="Calibri"/>
      </rPr>
      <t xml:space="preserve"> 251014_The Coffee House_8 cities</t>
    </r>
  </si>
  <si>
    <r>
      <rPr>
        <strike/>
        <u/>
        <sz val="10"/>
        <color rgb="FF1155CC"/>
        <rFont val="Calibri"/>
      </rPr>
      <t xml:space="preserve">[SJBP]_Pizza Hut_1T1
</t>
    </r>
    <r>
      <rPr>
        <strike/>
        <u/>
        <sz val="10"/>
        <rFont val="Calibri"/>
      </rPr>
      <t>[SJBP]_</t>
    </r>
    <r>
      <rPr>
        <u/>
        <sz val="10"/>
        <color rgb="FF1155CC"/>
        <rFont val="Calibri"/>
      </rPr>
      <t>Domino's Pizza_</t>
    </r>
    <r>
      <rPr>
        <strike/>
        <u/>
        <sz val="10"/>
        <rFont val="Calibri"/>
      </rPr>
      <t>19/11-02/12</t>
    </r>
  </si>
  <si>
    <r>
      <rPr>
        <strike/>
        <u/>
        <sz val="10"/>
        <color rgb="FF1155CC"/>
        <rFont val="Calibri"/>
      </rPr>
      <t xml:space="preserve">[SJBP]_Pizza Hut_1T1
</t>
    </r>
    <r>
      <rPr>
        <strike/>
        <u/>
        <sz val="10"/>
        <rFont val="Calibri"/>
      </rPr>
      <t>[SJBP]_</t>
    </r>
    <r>
      <rPr>
        <u/>
        <sz val="10"/>
        <color rgb="FF1155CC"/>
        <rFont val="Calibri"/>
      </rPr>
      <t>Domino's Pizza_</t>
    </r>
    <r>
      <rPr>
        <strike/>
        <u/>
        <sz val="10"/>
        <rFont val="Calibri"/>
      </rPr>
      <t>19/11-02/12</t>
    </r>
  </si>
  <si>
    <r>
      <rPr>
        <u/>
        <sz val="10"/>
        <color rgb="FF1155CC"/>
        <rFont val="Calibri"/>
      </rPr>
      <t>[SuperVIP]_The Coffee House_1-3.12</t>
    </r>
    <r>
      <rPr>
        <sz val="10"/>
        <color rgb="FF000000"/>
        <rFont val="Calibri"/>
      </rPr>
      <t xml:space="preserve"> 251014_The Coffee House_8 cities</t>
    </r>
  </si>
  <si>
    <t>[Exclude NU][PLF CP]_12.12_Món Ngon Bao Ship, Chỉ 30.000Đ</t>
  </si>
  <si>
    <t>0-6H: [Exclude NU][PLF CP]FS_Flash Sale Bữa Khuya, Giảm 50%
6-9H: [Exclude NU][PLF CP]FS_Flash Sale Ăn Sáng, Giảm 50%
9-13H: [Exclude NU][PLF CP]FS_Flash Sale Ăn Trưa, Giảm 50%
13-16H: [Exclude NU][PLF CP]FS_Flash Sale Ăn Xế, Giảm 50%
16-21H: [Exclude NU][PLF CP]FS_Flash Sale Ăn Tối, Giảm 50%
21-24H: [Exclude NU][PLF CP]FS_Flash Sale Bữa Khuya, Giảm 50%</t>
  </si>
  <si>
    <r>
      <rPr>
        <u/>
        <sz val="10"/>
        <color rgb="FF1155CC"/>
        <rFont val="Calibri"/>
      </rPr>
      <t>[Alacarte]_The Pizza Company_Dec_Music Fest</t>
    </r>
    <r>
      <rPr>
        <sz val="10"/>
        <color rgb="FF000000"/>
        <rFont val="Calibri"/>
      </rPr>
      <t>_251022_Pepsi - The Pizza Company_16 cities</t>
    </r>
  </si>
  <si>
    <r>
      <rPr>
        <sz val="10"/>
        <rFont val="Calibri"/>
      </rPr>
      <t>10h-13h+16h-24h</t>
    </r>
    <r>
      <rPr>
        <u/>
        <sz val="10"/>
        <color rgb="FF1155CC"/>
        <rFont val="Calibri"/>
      </rPr>
      <t xml:space="preserve"> [SJBP]_Gà Rán Popeyes_BOGO add on ĐN+OTH 
</t>
    </r>
    <r>
      <rPr>
        <sz val="10"/>
        <rFont val="Calibri"/>
      </rPr>
      <t xml:space="preserve">13h-16h </t>
    </r>
    <r>
      <rPr>
        <u/>
        <sz val="10"/>
        <color rgb="FF1155CC"/>
        <rFont val="Calibri"/>
      </rPr>
      <t>[SJBP]__Brand 50% 241231_All OTH 2025_36 cities</t>
    </r>
  </si>
  <si>
    <r>
      <rPr>
        <u/>
        <sz val="10"/>
        <color rgb="FF1155CC"/>
        <rFont val="Calibri"/>
      </rPr>
      <t>[VIP]_Trà Sữa May Cha_Dec</t>
    </r>
    <r>
      <rPr>
        <sz val="10"/>
        <rFont val="Calibri"/>
      </rPr>
      <t xml:space="preserve"> (push riêng OTH)</t>
    </r>
  </si>
  <si>
    <r>
      <rPr>
        <u/>
        <sz val="10"/>
        <color rgb="FF1155CC"/>
        <rFont val="Calibri"/>
      </rPr>
      <t>[VIP]_Trà Sữa May Cha_Dec</t>
    </r>
    <r>
      <rPr>
        <sz val="10"/>
        <rFont val="Calibri"/>
      </rPr>
      <t xml:space="preserve"> (push riêng OTH)   250102_Trà Sữa May Cha_7 cities</t>
    </r>
  </si>
  <si>
    <r>
      <rPr>
        <sz val="10"/>
        <rFont val="Calibri"/>
      </rPr>
      <t xml:space="preserve">9h-14h+16h-24h </t>
    </r>
    <r>
      <rPr>
        <u/>
        <sz val="10"/>
        <color rgb="FF1155CC"/>
        <rFont val="Calibri"/>
      </rPr>
      <t xml:space="preserve">[VIP]_Cơm Thố Anh Nguyễn_17-21/12
</t>
    </r>
    <r>
      <rPr>
        <sz val="10"/>
        <rFont val="Calibri"/>
      </rPr>
      <t xml:space="preserve">14H-16H </t>
    </r>
    <r>
      <rPr>
        <u/>
        <sz val="10"/>
        <color rgb="FF1155CC"/>
        <rFont val="Calibri"/>
      </rPr>
      <t xml:space="preserve">[VIP]_Trà Sữa May Cha_Dec (push riêng OTH)
</t>
    </r>
    <r>
      <rPr>
        <sz val="10"/>
        <rFont val="Calibri"/>
      </rPr>
      <t>0h-9h[SJBP]__Brand 50% 241231_All OTH 2025_36 cities</t>
    </r>
  </si>
  <si>
    <r>
      <rPr>
        <sz val="10"/>
        <rFont val="Calibri"/>
      </rPr>
      <t>10h-13h+16h-24h</t>
    </r>
    <r>
      <rPr>
        <u/>
        <sz val="10"/>
        <color rgb="FF1155CC"/>
        <rFont val="Calibri"/>
      </rPr>
      <t xml:space="preserve"> [SJBP]_Gà Rán Popeyes_BOGO add on ĐN+OTH 
</t>
    </r>
    <r>
      <rPr>
        <sz val="10"/>
        <rFont val="Calibri"/>
      </rPr>
      <t>0h-10h+13h-16h[SJBP]__Brand 50% 241231_All OTH 2025_36 cities</t>
    </r>
  </si>
  <si>
    <r>
      <rPr>
        <u/>
        <sz val="10"/>
        <color rgb="FF1155CC"/>
        <rFont val="Calibri"/>
      </rPr>
      <t xml:space="preserve">Whitelisted buyer [PLF CP]_SPayLater
</t>
    </r>
    <r>
      <rPr>
        <sz val="10"/>
        <rFont val="Calibri"/>
      </rPr>
      <t>[Exclude NU][PLF CP]_SPF Day_Siêu Deal Giảm Tới 155.000Đ</t>
    </r>
  </si>
  <si>
    <t>[Exclude NU][PLF CP]_Thematic_Săn Deal Xmas, Giảm tới 95.000Đ</t>
  </si>
  <si>
    <t>[Exclude NU][PLF CP]_Thematic_Món Ngon Freeship tới 66.000Đ</t>
  </si>
  <si>
    <t>[Mart]_Thematic_Chợ Tươi Năm Mới_Giảm 50%</t>
  </si>
  <si>
    <r>
      <rPr>
        <u/>
        <sz val="10"/>
        <color rgb="FF1155CC"/>
        <rFont val="Calibri"/>
      </rPr>
      <t>[SJBP]_Phúc Long Coffee &amp; Tea_Combo 119k"</t>
    </r>
    <r>
      <rPr>
        <sz val="10"/>
        <color rgb="FF000000"/>
        <rFont val="Calibri"/>
      </rPr>
      <t xml:space="preserve"> 20240516_Phúc Long Coffee &amp; Tea_17 cities</t>
    </r>
  </si>
  <si>
    <r>
      <rPr>
        <u/>
        <sz val="10"/>
        <color rgb="FF1155CC"/>
        <rFont val="Calibri"/>
      </rPr>
      <t>[SJBP]_Gà Rán Popeyes_Jan</t>
    </r>
    <r>
      <rPr>
        <sz val="10"/>
        <color rgb="FF000000"/>
        <rFont val="Calibri"/>
      </rPr>
      <t xml:space="preserve"> 241231_Gà Rán Popeyes_9 cities</t>
    </r>
  </si>
  <si>
    <r>
      <rPr>
        <u/>
        <sz val="10"/>
        <color rgb="FF1155CC"/>
        <rFont val="Calibri"/>
      </rPr>
      <t>[SJBP]_Gà Rán Popeyes_Jan</t>
    </r>
    <r>
      <rPr>
        <sz val="10"/>
        <color rgb="FF000000"/>
        <rFont val="Calibri"/>
      </rPr>
      <t xml:space="preserve"> 241231_Gà Rán Popeyes_9 cities</t>
    </r>
  </si>
  <si>
    <t xml:space="preserve">[Exclude NU][PLF CP]_SPF Day_Món Gì Cũng Có, Siêu Deal 0Đ </t>
  </si>
  <si>
    <r>
      <rPr>
        <u/>
        <sz val="10"/>
        <color rgb="FF1155CC"/>
        <rFont val="Calibri"/>
      </rPr>
      <t xml:space="preserve">[Whitelisted User]_[PLF CP]_SPay Later_Jan
</t>
    </r>
    <r>
      <rPr>
        <sz val="10"/>
        <color rgb="FF000000"/>
        <rFont val="Calibri"/>
      </rPr>
      <t>[Exclude NU][PLF CP]_WC_Thử Ngay Quán Mới, Giảm Tới 30.000Đ</t>
    </r>
  </si>
  <si>
    <t>[Exclude NU][PLF CP]_Thematic_Cuối Năm Ăn Ngon Chỉ 0Đ</t>
  </si>
  <si>
    <r>
      <rPr>
        <u/>
        <sz val="10"/>
        <color rgb="FF1155CC"/>
        <rFont val="Calibri"/>
      </rPr>
      <t xml:space="preserve"> [SJBP]__Food 50%</t>
    </r>
    <r>
      <rPr>
        <sz val="10"/>
        <color rgb="FF000000"/>
        <rFont val="Calibri"/>
      </rPr>
      <t xml:space="preserve">  241231_All OTH 2025_36 cities</t>
    </r>
  </si>
  <si>
    <r>
      <rPr>
        <u/>
        <sz val="10"/>
        <color rgb="FF1155CC"/>
        <rFont val="Calibri"/>
      </rPr>
      <t>[SJBP]_Gà Rán Popeyes_OTH_Feb</t>
    </r>
    <r>
      <rPr>
        <sz val="10"/>
        <color rgb="FF000000"/>
        <rFont val="Calibri"/>
      </rPr>
      <t xml:space="preserve"> 241231_Gà Rán Popeyes_9 cities</t>
    </r>
  </si>
  <si>
    <t>[Mart]_Thematic_Phiên Chợ Cuối Năm_Giảm đến 59.000Đ</t>
  </si>
  <si>
    <r>
      <rPr>
        <u/>
        <sz val="10"/>
        <color rgb="FF1155CC"/>
        <rFont val="Calibri"/>
      </rPr>
      <t>[VIP]_The Coffee House_NW 4-6.2</t>
    </r>
    <r>
      <rPr>
        <sz val="10"/>
        <color rgb="FF000000"/>
        <rFont val="Calibri"/>
      </rPr>
      <t xml:space="preserve"> 251014_The Coffee House_8 cities</t>
    </r>
  </si>
  <si>
    <r>
      <rPr>
        <u/>
        <sz val="10"/>
        <color rgb="FF1155CC"/>
        <rFont val="Calibri"/>
      </rPr>
      <t xml:space="preserve"> [SJBP]_Gà Rán Popeyes_OTH_Feb</t>
    </r>
    <r>
      <rPr>
        <sz val="10"/>
        <rFont val="Calibri"/>
      </rPr>
      <t xml:space="preserve"> 241231_Gà Rán Popeyes_9 cities</t>
    </r>
  </si>
  <si>
    <r>
      <rPr>
        <u/>
        <sz val="10"/>
        <color rgb="FF1155CC"/>
        <rFont val="Calibri"/>
      </rPr>
      <t>[VIP]_Domino's Pizza_Feb</t>
    </r>
    <r>
      <rPr>
        <sz val="10"/>
        <color rgb="FF000000"/>
        <rFont val="Calibri"/>
      </rPr>
      <t xml:space="preserve"> 250116_Domino pizza_11 cities</t>
    </r>
  </si>
  <si>
    <r>
      <rPr>
        <u/>
        <sz val="10"/>
        <color rgb="FF1155CC"/>
        <rFont val="Calibri"/>
      </rPr>
      <t>[SuperVIP]_Pizza Hut_Feb</t>
    </r>
    <r>
      <rPr>
        <sz val="10"/>
        <color rgb="FF000000"/>
        <rFont val="Calibri"/>
      </rPr>
      <t xml:space="preserve"> 260106_Pizza Hut_21 cities</t>
    </r>
  </si>
  <si>
    <r>
      <rPr>
        <u/>
        <sz val="10"/>
        <color rgb="FF1155CC"/>
        <rFont val="Calibri"/>
      </rPr>
      <t>[SuperVIP]_Pizza Hut_Feb</t>
    </r>
    <r>
      <rPr>
        <sz val="10"/>
        <color rgb="FF000000"/>
        <rFont val="Calibri"/>
      </rPr>
      <t xml:space="preserve"> 260106_Pizza Hut_21 cities</t>
    </r>
  </si>
  <si>
    <r>
      <rPr>
        <u/>
        <sz val="10"/>
        <color rgb="FF1155CC"/>
        <rFont val="Calibri"/>
      </rPr>
      <t>[VIP]_McDonald's_Feb pack 2</t>
    </r>
    <r>
      <rPr>
        <sz val="10"/>
        <color rgb="FF000000"/>
        <rFont val="Calibri"/>
      </rPr>
      <t xml:space="preserve"> 251025_McDonald's_7 cities</t>
    </r>
  </si>
  <si>
    <r>
      <rPr>
        <u/>
        <sz val="10"/>
        <color rgb="FF1155CC"/>
        <rFont val="Calibri"/>
      </rPr>
      <t>[PNS]_HD SAISON_Jan.FOOD</t>
    </r>
    <r>
      <rPr>
        <sz val="10"/>
        <color rgb="FF000000"/>
        <rFont val="Calibri"/>
      </rPr>
      <t>_ALL</t>
    </r>
  </si>
  <si>
    <t>[PLF CP]_WC_Thứ 3 No Nê, Giảm 40.000Đ</t>
  </si>
  <si>
    <r>
      <rPr>
        <u/>
        <sz val="10"/>
        <color rgb="FF1155CC"/>
        <rFont val="Calibri"/>
      </rPr>
      <t>[Win 2]_Cơm Thố Anh Nguyễn_Jan</t>
    </r>
    <r>
      <rPr>
        <sz val="10"/>
        <color rgb="FF000000"/>
        <rFont val="Calibri"/>
      </rPr>
      <t>_NA, HP, QNinh, KH, BMT, BH, DL, HD, TH</t>
    </r>
  </si>
  <si>
    <r>
      <rPr>
        <u/>
        <sz val="10"/>
        <color rgb="FF1155CC"/>
        <rFont val="Calibri"/>
      </rPr>
      <t>[Win 2]_Cơm Thố Anh Nguyễn_Jan</t>
    </r>
    <r>
      <rPr>
        <sz val="10"/>
        <color rgb="FF000000"/>
        <rFont val="Calibri"/>
      </rPr>
      <t>_NA, HP, QNinh, KH, BMT, BH, DL, HD, TH</t>
    </r>
  </si>
  <si>
    <r>
      <rPr>
        <u/>
        <sz val="10"/>
        <color rgb="FF1155CC"/>
        <rFont val="Calibri"/>
      </rPr>
      <t>[Win 3]_Cơm Thố Anh Nguyễn_Jan</t>
    </r>
    <r>
      <rPr>
        <sz val="10"/>
        <rFont val="Calibri"/>
      </rPr>
      <t>_NA, HP, QNinh, KH, BMT, BH, DL, HD, TH</t>
    </r>
  </si>
  <si>
    <r>
      <rPr>
        <u/>
        <sz val="10"/>
        <color rgb="FF000000"/>
        <rFont val="Calibri"/>
      </rPr>
      <t>[Win 3]_Cơm Thố Anh Nguyễn_Jan</t>
    </r>
    <r>
      <rPr>
        <sz val="10"/>
        <color rgb="FF000000"/>
        <rFont val="Calibri"/>
      </rPr>
      <t>_NA, HP, QNinh, KH, BMT, BH, DL, HD, TH</t>
    </r>
  </si>
  <si>
    <r>
      <rPr>
        <strike/>
        <sz val="10"/>
        <color rgb="FF000000"/>
        <rFont val="Calibri"/>
      </rPr>
      <t xml:space="preserve">[PLF CP]_YEP_Vạn Deal Rộn Ràng, Giảm tới 50%
</t>
    </r>
    <r>
      <rPr>
        <sz val="10"/>
        <color rgb="FF000000"/>
        <rFont val="Calibri"/>
      </rPr>
      <t>[PLF CP]_YEP_Vạn Deal Rộn Ràng, Giảm tới 188.000Đ</t>
    </r>
  </si>
  <si>
    <r>
      <rPr>
        <u/>
        <sz val="10"/>
        <color rgb="FF1155CC"/>
        <rFont val="Calibri"/>
      </rPr>
      <t>[JBP]_KATINAT Coffee &amp; Tea House_Combo 20%</t>
    </r>
    <r>
      <rPr>
        <sz val="10"/>
        <rFont val="Calibri"/>
      </rPr>
      <t>250119_Katinat Saigon Kafe_11 cities</t>
    </r>
  </si>
  <si>
    <r>
      <rPr>
        <u/>
        <sz val="10"/>
        <color rgb="FF1155CC"/>
        <rFont val="Calibri"/>
      </rPr>
      <t>[Win 3]_Cơm Thố Anh Nguyễn_Feb</t>
    </r>
    <r>
      <rPr>
        <sz val="10"/>
        <color rgb="FF000000"/>
        <rFont val="Calibri"/>
      </rPr>
      <t>_NA, HP, QNinh, KH, BMT, BH, DL, HD, TH</t>
    </r>
  </si>
  <si>
    <r>
      <rPr>
        <u/>
        <sz val="10"/>
        <color rgb="FF1155CC"/>
        <rFont val="Calibri"/>
      </rPr>
      <t>[Win 3]_Cơm Thố Anh Nguyễn_Feb</t>
    </r>
    <r>
      <rPr>
        <sz val="10"/>
        <color rgb="FF000000"/>
        <rFont val="Calibri"/>
      </rPr>
      <t>_NA, HP, QNinh, KH, BMT, BH, DL, HD, TH</t>
    </r>
  </si>
  <si>
    <r>
      <rPr>
        <u/>
        <sz val="10"/>
        <color rgb="FF1155CC"/>
        <rFont val="Calibri"/>
      </rPr>
      <t>[PNS]_HD SAISON_Feb.FOOD</t>
    </r>
    <r>
      <rPr>
        <sz val="10"/>
        <rFont val="Calibri"/>
      </rPr>
      <t>_ALL</t>
    </r>
  </si>
  <si>
    <r>
      <rPr>
        <u/>
        <sz val="10"/>
        <color rgb="FF1155CC"/>
        <rFont val="Calibri"/>
      </rPr>
      <t>[SJBP]_Starbucks Coffee_WC Mon</t>
    </r>
    <r>
      <rPr>
        <sz val="10"/>
        <color rgb="FF000000"/>
        <rFont val="Calibri"/>
      </rPr>
      <t xml:space="preserve"> 250102_Starbucks Coffee_10 cities</t>
    </r>
  </si>
  <si>
    <t>[PLF CP]_14.2_Bộ chung SIÊU TIỆC THƯƠNG HIỆU Giảm 50%</t>
  </si>
  <si>
    <r>
      <rPr>
        <u/>
        <sz val="10"/>
        <color rgb="FF1155CC"/>
        <rFont val="Calibri"/>
      </rPr>
      <t xml:space="preserve">[VIP]_Domino's Pizza_14-16/02
</t>
    </r>
    <r>
      <rPr>
        <sz val="10"/>
        <color rgb="FF000000"/>
        <rFont val="Calibri"/>
      </rPr>
      <t xml:space="preserve"> 250116_Domino pizza_11 cities</t>
    </r>
  </si>
  <si>
    <r>
      <rPr>
        <u/>
        <sz val="10"/>
        <color rgb="FF1155CC"/>
        <rFont val="Calibri"/>
      </rPr>
      <t>[Win 3]_Cơm Thố Anh Nguyễn_Feb</t>
    </r>
    <r>
      <rPr>
        <sz val="10"/>
        <rFont val="Calibri"/>
      </rPr>
      <t>_NA, HP, QNinh, KH, BMT, BH, DL, HD, TH</t>
    </r>
  </si>
  <si>
    <r>
      <rPr>
        <u/>
        <sz val="10"/>
        <color rgb="FF1155CC"/>
        <rFont val="Calibri"/>
      </rPr>
      <t>[Win 3]_Cơm Thố Anh Nguyễn_Feb</t>
    </r>
    <r>
      <rPr>
        <sz val="10"/>
        <color rgb="FF000000"/>
        <rFont val="Calibri"/>
      </rPr>
      <t>_NA, HP, QNinh, KH, BMT, BH, DL, HD, TH</t>
    </r>
  </si>
  <si>
    <r>
      <rPr>
        <u/>
        <sz val="10"/>
        <color rgb="FF1155CC"/>
        <rFont val="Calibri"/>
      </rPr>
      <t>[SJBP]_Trà Sữa May Cha_50%_Wed_Feb</t>
    </r>
    <r>
      <rPr>
        <sz val="10"/>
        <color rgb="FF000000"/>
        <rFont val="Calibri"/>
      </rPr>
      <t xml:space="preserve"> 250102_Trà Sữa May Cha_7 cities</t>
    </r>
  </si>
  <si>
    <r>
      <rPr>
        <u/>
        <sz val="10"/>
        <color rgb="FF1155CC"/>
        <rFont val="Calibri"/>
      </rPr>
      <t>[Win 3]_Cơm Thố Anh Nguyễn_Feb</t>
    </r>
    <r>
      <rPr>
        <sz val="10"/>
        <color rgb="FF000000"/>
        <rFont val="Calibri"/>
      </rPr>
      <t>_NA, HP, QNinh, KH, BMT, BH, DL, HD, TH</t>
    </r>
  </si>
  <si>
    <r>
      <rPr>
        <u/>
        <sz val="10"/>
        <color rgb="FF1155CC"/>
        <rFont val="Calibri"/>
      </rPr>
      <t>[Win 3]_Cơm Thố Anh Nguyễn_Feb</t>
    </r>
    <r>
      <rPr>
        <sz val="10"/>
        <color rgb="FF000000"/>
        <rFont val="Calibri"/>
      </rPr>
      <t>_NA, HP, QNinh, KH, BMT, BH, DL, HD, TH</t>
    </r>
  </si>
  <si>
    <r>
      <rPr>
        <u/>
        <sz val="10"/>
        <color rgb="FF1155CC"/>
        <rFont val="Calibri"/>
      </rPr>
      <t>[Win 2]_Lotteria_Mar</t>
    </r>
    <r>
      <rPr>
        <sz val="10"/>
        <color rgb="FF000000"/>
        <rFont val="Calibri"/>
      </rPr>
      <t>_BH,BD,QNinh,Hue,BMT,VT,DL,KH,HP,NA,TH,CT,BN,QNhon,TG,LA,AG,VL,CM,ST,TV,HA,ND,HD,DT,PT,PY</t>
    </r>
  </si>
  <si>
    <r>
      <rPr>
        <u/>
        <sz val="10"/>
        <color rgb="FF1155CC"/>
        <rFont val="Calibri"/>
      </rPr>
      <t>[VIP]_The Coffee House_5-7.3</t>
    </r>
    <r>
      <rPr>
        <sz val="10"/>
        <rFont val="Calibri"/>
      </rPr>
      <t xml:space="preserve"> 241231_The Coffee House_7 cities</t>
    </r>
  </si>
  <si>
    <t>[PLF CP]_8.3_Ngày Của Nàng, Freeship 0Đ</t>
  </si>
  <si>
    <r>
      <rPr>
        <u/>
        <sz val="10"/>
        <color rgb="FF1155CC"/>
        <rFont val="Calibri"/>
      </rPr>
      <t>[Win 3]_Cơm Thố Anh Nguyễn_Mar</t>
    </r>
    <r>
      <rPr>
        <sz val="10"/>
        <color rgb="FF000000"/>
        <rFont val="Calibri"/>
      </rPr>
      <t>_NA, HP, QNinh, KH, BMT, BH, DL, HD, TH</t>
    </r>
  </si>
  <si>
    <r>
      <rPr>
        <u/>
        <sz val="10"/>
        <color rgb="FF1155CC"/>
        <rFont val="Calibri"/>
      </rPr>
      <t>[Win 3]_Cơm Thố Anh Nguyễn_Mar</t>
    </r>
    <r>
      <rPr>
        <sz val="10"/>
        <color rgb="FF000000"/>
        <rFont val="Calibri"/>
      </rPr>
      <t>_NA, HP, QNinh, KH, BMT, BH, DL, HD, TH</t>
    </r>
  </si>
  <si>
    <r>
      <rPr>
        <u/>
        <sz val="10"/>
        <color rgb="FF1155CC"/>
        <rFont val="Calibri"/>
      </rPr>
      <t>[Win 2]_Lotteria_Mar</t>
    </r>
    <r>
      <rPr>
        <sz val="10"/>
        <color rgb="FF000000"/>
        <rFont val="Calibri"/>
      </rPr>
      <t>_241231_Lotteria DI_27 cities</t>
    </r>
  </si>
  <si>
    <r>
      <rPr>
        <u/>
        <sz val="10"/>
        <color rgb="FF1155CC"/>
        <rFont val="Calibri"/>
      </rPr>
      <t>[Win 2]_Lotteria_Mar</t>
    </r>
    <r>
      <rPr>
        <sz val="10"/>
        <color rgb="FF000000"/>
        <rFont val="Calibri"/>
      </rPr>
      <t>_</t>
    </r>
    <r>
      <rPr>
        <sz val="10"/>
        <rFont val="Calibri"/>
      </rPr>
      <t>241231_Lotteria DI_27 cities</t>
    </r>
  </si>
  <si>
    <r>
      <rPr>
        <u/>
        <sz val="10"/>
        <color rgb="FF1155CC"/>
        <rFont val="Calibri"/>
      </rPr>
      <t xml:space="preserve">[SJBP]_Gà Rán Popeyes_BOGO
</t>
    </r>
    <r>
      <rPr>
        <sz val="10"/>
        <color rgb="FF000000"/>
        <rFont val="Calibri"/>
      </rPr>
      <t>241231_Gà Rán Popeyes_9 cities</t>
    </r>
  </si>
  <si>
    <r>
      <rPr>
        <u/>
        <sz val="10"/>
        <color rgb="FF1155CC"/>
        <rFont val="Calibri"/>
      </rPr>
      <t>[SJBP]_Trà Sữa May Cha_ps-50%_Mar</t>
    </r>
    <r>
      <rPr>
        <sz val="10"/>
        <color rgb="FF000000"/>
        <rFont val="Calibri"/>
      </rPr>
      <t>250102_Trà Sữa May Cha_7 cities</t>
    </r>
  </si>
  <si>
    <r>
      <rPr>
        <u/>
        <sz val="10"/>
        <color rgb="FF1155CC"/>
        <rFont val="Calibri"/>
      </rPr>
      <t>[Win 1]_Lotteria_Mar</t>
    </r>
    <r>
      <rPr>
        <sz val="10"/>
        <rFont val="Calibri"/>
      </rPr>
      <t>_241231_Lotteria DI_27 cities</t>
    </r>
  </si>
  <si>
    <r>
      <rPr>
        <u/>
        <sz val="10"/>
        <color rgb="FF1155CC"/>
        <rFont val="Calibri"/>
      </rPr>
      <t>[PNS]_Pepsi New ASO_Mar</t>
    </r>
    <r>
      <rPr>
        <sz val="10"/>
        <rFont val="Calibri"/>
      </rPr>
      <t>_CT, KH, BH, HP</t>
    </r>
  </si>
  <si>
    <r>
      <rPr>
        <u/>
        <sz val="10"/>
        <color rgb="FF1155CC"/>
        <rFont val="Calibri"/>
      </rPr>
      <t>[JBP]_KATINAT Coffee &amp; Tea House_M2T1</t>
    </r>
    <r>
      <rPr>
        <sz val="10"/>
        <color rgb="FF000000"/>
        <rFont val="Calibri"/>
      </rPr>
      <t xml:space="preserve"> 250119_Katinat Saigon Kafe_11 cities</t>
    </r>
  </si>
  <si>
    <r>
      <rPr>
        <u/>
        <sz val="10"/>
        <color rgb="FF1155CC"/>
        <rFont val="Calibri"/>
      </rPr>
      <t>[Win 3]_Lotteria_Mar</t>
    </r>
    <r>
      <rPr>
        <sz val="10"/>
        <rFont val="Calibri"/>
      </rPr>
      <t>_241231_Lotteria DI_27 cities</t>
    </r>
  </si>
  <si>
    <r>
      <rPr>
        <u/>
        <sz val="10"/>
        <color rgb="FF1155CC"/>
        <rFont val="Calibri"/>
      </rPr>
      <t>[Win 3]_Lotteria_Mar</t>
    </r>
    <r>
      <rPr>
        <sz val="10"/>
        <rFont val="Calibri"/>
      </rPr>
      <t>_241231_Lotteria DI_27 cities</t>
    </r>
  </si>
  <si>
    <r>
      <rPr>
        <u/>
        <sz val="10"/>
        <color rgb="FF1155CC"/>
        <rFont val="Calibri"/>
      </rPr>
      <t>[Win 2]_TH True Mart_Mar.SJBP</t>
    </r>
    <r>
      <rPr>
        <sz val="10"/>
        <color rgb="FF000000"/>
        <rFont val="Calibri"/>
      </rPr>
      <t>_240628_TH True Mart_13 cities</t>
    </r>
  </si>
  <si>
    <r>
      <rPr>
        <u/>
        <sz val="10"/>
        <color rgb="FF1155CC"/>
        <rFont val="Calibri"/>
      </rPr>
      <t>[Win 1]_Lotteria_Mar.NĐ</t>
    </r>
    <r>
      <rPr>
        <sz val="10"/>
        <rFont val="Calibri"/>
      </rPr>
      <t>_NĐ</t>
    </r>
  </si>
  <si>
    <t>0-8H:  [PLF CP]_4.4_Bộ chung SIÊU TIỆC THƯƠNG HIỆU Giảm 50%
8-24H: [PLF CP]_4.4_Ăn Ngon Cả Ngày, Freeship 0Đ</t>
  </si>
  <si>
    <r>
      <rPr>
        <u/>
        <sz val="10"/>
        <color rgb="FF1155CC"/>
        <rFont val="Calibri"/>
      </rPr>
      <t xml:space="preserve">[SJBP]_Gà Rán Popeyes_BAU
</t>
    </r>
    <r>
      <rPr>
        <sz val="10"/>
        <color rgb="FF000000"/>
        <rFont val="Calibri"/>
      </rPr>
      <t>241231_Gà Rán Popeyes_9 cities</t>
    </r>
  </si>
  <si>
    <r>
      <rPr>
        <u/>
        <sz val="10"/>
        <color rgb="FF1155CC"/>
        <rFont val="Calibri"/>
      </rPr>
      <t>[PNS]_Pepsi Baseline_Apr</t>
    </r>
    <r>
      <rPr>
        <sz val="10"/>
        <color rgb="FF000000"/>
        <rFont val="Calibri"/>
      </rPr>
      <t>_HP, CT, KH, Hue, BH</t>
    </r>
  </si>
  <si>
    <r>
      <rPr>
        <sz val="10"/>
        <rFont val="Calibri"/>
      </rPr>
      <t>16h-24h [Win 3]_Cơ</t>
    </r>
    <r>
      <rPr>
        <u/>
        <sz val="10"/>
        <color rgb="FF1155CC"/>
        <rFont val="Calibri"/>
      </rPr>
      <t xml:space="preserve">m Thố Anh </t>
    </r>
    <r>
      <rPr>
        <sz val="10"/>
        <rFont val="Calibri"/>
      </rPr>
      <t>Nguyễn_Apr_250803_Cơm Thố Anh Nguyễn_12 cities
0h-16h  [SJBP]_G</t>
    </r>
    <r>
      <rPr>
        <u/>
        <sz val="10"/>
        <color rgb="FF1155CC"/>
        <rFont val="Calibri"/>
      </rPr>
      <t xml:space="preserve">à Rán </t>
    </r>
    <r>
      <rPr>
        <sz val="10"/>
        <rFont val="Calibri"/>
      </rPr>
      <t>Popeyes_BAU
241231_Gà Rán Popeyes_9 cities</t>
    </r>
  </si>
  <si>
    <r>
      <rPr>
        <u/>
        <sz val="10"/>
        <color rgb="FF1155CC"/>
        <rFont val="Calibri"/>
      </rPr>
      <t xml:space="preserve">[SJBP]_Gà Rán KFC_BAU
</t>
    </r>
    <r>
      <rPr>
        <sz val="10"/>
        <color rgb="FF000000"/>
        <rFont val="Calibri"/>
      </rPr>
      <t>241231_Gà Rán KFC_25 cities</t>
    </r>
  </si>
  <si>
    <r>
      <rPr>
        <sz val="10"/>
        <rFont val="Calibri"/>
      </rPr>
      <t xml:space="preserve">0 -10H: </t>
    </r>
    <r>
      <rPr>
        <u/>
        <sz val="10"/>
        <color rgb="FF1155CC"/>
        <rFont val="Calibri"/>
      </rPr>
      <t>[PLF CP]_BAU_Nạp năng lượng sáng giảm 30.000Đ</t>
    </r>
    <r>
      <rPr>
        <sz val="10"/>
        <rFont val="Calibri"/>
      </rPr>
      <t xml:space="preserve">
10-13H:</t>
    </r>
    <r>
      <rPr>
        <u/>
        <sz val="10"/>
        <color rgb="FF1155CC"/>
        <rFont val="Calibri"/>
      </rPr>
      <t>[PLF CP]_BAU_No nê bữa trưa, deal giảm 50.000Đ</t>
    </r>
    <r>
      <rPr>
        <sz val="10"/>
        <rFont val="Calibri"/>
      </rPr>
      <t xml:space="preserve">
13-16H: </t>
    </r>
    <r>
      <rPr>
        <u/>
        <sz val="10"/>
        <color rgb="FF1155CC"/>
        <rFont val="Calibri"/>
      </rPr>
      <t xml:space="preserve"> [PLF CP]_BAU_Nhâm nhi bữa xế, giảm 30.000Đ</t>
    </r>
    <r>
      <rPr>
        <sz val="10"/>
        <rFont val="Calibri"/>
      </rPr>
      <t xml:space="preserve">
16-24H :</t>
    </r>
    <r>
      <rPr>
        <u/>
        <sz val="10"/>
        <color rgb="FF1155CC"/>
        <rFont val="Calibri"/>
      </rPr>
      <t>[PLF CP]_BAU_Bữa tối đủ chất, giảm tới 70.000Đ</t>
    </r>
  </si>
  <si>
    <r>
      <rPr>
        <u/>
        <sz val="10"/>
        <color rgb="FF1155CC"/>
        <rFont val="Calibri"/>
      </rPr>
      <t>[Win 3]_Homefarm_Apr</t>
    </r>
    <r>
      <rPr>
        <sz val="10"/>
        <color rgb="FF000000"/>
        <rFont val="Calibri"/>
      </rPr>
      <t>_HP, BN</t>
    </r>
  </si>
  <si>
    <r>
      <rPr>
        <u/>
        <sz val="10"/>
        <color rgb="FF1155CC"/>
        <rFont val="Calibri"/>
      </rPr>
      <t>[Win 3]_Homefarm_Apr</t>
    </r>
    <r>
      <rPr>
        <sz val="10"/>
        <color rgb="FF000000"/>
        <rFont val="Calibri"/>
      </rPr>
      <t>_HP, BN</t>
    </r>
  </si>
  <si>
    <r>
      <rPr>
        <sz val="10"/>
        <rFont val="Calibri"/>
      </rPr>
      <t xml:space="preserve">T2+T3:
0-9H:[PLF CP]_FS_Cuối tuần Siêu Flash sale giảm 50%
9-13H: [PLF CP]_FS_Cuối tuần Siêu Flash sale giảm 50%
13-16H: [PLF CP]_FS_Cuối tuần Siêu Flash sale giảm 50%
16-24H: [PLF CP]_FS_Cuối tuần Siêu Flash sale giảm 50%"
newcities: </t>
    </r>
    <r>
      <rPr>
        <u/>
        <sz val="10"/>
        <color rgb="FF1155CC"/>
        <rFont val="Calibri"/>
      </rPr>
      <t>[PLF CP]_Đặt Quán Quen, Freeship 0Đ</t>
    </r>
  </si>
  <si>
    <r>
      <rPr>
        <u/>
        <sz val="10"/>
        <color rgb="FF1155CC"/>
        <rFont val="Calibri"/>
      </rPr>
      <t xml:space="preserve">[SJBP]_Cơm Thố Anh Nguyễn_BAU
</t>
    </r>
    <r>
      <rPr>
        <sz val="10"/>
        <rFont val="Calibri"/>
      </rPr>
      <t>250803_Cơm Thố Anh Nguyễn_12 cities</t>
    </r>
  </si>
  <si>
    <r>
      <rPr>
        <u/>
        <sz val="10"/>
        <color rgb="FF1155CC"/>
        <rFont val="Calibri"/>
      </rPr>
      <t>[PNS]_MB JCB Hi ShopeeFood_Apr</t>
    </r>
    <r>
      <rPr>
        <sz val="10"/>
        <color rgb="FF000000"/>
        <rFont val="Calibri"/>
      </rPr>
      <t>_ALL</t>
    </r>
  </si>
  <si>
    <r>
      <rPr>
        <u/>
        <sz val="10"/>
        <color rgb="FF1155CC"/>
        <rFont val="Calibri"/>
      </rPr>
      <t>[Win 3]_Homefarm_Apr</t>
    </r>
    <r>
      <rPr>
        <sz val="10"/>
        <color rgb="FF000000"/>
        <rFont val="Calibri"/>
      </rPr>
      <t>_HP, BN</t>
    </r>
  </si>
  <si>
    <r>
      <rPr>
        <u/>
        <sz val="10"/>
        <color rgb="FF1155CC"/>
        <rFont val="Calibri"/>
      </rPr>
      <t>[Win 2]_TH True Mart_Apr</t>
    </r>
    <r>
      <rPr>
        <u/>
        <sz val="10"/>
        <color rgb="FF000000"/>
        <rFont val="Calibri"/>
      </rPr>
      <t>_240628_TH True Mart_13 cities</t>
    </r>
  </si>
  <si>
    <r>
      <rPr>
        <u/>
        <sz val="10"/>
        <color rgb="FF1155CC"/>
        <rFont val="Calibri"/>
      </rPr>
      <t>[Win 3]_Homefarm_Apr</t>
    </r>
    <r>
      <rPr>
        <sz val="10"/>
        <color rgb="FF000000"/>
        <rFont val="Calibri"/>
      </rPr>
      <t>_HP, BN</t>
    </r>
  </si>
  <si>
    <r>
      <rPr>
        <u/>
        <sz val="10"/>
        <color rgb="FF1155CC"/>
        <rFont val="Calibri"/>
      </rPr>
      <t>[Win 2]_TH True Mart_Apr</t>
    </r>
    <r>
      <rPr>
        <u/>
        <sz val="10"/>
        <color rgb="FF000000"/>
        <rFont val="Calibri"/>
      </rPr>
      <t>_240628_TH True Mart_13 cities</t>
    </r>
  </si>
  <si>
    <r>
      <rPr>
        <u/>
        <sz val="10"/>
        <color rgb="FF1155CC"/>
        <rFont val="Calibri"/>
      </rPr>
      <t xml:space="preserve">[SJBP]_Gà Rán Popeyes_BOGO
</t>
    </r>
    <r>
      <rPr>
        <sz val="10"/>
        <color rgb="FF000000"/>
        <rFont val="Calibri"/>
      </rPr>
      <t>241231_Gà Rán Popeyes_9 cities</t>
    </r>
  </si>
  <si>
    <r>
      <rPr>
        <u/>
        <sz val="10"/>
        <color rgb="FF1155CC"/>
        <rFont val="Calibri"/>
      </rPr>
      <t>[PNS]_Pepsi Baseline_May</t>
    </r>
    <r>
      <rPr>
        <sz val="10"/>
        <rFont val="Calibri"/>
      </rPr>
      <t>_CT, KH, BH, HP, Hue</t>
    </r>
  </si>
  <si>
    <r>
      <rPr>
        <u/>
        <sz val="10"/>
        <color rgb="FF1155CC"/>
        <rFont val="Calibri"/>
      </rPr>
      <t>[PNS]_BIDV_May.CREDIT</t>
    </r>
    <r>
      <rPr>
        <sz val="10"/>
        <color rgb="FF000000"/>
        <rFont val="Calibri"/>
      </rPr>
      <t>_ALL</t>
    </r>
  </si>
  <si>
    <r>
      <rPr>
        <u/>
        <sz val="10"/>
        <color rgb="FF1155CC"/>
        <rFont val="Calibri"/>
      </rPr>
      <t>[SJBP]__Brand 50%</t>
    </r>
    <r>
      <rPr>
        <sz val="10"/>
        <rFont val="Calibri"/>
      </rPr>
      <t xml:space="preserve">  T2+T3</t>
    </r>
  </si>
  <si>
    <r>
      <rPr>
        <u/>
        <sz val="10"/>
        <color rgb="FF1155CC"/>
        <rFont val="Calibri"/>
      </rPr>
      <t>[SJBP]__Brand 50%</t>
    </r>
    <r>
      <rPr>
        <sz val="10"/>
        <rFont val="Calibri"/>
      </rPr>
      <t xml:space="preserve">  T2+T3</t>
    </r>
  </si>
  <si>
    <r>
      <rPr>
        <sz val="10"/>
        <rFont val="Calibri"/>
      </rPr>
      <t xml:space="preserve">0h-12h: </t>
    </r>
    <r>
      <rPr>
        <u/>
        <sz val="10"/>
        <color rgb="FF1155CC"/>
        <rFont val="Calibri"/>
      </rPr>
      <t>[SuperVIP]_Highlands Coffee_5-9.5</t>
    </r>
    <r>
      <rPr>
        <sz val="10"/>
        <rFont val="Calibri"/>
      </rPr>
      <t xml:space="preserve"> 241231_Highlands Coffee_36 cities</t>
    </r>
    <r>
      <rPr>
        <sz val="10"/>
        <color rgb="FF000000"/>
        <rFont val="Calibri"/>
      </rPr>
      <t xml:space="preserve">
</t>
    </r>
    <r>
      <rPr>
        <u/>
        <sz val="10"/>
        <color rgb="FF1155CC"/>
        <rFont val="Calibri"/>
      </rPr>
      <t>12h-24h: [JBP]_KATINAT Coffee &amp; Tea House_BAU bơ dừa 55K</t>
    </r>
    <r>
      <rPr>
        <sz val="10"/>
        <rFont val="Calibri"/>
      </rPr>
      <t xml:space="preserve"> 250119_Katinat Saigon Kafe_11 cities</t>
    </r>
  </si>
  <si>
    <r>
      <rPr>
        <u/>
        <sz val="10"/>
        <color rgb="FF1155CC"/>
        <rFont val="Calibri"/>
      </rPr>
      <t xml:space="preserve">[VIP]_Gà Rán Texas Chicken_05-08/05
</t>
    </r>
    <r>
      <rPr>
        <sz val="10"/>
        <color rgb="FF000000"/>
        <rFont val="Calibri"/>
      </rPr>
      <t>250102_Gà Rán Texas Chicken_6 cities</t>
    </r>
  </si>
  <si>
    <r>
      <rPr>
        <u/>
        <sz val="10"/>
        <color rgb="FF1155CC"/>
        <rFont val="Calibri"/>
      </rPr>
      <t>[PNS]_Pepsi Baseline_May</t>
    </r>
    <r>
      <rPr>
        <sz val="10"/>
        <color rgb="FF000000"/>
        <rFont val="Calibri"/>
      </rPr>
      <t>_CT, KH, BH, HP, Hue</t>
    </r>
  </si>
  <si>
    <r>
      <rPr>
        <u/>
        <sz val="10"/>
        <color rgb="FF1155CC"/>
        <rFont val="Calibri"/>
      </rPr>
      <t xml:space="preserve">[SJBP]_McDonald's_2T2 gà
</t>
    </r>
    <r>
      <rPr>
        <sz val="10"/>
        <color rgb="FF000000"/>
        <rFont val="Calibri"/>
      </rPr>
      <t>250416_McDonald's_5 cities</t>
    </r>
  </si>
  <si>
    <r>
      <rPr>
        <u/>
        <sz val="10"/>
        <color rgb="FF1155CC"/>
        <rFont val="Calibri"/>
      </rPr>
      <t xml:space="preserve">[SJBP]_Brand_Food_01-31/05
</t>
    </r>
    <r>
      <rPr>
        <sz val="10"/>
        <color rgb="FF000000"/>
        <rFont val="Calibri"/>
      </rPr>
      <t>250424_Lotteria DI_32 cities</t>
    </r>
  </si>
  <si>
    <r>
      <rPr>
        <u/>
        <sz val="10"/>
        <color rgb="FF1155CC"/>
        <rFont val="Calibri"/>
      </rPr>
      <t>[Win 3]_Co.op Food_May</t>
    </r>
    <r>
      <rPr>
        <sz val="10"/>
        <color rgb="FF000000"/>
        <rFont val="Calibri"/>
      </rPr>
      <t>_CT</t>
    </r>
  </si>
  <si>
    <r>
      <rPr>
        <u/>
        <sz val="10"/>
        <color rgb="FF1155CC"/>
        <rFont val="Calibri"/>
      </rPr>
      <t>[Win 3]_Co.op Food_May</t>
    </r>
    <r>
      <rPr>
        <sz val="10"/>
        <color rgb="FF000000"/>
        <rFont val="Calibri"/>
      </rPr>
      <t>_CT</t>
    </r>
  </si>
  <si>
    <r>
      <rPr>
        <u/>
        <sz val="10"/>
        <color rgb="FF1155CC"/>
        <rFont val="Calibri"/>
      </rPr>
      <t>[PNS]_LPBANK_May</t>
    </r>
    <r>
      <rPr>
        <sz val="10"/>
        <color rgb="FF000000"/>
        <rFont val="Calibri"/>
      </rPr>
      <t>_ALL</t>
    </r>
  </si>
  <si>
    <t>0-9H [PLF CP]_FS_Thứ 3 siêu Flash sale chỉ 1000Đ
9-13H: [PLF CP]_FS_Thứ 3 siêu Flash sale chỉ 1000Đ
13-16H: [PLF CP]_FS_Thứ 3 siêu Flash sale chỉ 1000Đ
16-24H: [PLF CP]_FS_Thứ 3 siêu Flash sale chỉ 1000Đ</t>
  </si>
  <si>
    <r>
      <rPr>
        <u/>
        <sz val="10"/>
        <color rgb="FF1155CC"/>
        <rFont val="Calibri"/>
      </rPr>
      <t>[Alacarte]_K-FOOD_Focused_May</t>
    </r>
    <r>
      <rPr>
        <sz val="10"/>
        <color rgb="FF000000"/>
        <rFont val="Calibri"/>
      </rPr>
      <t xml:space="preserve">_BD, HP, CT, BH </t>
    </r>
  </si>
  <si>
    <r>
      <rPr>
        <u/>
        <sz val="10"/>
        <color rgb="FF1155CC"/>
        <rFont val="Calibri"/>
      </rPr>
      <t xml:space="preserve">[PLF CP]_SPXI_May_Whitelist User
</t>
    </r>
    <r>
      <rPr>
        <sz val="10"/>
        <rFont val="Calibri"/>
      </rPr>
      <t>[PLF CP]_BAU_Giải Nhiệt Ngày Hè, Freeship 20.000Đ</t>
    </r>
  </si>
  <si>
    <r>
      <rPr>
        <sz val="10"/>
        <rFont val="Calibri"/>
      </rPr>
      <t xml:space="preserve">0h-12h: </t>
    </r>
    <r>
      <rPr>
        <u/>
        <sz val="10"/>
        <color rgb="FF1155CC"/>
        <rFont val="Calibri"/>
      </rPr>
      <t>[SJBP]_The Coffee House_WC</t>
    </r>
    <r>
      <rPr>
        <sz val="10"/>
        <rFont val="Calibri"/>
      </rPr>
      <t xml:space="preserve"> 241231_The Coffee House_7 cities</t>
    </r>
    <r>
      <rPr>
        <sz val="10"/>
        <color rgb="FF000000"/>
        <rFont val="Calibri"/>
      </rPr>
      <t xml:space="preserve">
</t>
    </r>
    <r>
      <rPr>
        <sz val="10"/>
        <rFont val="Calibri"/>
      </rPr>
      <t xml:space="preserve">12h-24h </t>
    </r>
    <r>
      <rPr>
        <u/>
        <sz val="10"/>
        <color rgb="FF1155CC"/>
        <rFont val="Calibri"/>
      </rPr>
      <t>[VIP]_KATINAT Coffee &amp; Tea House_M2T1 22-23.5</t>
    </r>
    <r>
      <rPr>
        <sz val="10"/>
        <rFont val="Calibri"/>
      </rPr>
      <t xml:space="preserve"> 250119_Katinat Saigon Kafe_11 cities</t>
    </r>
  </si>
  <si>
    <r>
      <rPr>
        <u/>
        <sz val="10"/>
        <color rgb="FF1155CC"/>
        <rFont val="Calibri"/>
      </rPr>
      <t>[Win 2]_TH True Mart_May</t>
    </r>
    <r>
      <rPr>
        <sz val="10"/>
        <color rgb="FF000000"/>
        <rFont val="Calibri"/>
      </rPr>
      <t>_240628_TH True Mart_13 cities</t>
    </r>
  </si>
  <si>
    <r>
      <rPr>
        <u/>
        <sz val="10"/>
        <color rgb="FF1155CC"/>
        <rFont val="Calibri"/>
      </rPr>
      <t xml:space="preserve">[SJBP]_Domino's Pizza_1K
</t>
    </r>
    <r>
      <rPr>
        <sz val="10"/>
        <color rgb="FF000000"/>
        <rFont val="Calibri"/>
      </rPr>
      <t>250116_Domino pizza_11 cities</t>
    </r>
  </si>
  <si>
    <r>
      <rPr>
        <u/>
        <sz val="10"/>
        <color rgb="FF1155CC"/>
        <rFont val="Calibri"/>
      </rPr>
      <t>[PNS]_VietinBank_Jun</t>
    </r>
    <r>
      <rPr>
        <sz val="10"/>
        <color rgb="FF000000"/>
        <rFont val="Calibri"/>
      </rPr>
      <t>_ALL</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</si>
  <si>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</si>
  <si>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u/>
        <sz val="10"/>
        <color rgb="FF1155CC"/>
        <rFont val="Calibri"/>
      </rPr>
      <t>[PNS]_Pepsi Baseline_Jun</t>
    </r>
    <r>
      <rPr>
        <sz val="10"/>
        <rFont val="Calibri"/>
      </rPr>
      <t>_CT, KH, BH, HP, Hue</t>
    </r>
  </si>
  <si>
    <t>[Exclude New User] [PLF CP]_6.6_Vạn Deal Ngon, Chỉ 0Đ</t>
  </si>
  <si>
    <t>0h - 9h: [PLF CP]FS_Chớp Deal Ngon Rẻ, Chỉ 1.000Đ
9h - 12h: 0h - 9h: [PLF CP]FS_Chớp Deal Ngon Rẻ, Chỉ 1.000Đ
12h - 17h: [PLF CP]FS_Chớp Deal Ngon Rẻ, Chỉ 1.000Đ
17h - 24h: [PLF CP]FS_Chớp Deal Ngon Rẻ, Chỉ 1.000Đ</t>
  </si>
  <si>
    <r>
      <rPr>
        <u/>
        <sz val="10"/>
        <color rgb="FF1155CC"/>
        <rFont val="Calibri"/>
      </rPr>
      <t>[SJBP]__Brand 50%</t>
    </r>
    <r>
      <rPr>
        <sz val="10"/>
        <rFont val="Calibri"/>
      </rPr>
      <t xml:space="preserve"> 241231_All OTH 2025_36 cities</t>
    </r>
  </si>
  <si>
    <t>[Exclude New User] [PLF CP]_Thematic_Muôn Vàn Đồ Uống, Freeship 66.000Đ</t>
  </si>
  <si>
    <t>[Exclude New User] [PLF CP]_WC_Đồng Phí Ship, Chỉ 10.000Đ</t>
  </si>
  <si>
    <r>
      <rPr>
        <b/>
        <sz val="10"/>
        <color rgb="FFFF0000"/>
        <rFont val="Calibri"/>
      </rPr>
      <t xml:space="preserve">Whitelist on Shopee
</t>
    </r>
    <r>
      <rPr>
        <b/>
        <u/>
        <sz val="10"/>
        <color rgb="FF1155CC"/>
        <rFont val="Calibri"/>
      </rPr>
      <t xml:space="preserve"> [Exclude New User] [PLF CP]_SPayLater
</t>
    </r>
    <r>
      <rPr>
        <sz val="10"/>
        <color rgb="FF000000"/>
        <rFont val="Calibri"/>
      </rPr>
      <t>[Exclude NU] [PLF CP]_WC_Thứ 4 Vạn Quán Ngon, Freeship 60.000Đ</t>
    </r>
  </si>
  <si>
    <r>
      <rPr>
        <u/>
        <sz val="10"/>
        <color rgb="FF1155CC"/>
        <rFont val="Calibri"/>
      </rPr>
      <t>[PNS]_BIDV_Jun.CREDIT</t>
    </r>
    <r>
      <rPr>
        <sz val="10"/>
        <color rgb="FF000000"/>
        <rFont val="Calibri"/>
      </rPr>
      <t>_ALL</t>
    </r>
  </si>
  <si>
    <r>
      <rPr>
        <u/>
        <sz val="10"/>
        <color rgb="FF1155CC"/>
        <rFont val="Calibri"/>
      </rPr>
      <t xml:space="preserve">[SJBP]_Gà Rán Popeyes_BOGO
</t>
    </r>
    <r>
      <rPr>
        <sz val="10"/>
        <color rgb="FF000000"/>
        <rFont val="Calibri"/>
      </rPr>
      <t>241231_Gà Rán Popeyes_9 cities</t>
    </r>
  </si>
  <si>
    <r>
      <rPr>
        <u/>
        <sz val="10"/>
        <color rgb="FF1155CC"/>
        <rFont val="Calibri"/>
      </rPr>
      <t>[PNS]_Cashlessweek_Jun</t>
    </r>
    <r>
      <rPr>
        <sz val="10"/>
        <color rgb="FF000000"/>
        <rFont val="Calibri"/>
      </rPr>
      <t>_ALL</t>
    </r>
  </si>
  <si>
    <r>
      <rPr>
        <b/>
        <sz val="10"/>
        <color rgb="FFFF0000"/>
        <rFont val="Calibri"/>
      </rPr>
      <t>Whitelisted buyerFood</t>
    </r>
    <r>
      <rPr>
        <sz val="10"/>
        <color rgb="FF000000"/>
        <rFont val="Calibri"/>
      </rPr>
      <t xml:space="preserve">
</t>
    </r>
    <r>
      <rPr>
        <u/>
        <sz val="10"/>
        <color rgb="FF1155CC"/>
        <rFont val="Calibri"/>
      </rPr>
      <t>[Exclude New User] [PLF CP]_SPXI_Jun_Whitelist User</t>
    </r>
  </si>
  <si>
    <r>
      <rPr>
        <u/>
        <sz val="10"/>
        <color rgb="FF1155CC"/>
        <rFont val="Calibri"/>
      </rPr>
      <t>[Win 2]_TH True Mart_Jun_SJBP</t>
    </r>
    <r>
      <rPr>
        <sz val="10"/>
        <color rgb="FF000000"/>
        <rFont val="Calibri"/>
      </rPr>
      <t>_240628_TH True Mart_13 cities</t>
    </r>
  </si>
  <si>
    <r>
      <rPr>
        <u/>
        <sz val="10"/>
        <color rgb="FF1155CC"/>
        <rFont val="Calibri"/>
      </rPr>
      <t>[Win 2]_TH True Mart_Jun_SJBP</t>
    </r>
    <r>
      <rPr>
        <sz val="10"/>
        <color rgb="FF000000"/>
        <rFont val="Calibri"/>
      </rPr>
      <t>_240628_TH True Mart_13 cities</t>
    </r>
  </si>
  <si>
    <r>
      <rPr>
        <u/>
        <sz val="10"/>
        <color rgb="FF1155CC"/>
        <rFont val="Calibri"/>
      </rPr>
      <t>[PNS]_Pepsi Baseline_Jun</t>
    </r>
    <r>
      <rPr>
        <sz val="10"/>
        <rFont val="Calibri"/>
      </rPr>
      <t>_CT, KH, BH, HP, Hue</t>
    </r>
  </si>
  <si>
    <r>
      <rPr>
        <u/>
        <sz val="10"/>
        <color rgb="FF1155CC"/>
        <rFont val="Calibri"/>
      </rPr>
      <t>[PNS]_MB JCB Hi ShopeeFood_Jun</t>
    </r>
    <r>
      <rPr>
        <sz val="10"/>
        <color rgb="FF000000"/>
        <rFont val="Calibri"/>
      </rPr>
      <t>_ALL</t>
    </r>
  </si>
  <si>
    <r>
      <rPr>
        <b/>
        <sz val="10"/>
        <color rgb="FFFF0000"/>
        <rFont val="Calibri"/>
      </rPr>
      <t>Whitelisted buyerFood</t>
    </r>
    <r>
      <rPr>
        <sz val="10"/>
        <color rgb="FF000000"/>
        <rFont val="Calibri"/>
      </rPr>
      <t xml:space="preserve">
</t>
    </r>
    <r>
      <rPr>
        <u/>
        <sz val="10"/>
        <color rgb="FF1155CC"/>
        <rFont val="Calibri"/>
      </rPr>
      <t xml:space="preserve">[Exclude New User] [PLF CP]_SPXI_Jun_Whitelist User
</t>
    </r>
    <r>
      <rPr>
        <sz val="10"/>
        <color rgb="FF000000"/>
        <rFont val="Calibri"/>
      </rPr>
      <t>[Exclude NU] [PLF CP]_Thematic_Deal Giá Học Sinh, Bao Phí Ship
Chỉ 30.000Đ</t>
    </r>
  </si>
  <si>
    <r>
      <rPr>
        <u/>
        <sz val="10"/>
        <color rgb="FF1155CC"/>
        <rFont val="Calibri"/>
      </rPr>
      <t>[PNS]_BIDV_Jul.CREDIT</t>
    </r>
    <r>
      <rPr>
        <sz val="10"/>
        <color rgb="FF000000"/>
        <rFont val="Calibri"/>
      </rPr>
      <t>_ALL</t>
    </r>
  </si>
  <si>
    <r>
      <rPr>
        <u/>
        <sz val="10"/>
        <color rgb="FF1155CC"/>
        <rFont val="Calibri"/>
      </rPr>
      <t>[PNS]_Shinhan Finance Mastercard_Jul</t>
    </r>
    <r>
      <rPr>
        <sz val="10"/>
        <color rgb="FF000000"/>
        <rFont val="Calibri"/>
      </rPr>
      <t>_ALL</t>
    </r>
  </si>
  <si>
    <r>
      <rPr>
        <u/>
        <sz val="10"/>
        <color rgb="FF1155CC"/>
        <rFont val="Calibri"/>
      </rPr>
      <t>[PNS]_VietinBank_Jul</t>
    </r>
    <r>
      <rPr>
        <sz val="10"/>
        <color rgb="FF000000"/>
        <rFont val="Calibri"/>
      </rPr>
      <t>_ALL</t>
    </r>
  </si>
  <si>
    <r>
      <rPr>
        <u/>
        <sz val="10"/>
        <color rgb="FF1155CC"/>
        <rFont val="Calibri"/>
      </rPr>
      <t>[PNS]_Pepsi Baseline_Jul</t>
    </r>
    <r>
      <rPr>
        <sz val="10"/>
        <rFont val="Calibri"/>
      </rPr>
      <t>_CT, KH, BH, HP, Hue</t>
    </r>
  </si>
  <si>
    <r>
      <rPr>
        <u/>
        <sz val="10"/>
        <color rgb="FF1155CC"/>
        <rFont val="Calibri"/>
      </rPr>
      <t>[PNS]_LPBANK_Jul</t>
    </r>
    <r>
      <rPr>
        <sz val="10"/>
        <color rgb="FF000000"/>
        <rFont val="Calibri"/>
      </rPr>
      <t>_ALL</t>
    </r>
  </si>
  <si>
    <r>
      <rPr>
        <u/>
        <sz val="10"/>
        <color rgb="FF1155CC"/>
        <rFont val="Calibri"/>
      </rPr>
      <t>[SuperVIP]_The Coffee House_8-10.7</t>
    </r>
    <r>
      <rPr>
        <sz val="10"/>
        <rFont val="Calibri"/>
      </rPr>
      <t xml:space="preserve"> 241231_The Coffee House_7 cities</t>
    </r>
  </si>
  <si>
    <r>
      <rPr>
        <u/>
        <sz val="10"/>
        <color rgb="FF1155CC"/>
        <rFont val="Calibri"/>
      </rPr>
      <t>[SJBP]_McDonald's_2T2</t>
    </r>
    <r>
      <rPr>
        <sz val="10"/>
        <rFont val="Calibri"/>
      </rPr>
      <t xml:space="preserve"> 250416_McDonald's_5 cities</t>
    </r>
  </si>
  <si>
    <r>
      <rPr>
        <sz val="10"/>
        <color rgb="FFFF0000"/>
        <rFont val="Calibri"/>
      </rPr>
      <t>[Whitelist New User] [</t>
    </r>
    <r>
      <rPr>
        <sz val="10"/>
        <color theme="1"/>
        <rFont val="Calibri"/>
      </rPr>
      <t>PLF CP]_NU_Lần đầu đặt món giảm 50%
[Exclude NU] [PLF CP]_7.7_CM_ Cheap Meal</t>
    </r>
  </si>
  <si>
    <r>
      <rPr>
        <u/>
        <sz val="10"/>
        <color rgb="FF1155CC"/>
        <rFont val="Calibri"/>
      </rPr>
      <t>[PNS]_VPBANK DEBIT_Jul</t>
    </r>
    <r>
      <rPr>
        <sz val="10"/>
        <color rgb="FF000000"/>
        <rFont val="Calibri"/>
      </rPr>
      <t>_ALL</t>
    </r>
  </si>
  <si>
    <r>
      <rPr>
        <u/>
        <sz val="10"/>
        <color rgb="FF1155CC"/>
        <rFont val="Calibri"/>
      </rPr>
      <t>[PNS]_Pepsi FF33_Jul</t>
    </r>
    <r>
      <rPr>
        <sz val="10"/>
        <color rgb="FF000000"/>
        <rFont val="Calibri"/>
      </rPr>
      <t>_CT, KH, BH, HP, Hue</t>
    </r>
  </si>
  <si>
    <r>
      <rPr>
        <u/>
        <sz val="10"/>
        <color rgb="FF1155CC"/>
        <rFont val="Calibri"/>
      </rPr>
      <t>[PNS]_MB JCB Hi ShopeeFood_Jul</t>
    </r>
    <r>
      <rPr>
        <sz val="10"/>
        <color rgb="FF000000"/>
        <rFont val="Calibri"/>
      </rPr>
      <t>_ALL</t>
    </r>
  </si>
  <si>
    <r>
      <rPr>
        <u/>
        <sz val="10"/>
        <color rgb="FF1155CC"/>
        <rFont val="Calibri"/>
      </rPr>
      <t>[SJBP]_The Coffee House_WC_Wed</t>
    </r>
    <r>
      <rPr>
        <sz val="10"/>
        <color rgb="FF000000"/>
        <rFont val="Calibri"/>
      </rPr>
      <t xml:space="preserve"> 241231_The Coffee House_7 cities</t>
    </r>
  </si>
  <si>
    <r>
      <rPr>
        <u/>
        <sz val="10"/>
        <color rgb="FF1155CC"/>
        <rFont val="Calibri"/>
      </rPr>
      <t>[Win 2]_K-FOOD_Jul_All brands</t>
    </r>
    <r>
      <rPr>
        <sz val="10"/>
        <color rgb="FF000000"/>
        <rFont val="Calibri"/>
      </rPr>
      <t>_BD, HP, CT, BH, VT</t>
    </r>
  </si>
  <si>
    <r>
      <rPr>
        <sz val="10"/>
        <color theme="1"/>
        <rFont val="Calibri"/>
      </rPr>
      <t xml:space="preserve">0h - 6h &amp; 22 - 24h: [PLF CP]_Thematic_Vi Vu Đêm Khuya, Giảm Tới 30.000Đ
</t>
    </r>
    <r>
      <rPr>
        <strike/>
        <sz val="10"/>
        <color theme="1"/>
        <rFont val="Calibri"/>
      </rPr>
      <t xml:space="preserve">6h - 9h: [PLF CP]_Thematic_Đậm Đà Cafe Việt, Giảm Tới 30.000Đ
</t>
    </r>
    <r>
      <rPr>
        <sz val="10"/>
        <color theme="1"/>
        <rFont val="Calibri"/>
      </rPr>
      <t>6h - 9h: [PLF CP]_Thematic_Bữa Sáng Chào Hè, Giảm Tới 30.000Đ
9h - 14h: [PLF CP]_Thematic_Ăn Ngon Tránh Nóng, Giảm Tới 40.000Đ
12h - 14h: [PLF CP]_Thematic_Mát Lạnh Sảng Khoái, Giảm Tới 30.000Đ
14h - 17h: [PLF CP]_Thematic_Ăn Vặt Chill Hè, Giảm Tới 30.000Đ
17h - 22h: [PLF CP]_Thematic_Mở Tiệc Ngày Hè, Giảm Tới 50.000Đ</t>
    </r>
  </si>
  <si>
    <r>
      <rPr>
        <u/>
        <sz val="10"/>
        <color rgb="FF1155CC"/>
        <rFont val="Calibri"/>
      </rPr>
      <t>[Win 3]_Lotteria_Jul</t>
    </r>
    <r>
      <rPr>
        <sz val="10"/>
        <rFont val="Calibri"/>
      </rPr>
      <t>_250424_Lotteria DI_32 cities</t>
    </r>
  </si>
  <si>
    <r>
      <rPr>
        <u/>
        <sz val="10"/>
        <color rgb="FF1155CC"/>
        <rFont val="Calibri"/>
      </rPr>
      <t>[Win 3]_Lotteria_Jul</t>
    </r>
    <r>
      <rPr>
        <sz val="10"/>
        <color rgb="FF000000"/>
        <rFont val="Calibri"/>
      </rPr>
      <t>_250424_Lotteria DI_32 cities</t>
    </r>
  </si>
  <si>
    <r>
      <rPr>
        <u/>
        <sz val="10"/>
        <color rgb="FF1155CC"/>
        <rFont val="Calibri"/>
      </rPr>
      <t>[PNS]_VPBANK VISA_Jul</t>
    </r>
    <r>
      <rPr>
        <sz val="10"/>
        <color rgb="FF000000"/>
        <rFont val="Calibri"/>
      </rPr>
      <t>_ALL</t>
    </r>
  </si>
  <si>
    <r>
      <rPr>
        <u/>
        <sz val="10"/>
        <color rgb="FF1155CC"/>
        <rFont val="Calibri"/>
      </rPr>
      <t>[Win 2]_TH True Mart_Jul_SJBP</t>
    </r>
    <r>
      <rPr>
        <sz val="10"/>
        <rFont val="Calibri"/>
      </rPr>
      <t>_250624_TH True Mart_15 cities</t>
    </r>
  </si>
  <si>
    <r>
      <rPr>
        <u/>
        <sz val="10"/>
        <color rgb="FF1155CC"/>
        <rFont val="Calibri"/>
      </rPr>
      <t>[Win 2]_Mixue - Nhượng Quyền_July</t>
    </r>
    <r>
      <rPr>
        <sz val="10"/>
        <color rgb="FF000000"/>
        <rFont val="Calibri"/>
      </rPr>
      <t>_KH,QNh, NA</t>
    </r>
  </si>
  <si>
    <r>
      <rPr>
        <u/>
        <sz val="10"/>
        <color rgb="FF1155CC"/>
        <rFont val="Calibri"/>
      </rPr>
      <t>[Win 3]_Cơm Thố Anh Nguyễn_Jul</t>
    </r>
    <r>
      <rPr>
        <sz val="10"/>
        <rFont val="Calibri"/>
      </rPr>
      <t>_250718_Cơm Thố Anh Nguyễn_11 cities</t>
    </r>
  </si>
  <si>
    <r>
      <rPr>
        <u/>
        <sz val="10"/>
        <color rgb="FF1155CC"/>
        <rFont val="Calibri"/>
      </rPr>
      <t>[Win 3]_Lotteria_Jul</t>
    </r>
    <r>
      <rPr>
        <sz val="10"/>
        <color rgb="FF000000"/>
        <rFont val="Calibri"/>
      </rPr>
      <t>_250424_Lotteria DI_32 cities</t>
    </r>
  </si>
  <si>
    <r>
      <rPr>
        <u/>
        <sz val="10"/>
        <color rgb="FF1155CC"/>
        <rFont val="Calibri"/>
      </rPr>
      <t>[Win 3]_Lotteria_Jul</t>
    </r>
    <r>
      <rPr>
        <sz val="10"/>
        <color rgb="FF000000"/>
        <rFont val="Calibri"/>
      </rPr>
      <t>_250424_Lotteria DI_32 cities</t>
    </r>
  </si>
  <si>
    <r>
      <rPr>
        <u/>
        <sz val="10"/>
        <color rgb="FF1155CC"/>
        <rFont val="Calibri"/>
      </rPr>
      <t>[JBP]_KATINAT Coffee &amp; Tea House_B2G1</t>
    </r>
    <r>
      <rPr>
        <sz val="10"/>
        <color rgb="FF000000"/>
        <rFont val="Calibri"/>
      </rPr>
      <t xml:space="preserve"> 250119_Katinat Saigon Kafe_11 cities</t>
    </r>
  </si>
  <si>
    <r>
      <rPr>
        <u/>
        <sz val="10"/>
        <color rgb="FF1155CC"/>
        <rFont val="Calibri"/>
      </rPr>
      <t>[PNS]_BVBANK_Aug</t>
    </r>
    <r>
      <rPr>
        <sz val="10"/>
        <color rgb="FF000000"/>
        <rFont val="Calibri"/>
      </rPr>
      <t>_ALL</t>
    </r>
  </si>
  <si>
    <t>[Exclude NU] [PLF CP]_8.8_Đại Tiệc Món Ngon, Deal Chỉ 0Đ</t>
  </si>
  <si>
    <t>[Exclude NU][PLF CP]_8.8_Siêu Deal Cực Hot, Giảm tới 50%</t>
  </si>
  <si>
    <r>
      <rPr>
        <u/>
        <sz val="10"/>
        <color rgb="FF1155CC"/>
        <rFont val="Calibri"/>
      </rPr>
      <t>[SJBP]__Brand 50%</t>
    </r>
    <r>
      <rPr>
        <sz val="10"/>
        <rFont val="Calibri"/>
      </rPr>
      <t xml:space="preserve"> 241231_All OTH 2025_36 cities</t>
    </r>
  </si>
  <si>
    <r>
      <rPr>
        <u/>
        <sz val="10"/>
        <color rgb="FF1155CC"/>
        <rFont val="Calibri"/>
      </rPr>
      <t>[PNS]_LPBANK_Aug</t>
    </r>
    <r>
      <rPr>
        <sz val="10"/>
        <color rgb="FF000000"/>
        <rFont val="Calibri"/>
      </rPr>
      <t>_ALL</t>
    </r>
  </si>
  <si>
    <t>[Exclude NU] 
0-6H: [PLF CP]FS_Ăn Khuya Siêu Flash Sale, Giảm 45%
6-9H: [PLF CP]FS_Ăn Sáng Siêu Flash Sale, Giảm 45%
9-13H: [PLF CP]FS_Ăn Trưa Siêu Flash Sale, Giảm 45%
13-16H: [PLF CP]FS_Ăn Xế Siêu Flash Sale, Giảm 45%
16-21H: [PLF CP]FS_Ăn Tối Siêu Flash Sale, Giảm 45%
21-24H: [PLF CP]FS_Ăn Khuya Siêu Flash Sale, Giảm 45%</t>
  </si>
  <si>
    <t>0h - 6h [PLF CP]_8.8_Săn Deal 8.8, Giảm Tới 95.000Đ
6h - 8h [PLF CP]_8.8_Săn Deal 8.8, Giảm Tới 95.000Đ
8h - 10h [PLF CP]_8.8_Vạn Deal Ngon Rẻ, Chỉ 18.000Đ
10h - 12h [PLF CP]_8.8_Deal Chồng Deal, Mua Nhiều Giảm Nhiều
12h - 14h [PLF CP]_8.8_Deal Chồng Deal, Mua Nhiều Giảm Nhiều
14h - 17h [PLF CP]_8.8_Vạn Deal Ngon Rẻ, Chỉ 18.000Đ
17h - 19h [PLF CP]_8.8_Deal Chồng Deal, Mua Nhiều Giảm Nhiều
19h - 24h [PLF CP]_8.8_ShopeeFood x BOF Khao Vạn Món Giảm Tới 55K</t>
  </si>
  <si>
    <r>
      <rPr>
        <u/>
        <sz val="10"/>
        <color rgb="FF1155CC"/>
        <rFont val="Calibri"/>
      </rPr>
      <t>[PNS]_Shinhan Finance Mastercard_Aug</t>
    </r>
    <r>
      <rPr>
        <sz val="10"/>
        <color rgb="FF000000"/>
        <rFont val="Calibri"/>
      </rPr>
      <t>_ALL</t>
    </r>
  </si>
  <si>
    <r>
      <rPr>
        <u/>
        <sz val="10"/>
        <color rgb="FF1155CC"/>
        <rFont val="Calibri"/>
      </rPr>
      <t>[PNS]_VietinBank_Aug</t>
    </r>
    <r>
      <rPr>
        <sz val="10"/>
        <color rgb="FF000000"/>
        <rFont val="Calibri"/>
      </rPr>
      <t>_ALL</t>
    </r>
  </si>
  <si>
    <r>
      <rPr>
        <strike/>
        <sz val="10"/>
        <color theme="1"/>
        <rFont val="Calibri"/>
      </rPr>
      <t xml:space="preserve">[Exclude NU] [PLF CP]_Thematic_Chào Bạn Mới, Tung Deal 0Đ
</t>
    </r>
    <r>
      <rPr>
        <sz val="10"/>
        <color theme="1"/>
        <rFont val="Calibri"/>
      </rPr>
      <t xml:space="preserve"> [PLF CP]_BAU_Quán mới lên sàn, ngàn deal 0Đ
</t>
    </r>
  </si>
  <si>
    <r>
      <rPr>
        <strike/>
        <sz val="10"/>
        <color theme="1"/>
        <rFont val="Calibri"/>
      </rPr>
      <t xml:space="preserve">[Exclude NU] [PLF CP]_Thematic_Chào Bạn Mới, Tung Deal 0Đ
</t>
    </r>
    <r>
      <rPr>
        <sz val="10"/>
        <color theme="1"/>
        <rFont val="Calibri"/>
      </rPr>
      <t>[Exclude NU] [PLF CP]_BAU_Siêu Đại Tiệc Giảm Cực Nhiệt 199,000 đồng</t>
    </r>
  </si>
  <si>
    <r>
      <rPr>
        <strike/>
        <sz val="10"/>
        <color theme="1"/>
        <rFont val="Calibri"/>
      </rPr>
      <t xml:space="preserve">[Exclude NU] [PLF CP]_Thematic_Chào Bạn Mới, Tung Deal 0Đ
</t>
    </r>
    <r>
      <rPr>
        <sz val="10"/>
        <color theme="1"/>
        <rFont val="Calibri"/>
      </rPr>
      <t>[Exclude NU] [PLF CP]_BAU_Siêu Đại Tiệc Giảm Cực Nhiệt 199,000 đồng</t>
    </r>
  </si>
  <si>
    <r>
      <rPr>
        <u/>
        <sz val="10"/>
        <color rgb="FF1155CC"/>
        <rFont val="Calibri"/>
      </rPr>
      <t>[PNS]_Pepsi FF34_Aug</t>
    </r>
    <r>
      <rPr>
        <sz val="10"/>
        <color rgb="FF000000"/>
        <rFont val="Calibri"/>
      </rPr>
      <t>_CT, KH, BH, HP, Hue</t>
    </r>
  </si>
  <si>
    <r>
      <rPr>
        <u/>
        <sz val="10"/>
        <color rgb="FF1155CC"/>
        <rFont val="Calibri"/>
      </rPr>
      <t>[Win 2]_Co.op Food_Aug_SJBP</t>
    </r>
    <r>
      <rPr>
        <sz val="10"/>
        <color rgb="FF000000"/>
        <rFont val="Calibri"/>
      </rPr>
      <t>_CT</t>
    </r>
  </si>
  <si>
    <r>
      <rPr>
        <u/>
        <sz val="10"/>
        <color rgb="FF1155CC"/>
        <rFont val="Calibri"/>
      </rPr>
      <t>[PNS]_Pepsi FF34_Aug</t>
    </r>
    <r>
      <rPr>
        <sz val="10"/>
        <color rgb="FF000000"/>
        <rFont val="Calibri"/>
      </rPr>
      <t>_CT, KH, BH, HP, Hue</t>
    </r>
  </si>
  <si>
    <t>[Exclude NU][PLF CP]_WC_Đầu Tuần Đặt Món, Ship Chỉ 10.000Đ</t>
  </si>
  <si>
    <r>
      <rPr>
        <u/>
        <sz val="10"/>
        <color rgb="FF1155CC"/>
        <rFont val="Calibri"/>
      </rPr>
      <t>[PNS]_VPBANK DEBIT_Aug</t>
    </r>
    <r>
      <rPr>
        <sz val="10"/>
        <color rgb="FF000000"/>
        <rFont val="Calibri"/>
      </rPr>
      <t>_ALL</t>
    </r>
  </si>
  <si>
    <r>
      <rPr>
        <u/>
        <sz val="10"/>
        <color rgb="FF1155CC"/>
        <rFont val="Calibri"/>
      </rPr>
      <t>[Win 2]_TH True Mart_Aug_SJBP</t>
    </r>
    <r>
      <rPr>
        <sz val="10"/>
        <rFont val="Calibri"/>
      </rPr>
      <t>_250730_TH True Mart_17 cities</t>
    </r>
  </si>
  <si>
    <r>
      <rPr>
        <u/>
        <sz val="10"/>
        <color rgb="FF1155CC"/>
        <rFont val="Calibri"/>
      </rPr>
      <t>[Win 2]_TH True Mart_Aug_SJBP</t>
    </r>
    <r>
      <rPr>
        <sz val="10"/>
        <rFont val="Calibri"/>
      </rPr>
      <t>_250730_TH True Mart_17 cities</t>
    </r>
  </si>
  <si>
    <r>
      <rPr>
        <u/>
        <sz val="10"/>
        <color rgb="FF1155CC"/>
        <rFont val="Calibri"/>
      </rPr>
      <t>[PNS]_Pepsi Baseline_Aug</t>
    </r>
    <r>
      <rPr>
        <sz val="10"/>
        <color rgb="FF000000"/>
        <rFont val="Calibri"/>
      </rPr>
      <t>_CT, KH, BH, HP, Hue</t>
    </r>
  </si>
  <si>
    <r>
      <rPr>
        <u/>
        <sz val="10"/>
        <color rgb="FF1155CC"/>
        <rFont val="Calibri"/>
      </rPr>
      <t>[Win 2]_Cà Phê Muối Chú Long_Aug</t>
    </r>
    <r>
      <rPr>
        <sz val="10"/>
        <color rgb="FF000000"/>
        <rFont val="Calibri"/>
      </rPr>
      <t>_250707_Cà Phê Muối Chú Long_15 cities</t>
    </r>
  </si>
  <si>
    <r>
      <rPr>
        <u/>
        <sz val="10"/>
        <color rgb="FF1155CC"/>
        <rFont val="Calibri"/>
      </rPr>
      <t>[Win 3]_Lotteria_Aug</t>
    </r>
    <r>
      <rPr>
        <sz val="10"/>
        <color rgb="FF000000"/>
        <rFont val="Calibri"/>
      </rPr>
      <t>_250424_Lotteria DI_32 cities</t>
    </r>
  </si>
  <si>
    <r>
      <rPr>
        <u/>
        <sz val="10"/>
        <color rgb="FF1155CC"/>
        <rFont val="Calibri"/>
      </rPr>
      <t>[Win 2]_Cà Phê Muối Chú Long_Aug</t>
    </r>
    <r>
      <rPr>
        <sz val="10"/>
        <color rgb="FF000000"/>
        <rFont val="Calibri"/>
      </rPr>
      <t>_250707_Cà Phê Muối Chú Long_15 cities</t>
    </r>
  </si>
  <si>
    <r>
      <rPr>
        <u/>
        <sz val="10"/>
        <color rgb="FF1155CC"/>
        <rFont val="Calibri"/>
      </rPr>
      <t>[Win 3]_Lotteria_Aug</t>
    </r>
    <r>
      <rPr>
        <sz val="10"/>
        <color rgb="FF000000"/>
        <rFont val="Calibri"/>
      </rPr>
      <t>_250424_Lotteria DI_32 cities</t>
    </r>
  </si>
  <si>
    <r>
      <rPr>
        <u/>
        <sz val="10"/>
        <color rgb="FF1155CC"/>
        <rFont val="Calibri"/>
      </rPr>
      <t>[Win 3]_Lotteria_Aug</t>
    </r>
    <r>
      <rPr>
        <sz val="10"/>
        <color rgb="FF000000"/>
        <rFont val="Calibri"/>
      </rPr>
      <t>_250424_Lotteria DI_32 cities</t>
    </r>
  </si>
  <si>
    <r>
      <rPr>
        <u/>
        <sz val="10"/>
        <color rgb="FF1155CC"/>
        <rFont val="Calibri"/>
      </rPr>
      <t>[Win 3]_Cơm Thố Anh Nguyễn_Aug</t>
    </r>
    <r>
      <rPr>
        <sz val="10"/>
        <color rgb="FF000000"/>
        <rFont val="Calibri"/>
      </rPr>
      <t>_250718_Cơm Thố Anh Nguyễn_11 cities</t>
    </r>
  </si>
  <si>
    <r>
      <rPr>
        <u/>
        <sz val="10"/>
        <color rgb="FF1155CC"/>
        <rFont val="Calibri"/>
      </rPr>
      <t>[Win 3]_Cơm Thố Anh Nguyễn_Aug</t>
    </r>
    <r>
      <rPr>
        <sz val="10"/>
        <rFont val="Calibri"/>
      </rPr>
      <t>_250718_Cơm Thố Anh Nguyễn_11 cities</t>
    </r>
  </si>
  <si>
    <r>
      <rPr>
        <u/>
        <sz val="10"/>
        <color rgb="FF1155CC"/>
        <rFont val="Calibri"/>
      </rPr>
      <t>[PNS]_Shinhan Finance Mastercard_Sep</t>
    </r>
    <r>
      <rPr>
        <sz val="10"/>
        <color rgb="FF000000"/>
        <rFont val="Calibri"/>
      </rPr>
      <t>_ALL</t>
    </r>
  </si>
  <si>
    <r>
      <rPr>
        <u/>
        <sz val="10"/>
        <color rgb="FF1155CC"/>
        <rFont val="Calibri"/>
      </rPr>
      <t>[PNS]_BVBANK_Sep</t>
    </r>
    <r>
      <rPr>
        <sz val="10"/>
        <color rgb="FF000000"/>
        <rFont val="Calibri"/>
      </rPr>
      <t>_ALL</t>
    </r>
  </si>
  <si>
    <t>[Exclude NU][PLF CP]_9.9_Tung Deal Toàn Sàn, Freeship 0Đ</t>
  </si>
  <si>
    <r>
      <rPr>
        <u/>
        <sz val="10"/>
        <color rgb="FF1155CC"/>
        <rFont val="Calibri"/>
      </rPr>
      <t>[Win 1]_Lotteria_Sep</t>
    </r>
    <r>
      <rPr>
        <sz val="10"/>
        <color rgb="FF000000"/>
        <rFont val="Calibri"/>
      </rPr>
      <t>_VT</t>
    </r>
  </si>
  <si>
    <r>
      <rPr>
        <u/>
        <sz val="10"/>
        <color rgb="FF1155CC"/>
        <rFont val="Calibri"/>
      </rPr>
      <t>[Win 1]_Lotteria_Sep</t>
    </r>
    <r>
      <rPr>
        <sz val="10"/>
        <color rgb="FF000000"/>
        <rFont val="Calibri"/>
      </rPr>
      <t>_VT</t>
    </r>
  </si>
  <si>
    <r>
      <rPr>
        <u/>
        <sz val="10"/>
        <color rgb="FF1155CC"/>
        <rFont val="Calibri"/>
      </rPr>
      <t>[PNS]_MB JCB Hi ShopeeFood_Sep</t>
    </r>
    <r>
      <rPr>
        <sz val="10"/>
        <color rgb="FF000000"/>
        <rFont val="Calibri"/>
      </rPr>
      <t>_ALL</t>
    </r>
  </si>
  <si>
    <t>[[Exclude NU][PLF CP]_WC_Thứ 4 Vạn Quán Ngon, Freeship 60.000Đ</t>
  </si>
  <si>
    <r>
      <rPr>
        <u/>
        <sz val="10"/>
        <color rgb="FF1155CC"/>
        <rFont val="Calibri"/>
      </rPr>
      <t>[PNS]_VPBANK JCB_Sep.VISA Birthday</t>
    </r>
    <r>
      <rPr>
        <sz val="10"/>
        <color rgb="FF000000"/>
        <rFont val="Calibri"/>
      </rPr>
      <t>_ALL</t>
    </r>
  </si>
  <si>
    <r>
      <rPr>
        <u/>
        <sz val="10"/>
        <color rgb="FF1155CC"/>
        <rFont val="Calibri"/>
      </rPr>
      <t>[PNS]_VietinBank_Sep</t>
    </r>
    <r>
      <rPr>
        <sz val="10"/>
        <color rgb="FF000000"/>
        <rFont val="Calibri"/>
      </rPr>
      <t>_ALL</t>
    </r>
  </si>
  <si>
    <t>[Exclude NU] [PLF CP]_Mid Month Sale_Ăn Ngon Giữa Tháng, Khao Deal 0Đ</t>
  </si>
  <si>
    <r>
      <rPr>
        <u/>
        <sz val="10"/>
        <color rgb="FF1155CC"/>
        <rFont val="Calibri"/>
      </rPr>
      <t xml:space="preserve">[Win 2]_Cà Phê Muối Chú Long_Sep_22-25.09 </t>
    </r>
    <r>
      <rPr>
        <sz val="10"/>
        <color rgb="FF000000"/>
        <rFont val="Calibri"/>
      </rPr>
      <t>_250707_Cà Phê Muối Chú Long_15 cities</t>
    </r>
  </si>
  <si>
    <r>
      <rPr>
        <u/>
        <sz val="10"/>
        <color rgb="FF1155CC"/>
        <rFont val="Calibri"/>
      </rPr>
      <t xml:space="preserve">[Win 2]_Cà Phê Muối Chú Long_Sep_22-25.09 </t>
    </r>
    <r>
      <rPr>
        <sz val="10"/>
        <color rgb="FF000000"/>
        <rFont val="Calibri"/>
      </rPr>
      <t>_250707_Cà Phê Muối Chú Long_15 cities</t>
    </r>
  </si>
  <si>
    <r>
      <rPr>
        <u/>
        <sz val="10"/>
        <color rgb="FF1155CC"/>
        <rFont val="Calibri"/>
      </rPr>
      <t>[Win 2]_TH True Mart_Sep_SJBP</t>
    </r>
    <r>
      <rPr>
        <sz val="10"/>
        <color rgb="FF000000"/>
        <rFont val="Calibri"/>
      </rPr>
      <t>_250730_TH True Mart_17 cities</t>
    </r>
  </si>
  <si>
    <r>
      <rPr>
        <u/>
        <sz val="10"/>
        <color rgb="FF1155CC"/>
        <rFont val="Calibri"/>
      </rPr>
      <t>[PNS]_Pepsi Baseline_Sep</t>
    </r>
    <r>
      <rPr>
        <sz val="10"/>
        <rFont val="Calibri"/>
      </rPr>
      <t>_CT, KH, BH, HP, Hue</t>
    </r>
  </si>
  <si>
    <r>
      <rPr>
        <u/>
        <sz val="10"/>
        <color rgb="FF1155CC"/>
        <rFont val="Calibri"/>
      </rPr>
      <t>[Win 2]_TH True Mart_Sep_SJBP</t>
    </r>
    <r>
      <rPr>
        <sz val="10"/>
        <color rgb="FF000000"/>
        <rFont val="Calibri"/>
      </rPr>
      <t>_250730_TH True Mart_17 cities</t>
    </r>
  </si>
  <si>
    <r>
      <rPr>
        <u/>
        <sz val="10"/>
        <color rgb="FF1155CC"/>
        <rFont val="Calibri"/>
      </rPr>
      <t>[PNS]_Pepsi Baseline_Sep</t>
    </r>
    <r>
      <rPr>
        <sz val="10"/>
        <rFont val="Calibri"/>
      </rPr>
      <t>_CT, KH, BH, HP, Hue</t>
    </r>
  </si>
  <si>
    <t>[Exclude NU][PLF CP]_10.10_Tung Deal Toàn Sàn, Freeship 0Đ</t>
  </si>
  <si>
    <r>
      <rPr>
        <u/>
        <sz val="10"/>
        <color rgb="FF1155CC"/>
        <rFont val="Calibri"/>
      </rPr>
      <t>[PNS]_BVBANK_Oct</t>
    </r>
    <r>
      <rPr>
        <sz val="10"/>
        <color rgb="FF000000"/>
        <rFont val="Calibri"/>
      </rPr>
      <t>_ALL</t>
    </r>
  </si>
  <si>
    <t>[Exclude NU][PLF CP]_10.10_Siêu Deal Khai Tiệc, Giảm tới 60.000Đ</t>
  </si>
  <si>
    <r>
      <rPr>
        <u/>
        <sz val="10"/>
        <color rgb="FF1155CC"/>
        <rFont val="Calibri"/>
      </rPr>
      <t>[PNS]_VietinBank_Oct</t>
    </r>
    <r>
      <rPr>
        <sz val="10"/>
        <color rgb="FF000000"/>
        <rFont val="Calibri"/>
      </rPr>
      <t>_ALL</t>
    </r>
  </si>
  <si>
    <r>
      <rPr>
        <u/>
        <sz val="10"/>
        <color rgb="FF1155CC"/>
        <rFont val="Calibri"/>
      </rPr>
      <t>[PNS]_MB JCB Hi ShopeeFood_Oct</t>
    </r>
    <r>
      <rPr>
        <sz val="10"/>
        <color rgb="FF000000"/>
        <rFont val="Calibri"/>
      </rPr>
      <t>_ALL</t>
    </r>
  </si>
  <si>
    <t>[Exclude NU][PLF CP]_10.10_Đại Tiệc Món Ngon Chỉ 0Đ</t>
  </si>
  <si>
    <r>
      <rPr>
        <u/>
        <sz val="10"/>
        <color rgb="FF1155CC"/>
        <rFont val="Calibri"/>
      </rPr>
      <t xml:space="preserve">Whitelisted buyer
[PLF CP]_SPayLater
</t>
    </r>
    <r>
      <rPr>
        <sz val="10"/>
        <color rgb="FF000000"/>
        <rFont val="Calibri"/>
      </rPr>
      <t>[Exclude NU][PLF CP]_10.10_Siêu Deal Khai Tiệc, Giảm tới 50%</t>
    </r>
  </si>
  <si>
    <r>
      <rPr>
        <u/>
        <sz val="10"/>
        <color rgb="FF1155CC"/>
        <rFont val="Calibri"/>
      </rPr>
      <t>[PNS]_Pepsi FF36_Oct</t>
    </r>
    <r>
      <rPr>
        <sz val="10"/>
        <color rgb="FF000000"/>
        <rFont val="Calibri"/>
      </rPr>
      <t>_CT, KH, BH, HP, Hue, BD</t>
    </r>
  </si>
  <si>
    <r>
      <rPr>
        <sz val="10"/>
        <rFont val="Calibri"/>
      </rPr>
      <t xml:space="preserve">10h-24h </t>
    </r>
    <r>
      <rPr>
        <u/>
        <sz val="10"/>
        <color rgb="FF1155CC"/>
        <rFont val="Calibri"/>
      </rPr>
      <t>[Win 3]_Cơm Thố Anh Nguyễn_Oct</t>
    </r>
    <r>
      <rPr>
        <sz val="10"/>
        <rFont val="Calibri"/>
      </rPr>
      <t>_250718_Cơm Thố Anh Nguyễn_11 cities
0h-10h  [</t>
    </r>
    <r>
      <rPr>
        <u/>
        <sz val="10"/>
        <color rgb="FF1155CC"/>
        <rFont val="Calibri"/>
      </rPr>
      <t>SJBP]__Brand 50%</t>
    </r>
    <r>
      <rPr>
        <sz val="10"/>
        <rFont val="Calibri"/>
      </rPr>
      <t xml:space="preserve"> 241231_All OTH 2025_36 cities</t>
    </r>
  </si>
  <si>
    <r>
      <rPr>
        <sz val="10"/>
        <rFont val="Calibri"/>
      </rPr>
      <t xml:space="preserve">10h-24h </t>
    </r>
    <r>
      <rPr>
        <u/>
        <sz val="10"/>
        <color rgb="FF1155CC"/>
        <rFont val="Calibri"/>
      </rPr>
      <t>[Win 3]_Cơm Thố Anh Nguyễn_Oct</t>
    </r>
    <r>
      <rPr>
        <sz val="10"/>
        <rFont val="Calibri"/>
      </rPr>
      <t>_250718_Cơm Thố Anh Nguyễn_11 cities
0h-10h  [</t>
    </r>
    <r>
      <rPr>
        <u/>
        <sz val="10"/>
        <color rgb="FF1155CC"/>
        <rFont val="Calibri"/>
      </rPr>
      <t>SJBP]__Brand 50%</t>
    </r>
    <r>
      <rPr>
        <sz val="10"/>
        <rFont val="Calibri"/>
      </rPr>
      <t xml:space="preserve"> 241231_All OTH 2025_36 cities</t>
    </r>
  </si>
  <si>
    <r>
      <rPr>
        <u/>
        <sz val="10"/>
        <color rgb="FF1155CC"/>
        <rFont val="Calibri"/>
      </rPr>
      <t>[JBP]_KATINAT Coffee &amp; Tea House_B2G1</t>
    </r>
    <r>
      <rPr>
        <sz val="10"/>
        <color rgb="FF000000"/>
        <rFont val="Calibri"/>
      </rPr>
      <t xml:space="preserve"> 250822_KATINAT Coffee &amp; Tea House_13 cities</t>
    </r>
  </si>
  <si>
    <r>
      <rPr>
        <u/>
        <sz val="10"/>
        <color rgb="FF1155CC"/>
        <rFont val="Calibri"/>
      </rPr>
      <t>[PNS]_Sữa chua ăn LOF_eSampling_Sep-Oct</t>
    </r>
    <r>
      <rPr>
        <sz val="10"/>
        <color rgb="FF000000"/>
        <rFont val="Calibri"/>
      </rPr>
      <t>_CT</t>
    </r>
  </si>
  <si>
    <t>[Exclude NU] [PLF CP]_Mid Month Sale_Món Ngon Giá Rẻ, Đồng Giá 27.000Đ</t>
  </si>
  <si>
    <r>
      <rPr>
        <u/>
        <sz val="10"/>
        <color rgb="FF1155CC"/>
        <rFont val="Calibri"/>
      </rPr>
      <t>[VIP]_The Coffee House_15-17.10</t>
    </r>
    <r>
      <rPr>
        <sz val="10"/>
        <color rgb="FF000000"/>
        <rFont val="Calibri"/>
      </rPr>
      <t xml:space="preserve"> 241231_The Coffee House_7 cities</t>
    </r>
  </si>
  <si>
    <t>[PLF CP]_Thematic_Deal Mừng Phái Đẹp, Giảm tới 199.000Đ</t>
  </si>
  <si>
    <t>[PLF CP]_BAU_Ăn Sập Bốn Phương, giảm 18.000Đ</t>
  </si>
  <si>
    <r>
      <rPr>
        <u/>
        <sz val="10"/>
        <color rgb="FF1155CC"/>
        <rFont val="Calibri"/>
      </rPr>
      <t>[Win 2]_TH True Mart_Oct</t>
    </r>
    <r>
      <rPr>
        <sz val="10"/>
        <color rgb="FF000000"/>
        <rFont val="Calibri"/>
      </rPr>
      <t>_250925_TH True Mart_18 cities</t>
    </r>
  </si>
  <si>
    <r>
      <rPr>
        <u/>
        <sz val="10"/>
        <color rgb="FF1155CC"/>
        <rFont val="Calibri"/>
      </rPr>
      <t>[Win 2]_Cà Phê Muối Chú Long_Oct</t>
    </r>
    <r>
      <rPr>
        <sz val="10"/>
        <color rgb="FF000000"/>
        <rFont val="Calibri"/>
      </rPr>
      <t>_250707_Cà Phê Muối Chú Long_15 cities</t>
    </r>
  </si>
  <si>
    <r>
      <rPr>
        <u/>
        <sz val="10"/>
        <color rgb="FF1155CC"/>
        <rFont val="Calibri"/>
      </rPr>
      <t>[Win 2]_TH True Mart_Oct</t>
    </r>
    <r>
      <rPr>
        <sz val="10"/>
        <color rgb="FF000000"/>
        <rFont val="Calibri"/>
      </rPr>
      <t>_250925_TH True Mart_18 cities</t>
    </r>
  </si>
  <si>
    <r>
      <rPr>
        <u/>
        <sz val="10"/>
        <color rgb="FF1155CC"/>
        <rFont val="Calibri"/>
      </rPr>
      <t xml:space="preserve">[JBP]_Gà Rán Texas Chicken_Indi
</t>
    </r>
    <r>
      <rPr>
        <sz val="10"/>
        <color rgb="FF000000"/>
        <rFont val="Calibri"/>
      </rPr>
      <t>250102_Gà Rán Texas Chicken_6 cities</t>
    </r>
  </si>
  <si>
    <r>
      <rPr>
        <u/>
        <sz val="10"/>
        <color rgb="FF1155CC"/>
        <rFont val="Calibri"/>
      </rPr>
      <t xml:space="preserve">[SJBP]_Gà Rán Popeyes_BOGO
</t>
    </r>
    <r>
      <rPr>
        <sz val="10"/>
        <rFont val="Calibri"/>
      </rPr>
      <t>241231_Gà Rán Popeyes_9 cities</t>
    </r>
  </si>
  <si>
    <r>
      <rPr>
        <u/>
        <sz val="10"/>
        <color rgb="FF1155CC"/>
        <rFont val="Calibri"/>
      </rPr>
      <t xml:space="preserve"> [SJBP]_Phúc Long Coffee &amp; Tea_Halloween</t>
    </r>
    <r>
      <rPr>
        <sz val="10"/>
        <color rgb="FF000000"/>
        <rFont val="Calibri"/>
      </rPr>
      <t xml:space="preserve"> 20240516_Phúc Long Coffee &amp; Tea_17 cities</t>
    </r>
  </si>
  <si>
    <r>
      <rPr>
        <u/>
        <sz val="10"/>
        <color rgb="FF1155CC"/>
        <rFont val="Calibri"/>
      </rPr>
      <t xml:space="preserve">[PNS]_VietinBank_Nov.JCB </t>
    </r>
    <r>
      <rPr>
        <sz val="10"/>
        <color rgb="FF000000"/>
        <rFont val="Calibri"/>
      </rPr>
      <t>_ALL</t>
    </r>
  </si>
  <si>
    <r>
      <rPr>
        <u/>
        <sz val="10"/>
        <color rgb="FF1155CC"/>
        <rFont val="Calibri"/>
      </rPr>
      <t>[PNS]_ACB bank_Nov</t>
    </r>
    <r>
      <rPr>
        <sz val="10"/>
        <color rgb="FF000000"/>
        <rFont val="Calibri"/>
      </rPr>
      <t>_ALL</t>
    </r>
  </si>
  <si>
    <r>
      <rPr>
        <u/>
        <sz val="10"/>
        <color rgb="FF1155CC"/>
        <rFont val="Calibri"/>
      </rPr>
      <t xml:space="preserve">[PNS]_LPBANK_Nov.JCB </t>
    </r>
    <r>
      <rPr>
        <sz val="10"/>
        <color rgb="FF000000"/>
        <rFont val="Calibri"/>
      </rPr>
      <t>_ALL</t>
    </r>
  </si>
  <si>
    <r>
      <rPr>
        <u/>
        <sz val="10"/>
        <color rgb="FF1155CC"/>
        <rFont val="Calibri"/>
      </rPr>
      <t>[PNS]_Pepsi - Lotteria_Nov</t>
    </r>
    <r>
      <rPr>
        <sz val="10"/>
        <color rgb="FF000000"/>
        <rFont val="Calibri"/>
      </rPr>
      <t>_250424_Lotteria DI_32 cities</t>
    </r>
  </si>
  <si>
    <r>
      <rPr>
        <u/>
        <sz val="10"/>
        <color rgb="FF1155CC"/>
        <rFont val="Calibri"/>
      </rPr>
      <t>[Win 3]_Lotteria_Nov</t>
    </r>
    <r>
      <rPr>
        <sz val="10"/>
        <rFont val="Calibri"/>
      </rPr>
      <t>_Lotteria DI_32 cities</t>
    </r>
  </si>
  <si>
    <r>
      <rPr>
        <u/>
        <sz val="10"/>
        <color rgb="FF1155CC"/>
        <rFont val="Calibri"/>
      </rPr>
      <t>[Win 3]_Lotteria_Nov</t>
    </r>
    <r>
      <rPr>
        <sz val="10"/>
        <rFont val="Calibri"/>
      </rPr>
      <t>_Lotteria DI_32 cities</t>
    </r>
  </si>
  <si>
    <r>
      <rPr>
        <u/>
        <sz val="10"/>
        <color rgb="FF1155CC"/>
        <rFont val="Calibri"/>
      </rPr>
      <t>[PNS]_MB JCB Hi ShopeeFood_Nov</t>
    </r>
    <r>
      <rPr>
        <sz val="10"/>
        <color rgb="FF000000"/>
        <rFont val="Calibri"/>
      </rPr>
      <t>_ALL</t>
    </r>
  </si>
  <si>
    <r>
      <rPr>
        <u/>
        <sz val="10"/>
        <color rgb="FF1155CC"/>
        <rFont val="Calibri"/>
      </rPr>
      <t>[PNS]_Shinhan Finance Mastercard_Nov</t>
    </r>
    <r>
      <rPr>
        <sz val="10"/>
        <color rgb="FF000000"/>
        <rFont val="Calibri"/>
      </rPr>
      <t>_ALL</t>
    </r>
  </si>
  <si>
    <r>
      <rPr>
        <u/>
        <sz val="10"/>
        <color rgb="FF1155CC"/>
        <rFont val="Calibri"/>
      </rPr>
      <t>[VIP]_KATINAT Coffee &amp; Tea House_B2G1</t>
    </r>
    <r>
      <rPr>
        <sz val="10"/>
        <color rgb="FF000000"/>
        <rFont val="Calibri"/>
      </rPr>
      <t xml:space="preserve"> 250822_KATINAT Coffee &amp; Tea House_13 cities</t>
    </r>
  </si>
  <si>
    <r>
      <rPr>
        <u/>
        <sz val="10"/>
        <color rgb="FF1155CC"/>
        <rFont val="Calibri"/>
      </rPr>
      <t>[PNS]_HDBank_Nov.Muadee</t>
    </r>
    <r>
      <rPr>
        <sz val="10"/>
        <rFont val="Calibri"/>
      </rPr>
      <t>_ALL</t>
    </r>
  </si>
  <si>
    <t>[Exclude NU][PLF CP]_Mid Month Sale_Freeship Giữa Tháng, Giảm tới 60.000Đ</t>
  </si>
  <si>
    <t>[Exclude  NU][PLF CP]_WC_Đầu Tuần Đặt Món, Ship Chỉ 12.000Đ</t>
  </si>
  <si>
    <r>
      <rPr>
        <u/>
        <sz val="10"/>
        <color rgb="FF1155CC"/>
        <rFont val="Calibri"/>
      </rPr>
      <t>[Win 2]_Cà Phê Muối Chú Long_Nov.17-21.11</t>
    </r>
    <r>
      <rPr>
        <sz val="10"/>
        <rFont val="Calibri"/>
      </rPr>
      <t>_250707_Cà Phê Muối Chú Long_15 cities</t>
    </r>
  </si>
  <si>
    <t>[Exclude NU][PLF CP]_Thematic_Lớp Càng Đông Deal Càng To</t>
  </si>
  <si>
    <t>0h - 6h [PLF CP]_Thematic_Mừng Ngày Nhà Giáo, Freeship tới 60.000Đ
6h - 8h [PLF CP]_Thematic_Tiệc Liên Hoan Lớp, Giảm tới 199.000Đ
8h - 10h [PLF CP]_Thematic_Lớp Càng Đông Deal Càng To
10h - 12h [PLF CP]_Thematic_Lớp Càng Đông Deal Càng To
12h - 14h [PLF CP]_Thematic_Lớp Càng Đông Deal Càng To
14h - 17h [PLF CP]_Thematic_Lớp Càng Đông Deal Càng To
17h - 19h [PLF CP]_Thematic_Tiệc Liên Hoan Lớp, Giảm tới 199.000Đ
19h - 24h [PLF CP]_Thematic_Tiệc Liên Hoan Lớp, Giảm tới 199.000Đ</t>
  </si>
  <si>
    <r>
      <rPr>
        <u/>
        <sz val="10"/>
        <color rgb="FF1155CC"/>
        <rFont val="Calibri"/>
      </rPr>
      <t>[PNS]_MB JCB Hi ShopeeFood_Nov</t>
    </r>
    <r>
      <rPr>
        <sz val="10"/>
        <color rgb="FF000000"/>
        <rFont val="Calibri"/>
      </rPr>
      <t>_ALL</t>
    </r>
  </si>
  <si>
    <r>
      <rPr>
        <u/>
        <sz val="10"/>
        <color rgb="FF1155CC"/>
        <rFont val="Calibri"/>
      </rPr>
      <t>[PNS]_BVBANK_Nov</t>
    </r>
    <r>
      <rPr>
        <sz val="10"/>
        <color rgb="FF000000"/>
        <rFont val="Calibri"/>
      </rPr>
      <t>_ALL</t>
    </r>
  </si>
  <si>
    <r>
      <rPr>
        <u/>
        <sz val="10"/>
        <color rgb="FF1155CC"/>
        <rFont val="Calibri"/>
      </rPr>
      <t>[PNS]_Pepsi - Pizza Hut_Nov</t>
    </r>
    <r>
      <rPr>
        <sz val="10"/>
        <color rgb="FF000000"/>
        <rFont val="Calibri"/>
      </rPr>
      <t>_241231_Pizza Hut_20 cities</t>
    </r>
  </si>
  <si>
    <r>
      <rPr>
        <u/>
        <sz val="10"/>
        <color rgb="FF1155CC"/>
        <rFont val="Calibri"/>
      </rPr>
      <t>[Win 2]_Xing Fu Tang Vietnam - Trà Sữa Đài Loan_Nov</t>
    </r>
    <r>
      <rPr>
        <sz val="10"/>
        <color rgb="FF000000"/>
        <rFont val="Calibri"/>
      </rPr>
      <t>_BH</t>
    </r>
  </si>
  <si>
    <r>
      <rPr>
        <u/>
        <sz val="10"/>
        <color rgb="FF1155CC"/>
        <rFont val="Calibri"/>
      </rPr>
      <t>[Win 3]_Lotteria_Nov</t>
    </r>
    <r>
      <rPr>
        <sz val="10"/>
        <rFont val="Calibri"/>
      </rPr>
      <t>_Lotteria DI_32 cities</t>
    </r>
  </si>
  <si>
    <r>
      <rPr>
        <u/>
        <sz val="10"/>
        <color rgb="FF1155CC"/>
        <rFont val="Calibri"/>
      </rPr>
      <t>[Win 2]_TH True Mart_Nov_SJBP</t>
    </r>
    <r>
      <rPr>
        <sz val="10"/>
        <color rgb="FF000000"/>
        <rFont val="Calibri"/>
      </rPr>
      <t>_250925_TH True Mart_18 cities</t>
    </r>
  </si>
  <si>
    <r>
      <rPr>
        <u/>
        <sz val="10"/>
        <color rgb="FF1155CC"/>
        <rFont val="Calibri"/>
      </rPr>
      <t>[Win 3]_Lotteria_Nov</t>
    </r>
    <r>
      <rPr>
        <sz val="10"/>
        <rFont val="Calibri"/>
      </rPr>
      <t>_Lotteria DI_32 cities</t>
    </r>
  </si>
  <si>
    <t>[Exclude NU][PLF CP]_12.12_Siêu Đại Tiệc Món Ngon, Chỉ 0Đ</t>
  </si>
  <si>
    <r>
      <rPr>
        <u/>
        <sz val="10"/>
        <color rgb="FF1155CC"/>
        <rFont val="Calibri"/>
      </rPr>
      <t>[PNS]_VietinBank_Dec</t>
    </r>
    <r>
      <rPr>
        <sz val="10"/>
        <color rgb="FF000000"/>
        <rFont val="Calibri"/>
      </rPr>
      <t>_ALL</t>
    </r>
  </si>
  <si>
    <r>
      <rPr>
        <sz val="10"/>
        <rFont val="Calibri"/>
      </rPr>
      <t xml:space="preserve">0h-10h+13h-16h  </t>
    </r>
    <r>
      <rPr>
        <u/>
        <sz val="10"/>
        <color rgb="FF1155CC"/>
        <rFont val="Calibri"/>
      </rPr>
      <t>[SJBP]__Bran</t>
    </r>
    <r>
      <rPr>
        <sz val="10"/>
        <rFont val="Calibri"/>
      </rPr>
      <t>d 50%
10h-13h +16h-24h</t>
    </r>
    <r>
      <rPr>
        <u/>
        <sz val="10"/>
        <color rgb="FF1155CC"/>
        <rFont val="Calibri"/>
      </rPr>
      <t xml:space="preserve"> [SJBP]_McDonald's_Mua 2 tặng 2</t>
    </r>
  </si>
  <si>
    <r>
      <rPr>
        <u/>
        <sz val="10"/>
        <color rgb="FF1155CC"/>
        <rFont val="Calibri"/>
      </rPr>
      <t>[PNS]_ACB bank_Dec</t>
    </r>
    <r>
      <rPr>
        <sz val="10"/>
        <color rgb="FF000000"/>
        <rFont val="Calibri"/>
      </rPr>
      <t>_ALL</t>
    </r>
  </si>
  <si>
    <r>
      <rPr>
        <u/>
        <sz val="10"/>
        <color rgb="FF1155CC"/>
        <rFont val="Calibri"/>
      </rPr>
      <t xml:space="preserve">Whitelisted buyer [PLF CP]_SPayLater
</t>
    </r>
    <r>
      <rPr>
        <sz val="10"/>
        <color rgb="FF000000"/>
        <rFont val="Calibri"/>
      </rPr>
      <t>[Exclude NU][PLF CP]_WC_Thử Ngay Quán Mới, Giảm Tới 30.000Đ</t>
    </r>
  </si>
  <si>
    <r>
      <rPr>
        <u/>
        <sz val="10"/>
        <color rgb="FF1155CC"/>
        <rFont val="Calibri"/>
      </rPr>
      <t>[PNS]_Shinhan Finance Mastercard_Dec</t>
    </r>
    <r>
      <rPr>
        <sz val="10"/>
        <color rgb="FF000000"/>
        <rFont val="Calibri"/>
      </rPr>
      <t>_ALL</t>
    </r>
  </si>
  <si>
    <r>
      <rPr>
        <u/>
        <sz val="10"/>
        <color rgb="FF1155CC"/>
        <rFont val="Calibri"/>
      </rPr>
      <t>[PNS]_HOME CREDIT_Dec</t>
    </r>
    <r>
      <rPr>
        <sz val="10"/>
        <color rgb="FF000000"/>
        <rFont val="Calibri"/>
      </rPr>
      <t>_ALL</t>
    </r>
  </si>
  <si>
    <r>
      <rPr>
        <u/>
        <sz val="10"/>
        <color rgb="FF1155CC"/>
        <rFont val="Calibri"/>
      </rPr>
      <t>[PNS]_OCB_Dec</t>
    </r>
    <r>
      <rPr>
        <sz val="10"/>
        <color rgb="FF000000"/>
        <rFont val="Calibri"/>
      </rPr>
      <t>_ALL</t>
    </r>
  </si>
  <si>
    <r>
      <rPr>
        <u/>
        <sz val="10"/>
        <color rgb="FF1155CC"/>
        <rFont val="Calibri"/>
      </rPr>
      <t>[Win 3]_Lotteria_Dec.VT</t>
    </r>
    <r>
      <rPr>
        <sz val="10"/>
        <color rgb="FF000000"/>
        <rFont val="Calibri"/>
      </rPr>
      <t>_VT</t>
    </r>
  </si>
  <si>
    <t>[Exclude NU] [PLF CP]_Mid Month Sale_Săn Deal Giữa Tháng, Giảm tới 75.000Đ</t>
  </si>
  <si>
    <t>[Exclude NU][PLF CP]_Livestream_Deal Ngon Giảm Tới 75.000Đ</t>
  </si>
  <si>
    <r>
      <rPr>
        <u/>
        <sz val="10"/>
        <color rgb="FF1155CC"/>
        <rFont val="Calibri"/>
      </rPr>
      <t>[PNS]_BVBANK_Dec</t>
    </r>
    <r>
      <rPr>
        <sz val="10"/>
        <color rgb="FF000000"/>
        <rFont val="Calibri"/>
      </rPr>
      <t>_ALL</t>
    </r>
  </si>
  <si>
    <r>
      <rPr>
        <u/>
        <sz val="10"/>
        <color rgb="FF1155CC"/>
        <rFont val="Calibri"/>
      </rPr>
      <t>[Win 2]_TH True Mart_Dec_SJBP</t>
    </r>
    <r>
      <rPr>
        <sz val="10"/>
        <rFont val="Calibri"/>
      </rPr>
      <t>_250925_TH True Mart_18 cities</t>
    </r>
  </si>
  <si>
    <r>
      <rPr>
        <u/>
        <sz val="10"/>
        <color rgb="FF1155CC"/>
        <rFont val="Calibri"/>
      </rPr>
      <t>[Win 2]_TH True Mart_Dec_SJBP</t>
    </r>
    <r>
      <rPr>
        <sz val="10"/>
        <color rgb="FF000000"/>
        <rFont val="Calibri"/>
      </rPr>
      <t>_250925_TH True Mart_18 cities</t>
    </r>
  </si>
  <si>
    <r>
      <rPr>
        <u/>
        <sz val="10"/>
        <color rgb="FF1155CC"/>
        <rFont val="Calibri"/>
      </rPr>
      <t>[Win 2]_Cà Phê Muối Chú Long_Dec_Noel</t>
    </r>
    <r>
      <rPr>
        <sz val="10"/>
        <rFont val="Calibri"/>
      </rPr>
      <t>_250707_Cà Phê Muối Chú Long_15 cities</t>
    </r>
  </si>
  <si>
    <r>
      <rPr>
        <u/>
        <sz val="10"/>
        <color rgb="FF1155CC"/>
        <rFont val="Calibri"/>
      </rPr>
      <t>[Win 2]_Cà Phê Muối Chú Long_Dec_Noel</t>
    </r>
    <r>
      <rPr>
        <sz val="10"/>
        <color rgb="FF000000"/>
        <rFont val="Calibri"/>
      </rPr>
      <t>_250707_Cà Phê Muối Chú Long_15 cities</t>
    </r>
  </si>
  <si>
    <r>
      <rPr>
        <strike/>
        <sz val="10"/>
        <color theme="1"/>
        <rFont val="Calibri"/>
      </rPr>
      <t xml:space="preserve">[Exclude NU][PLF CP]_Thematic_Săn Deal Xmas, Giảm tới 95.000Đ
</t>
    </r>
    <r>
      <rPr>
        <sz val="10"/>
        <color theme="1"/>
        <rFont val="Calibri"/>
      </rPr>
      <t>[Exclude NU][PLF CP]_Thematic_Tiệc Xmas, Giảm không giới hạn</t>
    </r>
  </si>
  <si>
    <r>
      <rPr>
        <u/>
        <sz val="10"/>
        <color rgb="FF1155CC"/>
        <rFont val="Calibri"/>
      </rPr>
      <t>[PNS]_AGRIBANK_Dec</t>
    </r>
    <r>
      <rPr>
        <sz val="10"/>
        <color rgb="FF000000"/>
        <rFont val="Calibri"/>
      </rPr>
      <t>_ALL</t>
    </r>
  </si>
  <si>
    <r>
      <rPr>
        <u/>
        <sz val="10"/>
        <color rgb="FF1155CC"/>
        <rFont val="Calibri"/>
      </rPr>
      <t>[Win 2]_Cà Phê Muối Chú Long_Dec_end</t>
    </r>
    <r>
      <rPr>
        <sz val="10"/>
        <color rgb="FF000000"/>
        <rFont val="Calibri"/>
      </rPr>
      <t>_250707_Cà Phê Muối Chú Long_15 cities</t>
    </r>
  </si>
  <si>
    <r>
      <rPr>
        <u/>
        <sz val="10"/>
        <color rgb="FF1155CC"/>
        <rFont val="Calibri"/>
      </rPr>
      <t>[Win 2]_Cà Phê Muối Chú Long_Dec_end</t>
    </r>
    <r>
      <rPr>
        <sz val="10"/>
        <color rgb="FF000000"/>
        <rFont val="Calibri"/>
      </rPr>
      <t>_250707_Cà Phê Muối Chú Long_15 cities</t>
    </r>
  </si>
  <si>
    <r>
      <rPr>
        <u/>
        <sz val="10"/>
        <color rgb="FF1155CC"/>
        <rFont val="Calibri"/>
      </rPr>
      <t>[PNS]_MB JCB Hi ShopeeFood_Dec</t>
    </r>
    <r>
      <rPr>
        <sz val="10"/>
        <color rgb="FF000000"/>
        <rFont val="Calibri"/>
      </rPr>
      <t>_ALL</t>
    </r>
  </si>
  <si>
    <t>[Exclude NU][PLF CP]_15.1_Chiêu Đãi Tiệc To, Giảm Đến 1.000.000Đ</t>
  </si>
  <si>
    <r>
      <rPr>
        <u/>
        <sz val="10"/>
        <color rgb="FF1155CC"/>
        <rFont val="Calibri"/>
      </rPr>
      <t>[PNS]_Pepsi FF38_Jan.26</t>
    </r>
    <r>
      <rPr>
        <sz val="10"/>
        <color rgb="FF000000"/>
        <rFont val="Calibri"/>
      </rPr>
      <t>_BH, KH, CT, HP, Huế, BD</t>
    </r>
  </si>
  <si>
    <r>
      <rPr>
        <u/>
        <sz val="10"/>
        <color rgb="FF1155CC"/>
        <rFont val="Calibri"/>
      </rPr>
      <t>[PNS]_Pepsi FF38_Jan.26</t>
    </r>
    <r>
      <rPr>
        <sz val="10"/>
        <color rgb="FF000000"/>
        <rFont val="Calibri"/>
      </rPr>
      <t>_BH, KH, CT, HP, Huế, BD</t>
    </r>
  </si>
  <si>
    <r>
      <rPr>
        <u/>
        <sz val="10"/>
        <color rgb="FF1155CC"/>
        <rFont val="Calibri"/>
      </rPr>
      <t xml:space="preserve">[Whitelisted User]_[PLF CP]_SPay Later_Jan
</t>
    </r>
    <r>
      <rPr>
        <sz val="10"/>
        <color rgb="FF000000"/>
        <rFont val="Calibri"/>
      </rPr>
      <t>[Exclude NU][PLF CP]_SPF Day_Siêu Deal Giảm Không Giới Hạn</t>
    </r>
  </si>
  <si>
    <t>[Exclude NU][PLF CP]_Thematic_Tất Niên Linh Đình, Giảm Không Giới Hạn</t>
  </si>
  <si>
    <t>[Exclude NU][PLF CP]_WC_Thứ 6 Rộn Ràng, Giảm 50.000Đ"</t>
  </si>
  <si>
    <r>
      <rPr>
        <u/>
        <sz val="10"/>
        <color rgb="FF1155CC"/>
        <rFont val="Calibri"/>
      </rPr>
      <t>[Win 2]_Cà Phê Muối Chú Long_Feb</t>
    </r>
    <r>
      <rPr>
        <sz val="10"/>
        <color rgb="FF000000"/>
        <rFont val="Calibri"/>
      </rPr>
      <t>_260202_Cà Phê Muối Chú Long_16 cities</t>
    </r>
  </si>
  <si>
    <r>
      <rPr>
        <u/>
        <sz val="10"/>
        <color rgb="FF1155CC"/>
        <rFont val="Calibri"/>
      </rPr>
      <t xml:space="preserve">[Alacarte]_Aeon_Feb_Compensation
</t>
    </r>
    <r>
      <rPr>
        <sz val="10"/>
        <color rgb="FF000000"/>
        <rFont val="Calibri"/>
      </rPr>
      <t>(Bình Dương, Hải Phòng, Huế, Long An)</t>
    </r>
  </si>
  <si>
    <r>
      <rPr>
        <u/>
        <sz val="10"/>
        <color rgb="FF1155CC"/>
        <rFont val="Calibri"/>
      </rPr>
      <t>[Win 2]_Cà Phê Muối Chú Long_Feb</t>
    </r>
    <r>
      <rPr>
        <sz val="10"/>
        <color rgb="FF000000"/>
        <rFont val="Calibri"/>
      </rPr>
      <t>_260202_Cà Phê Muối Chú Long_16 cities</t>
    </r>
  </si>
  <si>
    <r>
      <rPr>
        <u/>
        <sz val="10"/>
        <color rgb="FF1155CC"/>
        <rFont val="Calibri"/>
      </rPr>
      <t xml:space="preserve">[Alacarte]_Aeon_Feb_Compensation
</t>
    </r>
    <r>
      <rPr>
        <sz val="10"/>
        <color rgb="FF000000"/>
        <rFont val="Calibri"/>
      </rPr>
      <t>(Bình Dương, Hải Phòng, Huế, Long An)</t>
    </r>
  </si>
  <si>
    <r>
      <rPr>
        <sz val="10"/>
        <rFont val="Calibri"/>
      </rPr>
      <t>0h-16h</t>
    </r>
    <r>
      <rPr>
        <u/>
        <sz val="10"/>
        <color rgb="FF1155CC"/>
        <rFont val="Calibri"/>
      </rPr>
      <t xml:space="preserve"> [SuperVIP]_The Coffee House_25-27.2</t>
    </r>
    <r>
      <rPr>
        <sz val="10"/>
        <rFont val="Calibri"/>
      </rPr>
      <t xml:space="preserve"> 251014_The Coffee House_8 cities
16h-24h</t>
    </r>
    <r>
      <rPr>
        <u/>
        <sz val="10"/>
        <color rgb="FF1155CC"/>
        <rFont val="Calibri"/>
      </rPr>
      <t xml:space="preserve">[SJBP]_Domino's Pizza_Feb </t>
    </r>
    <r>
      <rPr>
        <sz val="10"/>
        <rFont val="Calibri"/>
      </rPr>
      <t>250116_Domino pizza_11 cities</t>
    </r>
  </si>
  <si>
    <r>
      <rPr>
        <u/>
        <sz val="10"/>
        <color rgb="FF1155CC"/>
        <rFont val="Calibri"/>
      </rPr>
      <t>[Win 2]_Cà Phê Muối Chú Long_24.Feb</t>
    </r>
    <r>
      <rPr>
        <sz val="10"/>
        <color rgb="FF000000"/>
        <rFont val="Calibri"/>
      </rPr>
      <t>_260202_Cà Phê Muối Chú Long_16 cities</t>
    </r>
  </si>
  <si>
    <r>
      <rPr>
        <sz val="10"/>
        <rFont val="Calibri"/>
      </rPr>
      <t xml:space="preserve">T2+T3:
0-9H: [PLF CP]_15.1_FS_Chớp Deal Đầu Năm, Chỉ 4.000Đ
9-13H: [PLF CP]_15.1_FS_Chớp Deal Đầu Năm, Chỉ 4.000Đ
13-16H:[PLF CP]_15.1_FS_Chớp Deal Đầu Năm, Chỉ 4.000Đ
16-24H:[PLF CP]_15.1_FS_Chớp Deal Đầu Năm, Chỉ 4.000Đ
newcities: </t>
    </r>
    <r>
      <rPr>
        <u/>
        <sz val="10"/>
        <color rgb="FF1155CC"/>
        <rFont val="Calibri"/>
      </rPr>
      <t>[PLF CP]_Đặt Quán Quen, Freeship 0Đ</t>
    </r>
  </si>
  <si>
    <r>
      <rPr>
        <sz val="10"/>
        <rFont val="Calibri"/>
      </rPr>
      <t xml:space="preserve">T2+T3:
0-9H [PLF CP]_FS_Thứ 6 siêu Flash sale chỉ 1000Đ
9-13H: [PLF CP]_FS_Thứ 6 siêu Flash sale chỉ 1000Đ
13-16H:[PLF CP]_FS_Thứ 6 siêu Flash sale chỉ 1000Đ
16-24H:[PLF CP]_FS_Thứ 6 siêu Flash sale chỉ 1000Đ
newcities: </t>
    </r>
    <r>
      <rPr>
        <u/>
        <sz val="10"/>
        <color rgb="FF1155CC"/>
        <rFont val="Calibri"/>
      </rPr>
      <t>[PLF CP]_Đặt Quán Quen, Freeship 0Đ</t>
    </r>
  </si>
  <si>
    <r>
      <rPr>
        <sz val="10"/>
        <rFont val="Calibri"/>
      </rPr>
      <t xml:space="preserve">T2+T3:
"0-6H:  [PLF CP]_FS_Thứ 4 siêu Flash sale giảm 50%
6-9H [PLF CP]_FS_Thứ 4 siêu Flash sale chỉ 1.0000Đ
9-13H:  [PLF CP]_FS_Thứ 4 siêu Flash sale giảm 50%
13-16H: [PLF CP]_FS_Thứ 4 siêu Flash sale chỉ 1.0000Đ
16-24H: [PLF CP]_FS_Thứ 4 siêu Flash sale giảm 50%"
newcities: </t>
    </r>
    <r>
      <rPr>
        <u/>
        <sz val="10"/>
        <color rgb="FF1155CC"/>
        <rFont val="Calibri"/>
      </rPr>
      <t>[PLF CP]_Đặt Quán Quen, Freeship 0Đ</t>
    </r>
  </si>
  <si>
    <r>
      <rPr>
        <sz val="10"/>
        <rFont val="Calibri"/>
      </rPr>
      <t xml:space="preserve">T2+T3:
"0-6H:  [PLF CP]_FS_Thứ 5 siêu Flash sale giảm 50%
6-9H [PLF CP]_FS_Thứ 5 siêu Flash sale chỉ 1.0000Đ
9-13H:  [PLF CP]_FS_Thứ 5 siêu Flash sale giảm 50%
13-16H: [PLF CP]_FS_Thứ 5 siêu Flash sale chỉ 1.0000Đ
16-24H: [PLF CP]_FS_Thứ 5 siêu Flash sale giảm 50%"
newcities: </t>
    </r>
    <r>
      <rPr>
        <u/>
        <sz val="10"/>
        <color rgb="FF1155CC"/>
        <rFont val="Calibri"/>
      </rPr>
      <t>[PLF CP]_Đặt Quán Quen, Freeship 0Đ</t>
    </r>
  </si>
  <si>
    <r>
      <rPr>
        <sz val="10"/>
        <rFont val="Calibri"/>
      </rPr>
      <t xml:space="preserve">T2+T3:
0-9H:[PLF CP]_FS_Cuối tuần Siêu Flash sale giảm 50%
9-13H: [PLF CP]_FS_Cuối tuần Siêu Flash sale giảm 50%
13-16H: [PLF CP]_FS_Cuối tuần Siêu Flash sale giảm 50%
16-24H: [PLF CP]_FS_Cuối tuần Siêu Flash sale giảm 50%"
newcities: </t>
    </r>
    <r>
      <rPr>
        <u/>
        <sz val="10"/>
        <color rgb="FF1155CC"/>
        <rFont val="Calibri"/>
      </rPr>
      <t>[PLF CP]_Đặt Quán Quen, Freeship 0Đ</t>
    </r>
  </si>
  <si>
    <r>
      <rPr>
        <sz val="10"/>
        <color theme="1"/>
        <rFont val="Calibri"/>
      </rPr>
      <t xml:space="preserve">T2+T3:
0-9H:[PLF CP]_FS_Cuối tuần Siêu Flash sale giảm 50%
9-13H: [PLF CP]_FS_Cuối tuần Siêu Flash sale giảm 50%
13-16H: [PLF CP]_FS_Cuối tuần Siêu Flash sale giảm 50%
16-24H: [PLF CP]_FS_Cuối tuần Siêu Flash sale giảm 50%
newcities: </t>
    </r>
    <r>
      <rPr>
        <sz val="10"/>
        <color rgb="FF000000"/>
        <rFont val="Calibri"/>
      </rPr>
      <t>[PLF CP]_Đặt Quán Quen, Freeship 0Đ</t>
    </r>
  </si>
  <si>
    <r>
      <rPr>
        <u/>
        <sz val="10"/>
        <color rgb="FF1155CC"/>
        <rFont val="Calibri"/>
      </rPr>
      <t>[PNS]_Pepsi FF28_Feb</t>
    </r>
    <r>
      <rPr>
        <sz val="10"/>
        <rFont val="Calibri"/>
      </rPr>
      <t>_CT, BH, KH, HP</t>
    </r>
  </si>
  <si>
    <r>
      <rPr>
        <u/>
        <sz val="10"/>
        <color rgb="FF1155CC"/>
        <rFont val="Calibri"/>
      </rPr>
      <t>[PNS]_Pepsi FF28_Feb</t>
    </r>
    <r>
      <rPr>
        <sz val="10"/>
        <rFont val="Calibri"/>
      </rPr>
      <t>_CT, BH, KH, HP</t>
    </r>
  </si>
  <si>
    <r>
      <rPr>
        <sz val="10"/>
        <rFont val="Calibri"/>
      </rPr>
      <t>0 -10H:</t>
    </r>
    <r>
      <rPr>
        <u/>
        <sz val="10"/>
        <color rgb="FF1155CC"/>
        <rFont val="Calibri"/>
      </rPr>
      <t xml:space="preserve"> [PLF CP]_BAU_Ăn sáng ngon rẻ, món nào cũng freeship</t>
    </r>
    <r>
      <rPr>
        <sz val="10"/>
        <rFont val="Calibri"/>
      </rPr>
      <t xml:space="preserve">
10-13H:</t>
    </r>
    <r>
      <rPr>
        <u/>
        <sz val="10"/>
        <color rgb="FF1155CC"/>
        <rFont val="Calibri"/>
      </rPr>
      <t xml:space="preserve"> [PLF CP]_BAU_Bữa Trưa Ngon Rẻ, Giảm 30.000Đ</t>
    </r>
    <r>
      <rPr>
        <sz val="10"/>
        <rFont val="Calibri"/>
      </rPr>
      <t xml:space="preserve">
13-16H:</t>
    </r>
    <r>
      <rPr>
        <u/>
        <sz val="10"/>
        <color rgb="FF1155CC"/>
        <rFont val="Calibri"/>
      </rPr>
      <t xml:space="preserve"> [PLF CP]_BAU_Ăn xế ngon rẻ, chỉ từ 10.000Đ</t>
    </r>
    <r>
      <rPr>
        <sz val="10"/>
        <rFont val="Calibri"/>
      </rPr>
      <t xml:space="preserve">
16-24H: </t>
    </r>
    <r>
      <rPr>
        <u/>
        <sz val="10"/>
        <color rgb="FF1155CC"/>
        <rFont val="Calibri"/>
      </rPr>
      <t>[PLF CP]_BAU_Đặt món ăn tối, chỉ từ 40.000Đ</t>
    </r>
  </si>
  <si>
    <t>T2+T3
0-9H:[PLF CP]_FS_Cuối tuần Siêu Flash sale giảm 50%
9-13H: [PLF CP]_FS_Cuối tuần Siêu Flash sale giảm 50%
13-16H: [PLF CP]_FS_Cuối tuần Siêu Flash sale giảm 50%
16-24H: [PLF CP]_FS_Cuối tuần Siêu Flash sale giảm 50%</t>
  </si>
  <si>
    <t>T2+T3:
0-9H: [PLF CP]_3.3_FS_Chớp Deal Đếm Ngược, Chỉ 3.000Đ
9-13H:[PLF CP]_3.3_FS_Chớp Deal Đếm Ngược, Chỉ 3.000Đ
13-16H:[PLF CP]_3.3_FS_Chớp Deal Đếm Ngược, Chỉ 3.000Đ
16-24H: [PLF CP]_3.3_FS_Chớp Deal Đếm Ngược, Chỉ 3.000Đ"</t>
  </si>
  <si>
    <r>
      <rPr>
        <u/>
        <sz val="10"/>
        <color rgb="FF1155CC"/>
        <rFont val="Calibri"/>
      </rPr>
      <t>[Win 2]_Lotteria_Mar</t>
    </r>
    <r>
      <rPr>
        <sz val="10"/>
        <color rgb="FF000000"/>
        <rFont val="Calibri"/>
      </rPr>
      <t>_BH,BD,QNinh,Hue,BMT,VT,DL,KH,HP,NA,TH,CT,BN,QNhon,TG,LA,AG,VL,CM,ST,TV,HA,ND,HD,DT,PT,PY</t>
    </r>
  </si>
  <si>
    <r>
      <rPr>
        <u/>
        <sz val="10"/>
        <color rgb="FF1155CC"/>
        <rFont val="Calibri"/>
      </rPr>
      <t>[SJBP]_KOI Thé Cafe_WC</t>
    </r>
    <r>
      <rPr>
        <sz val="10"/>
        <rFont val="Calibri"/>
      </rPr>
      <t xml:space="preserve"> 240916_KOI Thé Cafe_5 cities</t>
    </r>
  </si>
  <si>
    <t>0-9H: [PLF CP]_8.3_FS_Chớp Deal Đếm Ngược, Chỉ 1.000Đ
9-13H:[PLF CP]_8.3_FS_Chớp Deal Đếm Ngược, Chỉ 1.000Đ
13-16H [PLF CP]_8.3_FS_Chớp Deal Đếm Ngược, Chỉ 1.000Đ
16-24H [PLF CP]_8.3_FS_Chớp Deal Đếm Ngược, Chỉ 1.000Đ</t>
  </si>
  <si>
    <t>T2+T3:
"0-9H [PLF CP]_FS_Thứ 3 siêu Flash sale chỉ 1000Đ
9-13H: [PLF CP]_FS_Thứ 3 siêu Flash sale chỉ 1000Đ
13-16H: [PLF CP]_FS_Thứ 3 siêu Flash sale chỉ 1000Đ
16-24H: [PLF CP]_FS_Thứ 3 siêu Flash sale chỉ 1000Đ"</t>
  </si>
  <si>
    <r>
      <rPr>
        <u/>
        <sz val="10"/>
        <color rgb="FF1155CC"/>
        <rFont val="Calibri"/>
      </rPr>
      <t>[PNS]_Pepsi Baseline_Mar</t>
    </r>
    <r>
      <rPr>
        <sz val="10"/>
        <color rgb="FF000000"/>
        <rFont val="Calibri"/>
      </rPr>
      <t>_CT, KH, BH, HP, HUE</t>
    </r>
  </si>
  <si>
    <r>
      <rPr>
        <u/>
        <sz val="10"/>
        <color rgb="FF1155CC"/>
        <rFont val="Calibri"/>
      </rPr>
      <t>[SJBP]_Trà Sữa May Cha_ps-50%_Mar</t>
    </r>
    <r>
      <rPr>
        <sz val="10"/>
        <color rgb="FF000000"/>
        <rFont val="Calibri"/>
      </rPr>
      <t>250102_Trà Sữa May Cha_7 cities</t>
    </r>
  </si>
  <si>
    <r>
      <rPr>
        <sz val="10"/>
        <rFont val="Calibri"/>
      </rPr>
      <t xml:space="preserve">T2+T3:
0-9H:[PLF CP]_FS_Cuối tuần Siêu Flash sale giảm 50%
9-13H: [PLF CP]_FS_Cuối tuần Siêu Flash sale giảm 50%
13-16H: [PLF CP]_FS_Cuối tuần Siêu Flash sale giảm 50%
16-24H: [PLF CP]_FS_Cuối tuần Siêu Flash sale giảm 50%"
newcities: </t>
    </r>
    <r>
      <rPr>
        <u/>
        <sz val="10"/>
        <color rgb="FF1155CC"/>
        <rFont val="Calibri"/>
      </rPr>
      <t>[PLF CP]_Đặt Quán Quen, Freeship 0Đ</t>
    </r>
  </si>
  <si>
    <r>
      <rPr>
        <u/>
        <sz val="10"/>
        <color rgb="FF1155CC"/>
        <rFont val="Calibri"/>
      </rPr>
      <t>[Win 1]_Lotteria_Mar</t>
    </r>
    <r>
      <rPr>
        <sz val="10"/>
        <rFont val="Calibri"/>
      </rPr>
      <t>_241231_Lotteria DI_27 cities</t>
    </r>
  </si>
  <si>
    <t>T2+T3
0-9H [PLF CP]_FS_Thứ 3 siêu Flash sale chỉ 1000Đ
9-13H: [PLF CP]_FS_Thứ 3 siêu Flash sale chỉ 1000Đ
13-16H: [PLF CP]_FS_Thứ 3 siêu Flash sale chỉ 1000Đ
16-24H: [PLF CP]_FS_Thứ 3 siêu Flash sale chỉ 1000Đ</t>
  </si>
  <si>
    <r>
      <rPr>
        <u/>
        <sz val="10"/>
        <color rgb="FF1155CC"/>
        <rFont val="Calibri"/>
      </rPr>
      <t>[Win 3]_Lotteria_Mar</t>
    </r>
    <r>
      <rPr>
        <sz val="10"/>
        <rFont val="Calibri"/>
      </rPr>
      <t>_241231_Lotteria DI_27 cities</t>
    </r>
  </si>
  <si>
    <r>
      <rPr>
        <u/>
        <sz val="10"/>
        <color rgb="FF1155CC"/>
        <rFont val="Calibri"/>
      </rPr>
      <t>[PNS]_Pepsi Baseline_Mar</t>
    </r>
    <r>
      <rPr>
        <sz val="10"/>
        <color rgb="FF000000"/>
        <rFont val="Calibri"/>
      </rPr>
      <t>_CT, KH, BH, HP, HUE</t>
    </r>
  </si>
  <si>
    <r>
      <rPr>
        <u/>
        <sz val="10"/>
        <color rgb="FF1155CC"/>
        <rFont val="Calibri"/>
      </rPr>
      <t>[Win 3]_Lotteria_Mar</t>
    </r>
    <r>
      <rPr>
        <sz val="10"/>
        <rFont val="Calibri"/>
      </rPr>
      <t>_241231_Lotteria DI_27 cities</t>
    </r>
  </si>
  <si>
    <r>
      <rPr>
        <u/>
        <sz val="10"/>
        <color rgb="FF1155CC"/>
        <rFont val="Calibri"/>
      </rPr>
      <t>[Win 2]_TH True Mart_Mar.SJBP</t>
    </r>
    <r>
      <rPr>
        <sz val="10"/>
        <color rgb="FF000000"/>
        <rFont val="Calibri"/>
      </rPr>
      <t>_240628_TH True Mart_13 cities</t>
    </r>
  </si>
  <si>
    <r>
      <rPr>
        <u/>
        <sz val="10"/>
        <color rgb="FF1155CC"/>
        <rFont val="Calibri"/>
      </rPr>
      <t>[PNS]_Pepsi New ASO_Mar</t>
    </r>
    <r>
      <rPr>
        <sz val="10"/>
        <rFont val="Calibri"/>
      </rPr>
      <t>_CT, KH, BH, HP</t>
    </r>
  </si>
  <si>
    <r>
      <rPr>
        <u/>
        <sz val="10"/>
        <color rgb="FF1155CC"/>
        <rFont val="Calibri"/>
      </rPr>
      <t>[Win 1]_Lotteria_Mar.NĐ</t>
    </r>
    <r>
      <rPr>
        <sz val="10"/>
        <rFont val="Calibri"/>
      </rPr>
      <t>_NĐ</t>
    </r>
  </si>
  <si>
    <t>0-9H: [PLF CP]_4.4_FS_Chớp Deal Đếm Ngược, Chỉ 3.000Đ
9-13H:[PLF CP]_4.4_FS_Chớp Deal Đếm Ngược, Chỉ 3.000Đ
13-16H:[PLF CP]_4.4_FS_Chớp Deal Đếm Ngược, Chỉ 3.000Đ
16-24H: [PLF CP]_4.4_FS_Chớp Deal Đếm Ngược, Chỉ 3.000Đ</t>
  </si>
  <si>
    <t>[PLF CP]_Hung King_Deal Làm Quen, Tặng Mã -30.000Đ</t>
  </si>
  <si>
    <r>
      <rPr>
        <sz val="10"/>
        <rFont val="Calibri"/>
      </rPr>
      <t xml:space="preserve">0 -10H: </t>
    </r>
    <r>
      <rPr>
        <u/>
        <sz val="10"/>
        <color rgb="FF1155CC"/>
        <rFont val="Calibri"/>
      </rPr>
      <t>[PLF CP]_BAU_Bữa sáng ngon rẻ, chỉ từ 10.000Đ</t>
    </r>
    <r>
      <rPr>
        <sz val="10"/>
        <rFont val="Calibri"/>
      </rPr>
      <t xml:space="preserve">
10-13H:</t>
    </r>
    <r>
      <rPr>
        <u/>
        <sz val="10"/>
        <color rgb="FF1155CC"/>
        <rFont val="Calibri"/>
      </rPr>
      <t>[PLF CP]_BAU_No nê bữa trưa, deal giảm 50.000Đ</t>
    </r>
    <r>
      <rPr>
        <sz val="10"/>
        <rFont val="Calibri"/>
      </rPr>
      <t xml:space="preserve">
13-16H: </t>
    </r>
    <r>
      <rPr>
        <u/>
        <sz val="10"/>
        <color rgb="FF1155CC"/>
        <rFont val="Calibri"/>
      </rPr>
      <t>:[PLF CP]_BAU_Ăn xế ngon rẻ, chỉ từ 10.000Đ</t>
    </r>
    <r>
      <rPr>
        <sz val="10"/>
        <rFont val="Calibri"/>
      </rPr>
      <t xml:space="preserve">
16-24H :</t>
    </r>
    <r>
      <rPr>
        <u/>
        <sz val="10"/>
        <color rgb="FF1155CC"/>
        <rFont val="Calibri"/>
      </rPr>
      <t>[PLF CP]_BAU_Bữa tối đủ chất, giảm tới 70.000Đ</t>
    </r>
  </si>
  <si>
    <r>
      <rPr>
        <u/>
        <sz val="10"/>
        <color rgb="FF1155CC"/>
        <rFont val="Calibri"/>
      </rPr>
      <t>[PNS]_Pepsi FF30_Apr</t>
    </r>
    <r>
      <rPr>
        <sz val="10"/>
        <color rgb="FF000000"/>
        <rFont val="Calibri"/>
      </rPr>
      <t>_HP, CT, KH, Hue, BH</t>
    </r>
  </si>
  <si>
    <r>
      <rPr>
        <u/>
        <sz val="10"/>
        <color rgb="FF1155CC"/>
        <rFont val="Calibri"/>
      </rPr>
      <t xml:space="preserve">[VIP]_Gà Rán Popeyes_18-20/04
</t>
    </r>
    <r>
      <rPr>
        <sz val="10"/>
        <color rgb="FF000000"/>
        <rFont val="Calibri"/>
      </rPr>
      <t>241231_Gà Rán Popeyes_9 cities</t>
    </r>
  </si>
  <si>
    <r>
      <rPr>
        <u/>
        <sz val="10"/>
        <color rgb="FF1155CC"/>
        <rFont val="Calibri"/>
      </rPr>
      <t>[PNS]_LPBANK_Apr</t>
    </r>
    <r>
      <rPr>
        <sz val="10"/>
        <color rgb="FF000000"/>
        <rFont val="Calibri"/>
      </rPr>
      <t>_ALL</t>
    </r>
  </si>
  <si>
    <r>
      <rPr>
        <u/>
        <sz val="10"/>
        <color rgb="FF1155CC"/>
        <rFont val="Calibri"/>
      </rPr>
      <t>[Win 1]_Lotteria_Apr</t>
    </r>
    <r>
      <rPr>
        <sz val="10"/>
        <rFont val="Calibri"/>
      </rPr>
      <t>_PT</t>
    </r>
  </si>
  <si>
    <r>
      <rPr>
        <u/>
        <sz val="10"/>
        <color rgb="FF1155CC"/>
        <rFont val="Calibri"/>
      </rPr>
      <t>[Win 1]_Lotteria_Apr</t>
    </r>
    <r>
      <rPr>
        <sz val="10"/>
        <rFont val="Calibri"/>
      </rPr>
      <t>_PT</t>
    </r>
  </si>
  <si>
    <r>
      <rPr>
        <u/>
        <sz val="10"/>
        <color rgb="FF1155CC"/>
        <rFont val="Calibri"/>
      </rPr>
      <t xml:space="preserve">[SuperVIP]_Pizza Hut_28-30/04
</t>
    </r>
    <r>
      <rPr>
        <sz val="10"/>
        <color rgb="FF000000"/>
        <rFont val="Calibri"/>
      </rPr>
      <t>241231_Pizza Hut_20 cities</t>
    </r>
  </si>
  <si>
    <r>
      <rPr>
        <u/>
        <sz val="10"/>
        <color rgb="FF1155CC"/>
        <rFont val="Calibri"/>
      </rPr>
      <t>[SJBP]__Brand 50%</t>
    </r>
    <r>
      <rPr>
        <sz val="10"/>
        <rFont val="Calibri"/>
      </rPr>
      <t xml:space="preserve">  T2+T3</t>
    </r>
  </si>
  <si>
    <t>[PLF CP]_5.5_ShopeeFood x BOF Khao Vạn Món Giảm Tới 55K</t>
  </si>
  <si>
    <r>
      <rPr>
        <u/>
        <sz val="10"/>
        <color rgb="FF1155CC"/>
        <rFont val="Calibri"/>
      </rPr>
      <t>[SJBP]__Brand 50%</t>
    </r>
    <r>
      <rPr>
        <sz val="10"/>
        <rFont val="Calibri"/>
      </rPr>
      <t xml:space="preserve">  T2+T3</t>
    </r>
  </si>
  <si>
    <r>
      <rPr>
        <u/>
        <sz val="10"/>
        <color rgb="FF1155CC"/>
        <rFont val="Calibri"/>
      </rPr>
      <t xml:space="preserve"> [SJBP]_McDonald's_5</t>
    </r>
    <r>
      <rPr>
        <sz val="10"/>
        <rFont val="Calibri"/>
      </rPr>
      <t xml:space="preserve">0% off
</t>
    </r>
  </si>
  <si>
    <t>[PLF CP]_WC_Chớp Deal Đầu Tuần, 1Đ + Freeship</t>
  </si>
  <si>
    <r>
      <rPr>
        <u/>
        <sz val="10"/>
        <color rgb="FF1155CC"/>
        <rFont val="Calibri"/>
      </rPr>
      <t xml:space="preserve">[PNS]_MB JCB Hi ShopeeFood_May </t>
    </r>
    <r>
      <rPr>
        <sz val="10"/>
        <color rgb="FF000000"/>
        <rFont val="Calibri"/>
      </rPr>
      <t>_ALL</t>
    </r>
  </si>
  <si>
    <r>
      <rPr>
        <sz val="10"/>
        <rFont val="Calibri"/>
      </rPr>
      <t xml:space="preserve">0h-12h: </t>
    </r>
    <r>
      <rPr>
        <u/>
        <sz val="10"/>
        <color rgb="FF1155CC"/>
        <rFont val="Calibri"/>
      </rPr>
      <t>[SJBP]_The Coffee House_WC</t>
    </r>
    <r>
      <rPr>
        <sz val="10"/>
        <rFont val="Calibri"/>
      </rPr>
      <t xml:space="preserve"> 241231_The Coffee House_7 cities</t>
    </r>
    <r>
      <rPr>
        <sz val="10"/>
        <color rgb="FF000000"/>
        <rFont val="Calibri"/>
      </rPr>
      <t xml:space="preserve">
</t>
    </r>
    <r>
      <rPr>
        <u/>
        <sz val="10"/>
        <color rgb="FF1155CC"/>
        <rFont val="Calibri"/>
      </rPr>
      <t>12h-24h: [SJBP]_Starbucks Coffee_WC Fri</t>
    </r>
    <r>
      <rPr>
        <sz val="10"/>
        <rFont val="Calibri"/>
      </rPr>
      <t xml:space="preserve"> 250102_Starbucks Coffee_10 cities</t>
    </r>
  </si>
  <si>
    <r>
      <rPr>
        <u/>
        <sz val="10"/>
        <color rgb="FF1155CC"/>
        <rFont val="Calibri"/>
      </rPr>
      <t xml:space="preserve">[SJBP]_Gà Rán Popeyes_BOGO May
</t>
    </r>
    <r>
      <rPr>
        <sz val="10"/>
        <color rgb="FF000000"/>
        <rFont val="Calibri"/>
      </rPr>
      <t>241231_Gà Rán Popeyes_9 cities</t>
    </r>
  </si>
  <si>
    <r>
      <rPr>
        <u/>
        <sz val="10"/>
        <color rgb="FF1155CC"/>
        <rFont val="Calibri"/>
      </rPr>
      <t xml:space="preserve">[SJBP]_McDonald's_2T2 gà
</t>
    </r>
    <r>
      <rPr>
        <sz val="10"/>
        <color rgb="FF000000"/>
        <rFont val="Calibri"/>
      </rPr>
      <t>250416_McDonald's_5 cities</t>
    </r>
  </si>
  <si>
    <r>
      <rPr>
        <u/>
        <sz val="10"/>
        <color rgb="FF1155CC"/>
        <rFont val="Calibri"/>
      </rPr>
      <t>[Win 2]_TH True Mart_May</t>
    </r>
    <r>
      <rPr>
        <sz val="10"/>
        <color rgb="FF000000"/>
        <rFont val="Calibri"/>
      </rPr>
      <t>_240628_TH True Mart_13 cities</t>
    </r>
  </si>
  <si>
    <r>
      <rPr>
        <u/>
        <sz val="10"/>
        <color rgb="FF1155CC"/>
        <rFont val="Calibri"/>
      </rPr>
      <t>[Win 3]_K-FOOD_All brands_May</t>
    </r>
    <r>
      <rPr>
        <sz val="10"/>
        <color rgb="FF000000"/>
        <rFont val="Calibri"/>
      </rPr>
      <t xml:space="preserve">_BD, HP, CT, BH </t>
    </r>
  </si>
  <si>
    <r>
      <rPr>
        <u/>
        <sz val="10"/>
        <color rgb="FF1155CC"/>
        <rFont val="Calibri"/>
      </rPr>
      <t>[PNS]_LPBANK_Jun</t>
    </r>
    <r>
      <rPr>
        <sz val="10"/>
        <color rgb="FF000000"/>
        <rFont val="Calibri"/>
      </rPr>
      <t>_ALL</t>
    </r>
  </si>
  <si>
    <t>[SJBP]_McDonald's_BAU</t>
  </si>
  <si>
    <t>[Exclude New User] [PLF CP]_6.6_Tung Deal Toàn Sàn, Freeship 0Đ</t>
  </si>
  <si>
    <t>0-6H: [PLF CP]FS_Ăn Khuya Siêu Flash Sale, Giảm 50%
6-9H: [PLF CP]FS_Ăn Sáng Siêu Flash Sale, Giảm 50%
9-13H: [PLF CP]FS_Ăn Trưa Siêu Flash Sale, Giảm 50%
13-16H: [PLF CP]FS_Ăn Xế Siêu Flash Sale, Giảm 50%
16-21H: [PLF CP]FS_Ăn Tối Siêu Flash Sale, Giảm 50%
21-24H: [PLF CP]FS_Ăn Khuya Siêu Flash Sale, Giảm 50%</t>
  </si>
  <si>
    <t>[PLF CP]_BAU_Triệu Món Ngon, Freeship 15.000Đ_All OTH</t>
  </si>
  <si>
    <t>[JBP]_The Pizza Company_1k</t>
  </si>
  <si>
    <r>
      <rPr>
        <u/>
        <sz val="10"/>
        <color rgb="FF1155CC"/>
        <rFont val="Calibri"/>
      </rPr>
      <t>[PNS]_Pepsi FF32_Jun</t>
    </r>
    <r>
      <rPr>
        <sz val="10"/>
        <color rgb="FF000000"/>
        <rFont val="Calibri"/>
      </rPr>
      <t>_CT, KH, BH, HP, Hue</t>
    </r>
  </si>
  <si>
    <r>
      <rPr>
        <u/>
        <sz val="10"/>
        <color rgb="FF1155CC"/>
        <rFont val="Calibri"/>
      </rPr>
      <t>[PNS]_Pepsi FF32_Jun</t>
    </r>
    <r>
      <rPr>
        <sz val="10"/>
        <color rgb="FF000000"/>
        <rFont val="Calibri"/>
      </rPr>
      <t>_CT, KH, BH, HP, Hue</t>
    </r>
  </si>
  <si>
    <r>
      <rPr>
        <u/>
        <sz val="10"/>
        <color rgb="FF1155CC"/>
        <rFont val="Calibri"/>
      </rPr>
      <t>[PNS]_VPBANK VISA_Jun</t>
    </r>
    <r>
      <rPr>
        <sz val="10"/>
        <color rgb="FF000000"/>
        <rFont val="Calibri"/>
      </rPr>
      <t>_ALL</t>
    </r>
  </si>
  <si>
    <t>0h - 5h và 22h - 24h: [Exclude NU] [PLF CP]_Thematic_Cú Đêm Ôn Thi, Giảm tới 30.000Đ
5h - 9h: [Exclude NU] [PLF CP]_Thematic_Nạp Năng Lượng Thi, Giảm tới 30.000Đ
9h - 12h: [Exclude NU] [PLF CP]_Thematic_Thực Đơn Sĩ Tử, Giảm tới 40.000Đ
12h - 14h: [Exclude NU] [PLF CP]_Thematic_Trà Sữa Tiếp Sức, Giảm Tới 30.000Đ
14h - 17h: [Exclude NU] [PLF CP]_Thematic_Bữa Xế May Mắn, Giảm tới 30.000Đ
17h - 22h: [Exclude NU] [PLF CP]_Thematic_Tiếp Sức Mùa Thi, Giảm tới 40.000Đ</t>
  </si>
  <si>
    <r>
      <rPr>
        <u/>
        <sz val="10"/>
        <color rgb="FF1155CC"/>
        <rFont val="Calibri"/>
      </rPr>
      <t>[SuperVIP]_The Coffee House_9-11.6</t>
    </r>
    <r>
      <rPr>
        <sz val="10"/>
        <rFont val="Calibri"/>
      </rPr>
      <t xml:space="preserve"> Khánh Hoà, Đồng Nai</t>
    </r>
  </si>
  <si>
    <t>[Exclude NU] [PLF CP]_Thematic_Ăn Chay Thanh Tịnh, Freeship 20.000Đ</t>
  </si>
  <si>
    <t>[Exclude NU] [PLF CP]_Thematic_Ăn Thả Ga, Giảm 155k</t>
  </si>
  <si>
    <t>[Exclude NU] [PLF CP]_BAU_Deal Ăn Ngon Tránh Nóng</t>
  </si>
  <si>
    <r>
      <rPr>
        <u/>
        <sz val="10"/>
        <color rgb="FF1155CC"/>
        <rFont val="Calibri"/>
      </rPr>
      <t>[JBP]_KATINAT Coffee &amp; Tea House_Ads 1K</t>
    </r>
    <r>
      <rPr>
        <sz val="10"/>
        <color rgb="FF000000"/>
        <rFont val="Calibri"/>
      </rPr>
      <t xml:space="preserve"> 250119_Katinat Saigon Kafe_11 cities</t>
    </r>
  </si>
  <si>
    <t>0-6H: [PLF CP]FS_Ăn Tối _Chớp deal ngon rẻ, Giảm 50%
6-9H: [PLF CP]FS_Ăn Sáng _Chớp deal ngon rẻ, Giảm 50%
9-13H: [PLF CP]FS_Ăn Trưa _Chớp deal ngon rẻ, Giảm 50%
13-16H: [PLF CP]FS_Ăn Xế _Chớp deal ngon rẻ, Giảm 50%
16-24H: [PLF CP]FS_Ăn Tối _Chớp deal ngon rẻ, Giảm 50%</t>
  </si>
  <si>
    <r>
      <rPr>
        <u/>
        <sz val="10"/>
        <color rgb="FF1155CC"/>
        <rFont val="Calibri"/>
      </rPr>
      <t>[Win 2]_K-FOOD_Jul_All brands</t>
    </r>
    <r>
      <rPr>
        <sz val="10"/>
        <color rgb="FF000000"/>
        <rFont val="Calibri"/>
      </rPr>
      <t>_BD, HP, CT, BH, VT</t>
    </r>
  </si>
  <si>
    <r>
      <rPr>
        <u/>
        <sz val="10"/>
        <color rgb="FF1155CC"/>
        <rFont val="Calibri"/>
      </rPr>
      <t>[Alacarte CB]_K-FOOD_Jul_Focused</t>
    </r>
    <r>
      <rPr>
        <sz val="10"/>
        <rFont val="Calibri"/>
      </rPr>
      <t>_BD, HP, CT, BN</t>
    </r>
  </si>
  <si>
    <t>[Exclude NU]
[PLF CP]_Thematic_Đặc Sản Vùng Miền (Tourist)
[PLF CP]_Thematic_Hè Đi Đâu, Món Ngon Ở Đó (Hometown)</t>
  </si>
  <si>
    <r>
      <rPr>
        <u/>
        <sz val="10"/>
        <color rgb="FF1155CC"/>
        <rFont val="Calibri"/>
      </rPr>
      <t>[PNS]_Pepsi FF33_Jul</t>
    </r>
    <r>
      <rPr>
        <sz val="10"/>
        <rFont val="Calibri"/>
      </rPr>
      <t>_CT, KH, BH, HP, Hue</t>
    </r>
  </si>
  <si>
    <r>
      <rPr>
        <u/>
        <sz val="10"/>
        <color rgb="FF1155CC"/>
        <rFont val="Calibri"/>
      </rPr>
      <t>[VIP]_Domino's Pizza_11-13/07</t>
    </r>
    <r>
      <rPr>
        <sz val="10"/>
        <rFont val="Calibri"/>
      </rPr>
      <t>250116_Domino pizza_11 cities</t>
    </r>
  </si>
  <si>
    <r>
      <rPr>
        <u/>
        <sz val="10"/>
        <color rgb="FF1155CC"/>
        <rFont val="Calibri"/>
      </rPr>
      <t>[JBP]_KATINAT Coffee &amp; Tea House_B2G1</t>
    </r>
    <r>
      <rPr>
        <sz val="10"/>
        <color rgb="FF000000"/>
        <rFont val="Calibri"/>
      </rPr>
      <t xml:space="preserve"> 250119_Katinat Saigon Kafe_11 cities</t>
    </r>
  </si>
  <si>
    <r>
      <rPr>
        <u/>
        <sz val="10"/>
        <color rgb="FF1155CC"/>
        <rFont val="Calibri"/>
      </rPr>
      <t>[SJBP]_Domino's Pizza_1k</t>
    </r>
    <r>
      <rPr>
        <sz val="10"/>
        <color rgb="FF000000"/>
        <rFont val="Calibri"/>
      </rPr>
      <t>250116_Domino pizza_11 cities</t>
    </r>
  </si>
  <si>
    <r>
      <rPr>
        <u/>
        <sz val="10"/>
        <color rgb="FF1155CC"/>
        <rFont val="Calibri"/>
      </rPr>
      <t>[Win 2]_K-FOOD_Jul_All brands</t>
    </r>
    <r>
      <rPr>
        <sz val="10"/>
        <color rgb="FF000000"/>
        <rFont val="Calibri"/>
      </rPr>
      <t>_BD, HP, CT, BH, VT</t>
    </r>
  </si>
  <si>
    <r>
      <rPr>
        <u/>
        <sz val="10"/>
        <color rgb="FF1155CC"/>
        <rFont val="Calibri"/>
      </rPr>
      <t>[SuperVIP]_Pizza Hut_18-20/07</t>
    </r>
    <r>
      <rPr>
        <sz val="10"/>
        <color rgb="FF000000"/>
        <rFont val="Calibri"/>
      </rPr>
      <t xml:space="preserve"> 241231_Pizza Hut_20 cities</t>
    </r>
  </si>
  <si>
    <r>
      <rPr>
        <u/>
        <sz val="10"/>
        <color rgb="FF1155CC"/>
        <rFont val="Calibri"/>
      </rPr>
      <t>[PNS]_Pepsi Baseline_Jul</t>
    </r>
    <r>
      <rPr>
        <sz val="10"/>
        <rFont val="Calibri"/>
      </rPr>
      <t>_CT, KH, BH, HP, Hue</t>
    </r>
  </si>
  <si>
    <r>
      <rPr>
        <u/>
        <sz val="10"/>
        <color rgb="FF1155CC"/>
        <rFont val="Calibri"/>
      </rPr>
      <t>[SJBP]_Starbucks Coffee_Mon</t>
    </r>
    <r>
      <rPr>
        <sz val="10"/>
        <color rgb="FF000000"/>
        <rFont val="Calibri"/>
      </rPr>
      <t xml:space="preserve"> 250520_Starbucks Coffee_12 cities</t>
    </r>
  </si>
  <si>
    <r>
      <rPr>
        <u/>
        <sz val="10"/>
        <color rgb="FF1155CC"/>
        <rFont val="Calibri"/>
      </rPr>
      <t>[SJBP]_Domino's Pizza_1k</t>
    </r>
    <r>
      <rPr>
        <sz val="10"/>
        <rFont val="Calibri"/>
      </rPr>
      <t>250116_Domino pizza_11 cities</t>
    </r>
  </si>
  <si>
    <r>
      <rPr>
        <u/>
        <sz val="10"/>
        <color rgb="FF1155CC"/>
        <rFont val="Calibri"/>
      </rPr>
      <t>[Win 2]_TH True Mart_Jul_SJBP</t>
    </r>
    <r>
      <rPr>
        <sz val="10"/>
        <color rgb="FF000000"/>
        <rFont val="Calibri"/>
      </rPr>
      <t>_250624_TH True Mart_15 cities</t>
    </r>
  </si>
  <si>
    <r>
      <rPr>
        <u/>
        <sz val="10"/>
        <color rgb="FF1155CC"/>
        <rFont val="Calibri"/>
      </rPr>
      <t>[Win 2]_Cà Phê Muối Chú Long_Jul</t>
    </r>
    <r>
      <rPr>
        <sz val="10"/>
        <color rgb="FF000000"/>
        <rFont val="Calibri"/>
      </rPr>
      <t>_250707_Cà Phê Muối Chú Long_15 cities</t>
    </r>
  </si>
  <si>
    <r>
      <rPr>
        <u/>
        <sz val="10"/>
        <color rgb="FF1155CC"/>
        <rFont val="Calibri"/>
      </rPr>
      <t>[Win 2]_Mixue - Nhượng Quyền_July</t>
    </r>
    <r>
      <rPr>
        <sz val="10"/>
        <color rgb="FF000000"/>
        <rFont val="Calibri"/>
      </rPr>
      <t>_KH,QNh, NA</t>
    </r>
  </si>
  <si>
    <r>
      <rPr>
        <u/>
        <sz val="10"/>
        <color rgb="FF1155CC"/>
        <rFont val="Calibri"/>
      </rPr>
      <t>[Win 2]_Cà Phê Muối Chú Long_Jul</t>
    </r>
    <r>
      <rPr>
        <sz val="10"/>
        <color rgb="FF000000"/>
        <rFont val="Calibri"/>
      </rPr>
      <t>_250707_Cà Phê Muối Chú Long_15 cities</t>
    </r>
  </si>
  <si>
    <r>
      <rPr>
        <u/>
        <sz val="10"/>
        <color rgb="FF1155CC"/>
        <rFont val="Calibri"/>
      </rPr>
      <t>[SJBP]__Brand 50%</t>
    </r>
    <r>
      <rPr>
        <sz val="10"/>
        <rFont val="Calibri"/>
      </rPr>
      <t xml:space="preserve"> 241231_All OTH 2025_36 cities</t>
    </r>
  </si>
  <si>
    <t>[Exclude NU] [PLF CP]_8.8_Siêu Deal Cực Hot, Giảm tới 188.000Đ</t>
  </si>
  <si>
    <t>[Exclude NU] [PLF CP]_Cheap Meal_Vạn Deal Ngon Rẻ, Chỉ 18.000Đ</t>
  </si>
  <si>
    <r>
      <rPr>
        <u/>
        <sz val="10"/>
        <color rgb="FF1155CC"/>
        <rFont val="Calibri"/>
      </rPr>
      <t xml:space="preserve">[SJBP]_Pizza Hut_1d
</t>
    </r>
    <r>
      <rPr>
        <sz val="10"/>
        <color rgb="FF000000"/>
        <rFont val="Calibri"/>
      </rPr>
      <t xml:space="preserve"> 241231_Pizza Hut_20 cities</t>
    </r>
  </si>
  <si>
    <t>[Exclude NU] [PLF CP]_8.8_Tung Deal Toàn Sàn, Freeship 0Đ</t>
  </si>
  <si>
    <t>0h - 6h [PLF CP]_8.8_Ăn Thả Ga, Giảm Không Giới Hạn
6h - 8h [PLF CP]_8.8_Vạn Deal Ngon Rẻ, Chỉ 18.000Đ
8h - 10h [PLF CP]_8.8_Đại Tiệc Món Ngon, Deal Chỉ 0Đ
10h - 12h [PLF CP]_8.8_Tung Deal Toàn Sàn, Freeship 0Đ
12h - 14h [PLF CP]_8.8_Tung Deal Toàn Sàn, Freeship 0Đ
14h - 17h [PLF CP]_8.8_Săn Deal 8.8, Giảm Tới 95.000Đ
17h - 19h [PLF CP]_8.8_Vạn Deal Ngon Rẻ, Chỉ 18.000Đ
19h - 24h [PLF CP]_Thematic_Ăn Chay Thanh Tịnh, Freeship 20.000Đ</t>
  </si>
  <si>
    <r>
      <rPr>
        <u/>
        <sz val="10"/>
        <color rgb="FF1155CC"/>
        <rFont val="Calibri"/>
      </rPr>
      <t>[Alacarte]_K-FOOD_Aug</t>
    </r>
    <r>
      <rPr>
        <sz val="10"/>
        <color rgb="FF000000"/>
        <rFont val="Calibri"/>
      </rPr>
      <t>_BD, HP, CT, BH, VT</t>
    </r>
  </si>
  <si>
    <t>[Exclude NU] [PLF CP]_BAU_Siêu Đại Tiệc Giảm Cực Nhiệt 199,000 đồng</t>
  </si>
  <si>
    <r>
      <rPr>
        <strike/>
        <sz val="10"/>
        <color theme="1"/>
        <rFont val="Calibri"/>
      </rPr>
      <t xml:space="preserve">[Exclude NU] [PLF CP]_Thematic_Quán Quen Gần Nhà, Freeship 60.000Đ
[Exclude NU] [PLF CP]_Thematic_Quán Ngon Quanh Đây, Giảm tới 60.000Đ
</t>
    </r>
    <r>
      <rPr>
        <sz val="10"/>
        <color theme="1"/>
        <rFont val="Calibri"/>
      </rPr>
      <t>[Exclude NU] [PLF CP]_BAU_Deal làm quen, giảm 40.000Đ</t>
    </r>
  </si>
  <si>
    <t>[Exclude NU] [PLF CP]_BAU_Freeship Xtra</t>
  </si>
  <si>
    <r>
      <rPr>
        <u/>
        <sz val="10"/>
        <color rgb="FF1155CC"/>
        <rFont val="Calibri"/>
      </rPr>
      <t>[SJBP]_Brand_Food_BAU</t>
    </r>
    <r>
      <rPr>
        <sz val="10"/>
        <color rgb="FF000000"/>
        <rFont val="Calibri"/>
      </rPr>
      <t xml:space="preserve"> 250424_Lotteria DI_32 cities</t>
    </r>
  </si>
  <si>
    <r>
      <rPr>
        <u/>
        <sz val="10"/>
        <color rgb="FF1155CC"/>
        <rFont val="Calibri"/>
      </rPr>
      <t>[PNS]_Pepsi Baseline_Aug</t>
    </r>
    <r>
      <rPr>
        <sz val="10"/>
        <color rgb="FF000000"/>
        <rFont val="Calibri"/>
      </rPr>
      <t>_CT, KH, BH, HP, Hue</t>
    </r>
  </si>
  <si>
    <r>
      <rPr>
        <u/>
        <sz val="10"/>
        <color rgb="FF1155CC"/>
        <rFont val="Calibri"/>
      </rPr>
      <t>[JBP]_KATINAT Coffee &amp; Tea House_BOGO 20, 25.08</t>
    </r>
    <r>
      <rPr>
        <sz val="10"/>
        <color rgb="FF000000"/>
        <rFont val="Calibri"/>
      </rPr>
      <t xml:space="preserve"> 250119_Katinat Saigon Kafe_11 cities</t>
    </r>
  </si>
  <si>
    <r>
      <rPr>
        <u/>
        <sz val="10"/>
        <color rgb="FF1155CC"/>
        <rFont val="Calibri"/>
      </rPr>
      <t>[JBP]_KATINAT Coffee &amp; Tea House_B2G1</t>
    </r>
    <r>
      <rPr>
        <sz val="10"/>
        <color rgb="FF000000"/>
        <rFont val="Calibri"/>
      </rPr>
      <t xml:space="preserve"> 250119_Katinat Saigon Kafe_11 cities</t>
    </r>
  </si>
  <si>
    <r>
      <rPr>
        <u/>
        <sz val="10"/>
        <color rgb="FF1155CC"/>
        <rFont val="Calibri"/>
      </rPr>
      <t>[Win 3]_Lotteria_Aug</t>
    </r>
    <r>
      <rPr>
        <sz val="10"/>
        <color rgb="FF000000"/>
        <rFont val="Calibri"/>
      </rPr>
      <t>_250424_Lotteria DI_32 cities</t>
    </r>
  </si>
  <si>
    <t>[Exclude NU][PLF CP]_Thematic_Vi Vu Đón Lễ, Giảm Tới 35.000Đ</t>
  </si>
  <si>
    <t>[Exclude NU][PLF CP]_Thematic_Nghỉ Lễ No Say, Freeship tới 45.000Đ</t>
  </si>
  <si>
    <r>
      <rPr>
        <u/>
        <sz val="10"/>
        <color rgb="FF1155CC"/>
        <rFont val="Calibri"/>
      </rPr>
      <t>[Win 2]_Cà Phê Muối Chú Long_Sep.03_06.09</t>
    </r>
    <r>
      <rPr>
        <sz val="10"/>
        <color rgb="FF000000"/>
        <rFont val="Calibri"/>
      </rPr>
      <t>_250707_Cà Phê Muối Chú Long_15 cities</t>
    </r>
  </si>
  <si>
    <r>
      <rPr>
        <u/>
        <sz val="10"/>
        <color rgb="FF1155CC"/>
        <rFont val="Calibri"/>
      </rPr>
      <t>[Win 2]_Cà Phê Muối Chú Long_Sep.03_06.09</t>
    </r>
    <r>
      <rPr>
        <sz val="10"/>
        <color rgb="FF000000"/>
        <rFont val="Calibri"/>
      </rPr>
      <t>_250707_Cà Phê Muối Chú Long_15 cities</t>
    </r>
  </si>
  <si>
    <t>[Exclude NU] [PLF CP]_Mid Month Sale_Freeship Giữa Tháng, Giảm tới 60.000Đ</t>
  </si>
  <si>
    <t>[Exclude NU][PLF CP]_WC_Đồng Phí Ship, Chỉ 10.000Đ</t>
  </si>
  <si>
    <t>[Exclude NU] [PLF CP]_FoodFest_Hè Rực Rỡ, Deal Hết Cỡ Giảm 40.000Đ</t>
  </si>
  <si>
    <r>
      <rPr>
        <u/>
        <sz val="10"/>
        <color rgb="FF1155CC"/>
        <rFont val="Calibri"/>
      </rPr>
      <t>[SJBP]__Brand 50%</t>
    </r>
    <r>
      <rPr>
        <sz val="10"/>
        <rFont val="Calibri"/>
      </rPr>
      <t xml:space="preserve"> 241231_All OTH 2025_36 cities</t>
    </r>
  </si>
  <si>
    <r>
      <rPr>
        <u/>
        <sz val="10"/>
        <color rgb="FF1155CC"/>
        <rFont val="Calibri"/>
      </rPr>
      <t xml:space="preserve">[SJBP]_McDonald's_3 được 6
</t>
    </r>
    <r>
      <rPr>
        <sz val="10"/>
        <color rgb="FF000000"/>
        <rFont val="Calibri"/>
      </rPr>
      <t xml:space="preserve"> 250707_McDonald's_6 cities</t>
    </r>
  </si>
  <si>
    <r>
      <rPr>
        <u/>
        <sz val="10"/>
        <color rgb="FF1155CC"/>
        <rFont val="Calibri"/>
      </rPr>
      <t>[SJBP]__Brand 50%</t>
    </r>
    <r>
      <rPr>
        <sz val="10"/>
        <rFont val="Calibri"/>
      </rPr>
      <t xml:space="preserve"> 241231_All OTH 2025_36 cities</t>
    </r>
  </si>
  <si>
    <r>
      <rPr>
        <u/>
        <sz val="10"/>
        <color rgb="FF1155CC"/>
        <rFont val="Calibri"/>
      </rPr>
      <t>[PNS]_Pepsi FF36_Oct</t>
    </r>
    <r>
      <rPr>
        <sz val="10"/>
        <color rgb="FF000000"/>
        <rFont val="Calibri"/>
      </rPr>
      <t>_CT, KH, BH, HP, Hue, BD</t>
    </r>
  </si>
  <si>
    <r>
      <rPr>
        <u/>
        <sz val="10"/>
        <color rgb="FF1155CC"/>
        <rFont val="Calibri"/>
      </rPr>
      <t>[PNS]_Shinhan Finance Mastercard_Oct</t>
    </r>
    <r>
      <rPr>
        <sz val="10"/>
        <color rgb="FF000000"/>
        <rFont val="Calibri"/>
      </rPr>
      <t>_ALL</t>
    </r>
  </si>
  <si>
    <r>
      <rPr>
        <sz val="10"/>
        <color rgb="FFFF0000"/>
        <rFont val="Calibri"/>
      </rPr>
      <t>[Whitelist New User] [</t>
    </r>
    <r>
      <rPr>
        <sz val="10"/>
        <color theme="1"/>
        <rFont val="Calibri"/>
      </rPr>
      <t>PLF CP]_NU_Lần đầu đặt món giảm 50%
[Exclude NU][PLF CP]_WC_Thứ 2 Đầu Tuần, Giảm Tới 40.000Đ</t>
    </r>
  </si>
  <si>
    <r>
      <rPr>
        <u/>
        <sz val="10"/>
        <color rgb="FF1155CC"/>
        <rFont val="Calibri"/>
      </rPr>
      <t>[JBP]_KATINAT Coffee &amp; Tea House_B2G1</t>
    </r>
    <r>
      <rPr>
        <sz val="10"/>
        <color rgb="FF000000"/>
        <rFont val="Calibri"/>
      </rPr>
      <t xml:space="preserve"> 250822_KATINAT Coffee &amp; Tea House_13 cities</t>
    </r>
  </si>
  <si>
    <r>
      <rPr>
        <u/>
        <sz val="10"/>
        <color rgb="FF1155CC"/>
        <rFont val="Calibri"/>
      </rPr>
      <t>[PNS]_HDBank_Oct.Muadee</t>
    </r>
    <r>
      <rPr>
        <sz val="10"/>
        <color rgb="FF000000"/>
        <rFont val="Calibri"/>
      </rPr>
      <t>_ALL</t>
    </r>
  </si>
  <si>
    <r>
      <rPr>
        <sz val="10"/>
        <color rgb="FFFF0000"/>
        <rFont val="Calibri"/>
      </rPr>
      <t>[Whitelist New User] [</t>
    </r>
    <r>
      <rPr>
        <sz val="10"/>
        <color theme="1"/>
        <rFont val="Calibri"/>
      </rPr>
      <t>PLF CP]_NU_Lần đầu đặt món giảm 50%
[Exclude NU][PLF CP]_WC_Tiệc cuối tuần, giảm tưng bừng 105.000Đ</t>
    </r>
  </si>
  <si>
    <t>[Exclude NU][PLF CP]_Thematic_Đặt Đơn Nhóm, Mua Nhiều Giảm Nhiều</t>
  </si>
  <si>
    <r>
      <rPr>
        <u/>
        <sz val="10"/>
        <color rgb="FF1155CC"/>
        <rFont val="Calibri"/>
      </rPr>
      <t>[Win 2]_Cà Phê Muối Chú Long_Oct</t>
    </r>
    <r>
      <rPr>
        <sz val="10"/>
        <color rgb="FF000000"/>
        <rFont val="Calibri"/>
      </rPr>
      <t>_250707_Cà Phê Muối Chú Long_15 cities</t>
    </r>
  </si>
  <si>
    <t>[Exclude NU][PLF CP]_Thematic_Tiệc To Ma Đói, Giảm tới 99.000Đ</t>
  </si>
  <si>
    <r>
      <rPr>
        <u/>
        <sz val="10"/>
        <color rgb="FF1155CC"/>
        <rFont val="Calibri"/>
      </rPr>
      <t xml:space="preserve">[PLF CP]_SPXI_Oct_Whitelist User
</t>
    </r>
    <r>
      <rPr>
        <sz val="10"/>
        <rFont val="Calibri"/>
      </rPr>
      <t>[Exclude NU][PLF CP]_Thematic_Ăn Ngon Mùa Halloween, Giảm 31.000Đ</t>
    </r>
  </si>
  <si>
    <r>
      <rPr>
        <u/>
        <sz val="10"/>
        <color rgb="FF1155CC"/>
        <rFont val="Calibri"/>
      </rPr>
      <t xml:space="preserve">[SJBP]_Cơm Thố Anh Nguyễn_Oct
</t>
    </r>
    <r>
      <rPr>
        <sz val="10"/>
        <color rgb="FF000000"/>
        <rFont val="Calibri"/>
      </rPr>
      <t>250718_Cơm Thố Anh Nguyễn_11 cities</t>
    </r>
  </si>
  <si>
    <r>
      <rPr>
        <u/>
        <sz val="10"/>
        <color rgb="FF1155CC"/>
        <rFont val="Calibri"/>
      </rPr>
      <t xml:space="preserve">SPL
</t>
    </r>
    <r>
      <rPr>
        <sz val="10"/>
        <rFont val="Calibri"/>
      </rPr>
      <t>[Exclude NU][PLF CP]_11.11_Tung Deal Toàn Sàn, Freeship 0Đ</t>
    </r>
  </si>
  <si>
    <r>
      <rPr>
        <strike/>
        <sz val="10"/>
        <color theme="1"/>
        <rFont val="Calibri"/>
      </rPr>
      <t xml:space="preserve">[Exclude NU][PLF CP]_11.11_Món Ngon Bao Ship, Chỉ 30.000Đ
</t>
    </r>
    <r>
      <rPr>
        <sz val="10"/>
        <color theme="1"/>
        <rFont val="Calibri"/>
      </rPr>
      <t>[Exclude NU][PLF CP]_11.11_Đại Tiệc Món Ngon, Chỉ 0Đ</t>
    </r>
  </si>
  <si>
    <t>[Exclude NU] [PLF CP]_Thematic_Mừng Ngày Nhà Giáo, Freeship tới 60.000Đ</t>
  </si>
  <si>
    <t>[Exclude NU][PLF CP]_Mid Month Sale_Săn Deal Giữa Tháng, Giảm tới 75.000Đ</t>
  </si>
  <si>
    <t>[Exclude NU][PLF CP]_Thematic_Hoa Quà Tri Ân, Freeship tới 20.000Đ</t>
  </si>
  <si>
    <r>
      <rPr>
        <sz val="10"/>
        <color theme="1"/>
        <rFont val="Calibri"/>
      </rPr>
      <t xml:space="preserve">[PLF CP]_20.11_Chớp Deal Ngon Rẻ, Giảm 50%
17-19h: </t>
    </r>
    <r>
      <rPr>
        <strike/>
        <sz val="10"/>
        <color theme="1"/>
        <rFont val="Calibri"/>
      </rPr>
      <t>[PLF CP]_20.11_Chớp Deal Ngon Rẻ, Giảm 50%</t>
    </r>
    <r>
      <rPr>
        <sz val="10"/>
        <color theme="1"/>
        <rFont val="Calibri"/>
      </rPr>
      <t xml:space="preserve">
[PLF CP]_Thematic_Săn Deal 20.11, Giảm tới 95.000Đ</t>
    </r>
  </si>
  <si>
    <r>
      <rPr>
        <u/>
        <sz val="10"/>
        <color rgb="FF1155CC"/>
        <rFont val="Calibri"/>
      </rPr>
      <t>[Win 2]_Cà Phê Muối Chú Long_Nov.17-21.11</t>
    </r>
    <r>
      <rPr>
        <sz val="10"/>
        <color rgb="FF000000"/>
        <rFont val="Calibri"/>
      </rPr>
      <t>_250707_Cà Phê Muối Chú Long_15 cities</t>
    </r>
  </si>
  <si>
    <r>
      <rPr>
        <u/>
        <sz val="10"/>
        <color rgb="FF1155CC"/>
        <rFont val="Calibri"/>
      </rPr>
      <t xml:space="preserve">SPXI
</t>
    </r>
    <r>
      <rPr>
        <sz val="10"/>
        <color rgb="FF000000"/>
        <rFont val="Calibri"/>
      </rPr>
      <t>[Exclude NU] [PLF CP]_BAU_Quán mới lên sàn, ngàn deal 0Đ</t>
    </r>
  </si>
  <si>
    <r>
      <rPr>
        <u/>
        <sz val="10"/>
        <color rgb="FF1155CC"/>
        <rFont val="Calibri"/>
      </rPr>
      <t>[Win 2]_Cà Phê Muối Chú Long_Nov_24-28.11</t>
    </r>
    <r>
      <rPr>
        <sz val="10"/>
        <color rgb="FF000000"/>
        <rFont val="Calibri"/>
      </rPr>
      <t>_250707_Cà Phê Muối Chú Long_15 cities</t>
    </r>
  </si>
  <si>
    <r>
      <rPr>
        <u/>
        <sz val="10"/>
        <color rgb="FF1155CC"/>
        <rFont val="Calibri"/>
      </rPr>
      <t>[Win 2]_Xing Fu Tang Vietnam - Trà Sữa Đài Loan_Nov</t>
    </r>
    <r>
      <rPr>
        <sz val="10"/>
        <color rgb="FF000000"/>
        <rFont val="Calibri"/>
      </rPr>
      <t>_BH</t>
    </r>
  </si>
  <si>
    <r>
      <rPr>
        <u/>
        <sz val="10"/>
        <color rgb="FF1155CC"/>
        <rFont val="Calibri"/>
      </rPr>
      <t>[Win 2]_TH True Mart_Nov_SJBP</t>
    </r>
    <r>
      <rPr>
        <sz val="10"/>
        <color rgb="FF000000"/>
        <rFont val="Calibri"/>
      </rPr>
      <t>_250925_TH True Mart_18 cities</t>
    </r>
  </si>
  <si>
    <r>
      <rPr>
        <u/>
        <sz val="10"/>
        <color rgb="FF1155CC"/>
        <rFont val="Calibri"/>
      </rPr>
      <t xml:space="preserve">[PNS]_LPBANK_Dec.JCB </t>
    </r>
    <r>
      <rPr>
        <sz val="10"/>
        <color rgb="FF000000"/>
        <rFont val="Calibri"/>
      </rPr>
      <t>_ALL</t>
    </r>
  </si>
  <si>
    <r>
      <rPr>
        <u/>
        <sz val="10"/>
        <color rgb="FF1155CC"/>
        <rFont val="Calibri"/>
      </rPr>
      <t xml:space="preserve">[PLF CP]_SPXI_Dec_Whitelist User
</t>
    </r>
    <r>
      <rPr>
        <sz val="10"/>
        <rFont val="Calibri"/>
      </rPr>
      <t>0-6H: [Exclude NU][PLF CP]FS_Flash Sale Bữa Khuya, Giảm 50%
6-9H: [Exclude NU][PLF CP]FS_Flash Sale Ăn Sáng, Giảm 50%
9-13H: [Exclude NU][PLF CP]FS_Flash Sale Ăn Trưa, Giảm 50%
13-16H: [Exclude NU][PLF CP]FS_Flash Sale Ăn Xế, Giảm 50%
16-21H: [Exclude NU][PLF CP]FS_Flash Sale Ăn Tối, Giảm 50%
21-24H: [Exclude NU][PLF CP]FS_Flash Sale Bữa Khuya, Giảm 50%</t>
    </r>
  </si>
  <si>
    <r>
      <rPr>
        <u/>
        <sz val="10"/>
        <color rgb="FF1155CC"/>
        <rFont val="Calibri"/>
      </rPr>
      <t xml:space="preserve">Whitelisted buyer [PLF CP]_SPayLater
</t>
    </r>
    <r>
      <rPr>
        <sz val="10"/>
        <rFont val="Calibri"/>
      </rPr>
      <t>[Exclude NU][PLF CP]_Thematic_Tiệc Càng Đông, Deal Càng To</t>
    </r>
  </si>
  <si>
    <r>
      <rPr>
        <u/>
        <sz val="10"/>
        <color rgb="FF1155CC"/>
        <rFont val="Calibri"/>
      </rPr>
      <t xml:space="preserve">[PLF CP]_SPXI_Dec_Whitelist User
</t>
    </r>
    <r>
      <rPr>
        <sz val="10"/>
        <rFont val="Calibri"/>
      </rPr>
      <t>[Exclude NU][PLF CP]_Cheap Meal</t>
    </r>
  </si>
  <si>
    <r>
      <rPr>
        <u/>
        <sz val="10"/>
        <color rgb="FF1155CC"/>
        <rFont val="Calibri"/>
      </rPr>
      <t>[Win 3]_Lotteria_Dec.VT</t>
    </r>
    <r>
      <rPr>
        <sz val="10"/>
        <color rgb="FF000000"/>
        <rFont val="Calibri"/>
      </rPr>
      <t>_VT</t>
    </r>
  </si>
  <si>
    <r>
      <rPr>
        <u/>
        <sz val="10"/>
        <color rgb="FF1155CC"/>
        <rFont val="Calibri"/>
      </rPr>
      <t>[Win 3]_Lotteria_Dec.VT</t>
    </r>
    <r>
      <rPr>
        <sz val="10"/>
        <color rgb="FF000000"/>
        <rFont val="Calibri"/>
      </rPr>
      <t>_VT</t>
    </r>
  </si>
  <si>
    <r>
      <rPr>
        <u/>
        <sz val="10"/>
        <color rgb="FF1155CC"/>
        <rFont val="Calibri"/>
      </rPr>
      <t xml:space="preserve">[PLF CP]_SPXI_Dec_Whitelist User
</t>
    </r>
    <r>
      <rPr>
        <sz val="10"/>
        <rFont val="Calibri"/>
      </rPr>
      <t>[Exclude NU][PLF CP]_Thematic_Tiệc Càng Đông, Deal Càng To</t>
    </r>
  </si>
  <si>
    <r>
      <rPr>
        <u/>
        <sz val="10"/>
        <color rgb="FF1155CC"/>
        <rFont val="Calibri"/>
      </rPr>
      <t xml:space="preserve">Whitelisted buyer [PLF CP]_SPayLater
</t>
    </r>
    <r>
      <rPr>
        <sz val="10"/>
        <color rgb="FF000000"/>
        <rFont val="Calibri"/>
      </rPr>
      <t>[Exclude NU][PLF CP]_WC_Tiệc cuối tuần, giảm tưng bừng 105.000Đ</t>
    </r>
  </si>
  <si>
    <t>[Exclude NU][PLF CP]_Thematic_Tiệc Cuối Năm, Giảm tới 1 Triệu</t>
  </si>
  <si>
    <t>[Exclude NU][PLF CP]_Thematic_Món Ngon Freeship tới 60.000Đ</t>
  </si>
  <si>
    <t>[Exclude NU][PLF CP]_15.1_Mở Tiệc Đầu Năm Giảm Đến 88.000Đ</t>
  </si>
  <si>
    <r>
      <rPr>
        <u/>
        <sz val="10"/>
        <color rgb="FF1155CC"/>
        <rFont val="Calibri"/>
      </rPr>
      <t xml:space="preserve">[Whitelisted User]_[PLF CP]_SPay Later_Jan
</t>
    </r>
    <r>
      <rPr>
        <sz val="10"/>
        <rFont val="Calibri"/>
      </rPr>
      <t>[Exclude NU][PLF CP]_15.1_Chào Năm Mới Mời Deal 0Đ</t>
    </r>
  </si>
  <si>
    <t>[Exclude NU][PLF CP]_SPF Day_Siêu Deal Giảm Không Giới Hạn</t>
  </si>
  <si>
    <t>[Exclude NU][PLF CP]_Thematic_Săn Deal Cuối Năm Giảm 95.000Đ</t>
  </si>
  <si>
    <r>
      <rPr>
        <u/>
        <sz val="10"/>
        <color rgb="FF1155CC"/>
        <rFont val="Calibri"/>
      </rPr>
      <t xml:space="preserve">[PLF CP]_SPay Later_Feb_Whitelist User
</t>
    </r>
    <r>
      <rPr>
        <sz val="10"/>
        <rFont val="Calibri"/>
      </rPr>
      <t>[Exclude NU][PLF CP]_3.3_Đặt Nhóm Chung Vui Giảm Tới 105.000Đ</t>
    </r>
  </si>
  <si>
    <r>
      <rPr>
        <sz val="10"/>
        <rFont val="Calibri"/>
      </rPr>
      <t xml:space="preserve">T2+T3:
0-9H: [PLF CP]_15.1_FS_Chớp Deal Đầu Năm, Chỉ 1.000Đ
9-13H: [PLF CP]_15.1_FS_Chớp Deal Đầu Năm, Chỉ 1.000Đ
13-16H:[PLF CP]_15.1_FS_Chớp Deal Đầu Năm, Chỉ 1.000Đ
16-24H:[PLF CP]_15.1_FS_Chớp Deal Đầu Năm, Chỉ 1.000Đ
newcities: </t>
    </r>
    <r>
      <rPr>
        <u/>
        <sz val="10"/>
        <color rgb="FF1155CC"/>
        <rFont val="Calibri"/>
      </rPr>
      <t>[PLF CP]_Đặt Quán Quen, Freeship 0Đ</t>
    </r>
  </si>
  <si>
    <r>
      <rPr>
        <sz val="10"/>
        <rFont val="Calibri"/>
      </rPr>
      <t xml:space="preserve">T2+T3:
0-6H:  [PLF CP]_FS_Thứ 5 siêu Flash sale giảm 50%
6-9H [PLF CP]_FS_Thứ 5 siêu Flash sale chỉ 1.0000Đ
9-13H:  [PLF CP]_FS_Thứ 5 siêu Flash sale giảm 50%
13-16H: [PLF CP]_FS_Thứ 5 siêu Flash sale chỉ 1.0000Đ
16-24H: [PLF CP]_FS_Thứ 5 siêu Flash sale giảm 50%
newcities: </t>
    </r>
    <r>
      <rPr>
        <u/>
        <sz val="10"/>
        <color rgb="FF1155CC"/>
        <rFont val="Calibri"/>
      </rPr>
      <t>[PLF CP]_Đặt Quán Quen, Freeship 0Đ</t>
    </r>
  </si>
  <si>
    <r>
      <rPr>
        <sz val="10"/>
        <rFont val="Calibri"/>
      </rPr>
      <t xml:space="preserve">T2+T3:
0-9H [PLF CP]_FS_Thứ 6 siêu Flash sale chỉ 1000Đ
9-13H: [PLF CP]_FS_Thứ 6 siêu Flash sale chỉ 1000Đ
13-16H:[PLF CP]_FS_Thứ 6 siêu Flash sale chỉ 1000Đ
16-24H:[PLF CP]_FS_Thứ 6 siêu Flash sale chỉ 1000Đ
newcities: </t>
    </r>
    <r>
      <rPr>
        <u/>
        <sz val="10"/>
        <color rgb="FF1155CC"/>
        <rFont val="Calibri"/>
      </rPr>
      <t>[PLF CP]_Đặt Quán Quen, Freeship 0Đ</t>
    </r>
  </si>
  <si>
    <r>
      <rPr>
        <sz val="10"/>
        <rFont val="Calibri"/>
      </rPr>
      <t xml:space="preserve">T2+T3:
0-9H: [PLF CP]_15.1_FS_Chớp Deal Đầu Năm, Chỉ 8.000Đ
9-13H: [PLF CP]_15.1_FS_Chớp Deal Đầu Năm, Chỉ 8.000Đ
13-16H:[PLF CP]_15.1_FS_Chớp Deal Đầu Năm, Chỉ 8.000Đ
16-24H:[PLF CP]_15.1_FS_Chớp Deal Đầu Năm, Chỉ 8.000Đ
newcities: </t>
    </r>
    <r>
      <rPr>
        <u/>
        <sz val="10"/>
        <color rgb="FF1155CC"/>
        <rFont val="Calibri"/>
      </rPr>
      <t>[PLF CP]_Đặt Quán Quen, Freeship 0Đ</t>
    </r>
  </si>
  <si>
    <r>
      <rPr>
        <sz val="10"/>
        <rFont val="Calibri"/>
      </rPr>
      <t xml:space="preserve">T2+T3:
0-9H: [PLF CP]_15.1_FS_Chớp Deal Đầu Năm, Chỉ 6.000Đ
9-13H: [PLF CP]_15.1_FS_Chớp Deal Đầu Năm, Chỉ 6.000Đ
13-16H:[PLF CP]_15.1_FS_Chớp Deal Đầu Năm, Chỉ 6.000Đ
16-24H:[PLF CP]_15.1_FS_Chớp Deal Đầu Năm, Chỉ 6.000Đ
newcities: </t>
    </r>
    <r>
      <rPr>
        <u/>
        <sz val="10"/>
        <color rgb="FF1155CC"/>
        <rFont val="Calibri"/>
      </rPr>
      <t>[PLF CP]_Đặt Quán Quen, Freeship 0Đ</t>
    </r>
  </si>
  <si>
    <r>
      <rPr>
        <sz val="10"/>
        <rFont val="Calibri"/>
      </rPr>
      <t xml:space="preserve">T2+T3:
"0-9H: [PLF CP]_15.1_FS_Chớp Deal Đầu Năm, Chỉ 5.000Đ
9-13H: [PLF CP]_15.1_FS_Chớp Deal Đầu Năm, Chỉ 5.000Đ
13-16H:[PLF CP]_15.1_FS_Chớp Deal Đầu Năm, Chỉ 5.000Đ
16-24H:[PLF CP]_15.1_FS_Chớp Deal Đầu Năm, Chỉ 5.000Đ"
newcities: </t>
    </r>
    <r>
      <rPr>
        <u/>
        <sz val="10"/>
        <color rgb="FF1155CC"/>
        <rFont val="Calibri"/>
      </rPr>
      <t>[PLF CP]_Đặt Quán Quen, Freeship 0Đ</t>
    </r>
  </si>
  <si>
    <r>
      <rPr>
        <sz val="10"/>
        <rFont val="Calibri"/>
      </rPr>
      <t xml:space="preserve">T2+T3:
0-9H: [PLF CP]_15.1_FS_Chớp Deal Đầu Năm, Chỉ 3.000Đ
9-13H: [PLF CP]_15.1_FS_Chớp Deal Đầu Năm, Chỉ 3.000Đ
13-16H:[PLF CP]_15.1_FS_Chớp Deal Đầu Năm, Chỉ 3.000Đ
16-24H:[PLF CP]_15.1_FS_Chớp Deal Đầu Năm, Chỉ 3.000Đ
newcities: </t>
    </r>
    <r>
      <rPr>
        <u/>
        <sz val="10"/>
        <color rgb="FF1155CC"/>
        <rFont val="Calibri"/>
      </rPr>
      <t>[PLF CP]_Đặt Quán Quen, Freeship 0Đ</t>
    </r>
  </si>
  <si>
    <r>
      <rPr>
        <sz val="10"/>
        <rFont val="Calibri"/>
      </rPr>
      <t xml:space="preserve">T2+T3:
"0-9H: [PLF CP]_15.1_FS_Chớp Deal Đầu Năm, Chỉ 2.000Đ
9-13H: [PLF CP]_15.1_FS_Chớp Deal Đầu Năm, Chỉ 2.000Đ
13-16H:[PLF CP]_15.1_FS_Chớp Deal Đầu Năm, Chỉ 2.000Đ
16-24H:[PLF CP]_15.1_FS_Chớp Deal Đầu Năm, Chỉ 2.000Đ"
newcities: </t>
    </r>
    <r>
      <rPr>
        <u/>
        <sz val="10"/>
        <color rgb="FF1155CC"/>
        <rFont val="Calibri"/>
      </rPr>
      <t>[PLF CP]_Đặt Quán Quen, Freeship 0Đ</t>
    </r>
  </si>
  <si>
    <t>[PLF CP]_15.1_Du Xuân Đầu Năm, Giảm 70.000Đ_OTH</t>
  </si>
  <si>
    <r>
      <rPr>
        <sz val="10"/>
        <rFont val="Calibri"/>
      </rPr>
      <t xml:space="preserve">T2+T3:
0-6H:  [PLF CP]_FS_Thứ 5 siêu Flash sale giảm 50%
6-9H [PLF CP]_FS_Thứ 5 siêu Flash sale chỉ 1.0000Đ
9-13H:  [PLF CP]_FS_Thứ 5 siêu Flash sale giảm 50%
13-16H: [PLF CP]_FS_Thứ 5 siêu Flash sale chỉ 1.0000Đ
16-24H: [PLF CP]_FS_Thứ 5 siêu Flash sale giảm 50%
newcities: </t>
    </r>
    <r>
      <rPr>
        <u/>
        <sz val="10"/>
        <color rgb="FF1155CC"/>
        <rFont val="Calibri"/>
      </rPr>
      <t>[PLF CP]_Đặt Quán Quen, Freeship 0Đ</t>
    </r>
  </si>
  <si>
    <r>
      <rPr>
        <strike/>
        <sz val="10"/>
        <color rgb="FFFF0000"/>
        <rFont val="Calibri"/>
      </rPr>
      <t xml:space="preserve">[PLF CP]_YEP_Vạn Deal Rộn Ràng, Giảm tới 50%
</t>
    </r>
    <r>
      <rPr>
        <sz val="10"/>
        <color rgb="FFFF0000"/>
        <rFont val="Calibri"/>
      </rPr>
      <t>[PLF CP]_YEP_Vạn Deal Rộn Ràng, Giảm tới 88.000Đ</t>
    </r>
  </si>
  <si>
    <t>T2+T3:
0-9H:[PLF CP]_FS_Cuối tuần Siêu Flash sale giảm 50%
9-13H: [PLF CP]_FS_Cuối tuần Siêu Flash sale giảm 50%
13-16H: [PLF CP]_FS_Cuối tuần Siêu Flash sale giảm 50%
16-24H: [PLF CP]_FS_Cuối tuần Siêu Flash sale giảm 50%</t>
  </si>
  <si>
    <r>
      <rPr>
        <strike/>
        <sz val="10"/>
        <rFont val="Calibri"/>
      </rPr>
      <t xml:space="preserve">[PLF CP]_YEP_Kết Năm Sum Vầy, Combo 88.000Đ
</t>
    </r>
    <r>
      <rPr>
        <u/>
        <sz val="10"/>
        <color rgb="FFFF0000"/>
        <rFont val="Calibri"/>
      </rPr>
      <t>[PLF CP_add]_Coke_KV Chính Vạn Deal Sum Vầy</t>
    </r>
  </si>
  <si>
    <r>
      <rPr>
        <sz val="10"/>
        <rFont val="Calibri"/>
      </rPr>
      <t xml:space="preserve">T2+T3:
0-9H [PLF CP]_FS_Thứ 3 siêu Flash sale chỉ 1000Đ
9-13H: [PLF CP]_FS_Thứ 3 siêu Flash sale chỉ 1000Đ
13-16H: [PLF CP]_FS_Thứ 3 siêu Flash sale chỉ 1000Đ
16-24H: [PLF CP]_FS_Thứ 3 siêu Flash sale chỉ 1000Đ
newcities: </t>
    </r>
    <r>
      <rPr>
        <u/>
        <sz val="10"/>
        <color rgb="FF1155CC"/>
        <rFont val="Calibri"/>
      </rPr>
      <t>[PLF CP]_Đặt Quán Quen, Freeship 0Đ</t>
    </r>
  </si>
  <si>
    <r>
      <rPr>
        <sz val="10"/>
        <rFont val="Calibri"/>
      </rPr>
      <t xml:space="preserve">T2+T3:
"0-9H [PLF CP]_FS_Thứ 6 siêu Flash sale chỉ 1000Đ
9-13H: [PLF CP]_FS_Thứ 6 siêu Flash sale chỉ 1000Đ
13-16H:[PLF CP]_FS_Thứ 6 siêu Flash sale chỉ 1000Đ
16-24H:[PLF CP]_FS_Thứ 6 siêu Flash sale chỉ 1000Đ"
newcities: </t>
    </r>
    <r>
      <rPr>
        <u/>
        <sz val="10"/>
        <color rgb="FF1155CC"/>
        <rFont val="Calibri"/>
      </rPr>
      <t>[PLF CP]_Đặt Quán Quen, Freeship 0Đ</t>
    </r>
  </si>
  <si>
    <r>
      <rPr>
        <sz val="10"/>
        <rFont val="Calibri"/>
      </rPr>
      <t xml:space="preserve">T2+T3:
"0-6H:  [PLF CP]_FS_Thứ 5 siêu Flash sale giảm 50%
6-9H [PLF CP]_FS_Thứ 5 siêu Flash sale chỉ 1.0000Đ
9-13H:  [PLF CP]_FS_Thứ 5 siêu Flash sale giảm 50%
13-16H: [PLF CP]_FS_Thứ 5 siêu Flash sale chỉ 1.0000Đ
16-24H: [PLF CP]_FS_Thứ 5 siêu Flash sale giảm 50%"
newcities: </t>
    </r>
    <r>
      <rPr>
        <u/>
        <sz val="10"/>
        <color rgb="FF1155CC"/>
        <rFont val="Calibri"/>
      </rPr>
      <t>[PLF CP]_Đặt Quán Quen, Freeship 0Đ</t>
    </r>
  </si>
  <si>
    <r>
      <rPr>
        <sz val="10"/>
        <rFont val="Calibri"/>
      </rPr>
      <t xml:space="preserve">0-9H:[PLF CP]_FS_Thứ 2 siêu Flash sale chỉ 1đ
9-13H: [PLF CP]_FS_Thứ 2 siêu Flash sale chỉ 1đ
13-16H: [PLF CP]_FS_Thứ 2 siêu Flash sale chỉ 1đ
16-24H: [PLF CP]_FS_Thứ 2 siêu Flash sale chỉ 1đ"
newcities: </t>
    </r>
    <r>
      <rPr>
        <u/>
        <sz val="10"/>
        <color rgb="FF1155CC"/>
        <rFont val="Calibri"/>
      </rPr>
      <t>[PLF CP]_Đặt Quán Quen, Freeship 0Đ</t>
    </r>
  </si>
  <si>
    <t>T2+T3
0-6H:  [PLF CP]_FS_Thứ 5 siêu Flash sale giảm 50%
6-9H [PLF CP]_FS_Thứ 5 siêu Flash sale chỉ 1.0000Đ
9-13H:  [PLF CP]_FS_Thứ 5 siêu Flash sale giảm 50%
13-16H: [PLF CP]_FS_Thứ 5 siêu Flash sale chỉ 1.0000Đ
16-24H: [PLF CP]_FS_Thứ 5 siêu Flash sale giảm 50%</t>
  </si>
  <si>
    <r>
      <rPr>
        <u/>
        <sz val="10"/>
        <color rgb="FF1155CC"/>
        <rFont val="Calibri"/>
      </rPr>
      <t>[PNS]_HD SAISON_Feb.FOOD</t>
    </r>
    <r>
      <rPr>
        <sz val="10"/>
        <rFont val="Calibri"/>
      </rPr>
      <t>_ALL</t>
    </r>
  </si>
  <si>
    <t>T2+T3
0-9H:[PLF CP]_FS_Thứ 2 siêu Flash sale chỉ 1đ
9-13H: [PLF CP]_FS_Thứ 2 siêu Flash sale chỉ 1đ
13-16H: [PLF CP]_FS_Thứ 2 siêu Flash sale chỉ 1đ
16-24H: [PLF CP]_FS_Thứ 2 siêu Flash sale chỉ 1đ</t>
  </si>
  <si>
    <t>T2+T3
0-9H [PLF CP]_FS_Thứ 3 siêu Flash sale chỉ 1000Đ
9-13H: [PLF CP]_FS_Thứ 3 siêu Flash sale chỉ 1000Đ
13-16H: [PLF CP]_FS_Thứ 3 siêu Flash sale chỉ 1000Đ
16-24H: [PLF CP]_FS_Thứ 3 siêu Flash sale chỉ 1000Đ"</t>
  </si>
  <si>
    <t>T2+T3:
0-9H [PLF CP]_FS_Thứ 6 siêu Flash sale chỉ 1000Đ
9-13H: [PLF CP]_FS_Thứ 6 siêu Flash sale chỉ 1000Đ
13-16H:[PLF CP]_FS_Thứ 6 siêu Flash sale chỉ 1000Đ
16-24H:[PLF CP]_FS_Thứ 6 siêu Flash sale chỉ 1000Đ</t>
  </si>
  <si>
    <t>T2+T3
0-9H:[PLF CP]_3.3_FS_Chớp Deal Ngon Rẻ, Chỉ 1.000Đ
9-13H: [PLF CP]_3.3_FS_Chớp Deal Ngon Rẻ, Chỉ 1.000Đ
13-16H[PLF CP]_3.3_FS_Chớp Deal Ngon Rẻ, Chỉ 1.000Đ
16-24H:[PLF CP]_3.3_FS_Chớp Deal Ngon Rẻ, Chỉ 1.000Đ</t>
  </si>
  <si>
    <r>
      <rPr>
        <u/>
        <sz val="10"/>
        <color rgb="FF1155CC"/>
        <rFont val="Calibri"/>
      </rPr>
      <t xml:space="preserve">[SJBP]_Gà Rán KFC_100k
</t>
    </r>
    <r>
      <rPr>
        <sz val="10"/>
        <color rgb="FF000000"/>
        <rFont val="Calibri"/>
      </rPr>
      <t>241231_Gà Rán KFC_25 cities</t>
    </r>
  </si>
  <si>
    <r>
      <rPr>
        <sz val="10"/>
        <rFont val="Calibri"/>
      </rPr>
      <t xml:space="preserve">T2+T3:
0-9H:[PLF CP]_FS_Cuối tuần Siêu Flash sale giảm 50%
9-13H: [PLF CP]_FS_Cuối tuần Siêu Flash sale giảm 50%
13-16H: [PLF CP]_FS_Cuối tuần Siêu Flash sale giảm 50%
16-24H: [PLF CP]_FS_Cuối tuần Siêu Flash sale giảm 50%"
newcities: </t>
    </r>
    <r>
      <rPr>
        <u/>
        <sz val="10"/>
        <color rgb="FF1155CC"/>
        <rFont val="Calibri"/>
      </rPr>
      <t>[PLF CP]_Đặt Quán Quen, Freeship 0Đ</t>
    </r>
  </si>
  <si>
    <t>T2+T3:
[PLF CP]_WC_Chớp Deal Đầu Tuần, 1Đ + Freeship</t>
  </si>
  <si>
    <r>
      <rPr>
        <u/>
        <sz val="10"/>
        <color rgb="FF1155CC"/>
        <rFont val="Calibri"/>
      </rPr>
      <t>[PNS]_Pepsi New ASO_Mar</t>
    </r>
    <r>
      <rPr>
        <sz val="10"/>
        <rFont val="Calibri"/>
      </rPr>
      <t>_CT, KH, BH, HP</t>
    </r>
  </si>
  <si>
    <r>
      <rPr>
        <sz val="10"/>
        <rFont val="Calibri"/>
      </rPr>
      <t xml:space="preserve">T2+T3:
0-6H:  [PLF CP]_FS_Thứ 4 siêu Flash sale giảm 50%
6-9H [PLF CP]_FS_Thứ 4 siêu Flash sale chỉ 1.0000Đ
9-13H:  [PLF CP]_FS_Thứ 4 siêu Flash sale giảm 50%
13-16H: [PLF CP]_FS_Thứ 4 siêu Flash sale chỉ 1.0000Đ
16-24H: [PLF CP]_FS_Thứ 4 siêu Flash sale giảm 50%"
newcities: </t>
    </r>
    <r>
      <rPr>
        <u/>
        <sz val="10"/>
        <color rgb="FF1155CC"/>
        <rFont val="Calibri"/>
      </rPr>
      <t>[PLF CP]_Đặt Quán Quen, Freeship 0Đ</t>
    </r>
  </si>
  <si>
    <r>
      <rPr>
        <u/>
        <sz val="10"/>
        <color rgb="FF1155CC"/>
        <rFont val="Calibri"/>
      </rPr>
      <t xml:space="preserve">[SJBP]_Gà Rán KFC_Combo 55k
</t>
    </r>
    <r>
      <rPr>
        <sz val="10"/>
        <color rgb="FF000000"/>
        <rFont val="Calibri"/>
      </rPr>
      <t>241231_Gà Rán KFC_25 cities</t>
    </r>
  </si>
  <si>
    <t>T2+T3:
[PLF CP]_WC_Món Ngon Deal Xịn, Flash Sale + Freeship</t>
  </si>
  <si>
    <t>T2+T3
0-9H [PLF CP]_FS_Thứ 6 siêu Flash sale chỉ 1000Đ
9-13H: [PLF CP]_FS_Thứ 6 siêu Flash sale chỉ 1000Đ
13-16H:[PLF CP]_FS_Thứ 6 siêu Flash sale chỉ 1000Đ
16-24H:[PLF CP]_FS_Thứ 6 siêu Flash sale chỉ 1000Đ</t>
  </si>
  <si>
    <t>T2+T3
0-6H:  [PLF CP]_FS_Thứ 4 siêu Flash sale giảm 50%
6-9H [PLF CP]_FS_Thứ 4 siêu Flash sale chỉ 1.0000Đ
9-13H:  [PLF CP]_FS_Thứ 4 siêu Flash sale giảm 50%
13-16H: [PLF CP]_FS_Thứ 4 siêu Flash sale chỉ 1.0000Đ
16-24H: [PLF CP]_FS_Thứ 4 siêu Flash sale giảm 50%"</t>
  </si>
  <si>
    <t>[PLF CP]_BAU_Mách món ngon, giảm 30000đ_VT, DL, KH, QN, HA, Hue, TH, HP, PT, QN</t>
  </si>
  <si>
    <t>0-9H: [PLF CP]_4.4_FS_Chớp Deal Đếm Ngược, Chỉ 2.000Đ
9-13H:[PLF CP]_4.4_FS_Chớp Deal Đếm Ngược, Chỉ 2.000Đ
13-16H:[PLF CP]_4.4_FS_Chớp Deal Đếm Ngược, Chỉ 2.000Đ
16-24H: [PLF CP]_4.4_FS_Chớp Deal Đếm Ngược, Chỉ 2.000Đ</t>
  </si>
  <si>
    <t>T2+T3
0-9H [PLF CP]_FS_Thứ 6 siêu Flash sale chỉ 1000Đ
9-13H: [PLF CP]_FS_Thứ 6 siêu Flash sale chỉ 1000Đ
13-16H:[PLF CP]_FS_Thứ 6 siêu Flash sale chỉ 1000Đ
16-24H:[PLF CP]_FS_Thứ 6 siêu Flash sale chỉ 1000Đ"</t>
  </si>
  <si>
    <t>T2+T3
0-9H:[PLF CP]_FS_Cuối tuần Siêu Flash sale giảm 50%
9-13H: [PLF CP]_FS_Cuối tuần Siêu Flash sale giảm 50%
13-16H: [PLF CP]_FS_Cuối tuần Siêu Flash sale giảm 50%
16-24H: [PLF CP]_FS_Cuối tuần Siêu Flash sale giảm 50%"</t>
  </si>
  <si>
    <r>
      <rPr>
        <sz val="10"/>
        <rFont val="Calibri"/>
      </rPr>
      <t xml:space="preserve">T2+T3:
0-6H:  [PLF CP]_FS_Thứ 4 siêu Flash sale giảm 50%
6-9H [PLF CP]_FS_Thứ 4 siêu Flash sale chỉ 1.0000Đ
9-13H:  [PLF CP]_FS_Thứ 4 siêu Flash sale giảm 50%
13-16H: [PLF CP]_FS_Thứ 4 siêu Flash sale chỉ 1.0000Đ
16-24H: [PLF CP]_FS_Thứ 4 siêu Flash sale giảm 50%"
newcities: </t>
    </r>
    <r>
      <rPr>
        <u/>
        <sz val="10"/>
        <color rgb="FF1155CC"/>
        <rFont val="Calibri"/>
      </rPr>
      <t>[PLF CP]_Đặt Quán Quen, Freeship 0Đ</t>
    </r>
  </si>
  <si>
    <r>
      <rPr>
        <b/>
        <sz val="10"/>
        <color rgb="FFFF0000"/>
        <rFont val="Calibri"/>
      </rPr>
      <t>Whitelist on SPF</t>
    </r>
    <r>
      <rPr>
        <b/>
        <sz val="10"/>
        <rFont val="Calibri"/>
      </rPr>
      <t xml:space="preserve">
</t>
    </r>
    <r>
      <rPr>
        <b/>
        <u/>
        <sz val="10"/>
        <color rgb="FF1155CC"/>
        <rFont val="Calibri"/>
      </rPr>
      <t>[PLF CP]_SPXI_Apr_Whitelist User</t>
    </r>
    <r>
      <rPr>
        <sz val="10"/>
        <rFont val="Calibri"/>
      </rPr>
      <t xml:space="preserve">
</t>
    </r>
  </si>
  <si>
    <r>
      <rPr>
        <u/>
        <sz val="10"/>
        <color rgb="FF1155CC"/>
        <rFont val="Calibri"/>
      </rPr>
      <t xml:space="preserve">[Win 1]_Cơm Thố Anh Nguyễn_Apr
</t>
    </r>
    <r>
      <rPr>
        <sz val="10"/>
        <color rgb="FF000000"/>
        <rFont val="Calibri"/>
      </rPr>
      <t>250803_Cơm Thố Anh Nguyễn_12 cities</t>
    </r>
  </si>
  <si>
    <r>
      <rPr>
        <sz val="10"/>
        <rFont val="Calibri"/>
      </rPr>
      <t xml:space="preserve">0 -10H: </t>
    </r>
    <r>
      <rPr>
        <u/>
        <sz val="10"/>
        <color rgb="FF1155CC"/>
        <rFont val="Calibri"/>
      </rPr>
      <t>[PLF CP]_BAU_Nạp năng lượng sáng giảm 30.000Đ</t>
    </r>
    <r>
      <rPr>
        <sz val="10"/>
        <rFont val="Calibri"/>
      </rPr>
      <t xml:space="preserve">
10-13H:</t>
    </r>
    <r>
      <rPr>
        <u/>
        <sz val="10"/>
        <color rgb="FF1155CC"/>
        <rFont val="Calibri"/>
      </rPr>
      <t>[PLF CP]_BAU_No nê bữa trưa, deal giảm 50.000Đ</t>
    </r>
    <r>
      <rPr>
        <sz val="10"/>
        <rFont val="Calibri"/>
      </rPr>
      <t xml:space="preserve">
13-16H: </t>
    </r>
    <r>
      <rPr>
        <u/>
        <sz val="10"/>
        <color rgb="FF1155CC"/>
        <rFont val="Calibri"/>
      </rPr>
      <t xml:space="preserve"> [PLF CP]_BAU_Nhâm nhi bữa xế, giảm 30.000Đ</t>
    </r>
    <r>
      <rPr>
        <sz val="10"/>
        <rFont val="Calibri"/>
      </rPr>
      <t xml:space="preserve">
16-24H :</t>
    </r>
    <r>
      <rPr>
        <u/>
        <sz val="10"/>
        <color rgb="FF1155CC"/>
        <rFont val="Calibri"/>
      </rPr>
      <t>[PLF CP]_BAU_Bữa tối đủ chất, giảm tới 70.000Đ</t>
    </r>
  </si>
  <si>
    <r>
      <rPr>
        <u/>
        <sz val="10"/>
        <color rgb="FF1155CC"/>
        <rFont val="Calibri"/>
      </rPr>
      <t>[PNS]_BIDV_Apr.Credit</t>
    </r>
    <r>
      <rPr>
        <sz val="10"/>
        <color rgb="FF000000"/>
        <rFont val="Calibri"/>
      </rPr>
      <t>_ALL</t>
    </r>
  </si>
  <si>
    <t>[PLF CP]_5.5 CP_Ăn Thả Ga, Giảm Không Giới Hạn</t>
  </si>
  <si>
    <t>[PLF CP]_Mother’s Day_Món Ngon Mời Mẹ, Giảm Không Giới Hạn</t>
  </si>
  <si>
    <r>
      <rPr>
        <u/>
        <sz val="10"/>
        <color rgb="FF1155CC"/>
        <rFont val="Calibri"/>
      </rPr>
      <t>[SJBP]_Starbucks Coffee_Indi 13-15</t>
    </r>
    <r>
      <rPr>
        <sz val="10"/>
        <rFont val="Calibri"/>
      </rPr>
      <t xml:space="preserve"> 250102_Starbucks Coffee_10 cities</t>
    </r>
  </si>
  <si>
    <t>0-9H [PLF CP]_FS_Thứ 6 siêu Flash sale chỉ 1000Đ
9-13H: [PLF CP]_FS_Thứ 6 siêu Flash sale chỉ 1000Đ
13-16H:[PLF CP]_FS_Thứ 6 siêu Flash sale chỉ 1000Đ
16-24H:[PLF CP]_FS_Thứ 6 siêu Flash sale chỉ 1000Đ</t>
  </si>
  <si>
    <r>
      <rPr>
        <u/>
        <sz val="10"/>
        <color rgb="FF1155CC"/>
        <rFont val="Calibri"/>
      </rPr>
      <t>[PNS]_Pepsi FF31_May</t>
    </r>
    <r>
      <rPr>
        <sz val="10"/>
        <color rgb="FF000000"/>
        <rFont val="Calibri"/>
      </rPr>
      <t>_CT, KH, BH, HP, Hue</t>
    </r>
  </si>
  <si>
    <r>
      <rPr>
        <u/>
        <sz val="10"/>
        <color rgb="FF1155CC"/>
        <rFont val="Calibri"/>
      </rPr>
      <t xml:space="preserve">[SuperVIP]_McDonald's_29/05 -01/06
</t>
    </r>
    <r>
      <rPr>
        <sz val="10"/>
        <rFont val="Calibri"/>
      </rPr>
      <t>250416_McDonald's_5 cities</t>
    </r>
  </si>
  <si>
    <t>[Exclude New User] [PLF CP]_WC_Món Ngon Giữa Tuần, Giảm Tới 25.000Đ</t>
  </si>
  <si>
    <t>[Exclude New User] [PLF CP]_6.6_Tiệc To Giảm Sâu, Giảm tới 666.000Đ</t>
  </si>
  <si>
    <t>[PLF CP]_6.6_ShopeeFood x BOF Khao Vạn Món Giảm Tới 55K</t>
  </si>
  <si>
    <t>[Exclude New User] [PLF CP]_Thematic_Tuần Lễ Đồ Uống, Mua 1 Tặng 1</t>
  </si>
  <si>
    <r>
      <rPr>
        <b/>
        <sz val="10"/>
        <color rgb="FFFF0000"/>
        <rFont val="Calibri"/>
      </rPr>
      <t>Whitelist on ShopeeFood</t>
    </r>
    <r>
      <rPr>
        <sz val="10"/>
        <color rgb="FF000000"/>
        <rFont val="Calibri"/>
      </rPr>
      <t xml:space="preserve">
</t>
    </r>
    <r>
      <rPr>
        <u/>
        <sz val="10"/>
        <color rgb="FF1155CC"/>
        <rFont val="Calibri"/>
      </rPr>
      <t>[Exclude New User] [PLF CP]_SPXI_Jun_Whitelist User</t>
    </r>
  </si>
  <si>
    <t>[Exclude NU] [PLF CP]_Mid Month_Ăn Ngon Giữa Tháng, Khao Deal 0Đ</t>
  </si>
  <si>
    <r>
      <rPr>
        <u/>
        <sz val="10"/>
        <color rgb="FF1155CC"/>
        <rFont val="Calibri"/>
      </rPr>
      <t>[JBP]_KATINAT Coffee &amp; Tea House_bơ dừa BAU</t>
    </r>
    <r>
      <rPr>
        <sz val="10"/>
        <color rgb="FF000000"/>
        <rFont val="Calibri"/>
      </rPr>
      <t xml:space="preserve"> 250119_Katinat Saigon Kafe_11 cities</t>
    </r>
  </si>
  <si>
    <r>
      <rPr>
        <u/>
        <sz val="10"/>
        <color rgb="FF1155CC"/>
        <rFont val="Calibri"/>
      </rPr>
      <t>[SuperVIP]_The Coffee House_8-10.7</t>
    </r>
    <r>
      <rPr>
        <sz val="10"/>
        <color rgb="FF000000"/>
        <rFont val="Calibri"/>
      </rPr>
      <t xml:space="preserve"> 241231_The Coffee House_7 cities</t>
    </r>
  </si>
  <si>
    <r>
      <rPr>
        <sz val="10"/>
        <color theme="1"/>
        <rFont val="Calibri"/>
      </rPr>
      <t xml:space="preserve">0h - 6h &amp; 22 - 24h: [PLF CP]_Thematic_Vi Vu Đêm Khuya, Giảm Tới 30.000Đ
</t>
    </r>
    <r>
      <rPr>
        <strike/>
        <sz val="10"/>
        <color theme="1"/>
        <rFont val="Calibri"/>
      </rPr>
      <t xml:space="preserve">6h - 9h: [PLF CP]_Thematic_Đậm Đà Cafe Việt, Giảm Tới 30.000Đ
</t>
    </r>
    <r>
      <rPr>
        <sz val="10"/>
        <color theme="1"/>
        <rFont val="Calibri"/>
      </rPr>
      <t>6h - 9h: [PLF CP]_Thematic_Bữa Sáng Chào Hè, Giảm Tới 30.000Đ
9h - 14h: [PLF CP]_Thematic_Ăn Ngon Tránh Nóng, Giảm Tới 40.000Đ
12h - 14h: [PLF CP]_Thematic_Mát Lạnh Sảng Khoái, Giảm Tới 30.000Đ
14h - 17h: [PLF CP]_Thematic_Ăn Vặt Chill Hè, Giảm Tới 30.000Đ
17h - 22h: [PLF CP]_Thematic_Mở Tiệc Ngày Hè, Giảm Tới 50.000Đ</t>
    </r>
  </si>
  <si>
    <t xml:space="preserve">[Exclude NU] [PLF CP]_Mid Month_Bộ chung DEAL THƯƠNG HIỆU Giảm 50%
</t>
  </si>
  <si>
    <r>
      <rPr>
        <u/>
        <sz val="10"/>
        <color rgb="FF1155CC"/>
        <rFont val="Calibri"/>
      </rPr>
      <t>[SJBP]_Starbucks Coffee_Indi 15-17.7</t>
    </r>
    <r>
      <rPr>
        <sz val="10"/>
        <color rgb="FF000000"/>
        <rFont val="Calibri"/>
      </rPr>
      <t xml:space="preserve"> 250520_Starbucks Coffee_12 cities</t>
    </r>
  </si>
  <si>
    <r>
      <rPr>
        <u/>
        <sz val="10"/>
        <color rgb="FF1155CC"/>
        <rFont val="Calibri"/>
      </rPr>
      <t>[JBP]_KATINAT Coffee &amp; Tea House_Ads 1K</t>
    </r>
    <r>
      <rPr>
        <sz val="10"/>
        <rFont val="Calibri"/>
      </rPr>
      <t xml:space="preserve"> 250119_Katinat Saigon Kafe_11 cities</t>
    </r>
  </si>
  <si>
    <r>
      <rPr>
        <u/>
        <sz val="10"/>
        <color rgb="FF1155CC"/>
        <rFont val="Calibri"/>
      </rPr>
      <t>[VIP]_Domino's Pizza_25-27/07</t>
    </r>
    <r>
      <rPr>
        <sz val="10"/>
        <color rgb="FF000000"/>
        <rFont val="Calibri"/>
      </rPr>
      <t xml:space="preserve"> 250116_Domino pizza_11 cities</t>
    </r>
  </si>
  <si>
    <r>
      <rPr>
        <u/>
        <sz val="10"/>
        <color rgb="FF1155CC"/>
        <rFont val="Calibri"/>
      </rPr>
      <t xml:space="preserve">[SJBP]_Gà Rán Popeyes_BOGO
</t>
    </r>
    <r>
      <rPr>
        <sz val="10"/>
        <rFont val="Calibri"/>
      </rPr>
      <t>241231_Gà Rán Popeyes_9 cities</t>
    </r>
  </si>
  <si>
    <r>
      <rPr>
        <u/>
        <sz val="10"/>
        <color rgb="FF1155CC"/>
        <rFont val="Calibri"/>
      </rPr>
      <t>[Win 3]_Cơm Thố Anh Nguyễn_Jul</t>
    </r>
    <r>
      <rPr>
        <sz val="10"/>
        <rFont val="Calibri"/>
      </rPr>
      <t>_250718_Cơm Thố Anh Nguyễn_11 cities</t>
    </r>
  </si>
  <si>
    <r>
      <rPr>
        <u/>
        <sz val="10"/>
        <color rgb="FF1155CC"/>
        <rFont val="Calibri"/>
      </rPr>
      <t>[SJBP]_The Coffee House_WC Fri</t>
    </r>
    <r>
      <rPr>
        <sz val="10"/>
        <color rgb="FF000000"/>
        <rFont val="Calibri"/>
      </rPr>
      <t xml:space="preserve"> 241231_The Coffee House_7 cities</t>
    </r>
  </si>
  <si>
    <t>[Exclude NU] [PLF CP]_8.8_Siêu Deal Cực Hot, Giảm tới 50%</t>
  </si>
  <si>
    <t>[Exclude NU] [PLF CP]_8.8_Deal Chồng Deal, Mua Nhiều Giảm Nhiều</t>
  </si>
  <si>
    <t>0h - 6h [PLF CP]_8.8_Đại Tiệc Món Ngon, Deal Chỉ 0Đ
6h - 8h [PLF CP]_8.8_Đại Tiệc Món Ngon, Deal Chỉ 0Đ
8h - 10h [PLF CP]_8.8_Săn Deal 8.8, Giảm Tới 95.000Đ
10h - 12h [PLF CP]_8.8_Vạn Deal Ngon Rẻ, Chỉ 18.000Đ
12h - 14h [PLF CP]_8.8_Vạn Deal Ngon Rẻ, Chỉ 18.000Đ
14h - 17h [PLF CP]_8.8_Đại Tiệc Món Ngon, Deal Chỉ 0Đ
17h - 19h [PLF CP]_8.8_Đại Tiệc Món Ngon, Deal Chỉ 0Đ
19h - 24h [PLF CP]_8.8_Đại Tiệc Món Ngon, Deal Chỉ 0Đ</t>
  </si>
  <si>
    <r>
      <rPr>
        <strike/>
        <sz val="10"/>
        <color theme="1"/>
        <rFont val="Calibri"/>
      </rPr>
      <t xml:space="preserve">[Exclude NU] [PLF CP]_Thematic_Quán Ngon Quanh Đây, Giảm tới 60.000Đ
</t>
    </r>
    <r>
      <rPr>
        <sz val="10"/>
        <color theme="1"/>
        <rFont val="Calibri"/>
      </rPr>
      <t>[Exclude NU] [PLF CP]_BAU_Quán mới lên sàn, ngàn deal 0Đ</t>
    </r>
  </si>
  <si>
    <r>
      <rPr>
        <strike/>
        <sz val="10"/>
        <color theme="1"/>
        <rFont val="Calibri"/>
      </rPr>
      <t xml:space="preserve">[Exclude NU] [PLF CP]_Thematic_Quán Ngon Quanh Đây, Giảm tới 60.000Đ
</t>
    </r>
    <r>
      <rPr>
        <sz val="10"/>
        <color theme="1"/>
        <rFont val="Calibri"/>
      </rPr>
      <t>[Exclude NU] [PLF CP]_BAU_Siêu Đại Tiệc Giảm Cực Nhiệt 199,000 đồng</t>
    </r>
  </si>
  <si>
    <r>
      <rPr>
        <u/>
        <sz val="10"/>
        <color rgb="FF1155CC"/>
        <rFont val="Calibri"/>
      </rPr>
      <t>[Win 2]_Co.op Food_Aug_SJBP</t>
    </r>
    <r>
      <rPr>
        <sz val="10"/>
        <color rgb="FF000000"/>
        <rFont val="Calibri"/>
      </rPr>
      <t>_CT</t>
    </r>
  </si>
  <si>
    <r>
      <rPr>
        <b/>
        <u/>
        <sz val="10"/>
        <color rgb="FFFF0000"/>
        <rFont val="Calibri"/>
      </rPr>
      <t xml:space="preserve">Whitelisted buyer
</t>
    </r>
    <r>
      <rPr>
        <u/>
        <sz val="10"/>
        <color rgb="FF1155CC"/>
        <rFont val="Calibri"/>
      </rPr>
      <t xml:space="preserve">[PLF CP]_SPayLater 
</t>
    </r>
    <r>
      <rPr>
        <sz val="10"/>
        <color rgb="FF000000"/>
        <rFont val="Calibri"/>
      </rPr>
      <t>[Exclude NU]
0-6H: [PLF CP]FS_Ăn Khuya Siêu Flash Sale, Giảm 45%
6-9H: [PLF CP]FS_Ăn Sáng Siêu Flash Sale, Giảm 45%
9-13H: [PLF CP]FS_Ăn Trưa Siêu Flash Sale, Giảm 45%
13-16H: [PLF CP]FS_Ăn Xế Siêu Flash Sale, Giảm 45%
16-21H: [PLF CP]FS_Ăn Tối Siêu Flash Sale, Giảm 45%
21-24H: [PLF CP]FS_Ăn Khuya Siêu Flash Sale, Giảm 45%</t>
    </r>
  </si>
  <si>
    <t>[Exclude NU] [PLF CP]_Thematic_Vui Tiệc Thất Tịch, Giảm 50%</t>
  </si>
  <si>
    <t>[Exclude NU][PLF CP]_Thematic_Săn Deal Đậu Đỏ, Freeship 20.000Đ</t>
  </si>
  <si>
    <r>
      <rPr>
        <u/>
        <sz val="10"/>
        <color rgb="FF1155CC"/>
        <rFont val="Calibri"/>
      </rPr>
      <t>[PNS]_LPBANK_Sep</t>
    </r>
    <r>
      <rPr>
        <sz val="10"/>
        <color rgb="FF000000"/>
        <rFont val="Calibri"/>
      </rPr>
      <t>_ALL</t>
    </r>
  </si>
  <si>
    <r>
      <rPr>
        <u/>
        <sz val="10"/>
        <color rgb="FF1155CC"/>
        <rFont val="Calibri"/>
      </rPr>
      <t xml:space="preserve">Whitelisted buyer [PLF CP]_SPayLater
</t>
    </r>
    <r>
      <rPr>
        <sz val="10"/>
        <rFont val="Calibri"/>
      </rPr>
      <t>[Exclude NU][PLF CP]_9.9_Mở Tiệc Bao Ngon, Chỉ 0Đ</t>
    </r>
  </si>
  <si>
    <t>[Exclude NU][PLF CP]_9.9_Siêu Deal Khai Tiệc, Giảm 50%</t>
  </si>
  <si>
    <t>[Exclude NU][PLF CP]_Thematic_Mở Tiệc Sum Vầy, Giảm Tới 99.000Đ</t>
  </si>
  <si>
    <r>
      <rPr>
        <u/>
        <sz val="10"/>
        <color rgb="FF1155CC"/>
        <rFont val="Calibri"/>
      </rPr>
      <t xml:space="preserve">Whitelisted buyer [PLF CP]_SPayLater
</t>
    </r>
    <r>
      <rPr>
        <sz val="10"/>
        <rFont val="Calibri"/>
      </rPr>
      <t>[Exclude NU][PLF CP]_Thematic_Trà Bánh Đoàn Viên, Giảm 35.000Đ</t>
    </r>
  </si>
  <si>
    <t>[Exclude NU][PLF CP]_SPFDay_Món Gì Cũng Có, Siêu Deal 0Đ</t>
  </si>
  <si>
    <r>
      <rPr>
        <u/>
        <sz val="10"/>
        <color rgb="FF1155CC"/>
        <rFont val="Calibri"/>
      </rPr>
      <t xml:space="preserve">[PLF CP]_SPXI_Oct_Whitelist User
</t>
    </r>
    <r>
      <rPr>
        <sz val="10"/>
        <rFont val="Calibri"/>
      </rPr>
      <t>[Exclude NU][PLF CP]_Thematic_Sắm Bánh Trung Thu, Giảm 50.000Đ</t>
    </r>
  </si>
  <si>
    <t>[Exclude NU][PLF CP]_Thematic_Phá Cỗ Trung Thu, Freeship 45.000Đ</t>
  </si>
  <si>
    <t>[Whitelist New User] [PLF CP]_NU_Lần đầu đặt món giảm 50%
[Exclude NU][PLF CP]_10.10_Siêu Deal Khai Tiệc, Giảm tới 50%</t>
  </si>
  <si>
    <r>
      <rPr>
        <u/>
        <sz val="10"/>
        <color rgb="FF1155CC"/>
        <rFont val="Calibri"/>
      </rPr>
      <t xml:space="preserve">Whitelisted buyer
[PLF CP]_SPayLater
</t>
    </r>
    <r>
      <rPr>
        <sz val="10"/>
        <rFont val="Calibri"/>
      </rPr>
      <t>[Exclude NU][PLF CP]_Thematic_Mừng Ngày Chị Em, Giảm tới 50%</t>
    </r>
  </si>
  <si>
    <r>
      <rPr>
        <sz val="10"/>
        <color rgb="FFFF0000"/>
        <rFont val="Calibri"/>
      </rPr>
      <t>[Whitelist New User] [</t>
    </r>
    <r>
      <rPr>
        <sz val="10"/>
        <color theme="1"/>
        <rFont val="Calibri"/>
      </rPr>
      <t>PLF CP]_NU_Lần đầu đặt món giảm 50%
[Exclude NU[PLF CP]_Thematic_Mừng Ngày Chị Em, Giảm tới 50%</t>
    </r>
  </si>
  <si>
    <r>
      <rPr>
        <sz val="10"/>
        <color rgb="FFFF0000"/>
        <rFont val="Calibri"/>
      </rPr>
      <t>[Whitelist New User] [</t>
    </r>
    <r>
      <rPr>
        <sz val="10"/>
        <color theme="1"/>
        <rFont val="Calibri"/>
      </rPr>
      <t>PLF CP]_NU_Lần đầu đặt món giảm 50%
[Exclude NU][PLF CP]_WC_Thứ 6 Rộn Ràng, Giảm 50.000Đ</t>
    </r>
  </si>
  <si>
    <t>[Exclude NU][PLF CP]_Thematic_Ăn Ngon Mùa Halloween, Giảm 31.000Đ</t>
  </si>
  <si>
    <r>
      <rPr>
        <u/>
        <sz val="10"/>
        <color rgb="FF1155CC"/>
        <rFont val="Calibri"/>
      </rPr>
      <t xml:space="preserve">Whitelisted buyer
[PLF CP]_SPayLater
</t>
    </r>
    <r>
      <rPr>
        <sz val="10"/>
        <rFont val="Calibri"/>
      </rPr>
      <t>[Exclude NU][PLF CP]_Thematic_Ăn Ngon Mùa Halloween, Giảm 31.000Đ</t>
    </r>
  </si>
  <si>
    <r>
      <rPr>
        <strike/>
        <sz val="10"/>
        <color theme="1"/>
        <rFont val="Calibri"/>
      </rPr>
      <t xml:space="preserve">[Exclude NU][PLF CP]_11.11_Đại Tiệc Món Ngon, Chỉ 0Đ
</t>
    </r>
    <r>
      <rPr>
        <sz val="10"/>
        <color theme="1"/>
        <rFont val="Calibri"/>
      </rPr>
      <t>[Exclude NU][PLF CP]_WC_Đầu Tuần Đặt Món, Ship Chỉ 12.000Đ</t>
    </r>
  </si>
  <si>
    <r>
      <rPr>
        <u/>
        <sz val="10"/>
        <color rgb="FF1155CC"/>
        <rFont val="Calibri"/>
      </rPr>
      <t xml:space="preserve">SPL
</t>
    </r>
    <r>
      <rPr>
        <sz val="10"/>
        <color rgb="FF000000"/>
        <rFont val="Calibri"/>
      </rPr>
      <t>[Exclude NU][PLF CP]_Mid Month Sale_Ăn Ngon Giữa Tháng, Khao Deal 0Đ</t>
    </r>
  </si>
  <si>
    <t>0h - 6h [PLF CP]_Thematic_SIÊU TIỆC THƯƠNG HIỆU Giảm 50%
6h - 8h [PLF CP]_Thematic_Mừng Ngày Nhà Giáo, Freeship tới 60.000Đ
8h - 10h [PLF CP]_Thematic_Mừng Ngày Nhà Giáo, Freeship tới 60.000Đ
10h - 12h [PLF CP]_Thematic_Tiệc Liên Hoan Lớp, Giảm tới 199.000Đ
12h - 14h [PLF CP]_Thematic_Tiệc Liên Hoan Lớp, Giảm tới 199.000Đ
14h - 17h [PLF CP]_Thematic_Tiệc Liên Hoan Lớp, Giảm tới 199.000Đ
17h - 19h [PLF CP]_Thematic_Lớp Càng Đông Deal Càng To
19h - 24h [PLF CP]_Thematic_Lớp Càng Đông Deal Càng To</t>
  </si>
  <si>
    <t xml:space="preserve">[SJBP]_Gà Rán Popeyes_BOGO add on ĐN+OTH </t>
  </si>
  <si>
    <t>[Exclude NU][PLF CP]_BAU_Ăn hết Việt Nam, Bao liền nửa giá</t>
  </si>
  <si>
    <r>
      <rPr>
        <u/>
        <sz val="10"/>
        <color rgb="FF1155CC"/>
        <rFont val="Calibri"/>
      </rPr>
      <t xml:space="preserve">SPXI
</t>
    </r>
    <r>
      <rPr>
        <sz val="10"/>
        <rFont val="Calibri"/>
      </rPr>
      <t>[Exclude NU] [PLF CP]_OB_Vạn Món Giá Hời, Mời Deal Giảm 50.000Đ</t>
    </r>
  </si>
  <si>
    <r>
      <rPr>
        <u/>
        <sz val="10"/>
        <color rgb="FF1155CC"/>
        <rFont val="Calibri"/>
      </rPr>
      <t>[Win 2]_Cà Phê Muối Chú Long_Nov_24-28.11</t>
    </r>
    <r>
      <rPr>
        <sz val="10"/>
        <color rgb="FF000000"/>
        <rFont val="Calibri"/>
      </rPr>
      <t>_250707_Cà Phê Muối Chú Long_15 cities</t>
    </r>
  </si>
  <si>
    <r>
      <rPr>
        <u/>
        <sz val="10"/>
        <color rgb="FF1155CC"/>
        <rFont val="Calibri"/>
      </rPr>
      <t xml:space="preserve">SPL
</t>
    </r>
    <r>
      <rPr>
        <sz val="10"/>
        <rFont val="Calibri"/>
      </rPr>
      <t>[Exclude NU] [PLF CP]_OB_Vạn Món Giá Hời, Mời Deal Giảm 50.000Đ</t>
    </r>
  </si>
  <si>
    <t>[Exclude NU][PLF CP]_BAU_Món Ngon Nóng Hổi Giảm Đến 45.000Đ</t>
  </si>
  <si>
    <t>[Exclude NU][PLF CP]_12.12_ShopeeFood x BOF Giảm Tới 55.000Đ</t>
  </si>
  <si>
    <r>
      <rPr>
        <u/>
        <sz val="10"/>
        <color rgb="FF1155CC"/>
        <rFont val="Calibri"/>
      </rPr>
      <t>[Win 3]_Lotteria_Dec.VT</t>
    </r>
    <r>
      <rPr>
        <sz val="10"/>
        <color rgb="FF000000"/>
        <rFont val="Calibri"/>
      </rPr>
      <t>_VT</t>
    </r>
  </si>
  <si>
    <t>[Exclude NU][PLF CP]_SPF Day_Món Gì Cũng Có, Siêu Deal 0Đ</t>
  </si>
  <si>
    <r>
      <rPr>
        <strike/>
        <sz val="10"/>
        <color theme="1"/>
        <rFont val="Calibri"/>
      </rPr>
      <t xml:space="preserve">[Exclude NU][PLF CP]_Thematic_Tiệc Xmas, Giảm không giới hạn
</t>
    </r>
    <r>
      <rPr>
        <sz val="10"/>
        <color theme="1"/>
        <rFont val="Calibri"/>
      </rPr>
      <t>[Exclude NU][PLF CP]_Thematic_Món Ngon Xmas, Freeship tới 60.000Đ</t>
    </r>
  </si>
  <si>
    <t>[Exclude NU][PLF CP]_Thematic_Mở Tiệc Xmas, Giảm tới 1.000.000Đ</t>
  </si>
  <si>
    <t>[Exclude NU][PLF CP]_Thematic_Mở Tiệc Tưng Bừng Giảm 88.000Đ</t>
  </si>
  <si>
    <t>[Exclude NU][PLF CP]_Thematic_Tiệc Cuối Năm, Giảm tới 1.000.000Đ</t>
  </si>
  <si>
    <t>[Exclude NU][Exclude NU]
0-5h: [PLF CP]_BAU_Deal Cú Đêm, Giảm 20.000Đ
5-10h: [PLF CP]_BAU_Nạp năng lượng sáng giảm 30.000Đ
10-13h: [PLF CP]_BAU_Đặt món ăn trưa, giảm tới 40.000Đ
13-16h: [PLF CP]_BAU_Nhâm nhi bữa xế, giảm 30.000Đ
16-24h: [PLF CP]_BAU_Món gì cũng ngon, bữa tối giảm 30.000Đ</t>
  </si>
  <si>
    <r>
      <rPr>
        <u/>
        <sz val="10"/>
        <color rgb="FF1155CC"/>
        <rFont val="Calibri"/>
      </rPr>
      <t xml:space="preserve">[PLF CP]_SPXI_Jan_Whitelist User
</t>
    </r>
    <r>
      <rPr>
        <sz val="10"/>
        <color rgb="FF000000"/>
        <rFont val="Calibri"/>
      </rPr>
      <t>[Exclude NU][PLF CP]_15.1_Đặt Nhóm Chung Vui Giảm Thêm 25.000Đ</t>
    </r>
  </si>
  <si>
    <r>
      <rPr>
        <u/>
        <sz val="10"/>
        <color rgb="FF1155CC"/>
        <rFont val="Calibri"/>
      </rPr>
      <t xml:space="preserve">[PLF CP]_SPXI_Jan_Whitelist User
</t>
    </r>
    <r>
      <rPr>
        <sz val="10"/>
        <rFont val="Calibri"/>
      </rPr>
      <t>[Exclude NU][PLF CP]_WC_Tiệc cuối tuần, giảm tưng bừng 105.000Đ</t>
    </r>
  </si>
  <si>
    <r>
      <rPr>
        <u/>
        <sz val="10"/>
        <color rgb="FF1155CC"/>
        <rFont val="Calibri"/>
      </rPr>
      <t xml:space="preserve">[PLF CP]_SPXI_Jan_Whitelist User
</t>
    </r>
    <r>
      <rPr>
        <sz val="10"/>
        <color rgb="FF000000"/>
        <rFont val="Calibri"/>
      </rPr>
      <t>[Exclude NU] [PLF CP]_OB_Vạn Món Giá Hời, Mời Deal Giảm 50.000Đ</t>
    </r>
  </si>
  <si>
    <t>[Exclude NU][PLF CP]_Thematic_Liên Hoan Cuối Năm, Giảm Tới 1.000.000Đ</t>
  </si>
  <si>
    <r>
      <rPr>
        <u/>
        <sz val="10"/>
        <color rgb="FF1155CC"/>
        <rFont val="Calibri"/>
      </rPr>
      <t xml:space="preserve">[Whitelisted User]_[PLF CP]_SPay Later_Jan
</t>
    </r>
    <r>
      <rPr>
        <sz val="10"/>
        <color rgb="FF000000"/>
        <rFont val="Calibri"/>
      </rPr>
      <t>[Exclude NU][PLF CP]_Thematic_Cuối Năm Ăn Ngon Chỉ 0Đ</t>
    </r>
  </si>
  <si>
    <r>
      <rPr>
        <u/>
        <sz val="10"/>
        <color rgb="FF1155CC"/>
        <rFont val="Calibri"/>
      </rPr>
      <t>[VIP]_The Coffee House_NW 4-6.2</t>
    </r>
    <r>
      <rPr>
        <sz val="10"/>
        <color rgb="FF000000"/>
        <rFont val="Calibri"/>
      </rPr>
      <t xml:space="preserve"> 251014_The Coffee House_8 cities</t>
    </r>
  </si>
  <si>
    <r>
      <rPr>
        <u/>
        <sz val="10"/>
        <color rgb="FF1155CC"/>
        <rFont val="Calibri"/>
      </rPr>
      <t xml:space="preserve">[PLF CP]_SPXI_Feb_Whitelist User
</t>
    </r>
    <r>
      <rPr>
        <sz val="10"/>
        <rFont val="Calibri"/>
      </rPr>
      <t>[Exclude NU][PLF CP]_Thematic_Tưng Bừng Liên Hoan, Freeship 88.000Đ</t>
    </r>
  </si>
  <si>
    <t>[Exclude NU][PLF CP]_3.3_Món Gì Cũng Có, Chỉ 0Đ</t>
  </si>
  <si>
    <r>
      <rPr>
        <u/>
        <sz val="10"/>
        <color rgb="FF1155CC"/>
        <rFont val="Calibri"/>
      </rPr>
      <t xml:space="preserve">[PLF CP]_SPXI_Feb_Whitelist User
</t>
    </r>
    <r>
      <rPr>
        <sz val="10"/>
        <rFont val="Calibri"/>
      </rPr>
      <t>[Exclude NU][PLF CP]_3.3_Đặt Nhóm Chung Vui Giảm Tới 105.000Đ</t>
    </r>
  </si>
  <si>
    <r>
      <rPr>
        <u/>
        <sz val="10"/>
        <color rgb="FF1155CC"/>
        <rFont val="Calibri"/>
      </rPr>
      <t>[Win 2]_Cà Phê Muối Chú Long_24.Feb</t>
    </r>
    <r>
      <rPr>
        <sz val="10"/>
        <color rgb="FF000000"/>
        <rFont val="Calibri"/>
      </rPr>
      <t>_260202_Cà Phê Muối Chú Long_16 cities</t>
    </r>
  </si>
  <si>
    <r>
      <rPr>
        <u/>
        <sz val="10"/>
        <color rgb="FF1155CC"/>
        <rFont val="Calibri"/>
      </rPr>
      <t>[PNS]_VIB_Jan.USAGE</t>
    </r>
    <r>
      <rPr>
        <sz val="10"/>
        <rFont val="Calibri"/>
      </rPr>
      <t>_ALL</t>
    </r>
  </si>
  <si>
    <r>
      <rPr>
        <u/>
        <sz val="10"/>
        <color rgb="FF1155CC"/>
        <rFont val="Calibri"/>
      </rPr>
      <t>[PNS]_BIDV_Jan.CREDIT</t>
    </r>
    <r>
      <rPr>
        <sz val="10"/>
        <color rgb="FF000000"/>
        <rFont val="Calibri"/>
      </rPr>
      <t>_ALL</t>
    </r>
  </si>
  <si>
    <r>
      <rPr>
        <u/>
        <sz val="10"/>
        <color rgb="FF1155CC"/>
        <rFont val="Calibri"/>
      </rPr>
      <t>[PNS]_MB JCB Hi ShopeeFood_Jan.Usage</t>
    </r>
    <r>
      <rPr>
        <sz val="10"/>
        <color rgb="FF000000"/>
        <rFont val="Calibri"/>
      </rPr>
      <t>_All</t>
    </r>
  </si>
  <si>
    <r>
      <rPr>
        <u/>
        <sz val="10"/>
        <color rgb="FF1155CC"/>
        <rFont val="Calibri"/>
      </rPr>
      <t>[PNS]_VPBANK CREDIT_Jan</t>
    </r>
    <r>
      <rPr>
        <sz val="10"/>
        <color rgb="FF000000"/>
        <rFont val="Calibri"/>
      </rPr>
      <t>_ALL</t>
    </r>
  </si>
  <si>
    <r>
      <rPr>
        <u/>
        <sz val="10"/>
        <color rgb="FF1155CC"/>
        <rFont val="Calibri"/>
      </rPr>
      <t>[PNS]_Pepsi FF27_Jan</t>
    </r>
    <r>
      <rPr>
        <sz val="10"/>
        <rFont val="Calibri"/>
      </rPr>
      <t>_CT, BH, KH, HP</t>
    </r>
  </si>
  <si>
    <r>
      <rPr>
        <u/>
        <sz val="10"/>
        <color rgb="FF1155CC"/>
        <rFont val="Calibri"/>
      </rPr>
      <t>[PNS]_HD SAISON_Jan.MART</t>
    </r>
    <r>
      <rPr>
        <sz val="10"/>
        <color rgb="FF000000"/>
        <rFont val="Calibri"/>
      </rPr>
      <t>_ALL</t>
    </r>
  </si>
  <si>
    <r>
      <rPr>
        <sz val="10"/>
        <rFont val="Calibri"/>
      </rPr>
      <t xml:space="preserve">T2+T3:
0-9H: [PLF CP]_15.1_FS_Chớp Deal Đầu Năm, Chỉ 7.000Đ
9-13H: [PLF CP]_15.1_FS_Chớp Deal Đầu Năm, Chỉ 7.000Đ
13-16H:[PLF CP]_15.1_FS_Chớp Deal Đầu Năm, Chỉ 7.000Đ
16-24H:[PLF CP]_15.1_FS_Chớp Deal Đầu Năm, Chỉ 7.000Đ
newcities: </t>
    </r>
    <r>
      <rPr>
        <u/>
        <sz val="10"/>
        <color rgb="FF1155CC"/>
        <rFont val="Calibri"/>
      </rPr>
      <t>[PLF CP]_Đặt Quán Quen, Freeship 0Đ</t>
    </r>
  </si>
  <si>
    <r>
      <rPr>
        <u/>
        <sz val="10"/>
        <color rgb="FF1155CC"/>
        <rFont val="Calibri"/>
      </rPr>
      <t>[PNS]_NCB_Jan</t>
    </r>
    <r>
      <rPr>
        <sz val="10"/>
        <color rgb="FF000000"/>
        <rFont val="Calibri"/>
      </rPr>
      <t>_ALL</t>
    </r>
  </si>
  <si>
    <r>
      <rPr>
        <u/>
        <sz val="10"/>
        <color rgb="FF1155CC"/>
        <rFont val="Calibri"/>
      </rPr>
      <t>[PNS]_OCB_Jan</t>
    </r>
    <r>
      <rPr>
        <sz val="10"/>
        <color rgb="FF000000"/>
        <rFont val="Calibri"/>
      </rPr>
      <t>_ALL</t>
    </r>
  </si>
  <si>
    <r>
      <rPr>
        <u/>
        <sz val="10"/>
        <color rgb="FF1155CC"/>
        <rFont val="Calibri"/>
      </rPr>
      <t>[PNS]_TPB JCB Cashback_Jan</t>
    </r>
    <r>
      <rPr>
        <sz val="10"/>
        <color rgb="FF000000"/>
        <rFont val="Calibri"/>
      </rPr>
      <t>_ALL</t>
    </r>
  </si>
  <si>
    <r>
      <rPr>
        <sz val="10"/>
        <rFont val="Calibri"/>
      </rPr>
      <t xml:space="preserve">T2+T3:
0-6H:  [PLF CP]_FS_Thứ 4 siêu Flash sale giảm 50%
6-9H [PLF CP]_FS_Thứ 4 siêu Flash sale chỉ 1.0000Đ
9-13H:  [PLF CP]_FS_Thứ 4 siêu Flash sale giảm 50%
13-16H: [PLF CP]_FS_Thứ 4 siêu Flash sale chỉ 1.0000Đ
16-24H: [PLF CP]_FS_Thứ 4 siêu Flash sale giảm 50%
newcities: </t>
    </r>
    <r>
      <rPr>
        <u/>
        <sz val="10"/>
        <color rgb="FF1155CC"/>
        <rFont val="Calibri"/>
      </rPr>
      <t>[PLF CP]_Đặt Quán Quen, Freeship 0Đ</t>
    </r>
  </si>
  <si>
    <r>
      <rPr>
        <u/>
        <sz val="10"/>
        <color rgb="FF1155CC"/>
        <rFont val="Calibri"/>
      </rPr>
      <t>[PNS]_HDBank_Jan.Muadee</t>
    </r>
    <r>
      <rPr>
        <sz val="10"/>
        <color rgb="FF000000"/>
        <rFont val="Calibri"/>
      </rPr>
      <t>_ALL</t>
    </r>
  </si>
  <si>
    <r>
      <rPr>
        <u/>
        <sz val="10"/>
        <color rgb="FF1155CC"/>
        <rFont val="Calibri"/>
      </rPr>
      <t>[PNS]_Shinhan Finance Mastercard_Feb</t>
    </r>
    <r>
      <rPr>
        <sz val="10"/>
        <color rgb="FF000000"/>
        <rFont val="Calibri"/>
      </rPr>
      <t>_ALL</t>
    </r>
  </si>
  <si>
    <t>[Mart]_WC - Weekend_Chợ Sale Cuối Tuần_Giảm 75.000Đ</t>
  </si>
  <si>
    <r>
      <rPr>
        <u/>
        <sz val="10"/>
        <color rgb="FF1155CC"/>
        <rFont val="Calibri"/>
      </rPr>
      <t>[PNS]_NCB_Feb</t>
    </r>
    <r>
      <rPr>
        <sz val="10"/>
        <color rgb="FF000000"/>
        <rFont val="Calibri"/>
      </rPr>
      <t>_ALL</t>
    </r>
  </si>
  <si>
    <r>
      <rPr>
        <u/>
        <sz val="10"/>
        <color rgb="FF1155CC"/>
        <rFont val="Calibri"/>
      </rPr>
      <t>[PNS]_TPB JCB Cashback_Feb</t>
    </r>
    <r>
      <rPr>
        <sz val="10"/>
        <color rgb="FF000000"/>
        <rFont val="Calibri"/>
      </rPr>
      <t>_ALL</t>
    </r>
  </si>
  <si>
    <r>
      <rPr>
        <u/>
        <sz val="10"/>
        <color rgb="FF1155CC"/>
        <rFont val="Calibri"/>
      </rPr>
      <t>[PNS]_Pepsi FF28_Feb</t>
    </r>
    <r>
      <rPr>
        <sz val="10"/>
        <rFont val="Calibri"/>
      </rPr>
      <t>_CT, BH, KH, HP</t>
    </r>
  </si>
  <si>
    <r>
      <rPr>
        <sz val="10"/>
        <rFont val="Calibri"/>
      </rPr>
      <t xml:space="preserve">[PLF CP]_SPFDay_FS_Chớp Deal Giá Hời, Chỉ 1.000Đ
newcities: </t>
    </r>
    <r>
      <rPr>
        <u/>
        <sz val="10"/>
        <color rgb="FF1155CC"/>
        <rFont val="Calibri"/>
      </rPr>
      <t>[PLF CP]_Đặt Quán Quen, Freeship 0Đ</t>
    </r>
  </si>
  <si>
    <r>
      <rPr>
        <u/>
        <sz val="10"/>
        <color rgb="FF1155CC"/>
        <rFont val="Calibri"/>
      </rPr>
      <t>[PNS]_TCB_Feb.CREDIT</t>
    </r>
    <r>
      <rPr>
        <sz val="10"/>
        <color rgb="FF000000"/>
        <rFont val="Calibri"/>
      </rPr>
      <t>_ALL</t>
    </r>
  </si>
  <si>
    <r>
      <rPr>
        <u/>
        <sz val="10"/>
        <color rgb="FF1155CC"/>
        <rFont val="Calibri"/>
      </rPr>
      <t>[PNS]_BIDV_Feb.JCB WELLING BEING</t>
    </r>
    <r>
      <rPr>
        <sz val="10"/>
        <color rgb="FF000000"/>
        <rFont val="Calibri"/>
      </rPr>
      <t>_ALL</t>
    </r>
  </si>
  <si>
    <r>
      <rPr>
        <u/>
        <sz val="10"/>
        <color rgb="FF1155CC"/>
        <rFont val="Calibri"/>
      </rPr>
      <t>[PNS]_NAM Á BANK_Feb</t>
    </r>
    <r>
      <rPr>
        <sz val="10"/>
        <color rgb="FF000000"/>
        <rFont val="Calibri"/>
      </rPr>
      <t>_ALL</t>
    </r>
  </si>
  <si>
    <r>
      <rPr>
        <u/>
        <sz val="10"/>
        <color rgb="FF1155CC"/>
        <rFont val="Calibri"/>
      </rPr>
      <t>[Win 4]_Cà Phê Muối Chú Long_Feb</t>
    </r>
    <r>
      <rPr>
        <sz val="10"/>
        <rFont val="Calibri"/>
      </rPr>
      <t>_BD, VT, CT, PT, LA, AG, TG, CM, BP, TNinh, VL, KG</t>
    </r>
  </si>
  <si>
    <r>
      <rPr>
        <u/>
        <sz val="10"/>
        <color rgb="FF1155CC"/>
        <rFont val="Calibri"/>
      </rPr>
      <t>[Win 4]_Cà Phê Muối Chú Long_Feb</t>
    </r>
    <r>
      <rPr>
        <sz val="10"/>
        <rFont val="Calibri"/>
      </rPr>
      <t>_BD, VT, CT, PT, LA, AG, TG, CM, BP, TNinh, VL, KG</t>
    </r>
  </si>
  <si>
    <r>
      <rPr>
        <u/>
        <sz val="10"/>
        <color rgb="FF1155CC"/>
        <rFont val="Calibri"/>
      </rPr>
      <t>[PNS]_BIDV_Mar.CREDIT</t>
    </r>
    <r>
      <rPr>
        <sz val="10"/>
        <color rgb="FF000000"/>
        <rFont val="Calibri"/>
      </rPr>
      <t>_ALL</t>
    </r>
  </si>
  <si>
    <t>T2+T3
0-9H: [PLF CP]_3.3_FS_Chớp Deal Đếm Ngược, Chỉ 2.000Đ
9-13H:[PLF CP]_3.3_FS_Chớp Deal Đếm Ngược, Chỉ 2.000Đ
13-16H:[PLF CP]_3.3_FS_Chớp Deal Đếm Ngược, Chỉ 2.000Đ
16-24H: [PLF CP]_3.3_FS_Chớp Deal Đếm Ngược, Chỉ 2.000Đ"</t>
  </si>
  <si>
    <r>
      <rPr>
        <u/>
        <sz val="10"/>
        <color rgb="FF1155CC"/>
        <rFont val="Calibri"/>
      </rPr>
      <t>[PNS]_HD SAISON_Mar.FOOD</t>
    </r>
    <r>
      <rPr>
        <sz val="10"/>
        <color rgb="FF000000"/>
        <rFont val="Calibri"/>
      </rPr>
      <t>_ALL</t>
    </r>
  </si>
  <si>
    <r>
      <rPr>
        <u/>
        <sz val="10"/>
        <color rgb="FF1155CC"/>
        <rFont val="Calibri"/>
      </rPr>
      <t>[PNS]_NAM Á BANK_Mar</t>
    </r>
    <r>
      <rPr>
        <sz val="10"/>
        <color rgb="FF000000"/>
        <rFont val="Calibri"/>
      </rPr>
      <t>_ALL</t>
    </r>
  </si>
  <si>
    <t>T2+T3
0-9H: [PLF CP]_8.3_FS_Chớp Deal Đếm Ngược, Chỉ 3.000Đ
9-13H:[PLF CP]_8.3_FS_Chớp Deal Đếm Ngược, Chỉ 3.000Đ
13-16H [PLF CP]_8.3_FS_Chớp Deal Đếm Ngược, Chỉ 3.000Đ
16-24H [PLF CP]_8.3_FS_Chớp Deal Đếm Ngược, Chỉ 3.000Đ</t>
  </si>
  <si>
    <r>
      <rPr>
        <u/>
        <sz val="10"/>
        <color rgb="FF1155CC"/>
        <rFont val="Calibri"/>
      </rPr>
      <t>[PNS]_HD SAISON_Mar.MART</t>
    </r>
    <r>
      <rPr>
        <sz val="10"/>
        <color rgb="FF000000"/>
        <rFont val="Calibri"/>
      </rPr>
      <t>_ALL</t>
    </r>
  </si>
  <si>
    <r>
      <rPr>
        <u/>
        <sz val="10"/>
        <color rgb="FF1155CC"/>
        <rFont val="Calibri"/>
      </rPr>
      <t>[PNS]_NCB_Mar</t>
    </r>
    <r>
      <rPr>
        <sz val="10"/>
        <color rgb="FF000000"/>
        <rFont val="Calibri"/>
      </rPr>
      <t>_ALL</t>
    </r>
  </si>
  <si>
    <r>
      <rPr>
        <u/>
        <sz val="10"/>
        <color rgb="FF1155CC"/>
        <rFont val="Calibri"/>
      </rPr>
      <t>[PNS]_TPB JCB Cashback_Mar</t>
    </r>
    <r>
      <rPr>
        <sz val="10"/>
        <color rgb="FF000000"/>
        <rFont val="Calibri"/>
      </rPr>
      <t>_ALL</t>
    </r>
  </si>
  <si>
    <r>
      <rPr>
        <sz val="10"/>
        <rFont val="Calibri"/>
      </rPr>
      <t xml:space="preserve">T2+T3:
"0-9H [PLF CP]_FS_Thứ 6 siêu Flash sale chỉ 1000Đ
9-13H: [PLF CP]_FS_Thứ 6 siêu Flash sale chỉ 1000Đ
13-16H:[PLF CP]_FS_Thứ 6 siêu Flash sale chỉ 1000Đ
16-24H:[PLF CP]_FS_Thứ 6 siêu Flash sale chỉ 1000Đ"
newcities: </t>
    </r>
    <r>
      <rPr>
        <u/>
        <sz val="10"/>
        <color rgb="FF1155CC"/>
        <rFont val="Calibri"/>
      </rPr>
      <t>[PLF CP]_Đặt Quán Quen, Freeship 0Đ</t>
    </r>
  </si>
  <si>
    <r>
      <rPr>
        <u/>
        <sz val="10"/>
        <color rgb="FF1155CC"/>
        <rFont val="Calibri"/>
      </rPr>
      <t>[PNS]_Pepsi Baseline_Mar</t>
    </r>
    <r>
      <rPr>
        <sz val="10"/>
        <color rgb="FF000000"/>
        <rFont val="Calibri"/>
      </rPr>
      <t>_CT, KH, BH, HP, HUE</t>
    </r>
  </si>
  <si>
    <r>
      <rPr>
        <u/>
        <sz val="10"/>
        <color rgb="FF1155CC"/>
        <rFont val="Calibri"/>
      </rPr>
      <t>[PNS]_BIDV_Mar.CREDIT</t>
    </r>
    <r>
      <rPr>
        <sz val="10"/>
        <color rgb="FF000000"/>
        <rFont val="Calibri"/>
      </rPr>
      <t>_ALL</t>
    </r>
  </si>
  <si>
    <t>T2+T3 
[PLF CP]_WC_Món Ngon Deal Xịn, Flash Sale + Freeship</t>
  </si>
  <si>
    <r>
      <rPr>
        <u/>
        <sz val="10"/>
        <color rgb="FF1155CC"/>
        <rFont val="Calibri"/>
      </rPr>
      <t>[PNS]_Pepsi Baseline_Mar</t>
    </r>
    <r>
      <rPr>
        <sz val="10"/>
        <color rgb="FF000000"/>
        <rFont val="Calibri"/>
      </rPr>
      <t>_CT, KH, BH, HP, HUE</t>
    </r>
  </si>
  <si>
    <t>[PLF CP]_SPFDay_Chớp Deal Giá Hời, Chỉ 1.000Đ_T2+T3</t>
  </si>
  <si>
    <r>
      <rPr>
        <u/>
        <sz val="10"/>
        <color rgb="FF1155CC"/>
        <rFont val="Calibri"/>
      </rPr>
      <t>[Alacarte CB]_Homefarm_Apr_CB9_SJBP</t>
    </r>
    <r>
      <rPr>
        <sz val="10"/>
        <color rgb="FF000000"/>
        <rFont val="Calibri"/>
      </rPr>
      <t>_HP, BN</t>
    </r>
  </si>
  <si>
    <t>T2+T3:
0-9H:[PLF CP]_4.4_FS_Chớp Deal Ngon Rẻ, Chỉ 1.000Đ
9-13H: [PLF CP]_4.4_FS_Chớp Deal Ngon Rẻ, Chỉ 1.000Đ
13-16H[PLF CP]_4.4_FS_Chớp Deal Ngon Rẻ, Chỉ 1.000Đ
16-24H:[PLF CP]_4.4_FS_Chớp Deal Ngon Rẻ, Chỉ 1.000Đ</t>
  </si>
  <si>
    <r>
      <rPr>
        <u/>
        <sz val="10"/>
        <color rgb="FF1155CC"/>
        <rFont val="Calibri"/>
      </rPr>
      <t>[Alacarte CB]_Homefarm_Apr_CB9_SJBP</t>
    </r>
    <r>
      <rPr>
        <sz val="10"/>
        <color rgb="FF000000"/>
        <rFont val="Calibri"/>
      </rPr>
      <t>_HP, BN</t>
    </r>
  </si>
  <si>
    <t>[Mart]_Thematic_Deal Tươi Mừng Lễ_Giảm 20%</t>
  </si>
  <si>
    <r>
      <rPr>
        <u/>
        <sz val="10"/>
        <color rgb="FF1155CC"/>
        <rFont val="Calibri"/>
      </rPr>
      <t>[PNS]_HD SAISON_Apr.FOOD</t>
    </r>
    <r>
      <rPr>
        <sz val="10"/>
        <color rgb="FF000000"/>
        <rFont val="Calibri"/>
      </rPr>
      <t>_ALL</t>
    </r>
  </si>
  <si>
    <r>
      <rPr>
        <u/>
        <sz val="10"/>
        <color rgb="FF1155CC"/>
        <rFont val="Calibri"/>
      </rPr>
      <t>[PNS]_Pepsi FF30_Apr</t>
    </r>
    <r>
      <rPr>
        <sz val="10"/>
        <color rgb="FF000000"/>
        <rFont val="Calibri"/>
      </rPr>
      <t>_HP, CT, KH, Hue, BH</t>
    </r>
  </si>
  <si>
    <r>
      <rPr>
        <u/>
        <sz val="10"/>
        <color rgb="FF1155CC"/>
        <rFont val="Calibri"/>
      </rPr>
      <t>[PNS]_HOME CREDIT_Apr</t>
    </r>
    <r>
      <rPr>
        <sz val="10"/>
        <color rgb="FF000000"/>
        <rFont val="Calibri"/>
      </rPr>
      <t>_ALL</t>
    </r>
  </si>
  <si>
    <r>
      <rPr>
        <u/>
        <sz val="11"/>
        <color rgb="FF1155CC"/>
        <rFont val="Calibri"/>
      </rPr>
      <t>[PNS]_NCB_Apr</t>
    </r>
    <r>
      <rPr>
        <sz val="11"/>
        <color rgb="FF000000"/>
        <rFont val="Calibri"/>
      </rPr>
      <t>_ALL</t>
    </r>
  </si>
  <si>
    <r>
      <rPr>
        <u/>
        <sz val="10"/>
        <color rgb="FF1155CC"/>
        <rFont val="Calibri"/>
      </rPr>
      <t>[Win 4]_Homefarm_Apr</t>
    </r>
    <r>
      <rPr>
        <sz val="10"/>
        <color rgb="FF000000"/>
        <rFont val="Calibri"/>
      </rPr>
      <t>_HP, BN</t>
    </r>
  </si>
  <si>
    <r>
      <rPr>
        <u/>
        <sz val="10"/>
        <color rgb="FF1155CC"/>
        <rFont val="Calibri"/>
      </rPr>
      <t>[Win 4]_Homefarm_Apr</t>
    </r>
    <r>
      <rPr>
        <sz val="10"/>
        <color rgb="FF000000"/>
        <rFont val="Calibri"/>
      </rPr>
      <t>_HP, BN</t>
    </r>
  </si>
  <si>
    <r>
      <rPr>
        <u/>
        <sz val="10"/>
        <color rgb="FF1155CC"/>
        <rFont val="Calibri"/>
      </rPr>
      <t>[PNS]_Pepsi Baseline_Apr</t>
    </r>
    <r>
      <rPr>
        <sz val="10"/>
        <color rgb="FF000000"/>
        <rFont val="Calibri"/>
      </rPr>
      <t>_HP, CT, KH, Hue, BH</t>
    </r>
  </si>
  <si>
    <r>
      <rPr>
        <u/>
        <sz val="10"/>
        <color rgb="FF1155CC"/>
        <rFont val="Calibri"/>
      </rPr>
      <t>[Win 4]_Cà Phê Muối Chú Long_Apr</t>
    </r>
    <r>
      <rPr>
        <sz val="10"/>
        <color rgb="FF000000"/>
        <rFont val="Calibri"/>
      </rPr>
      <t>_250403_Cà Phê Muối Chú Long_12 cities</t>
    </r>
  </si>
  <si>
    <r>
      <rPr>
        <u/>
        <sz val="10"/>
        <color rgb="FF1155CC"/>
        <rFont val="Calibri"/>
      </rPr>
      <t>[Win 4]_Cà Phê Muối Chú Long_Apr</t>
    </r>
    <r>
      <rPr>
        <sz val="10"/>
        <color rgb="FF000000"/>
        <rFont val="Calibri"/>
      </rPr>
      <t>_250403_Cà Phê Muối Chú Long_12 cities</t>
    </r>
  </si>
  <si>
    <t>[Mart]_Thematic_Mở Tiệc To, Mừng Lễ Lớn_Giảm 150.000Đ</t>
  </si>
  <si>
    <r>
      <rPr>
        <sz val="10"/>
        <rFont val="Calibri"/>
      </rPr>
      <t>0 -10H:[</t>
    </r>
    <r>
      <rPr>
        <u/>
        <sz val="10"/>
        <color rgb="FF1155CC"/>
        <rFont val="Calibri"/>
      </rPr>
      <t>PLF CP]_BAU_Ăn sáng ngon rẻ, giảm 20.000Đ</t>
    </r>
    <r>
      <rPr>
        <sz val="10"/>
        <rFont val="Calibri"/>
      </rPr>
      <t xml:space="preserve">
10-13H: </t>
    </r>
    <r>
      <rPr>
        <u/>
        <sz val="10"/>
        <color rgb="FF1155CC"/>
        <rFont val="Calibri"/>
      </rPr>
      <t>[PLF CP]_BAU_Đặt món ăn trưa, giảm tới 40.000Đ</t>
    </r>
    <r>
      <rPr>
        <sz val="10"/>
        <rFont val="Calibri"/>
      </rPr>
      <t xml:space="preserve">
13-16H: </t>
    </r>
    <r>
      <rPr>
        <u/>
        <sz val="10"/>
        <color rgb="FF1155CC"/>
        <rFont val="Calibri"/>
      </rPr>
      <t xml:space="preserve"> [PLF CP]_BAU_Chốt đơn ăn xế, giảm 20.000Đ</t>
    </r>
    <r>
      <rPr>
        <sz val="10"/>
        <rFont val="Calibri"/>
      </rPr>
      <t xml:space="preserve">
16-24H:</t>
    </r>
    <r>
      <rPr>
        <u/>
        <sz val="10"/>
        <color rgb="FF1155CC"/>
        <rFont val="Calibri"/>
      </rPr>
      <t xml:space="preserve"> [PLF CP]_BAU_Đặt món ăn tối, chỉ từ 40.000Đ</t>
    </r>
  </si>
  <si>
    <r>
      <rPr>
        <u/>
        <sz val="10"/>
        <color rgb="FF1155CC"/>
        <rFont val="Calibri"/>
      </rPr>
      <t>[PNS]_TPB JCB CASHBACK_May</t>
    </r>
    <r>
      <rPr>
        <sz val="10"/>
        <color rgb="FF000000"/>
        <rFont val="Calibri"/>
      </rPr>
      <t>_ALL</t>
    </r>
  </si>
  <si>
    <r>
      <rPr>
        <u/>
        <sz val="10"/>
        <color rgb="FF1155CC"/>
        <rFont val="Calibri"/>
      </rPr>
      <t>[PNS]_HD SAISON_May.FOOD</t>
    </r>
    <r>
      <rPr>
        <sz val="10"/>
        <color rgb="FF000000"/>
        <rFont val="Calibri"/>
      </rPr>
      <t>_ALL</t>
    </r>
  </si>
  <si>
    <r>
      <rPr>
        <u/>
        <sz val="10"/>
        <color rgb="FF1155CC"/>
        <rFont val="Calibri"/>
      </rPr>
      <t>[Win 4]_Cơm Thố Anh Nguyễn_May</t>
    </r>
    <r>
      <rPr>
        <sz val="10"/>
        <color rgb="FF000000"/>
        <rFont val="Calibri"/>
      </rPr>
      <t>_250421_Cơm Thố Anh Nguyễn_13 cities</t>
    </r>
  </si>
  <si>
    <r>
      <rPr>
        <u/>
        <sz val="10"/>
        <color rgb="FF1155CC"/>
        <rFont val="Calibri"/>
      </rPr>
      <t>[Win 4]_Cơm Thố Anh Nguyễn_May</t>
    </r>
    <r>
      <rPr>
        <sz val="10"/>
        <color rgb="FF000000"/>
        <rFont val="Calibri"/>
      </rPr>
      <t>_250421_Cơm Thố Anh Nguyễn_13 cities</t>
    </r>
  </si>
  <si>
    <r>
      <rPr>
        <u/>
        <sz val="10"/>
        <color rgb="FF1155CC"/>
        <rFont val="Calibri"/>
      </rPr>
      <t>[PNS]_VPBANK CREDIT_May</t>
    </r>
    <r>
      <rPr>
        <sz val="10"/>
        <color rgb="FF000000"/>
        <rFont val="Calibri"/>
      </rPr>
      <t>_ALL</t>
    </r>
  </si>
  <si>
    <r>
      <rPr>
        <u/>
        <sz val="10"/>
        <color rgb="FF1155CC"/>
        <rFont val="Calibri"/>
      </rPr>
      <t>[PNS]_Pepsi FF31_May</t>
    </r>
    <r>
      <rPr>
        <sz val="10"/>
        <color rgb="FF000000"/>
        <rFont val="Calibri"/>
      </rPr>
      <t>_CT, KH, BH, HP, Hue</t>
    </r>
  </si>
  <si>
    <r>
      <rPr>
        <u/>
        <sz val="10"/>
        <color rgb="FF1155CC"/>
        <rFont val="Calibri"/>
      </rPr>
      <t>[Alacarte CB]_HomeFarm_May_CB9_SJBP</t>
    </r>
    <r>
      <rPr>
        <sz val="10"/>
        <rFont val="Calibri"/>
      </rPr>
      <t>_HP, BN</t>
    </r>
  </si>
  <si>
    <r>
      <rPr>
        <u/>
        <sz val="10"/>
        <color rgb="FF1155CC"/>
        <rFont val="Calibri"/>
      </rPr>
      <t>[Alacarte CB]_HomeFarm_May_CB9_SJBP</t>
    </r>
    <r>
      <rPr>
        <sz val="10"/>
        <color rgb="FF000000"/>
        <rFont val="Calibri"/>
      </rPr>
      <t>_HP, BN</t>
    </r>
  </si>
  <si>
    <r>
      <rPr>
        <u/>
        <sz val="10"/>
        <color rgb="FF1155CC"/>
        <rFont val="Calibri"/>
      </rPr>
      <t>[Win 4]_Cà Phê Muối Chú Long_May</t>
    </r>
    <r>
      <rPr>
        <sz val="10"/>
        <color rgb="FF000000"/>
        <rFont val="Calibri"/>
      </rPr>
      <t>_250403_Cà Phê Muối Chú Long_12 cities</t>
    </r>
  </si>
  <si>
    <r>
      <rPr>
        <u/>
        <sz val="10"/>
        <color rgb="FF1155CC"/>
        <rFont val="Calibri"/>
      </rPr>
      <t>[Win 4]_Cà Phê Muối Chú Long_May</t>
    </r>
    <r>
      <rPr>
        <sz val="10"/>
        <color rgb="FF000000"/>
        <rFont val="Calibri"/>
      </rPr>
      <t>_250403_Cà Phê Muối Chú Long_12 cities</t>
    </r>
  </si>
  <si>
    <r>
      <rPr>
        <u/>
        <sz val="10"/>
        <color rgb="FF1155CC"/>
        <rFont val="Calibri"/>
      </rPr>
      <t>[PNS]_BIDV_May.DEBIT</t>
    </r>
    <r>
      <rPr>
        <sz val="10"/>
        <color rgb="FF000000"/>
        <rFont val="Calibri"/>
      </rPr>
      <t>_ALL</t>
    </r>
  </si>
  <si>
    <r>
      <rPr>
        <u/>
        <sz val="10"/>
        <color rgb="FF1155CC"/>
        <rFont val="Calibri"/>
      </rPr>
      <t>[PNS]_Pepsi Baseline_May</t>
    </r>
    <r>
      <rPr>
        <sz val="10"/>
        <color rgb="FF000000"/>
        <rFont val="Calibri"/>
      </rPr>
      <t>_CT, KH, BH, HP, Hue</t>
    </r>
  </si>
  <si>
    <r>
      <rPr>
        <u/>
        <sz val="10"/>
        <color rgb="FF1155CC"/>
        <rFont val="Calibri"/>
      </rPr>
      <t>[Win 4]_Lotteria_May</t>
    </r>
    <r>
      <rPr>
        <sz val="10"/>
        <rFont val="Calibri"/>
      </rPr>
      <t>_250424_Lotteria DI_32 cities</t>
    </r>
  </si>
  <si>
    <r>
      <rPr>
        <u/>
        <sz val="10"/>
        <color rgb="FF1155CC"/>
        <rFont val="Calibri"/>
      </rPr>
      <t>[Win 4]_Lotteria_May</t>
    </r>
    <r>
      <rPr>
        <sz val="10"/>
        <rFont val="Calibri"/>
      </rPr>
      <t>_250424_Lotteria DI_32 cities</t>
    </r>
  </si>
  <si>
    <r>
      <rPr>
        <u/>
        <sz val="10"/>
        <color rgb="FF1155CC"/>
        <rFont val="Calibri"/>
      </rPr>
      <t>[Win 4]_Cơm Thố Anh Nguyễn_Jun</t>
    </r>
    <r>
      <rPr>
        <sz val="10"/>
        <color rgb="FF000000"/>
        <rFont val="Calibri"/>
      </rPr>
      <t>_250421_Cơm Thố Anh Nguyễn_13 cities</t>
    </r>
  </si>
  <si>
    <r>
      <rPr>
        <u/>
        <sz val="10"/>
        <color rgb="FF1155CC"/>
        <rFont val="Calibri"/>
      </rPr>
      <t>[Win 4]_Cơm Thố Anh Nguyễn_Jun</t>
    </r>
    <r>
      <rPr>
        <sz val="10"/>
        <color rgb="FF000000"/>
        <rFont val="Calibri"/>
      </rPr>
      <t>_250421_Cơm Thố Anh Nguyễn_13 cities</t>
    </r>
  </si>
  <si>
    <t>[Exclude New User] [PLF CP]_WC_Thứ 4 Vạn Quán Ngon, Freeship 60.000Đ</t>
  </si>
  <si>
    <t>[Exclude New User] [PLF CP]_BAU_Deal Ăn Ngon Tránh Nóng</t>
  </si>
  <si>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</si>
  <si>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u/>
        <sz val="10"/>
        <color rgb="FF1155CC"/>
        <rFont val="Calibri"/>
      </rPr>
      <t>[PNS]_Pepsi FF32_Jun</t>
    </r>
    <r>
      <rPr>
        <sz val="10"/>
        <color rgb="FF000000"/>
        <rFont val="Calibri"/>
      </rPr>
      <t>_CT, KH, BH, HP, Hue</t>
    </r>
  </si>
  <si>
    <r>
      <rPr>
        <u/>
        <sz val="10"/>
        <color rgb="FF1155CC"/>
        <rFont val="Calibri"/>
      </rPr>
      <t>[PNS]_NCB_Jun</t>
    </r>
    <r>
      <rPr>
        <sz val="10"/>
        <color rgb="FF000000"/>
        <rFont val="Calibri"/>
      </rPr>
      <t>_ALL</t>
    </r>
  </si>
  <si>
    <r>
      <rPr>
        <u/>
        <sz val="10"/>
        <color rgb="FF1155CC"/>
        <rFont val="Calibri"/>
      </rPr>
      <t>[Win 4]_Lotteria_Jun</t>
    </r>
    <r>
      <rPr>
        <sz val="10"/>
        <color rgb="FF000000"/>
        <rFont val="Calibri"/>
      </rPr>
      <t>_250424_Lotteria DI_32 cities</t>
    </r>
  </si>
  <si>
    <r>
      <rPr>
        <u/>
        <sz val="10"/>
        <color rgb="FF1155CC"/>
        <rFont val="Calibri"/>
      </rPr>
      <t>[PNS]_VPBANK CREDIT_Jun</t>
    </r>
    <r>
      <rPr>
        <sz val="10"/>
        <color rgb="FF000000"/>
        <rFont val="Calibri"/>
      </rPr>
      <t>_ALL</t>
    </r>
  </si>
  <si>
    <r>
      <rPr>
        <u/>
        <sz val="10"/>
        <color rgb="FF1155CC"/>
        <rFont val="Calibri"/>
      </rPr>
      <t>[PNS]_TPB JCB CASHBACK_Jun.15</t>
    </r>
    <r>
      <rPr>
        <sz val="10"/>
        <color rgb="FF000000"/>
        <rFont val="Calibri"/>
      </rPr>
      <t>_ALL</t>
    </r>
  </si>
  <si>
    <r>
      <rPr>
        <u/>
        <sz val="10"/>
        <color rgb="FF1155CC"/>
        <rFont val="Calibri"/>
      </rPr>
      <t>[Win 4]_Lotteria_Jun</t>
    </r>
    <r>
      <rPr>
        <sz val="10"/>
        <color rgb="FF000000"/>
        <rFont val="Calibri"/>
      </rPr>
      <t>_250424_Lotteria DI_32 cities</t>
    </r>
  </si>
  <si>
    <t xml:space="preserve">
0-6H: [PLF CP]FS_Ăn Khuya Siêu Flash Sale, Giảm 50%
6-9H: [PLF CP]FS_Ăn Sáng Siêu Flash Sale, Giảm 50%
9-13H: [PLF CP]FS_Ăn Trưa Siêu Flash Sale, Giảm 50%
13-16H: [PLF CP]FS_Ăn Xế Siêu Flash Sale, Giảm 50%
16-21H: [PLF CP]FS_Ăn Tối Siêu Flash Sale, Giảm 50%
21-24H: [PLF CP]FS_Ăn Khuya Siêu Flash Sale, Giảm 50%</t>
  </si>
  <si>
    <r>
      <rPr>
        <u/>
        <sz val="10"/>
        <color rgb="FF1155CC"/>
        <rFont val="Calibri"/>
      </rPr>
      <t>[Win 4]_Lotteria_Jun</t>
    </r>
    <r>
      <rPr>
        <sz val="10"/>
        <color rgb="FF000000"/>
        <rFont val="Calibri"/>
      </rPr>
      <t>_250424_Lotteria DI_32 cities</t>
    </r>
  </si>
  <si>
    <r>
      <rPr>
        <u/>
        <sz val="10"/>
        <color rgb="FF1155CC"/>
        <rFont val="Calibri"/>
      </rPr>
      <t>[PNS]_Pepsi Baseline_Jun</t>
    </r>
    <r>
      <rPr>
        <sz val="10"/>
        <rFont val="Calibri"/>
      </rPr>
      <t>_CT, KH, BH, HP, Hue</t>
    </r>
  </si>
  <si>
    <t>[Mart]_Thematic_Nấu Ngon Cho Gia Đình_Giảm Đến 75.000Đ</t>
  </si>
  <si>
    <t>[PLF CP]_7.7_ShopeeFood x BOF Khao Vạn Món Giảm Tới 55K</t>
  </si>
  <si>
    <r>
      <rPr>
        <u/>
        <sz val="10"/>
        <color rgb="FF1155CC"/>
        <rFont val="Calibri"/>
      </rPr>
      <t>[PNS]_Pepsi FF33_Jul</t>
    </r>
    <r>
      <rPr>
        <sz val="10"/>
        <rFont val="Calibri"/>
      </rPr>
      <t>_CT, KH, BH, HP, Hue</t>
    </r>
  </si>
  <si>
    <r>
      <rPr>
        <u/>
        <sz val="10"/>
        <color rgb="FF1155CC"/>
        <rFont val="Calibri"/>
      </rPr>
      <t>[PNS]_TPB JCB CASHBACK_Jul</t>
    </r>
    <r>
      <rPr>
        <sz val="10"/>
        <color rgb="FF000000"/>
        <rFont val="Calibri"/>
      </rPr>
      <t>_ALL</t>
    </r>
  </si>
  <si>
    <r>
      <rPr>
        <u/>
        <sz val="10"/>
        <color rgb="FF1155CC"/>
        <rFont val="Calibri"/>
      </rPr>
      <t>[PNS]_BVBANK_Jul</t>
    </r>
    <r>
      <rPr>
        <sz val="10"/>
        <color rgb="FF000000"/>
        <rFont val="Calibri"/>
      </rPr>
      <t>_ALL</t>
    </r>
  </si>
  <si>
    <r>
      <rPr>
        <u/>
        <sz val="10"/>
        <color rgb="FF1155CC"/>
        <rFont val="Calibri"/>
      </rPr>
      <t>[PNS]_VPBANK CREDIT_Jul</t>
    </r>
    <r>
      <rPr>
        <sz val="10"/>
        <color rgb="FF000000"/>
        <rFont val="Calibri"/>
      </rPr>
      <t>_ALL</t>
    </r>
  </si>
  <si>
    <r>
      <rPr>
        <u/>
        <sz val="10"/>
        <color rgb="FF1155CC"/>
        <rFont val="Calibri"/>
      </rPr>
      <t>[PNS]_Pepsi Baseline_Jul</t>
    </r>
    <r>
      <rPr>
        <sz val="10"/>
        <rFont val="Calibri"/>
      </rPr>
      <t>_CT, KH, BH, HP, Hue</t>
    </r>
  </si>
  <si>
    <r>
      <rPr>
        <u/>
        <sz val="10"/>
        <color rgb="FF1155CC"/>
        <rFont val="Calibri"/>
      </rPr>
      <t xml:space="preserve">[PNS]_BIDV_Jul. JCB WELL BEING </t>
    </r>
    <r>
      <rPr>
        <sz val="10"/>
        <color rgb="FF000000"/>
        <rFont val="Calibri"/>
      </rPr>
      <t>_ALL</t>
    </r>
  </si>
  <si>
    <r>
      <rPr>
        <u/>
        <sz val="10"/>
        <color rgb="FF1155CC"/>
        <rFont val="Calibri"/>
      </rPr>
      <t>[SJBP]_Brand_Food_BAU</t>
    </r>
    <r>
      <rPr>
        <sz val="10"/>
        <color rgb="FF000000"/>
        <rFont val="Calibri"/>
      </rPr>
      <t xml:space="preserve"> 250424_Lotteria DI_32 cities</t>
    </r>
  </si>
  <si>
    <r>
      <rPr>
        <u/>
        <sz val="10"/>
        <color rgb="FF1155CC"/>
        <rFont val="Calibri"/>
      </rPr>
      <t>[SJBP]_The Coffee House_WC_Fri</t>
    </r>
    <r>
      <rPr>
        <sz val="10"/>
        <color rgb="FF000000"/>
        <rFont val="Calibri"/>
      </rPr>
      <t xml:space="preserve"> 241231_The Coffee House_7 cities</t>
    </r>
  </si>
  <si>
    <r>
      <rPr>
        <u/>
        <sz val="10"/>
        <color rgb="FF1155CC"/>
        <rFont val="Calibri"/>
      </rPr>
      <t>[PNS]_HDBank_Jul.MUADEE</t>
    </r>
    <r>
      <rPr>
        <sz val="10"/>
        <color rgb="FF000000"/>
        <rFont val="Calibri"/>
      </rPr>
      <t>_ALL</t>
    </r>
  </si>
  <si>
    <r>
      <rPr>
        <u/>
        <sz val="10"/>
        <color rgb="FF1155CC"/>
        <rFont val="Calibri"/>
      </rPr>
      <t>[PNS]_Shinhan Finance Mastercard_Jul.29</t>
    </r>
    <r>
      <rPr>
        <sz val="10"/>
        <color rgb="FF000000"/>
        <rFont val="Calibri"/>
      </rPr>
      <t>_ALL</t>
    </r>
  </si>
  <si>
    <r>
      <rPr>
        <u/>
        <sz val="10"/>
        <color rgb="FF1155CC"/>
        <rFont val="Calibri"/>
      </rPr>
      <t>[JBP]_KATINAT Coffee &amp; Tea House_Merch</t>
    </r>
    <r>
      <rPr>
        <sz val="10"/>
        <color rgb="FF000000"/>
        <rFont val="Calibri"/>
      </rPr>
      <t xml:space="preserve"> 250119_Katinat Saigon Kafe_11 cities</t>
    </r>
  </si>
  <si>
    <r>
      <rPr>
        <u/>
        <sz val="10"/>
        <color rgb="FF1155CC"/>
        <rFont val="Calibri"/>
      </rPr>
      <t>[PNS]_NCB_Jul</t>
    </r>
    <r>
      <rPr>
        <sz val="10"/>
        <color rgb="FF000000"/>
        <rFont val="Calibri"/>
      </rPr>
      <t>_ALL</t>
    </r>
  </si>
  <si>
    <r>
      <rPr>
        <u/>
        <sz val="10"/>
        <color rgb="FF1155CC"/>
        <rFont val="Calibri"/>
      </rPr>
      <t>[PNS]_FE CREDIT_Aug</t>
    </r>
    <r>
      <rPr>
        <sz val="10"/>
        <color rgb="FF000000"/>
        <rFont val="Calibri"/>
      </rPr>
      <t>_ALL</t>
    </r>
  </si>
  <si>
    <r>
      <rPr>
        <u/>
        <sz val="10"/>
        <color rgb="FF1155CC"/>
        <rFont val="Calibri"/>
      </rPr>
      <t>[PNS]_OCB_Aug</t>
    </r>
    <r>
      <rPr>
        <sz val="10"/>
        <color rgb="FF000000"/>
        <rFont val="Calibri"/>
      </rPr>
      <t>_ALL</t>
    </r>
  </si>
  <si>
    <t>[Exclude NU][PLF CP]_8.8_Tung Deal Toàn Sàn, Freeship 0Đ</t>
  </si>
  <si>
    <r>
      <rPr>
        <u/>
        <sz val="10"/>
        <color rgb="FF1155CC"/>
        <rFont val="Calibri"/>
      </rPr>
      <t>[PNS]_MB JCB Hi ShopeeFood_Aug</t>
    </r>
    <r>
      <rPr>
        <sz val="10"/>
        <color rgb="FF000000"/>
        <rFont val="Calibri"/>
      </rPr>
      <t>_ALL</t>
    </r>
  </si>
  <si>
    <t>0h - 6h [PLF CP]_8.8_Chốt Deal Mở Tiệc, Giảm Tới 888.000Đ
6h - 8h [PLF CP]_Thematic_Ăn Chay Thanh Tịnh, Freeship 20.000Đ
8h - 10h [PLF CP]_Thematic_Ăn Chay Thanh Tịnh, Freeship 20.000Đ
10h - 12h [PLF CP]_Thematic_Ăn Chay Thanh Tịnh, Freeship 20.000Đ
12h - 14h [PLF CP]_Thematic_Ăn Chay Thanh Tịnh, Freeship 20.000Đ
14h - 17h [PLF CP]_Thematic_Ăn Chay Thanh Tịnh, Freeship 20.000Đ
17h - 19h [PLF CP]_Thematic_Ăn Chay Thanh Tịnh, Freeship 20.000Đ
19h - 24h [PLF CP]_8.8_Chốt Deal Mở Tiệc, Giảm Tới 888.000Đ</t>
  </si>
  <si>
    <r>
      <rPr>
        <u/>
        <sz val="10"/>
        <color rgb="FF1155CC"/>
        <rFont val="Calibri"/>
      </rPr>
      <t>[PNS]_Pepsi Baseline_Aug</t>
    </r>
    <r>
      <rPr>
        <sz val="10"/>
        <color rgb="FF000000"/>
        <rFont val="Calibri"/>
      </rPr>
      <t>_CT, KH, BH, HP, Hue</t>
    </r>
  </si>
  <si>
    <t>[PLF CP]_Thematic_Quán Ngon Quanh Đây, Giảm tới 60.000Đ</t>
  </si>
  <si>
    <r>
      <rPr>
        <u/>
        <sz val="10"/>
        <color rgb="FF1155CC"/>
        <rFont val="Calibri"/>
      </rPr>
      <t>[PNS]_TPB JCB CASHBACK_Aug</t>
    </r>
    <r>
      <rPr>
        <sz val="10"/>
        <color rgb="FF000000"/>
        <rFont val="Calibri"/>
      </rPr>
      <t>_ALL</t>
    </r>
  </si>
  <si>
    <r>
      <rPr>
        <u/>
        <sz val="10"/>
        <color rgb="FF1155CC"/>
        <rFont val="Calibri"/>
      </rPr>
      <t>[Alacarte]_K-FOOD_Aug</t>
    </r>
    <r>
      <rPr>
        <sz val="10"/>
        <color rgb="FF000000"/>
        <rFont val="Calibri"/>
      </rPr>
      <t>_BD, HP, CT, BH, VT</t>
    </r>
  </si>
  <si>
    <r>
      <rPr>
        <u/>
        <sz val="10"/>
        <color rgb="FF1155CC"/>
        <rFont val="Calibri"/>
      </rPr>
      <t>[PNS]_NCB_Aug</t>
    </r>
    <r>
      <rPr>
        <sz val="10"/>
        <color rgb="FF000000"/>
        <rFont val="Calibri"/>
      </rPr>
      <t>_ALL</t>
    </r>
  </si>
  <si>
    <r>
      <rPr>
        <u/>
        <sz val="10"/>
        <color rgb="FF1155CC"/>
        <rFont val="Calibri"/>
      </rPr>
      <t>[PNS]_Pepsi FF34_Aug</t>
    </r>
    <r>
      <rPr>
        <sz val="10"/>
        <color rgb="FF000000"/>
        <rFont val="Calibri"/>
      </rPr>
      <t>_CT, KH, BH, HP, Hue</t>
    </r>
  </si>
  <si>
    <r>
      <rPr>
        <u/>
        <sz val="10"/>
        <color rgb="FF1155CC"/>
        <rFont val="Calibri"/>
      </rPr>
      <t>[SJBP]_Cơm Thố Anh Nguyễn_Aug</t>
    </r>
    <r>
      <rPr>
        <sz val="10"/>
        <color rgb="FF000000"/>
        <rFont val="Calibri"/>
      </rPr>
      <t xml:space="preserve"> 250718_Cơm Thố Anh Nguyễn_11 cities</t>
    </r>
  </si>
  <si>
    <r>
      <rPr>
        <u/>
        <sz val="10"/>
        <color rgb="FF1155CC"/>
        <rFont val="Calibri"/>
      </rPr>
      <t>[PNS]_HDBank_Aug.MUADEE</t>
    </r>
    <r>
      <rPr>
        <sz val="10"/>
        <color rgb="FF000000"/>
        <rFont val="Calibri"/>
      </rPr>
      <t>_ALL</t>
    </r>
  </si>
  <si>
    <r>
      <rPr>
        <u/>
        <sz val="10"/>
        <color rgb="FF1155CC"/>
        <rFont val="Calibri"/>
      </rPr>
      <t>[PNS]_VPBANK JCB_Aug.VISA Usage</t>
    </r>
    <r>
      <rPr>
        <sz val="10"/>
        <color rgb="FF000000"/>
        <rFont val="Calibri"/>
      </rPr>
      <t>_ALL</t>
    </r>
  </si>
  <si>
    <r>
      <rPr>
        <u/>
        <sz val="10"/>
        <color rgb="FF1155CC"/>
        <rFont val="Calibri"/>
      </rPr>
      <t xml:space="preserve">[PNS]_BIDV_Aug.JCB WELL BEING </t>
    </r>
    <r>
      <rPr>
        <sz val="10"/>
        <color rgb="FF000000"/>
        <rFont val="Calibri"/>
      </rPr>
      <t>_ALL</t>
    </r>
  </si>
  <si>
    <r>
      <rPr>
        <u/>
        <sz val="10"/>
        <color rgb="FF1155CC"/>
        <rFont val="Calibri"/>
      </rPr>
      <t>[PNS]_VPBANK JCB_Aug.CAKE</t>
    </r>
    <r>
      <rPr>
        <sz val="10"/>
        <color rgb="FF000000"/>
        <rFont val="Calibri"/>
      </rPr>
      <t>_ALL</t>
    </r>
  </si>
  <si>
    <t>[PLF CP]_Thematic_Thất Tịch Có Đôi, Freeship 0Đ</t>
  </si>
  <si>
    <t>[Exclude NU][PLF CP]_Thematic_Ăn Thả Ga, Giảm Không Giới Hạn</t>
  </si>
  <si>
    <t>[Exclude NU][PLF CP]_Thematic_Khách Mới Gần Xa, Giảm 40.000Đ</t>
  </si>
  <si>
    <t>[Exclude NU][PLF CP]_Thematic_Món Ngon Địa Phương, Giảm 50%</t>
  </si>
  <si>
    <t>[Exclude NU][PLF CP]_9.9_Siêu Deal Khai Tiệc, Giảm tới 50%</t>
  </si>
  <si>
    <t>[Mart]_Thematic_Vu Lan Báo Hiếu_Giảm Không Giới Hạn</t>
  </si>
  <si>
    <t>[PLF CP]_BAU_Ăn hết Việt Nam, Bao liền nửa giá</t>
  </si>
  <si>
    <r>
      <rPr>
        <u/>
        <sz val="10"/>
        <color rgb="FF1155CC"/>
        <rFont val="Calibri"/>
      </rPr>
      <t>[PNS]_Pepsi Baseline_Sep</t>
    </r>
    <r>
      <rPr>
        <sz val="10"/>
        <rFont val="Calibri"/>
      </rPr>
      <t>_CT, KH, BH, HP, Hue</t>
    </r>
  </si>
  <si>
    <r>
      <rPr>
        <u/>
        <sz val="10"/>
        <color rgb="FF1155CC"/>
        <rFont val="Calibri"/>
      </rPr>
      <t>[PNS]_NCB_Sep</t>
    </r>
    <r>
      <rPr>
        <sz val="10"/>
        <color rgb="FF000000"/>
        <rFont val="Calibri"/>
      </rPr>
      <t>_ALL</t>
    </r>
  </si>
  <si>
    <r>
      <rPr>
        <u/>
        <sz val="10"/>
        <color rgb="FF1155CC"/>
        <rFont val="Calibri"/>
      </rPr>
      <t>[PNS]_BIDV_Sep.WELL BEING</t>
    </r>
    <r>
      <rPr>
        <sz val="10"/>
        <color rgb="FF000000"/>
        <rFont val="Calibri"/>
      </rPr>
      <t>_ALL</t>
    </r>
  </si>
  <si>
    <r>
      <rPr>
        <u/>
        <sz val="10"/>
        <color rgb="FF1155CC"/>
        <rFont val="Calibri"/>
      </rPr>
      <t>[PNS]_HDBank_Sep.MUADEE</t>
    </r>
    <r>
      <rPr>
        <sz val="10"/>
        <color rgb="FF000000"/>
        <rFont val="Calibri"/>
      </rPr>
      <t>_ALL</t>
    </r>
  </si>
  <si>
    <r>
      <rPr>
        <u/>
        <sz val="10"/>
        <color rgb="FF1155CC"/>
        <rFont val="Calibri"/>
      </rPr>
      <t>[PNS]_TPB JCB CASHBACK_Sep</t>
    </r>
    <r>
      <rPr>
        <sz val="10"/>
        <color rgb="FF000000"/>
        <rFont val="Calibri"/>
      </rPr>
      <t>_ALL</t>
    </r>
  </si>
  <si>
    <t>[Mart]_Mini Spike_Chợ Tươi ShopeeFood Day_Giảm 50%</t>
  </si>
  <si>
    <t>[Mart]_Spike_Chợ Tươi Deal Tốt_Giảm110.000Đ</t>
  </si>
  <si>
    <r>
      <rPr>
        <u/>
        <sz val="10"/>
        <color rgb="FF1155CC"/>
        <rFont val="Calibri"/>
      </rPr>
      <t>[PNS]_NCB_Oct</t>
    </r>
    <r>
      <rPr>
        <sz val="10"/>
        <color rgb="FF000000"/>
        <rFont val="Calibri"/>
      </rPr>
      <t>_ALL</t>
    </r>
  </si>
  <si>
    <r>
      <rPr>
        <u/>
        <sz val="10"/>
        <color rgb="FF1155CC"/>
        <rFont val="Calibri"/>
      </rPr>
      <t xml:space="preserve">[PLF CP]_SPXI_Oct_Whitelist User
</t>
    </r>
    <r>
      <rPr>
        <sz val="10"/>
        <rFont val="Calibri"/>
      </rPr>
      <t>[Exclude NU][PLF CP]_10.10_Tung Deal Toàn Sàn, Freeship 0Đ</t>
    </r>
  </si>
  <si>
    <r>
      <rPr>
        <u/>
        <sz val="10"/>
        <color rgb="FF1155CC"/>
        <rFont val="Calibri"/>
      </rPr>
      <t>[PNS]_Pepsi FF36_Oct</t>
    </r>
    <r>
      <rPr>
        <sz val="10"/>
        <color rgb="FF000000"/>
        <rFont val="Calibri"/>
      </rPr>
      <t>_CT, KH, BH, HP, Hue, BD</t>
    </r>
  </si>
  <si>
    <r>
      <rPr>
        <u/>
        <sz val="10"/>
        <color rgb="FF1155CC"/>
        <rFont val="Calibri"/>
      </rPr>
      <t>[SJBP]_Starbucks Coffee_WC Mon PNS</t>
    </r>
    <r>
      <rPr>
        <sz val="10"/>
        <color rgb="FF000000"/>
        <rFont val="Calibri"/>
      </rPr>
      <t xml:space="preserve"> 250822_Starbucks Coffee_13 cities</t>
    </r>
  </si>
  <si>
    <r>
      <rPr>
        <u/>
        <sz val="10"/>
        <color rgb="FF1155CC"/>
        <rFont val="Calibri"/>
      </rPr>
      <t>[PNS]_BIDV_Oct.JCB</t>
    </r>
    <r>
      <rPr>
        <sz val="10"/>
        <color rgb="FF000000"/>
        <rFont val="Calibri"/>
      </rPr>
      <t>_ALL</t>
    </r>
  </si>
  <si>
    <r>
      <rPr>
        <u/>
        <sz val="10"/>
        <color rgb="FF1155CC"/>
        <rFont val="Calibri"/>
      </rPr>
      <t xml:space="preserve">[PLF CP]_SPXI_Oct_Whitelist User
</t>
    </r>
    <r>
      <rPr>
        <sz val="10"/>
        <rFont val="Calibri"/>
      </rPr>
      <t>[PLF CP]_Thematic_Mừng Ngày Chị Em, Giảm tới 50%</t>
    </r>
  </si>
  <si>
    <r>
      <rPr>
        <u/>
        <sz val="10"/>
        <color rgb="FF1155CC"/>
        <rFont val="Calibri"/>
      </rPr>
      <t>[PNS]_Pepsi - KFC_Oct</t>
    </r>
    <r>
      <rPr>
        <sz val="10"/>
        <rFont val="Calibri"/>
      </rPr>
      <t>_241231_Gà Rán KFC_25 cities</t>
    </r>
  </si>
  <si>
    <r>
      <rPr>
        <u/>
        <sz val="10"/>
        <color rgb="FF1155CC"/>
        <rFont val="Calibri"/>
      </rPr>
      <t>[Win 4]_Co.op Food_Oct_SJBP</t>
    </r>
    <r>
      <rPr>
        <sz val="10"/>
        <color rgb="FF000000"/>
        <rFont val="Calibri"/>
      </rPr>
      <t>_CT</t>
    </r>
  </si>
  <si>
    <r>
      <rPr>
        <u/>
        <sz val="10"/>
        <color rgb="FF1155CC"/>
        <rFont val="Calibri"/>
      </rPr>
      <t>[Win 4]_Co.op Food_Oct_SJBP</t>
    </r>
    <r>
      <rPr>
        <sz val="10"/>
        <color rgb="FF000000"/>
        <rFont val="Calibri"/>
      </rPr>
      <t>_CT</t>
    </r>
  </si>
  <si>
    <r>
      <rPr>
        <u/>
        <sz val="10"/>
        <color rgb="FF1155CC"/>
        <rFont val="Calibri"/>
      </rPr>
      <t>[PNS]_TPBank_Oct.JCB</t>
    </r>
    <r>
      <rPr>
        <sz val="10"/>
        <color rgb="FF000000"/>
        <rFont val="Calibri"/>
      </rPr>
      <t>_ALL</t>
    </r>
  </si>
  <si>
    <t>[Mart]_Spike_Chợ Tươi Ngon_Giảm đến 50%</t>
  </si>
  <si>
    <r>
      <rPr>
        <strike/>
        <sz val="10"/>
        <color rgb="FF000000"/>
        <rFont val="Calibri"/>
      </rPr>
      <t xml:space="preserve">[Exclude NU][PLF CP]_WC_Thứ 6 Rộn Ràng, Giảm 50.000Đ
</t>
    </r>
    <r>
      <rPr>
        <sz val="10"/>
        <color rgb="FF000000"/>
        <rFont val="Calibri"/>
      </rPr>
      <t>[Exclude NU][PLF CP]_11.11_Đại Tiệc Món Ngon, Chỉ 0Đ</t>
    </r>
  </si>
  <si>
    <r>
      <rPr>
        <u/>
        <sz val="10"/>
        <color rgb="FF1155CC"/>
        <rFont val="Calibri"/>
      </rPr>
      <t>[PNS]_NCB_Nov</t>
    </r>
    <r>
      <rPr>
        <sz val="10"/>
        <color rgb="FF000000"/>
        <rFont val="Calibri"/>
      </rPr>
      <t>_ALL</t>
    </r>
  </si>
  <si>
    <r>
      <rPr>
        <u/>
        <sz val="10"/>
        <color rgb="FF1155CC"/>
        <rFont val="Calibri"/>
      </rPr>
      <t>[PNS]_Pepsi - Jollibee_Nov_</t>
    </r>
    <r>
      <rPr>
        <u/>
        <sz val="10"/>
        <color rgb="FF000000"/>
        <rFont val="Calibri"/>
      </rPr>
      <t>20250306_Jollibee_33 cities</t>
    </r>
    <r>
      <rPr>
        <u/>
        <sz val="10"/>
        <color rgb="FF1155CC"/>
        <rFont val="Calibri"/>
      </rPr>
      <t xml:space="preserve">
</t>
    </r>
    <r>
      <rPr>
        <strike/>
        <sz val="10"/>
        <rFont val="Calibri"/>
      </rPr>
      <t xml:space="preserve">[Exclude NU][PLF CP]_WC_Đầu Tuần Đặt Món, Ship Chỉ 12.000Đ
</t>
    </r>
    <r>
      <rPr>
        <sz val="10"/>
        <rFont val="Calibri"/>
      </rPr>
      <t>[Exclude NU][PLF CP]_11.11_Vạn Deal Bùng Nổ, Giảm 88.000Đ</t>
    </r>
  </si>
  <si>
    <t>[Mart]_Mini Spike_Chợ Tươi Giữa Tháng_Giảm 50%</t>
  </si>
  <si>
    <r>
      <rPr>
        <u/>
        <sz val="10"/>
        <color rgb="FF1155CC"/>
        <rFont val="Calibri"/>
      </rPr>
      <t>[PNS]_BIDV_Nov.JCB</t>
    </r>
    <r>
      <rPr>
        <sz val="10"/>
        <color rgb="FF000000"/>
        <rFont val="Calibri"/>
      </rPr>
      <t>_ALL</t>
    </r>
  </si>
  <si>
    <r>
      <rPr>
        <sz val="10"/>
        <color theme="1"/>
        <rFont val="Calibri"/>
      </rPr>
      <t>0h - 6h [PLF CP]_Thematic_Lớp Càng Đông Deal Càng To
6h - 8h [PLF CP]_Thematic_Lớp Càng Đông Deal Càng To
8h - 10h [PLF CP]_Thematic_Tiệc Liên Hoan Lớp, Giảm tới 199.000Đ
10h - 12h [PLF CP]_Thematic_Mừng Ngày Nhà Giáo, Freeship tới 60.000Đ
12h - 14h [PLF CP]_Thematic_Mừng Ngày Nhà Giáo, Freeship tới 60.000Đ
14h - 17h [PLF CP]_Thematic_Mừng Ngày Nhà Giáo, Freeship tới 60.000Đ
17h - 19h [PLF CP]_Thematic_Mừng Ngày Nhà Giáo, Freeship tới 60.000Đ
19h - 24h</t>
    </r>
    <r>
      <rPr>
        <strike/>
        <sz val="10"/>
        <color theme="1"/>
        <rFont val="Calibri"/>
      </rPr>
      <t xml:space="preserve"> [PLF CP]_Thematic_Mừng Ngày Nhà Giáo, Freeship tới 60.000Đ</t>
    </r>
    <r>
      <rPr>
        <sz val="10"/>
        <color theme="1"/>
        <rFont val="Calibri"/>
      </rPr>
      <t xml:space="preserve">
[PLF CP]_Thematic_Săn Deal 20.11, Giảm tới 95.000Đ</t>
    </r>
  </si>
  <si>
    <r>
      <rPr>
        <u/>
        <sz val="10"/>
        <color rgb="FF1155CC"/>
        <rFont val="Calibri"/>
      </rPr>
      <t>[Win 4]_Co.op Food_Nov_SJBP</t>
    </r>
    <r>
      <rPr>
        <sz val="10"/>
        <color rgb="FF000000"/>
        <rFont val="Calibri"/>
      </rPr>
      <t>_CT</t>
    </r>
  </si>
  <si>
    <r>
      <rPr>
        <u/>
        <sz val="10"/>
        <color rgb="FF1155CC"/>
        <rFont val="Calibri"/>
      </rPr>
      <t>[PNS]_TPBank_Nov.JCB</t>
    </r>
    <r>
      <rPr>
        <sz val="10"/>
        <color rgb="FF000000"/>
        <rFont val="Calibri"/>
      </rPr>
      <t>_ALL</t>
    </r>
  </si>
  <si>
    <t>0-6H: [Exclude NU][PLF CP]FS_Ăn Khuya Siêu Flash Sale, Giảm 50%
6-9H: [Exclude NU][PLF CP]FS_Ăn Sáng Siêu Flash Sale, Giảm 50%
9-13H: [Exclude NU][PLF CP]FS_Ăn Trưa Siêu Flash Sale, Giảm 50%
13-16H: [Exclude NU][PLF CP]FS_Ăn Xế Siêu Flash Sale, Giảm 50%
16-21H: [Exclude NU][PLF CP]FS_Ăn Tối Siêu Flash Sale, Giảm 50%
21-24H: [Exclude NU][PLF CP]FS_Ăn Khuya Siêu Flash Sale, Giảm 50%</t>
  </si>
  <si>
    <r>
      <rPr>
        <u/>
        <sz val="10"/>
        <color rgb="FF1155CC"/>
        <rFont val="Calibri"/>
      </rPr>
      <t xml:space="preserve">[PLF CP]_SPXI_Dec_Whitelist User
</t>
    </r>
    <r>
      <rPr>
        <sz val="10"/>
        <color rgb="FF000000"/>
        <rFont val="Calibri"/>
      </rPr>
      <t>[Exclude NU][PLF CP]_12.12_Siêu Đại Tiệc Món Ngon, Chỉ 0Đ</t>
    </r>
  </si>
  <si>
    <r>
      <rPr>
        <u/>
        <sz val="10"/>
        <color rgb="FF1155CC"/>
        <rFont val="Calibri"/>
      </rPr>
      <t>[Win 4]_McDonald's_Dec</t>
    </r>
    <r>
      <rPr>
        <sz val="10"/>
        <color rgb="FF000000"/>
        <rFont val="Calibri"/>
      </rPr>
      <t>_251025_McDonald's_7 cities</t>
    </r>
  </si>
  <si>
    <r>
      <rPr>
        <u/>
        <sz val="10"/>
        <color rgb="FF1155CC"/>
        <rFont val="Calibri"/>
      </rPr>
      <t>[Win 4]_McDonald's_Dec</t>
    </r>
    <r>
      <rPr>
        <sz val="10"/>
        <color rgb="FF000000"/>
        <rFont val="Calibri"/>
      </rPr>
      <t>_251025_McDonald's_7 cities</t>
    </r>
  </si>
  <si>
    <r>
      <rPr>
        <strike/>
        <sz val="10"/>
        <color theme="1"/>
        <rFont val="Calibri"/>
      </rPr>
      <t xml:space="preserve">0-5h: [Exclude NU][PLF CP]_BAU_Deal Cú Đêm, Giảm 20.000Đ
5-9h: [Exclude NU][PLF CP]_WC_Bánh Mì, Cafe Chỉ 1Đ + Freeship
9-12h: [Exclude NU][PLF CP]_WC_Cơm Văn Phòng 35.000Đ + Freeship
12-17h: [Exclude NU][PLF CP]_WC_Xế Ngon Rẻ, Chỉ 1Đ + Freeship
17-24h: [Exclude NU][PLF CP]_WC_Bữa Tối Đồng Giá 39.000Đ + Freeship
</t>
    </r>
    <r>
      <rPr>
        <sz val="10"/>
        <color theme="1"/>
        <rFont val="Calibri"/>
      </rPr>
      <t>[Exclude NU] [PLF CP]_OB_Vạn Món Giá Hời, Mời Deal Giảm 50.000Đ</t>
    </r>
  </si>
  <si>
    <r>
      <rPr>
        <u/>
        <sz val="10"/>
        <color rgb="FF1155CC"/>
        <rFont val="Calibri"/>
      </rPr>
      <t>[PNS]_VPBANK JCB_Dec.CAKE BY</t>
    </r>
    <r>
      <rPr>
        <sz val="10"/>
        <color rgb="FF000000"/>
        <rFont val="Calibri"/>
      </rPr>
      <t>_ALL</t>
    </r>
  </si>
  <si>
    <t>[Exclude NU]
0-6H: [PLF CP]FS_Flash Sale Bữa Khuya, Giảm 50%
6-9H: [PLF CP]FS_Flash Sale Ăn Sáng, Giảm 50%
9-13H: [PLF CP]FS_Flash Sale Ăn Trưa, Giảm 50%
13-16H: [PLF CP]FS_Flash Sale Ăn Xế, Giảm 50%
16-21H: [PLF CP]FS_Flash Sale Ăn Tối, Giảm 50%
21-24H: [PLF CP]FS_Flash Sale Bữa Khuya, Giảm 50%</t>
  </si>
  <si>
    <r>
      <rPr>
        <u/>
        <sz val="10"/>
        <color rgb="FF1155CC"/>
        <rFont val="Calibri"/>
      </rPr>
      <t>[PNS]_BIDV_Dec.JCB</t>
    </r>
    <r>
      <rPr>
        <sz val="10"/>
        <color rgb="FF000000"/>
        <rFont val="Calibri"/>
      </rPr>
      <t>_ALL</t>
    </r>
  </si>
  <si>
    <r>
      <rPr>
        <u/>
        <sz val="10"/>
        <color rgb="FF1155CC"/>
        <rFont val="Calibri"/>
      </rPr>
      <t>[Win 4]_Lotteria_Dec.VT</t>
    </r>
    <r>
      <rPr>
        <sz val="10"/>
        <color rgb="FF000000"/>
        <rFont val="Calibri"/>
      </rPr>
      <t>_VT</t>
    </r>
  </si>
  <si>
    <r>
      <rPr>
        <u/>
        <sz val="10"/>
        <color rgb="FF1155CC"/>
        <rFont val="Calibri"/>
      </rPr>
      <t>[PNS]_Pepsi - Lotteria_Dec</t>
    </r>
    <r>
      <rPr>
        <sz val="10"/>
        <rFont val="Calibri"/>
      </rPr>
      <t>_BH, CT, HP, Hue, KH, BD</t>
    </r>
  </si>
  <si>
    <r>
      <rPr>
        <u/>
        <sz val="10"/>
        <color rgb="FF1155CC"/>
        <rFont val="Calibri"/>
      </rPr>
      <t>[Win 4]_Lotteria_Dec.VT</t>
    </r>
    <r>
      <rPr>
        <sz val="10"/>
        <color rgb="FF000000"/>
        <rFont val="Calibri"/>
      </rPr>
      <t>_VT</t>
    </r>
  </si>
  <si>
    <t>[Exclude NU][PLF CP]_Thematic_Săn Deal Noel, Giảm tới 88.000Đ</t>
  </si>
  <si>
    <r>
      <rPr>
        <u/>
        <sz val="10"/>
        <color rgb="FF1155CC"/>
        <rFont val="Calibri"/>
      </rPr>
      <t>[PNS]_TPBank_Dec.JCB</t>
    </r>
    <r>
      <rPr>
        <sz val="10"/>
        <color rgb="FF000000"/>
        <rFont val="Calibri"/>
      </rPr>
      <t>_ALL</t>
    </r>
  </si>
  <si>
    <t>[Exclude NU][PLF CP]_Thematic_Quà Tặng Giáng Sinh Freeship</t>
  </si>
  <si>
    <r>
      <rPr>
        <u/>
        <sz val="10"/>
        <color rgb="FF1155CC"/>
        <rFont val="Calibri"/>
      </rPr>
      <t>[Win 4]_Lotteria_Dec</t>
    </r>
    <r>
      <rPr>
        <sz val="10"/>
        <color rgb="FF000000"/>
        <rFont val="Calibri"/>
      </rPr>
      <t>_Lotteria DI_32 cities</t>
    </r>
  </si>
  <si>
    <r>
      <rPr>
        <u/>
        <sz val="10"/>
        <color rgb="FF1155CC"/>
        <rFont val="Calibri"/>
      </rPr>
      <t>[Win 4]_Lotteria_Dec</t>
    </r>
    <r>
      <rPr>
        <sz val="10"/>
        <color rgb="FF000000"/>
        <rFont val="Calibri"/>
      </rPr>
      <t>_Lotteria DI_32 cities</t>
    </r>
  </si>
  <si>
    <r>
      <rPr>
        <u/>
        <sz val="10"/>
        <color rgb="FF1155CC"/>
        <rFont val="Calibri"/>
      </rPr>
      <t>[Alacarte]_Trà Sữa May Cha_Dec</t>
    </r>
    <r>
      <rPr>
        <sz val="10"/>
        <color rgb="FF000000"/>
        <rFont val="Calibri"/>
      </rPr>
      <t>_BD</t>
    </r>
  </si>
  <si>
    <r>
      <rPr>
        <u/>
        <sz val="10"/>
        <color rgb="FF1155CC"/>
        <rFont val="Calibri"/>
      </rPr>
      <t>[PNS]_LPBANK_Jan</t>
    </r>
    <r>
      <rPr>
        <sz val="10"/>
        <color rgb="FF000000"/>
        <rFont val="Calibri"/>
      </rPr>
      <t>_ALL</t>
    </r>
  </si>
  <si>
    <t>SPXI
[Exclude NU][PLF CP]_WC_Quán Hot Gần Xa, Freeship 60.000Đ</t>
  </si>
  <si>
    <r>
      <rPr>
        <u/>
        <sz val="10"/>
        <color rgb="FF1155CC"/>
        <rFont val="Calibri"/>
      </rPr>
      <t>[PNS]_MB JCB Hi ShopeeFood_Jan.26</t>
    </r>
    <r>
      <rPr>
        <sz val="10"/>
        <color rgb="FF000000"/>
        <rFont val="Calibri"/>
      </rPr>
      <t>_ALL</t>
    </r>
  </si>
  <si>
    <r>
      <rPr>
        <u/>
        <sz val="10"/>
        <color rgb="FF1155CC"/>
        <rFont val="Calibri"/>
      </rPr>
      <t>[PNS]_HD SAISON_Jan.NGÀY 8</t>
    </r>
    <r>
      <rPr>
        <sz val="10"/>
        <color rgb="FF000000"/>
        <rFont val="Calibri"/>
      </rPr>
      <t>_ALL</t>
    </r>
  </si>
  <si>
    <r>
      <rPr>
        <u/>
        <sz val="10"/>
        <color rgb="FF1155CC"/>
        <rFont val="Calibri"/>
      </rPr>
      <t>[PNS]_AGRIBANK_Jan</t>
    </r>
    <r>
      <rPr>
        <sz val="10"/>
        <color rgb="FF000000"/>
        <rFont val="Calibri"/>
      </rPr>
      <t>_ALL</t>
    </r>
  </si>
  <si>
    <r>
      <rPr>
        <u/>
        <sz val="10"/>
        <color rgb="FF1155CC"/>
        <rFont val="Calibri"/>
      </rPr>
      <t>[PNS]_Pepsi FF38_Jan.26</t>
    </r>
    <r>
      <rPr>
        <sz val="10"/>
        <color rgb="FF000000"/>
        <rFont val="Calibri"/>
      </rPr>
      <t>_BH, KH, CT, HP, Huế, BD</t>
    </r>
  </si>
  <si>
    <r>
      <rPr>
        <u/>
        <sz val="10"/>
        <color rgb="FF1155CC"/>
        <rFont val="Calibri"/>
      </rPr>
      <t>[PNS]_HD SAISON_Jan.FOOD.26</t>
    </r>
    <r>
      <rPr>
        <sz val="10"/>
        <color rgb="FF000000"/>
        <rFont val="Calibri"/>
      </rPr>
      <t>_ALL</t>
    </r>
  </si>
  <si>
    <r>
      <rPr>
        <u/>
        <sz val="10"/>
        <color rgb="FF1155CC"/>
        <rFont val="Calibri"/>
      </rPr>
      <t>[PNS]_BIDV_Jan.JCB</t>
    </r>
    <r>
      <rPr>
        <sz val="10"/>
        <color rgb="FF000000"/>
        <rFont val="Calibri"/>
      </rPr>
      <t>_ALL</t>
    </r>
  </si>
  <si>
    <r>
      <rPr>
        <u/>
        <sz val="10"/>
        <color rgb="FF1155CC"/>
        <rFont val="Calibri"/>
      </rPr>
      <t>[PNS]_TPBank_Jan</t>
    </r>
    <r>
      <rPr>
        <sz val="10"/>
        <color rgb="FF000000"/>
        <rFont val="Calibri"/>
      </rPr>
      <t>_ALL</t>
    </r>
  </si>
  <si>
    <r>
      <rPr>
        <u/>
        <sz val="10"/>
        <color rgb="FF1155CC"/>
        <rFont val="Calibri"/>
      </rPr>
      <t>[PNS]_Pepsi Baseline_Jan.26</t>
    </r>
    <r>
      <rPr>
        <sz val="10"/>
        <color rgb="FF000000"/>
        <rFont val="Calibri"/>
      </rPr>
      <t>_BH, KH, CT, HP, Huế, BD</t>
    </r>
  </si>
  <si>
    <t>[Exclude NU][PLF CP]_Thematic_Kết Năm Sum Vầy, Combo 88.000Đ + Freeship</t>
  </si>
  <si>
    <r>
      <rPr>
        <u/>
        <sz val="10"/>
        <color rgb="FF1155CC"/>
        <rFont val="Calibri"/>
      </rPr>
      <t>[PNS]_LPBANK_Feb</t>
    </r>
    <r>
      <rPr>
        <sz val="10"/>
        <color rgb="FF000000"/>
        <rFont val="Calibri"/>
      </rPr>
      <t>_ALL</t>
    </r>
  </si>
  <si>
    <r>
      <rPr>
        <u/>
        <sz val="10"/>
        <color rgb="FF1155CC"/>
        <rFont val="Calibri"/>
      </rPr>
      <t>[PNS]_Pepsi Baseline_Feb</t>
    </r>
    <r>
      <rPr>
        <sz val="10"/>
        <color rgb="FF000000"/>
        <rFont val="Calibri"/>
      </rPr>
      <t>_BH, KH, CT, HP, Huế, BD</t>
    </r>
  </si>
  <si>
    <t>[Mart]_Thematic_Vạn Deal Chợ Tết_Giảm đến 79.000Đ</t>
  </si>
  <si>
    <r>
      <rPr>
        <u/>
        <sz val="10"/>
        <color rgb="FF1155CC"/>
        <rFont val="Calibri"/>
      </rPr>
      <t>[PNS]_AGRIBANK_Feb</t>
    </r>
    <r>
      <rPr>
        <sz val="10"/>
        <color rgb="FF000000"/>
        <rFont val="Calibri"/>
      </rPr>
      <t>_ALL</t>
    </r>
  </si>
  <si>
    <r>
      <rPr>
        <u/>
        <sz val="10"/>
        <color rgb="FF1155CC"/>
        <rFont val="Calibri"/>
      </rPr>
      <t>[PNS]_MB JCB Hi ShopeeFood_Feb.26</t>
    </r>
    <r>
      <rPr>
        <sz val="10"/>
        <color rgb="FF000000"/>
        <rFont val="Calibri"/>
      </rPr>
      <t>_ALL</t>
    </r>
  </si>
  <si>
    <t>[Mart]_Thematic_Đón Xuân Trao Lộc_Giảm đến 86.000Đ</t>
  </si>
  <si>
    <r>
      <rPr>
        <u/>
        <sz val="10"/>
        <color rgb="FF1155CC"/>
        <rFont val="Calibri"/>
      </rPr>
      <t>[PNS]_TPB JCB Cashback_Feb.26</t>
    </r>
    <r>
      <rPr>
        <sz val="10"/>
        <color rgb="FF000000"/>
        <rFont val="Calibri"/>
      </rPr>
      <t>_ALL</t>
    </r>
  </si>
  <si>
    <r>
      <rPr>
        <sz val="10"/>
        <rFont val="Calibri"/>
      </rPr>
      <t xml:space="preserve">T2+T3:
0-9H:[PLF CP]_FS_Thứ 2 siêu Flash sale chỉ 1đ
9-13H: [PLF CP]_FS_Thứ 2 siêu Flash sale chỉ 1đ
13-16H: [PLF CP]_FS_Thứ 2 siêu Flash sale chỉ 1đ
16-24H: [PLF CP]_FS_Thứ 2 siêu Flash sale chỉ 1đ
newcities: </t>
    </r>
    <r>
      <rPr>
        <u/>
        <sz val="10"/>
        <color rgb="FF1155CC"/>
        <rFont val="Calibri"/>
      </rPr>
      <t>[PLF CP]_Đặt Quán Quen, Freeship 0Đ</t>
    </r>
  </si>
  <si>
    <t>[PLF CP]_WC_Thứ 5 Rạng Rỡ, Freeship 20,000đ</t>
  </si>
  <si>
    <r>
      <rPr>
        <u/>
        <sz val="10"/>
        <color rgb="FF1155CC"/>
        <rFont val="Calibri"/>
      </rPr>
      <t>[PNS]_Pepsi FF27_Jan</t>
    </r>
    <r>
      <rPr>
        <sz val="10"/>
        <color rgb="FF000000"/>
        <rFont val="Calibri"/>
      </rPr>
      <t>_CT, BH, KH, HP</t>
    </r>
  </si>
  <si>
    <t>T2+T3:
0-9H: [PLF CP]_15.1_FS_Chớp Deal Đầu Năm, Chỉ 1.000Đ
9-13H: [PLF CP]_15.1_FS_Chớp Deal Đầu Năm, Chỉ 1.000Đ
13-16H:[PLF CP]_15.1_FS_Chớp Deal Đầu Năm, Chỉ 1.000Đ
16-24H:[PLF CP]_15.1_FS_Chớp Deal Đầu Năm, Chỉ 1.000Đ"</t>
  </si>
  <si>
    <r>
      <rPr>
        <strike/>
        <sz val="10"/>
        <rFont val="Calibri"/>
      </rPr>
      <t xml:space="preserve">[PLF CP]_YEP_Mâm Cỗ Đón Tết, Rước Lộc Về Nhà
</t>
    </r>
    <r>
      <rPr>
        <u/>
        <sz val="10"/>
        <color rgb="FFFF0000"/>
        <rFont val="Calibri"/>
      </rPr>
      <t>[PLF CP_add]_Coke_KV Chính Vạn Deal Sum Vầy</t>
    </r>
  </si>
  <si>
    <r>
      <rPr>
        <strike/>
        <sz val="10"/>
        <rFont val="Calibri"/>
      </rPr>
      <t xml:space="preserve">[PLF CP]_YEP_Mâm Cỗ Đón Tết, Rước Lộc Về Nhà
</t>
    </r>
    <r>
      <rPr>
        <u/>
        <sz val="10"/>
        <color rgb="FFFF0000"/>
        <rFont val="Calibri"/>
      </rPr>
      <t>[PLF CP_add]_Coke_KV Chính Vạn Deal Sum Vầy</t>
    </r>
  </si>
  <si>
    <t>T2+T3:
0-6H:  [PLF CP]_FS_Thứ 4 siêu Flash sale giảm 50%
6-9H [PLF CP]_FS_Thứ 4 siêu Flash sale chỉ 1.0000Đ
9-13H:  [PLF CP]_FS_Thứ 4 siêu Flash sale giảm 50%
13-16H: [PLF CP]_FS_Thứ 4 siêu Flash sale chỉ 1.0000Đ
16-24H: [PLF CP]_FS_Thứ 4 siêu Flash sale giảm 50%"
newcities: [PLF CP]_BAU_Ăn Sập Bốn Phương, giảm 18.000Đ_All OTH</t>
  </si>
  <si>
    <r>
      <rPr>
        <strike/>
        <sz val="10"/>
        <color rgb="FF000000"/>
        <rFont val="Calibri"/>
      </rPr>
      <t xml:space="preserve">[Mart]_WC - Weekend_Chợ Sale Cuối Tuần_Giảm 75.000Đ
</t>
    </r>
    <r>
      <rPr>
        <u/>
        <sz val="10"/>
        <color rgb="FF1155CC"/>
        <rFont val="Calibri"/>
      </rPr>
      <t>[Mart]_Spike_Chợ Tươi Sale Giữa Tháng_Giảm 50%</t>
    </r>
  </si>
  <si>
    <r>
      <rPr>
        <u/>
        <sz val="10"/>
        <color rgb="FF1155CC"/>
        <rFont val="Calibri"/>
      </rPr>
      <t>[PNS]_TCB_Feb.DEBIT</t>
    </r>
    <r>
      <rPr>
        <sz val="10"/>
        <color rgb="FF000000"/>
        <rFont val="Calibri"/>
      </rPr>
      <t>_ALL</t>
    </r>
  </si>
  <si>
    <t>[Mart]_Spike_Chợ Phiên Đầu Năm_Giảm 50%</t>
  </si>
  <si>
    <r>
      <rPr>
        <strike/>
        <sz val="10"/>
        <color theme="1"/>
        <rFont val="Calibri"/>
      </rPr>
      <t xml:space="preserve">[PLF CP]_BAU_Siêu Tiệc Giảm 99,000 đồng
</t>
    </r>
    <r>
      <rPr>
        <strike/>
        <sz val="10"/>
        <color rgb="FFFF0000"/>
        <rFont val="Calibri"/>
      </rPr>
      <t xml:space="preserve">
</t>
    </r>
    <r>
      <rPr>
        <sz val="10"/>
        <color rgb="FFFF0000"/>
        <rFont val="Calibri"/>
      </rPr>
      <t>[PLF CP]_3.3_ShopeeFood x BOF Khao Vạn Món Giảm Tới 55K</t>
    </r>
  </si>
  <si>
    <t>T2+T3: 
0-9H: [PLF CP]_8.3_FS_Chớp Deal Đếm Ngược, Chỉ 5.000Đ
9-13H:[PLF CP]_8.3_FS_Chớp Deal Đếm Ngược, Chỉ 5.000Đ
13-16H [PLF CP]_8.3_FS_Chớp Deal Đếm Ngược, Chỉ 5.000Đ
16-24H [PLF CP]_8.3_FS_Chớp Deal Đếm Ngược, Chỉ 5.000Đ</t>
  </si>
  <si>
    <t>T2+T3
0-9H: [PLF CP]_8.3_FS_Chớp Deal Đếm Ngược, Chỉ 4.000Đ
9-13H:[PLF CP]_8.3_FS_Chớp Deal Đếm Ngược, Chỉ 4.000Đ
13-16H [PLF CP]_8.3_FS_Chớp Deal Đếm Ngược, Chỉ 4.000Đ
16-24H [PLF CP]_8.3_FS_Chớp Deal Đếm Ngược, Chỉ 4.000Đ</t>
  </si>
  <si>
    <t>T2+T3: 
"0-9H: [PLF CP]_8.3_FS_Chớp Deal Đếm Ngược, Chỉ 2.000Đ
9-13H:[PLF CP]_8.3_FS_Chớp Deal Đếm Ngược, Chỉ 2.000Đ
13-16H [PLF CP]_8.3_FS_Chớp Deal Đếm Ngược, Chỉ 2.000Đ
16-24H [PLF CP]_8.3_FS_Chớp Deal Đếm Ngược, Chỉ 2.000Đ"</t>
  </si>
  <si>
    <t>[Mart]_Mini Spike_Chợ Giữa Tháng, Sale Xả Láng_Giảm 50%</t>
  </si>
  <si>
    <t>T2+T3
[PLF CP]_WC_Món Ngon Deal Xịn, Flash Sale + Freeship</t>
  </si>
  <si>
    <t>[Mart]_Thematic_Chợ Chay Thanh Đạm_Giảm đến 70.000Đ</t>
  </si>
  <si>
    <r>
      <rPr>
        <u/>
        <sz val="10"/>
        <color rgb="FF1155CC"/>
        <rFont val="Calibri"/>
      </rPr>
      <t>[Alacarte CB]_Homefarm_Apr_CB9_SJBP</t>
    </r>
    <r>
      <rPr>
        <sz val="10"/>
        <color rgb="FF000000"/>
        <rFont val="Calibri"/>
      </rPr>
      <t>_HP, BN</t>
    </r>
  </si>
  <si>
    <t>[PLF CP]_Hung King_Khách Mới Gần Xa, Giảm 32.000Đ</t>
  </si>
  <si>
    <r>
      <rPr>
        <u/>
        <sz val="10"/>
        <color rgb="FF1155CC"/>
        <rFont val="Calibri"/>
      </rPr>
      <t>[PNS]_Pepsi FF30_Apr</t>
    </r>
    <r>
      <rPr>
        <sz val="10"/>
        <color rgb="FF000000"/>
        <rFont val="Calibri"/>
      </rPr>
      <t>_HP, CT, KH, Hue, BH</t>
    </r>
  </si>
  <si>
    <t>[Mart]_Thematic_Chợ Chay Thanh Đạm_Giảm Đến 70.000Đ</t>
  </si>
  <si>
    <r>
      <rPr>
        <u/>
        <sz val="10"/>
        <color rgb="FF1155CC"/>
        <rFont val="Calibri"/>
      </rPr>
      <t>[PNS]_BIDV_Apr.DEBIT</t>
    </r>
    <r>
      <rPr>
        <sz val="10"/>
        <color rgb="FF000000"/>
        <rFont val="Calibri"/>
      </rPr>
      <t>_ALL</t>
    </r>
  </si>
  <si>
    <t>T2+T3
[PLF CP]_WC_Chớp Deal Đầu Tuần, 1Đ + Freeship</t>
  </si>
  <si>
    <r>
      <rPr>
        <sz val="10"/>
        <rFont val="Calibri"/>
      </rPr>
      <t xml:space="preserve">T2+T3:
"0-9H [PLF CP]_FS_Thứ 6 siêu Flash sale chỉ 1000Đ
9-13H: [PLF CP]_FS_Thứ 6 siêu Flash sale chỉ 1000Đ
13-16H:[PLF CP]_FS_Thứ 6 siêu Flash sale chỉ 1000Đ
16-24H:[PLF CP]_FS_Thứ 6 siêu Flash sale chỉ 1000Đ"
newcities: </t>
    </r>
    <r>
      <rPr>
        <u/>
        <sz val="10"/>
        <color rgb="FF1155CC"/>
        <rFont val="Calibri"/>
      </rPr>
      <t>[PLF CP]_Đặt Quán Quen, Freeship 0Đ</t>
    </r>
  </si>
  <si>
    <r>
      <rPr>
        <u/>
        <sz val="10"/>
        <color rgb="FF1155CC"/>
        <rFont val="Calibri"/>
      </rPr>
      <t>[PNS]_Pepsi Baseline_Apr</t>
    </r>
    <r>
      <rPr>
        <sz val="10"/>
        <color rgb="FF000000"/>
        <rFont val="Calibri"/>
      </rPr>
      <t>_HP, CT, KH, Hue, BH</t>
    </r>
  </si>
  <si>
    <t>[PLF CP]_Mother’s Day_Combo yêu thương giảm 30%</t>
  </si>
  <si>
    <r>
      <rPr>
        <u/>
        <sz val="10"/>
        <color rgb="FF1155CC"/>
        <rFont val="Calibri"/>
      </rPr>
      <t>[PNS]_Pepsi FF31_May</t>
    </r>
    <r>
      <rPr>
        <sz val="10"/>
        <color rgb="FF000000"/>
        <rFont val="Calibri"/>
      </rPr>
      <t>_CT, KH, BH, HP, Hue</t>
    </r>
  </si>
  <si>
    <t>[Mart]_Thematic_Chợ Tươi ShopeeFood Day_Giảm 50%</t>
  </si>
  <si>
    <r>
      <rPr>
        <u/>
        <sz val="10"/>
        <color rgb="FF1155CC"/>
        <rFont val="Calibri"/>
      </rPr>
      <t>[Alacarte CB]_HomeFarm_May_CB9_SJBP</t>
    </r>
    <r>
      <rPr>
        <sz val="10"/>
        <color rgb="FF000000"/>
        <rFont val="Calibri"/>
      </rPr>
      <t>_HP, BN</t>
    </r>
  </si>
  <si>
    <r>
      <rPr>
        <u/>
        <sz val="10"/>
        <color rgb="FF1155CC"/>
        <rFont val="Calibri"/>
      </rPr>
      <t>[PNS]_Pepsi Baseline_May</t>
    </r>
    <r>
      <rPr>
        <sz val="10"/>
        <color rgb="FF000000"/>
        <rFont val="Calibri"/>
      </rPr>
      <t>_CT, KH, BH, HP, Hue</t>
    </r>
  </si>
  <si>
    <r>
      <rPr>
        <u/>
        <sz val="10"/>
        <color rgb="FF1155CC"/>
        <rFont val="Calibri"/>
      </rPr>
      <t>[PNS]_TPB JCB CASHBACK_Jun</t>
    </r>
    <r>
      <rPr>
        <sz val="10"/>
        <color rgb="FF000000"/>
        <rFont val="Calibri"/>
      </rPr>
      <t>_ALL</t>
    </r>
  </si>
  <si>
    <t>[Exclude New User] [PLF CP]_FS_Chớp Deal Đếm Ngược, Chỉ 3000Đ</t>
  </si>
  <si>
    <t>[Exclude New User] [PLF CP]_FS_Chớp Deal Đếm Ngược, Chỉ 2000Đ</t>
  </si>
  <si>
    <r>
      <rPr>
        <u/>
        <sz val="10"/>
        <color rgb="FF1155CC"/>
        <rFont val="Calibri"/>
      </rPr>
      <t>[Alacarte]_K-FOOD_Jun_All brands</t>
    </r>
    <r>
      <rPr>
        <sz val="10"/>
        <rFont val="Calibri"/>
      </rPr>
      <t>_BD, HP, CT, BH, VT</t>
    </r>
  </si>
  <si>
    <r>
      <rPr>
        <u/>
        <sz val="10"/>
        <color rgb="FF1155CC"/>
        <rFont val="Calibri"/>
      </rPr>
      <t>[Alacarte]_K-FOOD_Jun_Focused</t>
    </r>
    <r>
      <rPr>
        <sz val="10"/>
        <rFont val="Calibri"/>
      </rPr>
      <t>_BD, HP, CT, BN</t>
    </r>
  </si>
  <si>
    <t>[Exclude NU] [PLF CP]_BAU_Ăn Sập Bốn Phương, giảm 18.000Đ_All OTH</t>
  </si>
  <si>
    <r>
      <rPr>
        <u/>
        <sz val="10"/>
        <color rgb="FF1155CC"/>
        <rFont val="Calibri"/>
      </rPr>
      <t>[Alacarte]_K-FOOD_Jun_All brands</t>
    </r>
    <r>
      <rPr>
        <sz val="10"/>
        <rFont val="Calibri"/>
      </rPr>
      <t>_BD, HP, CT, BH, VT</t>
    </r>
  </si>
  <si>
    <r>
      <rPr>
        <u/>
        <sz val="10"/>
        <color rgb="FF1155CC"/>
        <rFont val="Calibri"/>
      </rPr>
      <t>[Alacarte]_K-FOOD_Jun_Focused</t>
    </r>
    <r>
      <rPr>
        <sz val="10"/>
        <rFont val="Calibri"/>
      </rPr>
      <t>_BD, HP, CT, BN</t>
    </r>
  </si>
  <si>
    <t>[Exclude NU] [PLF CP]_BAU_Giải Nhiệt Ngày Hè, Freeship 20.000Đ</t>
  </si>
  <si>
    <t xml:space="preserve"> [PLF CP]_SPFDay_Món Gì Cũng Có, Siêu Deal 0Đ</t>
  </si>
  <si>
    <r>
      <rPr>
        <u/>
        <sz val="10"/>
        <color rgb="FF1155CC"/>
        <rFont val="Calibri"/>
      </rPr>
      <t>[Win 4]_Lotteria_Jun</t>
    </r>
    <r>
      <rPr>
        <sz val="10"/>
        <color rgb="FF000000"/>
        <rFont val="Calibri"/>
      </rPr>
      <t>_250424_Lotteria DI_32 cities</t>
    </r>
  </si>
  <si>
    <r>
      <rPr>
        <u/>
        <sz val="10"/>
        <color rgb="FF1155CC"/>
        <rFont val="Calibri"/>
      </rPr>
      <t>[PNS]_BIDV_Jun.DEBIT</t>
    </r>
    <r>
      <rPr>
        <sz val="10"/>
        <color rgb="FF000000"/>
        <rFont val="Calibri"/>
      </rPr>
      <t>_ALL</t>
    </r>
  </si>
  <si>
    <r>
      <rPr>
        <u/>
        <sz val="10"/>
        <color rgb="FF1155CC"/>
        <rFont val="Calibri"/>
      </rPr>
      <t>[PNS]_BIDV_Jun.JCB WELL BEING</t>
    </r>
    <r>
      <rPr>
        <sz val="10"/>
        <color rgb="FF000000"/>
        <rFont val="Calibri"/>
      </rPr>
      <t>_ALL</t>
    </r>
  </si>
  <si>
    <r>
      <rPr>
        <u/>
        <sz val="10"/>
        <color rgb="FF1155CC"/>
        <rFont val="Calibri"/>
      </rPr>
      <t>[JBP]_KATINAT Coffee &amp; Tea House_BAU Hibi</t>
    </r>
    <r>
      <rPr>
        <sz val="10"/>
        <color rgb="FF000000"/>
        <rFont val="Calibri"/>
      </rPr>
      <t xml:space="preserve"> 250119_Katinat Saigon Kafe_11 cities</t>
    </r>
  </si>
  <si>
    <r>
      <rPr>
        <u/>
        <sz val="10"/>
        <color rgb="FF1155CC"/>
        <rFont val="Calibri"/>
      </rPr>
      <t>[SJBP]_Starbucks Coffee_WC Fri</t>
    </r>
    <r>
      <rPr>
        <sz val="10"/>
        <color rgb="FF000000"/>
        <rFont val="Calibri"/>
      </rPr>
      <t xml:space="preserve"> 250520_Starbucks Coffee_12 cities</t>
    </r>
  </si>
  <si>
    <t>[Exclude NU] [PLF CP]_8.8_Siêu Deal Cực Hot, Giảm tới 88.000Đ</t>
  </si>
  <si>
    <t>[Exclude NU][Exclude NU] [PLF CP]_8.8_Siêu Deal Cực Hot, Giảm tới 50%</t>
  </si>
  <si>
    <t>0h - 6h [PLF CP]_8.8_Deal Chồng Deal, Mua Nhiều Giảm Nhiều
6h - 8h [PLF CP]_8.8_Deal Chồng Deal, Mua Nhiều Giảm Nhiều
8h - 10h [PLF CP]_8.8_Deal Chồng Deal, Mua Nhiều Giảm Nhiều
10h - 12h [PLF CP]_8.8_Đại Tiệc Món Ngon, Deal Chỉ 0Đ
12h - 14h [PLF CP]_8.8_Đại Tiệc Món Ngon, Deal Chỉ 0Đ
14h - 17h [PLF CP]_8.8_Deal Chồng Deal, Mua Nhiều Giảm Nhiều
17h - 19h [PLF CP]_8.8_Chốt Deal Mở Tiệc, Giảm Tới 888.000Đ
19h - 24h [PLF CP]_8.8_Deal Chồng Deal, Mua Nhiều Giảm Nhiều</t>
  </si>
  <si>
    <t>[Exclude NU] [PLF CP]_SPFDay_Món Gì Cũng Có, Siêu Deal 0Đ</t>
  </si>
  <si>
    <t>[Exlude NU] [PLF CP]_Thematic_Món Ngon Mùa Vu Lan, Giảm 30.000Đ</t>
  </si>
  <si>
    <t>[Exclude NU][PLF CP]_Thematic_Món Ngon Mùa Vu Lan, Giảm 30.000Đ</t>
  </si>
  <si>
    <t>[Exclude NU][PLF CP]_9.9_Mở Tiệc Linh Đình, Giảm tới 999.000Đ</t>
  </si>
  <si>
    <t>[Exclude NU] [PLF CP]_Mid Month Sale_Vạn Deal Hời, Giảm tới 155.000Đ</t>
  </si>
  <si>
    <r>
      <rPr>
        <u/>
        <sz val="10"/>
        <color rgb="FF1155CC"/>
        <rFont val="Calibri"/>
      </rPr>
      <t>[Win 4]_Co.op Food_Sep_SJBP</t>
    </r>
    <r>
      <rPr>
        <sz val="10"/>
        <color rgb="FF000000"/>
        <rFont val="Calibri"/>
      </rPr>
      <t>_CT</t>
    </r>
  </si>
  <si>
    <r>
      <rPr>
        <u/>
        <sz val="10"/>
        <color rgb="FF1155CC"/>
        <rFont val="Calibri"/>
      </rPr>
      <t>[Win 4]_Co.op Food_Sep_SJBP</t>
    </r>
    <r>
      <rPr>
        <sz val="10"/>
        <color rgb="FF000000"/>
        <rFont val="Calibri"/>
      </rPr>
      <t>_CT</t>
    </r>
  </si>
  <si>
    <t>[Exclude NU][PLF CP]_SPFDay_Ăn Thả Ga, Freeship tới 60.000Đ</t>
  </si>
  <si>
    <t>[Exclude NU][[PLF CP]_WC_Đồng Phí Ship, Chỉ 10.000Đ</t>
  </si>
  <si>
    <t>[Exclude NU][PLF CP]_Thematic_Ngày Của Nàng, Freeship Tới 60.000Đ</t>
  </si>
  <si>
    <t>[Exclude NU][PLF CP]_11.11_Vạn Deal Bùng Nổ, Giảm 88.000Đ</t>
  </si>
  <si>
    <r>
      <rPr>
        <strike/>
        <sz val="10"/>
        <color rgb="FF000000"/>
        <rFont val="Calibri"/>
      </rPr>
      <t xml:space="preserve">[Exclude NU][PLF CP]_11.11_Đại Tiệc Món Ngon, Chỉ 0Đ
</t>
    </r>
    <r>
      <rPr>
        <sz val="10"/>
        <color rgb="FF000000"/>
        <rFont val="Calibri"/>
      </rPr>
      <t>[Exclude NU][PLF CP]_WC_Thứ 6 Ngày Vàng, Giảm Không Giới Hạn</t>
    </r>
  </si>
  <si>
    <t>[Exclude NU][PLF CP]_Mid Month Sale_Vạn Deal Hời, Giảm tới 155.000Đ</t>
  </si>
  <si>
    <t>[Mart]_Spike_Mừng Ngày 20/11_Miễn Phí Ship</t>
  </si>
  <si>
    <t>[Exclude NU][PLF CP]_Thematic_Tiệc Liên Hoan Lớp, Giảm tới 199.000Đ</t>
  </si>
  <si>
    <r>
      <rPr>
        <u/>
        <sz val="10"/>
        <color rgb="FF1155CC"/>
        <rFont val="Calibri"/>
      </rPr>
      <t>[Alacarte CB]_TH True Mart_Nov_SJBP_CB9</t>
    </r>
    <r>
      <rPr>
        <sz val="10"/>
        <color rgb="FF000000"/>
        <rFont val="Calibri"/>
      </rPr>
      <t>_250925_TH True Mart_18 cities</t>
    </r>
  </si>
  <si>
    <r>
      <rPr>
        <u/>
        <sz val="10"/>
        <color rgb="FF1155CC"/>
        <rFont val="Calibri"/>
      </rPr>
      <t>[Alacarte CB]_TH True Mart_Nov_SJBP_CB9</t>
    </r>
    <r>
      <rPr>
        <sz val="10"/>
        <color rgb="FF000000"/>
        <rFont val="Calibri"/>
      </rPr>
      <t>_250925_TH True Mart_18 cities</t>
    </r>
  </si>
  <si>
    <t>[Exclude NU][PLF CP]_BAU_Đặt Là Có Mã, Freeship 10.000Đ</t>
  </si>
  <si>
    <r>
      <rPr>
        <u/>
        <sz val="10"/>
        <color rgb="FF1155CC"/>
        <rFont val="Calibri"/>
      </rPr>
      <t>[Win 4]_Co.op Food_Nov_SJBP</t>
    </r>
    <r>
      <rPr>
        <sz val="10"/>
        <color rgb="FF000000"/>
        <rFont val="Calibri"/>
      </rPr>
      <t>_CT</t>
    </r>
  </si>
  <si>
    <t>[Exclude NU][PLF CP]_12.12_Mở Tiệc Linh Đình, Giảm Tới 1.000.000Đ</t>
  </si>
  <si>
    <r>
      <rPr>
        <u/>
        <sz val="10"/>
        <color rgb="FF1155CC"/>
        <rFont val="Calibri"/>
      </rPr>
      <t>[PNS]_Pepsi - KFC_Dec</t>
    </r>
    <r>
      <rPr>
        <sz val="10"/>
        <rFont val="Calibri"/>
      </rPr>
      <t>_BH, CT, HP, Hue, KH, BD</t>
    </r>
  </si>
  <si>
    <r>
      <rPr>
        <u/>
        <sz val="10"/>
        <color rgb="FF1155CC"/>
        <rFont val="Calibri"/>
      </rPr>
      <t>[PNS]_Pepsi - Pizza Hut_Dec</t>
    </r>
    <r>
      <rPr>
        <sz val="10"/>
        <rFont val="Calibri"/>
      </rPr>
      <t>_BH, CT, HP, Hue, KH, BD</t>
    </r>
  </si>
  <si>
    <r>
      <rPr>
        <u/>
        <sz val="10"/>
        <color rgb="FF1155CC"/>
        <rFont val="Calibri"/>
      </rPr>
      <t>[PNS]_Pepsi - The Pizza Company_Dec</t>
    </r>
    <r>
      <rPr>
        <sz val="10"/>
        <rFont val="Calibri"/>
      </rPr>
      <t>_BH, CT, HP, Hue, KH, BD</t>
    </r>
  </si>
  <si>
    <r>
      <rPr>
        <u/>
        <sz val="10"/>
        <color rgb="FF1155CC"/>
        <rFont val="Calibri"/>
      </rPr>
      <t>[Win 4]_Co.op Food_Dec_SJBP</t>
    </r>
    <r>
      <rPr>
        <sz val="10"/>
        <color rgb="FF000000"/>
        <rFont val="Calibri"/>
      </rPr>
      <t>_CT</t>
    </r>
  </si>
  <si>
    <r>
      <rPr>
        <u/>
        <sz val="10"/>
        <color rgb="FF1155CC"/>
        <rFont val="Calibri"/>
      </rPr>
      <t>[Win 4]_Co.op Food_Dec_SJBP</t>
    </r>
    <r>
      <rPr>
        <sz val="10"/>
        <color rgb="FF000000"/>
        <rFont val="Calibri"/>
      </rPr>
      <t>_CT</t>
    </r>
  </si>
  <si>
    <r>
      <rPr>
        <u/>
        <sz val="10"/>
        <color rgb="FF1155CC"/>
        <rFont val="Calibri"/>
      </rPr>
      <t>[Alacarte]_Trà Sữa May Cha_Dec</t>
    </r>
    <r>
      <rPr>
        <sz val="10"/>
        <color rgb="FF000000"/>
        <rFont val="Calibri"/>
      </rPr>
      <t>_BD</t>
    </r>
  </si>
  <si>
    <t>[Exclude NU][PLF CP]_Thematic_Kết Năm Sum Vầy, Combo 88.000Đ + Freeship
[Exclude NU][PLF CP]_Thematic_Liên Hoan Cuối Năm, Giảm Tới 1.000.000Đ</t>
  </si>
  <si>
    <r>
      <rPr>
        <u/>
        <sz val="10"/>
        <color rgb="FF1155CC"/>
        <rFont val="Calibri"/>
      </rPr>
      <t>[PNS]_HD SAISON_Feb.MART</t>
    </r>
    <r>
      <rPr>
        <sz val="10"/>
        <color rgb="FF000000"/>
        <rFont val="Calibri"/>
      </rPr>
      <t>_ALL</t>
    </r>
  </si>
  <si>
    <r>
      <rPr>
        <u/>
        <sz val="10"/>
        <color rgb="FF1155CC"/>
        <rFont val="Calibri"/>
      </rPr>
      <t xml:space="preserve">[PLF CP]_SPay Later_Feb_Whitelist User
</t>
    </r>
    <r>
      <rPr>
        <u/>
        <sz val="10"/>
        <color rgb="FF000000"/>
        <rFont val="Calibri"/>
      </rPr>
      <t>[Exclude NU][PLF CP]_Thematic_Liên Hoan Cuối Năm, Giảm Tới 1.000.000Đ</t>
    </r>
  </si>
  <si>
    <r>
      <rPr>
        <u/>
        <sz val="10"/>
        <color rgb="FF1155CC"/>
        <rFont val="Calibri"/>
      </rPr>
      <t>[PNS]_Pepsi Baseline_Feb</t>
    </r>
    <r>
      <rPr>
        <sz val="10"/>
        <color rgb="FF000000"/>
        <rFont val="Calibri"/>
      </rPr>
      <t>_BH, KH, CT, HP, Huế, BD</t>
    </r>
  </si>
  <si>
    <t>[PLF CP]_WC_Thử Ngay Quán Mới, Giảm Tới 30.000Đ[
PLF CP]_15.1_Chiêu Đãi Tiệc To, Giảm tới 1.000.000Đ</t>
  </si>
  <si>
    <t>[PLF CP]_15.1_Đầu Năm Hân Hoan, Combo 88.000Đ
[PLF CP]_15.1_Khai Tiệc Năm Mới, Freeship 88.000Đ
[PLF CP]_15.1_Chiêu Đãi Tiệc To, Giảm tới 1.000.000Đ</t>
  </si>
  <si>
    <t>[PLF CP]_15.1_Chiêu Đãi Tiệc To, Giảm tới 1.000.000Đ
[PLF CP]_15.1_Khai Tiệc Năm Mới, Freeship 88.000Đ</t>
  </si>
  <si>
    <t>[PLF CP]_15.1_Khai Tiệc Năm Mới, Freeship 88.000Đ
[PLF CP]_15.1_Chiêu Đãi Tiệc To, Giảm tới 1.000.000Đ</t>
  </si>
  <si>
    <t>[PLF CP]_YEP_Tưng Bừng Liên Hoan, Freeship 88.000Đ
[PLF CP]_WC_Thử Ngay Quán Mới, Giảm Tới 30.000Đ
[PLF CP]_YEP_Liên Hoan Cuối Năm, Giảm Tới 1.000.000Đ</t>
  </si>
  <si>
    <t>[PLF CP]_WC_Thử Ngay Quán Mới, Giảm Tới 30.000Đ
[PLF CP]_YEP_Liên Hoan Cuối Năm, Giảm Tới 1.000.000Đ</t>
  </si>
  <si>
    <r>
      <rPr>
        <strike/>
        <sz val="10"/>
        <rFont val="Calibri"/>
      </rPr>
      <t xml:space="preserve">[PLF CP]_YEP_Mâm Cỗ Đón Tết, Rước Lộc Về Nhà
</t>
    </r>
    <r>
      <rPr>
        <u/>
        <sz val="10"/>
        <color rgb="FFFF0000"/>
        <rFont val="Calibri"/>
      </rPr>
      <t>[PLF CP_add]_Coke_KV Chính Vạn Deal Sum Vầy</t>
    </r>
  </si>
  <si>
    <t>[PLF CP_add]_Tết_Ăn Tết Healthy - Xuân Sang Như Ý
[PLF CP_add]_Tết_Mở Tiệc Đầu Năm, Giảm Tới 888.000Đ</t>
  </si>
  <si>
    <r>
      <rPr>
        <u/>
        <sz val="10"/>
        <color rgb="FF1155CC"/>
        <rFont val="Calibri"/>
      </rPr>
      <t>[PNS]_BIDV_Feb.CREDIT</t>
    </r>
    <r>
      <rPr>
        <sz val="10"/>
        <color rgb="FF000000"/>
        <rFont val="Calibri"/>
      </rPr>
      <t>_ALL</t>
    </r>
  </si>
  <si>
    <r>
      <rPr>
        <u/>
        <sz val="10"/>
        <color rgb="FF1155CC"/>
        <rFont val="Calibri"/>
      </rPr>
      <t>[PNS]_VietinBank_Feb</t>
    </r>
    <r>
      <rPr>
        <sz val="10"/>
        <color rgb="FF000000"/>
        <rFont val="Calibri"/>
      </rPr>
      <t>_ALL</t>
    </r>
  </si>
  <si>
    <t>[PLF CP]_WC_Thử Ngay Quán Mới, Giảm Tới 30.000Đ
[PLF CP]_WC_Quán Hot Gần Xa, Freeship 60.000Đ</t>
  </si>
  <si>
    <t>[PLF CP]_3.3_Món Gì Cũng Có, Chỉ 0Đ
[PLF CP]_3.3_Khao Vạn Món Ngon, Combo 33.000Đ
[PLF CP]_3.3_Tiệc To Deal Hời, Giảm tới 1.000.000Đ</t>
  </si>
  <si>
    <t>[PLF CP]_3.3_Khao Vạn Món Ngon, Combo 33.000Đ
[PLF CP]_3.3_Tiệc To Deal Hời, Giảm tới 1.000.000Đ</t>
  </si>
  <si>
    <t>[PLF CP]_WC_Thứ 2 Đầu Tuần, Giảm tới 40.000Đ
[PLF CP]_3.3_Tiệc To Deal Hời, Giảm tới 1.000.000Đ</t>
  </si>
  <si>
    <t>[PLF CP]_8.3_Khao Nửa Thế Giới, Combo -50%
[PLF CP]_8.3_Tiệc To Mời Nàng, Giảm tới 1.000.000Đ</t>
  </si>
  <si>
    <t xml:space="preserve">
[PLF CP]_8.3_Tiệc To Mời Nàng, Giảm tới 1.000.000Đ</t>
  </si>
  <si>
    <t>[PLF CP]_WC_Thứ 6 Ngày Vàng, Giảm Không Giới Hạn
[PLF CP]_8.3_Triệu Deal Ngọt Ngào, Freeship 83.000Đ
[PLF CP]_8.3_Khao Nửa Thế Giới, Combo -50%
[PLF CP]_8.3_Tiệc To Mời Nàng, Giảm tới 1.000.000Đ</t>
  </si>
  <si>
    <t>[PLF CP]_Mid Month_Món Ngon Thêm Deal, Mua 1 Tặng 1
[PLF CP]_Mid Month_FS_Chớp Deal Giữa Tháng, Chỉ 1.000Đ_T2+T3
[PLF CP]_Mid Month_Freeship Giữa Tháng, Giảm tới 60.000Đ</t>
  </si>
  <si>
    <r>
      <rPr>
        <sz val="10"/>
        <rFont val="Calibri"/>
      </rPr>
      <t xml:space="preserve">[PLF CP]_BAU_Siêu Tiệc Giảm 99,000 đồng
</t>
    </r>
    <r>
      <rPr>
        <u/>
        <sz val="10"/>
        <color rgb="FF1155CC"/>
        <rFont val="Calibri"/>
      </rPr>
      <t>[PLF CP]_Đặt Quán Quen, Freeship 0Đ</t>
    </r>
    <r>
      <rPr>
        <sz val="10"/>
        <rFont val="Calibri"/>
      </rPr>
      <t>_newcities</t>
    </r>
  </si>
  <si>
    <r>
      <rPr>
        <sz val="10"/>
        <rFont val="Calibri"/>
      </rPr>
      <t xml:space="preserve">[PLF CP]_BAU_Siêu Tiệc Giảm 99,000 đồng
</t>
    </r>
    <r>
      <rPr>
        <u/>
        <sz val="10"/>
        <color rgb="FF1155CC"/>
        <rFont val="Calibri"/>
      </rPr>
      <t>[PLF CP]_Đặt Quán Quen, Freeship 0Đ</t>
    </r>
    <r>
      <rPr>
        <sz val="10"/>
        <rFont val="Calibri"/>
      </rPr>
      <t>_newcities</t>
    </r>
  </si>
  <si>
    <t>[PLF CP]_4.4_Combo Món Ngon Chỉ 44.000Đ
[PLF CP]_4.4_Tiệc To Deal Hời, Giảm tới 1.000.000Đ</t>
  </si>
  <si>
    <t>[PLF CP]_4.4_Combo Món Ngon Chỉ 44.000Đ
[PLF CP]_4.4_Tiệc To Deal Hời, Giảm tới 1.000.000Đ</t>
  </si>
  <si>
    <t>[PLF CP]_Hung King_Nghỉ Lễ No Say, Freeship tới 44.000Đ
[PLF CP]_Hung King_Vi Vu Đón Lễ, Giảm Tới 25.000Đ_ĐN + OTH
[PLF CP]_Hung King_Ăn Mừng Đại Lễ, Giảm tới 444.000Đ</t>
  </si>
  <si>
    <t xml:space="preserve">
[PLF CP]_Hung King_Khách Mới Gần Xa, Giảm 32.000Đ
[PLF CP]_Hung King_Ăn Mừng Đại Lễ, Giảm tới 444.000Đ</t>
  </si>
  <si>
    <t xml:space="preserve">[PLF CP]_BAU_Tiền Bối Quán Ngon Truyền Kỳ
[PLF CP]_Hung King_Ăn Mừng Đại Lễ, Giảm tới 444.000Đ
</t>
  </si>
  <si>
    <t>[PLF CP]_BAU_Siêu Tiệc Giảm 99,000 đồng
T2+T3
0-9H [PLF CP]_FS_Thứ 3 siêu Flash sale chỉ 1000Đ
9-13H: [PLF CP]_FS_Thứ 3 siêu Flash sale chỉ 1000Đ
13-16H: [PLF CP]_FS_Thứ 3 siêu Flash sale chỉ 1000Đ
16-24H: [PLF CP]_FS_Thứ 3 siêu Flash sale chỉ 1000Đ"
[PLF CP]_BAU_Giải Nhiệt Ngày Hè, Freeship 20.000Đ</t>
  </si>
  <si>
    <t>T2+T3
0-6H:  [PLF CP]_FS_Thứ 4 siêu Flash sale giảm 50%
6-9H [PLF CP]_FS_Thứ 4 siêu Flash sale chỉ 1.0000Đ
9-13H:  [PLF CP]_FS_Thứ 4 siêu Flash sale giảm 50%
13-16H: [PLF CP]_FS_Thứ 4 siêu Flash sale chỉ 1.0000Đ
16-24H: [PLF CP]_FS_Thứ 4 siêu Flash sale giảm 50%"
[PLF CP]_BAU_Món Ngon Mùa Hè, Freeship 20.000Đ</t>
  </si>
  <si>
    <t>[PLF CP]_BAU_Giải Nhiệt Ngày Hè, Freeship 20.000Đ
T2+T3
0-6H:  [PLF CP]_FS_Thứ 5 siêu Flash sale giảm 50%
6-9H [PLF CP]_FS_Thứ 5 siêu Flash sale chỉ 1.0000Đ
9-13H:  [PLF CP]_FS_Thứ 5 siêu Flash sale giảm 50%
13-16H: [PLF CP]_FS_Thứ 5 siêu Flash sale chỉ 1.0000Đ
16-24H: [PLF CP]_FS_Thứ 5 siêu Flash sale giảm 50%
[PLF CP]_BAU_Món Ngon Mùa Hè, Freeship 20.000Đ</t>
  </si>
  <si>
    <t>[PLF CP]_BAU_Siêu Tiệc Giảm 99,000 đồng
[PLF CP]_WC_Quán Hot Gần Xa, Freeship 60.000Đ</t>
  </si>
  <si>
    <t>[PLF CP]_BAU_Món Ngon Mùa Hè, Freeship 20.000Đ
[PLF CP]_BAU_Siêu Tiệc Giảm 99,000 đồng</t>
  </si>
  <si>
    <t>[PLF CP]_WC_Thử Ngay Quán Mới, Giảm Tới 30.000Đ
[PLF CP]_BAU_Siêu Tiệc Giảm 99,000 đồng</t>
  </si>
  <si>
    <t>[PLF CP]_BAU_Siêu Tiệc Giảm 99,000 đồng
[PLF CP]_BAU_Quán mới lên sàn, ngàn deal 0Đ</t>
  </si>
  <si>
    <t>[PLF CP]_BAU_Ăn Sập Bốn Phương, giảm 18.000Đ_All OTH
[PLF CP]_BAU_Quán mới lên sàn, ngàn deal 0Đ</t>
  </si>
  <si>
    <r>
      <rPr>
        <sz val="10"/>
        <rFont val="Calibri"/>
      </rPr>
      <t xml:space="preserve">[PLF CP]_BAU_Siêu Tiệc Giảm 99,000 đồng
</t>
    </r>
    <r>
      <rPr>
        <u/>
        <sz val="10"/>
        <color rgb="FF1155CC"/>
        <rFont val="Calibri"/>
      </rPr>
      <t>[PLF CP]_Đặt Quán Quen, Freeship 0Đ</t>
    </r>
    <r>
      <rPr>
        <sz val="10"/>
        <rFont val="Calibri"/>
      </rPr>
      <t>_newcities</t>
    </r>
  </si>
  <si>
    <t>[PLF CP]_30.4 - 1.5_Vi Vu Đón Lễ, Giảm Tới 25.000Đ_ĐN + OTH
[PLF CP]_30.4 - 1.5_Nghỉ Lễ No Say, Freeship tới 44.000Đ
[PLF CP]_30.4 - 1.5_Ăn Mừng Đại Lễ, Giảm tới 444.000Đ</t>
  </si>
  <si>
    <t>[PLF CP]_5.5 CP_Đãi Tiệc Cực Hot, Giảm tới 1.000.000Đ</t>
  </si>
  <si>
    <r>
      <rPr>
        <u/>
        <sz val="10"/>
        <color rgb="FF1155CC"/>
        <rFont val="Calibri"/>
      </rPr>
      <t xml:space="preserve">[PNS]_NCB_May </t>
    </r>
    <r>
      <rPr>
        <sz val="10"/>
        <color rgb="FF000000"/>
        <rFont val="Calibri"/>
      </rPr>
      <t>_ALL</t>
    </r>
  </si>
  <si>
    <t>0-9H:[PLF CP]_FS_Cuối tuần Siêu Flash sale giảm 50%
9-13H: [PLF CP]_FS_Cuối tuần Siêu Flash sale giảm 50%
13-16H: [PLF CP]_FS_Cuối tuần Siêu Flash sale giảm 50%
16-24H: [PLF CP]_FS_Cuối tuần Siêu Flash sale giảm 50%</t>
  </si>
  <si>
    <t>[Exclude New User] [PLF CP]_BAU_Giải Nhiệt Ngày Hè, Freeship 20.000Đ</t>
  </si>
  <si>
    <r>
      <rPr>
        <u/>
        <sz val="10"/>
        <color rgb="FF1155CC"/>
        <rFont val="Calibri"/>
      </rPr>
      <t>[PNS]_VietinBank_Jun</t>
    </r>
    <r>
      <rPr>
        <sz val="10"/>
        <color rgb="FF000000"/>
        <rFont val="Calibri"/>
      </rPr>
      <t>_ALL</t>
    </r>
  </si>
  <si>
    <t>[Exclude NU] [PLF CP]_WC_Đồng Phí Ship, Chỉ 10.000Đ
[Exclude NU] [PLF CP]_7.7_Mở Tiệc Linh Đình, Giảm tới 777.000Đ</t>
  </si>
  <si>
    <t xml:space="preserve">
[Exclude NU] [PLF CP]_7.7_Mở Tiệc Linh Đình, Giảm tới 777.000Đ</t>
  </si>
  <si>
    <t>[Exclude NU] [PLF CP]_WC_Thứ 6 Ngày Vàng, Giảm Không Giới Hạn
[Exclude NU] [PLF CP]_7.7_Mở Tiệc Linh Đình, Giảm tới 777.000Đ</t>
  </si>
  <si>
    <r>
      <rPr>
        <u/>
        <sz val="10"/>
        <color rgb="FF1155CC"/>
        <rFont val="Calibri"/>
      </rPr>
      <t>[JBP]_KATINAT Coffee &amp; Tea House_BAU Hibi</t>
    </r>
    <r>
      <rPr>
        <sz val="10"/>
        <color rgb="FF000000"/>
        <rFont val="Calibri"/>
      </rPr>
      <t xml:space="preserve"> 250119_Katinat Saigon Kafe_11 cities</t>
    </r>
  </si>
  <si>
    <t>0h - 6h [PLF CP]_Thematic_Ăn Chay Thanh Tịnh, Freeship 20.000Đ
6h - 8h [PLF CP]_8.8_Ăn Thả Ga, Giảm Không Giới Hạn
8h - 10h [PLF CP]_8.8_Ăn Thả Ga, Giảm Không Giới Hạn
10h - 12h [PLF CP]_8.8_Ăn Thả Ga, Giảm Không Giới Hạn
12h - 14h [PLF CP]_8.8_Ăn Thả Ga, Giảm Không Giới Hạn
14h - 17h [PLF CP]_8.8_Ăn Thả Ga, Giảm Không Giới Hạn
17h - 19h [PLF CP]_8.8_Ăn Thả Ga, Giảm Không Giới Hạn
19h - 24h [PLF CP]_8.8_Ăn Thả Ga, Giảm Không Giới Hạn</t>
  </si>
  <si>
    <t>[Exclude NU] [PLF CP]_BAU_Deal làm quen, giảm 40.000Đ</t>
  </si>
  <si>
    <t>[Exclude NU][PLF CP]_Thematic_Quán Quen Gần Nhà, Freeship 60.000Đ</t>
  </si>
  <si>
    <t>[PLF CP]_SPF Day_Vạn Deal Hời, Giảm tới 155.000Đ</t>
  </si>
  <si>
    <t>[Exclude NU][PLF CP]_Thematic_Ăn Chay Thanh Tịnh, Freeship 20.000Đ</t>
  </si>
  <si>
    <r>
      <rPr>
        <u/>
        <sz val="10"/>
        <color rgb="FF1155CC"/>
        <rFont val="Calibri"/>
      </rPr>
      <t xml:space="preserve">SPXI
</t>
    </r>
    <r>
      <rPr>
        <sz val="10"/>
        <rFont val="Calibri"/>
      </rPr>
      <t>[Exclude NU] [PLF CP]_OB_Vạn Món Giá Hời, Mời Deal Giảm 50.000Đ</t>
    </r>
  </si>
  <si>
    <r>
      <rPr>
        <strike/>
        <sz val="10"/>
        <color theme="1"/>
        <rFont val="Calibri"/>
      </rPr>
      <t xml:space="preserve">[Exclude NU][PLF CP]_WC_Thứ 6 Ngày Vàng, Giảm Không Giới Hạn
</t>
    </r>
    <r>
      <rPr>
        <sz val="10"/>
        <color theme="1"/>
        <rFont val="Calibri"/>
      </rPr>
      <t>[Exclude NU][PLF CP]_WC_Thử Ngay Quán Mới, Giảm Tới 30.000Đ</t>
    </r>
  </si>
  <si>
    <r>
      <rPr>
        <u/>
        <sz val="10"/>
        <color rgb="FF1155CC"/>
        <rFont val="Calibri"/>
      </rPr>
      <t>[Alacarte CB]_TH True Mart_Nov_SJBP_CB9</t>
    </r>
    <r>
      <rPr>
        <sz val="10"/>
        <color rgb="FF000000"/>
        <rFont val="Calibri"/>
      </rPr>
      <t>_250925_TH True Mart_18 cities</t>
    </r>
  </si>
  <si>
    <r>
      <rPr>
        <u/>
        <sz val="10"/>
        <color rgb="FF1155CC"/>
        <rFont val="Calibri"/>
      </rPr>
      <t xml:space="preserve">[VIP]_NutiFood Ngôi Nhà Dinh Dưỡng_Nov_Compensation
</t>
    </r>
    <r>
      <rPr>
        <sz val="10"/>
        <color rgb="FF000000"/>
        <rFont val="Calibri"/>
      </rPr>
      <t>(Bình Dương, Vũng tàu, Đồng Nai)</t>
    </r>
  </si>
  <si>
    <r>
      <rPr>
        <u/>
        <sz val="10"/>
        <color rgb="FF1155CC"/>
        <rFont val="Calibri"/>
      </rPr>
      <t xml:space="preserve">[VIP]_NutiFood Ngôi Nhà Dinh Dưỡng_Nov_Compensation
</t>
    </r>
    <r>
      <rPr>
        <sz val="10"/>
        <color rgb="FF000000"/>
        <rFont val="Calibri"/>
      </rPr>
      <t>(Bình Dương, Vũng tàu, Đồng Nai)</t>
    </r>
  </si>
  <si>
    <t>[Exclude NU][PLF CP]_Thematic_Săn Mã Black Friday, Giảm tới 75.000Đ</t>
  </si>
  <si>
    <r>
      <rPr>
        <u/>
        <sz val="10"/>
        <color rgb="FF1155CC"/>
        <rFont val="Calibri"/>
      </rPr>
      <t xml:space="preserve">[VIP]_NutiFood Ngôi Nhà Dinh Dưỡng_Nov_Compensation
</t>
    </r>
    <r>
      <rPr>
        <sz val="10"/>
        <color rgb="FF000000"/>
        <rFont val="Calibri"/>
      </rPr>
      <t>(Bình Dương, Vũng tàu, Đồng Nai)</t>
    </r>
  </si>
  <si>
    <r>
      <rPr>
        <strike/>
        <sz val="10"/>
        <color theme="1"/>
        <rFont val="Calibri"/>
      </rPr>
      <t xml:space="preserve">0-5h: [Exclude NU][PLF CP]_BAU_Deal Cú Đêm, Giảm 20.000Đ
5-9h: [Exclude NU][PLF CP]_WC_Bánh Mì, Cafe Chỉ 1Đ + Freeship
9-12h: [Exclude NU][PLF CP]_WC_Cơm Văn Phòng 35.000Đ + Freeship
12-17h: [Exclude NU][PLF CP]_WC_Xế Ngon Rẻ, Chỉ 1Đ + Freeship
17-24h: [Exclude NU][PLF CP]_WC_Bữa Tối Đồng Giá 39.000Đ + Freeship
</t>
    </r>
    <r>
      <rPr>
        <sz val="10"/>
        <color theme="1"/>
        <rFont val="Calibri"/>
      </rPr>
      <t>[Exclude NU] [PLF CP]_OB_Vạn Món Giá Hời, Mời Deal Giảm 50.000Đ</t>
    </r>
  </si>
  <si>
    <r>
      <rPr>
        <u/>
        <sz val="10"/>
        <color rgb="FF1155CC"/>
        <rFont val="Calibri"/>
      </rPr>
      <t>[PNS]_NCB_Dec</t>
    </r>
    <r>
      <rPr>
        <sz val="10"/>
        <color rgb="FF000000"/>
        <rFont val="Calibri"/>
      </rPr>
      <t>_ALL</t>
    </r>
  </si>
  <si>
    <t>[Exclude NU][PLF CP]_15.1_Món Ngon Đầu Xuân Chỉ 26.000Đ
[Exclude NU][PLF CP]_15.1_Chiêu Đãi Tiệc To, Giảm Đến 1.000.000Đ</t>
  </si>
  <si>
    <t>[Exclude NU][PLF CP]_Thematic_Mâm Cỗ Đón Tết, Rước Lộc Về Nhà</t>
  </si>
  <si>
    <r>
      <rPr>
        <sz val="10"/>
        <color theme="1"/>
        <rFont val="Calibri"/>
      </rPr>
      <t xml:space="preserve">Hometop Banner 13
</t>
    </r>
    <r>
      <rPr>
        <b/>
        <sz val="10"/>
        <color rgb="FFFF0000"/>
        <rFont val="Calibri"/>
      </rPr>
      <t>Mart</t>
    </r>
  </si>
  <si>
    <t>[Mart]_Spike_Chợ Tươi ngày Tết_Giảm 68.000Đ</t>
  </si>
  <si>
    <t>[Mart]_Spike_Chợ Tươi sum họp_Giảm 50%</t>
  </si>
  <si>
    <t>[Mart]_WC - Mon_Deal Tốt Đầu Tuần_Giảm Đến 80.000Đ</t>
  </si>
  <si>
    <t>[Mart]_WC - Wed_Ngày Hội Thương Hiệu_Giảm đến 150.000Đ</t>
  </si>
  <si>
    <t>[Mart]_Thematic_Chợ Chay_Giảm đến 70.000Đ</t>
  </si>
  <si>
    <t>[Mart]_Thematic_Đi Chợ Kết Năm_Giảm 50%</t>
  </si>
  <si>
    <t>[Mart]_Thematic_Chợ Tươi Ngày Tết_Giảm 68.000Đ</t>
  </si>
  <si>
    <t>[Mart]_Thematic_Trao Lộc Xuân_Giảm 68.000Đ</t>
  </si>
  <si>
    <t>[Mart]_Thematic_Ngũ Quả Sum Vầy_Giảm 88.000Đ</t>
  </si>
  <si>
    <t>[Mart]_Thematic_Chợ Chay_Giảm Đến 56.000Đ</t>
  </si>
  <si>
    <t>[Mart]_Thematic_Tươi Ngon Mỗi Ngày_Giảm Đến 79.000Đ</t>
  </si>
  <si>
    <t>[Mart]_Thematic_Deal Tiện Lợi_Miễn phí ship</t>
  </si>
  <si>
    <t>[Mart]_Thematic_Ngọt Ngào Đầu Năm_Giảm Đến 75.000Đ</t>
  </si>
  <si>
    <t>[Mart]_Mini Spike_Chợ Tươi ShopeeFood Day_Giảm đến 112.000Đ</t>
  </si>
  <si>
    <r>
      <rPr>
        <strike/>
        <sz val="10"/>
        <rFont val="Calibri"/>
      </rPr>
      <t xml:space="preserve">[Mart]_Spike_Deal Xinh Trao Yêu Thương_Giảm đến 183.000Đ
</t>
    </r>
    <r>
      <rPr>
        <u/>
        <sz val="10"/>
        <color rgb="FF1155CC"/>
        <rFont val="Calibri"/>
      </rPr>
      <t>[Mart]_Spike_Nấu Tiệc Lãng Mạn_Giảm 50%</t>
    </r>
  </si>
  <si>
    <t>[Mart]_Spike_Nấu Tiệc Lãng Mạn_Giảm 50%</t>
  </si>
  <si>
    <r>
      <rPr>
        <strike/>
        <sz val="10"/>
        <rFont val="Calibri"/>
      </rPr>
      <t xml:space="preserve">[Mart]_Spike_Deal Xinh Trao Yêu Thương_Giảm đến 183.000Đ
</t>
    </r>
    <r>
      <rPr>
        <u/>
        <sz val="10"/>
        <color rgb="FF1155CC"/>
        <rFont val="Calibri"/>
      </rPr>
      <t>[Mart]_Spike_Nấu Tiệc Lãng Mạn_Giảm 50%</t>
    </r>
  </si>
  <si>
    <r>
      <rPr>
        <strike/>
        <sz val="10"/>
        <rFont val="Calibri"/>
      </rPr>
      <t xml:space="preserve">[Mart]_Spike_Nấu Tiệc Lãng Mạn_Giảm 50%
[Mart]_WC - Weekend_Chợ Sale Cuối Tuần_Giảm 75.000Đ
</t>
    </r>
    <r>
      <rPr>
        <u/>
        <sz val="10"/>
        <color rgb="FF1155CC"/>
        <rFont val="Calibri"/>
      </rPr>
      <t>[Mart]_Spike_Nấu Tiệc Lãng Mạn_Giảm 50%</t>
    </r>
  </si>
  <si>
    <r>
      <rPr>
        <strike/>
        <sz val="10"/>
        <rFont val="Calibri"/>
      </rPr>
      <t xml:space="preserve">[Mart]_WC - Mon_Deal Tốt Đầu Tuần_Giảm Đến 80.000Đ
</t>
    </r>
    <r>
      <rPr>
        <u/>
        <sz val="10"/>
        <color rgb="FF1155CC"/>
        <rFont val="Calibri"/>
      </rPr>
      <t>[Mart]_Spike _Chợ Tươi Deal Chất_Giảm 44.000Đ</t>
    </r>
  </si>
  <si>
    <r>
      <rPr>
        <strike/>
        <sz val="10"/>
        <color rgb="FF000000"/>
        <rFont val="Calibri"/>
      </rPr>
      <t xml:space="preserve">[Mart]_WC - Tue_Nhộn Nhịp Săn Sale_Giảm 30%
</t>
    </r>
    <r>
      <rPr>
        <u/>
        <sz val="10"/>
        <color rgb="FF1155CC"/>
        <rFont val="Calibri"/>
      </rPr>
      <t>[Mart]_Spike _Chợ Tươi Vạn Món_Giảm 50%</t>
    </r>
  </si>
  <si>
    <r>
      <rPr>
        <strike/>
        <sz val="10"/>
        <color rgb="FF000000"/>
        <rFont val="Calibri"/>
      </rPr>
      <t xml:space="preserve">[Mart]_BAU_Sale Đỉnh 99.000Đ
</t>
    </r>
    <r>
      <rPr>
        <u/>
        <sz val="10"/>
        <color rgb="FF1155CC"/>
        <rFont val="Calibri"/>
      </rPr>
      <t>[Mart]_Spike _Chợ Tươi Deal Chất_Giảm 44.000Đ</t>
    </r>
  </si>
  <si>
    <r>
      <rPr>
        <strike/>
        <sz val="10"/>
        <color rgb="FF000000"/>
        <rFont val="Calibri"/>
      </rPr>
      <t xml:space="preserve">[Mart]_WC - Mon_Deal Tốt Đầu Tuần_Giảm Đến 80.000Đ
</t>
    </r>
    <r>
      <rPr>
        <u/>
        <sz val="10"/>
        <color rgb="FF1155CC"/>
        <rFont val="Calibri"/>
      </rPr>
      <t>[Mart]_Spike _Chợ Tươi Vạn Món_Giảm 50%</t>
    </r>
  </si>
  <si>
    <t>[Mart]_Spike _Chợ Tươi Vạn Món_Giảm 50%</t>
  </si>
  <si>
    <t>[Mart]_BAU_Thương Hiệu Nổi Bật_Giảm Đến 100.000Đ</t>
  </si>
  <si>
    <t>[Mart]_BAU_Trứng &amp; Sữa Dinh Dưỡng_Giảm Đến 80.000Đ</t>
  </si>
  <si>
    <t>[Mart]_Spike_Chợ Hè Vạn Deal Tươi_Giảm Sốc 50%</t>
  </si>
  <si>
    <t>[Mart]_Thematic_Lễ Phật Đản_Bao Trọn Phí Ship</t>
  </si>
  <si>
    <t>[Mart]_Thematic_Lễ Hội Trái Cây_Giảm Đến 95.000Đ</t>
  </si>
  <si>
    <t>[Mart]_Thematic_Chợ Tươi Giữa Tháng_Giảm Đến 75.000Đ</t>
  </si>
  <si>
    <t>[Mart]_Spike_Chợ Tươi Sale Đậm_Giảm 50%</t>
  </si>
  <si>
    <t>[Mart]_Thematic_Giải Nhiệt Ngày Hè_Giảm 20%</t>
  </si>
  <si>
    <t>[Mart]_Thematic_Chợ Tươi Giữa Tháng_Giảm 25%</t>
  </si>
  <si>
    <t>[Mart]_Thematic_Nạp Vitamin Mùa Thi_Giảm Đến 100.000Đ</t>
  </si>
  <si>
    <r>
      <rPr>
        <strike/>
        <sz val="10"/>
        <color rgb="FF000000"/>
        <rFont val="Calibri"/>
      </rPr>
      <t xml:space="preserve">[Mart]_WC - Weekend_Chợ Sale Cuối Tuần_Giảm Đến 105.000Đ
</t>
    </r>
    <r>
      <rPr>
        <u/>
        <sz val="10"/>
        <color rgb="FF1155CC"/>
        <rFont val="Calibri"/>
      </rPr>
      <t>[Mart]_Mini Spike_Chợ Tươi Đầy Đủ_Giảm Đến 77.000Đ</t>
    </r>
  </si>
  <si>
    <t>[Mart]_Thematic_Tiệc Hè Sôi Động_Giảm 18%</t>
  </si>
  <si>
    <t>[Mart]_Thematic_Nấu Tiệc Mùa Hè_Giảm Đến 125.000Đ</t>
  </si>
  <si>
    <t>[Mart]_Thematic_Deal Hè Mát Lạnh_Giảm 20%</t>
  </si>
  <si>
    <t>[Mart]_Spike_Chợ Tươi Gì Cũng Rẻ_Giảm đến 88.000Đ</t>
  </si>
  <si>
    <t>[Mart]_Mini Spike_Chợ Tươi Đầy Đủ_Giảm đến 78.000Đ</t>
  </si>
  <si>
    <r>
      <rPr>
        <sz val="10"/>
        <rFont val="Calibri"/>
      </rPr>
      <t xml:space="preserve">(Exclude NU) </t>
    </r>
    <r>
      <rPr>
        <u/>
        <sz val="10"/>
        <color rgb="FF1155CC"/>
        <rFont val="Calibri"/>
      </rPr>
      <t xml:space="preserve">[Mart]_WC - Mon_Deal Tốt Đầu Tuần_Giảm Đến 80.000Đ
</t>
    </r>
    <r>
      <rPr>
        <sz val="10"/>
        <rFont val="Calibri"/>
      </rPr>
      <t xml:space="preserve">(Whitelist NU) </t>
    </r>
    <r>
      <rPr>
        <u/>
        <sz val="10"/>
        <color rgb="FF1155CC"/>
        <rFont val="Calibri"/>
      </rPr>
      <t>[Mart]_Thematic_Deal Tươi Chào Bạn Mới_Giảm Ngay 65.000Đ</t>
    </r>
  </si>
  <si>
    <r>
      <rPr>
        <u/>
        <sz val="10"/>
        <color rgb="FF1155CC"/>
        <rFont val="Calibri"/>
      </rPr>
      <t xml:space="preserve">(Exclude NU) [Mart]_WC - Tue_Nhộn Nhịp Săn Sale_Giảm 30%
</t>
    </r>
    <r>
      <rPr>
        <sz val="10"/>
        <rFont val="Calibri"/>
      </rPr>
      <t xml:space="preserve">(Whitelist NU) </t>
    </r>
    <r>
      <rPr>
        <u/>
        <sz val="10"/>
        <color rgb="FF1155CC"/>
        <rFont val="Calibri"/>
      </rPr>
      <t>[Mart]_Thematic_Deal Tươi Chào Bạn Mới_Giảm Ngay 65.000Đ</t>
    </r>
  </si>
  <si>
    <r>
      <rPr>
        <u/>
        <sz val="10"/>
        <color rgb="FF1155CC"/>
        <rFont val="Calibri"/>
      </rPr>
      <t xml:space="preserve">(Exclude NU) [Mart]_WC - Wed_Ngày Hội Thương Hiệu_Giảm Đến 150.000Đ
</t>
    </r>
    <r>
      <rPr>
        <sz val="10"/>
        <rFont val="Calibri"/>
      </rPr>
      <t xml:space="preserve">(Whitelist NU) </t>
    </r>
    <r>
      <rPr>
        <u/>
        <sz val="10"/>
        <color rgb="FF1155CC"/>
        <rFont val="Calibri"/>
      </rPr>
      <t>[Mart]_Thematic_Deal Tươi Chào Bạn Mới_Giảm Ngay 65.000Đ</t>
    </r>
  </si>
  <si>
    <t>[Mart]_Thematic_Mùa Tựu Trường_Giảm Đến 20%</t>
  </si>
  <si>
    <t>[Mart]_Thematic_Chợ Tươi Lễ Thất Tịch_Freeship 0Đ</t>
  </si>
  <si>
    <t>[Mart]_Thematic_Quốc Khánh Mở Tiệc_Khao lớn 95.000Đ</t>
  </si>
  <si>
    <t>[Mart]_Thematic_Trung Thu Vui Vẻ_Giảm ngay 85.000Đ</t>
  </si>
  <si>
    <t>[Mart]_Thematic_Phá Cỗ Trung Thu_Giảm 20%</t>
  </si>
  <si>
    <t>[Mart]_Thematic_Mừng Ngày Phụ Nữ_Giảm 25%</t>
  </si>
  <si>
    <t>[Mart]_Thematic_Chợ Halloween Sale Đỉnh_Giảm ngay 65.000Đ</t>
  </si>
  <si>
    <t>[Mart]_Thematic_Đi Chợ Halloween_Miễn Phí Ship</t>
  </si>
  <si>
    <t>[Mart]_Spike_Deal Đỉnh Mừng Thầy Cô_Giảm đến 80.000Đ</t>
  </si>
  <si>
    <t>[Mart]_Thematic_Black Friday Chợ Tươi Ngon_Giảm Đến 75.000Đ</t>
  </si>
  <si>
    <t>[Mart]_Spike_Chợ Tươi Sale Vạn Món_Giảm đến 112.000Đ</t>
  </si>
  <si>
    <t>[Mart]_Mini Spike_Chợ Tươi Đầy Đủ_Giảm đến 112.000Đ</t>
  </si>
  <si>
    <r>
      <rPr>
        <strike/>
        <sz val="10"/>
        <color rgb="FF000000"/>
        <rFont val="Calibri"/>
      </rPr>
      <t xml:space="preserve">[Mart]_Spike_Chợ Tươi Sale Vạn Món_Giảm đến 112.000Đ
</t>
    </r>
    <r>
      <rPr>
        <u/>
        <sz val="10"/>
        <color rgb="FF1155CC"/>
        <rFont val="Calibri"/>
      </rPr>
      <t>[Mart]_Spike_Chợ Tươi Ngon_Giảm đến 50%</t>
    </r>
  </si>
  <si>
    <t>[Mart]_Thematic_Chợ Tươi Giáng Sinh_Giảm đến 80.000Đ</t>
  </si>
  <si>
    <t>[Mart]_Thematic_Chợ Noel, Sale Linh Đình_Miễn Phí Ship</t>
  </si>
  <si>
    <t>[Mart]_Mini Spike_Chợ Tươi Giữa Tháng_Giảm 15%</t>
  </si>
  <si>
    <t>[Mart]_SPF Day_Chợ Tươi ShopeeFood_Giảm 15%</t>
  </si>
  <si>
    <t>[Mart]_Thematic_Nấu Tiệc Cuối Năm_Giảm đến 125.000Đ</t>
  </si>
  <si>
    <t>[Mart]_Thematic_Chợ Phiên Kết Năm_Miễn Phí Ship</t>
  </si>
  <si>
    <t>[Mart]_Thematic_Chợ Phiên Đầu Năm_Giảm đến 80.000D</t>
  </si>
  <si>
    <t>[Mart]_Thematic_Chợ Phiên Ngày Tết_Giảm đến 68.000Đ</t>
  </si>
  <si>
    <r>
      <rPr>
        <sz val="10"/>
        <color theme="1"/>
        <rFont val="Calibri"/>
      </rPr>
      <t xml:space="preserve">Hometop Banner 14
</t>
    </r>
    <r>
      <rPr>
        <b/>
        <sz val="10"/>
        <color rgb="FFFF0000"/>
        <rFont val="Calibri"/>
      </rPr>
      <t>SPX</t>
    </r>
  </si>
  <si>
    <r>
      <rPr>
        <sz val="10"/>
        <rFont val="Calibri"/>
      </rPr>
      <t>Air SPF only</t>
    </r>
    <r>
      <rPr>
        <sz val="10"/>
        <color rgb="FF000000"/>
        <rFont val="Calibri"/>
      </rPr>
      <t xml:space="preserve">
</t>
    </r>
    <r>
      <rPr>
        <u/>
        <sz val="10"/>
        <color rgb="FF1155CC"/>
        <rFont val="Calibri"/>
      </rPr>
      <t>[PLF CP]_SPXI_BAU</t>
    </r>
  </si>
  <si>
    <r>
      <rPr>
        <sz val="10"/>
        <rFont val="Calibri"/>
      </rPr>
      <t>Air SPF only</t>
    </r>
    <r>
      <rPr>
        <sz val="10"/>
        <color rgb="FF000000"/>
        <rFont val="Calibri"/>
      </rPr>
      <t xml:space="preserve">
</t>
    </r>
    <r>
      <rPr>
        <u/>
        <sz val="10"/>
        <color rgb="FF1155CC"/>
        <rFont val="Calibri"/>
      </rPr>
      <t>[PLF CP]_SPXI_BAU</t>
    </r>
  </si>
  <si>
    <r>
      <rPr>
        <sz val="10"/>
        <rFont val="Calibri"/>
      </rPr>
      <t>Air SPF only</t>
    </r>
    <r>
      <rPr>
        <sz val="10"/>
        <color rgb="FF000000"/>
        <rFont val="Calibri"/>
      </rPr>
      <t xml:space="preserve">
</t>
    </r>
    <r>
      <rPr>
        <u/>
        <sz val="10"/>
        <color rgb="FF1155CC"/>
        <rFont val="Calibri"/>
      </rPr>
      <t>[PLF CP]_SPXI_BAU</t>
    </r>
  </si>
  <si>
    <r>
      <rPr>
        <sz val="10"/>
        <rFont val="Calibri"/>
      </rPr>
      <t>Air SPF only</t>
    </r>
    <r>
      <rPr>
        <sz val="10"/>
        <color rgb="FF000000"/>
        <rFont val="Calibri"/>
      </rPr>
      <t xml:space="preserve">
</t>
    </r>
    <r>
      <rPr>
        <u/>
        <sz val="10"/>
        <color rgb="FF1155CC"/>
        <rFont val="Calibri"/>
      </rPr>
      <t>[PLF CP]_SPXI_BAU</t>
    </r>
  </si>
  <si>
    <r>
      <rPr>
        <sz val="10"/>
        <rFont val="Calibri"/>
      </rPr>
      <t xml:space="preserve">Air ShopeeFood App Only
</t>
    </r>
    <r>
      <rPr>
        <u/>
        <sz val="10"/>
        <color rgb="FF1155CC"/>
        <rFont val="Calibri"/>
      </rPr>
      <t>[PLF CP]_SPXI_BAU</t>
    </r>
  </si>
  <si>
    <r>
      <rPr>
        <sz val="10"/>
        <rFont val="Calibri"/>
      </rPr>
      <t xml:space="preserve">Air ShopeeFood App Only
</t>
    </r>
    <r>
      <rPr>
        <u/>
        <sz val="10"/>
        <color rgb="FF1155CC"/>
        <rFont val="Calibri"/>
      </rPr>
      <t>[PLF CP]_SPXI_BAU</t>
    </r>
  </si>
  <si>
    <r>
      <rPr>
        <sz val="10"/>
        <rFont val="Calibri"/>
      </rPr>
      <t xml:space="preserve">Air ShopeeFood App Only
</t>
    </r>
    <r>
      <rPr>
        <u/>
        <sz val="10"/>
        <color rgb="FF1155CC"/>
        <rFont val="Calibri"/>
      </rPr>
      <t>[PLF CP]_SPXI_BAU</t>
    </r>
  </si>
  <si>
    <t>[Exclude New User] [PLF CP]_Block</t>
  </si>
  <si>
    <r>
      <rPr>
        <u/>
        <sz val="10"/>
        <color rgb="FF1155CC"/>
        <rFont val="Calibri"/>
      </rPr>
      <t xml:space="preserve">[SJBP]_Gà Rán Popeyes_BOGO
</t>
    </r>
    <r>
      <rPr>
        <sz val="10"/>
        <color rgb="FF000000"/>
        <rFont val="Calibri"/>
      </rPr>
      <t>241231_Gà Rán Popeyes_9 cities</t>
    </r>
  </si>
  <si>
    <r>
      <rPr>
        <u/>
        <sz val="10"/>
        <color rgb="FF1155CC"/>
        <rFont val="Calibri"/>
      </rPr>
      <t xml:space="preserve">[SJBP]_Gà Rán Popeyes_BOGO
</t>
    </r>
    <r>
      <rPr>
        <sz val="10"/>
        <color rgb="FF000000"/>
        <rFont val="Calibri"/>
      </rPr>
      <t>241231_Gà Rán Popeyes_9 cities</t>
    </r>
  </si>
  <si>
    <r>
      <rPr>
        <u/>
        <sz val="10"/>
        <color rgb="FF1155CC"/>
        <rFont val="Calibri"/>
      </rPr>
      <t xml:space="preserve">[VIP]_Pizza Hut_03-05/01
</t>
    </r>
    <r>
      <rPr>
        <u/>
        <sz val="10"/>
        <color rgb="FF000000"/>
        <rFont val="Calibri"/>
      </rPr>
      <t>241231_Pizza Hut_20 cities</t>
    </r>
  </si>
  <si>
    <r>
      <rPr>
        <u/>
        <sz val="10"/>
        <color rgb="FF1155CC"/>
        <rFont val="Calibri"/>
      </rPr>
      <t xml:space="preserve">[SuperVIP]_Gà Rán Popeyes_02-05/01
</t>
    </r>
    <r>
      <rPr>
        <sz val="10"/>
        <rFont val="Calibri"/>
      </rPr>
      <t>241231_Gà Rán Popeyes_9 cities</t>
    </r>
  </si>
  <si>
    <r>
      <rPr>
        <u/>
        <sz val="10"/>
        <color rgb="FF1155CC"/>
        <rFont val="Calibri"/>
      </rPr>
      <t xml:space="preserve">[SuperVIP]_Gà Rán Popeyes_02-05/01
</t>
    </r>
    <r>
      <rPr>
        <sz val="10"/>
        <rFont val="Calibri"/>
      </rPr>
      <t>241231_Gà Rán Popeyes_9 cities</t>
    </r>
  </si>
  <si>
    <r>
      <rPr>
        <u/>
        <sz val="10"/>
        <color rgb="FF1155CC"/>
        <rFont val="Calibri"/>
      </rPr>
      <t>[SuperVIP]_Highlands Coffee_6-10.1</t>
    </r>
    <r>
      <rPr>
        <sz val="10"/>
        <color rgb="FF000000"/>
        <rFont val="Calibri"/>
      </rPr>
      <t xml:space="preserve"> 241231_Highlands Coffee_36 cities</t>
    </r>
  </si>
  <si>
    <r>
      <rPr>
        <u/>
        <sz val="10"/>
        <color rgb="FF1155CC"/>
        <rFont val="Calibri"/>
      </rPr>
      <t>[SuperVIP]_The Coffee House_6-8.1</t>
    </r>
    <r>
      <rPr>
        <sz val="10"/>
        <color rgb="FF000000"/>
        <rFont val="Calibri"/>
      </rPr>
      <t xml:space="preserve"> 241231_The Coffee House_7 cities</t>
    </r>
  </si>
  <si>
    <r>
      <rPr>
        <u/>
        <sz val="10"/>
        <color rgb="FF1155CC"/>
        <rFont val="Calibri"/>
      </rPr>
      <t xml:space="preserve">[VIP]_Cơm Thố Anh Nguyễn_08-12/01
</t>
    </r>
    <r>
      <rPr>
        <sz val="10"/>
        <rFont val="Calibri"/>
      </rPr>
      <t>20240506_Cơm Thố Anh Nguyễn_10 cities</t>
    </r>
  </si>
  <si>
    <r>
      <rPr>
        <u/>
        <sz val="10"/>
        <color rgb="FF1155CC"/>
        <rFont val="Calibri"/>
      </rPr>
      <t xml:space="preserve">[VIP]_Cơm Thố Anh Nguyễn_08-12/01
</t>
    </r>
    <r>
      <rPr>
        <sz val="10"/>
        <rFont val="Calibri"/>
      </rPr>
      <t>20240506_Cơm Thố Anh Nguyễn_10 cities</t>
    </r>
  </si>
  <si>
    <r>
      <rPr>
        <u/>
        <sz val="10"/>
        <color rgb="FF1155CC"/>
        <rFont val="Calibri"/>
      </rPr>
      <t xml:space="preserve">[SuperVIP]_Gà Rán KFC_10-12/01
</t>
    </r>
    <r>
      <rPr>
        <sz val="10"/>
        <color rgb="FF000000"/>
        <rFont val="Calibri"/>
      </rPr>
      <t>241231_Gà Rán KFC_25 cities</t>
    </r>
  </si>
  <si>
    <r>
      <rPr>
        <u/>
        <sz val="10"/>
        <color rgb="FF1155CC"/>
        <rFont val="Calibri"/>
      </rPr>
      <t xml:space="preserve">[SuperVIP]_Gà Rán KFC_10-12/01
</t>
    </r>
    <r>
      <rPr>
        <sz val="10"/>
        <color rgb="FF000000"/>
        <rFont val="Calibri"/>
      </rPr>
      <t>241231_Gà Rán KFC_25 cities</t>
    </r>
  </si>
  <si>
    <r>
      <rPr>
        <u/>
        <sz val="10"/>
        <color rgb="FF1155CC"/>
        <rFont val="Calibri"/>
      </rPr>
      <t xml:space="preserve">[SuperVIP]_Gà Rán KFC_10-12/01
</t>
    </r>
    <r>
      <rPr>
        <sz val="10"/>
        <color rgb="FF000000"/>
        <rFont val="Calibri"/>
      </rPr>
      <t>241231_Gà Rán KFC_25 cities</t>
    </r>
  </si>
  <si>
    <r>
      <rPr>
        <u/>
        <sz val="10"/>
        <color rgb="FF1155CC"/>
        <rFont val="Calibri"/>
      </rPr>
      <t>[SJBP]_Trà Sữa May Cha_BAU</t>
    </r>
    <r>
      <rPr>
        <sz val="10"/>
        <color rgb="FF000000"/>
        <rFont val="Calibri"/>
      </rPr>
      <t xml:space="preserve"> 250102_Trà Sữa May Cha_7 cities</t>
    </r>
  </si>
  <si>
    <r>
      <rPr>
        <u/>
        <sz val="10"/>
        <color rgb="FF1155CC"/>
        <rFont val="Calibri"/>
      </rPr>
      <t xml:space="preserve">[VIP]_Gà Rán Texas Chicken_13-16/01
</t>
    </r>
    <r>
      <rPr>
        <sz val="10"/>
        <color rgb="FF000000"/>
        <rFont val="Calibri"/>
      </rPr>
      <t>250102_Gà Rán Texas Chicken_6 cities</t>
    </r>
  </si>
  <si>
    <r>
      <rPr>
        <u/>
        <sz val="10"/>
        <color rgb="FF1155CC"/>
        <rFont val="Calibri"/>
      </rPr>
      <t>[SuperVIP]_Starbucks Coffee_14-16.1</t>
    </r>
    <r>
      <rPr>
        <sz val="10"/>
        <color rgb="FF000000"/>
        <rFont val="Calibri"/>
      </rPr>
      <t xml:space="preserve"> 250102_Starbucks Coffee_10 cities</t>
    </r>
  </si>
  <si>
    <r>
      <rPr>
        <u/>
        <sz val="10"/>
        <color rgb="FF1155CC"/>
        <rFont val="Calibri"/>
      </rPr>
      <t xml:space="preserve">[VIP]_Gà Rán Texas Chicken_13-16/01
</t>
    </r>
    <r>
      <rPr>
        <sz val="10"/>
        <color rgb="FF000000"/>
        <rFont val="Calibri"/>
      </rPr>
      <t>250102_Gà Rán Texas Chicken_6 cities</t>
    </r>
  </si>
  <si>
    <r>
      <rPr>
        <u/>
        <sz val="10"/>
        <color rgb="FF1155CC"/>
        <rFont val="Calibri"/>
      </rPr>
      <t>[SJBP]_Domino's Pizza_1T1</t>
    </r>
    <r>
      <rPr>
        <sz val="10"/>
        <color rgb="FF000000"/>
        <rFont val="Calibri"/>
      </rPr>
      <t xml:space="preserve"> 241231_Domino pizza_9 cities</t>
    </r>
  </si>
  <si>
    <r>
      <rPr>
        <u/>
        <sz val="10"/>
        <color rgb="FF1155CC"/>
        <rFont val="Calibri"/>
      </rPr>
      <t xml:space="preserve">[SuperVIP]_Pizza Hut_17-19/01
</t>
    </r>
    <r>
      <rPr>
        <sz val="10"/>
        <color rgb="FF000000"/>
        <rFont val="Calibri"/>
      </rPr>
      <t>241231_Pizza Hut_20 cities</t>
    </r>
  </si>
  <si>
    <r>
      <rPr>
        <u/>
        <sz val="10"/>
        <color rgb="FF1155CC"/>
        <rFont val="Calibri"/>
      </rPr>
      <t xml:space="preserve">[SuperVIP]_Pizza Hut_17-19/01
</t>
    </r>
    <r>
      <rPr>
        <sz val="10"/>
        <color rgb="FF000000"/>
        <rFont val="Calibri"/>
      </rPr>
      <t>241231_Pizza Hut_20 cities</t>
    </r>
  </si>
  <si>
    <r>
      <rPr>
        <u/>
        <sz val="10"/>
        <color rgb="FF1155CC"/>
        <rFont val="Calibri"/>
      </rPr>
      <t xml:space="preserve">[SuperVIP]_Gà Rán KFC_20-22/01
</t>
    </r>
    <r>
      <rPr>
        <sz val="10"/>
        <color rgb="FF000000"/>
        <rFont val="Calibri"/>
      </rPr>
      <t>241231_Gà Rán KFC_25 cities</t>
    </r>
  </si>
  <si>
    <r>
      <rPr>
        <u/>
        <sz val="10"/>
        <color rgb="FF1155CC"/>
        <rFont val="Calibri"/>
      </rPr>
      <t>[VIP]_The Coffee House_20-22.1</t>
    </r>
    <r>
      <rPr>
        <sz val="10"/>
        <color rgb="FF000000"/>
        <rFont val="Calibri"/>
      </rPr>
      <t xml:space="preserve"> 241231_The Coffee House_7 cities</t>
    </r>
  </si>
  <si>
    <r>
      <rPr>
        <u/>
        <sz val="10"/>
        <color rgb="FF1155CC"/>
        <rFont val="Calibri"/>
      </rPr>
      <t>[Win 3]_Cơm Thố Anh Nguyễn_Jan</t>
    </r>
    <r>
      <rPr>
        <sz val="10"/>
        <color rgb="FF000000"/>
        <rFont val="Calibri"/>
      </rPr>
      <t>_NA, HP, QNinh, KH, BMT, BH, DL, HD, TH</t>
    </r>
  </si>
  <si>
    <r>
      <rPr>
        <u/>
        <sz val="10"/>
        <color rgb="FF1155CC"/>
        <rFont val="Calibri"/>
      </rPr>
      <t>[VIP]_Lotteria_23-26/01</t>
    </r>
    <r>
      <rPr>
        <sz val="10"/>
        <color rgb="FF000000"/>
        <rFont val="Calibri"/>
      </rPr>
      <t xml:space="preserve"> 241231_Lotteria DI_27 cities</t>
    </r>
  </si>
  <si>
    <r>
      <rPr>
        <u/>
        <sz val="10"/>
        <color rgb="FF1155CC"/>
        <rFont val="Calibri"/>
      </rPr>
      <t>[VIP]_Lotteria_23-26/01</t>
    </r>
    <r>
      <rPr>
        <sz val="10"/>
        <color rgb="FF000000"/>
        <rFont val="Calibri"/>
      </rPr>
      <t xml:space="preserve"> 241231_Lotteria DI_27 cities</t>
    </r>
  </si>
  <si>
    <r>
      <rPr>
        <u/>
        <sz val="10"/>
        <color rgb="FF1155CC"/>
        <rFont val="Calibri"/>
      </rPr>
      <t>[SJBP]_Domino's Pizza_1T1</t>
    </r>
    <r>
      <rPr>
        <sz val="10"/>
        <color rgb="FF000000"/>
        <rFont val="Calibri"/>
      </rPr>
      <t xml:space="preserve"> 241231_Domino pizza_9 cities</t>
    </r>
  </si>
  <si>
    <r>
      <rPr>
        <u/>
        <sz val="10"/>
        <color rgb="FF1155CC"/>
        <rFont val="Calibri"/>
      </rPr>
      <t>[VIP]_Lotteria_23-26/01</t>
    </r>
    <r>
      <rPr>
        <sz val="10"/>
        <color rgb="FF000000"/>
        <rFont val="Calibri"/>
      </rPr>
      <t xml:space="preserve"> 241231_Lotteria DI_27 cities</t>
    </r>
  </si>
  <si>
    <r>
      <rPr>
        <u/>
        <sz val="10"/>
        <color rgb="FF1155CC"/>
        <rFont val="Calibri"/>
      </rPr>
      <t>[VIP]_Lotteria_23-26/01</t>
    </r>
    <r>
      <rPr>
        <sz val="10"/>
        <color rgb="FF000000"/>
        <rFont val="Calibri"/>
      </rPr>
      <t xml:space="preserve"> 241231_Lotteria DI_27 cities</t>
    </r>
  </si>
  <si>
    <r>
      <rPr>
        <u/>
        <sz val="10"/>
        <color rgb="FF1155CC"/>
        <rFont val="Calibri"/>
      </rPr>
      <t>[VIP]_The Coffee House_4-6.2</t>
    </r>
    <r>
      <rPr>
        <sz val="10"/>
        <color rgb="FF000000"/>
        <rFont val="Calibri"/>
      </rPr>
      <t xml:space="preserve"> 241231_The Coffee House_7 cities</t>
    </r>
  </si>
  <si>
    <r>
      <rPr>
        <u/>
        <sz val="10"/>
        <color rgb="FF1155CC"/>
        <rFont val="Calibri"/>
      </rPr>
      <t>[SuperVIP]_Lotteria_06 - 09/02</t>
    </r>
    <r>
      <rPr>
        <sz val="10"/>
        <color rgb="FF000000"/>
        <rFont val="Calibri"/>
      </rPr>
      <t xml:space="preserve"> 241231_Lotteria DI_27 cities</t>
    </r>
  </si>
  <si>
    <r>
      <rPr>
        <u/>
        <sz val="10"/>
        <color rgb="FF1155CC"/>
        <rFont val="Calibri"/>
      </rPr>
      <t>[Win 3]_Cơm Thố Anh Nguyễn_Feb</t>
    </r>
    <r>
      <rPr>
        <sz val="10"/>
        <color rgb="FF000000"/>
        <rFont val="Calibri"/>
      </rPr>
      <t>_NA, HP, QNinh, KH, BMT, BH, DL, HD, TH</t>
    </r>
  </si>
  <si>
    <r>
      <rPr>
        <u/>
        <sz val="10"/>
        <color rgb="FF1155CC"/>
        <rFont val="Calibri"/>
      </rPr>
      <t>[SuperVIP]_Lotteria_06 - 09/02</t>
    </r>
    <r>
      <rPr>
        <sz val="10"/>
        <color rgb="FF000000"/>
        <rFont val="Calibri"/>
      </rPr>
      <t xml:space="preserve"> 241231_Lotteria DI_27 cities</t>
    </r>
  </si>
  <si>
    <r>
      <rPr>
        <u/>
        <sz val="10"/>
        <color rgb="FF1155CC"/>
        <rFont val="Calibri"/>
      </rPr>
      <t>[SuperVIP]_Lotteria_06 - 09/02</t>
    </r>
    <r>
      <rPr>
        <sz val="10"/>
        <color rgb="FF000000"/>
        <rFont val="Calibri"/>
      </rPr>
      <t xml:space="preserve"> 241231_Lotteria DI_27 cities</t>
    </r>
  </si>
  <si>
    <r>
      <rPr>
        <u/>
        <sz val="10"/>
        <color rgb="FF1155CC"/>
        <rFont val="Calibri"/>
      </rPr>
      <t>[VIP]_Gà Rán Texas Chicken_10-13/02</t>
    </r>
    <r>
      <rPr>
        <sz val="10"/>
        <color rgb="FF000000"/>
        <rFont val="Calibri"/>
      </rPr>
      <t xml:space="preserve"> 250102_Gà Rán Texas Chicken_6 cities</t>
    </r>
  </si>
  <si>
    <r>
      <rPr>
        <u/>
        <sz val="10"/>
        <color rgb="FF1155CC"/>
        <rFont val="Calibri"/>
      </rPr>
      <t>[VIP]_Gà Rán Texas Chicken_10-13/02</t>
    </r>
    <r>
      <rPr>
        <sz val="10"/>
        <color rgb="FF000000"/>
        <rFont val="Calibri"/>
      </rPr>
      <t xml:space="preserve"> 250102_Gà Rán Texas Chicken_6 cities</t>
    </r>
  </si>
  <si>
    <r>
      <rPr>
        <u/>
        <sz val="10"/>
        <color rgb="FF1155CC"/>
        <rFont val="Calibri"/>
      </rPr>
      <t>[VIP]_Gà Rán Texas Chicken_10-13/02</t>
    </r>
    <r>
      <rPr>
        <sz val="10"/>
        <rFont val="Calibri"/>
      </rPr>
      <t xml:space="preserve"> 250102_Gà Rán Texas Chicken_6 cities</t>
    </r>
  </si>
  <si>
    <r>
      <rPr>
        <u/>
        <sz val="10"/>
        <color rgb="FF1155CC"/>
        <rFont val="Calibri"/>
      </rPr>
      <t xml:space="preserve">[VIP]_Cơm Thố Anh Nguyễn_12-16/02
</t>
    </r>
    <r>
      <rPr>
        <sz val="10"/>
        <color rgb="FF000000"/>
        <rFont val="Calibri"/>
      </rPr>
      <t>241231_Cơm Thố Anh Nguyễn_10 cities</t>
    </r>
  </si>
  <si>
    <r>
      <rPr>
        <u/>
        <sz val="10"/>
        <color rgb="FF1155CC"/>
        <rFont val="Calibri"/>
      </rPr>
      <t xml:space="preserve">[SuperVIP]_Gà Rán Popeyes_13-16/02
</t>
    </r>
    <r>
      <rPr>
        <sz val="10"/>
        <color rgb="FF000000"/>
        <rFont val="Calibri"/>
      </rPr>
      <t>241231_Gà Rán Popeyes_9 cities</t>
    </r>
  </si>
  <si>
    <r>
      <rPr>
        <u/>
        <sz val="10"/>
        <color rgb="FF1155CC"/>
        <rFont val="Calibri"/>
      </rPr>
      <t xml:space="preserve">[SuperVIP]_Gà Rán Popeyes_13-16/02
</t>
    </r>
    <r>
      <rPr>
        <sz val="10"/>
        <color rgb="FF000000"/>
        <rFont val="Calibri"/>
      </rPr>
      <t>241231_Gà Rán Popeyes_9 cities</t>
    </r>
  </si>
  <si>
    <r>
      <rPr>
        <u/>
        <sz val="10"/>
        <color rgb="FF1155CC"/>
        <rFont val="Calibri"/>
      </rPr>
      <t xml:space="preserve">[VIP]_Domino's Pizza_14-16/02
</t>
    </r>
    <r>
      <rPr>
        <sz val="10"/>
        <color rgb="FF000000"/>
        <rFont val="Calibri"/>
      </rPr>
      <t xml:space="preserve"> 250116_Domino pizza_11 cities</t>
    </r>
  </si>
  <si>
    <r>
      <rPr>
        <u/>
        <sz val="10"/>
        <color rgb="FF1155CC"/>
        <rFont val="Calibri"/>
      </rPr>
      <t xml:space="preserve">[VIP]_Lotteria_17-20/02
</t>
    </r>
    <r>
      <rPr>
        <sz val="10"/>
        <color rgb="FF000000"/>
        <rFont val="Calibri"/>
      </rPr>
      <t xml:space="preserve"> 241231_Lotteria DI_27 cities</t>
    </r>
  </si>
  <si>
    <r>
      <rPr>
        <u/>
        <sz val="10"/>
        <color rgb="FF1155CC"/>
        <rFont val="Calibri"/>
      </rPr>
      <t>[Win 3]_Cơm Thố Anh Nguyễn_Feb</t>
    </r>
    <r>
      <rPr>
        <sz val="10"/>
        <color rgb="FF000000"/>
        <rFont val="Calibri"/>
      </rPr>
      <t>_NA, HP, QNinh, KH, BMT, BH, DL, HD, TH</t>
    </r>
  </si>
  <si>
    <r>
      <rPr>
        <u/>
        <sz val="10"/>
        <color rgb="FF1155CC"/>
        <rFont val="Calibri"/>
      </rPr>
      <t>[VIP]_Phê La_Feb</t>
    </r>
    <r>
      <rPr>
        <sz val="10"/>
        <color rgb="FF000000"/>
        <rFont val="Calibri"/>
      </rPr>
      <t xml:space="preserve"> HP,VT,HA,DL</t>
    </r>
  </si>
  <si>
    <r>
      <rPr>
        <u/>
        <sz val="10"/>
        <color rgb="FF1155CC"/>
        <rFont val="Calibri"/>
      </rPr>
      <t>[SuperVIP]_Highlands Coffee_17-21.2</t>
    </r>
    <r>
      <rPr>
        <sz val="10"/>
        <color rgb="FF000000"/>
        <rFont val="Calibri"/>
      </rPr>
      <t xml:space="preserve"> 241231_Highlands Coffee_36 cities</t>
    </r>
  </si>
  <si>
    <r>
      <rPr>
        <u/>
        <sz val="10"/>
        <color rgb="FF1155CC"/>
        <rFont val="Calibri"/>
      </rPr>
      <t xml:space="preserve">[SuperVIP]_Gà Rán KFC_21-23/02
</t>
    </r>
    <r>
      <rPr>
        <sz val="10"/>
        <color rgb="FF000000"/>
        <rFont val="Calibri"/>
      </rPr>
      <t>241231_Gà Rán KFC_25 cities</t>
    </r>
  </si>
  <si>
    <r>
      <rPr>
        <u/>
        <sz val="10"/>
        <color rgb="FF1155CC"/>
        <rFont val="Calibri"/>
      </rPr>
      <t xml:space="preserve">[SuperVIP]_Gà Rán KFC_21-23/02
</t>
    </r>
    <r>
      <rPr>
        <sz val="10"/>
        <color rgb="FF000000"/>
        <rFont val="Calibri"/>
      </rPr>
      <t>241231_Gà Rán KFC_25 cities</t>
    </r>
  </si>
  <si>
    <r>
      <rPr>
        <u/>
        <sz val="10"/>
        <color rgb="FF1155CC"/>
        <rFont val="Calibri"/>
      </rPr>
      <t>[Win 3]_Cơm Thố Anh Nguyễn_Feb</t>
    </r>
    <r>
      <rPr>
        <sz val="10"/>
        <color rgb="FF000000"/>
        <rFont val="Calibri"/>
      </rPr>
      <t>_NA, HP, QNinh, KH, BMT, BH, DL, HD, TH</t>
    </r>
  </si>
  <si>
    <r>
      <rPr>
        <u/>
        <sz val="10"/>
        <color rgb="FF1155CC"/>
        <rFont val="Calibri"/>
      </rPr>
      <t xml:space="preserve">[SuperVIP]_Gà Rán KFC_01-03/03
</t>
    </r>
    <r>
      <rPr>
        <sz val="10"/>
        <color rgb="FF000000"/>
        <rFont val="Calibri"/>
      </rPr>
      <t>241231_Gà Rán KFC_25 cities</t>
    </r>
  </si>
  <si>
    <r>
      <rPr>
        <u/>
        <sz val="10"/>
        <color rgb="FF1155CC"/>
        <rFont val="Calibri"/>
      </rPr>
      <t xml:space="preserve">[SuperVIP]_Gà Rán KFC_01-03/03
</t>
    </r>
    <r>
      <rPr>
        <sz val="10"/>
        <color rgb="FF000000"/>
        <rFont val="Calibri"/>
      </rPr>
      <t>241231_Gà Rán KFC_25 cities</t>
    </r>
  </si>
  <si>
    <r>
      <rPr>
        <u/>
        <sz val="10"/>
        <color rgb="FF1155CC"/>
        <rFont val="Calibri"/>
      </rPr>
      <t xml:space="preserve">[SuperVIP]_Gà Rán KFC_01-03/03
</t>
    </r>
    <r>
      <rPr>
        <sz val="10"/>
        <color rgb="FF000000"/>
        <rFont val="Calibri"/>
      </rPr>
      <t>241231_Gà Rán KFC_25 cities</t>
    </r>
  </si>
  <si>
    <r>
      <rPr>
        <u/>
        <sz val="10"/>
        <color rgb="FF1155CC"/>
        <rFont val="Calibri"/>
      </rPr>
      <t>[VIP]_The Coffee House_5-7.3</t>
    </r>
    <r>
      <rPr>
        <sz val="10"/>
        <color rgb="FF000000"/>
        <rFont val="Calibri"/>
      </rPr>
      <t xml:space="preserve"> 241231_The Coffee House_7 cities</t>
    </r>
  </si>
  <si>
    <r>
      <rPr>
        <u/>
        <sz val="10"/>
        <color rgb="FF1155CC"/>
        <rFont val="Calibri"/>
      </rPr>
      <t xml:space="preserve">[SuperVIP]_Gà Rán Popeyes_06-09/03
</t>
    </r>
    <r>
      <rPr>
        <sz val="10"/>
        <color rgb="FF000000"/>
        <rFont val="Calibri"/>
      </rPr>
      <t>241231_Gà Rán Popeyes_9 cities</t>
    </r>
  </si>
  <si>
    <r>
      <rPr>
        <u/>
        <sz val="10"/>
        <color rgb="FF1155CC"/>
        <rFont val="Calibri"/>
      </rPr>
      <t xml:space="preserve">[SuperVIP]_Gà Rán Popeyes_06-09/03
</t>
    </r>
    <r>
      <rPr>
        <sz val="10"/>
        <color rgb="FF000000"/>
        <rFont val="Calibri"/>
      </rPr>
      <t>241231_Gà Rán Popeyes_9 cities</t>
    </r>
  </si>
  <si>
    <r>
      <rPr>
        <u/>
        <sz val="10"/>
        <color rgb="FF1155CC"/>
        <rFont val="Calibri"/>
      </rPr>
      <t>[SuperVIP]_Pizza Hut_07-09/03</t>
    </r>
    <r>
      <rPr>
        <sz val="10"/>
        <color rgb="FF000000"/>
        <rFont val="Calibri"/>
      </rPr>
      <t xml:space="preserve"> 241231_Pizza Hut_20 cities</t>
    </r>
  </si>
  <si>
    <r>
      <rPr>
        <u/>
        <sz val="10"/>
        <color rgb="FF1155CC"/>
        <rFont val="Calibri"/>
      </rPr>
      <t xml:space="preserve">[VIP]_Cơm Thố Anh Nguyễn_05-09/03
</t>
    </r>
    <r>
      <rPr>
        <sz val="10"/>
        <color rgb="FF000000"/>
        <rFont val="Calibri"/>
      </rPr>
      <t>241231_Cơm Thố Anh Nguyễn_10 cities</t>
    </r>
  </si>
  <si>
    <r>
      <rPr>
        <u/>
        <sz val="10"/>
        <color rgb="FF1155CC"/>
        <rFont val="Calibri"/>
      </rPr>
      <t xml:space="preserve">[VIP]_Gà Rán Texas Chicken_10-13/03
</t>
    </r>
    <r>
      <rPr>
        <sz val="10"/>
        <color rgb="FF000000"/>
        <rFont val="Calibri"/>
      </rPr>
      <t>250102_Gà Rán Texas Chicken_6 cities</t>
    </r>
  </si>
  <si>
    <r>
      <rPr>
        <u/>
        <sz val="10"/>
        <color rgb="FF1155CC"/>
        <rFont val="Calibri"/>
      </rPr>
      <t>[SuperVIP]_Starbucks Coffee_11-13.3</t>
    </r>
    <r>
      <rPr>
        <sz val="10"/>
        <rFont val="Calibri"/>
      </rPr>
      <t xml:space="preserve"> 250102_Starbucks Coffee_10 cities</t>
    </r>
  </si>
  <si>
    <r>
      <rPr>
        <u/>
        <sz val="10"/>
        <color rgb="FF1155CC"/>
        <rFont val="Calibri"/>
      </rPr>
      <t xml:space="preserve">[VIP]_Gà Rán Texas Chicken_10-13/03
</t>
    </r>
    <r>
      <rPr>
        <sz val="10"/>
        <color rgb="FF000000"/>
        <rFont val="Calibri"/>
      </rPr>
      <t>250102_Gà Rán Texas Chicken_6 cities</t>
    </r>
  </si>
  <si>
    <r>
      <rPr>
        <u/>
        <sz val="10"/>
        <color rgb="FF1155CC"/>
        <rFont val="Calibri"/>
      </rPr>
      <t>[Alacarte CB]_Trà Sữa May Cha_Mar.CB1.14</t>
    </r>
    <r>
      <rPr>
        <sz val="10"/>
        <rFont val="Calibri"/>
      </rPr>
      <t>_BD,BH,CT</t>
    </r>
  </si>
  <si>
    <r>
      <rPr>
        <u/>
        <sz val="10"/>
        <color rgb="FF1155CC"/>
        <rFont val="Calibri"/>
      </rPr>
      <t>[Alacarte CB]_Trà Sữa May Cha_Mar.CB1.14</t>
    </r>
    <r>
      <rPr>
        <sz val="10"/>
        <rFont val="Calibri"/>
      </rPr>
      <t>_BD,BH,CT</t>
    </r>
  </si>
  <si>
    <r>
      <rPr>
        <u/>
        <sz val="10"/>
        <color rgb="FF1155CC"/>
        <rFont val="Calibri"/>
      </rPr>
      <t>[Alacarte CB]_Trà Sữa May Cha_Mar.CB1.14</t>
    </r>
    <r>
      <rPr>
        <sz val="10"/>
        <rFont val="Calibri"/>
      </rPr>
      <t>_BD,BH,CT</t>
    </r>
  </si>
  <si>
    <r>
      <rPr>
        <u/>
        <sz val="10"/>
        <color rgb="FF1155CC"/>
        <rFont val="Calibri"/>
      </rPr>
      <t>[SuperVIP]_The Coffee House_17-19.3</t>
    </r>
    <r>
      <rPr>
        <sz val="10"/>
        <color rgb="FF000000"/>
        <rFont val="Calibri"/>
      </rPr>
      <t xml:space="preserve"> 241231_The Coffee House_7 cities</t>
    </r>
  </si>
  <si>
    <r>
      <rPr>
        <u/>
        <sz val="10"/>
        <color rgb="FF1155CC"/>
        <rFont val="Calibri"/>
      </rPr>
      <t>[SuperVIP]_The Coffee House_17-19.3</t>
    </r>
    <r>
      <rPr>
        <sz val="10"/>
        <color rgb="FF000000"/>
        <rFont val="Calibri"/>
      </rPr>
      <t xml:space="preserve"> 241231_The Coffee House_7 cities</t>
    </r>
  </si>
  <si>
    <r>
      <rPr>
        <u/>
        <sz val="10"/>
        <color rgb="FF1155CC"/>
        <rFont val="Calibri"/>
      </rPr>
      <t>[Win 1]_Lotteria_Mar</t>
    </r>
    <r>
      <rPr>
        <sz val="10"/>
        <rFont val="Calibri"/>
      </rPr>
      <t>_241231_Lotteria DI_27 cities</t>
    </r>
  </si>
  <si>
    <r>
      <rPr>
        <u/>
        <sz val="10"/>
        <color rgb="FF1155CC"/>
        <rFont val="Calibri"/>
      </rPr>
      <t>[Win 3]_Lotteria_Mar</t>
    </r>
    <r>
      <rPr>
        <sz val="10"/>
        <rFont val="Calibri"/>
      </rPr>
      <t>_241231_Lotteria DI_27 cities</t>
    </r>
  </si>
  <si>
    <r>
      <rPr>
        <u/>
        <sz val="10"/>
        <color rgb="FF1155CC"/>
        <rFont val="Calibri"/>
      </rPr>
      <t>[Alacarte CB]_Trà Sữa May Cha_Mar.CB1.21</t>
    </r>
    <r>
      <rPr>
        <sz val="10"/>
        <color rgb="FF000000"/>
        <rFont val="Calibri"/>
      </rPr>
      <t>_BD,BH,CT</t>
    </r>
  </si>
  <si>
    <r>
      <rPr>
        <u/>
        <sz val="10"/>
        <color rgb="FF1155CC"/>
        <rFont val="Calibri"/>
      </rPr>
      <t>[Alacarte CB]_Trà Sữa May Cha_Mar.CB1.21</t>
    </r>
    <r>
      <rPr>
        <sz val="10"/>
        <color rgb="FF000000"/>
        <rFont val="Calibri"/>
      </rPr>
      <t>_BD,BH,CT</t>
    </r>
  </si>
  <si>
    <r>
      <rPr>
        <u/>
        <sz val="10"/>
        <color rgb="FF1155CC"/>
        <rFont val="Calibri"/>
      </rPr>
      <t>[JBP]_KATINAT Coffee &amp; Tea House_Combo 20%</t>
    </r>
    <r>
      <rPr>
        <sz val="10"/>
        <rFont val="Calibri"/>
      </rPr>
      <t xml:space="preserve"> 250119_Katinat Saigon Kafe_11 cities</t>
    </r>
  </si>
  <si>
    <r>
      <rPr>
        <u/>
        <sz val="10"/>
        <color rgb="FF1155CC"/>
        <rFont val="Calibri"/>
      </rPr>
      <t>[SuperVIP]_Phê La_Mar</t>
    </r>
    <r>
      <rPr>
        <u/>
        <sz val="10"/>
        <color rgb="FF000000"/>
        <rFont val="Calibri"/>
      </rPr>
      <t xml:space="preserve"> HP,VT,HA,DL,DN</t>
    </r>
  </si>
  <si>
    <r>
      <rPr>
        <u/>
        <sz val="10"/>
        <color rgb="FF1155CC"/>
        <rFont val="Calibri"/>
      </rPr>
      <t>[Win 3]_Lotteria_Mar</t>
    </r>
    <r>
      <rPr>
        <sz val="10"/>
        <rFont val="Calibri"/>
      </rPr>
      <t>_241231_Lotteria DI_27 cities</t>
    </r>
  </si>
  <si>
    <r>
      <rPr>
        <u/>
        <sz val="10"/>
        <color rgb="FF1155CC"/>
        <rFont val="Calibri"/>
      </rPr>
      <t>[SuperVIP]_Phê La_Mar</t>
    </r>
    <r>
      <rPr>
        <u/>
        <sz val="10"/>
        <color rgb="FF000000"/>
        <rFont val="Calibri"/>
      </rPr>
      <t xml:space="preserve"> HP,VT,HA,DL,DN</t>
    </r>
  </si>
  <si>
    <r>
      <rPr>
        <u/>
        <sz val="10"/>
        <color rgb="FF1155CC"/>
        <rFont val="Calibri"/>
      </rPr>
      <t>[Alacarte CB]_Zen Tea Biên hòa_Mar.CB1</t>
    </r>
    <r>
      <rPr>
        <sz val="10"/>
        <rFont val="Calibri"/>
      </rPr>
      <t xml:space="preserve">_BH
</t>
    </r>
    <r>
      <rPr>
        <u/>
        <sz val="10"/>
        <color rgb="FF1155CC"/>
        <rFont val="Calibri"/>
      </rPr>
      <t>[Alacarte CB]_Zen Tea Bình Dương_Mar.CB1</t>
    </r>
    <r>
      <rPr>
        <sz val="10"/>
        <rFont val="Calibri"/>
      </rPr>
      <t>_BD</t>
    </r>
  </si>
  <si>
    <r>
      <rPr>
        <u/>
        <sz val="10"/>
        <color rgb="FF1155CC"/>
        <rFont val="Calibri"/>
      </rPr>
      <t>[Alacarte CB]_Zen Tea Biên hòa_Mar.CB1</t>
    </r>
    <r>
      <rPr>
        <sz val="10"/>
        <rFont val="Calibri"/>
      </rPr>
      <t xml:space="preserve">_BH
</t>
    </r>
    <r>
      <rPr>
        <u/>
        <sz val="10"/>
        <color rgb="FF1155CC"/>
        <rFont val="Calibri"/>
      </rPr>
      <t>[Alacarte CB]_Zen Tea Bình Dương_Mar.CB1</t>
    </r>
    <r>
      <rPr>
        <sz val="10"/>
        <rFont val="Calibri"/>
      </rPr>
      <t>_BD</t>
    </r>
  </si>
  <si>
    <r>
      <rPr>
        <u/>
        <sz val="10"/>
        <color rgb="FF1155CC"/>
        <rFont val="Calibri"/>
      </rPr>
      <t>[Alacarte CB]_Zen Tea Biên hòa_Mar.CB1</t>
    </r>
    <r>
      <rPr>
        <sz val="10"/>
        <rFont val="Calibri"/>
      </rPr>
      <t>_BH</t>
    </r>
  </si>
  <si>
    <r>
      <rPr>
        <u/>
        <sz val="10"/>
        <color rgb="FF1155CC"/>
        <rFont val="Calibri"/>
      </rPr>
      <t>[Alacarte CB]_Zen Tea Biên hòa_Mar.CB1</t>
    </r>
    <r>
      <rPr>
        <sz val="10"/>
        <rFont val="Calibri"/>
      </rPr>
      <t>_BH</t>
    </r>
  </si>
  <si>
    <r>
      <rPr>
        <u/>
        <sz val="10"/>
        <color rgb="FF1155CC"/>
        <rFont val="Calibri"/>
      </rPr>
      <t xml:space="preserve">[SJBP]_Gà Rán KFC_BAU
</t>
    </r>
    <r>
      <rPr>
        <sz val="10"/>
        <color rgb="FF000000"/>
        <rFont val="Calibri"/>
      </rPr>
      <t>241231_Gà Rán KFC_25 cities</t>
    </r>
  </si>
  <si>
    <r>
      <rPr>
        <u/>
        <sz val="10"/>
        <color rgb="FF1155CC"/>
        <rFont val="Calibri"/>
      </rPr>
      <t xml:space="preserve">[SJBP]_Gà Rán KFC_BAU
</t>
    </r>
    <r>
      <rPr>
        <sz val="10"/>
        <color rgb="FF000000"/>
        <rFont val="Calibri"/>
      </rPr>
      <t>241231_Gà Rán KFC_25 cities</t>
    </r>
  </si>
  <si>
    <r>
      <rPr>
        <u/>
        <sz val="10"/>
        <color rgb="FF1155CC"/>
        <rFont val="Calibri"/>
      </rPr>
      <t xml:space="preserve">[SuperVIP]_Gà Rán KFC_03-06/04
</t>
    </r>
    <r>
      <rPr>
        <sz val="10"/>
        <color rgb="FF000000"/>
        <rFont val="Calibri"/>
      </rPr>
      <t>241231_Gà Rán KFC_25 cities</t>
    </r>
  </si>
  <si>
    <r>
      <rPr>
        <u/>
        <sz val="10"/>
        <color rgb="FF1155CC"/>
        <rFont val="Calibri"/>
      </rPr>
      <t xml:space="preserve">[SuperVIP]_Gà Rán KFC_03-06/04
</t>
    </r>
    <r>
      <rPr>
        <sz val="10"/>
        <color rgb="FF000000"/>
        <rFont val="Calibri"/>
      </rPr>
      <t>241231_Gà Rán KFC_25 cities</t>
    </r>
  </si>
  <si>
    <r>
      <rPr>
        <u/>
        <sz val="10"/>
        <color rgb="FF1155CC"/>
        <rFont val="Calibri"/>
      </rPr>
      <t>[Alacarte CB]_Trà Sữa May Cha_Apr.CB1.9K</t>
    </r>
    <r>
      <rPr>
        <sz val="10"/>
        <color rgb="FF000000"/>
        <rFont val="Calibri"/>
      </rPr>
      <t>_BH,BD,CT</t>
    </r>
  </si>
  <si>
    <r>
      <rPr>
        <u/>
        <sz val="10"/>
        <color rgb="FF1155CC"/>
        <rFont val="Calibri"/>
      </rPr>
      <t>[Alacarte CB]_Trà Sữa May Cha_Apr.CB1.9K</t>
    </r>
    <r>
      <rPr>
        <sz val="10"/>
        <color rgb="FF000000"/>
        <rFont val="Calibri"/>
      </rPr>
      <t>_BH,BD,CT</t>
    </r>
  </si>
  <si>
    <r>
      <rPr>
        <u/>
        <sz val="10"/>
        <color rgb="FF1155CC"/>
        <rFont val="Calibri"/>
      </rPr>
      <t>[SuperVIP]_Highlands Coffee_7-11.4</t>
    </r>
    <r>
      <rPr>
        <sz val="10"/>
        <color rgb="FF000000"/>
        <rFont val="Calibri"/>
      </rPr>
      <t xml:space="preserve"> 241231_Highlands Coffee_36 cities</t>
    </r>
  </si>
  <si>
    <r>
      <rPr>
        <u/>
        <sz val="10"/>
        <color rgb="FF1155CC"/>
        <rFont val="Calibri"/>
      </rPr>
      <t>[SuperVIP]_Highlands Coffee_7-11.4</t>
    </r>
    <r>
      <rPr>
        <sz val="10"/>
        <color rgb="FF000000"/>
        <rFont val="Calibri"/>
      </rPr>
      <t xml:space="preserve"> 241231_Highlands Coffee_36 cities</t>
    </r>
  </si>
  <si>
    <r>
      <rPr>
        <u/>
        <sz val="10"/>
        <color rgb="FF1155CC"/>
        <rFont val="Calibri"/>
      </rPr>
      <t xml:space="preserve">[SuperVIP]_Gà Rán Popeyes_10-13/04
</t>
    </r>
    <r>
      <rPr>
        <sz val="10"/>
        <color rgb="FF000000"/>
        <rFont val="Calibri"/>
      </rPr>
      <t>241231_Gà Rán Popeyes_9 cities</t>
    </r>
  </si>
  <si>
    <r>
      <rPr>
        <u/>
        <sz val="10"/>
        <color rgb="FF1155CC"/>
        <rFont val="Calibri"/>
      </rPr>
      <t xml:space="preserve">[VIP]_Cơm Thố Anh Nguyễn_09-13/04
</t>
    </r>
    <r>
      <rPr>
        <sz val="10"/>
        <rFont val="Calibri"/>
      </rPr>
      <t>250803_Cơm Thố Anh Nguyễn_12 cities</t>
    </r>
  </si>
  <si>
    <r>
      <rPr>
        <u/>
        <sz val="10"/>
        <color rgb="FF1155CC"/>
        <rFont val="Calibri"/>
      </rPr>
      <t xml:space="preserve">[SuperVIP]_Gà Rán Popeyes_10-13/04
</t>
    </r>
    <r>
      <rPr>
        <sz val="10"/>
        <color rgb="FF000000"/>
        <rFont val="Calibri"/>
      </rPr>
      <t>241231_Gà Rán Popeyes_9 cities</t>
    </r>
  </si>
  <si>
    <r>
      <rPr>
        <u/>
        <sz val="10"/>
        <color rgb="FF1155CC"/>
        <rFont val="Calibri"/>
      </rPr>
      <t xml:space="preserve">[SuperVIP]_Gà Rán KFC_15-17/04
</t>
    </r>
    <r>
      <rPr>
        <sz val="10"/>
        <color rgb="FF000000"/>
        <rFont val="Calibri"/>
      </rPr>
      <t>241231_Gà Rán KFC_25 cities</t>
    </r>
  </si>
  <si>
    <r>
      <rPr>
        <u/>
        <sz val="10"/>
        <color rgb="FF1155CC"/>
        <rFont val="Calibri"/>
      </rPr>
      <t xml:space="preserve">[SuperVIP]_Gà Rán KFC_15-17/04
</t>
    </r>
    <r>
      <rPr>
        <sz val="10"/>
        <color rgb="FF000000"/>
        <rFont val="Calibri"/>
      </rPr>
      <t>241231_Gà Rán KFC_25 cities</t>
    </r>
  </si>
  <si>
    <r>
      <rPr>
        <u/>
        <sz val="10"/>
        <color rgb="FF1155CC"/>
        <rFont val="Calibri"/>
      </rPr>
      <t>[SuperVIP]_Highlands Coffee_14-18.4</t>
    </r>
    <r>
      <rPr>
        <sz val="10"/>
        <rFont val="Calibri"/>
      </rPr>
      <t xml:space="preserve"> 241231_Highlands Coffee_36 cities</t>
    </r>
  </si>
  <si>
    <r>
      <rPr>
        <u/>
        <sz val="10"/>
        <color rgb="FF1155CC"/>
        <rFont val="Calibri"/>
      </rPr>
      <t xml:space="preserve">[VIP]_Pizza Hut_18-20/04
</t>
    </r>
    <r>
      <rPr>
        <u/>
        <sz val="10"/>
        <color rgb="FF000000"/>
        <rFont val="Calibri"/>
      </rPr>
      <t>241231_Pizza Hut_20 cities</t>
    </r>
  </si>
  <si>
    <r>
      <rPr>
        <u/>
        <sz val="10"/>
        <color rgb="FF1155CC"/>
        <rFont val="Calibri"/>
      </rPr>
      <t xml:space="preserve">[VIP]_Gà Rán Popeyes_18-20/04
</t>
    </r>
    <r>
      <rPr>
        <sz val="10"/>
        <color rgb="FF000000"/>
        <rFont val="Calibri"/>
      </rPr>
      <t>241231_Gà Rán Popeyes_9 cities</t>
    </r>
  </si>
  <si>
    <r>
      <rPr>
        <u/>
        <sz val="10"/>
        <color rgb="FF1155CC"/>
        <rFont val="Calibri"/>
      </rPr>
      <t xml:space="preserve">[VIP]_Pizza Hut_18-20/04
</t>
    </r>
    <r>
      <rPr>
        <u/>
        <sz val="10"/>
        <color rgb="FF000000"/>
        <rFont val="Calibri"/>
      </rPr>
      <t>241231_Pizza Hut_20 cities</t>
    </r>
  </si>
  <si>
    <r>
      <rPr>
        <u/>
        <sz val="10"/>
        <color rgb="FF1155CC"/>
        <rFont val="Calibri"/>
      </rPr>
      <t>[SuperVIP]_The Coffee House_21-23.4</t>
    </r>
    <r>
      <rPr>
        <sz val="10"/>
        <color rgb="FF000000"/>
        <rFont val="Calibri"/>
      </rPr>
      <t xml:space="preserve"> 241231_The Coffee House_7 cities</t>
    </r>
  </si>
  <si>
    <r>
      <rPr>
        <u/>
        <sz val="10"/>
        <color rgb="FF1155CC"/>
        <rFont val="Calibri"/>
      </rPr>
      <t xml:space="preserve">[VIP]_Gà Rán Texas Chicken_21-24/04
</t>
    </r>
    <r>
      <rPr>
        <sz val="10"/>
        <color rgb="FF000000"/>
        <rFont val="Calibri"/>
      </rPr>
      <t>250102_Gà Rán Texas Chicken_6 cities</t>
    </r>
  </si>
  <si>
    <r>
      <rPr>
        <strike/>
        <sz val="10"/>
        <color rgb="FF1155CC"/>
        <rFont val="Calibri"/>
      </rPr>
      <t>[SuperVIP]_Phê La_21-25Apr</t>
    </r>
    <r>
      <rPr>
        <strike/>
        <sz val="10"/>
        <rFont val="Calibri"/>
      </rPr>
      <t xml:space="preserve">  HP,VT,HA,DL,DN</t>
    </r>
  </si>
  <si>
    <r>
      <rPr>
        <u/>
        <sz val="10"/>
        <color rgb="FF1155CC"/>
        <rFont val="Calibri"/>
      </rPr>
      <t xml:space="preserve">[VIP]_Gà Rán Texas Chicken_21-24/04
</t>
    </r>
    <r>
      <rPr>
        <sz val="10"/>
        <color rgb="FF000000"/>
        <rFont val="Calibri"/>
      </rPr>
      <t>250102_Gà Rán Texas Chicken_6 cities</t>
    </r>
  </si>
  <si>
    <r>
      <rPr>
        <u/>
        <sz val="10"/>
        <color rgb="FF1155CC"/>
        <rFont val="Calibri"/>
      </rPr>
      <t>[Alacarte CB]_Trà Sữa May Cha_Apr.CB1.9K</t>
    </r>
    <r>
      <rPr>
        <sz val="10"/>
        <color rgb="FF000000"/>
        <rFont val="Calibri"/>
      </rPr>
      <t>_BH,BD,CT</t>
    </r>
  </si>
  <si>
    <r>
      <rPr>
        <u/>
        <sz val="10"/>
        <color rgb="FF1155CC"/>
        <rFont val="Calibri"/>
      </rPr>
      <t>[Alacarte CB]_Trà Sữa May Cha_Apr.CB1.9K</t>
    </r>
    <r>
      <rPr>
        <sz val="10"/>
        <color rgb="FF000000"/>
        <rFont val="Calibri"/>
      </rPr>
      <t>_BH,BD,CT</t>
    </r>
  </si>
  <si>
    <r>
      <rPr>
        <u/>
        <sz val="10"/>
        <color rgb="FF1155CC"/>
        <rFont val="Calibri"/>
      </rPr>
      <t>[Alacarte CB]_Trà Sữa May Cha_Apr.CB1.9K</t>
    </r>
    <r>
      <rPr>
        <sz val="10"/>
        <color rgb="FF000000"/>
        <rFont val="Calibri"/>
      </rPr>
      <t>_BH,BD,CT</t>
    </r>
  </si>
  <si>
    <r>
      <rPr>
        <u/>
        <sz val="10"/>
        <color rgb="FF1155CC"/>
        <rFont val="Calibri"/>
      </rPr>
      <t xml:space="preserve">[SuperVIP]_Pizza Hut_28-30/04
</t>
    </r>
    <r>
      <rPr>
        <sz val="10"/>
        <color rgb="FF000000"/>
        <rFont val="Calibri"/>
      </rPr>
      <t>241231_Pizza Hut_20 cities</t>
    </r>
  </si>
  <si>
    <r>
      <rPr>
        <u/>
        <sz val="10"/>
        <color rgb="FF1155CC"/>
        <rFont val="Calibri"/>
      </rPr>
      <t xml:space="preserve">[SuperVIP]_Pizza Hut_28-30/04
</t>
    </r>
    <r>
      <rPr>
        <sz val="10"/>
        <color rgb="FF000000"/>
        <rFont val="Calibri"/>
      </rPr>
      <t>241231_Pizza Hut_20 cities</t>
    </r>
  </si>
  <si>
    <t>[SuperVIP]_Lotteria DI_28-30/04</t>
  </si>
  <si>
    <r>
      <rPr>
        <u/>
        <sz val="10"/>
        <color rgb="FF1155CC"/>
        <rFont val="Calibri"/>
      </rPr>
      <t xml:space="preserve">[VIP]_Cơm Thố Anh Nguyễn_01-05/05
</t>
    </r>
    <r>
      <rPr>
        <sz val="10"/>
        <color rgb="FF000000"/>
        <rFont val="Calibri"/>
      </rPr>
      <t>250803_Cơm Thố Anh Nguyễn_12 cities</t>
    </r>
  </si>
  <si>
    <r>
      <rPr>
        <u/>
        <sz val="10"/>
        <color rgb="FF1155CC"/>
        <rFont val="Calibri"/>
      </rPr>
      <t xml:space="preserve">[SuperVIP]_Gà Rán KFC_01-04/05
</t>
    </r>
    <r>
      <rPr>
        <sz val="10"/>
        <color rgb="FF000000"/>
        <rFont val="Calibri"/>
      </rPr>
      <t>241231_Gà Rán KFC_25 cities</t>
    </r>
  </si>
  <si>
    <r>
      <rPr>
        <u/>
        <sz val="10"/>
        <color rgb="FF1155CC"/>
        <rFont val="Calibri"/>
      </rPr>
      <t>[Alacarte CB]_Trà Sữa May Cha_May.cb1</t>
    </r>
    <r>
      <rPr>
        <sz val="10"/>
        <color rgb="FF000000"/>
        <rFont val="Calibri"/>
      </rPr>
      <t>_BD,ĐN,CT</t>
    </r>
  </si>
  <si>
    <r>
      <rPr>
        <u/>
        <sz val="10"/>
        <color rgb="FF1155CC"/>
        <rFont val="Calibri"/>
      </rPr>
      <t>[Alacarte CB]_Trà Sữa May Cha_May.cb1</t>
    </r>
    <r>
      <rPr>
        <sz val="10"/>
        <color rgb="FF000000"/>
        <rFont val="Calibri"/>
      </rPr>
      <t>_BD,ĐN,CT</t>
    </r>
  </si>
  <si>
    <t>[SuperVIP]_Trà Sữa May Cha_spike 5.5</t>
  </si>
  <si>
    <r>
      <rPr>
        <u/>
        <sz val="10"/>
        <color rgb="FF1155CC"/>
        <rFont val="Calibri"/>
      </rPr>
      <t xml:space="preserve">[VIP]_Gà Rán Texas Chicken_05-08/05
</t>
    </r>
    <r>
      <rPr>
        <sz val="10"/>
        <color rgb="FF000000"/>
        <rFont val="Calibri"/>
      </rPr>
      <t>250102_Gà Rán Texas Chicken_6 cities</t>
    </r>
  </si>
  <si>
    <r>
      <rPr>
        <u/>
        <sz val="10"/>
        <color rgb="FF1155CC"/>
        <rFont val="Calibri"/>
      </rPr>
      <t xml:space="preserve">[VIP]_Gà Rán Texas Chicken_05-08/05
</t>
    </r>
    <r>
      <rPr>
        <sz val="10"/>
        <color rgb="FF000000"/>
        <rFont val="Calibri"/>
      </rPr>
      <t>250102_Gà Rán Texas Chicken_6 cities</t>
    </r>
  </si>
  <si>
    <r>
      <rPr>
        <u/>
        <sz val="10"/>
        <color rgb="FF1155CC"/>
        <rFont val="Calibri"/>
      </rPr>
      <t xml:space="preserve">[SuperVIP]_Gà Rán Popeyes_08-11/05
</t>
    </r>
    <r>
      <rPr>
        <sz val="10"/>
        <color rgb="FF000000"/>
        <rFont val="Calibri"/>
      </rPr>
      <t>241231_Gà Rán Popeyes_9 cities</t>
    </r>
  </si>
  <si>
    <r>
      <rPr>
        <u/>
        <sz val="10"/>
        <color rgb="FF1155CC"/>
        <rFont val="Calibri"/>
      </rPr>
      <t xml:space="preserve">[SuperVIP]_Gà Rán Popeyes_08-11/05
</t>
    </r>
    <r>
      <rPr>
        <sz val="10"/>
        <color rgb="FF000000"/>
        <rFont val="Calibri"/>
      </rPr>
      <t>241231_Gà Rán Popeyes_9 cities</t>
    </r>
  </si>
  <si>
    <r>
      <rPr>
        <u/>
        <sz val="10"/>
        <color rgb="FF1155CC"/>
        <rFont val="Calibri"/>
      </rPr>
      <t>[Alacarte CB]_Trà Sữa May Cha_May.cb1</t>
    </r>
    <r>
      <rPr>
        <sz val="10"/>
        <rFont val="Calibri"/>
      </rPr>
      <t>_BD,ĐN,CT</t>
    </r>
  </si>
  <si>
    <r>
      <rPr>
        <u/>
        <sz val="10"/>
        <color rgb="FF1155CC"/>
        <rFont val="Calibri"/>
      </rPr>
      <t>[SuperVIP]_Highlands Coffee_5-9.5</t>
    </r>
    <r>
      <rPr>
        <sz val="10"/>
        <color rgb="FF000000"/>
        <rFont val="Calibri"/>
      </rPr>
      <t xml:space="preserve"> 241231_Highlands Coffee_36 cities</t>
    </r>
  </si>
  <si>
    <r>
      <rPr>
        <u/>
        <sz val="10"/>
        <color rgb="FF1155CC"/>
        <rFont val="Calibri"/>
      </rPr>
      <t>[SuperVIP]_Highlands Coffee_5-9.5</t>
    </r>
    <r>
      <rPr>
        <sz val="10"/>
        <color rgb="FF000000"/>
        <rFont val="Calibri"/>
      </rPr>
      <t xml:space="preserve"> 241231_Highlands Coffee_36 cities</t>
    </r>
  </si>
  <si>
    <r>
      <rPr>
        <u/>
        <sz val="10"/>
        <color rgb="FF1155CC"/>
        <rFont val="Calibri"/>
      </rPr>
      <t>[SuperVIP]_Phê La_12-16May</t>
    </r>
    <r>
      <rPr>
        <sz val="10"/>
        <color rgb="FF000000"/>
        <rFont val="Calibri"/>
      </rPr>
      <t xml:space="preserve"> HP,VT,HA,DL,DN</t>
    </r>
  </si>
  <si>
    <r>
      <rPr>
        <u/>
        <sz val="10"/>
        <color rgb="FF1155CC"/>
        <rFont val="Calibri"/>
      </rPr>
      <t>[SuperVIP]_Phê La_12-16May</t>
    </r>
    <r>
      <rPr>
        <sz val="10"/>
        <color rgb="FF000000"/>
        <rFont val="Calibri"/>
      </rPr>
      <t xml:space="preserve"> HP,VT,HA,DL,DN</t>
    </r>
  </si>
  <si>
    <r>
      <rPr>
        <u/>
        <sz val="10"/>
        <color rgb="FF1155CC"/>
        <rFont val="Calibri"/>
      </rPr>
      <t>[Alacarte CB]_Trà Sữa May Cha_May.cb1</t>
    </r>
    <r>
      <rPr>
        <sz val="10"/>
        <color rgb="FF000000"/>
        <rFont val="Calibri"/>
      </rPr>
      <t>_BD,ĐN,CT</t>
    </r>
  </si>
  <si>
    <r>
      <rPr>
        <u/>
        <sz val="10"/>
        <color rgb="FF1155CC"/>
        <rFont val="Calibri"/>
      </rPr>
      <t>[Alacarte CB]_Trà Sữa May Cha_May.cb1</t>
    </r>
    <r>
      <rPr>
        <sz val="10"/>
        <color rgb="FF000000"/>
        <rFont val="Calibri"/>
      </rPr>
      <t>_BD,ĐN,CT</t>
    </r>
  </si>
  <si>
    <r>
      <rPr>
        <u/>
        <sz val="10"/>
        <color rgb="FF1155CC"/>
        <rFont val="Calibri"/>
      </rPr>
      <t>[Alacarte CB]_Trà Sữa May Cha_May.cb1</t>
    </r>
    <r>
      <rPr>
        <sz val="10"/>
        <color rgb="FF000000"/>
        <rFont val="Calibri"/>
      </rPr>
      <t>_BD,ĐN,CT</t>
    </r>
  </si>
  <si>
    <r>
      <rPr>
        <u/>
        <sz val="10"/>
        <color rgb="FF1155CC"/>
        <rFont val="Calibri"/>
      </rPr>
      <t>[SJBP]_Starbucks Coffee_WC Mon</t>
    </r>
    <r>
      <rPr>
        <sz val="10"/>
        <rFont val="Calibri"/>
      </rPr>
      <t xml:space="preserve"> 250102_Starbucks Coffee_10 cities</t>
    </r>
  </si>
  <si>
    <r>
      <rPr>
        <u/>
        <sz val="10"/>
        <color rgb="FF1155CC"/>
        <rFont val="Calibri"/>
      </rPr>
      <t>[VIP]_The Coffee House_20-22.5</t>
    </r>
    <r>
      <rPr>
        <sz val="10"/>
        <color rgb="FF000000"/>
        <rFont val="Calibri"/>
      </rPr>
      <t xml:space="preserve"> 241231_The Coffee House_7 cities</t>
    </r>
  </si>
  <si>
    <r>
      <rPr>
        <u/>
        <sz val="10"/>
        <color rgb="FF1155CC"/>
        <rFont val="Calibri"/>
      </rPr>
      <t>[SJBP]__Brand 50%</t>
    </r>
    <r>
      <rPr>
        <sz val="10"/>
        <rFont val="Calibri"/>
      </rPr>
      <t xml:space="preserve"> 241231_All OTH 2025_36 cities</t>
    </r>
  </si>
  <si>
    <r>
      <rPr>
        <u/>
        <sz val="10"/>
        <color rgb="FF1155CC"/>
        <rFont val="Calibri"/>
      </rPr>
      <t>[VIP]_The Coffee House_20-22.5</t>
    </r>
    <r>
      <rPr>
        <sz val="10"/>
        <color rgb="FF000000"/>
        <rFont val="Calibri"/>
      </rPr>
      <t xml:space="preserve"> 241231_The Coffee House_7 cities</t>
    </r>
  </si>
  <si>
    <r>
      <rPr>
        <u/>
        <sz val="10"/>
        <color rgb="FF1155CC"/>
        <rFont val="Calibri"/>
      </rPr>
      <t xml:space="preserve">[SJBP]_Lotteria_Weekend
</t>
    </r>
    <r>
      <rPr>
        <sz val="10"/>
        <color rgb="FF000000"/>
        <rFont val="Calibri"/>
      </rPr>
      <t>250424_Lotteria DI_32 cities</t>
    </r>
  </si>
  <si>
    <r>
      <rPr>
        <u/>
        <sz val="10"/>
        <color rgb="FF1155CC"/>
        <rFont val="Calibri"/>
      </rPr>
      <t xml:space="preserve">[SJBP]_Brand_Food_01-31/05
</t>
    </r>
    <r>
      <rPr>
        <sz val="10"/>
        <rFont val="Calibri"/>
      </rPr>
      <t>250424_Lotteria DI_32 cities</t>
    </r>
  </si>
  <si>
    <r>
      <rPr>
        <u/>
        <sz val="10"/>
        <color rgb="FF1155CC"/>
        <rFont val="Calibri"/>
      </rPr>
      <t xml:space="preserve">[SJBP]_McDonald's_BAU 99k
</t>
    </r>
    <r>
      <rPr>
        <sz val="10"/>
        <color rgb="FF000000"/>
        <rFont val="Calibri"/>
      </rPr>
      <t>250416_McDonald's_5 cities</t>
    </r>
  </si>
  <si>
    <r>
      <rPr>
        <u/>
        <sz val="10"/>
        <color rgb="FF1155CC"/>
        <rFont val="Calibri"/>
      </rPr>
      <t xml:space="preserve">[SJBP]_McDonald's_BAU 99k
</t>
    </r>
    <r>
      <rPr>
        <sz val="10"/>
        <color rgb="FF000000"/>
        <rFont val="Calibri"/>
      </rPr>
      <t>250416_McDonald's_5 cities</t>
    </r>
  </si>
  <si>
    <r>
      <rPr>
        <u/>
        <sz val="10"/>
        <color rgb="FF1155CC"/>
        <rFont val="Calibri"/>
      </rPr>
      <t xml:space="preserve">[SuperVIP]_McDonald's_29/05 -01/06 </t>
    </r>
    <r>
      <rPr>
        <sz val="10"/>
        <rFont val="Calibri"/>
      </rPr>
      <t>250416_McDonald's_5 cities</t>
    </r>
  </si>
  <si>
    <r>
      <rPr>
        <u/>
        <sz val="10"/>
        <color rgb="FF1155CC"/>
        <rFont val="Calibri"/>
      </rPr>
      <t xml:space="preserve">[SuperVIP]_McDonald's_29/05 -01/06 </t>
    </r>
    <r>
      <rPr>
        <sz val="10"/>
        <rFont val="Calibri"/>
      </rPr>
      <t>250416_McDonald's_5 cities</t>
    </r>
  </si>
  <si>
    <r>
      <rPr>
        <u/>
        <sz val="10"/>
        <color rgb="FF1155CC"/>
        <rFont val="Calibri"/>
      </rPr>
      <t xml:space="preserve">[SuperVIP]_McDonald's_29/05 -01/06 </t>
    </r>
    <r>
      <rPr>
        <sz val="10"/>
        <rFont val="Calibri"/>
      </rPr>
      <t>250416_McDonald's_5 cities</t>
    </r>
  </si>
  <si>
    <r>
      <rPr>
        <u/>
        <sz val="10"/>
        <color rgb="FF1155CC"/>
        <rFont val="Calibri"/>
      </rPr>
      <t xml:space="preserve">[SuperVIP]_McDonald's_29/05 -01/06
</t>
    </r>
    <r>
      <rPr>
        <sz val="10"/>
        <rFont val="Calibri"/>
      </rPr>
      <t>250416_McDonald's_5 cities</t>
    </r>
  </si>
  <si>
    <r>
      <rPr>
        <u/>
        <sz val="10"/>
        <color rgb="FF1155CC"/>
        <rFont val="Calibri"/>
      </rPr>
      <t xml:space="preserve">[SuperVIP]_Gà Rán KFC_01-04/06
</t>
    </r>
    <r>
      <rPr>
        <sz val="10"/>
        <color rgb="FF000000"/>
        <rFont val="Calibri"/>
      </rPr>
      <t>241231_Gà Rán KFC_25 cities</t>
    </r>
  </si>
  <si>
    <r>
      <rPr>
        <u/>
        <sz val="10"/>
        <color rgb="FF1155CC"/>
        <rFont val="Calibri"/>
      </rPr>
      <t>[SuperVIP]_Highlands Coffee_2-6.6</t>
    </r>
    <r>
      <rPr>
        <sz val="10"/>
        <color rgb="FF000000"/>
        <rFont val="Calibri"/>
      </rPr>
      <t xml:space="preserve"> 241231_Highlands Coffee_36 cities</t>
    </r>
  </si>
  <si>
    <r>
      <rPr>
        <u/>
        <sz val="10"/>
        <color rgb="FF1155CC"/>
        <rFont val="Calibri"/>
      </rPr>
      <t xml:space="preserve">[SuperVIP]_Gà Rán KFC_01-04/06
</t>
    </r>
    <r>
      <rPr>
        <sz val="10"/>
        <color rgb="FF000000"/>
        <rFont val="Calibri"/>
      </rPr>
      <t>241231_Gà Rán KFC_25 cities</t>
    </r>
  </si>
  <si>
    <r>
      <rPr>
        <u/>
        <sz val="10"/>
        <color rgb="FF1155CC"/>
        <rFont val="Calibri"/>
      </rPr>
      <t>[Alacarte CB]_Trà Sữa May Cha_Jun.CB1</t>
    </r>
    <r>
      <rPr>
        <sz val="10"/>
        <color rgb="FF000000"/>
        <rFont val="Calibri"/>
      </rPr>
      <t>_BD,BH</t>
    </r>
  </si>
  <si>
    <r>
      <rPr>
        <u/>
        <sz val="10"/>
        <color rgb="FF1155CC"/>
        <rFont val="Calibri"/>
      </rPr>
      <t xml:space="preserve">[SuperVIP]_Gà Rán Popeyes_05-08/06
</t>
    </r>
    <r>
      <rPr>
        <sz val="10"/>
        <rFont val="Calibri"/>
      </rPr>
      <t>241231_Gà Rán Popeyes_9 cities</t>
    </r>
  </si>
  <si>
    <r>
      <rPr>
        <u/>
        <sz val="10"/>
        <color rgb="FF1155CC"/>
        <rFont val="Calibri"/>
      </rPr>
      <t>[Alacarte CB]_Trà Sữa May Cha_Jun.CB1</t>
    </r>
    <r>
      <rPr>
        <sz val="10"/>
        <color rgb="FF000000"/>
        <rFont val="Calibri"/>
      </rPr>
      <t>_BD,BH</t>
    </r>
  </si>
  <si>
    <r>
      <rPr>
        <u/>
        <sz val="10"/>
        <color rgb="FF1155CC"/>
        <rFont val="Calibri"/>
      </rPr>
      <t>[Alacarte CB]_Trà Sữa May Cha_Jun.CB1</t>
    </r>
    <r>
      <rPr>
        <sz val="10"/>
        <color rgb="FF000000"/>
        <rFont val="Calibri"/>
      </rPr>
      <t>_BD,BH</t>
    </r>
  </si>
  <si>
    <r>
      <rPr>
        <u/>
        <sz val="10"/>
        <color rgb="FF1155CC"/>
        <rFont val="Calibri"/>
      </rPr>
      <t>[VIP]_Gà Rán Texas Chicken_09-12/06</t>
    </r>
    <r>
      <rPr>
        <sz val="10"/>
        <color rgb="FF000000"/>
        <rFont val="Calibri"/>
      </rPr>
      <t>250102_Gà Rán Texas Chicken_6 cities</t>
    </r>
  </si>
  <si>
    <r>
      <rPr>
        <u/>
        <sz val="10"/>
        <color rgb="FF1155CC"/>
        <rFont val="Calibri"/>
      </rPr>
      <t>[VIP]_Gà Rán Texas Chicken_09-12/06</t>
    </r>
    <r>
      <rPr>
        <sz val="10"/>
        <color rgb="FF000000"/>
        <rFont val="Calibri"/>
      </rPr>
      <t>250102_Gà Rán Texas Chicken_6 cities</t>
    </r>
  </si>
  <si>
    <r>
      <rPr>
        <u/>
        <sz val="10"/>
        <color rgb="FF1155CC"/>
        <rFont val="Calibri"/>
      </rPr>
      <t>[Alacarte CB]_Gà Rán KFC_Jun.CB1</t>
    </r>
    <r>
      <rPr>
        <sz val="10"/>
        <rFont val="Calibri"/>
      </rPr>
      <t>_241231_Gà Rán KFC_25 cities</t>
    </r>
  </si>
  <si>
    <r>
      <rPr>
        <u/>
        <sz val="10"/>
        <color rgb="FF1155CC"/>
        <rFont val="Calibri"/>
      </rPr>
      <t>[Alacarte CB]_Gà Rán KFC_Jun.CB1</t>
    </r>
    <r>
      <rPr>
        <sz val="10"/>
        <rFont val="Calibri"/>
      </rPr>
      <t>_241231_Gà Rán KFC_25 cities</t>
    </r>
  </si>
  <si>
    <r>
      <rPr>
        <u/>
        <sz val="10"/>
        <color rgb="FF1155CC"/>
        <rFont val="Calibri"/>
      </rPr>
      <t xml:space="preserve">[SuperVIP]_McDonald's_13-15/06
</t>
    </r>
    <r>
      <rPr>
        <sz val="10"/>
        <color rgb="FF000000"/>
        <rFont val="Calibri"/>
      </rPr>
      <t>250416_McDonald's_5 cities</t>
    </r>
  </si>
  <si>
    <r>
      <rPr>
        <u/>
        <sz val="10"/>
        <color rgb="FF1155CC"/>
        <rFont val="Calibri"/>
      </rPr>
      <t>[SuperVIP]_Starbucks Coffee_17-19.6</t>
    </r>
    <r>
      <rPr>
        <sz val="10"/>
        <color rgb="FF000000"/>
        <rFont val="Calibri"/>
      </rPr>
      <t xml:space="preserve"> 250102_Starbucks Coffee_10 cities</t>
    </r>
  </si>
  <si>
    <r>
      <rPr>
        <u/>
        <sz val="10"/>
        <color rgb="FF1155CC"/>
        <rFont val="Calibri"/>
      </rPr>
      <t>[SuperVIP]_Phê La_16-20/6</t>
    </r>
    <r>
      <rPr>
        <sz val="10"/>
        <color rgb="FF000000"/>
        <rFont val="Calibri"/>
      </rPr>
      <t xml:space="preserve"> HP,VT,HA,DL,DN</t>
    </r>
  </si>
  <si>
    <r>
      <rPr>
        <u/>
        <sz val="10"/>
        <color rgb="FF1155CC"/>
        <rFont val="Calibri"/>
      </rPr>
      <t>[Alacarte CB]_Trà Sữa May Cha_Jun.CB1</t>
    </r>
    <r>
      <rPr>
        <sz val="10"/>
        <rFont val="Calibri"/>
      </rPr>
      <t>_BD,BH,CT</t>
    </r>
  </si>
  <si>
    <r>
      <rPr>
        <u/>
        <sz val="10"/>
        <color rgb="FF1155CC"/>
        <rFont val="Calibri"/>
      </rPr>
      <t>[Alacarte CB]_Gà Rán KFC_Jun.CB1</t>
    </r>
    <r>
      <rPr>
        <sz val="10"/>
        <rFont val="Calibri"/>
      </rPr>
      <t>_241231_Gà Rán KFC_25 cities</t>
    </r>
  </si>
  <si>
    <r>
      <rPr>
        <u/>
        <sz val="10"/>
        <color rgb="FF1155CC"/>
        <rFont val="Calibri"/>
      </rPr>
      <t>[VIP]_Trà Sữa May Cha_27-29Jun</t>
    </r>
    <r>
      <rPr>
        <sz val="10"/>
        <rFont val="Calibri"/>
      </rPr>
      <t xml:space="preserve"> 250102_Trà Sữa May Cha_7 cities</t>
    </r>
  </si>
  <si>
    <r>
      <rPr>
        <u/>
        <sz val="10"/>
        <color rgb="FF1155CC"/>
        <rFont val="Calibri"/>
      </rPr>
      <t>[VIP]_Trà Sữa May Cha_27-29Jun</t>
    </r>
    <r>
      <rPr>
        <sz val="10"/>
        <color rgb="FF000000"/>
        <rFont val="Calibri"/>
      </rPr>
      <t xml:space="preserve"> 250102_Trà Sữa May Cha_7 cities</t>
    </r>
  </si>
  <si>
    <r>
      <rPr>
        <u/>
        <sz val="10"/>
        <color rgb="FF1155CC"/>
        <rFont val="Calibri"/>
      </rPr>
      <t>[Alacarte CB]_Zen Tea Biên hòa_Jun.CB1</t>
    </r>
    <r>
      <rPr>
        <sz val="10"/>
        <rFont val="Calibri"/>
      </rPr>
      <t>_BH</t>
    </r>
  </si>
  <si>
    <r>
      <rPr>
        <u/>
        <sz val="10"/>
        <color rgb="FF1155CC"/>
        <rFont val="Calibri"/>
      </rPr>
      <t xml:space="preserve">[SJBP]_Gà Rán Popeyes_BOGO
</t>
    </r>
    <r>
      <rPr>
        <sz val="10"/>
        <color rgb="FF000000"/>
        <rFont val="Calibri"/>
      </rPr>
      <t>241231_Gà Rán Popeyes_9 cities</t>
    </r>
  </si>
  <si>
    <r>
      <rPr>
        <u/>
        <sz val="10"/>
        <color rgb="FF1155CC"/>
        <rFont val="Calibri"/>
      </rPr>
      <t>[Alacarte CB]_Trà Sữa May Cha_Jul.CB1</t>
    </r>
    <r>
      <rPr>
        <sz val="10"/>
        <color rgb="FF000000"/>
        <rFont val="Calibri"/>
      </rPr>
      <t>_BD,BH,CT</t>
    </r>
  </si>
  <si>
    <r>
      <rPr>
        <u/>
        <sz val="10"/>
        <color rgb="FF1155CC"/>
        <rFont val="Calibri"/>
      </rPr>
      <t>[Alacarte CB]_Trà Sữa May Cha_Jul.CB1</t>
    </r>
    <r>
      <rPr>
        <sz val="10"/>
        <color rgb="FF000000"/>
        <rFont val="Calibri"/>
      </rPr>
      <t>_BD,BH,CT</t>
    </r>
  </si>
  <si>
    <r>
      <rPr>
        <u/>
        <sz val="10"/>
        <color rgb="FF1155CC"/>
        <rFont val="Calibri"/>
      </rPr>
      <t>[Alacarte CB]_Trà Sữa May Cha_Jul.CB1</t>
    </r>
    <r>
      <rPr>
        <sz val="10"/>
        <color rgb="FF000000"/>
        <rFont val="Calibri"/>
      </rPr>
      <t>_BD,BH,CT</t>
    </r>
  </si>
  <si>
    <r>
      <rPr>
        <u/>
        <sz val="10"/>
        <color rgb="FF1155CC"/>
        <rFont val="Calibri"/>
      </rPr>
      <t xml:space="preserve">[SJBP]_Gà Rán Popeyes_BOGO
</t>
    </r>
    <r>
      <rPr>
        <sz val="10"/>
        <rFont val="Calibri"/>
      </rPr>
      <t>241231_Gà Rán Popeyes_9 cities</t>
    </r>
  </si>
  <si>
    <r>
      <rPr>
        <u/>
        <sz val="10"/>
        <color rgb="FF1155CC"/>
        <rFont val="Calibri"/>
      </rPr>
      <t>[SuperVIP]_The Coffee House_8-10.7</t>
    </r>
    <r>
      <rPr>
        <sz val="10"/>
        <color rgb="FF000000"/>
        <rFont val="Calibri"/>
      </rPr>
      <t xml:space="preserve"> 241231_The Coffee House_7 cities</t>
    </r>
  </si>
  <si>
    <r>
      <rPr>
        <u/>
        <sz val="10"/>
        <color rgb="FF1155CC"/>
        <rFont val="Calibri"/>
      </rPr>
      <t>[SuperVIP]_The Coffee House_8-10.7</t>
    </r>
    <r>
      <rPr>
        <sz val="10"/>
        <rFont val="Calibri"/>
      </rPr>
      <t xml:space="preserve"> 241231_The Coffee House_7 cities</t>
    </r>
  </si>
  <si>
    <r>
      <rPr>
        <u/>
        <sz val="10"/>
        <color rgb="FF1155CC"/>
        <rFont val="Calibri"/>
      </rPr>
      <t>[VIP]_Domino's Pizza_11-13/07</t>
    </r>
    <r>
      <rPr>
        <sz val="10"/>
        <color rgb="FF000000"/>
        <rFont val="Calibri"/>
      </rPr>
      <t>250116_Domino pizza_11 cities</t>
    </r>
  </si>
  <si>
    <r>
      <rPr>
        <u/>
        <sz val="10"/>
        <color rgb="FF1155CC"/>
        <rFont val="Calibri"/>
      </rPr>
      <t>[VIP]_Domino's Pizza_11-13/07</t>
    </r>
    <r>
      <rPr>
        <sz val="10"/>
        <color rgb="FF000000"/>
        <rFont val="Calibri"/>
      </rPr>
      <t>250116_Domino pizza_11 cities</t>
    </r>
  </si>
  <si>
    <r>
      <rPr>
        <u/>
        <sz val="10"/>
        <color rgb="FF1155CC"/>
        <rFont val="Calibri"/>
      </rPr>
      <t xml:space="preserve">[SJBP]_Gà Rán Popeyes_BOGO
</t>
    </r>
    <r>
      <rPr>
        <sz val="10"/>
        <color rgb="FF000000"/>
        <rFont val="Calibri"/>
      </rPr>
      <t>241231_Gà Rán Popeyes_9 cities</t>
    </r>
  </si>
  <si>
    <r>
      <rPr>
        <u/>
        <sz val="10"/>
        <color rgb="FF1155CC"/>
        <rFont val="Calibri"/>
      </rPr>
      <t>[Alacarte CB]_Gà Rán KFC_Jul.CB1</t>
    </r>
    <r>
      <rPr>
        <sz val="10"/>
        <color rgb="FF000000"/>
        <rFont val="Calibri"/>
      </rPr>
      <t>_241231_Gà Rán KFC_25 cities</t>
    </r>
  </si>
  <si>
    <r>
      <rPr>
        <u/>
        <sz val="10"/>
        <color rgb="FF1155CC"/>
        <rFont val="Calibri"/>
      </rPr>
      <t>[Alacarte CB]_Gà Rán KFC_Jul.CB1</t>
    </r>
    <r>
      <rPr>
        <sz val="10"/>
        <color rgb="FF000000"/>
        <rFont val="Calibri"/>
      </rPr>
      <t>_241231_Gà Rán KFC_25 cities</t>
    </r>
  </si>
  <si>
    <r>
      <rPr>
        <u/>
        <sz val="10"/>
        <color rgb="FF1155CC"/>
        <rFont val="Calibri"/>
      </rPr>
      <t>[Win 3]_Lotteria_Jul</t>
    </r>
    <r>
      <rPr>
        <sz val="10"/>
        <color rgb="FF000000"/>
        <rFont val="Calibri"/>
      </rPr>
      <t>_250424_Lotteria DI_32 cities</t>
    </r>
  </si>
  <si>
    <r>
      <rPr>
        <u/>
        <sz val="10"/>
        <color rgb="FF1155CC"/>
        <rFont val="Calibri"/>
      </rPr>
      <t>[SuperVIP]_Pizza Hut_18-20/07</t>
    </r>
    <r>
      <rPr>
        <sz val="10"/>
        <color rgb="FF000000"/>
        <rFont val="Calibri"/>
      </rPr>
      <t xml:space="preserve"> 241231_Pizza Hut_20 cities</t>
    </r>
  </si>
  <si>
    <r>
      <rPr>
        <u/>
        <sz val="10"/>
        <color rgb="FF1155CC"/>
        <rFont val="Calibri"/>
      </rPr>
      <t>[SuperVIP]_Pizza Hut_18-20/07</t>
    </r>
    <r>
      <rPr>
        <sz val="10"/>
        <color rgb="FF000000"/>
        <rFont val="Calibri"/>
      </rPr>
      <t xml:space="preserve"> 241231_Pizza Hut_20 cities</t>
    </r>
  </si>
  <si>
    <r>
      <rPr>
        <u/>
        <sz val="10"/>
        <color rgb="FF1155CC"/>
        <rFont val="Calibri"/>
      </rPr>
      <t>[VIP]_The Coffee House_21-23.7</t>
    </r>
    <r>
      <rPr>
        <sz val="10"/>
        <rFont val="Calibri"/>
      </rPr>
      <t xml:space="preserve"> 241231_The Coffee House_7 cities</t>
    </r>
  </si>
  <si>
    <r>
      <rPr>
        <u/>
        <sz val="10"/>
        <color rgb="FF1155CC"/>
        <rFont val="Calibri"/>
      </rPr>
      <t>[Alacarte CB]_Zen Tea Biên hòa_Jul.CB1</t>
    </r>
    <r>
      <rPr>
        <sz val="10"/>
        <rFont val="Calibri"/>
      </rPr>
      <t xml:space="preserve">_BH
</t>
    </r>
    <r>
      <rPr>
        <u/>
        <sz val="10"/>
        <color rgb="FF1155CC"/>
        <rFont val="Calibri"/>
      </rPr>
      <t>[Alacarte CB]_Zen Tea Bình Dương_Jul.CB1</t>
    </r>
    <r>
      <rPr>
        <sz val="10"/>
        <rFont val="Calibri"/>
      </rPr>
      <t>_BD</t>
    </r>
  </si>
  <si>
    <r>
      <rPr>
        <u/>
        <sz val="10"/>
        <color rgb="FF1155CC"/>
        <rFont val="Calibri"/>
      </rPr>
      <t>[VIP]_Gà Rán Texas Chicken_21-24/07</t>
    </r>
    <r>
      <rPr>
        <sz val="10"/>
        <color rgb="FF000000"/>
        <rFont val="Calibri"/>
      </rPr>
      <t xml:space="preserve"> 250102_Gà Rán Texas Chicken_6 cities</t>
    </r>
  </si>
  <si>
    <r>
      <rPr>
        <u/>
        <sz val="10"/>
        <color rgb="FF1155CC"/>
        <rFont val="Calibri"/>
      </rPr>
      <t>[Alacarte CB]_Trà Sữa May Cha_Jul.CB1</t>
    </r>
    <r>
      <rPr>
        <sz val="10"/>
        <color rgb="FF000000"/>
        <rFont val="Calibri"/>
      </rPr>
      <t>_BD,BH,CT</t>
    </r>
  </si>
  <si>
    <r>
      <rPr>
        <u/>
        <sz val="10"/>
        <color rgb="FF1155CC"/>
        <rFont val="Calibri"/>
      </rPr>
      <t>[Alacarte CB]_Trà Sữa May Cha_Jul.CB1</t>
    </r>
    <r>
      <rPr>
        <sz val="10"/>
        <color rgb="FF000000"/>
        <rFont val="Calibri"/>
      </rPr>
      <t>_BD,BH,CT</t>
    </r>
  </si>
  <si>
    <r>
      <rPr>
        <u/>
        <sz val="10"/>
        <color rgb="FF1155CC"/>
        <rFont val="Calibri"/>
      </rPr>
      <t>[Alacarte CB]_Trà Sữa May Cha_Jul.CB1</t>
    </r>
    <r>
      <rPr>
        <sz val="10"/>
        <color rgb="FF000000"/>
        <rFont val="Calibri"/>
      </rPr>
      <t>_BD,BH,CT</t>
    </r>
  </si>
  <si>
    <r>
      <rPr>
        <u/>
        <sz val="10"/>
        <color rgb="FF1155CC"/>
        <rFont val="Calibri"/>
      </rPr>
      <t>[Win 3]_Cơm Thố Anh Nguyễn_Jul</t>
    </r>
    <r>
      <rPr>
        <sz val="10"/>
        <rFont val="Calibri"/>
      </rPr>
      <t>_250718_Cơm Thố Anh Nguyễn_11 cities</t>
    </r>
  </si>
  <si>
    <r>
      <rPr>
        <u/>
        <sz val="10"/>
        <color rgb="FF1155CC"/>
        <rFont val="Calibri"/>
      </rPr>
      <t>[Win 3]_Lotteria_Jul</t>
    </r>
    <r>
      <rPr>
        <sz val="10"/>
        <color rgb="FF000000"/>
        <rFont val="Calibri"/>
      </rPr>
      <t>_250424_Lotteria DI_32 cities</t>
    </r>
  </si>
  <si>
    <r>
      <rPr>
        <u/>
        <sz val="10"/>
        <color rgb="FF1155CC"/>
        <rFont val="Calibri"/>
      </rPr>
      <t xml:space="preserve">[VIP]_Pizza Hut_01-03/08
</t>
    </r>
    <r>
      <rPr>
        <sz val="10"/>
        <color rgb="FF000000"/>
        <rFont val="Calibri"/>
      </rPr>
      <t xml:space="preserve"> 241231_Pizza Hut_20 cities</t>
    </r>
  </si>
  <si>
    <r>
      <rPr>
        <u/>
        <sz val="10"/>
        <color rgb="FF1155CC"/>
        <rFont val="Calibri"/>
      </rPr>
      <t xml:space="preserve">[SuperVIP]_McDonald's_01-03/08
</t>
    </r>
    <r>
      <rPr>
        <sz val="10"/>
        <color rgb="FF000000"/>
        <rFont val="Calibri"/>
      </rPr>
      <t xml:space="preserve"> 250707_McDonald's_6 cities</t>
    </r>
  </si>
  <si>
    <r>
      <rPr>
        <u/>
        <sz val="10"/>
        <color rgb="FF1155CC"/>
        <rFont val="Calibri"/>
      </rPr>
      <t xml:space="preserve">[SuperVIP]_McDonald's_01-03/08
</t>
    </r>
    <r>
      <rPr>
        <sz val="10"/>
        <color rgb="FF000000"/>
        <rFont val="Calibri"/>
      </rPr>
      <t xml:space="preserve"> 250707_McDonald's_6 cities</t>
    </r>
  </si>
  <si>
    <r>
      <rPr>
        <u/>
        <sz val="10"/>
        <color rgb="FF1155CC"/>
        <rFont val="Calibri"/>
      </rPr>
      <t>[SuperVIP]_The Coffee House_4-6.8</t>
    </r>
    <r>
      <rPr>
        <sz val="10"/>
        <color rgb="FF000000"/>
        <rFont val="Calibri"/>
      </rPr>
      <t xml:space="preserve"> 241231_The Coffee House_7 cities</t>
    </r>
  </si>
  <si>
    <r>
      <rPr>
        <u/>
        <sz val="10"/>
        <color rgb="FF1155CC"/>
        <rFont val="Calibri"/>
      </rPr>
      <t>[SuperVIP]_The Coffee House_4-6.8</t>
    </r>
    <r>
      <rPr>
        <sz val="10"/>
        <color rgb="FF000000"/>
        <rFont val="Calibri"/>
      </rPr>
      <t xml:space="preserve"> 241231_The Coffee House_7 cities</t>
    </r>
  </si>
  <si>
    <r>
      <rPr>
        <u/>
        <sz val="10"/>
        <color rgb="FF1155CC"/>
        <rFont val="Calibri"/>
      </rPr>
      <t xml:space="preserve">[VIP]_Gà Rán Texas Chicken_04-07/08
</t>
    </r>
    <r>
      <rPr>
        <sz val="10"/>
        <color rgb="FF000000"/>
        <rFont val="Calibri"/>
      </rPr>
      <t xml:space="preserve"> 250102_Gà Rán Texas Chicken_6 cities</t>
    </r>
  </si>
  <si>
    <r>
      <rPr>
        <u/>
        <sz val="10"/>
        <color rgb="FF1155CC"/>
        <rFont val="Calibri"/>
      </rPr>
      <t xml:space="preserve">[VIP]_Gà Rán Texas Chicken_04-07/08
</t>
    </r>
    <r>
      <rPr>
        <sz val="10"/>
        <color rgb="FF000000"/>
        <rFont val="Calibri"/>
      </rPr>
      <t xml:space="preserve"> 250102_Gà Rán Texas Chicken_6 cities</t>
    </r>
  </si>
  <si>
    <r>
      <rPr>
        <u/>
        <sz val="10"/>
        <color rgb="FF1155CC"/>
        <rFont val="Calibri"/>
      </rPr>
      <t>[SuperVIP]_Gà Rán KFC_08-10/08</t>
    </r>
    <r>
      <rPr>
        <sz val="10"/>
        <color rgb="FF000000"/>
        <rFont val="Calibri"/>
      </rPr>
      <t xml:space="preserve"> c</t>
    </r>
  </si>
  <si>
    <r>
      <rPr>
        <u/>
        <sz val="10"/>
        <color rgb="FF1155CC"/>
        <rFont val="Calibri"/>
      </rPr>
      <t>[Alacarte CB]_Trà Sữa May Cha_Aug.CB1.9K</t>
    </r>
    <r>
      <rPr>
        <sz val="10"/>
        <color rgb="FF000000"/>
        <rFont val="Calibri"/>
      </rPr>
      <t>_BD,BH,CT</t>
    </r>
  </si>
  <si>
    <r>
      <rPr>
        <u/>
        <sz val="10"/>
        <color rgb="FF1155CC"/>
        <rFont val="Calibri"/>
      </rPr>
      <t>[Alacarte CB]_Trà Sữa May Cha_Aug.CB1.9K</t>
    </r>
    <r>
      <rPr>
        <sz val="10"/>
        <color rgb="FF000000"/>
        <rFont val="Calibri"/>
      </rPr>
      <t>_BD,BH,CT</t>
    </r>
  </si>
  <si>
    <r>
      <rPr>
        <u/>
        <sz val="10"/>
        <color rgb="FF1155CC"/>
        <rFont val="Calibri"/>
      </rPr>
      <t>[SuperVIP]_Highlands Coffee_11-14.8</t>
    </r>
    <r>
      <rPr>
        <sz val="10"/>
        <color rgb="FF000000"/>
        <rFont val="Calibri"/>
      </rPr>
      <t xml:space="preserve"> 241231_Highlands Coffee_36 cities</t>
    </r>
  </si>
  <si>
    <r>
      <rPr>
        <u/>
        <sz val="10"/>
        <color rgb="FF1155CC"/>
        <rFont val="Calibri"/>
      </rPr>
      <t>[SJBP]__Brand 50%</t>
    </r>
    <r>
      <rPr>
        <sz val="10"/>
        <rFont val="Calibri"/>
      </rPr>
      <t xml:space="preserve"> 241231_All OTH 2025_36 cities</t>
    </r>
  </si>
  <si>
    <r>
      <rPr>
        <u/>
        <sz val="10"/>
        <color rgb="FF1155CC"/>
        <rFont val="Calibri"/>
      </rPr>
      <t>[SJBP]_Domino's Pizza_1K</t>
    </r>
    <r>
      <rPr>
        <sz val="10"/>
        <color rgb="FF000000"/>
        <rFont val="Calibri"/>
      </rPr>
      <t xml:space="preserve"> 250116_Domino pizza_11 cities</t>
    </r>
  </si>
  <si>
    <r>
      <rPr>
        <u/>
        <sz val="10"/>
        <color rgb="FF1155CC"/>
        <rFont val="Calibri"/>
      </rPr>
      <t>[SuperVIP]_Highlands Coffee_11-14.8</t>
    </r>
    <r>
      <rPr>
        <sz val="10"/>
        <color rgb="FF000000"/>
        <rFont val="Calibri"/>
      </rPr>
      <t xml:space="preserve"> 241231_Highlands Coffee_36 cities</t>
    </r>
  </si>
  <si>
    <r>
      <rPr>
        <u/>
        <sz val="10"/>
        <color rgb="FF1155CC"/>
        <rFont val="Calibri"/>
      </rPr>
      <t>[VIP]_Nutifood_Aug</t>
    </r>
    <r>
      <rPr>
        <sz val="10"/>
        <rFont val="Calibri"/>
      </rPr>
      <t xml:space="preserve">
(Bình Dương, BR-VT, Đồng Nai)</t>
    </r>
  </si>
  <si>
    <r>
      <rPr>
        <u/>
        <sz val="10"/>
        <color rgb="FF1155CC"/>
        <rFont val="Calibri"/>
      </rPr>
      <t>[VIP]_Nutifood_Aug</t>
    </r>
    <r>
      <rPr>
        <sz val="10"/>
        <rFont val="Calibri"/>
      </rPr>
      <t xml:space="preserve">
(Bình Dương, BR-VT, Đồng Nai)</t>
    </r>
  </si>
  <si>
    <r>
      <rPr>
        <u/>
        <sz val="10"/>
        <color rgb="FF1155CC"/>
        <rFont val="Calibri"/>
      </rPr>
      <t>[VIP]_The Coffee House_18-20.8</t>
    </r>
    <r>
      <rPr>
        <sz val="10"/>
        <color rgb="FF000000"/>
        <rFont val="Calibri"/>
      </rPr>
      <t xml:space="preserve"> 241231_The Coffee House_7 cities</t>
    </r>
  </si>
  <si>
    <r>
      <rPr>
        <u/>
        <sz val="10"/>
        <color rgb="FF1155CC"/>
        <rFont val="Calibri"/>
      </rPr>
      <t>[VIP]_Lotteria_18-21/08</t>
    </r>
    <r>
      <rPr>
        <sz val="10"/>
        <rFont val="Calibri"/>
      </rPr>
      <t xml:space="preserve"> 250424_Lotteria DI_32 cities</t>
    </r>
  </si>
  <si>
    <r>
      <rPr>
        <u/>
        <sz val="10"/>
        <color rgb="FF1155CC"/>
        <rFont val="Calibri"/>
      </rPr>
      <t>[VIP]_Lotteria_18-21/08</t>
    </r>
    <r>
      <rPr>
        <sz val="10"/>
        <rFont val="Calibri"/>
      </rPr>
      <t xml:space="preserve"> 250424_Lotteria DI_32 cities</t>
    </r>
  </si>
  <si>
    <r>
      <rPr>
        <strike/>
        <sz val="10"/>
        <color rgb="FF1155CC"/>
        <rFont val="Calibri"/>
      </rPr>
      <t xml:space="preserve">[VIP]_Domino's Pizza_22-24/08
</t>
    </r>
    <r>
      <rPr>
        <strike/>
        <sz val="10"/>
        <color rgb="FF000000"/>
        <rFont val="Calibri"/>
      </rPr>
      <t xml:space="preserve"> 250116_Domino pizza_11 cities</t>
    </r>
  </si>
  <si>
    <r>
      <rPr>
        <u/>
        <sz val="10"/>
        <color rgb="FF1155CC"/>
        <rFont val="Calibri"/>
      </rPr>
      <t>[Alacarte CB]_Trà Sữa May Cha_Aug.CB1.9K</t>
    </r>
    <r>
      <rPr>
        <sz val="10"/>
        <color rgb="FF000000"/>
        <rFont val="Calibri"/>
      </rPr>
      <t>_BD,BH,CT</t>
    </r>
  </si>
  <si>
    <r>
      <rPr>
        <u/>
        <sz val="10"/>
        <color rgb="FF1155CC"/>
        <rFont val="Calibri"/>
      </rPr>
      <t xml:space="preserve">[SuperVIP]_McDonald's_22-24/08
</t>
    </r>
    <r>
      <rPr>
        <sz val="10"/>
        <color rgb="FF000000"/>
        <rFont val="Calibri"/>
      </rPr>
      <t xml:space="preserve"> 250707_McDonald's_6 cities</t>
    </r>
  </si>
  <si>
    <r>
      <rPr>
        <u/>
        <sz val="10"/>
        <color rgb="FF1155CC"/>
        <rFont val="Calibri"/>
      </rPr>
      <t xml:space="preserve">[SuperVIP]_McDonald's_22-24/08
</t>
    </r>
    <r>
      <rPr>
        <sz val="10"/>
        <color rgb="FF000000"/>
        <rFont val="Calibri"/>
      </rPr>
      <t xml:space="preserve"> 250707_McDonald's_6 cities</t>
    </r>
  </si>
  <si>
    <r>
      <rPr>
        <u/>
        <sz val="10"/>
        <color rgb="FF1155CC"/>
        <rFont val="Calibri"/>
      </rPr>
      <t>[SJBP]_Domino's Pizza_1K</t>
    </r>
    <r>
      <rPr>
        <sz val="10"/>
        <color rgb="FF000000"/>
        <rFont val="Calibri"/>
      </rPr>
      <t xml:space="preserve"> 250116_Domino pizza_11 cities</t>
    </r>
  </si>
  <si>
    <r>
      <rPr>
        <u/>
        <sz val="10"/>
        <color rgb="FF1155CC"/>
        <rFont val="Calibri"/>
      </rPr>
      <t>[SuperVIP]_Starbucks Coffee_26-28.8</t>
    </r>
    <r>
      <rPr>
        <sz val="10"/>
        <color rgb="FF000000"/>
        <rFont val="Calibri"/>
      </rPr>
      <t xml:space="preserve"> 250520_Starbucks Coffee_12 cities</t>
    </r>
  </si>
  <si>
    <r>
      <rPr>
        <u/>
        <sz val="10"/>
        <color rgb="FF1155CC"/>
        <rFont val="Calibri"/>
      </rPr>
      <t>[Win 3]_Lotteria_Aug</t>
    </r>
    <r>
      <rPr>
        <sz val="10"/>
        <color rgb="FF000000"/>
        <rFont val="Calibri"/>
      </rPr>
      <t>_250424_Lotteria DI_32 cities</t>
    </r>
  </si>
  <si>
    <r>
      <rPr>
        <u/>
        <sz val="10"/>
        <color rgb="FF1155CC"/>
        <rFont val="Calibri"/>
      </rPr>
      <t>[SuperVIP]_Starbucks Coffee_26-28.8</t>
    </r>
    <r>
      <rPr>
        <sz val="10"/>
        <color rgb="FF000000"/>
        <rFont val="Calibri"/>
      </rPr>
      <t xml:space="preserve"> 250520_Starbucks Coffee_12 cities</t>
    </r>
  </si>
  <si>
    <r>
      <rPr>
        <u/>
        <sz val="10"/>
        <color rgb="FF1155CC"/>
        <rFont val="Calibri"/>
      </rPr>
      <t>[Win 3]_Cơm Thố Anh Nguyễn_Aug</t>
    </r>
    <r>
      <rPr>
        <sz val="10"/>
        <color rgb="FF000000"/>
        <rFont val="Calibri"/>
      </rPr>
      <t>_250718_Cơm Thố Anh Nguyễn_11 cities</t>
    </r>
  </si>
  <si>
    <r>
      <rPr>
        <u/>
        <sz val="10"/>
        <color rgb="FF1155CC"/>
        <rFont val="Calibri"/>
      </rPr>
      <t>[SuperVIP]_Gà Rán KFC_29-31/08</t>
    </r>
    <r>
      <rPr>
        <sz val="10"/>
        <rFont val="Calibri"/>
      </rPr>
      <t xml:space="preserve"> 241231_Gà Rán KFC_25 cities</t>
    </r>
  </si>
  <si>
    <r>
      <rPr>
        <u/>
        <sz val="10"/>
        <color rgb="FF1155CC"/>
        <rFont val="Calibri"/>
      </rPr>
      <t>[Win 3]_Lotteria_Aug</t>
    </r>
    <r>
      <rPr>
        <sz val="10"/>
        <rFont val="Calibri"/>
      </rPr>
      <t>_250424_Lotteria DI_32 cities</t>
    </r>
  </si>
  <si>
    <r>
      <rPr>
        <u/>
        <sz val="10"/>
        <color rgb="FF1155CC"/>
        <rFont val="Calibri"/>
      </rPr>
      <t>[SJBP]_Pizza Hut_Giảm 80k</t>
    </r>
    <r>
      <rPr>
        <sz val="10"/>
        <color rgb="FF000000"/>
        <rFont val="Calibri"/>
      </rPr>
      <t xml:space="preserve"> 241231_Pizza Hut_20 cities</t>
    </r>
  </si>
  <si>
    <r>
      <rPr>
        <u/>
        <sz val="10"/>
        <color rgb="FF1155CC"/>
        <rFont val="Calibri"/>
      </rPr>
      <t xml:space="preserve">[SuperVIP]_McDonald's_01-04/09
</t>
    </r>
    <r>
      <rPr>
        <sz val="10"/>
        <color rgb="FF000000"/>
        <rFont val="Calibri"/>
      </rPr>
      <t xml:space="preserve"> 250707_McDonald's_6 cities</t>
    </r>
  </si>
  <si>
    <r>
      <rPr>
        <u/>
        <sz val="10"/>
        <color rgb="FF1155CC"/>
        <rFont val="Calibri"/>
      </rPr>
      <t xml:space="preserve">[SuperVIP]_McDonald's_01-04/09
</t>
    </r>
    <r>
      <rPr>
        <sz val="10"/>
        <color rgb="FF000000"/>
        <rFont val="Calibri"/>
      </rPr>
      <t xml:space="preserve"> 250707_McDonald's_6 cities</t>
    </r>
  </si>
  <si>
    <r>
      <rPr>
        <u/>
        <sz val="10"/>
        <color rgb="FF1155CC"/>
        <rFont val="Calibri"/>
      </rPr>
      <t>[SJBP]_Pizza Hut_Giảm 80k</t>
    </r>
    <r>
      <rPr>
        <sz val="10"/>
        <color rgb="FF000000"/>
        <rFont val="Calibri"/>
      </rPr>
      <t xml:space="preserve"> 241231_Pizza Hut_20 cities</t>
    </r>
  </si>
  <si>
    <r>
      <rPr>
        <u/>
        <sz val="10"/>
        <color rgb="FF1155CC"/>
        <rFont val="Calibri"/>
      </rPr>
      <t>[Alacarte CB]_Trà Sữa May Cha_Sep.CB1</t>
    </r>
    <r>
      <rPr>
        <sz val="10"/>
        <color rgb="FF000000"/>
        <rFont val="Calibri"/>
      </rPr>
      <t>_BD, ĐN,CT</t>
    </r>
  </si>
  <si>
    <r>
      <rPr>
        <u/>
        <sz val="10"/>
        <color rgb="FF1155CC"/>
        <rFont val="Calibri"/>
      </rPr>
      <t>[Alacarte CB]_Trà Sữa May Cha_Sep.CB1</t>
    </r>
    <r>
      <rPr>
        <sz val="10"/>
        <color rgb="FF000000"/>
        <rFont val="Calibri"/>
      </rPr>
      <t>_BD, ĐN,CT</t>
    </r>
  </si>
  <si>
    <r>
      <rPr>
        <u/>
        <sz val="10"/>
        <color rgb="FF1155CC"/>
        <rFont val="Calibri"/>
      </rPr>
      <t>[Alacarte CB]_Trà Sữa May Cha_Sep.CB1</t>
    </r>
    <r>
      <rPr>
        <sz val="10"/>
        <color rgb="FF000000"/>
        <rFont val="Calibri"/>
      </rPr>
      <t>_BD, ĐN,CT</t>
    </r>
  </si>
  <si>
    <r>
      <rPr>
        <u/>
        <sz val="10"/>
        <color rgb="FF1155CC"/>
        <rFont val="Calibri"/>
      </rPr>
      <t>[Win 1]_Lotteria_Sep</t>
    </r>
    <r>
      <rPr>
        <sz val="10"/>
        <rFont val="Calibri"/>
      </rPr>
      <t>_VT</t>
    </r>
  </si>
  <si>
    <r>
      <rPr>
        <u/>
        <sz val="10"/>
        <color rgb="FF1155CC"/>
        <rFont val="Calibri"/>
      </rPr>
      <t>[SuperVIP]_Highlands Coffee_8-12.9</t>
    </r>
    <r>
      <rPr>
        <sz val="10"/>
        <color rgb="FF000000"/>
        <rFont val="Calibri"/>
      </rPr>
      <t xml:space="preserve"> 241231_Highlands Coffee_36 cities</t>
    </r>
  </si>
  <si>
    <r>
      <rPr>
        <u/>
        <sz val="10"/>
        <color rgb="FF1155CC"/>
        <rFont val="Calibri"/>
      </rPr>
      <t xml:space="preserve">[VIP]_Gà Rán Texas Chicken_08-11/09
</t>
    </r>
    <r>
      <rPr>
        <u/>
        <sz val="10"/>
        <color rgb="FF000000"/>
        <rFont val="Calibri"/>
      </rPr>
      <t>250102_Gà Rán Texas Chicken_6 cities</t>
    </r>
  </si>
  <si>
    <r>
      <rPr>
        <u/>
        <sz val="10"/>
        <color rgb="FF1155CC"/>
        <rFont val="Calibri"/>
      </rPr>
      <t xml:space="preserve">[VIP]_Gà Rán Texas Chicken_08-11/09
</t>
    </r>
    <r>
      <rPr>
        <u/>
        <sz val="10"/>
        <color rgb="FF000000"/>
        <rFont val="Calibri"/>
      </rPr>
      <t>250102_Gà Rán Texas Chicken_6 cities</t>
    </r>
  </si>
  <si>
    <r>
      <rPr>
        <u/>
        <sz val="10"/>
        <color rgb="FF1155CC"/>
        <rFont val="Calibri"/>
      </rPr>
      <t>[Alacarte CB]_Trà Sữa May Cha_Sep.CB1</t>
    </r>
    <r>
      <rPr>
        <sz val="10"/>
        <color rgb="FF000000"/>
        <rFont val="Calibri"/>
      </rPr>
      <t>_BD, ĐN,CT</t>
    </r>
  </si>
  <si>
    <r>
      <rPr>
        <u/>
        <sz val="10"/>
        <color rgb="FF1155CC"/>
        <rFont val="Calibri"/>
      </rPr>
      <t>[VIP]_Gong Cha_Sep</t>
    </r>
    <r>
      <rPr>
        <sz val="10"/>
        <color rgb="FF000000"/>
        <rFont val="Calibri"/>
      </rPr>
      <t xml:space="preserve"> 20240506_Gong Cha_3 cities</t>
    </r>
  </si>
  <si>
    <r>
      <rPr>
        <u/>
        <sz val="10"/>
        <color rgb="FF1155CC"/>
        <rFont val="Calibri"/>
      </rPr>
      <t>[Alacarte CB]_Gà Rán KFC_Sep.CB1</t>
    </r>
    <r>
      <rPr>
        <sz val="10"/>
        <color rgb="FF000000"/>
        <rFont val="Calibri"/>
      </rPr>
      <t>_241231_Gà Rán KFC_25 cities</t>
    </r>
  </si>
  <si>
    <r>
      <rPr>
        <u/>
        <sz val="10"/>
        <color rgb="FF1155CC"/>
        <rFont val="Calibri"/>
      </rPr>
      <t>[Alacarte CB]_Gà Rán KFC_Sep.CB1</t>
    </r>
    <r>
      <rPr>
        <sz val="10"/>
        <color rgb="FF000000"/>
        <rFont val="Calibri"/>
      </rPr>
      <t>_241231_Gà Rán KFC_25 cities</t>
    </r>
  </si>
  <si>
    <r>
      <rPr>
        <u/>
        <sz val="10"/>
        <color rgb="FF1155CC"/>
        <rFont val="Calibri"/>
      </rPr>
      <t>[Alacarte CB]_Gà Rán KFC_Sep.CB1</t>
    </r>
    <r>
      <rPr>
        <sz val="10"/>
        <rFont val="Calibri"/>
      </rPr>
      <t>_241231_Gà Rán KFC_25 cities</t>
    </r>
  </si>
  <si>
    <r>
      <rPr>
        <u/>
        <sz val="10"/>
        <color rgb="FF1155CC"/>
        <rFont val="Calibri"/>
      </rPr>
      <t xml:space="preserve">[SuperVIP]_Pizza Hut_19-21/09
</t>
    </r>
    <r>
      <rPr>
        <sz val="10"/>
        <color rgb="FF000000"/>
        <rFont val="Calibri"/>
      </rPr>
      <t>241231_Pizza Hut_20 cities</t>
    </r>
  </si>
  <si>
    <r>
      <rPr>
        <u/>
        <sz val="10"/>
        <color rgb="FF1155CC"/>
        <rFont val="Calibri"/>
      </rPr>
      <t xml:space="preserve">[SuperVIP]_Pizza Hut_19-21/09
</t>
    </r>
    <r>
      <rPr>
        <sz val="10"/>
        <color rgb="FF000000"/>
        <rFont val="Calibri"/>
      </rPr>
      <t>241231_Pizza Hut_20 cities</t>
    </r>
  </si>
  <si>
    <r>
      <rPr>
        <u/>
        <sz val="10"/>
        <color rgb="FF1155CC"/>
        <rFont val="Calibri"/>
      </rPr>
      <t>[Alacarte CB]_Gà Rán KFC_Sep.CB1</t>
    </r>
    <r>
      <rPr>
        <sz val="10"/>
        <color rgb="FF000000"/>
        <rFont val="Calibri"/>
      </rPr>
      <t>_241231_Gà Rán KFC_25 cities</t>
    </r>
  </si>
  <si>
    <r>
      <rPr>
        <u/>
        <sz val="10"/>
        <color rgb="FF1155CC"/>
        <rFont val="Calibri"/>
      </rPr>
      <t>[Alacarte CB]_Gà Rán KFC_Sep.CB1</t>
    </r>
    <r>
      <rPr>
        <sz val="10"/>
        <color rgb="FF000000"/>
        <rFont val="Calibri"/>
      </rPr>
      <t>_241231_Gà Rán KFC_25 cities</t>
    </r>
  </si>
  <si>
    <r>
      <rPr>
        <u/>
        <sz val="10"/>
        <color rgb="FF1155CC"/>
        <rFont val="Calibri"/>
      </rPr>
      <t>[Alacarte CB]_Gà Rán KFC_Sep.CB1</t>
    </r>
    <r>
      <rPr>
        <sz val="10"/>
        <color rgb="FF000000"/>
        <rFont val="Calibri"/>
      </rPr>
      <t>_241231_Gà Rán KFC_25 cities</t>
    </r>
  </si>
  <si>
    <r>
      <rPr>
        <u/>
        <sz val="10"/>
        <color rgb="FF1155CC"/>
        <rFont val="Calibri"/>
      </rPr>
      <t>[SuperVIP]_Starbucks Coffee_23-25.9</t>
    </r>
    <r>
      <rPr>
        <sz val="10"/>
        <color rgb="FF000000"/>
        <rFont val="Calibri"/>
      </rPr>
      <t xml:space="preserve"> 250520_Starbucks Coffee_12 cities</t>
    </r>
  </si>
  <si>
    <r>
      <rPr>
        <u/>
        <sz val="10"/>
        <color rgb="FF1155CC"/>
        <rFont val="Calibri"/>
      </rPr>
      <t xml:space="preserve">[VIP]_Lotteria_22-25/09
</t>
    </r>
    <r>
      <rPr>
        <sz val="10"/>
        <color rgb="FF000000"/>
        <rFont val="Calibri"/>
      </rPr>
      <t>250424_Lotteria DI_32 cities</t>
    </r>
  </si>
  <si>
    <r>
      <rPr>
        <u/>
        <sz val="10"/>
        <color rgb="FF1155CC"/>
        <rFont val="Calibri"/>
      </rPr>
      <t xml:space="preserve">[SJBP]_Domino's Pizza_1k
</t>
    </r>
    <r>
      <rPr>
        <sz val="10"/>
        <color rgb="FF000000"/>
        <rFont val="Calibri"/>
      </rPr>
      <t>250116_Domino pizza_11 cities</t>
    </r>
  </si>
  <si>
    <r>
      <rPr>
        <u/>
        <sz val="10"/>
        <color rgb="FF1155CC"/>
        <rFont val="Calibri"/>
      </rPr>
      <t xml:space="preserve">[SJBP]_Gà Rán Popeyes_1T1
</t>
    </r>
    <r>
      <rPr>
        <sz val="10"/>
        <color rgb="FF000000"/>
        <rFont val="Calibri"/>
      </rPr>
      <t>241231_Gà Rán Popeyes_9 cities</t>
    </r>
  </si>
  <si>
    <r>
      <rPr>
        <u/>
        <sz val="10"/>
        <color rgb="FF1155CC"/>
        <rFont val="Calibri"/>
      </rPr>
      <t xml:space="preserve">[SJBP]_McDonald's_2t2
</t>
    </r>
    <r>
      <rPr>
        <sz val="10"/>
        <color rgb="FF000000"/>
        <rFont val="Calibri"/>
      </rPr>
      <t xml:space="preserve"> 250707_McDonald's_6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</si>
  <si>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</si>
  <si>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</si>
  <si>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[SJBP]_McDonald's_BAU
</t>
    </r>
    <r>
      <rPr>
        <sz val="10"/>
        <color rgb="FF000000"/>
        <rFont val="Calibri"/>
      </rPr>
      <t>250707_McDonald's_6 cities</t>
    </r>
  </si>
  <si>
    <r>
      <rPr>
        <u/>
        <sz val="10"/>
        <color rgb="FF1155CC"/>
        <rFont val="Calibri"/>
      </rPr>
      <t xml:space="preserve">[SuperVIP]_Gà Rán Popeyes_02-05/10
</t>
    </r>
    <r>
      <rPr>
        <sz val="10"/>
        <color rgb="FF000000"/>
        <rFont val="Calibri"/>
      </rPr>
      <t>241231_Gà Rán Popeyes_9 cities</t>
    </r>
  </si>
  <si>
    <r>
      <rPr>
        <u/>
        <sz val="10"/>
        <color rgb="FF1155CC"/>
        <rFont val="Calibri"/>
      </rPr>
      <t xml:space="preserve">[SJBP]_McDonald's_119k
</t>
    </r>
    <r>
      <rPr>
        <sz val="10"/>
        <color rgb="FF000000"/>
        <rFont val="Calibri"/>
      </rPr>
      <t>250707_McDonald's_6 cities</t>
    </r>
  </si>
  <si>
    <r>
      <rPr>
        <u/>
        <sz val="10"/>
        <color rgb="FF1155CC"/>
        <rFont val="Calibri"/>
      </rPr>
      <t xml:space="preserve">[SuperVIP]_Gà Rán Popeyes_02-05/10
</t>
    </r>
    <r>
      <rPr>
        <sz val="10"/>
        <color rgb="FF000000"/>
        <rFont val="Calibri"/>
      </rPr>
      <t>241231_Gà Rán Popeyes_9 cities</t>
    </r>
  </si>
  <si>
    <r>
      <rPr>
        <u/>
        <sz val="10"/>
        <color rgb="FF1155CC"/>
        <rFont val="Calibri"/>
      </rPr>
      <t>[SuperVIP]_The Coffee House_6-8.10</t>
    </r>
    <r>
      <rPr>
        <sz val="10"/>
        <color rgb="FF000000"/>
        <rFont val="Calibri"/>
      </rPr>
      <t xml:space="preserve"> 241231_The Coffee House_7 cities</t>
    </r>
  </si>
  <si>
    <r>
      <rPr>
        <u/>
        <sz val="10"/>
        <color rgb="FF1155CC"/>
        <rFont val="Calibri"/>
      </rPr>
      <t>[SuperVIP]_The Coffee House_6-8.10</t>
    </r>
    <r>
      <rPr>
        <sz val="10"/>
        <color rgb="FF000000"/>
        <rFont val="Calibri"/>
      </rPr>
      <t xml:space="preserve"> 241231_The Coffee House_7 cities</t>
    </r>
  </si>
  <si>
    <r>
      <rPr>
        <u/>
        <sz val="10"/>
        <color rgb="FF1155CC"/>
        <rFont val="Calibri"/>
      </rPr>
      <t xml:space="preserve">[VIP]_Gà Rán Texas Chicken_06-09/10
</t>
    </r>
    <r>
      <rPr>
        <sz val="10"/>
        <color rgb="FF000000"/>
        <rFont val="Calibri"/>
      </rPr>
      <t>250102_Gà Rán Texas Chicken_6 cities</t>
    </r>
  </si>
  <si>
    <r>
      <rPr>
        <u/>
        <sz val="10"/>
        <color rgb="FF1155CC"/>
        <rFont val="Calibri"/>
      </rPr>
      <t xml:space="preserve">[VIP]_Gà Rán Texas Chicken_06-09/10
</t>
    </r>
    <r>
      <rPr>
        <sz val="10"/>
        <color rgb="FF000000"/>
        <rFont val="Calibri"/>
      </rPr>
      <t>250102_Gà Rán Texas Chicken_6 cities</t>
    </r>
  </si>
  <si>
    <r>
      <rPr>
        <u/>
        <sz val="10"/>
        <color rgb="FF1155CC"/>
        <rFont val="Calibri"/>
      </rPr>
      <t xml:space="preserve">[SuperVIP]_Gà Rán KFC_10-12/10
</t>
    </r>
    <r>
      <rPr>
        <sz val="10"/>
        <color rgb="FF000000"/>
        <rFont val="Calibri"/>
      </rPr>
      <t xml:space="preserve"> 241231_Gà Rán KFC_25 cities</t>
    </r>
  </si>
  <si>
    <r>
      <rPr>
        <u/>
        <sz val="10"/>
        <color rgb="FF1155CC"/>
        <rFont val="Calibri"/>
      </rPr>
      <t>[Alacarte CB]_Trà Sữa May Cha_Oct.CB1</t>
    </r>
    <r>
      <rPr>
        <sz val="10"/>
        <color rgb="FF000000"/>
        <rFont val="Calibri"/>
      </rPr>
      <t>_BD,BH,CT</t>
    </r>
  </si>
  <si>
    <r>
      <rPr>
        <u/>
        <sz val="10"/>
        <color rgb="FF1155CC"/>
        <rFont val="Calibri"/>
      </rPr>
      <t>[Alacarte CB]_Trà Sữa May Cha_Oct.CB1</t>
    </r>
    <r>
      <rPr>
        <sz val="10"/>
        <color rgb="FF000000"/>
        <rFont val="Calibri"/>
      </rPr>
      <t>_BD,BH,CT</t>
    </r>
  </si>
  <si>
    <r>
      <rPr>
        <u/>
        <sz val="10"/>
        <color rgb="FF1155CC"/>
        <rFont val="Calibri"/>
      </rPr>
      <t>[Alacarte CB]_Trà Sữa May Cha_Oct.CB1</t>
    </r>
    <r>
      <rPr>
        <sz val="10"/>
        <color rgb="FF000000"/>
        <rFont val="Calibri"/>
      </rPr>
      <t>_BD,BH,CT</t>
    </r>
  </si>
  <si>
    <r>
      <rPr>
        <u/>
        <sz val="10"/>
        <color rgb="FF1155CC"/>
        <rFont val="Calibri"/>
      </rPr>
      <t>[VIP]_The Coffee House_15-17.10</t>
    </r>
    <r>
      <rPr>
        <sz val="10"/>
        <color rgb="FF000000"/>
        <rFont val="Calibri"/>
      </rPr>
      <t xml:space="preserve"> 241231_The Coffee House_7 cities</t>
    </r>
  </si>
  <si>
    <r>
      <rPr>
        <u/>
        <sz val="10"/>
        <color rgb="FF1155CC"/>
        <rFont val="Calibri"/>
      </rPr>
      <t xml:space="preserve">[SuperVIP]_McDonald's_17-19/10
</t>
    </r>
    <r>
      <rPr>
        <sz val="10"/>
        <color rgb="FF000000"/>
        <rFont val="Calibri"/>
      </rPr>
      <t xml:space="preserve"> 250707_McDonald's_6 cities</t>
    </r>
  </si>
  <si>
    <r>
      <rPr>
        <u/>
        <sz val="10"/>
        <color rgb="FF1155CC"/>
        <rFont val="Calibri"/>
      </rPr>
      <t xml:space="preserve">[SuperVIP]_McDonald's_17-19/10
</t>
    </r>
    <r>
      <rPr>
        <sz val="10"/>
        <color rgb="FF000000"/>
        <rFont val="Calibri"/>
      </rPr>
      <t xml:space="preserve"> 250707_McDonald's_6 cities</t>
    </r>
  </si>
  <si>
    <r>
      <rPr>
        <u/>
        <sz val="10"/>
        <color rgb="FF1155CC"/>
        <rFont val="Calibri"/>
      </rPr>
      <t xml:space="preserve">[VIP]_Cơm Thố Anh Nguyễn_15-19/10
</t>
    </r>
    <r>
      <rPr>
        <sz val="10"/>
        <color rgb="FF000000"/>
        <rFont val="Calibri"/>
      </rPr>
      <t>250718_Cơm Thố Anh Nguyễn_11 cities</t>
    </r>
  </si>
  <si>
    <r>
      <rPr>
        <u/>
        <sz val="10"/>
        <color rgb="FF1155CC"/>
        <rFont val="Calibri"/>
      </rPr>
      <t>[Alacarte CB]_Gà Rán KFC_Oct.CB1</t>
    </r>
    <r>
      <rPr>
        <sz val="10"/>
        <rFont val="Calibri"/>
      </rPr>
      <t>_241231_Gà Rán KFC_25 cities</t>
    </r>
  </si>
  <si>
    <r>
      <rPr>
        <u/>
        <sz val="10"/>
        <color rgb="FF1155CC"/>
        <rFont val="Calibri"/>
      </rPr>
      <t>[Alacarte CB]_Gà Rán KFC_Oct.CB1</t>
    </r>
    <r>
      <rPr>
        <sz val="10"/>
        <color rgb="FF000000"/>
        <rFont val="Calibri"/>
      </rPr>
      <t>_241231_Gà Rán KFC_25 cities</t>
    </r>
  </si>
  <si>
    <r>
      <rPr>
        <u/>
        <sz val="10"/>
        <color rgb="FF1155CC"/>
        <rFont val="Calibri"/>
      </rPr>
      <t>[Alacarte CB]_Gà Rán KFC_Oct.CB1</t>
    </r>
    <r>
      <rPr>
        <sz val="10"/>
        <color rgb="FF000000"/>
        <rFont val="Calibri"/>
      </rPr>
      <t>_241231_Gà Rán KFC_25 cities</t>
    </r>
  </si>
  <si>
    <r>
      <rPr>
        <u/>
        <sz val="10"/>
        <color rgb="FF1155CC"/>
        <rFont val="Calibri"/>
      </rPr>
      <t xml:space="preserve">[SJBP]_Cơm Thố Anh Nguyễn_Oct
</t>
    </r>
    <r>
      <rPr>
        <sz val="10"/>
        <color rgb="FF000000"/>
        <rFont val="Calibri"/>
      </rPr>
      <t>250718_Cơm Thố Anh Nguyễn_11 cities</t>
    </r>
  </si>
  <si>
    <r>
      <rPr>
        <u/>
        <sz val="10"/>
        <color rgb="FF1155CC"/>
        <rFont val="Calibri"/>
      </rPr>
      <t>[VIP]_Starbucks Coffee_28-30.10</t>
    </r>
    <r>
      <rPr>
        <sz val="10"/>
        <color rgb="FF000000"/>
        <rFont val="Calibri"/>
      </rPr>
      <t xml:space="preserve"> 250822_Starbucks Coffee_13 cities</t>
    </r>
  </si>
  <si>
    <r>
      <rPr>
        <u/>
        <sz val="10"/>
        <color rgb="FF1155CC"/>
        <rFont val="Calibri"/>
      </rPr>
      <t>[VIP]_Starbucks Coffee_28-30.10</t>
    </r>
    <r>
      <rPr>
        <sz val="10"/>
        <color rgb="FF000000"/>
        <rFont val="Calibri"/>
      </rPr>
      <t xml:space="preserve"> 250822_Starbucks Coffee_13 cities</t>
    </r>
  </si>
  <si>
    <r>
      <rPr>
        <u/>
        <sz val="10"/>
        <color rgb="FF1155CC"/>
        <rFont val="Calibri"/>
      </rPr>
      <t>[JBP]_KATINAT Coffee &amp; Tea House_BOGO Ads</t>
    </r>
    <r>
      <rPr>
        <sz val="10"/>
        <color rgb="FF000000"/>
        <rFont val="Calibri"/>
      </rPr>
      <t xml:space="preserve">  250822_KATINAT Coffee &amp; Tea House_13 cities</t>
    </r>
  </si>
  <si>
    <r>
      <rPr>
        <u/>
        <sz val="10"/>
        <color rgb="FF1155CC"/>
        <rFont val="Calibri"/>
      </rPr>
      <t>[Alacarte CB]_Trà Sữa May Cha_Nov.CB1</t>
    </r>
    <r>
      <rPr>
        <sz val="10"/>
        <color rgb="FF000000"/>
        <rFont val="Calibri"/>
      </rPr>
      <t>_BD,BH,CT</t>
    </r>
  </si>
  <si>
    <r>
      <rPr>
        <u/>
        <sz val="10"/>
        <color rgb="FF1155CC"/>
        <rFont val="Calibri"/>
      </rPr>
      <t>[Alacarte CB]_Trà Sữa May Cha_Nov.CB1</t>
    </r>
    <r>
      <rPr>
        <sz val="10"/>
        <color rgb="FF000000"/>
        <rFont val="Calibri"/>
      </rPr>
      <t>_BD,BH,CT</t>
    </r>
  </si>
  <si>
    <r>
      <rPr>
        <u/>
        <sz val="10"/>
        <color rgb="FF1155CC"/>
        <rFont val="Calibri"/>
      </rPr>
      <t>[Alacarte CB]_Trà Sữa May Cha_Nov.CB1</t>
    </r>
    <r>
      <rPr>
        <sz val="10"/>
        <color rgb="FF000000"/>
        <rFont val="Calibri"/>
      </rPr>
      <t>_BD,BH,CT</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</si>
  <si>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</si>
  <si>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</si>
  <si>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[Win 3]_Lotteria_Nov</t>
    </r>
    <r>
      <rPr>
        <sz val="10"/>
        <rFont val="Calibri"/>
      </rPr>
      <t>_Lotteria DI_32 cities</t>
    </r>
  </si>
  <si>
    <r>
      <rPr>
        <u/>
        <sz val="10"/>
        <color rgb="FF1155CC"/>
        <rFont val="Calibri"/>
      </rPr>
      <t>[SuperVIP]_Highlands Coffee_11-14.11</t>
    </r>
    <r>
      <rPr>
        <sz val="10"/>
        <color rgb="FF000000"/>
        <rFont val="Calibri"/>
      </rPr>
      <t xml:space="preserve"> 241231_Highlands Coffee_36 cities</t>
    </r>
  </si>
  <si>
    <t>[SJBP]_Lotteria_Spike</t>
  </si>
  <si>
    <r>
      <rPr>
        <u/>
        <sz val="10"/>
        <color rgb="FF1155CC"/>
        <rFont val="Calibri"/>
      </rPr>
      <t xml:space="preserve">[VIP]_Gà Rán Texas Chicken_10-13/11
</t>
    </r>
    <r>
      <rPr>
        <sz val="10"/>
        <color rgb="FF000000"/>
        <rFont val="Calibri"/>
      </rPr>
      <t>250102_Gà Rán Texas Chicken_6 cities</t>
    </r>
  </si>
  <si>
    <r>
      <rPr>
        <u/>
        <sz val="10"/>
        <color rgb="FF1155CC"/>
        <rFont val="Calibri"/>
      </rPr>
      <t>[SuperVIP]_Highlands Coffee_11-14.11</t>
    </r>
    <r>
      <rPr>
        <sz val="10"/>
        <color rgb="FF000000"/>
        <rFont val="Calibri"/>
      </rPr>
      <t xml:space="preserve"> 241231_Highlands Coffee_36 cities</t>
    </r>
  </si>
  <si>
    <r>
      <rPr>
        <u/>
        <sz val="10"/>
        <color rgb="FF1155CC"/>
        <rFont val="Calibri"/>
      </rPr>
      <t>[VIP]_The Coffee House_17-19.11</t>
    </r>
    <r>
      <rPr>
        <sz val="10"/>
        <color rgb="FF000000"/>
        <rFont val="Calibri"/>
      </rPr>
      <t xml:space="preserve"> 251014_The Coffee House_8 cities</t>
    </r>
  </si>
  <si>
    <r>
      <rPr>
        <u/>
        <sz val="10"/>
        <color rgb="FF1155CC"/>
        <rFont val="Calibri"/>
      </rPr>
      <t xml:space="preserve">[VIP]_Gà Rán Texas Chicken_17-20/11
</t>
    </r>
    <r>
      <rPr>
        <sz val="10"/>
        <color rgb="FF000000"/>
        <rFont val="Calibri"/>
      </rPr>
      <t>250102_Gà Rán Texas Chicken_6 cities</t>
    </r>
  </si>
  <si>
    <r>
      <rPr>
        <u/>
        <sz val="10"/>
        <color rgb="FF1155CC"/>
        <rFont val="Calibri"/>
      </rPr>
      <t xml:space="preserve">[VIP]_Gà Rán Texas Chicken_17-20/11
</t>
    </r>
    <r>
      <rPr>
        <sz val="10"/>
        <color rgb="FF000000"/>
        <rFont val="Calibri"/>
      </rPr>
      <t>250102_Gà Rán Texas Chicken_6 cities</t>
    </r>
  </si>
  <si>
    <r>
      <rPr>
        <u/>
        <sz val="10"/>
        <color rgb="FF1155CC"/>
        <rFont val="Calibri"/>
      </rPr>
      <t>[SuperVIP]_Starbucks Coffee_25-27.11</t>
    </r>
    <r>
      <rPr>
        <sz val="10"/>
        <color rgb="FF000000"/>
        <rFont val="Calibri"/>
      </rPr>
      <t xml:space="preserve"> 250822_Starbucks Coffee_13 cities</t>
    </r>
  </si>
  <si>
    <r>
      <rPr>
        <u/>
        <sz val="10"/>
        <color rgb="FF1155CC"/>
        <rFont val="Calibri"/>
      </rPr>
      <t xml:space="preserve">[SJBP]_Gà Rán Popeyes_BOGO add on ĐN+OTH 
</t>
    </r>
    <r>
      <rPr>
        <sz val="10"/>
        <color rgb="FF000000"/>
        <rFont val="Calibri"/>
      </rPr>
      <t>241231_Gà Rán Popeyes_9 cities</t>
    </r>
  </si>
  <si>
    <r>
      <rPr>
        <u/>
        <sz val="10"/>
        <color rgb="FF1155CC"/>
        <rFont val="Calibri"/>
      </rPr>
      <t xml:space="preserve">[SJBP]_Gà Rán Popeyes_BOGO add on ĐN+OTH 
</t>
    </r>
    <r>
      <rPr>
        <sz val="10"/>
        <color rgb="FF000000"/>
        <rFont val="Calibri"/>
      </rPr>
      <t>241231_Gà Rán Popeyes_9 cities</t>
    </r>
  </si>
  <si>
    <r>
      <rPr>
        <u/>
        <sz val="10"/>
        <color rgb="FF1155CC"/>
        <rFont val="Calibri"/>
      </rPr>
      <t>[Alacarte CB]_Gà Rán KFC_Nov.CB1</t>
    </r>
    <r>
      <rPr>
        <sz val="10"/>
        <rFont val="Calibri"/>
      </rPr>
      <t>_241231_Gà Rán KFC_25 cities</t>
    </r>
  </si>
  <si>
    <r>
      <rPr>
        <u/>
        <sz val="10"/>
        <color rgb="FF1155CC"/>
        <rFont val="Calibri"/>
      </rPr>
      <t>[Win 3]_Lotteria_Nov</t>
    </r>
    <r>
      <rPr>
        <sz val="10"/>
        <rFont val="Calibri"/>
      </rPr>
      <t>_Lotteria DI_32 cities</t>
    </r>
  </si>
  <si>
    <r>
      <rPr>
        <u/>
        <sz val="10"/>
        <color rgb="FF1155CC"/>
        <rFont val="Calibri"/>
      </rPr>
      <t>[Alacarte CB]_Gà Rán KFC_Nov.CB1</t>
    </r>
    <r>
      <rPr>
        <sz val="10"/>
        <rFont val="Calibri"/>
      </rPr>
      <t>_241231_Gà Rán KFC_25 cities</t>
    </r>
  </si>
  <si>
    <t>[SJBP]_Starbucks Coffee_WC Mon</t>
  </si>
  <si>
    <r>
      <rPr>
        <u/>
        <sz val="10"/>
        <color rgb="FF1155CC"/>
        <rFont val="Calibri"/>
      </rPr>
      <t>[Alacarte CB]_Xing Fu Tang Vietnam - Trà Sữa Đài Loan_Dec.CB1</t>
    </r>
    <r>
      <rPr>
        <sz val="10"/>
        <color rgb="FF000000"/>
        <rFont val="Calibri"/>
      </rPr>
      <t>_BH</t>
    </r>
  </si>
  <si>
    <r>
      <rPr>
        <u/>
        <sz val="10"/>
        <color rgb="FF1155CC"/>
        <rFont val="Calibri"/>
      </rPr>
      <t>[Alacarte CB]_Xing Fu Tang Vietnam - Trà Sữa Đài Loan_Dec.CB1</t>
    </r>
    <r>
      <rPr>
        <sz val="10"/>
        <color rgb="FF000000"/>
        <rFont val="Calibri"/>
      </rPr>
      <t>_BH</t>
    </r>
  </si>
  <si>
    <r>
      <rPr>
        <u/>
        <sz val="10"/>
        <color rgb="FF1155CC"/>
        <rFont val="Calibri"/>
      </rPr>
      <t>[Alacarte CB]_Xing Fu Tang Vietnam - Trà Sữa Đài Loan_Dec.CB1</t>
    </r>
    <r>
      <rPr>
        <sz val="10"/>
        <color rgb="FF000000"/>
        <rFont val="Calibri"/>
      </rPr>
      <t>_BH</t>
    </r>
  </si>
  <si>
    <r>
      <rPr>
        <u/>
        <sz val="10"/>
        <color rgb="FF1155CC"/>
        <rFont val="Calibri"/>
      </rPr>
      <t>[Alacarte CB]_Xing Fu Tang Vietnam - Trà Sữa Đài Loan_Dec.CB1</t>
    </r>
    <r>
      <rPr>
        <sz val="10"/>
        <color rgb="FF000000"/>
        <rFont val="Calibri"/>
      </rPr>
      <t>_BH</t>
    </r>
  </si>
  <si>
    <r>
      <rPr>
        <u/>
        <sz val="10"/>
        <color rgb="FF1155CC"/>
        <rFont val="Calibri"/>
      </rPr>
      <t>[Alacarte CB]_Xing Fu Tang Vietnam - Trà Sữa Đài Loan_Dec.CB1</t>
    </r>
    <r>
      <rPr>
        <sz val="10"/>
        <color rgb="FF000000"/>
        <rFont val="Calibri"/>
      </rPr>
      <t>_BH</t>
    </r>
  </si>
  <si>
    <r>
      <rPr>
        <u/>
        <sz val="10"/>
        <color rgb="FF1155CC"/>
        <rFont val="Calibri"/>
      </rPr>
      <t>[Alacarte CB]_Xing Fu Tang Vietnam - Trà Sữa Đài Loan_Dec.CB1</t>
    </r>
    <r>
      <rPr>
        <sz val="10"/>
        <color rgb="FF000000"/>
        <rFont val="Calibri"/>
      </rPr>
      <t>_BH</t>
    </r>
  </si>
  <si>
    <t>[SuperVIP]_Gà Rán Popeyes_08-11/12</t>
  </si>
  <si>
    <r>
      <rPr>
        <u/>
        <sz val="10"/>
        <color rgb="FF1155CC"/>
        <rFont val="Calibri"/>
      </rPr>
      <t>[SJBP]_The Coffee House_WC Wed</t>
    </r>
    <r>
      <rPr>
        <sz val="10"/>
        <rFont val="Calibri"/>
      </rPr>
      <t xml:space="preserve"> 251014_The Coffee House_8 cities</t>
    </r>
  </si>
  <si>
    <r>
      <rPr>
        <u/>
        <sz val="10"/>
        <color rgb="FF1155CC"/>
        <rFont val="Calibri"/>
      </rPr>
      <t>[Win 3]_Lotteria_Dec.VT</t>
    </r>
    <r>
      <rPr>
        <sz val="10"/>
        <rFont val="Calibri"/>
      </rPr>
      <t>_VT</t>
    </r>
  </si>
  <si>
    <r>
      <rPr>
        <u/>
        <sz val="10"/>
        <color rgb="FF1155CC"/>
        <rFont val="Calibri"/>
      </rPr>
      <t>[Alacarte CB]_Trà Sữa May Cha_Dec.CB1.9k+30%</t>
    </r>
    <r>
      <rPr>
        <sz val="10"/>
        <color rgb="FF000000"/>
        <rFont val="Calibri"/>
      </rPr>
      <t>_BD,BH,CT</t>
    </r>
  </si>
  <si>
    <r>
      <rPr>
        <u/>
        <sz val="10"/>
        <color rgb="FF1155CC"/>
        <rFont val="Calibri"/>
      </rPr>
      <t>[Alacarte CB]_Trà Sữa May Cha_Dec.CB1.9k+30%</t>
    </r>
    <r>
      <rPr>
        <sz val="10"/>
        <color rgb="FF000000"/>
        <rFont val="Calibri"/>
      </rPr>
      <t>_BD,BH,CT</t>
    </r>
  </si>
  <si>
    <r>
      <rPr>
        <u/>
        <sz val="10"/>
        <color rgb="FF1155CC"/>
        <rFont val="Calibri"/>
      </rPr>
      <t>[Alacarte CB]_Trà Sữa May Cha_Dec.CB1.9k+30%</t>
    </r>
    <r>
      <rPr>
        <sz val="10"/>
        <color rgb="FF000000"/>
        <rFont val="Calibri"/>
      </rPr>
      <t>_BD,BH,CT</t>
    </r>
  </si>
  <si>
    <r>
      <rPr>
        <u/>
        <sz val="10"/>
        <color rgb="FF1155CC"/>
        <rFont val="Calibri"/>
      </rPr>
      <t>[SuperVIP]_Phê La_10-12Dec</t>
    </r>
    <r>
      <rPr>
        <sz val="10"/>
        <color rgb="FF000000"/>
        <rFont val="Calibri"/>
      </rPr>
      <t xml:space="preserve"> HD,BD,DL,HA,HP,KH,DN,TH,VT</t>
    </r>
  </si>
  <si>
    <r>
      <rPr>
        <sz val="10"/>
        <rFont val="Calibri"/>
      </rPr>
      <t xml:space="preserve"> </t>
    </r>
    <r>
      <rPr>
        <u/>
        <sz val="10"/>
        <color rgb="FF1155CC"/>
        <rFont val="Calibri"/>
      </rPr>
      <t>[VIP]_Cơm Thố Anh Nguyễn_17-21/12</t>
    </r>
  </si>
  <si>
    <r>
      <rPr>
        <sz val="10"/>
        <rFont val="Calibri"/>
      </rPr>
      <t xml:space="preserve"> </t>
    </r>
    <r>
      <rPr>
        <u/>
        <sz val="10"/>
        <color rgb="FF1155CC"/>
        <rFont val="Calibri"/>
      </rPr>
      <t>[SuperVIP]_Gà Rán Popeyes_18-21/12</t>
    </r>
  </si>
  <si>
    <r>
      <rPr>
        <u/>
        <sz val="10"/>
        <color rgb="FF1155CC"/>
        <rFont val="Calibri"/>
      </rPr>
      <t>[Alacarte CB]_Trà Sữa May Cha_Dec.CB1.50%</t>
    </r>
    <r>
      <rPr>
        <sz val="10"/>
        <rFont val="Calibri"/>
      </rPr>
      <t>_BD</t>
    </r>
  </si>
  <si>
    <r>
      <rPr>
        <u/>
        <sz val="10"/>
        <color rgb="FF1155CC"/>
        <rFont val="Calibri"/>
      </rPr>
      <t>[Alacarte CB]_Trà Sữa May Cha_Dec.CB1.50%</t>
    </r>
    <r>
      <rPr>
        <sz val="10"/>
        <rFont val="Calibri"/>
      </rPr>
      <t>_BD</t>
    </r>
  </si>
  <si>
    <r>
      <rPr>
        <sz val="10"/>
        <rFont val="Calibri"/>
      </rPr>
      <t xml:space="preserve"> </t>
    </r>
    <r>
      <rPr>
        <u/>
        <sz val="10"/>
        <color rgb="FF1155CC"/>
        <rFont val="Calibri"/>
      </rPr>
      <t>[VIP]_Gà Rán Texas Chicken_22-25/12</t>
    </r>
  </si>
  <si>
    <r>
      <rPr>
        <u/>
        <sz val="10"/>
        <color rgb="FF1155CC"/>
        <rFont val="Calibri"/>
      </rPr>
      <t>[Alacarte CB]_Trà Sữa May Cha_Dec.CB1.9k+30%</t>
    </r>
    <r>
      <rPr>
        <sz val="10"/>
        <color rgb="FF000000"/>
        <rFont val="Calibri"/>
      </rPr>
      <t>_BD,BH,CT</t>
    </r>
  </si>
  <si>
    <r>
      <rPr>
        <u/>
        <sz val="10"/>
        <color rgb="FF1155CC"/>
        <rFont val="Calibri"/>
      </rPr>
      <t>[Alacarte CB]_Trà Sữa May Cha_Dec.CB1.9k+30%</t>
    </r>
    <r>
      <rPr>
        <sz val="10"/>
        <color rgb="FF000000"/>
        <rFont val="Calibri"/>
      </rPr>
      <t>_BD,BH,CT</t>
    </r>
  </si>
  <si>
    <r>
      <rPr>
        <u/>
        <sz val="10"/>
        <color rgb="FF1155CC"/>
        <rFont val="Calibri"/>
      </rPr>
      <t>[Alacarte CB]_Trà Sữa May Cha_Dec.CB1.9k+30%</t>
    </r>
    <r>
      <rPr>
        <sz val="10"/>
        <color rgb="FF000000"/>
        <rFont val="Calibri"/>
      </rPr>
      <t>_BD,BH,CT</t>
    </r>
  </si>
  <si>
    <r>
      <rPr>
        <u/>
        <sz val="10"/>
        <color rgb="FF1155CC"/>
        <rFont val="Calibri"/>
      </rPr>
      <t>[Alacarte CB]_Gà Rán KFC_Dec.CB1</t>
    </r>
    <r>
      <rPr>
        <sz val="10"/>
        <color rgb="FF000000"/>
        <rFont val="Calibri"/>
      </rPr>
      <t>_241231_Gà Rán KFC_25 cities</t>
    </r>
  </si>
  <si>
    <r>
      <rPr>
        <u/>
        <sz val="10"/>
        <color rgb="FF1155CC"/>
        <rFont val="Calibri"/>
      </rPr>
      <t>[Alacarte CB]_Trà Sữa May Cha_Dec.CB1.50%</t>
    </r>
    <r>
      <rPr>
        <sz val="10"/>
        <rFont val="Calibri"/>
      </rPr>
      <t>_BD</t>
    </r>
  </si>
  <si>
    <r>
      <rPr>
        <u/>
        <sz val="10"/>
        <color rgb="FF1155CC"/>
        <rFont val="Calibri"/>
      </rPr>
      <t>[Alacarte CB]_Trà Sữa May Cha_Dec.CB1.50%</t>
    </r>
    <r>
      <rPr>
        <sz val="10"/>
        <rFont val="Calibri"/>
      </rPr>
      <t>_BD</t>
    </r>
  </si>
  <si>
    <r>
      <rPr>
        <u/>
        <sz val="10"/>
        <color rgb="FF1155CC"/>
        <rFont val="Calibri"/>
      </rPr>
      <t>[SJBP]_Gà Rán Popeyes_1k_Jan</t>
    </r>
    <r>
      <rPr>
        <sz val="10"/>
        <rFont val="Calibri"/>
      </rPr>
      <t xml:space="preserve"> 241231_Gà Rán Popeyes_9 cities</t>
    </r>
  </si>
  <si>
    <r>
      <rPr>
        <u/>
        <sz val="10"/>
        <color rgb="FF1155CC"/>
        <rFont val="Calibri"/>
      </rPr>
      <t>[SuperVIP]_Phê La_12-14Jan</t>
    </r>
    <r>
      <rPr>
        <sz val="10"/>
        <rFont val="Calibri"/>
      </rPr>
      <t xml:space="preserve"> HD,BD,DL,HA,HP,KH,DN,TH,VT</t>
    </r>
  </si>
  <si>
    <r>
      <rPr>
        <u/>
        <sz val="10"/>
        <color rgb="FF1155CC"/>
        <rFont val="Calibri"/>
      </rPr>
      <t>[SJBP]_Gà Rán Popeyes_Jan</t>
    </r>
    <r>
      <rPr>
        <sz val="10"/>
        <color rgb="FF000000"/>
        <rFont val="Calibri"/>
      </rPr>
      <t xml:space="preserve"> 241231_Gà Rán Popeyes_9 cities</t>
    </r>
  </si>
  <si>
    <r>
      <rPr>
        <u/>
        <sz val="10"/>
        <color rgb="FF1155CC"/>
        <rFont val="Calibri"/>
      </rPr>
      <t>[SJBP]_Gà Rán Popeyes_Jan</t>
    </r>
    <r>
      <rPr>
        <sz val="10"/>
        <color rgb="FF000000"/>
        <rFont val="Calibri"/>
      </rPr>
      <t xml:space="preserve"> 241231_Gà Rán Popeyes_9 cities</t>
    </r>
  </si>
  <si>
    <r>
      <rPr>
        <u/>
        <sz val="10"/>
        <color rgb="FF1155CC"/>
        <rFont val="Calibri"/>
      </rPr>
      <t>[SJBP]_Gà Rán Popeyes_Jan</t>
    </r>
    <r>
      <rPr>
        <sz val="10"/>
        <color rgb="FF000000"/>
        <rFont val="Calibri"/>
      </rPr>
      <t xml:space="preserve"> 241231_Gà Rán Popeyes_9 cities</t>
    </r>
  </si>
  <si>
    <r>
      <rPr>
        <u/>
        <sz val="10"/>
        <color rgb="FF1155CC"/>
        <rFont val="Calibri"/>
      </rPr>
      <t>[SJBP]_Gà Rán Popeyes_Jan</t>
    </r>
    <r>
      <rPr>
        <sz val="10"/>
        <color rgb="FF000000"/>
        <rFont val="Calibri"/>
      </rPr>
      <t xml:space="preserve"> 241231_Gà Rán Popeyes_9 cities</t>
    </r>
  </si>
  <si>
    <r>
      <rPr>
        <u/>
        <sz val="10"/>
        <color rgb="FF1155CC"/>
        <rFont val="Calibri"/>
      </rPr>
      <t>[SJBP]_Gà Rán Popeyes_Jan</t>
    </r>
    <r>
      <rPr>
        <sz val="10"/>
        <color rgb="FF000000"/>
        <rFont val="Calibri"/>
      </rPr>
      <t xml:space="preserve"> 241231_Gà Rán Popeyes_9 cities</t>
    </r>
  </si>
  <si>
    <r>
      <rPr>
        <u/>
        <sz val="10"/>
        <color rgb="FF1155CC"/>
        <rFont val="Calibri"/>
      </rPr>
      <t>[SJBP]_Gà Rán Popeyes_Jan</t>
    </r>
    <r>
      <rPr>
        <sz val="10"/>
        <color rgb="FF000000"/>
        <rFont val="Calibri"/>
      </rPr>
      <t xml:space="preserve"> 241231_Gà Rán Popeyes_9 cities</t>
    </r>
  </si>
  <si>
    <r>
      <rPr>
        <u/>
        <sz val="10"/>
        <color rgb="FF1155CC"/>
        <rFont val="Calibri"/>
      </rPr>
      <t>[SJBP]_Gà Rán Popeyes_Jan</t>
    </r>
    <r>
      <rPr>
        <sz val="10"/>
        <color rgb="FF000000"/>
        <rFont val="Calibri"/>
      </rPr>
      <t xml:space="preserve"> 241231_Gà Rán Popeyes_9 cities</t>
    </r>
  </si>
  <si>
    <r>
      <rPr>
        <u/>
        <sz val="10"/>
        <color rgb="FF1155CC"/>
        <rFont val="Calibri"/>
      </rPr>
      <t>[SJBP]_Gà Rán Popeyes_Jan</t>
    </r>
    <r>
      <rPr>
        <sz val="10"/>
        <color rgb="FF000000"/>
        <rFont val="Calibri"/>
      </rPr>
      <t xml:space="preserve"> 241231_Gà Rán Popeyes_9 cities</t>
    </r>
  </si>
  <si>
    <r>
      <rPr>
        <u/>
        <sz val="10"/>
        <color rgb="FF1155CC"/>
        <rFont val="Calibri"/>
      </rPr>
      <t>[Alacarte CB]_Trà Sữa May Cha_Jan.CB1_9K.26</t>
    </r>
    <r>
      <rPr>
        <sz val="10"/>
        <color rgb="FF000000"/>
        <rFont val="Calibri"/>
      </rPr>
      <t>_BD, BH, CT, Hue, LA</t>
    </r>
  </si>
  <si>
    <r>
      <rPr>
        <u/>
        <sz val="10"/>
        <color rgb="FF1155CC"/>
        <rFont val="Calibri"/>
      </rPr>
      <t>[Alacarte CB]_Trà Sữa May Cha_Jan.CB1_9K.26</t>
    </r>
    <r>
      <rPr>
        <sz val="10"/>
        <color rgb="FF000000"/>
        <rFont val="Calibri"/>
      </rPr>
      <t>_BD, BH, CT, Hue, LA</t>
    </r>
  </si>
  <si>
    <r>
      <rPr>
        <u/>
        <sz val="10"/>
        <color rgb="FF1155CC"/>
        <rFont val="Calibri"/>
      </rPr>
      <t>[Alacarte CB]_Trà Sữa May Cha_Jan.CB1_9K.26</t>
    </r>
    <r>
      <rPr>
        <sz val="10"/>
        <color rgb="FF000000"/>
        <rFont val="Calibri"/>
      </rPr>
      <t>_BD, BH, CT, Hue, LA</t>
    </r>
  </si>
  <si>
    <r>
      <rPr>
        <u/>
        <sz val="10"/>
        <color rgb="FF1155CC"/>
        <rFont val="Calibri"/>
      </rPr>
      <t>[VIP]_Cà Phê Muối Chú Long_26-30.01.26</t>
    </r>
    <r>
      <rPr>
        <sz val="10"/>
        <color rgb="FF000000"/>
        <rFont val="Calibri"/>
      </rPr>
      <t xml:space="preserve"> 250707_Cà Phê Muối Chú Long_15 cities</t>
    </r>
  </si>
  <si>
    <t>[Alacarte CB]_Bếp Hẻm_Jan.26</t>
  </si>
  <si>
    <r>
      <rPr>
        <u/>
        <sz val="10"/>
        <color rgb="FF1155CC"/>
        <rFont val="Calibri"/>
      </rPr>
      <t>[Alacarte CB]_Trà Sữa May Cha_Jan.CB1_50%.26</t>
    </r>
    <r>
      <rPr>
        <sz val="10"/>
        <color rgb="FF000000"/>
        <rFont val="Calibri"/>
      </rPr>
      <t>_BD, BH, CT, Hue, LA</t>
    </r>
  </si>
  <si>
    <r>
      <rPr>
        <u/>
        <sz val="10"/>
        <color rgb="FF1155CC"/>
        <rFont val="Calibri"/>
      </rPr>
      <t>[Alacarte CB]_Trà Sữa May Cha_Jan.CB1_50%.26</t>
    </r>
    <r>
      <rPr>
        <sz val="10"/>
        <color rgb="FF000000"/>
        <rFont val="Calibri"/>
      </rPr>
      <t>_BD, BH, CT, Hue, LA</t>
    </r>
  </si>
  <si>
    <r>
      <rPr>
        <u/>
        <sz val="10"/>
        <color rgb="FF1155CC"/>
        <rFont val="Calibri"/>
      </rPr>
      <t>[Alacarte CB]_Trà Sữa May Cha_Jan.CB1_50%.26</t>
    </r>
    <r>
      <rPr>
        <sz val="10"/>
        <color rgb="FF000000"/>
        <rFont val="Calibri"/>
      </rPr>
      <t>_BD, BH, CT, Hue, LA</t>
    </r>
  </si>
  <si>
    <r>
      <rPr>
        <u/>
        <sz val="10"/>
        <color rgb="FF1155CC"/>
        <rFont val="Calibri"/>
      </rPr>
      <t>[SuperVIP]_Gà Rán KFC_1-3Feb</t>
    </r>
    <r>
      <rPr>
        <sz val="10"/>
        <color rgb="FF000000"/>
        <rFont val="Calibri"/>
      </rPr>
      <t xml:space="preserve"> 260106_Gà Rán KFC_31 cities</t>
    </r>
  </si>
  <si>
    <r>
      <rPr>
        <u/>
        <sz val="10"/>
        <color rgb="FF1155CC"/>
        <rFont val="Calibri"/>
      </rPr>
      <t>[VIP]_The Coffee House_NW 4-6.2</t>
    </r>
    <r>
      <rPr>
        <sz val="10"/>
        <color rgb="FF000000"/>
        <rFont val="Calibri"/>
      </rPr>
      <t xml:space="preserve"> 251014_The Coffee House_8 cities</t>
    </r>
  </si>
  <si>
    <r>
      <rPr>
        <u/>
        <sz val="10"/>
        <color rgb="FF1155CC"/>
        <rFont val="Calibri"/>
      </rPr>
      <t>[Alacarte CB]_Trà Sữa May Cha_Feb.CB1.OTH.06</t>
    </r>
    <r>
      <rPr>
        <sz val="10"/>
        <color rgb="FF000000"/>
        <rFont val="Calibri"/>
      </rPr>
      <t>_BD,BH,CT,HUE</t>
    </r>
  </si>
  <si>
    <r>
      <rPr>
        <u/>
        <sz val="10"/>
        <color rgb="FF1155CC"/>
        <rFont val="Calibri"/>
      </rPr>
      <t>[Alacarte CB]_Trà Sữa May Cha_Feb.CB1.OTH.06</t>
    </r>
    <r>
      <rPr>
        <sz val="10"/>
        <color rgb="FF000000"/>
        <rFont val="Calibri"/>
      </rPr>
      <t>_BD,BH,CT,HUE</t>
    </r>
  </si>
  <si>
    <r>
      <rPr>
        <u/>
        <sz val="10"/>
        <color rgb="FF1155CC"/>
        <rFont val="Calibri"/>
      </rPr>
      <t>[Alacarte CB]_Trà Sữa May Cha_Feb.CB1.OTH.06</t>
    </r>
    <r>
      <rPr>
        <sz val="10"/>
        <color rgb="FF000000"/>
        <rFont val="Calibri"/>
      </rPr>
      <t>_BD,BH,CT,HUE</t>
    </r>
  </si>
  <si>
    <r>
      <rPr>
        <u/>
        <sz val="10"/>
        <color rgb="FF1155CC"/>
        <rFont val="Calibri"/>
      </rPr>
      <t>[SuperVIP]_Gà Rán Popeyes_Feb</t>
    </r>
    <r>
      <rPr>
        <sz val="10"/>
        <color rgb="FF000000"/>
        <rFont val="Calibri"/>
      </rPr>
      <t xml:space="preserve"> 241231_Gà Rán Popeyes_9 cities</t>
    </r>
  </si>
  <si>
    <r>
      <rPr>
        <u/>
        <sz val="10"/>
        <color rgb="FF1155CC"/>
        <rFont val="Calibri"/>
      </rPr>
      <t>[SJBP]_The Coffee House_BAU 50k Pretet</t>
    </r>
    <r>
      <rPr>
        <sz val="10"/>
        <rFont val="Calibri"/>
      </rPr>
      <t xml:space="preserve"> 251014_The Coffee House_8 cities</t>
    </r>
  </si>
  <si>
    <r>
      <rPr>
        <u/>
        <sz val="10"/>
        <color rgb="FF1155CC"/>
        <rFont val="Calibri"/>
      </rPr>
      <t xml:space="preserve">[Alacarte]_Aeon_Feb_Compensation
</t>
    </r>
    <r>
      <rPr>
        <sz val="10"/>
        <color rgb="FF000000"/>
        <rFont val="Calibri"/>
      </rPr>
      <t>(Bình Dương, Hải Phòng, Huế, Long An)</t>
    </r>
  </si>
  <si>
    <r>
      <rPr>
        <u/>
        <sz val="10"/>
        <color rgb="FF1155CC"/>
        <rFont val="Calibri"/>
      </rPr>
      <t>[SuperVIP]_Gà Rán Popeyes_Feb</t>
    </r>
    <r>
      <rPr>
        <sz val="10"/>
        <color rgb="FF000000"/>
        <rFont val="Calibri"/>
      </rPr>
      <t xml:space="preserve"> 241231_Gà Rán Popeyes_9 cities</t>
    </r>
  </si>
  <si>
    <r>
      <rPr>
        <sz val="10"/>
        <rFont val="Calibri"/>
      </rPr>
      <t xml:space="preserve"> </t>
    </r>
    <r>
      <rPr>
        <u/>
        <sz val="10"/>
        <color rgb="FF1155CC"/>
        <rFont val="Calibri"/>
      </rPr>
      <t>[VIP]_Phê La_23-25Feb</t>
    </r>
    <r>
      <rPr>
        <sz val="10"/>
        <rFont val="Calibri"/>
      </rPr>
      <t xml:space="preserve"> 260116_Phê La_11 cities</t>
    </r>
  </si>
  <si>
    <r>
      <rPr>
        <sz val="10"/>
        <rFont val="Calibri"/>
      </rPr>
      <t xml:space="preserve"> </t>
    </r>
    <r>
      <rPr>
        <u/>
        <sz val="10"/>
        <color rgb="FF1155CC"/>
        <rFont val="Calibri"/>
      </rPr>
      <t>[VIP]_Phê La_23-25Feb</t>
    </r>
    <r>
      <rPr>
        <sz val="10"/>
        <rFont val="Calibri"/>
      </rPr>
      <t xml:space="preserve"> 260116_Phê La_11 cities</t>
    </r>
  </si>
  <si>
    <r>
      <rPr>
        <u/>
        <sz val="10"/>
        <color rgb="FF1155CC"/>
        <rFont val="Calibri"/>
      </rPr>
      <t>[VIP]_McDonald's_Feb pack 2</t>
    </r>
    <r>
      <rPr>
        <sz val="10"/>
        <color rgb="FF000000"/>
        <rFont val="Calibri"/>
      </rPr>
      <t xml:space="preserve"> 251025_McDonald's_7 cities</t>
    </r>
  </si>
  <si>
    <r>
      <rPr>
        <u/>
        <sz val="10"/>
        <color rgb="FF1155CC"/>
        <rFont val="Calibri"/>
      </rPr>
      <t>[Alacarte CB]_Trà Sữa May Cha_Feb.CB1.OTH.26</t>
    </r>
    <r>
      <rPr>
        <sz val="10"/>
        <color rgb="FF000000"/>
        <rFont val="Calibri"/>
      </rPr>
      <t>_BD,BH,CT,HUE</t>
    </r>
  </si>
  <si>
    <r>
      <rPr>
        <u/>
        <sz val="10"/>
        <color rgb="FF1155CC"/>
        <rFont val="Calibri"/>
      </rPr>
      <t>[Alacarte CB]_Trà Sữa May Cha_Feb.CB1.OTH.26</t>
    </r>
    <r>
      <rPr>
        <sz val="10"/>
        <color rgb="FF000000"/>
        <rFont val="Calibri"/>
      </rPr>
      <t>_BD,BH,CT,HUE</t>
    </r>
  </si>
  <si>
    <r>
      <rPr>
        <u/>
        <sz val="10"/>
        <color rgb="FF1155CC"/>
        <rFont val="Calibri"/>
      </rPr>
      <t>[Alacarte CB]_Trà Sữa May Cha_Feb.CB1.OTH.26</t>
    </r>
    <r>
      <rPr>
        <sz val="10"/>
        <color rgb="FF000000"/>
        <rFont val="Calibri"/>
      </rPr>
      <t>_BD,BH,CT,HUE</t>
    </r>
  </si>
  <si>
    <r>
      <rPr>
        <u/>
        <sz val="10"/>
        <color rgb="FF1155CC"/>
        <rFont val="Calibri"/>
      </rPr>
      <t>[SuperVIP]_Phê La_2-4Mar</t>
    </r>
    <r>
      <rPr>
        <sz val="10"/>
        <color rgb="FF000000"/>
        <rFont val="Calibri"/>
      </rPr>
      <t xml:space="preserve"> 260116_Phê La_11 cities</t>
    </r>
  </si>
  <si>
    <r>
      <rPr>
        <u/>
        <sz val="10"/>
        <color rgb="FF1155CC"/>
        <rFont val="Calibri"/>
      </rPr>
      <t>[SuperVIP]_Trà Sữa May Cha_3.3</t>
    </r>
    <r>
      <rPr>
        <sz val="10"/>
        <color rgb="FF000000"/>
        <rFont val="Calibri"/>
      </rPr>
      <t xml:space="preserve">  260106_Trà Sữa May Cha_9 cities</t>
    </r>
  </si>
  <si>
    <r>
      <rPr>
        <u/>
        <sz val="10"/>
        <color rgb="FF1155CC"/>
        <rFont val="Calibri"/>
      </rPr>
      <t>[VIP]_Trà Sữa May Cha_Mar</t>
    </r>
    <r>
      <rPr>
        <sz val="10"/>
        <rFont val="Calibri"/>
      </rPr>
      <t xml:space="preserve"> 260106_Trà Sữa May Cha_9 cities</t>
    </r>
  </si>
  <si>
    <r>
      <rPr>
        <u/>
        <sz val="10"/>
        <color rgb="FF1155CC"/>
        <rFont val="Calibri"/>
      </rPr>
      <t>[VIP]_Trà Sữa May Cha_Mar</t>
    </r>
    <r>
      <rPr>
        <sz val="10"/>
        <color rgb="FF000000"/>
        <rFont val="Calibri"/>
      </rPr>
      <t xml:space="preserve"> 260106_Trà Sữa May Cha_9 cities</t>
    </r>
  </si>
  <si>
    <r>
      <rPr>
        <u/>
        <sz val="10"/>
        <color rgb="FF1155CC"/>
        <rFont val="Calibri"/>
      </rPr>
      <t>[SuperVIP]_Highlands Coffee_9-13Mar</t>
    </r>
    <r>
      <rPr>
        <sz val="10"/>
        <color rgb="FF000000"/>
        <rFont val="Calibri"/>
      </rPr>
      <t xml:space="preserve"> 260106_Highlands Coffee_41 cities</t>
    </r>
  </si>
  <si>
    <r>
      <rPr>
        <u/>
        <sz val="10"/>
        <color rgb="FF1155CC"/>
        <rFont val="Calibri"/>
      </rPr>
      <t>[SuperVIP]_Highlands Coffee_16-20Mar</t>
    </r>
    <r>
      <rPr>
        <sz val="10"/>
        <color rgb="FF000000"/>
        <rFont val="Calibri"/>
      </rPr>
      <t xml:space="preserve"> 260106_Highlands Coffee_41 cities</t>
    </r>
  </si>
  <si>
    <r>
      <rPr>
        <u/>
        <sz val="10"/>
        <color rgb="FF1155CC"/>
        <rFont val="Calibri"/>
      </rPr>
      <t>[SJBP]_Pizza Hut_Vc 50%</t>
    </r>
    <r>
      <rPr>
        <sz val="10"/>
        <color rgb="FF000000"/>
        <rFont val="Calibri"/>
      </rPr>
      <t xml:space="preserve"> 241231_Pizza Hut_20 cities</t>
    </r>
  </si>
  <si>
    <r>
      <rPr>
        <u/>
        <sz val="10"/>
        <color rgb="FF1155CC"/>
        <rFont val="Calibri"/>
      </rPr>
      <t>[SJBP]_Pizza Hut_Vc 50%</t>
    </r>
    <r>
      <rPr>
        <sz val="10"/>
        <rFont val="Calibri"/>
      </rPr>
      <t xml:space="preserve"> 241231_Pizza Hut_20 cities</t>
    </r>
  </si>
  <si>
    <r>
      <rPr>
        <u/>
        <sz val="10"/>
        <color rgb="FF1155CC"/>
        <rFont val="Calibri"/>
      </rPr>
      <t xml:space="preserve">[VIP]_Pizza Hut_03-05/01
</t>
    </r>
    <r>
      <rPr>
        <u/>
        <sz val="10"/>
        <color rgb="FF000000"/>
        <rFont val="Calibri"/>
      </rPr>
      <t>241231_Pizza Hut_20 cities</t>
    </r>
  </si>
  <si>
    <r>
      <rPr>
        <u/>
        <sz val="10"/>
        <color rgb="FF1155CC"/>
        <rFont val="Calibri"/>
      </rPr>
      <t xml:space="preserve">[VIP]_Pizza Hut_03-05/01
</t>
    </r>
    <r>
      <rPr>
        <u/>
        <sz val="10"/>
        <color rgb="FF000000"/>
        <rFont val="Calibri"/>
      </rPr>
      <t>241231_Pizza Hut_20 cities</t>
    </r>
  </si>
  <si>
    <r>
      <rPr>
        <u/>
        <sz val="10"/>
        <color rgb="FF1155CC"/>
        <rFont val="Calibri"/>
      </rPr>
      <t>[SuperVIP]_The Coffee House_6-8.1</t>
    </r>
    <r>
      <rPr>
        <sz val="10"/>
        <color rgb="FF000000"/>
        <rFont val="Calibri"/>
      </rPr>
      <t xml:space="preserve"> 241231_The Coffee House_7 cities</t>
    </r>
  </si>
  <si>
    <r>
      <rPr>
        <u/>
        <sz val="10"/>
        <color rgb="FF1155CC"/>
        <rFont val="Calibri"/>
      </rPr>
      <t>[SuperVIP]_Highlands Coffee_6-10.1</t>
    </r>
    <r>
      <rPr>
        <sz val="10"/>
        <color rgb="FF000000"/>
        <rFont val="Calibri"/>
      </rPr>
      <t xml:space="preserve"> 241231_Highlands Coffee_36 cities</t>
    </r>
  </si>
  <si>
    <r>
      <rPr>
        <u/>
        <sz val="10"/>
        <color rgb="FF1155CC"/>
        <rFont val="Calibri"/>
      </rPr>
      <t xml:space="preserve">[VIP]_Cơm Thố Anh Nguyễn_08-12/01
</t>
    </r>
    <r>
      <rPr>
        <sz val="10"/>
        <color rgb="FF000000"/>
        <rFont val="Calibri"/>
      </rPr>
      <t>20240506_Cơm Thố Anh Nguyễn_9 cities</t>
    </r>
  </si>
  <si>
    <r>
      <rPr>
        <u/>
        <sz val="10"/>
        <color rgb="FF1155CC"/>
        <rFont val="Calibri"/>
      </rPr>
      <t xml:space="preserve">[VIP]_Cơm Thố Anh Nguyễn_08-12/01
</t>
    </r>
    <r>
      <rPr>
        <sz val="10"/>
        <color rgb="FF000000"/>
        <rFont val="Calibri"/>
      </rPr>
      <t>20240506_Cơm Thố Anh Nguyễn_9 cities</t>
    </r>
  </si>
  <si>
    <r>
      <rPr>
        <u/>
        <sz val="10"/>
        <color rgb="FF1155CC"/>
        <rFont val="Calibri"/>
      </rPr>
      <t>[SuperVIP]_Starbucks Coffee_14-16.1</t>
    </r>
    <r>
      <rPr>
        <sz val="10"/>
        <color rgb="FF000000"/>
        <rFont val="Calibri"/>
      </rPr>
      <t xml:space="preserve"> 250102_Starbucks Coffee_10 cities</t>
    </r>
  </si>
  <si>
    <r>
      <rPr>
        <u/>
        <sz val="10"/>
        <color rgb="FF1155CC"/>
        <rFont val="Calibri"/>
      </rPr>
      <t xml:space="preserve">[SJBP]_Gà Rán Popeyes_BOGO
</t>
    </r>
    <r>
      <rPr>
        <sz val="10"/>
        <color rgb="FF000000"/>
        <rFont val="Calibri"/>
      </rPr>
      <t>241231_Gà Rán Popeyes_9 cities</t>
    </r>
  </si>
  <si>
    <r>
      <rPr>
        <u/>
        <sz val="10"/>
        <color rgb="FF1155CC"/>
        <rFont val="Calibri"/>
      </rPr>
      <t xml:space="preserve">[SJBP]_Gà Rán Popeyes_BOGO
</t>
    </r>
    <r>
      <rPr>
        <sz val="10"/>
        <color rgb="FF000000"/>
        <rFont val="Calibri"/>
      </rPr>
      <t>241231_Gà Rán Popeyes_9 cities</t>
    </r>
  </si>
  <si>
    <r>
      <rPr>
        <u/>
        <sz val="10"/>
        <color rgb="FF1155CC"/>
        <rFont val="Calibri"/>
      </rPr>
      <t xml:space="preserve">[SJBP]_Gà Rán Popeyes_BOGO
</t>
    </r>
    <r>
      <rPr>
        <sz val="10"/>
        <color rgb="FF000000"/>
        <rFont val="Calibri"/>
      </rPr>
      <t>241231_Gà Rán Popeyes_9 cities</t>
    </r>
  </si>
  <si>
    <r>
      <rPr>
        <u/>
        <sz val="10"/>
        <color rgb="FF1155CC"/>
        <rFont val="Calibri"/>
      </rPr>
      <t xml:space="preserve">[SuperVIP]_Gà Rán KFC_20-22/01
</t>
    </r>
    <r>
      <rPr>
        <sz val="10"/>
        <color rgb="FF000000"/>
        <rFont val="Calibri"/>
      </rPr>
      <t>241231_Gà Rán KFC_25 cities</t>
    </r>
  </si>
  <si>
    <r>
      <rPr>
        <u/>
        <sz val="10"/>
        <color rgb="FF1155CC"/>
        <rFont val="Calibri"/>
      </rPr>
      <t xml:space="preserve">[SuperVIP]_Gà Rán KFC_20-22/01
</t>
    </r>
    <r>
      <rPr>
        <sz val="10"/>
        <color rgb="FF000000"/>
        <rFont val="Calibri"/>
      </rPr>
      <t>241231_Gà Rán KFC_25 cities</t>
    </r>
  </si>
  <si>
    <r>
      <rPr>
        <u/>
        <sz val="10"/>
        <color rgb="FF1155CC"/>
        <rFont val="Calibri"/>
      </rPr>
      <t>[SJBP]_Pizza Hut_1T1</t>
    </r>
    <r>
      <rPr>
        <sz val="10"/>
        <color rgb="FF000000"/>
        <rFont val="Calibri"/>
      </rPr>
      <t xml:space="preserve"> 241231_Pizza Hut_20 cities</t>
    </r>
  </si>
  <si>
    <r>
      <rPr>
        <u/>
        <sz val="10"/>
        <color rgb="FF1155CC"/>
        <rFont val="Calibri"/>
      </rPr>
      <t>[SJBP]_Pizza Hut_1T1</t>
    </r>
    <r>
      <rPr>
        <sz val="10"/>
        <color rgb="FF000000"/>
        <rFont val="Calibri"/>
      </rPr>
      <t xml:space="preserve"> 241231_Pizza Hut_20 cities</t>
    </r>
  </si>
  <si>
    <r>
      <rPr>
        <u/>
        <sz val="10"/>
        <color rgb="FF1155CC"/>
        <rFont val="Calibri"/>
      </rPr>
      <t xml:space="preserve">[SJBP]_Gà Rán Popeyes_BOGO
</t>
    </r>
    <r>
      <rPr>
        <sz val="10"/>
        <color rgb="FF000000"/>
        <rFont val="Calibri"/>
      </rPr>
      <t>241231_Gà Rán Popeyes_9 cities</t>
    </r>
  </si>
  <si>
    <r>
      <rPr>
        <u/>
        <sz val="10"/>
        <color rgb="FF1155CC"/>
        <rFont val="Calibri"/>
      </rPr>
      <t>[VIP]_The Coffee House_4-6.2</t>
    </r>
    <r>
      <rPr>
        <sz val="10"/>
        <color rgb="FF000000"/>
        <rFont val="Calibri"/>
      </rPr>
      <t xml:space="preserve"> 241231_The Coffee House_7 cities</t>
    </r>
  </si>
  <si>
    <r>
      <rPr>
        <u/>
        <sz val="10"/>
        <color rgb="FF1155CC"/>
        <rFont val="Calibri"/>
      </rPr>
      <t>[JBP]_KATINAT Coffee &amp; Tea House_Combo 20%</t>
    </r>
    <r>
      <rPr>
        <sz val="10"/>
        <rFont val="Calibri"/>
      </rPr>
      <t>250119_Katinat Saigon Kafe_11 cities</t>
    </r>
  </si>
  <si>
    <r>
      <rPr>
        <u/>
        <sz val="10"/>
        <color rgb="FF1155CC"/>
        <rFont val="Calibri"/>
      </rPr>
      <t>[SuperVIP]_Lotteria_06 - 09/02</t>
    </r>
    <r>
      <rPr>
        <sz val="10"/>
        <color rgb="FF000000"/>
        <rFont val="Calibri"/>
      </rPr>
      <t xml:space="preserve"> 241231_Lotteria DI_27 cities</t>
    </r>
  </si>
  <si>
    <r>
      <rPr>
        <u/>
        <sz val="10"/>
        <color rgb="FF1155CC"/>
        <rFont val="Calibri"/>
      </rPr>
      <t xml:space="preserve">[VIP]_Pizza Hut_07-09/02
</t>
    </r>
    <r>
      <rPr>
        <sz val="10"/>
        <color rgb="FF000000"/>
        <rFont val="Calibri"/>
      </rPr>
      <t>241231_Pizza Hut_20 cities</t>
    </r>
  </si>
  <si>
    <r>
      <rPr>
        <u/>
        <sz val="10"/>
        <color rgb="FF1155CC"/>
        <rFont val="Calibri"/>
      </rPr>
      <t xml:space="preserve">[VIP]_Pizza Hut_07-09/02
</t>
    </r>
    <r>
      <rPr>
        <sz val="10"/>
        <color rgb="FF000000"/>
        <rFont val="Calibri"/>
      </rPr>
      <t>241231_Pizza Hut_20 cities</t>
    </r>
  </si>
  <si>
    <r>
      <rPr>
        <u/>
        <sz val="10"/>
        <color rgb="FF1155CC"/>
        <rFont val="Calibri"/>
      </rPr>
      <t>[SuperVIP]_Highlands Coffee_10-14.2</t>
    </r>
    <r>
      <rPr>
        <sz val="10"/>
        <color rgb="FF000000"/>
        <rFont val="Calibri"/>
      </rPr>
      <t xml:space="preserve"> 241231_Highlands Coffee_36 cities</t>
    </r>
  </si>
  <si>
    <r>
      <rPr>
        <u/>
        <sz val="10"/>
        <color rgb="FF1155CC"/>
        <rFont val="Calibri"/>
      </rPr>
      <t>[SuperVIP]_Highlands Coffee_10-14.2</t>
    </r>
    <r>
      <rPr>
        <sz val="10"/>
        <color rgb="FF000000"/>
        <rFont val="Calibri"/>
      </rPr>
      <t xml:space="preserve"> 241231_Highlands Coffee_36 cities</t>
    </r>
  </si>
  <si>
    <r>
      <rPr>
        <u/>
        <sz val="10"/>
        <color rgb="FF1155CC"/>
        <rFont val="Calibri"/>
      </rPr>
      <t>[SuperVIP]_The Coffee House_10-12.2</t>
    </r>
    <r>
      <rPr>
        <sz val="10"/>
        <color rgb="FF000000"/>
        <rFont val="Calibri"/>
      </rPr>
      <t xml:space="preserve"> 241231_The Coffee House_7 cities</t>
    </r>
  </si>
  <si>
    <r>
      <rPr>
        <u/>
        <sz val="10"/>
        <color rgb="FF1155CC"/>
        <rFont val="Calibri"/>
      </rPr>
      <t xml:space="preserve">[SuperVIP]_Gà Rán Popeyes_13-16/02
</t>
    </r>
    <r>
      <rPr>
        <sz val="10"/>
        <color rgb="FF000000"/>
        <rFont val="Calibri"/>
      </rPr>
      <t>241231_Gà Rán Popeyes_9 cities</t>
    </r>
  </si>
  <si>
    <r>
      <rPr>
        <u/>
        <sz val="10"/>
        <color rgb="FF1155CC"/>
        <rFont val="Calibri"/>
      </rPr>
      <t xml:space="preserve">[VIP]_Cơm Thố Anh Nguyễn_12-16/02
</t>
    </r>
    <r>
      <rPr>
        <sz val="10"/>
        <color rgb="FF000000"/>
        <rFont val="Calibri"/>
      </rPr>
      <t>241231_Cơm Thố Anh Nguyễn_10 cities</t>
    </r>
  </si>
  <si>
    <r>
      <rPr>
        <u/>
        <sz val="10"/>
        <color rgb="FF1155CC"/>
        <rFont val="Calibri"/>
      </rPr>
      <t xml:space="preserve">[VIP]_Cơm Thố Anh Nguyễn_12-16/02
</t>
    </r>
    <r>
      <rPr>
        <sz val="10"/>
        <color rgb="FF000000"/>
        <rFont val="Calibri"/>
      </rPr>
      <t>241231_Cơm Thố Anh Nguyễn_10 cities</t>
    </r>
  </si>
  <si>
    <r>
      <rPr>
        <u/>
        <sz val="10"/>
        <color rgb="FF1155CC"/>
        <rFont val="Calibri"/>
      </rPr>
      <t xml:space="preserve">[SuperVIP]_Gà Rán Popeyes_13-16/02
</t>
    </r>
    <r>
      <rPr>
        <sz val="10"/>
        <color rgb="FF000000"/>
        <rFont val="Calibri"/>
      </rPr>
      <t>241231_Gà Rán Popeyes_9 cities</t>
    </r>
  </si>
  <si>
    <t>[Alacarte CB]_Zen Tea Biên hòa_Feb.CB1 
[Alacarte CB]_Zen Tea Bình Dương_Feb.CB1</t>
  </si>
  <si>
    <r>
      <rPr>
        <u/>
        <sz val="10"/>
        <color rgb="FF1155CC"/>
        <rFont val="Calibri"/>
      </rPr>
      <t>[VIP]_Phê La_Feb</t>
    </r>
    <r>
      <rPr>
        <sz val="10"/>
        <color rgb="FF000000"/>
        <rFont val="Calibri"/>
      </rPr>
      <t xml:space="preserve"> HP,VT,HA,DL</t>
    </r>
  </si>
  <si>
    <r>
      <rPr>
        <u/>
        <sz val="10"/>
        <color rgb="FF1155CC"/>
        <rFont val="Calibri"/>
      </rPr>
      <t xml:space="preserve">[VIP]_Lotteria_17-20/02
</t>
    </r>
    <r>
      <rPr>
        <sz val="10"/>
        <color rgb="FF000000"/>
        <rFont val="Calibri"/>
      </rPr>
      <t xml:space="preserve"> 241231_Lotteria DI_27 cities</t>
    </r>
  </si>
  <si>
    <r>
      <rPr>
        <u/>
        <sz val="10"/>
        <color rgb="FF1155CC"/>
        <rFont val="Calibri"/>
      </rPr>
      <t xml:space="preserve">[SuperVIP]_Pizza Hut_21-23/02
</t>
    </r>
    <r>
      <rPr>
        <sz val="10"/>
        <color rgb="FF000000"/>
        <rFont val="Calibri"/>
      </rPr>
      <t>241231_Pizza Hut_20 cities</t>
    </r>
  </si>
  <si>
    <r>
      <rPr>
        <u/>
        <sz val="10"/>
        <color rgb="FF1155CC"/>
        <rFont val="Calibri"/>
      </rPr>
      <t xml:space="preserve">[SuperVIP]_Pizza Hut_21-23/02
</t>
    </r>
    <r>
      <rPr>
        <sz val="10"/>
        <color rgb="FF000000"/>
        <rFont val="Calibri"/>
      </rPr>
      <t>241231_Pizza Hut_20 cities</t>
    </r>
  </si>
  <si>
    <r>
      <rPr>
        <u/>
        <sz val="10"/>
        <color rgb="FF1155CC"/>
        <rFont val="Calibri"/>
      </rPr>
      <t xml:space="preserve">[SuperVIP]_Pizza Hut_21-23/02
</t>
    </r>
    <r>
      <rPr>
        <sz val="10"/>
        <color rgb="FF000000"/>
        <rFont val="Calibri"/>
      </rPr>
      <t>241231_Pizza Hut_20 cities</t>
    </r>
  </si>
  <si>
    <r>
      <rPr>
        <u/>
        <sz val="10"/>
        <color rgb="FF1155CC"/>
        <rFont val="Calibri"/>
      </rPr>
      <t>[JBP]_KATINAT Coffee &amp; Tea House_M2T1</t>
    </r>
    <r>
      <rPr>
        <sz val="10"/>
        <color rgb="FF000000"/>
        <rFont val="Calibri"/>
      </rPr>
      <t xml:space="preserve"> 250119_Katinat Saigon Kafe_11 cities</t>
    </r>
  </si>
  <si>
    <r>
      <rPr>
        <u/>
        <sz val="10"/>
        <color rgb="FF1155CC"/>
        <rFont val="Calibri"/>
      </rPr>
      <t>[SJBP]_Domino's Pizza_BOGO</t>
    </r>
    <r>
      <rPr>
        <sz val="10"/>
        <color rgb="FF000000"/>
        <rFont val="Calibri"/>
      </rPr>
      <t xml:space="preserve">  250116_Domino pizza_11 cities</t>
    </r>
  </si>
  <si>
    <r>
      <rPr>
        <u/>
        <sz val="10"/>
        <color rgb="FF1155CC"/>
        <rFont val="Calibri"/>
      </rPr>
      <t>[SJBP]_Domino's Pizza_BOGO</t>
    </r>
    <r>
      <rPr>
        <sz val="10"/>
        <color rgb="FF000000"/>
        <rFont val="Calibri"/>
      </rPr>
      <t xml:space="preserve">  250116_Domino pizza_11 cities</t>
    </r>
  </si>
  <si>
    <r>
      <rPr>
        <u/>
        <sz val="10"/>
        <color rgb="FF1155CC"/>
        <rFont val="Calibri"/>
      </rPr>
      <t>[SuperVIP]_Highlands Coffee_3-7.3</t>
    </r>
    <r>
      <rPr>
        <sz val="10"/>
        <color rgb="FF000000"/>
        <rFont val="Calibri"/>
      </rPr>
      <t xml:space="preserve"> 241231_Highlands Coffee_36 cities</t>
    </r>
  </si>
  <si>
    <r>
      <rPr>
        <u/>
        <sz val="10"/>
        <color rgb="FF1155CC"/>
        <rFont val="Calibri"/>
      </rPr>
      <t xml:space="preserve">[VIP]_Cơm Thố Anh Nguyễn_05-09/03
</t>
    </r>
    <r>
      <rPr>
        <sz val="10"/>
        <color rgb="FF000000"/>
        <rFont val="Calibri"/>
      </rPr>
      <t>241231_Cơm Thố Anh Nguyễn_10 cities</t>
    </r>
  </si>
  <si>
    <r>
      <rPr>
        <u/>
        <sz val="10"/>
        <color rgb="FF1155CC"/>
        <rFont val="Calibri"/>
      </rPr>
      <t xml:space="preserve">[VIP]_Cơm Thố Anh Nguyễn_05-09/03
</t>
    </r>
    <r>
      <rPr>
        <sz val="10"/>
        <color rgb="FF000000"/>
        <rFont val="Calibri"/>
      </rPr>
      <t>241231_Cơm Thố Anh Nguyễn_10 cities</t>
    </r>
  </si>
  <si>
    <r>
      <rPr>
        <u/>
        <sz val="10"/>
        <color rgb="FF1155CC"/>
        <rFont val="Calibri"/>
      </rPr>
      <t>[SuperVIP]_Highlands Coffee_3-7.3</t>
    </r>
    <r>
      <rPr>
        <sz val="10"/>
        <color rgb="FF000000"/>
        <rFont val="Calibri"/>
      </rPr>
      <t xml:space="preserve"> 241231_Highlands Coffee_36 cities</t>
    </r>
  </si>
  <si>
    <r>
      <rPr>
        <u/>
        <sz val="10"/>
        <color rgb="FF1155CC"/>
        <rFont val="Calibri"/>
      </rPr>
      <t xml:space="preserve">[SuperVIP]_Gà Rán Popeyes_06-09/03
</t>
    </r>
    <r>
      <rPr>
        <sz val="10"/>
        <color rgb="FF000000"/>
        <rFont val="Calibri"/>
      </rPr>
      <t>241231_Gà Rán Popeyes_9 cities</t>
    </r>
  </si>
  <si>
    <r>
      <rPr>
        <u/>
        <sz val="10"/>
        <color rgb="FF1155CC"/>
        <rFont val="Calibri"/>
      </rPr>
      <t xml:space="preserve">[SuperVIP]_Gà Rán Popeyes_06-09/03
</t>
    </r>
    <r>
      <rPr>
        <sz val="10"/>
        <color rgb="FF000000"/>
        <rFont val="Calibri"/>
      </rPr>
      <t>241231_Gà Rán Popeyes_9 cities</t>
    </r>
  </si>
  <si>
    <r>
      <rPr>
        <u/>
        <sz val="10"/>
        <color rgb="FF1155CC"/>
        <rFont val="Calibri"/>
      </rPr>
      <t>[SuperVIP]_Starbucks Coffee_11-13.3</t>
    </r>
    <r>
      <rPr>
        <sz val="10"/>
        <rFont val="Calibri"/>
      </rPr>
      <t xml:space="preserve"> 250102_Starbucks Coffee_10 cities</t>
    </r>
  </si>
  <si>
    <r>
      <rPr>
        <u/>
        <sz val="10"/>
        <color rgb="FF1155CC"/>
        <rFont val="Calibri"/>
      </rPr>
      <t>[Win 3]_Cơm Thố Anh Nguyễn_Mar</t>
    </r>
    <r>
      <rPr>
        <sz val="10"/>
        <color rgb="FF000000"/>
        <rFont val="Calibri"/>
      </rPr>
      <t>_NA, HP, QNinh, KH, BMT, BH, DL, HD, TH</t>
    </r>
  </si>
  <si>
    <r>
      <rPr>
        <u/>
        <sz val="10"/>
        <color rgb="FF1155CC"/>
        <rFont val="Calibri"/>
      </rPr>
      <t>[SuperVIP]_Highlands Coffee_10-14.3</t>
    </r>
    <r>
      <rPr>
        <sz val="10"/>
        <color rgb="FF000000"/>
        <rFont val="Calibri"/>
      </rPr>
      <t xml:space="preserve"> 241231_Highlands Coffee_36 cities</t>
    </r>
  </si>
  <si>
    <r>
      <rPr>
        <u/>
        <sz val="10"/>
        <color rgb="FF1155CC"/>
        <rFont val="Calibri"/>
      </rPr>
      <t xml:space="preserve">[SJBP]_Gà Rán Popeyes_BOGO
</t>
    </r>
    <r>
      <rPr>
        <sz val="10"/>
        <color rgb="FF000000"/>
        <rFont val="Calibri"/>
      </rPr>
      <t>241231_Gà Rán Popeyes_9 cities</t>
    </r>
  </si>
  <si>
    <r>
      <rPr>
        <u/>
        <sz val="10"/>
        <color rgb="FF1155CC"/>
        <rFont val="Calibri"/>
      </rPr>
      <t>[Win 1]_Lotteria_Mar</t>
    </r>
    <r>
      <rPr>
        <sz val="10"/>
        <rFont val="Calibri"/>
      </rPr>
      <t>_241231_Lotteria DI_27 cities</t>
    </r>
  </si>
  <si>
    <r>
      <rPr>
        <u/>
        <sz val="10"/>
        <color rgb="FF1155CC"/>
        <rFont val="Calibri"/>
      </rPr>
      <t>[Alacarte CB]_Trà Sữa May Cha_Mar.CB1.21</t>
    </r>
    <r>
      <rPr>
        <sz val="10"/>
        <color rgb="FF000000"/>
        <rFont val="Calibri"/>
      </rPr>
      <t>_BD,BH,CT</t>
    </r>
  </si>
  <si>
    <r>
      <rPr>
        <u/>
        <sz val="10"/>
        <color rgb="FF1155CC"/>
        <rFont val="Calibri"/>
      </rPr>
      <t xml:space="preserve">[SJBP]_Cơm Thố Anh Nguyễn_BAU
</t>
    </r>
    <r>
      <rPr>
        <sz val="10"/>
        <rFont val="Calibri"/>
      </rPr>
      <t>250803_Cơm Thố Anh Nguyễn_12 cities</t>
    </r>
  </si>
  <si>
    <r>
      <rPr>
        <u/>
        <sz val="10"/>
        <color rgb="FF1155CC"/>
        <rFont val="Calibri"/>
      </rPr>
      <t xml:space="preserve">[SJBP]_Cơm Thố Anh Nguyễn_BAU
</t>
    </r>
    <r>
      <rPr>
        <sz val="10"/>
        <rFont val="Calibri"/>
      </rPr>
      <t>250803_Cơm Thố Anh Nguyễn_12 cities</t>
    </r>
  </si>
  <si>
    <r>
      <rPr>
        <u/>
        <sz val="10"/>
        <color rgb="FF1155CC"/>
        <rFont val="Calibri"/>
      </rPr>
      <t>[Alacarte CB]_Zen Tea Biên hòa_Mar.CB1</t>
    </r>
    <r>
      <rPr>
        <sz val="10"/>
        <rFont val="Calibri"/>
      </rPr>
      <t xml:space="preserve">_BH
</t>
    </r>
    <r>
      <rPr>
        <u/>
        <sz val="10"/>
        <color rgb="FF1155CC"/>
        <rFont val="Calibri"/>
      </rPr>
      <t>[Alacarte CB]_Zen Tea Bình Dương_Mar.CB1</t>
    </r>
    <r>
      <rPr>
        <sz val="10"/>
        <rFont val="Calibri"/>
      </rPr>
      <t>_BD</t>
    </r>
  </si>
  <si>
    <r>
      <rPr>
        <u/>
        <sz val="10"/>
        <color rgb="FF1155CC"/>
        <rFont val="Calibri"/>
      </rPr>
      <t>[Win 1]_Lotteria_Mar.NĐ</t>
    </r>
    <r>
      <rPr>
        <sz val="10"/>
        <rFont val="Calibri"/>
      </rPr>
      <t>_NĐ</t>
    </r>
  </si>
  <si>
    <r>
      <rPr>
        <u/>
        <sz val="10"/>
        <color rgb="FF1155CC"/>
        <rFont val="Calibri"/>
      </rPr>
      <t>[Alacarte CB]_Rambee - Trà Sữa, Trà Trái Cây &amp; Ăn Vặt - Hà Huy Giáp
_Mar.CB1</t>
    </r>
    <r>
      <rPr>
        <sz val="10"/>
        <rFont val="Calibri"/>
      </rPr>
      <t>_BH</t>
    </r>
  </si>
  <si>
    <r>
      <rPr>
        <u/>
        <sz val="10"/>
        <color rgb="FF1155CC"/>
        <rFont val="Calibri"/>
      </rPr>
      <t>[Alacarte CB]_Rambee - Trà Sữa, Trà Trái Cây &amp; Ăn Vặt - Hà Huy Giáp
_Mar.CB1</t>
    </r>
    <r>
      <rPr>
        <sz val="10"/>
        <color rgb="FF000000"/>
        <rFont val="Calibri"/>
      </rPr>
      <t>_BH</t>
    </r>
  </si>
  <si>
    <r>
      <rPr>
        <u/>
        <sz val="10"/>
        <color rgb="FF1155CC"/>
        <rFont val="Calibri"/>
      </rPr>
      <t>[Alacarte CB]_Rambee - Trà Sữa, Trà Trái Cây &amp; Ăn Vặt - Hà Huy Giáp
_Mar.CB1</t>
    </r>
    <r>
      <rPr>
        <sz val="10"/>
        <color rgb="FF000000"/>
        <rFont val="Calibri"/>
      </rPr>
      <t>_BH</t>
    </r>
  </si>
  <si>
    <r>
      <rPr>
        <u/>
        <sz val="10"/>
        <color rgb="FF1155CC"/>
        <rFont val="Calibri"/>
      </rPr>
      <t>[JBP]_KATINAT Coffee &amp; Tea House_M2T1 1-4.4</t>
    </r>
    <r>
      <rPr>
        <sz val="10"/>
        <rFont val="Calibri"/>
      </rPr>
      <t xml:space="preserve"> 250119_Katinat Saigon Kafe_11 cities</t>
    </r>
  </si>
  <si>
    <r>
      <rPr>
        <u/>
        <sz val="10"/>
        <color rgb="FF1155CC"/>
        <rFont val="Calibri"/>
      </rPr>
      <t>[SuperVIP]_Trà Sữa May Cha_4.4</t>
    </r>
    <r>
      <rPr>
        <sz val="10"/>
        <color rgb="FF000000"/>
        <rFont val="Calibri"/>
      </rPr>
      <t xml:space="preserve"> 250102_Trà Sữa May Cha_7 cities</t>
    </r>
  </si>
  <si>
    <r>
      <rPr>
        <u/>
        <sz val="10"/>
        <color rgb="FF1155CC"/>
        <rFont val="Calibri"/>
      </rPr>
      <t xml:space="preserve">[SuperVIP]_Gà Rán KFC_03-06/04
</t>
    </r>
    <r>
      <rPr>
        <sz val="10"/>
        <rFont val="Calibri"/>
      </rPr>
      <t>241231_Gà Rán KFC_25 cities</t>
    </r>
  </si>
  <si>
    <r>
      <rPr>
        <u/>
        <sz val="10"/>
        <color rgb="FF1155CC"/>
        <rFont val="Calibri"/>
      </rPr>
      <t>[Win 3]_Cơm Thố Anh Nguyễn_Apr</t>
    </r>
    <r>
      <rPr>
        <sz val="10"/>
        <color rgb="FF000000"/>
        <rFont val="Calibri"/>
      </rPr>
      <t>_250803_Cơm Thố Anh Nguyễn_12 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</si>
  <si>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</si>
  <si>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u/>
        <sz val="10"/>
        <color rgb="FF1155CC"/>
        <rFont val="Calibri"/>
      </rPr>
      <t xml:space="preserve">[VIP]_Cơm Thố Anh Nguyễn_09-13/04
</t>
    </r>
    <r>
      <rPr>
        <sz val="10"/>
        <rFont val="Calibri"/>
      </rPr>
      <t>250803_Cơm Thố Anh Nguyễn_12 cities</t>
    </r>
  </si>
  <si>
    <r>
      <rPr>
        <u/>
        <sz val="10"/>
        <color rgb="FF1155CC"/>
        <rFont val="Calibri"/>
      </rPr>
      <t>[Alacarte CB]_Trà Sữa May Cha_Apr.CB1.50%</t>
    </r>
    <r>
      <rPr>
        <sz val="10"/>
        <color rgb="FF000000"/>
        <rFont val="Calibri"/>
      </rPr>
      <t>_BD,BH,CT</t>
    </r>
  </si>
  <si>
    <r>
      <rPr>
        <sz val="10"/>
        <rFont val="Calibri"/>
      </rPr>
      <t xml:space="preserve"> </t>
    </r>
    <r>
      <rPr>
        <u/>
        <sz val="10"/>
        <color rgb="FF1155CC"/>
        <rFont val="Calibri"/>
      </rPr>
      <t xml:space="preserve">[SJBP]_Domino's Pizza_1K
</t>
    </r>
    <r>
      <rPr>
        <sz val="10"/>
        <rFont val="Calibri"/>
      </rPr>
      <t>250116_Domino pizza_11 cities</t>
    </r>
  </si>
  <si>
    <r>
      <rPr>
        <u/>
        <sz val="10"/>
        <color rgb="FF1155CC"/>
        <rFont val="Calibri"/>
      </rPr>
      <t>[SuperVIP]_Highlands Coffee_14-18.4</t>
    </r>
    <r>
      <rPr>
        <sz val="10"/>
        <rFont val="Calibri"/>
      </rPr>
      <t xml:space="preserve"> 241231_Highlands Coffee_36 cities</t>
    </r>
  </si>
  <si>
    <r>
      <rPr>
        <u/>
        <sz val="10"/>
        <color rgb="FF1155CC"/>
        <rFont val="Calibri"/>
      </rPr>
      <t xml:space="preserve">[VIP]_Gà Rán Popeyes_18-20/04
</t>
    </r>
    <r>
      <rPr>
        <sz val="10"/>
        <color rgb="FF000000"/>
        <rFont val="Calibri"/>
      </rPr>
      <t>241231_Gà Rán Popeyes_9 cities</t>
    </r>
  </si>
  <si>
    <t>[SJBP]_McDonald's_B2G2 119k</t>
  </si>
  <si>
    <r>
      <rPr>
        <u/>
        <sz val="10"/>
        <color rgb="FF1155CC"/>
        <rFont val="Calibri"/>
      </rPr>
      <t>[Win 3]_Homefarm_Apr</t>
    </r>
    <r>
      <rPr>
        <sz val="10"/>
        <rFont val="Calibri"/>
      </rPr>
      <t xml:space="preserve">_HP, BN
</t>
    </r>
    <r>
      <rPr>
        <u/>
        <sz val="10"/>
        <color rgb="FF1155CC"/>
        <rFont val="Calibri"/>
      </rPr>
      <t>[Alacarte CB]_Zen Tea Biên hòa_Apr.CB1</t>
    </r>
    <r>
      <rPr>
        <sz val="10"/>
        <rFont val="Calibri"/>
      </rPr>
      <t>_BH</t>
    </r>
  </si>
  <si>
    <r>
      <rPr>
        <u/>
        <sz val="10"/>
        <color rgb="FF1155CC"/>
        <rFont val="Calibri"/>
      </rPr>
      <t xml:space="preserve">[SJBP]_Gà Rán Popeyes_BAU
</t>
    </r>
    <r>
      <rPr>
        <sz val="10"/>
        <color rgb="FF000000"/>
        <rFont val="Calibri"/>
      </rPr>
      <t>241231_Gà Rán Popeyes_9 cities</t>
    </r>
  </si>
  <si>
    <r>
      <rPr>
        <strike/>
        <sz val="10"/>
        <color rgb="FF1155CC"/>
        <rFont val="Calibri"/>
      </rPr>
      <t>[SuperVIP]_Phê La_21-25Apr</t>
    </r>
    <r>
      <rPr>
        <strike/>
        <sz val="10"/>
        <rFont val="Calibri"/>
      </rPr>
      <t xml:space="preserve">  HP,VT,HA,DL,DN</t>
    </r>
  </si>
  <si>
    <r>
      <rPr>
        <u/>
        <sz val="10"/>
        <color rgb="FF1155CC"/>
        <rFont val="Calibri"/>
      </rPr>
      <t>[SuperVIP]_The Coffee House_21-23.4</t>
    </r>
    <r>
      <rPr>
        <sz val="10"/>
        <color rgb="FF000000"/>
        <rFont val="Calibri"/>
      </rPr>
      <t xml:space="preserve"> 241231_The Coffee House_7 cities</t>
    </r>
  </si>
  <si>
    <r>
      <rPr>
        <u/>
        <sz val="10"/>
        <color rgb="FF1155CC"/>
        <rFont val="Calibri"/>
      </rPr>
      <t>[SuperVIP]_Starbucks Coffee_23-25.4</t>
    </r>
    <r>
      <rPr>
        <sz val="10"/>
        <color rgb="FF000000"/>
        <rFont val="Calibri"/>
      </rPr>
      <t xml:space="preserve"> 250102_Starbucks Coffee_10 cities</t>
    </r>
  </si>
  <si>
    <r>
      <rPr>
        <u/>
        <sz val="10"/>
        <color rgb="FF1155CC"/>
        <rFont val="Calibri"/>
      </rPr>
      <t>[Win 3]_Homefarm_Apr</t>
    </r>
    <r>
      <rPr>
        <sz val="10"/>
        <rFont val="Calibri"/>
      </rPr>
      <t xml:space="preserve">_HP, BN
</t>
    </r>
    <r>
      <rPr>
        <u/>
        <sz val="10"/>
        <color rgb="FF1155CC"/>
        <rFont val="Calibri"/>
      </rPr>
      <t>[Alacarte CB]_Zen Tea Biên hòa_Apr.CB1</t>
    </r>
    <r>
      <rPr>
        <sz val="10"/>
        <rFont val="Calibri"/>
      </rPr>
      <t xml:space="preserve">_BH
</t>
    </r>
    <r>
      <rPr>
        <u/>
        <sz val="10"/>
        <color rgb="FF1155CC"/>
        <rFont val="Calibri"/>
      </rPr>
      <t>[Alacarte CB]_Zen Tea Bình Dương_Apr.CB1</t>
    </r>
    <r>
      <rPr>
        <sz val="10"/>
        <rFont val="Calibri"/>
      </rPr>
      <t>_BD</t>
    </r>
  </si>
  <si>
    <r>
      <rPr>
        <u/>
        <sz val="10"/>
        <color rgb="FF1155CC"/>
        <rFont val="Calibri"/>
      </rPr>
      <t xml:space="preserve">[SJBP]_McDonald's_2T2
</t>
    </r>
    <r>
      <rPr>
        <sz val="10"/>
        <color rgb="FF000000"/>
        <rFont val="Calibri"/>
      </rPr>
      <t>240722_McDonald's_4 cities</t>
    </r>
  </si>
  <si>
    <r>
      <rPr>
        <u/>
        <sz val="10"/>
        <color rgb="FF1155CC"/>
        <rFont val="Calibri"/>
      </rPr>
      <t xml:space="preserve">[SJBP]_McDonald's_2T2
</t>
    </r>
    <r>
      <rPr>
        <sz val="10"/>
        <color rgb="FF000000"/>
        <rFont val="Calibri"/>
      </rPr>
      <t>240722_McDonald's_4 cities</t>
    </r>
  </si>
  <si>
    <r>
      <rPr>
        <u/>
        <sz val="10"/>
        <color rgb="FF1155CC"/>
        <rFont val="Calibri"/>
      </rPr>
      <t xml:space="preserve">[SJBP]_Cơm Thố Anh Nguyễn_BAU
</t>
    </r>
    <r>
      <rPr>
        <sz val="10"/>
        <color rgb="FF000000"/>
        <rFont val="Calibri"/>
      </rPr>
      <t>241231_Cơm Thố Anh Nguyễn_10 cities</t>
    </r>
  </si>
  <si>
    <r>
      <rPr>
        <u/>
        <sz val="10"/>
        <color rgb="FF1155CC"/>
        <rFont val="Calibri"/>
      </rPr>
      <t xml:space="preserve">[SJBP]_Gà Rán Popeyes_BOGO May
</t>
    </r>
    <r>
      <rPr>
        <sz val="10"/>
        <color rgb="FF000000"/>
        <rFont val="Calibri"/>
      </rPr>
      <t>241231_Gà Rán Popeyes_9 cities</t>
    </r>
  </si>
  <si>
    <r>
      <rPr>
        <u/>
        <sz val="10"/>
        <color rgb="FF1155CC"/>
        <rFont val="Calibri"/>
      </rPr>
      <t xml:space="preserve">[VIP]_Cơm Thố Anh Nguyễn_01-05/05
</t>
    </r>
    <r>
      <rPr>
        <sz val="10"/>
        <color rgb="FF000000"/>
        <rFont val="Calibri"/>
      </rPr>
      <t>250803_Cơm Thố Anh Nguyễn_12 cities</t>
    </r>
  </si>
  <si>
    <r>
      <rPr>
        <u/>
        <sz val="10"/>
        <color rgb="FF1155CC"/>
        <rFont val="Calibri"/>
      </rPr>
      <t xml:space="preserve">[SuperVIP]_Gà Rán KFC_01-04/05
</t>
    </r>
    <r>
      <rPr>
        <sz val="10"/>
        <color rgb="FF000000"/>
        <rFont val="Calibri"/>
      </rPr>
      <t>241231_Gà Rán KFC_25 cities</t>
    </r>
  </si>
  <si>
    <r>
      <rPr>
        <u/>
        <sz val="10"/>
        <color rgb="FF1155CC"/>
        <rFont val="Calibri"/>
      </rPr>
      <t xml:space="preserve">[VIP]_Domino's Pizza_02-04/05
</t>
    </r>
    <r>
      <rPr>
        <sz val="10"/>
        <color rgb="FF000000"/>
        <rFont val="Calibri"/>
      </rPr>
      <t xml:space="preserve"> 250116_Domino pizza_11 cities</t>
    </r>
  </si>
  <si>
    <r>
      <rPr>
        <u/>
        <sz val="10"/>
        <color rgb="FF1155CC"/>
        <rFont val="Calibri"/>
      </rPr>
      <t xml:space="preserve">[SJBP]_Gà Rán Popeyes_BOGO May
</t>
    </r>
    <r>
      <rPr>
        <sz val="10"/>
        <color rgb="FF000000"/>
        <rFont val="Calibri"/>
      </rPr>
      <t>241231_Gà Rán Popeyes_9 cities</t>
    </r>
  </si>
  <si>
    <r>
      <rPr>
        <u/>
        <sz val="10"/>
        <color rgb="FF1155CC"/>
        <rFont val="Calibri"/>
      </rPr>
      <t>[SuperVIP]_Highlands Coffee_5-9.5</t>
    </r>
    <r>
      <rPr>
        <sz val="10"/>
        <color rgb="FF000000"/>
        <rFont val="Calibri"/>
      </rPr>
      <t xml:space="preserve"> 241231_Highlands Coffee_36 cities</t>
    </r>
  </si>
  <si>
    <r>
      <rPr>
        <u/>
        <sz val="10"/>
        <color rgb="FF1155CC"/>
        <rFont val="Calibri"/>
      </rPr>
      <t>[SuperVIP]_The Coffee House_6-8.5</t>
    </r>
    <r>
      <rPr>
        <sz val="10"/>
        <color rgb="FF000000"/>
        <rFont val="Calibri"/>
      </rPr>
      <t xml:space="preserve"> 241231_The Coffee House_7 cities</t>
    </r>
  </si>
  <si>
    <r>
      <rPr>
        <u/>
        <sz val="10"/>
        <color rgb="FF1155CC"/>
        <rFont val="Calibri"/>
      </rPr>
      <t>[SuperVIP]_The Coffee House_6-8.5</t>
    </r>
    <r>
      <rPr>
        <sz val="10"/>
        <color rgb="FF000000"/>
        <rFont val="Calibri"/>
      </rPr>
      <t xml:space="preserve"> 241231_The Coffee House_7 cities</t>
    </r>
  </si>
  <si>
    <r>
      <rPr>
        <u/>
        <sz val="10"/>
        <color rgb="FF1155CC"/>
        <rFont val="Calibri"/>
      </rPr>
      <t>[SuperVIP]_Highlands Coffee_5-9.5</t>
    </r>
    <r>
      <rPr>
        <sz val="10"/>
        <color rgb="FF000000"/>
        <rFont val="Calibri"/>
      </rPr>
      <t xml:space="preserve"> 241231_Highlands Coffee_36 cities</t>
    </r>
  </si>
  <si>
    <r>
      <rPr>
        <u/>
        <sz val="10"/>
        <color rgb="FF1155CC"/>
        <rFont val="Calibri"/>
      </rPr>
      <t xml:space="preserve">[SuperVIP]_Gà Rán Popeyes_08-11/05
</t>
    </r>
    <r>
      <rPr>
        <sz val="10"/>
        <color rgb="FF000000"/>
        <rFont val="Calibri"/>
      </rPr>
      <t>241231_Gà Rán Popeyes_9 cities</t>
    </r>
  </si>
  <si>
    <r>
      <rPr>
        <u/>
        <sz val="10"/>
        <color rgb="FF1155CC"/>
        <rFont val="Calibri"/>
      </rPr>
      <t xml:space="preserve">[SJBP]_Brand_Food_01-31/05
</t>
    </r>
    <r>
      <rPr>
        <sz val="10"/>
        <color rgb="FF000000"/>
        <rFont val="Calibri"/>
      </rPr>
      <t>250424_Lotteria DI_32 cities</t>
    </r>
  </si>
  <si>
    <r>
      <rPr>
        <u/>
        <sz val="10"/>
        <color rgb="FF1155CC"/>
        <rFont val="Calibri"/>
      </rPr>
      <t xml:space="preserve">[SJBP]_Brand_Food_01-31/05
</t>
    </r>
    <r>
      <rPr>
        <sz val="10"/>
        <color rgb="FF000000"/>
        <rFont val="Calibri"/>
      </rPr>
      <t>250424_Lotteria DI_32 cities</t>
    </r>
  </si>
  <si>
    <r>
      <rPr>
        <u/>
        <sz val="10"/>
        <color rgb="FF1155CC"/>
        <rFont val="Calibri"/>
      </rPr>
      <t>[SJBP]_Starbucks Coffee_Indi 13-15</t>
    </r>
    <r>
      <rPr>
        <sz val="10"/>
        <rFont val="Calibri"/>
      </rPr>
      <t xml:space="preserve"> 250102_Starbucks Coffee_10 cities</t>
    </r>
  </si>
  <si>
    <r>
      <rPr>
        <u/>
        <sz val="10"/>
        <color rgb="FF1155CC"/>
        <rFont val="Calibri"/>
      </rPr>
      <t xml:space="preserve">[SJBP]_McDonald's_2T2 gà
</t>
    </r>
    <r>
      <rPr>
        <sz val="10"/>
        <color rgb="FF000000"/>
        <rFont val="Calibri"/>
      </rPr>
      <t>250416_McDonald's_5 cities</t>
    </r>
  </si>
  <si>
    <r>
      <rPr>
        <u/>
        <sz val="10"/>
        <color rgb="FF1155CC"/>
        <rFont val="Calibri"/>
      </rPr>
      <t>[VIP]_Nutifood_May</t>
    </r>
    <r>
      <rPr>
        <sz val="10"/>
        <rFont val="Calibri"/>
      </rPr>
      <t xml:space="preserve"> (Bình Dương, BR-VT, Đồng Nai)</t>
    </r>
  </si>
  <si>
    <r>
      <rPr>
        <u/>
        <sz val="10"/>
        <color rgb="FF1155CC"/>
        <rFont val="Calibri"/>
      </rPr>
      <t>[VIP]_Nutifood_May</t>
    </r>
    <r>
      <rPr>
        <sz val="10"/>
        <rFont val="Calibri"/>
      </rPr>
      <t xml:space="preserve"> (Bình Dương, BR-VT, Đồng Nai)</t>
    </r>
  </si>
  <si>
    <r>
      <rPr>
        <u/>
        <sz val="10"/>
        <color rgb="FF1155CC"/>
        <rFont val="Calibri"/>
      </rPr>
      <t>[SJBP]__Brand 50%</t>
    </r>
    <r>
      <rPr>
        <sz val="10"/>
        <rFont val="Calibri"/>
      </rPr>
      <t xml:space="preserve"> 241231_All OTH 2025_36 cities</t>
    </r>
  </si>
  <si>
    <r>
      <rPr>
        <u/>
        <sz val="10"/>
        <color rgb="FF1155CC"/>
        <rFont val="Calibri"/>
      </rPr>
      <t xml:space="preserve">[SJBP]_Gà Rán Popeyes_BOGO May
</t>
    </r>
    <r>
      <rPr>
        <sz val="10"/>
        <color rgb="FF000000"/>
        <rFont val="Calibri"/>
      </rPr>
      <t>241231_Gà Rán Popeyes_9 cities</t>
    </r>
  </si>
  <si>
    <r>
      <rPr>
        <u/>
        <sz val="10"/>
        <color rgb="FF1155CC"/>
        <rFont val="Calibri"/>
      </rPr>
      <t xml:space="preserve">[SJBP]_Gà Rán Popeyes_combo 79k
</t>
    </r>
    <r>
      <rPr>
        <sz val="10"/>
        <color rgb="FF000000"/>
        <rFont val="Calibri"/>
      </rPr>
      <t>241231_Gà Rán Popeyes_9 cities</t>
    </r>
  </si>
  <si>
    <r>
      <rPr>
        <u/>
        <sz val="10"/>
        <color rgb="FF1155CC"/>
        <rFont val="Calibri"/>
      </rPr>
      <t>[Win 2]_TH True Mart_May</t>
    </r>
    <r>
      <rPr>
        <sz val="10"/>
        <color rgb="FF000000"/>
        <rFont val="Calibri"/>
      </rPr>
      <t>_240628_TH True Mart_13 cities</t>
    </r>
  </si>
  <si>
    <r>
      <rPr>
        <u/>
        <sz val="10"/>
        <color rgb="FF1155CC"/>
        <rFont val="Calibri"/>
      </rPr>
      <t>[Win 2]_TH True Mart_May</t>
    </r>
    <r>
      <rPr>
        <sz val="10"/>
        <color rgb="FF000000"/>
        <rFont val="Calibri"/>
      </rPr>
      <t>_240628_TH True Mart_13 cities</t>
    </r>
  </si>
  <si>
    <r>
      <rPr>
        <u/>
        <sz val="10"/>
        <color rgb="FF1155CC"/>
        <rFont val="Calibri"/>
      </rPr>
      <t>[Win 3]_K-FOOD_All brands_May</t>
    </r>
    <r>
      <rPr>
        <sz val="10"/>
        <color rgb="FF000000"/>
        <rFont val="Calibri"/>
      </rPr>
      <t xml:space="preserve">_BD, HP, CT, BH </t>
    </r>
  </si>
  <si>
    <r>
      <rPr>
        <u/>
        <sz val="10"/>
        <color rgb="FF1155CC"/>
        <rFont val="Calibri"/>
      </rPr>
      <t>[SJBP]__Brand 50%</t>
    </r>
    <r>
      <rPr>
        <sz val="10"/>
        <rFont val="Calibri"/>
      </rPr>
      <t xml:space="preserve"> 241231_All OTH 2025_36 cities</t>
    </r>
  </si>
  <si>
    <r>
      <rPr>
        <u/>
        <sz val="10"/>
        <color rgb="FF1155CC"/>
        <rFont val="Calibri"/>
      </rPr>
      <t>[Alacarte CB]_Cà Phê Muối Chú Long_May_CB1</t>
    </r>
    <r>
      <rPr>
        <sz val="10"/>
        <color rgb="FF000000"/>
        <rFont val="Calibri"/>
      </rPr>
      <t>_250403_Cà Phê Muối Chú Long_12 cities</t>
    </r>
  </si>
  <si>
    <r>
      <rPr>
        <u/>
        <sz val="10"/>
        <color rgb="FF1155CC"/>
        <rFont val="Calibri"/>
      </rPr>
      <t>[Alacarte CB]_Cà Phê Muối Chú Long_May_CB1</t>
    </r>
    <r>
      <rPr>
        <sz val="10"/>
        <color rgb="FF000000"/>
        <rFont val="Calibri"/>
      </rPr>
      <t>_250403_Cà Phê Muối Chú Long_12 cities</t>
    </r>
  </si>
  <si>
    <r>
      <rPr>
        <u/>
        <sz val="10"/>
        <color rgb="FF1155CC"/>
        <rFont val="Calibri"/>
      </rPr>
      <t>[SuperVIP]_Starbucks Coffee_27-29.5</t>
    </r>
    <r>
      <rPr>
        <sz val="10"/>
        <rFont val="Calibri"/>
      </rPr>
      <t xml:space="preserve"> 250102_Starbucks Coffee_10 cities</t>
    </r>
  </si>
  <si>
    <r>
      <rPr>
        <u/>
        <sz val="10"/>
        <color rgb="FF1155CC"/>
        <rFont val="Calibri"/>
      </rPr>
      <t>[SuperVIP]_Starbucks Coffee_27-29.5</t>
    </r>
    <r>
      <rPr>
        <sz val="10"/>
        <rFont val="Calibri"/>
      </rPr>
      <t xml:space="preserve"> 250102_Starbucks Coffee_10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</si>
  <si>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</si>
  <si>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</si>
  <si>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</si>
  <si>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u/>
        <sz val="10"/>
        <color rgb="FF1155CC"/>
        <rFont val="Calibri"/>
      </rPr>
      <t>[VIP]_The Coffee House_2-4.6</t>
    </r>
    <r>
      <rPr>
        <sz val="10"/>
        <rFont val="Calibri"/>
      </rPr>
      <t xml:space="preserve"> 241231_The Coffee House_7 cities</t>
    </r>
  </si>
  <si>
    <r>
      <rPr>
        <u/>
        <sz val="10"/>
        <color rgb="FF1155CC"/>
        <rFont val="Calibri"/>
      </rPr>
      <t xml:space="preserve">[SuperVIP]_Gà Rán KFC_01-04/06
</t>
    </r>
    <r>
      <rPr>
        <sz val="10"/>
        <color rgb="FF000000"/>
        <rFont val="Calibri"/>
      </rPr>
      <t>241231_Gà Rán KFC_25 cities</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</si>
  <si>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</si>
  <si>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u/>
        <sz val="10"/>
        <color rgb="FF1155CC"/>
        <rFont val="Calibri"/>
      </rPr>
      <t xml:space="preserve">[SuperVIP]_Gà Rán Popeyes_05-08/06
</t>
    </r>
    <r>
      <rPr>
        <sz val="10"/>
        <rFont val="Calibri"/>
      </rPr>
      <t>241231_Gà Rán Popeyes_9 cities</t>
    </r>
  </si>
  <si>
    <r>
      <rPr>
        <u/>
        <sz val="10"/>
        <color rgb="FF1155CC"/>
        <rFont val="Calibri"/>
      </rPr>
      <t>[SuperVIP]_Highlands Coffee_2-6.6</t>
    </r>
    <r>
      <rPr>
        <sz val="10"/>
        <color rgb="FF000000"/>
        <rFont val="Calibri"/>
      </rPr>
      <t xml:space="preserve"> 241231_Highlands Coffee_36 cities</t>
    </r>
  </si>
  <si>
    <r>
      <rPr>
        <u/>
        <sz val="10"/>
        <color rgb="FF1155CC"/>
        <rFont val="Calibri"/>
      </rPr>
      <t xml:space="preserve">[VIP]_Domino's Pizza_06-08/06
</t>
    </r>
    <r>
      <rPr>
        <sz val="10"/>
        <color rgb="FF000000"/>
        <rFont val="Calibri"/>
      </rPr>
      <t>250116_Domino pizza_11 cities</t>
    </r>
  </si>
  <si>
    <r>
      <rPr>
        <u/>
        <sz val="10"/>
        <color rgb="FF1155CC"/>
        <rFont val="Calibri"/>
      </rPr>
      <t xml:space="preserve">[VIP]_Domino's Pizza_06-08/06
</t>
    </r>
    <r>
      <rPr>
        <sz val="10"/>
        <color rgb="FF000000"/>
        <rFont val="Calibri"/>
      </rPr>
      <t>250116_Domino pizza_11 cities</t>
    </r>
  </si>
  <si>
    <r>
      <rPr>
        <u/>
        <sz val="10"/>
        <color rgb="FF1155CC"/>
        <rFont val="Calibri"/>
      </rPr>
      <t>[SuperVIP]_The Coffee House_9-11.6</t>
    </r>
    <r>
      <rPr>
        <sz val="10"/>
        <color rgb="FF000000"/>
        <rFont val="Calibri"/>
      </rPr>
      <t xml:space="preserve"> 241231_The Coffee House_7 cities</t>
    </r>
  </si>
  <si>
    <r>
      <rPr>
        <u/>
        <sz val="10"/>
        <color rgb="FF1155CC"/>
        <rFont val="Calibri"/>
      </rPr>
      <t>[SuperVIP]_The Coffee House_9-11.6</t>
    </r>
    <r>
      <rPr>
        <sz val="10"/>
        <color rgb="FF000000"/>
        <rFont val="Calibri"/>
      </rPr>
      <t xml:space="preserve"> 241231_The Coffee House_7 cities</t>
    </r>
  </si>
  <si>
    <r>
      <rPr>
        <u/>
        <sz val="10"/>
        <color rgb="FF1155CC"/>
        <rFont val="Calibri"/>
      </rPr>
      <t xml:space="preserve">[SuperVIP]_McDonald's_13-15/06
</t>
    </r>
    <r>
      <rPr>
        <sz val="10"/>
        <color rgb="FF000000"/>
        <rFont val="Calibri"/>
      </rPr>
      <t>250416_McDonald's_5 cities</t>
    </r>
  </si>
  <si>
    <r>
      <rPr>
        <u/>
        <sz val="10"/>
        <color rgb="FF1155CC"/>
        <rFont val="Calibri"/>
      </rPr>
      <t xml:space="preserve">[SuperVIP]_McDonald's_13-15/06
</t>
    </r>
    <r>
      <rPr>
        <sz val="10"/>
        <color rgb="FF000000"/>
        <rFont val="Calibri"/>
      </rPr>
      <t>250416_McDonald's_5 cities</t>
    </r>
  </si>
  <si>
    <r>
      <rPr>
        <u/>
        <sz val="10"/>
        <color rgb="FF1155CC"/>
        <rFont val="Calibri"/>
      </rPr>
      <t>[SuperVIP]_Starbucks Coffee_17-19.6</t>
    </r>
    <r>
      <rPr>
        <sz val="10"/>
        <color rgb="FF000000"/>
        <rFont val="Calibri"/>
      </rPr>
      <t xml:space="preserve"> 250102_Starbucks Coffee_10 cities</t>
    </r>
  </si>
  <si>
    <r>
      <rPr>
        <u/>
        <sz val="10"/>
        <color rgb="FF1155CC"/>
        <rFont val="Calibri"/>
      </rPr>
      <t>[SuperVIP]_Phê La_16-20/6</t>
    </r>
    <r>
      <rPr>
        <sz val="10"/>
        <color rgb="FF000000"/>
        <rFont val="Calibri"/>
      </rPr>
      <t xml:space="preserve"> HP,VT,HA,DL,DN</t>
    </r>
  </si>
  <si>
    <r>
      <rPr>
        <u/>
        <sz val="10"/>
        <color rgb="FF1155CC"/>
        <rFont val="Calibri"/>
      </rPr>
      <t>[Alacarte CB]_Trà Sữa May Cha_Jun.CB1</t>
    </r>
    <r>
      <rPr>
        <sz val="10"/>
        <rFont val="Calibri"/>
      </rPr>
      <t>_BD,BH,CT</t>
    </r>
  </si>
  <si>
    <r>
      <rPr>
        <u/>
        <sz val="10"/>
        <color rgb="FF1155CC"/>
        <rFont val="Calibri"/>
      </rPr>
      <t>[Alacarte CB]_Trà Sữa May Cha_Jun.CB1</t>
    </r>
    <r>
      <rPr>
        <sz val="10"/>
        <rFont val="Calibri"/>
      </rPr>
      <t>_BD,BH,CT</t>
    </r>
  </si>
  <si>
    <r>
      <rPr>
        <u/>
        <sz val="10"/>
        <color rgb="FF1155CC"/>
        <rFont val="Calibri"/>
      </rPr>
      <t>[Alacarte CB]_Zen Tea Biên hòa_Jun.CB1</t>
    </r>
    <r>
      <rPr>
        <sz val="10"/>
        <rFont val="Calibri"/>
      </rPr>
      <t xml:space="preserve">_BH
</t>
    </r>
    <r>
      <rPr>
        <u/>
        <sz val="10"/>
        <color rgb="FF1155CC"/>
        <rFont val="Calibri"/>
      </rPr>
      <t>[Alacarte CB]_Zen Tea Bình Dương_Jun.CB1</t>
    </r>
    <r>
      <rPr>
        <sz val="10"/>
        <rFont val="Calibri"/>
      </rPr>
      <t>_BD</t>
    </r>
  </si>
  <si>
    <r>
      <rPr>
        <u/>
        <sz val="10"/>
        <color rgb="FF1155CC"/>
        <rFont val="Calibri"/>
      </rPr>
      <t>[Alacarte CB]_Zen Tea Biên hòa_Jun.CB1</t>
    </r>
    <r>
      <rPr>
        <sz val="10"/>
        <rFont val="Calibri"/>
      </rPr>
      <t xml:space="preserve">_BH
</t>
    </r>
    <r>
      <rPr>
        <u/>
        <sz val="10"/>
        <color rgb="FF1155CC"/>
        <rFont val="Calibri"/>
      </rPr>
      <t>[Alacarte CB]_Zen Tea Bình Dương_Jun.CB1</t>
    </r>
    <r>
      <rPr>
        <sz val="10"/>
        <rFont val="Calibri"/>
      </rPr>
      <t>_BD</t>
    </r>
  </si>
  <si>
    <r>
      <rPr>
        <u/>
        <sz val="10"/>
        <color rgb="FF1155CC"/>
        <rFont val="Calibri"/>
      </rPr>
      <t>[Alacarte CB]_Zen Tea Biên hòa_Jun.CB1</t>
    </r>
    <r>
      <rPr>
        <sz val="10"/>
        <rFont val="Calibri"/>
      </rPr>
      <t xml:space="preserve">_BH
</t>
    </r>
    <r>
      <rPr>
        <u/>
        <sz val="10"/>
        <color rgb="FF1155CC"/>
        <rFont val="Calibri"/>
      </rPr>
      <t>[Alacarte CB]_Zen Tea Bình Dương_Jun.CB1</t>
    </r>
    <r>
      <rPr>
        <sz val="10"/>
        <rFont val="Calibri"/>
      </rPr>
      <t>_BD</t>
    </r>
  </si>
  <si>
    <r>
      <rPr>
        <u/>
        <sz val="10"/>
        <color rgb="FF1155CC"/>
        <rFont val="Calibri"/>
      </rPr>
      <t>[Alacarte CB]_Zen Tea Biên hòa_Jun.CB1</t>
    </r>
    <r>
      <rPr>
        <sz val="10"/>
        <rFont val="Calibri"/>
      </rPr>
      <t xml:space="preserve">_BH
</t>
    </r>
    <r>
      <rPr>
        <u/>
        <sz val="10"/>
        <color rgb="FF1155CC"/>
        <rFont val="Calibri"/>
      </rPr>
      <t>[Alacarte CB]_Zen Tea Bình Dương_Jun.CB1</t>
    </r>
    <r>
      <rPr>
        <sz val="10"/>
        <rFont val="Calibri"/>
      </rPr>
      <t>_BD</t>
    </r>
  </si>
  <si>
    <r>
      <rPr>
        <u/>
        <sz val="10"/>
        <color rgb="FF1155CC"/>
        <rFont val="Calibri"/>
      </rPr>
      <t xml:space="preserve">[SuperVIP]_Gà Rán KFC_27-29/06
</t>
    </r>
    <r>
      <rPr>
        <sz val="10"/>
        <color rgb="FF000000"/>
        <rFont val="Calibri"/>
      </rPr>
      <t>241231_Gà Rán KFC_25 cities</t>
    </r>
  </si>
  <si>
    <r>
      <rPr>
        <u/>
        <sz val="10"/>
        <color rgb="FF1155CC"/>
        <rFont val="Calibri"/>
      </rPr>
      <t xml:space="preserve">[SuperVIP]_Gà Rán KFC_27-29/06
</t>
    </r>
    <r>
      <rPr>
        <sz val="10"/>
        <color rgb="FF000000"/>
        <rFont val="Calibri"/>
      </rPr>
      <t>241231_Gà Rán KFC_25 cities</t>
    </r>
  </si>
  <si>
    <r>
      <rPr>
        <u/>
        <sz val="10"/>
        <color rgb="FF1155CC"/>
        <rFont val="Calibri"/>
      </rPr>
      <t xml:space="preserve">[SuperVIP]_Gà Rán KFC_27-29/06
</t>
    </r>
    <r>
      <rPr>
        <sz val="10"/>
        <color rgb="FF000000"/>
        <rFont val="Calibri"/>
      </rPr>
      <t>241231_Gà Rán KFC_25 cities</t>
    </r>
  </si>
  <si>
    <r>
      <rPr>
        <u/>
        <sz val="10"/>
        <color rgb="FF1155CC"/>
        <rFont val="Calibri"/>
      </rPr>
      <t>[Alacarte CB]_Zen Tea Biên hòa_Jun.CB1</t>
    </r>
    <r>
      <rPr>
        <sz val="10"/>
        <rFont val="Calibri"/>
      </rPr>
      <t>_BH</t>
    </r>
  </si>
  <si>
    <r>
      <rPr>
        <u/>
        <sz val="10"/>
        <color rgb="FF1155CC"/>
        <rFont val="Calibri"/>
      </rPr>
      <t>[SuperVIP]_Starbucks Coffee_1-3.7</t>
    </r>
    <r>
      <rPr>
        <sz val="10"/>
        <color rgb="FF000000"/>
        <rFont val="Calibri"/>
      </rPr>
      <t xml:space="preserve"> 250520_Starbucks Coffee_12 cities</t>
    </r>
  </si>
  <si>
    <r>
      <rPr>
        <u/>
        <sz val="10"/>
        <color rgb="FF1155CC"/>
        <rFont val="Calibri"/>
      </rPr>
      <t>[SuperVIP]_Starbucks Coffee_1-3.7</t>
    </r>
    <r>
      <rPr>
        <sz val="10"/>
        <color rgb="FF000000"/>
        <rFont val="Calibri"/>
      </rPr>
      <t xml:space="preserve"> 250520_Starbucks Coffee_12 cities</t>
    </r>
  </si>
  <si>
    <r>
      <rPr>
        <u/>
        <sz val="10"/>
        <color rgb="FF1155CC"/>
        <rFont val="Calibri"/>
      </rPr>
      <t>[SJBP]_Domino's Pizza_1k</t>
    </r>
    <r>
      <rPr>
        <sz val="10"/>
        <color rgb="FF000000"/>
        <rFont val="Calibri"/>
      </rPr>
      <t xml:space="preserve"> 250116_Domino pizza_11 cities</t>
    </r>
  </si>
  <si>
    <r>
      <rPr>
        <u/>
        <sz val="10"/>
        <color rgb="FF1155CC"/>
        <rFont val="Calibri"/>
      </rPr>
      <t>[SJBP]_Domino's Pizza_1k</t>
    </r>
    <r>
      <rPr>
        <sz val="10"/>
        <color rgb="FF000000"/>
        <rFont val="Calibri"/>
      </rPr>
      <t xml:space="preserve"> 250116_Domino pizza_11 cities</t>
    </r>
  </si>
  <si>
    <r>
      <rPr>
        <u/>
        <sz val="10"/>
        <color rgb="FF1155CC"/>
        <rFont val="Calibri"/>
      </rPr>
      <t>[SuperVIP]_Trà Sữa May Cha_Spike_1k</t>
    </r>
    <r>
      <rPr>
        <sz val="10"/>
        <color rgb="FF000000"/>
        <rFont val="Calibri"/>
      </rPr>
      <t xml:space="preserve">  250102_Trà Sữa May Cha_7 cities</t>
    </r>
  </si>
  <si>
    <r>
      <rPr>
        <u/>
        <sz val="10"/>
        <color rgb="FF1155CC"/>
        <rFont val="Calibri"/>
      </rPr>
      <t>[SJBP]_McDonald's_2T2</t>
    </r>
    <r>
      <rPr>
        <sz val="10"/>
        <color rgb="FF000000"/>
        <rFont val="Calibri"/>
      </rPr>
      <t xml:space="preserve"> 250416_McDonald's_5 cities</t>
    </r>
  </si>
  <si>
    <r>
      <rPr>
        <u/>
        <sz val="10"/>
        <color rgb="FF1155CC"/>
        <rFont val="Calibri"/>
      </rPr>
      <t>[SJBP]_McDonald's_2T2</t>
    </r>
    <r>
      <rPr>
        <sz val="10"/>
        <rFont val="Calibri"/>
      </rPr>
      <t>250416_McDonald's_5 cities</t>
    </r>
  </si>
  <si>
    <r>
      <rPr>
        <u/>
        <sz val="10"/>
        <color rgb="FF1155CC"/>
        <rFont val="Calibri"/>
      </rPr>
      <t>[SuperVIP]_The Coffee House_8-10.7</t>
    </r>
    <r>
      <rPr>
        <sz val="10"/>
        <rFont val="Calibri"/>
      </rPr>
      <t xml:space="preserve"> 241231_The Coffee House_7 cities</t>
    </r>
  </si>
  <si>
    <r>
      <rPr>
        <u/>
        <sz val="10"/>
        <color rgb="FF1155CC"/>
        <rFont val="Calibri"/>
      </rPr>
      <t>[SuperVIP]_Highlands Coffee_7-11.7</t>
    </r>
    <r>
      <rPr>
        <sz val="10"/>
        <color rgb="FF000000"/>
        <rFont val="Calibri"/>
      </rPr>
      <t xml:space="preserve"> 241231_Highlands Coffee_36 cities</t>
    </r>
  </si>
  <si>
    <r>
      <rPr>
        <u/>
        <sz val="10"/>
        <color rgb="FF1155CC"/>
        <rFont val="Calibri"/>
      </rPr>
      <t>[JBP]_KATINAT Coffee &amp; Tea House_B2G1</t>
    </r>
    <r>
      <rPr>
        <sz val="10"/>
        <color rgb="FF000000"/>
        <rFont val="Calibri"/>
      </rPr>
      <t xml:space="preserve"> 250119_Katinat Saigon Kafe_11 cities</t>
    </r>
  </si>
  <si>
    <r>
      <rPr>
        <u/>
        <sz val="10"/>
        <color rgb="FF1155CC"/>
        <rFont val="Calibri"/>
      </rPr>
      <t>[SuperVIP]_Highlands Coffee_14-18.7</t>
    </r>
    <r>
      <rPr>
        <sz val="10"/>
        <color rgb="FF000000"/>
        <rFont val="Calibri"/>
      </rPr>
      <t xml:space="preserve"> 241231_Highlands Coffee_36 cities</t>
    </r>
  </si>
  <si>
    <r>
      <rPr>
        <u/>
        <sz val="10"/>
        <color rgb="FF1155CC"/>
        <rFont val="Calibri"/>
      </rPr>
      <t>[SuperVIP]_Highlands Coffee_14-18.7</t>
    </r>
    <r>
      <rPr>
        <sz val="10"/>
        <color rgb="FF000000"/>
        <rFont val="Calibri"/>
      </rPr>
      <t xml:space="preserve"> 241231_Highlands Coffee_36 cities</t>
    </r>
  </si>
  <si>
    <r>
      <rPr>
        <u/>
        <sz val="10"/>
        <color rgb="FF1155CC"/>
        <rFont val="Calibri"/>
      </rPr>
      <t>[Alacarte CB]_Cà Phê Muối Chú Long_Jul_CB1_HUE
[Alacarte CB]_Zen Tea Biên hòa_Jul.CB1</t>
    </r>
    <r>
      <rPr>
        <sz val="10"/>
        <rFont val="Calibri"/>
      </rPr>
      <t>_BH</t>
    </r>
  </si>
  <si>
    <r>
      <rPr>
        <u/>
        <sz val="10"/>
        <color rgb="FF1155CC"/>
        <rFont val="Calibri"/>
      </rPr>
      <t>[Alacarte CB]_Cà Phê Muối Chú Long_Jul_CB1_HUE
[Alacarte CB]_Zen Tea Biên hòa_Jul.CB1</t>
    </r>
    <r>
      <rPr>
        <sz val="10"/>
        <rFont val="Calibri"/>
      </rPr>
      <t>_BH</t>
    </r>
  </si>
  <si>
    <r>
      <rPr>
        <u/>
        <sz val="10"/>
        <color rgb="FF1155CC"/>
        <rFont val="Calibri"/>
      </rPr>
      <t>[SuperVIP]_Gà Rán KFC_18-20/07</t>
    </r>
    <r>
      <rPr>
        <sz val="10"/>
        <color rgb="FF000000"/>
        <rFont val="Calibri"/>
      </rPr>
      <t xml:space="preserve"> 241231_Gà Rán KFC_25 cities</t>
    </r>
  </si>
  <si>
    <r>
      <rPr>
        <u/>
        <sz val="10"/>
        <color rgb="FF1155CC"/>
        <rFont val="Calibri"/>
      </rPr>
      <t>[SuperVIP]_Gà Rán KFC_18-20/07</t>
    </r>
    <r>
      <rPr>
        <sz val="10"/>
        <color rgb="FF000000"/>
        <rFont val="Calibri"/>
      </rPr>
      <t xml:space="preserve"> 241231_Gà Rán KFC_25 cities</t>
    </r>
  </si>
  <si>
    <r>
      <rPr>
        <u/>
        <sz val="10"/>
        <color rgb="FF1155CC"/>
        <rFont val="Calibri"/>
      </rPr>
      <t>[VIP]_The Coffee House_21-23.7</t>
    </r>
    <r>
      <rPr>
        <sz val="10"/>
        <color rgb="FF000000"/>
        <rFont val="Calibri"/>
      </rPr>
      <t xml:space="preserve"> 241231_The Coffee House_7 cities</t>
    </r>
  </si>
  <si>
    <r>
      <rPr>
        <u/>
        <sz val="10"/>
        <color rgb="FF1155CC"/>
        <rFont val="Calibri"/>
      </rPr>
      <t>[VIP]_Gà Rán Texas Chicken_21-24/07</t>
    </r>
    <r>
      <rPr>
        <sz val="10"/>
        <rFont val="Calibri"/>
      </rPr>
      <t xml:space="preserve"> 250102_Gà Rán Texas Chicken_6 cities</t>
    </r>
  </si>
  <si>
    <r>
      <rPr>
        <u/>
        <sz val="10"/>
        <color rgb="FF1155CC"/>
        <rFont val="Calibri"/>
      </rPr>
      <t>[VIP]_Gà Rán Texas Chicken_21-24/07</t>
    </r>
    <r>
      <rPr>
        <sz val="10"/>
        <color rgb="FF000000"/>
        <rFont val="Calibri"/>
      </rPr>
      <t xml:space="preserve"> 250102_Gà Rán Texas Chicken_6 cities</t>
    </r>
  </si>
  <si>
    <r>
      <rPr>
        <u/>
        <sz val="10"/>
        <color rgb="FF1155CC"/>
        <rFont val="Calibri"/>
      </rPr>
      <t>[Alacarte CB]_Zen Tea Biên hòa_Jul.CB1</t>
    </r>
    <r>
      <rPr>
        <sz val="10"/>
        <rFont val="Calibri"/>
      </rPr>
      <t xml:space="preserve">_BH
</t>
    </r>
    <r>
      <rPr>
        <u/>
        <sz val="10"/>
        <color rgb="FF1155CC"/>
        <rFont val="Calibri"/>
      </rPr>
      <t>[Alacarte CB]_Zen Tea Bình Dương_Jul.CB1</t>
    </r>
    <r>
      <rPr>
        <sz val="10"/>
        <rFont val="Calibri"/>
      </rPr>
      <t>_BD</t>
    </r>
  </si>
  <si>
    <r>
      <rPr>
        <u/>
        <sz val="10"/>
        <color rgb="FF1155CC"/>
        <rFont val="Calibri"/>
      </rPr>
      <t>[VIP]_Domino's Pizza_25-27/07</t>
    </r>
    <r>
      <rPr>
        <sz val="10"/>
        <color rgb="FF000000"/>
        <rFont val="Calibri"/>
      </rPr>
      <t xml:space="preserve"> 250116_Domino pizza_11 cities</t>
    </r>
  </si>
  <si>
    <r>
      <rPr>
        <u/>
        <sz val="10"/>
        <color rgb="FF1155CC"/>
        <rFont val="Calibri"/>
      </rPr>
      <t>[Alacarte CB]_Zen Tea Biên hòa_Jul.CB1</t>
    </r>
    <r>
      <rPr>
        <sz val="10"/>
        <rFont val="Calibri"/>
      </rPr>
      <t xml:space="preserve">_BH
</t>
    </r>
    <r>
      <rPr>
        <u/>
        <sz val="10"/>
        <color rgb="FF1155CC"/>
        <rFont val="Calibri"/>
      </rPr>
      <t>[Alacarte CB]_Zen Tea Bình Dương_Jul.CB1</t>
    </r>
    <r>
      <rPr>
        <sz val="10"/>
        <rFont val="Calibri"/>
      </rPr>
      <t>_BD</t>
    </r>
  </si>
  <si>
    <r>
      <rPr>
        <u/>
        <sz val="10"/>
        <color rgb="FF1155CC"/>
        <rFont val="Calibri"/>
      </rPr>
      <t>[VIP]_Starbucks Coffee_29-31.7</t>
    </r>
    <r>
      <rPr>
        <sz val="10"/>
        <color rgb="FF000000"/>
        <rFont val="Calibri"/>
      </rPr>
      <t xml:space="preserve"> 250520_Starbucks Coffee_12 cities</t>
    </r>
  </si>
  <si>
    <r>
      <rPr>
        <u/>
        <sz val="10"/>
        <color rgb="FF1155CC"/>
        <rFont val="Calibri"/>
      </rPr>
      <t>[Alacarte CB]_Gà Rán KFC_Jul.CB1</t>
    </r>
    <r>
      <rPr>
        <sz val="10"/>
        <color rgb="FF000000"/>
        <rFont val="Calibri"/>
      </rPr>
      <t>_241231_Gà Rán KFC_25 cities</t>
    </r>
  </si>
  <si>
    <r>
      <rPr>
        <u/>
        <sz val="10"/>
        <color rgb="FF1155CC"/>
        <rFont val="Calibri"/>
      </rPr>
      <t>[VIP]_Starbucks Coffee_29-31.7</t>
    </r>
    <r>
      <rPr>
        <sz val="10"/>
        <color rgb="FF000000"/>
        <rFont val="Calibri"/>
      </rPr>
      <t xml:space="preserve"> 250520_Starbucks Coffee_12 cities</t>
    </r>
  </si>
  <si>
    <r>
      <rPr>
        <u/>
        <sz val="10"/>
        <color rgb="FF1155CC"/>
        <rFont val="Calibri"/>
      </rPr>
      <t>[SJBP]_Lotteria_BAU</t>
    </r>
    <r>
      <rPr>
        <sz val="10"/>
        <color rgb="FF000000"/>
        <rFont val="Calibri"/>
      </rPr>
      <t xml:space="preserve"> 250424_Lotteria DI_32 cities</t>
    </r>
  </si>
  <si>
    <r>
      <rPr>
        <u/>
        <sz val="10"/>
        <color rgb="FF1155CC"/>
        <rFont val="Calibri"/>
      </rPr>
      <t xml:space="preserve">[VIP]_Pizza Hut_01-03/08
</t>
    </r>
    <r>
      <rPr>
        <sz val="10"/>
        <rFont val="Calibri"/>
      </rPr>
      <t xml:space="preserve"> 241231_Pizza Hut_20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</si>
  <si>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</si>
  <si>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</si>
  <si>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[VIP]_Gà Rán Texas Chicken_04-07/08
</t>
    </r>
    <r>
      <rPr>
        <sz val="10"/>
        <color rgb="FF000000"/>
        <rFont val="Calibri"/>
      </rPr>
      <t xml:space="preserve"> 250102_Gà Rán Texas Chicken_6 cities</t>
    </r>
  </si>
  <si>
    <r>
      <rPr>
        <u/>
        <sz val="10"/>
        <color rgb="FF1155CC"/>
        <rFont val="Calibri"/>
      </rPr>
      <t>[SuperVIP]_Highlands Coffee_4-8.8</t>
    </r>
    <r>
      <rPr>
        <sz val="10"/>
        <color rgb="FF000000"/>
        <rFont val="Calibri"/>
      </rPr>
      <t xml:space="preserve"> 241231_Highlands Coffee_36 cities</t>
    </r>
  </si>
  <si>
    <r>
      <rPr>
        <u/>
        <sz val="10"/>
        <color rgb="FF1155CC"/>
        <rFont val="Calibri"/>
      </rPr>
      <t>[SuperVIP]_Highlands Coffee_4-8.8</t>
    </r>
    <r>
      <rPr>
        <sz val="10"/>
        <color rgb="FF000000"/>
        <rFont val="Calibri"/>
      </rPr>
      <t xml:space="preserve"> 241231_Highlands Coffee_36 cities</t>
    </r>
  </si>
  <si>
    <r>
      <rPr>
        <u/>
        <sz val="10"/>
        <color rgb="FF1155CC"/>
        <rFont val="Calibri"/>
      </rPr>
      <t>[SJBP]_Domino's Pizza_1K</t>
    </r>
    <r>
      <rPr>
        <sz val="10"/>
        <color rgb="FF000000"/>
        <rFont val="Calibri"/>
      </rPr>
      <t xml:space="preserve"> 250116_Domino pizza_11 cities</t>
    </r>
  </si>
  <si>
    <r>
      <rPr>
        <u/>
        <sz val="10"/>
        <color rgb="FF1155CC"/>
        <rFont val="Calibri"/>
      </rPr>
      <t xml:space="preserve">[VIP]_Domino's Pizza_08-10/08
</t>
    </r>
    <r>
      <rPr>
        <sz val="10"/>
        <color rgb="FF000000"/>
        <rFont val="Calibri"/>
      </rPr>
      <t xml:space="preserve"> 250116_Domino pizza_11 cities</t>
    </r>
  </si>
  <si>
    <r>
      <rPr>
        <u/>
        <sz val="10"/>
        <color rgb="FF1155CC"/>
        <rFont val="Calibri"/>
      </rPr>
      <t xml:space="preserve">[VIP]_Domino's Pizza_08-10/08
</t>
    </r>
    <r>
      <rPr>
        <sz val="10"/>
        <color rgb="FF000000"/>
        <rFont val="Calibri"/>
      </rPr>
      <t xml:space="preserve"> 250116_Domino pizza_11 cities</t>
    </r>
  </si>
  <si>
    <r>
      <rPr>
        <u/>
        <sz val="10"/>
        <color rgb="FF1155CC"/>
        <rFont val="Calibri"/>
      </rPr>
      <t>[SJBP]__Brand 50%</t>
    </r>
    <r>
      <rPr>
        <sz val="10"/>
        <rFont val="Calibri"/>
      </rPr>
      <t xml:space="preserve"> 241231_All OTH 2025_36 cities</t>
    </r>
  </si>
  <si>
    <r>
      <rPr>
        <u/>
        <sz val="10"/>
        <color rgb="FF1155CC"/>
        <rFont val="Calibri"/>
      </rPr>
      <t>[SJBP]_Cơm Thố Anh Nguyễn_Aug</t>
    </r>
    <r>
      <rPr>
        <sz val="10"/>
        <color rgb="FF000000"/>
        <rFont val="Calibri"/>
      </rPr>
      <t xml:space="preserve"> 250718_Cơm Thố Anh Nguyễn_11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</si>
  <si>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</si>
  <si>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</si>
  <si>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</si>
  <si>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</si>
  <si>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</si>
  <si>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</si>
  <si>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[VIP]_The Coffee House_18-20.8</t>
    </r>
    <r>
      <rPr>
        <sz val="10"/>
        <color rgb="FF000000"/>
        <rFont val="Calibri"/>
      </rPr>
      <t xml:space="preserve"> 241231_The Coffee House_7 cities</t>
    </r>
  </si>
  <si>
    <r>
      <rPr>
        <u/>
        <sz val="10"/>
        <color rgb="FF1155CC"/>
        <rFont val="Calibri"/>
      </rPr>
      <t>[JBP]_KATINAT Coffee &amp; Tea House_BOGO 20, 25.08</t>
    </r>
    <r>
      <rPr>
        <sz val="10"/>
        <color rgb="FF000000"/>
        <rFont val="Calibri"/>
      </rPr>
      <t xml:space="preserve"> 250119_Katinat Saigon Kafe_11 cities</t>
    </r>
  </si>
  <si>
    <r>
      <rPr>
        <u/>
        <sz val="10"/>
        <color rgb="FF1155CC"/>
        <rFont val="Calibri"/>
      </rPr>
      <t>[VIP]_Lotteria_18-21/08</t>
    </r>
    <r>
      <rPr>
        <sz val="10"/>
        <rFont val="Calibri"/>
      </rPr>
      <t xml:space="preserve"> 250424_Lotteria DI_32 cities</t>
    </r>
  </si>
  <si>
    <r>
      <rPr>
        <u/>
        <sz val="10"/>
        <color rgb="FF1155CC"/>
        <rFont val="Calibri"/>
      </rPr>
      <t xml:space="preserve">[VIP]_Domino's Pizza_22-24/08
</t>
    </r>
    <r>
      <rPr>
        <sz val="10"/>
        <color rgb="FF000000"/>
        <rFont val="Calibri"/>
      </rPr>
      <t xml:space="preserve"> 250116_Domino pizza_11 cities</t>
    </r>
  </si>
  <si>
    <r>
      <rPr>
        <u/>
        <sz val="10"/>
        <color rgb="FF1155CC"/>
        <rFont val="Calibri"/>
      </rPr>
      <t>[Alacarte CB]_Trà Sữa May Cha_Aug.CB1.9K</t>
    </r>
    <r>
      <rPr>
        <sz val="10"/>
        <color rgb="FF000000"/>
        <rFont val="Calibri"/>
      </rPr>
      <t>_BD,BH,CT</t>
    </r>
  </si>
  <si>
    <r>
      <rPr>
        <u/>
        <sz val="10"/>
        <color rgb="FF1155CC"/>
        <rFont val="Calibri"/>
      </rPr>
      <t>[Alacarte CB]_Trà Sữa May Cha_Aug.CB1.9K</t>
    </r>
    <r>
      <rPr>
        <sz val="10"/>
        <color rgb="FF000000"/>
        <rFont val="Calibri"/>
      </rPr>
      <t>_BD,BH,CT</t>
    </r>
  </si>
  <si>
    <r>
      <rPr>
        <u/>
        <sz val="10"/>
        <color rgb="FF1155CC"/>
        <rFont val="Calibri"/>
      </rPr>
      <t>[Alacarte CB]_Gà Rán KFC_Aug.CB1</t>
    </r>
    <r>
      <rPr>
        <sz val="10"/>
        <color rgb="FF000000"/>
        <rFont val="Calibri"/>
      </rPr>
      <t>_241231_Gà Rán KFC_25 cities</t>
    </r>
  </si>
  <si>
    <r>
      <rPr>
        <u/>
        <sz val="10"/>
        <color rgb="FF1155CC"/>
        <rFont val="Calibri"/>
      </rPr>
      <t>[Alacarte CB]_Gà Rán KFC_Aug.CB1</t>
    </r>
    <r>
      <rPr>
        <sz val="10"/>
        <color rgb="FF000000"/>
        <rFont val="Calibri"/>
      </rPr>
      <t>_241231_Gà Rán KFC_25 cities</t>
    </r>
  </si>
  <si>
    <r>
      <rPr>
        <u/>
        <sz val="10"/>
        <color rgb="FF1155CC"/>
        <rFont val="Calibri"/>
      </rPr>
      <t>[SJBP]_Domino's Pizza_1K</t>
    </r>
    <r>
      <rPr>
        <sz val="10"/>
        <color rgb="FF000000"/>
        <rFont val="Calibri"/>
      </rPr>
      <t xml:space="preserve"> 250116_Domino pizza_11 cities</t>
    </r>
  </si>
  <si>
    <r>
      <rPr>
        <u/>
        <sz val="10"/>
        <color rgb="FF1155CC"/>
        <rFont val="Calibri"/>
      </rPr>
      <t>[Alacarte CB]_Gà Rán KFC_Aug.CB1</t>
    </r>
    <r>
      <rPr>
        <sz val="10"/>
        <color rgb="FF000000"/>
        <rFont val="Calibri"/>
      </rPr>
      <t>_241231_Gà Rán KFC_25 cities</t>
    </r>
  </si>
  <si>
    <r>
      <rPr>
        <u/>
        <sz val="10"/>
        <color rgb="FF1155CC"/>
        <rFont val="Calibri"/>
      </rPr>
      <t>[SJBP]_Brand_Food_BAU</t>
    </r>
    <r>
      <rPr>
        <sz val="10"/>
        <rFont val="Calibri"/>
      </rPr>
      <t xml:space="preserve"> 250424_Lotteria DI_32 cities</t>
    </r>
  </si>
  <si>
    <r>
      <rPr>
        <u/>
        <sz val="10"/>
        <color rgb="FF1155CC"/>
        <rFont val="Calibri"/>
      </rPr>
      <t>[SJBP]_Brand_Food_BAU</t>
    </r>
    <r>
      <rPr>
        <sz val="10"/>
        <color rgb="FF000000"/>
        <rFont val="Calibri"/>
      </rPr>
      <t xml:space="preserve"> 250424_Lotteria DI_32 cities</t>
    </r>
  </si>
  <si>
    <r>
      <rPr>
        <u/>
        <sz val="10"/>
        <color rgb="FF1155CC"/>
        <rFont val="Calibri"/>
      </rPr>
      <t>[SJBP]_Brand_Food_BAU</t>
    </r>
    <r>
      <rPr>
        <sz val="10"/>
        <color rgb="FF000000"/>
        <rFont val="Calibri"/>
      </rPr>
      <t xml:space="preserve"> 250424_Lotteria DI_32 cities</t>
    </r>
  </si>
  <si>
    <r>
      <rPr>
        <u/>
        <sz val="10"/>
        <color rgb="FF1155CC"/>
        <rFont val="Calibri"/>
      </rPr>
      <t>[SJBP]_Highlands Coffee_ALC 14</t>
    </r>
    <r>
      <rPr>
        <sz val="10"/>
        <color rgb="FF000000"/>
        <rFont val="Calibri"/>
      </rPr>
      <t xml:space="preserve"> 241231_Highlands Coffee_36 cities</t>
    </r>
  </si>
  <si>
    <r>
      <rPr>
        <u/>
        <sz val="10"/>
        <color rgb="FF1155CC"/>
        <rFont val="Calibri"/>
      </rPr>
      <t>[SJBP]_Pizza Hut_Giảm 80k</t>
    </r>
    <r>
      <rPr>
        <sz val="10"/>
        <color rgb="FF000000"/>
        <rFont val="Calibri"/>
      </rPr>
      <t xml:space="preserve"> 241231_Pizza Hut_20 cities</t>
    </r>
  </si>
  <si>
    <r>
      <rPr>
        <u/>
        <sz val="10"/>
        <color rgb="FF1155CC"/>
        <rFont val="Calibri"/>
      </rPr>
      <t>[SJBP]_Pizza Hut_Giảm 80k</t>
    </r>
    <r>
      <rPr>
        <sz val="10"/>
        <color rgb="FF000000"/>
        <rFont val="Calibri"/>
      </rPr>
      <t xml:space="preserve"> 241231_Pizza Hut_20 cities</t>
    </r>
  </si>
  <si>
    <r>
      <rPr>
        <u/>
        <sz val="10"/>
        <color rgb="FF1155CC"/>
        <rFont val="Calibri"/>
      </rPr>
      <t>[SuperVIP]_The Coffee House_3-5.9</t>
    </r>
    <r>
      <rPr>
        <sz val="10"/>
        <color rgb="FF000000"/>
        <rFont val="Calibri"/>
      </rPr>
      <t xml:space="preserve"> 241231_The Coffee House_7 cities</t>
    </r>
  </si>
  <si>
    <r>
      <rPr>
        <u/>
        <sz val="10"/>
        <color rgb="FF1155CC"/>
        <rFont val="Calibri"/>
      </rPr>
      <t xml:space="preserve">[VIP]_Pizza Hut_05-07/09
</t>
    </r>
    <r>
      <rPr>
        <sz val="10"/>
        <color rgb="FF000000"/>
        <rFont val="Calibri"/>
      </rPr>
      <t>241231_Pizza Hut_20 cities</t>
    </r>
  </si>
  <si>
    <r>
      <rPr>
        <u/>
        <sz val="10"/>
        <color rgb="FF1155CC"/>
        <rFont val="Calibri"/>
      </rPr>
      <t xml:space="preserve">[VIP]_Pizza Hut_05-07/09
</t>
    </r>
    <r>
      <rPr>
        <sz val="10"/>
        <color rgb="FF000000"/>
        <rFont val="Calibri"/>
      </rPr>
      <t>241231_Pizza Hut_20 cities</t>
    </r>
  </si>
  <si>
    <r>
      <rPr>
        <u/>
        <sz val="10"/>
        <color rgb="FF1155CC"/>
        <rFont val="Calibri"/>
      </rPr>
      <t>[Win 1]_Lotteria_Sep</t>
    </r>
    <r>
      <rPr>
        <sz val="10"/>
        <rFont val="Calibri"/>
      </rPr>
      <t xml:space="preserve">_VT
</t>
    </r>
    <r>
      <rPr>
        <u/>
        <sz val="10"/>
        <color rgb="FF1155CC"/>
        <rFont val="Calibri"/>
      </rPr>
      <t>[Alacarte CB]_Lotteria_Sep.CB1</t>
    </r>
    <r>
      <rPr>
        <sz val="10"/>
        <rFont val="Calibri"/>
      </rPr>
      <t>_Hue, DL</t>
    </r>
  </si>
  <si>
    <r>
      <rPr>
        <u/>
        <sz val="10"/>
        <color rgb="FF1155CC"/>
        <rFont val="Calibri"/>
      </rPr>
      <t>[SuperVIP]_Highlands Coffee_8-12.9</t>
    </r>
    <r>
      <rPr>
        <sz val="10"/>
        <color rgb="FF000000"/>
        <rFont val="Calibri"/>
      </rPr>
      <t xml:space="preserve"> 241231_Highlands Coffee_36 cities</t>
    </r>
  </si>
  <si>
    <r>
      <rPr>
        <u/>
        <sz val="10"/>
        <color rgb="FF1155CC"/>
        <rFont val="Calibri"/>
      </rPr>
      <t xml:space="preserve">[VIP]_Gà Rán Texas Chicken_08-11/09
</t>
    </r>
    <r>
      <rPr>
        <u/>
        <sz val="10"/>
        <color rgb="FF000000"/>
        <rFont val="Calibri"/>
      </rPr>
      <t>250102_Gà Rán Texas Chicken_6 cities</t>
    </r>
  </si>
  <si>
    <r>
      <rPr>
        <u/>
        <sz val="10"/>
        <color rgb="FF1155CC"/>
        <rFont val="Calibri"/>
      </rPr>
      <t xml:space="preserve">[SuperVIP]_McDonald's_12-14/09
</t>
    </r>
    <r>
      <rPr>
        <sz val="10"/>
        <color rgb="FF000000"/>
        <rFont val="Calibri"/>
      </rPr>
      <t>250707_McDonald's_6 cities</t>
    </r>
  </si>
  <si>
    <r>
      <rPr>
        <u/>
        <sz val="10"/>
        <color rgb="FF1155CC"/>
        <rFont val="Calibri"/>
      </rPr>
      <t>[Alacarte CB]_Trà Sữa May Cha_Sep.CB1</t>
    </r>
    <r>
      <rPr>
        <sz val="10"/>
        <color rgb="FF000000"/>
        <rFont val="Calibri"/>
      </rPr>
      <t>_BD, ĐN,CT</t>
    </r>
  </si>
  <si>
    <r>
      <rPr>
        <u/>
        <sz val="10"/>
        <color rgb="FF1155CC"/>
        <rFont val="Calibri"/>
      </rPr>
      <t>[Alacarte CB]_Trà Sữa May Cha_Sep.CB1</t>
    </r>
    <r>
      <rPr>
        <sz val="10"/>
        <color rgb="FF000000"/>
        <rFont val="Calibri"/>
      </rPr>
      <t>_BD, ĐN,CT</t>
    </r>
  </si>
  <si>
    <r>
      <rPr>
        <u/>
        <sz val="10"/>
        <color rgb="FF1155CC"/>
        <rFont val="Calibri"/>
      </rPr>
      <t>[VIP]_The Coffee House_15-17.9</t>
    </r>
    <r>
      <rPr>
        <sz val="10"/>
        <color rgb="FF000000"/>
        <rFont val="Calibri"/>
      </rPr>
      <t xml:space="preserve"> 241231_The Coffee House_7 cities</t>
    </r>
  </si>
  <si>
    <r>
      <rPr>
        <u/>
        <sz val="10"/>
        <color rgb="FF1155CC"/>
        <rFont val="Calibri"/>
      </rPr>
      <t>[VIP]_The Coffee House_15-17.9</t>
    </r>
    <r>
      <rPr>
        <sz val="10"/>
        <color rgb="FF000000"/>
        <rFont val="Calibri"/>
      </rPr>
      <t xml:space="preserve"> 241231_The Coffee House_7 cities</t>
    </r>
  </si>
  <si>
    <r>
      <rPr>
        <u/>
        <sz val="10"/>
        <color rgb="FF1155CC"/>
        <rFont val="Calibri"/>
      </rPr>
      <t>[VIP]_The Coffee House_15-17.9</t>
    </r>
    <r>
      <rPr>
        <sz val="10"/>
        <color rgb="FF000000"/>
        <rFont val="Calibri"/>
      </rPr>
      <t xml:space="preserve"> 241231_The Coffee House_7 cities</t>
    </r>
  </si>
  <si>
    <r>
      <rPr>
        <u/>
        <sz val="10"/>
        <color rgb="FF1155CC"/>
        <rFont val="Calibri"/>
      </rPr>
      <t xml:space="preserve">[SJBP]_McDonald's_2t2
</t>
    </r>
    <r>
      <rPr>
        <sz val="10"/>
        <color rgb="FF000000"/>
        <rFont val="Calibri"/>
      </rPr>
      <t xml:space="preserve"> 250707_McDonald's_6 cities</t>
    </r>
  </si>
  <si>
    <r>
      <rPr>
        <u/>
        <sz val="10"/>
        <color rgb="FF1155CC"/>
        <rFont val="Calibri"/>
      </rPr>
      <t xml:space="preserve">[SJBP]_McDonald's_2t2
</t>
    </r>
    <r>
      <rPr>
        <sz val="10"/>
        <color rgb="FF000000"/>
        <rFont val="Calibri"/>
      </rPr>
      <t xml:space="preserve"> 250707_McDonald's_6 cities</t>
    </r>
  </si>
  <si>
    <r>
      <rPr>
        <u/>
        <sz val="10"/>
        <color rgb="FF1155CC"/>
        <rFont val="Calibri"/>
      </rPr>
      <t>[SuperVIP]_Highlands Coffee_22-26.9</t>
    </r>
    <r>
      <rPr>
        <sz val="10"/>
        <color rgb="FF000000"/>
        <rFont val="Calibri"/>
      </rPr>
      <t xml:space="preserve"> 241231_Highlands Coffee_36 cities</t>
    </r>
  </si>
  <si>
    <r>
      <rPr>
        <u/>
        <sz val="10"/>
        <color rgb="FF1155CC"/>
        <rFont val="Calibri"/>
      </rPr>
      <t>[SuperVIP]_Starbucks Coffee_23-25.9</t>
    </r>
    <r>
      <rPr>
        <sz val="10"/>
        <color rgb="FF000000"/>
        <rFont val="Calibri"/>
      </rPr>
      <t xml:space="preserve"> 250520_Starbucks Coffee_12 cities</t>
    </r>
  </si>
  <si>
    <r>
      <rPr>
        <u/>
        <sz val="10"/>
        <color rgb="FF1155CC"/>
        <rFont val="Calibri"/>
      </rPr>
      <t>[SJBP]__Brand 50%</t>
    </r>
    <r>
      <rPr>
        <sz val="10"/>
        <rFont val="Calibri"/>
      </rPr>
      <t xml:space="preserve"> 241231_All OTH 2025_36 cities</t>
    </r>
  </si>
  <si>
    <r>
      <rPr>
        <u/>
        <sz val="10"/>
        <color rgb="FF1155CC"/>
        <rFont val="Calibri"/>
      </rPr>
      <t>[SuperVIP]_Highlands Coffee_22-26.9</t>
    </r>
    <r>
      <rPr>
        <sz val="10"/>
        <color rgb="FF000000"/>
        <rFont val="Calibri"/>
      </rPr>
      <t xml:space="preserve"> 241231_Highlands Coffee_36 cities</t>
    </r>
  </si>
  <si>
    <r>
      <rPr>
        <u/>
        <sz val="10"/>
        <color rgb="FF1155CC"/>
        <rFont val="Calibri"/>
      </rPr>
      <t xml:space="preserve">[SJBP]_McDonald's_2t2
</t>
    </r>
    <r>
      <rPr>
        <sz val="10"/>
        <color rgb="FF000000"/>
        <rFont val="Calibri"/>
      </rPr>
      <t xml:space="preserve"> 250707_McDonald's_6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</si>
  <si>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</si>
  <si>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</si>
  <si>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[SJBP]_McDonald's_2t2
</t>
    </r>
    <r>
      <rPr>
        <sz val="10"/>
        <rFont val="Calibri"/>
      </rPr>
      <t xml:space="preserve"> 250707_McDonald's_6 cities</t>
    </r>
  </si>
  <si>
    <r>
      <rPr>
        <u/>
        <sz val="10"/>
        <color rgb="FF1155CC"/>
        <rFont val="Calibri"/>
      </rPr>
      <t xml:space="preserve">[SJBP]_McDonald's_2t2
</t>
    </r>
    <r>
      <rPr>
        <sz val="10"/>
        <rFont val="Calibri"/>
      </rPr>
      <t xml:space="preserve"> 250707_McDonald's_6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</si>
  <si>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</si>
  <si>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</si>
  <si>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</si>
  <si>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[SuperVIP]_Highlands Coffee_6-10.10</t>
    </r>
    <r>
      <rPr>
        <sz val="10"/>
        <color rgb="FF000000"/>
        <rFont val="Calibri"/>
      </rPr>
      <t xml:space="preserve"> 241231_Highlands Coffee_36 cities</t>
    </r>
  </si>
  <si>
    <r>
      <rPr>
        <u/>
        <sz val="10"/>
        <color rgb="FF1155CC"/>
        <rFont val="Calibri"/>
      </rPr>
      <t xml:space="preserve">[SJBP]_Cơm Thố Anh Nguyễn_Oct
</t>
    </r>
    <r>
      <rPr>
        <sz val="10"/>
        <color rgb="FF000000"/>
        <rFont val="Calibri"/>
      </rPr>
      <t>250718_Cơm Thố Anh Nguyễn_11 cities</t>
    </r>
  </si>
  <si>
    <r>
      <rPr>
        <u/>
        <sz val="10"/>
        <color rgb="FF1155CC"/>
        <rFont val="Calibri"/>
      </rPr>
      <t xml:space="preserve">[SJBP]_Cơm Thố Anh Nguyễn_Oct
</t>
    </r>
    <r>
      <rPr>
        <sz val="10"/>
        <color rgb="FF000000"/>
        <rFont val="Calibri"/>
      </rPr>
      <t>250718_Cơm Thố Anh Nguyễn_11 cities</t>
    </r>
  </si>
  <si>
    <r>
      <rPr>
        <u/>
        <sz val="10"/>
        <color rgb="FF1155CC"/>
        <rFont val="Calibri"/>
      </rPr>
      <t xml:space="preserve">[SuperVIP]_Pizza Hut_10-12/10
</t>
    </r>
    <r>
      <rPr>
        <sz val="10"/>
        <color rgb="FF000000"/>
        <rFont val="Calibri"/>
      </rPr>
      <t>241231_Pizza Hut_20 cities</t>
    </r>
  </si>
  <si>
    <r>
      <rPr>
        <u/>
        <sz val="10"/>
        <color rgb="FF1155CC"/>
        <rFont val="Calibri"/>
      </rPr>
      <t xml:space="preserve">[SuperVIP]_Pizza Hut_10-12/10
</t>
    </r>
    <r>
      <rPr>
        <sz val="10"/>
        <color rgb="FF000000"/>
        <rFont val="Calibri"/>
      </rPr>
      <t>241231_Pizza Hut_20 cities</t>
    </r>
  </si>
  <si>
    <r>
      <rPr>
        <u/>
        <sz val="10"/>
        <color rgb="FF1155CC"/>
        <rFont val="Calibri"/>
      </rPr>
      <t>[Win 3]_Cơm Thố Anh Nguyễn_Oct</t>
    </r>
    <r>
      <rPr>
        <sz val="10"/>
        <color rgb="FF000000"/>
        <rFont val="Calibri"/>
      </rPr>
      <t>_250718_Cơm Thố Anh Nguyễn_11 cities</t>
    </r>
  </si>
  <si>
    <r>
      <rPr>
        <u/>
        <sz val="10"/>
        <color rgb="FF1155CC"/>
        <rFont val="Calibri"/>
      </rPr>
      <t>[SJBP]__Brand 50%</t>
    </r>
    <r>
      <rPr>
        <sz val="10"/>
        <rFont val="Calibri"/>
      </rPr>
      <t xml:space="preserve"> 241231_All OTH 2025_36 cities</t>
    </r>
  </si>
  <si>
    <r>
      <rPr>
        <u/>
        <sz val="10"/>
        <color rgb="FF1155CC"/>
        <rFont val="Calibri"/>
      </rPr>
      <t>[SuperVIP]_Starbucks Coffee_14-16.10</t>
    </r>
    <r>
      <rPr>
        <sz val="10"/>
        <rFont val="Calibri"/>
      </rPr>
      <t xml:space="preserve"> 250822_Starbucks Coffee_13 cities</t>
    </r>
  </si>
  <si>
    <r>
      <rPr>
        <u/>
        <sz val="10"/>
        <color rgb="FF1155CC"/>
        <rFont val="Calibri"/>
      </rPr>
      <t xml:space="preserve">[VIP]_Gà Rán Texas Chicken_13-16/10
</t>
    </r>
    <r>
      <rPr>
        <sz val="10"/>
        <color rgb="FF000000"/>
        <rFont val="Calibri"/>
      </rPr>
      <t>250102_Gà Rán Texas Chicken_6 cities</t>
    </r>
  </si>
  <si>
    <r>
      <rPr>
        <u/>
        <sz val="10"/>
        <color rgb="FF1155CC"/>
        <rFont val="Calibri"/>
      </rPr>
      <t>[SuperVIP]_Highlands Coffee_13-17.10</t>
    </r>
    <r>
      <rPr>
        <sz val="10"/>
        <color rgb="FF000000"/>
        <rFont val="Calibri"/>
      </rPr>
      <t xml:space="preserve"> 241231_Highlands Coffee_36 cities</t>
    </r>
  </si>
  <si>
    <r>
      <rPr>
        <u/>
        <sz val="10"/>
        <color rgb="FF1155CC"/>
        <rFont val="Calibri"/>
      </rPr>
      <t>[PNS]_ACB bank_Oct_Music Event</t>
    </r>
    <r>
      <rPr>
        <sz val="10"/>
        <color rgb="FF000000"/>
        <rFont val="Calibri"/>
      </rPr>
      <t>_ALL</t>
    </r>
  </si>
  <si>
    <r>
      <rPr>
        <u/>
        <sz val="10"/>
        <color rgb="FF1155CC"/>
        <rFont val="Calibri"/>
      </rPr>
      <t xml:space="preserve">[SuperVIP]_McDonald's_17-19/10
</t>
    </r>
    <r>
      <rPr>
        <sz val="10"/>
        <color rgb="FF000000"/>
        <rFont val="Calibri"/>
      </rPr>
      <t xml:space="preserve"> 250707_McDonald's_6 cities</t>
    </r>
  </si>
  <si>
    <r>
      <rPr>
        <u/>
        <sz val="10"/>
        <color rgb="FF1155CC"/>
        <rFont val="Calibri"/>
      </rPr>
      <t xml:space="preserve">[SJBP]_Cơm Thố Anh Nguyễn_Oct
</t>
    </r>
    <r>
      <rPr>
        <sz val="10"/>
        <color rgb="FF000000"/>
        <rFont val="Calibri"/>
      </rPr>
      <t>250718_Cơm Thố Anh Nguyễn_11 cities</t>
    </r>
  </si>
  <si>
    <r>
      <rPr>
        <u/>
        <sz val="10"/>
        <color rgb="FF1155CC"/>
        <rFont val="Calibri"/>
      </rPr>
      <t xml:space="preserve">[SJBP]_Cơm Thố Anh Nguyễn_Oct
</t>
    </r>
    <r>
      <rPr>
        <sz val="10"/>
        <color rgb="FF000000"/>
        <rFont val="Calibri"/>
      </rPr>
      <t>250718_Cơm Thố Anh Nguyễn_11 cities</t>
    </r>
  </si>
  <si>
    <r>
      <rPr>
        <u/>
        <sz val="10"/>
        <color rgb="FF1155CC"/>
        <rFont val="Calibri"/>
      </rPr>
      <t xml:space="preserve">[SuperVIP]_The Coffee House_21-23/10
</t>
    </r>
    <r>
      <rPr>
        <sz val="10"/>
        <color rgb="FF000000"/>
        <rFont val="Calibri"/>
      </rPr>
      <t>241231_The Coffee House_7 cities</t>
    </r>
  </si>
  <si>
    <r>
      <rPr>
        <u/>
        <sz val="10"/>
        <color rgb="FF1155CC"/>
        <rFont val="Calibri"/>
      </rPr>
      <t xml:space="preserve">[SuperVIP]_Cơm Thố Anh Nguyễn_22-26/10
</t>
    </r>
    <r>
      <rPr>
        <sz val="10"/>
        <rFont val="Calibri"/>
      </rPr>
      <t>250718_Cơm Thố Anh Nguyễn_11 cities</t>
    </r>
  </si>
  <si>
    <r>
      <rPr>
        <u/>
        <sz val="10"/>
        <color rgb="FF1155CC"/>
        <rFont val="Calibri"/>
      </rPr>
      <t>[Alacarte CB]_Trà Sữa May Cha_Oct.CB1</t>
    </r>
    <r>
      <rPr>
        <sz val="10"/>
        <color rgb="FF000000"/>
        <rFont val="Calibri"/>
      </rPr>
      <t>_BD,BH,CT</t>
    </r>
  </si>
  <si>
    <r>
      <rPr>
        <u/>
        <sz val="10"/>
        <color rgb="FF1155CC"/>
        <rFont val="Calibri"/>
      </rPr>
      <t>[Alacarte CB]_Trà Sữa May Cha_Oct.CB1</t>
    </r>
    <r>
      <rPr>
        <sz val="10"/>
        <color rgb="FF000000"/>
        <rFont val="Calibri"/>
      </rPr>
      <t>_BD,BH,CT</t>
    </r>
  </si>
  <si>
    <r>
      <rPr>
        <u/>
        <sz val="10"/>
        <color rgb="FF1155CC"/>
        <rFont val="Calibri"/>
      </rPr>
      <t>[Alacarte CB]_Trà Sữa May Cha_Oct.CB1</t>
    </r>
    <r>
      <rPr>
        <sz val="10"/>
        <color rgb="FF000000"/>
        <rFont val="Calibri"/>
      </rPr>
      <t>_BD,BH,CT</t>
    </r>
  </si>
  <si>
    <r>
      <rPr>
        <u/>
        <sz val="10"/>
        <color rgb="FF1155CC"/>
        <rFont val="Calibri"/>
      </rPr>
      <t xml:space="preserve">[SJBP]_Cơm Thố Anh Nguyễn_Oct
</t>
    </r>
    <r>
      <rPr>
        <sz val="10"/>
        <color rgb="FF000000"/>
        <rFont val="Calibri"/>
      </rPr>
      <t>250718_Cơm Thố Anh Nguyễn_11 cities</t>
    </r>
  </si>
  <si>
    <r>
      <rPr>
        <u/>
        <sz val="10"/>
        <color rgb="FF1155CC"/>
        <rFont val="Calibri"/>
      </rPr>
      <t xml:space="preserve">[SJBP]_Cơm Thố Anh Nguyễn_Oct
</t>
    </r>
    <r>
      <rPr>
        <sz val="10"/>
        <color rgb="FF000000"/>
        <rFont val="Calibri"/>
      </rPr>
      <t>250718_Cơm Thố Anh Nguyễn_11 cities</t>
    </r>
  </si>
  <si>
    <r>
      <rPr>
        <sz val="10"/>
        <rFont val="Calibri"/>
      </rPr>
      <t xml:space="preserve"> </t>
    </r>
    <r>
      <rPr>
        <u/>
        <sz val="10"/>
        <color rgb="FF1155CC"/>
        <rFont val="Calibri"/>
      </rPr>
      <t>[SuperVIP]_McDonald's_31/10-02/11</t>
    </r>
  </si>
  <si>
    <r>
      <rPr>
        <sz val="10"/>
        <rFont val="Calibri"/>
      </rPr>
      <t xml:space="preserve"> </t>
    </r>
    <r>
      <rPr>
        <u/>
        <sz val="10"/>
        <color rgb="FF1155CC"/>
        <rFont val="Calibri"/>
      </rPr>
      <t>[SuperVIP]_McDonald's_31/10-02/11</t>
    </r>
  </si>
  <si>
    <r>
      <rPr>
        <u/>
        <sz val="10"/>
        <color rgb="FF1155CC"/>
        <rFont val="Calibri"/>
      </rPr>
      <t>[SuperVIP]_Highlands Coffee_3-7.11</t>
    </r>
    <r>
      <rPr>
        <sz val="10"/>
        <rFont val="Calibri"/>
      </rPr>
      <t xml:space="preserve"> 241231_Highlands Coffee_36 cities</t>
    </r>
  </si>
  <si>
    <r>
      <rPr>
        <u/>
        <sz val="10"/>
        <color rgb="FF1155CC"/>
        <rFont val="Calibri"/>
      </rPr>
      <t>[SuperVIP]_Highlands Coffee_3-7.11</t>
    </r>
    <r>
      <rPr>
        <sz val="10"/>
        <rFont val="Calibri"/>
      </rPr>
      <t xml:space="preserve"> 241231_Highlands Coffee_36 cities</t>
    </r>
  </si>
  <si>
    <r>
      <rPr>
        <u/>
        <sz val="10"/>
        <color rgb="FF1155CC"/>
        <rFont val="Calibri"/>
      </rPr>
      <t>[SuperVIP]_Highlands Coffee_3-7.11</t>
    </r>
    <r>
      <rPr>
        <sz val="10"/>
        <rFont val="Calibri"/>
      </rPr>
      <t xml:space="preserve"> 241231_Highlands Coffee_36 cities</t>
    </r>
  </si>
  <si>
    <r>
      <rPr>
        <u/>
        <sz val="10"/>
        <color rgb="FF1155CC"/>
        <rFont val="Calibri"/>
      </rPr>
      <t>[SJBP]__Brand 50%</t>
    </r>
    <r>
      <rPr>
        <sz val="10"/>
        <rFont val="Calibri"/>
      </rPr>
      <t xml:space="preserve"> 241231_All OTH 2025_36 cities</t>
    </r>
  </si>
  <si>
    <r>
      <rPr>
        <u/>
        <sz val="10"/>
        <color rgb="FF1155CC"/>
        <rFont val="Calibri"/>
      </rPr>
      <t>[VIP]_Gong Cha_4-7Nov</t>
    </r>
    <r>
      <rPr>
        <sz val="10"/>
        <color rgb="FF000000"/>
        <rFont val="Calibri"/>
      </rPr>
      <t xml:space="preserve"> 20240506_Gong Cha_3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</si>
  <si>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</si>
  <si>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</si>
  <si>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[SJBP]_All Brand_0h-6h</t>
    </r>
    <r>
      <rPr>
        <sz val="10"/>
        <rFont val="Calibri"/>
      </rPr>
      <t xml:space="preserve">
</t>
    </r>
    <r>
      <rPr>
        <u/>
        <sz val="10"/>
        <color rgb="FF1155CC"/>
        <rFont val="Calibri"/>
      </rPr>
      <t>[SJBP]_All Brand_6h - 8h</t>
    </r>
    <r>
      <rPr>
        <sz val="10"/>
        <rFont val="Calibri"/>
      </rPr>
      <t xml:space="preserve">
</t>
    </r>
    <r>
      <rPr>
        <u/>
        <sz val="10"/>
        <color rgb="FF1155CC"/>
        <rFont val="Calibri"/>
      </rPr>
      <t>[SJBP]_All Brand_8h - 10h</t>
    </r>
    <r>
      <rPr>
        <sz val="10"/>
        <rFont val="Calibri"/>
      </rPr>
      <t xml:space="preserve">
</t>
    </r>
    <r>
      <rPr>
        <u/>
        <sz val="10"/>
        <color rgb="FF1155CC"/>
        <rFont val="Calibri"/>
      </rPr>
      <t>[SJBP]_All Brand_10h - 12h</t>
    </r>
    <r>
      <rPr>
        <sz val="10"/>
        <rFont val="Calibri"/>
      </rPr>
      <t xml:space="preserve">
</t>
    </r>
    <r>
      <rPr>
        <u/>
        <sz val="10"/>
        <color rgb="FF1155CC"/>
        <rFont val="Calibri"/>
      </rPr>
      <t>[SJBP]_All Brand_12h - 14h</t>
    </r>
    <r>
      <rPr>
        <sz val="10"/>
        <rFont val="Calibri"/>
      </rPr>
      <t xml:space="preserve">
</t>
    </r>
    <r>
      <rPr>
        <u/>
        <sz val="10"/>
        <color rgb="FF1155CC"/>
        <rFont val="Calibri"/>
      </rPr>
      <t>[SJBP]_All Brand_14h - 17h</t>
    </r>
    <r>
      <rPr>
        <sz val="10"/>
        <rFont val="Calibri"/>
      </rPr>
      <t xml:space="preserve">
</t>
    </r>
    <r>
      <rPr>
        <u/>
        <sz val="10"/>
        <color rgb="FF1155CC"/>
        <rFont val="Calibri"/>
      </rPr>
      <t>[SJBP]_All Brand_17h - 19h</t>
    </r>
    <r>
      <rPr>
        <sz val="10"/>
        <rFont val="Calibri"/>
      </rPr>
      <t xml:space="preserve">
</t>
    </r>
    <r>
      <rPr>
        <u/>
        <sz val="10"/>
        <color rgb="FF1155CC"/>
        <rFont val="Calibri"/>
      </rPr>
      <t>[SJBP]_All Brand_19h - 24h</t>
    </r>
  </si>
  <si>
    <r>
      <rPr>
        <u/>
        <sz val="10"/>
        <color rgb="FF1155CC"/>
        <rFont val="Calibri"/>
      </rPr>
      <t>[VIP]_The Coffee House_17-19.11</t>
    </r>
    <r>
      <rPr>
        <sz val="10"/>
        <color rgb="FF000000"/>
        <rFont val="Calibri"/>
      </rPr>
      <t xml:space="preserve"> 251014_The Coffee House_8 cities</t>
    </r>
  </si>
  <si>
    <r>
      <rPr>
        <u/>
        <sz val="10"/>
        <color rgb="FF1155CC"/>
        <rFont val="Calibri"/>
      </rPr>
      <t>[Alacarte CB]_Trà Sữa May Cha_Nov.CB1</t>
    </r>
    <r>
      <rPr>
        <sz val="10"/>
        <color rgb="FF000000"/>
        <rFont val="Calibri"/>
      </rPr>
      <t>_BD,BH,CT</t>
    </r>
  </si>
  <si>
    <r>
      <rPr>
        <u/>
        <sz val="10"/>
        <color rgb="FF1155CC"/>
        <rFont val="Calibri"/>
      </rPr>
      <t>[Alacarte CB]_Trà Sữa May Cha_Nov.CB1</t>
    </r>
    <r>
      <rPr>
        <sz val="10"/>
        <color rgb="FF000000"/>
        <rFont val="Calibri"/>
      </rPr>
      <t>_BD,BH,CT</t>
    </r>
  </si>
  <si>
    <r>
      <rPr>
        <u/>
        <sz val="10"/>
        <color rgb="FF1155CC"/>
        <rFont val="Calibri"/>
      </rPr>
      <t>[Alacarte CB]_Trà Sữa May Cha_Nov.CB1</t>
    </r>
    <r>
      <rPr>
        <sz val="10"/>
        <color rgb="FF000000"/>
        <rFont val="Calibri"/>
      </rPr>
      <t>_BD,BH,CT</t>
    </r>
  </si>
  <si>
    <r>
      <rPr>
        <u/>
        <sz val="10"/>
        <color rgb="FF1155CC"/>
        <rFont val="Calibri"/>
      </rPr>
      <t>[Win 2]_Cà Phê Muối Chú Long_Nov_24-28.11</t>
    </r>
    <r>
      <rPr>
        <sz val="10"/>
        <color rgb="FF000000"/>
        <rFont val="Calibri"/>
      </rPr>
      <t>_250707_Cà Phê Muối Chú Long_15 cities</t>
    </r>
  </si>
  <si>
    <r>
      <rPr>
        <u/>
        <sz val="10"/>
        <color rgb="FF1155CC"/>
        <rFont val="Calibri"/>
      </rPr>
      <t>[SJBP]_The Coffee House_WC Fri</t>
    </r>
    <r>
      <rPr>
        <sz val="10"/>
        <color rgb="FF000000"/>
        <rFont val="Calibri"/>
      </rPr>
      <t xml:space="preserve"> 251014_The Coffee House_8 cities</t>
    </r>
  </si>
  <si>
    <r>
      <rPr>
        <u/>
        <sz val="10"/>
        <color rgb="FF1155CC"/>
        <rFont val="Calibri"/>
      </rPr>
      <t>[Win 4]_Co.op Food_Nov_SJBP</t>
    </r>
    <r>
      <rPr>
        <sz val="10"/>
        <color rgb="FF000000"/>
        <rFont val="Calibri"/>
      </rPr>
      <t>_CT</t>
    </r>
  </si>
  <si>
    <r>
      <rPr>
        <u/>
        <sz val="10"/>
        <color rgb="FF1155CC"/>
        <rFont val="Calibri"/>
      </rPr>
      <t>[SuperVIP]_Highlands Coffee_8-12.12</t>
    </r>
    <r>
      <rPr>
        <sz val="10"/>
        <rFont val="Calibri"/>
      </rPr>
      <t xml:space="preserve"> 241231_Highlands Coffee_36 cities</t>
    </r>
  </si>
  <si>
    <r>
      <rPr>
        <u/>
        <sz val="10"/>
        <color rgb="FF1155CC"/>
        <rFont val="Calibri"/>
      </rPr>
      <t>[SJBP]__Brand 50%</t>
    </r>
    <r>
      <rPr>
        <sz val="10"/>
        <rFont val="Calibri"/>
      </rPr>
      <t xml:space="preserve"> 241231_All OTH 2025_36 cities</t>
    </r>
  </si>
  <si>
    <r>
      <rPr>
        <u/>
        <sz val="10"/>
        <color rgb="FF1155CC"/>
        <rFont val="Calibri"/>
      </rPr>
      <t>[SuperVIP]_Highlands Coffee_8-12.12</t>
    </r>
    <r>
      <rPr>
        <sz val="10"/>
        <rFont val="Calibri"/>
      </rPr>
      <t xml:space="preserve"> 241231_Highlands Coffee_36 cities</t>
    </r>
  </si>
  <si>
    <t>[SuperVIP]_Highlands Coffee_8-12.12</t>
  </si>
  <si>
    <t xml:space="preserve"> [SJBP]_Gà Rán Popeyes_BOGO add on ĐN+OTH </t>
  </si>
  <si>
    <r>
      <rPr>
        <u/>
        <sz val="10"/>
        <color rgb="FF1155CC"/>
        <rFont val="Calibri"/>
      </rPr>
      <t>[VIP]_The Coffee House_15-17.12</t>
    </r>
    <r>
      <rPr>
        <sz val="10"/>
        <color rgb="FF000000"/>
        <rFont val="Calibri"/>
      </rPr>
      <t xml:space="preserve"> 251014_The Coffee House_8 cities</t>
    </r>
  </si>
  <si>
    <r>
      <rPr>
        <u/>
        <sz val="10"/>
        <color rgb="FF1155CC"/>
        <rFont val="Calibri"/>
      </rPr>
      <t>[VIP]_The Coffee House_15-17.12</t>
    </r>
    <r>
      <rPr>
        <sz val="10"/>
        <color rgb="FF000000"/>
        <rFont val="Calibri"/>
      </rPr>
      <t xml:space="preserve"> 251014_The Coffee House_8 cities</t>
    </r>
  </si>
  <si>
    <r>
      <rPr>
        <u/>
        <sz val="10"/>
        <color rgb="FF1155CC"/>
        <rFont val="Calibri"/>
      </rPr>
      <t>[Alacarte CB]_Trà Sữa May Cha_Dec.CB1.50%</t>
    </r>
    <r>
      <rPr>
        <sz val="10"/>
        <rFont val="Calibri"/>
      </rPr>
      <t>_BD</t>
    </r>
  </si>
  <si>
    <r>
      <rPr>
        <u/>
        <sz val="10"/>
        <color rgb="FF1155CC"/>
        <rFont val="Calibri"/>
      </rPr>
      <t>[Win 3]_Lotteria_Dec.VT</t>
    </r>
    <r>
      <rPr>
        <sz val="10"/>
        <color rgb="FF000000"/>
        <rFont val="Calibri"/>
      </rPr>
      <t>_VT</t>
    </r>
  </si>
  <si>
    <r>
      <rPr>
        <u/>
        <sz val="10"/>
        <color rgb="FF1155CC"/>
        <rFont val="Calibri"/>
      </rPr>
      <t>[Alacarte CB]_Trà Sữa May Cha_Dec.CB1.50%</t>
    </r>
    <r>
      <rPr>
        <sz val="10"/>
        <rFont val="Calibri"/>
      </rPr>
      <t>_BD</t>
    </r>
  </si>
  <si>
    <r>
      <rPr>
        <u/>
        <sz val="10"/>
        <color rgb="FF1155CC"/>
        <rFont val="Calibri"/>
      </rPr>
      <t>[Alacarte CB]_TH True Mart_Dec_CB2_SJBP</t>
    </r>
    <r>
      <rPr>
        <sz val="10"/>
        <color rgb="FF000000"/>
        <rFont val="Calibri"/>
      </rPr>
      <t>_250925_TH True Mart_18 cities</t>
    </r>
  </si>
  <si>
    <r>
      <rPr>
        <u/>
        <sz val="10"/>
        <color rgb="FF1155CC"/>
        <rFont val="Calibri"/>
      </rPr>
      <t>[Alacarte CB]_TH True Mart_Dec_CB2_SJBP</t>
    </r>
    <r>
      <rPr>
        <sz val="10"/>
        <color rgb="FF000000"/>
        <rFont val="Calibri"/>
      </rPr>
      <t>_250925_TH True Mart_18 cities</t>
    </r>
  </si>
  <si>
    <r>
      <rPr>
        <u/>
        <sz val="10"/>
        <color rgb="FF1155CC"/>
        <rFont val="Calibri"/>
      </rPr>
      <t>[Alacarte CB]_TH True Mart_Dec_CB2_SJBP</t>
    </r>
    <r>
      <rPr>
        <sz val="10"/>
        <color rgb="FF000000"/>
        <rFont val="Calibri"/>
      </rPr>
      <t>_250925_TH True Mart_18 cities</t>
    </r>
  </si>
  <si>
    <r>
      <rPr>
        <u/>
        <sz val="10"/>
        <color rgb="FF1155CC"/>
        <rFont val="Calibri"/>
      </rPr>
      <t>[Alacarte CB]_Gà Rán KFC_Dec.CB1</t>
    </r>
    <r>
      <rPr>
        <sz val="10"/>
        <color rgb="FF000000"/>
        <rFont val="Calibri"/>
      </rPr>
      <t>_241231_Gà Rán KFC_25 cities</t>
    </r>
  </si>
  <si>
    <r>
      <rPr>
        <u/>
        <sz val="10"/>
        <color rgb="FF1155CC"/>
        <rFont val="Calibri"/>
      </rPr>
      <t>[Alacarte CB]_Gà Rán KFC_Dec.CB1</t>
    </r>
    <r>
      <rPr>
        <sz val="10"/>
        <color rgb="FF000000"/>
        <rFont val="Calibri"/>
      </rPr>
      <t>_241231_Gà Rán KFC_25 cities</t>
    </r>
  </si>
  <si>
    <r>
      <rPr>
        <u/>
        <sz val="10"/>
        <color rgb="FF1155CC"/>
        <rFont val="Calibri"/>
      </rPr>
      <t>[VIP]_KATINAT Coffee &amp; Tea House_B2G1 2026</t>
    </r>
    <r>
      <rPr>
        <sz val="10"/>
        <color rgb="FF000000"/>
        <rFont val="Calibri"/>
      </rPr>
      <t xml:space="preserve"> 260106_KATINAT Coffee &amp; Tea House_14 cities</t>
    </r>
  </si>
  <si>
    <r>
      <rPr>
        <u/>
        <sz val="10"/>
        <color rgb="FF1155CC"/>
        <rFont val="Calibri"/>
      </rPr>
      <t>[SuperVIP]_The Coffee House_12-14.01.26</t>
    </r>
    <r>
      <rPr>
        <sz val="10"/>
        <color rgb="FF000000"/>
        <rFont val="Calibri"/>
      </rPr>
      <t xml:space="preserve"> 251014_The Coffee House_8 cities</t>
    </r>
  </si>
  <si>
    <r>
      <rPr>
        <u/>
        <sz val="10"/>
        <color rgb="FF1155CC"/>
        <rFont val="Calibri"/>
      </rPr>
      <t>[VIP]_Cà Phê Muối Chú Long_26-30.01.26</t>
    </r>
    <r>
      <rPr>
        <sz val="10"/>
        <color rgb="FF000000"/>
        <rFont val="Calibri"/>
      </rPr>
      <t xml:space="preserve"> 250707_Cà Phê Muối Chú Long_15 cities</t>
    </r>
  </si>
  <si>
    <r>
      <rPr>
        <u/>
        <sz val="10"/>
        <color rgb="FF1155CC"/>
        <rFont val="Calibri"/>
      </rPr>
      <t>[SJBP]_Phúc Long Coffee &amp; Tea_Combo 99k_2.2</t>
    </r>
    <r>
      <rPr>
        <sz val="10"/>
        <color rgb="FF000000"/>
        <rFont val="Calibri"/>
      </rPr>
      <t xml:space="preserve"> 260106_Phúc Long Coffee &amp; Tea_20 cities</t>
    </r>
  </si>
  <si>
    <r>
      <rPr>
        <u/>
        <sz val="10"/>
        <color rgb="FF1155CC"/>
        <rFont val="Calibri"/>
      </rPr>
      <t>[SuperVIP]_Highlands Coffee_2-6.2</t>
    </r>
    <r>
      <rPr>
        <sz val="10"/>
        <rFont val="Calibri"/>
      </rPr>
      <t xml:space="preserve"> 260106_Highlands Coffee_41 cities</t>
    </r>
  </si>
  <si>
    <r>
      <rPr>
        <u/>
        <sz val="10"/>
        <color rgb="FF1155CC"/>
        <rFont val="Calibri"/>
      </rPr>
      <t>[SuperVIP]_Highlands Coffee_2-6.2</t>
    </r>
    <r>
      <rPr>
        <sz val="10"/>
        <rFont val="Calibri"/>
      </rPr>
      <t xml:space="preserve"> 260106_Highlands Coffee_41 cities</t>
    </r>
  </si>
  <si>
    <r>
      <rPr>
        <u/>
        <sz val="10"/>
        <color rgb="FF1155CC"/>
        <rFont val="Calibri"/>
      </rPr>
      <t>[VIP]_The Coffee House_NW 4-6.2</t>
    </r>
    <r>
      <rPr>
        <sz val="10"/>
        <color rgb="FF000000"/>
        <rFont val="Calibri"/>
      </rPr>
      <t xml:space="preserve"> 251014_The Coffee House_8 cities</t>
    </r>
  </si>
  <si>
    <r>
      <rPr>
        <u/>
        <sz val="10"/>
        <color rgb="FF1155CC"/>
        <rFont val="Calibri"/>
      </rPr>
      <t>[VIP]_McDonald's_Feb pack 1</t>
    </r>
    <r>
      <rPr>
        <sz val="10"/>
        <color rgb="FF000000"/>
        <rFont val="Calibri"/>
      </rPr>
      <t xml:space="preserve"> 251025_McDonald's_7 cities</t>
    </r>
  </si>
  <si>
    <r>
      <rPr>
        <u/>
        <sz val="10"/>
        <color rgb="FF1155CC"/>
        <rFont val="Calibri"/>
      </rPr>
      <t>[VIP]_McDonald's_Feb pack 1</t>
    </r>
    <r>
      <rPr>
        <sz val="10"/>
        <color rgb="FF000000"/>
        <rFont val="Calibri"/>
      </rPr>
      <t xml:space="preserve"> 251025_McDonald's_7 cities</t>
    </r>
  </si>
  <si>
    <r>
      <rPr>
        <u/>
        <sz val="10"/>
        <color rgb="FF1155CC"/>
        <rFont val="Calibri"/>
      </rPr>
      <t xml:space="preserve">[Alacarte]_NutiFood Ngôi Nhà Dinh Dưỡng_Feb_Compensation
</t>
    </r>
    <r>
      <rPr>
        <u/>
        <sz val="10"/>
        <color rgb="FF000000"/>
        <rFont val="Calibri"/>
      </rPr>
      <t>(Bình Dương, BR-VT, Đồng Nai,)</t>
    </r>
  </si>
  <si>
    <r>
      <rPr>
        <u/>
        <sz val="10"/>
        <color rgb="FF1155CC"/>
        <rFont val="Calibri"/>
      </rPr>
      <t xml:space="preserve">[Alacarte]_Aeon_Feb_Compensation
</t>
    </r>
    <r>
      <rPr>
        <sz val="10"/>
        <color rgb="FF000000"/>
        <rFont val="Calibri"/>
      </rPr>
      <t>(Bình Dương, Hải Phòng, Huế, Long An)</t>
    </r>
  </si>
  <si>
    <r>
      <rPr>
        <u/>
        <sz val="10"/>
        <color rgb="FF1155CC"/>
        <rFont val="Calibri"/>
      </rPr>
      <t>[VIP]_Gà Rán Texas Chicken_Feb</t>
    </r>
    <r>
      <rPr>
        <sz val="10"/>
        <rFont val="Calibri"/>
      </rPr>
      <t xml:space="preserve"> 250102_Gà Rán Texas Chicken_6 cities</t>
    </r>
  </si>
  <si>
    <r>
      <rPr>
        <u/>
        <sz val="10"/>
        <color rgb="FF1155CC"/>
        <rFont val="Calibri"/>
      </rPr>
      <t>[VIP]_Cơm Thố Anh Nguyễn_24-28/2</t>
    </r>
    <r>
      <rPr>
        <sz val="10"/>
        <color rgb="FF000000"/>
        <rFont val="Calibri"/>
      </rPr>
      <t xml:space="preserve"> 250718_Cơm Thố Anh Nguyễn_11 cities</t>
    </r>
  </si>
  <si>
    <r>
      <rPr>
        <u/>
        <sz val="10"/>
        <color rgb="FF1155CC"/>
        <rFont val="Calibri"/>
      </rPr>
      <t>[VIP]_Gà Rán Texas Chicken_Feb</t>
    </r>
    <r>
      <rPr>
        <sz val="10"/>
        <rFont val="Calibri"/>
      </rPr>
      <t xml:space="preserve"> 250102_Gà Rán Texas Chicken_6 cities</t>
    </r>
  </si>
  <si>
    <r>
      <rPr>
        <u/>
        <sz val="10"/>
        <color rgb="FF1155CC"/>
        <rFont val="Calibri"/>
      </rPr>
      <t>[VIP]_McDonald's_Feb pack 2</t>
    </r>
    <r>
      <rPr>
        <sz val="10"/>
        <color rgb="FF000000"/>
        <rFont val="Calibri"/>
      </rPr>
      <t xml:space="preserve"> 251025_McDonald's_7 cities</t>
    </r>
  </si>
  <si>
    <r>
      <rPr>
        <u/>
        <sz val="10"/>
        <color rgb="FF1155CC"/>
        <rFont val="Calibri"/>
      </rPr>
      <t>[SuperVIP]_Highlands Coffee_Mar</t>
    </r>
    <r>
      <rPr>
        <sz val="10"/>
        <color rgb="FF000000"/>
        <rFont val="Calibri"/>
      </rPr>
      <t xml:space="preserve"> 260106_Highlands Coffee_41 cities</t>
    </r>
  </si>
  <si>
    <r>
      <rPr>
        <u/>
        <sz val="10"/>
        <color rgb="FF1155CC"/>
        <rFont val="Calibri"/>
      </rPr>
      <t>[VIP]_The Coffee House_20-22.1</t>
    </r>
    <r>
      <rPr>
        <sz val="10"/>
        <color rgb="FF000000"/>
        <rFont val="Calibri"/>
      </rPr>
      <t xml:space="preserve"> 241231_The Coffee House_7 cities</t>
    </r>
  </si>
  <si>
    <r>
      <rPr>
        <u/>
        <sz val="10"/>
        <color rgb="FF1155CC"/>
        <rFont val="Calibri"/>
      </rPr>
      <t>[JBP]_KATINAT Coffee &amp; Tea House_BOGO</t>
    </r>
    <r>
      <rPr>
        <sz val="10"/>
        <rFont val="Calibri"/>
      </rPr>
      <t xml:space="preserve"> 250119_Katinat Saigon Kafe_11 cities</t>
    </r>
  </si>
  <si>
    <r>
      <rPr>
        <u/>
        <sz val="10"/>
        <color rgb="FF1155CC"/>
        <rFont val="Calibri"/>
      </rPr>
      <t>[JBP]_KATINAT Coffee &amp; Tea House_BOGO</t>
    </r>
    <r>
      <rPr>
        <sz val="10"/>
        <rFont val="Calibri"/>
      </rPr>
      <t xml:space="preserve"> 250119_Katinat Saigon Kafe_11 cities</t>
    </r>
  </si>
  <si>
    <r>
      <rPr>
        <u/>
        <sz val="10"/>
        <color rgb="FF1155CC"/>
        <rFont val="Calibri"/>
      </rPr>
      <t>[JBP]_KATINAT Coffee &amp; Tea House_M2T1</t>
    </r>
    <r>
      <rPr>
        <sz val="10"/>
        <color rgb="FF000000"/>
        <rFont val="Calibri"/>
      </rPr>
      <t xml:space="preserve"> 250119_Katinat Saigon Kafe_11 cities</t>
    </r>
  </si>
  <si>
    <r>
      <rPr>
        <u/>
        <sz val="10"/>
        <color rgb="FF1155CC"/>
        <rFont val="Calibri"/>
      </rPr>
      <t>[SuperVIP]_Highlands Coffee_17-21.2</t>
    </r>
    <r>
      <rPr>
        <sz val="10"/>
        <color rgb="FF000000"/>
        <rFont val="Calibri"/>
      </rPr>
      <t xml:space="preserve"> 241231_Highlands Coffee_36 cities</t>
    </r>
  </si>
  <si>
    <t>[Alacarte CB]_Zen Tea Biên hòa_Feb.CB1</t>
  </si>
  <si>
    <r>
      <rPr>
        <u/>
        <sz val="10"/>
        <color rgb="FF1155CC"/>
        <rFont val="Calibri"/>
      </rPr>
      <t>[Win 4]_Cà Phê Muối Chú Long_Feb</t>
    </r>
    <r>
      <rPr>
        <sz val="10"/>
        <rFont val="Calibri"/>
      </rPr>
      <t>_BD, VT, CT, PT, LA, AG, TG, CM, BP, TNinh, VL, KG</t>
    </r>
  </si>
  <si>
    <r>
      <rPr>
        <u/>
        <sz val="10"/>
        <color rgb="FF1155CC"/>
        <rFont val="Calibri"/>
      </rPr>
      <t>[Win 4]_Cà Phê Muối Chú Long_Feb</t>
    </r>
    <r>
      <rPr>
        <sz val="10"/>
        <rFont val="Calibri"/>
      </rPr>
      <t>_BD, VT, CT, PT, LA, AG, TG, CM, BP, TNinh, VL, KG</t>
    </r>
  </si>
  <si>
    <r>
      <rPr>
        <u/>
        <sz val="10"/>
        <color rgb="FF1155CC"/>
        <rFont val="Calibri"/>
      </rPr>
      <t>[VIP]_Tocotoco_Mar</t>
    </r>
    <r>
      <rPr>
        <sz val="10"/>
        <color rgb="FF000000"/>
        <rFont val="Calibri"/>
      </rPr>
      <t xml:space="preserve"> CT</t>
    </r>
  </si>
  <si>
    <r>
      <rPr>
        <u/>
        <sz val="10"/>
        <color rgb="FF1155CC"/>
        <rFont val="Calibri"/>
      </rPr>
      <t>[VIP]_The Coffee House_5-7.3</t>
    </r>
    <r>
      <rPr>
        <sz val="10"/>
        <color rgb="FF000000"/>
        <rFont val="Calibri"/>
      </rPr>
      <t xml:space="preserve"> 241231_The Coffee House_7 cities</t>
    </r>
  </si>
  <si>
    <r>
      <rPr>
        <u/>
        <sz val="10"/>
        <color rgb="FF1155CC"/>
        <rFont val="Calibri"/>
      </rPr>
      <t xml:space="preserve">[SJBP]_Gà Rán KFC_100k
</t>
    </r>
    <r>
      <rPr>
        <sz val="10"/>
        <color rgb="FF000000"/>
        <rFont val="Calibri"/>
      </rPr>
      <t>241231_Gà Rán KFC_25 cities</t>
    </r>
  </si>
  <si>
    <r>
      <rPr>
        <u/>
        <sz val="10"/>
        <color rgb="FF1155CC"/>
        <rFont val="Calibri"/>
      </rPr>
      <t>[SuperVIP]_Trà Sữa May Cha_Mar_8.3</t>
    </r>
    <r>
      <rPr>
        <sz val="10"/>
        <color rgb="FF000000"/>
        <rFont val="Calibri"/>
      </rPr>
      <t xml:space="preserve"> 250102_Trà Sữa May Cha_7 cities</t>
    </r>
  </si>
  <si>
    <r>
      <rPr>
        <u/>
        <sz val="10"/>
        <color rgb="FF1155CC"/>
        <rFont val="Calibri"/>
      </rPr>
      <t>[SJBP]_The Coffee House_WC</t>
    </r>
    <r>
      <rPr>
        <sz val="10"/>
        <color rgb="FF000000"/>
        <rFont val="Calibri"/>
      </rPr>
      <t xml:space="preserve"> 241231_The Coffee House_7 cities</t>
    </r>
  </si>
  <si>
    <r>
      <rPr>
        <u/>
        <sz val="10"/>
        <color rgb="FF1155CC"/>
        <rFont val="Calibri"/>
      </rPr>
      <t>[SuperVIP]_Highlands Coffee_10-14.3</t>
    </r>
    <r>
      <rPr>
        <sz val="10"/>
        <color rgb="FF000000"/>
        <rFont val="Calibri"/>
      </rPr>
      <t xml:space="preserve"> 241231_Highlands Coffee_36 cities</t>
    </r>
  </si>
  <si>
    <r>
      <rPr>
        <u/>
        <sz val="10"/>
        <color rgb="FF1155CC"/>
        <rFont val="Calibri"/>
      </rPr>
      <t xml:space="preserve">[SJBP]_Gà Rán Popeyes_BOGO
</t>
    </r>
    <r>
      <rPr>
        <sz val="10"/>
        <color rgb="FF000000"/>
        <rFont val="Calibri"/>
      </rPr>
      <t>241231_Gà Rán Popeyes_9 cities</t>
    </r>
  </si>
  <si>
    <r>
      <rPr>
        <u/>
        <sz val="10"/>
        <color rgb="FF1155CC"/>
        <rFont val="Calibri"/>
      </rPr>
      <t>[Alacarte CB]_Zen Tea Biên hòa_Mar.CB1</t>
    </r>
    <r>
      <rPr>
        <sz val="10"/>
        <rFont val="Calibri"/>
      </rPr>
      <t>_BH</t>
    </r>
  </si>
  <si>
    <r>
      <rPr>
        <u/>
        <sz val="10"/>
        <color rgb="FF1155CC"/>
        <rFont val="Calibri"/>
      </rPr>
      <t>[Alacarte CB]_Zen Tea Biên hòa_Mar.CB1</t>
    </r>
    <r>
      <rPr>
        <sz val="10"/>
        <rFont val="Calibri"/>
      </rPr>
      <t xml:space="preserve">_BH
</t>
    </r>
    <r>
      <rPr>
        <u/>
        <sz val="10"/>
        <color rgb="FF1155CC"/>
        <rFont val="Calibri"/>
      </rPr>
      <t>[Alacarte CB]_Zen Tea Bình Dương_Mar.CB1</t>
    </r>
    <r>
      <rPr>
        <sz val="10"/>
        <rFont val="Calibri"/>
      </rPr>
      <t>_BD</t>
    </r>
  </si>
  <si>
    <r>
      <rPr>
        <u/>
        <sz val="10"/>
        <color rgb="FF1155CC"/>
        <rFont val="Calibri"/>
      </rPr>
      <t>[Alacarte CB]_Zen Tea Biên hòa_Mar.CB1</t>
    </r>
    <r>
      <rPr>
        <sz val="10"/>
        <rFont val="Calibri"/>
      </rPr>
      <t xml:space="preserve">_BH
</t>
    </r>
    <r>
      <rPr>
        <u/>
        <sz val="10"/>
        <color rgb="FF1155CC"/>
        <rFont val="Calibri"/>
      </rPr>
      <t>[Alacarte CB]_Zen Tea Bình Dương_Mar.CB1</t>
    </r>
    <r>
      <rPr>
        <sz val="10"/>
        <rFont val="Calibri"/>
      </rPr>
      <t>_BD</t>
    </r>
  </si>
  <si>
    <r>
      <rPr>
        <u/>
        <sz val="10"/>
        <color rgb="FF1155CC"/>
        <rFont val="Calibri"/>
      </rPr>
      <t>[Alacarte CB]_Zen Tea Biên hòa_Mar.CB1</t>
    </r>
    <r>
      <rPr>
        <sz val="10"/>
        <rFont val="Calibri"/>
      </rPr>
      <t xml:space="preserve">_BH
</t>
    </r>
    <r>
      <rPr>
        <u/>
        <sz val="10"/>
        <color rgb="FF1155CC"/>
        <rFont val="Calibri"/>
      </rPr>
      <t>[Alacarte CB]_Zen Tea Bình Dương_Mar.CB1</t>
    </r>
    <r>
      <rPr>
        <sz val="10"/>
        <rFont val="Calibri"/>
      </rPr>
      <t>_BD</t>
    </r>
  </si>
  <si>
    <r>
      <rPr>
        <u/>
        <sz val="10"/>
        <color rgb="FF1155CC"/>
        <rFont val="Calibri"/>
      </rPr>
      <t>[Win 1]_Lotteria_Mar.NĐ</t>
    </r>
    <r>
      <rPr>
        <sz val="10"/>
        <rFont val="Calibri"/>
      </rPr>
      <t>_NĐ</t>
    </r>
  </si>
  <si>
    <r>
      <rPr>
        <u/>
        <sz val="10"/>
        <color rgb="FF1155CC"/>
        <rFont val="Calibri"/>
      </rPr>
      <t xml:space="preserve">[SJBP]_Gà Rán KFC_Combo 55k
</t>
    </r>
    <r>
      <rPr>
        <sz val="10"/>
        <rFont val="Calibri"/>
      </rPr>
      <t>241231_Gà Rán KFC_25 cities</t>
    </r>
  </si>
  <si>
    <r>
      <rPr>
        <u/>
        <sz val="10"/>
        <color rgb="FF1155CC"/>
        <rFont val="Calibri"/>
      </rPr>
      <t>[SJBP]_Highlands Coffee_BAU Apr</t>
    </r>
    <r>
      <rPr>
        <sz val="10"/>
        <color rgb="FF000000"/>
        <rFont val="Calibri"/>
      </rPr>
      <t xml:space="preserve"> 241231_Highlands Coffee_36 cities</t>
    </r>
  </si>
  <si>
    <r>
      <rPr>
        <u/>
        <sz val="10"/>
        <color rgb="FF1155CC"/>
        <rFont val="Calibri"/>
      </rPr>
      <t>[VIP]_The Coffee House_9-11.4</t>
    </r>
    <r>
      <rPr>
        <sz val="10"/>
        <color rgb="FF000000"/>
        <rFont val="Calibri"/>
      </rPr>
      <t xml:space="preserve"> 241231_The Coffee House_7 cities</t>
    </r>
  </si>
  <si>
    <r>
      <rPr>
        <u/>
        <sz val="10"/>
        <color rgb="FF1155CC"/>
        <rFont val="Calibri"/>
      </rPr>
      <t>[VIP]_The Coffee House_9-11.4</t>
    </r>
    <r>
      <rPr>
        <sz val="10"/>
        <color rgb="FF000000"/>
        <rFont val="Calibri"/>
      </rPr>
      <t xml:space="preserve"> 241231_The Coffee House_7 cities</t>
    </r>
  </si>
  <si>
    <r>
      <rPr>
        <u/>
        <sz val="10"/>
        <color rgb="FF1155CC"/>
        <rFont val="Calibri"/>
      </rPr>
      <t>[Alacarte CB]_Zen Tea Biên hòa_Apr.CB1</t>
    </r>
    <r>
      <rPr>
        <sz val="10"/>
        <rFont val="Calibri"/>
      </rPr>
      <t>_BH</t>
    </r>
  </si>
  <si>
    <r>
      <rPr>
        <u/>
        <sz val="10"/>
        <color rgb="FF1155CC"/>
        <rFont val="Calibri"/>
      </rPr>
      <t xml:space="preserve">[VIP]_Pizza Hut_18-20/04
</t>
    </r>
    <r>
      <rPr>
        <u/>
        <sz val="10"/>
        <color rgb="FF000000"/>
        <rFont val="Calibri"/>
      </rPr>
      <t>241231_Pizza Hut_20 cities</t>
    </r>
  </si>
  <si>
    <r>
      <rPr>
        <u/>
        <sz val="10"/>
        <color rgb="FF1155CC"/>
        <rFont val="Calibri"/>
      </rPr>
      <t xml:space="preserve">[VIP]_Gà Rán Popeyes_18-20/04
</t>
    </r>
    <r>
      <rPr>
        <sz val="10"/>
        <color rgb="FF000000"/>
        <rFont val="Calibri"/>
      </rPr>
      <t>241231_Gà Rán Popeyes_9 cities</t>
    </r>
  </si>
  <si>
    <r>
      <rPr>
        <u/>
        <sz val="10"/>
        <color rgb="FF1155CC"/>
        <rFont val="Calibri"/>
      </rPr>
      <t>[Alacarte CB]_Zen Tea Biên hòa_Apr.CB1</t>
    </r>
    <r>
      <rPr>
        <sz val="10"/>
        <rFont val="Calibri"/>
      </rPr>
      <t>_BH</t>
    </r>
  </si>
  <si>
    <r>
      <rPr>
        <u/>
        <sz val="10"/>
        <color rgb="FF1155CC"/>
        <rFont val="Calibri"/>
      </rPr>
      <t>[Win 1]_Lotteria_Apr</t>
    </r>
    <r>
      <rPr>
        <sz val="10"/>
        <rFont val="Calibri"/>
      </rPr>
      <t xml:space="preserve">_PT
</t>
    </r>
    <r>
      <rPr>
        <u/>
        <sz val="10"/>
        <color rgb="FF1155CC"/>
        <rFont val="Calibri"/>
      </rPr>
      <t>[Alacarte CB]_Zen Tea Biên hòa_Apr.CB1</t>
    </r>
    <r>
      <rPr>
        <sz val="10"/>
        <rFont val="Calibri"/>
      </rPr>
      <t xml:space="preserve">_BH
</t>
    </r>
    <r>
      <rPr>
        <u/>
        <sz val="10"/>
        <color rgb="FF1155CC"/>
        <rFont val="Calibri"/>
      </rPr>
      <t>[Alacarte CB]_Zen Tea Bình Dương_Apr.CB1</t>
    </r>
    <r>
      <rPr>
        <sz val="10"/>
        <rFont val="Calibri"/>
      </rPr>
      <t>_BD</t>
    </r>
  </si>
  <si>
    <r>
      <rPr>
        <u/>
        <sz val="10"/>
        <color rgb="FF1155CC"/>
        <rFont val="Calibri"/>
      </rPr>
      <t>[Alacarte CB]_Gà Rán KFC_Apr.CB2</t>
    </r>
    <r>
      <rPr>
        <sz val="10"/>
        <rFont val="Calibri"/>
      </rPr>
      <t>_241231_Gà Rán KFC_25 cities</t>
    </r>
  </si>
  <si>
    <r>
      <rPr>
        <u/>
        <sz val="10"/>
        <color rgb="FF1155CC"/>
        <rFont val="Calibri"/>
      </rPr>
      <t>[Win 1]_Lotteria_Apr</t>
    </r>
    <r>
      <rPr>
        <sz val="10"/>
        <rFont val="Calibri"/>
      </rPr>
      <t xml:space="preserve">_PT
</t>
    </r>
    <r>
      <rPr>
        <u/>
        <sz val="10"/>
        <color rgb="FF1155CC"/>
        <rFont val="Calibri"/>
      </rPr>
      <t>[Alacarte CB]_Zen Tea Biên hòa_Apr.CB1</t>
    </r>
    <r>
      <rPr>
        <sz val="10"/>
        <rFont val="Calibri"/>
      </rPr>
      <t xml:space="preserve">_BH
</t>
    </r>
    <r>
      <rPr>
        <u/>
        <sz val="10"/>
        <color rgb="FF1155CC"/>
        <rFont val="Calibri"/>
      </rPr>
      <t>[Alacarte CB]_Zen Tea Bình Dương_Apr.CB1</t>
    </r>
    <r>
      <rPr>
        <sz val="10"/>
        <rFont val="Calibri"/>
      </rPr>
      <t>_BD</t>
    </r>
  </si>
  <si>
    <r>
      <rPr>
        <u/>
        <sz val="10"/>
        <color rgb="FF1155CC"/>
        <rFont val="Calibri"/>
      </rPr>
      <t>[SuperVIP]_Starbucks Coffee_23-25.4</t>
    </r>
    <r>
      <rPr>
        <sz val="10"/>
        <color rgb="FF000000"/>
        <rFont val="Calibri"/>
      </rPr>
      <t xml:space="preserve"> 250102_Starbucks Coffee_10 cities</t>
    </r>
  </si>
  <si>
    <r>
      <rPr>
        <u/>
        <sz val="10"/>
        <color rgb="FF1155CC"/>
        <rFont val="Calibri"/>
      </rPr>
      <t xml:space="preserve">[SJBP]_Cơm Thố Anh Nguyễn_BAU
</t>
    </r>
    <r>
      <rPr>
        <sz val="10"/>
        <color rgb="FF000000"/>
        <rFont val="Calibri"/>
      </rPr>
      <t>241231_Cơm Thố Anh Nguyễn_10 cities</t>
    </r>
  </si>
  <si>
    <r>
      <rPr>
        <u/>
        <sz val="10"/>
        <color rgb="FF1155CC"/>
        <rFont val="Calibri"/>
      </rPr>
      <t>[Alacarte CB]_Zen Tea Biên hòa_Apr.CB1</t>
    </r>
    <r>
      <rPr>
        <sz val="10"/>
        <rFont val="Calibri"/>
      </rPr>
      <t xml:space="preserve">_BH
</t>
    </r>
    <r>
      <rPr>
        <u/>
        <sz val="10"/>
        <color rgb="FF1155CC"/>
        <rFont val="Calibri"/>
      </rPr>
      <t>[Alacarte CB]_Zen Tea Bình Dương_Apr.CB1</t>
    </r>
    <r>
      <rPr>
        <sz val="10"/>
        <rFont val="Calibri"/>
      </rPr>
      <t>_BD</t>
    </r>
  </si>
  <si>
    <r>
      <rPr>
        <u/>
        <sz val="10"/>
        <color rgb="FF1155CC"/>
        <rFont val="Calibri"/>
      </rPr>
      <t>[Alacarte CB]_Zen Tea Biên hòa_Apr.CB1</t>
    </r>
    <r>
      <rPr>
        <sz val="10"/>
        <rFont val="Calibri"/>
      </rPr>
      <t xml:space="preserve">_BH
</t>
    </r>
    <r>
      <rPr>
        <u/>
        <sz val="10"/>
        <color rgb="FF1155CC"/>
        <rFont val="Calibri"/>
      </rPr>
      <t>[Alacarte CB]_Zen Tea Bình Dương_Apr.CB1</t>
    </r>
    <r>
      <rPr>
        <sz val="10"/>
        <rFont val="Calibri"/>
      </rPr>
      <t>_BD</t>
    </r>
  </si>
  <si>
    <r>
      <rPr>
        <u/>
        <sz val="10"/>
        <color rgb="FF1155CC"/>
        <rFont val="Calibri"/>
      </rPr>
      <t>[Alacarte CB]_Zen Tea Biên hòa_Apr.CB1</t>
    </r>
    <r>
      <rPr>
        <sz val="10"/>
        <rFont val="Calibri"/>
      </rPr>
      <t xml:space="preserve">_BH
</t>
    </r>
    <r>
      <rPr>
        <u/>
        <sz val="10"/>
        <color rgb="FF1155CC"/>
        <rFont val="Calibri"/>
      </rPr>
      <t>[Alacarte CB]_Zen Tea Bình Dương_Apr.CB1</t>
    </r>
    <r>
      <rPr>
        <sz val="10"/>
        <rFont val="Calibri"/>
      </rPr>
      <t>_BD</t>
    </r>
  </si>
  <si>
    <r>
      <rPr>
        <u/>
        <sz val="10"/>
        <color rgb="FF1155CC"/>
        <rFont val="Calibri"/>
      </rPr>
      <t xml:space="preserve">[VIP]_Domino's Pizza_02-04/05
</t>
    </r>
    <r>
      <rPr>
        <sz val="10"/>
        <color rgb="FF000000"/>
        <rFont val="Calibri"/>
      </rPr>
      <t xml:space="preserve"> 250116_Domino pizza_11 cities</t>
    </r>
  </si>
  <si>
    <r>
      <rPr>
        <u/>
        <sz val="10"/>
        <color rgb="FF1155CC"/>
        <rFont val="Calibri"/>
      </rPr>
      <t xml:space="preserve">[VIP]_Cơm Thố Anh Nguyễn_01-05/05
</t>
    </r>
    <r>
      <rPr>
        <sz val="10"/>
        <color rgb="FF000000"/>
        <rFont val="Calibri"/>
      </rPr>
      <t>250803_Cơm Thố Anh Nguyễn_12 cities</t>
    </r>
  </si>
  <si>
    <r>
      <rPr>
        <u/>
        <sz val="10"/>
        <color rgb="FF1155CC"/>
        <rFont val="Calibri"/>
      </rPr>
      <t xml:space="preserve">[SJBP]_Brand_Food_01-31/05
</t>
    </r>
    <r>
      <rPr>
        <sz val="10"/>
        <color rgb="FF000000"/>
        <rFont val="Calibri"/>
      </rPr>
      <t xml:space="preserve"> 250424_Lotteria DI_32 cities</t>
    </r>
  </si>
  <si>
    <r>
      <rPr>
        <u/>
        <sz val="10"/>
        <color rgb="FF1155CC"/>
        <rFont val="Calibri"/>
      </rPr>
      <t xml:space="preserve">[SJBP]_Brand_Food_01-31/05
</t>
    </r>
    <r>
      <rPr>
        <sz val="10"/>
        <color rgb="FF000000"/>
        <rFont val="Calibri"/>
      </rPr>
      <t>250424_Lotteria DI_32 cities</t>
    </r>
  </si>
  <si>
    <r>
      <rPr>
        <u/>
        <sz val="10"/>
        <color rgb="FF1155CC"/>
        <rFont val="Calibri"/>
      </rPr>
      <t xml:space="preserve">[SJBP]_Brand_Food_01-31/05
</t>
    </r>
    <r>
      <rPr>
        <sz val="10"/>
        <color rgb="FF000000"/>
        <rFont val="Calibri"/>
      </rPr>
      <t>250424_Lotteria DI_32 cities</t>
    </r>
  </si>
  <si>
    <r>
      <rPr>
        <u/>
        <sz val="10"/>
        <color rgb="FF1155CC"/>
        <rFont val="Calibri"/>
      </rPr>
      <t xml:space="preserve">[SJBP]_Brand_Food_01-31/05
</t>
    </r>
    <r>
      <rPr>
        <sz val="10"/>
        <color rgb="FF000000"/>
        <rFont val="Calibri"/>
      </rPr>
      <t>250424_Lotteria DI_32 cities</t>
    </r>
  </si>
  <si>
    <r>
      <rPr>
        <u/>
        <sz val="10"/>
        <color rgb="FF1155CC"/>
        <rFont val="Calibri"/>
      </rPr>
      <t xml:space="preserve">[SJBP]_Brand_Food_01-31/05
</t>
    </r>
    <r>
      <rPr>
        <sz val="10"/>
        <color rgb="FF000000"/>
        <rFont val="Calibri"/>
      </rPr>
      <t>250424_Lotteria DI_32 cities</t>
    </r>
  </si>
  <si>
    <r>
      <rPr>
        <u/>
        <sz val="10"/>
        <color rgb="FF1155CC"/>
        <rFont val="Calibri"/>
      </rPr>
      <t>[SJBP]__Brand 50%</t>
    </r>
    <r>
      <rPr>
        <sz val="10"/>
        <rFont val="Calibri"/>
      </rPr>
      <t xml:space="preserve"> 241231_All OTH 2025_36 cities</t>
    </r>
  </si>
  <si>
    <r>
      <rPr>
        <u/>
        <sz val="10"/>
        <color rgb="FF1155CC"/>
        <rFont val="Calibri"/>
      </rPr>
      <t xml:space="preserve">[SuperVIP]_McDonald's_22-25/05
</t>
    </r>
    <r>
      <rPr>
        <sz val="10"/>
        <rFont val="Calibri"/>
      </rPr>
      <t>250416_McDonald's_5 cities</t>
    </r>
  </si>
  <si>
    <r>
      <rPr>
        <u/>
        <sz val="10"/>
        <color rgb="FF1155CC"/>
        <rFont val="Calibri"/>
      </rPr>
      <t>[Alacarte CB]_Zen Tea Biên hòa_May.CB1</t>
    </r>
    <r>
      <rPr>
        <sz val="10"/>
        <rFont val="Calibri"/>
      </rPr>
      <t xml:space="preserve">_BH
</t>
    </r>
    <r>
      <rPr>
        <u/>
        <sz val="10"/>
        <color rgb="FF1155CC"/>
        <rFont val="Calibri"/>
      </rPr>
      <t>[Alacarte CB]_Zen Tea Bình Dương_May.CB1</t>
    </r>
    <r>
      <rPr>
        <sz val="10"/>
        <rFont val="Calibri"/>
      </rPr>
      <t>_BD</t>
    </r>
  </si>
  <si>
    <r>
      <rPr>
        <u/>
        <sz val="10"/>
        <color rgb="FF1155CC"/>
        <rFont val="Calibri"/>
      </rPr>
      <t>[Alacarte CB]_Zen Tea Biên hòa_May.CB1</t>
    </r>
    <r>
      <rPr>
        <sz val="10"/>
        <rFont val="Calibri"/>
      </rPr>
      <t xml:space="preserve">_BH
</t>
    </r>
    <r>
      <rPr>
        <u/>
        <sz val="10"/>
        <color rgb="FF1155CC"/>
        <rFont val="Calibri"/>
      </rPr>
      <t>[Alacarte CB]_Zen Tea Bình Dương_May.CB1</t>
    </r>
    <r>
      <rPr>
        <sz val="10"/>
        <rFont val="Calibri"/>
      </rPr>
      <t>_BD</t>
    </r>
  </si>
  <si>
    <r>
      <rPr>
        <u/>
        <sz val="10"/>
        <color rgb="FF1155CC"/>
        <rFont val="Calibri"/>
      </rPr>
      <t>[Alacarte CB]_Zen Tea Biên hòa_May.CB1</t>
    </r>
    <r>
      <rPr>
        <sz val="10"/>
        <rFont val="Calibri"/>
      </rPr>
      <t xml:space="preserve">_BH
</t>
    </r>
    <r>
      <rPr>
        <u/>
        <sz val="10"/>
        <color rgb="FF1155CC"/>
        <rFont val="Calibri"/>
      </rPr>
      <t>[Alacarte CB]_Zen Tea Bình Dương_May.CB1</t>
    </r>
    <r>
      <rPr>
        <sz val="10"/>
        <rFont val="Calibri"/>
      </rPr>
      <t>_BD</t>
    </r>
  </si>
  <si>
    <r>
      <rPr>
        <u/>
        <sz val="10"/>
        <color rgb="FF1155CC"/>
        <rFont val="Calibri"/>
      </rPr>
      <t>[Alacarte CB]_Zen Tea Biên hòa_May.CB1</t>
    </r>
    <r>
      <rPr>
        <sz val="10"/>
        <rFont val="Calibri"/>
      </rPr>
      <t xml:space="preserve">_BH
</t>
    </r>
    <r>
      <rPr>
        <u/>
        <sz val="10"/>
        <color rgb="FF1155CC"/>
        <rFont val="Calibri"/>
      </rPr>
      <t>[Alacarte CB]_Zen Tea Bình Dương_May.CB1</t>
    </r>
    <r>
      <rPr>
        <sz val="10"/>
        <rFont val="Calibri"/>
      </rPr>
      <t>_BD</t>
    </r>
  </si>
  <si>
    <r>
      <rPr>
        <u/>
        <sz val="10"/>
        <color rgb="FF1155CC"/>
        <rFont val="Calibri"/>
      </rPr>
      <t>[Alacarte CB]_Zen Tea Biên hòa_May.CB1</t>
    </r>
    <r>
      <rPr>
        <sz val="10"/>
        <rFont val="Calibri"/>
      </rPr>
      <t xml:space="preserve">_BH
</t>
    </r>
    <r>
      <rPr>
        <u/>
        <sz val="10"/>
        <color rgb="FF1155CC"/>
        <rFont val="Calibri"/>
      </rPr>
      <t>[Alacarte CB]_Zen Tea Bình Dương_May.CB1</t>
    </r>
    <r>
      <rPr>
        <sz val="10"/>
        <rFont val="Calibri"/>
      </rPr>
      <t>_BD</t>
    </r>
  </si>
  <si>
    <r>
      <rPr>
        <u/>
        <sz val="10"/>
        <color rgb="FF1155CC"/>
        <rFont val="Calibri"/>
      </rPr>
      <t>[Alacarte CB]_Gà Rán KFC_May.CB1</t>
    </r>
    <r>
      <rPr>
        <sz val="10"/>
        <rFont val="Calibri"/>
      </rPr>
      <t>_241231_Gà Rán KFC_25 cities</t>
    </r>
  </si>
  <si>
    <r>
      <rPr>
        <u/>
        <sz val="10"/>
        <color rgb="FF1155CC"/>
        <rFont val="Calibri"/>
      </rPr>
      <t>[Alacarte CB]_Gà Rán KFC_May.CB1</t>
    </r>
    <r>
      <rPr>
        <sz val="10"/>
        <rFont val="Calibri"/>
      </rPr>
      <t>_241231_Gà Rán KFC_25 cities</t>
    </r>
  </si>
  <si>
    <r>
      <rPr>
        <u/>
        <sz val="10"/>
        <color rgb="FF1155CC"/>
        <rFont val="Calibri"/>
      </rPr>
      <t>[Alacarte CB]_Cà Phê Muối Chú Long_May_CB1</t>
    </r>
    <r>
      <rPr>
        <sz val="10"/>
        <color rgb="FF000000"/>
        <rFont val="Calibri"/>
      </rPr>
      <t>_250403_Cà Phê Muối Chú Long_12 cities</t>
    </r>
  </si>
  <si>
    <r>
      <rPr>
        <u/>
        <sz val="10"/>
        <color rgb="FF1155CC"/>
        <rFont val="Calibri"/>
      </rPr>
      <t>[Alacarte CB]_Gà Rán KFC_May.CB1</t>
    </r>
    <r>
      <rPr>
        <sz val="10"/>
        <rFont val="Calibri"/>
      </rPr>
      <t>_241231_Gà Rán KFC_25 cities</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</si>
  <si>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</si>
  <si>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u/>
        <sz val="10"/>
        <color rgb="FF1155CC"/>
        <rFont val="Calibri"/>
      </rPr>
      <t>[VIP]_The Coffee House_2-4.6</t>
    </r>
    <r>
      <rPr>
        <sz val="10"/>
        <rFont val="Calibri"/>
      </rPr>
      <t xml:space="preserve"> 241231_The Coffee House_7 cities</t>
    </r>
  </si>
  <si>
    <r>
      <rPr>
        <u/>
        <sz val="10"/>
        <color rgb="FF1155CC"/>
        <rFont val="Calibri"/>
      </rPr>
      <t xml:space="preserve">[SJBP]_McDonald's_2T2 109k
</t>
    </r>
    <r>
      <rPr>
        <sz val="10"/>
        <color rgb="FF000000"/>
        <rFont val="Calibri"/>
      </rPr>
      <t>250416_McDonald's_5 cities</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</si>
  <si>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</si>
  <si>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u/>
        <sz val="10"/>
        <color rgb="FF1155CC"/>
        <rFont val="Calibri"/>
      </rPr>
      <t xml:space="preserve">[VIP]_Domino's Pizza_06-08/06
</t>
    </r>
    <r>
      <rPr>
        <sz val="10"/>
        <color rgb="FF000000"/>
        <rFont val="Calibri"/>
      </rPr>
      <t>250116_Domino pizza_11 cities</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</si>
  <si>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</si>
  <si>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</si>
  <si>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</si>
  <si>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</si>
  <si>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u/>
        <sz val="10"/>
        <color rgb="FF1155CC"/>
        <rFont val="Calibri"/>
      </rPr>
      <t>[Alacarte CB]_Gà Rán KFC_Jun.CB1</t>
    </r>
    <r>
      <rPr>
        <sz val="10"/>
        <rFont val="Calibri"/>
      </rPr>
      <t>_241231_Gà Rán KFC_25 cities</t>
    </r>
  </si>
  <si>
    <r>
      <rPr>
        <u/>
        <sz val="10"/>
        <color rgb="FF1155CC"/>
        <rFont val="Calibri"/>
      </rPr>
      <t xml:space="preserve">[SJBP]_McDonald's_2T2 119k
</t>
    </r>
    <r>
      <rPr>
        <sz val="10"/>
        <color rgb="FF000000"/>
        <rFont val="Calibri"/>
      </rPr>
      <t>250416_McDonald's_5 cities</t>
    </r>
  </si>
  <si>
    <r>
      <rPr>
        <u/>
        <sz val="10"/>
        <color rgb="FF1155CC"/>
        <rFont val="Calibri"/>
      </rPr>
      <t xml:space="preserve">[SJBP]_McDonald's_2T2 119k
</t>
    </r>
    <r>
      <rPr>
        <sz val="10"/>
        <color rgb="FF000000"/>
        <rFont val="Calibri"/>
      </rPr>
      <t>250416_McDonald's_5 cities</t>
    </r>
  </si>
  <si>
    <r>
      <rPr>
        <u/>
        <sz val="10"/>
        <color rgb="FF1155CC"/>
        <rFont val="Calibri"/>
      </rPr>
      <t>[Alacarte CB]_Zen Tea Biên hòa_Jun.CB1</t>
    </r>
    <r>
      <rPr>
        <sz val="10"/>
        <rFont val="Calibri"/>
      </rPr>
      <t xml:space="preserve">_BH
</t>
    </r>
    <r>
      <rPr>
        <u/>
        <sz val="10"/>
        <color rgb="FF1155CC"/>
        <rFont val="Calibri"/>
      </rPr>
      <t>[Alacarte CB]_Zen Tea Bình Dương_Jun.CB1</t>
    </r>
    <r>
      <rPr>
        <sz val="10"/>
        <rFont val="Calibri"/>
      </rPr>
      <t>_BD</t>
    </r>
  </si>
  <si>
    <r>
      <rPr>
        <u/>
        <sz val="10"/>
        <color rgb="FF1155CC"/>
        <rFont val="Calibri"/>
      </rPr>
      <t>[Alacarte CB]_Gà Rán KFC_Jun.CB1</t>
    </r>
    <r>
      <rPr>
        <sz val="10"/>
        <rFont val="Calibri"/>
      </rPr>
      <t>_241231_Gà Rán KFC_25 cities</t>
    </r>
  </si>
  <si>
    <r>
      <rPr>
        <u/>
        <sz val="10"/>
        <color rgb="FF1155CC"/>
        <rFont val="Calibri"/>
      </rPr>
      <t>[SJBP]_The Coffee House_BAU 1Đ</t>
    </r>
    <r>
      <rPr>
        <sz val="10"/>
        <color rgb="FF000000"/>
        <rFont val="Calibri"/>
      </rPr>
      <t xml:space="preserve">  241231_The Coffee House_7 cities</t>
    </r>
  </si>
  <si>
    <r>
      <rPr>
        <u/>
        <sz val="10"/>
        <color rgb="FF1155CC"/>
        <rFont val="Calibri"/>
      </rPr>
      <t>[SuperVIP]_The Coffee House_9-11.6</t>
    </r>
    <r>
      <rPr>
        <sz val="10"/>
        <color rgb="FF000000"/>
        <rFont val="Calibri"/>
      </rPr>
      <t xml:space="preserve"> 241231_The Coffee House_7 cities</t>
    </r>
  </si>
  <si>
    <r>
      <rPr>
        <u/>
        <sz val="10"/>
        <color rgb="FF1155CC"/>
        <rFont val="Calibri"/>
      </rPr>
      <t>[SJBP]_The Coffee House_BAU 1Đ</t>
    </r>
    <r>
      <rPr>
        <sz val="10"/>
        <color rgb="FF000000"/>
        <rFont val="Calibri"/>
      </rPr>
      <t xml:space="preserve">  241231_The Coffee House_7 cities</t>
    </r>
  </si>
  <si>
    <r>
      <rPr>
        <u/>
        <sz val="10"/>
        <color rgb="FF1155CC"/>
        <rFont val="Calibri"/>
      </rPr>
      <t>[Alacarte CB]_Zen Tea Biên hòa_Jun.CB1</t>
    </r>
    <r>
      <rPr>
        <sz val="10"/>
        <rFont val="Calibri"/>
      </rPr>
      <t xml:space="preserve">_BH
</t>
    </r>
    <r>
      <rPr>
        <u/>
        <sz val="10"/>
        <color rgb="FF1155CC"/>
        <rFont val="Calibri"/>
      </rPr>
      <t>[Alacarte CB]_Zen Tea Bình Dương_Jun.CB1</t>
    </r>
    <r>
      <rPr>
        <sz val="10"/>
        <rFont val="Calibri"/>
      </rPr>
      <t>_BD</t>
    </r>
  </si>
  <si>
    <r>
      <rPr>
        <u/>
        <sz val="10"/>
        <color rgb="FF1155CC"/>
        <rFont val="Calibri"/>
      </rPr>
      <t>[Alacarte CB]_Zen Tea Biên hòa_Jun.CB1</t>
    </r>
    <r>
      <rPr>
        <sz val="10"/>
        <rFont val="Calibri"/>
      </rPr>
      <t>_BH</t>
    </r>
  </si>
  <si>
    <r>
      <rPr>
        <u/>
        <sz val="10"/>
        <color rgb="FF1155CC"/>
        <rFont val="Calibri"/>
      </rPr>
      <t>[Alacarte CB]_Gà Rán KFC_Jun.CB1</t>
    </r>
    <r>
      <rPr>
        <sz val="10"/>
        <rFont val="Calibri"/>
      </rPr>
      <t>_241231_Gà Rán KFC_25 cities</t>
    </r>
  </si>
  <si>
    <r>
      <rPr>
        <u/>
        <sz val="10"/>
        <color rgb="FF1155CC"/>
        <rFont val="Calibri"/>
      </rPr>
      <t>[SuperVIP]_Highlands Coffee_7-11.7</t>
    </r>
    <r>
      <rPr>
        <sz val="10"/>
        <rFont val="Calibri"/>
      </rPr>
      <t xml:space="preserve"> 241231_Highlands Coffee_36 cities</t>
    </r>
  </si>
  <si>
    <r>
      <rPr>
        <u/>
        <sz val="10"/>
        <color rgb="FF1155CC"/>
        <rFont val="Calibri"/>
      </rPr>
      <t>[Alacarte CB]_Gà Rán KFC_Jul.CB1</t>
    </r>
    <r>
      <rPr>
        <sz val="10"/>
        <color rgb="FF000000"/>
        <rFont val="Calibri"/>
      </rPr>
      <t>_241231_Gà Rán KFC_25 cities</t>
    </r>
  </si>
  <si>
    <r>
      <rPr>
        <u/>
        <sz val="10"/>
        <color rgb="FF1155CC"/>
        <rFont val="Calibri"/>
      </rPr>
      <t>[Alacarte CB]_Cà Phê Muối Chú Long_Jul_CB1_HUE
[Alacarte CB]_Zen Tea Biên hòa_Jul.CB1</t>
    </r>
    <r>
      <rPr>
        <sz val="10"/>
        <rFont val="Calibri"/>
      </rPr>
      <t>_BH</t>
    </r>
  </si>
  <si>
    <r>
      <rPr>
        <u/>
        <sz val="10"/>
        <color rgb="FF1155CC"/>
        <rFont val="Calibri"/>
      </rPr>
      <t>[SuperVIP]_Pizza Hut_18-20/07</t>
    </r>
    <r>
      <rPr>
        <sz val="10"/>
        <rFont val="Calibri"/>
      </rPr>
      <t xml:space="preserve"> 241231_Pizza Hut_20 cities</t>
    </r>
  </si>
  <si>
    <r>
      <rPr>
        <u/>
        <sz val="10"/>
        <color rgb="FF1155CC"/>
        <rFont val="Calibri"/>
      </rPr>
      <t>[SJBP]_Domino's Pizza_1k</t>
    </r>
    <r>
      <rPr>
        <sz val="10"/>
        <color rgb="FF000000"/>
        <rFont val="Calibri"/>
      </rPr>
      <t xml:space="preserve"> 250116_Domino pizza_11 cities</t>
    </r>
  </si>
  <si>
    <r>
      <rPr>
        <u/>
        <sz val="10"/>
        <color rgb="FF1155CC"/>
        <rFont val="Calibri"/>
      </rPr>
      <t xml:space="preserve">[VIP]_Nutifood_Jul
</t>
    </r>
    <r>
      <rPr>
        <sz val="10"/>
        <color rgb="FF000000"/>
        <rFont val="Calibri"/>
      </rPr>
      <t>(Bình Dương, BR-VT, Đồng Nai)</t>
    </r>
  </si>
  <si>
    <r>
      <rPr>
        <u/>
        <sz val="10"/>
        <color rgb="FF1155CC"/>
        <rFont val="Calibri"/>
      </rPr>
      <t>[VIP]_Gà Rán Texas Chicken_21-24/07</t>
    </r>
    <r>
      <rPr>
        <sz val="10"/>
        <color rgb="FF000000"/>
        <rFont val="Calibri"/>
      </rPr>
      <t xml:space="preserve"> 250102_Gà Rán Texas Chicken_6 cities</t>
    </r>
  </si>
  <si>
    <r>
      <rPr>
        <u/>
        <sz val="10"/>
        <color rgb="FF1155CC"/>
        <rFont val="Calibri"/>
      </rPr>
      <t>[Alacarte CB]_Zen Tea Biên hòa_Jul.CB1</t>
    </r>
    <r>
      <rPr>
        <sz val="10"/>
        <rFont val="Calibri"/>
      </rPr>
      <t xml:space="preserve">_BH
</t>
    </r>
    <r>
      <rPr>
        <u/>
        <sz val="10"/>
        <color rgb="FF1155CC"/>
        <rFont val="Calibri"/>
      </rPr>
      <t>[Alacarte CB]_Zen Tea Bình Dương_Jul.CB1</t>
    </r>
    <r>
      <rPr>
        <sz val="10"/>
        <rFont val="Calibri"/>
      </rPr>
      <t>_BD</t>
    </r>
  </si>
  <si>
    <r>
      <rPr>
        <u/>
        <sz val="10"/>
        <color rgb="FF1155CC"/>
        <rFont val="Calibri"/>
      </rPr>
      <t>[Win 2]_Cà Phê Muối Chú Long_Jul</t>
    </r>
    <r>
      <rPr>
        <sz val="10"/>
        <rFont val="Calibri"/>
      </rPr>
      <t>_250707_Cà Phê Muối Chú Long_15 cities</t>
    </r>
  </si>
  <si>
    <r>
      <rPr>
        <u/>
        <sz val="10"/>
        <color rgb="FF1155CC"/>
        <rFont val="Calibri"/>
      </rPr>
      <t>[VIP]_Domino's Pizza_25-27/07</t>
    </r>
    <r>
      <rPr>
        <sz val="10"/>
        <color rgb="FF000000"/>
        <rFont val="Calibri"/>
      </rPr>
      <t xml:space="preserve"> 250116_Domino pizza_11 cities</t>
    </r>
  </si>
  <si>
    <r>
      <rPr>
        <u/>
        <sz val="10"/>
        <color rgb="FF1155CC"/>
        <rFont val="Calibri"/>
      </rPr>
      <t>[Win 2]_TH True Mart_Jul_SJBP</t>
    </r>
    <r>
      <rPr>
        <sz val="10"/>
        <color rgb="FF000000"/>
        <rFont val="Calibri"/>
      </rPr>
      <t>_250624_TH True Mart_15 cities</t>
    </r>
  </si>
  <si>
    <r>
      <rPr>
        <u/>
        <sz val="10"/>
        <color rgb="FF1155CC"/>
        <rFont val="Calibri"/>
      </rPr>
      <t>[Alacarte CB]_Zen Tea Biên hòa_Jul.CB1</t>
    </r>
    <r>
      <rPr>
        <sz val="10"/>
        <rFont val="Calibri"/>
      </rPr>
      <t xml:space="preserve">_BH
</t>
    </r>
    <r>
      <rPr>
        <u/>
        <sz val="10"/>
        <color rgb="FF1155CC"/>
        <rFont val="Calibri"/>
      </rPr>
      <t>[Alacarte CB]_Zen Tea Bình Dương_Jul.CB1</t>
    </r>
    <r>
      <rPr>
        <sz val="10"/>
        <rFont val="Calibri"/>
      </rPr>
      <t>_BD</t>
    </r>
  </si>
  <si>
    <r>
      <rPr>
        <u/>
        <sz val="10"/>
        <color rgb="FF1155CC"/>
        <rFont val="Calibri"/>
      </rPr>
      <t>[Alacarte CB]_Gà Rán KFC_Jul.CB1</t>
    </r>
    <r>
      <rPr>
        <sz val="10"/>
        <color rgb="FF000000"/>
        <rFont val="Calibri"/>
      </rPr>
      <t>_241231_Gà Rán KFC_25 cities</t>
    </r>
  </si>
  <si>
    <r>
      <rPr>
        <u/>
        <sz val="10"/>
        <color rgb="FF1155CC"/>
        <rFont val="Calibri"/>
      </rPr>
      <t>[Alacarte CB]_Gà Rán KFC_Jul.CB1</t>
    </r>
    <r>
      <rPr>
        <sz val="10"/>
        <color rgb="FF000000"/>
        <rFont val="Calibri"/>
      </rPr>
      <t>_241231_Gà Rán KFC_25 cities</t>
    </r>
  </si>
  <si>
    <r>
      <rPr>
        <u/>
        <sz val="10"/>
        <color rgb="FF1155CC"/>
        <rFont val="Calibri"/>
      </rPr>
      <t>[Alacarte CB]_Zen Tea Biên hòa_Jul.CB1</t>
    </r>
    <r>
      <rPr>
        <sz val="10"/>
        <rFont val="Calibri"/>
      </rPr>
      <t xml:space="preserve">_BH
</t>
    </r>
    <r>
      <rPr>
        <u/>
        <sz val="10"/>
        <color rgb="FF1155CC"/>
        <rFont val="Calibri"/>
      </rPr>
      <t>[Alacarte CB]_Zen Tea Bình Dương_Jul.CB1</t>
    </r>
    <r>
      <rPr>
        <sz val="10"/>
        <rFont val="Calibri"/>
      </rPr>
      <t>_BD</t>
    </r>
  </si>
  <si>
    <r>
      <rPr>
        <u/>
        <sz val="10"/>
        <color rgb="FF1155CC"/>
        <rFont val="Calibri"/>
      </rPr>
      <t>[SJBP]_Domino's Pizza_1k</t>
    </r>
    <r>
      <rPr>
        <sz val="10"/>
        <color rgb="FF000000"/>
        <rFont val="Calibri"/>
      </rPr>
      <t xml:space="preserve"> 250116_Domino pizza_11 cities</t>
    </r>
  </si>
  <si>
    <r>
      <rPr>
        <u/>
        <sz val="10"/>
        <color rgb="FF1155CC"/>
        <rFont val="Calibri"/>
      </rPr>
      <t>[JBP]_KATINAT Coffee &amp; Tea House_B2G1</t>
    </r>
    <r>
      <rPr>
        <sz val="10"/>
        <color rgb="FF000000"/>
        <rFont val="Calibri"/>
      </rPr>
      <t xml:space="preserve"> 250119_Katinat Saigon Kafe_11 cities</t>
    </r>
  </si>
  <si>
    <r>
      <rPr>
        <u/>
        <sz val="10"/>
        <color rgb="FF1155CC"/>
        <rFont val="Calibri"/>
      </rPr>
      <t>[SJBP]__Brand 50%</t>
    </r>
    <r>
      <rPr>
        <sz val="10"/>
        <rFont val="Calibri"/>
      </rPr>
      <t xml:space="preserve"> 241231_All OTH 2025_36 cities</t>
    </r>
  </si>
  <si>
    <r>
      <rPr>
        <u/>
        <sz val="10"/>
        <color rgb="FF1155CC"/>
        <rFont val="Calibri"/>
      </rPr>
      <t>[SJBP]_Brand_Food_BAU</t>
    </r>
    <r>
      <rPr>
        <sz val="10"/>
        <color rgb="FF000000"/>
        <rFont val="Calibri"/>
      </rPr>
      <t xml:space="preserve"> 250424_Lotteria DI_32 cities</t>
    </r>
  </si>
  <si>
    <r>
      <rPr>
        <u/>
        <sz val="10"/>
        <color rgb="FF1155CC"/>
        <rFont val="Calibri"/>
      </rPr>
      <t>[SJBP]_Brand_Food_BAU</t>
    </r>
    <r>
      <rPr>
        <sz val="10"/>
        <color rgb="FF000000"/>
        <rFont val="Calibri"/>
      </rPr>
      <t xml:space="preserve"> 250424_Lotteria DI_32 cities</t>
    </r>
  </si>
  <si>
    <r>
      <rPr>
        <u/>
        <sz val="10"/>
        <color rgb="FF1155CC"/>
        <rFont val="Calibri"/>
      </rPr>
      <t>[SJBP]__Brand 50%</t>
    </r>
    <r>
      <rPr>
        <sz val="10"/>
        <rFont val="Calibri"/>
      </rPr>
      <t xml:space="preserve"> 241231_All OTH 2025_36 cities</t>
    </r>
  </si>
  <si>
    <r>
      <rPr>
        <u/>
        <sz val="10"/>
        <color rgb="FF1155CC"/>
        <rFont val="Calibri"/>
      </rPr>
      <t xml:space="preserve">[SJBP]_Pizza Hut_1d
</t>
    </r>
    <r>
      <rPr>
        <sz val="10"/>
        <color rgb="FF000000"/>
        <rFont val="Calibri"/>
      </rPr>
      <t xml:space="preserve"> 241231_Pizza Hut_20 cities</t>
    </r>
  </si>
  <si>
    <r>
      <rPr>
        <u/>
        <sz val="10"/>
        <color rgb="FF1155CC"/>
        <rFont val="Calibri"/>
      </rPr>
      <t>[SJBP]__Brand 50%</t>
    </r>
    <r>
      <rPr>
        <sz val="10"/>
        <rFont val="Calibri"/>
      </rPr>
      <t xml:space="preserve"> 241231_All OTH 2025_36 cities</t>
    </r>
  </si>
  <si>
    <r>
      <rPr>
        <u/>
        <sz val="10"/>
        <color rgb="FF1155CC"/>
        <rFont val="Calibri"/>
      </rPr>
      <t xml:space="preserve">[SJBP]_Gà Rán Popeyes_BOGO
</t>
    </r>
    <r>
      <rPr>
        <sz val="10"/>
        <color rgb="FF000000"/>
        <rFont val="Calibri"/>
      </rPr>
      <t>241231_Gà Rán Popeyes_9 cities</t>
    </r>
  </si>
  <si>
    <r>
      <rPr>
        <u/>
        <sz val="10"/>
        <color rgb="FF1155CC"/>
        <rFont val="Calibri"/>
      </rPr>
      <t>[SuperVIP]_Gà Rán KFC_08-10/08</t>
    </r>
    <r>
      <rPr>
        <sz val="10"/>
        <color rgb="FF000000"/>
        <rFont val="Calibri"/>
      </rPr>
      <t xml:space="preserve"> c</t>
    </r>
  </si>
  <si>
    <r>
      <rPr>
        <u/>
        <sz val="10"/>
        <color rgb="FF1155CC"/>
        <rFont val="Calibri"/>
      </rPr>
      <t xml:space="preserve">[SJBP]_Gà Rán Popeyes_BOGO
</t>
    </r>
    <r>
      <rPr>
        <sz val="10"/>
        <color rgb="FF000000"/>
        <rFont val="Calibri"/>
      </rPr>
      <t>241231_Gà Rán Popeyes_9 cities</t>
    </r>
  </si>
  <si>
    <r>
      <rPr>
        <u/>
        <sz val="10"/>
        <color rgb="FF1155CC"/>
        <rFont val="Calibri"/>
      </rPr>
      <t>[SJBP]_Cơm Thố Anh Nguyễn_Aug</t>
    </r>
    <r>
      <rPr>
        <sz val="10"/>
        <color rgb="FF000000"/>
        <rFont val="Calibri"/>
      </rPr>
      <t xml:space="preserve"> 250718_Cơm Thố Anh Nguyễn_11 cities</t>
    </r>
  </si>
  <si>
    <r>
      <rPr>
        <u/>
        <sz val="10"/>
        <color rgb="FF1155CC"/>
        <rFont val="Calibri"/>
      </rPr>
      <t>[Alacarte]_K-FOOD_Aug</t>
    </r>
    <r>
      <rPr>
        <sz val="10"/>
        <color rgb="FF000000"/>
        <rFont val="Calibri"/>
      </rPr>
      <t>_BD, HP, CT, BH, VT</t>
    </r>
  </si>
  <si>
    <r>
      <rPr>
        <u/>
        <sz val="10"/>
        <color rgb="FF1155CC"/>
        <rFont val="Calibri"/>
      </rPr>
      <t>[SJBP]_Cơm Thố Anh Nguyễn_Aug</t>
    </r>
    <r>
      <rPr>
        <sz val="10"/>
        <color rgb="FF000000"/>
        <rFont val="Calibri"/>
      </rPr>
      <t xml:space="preserve"> 250718_Cơm Thố Anh Nguyễn_11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</si>
  <si>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</si>
  <si>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</si>
  <si>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[Alacarte CB]_Gà Rán KFC_Aug.CB1</t>
    </r>
    <r>
      <rPr>
        <sz val="10"/>
        <color rgb="FF000000"/>
        <rFont val="Calibri"/>
      </rPr>
      <t>_241231_Gà Rán KFC_25 cities</t>
    </r>
  </si>
  <si>
    <r>
      <rPr>
        <u/>
        <sz val="10"/>
        <color rgb="FF1155CC"/>
        <rFont val="Calibri"/>
      </rPr>
      <t>[Alacarte CB]_Gà Rán KFC_Aug.CB1</t>
    </r>
    <r>
      <rPr>
        <sz val="10"/>
        <color rgb="FF000000"/>
        <rFont val="Calibri"/>
      </rPr>
      <t>_241231_Gà Rán KFC_25 cities</t>
    </r>
  </si>
  <si>
    <r>
      <rPr>
        <u/>
        <sz val="10"/>
        <color rgb="FF1155CC"/>
        <rFont val="Calibri"/>
      </rPr>
      <t>[Win 2]_Cà Phê Muối Chú Long_Aug</t>
    </r>
    <r>
      <rPr>
        <sz val="10"/>
        <color rgb="FF000000"/>
        <rFont val="Calibri"/>
      </rPr>
      <t>_250707_Cà Phê Muối Chú Long_15 cities</t>
    </r>
  </si>
  <si>
    <r>
      <rPr>
        <u/>
        <sz val="10"/>
        <color rgb="FF1155CC"/>
        <rFont val="Calibri"/>
      </rPr>
      <t>[Alacarte CB]_Gà Rán KFC_Aug.CB1</t>
    </r>
    <r>
      <rPr>
        <sz val="10"/>
        <color rgb="FF000000"/>
        <rFont val="Calibri"/>
      </rPr>
      <t>_241231_Gà Rán KFC_25 cities</t>
    </r>
  </si>
  <si>
    <r>
      <rPr>
        <u/>
        <sz val="10"/>
        <color rgb="FF1155CC"/>
        <rFont val="Calibri"/>
      </rPr>
      <t>[Win 2]_Cà Phê Muối Chú Long_Aug</t>
    </r>
    <r>
      <rPr>
        <sz val="10"/>
        <color rgb="FF000000"/>
        <rFont val="Calibri"/>
      </rPr>
      <t>_250707_Cà Phê Muối Chú Long_15 cities</t>
    </r>
  </si>
  <si>
    <r>
      <rPr>
        <u/>
        <sz val="10"/>
        <color rgb="FF1155CC"/>
        <rFont val="Calibri"/>
      </rPr>
      <t>[JBP]_KATINAT Coffee &amp; Tea House_B2G1</t>
    </r>
    <r>
      <rPr>
        <sz val="10"/>
        <color rgb="FF000000"/>
        <rFont val="Calibri"/>
      </rPr>
      <t xml:space="preserve"> 250119_Katinat Saigon Kafe_11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</si>
  <si>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</si>
  <si>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</si>
  <si>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[SuperVIP]_The Coffee House_3-5.9</t>
    </r>
    <r>
      <rPr>
        <sz val="10"/>
        <color rgb="FF000000"/>
        <rFont val="Calibri"/>
      </rPr>
      <t xml:space="preserve"> 241231_The Coffee House_7 cities</t>
    </r>
  </si>
  <si>
    <r>
      <rPr>
        <u/>
        <sz val="10"/>
        <color rgb="FF1155CC"/>
        <rFont val="Calibri"/>
      </rPr>
      <t>[Alacarte CB]_Lotteria_Sep.CB1</t>
    </r>
    <r>
      <rPr>
        <sz val="10"/>
        <color rgb="FF000000"/>
        <rFont val="Calibri"/>
      </rPr>
      <t>_Hue, DL</t>
    </r>
  </si>
  <si>
    <r>
      <rPr>
        <u/>
        <sz val="10"/>
        <color rgb="FF1155CC"/>
        <rFont val="Calibri"/>
      </rPr>
      <t>[Alacarte CB]_Lotteria_Sep.CB1</t>
    </r>
    <r>
      <rPr>
        <sz val="10"/>
        <rFont val="Calibri"/>
      </rPr>
      <t>_Hue, DL</t>
    </r>
  </si>
  <si>
    <r>
      <rPr>
        <u/>
        <sz val="10"/>
        <color rgb="FF1155CC"/>
        <rFont val="Calibri"/>
      </rPr>
      <t xml:space="preserve">[SJBP]_McDonald's_2t2
</t>
    </r>
    <r>
      <rPr>
        <sz val="10"/>
        <color rgb="FF000000"/>
        <rFont val="Calibri"/>
      </rPr>
      <t xml:space="preserve"> 250707_McDonald's_6 cities</t>
    </r>
  </si>
  <si>
    <r>
      <rPr>
        <u/>
        <sz val="10"/>
        <color rgb="FF1155CC"/>
        <rFont val="Calibri"/>
      </rPr>
      <t>[VIP]_Phúc Long Coffee &amp; Tea_Spike 9.9</t>
    </r>
    <r>
      <rPr>
        <sz val="10"/>
        <rFont val="Calibri"/>
      </rPr>
      <t xml:space="preserve"> 20240516_Phúc Long Coffee &amp; Tea_17 cities</t>
    </r>
  </si>
  <si>
    <r>
      <rPr>
        <u/>
        <sz val="10"/>
        <color rgb="FF1155CC"/>
        <rFont val="Calibri"/>
      </rPr>
      <t xml:space="preserve">[SuperVIP]_McDonald's_12-14/09
</t>
    </r>
    <r>
      <rPr>
        <sz val="10"/>
        <color rgb="FF000000"/>
        <rFont val="Calibri"/>
      </rPr>
      <t>250707_McDonald's_6 cities</t>
    </r>
  </si>
  <si>
    <r>
      <rPr>
        <u/>
        <sz val="10"/>
        <color rgb="FF1155CC"/>
        <rFont val="Calibri"/>
      </rPr>
      <t xml:space="preserve">[VIP]_Domino's Pizza_12-14/09
</t>
    </r>
    <r>
      <rPr>
        <sz val="10"/>
        <color rgb="FF000000"/>
        <rFont val="Calibri"/>
      </rPr>
      <t>250116_Domino pizza_11 cities</t>
    </r>
  </si>
  <si>
    <r>
      <rPr>
        <u/>
        <sz val="10"/>
        <color rgb="FF1155CC"/>
        <rFont val="Calibri"/>
      </rPr>
      <t>[SJBP]__Brand 50%</t>
    </r>
    <r>
      <rPr>
        <sz val="10"/>
        <rFont val="Calibri"/>
      </rPr>
      <t xml:space="preserve"> 241231_All OTH 2025_36 cities</t>
    </r>
  </si>
  <si>
    <r>
      <rPr>
        <u/>
        <sz val="10"/>
        <color rgb="FF1155CC"/>
        <rFont val="Calibri"/>
      </rPr>
      <t xml:space="preserve">[Win 2]_Cà Phê Muối Chú Long_Sep_22-25.09 </t>
    </r>
    <r>
      <rPr>
        <sz val="10"/>
        <color rgb="FF000000"/>
        <rFont val="Calibri"/>
      </rPr>
      <t>_250707_Cà Phê Muối Chú Long_15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</si>
  <si>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</si>
  <si>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</si>
  <si>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[SJBP]_Domino's Pizza_1k
</t>
    </r>
    <r>
      <rPr>
        <sz val="10"/>
        <color rgb="FF000000"/>
        <rFont val="Calibri"/>
      </rPr>
      <t>250116_Domino pizza_11 cities</t>
    </r>
  </si>
  <si>
    <r>
      <rPr>
        <u/>
        <sz val="10"/>
        <color rgb="FF1155CC"/>
        <rFont val="Calibri"/>
      </rPr>
      <t xml:space="preserve">[SJBP]_Domino's Pizza_1k
</t>
    </r>
    <r>
      <rPr>
        <sz val="10"/>
        <color rgb="FF000000"/>
        <rFont val="Calibri"/>
      </rPr>
      <t>250116_Domino pizza_11 cities</t>
    </r>
  </si>
  <si>
    <r>
      <rPr>
        <u/>
        <sz val="10"/>
        <color rgb="FF1155CC"/>
        <rFont val="Calibri"/>
      </rPr>
      <t xml:space="preserve">[SuperVIP]_Gà Rán Popeyes_02-05/10
</t>
    </r>
    <r>
      <rPr>
        <sz val="10"/>
        <color rgb="FF000000"/>
        <rFont val="Calibri"/>
      </rPr>
      <t>241231_Gà Rán Popeyes_9 cities</t>
    </r>
  </si>
  <si>
    <r>
      <rPr>
        <u/>
        <sz val="10"/>
        <color rgb="FF1155CC"/>
        <rFont val="Calibri"/>
      </rPr>
      <t>[VIP]_Trà Sữa May Cha_Oct</t>
    </r>
    <r>
      <rPr>
        <sz val="10"/>
        <color rgb="FF000000"/>
        <rFont val="Calibri"/>
      </rPr>
      <t xml:space="preserve"> 250102_Trà Sữa May Cha_7 cities</t>
    </r>
  </si>
  <si>
    <r>
      <rPr>
        <u/>
        <sz val="10"/>
        <color rgb="FF1155CC"/>
        <rFont val="Calibri"/>
      </rPr>
      <t xml:space="preserve">[SuperVIP]_Gà Rán Popeyes_02-05/10
</t>
    </r>
    <r>
      <rPr>
        <sz val="10"/>
        <color rgb="FF000000"/>
        <rFont val="Calibri"/>
      </rPr>
      <t>241231_Gà Rán Popeyes_9 cities</t>
    </r>
  </si>
  <si>
    <r>
      <rPr>
        <u/>
        <sz val="10"/>
        <color rgb="FF1155CC"/>
        <rFont val="Calibri"/>
      </rPr>
      <t>[SuperVIP]_Highlands Coffee_6-10.10</t>
    </r>
    <r>
      <rPr>
        <sz val="10"/>
        <color rgb="FF000000"/>
        <rFont val="Calibri"/>
      </rPr>
      <t xml:space="preserve"> 241231_Highlands Coffee_36 cities</t>
    </r>
  </si>
  <si>
    <r>
      <rPr>
        <u/>
        <sz val="10"/>
        <color rgb="FF1155CC"/>
        <rFont val="Calibri"/>
      </rPr>
      <t>[SuperVIP]_Highlands Coffee_6-10.10</t>
    </r>
    <r>
      <rPr>
        <sz val="10"/>
        <rFont val="Calibri"/>
      </rPr>
      <t xml:space="preserve"> 241231_Highlands Coffee_36 cities</t>
    </r>
  </si>
  <si>
    <r>
      <rPr>
        <u/>
        <sz val="10"/>
        <color rgb="FF1155CC"/>
        <rFont val="Calibri"/>
      </rPr>
      <t xml:space="preserve">[SJBP]_Gà Rán Popeyes_BOGO
</t>
    </r>
    <r>
      <rPr>
        <sz val="10"/>
        <rFont val="Calibri"/>
      </rPr>
      <t>241231_Gà Rán Popeyes_9 cities</t>
    </r>
  </si>
  <si>
    <r>
      <rPr>
        <u/>
        <sz val="10"/>
        <color rgb="FF1155CC"/>
        <rFont val="Calibri"/>
      </rPr>
      <t xml:space="preserve">[SJBP]_Gà Rán Popeyes_BOGO
</t>
    </r>
    <r>
      <rPr>
        <sz val="10"/>
        <rFont val="Calibri"/>
      </rPr>
      <t>241231_Gà Rán Popeyes_9 cities</t>
    </r>
  </si>
  <si>
    <r>
      <rPr>
        <u/>
        <sz val="10"/>
        <color rgb="FF1155CC"/>
        <rFont val="Calibri"/>
      </rPr>
      <t>[SuperVIP]_Starbucks Coffee_14-16.10</t>
    </r>
    <r>
      <rPr>
        <sz val="10"/>
        <rFont val="Calibri"/>
      </rPr>
      <t xml:space="preserve"> 250822_Starbucks Coffee_13 cities</t>
    </r>
  </si>
  <si>
    <r>
      <rPr>
        <u/>
        <sz val="10"/>
        <color rgb="FF1155CC"/>
        <rFont val="Calibri"/>
      </rPr>
      <t xml:space="preserve">[VIP]_Gà Rán Texas Chicken_13-16/10
</t>
    </r>
    <r>
      <rPr>
        <sz val="10"/>
        <color rgb="FF000000"/>
        <rFont val="Calibri"/>
      </rPr>
      <t>250102_Gà Rán Texas Chicken_6 cities</t>
    </r>
  </si>
  <si>
    <r>
      <rPr>
        <u/>
        <sz val="10"/>
        <color rgb="FF1155CC"/>
        <rFont val="Calibri"/>
      </rPr>
      <t xml:space="preserve">[VIP]_Cơm Thố Anh Nguyễn_15-19/10
</t>
    </r>
    <r>
      <rPr>
        <sz val="10"/>
        <color rgb="FF000000"/>
        <rFont val="Calibri"/>
      </rPr>
      <t>250718_Cơm Thố Anh Nguyễn_11 cities</t>
    </r>
  </si>
  <si>
    <r>
      <rPr>
        <u/>
        <sz val="10"/>
        <color rgb="FF1155CC"/>
        <rFont val="Calibri"/>
      </rPr>
      <t xml:space="preserve">[VIP]_Cơm Thố Anh Nguyễn_15-19/10
</t>
    </r>
    <r>
      <rPr>
        <sz val="10"/>
        <color rgb="FF000000"/>
        <rFont val="Calibri"/>
      </rPr>
      <t>250718_Cơm Thố Anh Nguyễn_11 cities</t>
    </r>
  </si>
  <si>
    <r>
      <rPr>
        <u/>
        <sz val="10"/>
        <color rgb="FF1155CC"/>
        <rFont val="Calibri"/>
      </rPr>
      <t xml:space="preserve">[SJBP]_Gà Rán Popeyes_BOGO
</t>
    </r>
    <r>
      <rPr>
        <sz val="10"/>
        <rFont val="Calibri"/>
      </rPr>
      <t>241231_Gà Rán Popeyes_9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</si>
  <si>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</si>
  <si>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</si>
  <si>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[JBP]_Gà Rán Texas Chicken_Indi
</t>
    </r>
    <r>
      <rPr>
        <sz val="10"/>
        <color rgb="FF000000"/>
        <rFont val="Calibri"/>
      </rPr>
      <t>250102_Gà Rán Texas Chicken_6 cities</t>
    </r>
  </si>
  <si>
    <r>
      <rPr>
        <u/>
        <sz val="10"/>
        <color rgb="FF1155CC"/>
        <rFont val="Calibri"/>
      </rPr>
      <t>[SJBP]__Brand 50%</t>
    </r>
    <r>
      <rPr>
        <sz val="10"/>
        <rFont val="Calibri"/>
      </rPr>
      <t xml:space="preserve"> 241231_All OTH 2025_36 cities</t>
    </r>
  </si>
  <si>
    <r>
      <rPr>
        <u/>
        <sz val="10"/>
        <color rgb="FF1155CC"/>
        <rFont val="Calibri"/>
      </rPr>
      <t xml:space="preserve">[SuperVIP]_The Coffee House_21-23/10
</t>
    </r>
    <r>
      <rPr>
        <sz val="10"/>
        <color rgb="FF000000"/>
        <rFont val="Calibri"/>
      </rPr>
      <t>241231_The Coffee House_7 cities</t>
    </r>
  </si>
  <si>
    <r>
      <rPr>
        <u/>
        <sz val="10"/>
        <color rgb="FF1155CC"/>
        <rFont val="Calibri"/>
      </rPr>
      <t>[Alacarte CB]_Gà Rán KFC_Oct.CB1</t>
    </r>
    <r>
      <rPr>
        <sz val="10"/>
        <color rgb="FF000000"/>
        <rFont val="Calibri"/>
      </rPr>
      <t>_241231_Gà Rán KFC_25 cities</t>
    </r>
  </si>
  <si>
    <r>
      <rPr>
        <u/>
        <sz val="10"/>
        <color rgb="FF1155CC"/>
        <rFont val="Calibri"/>
      </rPr>
      <t>[Alacarte CB]_Gà Rán KFC_Oct.CB1</t>
    </r>
    <r>
      <rPr>
        <sz val="10"/>
        <color rgb="FF000000"/>
        <rFont val="Calibri"/>
      </rPr>
      <t>_241231_Gà Rán KFC_25 cities</t>
    </r>
  </si>
  <si>
    <r>
      <rPr>
        <u/>
        <sz val="10"/>
        <color rgb="FF1155CC"/>
        <rFont val="Calibri"/>
      </rPr>
      <t>[Alacarte CB]_Gà Rán KFC_Oct.CB1</t>
    </r>
    <r>
      <rPr>
        <sz val="10"/>
        <color rgb="FF000000"/>
        <rFont val="Calibri"/>
      </rPr>
      <t>_241231_Gà Rán KFC_25 cities</t>
    </r>
  </si>
  <si>
    <r>
      <rPr>
        <u/>
        <sz val="10"/>
        <color rgb="FF1155CC"/>
        <rFont val="Calibri"/>
      </rPr>
      <t xml:space="preserve">[SJBP]_Gà Rán Popeyes_BOGO
</t>
    </r>
    <r>
      <rPr>
        <sz val="10"/>
        <rFont val="Calibri"/>
      </rPr>
      <t>241231_Gà Rán Popeyes_9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</si>
  <si>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</si>
  <si>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</si>
  <si>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</si>
  <si>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[VIP]_Gong Cha_4-7Nov</t>
    </r>
    <r>
      <rPr>
        <sz val="10"/>
        <color rgb="FF000000"/>
        <rFont val="Calibri"/>
      </rPr>
      <t xml:space="preserve"> 20240506_Gong Cha_3 cities</t>
    </r>
  </si>
  <si>
    <r>
      <rPr>
        <u/>
        <sz val="10"/>
        <color rgb="FF1155CC"/>
        <rFont val="Calibri"/>
      </rPr>
      <t>[SJBP]_Phúc Long Coffee &amp; Tea_Combo 119k</t>
    </r>
    <r>
      <rPr>
        <sz val="10"/>
        <color rgb="FF000000"/>
        <rFont val="Calibri"/>
      </rPr>
      <t xml:space="preserve"> 20240516_Phúc Long Coffee &amp; Tea_17 cities</t>
    </r>
  </si>
  <si>
    <r>
      <rPr>
        <u/>
        <sz val="10"/>
        <color rgb="FF1155CC"/>
        <rFont val="Calibri"/>
      </rPr>
      <t>[SJBP]_Phúc Long Coffee &amp; Tea_Combo 119k</t>
    </r>
    <r>
      <rPr>
        <sz val="10"/>
        <color rgb="FF000000"/>
        <rFont val="Calibri"/>
      </rPr>
      <t xml:space="preserve"> 20240516_Phúc Long Coffee &amp; Tea_17 cities</t>
    </r>
  </si>
  <si>
    <r>
      <rPr>
        <u/>
        <sz val="10"/>
        <color rgb="FF1155CC"/>
        <rFont val="Calibri"/>
      </rPr>
      <t>[VIP]_Trà Sữa May Cha_Nov</t>
    </r>
    <r>
      <rPr>
        <sz val="10"/>
        <color rgb="FF000000"/>
        <rFont val="Calibri"/>
      </rPr>
      <t xml:space="preserve">  250102_Trà Sữa May Cha_7 cities</t>
    </r>
  </si>
  <si>
    <r>
      <rPr>
        <u/>
        <sz val="10"/>
        <color rgb="FF1155CC"/>
        <rFont val="Calibri"/>
      </rPr>
      <t>[SJBP]_Starbucks Coffee_WC Mon</t>
    </r>
    <r>
      <rPr>
        <sz val="10"/>
        <rFont val="Calibri"/>
      </rPr>
      <t xml:space="preserve"> 250822_Starbucks Coffee_13 cities</t>
    </r>
  </si>
  <si>
    <r>
      <rPr>
        <u/>
        <sz val="10"/>
        <color rgb="FF1155CC"/>
        <rFont val="Calibri"/>
      </rPr>
      <t>[SuperVIP]_Highlands Coffee_11-14.11</t>
    </r>
    <r>
      <rPr>
        <sz val="10"/>
        <rFont val="Calibri"/>
      </rPr>
      <t xml:space="preserve"> 241231_Highlands Coffee_36 cities</t>
    </r>
  </si>
  <si>
    <r>
      <rPr>
        <u/>
        <sz val="10"/>
        <color rgb="FF1155CC"/>
        <rFont val="Calibri"/>
      </rPr>
      <t>[SJBP]_Starbucks Coffee_11-13.11</t>
    </r>
    <r>
      <rPr>
        <sz val="10"/>
        <color rgb="FF000000"/>
        <rFont val="Calibri"/>
      </rPr>
      <t xml:space="preserve"> [SJBP]_Starbucks Coffee_WC Mon 250822_Starbucks Coffee_13 cities</t>
    </r>
  </si>
  <si>
    <r>
      <rPr>
        <u/>
        <sz val="10"/>
        <color rgb="FF1155CC"/>
        <rFont val="Calibri"/>
      </rPr>
      <t>[JBP]_Phúc Long Coffee &amp; Tea_79k_new LTOs</t>
    </r>
    <r>
      <rPr>
        <sz val="10"/>
        <color rgb="FF000000"/>
        <rFont val="Calibri"/>
      </rPr>
      <t xml:space="preserve"> 20240516_Phúc Long Coffee &amp; Tea_17 cities</t>
    </r>
  </si>
  <si>
    <t>[SJBP]_Cơm Thố Anh Nguyễn_Deal 30%</t>
  </si>
  <si>
    <r>
      <rPr>
        <u/>
        <sz val="10"/>
        <color rgb="FF1155CC"/>
        <rFont val="Calibri"/>
      </rPr>
      <t>[Alacarte CB]_Gà Rán KFC_Nov.CB1</t>
    </r>
    <r>
      <rPr>
        <sz val="10"/>
        <rFont val="Calibri"/>
      </rPr>
      <t>_241231_Gà Rán KFC_25 cities</t>
    </r>
  </si>
  <si>
    <r>
      <rPr>
        <u/>
        <sz val="10"/>
        <color rgb="FF1155CC"/>
        <rFont val="Calibri"/>
      </rPr>
      <t>[Alacarte CB]_Gà Rán KFC_Nov.CB1</t>
    </r>
    <r>
      <rPr>
        <sz val="10"/>
        <rFont val="Calibri"/>
      </rPr>
      <t>_241231_Gà Rán KFC_25 cities</t>
    </r>
  </si>
  <si>
    <r>
      <rPr>
        <u/>
        <sz val="10"/>
        <color rgb="FF1155CC"/>
        <rFont val="Calibri"/>
      </rPr>
      <t>[Alacarte CB]_Gà Rán KFC_Nov.CB1</t>
    </r>
    <r>
      <rPr>
        <sz val="10"/>
        <rFont val="Calibri"/>
      </rPr>
      <t>_241231_Gà Rán KFC_25 cities</t>
    </r>
  </si>
  <si>
    <r>
      <rPr>
        <u/>
        <sz val="10"/>
        <color rgb="FF1155CC"/>
        <rFont val="Calibri"/>
      </rPr>
      <t>[Win 2]_Cà Phê Muối Chú Long_Nov_24-28.11</t>
    </r>
    <r>
      <rPr>
        <sz val="10"/>
        <color rgb="FF000000"/>
        <rFont val="Calibri"/>
      </rPr>
      <t>_250707_Cà Phê Muối Chú Long_15 cities</t>
    </r>
  </si>
  <si>
    <r>
      <rPr>
        <u/>
        <sz val="10"/>
        <color rgb="FF1155CC"/>
        <rFont val="Calibri"/>
      </rPr>
      <t>[Win 2]_TH True Mart_Nov_SJBP</t>
    </r>
    <r>
      <rPr>
        <sz val="10"/>
        <color rgb="FF000000"/>
        <rFont val="Calibri"/>
      </rPr>
      <t>_250925_TH True Mart_18 cities</t>
    </r>
  </si>
  <si>
    <r>
      <rPr>
        <u/>
        <sz val="10"/>
        <color rgb="FF1155CC"/>
        <rFont val="Calibri"/>
      </rPr>
      <t>[Win 2]_TH True Mart_Nov_SJBP</t>
    </r>
    <r>
      <rPr>
        <sz val="10"/>
        <color rgb="FF000000"/>
        <rFont val="Calibri"/>
      </rPr>
      <t>_250925_TH True Mart_18 cities</t>
    </r>
  </si>
  <si>
    <r>
      <rPr>
        <u/>
        <sz val="10"/>
        <color rgb="FF1155CC"/>
        <rFont val="Calibri"/>
      </rPr>
      <t>[Alacarte CB]_Gà Rán KFC_Nov.CB1</t>
    </r>
    <r>
      <rPr>
        <sz val="10"/>
        <rFont val="Calibri"/>
      </rPr>
      <t>_241231_Gà Rán KFC_25 cities</t>
    </r>
  </si>
  <si>
    <r>
      <rPr>
        <u/>
        <sz val="10"/>
        <color rgb="FF1155CC"/>
        <rFont val="Calibri"/>
      </rPr>
      <t>[SuperVIP]_The Coffee House_1-3.12</t>
    </r>
    <r>
      <rPr>
        <sz val="10"/>
        <color rgb="FF000000"/>
        <rFont val="Calibri"/>
      </rPr>
      <t xml:space="preserve"> 251014_The Coffee House_8 cities</t>
    </r>
  </si>
  <si>
    <r>
      <rPr>
        <u/>
        <sz val="10"/>
        <color rgb="FF1155CC"/>
        <rFont val="Calibri"/>
      </rPr>
      <t>[SuperVIP]_The Coffee House_1-3.12</t>
    </r>
    <r>
      <rPr>
        <sz val="10"/>
        <color rgb="FF000000"/>
        <rFont val="Calibri"/>
      </rPr>
      <t xml:space="preserve"> 251014_The Coffee House_8 cities</t>
    </r>
  </si>
  <si>
    <r>
      <rPr>
        <u/>
        <sz val="10"/>
        <color rgb="FF1155CC"/>
        <rFont val="Calibri"/>
      </rPr>
      <t>[SuperVIP]_The Coffee House_1-3.12</t>
    </r>
    <r>
      <rPr>
        <sz val="10"/>
        <color rgb="FF000000"/>
        <rFont val="Calibri"/>
      </rPr>
      <t xml:space="preserve"> 251014_The Coffee House_8 cities</t>
    </r>
  </si>
  <si>
    <r>
      <rPr>
        <u/>
        <sz val="10"/>
        <color rgb="FF1155CC"/>
        <rFont val="Calibri"/>
      </rPr>
      <t>[SuperVIP]_Highlands Coffee_1-5.12</t>
    </r>
    <r>
      <rPr>
        <sz val="10"/>
        <color rgb="FF000000"/>
        <rFont val="Calibri"/>
      </rPr>
      <t xml:space="preserve"> 241231_Highlands Coffee_36 cities</t>
    </r>
  </si>
  <si>
    <r>
      <rPr>
        <u/>
        <sz val="10"/>
        <color rgb="FF1155CC"/>
        <rFont val="Calibri"/>
      </rPr>
      <t>[SuperVIP]_Highlands Coffee_1-5.12</t>
    </r>
    <r>
      <rPr>
        <sz val="10"/>
        <color rgb="FF000000"/>
        <rFont val="Calibri"/>
      </rPr>
      <t xml:space="preserve"> 241231_Highlands Coffee_36 cities</t>
    </r>
  </si>
  <si>
    <r>
      <rPr>
        <sz val="10"/>
        <rFont val="Calibri"/>
      </rPr>
      <t xml:space="preserve"> </t>
    </r>
    <r>
      <rPr>
        <u/>
        <sz val="10"/>
        <color rgb="FF1155CC"/>
        <rFont val="Calibri"/>
      </rPr>
      <t>[SJBP]__Bran</t>
    </r>
    <r>
      <rPr>
        <sz val="10"/>
        <rFont val="Calibri"/>
      </rPr>
      <t>d 50%</t>
    </r>
  </si>
  <si>
    <r>
      <rPr>
        <strike/>
        <sz val="10"/>
        <color rgb="FF1155CC"/>
        <rFont val="Calibri"/>
      </rPr>
      <t>[SuperVIP]_Phê La_10-12Dec</t>
    </r>
    <r>
      <rPr>
        <strike/>
        <sz val="10"/>
        <rFont val="Calibri"/>
      </rPr>
      <t xml:space="preserve"> HD,BD,DL,HA,HP,KH,DN,TH,VT</t>
    </r>
  </si>
  <si>
    <t>[SJBP]_Gà Rán Popeyes_1t1</t>
  </si>
  <si>
    <r>
      <rPr>
        <u/>
        <sz val="10"/>
        <color rgb="FF1155CC"/>
        <rFont val="Calibri"/>
      </rPr>
      <t>[Win 2]_Cà Phê Muối Chú Long_Dec_end</t>
    </r>
    <r>
      <rPr>
        <sz val="10"/>
        <color rgb="FF000000"/>
        <rFont val="Calibri"/>
      </rPr>
      <t>_250707_Cà Phê Muối Chú Long_15 cities</t>
    </r>
  </si>
  <si>
    <t>[JBP]_Vinamilk_Dec_Compensation</t>
  </si>
  <si>
    <r>
      <rPr>
        <u/>
        <sz val="10"/>
        <color rgb="FF1155CC"/>
        <rFont val="Calibri"/>
      </rPr>
      <t>[Win 2]_Cà Phê Muối Chú Long_Dec_end</t>
    </r>
    <r>
      <rPr>
        <sz val="10"/>
        <color rgb="FF000000"/>
        <rFont val="Calibri"/>
      </rPr>
      <t>_250707_Cà Phê Muối Chú Long_15 cities</t>
    </r>
  </si>
  <si>
    <r>
      <rPr>
        <u/>
        <sz val="10"/>
        <color rgb="FF1155CC"/>
        <rFont val="Calibri"/>
      </rPr>
      <t>[SJBP]_Gà Rán Popeyes_OTH_Feb</t>
    </r>
    <r>
      <rPr>
        <sz val="10"/>
        <color rgb="FF000000"/>
        <rFont val="Calibri"/>
      </rPr>
      <t xml:space="preserve"> 241231_Gà Rán Popeyes_9 cities</t>
    </r>
  </si>
  <si>
    <r>
      <rPr>
        <u/>
        <sz val="10"/>
        <color rgb="FF1155CC"/>
        <rFont val="Calibri"/>
      </rPr>
      <t xml:space="preserve">[Alacarte]_NutiFood Ngôi Nhà Dinh Dưỡng_Feb_Compensation
</t>
    </r>
    <r>
      <rPr>
        <u/>
        <sz val="10"/>
        <color rgb="FF000000"/>
        <rFont val="Calibri"/>
      </rPr>
      <t>(Bình Dương, BR-VT, Đồng Nai,)</t>
    </r>
  </si>
  <si>
    <r>
      <rPr>
        <u/>
        <sz val="10"/>
        <color rgb="FF1155CC"/>
        <rFont val="Calibri"/>
      </rPr>
      <t>[SuperVIP]_The Coffee House_25-27.2</t>
    </r>
    <r>
      <rPr>
        <sz val="10"/>
        <color rgb="FF000000"/>
        <rFont val="Calibri"/>
      </rPr>
      <t xml:space="preserve"> 251014_The Coffee House_8 cities</t>
    </r>
  </si>
  <si>
    <r>
      <rPr>
        <u/>
        <sz val="10"/>
        <color rgb="FF1155CC"/>
        <rFont val="Calibri"/>
      </rPr>
      <t>[SuperVIP]_Phê La_2-4Mar</t>
    </r>
    <r>
      <rPr>
        <sz val="10"/>
        <color rgb="FF000000"/>
        <rFont val="Calibri"/>
      </rPr>
      <t xml:space="preserve"> 260116_Phê La_11 cities</t>
    </r>
  </si>
  <si>
    <r>
      <rPr>
        <u/>
        <sz val="10"/>
        <color rgb="FF1155CC"/>
        <rFont val="Calibri"/>
      </rPr>
      <t>[Alacarte CB]_Trà Sữa Sunday Basic_Jan.CB2.05</t>
    </r>
    <r>
      <rPr>
        <sz val="10"/>
        <color rgb="FF000000"/>
        <rFont val="Calibri"/>
      </rPr>
      <t>_BD,BH</t>
    </r>
  </si>
  <si>
    <r>
      <rPr>
        <u/>
        <sz val="10"/>
        <color rgb="FF1155CC"/>
        <rFont val="Calibri"/>
      </rPr>
      <t>[Alacarte CB]_Trà Sữa Sunday Basic_Jan.CB2.05</t>
    </r>
    <r>
      <rPr>
        <sz val="10"/>
        <rFont val="Calibri"/>
      </rPr>
      <t>_BD,BH</t>
    </r>
  </si>
  <si>
    <r>
      <rPr>
        <u/>
        <sz val="10"/>
        <color rgb="FF1155CC"/>
        <rFont val="Calibri"/>
      </rPr>
      <t>[Alacarte CB]_Trà Sữa Sunday Basic_Jan.CB2.05</t>
    </r>
    <r>
      <rPr>
        <sz val="10"/>
        <color rgb="FF000000"/>
        <rFont val="Calibri"/>
      </rPr>
      <t>_BD,BH</t>
    </r>
  </si>
  <si>
    <r>
      <rPr>
        <u/>
        <sz val="10"/>
        <color rgb="FF1155CC"/>
        <rFont val="Calibri"/>
      </rPr>
      <t>[JBP]_KATINAT Coffee &amp; Tea House_Merch + 4 món</t>
    </r>
    <r>
      <rPr>
        <sz val="10"/>
        <rFont val="Calibri"/>
      </rPr>
      <t xml:space="preserve"> 241118_Katinat Saigon Kafe_9 cities</t>
    </r>
  </si>
  <si>
    <r>
      <rPr>
        <u/>
        <sz val="10"/>
        <color rgb="FF1155CC"/>
        <rFont val="Calibri"/>
      </rPr>
      <t>[Win 2]_Cơm Thố Anh Nguyễn_Jan</t>
    </r>
    <r>
      <rPr>
        <sz val="10"/>
        <rFont val="Calibri"/>
      </rPr>
      <t>_NA, HP, QNinh, KH, BMT, BH, DL, HD, TH</t>
    </r>
  </si>
  <si>
    <r>
      <rPr>
        <u/>
        <sz val="10"/>
        <color rgb="FF1155CC"/>
        <rFont val="Calibri"/>
      </rPr>
      <t>[Alacarte CB]_Trà Sữa Sunday Basic_Jan.CB2.17</t>
    </r>
    <r>
      <rPr>
        <sz val="10"/>
        <color rgb="FF000000"/>
        <rFont val="Calibri"/>
      </rPr>
      <t>_BD,BH</t>
    </r>
  </si>
  <si>
    <r>
      <rPr>
        <u/>
        <sz val="10"/>
        <color rgb="FF1155CC"/>
        <rFont val="Calibri"/>
      </rPr>
      <t>[Win 2]_Cơm Thố Anh Nguyễn_Jan</t>
    </r>
    <r>
      <rPr>
        <sz val="10"/>
        <color rgb="FF000000"/>
        <rFont val="Calibri"/>
      </rPr>
      <t>_NA, HP, QNinh, KH, BMT, BH, DL, HD, TH</t>
    </r>
  </si>
  <si>
    <r>
      <rPr>
        <u/>
        <sz val="10"/>
        <color rgb="FF1155CC"/>
        <rFont val="Calibri"/>
      </rPr>
      <t>[Alacarte CB]_Trà Sữa Sunday Basic_Jan.CB2.17</t>
    </r>
    <r>
      <rPr>
        <sz val="10"/>
        <color rgb="FF000000"/>
        <rFont val="Calibri"/>
      </rPr>
      <t>_BD,BH</t>
    </r>
  </si>
  <si>
    <r>
      <rPr>
        <u/>
        <sz val="10"/>
        <color rgb="FF1155CC"/>
        <rFont val="Calibri"/>
      </rPr>
      <t>[Alacarte CB]_Trà Sữa Sunday Basic_Jan.CB2.17</t>
    </r>
    <r>
      <rPr>
        <sz val="10"/>
        <color rgb="FF000000"/>
        <rFont val="Calibri"/>
      </rPr>
      <t>_BD,BH</t>
    </r>
  </si>
  <si>
    <r>
      <rPr>
        <u/>
        <sz val="10"/>
        <color rgb="FF1155CC"/>
        <rFont val="Calibri"/>
      </rPr>
      <t>[Alacarte CB]_Trà Sữa Sunday Basic_Feb.CB2</t>
    </r>
    <r>
      <rPr>
        <sz val="10"/>
        <color rgb="FF000000"/>
        <rFont val="Calibri"/>
      </rPr>
      <t>_BD,BH</t>
    </r>
  </si>
  <si>
    <r>
      <rPr>
        <u/>
        <sz val="10"/>
        <color rgb="FF1155CC"/>
        <rFont val="Calibri"/>
      </rPr>
      <t>[Alacarte CB]_Trà Sữa Sunday Basic_Feb.CB2</t>
    </r>
    <r>
      <rPr>
        <sz val="10"/>
        <color rgb="FF000000"/>
        <rFont val="Calibri"/>
      </rPr>
      <t>_BD,BH</t>
    </r>
  </si>
  <si>
    <r>
      <rPr>
        <u/>
        <sz val="10"/>
        <color rgb="FF1155CC"/>
        <rFont val="Calibri"/>
      </rPr>
      <t>[Alacarte CB]_Trà Sữa Sunday Basic_Feb.CB2</t>
    </r>
    <r>
      <rPr>
        <sz val="10"/>
        <color rgb="FF000000"/>
        <rFont val="Calibri"/>
      </rPr>
      <t>_BD,BH</t>
    </r>
  </si>
  <si>
    <r>
      <rPr>
        <u/>
        <sz val="10"/>
        <color rgb="FF1155CC"/>
        <rFont val="Calibri"/>
      </rPr>
      <t>[SuperVIP]_The Coffee House_10-12.2</t>
    </r>
    <r>
      <rPr>
        <sz val="10"/>
        <color rgb="FF000000"/>
        <rFont val="Calibri"/>
      </rPr>
      <t xml:space="preserve"> 241231_The Coffee House_7 cities</t>
    </r>
  </si>
  <si>
    <r>
      <rPr>
        <u/>
        <sz val="10"/>
        <color rgb="FF1155CC"/>
        <rFont val="Calibri"/>
      </rPr>
      <t>[SJBP]_The Coffee House_WC</t>
    </r>
    <r>
      <rPr>
        <sz val="10"/>
        <color rgb="FF000000"/>
        <rFont val="Calibri"/>
      </rPr>
      <t xml:space="preserve"> 241231_The Coffee House_7 cities</t>
    </r>
  </si>
  <si>
    <r>
      <rPr>
        <u/>
        <sz val="10"/>
        <color rgb="FF1155CC"/>
        <rFont val="Calibri"/>
      </rPr>
      <t>[Alacarte CB]_Trà Sữa Sunday Basic_Feb.CB2.26</t>
    </r>
    <r>
      <rPr>
        <sz val="10"/>
        <color rgb="FF000000"/>
        <rFont val="Calibri"/>
      </rPr>
      <t>_BD,BH</t>
    </r>
  </si>
  <si>
    <r>
      <rPr>
        <u/>
        <sz val="10"/>
        <color rgb="FF1155CC"/>
        <rFont val="Calibri"/>
      </rPr>
      <t>[Alacarte CB]_Trà Sữa Sunday Basic_Feb.CB2.26</t>
    </r>
    <r>
      <rPr>
        <sz val="10"/>
        <color rgb="FF000000"/>
        <rFont val="Calibri"/>
      </rPr>
      <t>_BD,BH</t>
    </r>
  </si>
  <si>
    <r>
      <rPr>
        <u/>
        <sz val="10"/>
        <color rgb="FF1155CC"/>
        <rFont val="Calibri"/>
      </rPr>
      <t>[Alacarte CB]_Trà Sữa Sunday Basic_Feb.CB2.26</t>
    </r>
    <r>
      <rPr>
        <sz val="10"/>
        <color rgb="FF000000"/>
        <rFont val="Calibri"/>
      </rPr>
      <t>_BD,BH</t>
    </r>
  </si>
  <si>
    <r>
      <rPr>
        <u/>
        <sz val="10"/>
        <color rgb="FF1155CC"/>
        <rFont val="Calibri"/>
      </rPr>
      <t>[Win 2]_Lotteria_Mar</t>
    </r>
    <r>
      <rPr>
        <sz val="10"/>
        <color rgb="FF000000"/>
        <rFont val="Calibri"/>
      </rPr>
      <t>_BH,BD,QNinh,Hue,BMT,VT,DL,KH,HP,NA,TH,CT,BN,QNhon,TG,LA,AG,VL,CM,ST,TV,HA,ND,HD,DT,PT,PY</t>
    </r>
  </si>
  <si>
    <r>
      <rPr>
        <u/>
        <sz val="10"/>
        <color rgb="FF1155CC"/>
        <rFont val="Calibri"/>
      </rPr>
      <t>[Win 2]_Lotteria_Mar</t>
    </r>
    <r>
      <rPr>
        <sz val="10"/>
        <color rgb="FF000000"/>
        <rFont val="Calibri"/>
      </rPr>
      <t>_BH,BD,QNinh,Hue,BMT,VT,DL,KH,HP,NA,TH,CT,BN,QNhon,TG,LA,AG,VL,CM,ST,TV,HA,ND,HD,DT,PT,PY</t>
    </r>
  </si>
  <si>
    <r>
      <rPr>
        <u/>
        <sz val="10"/>
        <color rgb="FF1155CC"/>
        <rFont val="Calibri"/>
      </rPr>
      <t>[SJBP]_KOI Thé Cafe_Spike 3.3</t>
    </r>
    <r>
      <rPr>
        <sz val="10"/>
        <color rgb="FF000000"/>
        <rFont val="Calibri"/>
      </rPr>
      <t xml:space="preserve">  240916_KOI Thé Cafe_5 cities</t>
    </r>
  </si>
  <si>
    <r>
      <rPr>
        <u/>
        <sz val="10"/>
        <color rgb="FF1155CC"/>
        <rFont val="Calibri"/>
      </rPr>
      <t>[Win 2]_Lotteria_Mar</t>
    </r>
    <r>
      <rPr>
        <sz val="10"/>
        <color rgb="FF000000"/>
        <rFont val="Calibri"/>
      </rPr>
      <t>_241231_Lotteria DI_27 cities</t>
    </r>
  </si>
  <si>
    <r>
      <rPr>
        <u/>
        <sz val="10"/>
        <color rgb="FF1155CC"/>
        <rFont val="Calibri"/>
      </rPr>
      <t>[Win 2]_Lotteria_Mar</t>
    </r>
    <r>
      <rPr>
        <sz val="10"/>
        <color rgb="FF000000"/>
        <rFont val="Calibri"/>
      </rPr>
      <t>_</t>
    </r>
    <r>
      <rPr>
        <sz val="10"/>
        <rFont val="Calibri"/>
      </rPr>
      <t>241231_Lotteria DI_27 cities</t>
    </r>
  </si>
  <si>
    <r>
      <rPr>
        <u/>
        <sz val="10"/>
        <color rgb="FF1155CC"/>
        <rFont val="Calibri"/>
      </rPr>
      <t>[Alacarte CB]_Trà Sữa Sunday Basic_Mar.CB2.B2G1</t>
    </r>
    <r>
      <rPr>
        <sz val="10"/>
        <color rgb="FF000000"/>
        <rFont val="Calibri"/>
      </rPr>
      <t>_BD,ĐN</t>
    </r>
  </si>
  <si>
    <r>
      <rPr>
        <u/>
        <sz val="10"/>
        <color rgb="FF1155CC"/>
        <rFont val="Calibri"/>
      </rPr>
      <t>[Alacarte CB]_Trà Sữa Sunday Basic_Mar.CB2.B2G1</t>
    </r>
    <r>
      <rPr>
        <sz val="10"/>
        <color rgb="FF000000"/>
        <rFont val="Calibri"/>
      </rPr>
      <t>_BD,ĐN</t>
    </r>
  </si>
  <si>
    <r>
      <rPr>
        <u/>
        <sz val="10"/>
        <color rgb="FF1155CC"/>
        <rFont val="Calibri"/>
      </rPr>
      <t>[Alacarte CB]_Trà Sữa Sunday Basic_Mar.CB2.B2G1</t>
    </r>
    <r>
      <rPr>
        <sz val="10"/>
        <color rgb="FF000000"/>
        <rFont val="Calibri"/>
      </rPr>
      <t>_BD,ĐN</t>
    </r>
  </si>
  <si>
    <r>
      <rPr>
        <u/>
        <sz val="10"/>
        <color rgb="FF1155CC"/>
        <rFont val="Calibri"/>
      </rPr>
      <t>[Win 2]_TH True Mart_Mar.SJBP</t>
    </r>
    <r>
      <rPr>
        <sz val="10"/>
        <color rgb="FF000000"/>
        <rFont val="Calibri"/>
      </rPr>
      <t>_240628_TH True Mart_13 cities</t>
    </r>
  </si>
  <si>
    <r>
      <rPr>
        <u/>
        <sz val="10"/>
        <color rgb="FF1155CC"/>
        <rFont val="Calibri"/>
      </rPr>
      <t>[Alacarte CB]_Trà Sữa Sunday Basic_Mar.CB2</t>
    </r>
    <r>
      <rPr>
        <sz val="10"/>
        <color rgb="FF000000"/>
        <rFont val="Calibri"/>
      </rPr>
      <t>_BD,ĐN</t>
    </r>
  </si>
  <si>
    <r>
      <rPr>
        <u/>
        <sz val="10"/>
        <color rgb="FF1155CC"/>
        <rFont val="Calibri"/>
      </rPr>
      <t>[Win 2]_TH True Mart_Mar.SJBP</t>
    </r>
    <r>
      <rPr>
        <sz val="10"/>
        <color rgb="FF000000"/>
        <rFont val="Calibri"/>
      </rPr>
      <t>_240628_TH True Mart_13 cities</t>
    </r>
  </si>
  <si>
    <r>
      <rPr>
        <u/>
        <sz val="10"/>
        <color rgb="FF1155CC"/>
        <rFont val="Calibri"/>
      </rPr>
      <t>[Alacarte CB]_Trà Sữa Sunday Basic_Mar.CB2</t>
    </r>
    <r>
      <rPr>
        <sz val="10"/>
        <color rgb="FF000000"/>
        <rFont val="Calibri"/>
      </rPr>
      <t>_BD,ĐN</t>
    </r>
  </si>
  <si>
    <r>
      <rPr>
        <u/>
        <sz val="10"/>
        <color rgb="FF1155CC"/>
        <rFont val="Calibri"/>
      </rPr>
      <t>[Alacarte CB]_Trà Sữa Sunday Basic_Mar.CB2</t>
    </r>
    <r>
      <rPr>
        <sz val="10"/>
        <color rgb="FF000000"/>
        <rFont val="Calibri"/>
      </rPr>
      <t>_BD,ĐN</t>
    </r>
  </si>
  <si>
    <r>
      <rPr>
        <u/>
        <sz val="10"/>
        <color rgb="FF1155CC"/>
        <rFont val="Calibri"/>
      </rPr>
      <t>[Win 4]_Homefarm_Apr</t>
    </r>
    <r>
      <rPr>
        <sz val="10"/>
        <color rgb="FF000000"/>
        <rFont val="Calibri"/>
      </rPr>
      <t>_HP, BN</t>
    </r>
  </si>
  <si>
    <r>
      <rPr>
        <u/>
        <sz val="10"/>
        <color rgb="FF1155CC"/>
        <rFont val="Calibri"/>
      </rPr>
      <t>[Win 4]_Homefarm_Apr</t>
    </r>
    <r>
      <rPr>
        <sz val="10"/>
        <color rgb="FF000000"/>
        <rFont val="Calibri"/>
      </rPr>
      <t>_HP, BN</t>
    </r>
  </si>
  <si>
    <r>
      <rPr>
        <u/>
        <sz val="10"/>
        <color rgb="FF1155CC"/>
        <rFont val="Calibri"/>
      </rPr>
      <t>[Win 4]_Cà Phê Muối Chú Long_Apr</t>
    </r>
    <r>
      <rPr>
        <sz val="10"/>
        <color rgb="FF000000"/>
        <rFont val="Calibri"/>
      </rPr>
      <t>_250403_Cà Phê Muối Chú Long_12 cities</t>
    </r>
  </si>
  <si>
    <r>
      <rPr>
        <u/>
        <sz val="10"/>
        <color rgb="FF1155CC"/>
        <rFont val="Calibri"/>
      </rPr>
      <t xml:space="preserve">[SJBP]_Gà Rán Popeyes_BAU
</t>
    </r>
    <r>
      <rPr>
        <sz val="10"/>
        <color rgb="FF000000"/>
        <rFont val="Calibri"/>
      </rPr>
      <t>241231_Gà Rán Popeyes_9 cities</t>
    </r>
  </si>
  <si>
    <r>
      <rPr>
        <u/>
        <sz val="10"/>
        <color rgb="FF1155CC"/>
        <rFont val="Calibri"/>
      </rPr>
      <t>[Win 4]_Cà Phê Muối Chú Long_Apr</t>
    </r>
    <r>
      <rPr>
        <sz val="10"/>
        <color rgb="FF000000"/>
        <rFont val="Calibri"/>
      </rPr>
      <t>_250403_Cà Phê Muối Chú Long_12 cities</t>
    </r>
  </si>
  <si>
    <r>
      <rPr>
        <u/>
        <sz val="10"/>
        <color rgb="FF1155CC"/>
        <rFont val="Calibri"/>
      </rPr>
      <t>[Alacarte CB]_GoGo Food - Cơm Gà &amp; Món Ngon Hà Nội - Trương Định_Apr.CB2</t>
    </r>
    <r>
      <rPr>
        <sz val="10"/>
        <rFont val="Calibri"/>
      </rPr>
      <t>_BH</t>
    </r>
  </si>
  <si>
    <r>
      <rPr>
        <u/>
        <sz val="10"/>
        <color rgb="FF1155CC"/>
        <rFont val="Calibri"/>
      </rPr>
      <t>[Alacarte CB]_GoGo Food - Cơm Gà &amp; Món Ngon Hà Nội - Trương Định_Apr.CB2</t>
    </r>
    <r>
      <rPr>
        <sz val="10"/>
        <color rgb="FF000000"/>
        <rFont val="Calibri"/>
      </rPr>
      <t>_BH</t>
    </r>
  </si>
  <si>
    <r>
      <rPr>
        <u/>
        <sz val="10"/>
        <color rgb="FF1155CC"/>
        <rFont val="Calibri"/>
      </rPr>
      <t>[Alacarte CB]_GoGo Food - Cơm Gà &amp; Món Ngon Hà Nội - Trương Định_Apr.CB2</t>
    </r>
    <r>
      <rPr>
        <sz val="10"/>
        <color rgb="FF000000"/>
        <rFont val="Calibri"/>
      </rPr>
      <t>_BH</t>
    </r>
  </si>
  <si>
    <r>
      <rPr>
        <u/>
        <sz val="10"/>
        <color rgb="FF1155CC"/>
        <rFont val="Calibri"/>
      </rPr>
      <t>[Win 2]_TH True Mart_Apr</t>
    </r>
    <r>
      <rPr>
        <u/>
        <sz val="10"/>
        <color rgb="FF000000"/>
        <rFont val="Calibri"/>
      </rPr>
      <t>_240628_TH True Mart_13 cities</t>
    </r>
  </si>
  <si>
    <r>
      <rPr>
        <u/>
        <sz val="10"/>
        <color rgb="FF1155CC"/>
        <rFont val="Calibri"/>
      </rPr>
      <t>[Alacarte CB]_Gà Rán KFC_Apr.CB2</t>
    </r>
    <r>
      <rPr>
        <sz val="10"/>
        <rFont val="Calibri"/>
      </rPr>
      <t>_241231_Gà Rán KFC_25 cities</t>
    </r>
  </si>
  <si>
    <r>
      <rPr>
        <u/>
        <sz val="10"/>
        <color rgb="FF1155CC"/>
        <rFont val="Calibri"/>
      </rPr>
      <t>[Win 2]_TH True Mart_Apr</t>
    </r>
    <r>
      <rPr>
        <u/>
        <sz val="10"/>
        <color rgb="FF000000"/>
        <rFont val="Calibri"/>
      </rPr>
      <t>_240628_TH True Mart_13 cities</t>
    </r>
  </si>
  <si>
    <r>
      <rPr>
        <u/>
        <sz val="10"/>
        <color rgb="FF1155CC"/>
        <rFont val="Calibri"/>
      </rPr>
      <t>[Alacarte CB]_Gà Rán KFC_Apr.CB2</t>
    </r>
    <r>
      <rPr>
        <sz val="10"/>
        <rFont val="Calibri"/>
      </rPr>
      <t>_241231_Gà Rán KFC_25 cities</t>
    </r>
  </si>
  <si>
    <r>
      <rPr>
        <u/>
        <sz val="10"/>
        <color rgb="FF1155CC"/>
        <rFont val="Calibri"/>
      </rPr>
      <t xml:space="preserve">[SJBP]_McDonald's_2T2 gà
</t>
    </r>
    <r>
      <rPr>
        <sz val="10"/>
        <color rgb="FF000000"/>
        <rFont val="Calibri"/>
      </rPr>
      <t>250416_McDonald's_5 cities</t>
    </r>
  </si>
  <si>
    <r>
      <rPr>
        <u/>
        <sz val="10"/>
        <color rgb="FF1155CC"/>
        <rFont val="Calibri"/>
      </rPr>
      <t>[SuperVIP]_Highlands Coffee_5-9.5</t>
    </r>
    <r>
      <rPr>
        <sz val="10"/>
        <rFont val="Calibri"/>
      </rPr>
      <t xml:space="preserve"> 241231_Highlands Coffee_36 cities</t>
    </r>
  </si>
  <si>
    <r>
      <rPr>
        <u/>
        <sz val="10"/>
        <color rgb="FF1155CC"/>
        <rFont val="Calibri"/>
      </rPr>
      <t>[Alacarte CB]_Trà Sữa Sunday Basic_May.CB2</t>
    </r>
    <r>
      <rPr>
        <sz val="10"/>
        <rFont val="Calibri"/>
      </rPr>
      <t>_BD,BH</t>
    </r>
  </si>
  <si>
    <r>
      <rPr>
        <u/>
        <sz val="10"/>
        <color rgb="FF1155CC"/>
        <rFont val="Calibri"/>
      </rPr>
      <t>[Win 4]_Cơm Thố Anh Nguyễn_May</t>
    </r>
    <r>
      <rPr>
        <sz val="10"/>
        <color rgb="FF000000"/>
        <rFont val="Calibri"/>
      </rPr>
      <t>_250421_Cơm Thố Anh Nguyễn_13 cities</t>
    </r>
  </si>
  <si>
    <r>
      <rPr>
        <u/>
        <sz val="10"/>
        <color rgb="FF1155CC"/>
        <rFont val="Calibri"/>
      </rPr>
      <t>[Win 4]_Cơm Thố Anh Nguyễn_May</t>
    </r>
    <r>
      <rPr>
        <sz val="10"/>
        <color rgb="FF000000"/>
        <rFont val="Calibri"/>
      </rPr>
      <t>_250421_Cơm Thố Anh Nguyễn_13 cities</t>
    </r>
  </si>
  <si>
    <r>
      <rPr>
        <u/>
        <sz val="10"/>
        <color rgb="FF1155CC"/>
        <rFont val="Calibri"/>
      </rPr>
      <t>[Alacarte CB]_Trà Sữa Sunday Basic_May.CB2</t>
    </r>
    <r>
      <rPr>
        <sz val="10"/>
        <rFont val="Calibri"/>
      </rPr>
      <t>_BD,BH</t>
    </r>
  </si>
  <si>
    <r>
      <rPr>
        <u/>
        <sz val="10"/>
        <color rgb="FF1155CC"/>
        <rFont val="Calibri"/>
      </rPr>
      <t>[Alacarte CB]_Trà Sữa Sunday Basic_May.CB2</t>
    </r>
    <r>
      <rPr>
        <sz val="10"/>
        <rFont val="Calibri"/>
      </rPr>
      <t>_BD,BH</t>
    </r>
  </si>
  <si>
    <r>
      <rPr>
        <u/>
        <sz val="10"/>
        <color rgb="FF1155CC"/>
        <rFont val="Calibri"/>
      </rPr>
      <t>[Alacarte CB]_FECA Coffee &amp; Tea - Võ Thị Sáu_May.CB2</t>
    </r>
    <r>
      <rPr>
        <sz val="10"/>
        <color rgb="FF000000"/>
        <rFont val="Calibri"/>
      </rPr>
      <t>_BH</t>
    </r>
  </si>
  <si>
    <r>
      <rPr>
        <u/>
        <sz val="10"/>
        <color rgb="FF1155CC"/>
        <rFont val="Calibri"/>
      </rPr>
      <t>[Alacarte CB]_FECA Coffee &amp; Tea - Võ Thị Sáu_May.CB2</t>
    </r>
    <r>
      <rPr>
        <sz val="10"/>
        <color rgb="FF000000"/>
        <rFont val="Calibri"/>
      </rPr>
      <t>_BH</t>
    </r>
  </si>
  <si>
    <r>
      <rPr>
        <u/>
        <sz val="10"/>
        <color rgb="FF1155CC"/>
        <rFont val="Calibri"/>
      </rPr>
      <t>[Win 3]_Co.op Food_May</t>
    </r>
    <r>
      <rPr>
        <sz val="10"/>
        <rFont val="Calibri"/>
      </rPr>
      <t xml:space="preserve">_CT
</t>
    </r>
    <r>
      <rPr>
        <u/>
        <sz val="10"/>
        <color rgb="FF1155CC"/>
        <rFont val="Calibri"/>
      </rPr>
      <t>[Alacarte CB]_FECA Coffee &amp; Tea - Võ Thị Sáu_May.CB2</t>
    </r>
    <r>
      <rPr>
        <sz val="10"/>
        <rFont val="Calibri"/>
      </rPr>
      <t>_BH</t>
    </r>
  </si>
  <si>
    <r>
      <rPr>
        <u/>
        <sz val="10"/>
        <color rgb="FF1155CC"/>
        <rFont val="Calibri"/>
      </rPr>
      <t>[SJBP]__Brand 50%</t>
    </r>
    <r>
      <rPr>
        <sz val="10"/>
        <rFont val="Calibri"/>
      </rPr>
      <t xml:space="preserve"> 241231_All OTH 2025_36 cities</t>
    </r>
  </si>
  <si>
    <t>[Alacarte CB]_Trà Sữa Sunday Basic_May.CB2_BD,BH</t>
  </si>
  <si>
    <r>
      <rPr>
        <u/>
        <sz val="10"/>
        <color rgb="FF1155CC"/>
        <rFont val="Calibri"/>
      </rPr>
      <t>[Win 4]_Cà Phê Muối Chú Long_May</t>
    </r>
    <r>
      <rPr>
        <sz val="10"/>
        <color rgb="FF000000"/>
        <rFont val="Calibri"/>
      </rPr>
      <t>_250403_Cà Phê Muối Chú Long_12 cities</t>
    </r>
  </si>
  <si>
    <r>
      <rPr>
        <u/>
        <sz val="10"/>
        <color rgb="FF1155CC"/>
        <rFont val="Calibri"/>
      </rPr>
      <t>[Win 4]_Cà Phê Muối Chú Long_May</t>
    </r>
    <r>
      <rPr>
        <sz val="10"/>
        <color rgb="FF000000"/>
        <rFont val="Calibri"/>
      </rPr>
      <t>_250403_Cà Phê Muối Chú Long_12 cities</t>
    </r>
  </si>
  <si>
    <r>
      <rPr>
        <u/>
        <sz val="10"/>
        <color rgb="FF1155CC"/>
        <rFont val="Calibri"/>
      </rPr>
      <t>[Alacarte CB]_HomeFarm_May_CB9_SJBP</t>
    </r>
    <r>
      <rPr>
        <sz val="10"/>
        <color rgb="FF000000"/>
        <rFont val="Calibri"/>
      </rPr>
      <t>_HP, BN</t>
    </r>
  </si>
  <si>
    <r>
      <rPr>
        <u/>
        <sz val="10"/>
        <color rgb="FF1155CC"/>
        <rFont val="Calibri"/>
      </rPr>
      <t>[Alacarte CB]_HomeFarm_May_CB9_SJBP</t>
    </r>
    <r>
      <rPr>
        <sz val="10"/>
        <color rgb="FF000000"/>
        <rFont val="Calibri"/>
      </rPr>
      <t>_HP, BN</t>
    </r>
  </si>
  <si>
    <r>
      <rPr>
        <u/>
        <sz val="10"/>
        <color rgb="FF1155CC"/>
        <rFont val="Calibri"/>
      </rPr>
      <t>[Win 4]_Lotteria_May</t>
    </r>
    <r>
      <rPr>
        <sz val="10"/>
        <rFont val="Calibri"/>
      </rPr>
      <t>_250424_Lotteria DI_32 cities</t>
    </r>
  </si>
  <si>
    <r>
      <rPr>
        <u/>
        <sz val="10"/>
        <color rgb="FF1155CC"/>
        <rFont val="Calibri"/>
      </rPr>
      <t>[Win 4]_Lotteria_May</t>
    </r>
    <r>
      <rPr>
        <sz val="10"/>
        <rFont val="Calibri"/>
      </rPr>
      <t>_250424_Lotteria DI_32 cities</t>
    </r>
  </si>
  <si>
    <r>
      <rPr>
        <u/>
        <sz val="10"/>
        <color rgb="FF1155CC"/>
        <rFont val="Calibri"/>
      </rPr>
      <t>[Alacarte CB]_Behide Coffee - Phan Trung_May.CB2</t>
    </r>
    <r>
      <rPr>
        <sz val="10"/>
        <color rgb="FF000000"/>
        <rFont val="Calibri"/>
      </rPr>
      <t>_BH</t>
    </r>
  </si>
  <si>
    <r>
      <rPr>
        <u/>
        <sz val="10"/>
        <color rgb="FF1155CC"/>
        <rFont val="Calibri"/>
      </rPr>
      <t>[Alacarte CB]_Behide Coffee - Phan Trung_May.CB2</t>
    </r>
    <r>
      <rPr>
        <sz val="10"/>
        <color rgb="FF000000"/>
        <rFont val="Calibri"/>
      </rPr>
      <t>_BH</t>
    </r>
  </si>
  <si>
    <r>
      <rPr>
        <u/>
        <sz val="10"/>
        <color rgb="FF1155CC"/>
        <rFont val="Calibri"/>
      </rPr>
      <t>[Alacarte CB]_Behide Coffee - Phan Trung_May.CB2</t>
    </r>
    <r>
      <rPr>
        <sz val="10"/>
        <color rgb="FF000000"/>
        <rFont val="Calibri"/>
      </rPr>
      <t>_BH</t>
    </r>
  </si>
  <si>
    <r>
      <rPr>
        <u/>
        <sz val="10"/>
        <color rgb="FF1155CC"/>
        <rFont val="Calibri"/>
      </rPr>
      <t>[Alacarte CB]_Zen Tea Biên hòa_May.CB1</t>
    </r>
    <r>
      <rPr>
        <sz val="10"/>
        <color rgb="FF000000"/>
        <rFont val="Calibri"/>
      </rPr>
      <t>_BH</t>
    </r>
  </si>
  <si>
    <r>
      <rPr>
        <u/>
        <sz val="10"/>
        <color rgb="FF1155CC"/>
        <rFont val="Calibri"/>
      </rPr>
      <t>[Win 4]_Cơm Thố Anh Nguyễn_Jun</t>
    </r>
    <r>
      <rPr>
        <sz val="10"/>
        <color rgb="FF000000"/>
        <rFont val="Calibri"/>
      </rPr>
      <t>_250421_Cơm Thố Anh Nguyễn_13 cities</t>
    </r>
  </si>
  <si>
    <r>
      <rPr>
        <u/>
        <sz val="10"/>
        <color rgb="FF1155CC"/>
        <rFont val="Calibri"/>
      </rPr>
      <t>[Alacarte]_Trà Sữa San Thai_Jun</t>
    </r>
    <r>
      <rPr>
        <sz val="10"/>
        <rFont val="Calibri"/>
      </rPr>
      <t xml:space="preserve">_CT
</t>
    </r>
    <r>
      <rPr>
        <strike/>
        <sz val="10"/>
        <rFont val="Calibri"/>
      </rPr>
      <t>COCOBO_BH</t>
    </r>
  </si>
  <si>
    <r>
      <rPr>
        <u/>
        <sz val="10"/>
        <color rgb="FF1155CC"/>
        <rFont val="Calibri"/>
      </rPr>
      <t>[Alacarte]_Trà Sữa San Thai_Jun</t>
    </r>
    <r>
      <rPr>
        <sz val="10"/>
        <rFont val="Calibri"/>
      </rPr>
      <t>_CT</t>
    </r>
  </si>
  <si>
    <r>
      <rPr>
        <u/>
        <sz val="10"/>
        <color rgb="FF1155CC"/>
        <rFont val="Calibri"/>
      </rPr>
      <t>[Alacarte]_Trà Sữa San Thai_Jun</t>
    </r>
    <r>
      <rPr>
        <sz val="10"/>
        <rFont val="Calibri"/>
      </rPr>
      <t>_CT</t>
    </r>
  </si>
  <si>
    <r>
      <rPr>
        <u/>
        <sz val="10"/>
        <color rgb="FF1155CC"/>
        <rFont val="Calibri"/>
      </rPr>
      <t>[Win 4]_Cơm Thố Anh Nguyễn_Jun</t>
    </r>
    <r>
      <rPr>
        <sz val="10"/>
        <color rgb="FF000000"/>
        <rFont val="Calibri"/>
      </rPr>
      <t>_250421_Cơm Thố Anh Nguyễn_13 cities</t>
    </r>
  </si>
  <si>
    <r>
      <rPr>
        <u/>
        <sz val="10"/>
        <color rgb="FF1155CC"/>
        <rFont val="Calibri"/>
      </rPr>
      <t>[SuperVIP]_Trà Sữa May Cha_Spike_1k</t>
    </r>
    <r>
      <rPr>
        <sz val="10"/>
        <color rgb="FF000000"/>
        <rFont val="Calibri"/>
      </rPr>
      <t xml:space="preserve"> 250102_Trà Sữa May Cha_7 cities</t>
    </r>
  </si>
  <si>
    <r>
      <rPr>
        <u/>
        <sz val="10"/>
        <color rgb="FF1155CC"/>
        <rFont val="Calibri"/>
      </rPr>
      <t>[Win 4]_Lotteria_Jun</t>
    </r>
    <r>
      <rPr>
        <sz val="10"/>
        <color rgb="FF000000"/>
        <rFont val="Calibri"/>
      </rPr>
      <t>_250424_Lotteria DI_32 cities</t>
    </r>
  </si>
  <si>
    <r>
      <rPr>
        <u/>
        <sz val="10"/>
        <color rgb="FF1155CC"/>
        <rFont val="Calibri"/>
      </rPr>
      <t>[Alacarte CB]_Trà Sữa Sunday Basic_Jun.CB2.M1T1</t>
    </r>
    <r>
      <rPr>
        <sz val="10"/>
        <rFont val="Calibri"/>
      </rPr>
      <t>_BD,BH</t>
    </r>
  </si>
  <si>
    <r>
      <rPr>
        <u/>
        <sz val="10"/>
        <color rgb="FF1155CC"/>
        <rFont val="Calibri"/>
      </rPr>
      <t>[Alacarte CB]_Trà Sữa Sunday Basic_Jun.CB2.M1T1</t>
    </r>
    <r>
      <rPr>
        <sz val="10"/>
        <rFont val="Calibri"/>
      </rPr>
      <t>_BD,BH</t>
    </r>
  </si>
  <si>
    <r>
      <rPr>
        <u/>
        <sz val="10"/>
        <color rgb="FF1155CC"/>
        <rFont val="Calibri"/>
      </rPr>
      <t>[Alacarte CB]_Trà Sữa Sunday Basic_Jun.CB2.M1T1</t>
    </r>
    <r>
      <rPr>
        <sz val="10"/>
        <rFont val="Calibri"/>
      </rPr>
      <t>_BD,BH</t>
    </r>
  </si>
  <si>
    <r>
      <rPr>
        <u/>
        <sz val="10"/>
        <color rgb="FF1155CC"/>
        <rFont val="Calibri"/>
      </rPr>
      <t>[Alacarte CB]_Cà Phê Muối Chú Long_Jun.CB2</t>
    </r>
    <r>
      <rPr>
        <sz val="10"/>
        <color rgb="FF000000"/>
        <rFont val="Calibri"/>
      </rPr>
      <t>_250403_Cà Phê Muối Chú Long_12 cities</t>
    </r>
  </si>
  <si>
    <r>
      <rPr>
        <u/>
        <sz val="10"/>
        <color rgb="FF1155CC"/>
        <rFont val="Calibri"/>
      </rPr>
      <t>[Alacarte CB]_Cà Phê Muối Chú Long_Jun.CB2</t>
    </r>
    <r>
      <rPr>
        <sz val="10"/>
        <color rgb="FF000000"/>
        <rFont val="Calibri"/>
      </rPr>
      <t>_250403_Cà Phê Muối Chú Long_12 cities</t>
    </r>
  </si>
  <si>
    <r>
      <rPr>
        <u/>
        <sz val="10"/>
        <color rgb="FF1155CC"/>
        <rFont val="Calibri"/>
      </rPr>
      <t>[Alacarte CB]_Cà Phê Muối Chú Long_Jun.CB2</t>
    </r>
    <r>
      <rPr>
        <sz val="10"/>
        <rFont val="Calibri"/>
      </rPr>
      <t>_250613_Cà Phê Muối Chú Long_13 cities</t>
    </r>
  </si>
  <si>
    <r>
      <rPr>
        <u/>
        <sz val="10"/>
        <color rgb="FF1155CC"/>
        <rFont val="Calibri"/>
      </rPr>
      <t>[Win 2]_TH True Mart_Jun_SJBP</t>
    </r>
    <r>
      <rPr>
        <sz val="10"/>
        <color rgb="FF000000"/>
        <rFont val="Calibri"/>
      </rPr>
      <t>_240628_TH True Mart_13 cities</t>
    </r>
  </si>
  <si>
    <r>
      <rPr>
        <u/>
        <sz val="10"/>
        <color rgb="FF1155CC"/>
        <rFont val="Calibri"/>
      </rPr>
      <t>[Win 4]_Lotteria_Jun</t>
    </r>
    <r>
      <rPr>
        <sz val="10"/>
        <color rgb="FF000000"/>
        <rFont val="Calibri"/>
      </rPr>
      <t>_250424_Lotteria DI_32 cities</t>
    </r>
  </si>
  <si>
    <r>
      <rPr>
        <u/>
        <sz val="10"/>
        <color rgb="FF1155CC"/>
        <rFont val="Calibri"/>
      </rPr>
      <t>[Win 4]_Lotteria_Jun</t>
    </r>
    <r>
      <rPr>
        <sz val="10"/>
        <color rgb="FF000000"/>
        <rFont val="Calibri"/>
      </rPr>
      <t>_250424_Lotteria DI_32 cities</t>
    </r>
  </si>
  <si>
    <r>
      <rPr>
        <u/>
        <sz val="10"/>
        <color rgb="FF1155CC"/>
        <rFont val="Calibri"/>
      </rPr>
      <t>[Win 2]_TH True Mart_Jun_SJBP</t>
    </r>
    <r>
      <rPr>
        <sz val="10"/>
        <color rgb="FF000000"/>
        <rFont val="Calibri"/>
      </rPr>
      <t>_240628_TH True Mart_13 cities</t>
    </r>
  </si>
  <si>
    <r>
      <rPr>
        <u/>
        <sz val="10"/>
        <color rgb="FF1155CC"/>
        <rFont val="Calibri"/>
      </rPr>
      <t>[Alacarte]_COCOBO - Eatclean Healthy &amp; Smoothie - R11 Chung Cư Topaz Twins_Jun</t>
    </r>
    <r>
      <rPr>
        <sz val="10"/>
        <color rgb="FF000000"/>
        <rFont val="Calibri"/>
      </rPr>
      <t>_BH</t>
    </r>
  </si>
  <si>
    <r>
      <rPr>
        <u/>
        <sz val="10"/>
        <color rgb="FF1155CC"/>
        <rFont val="Calibri"/>
      </rPr>
      <t>[Alacarte]_COCOBO - Eatclean Healthy &amp; Smoothie - R11 Chung Cư Topaz Twins_Jun</t>
    </r>
    <r>
      <rPr>
        <sz val="10"/>
        <color rgb="FF000000"/>
        <rFont val="Calibri"/>
      </rPr>
      <t>_BH</t>
    </r>
  </si>
  <si>
    <r>
      <rPr>
        <u/>
        <sz val="10"/>
        <color rgb="FF1155CC"/>
        <rFont val="Calibri"/>
      </rPr>
      <t>[Alacarte CB]_Trà Sữa Sunday Basic_Jun.CB2.1K</t>
    </r>
    <r>
      <rPr>
        <sz val="10"/>
        <color rgb="FF000000"/>
        <rFont val="Calibri"/>
      </rPr>
      <t>_BD,BH</t>
    </r>
  </si>
  <si>
    <r>
      <rPr>
        <u/>
        <sz val="10"/>
        <color rgb="FF1155CC"/>
        <rFont val="Calibri"/>
      </rPr>
      <t>[Alacarte CB]_Trà Sữa Sunday Basic_Jun.CB2.1K</t>
    </r>
    <r>
      <rPr>
        <sz val="10"/>
        <color rgb="FF000000"/>
        <rFont val="Calibri"/>
      </rPr>
      <t>_BD,BH</t>
    </r>
  </si>
  <si>
    <r>
      <rPr>
        <u/>
        <sz val="10"/>
        <color rgb="FF1155CC"/>
        <rFont val="Calibri"/>
      </rPr>
      <t>[Alacarte CB]_Trà Sữa Sunday Basic_Jun.CB2.1K</t>
    </r>
    <r>
      <rPr>
        <sz val="10"/>
        <color rgb="FF000000"/>
        <rFont val="Calibri"/>
      </rPr>
      <t>_BD,BH</t>
    </r>
  </si>
  <si>
    <r>
      <rPr>
        <u/>
        <sz val="10"/>
        <color rgb="FF1155CC"/>
        <rFont val="Calibri"/>
      </rPr>
      <t>[Win 4]_Lotteria_Jun</t>
    </r>
    <r>
      <rPr>
        <sz val="10"/>
        <color rgb="FF000000"/>
        <rFont val="Calibri"/>
      </rPr>
      <t>_250424_Lotteria DI_32 cities</t>
    </r>
  </si>
  <si>
    <r>
      <rPr>
        <u/>
        <sz val="10"/>
        <color rgb="FF1155CC"/>
        <rFont val="Calibri"/>
      </rPr>
      <t>[Alacarte]_COCOBO - Eatclean Healthy &amp; Smoothie - R11 Chung Cư Topaz Twins_Jun</t>
    </r>
    <r>
      <rPr>
        <sz val="10"/>
        <color rgb="FF000000"/>
        <rFont val="Calibri"/>
      </rPr>
      <t>_BH</t>
    </r>
  </si>
  <si>
    <r>
      <rPr>
        <u/>
        <sz val="10"/>
        <color rgb="FF1155CC"/>
        <rFont val="Calibri"/>
      </rPr>
      <t>[Alacarte]_COCOBO - Eatclean Healthy &amp; Smoothie - R11 Chung Cư Topaz Twins_Jun</t>
    </r>
    <r>
      <rPr>
        <sz val="10"/>
        <color rgb="FF000000"/>
        <rFont val="Calibri"/>
      </rPr>
      <t>_BH</t>
    </r>
  </si>
  <si>
    <r>
      <rPr>
        <u/>
        <sz val="10"/>
        <color rgb="FF1155CC"/>
        <rFont val="Calibri"/>
      </rPr>
      <t>[Alacarte]_COCOBO - Eatclean Healthy &amp; Smoothie - R11 Chung Cư Topaz Twins_Jun</t>
    </r>
    <r>
      <rPr>
        <sz val="10"/>
        <color rgb="FF000000"/>
        <rFont val="Calibri"/>
      </rPr>
      <t>_BH</t>
    </r>
  </si>
  <si>
    <r>
      <rPr>
        <u/>
        <sz val="10"/>
        <color rgb="FF1155CC"/>
        <rFont val="Calibri"/>
      </rPr>
      <t>[Alacarte]_COCOBO - Eatclean Healthy &amp; Smoothie - R11 Chung Cư Topaz Twins_Jun</t>
    </r>
    <r>
      <rPr>
        <sz val="10"/>
        <color rgb="FF000000"/>
        <rFont val="Calibri"/>
      </rPr>
      <t>_BH</t>
    </r>
  </si>
  <si>
    <r>
      <rPr>
        <u/>
        <sz val="10"/>
        <color rgb="FF1155CC"/>
        <rFont val="Calibri"/>
      </rPr>
      <t>[Alacarte]_COCOBO - Eatclean Healthy &amp; Smoothie - R11 Chung Cư Topaz Twins_Jun</t>
    </r>
    <r>
      <rPr>
        <sz val="10"/>
        <color rgb="FF000000"/>
        <rFont val="Calibri"/>
      </rPr>
      <t>_BH</t>
    </r>
  </si>
  <si>
    <r>
      <rPr>
        <u/>
        <sz val="10"/>
        <color rgb="FF1155CC"/>
        <rFont val="Calibri"/>
      </rPr>
      <t>[Alacarte CB]_Trà Sữa Sunday Basic_Jul.CB2</t>
    </r>
    <r>
      <rPr>
        <sz val="10"/>
        <color rgb="FF000000"/>
        <rFont val="Calibri"/>
      </rPr>
      <t>_BD,BH</t>
    </r>
  </si>
  <si>
    <r>
      <rPr>
        <u/>
        <sz val="10"/>
        <color rgb="FF1155CC"/>
        <rFont val="Calibri"/>
      </rPr>
      <t>[Alacarte CB]_Trà Sữa Sunday Basic_Jul.CB2</t>
    </r>
    <r>
      <rPr>
        <sz val="10"/>
        <color rgb="FF000000"/>
        <rFont val="Calibri"/>
      </rPr>
      <t>_BD,BH</t>
    </r>
  </si>
  <si>
    <r>
      <rPr>
        <u/>
        <sz val="10"/>
        <color rgb="FF1155CC"/>
        <rFont val="Calibri"/>
      </rPr>
      <t>[Alacarte CB]_Trà Sữa Sunday Basic_Jul.CB2</t>
    </r>
    <r>
      <rPr>
        <sz val="10"/>
        <color rgb="FF000000"/>
        <rFont val="Calibri"/>
      </rPr>
      <t>_BD,BH</t>
    </r>
  </si>
  <si>
    <r>
      <rPr>
        <u/>
        <sz val="10"/>
        <color rgb="FF1155CC"/>
        <rFont val="Calibri"/>
      </rPr>
      <t>[SJBP]_McDonald's_2T2</t>
    </r>
    <r>
      <rPr>
        <sz val="10"/>
        <rFont val="Calibri"/>
      </rPr>
      <t xml:space="preserve"> 250416_McDonald's_5 cities</t>
    </r>
  </si>
  <si>
    <r>
      <rPr>
        <u/>
        <sz val="10"/>
        <color rgb="FF1155CC"/>
        <rFont val="Calibri"/>
      </rPr>
      <t>[Win 2]_K-FOOD_Jul_All brands</t>
    </r>
    <r>
      <rPr>
        <sz val="10"/>
        <rFont val="Calibri"/>
      </rPr>
      <t>_BD, HP, CT, BH, VT</t>
    </r>
  </si>
  <si>
    <r>
      <rPr>
        <u/>
        <sz val="10"/>
        <color rgb="FF1155CC"/>
        <rFont val="Calibri"/>
      </rPr>
      <t>[Alacarte CB]_K-FOOD_Jul_Focused</t>
    </r>
    <r>
      <rPr>
        <sz val="10"/>
        <rFont val="Calibri"/>
      </rPr>
      <t>_BD, HP, CT, BN</t>
    </r>
  </si>
  <si>
    <r>
      <rPr>
        <u/>
        <sz val="10"/>
        <color rgb="FF1155CC"/>
        <rFont val="Calibri"/>
      </rPr>
      <t>[Win 2]_K-FOOD_Jul_All brands</t>
    </r>
    <r>
      <rPr>
        <sz val="10"/>
        <color rgb="FF000000"/>
        <rFont val="Calibri"/>
      </rPr>
      <t>_BD, HP, CT, BH, VT</t>
    </r>
  </si>
  <si>
    <r>
      <rPr>
        <u/>
        <sz val="10"/>
        <color rgb="FF1155CC"/>
        <rFont val="Calibri"/>
      </rPr>
      <t>[Win 2]_K-FOOD_Jul_All brands</t>
    </r>
    <r>
      <rPr>
        <sz val="10"/>
        <color rgb="FF000000"/>
        <rFont val="Calibri"/>
      </rPr>
      <t>_BD, HP, CT, BH, VT</t>
    </r>
  </si>
  <si>
    <r>
      <rPr>
        <u/>
        <sz val="10"/>
        <color rgb="FF1155CC"/>
        <rFont val="Calibri"/>
      </rPr>
      <t>[Alacarte CB]_K-FOOD_Jul_Focused</t>
    </r>
    <r>
      <rPr>
        <sz val="10"/>
        <rFont val="Calibri"/>
      </rPr>
      <t>_BD, HP, CT, BN</t>
    </r>
  </si>
  <si>
    <r>
      <rPr>
        <u/>
        <sz val="10"/>
        <color rgb="FF1155CC"/>
        <rFont val="Calibri"/>
      </rPr>
      <t>[Win 2]_K-FOOD_Jul_All brands</t>
    </r>
    <r>
      <rPr>
        <sz val="10"/>
        <rFont val="Calibri"/>
      </rPr>
      <t>_BD, HP, CT, BH, VT</t>
    </r>
  </si>
  <si>
    <r>
      <rPr>
        <u/>
        <sz val="10"/>
        <color rgb="FF1155CC"/>
        <rFont val="Calibri"/>
      </rPr>
      <t xml:space="preserve">[VIP]_Nutifood_Jul
</t>
    </r>
    <r>
      <rPr>
        <sz val="10"/>
        <color rgb="FF000000"/>
        <rFont val="Calibri"/>
      </rPr>
      <t>(Bình Dương, BR-VT, Đồng Nai)</t>
    </r>
  </si>
  <si>
    <r>
      <rPr>
        <u/>
        <sz val="10"/>
        <color rgb="FF1155CC"/>
        <rFont val="Calibri"/>
      </rPr>
      <t>[Win 2]_K-FOOD_Jul_All brands</t>
    </r>
    <r>
      <rPr>
        <sz val="10"/>
        <color rgb="FF000000"/>
        <rFont val="Calibri"/>
      </rPr>
      <t>_BD, HP, CT, BH, VT</t>
    </r>
  </si>
  <si>
    <r>
      <rPr>
        <u/>
        <sz val="10"/>
        <color rgb="FF1155CC"/>
        <rFont val="Calibri"/>
      </rPr>
      <t>[JBP]_KATINAT Coffee &amp; Tea House_BAU Hibi</t>
    </r>
    <r>
      <rPr>
        <sz val="10"/>
        <color rgb="FF000000"/>
        <rFont val="Calibri"/>
      </rPr>
      <t xml:space="preserve"> 250119_Katinat Saigon Kafe_11 cities</t>
    </r>
  </si>
  <si>
    <r>
      <rPr>
        <u/>
        <sz val="10"/>
        <color rgb="FF1155CC"/>
        <rFont val="Calibri"/>
      </rPr>
      <t>[Alacarte CB]_Trà Sữa Sunday Basic_Jul.CB2</t>
    </r>
    <r>
      <rPr>
        <sz val="10"/>
        <rFont val="Calibri"/>
      </rPr>
      <t>_BD,BH</t>
    </r>
  </si>
  <si>
    <r>
      <rPr>
        <u/>
        <sz val="10"/>
        <color rgb="FF1155CC"/>
        <rFont val="Calibri"/>
      </rPr>
      <t>[Alacarte CB]_Trà Sữa Sunday Basic_Jul.CB2</t>
    </r>
    <r>
      <rPr>
        <sz val="10"/>
        <color rgb="FF000000"/>
        <rFont val="Calibri"/>
      </rPr>
      <t>_BD,BH</t>
    </r>
  </si>
  <si>
    <r>
      <rPr>
        <u/>
        <sz val="10"/>
        <color rgb="FF1155CC"/>
        <rFont val="Calibri"/>
      </rPr>
      <t>[Alacarte CB]_Trà Sữa Sunday Basic_Jul.CB2</t>
    </r>
    <r>
      <rPr>
        <sz val="10"/>
        <color rgb="FF000000"/>
        <rFont val="Calibri"/>
      </rPr>
      <t>_BD,BH</t>
    </r>
  </si>
  <si>
    <r>
      <rPr>
        <u/>
        <sz val="10"/>
        <color rgb="FF1155CC"/>
        <rFont val="Calibri"/>
      </rPr>
      <t>[Win 2]_TH True Mart_Jul_SJBP</t>
    </r>
    <r>
      <rPr>
        <sz val="10"/>
        <color rgb="FF000000"/>
        <rFont val="Calibri"/>
      </rPr>
      <t>_250624_TH True Mart_15 cities</t>
    </r>
  </si>
  <si>
    <r>
      <rPr>
        <u/>
        <sz val="10"/>
        <color rgb="FF1155CC"/>
        <rFont val="Calibri"/>
      </rPr>
      <t>[Win 2]_Cà Phê Muối Chú Long_Jul</t>
    </r>
    <r>
      <rPr>
        <sz val="10"/>
        <color rgb="FF000000"/>
        <rFont val="Calibri"/>
      </rPr>
      <t>_250707_Cà Phê Muối Chú Long_15 cities</t>
    </r>
  </si>
  <si>
    <r>
      <rPr>
        <u/>
        <sz val="10"/>
        <color rgb="FF1155CC"/>
        <rFont val="Calibri"/>
      </rPr>
      <t>[Win 2]_Mixue - Nhượng Quyền_July</t>
    </r>
    <r>
      <rPr>
        <sz val="10"/>
        <color rgb="FF000000"/>
        <rFont val="Calibri"/>
      </rPr>
      <t>_KH,QNh, NA</t>
    </r>
  </si>
  <si>
    <r>
      <rPr>
        <u/>
        <sz val="10"/>
        <color rgb="FF1155CC"/>
        <rFont val="Calibri"/>
      </rPr>
      <t>[Win 2]_Mixue - Nhượng Quyền_July</t>
    </r>
    <r>
      <rPr>
        <sz val="10"/>
        <color rgb="FF000000"/>
        <rFont val="Calibri"/>
      </rPr>
      <t>_KH,QNh, NA</t>
    </r>
  </si>
  <si>
    <r>
      <rPr>
        <u/>
        <sz val="10"/>
        <color rgb="FF1155CC"/>
        <rFont val="Calibri"/>
      </rPr>
      <t>[SJBP]__Brand 50%</t>
    </r>
    <r>
      <rPr>
        <sz val="10"/>
        <rFont val="Calibri"/>
      </rPr>
      <t xml:space="preserve"> 241231_All OTH 2025_36 cities</t>
    </r>
  </si>
  <si>
    <r>
      <rPr>
        <u/>
        <sz val="10"/>
        <color rgb="FF1155CC"/>
        <rFont val="Calibri"/>
      </rPr>
      <t>[SJBP]_Brand_Food_BAU</t>
    </r>
    <r>
      <rPr>
        <sz val="10"/>
        <color rgb="FF000000"/>
        <rFont val="Calibri"/>
      </rPr>
      <t xml:space="preserve"> 250424_Lotteria DI_32 cities</t>
    </r>
  </si>
  <si>
    <r>
      <rPr>
        <u/>
        <sz val="10"/>
        <color rgb="FF1155CC"/>
        <rFont val="Calibri"/>
      </rPr>
      <t>[SJBP]__Brand 50%</t>
    </r>
    <r>
      <rPr>
        <sz val="10"/>
        <rFont val="Calibri"/>
      </rPr>
      <t xml:space="preserve"> 241231_All OTH 2025_36 cities</t>
    </r>
  </si>
  <si>
    <r>
      <rPr>
        <u/>
        <sz val="10"/>
        <color rgb="FF1155CC"/>
        <rFont val="Calibri"/>
      </rPr>
      <t>[SJBP]_Cơm Thố Anh Nguyễn_Aug</t>
    </r>
    <r>
      <rPr>
        <sz val="10"/>
        <color rgb="FF000000"/>
        <rFont val="Calibri"/>
      </rPr>
      <t xml:space="preserve"> 250718_Cơm Thố Anh Nguyễn_11 cities</t>
    </r>
  </si>
  <si>
    <r>
      <rPr>
        <u/>
        <sz val="10"/>
        <color rgb="FF1155CC"/>
        <rFont val="Calibri"/>
      </rPr>
      <t xml:space="preserve">[SJBP]_Pizza Hut_Giảm 50%
</t>
    </r>
    <r>
      <rPr>
        <sz val="10"/>
        <color rgb="FF000000"/>
        <rFont val="Calibri"/>
      </rPr>
      <t xml:space="preserve"> 241231_Pizza Hut_20 cities</t>
    </r>
  </si>
  <si>
    <r>
      <rPr>
        <u/>
        <sz val="10"/>
        <color rgb="FF1155CC"/>
        <rFont val="Calibri"/>
      </rPr>
      <t>[Alacarte]_K-FOOD_Aug</t>
    </r>
    <r>
      <rPr>
        <sz val="10"/>
        <color rgb="FF000000"/>
        <rFont val="Calibri"/>
      </rPr>
      <t>_BD, HP, CT, BH, VT</t>
    </r>
  </si>
  <si>
    <r>
      <rPr>
        <u/>
        <sz val="10"/>
        <color rgb="FF1155CC"/>
        <rFont val="Calibri"/>
      </rPr>
      <t>[SJBP]_Cơm Thố Anh Nguyễn_Aug</t>
    </r>
    <r>
      <rPr>
        <sz val="10"/>
        <color rgb="FF000000"/>
        <rFont val="Calibri"/>
      </rPr>
      <t xml:space="preserve"> 250718_Cơm Thố Anh Nguyễn_11 cities</t>
    </r>
  </si>
  <si>
    <r>
      <rPr>
        <u/>
        <sz val="10"/>
        <color rgb="FF1155CC"/>
        <rFont val="Calibri"/>
      </rPr>
      <t>[Alacarte CB]_Trà Sữa Sunday Basic_Aug.CB2.1K</t>
    </r>
    <r>
      <rPr>
        <sz val="10"/>
        <color rgb="FF000000"/>
        <rFont val="Calibri"/>
      </rPr>
      <t>_BD,BH</t>
    </r>
  </si>
  <si>
    <r>
      <rPr>
        <u/>
        <sz val="10"/>
        <color rgb="FF1155CC"/>
        <rFont val="Calibri"/>
      </rPr>
      <t>[Alacarte CB]_Trà Sữa Sunday Basic_Aug.CB2.1K</t>
    </r>
    <r>
      <rPr>
        <sz val="10"/>
        <color rgb="FF000000"/>
        <rFont val="Calibri"/>
      </rPr>
      <t>_BD,BH</t>
    </r>
  </si>
  <si>
    <r>
      <rPr>
        <u/>
        <sz val="10"/>
        <color rgb="FF1155CC"/>
        <rFont val="Calibri"/>
      </rPr>
      <t>[Win 2]_Co.op Food_Aug_SJBP</t>
    </r>
    <r>
      <rPr>
        <sz val="10"/>
        <rFont val="Calibri"/>
      </rPr>
      <t xml:space="preserve">_CT
</t>
    </r>
    <r>
      <rPr>
        <u/>
        <sz val="10"/>
        <color rgb="FF1155CC"/>
        <rFont val="Calibri"/>
      </rPr>
      <t>[Alacarte CB]_Trà Sữa Sunday Basic_Aug.CB2.1K</t>
    </r>
    <r>
      <rPr>
        <sz val="10"/>
        <rFont val="Calibri"/>
      </rPr>
      <t>_BD,BH</t>
    </r>
  </si>
  <si>
    <r>
      <rPr>
        <u/>
        <sz val="10"/>
        <color rgb="FF1155CC"/>
        <rFont val="Calibri"/>
      </rPr>
      <t>[Win 2]_Co.op Food_Aug_SJBP</t>
    </r>
    <r>
      <rPr>
        <sz val="10"/>
        <color rgb="FF000000"/>
        <rFont val="Calibri"/>
      </rPr>
      <t>_CT</t>
    </r>
  </si>
  <si>
    <r>
      <rPr>
        <u/>
        <sz val="10"/>
        <color rgb="FF1155CC"/>
        <rFont val="Calibri"/>
      </rPr>
      <t>[SuperVIP]_Phê La_18-22Aug</t>
    </r>
    <r>
      <rPr>
        <sz val="10"/>
        <rFont val="Calibri"/>
      </rPr>
      <t xml:space="preserve"> HP,VT,HA,DL,DN,KH</t>
    </r>
  </si>
  <si>
    <r>
      <rPr>
        <u/>
        <sz val="10"/>
        <color rgb="FF1155CC"/>
        <rFont val="Calibri"/>
      </rPr>
      <t>[SuperVIP]_Phê La_18-22Aug</t>
    </r>
    <r>
      <rPr>
        <sz val="10"/>
        <rFont val="Calibri"/>
      </rPr>
      <t xml:space="preserve"> HP,VT,HA,DL,DN,KH</t>
    </r>
  </si>
  <si>
    <r>
      <rPr>
        <u/>
        <sz val="10"/>
        <color rgb="FF1155CC"/>
        <rFont val="Calibri"/>
      </rPr>
      <t>[Win 2]_TH True Mart_Aug_SJBP</t>
    </r>
    <r>
      <rPr>
        <sz val="10"/>
        <rFont val="Calibri"/>
      </rPr>
      <t>_250730_TH True Mart_17 cities</t>
    </r>
  </si>
  <si>
    <r>
      <rPr>
        <u/>
        <sz val="10"/>
        <color rgb="FF1155CC"/>
        <rFont val="Calibri"/>
      </rPr>
      <t>[Win 2]_TH True Mart_Aug_SJBP</t>
    </r>
    <r>
      <rPr>
        <sz val="10"/>
        <rFont val="Calibri"/>
      </rPr>
      <t>_250730_TH True Mart_17 cities</t>
    </r>
  </si>
  <si>
    <r>
      <rPr>
        <u/>
        <sz val="10"/>
        <color rgb="FF1155CC"/>
        <rFont val="Calibri"/>
      </rPr>
      <t>[Alacarte CB]_Trà Sữa Sunday Basic_Aug.CB2.M1T1</t>
    </r>
    <r>
      <rPr>
        <sz val="10"/>
        <color rgb="FF000000"/>
        <rFont val="Calibri"/>
      </rPr>
      <t>_BD,BH</t>
    </r>
  </si>
  <si>
    <r>
      <rPr>
        <u/>
        <sz val="10"/>
        <color rgb="FF1155CC"/>
        <rFont val="Calibri"/>
      </rPr>
      <t>[Alacarte CB]_Trà Sữa Sunday Basic_Aug.CB2.M1T1</t>
    </r>
    <r>
      <rPr>
        <sz val="10"/>
        <color rgb="FF000000"/>
        <rFont val="Calibri"/>
      </rPr>
      <t>_BD,BH</t>
    </r>
  </si>
  <si>
    <r>
      <rPr>
        <u/>
        <sz val="10"/>
        <color rgb="FF1155CC"/>
        <rFont val="Calibri"/>
      </rPr>
      <t>[Alacarte CB]_Trà Sữa Sunday Basic_Aug.CB2.M1T1</t>
    </r>
    <r>
      <rPr>
        <sz val="10"/>
        <color rgb="FF000000"/>
        <rFont val="Calibri"/>
      </rPr>
      <t>_BD,BH</t>
    </r>
  </si>
  <si>
    <r>
      <rPr>
        <u/>
        <sz val="10"/>
        <color rgb="FF1155CC"/>
        <rFont val="Calibri"/>
      </rPr>
      <t>[Win 2]_Cà Phê Muối Chú Long_Sep.03_06.09</t>
    </r>
    <r>
      <rPr>
        <sz val="10"/>
        <color rgb="FF000000"/>
        <rFont val="Calibri"/>
      </rPr>
      <t>_250707_Cà Phê Muối Chú Long_15 cities</t>
    </r>
  </si>
  <si>
    <r>
      <rPr>
        <u/>
        <sz val="10"/>
        <color rgb="FF1155CC"/>
        <rFont val="Calibri"/>
      </rPr>
      <t>[Win 2]_Cà Phê Muối Chú Long_Sep.03_06.09</t>
    </r>
    <r>
      <rPr>
        <sz val="10"/>
        <color rgb="FF000000"/>
        <rFont val="Calibri"/>
      </rPr>
      <t>_250707_Cà Phê Muối Chú Long_15 cities</t>
    </r>
  </si>
  <si>
    <r>
      <rPr>
        <strike/>
        <sz val="10"/>
        <color rgb="FF1155CC"/>
        <rFont val="Calibri"/>
      </rPr>
      <t>[SJBP]_Jollibee_99</t>
    </r>
    <r>
      <rPr>
        <strike/>
        <sz val="10"/>
        <rFont val="Calibri"/>
      </rPr>
      <t xml:space="preserve"> 20250306_Jollibee_33 cities</t>
    </r>
  </si>
  <si>
    <r>
      <rPr>
        <u/>
        <sz val="10"/>
        <color rgb="FF1155CC"/>
        <rFont val="Calibri"/>
      </rPr>
      <t xml:space="preserve">[SJBP]_Gà Rán Popeyes_1T1
</t>
    </r>
    <r>
      <rPr>
        <sz val="10"/>
        <color rgb="FF000000"/>
        <rFont val="Calibri"/>
      </rPr>
      <t>241231_Gà Rán Popeyes_9 cities</t>
    </r>
  </si>
  <si>
    <t>[Alacarte CB]_Trà Sữa Sunday Basic_Sep.1Đ</t>
  </si>
  <si>
    <t>[Alacarte CB]_Trà Sữa Sunday Basic_Sep.BOGO</t>
  </si>
  <si>
    <r>
      <rPr>
        <u/>
        <sz val="10"/>
        <color rgb="FF1155CC"/>
        <rFont val="Calibri"/>
      </rPr>
      <t xml:space="preserve">[Win 2]_Cà Phê Muối Chú Long_Sep_22-25.09 </t>
    </r>
    <r>
      <rPr>
        <sz val="10"/>
        <color rgb="FF000000"/>
        <rFont val="Calibri"/>
      </rPr>
      <t>_250707_Cà Phê Muối Chú Long_15 cities</t>
    </r>
  </si>
  <si>
    <r>
      <rPr>
        <u/>
        <sz val="10"/>
        <color rgb="FF1155CC"/>
        <rFont val="Calibri"/>
      </rPr>
      <t>[Win 2]_TH True Mart_Sep_SJBP</t>
    </r>
    <r>
      <rPr>
        <sz val="10"/>
        <color rgb="FF000000"/>
        <rFont val="Calibri"/>
      </rPr>
      <t>_250730_TH True Mart_17 cities</t>
    </r>
  </si>
  <si>
    <r>
      <rPr>
        <u/>
        <sz val="10"/>
        <color rgb="FF1155CC"/>
        <rFont val="Calibri"/>
      </rPr>
      <t>[Win 2]_TH True Mart_Sep_SJBP</t>
    </r>
    <r>
      <rPr>
        <sz val="10"/>
        <color rgb="FF000000"/>
        <rFont val="Calibri"/>
      </rPr>
      <t>_250730_TH True Mart_17 cities</t>
    </r>
  </si>
  <si>
    <r>
      <rPr>
        <u/>
        <sz val="10"/>
        <color rgb="FF1155CC"/>
        <rFont val="Calibri"/>
      </rPr>
      <t>[Alacarte CB]_Trà Sữa Sunday Basic_Oct.CB2.1K</t>
    </r>
    <r>
      <rPr>
        <sz val="10"/>
        <color rgb="FF000000"/>
        <rFont val="Calibri"/>
      </rPr>
      <t>_BH,BD</t>
    </r>
  </si>
  <si>
    <r>
      <rPr>
        <u/>
        <sz val="10"/>
        <color rgb="FF1155CC"/>
        <rFont val="Calibri"/>
      </rPr>
      <t>[Alacarte CB]_Trà Sữa Sunday Basic_Oct.CB2.1K</t>
    </r>
    <r>
      <rPr>
        <sz val="10"/>
        <color rgb="FF000000"/>
        <rFont val="Calibri"/>
      </rPr>
      <t>_BH,BD</t>
    </r>
  </si>
  <si>
    <r>
      <rPr>
        <u/>
        <sz val="10"/>
        <color rgb="FF1155CC"/>
        <rFont val="Calibri"/>
      </rPr>
      <t>[Alacarte CB]_Trà Sữa Sunday Basic_Oct.CB2.1K</t>
    </r>
    <r>
      <rPr>
        <sz val="10"/>
        <color rgb="FF000000"/>
        <rFont val="Calibri"/>
      </rPr>
      <t>_BH,BD</t>
    </r>
  </si>
  <si>
    <r>
      <rPr>
        <u/>
        <sz val="10"/>
        <color rgb="FF1155CC"/>
        <rFont val="Calibri"/>
      </rPr>
      <t>[SuperVIP]_Trà Sữa May Cha_Spike</t>
    </r>
    <r>
      <rPr>
        <sz val="10"/>
        <color rgb="FF000000"/>
        <rFont val="Calibri"/>
      </rPr>
      <t xml:space="preserve"> 250102_Trà Sữa May Cha_7 cities</t>
    </r>
  </si>
  <si>
    <r>
      <rPr>
        <u/>
        <sz val="10"/>
        <color rgb="FF1155CC"/>
        <rFont val="Calibri"/>
      </rPr>
      <t>[SuperVIP]_Highlands Coffee_13-17.10</t>
    </r>
    <r>
      <rPr>
        <sz val="10"/>
        <color rgb="FF000000"/>
        <rFont val="Calibri"/>
      </rPr>
      <t xml:space="preserve"> 241231_Highlands Coffee_36 cities</t>
    </r>
  </si>
  <si>
    <r>
      <rPr>
        <u/>
        <sz val="10"/>
        <color rgb="FF1155CC"/>
        <rFont val="Calibri"/>
      </rPr>
      <t xml:space="preserve">[VIP]_Gà Rán Texas Chicken_13-16/10
</t>
    </r>
    <r>
      <rPr>
        <sz val="10"/>
        <color rgb="FF000000"/>
        <rFont val="Calibri"/>
      </rPr>
      <t>250102_Gà Rán Texas Chicken_6 cities</t>
    </r>
  </si>
  <si>
    <r>
      <rPr>
        <u/>
        <sz val="10"/>
        <color rgb="FF1155CC"/>
        <rFont val="Calibri"/>
      </rPr>
      <t>[VIP]_The Coffee House_15-17.10</t>
    </r>
    <r>
      <rPr>
        <sz val="10"/>
        <color rgb="FF000000"/>
        <rFont val="Calibri"/>
      </rPr>
      <t xml:space="preserve"> 241231_The Coffee House_7 cities</t>
    </r>
  </si>
  <si>
    <r>
      <rPr>
        <u/>
        <sz val="10"/>
        <color rgb="FF1155CC"/>
        <rFont val="Calibri"/>
      </rPr>
      <t xml:space="preserve">[VIP]_Cơm Thố Anh Nguyễn_15-19/10
</t>
    </r>
    <r>
      <rPr>
        <sz val="10"/>
        <rFont val="Calibri"/>
      </rPr>
      <t>250718_Cơm Thố Anh Nguyễn_11 cities</t>
    </r>
  </si>
  <si>
    <r>
      <rPr>
        <u/>
        <sz val="10"/>
        <color rgb="FF1155CC"/>
        <rFont val="Calibri"/>
      </rPr>
      <t>[Win 2]_Cà Phê Muối Chú Long_Oct</t>
    </r>
    <r>
      <rPr>
        <sz val="10"/>
        <color rgb="FF000000"/>
        <rFont val="Calibri"/>
      </rPr>
      <t>_250707_Cà Phê Muối Chú Long_15 cities</t>
    </r>
  </si>
  <si>
    <r>
      <rPr>
        <u/>
        <sz val="10"/>
        <color rgb="FF1155CC"/>
        <rFont val="Calibri"/>
      </rPr>
      <t xml:space="preserve">[SuperVIP]_The Coffee House_21-23/10
</t>
    </r>
    <r>
      <rPr>
        <sz val="10"/>
        <color rgb="FF000000"/>
        <rFont val="Calibri"/>
      </rPr>
      <t>241231_The Coffee House_7 cities</t>
    </r>
  </si>
  <si>
    <r>
      <rPr>
        <u/>
        <sz val="10"/>
        <color rgb="FF1155CC"/>
        <rFont val="Calibri"/>
      </rPr>
      <t>[Win 2]_Cà Phê Muối Chú Long_Oct</t>
    </r>
    <r>
      <rPr>
        <sz val="10"/>
        <color rgb="FF000000"/>
        <rFont val="Calibri"/>
      </rPr>
      <t>_250707_Cà Phê Muối Chú Long_15 cities</t>
    </r>
  </si>
  <si>
    <r>
      <rPr>
        <u/>
        <sz val="10"/>
        <color rgb="FF1155CC"/>
        <rFont val="Calibri"/>
      </rPr>
      <t>[Win 4]_Co.op Food_Oct_SJBP</t>
    </r>
    <r>
      <rPr>
        <sz val="10"/>
        <color rgb="FF000000"/>
        <rFont val="Calibri"/>
      </rPr>
      <t>_CT</t>
    </r>
  </si>
  <si>
    <r>
      <rPr>
        <u/>
        <sz val="10"/>
        <color rgb="FF1155CC"/>
        <rFont val="Calibri"/>
      </rPr>
      <t>[Win 2]_TH True Mart_Oct</t>
    </r>
    <r>
      <rPr>
        <sz val="10"/>
        <color rgb="FF000000"/>
        <rFont val="Calibri"/>
      </rPr>
      <t>_250925_TH True Mart_18 cities</t>
    </r>
  </si>
  <si>
    <r>
      <rPr>
        <u/>
        <sz val="10"/>
        <color rgb="FF1155CC"/>
        <rFont val="Calibri"/>
      </rPr>
      <t>[Win 4]_Co.op Food_Oct_SJBP</t>
    </r>
    <r>
      <rPr>
        <sz val="10"/>
        <color rgb="FF000000"/>
        <rFont val="Calibri"/>
      </rPr>
      <t>_CT</t>
    </r>
  </si>
  <si>
    <r>
      <rPr>
        <u/>
        <sz val="10"/>
        <color rgb="FF1155CC"/>
        <rFont val="Calibri"/>
      </rPr>
      <t>[Win 2]_TH True Mart_Oct</t>
    </r>
    <r>
      <rPr>
        <sz val="10"/>
        <rFont val="Calibri"/>
      </rPr>
      <t>_250925_TH True Mart_18 cities</t>
    </r>
  </si>
  <si>
    <r>
      <rPr>
        <u/>
        <sz val="10"/>
        <color rgb="FF1155CC"/>
        <rFont val="Calibri"/>
      </rPr>
      <t>[Alacarte CB]_Trà Sữa Sunday Basic_Oct.CB2.M1T1</t>
    </r>
    <r>
      <rPr>
        <sz val="10"/>
        <color rgb="FF000000"/>
        <rFont val="Calibri"/>
      </rPr>
      <t>_BH,BD</t>
    </r>
  </si>
  <si>
    <r>
      <rPr>
        <u/>
        <sz val="10"/>
        <color rgb="FF1155CC"/>
        <rFont val="Calibri"/>
      </rPr>
      <t>[Alacarte CB]_Trà Sữa Sunday Basic_Oct.CB2.M1T1</t>
    </r>
    <r>
      <rPr>
        <sz val="10"/>
        <color rgb="FF000000"/>
        <rFont val="Calibri"/>
      </rPr>
      <t>_BH,BD</t>
    </r>
  </si>
  <si>
    <r>
      <rPr>
        <u/>
        <sz val="10"/>
        <color rgb="FF1155CC"/>
        <rFont val="Calibri"/>
      </rPr>
      <t>[Alacarte CB]_Trà Sữa Sunday Basic_Oct.CB2.M1T1</t>
    </r>
    <r>
      <rPr>
        <sz val="10"/>
        <color rgb="FF000000"/>
        <rFont val="Calibri"/>
      </rPr>
      <t>_BH,BD</t>
    </r>
  </si>
  <si>
    <r>
      <rPr>
        <u/>
        <sz val="10"/>
        <color rgb="FF1155CC"/>
        <rFont val="Calibri"/>
      </rPr>
      <t>[SJBP]__Brand 50%</t>
    </r>
    <r>
      <rPr>
        <sz val="10"/>
        <rFont val="Calibri"/>
      </rPr>
      <t xml:space="preserve"> 241231_All OTH 2025_36 cities</t>
    </r>
  </si>
  <si>
    <r>
      <rPr>
        <u/>
        <sz val="10"/>
        <color rgb="FF1155CC"/>
        <rFont val="Calibri"/>
      </rPr>
      <t>[SuperVIP]_The Coffee House_3-5.11</t>
    </r>
    <r>
      <rPr>
        <sz val="10"/>
        <color rgb="FF000000"/>
        <rFont val="Calibri"/>
      </rPr>
      <t xml:space="preserve"> 251014_The Coffee House_8 cities</t>
    </r>
  </si>
  <si>
    <r>
      <rPr>
        <u/>
        <sz val="10"/>
        <color rgb="FF1155CC"/>
        <rFont val="Calibri"/>
      </rPr>
      <t>[SuperVIP]_Phúc Long Coffee &amp; Tea_79k</t>
    </r>
    <r>
      <rPr>
        <sz val="10"/>
        <rFont val="Calibri"/>
      </rPr>
      <t xml:space="preserve">  20240516_Phúc Long Coffee &amp; Tea_17 cities</t>
    </r>
  </si>
  <si>
    <r>
      <rPr>
        <u/>
        <sz val="10"/>
        <color rgb="FF1155CC"/>
        <rFont val="Calibri"/>
      </rPr>
      <t>[Alacarte CB]_Cơm Thố Anh Nguyễn_Nov.CB8</t>
    </r>
    <r>
      <rPr>
        <sz val="10"/>
        <color rgb="FF000000"/>
        <rFont val="Calibri"/>
      </rPr>
      <t>_250718_Cơm Thố Anh Nguyễn_11 cities</t>
    </r>
  </si>
  <si>
    <r>
      <rPr>
        <u/>
        <sz val="10"/>
        <color rgb="FF1155CC"/>
        <rFont val="Calibri"/>
      </rPr>
      <t>[Alacarte CB]_TH True Mart_Nov_SJBP_CB5</t>
    </r>
    <r>
      <rPr>
        <sz val="10"/>
        <color rgb="FF000000"/>
        <rFont val="Calibri"/>
      </rPr>
      <t>_250925_TH True Mart_18 cities</t>
    </r>
  </si>
  <si>
    <r>
      <rPr>
        <u/>
        <sz val="10"/>
        <color rgb="FF1155CC"/>
        <rFont val="Calibri"/>
      </rPr>
      <t xml:space="preserve">[SJBP]_McDonald's_2T2 </t>
    </r>
    <r>
      <rPr>
        <sz val="10"/>
        <color rgb="FF000000"/>
        <rFont val="Calibri"/>
      </rPr>
      <t xml:space="preserve"> 251025_McDonald's_7 cities</t>
    </r>
  </si>
  <si>
    <r>
      <rPr>
        <u/>
        <sz val="10"/>
        <color rgb="FF1155CC"/>
        <rFont val="Calibri"/>
      </rPr>
      <t>[Alacarte CB]_TH True Mart_Nov_SJBP_CB5</t>
    </r>
    <r>
      <rPr>
        <sz val="10"/>
        <color rgb="FF000000"/>
        <rFont val="Calibri"/>
      </rPr>
      <t>_250925_TH True Mart_18 cities</t>
    </r>
  </si>
  <si>
    <r>
      <rPr>
        <u/>
        <sz val="10"/>
        <color rgb="FF1155CC"/>
        <rFont val="Calibri"/>
      </rPr>
      <t xml:space="preserve">[VIP]_Gà Rán Texas Chicken_10-13/11
</t>
    </r>
    <r>
      <rPr>
        <sz val="10"/>
        <rFont val="Calibri"/>
      </rPr>
      <t>250102_Gà Rán Texas Chicken_6 cities</t>
    </r>
  </si>
  <si>
    <r>
      <rPr>
        <u/>
        <sz val="10"/>
        <color rgb="FF1155CC"/>
        <rFont val="Calibri"/>
      </rPr>
      <t xml:space="preserve">[VIP]_Gà Rán Texas Chicken_10-13/11
</t>
    </r>
    <r>
      <rPr>
        <sz val="10"/>
        <color rgb="FF000000"/>
        <rFont val="Calibri"/>
      </rPr>
      <t>250102_Gà Rán Texas Chicken_6 cities</t>
    </r>
  </si>
  <si>
    <r>
      <rPr>
        <u/>
        <sz val="10"/>
        <color rgb="FF1155CC"/>
        <rFont val="Calibri"/>
      </rPr>
      <t>[Win 2]_Cà Phê Muối Chú Long_Nov.17-21.11</t>
    </r>
    <r>
      <rPr>
        <sz val="10"/>
        <color rgb="FF000000"/>
        <rFont val="Calibri"/>
      </rPr>
      <t>_250707_Cà Phê Muối Chú Long_15 cities</t>
    </r>
  </si>
  <si>
    <r>
      <rPr>
        <u/>
        <sz val="10"/>
        <color rgb="FF1155CC"/>
        <rFont val="Calibri"/>
      </rPr>
      <t>[Win 2]_Cà Phê Muối Chú Long_Nov.17-21.11</t>
    </r>
    <r>
      <rPr>
        <sz val="10"/>
        <color rgb="FF000000"/>
        <rFont val="Calibri"/>
      </rPr>
      <t>_250707_Cà Phê Muối Chú Long_15 cities</t>
    </r>
  </si>
  <si>
    <r>
      <rPr>
        <u/>
        <sz val="10"/>
        <color rgb="FF1155CC"/>
        <rFont val="Calibri"/>
      </rPr>
      <t>[Alacarte CB]_Trà Sữa Sunday Basic_Nov.CB2.2211</t>
    </r>
    <r>
      <rPr>
        <sz val="10"/>
        <color rgb="FF000000"/>
        <rFont val="Calibri"/>
      </rPr>
      <t>_BD,BH</t>
    </r>
  </si>
  <si>
    <r>
      <rPr>
        <u/>
        <sz val="10"/>
        <color rgb="FF1155CC"/>
        <rFont val="Calibri"/>
      </rPr>
      <t>[Alacarte CB]_Trà Sữa Sunday Basic_Nov.CB2.2211</t>
    </r>
    <r>
      <rPr>
        <sz val="10"/>
        <color rgb="FF000000"/>
        <rFont val="Calibri"/>
      </rPr>
      <t>_BD,BH</t>
    </r>
  </si>
  <si>
    <r>
      <rPr>
        <u/>
        <sz val="10"/>
        <color rgb="FF1155CC"/>
        <rFont val="Calibri"/>
      </rPr>
      <t>[Alacarte CB]_Trà Sữa Sunday Basic_Nov.CB2.2211</t>
    </r>
    <r>
      <rPr>
        <sz val="10"/>
        <color rgb="FF000000"/>
        <rFont val="Calibri"/>
      </rPr>
      <t>_BD,BH</t>
    </r>
  </si>
  <si>
    <r>
      <rPr>
        <u/>
        <sz val="10"/>
        <color rgb="FF1155CC"/>
        <rFont val="Calibri"/>
      </rPr>
      <t>[Win 2]_Xing Fu Tang Vietnam - Trà Sữa Đài Loan_Nov</t>
    </r>
    <r>
      <rPr>
        <sz val="10"/>
        <color rgb="FF000000"/>
        <rFont val="Calibri"/>
      </rPr>
      <t>_BH</t>
    </r>
  </si>
  <si>
    <r>
      <rPr>
        <u/>
        <sz val="10"/>
        <color rgb="FF1155CC"/>
        <rFont val="Calibri"/>
      </rPr>
      <t>[Win 2]_Xing Fu Tang Vietnam - Trà Sữa Đài Loan_Nov</t>
    </r>
    <r>
      <rPr>
        <sz val="10"/>
        <color rgb="FF000000"/>
        <rFont val="Calibri"/>
      </rPr>
      <t>_BH</t>
    </r>
  </si>
  <si>
    <r>
      <rPr>
        <u/>
        <sz val="10"/>
        <color rgb="FF1155CC"/>
        <rFont val="Calibri"/>
      </rPr>
      <t>[Alacarte CB]_Trà Sữa Sunday Basic_Nov.cb2.2711</t>
    </r>
    <r>
      <rPr>
        <sz val="10"/>
        <color rgb="FF000000"/>
        <rFont val="Calibri"/>
      </rPr>
      <t>_BD,BH</t>
    </r>
  </si>
  <si>
    <r>
      <rPr>
        <u/>
        <sz val="10"/>
        <color rgb="FF1155CC"/>
        <rFont val="Calibri"/>
      </rPr>
      <t>[Alacarte CB]_Trà Sữa Sunday Basic_Nov.cb2.2711</t>
    </r>
    <r>
      <rPr>
        <sz val="10"/>
        <color rgb="FF000000"/>
        <rFont val="Calibri"/>
      </rPr>
      <t>_BD,BH</t>
    </r>
  </si>
  <si>
    <r>
      <rPr>
        <u/>
        <sz val="10"/>
        <color rgb="FF1155CC"/>
        <rFont val="Calibri"/>
      </rPr>
      <t>[Alacarte CB]_Trà Sữa Sunday Basic_Nov.cb2.2711</t>
    </r>
    <r>
      <rPr>
        <sz val="10"/>
        <color rgb="FF000000"/>
        <rFont val="Calibri"/>
      </rPr>
      <t>_BD,BH</t>
    </r>
  </si>
  <si>
    <r>
      <rPr>
        <u/>
        <sz val="10"/>
        <color rgb="FF1155CC"/>
        <rFont val="Calibri"/>
      </rPr>
      <t>[Win 4]_Co.op Food_Nov_SJBP</t>
    </r>
    <r>
      <rPr>
        <sz val="10"/>
        <color rgb="FF000000"/>
        <rFont val="Calibri"/>
      </rPr>
      <t>_CT</t>
    </r>
  </si>
  <si>
    <r>
      <rPr>
        <u/>
        <sz val="10"/>
        <color rgb="FF1155CC"/>
        <rFont val="Calibri"/>
      </rPr>
      <t>[Win 4]_McDonald's_Dec</t>
    </r>
    <r>
      <rPr>
        <sz val="10"/>
        <color rgb="FF000000"/>
        <rFont val="Calibri"/>
      </rPr>
      <t>_251025_McDonald's_7 cities</t>
    </r>
  </si>
  <si>
    <r>
      <rPr>
        <u/>
        <sz val="10"/>
        <color rgb="FF1155CC"/>
        <rFont val="Calibri"/>
      </rPr>
      <t>[Win 4]_McDonald's_Dec</t>
    </r>
    <r>
      <rPr>
        <sz val="10"/>
        <color rgb="FF000000"/>
        <rFont val="Calibri"/>
      </rPr>
      <t>_251025_McDonald's_7 cities</t>
    </r>
  </si>
  <si>
    <t>[SJBP]_Lotteria_BAU</t>
  </si>
  <si>
    <r>
      <rPr>
        <u/>
        <sz val="10"/>
        <color rgb="FF1155CC"/>
        <rFont val="Calibri"/>
      </rPr>
      <t>[Win 4]_Lotteria_Dec.VT</t>
    </r>
    <r>
      <rPr>
        <sz val="10"/>
        <color rgb="FF000000"/>
        <rFont val="Calibri"/>
      </rPr>
      <t>_VT</t>
    </r>
  </si>
  <si>
    <r>
      <rPr>
        <u/>
        <sz val="10"/>
        <color rgb="FF1155CC"/>
        <rFont val="Calibri"/>
      </rPr>
      <t>[Alacarte CB]_Trà Sữa Sunday Basic_Dec.CB2.16</t>
    </r>
    <r>
      <rPr>
        <sz val="10"/>
        <rFont val="Calibri"/>
      </rPr>
      <t xml:space="preserve">_BD,BH
</t>
    </r>
    <r>
      <rPr>
        <u/>
        <sz val="10"/>
        <color rgb="FF1155CC"/>
        <rFont val="Calibri"/>
      </rPr>
      <t>[Win 4]_Lotteria_Dec.VT</t>
    </r>
    <r>
      <rPr>
        <sz val="10"/>
        <rFont val="Calibri"/>
      </rPr>
      <t>_VT</t>
    </r>
  </si>
  <si>
    <r>
      <rPr>
        <u/>
        <sz val="10"/>
        <color rgb="FF1155CC"/>
        <rFont val="Calibri"/>
      </rPr>
      <t>[Alacarte CB]_Trà Sữa Sunday Basic_Dec.CB2.16</t>
    </r>
    <r>
      <rPr>
        <sz val="10"/>
        <color rgb="FF000000"/>
        <rFont val="Calibri"/>
      </rPr>
      <t>_BD,BH</t>
    </r>
  </si>
  <si>
    <r>
      <rPr>
        <u/>
        <sz val="10"/>
        <color rgb="FF1155CC"/>
        <rFont val="Calibri"/>
      </rPr>
      <t>[Win 2]_TH True Mart_Dec_SJBP</t>
    </r>
    <r>
      <rPr>
        <sz val="10"/>
        <color rgb="FF000000"/>
        <rFont val="Calibri"/>
      </rPr>
      <t>_250925_TH True Mart_18 cities</t>
    </r>
  </si>
  <si>
    <r>
      <rPr>
        <u/>
        <sz val="10"/>
        <color rgb="FF1155CC"/>
        <rFont val="Calibri"/>
      </rPr>
      <t>[Win 2]_TH True Mart_Dec_SJBP</t>
    </r>
    <r>
      <rPr>
        <sz val="10"/>
        <rFont val="Calibri"/>
      </rPr>
      <t>_250925_TH True Mart_18 cities</t>
    </r>
  </si>
  <si>
    <r>
      <rPr>
        <u/>
        <sz val="10"/>
        <color rgb="FF1155CC"/>
        <rFont val="Calibri"/>
      </rPr>
      <t>[Win 4]_Co.op Food_Dec_SJBP</t>
    </r>
    <r>
      <rPr>
        <sz val="10"/>
        <color rgb="FF000000"/>
        <rFont val="Calibri"/>
      </rPr>
      <t>_CT</t>
    </r>
  </si>
  <si>
    <r>
      <rPr>
        <u/>
        <sz val="10"/>
        <color rgb="FF1155CC"/>
        <rFont val="Calibri"/>
      </rPr>
      <t>[Alacarte CB]_Trà Sữa Sunday Basic_Dec.CB2.23</t>
    </r>
    <r>
      <rPr>
        <sz val="10"/>
        <color rgb="FF000000"/>
        <rFont val="Calibri"/>
      </rPr>
      <t>_BD,BH</t>
    </r>
  </si>
  <si>
    <r>
      <rPr>
        <u/>
        <sz val="10"/>
        <color rgb="FF1155CC"/>
        <rFont val="Calibri"/>
      </rPr>
      <t>[Win 2]_Cà Phê Muối Chú Long_Dec_Noel</t>
    </r>
    <r>
      <rPr>
        <sz val="10"/>
        <color rgb="FF000000"/>
        <rFont val="Calibri"/>
      </rPr>
      <t>_250707_Cà Phê Muối Chú Long_15 cities</t>
    </r>
  </si>
  <si>
    <r>
      <rPr>
        <u/>
        <sz val="10"/>
        <color rgb="FF1155CC"/>
        <rFont val="Calibri"/>
      </rPr>
      <t>[Win 2]_Cà Phê Muối Chú Long_Dec_Noel</t>
    </r>
    <r>
      <rPr>
        <sz val="10"/>
        <color rgb="FF000000"/>
        <rFont val="Calibri"/>
      </rPr>
      <t>_250707_Cà Phê Muối Chú Long_15 cities</t>
    </r>
  </si>
  <si>
    <r>
      <rPr>
        <u/>
        <sz val="10"/>
        <color rgb="FF1155CC"/>
        <rFont val="Calibri"/>
      </rPr>
      <t>[Alacarte CB]_Trà Sữa Sunday Basic_Dec.CB2.23</t>
    </r>
    <r>
      <rPr>
        <sz val="10"/>
        <color rgb="FF000000"/>
        <rFont val="Calibri"/>
      </rPr>
      <t>_BD,BH</t>
    </r>
  </si>
  <si>
    <r>
      <rPr>
        <u/>
        <sz val="10"/>
        <color rgb="FF1155CC"/>
        <rFont val="Calibri"/>
      </rPr>
      <t>[Alacarte CB]_Trà Sữa Sunday Basic_Dec.CB2.23</t>
    </r>
    <r>
      <rPr>
        <sz val="10"/>
        <color rgb="FF000000"/>
        <rFont val="Calibri"/>
      </rPr>
      <t>_BD,BH</t>
    </r>
  </si>
  <si>
    <r>
      <rPr>
        <u/>
        <sz val="10"/>
        <color rgb="FF1155CC"/>
        <rFont val="Calibri"/>
      </rPr>
      <t>[Win 4]_Lotteria_Dec</t>
    </r>
    <r>
      <rPr>
        <sz val="10"/>
        <color rgb="FF000000"/>
        <rFont val="Calibri"/>
      </rPr>
      <t>_Lotteria DI_32 cities</t>
    </r>
  </si>
  <si>
    <r>
      <rPr>
        <u/>
        <sz val="10"/>
        <color rgb="FF1155CC"/>
        <rFont val="Calibri"/>
      </rPr>
      <t>[Win 4]_Lotteria_Dec</t>
    </r>
    <r>
      <rPr>
        <sz val="10"/>
        <color rgb="FF000000"/>
        <rFont val="Calibri"/>
      </rPr>
      <t>_Lotteria DI_32 cities</t>
    </r>
  </si>
  <si>
    <r>
      <rPr>
        <u/>
        <sz val="10"/>
        <color rgb="FF1155CC"/>
        <rFont val="Calibri"/>
      </rPr>
      <t>[SuperVIP]_The Coffee House_12-14.01.26</t>
    </r>
    <r>
      <rPr>
        <sz val="10"/>
        <color rgb="FF000000"/>
        <rFont val="Calibri"/>
      </rPr>
      <t xml:space="preserve"> 251014_The Coffee House_8 cities</t>
    </r>
  </si>
  <si>
    <r>
      <rPr>
        <u/>
        <sz val="10"/>
        <color rgb="FF1155CC"/>
        <rFont val="Calibri"/>
      </rPr>
      <t>[Alacarte CB]_Trà Sữa Sunday Basic_Jan.CB2.1K</t>
    </r>
    <r>
      <rPr>
        <sz val="10"/>
        <color rgb="FF000000"/>
        <rFont val="Calibri"/>
      </rPr>
      <t>_BH,BD</t>
    </r>
  </si>
  <si>
    <r>
      <rPr>
        <u/>
        <sz val="10"/>
        <color rgb="FF1155CC"/>
        <rFont val="Calibri"/>
      </rPr>
      <t>[Alacarte CB]_Trà Sữa Sunday Basic_Jan.CB2.1K</t>
    </r>
    <r>
      <rPr>
        <sz val="10"/>
        <color rgb="FF000000"/>
        <rFont val="Calibri"/>
      </rPr>
      <t>_BH,BD</t>
    </r>
  </si>
  <si>
    <r>
      <rPr>
        <u/>
        <sz val="10"/>
        <color rgb="FF1155CC"/>
        <rFont val="Calibri"/>
      </rPr>
      <t>[Alacarte CB]_Trà Sữa Sunday Basic_Jan.CB2.1K</t>
    </r>
    <r>
      <rPr>
        <sz val="10"/>
        <color rgb="FF000000"/>
        <rFont val="Calibri"/>
      </rPr>
      <t>_BH,BD</t>
    </r>
  </si>
  <si>
    <r>
      <rPr>
        <u/>
        <sz val="10"/>
        <color rgb="FF1155CC"/>
        <rFont val="Calibri"/>
      </rPr>
      <t>[Alacarte CB]_Trà Sữa Sunday Basic_Jan.CB2.M1T1</t>
    </r>
    <r>
      <rPr>
        <sz val="10"/>
        <color rgb="FF000000"/>
        <rFont val="Calibri"/>
      </rPr>
      <t>_BD,BH</t>
    </r>
  </si>
  <si>
    <r>
      <rPr>
        <u/>
        <sz val="10"/>
        <color rgb="FF1155CC"/>
        <rFont val="Calibri"/>
      </rPr>
      <t>[Alacarte CB]_Trà Sữa Sunday Basic_Jan.CB2.M1T1</t>
    </r>
    <r>
      <rPr>
        <sz val="10"/>
        <color rgb="FF000000"/>
        <rFont val="Calibri"/>
      </rPr>
      <t>_BD,BH</t>
    </r>
  </si>
  <si>
    <r>
      <rPr>
        <u/>
        <sz val="10"/>
        <color rgb="FF1155CC"/>
        <rFont val="Calibri"/>
      </rPr>
      <t>[Alacarte CB]_Trà Sữa Sunday Basic_Jan.CB2.M1T1</t>
    </r>
    <r>
      <rPr>
        <sz val="10"/>
        <color rgb="FF000000"/>
        <rFont val="Calibri"/>
      </rPr>
      <t>_BD,BH</t>
    </r>
  </si>
  <si>
    <r>
      <rPr>
        <u/>
        <sz val="10"/>
        <color rgb="FF1155CC"/>
        <rFont val="Calibri"/>
      </rPr>
      <t>[VIP]_KATINAT Coffee &amp; Tea House_B2G1</t>
    </r>
    <r>
      <rPr>
        <sz val="10"/>
        <color rgb="FF000000"/>
        <rFont val="Calibri"/>
      </rPr>
      <t xml:space="preserve"> 260106_KATINAT Coffee &amp; Tea House_14 cities</t>
    </r>
  </si>
  <si>
    <r>
      <rPr>
        <u/>
        <sz val="10"/>
        <color rgb="FF1155CC"/>
        <rFont val="Calibri"/>
      </rPr>
      <t>[Alacarte CB]_Trà Sữa Sunday Basic_Feb.CB2.07</t>
    </r>
    <r>
      <rPr>
        <sz val="10"/>
        <color rgb="FF000000"/>
        <rFont val="Calibri"/>
      </rPr>
      <t>_BH,BD</t>
    </r>
  </si>
  <si>
    <r>
      <rPr>
        <u/>
        <sz val="10"/>
        <color rgb="FF1155CC"/>
        <rFont val="Calibri"/>
      </rPr>
      <t>[Alacarte CB]_Trà Sữa Sunday Basic_Feb.CB2.07</t>
    </r>
    <r>
      <rPr>
        <sz val="10"/>
        <color rgb="FF000000"/>
        <rFont val="Calibri"/>
      </rPr>
      <t>_BH,BD</t>
    </r>
  </si>
  <si>
    <r>
      <rPr>
        <u/>
        <sz val="10"/>
        <color rgb="FF1155CC"/>
        <rFont val="Calibri"/>
      </rPr>
      <t>[Alacarte CB]_Trà Sữa Sunday Basic_Feb.CB2.07</t>
    </r>
    <r>
      <rPr>
        <sz val="10"/>
        <color rgb="FF000000"/>
        <rFont val="Calibri"/>
      </rPr>
      <t>_BH,BD</t>
    </r>
  </si>
  <si>
    <r>
      <rPr>
        <u/>
        <sz val="10"/>
        <color rgb="FF1155CC"/>
        <rFont val="Calibri"/>
      </rPr>
      <t xml:space="preserve">[Alacarte]_NutiFood Ngôi Nhà Dinh Dưỡng_Feb_Compensation
</t>
    </r>
    <r>
      <rPr>
        <u/>
        <sz val="10"/>
        <color rgb="FF000000"/>
        <rFont val="Calibri"/>
      </rPr>
      <t>(Bình Dương, BR-VT, Đồng Nai,)</t>
    </r>
  </si>
  <si>
    <r>
      <rPr>
        <u/>
        <sz val="10"/>
        <color rgb="FF1155CC"/>
        <rFont val="Calibri"/>
      </rPr>
      <t>[Win 2]_Cà Phê Muối Chú Long_Feb</t>
    </r>
    <r>
      <rPr>
        <sz val="10"/>
        <color rgb="FF000000"/>
        <rFont val="Calibri"/>
      </rPr>
      <t>_260202_Cà Phê Muối Chú Long_16 cities</t>
    </r>
  </si>
  <si>
    <r>
      <rPr>
        <u/>
        <sz val="10"/>
        <color rgb="FF1155CC"/>
        <rFont val="Calibri"/>
      </rPr>
      <t>[Win 2]_Cà Phê Muối Chú Long_Feb</t>
    </r>
    <r>
      <rPr>
        <sz val="10"/>
        <color rgb="FF000000"/>
        <rFont val="Calibri"/>
      </rPr>
      <t>_260202_Cà Phê Muối Chú Long_16 cities</t>
    </r>
  </si>
  <si>
    <r>
      <rPr>
        <u/>
        <sz val="10"/>
        <color rgb="FF1155CC"/>
        <rFont val="Calibri"/>
      </rPr>
      <t>[Win 2]_Cà Phê Muối Chú Long_24.Feb</t>
    </r>
    <r>
      <rPr>
        <sz val="10"/>
        <color rgb="FF000000"/>
        <rFont val="Calibri"/>
      </rPr>
      <t>_260202_Cà Phê Muối Chú Long_16 cities</t>
    </r>
  </si>
  <si>
    <r>
      <rPr>
        <u/>
        <sz val="10"/>
        <color rgb="FF1155CC"/>
        <rFont val="Calibri"/>
      </rPr>
      <t>[Alacarte CB]_Trà Sữa Sunday Basic_Feb.CB2.25</t>
    </r>
    <r>
      <rPr>
        <sz val="10"/>
        <color rgb="FF000000"/>
        <rFont val="Calibri"/>
      </rPr>
      <t>_BH,BD</t>
    </r>
  </si>
  <si>
    <r>
      <rPr>
        <u/>
        <sz val="10"/>
        <color rgb="FF1155CC"/>
        <rFont val="Calibri"/>
      </rPr>
      <t>[Alacarte CB]_Trà Sữa Sunday Basic_Feb.CB2.25</t>
    </r>
    <r>
      <rPr>
        <sz val="10"/>
        <color rgb="FF000000"/>
        <rFont val="Calibri"/>
      </rPr>
      <t>_BH,BD</t>
    </r>
  </si>
  <si>
    <r>
      <rPr>
        <u/>
        <sz val="10"/>
        <color rgb="FF1155CC"/>
        <rFont val="Calibri"/>
      </rPr>
      <t>[Alacarte CB]_Trà Sữa Sunday Basic_Feb.CB2.25</t>
    </r>
    <r>
      <rPr>
        <sz val="10"/>
        <color rgb="FF000000"/>
        <rFont val="Calibri"/>
      </rPr>
      <t>_BH,BD</t>
    </r>
  </si>
  <si>
    <r>
      <rPr>
        <sz val="10"/>
        <color theme="1"/>
        <rFont val="Calibri"/>
      </rPr>
      <t xml:space="preserve">Static Banner 5
</t>
    </r>
    <r>
      <rPr>
        <b/>
        <sz val="10"/>
        <color rgb="FFFF0000"/>
        <rFont val="Calibri"/>
      </rPr>
      <t>Banner Ads</t>
    </r>
  </si>
  <si>
    <r>
      <rPr>
        <u/>
        <sz val="10"/>
        <color rgb="FF1155CC"/>
        <rFont val="Calibri"/>
      </rPr>
      <t>[SJBP]_Starbucks Coffee_WC Mon</t>
    </r>
    <r>
      <rPr>
        <sz val="10"/>
        <color rgb="FF000000"/>
        <rFont val="Calibri"/>
      </rPr>
      <t xml:space="preserve"> 250102_Starbucks Coffee_10 cities</t>
    </r>
  </si>
  <si>
    <t>[PLF CP]_BAU_Foodtour</t>
  </si>
  <si>
    <r>
      <rPr>
        <u/>
        <sz val="10"/>
        <color rgb="FF1155CC"/>
        <rFont val="Calibri"/>
      </rPr>
      <t>[Alacarte]_Trà sữa Bingxue_Mar</t>
    </r>
    <r>
      <rPr>
        <sz val="10"/>
        <rFont val="Calibri"/>
      </rPr>
      <t>_TN,ND,KH,BN</t>
    </r>
  </si>
  <si>
    <r>
      <rPr>
        <u/>
        <sz val="10"/>
        <color rgb="FF1155CC"/>
        <rFont val="Calibri"/>
      </rPr>
      <t>[Alacarte]_Trà sữa Bingxue_Mar</t>
    </r>
    <r>
      <rPr>
        <sz val="10"/>
        <rFont val="Calibri"/>
      </rPr>
      <t>_TN,ND,KH,BN</t>
    </r>
  </si>
  <si>
    <r>
      <rPr>
        <u/>
        <sz val="10"/>
        <color rgb="FF1155CC"/>
        <rFont val="Calibri"/>
      </rPr>
      <t>[SuperVIP]_Trà Sữa May Cha_Mar_HCM</t>
    </r>
    <r>
      <rPr>
        <sz val="10"/>
        <rFont val="Calibri"/>
      </rPr>
      <t xml:space="preserve"> 250102_Trà Sữa May Cha_7 cities</t>
    </r>
  </si>
  <si>
    <r>
      <rPr>
        <u/>
        <sz val="10"/>
        <color rgb="FF1155CC"/>
        <rFont val="Calibri"/>
      </rPr>
      <t>[Alacarte]_Trà sữa Bingxue_Mar</t>
    </r>
    <r>
      <rPr>
        <sz val="10"/>
        <rFont val="Calibri"/>
      </rPr>
      <t>_TN,ND,KH,BN</t>
    </r>
  </si>
  <si>
    <r>
      <rPr>
        <u/>
        <sz val="10"/>
        <color rgb="FF1155CC"/>
        <rFont val="Calibri"/>
      </rPr>
      <t>[Alacarte]_Trà sữa Bingxue_Mar</t>
    </r>
    <r>
      <rPr>
        <sz val="10"/>
        <rFont val="Calibri"/>
      </rPr>
      <t>_TN,ND,KH,BN</t>
    </r>
  </si>
  <si>
    <r>
      <rPr>
        <u/>
        <sz val="10"/>
        <color rgb="FF1155CC"/>
        <rFont val="Calibri"/>
      </rPr>
      <t>[Alacarte]_Trà sữa Bingxue_Mar</t>
    </r>
    <r>
      <rPr>
        <sz val="10"/>
        <rFont val="Calibri"/>
      </rPr>
      <t>_TN,ND,KH,BN</t>
    </r>
  </si>
  <si>
    <r>
      <rPr>
        <u/>
        <sz val="10"/>
        <color rgb="FF1155CC"/>
        <rFont val="Calibri"/>
      </rPr>
      <t>[Alacarte]_Trà sữa Bingxue_Mar</t>
    </r>
    <r>
      <rPr>
        <sz val="10"/>
        <rFont val="Calibri"/>
      </rPr>
      <t>_TN,ND,KH,BN</t>
    </r>
  </si>
  <si>
    <r>
      <rPr>
        <u/>
        <sz val="10"/>
        <color rgb="FF1155CC"/>
        <rFont val="Calibri"/>
      </rPr>
      <t>[Alacarte]_Trà sữa Bingxue_Mar</t>
    </r>
    <r>
      <rPr>
        <sz val="10"/>
        <rFont val="Calibri"/>
      </rPr>
      <t>_TN,ND,KH,BN</t>
    </r>
  </si>
  <si>
    <r>
      <rPr>
        <u/>
        <sz val="10"/>
        <color rgb="FF1155CC"/>
        <rFont val="Calibri"/>
      </rPr>
      <t>[Alacarte]_Trà sữa Bingxue_Mar</t>
    </r>
    <r>
      <rPr>
        <sz val="10"/>
        <rFont val="Calibri"/>
      </rPr>
      <t>_TN,ND,KH,BN</t>
    </r>
  </si>
  <si>
    <r>
      <rPr>
        <u/>
        <sz val="10"/>
        <color rgb="FF1155CC"/>
        <rFont val="Calibri"/>
      </rPr>
      <t>[Alacarte]_Trà sữa Bingxue_Mar</t>
    </r>
    <r>
      <rPr>
        <sz val="10"/>
        <rFont val="Calibri"/>
      </rPr>
      <t>_TN,ND,KH,BN</t>
    </r>
  </si>
  <si>
    <r>
      <rPr>
        <u/>
        <sz val="10"/>
        <color rgb="FF1155CC"/>
        <rFont val="Calibri"/>
      </rPr>
      <t>[Alacarte]_Trà sữa Bingxue_Mar</t>
    </r>
    <r>
      <rPr>
        <sz val="10"/>
        <rFont val="Calibri"/>
      </rPr>
      <t>_TN,ND,KH,BN</t>
    </r>
  </si>
  <si>
    <r>
      <rPr>
        <u/>
        <sz val="10"/>
        <color rgb="FF1155CC"/>
        <rFont val="Calibri"/>
      </rPr>
      <t>[Alacarte]_Trà sữa Bingxue_Mar</t>
    </r>
    <r>
      <rPr>
        <sz val="10"/>
        <rFont val="Calibri"/>
      </rPr>
      <t>_TN,ND,KH,BN</t>
    </r>
  </si>
  <si>
    <r>
      <rPr>
        <u/>
        <sz val="10"/>
        <color rgb="FF1155CC"/>
        <rFont val="Calibri"/>
      </rPr>
      <t>[Alacarte]_Trà sữa Bingxue_Mar</t>
    </r>
    <r>
      <rPr>
        <sz val="10"/>
        <rFont val="Calibri"/>
      </rPr>
      <t>_TN,ND,KH,BN</t>
    </r>
  </si>
  <si>
    <r>
      <rPr>
        <u/>
        <sz val="10"/>
        <color rgb="FF1155CC"/>
        <rFont val="Calibri"/>
      </rPr>
      <t>[Alacarte]_Trà sữa Bingxue_Mar</t>
    </r>
    <r>
      <rPr>
        <sz val="10"/>
        <rFont val="Calibri"/>
      </rPr>
      <t>_TN,ND,KH,BN</t>
    </r>
  </si>
  <si>
    <r>
      <rPr>
        <u/>
        <sz val="10"/>
        <color rgb="FF1155CC"/>
        <rFont val="Calibri"/>
      </rPr>
      <t>[Alacarte]_Trà sữa Bingxue_Mar</t>
    </r>
    <r>
      <rPr>
        <sz val="10"/>
        <rFont val="Calibri"/>
      </rPr>
      <t>_TN,ND,KH,BN</t>
    </r>
  </si>
  <si>
    <r>
      <rPr>
        <u/>
        <sz val="10"/>
        <color rgb="FF1155CC"/>
        <rFont val="Calibri"/>
      </rPr>
      <t>[Alacarte]_Trà sữa Bingxue_Mar</t>
    </r>
    <r>
      <rPr>
        <sz val="10"/>
        <rFont val="Calibri"/>
      </rPr>
      <t>_TN,ND,KH,BN</t>
    </r>
  </si>
  <si>
    <r>
      <rPr>
        <u/>
        <sz val="10"/>
        <color rgb="FF1155CC"/>
        <rFont val="Calibri"/>
      </rPr>
      <t>[Alacarte]_Trà sữa Bingxue_Mar</t>
    </r>
    <r>
      <rPr>
        <sz val="10"/>
        <rFont val="Calibri"/>
      </rPr>
      <t>_TN,ND,KH,BN</t>
    </r>
  </si>
  <si>
    <r>
      <rPr>
        <u/>
        <sz val="10"/>
        <color rgb="FF1155CC"/>
        <rFont val="Calibri"/>
      </rPr>
      <t>[Alacarte]_Trà sữa Bingxue_Mar</t>
    </r>
    <r>
      <rPr>
        <sz val="10"/>
        <rFont val="Calibri"/>
      </rPr>
      <t>_TN,ND,KH,BN</t>
    </r>
  </si>
  <si>
    <r>
      <rPr>
        <u/>
        <sz val="10"/>
        <color rgb="FF1155CC"/>
        <rFont val="Calibri"/>
      </rPr>
      <t>[Alacarte]_Trà sữa Bingxue_Mar</t>
    </r>
    <r>
      <rPr>
        <sz val="10"/>
        <rFont val="Calibri"/>
      </rPr>
      <t>_TN,ND,KH,BN</t>
    </r>
  </si>
  <si>
    <r>
      <rPr>
        <u/>
        <sz val="10"/>
        <color rgb="FF1155CC"/>
        <rFont val="Calibri"/>
      </rPr>
      <t>[Alacarte]_Trà sữa Bingxue_Mar</t>
    </r>
    <r>
      <rPr>
        <sz val="10"/>
        <rFont val="Calibri"/>
      </rPr>
      <t>_TN,ND,KH,BN</t>
    </r>
  </si>
  <si>
    <r>
      <rPr>
        <u/>
        <sz val="10"/>
        <color rgb="FF1155CC"/>
        <rFont val="Calibri"/>
      </rPr>
      <t>[Alacarte]_Trà sữa Bingxue_Mar</t>
    </r>
    <r>
      <rPr>
        <sz val="10"/>
        <rFont val="Calibri"/>
      </rPr>
      <t>_TN,ND,KH,BN</t>
    </r>
  </si>
  <si>
    <r>
      <rPr>
        <u/>
        <sz val="10"/>
        <color rgb="FF1155CC"/>
        <rFont val="Calibri"/>
      </rPr>
      <t>[Alacarte]_Trà sữa Bingxue_Mar</t>
    </r>
    <r>
      <rPr>
        <sz val="10"/>
        <rFont val="Calibri"/>
      </rPr>
      <t>_TN,ND,KH,BN</t>
    </r>
  </si>
  <si>
    <r>
      <rPr>
        <u/>
        <sz val="10"/>
        <color rgb="FF1155CC"/>
        <rFont val="Calibri"/>
      </rPr>
      <t>[Alacarte]_Trà sữa Bingxue_Mar</t>
    </r>
    <r>
      <rPr>
        <sz val="10"/>
        <rFont val="Calibri"/>
      </rPr>
      <t>_TN,ND,KH,BN</t>
    </r>
  </si>
  <si>
    <r>
      <rPr>
        <u/>
        <sz val="10"/>
        <color rgb="FF1155CC"/>
        <rFont val="Calibri"/>
      </rPr>
      <t>[Alacarte]_Trà sữa Bingxue_Mar</t>
    </r>
    <r>
      <rPr>
        <sz val="10"/>
        <rFont val="Calibri"/>
      </rPr>
      <t>_TN,ND,KH,BN</t>
    </r>
  </si>
  <si>
    <r>
      <rPr>
        <u/>
        <sz val="10"/>
        <color rgb="FF1155CC"/>
        <rFont val="Calibri"/>
      </rPr>
      <t>[Alacarte]_Trà sữa Bingxue_Mar</t>
    </r>
    <r>
      <rPr>
        <sz val="10"/>
        <rFont val="Calibri"/>
      </rPr>
      <t xml:space="preserve">_TN,ND,KH,BN
</t>
    </r>
    <r>
      <rPr>
        <u/>
        <sz val="10"/>
        <color rgb="FF1155CC"/>
        <rFont val="Calibri"/>
      </rPr>
      <t>[Alacarte]_Đậu Milk Tea_Mar</t>
    </r>
    <r>
      <rPr>
        <sz val="10"/>
        <rFont val="Calibri"/>
      </rPr>
      <t>_BD</t>
    </r>
  </si>
  <si>
    <r>
      <rPr>
        <u/>
        <sz val="10"/>
        <color rgb="FF1155CC"/>
        <rFont val="Calibri"/>
      </rPr>
      <t>[Alacarte]_Trà sữa Bingxue_Mar</t>
    </r>
    <r>
      <rPr>
        <sz val="10"/>
        <rFont val="Calibri"/>
      </rPr>
      <t xml:space="preserve">_TN,ND,KH,BN
</t>
    </r>
    <r>
      <rPr>
        <u/>
        <sz val="10"/>
        <color rgb="FF1155CC"/>
        <rFont val="Calibri"/>
      </rPr>
      <t>[Alacarte]_Đậu Milk Tea_Mar</t>
    </r>
    <r>
      <rPr>
        <sz val="10"/>
        <rFont val="Calibri"/>
      </rPr>
      <t>_BD</t>
    </r>
  </si>
  <si>
    <r>
      <rPr>
        <u/>
        <sz val="10"/>
        <color rgb="FF1155CC"/>
        <rFont val="Calibri"/>
      </rPr>
      <t>[Alacarte]_Trà sữa Bingxue_Mar</t>
    </r>
    <r>
      <rPr>
        <sz val="10"/>
        <rFont val="Calibri"/>
      </rPr>
      <t xml:space="preserve">_TN,ND,KH,BN
</t>
    </r>
    <r>
      <rPr>
        <u/>
        <sz val="10"/>
        <color rgb="FF1155CC"/>
        <rFont val="Calibri"/>
      </rPr>
      <t>[Alacarte]_Đậu Milk Tea_Mar</t>
    </r>
    <r>
      <rPr>
        <sz val="10"/>
        <rFont val="Calibri"/>
      </rPr>
      <t>_BD</t>
    </r>
  </si>
  <si>
    <r>
      <rPr>
        <u/>
        <sz val="10"/>
        <color rgb="FF1155CC"/>
        <rFont val="Calibri"/>
      </rPr>
      <t>[Alacarte]_Trà sữa Bingxue_Mar</t>
    </r>
    <r>
      <rPr>
        <sz val="10"/>
        <rFont val="Calibri"/>
      </rPr>
      <t xml:space="preserve">_TN,ND,KH,BN
</t>
    </r>
    <r>
      <rPr>
        <u/>
        <sz val="10"/>
        <color rgb="FF1155CC"/>
        <rFont val="Calibri"/>
      </rPr>
      <t>[Alacarte]_Đậu Milk Tea_Mar</t>
    </r>
    <r>
      <rPr>
        <sz val="10"/>
        <rFont val="Calibri"/>
      </rPr>
      <t>_BD</t>
    </r>
  </si>
  <si>
    <r>
      <rPr>
        <u/>
        <sz val="10"/>
        <color rgb="FF1155CC"/>
        <rFont val="Calibri"/>
      </rPr>
      <t>[Alacarte]_Trà sữa Bingxue_Mar</t>
    </r>
    <r>
      <rPr>
        <sz val="10"/>
        <rFont val="Calibri"/>
      </rPr>
      <t xml:space="preserve">_TN,ND,KH,BN
</t>
    </r>
    <r>
      <rPr>
        <u/>
        <sz val="10"/>
        <color rgb="FF1155CC"/>
        <rFont val="Calibri"/>
      </rPr>
      <t>[Alacarte]_Đậu Milk Tea_Mar</t>
    </r>
    <r>
      <rPr>
        <sz val="10"/>
        <rFont val="Calibri"/>
      </rPr>
      <t>_BD</t>
    </r>
  </si>
  <si>
    <r>
      <rPr>
        <u/>
        <sz val="10"/>
        <color rgb="FF1155CC"/>
        <rFont val="Calibri"/>
      </rPr>
      <t>[Alacarte]_Trà sữa Bingxue_Mar</t>
    </r>
    <r>
      <rPr>
        <sz val="10"/>
        <rFont val="Calibri"/>
      </rPr>
      <t xml:space="preserve">_TN,ND,KH,BN
</t>
    </r>
    <r>
      <rPr>
        <u/>
        <sz val="10"/>
        <color rgb="FF1155CC"/>
        <rFont val="Calibri"/>
      </rPr>
      <t>[Alacarte]_Đậu Milk Tea_Mar</t>
    </r>
    <r>
      <rPr>
        <sz val="10"/>
        <rFont val="Calibri"/>
      </rPr>
      <t>_BD</t>
    </r>
  </si>
  <si>
    <r>
      <rPr>
        <u/>
        <sz val="10"/>
        <color rgb="FF1155CC"/>
        <rFont val="Calibri"/>
      </rPr>
      <t>[Alacarte]_Trà sữa Bingxue_Mar</t>
    </r>
    <r>
      <rPr>
        <sz val="10"/>
        <rFont val="Calibri"/>
      </rPr>
      <t xml:space="preserve">_TN,ND,KH,BN
</t>
    </r>
    <r>
      <rPr>
        <u/>
        <sz val="10"/>
        <color rgb="FF1155CC"/>
        <rFont val="Calibri"/>
      </rPr>
      <t>[Alacarte]_Đậu Milk Tea_Mar</t>
    </r>
    <r>
      <rPr>
        <sz val="10"/>
        <rFont val="Calibri"/>
      </rPr>
      <t>_BD</t>
    </r>
  </si>
  <si>
    <r>
      <rPr>
        <u/>
        <sz val="10"/>
        <color rgb="FF1155CC"/>
        <rFont val="Calibri"/>
      </rPr>
      <t>[Alacarte]_Trà sữa Bingxue_Apr.OTH</t>
    </r>
    <r>
      <rPr>
        <sz val="10"/>
        <rFont val="Calibri"/>
      </rPr>
      <t>_</t>
    </r>
    <r>
      <rPr>
        <b/>
        <sz val="10"/>
        <color rgb="FFFF0000"/>
        <rFont val="Calibri"/>
      </rPr>
      <t>QN</t>
    </r>
    <r>
      <rPr>
        <sz val="10"/>
        <rFont val="Calibri"/>
      </rPr>
      <t xml:space="preserve">,TN,ND,KH,BN,HD
</t>
    </r>
    <r>
      <rPr>
        <u/>
        <sz val="10"/>
        <color rgb="FF1155CC"/>
        <rFont val="Calibri"/>
      </rPr>
      <t>[Alacarte]_Đậu Milk Tea_Apr</t>
    </r>
    <r>
      <rPr>
        <sz val="10"/>
        <rFont val="Calibri"/>
      </rPr>
      <t>_BD</t>
    </r>
  </si>
  <si>
    <r>
      <rPr>
        <u/>
        <sz val="10"/>
        <color rgb="FF1155CC"/>
        <rFont val="Calibri"/>
      </rPr>
      <t>[Alacarte]_Trà sữa Bingxue_Apr.OTH</t>
    </r>
    <r>
      <rPr>
        <sz val="10"/>
        <rFont val="Calibri"/>
      </rPr>
      <t>_</t>
    </r>
    <r>
      <rPr>
        <b/>
        <sz val="10"/>
        <color rgb="FFFF0000"/>
        <rFont val="Calibri"/>
      </rPr>
      <t>QN</t>
    </r>
    <r>
      <rPr>
        <sz val="10"/>
        <rFont val="Calibri"/>
      </rPr>
      <t xml:space="preserve">,TN,ND,KH,BN,HD
</t>
    </r>
    <r>
      <rPr>
        <u/>
        <sz val="10"/>
        <color rgb="FF1155CC"/>
        <rFont val="Calibri"/>
      </rPr>
      <t>[Alacarte]_Đậu Milk Tea_Apr</t>
    </r>
    <r>
      <rPr>
        <sz val="10"/>
        <rFont val="Calibri"/>
      </rPr>
      <t>_BD</t>
    </r>
  </si>
  <si>
    <r>
      <rPr>
        <u/>
        <sz val="10"/>
        <color rgb="FF1155CC"/>
        <rFont val="Calibri"/>
      </rPr>
      <t>[Alacarte]_Trà sữa Bingxue_Apr.OTH</t>
    </r>
    <r>
      <rPr>
        <sz val="10"/>
        <rFont val="Calibri"/>
      </rPr>
      <t>_</t>
    </r>
    <r>
      <rPr>
        <b/>
        <sz val="10"/>
        <color rgb="FFFF0000"/>
        <rFont val="Calibri"/>
      </rPr>
      <t>QN</t>
    </r>
    <r>
      <rPr>
        <sz val="10"/>
        <rFont val="Calibri"/>
      </rPr>
      <t xml:space="preserve">,TN,ND,KH,BN,HD
</t>
    </r>
    <r>
      <rPr>
        <u/>
        <sz val="10"/>
        <color rgb="FF1155CC"/>
        <rFont val="Calibri"/>
      </rPr>
      <t>[Alacarte]_Đậu Milk Tea_Apr</t>
    </r>
    <r>
      <rPr>
        <sz val="10"/>
        <rFont val="Calibri"/>
      </rPr>
      <t>_BD</t>
    </r>
  </si>
  <si>
    <r>
      <rPr>
        <u/>
        <sz val="10"/>
        <color rgb="FF1155CC"/>
        <rFont val="Calibri"/>
      </rPr>
      <t>[Alacarte]_Trà sữa Bingxue_Apr.OTH</t>
    </r>
    <r>
      <rPr>
        <sz val="10"/>
        <rFont val="Calibri"/>
      </rPr>
      <t>_</t>
    </r>
    <r>
      <rPr>
        <b/>
        <sz val="10"/>
        <color rgb="FFFF0000"/>
        <rFont val="Calibri"/>
      </rPr>
      <t>QN</t>
    </r>
    <r>
      <rPr>
        <sz val="10"/>
        <rFont val="Calibri"/>
      </rPr>
      <t xml:space="preserve">,TN,ND,KH,BN,HD
</t>
    </r>
    <r>
      <rPr>
        <u/>
        <sz val="10"/>
        <color rgb="FF1155CC"/>
        <rFont val="Calibri"/>
      </rPr>
      <t>[Alacarte]_NEM NƯỚNG THANH THẢO_Apr</t>
    </r>
    <r>
      <rPr>
        <sz val="10"/>
        <rFont val="Calibri"/>
      </rPr>
      <t>_BD</t>
    </r>
  </si>
  <si>
    <r>
      <rPr>
        <u/>
        <sz val="10"/>
        <color rgb="FF1155CC"/>
        <rFont val="Calibri"/>
      </rPr>
      <t>[Alacarte]_Trà sữa Bingxue_Apr.OTH</t>
    </r>
    <r>
      <rPr>
        <sz val="10"/>
        <rFont val="Calibri"/>
      </rPr>
      <t xml:space="preserve">_TN,ND,KH,BN,HD
</t>
    </r>
    <r>
      <rPr>
        <u/>
        <sz val="10"/>
        <color rgb="FF1155CC"/>
        <rFont val="Calibri"/>
      </rPr>
      <t>[Alacarte]_NEM NƯỚNG THANH THẢO_Apr</t>
    </r>
    <r>
      <rPr>
        <sz val="10"/>
        <rFont val="Calibri"/>
      </rPr>
      <t>_BD</t>
    </r>
  </si>
  <si>
    <r>
      <rPr>
        <u/>
        <sz val="10"/>
        <color rgb="FF1155CC"/>
        <rFont val="Calibri"/>
      </rPr>
      <t>[Alacarte]_NEM NƯỚNG THANH THẢO_Apr</t>
    </r>
    <r>
      <rPr>
        <sz val="10"/>
        <rFont val="Calibri"/>
      </rPr>
      <t>_BD</t>
    </r>
  </si>
  <si>
    <r>
      <rPr>
        <u/>
        <sz val="10"/>
        <color rgb="FF1155CC"/>
        <rFont val="Calibri"/>
      </rPr>
      <t>[Alacarte]_NEM NƯỚNG THANH THẢO_Apr</t>
    </r>
    <r>
      <rPr>
        <sz val="10"/>
        <rFont val="Calibri"/>
      </rPr>
      <t>_BD</t>
    </r>
  </si>
  <si>
    <r>
      <rPr>
        <u/>
        <sz val="10"/>
        <color rgb="FF1155CC"/>
        <rFont val="Calibri"/>
      </rPr>
      <t>[Alacarte]_Trà sữa Bingxue_Apr.OTH</t>
    </r>
    <r>
      <rPr>
        <sz val="10"/>
        <rFont val="Calibri"/>
      </rPr>
      <t xml:space="preserve">_TN,ND,KH,BN,HD
</t>
    </r>
    <r>
      <rPr>
        <u/>
        <sz val="10"/>
        <color rgb="FF1155CC"/>
        <rFont val="Calibri"/>
      </rPr>
      <t>[Alacarte]_NEM NƯỚNG THANH THẢO_Apr</t>
    </r>
    <r>
      <rPr>
        <sz val="10"/>
        <rFont val="Calibri"/>
      </rPr>
      <t>_BD</t>
    </r>
  </si>
  <si>
    <r>
      <rPr>
        <u/>
        <sz val="10"/>
        <color rgb="FF1155CC"/>
        <rFont val="Calibri"/>
      </rPr>
      <t>[Alacarte]_Trà sữa Bingxue_Apr.OTH</t>
    </r>
    <r>
      <rPr>
        <sz val="10"/>
        <rFont val="Calibri"/>
      </rPr>
      <t xml:space="preserve">_TN,ND,KH,BN,HD
</t>
    </r>
    <r>
      <rPr>
        <u/>
        <sz val="10"/>
        <color rgb="FF1155CC"/>
        <rFont val="Calibri"/>
      </rPr>
      <t>[Alacarte]_NEM NƯỚNG THANH THẢO_Apr</t>
    </r>
    <r>
      <rPr>
        <sz val="10"/>
        <rFont val="Calibri"/>
      </rPr>
      <t>_BD</t>
    </r>
  </si>
  <si>
    <r>
      <rPr>
        <u/>
        <sz val="10"/>
        <color rgb="FF1155CC"/>
        <rFont val="Calibri"/>
      </rPr>
      <t>[Alacarte]_Trà sữa Bingxue_Apr.OTH</t>
    </r>
    <r>
      <rPr>
        <sz val="10"/>
        <rFont val="Calibri"/>
      </rPr>
      <t xml:space="preserve">_TN,ND,KH,BN,HD
</t>
    </r>
    <r>
      <rPr>
        <u/>
        <sz val="10"/>
        <color rgb="FF1155CC"/>
        <rFont val="Calibri"/>
      </rPr>
      <t>[Alacarte]_NEM NƯỚNG THANH THẢO_Apr</t>
    </r>
    <r>
      <rPr>
        <sz val="10"/>
        <rFont val="Calibri"/>
      </rPr>
      <t>_BD</t>
    </r>
  </si>
  <si>
    <r>
      <rPr>
        <u/>
        <sz val="10"/>
        <color rgb="FF1155CC"/>
        <rFont val="Calibri"/>
      </rPr>
      <t>[Alacarte]_Trà sữa Bingxue_Apr.OTH</t>
    </r>
    <r>
      <rPr>
        <sz val="10"/>
        <rFont val="Calibri"/>
      </rPr>
      <t xml:space="preserve">_TN,ND,KH,BN,HD
</t>
    </r>
    <r>
      <rPr>
        <u/>
        <sz val="10"/>
        <color rgb="FF1155CC"/>
        <rFont val="Calibri"/>
      </rPr>
      <t>[Alacarte]_NEM NƯỚNG THANH THẢO_Apr</t>
    </r>
    <r>
      <rPr>
        <sz val="10"/>
        <rFont val="Calibri"/>
      </rPr>
      <t>_BD</t>
    </r>
  </si>
  <si>
    <r>
      <rPr>
        <u/>
        <sz val="10"/>
        <color rgb="FF1155CC"/>
        <rFont val="Calibri"/>
      </rPr>
      <t>[Alacarte]_Trà sữa Bingxue_Apr.OTH</t>
    </r>
    <r>
      <rPr>
        <sz val="10"/>
        <rFont val="Calibri"/>
      </rPr>
      <t xml:space="preserve">_TN,ND,KH,BN,HD
</t>
    </r>
    <r>
      <rPr>
        <u/>
        <sz val="10"/>
        <color rgb="FF1155CC"/>
        <rFont val="Calibri"/>
      </rPr>
      <t>[Alacarte]_NEM NƯỚNG THANH THẢO_Apr</t>
    </r>
    <r>
      <rPr>
        <sz val="10"/>
        <rFont val="Calibri"/>
      </rPr>
      <t>_BD</t>
    </r>
  </si>
  <si>
    <r>
      <rPr>
        <u/>
        <sz val="10"/>
        <color rgb="FF1155CC"/>
        <rFont val="Calibri"/>
      </rPr>
      <t>[Alacarte]_NEM NƯỚNG THANH THẢO_Apr</t>
    </r>
    <r>
      <rPr>
        <sz val="10"/>
        <rFont val="Calibri"/>
      </rPr>
      <t>_BD</t>
    </r>
  </si>
  <si>
    <r>
      <rPr>
        <u/>
        <sz val="10"/>
        <color rgb="FF1155CC"/>
        <rFont val="Calibri"/>
      </rPr>
      <t>[Alacarte]_NEM NƯỚNG THANH THẢO_Apr</t>
    </r>
    <r>
      <rPr>
        <sz val="10"/>
        <rFont val="Calibri"/>
      </rPr>
      <t>_BD</t>
    </r>
  </si>
  <si>
    <r>
      <rPr>
        <u/>
        <sz val="10"/>
        <color rgb="FF1155CC"/>
        <rFont val="Calibri"/>
      </rPr>
      <t>[Alacarte]_Trà sữa Bingxue_Apr.OTH</t>
    </r>
    <r>
      <rPr>
        <sz val="10"/>
        <rFont val="Calibri"/>
      </rPr>
      <t xml:space="preserve">_TN,ND,KH,BN,HD
</t>
    </r>
    <r>
      <rPr>
        <u/>
        <sz val="10"/>
        <color rgb="FF1155CC"/>
        <rFont val="Calibri"/>
      </rPr>
      <t>[Alacarte]_NEM NƯỚNG THANH THẢO_Apr</t>
    </r>
    <r>
      <rPr>
        <sz val="10"/>
        <rFont val="Calibri"/>
      </rPr>
      <t>_BD</t>
    </r>
  </si>
  <si>
    <r>
      <rPr>
        <u/>
        <sz val="10"/>
        <color rgb="FF1155CC"/>
        <rFont val="Calibri"/>
      </rPr>
      <t>[Alacarte]_Trà sữa Bingxue_Apr.OTH</t>
    </r>
    <r>
      <rPr>
        <sz val="10"/>
        <rFont val="Calibri"/>
      </rPr>
      <t xml:space="preserve">_TN,ND,KH,BN,HD
</t>
    </r>
    <r>
      <rPr>
        <u/>
        <sz val="10"/>
        <color rgb="FF1155CC"/>
        <rFont val="Calibri"/>
      </rPr>
      <t>[Alacarte]_NEM NƯỚNG THANH THẢO_Apr</t>
    </r>
    <r>
      <rPr>
        <sz val="10"/>
        <rFont val="Calibri"/>
      </rPr>
      <t>_BD</t>
    </r>
  </si>
  <si>
    <r>
      <rPr>
        <u/>
        <sz val="10"/>
        <color rgb="FF1155CC"/>
        <rFont val="Calibri"/>
      </rPr>
      <t>[Alacarte]_Trà sữa Bingxue_Apr.OTH</t>
    </r>
    <r>
      <rPr>
        <sz val="10"/>
        <rFont val="Calibri"/>
      </rPr>
      <t xml:space="preserve">_TN,ND,KH,BN,HD
</t>
    </r>
    <r>
      <rPr>
        <u/>
        <sz val="10"/>
        <color rgb="FF1155CC"/>
        <rFont val="Calibri"/>
      </rPr>
      <t>[Alacarte]_NEM NƯỚNG THANH THẢO_Apr</t>
    </r>
    <r>
      <rPr>
        <sz val="10"/>
        <rFont val="Calibri"/>
      </rPr>
      <t>_BD</t>
    </r>
  </si>
  <si>
    <r>
      <rPr>
        <u/>
        <sz val="10"/>
        <color rgb="FF1155CC"/>
        <rFont val="Calibri"/>
      </rPr>
      <t>[Alacarte]_Trà sữa Bingxue_Apr.OTH</t>
    </r>
    <r>
      <rPr>
        <sz val="10"/>
        <rFont val="Calibri"/>
      </rPr>
      <t xml:space="preserve">_TN,ND,KH,BN,HD
</t>
    </r>
    <r>
      <rPr>
        <u/>
        <sz val="10"/>
        <color rgb="FF1155CC"/>
        <rFont val="Calibri"/>
      </rPr>
      <t>[Alacarte]_NEM NƯỚNG THANH THẢO_Apr</t>
    </r>
    <r>
      <rPr>
        <sz val="10"/>
        <rFont val="Calibri"/>
      </rPr>
      <t>_BD</t>
    </r>
  </si>
  <si>
    <r>
      <rPr>
        <u/>
        <sz val="10"/>
        <color rgb="FF1155CC"/>
        <rFont val="Calibri"/>
      </rPr>
      <t>[Alacarte]_Trà sữa Bingxue_Apr.OTH</t>
    </r>
    <r>
      <rPr>
        <sz val="10"/>
        <rFont val="Calibri"/>
      </rPr>
      <t xml:space="preserve">_TN,ND,KH,BN,HD
</t>
    </r>
    <r>
      <rPr>
        <u/>
        <sz val="10"/>
        <color rgb="FF1155CC"/>
        <rFont val="Calibri"/>
      </rPr>
      <t>[Alacarte]_Bánh Tráng Diệu - Cơm Trộn Thố &amp; Trà Đào - Thích Quảng Đức_Apr</t>
    </r>
    <r>
      <rPr>
        <sz val="10"/>
        <rFont val="Calibri"/>
      </rPr>
      <t>_BD</t>
    </r>
  </si>
  <si>
    <r>
      <rPr>
        <u/>
        <sz val="10"/>
        <color rgb="FF1155CC"/>
        <rFont val="Calibri"/>
      </rPr>
      <t>[Alacarte]_Bánh Tráng Diệu - Cơm Trộn Thố &amp; Trà Đào - Thích Quảng Đức_Apr</t>
    </r>
    <r>
      <rPr>
        <sz val="10"/>
        <color rgb="FF000000"/>
        <rFont val="Calibri"/>
      </rPr>
      <t>_BD</t>
    </r>
  </si>
  <si>
    <r>
      <rPr>
        <u/>
        <sz val="10"/>
        <color rgb="FF1155CC"/>
        <rFont val="Calibri"/>
      </rPr>
      <t>[Alacarte]_Trà sữa Bingxue_Apr.OTH</t>
    </r>
    <r>
      <rPr>
        <sz val="10"/>
        <rFont val="Calibri"/>
      </rPr>
      <t xml:space="preserve">_TN,ND,KH,BN,HD
</t>
    </r>
    <r>
      <rPr>
        <u/>
        <sz val="10"/>
        <color rgb="FF1155CC"/>
        <rFont val="Calibri"/>
      </rPr>
      <t>[Alacarte]_Bánh Tráng Diệu - Cơm Trộn Thố &amp; Trà Đào - Thích Quảng Đức_Apr</t>
    </r>
    <r>
      <rPr>
        <sz val="10"/>
        <rFont val="Calibri"/>
      </rPr>
      <t>_BD</t>
    </r>
  </si>
  <si>
    <r>
      <rPr>
        <u/>
        <sz val="10"/>
        <color rgb="FF1155CC"/>
        <rFont val="Calibri"/>
      </rPr>
      <t>[Alacarte]_Trà sữa Bingxue_Apr.OTH</t>
    </r>
    <r>
      <rPr>
        <sz val="10"/>
        <rFont val="Calibri"/>
      </rPr>
      <t xml:space="preserve">_TN,ND,KH,BN,HD
</t>
    </r>
    <r>
      <rPr>
        <u/>
        <sz val="10"/>
        <color rgb="FF1155CC"/>
        <rFont val="Calibri"/>
      </rPr>
      <t>[Alacarte]_Bánh Tráng Diệu - Cơm Trộn Thố &amp; Trà Đào - Thích Quảng Đức_Apr</t>
    </r>
    <r>
      <rPr>
        <sz val="10"/>
        <rFont val="Calibri"/>
      </rPr>
      <t>_BD</t>
    </r>
  </si>
  <si>
    <r>
      <rPr>
        <u/>
        <sz val="10"/>
        <color rgb="FF1155CC"/>
        <rFont val="Calibri"/>
      </rPr>
      <t>[Alacarte]_Trà sữa Bingxue_Apr.OTH</t>
    </r>
    <r>
      <rPr>
        <sz val="10"/>
        <rFont val="Calibri"/>
      </rPr>
      <t xml:space="preserve">_TN,ND,KH,BN,HD
</t>
    </r>
    <r>
      <rPr>
        <u/>
        <sz val="10"/>
        <color rgb="FF1155CC"/>
        <rFont val="Calibri"/>
      </rPr>
      <t>[Alacarte]_Bánh Tráng Diệu - Cơm Trộn Thố &amp; Trà Đào - Thích Quảng Đức_Apr</t>
    </r>
    <r>
      <rPr>
        <sz val="10"/>
        <rFont val="Calibri"/>
      </rPr>
      <t>_BD</t>
    </r>
  </si>
  <si>
    <r>
      <rPr>
        <u/>
        <sz val="10"/>
        <color rgb="FF1155CC"/>
        <rFont val="Calibri"/>
      </rPr>
      <t>[Alacarte]_Trà sữa Bingxue_Apr.OTH</t>
    </r>
    <r>
      <rPr>
        <sz val="10"/>
        <rFont val="Calibri"/>
      </rPr>
      <t xml:space="preserve">_TN,ND,KH,BN,HD
</t>
    </r>
    <r>
      <rPr>
        <u/>
        <sz val="10"/>
        <color rgb="FF1155CC"/>
        <rFont val="Calibri"/>
      </rPr>
      <t>[Alacarte]_Bánh Tráng Diệu - Cơm Trộn Thố &amp; Trà Đào - Thích Quảng Đức_Apr</t>
    </r>
    <r>
      <rPr>
        <sz val="10"/>
        <rFont val="Calibri"/>
      </rPr>
      <t>_BD</t>
    </r>
  </si>
  <si>
    <r>
      <rPr>
        <u/>
        <sz val="10"/>
        <color rgb="FF1155CC"/>
        <rFont val="Calibri"/>
      </rPr>
      <t>[Alacarte]_Trà sữa Bingxue_Apr.OTH</t>
    </r>
    <r>
      <rPr>
        <sz val="10"/>
        <rFont val="Calibri"/>
      </rPr>
      <t xml:space="preserve">_TN,ND,KH,BN,HD
</t>
    </r>
    <r>
      <rPr>
        <u/>
        <sz val="10"/>
        <color rgb="FF1155CC"/>
        <rFont val="Calibri"/>
      </rPr>
      <t>[Alacarte]_Bánh Tráng Diệu - Cơm Trộn Thố &amp; Trà Đào - Thích Quảng Đức_Apr</t>
    </r>
    <r>
      <rPr>
        <sz val="10"/>
        <rFont val="Calibri"/>
      </rPr>
      <t>_BD</t>
    </r>
  </si>
  <si>
    <r>
      <rPr>
        <u/>
        <sz val="10"/>
        <color rgb="FF1155CC"/>
        <rFont val="Calibri"/>
      </rPr>
      <t>[Alacarte]_Trà sữa Bingxue_Apr.OTH</t>
    </r>
    <r>
      <rPr>
        <sz val="10"/>
        <rFont val="Calibri"/>
      </rPr>
      <t xml:space="preserve">_TN,ND,KH,BN,HD
</t>
    </r>
    <r>
      <rPr>
        <u/>
        <sz val="10"/>
        <color rgb="FF1155CC"/>
        <rFont val="Calibri"/>
      </rPr>
      <t>[Alacarte]_Bánh Tráng Diệu - Cơm Trộn Thố &amp; Trà Đào - Thích Quảng Đức_Apr</t>
    </r>
    <r>
      <rPr>
        <sz val="10"/>
        <rFont val="Calibri"/>
      </rPr>
      <t>_BD</t>
    </r>
  </si>
  <si>
    <r>
      <rPr>
        <u/>
        <sz val="10"/>
        <color rgb="FF1155CC"/>
        <rFont val="Calibri"/>
      </rPr>
      <t>[Alacarte]_Trà sữa Bingxue_Apr.OTH</t>
    </r>
    <r>
      <rPr>
        <sz val="10"/>
        <rFont val="Calibri"/>
      </rPr>
      <t xml:space="preserve">_TN,ND,KH,BN,HD
</t>
    </r>
    <r>
      <rPr>
        <u/>
        <sz val="10"/>
        <color rgb="FF1155CC"/>
        <rFont val="Calibri"/>
      </rPr>
      <t>[Alacarte]_Bánh Tráng Diệu - Cơm Trộn Thố &amp; Trà Đào - Thích Quảng Đức_Apr</t>
    </r>
    <r>
      <rPr>
        <sz val="10"/>
        <rFont val="Calibri"/>
      </rPr>
      <t>_BD</t>
    </r>
  </si>
  <si>
    <r>
      <rPr>
        <u/>
        <sz val="10"/>
        <color rgb="FF1155CC"/>
        <rFont val="Calibri"/>
      </rPr>
      <t>[Alacarte]_Trà sữa Bingxue_Apr.OTH</t>
    </r>
    <r>
      <rPr>
        <sz val="10"/>
        <rFont val="Calibri"/>
      </rPr>
      <t xml:space="preserve">_TN,ND,KH,BN,HD
</t>
    </r>
    <r>
      <rPr>
        <u/>
        <sz val="10"/>
        <color rgb="FF1155CC"/>
        <rFont val="Calibri"/>
      </rPr>
      <t>[Alacarte]_Bánh Tráng Diệu - Cơm Trộn Thố &amp; Trà Đào - Thích Quảng Đức_Apr</t>
    </r>
    <r>
      <rPr>
        <sz val="10"/>
        <rFont val="Calibri"/>
      </rPr>
      <t>_BD</t>
    </r>
  </si>
  <si>
    <r>
      <rPr>
        <u/>
        <sz val="10"/>
        <color rgb="FF1155CC"/>
        <rFont val="Calibri"/>
      </rPr>
      <t>[Alacarte]_Trà sữa Bingxue_Apr.OTH</t>
    </r>
    <r>
      <rPr>
        <sz val="10"/>
        <rFont val="Calibri"/>
      </rPr>
      <t>_TN,ND,KH,BN,HD</t>
    </r>
  </si>
  <si>
    <r>
      <rPr>
        <u/>
        <sz val="10"/>
        <color rgb="FF1155CC"/>
        <rFont val="Calibri"/>
      </rPr>
      <t xml:space="preserve">[SJBP]_McDonald's_2T2 gà
</t>
    </r>
    <r>
      <rPr>
        <sz val="10"/>
        <color rgb="FF000000"/>
        <rFont val="Calibri"/>
      </rPr>
      <t>250416_McDonald's_5 cities</t>
    </r>
  </si>
  <si>
    <r>
      <rPr>
        <u/>
        <sz val="10"/>
        <color rgb="FF1155CC"/>
        <rFont val="Calibri"/>
      </rPr>
      <t xml:space="preserve">[VIP]_Gà Rán Texas Chicken_05-08/05
</t>
    </r>
    <r>
      <rPr>
        <sz val="10"/>
        <color rgb="FF000000"/>
        <rFont val="Calibri"/>
      </rPr>
      <t>250102_Gà Rán Texas Chicken_6 cities</t>
    </r>
  </si>
  <si>
    <r>
      <rPr>
        <u/>
        <sz val="10"/>
        <color rgb="FF1155CC"/>
        <rFont val="Calibri"/>
      </rPr>
      <t>[VIP]_KATINAT Coffee &amp; Tea House_Ads 1K</t>
    </r>
    <r>
      <rPr>
        <sz val="10"/>
        <rFont val="Calibri"/>
      </rPr>
      <t xml:space="preserve"> 250119_Katinat Saigon Kafe_11 cities</t>
    </r>
  </si>
  <si>
    <r>
      <rPr>
        <u/>
        <sz val="10"/>
        <color rgb="FF1155CC"/>
        <rFont val="Calibri"/>
      </rPr>
      <t>[Alacarte]_Trà Sữa May Cha_May</t>
    </r>
    <r>
      <rPr>
        <sz val="10"/>
        <color rgb="FF000000"/>
        <rFont val="Calibri"/>
      </rPr>
      <t>_BD,ĐN,CT</t>
    </r>
  </si>
  <si>
    <r>
      <rPr>
        <u/>
        <sz val="10"/>
        <color rgb="FF1155CC"/>
        <rFont val="Calibri"/>
      </rPr>
      <t>[Alacarte]_GoGo Food - Cơm Gà &amp; Món Ngon Hà Nội - Trương Định_May</t>
    </r>
    <r>
      <rPr>
        <sz val="10"/>
        <color rgb="FF000000"/>
        <rFont val="Calibri"/>
      </rPr>
      <t>_BH</t>
    </r>
  </si>
  <si>
    <r>
      <rPr>
        <u/>
        <sz val="10"/>
        <color rgb="FF1155CC"/>
        <rFont val="Calibri"/>
      </rPr>
      <t>[Alacarte]_GoGo Food - Cơm Gà &amp; Món Ngon Hà Nội - Trương Định_May</t>
    </r>
    <r>
      <rPr>
        <sz val="10"/>
        <color rgb="FF000000"/>
        <rFont val="Calibri"/>
      </rPr>
      <t>_BH</t>
    </r>
  </si>
  <si>
    <r>
      <rPr>
        <u/>
        <sz val="10"/>
        <color rgb="FF1155CC"/>
        <rFont val="Calibri"/>
      </rPr>
      <t>[Alacarte]_GoGo Food - Cơm Gà &amp; Món Ngon Hà Nội - Trương Định_May</t>
    </r>
    <r>
      <rPr>
        <sz val="10"/>
        <color rgb="FF000000"/>
        <rFont val="Calibri"/>
      </rPr>
      <t>_BH</t>
    </r>
  </si>
  <si>
    <r>
      <rPr>
        <u/>
        <sz val="10"/>
        <color rgb="FF1155CC"/>
        <rFont val="Calibri"/>
      </rPr>
      <t>[Alacarte]_GoGo Food - Cơm Gà &amp; Món Ngon Hà Nội - Trương Định_May</t>
    </r>
    <r>
      <rPr>
        <sz val="10"/>
        <color rgb="FF000000"/>
        <rFont val="Calibri"/>
      </rPr>
      <t>_BH</t>
    </r>
  </si>
  <si>
    <r>
      <rPr>
        <u/>
        <sz val="10"/>
        <color rgb="FF1155CC"/>
        <rFont val="Calibri"/>
      </rPr>
      <t xml:space="preserve">[SJBP]_Gà Rán Popeyes_BOGO May
</t>
    </r>
    <r>
      <rPr>
        <sz val="10"/>
        <color rgb="FF000000"/>
        <rFont val="Calibri"/>
      </rPr>
      <t>241231_Gà Rán Popeyes_9 cities</t>
    </r>
  </si>
  <si>
    <r>
      <rPr>
        <u/>
        <sz val="10"/>
        <color rgb="FF1155CC"/>
        <rFont val="Calibri"/>
      </rPr>
      <t>[Alacarte]_GoGo Food - Cơm Gà &amp; Món Ngon Hà Nội - Trương Định_May</t>
    </r>
    <r>
      <rPr>
        <sz val="10"/>
        <color rgb="FF000000"/>
        <rFont val="Calibri"/>
      </rPr>
      <t>_BH</t>
    </r>
  </si>
  <si>
    <r>
      <rPr>
        <u/>
        <sz val="10"/>
        <color rgb="FF1155CC"/>
        <rFont val="Calibri"/>
      </rPr>
      <t>[Alacarte]_GoGo Food - Cơm Gà &amp; Món Ngon Hà Nội - Trương Định_May</t>
    </r>
    <r>
      <rPr>
        <sz val="10"/>
        <color rgb="FF000000"/>
        <rFont val="Calibri"/>
      </rPr>
      <t>_BH</t>
    </r>
  </si>
  <si>
    <r>
      <rPr>
        <u/>
        <sz val="10"/>
        <color rgb="FF1155CC"/>
        <rFont val="Calibri"/>
      </rPr>
      <t>[Alacarte]_GoGo Food - Cơm Gà &amp; Món Ngon Hà Nội - Trương Định_May</t>
    </r>
    <r>
      <rPr>
        <sz val="10"/>
        <color rgb="FF000000"/>
        <rFont val="Calibri"/>
      </rPr>
      <t>_BH</t>
    </r>
  </si>
  <si>
    <r>
      <rPr>
        <u/>
        <sz val="10"/>
        <color rgb="FF1155CC"/>
        <rFont val="Calibri"/>
      </rPr>
      <t>[Alacarte]_GoGo Food - Cơm Gà &amp; Món Ngon Hà Nội - Trương Định_May</t>
    </r>
    <r>
      <rPr>
        <sz val="10"/>
        <color rgb="FF000000"/>
        <rFont val="Calibri"/>
      </rPr>
      <t>_BH</t>
    </r>
  </si>
  <si>
    <r>
      <rPr>
        <u/>
        <sz val="10"/>
        <color rgb="FF1155CC"/>
        <rFont val="Calibri"/>
      </rPr>
      <t>[Alacarte]_GoGo Food - Cơm Gà &amp; Món Ngon Hà Nội - Trương Định_May</t>
    </r>
    <r>
      <rPr>
        <sz val="10"/>
        <color rgb="FF000000"/>
        <rFont val="Calibri"/>
      </rPr>
      <t>_BH</t>
    </r>
  </si>
  <si>
    <r>
      <rPr>
        <u/>
        <sz val="10"/>
        <color rgb="FF1155CC"/>
        <rFont val="Calibri"/>
      </rPr>
      <t>[Alacarte]_GoGo Food - Cơm Gà &amp; Món Ngon Hà Nội - Trương Định_May</t>
    </r>
    <r>
      <rPr>
        <sz val="10"/>
        <color rgb="FF000000"/>
        <rFont val="Calibri"/>
      </rPr>
      <t>_BH</t>
    </r>
  </si>
  <si>
    <r>
      <rPr>
        <u/>
        <sz val="10"/>
        <color rgb="FF1155CC"/>
        <rFont val="Calibri"/>
      </rPr>
      <t>[Alacarte]_GoGo Food - Cơm Gà &amp; Món Ngon Hà Nội - Trương Định_May</t>
    </r>
    <r>
      <rPr>
        <sz val="10"/>
        <color rgb="FF000000"/>
        <rFont val="Calibri"/>
      </rPr>
      <t>_BH</t>
    </r>
  </si>
  <si>
    <r>
      <rPr>
        <u/>
        <sz val="10"/>
        <color rgb="FF1155CC"/>
        <rFont val="Calibri"/>
      </rPr>
      <t>[Alacarte]_GoGo Food - Cơm Gà &amp; Món Ngon Hà Nội - Trương Định_May</t>
    </r>
    <r>
      <rPr>
        <sz val="10"/>
        <color rgb="FF000000"/>
        <rFont val="Calibri"/>
      </rPr>
      <t>_BH</t>
    </r>
  </si>
  <si>
    <r>
      <rPr>
        <u/>
        <sz val="10"/>
        <color rgb="FF1155CC"/>
        <rFont val="Calibri"/>
      </rPr>
      <t>[Alacarte]_GoGo Food - Cơm Gà &amp; Món Ngon Hà Nội - Trương Định_May</t>
    </r>
    <r>
      <rPr>
        <sz val="10"/>
        <color rgb="FF000000"/>
        <rFont val="Calibri"/>
      </rPr>
      <t>_BH</t>
    </r>
  </si>
  <si>
    <r>
      <rPr>
        <u/>
        <sz val="10"/>
        <color rgb="FF1155CC"/>
        <rFont val="Calibri"/>
      </rPr>
      <t>[Alacarte]_GoGo Food - Cơm Gà &amp; Món Ngon Hà Nội - Trương Định_May</t>
    </r>
    <r>
      <rPr>
        <sz val="10"/>
        <color rgb="FF000000"/>
        <rFont val="Calibri"/>
      </rPr>
      <t>_BH</t>
    </r>
  </si>
  <si>
    <r>
      <rPr>
        <u/>
        <sz val="10"/>
        <color rgb="FF1155CC"/>
        <rFont val="Calibri"/>
      </rPr>
      <t>[Alacarte]_GoGo Food - Cơm Gà &amp; Món Ngon Hà Nội - Trương Định_May</t>
    </r>
    <r>
      <rPr>
        <sz val="10"/>
        <color rgb="FF000000"/>
        <rFont val="Calibri"/>
      </rPr>
      <t>_BH</t>
    </r>
  </si>
  <si>
    <r>
      <rPr>
        <u/>
        <sz val="10"/>
        <color rgb="FF1155CC"/>
        <rFont val="Calibri"/>
      </rPr>
      <t>[Alacarte CB]_Zen Tea Biên hòa_May.CB1</t>
    </r>
    <r>
      <rPr>
        <sz val="10"/>
        <rFont val="Calibri"/>
      </rPr>
      <t xml:space="preserve">_BH
</t>
    </r>
    <r>
      <rPr>
        <u/>
        <sz val="10"/>
        <color rgb="FF1155CC"/>
        <rFont val="Calibri"/>
      </rPr>
      <t>[Alacarte CB]_Zen Tea Bình Dương_May.CB1</t>
    </r>
    <r>
      <rPr>
        <sz val="10"/>
        <rFont val="Calibri"/>
      </rPr>
      <t>_BD</t>
    </r>
  </si>
  <si>
    <r>
      <rPr>
        <u/>
        <sz val="10"/>
        <color rgb="FF1155CC"/>
        <rFont val="Calibri"/>
      </rPr>
      <t>[Alacarte CB]_Zen Tea Biên hòa_May.CB1</t>
    </r>
    <r>
      <rPr>
        <sz val="10"/>
        <color rgb="FF000000"/>
        <rFont val="Calibri"/>
      </rPr>
      <t>_BH</t>
    </r>
  </si>
  <si>
    <r>
      <rPr>
        <u/>
        <sz val="10"/>
        <color rgb="FF1155CC"/>
        <rFont val="Calibri"/>
      </rPr>
      <t>[Alacarte CB]_Zen Tea Biên hòa_May.CB1</t>
    </r>
    <r>
      <rPr>
        <sz val="10"/>
        <color rgb="FF000000"/>
        <rFont val="Calibri"/>
      </rPr>
      <t>_BH</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</si>
  <si>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</si>
  <si>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u/>
        <sz val="10"/>
        <color rgb="FF1155CC"/>
        <rFont val="Calibri"/>
      </rPr>
      <t xml:space="preserve">[SJBP]_McDonald's_2T2 109k
</t>
    </r>
    <r>
      <rPr>
        <sz val="10"/>
        <color rgb="FF000000"/>
        <rFont val="Calibri"/>
      </rPr>
      <t>250416_McDonald's_5 cities</t>
    </r>
  </si>
  <si>
    <r>
      <rPr>
        <u/>
        <sz val="10"/>
        <color rgb="FF1155CC"/>
        <rFont val="Calibri"/>
      </rPr>
      <t xml:space="preserve">[SJBP]_McDonald's_2T2 109k
</t>
    </r>
    <r>
      <rPr>
        <sz val="10"/>
        <color rgb="FF000000"/>
        <rFont val="Calibri"/>
      </rPr>
      <t>250416_McDonald's_5 cities</t>
    </r>
  </si>
  <si>
    <r>
      <rPr>
        <u/>
        <sz val="10"/>
        <color rgb="FF1155CC"/>
        <rFont val="Calibri"/>
      </rPr>
      <t xml:space="preserve">[SuperVIP]_Gà Rán Popeyes_05-08/06
</t>
    </r>
    <r>
      <rPr>
        <sz val="10"/>
        <rFont val="Calibri"/>
      </rPr>
      <t>241231_Gà Rán Popeyes_9 cities</t>
    </r>
  </si>
  <si>
    <r>
      <rPr>
        <u/>
        <sz val="10"/>
        <color rgb="FF1155CC"/>
        <rFont val="Calibri"/>
      </rPr>
      <t xml:space="preserve">[SuperVIP]_Gà Rán Popeyes_05-08/06
</t>
    </r>
    <r>
      <rPr>
        <sz val="10"/>
        <rFont val="Calibri"/>
      </rPr>
      <t>241231_Gà Rán Popeyes_9 cities</t>
    </r>
  </si>
  <si>
    <r>
      <rPr>
        <u/>
        <sz val="10"/>
        <color rgb="FF1155CC"/>
        <rFont val="Calibri"/>
      </rPr>
      <t>[SJBP]_The Coffee House_WC</t>
    </r>
    <r>
      <rPr>
        <sz val="10"/>
        <rFont val="Calibri"/>
      </rPr>
      <t xml:space="preserve"> 241231_The Coffee House_7 cities</t>
    </r>
  </si>
  <si>
    <r>
      <rPr>
        <u/>
        <sz val="10"/>
        <color rgb="FF1155CC"/>
        <rFont val="Calibri"/>
      </rPr>
      <t>[SJBP]_The Coffee House_BAU 1Đ</t>
    </r>
    <r>
      <rPr>
        <sz val="10"/>
        <color rgb="FF000000"/>
        <rFont val="Calibri"/>
      </rPr>
      <t xml:space="preserve">  241231_The Coffee House_7 cities</t>
    </r>
  </si>
  <si>
    <r>
      <rPr>
        <u/>
        <sz val="10"/>
        <color rgb="FF1155CC"/>
        <rFont val="Calibri"/>
      </rPr>
      <t xml:space="preserve">[SJBP]_Gà Rán Popeyes_BOGO
</t>
    </r>
    <r>
      <rPr>
        <sz val="10"/>
        <color rgb="FF000000"/>
        <rFont val="Calibri"/>
      </rPr>
      <t>241231_Gà Rán Popeyes_9 cities</t>
    </r>
  </si>
  <si>
    <r>
      <rPr>
        <u/>
        <sz val="10"/>
        <color rgb="FF1155CC"/>
        <rFont val="Calibri"/>
      </rPr>
      <t>[SJBP]_The Coffee House_WC_Wed</t>
    </r>
    <r>
      <rPr>
        <sz val="10"/>
        <color rgb="FF000000"/>
        <rFont val="Calibri"/>
      </rPr>
      <t xml:space="preserve"> 241231_The Coffee House_7 cities</t>
    </r>
  </si>
  <si>
    <r>
      <rPr>
        <u/>
        <sz val="10"/>
        <color rgb="FF1155CC"/>
        <rFont val="Calibri"/>
      </rPr>
      <t>[SJBP]_Domino's Pizza_1k</t>
    </r>
    <r>
      <rPr>
        <sz val="10"/>
        <rFont val="Calibri"/>
      </rPr>
      <t xml:space="preserve"> 250116_Domino pizza_11 cities</t>
    </r>
  </si>
  <si>
    <r>
      <rPr>
        <u/>
        <sz val="10"/>
        <color rgb="FF1155CC"/>
        <rFont val="Calibri"/>
      </rPr>
      <t>[SJBP]_Brand_Food_BAU</t>
    </r>
    <r>
      <rPr>
        <sz val="10"/>
        <color rgb="FF000000"/>
        <rFont val="Calibri"/>
      </rPr>
      <t xml:space="preserve"> 250424_Lotteria DI_32 cities</t>
    </r>
  </si>
  <si>
    <r>
      <rPr>
        <u/>
        <sz val="10"/>
        <color rgb="FF1155CC"/>
        <rFont val="Calibri"/>
      </rPr>
      <t>[SJBP]_Domino's Pizza_1k</t>
    </r>
    <r>
      <rPr>
        <sz val="10"/>
        <color rgb="FF000000"/>
        <rFont val="Calibri"/>
      </rPr>
      <t xml:space="preserve"> 250116_Domino pizza_11 cities</t>
    </r>
  </si>
  <si>
    <r>
      <rPr>
        <u/>
        <sz val="10"/>
        <color rgb="FF1155CC"/>
        <rFont val="Calibri"/>
      </rPr>
      <t>[SJBP]_Pizza Hut_1T1</t>
    </r>
    <r>
      <rPr>
        <sz val="10"/>
        <color rgb="FF000000"/>
        <rFont val="Calibri"/>
      </rPr>
      <t xml:space="preserve"> 241231_Pizza Hut_20 cities</t>
    </r>
  </si>
  <si>
    <r>
      <rPr>
        <u/>
        <sz val="10"/>
        <color rgb="FF1155CC"/>
        <rFont val="Calibri"/>
      </rPr>
      <t>[SJBP]_Pizza Hut_1T1</t>
    </r>
    <r>
      <rPr>
        <sz val="10"/>
        <color rgb="FF000000"/>
        <rFont val="Calibri"/>
      </rPr>
      <t xml:space="preserve"> 241231_Pizza Hut_20 cities</t>
    </r>
  </si>
  <si>
    <r>
      <rPr>
        <u/>
        <sz val="10"/>
        <color rgb="FF1155CC"/>
        <rFont val="Calibri"/>
      </rPr>
      <t>[SJBP]_Pizza Hut_1T1</t>
    </r>
    <r>
      <rPr>
        <sz val="10"/>
        <color rgb="FF000000"/>
        <rFont val="Calibri"/>
      </rPr>
      <t xml:space="preserve"> 241231_Pizza Hut_20 cities</t>
    </r>
  </si>
  <si>
    <r>
      <rPr>
        <u/>
        <sz val="10"/>
        <color rgb="FF1155CC"/>
        <rFont val="Calibri"/>
      </rPr>
      <t>[SJBP]_Starbucks Coffee_WC Fri</t>
    </r>
    <r>
      <rPr>
        <sz val="10"/>
        <color rgb="FF000000"/>
        <rFont val="Calibri"/>
      </rPr>
      <t xml:space="preserve"> 250520_Starbucks Coffee_12 cities</t>
    </r>
  </si>
  <si>
    <r>
      <rPr>
        <u/>
        <sz val="10"/>
        <color rgb="FF1155CC"/>
        <rFont val="Calibri"/>
      </rPr>
      <t>[SJBP]__Brand 50%</t>
    </r>
    <r>
      <rPr>
        <sz val="10"/>
        <rFont val="Calibri"/>
      </rPr>
      <t xml:space="preserve"> 241231_All OTH 2025_36 cities</t>
    </r>
  </si>
  <si>
    <r>
      <rPr>
        <u/>
        <sz val="10"/>
        <color rgb="FF1155CC"/>
        <rFont val="Calibri"/>
      </rPr>
      <t>[Alacarte]_Trà Sữa Yến MaGui Bình Dương_Aug</t>
    </r>
    <r>
      <rPr>
        <sz val="10"/>
        <rFont val="Calibri"/>
      </rPr>
      <t>_BD</t>
    </r>
  </si>
  <si>
    <r>
      <rPr>
        <u/>
        <sz val="10"/>
        <color rgb="FF1155CC"/>
        <rFont val="Calibri"/>
      </rPr>
      <t>[Alacarte]_Trà Sữa Yến MaGui Bình Dương_Aug</t>
    </r>
    <r>
      <rPr>
        <sz val="10"/>
        <rFont val="Calibri"/>
      </rPr>
      <t>_BD</t>
    </r>
  </si>
  <si>
    <r>
      <rPr>
        <u/>
        <sz val="10"/>
        <color rgb="FF1155CC"/>
        <rFont val="Calibri"/>
      </rPr>
      <t>[Alacarte]_Trà Sữa Yến MaGui Bình Dương_Aug</t>
    </r>
    <r>
      <rPr>
        <sz val="10"/>
        <rFont val="Calibri"/>
      </rPr>
      <t>_BD</t>
    </r>
  </si>
  <si>
    <r>
      <rPr>
        <u/>
        <sz val="10"/>
        <color rgb="FF1155CC"/>
        <rFont val="Calibri"/>
      </rPr>
      <t>[Alacarte]_Trà Sữa Yến MaGui Bình Dương_Aug</t>
    </r>
    <r>
      <rPr>
        <sz val="10"/>
        <rFont val="Calibri"/>
      </rPr>
      <t>_BD</t>
    </r>
  </si>
  <si>
    <r>
      <rPr>
        <u/>
        <sz val="10"/>
        <color rgb="FF1155CC"/>
        <rFont val="Calibri"/>
      </rPr>
      <t>[Alacarte]_Trà Sữa Yến MaGui Bình Dương_Aug</t>
    </r>
    <r>
      <rPr>
        <sz val="10"/>
        <rFont val="Calibri"/>
      </rPr>
      <t>_BD</t>
    </r>
  </si>
  <si>
    <r>
      <rPr>
        <u/>
        <sz val="10"/>
        <color rgb="FF1155CC"/>
        <rFont val="Calibri"/>
      </rPr>
      <t>[Alacarte]_Trà Sữa Yến MaGui Bình Dương_Aug</t>
    </r>
    <r>
      <rPr>
        <sz val="10"/>
        <rFont val="Calibri"/>
      </rPr>
      <t>_BD</t>
    </r>
  </si>
  <si>
    <r>
      <rPr>
        <u/>
        <sz val="10"/>
        <color rgb="FF1155CC"/>
        <rFont val="Calibri"/>
      </rPr>
      <t>[Alacarte]_Trà Sữa Yến MaGui Bình Dương_Aug</t>
    </r>
    <r>
      <rPr>
        <sz val="10"/>
        <rFont val="Calibri"/>
      </rPr>
      <t>_BD</t>
    </r>
  </si>
  <si>
    <r>
      <rPr>
        <u/>
        <sz val="10"/>
        <color rgb="FF1155CC"/>
        <rFont val="Calibri"/>
      </rPr>
      <t>[Alacarte]_Trà Sữa Yến MaGui Bình Dương_Aug</t>
    </r>
    <r>
      <rPr>
        <sz val="10"/>
        <rFont val="Calibri"/>
      </rPr>
      <t>_BD</t>
    </r>
  </si>
  <si>
    <r>
      <rPr>
        <u/>
        <sz val="10"/>
        <color rgb="FF1155CC"/>
        <rFont val="Calibri"/>
      </rPr>
      <t>[Alacarte]_Trà Sữa Yến MaGui Bình Dương_Aug</t>
    </r>
    <r>
      <rPr>
        <sz val="10"/>
        <rFont val="Calibri"/>
      </rPr>
      <t>_BD</t>
    </r>
  </si>
  <si>
    <r>
      <rPr>
        <u/>
        <sz val="10"/>
        <color rgb="FF1155CC"/>
        <rFont val="Calibri"/>
      </rPr>
      <t>[Alacarte]_Trà Sữa Yến MaGui Bình Dương_Sep</t>
    </r>
    <r>
      <rPr>
        <sz val="10"/>
        <color rgb="FF000000"/>
        <rFont val="Calibri"/>
      </rPr>
      <t>_BD</t>
    </r>
  </si>
  <si>
    <r>
      <rPr>
        <u/>
        <sz val="10"/>
        <color rgb="FF1155CC"/>
        <rFont val="Calibri"/>
      </rPr>
      <t>[Alacarte]_Trà Sữa Yến MaGui Bình Dương_Sep</t>
    </r>
    <r>
      <rPr>
        <sz val="10"/>
        <color rgb="FF000000"/>
        <rFont val="Calibri"/>
      </rPr>
      <t>_BD</t>
    </r>
  </si>
  <si>
    <r>
      <rPr>
        <u/>
        <sz val="10"/>
        <color rgb="FF1155CC"/>
        <rFont val="Calibri"/>
      </rPr>
      <t>[Alacarte]_Trà Sữa Yến MaGui Bình Dương_Sep</t>
    </r>
    <r>
      <rPr>
        <sz val="10"/>
        <color rgb="FF000000"/>
        <rFont val="Calibri"/>
      </rPr>
      <t>_BD</t>
    </r>
  </si>
  <si>
    <t>[JBP]_KATINAT Coffee &amp; Tea House_BOGO Sep</t>
  </si>
  <si>
    <r>
      <rPr>
        <u/>
        <sz val="10"/>
        <color rgb="FF1155CC"/>
        <rFont val="Calibri"/>
      </rPr>
      <t>[Alacarte]_Trà Sữa Yến MaGui Bình Dương_Sep</t>
    </r>
    <r>
      <rPr>
        <sz val="10"/>
        <color rgb="FF000000"/>
        <rFont val="Calibri"/>
      </rPr>
      <t>_BD</t>
    </r>
  </si>
  <si>
    <r>
      <rPr>
        <u/>
        <sz val="10"/>
        <color rgb="FF1155CC"/>
        <rFont val="Calibri"/>
      </rPr>
      <t>[Alacarte]_Trà Sữa Yến MaGui Bình Dương_Sep</t>
    </r>
    <r>
      <rPr>
        <sz val="10"/>
        <color rgb="FF000000"/>
        <rFont val="Calibri"/>
      </rPr>
      <t>_BD</t>
    </r>
  </si>
  <si>
    <r>
      <rPr>
        <u/>
        <sz val="10"/>
        <color rgb="FF1155CC"/>
        <rFont val="Calibri"/>
      </rPr>
      <t>[Alacarte]_Trà Sữa Yến MaGui Bình Dương_Sep</t>
    </r>
    <r>
      <rPr>
        <sz val="10"/>
        <color rgb="FF000000"/>
        <rFont val="Calibri"/>
      </rPr>
      <t>_BD</t>
    </r>
  </si>
  <si>
    <r>
      <rPr>
        <u/>
        <sz val="10"/>
        <color rgb="FF1155CC"/>
        <rFont val="Calibri"/>
      </rPr>
      <t>[Alacarte]_Trà Sữa Yến MaGui Bình Dương_Sep</t>
    </r>
    <r>
      <rPr>
        <sz val="10"/>
        <color rgb="FF000000"/>
        <rFont val="Calibri"/>
      </rPr>
      <t>_BD</t>
    </r>
  </si>
  <si>
    <r>
      <rPr>
        <u/>
        <sz val="10"/>
        <color rgb="FF1155CC"/>
        <rFont val="Calibri"/>
      </rPr>
      <t>[Alacarte]_Trà Sữa Yến MaGui Bình Dương_Sep</t>
    </r>
    <r>
      <rPr>
        <sz val="10"/>
        <color rgb="FF000000"/>
        <rFont val="Calibri"/>
      </rPr>
      <t>_BD</t>
    </r>
  </si>
  <si>
    <r>
      <rPr>
        <u/>
        <sz val="10"/>
        <color rgb="FF1155CC"/>
        <rFont val="Calibri"/>
      </rPr>
      <t>[Alacarte]_Trà Sữa Yến MaGui Bình Dương_Sep</t>
    </r>
    <r>
      <rPr>
        <sz val="10"/>
        <color rgb="FF000000"/>
        <rFont val="Calibri"/>
      </rPr>
      <t>_BD</t>
    </r>
  </si>
  <si>
    <r>
      <rPr>
        <u/>
        <sz val="10"/>
        <color rgb="FF1155CC"/>
        <rFont val="Calibri"/>
      </rPr>
      <t xml:space="preserve">[SJBP]_Gà Rán Popeyes_1T1
</t>
    </r>
    <r>
      <rPr>
        <sz val="10"/>
        <color rgb="FF000000"/>
        <rFont val="Calibri"/>
      </rPr>
      <t>241231_Gà Rán Popeyes_9 cities</t>
    </r>
  </si>
  <si>
    <r>
      <rPr>
        <u/>
        <sz val="10"/>
        <color rgb="FF1155CC"/>
        <rFont val="Calibri"/>
      </rPr>
      <t xml:space="preserve">[SJBP]_Gà Rán Popeyes_BOGO
</t>
    </r>
    <r>
      <rPr>
        <sz val="10"/>
        <rFont val="Calibri"/>
      </rPr>
      <t>241231_Gà Rán Popeyes_9 cities</t>
    </r>
  </si>
  <si>
    <r>
      <rPr>
        <u/>
        <sz val="10"/>
        <color rgb="FF1155CC"/>
        <rFont val="Calibri"/>
      </rPr>
      <t>[SJBP]__Brand 50%</t>
    </r>
    <r>
      <rPr>
        <sz val="10"/>
        <rFont val="Calibri"/>
      </rPr>
      <t xml:space="preserve"> 241231_All OTH 2025_36 cities</t>
    </r>
  </si>
  <si>
    <r>
      <rPr>
        <u/>
        <sz val="10"/>
        <color rgb="FF1155CC"/>
        <rFont val="Calibri"/>
      </rPr>
      <t xml:space="preserve">[SJBP]_Gà Rán Popeyes_BOGO
</t>
    </r>
    <r>
      <rPr>
        <sz val="10"/>
        <rFont val="Calibri"/>
      </rPr>
      <t>241231_Gà Rán Popeyes_9 cities</t>
    </r>
  </si>
  <si>
    <r>
      <rPr>
        <u/>
        <sz val="10"/>
        <color rgb="FF1155CC"/>
        <rFont val="Calibri"/>
      </rPr>
      <t>[SuperVIP]_The Coffee House_3-5.11</t>
    </r>
    <r>
      <rPr>
        <sz val="10"/>
        <color rgb="FF000000"/>
        <rFont val="Calibri"/>
      </rPr>
      <t xml:space="preserve"> 251014_The Coffee House_8 cities</t>
    </r>
  </si>
  <si>
    <r>
      <rPr>
        <u/>
        <sz val="10"/>
        <color rgb="FF1155CC"/>
        <rFont val="Calibri"/>
      </rPr>
      <t xml:space="preserve">[SJBP]_McDonald's_2T2 </t>
    </r>
    <r>
      <rPr>
        <sz val="10"/>
        <color rgb="FF000000"/>
        <rFont val="Calibri"/>
      </rPr>
      <t xml:space="preserve"> 251025_McDonald's_7 cities</t>
    </r>
  </si>
  <si>
    <r>
      <rPr>
        <u/>
        <sz val="10"/>
        <color rgb="FF1155CC"/>
        <rFont val="Calibri"/>
      </rPr>
      <t>[VIP]_KATINAT Coffee &amp; Tea House_B2G1</t>
    </r>
    <r>
      <rPr>
        <sz val="10"/>
        <color rgb="FF000000"/>
        <rFont val="Calibri"/>
      </rPr>
      <t xml:space="preserve"> 250822_KATINAT Coffee &amp; Tea House_13 cities</t>
    </r>
  </si>
  <si>
    <r>
      <rPr>
        <u/>
        <sz val="10"/>
        <color rgb="FF1155CC"/>
        <rFont val="Calibri"/>
      </rPr>
      <t>[Alacarte CB]_TH True Mart_Nov_SJBP_CB5</t>
    </r>
    <r>
      <rPr>
        <sz val="10"/>
        <rFont val="Calibri"/>
      </rPr>
      <t>_250925_TH True Mart_18 cities</t>
    </r>
  </si>
  <si>
    <r>
      <rPr>
        <u/>
        <sz val="10"/>
        <color rgb="FF1155CC"/>
        <rFont val="Calibri"/>
      </rPr>
      <t xml:space="preserve">[VIP]_NutiFood Ngôi Nhà Dinh Dưỡng_Nov_Compensation
</t>
    </r>
    <r>
      <rPr>
        <sz val="10"/>
        <color rgb="FF000000"/>
        <rFont val="Calibri"/>
      </rPr>
      <t>(Bình Dương, Vũng tàu, Đồng Nai)</t>
    </r>
  </si>
  <si>
    <r>
      <rPr>
        <u/>
        <sz val="10"/>
        <color rgb="FF1155CC"/>
        <rFont val="Calibri"/>
      </rPr>
      <t>[SuperVIP]_Starbucks Coffee_25-27.11</t>
    </r>
    <r>
      <rPr>
        <sz val="10"/>
        <color rgb="FF000000"/>
        <rFont val="Calibri"/>
      </rPr>
      <t xml:space="preserve"> 250822_Starbucks Coffee_13 cities</t>
    </r>
  </si>
  <si>
    <t>[SuperVIP]_Trà Sữa May Cha_12.12</t>
  </si>
  <si>
    <r>
      <rPr>
        <u/>
        <sz val="10"/>
        <color rgb="FF1155CC"/>
        <rFont val="Calibri"/>
      </rPr>
      <t>[Alacarte CB]_Trà Sữa Sunday Basic_Dec.CB2.16</t>
    </r>
    <r>
      <rPr>
        <sz val="10"/>
        <color rgb="FF000000"/>
        <rFont val="Calibri"/>
      </rPr>
      <t>_BD,BH</t>
    </r>
  </si>
  <si>
    <r>
      <rPr>
        <u/>
        <sz val="10"/>
        <color rgb="FF1155CC"/>
        <rFont val="Calibri"/>
      </rPr>
      <t>[Alacarte]_Trà sữa Bingxue_Jan.07</t>
    </r>
    <r>
      <rPr>
        <sz val="10"/>
        <color rgb="FF000000"/>
        <rFont val="Calibri"/>
      </rPr>
      <t>_BN,KH,NĐ,TN</t>
    </r>
  </si>
  <si>
    <r>
      <rPr>
        <u/>
        <sz val="10"/>
        <color rgb="FF1155CC"/>
        <rFont val="Calibri"/>
      </rPr>
      <t>[Alacarte]_Trà sữa Bingxue_Jan.07</t>
    </r>
    <r>
      <rPr>
        <sz val="10"/>
        <color rgb="FF000000"/>
        <rFont val="Calibri"/>
      </rPr>
      <t>_BN,KH,NĐ,TN</t>
    </r>
  </si>
  <si>
    <r>
      <rPr>
        <u/>
        <sz val="10"/>
        <color rgb="FF1155CC"/>
        <rFont val="Calibri"/>
      </rPr>
      <t>[Alacarte]_Trà sữa Bingxue_Jan.07</t>
    </r>
    <r>
      <rPr>
        <sz val="10"/>
        <color rgb="FF000000"/>
        <rFont val="Calibri"/>
      </rPr>
      <t>_BN,KH,NĐ,TN</t>
    </r>
  </si>
  <si>
    <r>
      <rPr>
        <u/>
        <sz val="10"/>
        <color rgb="FF1155CC"/>
        <rFont val="Calibri"/>
      </rPr>
      <t>[Alacarte]_Trà sữa Bingxue_Jan.07</t>
    </r>
    <r>
      <rPr>
        <sz val="10"/>
        <color rgb="FF000000"/>
        <rFont val="Calibri"/>
      </rPr>
      <t>_BN,KH,NĐ,TN</t>
    </r>
  </si>
  <si>
    <r>
      <rPr>
        <u/>
        <sz val="10"/>
        <color rgb="FF1155CC"/>
        <rFont val="Calibri"/>
      </rPr>
      <t>[Alacarte]_Trà sữa Bingxue_Jan.07</t>
    </r>
    <r>
      <rPr>
        <sz val="10"/>
        <color rgb="FF000000"/>
        <rFont val="Calibri"/>
      </rPr>
      <t>_BN,KH,NĐ,TN</t>
    </r>
  </si>
  <si>
    <r>
      <rPr>
        <u/>
        <sz val="10"/>
        <color rgb="FF1155CC"/>
        <rFont val="Calibri"/>
      </rPr>
      <t>[Alacarte]_Trà sữa Bingxue_Jan.07</t>
    </r>
    <r>
      <rPr>
        <sz val="10"/>
        <color rgb="FF000000"/>
        <rFont val="Calibri"/>
      </rPr>
      <t>_BN,KH,NĐ,TN</t>
    </r>
  </si>
  <si>
    <r>
      <rPr>
        <u/>
        <sz val="10"/>
        <color rgb="FF1155CC"/>
        <rFont val="Calibri"/>
      </rPr>
      <t>[Alacarte]_Trà sữa Bingxue_Jan.07</t>
    </r>
    <r>
      <rPr>
        <sz val="10"/>
        <color rgb="FF000000"/>
        <rFont val="Calibri"/>
      </rPr>
      <t>_BN,KH,NĐ,TN</t>
    </r>
  </si>
  <si>
    <r>
      <rPr>
        <u/>
        <sz val="10"/>
        <color rgb="FF1155CC"/>
        <rFont val="Calibri"/>
      </rPr>
      <t>[Alacarte]_Trà sữa Bingxue_Jan.07</t>
    </r>
    <r>
      <rPr>
        <sz val="10"/>
        <color rgb="FF000000"/>
        <rFont val="Calibri"/>
      </rPr>
      <t>_BN,KH,NĐ,TN</t>
    </r>
  </si>
  <si>
    <r>
      <rPr>
        <u/>
        <sz val="10"/>
        <color rgb="FF1155CC"/>
        <rFont val="Calibri"/>
      </rPr>
      <t>[Alacarte]_Trà sữa Bingxue_Jan.07</t>
    </r>
    <r>
      <rPr>
        <sz val="10"/>
        <color rgb="FF000000"/>
        <rFont val="Calibri"/>
      </rPr>
      <t>_BN,KH,NĐ,TN</t>
    </r>
  </si>
  <si>
    <r>
      <rPr>
        <u/>
        <sz val="10"/>
        <color rgb="FF1155CC"/>
        <rFont val="Calibri"/>
      </rPr>
      <t>[Alacarte]_Trà sữa Bingxue_Jan.07</t>
    </r>
    <r>
      <rPr>
        <sz val="10"/>
        <color rgb="FF000000"/>
        <rFont val="Calibri"/>
      </rPr>
      <t>_BN,KH,NĐ,TN</t>
    </r>
  </si>
  <si>
    <r>
      <rPr>
        <u/>
        <sz val="10"/>
        <color rgb="FF1155CC"/>
        <rFont val="Calibri"/>
      </rPr>
      <t>[Alacarte]_Trà sữa Bingxue_Jan.07</t>
    </r>
    <r>
      <rPr>
        <sz val="10"/>
        <color rgb="FF000000"/>
        <rFont val="Calibri"/>
      </rPr>
      <t>_BN,KH,NĐ,TN</t>
    </r>
  </si>
  <si>
    <r>
      <rPr>
        <u/>
        <sz val="10"/>
        <color rgb="FF1155CC"/>
        <rFont val="Calibri"/>
      </rPr>
      <t>[Alacarte]_Trà sữa Bingxue_Jan.07</t>
    </r>
    <r>
      <rPr>
        <sz val="10"/>
        <color rgb="FF000000"/>
        <rFont val="Calibri"/>
      </rPr>
      <t>_BN,KH,NĐ,TN</t>
    </r>
  </si>
  <si>
    <r>
      <rPr>
        <u/>
        <sz val="10"/>
        <color rgb="FF1155CC"/>
        <rFont val="Calibri"/>
      </rPr>
      <t>[Alacarte]_Trà sữa Bingxue_Jan.07</t>
    </r>
    <r>
      <rPr>
        <sz val="10"/>
        <color rgb="FF000000"/>
        <rFont val="Calibri"/>
      </rPr>
      <t>_BN,KH,NĐ,TN</t>
    </r>
  </si>
  <si>
    <r>
      <rPr>
        <u/>
        <sz val="10"/>
        <color rgb="FF1155CC"/>
        <rFont val="Calibri"/>
      </rPr>
      <t>[Alacarte]_Trà sữa Bingxue_Jan.07</t>
    </r>
    <r>
      <rPr>
        <sz val="10"/>
        <color rgb="FF000000"/>
        <rFont val="Calibri"/>
      </rPr>
      <t>_BN,KH,NĐ,TN</t>
    </r>
  </si>
  <si>
    <r>
      <rPr>
        <u/>
        <sz val="10"/>
        <color rgb="FF1155CC"/>
        <rFont val="Calibri"/>
      </rPr>
      <t>[Alacarte]_Trà sữa Bingxue_Jan.07</t>
    </r>
    <r>
      <rPr>
        <sz val="10"/>
        <color rgb="FF000000"/>
        <rFont val="Calibri"/>
      </rPr>
      <t>_BN,KH,NĐ,TN</t>
    </r>
  </si>
  <si>
    <r>
      <rPr>
        <u/>
        <sz val="10"/>
        <color rgb="FF1155CC"/>
        <rFont val="Calibri"/>
      </rPr>
      <t>[Alacarte]_Trà sữa Bingxue_Jan.07</t>
    </r>
    <r>
      <rPr>
        <sz val="10"/>
        <color rgb="FF000000"/>
        <rFont val="Calibri"/>
      </rPr>
      <t>_BN,KH,NĐ,TN</t>
    </r>
  </si>
  <si>
    <r>
      <rPr>
        <u/>
        <sz val="10"/>
        <color rgb="FF1155CC"/>
        <rFont val="Calibri"/>
      </rPr>
      <t>[Alacarte]_Trà sữa Bingxue_Jan.07</t>
    </r>
    <r>
      <rPr>
        <sz val="10"/>
        <color rgb="FF000000"/>
        <rFont val="Calibri"/>
      </rPr>
      <t>_BN,KH,NĐ,TN</t>
    </r>
  </si>
  <si>
    <r>
      <rPr>
        <u/>
        <sz val="10"/>
        <color rgb="FF1155CC"/>
        <rFont val="Calibri"/>
      </rPr>
      <t>[Alacarte]_Trà sữa Bingxue_Jan.07</t>
    </r>
    <r>
      <rPr>
        <sz val="10"/>
        <color rgb="FF000000"/>
        <rFont val="Calibri"/>
      </rPr>
      <t>_BN,KH,NĐ,TN</t>
    </r>
  </si>
  <si>
    <r>
      <rPr>
        <u/>
        <sz val="10"/>
        <color rgb="FF1155CC"/>
        <rFont val="Calibri"/>
      </rPr>
      <t>[Alacarte]_Trà sữa Bingxue_Jan.07</t>
    </r>
    <r>
      <rPr>
        <sz val="10"/>
        <color rgb="FF000000"/>
        <rFont val="Calibri"/>
      </rPr>
      <t>_BN,KH,NĐ,TN</t>
    </r>
  </si>
  <si>
    <r>
      <rPr>
        <u/>
        <sz val="10"/>
        <color rgb="FF1155CC"/>
        <rFont val="Calibri"/>
      </rPr>
      <t>[Alacarte]_Trà sữa Bingxue_Jan.07</t>
    </r>
    <r>
      <rPr>
        <sz val="10"/>
        <color rgb="FF000000"/>
        <rFont val="Calibri"/>
      </rPr>
      <t>_BN,KH,NĐ,TN</t>
    </r>
  </si>
  <si>
    <r>
      <rPr>
        <u/>
        <sz val="10"/>
        <color rgb="FF1155CC"/>
        <rFont val="Calibri"/>
      </rPr>
      <t>[Alacarte]_Trà sữa Bingxue_Jan.07</t>
    </r>
    <r>
      <rPr>
        <sz val="10"/>
        <color rgb="FF000000"/>
        <rFont val="Calibri"/>
      </rPr>
      <t>_BN,KH,NĐ,TN</t>
    </r>
  </si>
  <si>
    <r>
      <rPr>
        <u/>
        <sz val="10"/>
        <color rgb="FF1155CC"/>
        <rFont val="Calibri"/>
      </rPr>
      <t>[Alacarte]_Trà sữa Bingxue_Jan.07</t>
    </r>
    <r>
      <rPr>
        <sz val="10"/>
        <color rgb="FF000000"/>
        <rFont val="Calibri"/>
      </rPr>
      <t>_BN,KH,NĐ,TN</t>
    </r>
  </si>
  <si>
    <r>
      <rPr>
        <u/>
        <sz val="10"/>
        <color rgb="FF1155CC"/>
        <rFont val="Calibri"/>
      </rPr>
      <t>[Alacarte]_Trà sữa Bingxue_Jan.07</t>
    </r>
    <r>
      <rPr>
        <sz val="10"/>
        <color rgb="FF000000"/>
        <rFont val="Calibri"/>
      </rPr>
      <t>_BN,KH,NĐ,TN</t>
    </r>
  </si>
  <si>
    <r>
      <rPr>
        <u/>
        <sz val="10"/>
        <color rgb="FF1155CC"/>
        <rFont val="Calibri"/>
      </rPr>
      <t>[Alacarte]_Trà sữa Bingxue_Jan.07</t>
    </r>
    <r>
      <rPr>
        <sz val="10"/>
        <color rgb="FF000000"/>
        <rFont val="Calibri"/>
      </rPr>
      <t>_BN,KH,NĐ,TN</t>
    </r>
  </si>
  <si>
    <r>
      <rPr>
        <u/>
        <sz val="10"/>
        <color rgb="FF1155CC"/>
        <rFont val="Calibri"/>
      </rPr>
      <t>[Alacarte]_Trà sữa Bingxue_Jan.07</t>
    </r>
    <r>
      <rPr>
        <sz val="10"/>
        <rFont val="Calibri"/>
      </rPr>
      <t>_BN,KH,NĐ,TN</t>
    </r>
  </si>
  <si>
    <r>
      <rPr>
        <u/>
        <sz val="10"/>
        <color rgb="FF1155CC"/>
        <rFont val="Calibri"/>
      </rPr>
      <t>[Alacarte]_Trà sữa Bingxue_Feb.26</t>
    </r>
    <r>
      <rPr>
        <sz val="10"/>
        <color rgb="FF000000"/>
        <rFont val="Calibri"/>
      </rPr>
      <t>_BN,KH,NĐ,TN</t>
    </r>
  </si>
  <si>
    <r>
      <rPr>
        <u/>
        <sz val="10"/>
        <color rgb="FF1155CC"/>
        <rFont val="Calibri"/>
      </rPr>
      <t>[Alacarte]_Trà sữa Bingxue_Feb.26</t>
    </r>
    <r>
      <rPr>
        <sz val="10"/>
        <color rgb="FF000000"/>
        <rFont val="Calibri"/>
      </rPr>
      <t>_BN,KH,NĐ,TN</t>
    </r>
  </si>
  <si>
    <r>
      <rPr>
        <u/>
        <sz val="10"/>
        <color rgb="FF1155CC"/>
        <rFont val="Calibri"/>
      </rPr>
      <t>[Alacarte]_Trà sữa Bingxue_Feb.26</t>
    </r>
    <r>
      <rPr>
        <sz val="10"/>
        <color rgb="FF000000"/>
        <rFont val="Calibri"/>
      </rPr>
      <t>_BN,KH,NĐ,TN</t>
    </r>
  </si>
  <si>
    <r>
      <rPr>
        <u/>
        <sz val="10"/>
        <color rgb="FF1155CC"/>
        <rFont val="Calibri"/>
      </rPr>
      <t>[Alacarte]_Trà sữa Bingxue_Feb.26</t>
    </r>
    <r>
      <rPr>
        <sz val="10"/>
        <color rgb="FF000000"/>
        <rFont val="Calibri"/>
      </rPr>
      <t>_BN,KH,NĐ,TN</t>
    </r>
  </si>
  <si>
    <r>
      <rPr>
        <u/>
        <sz val="10"/>
        <color rgb="FF1155CC"/>
        <rFont val="Calibri"/>
      </rPr>
      <t>[Alacarte]_Trà sữa Bingxue_Feb.26</t>
    </r>
    <r>
      <rPr>
        <sz val="10"/>
        <color rgb="FF000000"/>
        <rFont val="Calibri"/>
      </rPr>
      <t>_BN,KH,NĐ,TN</t>
    </r>
  </si>
  <si>
    <r>
      <rPr>
        <u/>
        <sz val="10"/>
        <color rgb="FF1155CC"/>
        <rFont val="Calibri"/>
      </rPr>
      <t>[Alacarte]_Trà sữa Bingxue_Feb.26</t>
    </r>
    <r>
      <rPr>
        <sz val="10"/>
        <color rgb="FF000000"/>
        <rFont val="Calibri"/>
      </rPr>
      <t>_BN,KH,NĐ,TN</t>
    </r>
  </si>
  <si>
    <r>
      <rPr>
        <u/>
        <sz val="10"/>
        <color rgb="FF1155CC"/>
        <rFont val="Calibri"/>
      </rPr>
      <t>[Alacarte]_Trà sữa Bingxue_Feb.26</t>
    </r>
    <r>
      <rPr>
        <sz val="10"/>
        <color rgb="FF000000"/>
        <rFont val="Calibri"/>
      </rPr>
      <t>_BN,KH,NĐ,TN</t>
    </r>
  </si>
  <si>
    <r>
      <rPr>
        <u/>
        <sz val="10"/>
        <color rgb="FF1155CC"/>
        <rFont val="Calibri"/>
      </rPr>
      <t>[Alacarte]_Trà sữa Bingxue_Feb.26</t>
    </r>
    <r>
      <rPr>
        <sz val="10"/>
        <color rgb="FF000000"/>
        <rFont val="Calibri"/>
      </rPr>
      <t>_BN,KH,NĐ,TN</t>
    </r>
  </si>
  <si>
    <r>
      <rPr>
        <u/>
        <sz val="10"/>
        <color rgb="FF1155CC"/>
        <rFont val="Calibri"/>
      </rPr>
      <t>[Alacarte]_Trà sữa Bingxue_Feb.26</t>
    </r>
    <r>
      <rPr>
        <sz val="10"/>
        <color rgb="FF000000"/>
        <rFont val="Calibri"/>
      </rPr>
      <t>_BN,KH,NĐ,TN</t>
    </r>
  </si>
  <si>
    <r>
      <rPr>
        <u/>
        <sz val="10"/>
        <color rgb="FF1155CC"/>
        <rFont val="Calibri"/>
      </rPr>
      <t>[Alacarte]_Trà sữa Bingxue_Feb.26</t>
    </r>
    <r>
      <rPr>
        <sz val="10"/>
        <color rgb="FF000000"/>
        <rFont val="Calibri"/>
      </rPr>
      <t>_BN,KH,NĐ,TN</t>
    </r>
  </si>
  <si>
    <r>
      <rPr>
        <u/>
        <sz val="10"/>
        <color rgb="FF1155CC"/>
        <rFont val="Calibri"/>
      </rPr>
      <t>[Win 2]_Cà Phê Muối Chú Long_24.Feb</t>
    </r>
    <r>
      <rPr>
        <sz val="10"/>
        <color rgb="FF000000"/>
        <rFont val="Calibri"/>
      </rPr>
      <t>_260202_Cà Phê Muối Chú Long_16 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</si>
  <si>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</si>
  <si>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</si>
  <si>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</si>
  <si>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</si>
  <si>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u/>
        <sz val="10"/>
        <color rgb="FF1155CC"/>
        <rFont val="Calibri"/>
      </rPr>
      <t>[JBP]_KATINAT Coffee &amp; Tea House_M2T1</t>
    </r>
    <r>
      <rPr>
        <sz val="10"/>
        <color rgb="FF000000"/>
        <rFont val="Calibri"/>
      </rPr>
      <t xml:space="preserve"> 250119_Katinat Saigon Kafe_11 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</si>
  <si>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</si>
  <si>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</si>
  <si>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</si>
  <si>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</si>
  <si>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</si>
  <si>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</si>
  <si>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</si>
  <si>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</si>
  <si>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</si>
  <si>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</si>
  <si>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</si>
  <si>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</si>
  <si>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</si>
  <si>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</si>
  <si>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</si>
  <si>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</si>
  <si>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</si>
  <si>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</si>
  <si>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</si>
  <si>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</si>
  <si>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</si>
  <si>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</si>
  <si>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</si>
  <si>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</si>
  <si>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</si>
  <si>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</si>
  <si>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</si>
  <si>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</si>
  <si>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</si>
  <si>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</si>
  <si>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</si>
  <si>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u/>
        <sz val="10"/>
        <color rgb="FF1155CC"/>
        <rFont val="Calibri"/>
      </rPr>
      <t xml:space="preserve">[VIP]_Cơm Thố Anh Nguyễn_09-13/04
</t>
    </r>
    <r>
      <rPr>
        <sz val="10"/>
        <rFont val="Calibri"/>
      </rPr>
      <t>250803_Cơm Thố Anh Nguyễn_12 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</si>
  <si>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</si>
  <si>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</si>
  <si>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</si>
  <si>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</si>
  <si>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</si>
  <si>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</si>
  <si>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</si>
  <si>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</si>
  <si>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</si>
  <si>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u/>
        <sz val="10"/>
        <color rgb="FF1155CC"/>
        <rFont val="Calibri"/>
      </rPr>
      <t>[Alacarte CB]_Trà Sữa Sunday Basic_Apr.CB3</t>
    </r>
    <r>
      <rPr>
        <sz val="10"/>
        <rFont val="Calibri"/>
      </rPr>
      <t>_BD,BH</t>
    </r>
  </si>
  <si>
    <r>
      <rPr>
        <u/>
        <sz val="10"/>
        <color rgb="FF1155CC"/>
        <rFont val="Calibri"/>
      </rPr>
      <t>[Alacarte CB]_Trà Sữa Sunday Basic_Apr.CB3</t>
    </r>
    <r>
      <rPr>
        <sz val="10"/>
        <rFont val="Calibri"/>
      </rPr>
      <t>_BD,BH</t>
    </r>
  </si>
  <si>
    <r>
      <rPr>
        <u/>
        <sz val="10"/>
        <color rgb="FF1155CC"/>
        <rFont val="Calibri"/>
      </rPr>
      <t>[Alacarte CB]_Trà Sữa Sunday Basic_Apr.CB3</t>
    </r>
    <r>
      <rPr>
        <sz val="10"/>
        <rFont val="Calibri"/>
      </rPr>
      <t>_BD,BH</t>
    </r>
  </si>
  <si>
    <r>
      <rPr>
        <u/>
        <sz val="10"/>
        <color rgb="FF1155CC"/>
        <rFont val="Calibri"/>
      </rPr>
      <t>[Alacarte CB]_Trà Sữa Sunday Basic_Apr.CB3</t>
    </r>
    <r>
      <rPr>
        <sz val="10"/>
        <rFont val="Calibri"/>
      </rPr>
      <t>_BD,BH</t>
    </r>
  </si>
  <si>
    <r>
      <rPr>
        <u/>
        <sz val="10"/>
        <color rgb="FF1155CC"/>
        <rFont val="Calibri"/>
      </rPr>
      <t>[Alacarte CB]_Trà Sữa Sunday Basic_Apr.CB3</t>
    </r>
    <r>
      <rPr>
        <sz val="10"/>
        <rFont val="Calibri"/>
      </rPr>
      <t xml:space="preserve">_BD,BH
</t>
    </r>
    <r>
      <rPr>
        <u/>
        <sz val="10"/>
        <color rgb="FF1155CC"/>
        <rFont val="Calibri"/>
      </rPr>
      <t>[Alacarte CB]_Gà Rán Ngốc Nghếch - 258 Đà Nẵng_Apr</t>
    </r>
    <r>
      <rPr>
        <sz val="10"/>
        <rFont val="Calibri"/>
      </rPr>
      <t>_HP</t>
    </r>
  </si>
  <si>
    <r>
      <rPr>
        <u/>
        <sz val="10"/>
        <color rgb="FF1155CC"/>
        <rFont val="Calibri"/>
      </rPr>
      <t>[Alacarte CB]_Trà Sữa Sunday Basic_Apr.CB3</t>
    </r>
    <r>
      <rPr>
        <sz val="10"/>
        <rFont val="Calibri"/>
      </rPr>
      <t xml:space="preserve">_BD,BH
</t>
    </r>
    <r>
      <rPr>
        <u/>
        <sz val="10"/>
        <color rgb="FF1155CC"/>
        <rFont val="Calibri"/>
      </rPr>
      <t>[Alacarte CB]_Gà Rán Ngốc Nghếch - 258 Đà Nẵng_Apr</t>
    </r>
    <r>
      <rPr>
        <sz val="10"/>
        <rFont val="Calibri"/>
      </rPr>
      <t>_HP</t>
    </r>
  </si>
  <si>
    <r>
      <rPr>
        <u/>
        <sz val="10"/>
        <color rgb="FF1155CC"/>
        <rFont val="Calibri"/>
      </rPr>
      <t>[Alacarte CB]_Gà Rán Ngốc Nghếch - 258 Đà Nẵng_Apr</t>
    </r>
    <r>
      <rPr>
        <sz val="10"/>
        <rFont val="Calibri"/>
      </rPr>
      <t>_HP</t>
    </r>
  </si>
  <si>
    <r>
      <rPr>
        <u/>
        <sz val="10"/>
        <color rgb="FF1155CC"/>
        <rFont val="Calibri"/>
      </rPr>
      <t>[JBP]_KATINAT Coffee &amp; Tea House_BOGO 5.5</t>
    </r>
    <r>
      <rPr>
        <sz val="10"/>
        <color rgb="FF000000"/>
        <rFont val="Calibri"/>
      </rPr>
      <t xml:space="preserve"> 250119_Katinat Saigon Kafe_11 cities</t>
    </r>
  </si>
  <si>
    <r>
      <rPr>
        <u/>
        <sz val="10"/>
        <color rgb="FF1155CC"/>
        <rFont val="Calibri"/>
      </rPr>
      <t xml:space="preserve">[SJBP]_Gà Rán Popeyes_BOGO May
</t>
    </r>
    <r>
      <rPr>
        <sz val="10"/>
        <color rgb="FF000000"/>
        <rFont val="Calibri"/>
      </rPr>
      <t>241231_Gà Rán Popeyes_9 cities</t>
    </r>
  </si>
  <si>
    <r>
      <rPr>
        <u/>
        <sz val="10"/>
        <color rgb="FF1155CC"/>
        <rFont val="Calibri"/>
      </rPr>
      <t xml:space="preserve">[SJBP]_McDonald's_2T2 gà
</t>
    </r>
    <r>
      <rPr>
        <sz val="10"/>
        <color rgb="FF000000"/>
        <rFont val="Calibri"/>
      </rPr>
      <t>250416_McDonald's_5 cities</t>
    </r>
  </si>
  <si>
    <r>
      <rPr>
        <u/>
        <sz val="10"/>
        <color rgb="FF1155CC"/>
        <rFont val="Calibri"/>
      </rPr>
      <t>[Alacarte CB]_HomeFarm_May_CB9_SJBP</t>
    </r>
    <r>
      <rPr>
        <sz val="10"/>
        <color rgb="FF000000"/>
        <rFont val="Calibri"/>
      </rPr>
      <t>_HP, BN</t>
    </r>
  </si>
  <si>
    <r>
      <rPr>
        <u/>
        <sz val="10"/>
        <color rgb="FF1155CC"/>
        <rFont val="Calibri"/>
      </rPr>
      <t>[JBP]_KATINAT Coffee &amp; Tea House_6.6 BOGO</t>
    </r>
    <r>
      <rPr>
        <sz val="10"/>
        <color rgb="FF000000"/>
        <rFont val="Calibri"/>
      </rPr>
      <t xml:space="preserve"> 250119_Katinat Saigon Kafe_11 cities</t>
    </r>
  </si>
  <si>
    <r>
      <rPr>
        <u/>
        <sz val="10"/>
        <color rgb="FF1155CC"/>
        <rFont val="Calibri"/>
      </rPr>
      <t>[Alacarte CB]_Trà Sữa San Thai_Jul.CB3</t>
    </r>
    <r>
      <rPr>
        <sz val="10"/>
        <rFont val="Calibri"/>
      </rPr>
      <t xml:space="preserve">_CT
</t>
    </r>
  </si>
  <si>
    <r>
      <rPr>
        <u/>
        <sz val="10"/>
        <color rgb="FF1155CC"/>
        <rFont val="Calibri"/>
      </rPr>
      <t>[Alacarte CB]_Trà Sữa San Thai_Jul.CB3</t>
    </r>
    <r>
      <rPr>
        <sz val="10"/>
        <rFont val="Calibri"/>
      </rPr>
      <t xml:space="preserve">_CT
</t>
    </r>
  </si>
  <si>
    <r>
      <rPr>
        <u/>
        <sz val="10"/>
        <color rgb="FF1155CC"/>
        <rFont val="Calibri"/>
      </rPr>
      <t>[Alacarte CB]_Trà Sữa San Thai_Jul.CB3</t>
    </r>
    <r>
      <rPr>
        <sz val="10"/>
        <rFont val="Calibri"/>
      </rPr>
      <t>_CT</t>
    </r>
  </si>
  <si>
    <r>
      <rPr>
        <u/>
        <sz val="10"/>
        <color rgb="FF1155CC"/>
        <rFont val="Calibri"/>
      </rPr>
      <t>[SJBP]_Brand_Food_BAU</t>
    </r>
    <r>
      <rPr>
        <sz val="10"/>
        <color rgb="FF000000"/>
        <rFont val="Calibri"/>
      </rPr>
      <t xml:space="preserve"> 250424_Lotteria DI_32 cities</t>
    </r>
  </si>
  <si>
    <r>
      <rPr>
        <u/>
        <sz val="10"/>
        <color rgb="FF1155CC"/>
        <rFont val="Calibri"/>
      </rPr>
      <t>[Alacarte CB]_Trà Sữa San Thai_Jul.CB3</t>
    </r>
    <r>
      <rPr>
        <sz val="10"/>
        <rFont val="Calibri"/>
      </rPr>
      <t xml:space="preserve">_CT
</t>
    </r>
  </si>
  <si>
    <r>
      <rPr>
        <u/>
        <sz val="10"/>
        <color rgb="FF1155CC"/>
        <rFont val="Calibri"/>
      </rPr>
      <t>[Alacarte CB]_Trà Sữa San Thai_Jul.CB3</t>
    </r>
    <r>
      <rPr>
        <sz val="10"/>
        <rFont val="Calibri"/>
      </rPr>
      <t xml:space="preserve">_CT
</t>
    </r>
  </si>
  <si>
    <r>
      <rPr>
        <u/>
        <sz val="10"/>
        <color rgb="FF1155CC"/>
        <rFont val="Calibri"/>
      </rPr>
      <t>[Alacarte CB]_Trà Sữa San Thai_Jul.CB3</t>
    </r>
    <r>
      <rPr>
        <sz val="10"/>
        <rFont val="Calibri"/>
      </rPr>
      <t xml:space="preserve">_CT
</t>
    </r>
  </si>
  <si>
    <r>
      <rPr>
        <u/>
        <sz val="10"/>
        <color rgb="FF1155CC"/>
        <rFont val="Calibri"/>
      </rPr>
      <t>[Alacarte]_Trà Sữa Yến MaGui Bình Dương_Aug</t>
    </r>
    <r>
      <rPr>
        <sz val="10"/>
        <rFont val="Calibri"/>
      </rPr>
      <t>_BD</t>
    </r>
  </si>
  <si>
    <r>
      <rPr>
        <u/>
        <sz val="10"/>
        <color rgb="FF1155CC"/>
        <rFont val="Calibri"/>
      </rPr>
      <t>[Alacarte]_Trà Sữa Yến MaGui Bình Dương_Aug</t>
    </r>
    <r>
      <rPr>
        <sz val="10"/>
        <rFont val="Calibri"/>
      </rPr>
      <t>_BD</t>
    </r>
  </si>
  <si>
    <r>
      <rPr>
        <u/>
        <sz val="10"/>
        <color rgb="FF1155CC"/>
        <rFont val="Calibri"/>
      </rPr>
      <t>[Alacarte]_Trà Sữa Yến MaGui Bình Dương_Aug</t>
    </r>
    <r>
      <rPr>
        <sz val="10"/>
        <rFont val="Calibri"/>
      </rPr>
      <t>_BD</t>
    </r>
  </si>
  <si>
    <r>
      <rPr>
        <u/>
        <sz val="10"/>
        <color rgb="FF1155CC"/>
        <rFont val="Calibri"/>
      </rPr>
      <t>[Alacarte]_Trà Sữa Yến MaGui Bình Dương_Aug</t>
    </r>
    <r>
      <rPr>
        <sz val="10"/>
        <rFont val="Calibri"/>
      </rPr>
      <t>_BD</t>
    </r>
  </si>
  <si>
    <r>
      <rPr>
        <u/>
        <sz val="10"/>
        <color rgb="FF1155CC"/>
        <rFont val="Calibri"/>
      </rPr>
      <t>[Alacarte]_Trà Sữa Yến MaGui Bình Dương_Aug</t>
    </r>
    <r>
      <rPr>
        <sz val="10"/>
        <rFont val="Calibri"/>
      </rPr>
      <t>_BD</t>
    </r>
  </si>
  <si>
    <r>
      <rPr>
        <u/>
        <sz val="10"/>
        <color rgb="FF1155CC"/>
        <rFont val="Calibri"/>
      </rPr>
      <t>[Alacarte]_Trà Sữa Yến MaGui Bình Dương_Aug</t>
    </r>
    <r>
      <rPr>
        <sz val="10"/>
        <rFont val="Calibri"/>
      </rPr>
      <t>_BD</t>
    </r>
  </si>
  <si>
    <r>
      <rPr>
        <u/>
        <sz val="10"/>
        <color rgb="FF1155CC"/>
        <rFont val="Calibri"/>
      </rPr>
      <t>[Alacarte]_Trà Sữa Yến MaGui Bình Dương_Aug</t>
    </r>
    <r>
      <rPr>
        <sz val="10"/>
        <rFont val="Calibri"/>
      </rPr>
      <t>_BD</t>
    </r>
  </si>
  <si>
    <r>
      <rPr>
        <u/>
        <sz val="10"/>
        <color rgb="FF1155CC"/>
        <rFont val="Calibri"/>
      </rPr>
      <t>[SJBP]_Cơm Thố Anh Nguyễn_Aug</t>
    </r>
    <r>
      <rPr>
        <sz val="10"/>
        <color rgb="FF000000"/>
        <rFont val="Calibri"/>
      </rPr>
      <t xml:space="preserve"> 250718_Cơm Thố Anh Nguyễn_11 cities</t>
    </r>
  </si>
  <si>
    <r>
      <rPr>
        <u/>
        <sz val="10"/>
        <color rgb="FF1155CC"/>
        <rFont val="Calibri"/>
      </rPr>
      <t>[Alacarte]_Trà Sữa Yến MaGui Bình Dương_Aug</t>
    </r>
    <r>
      <rPr>
        <sz val="10"/>
        <rFont val="Calibri"/>
      </rPr>
      <t>_BD</t>
    </r>
  </si>
  <si>
    <r>
      <rPr>
        <u/>
        <sz val="10"/>
        <color rgb="FF1155CC"/>
        <rFont val="Calibri"/>
      </rPr>
      <t>[Alacarte]_Trà Sữa Yến MaGui Bình Dương_Aug</t>
    </r>
    <r>
      <rPr>
        <sz val="10"/>
        <rFont val="Calibri"/>
      </rPr>
      <t>_BD</t>
    </r>
  </si>
  <si>
    <r>
      <rPr>
        <u/>
        <sz val="10"/>
        <color rgb="FF1155CC"/>
        <rFont val="Calibri"/>
      </rPr>
      <t>[Alacarte]_Trà Sữa Yến MaGui Bình Dương_Aug</t>
    </r>
    <r>
      <rPr>
        <sz val="10"/>
        <rFont val="Calibri"/>
      </rPr>
      <t>_BD</t>
    </r>
  </si>
  <si>
    <r>
      <rPr>
        <u/>
        <sz val="10"/>
        <color rgb="FF1155CC"/>
        <rFont val="Calibri"/>
      </rPr>
      <t>[Alacarte]_Trà Sữa Yến MaGui Bình Dương_Aug</t>
    </r>
    <r>
      <rPr>
        <sz val="10"/>
        <rFont val="Calibri"/>
      </rPr>
      <t>_BD</t>
    </r>
  </si>
  <si>
    <r>
      <rPr>
        <u/>
        <sz val="10"/>
        <color rgb="FF1155CC"/>
        <rFont val="Calibri"/>
      </rPr>
      <t>[Alacarte]_Trà Sữa Yến MaGui Bình Dương_Aug</t>
    </r>
    <r>
      <rPr>
        <sz val="10"/>
        <rFont val="Calibri"/>
      </rPr>
      <t>_BD</t>
    </r>
  </si>
  <si>
    <r>
      <rPr>
        <u/>
        <sz val="10"/>
        <color rgb="FF1155CC"/>
        <rFont val="Calibri"/>
      </rPr>
      <t>[Alacarte]_Trà Sữa Yến MaGui Bình Dương_Aug</t>
    </r>
    <r>
      <rPr>
        <sz val="10"/>
        <rFont val="Calibri"/>
      </rPr>
      <t>_BD</t>
    </r>
  </si>
  <si>
    <r>
      <rPr>
        <u/>
        <sz val="10"/>
        <color rgb="FF1155CC"/>
        <rFont val="Calibri"/>
      </rPr>
      <t>[Alacarte]_Trà Sữa Yến MaGui Bình Dương_Aug</t>
    </r>
    <r>
      <rPr>
        <sz val="10"/>
        <rFont val="Calibri"/>
      </rPr>
      <t>_BD</t>
    </r>
  </si>
  <si>
    <r>
      <rPr>
        <u/>
        <sz val="10"/>
        <color rgb="FF1155CC"/>
        <rFont val="Calibri"/>
      </rPr>
      <t>[Alacarte]_Trà Sữa Yến MaGui Bình Dương_Aug</t>
    </r>
    <r>
      <rPr>
        <sz val="10"/>
        <rFont val="Calibri"/>
      </rPr>
      <t>_BD</t>
    </r>
  </si>
  <si>
    <r>
      <rPr>
        <u/>
        <sz val="10"/>
        <color rgb="FF1155CC"/>
        <rFont val="Calibri"/>
      </rPr>
      <t>[Alacarte]_Trà Sữa Yến MaGui Bình Dương_Aug</t>
    </r>
    <r>
      <rPr>
        <sz val="10"/>
        <rFont val="Calibri"/>
      </rPr>
      <t>_BD</t>
    </r>
  </si>
  <si>
    <r>
      <rPr>
        <u/>
        <sz val="10"/>
        <color rgb="FF1155CC"/>
        <rFont val="Calibri"/>
      </rPr>
      <t>[Alacarte]_Trà Sữa Yến MaGui Bình Dương_Aug</t>
    </r>
    <r>
      <rPr>
        <sz val="10"/>
        <rFont val="Calibri"/>
      </rPr>
      <t>_BD</t>
    </r>
  </si>
  <si>
    <r>
      <rPr>
        <u/>
        <sz val="10"/>
        <color rgb="FF1155CC"/>
        <rFont val="Calibri"/>
      </rPr>
      <t>[Alacarte]_Trà Sữa Yến MaGui Bình Dương_Aug</t>
    </r>
    <r>
      <rPr>
        <sz val="10"/>
        <rFont val="Calibri"/>
      </rPr>
      <t>_BD</t>
    </r>
  </si>
  <si>
    <r>
      <rPr>
        <u/>
        <sz val="10"/>
        <color rgb="FF1155CC"/>
        <rFont val="Calibri"/>
      </rPr>
      <t>[Alacarte]_Trà Sữa Yến MaGui Bình Dương_Aug</t>
    </r>
    <r>
      <rPr>
        <sz val="10"/>
        <rFont val="Calibri"/>
      </rPr>
      <t>_BD</t>
    </r>
  </si>
  <si>
    <r>
      <rPr>
        <u/>
        <sz val="10"/>
        <color rgb="FF1155CC"/>
        <rFont val="Calibri"/>
      </rPr>
      <t>[Alacarte]_Trà Sữa Yến MaGui Bình Dương_Aug</t>
    </r>
    <r>
      <rPr>
        <sz val="10"/>
        <rFont val="Calibri"/>
      </rPr>
      <t>_BD</t>
    </r>
  </si>
  <si>
    <r>
      <rPr>
        <u/>
        <sz val="10"/>
        <color rgb="FF1155CC"/>
        <rFont val="Calibri"/>
      </rPr>
      <t>[Alacarte]_Trà Sữa Yến MaGui Bình Dương_Aug</t>
    </r>
    <r>
      <rPr>
        <sz val="10"/>
        <rFont val="Calibri"/>
      </rPr>
      <t>_BD</t>
    </r>
  </si>
  <si>
    <r>
      <rPr>
        <u/>
        <sz val="10"/>
        <color rgb="FF1155CC"/>
        <rFont val="Calibri"/>
      </rPr>
      <t>[Alacarte]_Trà Sữa Yến MaGui Bình Dương_Sep</t>
    </r>
    <r>
      <rPr>
        <sz val="10"/>
        <color rgb="FF000000"/>
        <rFont val="Calibri"/>
      </rPr>
      <t>_BD</t>
    </r>
  </si>
  <si>
    <r>
      <rPr>
        <u/>
        <sz val="10"/>
        <color rgb="FF1155CC"/>
        <rFont val="Calibri"/>
      </rPr>
      <t>[Alacarte]_Trà Sữa Yến MaGui Bình Dương_Sep</t>
    </r>
    <r>
      <rPr>
        <sz val="10"/>
        <color rgb="FF000000"/>
        <rFont val="Calibri"/>
      </rPr>
      <t>_BD</t>
    </r>
  </si>
  <si>
    <r>
      <rPr>
        <u/>
        <sz val="10"/>
        <color rgb="FF1155CC"/>
        <rFont val="Calibri"/>
      </rPr>
      <t>[Alacarte]_Trà Sữa Yến MaGui Bình Dương_Sep</t>
    </r>
    <r>
      <rPr>
        <sz val="10"/>
        <color rgb="FF000000"/>
        <rFont val="Calibri"/>
      </rPr>
      <t>_BD</t>
    </r>
  </si>
  <si>
    <r>
      <rPr>
        <u/>
        <sz val="10"/>
        <color rgb="FF1155CC"/>
        <rFont val="Calibri"/>
      </rPr>
      <t>[Alacarte]_Trà sữa Bingxue_Sep</t>
    </r>
    <r>
      <rPr>
        <sz val="10"/>
        <color rgb="FF000000"/>
        <rFont val="Calibri"/>
      </rPr>
      <t>_BN,KH,NĐ,TN</t>
    </r>
  </si>
  <si>
    <r>
      <rPr>
        <u/>
        <sz val="10"/>
        <color rgb="FF1155CC"/>
        <rFont val="Calibri"/>
      </rPr>
      <t>[Alacarte]_Trà sữa Bingxue_Sep</t>
    </r>
    <r>
      <rPr>
        <sz val="10"/>
        <color rgb="FF000000"/>
        <rFont val="Calibri"/>
      </rPr>
      <t>_BN,KH,NĐ,TN</t>
    </r>
  </si>
  <si>
    <r>
      <rPr>
        <u/>
        <sz val="10"/>
        <color rgb="FF1155CC"/>
        <rFont val="Calibri"/>
      </rPr>
      <t>[Alacarte]_Trà Sữa Yến MaGui Bình Dương_Sep</t>
    </r>
    <r>
      <rPr>
        <sz val="10"/>
        <rFont val="Calibri"/>
      </rPr>
      <t xml:space="preserve">_BD
</t>
    </r>
    <r>
      <rPr>
        <u/>
        <sz val="10"/>
        <color rgb="FF1155CC"/>
        <rFont val="Calibri"/>
      </rPr>
      <t>[Alacarte]_Trà sữa Bingxue_Sep</t>
    </r>
    <r>
      <rPr>
        <sz val="10"/>
        <rFont val="Calibri"/>
      </rPr>
      <t>_BN,KH,NĐ,TN</t>
    </r>
  </si>
  <si>
    <r>
      <rPr>
        <u/>
        <sz val="10"/>
        <color rgb="FF1155CC"/>
        <rFont val="Calibri"/>
      </rPr>
      <t>[Alacarte]_Trà Sữa Yến MaGui Bình Dương_Sep</t>
    </r>
    <r>
      <rPr>
        <sz val="10"/>
        <rFont val="Calibri"/>
      </rPr>
      <t xml:space="preserve">_BD
</t>
    </r>
    <r>
      <rPr>
        <u/>
        <sz val="10"/>
        <color rgb="FF1155CC"/>
        <rFont val="Calibri"/>
      </rPr>
      <t>[Alacarte]_Trà sữa Bingxue_Sep</t>
    </r>
    <r>
      <rPr>
        <sz val="10"/>
        <rFont val="Calibri"/>
      </rPr>
      <t>_BN,KH,NĐ,TN</t>
    </r>
  </si>
  <si>
    <r>
      <rPr>
        <u/>
        <sz val="10"/>
        <color rgb="FF1155CC"/>
        <rFont val="Calibri"/>
      </rPr>
      <t>[SJBP]__Brand 50%</t>
    </r>
    <r>
      <rPr>
        <sz val="10"/>
        <rFont val="Calibri"/>
      </rPr>
      <t xml:space="preserve"> 241231_All OTH 2025_36 cities</t>
    </r>
  </si>
  <si>
    <r>
      <rPr>
        <u/>
        <sz val="10"/>
        <color rgb="FF1155CC"/>
        <rFont val="Calibri"/>
      </rPr>
      <t>[Alacarte]_Trà Sữa Yến MaGui Bình Dương_Sep</t>
    </r>
    <r>
      <rPr>
        <sz val="10"/>
        <color rgb="FF000000"/>
        <rFont val="Calibri"/>
      </rPr>
      <t>_BD</t>
    </r>
  </si>
  <si>
    <r>
      <rPr>
        <u/>
        <sz val="10"/>
        <color rgb="FF1155CC"/>
        <rFont val="Calibri"/>
      </rPr>
      <t>[Alacarte]_Trà Sữa Yến MaGui Bình Dương_Sep</t>
    </r>
    <r>
      <rPr>
        <sz val="10"/>
        <color rgb="FF000000"/>
        <rFont val="Calibri"/>
      </rPr>
      <t>_BD</t>
    </r>
  </si>
  <si>
    <r>
      <rPr>
        <u/>
        <sz val="10"/>
        <color rgb="FF1155CC"/>
        <rFont val="Calibri"/>
      </rPr>
      <t>[Alacarte]_Trà Sữa Yến MaGui Bình Dương_Sep</t>
    </r>
    <r>
      <rPr>
        <sz val="10"/>
        <color rgb="FF000000"/>
        <rFont val="Calibri"/>
      </rPr>
      <t>_BD</t>
    </r>
  </si>
  <si>
    <r>
      <rPr>
        <u/>
        <sz val="10"/>
        <color rgb="FF1155CC"/>
        <rFont val="Calibri"/>
      </rPr>
      <t>[Alacarte]_Trà Sữa Yến MaGui Bình Dương_Sep</t>
    </r>
    <r>
      <rPr>
        <sz val="10"/>
        <color rgb="FF000000"/>
        <rFont val="Calibri"/>
      </rPr>
      <t>_BD</t>
    </r>
  </si>
  <si>
    <r>
      <rPr>
        <u/>
        <sz val="10"/>
        <color rgb="FF1155CC"/>
        <rFont val="Calibri"/>
      </rPr>
      <t>[Alacarte]_Trà Sữa Yến MaGui Bình Dương_Sep</t>
    </r>
    <r>
      <rPr>
        <sz val="10"/>
        <color rgb="FF000000"/>
        <rFont val="Calibri"/>
      </rPr>
      <t>_BD</t>
    </r>
  </si>
  <si>
    <r>
      <rPr>
        <u/>
        <sz val="10"/>
        <color rgb="FF1155CC"/>
        <rFont val="Calibri"/>
      </rPr>
      <t>[Alacarte]_Trà Sữa Yến MaGui Bình Dương_Sep</t>
    </r>
    <r>
      <rPr>
        <sz val="10"/>
        <color rgb="FF000000"/>
        <rFont val="Calibri"/>
      </rPr>
      <t>_BD</t>
    </r>
  </si>
  <si>
    <r>
      <rPr>
        <u/>
        <sz val="10"/>
        <color rgb="FF1155CC"/>
        <rFont val="Calibri"/>
      </rPr>
      <t>[Alacarte]_Trà Sữa Yến MaGui Bình Dương_Sep</t>
    </r>
    <r>
      <rPr>
        <sz val="10"/>
        <color rgb="FF000000"/>
        <rFont val="Calibri"/>
      </rPr>
      <t>_BD</t>
    </r>
  </si>
  <si>
    <r>
      <rPr>
        <u/>
        <sz val="10"/>
        <color rgb="FF1155CC"/>
        <rFont val="Calibri"/>
      </rPr>
      <t>[Alacarte]_Trà Sữa Yến MaGui Bình Dương_Sep</t>
    </r>
    <r>
      <rPr>
        <sz val="10"/>
        <rFont val="Calibri"/>
      </rPr>
      <t xml:space="preserve">_BD
</t>
    </r>
    <r>
      <rPr>
        <u/>
        <sz val="10"/>
        <color rgb="FF1155CC"/>
        <rFont val="Calibri"/>
      </rPr>
      <t>[Alacarte]_Trà sữa Bingxue_Sep</t>
    </r>
    <r>
      <rPr>
        <sz val="10"/>
        <rFont val="Calibri"/>
      </rPr>
      <t>_BN,KH,NĐ,TN</t>
    </r>
  </si>
  <si>
    <r>
      <rPr>
        <u/>
        <sz val="10"/>
        <color rgb="FF1155CC"/>
        <rFont val="Calibri"/>
      </rPr>
      <t>[Alacarte]_Trà Sữa Yến MaGui Bình Dương_Sep</t>
    </r>
    <r>
      <rPr>
        <sz val="10"/>
        <rFont val="Calibri"/>
      </rPr>
      <t xml:space="preserve">_BD
</t>
    </r>
    <r>
      <rPr>
        <u/>
        <sz val="10"/>
        <color rgb="FF1155CC"/>
        <rFont val="Calibri"/>
      </rPr>
      <t>[Alacarte]_Trà sữa Bingxue_Sep</t>
    </r>
    <r>
      <rPr>
        <sz val="10"/>
        <rFont val="Calibri"/>
      </rPr>
      <t>_BN,KH,NĐ,TN</t>
    </r>
  </si>
  <si>
    <r>
      <rPr>
        <u/>
        <sz val="10"/>
        <color rgb="FF1155CC"/>
        <rFont val="Calibri"/>
      </rPr>
      <t>[Alacarte]_Trà Sữa Yến MaGui Bình Dương_Sep</t>
    </r>
    <r>
      <rPr>
        <sz val="10"/>
        <rFont val="Calibri"/>
      </rPr>
      <t xml:space="preserve">_BD
</t>
    </r>
    <r>
      <rPr>
        <u/>
        <sz val="10"/>
        <color rgb="FF1155CC"/>
        <rFont val="Calibri"/>
      </rPr>
      <t>[Alacarte]_Trà sữa Bingxue_Sep</t>
    </r>
    <r>
      <rPr>
        <sz val="10"/>
        <rFont val="Calibri"/>
      </rPr>
      <t>_BN,KH,NĐ,TN</t>
    </r>
  </si>
  <si>
    <r>
      <rPr>
        <u/>
        <sz val="10"/>
        <color rgb="FF1155CC"/>
        <rFont val="Calibri"/>
      </rPr>
      <t>[Alacarte]_Trà Sữa Yến MaGui Bình Dương_Sep</t>
    </r>
    <r>
      <rPr>
        <sz val="10"/>
        <rFont val="Calibri"/>
      </rPr>
      <t xml:space="preserve">_BD
</t>
    </r>
    <r>
      <rPr>
        <u/>
        <sz val="10"/>
        <color rgb="FF1155CC"/>
        <rFont val="Calibri"/>
      </rPr>
      <t>[Alacarte]_Trà sữa Bingxue_Sep</t>
    </r>
    <r>
      <rPr>
        <sz val="10"/>
        <rFont val="Calibri"/>
      </rPr>
      <t>_BN,KH,NĐ,TN</t>
    </r>
  </si>
  <si>
    <r>
      <rPr>
        <u/>
        <sz val="10"/>
        <color rgb="FF1155CC"/>
        <rFont val="Calibri"/>
      </rPr>
      <t>[Alacarte]_Trà Sữa Yến MaGui Bình Dương_Sep</t>
    </r>
    <r>
      <rPr>
        <sz val="10"/>
        <rFont val="Calibri"/>
      </rPr>
      <t xml:space="preserve">_BD
</t>
    </r>
    <r>
      <rPr>
        <u/>
        <sz val="10"/>
        <color rgb="FF1155CC"/>
        <rFont val="Calibri"/>
      </rPr>
      <t>[Alacarte]_Trà sữa Bingxue_Sep</t>
    </r>
    <r>
      <rPr>
        <sz val="10"/>
        <rFont val="Calibri"/>
      </rPr>
      <t>_BN,KH,NĐ,TN</t>
    </r>
  </si>
  <si>
    <r>
      <rPr>
        <u/>
        <sz val="10"/>
        <color rgb="FF1155CC"/>
        <rFont val="Calibri"/>
      </rPr>
      <t>[Alacarte]_Trà sữa Bingxue_Sep</t>
    </r>
    <r>
      <rPr>
        <sz val="10"/>
        <color rgb="FF000000"/>
        <rFont val="Calibri"/>
      </rPr>
      <t>_BN,KH,NĐ,TN</t>
    </r>
  </si>
  <si>
    <r>
      <rPr>
        <u/>
        <sz val="10"/>
        <color rgb="FF1155CC"/>
        <rFont val="Calibri"/>
      </rPr>
      <t>[Alacarte]_Trà sữa Bingxue_Sep</t>
    </r>
    <r>
      <rPr>
        <sz val="10"/>
        <color rgb="FF000000"/>
        <rFont val="Calibri"/>
      </rPr>
      <t>_BN,KH,NĐ,TN</t>
    </r>
  </si>
  <si>
    <r>
      <rPr>
        <u/>
        <sz val="10"/>
        <color rgb="FF1155CC"/>
        <rFont val="Calibri"/>
      </rPr>
      <t>[Alacarte]_Trà sữa Bingxue_Sep</t>
    </r>
    <r>
      <rPr>
        <sz val="10"/>
        <color rgb="FF000000"/>
        <rFont val="Calibri"/>
      </rPr>
      <t>_BN,KH,NĐ,TN</t>
    </r>
  </si>
  <si>
    <r>
      <rPr>
        <u/>
        <sz val="10"/>
        <color rgb="FF1155CC"/>
        <rFont val="Calibri"/>
      </rPr>
      <t>[Alacarte]_Trà Sữa Yến MaGui Bình Dương_Sep</t>
    </r>
    <r>
      <rPr>
        <sz val="10"/>
        <rFont val="Calibri"/>
      </rPr>
      <t xml:space="preserve">_BD
</t>
    </r>
    <r>
      <rPr>
        <u/>
        <sz val="10"/>
        <color rgb="FF1155CC"/>
        <rFont val="Calibri"/>
      </rPr>
      <t>[Alacarte]_Trà sữa Bingxue_Sep</t>
    </r>
    <r>
      <rPr>
        <sz val="10"/>
        <rFont val="Calibri"/>
      </rPr>
      <t>_BN,KH,NĐ,TN</t>
    </r>
  </si>
  <si>
    <r>
      <rPr>
        <u/>
        <sz val="10"/>
        <color rgb="FF1155CC"/>
        <rFont val="Calibri"/>
      </rPr>
      <t>[Alacarte]_Trà Sữa Yến MaGui Bình Dương_Sep</t>
    </r>
    <r>
      <rPr>
        <sz val="10"/>
        <rFont val="Calibri"/>
      </rPr>
      <t xml:space="preserve">_BD
</t>
    </r>
    <r>
      <rPr>
        <u/>
        <sz val="10"/>
        <color rgb="FF1155CC"/>
        <rFont val="Calibri"/>
      </rPr>
      <t>[Alacarte]_Trà sữa Bingxue_Sep</t>
    </r>
    <r>
      <rPr>
        <sz val="10"/>
        <rFont val="Calibri"/>
      </rPr>
      <t>_BN,KH,NĐ,TN</t>
    </r>
  </si>
  <si>
    <r>
      <rPr>
        <u/>
        <sz val="10"/>
        <color rgb="FF1155CC"/>
        <rFont val="Calibri"/>
      </rPr>
      <t>[Alacarte]_Trà Sữa Yến MaGui Bình Dương_Sep</t>
    </r>
    <r>
      <rPr>
        <sz val="10"/>
        <rFont val="Calibri"/>
      </rPr>
      <t xml:space="preserve">_BD
</t>
    </r>
    <r>
      <rPr>
        <u/>
        <sz val="10"/>
        <color rgb="FF1155CC"/>
        <rFont val="Calibri"/>
      </rPr>
      <t>[Alacarte]_Trà sữa Bingxue_Sep</t>
    </r>
    <r>
      <rPr>
        <sz val="10"/>
        <rFont val="Calibri"/>
      </rPr>
      <t>_BN,KH,NĐ,TN</t>
    </r>
  </si>
  <si>
    <r>
      <rPr>
        <u/>
        <sz val="10"/>
        <color rgb="FF1155CC"/>
        <rFont val="Calibri"/>
      </rPr>
      <t>[Alacarte]_Trà Sữa Yến MaGui Bình Dương_Sep</t>
    </r>
    <r>
      <rPr>
        <sz val="10"/>
        <color rgb="FF000000"/>
        <rFont val="Calibri"/>
      </rPr>
      <t>_BD</t>
    </r>
  </si>
  <si>
    <r>
      <rPr>
        <u/>
        <sz val="10"/>
        <color rgb="FF1155CC"/>
        <rFont val="Calibri"/>
      </rPr>
      <t>[SJBP]__Brand 50%</t>
    </r>
    <r>
      <rPr>
        <sz val="10"/>
        <rFont val="Calibri"/>
      </rPr>
      <t xml:space="preserve"> 241231_All OTH 2025_36 cities</t>
    </r>
  </si>
  <si>
    <r>
      <rPr>
        <u/>
        <sz val="10"/>
        <color rgb="FF1155CC"/>
        <rFont val="Calibri"/>
      </rPr>
      <t>[Alacarte]_Trà sữa Bingxue_Oct.15</t>
    </r>
    <r>
      <rPr>
        <sz val="10"/>
        <color rgb="FF000000"/>
        <rFont val="Calibri"/>
      </rPr>
      <t>_BN,KH,NĐ,TN</t>
    </r>
  </si>
  <si>
    <r>
      <rPr>
        <u/>
        <sz val="10"/>
        <color rgb="FF1155CC"/>
        <rFont val="Calibri"/>
      </rPr>
      <t>[Alacarte]_Trà sữa Bingxue_Oct.15</t>
    </r>
    <r>
      <rPr>
        <sz val="10"/>
        <color rgb="FF000000"/>
        <rFont val="Calibri"/>
      </rPr>
      <t>_BN,KH,NĐ,TN</t>
    </r>
  </si>
  <si>
    <r>
      <rPr>
        <u/>
        <sz val="10"/>
        <color rgb="FF1155CC"/>
        <rFont val="Calibri"/>
      </rPr>
      <t>[Alacarte]_Trà sữa Bingxue_Oct.15</t>
    </r>
    <r>
      <rPr>
        <sz val="10"/>
        <color rgb="FF000000"/>
        <rFont val="Calibri"/>
      </rPr>
      <t>_BN,KH,NĐ,TN</t>
    </r>
  </si>
  <si>
    <r>
      <rPr>
        <u/>
        <sz val="10"/>
        <color rgb="FF1155CC"/>
        <rFont val="Calibri"/>
      </rPr>
      <t>[Alacarte]_Trà sữa Bingxue_Oct.15</t>
    </r>
    <r>
      <rPr>
        <sz val="10"/>
        <color rgb="FF000000"/>
        <rFont val="Calibri"/>
      </rPr>
      <t>_BN,KH,NĐ,TN</t>
    </r>
  </si>
  <si>
    <r>
      <rPr>
        <u/>
        <sz val="10"/>
        <color rgb="FF1155CC"/>
        <rFont val="Calibri"/>
      </rPr>
      <t>[Alacarte]_Trà sữa Bingxue_Oct.15</t>
    </r>
    <r>
      <rPr>
        <sz val="10"/>
        <color rgb="FF000000"/>
        <rFont val="Calibri"/>
      </rPr>
      <t>_BN,KH,NĐ,TN</t>
    </r>
  </si>
  <si>
    <r>
      <rPr>
        <u/>
        <sz val="10"/>
        <color rgb="FF1155CC"/>
        <rFont val="Calibri"/>
      </rPr>
      <t>[Alacarte]_Trà sữa Bingxue_Oct.15</t>
    </r>
    <r>
      <rPr>
        <sz val="10"/>
        <color rgb="FF000000"/>
        <rFont val="Calibri"/>
      </rPr>
      <t>_BN,KH,NĐ,TN</t>
    </r>
  </si>
  <si>
    <r>
      <rPr>
        <u/>
        <sz val="10"/>
        <color rgb="FF1155CC"/>
        <rFont val="Calibri"/>
      </rPr>
      <t>[Alacarte]_Trà sữa Bingxue_Oct.15</t>
    </r>
    <r>
      <rPr>
        <sz val="10"/>
        <color rgb="FF000000"/>
        <rFont val="Calibri"/>
      </rPr>
      <t>_BN,KH,NĐ,TN</t>
    </r>
  </si>
  <si>
    <r>
      <rPr>
        <u/>
        <sz val="10"/>
        <color rgb="FF1155CC"/>
        <rFont val="Calibri"/>
      </rPr>
      <t>[Alacarte]_Trà sữa Bingxue_Oct.15</t>
    </r>
    <r>
      <rPr>
        <sz val="10"/>
        <color rgb="FF000000"/>
        <rFont val="Calibri"/>
      </rPr>
      <t>_BN,KH,NĐ,TN</t>
    </r>
  </si>
  <si>
    <r>
      <rPr>
        <u/>
        <sz val="10"/>
        <color rgb="FF1155CC"/>
        <rFont val="Calibri"/>
      </rPr>
      <t>[Alacarte]_Trà sữa Bingxue_Oct.15</t>
    </r>
    <r>
      <rPr>
        <sz val="10"/>
        <color rgb="FF000000"/>
        <rFont val="Calibri"/>
      </rPr>
      <t>_BN,KH,NĐ,TN</t>
    </r>
  </si>
  <si>
    <r>
      <rPr>
        <u/>
        <sz val="10"/>
        <color rgb="FF1155CC"/>
        <rFont val="Calibri"/>
      </rPr>
      <t>[Alacarte]_Trà sữa Bingxue_Oct.15</t>
    </r>
    <r>
      <rPr>
        <sz val="10"/>
        <color rgb="FF000000"/>
        <rFont val="Calibri"/>
      </rPr>
      <t>_BN,KH,NĐ,TN</t>
    </r>
  </si>
  <si>
    <r>
      <rPr>
        <u/>
        <sz val="10"/>
        <color rgb="FF1155CC"/>
        <rFont val="Calibri"/>
      </rPr>
      <t>[Alacarte]_Trà sữa Bingxue_Oct.15</t>
    </r>
    <r>
      <rPr>
        <sz val="10"/>
        <color rgb="FF000000"/>
        <rFont val="Calibri"/>
      </rPr>
      <t>_BN,KH,NĐ,TN</t>
    </r>
  </si>
  <si>
    <r>
      <rPr>
        <u/>
        <sz val="10"/>
        <color rgb="FF1155CC"/>
        <rFont val="Calibri"/>
      </rPr>
      <t>[Alacarte]_Trà sữa Bingxue_Oct.15</t>
    </r>
    <r>
      <rPr>
        <sz val="10"/>
        <color rgb="FF000000"/>
        <rFont val="Calibri"/>
      </rPr>
      <t>_BN,KH,NĐ,TN</t>
    </r>
  </si>
  <si>
    <r>
      <rPr>
        <u/>
        <sz val="10"/>
        <color rgb="FF1155CC"/>
        <rFont val="Calibri"/>
      </rPr>
      <t>[Alacarte]_Trà sữa Bingxue_Oct.15</t>
    </r>
    <r>
      <rPr>
        <sz val="10"/>
        <color rgb="FF000000"/>
        <rFont val="Calibri"/>
      </rPr>
      <t>_BN,KH,NĐ,TN</t>
    </r>
  </si>
  <si>
    <r>
      <rPr>
        <u/>
        <sz val="10"/>
        <color rgb="FF1155CC"/>
        <rFont val="Calibri"/>
      </rPr>
      <t>[Alacarte]_Trà sữa Bingxue_Oct.15</t>
    </r>
    <r>
      <rPr>
        <sz val="10"/>
        <color rgb="FF000000"/>
        <rFont val="Calibri"/>
      </rPr>
      <t>_BN,KH,NĐ,TN</t>
    </r>
  </si>
  <si>
    <r>
      <rPr>
        <u/>
        <sz val="10"/>
        <color rgb="FF1155CC"/>
        <rFont val="Calibri"/>
      </rPr>
      <t>[Alacarte]_Trà sữa Bingxue_Oct.15</t>
    </r>
    <r>
      <rPr>
        <sz val="10"/>
        <color rgb="FF000000"/>
        <rFont val="Calibri"/>
      </rPr>
      <t>_BN,KH,NĐ,TN</t>
    </r>
  </si>
  <si>
    <r>
      <rPr>
        <u/>
        <sz val="10"/>
        <color rgb="FF1155CC"/>
        <rFont val="Calibri"/>
      </rPr>
      <t>[Alacarte]_Trà sữa Bingxue_Nov.13</t>
    </r>
    <r>
      <rPr>
        <sz val="10"/>
        <color rgb="FF000000"/>
        <rFont val="Calibri"/>
      </rPr>
      <t>_BN,KH,NĐ,TN</t>
    </r>
  </si>
  <si>
    <r>
      <rPr>
        <u/>
        <sz val="10"/>
        <color rgb="FF1155CC"/>
        <rFont val="Calibri"/>
      </rPr>
      <t>[Alacarte]_Trà sữa Bingxue_Nov.13</t>
    </r>
    <r>
      <rPr>
        <sz val="10"/>
        <color rgb="FF000000"/>
        <rFont val="Calibri"/>
      </rPr>
      <t>_BN,KH,NĐ,TN</t>
    </r>
  </si>
  <si>
    <r>
      <rPr>
        <u/>
        <sz val="10"/>
        <color rgb="FF1155CC"/>
        <rFont val="Calibri"/>
      </rPr>
      <t>[Alacarte]_Trà sữa Bingxue_Nov.13</t>
    </r>
    <r>
      <rPr>
        <sz val="10"/>
        <color rgb="FF000000"/>
        <rFont val="Calibri"/>
      </rPr>
      <t>_BN,KH,NĐ,TN</t>
    </r>
  </si>
  <si>
    <r>
      <rPr>
        <u/>
        <sz val="10"/>
        <color rgb="FF1155CC"/>
        <rFont val="Calibri"/>
      </rPr>
      <t>[Alacarte]_Trà sữa Bingxue_Nov.13</t>
    </r>
    <r>
      <rPr>
        <sz val="10"/>
        <color rgb="FF000000"/>
        <rFont val="Calibri"/>
      </rPr>
      <t>_BN,KH,NĐ,TN</t>
    </r>
  </si>
  <si>
    <r>
      <rPr>
        <u/>
        <sz val="10"/>
        <color rgb="FF1155CC"/>
        <rFont val="Calibri"/>
      </rPr>
      <t>[Alacarte]_Trà sữa Bingxue_Nov.13</t>
    </r>
    <r>
      <rPr>
        <sz val="10"/>
        <color rgb="FF000000"/>
        <rFont val="Calibri"/>
      </rPr>
      <t>_BN,KH,NĐ,TN</t>
    </r>
  </si>
  <si>
    <r>
      <rPr>
        <u/>
        <sz val="10"/>
        <color rgb="FF1155CC"/>
        <rFont val="Calibri"/>
      </rPr>
      <t>[Alacarte]_Trà sữa Bingxue_Nov.13</t>
    </r>
    <r>
      <rPr>
        <sz val="10"/>
        <color rgb="FF000000"/>
        <rFont val="Calibri"/>
      </rPr>
      <t>_BN,KH,NĐ,TN</t>
    </r>
  </si>
  <si>
    <r>
      <rPr>
        <u/>
        <sz val="10"/>
        <color rgb="FF1155CC"/>
        <rFont val="Calibri"/>
      </rPr>
      <t>[Alacarte]_Trà sữa Bingxue_Nov.13</t>
    </r>
    <r>
      <rPr>
        <sz val="10"/>
        <color rgb="FF000000"/>
        <rFont val="Calibri"/>
      </rPr>
      <t>_BN,KH,NĐ,TN</t>
    </r>
  </si>
  <si>
    <r>
      <rPr>
        <u/>
        <sz val="10"/>
        <color rgb="FF1155CC"/>
        <rFont val="Calibri"/>
      </rPr>
      <t>[Alacarte]_Trà sữa Bingxue_Nov.13</t>
    </r>
    <r>
      <rPr>
        <sz val="10"/>
        <color rgb="FF000000"/>
        <rFont val="Calibri"/>
      </rPr>
      <t>_BN,KH,NĐ,TN</t>
    </r>
  </si>
  <si>
    <r>
      <rPr>
        <u/>
        <sz val="10"/>
        <color rgb="FF1155CC"/>
        <rFont val="Calibri"/>
      </rPr>
      <t>[Alacarte]_Trà sữa Bingxue_Nov.13</t>
    </r>
    <r>
      <rPr>
        <sz val="10"/>
        <color rgb="FF000000"/>
        <rFont val="Calibri"/>
      </rPr>
      <t>_BN,KH,NĐ,TN</t>
    </r>
  </si>
  <si>
    <r>
      <rPr>
        <u/>
        <sz val="10"/>
        <color rgb="FF1155CC"/>
        <rFont val="Calibri"/>
      </rPr>
      <t>[Alacarte]_Trà sữa Bingxue_Nov.13</t>
    </r>
    <r>
      <rPr>
        <sz val="10"/>
        <color rgb="FF000000"/>
        <rFont val="Calibri"/>
      </rPr>
      <t>_BN,KH,NĐ,TN</t>
    </r>
  </si>
  <si>
    <r>
      <rPr>
        <u/>
        <sz val="10"/>
        <color rgb="FF1155CC"/>
        <rFont val="Calibri"/>
      </rPr>
      <t>[Alacarte]_Trà sữa Bingxue_Nov.13</t>
    </r>
    <r>
      <rPr>
        <sz val="10"/>
        <color rgb="FF000000"/>
        <rFont val="Calibri"/>
      </rPr>
      <t>_BN,KH,NĐ,TN</t>
    </r>
  </si>
  <si>
    <r>
      <rPr>
        <u/>
        <sz val="10"/>
        <color rgb="FF1155CC"/>
        <rFont val="Calibri"/>
      </rPr>
      <t>[Alacarte]_Trà sữa Bingxue_Nov.13</t>
    </r>
    <r>
      <rPr>
        <sz val="10"/>
        <color rgb="FF000000"/>
        <rFont val="Calibri"/>
      </rPr>
      <t>_BN,KH,NĐ,TN</t>
    </r>
  </si>
  <si>
    <r>
      <rPr>
        <u/>
        <sz val="10"/>
        <color rgb="FF1155CC"/>
        <rFont val="Calibri"/>
      </rPr>
      <t>[Alacarte]_Trà sữa Bingxue_Nov.13</t>
    </r>
    <r>
      <rPr>
        <sz val="10"/>
        <color rgb="FF000000"/>
        <rFont val="Calibri"/>
      </rPr>
      <t>_BN,KH,NĐ,TN</t>
    </r>
  </si>
  <si>
    <r>
      <rPr>
        <u/>
        <sz val="10"/>
        <color rgb="FF1155CC"/>
        <rFont val="Calibri"/>
      </rPr>
      <t>[Alacarte]_Trà sữa Bingxue_Nov.13</t>
    </r>
    <r>
      <rPr>
        <sz val="10"/>
        <color rgb="FF000000"/>
        <rFont val="Calibri"/>
      </rPr>
      <t>_BN,KH,NĐ,TN</t>
    </r>
  </si>
  <si>
    <r>
      <rPr>
        <u/>
        <sz val="10"/>
        <color rgb="FF1155CC"/>
        <rFont val="Calibri"/>
      </rPr>
      <t>[Alacarte]_Trà sữa Bingxue_Nov.13</t>
    </r>
    <r>
      <rPr>
        <sz val="10"/>
        <color rgb="FF000000"/>
        <rFont val="Calibri"/>
      </rPr>
      <t>_BN,KH,NĐ,TN</t>
    </r>
  </si>
  <si>
    <r>
      <rPr>
        <u/>
        <sz val="10"/>
        <color rgb="FF1155CC"/>
        <rFont val="Calibri"/>
      </rPr>
      <t xml:space="preserve">[VIP]_NutiFood Ngôi Nhà Dinh Dưỡng_Nov_Compensation
</t>
    </r>
    <r>
      <rPr>
        <sz val="10"/>
        <color rgb="FF000000"/>
        <rFont val="Calibri"/>
      </rPr>
      <t>(Bình Dương, Vũng tàu, Đồng Nai)</t>
    </r>
  </si>
  <si>
    <t>[VIP]_KATINAT Coffee &amp; Tea House_BOGO 4, 12.12</t>
  </si>
  <si>
    <r>
      <rPr>
        <u/>
        <sz val="10"/>
        <color rgb="FF1155CC"/>
        <rFont val="Calibri"/>
      </rPr>
      <t>[Alacarte]_Trà sữa Bingxue_Dec</t>
    </r>
    <r>
      <rPr>
        <sz val="10"/>
        <color rgb="FF000000"/>
        <rFont val="Calibri"/>
      </rPr>
      <t>_BN,KH,NĐ,TN</t>
    </r>
  </si>
  <si>
    <r>
      <rPr>
        <u/>
        <sz val="10"/>
        <color rgb="FF1155CC"/>
        <rFont val="Calibri"/>
      </rPr>
      <t>[Alacarte]_Trà sữa Bingxue_Dec</t>
    </r>
    <r>
      <rPr>
        <sz val="10"/>
        <color rgb="FF000000"/>
        <rFont val="Calibri"/>
      </rPr>
      <t>_BN,KH,NĐ,TN</t>
    </r>
  </si>
  <si>
    <r>
      <rPr>
        <u/>
        <sz val="10"/>
        <color rgb="FF1155CC"/>
        <rFont val="Calibri"/>
      </rPr>
      <t>[Alacarte]_Trà sữa Bingxue_Dec</t>
    </r>
    <r>
      <rPr>
        <sz val="10"/>
        <color rgb="FF000000"/>
        <rFont val="Calibri"/>
      </rPr>
      <t>_BN,KH,NĐ,TN</t>
    </r>
  </si>
  <si>
    <r>
      <rPr>
        <u/>
        <sz val="10"/>
        <color rgb="FF1155CC"/>
        <rFont val="Calibri"/>
      </rPr>
      <t>[Alacarte]_Trà sữa Bingxue_Dec</t>
    </r>
    <r>
      <rPr>
        <sz val="10"/>
        <color rgb="FF000000"/>
        <rFont val="Calibri"/>
      </rPr>
      <t>_BN,KH,NĐ,TN</t>
    </r>
  </si>
  <si>
    <r>
      <rPr>
        <u/>
        <sz val="10"/>
        <color rgb="FF1155CC"/>
        <rFont val="Calibri"/>
      </rPr>
      <t>[Alacarte]_Trà sữa Bingxue_Dec</t>
    </r>
    <r>
      <rPr>
        <sz val="10"/>
        <color rgb="FF000000"/>
        <rFont val="Calibri"/>
      </rPr>
      <t>_BN,KH,NĐ,TN</t>
    </r>
  </si>
  <si>
    <r>
      <rPr>
        <u/>
        <sz val="10"/>
        <color rgb="FF1155CC"/>
        <rFont val="Calibri"/>
      </rPr>
      <t>[Alacarte]_Trà sữa Bingxue_Dec</t>
    </r>
    <r>
      <rPr>
        <sz val="10"/>
        <color rgb="FF000000"/>
        <rFont val="Calibri"/>
      </rPr>
      <t>_BN,KH,NĐ,TN</t>
    </r>
  </si>
  <si>
    <r>
      <rPr>
        <u/>
        <sz val="10"/>
        <color rgb="FF1155CC"/>
        <rFont val="Calibri"/>
      </rPr>
      <t>[Alacarte]_Trà sữa Bingxue_Dec</t>
    </r>
    <r>
      <rPr>
        <sz val="10"/>
        <color rgb="FF000000"/>
        <rFont val="Calibri"/>
      </rPr>
      <t>_BN,KH,NĐ,TN</t>
    </r>
  </si>
  <si>
    <r>
      <rPr>
        <u/>
        <sz val="10"/>
        <color rgb="FF1155CC"/>
        <rFont val="Calibri"/>
      </rPr>
      <t>[Alacarte]_Trà sữa Bingxue_Dec</t>
    </r>
    <r>
      <rPr>
        <sz val="10"/>
        <color rgb="FF000000"/>
        <rFont val="Calibri"/>
      </rPr>
      <t>_BN,KH,NĐ,TN</t>
    </r>
  </si>
  <si>
    <r>
      <rPr>
        <u/>
        <sz val="10"/>
        <color rgb="FF1155CC"/>
        <rFont val="Calibri"/>
      </rPr>
      <t>[Alacarte]_Trà sữa Bingxue_Dec</t>
    </r>
    <r>
      <rPr>
        <sz val="10"/>
        <color rgb="FF000000"/>
        <rFont val="Calibri"/>
      </rPr>
      <t>_BN,KH,NĐ,TN</t>
    </r>
  </si>
  <si>
    <r>
      <rPr>
        <u/>
        <sz val="10"/>
        <color rgb="FF1155CC"/>
        <rFont val="Calibri"/>
      </rPr>
      <t>[Alacarte]_Trà sữa Bingxue_Dec</t>
    </r>
    <r>
      <rPr>
        <sz val="10"/>
        <color rgb="FF000000"/>
        <rFont val="Calibri"/>
      </rPr>
      <t>_BN,KH,NĐ,TN</t>
    </r>
  </si>
  <si>
    <r>
      <rPr>
        <u/>
        <sz val="10"/>
        <color rgb="FF1155CC"/>
        <rFont val="Calibri"/>
      </rPr>
      <t>[Alacarte]_Trà sữa Bingxue_Dec</t>
    </r>
    <r>
      <rPr>
        <sz val="10"/>
        <color rgb="FF000000"/>
        <rFont val="Calibri"/>
      </rPr>
      <t>_BN,KH,NĐ,TN</t>
    </r>
  </si>
  <si>
    <r>
      <rPr>
        <u/>
        <sz val="10"/>
        <color rgb="FF1155CC"/>
        <rFont val="Calibri"/>
      </rPr>
      <t>[Alacarte]_Trà sữa Bingxue_Dec</t>
    </r>
    <r>
      <rPr>
        <sz val="10"/>
        <color rgb="FF000000"/>
        <rFont val="Calibri"/>
      </rPr>
      <t>_BN,KH,NĐ,TN</t>
    </r>
  </si>
  <si>
    <r>
      <rPr>
        <u/>
        <sz val="10"/>
        <color rgb="FF1155CC"/>
        <rFont val="Calibri"/>
      </rPr>
      <t>[Alacarte]_Trà sữa Bingxue_Dec</t>
    </r>
    <r>
      <rPr>
        <sz val="10"/>
        <color rgb="FF000000"/>
        <rFont val="Calibri"/>
      </rPr>
      <t>_BN,KH,NĐ,TN</t>
    </r>
  </si>
  <si>
    <r>
      <rPr>
        <u/>
        <sz val="10"/>
        <color rgb="FF1155CC"/>
        <rFont val="Calibri"/>
      </rPr>
      <t>[Alacarte]_Trà sữa Bingxue_Dec</t>
    </r>
    <r>
      <rPr>
        <sz val="10"/>
        <color rgb="FF000000"/>
        <rFont val="Calibri"/>
      </rPr>
      <t>_BN,KH,NĐ,TN</t>
    </r>
  </si>
  <si>
    <r>
      <rPr>
        <u/>
        <sz val="10"/>
        <color rgb="FF1155CC"/>
        <rFont val="Calibri"/>
      </rPr>
      <t>[Alacarte]_Trà sữa Bingxue_Dec</t>
    </r>
    <r>
      <rPr>
        <sz val="10"/>
        <color rgb="FF000000"/>
        <rFont val="Calibri"/>
      </rPr>
      <t>_BN,KH,NĐ,TN</t>
    </r>
  </si>
  <si>
    <r>
      <rPr>
        <u/>
        <sz val="10"/>
        <color rgb="FF1155CC"/>
        <rFont val="Calibri"/>
      </rPr>
      <t xml:space="preserve">[SJBP]_Gà Rán Popeyes_BOGO
</t>
    </r>
    <r>
      <rPr>
        <sz val="10"/>
        <color rgb="FF000000"/>
        <rFont val="Calibri"/>
      </rPr>
      <t>241231_Gà Rán Popeyes_9 cities</t>
    </r>
  </si>
  <si>
    <r>
      <rPr>
        <u/>
        <sz val="10"/>
        <color rgb="FF1155CC"/>
        <rFont val="Calibri"/>
      </rPr>
      <t xml:space="preserve">[SJBP]_Gà Rán Popeyes_BOGO
</t>
    </r>
    <r>
      <rPr>
        <sz val="10"/>
        <color rgb="FF000000"/>
        <rFont val="Calibri"/>
      </rPr>
      <t>241231_Gà Rán Popeyes_9 cities</t>
    </r>
  </si>
  <si>
    <r>
      <rPr>
        <u/>
        <sz val="10"/>
        <color rgb="FF1155CC"/>
        <rFont val="Calibri"/>
      </rPr>
      <t>[VIP]_Trà Sữa May Cha_3-5.1</t>
    </r>
    <r>
      <rPr>
        <sz val="10"/>
        <rFont val="Calibri"/>
      </rPr>
      <t xml:space="preserve"> BD,DN,AG,KG,MT,LA</t>
    </r>
  </si>
  <si>
    <r>
      <rPr>
        <u/>
        <sz val="10"/>
        <color rgb="FF1155CC"/>
        <rFont val="Calibri"/>
      </rPr>
      <t>[VIP]_Trà Sữa May Cha_3-5.1</t>
    </r>
    <r>
      <rPr>
        <sz val="10"/>
        <rFont val="Calibri"/>
      </rPr>
      <t xml:space="preserve"> BD,DN,AG,KG,MT,LA</t>
    </r>
  </si>
  <si>
    <r>
      <rPr>
        <u/>
        <sz val="10"/>
        <color rgb="FF1155CC"/>
        <rFont val="Calibri"/>
      </rPr>
      <t>[VIP]_Trà Sữa May Cha_3-5.1</t>
    </r>
    <r>
      <rPr>
        <sz val="10"/>
        <color rgb="FF000000"/>
        <rFont val="Calibri"/>
      </rPr>
      <t xml:space="preserve"> BD,DN,AG,KG,MT,LA</t>
    </r>
  </si>
  <si>
    <r>
      <rPr>
        <u/>
        <sz val="10"/>
        <color rgb="FF1155CC"/>
        <rFont val="Calibri"/>
      </rPr>
      <t>[SJBP]_The Coffee House_WC</t>
    </r>
    <r>
      <rPr>
        <sz val="10"/>
        <color rgb="FF000000"/>
        <rFont val="Calibri"/>
      </rPr>
      <t xml:space="preserve"> 241231_The Coffee House_7 cities</t>
    </r>
  </si>
  <si>
    <r>
      <rPr>
        <u/>
        <sz val="10"/>
        <color rgb="FF1155CC"/>
        <rFont val="Calibri"/>
      </rPr>
      <t xml:space="preserve">[VIP]_Gà Rán Texas Chicken_13-16/01
</t>
    </r>
    <r>
      <rPr>
        <sz val="10"/>
        <color rgb="FF000000"/>
        <rFont val="Calibri"/>
      </rPr>
      <t>250102_Gà Rán Texas Chicken_6 cities</t>
    </r>
  </si>
  <si>
    <r>
      <rPr>
        <u/>
        <sz val="10"/>
        <color rgb="FF1155CC"/>
        <rFont val="Calibri"/>
      </rPr>
      <t xml:space="preserve">[VIP]_Gà Rán Texas Chicken_13-16/01
</t>
    </r>
    <r>
      <rPr>
        <sz val="10"/>
        <color rgb="FF000000"/>
        <rFont val="Calibri"/>
      </rPr>
      <t>250102_Gà Rán Texas Chicken_6 cities</t>
    </r>
  </si>
  <si>
    <r>
      <rPr>
        <u/>
        <sz val="10"/>
        <color rgb="FF1155CC"/>
        <rFont val="Calibri"/>
      </rPr>
      <t xml:space="preserve">[VIP]_Gà Rán Texas Chicken_13-16/01
</t>
    </r>
    <r>
      <rPr>
        <sz val="10"/>
        <color rgb="FF000000"/>
        <rFont val="Calibri"/>
      </rPr>
      <t>250102_Gà Rán Texas Chicken_6 cities</t>
    </r>
  </si>
  <si>
    <r>
      <rPr>
        <u/>
        <sz val="10"/>
        <color rgb="FF1155CC"/>
        <rFont val="Calibri"/>
      </rPr>
      <t xml:space="preserve">[VIP]_Gà Rán Texas Chicken_13-16/01
</t>
    </r>
    <r>
      <rPr>
        <sz val="10"/>
        <color rgb="FF000000"/>
        <rFont val="Calibri"/>
      </rPr>
      <t>250102_Gà Rán Texas Chicken_6 cities</t>
    </r>
  </si>
  <si>
    <r>
      <rPr>
        <u/>
        <sz val="10"/>
        <color rgb="FF1155CC"/>
        <rFont val="Calibri"/>
      </rPr>
      <t xml:space="preserve">[SuperVIP]_Gà Rán KFC_20-22/01
</t>
    </r>
    <r>
      <rPr>
        <sz val="10"/>
        <color rgb="FF000000"/>
        <rFont val="Calibri"/>
      </rPr>
      <t>241231_Gà Rán KFC_25 cities</t>
    </r>
  </si>
  <si>
    <r>
      <rPr>
        <u/>
        <sz val="10"/>
        <color rgb="FF1155CC"/>
        <rFont val="Calibri"/>
      </rPr>
      <t xml:space="preserve">[SuperVIP]_Gà Rán KFC_20-22/01
</t>
    </r>
    <r>
      <rPr>
        <sz val="10"/>
        <color rgb="FF000000"/>
        <rFont val="Calibri"/>
      </rPr>
      <t>241231_Gà Rán KFC_25 cities</t>
    </r>
  </si>
  <si>
    <r>
      <rPr>
        <u/>
        <sz val="10"/>
        <color rgb="FF1155CC"/>
        <rFont val="Calibri"/>
      </rPr>
      <t xml:space="preserve">[SuperVIP]_Gà Rán KFC_20-22/01
</t>
    </r>
    <r>
      <rPr>
        <sz val="10"/>
        <color rgb="FF000000"/>
        <rFont val="Calibri"/>
      </rPr>
      <t>241231_Gà Rán KFC_25 cities</t>
    </r>
  </si>
  <si>
    <r>
      <rPr>
        <u/>
        <sz val="10"/>
        <color rgb="FF1155CC"/>
        <rFont val="Calibri"/>
      </rPr>
      <t>[Alacarte]_Cơm Thố Anh Nguyễn_Thank you Drivers 2024</t>
    </r>
    <r>
      <rPr>
        <sz val="10"/>
        <color rgb="FF000000"/>
        <rFont val="Calibri"/>
      </rPr>
      <t>_NA, HP, QNinh, KH, BMT, BH, DL, HD, TH</t>
    </r>
  </si>
  <si>
    <r>
      <rPr>
        <u/>
        <sz val="10"/>
        <color rgb="FF1155CC"/>
        <rFont val="Calibri"/>
      </rPr>
      <t xml:space="preserve">[SJBP]_Gà Rán Popeyes_BOGO
</t>
    </r>
    <r>
      <rPr>
        <sz val="10"/>
        <color rgb="FF000000"/>
        <rFont val="Calibri"/>
      </rPr>
      <t>241231_Gà Rán Popeyes_9 cities</t>
    </r>
  </si>
  <si>
    <r>
      <rPr>
        <u/>
        <sz val="10"/>
        <color rgb="FF1155CC"/>
        <rFont val="Calibri"/>
      </rPr>
      <t xml:space="preserve">[SJBP]_Gà Rán Popeyes_BOGO
</t>
    </r>
    <r>
      <rPr>
        <sz val="10"/>
        <color rgb="FF000000"/>
        <rFont val="Calibri"/>
      </rPr>
      <t>241231_Gà Rán Popeyes_9 cities</t>
    </r>
  </si>
  <si>
    <r>
      <rPr>
        <u/>
        <sz val="10"/>
        <color rgb="FF1155CC"/>
        <rFont val="Calibri"/>
      </rPr>
      <t xml:space="preserve">[VIP]_Pizza Hut_07-09/02
</t>
    </r>
    <r>
      <rPr>
        <sz val="10"/>
        <color rgb="FF000000"/>
        <rFont val="Calibri"/>
      </rPr>
      <t>241231_Pizza Hut_20 cities</t>
    </r>
  </si>
  <si>
    <r>
      <rPr>
        <u/>
        <sz val="10"/>
        <color rgb="FF1155CC"/>
        <rFont val="Calibri"/>
      </rPr>
      <t xml:space="preserve">[VIP]_Pizza Hut_07-09/02
</t>
    </r>
    <r>
      <rPr>
        <sz val="10"/>
        <color rgb="FF000000"/>
        <rFont val="Calibri"/>
      </rPr>
      <t>241231_Pizza Hut_20 cities</t>
    </r>
  </si>
  <si>
    <r>
      <rPr>
        <u/>
        <sz val="10"/>
        <color rgb="FF1155CC"/>
        <rFont val="Calibri"/>
      </rPr>
      <t>[VIP]_Gà Rán Texas Chicken_10-13/02</t>
    </r>
    <r>
      <rPr>
        <sz val="10"/>
        <color rgb="FF000000"/>
        <rFont val="Calibri"/>
      </rPr>
      <t xml:space="preserve"> 250102_Gà Rán Texas Chicken_6 cities</t>
    </r>
  </si>
  <si>
    <r>
      <rPr>
        <u/>
        <sz val="10"/>
        <color rgb="FF1155CC"/>
        <rFont val="Calibri"/>
      </rPr>
      <t>[VIP]_Gà Rán Texas Chicken_10-13/02</t>
    </r>
    <r>
      <rPr>
        <sz val="10"/>
        <color rgb="FF000000"/>
        <rFont val="Calibri"/>
      </rPr>
      <t xml:space="preserve"> 250102_Gà Rán Texas Chicken_6 cities</t>
    </r>
  </si>
  <si>
    <r>
      <rPr>
        <u/>
        <sz val="10"/>
        <color rgb="FF1155CC"/>
        <rFont val="Calibri"/>
      </rPr>
      <t>[VIP]_Gà Rán Texas Chicken_10-13/02</t>
    </r>
    <r>
      <rPr>
        <sz val="10"/>
        <color rgb="FF000000"/>
        <rFont val="Calibri"/>
      </rPr>
      <t xml:space="preserve"> 250102_Gà Rán Texas Chicken_6 cities</t>
    </r>
  </si>
  <si>
    <r>
      <rPr>
        <u/>
        <sz val="10"/>
        <color rgb="FF1155CC"/>
        <rFont val="Calibri"/>
      </rPr>
      <t>[VIP]_Gà Rán Texas Chicken_10-13/02</t>
    </r>
    <r>
      <rPr>
        <sz val="10"/>
        <color rgb="FF000000"/>
        <rFont val="Calibri"/>
      </rPr>
      <t xml:space="preserve"> 250102_Gà Rán Texas Chicken_6 cities</t>
    </r>
  </si>
  <si>
    <r>
      <rPr>
        <u/>
        <sz val="10"/>
        <color rgb="FF1155CC"/>
        <rFont val="Calibri"/>
      </rPr>
      <t>[VIP]_Tocotoco_Feb</t>
    </r>
    <r>
      <rPr>
        <sz val="10"/>
        <color rgb="FF000000"/>
        <rFont val="Calibri"/>
      </rPr>
      <t xml:space="preserve"> CT</t>
    </r>
  </si>
  <si>
    <r>
      <rPr>
        <u/>
        <sz val="10"/>
        <color rgb="FF1155CC"/>
        <rFont val="Calibri"/>
      </rPr>
      <t xml:space="preserve">[SuperVIP]_Gà Rán Popeyes_13-16/02
</t>
    </r>
    <r>
      <rPr>
        <sz val="10"/>
        <color rgb="FF000000"/>
        <rFont val="Calibri"/>
      </rPr>
      <t>241231_Gà Rán Popeyes_9 cities</t>
    </r>
  </si>
  <si>
    <r>
      <rPr>
        <u/>
        <sz val="10"/>
        <color rgb="FF1155CC"/>
        <rFont val="Calibri"/>
      </rPr>
      <t xml:space="preserve">[SuperVIP]_Gà Rán Popeyes_13-16/02
</t>
    </r>
    <r>
      <rPr>
        <sz val="10"/>
        <color rgb="FF000000"/>
        <rFont val="Calibri"/>
      </rPr>
      <t>241231_Gà Rán Popeyes_9 cities</t>
    </r>
  </si>
  <si>
    <r>
      <rPr>
        <u/>
        <sz val="10"/>
        <color rgb="FF1155CC"/>
        <rFont val="Calibri"/>
      </rPr>
      <t xml:space="preserve">[VIP]_Lotteria_17-20/02
</t>
    </r>
    <r>
      <rPr>
        <sz val="10"/>
        <color rgb="FF000000"/>
        <rFont val="Calibri"/>
      </rPr>
      <t xml:space="preserve"> 241231_Lotteria DI_27 cities</t>
    </r>
  </si>
  <si>
    <r>
      <rPr>
        <u/>
        <sz val="10"/>
        <color rgb="FF1155CC"/>
        <rFont val="Calibri"/>
      </rPr>
      <t>[Alacarte]_KOMBO - Cơm Niêu Singapore_Thank you Drivers 2024</t>
    </r>
    <r>
      <rPr>
        <sz val="10"/>
        <rFont val="Calibri"/>
      </rPr>
      <t>_HUE, TN, BH</t>
    </r>
  </si>
  <si>
    <r>
      <rPr>
        <u/>
        <sz val="10"/>
        <color rgb="FF1155CC"/>
        <rFont val="Calibri"/>
      </rPr>
      <t>[Alacarte CB]_Vinamilk_Feb_CB7</t>
    </r>
    <r>
      <rPr>
        <sz val="10"/>
        <rFont val="Calibri"/>
      </rPr>
      <t>_CT, HP, HUE, KH, BH, NA, VT, BD</t>
    </r>
  </si>
  <si>
    <r>
      <rPr>
        <u/>
        <sz val="10"/>
        <color rgb="FF1155CC"/>
        <rFont val="Calibri"/>
      </rPr>
      <t>[VIP]_Tocotoco_Feb</t>
    </r>
    <r>
      <rPr>
        <sz val="10"/>
        <color rgb="FF000000"/>
        <rFont val="Calibri"/>
      </rPr>
      <t xml:space="preserve"> CT</t>
    </r>
  </si>
  <si>
    <r>
      <rPr>
        <u/>
        <sz val="10"/>
        <color rgb="FF1155CC"/>
        <rFont val="Calibri"/>
      </rPr>
      <t>[VIP]_Tocotoco_Feb</t>
    </r>
    <r>
      <rPr>
        <sz val="10"/>
        <color rgb="FF000000"/>
        <rFont val="Calibri"/>
      </rPr>
      <t xml:space="preserve"> CT</t>
    </r>
  </si>
  <si>
    <r>
      <rPr>
        <u/>
        <sz val="10"/>
        <color rgb="FF1155CC"/>
        <rFont val="Calibri"/>
      </rPr>
      <t>[VIP]_Tocotoco_Feb</t>
    </r>
    <r>
      <rPr>
        <sz val="10"/>
        <color rgb="FF000000"/>
        <rFont val="Calibri"/>
      </rPr>
      <t xml:space="preserve"> CT</t>
    </r>
  </si>
  <si>
    <r>
      <rPr>
        <u/>
        <sz val="10"/>
        <color rgb="FF1155CC"/>
        <rFont val="Calibri"/>
      </rPr>
      <t>[VIP]_Gong Cha_Feb</t>
    </r>
    <r>
      <rPr>
        <sz val="10"/>
        <color rgb="FF000000"/>
        <rFont val="Calibri"/>
      </rPr>
      <t xml:space="preserve"> 20240506_Gong Cha_3 cities</t>
    </r>
  </si>
  <si>
    <r>
      <rPr>
        <u/>
        <sz val="10"/>
        <color rgb="FF1155CC"/>
        <rFont val="Calibri"/>
      </rPr>
      <t>[VIP]_Gong Cha_Feb</t>
    </r>
    <r>
      <rPr>
        <sz val="10"/>
        <color rgb="FF000000"/>
        <rFont val="Calibri"/>
      </rPr>
      <t xml:space="preserve"> 20240506_Gong Cha_3 cities</t>
    </r>
  </si>
  <si>
    <r>
      <rPr>
        <u/>
        <sz val="10"/>
        <color rgb="FF1155CC"/>
        <rFont val="Calibri"/>
      </rPr>
      <t>[VIP]_Gong Cha_Feb</t>
    </r>
    <r>
      <rPr>
        <sz val="10"/>
        <color rgb="FF000000"/>
        <rFont val="Calibri"/>
      </rPr>
      <t xml:space="preserve"> 20240506_Gong Cha_3 cities</t>
    </r>
  </si>
  <si>
    <r>
      <rPr>
        <u/>
        <sz val="10"/>
        <color rgb="FF1155CC"/>
        <rFont val="Calibri"/>
      </rPr>
      <t xml:space="preserve">[SuperVIP]_Gà Rán KFC_26-28/02
</t>
    </r>
    <r>
      <rPr>
        <sz val="10"/>
        <color rgb="FF000000"/>
        <rFont val="Calibri"/>
      </rPr>
      <t>241231_Gà Rán KFC_25 cities</t>
    </r>
  </si>
  <si>
    <r>
      <rPr>
        <u/>
        <sz val="10"/>
        <color rgb="FF1155CC"/>
        <rFont val="Calibri"/>
      </rPr>
      <t xml:space="preserve">[SuperVIP]_Gà Rán KFC_26-28/02
</t>
    </r>
    <r>
      <rPr>
        <sz val="10"/>
        <color rgb="FF000000"/>
        <rFont val="Calibri"/>
      </rPr>
      <t>241231_Gà Rán KFC_25 cities</t>
    </r>
  </si>
  <si>
    <r>
      <rPr>
        <u/>
        <sz val="10"/>
        <color rgb="FF1155CC"/>
        <rFont val="Calibri"/>
      </rPr>
      <t xml:space="preserve">[SuperVIP]_Gà Rán KFC_01-03/03
</t>
    </r>
    <r>
      <rPr>
        <sz val="10"/>
        <color rgb="FF000000"/>
        <rFont val="Calibri"/>
      </rPr>
      <t>241231_Gà Rán KFC_25 cities</t>
    </r>
  </si>
  <si>
    <r>
      <rPr>
        <u/>
        <sz val="10"/>
        <color rgb="FF1155CC"/>
        <rFont val="Calibri"/>
      </rPr>
      <t xml:space="preserve">[SuperVIP]_Gà Rán KFC_01-03/03
</t>
    </r>
    <r>
      <rPr>
        <sz val="10"/>
        <color rgb="FF000000"/>
        <rFont val="Calibri"/>
      </rPr>
      <t>241231_Gà Rán KFC_25 cities</t>
    </r>
  </si>
  <si>
    <r>
      <rPr>
        <u/>
        <sz val="10"/>
        <color rgb="FF1155CC"/>
        <rFont val="Calibri"/>
      </rPr>
      <t>[SJBP]_The Coffee House_3.3</t>
    </r>
    <r>
      <rPr>
        <sz val="10"/>
        <color rgb="FF000000"/>
        <rFont val="Calibri"/>
      </rPr>
      <t xml:space="preserve"> 241231_The Coffee House_7 cities</t>
    </r>
  </si>
  <si>
    <r>
      <rPr>
        <u/>
        <sz val="10"/>
        <color rgb="FF1155CC"/>
        <rFont val="Calibri"/>
      </rPr>
      <t xml:space="preserve">[VIP]_Cơm Thố Anh Nguyễn_05-09/03
</t>
    </r>
    <r>
      <rPr>
        <sz val="10"/>
        <color rgb="FF000000"/>
        <rFont val="Calibri"/>
      </rPr>
      <t>241231_Cơm Thố Anh Nguyễn_10 cities</t>
    </r>
  </si>
  <si>
    <r>
      <rPr>
        <u/>
        <sz val="10"/>
        <color rgb="FF1155CC"/>
        <rFont val="Calibri"/>
      </rPr>
      <t xml:space="preserve">[VIP]_Cơm Thố Anh Nguyễn_05-09/03
</t>
    </r>
    <r>
      <rPr>
        <sz val="10"/>
        <color rgb="FF000000"/>
        <rFont val="Calibri"/>
      </rPr>
      <t>241231_Cơm Thố Anh Nguyễn_10 cities</t>
    </r>
  </si>
  <si>
    <r>
      <rPr>
        <u/>
        <sz val="10"/>
        <color rgb="FF1155CC"/>
        <rFont val="Calibri"/>
      </rPr>
      <t>[SuperVIP]_Pizza Hut_07-09/03</t>
    </r>
    <r>
      <rPr>
        <sz val="10"/>
        <color rgb="FF000000"/>
        <rFont val="Calibri"/>
      </rPr>
      <t xml:space="preserve"> 241231_Pizza Hut_20 cities</t>
    </r>
  </si>
  <si>
    <r>
      <rPr>
        <u/>
        <sz val="10"/>
        <color rgb="FF1155CC"/>
        <rFont val="Calibri"/>
      </rPr>
      <t>[SuperVIP]_Pizza Hut_07-09/03</t>
    </r>
    <r>
      <rPr>
        <sz val="10"/>
        <color rgb="FF000000"/>
        <rFont val="Calibri"/>
      </rPr>
      <t xml:space="preserve"> 241231_Pizza Hut_20 cities</t>
    </r>
  </si>
  <si>
    <r>
      <rPr>
        <u/>
        <sz val="10"/>
        <color rgb="FF1155CC"/>
        <rFont val="Calibri"/>
      </rPr>
      <t>[SJBP]_The Coffee House_WC</t>
    </r>
    <r>
      <rPr>
        <sz val="10"/>
        <color rgb="FF000000"/>
        <rFont val="Calibri"/>
      </rPr>
      <t xml:space="preserve"> 241231_The Coffee House_7 cities</t>
    </r>
  </si>
  <si>
    <r>
      <rPr>
        <u/>
        <sz val="10"/>
        <color rgb="FF1155CC"/>
        <rFont val="Calibri"/>
      </rPr>
      <t xml:space="preserve">[SuperVIP]_McDonald's_13-16/03
</t>
    </r>
    <r>
      <rPr>
        <sz val="10"/>
        <color rgb="FF000000"/>
        <rFont val="Calibri"/>
      </rPr>
      <t>240722_McDonald's_4 cities</t>
    </r>
  </si>
  <si>
    <r>
      <rPr>
        <u/>
        <sz val="10"/>
        <color rgb="FF1155CC"/>
        <rFont val="Calibri"/>
      </rPr>
      <t>[VIP]_Domino's Pizza_14-16/03</t>
    </r>
    <r>
      <rPr>
        <sz val="10"/>
        <color rgb="FF000000"/>
        <rFont val="Calibri"/>
      </rPr>
      <t xml:space="preserve">  250116_Domino pizza_11 cities</t>
    </r>
  </si>
  <si>
    <r>
      <rPr>
        <u/>
        <sz val="10"/>
        <color rgb="FF1155CC"/>
        <rFont val="Calibri"/>
      </rPr>
      <t xml:space="preserve">[SuperVIP]_McDonald's_13-16/03
</t>
    </r>
    <r>
      <rPr>
        <sz val="10"/>
        <color rgb="FF000000"/>
        <rFont val="Calibri"/>
      </rPr>
      <t>240722_McDonald's_4 cities</t>
    </r>
  </si>
  <si>
    <r>
      <rPr>
        <u/>
        <sz val="10"/>
        <color rgb="FF1155CC"/>
        <rFont val="Calibri"/>
      </rPr>
      <t>[VIP]_Domino's Pizza_14-16/03</t>
    </r>
    <r>
      <rPr>
        <sz val="10"/>
        <color rgb="FF000000"/>
        <rFont val="Calibri"/>
      </rPr>
      <t xml:space="preserve">  250116_Domino pizza_11 cities</t>
    </r>
  </si>
  <si>
    <r>
      <rPr>
        <u/>
        <sz val="10"/>
        <color rgb="FF1155CC"/>
        <rFont val="Calibri"/>
      </rPr>
      <t>[JBP]_KATINAT Coffee &amp; Tea House_3 mónBAU</t>
    </r>
    <r>
      <rPr>
        <sz val="10"/>
        <color rgb="FF000000"/>
        <rFont val="Calibri"/>
      </rPr>
      <t xml:space="preserve"> 250119_Katinat Saigon Kafe_11 cities</t>
    </r>
  </si>
  <si>
    <r>
      <rPr>
        <u/>
        <sz val="10"/>
        <color rgb="FF1155CC"/>
        <rFont val="Calibri"/>
      </rPr>
      <t xml:space="preserve">[SuperVIP]_Gà Rán KFC_21-23/03
</t>
    </r>
    <r>
      <rPr>
        <sz val="10"/>
        <color rgb="FF000000"/>
        <rFont val="Calibri"/>
      </rPr>
      <t>241231_Gà Rán KFC_25 cities</t>
    </r>
  </si>
  <si>
    <r>
      <rPr>
        <u/>
        <sz val="10"/>
        <color rgb="FF1155CC"/>
        <rFont val="Calibri"/>
      </rPr>
      <t xml:space="preserve">[SuperVIP]_Gà Rán KFC_21-23/03
</t>
    </r>
    <r>
      <rPr>
        <sz val="10"/>
        <color rgb="FF000000"/>
        <rFont val="Calibri"/>
      </rPr>
      <t>241231_Gà Rán KFC_25 cities</t>
    </r>
  </si>
  <si>
    <r>
      <rPr>
        <u/>
        <sz val="10"/>
        <color rgb="FF1155CC"/>
        <rFont val="Calibri"/>
      </rPr>
      <t xml:space="preserve">[SuperVIP]_Gà Rán KFC_21-23/03
</t>
    </r>
    <r>
      <rPr>
        <sz val="10"/>
        <color rgb="FF000000"/>
        <rFont val="Calibri"/>
      </rPr>
      <t>241231_Gà Rán KFC_25 cities</t>
    </r>
  </si>
  <si>
    <r>
      <rPr>
        <u/>
        <sz val="10"/>
        <color rgb="FF1155CC"/>
        <rFont val="Calibri"/>
      </rPr>
      <t>[VIP]_Lotteria_27-30/03</t>
    </r>
    <r>
      <rPr>
        <sz val="10"/>
        <rFont val="Calibri"/>
      </rPr>
      <t xml:space="preserve"> 241231_Lotteria DI_27 cities</t>
    </r>
  </si>
  <si>
    <r>
      <rPr>
        <u/>
        <sz val="10"/>
        <color rgb="FF1155CC"/>
        <rFont val="Calibri"/>
      </rPr>
      <t>[VIP]_Trà Sữa May Cha_28-30.3</t>
    </r>
    <r>
      <rPr>
        <sz val="10"/>
        <color rgb="FF000000"/>
        <rFont val="Calibri"/>
      </rPr>
      <t xml:space="preserve"> 250102_Trà Sữa May Cha_7 cities</t>
    </r>
  </si>
  <si>
    <r>
      <rPr>
        <u/>
        <sz val="10"/>
        <color rgb="FF1155CC"/>
        <rFont val="Calibri"/>
      </rPr>
      <t>[VIP]_Lotteria_27-30/03</t>
    </r>
    <r>
      <rPr>
        <sz val="10"/>
        <rFont val="Calibri"/>
      </rPr>
      <t xml:space="preserve"> 241231_Lotteria DI_27 cities</t>
    </r>
  </si>
  <si>
    <r>
      <rPr>
        <u/>
        <sz val="10"/>
        <color rgb="FF1155CC"/>
        <rFont val="Calibri"/>
      </rPr>
      <t xml:space="preserve">[SJBP]_Gà Rán KFC_BAU
</t>
    </r>
    <r>
      <rPr>
        <sz val="10"/>
        <color rgb="FF000000"/>
        <rFont val="Calibri"/>
      </rPr>
      <t>241231_Gà Rán KFC_25 cities</t>
    </r>
  </si>
  <si>
    <r>
      <rPr>
        <u/>
        <sz val="10"/>
        <color rgb="FF1155CC"/>
        <rFont val="Calibri"/>
      </rPr>
      <t xml:space="preserve">[SJBP]_Gà Rán KFC_BAU
</t>
    </r>
    <r>
      <rPr>
        <sz val="10"/>
        <color rgb="FF000000"/>
        <rFont val="Calibri"/>
      </rPr>
      <t>241231_Gà Rán KFC_25 cities</t>
    </r>
  </si>
  <si>
    <r>
      <rPr>
        <u/>
        <sz val="10"/>
        <color rgb="FF1155CC"/>
        <rFont val="Calibri"/>
      </rPr>
      <t>[SJBP]_Highlands Coffee_BAU Apr</t>
    </r>
    <r>
      <rPr>
        <sz val="10"/>
        <color rgb="FF000000"/>
        <rFont val="Calibri"/>
      </rPr>
      <t xml:space="preserve"> 241231_Highlands Coffee_36 cities</t>
    </r>
  </si>
  <si>
    <r>
      <rPr>
        <u/>
        <sz val="10"/>
        <color rgb="FF1155CC"/>
        <rFont val="Calibri"/>
      </rPr>
      <t xml:space="preserve">[SuperVIP]_Gà Rán KFC_03-06/04
</t>
    </r>
    <r>
      <rPr>
        <sz val="10"/>
        <color rgb="FF000000"/>
        <rFont val="Calibri"/>
      </rPr>
      <t>241231_Gà Rán KFC_25 cities</t>
    </r>
  </si>
  <si>
    <r>
      <rPr>
        <u/>
        <sz val="10"/>
        <color rgb="FF1155CC"/>
        <rFont val="Calibri"/>
      </rPr>
      <t xml:space="preserve">[SuperVIP]_Gà Rán KFC_03-06/04
</t>
    </r>
    <r>
      <rPr>
        <sz val="10"/>
        <color rgb="FF000000"/>
        <rFont val="Calibri"/>
      </rPr>
      <t>241231_Gà Rán KFC_25 cities</t>
    </r>
  </si>
  <si>
    <r>
      <rPr>
        <u/>
        <sz val="10"/>
        <color rgb="FF1155CC"/>
        <rFont val="Calibri"/>
      </rPr>
      <t>[JBP]_KATINAT Coffee &amp; Tea House_BAU 1K</t>
    </r>
    <r>
      <rPr>
        <sz val="10"/>
        <color rgb="FF000000"/>
        <rFont val="Calibri"/>
      </rPr>
      <t xml:space="preserve"> 250119_Katinat Saigon Kafe_11 cities</t>
    </r>
  </si>
  <si>
    <r>
      <rPr>
        <u/>
        <sz val="10"/>
        <color rgb="FF1155CC"/>
        <rFont val="Calibri"/>
      </rPr>
      <t xml:space="preserve">[SuperVIP]_Gà Rán Popeyes_10-13/04
</t>
    </r>
    <r>
      <rPr>
        <sz val="10"/>
        <rFont val="Calibri"/>
      </rPr>
      <t>241231_Gà Rán Popeyes_9 cities</t>
    </r>
  </si>
  <si>
    <r>
      <rPr>
        <u/>
        <sz val="10"/>
        <color rgb="FF1155CC"/>
        <rFont val="Calibri"/>
      </rPr>
      <t xml:space="preserve">[VIP]_Cơm Thố Anh Nguyễn_09-13/04
</t>
    </r>
    <r>
      <rPr>
        <sz val="10"/>
        <rFont val="Calibri"/>
      </rPr>
      <t>250803_Cơm Thố Anh Nguyễn_12 cities</t>
    </r>
  </si>
  <si>
    <r>
      <rPr>
        <u/>
        <sz val="10"/>
        <color rgb="FF1155CC"/>
        <rFont val="Calibri"/>
      </rPr>
      <t xml:space="preserve">[SuperVIP]_Gà Rán Popeyes_10-13/04
</t>
    </r>
    <r>
      <rPr>
        <sz val="10"/>
        <color rgb="FF000000"/>
        <rFont val="Calibri"/>
      </rPr>
      <t>241231_Gà Rán Popeyes_9 cities</t>
    </r>
  </si>
  <si>
    <r>
      <rPr>
        <u/>
        <sz val="10"/>
        <color rgb="FF1155CC"/>
        <rFont val="Calibri"/>
      </rPr>
      <t xml:space="preserve">[VIP]_Cơm Thố Anh Nguyễn_09-13/04
</t>
    </r>
    <r>
      <rPr>
        <sz val="10"/>
        <rFont val="Calibri"/>
      </rPr>
      <t>250803_Cơm Thố Anh Nguyễn_12 cities</t>
    </r>
  </si>
  <si>
    <r>
      <rPr>
        <u/>
        <sz val="10"/>
        <color rgb="FF1155CC"/>
        <rFont val="Calibri"/>
      </rPr>
      <t>[SuperVIP]_Phê La_14-18Apr</t>
    </r>
    <r>
      <rPr>
        <sz val="10"/>
        <rFont val="Calibri"/>
      </rPr>
      <t xml:space="preserve">  HP,VT,HA,DL,DN</t>
    </r>
  </si>
  <si>
    <r>
      <rPr>
        <u/>
        <sz val="10"/>
        <color rgb="FF1155CC"/>
        <rFont val="Calibri"/>
      </rPr>
      <t>[SuperVIP]_Phê La_14-18Apr</t>
    </r>
    <r>
      <rPr>
        <sz val="10"/>
        <color rgb="FF000000"/>
        <rFont val="Calibri"/>
      </rPr>
      <t xml:space="preserve">  HP,VT,HA,DL,DN</t>
    </r>
  </si>
  <si>
    <r>
      <rPr>
        <u/>
        <sz val="10"/>
        <color rgb="FF1155CC"/>
        <rFont val="Calibri"/>
      </rPr>
      <t xml:space="preserve">[VIP]_Gà Rán Popeyes_18-20/04
</t>
    </r>
    <r>
      <rPr>
        <sz val="10"/>
        <color rgb="FF000000"/>
        <rFont val="Calibri"/>
      </rPr>
      <t>241231_Gà Rán Popeyes_9 cities</t>
    </r>
  </si>
  <si>
    <r>
      <rPr>
        <u/>
        <sz val="10"/>
        <color rgb="FF1155CC"/>
        <rFont val="Calibri"/>
      </rPr>
      <t xml:space="preserve">[VIP]_Pizza Hut_18-20/04
</t>
    </r>
    <r>
      <rPr>
        <u/>
        <sz val="10"/>
        <color rgb="FF000000"/>
        <rFont val="Calibri"/>
      </rPr>
      <t>241231_Pizza Hut_20 cities</t>
    </r>
  </si>
  <si>
    <r>
      <rPr>
        <u/>
        <sz val="10"/>
        <color rgb="FF1155CC"/>
        <rFont val="Calibri"/>
      </rPr>
      <t xml:space="preserve">[VIP]_Gà Rán Popeyes_18-20/04
</t>
    </r>
    <r>
      <rPr>
        <sz val="10"/>
        <color rgb="FF000000"/>
        <rFont val="Calibri"/>
      </rPr>
      <t>241231_Gà Rán Popeyes_9 cities</t>
    </r>
  </si>
  <si>
    <r>
      <rPr>
        <u/>
        <sz val="10"/>
        <color rgb="FF1155CC"/>
        <rFont val="Calibri"/>
      </rPr>
      <t xml:space="preserve">[SJBP]_Gà Rán KFC_129k
</t>
    </r>
    <r>
      <rPr>
        <sz val="10"/>
        <color rgb="FF000000"/>
        <rFont val="Calibri"/>
      </rPr>
      <t>241231_Gà Rán KFC_25 cities</t>
    </r>
  </si>
  <si>
    <r>
      <rPr>
        <u/>
        <sz val="10"/>
        <color rgb="FF1155CC"/>
        <rFont val="Calibri"/>
      </rPr>
      <t xml:space="preserve">[SJBP]_Gà Rán KFC_129k
</t>
    </r>
    <r>
      <rPr>
        <sz val="10"/>
        <color rgb="FF000000"/>
        <rFont val="Calibri"/>
      </rPr>
      <t>241231_Gà Rán KFC_25 cities</t>
    </r>
  </si>
  <si>
    <r>
      <rPr>
        <u/>
        <sz val="10"/>
        <color rgb="FF1155CC"/>
        <rFont val="Calibri"/>
      </rPr>
      <t xml:space="preserve">[SJBP]_Gà Rán KFC_129k
</t>
    </r>
    <r>
      <rPr>
        <sz val="10"/>
        <color rgb="FF000000"/>
        <rFont val="Calibri"/>
      </rPr>
      <t>241231_Gà Rán KFC_25 cities</t>
    </r>
  </si>
  <si>
    <r>
      <rPr>
        <u/>
        <sz val="10"/>
        <color rgb="FF1155CC"/>
        <rFont val="Calibri"/>
      </rPr>
      <t xml:space="preserve">[SuperVIP]_Pizza Hut_28-30/04
</t>
    </r>
    <r>
      <rPr>
        <sz val="10"/>
        <color rgb="FF000000"/>
        <rFont val="Calibri"/>
      </rPr>
      <t>241231_Pizza Hut_20 cities</t>
    </r>
  </si>
  <si>
    <r>
      <rPr>
        <u/>
        <sz val="10"/>
        <color rgb="FF1155CC"/>
        <rFont val="Calibri"/>
      </rPr>
      <t xml:space="preserve">[VIP]_Cơm Thố Anh Nguyễn_01-05/05
</t>
    </r>
    <r>
      <rPr>
        <sz val="10"/>
        <color rgb="FF000000"/>
        <rFont val="Calibri"/>
      </rPr>
      <t>250803_Cơm Thố Anh Nguyễn_12 cities</t>
    </r>
  </si>
  <si>
    <r>
      <rPr>
        <u/>
        <sz val="10"/>
        <color rgb="FF1155CC"/>
        <rFont val="Calibri"/>
      </rPr>
      <t xml:space="preserve">[VIP]_Domino's Pizza_02-04/05
</t>
    </r>
    <r>
      <rPr>
        <sz val="10"/>
        <color rgb="FF000000"/>
        <rFont val="Calibri"/>
      </rPr>
      <t xml:space="preserve"> 250116_Domino pizza_11 cities</t>
    </r>
  </si>
  <si>
    <r>
      <rPr>
        <u/>
        <sz val="10"/>
        <color rgb="FF1155CC"/>
        <rFont val="Calibri"/>
      </rPr>
      <t xml:space="preserve">[SJBP]_McDonald's_2T2 gà
</t>
    </r>
    <r>
      <rPr>
        <sz val="10"/>
        <color rgb="FF000000"/>
        <rFont val="Calibri"/>
      </rPr>
      <t>250416_McDonald's_5 cities</t>
    </r>
  </si>
  <si>
    <r>
      <rPr>
        <u/>
        <sz val="10"/>
        <color rgb="FF1155CC"/>
        <rFont val="Calibri"/>
      </rPr>
      <t xml:space="preserve">[SJBP]_McDonald's_2T2 gà
</t>
    </r>
    <r>
      <rPr>
        <sz val="10"/>
        <color rgb="FF000000"/>
        <rFont val="Calibri"/>
      </rPr>
      <t>250416_McDonald's_5 cities</t>
    </r>
  </si>
  <si>
    <r>
      <rPr>
        <u/>
        <sz val="10"/>
        <color rgb="FF1155CC"/>
        <rFont val="Calibri"/>
      </rPr>
      <t xml:space="preserve">[VIP]_Gà Rán Texas Chicken_05-08/05
</t>
    </r>
    <r>
      <rPr>
        <sz val="10"/>
        <color rgb="FF000000"/>
        <rFont val="Calibri"/>
      </rPr>
      <t>250102_Gà Rán Texas Chicken_6 cities</t>
    </r>
  </si>
  <si>
    <r>
      <rPr>
        <u/>
        <sz val="10"/>
        <color rgb="FF1155CC"/>
        <rFont val="Calibri"/>
      </rPr>
      <t>[SJBP]__Brand 50%</t>
    </r>
    <r>
      <rPr>
        <sz val="10"/>
        <rFont val="Calibri"/>
      </rPr>
      <t xml:space="preserve"> 241231_All OTH 2025_36 cities</t>
    </r>
  </si>
  <si>
    <r>
      <rPr>
        <u/>
        <sz val="10"/>
        <color rgb="FF1155CC"/>
        <rFont val="Calibri"/>
      </rPr>
      <t xml:space="preserve">[SJBP]_Brand_Food_01-31/05
</t>
    </r>
    <r>
      <rPr>
        <sz val="10"/>
        <color rgb="FF000000"/>
        <rFont val="Calibri"/>
      </rPr>
      <t>250424_Lotteria DI_32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</si>
  <si>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</si>
  <si>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T2+T3</t>
    </r>
  </si>
  <si>
    <r>
      <rPr>
        <u/>
        <sz val="10"/>
        <color rgb="FF1155CC"/>
        <rFont val="Calibri"/>
      </rPr>
      <t xml:space="preserve">[SJBP]_Brand_Food_01-31/05
</t>
    </r>
    <r>
      <rPr>
        <sz val="10"/>
        <color rgb="FF000000"/>
        <rFont val="Calibri"/>
      </rPr>
      <t>250424_Lotteria DI_32 cities</t>
    </r>
  </si>
  <si>
    <r>
      <rPr>
        <u/>
        <sz val="10"/>
        <color rgb="FF1155CC"/>
        <rFont val="Calibri"/>
      </rPr>
      <t xml:space="preserve">[SuperVIP]_Lotteria_12-15/05
</t>
    </r>
    <r>
      <rPr>
        <sz val="10"/>
        <color rgb="FF000000"/>
        <rFont val="Calibri"/>
      </rPr>
      <t>241231_Lotteria DI_27 cities</t>
    </r>
  </si>
  <si>
    <r>
      <rPr>
        <u/>
        <sz val="10"/>
        <color rgb="FF1155CC"/>
        <rFont val="Calibri"/>
      </rPr>
      <t xml:space="preserve">[SJBP]_Brand_Food_01-31/05
</t>
    </r>
    <r>
      <rPr>
        <sz val="10"/>
        <color rgb="FF000000"/>
        <rFont val="Calibri"/>
      </rPr>
      <t>250424_Lotteria DI_32 cities</t>
    </r>
  </si>
  <si>
    <r>
      <rPr>
        <u/>
        <sz val="10"/>
        <color rgb="FF1155CC"/>
        <rFont val="Calibri"/>
      </rPr>
      <t xml:space="preserve">[SuperVIP]_Lotteria_12-15/05
</t>
    </r>
    <r>
      <rPr>
        <sz val="10"/>
        <rFont val="Calibri"/>
      </rPr>
      <t>250424_Lotteria DI_32 cities</t>
    </r>
  </si>
  <si>
    <r>
      <rPr>
        <u/>
        <sz val="10"/>
        <color rgb="FF1155CC"/>
        <rFont val="Calibri"/>
      </rPr>
      <t xml:space="preserve">[SJBP]_Gà Rán Popeyes_BOGO May
</t>
    </r>
    <r>
      <rPr>
        <sz val="10"/>
        <color rgb="FF000000"/>
        <rFont val="Calibri"/>
      </rPr>
      <t>241231_Gà Rán Popeyes_9 cities</t>
    </r>
  </si>
  <si>
    <r>
      <rPr>
        <u/>
        <sz val="10"/>
        <color rgb="FF1155CC"/>
        <rFont val="Calibri"/>
      </rPr>
      <t xml:space="preserve">[SJBP]_Brand_Food_01-31/05
</t>
    </r>
    <r>
      <rPr>
        <sz val="10"/>
        <color rgb="FF000000"/>
        <rFont val="Calibri"/>
      </rPr>
      <t>250424_Lotteria DI_32 cities</t>
    </r>
  </si>
  <si>
    <r>
      <rPr>
        <u/>
        <sz val="10"/>
        <color rgb="FF1155CC"/>
        <rFont val="Calibri"/>
      </rPr>
      <t xml:space="preserve">[SJBP]_Brand_Food_01-31/05
</t>
    </r>
    <r>
      <rPr>
        <sz val="10"/>
        <color rgb="FF000000"/>
        <rFont val="Calibri"/>
      </rPr>
      <t>250424_Lotteria DI_32 cities</t>
    </r>
  </si>
  <si>
    <r>
      <rPr>
        <u/>
        <sz val="10"/>
        <color rgb="FF1155CC"/>
        <rFont val="Calibri"/>
      </rPr>
      <t xml:space="preserve">[SJBP]_Brand_Food_01-31/05
</t>
    </r>
    <r>
      <rPr>
        <sz val="10"/>
        <color rgb="FF000000"/>
        <rFont val="Calibri"/>
      </rPr>
      <t>250424_Lotteria DI_32 cities</t>
    </r>
  </si>
  <si>
    <r>
      <rPr>
        <u/>
        <sz val="10"/>
        <color rgb="FF1155CC"/>
        <rFont val="Calibri"/>
      </rPr>
      <t>[VIP]_Trà Sữa May Cha_May</t>
    </r>
    <r>
      <rPr>
        <sz val="10"/>
        <color rgb="FF000000"/>
        <rFont val="Calibri"/>
      </rPr>
      <t xml:space="preserve">  250102_Trà Sữa May Cha_7 cities</t>
    </r>
  </si>
  <si>
    <r>
      <rPr>
        <u/>
        <sz val="10"/>
        <color rgb="FF1155CC"/>
        <rFont val="Calibri"/>
      </rPr>
      <t>[VIP]_Trà Sữa May Cha_May</t>
    </r>
    <r>
      <rPr>
        <sz val="10"/>
        <color rgb="FF000000"/>
        <rFont val="Calibri"/>
      </rPr>
      <t xml:space="preserve">  250102_Trà Sữa May Cha_7 cities</t>
    </r>
  </si>
  <si>
    <r>
      <rPr>
        <u/>
        <sz val="10"/>
        <color rgb="FF1155CC"/>
        <rFont val="Calibri"/>
      </rPr>
      <t>[VIP]_Trà Sữa May Cha_May</t>
    </r>
    <r>
      <rPr>
        <sz val="10"/>
        <color rgb="FF000000"/>
        <rFont val="Calibri"/>
      </rPr>
      <t xml:space="preserve">  250102_Trà Sữa May Cha_7 cities</t>
    </r>
  </si>
  <si>
    <r>
      <rPr>
        <u/>
        <sz val="10"/>
        <color rgb="FF1155CC"/>
        <rFont val="Calibri"/>
      </rPr>
      <t xml:space="preserve">[SJBP]_McDonald's_BAU 99k
</t>
    </r>
    <r>
      <rPr>
        <sz val="10"/>
        <color rgb="FF000000"/>
        <rFont val="Calibri"/>
      </rPr>
      <t>250416_McDonald's_5 cities</t>
    </r>
  </si>
  <si>
    <r>
      <rPr>
        <u/>
        <sz val="10"/>
        <color rgb="FF1155CC"/>
        <rFont val="Calibri"/>
      </rPr>
      <t xml:space="preserve">[SJBP]_McDonald's_BAU 99k
</t>
    </r>
    <r>
      <rPr>
        <sz val="10"/>
        <color rgb="FF000000"/>
        <rFont val="Calibri"/>
      </rPr>
      <t>250416_McDonald's_5 cities</t>
    </r>
  </si>
  <si>
    <r>
      <rPr>
        <u/>
        <sz val="10"/>
        <color rgb="FF1155CC"/>
        <rFont val="Calibri"/>
      </rPr>
      <t xml:space="preserve">[SJBP]_Brand_Food_01-31/05
</t>
    </r>
    <r>
      <rPr>
        <sz val="10"/>
        <color rgb="FF000000"/>
        <rFont val="Calibri"/>
      </rPr>
      <t>250424_Lotteria DI_32 cities</t>
    </r>
  </si>
  <si>
    <r>
      <rPr>
        <u/>
        <sz val="10"/>
        <color rgb="FF1155CC"/>
        <rFont val="Calibri"/>
      </rPr>
      <t xml:space="preserve">[SuperVIP]_McDonald's_29/05 -01/06 </t>
    </r>
    <r>
      <rPr>
        <sz val="10"/>
        <rFont val="Calibri"/>
      </rPr>
      <t>250416_McDonald's_5 cities</t>
    </r>
  </si>
  <si>
    <r>
      <rPr>
        <u/>
        <sz val="10"/>
        <color rgb="FF1155CC"/>
        <rFont val="Calibri"/>
      </rPr>
      <t xml:space="preserve">[SuperVIP]_McDonald's_29/05 -01/06 </t>
    </r>
    <r>
      <rPr>
        <sz val="10"/>
        <rFont val="Calibri"/>
      </rPr>
      <t>250416_McDonald's_5 cities</t>
    </r>
  </si>
  <si>
    <r>
      <rPr>
        <u/>
        <sz val="10"/>
        <color rgb="FF1155CC"/>
        <rFont val="Calibri"/>
      </rPr>
      <t xml:space="preserve">[SJBP]_Lotteria_Weekend
</t>
    </r>
    <r>
      <rPr>
        <sz val="10"/>
        <color rgb="FF000000"/>
        <rFont val="Calibri"/>
      </rPr>
      <t>250424_Lotteria DI_32 cities</t>
    </r>
  </si>
  <si>
    <r>
      <rPr>
        <u/>
        <sz val="10"/>
        <color rgb="FF1155CC"/>
        <rFont val="Calibri"/>
      </rPr>
      <t xml:space="preserve">[SuperVIP]_Gà Rán KFC_01-04/06
</t>
    </r>
    <r>
      <rPr>
        <sz val="10"/>
        <color rgb="FF000000"/>
        <rFont val="Calibri"/>
      </rPr>
      <t>241231_Gà Rán KFC_25 cities</t>
    </r>
  </si>
  <si>
    <r>
      <rPr>
        <u/>
        <sz val="10"/>
        <color rgb="FF1155CC"/>
        <rFont val="Calibri"/>
      </rPr>
      <t xml:space="preserve">[SuperVIP]_Gà Rán KFC_01-04/06
</t>
    </r>
    <r>
      <rPr>
        <sz val="10"/>
        <color rgb="FF000000"/>
        <rFont val="Calibri"/>
      </rPr>
      <t>241231_Gà Rán KFC_25 cities</t>
    </r>
  </si>
  <si>
    <r>
      <rPr>
        <u/>
        <sz val="10"/>
        <color rgb="FF1155CC"/>
        <rFont val="Calibri"/>
      </rPr>
      <t>[SuperVIP]_Highlands Coffee_2-6.6</t>
    </r>
    <r>
      <rPr>
        <sz val="10"/>
        <color rgb="FF000000"/>
        <rFont val="Calibri"/>
      </rPr>
      <t xml:space="preserve"> 241231_Highlands Coffee_36 cities</t>
    </r>
  </si>
  <si>
    <r>
      <rPr>
        <u/>
        <sz val="10"/>
        <color rgb="FF1155CC"/>
        <rFont val="Calibri"/>
      </rPr>
      <t xml:space="preserve">[SuperVIP]_Gà Rán KFC_01-04/06
</t>
    </r>
    <r>
      <rPr>
        <sz val="10"/>
        <color rgb="FF000000"/>
        <rFont val="Calibri"/>
      </rPr>
      <t>241231_Gà Rán KFC_25 cities</t>
    </r>
  </si>
  <si>
    <r>
      <rPr>
        <u/>
        <sz val="10"/>
        <color rgb="FF1155CC"/>
        <rFont val="Calibri"/>
      </rPr>
      <t xml:space="preserve">[SuperVIP]_Gà Rán Popeyes_05-08/06
</t>
    </r>
    <r>
      <rPr>
        <sz val="10"/>
        <rFont val="Calibri"/>
      </rPr>
      <t>241231_Gà Rán Popeyes_9 cities</t>
    </r>
  </si>
  <si>
    <r>
      <rPr>
        <u/>
        <sz val="10"/>
        <color rgb="FF1155CC"/>
        <rFont val="Calibri"/>
      </rPr>
      <t xml:space="preserve">[VIP]_Domino's Pizza_06-08/06
</t>
    </r>
    <r>
      <rPr>
        <sz val="10"/>
        <color rgb="FF000000"/>
        <rFont val="Calibri"/>
      </rPr>
      <t>250116_Domino pizza_11 cities</t>
    </r>
  </si>
  <si>
    <r>
      <rPr>
        <u/>
        <sz val="10"/>
        <color rgb="FF1155CC"/>
        <rFont val="Calibri"/>
      </rPr>
      <t xml:space="preserve">[SuperVIP]_Gà Rán Popeyes_05-08/06
</t>
    </r>
    <r>
      <rPr>
        <sz val="10"/>
        <rFont val="Calibri"/>
      </rPr>
      <t>241231_Gà Rán Popeyes_9 cities</t>
    </r>
  </si>
  <si>
    <r>
      <rPr>
        <u/>
        <sz val="10"/>
        <color rgb="FF1155CC"/>
        <rFont val="Calibri"/>
      </rPr>
      <t xml:space="preserve">[SuperVIP]_Gà Rán Popeyes_05-08/06
</t>
    </r>
    <r>
      <rPr>
        <sz val="10"/>
        <rFont val="Calibri"/>
      </rPr>
      <t>241231_Gà Rán Popeyes_9 cities</t>
    </r>
  </si>
  <si>
    <r>
      <rPr>
        <u/>
        <sz val="10"/>
        <color rgb="FF1155CC"/>
        <rFont val="Calibri"/>
      </rPr>
      <t>[VIP]_Gà Rán Texas Chicken_09-12/06</t>
    </r>
    <r>
      <rPr>
        <sz val="10"/>
        <color rgb="FF000000"/>
        <rFont val="Calibri"/>
      </rPr>
      <t>250102_Gà Rán Texas Chicken_6 cities</t>
    </r>
  </si>
  <si>
    <r>
      <rPr>
        <u/>
        <sz val="10"/>
        <color rgb="FF1155CC"/>
        <rFont val="Calibri"/>
      </rPr>
      <t>[VIP]_Gà Rán Texas Chicken_09-12/06</t>
    </r>
    <r>
      <rPr>
        <sz val="10"/>
        <color rgb="FF000000"/>
        <rFont val="Calibri"/>
      </rPr>
      <t>250102_Gà Rán Texas Chicken_6 cities</t>
    </r>
  </si>
  <si>
    <r>
      <rPr>
        <u/>
        <sz val="10"/>
        <color rgb="FF1155CC"/>
        <rFont val="Calibri"/>
      </rPr>
      <t>[VIP]_Gà Rán Texas Chicken_09-12/06</t>
    </r>
    <r>
      <rPr>
        <sz val="10"/>
        <rFont val="Calibri"/>
      </rPr>
      <t>250102_Gà Rán Texas Chicken_6 cities</t>
    </r>
  </si>
  <si>
    <r>
      <rPr>
        <u/>
        <sz val="10"/>
        <color rgb="FF1155CC"/>
        <rFont val="Calibri"/>
      </rPr>
      <t>[VIP]_Gà Rán Texas Chicken_09-12/06</t>
    </r>
    <r>
      <rPr>
        <sz val="10"/>
        <color rgb="FF000000"/>
        <rFont val="Calibri"/>
      </rPr>
      <t>250102_Gà Rán Texas Chicken_6 cities</t>
    </r>
  </si>
  <si>
    <r>
      <rPr>
        <u/>
        <sz val="10"/>
        <color rgb="FF1155CC"/>
        <rFont val="Calibri"/>
      </rPr>
      <t xml:space="preserve">[SuperVIP]_McDonald's_13-15/06
</t>
    </r>
    <r>
      <rPr>
        <sz val="10"/>
        <color rgb="FF000000"/>
        <rFont val="Calibri"/>
      </rPr>
      <t>250416_McDonald's_5 cities</t>
    </r>
  </si>
  <si>
    <r>
      <rPr>
        <u/>
        <sz val="10"/>
        <color rgb="FF1155CC"/>
        <rFont val="Calibri"/>
      </rPr>
      <t xml:space="preserve">[SuperVIP]_McDonald's_13-15/06
</t>
    </r>
    <r>
      <rPr>
        <sz val="10"/>
        <color rgb="FF000000"/>
        <rFont val="Calibri"/>
      </rPr>
      <t>250416_McDonald's_5 cities</t>
    </r>
  </si>
  <si>
    <r>
      <rPr>
        <u/>
        <sz val="10"/>
        <color rgb="FF1155CC"/>
        <rFont val="Calibri"/>
      </rPr>
      <t xml:space="preserve">[SJBP]_McDonald's_2T2 119k
</t>
    </r>
    <r>
      <rPr>
        <sz val="10"/>
        <color rgb="FF000000"/>
        <rFont val="Calibri"/>
      </rPr>
      <t>250416_McDonald's_5 cities</t>
    </r>
  </si>
  <si>
    <r>
      <rPr>
        <u/>
        <sz val="10"/>
        <color rgb="FF1155CC"/>
        <rFont val="Calibri"/>
      </rPr>
      <t xml:space="preserve">[SJBP]_McDonald's_2T2 119k
</t>
    </r>
    <r>
      <rPr>
        <sz val="10"/>
        <color rgb="FF000000"/>
        <rFont val="Calibri"/>
      </rPr>
      <t>250416_McDonald's_5 cities</t>
    </r>
  </si>
  <si>
    <r>
      <rPr>
        <u/>
        <sz val="10"/>
        <color rgb="FF1155CC"/>
        <rFont val="Calibri"/>
      </rPr>
      <t>[JBP]_KATINAT Coffee &amp; Tea House_bơ dừa BAU</t>
    </r>
    <r>
      <rPr>
        <sz val="10"/>
        <color rgb="FF000000"/>
        <rFont val="Calibri"/>
      </rPr>
      <t xml:space="preserve"> 250119_Katinat Saigon Kafe_11 cities</t>
    </r>
  </si>
  <si>
    <r>
      <rPr>
        <u/>
        <sz val="10"/>
        <color rgb="FF1155CC"/>
        <rFont val="Calibri"/>
      </rPr>
      <t xml:space="preserve">[SJBP]_Domino's Pizza_1K
</t>
    </r>
    <r>
      <rPr>
        <sz val="10"/>
        <color rgb="FF000000"/>
        <rFont val="Calibri"/>
      </rPr>
      <t>250116_Domino pizza_11 cities</t>
    </r>
  </si>
  <si>
    <r>
      <rPr>
        <u/>
        <sz val="10"/>
        <color rgb="FF1155CC"/>
        <rFont val="Calibri"/>
      </rPr>
      <t>[SJBP]_McDonald's_2T2</t>
    </r>
    <r>
      <rPr>
        <sz val="10"/>
        <rFont val="Calibri"/>
      </rPr>
      <t xml:space="preserve"> 250416_McDonald's_5 cities</t>
    </r>
  </si>
  <si>
    <r>
      <rPr>
        <u/>
        <sz val="10"/>
        <color rgb="FF1155CC"/>
        <rFont val="Calibri"/>
      </rPr>
      <t>[SJBP]_McDonald's_2T2</t>
    </r>
    <r>
      <rPr>
        <sz val="10"/>
        <color rgb="FF000000"/>
        <rFont val="Calibri"/>
      </rPr>
      <t xml:space="preserve"> 250416_McDonald's_5 cities</t>
    </r>
  </si>
  <si>
    <r>
      <rPr>
        <u/>
        <sz val="10"/>
        <color rgb="FF1155CC"/>
        <rFont val="Calibri"/>
      </rPr>
      <t>[SJBP]_McDonald's_2T2</t>
    </r>
    <r>
      <rPr>
        <sz val="10"/>
        <rFont val="Calibri"/>
      </rPr>
      <t>250416_McDonald's_5 cities</t>
    </r>
  </si>
  <si>
    <r>
      <rPr>
        <u/>
        <sz val="10"/>
        <color rgb="FF1155CC"/>
        <rFont val="Calibri"/>
      </rPr>
      <t>[VIP]_Domino's Pizza_11-13/07</t>
    </r>
    <r>
      <rPr>
        <sz val="10"/>
        <rFont val="Calibri"/>
      </rPr>
      <t xml:space="preserve"> 250116_Domino pizza_11 cities</t>
    </r>
  </si>
  <si>
    <r>
      <rPr>
        <u/>
        <sz val="10"/>
        <color rgb="FF1155CC"/>
        <rFont val="Calibri"/>
      </rPr>
      <t>[JBP]_KATINAT Coffee &amp; Tea House_B2G1</t>
    </r>
    <r>
      <rPr>
        <sz val="10"/>
        <color rgb="FF000000"/>
        <rFont val="Calibri"/>
      </rPr>
      <t xml:space="preserve"> 250119_Katinat Saigon Kafe_11 cities</t>
    </r>
  </si>
  <si>
    <r>
      <rPr>
        <u/>
        <sz val="10"/>
        <color rgb="FF1155CC"/>
        <rFont val="Calibri"/>
      </rPr>
      <t xml:space="preserve">[SJBP]_Gà Rán Popeyes_BOGO
</t>
    </r>
    <r>
      <rPr>
        <sz val="10"/>
        <color rgb="FF000000"/>
        <rFont val="Calibri"/>
      </rPr>
      <t>241231_Gà Rán Popeyes_9 cities</t>
    </r>
  </si>
  <si>
    <r>
      <rPr>
        <u/>
        <sz val="10"/>
        <color rgb="FF1155CC"/>
        <rFont val="Calibri"/>
      </rPr>
      <t>[VIP]_Lotteria DI_14-17/07</t>
    </r>
    <r>
      <rPr>
        <sz val="10"/>
        <rFont val="Calibri"/>
      </rPr>
      <t xml:space="preserve"> 250424_Lotteria DI_32 cities</t>
    </r>
  </si>
  <si>
    <r>
      <rPr>
        <u/>
        <sz val="10"/>
        <color rgb="FF1155CC"/>
        <rFont val="Calibri"/>
      </rPr>
      <t>[VIP]_Lotteria DI_14-17/07</t>
    </r>
    <r>
      <rPr>
        <sz val="10"/>
        <color rgb="FF000000"/>
        <rFont val="Calibri"/>
      </rPr>
      <t xml:space="preserve"> 250424_Lotteria DI_32 cities</t>
    </r>
  </si>
  <si>
    <r>
      <rPr>
        <u/>
        <sz val="10"/>
        <color rgb="FF1155CC"/>
        <rFont val="Calibri"/>
      </rPr>
      <t>[SuperVIP]_Gà Rán KFC_18-20/07</t>
    </r>
    <r>
      <rPr>
        <sz val="10"/>
        <color rgb="FF000000"/>
        <rFont val="Calibri"/>
      </rPr>
      <t xml:space="preserve"> 241231_Gà Rán KFC_25 cities</t>
    </r>
  </si>
  <si>
    <r>
      <rPr>
        <u/>
        <sz val="10"/>
        <color rgb="FF1155CC"/>
        <rFont val="Calibri"/>
      </rPr>
      <t>[SuperVIP]_Gà Rán KFC_18-20/07</t>
    </r>
    <r>
      <rPr>
        <sz val="10"/>
        <color rgb="FF000000"/>
        <rFont val="Calibri"/>
      </rPr>
      <t xml:space="preserve"> 241231_Gà Rán KFC_25 cities</t>
    </r>
  </si>
  <si>
    <r>
      <rPr>
        <u/>
        <sz val="10"/>
        <color rgb="FF1155CC"/>
        <rFont val="Calibri"/>
      </rPr>
      <t>[VIP]_Gà Rán Texas Chicken_21-24/07</t>
    </r>
    <r>
      <rPr>
        <sz val="10"/>
        <color rgb="FF000000"/>
        <rFont val="Calibri"/>
      </rPr>
      <t xml:space="preserve"> 250102_Gà Rán Texas Chicken_6 cities</t>
    </r>
  </si>
  <si>
    <r>
      <rPr>
        <u/>
        <sz val="10"/>
        <color rgb="FF1155CC"/>
        <rFont val="Calibri"/>
      </rPr>
      <t>[VIP]_Gà Rán Texas Chicken_21-24/07</t>
    </r>
    <r>
      <rPr>
        <sz val="10"/>
        <color rgb="FF000000"/>
        <rFont val="Calibri"/>
      </rPr>
      <t xml:space="preserve"> 250102_Gà Rán Texas Chicken_6 cities</t>
    </r>
  </si>
  <si>
    <r>
      <rPr>
        <u/>
        <sz val="10"/>
        <color rgb="FF1155CC"/>
        <rFont val="Calibri"/>
      </rPr>
      <t>[SJBP]_Brand_Food_BAU</t>
    </r>
    <r>
      <rPr>
        <sz val="10"/>
        <color rgb="FF000000"/>
        <rFont val="Calibri"/>
      </rPr>
      <t xml:space="preserve"> 250424_Lotteria DI_32 cities</t>
    </r>
  </si>
  <si>
    <r>
      <rPr>
        <u/>
        <sz val="10"/>
        <color rgb="FF1155CC"/>
        <rFont val="Calibri"/>
      </rPr>
      <t>[VIP]_Domino's Pizza_25-27/07</t>
    </r>
    <r>
      <rPr>
        <sz val="10"/>
        <color rgb="FF000000"/>
        <rFont val="Calibri"/>
      </rPr>
      <t xml:space="preserve"> 250116_Domino pizza_11 cities</t>
    </r>
  </si>
  <si>
    <r>
      <rPr>
        <u/>
        <sz val="10"/>
        <color rgb="FF1155CC"/>
        <rFont val="Calibri"/>
      </rPr>
      <t>[SJBP]_Brand_Food_BAU</t>
    </r>
    <r>
      <rPr>
        <sz val="10"/>
        <color rgb="FF000000"/>
        <rFont val="Calibri"/>
      </rPr>
      <t xml:space="preserve"> 250424_Lotteria DI_32 cities</t>
    </r>
  </si>
  <si>
    <r>
      <rPr>
        <u/>
        <sz val="10"/>
        <color rgb="FF1155CC"/>
        <rFont val="Calibri"/>
      </rPr>
      <t>[SJBP]_Brand_Food_BAU</t>
    </r>
    <r>
      <rPr>
        <sz val="10"/>
        <color rgb="FF000000"/>
        <rFont val="Calibri"/>
      </rPr>
      <t xml:space="preserve"> 250424_Lotteria DI_32 cities</t>
    </r>
  </si>
  <si>
    <r>
      <rPr>
        <u/>
        <sz val="10"/>
        <color rgb="FF1155CC"/>
        <rFont val="Calibri"/>
      </rPr>
      <t>[SJBP]_Brand_Food_BAU</t>
    </r>
    <r>
      <rPr>
        <sz val="10"/>
        <color rgb="FF000000"/>
        <rFont val="Calibri"/>
      </rPr>
      <t xml:space="preserve"> 250424_Lotteria DI_32 cities</t>
    </r>
  </si>
  <si>
    <r>
      <rPr>
        <u/>
        <sz val="10"/>
        <color rgb="FF1155CC"/>
        <rFont val="Calibri"/>
      </rPr>
      <t xml:space="preserve">[SuperVIP]_McDonald's_01-03/08
</t>
    </r>
    <r>
      <rPr>
        <sz val="10"/>
        <color rgb="FF000000"/>
        <rFont val="Calibri"/>
      </rPr>
      <t xml:space="preserve"> 250707_McDonald's_6 cities</t>
    </r>
  </si>
  <si>
    <r>
      <rPr>
        <u/>
        <sz val="10"/>
        <color rgb="FF1155CC"/>
        <rFont val="Calibri"/>
      </rPr>
      <t xml:space="preserve">[SuperVIP]_McDonald's_01-03/08
</t>
    </r>
    <r>
      <rPr>
        <sz val="10"/>
        <color rgb="FF000000"/>
        <rFont val="Calibri"/>
      </rPr>
      <t xml:space="preserve"> 250707_McDonald's_6 cities</t>
    </r>
  </si>
  <si>
    <r>
      <rPr>
        <u/>
        <sz val="10"/>
        <color rgb="FF1155CC"/>
        <rFont val="Calibri"/>
      </rPr>
      <t xml:space="preserve">[VIP]_Pizza Hut_01-03/08
</t>
    </r>
    <r>
      <rPr>
        <sz val="10"/>
        <color rgb="FF000000"/>
        <rFont val="Calibri"/>
      </rPr>
      <t xml:space="preserve"> 241231_Pizza Hut_20 cities</t>
    </r>
  </si>
  <si>
    <r>
      <rPr>
        <u/>
        <sz val="10"/>
        <color rgb="FF1155CC"/>
        <rFont val="Calibri"/>
      </rPr>
      <t xml:space="preserve">[VIP]_Gà Rán Texas Chicken_04-07/08
</t>
    </r>
    <r>
      <rPr>
        <sz val="10"/>
        <color rgb="FF000000"/>
        <rFont val="Calibri"/>
      </rPr>
      <t xml:space="preserve"> 250102_Gà Rán Texas Chicken_6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</si>
  <si>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</si>
  <si>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</si>
  <si>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</si>
  <si>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[SuperVIP]_Gà Rán KFC_08-10/08</t>
    </r>
    <r>
      <rPr>
        <sz val="10"/>
        <color rgb="FF000000"/>
        <rFont val="Calibri"/>
      </rPr>
      <t xml:space="preserve"> c</t>
    </r>
  </si>
  <si>
    <r>
      <rPr>
        <u/>
        <sz val="10"/>
        <color rgb="FF1155CC"/>
        <rFont val="Calibri"/>
      </rPr>
      <t>[Alacarte CB]_Trà Sữa May Cha_Aug.CB1.9K</t>
    </r>
    <r>
      <rPr>
        <sz val="10"/>
        <rFont val="Calibri"/>
      </rPr>
      <t>_BD,BH,CT_only #1</t>
    </r>
  </si>
  <si>
    <r>
      <rPr>
        <u/>
        <sz val="10"/>
        <color rgb="FF1155CC"/>
        <rFont val="Calibri"/>
      </rPr>
      <t xml:space="preserve">[VIP]_Domino's Pizza_08-10/08
</t>
    </r>
    <r>
      <rPr>
        <sz val="10"/>
        <color rgb="FF000000"/>
        <rFont val="Calibri"/>
      </rPr>
      <t xml:space="preserve"> 250116_Domino pizza_11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</si>
  <si>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</si>
  <si>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</si>
  <si>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[SJBP]_Domino's Pizza_1K</t>
    </r>
    <r>
      <rPr>
        <sz val="10"/>
        <color rgb="FF000000"/>
        <rFont val="Calibri"/>
      </rPr>
      <t xml:space="preserve"> 250116_Domino pizza_11 cities</t>
    </r>
  </si>
  <si>
    <r>
      <rPr>
        <u/>
        <sz val="10"/>
        <color rgb="FF1155CC"/>
        <rFont val="Calibri"/>
      </rPr>
      <t>[SJBP]__Brand 50%</t>
    </r>
    <r>
      <rPr>
        <sz val="10"/>
        <rFont val="Calibri"/>
      </rPr>
      <t xml:space="preserve"> 241231_All OTH 2025_36 cities</t>
    </r>
  </si>
  <si>
    <r>
      <rPr>
        <u/>
        <sz val="10"/>
        <color rgb="FF1155CC"/>
        <rFont val="Calibri"/>
      </rPr>
      <t xml:space="preserve">[SuperVIP]_Gà Rán Popeyes_14-17/08
</t>
    </r>
    <r>
      <rPr>
        <sz val="10"/>
        <color rgb="FF000000"/>
        <rFont val="Calibri"/>
      </rPr>
      <t>241231_Gà Rán Popeyes_9 cities</t>
    </r>
  </si>
  <si>
    <r>
      <rPr>
        <u/>
        <sz val="10"/>
        <color rgb="FF1155CC"/>
        <rFont val="Calibri"/>
      </rPr>
      <t xml:space="preserve">[SuperVIP]_Gà Rán Popeyes_14-17/08
</t>
    </r>
    <r>
      <rPr>
        <sz val="10"/>
        <color rgb="FF000000"/>
        <rFont val="Calibri"/>
      </rPr>
      <t>241231_Gà Rán Popeyes_9 cities</t>
    </r>
  </si>
  <si>
    <r>
      <rPr>
        <u/>
        <sz val="10"/>
        <color rgb="FF1155CC"/>
        <rFont val="Calibri"/>
      </rPr>
      <t xml:space="preserve">[SuperVIP]_Pizza Hut_15-17/08
</t>
    </r>
    <r>
      <rPr>
        <sz val="10"/>
        <color rgb="FF000000"/>
        <rFont val="Calibri"/>
      </rPr>
      <t>241231_Pizza Hut_20 cities</t>
    </r>
  </si>
  <si>
    <r>
      <rPr>
        <u/>
        <sz val="10"/>
        <color rgb="FF1155CC"/>
        <rFont val="Calibri"/>
      </rPr>
      <t>[SJBP]__Brand 50%</t>
    </r>
    <r>
      <rPr>
        <sz val="10"/>
        <rFont val="Calibri"/>
      </rPr>
      <t xml:space="preserve"> 241231_All OTH 2025_36 cities</t>
    </r>
  </si>
  <si>
    <r>
      <rPr>
        <u/>
        <sz val="10"/>
        <color rgb="FF1155CC"/>
        <rFont val="Calibri"/>
      </rPr>
      <t>[VIP]_Lotteria_18-21/08</t>
    </r>
    <r>
      <rPr>
        <sz val="10"/>
        <rFont val="Calibri"/>
      </rPr>
      <t xml:space="preserve"> 250424_Lotteria DI_32 cities</t>
    </r>
  </si>
  <si>
    <r>
      <rPr>
        <u/>
        <sz val="10"/>
        <color rgb="FF1155CC"/>
        <rFont val="Calibri"/>
      </rPr>
      <t>[SJBP]__Brand 50%</t>
    </r>
    <r>
      <rPr>
        <sz val="10"/>
        <rFont val="Calibri"/>
      </rPr>
      <t xml:space="preserve"> 241231_All OTH 2025_36 cities</t>
    </r>
  </si>
  <si>
    <r>
      <rPr>
        <u/>
        <sz val="10"/>
        <color rgb="FF1155CC"/>
        <rFont val="Calibri"/>
      </rPr>
      <t>[VIP]_Lotteria_18-21/08</t>
    </r>
    <r>
      <rPr>
        <sz val="10"/>
        <rFont val="Calibri"/>
      </rPr>
      <t xml:space="preserve"> 250424_Lotteria DI_32 cities</t>
    </r>
  </si>
  <si>
    <r>
      <rPr>
        <u/>
        <sz val="10"/>
        <color rgb="FF1155CC"/>
        <rFont val="Calibri"/>
      </rPr>
      <t xml:space="preserve">[VIP]_Domino's Pizza_22-24/08
</t>
    </r>
    <r>
      <rPr>
        <sz val="10"/>
        <color rgb="FF000000"/>
        <rFont val="Calibri"/>
      </rPr>
      <t xml:space="preserve"> 250116_Domino pizza_11 cities</t>
    </r>
  </si>
  <si>
    <r>
      <rPr>
        <u/>
        <sz val="10"/>
        <color rgb="FF1155CC"/>
        <rFont val="Calibri"/>
      </rPr>
      <t xml:space="preserve">[SuperVIP]_McDonald's_22-24/08
</t>
    </r>
    <r>
      <rPr>
        <sz val="10"/>
        <color rgb="FF000000"/>
        <rFont val="Calibri"/>
      </rPr>
      <t xml:space="preserve"> 250707_McDonald's_6 cities</t>
    </r>
  </si>
  <si>
    <r>
      <rPr>
        <u/>
        <sz val="10"/>
        <color rgb="FF1155CC"/>
        <rFont val="Calibri"/>
      </rPr>
      <t xml:space="preserve">[SuperVIP]_McDonald's_22-24/08
</t>
    </r>
    <r>
      <rPr>
        <sz val="10"/>
        <color rgb="FF000000"/>
        <rFont val="Calibri"/>
      </rPr>
      <t xml:space="preserve"> 250707_McDonald's_6 cities</t>
    </r>
  </si>
  <si>
    <r>
      <rPr>
        <u/>
        <sz val="10"/>
        <color rgb="FF1155CC"/>
        <rFont val="Calibri"/>
      </rPr>
      <t xml:space="preserve">[SuperVIP]_Gà Rán Popeyes_25-28/08
</t>
    </r>
    <r>
      <rPr>
        <sz val="10"/>
        <color rgb="FF000000"/>
        <rFont val="Calibri"/>
      </rPr>
      <t>241231_Gà Rán Popeyes_9 cities</t>
    </r>
  </si>
  <si>
    <r>
      <rPr>
        <u/>
        <sz val="10"/>
        <color rgb="FF1155CC"/>
        <rFont val="Calibri"/>
      </rPr>
      <t xml:space="preserve">[SuperVIP]_Gà Rán Popeyes_25-28/08
</t>
    </r>
    <r>
      <rPr>
        <sz val="10"/>
        <color rgb="FF000000"/>
        <rFont val="Calibri"/>
      </rPr>
      <t>241231_Gà Rán Popeyes_9 cities</t>
    </r>
  </si>
  <si>
    <r>
      <rPr>
        <u/>
        <sz val="10"/>
        <color rgb="FF1155CC"/>
        <rFont val="Calibri"/>
      </rPr>
      <t xml:space="preserve">[SJBP]_Pizza Hut_1d
</t>
    </r>
    <r>
      <rPr>
        <sz val="10"/>
        <color rgb="FF000000"/>
        <rFont val="Calibri"/>
      </rPr>
      <t xml:space="preserve"> 241231_Pizza Hut_20 cities</t>
    </r>
  </si>
  <si>
    <r>
      <rPr>
        <u/>
        <sz val="10"/>
        <color rgb="FF1155CC"/>
        <rFont val="Calibri"/>
      </rPr>
      <t>[SJBP]_Brand_Food_BAU</t>
    </r>
    <r>
      <rPr>
        <sz val="10"/>
        <color rgb="FF000000"/>
        <rFont val="Calibri"/>
      </rPr>
      <t xml:space="preserve"> 250424_Lotteria DI_32 cities</t>
    </r>
  </si>
  <si>
    <r>
      <rPr>
        <u/>
        <sz val="10"/>
        <color rgb="FF1155CC"/>
        <rFont val="Calibri"/>
      </rPr>
      <t>[SJBP]_Brand_Food_BAU</t>
    </r>
    <r>
      <rPr>
        <sz val="10"/>
        <color rgb="FF000000"/>
        <rFont val="Calibri"/>
      </rPr>
      <t xml:space="preserve"> 250424_Lotteria DI_32 cities</t>
    </r>
  </si>
  <si>
    <r>
      <rPr>
        <u/>
        <sz val="10"/>
        <color rgb="FF1155CC"/>
        <rFont val="Calibri"/>
      </rPr>
      <t>[SuperVIP]_Gà Rán KFC_29-31/08</t>
    </r>
    <r>
      <rPr>
        <sz val="10"/>
        <rFont val="Calibri"/>
      </rPr>
      <t xml:space="preserve"> 241231_Gà Rán KFC_25 cities</t>
    </r>
  </si>
  <si>
    <r>
      <rPr>
        <u/>
        <sz val="10"/>
        <color rgb="FF1155CC"/>
        <rFont val="Calibri"/>
      </rPr>
      <t>[SuperVIP]_Gà Rán KFC_29-31/08</t>
    </r>
    <r>
      <rPr>
        <sz val="10"/>
        <rFont val="Calibri"/>
      </rPr>
      <t xml:space="preserve"> 241231_Gà Rán KFC_25 cities</t>
    </r>
  </si>
  <si>
    <r>
      <rPr>
        <u/>
        <sz val="10"/>
        <color rgb="FF1155CC"/>
        <rFont val="Calibri"/>
      </rPr>
      <t xml:space="preserve">[SuperVIP]_McDonald's_01-04/09
</t>
    </r>
    <r>
      <rPr>
        <sz val="10"/>
        <color rgb="FF000000"/>
        <rFont val="Calibri"/>
      </rPr>
      <t xml:space="preserve"> 250707_McDonald's_6 cities</t>
    </r>
  </si>
  <si>
    <r>
      <rPr>
        <u/>
        <sz val="10"/>
        <color rgb="FF1155CC"/>
        <rFont val="Calibri"/>
      </rPr>
      <t>[SJBP]_Pizza Hut_Giảm 80k</t>
    </r>
    <r>
      <rPr>
        <sz val="10"/>
        <color rgb="FF000000"/>
        <rFont val="Calibri"/>
      </rPr>
      <t xml:space="preserve"> 241231_Pizza Hut_20 cities</t>
    </r>
  </si>
  <si>
    <r>
      <rPr>
        <u/>
        <sz val="10"/>
        <color rgb="FF1155CC"/>
        <rFont val="Calibri"/>
      </rPr>
      <t xml:space="preserve">[SuperVIP]_McDonald's_01-04/09
</t>
    </r>
    <r>
      <rPr>
        <sz val="10"/>
        <color rgb="FF000000"/>
        <rFont val="Calibri"/>
      </rPr>
      <t xml:space="preserve"> 250707_McDonald's_6 cities</t>
    </r>
  </si>
  <si>
    <r>
      <rPr>
        <u/>
        <sz val="10"/>
        <color rgb="FF1155CC"/>
        <rFont val="Calibri"/>
      </rPr>
      <t>[SJBP]_Pizza Hut_Giảm 80k</t>
    </r>
    <r>
      <rPr>
        <sz val="10"/>
        <color rgb="FF000000"/>
        <rFont val="Calibri"/>
      </rPr>
      <t xml:space="preserve"> 241231_Pizza Hut_20 cities</t>
    </r>
  </si>
  <si>
    <r>
      <rPr>
        <u/>
        <sz val="10"/>
        <color rgb="FF1155CC"/>
        <rFont val="Calibri"/>
      </rPr>
      <t xml:space="preserve">[SuperVIP]_Gà Rán KFC_05-07/09
</t>
    </r>
    <r>
      <rPr>
        <sz val="10"/>
        <color rgb="FF000000"/>
        <rFont val="Calibri"/>
      </rPr>
      <t>241231_Gà Rán KFC_25 cities</t>
    </r>
  </si>
  <si>
    <r>
      <rPr>
        <u/>
        <sz val="10"/>
        <color rgb="FF1155CC"/>
        <rFont val="Calibri"/>
      </rPr>
      <t xml:space="preserve">[SuperVIP]_Gà Rán KFC_05-07/09
</t>
    </r>
    <r>
      <rPr>
        <sz val="10"/>
        <color rgb="FF000000"/>
        <rFont val="Calibri"/>
      </rPr>
      <t>241231_Gà Rán KFC_25 cities</t>
    </r>
  </si>
  <si>
    <r>
      <rPr>
        <u/>
        <sz val="10"/>
        <color rgb="FF1155CC"/>
        <rFont val="Calibri"/>
      </rPr>
      <t>[Alacarte CB]_Trà Sữa May Cha_Sep.CB1</t>
    </r>
    <r>
      <rPr>
        <sz val="10"/>
        <color rgb="FF000000"/>
        <rFont val="Calibri"/>
      </rPr>
      <t>_BD, ĐN,CT</t>
    </r>
  </si>
  <si>
    <r>
      <rPr>
        <u/>
        <sz val="10"/>
        <color rgb="FF1155CC"/>
        <rFont val="Calibri"/>
      </rPr>
      <t>[Win 1]_Lotteria_Sep</t>
    </r>
    <r>
      <rPr>
        <sz val="10"/>
        <rFont val="Calibri"/>
      </rPr>
      <t>_VT</t>
    </r>
  </si>
  <si>
    <r>
      <rPr>
        <u/>
        <sz val="10"/>
        <color rgb="FF1155CC"/>
        <rFont val="Calibri"/>
      </rPr>
      <t xml:space="preserve">[VIP]_Gà Rán Texas Chicken_08-11/09
</t>
    </r>
    <r>
      <rPr>
        <u/>
        <sz val="10"/>
        <color rgb="FF000000"/>
        <rFont val="Calibri"/>
      </rPr>
      <t>250102_Gà Rán Texas Chicken_6 cities</t>
    </r>
  </si>
  <si>
    <r>
      <rPr>
        <u/>
        <sz val="10"/>
        <color rgb="FF1155CC"/>
        <rFont val="Calibri"/>
      </rPr>
      <t xml:space="preserve">[SuperVIP]_McDonald's_12-14/09
</t>
    </r>
    <r>
      <rPr>
        <sz val="10"/>
        <color rgb="FF000000"/>
        <rFont val="Calibri"/>
      </rPr>
      <t>250707_McDonald's_6 cities</t>
    </r>
  </si>
  <si>
    <r>
      <rPr>
        <u/>
        <sz val="10"/>
        <color rgb="FF1155CC"/>
        <rFont val="Calibri"/>
      </rPr>
      <t xml:space="preserve">[SuperVIP]_McDonald's_12-14/09
</t>
    </r>
    <r>
      <rPr>
        <sz val="10"/>
        <color rgb="FF000000"/>
        <rFont val="Calibri"/>
      </rPr>
      <t>250707_McDonald's_6 cities</t>
    </r>
  </si>
  <si>
    <r>
      <rPr>
        <u/>
        <sz val="10"/>
        <color rgb="FF1155CC"/>
        <rFont val="Calibri"/>
      </rPr>
      <t xml:space="preserve">[SuperVIP]_McDonald's_12-14/09
</t>
    </r>
    <r>
      <rPr>
        <sz val="10"/>
        <color rgb="FF000000"/>
        <rFont val="Calibri"/>
      </rPr>
      <t>250707_McDonald's_6 cities</t>
    </r>
  </si>
  <si>
    <r>
      <rPr>
        <u/>
        <sz val="10"/>
        <color rgb="FF1155CC"/>
        <rFont val="Calibri"/>
      </rPr>
      <t>[VIP]_Gong Cha_Sep</t>
    </r>
    <r>
      <rPr>
        <sz val="10"/>
        <color rgb="FF000000"/>
        <rFont val="Calibri"/>
      </rPr>
      <t xml:space="preserve"> 20240506_Gong Cha_3 cities</t>
    </r>
  </si>
  <si>
    <r>
      <rPr>
        <u/>
        <sz val="10"/>
        <color rgb="FF1155CC"/>
        <rFont val="Calibri"/>
      </rPr>
      <t xml:space="preserve">[SuperVIP]_Gà Rán Popeyes_18-21/09
</t>
    </r>
    <r>
      <rPr>
        <sz val="10"/>
        <color rgb="FF000000"/>
        <rFont val="Calibri"/>
      </rPr>
      <t>241231_Gà Rán Popeyes_9 cities</t>
    </r>
  </si>
  <si>
    <r>
      <rPr>
        <u/>
        <sz val="10"/>
        <color rgb="FF1155CC"/>
        <rFont val="Calibri"/>
      </rPr>
      <t xml:space="preserve">[SJBP]_McDonald's_2t2
</t>
    </r>
    <r>
      <rPr>
        <sz val="10"/>
        <color rgb="FF000000"/>
        <rFont val="Calibri"/>
      </rPr>
      <t xml:space="preserve"> 250707_McDonald's_6 cities</t>
    </r>
  </si>
  <si>
    <r>
      <rPr>
        <u/>
        <sz val="10"/>
        <color rgb="FF1155CC"/>
        <rFont val="Calibri"/>
      </rPr>
      <t xml:space="preserve">[SJBP]_McDonald's_2t2
</t>
    </r>
    <r>
      <rPr>
        <sz val="10"/>
        <color rgb="FF000000"/>
        <rFont val="Calibri"/>
      </rPr>
      <t xml:space="preserve"> 250707_McDonald's_6 cities</t>
    </r>
  </si>
  <si>
    <r>
      <rPr>
        <u/>
        <sz val="10"/>
        <color rgb="FF1155CC"/>
        <rFont val="Calibri"/>
      </rPr>
      <t>[SuperVIP]_Highlands Coffee_22-26.9</t>
    </r>
    <r>
      <rPr>
        <sz val="10"/>
        <color rgb="FF000000"/>
        <rFont val="Calibri"/>
      </rPr>
      <t xml:space="preserve"> 241231_Highlands Coffee_36 cities</t>
    </r>
  </si>
  <si>
    <r>
      <rPr>
        <u/>
        <sz val="10"/>
        <color rgb="FF1155CC"/>
        <rFont val="Calibri"/>
      </rPr>
      <t>[SuperVIP]_Starbucks Coffee_23-25.9</t>
    </r>
    <r>
      <rPr>
        <sz val="10"/>
        <color rgb="FF000000"/>
        <rFont val="Calibri"/>
      </rPr>
      <t xml:space="preserve"> 250520_Starbucks Coffee_12 cities</t>
    </r>
  </si>
  <si>
    <r>
      <rPr>
        <u/>
        <sz val="10"/>
        <color rgb="FF1155CC"/>
        <rFont val="Calibri"/>
      </rPr>
      <t xml:space="preserve">[VIP]_Lotteria_22-25/09
</t>
    </r>
    <r>
      <rPr>
        <sz val="10"/>
        <color rgb="FF000000"/>
        <rFont val="Calibri"/>
      </rPr>
      <t>250424_Lotteria DI_32 cities</t>
    </r>
  </si>
  <si>
    <r>
      <rPr>
        <u/>
        <sz val="10"/>
        <color rgb="FF1155CC"/>
        <rFont val="Calibri"/>
      </rPr>
      <t xml:space="preserve">[VIP]_Lotteria_22-25/09
</t>
    </r>
    <r>
      <rPr>
        <sz val="10"/>
        <color rgb="FF000000"/>
        <rFont val="Calibri"/>
      </rPr>
      <t>250424_Lotteria DI_32 cities</t>
    </r>
  </si>
  <si>
    <r>
      <rPr>
        <u/>
        <sz val="10"/>
        <color rgb="FF1155CC"/>
        <rFont val="Calibri"/>
      </rPr>
      <t xml:space="preserve">[SJBP]_Domino's Pizza_1k
</t>
    </r>
    <r>
      <rPr>
        <sz val="10"/>
        <color rgb="FF000000"/>
        <rFont val="Calibri"/>
      </rPr>
      <t>250116_Domino pizza_11 cities</t>
    </r>
  </si>
  <si>
    <r>
      <rPr>
        <u/>
        <sz val="10"/>
        <color rgb="FF1155CC"/>
        <rFont val="Calibri"/>
      </rPr>
      <t>[SuperVIP]_Gà Rán KFC_26-28/09</t>
    </r>
    <r>
      <rPr>
        <sz val="10"/>
        <rFont val="Calibri"/>
      </rPr>
      <t xml:space="preserve"> 241231_Gà Rán KFC_25 cities</t>
    </r>
  </si>
  <si>
    <r>
      <rPr>
        <u/>
        <sz val="10"/>
        <color rgb="FF1155CC"/>
        <rFont val="Calibri"/>
      </rPr>
      <t>[SuperVIP]_Gà Rán KFC_26-28/09</t>
    </r>
    <r>
      <rPr>
        <sz val="10"/>
        <color rgb="FF000000"/>
        <rFont val="Calibri"/>
      </rPr>
      <t xml:space="preserve"> 241231_Gà Rán KFC_25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</si>
  <si>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</si>
  <si>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</si>
  <si>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[SJBP]_McDonald's_BAU
</t>
    </r>
    <r>
      <rPr>
        <sz val="10"/>
        <color rgb="FF000000"/>
        <rFont val="Calibri"/>
      </rPr>
      <t>250707_McDonald's_6 cities</t>
    </r>
  </si>
  <si>
    <r>
      <rPr>
        <u/>
        <sz val="10"/>
        <color rgb="FF1155CC"/>
        <rFont val="Calibri"/>
      </rPr>
      <t xml:space="preserve">[SuperVIP]_Gà Rán Popeyes_02-05/10
</t>
    </r>
    <r>
      <rPr>
        <sz val="10"/>
        <color rgb="FF000000"/>
        <rFont val="Calibri"/>
      </rPr>
      <t>241231_Gà Rán Popeyes_9 cities</t>
    </r>
  </si>
  <si>
    <r>
      <rPr>
        <u/>
        <sz val="10"/>
        <color rgb="FF1155CC"/>
        <rFont val="Calibri"/>
      </rPr>
      <t xml:space="preserve">[SJBP]_McDonald's_119k
</t>
    </r>
    <r>
      <rPr>
        <sz val="10"/>
        <rFont val="Calibri"/>
      </rPr>
      <t>250707_McDonald's_6 cities</t>
    </r>
  </si>
  <si>
    <r>
      <rPr>
        <u/>
        <sz val="10"/>
        <color rgb="FF1155CC"/>
        <rFont val="Calibri"/>
      </rPr>
      <t xml:space="preserve">[SuperVIP]_Gà Rán Popeyes_02-05/10
</t>
    </r>
    <r>
      <rPr>
        <sz val="10"/>
        <color rgb="FF000000"/>
        <rFont val="Calibri"/>
      </rPr>
      <t>241231_Gà Rán Popeyes_9 cities</t>
    </r>
  </si>
  <si>
    <r>
      <rPr>
        <u/>
        <sz val="10"/>
        <color rgb="FF1155CC"/>
        <rFont val="Calibri"/>
      </rPr>
      <t xml:space="preserve">[SJBP]_McDonald's_119k
</t>
    </r>
    <r>
      <rPr>
        <sz val="10"/>
        <color rgb="FF000000"/>
        <rFont val="Calibri"/>
      </rPr>
      <t>250707_McDonald's_6 cities</t>
    </r>
  </si>
  <si>
    <r>
      <rPr>
        <u/>
        <sz val="10"/>
        <color rgb="FF1155CC"/>
        <rFont val="Calibri"/>
      </rPr>
      <t xml:space="preserve">[VIP]_Gà Rán Texas Chicken_06-09/10
</t>
    </r>
    <r>
      <rPr>
        <sz val="10"/>
        <color rgb="FF000000"/>
        <rFont val="Calibri"/>
      </rPr>
      <t>250102_Gà Rán Texas Chicken_6 cities</t>
    </r>
  </si>
  <si>
    <r>
      <rPr>
        <u/>
        <sz val="10"/>
        <color rgb="FF1155CC"/>
        <rFont val="Calibri"/>
      </rPr>
      <t>[SuperVIP]_The Coffee House_6-8.10</t>
    </r>
    <r>
      <rPr>
        <sz val="10"/>
        <color rgb="FF000000"/>
        <rFont val="Calibri"/>
      </rPr>
      <t xml:space="preserve"> 241231_The Coffee House_7 cities</t>
    </r>
  </si>
  <si>
    <r>
      <rPr>
        <u/>
        <sz val="10"/>
        <color rgb="FF1155CC"/>
        <rFont val="Calibri"/>
      </rPr>
      <t xml:space="preserve">[SJBP]_Cơm Thố Anh Nguyễn_Oct
</t>
    </r>
    <r>
      <rPr>
        <sz val="10"/>
        <color rgb="FF000000"/>
        <rFont val="Calibri"/>
      </rPr>
      <t>250718_Cơm Thố Anh Nguyễn_11 cities</t>
    </r>
  </si>
  <si>
    <r>
      <rPr>
        <u/>
        <sz val="10"/>
        <color rgb="FF1155CC"/>
        <rFont val="Calibri"/>
      </rPr>
      <t>[JBP]_KATINAT Coffee &amp; Tea House_10.10</t>
    </r>
    <r>
      <rPr>
        <sz val="10"/>
        <color rgb="FF000000"/>
        <rFont val="Calibri"/>
      </rPr>
      <t xml:space="preserve"> 250822_KATINAT Coffee &amp; Tea House_13 cities</t>
    </r>
  </si>
  <si>
    <r>
      <rPr>
        <u/>
        <sz val="10"/>
        <color rgb="FF1155CC"/>
        <rFont val="Calibri"/>
      </rPr>
      <t xml:space="preserve">[SuperVIP]_Gà Rán KFC_10-12/10
</t>
    </r>
    <r>
      <rPr>
        <sz val="10"/>
        <color rgb="FF000000"/>
        <rFont val="Calibri"/>
      </rPr>
      <t xml:space="preserve"> 241231_Gà Rán KFC_25 cities</t>
    </r>
  </si>
  <si>
    <r>
      <rPr>
        <u/>
        <sz val="10"/>
        <color rgb="FF1155CC"/>
        <rFont val="Calibri"/>
      </rPr>
      <t xml:space="preserve">[SuperVIP]_Gà Rán KFC_10-12/10
</t>
    </r>
    <r>
      <rPr>
        <sz val="10"/>
        <color rgb="FF000000"/>
        <rFont val="Calibri"/>
      </rPr>
      <t xml:space="preserve"> 241231_Gà Rán KFC_25 cities</t>
    </r>
  </si>
  <si>
    <r>
      <rPr>
        <u/>
        <sz val="10"/>
        <color rgb="FF1155CC"/>
        <rFont val="Calibri"/>
      </rPr>
      <t xml:space="preserve">[VIP]_Gà Rán Texas Chicken_13-16/10
</t>
    </r>
    <r>
      <rPr>
        <sz val="10"/>
        <color rgb="FF000000"/>
        <rFont val="Calibri"/>
      </rPr>
      <t>250102_Gà Rán Texas Chicken_6 cities</t>
    </r>
  </si>
  <si>
    <r>
      <rPr>
        <u/>
        <sz val="10"/>
        <color rgb="FF1155CC"/>
        <rFont val="Calibri"/>
      </rPr>
      <t xml:space="preserve">[VIP]_Gà Rán Texas Chicken_13-16/10
</t>
    </r>
    <r>
      <rPr>
        <sz val="10"/>
        <color rgb="FF000000"/>
        <rFont val="Calibri"/>
      </rPr>
      <t>250102_Gà Rán Texas Chicken_6 cities</t>
    </r>
  </si>
  <si>
    <r>
      <rPr>
        <u/>
        <sz val="10"/>
        <color rgb="FF1155CC"/>
        <rFont val="Calibri"/>
      </rPr>
      <t xml:space="preserve">[VIP]_Gà Rán Texas Chicken_13-16/10
</t>
    </r>
    <r>
      <rPr>
        <sz val="10"/>
        <color rgb="FF000000"/>
        <rFont val="Calibri"/>
      </rPr>
      <t>250102_Gà Rán Texas Chicken_6 cities</t>
    </r>
  </si>
  <si>
    <r>
      <rPr>
        <u/>
        <sz val="10"/>
        <color rgb="FF1155CC"/>
        <rFont val="Calibri"/>
      </rPr>
      <t xml:space="preserve">[VIP]_Gà Rán Texas Chicken_13-16/10
</t>
    </r>
    <r>
      <rPr>
        <sz val="10"/>
        <color rgb="FF000000"/>
        <rFont val="Calibri"/>
      </rPr>
      <t>250102_Gà Rán Texas Chicken_6 cities</t>
    </r>
  </si>
  <si>
    <r>
      <rPr>
        <u/>
        <sz val="10"/>
        <color rgb="FF1155CC"/>
        <rFont val="Calibri"/>
      </rPr>
      <t xml:space="preserve">[SuperVIP]_McDonald's_17-19/10
</t>
    </r>
    <r>
      <rPr>
        <sz val="10"/>
        <color rgb="FF000000"/>
        <rFont val="Calibri"/>
      </rPr>
      <t xml:space="preserve"> 250707_McDonald's_6 cities</t>
    </r>
  </si>
  <si>
    <r>
      <rPr>
        <u/>
        <sz val="10"/>
        <color rgb="FF1155CC"/>
        <rFont val="Calibri"/>
      </rPr>
      <t xml:space="preserve">[SuperVIP]_McDonald's_17-19/10
</t>
    </r>
    <r>
      <rPr>
        <sz val="10"/>
        <color rgb="FF000000"/>
        <rFont val="Calibri"/>
      </rPr>
      <t xml:space="preserve"> 250707_McDonald's_6 cities</t>
    </r>
  </si>
  <si>
    <r>
      <rPr>
        <u/>
        <sz val="10"/>
        <color rgb="FF1155CC"/>
        <rFont val="Calibri"/>
      </rPr>
      <t xml:space="preserve">[SJBP]_Cơm Thố Anh Nguyễn_Oct
</t>
    </r>
    <r>
      <rPr>
        <sz val="10"/>
        <color rgb="FF000000"/>
        <rFont val="Calibri"/>
      </rPr>
      <t>250718_Cơm Thố Anh Nguyễn_11 cities</t>
    </r>
  </si>
  <si>
    <r>
      <rPr>
        <u/>
        <sz val="10"/>
        <color rgb="FF1155CC"/>
        <rFont val="Calibri"/>
      </rPr>
      <t xml:space="preserve">[SuperVIP]_Cơm Thố Anh Nguyễn_22-26/10
</t>
    </r>
    <r>
      <rPr>
        <sz val="10"/>
        <rFont val="Calibri"/>
      </rPr>
      <t>250718_Cơm Thố Anh Nguyễn_11 cities</t>
    </r>
  </si>
  <si>
    <r>
      <rPr>
        <u/>
        <sz val="10"/>
        <color rgb="FF1155CC"/>
        <rFont val="Calibri"/>
      </rPr>
      <t xml:space="preserve">[SuperVIP]_Cơm Thố Anh Nguyễn_22-26/10
</t>
    </r>
    <r>
      <rPr>
        <sz val="10"/>
        <color rgb="FF000000"/>
        <rFont val="Calibri"/>
      </rPr>
      <t>250718_Cơm Thố Anh Nguyễn_11 cities</t>
    </r>
  </si>
  <si>
    <r>
      <rPr>
        <u/>
        <sz val="10"/>
        <color rgb="FF1155CC"/>
        <rFont val="Calibri"/>
      </rPr>
      <t xml:space="preserve">[SJBP]_Cơm Thố Anh Nguyễn_Oct
</t>
    </r>
    <r>
      <rPr>
        <sz val="10"/>
        <color rgb="FF000000"/>
        <rFont val="Calibri"/>
      </rPr>
      <t>250718_Cơm Thố Anh Nguyễn_11 cities</t>
    </r>
  </si>
  <si>
    <r>
      <rPr>
        <u/>
        <sz val="10"/>
        <color rgb="FF1155CC"/>
        <rFont val="Calibri"/>
      </rPr>
      <t>[Alacarte CB]_TH True Mart_Oct_CB2</t>
    </r>
    <r>
      <rPr>
        <sz val="10"/>
        <color rgb="FF000000"/>
        <rFont val="Calibri"/>
      </rPr>
      <t>_250925_TH True Mart_18 cities</t>
    </r>
  </si>
  <si>
    <r>
      <rPr>
        <u/>
        <sz val="10"/>
        <color rgb="FF1155CC"/>
        <rFont val="Calibri"/>
      </rPr>
      <t>[Alacarte CB]_TH True Mart_Oct_CB2</t>
    </r>
    <r>
      <rPr>
        <sz val="10"/>
        <color rgb="FF000000"/>
        <rFont val="Calibri"/>
      </rPr>
      <t>_250925_TH True Mart_18 cities</t>
    </r>
  </si>
  <si>
    <r>
      <rPr>
        <sz val="10"/>
        <rFont val="Calibri"/>
      </rPr>
      <t xml:space="preserve"> </t>
    </r>
    <r>
      <rPr>
        <u/>
        <sz val="10"/>
        <color rgb="FF1155CC"/>
        <rFont val="Calibri"/>
      </rPr>
      <t>[SuperVIP]_McDonald's_31/10-02/11</t>
    </r>
  </si>
  <si>
    <r>
      <rPr>
        <sz val="10"/>
        <rFont val="Calibri"/>
      </rPr>
      <t xml:space="preserve"> </t>
    </r>
    <r>
      <rPr>
        <u/>
        <sz val="10"/>
        <color rgb="FF1155CC"/>
        <rFont val="Calibri"/>
      </rPr>
      <t>[SuperVIP]_McDonald's_31/10-02/11</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</si>
  <si>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</si>
  <si>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</si>
  <si>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</si>
  <si>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</si>
  <si>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</si>
  <si>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[SJBP]_Starbucks Coffee_11-13.11</t>
    </r>
    <r>
      <rPr>
        <sz val="10"/>
        <color rgb="FF000000"/>
        <rFont val="Calibri"/>
      </rPr>
      <t xml:space="preserve"> [SJBP]_Starbucks Coffee_WC Mon 250822_Starbucks Coffee_13 cities</t>
    </r>
  </si>
  <si>
    <r>
      <rPr>
        <u/>
        <sz val="10"/>
        <color rgb="FF1155CC"/>
        <rFont val="Calibri"/>
      </rPr>
      <t xml:space="preserve">[SJBP]_McDonald's_2T2 </t>
    </r>
    <r>
      <rPr>
        <sz val="10"/>
        <color rgb="FF000000"/>
        <rFont val="Calibri"/>
      </rPr>
      <t xml:space="preserve"> 251025_McDonald's_7 cities</t>
    </r>
  </si>
  <si>
    <r>
      <rPr>
        <u/>
        <sz val="10"/>
        <color rgb="FF1155CC"/>
        <rFont val="Calibri"/>
      </rPr>
      <t>[VIP]_KATINAT Coffee &amp; Tea House_BOGO</t>
    </r>
    <r>
      <rPr>
        <sz val="10"/>
        <color rgb="FF000000"/>
        <rFont val="Calibri"/>
      </rPr>
      <t xml:space="preserve"> 250822_KATINAT Coffee &amp; Tea House_13 cities</t>
    </r>
  </si>
  <si>
    <r>
      <rPr>
        <u/>
        <sz val="10"/>
        <color rgb="FF1155CC"/>
        <rFont val="Calibri"/>
      </rPr>
      <t xml:space="preserve">[VIP]_Gà Rán Texas Chicken_17-20/11
</t>
    </r>
    <r>
      <rPr>
        <sz val="10"/>
        <color rgb="FF000000"/>
        <rFont val="Calibri"/>
      </rPr>
      <t>250102_Gà Rán Texas Chicken_6 cities</t>
    </r>
  </si>
  <si>
    <r>
      <rPr>
        <u/>
        <sz val="10"/>
        <color rgb="FF1155CC"/>
        <rFont val="Calibri"/>
      </rPr>
      <t xml:space="preserve">[VIP]_Gà Rán Texas Chicken_17-20/11
</t>
    </r>
    <r>
      <rPr>
        <sz val="10"/>
        <color rgb="FF000000"/>
        <rFont val="Calibri"/>
      </rPr>
      <t>250102_Gà Rán Texas Chicken_6 cities</t>
    </r>
  </si>
  <si>
    <r>
      <rPr>
        <u/>
        <sz val="10"/>
        <color rgb="FF1155CC"/>
        <rFont val="Calibri"/>
      </rPr>
      <t xml:space="preserve">[VIP]_NutiFood Ngôi Nhà Dinh Dưỡng_Nov_Compensation
</t>
    </r>
    <r>
      <rPr>
        <sz val="10"/>
        <color rgb="FF000000"/>
        <rFont val="Calibri"/>
      </rPr>
      <t>(Bình Dương, Vũng tàu, Đồng Nai)</t>
    </r>
  </si>
  <si>
    <r>
      <rPr>
        <u/>
        <sz val="10"/>
        <color rgb="FF1155CC"/>
        <rFont val="Calibri"/>
      </rPr>
      <t xml:space="preserve">[SJBP]_Gà Rán Popeyes_BOGO add on ĐN+OTH 
</t>
    </r>
    <r>
      <rPr>
        <sz val="10"/>
        <color rgb="FF000000"/>
        <rFont val="Calibri"/>
      </rPr>
      <t>241231_Gà Rán Popeyes_9 cities</t>
    </r>
  </si>
  <si>
    <r>
      <rPr>
        <u/>
        <sz val="10"/>
        <color rgb="FF1155CC"/>
        <rFont val="Calibri"/>
      </rPr>
      <t>[SJBP]_The Coffee House_WC Wed</t>
    </r>
    <r>
      <rPr>
        <sz val="10"/>
        <rFont val="Calibri"/>
      </rPr>
      <t xml:space="preserve"> 251014_The Coffee House_8 cities</t>
    </r>
  </si>
  <si>
    <r>
      <rPr>
        <u/>
        <sz val="10"/>
        <color rgb="FF1155CC"/>
        <rFont val="Calibri"/>
      </rPr>
      <t>[VIP]_The Coffee House_15-17.12</t>
    </r>
    <r>
      <rPr>
        <sz val="10"/>
        <color rgb="FF000000"/>
        <rFont val="Calibri"/>
      </rPr>
      <t xml:space="preserve"> 251014_The Coffee House_8 cities</t>
    </r>
  </si>
  <si>
    <r>
      <rPr>
        <sz val="10"/>
        <rFont val="Calibri"/>
      </rPr>
      <t xml:space="preserve"> </t>
    </r>
    <r>
      <rPr>
        <u/>
        <sz val="10"/>
        <color rgb="FF1155CC"/>
        <rFont val="Calibri"/>
      </rPr>
      <t>[SuperVIP]_Gà Rán Popeyes_18-21/12</t>
    </r>
  </si>
  <si>
    <r>
      <rPr>
        <u/>
        <sz val="10"/>
        <color rgb="FF1155CC"/>
        <rFont val="Calibri"/>
      </rPr>
      <t>[Win 4]_Co.op Food_Dec_SJBP</t>
    </r>
    <r>
      <rPr>
        <sz val="10"/>
        <color rgb="FF000000"/>
        <rFont val="Calibri"/>
      </rPr>
      <t>_CT</t>
    </r>
  </si>
  <si>
    <r>
      <rPr>
        <sz val="10"/>
        <rFont val="Calibri"/>
      </rPr>
      <t xml:space="preserve"> </t>
    </r>
    <r>
      <rPr>
        <u/>
        <sz val="10"/>
        <color rgb="FF1155CC"/>
        <rFont val="Calibri"/>
      </rPr>
      <t>[VIP]_Gà Rán Texas Chicken_22-25/12</t>
    </r>
  </si>
  <si>
    <r>
      <rPr>
        <u/>
        <sz val="10"/>
        <color rgb="FF1155CC"/>
        <rFont val="Calibri"/>
      </rPr>
      <t>[Alacarte]_Gong Cha_Thank You Driver 2025</t>
    </r>
    <r>
      <rPr>
        <sz val="10"/>
        <color rgb="FF000000"/>
        <rFont val="Calibri"/>
      </rPr>
      <t xml:space="preserve">_260109_Gong Cha_7 cities
</t>
    </r>
  </si>
  <si>
    <r>
      <rPr>
        <u/>
        <sz val="10"/>
        <color rgb="FF1155CC"/>
        <rFont val="Calibri"/>
      </rPr>
      <t>[Alacarte]_Trà Sữa Mixue_Thank You Driver 2025</t>
    </r>
    <r>
      <rPr>
        <sz val="10"/>
        <color rgb="FF000000"/>
        <rFont val="Calibri"/>
      </rPr>
      <t>_260106_Trà sữa Mixue_29 cities</t>
    </r>
  </si>
  <si>
    <r>
      <rPr>
        <u/>
        <sz val="10"/>
        <color rgb="FF1155CC"/>
        <rFont val="Calibri"/>
      </rPr>
      <t>[SJBP]_Domino's Pizza_Feb</t>
    </r>
    <r>
      <rPr>
        <sz val="10"/>
        <rFont val="Calibri"/>
      </rPr>
      <t xml:space="preserve"> 250116_Domino pizza_11 cities</t>
    </r>
  </si>
  <si>
    <r>
      <rPr>
        <u/>
        <sz val="10"/>
        <color rgb="FF1155CC"/>
        <rFont val="Calibri"/>
      </rPr>
      <t>[VIP]_The Coffee House_NW 4-6.2</t>
    </r>
    <r>
      <rPr>
        <sz val="10"/>
        <color rgb="FF000000"/>
        <rFont val="Calibri"/>
      </rPr>
      <t xml:space="preserve"> 251014_The Coffee House_8 cities</t>
    </r>
  </si>
  <si>
    <r>
      <rPr>
        <u/>
        <sz val="10"/>
        <color rgb="FF1155CC"/>
        <rFont val="Calibri"/>
      </rPr>
      <t>[VIP]_The Coffee House_NW 4-6.2</t>
    </r>
    <r>
      <rPr>
        <sz val="10"/>
        <color rgb="FF000000"/>
        <rFont val="Calibri"/>
      </rPr>
      <t xml:space="preserve"> 251014_The Coffee House_8 cities</t>
    </r>
  </si>
  <si>
    <r>
      <rPr>
        <u/>
        <sz val="10"/>
        <color rgb="FF1155CC"/>
        <rFont val="Calibri"/>
      </rPr>
      <t>[VIP]_Domino's Pizza_Feb</t>
    </r>
    <r>
      <rPr>
        <sz val="10"/>
        <color rgb="FF000000"/>
        <rFont val="Calibri"/>
      </rPr>
      <t xml:space="preserve"> 250116_Domino pizza_11 cities</t>
    </r>
  </si>
  <si>
    <r>
      <rPr>
        <u/>
        <sz val="10"/>
        <color rgb="FF1155CC"/>
        <rFont val="Calibri"/>
      </rPr>
      <t>[VIP]_Domino's Pizza_Feb</t>
    </r>
    <r>
      <rPr>
        <sz val="10"/>
        <color rgb="FF000000"/>
        <rFont val="Calibri"/>
      </rPr>
      <t xml:space="preserve"> 250116_Domino pizza_11 cities</t>
    </r>
  </si>
  <si>
    <r>
      <rPr>
        <u/>
        <sz val="10"/>
        <color rgb="FF1155CC"/>
        <rFont val="Calibri"/>
      </rPr>
      <t xml:space="preserve">[Alacarte]_NutiFood Ngôi Nhà Dinh Dưỡng_Feb_Compensation
</t>
    </r>
    <r>
      <rPr>
        <u/>
        <sz val="10"/>
        <color rgb="FF000000"/>
        <rFont val="Calibri"/>
      </rPr>
      <t>(Bình Dương, BR-VT, Đồng Nai,)</t>
    </r>
  </si>
  <si>
    <r>
      <rPr>
        <u/>
        <sz val="10"/>
        <color rgb="FF1155CC"/>
        <rFont val="Calibri"/>
      </rPr>
      <t>[VIP]_Cơm Thố Anh Nguyễn_24-28/2</t>
    </r>
    <r>
      <rPr>
        <sz val="10"/>
        <color rgb="FF000000"/>
        <rFont val="Calibri"/>
      </rPr>
      <t xml:space="preserve"> 250718_Cơm Thố Anh Nguyễn_11 cities</t>
    </r>
  </si>
  <si>
    <r>
      <rPr>
        <u/>
        <sz val="10"/>
        <color rgb="FF1155CC"/>
        <rFont val="Calibri"/>
      </rPr>
      <t>[SuperVIP]_Gà Rán KFC_26-28Feb</t>
    </r>
    <r>
      <rPr>
        <sz val="10"/>
        <color rgb="FF000000"/>
        <rFont val="Calibri"/>
      </rPr>
      <t xml:space="preserve"> 260106_Gà Rán KFC_31 cities</t>
    </r>
  </si>
  <si>
    <r>
      <rPr>
        <u/>
        <sz val="10"/>
        <color rgb="FF1155CC"/>
        <rFont val="Calibri"/>
      </rPr>
      <t>[SuperVIP]_Gà Rán KFC_26-28Feb</t>
    </r>
    <r>
      <rPr>
        <sz val="10"/>
        <color rgb="FF000000"/>
        <rFont val="Calibri"/>
      </rPr>
      <t xml:space="preserve"> 260106_Gà Rán KFC_31 cities</t>
    </r>
  </si>
  <si>
    <r>
      <rPr>
        <u/>
        <sz val="10"/>
        <color rgb="FF1155CC"/>
        <rFont val="Calibri"/>
      </rPr>
      <t>[SuperVIP]_Gà Rán KFC_26-28Feb</t>
    </r>
    <r>
      <rPr>
        <sz val="10"/>
        <color rgb="FF000000"/>
        <rFont val="Calibri"/>
      </rPr>
      <t xml:space="preserve"> 260106_Gà Rán KFC_31 cities</t>
    </r>
  </si>
  <si>
    <r>
      <rPr>
        <u/>
        <sz val="10"/>
        <color rgb="FF1155CC"/>
        <rFont val="Calibri"/>
      </rPr>
      <t>[SJBP]_Pizza Hut_Vc 50%</t>
    </r>
    <r>
      <rPr>
        <sz val="10"/>
        <color rgb="FF000000"/>
        <rFont val="Calibri"/>
      </rPr>
      <t xml:space="preserve"> 241231_Pizza Hut_20 cities</t>
    </r>
  </si>
  <si>
    <r>
      <rPr>
        <u/>
        <sz val="10"/>
        <color rgb="FF1155CC"/>
        <rFont val="Calibri"/>
      </rPr>
      <t>[SJBP]_Pizza Hut_Vc 50%</t>
    </r>
    <r>
      <rPr>
        <sz val="10"/>
        <color rgb="FF000000"/>
        <rFont val="Calibri"/>
      </rPr>
      <t xml:space="preserve"> 241231_Pizza Hut_20 cities</t>
    </r>
  </si>
  <si>
    <r>
      <rPr>
        <u/>
        <sz val="10"/>
        <color rgb="FF1155CC"/>
        <rFont val="Calibri"/>
      </rPr>
      <t xml:space="preserve">[VIP]_Pizza Hut_03-05/01
</t>
    </r>
    <r>
      <rPr>
        <u/>
        <sz val="10"/>
        <color rgb="FF000000"/>
        <rFont val="Calibri"/>
      </rPr>
      <t>241231_Pizza Hut_20 cities</t>
    </r>
  </si>
  <si>
    <r>
      <rPr>
        <u/>
        <sz val="10"/>
        <color rgb="FF1155CC"/>
        <rFont val="Calibri"/>
      </rPr>
      <t xml:space="preserve">[VIP]_Pizza Hut_03-05/01
</t>
    </r>
    <r>
      <rPr>
        <u/>
        <sz val="10"/>
        <color rgb="FF000000"/>
        <rFont val="Calibri"/>
      </rPr>
      <t>241231_Pizza Hut_20 cities</t>
    </r>
  </si>
  <si>
    <r>
      <rPr>
        <u/>
        <sz val="10"/>
        <color rgb="FF1155CC"/>
        <rFont val="Calibri"/>
      </rPr>
      <t xml:space="preserve">[VIP]_Pizza Hut_03-05/01
</t>
    </r>
    <r>
      <rPr>
        <u/>
        <sz val="10"/>
        <color rgb="FF000000"/>
        <rFont val="Calibri"/>
      </rPr>
      <t>241231_Pizza Hut_20 cities</t>
    </r>
  </si>
  <si>
    <r>
      <rPr>
        <u/>
        <sz val="10"/>
        <color rgb="FF1155CC"/>
        <rFont val="Calibri"/>
      </rPr>
      <t xml:space="preserve">[SuperVIP]_Gà Rán KFC_10-12/01
</t>
    </r>
    <r>
      <rPr>
        <sz val="10"/>
        <color rgb="FF000000"/>
        <rFont val="Calibri"/>
      </rPr>
      <t>241231_Gà Rán KFC_25 cities</t>
    </r>
  </si>
  <si>
    <r>
      <rPr>
        <u/>
        <sz val="10"/>
        <color rgb="FF1155CC"/>
        <rFont val="Calibri"/>
      </rPr>
      <t xml:space="preserve">[SuperVIP]_Gà Rán KFC_10-12/01
</t>
    </r>
    <r>
      <rPr>
        <sz val="10"/>
        <color rgb="FF000000"/>
        <rFont val="Calibri"/>
      </rPr>
      <t>241231_Gà Rán KFC_25 cities</t>
    </r>
  </si>
  <si>
    <r>
      <rPr>
        <u/>
        <sz val="10"/>
        <color rgb="FF1155CC"/>
        <rFont val="Calibri"/>
      </rPr>
      <t xml:space="preserve">[SuperVIP]_Gà Rán KFC_10-12/01
</t>
    </r>
    <r>
      <rPr>
        <sz val="10"/>
        <color rgb="FF000000"/>
        <rFont val="Calibri"/>
      </rPr>
      <t>241231_Gà Rán KFC_25 cities</t>
    </r>
  </si>
  <si>
    <r>
      <rPr>
        <u/>
        <sz val="10"/>
        <color rgb="FF1155CC"/>
        <rFont val="Calibri"/>
      </rPr>
      <t xml:space="preserve">[SJBP]_Gà Rán Popeyes_BOGO
</t>
    </r>
    <r>
      <rPr>
        <sz val="10"/>
        <color rgb="FF000000"/>
        <rFont val="Calibri"/>
      </rPr>
      <t>241231_Gà Rán Popeyes_9 cities</t>
    </r>
  </si>
  <si>
    <r>
      <rPr>
        <u/>
        <sz val="10"/>
        <color rgb="FF1155CC"/>
        <rFont val="Calibri"/>
      </rPr>
      <t xml:space="preserve">[SJBP]_Gà Rán Popeyes_BOGO
</t>
    </r>
    <r>
      <rPr>
        <sz val="10"/>
        <color rgb="FF000000"/>
        <rFont val="Calibri"/>
      </rPr>
      <t>241231_Gà Rán Popeyes_9 cities</t>
    </r>
  </si>
  <si>
    <r>
      <rPr>
        <u/>
        <sz val="10"/>
        <color rgb="FF1155CC"/>
        <rFont val="Calibri"/>
      </rPr>
      <t xml:space="preserve">[SJBP]_Gà Rán Popeyes_BOGO
</t>
    </r>
    <r>
      <rPr>
        <sz val="10"/>
        <color rgb="FF000000"/>
        <rFont val="Calibri"/>
      </rPr>
      <t>241231_Gà Rán Popeyes_9 cities</t>
    </r>
  </si>
  <si>
    <t>[PLF CP]_WC_Quán Ngon Bao Xa, Freeship 60.000Đ</t>
  </si>
  <si>
    <r>
      <rPr>
        <u/>
        <sz val="10"/>
        <color rgb="FF1155CC"/>
        <rFont val="Calibri"/>
      </rPr>
      <t>[SJBP]_Starbucks Coffee_WC Fri</t>
    </r>
    <r>
      <rPr>
        <sz val="10"/>
        <color rgb="FF000000"/>
        <rFont val="Calibri"/>
      </rPr>
      <t xml:space="preserve"> 250102_Starbucks Coffee_10 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</si>
  <si>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</si>
  <si>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u/>
        <sz val="10"/>
        <color rgb="FF1155CC"/>
        <rFont val="Calibri"/>
      </rPr>
      <t>[VIP]_Gong Cha_Feb</t>
    </r>
    <r>
      <rPr>
        <sz val="10"/>
        <color rgb="FF000000"/>
        <rFont val="Calibri"/>
      </rPr>
      <t xml:space="preserve"> 20240506_Gong Cha_3 cities</t>
    </r>
  </si>
  <si>
    <r>
      <rPr>
        <u/>
        <sz val="10"/>
        <color rgb="FF1155CC"/>
        <rFont val="Calibri"/>
      </rPr>
      <t>[VIP]_Gong Cha_Feb</t>
    </r>
    <r>
      <rPr>
        <sz val="10"/>
        <color rgb="FF000000"/>
        <rFont val="Calibri"/>
      </rPr>
      <t xml:space="preserve"> 20240506_Gong Cha_3 cities</t>
    </r>
  </si>
  <si>
    <r>
      <rPr>
        <u/>
        <sz val="10"/>
        <color rgb="FF1155CC"/>
        <rFont val="Calibri"/>
      </rPr>
      <t>[VIP]_Gong Cha_Feb</t>
    </r>
    <r>
      <rPr>
        <sz val="10"/>
        <color rgb="FF000000"/>
        <rFont val="Calibri"/>
      </rPr>
      <t xml:space="preserve"> 20240506_Gong Cha_3 cities</t>
    </r>
  </si>
  <si>
    <r>
      <rPr>
        <u/>
        <sz val="10"/>
        <color rgb="FF1155CC"/>
        <rFont val="Calibri"/>
      </rPr>
      <t xml:space="preserve">[VIP]_Cơm Thố Anh Nguyễn_12-16/02
</t>
    </r>
    <r>
      <rPr>
        <sz val="10"/>
        <color rgb="FF000000"/>
        <rFont val="Calibri"/>
      </rPr>
      <t>241231_Cơm Thố Anh Nguyễn_10 cities</t>
    </r>
  </si>
  <si>
    <r>
      <rPr>
        <u/>
        <sz val="10"/>
        <color rgb="FF1155CC"/>
        <rFont val="Calibri"/>
      </rPr>
      <t xml:space="preserve">[VIP]_Cơm Thố Anh Nguyễn_12-16/02
</t>
    </r>
    <r>
      <rPr>
        <sz val="10"/>
        <color rgb="FF000000"/>
        <rFont val="Calibri"/>
      </rPr>
      <t>241231_Cơm Thố Anh Nguyễn_10 cities</t>
    </r>
  </si>
  <si>
    <r>
      <rPr>
        <u/>
        <sz val="10"/>
        <color rgb="FF1155CC"/>
        <rFont val="Calibri"/>
      </rPr>
      <t>[VIP]_Tocotoco_Feb</t>
    </r>
    <r>
      <rPr>
        <sz val="10"/>
        <color rgb="FF000000"/>
        <rFont val="Calibri"/>
      </rPr>
      <t xml:space="preserve"> CT</t>
    </r>
  </si>
  <si>
    <r>
      <rPr>
        <u/>
        <sz val="10"/>
        <color rgb="FF1155CC"/>
        <rFont val="Calibri"/>
      </rPr>
      <t>[VIP]_Tocotoco_Feb</t>
    </r>
    <r>
      <rPr>
        <sz val="10"/>
        <color rgb="FF000000"/>
        <rFont val="Calibri"/>
      </rPr>
      <t xml:space="preserve"> CT</t>
    </r>
  </si>
  <si>
    <r>
      <rPr>
        <u/>
        <sz val="10"/>
        <color rgb="FF1155CC"/>
        <rFont val="Calibri"/>
      </rPr>
      <t>[JBP]_KATINAT Coffee &amp; Tea House_BAU 10-28.1</t>
    </r>
    <r>
      <rPr>
        <sz val="10"/>
        <color rgb="FF000000"/>
        <rFont val="Calibri"/>
      </rPr>
      <t xml:space="preserve"> 250119_Katinat Saigon Kafe_11 cities</t>
    </r>
  </si>
  <si>
    <r>
      <rPr>
        <u/>
        <sz val="10"/>
        <color rgb="FF1155CC"/>
        <rFont val="Calibri"/>
      </rPr>
      <t xml:space="preserve">[VIP]_Lotteria_17-20/02
</t>
    </r>
    <r>
      <rPr>
        <sz val="10"/>
        <color rgb="FF000000"/>
        <rFont val="Calibri"/>
      </rPr>
      <t xml:space="preserve"> 241231_Lotteria DI_27 cities</t>
    </r>
  </si>
  <si>
    <r>
      <rPr>
        <u/>
        <sz val="10"/>
        <color rgb="FF1155CC"/>
        <rFont val="Calibri"/>
      </rPr>
      <t xml:space="preserve">[SuperVIP]_Pizza Hut_21-23/02
</t>
    </r>
    <r>
      <rPr>
        <sz val="10"/>
        <color rgb="FF000000"/>
        <rFont val="Calibri"/>
      </rPr>
      <t>241231_Pizza Hut_20 cities</t>
    </r>
  </si>
  <si>
    <r>
      <rPr>
        <u/>
        <sz val="10"/>
        <color rgb="FF1155CC"/>
        <rFont val="Calibri"/>
      </rPr>
      <t xml:space="preserve">[SuperVIP]_Gà Rán KFC_21-23/02
</t>
    </r>
    <r>
      <rPr>
        <sz val="10"/>
        <color rgb="FF000000"/>
        <rFont val="Calibri"/>
      </rPr>
      <t>241231_Gà Rán KFC_25 cities</t>
    </r>
  </si>
  <si>
    <r>
      <rPr>
        <u/>
        <sz val="10"/>
        <color rgb="FF1155CC"/>
        <rFont val="Calibri"/>
      </rPr>
      <t xml:space="preserve">[SuperVIP]_Gà Rán KFC_21-23/02
</t>
    </r>
    <r>
      <rPr>
        <sz val="10"/>
        <color rgb="FF000000"/>
        <rFont val="Calibri"/>
      </rPr>
      <t>241231_Gà Rán KFC_25 cities</t>
    </r>
  </si>
  <si>
    <r>
      <rPr>
        <u/>
        <sz val="10"/>
        <color rgb="FF1155CC"/>
        <rFont val="Calibri"/>
      </rPr>
      <t>[Alacarte CB]_Vinamilk_Feb_CB7</t>
    </r>
    <r>
      <rPr>
        <sz val="10"/>
        <rFont val="Calibri"/>
      </rPr>
      <t>_CT, HP, HUE, KH, BH, NA, VT, BD</t>
    </r>
  </si>
  <si>
    <r>
      <rPr>
        <sz val="10"/>
        <rFont val="Calibri"/>
      </rPr>
      <t xml:space="preserve"> </t>
    </r>
    <r>
      <rPr>
        <u/>
        <sz val="10"/>
        <color rgb="FF1155CC"/>
        <rFont val="Calibri"/>
      </rPr>
      <t>[SJBP]_Domino's Pizza_BOGO</t>
    </r>
    <r>
      <rPr>
        <sz val="10"/>
        <rFont val="Calibri"/>
      </rPr>
      <t xml:space="preserve">  250116_Domino pizza_11 cities</t>
    </r>
  </si>
  <si>
    <r>
      <rPr>
        <u/>
        <sz val="10"/>
        <color rgb="FF1155CC"/>
        <rFont val="Calibri"/>
      </rPr>
      <t>[SJBP]_Domino's Pizza_BOGO</t>
    </r>
    <r>
      <rPr>
        <sz val="10"/>
        <color rgb="FF000000"/>
        <rFont val="Calibri"/>
      </rPr>
      <t xml:space="preserve">  250116_Domino pizza_11 cities</t>
    </r>
  </si>
  <si>
    <r>
      <rPr>
        <u/>
        <sz val="10"/>
        <color rgb="FF1155CC"/>
        <rFont val="Calibri"/>
      </rPr>
      <t>[SJBP]_Domino's Pizza_BOGO</t>
    </r>
    <r>
      <rPr>
        <sz val="10"/>
        <color rgb="FF000000"/>
        <rFont val="Calibri"/>
      </rPr>
      <t xml:space="preserve">  250116_Domino pizza_11 cities</t>
    </r>
  </si>
  <si>
    <r>
      <rPr>
        <u/>
        <sz val="10"/>
        <color rgb="FF1155CC"/>
        <rFont val="Calibri"/>
      </rPr>
      <t>[SJBP]_Domino's Pizza_BOGO</t>
    </r>
    <r>
      <rPr>
        <sz val="10"/>
        <rFont val="Calibri"/>
      </rPr>
      <t xml:space="preserve">  250116_Domino pizza_11 cities</t>
    </r>
  </si>
  <si>
    <r>
      <rPr>
        <strike/>
        <u/>
        <sz val="10"/>
        <color rgb="FF1155CC"/>
        <rFont val="Calibri"/>
      </rPr>
      <t>[SuperVIP]_Phúc Long Coffee &amp; Tea_6-8Mar</t>
    </r>
    <r>
      <rPr>
        <strike/>
        <sz val="10"/>
        <rFont val="Calibri"/>
      </rPr>
      <t xml:space="preserve">  20240516_Phúc Long Coffee &amp; Tea_17 cities</t>
    </r>
  </si>
  <si>
    <r>
      <rPr>
        <u/>
        <sz val="10"/>
        <color rgb="FF1155CC"/>
        <rFont val="Calibri"/>
      </rPr>
      <t>[SuperVIP]_Phúc Long Coffee &amp; Tea_6-8Mar</t>
    </r>
    <r>
      <rPr>
        <sz val="10"/>
        <rFont val="Calibri"/>
      </rPr>
      <t xml:space="preserve">  20240516_Phúc Long Coffee &amp; Tea_17 cities</t>
    </r>
  </si>
  <si>
    <r>
      <rPr>
        <u/>
        <sz val="10"/>
        <color rgb="FF1155CC"/>
        <rFont val="Calibri"/>
      </rPr>
      <t>[SuperVIP]_Phúc Long Coffee &amp; Tea_6-8Mar</t>
    </r>
    <r>
      <rPr>
        <sz val="10"/>
        <rFont val="Calibri"/>
      </rPr>
      <t xml:space="preserve">  20240516_Phúc Long Coffee &amp; Tea_17 cities</t>
    </r>
  </si>
  <si>
    <r>
      <rPr>
        <u/>
        <sz val="10"/>
        <color rgb="FF1155CC"/>
        <rFont val="Calibri"/>
      </rPr>
      <t xml:space="preserve">[SuperVIP]_Gà Rán Popeyes_06-09/03
</t>
    </r>
    <r>
      <rPr>
        <sz val="10"/>
        <color rgb="FF000000"/>
        <rFont val="Calibri"/>
      </rPr>
      <t>241231_Gà Rán Popeyes_9 cities</t>
    </r>
  </si>
  <si>
    <r>
      <rPr>
        <u/>
        <sz val="10"/>
        <color rgb="FF1155CC"/>
        <rFont val="Calibri"/>
      </rPr>
      <t>[JBP]_KATINAT Coffee &amp; Tea House_Combo 20%</t>
    </r>
    <r>
      <rPr>
        <sz val="10"/>
        <rFont val="Calibri"/>
      </rPr>
      <t xml:space="preserve"> 250119_Katinat Saigon Kafe_11 cities</t>
    </r>
  </si>
  <si>
    <r>
      <rPr>
        <u/>
        <sz val="10"/>
        <color rgb="FF1155CC"/>
        <rFont val="Calibri"/>
      </rPr>
      <t>[VIP]_Domino's Pizza_14-16/03</t>
    </r>
    <r>
      <rPr>
        <sz val="10"/>
        <color rgb="FF000000"/>
        <rFont val="Calibri"/>
      </rPr>
      <t xml:space="preserve">  250116_Domino pizza_11 cities</t>
    </r>
  </si>
  <si>
    <r>
      <rPr>
        <u/>
        <sz val="10"/>
        <color rgb="FF1155CC"/>
        <rFont val="Calibri"/>
      </rPr>
      <t xml:space="preserve">[SJBP]_Gà Rán Popeyes_BOGO
</t>
    </r>
    <r>
      <rPr>
        <sz val="10"/>
        <color rgb="FF000000"/>
        <rFont val="Calibri"/>
      </rPr>
      <t>241231_Gà Rán Popeyes_9 cities</t>
    </r>
  </si>
  <si>
    <r>
      <rPr>
        <u/>
        <sz val="10"/>
        <color rgb="FF1155CC"/>
        <rFont val="Calibri"/>
      </rPr>
      <t xml:space="preserve">[VIP]_Pizza Hut_21-23/03
</t>
    </r>
    <r>
      <rPr>
        <sz val="10"/>
        <color rgb="FF000000"/>
        <rFont val="Calibri"/>
      </rPr>
      <t>241231_Pizza Hut_20 cities</t>
    </r>
  </si>
  <si>
    <r>
      <rPr>
        <u/>
        <sz val="10"/>
        <color rgb="FF1155CC"/>
        <rFont val="Calibri"/>
      </rPr>
      <t>[VIP]_Trà Sữa May Cha_28-30.3</t>
    </r>
    <r>
      <rPr>
        <sz val="10"/>
        <color rgb="FF000000"/>
        <rFont val="Calibri"/>
      </rPr>
      <t xml:space="preserve"> 250102_Trà Sữa May Cha_7 cities</t>
    </r>
  </si>
  <si>
    <r>
      <rPr>
        <u/>
        <sz val="10"/>
        <color rgb="FF1155CC"/>
        <rFont val="Calibri"/>
      </rPr>
      <t xml:space="preserve">[SJBP]_Gà Rán KFC_Combo 55k
</t>
    </r>
    <r>
      <rPr>
        <sz val="10"/>
        <rFont val="Calibri"/>
      </rPr>
      <t>241231_Gà Rán KFC_25 cities</t>
    </r>
  </si>
  <si>
    <r>
      <rPr>
        <u/>
        <sz val="10"/>
        <color rgb="FF1155CC"/>
        <rFont val="Calibri"/>
      </rPr>
      <t>[VIP]_Trà Sữa May Cha_28-30.3</t>
    </r>
    <r>
      <rPr>
        <sz val="10"/>
        <color rgb="FF000000"/>
        <rFont val="Calibri"/>
      </rPr>
      <t xml:space="preserve"> 250102_Trà Sữa May Cha_7 cities</t>
    </r>
  </si>
  <si>
    <r>
      <rPr>
        <u/>
        <sz val="10"/>
        <color rgb="FF1155CC"/>
        <rFont val="Calibri"/>
      </rPr>
      <t xml:space="preserve">[VIP]_Cơm Thố Anh Nguyễn_09-13/04
</t>
    </r>
    <r>
      <rPr>
        <sz val="10"/>
        <rFont val="Calibri"/>
      </rPr>
      <t>250803_Cơm Thố Anh Nguyễn_12 cities</t>
    </r>
  </si>
  <si>
    <r>
      <rPr>
        <u/>
        <sz val="10"/>
        <color rgb="FF1155CC"/>
        <rFont val="Calibri"/>
      </rPr>
      <t>[JBP]_KATINAT Coffee &amp; Tea House_BAU 30%</t>
    </r>
    <r>
      <rPr>
        <sz val="10"/>
        <color rgb="FF000000"/>
        <rFont val="Calibri"/>
      </rPr>
      <t xml:space="preserve"> 250119_Katinat Saigon Kafe_11 cities</t>
    </r>
  </si>
  <si>
    <r>
      <rPr>
        <u/>
        <sz val="10"/>
        <color rgb="FF1155CC"/>
        <rFont val="Calibri"/>
      </rPr>
      <t>[SJBP]_The Coffee House_WC</t>
    </r>
    <r>
      <rPr>
        <sz val="10"/>
        <color rgb="FF000000"/>
        <rFont val="Calibri"/>
      </rPr>
      <t xml:space="preserve"> 241231_The Coffee House_7 cities</t>
    </r>
  </si>
  <si>
    <r>
      <rPr>
        <u/>
        <sz val="10"/>
        <color rgb="FF1155CC"/>
        <rFont val="Calibri"/>
      </rPr>
      <t xml:space="preserve">[VIP]_Pizza Hut_18-20/04
</t>
    </r>
    <r>
      <rPr>
        <u/>
        <sz val="10"/>
        <color rgb="FF000000"/>
        <rFont val="Calibri"/>
      </rPr>
      <t>241231_Pizza Hut_20 cities</t>
    </r>
  </si>
  <si>
    <r>
      <rPr>
        <u/>
        <sz val="10"/>
        <color rgb="FF1155CC"/>
        <rFont val="Calibri"/>
      </rPr>
      <t xml:space="preserve">[VIP]_Gà Rán Popeyes_18-20/04
</t>
    </r>
    <r>
      <rPr>
        <sz val="10"/>
        <color rgb="FF000000"/>
        <rFont val="Calibri"/>
      </rPr>
      <t>241231_Gà Rán Popeyes_9 cities</t>
    </r>
  </si>
  <si>
    <r>
      <rPr>
        <u/>
        <sz val="10"/>
        <color rgb="FF1155CC"/>
        <rFont val="Calibri"/>
      </rPr>
      <t xml:space="preserve">[VIP]_Pizza Hut_18-20/04
</t>
    </r>
    <r>
      <rPr>
        <u/>
        <sz val="10"/>
        <color rgb="FF000000"/>
        <rFont val="Calibri"/>
      </rPr>
      <t>241231_Pizza Hut_20 cities</t>
    </r>
  </si>
  <si>
    <r>
      <rPr>
        <u/>
        <sz val="10"/>
        <color rgb="FF1155CC"/>
        <rFont val="Calibri"/>
      </rPr>
      <t xml:space="preserve">[VIP]_Gà Rán Texas Chicken_21-24/04
</t>
    </r>
    <r>
      <rPr>
        <sz val="10"/>
        <color rgb="FF000000"/>
        <rFont val="Calibri"/>
      </rPr>
      <t>250102_Gà Rán Texas Chicken_6 cities</t>
    </r>
  </si>
  <si>
    <r>
      <rPr>
        <u/>
        <sz val="10"/>
        <color rgb="FF1155CC"/>
        <rFont val="Calibri"/>
      </rPr>
      <t xml:space="preserve">[VIP]_Gà Rán Texas Chicken_21-24/04
</t>
    </r>
    <r>
      <rPr>
        <sz val="10"/>
        <color rgb="FF000000"/>
        <rFont val="Calibri"/>
      </rPr>
      <t>250102_Gà Rán Texas Chicken_6 cities</t>
    </r>
  </si>
  <si>
    <r>
      <rPr>
        <u/>
        <sz val="10"/>
        <color rgb="FF1155CC"/>
        <rFont val="Calibri"/>
      </rPr>
      <t xml:space="preserve">[SJBP]_Cơm Thố Anh Nguyễn_BAU
</t>
    </r>
    <r>
      <rPr>
        <sz val="10"/>
        <color rgb="FF000000"/>
        <rFont val="Calibri"/>
      </rPr>
      <t>241231_Cơm Thố Anh Nguyễn_10 cities</t>
    </r>
  </si>
  <si>
    <r>
      <rPr>
        <u/>
        <sz val="10"/>
        <color rgb="FF1155CC"/>
        <rFont val="Calibri"/>
      </rPr>
      <t xml:space="preserve">[SJBP]_Cơm Thố Anh Nguyễn_BAU
</t>
    </r>
    <r>
      <rPr>
        <sz val="10"/>
        <color rgb="FF000000"/>
        <rFont val="Calibri"/>
      </rPr>
      <t>241231_Cơm Thố Anh Nguyễn_10 cities</t>
    </r>
  </si>
  <si>
    <r>
      <rPr>
        <u/>
        <sz val="10"/>
        <color rgb="FF1155CC"/>
        <rFont val="Calibri"/>
      </rPr>
      <t xml:space="preserve">[SJBP]_Cơm Thố Anh Nguyễn_BAU
</t>
    </r>
    <r>
      <rPr>
        <sz val="10"/>
        <color rgb="FF000000"/>
        <rFont val="Calibri"/>
      </rPr>
      <t>241231_Cơm Thố Anh Nguyễn_10 cities</t>
    </r>
  </si>
  <si>
    <r>
      <rPr>
        <u/>
        <sz val="10"/>
        <color rgb="FF1155CC"/>
        <rFont val="Calibri"/>
      </rPr>
      <t xml:space="preserve">[SuperVIP]_Pizza Hut_28-30/04
</t>
    </r>
    <r>
      <rPr>
        <sz val="10"/>
        <rFont val="Calibri"/>
      </rPr>
      <t>241231_Pizza Hut_20 cities</t>
    </r>
  </si>
  <si>
    <r>
      <rPr>
        <u/>
        <sz val="10"/>
        <color rgb="FF1155CC"/>
        <rFont val="Calibri"/>
      </rPr>
      <t xml:space="preserve">[SJBP]_Cơm Thố Anh Nguyễn_BAU
</t>
    </r>
    <r>
      <rPr>
        <sz val="10"/>
        <color rgb="FF000000"/>
        <rFont val="Calibri"/>
      </rPr>
      <t>241231_Cơm Thố Anh Nguyễn_10 cities</t>
    </r>
  </si>
  <si>
    <r>
      <rPr>
        <u/>
        <sz val="10"/>
        <color rgb="FF1155CC"/>
        <rFont val="Calibri"/>
      </rPr>
      <t xml:space="preserve">[SJBP]_Gà Rán Popeyes_BOGO May
</t>
    </r>
    <r>
      <rPr>
        <sz val="10"/>
        <color rgb="FF000000"/>
        <rFont val="Calibri"/>
      </rPr>
      <t>241231_Gà Rán Popeyes_9 cities</t>
    </r>
  </si>
  <si>
    <r>
      <rPr>
        <u/>
        <sz val="10"/>
        <color rgb="FF1155CC"/>
        <rFont val="Calibri"/>
      </rPr>
      <t xml:space="preserve">[SJBP]_Brand_Food_01-31/05
</t>
    </r>
    <r>
      <rPr>
        <sz val="10"/>
        <color rgb="FF000000"/>
        <rFont val="Calibri"/>
      </rPr>
      <t>250424_Lotteria DI_32 cities</t>
    </r>
  </si>
  <si>
    <r>
      <rPr>
        <u/>
        <sz val="10"/>
        <color rgb="FF1155CC"/>
        <rFont val="Calibri"/>
      </rPr>
      <t xml:space="preserve">[VIP]_Cơm Thố Anh Nguyễn_01-05/05
</t>
    </r>
    <r>
      <rPr>
        <sz val="10"/>
        <color rgb="FF000000"/>
        <rFont val="Calibri"/>
      </rPr>
      <t>250803_Cơm Thố Anh Nguyễn_12 cities</t>
    </r>
  </si>
  <si>
    <r>
      <rPr>
        <u/>
        <sz val="10"/>
        <color rgb="FF1155CC"/>
        <rFont val="Calibri"/>
      </rPr>
      <t>[JBP]_KATINAT Coffee &amp; Tea House_BOGO 5.5</t>
    </r>
    <r>
      <rPr>
        <sz val="10"/>
        <color rgb="FF000000"/>
        <rFont val="Calibri"/>
      </rPr>
      <t xml:space="preserve"> 250119_Katinat Saigon Kafe_11 cities</t>
    </r>
  </si>
  <si>
    <r>
      <rPr>
        <u/>
        <sz val="10"/>
        <color rgb="FF1155CC"/>
        <rFont val="Calibri"/>
      </rPr>
      <t xml:space="preserve">[VIP]_Gà Rán Texas Chicken_05-08/05
</t>
    </r>
    <r>
      <rPr>
        <sz val="10"/>
        <color rgb="FF000000"/>
        <rFont val="Calibri"/>
      </rPr>
      <t>250102_Gà Rán Texas Chicken_6 cities</t>
    </r>
  </si>
  <si>
    <r>
      <rPr>
        <u/>
        <sz val="10"/>
        <color rgb="FF1155CC"/>
        <rFont val="Calibri"/>
      </rPr>
      <t>[SJBP]__Brand 50%</t>
    </r>
    <r>
      <rPr>
        <sz val="10"/>
        <rFont val="Calibri"/>
      </rPr>
      <t xml:space="preserve">  T2+T3</t>
    </r>
  </si>
  <si>
    <r>
      <rPr>
        <u/>
        <sz val="10"/>
        <color rgb="FF1155CC"/>
        <rFont val="Calibri"/>
      </rPr>
      <t>[SJBP]__Brand 50%</t>
    </r>
    <r>
      <rPr>
        <sz val="10"/>
        <rFont val="Calibri"/>
      </rPr>
      <t xml:space="preserve">  T2+T3</t>
    </r>
  </si>
  <si>
    <r>
      <rPr>
        <u/>
        <sz val="10"/>
        <color rgb="FF1155CC"/>
        <rFont val="Calibri"/>
      </rPr>
      <t>[SJBP]__Brand 50%</t>
    </r>
    <r>
      <rPr>
        <sz val="10"/>
        <rFont val="Calibri"/>
      </rPr>
      <t xml:space="preserve">  T2+T3</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</si>
  <si>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</si>
  <si>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u/>
        <sz val="10"/>
        <color rgb="FF1155CC"/>
        <rFont val="Calibri"/>
      </rPr>
      <t>[SJBP]_Starbucks Coffee_Indi 20-25</t>
    </r>
    <r>
      <rPr>
        <sz val="10"/>
        <rFont val="Calibri"/>
      </rPr>
      <t xml:space="preserve"> 250102_Starbucks Coffee_10 cities</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</si>
  <si>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</si>
  <si>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u/>
        <sz val="10"/>
        <color rgb="FF1155CC"/>
        <rFont val="Calibri"/>
      </rPr>
      <t xml:space="preserve">[SJBP]_Gà Rán Popeyes_BOGO May
</t>
    </r>
    <r>
      <rPr>
        <sz val="10"/>
        <color rgb="FF000000"/>
        <rFont val="Calibri"/>
      </rPr>
      <t>241231_Gà Rán Popeyes_9 cities</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</si>
  <si>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</si>
  <si>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</si>
  <si>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</si>
  <si>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</si>
  <si>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</si>
  <si>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</si>
  <si>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u/>
        <sz val="10"/>
        <color rgb="FF1155CC"/>
        <rFont val="Calibri"/>
      </rPr>
      <t>[VIP]_The Coffee House_2-4.6</t>
    </r>
    <r>
      <rPr>
        <sz val="10"/>
        <rFont val="Calibri"/>
      </rPr>
      <t xml:space="preserve"> 241231_The Coffee House_7 cities</t>
    </r>
  </si>
  <si>
    <r>
      <rPr>
        <u/>
        <sz val="10"/>
        <color rgb="FF1155CC"/>
        <rFont val="Calibri"/>
      </rPr>
      <t xml:space="preserve">[SuperVIP]_Gà Rán KFC_01-04/06
</t>
    </r>
    <r>
      <rPr>
        <sz val="10"/>
        <color rgb="FF000000"/>
        <rFont val="Calibri"/>
      </rPr>
      <t>241231_Gà Rán KFC_25 cities</t>
    </r>
  </si>
  <si>
    <r>
      <rPr>
        <u/>
        <sz val="10"/>
        <color rgb="FF1155CC"/>
        <rFont val="Calibri"/>
      </rPr>
      <t>[SJBP]_Starbucks Coffee_Indi 5-6.6</t>
    </r>
    <r>
      <rPr>
        <sz val="10"/>
        <color rgb="FF000000"/>
        <rFont val="Calibri"/>
      </rPr>
      <t xml:space="preserve"> 250520_Starbucks Coffee_12 cities</t>
    </r>
  </si>
  <si>
    <r>
      <rPr>
        <u/>
        <sz val="10"/>
        <color rgb="FF1155CC"/>
        <rFont val="Calibri"/>
      </rPr>
      <t xml:space="preserve">[SuperVIP]_Gà Rán Popeyes_05-08/06
</t>
    </r>
    <r>
      <rPr>
        <sz val="10"/>
        <rFont val="Calibri"/>
      </rPr>
      <t>241231_Gà Rán Popeyes_9 cities</t>
    </r>
  </si>
  <si>
    <r>
      <rPr>
        <u/>
        <sz val="10"/>
        <color rgb="FF1155CC"/>
        <rFont val="Calibri"/>
      </rPr>
      <t xml:space="preserve">[VIP]_Domino's Pizza_06-08/06
</t>
    </r>
    <r>
      <rPr>
        <sz val="10"/>
        <color rgb="FF000000"/>
        <rFont val="Calibri"/>
      </rPr>
      <t>250116_Domino pizza_11 cities</t>
    </r>
  </si>
  <si>
    <r>
      <rPr>
        <u/>
        <sz val="10"/>
        <color rgb="FF1155CC"/>
        <rFont val="Calibri"/>
      </rPr>
      <t xml:space="preserve">[VIP]_Domino's Pizza_06-08/06
</t>
    </r>
    <r>
      <rPr>
        <sz val="10"/>
        <color rgb="FF000000"/>
        <rFont val="Calibri"/>
      </rPr>
      <t>250116_Domino pizza_11 cities</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</si>
  <si>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</si>
  <si>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</si>
  <si>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</si>
  <si>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</si>
  <si>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</si>
  <si>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u/>
        <sz val="10"/>
        <color rgb="FF1155CC"/>
        <rFont val="Calibri"/>
      </rPr>
      <t xml:space="preserve">[SuperVIP]_McDonald's_13-15/06
</t>
    </r>
    <r>
      <rPr>
        <sz val="10"/>
        <color rgb="FF000000"/>
        <rFont val="Calibri"/>
      </rPr>
      <t>250416_McDonald's_5 cities</t>
    </r>
  </si>
  <si>
    <r>
      <rPr>
        <u/>
        <sz val="10"/>
        <color rgb="FF1155CC"/>
        <rFont val="Calibri"/>
      </rPr>
      <t xml:space="preserve">[SJBP]_McDonald's_2T2 119k
</t>
    </r>
    <r>
      <rPr>
        <sz val="10"/>
        <color rgb="FF000000"/>
        <rFont val="Calibri"/>
      </rPr>
      <t>250416_McDonald's_5 cities</t>
    </r>
  </si>
  <si>
    <r>
      <rPr>
        <u/>
        <sz val="10"/>
        <color rgb="FF1155CC"/>
        <rFont val="Calibri"/>
      </rPr>
      <t>[SuperVIP]_The Coffee House_9-11.6</t>
    </r>
    <r>
      <rPr>
        <sz val="10"/>
        <color rgb="FF000000"/>
        <rFont val="Calibri"/>
      </rPr>
      <t xml:space="preserve"> 241231_The Coffee House_7 cities</t>
    </r>
  </si>
  <si>
    <r>
      <rPr>
        <u/>
        <sz val="10"/>
        <color rgb="FF1155CC"/>
        <rFont val="Calibri"/>
      </rPr>
      <t>[SJBP]_The Coffee House_WC_Wed</t>
    </r>
    <r>
      <rPr>
        <sz val="10"/>
        <color rgb="FF000000"/>
        <rFont val="Calibri"/>
      </rPr>
      <t xml:space="preserve"> 241231_The Coffee House_7 cities</t>
    </r>
  </si>
  <si>
    <r>
      <rPr>
        <u/>
        <sz val="10"/>
        <color rgb="FF1155CC"/>
        <rFont val="Calibri"/>
      </rPr>
      <t>[JBP]_KATINAT Coffee &amp; Tea House_Ads 1K</t>
    </r>
    <r>
      <rPr>
        <sz val="10"/>
        <color rgb="FF000000"/>
        <rFont val="Calibri"/>
      </rPr>
      <t xml:space="preserve"> 250119_Katinat Saigon Kafe_11 cities</t>
    </r>
  </si>
  <si>
    <r>
      <rPr>
        <u/>
        <sz val="10"/>
        <color rgb="FF1155CC"/>
        <rFont val="Calibri"/>
      </rPr>
      <t>[VIP]_Domino's Pizza_11-13/07</t>
    </r>
    <r>
      <rPr>
        <sz val="10"/>
        <color rgb="FF000000"/>
        <rFont val="Calibri"/>
      </rPr>
      <t xml:space="preserve"> 250116_Domino pizza_11 cities</t>
    </r>
  </si>
  <si>
    <r>
      <rPr>
        <u/>
        <sz val="10"/>
        <color rgb="FF1155CC"/>
        <rFont val="Calibri"/>
      </rPr>
      <t>[SJBP]_Starbucks Coffee_Indi 15-17.7</t>
    </r>
    <r>
      <rPr>
        <sz val="10"/>
        <color rgb="FF000000"/>
        <rFont val="Calibri"/>
      </rPr>
      <t xml:space="preserve"> 250520_Starbucks Coffee_12 cities</t>
    </r>
  </si>
  <si>
    <r>
      <rPr>
        <u/>
        <sz val="10"/>
        <color rgb="FF1155CC"/>
        <rFont val="Calibri"/>
      </rPr>
      <t>[JBP]_KATINAT Coffee &amp; Tea House_BAU Hibi</t>
    </r>
    <r>
      <rPr>
        <sz val="10"/>
        <color rgb="FF000000"/>
        <rFont val="Calibri"/>
      </rPr>
      <t xml:space="preserve"> 250119_Katinat Saigon Kafe_11 cities</t>
    </r>
  </si>
  <si>
    <r>
      <rPr>
        <u/>
        <sz val="10"/>
        <color rgb="FF1155CC"/>
        <rFont val="Calibri"/>
      </rPr>
      <t>[SuperVIP]_Gà Rán KFC_18-20/07</t>
    </r>
    <r>
      <rPr>
        <sz val="10"/>
        <color rgb="FF000000"/>
        <rFont val="Calibri"/>
      </rPr>
      <t xml:space="preserve"> 241231_Gà Rán KFC_25 cities</t>
    </r>
  </si>
  <si>
    <r>
      <rPr>
        <u/>
        <sz val="10"/>
        <color rgb="FF1155CC"/>
        <rFont val="Calibri"/>
      </rPr>
      <t>[VIP]_Domino's Pizza_25-27/07</t>
    </r>
    <r>
      <rPr>
        <sz val="10"/>
        <color rgb="FF000000"/>
        <rFont val="Calibri"/>
      </rPr>
      <t xml:space="preserve"> 250116_Domino pizza_11 cities</t>
    </r>
  </si>
  <si>
    <r>
      <rPr>
        <u/>
        <sz val="10"/>
        <color rgb="FF1155CC"/>
        <rFont val="Calibri"/>
      </rPr>
      <t>[VIP]_Domino's Pizza_25-27/07</t>
    </r>
    <r>
      <rPr>
        <sz val="10"/>
        <color rgb="FF000000"/>
        <rFont val="Calibri"/>
      </rPr>
      <t xml:space="preserve"> 250116_Domino pizza_11 cities</t>
    </r>
  </si>
  <si>
    <r>
      <rPr>
        <u/>
        <sz val="10"/>
        <color rgb="FF1155CC"/>
        <rFont val="Calibri"/>
      </rPr>
      <t>[JBP]_KATINAT Coffee &amp; Tea House_Merch</t>
    </r>
    <r>
      <rPr>
        <sz val="10"/>
        <color rgb="FF000000"/>
        <rFont val="Calibri"/>
      </rPr>
      <t xml:space="preserve"> 250119_Katinat Saigon Kafe_11 cities</t>
    </r>
  </si>
  <si>
    <r>
      <rPr>
        <u/>
        <sz val="10"/>
        <color rgb="FF1155CC"/>
        <rFont val="Calibri"/>
      </rPr>
      <t>[SJBP]_The Coffee House_WC Fri</t>
    </r>
    <r>
      <rPr>
        <sz val="10"/>
        <color rgb="FF000000"/>
        <rFont val="Calibri"/>
      </rPr>
      <t xml:space="preserve"> 241231_The Coffee House_7 cities</t>
    </r>
  </si>
  <si>
    <r>
      <rPr>
        <u/>
        <sz val="10"/>
        <color rgb="FF1155CC"/>
        <rFont val="Calibri"/>
      </rPr>
      <t>[SJBP]__Brand 50%</t>
    </r>
    <r>
      <rPr>
        <sz val="10"/>
        <rFont val="Calibri"/>
      </rPr>
      <t xml:space="preserve"> 241231_All OTH 2025_36 cities</t>
    </r>
  </si>
  <si>
    <r>
      <rPr>
        <u/>
        <sz val="10"/>
        <color rgb="FF1155CC"/>
        <rFont val="Calibri"/>
      </rPr>
      <t>[SJBP]_Lotteria_BAU</t>
    </r>
    <r>
      <rPr>
        <sz val="10"/>
        <color rgb="FF000000"/>
        <rFont val="Calibri"/>
      </rPr>
      <t xml:space="preserve"> 250424_Lotteria DI_32 cities</t>
    </r>
  </si>
  <si>
    <r>
      <rPr>
        <u/>
        <sz val="10"/>
        <color rgb="FF1155CC"/>
        <rFont val="Calibri"/>
      </rPr>
      <t>[SuperVIP]_The Coffee House_4-6.8</t>
    </r>
    <r>
      <rPr>
        <sz val="10"/>
        <color rgb="FF000000"/>
        <rFont val="Calibri"/>
      </rPr>
      <t xml:space="preserve"> 241231_The Coffee House_7 cities</t>
    </r>
  </si>
  <si>
    <r>
      <rPr>
        <u/>
        <sz val="10"/>
        <color rgb="FF1155CC"/>
        <rFont val="Calibri"/>
      </rPr>
      <t>[SuperVIP]_The Coffee House_4-6.8</t>
    </r>
    <r>
      <rPr>
        <sz val="10"/>
        <color rgb="FF000000"/>
        <rFont val="Calibri"/>
      </rPr>
      <t xml:space="preserve"> 241231_The Coffee House_7 cities</t>
    </r>
  </si>
  <si>
    <r>
      <rPr>
        <u/>
        <sz val="10"/>
        <color rgb="FF1155CC"/>
        <rFont val="Calibri"/>
      </rPr>
      <t>[SuperVIP]_The Coffee House_4-6.8</t>
    </r>
    <r>
      <rPr>
        <sz val="10"/>
        <color rgb="FF000000"/>
        <rFont val="Calibri"/>
      </rPr>
      <t xml:space="preserve"> 241231_The Coffee House_7 cities</t>
    </r>
  </si>
  <si>
    <r>
      <rPr>
        <u/>
        <sz val="10"/>
        <color rgb="FF1155CC"/>
        <rFont val="Calibri"/>
      </rPr>
      <t>[SJBP]_Brand_Food_BAU</t>
    </r>
    <r>
      <rPr>
        <sz val="10"/>
        <color rgb="FF000000"/>
        <rFont val="Calibri"/>
      </rPr>
      <t xml:space="preserve"> 250424_Lotteria DI_32 cities</t>
    </r>
  </si>
  <si>
    <r>
      <rPr>
        <u/>
        <sz val="10"/>
        <color rgb="FF1155CC"/>
        <rFont val="Calibri"/>
      </rPr>
      <t xml:space="preserve">[SJBP]_Pizza Hut_Giảm 50%
</t>
    </r>
    <r>
      <rPr>
        <sz val="10"/>
        <color rgb="FF000000"/>
        <rFont val="Calibri"/>
      </rPr>
      <t xml:space="preserve"> 241231_Pizza Hut_20 cities</t>
    </r>
  </si>
  <si>
    <r>
      <rPr>
        <u/>
        <sz val="10"/>
        <color rgb="FF1155CC"/>
        <rFont val="Calibri"/>
      </rPr>
      <t xml:space="preserve">[VIP]_Domino's Pizza_08-10/08
</t>
    </r>
    <r>
      <rPr>
        <sz val="10"/>
        <color rgb="FF000000"/>
        <rFont val="Calibri"/>
      </rPr>
      <t xml:space="preserve"> 250116_Domino pizza_11 cities</t>
    </r>
  </si>
  <si>
    <r>
      <rPr>
        <u/>
        <sz val="10"/>
        <color rgb="FF1155CC"/>
        <rFont val="Calibri"/>
      </rPr>
      <t>[SuperVIP]_Gà Rán KFC_08-10/08</t>
    </r>
    <r>
      <rPr>
        <sz val="10"/>
        <color rgb="FF000000"/>
        <rFont val="Calibri"/>
      </rPr>
      <t xml:space="preserve"> c</t>
    </r>
  </si>
  <si>
    <r>
      <rPr>
        <u/>
        <sz val="10"/>
        <color rgb="FF1155CC"/>
        <rFont val="Calibri"/>
      </rPr>
      <t>[SJBP]_Cơm Thố Anh Nguyễn_Aug</t>
    </r>
    <r>
      <rPr>
        <sz val="10"/>
        <color rgb="FF000000"/>
        <rFont val="Calibri"/>
      </rPr>
      <t xml:space="preserve"> 250718_Cơm Thố Anh Nguyễn_11 cities</t>
    </r>
  </si>
  <si>
    <r>
      <rPr>
        <u/>
        <sz val="10"/>
        <color rgb="FF1155CC"/>
        <rFont val="Calibri"/>
      </rPr>
      <t>[SJBP]_Cơm Thố Anh Nguyễn_Aug</t>
    </r>
    <r>
      <rPr>
        <sz val="10"/>
        <color rgb="FF000000"/>
        <rFont val="Calibri"/>
      </rPr>
      <t xml:space="preserve"> 250718_Cơm Thố Anh Nguyễn_11 cities</t>
    </r>
  </si>
  <si>
    <r>
      <rPr>
        <u/>
        <sz val="10"/>
        <color rgb="FF1155CC"/>
        <rFont val="Calibri"/>
      </rPr>
      <t xml:space="preserve">[SuperVIP]_Pizza Hut_15-17/08
</t>
    </r>
    <r>
      <rPr>
        <sz val="10"/>
        <color rgb="FF000000"/>
        <rFont val="Calibri"/>
      </rPr>
      <t>241231_Pizza Hut_20 cities</t>
    </r>
  </si>
  <si>
    <r>
      <rPr>
        <u/>
        <sz val="10"/>
        <color rgb="FF1155CC"/>
        <rFont val="Calibri"/>
      </rPr>
      <t xml:space="preserve">[SuperVIP]_Pizza Hut_15-17/08
</t>
    </r>
    <r>
      <rPr>
        <sz val="10"/>
        <color rgb="FF000000"/>
        <rFont val="Calibri"/>
      </rPr>
      <t>241231_Pizza Hut_20 cities</t>
    </r>
  </si>
  <si>
    <r>
      <rPr>
        <u/>
        <sz val="10"/>
        <color rgb="FF1155CC"/>
        <rFont val="Calibri"/>
      </rPr>
      <t>[SJBP]__Brand 50%</t>
    </r>
    <r>
      <rPr>
        <sz val="10"/>
        <rFont val="Calibri"/>
      </rPr>
      <t xml:space="preserve"> 241231_All OTH 2025_36 cities</t>
    </r>
  </si>
  <si>
    <r>
      <rPr>
        <u/>
        <sz val="10"/>
        <color rgb="FF1155CC"/>
        <rFont val="Calibri"/>
      </rPr>
      <t>[SJBP]_Cơm Thố Anh Nguyễn_Aug</t>
    </r>
    <r>
      <rPr>
        <sz val="10"/>
        <color rgb="FF000000"/>
        <rFont val="Calibri"/>
      </rPr>
      <t xml:space="preserve"> 250718_Cơm Thố Anh Nguyễn_11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</si>
  <si>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</si>
  <si>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</si>
  <si>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[VIP]_Domino's Pizza_22-24/08
</t>
    </r>
    <r>
      <rPr>
        <sz val="10"/>
        <color rgb="FF000000"/>
        <rFont val="Calibri"/>
      </rPr>
      <t xml:space="preserve"> 250116_Domino pizza_11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</si>
  <si>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</si>
  <si>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</si>
  <si>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</si>
  <si>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[JBP]_KATINAT Coffee &amp; Tea House_B2G1</t>
    </r>
    <r>
      <rPr>
        <sz val="10"/>
        <color rgb="FF000000"/>
        <rFont val="Calibri"/>
      </rPr>
      <t xml:space="preserve"> 250119_Katinat Saigon Kafe_11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</si>
  <si>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</si>
  <si>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</si>
  <si>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[SJBP]_Pizza Hut_Giảm 80k</t>
    </r>
    <r>
      <rPr>
        <sz val="10"/>
        <color rgb="FF000000"/>
        <rFont val="Calibri"/>
      </rPr>
      <t xml:space="preserve"> 241231_Pizza Hut_20 cities</t>
    </r>
  </si>
  <si>
    <r>
      <rPr>
        <u/>
        <sz val="10"/>
        <color rgb="FF1155CC"/>
        <rFont val="Calibri"/>
      </rPr>
      <t>[SuperVIP]_The Coffee House_3-5.9</t>
    </r>
    <r>
      <rPr>
        <sz val="10"/>
        <color rgb="FF000000"/>
        <rFont val="Calibri"/>
      </rPr>
      <t xml:space="preserve"> 241231_The Coffee House_7 cities</t>
    </r>
  </si>
  <si>
    <r>
      <rPr>
        <u/>
        <sz val="10"/>
        <color rgb="FF1155CC"/>
        <rFont val="Calibri"/>
      </rPr>
      <t>[SuperVIP]_The Coffee House_3-5.9</t>
    </r>
    <r>
      <rPr>
        <sz val="10"/>
        <color rgb="FF000000"/>
        <rFont val="Calibri"/>
      </rPr>
      <t xml:space="preserve"> 241231_The Coffee House_7 cities</t>
    </r>
  </si>
  <si>
    <r>
      <rPr>
        <u/>
        <sz val="10"/>
        <color rgb="FF1155CC"/>
        <rFont val="Calibri"/>
      </rPr>
      <t>[SuperVIP]_Trà Sữa May Cha_Sep</t>
    </r>
    <r>
      <rPr>
        <sz val="10"/>
        <color rgb="FF000000"/>
        <rFont val="Calibri"/>
      </rPr>
      <t xml:space="preserve"> 250102_Trà Sữa May Cha_7 cities</t>
    </r>
  </si>
  <si>
    <r>
      <rPr>
        <u/>
        <sz val="10"/>
        <color rgb="FF1155CC"/>
        <rFont val="Calibri"/>
      </rPr>
      <t>[Win 1]_Lotteria_Sep</t>
    </r>
    <r>
      <rPr>
        <sz val="10"/>
        <rFont val="Calibri"/>
      </rPr>
      <t xml:space="preserve">_VT
</t>
    </r>
    <r>
      <rPr>
        <u/>
        <sz val="10"/>
        <color rgb="FF1155CC"/>
        <rFont val="Calibri"/>
      </rPr>
      <t>[Alacarte CB]_Lotteria_Sep.CB1</t>
    </r>
    <r>
      <rPr>
        <sz val="10"/>
        <rFont val="Calibri"/>
      </rPr>
      <t>_Hue, DL</t>
    </r>
  </si>
  <si>
    <r>
      <rPr>
        <u/>
        <sz val="10"/>
        <color rgb="FF1155CC"/>
        <rFont val="Calibri"/>
      </rPr>
      <t>[SuperVIP]_Highlands Coffee_8-12.9</t>
    </r>
    <r>
      <rPr>
        <sz val="10"/>
        <color rgb="FF000000"/>
        <rFont val="Calibri"/>
      </rPr>
      <t xml:space="preserve"> 241231_Highlands Coffee_36 cities</t>
    </r>
  </si>
  <si>
    <r>
      <rPr>
        <u/>
        <sz val="10"/>
        <color rgb="FF1155CC"/>
        <rFont val="Calibri"/>
      </rPr>
      <t>[SuperVIP]_Highlands Coffee_8-12.9</t>
    </r>
    <r>
      <rPr>
        <sz val="10"/>
        <color rgb="FF000000"/>
        <rFont val="Calibri"/>
      </rPr>
      <t xml:space="preserve"> 241231_Highlands Coffee_36 cities</t>
    </r>
  </si>
  <si>
    <r>
      <rPr>
        <u/>
        <sz val="10"/>
        <color rgb="FF1155CC"/>
        <rFont val="Calibri"/>
      </rPr>
      <t xml:space="preserve">[VIP]_Domino's Pizza_12-14/09
</t>
    </r>
    <r>
      <rPr>
        <sz val="10"/>
        <color rgb="FF000000"/>
        <rFont val="Calibri"/>
      </rPr>
      <t>250116_Domino pizza_11 cities</t>
    </r>
  </si>
  <si>
    <r>
      <rPr>
        <u/>
        <sz val="10"/>
        <color rgb="FF1155CC"/>
        <rFont val="Calibri"/>
      </rPr>
      <t>[VIP]_The Coffee House_15-17.9</t>
    </r>
    <r>
      <rPr>
        <sz val="10"/>
        <color rgb="FF000000"/>
        <rFont val="Calibri"/>
      </rPr>
      <t xml:space="preserve"> 241231_The Coffee House_7 cities</t>
    </r>
  </si>
  <si>
    <r>
      <rPr>
        <u/>
        <sz val="10"/>
        <color rgb="FF1155CC"/>
        <rFont val="Calibri"/>
      </rPr>
      <t>[SuperVIP]_Phúc Long Coffee &amp; Tea_17-19Sep</t>
    </r>
    <r>
      <rPr>
        <sz val="10"/>
        <rFont val="Calibri"/>
      </rPr>
      <t xml:space="preserve"> 20240516_Phúc Long Coffee &amp; Tea_17 cities</t>
    </r>
  </si>
  <si>
    <r>
      <rPr>
        <u/>
        <sz val="10"/>
        <color rgb="FF1155CC"/>
        <rFont val="Calibri"/>
      </rPr>
      <t>[Win 4]_Co.op Food_Sep_SJBP</t>
    </r>
    <r>
      <rPr>
        <sz val="10"/>
        <color rgb="FF000000"/>
        <rFont val="Calibri"/>
      </rPr>
      <t>_CT</t>
    </r>
  </si>
  <si>
    <r>
      <rPr>
        <u/>
        <sz val="10"/>
        <color rgb="FF1155CC"/>
        <rFont val="Calibri"/>
      </rPr>
      <t>[Win 4]_Co.op Food_Sep_SJBP</t>
    </r>
    <r>
      <rPr>
        <sz val="10"/>
        <color rgb="FF000000"/>
        <rFont val="Calibri"/>
      </rPr>
      <t>_CT</t>
    </r>
  </si>
  <si>
    <r>
      <rPr>
        <u/>
        <sz val="10"/>
        <color rgb="FF1155CC"/>
        <rFont val="Calibri"/>
      </rPr>
      <t>[SJBP]__Brand 50%</t>
    </r>
    <r>
      <rPr>
        <sz val="10"/>
        <rFont val="Calibri"/>
      </rPr>
      <t xml:space="preserve"> 241231_All OTH 2025_36 cities</t>
    </r>
  </si>
  <si>
    <r>
      <rPr>
        <u/>
        <sz val="10"/>
        <color rgb="FF1155CC"/>
        <rFont val="Calibri"/>
      </rPr>
      <t xml:space="preserve">[VIP]_Lotteria_22-25/09
</t>
    </r>
    <r>
      <rPr>
        <sz val="10"/>
        <color rgb="FF000000"/>
        <rFont val="Calibri"/>
      </rPr>
      <t>250424_Lotteria DI_32 cities</t>
    </r>
  </si>
  <si>
    <r>
      <rPr>
        <u/>
        <sz val="10"/>
        <color rgb="FF1155CC"/>
        <rFont val="Calibri"/>
      </rPr>
      <t>[SuperVIP]_Phê La_22-26Sep</t>
    </r>
    <r>
      <rPr>
        <sz val="10"/>
        <color rgb="FF000000"/>
        <rFont val="Calibri"/>
      </rPr>
      <t xml:space="preserve"> HP,VT,HA,DL,DN,KH</t>
    </r>
  </si>
  <si>
    <r>
      <rPr>
        <u/>
        <sz val="10"/>
        <color rgb="FF1155CC"/>
        <rFont val="Calibri"/>
      </rPr>
      <t>[SuperVIP]_Phê La_22-26Sep</t>
    </r>
    <r>
      <rPr>
        <sz val="10"/>
        <color rgb="FF000000"/>
        <rFont val="Calibri"/>
      </rPr>
      <t xml:space="preserve"> HP,VT,HA,DL,DN,KH</t>
    </r>
  </si>
  <si>
    <r>
      <rPr>
        <u/>
        <sz val="10"/>
        <color rgb="FF1155CC"/>
        <rFont val="Calibri"/>
      </rPr>
      <t xml:space="preserve">[SJBP]_McDonald's_2t2
</t>
    </r>
    <r>
      <rPr>
        <sz val="10"/>
        <color rgb="FF000000"/>
        <rFont val="Calibri"/>
      </rPr>
      <t xml:space="preserve"> 250707_McDonald's_6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</si>
  <si>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</si>
  <si>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</si>
  <si>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[SJBP]_McDonald's_2t2
</t>
    </r>
    <r>
      <rPr>
        <sz val="10"/>
        <rFont val="Calibri"/>
      </rPr>
      <t xml:space="preserve"> 250707_McDonald's_6 cities</t>
    </r>
  </si>
  <si>
    <r>
      <rPr>
        <u/>
        <sz val="10"/>
        <color rgb="FF1155CC"/>
        <rFont val="Calibri"/>
      </rPr>
      <t xml:space="preserve">[SJBP]_McDonald's_2t2
</t>
    </r>
    <r>
      <rPr>
        <sz val="10"/>
        <rFont val="Calibri"/>
      </rPr>
      <t xml:space="preserve"> 250707_McDonald's_6 cities</t>
    </r>
  </si>
  <si>
    <r>
      <rPr>
        <u/>
        <sz val="10"/>
        <color rgb="FF1155CC"/>
        <rFont val="Calibri"/>
      </rPr>
      <t>[SJBP]__Brand 50%</t>
    </r>
    <r>
      <rPr>
        <sz val="10"/>
        <rFont val="Calibri"/>
      </rPr>
      <t xml:space="preserve"> 241231_All OTH 2025_36 cities</t>
    </r>
  </si>
  <si>
    <r>
      <rPr>
        <u/>
        <sz val="10"/>
        <color rgb="FF1155CC"/>
        <rFont val="Calibri"/>
      </rPr>
      <t>[VIP]_Trà Sữa May Cha_Oct</t>
    </r>
    <r>
      <rPr>
        <sz val="10"/>
        <color rgb="FF000000"/>
        <rFont val="Calibri"/>
      </rPr>
      <t xml:space="preserve"> 250102_Trà Sữa May Cha_7 cities</t>
    </r>
  </si>
  <si>
    <r>
      <rPr>
        <u/>
        <sz val="10"/>
        <color rgb="FF1155CC"/>
        <rFont val="Calibri"/>
      </rPr>
      <t xml:space="preserve">[SJBP]_McDonald's_119k
</t>
    </r>
    <r>
      <rPr>
        <sz val="10"/>
        <color rgb="FF000000"/>
        <rFont val="Calibri"/>
      </rPr>
      <t>250707_McDonald's_6 cities</t>
    </r>
  </si>
  <si>
    <r>
      <rPr>
        <u/>
        <sz val="10"/>
        <color rgb="FF1155CC"/>
        <rFont val="Calibri"/>
      </rPr>
      <t xml:space="preserve">[VIP]_Gà Rán Texas Chicken_06-09/10
</t>
    </r>
    <r>
      <rPr>
        <sz val="10"/>
        <color rgb="FF000000"/>
        <rFont val="Calibri"/>
      </rPr>
      <t>250102_Gà Rán Texas Chicken_6 cities</t>
    </r>
  </si>
  <si>
    <r>
      <rPr>
        <u/>
        <sz val="10"/>
        <color rgb="FF1155CC"/>
        <rFont val="Calibri"/>
      </rPr>
      <t xml:space="preserve">[SJBP]_Gà Rán Popeyes_BOGO
</t>
    </r>
    <r>
      <rPr>
        <sz val="10"/>
        <rFont val="Calibri"/>
      </rPr>
      <t>241231_Gà Rán Popeyes_9 cities</t>
    </r>
  </si>
  <si>
    <r>
      <rPr>
        <u/>
        <sz val="10"/>
        <color rgb="FF1155CC"/>
        <rFont val="Calibri"/>
      </rPr>
      <t xml:space="preserve">[SuperVIP]_Pizza Hut_10-12/10
</t>
    </r>
    <r>
      <rPr>
        <sz val="10"/>
        <color rgb="FF000000"/>
        <rFont val="Calibri"/>
      </rPr>
      <t>241231_Pizza Hut_20 cities</t>
    </r>
  </si>
  <si>
    <r>
      <rPr>
        <u/>
        <sz val="10"/>
        <color rgb="FF1155CC"/>
        <rFont val="Calibri"/>
      </rPr>
      <t xml:space="preserve">[SuperVIP]_Pizza Hut_10-12/10
</t>
    </r>
    <r>
      <rPr>
        <sz val="10"/>
        <color rgb="FF000000"/>
        <rFont val="Calibri"/>
      </rPr>
      <t>241231_Pizza Hut_20 cities</t>
    </r>
  </si>
  <si>
    <r>
      <rPr>
        <u/>
        <sz val="10"/>
        <color rgb="FF1155CC"/>
        <rFont val="Calibri"/>
      </rPr>
      <t>[SJBP]_Starbucks Coffee_WC Mon PNS</t>
    </r>
    <r>
      <rPr>
        <sz val="10"/>
        <color rgb="FF000000"/>
        <rFont val="Calibri"/>
      </rPr>
      <t xml:space="preserve"> 250822_Starbucks Coffee_13 cities</t>
    </r>
  </si>
  <si>
    <r>
      <rPr>
        <u/>
        <sz val="10"/>
        <color rgb="FF1155CC"/>
        <rFont val="Calibri"/>
      </rPr>
      <t>[SJBP]__Brand 50%</t>
    </r>
    <r>
      <rPr>
        <sz val="10"/>
        <rFont val="Calibri"/>
      </rPr>
      <t xml:space="preserve"> 241231_All OTH 2025_36 cities</t>
    </r>
  </si>
  <si>
    <r>
      <rPr>
        <u/>
        <sz val="10"/>
        <color rgb="FF1155CC"/>
        <rFont val="Calibri"/>
      </rPr>
      <t>[SuperVIP]_Starbucks Coffee_14-16.10</t>
    </r>
    <r>
      <rPr>
        <sz val="10"/>
        <rFont val="Calibri"/>
      </rPr>
      <t xml:space="preserve"> 250822_Starbucks Coffee_13 cities</t>
    </r>
  </si>
  <si>
    <r>
      <rPr>
        <u/>
        <sz val="10"/>
        <color rgb="FF1155CC"/>
        <rFont val="Calibri"/>
      </rPr>
      <t>[SuperVIP]_Starbucks Coffee_14-16.10</t>
    </r>
    <r>
      <rPr>
        <sz val="10"/>
        <rFont val="Calibri"/>
      </rPr>
      <t xml:space="preserve"> 250822_Starbucks Coffee_13 cities</t>
    </r>
  </si>
  <si>
    <r>
      <rPr>
        <u/>
        <sz val="10"/>
        <color rgb="FF1155CC"/>
        <rFont val="Calibri"/>
      </rPr>
      <t xml:space="preserve">[SuperVIP]_McDonald's_17-19/10
</t>
    </r>
    <r>
      <rPr>
        <sz val="10"/>
        <color rgb="FF000000"/>
        <rFont val="Calibri"/>
      </rPr>
      <t xml:space="preserve"> 250707_McDonald's_6 cities</t>
    </r>
  </si>
  <si>
    <r>
      <rPr>
        <u/>
        <sz val="10"/>
        <color rgb="FF1155CC"/>
        <rFont val="Calibri"/>
      </rPr>
      <t>[SJBP]__Brand 50%</t>
    </r>
    <r>
      <rPr>
        <sz val="10"/>
        <rFont val="Calibri"/>
      </rPr>
      <t xml:space="preserve"> 241231_All OTH 2025_36 cities</t>
    </r>
  </si>
  <si>
    <r>
      <rPr>
        <u/>
        <sz val="10"/>
        <color rgb="FF1155CC"/>
        <rFont val="Calibri"/>
      </rPr>
      <t xml:space="preserve">[JBP]_Gà Rán Texas Chicken_Indi
</t>
    </r>
    <r>
      <rPr>
        <sz val="10"/>
        <color rgb="FF000000"/>
        <rFont val="Calibri"/>
      </rPr>
      <t>250102_Gà Rán Texas Chicken_6 cities</t>
    </r>
  </si>
  <si>
    <r>
      <rPr>
        <u/>
        <sz val="10"/>
        <color rgb="FF1155CC"/>
        <rFont val="Calibri"/>
      </rPr>
      <t>[SJBP]_The Coffee House_WC Wed</t>
    </r>
    <r>
      <rPr>
        <sz val="10"/>
        <color rgb="FF000000"/>
        <rFont val="Calibri"/>
      </rPr>
      <t xml:space="preserve"> 241231_The Coffee House_7 cities</t>
    </r>
  </si>
  <si>
    <r>
      <rPr>
        <u/>
        <sz val="10"/>
        <color rgb="FF1155CC"/>
        <rFont val="Calibri"/>
      </rPr>
      <t xml:space="preserve">[SuperVIP]_Cơm Thố Anh Nguyễn_22-26/10
</t>
    </r>
    <r>
      <rPr>
        <sz val="10"/>
        <rFont val="Calibri"/>
      </rPr>
      <t>250718_Cơm Thố Anh Nguyễn_11 cities</t>
    </r>
  </si>
  <si>
    <r>
      <rPr>
        <u/>
        <sz val="10"/>
        <color rgb="FF1155CC"/>
        <rFont val="Calibri"/>
      </rPr>
      <t>[SJBP]_Starbucks Coffee_WC Fri</t>
    </r>
    <r>
      <rPr>
        <sz val="10"/>
        <color rgb="FF000000"/>
        <rFont val="Calibri"/>
      </rPr>
      <t xml:space="preserve"> 250822_Starbucks Coffee_13 cities</t>
    </r>
  </si>
  <si>
    <r>
      <rPr>
        <u/>
        <sz val="10"/>
        <color rgb="FF1155CC"/>
        <rFont val="Calibri"/>
      </rPr>
      <t xml:space="preserve">[JBP]_Gà Rán Texas Chicken_Indi
</t>
    </r>
    <r>
      <rPr>
        <sz val="10"/>
        <color rgb="FF000000"/>
        <rFont val="Calibri"/>
      </rPr>
      <t>250102_Gà Rán Texas Chicken_6 cities</t>
    </r>
  </si>
  <si>
    <r>
      <rPr>
        <u/>
        <sz val="10"/>
        <color rgb="FF1155CC"/>
        <rFont val="Calibri"/>
      </rPr>
      <t xml:space="preserve">[SuperVIP]_Cơm Thố Anh Nguyễn_22-26/10
</t>
    </r>
    <r>
      <rPr>
        <sz val="10"/>
        <rFont val="Calibri"/>
      </rPr>
      <t>250718_Cơm Thố Anh Nguyễn_11 cities</t>
    </r>
  </si>
  <si>
    <r>
      <rPr>
        <u/>
        <sz val="10"/>
        <color rgb="FF1155CC"/>
        <rFont val="Calibri"/>
      </rPr>
      <t>[SJBP]__Brand 50%</t>
    </r>
    <r>
      <rPr>
        <sz val="10"/>
        <rFont val="Calibri"/>
      </rPr>
      <t xml:space="preserve"> 241231_All OTH 2025_36 cities</t>
    </r>
  </si>
  <si>
    <r>
      <rPr>
        <u/>
        <sz val="10"/>
        <color rgb="FF1155CC"/>
        <rFont val="Calibri"/>
      </rPr>
      <t xml:space="preserve">[SJBP]_Cơm Thố Anh Nguyễn_Oct
</t>
    </r>
    <r>
      <rPr>
        <sz val="10"/>
        <color rgb="FF000000"/>
        <rFont val="Calibri"/>
      </rPr>
      <t>250718_Cơm Thố Anh Nguyễn_11 cities</t>
    </r>
  </si>
  <si>
    <r>
      <rPr>
        <u/>
        <sz val="10"/>
        <color rgb="FF1155CC"/>
        <rFont val="Calibri"/>
      </rPr>
      <t>[Alacarte CB]_TH True Mart_Oct_CB2</t>
    </r>
    <r>
      <rPr>
        <sz val="10"/>
        <color rgb="FF000000"/>
        <rFont val="Calibri"/>
      </rPr>
      <t>_250925_TH True Mart_18 cities</t>
    </r>
  </si>
  <si>
    <r>
      <rPr>
        <u/>
        <sz val="10"/>
        <color rgb="FF1155CC"/>
        <rFont val="Calibri"/>
      </rPr>
      <t xml:space="preserve">[SJBP]_Cơm Thố Anh Nguyễn_Oct
</t>
    </r>
    <r>
      <rPr>
        <sz val="10"/>
        <color rgb="FF000000"/>
        <rFont val="Calibri"/>
      </rPr>
      <t>250718_Cơm Thố Anh Nguyễn_11 cities</t>
    </r>
  </si>
  <si>
    <r>
      <rPr>
        <u/>
        <sz val="10"/>
        <color rgb="FF1155CC"/>
        <rFont val="Calibri"/>
      </rPr>
      <t>[SJBP]__Brand 50%</t>
    </r>
    <r>
      <rPr>
        <sz val="10"/>
        <rFont val="Calibri"/>
      </rPr>
      <t xml:space="preserve"> 241231_All OTH 2025_36 cities</t>
    </r>
  </si>
  <si>
    <r>
      <rPr>
        <u/>
        <sz val="10"/>
        <color rgb="FF1155CC"/>
        <rFont val="Calibri"/>
      </rPr>
      <t>[SuperVIP]_Highlands Coffee_3-7.11</t>
    </r>
    <r>
      <rPr>
        <sz val="10"/>
        <rFont val="Calibri"/>
      </rPr>
      <t xml:space="preserve"> 241231_Highlands Coffee_36 cities</t>
    </r>
  </si>
  <si>
    <r>
      <rPr>
        <u/>
        <sz val="10"/>
        <color rgb="FF1155CC"/>
        <rFont val="Calibri"/>
      </rPr>
      <t>[SuperVIP]_Highlands Coffee_3-7.11</t>
    </r>
    <r>
      <rPr>
        <sz val="10"/>
        <rFont val="Calibri"/>
      </rPr>
      <t xml:space="preserve"> 241231_Highlands Coffee_36 cities</t>
    </r>
  </si>
  <si>
    <r>
      <rPr>
        <u/>
        <sz val="10"/>
        <color rgb="FF1155CC"/>
        <rFont val="Calibri"/>
      </rPr>
      <t>[SJBP]__Brand 50%</t>
    </r>
    <r>
      <rPr>
        <sz val="10"/>
        <rFont val="Calibri"/>
      </rPr>
      <t xml:space="preserve"> 241231_All OTH 2025_36 cities</t>
    </r>
  </si>
  <si>
    <r>
      <rPr>
        <u/>
        <sz val="10"/>
        <color rgb="FF1155CC"/>
        <rFont val="Calibri"/>
      </rPr>
      <t>[VIP]_Gong Cha_4-7Nov</t>
    </r>
    <r>
      <rPr>
        <sz val="10"/>
        <color rgb="FF000000"/>
        <rFont val="Calibri"/>
      </rPr>
      <t xml:space="preserve"> 20240506_Gong Cha_3 cities</t>
    </r>
  </si>
  <si>
    <r>
      <rPr>
        <u/>
        <sz val="10"/>
        <color rgb="FF1155CC"/>
        <rFont val="Calibri"/>
      </rPr>
      <t>[VIP]_Gong Cha_4-7Nov</t>
    </r>
    <r>
      <rPr>
        <sz val="10"/>
        <color rgb="FF000000"/>
        <rFont val="Calibri"/>
      </rPr>
      <t xml:space="preserve"> 20240506_Gong Cha_3 cities</t>
    </r>
  </si>
  <si>
    <r>
      <rPr>
        <u/>
        <sz val="10"/>
        <color rgb="FF1155CC"/>
        <rFont val="Calibri"/>
      </rPr>
      <t>[SJBP]__Brand 50%</t>
    </r>
    <r>
      <rPr>
        <sz val="10"/>
        <rFont val="Calibri"/>
      </rPr>
      <t xml:space="preserve"> 241231_All OTH 2025_36 cities</t>
    </r>
  </si>
  <si>
    <r>
      <rPr>
        <u/>
        <sz val="10"/>
        <color rgb="FF1155CC"/>
        <rFont val="Calibri"/>
      </rPr>
      <t>[SJBP]_Starbucks Coffee_WC Mon</t>
    </r>
    <r>
      <rPr>
        <sz val="10"/>
        <rFont val="Calibri"/>
      </rPr>
      <t xml:space="preserve"> 250822_Starbucks Coffee_13 cities</t>
    </r>
  </si>
  <si>
    <r>
      <rPr>
        <u/>
        <sz val="10"/>
        <color rgb="FF1155CC"/>
        <rFont val="Calibri"/>
      </rPr>
      <t>[SJBP]_All Brand_0h-6h</t>
    </r>
    <r>
      <rPr>
        <sz val="10"/>
        <rFont val="Calibri"/>
      </rPr>
      <t xml:space="preserve">
</t>
    </r>
    <r>
      <rPr>
        <u/>
        <sz val="10"/>
        <color rgb="FF1155CC"/>
        <rFont val="Calibri"/>
      </rPr>
      <t>[SJBP]_All Brand_6h - 8h</t>
    </r>
    <r>
      <rPr>
        <sz val="10"/>
        <rFont val="Calibri"/>
      </rPr>
      <t xml:space="preserve">
</t>
    </r>
    <r>
      <rPr>
        <u/>
        <sz val="10"/>
        <color rgb="FF1155CC"/>
        <rFont val="Calibri"/>
      </rPr>
      <t>[SJBP]_All Brand_8h - 10h</t>
    </r>
    <r>
      <rPr>
        <sz val="10"/>
        <rFont val="Calibri"/>
      </rPr>
      <t xml:space="preserve">
</t>
    </r>
    <r>
      <rPr>
        <u/>
        <sz val="10"/>
        <color rgb="FF1155CC"/>
        <rFont val="Calibri"/>
      </rPr>
      <t>[SJBP]_All Brand_10h - 12h</t>
    </r>
    <r>
      <rPr>
        <sz val="10"/>
        <rFont val="Calibri"/>
      </rPr>
      <t xml:space="preserve">
</t>
    </r>
    <r>
      <rPr>
        <u/>
        <sz val="10"/>
        <color rgb="FF1155CC"/>
        <rFont val="Calibri"/>
      </rPr>
      <t>[SJBP]_All Brand_12h - 14h</t>
    </r>
    <r>
      <rPr>
        <sz val="10"/>
        <rFont val="Calibri"/>
      </rPr>
      <t xml:space="preserve">
</t>
    </r>
    <r>
      <rPr>
        <u/>
        <sz val="10"/>
        <color rgb="FF1155CC"/>
        <rFont val="Calibri"/>
      </rPr>
      <t>[SJBP]_All Brand_14h - 17h</t>
    </r>
    <r>
      <rPr>
        <sz val="10"/>
        <rFont val="Calibri"/>
      </rPr>
      <t xml:space="preserve">
</t>
    </r>
    <r>
      <rPr>
        <u/>
        <sz val="10"/>
        <color rgb="FF1155CC"/>
        <rFont val="Calibri"/>
      </rPr>
      <t>[SJBP]_All Brand_17h - 19h</t>
    </r>
    <r>
      <rPr>
        <sz val="10"/>
        <rFont val="Calibri"/>
      </rPr>
      <t xml:space="preserve">
</t>
    </r>
    <r>
      <rPr>
        <u/>
        <sz val="10"/>
        <color rgb="FF1155CC"/>
        <rFont val="Calibri"/>
      </rPr>
      <t>[SJBP]_All Brand_19h - 24h</t>
    </r>
  </si>
  <si>
    <r>
      <rPr>
        <u/>
        <sz val="10"/>
        <color rgb="FF1155CC"/>
        <rFont val="Calibri"/>
      </rPr>
      <t xml:space="preserve">[VIP]_NutiFood Ngôi Nhà Dinh Dưỡng_Nov_Compensation
</t>
    </r>
    <r>
      <rPr>
        <sz val="10"/>
        <color rgb="FF000000"/>
        <rFont val="Calibri"/>
      </rPr>
      <t>(Bình Dương, Vũng tàu, Đồng Nai)</t>
    </r>
  </si>
  <si>
    <r>
      <rPr>
        <u/>
        <sz val="10"/>
        <color rgb="FF1155CC"/>
        <rFont val="Calibri"/>
      </rPr>
      <t>[VIP]_KATINAT Coffee &amp; Tea House_BOGO</t>
    </r>
    <r>
      <rPr>
        <sz val="10"/>
        <color rgb="FF000000"/>
        <rFont val="Calibri"/>
      </rPr>
      <t xml:space="preserve"> 250822_KATINAT Coffee &amp; Tea House_13 cities</t>
    </r>
  </si>
  <si>
    <r>
      <rPr>
        <u/>
        <sz val="10"/>
        <color rgb="FF1155CC"/>
        <rFont val="Calibri"/>
      </rPr>
      <t>[SJBP]__Brand 50%</t>
    </r>
    <r>
      <rPr>
        <sz val="10"/>
        <rFont val="Calibri"/>
      </rPr>
      <t xml:space="preserve"> 241231_All OTH 2025_36 cities</t>
    </r>
  </si>
  <si>
    <t>[SJBP]_McDonald's_Mua 2 tặng 2</t>
  </si>
  <si>
    <r>
      <rPr>
        <sz val="10"/>
        <rFont val="Calibri"/>
      </rPr>
      <t xml:space="preserve"> </t>
    </r>
    <r>
      <rPr>
        <u/>
        <sz val="10"/>
        <color rgb="FF1155CC"/>
        <rFont val="Calibri"/>
      </rPr>
      <t>[VIP]_Cơm Thố Anh Nguyễn_17-21/12</t>
    </r>
  </si>
  <si>
    <r>
      <rPr>
        <sz val="10"/>
        <rFont val="Calibri"/>
      </rPr>
      <t xml:space="preserve"> </t>
    </r>
    <r>
      <rPr>
        <u/>
        <sz val="10"/>
        <color rgb="FF1155CC"/>
        <rFont val="Calibri"/>
      </rPr>
      <t>[VIP]_Cơm Thố Anh Nguyễn_17-21/12</t>
    </r>
  </si>
  <si>
    <r>
      <rPr>
        <sz val="10"/>
        <rFont val="Calibri"/>
      </rPr>
      <t xml:space="preserve">
[</t>
    </r>
    <r>
      <rPr>
        <u/>
        <sz val="10"/>
        <color rgb="FF1155CC"/>
        <rFont val="Calibri"/>
      </rPr>
      <t>SuperVIP]_McDonald's_26-28/12</t>
    </r>
    <r>
      <rPr>
        <sz val="10"/>
        <rFont val="Calibri"/>
      </rPr>
      <t xml:space="preserve"> 251025_McDonald's_7 cities</t>
    </r>
  </si>
  <si>
    <r>
      <rPr>
        <sz val="10"/>
        <rFont val="Calibri"/>
      </rPr>
      <t xml:space="preserve">
[</t>
    </r>
    <r>
      <rPr>
        <u/>
        <sz val="10"/>
        <color rgb="FF1155CC"/>
        <rFont val="Calibri"/>
      </rPr>
      <t>SuperVIP]_McDonald's_26-28/12</t>
    </r>
    <r>
      <rPr>
        <sz val="10"/>
        <rFont val="Calibri"/>
      </rPr>
      <t xml:space="preserve"> 251025_McDonald's_7 cities</t>
    </r>
  </si>
  <si>
    <r>
      <rPr>
        <u/>
        <sz val="10"/>
        <color rgb="FF1155CC"/>
        <rFont val="Calibri"/>
      </rPr>
      <t>[VIP]_KATINAT Coffee &amp; Tea House_B2G1 2026</t>
    </r>
    <r>
      <rPr>
        <sz val="10"/>
        <color rgb="FF000000"/>
        <rFont val="Calibri"/>
      </rPr>
      <t xml:space="preserve"> 260106_KATINAT Coffee &amp; Tea House_14 cities</t>
    </r>
  </si>
  <si>
    <r>
      <rPr>
        <u/>
        <sz val="10"/>
        <color rgb="FF1155CC"/>
        <rFont val="Calibri"/>
      </rPr>
      <t xml:space="preserve">[Alacarte]_NutiFood Ngôi Nhà Dinh Dưỡng_Feb_Compensation
</t>
    </r>
    <r>
      <rPr>
        <u/>
        <sz val="10"/>
        <color rgb="FF000000"/>
        <rFont val="Calibri"/>
      </rPr>
      <t>(Bình Dương, BR-VT, Đồng Nai,)</t>
    </r>
  </si>
  <si>
    <r>
      <rPr>
        <u/>
        <sz val="10"/>
        <color rgb="FF1155CC"/>
        <rFont val="Calibri"/>
      </rPr>
      <t xml:space="preserve">[Alacarte]_NutiFood Ngôi Nhà Dinh Dưỡng_Feb_Compensation
</t>
    </r>
    <r>
      <rPr>
        <u/>
        <sz val="10"/>
        <color rgb="FF000000"/>
        <rFont val="Calibri"/>
      </rPr>
      <t>(Bình Dương, BR-VT, Đồng Nai,)</t>
    </r>
  </si>
  <si>
    <r>
      <rPr>
        <u/>
        <sz val="10"/>
        <color rgb="FF1155CC"/>
        <rFont val="Calibri"/>
      </rPr>
      <t>[SJBP]_Pizza Hut_1T1</t>
    </r>
    <r>
      <rPr>
        <sz val="10"/>
        <color rgb="FF000000"/>
        <rFont val="Calibri"/>
      </rPr>
      <t xml:space="preserve"> 241231_Pizza Hut_20 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</si>
  <si>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</si>
  <si>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u/>
        <sz val="10"/>
        <color rgb="FF1155CC"/>
        <rFont val="Calibri"/>
      </rPr>
      <t>[JBP]_KATINAT Coffee &amp; Tea House_BAU 10-28.1</t>
    </r>
    <r>
      <rPr>
        <sz val="10"/>
        <color rgb="FF000000"/>
        <rFont val="Calibri"/>
      </rPr>
      <t xml:space="preserve"> 250119_Katinat Saigon Kafe_11 cities</t>
    </r>
  </si>
  <si>
    <r>
      <rPr>
        <u/>
        <sz val="10"/>
        <color rgb="FF1155CC"/>
        <rFont val="Calibri"/>
      </rPr>
      <t>[SJBP]_KOI Thé Cafe_WC</t>
    </r>
    <r>
      <rPr>
        <sz val="10"/>
        <color rgb="FF000000"/>
        <rFont val="Calibri"/>
      </rPr>
      <t xml:space="preserve">  240916_KOI Thé Cafe_5 cities</t>
    </r>
  </si>
  <si>
    <r>
      <rPr>
        <u/>
        <sz val="10"/>
        <color rgb="FF1155CC"/>
        <rFont val="Calibri"/>
      </rPr>
      <t>[SJBP]_The Coffee House_WC</t>
    </r>
    <r>
      <rPr>
        <sz val="10"/>
        <color rgb="FF000000"/>
        <rFont val="Calibri"/>
      </rPr>
      <t xml:space="preserve"> 241231_The Coffee House_7 cities</t>
    </r>
  </si>
  <si>
    <r>
      <rPr>
        <u/>
        <sz val="10"/>
        <color rgb="FF1155CC"/>
        <rFont val="Calibri"/>
      </rPr>
      <t>[SJBP]_Starbucks Coffee_WC Fri</t>
    </r>
    <r>
      <rPr>
        <sz val="10"/>
        <color rgb="FF000000"/>
        <rFont val="Calibri"/>
      </rPr>
      <t xml:space="preserve"> 250102_Starbucks Coffee_10 cities</t>
    </r>
  </si>
  <si>
    <r>
      <rPr>
        <u/>
        <sz val="10"/>
        <color rgb="FF1155CC"/>
        <rFont val="Calibri"/>
      </rPr>
      <t xml:space="preserve">[SuperVIP]_Pizza Hut_21-23/02
</t>
    </r>
    <r>
      <rPr>
        <sz val="10"/>
        <color rgb="FF000000"/>
        <rFont val="Calibri"/>
      </rPr>
      <t>241231_Pizza Hut_20 cities</t>
    </r>
  </si>
  <si>
    <r>
      <rPr>
        <u/>
        <sz val="10"/>
        <color rgb="FF1155CC"/>
        <rFont val="Calibri"/>
      </rPr>
      <t xml:space="preserve">[SuperVIP]_Pizza Hut_21-23/02
</t>
    </r>
    <r>
      <rPr>
        <sz val="10"/>
        <color rgb="FF000000"/>
        <rFont val="Calibri"/>
      </rPr>
      <t>241231_Pizza Hut_20 cities</t>
    </r>
  </si>
  <si>
    <r>
      <rPr>
        <u/>
        <sz val="10"/>
        <color rgb="FF1155CC"/>
        <rFont val="Calibri"/>
      </rPr>
      <t>[SJBP]_Starbucks Coffee_WC Mon</t>
    </r>
    <r>
      <rPr>
        <sz val="10"/>
        <color rgb="FF000000"/>
        <rFont val="Calibri"/>
      </rPr>
      <t xml:space="preserve"> 250102_Starbucks Coffee_10 cities</t>
    </r>
  </si>
  <si>
    <r>
      <rPr>
        <u/>
        <sz val="10"/>
        <color rgb="FF1155CC"/>
        <rFont val="Calibri"/>
      </rPr>
      <t>[JBP]_KATINAT Coffee &amp; Tea House_M2T1</t>
    </r>
    <r>
      <rPr>
        <sz val="10"/>
        <color rgb="FF000000"/>
        <rFont val="Calibri"/>
      </rPr>
      <t xml:space="preserve"> 250119_Katinat Saigon Kafe_11 cities</t>
    </r>
  </si>
  <si>
    <r>
      <rPr>
        <u/>
        <sz val="10"/>
        <color rgb="FF1155CC"/>
        <rFont val="Calibri"/>
      </rPr>
      <t xml:space="preserve">[SuperVIP]_Gà Rán Popeyes_06-09/03
</t>
    </r>
    <r>
      <rPr>
        <sz val="10"/>
        <color rgb="FF000000"/>
        <rFont val="Calibri"/>
      </rPr>
      <t>241231_Gà Rán Popeyes_9 cities</t>
    </r>
  </si>
  <si>
    <r>
      <rPr>
        <u/>
        <sz val="10"/>
        <color rgb="FF1155CC"/>
        <rFont val="Calibri"/>
      </rPr>
      <t xml:space="preserve">[SJBP]_Gà Rán KFC_Combo 55k
</t>
    </r>
    <r>
      <rPr>
        <sz val="10"/>
        <rFont val="Calibri"/>
      </rPr>
      <t>241231_Gà Rán KFC_25 cities</t>
    </r>
  </si>
  <si>
    <r>
      <rPr>
        <u/>
        <sz val="10"/>
        <color rgb="FF1155CC"/>
        <rFont val="Calibri"/>
      </rPr>
      <t xml:space="preserve">[SuperVIP]_Pizza Hut_28-30/04
</t>
    </r>
    <r>
      <rPr>
        <sz val="10"/>
        <rFont val="Calibri"/>
      </rPr>
      <t>241231_Pizza Hut_20 cities</t>
    </r>
  </si>
  <si>
    <r>
      <rPr>
        <u/>
        <sz val="10"/>
        <color rgb="FF1155CC"/>
        <rFont val="Calibri"/>
      </rPr>
      <t xml:space="preserve">[SJBP]_McDonald's_2T2
</t>
    </r>
    <r>
      <rPr>
        <sz val="10"/>
        <rFont val="Calibri"/>
      </rPr>
      <t>250416_McDonald's_5 cities</t>
    </r>
  </si>
  <si>
    <r>
      <rPr>
        <u/>
        <sz val="10"/>
        <color rgb="FF1155CC"/>
        <rFont val="Calibri"/>
      </rPr>
      <t xml:space="preserve">[SJBP]_Domino's Pizza_BOGO
</t>
    </r>
    <r>
      <rPr>
        <sz val="10"/>
        <color rgb="FF000000"/>
        <rFont val="Calibri"/>
      </rPr>
      <t xml:space="preserve"> 250116_Domino pizza_11 cities</t>
    </r>
  </si>
  <si>
    <r>
      <rPr>
        <u/>
        <sz val="10"/>
        <color rgb="FF1155CC"/>
        <rFont val="Calibri"/>
      </rPr>
      <t xml:space="preserve">[SJBP]_Brand_Food_01-31/05
</t>
    </r>
    <r>
      <rPr>
        <sz val="10"/>
        <color rgb="FF000000"/>
        <rFont val="Calibri"/>
      </rPr>
      <t xml:space="preserve"> 250424_Lotteria DI_32 cities</t>
    </r>
  </si>
  <si>
    <r>
      <rPr>
        <u/>
        <sz val="10"/>
        <color rgb="FF1155CC"/>
        <rFont val="Calibri"/>
      </rPr>
      <t>[SJBP]_Starbucks Coffee_WC Mon</t>
    </r>
    <r>
      <rPr>
        <sz val="10"/>
        <rFont val="Calibri"/>
      </rPr>
      <t xml:space="preserve"> 250102_Starbucks Coffee_10 cities</t>
    </r>
  </si>
  <si>
    <r>
      <rPr>
        <u/>
        <sz val="10"/>
        <color rgb="FF1155CC"/>
        <rFont val="Calibri"/>
      </rPr>
      <t>[SJBP]_Starbucks Coffee_Indi 13-15</t>
    </r>
    <r>
      <rPr>
        <sz val="10"/>
        <rFont val="Calibri"/>
      </rPr>
      <t xml:space="preserve"> 250102_Starbucks Coffee_10 cities</t>
    </r>
  </si>
  <si>
    <r>
      <rPr>
        <u/>
        <sz val="10"/>
        <color rgb="FF1155CC"/>
        <rFont val="Calibri"/>
      </rPr>
      <t xml:space="preserve">[SJBP]_Gà Rán Popeyes_BOGO May
</t>
    </r>
    <r>
      <rPr>
        <sz val="10"/>
        <rFont val="Calibri"/>
      </rPr>
      <t>241231_Gà Rán Popeyes_9 cities</t>
    </r>
  </si>
  <si>
    <r>
      <rPr>
        <u/>
        <sz val="10"/>
        <color rgb="FF1155CC"/>
        <rFont val="Calibri"/>
      </rPr>
      <t xml:space="preserve">[SJBP]_Gà Rán Popeyes_combo 79k
</t>
    </r>
    <r>
      <rPr>
        <sz val="10"/>
        <color rgb="FF000000"/>
        <rFont val="Calibri"/>
      </rPr>
      <t>241231_Gà Rán Popeyes_9 cities</t>
    </r>
  </si>
  <si>
    <r>
      <rPr>
        <u/>
        <sz val="10"/>
        <color rgb="FF1155CC"/>
        <rFont val="Calibri"/>
      </rPr>
      <t xml:space="preserve">[SJBP]_Brand_Food_01-31/05
</t>
    </r>
    <r>
      <rPr>
        <sz val="10"/>
        <color rgb="FF000000"/>
        <rFont val="Calibri"/>
      </rPr>
      <t>250424_Lotteria DI_32 cities</t>
    </r>
  </si>
  <si>
    <r>
      <rPr>
        <u/>
        <sz val="10"/>
        <color rgb="FF1155CC"/>
        <rFont val="Calibri"/>
      </rPr>
      <t xml:space="preserve">[SJBP]_Lotteria_Weekend
</t>
    </r>
    <r>
      <rPr>
        <sz val="10"/>
        <color rgb="FF000000"/>
        <rFont val="Calibri"/>
      </rPr>
      <t>250424_Lotteria DI_32 cities</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</si>
  <si>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</si>
  <si>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t>[SJBP]_Gà Rán KFC_Giảm 50k 
241231_Gà Rán KFC_25 cities</t>
  </si>
  <si>
    <r>
      <rPr>
        <u/>
        <sz val="10"/>
        <color rgb="FF1155CC"/>
        <rFont val="Calibri"/>
      </rPr>
      <t>[SuperVIP]_Starbucks Coffee_27-29.5</t>
    </r>
    <r>
      <rPr>
        <sz val="10"/>
        <rFont val="Calibri"/>
      </rPr>
      <t xml:space="preserve"> 250102_Starbucks Coffee_10 cities</t>
    </r>
  </si>
  <si>
    <r>
      <rPr>
        <u/>
        <sz val="10"/>
        <color rgb="FF1155CC"/>
        <rFont val="Calibri"/>
      </rPr>
      <t>[SuperVIP]_Starbucks Coffee_27-29.5</t>
    </r>
    <r>
      <rPr>
        <sz val="10"/>
        <rFont val="Calibri"/>
      </rPr>
      <t xml:space="preserve"> 250102_Starbucks Coffee_10 cities</t>
    </r>
  </si>
  <si>
    <r>
      <rPr>
        <u/>
        <sz val="10"/>
        <color rgb="FF1155CC"/>
        <rFont val="Calibri"/>
      </rPr>
      <t xml:space="preserve">[VIP]_KATINAT Coffee &amp; Tea House_Ads </t>
    </r>
    <r>
      <rPr>
        <sz val="10"/>
        <rFont val="Calibri"/>
      </rPr>
      <t>30.5 Bình Dương, Khánh Hòa, Hải Phòng, Đồng Nai</t>
    </r>
  </si>
  <si>
    <r>
      <rPr>
        <u/>
        <sz val="10"/>
        <color rgb="FF1155CC"/>
        <rFont val="Calibri"/>
      </rPr>
      <t>[VIP]_The Coffee House_2-4.6</t>
    </r>
    <r>
      <rPr>
        <sz val="10"/>
        <rFont val="Calibri"/>
      </rPr>
      <t xml:space="preserve"> 241231_The Coffee House_7 cities</t>
    </r>
  </si>
  <si>
    <r>
      <rPr>
        <u/>
        <sz val="10"/>
        <color rgb="FF1155CC"/>
        <rFont val="Calibri"/>
      </rPr>
      <t xml:space="preserve">[SJBP]_McDonald's_2T2 109k
</t>
    </r>
    <r>
      <rPr>
        <sz val="10"/>
        <color rgb="FF000000"/>
        <rFont val="Calibri"/>
      </rPr>
      <t>250416_McDonald's_5 cities</t>
    </r>
  </si>
  <si>
    <r>
      <rPr>
        <u/>
        <sz val="10"/>
        <color rgb="FF1155CC"/>
        <rFont val="Calibri"/>
      </rPr>
      <t>[VIP]_The Coffee House_2-4.6</t>
    </r>
    <r>
      <rPr>
        <sz val="10"/>
        <rFont val="Calibri"/>
      </rPr>
      <t xml:space="preserve"> 241231_The Coffee House_7 cities</t>
    </r>
  </si>
  <si>
    <r>
      <rPr>
        <u/>
        <sz val="10"/>
        <color rgb="FF1155CC"/>
        <rFont val="Calibri"/>
      </rPr>
      <t>[SuperVIP]_The Coffee House_9-11.6</t>
    </r>
    <r>
      <rPr>
        <sz val="10"/>
        <color rgb="FF000000"/>
        <rFont val="Calibri"/>
      </rPr>
      <t xml:space="preserve"> 241231_The Coffee House_7 cities</t>
    </r>
  </si>
  <si>
    <r>
      <rPr>
        <u/>
        <sz val="10"/>
        <color rgb="FF1155CC"/>
        <rFont val="Calibri"/>
      </rPr>
      <t>[SuperVIP]_The Coffee House_9-11.6</t>
    </r>
    <r>
      <rPr>
        <sz val="10"/>
        <color rgb="FF000000"/>
        <rFont val="Calibri"/>
      </rPr>
      <t xml:space="preserve"> 241231_The Coffee House_7 cities</t>
    </r>
  </si>
  <si>
    <r>
      <rPr>
        <u/>
        <sz val="10"/>
        <color rgb="FF1155CC"/>
        <rFont val="Calibri"/>
      </rPr>
      <t xml:space="preserve">[SJBP]_Gà Rán Popeyes_BOGO
</t>
    </r>
    <r>
      <rPr>
        <sz val="10"/>
        <color rgb="FF000000"/>
        <rFont val="Calibri"/>
      </rPr>
      <t>241231_Gà Rán Popeyes_9 cities</t>
    </r>
  </si>
  <si>
    <r>
      <rPr>
        <u/>
        <sz val="10"/>
        <color rgb="FF1155CC"/>
        <rFont val="Calibri"/>
      </rPr>
      <t>[SJBP]_The Coffee House_WC_Fri</t>
    </r>
    <r>
      <rPr>
        <sz val="10"/>
        <color rgb="FF000000"/>
        <rFont val="Calibri"/>
      </rPr>
      <t xml:space="preserve"> 241231_The Coffee House_7 cities</t>
    </r>
  </si>
  <si>
    <r>
      <rPr>
        <u/>
        <sz val="10"/>
        <color rgb="FF1155CC"/>
        <rFont val="Calibri"/>
      </rPr>
      <t>[SuperVIP]_Pizza Hut_18-20/07</t>
    </r>
    <r>
      <rPr>
        <sz val="10"/>
        <color rgb="FF000000"/>
        <rFont val="Calibri"/>
      </rPr>
      <t xml:space="preserve"> 241231_Pizza Hut_20 cities</t>
    </r>
  </si>
  <si>
    <r>
      <rPr>
        <u/>
        <sz val="10"/>
        <color rgb="FF1155CC"/>
        <rFont val="Calibri"/>
      </rPr>
      <t>[SuperVIP]_Pizza Hut_18-20/07</t>
    </r>
    <r>
      <rPr>
        <sz val="10"/>
        <color rgb="FF000000"/>
        <rFont val="Calibri"/>
      </rPr>
      <t xml:space="preserve"> 241231_Pizza Hut_20 cities</t>
    </r>
  </si>
  <si>
    <r>
      <rPr>
        <u/>
        <sz val="10"/>
        <color rgb="FF1155CC"/>
        <rFont val="Calibri"/>
      </rPr>
      <t>[SJBP]__Brand 50%</t>
    </r>
    <r>
      <rPr>
        <sz val="10"/>
        <rFont val="Calibri"/>
      </rPr>
      <t xml:space="preserve"> 241231_All OTH 2025_36 cities</t>
    </r>
  </si>
  <si>
    <r>
      <rPr>
        <u/>
        <sz val="10"/>
        <color rgb="FF1155CC"/>
        <rFont val="Calibri"/>
      </rPr>
      <t xml:space="preserve">[VIP]_Pizza Hut_01-03/08
</t>
    </r>
    <r>
      <rPr>
        <sz val="10"/>
        <color rgb="FF000000"/>
        <rFont val="Calibri"/>
      </rPr>
      <t xml:space="preserve"> 241231_Pizza Hut_20 cities</t>
    </r>
  </si>
  <si>
    <r>
      <rPr>
        <u/>
        <sz val="10"/>
        <color rgb="FF1155CC"/>
        <rFont val="Calibri"/>
      </rPr>
      <t>[SJBP]_Brand_Food_BAU</t>
    </r>
    <r>
      <rPr>
        <sz val="10"/>
        <color rgb="FF000000"/>
        <rFont val="Calibri"/>
      </rPr>
      <t xml:space="preserve"> 250424_Lotteria DI_32 cities</t>
    </r>
  </si>
  <si>
    <r>
      <rPr>
        <u/>
        <sz val="10"/>
        <color rgb="FF1155CC"/>
        <rFont val="Calibri"/>
      </rPr>
      <t>[SJBP]_Brand_Food_BAU</t>
    </r>
    <r>
      <rPr>
        <sz val="10"/>
        <color rgb="FF000000"/>
        <rFont val="Calibri"/>
      </rPr>
      <t xml:space="preserve"> 250424_Lotteria DI_32 cities</t>
    </r>
  </si>
  <si>
    <r>
      <rPr>
        <u/>
        <sz val="10"/>
        <color rgb="FF1155CC"/>
        <rFont val="Calibri"/>
      </rPr>
      <t>[SJBP]_Brand_Food_BAU</t>
    </r>
    <r>
      <rPr>
        <sz val="10"/>
        <color rgb="FF000000"/>
        <rFont val="Calibri"/>
      </rPr>
      <t xml:space="preserve"> 250424_Lotteria DI_32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</si>
  <si>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</si>
  <si>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</si>
  <si>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</si>
  <si>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</si>
  <si>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</si>
  <si>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[SJBP]_Cơm Thố Anh Nguyễn_Aug</t>
    </r>
    <r>
      <rPr>
        <sz val="10"/>
        <color rgb="FF000000"/>
        <rFont val="Calibri"/>
      </rPr>
      <t xml:space="preserve"> 250718_Cơm Thố Anh Nguyễn_11 cities</t>
    </r>
  </si>
  <si>
    <r>
      <rPr>
        <u/>
        <sz val="10"/>
        <color rgb="FF1155CC"/>
        <rFont val="Calibri"/>
      </rPr>
      <t>[SuperVIP]_Phê La_18-22Aug</t>
    </r>
    <r>
      <rPr>
        <sz val="10"/>
        <rFont val="Calibri"/>
      </rPr>
      <t xml:space="preserve"> HP,VT,HA,DL,DN,KH</t>
    </r>
  </si>
  <si>
    <r>
      <rPr>
        <u/>
        <sz val="10"/>
        <color rgb="FF1155CC"/>
        <rFont val="Calibri"/>
      </rPr>
      <t>[SuperVIP]_Phê La_18-22Aug</t>
    </r>
    <r>
      <rPr>
        <sz val="10"/>
        <rFont val="Calibri"/>
      </rPr>
      <t xml:space="preserve"> HP,VT,HA,DL,DN,KH</t>
    </r>
  </si>
  <si>
    <r>
      <rPr>
        <u/>
        <sz val="10"/>
        <color rgb="FF1155CC"/>
        <rFont val="Calibri"/>
      </rPr>
      <t>[JBP]_KATINAT Coffee &amp; Tea House_BOGO 20, 25.08</t>
    </r>
    <r>
      <rPr>
        <sz val="10"/>
        <color rgb="FF000000"/>
        <rFont val="Calibri"/>
      </rPr>
      <t xml:space="preserve"> 250119_Katinat Saigon Kafe_11 cities</t>
    </r>
  </si>
  <si>
    <r>
      <rPr>
        <u/>
        <sz val="10"/>
        <color rgb="FF1155CC"/>
        <rFont val="Calibri"/>
      </rPr>
      <t>[SJBP]_Pizza Hut_Giảm 80k</t>
    </r>
    <r>
      <rPr>
        <sz val="10"/>
        <color rgb="FF000000"/>
        <rFont val="Calibri"/>
      </rPr>
      <t xml:space="preserve"> 241231_Pizza Hut_20 cities</t>
    </r>
  </si>
  <si>
    <r>
      <rPr>
        <u/>
        <sz val="10"/>
        <color rgb="FF1155CC"/>
        <rFont val="Calibri"/>
      </rPr>
      <t>[SJBP]_Highlands Coffee_ALC 14</t>
    </r>
    <r>
      <rPr>
        <sz val="10"/>
        <color rgb="FF000000"/>
        <rFont val="Calibri"/>
      </rPr>
      <t xml:space="preserve"> 241231_Highlands Coffee_36 cities</t>
    </r>
  </si>
  <si>
    <r>
      <rPr>
        <u/>
        <sz val="10"/>
        <color rgb="FF1155CC"/>
        <rFont val="Calibri"/>
      </rPr>
      <t>[SJBP]_Highlands Coffee_ALC 14</t>
    </r>
    <r>
      <rPr>
        <sz val="10"/>
        <color rgb="FF000000"/>
        <rFont val="Calibri"/>
      </rPr>
      <t xml:space="preserve"> 241231_Highlands Coffee_36 cities</t>
    </r>
  </si>
  <si>
    <r>
      <rPr>
        <u/>
        <sz val="10"/>
        <color rgb="FF1155CC"/>
        <rFont val="Calibri"/>
      </rPr>
      <t xml:space="preserve">[SuperVIP]_McDonald's_01-04/09
</t>
    </r>
    <r>
      <rPr>
        <sz val="10"/>
        <color rgb="FF000000"/>
        <rFont val="Calibri"/>
      </rPr>
      <t xml:space="preserve"> 250707_McDonald's_6 cities</t>
    </r>
  </si>
  <si>
    <r>
      <rPr>
        <u/>
        <sz val="10"/>
        <color rgb="FF1155CC"/>
        <rFont val="Calibri"/>
      </rPr>
      <t xml:space="preserve">[VIP]_Pizza Hut_05-07/09
</t>
    </r>
    <r>
      <rPr>
        <sz val="10"/>
        <color rgb="FF000000"/>
        <rFont val="Calibri"/>
      </rPr>
      <t>241231_Pizza Hut_20 cities</t>
    </r>
  </si>
  <si>
    <r>
      <rPr>
        <u/>
        <sz val="10"/>
        <color rgb="FF1155CC"/>
        <rFont val="Calibri"/>
      </rPr>
      <t xml:space="preserve">[VIP]_Pizza Hut_05-07/09
</t>
    </r>
    <r>
      <rPr>
        <sz val="10"/>
        <color rgb="FF000000"/>
        <rFont val="Calibri"/>
      </rPr>
      <t>241231_Pizza Hut_20 cities</t>
    </r>
  </si>
  <si>
    <r>
      <rPr>
        <u/>
        <sz val="10"/>
        <color rgb="FF1155CC"/>
        <rFont val="Calibri"/>
      </rPr>
      <t xml:space="preserve">[SJBP]_McDonald's_2t2
</t>
    </r>
    <r>
      <rPr>
        <sz val="10"/>
        <rFont val="Calibri"/>
      </rPr>
      <t xml:space="preserve"> 250707_McDonald's_6 cities</t>
    </r>
  </si>
  <si>
    <r>
      <rPr>
        <u/>
        <sz val="10"/>
        <color rgb="FF1155CC"/>
        <rFont val="Calibri"/>
      </rPr>
      <t>[VIP]_Phúc Long Coffee &amp; Tea_Combo 99k</t>
    </r>
    <r>
      <rPr>
        <sz val="10"/>
        <color rgb="FF000000"/>
        <rFont val="Calibri"/>
      </rPr>
      <t xml:space="preserve"> 20240516_Phúc Long Coffee &amp; Tea_17 cities</t>
    </r>
  </si>
  <si>
    <r>
      <rPr>
        <strike/>
        <sz val="10"/>
        <color rgb="FF1155CC"/>
        <rFont val="Calibri"/>
      </rPr>
      <t>[SJBP]_Jollibee_99</t>
    </r>
    <r>
      <rPr>
        <strike/>
        <sz val="10"/>
        <rFont val="Calibri"/>
      </rPr>
      <t xml:space="preserve"> 20250306_Jollibee_33 cities</t>
    </r>
  </si>
  <si>
    <r>
      <rPr>
        <u/>
        <sz val="10"/>
        <color rgb="FF1155CC"/>
        <rFont val="Calibri"/>
      </rPr>
      <t xml:space="preserve">[SJBP]_Gà Rán Popeyes_1T1
</t>
    </r>
    <r>
      <rPr>
        <sz val="10"/>
        <color rgb="FF000000"/>
        <rFont val="Calibri"/>
      </rPr>
      <t>241231_Gà Rán Popeyes_9 cities</t>
    </r>
  </si>
  <si>
    <r>
      <rPr>
        <u/>
        <sz val="10"/>
        <color rgb="FF1155CC"/>
        <rFont val="Calibri"/>
      </rPr>
      <t>[SJBP]__Brand 50%</t>
    </r>
    <r>
      <rPr>
        <sz val="10"/>
        <rFont val="Calibri"/>
      </rPr>
      <t xml:space="preserve"> 241231_All OTH 2025_36 cities</t>
    </r>
  </si>
  <si>
    <r>
      <rPr>
        <u/>
        <sz val="10"/>
        <color rgb="FF1155CC"/>
        <rFont val="Calibri"/>
      </rPr>
      <t>[JBP]_KATINAT Coffee &amp; Tea House_BAU Aug</t>
    </r>
    <r>
      <rPr>
        <sz val="10"/>
        <color rgb="FF000000"/>
        <rFont val="Calibri"/>
      </rPr>
      <t xml:space="preserve"> 250119_Katinat Saigon Kafe_11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</si>
  <si>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</si>
  <si>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</si>
  <si>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[JBP]_KATINAT Coffee &amp; Tea House_BAU Aug</t>
    </r>
    <r>
      <rPr>
        <sz val="10"/>
        <color rgb="FF000000"/>
        <rFont val="Calibri"/>
      </rPr>
      <t xml:space="preserve"> 250119_Katinat Saigon Kafe_11 cities</t>
    </r>
  </si>
  <si>
    <r>
      <rPr>
        <u/>
        <sz val="10"/>
        <color rgb="FF1155CC"/>
        <rFont val="Calibri"/>
      </rPr>
      <t>[JBP]_KATINAT Coffee &amp; Tea House_BAU Aug</t>
    </r>
    <r>
      <rPr>
        <sz val="10"/>
        <color rgb="FF000000"/>
        <rFont val="Calibri"/>
      </rPr>
      <t xml:space="preserve"> 250119_Katinat Saigon Kafe_11 cities</t>
    </r>
  </si>
  <si>
    <r>
      <rPr>
        <u/>
        <sz val="10"/>
        <color rgb="FF1155CC"/>
        <rFont val="Calibri"/>
      </rPr>
      <t xml:space="preserve">[SJBP]_Gà Rán Popeyes_1T1
</t>
    </r>
    <r>
      <rPr>
        <sz val="10"/>
        <color rgb="FF000000"/>
        <rFont val="Calibri"/>
      </rPr>
      <t>241231_Gà Rán Popeyes_9 cities</t>
    </r>
  </si>
  <si>
    <r>
      <rPr>
        <u/>
        <sz val="10"/>
        <color rgb="FF1155CC"/>
        <rFont val="Calibri"/>
      </rPr>
      <t xml:space="preserve">[SJBP]_McDonald's_2t2
</t>
    </r>
    <r>
      <rPr>
        <sz val="10"/>
        <rFont val="Calibri"/>
      </rPr>
      <t xml:space="preserve"> 250707_McDonald's_6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</si>
  <si>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</si>
  <si>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</si>
  <si>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</si>
  <si>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[SuperVIP]_The Coffee House_6-8.10</t>
    </r>
    <r>
      <rPr>
        <sz val="10"/>
        <color rgb="FF000000"/>
        <rFont val="Calibri"/>
      </rPr>
      <t xml:space="preserve"> 241231_The Coffee House_7 cities</t>
    </r>
  </si>
  <si>
    <r>
      <rPr>
        <u/>
        <sz val="10"/>
        <color rgb="FF1155CC"/>
        <rFont val="Calibri"/>
      </rPr>
      <t>[SJBP]__Brand 50%</t>
    </r>
    <r>
      <rPr>
        <sz val="10"/>
        <rFont val="Calibri"/>
      </rPr>
      <t xml:space="preserve"> 241231_All OTH 2025_36 cities</t>
    </r>
  </si>
  <si>
    <r>
      <rPr>
        <u/>
        <sz val="10"/>
        <color rgb="FF1155CC"/>
        <rFont val="Calibri"/>
      </rPr>
      <t xml:space="preserve">[SJBP]_Gà Rán Popeyes_BOGO
</t>
    </r>
    <r>
      <rPr>
        <sz val="10"/>
        <color rgb="FF000000"/>
        <rFont val="Calibri"/>
      </rPr>
      <t>241231_Gà Rán Popeyes_9 cities</t>
    </r>
  </si>
  <si>
    <r>
      <rPr>
        <u/>
        <sz val="10"/>
        <color rgb="FF1155CC"/>
        <rFont val="Calibri"/>
      </rPr>
      <t xml:space="preserve">[SJBP]_Gà Rán Popeyes_BOGO
</t>
    </r>
    <r>
      <rPr>
        <sz val="10"/>
        <color rgb="FF000000"/>
        <rFont val="Calibri"/>
      </rPr>
      <t>241231_Gà Rán Popeyes_9 cities</t>
    </r>
  </si>
  <si>
    <r>
      <rPr>
        <u/>
        <sz val="10"/>
        <color rgb="FF1155CC"/>
        <rFont val="Calibri"/>
      </rPr>
      <t>[SJBP]_The Coffee House_Matcha day</t>
    </r>
    <r>
      <rPr>
        <sz val="10"/>
        <color rgb="FF000000"/>
        <rFont val="Calibri"/>
      </rPr>
      <t xml:space="preserve"> 241231_The Coffee House_7 cities</t>
    </r>
  </si>
  <si>
    <r>
      <rPr>
        <u/>
        <sz val="10"/>
        <color rgb="FF1155CC"/>
        <rFont val="Calibri"/>
      </rPr>
      <t xml:space="preserve">[VIP]_Cơm Thố Anh Nguyễn_15-19/10
</t>
    </r>
    <r>
      <rPr>
        <sz val="10"/>
        <color rgb="FF000000"/>
        <rFont val="Calibri"/>
      </rPr>
      <t>250718_Cơm Thố Anh Nguyễn_11 cities</t>
    </r>
  </si>
  <si>
    <r>
      <rPr>
        <u/>
        <sz val="10"/>
        <color rgb="FF1155CC"/>
        <rFont val="Calibri"/>
      </rPr>
      <t xml:space="preserve">[VIP]_Cơm Thố Anh Nguyễn_15-19/10
</t>
    </r>
    <r>
      <rPr>
        <sz val="10"/>
        <color rgb="FF000000"/>
        <rFont val="Calibri"/>
      </rPr>
      <t>250718_Cơm Thố Anh Nguyễn_11 cities</t>
    </r>
  </si>
  <si>
    <r>
      <rPr>
        <u/>
        <sz val="10"/>
        <color rgb="FF1155CC"/>
        <rFont val="Calibri"/>
      </rPr>
      <t>[JBP]_KATINAT Coffee &amp; Tea House_BAU Oct</t>
    </r>
    <r>
      <rPr>
        <sz val="10"/>
        <color rgb="FF000000"/>
        <rFont val="Calibri"/>
      </rPr>
      <t xml:space="preserve"> 250822_KATINAT Coffee &amp; Tea House_13 cities</t>
    </r>
  </si>
  <si>
    <r>
      <rPr>
        <u/>
        <sz val="10"/>
        <color rgb="FF1155CC"/>
        <rFont val="Calibri"/>
      </rPr>
      <t xml:space="preserve">[SJBP]_Gà Rán Popeyes_BOGO
</t>
    </r>
    <r>
      <rPr>
        <sz val="10"/>
        <rFont val="Calibri"/>
      </rPr>
      <t>241231_Gà Rán Popeyes_9 cities</t>
    </r>
  </si>
  <si>
    <r>
      <rPr>
        <u/>
        <sz val="10"/>
        <color rgb="FF1155CC"/>
        <rFont val="Calibri"/>
      </rPr>
      <t xml:space="preserve">[SJBP]_Gà Rán Popeyes_BOGO
</t>
    </r>
    <r>
      <rPr>
        <sz val="10"/>
        <rFont val="Calibri"/>
      </rPr>
      <t>241231_Gà Rán Popeyes_9 cities</t>
    </r>
  </si>
  <si>
    <r>
      <rPr>
        <u/>
        <sz val="10"/>
        <color rgb="FF1155CC"/>
        <rFont val="Calibri"/>
      </rPr>
      <t xml:space="preserve">[SuperVIP]_The Coffee House_21-23/10
</t>
    </r>
    <r>
      <rPr>
        <sz val="10"/>
        <color rgb="FF000000"/>
        <rFont val="Calibri"/>
      </rPr>
      <t>241231_The Coffee House_7 cities</t>
    </r>
  </si>
  <si>
    <r>
      <rPr>
        <strike/>
        <sz val="10"/>
        <color rgb="FF1155CC"/>
        <rFont val="Calibri"/>
      </rPr>
      <t xml:space="preserve">[SuperVIP]_The Coffee House_21-23/10
</t>
    </r>
    <r>
      <rPr>
        <strike/>
        <sz val="10"/>
        <color rgb="FF000000"/>
        <rFont val="Calibri"/>
      </rPr>
      <t>241231_The Coffee House_7 cities</t>
    </r>
  </si>
  <si>
    <r>
      <rPr>
        <u/>
        <sz val="10"/>
        <color rgb="FF1155CC"/>
        <rFont val="Calibri"/>
      </rPr>
      <t xml:space="preserve">[SuperVIP]_The Coffee House_21-23/10
</t>
    </r>
    <r>
      <rPr>
        <sz val="10"/>
        <color rgb="FF000000"/>
        <rFont val="Calibri"/>
      </rPr>
      <t>241231_The Coffee House_7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</si>
  <si>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</si>
  <si>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</si>
  <si>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[JBP]_Gà Rán Texas Chicken_Indi
</t>
    </r>
    <r>
      <rPr>
        <sz val="10"/>
        <color rgb="FF000000"/>
        <rFont val="Calibri"/>
      </rPr>
      <t>250102_Gà Rán Texas Chicken_6 cities</t>
    </r>
  </si>
  <si>
    <r>
      <rPr>
        <u/>
        <sz val="10"/>
        <color rgb="FF1155CC"/>
        <rFont val="Calibri"/>
      </rPr>
      <t xml:space="preserve">[SJBP]_Gà Rán Popeyes_BOGO
</t>
    </r>
    <r>
      <rPr>
        <sz val="10"/>
        <rFont val="Calibri"/>
      </rPr>
      <t>241231_Gà Rán Popeyes_9 cities</t>
    </r>
  </si>
  <si>
    <r>
      <rPr>
        <u/>
        <sz val="10"/>
        <color rgb="FF1155CC"/>
        <rFont val="Calibri"/>
      </rPr>
      <t>[SJBP]__Brand 50%</t>
    </r>
    <r>
      <rPr>
        <sz val="10"/>
        <rFont val="Calibri"/>
      </rPr>
      <t xml:space="preserve"> 241231_All OTH 2025_36 cities</t>
    </r>
  </si>
  <si>
    <r>
      <rPr>
        <u/>
        <sz val="10"/>
        <color rgb="FF1155CC"/>
        <rFont val="Calibri"/>
      </rPr>
      <t>[VIP]_Gong Cha_4-7Nov</t>
    </r>
    <r>
      <rPr>
        <sz val="10"/>
        <color rgb="FF000000"/>
        <rFont val="Calibri"/>
      </rPr>
      <t xml:space="preserve"> 20240506_Gong Cha_3 cities</t>
    </r>
  </si>
  <si>
    <r>
      <rPr>
        <u/>
        <sz val="10"/>
        <color rgb="FF1155CC"/>
        <rFont val="Calibri"/>
      </rPr>
      <t>[SuperVIP]_Highlands Coffee_3-7.11</t>
    </r>
    <r>
      <rPr>
        <sz val="10"/>
        <rFont val="Calibri"/>
      </rPr>
      <t xml:space="preserve"> 241231_Highlands Coffee_36 cities</t>
    </r>
  </si>
  <si>
    <r>
      <rPr>
        <u/>
        <sz val="10"/>
        <color rgb="FF1155CC"/>
        <rFont val="Calibri"/>
      </rPr>
      <t>[SJBP]_Phúc Long Coffee &amp; Tea_Combo 119k</t>
    </r>
    <r>
      <rPr>
        <sz val="10"/>
        <color rgb="FF000000"/>
        <rFont val="Calibri"/>
      </rPr>
      <t xml:space="preserve"> 20240516_Phúc Long Coffee &amp; Tea_17 cities</t>
    </r>
  </si>
  <si>
    <r>
      <rPr>
        <u/>
        <sz val="10"/>
        <color rgb="FF1155CC"/>
        <rFont val="Calibri"/>
      </rPr>
      <t>[SJBP]_Phúc Long Coffee &amp; Tea_Combo 119k</t>
    </r>
    <r>
      <rPr>
        <sz val="10"/>
        <color rgb="FF000000"/>
        <rFont val="Calibri"/>
      </rPr>
      <t xml:space="preserve"> 20240516_Phúc Long Coffee &amp; Tea_17 cities</t>
    </r>
  </si>
  <si>
    <r>
      <rPr>
        <u/>
        <sz val="10"/>
        <color rgb="FF1155CC"/>
        <rFont val="Calibri"/>
      </rPr>
      <t xml:space="preserve">[VIP]_Gà Rán Texas Chicken_10-13/11
</t>
    </r>
    <r>
      <rPr>
        <sz val="10"/>
        <rFont val="Calibri"/>
      </rPr>
      <t>250102_Gà Rán Texas Chicken_6 cities</t>
    </r>
  </si>
  <si>
    <r>
      <rPr>
        <u/>
        <sz val="10"/>
        <color rgb="FF1155CC"/>
        <rFont val="Calibri"/>
      </rPr>
      <t>[VIP]_KATINAT Coffee &amp; Tea House_BOGO</t>
    </r>
    <r>
      <rPr>
        <sz val="10"/>
        <color rgb="FF000000"/>
        <rFont val="Calibri"/>
      </rPr>
      <t xml:space="preserve"> 250822_KATINAT Coffee &amp; Tea House_13 cities</t>
    </r>
  </si>
  <si>
    <r>
      <rPr>
        <u/>
        <sz val="10"/>
        <color rgb="FF1155CC"/>
        <rFont val="Calibri"/>
      </rPr>
      <t>[VIP]_KATINAT Coffee &amp; Tea House_B2G1</t>
    </r>
    <r>
      <rPr>
        <sz val="10"/>
        <color rgb="FF000000"/>
        <rFont val="Calibri"/>
      </rPr>
      <t xml:space="preserve"> 250822_KATINAT Coffee &amp; Tea House_13 cities</t>
    </r>
  </si>
  <si>
    <r>
      <rPr>
        <u/>
        <sz val="10"/>
        <color rgb="FF1155CC"/>
        <rFont val="Calibri"/>
      </rPr>
      <t xml:space="preserve">[VIP]_NutiFood Ngôi Nhà Dinh Dưỡng_Nov_Compensation
</t>
    </r>
    <r>
      <rPr>
        <sz val="10"/>
        <color rgb="FF000000"/>
        <rFont val="Calibri"/>
      </rPr>
      <t>(Bình Dương, Vũng tàu, Đồng Nai)</t>
    </r>
  </si>
  <si>
    <r>
      <rPr>
        <u/>
        <sz val="10"/>
        <color rgb="FF1155CC"/>
        <rFont val="Calibri"/>
      </rPr>
      <t>[SuperVIP]_The Coffee House_1-3.12</t>
    </r>
    <r>
      <rPr>
        <sz val="10"/>
        <color rgb="FF000000"/>
        <rFont val="Calibri"/>
      </rPr>
      <t xml:space="preserve"> 251014_The Coffee House_8 cities</t>
    </r>
  </si>
  <si>
    <r>
      <rPr>
        <u/>
        <sz val="10"/>
        <color rgb="FF1155CC"/>
        <rFont val="Calibri"/>
      </rPr>
      <t>[JBP]_Cơm Tấm Phúc Lộc Thọ_Indi</t>
    </r>
    <r>
      <rPr>
        <sz val="10"/>
        <rFont val="Calibri"/>
      </rPr>
      <t xml:space="preserve"> VT. BD, ĐN</t>
    </r>
  </si>
  <si>
    <r>
      <rPr>
        <sz val="10"/>
        <rFont val="Calibri"/>
      </rPr>
      <t xml:space="preserve"> </t>
    </r>
    <r>
      <rPr>
        <u/>
        <sz val="10"/>
        <color rgb="FF1155CC"/>
        <rFont val="Calibri"/>
      </rPr>
      <t>[VIP]_Cơm Thố Anh Nguyễn_17-21/12</t>
    </r>
  </si>
  <si>
    <t>[JBP]_Vinamilk_Jan_Compensation</t>
  </si>
  <si>
    <r>
      <rPr>
        <u/>
        <sz val="10"/>
        <color rgb="FF1155CC"/>
        <rFont val="Calibri"/>
      </rPr>
      <t>[JBP]_Cơm Tấm Phúc Lộc Thọ_BAU</t>
    </r>
    <r>
      <rPr>
        <sz val="10"/>
        <color rgb="FF000000"/>
        <rFont val="Calibri"/>
      </rPr>
      <t xml:space="preserve"> Vung Tau, Dong Nai</t>
    </r>
  </si>
  <si>
    <r>
      <rPr>
        <u/>
        <sz val="10"/>
        <color rgb="FF1155CC"/>
        <rFont val="Calibri"/>
      </rPr>
      <t>[SJBP]_Gà Rán Popeyes_OTH_Feb</t>
    </r>
    <r>
      <rPr>
        <sz val="10"/>
        <rFont val="Calibri"/>
      </rPr>
      <t xml:space="preserve"> 241231_Gà Rán Popeyes_9 cities"""</t>
    </r>
  </si>
  <si>
    <r>
      <rPr>
        <u/>
        <sz val="10"/>
        <color rgb="FF1155CC"/>
        <rFont val="Calibri"/>
      </rPr>
      <t>[SJBP]_Pizza Hut_1T1</t>
    </r>
    <r>
      <rPr>
        <sz val="10"/>
        <color rgb="FF000000"/>
        <rFont val="Calibri"/>
      </rPr>
      <t xml:space="preserve"> 241231_Pizza Hut_20 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</si>
  <si>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</si>
  <si>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u/>
        <sz val="10"/>
        <color rgb="FF1155CC"/>
        <rFont val="Calibri"/>
      </rPr>
      <t>[Alacarte CB]_Vinamilk_Feb_CB7</t>
    </r>
    <r>
      <rPr>
        <sz val="10"/>
        <rFont val="Calibri"/>
      </rPr>
      <t>_CT, HP, HUE, KH, BH, NA, VT, BD</t>
    </r>
  </si>
  <si>
    <r>
      <rPr>
        <u/>
        <sz val="10"/>
        <color rgb="FF1155CC"/>
        <rFont val="Calibri"/>
      </rPr>
      <t xml:space="preserve">[SJBP]_Gà Rán KFC_100k
</t>
    </r>
    <r>
      <rPr>
        <sz val="10"/>
        <color rgb="FF000000"/>
        <rFont val="Calibri"/>
      </rPr>
      <t>241231_Gà Rán KFC_25 cities</t>
    </r>
  </si>
  <si>
    <r>
      <rPr>
        <u/>
        <sz val="10"/>
        <color rgb="FF1155CC"/>
        <rFont val="Calibri"/>
      </rPr>
      <t xml:space="preserve">[SJBP]_McDonald's_2T2 gà
</t>
    </r>
    <r>
      <rPr>
        <sz val="10"/>
        <color rgb="FF000000"/>
        <rFont val="Calibri"/>
      </rPr>
      <t>250416_McDonald's_5 cities</t>
    </r>
  </si>
  <si>
    <r>
      <rPr>
        <u/>
        <sz val="10"/>
        <color rgb="FF1155CC"/>
        <rFont val="Calibri"/>
      </rPr>
      <t>[SuperVIP]_The Coffee House_6-8.5</t>
    </r>
    <r>
      <rPr>
        <sz val="10"/>
        <color rgb="FF000000"/>
        <rFont val="Calibri"/>
      </rPr>
      <t xml:space="preserve"> 241231_The Coffee House_7 cities</t>
    </r>
  </si>
  <si>
    <r>
      <rPr>
        <u/>
        <sz val="10"/>
        <color rgb="FF1155CC"/>
        <rFont val="Calibri"/>
      </rPr>
      <t xml:space="preserve">[SJBP]_Gà Rán Popeyes_BOGO May
</t>
    </r>
    <r>
      <rPr>
        <sz val="10"/>
        <color rgb="FF000000"/>
        <rFont val="Calibri"/>
      </rPr>
      <t>241231_Gà Rán Popeyes_9 cities</t>
    </r>
  </si>
  <si>
    <r>
      <rPr>
        <u/>
        <sz val="10"/>
        <color rgb="FF1155CC"/>
        <rFont val="Calibri"/>
      </rPr>
      <t>[JBP]_KATINAT Coffee &amp; Tea House_BAU bơ dừa 55K</t>
    </r>
    <r>
      <rPr>
        <sz val="10"/>
        <rFont val="Calibri"/>
      </rPr>
      <t xml:space="preserve"> 250119_Katinat Saigon Kafe_11 cities</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</si>
  <si>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</si>
  <si>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</si>
  <si>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u/>
        <sz val="10"/>
        <color rgb="FF1155CC"/>
        <rFont val="Calibri"/>
      </rPr>
      <t xml:space="preserve">[SJBP]_Brand_Food_01-31/05
</t>
    </r>
    <r>
      <rPr>
        <sz val="10"/>
        <color rgb="FF000000"/>
        <rFont val="Calibri"/>
      </rPr>
      <t>250424_Lotteria DI_32 cities</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</si>
  <si>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</si>
  <si>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strike/>
        <sz val="10"/>
        <rFont val="Calibri"/>
      </rPr>
      <t>[S</t>
    </r>
    <r>
      <rPr>
        <strike/>
        <sz val="10"/>
        <color rgb="FF1155CC"/>
        <rFont val="Calibri"/>
      </rPr>
      <t xml:space="preserve">JBP]__Brand </t>
    </r>
    <r>
      <rPr>
        <strike/>
        <sz val="10"/>
        <rFont val="Calibri"/>
      </rPr>
      <t>50% 241231_All OTH 2025_36 cities</t>
    </r>
    <r>
      <rPr>
        <strike/>
        <sz val="10"/>
        <color rgb="FF1155CC"/>
        <rFont val="Calibri"/>
      </rPr>
      <t xml:space="preserve">
</t>
    </r>
  </si>
  <si>
    <r>
      <rPr>
        <strike/>
        <sz val="10"/>
        <rFont val="Calibri"/>
      </rPr>
      <t>[S</t>
    </r>
    <r>
      <rPr>
        <strike/>
        <sz val="10"/>
        <color rgb="FF1155CC"/>
        <rFont val="Calibri"/>
      </rPr>
      <t xml:space="preserve">JBP]__Brand </t>
    </r>
    <r>
      <rPr>
        <strike/>
        <sz val="10"/>
        <rFont val="Calibri"/>
      </rPr>
      <t>50% 241231_All OTH 2025_36 cities</t>
    </r>
    <r>
      <rPr>
        <strike/>
        <sz val="10"/>
        <color rgb="FF1155CC"/>
        <rFont val="Calibri"/>
      </rPr>
      <t xml:space="preserve">
</t>
    </r>
  </si>
  <si>
    <r>
      <rPr>
        <u/>
        <sz val="10"/>
        <color rgb="FF1155CC"/>
        <rFont val="Calibri"/>
      </rPr>
      <t xml:space="preserve">[SJBP]_McDonald's_2T2 109k
</t>
    </r>
    <r>
      <rPr>
        <sz val="10"/>
        <color rgb="FF000000"/>
        <rFont val="Calibri"/>
      </rPr>
      <t>250416_McDonald's_5 cities</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</si>
  <si>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</si>
  <si>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u/>
        <sz val="10"/>
        <color rgb="FF1155CC"/>
        <rFont val="Calibri"/>
      </rPr>
      <t>[SJBP]_Brand_Food_BAU</t>
    </r>
    <r>
      <rPr>
        <sz val="10"/>
        <color rgb="FF000000"/>
        <rFont val="Calibri"/>
      </rPr>
      <t xml:space="preserve"> 250424_Lotteria DI_32 cities</t>
    </r>
  </si>
  <si>
    <r>
      <rPr>
        <u/>
        <sz val="10"/>
        <color rgb="FF1155CC"/>
        <rFont val="Calibri"/>
      </rPr>
      <t xml:space="preserve">[VIP]_Pizza Hut_05-07/09
</t>
    </r>
    <r>
      <rPr>
        <sz val="10"/>
        <rFont val="Calibri"/>
      </rPr>
      <t>241231_Pizza Hut_20 cities</t>
    </r>
  </si>
  <si>
    <r>
      <rPr>
        <u/>
        <sz val="10"/>
        <color rgb="FF1155CC"/>
        <rFont val="Calibri"/>
      </rPr>
      <t>[JBP]_KATINAT Coffee &amp; Tea House_B2G1</t>
    </r>
    <r>
      <rPr>
        <sz val="10"/>
        <color rgb="FF000000"/>
        <rFont val="Calibri"/>
      </rPr>
      <t xml:space="preserve"> 250119_Katinat Saigon Kafe_11 cities</t>
    </r>
  </si>
  <si>
    <r>
      <rPr>
        <u/>
        <sz val="10"/>
        <color rgb="FF1155CC"/>
        <rFont val="Calibri"/>
      </rPr>
      <t>[Alacarte CB]_Lotteria_Sep.CB8</t>
    </r>
    <r>
      <rPr>
        <sz val="10"/>
        <rFont val="Calibri"/>
      </rPr>
      <t>_Lotteria DI_32 cities</t>
    </r>
  </si>
  <si>
    <r>
      <rPr>
        <u/>
        <sz val="10"/>
        <color rgb="FF1155CC"/>
        <rFont val="Calibri"/>
      </rPr>
      <t>[Alacarte CB]_Lotteria_Sep.CB8</t>
    </r>
    <r>
      <rPr>
        <sz val="10"/>
        <rFont val="Calibri"/>
      </rPr>
      <t>_Lotteria DI_32 cities</t>
    </r>
  </si>
  <si>
    <r>
      <rPr>
        <u/>
        <sz val="10"/>
        <color rgb="FF1155CC"/>
        <rFont val="Calibri"/>
      </rPr>
      <t>[Alacarte CB]_Lotteria_Sep.CB8</t>
    </r>
    <r>
      <rPr>
        <sz val="10"/>
        <rFont val="Calibri"/>
      </rPr>
      <t>_Lotteria DI_32 cities</t>
    </r>
  </si>
  <si>
    <r>
      <rPr>
        <u/>
        <sz val="10"/>
        <color rgb="FF1155CC"/>
        <rFont val="Calibri"/>
      </rPr>
      <t>[Alacarte CB]_Lotteria_Sep.CB8</t>
    </r>
    <r>
      <rPr>
        <sz val="10"/>
        <rFont val="Calibri"/>
      </rPr>
      <t>_Lotteria DI_32 cities</t>
    </r>
  </si>
  <si>
    <r>
      <rPr>
        <u/>
        <sz val="10"/>
        <color rgb="FF1155CC"/>
        <rFont val="Calibri"/>
      </rPr>
      <t>[Alacarte CB]_Lotteria_Sep.CB8</t>
    </r>
    <r>
      <rPr>
        <sz val="10"/>
        <rFont val="Calibri"/>
      </rPr>
      <t>_Lotteria DI_32 cities</t>
    </r>
  </si>
  <si>
    <r>
      <rPr>
        <u/>
        <sz val="10"/>
        <color rgb="FF1155CC"/>
        <rFont val="Calibri"/>
      </rPr>
      <t>[Alacarte CB]_Lotteria_Sep.CB8</t>
    </r>
    <r>
      <rPr>
        <sz val="10"/>
        <rFont val="Calibri"/>
      </rPr>
      <t>_Lotteria DI_32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</si>
  <si>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</si>
  <si>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</si>
  <si>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[Alacarte CB]_Cơm Thố Anh Nguyễn_Sep.CB8</t>
    </r>
    <r>
      <rPr>
        <sz val="10"/>
        <color rgb="FF000000"/>
        <rFont val="Calibri"/>
      </rPr>
      <t>_250718_Cơm Thố Anh Nguyễn_11 cities</t>
    </r>
  </si>
  <si>
    <r>
      <rPr>
        <u/>
        <sz val="10"/>
        <color rgb="FF1155CC"/>
        <rFont val="Calibri"/>
      </rPr>
      <t>[Alacarte CB]_Cơm Thố Anh Nguyễn_Sep.CB8</t>
    </r>
    <r>
      <rPr>
        <sz val="10"/>
        <color rgb="FF000000"/>
        <rFont val="Calibri"/>
      </rPr>
      <t>_250718_Cơm Thố Anh Nguyễn_11 cities</t>
    </r>
  </si>
  <si>
    <r>
      <rPr>
        <u/>
        <sz val="10"/>
        <color rgb="FF1155CC"/>
        <rFont val="Calibri"/>
      </rPr>
      <t>[Alacarte CB]_Cơm Thố Anh Nguyễn_Sep.CB8</t>
    </r>
    <r>
      <rPr>
        <sz val="10"/>
        <color rgb="FF000000"/>
        <rFont val="Calibri"/>
      </rPr>
      <t>_250718_Cơm Thố Anh Nguyễn_11 cities</t>
    </r>
  </si>
  <si>
    <r>
      <rPr>
        <u/>
        <sz val="10"/>
        <color rgb="FF1155CC"/>
        <rFont val="Calibri"/>
      </rPr>
      <t>[SJBP]_The Coffee House_Spike 9-10.10</t>
    </r>
    <r>
      <rPr>
        <sz val="10"/>
        <color rgb="FF000000"/>
        <rFont val="Calibri"/>
      </rPr>
      <t xml:space="preserve"> 241231_The Coffee House_7 cities</t>
    </r>
  </si>
  <si>
    <r>
      <rPr>
        <u/>
        <sz val="10"/>
        <color rgb="FF1155CC"/>
        <rFont val="Calibri"/>
      </rPr>
      <t xml:space="preserve">[VIP]_Cơm Thố Anh Nguyễn_15-19/10
</t>
    </r>
    <r>
      <rPr>
        <sz val="10"/>
        <color rgb="FF000000"/>
        <rFont val="Calibri"/>
      </rPr>
      <t>250718_Cơm Thố Anh Nguyễn_11 cities</t>
    </r>
  </si>
  <si>
    <r>
      <rPr>
        <u/>
        <sz val="10"/>
        <color rgb="FF1155CC"/>
        <rFont val="Calibri"/>
      </rPr>
      <t xml:space="preserve">[VIP]_Cơm Thố Anh Nguyễn_15-19/10
</t>
    </r>
    <r>
      <rPr>
        <sz val="10"/>
        <color rgb="FF000000"/>
        <rFont val="Calibri"/>
      </rPr>
      <t>250718_Cơm Thố Anh Nguyễn_11 cities</t>
    </r>
  </si>
  <si>
    <r>
      <rPr>
        <u/>
        <sz val="10"/>
        <color rgb="FF1155CC"/>
        <rFont val="Calibri"/>
      </rPr>
      <t>[SJBP]__Brand 50%</t>
    </r>
    <r>
      <rPr>
        <sz val="10"/>
        <rFont val="Calibri"/>
      </rPr>
      <t xml:space="preserve"> 241231_All OTH 2025_36 cities</t>
    </r>
  </si>
  <si>
    <r>
      <rPr>
        <u/>
        <sz val="10"/>
        <color rgb="FF1155CC"/>
        <rFont val="Calibri"/>
      </rPr>
      <t>[Alacarte CB]_Lotteria_Oct.CB8</t>
    </r>
    <r>
      <rPr>
        <sz val="10"/>
        <color rgb="FF000000"/>
        <rFont val="Calibri"/>
      </rPr>
      <t>_Lotteria DI_32 cities</t>
    </r>
  </si>
  <si>
    <r>
      <rPr>
        <u/>
        <sz val="10"/>
        <color rgb="FF1155CC"/>
        <rFont val="Calibri"/>
      </rPr>
      <t>[Alacarte CB]_Lotteria_Oct.CB8</t>
    </r>
    <r>
      <rPr>
        <sz val="10"/>
        <color rgb="FF000000"/>
        <rFont val="Calibri"/>
      </rPr>
      <t>_Lotteria DI_32 cities</t>
    </r>
  </si>
  <si>
    <r>
      <rPr>
        <u/>
        <sz val="10"/>
        <color rgb="FF1155CC"/>
        <rFont val="Calibri"/>
      </rPr>
      <t>[Alacarte CB]_Lotteria_Oct.CB8</t>
    </r>
    <r>
      <rPr>
        <sz val="10"/>
        <color rgb="FF000000"/>
        <rFont val="Calibri"/>
      </rPr>
      <t>_Lotteria DI_32 cities</t>
    </r>
  </si>
  <si>
    <r>
      <rPr>
        <u/>
        <sz val="10"/>
        <color rgb="FF1155CC"/>
        <rFont val="Calibri"/>
      </rPr>
      <t>[Alacarte CB]_Lotteria_Oct.CB8</t>
    </r>
    <r>
      <rPr>
        <sz val="10"/>
        <color rgb="FF000000"/>
        <rFont val="Calibri"/>
      </rPr>
      <t>_Lotteria DI_32 cities</t>
    </r>
  </si>
  <si>
    <r>
      <rPr>
        <u/>
        <sz val="10"/>
        <color rgb="FF1155CC"/>
        <rFont val="Calibri"/>
      </rPr>
      <t>[Alacarte CB]_Lotteria_Oct.CB8</t>
    </r>
    <r>
      <rPr>
        <sz val="10"/>
        <color rgb="FF000000"/>
        <rFont val="Calibri"/>
      </rPr>
      <t>_Lotteria DI_32 cities</t>
    </r>
  </si>
  <si>
    <r>
      <rPr>
        <u/>
        <sz val="10"/>
        <color rgb="FF1155CC"/>
        <rFont val="Calibri"/>
      </rPr>
      <t>[Alacarte CB]_Lotteria_Oct.CB8</t>
    </r>
    <r>
      <rPr>
        <sz val="10"/>
        <color rgb="FF000000"/>
        <rFont val="Calibri"/>
      </rPr>
      <t>_Lotteria DI_32 cities</t>
    </r>
  </si>
  <si>
    <r>
      <rPr>
        <u/>
        <sz val="10"/>
        <color rgb="FF1155CC"/>
        <rFont val="Calibri"/>
      </rPr>
      <t>[SuperVIP]_Phúc Long Coffee &amp; Tea_79k</t>
    </r>
    <r>
      <rPr>
        <sz val="10"/>
        <rFont val="Calibri"/>
      </rPr>
      <t xml:space="preserve">  20240516_Phúc Long Coffee &amp; Tea_17 cities</t>
    </r>
  </si>
  <si>
    <r>
      <rPr>
        <u/>
        <sz val="10"/>
        <color rgb="FF1155CC"/>
        <rFont val="Calibri"/>
      </rPr>
      <t>[VIP]_Gong Cha_4-7Nov</t>
    </r>
    <r>
      <rPr>
        <sz val="10"/>
        <color rgb="FF000000"/>
        <rFont val="Calibri"/>
      </rPr>
      <t xml:space="preserve"> 20240506_Gong Cha_3 cities</t>
    </r>
  </si>
  <si>
    <r>
      <rPr>
        <u/>
        <sz val="10"/>
        <color rgb="FF1155CC"/>
        <rFont val="Calibri"/>
      </rPr>
      <t>[Alacarte CB]_Cơm Thố Anh Nguyễn_Nov.CB8</t>
    </r>
    <r>
      <rPr>
        <sz val="10"/>
        <color rgb="FF000000"/>
        <rFont val="Calibri"/>
      </rPr>
      <t>_250718_Cơm Thố Anh Nguyễn_11 cities</t>
    </r>
  </si>
  <si>
    <r>
      <rPr>
        <u/>
        <sz val="10"/>
        <color rgb="FF1155CC"/>
        <rFont val="Calibri"/>
      </rPr>
      <t>[Alacarte CB]_Cơm Thố Anh Nguyễn_Nov.CB8</t>
    </r>
    <r>
      <rPr>
        <sz val="10"/>
        <color rgb="FF000000"/>
        <rFont val="Calibri"/>
      </rPr>
      <t>_250718_Cơm Thố Anh Nguyễn_11 cities</t>
    </r>
  </si>
  <si>
    <r>
      <rPr>
        <u/>
        <sz val="10"/>
        <color rgb="FF1155CC"/>
        <rFont val="Calibri"/>
      </rPr>
      <t>[Alacarte CB]_Cơm Thố Anh Nguyễn_Nov.CB8</t>
    </r>
    <r>
      <rPr>
        <sz val="10"/>
        <color rgb="FF000000"/>
        <rFont val="Calibri"/>
      </rPr>
      <t>_250718_Cơm Thố Anh Nguyễn_11 cities</t>
    </r>
  </si>
  <si>
    <r>
      <rPr>
        <sz val="10"/>
        <rFont val="Calibri"/>
      </rPr>
      <t xml:space="preserve"> </t>
    </r>
    <r>
      <rPr>
        <u/>
        <sz val="10"/>
        <color rgb="FF1155CC"/>
        <rFont val="Calibri"/>
      </rPr>
      <t>[SJBP]__Bran</t>
    </r>
    <r>
      <rPr>
        <sz val="10"/>
        <rFont val="Calibri"/>
      </rPr>
      <t>d 50%</t>
    </r>
  </si>
  <si>
    <r>
      <rPr>
        <u/>
        <sz val="10"/>
        <color rgb="FF1155CC"/>
        <rFont val="Calibri"/>
      </rPr>
      <t>[Alacarte CB]_TH True Mart_Dec_CB8_SJBP</t>
    </r>
    <r>
      <rPr>
        <sz val="10"/>
        <color rgb="FF000000"/>
        <rFont val="Calibri"/>
      </rPr>
      <t>_250925_TH True Mart_18 cities</t>
    </r>
  </si>
  <si>
    <r>
      <rPr>
        <u/>
        <sz val="10"/>
        <color rgb="FF1155CC"/>
        <rFont val="Calibri"/>
      </rPr>
      <t>[Alacarte CB]_TH True Mart_Dec_CB8_SJBP</t>
    </r>
    <r>
      <rPr>
        <sz val="10"/>
        <color rgb="FF000000"/>
        <rFont val="Calibri"/>
      </rPr>
      <t>_250925_TH True Mart_18 cities</t>
    </r>
  </si>
  <si>
    <r>
      <rPr>
        <u/>
        <sz val="10"/>
        <color rgb="FF1155CC"/>
        <rFont val="Calibri"/>
      </rPr>
      <t>[Alacarte CB]_Cơm Thố Anh Nguyễn_Dec.CB8</t>
    </r>
    <r>
      <rPr>
        <sz val="10"/>
        <color rgb="FF000000"/>
        <rFont val="Calibri"/>
      </rPr>
      <t>_250718_Cơm Thố Anh Nguyễn_11 cities</t>
    </r>
  </si>
  <si>
    <r>
      <rPr>
        <u/>
        <sz val="10"/>
        <color rgb="FF1155CC"/>
        <rFont val="Calibri"/>
      </rPr>
      <t>[Alacarte CB]_Cơm Thố Anh Nguyễn_Dec.CB8</t>
    </r>
    <r>
      <rPr>
        <sz val="10"/>
        <color rgb="FF000000"/>
        <rFont val="Calibri"/>
      </rPr>
      <t>_250718_Cơm Thố Anh Nguyễn_11 cities</t>
    </r>
  </si>
  <si>
    <r>
      <rPr>
        <u/>
        <sz val="10"/>
        <color rgb="FF1155CC"/>
        <rFont val="Calibri"/>
      </rPr>
      <t>[Alacarte CB]_Cơm Thố Anh Nguyễn_Dec.CB8</t>
    </r>
    <r>
      <rPr>
        <sz val="10"/>
        <color rgb="FF000000"/>
        <rFont val="Calibri"/>
      </rPr>
      <t>_250718_Cơm Thố Anh Nguyễn_11 cities</t>
    </r>
  </si>
  <si>
    <r>
      <rPr>
        <u/>
        <sz val="10"/>
        <color rgb="FF1155CC"/>
        <rFont val="Calibri"/>
      </rPr>
      <t>[PNS]_Pepsi FF38_Jan.26</t>
    </r>
    <r>
      <rPr>
        <sz val="10"/>
        <color rgb="FF000000"/>
        <rFont val="Calibri"/>
      </rPr>
      <t>_BH, KH, CT, HP, Huế, BD</t>
    </r>
  </si>
  <si>
    <r>
      <rPr>
        <u/>
        <sz val="10"/>
        <color rgb="FF1155CC"/>
        <rFont val="Calibri"/>
      </rPr>
      <t>[Alacarte]_Trà sữa Bingxue_Thank You Driver 2025</t>
    </r>
    <r>
      <rPr>
        <sz val="10"/>
        <color rgb="FF000000"/>
        <rFont val="Calibri"/>
      </rPr>
      <t>_260105_Trà sữa Bingxue_12 cities</t>
    </r>
  </si>
  <si>
    <r>
      <rPr>
        <u/>
        <sz val="10"/>
        <color rgb="FF1155CC"/>
        <rFont val="Calibri"/>
      </rPr>
      <t>[Alacarte]_Phúc Long Coffee &amp; Tea_Thank You Driver 2025</t>
    </r>
    <r>
      <rPr>
        <sz val="10"/>
        <color rgb="FF000000"/>
        <rFont val="Calibri"/>
      </rPr>
      <t>_260106_Phúc Long Coffee &amp; Tea_20 cities</t>
    </r>
  </si>
  <si>
    <r>
      <rPr>
        <u/>
        <sz val="10"/>
        <color rgb="FF1155CC"/>
        <rFont val="Calibri"/>
      </rPr>
      <t>[Alacarte]_Bonchon Chicken_Thank You Driver 2025</t>
    </r>
    <r>
      <rPr>
        <sz val="10"/>
        <color rgb="FF000000"/>
        <rFont val="Calibri"/>
      </rPr>
      <t>_TH</t>
    </r>
  </si>
  <si>
    <r>
      <rPr>
        <u/>
        <sz val="10"/>
        <color rgb="FF1155CC"/>
        <rFont val="Calibri"/>
      </rPr>
      <t>[PNS]_Coke Tết_Jan_Feb</t>
    </r>
    <r>
      <rPr>
        <sz val="10"/>
        <color rgb="FF000000"/>
        <rFont val="Calibri"/>
      </rPr>
      <t>_HP, KH, CT</t>
    </r>
  </si>
  <si>
    <r>
      <rPr>
        <sz val="10"/>
        <rFont val="Calibri"/>
      </rPr>
      <t xml:space="preserve">Air ShopeeFood App Only
</t>
    </r>
    <r>
      <rPr>
        <u/>
        <sz val="10"/>
        <color rgb="FF1155CC"/>
        <rFont val="Calibri"/>
      </rPr>
      <t>[PLF CP]_SPXI_Happy Friday</t>
    </r>
    <r>
      <rPr>
        <sz val="10"/>
        <rFont val="Calibri"/>
      </rPr>
      <t xml:space="preserve">
SP: [PLF CP_]_BAU_Siêu Tiệc Giảm 99,000 đồng</t>
    </r>
  </si>
  <si>
    <r>
      <rPr>
        <sz val="10"/>
        <rFont val="Calibri"/>
      </rPr>
      <t xml:space="preserve">Air ShopeeFood App Only
</t>
    </r>
    <r>
      <rPr>
        <u/>
        <sz val="10"/>
        <color rgb="FF1155CC"/>
        <rFont val="Calibri"/>
      </rPr>
      <t>[PLF CP]_SPXI_Happy Friday</t>
    </r>
    <r>
      <rPr>
        <sz val="10"/>
        <rFont val="Calibri"/>
      </rPr>
      <t xml:space="preserve">
SP: [PLF CP_]_BAU_Siêu Tiệc Giảm 99,000 đồng</t>
    </r>
  </si>
  <si>
    <r>
      <rPr>
        <strike/>
        <sz val="10"/>
        <color rgb="FF1155CC"/>
        <rFont val="Calibri"/>
      </rPr>
      <t xml:space="preserve">[SJBP]_Brand_Food_01-31/05
</t>
    </r>
    <r>
      <rPr>
        <strike/>
        <sz val="10"/>
        <color rgb="FF000000"/>
        <rFont val="Calibri"/>
      </rPr>
      <t>250424_Lotteria DI_32 cities</t>
    </r>
  </si>
  <si>
    <r>
      <rPr>
        <u/>
        <sz val="10"/>
        <color rgb="FF1155CC"/>
        <rFont val="Calibri"/>
      </rPr>
      <t xml:space="preserve">[SJBP]_Brand_Food_01-31/05
</t>
    </r>
    <r>
      <rPr>
        <sz val="10"/>
        <color rgb="FF000000"/>
        <rFont val="Calibri"/>
      </rPr>
      <t>250424_Lotteria DI_32 cities</t>
    </r>
  </si>
  <si>
    <r>
      <rPr>
        <u/>
        <sz val="10"/>
        <color rgb="FF1155CC"/>
        <rFont val="Calibri"/>
      </rPr>
      <t xml:space="preserve">[SJBP]_Brand_Food_01-31/05
</t>
    </r>
    <r>
      <rPr>
        <sz val="10"/>
        <color rgb="FF000000"/>
        <rFont val="Calibri"/>
      </rPr>
      <t>250424_Lotteria DI_32 cities</t>
    </r>
  </si>
  <si>
    <r>
      <rPr>
        <u/>
        <sz val="10"/>
        <color rgb="FF1155CC"/>
        <rFont val="Calibri"/>
      </rPr>
      <t xml:space="preserve">[SJBP]_Brand_Food_01-31/05
</t>
    </r>
    <r>
      <rPr>
        <sz val="10"/>
        <color rgb="FF000000"/>
        <rFont val="Calibri"/>
      </rPr>
      <t>250424_Lotteria DI_32 cities</t>
    </r>
  </si>
  <si>
    <r>
      <rPr>
        <u/>
        <sz val="10"/>
        <color rgb="FF1155CC"/>
        <rFont val="Calibri"/>
      </rPr>
      <t xml:space="preserve">[SJBP]_Brand_Food_01-31/05
</t>
    </r>
    <r>
      <rPr>
        <sz val="10"/>
        <color rgb="FF000000"/>
        <rFont val="Calibri"/>
      </rPr>
      <t>250424_Lotteria DI_32 cities</t>
    </r>
  </si>
  <si>
    <r>
      <rPr>
        <u/>
        <sz val="10"/>
        <color rgb="FF1155CC"/>
        <rFont val="Calibri"/>
      </rPr>
      <t>[JBP]_KATINAT Coffee &amp; Tea House_6.6 BOGO</t>
    </r>
    <r>
      <rPr>
        <sz val="10"/>
        <color rgb="FF000000"/>
        <rFont val="Calibri"/>
      </rPr>
      <t xml:space="preserve"> 250119_Katinat Saigon Kafe_11 cities</t>
    </r>
  </si>
  <si>
    <r>
      <rPr>
        <u/>
        <sz val="10"/>
        <color rgb="FF1155CC"/>
        <rFont val="Calibri"/>
      </rPr>
      <t xml:space="preserve">[SuperVIP]_Gà Rán KFC_05-07/09
</t>
    </r>
    <r>
      <rPr>
        <sz val="10"/>
        <color rgb="FF000000"/>
        <rFont val="Calibri"/>
      </rPr>
      <t>241231_Gà Rán KFC_25 cities</t>
    </r>
  </si>
  <si>
    <r>
      <rPr>
        <u/>
        <sz val="10"/>
        <color rgb="FF1155CC"/>
        <rFont val="Calibri"/>
      </rPr>
      <t xml:space="preserve">[VIP]_Gà Rán Texas Chicken_08-11/09
</t>
    </r>
    <r>
      <rPr>
        <u/>
        <sz val="10"/>
        <color rgb="FF000000"/>
        <rFont val="Calibri"/>
      </rPr>
      <t>250102_Gà Rán Texas Chicken_6 cities</t>
    </r>
  </si>
  <si>
    <r>
      <rPr>
        <u/>
        <sz val="10"/>
        <color rgb="FF1155CC"/>
        <rFont val="Calibri"/>
      </rPr>
      <t>[SJBP]__Brand 50%</t>
    </r>
    <r>
      <rPr>
        <sz val="10"/>
        <rFont val="Calibri"/>
      </rPr>
      <t xml:space="preserve"> 241231_All OTH 2025_36 cities</t>
    </r>
  </si>
  <si>
    <r>
      <rPr>
        <u/>
        <sz val="10"/>
        <color rgb="FF1155CC"/>
        <rFont val="Calibri"/>
      </rPr>
      <t xml:space="preserve">[SJBP]_Domino's Pizza_1k
</t>
    </r>
    <r>
      <rPr>
        <sz val="10"/>
        <color rgb="FF000000"/>
        <rFont val="Calibri"/>
      </rPr>
      <t>250116_Domino pizza_11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</si>
  <si>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</si>
  <si>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</si>
  <si>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</si>
  <si>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[SJBP]_Gà Rán Popeyes_BOGO
</t>
    </r>
    <r>
      <rPr>
        <sz val="10"/>
        <rFont val="Calibri"/>
      </rPr>
      <t>241231_Gà Rán Popeyes_9 cities</t>
    </r>
  </si>
  <si>
    <r>
      <rPr>
        <u/>
        <sz val="10"/>
        <color rgb="FF1155CC"/>
        <rFont val="Calibri"/>
      </rPr>
      <t>[VIP]_Trà Sữa May Cha_Nov</t>
    </r>
    <r>
      <rPr>
        <sz val="10"/>
        <color rgb="FF000000"/>
        <rFont val="Calibri"/>
      </rPr>
      <t xml:space="preserve">  250102_Trà Sữa May Cha_7 cities</t>
    </r>
  </si>
  <si>
    <r>
      <rPr>
        <u/>
        <sz val="10"/>
        <color rgb="FF1155CC"/>
        <rFont val="Calibri"/>
      </rPr>
      <t>[Alacarte CB]_TH True Mart_Dec_CB8_SJBP</t>
    </r>
    <r>
      <rPr>
        <sz val="10"/>
        <color rgb="FF000000"/>
        <rFont val="Calibri"/>
      </rPr>
      <t>_250925_TH True Mart_18 cities</t>
    </r>
  </si>
  <si>
    <r>
      <rPr>
        <u/>
        <sz val="10"/>
        <color rgb="FF1155CC"/>
        <rFont val="Calibri"/>
      </rPr>
      <t>[Alacarte]_Lotteria_Thank You Driver 2025</t>
    </r>
    <r>
      <rPr>
        <sz val="10"/>
        <color rgb="FF000000"/>
        <rFont val="Calibri"/>
      </rPr>
      <t>_260116_Lotteria_41 cities</t>
    </r>
  </si>
  <si>
    <t>[PLF CP]_BAU_X9FREESHIP</t>
  </si>
  <si>
    <t>[PLF CP]_WC_Thứ 4 Vui Vẻ, Miễn Phí Ship</t>
  </si>
  <si>
    <r>
      <rPr>
        <u/>
        <sz val="10"/>
        <color rgb="FF1155CC"/>
        <rFont val="Calibri"/>
      </rPr>
      <t>[VIP]_Phúc Long Coffee &amp; Tea_Spike 9.9</t>
    </r>
    <r>
      <rPr>
        <sz val="10"/>
        <rFont val="Calibri"/>
      </rPr>
      <t xml:space="preserve"> 20240516_Phúc Long Coffee &amp; Tea_17 cities</t>
    </r>
  </si>
  <si>
    <r>
      <rPr>
        <u/>
        <sz val="10"/>
        <color rgb="FF1155CC"/>
        <rFont val="Calibri"/>
      </rPr>
      <t xml:space="preserve">[SJBP]_McDonald's_2T2 </t>
    </r>
    <r>
      <rPr>
        <sz val="10"/>
        <color rgb="FF000000"/>
        <rFont val="Calibri"/>
      </rPr>
      <t xml:space="preserve"> 251025_McDonald's_7 cities</t>
    </r>
  </si>
  <si>
    <r>
      <rPr>
        <u/>
        <sz val="10"/>
        <color rgb="FF1155CC"/>
        <rFont val="Calibri"/>
      </rPr>
      <t>[PNS]_VIB_Jan.USAGE</t>
    </r>
    <r>
      <rPr>
        <sz val="10"/>
        <color rgb="FF000000"/>
        <rFont val="Calibri"/>
      </rPr>
      <t>_ALL</t>
    </r>
  </si>
  <si>
    <r>
      <rPr>
        <u/>
        <sz val="10"/>
        <color rgb="FF1155CC"/>
        <rFont val="Calibri"/>
      </rPr>
      <t>[PNS]_VietinBank_Jan.JCB</t>
    </r>
    <r>
      <rPr>
        <sz val="10"/>
        <color rgb="FF000000"/>
        <rFont val="Calibri"/>
      </rPr>
      <t>_ALL</t>
    </r>
  </si>
  <si>
    <r>
      <rPr>
        <u/>
        <sz val="10"/>
        <color rgb="FF1155CC"/>
        <rFont val="Calibri"/>
      </rPr>
      <t>[PNS]_HD SAISON_Jan.MART</t>
    </r>
    <r>
      <rPr>
        <sz val="10"/>
        <color rgb="FF000000"/>
        <rFont val="Calibri"/>
      </rPr>
      <t>_ALL</t>
    </r>
  </si>
  <si>
    <r>
      <rPr>
        <u/>
        <sz val="10"/>
        <color rgb="FF1155CC"/>
        <rFont val="Calibri"/>
      </rPr>
      <t>[PNS]_Pepsi FF27_Jan</t>
    </r>
    <r>
      <rPr>
        <sz val="10"/>
        <color rgb="FF000000"/>
        <rFont val="Calibri"/>
      </rPr>
      <t>_CT, BH, KH, HP</t>
    </r>
  </si>
  <si>
    <r>
      <rPr>
        <u/>
        <sz val="10"/>
        <color rgb="FF1155CC"/>
        <rFont val="Calibri"/>
      </rPr>
      <t>[PNS]_Pepsi FF27_Jan</t>
    </r>
    <r>
      <rPr>
        <sz val="10"/>
        <color rgb="FF000000"/>
        <rFont val="Calibri"/>
      </rPr>
      <t>_CT, BH, KH, HP</t>
    </r>
  </si>
  <si>
    <r>
      <rPr>
        <u/>
        <sz val="10"/>
        <color rgb="FF1155CC"/>
        <rFont val="Calibri"/>
      </rPr>
      <t>[PNS]_Pepsi FF27_Jan</t>
    </r>
    <r>
      <rPr>
        <sz val="10"/>
        <color rgb="FF000000"/>
        <rFont val="Calibri"/>
      </rPr>
      <t>_CT, BH, KH, HP</t>
    </r>
  </si>
  <si>
    <r>
      <rPr>
        <u/>
        <sz val="10"/>
        <color rgb="FF1155CC"/>
        <rFont val="Calibri"/>
      </rPr>
      <t>[PNS]_Pepsi FF27_Jan</t>
    </r>
    <r>
      <rPr>
        <sz val="10"/>
        <color rgb="FF000000"/>
        <rFont val="Calibri"/>
      </rPr>
      <t>_CT, BH, KH, HP</t>
    </r>
  </si>
  <si>
    <r>
      <rPr>
        <u/>
        <sz val="10"/>
        <color rgb="FF1155CC"/>
        <rFont val="Calibri"/>
      </rPr>
      <t>[PNS]_Pepsi FF27_Jan</t>
    </r>
    <r>
      <rPr>
        <sz val="10"/>
        <color rgb="FF000000"/>
        <rFont val="Calibri"/>
      </rPr>
      <t>_CT, BH, KH, HP</t>
    </r>
  </si>
  <si>
    <r>
      <rPr>
        <u/>
        <sz val="10"/>
        <color rgb="FF1155CC"/>
        <rFont val="Calibri"/>
      </rPr>
      <t>[PNS]_Pepsi FF27_Jan</t>
    </r>
    <r>
      <rPr>
        <sz val="10"/>
        <color rgb="FF000000"/>
        <rFont val="Calibri"/>
      </rPr>
      <t>_CT, BH, KH, HP</t>
    </r>
  </si>
  <si>
    <r>
      <rPr>
        <u/>
        <sz val="10"/>
        <color rgb="FF1155CC"/>
        <rFont val="Calibri"/>
      </rPr>
      <t>[PNS]_Pepsi FF27_Jan</t>
    </r>
    <r>
      <rPr>
        <sz val="10"/>
        <color rgb="FF000000"/>
        <rFont val="Calibri"/>
      </rPr>
      <t>_CT, BH, KH, HP</t>
    </r>
  </si>
  <si>
    <r>
      <rPr>
        <u/>
        <sz val="10"/>
        <color rgb="FF1155CC"/>
        <rFont val="Calibri"/>
      </rPr>
      <t>[PNS]_HOME CREDIT_Jan</t>
    </r>
    <r>
      <rPr>
        <sz val="10"/>
        <color rgb="FF000000"/>
        <rFont val="Calibri"/>
      </rPr>
      <t>_ALL</t>
    </r>
  </si>
  <si>
    <r>
      <rPr>
        <u/>
        <sz val="10"/>
        <color rgb="FF1155CC"/>
        <rFont val="Calibri"/>
      </rPr>
      <t xml:space="preserve">[SJBP]_Gà Rán Popeyes_BOGO
</t>
    </r>
    <r>
      <rPr>
        <sz val="10"/>
        <color rgb="FF000000"/>
        <rFont val="Calibri"/>
      </rPr>
      <t>241231_Gà Rán Popeyes_9 cities</t>
    </r>
  </si>
  <si>
    <r>
      <rPr>
        <u/>
        <sz val="10"/>
        <color rgb="FF1155CC"/>
        <rFont val="Calibri"/>
      </rPr>
      <t xml:space="preserve">[SJBP]_Gà Rán Popeyes_BOGO
</t>
    </r>
    <r>
      <rPr>
        <sz val="10"/>
        <color rgb="FF000000"/>
        <rFont val="Calibri"/>
      </rPr>
      <t>241231_Gà Rán Popeyes_9 cities</t>
    </r>
  </si>
  <si>
    <r>
      <rPr>
        <u/>
        <sz val="10"/>
        <color rgb="FF1155CC"/>
        <rFont val="Calibri"/>
      </rPr>
      <t xml:space="preserve">[SJBP]_Gà Rán Popeyes_BOGO
</t>
    </r>
    <r>
      <rPr>
        <sz val="10"/>
        <color rgb="FF000000"/>
        <rFont val="Calibri"/>
      </rPr>
      <t>241231_Gà Rán Popeyes_9 cities</t>
    </r>
  </si>
  <si>
    <r>
      <rPr>
        <u/>
        <sz val="10"/>
        <color rgb="FF1155CC"/>
        <rFont val="Calibri"/>
      </rPr>
      <t>[PNS]_HDBank_Jan.Muadee</t>
    </r>
    <r>
      <rPr>
        <sz val="10"/>
        <color rgb="FF000000"/>
        <rFont val="Calibri"/>
      </rPr>
      <t>_ALL</t>
    </r>
  </si>
  <si>
    <r>
      <rPr>
        <u/>
        <sz val="10"/>
        <color rgb="FF1155CC"/>
        <rFont val="Calibri"/>
      </rPr>
      <t>[PNS]_HD SAISON_Feb.FOOD</t>
    </r>
    <r>
      <rPr>
        <sz val="10"/>
        <rFont val="Calibri"/>
      </rPr>
      <t>_ALL</t>
    </r>
  </si>
  <si>
    <r>
      <rPr>
        <u/>
        <sz val="10"/>
        <color rgb="FF1155CC"/>
        <rFont val="Calibri"/>
      </rPr>
      <t>[PNS]_HDBank_Feb.Muadee</t>
    </r>
    <r>
      <rPr>
        <sz val="10"/>
        <color rgb="FF000000"/>
        <rFont val="Calibri"/>
      </rPr>
      <t>_ALL</t>
    </r>
  </si>
  <si>
    <r>
      <rPr>
        <u/>
        <sz val="10"/>
        <color rgb="FF1155CC"/>
        <rFont val="Calibri"/>
      </rPr>
      <t>[PNS]_HOME CREDIT_Feb</t>
    </r>
    <r>
      <rPr>
        <sz val="10"/>
        <color rgb="FF000000"/>
        <rFont val="Calibri"/>
      </rPr>
      <t>_ALL</t>
    </r>
  </si>
  <si>
    <r>
      <rPr>
        <u/>
        <sz val="10"/>
        <color rgb="FF1155CC"/>
        <rFont val="Calibri"/>
      </rPr>
      <t>[PNS]_VietinBank_Feb</t>
    </r>
    <r>
      <rPr>
        <sz val="10"/>
        <color rgb="FF000000"/>
        <rFont val="Calibri"/>
      </rPr>
      <t>_ALL</t>
    </r>
  </si>
  <si>
    <r>
      <rPr>
        <u/>
        <sz val="10"/>
        <color rgb="FF1155CC"/>
        <rFont val="Calibri"/>
      </rPr>
      <t>[PNS]_Pepsi FF28_Feb</t>
    </r>
    <r>
      <rPr>
        <sz val="10"/>
        <rFont val="Calibri"/>
      </rPr>
      <t>_CT, BH, KH, HP</t>
    </r>
  </si>
  <si>
    <r>
      <rPr>
        <u/>
        <sz val="10"/>
        <color rgb="FF1155CC"/>
        <rFont val="Calibri"/>
      </rPr>
      <t>[PNS]_NAM Á BANK_Feb</t>
    </r>
    <r>
      <rPr>
        <sz val="10"/>
        <rFont val="Calibri"/>
      </rPr>
      <t>_ALL</t>
    </r>
  </si>
  <si>
    <r>
      <rPr>
        <u/>
        <sz val="10"/>
        <color rgb="FF1155CC"/>
        <rFont val="Calibri"/>
      </rPr>
      <t>[PNS]_Pepsi FF28_Feb</t>
    </r>
    <r>
      <rPr>
        <sz val="10"/>
        <rFont val="Calibri"/>
      </rPr>
      <t>_CT, BH, KH, HP</t>
    </r>
  </si>
  <si>
    <r>
      <rPr>
        <u/>
        <sz val="10"/>
        <color rgb="FF1155CC"/>
        <rFont val="Calibri"/>
      </rPr>
      <t xml:space="preserve">[SJBP]_Gà Rán Popeyes_BOGO
</t>
    </r>
    <r>
      <rPr>
        <sz val="10"/>
        <color rgb="FF000000"/>
        <rFont val="Calibri"/>
      </rPr>
      <t>241231_Gà Rán Popeyes_9 cities</t>
    </r>
  </si>
  <si>
    <r>
      <rPr>
        <u/>
        <sz val="10"/>
        <color rgb="FF1155CC"/>
        <rFont val="Calibri"/>
      </rPr>
      <t xml:space="preserve">[SJBP]_Gà Rán Popeyes_BOGO
</t>
    </r>
    <r>
      <rPr>
        <sz val="10"/>
        <color rgb="FF000000"/>
        <rFont val="Calibri"/>
      </rPr>
      <t>241231_Gà Rán Popeyes_9 cities</t>
    </r>
  </si>
  <si>
    <r>
      <rPr>
        <u/>
        <sz val="10"/>
        <color rgb="FF1155CC"/>
        <rFont val="Calibri"/>
      </rPr>
      <t xml:space="preserve">[SJBP]_Gà Rán Popeyes_BOGO
</t>
    </r>
    <r>
      <rPr>
        <sz val="10"/>
        <color rgb="FF000000"/>
        <rFont val="Calibri"/>
      </rPr>
      <t>241231_Gà Rán Popeyes_9 cities</t>
    </r>
  </si>
  <si>
    <r>
      <rPr>
        <u/>
        <sz val="10"/>
        <color rgb="FF1155CC"/>
        <rFont val="Calibri"/>
      </rPr>
      <t>[PNS]_BIDV_Feb.JCB WELLING BEING</t>
    </r>
    <r>
      <rPr>
        <sz val="10"/>
        <color rgb="FF000000"/>
        <rFont val="Calibri"/>
      </rPr>
      <t>_ALL</t>
    </r>
  </si>
  <si>
    <r>
      <rPr>
        <u/>
        <sz val="10"/>
        <color rgb="FF1155CC"/>
        <rFont val="Calibri"/>
      </rPr>
      <t>[PNS]_Coke Always on_Mar</t>
    </r>
    <r>
      <rPr>
        <sz val="10"/>
        <color rgb="FF000000"/>
        <rFont val="Calibri"/>
      </rPr>
      <t>_KH, HP, CT</t>
    </r>
  </si>
  <si>
    <r>
      <rPr>
        <u/>
        <sz val="10"/>
        <color rgb="FF1155CC"/>
        <rFont val="Calibri"/>
      </rPr>
      <t>[PNS]_Coke Always on_Mar</t>
    </r>
    <r>
      <rPr>
        <sz val="10"/>
        <color rgb="FF000000"/>
        <rFont val="Calibri"/>
      </rPr>
      <t>_KH, HP, CT</t>
    </r>
  </si>
  <si>
    <r>
      <rPr>
        <u/>
        <sz val="10"/>
        <color rgb="FF1155CC"/>
        <rFont val="Calibri"/>
      </rPr>
      <t>[PNS]_Pepsi FF29_Mar</t>
    </r>
    <r>
      <rPr>
        <sz val="10"/>
        <color rgb="FF000000"/>
        <rFont val="Calibri"/>
      </rPr>
      <t>_CT, KH, BH, HP, HUE</t>
    </r>
  </si>
  <si>
    <r>
      <rPr>
        <u/>
        <sz val="10"/>
        <color rgb="FF1155CC"/>
        <rFont val="Calibri"/>
      </rPr>
      <t>[PNS]_NAM Á BANK_Mar</t>
    </r>
    <r>
      <rPr>
        <sz val="10"/>
        <color rgb="FF000000"/>
        <rFont val="Calibri"/>
      </rPr>
      <t>_ALL</t>
    </r>
  </si>
  <si>
    <r>
      <rPr>
        <u/>
        <sz val="10"/>
        <color rgb="FF1155CC"/>
        <rFont val="Calibri"/>
      </rPr>
      <t>[PNS]_TCB_Mar.DEBIT</t>
    </r>
    <r>
      <rPr>
        <sz val="10"/>
        <color rgb="FF000000"/>
        <rFont val="Calibri"/>
      </rPr>
      <t>_ALL</t>
    </r>
  </si>
  <si>
    <r>
      <rPr>
        <u/>
        <sz val="10"/>
        <color rgb="FF1155CC"/>
        <rFont val="Calibri"/>
      </rPr>
      <t>[PNS]_Pepsi FF29_Mar</t>
    </r>
    <r>
      <rPr>
        <sz val="10"/>
        <color rgb="FF000000"/>
        <rFont val="Calibri"/>
      </rPr>
      <t>_CT, KH, BH, HP, HUE</t>
    </r>
  </si>
  <si>
    <r>
      <rPr>
        <u/>
        <sz val="10"/>
        <color rgb="FF1155CC"/>
        <rFont val="Calibri"/>
      </rPr>
      <t>[PNS]_Coke Always on_Mar</t>
    </r>
    <r>
      <rPr>
        <sz val="10"/>
        <color rgb="FF000000"/>
        <rFont val="Calibri"/>
      </rPr>
      <t>_KH, HP, CT</t>
    </r>
  </si>
  <si>
    <r>
      <rPr>
        <u/>
        <sz val="10"/>
        <color rgb="FF1155CC"/>
        <rFont val="Calibri"/>
      </rPr>
      <t xml:space="preserve">[SuperVIP]_Gà Rán Popeyes_06-09/03
</t>
    </r>
    <r>
      <rPr>
        <sz val="10"/>
        <color rgb="FF000000"/>
        <rFont val="Calibri"/>
      </rPr>
      <t>241231_Gà Rán Popeyes_9 cities</t>
    </r>
  </si>
  <si>
    <r>
      <rPr>
        <u/>
        <sz val="10"/>
        <color rgb="FF1155CC"/>
        <rFont val="Calibri"/>
      </rPr>
      <t xml:space="preserve">[SuperVIP]_Gà Rán Popeyes_06-09/03
</t>
    </r>
    <r>
      <rPr>
        <sz val="10"/>
        <color rgb="FF000000"/>
        <rFont val="Calibri"/>
      </rPr>
      <t>241231_Gà Rán Popeyes_9 cities</t>
    </r>
  </si>
  <si>
    <r>
      <rPr>
        <u/>
        <sz val="10"/>
        <color rgb="FF1155CC"/>
        <rFont val="Calibri"/>
      </rPr>
      <t>[PNS]_Coke Always on_Mar</t>
    </r>
    <r>
      <rPr>
        <sz val="10"/>
        <color rgb="FF000000"/>
        <rFont val="Calibri"/>
      </rPr>
      <t>_KH, HP, CT</t>
    </r>
  </si>
  <si>
    <r>
      <rPr>
        <u/>
        <sz val="10"/>
        <color rgb="FF1155CC"/>
        <rFont val="Calibri"/>
      </rPr>
      <t>[PNS]_HOME CREDIT_Mar</t>
    </r>
    <r>
      <rPr>
        <sz val="10"/>
        <color rgb="FF000000"/>
        <rFont val="Calibri"/>
      </rPr>
      <t>_ALL</t>
    </r>
  </si>
  <si>
    <r>
      <rPr>
        <u/>
        <sz val="10"/>
        <color rgb="FF1155CC"/>
        <rFont val="Calibri"/>
      </rPr>
      <t xml:space="preserve">[SuperVIP]_McDonald's_13-16/03
</t>
    </r>
    <r>
      <rPr>
        <sz val="10"/>
        <color rgb="FF000000"/>
        <rFont val="Calibri"/>
      </rPr>
      <t>240722_McDonald's_4 cities</t>
    </r>
  </si>
  <si>
    <r>
      <rPr>
        <u/>
        <sz val="10"/>
        <color rgb="FF1155CC"/>
        <rFont val="Calibri"/>
      </rPr>
      <t xml:space="preserve">[SuperVIP]_McDonald's_13-16/03
</t>
    </r>
    <r>
      <rPr>
        <sz val="10"/>
        <color rgb="FF000000"/>
        <rFont val="Calibri"/>
      </rPr>
      <t>240722_McDonald's_4 cities</t>
    </r>
  </si>
  <si>
    <r>
      <rPr>
        <u/>
        <sz val="10"/>
        <color rgb="FF1155CC"/>
        <rFont val="Calibri"/>
      </rPr>
      <t xml:space="preserve">[SuperVIP]_McDonald's_13-16/03
</t>
    </r>
    <r>
      <rPr>
        <sz val="10"/>
        <color rgb="FF000000"/>
        <rFont val="Calibri"/>
      </rPr>
      <t>240722_McDonald's_4 cities</t>
    </r>
  </si>
  <si>
    <r>
      <rPr>
        <u/>
        <sz val="10"/>
        <color rgb="FF1155CC"/>
        <rFont val="Calibri"/>
      </rPr>
      <t xml:space="preserve">[SuperVIP]_McDonald's_13-16/03
</t>
    </r>
    <r>
      <rPr>
        <sz val="10"/>
        <color rgb="FF000000"/>
        <rFont val="Calibri"/>
      </rPr>
      <t>240722_McDonald's_4 cities</t>
    </r>
  </si>
  <si>
    <r>
      <rPr>
        <u/>
        <sz val="10"/>
        <color rgb="FF1155CC"/>
        <rFont val="Calibri"/>
      </rPr>
      <t>[PNS]_Coke Always on_Mar</t>
    </r>
    <r>
      <rPr>
        <sz val="10"/>
        <color rgb="FF000000"/>
        <rFont val="Calibri"/>
      </rPr>
      <t>_KH, HP, CT</t>
    </r>
  </si>
  <si>
    <r>
      <rPr>
        <u/>
        <sz val="10"/>
        <color rgb="FF1155CC"/>
        <rFont val="Calibri"/>
      </rPr>
      <t>[PNS]_Coke Always on_Mar</t>
    </r>
    <r>
      <rPr>
        <sz val="10"/>
        <color rgb="FF000000"/>
        <rFont val="Calibri"/>
      </rPr>
      <t>_KH, HP, CT</t>
    </r>
  </si>
  <si>
    <r>
      <rPr>
        <u/>
        <sz val="10"/>
        <color rgb="FF1155CC"/>
        <rFont val="Calibri"/>
      </rPr>
      <t>[PNS]_Pepsi Baseline_Mar</t>
    </r>
    <r>
      <rPr>
        <sz val="10"/>
        <color rgb="FF000000"/>
        <rFont val="Calibri"/>
      </rPr>
      <t>_CT, KH, BH, HP, HUE</t>
    </r>
  </si>
  <si>
    <r>
      <rPr>
        <u/>
        <sz val="10"/>
        <color rgb="FF1155CC"/>
        <rFont val="Calibri"/>
      </rPr>
      <t>[PNS]_Pepsi Baseline_Mar</t>
    </r>
    <r>
      <rPr>
        <sz val="10"/>
        <color rgb="FF000000"/>
        <rFont val="Calibri"/>
      </rPr>
      <t>_CT, KH, BH, HP, HUE</t>
    </r>
  </si>
  <si>
    <r>
      <rPr>
        <u/>
        <sz val="10"/>
        <color rgb="FF1155CC"/>
        <rFont val="Calibri"/>
      </rPr>
      <t>[PNS]_Pepsi Baseline_Mar</t>
    </r>
    <r>
      <rPr>
        <sz val="10"/>
        <color rgb="FF000000"/>
        <rFont val="Calibri"/>
      </rPr>
      <t>_CT, KH, BH, HP, HUE</t>
    </r>
  </si>
  <si>
    <r>
      <rPr>
        <u/>
        <sz val="10"/>
        <color rgb="FF1155CC"/>
        <rFont val="Calibri"/>
      </rPr>
      <t>[PNS]_Coke Always on_Mar</t>
    </r>
    <r>
      <rPr>
        <sz val="10"/>
        <color rgb="FF000000"/>
        <rFont val="Calibri"/>
      </rPr>
      <t>_KH, HP, CT</t>
    </r>
  </si>
  <si>
    <r>
      <rPr>
        <u/>
        <sz val="10"/>
        <color rgb="FF1155CC"/>
        <rFont val="Calibri"/>
      </rPr>
      <t>[SuperVIP]_Lotteria_27-30/03</t>
    </r>
    <r>
      <rPr>
        <sz val="10"/>
        <rFont val="Calibri"/>
      </rPr>
      <t xml:space="preserve"> 241231_Lotteria DI_27 cities</t>
    </r>
  </si>
  <si>
    <r>
      <rPr>
        <u/>
        <sz val="10"/>
        <color rgb="FF1155CC"/>
        <rFont val="Calibri"/>
      </rPr>
      <t>[PNS]_Coke Always on_Mar</t>
    </r>
    <r>
      <rPr>
        <sz val="10"/>
        <color rgb="FF000000"/>
        <rFont val="Calibri"/>
      </rPr>
      <t>_KH, HP, CT</t>
    </r>
  </si>
  <si>
    <r>
      <rPr>
        <u/>
        <sz val="10"/>
        <color rgb="FF1155CC"/>
        <rFont val="Calibri"/>
      </rPr>
      <t>[PNS]_Pepsi Baseline_Mar</t>
    </r>
    <r>
      <rPr>
        <sz val="10"/>
        <color rgb="FF000000"/>
        <rFont val="Calibri"/>
      </rPr>
      <t>_CT, KH, BH, HP, HUE</t>
    </r>
  </si>
  <si>
    <r>
      <rPr>
        <u/>
        <sz val="10"/>
        <color rgb="FF1155CC"/>
        <rFont val="Calibri"/>
      </rPr>
      <t>[PNS]_Pepsi Baseline_Mar</t>
    </r>
    <r>
      <rPr>
        <sz val="10"/>
        <color rgb="FF000000"/>
        <rFont val="Calibri"/>
      </rPr>
      <t>_CT, KH, BH, HP, HUE</t>
    </r>
  </si>
  <si>
    <r>
      <rPr>
        <u/>
        <sz val="10"/>
        <color rgb="FF1155CC"/>
        <rFont val="Calibri"/>
      </rPr>
      <t>[PNS]_Coke Always on_Apr</t>
    </r>
    <r>
      <rPr>
        <sz val="10"/>
        <color rgb="FF000000"/>
        <rFont val="Calibri"/>
      </rPr>
      <t>_KH, HP, CT</t>
    </r>
  </si>
  <si>
    <r>
      <rPr>
        <u/>
        <sz val="10"/>
        <color rgb="FF1155CC"/>
        <rFont val="Calibri"/>
      </rPr>
      <t>[PNS]_NAM A BANK_Apr</t>
    </r>
    <r>
      <rPr>
        <sz val="10"/>
        <color rgb="FF000000"/>
        <rFont val="Calibri"/>
      </rPr>
      <t>_ALL</t>
    </r>
  </si>
  <si>
    <r>
      <rPr>
        <u/>
        <sz val="10"/>
        <color rgb="FF1155CC"/>
        <rFont val="Calibri"/>
      </rPr>
      <t>[PNS]_Pepsi Baseline_Apr</t>
    </r>
    <r>
      <rPr>
        <sz val="10"/>
        <color rgb="FF000000"/>
        <rFont val="Calibri"/>
      </rPr>
      <t>_HP, CT, KH, Hue, BH</t>
    </r>
  </si>
  <si>
    <r>
      <rPr>
        <u/>
        <sz val="10"/>
        <color rgb="FF1155CC"/>
        <rFont val="Calibri"/>
      </rPr>
      <t>[PNS]_Pepsi Baseline_Apr</t>
    </r>
    <r>
      <rPr>
        <sz val="10"/>
        <color rgb="FF000000"/>
        <rFont val="Calibri"/>
      </rPr>
      <t>_HP, CT, KH, Hue, BH</t>
    </r>
  </si>
  <si>
    <r>
      <rPr>
        <sz val="10"/>
        <rFont val="Calibri"/>
      </rPr>
      <t xml:space="preserve"> </t>
    </r>
    <r>
      <rPr>
        <u/>
        <sz val="10"/>
        <color rgb="FF1155CC"/>
        <rFont val="Calibri"/>
      </rPr>
      <t xml:space="preserve">[SJBP]_Domino's Pizza_1K
</t>
    </r>
    <r>
      <rPr>
        <sz val="10"/>
        <rFont val="Calibri"/>
      </rPr>
      <t>250116_Domino pizza_11 cities</t>
    </r>
  </si>
  <si>
    <r>
      <rPr>
        <sz val="10"/>
        <rFont val="Calibri"/>
      </rPr>
      <t xml:space="preserve"> </t>
    </r>
    <r>
      <rPr>
        <u/>
        <sz val="10"/>
        <color rgb="FF1155CC"/>
        <rFont val="Calibri"/>
      </rPr>
      <t xml:space="preserve">[SJBP]_Domino's Pizza_1K
</t>
    </r>
    <r>
      <rPr>
        <sz val="10"/>
        <rFont val="Calibri"/>
      </rPr>
      <t>250116_Domino pizza_11 cities</t>
    </r>
  </si>
  <si>
    <r>
      <rPr>
        <u/>
        <sz val="10"/>
        <color rgb="FF1155CC"/>
        <rFont val="Calibri"/>
      </rPr>
      <t>[PNS]_Pepsi FF30_Apr</t>
    </r>
    <r>
      <rPr>
        <sz val="10"/>
        <color rgb="FF000000"/>
        <rFont val="Calibri"/>
      </rPr>
      <t>_HP, CT, KH, Hue, BH</t>
    </r>
  </si>
  <si>
    <r>
      <rPr>
        <u/>
        <sz val="10"/>
        <color rgb="FF1155CC"/>
        <rFont val="Calibri"/>
      </rPr>
      <t>[PNS]_Pepsi FF30_Apr</t>
    </r>
    <r>
      <rPr>
        <sz val="10"/>
        <color rgb="FF000000"/>
        <rFont val="Calibri"/>
      </rPr>
      <t>_HP, CT, KH, Hue, BH</t>
    </r>
  </si>
  <si>
    <r>
      <rPr>
        <u/>
        <sz val="10"/>
        <color rgb="FF1155CC"/>
        <rFont val="Calibri"/>
      </rPr>
      <t>[PNS]_Coke Always on_Apr</t>
    </r>
    <r>
      <rPr>
        <sz val="10"/>
        <color rgb="FF000000"/>
        <rFont val="Calibri"/>
      </rPr>
      <t>_KH, HP, CT</t>
    </r>
  </si>
  <si>
    <r>
      <rPr>
        <u/>
        <sz val="10"/>
        <color rgb="FF1155CC"/>
        <rFont val="Calibri"/>
      </rPr>
      <t>[PNS]_Coke Always on_Apr</t>
    </r>
    <r>
      <rPr>
        <sz val="10"/>
        <color rgb="FF000000"/>
        <rFont val="Calibri"/>
      </rPr>
      <t>_KH, HP, CT</t>
    </r>
  </si>
  <si>
    <r>
      <rPr>
        <u/>
        <sz val="10"/>
        <color rgb="FF1155CC"/>
        <rFont val="Calibri"/>
      </rPr>
      <t xml:space="preserve">[VIP]_Cơm Thố Anh Nguyễn_09-13/04
</t>
    </r>
    <r>
      <rPr>
        <sz val="10"/>
        <rFont val="Calibri"/>
      </rPr>
      <t>250803_Cơm Thố Anh Nguyễn_12 cities</t>
    </r>
  </si>
  <si>
    <r>
      <rPr>
        <u/>
        <sz val="10"/>
        <color rgb="FF1155CC"/>
        <rFont val="Calibri"/>
      </rPr>
      <t xml:space="preserve">[VIP]_Cơm Thố Anh Nguyễn_09-13/04
</t>
    </r>
    <r>
      <rPr>
        <sz val="10"/>
        <rFont val="Calibri"/>
      </rPr>
      <t>250803_Cơm Thố Anh Nguyễn_12 cities</t>
    </r>
  </si>
  <si>
    <r>
      <rPr>
        <u/>
        <sz val="10"/>
        <color rgb="FF1155CC"/>
        <rFont val="Calibri"/>
      </rPr>
      <t>[PNS]_Coke Always on_Apr</t>
    </r>
    <r>
      <rPr>
        <sz val="10"/>
        <color rgb="FF000000"/>
        <rFont val="Calibri"/>
      </rPr>
      <t>_KH, HP, CT</t>
    </r>
  </si>
  <si>
    <r>
      <rPr>
        <u/>
        <sz val="10"/>
        <color rgb="FF1155CC"/>
        <rFont val="Calibri"/>
      </rPr>
      <t>[PNS]_Coke Always on_Apr</t>
    </r>
    <r>
      <rPr>
        <sz val="10"/>
        <color rgb="FF000000"/>
        <rFont val="Calibri"/>
      </rPr>
      <t>_KH, HP, CT</t>
    </r>
  </si>
  <si>
    <r>
      <rPr>
        <u/>
        <sz val="10"/>
        <color rgb="FF1155CC"/>
        <rFont val="Calibri"/>
      </rPr>
      <t>[PNS]_Pepsi Baseline_Apr</t>
    </r>
    <r>
      <rPr>
        <sz val="10"/>
        <color rgb="FF000000"/>
        <rFont val="Calibri"/>
      </rPr>
      <t>_HP, CT, KH, Hue, BH</t>
    </r>
  </si>
  <si>
    <r>
      <rPr>
        <u/>
        <sz val="10"/>
        <color rgb="FF1155CC"/>
        <rFont val="Calibri"/>
      </rPr>
      <t xml:space="preserve">[VIP]_Pizza Hut_18-20/04
</t>
    </r>
    <r>
      <rPr>
        <u/>
        <sz val="10"/>
        <color rgb="FF000000"/>
        <rFont val="Calibri"/>
      </rPr>
      <t>241231_Pizza Hut_20 cities</t>
    </r>
  </si>
  <si>
    <r>
      <rPr>
        <u/>
        <sz val="10"/>
        <color rgb="FF1155CC"/>
        <rFont val="Calibri"/>
      </rPr>
      <t xml:space="preserve">[VIP]_Pizza Hut_18-20/04
</t>
    </r>
    <r>
      <rPr>
        <u/>
        <sz val="10"/>
        <color rgb="FF000000"/>
        <rFont val="Calibri"/>
      </rPr>
      <t>241231_Pizza Hut_20 cities</t>
    </r>
  </si>
  <si>
    <r>
      <rPr>
        <u/>
        <sz val="10"/>
        <color rgb="FF1155CC"/>
        <rFont val="Calibri"/>
      </rPr>
      <t xml:space="preserve">[VIP]_Pizza Hut_18-20/04
</t>
    </r>
    <r>
      <rPr>
        <u/>
        <sz val="10"/>
        <color rgb="FF000000"/>
        <rFont val="Calibri"/>
      </rPr>
      <t>241231_Pizza Hut_20 cities</t>
    </r>
  </si>
  <si>
    <r>
      <rPr>
        <u/>
        <sz val="10"/>
        <color rgb="FF1155CC"/>
        <rFont val="Calibri"/>
      </rPr>
      <t xml:space="preserve">[SJBP]_Gà Rán KFC_129k
</t>
    </r>
    <r>
      <rPr>
        <sz val="10"/>
        <color rgb="FF000000"/>
        <rFont val="Calibri"/>
      </rPr>
      <t>241231_Gà Rán KFC_25 cities</t>
    </r>
  </si>
  <si>
    <r>
      <rPr>
        <u/>
        <sz val="10"/>
        <color rgb="FF1155CC"/>
        <rFont val="Calibri"/>
      </rPr>
      <t xml:space="preserve">[VIP]_Gà Rán Texas Chicken_21-24/04
</t>
    </r>
    <r>
      <rPr>
        <sz val="10"/>
        <color rgb="FF000000"/>
        <rFont val="Calibri"/>
      </rPr>
      <t>250102_Gà Rán Texas Chicken_6 cities</t>
    </r>
  </si>
  <si>
    <r>
      <rPr>
        <u/>
        <sz val="10"/>
        <color rgb="FF1155CC"/>
        <rFont val="Calibri"/>
      </rPr>
      <t>[PNS]_Coke Always on_Apr</t>
    </r>
    <r>
      <rPr>
        <sz val="10"/>
        <color rgb="FF000000"/>
        <rFont val="Calibri"/>
      </rPr>
      <t>_KH, HP, CT</t>
    </r>
  </si>
  <si>
    <r>
      <rPr>
        <u/>
        <sz val="10"/>
        <color rgb="FF1155CC"/>
        <rFont val="Calibri"/>
      </rPr>
      <t xml:space="preserve">[VIP]_Gà Rán Texas Chicken_21-24/04
</t>
    </r>
    <r>
      <rPr>
        <sz val="10"/>
        <color rgb="FF000000"/>
        <rFont val="Calibri"/>
      </rPr>
      <t>250102_Gà Rán Texas Chicken_6 cities</t>
    </r>
  </si>
  <si>
    <r>
      <rPr>
        <u/>
        <sz val="10"/>
        <color rgb="FF1155CC"/>
        <rFont val="Calibri"/>
      </rPr>
      <t>[PNS]_Pepsi Baseline_Apr</t>
    </r>
    <r>
      <rPr>
        <sz val="10"/>
        <color rgb="FF000000"/>
        <rFont val="Calibri"/>
      </rPr>
      <t>_HP, CT, KH, Hue, BH</t>
    </r>
  </si>
  <si>
    <r>
      <rPr>
        <u/>
        <sz val="10"/>
        <color rgb="FF1155CC"/>
        <rFont val="Calibri"/>
      </rPr>
      <t>[PNS]_Pepsi Baseline_Apr</t>
    </r>
    <r>
      <rPr>
        <sz val="10"/>
        <color rgb="FF000000"/>
        <rFont val="Calibri"/>
      </rPr>
      <t>_HP, CT, KH, Hue, BH</t>
    </r>
  </si>
  <si>
    <r>
      <rPr>
        <u/>
        <sz val="10"/>
        <color rgb="FF1155CC"/>
        <rFont val="Calibri"/>
      </rPr>
      <t>[PNS]_Coke Always on_Apr</t>
    </r>
    <r>
      <rPr>
        <sz val="10"/>
        <color rgb="FF000000"/>
        <rFont val="Calibri"/>
      </rPr>
      <t>_KH, HP, CT</t>
    </r>
  </si>
  <si>
    <r>
      <rPr>
        <u/>
        <sz val="10"/>
        <color rgb="FF1155CC"/>
        <rFont val="Calibri"/>
      </rPr>
      <t>[PNS]_Coke Always on_Apr</t>
    </r>
    <r>
      <rPr>
        <sz val="10"/>
        <color rgb="FF000000"/>
        <rFont val="Calibri"/>
      </rPr>
      <t>_KH, HP, CT</t>
    </r>
  </si>
  <si>
    <r>
      <rPr>
        <u/>
        <sz val="10"/>
        <color rgb="FF1155CC"/>
        <rFont val="Calibri"/>
      </rPr>
      <t xml:space="preserve">[SJBP]_McDonald's_2T2
</t>
    </r>
    <r>
      <rPr>
        <sz val="10"/>
        <color rgb="FF000000"/>
        <rFont val="Calibri"/>
      </rPr>
      <t>240722_McDonald's_4 cities</t>
    </r>
  </si>
  <si>
    <r>
      <rPr>
        <u/>
        <sz val="10"/>
        <color rgb="FF1155CC"/>
        <rFont val="Calibri"/>
      </rPr>
      <t xml:space="preserve">[SJBP]_McDonald's_2T2
</t>
    </r>
    <r>
      <rPr>
        <sz val="10"/>
        <color rgb="FF000000"/>
        <rFont val="Calibri"/>
      </rPr>
      <t>240722_McDonald's_4 cities</t>
    </r>
  </si>
  <si>
    <r>
      <rPr>
        <u/>
        <sz val="10"/>
        <color rgb="FF1155CC"/>
        <rFont val="Calibri"/>
      </rPr>
      <t xml:space="preserve">[SJBP]_Gà Rán Popeyes_BOGO May
</t>
    </r>
    <r>
      <rPr>
        <sz val="10"/>
        <color rgb="FF000000"/>
        <rFont val="Calibri"/>
      </rPr>
      <t>241231_Gà Rán Popeyes_9 cities</t>
    </r>
  </si>
  <si>
    <r>
      <rPr>
        <u/>
        <sz val="10"/>
        <color rgb="FF1155CC"/>
        <rFont val="Calibri"/>
      </rPr>
      <t xml:space="preserve">[SJBP]_McDonald's_2T2 gà
</t>
    </r>
    <r>
      <rPr>
        <sz val="10"/>
        <color rgb="FF000000"/>
        <rFont val="Calibri"/>
      </rPr>
      <t>250416_McDonald's_5 cities</t>
    </r>
  </si>
  <si>
    <r>
      <rPr>
        <u/>
        <sz val="10"/>
        <color rgb="FF1155CC"/>
        <rFont val="Calibri"/>
      </rPr>
      <t>[PNS]_Pepsi Baseline_May</t>
    </r>
    <r>
      <rPr>
        <sz val="10"/>
        <color rgb="FF000000"/>
        <rFont val="Calibri"/>
      </rPr>
      <t>_CT, KH, BH, HP, Hue</t>
    </r>
  </si>
  <si>
    <r>
      <rPr>
        <u/>
        <sz val="10"/>
        <color rgb="FF1155CC"/>
        <rFont val="Calibri"/>
      </rPr>
      <t xml:space="preserve">[SJBP]_McDonald's_2T2 gà
</t>
    </r>
    <r>
      <rPr>
        <sz val="10"/>
        <color rgb="FF000000"/>
        <rFont val="Calibri"/>
      </rPr>
      <t>250416_McDonald's_5 cities</t>
    </r>
  </si>
  <si>
    <r>
      <rPr>
        <u/>
        <sz val="10"/>
        <color rgb="FF1155CC"/>
        <rFont val="Calibri"/>
      </rPr>
      <t xml:space="preserve">[SJBP]_Gà Rán Popeyes_BOGO May
</t>
    </r>
    <r>
      <rPr>
        <sz val="10"/>
        <color rgb="FF000000"/>
        <rFont val="Calibri"/>
      </rPr>
      <t>241231_Gà Rán Popeyes_9 cities</t>
    </r>
  </si>
  <si>
    <r>
      <rPr>
        <u/>
        <sz val="10"/>
        <color rgb="FF1155CC"/>
        <rFont val="Calibri"/>
      </rPr>
      <t>[PNS]_NAM A BANK_May</t>
    </r>
    <r>
      <rPr>
        <sz val="10"/>
        <color rgb="FF000000"/>
        <rFont val="Calibri"/>
      </rPr>
      <t>_ALL</t>
    </r>
  </si>
  <si>
    <r>
      <rPr>
        <u/>
        <sz val="10"/>
        <color rgb="FF1155CC"/>
        <rFont val="Calibri"/>
      </rPr>
      <t xml:space="preserve">[VIP]_Gà Rán Texas Chicken_05-08/05
</t>
    </r>
    <r>
      <rPr>
        <sz val="10"/>
        <color rgb="FF000000"/>
        <rFont val="Calibri"/>
      </rPr>
      <t>250102_Gà Rán Texas Chicken_6 cities</t>
    </r>
  </si>
  <si>
    <r>
      <rPr>
        <u/>
        <sz val="10"/>
        <color rgb="FF1155CC"/>
        <rFont val="Calibri"/>
      </rPr>
      <t>[PNS]_Pepsi Baseline_May</t>
    </r>
    <r>
      <rPr>
        <sz val="10"/>
        <color rgb="FF000000"/>
        <rFont val="Calibri"/>
      </rPr>
      <t>_CT, KH, BH, HP, Hue</t>
    </r>
  </si>
  <si>
    <r>
      <rPr>
        <u/>
        <sz val="10"/>
        <color rgb="FF1155CC"/>
        <rFont val="Calibri"/>
      </rPr>
      <t xml:space="preserve">[SJBP]_Domino's Pizza_BOGO
</t>
    </r>
    <r>
      <rPr>
        <sz val="10"/>
        <color rgb="FF000000"/>
        <rFont val="Calibri"/>
      </rPr>
      <t xml:space="preserve"> 250116_Domino pizza_11 cities</t>
    </r>
  </si>
  <si>
    <r>
      <rPr>
        <u/>
        <sz val="10"/>
        <color rgb="FF1155CC"/>
        <rFont val="Calibri"/>
      </rPr>
      <t>[PNS]_Pepsi FF31_May</t>
    </r>
    <r>
      <rPr>
        <sz val="10"/>
        <color rgb="FF000000"/>
        <rFont val="Calibri"/>
      </rPr>
      <t>_CT, KH, BH, HP, Hue</t>
    </r>
  </si>
  <si>
    <r>
      <rPr>
        <u/>
        <sz val="10"/>
        <color rgb="FF1155CC"/>
        <rFont val="Calibri"/>
      </rPr>
      <t>[PNS]_Pepsi FF31_May</t>
    </r>
    <r>
      <rPr>
        <sz val="10"/>
        <color rgb="FF000000"/>
        <rFont val="Calibri"/>
      </rPr>
      <t>_CT, KH, BH, HP, Hue</t>
    </r>
  </si>
  <si>
    <r>
      <rPr>
        <u/>
        <sz val="10"/>
        <color rgb="FF1155CC"/>
        <rFont val="Calibri"/>
      </rPr>
      <t xml:space="preserve">[SJBP]_McDonald's_2T2 gà
</t>
    </r>
    <r>
      <rPr>
        <sz val="10"/>
        <color rgb="FF000000"/>
        <rFont val="Calibri"/>
      </rPr>
      <t>250416_McDonald's_5 cities</t>
    </r>
  </si>
  <si>
    <r>
      <rPr>
        <u/>
        <sz val="10"/>
        <color rgb="FF1155CC"/>
        <rFont val="Calibri"/>
      </rPr>
      <t xml:space="preserve">[SJBP]_Gà Rán Popeyes_BOGO May
</t>
    </r>
    <r>
      <rPr>
        <sz val="10"/>
        <color rgb="FF000000"/>
        <rFont val="Calibri"/>
      </rPr>
      <t>241231_Gà Rán Popeyes_9 cities</t>
    </r>
  </si>
  <si>
    <r>
      <rPr>
        <u/>
        <sz val="10"/>
        <color rgb="FF1155CC"/>
        <rFont val="Calibri"/>
      </rPr>
      <t xml:space="preserve">[SJBP]_Gà Rán Popeyes_BOGO May
</t>
    </r>
    <r>
      <rPr>
        <sz val="10"/>
        <color rgb="FF000000"/>
        <rFont val="Calibri"/>
      </rPr>
      <t>241231_Gà Rán Popeyes_9 cities</t>
    </r>
  </si>
  <si>
    <r>
      <rPr>
        <u/>
        <sz val="10"/>
        <color rgb="FF1155CC"/>
        <rFont val="Calibri"/>
      </rPr>
      <t xml:space="preserve">[SJBP]_Brand_Food_01-31/05
</t>
    </r>
    <r>
      <rPr>
        <sz val="10"/>
        <color rgb="FF000000"/>
        <rFont val="Calibri"/>
      </rPr>
      <t>250424_Lotteria DI_32 cities</t>
    </r>
  </si>
  <si>
    <r>
      <rPr>
        <u/>
        <sz val="10"/>
        <color rgb="FF1155CC"/>
        <rFont val="Calibri"/>
      </rPr>
      <t xml:space="preserve">[SJBP]_Brand_Food_01-31/05
</t>
    </r>
    <r>
      <rPr>
        <sz val="10"/>
        <color rgb="FF000000"/>
        <rFont val="Calibri"/>
      </rPr>
      <t>250424_Lotteria DI_32 cities</t>
    </r>
  </si>
  <si>
    <r>
      <rPr>
        <u/>
        <sz val="10"/>
        <color rgb="FF1155CC"/>
        <rFont val="Calibri"/>
      </rPr>
      <t>[PNS]_Pepsi Baseline_May</t>
    </r>
    <r>
      <rPr>
        <sz val="10"/>
        <color rgb="FF000000"/>
        <rFont val="Calibri"/>
      </rPr>
      <t>_CT, KH, BH, HP, Hue</t>
    </r>
  </si>
  <si>
    <r>
      <rPr>
        <u/>
        <sz val="10"/>
        <color rgb="FF1155CC"/>
        <rFont val="Calibri"/>
      </rPr>
      <t xml:space="preserve">[SJBP]_Gà Rán Popeyes_BOGO May
</t>
    </r>
    <r>
      <rPr>
        <sz val="10"/>
        <color rgb="FF000000"/>
        <rFont val="Calibri"/>
      </rPr>
      <t>241231_Gà Rán Popeyes_9 cities</t>
    </r>
  </si>
  <si>
    <r>
      <rPr>
        <u/>
        <sz val="10"/>
        <color rgb="FF1155CC"/>
        <rFont val="Calibri"/>
      </rPr>
      <t xml:space="preserve">[SJBP]_Gà Rán Popeyes_BOGO May
</t>
    </r>
    <r>
      <rPr>
        <sz val="10"/>
        <color rgb="FF000000"/>
        <rFont val="Calibri"/>
      </rPr>
      <t>241231_Gà Rán Popeyes_9 cities</t>
    </r>
  </si>
  <si>
    <r>
      <rPr>
        <u/>
        <sz val="10"/>
        <color rgb="FF1155CC"/>
        <rFont val="Calibri"/>
      </rPr>
      <t xml:space="preserve">[SJBP]_McDonald's_BAU 99k
</t>
    </r>
    <r>
      <rPr>
        <sz val="10"/>
        <color rgb="FF000000"/>
        <rFont val="Calibri"/>
      </rPr>
      <t>250416_McDonald's_5 cities</t>
    </r>
  </si>
  <si>
    <r>
      <rPr>
        <u/>
        <sz val="10"/>
        <color rgb="FF1155CC"/>
        <rFont val="Calibri"/>
      </rPr>
      <t xml:space="preserve">[SJBP]_McDonald's_BAU 99k
</t>
    </r>
    <r>
      <rPr>
        <sz val="10"/>
        <color rgb="FF000000"/>
        <rFont val="Calibri"/>
      </rPr>
      <t>250416_McDonald's_5 cities</t>
    </r>
  </si>
  <si>
    <r>
      <rPr>
        <u/>
        <sz val="10"/>
        <color rgb="FF1155CC"/>
        <rFont val="Calibri"/>
      </rPr>
      <t>[PNS]_VPBANK VISA_May</t>
    </r>
    <r>
      <rPr>
        <sz val="10"/>
        <rFont val="Calibri"/>
      </rPr>
      <t>_ALL</t>
    </r>
  </si>
  <si>
    <r>
      <rPr>
        <u/>
        <sz val="10"/>
        <color rgb="FF1155CC"/>
        <rFont val="Calibri"/>
      </rPr>
      <t xml:space="preserve">[SuperVIP]_McDonald's_29/05 -01/06 </t>
    </r>
    <r>
      <rPr>
        <sz val="10"/>
        <rFont val="Calibri"/>
      </rPr>
      <t>250416_McDonald's_5 cities</t>
    </r>
  </si>
  <si>
    <r>
      <rPr>
        <u/>
        <sz val="10"/>
        <color rgb="FF1155CC"/>
        <rFont val="Calibri"/>
      </rPr>
      <t>[PNS]_Pepsi Baseline_May</t>
    </r>
    <r>
      <rPr>
        <sz val="10"/>
        <color rgb="FF000000"/>
        <rFont val="Calibri"/>
      </rPr>
      <t>_CT, KH, BH, HP, Hue</t>
    </r>
  </si>
  <si>
    <r>
      <rPr>
        <u/>
        <sz val="10"/>
        <color rgb="FF1155CC"/>
        <rFont val="Calibri"/>
      </rPr>
      <t>[PNS]_Pepsi Baseline_May</t>
    </r>
    <r>
      <rPr>
        <sz val="10"/>
        <color rgb="FF000000"/>
        <rFont val="Calibri"/>
      </rPr>
      <t>_CT, KH, BH, HP, Hue</t>
    </r>
  </si>
  <si>
    <r>
      <rPr>
        <u/>
        <sz val="10"/>
        <color rgb="FF1155CC"/>
        <rFont val="Calibri"/>
      </rPr>
      <t>[PNS]_Pepsi Baseline_Jun</t>
    </r>
    <r>
      <rPr>
        <sz val="10"/>
        <rFont val="Calibri"/>
      </rPr>
      <t>_CT, KH, BH, HP, Hue</t>
    </r>
  </si>
  <si>
    <r>
      <rPr>
        <u/>
        <sz val="10"/>
        <color rgb="FF1155CC"/>
        <rFont val="Calibri"/>
      </rPr>
      <t xml:space="preserve">[SuperVIP]_Gà Rán Popeyes_05-08/06
</t>
    </r>
    <r>
      <rPr>
        <sz val="10"/>
        <rFont val="Calibri"/>
      </rPr>
      <t>241231_Gà Rán Popeyes_9 cities</t>
    </r>
  </si>
  <si>
    <r>
      <rPr>
        <u/>
        <sz val="10"/>
        <color rgb="FF1155CC"/>
        <rFont val="Calibri"/>
      </rPr>
      <t xml:space="preserve">[SuperVIP]_Gà Rán Popeyes_05-08/06
</t>
    </r>
    <r>
      <rPr>
        <sz val="10"/>
        <rFont val="Calibri"/>
      </rPr>
      <t>241231_Gà Rán Popeyes_9 cities</t>
    </r>
  </si>
  <si>
    <r>
      <rPr>
        <u/>
        <sz val="10"/>
        <color rgb="FF1155CC"/>
        <rFont val="Calibri"/>
      </rPr>
      <t xml:space="preserve">[SuperVIP]_Gà Rán Popeyes_05-08/06
</t>
    </r>
    <r>
      <rPr>
        <sz val="10"/>
        <rFont val="Calibri"/>
      </rPr>
      <t>241231_Gà Rán Popeyes_9 cities</t>
    </r>
  </si>
  <si>
    <r>
      <rPr>
        <u/>
        <sz val="10"/>
        <color rgb="FF1155CC"/>
        <rFont val="Calibri"/>
      </rPr>
      <t>[PNS]_Pepsi FF32_Jun</t>
    </r>
    <r>
      <rPr>
        <sz val="10"/>
        <color rgb="FF000000"/>
        <rFont val="Calibri"/>
      </rPr>
      <t>_CT, KH, BH, HP, Hue</t>
    </r>
  </si>
  <si>
    <r>
      <rPr>
        <u/>
        <sz val="10"/>
        <color rgb="FF1155CC"/>
        <rFont val="Calibri"/>
      </rPr>
      <t>[PNS]_FE CREDIT_Jun</t>
    </r>
    <r>
      <rPr>
        <sz val="10"/>
        <color rgb="FF000000"/>
        <rFont val="Calibri"/>
      </rPr>
      <t>_ALL</t>
    </r>
  </si>
  <si>
    <r>
      <rPr>
        <u/>
        <sz val="10"/>
        <color rgb="FF1155CC"/>
        <rFont val="Calibri"/>
      </rPr>
      <t>[PNS]_Pepsi FF32_Jun</t>
    </r>
    <r>
      <rPr>
        <sz val="10"/>
        <color rgb="FF000000"/>
        <rFont val="Calibri"/>
      </rPr>
      <t>_CT, KH, BH, HP, Hue</t>
    </r>
  </si>
  <si>
    <r>
      <rPr>
        <u/>
        <sz val="10"/>
        <color rgb="FF1155CC"/>
        <rFont val="Calibri"/>
      </rPr>
      <t>[PNS]_Pepsi Baseline_Jun</t>
    </r>
    <r>
      <rPr>
        <sz val="10"/>
        <rFont val="Calibri"/>
      </rPr>
      <t>_CT, KH, BH, HP, Hue</t>
    </r>
  </si>
  <si>
    <r>
      <rPr>
        <u/>
        <sz val="10"/>
        <color rgb="FF1155CC"/>
        <rFont val="Calibri"/>
      </rPr>
      <t>[PNS]_Pepsi Baseline_Jun</t>
    </r>
    <r>
      <rPr>
        <sz val="10"/>
        <rFont val="Calibri"/>
      </rPr>
      <t>_CT, KH, BH, HP, Hue</t>
    </r>
  </si>
  <si>
    <r>
      <rPr>
        <u/>
        <sz val="10"/>
        <color rgb="FF1155CC"/>
        <rFont val="Calibri"/>
      </rPr>
      <t xml:space="preserve">[SJBP]_Domino's Pizza_1K
</t>
    </r>
    <r>
      <rPr>
        <sz val="10"/>
        <color rgb="FF000000"/>
        <rFont val="Calibri"/>
      </rPr>
      <t>250116_Domino pizza_11 cities</t>
    </r>
  </si>
  <si>
    <r>
      <rPr>
        <u/>
        <sz val="10"/>
        <color rgb="FF1155CC"/>
        <rFont val="Calibri"/>
      </rPr>
      <t>[PNS]_Pepsi Baseline_Jun</t>
    </r>
    <r>
      <rPr>
        <sz val="10"/>
        <rFont val="Calibri"/>
      </rPr>
      <t>_CT, KH, BH, HP, Hue</t>
    </r>
  </si>
  <si>
    <r>
      <rPr>
        <u/>
        <sz val="10"/>
        <color rgb="FF1155CC"/>
        <rFont val="Calibri"/>
      </rPr>
      <t>[PNS]_OCB_Jul</t>
    </r>
    <r>
      <rPr>
        <sz val="10"/>
        <color rgb="FF000000"/>
        <rFont val="Calibri"/>
      </rPr>
      <t>_ALL</t>
    </r>
  </si>
  <si>
    <r>
      <rPr>
        <u/>
        <sz val="10"/>
        <color rgb="FF1155CC"/>
        <rFont val="Calibri"/>
      </rPr>
      <t>[PNS]_Pepsi Baseline_Jul</t>
    </r>
    <r>
      <rPr>
        <sz val="10"/>
        <rFont val="Calibri"/>
      </rPr>
      <t>_CT, KH, BH, HP, Hue</t>
    </r>
  </si>
  <si>
    <r>
      <rPr>
        <u/>
        <sz val="10"/>
        <color rgb="FF1155CC"/>
        <rFont val="Calibri"/>
      </rPr>
      <t>[PNS]_Pepsi Baseline_Jul</t>
    </r>
    <r>
      <rPr>
        <sz val="10"/>
        <rFont val="Calibri"/>
      </rPr>
      <t>_CT, KH, BH, HP, Hue</t>
    </r>
  </si>
  <si>
    <r>
      <rPr>
        <u/>
        <sz val="10"/>
        <color rgb="FF1155CC"/>
        <rFont val="Calibri"/>
      </rPr>
      <t>[SJBP]_Domino's Pizza_1k</t>
    </r>
    <r>
      <rPr>
        <sz val="10"/>
        <rFont val="Calibri"/>
      </rPr>
      <t xml:space="preserve"> 250116_Domino pizza_11 cities</t>
    </r>
  </si>
  <si>
    <r>
      <rPr>
        <u/>
        <sz val="10"/>
        <color rgb="FF1155CC"/>
        <rFont val="Calibri"/>
      </rPr>
      <t>[PNS]_Pepsi FF33_Jul</t>
    </r>
    <r>
      <rPr>
        <sz val="10"/>
        <rFont val="Calibri"/>
      </rPr>
      <t>_CT, KH, BH, HP, Hue</t>
    </r>
  </si>
  <si>
    <r>
      <rPr>
        <u/>
        <sz val="10"/>
        <color rgb="FF1155CC"/>
        <rFont val="Calibri"/>
      </rPr>
      <t>[PNS]_NAM A BANK_Jul</t>
    </r>
    <r>
      <rPr>
        <sz val="10"/>
        <rFont val="Calibri"/>
      </rPr>
      <t>_ALL</t>
    </r>
  </si>
  <si>
    <r>
      <rPr>
        <u/>
        <sz val="10"/>
        <color rgb="FF1155CC"/>
        <rFont val="Calibri"/>
      </rPr>
      <t>[PNS]_Pepsi FF33_Jul</t>
    </r>
    <r>
      <rPr>
        <sz val="10"/>
        <color rgb="FF000000"/>
        <rFont val="Calibri"/>
      </rPr>
      <t>_CT, KH, BH, HP, Hue</t>
    </r>
  </si>
  <si>
    <r>
      <rPr>
        <u/>
        <sz val="10"/>
        <color rgb="FF1155CC"/>
        <rFont val="Calibri"/>
      </rPr>
      <t>[PNS]_VPBANK DEBIT_Jul</t>
    </r>
    <r>
      <rPr>
        <sz val="10"/>
        <color rgb="FF000000"/>
        <rFont val="Calibri"/>
      </rPr>
      <t>_ALL</t>
    </r>
  </si>
  <si>
    <r>
      <rPr>
        <u/>
        <sz val="10"/>
        <color rgb="FF1155CC"/>
        <rFont val="Calibri"/>
      </rPr>
      <t>[PNS]_HOME CREDIT_Jul</t>
    </r>
    <r>
      <rPr>
        <sz val="10"/>
        <color rgb="FF000000"/>
        <rFont val="Calibri"/>
      </rPr>
      <t>_ALL</t>
    </r>
  </si>
  <si>
    <r>
      <rPr>
        <u/>
        <sz val="10"/>
        <color rgb="FF1155CC"/>
        <rFont val="Calibri"/>
      </rPr>
      <t>[PNS]_VietinBank_Jul</t>
    </r>
    <r>
      <rPr>
        <sz val="10"/>
        <color rgb="FF000000"/>
        <rFont val="Calibri"/>
      </rPr>
      <t>_ALL</t>
    </r>
  </si>
  <si>
    <r>
      <rPr>
        <u/>
        <sz val="10"/>
        <color rgb="FF1155CC"/>
        <rFont val="Calibri"/>
      </rPr>
      <t>[SuperVIP]_Pizza Hut_18-20/07</t>
    </r>
    <r>
      <rPr>
        <sz val="10"/>
        <color rgb="FF000000"/>
        <rFont val="Calibri"/>
      </rPr>
      <t xml:space="preserve"> 241231_Pizza Hut_20 cities</t>
    </r>
  </si>
  <si>
    <r>
      <rPr>
        <u/>
        <sz val="10"/>
        <color rgb="FF1155CC"/>
        <rFont val="Calibri"/>
      </rPr>
      <t>[SuperVIP]_Gà Rán KFC_18-20/07</t>
    </r>
    <r>
      <rPr>
        <sz val="10"/>
        <color rgb="FF000000"/>
        <rFont val="Calibri"/>
      </rPr>
      <t xml:space="preserve"> 241231_Gà Rán KFC_25 cities</t>
    </r>
  </si>
  <si>
    <r>
      <rPr>
        <u/>
        <sz val="10"/>
        <color rgb="FF1155CC"/>
        <rFont val="Calibri"/>
      </rPr>
      <t>[PNS]_VPBANK VISA_Jul</t>
    </r>
    <r>
      <rPr>
        <sz val="10"/>
        <color rgb="FF000000"/>
        <rFont val="Calibri"/>
      </rPr>
      <t>_ALL</t>
    </r>
  </si>
  <si>
    <r>
      <rPr>
        <u/>
        <sz val="10"/>
        <color rgb="FF1155CC"/>
        <rFont val="Calibri"/>
      </rPr>
      <t>[SJBP]_Brand_Food_BAU</t>
    </r>
    <r>
      <rPr>
        <sz val="10"/>
        <color rgb="FF000000"/>
        <rFont val="Calibri"/>
      </rPr>
      <t xml:space="preserve"> 250424_Lotteria DI_32 cities</t>
    </r>
  </si>
  <si>
    <r>
      <rPr>
        <u/>
        <sz val="10"/>
        <color rgb="FF1155CC"/>
        <rFont val="Calibri"/>
      </rPr>
      <t>[SJBP]_Brand_Food_BAU</t>
    </r>
    <r>
      <rPr>
        <sz val="10"/>
        <color rgb="FF000000"/>
        <rFont val="Calibri"/>
      </rPr>
      <t xml:space="preserve"> 250424_Lotteria DI_32 cities</t>
    </r>
  </si>
  <si>
    <r>
      <rPr>
        <u/>
        <sz val="10"/>
        <color rgb="FF1155CC"/>
        <rFont val="Calibri"/>
      </rPr>
      <t>[SJBP]_Pizza Hut_1T1</t>
    </r>
    <r>
      <rPr>
        <sz val="10"/>
        <color rgb="FF000000"/>
        <rFont val="Calibri"/>
      </rPr>
      <t xml:space="preserve"> 241231_Pizza Hut_20 cities</t>
    </r>
  </si>
  <si>
    <r>
      <rPr>
        <u/>
        <sz val="10"/>
        <color rgb="FF1155CC"/>
        <rFont val="Calibri"/>
      </rPr>
      <t>[PNS]_Pepsi Baseline_Jul</t>
    </r>
    <r>
      <rPr>
        <sz val="10"/>
        <rFont val="Calibri"/>
      </rPr>
      <t>_CT, KH, BH, HP, Hue</t>
    </r>
  </si>
  <si>
    <r>
      <rPr>
        <u/>
        <sz val="10"/>
        <color rgb="FF1155CC"/>
        <rFont val="Calibri"/>
      </rPr>
      <t>[SJBP]_Brand_Food_BAU</t>
    </r>
    <r>
      <rPr>
        <sz val="10"/>
        <color rgb="FF000000"/>
        <rFont val="Calibri"/>
      </rPr>
      <t xml:space="preserve"> 250424_Lotteria DI_32 cities</t>
    </r>
  </si>
  <si>
    <r>
      <rPr>
        <u/>
        <sz val="10"/>
        <color rgb="FF1155CC"/>
        <rFont val="Calibri"/>
      </rPr>
      <t>[PNS]_HDBank_Jul.MUADEE</t>
    </r>
    <r>
      <rPr>
        <sz val="10"/>
        <color rgb="FF000000"/>
        <rFont val="Calibri"/>
      </rPr>
      <t>_ALL</t>
    </r>
  </si>
  <si>
    <r>
      <rPr>
        <u/>
        <sz val="10"/>
        <color rgb="FF1155CC"/>
        <rFont val="Calibri"/>
      </rPr>
      <t>[SJBP]_Brand_Food_BAU</t>
    </r>
    <r>
      <rPr>
        <sz val="10"/>
        <color rgb="FF000000"/>
        <rFont val="Calibri"/>
      </rPr>
      <t xml:space="preserve"> 250424_Lotteria DI_32 cities</t>
    </r>
  </si>
  <si>
    <r>
      <rPr>
        <u/>
        <sz val="10"/>
        <color rgb="FF1155CC"/>
        <rFont val="Calibri"/>
      </rPr>
      <t>[SJBP]_Brand_Food_BAU</t>
    </r>
    <r>
      <rPr>
        <sz val="10"/>
        <color rgb="FF000000"/>
        <rFont val="Calibri"/>
      </rPr>
      <t xml:space="preserve"> 250424_Lotteria DI_32 cities</t>
    </r>
  </si>
  <si>
    <r>
      <rPr>
        <u/>
        <sz val="10"/>
        <color rgb="FF1155CC"/>
        <rFont val="Calibri"/>
      </rPr>
      <t>[SJBP]_Brand_Food_BAU</t>
    </r>
    <r>
      <rPr>
        <sz val="10"/>
        <color rgb="FF000000"/>
        <rFont val="Calibri"/>
      </rPr>
      <t xml:space="preserve"> 250424_Lotteria DI_32 cities</t>
    </r>
  </si>
  <si>
    <r>
      <rPr>
        <u/>
        <sz val="10"/>
        <color rgb="FF1155CC"/>
        <rFont val="Calibri"/>
      </rPr>
      <t>[PNS]_Pepsi Baseline_Aug</t>
    </r>
    <r>
      <rPr>
        <sz val="10"/>
        <color rgb="FF000000"/>
        <rFont val="Calibri"/>
      </rPr>
      <t>_CT, KH, BH, HP, Hue</t>
    </r>
  </si>
  <si>
    <r>
      <rPr>
        <u/>
        <sz val="10"/>
        <color rgb="FF1155CC"/>
        <rFont val="Calibri"/>
      </rPr>
      <t xml:space="preserve">[SuperVIP]_McDonald's_01-03/08
</t>
    </r>
    <r>
      <rPr>
        <sz val="10"/>
        <color rgb="FF000000"/>
        <rFont val="Calibri"/>
      </rPr>
      <t xml:space="preserve"> 250707_McDonald's_6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</si>
  <si>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</si>
  <si>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</si>
  <si>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[PNS]_OCB_Aug</t>
    </r>
    <r>
      <rPr>
        <sz val="10"/>
        <color rgb="FF000000"/>
        <rFont val="Calibri"/>
      </rPr>
      <t>_ALL</t>
    </r>
  </si>
  <si>
    <r>
      <rPr>
        <u/>
        <sz val="10"/>
        <color rgb="FF1155CC"/>
        <rFont val="Calibri"/>
      </rPr>
      <t>[SJBP]__Brand 50%</t>
    </r>
    <r>
      <rPr>
        <sz val="10"/>
        <rFont val="Calibri"/>
      </rPr>
      <t xml:space="preserve"> 241231_All OTH 2025_36 cities</t>
    </r>
  </si>
  <si>
    <r>
      <rPr>
        <u/>
        <sz val="10"/>
        <color rgb="FF1155CC"/>
        <rFont val="Calibri"/>
      </rPr>
      <t>[PNS]_Pepsi Baseline_Aug</t>
    </r>
    <r>
      <rPr>
        <sz val="10"/>
        <color rgb="FF000000"/>
        <rFont val="Calibri"/>
      </rPr>
      <t>_CT, KH, BH, HP, Hue</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</si>
  <si>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</si>
  <si>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</si>
  <si>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</si>
  <si>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[PNS]_Pepsi FF34_Aug</t>
    </r>
    <r>
      <rPr>
        <sz val="10"/>
        <color rgb="FF000000"/>
        <rFont val="Calibri"/>
      </rPr>
      <t>_CT, KH, BH, HP, Hue</t>
    </r>
  </si>
  <si>
    <r>
      <rPr>
        <u/>
        <sz val="10"/>
        <color rgb="FF1155CC"/>
        <rFont val="Calibri"/>
      </rPr>
      <t>[SJBP]__Brand 50%</t>
    </r>
    <r>
      <rPr>
        <sz val="10"/>
        <rFont val="Calibri"/>
      </rPr>
      <t xml:space="preserve"> 241231_All OTH 2025_36 cities</t>
    </r>
  </si>
  <si>
    <r>
      <rPr>
        <u/>
        <sz val="10"/>
        <color rgb="FF1155CC"/>
        <rFont val="Calibri"/>
      </rPr>
      <t>[PNS]_Coke Always on_Aug</t>
    </r>
    <r>
      <rPr>
        <u/>
        <sz val="10"/>
        <color rgb="FF000000"/>
        <rFont val="Calibri"/>
      </rPr>
      <t>_HP, KH, CT</t>
    </r>
  </si>
  <si>
    <r>
      <rPr>
        <u/>
        <sz val="10"/>
        <color rgb="FF1155CC"/>
        <rFont val="Calibri"/>
      </rPr>
      <t>[SJBP]__Brand 50%</t>
    </r>
    <r>
      <rPr>
        <sz val="10"/>
        <rFont val="Calibri"/>
      </rPr>
      <t xml:space="preserve"> 241231_All OTH 2025_36 cities</t>
    </r>
  </si>
  <si>
    <r>
      <rPr>
        <u/>
        <sz val="10"/>
        <color rgb="FF1155CC"/>
        <rFont val="Calibri"/>
      </rPr>
      <t>[PNS]_Pepsi FF34_Aug</t>
    </r>
    <r>
      <rPr>
        <sz val="10"/>
        <color rgb="FF000000"/>
        <rFont val="Calibri"/>
      </rPr>
      <t>_CT, KH, BH, HP, Hue</t>
    </r>
  </si>
  <si>
    <r>
      <rPr>
        <u/>
        <sz val="10"/>
        <color rgb="FF1155CC"/>
        <rFont val="Calibri"/>
      </rPr>
      <t>[PNS]_HDBank_Aug.MUADEE</t>
    </r>
    <r>
      <rPr>
        <sz val="10"/>
        <color rgb="FF000000"/>
        <rFont val="Calibri"/>
      </rPr>
      <t>_ALL</t>
    </r>
  </si>
  <si>
    <r>
      <rPr>
        <u/>
        <sz val="10"/>
        <color rgb="FF1155CC"/>
        <rFont val="Calibri"/>
      </rPr>
      <t>[SJBP]__Brand 50%</t>
    </r>
    <r>
      <rPr>
        <sz val="10"/>
        <rFont val="Calibri"/>
      </rPr>
      <t xml:space="preserve"> 241231_All OTH 2025_36 cities</t>
    </r>
  </si>
  <si>
    <r>
      <rPr>
        <u/>
        <sz val="10"/>
        <color rgb="FF1155CC"/>
        <rFont val="Calibri"/>
      </rPr>
      <t>[PNS]_Coke Always on_Aug</t>
    </r>
    <r>
      <rPr>
        <u/>
        <sz val="10"/>
        <color rgb="FF000000"/>
        <rFont val="Calibri"/>
      </rPr>
      <t>_HP, KH, CT</t>
    </r>
  </si>
  <si>
    <r>
      <rPr>
        <u/>
        <sz val="10"/>
        <color rgb="FF1155CC"/>
        <rFont val="Calibri"/>
      </rPr>
      <t>[SJBP]__Brand 50%</t>
    </r>
    <r>
      <rPr>
        <sz val="10"/>
        <rFont val="Calibri"/>
      </rPr>
      <t xml:space="preserve"> 241231_All OTH 2025_36 cities</t>
    </r>
  </si>
  <si>
    <r>
      <rPr>
        <u/>
        <sz val="10"/>
        <color rgb="FF1155CC"/>
        <rFont val="Calibri"/>
      </rPr>
      <t>[PNS]_VPBANK DEBIT_Aug</t>
    </r>
    <r>
      <rPr>
        <sz val="10"/>
        <color rgb="FF000000"/>
        <rFont val="Calibri"/>
      </rPr>
      <t>_ALL</t>
    </r>
  </si>
  <si>
    <r>
      <rPr>
        <u/>
        <sz val="10"/>
        <color rgb="FF1155CC"/>
        <rFont val="Calibri"/>
      </rPr>
      <t>[PNS]_Pepsi Baseline_Aug</t>
    </r>
    <r>
      <rPr>
        <sz val="10"/>
        <color rgb="FF000000"/>
        <rFont val="Calibri"/>
      </rPr>
      <t>_CT, KH, BH, HP, Hue</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</si>
  <si>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</si>
  <si>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</si>
  <si>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[PNS]_Coke Always on_Aug</t>
    </r>
    <r>
      <rPr>
        <u/>
        <sz val="10"/>
        <color rgb="FF000000"/>
        <rFont val="Calibri"/>
      </rPr>
      <t>_HP, KH, CT</t>
    </r>
  </si>
  <si>
    <r>
      <rPr>
        <u/>
        <sz val="10"/>
        <color rgb="FF1155CC"/>
        <rFont val="Calibri"/>
      </rPr>
      <t xml:space="preserve">[SuperVIP]_Gà Rán Popeyes_25-28/08
</t>
    </r>
    <r>
      <rPr>
        <sz val="10"/>
        <color rgb="FF000000"/>
        <rFont val="Calibri"/>
      </rPr>
      <t>241231_Gà Rán Popeyes_9 cities</t>
    </r>
  </si>
  <si>
    <r>
      <rPr>
        <u/>
        <sz val="10"/>
        <color rgb="FF1155CC"/>
        <rFont val="Calibri"/>
      </rPr>
      <t>[PNS]_BIDV_Aug.DEBIT</t>
    </r>
    <r>
      <rPr>
        <sz val="10"/>
        <color rgb="FF000000"/>
        <rFont val="Calibri"/>
      </rPr>
      <t>_ALL</t>
    </r>
  </si>
  <si>
    <r>
      <rPr>
        <u/>
        <sz val="10"/>
        <color rgb="FF1155CC"/>
        <rFont val="Calibri"/>
      </rPr>
      <t>[PNS]_Pepsi Baseline_Aug</t>
    </r>
    <r>
      <rPr>
        <sz val="10"/>
        <color rgb="FF000000"/>
        <rFont val="Calibri"/>
      </rPr>
      <t>_CT, KH, BH, HP, Hue</t>
    </r>
  </si>
  <si>
    <r>
      <rPr>
        <u/>
        <sz val="10"/>
        <color rgb="FF1155CC"/>
        <rFont val="Calibri"/>
      </rPr>
      <t>[PNS]_Coke Always on_Aug</t>
    </r>
    <r>
      <rPr>
        <u/>
        <sz val="10"/>
        <color rgb="FF000000"/>
        <rFont val="Calibri"/>
      </rPr>
      <t>_HP, KH, CT</t>
    </r>
  </si>
  <si>
    <r>
      <rPr>
        <u/>
        <sz val="10"/>
        <color rgb="FF1155CC"/>
        <rFont val="Calibri"/>
      </rPr>
      <t>[PNS]_Coke Always on_Sep</t>
    </r>
    <r>
      <rPr>
        <u/>
        <sz val="10"/>
        <color rgb="FF000000"/>
        <rFont val="Calibri"/>
      </rPr>
      <t>_HP, KH, CT</t>
    </r>
  </si>
  <si>
    <r>
      <rPr>
        <u/>
        <sz val="10"/>
        <color rgb="FF1155CC"/>
        <rFont val="Calibri"/>
      </rPr>
      <t>[PNS]_VPBANK JCB_Sep.CAKE</t>
    </r>
    <r>
      <rPr>
        <sz val="10"/>
        <color rgb="FF000000"/>
        <rFont val="Calibri"/>
      </rPr>
      <t>_ALL</t>
    </r>
  </si>
  <si>
    <r>
      <rPr>
        <u/>
        <sz val="10"/>
        <color rgb="FF1155CC"/>
        <rFont val="Calibri"/>
      </rPr>
      <t>[PNS]_Pepsi Baseline_Sep</t>
    </r>
    <r>
      <rPr>
        <sz val="10"/>
        <rFont val="Calibri"/>
      </rPr>
      <t>_CT, KH, BH, HP, Hue</t>
    </r>
  </si>
  <si>
    <r>
      <rPr>
        <u/>
        <sz val="10"/>
        <color rgb="FF1155CC"/>
        <rFont val="Calibri"/>
      </rPr>
      <t xml:space="preserve">[SuperVIP]_Gà Rán KFC_05-07/09
</t>
    </r>
    <r>
      <rPr>
        <sz val="10"/>
        <color rgb="FF000000"/>
        <rFont val="Calibri"/>
      </rPr>
      <t>241231_Gà Rán KFC_25 cities</t>
    </r>
  </si>
  <si>
    <r>
      <rPr>
        <u/>
        <sz val="10"/>
        <color rgb="FF1155CC"/>
        <rFont val="Calibri"/>
      </rPr>
      <t>[PNS]_TPB JCB CASHBACK_Sep</t>
    </r>
    <r>
      <rPr>
        <sz val="10"/>
        <color rgb="FF000000"/>
        <rFont val="Calibri"/>
      </rPr>
      <t>_ALL</t>
    </r>
  </si>
  <si>
    <r>
      <rPr>
        <u/>
        <sz val="10"/>
        <color rgb="FF1155CC"/>
        <rFont val="Calibri"/>
      </rPr>
      <t>[PNS]_Coke Always on_Sep</t>
    </r>
    <r>
      <rPr>
        <sz val="10"/>
        <color rgb="FF000000"/>
        <rFont val="Calibri"/>
      </rPr>
      <t>_HP, KH, CT</t>
    </r>
  </si>
  <si>
    <r>
      <rPr>
        <u/>
        <sz val="10"/>
        <color rgb="FF1155CC"/>
        <rFont val="Calibri"/>
      </rPr>
      <t xml:space="preserve">[SJBP]_Pizza Hut_1D
</t>
    </r>
    <r>
      <rPr>
        <sz val="10"/>
        <color rgb="FF000000"/>
        <rFont val="Calibri"/>
      </rPr>
      <t>241231_Pizza Hut_20 cities</t>
    </r>
  </si>
  <si>
    <r>
      <rPr>
        <u/>
        <sz val="10"/>
        <color rgb="FF1155CC"/>
        <rFont val="Calibri"/>
      </rPr>
      <t xml:space="preserve">[VIP]_Gà Rán Texas Chicken_08-11/09
</t>
    </r>
    <r>
      <rPr>
        <u/>
        <sz val="10"/>
        <color rgb="FF000000"/>
        <rFont val="Calibri"/>
      </rPr>
      <t>250102_Gà Rán Texas Chicken_6 cities</t>
    </r>
  </si>
  <si>
    <r>
      <rPr>
        <u/>
        <sz val="10"/>
        <color rgb="FF1155CC"/>
        <rFont val="Calibri"/>
      </rPr>
      <t xml:space="preserve">[SJBP]_Gà Rán Popeyes_1T1
</t>
    </r>
    <r>
      <rPr>
        <sz val="10"/>
        <color rgb="FF000000"/>
        <rFont val="Calibri"/>
      </rPr>
      <t>241231_Gà Rán Popeyes_9 cities</t>
    </r>
  </si>
  <si>
    <r>
      <rPr>
        <u/>
        <sz val="10"/>
        <color rgb="FF1155CC"/>
        <rFont val="Calibri"/>
      </rPr>
      <t xml:space="preserve">[SJBP]_Gà Rán Popeyes_1T1
</t>
    </r>
    <r>
      <rPr>
        <sz val="10"/>
        <color rgb="FF000000"/>
        <rFont val="Calibri"/>
      </rPr>
      <t>241231_Gà Rán Popeyes_9 cities</t>
    </r>
  </si>
  <si>
    <r>
      <rPr>
        <u/>
        <sz val="10"/>
        <color rgb="FF1155CC"/>
        <rFont val="Calibri"/>
      </rPr>
      <t>[PNS]_HDBank_Sep.MUADEE</t>
    </r>
    <r>
      <rPr>
        <sz val="10"/>
        <color rgb="FF000000"/>
        <rFont val="Calibri"/>
      </rPr>
      <t>_ALL</t>
    </r>
  </si>
  <si>
    <r>
      <rPr>
        <u/>
        <sz val="10"/>
        <color rgb="FF1155CC"/>
        <rFont val="Calibri"/>
      </rPr>
      <t>[PNS]_Coke Always on_Sep</t>
    </r>
    <r>
      <rPr>
        <sz val="10"/>
        <color rgb="FF000000"/>
        <rFont val="Calibri"/>
      </rPr>
      <t>_HP, KH, CT</t>
    </r>
  </si>
  <si>
    <r>
      <rPr>
        <u/>
        <sz val="10"/>
        <color rgb="FF1155CC"/>
        <rFont val="Calibri"/>
      </rPr>
      <t xml:space="preserve">[SJBP]_Domino's Pizza_1k
</t>
    </r>
    <r>
      <rPr>
        <sz val="10"/>
        <color rgb="FF000000"/>
        <rFont val="Calibri"/>
      </rPr>
      <t>250116_Domino pizza_11 cities</t>
    </r>
  </si>
  <si>
    <r>
      <rPr>
        <u/>
        <sz val="10"/>
        <color rgb="FF1155CC"/>
        <rFont val="Calibri"/>
      </rPr>
      <t>[PNS]_Pepsi Baseline_Sep</t>
    </r>
    <r>
      <rPr>
        <sz val="10"/>
        <rFont val="Calibri"/>
      </rPr>
      <t>_CT, KH, BH, HP, Hue</t>
    </r>
  </si>
  <si>
    <r>
      <rPr>
        <u/>
        <sz val="10"/>
        <color rgb="FF1155CC"/>
        <rFont val="Calibri"/>
      </rPr>
      <t>[PNS]_Coke Always on_Sep</t>
    </r>
    <r>
      <rPr>
        <sz val="10"/>
        <color rgb="FF000000"/>
        <rFont val="Calibri"/>
      </rPr>
      <t>_HP, KH, CT</t>
    </r>
  </si>
  <si>
    <r>
      <rPr>
        <u/>
        <sz val="10"/>
        <color rgb="FF1155CC"/>
        <rFont val="Calibri"/>
      </rPr>
      <t xml:space="preserve">[SJBP]_Pizza Hut_1D
</t>
    </r>
    <r>
      <rPr>
        <sz val="10"/>
        <color rgb="FF000000"/>
        <rFont val="Calibri"/>
      </rPr>
      <t>241231_Pizza Hut_20 cities</t>
    </r>
  </si>
  <si>
    <r>
      <rPr>
        <u/>
        <sz val="10"/>
        <color rgb="FF1155CC"/>
        <rFont val="Calibri"/>
      </rPr>
      <t xml:space="preserve">[VIP]_Lotteria_22-25/09
</t>
    </r>
    <r>
      <rPr>
        <sz val="10"/>
        <color rgb="FF000000"/>
        <rFont val="Calibri"/>
      </rPr>
      <t>250424_Lotteria DI_32 cities</t>
    </r>
  </si>
  <si>
    <r>
      <rPr>
        <u/>
        <sz val="10"/>
        <color rgb="FF1155CC"/>
        <rFont val="Calibri"/>
      </rPr>
      <t xml:space="preserve">[SJBP]_Domino's Pizza_1k
</t>
    </r>
    <r>
      <rPr>
        <sz val="10"/>
        <color rgb="FF000000"/>
        <rFont val="Calibri"/>
      </rPr>
      <t>250116_Domino pizza_11 cities</t>
    </r>
  </si>
  <si>
    <r>
      <rPr>
        <u/>
        <sz val="10"/>
        <color rgb="FF1155CC"/>
        <rFont val="Calibri"/>
      </rPr>
      <t>[PNS]_Pepsi Baseline_Sep</t>
    </r>
    <r>
      <rPr>
        <sz val="10"/>
        <rFont val="Calibri"/>
      </rPr>
      <t>_CT, KH, BH, HP, Hue</t>
    </r>
  </si>
  <si>
    <r>
      <rPr>
        <u/>
        <sz val="10"/>
        <color rgb="FF1155CC"/>
        <rFont val="Calibri"/>
      </rPr>
      <t xml:space="preserve">[SJBP]_McDonald's_2t2
</t>
    </r>
    <r>
      <rPr>
        <sz val="10"/>
        <color rgb="FF000000"/>
        <rFont val="Calibri"/>
      </rPr>
      <t xml:space="preserve"> 250707_McDonald's_6 cities</t>
    </r>
  </si>
  <si>
    <r>
      <rPr>
        <u/>
        <sz val="10"/>
        <color rgb="FF1155CC"/>
        <rFont val="Calibri"/>
      </rPr>
      <t>[PNS]_Sữa chua ăn LOF_eSampling_Sep-Oct</t>
    </r>
    <r>
      <rPr>
        <sz val="10"/>
        <color rgb="FF000000"/>
        <rFont val="Calibri"/>
      </rPr>
      <t>_CT</t>
    </r>
  </si>
  <si>
    <r>
      <rPr>
        <u/>
        <sz val="10"/>
        <color rgb="FF1155CC"/>
        <rFont val="Calibri"/>
      </rPr>
      <t>[SJBP]__Brand 50%</t>
    </r>
    <r>
      <rPr>
        <sz val="10"/>
        <rFont val="Calibri"/>
      </rPr>
      <t xml:space="preserve"> 241231_All OTH 2025_36 cities</t>
    </r>
  </si>
  <si>
    <r>
      <rPr>
        <u/>
        <sz val="10"/>
        <color rgb="FF1155CC"/>
        <rFont val="Calibri"/>
      </rPr>
      <t xml:space="preserve">[SJBP]_McDonald's_BAU
</t>
    </r>
    <r>
      <rPr>
        <sz val="10"/>
        <color rgb="FF000000"/>
        <rFont val="Calibri"/>
      </rPr>
      <t>250707_McDonald's_6 cities</t>
    </r>
  </si>
  <si>
    <r>
      <rPr>
        <u/>
        <sz val="10"/>
        <color rgb="FF1155CC"/>
        <rFont val="Calibri"/>
      </rPr>
      <t>[PNS]_Coke Always on_Oct</t>
    </r>
    <r>
      <rPr>
        <u/>
        <sz val="10"/>
        <color rgb="FF000000"/>
        <rFont val="Calibri"/>
      </rPr>
      <t>_HP, KH, CT</t>
    </r>
  </si>
  <si>
    <r>
      <rPr>
        <u/>
        <sz val="10"/>
        <color rgb="FF1155CC"/>
        <rFont val="Calibri"/>
      </rPr>
      <t>[PNS]_Pepsi Baseline_Oct</t>
    </r>
    <r>
      <rPr>
        <sz val="10"/>
        <color rgb="FF000000"/>
        <rFont val="Calibri"/>
      </rPr>
      <t>_CT, KH, BH, HP, Hue, BD</t>
    </r>
  </si>
  <si>
    <r>
      <rPr>
        <u/>
        <sz val="10"/>
        <color rgb="FF1155CC"/>
        <rFont val="Calibri"/>
      </rPr>
      <t xml:space="preserve">[SJBP]_McDonald's_119k
</t>
    </r>
    <r>
      <rPr>
        <sz val="10"/>
        <color rgb="FF000000"/>
        <rFont val="Calibri"/>
      </rPr>
      <t>250707_McDonald's_6 cities</t>
    </r>
  </si>
  <si>
    <r>
      <rPr>
        <u/>
        <sz val="10"/>
        <color rgb="FF1155CC"/>
        <rFont val="Calibri"/>
      </rPr>
      <t>[PNS]_BIDV_Oct.DEBIT</t>
    </r>
    <r>
      <rPr>
        <sz val="10"/>
        <color rgb="FF000000"/>
        <rFont val="Calibri"/>
      </rPr>
      <t>_ALL</t>
    </r>
  </si>
  <si>
    <r>
      <rPr>
        <u/>
        <sz val="10"/>
        <color rgb="FF1155CC"/>
        <rFont val="Calibri"/>
      </rPr>
      <t>[PNS]_Pepsi FF36_Oct</t>
    </r>
    <r>
      <rPr>
        <sz val="10"/>
        <color rgb="FF000000"/>
        <rFont val="Calibri"/>
      </rPr>
      <t>_CT, KH, BH, HP, Hue, BD</t>
    </r>
  </si>
  <si>
    <r>
      <rPr>
        <u/>
        <sz val="10"/>
        <color rgb="FF1155CC"/>
        <rFont val="Calibri"/>
      </rPr>
      <t>[PNS]_Pepsi FF36_Oct</t>
    </r>
    <r>
      <rPr>
        <sz val="10"/>
        <color rgb="FF000000"/>
        <rFont val="Calibri"/>
      </rPr>
      <t>_CT, KH, BH, HP, Hue, BD</t>
    </r>
  </si>
  <si>
    <r>
      <rPr>
        <u/>
        <sz val="10"/>
        <color rgb="FF1155CC"/>
        <rFont val="Calibri"/>
      </rPr>
      <t>[PNS]_Sữa chua ăn LOF_eSampling_Sep-Oct</t>
    </r>
    <r>
      <rPr>
        <sz val="10"/>
        <color rgb="FF000000"/>
        <rFont val="Calibri"/>
      </rPr>
      <t>_CT</t>
    </r>
  </si>
  <si>
    <r>
      <rPr>
        <u/>
        <sz val="10"/>
        <color rgb="FF1155CC"/>
        <rFont val="Calibri"/>
      </rPr>
      <t>[PNS]_Coke Always on_Oct</t>
    </r>
    <r>
      <rPr>
        <u/>
        <sz val="10"/>
        <color rgb="FF000000"/>
        <rFont val="Calibri"/>
      </rPr>
      <t>_HP, KH, CT</t>
    </r>
  </si>
  <si>
    <r>
      <rPr>
        <u/>
        <sz val="10"/>
        <color rgb="FF1155CC"/>
        <rFont val="Calibri"/>
      </rPr>
      <t>[PNS]_Pepsi FF36_Oct</t>
    </r>
    <r>
      <rPr>
        <sz val="10"/>
        <color rgb="FF000000"/>
        <rFont val="Calibri"/>
      </rPr>
      <t>_CT, KH, BH, HP, Hue, BD</t>
    </r>
  </si>
  <si>
    <r>
      <rPr>
        <u/>
        <sz val="10"/>
        <color rgb="FF1155CC"/>
        <rFont val="Calibri"/>
      </rPr>
      <t>[PNS]_BIDV_Oct.JCB</t>
    </r>
    <r>
      <rPr>
        <sz val="10"/>
        <color rgb="FF000000"/>
        <rFont val="Calibri"/>
      </rPr>
      <t>_ALL</t>
    </r>
  </si>
  <si>
    <r>
      <rPr>
        <u/>
        <sz val="10"/>
        <color rgb="FF1155CC"/>
        <rFont val="Calibri"/>
      </rPr>
      <t xml:space="preserve">[SJBP]_Gà Rán Popeyes_BOGO
</t>
    </r>
    <r>
      <rPr>
        <sz val="10"/>
        <color rgb="FF000000"/>
        <rFont val="Calibri"/>
      </rPr>
      <t>241231_Gà Rán Popeyes_9 cities</t>
    </r>
  </si>
  <si>
    <r>
      <rPr>
        <u/>
        <sz val="10"/>
        <color rgb="FF1155CC"/>
        <rFont val="Calibri"/>
      </rPr>
      <t xml:space="preserve">[SJBP]_McDonald's_3 được 6
</t>
    </r>
    <r>
      <rPr>
        <sz val="10"/>
        <color rgb="FF000000"/>
        <rFont val="Calibri"/>
      </rPr>
      <t xml:space="preserve"> 250707_McDonald's_6 cities</t>
    </r>
  </si>
  <si>
    <r>
      <rPr>
        <u/>
        <sz val="10"/>
        <color rgb="FF1155CC"/>
        <rFont val="Calibri"/>
      </rPr>
      <t>[PNS]_HOME CREDIT_Oct</t>
    </r>
    <r>
      <rPr>
        <sz val="10"/>
        <color rgb="FF000000"/>
        <rFont val="Calibri"/>
      </rPr>
      <t>_ALL</t>
    </r>
  </si>
  <si>
    <r>
      <rPr>
        <u/>
        <sz val="10"/>
        <color rgb="FF1155CC"/>
        <rFont val="Calibri"/>
      </rPr>
      <t>[JBP]_KATINAT Coffee &amp; Tea House_BAU Oct</t>
    </r>
    <r>
      <rPr>
        <sz val="10"/>
        <color rgb="FF000000"/>
        <rFont val="Calibri"/>
      </rPr>
      <t xml:space="preserve"> 250822_KATINAT Coffee &amp; Tea House_13 cities</t>
    </r>
  </si>
  <si>
    <r>
      <rPr>
        <u/>
        <sz val="10"/>
        <color rgb="FF1155CC"/>
        <rFont val="Calibri"/>
      </rPr>
      <t>[PNS]_Coke Always on_Oct</t>
    </r>
    <r>
      <rPr>
        <u/>
        <sz val="10"/>
        <color rgb="FF000000"/>
        <rFont val="Calibri"/>
      </rPr>
      <t>_HP, KH, CT</t>
    </r>
  </si>
  <si>
    <r>
      <rPr>
        <u/>
        <sz val="10"/>
        <color rgb="FF1155CC"/>
        <rFont val="Calibri"/>
      </rPr>
      <t xml:space="preserve">[VIP]_Cơm Thố Anh Nguyễn_15-19/10
</t>
    </r>
    <r>
      <rPr>
        <sz val="10"/>
        <color rgb="FF000000"/>
        <rFont val="Calibri"/>
      </rPr>
      <t>250718_Cơm Thố Anh Nguyễn_11 cities</t>
    </r>
  </si>
  <si>
    <r>
      <rPr>
        <u/>
        <sz val="10"/>
        <color rgb="FF1155CC"/>
        <rFont val="Calibri"/>
      </rPr>
      <t xml:space="preserve">[SJBP]_Gà Rán KFC_124k
</t>
    </r>
    <r>
      <rPr>
        <sz val="10"/>
        <color rgb="FF000000"/>
        <rFont val="Calibri"/>
      </rPr>
      <t xml:space="preserve"> 241231_Gà Rán KFC_25 cities</t>
    </r>
  </si>
  <si>
    <r>
      <rPr>
        <u/>
        <sz val="10"/>
        <color rgb="FF1155CC"/>
        <rFont val="Calibri"/>
      </rPr>
      <t xml:space="preserve">[SuperVIP]_McDonald's_17-19/10
</t>
    </r>
    <r>
      <rPr>
        <sz val="10"/>
        <color rgb="FF000000"/>
        <rFont val="Calibri"/>
      </rPr>
      <t xml:space="preserve"> 250707_McDonald's_6 cities</t>
    </r>
  </si>
  <si>
    <r>
      <rPr>
        <u/>
        <sz val="10"/>
        <color rgb="FF1155CC"/>
        <rFont val="Calibri"/>
      </rPr>
      <t>[SJBP]__Brand 50%</t>
    </r>
    <r>
      <rPr>
        <sz val="10"/>
        <rFont val="Calibri"/>
      </rPr>
      <t xml:space="preserve"> 241231_All OTH 2025_36 cities</t>
    </r>
  </si>
  <si>
    <r>
      <rPr>
        <u/>
        <sz val="10"/>
        <color rgb="FF1155CC"/>
        <rFont val="Calibri"/>
      </rPr>
      <t>[PNS]_Techcombank Usage_Oct.VISA ECO DEBIT</t>
    </r>
    <r>
      <rPr>
        <sz val="10"/>
        <color rgb="FF000000"/>
        <rFont val="Calibri"/>
      </rPr>
      <t>_ALL</t>
    </r>
  </si>
  <si>
    <r>
      <rPr>
        <u/>
        <sz val="10"/>
        <color rgb="FF1155CC"/>
        <rFont val="Calibri"/>
      </rPr>
      <t xml:space="preserve">[SuperVIP]_The Coffee House_21-23/10
</t>
    </r>
    <r>
      <rPr>
        <sz val="10"/>
        <color rgb="FF000000"/>
        <rFont val="Calibri"/>
      </rPr>
      <t>241231_The Coffee House_7 cities</t>
    </r>
  </si>
  <si>
    <r>
      <rPr>
        <u/>
        <sz val="10"/>
        <color rgb="FF1155CC"/>
        <rFont val="Calibri"/>
      </rPr>
      <t xml:space="preserve">[SuperVIP]_The Coffee House_21-23/10
</t>
    </r>
    <r>
      <rPr>
        <sz val="10"/>
        <color rgb="FF000000"/>
        <rFont val="Calibri"/>
      </rPr>
      <t>241231_The Coffee House_7 cities</t>
    </r>
  </si>
  <si>
    <r>
      <rPr>
        <u/>
        <sz val="10"/>
        <color rgb="FF1155CC"/>
        <rFont val="Calibri"/>
      </rPr>
      <t>[SJBP]__Brand 50%</t>
    </r>
    <r>
      <rPr>
        <sz val="10"/>
        <rFont val="Calibri"/>
      </rPr>
      <t xml:space="preserve"> 241231_All OTH 2025_36 cities</t>
    </r>
  </si>
  <si>
    <r>
      <rPr>
        <u/>
        <sz val="10"/>
        <color rgb="FF1155CC"/>
        <rFont val="Calibri"/>
      </rPr>
      <t xml:space="preserve">[JBP]_Gà Rán Texas Chicken_Indi
</t>
    </r>
    <r>
      <rPr>
        <sz val="10"/>
        <color rgb="FF000000"/>
        <rFont val="Calibri"/>
      </rPr>
      <t>250102_Gà Rán Texas Chicken_6 cities</t>
    </r>
  </si>
  <si>
    <r>
      <rPr>
        <u/>
        <sz val="10"/>
        <color rgb="FF1155CC"/>
        <rFont val="Calibri"/>
      </rPr>
      <t>[PNS]_Coke Always on_Oct</t>
    </r>
    <r>
      <rPr>
        <u/>
        <sz val="10"/>
        <color rgb="FF000000"/>
        <rFont val="Calibri"/>
      </rPr>
      <t>_HP, KH, CT</t>
    </r>
  </si>
  <si>
    <r>
      <rPr>
        <u/>
        <sz val="10"/>
        <color rgb="FF1155CC"/>
        <rFont val="Calibri"/>
      </rPr>
      <t>[PNS]_TPBank_Oct.JCB</t>
    </r>
    <r>
      <rPr>
        <sz val="10"/>
        <color rgb="FF000000"/>
        <rFont val="Calibri"/>
      </rPr>
      <t>_ALL</t>
    </r>
  </si>
  <si>
    <r>
      <rPr>
        <u/>
        <sz val="10"/>
        <color rgb="FF1155CC"/>
        <rFont val="Calibri"/>
      </rPr>
      <t xml:space="preserve">[SJBP]_Gà Rán Popeyes_BOGO
</t>
    </r>
    <r>
      <rPr>
        <sz val="10"/>
        <rFont val="Calibri"/>
      </rPr>
      <t>241231_Gà Rán Popeyes_9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</si>
  <si>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</si>
  <si>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</si>
  <si>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[PNS]_Mega Sprite Fest_Nov</t>
    </r>
    <r>
      <rPr>
        <u/>
        <sz val="10"/>
        <color rgb="FF000000"/>
        <rFont val="Calibri"/>
      </rPr>
      <t>_CT, HP, KH</t>
    </r>
  </si>
  <si>
    <r>
      <rPr>
        <u/>
        <sz val="10"/>
        <color rgb="FF1155CC"/>
        <rFont val="Calibri"/>
      </rPr>
      <t>[PNS]_Mega Sprite Fest_Nov</t>
    </r>
    <r>
      <rPr>
        <u/>
        <sz val="10"/>
        <color rgb="FF000000"/>
        <rFont val="Calibri"/>
      </rPr>
      <t>_CT, HP, KH</t>
    </r>
  </si>
  <si>
    <r>
      <rPr>
        <u/>
        <sz val="10"/>
        <color rgb="FF1155CC"/>
        <rFont val="Calibri"/>
      </rPr>
      <t xml:space="preserve">[PNS]_BIDV_Nov.DEBIT </t>
    </r>
    <r>
      <rPr>
        <sz val="10"/>
        <color rgb="FF000000"/>
        <rFont val="Calibri"/>
      </rPr>
      <t>_ALL</t>
    </r>
  </si>
  <si>
    <r>
      <rPr>
        <u/>
        <sz val="10"/>
        <color rgb="FF1155CC"/>
        <rFont val="Calibri"/>
      </rPr>
      <t>[SJBP]__Brand 50%</t>
    </r>
    <r>
      <rPr>
        <sz val="10"/>
        <rFont val="Calibri"/>
      </rPr>
      <t xml:space="preserve"> 241231_All OTH 2025_36 cities</t>
    </r>
  </si>
  <si>
    <r>
      <rPr>
        <u/>
        <sz val="10"/>
        <color rgb="FF1155CC"/>
        <rFont val="Calibri"/>
      </rPr>
      <t>[PNS]_Coke Always on_Nov</t>
    </r>
    <r>
      <rPr>
        <u/>
        <sz val="10"/>
        <color rgb="FF000000"/>
        <rFont val="Calibri"/>
      </rPr>
      <t>_HP, KH, CT</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</si>
  <si>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</si>
  <si>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</si>
  <si>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[PNS]_OCB_Nov</t>
    </r>
    <r>
      <rPr>
        <sz val="10"/>
        <color rgb="FF000000"/>
        <rFont val="Calibri"/>
      </rPr>
      <t>_ALL</t>
    </r>
  </si>
  <si>
    <r>
      <rPr>
        <u/>
        <sz val="10"/>
        <color rgb="FF1155CC"/>
        <rFont val="Calibri"/>
      </rPr>
      <t>[SJBP]_All Brand_0h-6h</t>
    </r>
    <r>
      <rPr>
        <sz val="10"/>
        <rFont val="Calibri"/>
      </rPr>
      <t xml:space="preserve">
</t>
    </r>
    <r>
      <rPr>
        <u/>
        <sz val="10"/>
        <color rgb="FF1155CC"/>
        <rFont val="Calibri"/>
      </rPr>
      <t>[SJBP]_All Brand_6h - 8h</t>
    </r>
    <r>
      <rPr>
        <sz val="10"/>
        <rFont val="Calibri"/>
      </rPr>
      <t xml:space="preserve">
</t>
    </r>
    <r>
      <rPr>
        <u/>
        <sz val="10"/>
        <color rgb="FF1155CC"/>
        <rFont val="Calibri"/>
      </rPr>
      <t>[SJBP]_All Brand_8h - 10h</t>
    </r>
    <r>
      <rPr>
        <sz val="10"/>
        <rFont val="Calibri"/>
      </rPr>
      <t xml:space="preserve">
</t>
    </r>
    <r>
      <rPr>
        <u/>
        <sz val="10"/>
        <color rgb="FF1155CC"/>
        <rFont val="Calibri"/>
      </rPr>
      <t>[SJBP]_All Brand_10h - 12h</t>
    </r>
    <r>
      <rPr>
        <sz val="10"/>
        <rFont val="Calibri"/>
      </rPr>
      <t xml:space="preserve">
</t>
    </r>
    <r>
      <rPr>
        <u/>
        <sz val="10"/>
        <color rgb="FF1155CC"/>
        <rFont val="Calibri"/>
      </rPr>
      <t>[SJBP]_All Brand_12h - 14h</t>
    </r>
    <r>
      <rPr>
        <sz val="10"/>
        <rFont val="Calibri"/>
      </rPr>
      <t xml:space="preserve">
</t>
    </r>
    <r>
      <rPr>
        <u/>
        <sz val="10"/>
        <color rgb="FF1155CC"/>
        <rFont val="Calibri"/>
      </rPr>
      <t>[SJBP]_All Brand_14h - 17h</t>
    </r>
    <r>
      <rPr>
        <sz val="10"/>
        <rFont val="Calibri"/>
      </rPr>
      <t xml:space="preserve">
</t>
    </r>
    <r>
      <rPr>
        <u/>
        <sz val="10"/>
        <color rgb="FF1155CC"/>
        <rFont val="Calibri"/>
      </rPr>
      <t>[SJBP]_All Brand_17h - 19h</t>
    </r>
    <r>
      <rPr>
        <sz val="10"/>
        <rFont val="Calibri"/>
      </rPr>
      <t xml:space="preserve">
</t>
    </r>
    <r>
      <rPr>
        <u/>
        <sz val="10"/>
        <color rgb="FF1155CC"/>
        <rFont val="Calibri"/>
      </rPr>
      <t>[SJBP]_All Brand_19h - 24h</t>
    </r>
  </si>
  <si>
    <r>
      <rPr>
        <u/>
        <sz val="10"/>
        <color rgb="FF1155CC"/>
        <rFont val="Calibri"/>
      </rPr>
      <t>[PNS]_BIDV_Nov.JCB</t>
    </r>
    <r>
      <rPr>
        <sz val="10"/>
        <color rgb="FF000000"/>
        <rFont val="Calibri"/>
      </rPr>
      <t>_ALL</t>
    </r>
  </si>
  <si>
    <r>
      <rPr>
        <u/>
        <sz val="10"/>
        <color rgb="FF1155CC"/>
        <rFont val="Calibri"/>
      </rPr>
      <t xml:space="preserve">[SJBP]_McDonald's_2T2 </t>
    </r>
    <r>
      <rPr>
        <sz val="10"/>
        <color rgb="FF000000"/>
        <rFont val="Calibri"/>
      </rPr>
      <t xml:space="preserve"> 251025_McDonald's_7 cities</t>
    </r>
  </si>
  <si>
    <r>
      <rPr>
        <u/>
        <sz val="10"/>
        <color rgb="FF1155CC"/>
        <rFont val="Calibri"/>
      </rPr>
      <t>[PNS]_Coke Always on_Nov</t>
    </r>
    <r>
      <rPr>
        <u/>
        <sz val="10"/>
        <color rgb="FF000000"/>
        <rFont val="Calibri"/>
      </rPr>
      <t>_HP, KH, CT</t>
    </r>
  </si>
  <si>
    <r>
      <rPr>
        <u/>
        <sz val="10"/>
        <color rgb="FF1155CC"/>
        <rFont val="Calibri"/>
      </rPr>
      <t>[PNS]_Coke Always on_Nov</t>
    </r>
    <r>
      <rPr>
        <u/>
        <sz val="10"/>
        <color rgb="FF000000"/>
        <rFont val="Calibri"/>
      </rPr>
      <t>_HP, KH, CT</t>
    </r>
  </si>
  <si>
    <r>
      <rPr>
        <u/>
        <sz val="10"/>
        <color rgb="FF1155CC"/>
        <rFont val="Calibri"/>
      </rPr>
      <t>[PNS]_TPBank_Nov.JCB</t>
    </r>
    <r>
      <rPr>
        <sz val="10"/>
        <color rgb="FF000000"/>
        <rFont val="Calibri"/>
      </rPr>
      <t>_ALL</t>
    </r>
  </si>
  <si>
    <r>
      <rPr>
        <u/>
        <sz val="10"/>
        <color rgb="FF1155CC"/>
        <rFont val="Calibri"/>
      </rPr>
      <t>[PNS]_Coke Always on_Dec</t>
    </r>
    <r>
      <rPr>
        <sz val="10"/>
        <color rgb="FF000000"/>
        <rFont val="Calibri"/>
      </rPr>
      <t>_HP, KH, CT</t>
    </r>
  </si>
  <si>
    <r>
      <rPr>
        <u/>
        <sz val="10"/>
        <color rgb="FF1155CC"/>
        <rFont val="Calibri"/>
      </rPr>
      <t>[PNS]_TCB_Dec.VISA ECO DEBIT</t>
    </r>
    <r>
      <rPr>
        <sz val="10"/>
        <rFont val="Calibri"/>
      </rPr>
      <t>_ALL</t>
    </r>
  </si>
  <si>
    <r>
      <rPr>
        <u/>
        <sz val="10"/>
        <color rgb="FF1155CC"/>
        <rFont val="Calibri"/>
      </rPr>
      <t xml:space="preserve">[PNS]_BIDV_Dec.DEBIT </t>
    </r>
    <r>
      <rPr>
        <sz val="10"/>
        <color rgb="FF000000"/>
        <rFont val="Calibri"/>
      </rPr>
      <t>_ALL</t>
    </r>
  </si>
  <si>
    <r>
      <rPr>
        <u/>
        <sz val="10"/>
        <color rgb="FF1155CC"/>
        <rFont val="Calibri"/>
      </rPr>
      <t>[PNS]_Coke Always on_Dec</t>
    </r>
    <r>
      <rPr>
        <sz val="10"/>
        <color rgb="FF000000"/>
        <rFont val="Calibri"/>
      </rPr>
      <t>_HP, KH, CT</t>
    </r>
  </si>
  <si>
    <r>
      <rPr>
        <u/>
        <sz val="10"/>
        <color rgb="FF1155CC"/>
        <rFont val="Calibri"/>
      </rPr>
      <t>[JBP]_Cơm Tấm Phúc Lộc Thọ_Indi</t>
    </r>
    <r>
      <rPr>
        <sz val="10"/>
        <rFont val="Calibri"/>
      </rPr>
      <t xml:space="preserve"> VT. BD, ĐN</t>
    </r>
  </si>
  <si>
    <r>
      <rPr>
        <u/>
        <sz val="10"/>
        <color rgb="FF1155CC"/>
        <rFont val="Calibri"/>
      </rPr>
      <t>[PNS]_OCB_Dec</t>
    </r>
    <r>
      <rPr>
        <sz val="10"/>
        <color rgb="FF000000"/>
        <rFont val="Calibri"/>
      </rPr>
      <t>_ALL</t>
    </r>
  </si>
  <si>
    <r>
      <rPr>
        <u/>
        <sz val="10"/>
        <color rgb="FF1155CC"/>
        <rFont val="Calibri"/>
      </rPr>
      <t>[PNS]_BIDV_Dec.JCB</t>
    </r>
    <r>
      <rPr>
        <sz val="10"/>
        <color rgb="FF000000"/>
        <rFont val="Calibri"/>
      </rPr>
      <t>_ALL</t>
    </r>
  </si>
  <si>
    <r>
      <rPr>
        <u/>
        <sz val="10"/>
        <color rgb="FF1155CC"/>
        <rFont val="Calibri"/>
      </rPr>
      <t>[PNS]_Coke Always on_Dec</t>
    </r>
    <r>
      <rPr>
        <sz val="10"/>
        <color rgb="FF000000"/>
        <rFont val="Calibri"/>
      </rPr>
      <t>_HP, KH, CT</t>
    </r>
  </si>
  <si>
    <r>
      <rPr>
        <u/>
        <sz val="10"/>
        <color rgb="FF1155CC"/>
        <rFont val="Calibri"/>
      </rPr>
      <t>[PNS]_HD SAISON_Dec.Food</t>
    </r>
    <r>
      <rPr>
        <sz val="10"/>
        <color rgb="FF000000"/>
        <rFont val="Calibri"/>
      </rPr>
      <t>_ALL</t>
    </r>
  </si>
  <si>
    <r>
      <rPr>
        <u/>
        <sz val="10"/>
        <color rgb="FF1155CC"/>
        <rFont val="Calibri"/>
      </rPr>
      <t>[PNS]_Coke Always on_Dec</t>
    </r>
    <r>
      <rPr>
        <sz val="10"/>
        <color rgb="FF000000"/>
        <rFont val="Calibri"/>
      </rPr>
      <t>_HP, KH, CT</t>
    </r>
  </si>
  <si>
    <r>
      <rPr>
        <u/>
        <sz val="10"/>
        <color rgb="FF1155CC"/>
        <rFont val="Calibri"/>
      </rPr>
      <t>[PNS]_TPBank_Dec.JCB</t>
    </r>
    <r>
      <rPr>
        <sz val="10"/>
        <color rgb="FF000000"/>
        <rFont val="Calibri"/>
      </rPr>
      <t>_ALL</t>
    </r>
  </si>
  <si>
    <r>
      <rPr>
        <u/>
        <sz val="10"/>
        <color rgb="FF1155CC"/>
        <rFont val="Calibri"/>
      </rPr>
      <t>[PNS]_Pepsi Baseline_Jan.26</t>
    </r>
    <r>
      <rPr>
        <sz val="10"/>
        <color rgb="FF000000"/>
        <rFont val="Calibri"/>
      </rPr>
      <t>_BH, KH, CT, HP, Huế, BD</t>
    </r>
  </si>
  <si>
    <r>
      <rPr>
        <u/>
        <sz val="10"/>
        <color rgb="FF1155CC"/>
        <rFont val="Calibri"/>
      </rPr>
      <t>[PNS]_Pepsi Baseline_Jan.26</t>
    </r>
    <r>
      <rPr>
        <sz val="10"/>
        <color rgb="FF000000"/>
        <rFont val="Calibri"/>
      </rPr>
      <t>_BH, KH, CT, HP, Huế, BD</t>
    </r>
  </si>
  <si>
    <r>
      <rPr>
        <u/>
        <sz val="10"/>
        <color rgb="FF1155CC"/>
        <rFont val="Calibri"/>
      </rPr>
      <t>[PNS]_Pepsi FF38_Jan.26</t>
    </r>
    <r>
      <rPr>
        <sz val="10"/>
        <color rgb="FF000000"/>
        <rFont val="Calibri"/>
      </rPr>
      <t>_BH, KH, CT, HP, Huế, BD</t>
    </r>
  </si>
  <si>
    <r>
      <rPr>
        <u/>
        <sz val="10"/>
        <color rgb="FF1155CC"/>
        <rFont val="Calibri"/>
      </rPr>
      <t>[PNS]_HD SAISON_Jan.MART.26</t>
    </r>
    <r>
      <rPr>
        <sz val="10"/>
        <color rgb="FF000000"/>
        <rFont val="Calibri"/>
      </rPr>
      <t>_ALL</t>
    </r>
  </si>
  <si>
    <r>
      <rPr>
        <u/>
        <sz val="10"/>
        <color rgb="FF1155CC"/>
        <rFont val="Calibri"/>
      </rPr>
      <t>[PNS]_Pepsi FF38_Jan.26</t>
    </r>
    <r>
      <rPr>
        <sz val="10"/>
        <color rgb="FF000000"/>
        <rFont val="Calibri"/>
      </rPr>
      <t>_BH, KH, CT, HP, Huế, BD</t>
    </r>
  </si>
  <si>
    <r>
      <rPr>
        <u/>
        <sz val="10"/>
        <color rgb="FF1155CC"/>
        <rFont val="Calibri"/>
      </rPr>
      <t>[PNS]_Pepsi FF38_Jan.26</t>
    </r>
    <r>
      <rPr>
        <sz val="10"/>
        <color rgb="FF000000"/>
        <rFont val="Calibri"/>
      </rPr>
      <t>_BH, KH, CT, HP, Huế, BD</t>
    </r>
  </si>
  <si>
    <r>
      <rPr>
        <u/>
        <sz val="10"/>
        <color rgb="FF1155CC"/>
        <rFont val="Calibri"/>
      </rPr>
      <t>[PNS]_BIDV_Jan.JCB</t>
    </r>
    <r>
      <rPr>
        <sz val="10"/>
        <color rgb="FF000000"/>
        <rFont val="Calibri"/>
      </rPr>
      <t>_ALL</t>
    </r>
  </si>
  <si>
    <r>
      <rPr>
        <u/>
        <sz val="10"/>
        <color rgb="FF1155CC"/>
        <rFont val="Calibri"/>
      </rPr>
      <t>[PNS]_Pepsi FF38_Jan.26</t>
    </r>
    <r>
      <rPr>
        <sz val="10"/>
        <color rgb="FF000000"/>
        <rFont val="Calibri"/>
      </rPr>
      <t>_BH, KH, CT, HP, Huế, BD</t>
    </r>
  </si>
  <si>
    <r>
      <rPr>
        <u/>
        <sz val="10"/>
        <color rgb="FF1155CC"/>
        <rFont val="Calibri"/>
      </rPr>
      <t>[PNS]_Coke Tết_Jan_Feb</t>
    </r>
    <r>
      <rPr>
        <sz val="10"/>
        <color rgb="FF000000"/>
        <rFont val="Calibri"/>
      </rPr>
      <t>_HP, KH, CT</t>
    </r>
  </si>
  <si>
    <r>
      <rPr>
        <u/>
        <sz val="10"/>
        <color rgb="FF1155CC"/>
        <rFont val="Calibri"/>
      </rPr>
      <t>[PNS]_Coke Tết_Jan_Feb</t>
    </r>
    <r>
      <rPr>
        <sz val="10"/>
        <color rgb="FF000000"/>
        <rFont val="Calibri"/>
      </rPr>
      <t>_HP, KH, CT</t>
    </r>
  </si>
  <si>
    <r>
      <rPr>
        <u/>
        <sz val="10"/>
        <color rgb="FF1155CC"/>
        <rFont val="Calibri"/>
      </rPr>
      <t>[PNS]_Coke Tết_Jan_Feb</t>
    </r>
    <r>
      <rPr>
        <sz val="10"/>
        <color rgb="FF000000"/>
        <rFont val="Calibri"/>
      </rPr>
      <t>_HP, KH, CT</t>
    </r>
  </si>
  <si>
    <r>
      <rPr>
        <u/>
        <sz val="10"/>
        <color rgb="FF1155CC"/>
        <rFont val="Calibri"/>
      </rPr>
      <t>[Alacarte]_Phúc Long Coffee &amp; Tea_Thank You Driver 2025</t>
    </r>
    <r>
      <rPr>
        <sz val="10"/>
        <color rgb="FF000000"/>
        <rFont val="Calibri"/>
      </rPr>
      <t>_260106_Phúc Long Coffee &amp; Tea_20 cities</t>
    </r>
  </si>
  <si>
    <r>
      <rPr>
        <u/>
        <sz val="10"/>
        <color rgb="FF1155CC"/>
        <rFont val="Calibri"/>
      </rPr>
      <t>[PNS]_Coke Tết_Jan_Feb</t>
    </r>
    <r>
      <rPr>
        <sz val="10"/>
        <color rgb="FF000000"/>
        <rFont val="Calibri"/>
      </rPr>
      <t>_HP, KH, CT</t>
    </r>
  </si>
  <si>
    <r>
      <rPr>
        <u/>
        <sz val="10"/>
        <color rgb="FF1155CC"/>
        <rFont val="Calibri"/>
      </rPr>
      <t>[PNS]_TPBank_Jan</t>
    </r>
    <r>
      <rPr>
        <sz val="10"/>
        <color rgb="FF000000"/>
        <rFont val="Calibri"/>
      </rPr>
      <t>_ALL</t>
    </r>
  </si>
  <si>
    <r>
      <rPr>
        <u/>
        <sz val="10"/>
        <color rgb="FF1155CC"/>
        <rFont val="Calibri"/>
      </rPr>
      <t>[Alacarte]_Bonchon Chicken_Thank You Driver 2025</t>
    </r>
    <r>
      <rPr>
        <sz val="10"/>
        <color rgb="FF000000"/>
        <rFont val="Calibri"/>
      </rPr>
      <t>_TH</t>
    </r>
  </si>
  <si>
    <r>
      <rPr>
        <u/>
        <sz val="10"/>
        <color rgb="FF1155CC"/>
        <rFont val="Calibri"/>
      </rPr>
      <t>[PNS]_Pepsi Baseline_Jan.26</t>
    </r>
    <r>
      <rPr>
        <sz val="10"/>
        <color rgb="FF000000"/>
        <rFont val="Calibri"/>
      </rPr>
      <t>_BH, KH, CT, HP, Huế, BD</t>
    </r>
  </si>
  <si>
    <r>
      <rPr>
        <u/>
        <sz val="10"/>
        <color rgb="FF1155CC"/>
        <rFont val="Calibri"/>
      </rPr>
      <t>[PNS]_Coke Tết_Jan_Feb</t>
    </r>
    <r>
      <rPr>
        <sz val="10"/>
        <color rgb="FF000000"/>
        <rFont val="Calibri"/>
      </rPr>
      <t>_HP, KH, CT</t>
    </r>
  </si>
  <si>
    <r>
      <rPr>
        <u/>
        <sz val="10"/>
        <color rgb="FF1155CC"/>
        <rFont val="Calibri"/>
      </rPr>
      <t>[PNS]_Pepsi Baseline_Feb</t>
    </r>
    <r>
      <rPr>
        <sz val="10"/>
        <color rgb="FF000000"/>
        <rFont val="Calibri"/>
      </rPr>
      <t>_BH, KH, CT, HP, Huế, BD</t>
    </r>
  </si>
  <si>
    <r>
      <rPr>
        <u/>
        <sz val="10"/>
        <color rgb="FF1155CC"/>
        <rFont val="Calibri"/>
      </rPr>
      <t>[PNS]_OCB_Feb</t>
    </r>
    <r>
      <rPr>
        <sz val="10"/>
        <color rgb="FF000000"/>
        <rFont val="Calibri"/>
      </rPr>
      <t>_ALL</t>
    </r>
  </si>
  <si>
    <r>
      <rPr>
        <u/>
        <sz val="10"/>
        <color rgb="FF1155CC"/>
        <rFont val="Calibri"/>
      </rPr>
      <t>[PNS]_Pepsi Baseline_Feb</t>
    </r>
    <r>
      <rPr>
        <sz val="10"/>
        <color rgb="FF000000"/>
        <rFont val="Calibri"/>
      </rPr>
      <t>_BH, KH, CT, HP, Huế, BD</t>
    </r>
  </si>
  <si>
    <r>
      <rPr>
        <u/>
        <sz val="10"/>
        <color rgb="FF1155CC"/>
        <rFont val="Calibri"/>
      </rPr>
      <t>[PNS]_HOME CREDIT_Feb.26</t>
    </r>
    <r>
      <rPr>
        <sz val="10"/>
        <color rgb="FF000000"/>
        <rFont val="Calibri"/>
      </rPr>
      <t>_ALL</t>
    </r>
  </si>
  <si>
    <r>
      <rPr>
        <u/>
        <sz val="10"/>
        <color rgb="FF1155CC"/>
        <rFont val="Calibri"/>
      </rPr>
      <t>[PNS]_Coke Tết_Jan_Feb</t>
    </r>
    <r>
      <rPr>
        <sz val="10"/>
        <color rgb="FF000000"/>
        <rFont val="Calibri"/>
      </rPr>
      <t>_HP, KH, CT</t>
    </r>
  </si>
  <si>
    <r>
      <rPr>
        <u/>
        <sz val="10"/>
        <color rgb="FF1155CC"/>
        <rFont val="Calibri"/>
      </rPr>
      <t>[PNS]_Pepsi Baseline_Feb</t>
    </r>
    <r>
      <rPr>
        <sz val="10"/>
        <color rgb="FF000000"/>
        <rFont val="Calibri"/>
      </rPr>
      <t>_BH, KH, CT, HP, Huế, BD</t>
    </r>
  </si>
  <si>
    <r>
      <rPr>
        <u/>
        <sz val="10"/>
        <color rgb="FF1155CC"/>
        <rFont val="Calibri"/>
      </rPr>
      <t>[PNS]_Coke Tết_Jan_Feb</t>
    </r>
    <r>
      <rPr>
        <sz val="10"/>
        <color rgb="FF000000"/>
        <rFont val="Calibri"/>
      </rPr>
      <t>_HP, KH, CT</t>
    </r>
  </si>
  <si>
    <r>
      <rPr>
        <u/>
        <sz val="10"/>
        <color rgb="FF1155CC"/>
        <rFont val="Calibri"/>
      </rPr>
      <t>[PNS]_OCB_Jan</t>
    </r>
    <r>
      <rPr>
        <sz val="10"/>
        <color rgb="FF000000"/>
        <rFont val="Calibri"/>
      </rPr>
      <t>_ALL</t>
    </r>
  </si>
  <si>
    <r>
      <rPr>
        <u/>
        <sz val="10"/>
        <color rgb="FF1155CC"/>
        <rFont val="Calibri"/>
      </rPr>
      <t xml:space="preserve">[SJBP]_Lotteria_BAU
</t>
    </r>
    <r>
      <rPr>
        <sz val="10"/>
        <color rgb="FF000000"/>
        <rFont val="Calibri"/>
      </rPr>
      <t xml:space="preserve"> 241231_Lotteria DI_27 cities</t>
    </r>
  </si>
  <si>
    <r>
      <rPr>
        <u/>
        <sz val="10"/>
        <color rgb="FF1155CC"/>
        <rFont val="Calibri"/>
      </rPr>
      <t>[PNS]_TCB_Feb.DEBIT</t>
    </r>
    <r>
      <rPr>
        <sz val="10"/>
        <color rgb="FF000000"/>
        <rFont val="Calibri"/>
      </rPr>
      <t>_ALL</t>
    </r>
  </si>
  <si>
    <r>
      <rPr>
        <u/>
        <sz val="10"/>
        <color rgb="FF1155CC"/>
        <rFont val="Calibri"/>
      </rPr>
      <t>[PNS]_Pepsi FF28_Feb</t>
    </r>
    <r>
      <rPr>
        <sz val="10"/>
        <rFont val="Calibri"/>
      </rPr>
      <t>_CT, BH, KH, HP</t>
    </r>
  </si>
  <si>
    <r>
      <rPr>
        <u/>
        <sz val="10"/>
        <color rgb="FF1155CC"/>
        <rFont val="Calibri"/>
      </rPr>
      <t>[PNS]_Pepsi FF28_Feb</t>
    </r>
    <r>
      <rPr>
        <sz val="10"/>
        <rFont val="Calibri"/>
      </rPr>
      <t>_CT, BH, KH, HP</t>
    </r>
  </si>
  <si>
    <r>
      <rPr>
        <u/>
        <sz val="10"/>
        <color rgb="FF1155CC"/>
        <rFont val="Calibri"/>
      </rPr>
      <t>[SJBP]_Domino's Pizza_BOGO</t>
    </r>
    <r>
      <rPr>
        <sz val="10"/>
        <rFont val="Calibri"/>
      </rPr>
      <t xml:space="preserve">  250116_Domino pizza_11 cities</t>
    </r>
  </si>
  <si>
    <r>
      <rPr>
        <u/>
        <sz val="10"/>
        <color rgb="FF1155CC"/>
        <rFont val="Calibri"/>
      </rPr>
      <t xml:space="preserve">[SuperVIP]_Gà Rán Popeyes_06-09/03
</t>
    </r>
    <r>
      <rPr>
        <sz val="10"/>
        <color rgb="FF000000"/>
        <rFont val="Calibri"/>
      </rPr>
      <t>241231_Gà Rán Popeyes_9 cities</t>
    </r>
  </si>
  <si>
    <r>
      <rPr>
        <u/>
        <sz val="10"/>
        <color rgb="FF1155CC"/>
        <rFont val="Calibri"/>
      </rPr>
      <t xml:space="preserve">[SuperVIP]_Gà Rán Popeyes_06-09/03
</t>
    </r>
    <r>
      <rPr>
        <sz val="10"/>
        <color rgb="FF000000"/>
        <rFont val="Calibri"/>
      </rPr>
      <t>241231_Gà Rán Popeyes_9 cities</t>
    </r>
  </si>
  <si>
    <r>
      <rPr>
        <u/>
        <sz val="10"/>
        <color rgb="FF1155CC"/>
        <rFont val="Calibri"/>
      </rPr>
      <t>[PNS]_HD SAISON_Mar.FOOD</t>
    </r>
    <r>
      <rPr>
        <sz val="10"/>
        <color rgb="FF000000"/>
        <rFont val="Calibri"/>
      </rPr>
      <t>_ALL</t>
    </r>
  </si>
  <si>
    <r>
      <rPr>
        <u/>
        <sz val="10"/>
        <color rgb="FF1155CC"/>
        <rFont val="Calibri"/>
      </rPr>
      <t>[PNS]_TCB_Mar.CREDIT</t>
    </r>
    <r>
      <rPr>
        <sz val="10"/>
        <color rgb="FF000000"/>
        <rFont val="Calibri"/>
      </rPr>
      <t>_ALL</t>
    </r>
  </si>
  <si>
    <r>
      <rPr>
        <u/>
        <sz val="10"/>
        <color rgb="FF1155CC"/>
        <rFont val="Calibri"/>
      </rPr>
      <t>[PNS]_Coke Always on_Mar</t>
    </r>
    <r>
      <rPr>
        <sz val="10"/>
        <color rgb="FF000000"/>
        <rFont val="Calibri"/>
      </rPr>
      <t>_KH, HP, CT</t>
    </r>
  </si>
  <si>
    <r>
      <rPr>
        <u/>
        <sz val="10"/>
        <color rgb="FF1155CC"/>
        <rFont val="Calibri"/>
      </rPr>
      <t>[VIP]_Domino's Pizza_14-16/03</t>
    </r>
    <r>
      <rPr>
        <sz val="10"/>
        <rFont val="Calibri"/>
      </rPr>
      <t xml:space="preserve">  250116_Domino pizza_11 cities</t>
    </r>
  </si>
  <si>
    <r>
      <rPr>
        <u/>
        <sz val="10"/>
        <color rgb="FF1155CC"/>
        <rFont val="Calibri"/>
      </rPr>
      <t>[VIP]_Domino's Pizza_14-16/03</t>
    </r>
    <r>
      <rPr>
        <sz val="10"/>
        <rFont val="Calibri"/>
      </rPr>
      <t xml:space="preserve">  250116_Domino pizza_11 cities</t>
    </r>
  </si>
  <si>
    <r>
      <rPr>
        <u/>
        <sz val="10"/>
        <color rgb="FF1155CC"/>
        <rFont val="Calibri"/>
      </rPr>
      <t xml:space="preserve">[SJBP]_Gà Rán KFC_Combo 55k
</t>
    </r>
    <r>
      <rPr>
        <sz val="10"/>
        <rFont val="Calibri"/>
      </rPr>
      <t>241231_Gà Rán KFC_25 cities</t>
    </r>
  </si>
  <si>
    <r>
      <rPr>
        <u/>
        <sz val="10"/>
        <color rgb="FF1155CC"/>
        <rFont val="Calibri"/>
      </rPr>
      <t>[PNS]_TCB_Apr.DEBIT</t>
    </r>
    <r>
      <rPr>
        <sz val="10"/>
        <color rgb="FF000000"/>
        <rFont val="Calibri"/>
      </rPr>
      <t>_ALL</t>
    </r>
  </si>
  <si>
    <r>
      <rPr>
        <u/>
        <sz val="10"/>
        <color rgb="FF1155CC"/>
        <rFont val="Calibri"/>
      </rPr>
      <t>[PNS]_TCB_Apr.CREDIT</t>
    </r>
    <r>
      <rPr>
        <sz val="10"/>
        <color rgb="FF000000"/>
        <rFont val="Calibri"/>
      </rPr>
      <t>_ALL</t>
    </r>
  </si>
  <si>
    <r>
      <rPr>
        <sz val="10"/>
        <rFont val="Calibri"/>
      </rPr>
      <t xml:space="preserve"> </t>
    </r>
    <r>
      <rPr>
        <u/>
        <sz val="10"/>
        <color rgb="FF1155CC"/>
        <rFont val="Calibri"/>
      </rPr>
      <t xml:space="preserve">[SJBP]_Domino's Pizza_1K
</t>
    </r>
    <r>
      <rPr>
        <sz val="10"/>
        <rFont val="Calibri"/>
      </rPr>
      <t>250116_Domino pizza_11 cities</t>
    </r>
  </si>
  <si>
    <r>
      <rPr>
        <u/>
        <sz val="10"/>
        <color rgb="FF1155CC"/>
        <rFont val="Calibri"/>
      </rPr>
      <t>[PNS]_Pepsi Baseline_Apr</t>
    </r>
    <r>
      <rPr>
        <sz val="10"/>
        <color rgb="FF000000"/>
        <rFont val="Calibri"/>
      </rPr>
      <t>_HP, CT, KH, Hue, BH</t>
    </r>
  </si>
  <si>
    <r>
      <rPr>
        <u/>
        <sz val="10"/>
        <color rgb="FF1155CC"/>
        <rFont val="Calibri"/>
      </rPr>
      <t xml:space="preserve">[VIP]_Gà Rán Popeyes_18-20/04
</t>
    </r>
    <r>
      <rPr>
        <sz val="10"/>
        <color rgb="FF000000"/>
        <rFont val="Calibri"/>
      </rPr>
      <t>241231_Gà Rán Popeyes_9 cities</t>
    </r>
  </si>
  <si>
    <r>
      <rPr>
        <u/>
        <sz val="10"/>
        <color rgb="FF1155CC"/>
        <rFont val="Calibri"/>
      </rPr>
      <t xml:space="preserve">[VIP]_Gà Rán Popeyes_18-20/04
</t>
    </r>
    <r>
      <rPr>
        <sz val="10"/>
        <color rgb="FF000000"/>
        <rFont val="Calibri"/>
      </rPr>
      <t>241231_Gà Rán Popeyes_9 cities</t>
    </r>
  </si>
  <si>
    <r>
      <rPr>
        <u/>
        <sz val="10"/>
        <color rgb="FF1155CC"/>
        <rFont val="Calibri"/>
      </rPr>
      <t>[PNS]_VPBANK CREDIT_Apr</t>
    </r>
    <r>
      <rPr>
        <sz val="10"/>
        <color rgb="FF000000"/>
        <rFont val="Calibri"/>
      </rPr>
      <t>_ALL</t>
    </r>
  </si>
  <si>
    <r>
      <rPr>
        <u/>
        <sz val="10"/>
        <color rgb="FF1155CC"/>
        <rFont val="Calibri"/>
      </rPr>
      <t xml:space="preserve">[SJBP]_Gà Rán KFC_129k
</t>
    </r>
    <r>
      <rPr>
        <sz val="10"/>
        <color rgb="FF000000"/>
        <rFont val="Calibri"/>
      </rPr>
      <t>241231_Gà Rán KFC_25 cities</t>
    </r>
  </si>
  <si>
    <r>
      <rPr>
        <u/>
        <sz val="10"/>
        <color rgb="FF1155CC"/>
        <rFont val="Calibri"/>
      </rPr>
      <t>[PNS]_Coke Always on_Apr</t>
    </r>
    <r>
      <rPr>
        <sz val="10"/>
        <color rgb="FF000000"/>
        <rFont val="Calibri"/>
      </rPr>
      <t>_KH, HP, CT</t>
    </r>
  </si>
  <si>
    <r>
      <rPr>
        <u/>
        <sz val="10"/>
        <color rgb="FF1155CC"/>
        <rFont val="Calibri"/>
      </rPr>
      <t xml:space="preserve">[SJBP]_Cơm Thố Anh Nguyễn_BAU
</t>
    </r>
    <r>
      <rPr>
        <sz val="10"/>
        <color rgb="FF000000"/>
        <rFont val="Calibri"/>
      </rPr>
      <t>241231_Cơm Thố Anh Nguyễn_10 cities</t>
    </r>
  </si>
  <si>
    <r>
      <rPr>
        <u/>
        <sz val="10"/>
        <color rgb="FF1155CC"/>
        <rFont val="Calibri"/>
      </rPr>
      <t xml:space="preserve">[SuperVIP]_Pizza Hut_28-30/04
</t>
    </r>
    <r>
      <rPr>
        <sz val="10"/>
        <rFont val="Calibri"/>
      </rPr>
      <t>241231_Pizza Hut_20 cities</t>
    </r>
  </si>
  <si>
    <r>
      <rPr>
        <u/>
        <sz val="10"/>
        <color rgb="FF1155CC"/>
        <rFont val="Calibri"/>
      </rPr>
      <t xml:space="preserve">[SuperVIP]_Pizza Hut_28-30/04
</t>
    </r>
    <r>
      <rPr>
        <sz val="10"/>
        <rFont val="Calibri"/>
      </rPr>
      <t>241231_Pizza Hut_20 cities</t>
    </r>
  </si>
  <si>
    <r>
      <rPr>
        <u/>
        <sz val="10"/>
        <color rgb="FF1155CC"/>
        <rFont val="Calibri"/>
      </rPr>
      <t xml:space="preserve">[SJBP]_Domino's Pizza_BOGO
</t>
    </r>
    <r>
      <rPr>
        <sz val="10"/>
        <color rgb="FF000000"/>
        <rFont val="Calibri"/>
      </rPr>
      <t xml:space="preserve"> 250116_Domino pizza_11 cities</t>
    </r>
  </si>
  <si>
    <r>
      <rPr>
        <u/>
        <sz val="10"/>
        <color rgb="FF1155CC"/>
        <rFont val="Calibri"/>
      </rPr>
      <t xml:space="preserve">[SJBP]_McDonald's_2T2 gà
</t>
    </r>
    <r>
      <rPr>
        <sz val="10"/>
        <color rgb="FF000000"/>
        <rFont val="Calibri"/>
      </rPr>
      <t>250416_McDonald's_5 cities</t>
    </r>
  </si>
  <si>
    <r>
      <rPr>
        <u/>
        <sz val="10"/>
        <color rgb="FF1155CC"/>
        <rFont val="Calibri"/>
      </rPr>
      <t>[PNS]_Pepsi Baseline_May</t>
    </r>
    <r>
      <rPr>
        <sz val="10"/>
        <color rgb="FF000000"/>
        <rFont val="Calibri"/>
      </rPr>
      <t>_CT, KH, BH, HP, Hue</t>
    </r>
  </si>
  <si>
    <r>
      <rPr>
        <u/>
        <sz val="10"/>
        <color rgb="FF1155CC"/>
        <rFont val="Calibri"/>
      </rPr>
      <t>[PNS]_HD SAISON_May.FOOD</t>
    </r>
    <r>
      <rPr>
        <sz val="10"/>
        <color rgb="FF000000"/>
        <rFont val="Calibri"/>
      </rPr>
      <t>_ALL</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</si>
  <si>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</si>
  <si>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</si>
  <si>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</si>
  <si>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</si>
  <si>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</si>
  <si>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</si>
  <si>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</si>
  <si>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</si>
  <si>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</si>
  <si>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</si>
  <si>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u/>
        <sz val="10"/>
        <color rgb="FF1155CC"/>
        <rFont val="Calibri"/>
      </rPr>
      <t xml:space="preserve">[SJBP]_Gà Rán Popeyes_BOGO May
</t>
    </r>
    <r>
      <rPr>
        <sz val="10"/>
        <color rgb="FF000000"/>
        <rFont val="Calibri"/>
      </rPr>
      <t>241231_Gà Rán Popeyes_9 cities</t>
    </r>
  </si>
  <si>
    <r>
      <rPr>
        <u/>
        <sz val="10"/>
        <color rgb="FF1155CC"/>
        <rFont val="Calibri"/>
      </rPr>
      <t xml:space="preserve">[SJBP]_Gà Rán Popeyes_BOGO May
</t>
    </r>
    <r>
      <rPr>
        <sz val="10"/>
        <color rgb="FF000000"/>
        <rFont val="Calibri"/>
      </rPr>
      <t>241231_Gà Rán Popeyes_9 cities</t>
    </r>
  </si>
  <si>
    <r>
      <rPr>
        <u/>
        <sz val="10"/>
        <color rgb="FF1155CC"/>
        <rFont val="Calibri"/>
      </rPr>
      <t xml:space="preserve">[SuperVIP]_Gà Rán Popeyes_05-08/06
</t>
    </r>
    <r>
      <rPr>
        <sz val="10"/>
        <rFont val="Calibri"/>
      </rPr>
      <t>241231_Gà Rán Popeyes_9 cities</t>
    </r>
  </si>
  <si>
    <r>
      <rPr>
        <u/>
        <sz val="10"/>
        <color rgb="FF1155CC"/>
        <rFont val="Calibri"/>
      </rPr>
      <t>[PNS]_Pepsi Baseline_Jun</t>
    </r>
    <r>
      <rPr>
        <sz val="10"/>
        <rFont val="Calibri"/>
      </rPr>
      <t>_CT, KH, BH, HP, Hue</t>
    </r>
  </si>
  <si>
    <r>
      <rPr>
        <u/>
        <sz val="10"/>
        <color rgb="FF1155CC"/>
        <rFont val="Calibri"/>
      </rPr>
      <t>[PNS]_NAM A BANK_Jun</t>
    </r>
    <r>
      <rPr>
        <sz val="10"/>
        <color rgb="FF000000"/>
        <rFont val="Calibri"/>
      </rPr>
      <t>_ALL</t>
    </r>
  </si>
  <si>
    <r>
      <rPr>
        <u/>
        <sz val="10"/>
        <color rgb="FF1155CC"/>
        <rFont val="Calibri"/>
      </rPr>
      <t>[JBP]_KATINAT Coffee &amp; Tea House_bơ dừa BAU</t>
    </r>
    <r>
      <rPr>
        <sz val="10"/>
        <color rgb="FF000000"/>
        <rFont val="Calibri"/>
      </rPr>
      <t xml:space="preserve"> 250119_Katinat Saigon Kafe_11 cities</t>
    </r>
  </si>
  <si>
    <r>
      <rPr>
        <u/>
        <sz val="10"/>
        <color rgb="FF1155CC"/>
        <rFont val="Calibri"/>
      </rPr>
      <t xml:space="preserve">[SJBP]_Gà Rán Popeyes_BOGO
</t>
    </r>
    <r>
      <rPr>
        <sz val="10"/>
        <color rgb="FF000000"/>
        <rFont val="Calibri"/>
      </rPr>
      <t>241231_Gà Rán Popeyes_9 cities</t>
    </r>
  </si>
  <si>
    <r>
      <rPr>
        <u/>
        <sz val="10"/>
        <color rgb="FF1155CC"/>
        <rFont val="Calibri"/>
      </rPr>
      <t>[PNS]_VPBANK VISA_Jun</t>
    </r>
    <r>
      <rPr>
        <sz val="10"/>
        <color rgb="FF000000"/>
        <rFont val="Calibri"/>
      </rPr>
      <t>_ALL</t>
    </r>
  </si>
  <si>
    <r>
      <rPr>
        <u/>
        <sz val="10"/>
        <color rgb="FF1155CC"/>
        <rFont val="Calibri"/>
      </rPr>
      <t>[PNS]_Pepsi Baseline_Jun</t>
    </r>
    <r>
      <rPr>
        <sz val="10"/>
        <rFont val="Calibri"/>
      </rPr>
      <t>_CT, KH, BH, HP, Hue</t>
    </r>
  </si>
  <si>
    <r>
      <rPr>
        <u/>
        <sz val="10"/>
        <color rgb="FF1155CC"/>
        <rFont val="Calibri"/>
      </rPr>
      <t xml:space="preserve">[SJBP]_Domino's Pizza_1K
</t>
    </r>
    <r>
      <rPr>
        <sz val="10"/>
        <color rgb="FF000000"/>
        <rFont val="Calibri"/>
      </rPr>
      <t>250116_Domino pizza_11 cities</t>
    </r>
  </si>
  <si>
    <r>
      <rPr>
        <u/>
        <sz val="10"/>
        <color rgb="FF1155CC"/>
        <rFont val="Calibri"/>
      </rPr>
      <t>[PNS]_Pepsi Baseline_Jul</t>
    </r>
    <r>
      <rPr>
        <sz val="10"/>
        <rFont val="Calibri"/>
      </rPr>
      <t>_CT, KH, BH, HP, Hue</t>
    </r>
  </si>
  <si>
    <r>
      <rPr>
        <u/>
        <sz val="10"/>
        <color rgb="FF1155CC"/>
        <rFont val="Calibri"/>
      </rPr>
      <t>[SJBP]_The Coffee House_WC Fri</t>
    </r>
    <r>
      <rPr>
        <sz val="10"/>
        <color rgb="FF000000"/>
        <rFont val="Calibri"/>
      </rPr>
      <t xml:space="preserve"> 241231_The Coffee House_7 cities</t>
    </r>
  </si>
  <si>
    <r>
      <rPr>
        <u/>
        <sz val="10"/>
        <color rgb="FF1155CC"/>
        <rFont val="Calibri"/>
      </rPr>
      <t>[SJBP]__Brand 50%</t>
    </r>
    <r>
      <rPr>
        <sz val="10"/>
        <rFont val="Calibri"/>
      </rPr>
      <t xml:space="preserve"> 241231_All OTH 2025_36 cities</t>
    </r>
  </si>
  <si>
    <r>
      <rPr>
        <u/>
        <sz val="10"/>
        <color rgb="FF1155CC"/>
        <rFont val="Calibri"/>
      </rPr>
      <t xml:space="preserve">[VIP]_Pizza Hut_01-03/08
</t>
    </r>
    <r>
      <rPr>
        <sz val="10"/>
        <color rgb="FF000000"/>
        <rFont val="Calibri"/>
      </rPr>
      <t xml:space="preserve"> 241231_Pizza Hut_20 cities</t>
    </r>
  </si>
  <si>
    <r>
      <rPr>
        <u/>
        <sz val="10"/>
        <color rgb="FF1155CC"/>
        <rFont val="Calibri"/>
      </rPr>
      <t>[SJBP]_Brand_Food_BAU</t>
    </r>
    <r>
      <rPr>
        <sz val="10"/>
        <color rgb="FF000000"/>
        <rFont val="Calibri"/>
      </rPr>
      <t xml:space="preserve"> 250424_Lotteria DI_32 cities</t>
    </r>
  </si>
  <si>
    <r>
      <rPr>
        <u/>
        <sz val="10"/>
        <color rgb="FF1155CC"/>
        <rFont val="Calibri"/>
      </rPr>
      <t>[SJBP]_Cơm Thố Anh Nguyễn_Aug</t>
    </r>
    <r>
      <rPr>
        <sz val="10"/>
        <color rgb="FF000000"/>
        <rFont val="Calibri"/>
      </rPr>
      <t xml:space="preserve"> 250718_Cơm Thố Anh Nguyễn_11 cities</t>
    </r>
  </si>
  <si>
    <r>
      <rPr>
        <u/>
        <sz val="10"/>
        <color rgb="FF1155CC"/>
        <rFont val="Calibri"/>
      </rPr>
      <t>[SJBP]_Cơm Thố Anh Nguyễn_Aug</t>
    </r>
    <r>
      <rPr>
        <sz val="10"/>
        <color rgb="FF000000"/>
        <rFont val="Calibri"/>
      </rPr>
      <t xml:space="preserve"> 250718_Cơm Thố Anh Nguyễn_11 cities</t>
    </r>
  </si>
  <si>
    <r>
      <rPr>
        <u/>
        <sz val="10"/>
        <color rgb="FF1155CC"/>
        <rFont val="Calibri"/>
      </rPr>
      <t>[SJBP]_Cơm Thố Anh Nguyễn_Aug</t>
    </r>
    <r>
      <rPr>
        <sz val="10"/>
        <color rgb="FF000000"/>
        <rFont val="Calibri"/>
      </rPr>
      <t xml:space="preserve"> 250718_Cơm Thố Anh Nguyễn_11 cities</t>
    </r>
  </si>
  <si>
    <r>
      <rPr>
        <u/>
        <sz val="10"/>
        <color rgb="FF1155CC"/>
        <rFont val="Calibri"/>
      </rPr>
      <t>[SJBP]_Cơm Thố Anh Nguyễn_Aug</t>
    </r>
    <r>
      <rPr>
        <sz val="10"/>
        <color rgb="FF000000"/>
        <rFont val="Calibri"/>
      </rPr>
      <t xml:space="preserve"> 250718_Cơm Thố Anh Nguyễn_11 cities</t>
    </r>
  </si>
  <si>
    <r>
      <rPr>
        <u/>
        <sz val="10"/>
        <color rgb="FF1155CC"/>
        <rFont val="Calibri"/>
      </rPr>
      <t>[SJBP]__Brand 50%</t>
    </r>
    <r>
      <rPr>
        <sz val="10"/>
        <rFont val="Calibri"/>
      </rPr>
      <t xml:space="preserve"> 241231_All OTH 2025_36 cities</t>
    </r>
  </si>
  <si>
    <r>
      <rPr>
        <u/>
        <sz val="10"/>
        <color rgb="FF1155CC"/>
        <rFont val="Calibri"/>
      </rPr>
      <t xml:space="preserve">[SuperVIP]_Gà Rán Popeyes_25-28/08
</t>
    </r>
    <r>
      <rPr>
        <sz val="10"/>
        <color rgb="FF000000"/>
        <rFont val="Calibri"/>
      </rPr>
      <t>241231_Gà Rán Popeyes_9 cities</t>
    </r>
  </si>
  <si>
    <r>
      <rPr>
        <u/>
        <sz val="10"/>
        <color rgb="FF1155CC"/>
        <rFont val="Calibri"/>
      </rPr>
      <t xml:space="preserve">[SuperVIP]_Gà Rán Popeyes_25-28/08
</t>
    </r>
    <r>
      <rPr>
        <sz val="10"/>
        <color rgb="FF000000"/>
        <rFont val="Calibri"/>
      </rPr>
      <t>241231_Gà Rán Popeyes_9 cities</t>
    </r>
  </si>
  <si>
    <r>
      <rPr>
        <u/>
        <sz val="10"/>
        <color rgb="FF1155CC"/>
        <rFont val="Calibri"/>
      </rPr>
      <t xml:space="preserve">[SuperVIP]_Gà Rán Popeyes_25-28/08
</t>
    </r>
    <r>
      <rPr>
        <sz val="10"/>
        <color rgb="FF000000"/>
        <rFont val="Calibri"/>
      </rPr>
      <t>241231_Gà Rán Popeyes_9 cities</t>
    </r>
  </si>
  <si>
    <r>
      <rPr>
        <u/>
        <sz val="10"/>
        <color rgb="FF1155CC"/>
        <rFont val="Calibri"/>
      </rPr>
      <t xml:space="preserve">[VIP]_Gà Rán Texas Chicken_08-11/09
</t>
    </r>
    <r>
      <rPr>
        <u/>
        <sz val="10"/>
        <color rgb="FF000000"/>
        <rFont val="Calibri"/>
      </rPr>
      <t>250102_Gà Rán Texas Chicken_6 cities</t>
    </r>
  </si>
  <si>
    <r>
      <rPr>
        <u/>
        <sz val="10"/>
        <color rgb="FF1155CC"/>
        <rFont val="Calibri"/>
      </rPr>
      <t xml:space="preserve">[SJBP]_Gà Rán Popeyes_1T1
</t>
    </r>
    <r>
      <rPr>
        <sz val="10"/>
        <color rgb="FF000000"/>
        <rFont val="Calibri"/>
      </rPr>
      <t>241231_Gà Rán Popeyes_9 cities</t>
    </r>
  </si>
  <si>
    <r>
      <rPr>
        <u/>
        <sz val="10"/>
        <color rgb="FF1155CC"/>
        <rFont val="Calibri"/>
      </rPr>
      <t xml:space="preserve">[SJBP]_McDonald's_2t2
</t>
    </r>
    <r>
      <rPr>
        <sz val="10"/>
        <color rgb="FF000000"/>
        <rFont val="Calibri"/>
      </rPr>
      <t xml:space="preserve"> 250707_McDonald's_6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</si>
  <si>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</si>
  <si>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</si>
  <si>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</si>
  <si>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</si>
  <si>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[SJBP]_Gà Rán Popeyes_1T1
</t>
    </r>
    <r>
      <rPr>
        <sz val="10"/>
        <color rgb="FF000000"/>
        <rFont val="Calibri"/>
      </rPr>
      <t>241231_Gà Rán Popeyes_9 cities</t>
    </r>
  </si>
  <si>
    <r>
      <rPr>
        <u/>
        <sz val="10"/>
        <color rgb="FF1155CC"/>
        <rFont val="Calibri"/>
      </rPr>
      <t xml:space="preserve">[SJBP]_Domino's Pizza_1k
</t>
    </r>
    <r>
      <rPr>
        <sz val="10"/>
        <color rgb="FF000000"/>
        <rFont val="Calibri"/>
      </rPr>
      <t>250116_Domino pizza_11 cities</t>
    </r>
  </si>
  <si>
    <r>
      <rPr>
        <u/>
        <sz val="10"/>
        <color rgb="FF1155CC"/>
        <rFont val="Calibri"/>
      </rPr>
      <t>[SJBP]__Brand 50%</t>
    </r>
    <r>
      <rPr>
        <sz val="10"/>
        <rFont val="Calibri"/>
      </rPr>
      <t xml:space="preserve"> 241231_All OTH 2025_36 cities</t>
    </r>
  </si>
  <si>
    <r>
      <rPr>
        <u/>
        <sz val="10"/>
        <color rgb="FF1155CC"/>
        <rFont val="Calibri"/>
      </rPr>
      <t xml:space="preserve">[SJBP]_McDonald's_2t2
</t>
    </r>
    <r>
      <rPr>
        <sz val="10"/>
        <rFont val="Calibri"/>
      </rPr>
      <t xml:space="preserve"> 250707_McDonald's_6 cities</t>
    </r>
  </si>
  <si>
    <r>
      <rPr>
        <u/>
        <sz val="10"/>
        <color rgb="FF1155CC"/>
        <rFont val="Calibri"/>
      </rPr>
      <t>[SJBP]__Brand 50%</t>
    </r>
    <r>
      <rPr>
        <sz val="10"/>
        <rFont val="Calibri"/>
      </rPr>
      <t xml:space="preserve"> 241231_All OTH 2025_36 cities</t>
    </r>
  </si>
  <si>
    <r>
      <rPr>
        <u/>
        <sz val="10"/>
        <color rgb="FF1155CC"/>
        <rFont val="Calibri"/>
      </rPr>
      <t xml:space="preserve">[SJBP]_McDonald's_119k
</t>
    </r>
    <r>
      <rPr>
        <sz val="10"/>
        <rFont val="Calibri"/>
      </rPr>
      <t>250707_McDonald's_6 cities</t>
    </r>
  </si>
  <si>
    <r>
      <rPr>
        <u/>
        <sz val="10"/>
        <color rgb="FF1155CC"/>
        <rFont val="Calibri"/>
      </rPr>
      <t xml:space="preserve">[SJBP]_McDonald's_119k
</t>
    </r>
    <r>
      <rPr>
        <sz val="10"/>
        <color rgb="FF000000"/>
        <rFont val="Calibri"/>
      </rPr>
      <t>250707_McDonald's_6 cities</t>
    </r>
  </si>
  <si>
    <r>
      <rPr>
        <u/>
        <sz val="10"/>
        <color rgb="FF1155CC"/>
        <rFont val="Calibri"/>
      </rPr>
      <t xml:space="preserve">[SJBP]_Cơm Thố Anh Nguyễn_Oct
</t>
    </r>
    <r>
      <rPr>
        <sz val="10"/>
        <color rgb="FF000000"/>
        <rFont val="Calibri"/>
      </rPr>
      <t>250718_Cơm Thố Anh Nguyễn_11 cities</t>
    </r>
  </si>
  <si>
    <r>
      <rPr>
        <u/>
        <sz val="10"/>
        <color rgb="FF1155CC"/>
        <rFont val="Calibri"/>
      </rPr>
      <t xml:space="preserve">[SJBP]_Cơm Thố Anh Nguyễn_Oct
</t>
    </r>
    <r>
      <rPr>
        <sz val="10"/>
        <color rgb="FF000000"/>
        <rFont val="Calibri"/>
      </rPr>
      <t>250718_Cơm Thố Anh Nguyễn_11 cities</t>
    </r>
  </si>
  <si>
    <r>
      <rPr>
        <u/>
        <sz val="10"/>
        <color rgb="FF1155CC"/>
        <rFont val="Calibri"/>
      </rPr>
      <t xml:space="preserve">[SuperVIP]_Gà Rán KFC_10-12/10
</t>
    </r>
    <r>
      <rPr>
        <sz val="10"/>
        <color rgb="FF000000"/>
        <rFont val="Calibri"/>
      </rPr>
      <t xml:space="preserve"> 241231_Gà Rán KFC_25 cities</t>
    </r>
  </si>
  <si>
    <r>
      <rPr>
        <u/>
        <sz val="10"/>
        <color rgb="FF1155CC"/>
        <rFont val="Calibri"/>
      </rPr>
      <t xml:space="preserve">[SJBP]_Cơm Thố Anh Nguyễn_Oct
</t>
    </r>
    <r>
      <rPr>
        <sz val="10"/>
        <color rgb="FF000000"/>
        <rFont val="Calibri"/>
      </rPr>
      <t>250718_Cơm Thố Anh Nguyễn_11 cities</t>
    </r>
  </si>
  <si>
    <r>
      <rPr>
        <u/>
        <sz val="10"/>
        <color rgb="FF1155CC"/>
        <rFont val="Calibri"/>
      </rPr>
      <t xml:space="preserve">[VIP]_Gà Rán Texas Chicken_13-16/10
</t>
    </r>
    <r>
      <rPr>
        <sz val="10"/>
        <color rgb="FF000000"/>
        <rFont val="Calibri"/>
      </rPr>
      <t>250102_Gà Rán Texas Chicken_6 cities</t>
    </r>
  </si>
  <si>
    <r>
      <rPr>
        <u/>
        <sz val="10"/>
        <color rgb="FF1155CC"/>
        <rFont val="Calibri"/>
      </rPr>
      <t xml:space="preserve">[VIP]_Gà Rán Texas Chicken_13-16/10
</t>
    </r>
    <r>
      <rPr>
        <sz val="10"/>
        <color rgb="FF000000"/>
        <rFont val="Calibri"/>
      </rPr>
      <t>250102_Gà Rán Texas Chicken_6 cities</t>
    </r>
  </si>
  <si>
    <r>
      <rPr>
        <u/>
        <sz val="10"/>
        <color rgb="FF1155CC"/>
        <rFont val="Calibri"/>
      </rPr>
      <t xml:space="preserve">[VIP]_Gà Rán Texas Chicken_13-16/10
</t>
    </r>
    <r>
      <rPr>
        <sz val="10"/>
        <color rgb="FF000000"/>
        <rFont val="Calibri"/>
      </rPr>
      <t>250102_Gà Rán Texas Chicken_6 cities</t>
    </r>
  </si>
  <si>
    <r>
      <rPr>
        <u/>
        <sz val="10"/>
        <color rgb="FF1155CC"/>
        <rFont val="Calibri"/>
      </rPr>
      <t xml:space="preserve">[SuperVIP]_McDonald's_17-19/10
</t>
    </r>
    <r>
      <rPr>
        <sz val="10"/>
        <color rgb="FF000000"/>
        <rFont val="Calibri"/>
      </rPr>
      <t xml:space="preserve"> 250707_McDonald's_6 cities</t>
    </r>
  </si>
  <si>
    <r>
      <rPr>
        <u/>
        <sz val="10"/>
        <color rgb="FF1155CC"/>
        <rFont val="Calibri"/>
      </rPr>
      <t xml:space="preserve">[VIP]_Cơm Thố Anh Nguyễn_15-19/10
</t>
    </r>
    <r>
      <rPr>
        <sz val="10"/>
        <color rgb="FF000000"/>
        <rFont val="Calibri"/>
      </rPr>
      <t>250718_Cơm Thố Anh Nguyễn_11 cities</t>
    </r>
  </si>
  <si>
    <r>
      <rPr>
        <u/>
        <sz val="10"/>
        <color rgb="FF1155CC"/>
        <rFont val="Calibri"/>
      </rPr>
      <t xml:space="preserve">[VIP]_Cơm Thố Anh Nguyễn_15-19/10
</t>
    </r>
    <r>
      <rPr>
        <sz val="10"/>
        <color rgb="FF000000"/>
        <rFont val="Calibri"/>
      </rPr>
      <t>250718_Cơm Thố Anh Nguyễn_11 cities</t>
    </r>
  </si>
  <si>
    <r>
      <rPr>
        <u/>
        <sz val="10"/>
        <color rgb="FF1155CC"/>
        <rFont val="Calibri"/>
      </rPr>
      <t xml:space="preserve">[JBP]_Gà Rán Texas Chicken_Indi
</t>
    </r>
    <r>
      <rPr>
        <sz val="10"/>
        <color rgb="FF000000"/>
        <rFont val="Calibri"/>
      </rPr>
      <t>250102_Gà Rán Texas Chicken_6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</si>
  <si>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</si>
  <si>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</si>
  <si>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</si>
  <si>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[SJBP]_Gà Rán Popeyes_BOGO
</t>
    </r>
    <r>
      <rPr>
        <sz val="10"/>
        <rFont val="Calibri"/>
      </rPr>
      <t>241231_Gà Rán Popeyes_9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</si>
  <si>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</si>
  <si>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</si>
  <si>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</si>
  <si>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[VIP]_Gong Cha_4-7Nov</t>
    </r>
    <r>
      <rPr>
        <sz val="10"/>
        <color rgb="FF000000"/>
        <rFont val="Calibri"/>
      </rPr>
      <t xml:space="preserve"> 20240506_Gong Cha_3 cities</t>
    </r>
  </si>
  <si>
    <r>
      <rPr>
        <u/>
        <sz val="10"/>
        <color rgb="FF1155CC"/>
        <rFont val="Calibri"/>
      </rPr>
      <t xml:space="preserve">[SJBP]_McDonald's_2T2 </t>
    </r>
    <r>
      <rPr>
        <sz val="10"/>
        <color rgb="FF000000"/>
        <rFont val="Calibri"/>
      </rPr>
      <t xml:space="preserve"> 251025_McDonald's_7 cities</t>
    </r>
  </si>
  <si>
    <r>
      <rPr>
        <u/>
        <sz val="10"/>
        <color rgb="FF1155CC"/>
        <rFont val="Calibri"/>
      </rPr>
      <t>[PNS]_Coke Always on_Nov</t>
    </r>
    <r>
      <rPr>
        <u/>
        <sz val="10"/>
        <color rgb="FF000000"/>
        <rFont val="Calibri"/>
      </rPr>
      <t>_HP, KH, CT</t>
    </r>
  </si>
  <si>
    <r>
      <rPr>
        <u/>
        <sz val="10"/>
        <color rgb="FF1155CC"/>
        <rFont val="Calibri"/>
      </rPr>
      <t>[Alacarte]_Trà sữa Bingxue_Thank You Driver 2025</t>
    </r>
    <r>
      <rPr>
        <sz val="10"/>
        <color rgb="FF000000"/>
        <rFont val="Calibri"/>
      </rPr>
      <t>_260105_Trà sữa Bingxue_12 cities</t>
    </r>
  </si>
  <si>
    <r>
      <rPr>
        <u/>
        <sz val="10"/>
        <color rgb="FF1155CC"/>
        <rFont val="Calibri"/>
      </rPr>
      <t>[Alacarte]_Lotteria_Thank You Driver 2025</t>
    </r>
    <r>
      <rPr>
        <sz val="10"/>
        <color rgb="FF000000"/>
        <rFont val="Calibri"/>
      </rPr>
      <t>_260116_Lotteria_41 cities</t>
    </r>
  </si>
  <si>
    <r>
      <rPr>
        <u/>
        <sz val="10"/>
        <color rgb="FF1155CC"/>
        <rFont val="Calibri"/>
      </rPr>
      <t>[PNS]_TPB JCB Cashback_Feb.26</t>
    </r>
    <r>
      <rPr>
        <sz val="10"/>
        <color rgb="FF000000"/>
        <rFont val="Calibri"/>
      </rPr>
      <t>_ALL</t>
    </r>
  </si>
  <si>
    <r>
      <rPr>
        <u/>
        <sz val="10"/>
        <color rgb="FF1155CC"/>
        <rFont val="Calibri"/>
      </rPr>
      <t xml:space="preserve">[SJBP]_Gà Rán KFC_129k
</t>
    </r>
    <r>
      <rPr>
        <sz val="10"/>
        <color rgb="FF000000"/>
        <rFont val="Calibri"/>
      </rPr>
      <t>241231_Gà Rán KFC_25 cities</t>
    </r>
  </si>
  <si>
    <r>
      <rPr>
        <u/>
        <sz val="10"/>
        <color rgb="FF1155CC"/>
        <rFont val="Calibri"/>
      </rPr>
      <t xml:space="preserve">[SuperVIP]_Pizza Hut_28-30/04
</t>
    </r>
    <r>
      <rPr>
        <sz val="10"/>
        <rFont val="Calibri"/>
      </rPr>
      <t>241231_Pizza Hut_20 cities</t>
    </r>
  </si>
  <si>
    <r>
      <rPr>
        <u/>
        <sz val="10"/>
        <color rgb="FF1155CC"/>
        <rFont val="Calibri"/>
      </rPr>
      <t xml:space="preserve">[SJBP]_McDonald's_2T2 gà
</t>
    </r>
    <r>
      <rPr>
        <sz val="10"/>
        <color rgb="FF000000"/>
        <rFont val="Calibri"/>
      </rPr>
      <t>250416_McDonald's_5 cities</t>
    </r>
  </si>
  <si>
    <r>
      <rPr>
        <u/>
        <sz val="10"/>
        <color rgb="FF1155CC"/>
        <rFont val="Calibri"/>
      </rPr>
      <t>[VIP]_The Coffee House_20-22.5</t>
    </r>
    <r>
      <rPr>
        <sz val="10"/>
        <color rgb="FF000000"/>
        <rFont val="Calibri"/>
      </rPr>
      <t xml:space="preserve"> 241231_The Coffee House_7 cities</t>
    </r>
  </si>
  <si>
    <r>
      <rPr>
        <u/>
        <sz val="10"/>
        <color rgb="FF1155CC"/>
        <rFont val="Calibri"/>
      </rPr>
      <t>[VIP]_The Coffee House_20-22.5</t>
    </r>
    <r>
      <rPr>
        <sz val="10"/>
        <color rgb="FF000000"/>
        <rFont val="Calibri"/>
      </rPr>
      <t xml:space="preserve"> 241231_The Coffee House_7 cities</t>
    </r>
  </si>
  <si>
    <r>
      <rPr>
        <u/>
        <sz val="10"/>
        <color rgb="FF1155CC"/>
        <rFont val="Calibri"/>
      </rPr>
      <t xml:space="preserve">[SuperVIP]_McDonald's_22-25/05
</t>
    </r>
    <r>
      <rPr>
        <sz val="10"/>
        <rFont val="Calibri"/>
      </rPr>
      <t>250416_McDonald's_5 cities</t>
    </r>
  </si>
  <si>
    <r>
      <rPr>
        <u/>
        <sz val="10"/>
        <color rgb="FF1155CC"/>
        <rFont val="Calibri"/>
      </rPr>
      <t xml:space="preserve">[SuperVIP]_McDonald's_22-25/05
</t>
    </r>
    <r>
      <rPr>
        <sz val="10"/>
        <rFont val="Calibri"/>
      </rPr>
      <t>250416_McDonald's_5 cities</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</si>
  <si>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</si>
  <si>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sz val="10"/>
        <rFont val="Calibri"/>
      </rPr>
      <t>[S</t>
    </r>
    <r>
      <rPr>
        <u/>
        <sz val="10"/>
        <color rgb="FF1155CC"/>
        <rFont val="Calibri"/>
      </rPr>
      <t xml:space="preserve">JBP]__Brand </t>
    </r>
    <r>
      <rPr>
        <sz val="10"/>
        <rFont val="Calibri"/>
      </rPr>
      <t>50% 241231_All OTH 2025_36 cities</t>
    </r>
    <r>
      <rPr>
        <u/>
        <sz val="10"/>
        <color rgb="FF1155CC"/>
        <rFont val="Calibri"/>
      </rPr>
      <t xml:space="preserve">
</t>
    </r>
  </si>
  <si>
    <r>
      <rPr>
        <u/>
        <sz val="10"/>
        <color rgb="FF1155CC"/>
        <rFont val="Calibri"/>
      </rPr>
      <t xml:space="preserve">[SJBP]_McDonald's_2T2 109k
</t>
    </r>
    <r>
      <rPr>
        <sz val="10"/>
        <color rgb="FF000000"/>
        <rFont val="Calibri"/>
      </rPr>
      <t>250416_McDonald's_5 cities</t>
    </r>
  </si>
  <si>
    <r>
      <rPr>
        <u/>
        <sz val="10"/>
        <color rgb="FF1155CC"/>
        <rFont val="Calibri"/>
      </rPr>
      <t xml:space="preserve">[SJBP]_McDonald's_2T2 109k
</t>
    </r>
    <r>
      <rPr>
        <sz val="10"/>
        <color rgb="FF000000"/>
        <rFont val="Calibri"/>
      </rPr>
      <t>250416_McDonald's_5 cities</t>
    </r>
  </si>
  <si>
    <r>
      <rPr>
        <u/>
        <sz val="10"/>
        <color rgb="FF1155CC"/>
        <rFont val="Calibri"/>
      </rPr>
      <t xml:space="preserve">[SJBP]_McDonald's_2T2 119k
</t>
    </r>
    <r>
      <rPr>
        <sz val="10"/>
        <color rgb="FF000000"/>
        <rFont val="Calibri"/>
      </rPr>
      <t>250416_McDonald's_5 cities</t>
    </r>
  </si>
  <si>
    <r>
      <rPr>
        <u/>
        <sz val="10"/>
        <color rgb="FF1155CC"/>
        <rFont val="Calibri"/>
      </rPr>
      <t xml:space="preserve">[SJBP]_McDonald's_2T2 119k
</t>
    </r>
    <r>
      <rPr>
        <sz val="10"/>
        <color rgb="FF000000"/>
        <rFont val="Calibri"/>
      </rPr>
      <t>250416_McDonald's_5 cities</t>
    </r>
  </si>
  <si>
    <r>
      <rPr>
        <u/>
        <sz val="10"/>
        <color rgb="FF1155CC"/>
        <rFont val="Calibri"/>
      </rPr>
      <t>[SJBP]_Pizza Hut_1T1</t>
    </r>
    <r>
      <rPr>
        <sz val="10"/>
        <color rgb="FF000000"/>
        <rFont val="Calibri"/>
      </rPr>
      <t xml:space="preserve"> 241231_Pizza Hut_20 cities</t>
    </r>
  </si>
  <si>
    <r>
      <rPr>
        <u/>
        <sz val="10"/>
        <color rgb="FF1155CC"/>
        <rFont val="Calibri"/>
      </rPr>
      <t>[SJBP]_Pizza Hut_1T1</t>
    </r>
    <r>
      <rPr>
        <sz val="10"/>
        <color rgb="FF000000"/>
        <rFont val="Calibri"/>
      </rPr>
      <t xml:space="preserve"> 241231_Pizza Hut_20 cities</t>
    </r>
  </si>
  <si>
    <r>
      <rPr>
        <u/>
        <sz val="10"/>
        <color rgb="FF1155CC"/>
        <rFont val="Calibri"/>
      </rPr>
      <t>[SJBP]__Brand 50%</t>
    </r>
    <r>
      <rPr>
        <sz val="10"/>
        <rFont val="Calibri"/>
      </rPr>
      <t xml:space="preserve"> 241231_All OTH 2025_36 cities</t>
    </r>
  </si>
  <si>
    <r>
      <rPr>
        <u/>
        <sz val="10"/>
        <color rgb="FF1155CC"/>
        <rFont val="Calibri"/>
      </rPr>
      <t xml:space="preserve">[VIP]_Pizza Hut_01-03/08
</t>
    </r>
    <r>
      <rPr>
        <sz val="10"/>
        <color rgb="FF000000"/>
        <rFont val="Calibri"/>
      </rPr>
      <t xml:space="preserve"> 241231_Pizza Hut_20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</si>
  <si>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</si>
  <si>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</si>
  <si>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[SJBP]_McDonald's_2t2
</t>
    </r>
    <r>
      <rPr>
        <sz val="10"/>
        <rFont val="Calibri"/>
      </rPr>
      <t xml:space="preserve"> 250707_McDonald's_6 cities</t>
    </r>
  </si>
  <si>
    <r>
      <rPr>
        <u/>
        <sz val="10"/>
        <color rgb="FF1155CC"/>
        <rFont val="Calibri"/>
      </rPr>
      <t xml:space="preserve">[SJBP]_Cơm Thố Anh Nguyễn_BAU
</t>
    </r>
    <r>
      <rPr>
        <sz val="10"/>
        <color rgb="FF000000"/>
        <rFont val="Calibri"/>
      </rPr>
      <t>250718_Cơm Thố Anh Nguyễn_11 cities</t>
    </r>
  </si>
  <si>
    <r>
      <rPr>
        <u/>
        <sz val="10"/>
        <color rgb="FF1155CC"/>
        <rFont val="Calibri"/>
      </rPr>
      <t xml:space="preserve">[SJBP]_Cơm Thố Anh Nguyễn_Oct
</t>
    </r>
    <r>
      <rPr>
        <sz val="10"/>
        <color rgb="FF000000"/>
        <rFont val="Calibri"/>
      </rPr>
      <t>250718_Cơm Thố Anh Nguyễn_11 cities</t>
    </r>
  </si>
  <si>
    <r>
      <rPr>
        <u/>
        <sz val="10"/>
        <color rgb="FF1155CC"/>
        <rFont val="Calibri"/>
      </rPr>
      <t xml:space="preserve">[SJBP]_McDonald's_119k
</t>
    </r>
    <r>
      <rPr>
        <sz val="10"/>
        <color rgb="FF000000"/>
        <rFont val="Calibri"/>
      </rPr>
      <t>250707_McDonald's_6 cities</t>
    </r>
  </si>
  <si>
    <r>
      <rPr>
        <u/>
        <sz val="10"/>
        <color rgb="FF1155CC"/>
        <rFont val="Calibri"/>
      </rPr>
      <t xml:space="preserve">[VIP]_Cơm Thố Anh Nguyễn_15-19/10
</t>
    </r>
    <r>
      <rPr>
        <sz val="10"/>
        <color rgb="FF000000"/>
        <rFont val="Calibri"/>
      </rPr>
      <t>250718_Cơm Thố Anh Nguyễn_11 cities</t>
    </r>
  </si>
  <si>
    <r>
      <rPr>
        <u/>
        <sz val="10"/>
        <color rgb="FF1155CC"/>
        <rFont val="Calibri"/>
      </rPr>
      <t xml:space="preserve">[VIP]_Cơm Thố Anh Nguyễn_15-19/10
</t>
    </r>
    <r>
      <rPr>
        <sz val="10"/>
        <color rgb="FF000000"/>
        <rFont val="Calibri"/>
      </rPr>
      <t>250718_Cơm Thố Anh Nguyễn_11 cities</t>
    </r>
  </si>
  <si>
    <r>
      <rPr>
        <u/>
        <sz val="10"/>
        <color rgb="FF1155CC"/>
        <rFont val="Calibri"/>
      </rPr>
      <t>[SJBP]_Starbucks Coffee_WC Fri PNS</t>
    </r>
    <r>
      <rPr>
        <sz val="10"/>
        <color rgb="FF000000"/>
        <rFont val="Calibri"/>
      </rPr>
      <t xml:space="preserve"> 250822_Starbucks Coffee_13 cities</t>
    </r>
  </si>
  <si>
    <r>
      <rPr>
        <u/>
        <sz val="10"/>
        <color rgb="FF1155CC"/>
        <rFont val="Calibri"/>
      </rPr>
      <t xml:space="preserve">[SJBP]_Gà Rán Popeyes_BOGO
</t>
    </r>
    <r>
      <rPr>
        <sz val="10"/>
        <rFont val="Calibri"/>
      </rPr>
      <t>241231_Gà Rán Popeyes_9 cities</t>
    </r>
  </si>
  <si>
    <r>
      <rPr>
        <u/>
        <sz val="10"/>
        <color rgb="FF1155CC"/>
        <rFont val="Calibri"/>
      </rPr>
      <t xml:space="preserve">[SJBP]_Gà Rán Popeyes_BOGO
</t>
    </r>
    <r>
      <rPr>
        <sz val="10"/>
        <rFont val="Calibri"/>
      </rPr>
      <t>241231_Gà Rán Popeyes_9 cities</t>
    </r>
  </si>
  <si>
    <r>
      <rPr>
        <u/>
        <sz val="10"/>
        <color rgb="FF1155CC"/>
        <rFont val="Calibri"/>
      </rPr>
      <t xml:space="preserve">[SuperVIP]_The Coffee House_21-23/10
</t>
    </r>
    <r>
      <rPr>
        <sz val="10"/>
        <color rgb="FF000000"/>
        <rFont val="Calibri"/>
      </rPr>
      <t>241231_The Coffee House_7 cities</t>
    </r>
  </si>
  <si>
    <r>
      <rPr>
        <u/>
        <sz val="10"/>
        <color rgb="FF1155CC"/>
        <rFont val="Calibri"/>
      </rPr>
      <t xml:space="preserve">[JBP]_Gà Rán Texas Chicken_Indi
</t>
    </r>
    <r>
      <rPr>
        <sz val="10"/>
        <color rgb="FF000000"/>
        <rFont val="Calibri"/>
      </rPr>
      <t>250102_Gà Rán Texas Chicken_6 cities</t>
    </r>
  </si>
  <si>
    <r>
      <rPr>
        <u/>
        <sz val="10"/>
        <color rgb="FF1155CC"/>
        <rFont val="Calibri"/>
      </rPr>
      <t>[VIP]_Gong Cha_4-7Nov</t>
    </r>
    <r>
      <rPr>
        <sz val="10"/>
        <color rgb="FF000000"/>
        <rFont val="Calibri"/>
      </rPr>
      <t xml:space="preserve"> 20240506_Gong Cha_3 cities</t>
    </r>
  </si>
  <si>
    <r>
      <rPr>
        <u/>
        <sz val="10"/>
        <color rgb="FF1155CC"/>
        <rFont val="Calibri"/>
      </rPr>
      <t>[VIP]_Gong Cha_4-7Nov</t>
    </r>
    <r>
      <rPr>
        <sz val="10"/>
        <color rgb="FF000000"/>
        <rFont val="Calibri"/>
      </rPr>
      <t xml:space="preserve"> 20240506_Gong Cha_3 cities</t>
    </r>
  </si>
  <si>
    <r>
      <rPr>
        <u/>
        <sz val="10"/>
        <color rgb="FF1155CC"/>
        <rFont val="Calibri"/>
      </rPr>
      <t>[SJBP]_Phúc Long Coffee &amp; Tea_Combo 119k</t>
    </r>
    <r>
      <rPr>
        <sz val="10"/>
        <color rgb="FF000000"/>
        <rFont val="Calibri"/>
      </rPr>
      <t xml:space="preserve"> 20240516_Phúc Long Coffee &amp; Tea_17 cities</t>
    </r>
  </si>
  <si>
    <r>
      <rPr>
        <u/>
        <sz val="10"/>
        <color rgb="FF1155CC"/>
        <rFont val="Calibri"/>
      </rPr>
      <t>[SJBP]__Brand 50%</t>
    </r>
    <r>
      <rPr>
        <sz val="10"/>
        <rFont val="Calibri"/>
      </rPr>
      <t xml:space="preserve"> 241231_All OTH 2025_36 cities</t>
    </r>
  </si>
  <si>
    <r>
      <rPr>
        <u/>
        <sz val="10"/>
        <color rgb="FF1155CC"/>
        <rFont val="Calibri"/>
      </rPr>
      <t>[JBP]_Cơm Tấm Phúc Lộc Thọ_BAU</t>
    </r>
    <r>
      <rPr>
        <sz val="10"/>
        <color rgb="FF000000"/>
        <rFont val="Calibri"/>
      </rPr>
      <t xml:space="preserve"> Vung Tau, Dong Nai</t>
    </r>
  </si>
  <si>
    <r>
      <rPr>
        <u/>
        <sz val="10"/>
        <color rgb="FF1155CC"/>
        <rFont val="Calibri"/>
      </rPr>
      <t>[PNS]_BIDV_Jan.CREDIT</t>
    </r>
    <r>
      <rPr>
        <sz val="10"/>
        <rFont val="Calibri"/>
      </rPr>
      <t>_ALL</t>
    </r>
  </si>
  <si>
    <r>
      <rPr>
        <u/>
        <sz val="10"/>
        <color rgb="FF1155CC"/>
        <rFont val="Calibri"/>
      </rPr>
      <t>[PNS]_Coke VF27_Jan</t>
    </r>
    <r>
      <rPr>
        <sz val="10"/>
        <rFont val="Calibri"/>
      </rPr>
      <t>_HP, KH, CT</t>
    </r>
  </si>
  <si>
    <r>
      <rPr>
        <u/>
        <sz val="10"/>
        <color rgb="FF1155CC"/>
        <rFont val="Calibri"/>
      </rPr>
      <t>[PNS]_VIB_Jan.USAGE</t>
    </r>
    <r>
      <rPr>
        <sz val="10"/>
        <color rgb="FF000000"/>
        <rFont val="Calibri"/>
      </rPr>
      <t>_ALL</t>
    </r>
  </si>
  <si>
    <r>
      <rPr>
        <u/>
        <sz val="10"/>
        <color rgb="FF1155CC"/>
        <rFont val="Calibri"/>
      </rPr>
      <t>[PNS]_Coke VF27_Jan</t>
    </r>
    <r>
      <rPr>
        <sz val="10"/>
        <rFont val="Calibri"/>
      </rPr>
      <t>_HP, KH, CT</t>
    </r>
  </si>
  <si>
    <r>
      <rPr>
        <u/>
        <sz val="10"/>
        <color rgb="FF1155CC"/>
        <rFont val="Calibri"/>
      </rPr>
      <t>[PNS]_Pepsi Baseline_Jan</t>
    </r>
    <r>
      <rPr>
        <sz val="10"/>
        <color rgb="FF000000"/>
        <rFont val="Calibri"/>
      </rPr>
      <t>_CT, BH, KH, HP</t>
    </r>
  </si>
  <si>
    <r>
      <rPr>
        <u/>
        <sz val="10"/>
        <color rgb="FF1155CC"/>
        <rFont val="Calibri"/>
      </rPr>
      <t>[PNS]_VPBANK CREDIT_Jan</t>
    </r>
    <r>
      <rPr>
        <sz val="10"/>
        <color rgb="FF000000"/>
        <rFont val="Calibri"/>
      </rPr>
      <t>_ALL</t>
    </r>
  </si>
  <si>
    <r>
      <rPr>
        <u/>
        <sz val="10"/>
        <color rgb="FF1155CC"/>
        <rFont val="Calibri"/>
      </rPr>
      <t>[PNS]_Pepsi FF27_Jan</t>
    </r>
    <r>
      <rPr>
        <sz val="10"/>
        <color rgb="FF000000"/>
        <rFont val="Calibri"/>
      </rPr>
      <t>_CT, BH, KH, HP</t>
    </r>
  </si>
  <si>
    <r>
      <rPr>
        <u/>
        <sz val="10"/>
        <color rgb="FF1155CC"/>
        <rFont val="Calibri"/>
      </rPr>
      <t>[PNS]_Coke VF27_Jan</t>
    </r>
    <r>
      <rPr>
        <sz val="10"/>
        <rFont val="Calibri"/>
      </rPr>
      <t>_HP, KH, CT</t>
    </r>
  </si>
  <si>
    <r>
      <rPr>
        <u/>
        <sz val="10"/>
        <color rgb="FF1155CC"/>
        <rFont val="Calibri"/>
      </rPr>
      <t>[PNS]_Pepsi FF27_Jan</t>
    </r>
    <r>
      <rPr>
        <sz val="10"/>
        <rFont val="Calibri"/>
      </rPr>
      <t>_CT, BH, KH, HP</t>
    </r>
  </si>
  <si>
    <r>
      <rPr>
        <u/>
        <sz val="10"/>
        <color rgb="FF1155CC"/>
        <rFont val="Calibri"/>
      </rPr>
      <t>[PNS]_NCB_Jan</t>
    </r>
    <r>
      <rPr>
        <sz val="10"/>
        <color rgb="FF000000"/>
        <rFont val="Calibri"/>
      </rPr>
      <t>_ALL</t>
    </r>
  </si>
  <si>
    <r>
      <rPr>
        <u/>
        <sz val="10"/>
        <color rgb="FF1155CC"/>
        <rFont val="Calibri"/>
      </rPr>
      <t>[PNS]_Coke VF27_Jan</t>
    </r>
    <r>
      <rPr>
        <sz val="10"/>
        <rFont val="Calibri"/>
      </rPr>
      <t>_HP, KH, CT</t>
    </r>
  </si>
  <si>
    <r>
      <rPr>
        <u/>
        <sz val="10"/>
        <color rgb="FF1155CC"/>
        <rFont val="Calibri"/>
      </rPr>
      <t>[PNS]_OCB_Jan</t>
    </r>
    <r>
      <rPr>
        <sz val="10"/>
        <color rgb="FF000000"/>
        <rFont val="Calibri"/>
      </rPr>
      <t>_ALL</t>
    </r>
  </si>
  <si>
    <r>
      <rPr>
        <u/>
        <sz val="10"/>
        <color rgb="FF1155CC"/>
        <rFont val="Calibri"/>
      </rPr>
      <t>[PNS]_HOME CREDIT_Jan</t>
    </r>
    <r>
      <rPr>
        <sz val="10"/>
        <color rgb="FF000000"/>
        <rFont val="Calibri"/>
      </rPr>
      <t>_ALL</t>
    </r>
  </si>
  <si>
    <r>
      <rPr>
        <u/>
        <sz val="10"/>
        <color rgb="FF1155CC"/>
        <rFont val="Calibri"/>
      </rPr>
      <t>[PNS]_Coke VF27_Jan</t>
    </r>
    <r>
      <rPr>
        <sz val="10"/>
        <rFont val="Calibri"/>
      </rPr>
      <t>_HP, KH, CT</t>
    </r>
  </si>
  <si>
    <r>
      <rPr>
        <u/>
        <sz val="10"/>
        <color rgb="FF1155CC"/>
        <rFont val="Calibri"/>
      </rPr>
      <t>[PNS]_MB JCB Hi ShopeeFood_Jan.Usage</t>
    </r>
    <r>
      <rPr>
        <sz val="10"/>
        <color rgb="FF000000"/>
        <rFont val="Calibri"/>
      </rPr>
      <t>_All</t>
    </r>
  </si>
  <si>
    <r>
      <rPr>
        <u/>
        <sz val="10"/>
        <color rgb="FF1155CC"/>
        <rFont val="Calibri"/>
      </rPr>
      <t>[PNS]_Coke VF27_Jan</t>
    </r>
    <r>
      <rPr>
        <sz val="10"/>
        <rFont val="Calibri"/>
      </rPr>
      <t>_HP, KH, CT</t>
    </r>
  </si>
  <si>
    <r>
      <rPr>
        <u/>
        <sz val="10"/>
        <color rgb="FF1155CC"/>
        <rFont val="Calibri"/>
      </rPr>
      <t>[PNS]_FE CREDIT_Jan</t>
    </r>
    <r>
      <rPr>
        <sz val="10"/>
        <color rgb="FF000000"/>
        <rFont val="Calibri"/>
      </rPr>
      <t>_ALL</t>
    </r>
  </si>
  <si>
    <r>
      <rPr>
        <u/>
        <sz val="10"/>
        <color rgb="FF1155CC"/>
        <rFont val="Calibri"/>
      </rPr>
      <t>[PNS]_Pepsi Baseline_Jan</t>
    </r>
    <r>
      <rPr>
        <sz val="10"/>
        <rFont val="Calibri"/>
      </rPr>
      <t>_CT, BH, KH, HP</t>
    </r>
  </si>
  <si>
    <r>
      <rPr>
        <u/>
        <sz val="10"/>
        <color rgb="FF1155CC"/>
        <rFont val="Calibri"/>
      </rPr>
      <t>[PNS]_Shinhan Finance Mastercard_Feb</t>
    </r>
    <r>
      <rPr>
        <sz val="10"/>
        <color rgb="FF000000"/>
        <rFont val="Calibri"/>
      </rPr>
      <t>_ALL</t>
    </r>
  </si>
  <si>
    <r>
      <rPr>
        <u/>
        <sz val="10"/>
        <color rgb="FF1155CC"/>
        <rFont val="Calibri"/>
      </rPr>
      <t>[PNS]_BIDV_Feb.CREDIT</t>
    </r>
    <r>
      <rPr>
        <sz val="10"/>
        <color rgb="FF000000"/>
        <rFont val="Calibri"/>
      </rPr>
      <t>_ALL</t>
    </r>
  </si>
  <si>
    <r>
      <rPr>
        <u/>
        <sz val="10"/>
        <color rgb="FF1155CC"/>
        <rFont val="Calibri"/>
      </rPr>
      <t>[PNS]_NCB_Feb</t>
    </r>
    <r>
      <rPr>
        <sz val="10"/>
        <color rgb="FF000000"/>
        <rFont val="Calibri"/>
      </rPr>
      <t>_ALL</t>
    </r>
  </si>
  <si>
    <r>
      <rPr>
        <u/>
        <sz val="10"/>
        <color rgb="FF1155CC"/>
        <rFont val="Calibri"/>
      </rPr>
      <t>[PNS]_HDBank_Feb.Muadee</t>
    </r>
    <r>
      <rPr>
        <sz val="10"/>
        <color rgb="FF000000"/>
        <rFont val="Calibri"/>
      </rPr>
      <t>_ALL</t>
    </r>
  </si>
  <si>
    <r>
      <rPr>
        <u/>
        <sz val="10"/>
        <color rgb="FF1155CC"/>
        <rFont val="Calibri"/>
      </rPr>
      <t>[PNS]_HOME CREDIT_Feb</t>
    </r>
    <r>
      <rPr>
        <sz val="10"/>
        <color rgb="FF000000"/>
        <rFont val="Calibri"/>
      </rPr>
      <t>_ALL</t>
    </r>
  </si>
  <si>
    <r>
      <rPr>
        <u/>
        <sz val="10"/>
        <color rgb="FF1155CC"/>
        <rFont val="Calibri"/>
      </rPr>
      <t>[PNS]_Shinhan Finance Mastercard_Feb.16</t>
    </r>
    <r>
      <rPr>
        <sz val="10"/>
        <rFont val="Calibri"/>
      </rPr>
      <t>_ALL</t>
    </r>
  </si>
  <si>
    <r>
      <rPr>
        <u/>
        <sz val="10"/>
        <color rgb="FF1155CC"/>
        <rFont val="Calibri"/>
      </rPr>
      <t>[PNS]_HD SAISON_Feb.FOOD</t>
    </r>
    <r>
      <rPr>
        <sz val="10"/>
        <rFont val="Calibri"/>
      </rPr>
      <t>_ALL</t>
    </r>
  </si>
  <si>
    <r>
      <rPr>
        <u/>
        <sz val="10"/>
        <color rgb="FF1155CC"/>
        <rFont val="Calibri"/>
      </rPr>
      <t>[PNS]_TCB_Feb.CREDIT</t>
    </r>
    <r>
      <rPr>
        <sz val="10"/>
        <color rgb="FF000000"/>
        <rFont val="Calibri"/>
      </rPr>
      <t>_ALL</t>
    </r>
  </si>
  <si>
    <r>
      <rPr>
        <u/>
        <sz val="10"/>
        <color rgb="FF1155CC"/>
        <rFont val="Calibri"/>
      </rPr>
      <t>[PNS]_Pepsi FF28_Feb</t>
    </r>
    <r>
      <rPr>
        <sz val="10"/>
        <rFont val="Calibri"/>
      </rPr>
      <t>_CT, BH, KH, HP</t>
    </r>
  </si>
  <si>
    <r>
      <rPr>
        <u/>
        <sz val="10"/>
        <color rgb="FF1155CC"/>
        <rFont val="Calibri"/>
      </rPr>
      <t>[PNS]_BIDV_Mar.CREDIT</t>
    </r>
    <r>
      <rPr>
        <sz val="10"/>
        <color rgb="FF000000"/>
        <rFont val="Calibri"/>
      </rPr>
      <t>_ALL</t>
    </r>
  </si>
  <si>
    <r>
      <rPr>
        <u/>
        <sz val="10"/>
        <color rgb="FF1155CC"/>
        <rFont val="Calibri"/>
      </rPr>
      <t>[PNS]_Pepsi FF29_Mar</t>
    </r>
    <r>
      <rPr>
        <sz val="10"/>
        <color rgb="FF000000"/>
        <rFont val="Calibri"/>
      </rPr>
      <t>_CT, KH, BH, HP, HUE</t>
    </r>
  </si>
  <si>
    <r>
      <rPr>
        <u/>
        <sz val="10"/>
        <color rgb="FF1155CC"/>
        <rFont val="Calibri"/>
      </rPr>
      <t>[PNS]_Pepsi FF29_Mar</t>
    </r>
    <r>
      <rPr>
        <sz val="10"/>
        <color rgb="FF000000"/>
        <rFont val="Calibri"/>
      </rPr>
      <t>_CT, KH, BH, HP, HUE</t>
    </r>
  </si>
  <si>
    <r>
      <rPr>
        <u/>
        <sz val="10"/>
        <color rgb="FF1155CC"/>
        <rFont val="Calibri"/>
      </rPr>
      <t>[PNS]_NCB_Mar</t>
    </r>
    <r>
      <rPr>
        <sz val="10"/>
        <color rgb="FF000000"/>
        <rFont val="Calibri"/>
      </rPr>
      <t>_ALL</t>
    </r>
  </si>
  <si>
    <r>
      <rPr>
        <u/>
        <sz val="10"/>
        <color rgb="FF1155CC"/>
        <rFont val="Calibri"/>
      </rPr>
      <t>[PNS]_HOME CREDIT_Mar</t>
    </r>
    <r>
      <rPr>
        <sz val="10"/>
        <color rgb="FF000000"/>
        <rFont val="Calibri"/>
      </rPr>
      <t>_ALL</t>
    </r>
  </si>
  <si>
    <r>
      <rPr>
        <u/>
        <sz val="10"/>
        <color rgb="FF1155CC"/>
        <rFont val="Calibri"/>
      </rPr>
      <t>[PNS]_HD SAISON_Mar.FOOD</t>
    </r>
    <r>
      <rPr>
        <sz val="10"/>
        <color rgb="FF000000"/>
        <rFont val="Calibri"/>
      </rPr>
      <t>_ALL</t>
    </r>
  </si>
  <si>
    <r>
      <rPr>
        <u/>
        <sz val="10"/>
        <color rgb="FF1155CC"/>
        <rFont val="Calibri"/>
      </rPr>
      <t>[PNS]_BIDV_Mar.CREDIT</t>
    </r>
    <r>
      <rPr>
        <sz val="10"/>
        <color rgb="FF000000"/>
        <rFont val="Calibri"/>
      </rPr>
      <t>_ALL</t>
    </r>
  </si>
  <si>
    <r>
      <rPr>
        <u/>
        <sz val="10"/>
        <color rgb="FF1155CC"/>
        <rFont val="Calibri"/>
      </rPr>
      <t>[PNS]_Shinhan Finance Mastercard_Apr</t>
    </r>
    <r>
      <rPr>
        <sz val="10"/>
        <color rgb="FF000000"/>
        <rFont val="Calibri"/>
      </rPr>
      <t>_ALL</t>
    </r>
  </si>
  <si>
    <r>
      <rPr>
        <u/>
        <sz val="11"/>
        <color rgb="FF1155CC"/>
        <rFont val="Calibri"/>
      </rPr>
      <t>[PNS]_NCB_Apr</t>
    </r>
    <r>
      <rPr>
        <sz val="11"/>
        <color rgb="FF000000"/>
        <rFont val="Calibri"/>
      </rPr>
      <t>_ALL</t>
    </r>
  </si>
  <si>
    <r>
      <rPr>
        <u/>
        <sz val="10"/>
        <color rgb="FF1155CC"/>
        <rFont val="Calibri"/>
      </rPr>
      <t>[PNS]_BIDV_Apr.DEBIT</t>
    </r>
    <r>
      <rPr>
        <sz val="10"/>
        <color rgb="FF000000"/>
        <rFont val="Calibri"/>
      </rPr>
      <t>_ALL</t>
    </r>
  </si>
  <si>
    <r>
      <rPr>
        <u/>
        <sz val="10"/>
        <color rgb="FF1155CC"/>
        <rFont val="Calibri"/>
      </rPr>
      <t>[PNS]_LPBANK_Apr</t>
    </r>
    <r>
      <rPr>
        <sz val="10"/>
        <color rgb="FF000000"/>
        <rFont val="Calibri"/>
      </rPr>
      <t>_ALL</t>
    </r>
  </si>
  <si>
    <r>
      <rPr>
        <u/>
        <sz val="10"/>
        <color rgb="FF1155CC"/>
        <rFont val="Calibri"/>
      </rPr>
      <t>[PNS]_HD SAISON_Apr.FOOD</t>
    </r>
    <r>
      <rPr>
        <sz val="10"/>
        <color rgb="FF000000"/>
        <rFont val="Calibri"/>
      </rPr>
      <t>_ALL</t>
    </r>
  </si>
  <si>
    <r>
      <rPr>
        <u/>
        <sz val="10"/>
        <color rgb="FF1155CC"/>
        <rFont val="Calibri"/>
      </rPr>
      <t>[PNS]_VPBANK CREDIT_Apr</t>
    </r>
    <r>
      <rPr>
        <sz val="10"/>
        <color rgb="FF000000"/>
        <rFont val="Calibri"/>
      </rPr>
      <t>_ALL</t>
    </r>
  </si>
  <si>
    <r>
      <rPr>
        <u/>
        <sz val="10"/>
        <color rgb="FF1155CC"/>
        <rFont val="Calibri"/>
      </rPr>
      <t>[PNS]_BIDV_Apr.Credit</t>
    </r>
    <r>
      <rPr>
        <sz val="10"/>
        <color rgb="FF000000"/>
        <rFont val="Calibri"/>
      </rPr>
      <t>_ALL</t>
    </r>
  </si>
  <si>
    <r>
      <rPr>
        <u/>
        <sz val="10"/>
        <color rgb="FF1155CC"/>
        <rFont val="Calibri"/>
      </rPr>
      <t>[PNS]_BIDV_May.CREDIT</t>
    </r>
    <r>
      <rPr>
        <sz val="10"/>
        <color rgb="FF000000"/>
        <rFont val="Calibri"/>
      </rPr>
      <t>_ALL</t>
    </r>
  </si>
  <si>
    <r>
      <rPr>
        <u/>
        <sz val="10"/>
        <color rgb="FF1155CC"/>
        <rFont val="Calibri"/>
      </rPr>
      <t>[PNS]_TPB JCB CASHBACK_May</t>
    </r>
    <r>
      <rPr>
        <sz val="10"/>
        <color rgb="FF000000"/>
        <rFont val="Calibri"/>
      </rPr>
      <t>_ALL</t>
    </r>
  </si>
  <si>
    <r>
      <rPr>
        <u/>
        <sz val="10"/>
        <color rgb="FF1155CC"/>
        <rFont val="Calibri"/>
      </rPr>
      <t xml:space="preserve">[PNS]_NCB_May </t>
    </r>
    <r>
      <rPr>
        <sz val="10"/>
        <color rgb="FF000000"/>
        <rFont val="Calibri"/>
      </rPr>
      <t>_ALL</t>
    </r>
  </si>
  <si>
    <r>
      <rPr>
        <u/>
        <sz val="10"/>
        <color rgb="FF1155CC"/>
        <rFont val="Calibri"/>
      </rPr>
      <t>[PNS]_VPBANK CREDIT_May</t>
    </r>
    <r>
      <rPr>
        <sz val="10"/>
        <color rgb="FF000000"/>
        <rFont val="Calibri"/>
      </rPr>
      <t>_ALL</t>
    </r>
  </si>
  <si>
    <r>
      <rPr>
        <u/>
        <sz val="10"/>
        <color rgb="FF1155CC"/>
        <rFont val="Calibri"/>
      </rPr>
      <t>[PNS]_LPBANK_May</t>
    </r>
    <r>
      <rPr>
        <sz val="10"/>
        <color rgb="FF000000"/>
        <rFont val="Calibri"/>
      </rPr>
      <t>_ALL</t>
    </r>
  </si>
  <si>
    <r>
      <rPr>
        <u/>
        <sz val="10"/>
        <color rgb="FF1155CC"/>
        <rFont val="Calibri"/>
      </rPr>
      <t xml:space="preserve">[PNS]_Shinhan Finance Mastercard_May </t>
    </r>
    <r>
      <rPr>
        <sz val="10"/>
        <color rgb="FF000000"/>
        <rFont val="Calibri"/>
      </rPr>
      <t>_ALL</t>
    </r>
  </si>
  <si>
    <r>
      <rPr>
        <u/>
        <sz val="10"/>
        <color rgb="FF1155CC"/>
        <rFont val="Calibri"/>
      </rPr>
      <t>[PNS]_BIDV_May.DEBIT</t>
    </r>
    <r>
      <rPr>
        <sz val="10"/>
        <color rgb="FF000000"/>
        <rFont val="Calibri"/>
      </rPr>
      <t>_ALL</t>
    </r>
  </si>
  <si>
    <r>
      <rPr>
        <u/>
        <sz val="10"/>
        <color rgb="FF1155CC"/>
        <rFont val="Calibri"/>
      </rPr>
      <t>[PNS]_VPBANK VISA_May</t>
    </r>
    <r>
      <rPr>
        <sz val="10"/>
        <rFont val="Calibri"/>
      </rPr>
      <t>_ALL</t>
    </r>
  </si>
  <si>
    <r>
      <rPr>
        <u/>
        <sz val="10"/>
        <color rgb="FF1155CC"/>
        <rFont val="Calibri"/>
      </rPr>
      <t>[PNS]_VietinBank_Jun</t>
    </r>
    <r>
      <rPr>
        <sz val="10"/>
        <color rgb="FF000000"/>
        <rFont val="Calibri"/>
      </rPr>
      <t>_ALL</t>
    </r>
  </si>
  <si>
    <r>
      <rPr>
        <u/>
        <sz val="10"/>
        <color rgb="FF1155CC"/>
        <rFont val="Calibri"/>
      </rPr>
      <t>[PNS]_TPB JCB CASHBACK_Jun</t>
    </r>
    <r>
      <rPr>
        <sz val="10"/>
        <color rgb="FF000000"/>
        <rFont val="Calibri"/>
      </rPr>
      <t>_ALL</t>
    </r>
  </si>
  <si>
    <r>
      <rPr>
        <u/>
        <sz val="10"/>
        <color rgb="FF1155CC"/>
        <rFont val="Calibri"/>
      </rPr>
      <t>[PNS]_BIDV_Jun.CREDIT</t>
    </r>
    <r>
      <rPr>
        <sz val="10"/>
        <color rgb="FF000000"/>
        <rFont val="Calibri"/>
      </rPr>
      <t>_ALL</t>
    </r>
  </si>
  <si>
    <r>
      <rPr>
        <u/>
        <sz val="10"/>
        <color rgb="FF1155CC"/>
        <rFont val="Calibri"/>
      </rPr>
      <t>[PNS]_NCB_Jun</t>
    </r>
    <r>
      <rPr>
        <sz val="10"/>
        <color rgb="FF000000"/>
        <rFont val="Calibri"/>
      </rPr>
      <t>_ALL</t>
    </r>
  </si>
  <si>
    <r>
      <rPr>
        <u/>
        <sz val="10"/>
        <color rgb="FF1155CC"/>
        <rFont val="Calibri"/>
      </rPr>
      <t>[PNS]_VPBANK CREDIT_Jun</t>
    </r>
    <r>
      <rPr>
        <sz val="10"/>
        <color rgb="FF000000"/>
        <rFont val="Calibri"/>
      </rPr>
      <t>_ALL</t>
    </r>
  </si>
  <si>
    <r>
      <rPr>
        <u/>
        <sz val="10"/>
        <color rgb="FF1155CC"/>
        <rFont val="Calibri"/>
      </rPr>
      <t>[PNS]_MB JCB Hi ShopeeFood_Jun</t>
    </r>
    <r>
      <rPr>
        <sz val="10"/>
        <color rgb="FF000000"/>
        <rFont val="Calibri"/>
      </rPr>
      <t>_ALL</t>
    </r>
  </si>
  <si>
    <r>
      <rPr>
        <u/>
        <sz val="10"/>
        <color rgb="FF1155CC"/>
        <rFont val="Calibri"/>
      </rPr>
      <t>[PNS]_Cashlessweek_Jun</t>
    </r>
    <r>
      <rPr>
        <sz val="10"/>
        <color rgb="FF000000"/>
        <rFont val="Calibri"/>
      </rPr>
      <t>_ALL</t>
    </r>
  </si>
  <si>
    <r>
      <rPr>
        <u/>
        <sz val="10"/>
        <color rgb="FF1155CC"/>
        <rFont val="Calibri"/>
      </rPr>
      <t>[PNS]_TPB JCB CASHBACK_Jun.15</t>
    </r>
    <r>
      <rPr>
        <sz val="10"/>
        <color rgb="FF000000"/>
        <rFont val="Calibri"/>
      </rPr>
      <t>_ALL</t>
    </r>
  </si>
  <si>
    <r>
      <rPr>
        <u/>
        <sz val="10"/>
        <color rgb="FF1155CC"/>
        <rFont val="Calibri"/>
      </rPr>
      <t>[PNS]_VPBANK VISA_Jun</t>
    </r>
    <r>
      <rPr>
        <sz val="10"/>
        <color rgb="FF000000"/>
        <rFont val="Calibri"/>
      </rPr>
      <t>_ALL</t>
    </r>
  </si>
  <si>
    <r>
      <rPr>
        <u/>
        <sz val="10"/>
        <color rgb="FF1155CC"/>
        <rFont val="Calibri"/>
      </rPr>
      <t>[PNS]_Cashlessweek_Jun</t>
    </r>
    <r>
      <rPr>
        <sz val="10"/>
        <color rgb="FF000000"/>
        <rFont val="Calibri"/>
      </rPr>
      <t>_ALL</t>
    </r>
  </si>
  <si>
    <r>
      <rPr>
        <u/>
        <sz val="10"/>
        <color rgb="FF1155CC"/>
        <rFont val="Calibri"/>
      </rPr>
      <t>[PNS]_Shinhan Finance Mastercard_Jun</t>
    </r>
    <r>
      <rPr>
        <sz val="10"/>
        <color rgb="FF000000"/>
        <rFont val="Calibri"/>
      </rPr>
      <t>_ALL</t>
    </r>
  </si>
  <si>
    <r>
      <rPr>
        <u/>
        <sz val="10"/>
        <color rgb="FF1155CC"/>
        <rFont val="Calibri"/>
      </rPr>
      <t>[PNS]_BIDV_Jun.DEBIT</t>
    </r>
    <r>
      <rPr>
        <sz val="10"/>
        <color rgb="FF000000"/>
        <rFont val="Calibri"/>
      </rPr>
      <t>_ALL</t>
    </r>
  </si>
  <si>
    <r>
      <rPr>
        <u/>
        <sz val="10"/>
        <color rgb="FF1155CC"/>
        <rFont val="Calibri"/>
      </rPr>
      <t>[PNS]_BIDV_Jun.JCB WELL BEING</t>
    </r>
    <r>
      <rPr>
        <sz val="10"/>
        <color rgb="FF000000"/>
        <rFont val="Calibri"/>
      </rPr>
      <t>_ALL</t>
    </r>
  </si>
  <si>
    <r>
      <rPr>
        <u/>
        <sz val="10"/>
        <color rgb="FF1155CC"/>
        <rFont val="Calibri"/>
      </rPr>
      <t>[PNS]_Shinhan Finance Mastercard_Jul</t>
    </r>
    <r>
      <rPr>
        <sz val="10"/>
        <color rgb="FF000000"/>
        <rFont val="Calibri"/>
      </rPr>
      <t>_ALL</t>
    </r>
  </si>
  <si>
    <r>
      <rPr>
        <u/>
        <sz val="10"/>
        <color rgb="FF1155CC"/>
        <rFont val="Calibri"/>
      </rPr>
      <t>[PNS]_BIDV_Jul.CREDIT</t>
    </r>
    <r>
      <rPr>
        <sz val="10"/>
        <color rgb="FF000000"/>
        <rFont val="Calibri"/>
      </rPr>
      <t>_ALL</t>
    </r>
  </si>
  <si>
    <r>
      <rPr>
        <u/>
        <sz val="10"/>
        <color rgb="FF1155CC"/>
        <rFont val="Calibri"/>
      </rPr>
      <t>[PNS]_VPBANK DEBIT_Jul</t>
    </r>
    <r>
      <rPr>
        <sz val="10"/>
        <color rgb="FF000000"/>
        <rFont val="Calibri"/>
      </rPr>
      <t>_ALL</t>
    </r>
  </si>
  <si>
    <r>
      <rPr>
        <u/>
        <sz val="10"/>
        <color rgb="FF1155CC"/>
        <rFont val="Calibri"/>
      </rPr>
      <t>[PNS]_MB JCB Hi ShopeeFood_Jul</t>
    </r>
    <r>
      <rPr>
        <sz val="10"/>
        <color rgb="FF000000"/>
        <rFont val="Calibri"/>
      </rPr>
      <t>_ALL</t>
    </r>
  </si>
  <si>
    <r>
      <rPr>
        <u/>
        <sz val="10"/>
        <color rgb="FF1155CC"/>
        <rFont val="Calibri"/>
      </rPr>
      <t>[PNS]_VPBANK CREDIT_Jul</t>
    </r>
    <r>
      <rPr>
        <sz val="10"/>
        <color rgb="FF000000"/>
        <rFont val="Calibri"/>
      </rPr>
      <t>_ALL</t>
    </r>
  </si>
  <si>
    <r>
      <rPr>
        <u/>
        <sz val="10"/>
        <color rgb="FF1155CC"/>
        <rFont val="Calibri"/>
      </rPr>
      <t>[PNS]_BVBANK_Jul</t>
    </r>
    <r>
      <rPr>
        <sz val="10"/>
        <color rgb="FF000000"/>
        <rFont val="Calibri"/>
      </rPr>
      <t>_ALL</t>
    </r>
  </si>
  <si>
    <r>
      <rPr>
        <u/>
        <sz val="10"/>
        <color rgb="FF1155CC"/>
        <rFont val="Calibri"/>
      </rPr>
      <t>[PNS]_TPB JCB CASHBACK_Jul</t>
    </r>
    <r>
      <rPr>
        <sz val="10"/>
        <color rgb="FF000000"/>
        <rFont val="Calibri"/>
      </rPr>
      <t>_ALL</t>
    </r>
  </si>
  <si>
    <r>
      <rPr>
        <u/>
        <sz val="10"/>
        <color rgb="FF1155CC"/>
        <rFont val="Calibri"/>
      </rPr>
      <t>[PNS]_LPBANK_Jul</t>
    </r>
    <r>
      <rPr>
        <sz val="10"/>
        <color rgb="FF000000"/>
        <rFont val="Calibri"/>
      </rPr>
      <t>_ALL</t>
    </r>
  </si>
  <si>
    <r>
      <rPr>
        <u/>
        <sz val="10"/>
        <color rgb="FF1155CC"/>
        <rFont val="Calibri"/>
      </rPr>
      <t xml:space="preserve">[PNS]_BIDV_Jul. JCB WELL BEING </t>
    </r>
    <r>
      <rPr>
        <sz val="10"/>
        <color rgb="FF000000"/>
        <rFont val="Calibri"/>
      </rPr>
      <t>_ALL</t>
    </r>
  </si>
  <si>
    <r>
      <rPr>
        <u/>
        <sz val="10"/>
        <color rgb="FF1155CC"/>
        <rFont val="Calibri"/>
      </rPr>
      <t>[PNS]_VPBANK VISA_Jul</t>
    </r>
    <r>
      <rPr>
        <sz val="10"/>
        <color rgb="FF000000"/>
        <rFont val="Calibri"/>
      </rPr>
      <t>_ALL</t>
    </r>
  </si>
  <si>
    <r>
      <rPr>
        <u/>
        <sz val="10"/>
        <color rgb="FF1155CC"/>
        <rFont val="Calibri"/>
      </rPr>
      <t>[PNS]_HDBank_Jul.MUADEE</t>
    </r>
    <r>
      <rPr>
        <sz val="10"/>
        <color rgb="FF000000"/>
        <rFont val="Calibri"/>
      </rPr>
      <t>_ALL</t>
    </r>
  </si>
  <si>
    <r>
      <rPr>
        <u/>
        <sz val="10"/>
        <color rgb="FF1155CC"/>
        <rFont val="Calibri"/>
      </rPr>
      <t>[PNS]_Shinhan Finance Mastercard_Jul.29</t>
    </r>
    <r>
      <rPr>
        <sz val="10"/>
        <color rgb="FF000000"/>
        <rFont val="Calibri"/>
      </rPr>
      <t>_ALL</t>
    </r>
  </si>
  <si>
    <r>
      <rPr>
        <u/>
        <sz val="10"/>
        <color rgb="FF1155CC"/>
        <rFont val="Calibri"/>
      </rPr>
      <t>[PNS]_NCB_Jul</t>
    </r>
    <r>
      <rPr>
        <sz val="10"/>
        <color rgb="FF000000"/>
        <rFont val="Calibri"/>
      </rPr>
      <t>_ALL</t>
    </r>
  </si>
  <si>
    <r>
      <rPr>
        <u/>
        <sz val="10"/>
        <color rgb="FF1155CC"/>
        <rFont val="Calibri"/>
      </rPr>
      <t>[PNS]_Shinhan Finance Mastercard_Aug</t>
    </r>
    <r>
      <rPr>
        <sz val="10"/>
        <color rgb="FF000000"/>
        <rFont val="Calibri"/>
      </rPr>
      <t>_ALL</t>
    </r>
  </si>
  <si>
    <r>
      <rPr>
        <u/>
        <sz val="10"/>
        <color rgb="FF1155CC"/>
        <rFont val="Calibri"/>
      </rPr>
      <t>[PNS]_BVBANK_Aug</t>
    </r>
    <r>
      <rPr>
        <sz val="10"/>
        <color rgb="FF000000"/>
        <rFont val="Calibri"/>
      </rPr>
      <t>_ALL</t>
    </r>
  </si>
  <si>
    <r>
      <rPr>
        <u/>
        <sz val="10"/>
        <color rgb="FF1155CC"/>
        <rFont val="Calibri"/>
      </rPr>
      <t>[PNS]_LPBANK_Aug</t>
    </r>
    <r>
      <rPr>
        <sz val="10"/>
        <color rgb="FF000000"/>
        <rFont val="Calibri"/>
      </rPr>
      <t>_ALL</t>
    </r>
  </si>
  <si>
    <r>
      <rPr>
        <u/>
        <sz val="10"/>
        <color rgb="FF1155CC"/>
        <rFont val="Calibri"/>
      </rPr>
      <t>[PNS]_NCB_Aug</t>
    </r>
    <r>
      <rPr>
        <sz val="10"/>
        <color rgb="FF000000"/>
        <rFont val="Calibri"/>
      </rPr>
      <t>_ALL</t>
    </r>
  </si>
  <si>
    <r>
      <rPr>
        <u/>
        <sz val="10"/>
        <color rgb="FF1155CC"/>
        <rFont val="Calibri"/>
      </rPr>
      <t>[PNS]_VietinBank_Aug</t>
    </r>
    <r>
      <rPr>
        <sz val="10"/>
        <color rgb="FF000000"/>
        <rFont val="Calibri"/>
      </rPr>
      <t>_ALL</t>
    </r>
  </si>
  <si>
    <r>
      <rPr>
        <u/>
        <sz val="10"/>
        <color rgb="FF1155CC"/>
        <rFont val="Calibri"/>
      </rPr>
      <t>[PNS]_VPBANK JCB_Aug.VISA Birthday</t>
    </r>
    <r>
      <rPr>
        <sz val="10"/>
        <color rgb="FF000000"/>
        <rFont val="Calibri"/>
      </rPr>
      <t>_ALL</t>
    </r>
  </si>
  <si>
    <r>
      <rPr>
        <u/>
        <sz val="10"/>
        <color rgb="FF1155CC"/>
        <rFont val="Calibri"/>
      </rPr>
      <t>[PNS]_HDBank_Aug.MUADEE</t>
    </r>
    <r>
      <rPr>
        <sz val="10"/>
        <color rgb="FF000000"/>
        <rFont val="Calibri"/>
      </rPr>
      <t>_ALL</t>
    </r>
  </si>
  <si>
    <r>
      <rPr>
        <u/>
        <sz val="10"/>
        <color rgb="FF1155CC"/>
        <rFont val="Calibri"/>
      </rPr>
      <t>[PNS]_VPBANK JCB_Aug.VISA Birthday</t>
    </r>
    <r>
      <rPr>
        <sz val="10"/>
        <color rgb="FF000000"/>
        <rFont val="Calibri"/>
      </rPr>
      <t>_ALL</t>
    </r>
  </si>
  <si>
    <r>
      <rPr>
        <u/>
        <sz val="10"/>
        <color rgb="FF1155CC"/>
        <rFont val="Calibri"/>
      </rPr>
      <t>[PNS]_TPB JCB CASHBACK_Aug</t>
    </r>
    <r>
      <rPr>
        <sz val="10"/>
        <color rgb="FF000000"/>
        <rFont val="Calibri"/>
      </rPr>
      <t>_ALL</t>
    </r>
  </si>
  <si>
    <r>
      <rPr>
        <u/>
        <sz val="10"/>
        <color rgb="FF1155CC"/>
        <rFont val="Calibri"/>
      </rPr>
      <t>[PNS]_BVBANK_Aug</t>
    </r>
    <r>
      <rPr>
        <sz val="10"/>
        <color rgb="FF000000"/>
        <rFont val="Calibri"/>
      </rPr>
      <t>_ALL</t>
    </r>
  </si>
  <si>
    <r>
      <rPr>
        <u/>
        <sz val="10"/>
        <color rgb="FF1155CC"/>
        <rFont val="Calibri"/>
      </rPr>
      <t>[PNS]_VPBANK DEBIT_Aug</t>
    </r>
    <r>
      <rPr>
        <sz val="10"/>
        <color rgb="FF000000"/>
        <rFont val="Calibri"/>
      </rPr>
      <t>_ALL</t>
    </r>
  </si>
  <si>
    <r>
      <rPr>
        <u/>
        <sz val="10"/>
        <color rgb="FF1155CC"/>
        <rFont val="Calibri"/>
      </rPr>
      <t xml:space="preserve">[PNS]_BIDV_Aug.JCB WELL BEING </t>
    </r>
    <r>
      <rPr>
        <sz val="10"/>
        <color rgb="FF000000"/>
        <rFont val="Calibri"/>
      </rPr>
      <t>_ALL</t>
    </r>
  </si>
  <si>
    <r>
      <rPr>
        <u/>
        <sz val="10"/>
        <color rgb="FF1155CC"/>
        <rFont val="Calibri"/>
      </rPr>
      <t>[PNS]_BIDV_Aug.DEBIT</t>
    </r>
    <r>
      <rPr>
        <sz val="10"/>
        <color rgb="FF000000"/>
        <rFont val="Calibri"/>
      </rPr>
      <t>_ALL</t>
    </r>
  </si>
  <si>
    <r>
      <rPr>
        <u/>
        <sz val="10"/>
        <color rgb="FF1155CC"/>
        <rFont val="Calibri"/>
      </rPr>
      <t>[PNS]_Shinhan Finance Mastercard_Sep</t>
    </r>
    <r>
      <rPr>
        <sz val="10"/>
        <color rgb="FF000000"/>
        <rFont val="Calibri"/>
      </rPr>
      <t>_ALL</t>
    </r>
  </si>
  <si>
    <r>
      <rPr>
        <u/>
        <sz val="10"/>
        <color rgb="FF1155CC"/>
        <rFont val="Calibri"/>
      </rPr>
      <t>[PNS]_TPB JCB CASHBACK_Sep</t>
    </r>
    <r>
      <rPr>
        <sz val="10"/>
        <color rgb="FF000000"/>
        <rFont val="Calibri"/>
      </rPr>
      <t>_ALL</t>
    </r>
  </si>
  <si>
    <r>
      <rPr>
        <u/>
        <sz val="10"/>
        <color rgb="FF1155CC"/>
        <rFont val="Calibri"/>
      </rPr>
      <t>[PNS]_BVBANK_Sep</t>
    </r>
    <r>
      <rPr>
        <sz val="10"/>
        <color rgb="FF000000"/>
        <rFont val="Calibri"/>
      </rPr>
      <t>_ALL</t>
    </r>
  </si>
  <si>
    <r>
      <rPr>
        <u/>
        <sz val="10"/>
        <color rgb="FF1155CC"/>
        <rFont val="Calibri"/>
      </rPr>
      <t>[PNS]_NCB_Sep</t>
    </r>
    <r>
      <rPr>
        <sz val="10"/>
        <color rgb="FF000000"/>
        <rFont val="Calibri"/>
      </rPr>
      <t>_ALL</t>
    </r>
  </si>
  <si>
    <r>
      <rPr>
        <u/>
        <sz val="10"/>
        <color rgb="FF1155CC"/>
        <rFont val="Calibri"/>
      </rPr>
      <t>[PNS]_VPBANK JCB_Sep.VISA Birthday</t>
    </r>
    <r>
      <rPr>
        <sz val="10"/>
        <color rgb="FF000000"/>
        <rFont val="Calibri"/>
      </rPr>
      <t>_ALL</t>
    </r>
  </si>
  <si>
    <r>
      <rPr>
        <u/>
        <sz val="10"/>
        <color rgb="FF1155CC"/>
        <rFont val="Calibri"/>
      </rPr>
      <t>[PNS]_LPBANK_Sep</t>
    </r>
    <r>
      <rPr>
        <sz val="10"/>
        <color rgb="FF000000"/>
        <rFont val="Calibri"/>
      </rPr>
      <t>_ALL</t>
    </r>
  </si>
  <si>
    <r>
      <rPr>
        <u/>
        <sz val="10"/>
        <color rgb="FF1155CC"/>
        <rFont val="Calibri"/>
      </rPr>
      <t>[PNS]_VietinBank_Sep</t>
    </r>
    <r>
      <rPr>
        <sz val="10"/>
        <color rgb="FF000000"/>
        <rFont val="Calibri"/>
      </rPr>
      <t>_ALL</t>
    </r>
  </si>
  <si>
    <r>
      <rPr>
        <u/>
        <sz val="10"/>
        <color rgb="FF1155CC"/>
        <rFont val="Calibri"/>
      </rPr>
      <t>[PNS]_HDBank_Sep.MUADEE</t>
    </r>
    <r>
      <rPr>
        <sz val="10"/>
        <color rgb="FF000000"/>
        <rFont val="Calibri"/>
      </rPr>
      <t>_ALL</t>
    </r>
  </si>
  <si>
    <r>
      <rPr>
        <u/>
        <sz val="10"/>
        <color rgb="FF1155CC"/>
        <rFont val="Calibri"/>
      </rPr>
      <t>[PNS]_BVBANK_Sep</t>
    </r>
    <r>
      <rPr>
        <sz val="10"/>
        <color rgb="FF000000"/>
        <rFont val="Calibri"/>
      </rPr>
      <t>_ALL</t>
    </r>
  </si>
  <si>
    <r>
      <rPr>
        <u/>
        <sz val="10"/>
        <color rgb="FF1155CC"/>
        <rFont val="Calibri"/>
      </rPr>
      <t>[PNS]_BIDV_Sep.WELL BEING</t>
    </r>
    <r>
      <rPr>
        <sz val="10"/>
        <color rgb="FF000000"/>
        <rFont val="Calibri"/>
      </rPr>
      <t>_ALL</t>
    </r>
  </si>
  <si>
    <r>
      <rPr>
        <u/>
        <sz val="10"/>
        <color rgb="FF1155CC"/>
        <rFont val="Calibri"/>
      </rPr>
      <t>[PNS]_OCB_Oct</t>
    </r>
    <r>
      <rPr>
        <sz val="10"/>
        <color rgb="FF000000"/>
        <rFont val="Calibri"/>
      </rPr>
      <t>_ALL</t>
    </r>
  </si>
  <si>
    <r>
      <rPr>
        <u/>
        <sz val="10"/>
        <color rgb="FF1155CC"/>
        <rFont val="Calibri"/>
      </rPr>
      <t>[PNS]_BIDV_Oct.DEBIT</t>
    </r>
    <r>
      <rPr>
        <sz val="10"/>
        <color rgb="FF000000"/>
        <rFont val="Calibri"/>
      </rPr>
      <t>_ALL</t>
    </r>
  </si>
  <si>
    <r>
      <rPr>
        <u/>
        <sz val="10"/>
        <color rgb="FF1155CC"/>
        <rFont val="Calibri"/>
      </rPr>
      <t>[PNS]_NCB_Oct</t>
    </r>
    <r>
      <rPr>
        <sz val="10"/>
        <color rgb="FF000000"/>
        <rFont val="Calibri"/>
      </rPr>
      <t>_ALL</t>
    </r>
  </si>
  <si>
    <r>
      <rPr>
        <u/>
        <sz val="10"/>
        <color rgb="FF1155CC"/>
        <rFont val="Calibri"/>
      </rPr>
      <t>[PNS]_VPBANK JCB_Oct.CAKE</t>
    </r>
    <r>
      <rPr>
        <sz val="10"/>
        <color rgb="FF000000"/>
        <rFont val="Calibri"/>
      </rPr>
      <t>_ALL</t>
    </r>
  </si>
  <si>
    <r>
      <rPr>
        <u/>
        <sz val="10"/>
        <color rgb="FF1155CC"/>
        <rFont val="Calibri"/>
      </rPr>
      <t>[PNS]_BVBANK_Oct</t>
    </r>
    <r>
      <rPr>
        <sz val="10"/>
        <color rgb="FF000000"/>
        <rFont val="Calibri"/>
      </rPr>
      <t>_ALL</t>
    </r>
  </si>
  <si>
    <r>
      <rPr>
        <u/>
        <sz val="10"/>
        <color rgb="FF1155CC"/>
        <rFont val="Calibri"/>
      </rPr>
      <t>[PNS]_FE CREDIT_Oct</t>
    </r>
    <r>
      <rPr>
        <sz val="10"/>
        <color rgb="FF000000"/>
        <rFont val="Calibri"/>
      </rPr>
      <t>_ALL</t>
    </r>
  </si>
  <si>
    <r>
      <rPr>
        <u/>
        <sz val="10"/>
        <color rgb="FF1155CC"/>
        <rFont val="Calibri"/>
      </rPr>
      <t>[PNS]_Shinhan Finance Mastercard_Oct</t>
    </r>
    <r>
      <rPr>
        <sz val="10"/>
        <color rgb="FF000000"/>
        <rFont val="Calibri"/>
      </rPr>
      <t>_ALL</t>
    </r>
  </si>
  <si>
    <r>
      <rPr>
        <u/>
        <sz val="10"/>
        <color rgb="FF1155CC"/>
        <rFont val="Calibri"/>
      </rPr>
      <t>[PNS]_VietinBank_Oct</t>
    </r>
    <r>
      <rPr>
        <sz val="10"/>
        <color rgb="FF000000"/>
        <rFont val="Calibri"/>
      </rPr>
      <t>_ALL</t>
    </r>
  </si>
  <si>
    <r>
      <rPr>
        <u/>
        <sz val="10"/>
        <color rgb="FF1155CC"/>
        <rFont val="Calibri"/>
      </rPr>
      <t>[PNS]_ACB bank_Oct_Pre Music Event</t>
    </r>
    <r>
      <rPr>
        <sz val="10"/>
        <color rgb="FF000000"/>
        <rFont val="Calibri"/>
      </rPr>
      <t>_All</t>
    </r>
  </si>
  <si>
    <r>
      <rPr>
        <u/>
        <sz val="10"/>
        <color rgb="FF1155CC"/>
        <rFont val="Calibri"/>
      </rPr>
      <t>[PNS]_ACB bank_Oct_Music Event</t>
    </r>
    <r>
      <rPr>
        <sz val="10"/>
        <color rgb="FF000000"/>
        <rFont val="Calibri"/>
      </rPr>
      <t>_ALL</t>
    </r>
  </si>
  <si>
    <r>
      <rPr>
        <u/>
        <sz val="10"/>
        <color rgb="FF1155CC"/>
        <rFont val="Calibri"/>
      </rPr>
      <t>[PNS]_BVBANK_Oct</t>
    </r>
    <r>
      <rPr>
        <sz val="10"/>
        <color rgb="FF000000"/>
        <rFont val="Calibri"/>
      </rPr>
      <t>_ALL</t>
    </r>
  </si>
  <si>
    <r>
      <rPr>
        <u/>
        <sz val="10"/>
        <color rgb="FF1155CC"/>
        <rFont val="Calibri"/>
      </rPr>
      <t>[PNS]_HDBank_Oct.Muadee</t>
    </r>
    <r>
      <rPr>
        <sz val="10"/>
        <color rgb="FF000000"/>
        <rFont val="Calibri"/>
      </rPr>
      <t>_ALL</t>
    </r>
  </si>
  <si>
    <r>
      <rPr>
        <u/>
        <sz val="10"/>
        <color rgb="FF1155CC"/>
        <rFont val="Calibri"/>
      </rPr>
      <t>[PNS]_BIDV_Oct.JCB</t>
    </r>
    <r>
      <rPr>
        <sz val="10"/>
        <color rgb="FF000000"/>
        <rFont val="Calibri"/>
      </rPr>
      <t>_ALL</t>
    </r>
  </si>
  <si>
    <r>
      <rPr>
        <u/>
        <sz val="10"/>
        <color rgb="FF1155CC"/>
        <rFont val="Calibri"/>
      </rPr>
      <t>[PNS]_TPBank_Oct.JCB</t>
    </r>
    <r>
      <rPr>
        <sz val="10"/>
        <color rgb="FF000000"/>
        <rFont val="Calibri"/>
      </rPr>
      <t>_ALL</t>
    </r>
  </si>
  <si>
    <r>
      <rPr>
        <u/>
        <sz val="10"/>
        <color rgb="FF1155CC"/>
        <rFont val="Calibri"/>
      </rPr>
      <t xml:space="preserve">[PNS]_BIDV_Nov.DEBIT </t>
    </r>
    <r>
      <rPr>
        <sz val="10"/>
        <color rgb="FF000000"/>
        <rFont val="Calibri"/>
      </rPr>
      <t>_ALL</t>
    </r>
  </si>
  <si>
    <r>
      <rPr>
        <u/>
        <sz val="10"/>
        <color rgb="FF1155CC"/>
        <rFont val="Calibri"/>
      </rPr>
      <t>[PNS]_NCB_Nov</t>
    </r>
    <r>
      <rPr>
        <sz val="10"/>
        <color rgb="FF000000"/>
        <rFont val="Calibri"/>
      </rPr>
      <t>_ALL</t>
    </r>
  </si>
  <si>
    <r>
      <rPr>
        <u/>
        <sz val="10"/>
        <color rgb="FF1155CC"/>
        <rFont val="Calibri"/>
      </rPr>
      <t>[PNS]_TCB_Nov.VISA ECO DEBIT</t>
    </r>
    <r>
      <rPr>
        <sz val="10"/>
        <color rgb="FF000000"/>
        <rFont val="Calibri"/>
      </rPr>
      <t>_ALL</t>
    </r>
  </si>
  <si>
    <r>
      <rPr>
        <u/>
        <sz val="10"/>
        <color rgb="FF1155CC"/>
        <rFont val="Calibri"/>
      </rPr>
      <t>[PNS]_HOME CREDIT_Nov</t>
    </r>
    <r>
      <rPr>
        <sz val="10"/>
        <color rgb="FF000000"/>
        <rFont val="Calibri"/>
      </rPr>
      <t>_ALL</t>
    </r>
  </si>
  <si>
    <r>
      <rPr>
        <u/>
        <sz val="10"/>
        <color rgb="FF1155CC"/>
        <rFont val="Calibri"/>
      </rPr>
      <t>[PNS]_OCB_Nov</t>
    </r>
    <r>
      <rPr>
        <sz val="10"/>
        <color rgb="FF000000"/>
        <rFont val="Calibri"/>
      </rPr>
      <t>_ALL</t>
    </r>
  </si>
  <si>
    <r>
      <rPr>
        <u/>
        <sz val="10"/>
        <color rgb="FF1155CC"/>
        <rFont val="Calibri"/>
      </rPr>
      <t xml:space="preserve">[PNS]_LPBANK_Nov.JCB </t>
    </r>
    <r>
      <rPr>
        <sz val="10"/>
        <color rgb="FF000000"/>
        <rFont val="Calibri"/>
      </rPr>
      <t>_ALL</t>
    </r>
  </si>
  <si>
    <r>
      <rPr>
        <u/>
        <sz val="10"/>
        <color rgb="FF1155CC"/>
        <rFont val="Calibri"/>
      </rPr>
      <t>[PNS]_Shinhan Finance Mastercard_Nov</t>
    </r>
    <r>
      <rPr>
        <sz val="10"/>
        <color rgb="FF000000"/>
        <rFont val="Calibri"/>
      </rPr>
      <t>_ALL</t>
    </r>
  </si>
  <si>
    <r>
      <rPr>
        <u/>
        <sz val="10"/>
        <color rgb="FF1155CC"/>
        <rFont val="Calibri"/>
      </rPr>
      <t xml:space="preserve">[PNS]_VietinBank_Nov.JCB </t>
    </r>
    <r>
      <rPr>
        <sz val="10"/>
        <color rgb="FF000000"/>
        <rFont val="Calibri"/>
      </rPr>
      <t>_ALL</t>
    </r>
  </si>
  <si>
    <r>
      <rPr>
        <u/>
        <sz val="10"/>
        <color rgb="FF1155CC"/>
        <rFont val="Calibri"/>
      </rPr>
      <t>[PNS]_BVBANK_Nov</t>
    </r>
    <r>
      <rPr>
        <sz val="10"/>
        <color rgb="FF000000"/>
        <rFont val="Calibri"/>
      </rPr>
      <t>_ALL</t>
    </r>
  </si>
  <si>
    <r>
      <rPr>
        <u/>
        <sz val="10"/>
        <color rgb="FF1155CC"/>
        <rFont val="Calibri"/>
      </rPr>
      <t>[PNS]_BIDV_Nov.JCB</t>
    </r>
    <r>
      <rPr>
        <sz val="10"/>
        <color rgb="FF000000"/>
        <rFont val="Calibri"/>
      </rPr>
      <t>_ALL</t>
    </r>
  </si>
  <si>
    <r>
      <rPr>
        <u/>
        <sz val="10"/>
        <color rgb="FF1155CC"/>
        <rFont val="Calibri"/>
      </rPr>
      <t>[PNS]_HDBank_Nov.Muadee</t>
    </r>
    <r>
      <rPr>
        <sz val="10"/>
        <color rgb="FF000000"/>
        <rFont val="Calibri"/>
      </rPr>
      <t>_ALL</t>
    </r>
  </si>
  <si>
    <r>
      <rPr>
        <u/>
        <sz val="10"/>
        <color rgb="FF1155CC"/>
        <rFont val="Calibri"/>
      </rPr>
      <t>[PNS]_AGRIBANK_Nov</t>
    </r>
    <r>
      <rPr>
        <sz val="10"/>
        <color rgb="FF000000"/>
        <rFont val="Calibri"/>
      </rPr>
      <t>_ALL</t>
    </r>
  </si>
  <si>
    <r>
      <rPr>
        <u/>
        <sz val="10"/>
        <color rgb="FF1155CC"/>
        <rFont val="Calibri"/>
      </rPr>
      <t>[PNS]_TPBank_Nov.JCB</t>
    </r>
    <r>
      <rPr>
        <sz val="10"/>
        <color rgb="FF000000"/>
        <rFont val="Calibri"/>
      </rPr>
      <t>_ALL</t>
    </r>
  </si>
  <si>
    <r>
      <rPr>
        <u/>
        <sz val="10"/>
        <color rgb="FF1155CC"/>
        <rFont val="Calibri"/>
      </rPr>
      <t xml:space="preserve">[PNS]_BIDV_Dec.DEBIT </t>
    </r>
    <r>
      <rPr>
        <sz val="10"/>
        <color rgb="FF000000"/>
        <rFont val="Calibri"/>
      </rPr>
      <t>_ALL</t>
    </r>
  </si>
  <si>
    <r>
      <rPr>
        <u/>
        <sz val="10"/>
        <color rgb="FF1155CC"/>
        <rFont val="Calibri"/>
      </rPr>
      <t>[PNS]_TCB_Dec.VISA ECO DEBIT</t>
    </r>
    <r>
      <rPr>
        <sz val="10"/>
        <rFont val="Calibri"/>
      </rPr>
      <t>_ALL</t>
    </r>
  </si>
  <si>
    <r>
      <rPr>
        <u/>
        <sz val="10"/>
        <color rgb="FF1155CC"/>
        <rFont val="Calibri"/>
      </rPr>
      <t>[PNS]_Pepsi Baseline_Dec_phase 1</t>
    </r>
    <r>
      <rPr>
        <sz val="10"/>
        <color rgb="FF000000"/>
        <rFont val="Calibri"/>
      </rPr>
      <t>_CT, KH, BH, HP, Hue, BD</t>
    </r>
  </si>
  <si>
    <r>
      <rPr>
        <u/>
        <sz val="10"/>
        <color rgb="FF1155CC"/>
        <rFont val="Calibri"/>
      </rPr>
      <t>[PNS]_Shinhan Finance Mastercard_Dec</t>
    </r>
    <r>
      <rPr>
        <sz val="10"/>
        <color rgb="FF000000"/>
        <rFont val="Calibri"/>
      </rPr>
      <t>_ALL</t>
    </r>
  </si>
  <si>
    <r>
      <rPr>
        <u/>
        <sz val="10"/>
        <color rgb="FF1155CC"/>
        <rFont val="Calibri"/>
      </rPr>
      <t>[PNS]_Pepsi Baseline_Dec_phase 2</t>
    </r>
    <r>
      <rPr>
        <sz val="10"/>
        <color rgb="FF000000"/>
        <rFont val="Calibri"/>
      </rPr>
      <t>_CT, KH, BH, HP, Hue, BD</t>
    </r>
  </si>
  <si>
    <r>
      <rPr>
        <u/>
        <sz val="10"/>
        <color rgb="FF1155CC"/>
        <rFont val="Calibri"/>
      </rPr>
      <t>[PNS]_OCB_Dec</t>
    </r>
    <r>
      <rPr>
        <sz val="10"/>
        <color rgb="FF000000"/>
        <rFont val="Calibri"/>
      </rPr>
      <t>_ALL</t>
    </r>
  </si>
  <si>
    <r>
      <rPr>
        <u/>
        <sz val="10"/>
        <color rgb="FF1155CC"/>
        <rFont val="Calibri"/>
      </rPr>
      <t>[PNS]_VietinBank_Dec</t>
    </r>
    <r>
      <rPr>
        <sz val="10"/>
        <color rgb="FF000000"/>
        <rFont val="Calibri"/>
      </rPr>
      <t>_ALL</t>
    </r>
  </si>
  <si>
    <r>
      <rPr>
        <u/>
        <sz val="10"/>
        <color rgb="FF1155CC"/>
        <rFont val="Calibri"/>
      </rPr>
      <t>[PNS]_FE CREDIT_Dec</t>
    </r>
    <r>
      <rPr>
        <sz val="10"/>
        <color rgb="FF000000"/>
        <rFont val="Calibri"/>
      </rPr>
      <t>_ALL</t>
    </r>
  </si>
  <si>
    <r>
      <rPr>
        <u/>
        <sz val="10"/>
        <color rgb="FF1155CC"/>
        <rFont val="Calibri"/>
      </rPr>
      <t>[PNS]_BIDV_Dec.JCB</t>
    </r>
    <r>
      <rPr>
        <sz val="10"/>
        <color rgb="FF000000"/>
        <rFont val="Calibri"/>
      </rPr>
      <t>_ALL</t>
    </r>
  </si>
  <si>
    <r>
      <rPr>
        <u/>
        <sz val="10"/>
        <color rgb="FF1155CC"/>
        <rFont val="Calibri"/>
      </rPr>
      <t>[PNS]_NCB_Dec</t>
    </r>
    <r>
      <rPr>
        <sz val="10"/>
        <color rgb="FF000000"/>
        <rFont val="Calibri"/>
      </rPr>
      <t>_ALL</t>
    </r>
  </si>
  <si>
    <r>
      <rPr>
        <u/>
        <sz val="10"/>
        <color rgb="FF1155CC"/>
        <rFont val="Calibri"/>
      </rPr>
      <t xml:space="preserve">[PNS]_LPBANK_Dec.JCB </t>
    </r>
    <r>
      <rPr>
        <sz val="10"/>
        <color rgb="FF000000"/>
        <rFont val="Calibri"/>
      </rPr>
      <t>_ALL</t>
    </r>
  </si>
  <si>
    <r>
      <rPr>
        <u/>
        <sz val="10"/>
        <color rgb="FF1155CC"/>
        <rFont val="Calibri"/>
      </rPr>
      <t>[PNS]_HD SAISON_Dec.Mart</t>
    </r>
    <r>
      <rPr>
        <sz val="10"/>
        <color rgb="FF000000"/>
        <rFont val="Calibri"/>
      </rPr>
      <t>_ALL</t>
    </r>
  </si>
  <si>
    <r>
      <rPr>
        <u/>
        <sz val="10"/>
        <color rgb="FF1155CC"/>
        <rFont val="Calibri"/>
      </rPr>
      <t>[PNS]_BVBANK_Dec</t>
    </r>
    <r>
      <rPr>
        <sz val="10"/>
        <color rgb="FF000000"/>
        <rFont val="Calibri"/>
      </rPr>
      <t>_ALL</t>
    </r>
  </si>
  <si>
    <r>
      <rPr>
        <u/>
        <sz val="10"/>
        <color rgb="FF1155CC"/>
        <rFont val="Calibri"/>
      </rPr>
      <t>[PNS]_AGRIBANK_Dec</t>
    </r>
    <r>
      <rPr>
        <sz val="10"/>
        <color rgb="FF000000"/>
        <rFont val="Calibri"/>
      </rPr>
      <t>_ALL</t>
    </r>
  </si>
  <si>
    <r>
      <rPr>
        <u/>
        <sz val="10"/>
        <color rgb="FF1155CC"/>
        <rFont val="Calibri"/>
      </rPr>
      <t>[PNS]_LPBANK_Jan</t>
    </r>
    <r>
      <rPr>
        <sz val="10"/>
        <color rgb="FF000000"/>
        <rFont val="Calibri"/>
      </rPr>
      <t>_ALL</t>
    </r>
  </si>
  <si>
    <r>
      <rPr>
        <u/>
        <sz val="10"/>
        <color rgb="FF1155CC"/>
        <rFont val="Calibri"/>
      </rPr>
      <t>[PNS]_AGRIBANK_Jan</t>
    </r>
    <r>
      <rPr>
        <sz val="10"/>
        <color rgb="FF000000"/>
        <rFont val="Calibri"/>
      </rPr>
      <t>_ALL</t>
    </r>
  </si>
  <si>
    <r>
      <rPr>
        <u/>
        <sz val="10"/>
        <color rgb="FF1155CC"/>
        <rFont val="Calibri"/>
      </rPr>
      <t>[PNS]_BIDV_Jan.JCB</t>
    </r>
    <r>
      <rPr>
        <sz val="10"/>
        <color rgb="FF000000"/>
        <rFont val="Calibri"/>
      </rPr>
      <t>_ALL</t>
    </r>
  </si>
  <si>
    <r>
      <rPr>
        <u/>
        <sz val="10"/>
        <color rgb="FF1155CC"/>
        <rFont val="Calibri"/>
      </rPr>
      <t>[PNS]_HD SAISON_Jan.MART.26</t>
    </r>
    <r>
      <rPr>
        <sz val="10"/>
        <color rgb="FF000000"/>
        <rFont val="Calibri"/>
      </rPr>
      <t>_ALL</t>
    </r>
  </si>
  <si>
    <r>
      <rPr>
        <u/>
        <sz val="10"/>
        <color rgb="FF1155CC"/>
        <rFont val="Calibri"/>
      </rPr>
      <t>[PNS]_Pepsi Baseline_Feb</t>
    </r>
    <r>
      <rPr>
        <sz val="10"/>
        <color rgb="FF000000"/>
        <rFont val="Calibri"/>
      </rPr>
      <t>_BH, KH, CT, HP, Huế, BD</t>
    </r>
  </si>
  <si>
    <r>
      <rPr>
        <u/>
        <sz val="10"/>
        <color rgb="FF1155CC"/>
        <rFont val="Calibri"/>
      </rPr>
      <t>[PNS]_FE CREDIT_Feb</t>
    </r>
    <r>
      <rPr>
        <sz val="10"/>
        <color rgb="FF000000"/>
        <rFont val="Calibri"/>
      </rPr>
      <t>_ALL</t>
    </r>
  </si>
  <si>
    <r>
      <rPr>
        <u/>
        <sz val="10"/>
        <color rgb="FF1155CC"/>
        <rFont val="Calibri"/>
      </rPr>
      <t>[PNS]_AGRIBANK_Feb</t>
    </r>
    <r>
      <rPr>
        <sz val="10"/>
        <color rgb="FF000000"/>
        <rFont val="Calibri"/>
      </rPr>
      <t>_ALL</t>
    </r>
  </si>
  <si>
    <r>
      <rPr>
        <u/>
        <sz val="10"/>
        <color rgb="FF1155CC"/>
        <rFont val="Calibri"/>
      </rPr>
      <t>[PNS]_MB JCB Hi ShopeeFood_Feb.26</t>
    </r>
    <r>
      <rPr>
        <sz val="10"/>
        <color rgb="FF000000"/>
        <rFont val="Calibri"/>
      </rPr>
      <t>_ALL</t>
    </r>
  </si>
  <si>
    <r>
      <rPr>
        <u/>
        <sz val="10"/>
        <color rgb="FF1155CC"/>
        <rFont val="Calibri"/>
      </rPr>
      <t>[PNS]_Coke Tết_Jan_Feb</t>
    </r>
    <r>
      <rPr>
        <sz val="10"/>
        <color rgb="FF000000"/>
        <rFont val="Calibri"/>
      </rPr>
      <t>_HP, KH, CT</t>
    </r>
  </si>
  <si>
    <t>Search Banner 2</t>
  </si>
  <si>
    <r>
      <rPr>
        <u/>
        <sz val="10"/>
        <color rgb="FF1155CC"/>
        <rFont val="Calibri"/>
      </rPr>
      <t xml:space="preserve">[SJBP]_Gà Rán Popeyes_BOGO
</t>
    </r>
    <r>
      <rPr>
        <sz val="10"/>
        <rFont val="Calibri"/>
      </rPr>
      <t>241231_Gà Rán Popeyes_9 cities</t>
    </r>
  </si>
  <si>
    <r>
      <rPr>
        <u/>
        <sz val="10"/>
        <color rgb="FF1155CC"/>
        <rFont val="Calibri"/>
      </rPr>
      <t>[SuperVIP]_Highlands Coffee_6-10.1</t>
    </r>
    <r>
      <rPr>
        <sz val="10"/>
        <color rgb="FF000000"/>
        <rFont val="Calibri"/>
      </rPr>
      <t xml:space="preserve"> 241231_Highlands Coffee_36 cities</t>
    </r>
  </si>
  <si>
    <r>
      <rPr>
        <u/>
        <sz val="10"/>
        <color rgb="FF1155CC"/>
        <rFont val="Calibri"/>
      </rPr>
      <t>[PNS]_HD SAISON_Jan.MART</t>
    </r>
    <r>
      <rPr>
        <sz val="10"/>
        <color rgb="FF000000"/>
        <rFont val="Calibri"/>
      </rPr>
      <t>_ALL</t>
    </r>
  </si>
  <si>
    <r>
      <rPr>
        <u/>
        <sz val="10"/>
        <color rgb="FF1155CC"/>
        <rFont val="Calibri"/>
      </rPr>
      <t>[JBP]_KATINAT Coffee &amp; Tea House_Merch + 4 món</t>
    </r>
    <r>
      <rPr>
        <sz val="10"/>
        <color rgb="FF000000"/>
        <rFont val="Calibri"/>
      </rPr>
      <t xml:space="preserve"> 241118_Katinat Saigon Kafe_9 cities</t>
    </r>
  </si>
  <si>
    <r>
      <rPr>
        <u/>
        <sz val="10"/>
        <color rgb="FF1155CC"/>
        <rFont val="Calibri"/>
      </rPr>
      <t xml:space="preserve">[VIP]_Gà Rán Texas Chicken_13-16/01
</t>
    </r>
    <r>
      <rPr>
        <sz val="10"/>
        <color rgb="FF000000"/>
        <rFont val="Calibri"/>
      </rPr>
      <t>250102_Gà Rán Texas Chicken_6 cities</t>
    </r>
  </si>
  <si>
    <r>
      <rPr>
        <u/>
        <sz val="10"/>
        <color rgb="FF1155CC"/>
        <rFont val="Calibri"/>
      </rPr>
      <t>[SuperVIP]_Starbucks Coffee_14-16.1</t>
    </r>
    <r>
      <rPr>
        <sz val="10"/>
        <color rgb="FF000000"/>
        <rFont val="Calibri"/>
      </rPr>
      <t xml:space="preserve"> 250102_Starbucks Coffee_10 cities</t>
    </r>
  </si>
  <si>
    <r>
      <rPr>
        <strike/>
        <sz val="10"/>
        <color rgb="FFFF0000"/>
        <rFont val="Calibri"/>
      </rPr>
      <t xml:space="preserve">[PLF CP]_YEP_Vạn Deal Rộn Ràng, Giảm tới 50%
</t>
    </r>
    <r>
      <rPr>
        <sz val="10"/>
        <color rgb="FFFF0000"/>
        <rFont val="Calibri"/>
      </rPr>
      <t>[PLF CP]_YEP_Vạn Deal Rộn Ràng, Giảm tới 88.000Đ</t>
    </r>
  </si>
  <si>
    <r>
      <rPr>
        <u/>
        <sz val="10"/>
        <color rgb="FF1155CC"/>
        <rFont val="Calibri"/>
      </rPr>
      <t xml:space="preserve">[SuperVIP]_Gà Rán KFC_20-22/01
</t>
    </r>
    <r>
      <rPr>
        <sz val="10"/>
        <color rgb="FF000000"/>
        <rFont val="Calibri"/>
      </rPr>
      <t>241231_Gà Rán KFC_25 cities</t>
    </r>
  </si>
  <si>
    <r>
      <rPr>
        <u/>
        <sz val="10"/>
        <color rgb="FF1155CC"/>
        <rFont val="Calibri"/>
      </rPr>
      <t xml:space="preserve">[SuperVIP]_Gà Rán KFC_20-22/01
</t>
    </r>
    <r>
      <rPr>
        <sz val="10"/>
        <color rgb="FF000000"/>
        <rFont val="Calibri"/>
      </rPr>
      <t>241231_Gà Rán KFC_25 cities</t>
    </r>
  </si>
  <si>
    <r>
      <rPr>
        <u/>
        <sz val="10"/>
        <color rgb="FF1155CC"/>
        <rFont val="Calibri"/>
      </rPr>
      <t>[VIP]_The Coffee House_20-22.1</t>
    </r>
    <r>
      <rPr>
        <sz val="10"/>
        <color rgb="FF000000"/>
        <rFont val="Calibri"/>
      </rPr>
      <t xml:space="preserve"> 241231_The Coffee House_7 cities</t>
    </r>
  </si>
  <si>
    <r>
      <rPr>
        <u/>
        <sz val="10"/>
        <color rgb="FF1155CC"/>
        <rFont val="Calibri"/>
      </rPr>
      <t>[VIP]_Lotteria_23-26/01</t>
    </r>
    <r>
      <rPr>
        <sz val="10"/>
        <color rgb="FF000000"/>
        <rFont val="Calibri"/>
      </rPr>
      <t xml:space="preserve"> 241231_Lotteria DI_27 cities</t>
    </r>
  </si>
  <si>
    <r>
      <rPr>
        <u/>
        <sz val="10"/>
        <color rgb="FF1155CC"/>
        <rFont val="Calibri"/>
      </rPr>
      <t>[VIP]_Lotteria_23-26/01</t>
    </r>
    <r>
      <rPr>
        <sz val="10"/>
        <color rgb="FF000000"/>
        <rFont val="Calibri"/>
      </rPr>
      <t xml:space="preserve"> 241231_Lotteria DI_27 cities</t>
    </r>
  </si>
  <si>
    <r>
      <rPr>
        <u/>
        <sz val="10"/>
        <color rgb="FF1155CC"/>
        <rFont val="Calibri"/>
      </rPr>
      <t>[PNS]_MB JCB Hi ShopeeFood_Feb.USAGE</t>
    </r>
    <r>
      <rPr>
        <sz val="10"/>
        <color rgb="FF000000"/>
        <rFont val="Calibri"/>
      </rPr>
      <t>_ALL</t>
    </r>
  </si>
  <si>
    <r>
      <rPr>
        <u/>
        <sz val="10"/>
        <color rgb="FF1155CC"/>
        <rFont val="Calibri"/>
      </rPr>
      <t>[JBP]_KATINAT Coffee &amp; Tea House_Combo 20%</t>
    </r>
    <r>
      <rPr>
        <sz val="10"/>
        <rFont val="Calibri"/>
      </rPr>
      <t>250119_Katinat Saigon Kafe_11 cities</t>
    </r>
  </si>
  <si>
    <r>
      <rPr>
        <u/>
        <sz val="10"/>
        <color rgb="FF1155CC"/>
        <rFont val="Calibri"/>
      </rPr>
      <t>[SuperVIP]_Lotteria_06 - 09/02</t>
    </r>
    <r>
      <rPr>
        <sz val="10"/>
        <color rgb="FF000000"/>
        <rFont val="Calibri"/>
      </rPr>
      <t xml:space="preserve"> 241231_Lotteria DI_27 cities</t>
    </r>
  </si>
  <si>
    <r>
      <rPr>
        <u/>
        <sz val="10"/>
        <color rgb="FF1155CC"/>
        <rFont val="Calibri"/>
      </rPr>
      <t xml:space="preserve">[VIP]_Pizza Hut_07-09/02
</t>
    </r>
    <r>
      <rPr>
        <sz val="10"/>
        <color rgb="FF000000"/>
        <rFont val="Calibri"/>
      </rPr>
      <t>241231_Pizza Hut_20 cities</t>
    </r>
  </si>
  <si>
    <r>
      <rPr>
        <u/>
        <sz val="10"/>
        <color rgb="FF1155CC"/>
        <rFont val="Calibri"/>
      </rPr>
      <t>[SuperVIP]_The Coffee House_10-12.2</t>
    </r>
    <r>
      <rPr>
        <sz val="10"/>
        <color rgb="FF000000"/>
        <rFont val="Calibri"/>
      </rPr>
      <t xml:space="preserve"> 241231_The Coffee House_7 cities</t>
    </r>
  </si>
  <si>
    <r>
      <rPr>
        <u/>
        <sz val="10"/>
        <color rgb="FF1155CC"/>
        <rFont val="Calibri"/>
      </rPr>
      <t>[VIP]_Gà Rán Texas Chicken_10-13/02</t>
    </r>
    <r>
      <rPr>
        <sz val="10"/>
        <rFont val="Calibri"/>
      </rPr>
      <t xml:space="preserve"> 250102_Gà Rán Texas Chicken_6 cities</t>
    </r>
  </si>
  <si>
    <r>
      <rPr>
        <u/>
        <sz val="10"/>
        <color rgb="FF1155CC"/>
        <rFont val="Calibri"/>
      </rPr>
      <t>[PNS]_VietinBank_Feb</t>
    </r>
    <r>
      <rPr>
        <sz val="10"/>
        <color rgb="FF000000"/>
        <rFont val="Calibri"/>
      </rPr>
      <t>_ALL</t>
    </r>
  </si>
  <si>
    <t>[Mart]_Spike_Chợ Tươi Sale Giữa Tháng_Giảm 50%</t>
  </si>
  <si>
    <r>
      <rPr>
        <u/>
        <sz val="10"/>
        <color rgb="FF1155CC"/>
        <rFont val="Calibri"/>
      </rPr>
      <t xml:space="preserve">[SuperVIP]_Gà Rán Popeyes_13-16/02
</t>
    </r>
    <r>
      <rPr>
        <sz val="10"/>
        <color rgb="FF000000"/>
        <rFont val="Calibri"/>
      </rPr>
      <t>241231_Gà Rán Popeyes_9 cities</t>
    </r>
  </si>
  <si>
    <r>
      <rPr>
        <u/>
        <sz val="10"/>
        <color rgb="FF1155CC"/>
        <rFont val="Calibri"/>
      </rPr>
      <t xml:space="preserve">[VIP]_Lotteria_17-20/02
</t>
    </r>
    <r>
      <rPr>
        <sz val="10"/>
        <color rgb="FF000000"/>
        <rFont val="Calibri"/>
      </rPr>
      <t xml:space="preserve"> 241231_Lotteria DI_27 cities</t>
    </r>
  </si>
  <si>
    <r>
      <rPr>
        <u/>
        <sz val="10"/>
        <color rgb="FF1155CC"/>
        <rFont val="Calibri"/>
      </rPr>
      <t xml:space="preserve">[SuperVIP]_Pizza Hut_21-23/02
</t>
    </r>
    <r>
      <rPr>
        <sz val="10"/>
        <color rgb="FF000000"/>
        <rFont val="Calibri"/>
      </rPr>
      <t>241231_Pizza Hut_20 cities</t>
    </r>
  </si>
  <si>
    <r>
      <rPr>
        <sz val="10"/>
        <rFont val="Calibri"/>
      </rPr>
      <t xml:space="preserve">0 -10H: </t>
    </r>
    <r>
      <rPr>
        <u/>
        <sz val="10"/>
        <color rgb="FF1155CC"/>
        <rFont val="Calibri"/>
      </rPr>
      <t>[PLF CP]_BAU_Nạp năng lượng sáng giảm 30.000Đ</t>
    </r>
    <r>
      <rPr>
        <sz val="10"/>
        <rFont val="Calibri"/>
      </rPr>
      <t xml:space="preserve">
10-13H:</t>
    </r>
    <r>
      <rPr>
        <u/>
        <sz val="10"/>
        <color rgb="FF1155CC"/>
        <rFont val="Calibri"/>
      </rPr>
      <t>[PLF CP]_BAU_No nê bữa trưa, deal giảm 50.000Đ</t>
    </r>
    <r>
      <rPr>
        <sz val="10"/>
        <rFont val="Calibri"/>
      </rPr>
      <t xml:space="preserve">
13-16H: </t>
    </r>
    <r>
      <rPr>
        <u/>
        <sz val="10"/>
        <color rgb="FF1155CC"/>
        <rFont val="Calibri"/>
      </rPr>
      <t xml:space="preserve"> [PLF CP]_BAU_Nhâm nhi bữa xế, giảm 30.000Đ</t>
    </r>
    <r>
      <rPr>
        <sz val="10"/>
        <rFont val="Calibri"/>
      </rPr>
      <t xml:space="preserve">
16-24H :</t>
    </r>
    <r>
      <rPr>
        <u/>
        <sz val="10"/>
        <color rgb="FF1155CC"/>
        <rFont val="Calibri"/>
      </rPr>
      <t>[PLF CP]_BAU_Bữa tối đủ chất, giảm tới 70.000Đ</t>
    </r>
  </si>
  <si>
    <r>
      <rPr>
        <strike/>
        <sz val="10"/>
        <color rgb="FF1155CC"/>
        <rFont val="Calibri"/>
      </rPr>
      <t>[PNS]_VietinBank_Mar</t>
    </r>
    <r>
      <rPr>
        <strike/>
        <sz val="10"/>
        <color rgb="FF000000"/>
        <rFont val="Calibri"/>
      </rPr>
      <t>_ALL</t>
    </r>
  </si>
  <si>
    <r>
      <rPr>
        <u/>
        <sz val="10"/>
        <color rgb="FF1155CC"/>
        <rFont val="Calibri"/>
      </rPr>
      <t xml:space="preserve">[VIP]_Cơm Thố Anh Nguyễn_05-09/03
</t>
    </r>
    <r>
      <rPr>
        <sz val="10"/>
        <rFont val="Calibri"/>
      </rPr>
      <t>241231_Cơm Thố Anh Nguyễn_10 cities</t>
    </r>
  </si>
  <si>
    <r>
      <rPr>
        <strike/>
        <sz val="10"/>
        <rFont val="Calibri"/>
      </rPr>
      <t xml:space="preserve">[Mart]_Spike_Deal Xinh Trao Yêu Thương_Giảm đến 183.000Đ
[Mart]_Spike_Nấu Tiệc Lãng Mạn_Giảm 50%
</t>
    </r>
    <r>
      <rPr>
        <u/>
        <sz val="10"/>
        <color rgb="FF1155CC"/>
        <rFont val="Calibri"/>
      </rPr>
      <t>[Mart]_Spike_Deal Xinh Trao Yêu Thương_Giảm đến 183.000Đ</t>
    </r>
  </si>
  <si>
    <r>
      <rPr>
        <u/>
        <sz val="10"/>
        <color rgb="FF1155CC"/>
        <rFont val="Calibri"/>
      </rPr>
      <t>[SuperVIP]_Pizza Hut_07-09/03</t>
    </r>
    <r>
      <rPr>
        <sz val="10"/>
        <color rgb="FF000000"/>
        <rFont val="Calibri"/>
      </rPr>
      <t xml:space="preserve"> 241231_Pizza Hut_20 cities</t>
    </r>
  </si>
  <si>
    <t>0-10H:         [PLF CP]_BAU_Chào Ngày Mới, Bữa Sáng 0Đ
10-13H:         [PLF CP]_BAU_Bữa trưa vui vẻ, giá chỉ 0Đ
13-16H:         [PLF CP]_BAU_Ăn xế ngon rẻ, chỉ từ 0Đ
16-24H:         [PLF CP]_BAU_Món Gì Cũng Ngon, Bữa Tối 0Đ</t>
  </si>
  <si>
    <r>
      <rPr>
        <u/>
        <sz val="10"/>
        <color rgb="FF1155CC"/>
        <rFont val="Calibri"/>
      </rPr>
      <t>[SuperVIP]_Starbucks Coffee_11-13.3</t>
    </r>
    <r>
      <rPr>
        <sz val="10"/>
        <rFont val="Calibri"/>
      </rPr>
      <t xml:space="preserve"> 250102_Starbucks Coffee_10 cities</t>
    </r>
  </si>
  <si>
    <r>
      <rPr>
        <u/>
        <sz val="10"/>
        <color rgb="FF1155CC"/>
        <rFont val="Calibri"/>
      </rPr>
      <t>[VIP]_Domino's Pizza_14-16/03</t>
    </r>
    <r>
      <rPr>
        <sz val="10"/>
        <color rgb="FF000000"/>
        <rFont val="Calibri"/>
      </rPr>
      <t xml:space="preserve">  250116_Domino pizza_11 cities</t>
    </r>
  </si>
  <si>
    <r>
      <rPr>
        <u/>
        <sz val="10"/>
        <color rgb="FF1155CC"/>
        <rFont val="Calibri"/>
      </rPr>
      <t>[PNS]_BIDV_Mar.CREDIT</t>
    </r>
    <r>
      <rPr>
        <sz val="10"/>
        <rFont val="Calibri"/>
      </rPr>
      <t>_ALL</t>
    </r>
  </si>
  <si>
    <r>
      <rPr>
        <u/>
        <sz val="10"/>
        <color rgb="FF1155CC"/>
        <rFont val="Calibri"/>
      </rPr>
      <t>[SuperVIP]_The Coffee House_17-19.3</t>
    </r>
    <r>
      <rPr>
        <sz val="10"/>
        <color rgb="FF000000"/>
        <rFont val="Calibri"/>
      </rPr>
      <t xml:space="preserve"> 241231_The Coffee House_7 cities</t>
    </r>
  </si>
  <si>
    <r>
      <rPr>
        <u/>
        <sz val="10"/>
        <color rgb="FF1155CC"/>
        <rFont val="Calibri"/>
      </rPr>
      <t>[JBP]_KATINAT Coffee &amp; Tea House_3 mónBAU</t>
    </r>
    <r>
      <rPr>
        <sz val="10"/>
        <color rgb="FF000000"/>
        <rFont val="Calibri"/>
      </rPr>
      <t xml:space="preserve"> 250119_Katinat Saigon Kafe_11 cities</t>
    </r>
  </si>
  <si>
    <r>
      <rPr>
        <u/>
        <sz val="10"/>
        <color rgb="FF1155CC"/>
        <rFont val="Calibri"/>
      </rPr>
      <t xml:space="preserve">[SuperVIP]_Gà Rán KFC_21-23/03
</t>
    </r>
    <r>
      <rPr>
        <sz val="10"/>
        <color rgb="FF000000"/>
        <rFont val="Calibri"/>
      </rPr>
      <t>241231_Gà Rán KFC_25 cities</t>
    </r>
  </si>
  <si>
    <r>
      <rPr>
        <u/>
        <sz val="10"/>
        <color rgb="FF1155CC"/>
        <rFont val="Calibri"/>
      </rPr>
      <t>[PNS]_MB JCB Hi ShopeeFood_Mar</t>
    </r>
    <r>
      <rPr>
        <sz val="10"/>
        <color rgb="FF000000"/>
        <rFont val="Calibri"/>
      </rPr>
      <t>_ALL</t>
    </r>
  </si>
  <si>
    <r>
      <rPr>
        <u/>
        <sz val="10"/>
        <color rgb="FF1155CC"/>
        <rFont val="Calibri"/>
      </rPr>
      <t>[SuperVIP]_Lotteria_27-30/03</t>
    </r>
    <r>
      <rPr>
        <sz val="10"/>
        <rFont val="Calibri"/>
      </rPr>
      <t xml:space="preserve"> 241231_Lotteria DI_27 cities</t>
    </r>
  </si>
  <si>
    <r>
      <rPr>
        <u/>
        <sz val="10"/>
        <color rgb="FF1155CC"/>
        <rFont val="Calibri"/>
      </rPr>
      <t>[PNS]_HD SAISON_Apr.FOOD</t>
    </r>
    <r>
      <rPr>
        <sz val="10"/>
        <color rgb="FF000000"/>
        <rFont val="Calibri"/>
      </rPr>
      <t>_ALL</t>
    </r>
  </si>
  <si>
    <r>
      <rPr>
        <u/>
        <sz val="10"/>
        <color rgb="FF1155CC"/>
        <rFont val="Calibri"/>
      </rPr>
      <t>[PNS]_MB JCB Hi ShopeeFood_Apr</t>
    </r>
    <r>
      <rPr>
        <sz val="10"/>
        <color rgb="FF000000"/>
        <rFont val="Calibri"/>
      </rPr>
      <t>_ALL</t>
    </r>
  </si>
  <si>
    <r>
      <rPr>
        <u/>
        <sz val="10"/>
        <color rgb="FF1155CC"/>
        <rFont val="Calibri"/>
      </rPr>
      <t xml:space="preserve">[SuperVIP]_Gà Rán Popeyes_10-13/04
</t>
    </r>
    <r>
      <rPr>
        <sz val="10"/>
        <color rgb="FF000000"/>
        <rFont val="Calibri"/>
      </rPr>
      <t>241231_Gà Rán Popeyes_9 cities</t>
    </r>
  </si>
  <si>
    <r>
      <rPr>
        <u/>
        <sz val="10"/>
        <color rgb="FF1155CC"/>
        <rFont val="Calibri"/>
      </rPr>
      <t>[JBP]_KATINAT Coffee &amp; Tea House_BAU 30%</t>
    </r>
    <r>
      <rPr>
        <sz val="10"/>
        <color rgb="FF000000"/>
        <rFont val="Calibri"/>
      </rPr>
      <t xml:space="preserve"> 250119_Katinat Saigon Kafe_11 cities</t>
    </r>
  </si>
  <si>
    <r>
      <rPr>
        <u/>
        <sz val="10"/>
        <color rgb="FF1155CC"/>
        <rFont val="Calibri"/>
      </rPr>
      <t>[SuperVIP]_Phê La_14-18Apr</t>
    </r>
    <r>
      <rPr>
        <sz val="10"/>
        <color rgb="FF000000"/>
        <rFont val="Calibri"/>
      </rPr>
      <t xml:space="preserve">  HP,VT,HA,DL,DN</t>
    </r>
  </si>
  <si>
    <r>
      <rPr>
        <u/>
        <sz val="10"/>
        <color rgb="FF1155CC"/>
        <rFont val="Calibri"/>
      </rPr>
      <t xml:space="preserve">[VIP]_Gà Rán Texas Chicken_21-24/04
</t>
    </r>
    <r>
      <rPr>
        <sz val="10"/>
        <color rgb="FF000000"/>
        <rFont val="Calibri"/>
      </rPr>
      <t>250102_Gà Rán Texas Chicken_6 cities</t>
    </r>
  </si>
  <si>
    <r>
      <rPr>
        <u/>
        <sz val="10"/>
        <color rgb="FF1155CC"/>
        <rFont val="Calibri"/>
      </rPr>
      <t>[SuperVIP]_The Coffee House_21-23.4</t>
    </r>
    <r>
      <rPr>
        <sz val="10"/>
        <color rgb="FF000000"/>
        <rFont val="Calibri"/>
      </rPr>
      <t xml:space="preserve"> 241231_The Coffee House_7 cities</t>
    </r>
  </si>
  <si>
    <r>
      <rPr>
        <u/>
        <sz val="10"/>
        <color rgb="FF1155CC"/>
        <rFont val="Calibri"/>
      </rPr>
      <t xml:space="preserve">[SJBP]_Gà Rán KFC_129k
</t>
    </r>
    <r>
      <rPr>
        <sz val="10"/>
        <color rgb="FF000000"/>
        <rFont val="Calibri"/>
      </rPr>
      <t>241231_Gà Rán KFC_25 cities</t>
    </r>
  </si>
  <si>
    <r>
      <rPr>
        <u/>
        <sz val="10"/>
        <color rgb="FF1155CC"/>
        <rFont val="Calibri"/>
      </rPr>
      <t xml:space="preserve">[SJBP]_Gà Rán KFC_129k
</t>
    </r>
    <r>
      <rPr>
        <sz val="10"/>
        <color rgb="FF000000"/>
        <rFont val="Calibri"/>
      </rPr>
      <t>241231_Gà Rán KFC_25 cities</t>
    </r>
  </si>
  <si>
    <r>
      <rPr>
        <u/>
        <sz val="10"/>
        <color rgb="FF1155CC"/>
        <rFont val="Calibri"/>
      </rPr>
      <t xml:space="preserve">[SuperVIP]_Pizza Hut_28-30/04
</t>
    </r>
    <r>
      <rPr>
        <sz val="10"/>
        <color rgb="FF000000"/>
        <rFont val="Calibri"/>
      </rPr>
      <t>241231_Pizza Hut_20 cities</t>
    </r>
  </si>
  <si>
    <r>
      <rPr>
        <u/>
        <sz val="10"/>
        <color rgb="FF1155CC"/>
        <rFont val="Calibri"/>
      </rPr>
      <t xml:space="preserve">[SJBP]_Gà Rán Popeyes_BOGO
</t>
    </r>
    <r>
      <rPr>
        <sz val="10"/>
        <color rgb="FF000000"/>
        <rFont val="Calibri"/>
      </rPr>
      <t>241231_Gà Rán Popeyes_9 cities</t>
    </r>
  </si>
  <si>
    <r>
      <rPr>
        <u/>
        <sz val="10"/>
        <color rgb="FF1155CC"/>
        <rFont val="Calibri"/>
      </rPr>
      <t xml:space="preserve">[SJBP]_Gà Rán Popeyes_BOGO
</t>
    </r>
    <r>
      <rPr>
        <sz val="10"/>
        <color rgb="FF000000"/>
        <rFont val="Calibri"/>
      </rPr>
      <t>241231_Gà Rán Popeyes_9 cities</t>
    </r>
  </si>
  <si>
    <r>
      <rPr>
        <u/>
        <sz val="10"/>
        <color rgb="FF1155CC"/>
        <rFont val="Calibri"/>
      </rPr>
      <t xml:space="preserve">[VIP]_Cơm Thố Anh Nguyễn_01-05/05
</t>
    </r>
    <r>
      <rPr>
        <sz val="10"/>
        <color rgb="FF000000"/>
        <rFont val="Calibri"/>
      </rPr>
      <t>250803_Cơm Thố Anh Nguyễn_12 cities</t>
    </r>
  </si>
  <si>
    <r>
      <rPr>
        <u/>
        <sz val="10"/>
        <color rgb="FF1155CC"/>
        <rFont val="Calibri"/>
      </rPr>
      <t xml:space="preserve">[SJBP]_McDonald's_2T2 gà
</t>
    </r>
    <r>
      <rPr>
        <sz val="10"/>
        <color rgb="FF000000"/>
        <rFont val="Calibri"/>
      </rPr>
      <t>250416_McDonald's_5 cities</t>
    </r>
  </si>
  <si>
    <r>
      <rPr>
        <u/>
        <sz val="10"/>
        <color rgb="FF1155CC"/>
        <rFont val="Calibri"/>
      </rPr>
      <t>[SuperVIP]_Phê La_5-7May</t>
    </r>
    <r>
      <rPr>
        <sz val="10"/>
        <color rgb="FF000000"/>
        <rFont val="Calibri"/>
      </rPr>
      <t xml:space="preserve"> HP,VT,HA,DL,DN</t>
    </r>
  </si>
  <si>
    <r>
      <rPr>
        <u/>
        <sz val="10"/>
        <color rgb="FF1155CC"/>
        <rFont val="Calibri"/>
      </rPr>
      <t>[SuperVIP]_The Coffee House_6-8.5</t>
    </r>
    <r>
      <rPr>
        <sz val="10"/>
        <color rgb="FF000000"/>
        <rFont val="Calibri"/>
      </rPr>
      <t xml:space="preserve"> 241231_The Coffee House_7 cities</t>
    </r>
  </si>
  <si>
    <r>
      <rPr>
        <u/>
        <sz val="10"/>
        <color rgb="FF1155CC"/>
        <rFont val="Calibri"/>
      </rPr>
      <t xml:space="preserve">[VIP]_Gà Rán Texas Chicken_05-08/05
</t>
    </r>
    <r>
      <rPr>
        <sz val="10"/>
        <color rgb="FF000000"/>
        <rFont val="Calibri"/>
      </rPr>
      <t>250102_Gà Rán Texas Chicken_6 cities</t>
    </r>
  </si>
  <si>
    <t>[PLF CP]_Mother’s Day_Mừng ngày của mẹ, Giảm 199.000Đ</t>
  </si>
  <si>
    <r>
      <rPr>
        <u/>
        <sz val="10"/>
        <color rgb="FF1155CC"/>
        <rFont val="Calibri"/>
      </rPr>
      <t xml:space="preserve">[PNS]_MB JCB Hi ShopeeFood_May </t>
    </r>
    <r>
      <rPr>
        <sz val="10"/>
        <color rgb="FF000000"/>
        <rFont val="Calibri"/>
      </rPr>
      <t>_ALL</t>
    </r>
  </si>
  <si>
    <r>
      <rPr>
        <u/>
        <sz val="10"/>
        <color rgb="FF1155CC"/>
        <rFont val="Calibri"/>
      </rPr>
      <t xml:space="preserve">[PNS]_Shinhan Finance Mastercard_May </t>
    </r>
    <r>
      <rPr>
        <sz val="10"/>
        <color rgb="FF000000"/>
        <rFont val="Calibri"/>
      </rPr>
      <t>_ALL</t>
    </r>
  </si>
  <si>
    <r>
      <rPr>
        <u/>
        <sz val="10"/>
        <color rgb="FF1155CC"/>
        <rFont val="Calibri"/>
      </rPr>
      <t>[VIP]_The Coffee House_20-22.5</t>
    </r>
    <r>
      <rPr>
        <sz val="10"/>
        <color rgb="FF000000"/>
        <rFont val="Calibri"/>
      </rPr>
      <t xml:space="preserve"> 241231_The Coffee House_7 cities</t>
    </r>
  </si>
  <si>
    <r>
      <rPr>
        <u/>
        <sz val="10"/>
        <color rgb="FF1155CC"/>
        <rFont val="Calibri"/>
      </rPr>
      <t>[PNS]_BIDV_May.DEBIT</t>
    </r>
    <r>
      <rPr>
        <sz val="10"/>
        <color rgb="FF000000"/>
        <rFont val="Calibri"/>
      </rPr>
      <t>_ALL</t>
    </r>
  </si>
  <si>
    <r>
      <rPr>
        <u/>
        <sz val="10"/>
        <color rgb="FF1155CC"/>
        <rFont val="Calibri"/>
      </rPr>
      <t>[SJBP]_The Coffee House_WC</t>
    </r>
    <r>
      <rPr>
        <sz val="10"/>
        <rFont val="Calibri"/>
      </rPr>
      <t xml:space="preserve"> 241231_The Coffee House_7 cities</t>
    </r>
  </si>
  <si>
    <r>
      <rPr>
        <u/>
        <sz val="10"/>
        <color rgb="FF1155CC"/>
        <rFont val="Calibri"/>
      </rPr>
      <t xml:space="preserve">[SuperVIP]_McDonald's_29/05 -01/06 </t>
    </r>
    <r>
      <rPr>
        <sz val="10"/>
        <rFont val="Calibri"/>
      </rPr>
      <t>250416_McDonald's_5 cities</t>
    </r>
  </si>
  <si>
    <r>
      <rPr>
        <u/>
        <sz val="10"/>
        <color rgb="FF1155CC"/>
        <rFont val="Calibri"/>
      </rPr>
      <t>[VIP]_The Coffee House_2-4.6</t>
    </r>
    <r>
      <rPr>
        <sz val="10"/>
        <rFont val="Calibri"/>
      </rPr>
      <t xml:space="preserve"> 241231_The Coffee House_7 cities</t>
    </r>
  </si>
  <si>
    <r>
      <rPr>
        <u/>
        <sz val="10"/>
        <color rgb="FF1155CC"/>
        <rFont val="Calibri"/>
      </rPr>
      <t>[SuperVIP]_Phê La_4-6/6</t>
    </r>
    <r>
      <rPr>
        <u/>
        <sz val="10"/>
        <color rgb="FF000000"/>
        <rFont val="Calibri"/>
      </rPr>
      <t xml:space="preserve">  HP,VT,HA,DL,DN</t>
    </r>
  </si>
  <si>
    <r>
      <rPr>
        <u/>
        <sz val="10"/>
        <color rgb="FF1155CC"/>
        <rFont val="Calibri"/>
      </rPr>
      <t xml:space="preserve">[SuperVIP]_Gà Rán Popeyes_05-08/06
</t>
    </r>
    <r>
      <rPr>
        <sz val="10"/>
        <rFont val="Calibri"/>
      </rPr>
      <t>241231_Gà Rán Popeyes_9 cities</t>
    </r>
  </si>
  <si>
    <r>
      <rPr>
        <u/>
        <sz val="10"/>
        <color rgb="FF1155CC"/>
        <rFont val="Calibri"/>
      </rPr>
      <t>[SuperVIP]_The Coffee House_9-11.6</t>
    </r>
    <r>
      <rPr>
        <sz val="10"/>
        <color rgb="FF000000"/>
        <rFont val="Calibri"/>
      </rPr>
      <t xml:space="preserve"> 241231_The Coffee House_7 cities</t>
    </r>
  </si>
  <si>
    <r>
      <rPr>
        <u/>
        <sz val="10"/>
        <color rgb="FF1155CC"/>
        <rFont val="Calibri"/>
      </rPr>
      <t>[SJBP]_Starbucks Coffee_Indi 10-12.6</t>
    </r>
    <r>
      <rPr>
        <sz val="10"/>
        <color rgb="FF000000"/>
        <rFont val="Calibri"/>
      </rPr>
      <t xml:space="preserve"> 250520_Starbucks Coffee_12 cities</t>
    </r>
  </si>
  <si>
    <r>
      <rPr>
        <u/>
        <sz val="10"/>
        <color rgb="FF1155CC"/>
        <rFont val="Calibri"/>
      </rPr>
      <t>[SuperVIP]_Highlands Coffee_9-13.6</t>
    </r>
    <r>
      <rPr>
        <sz val="10"/>
        <color rgb="FF000000"/>
        <rFont val="Calibri"/>
      </rPr>
      <t xml:space="preserve"> 241231_Highlands Coffee_36 cities</t>
    </r>
  </si>
  <si>
    <t>[Exclude NU] [PLF CP]_Mid Month_Siêu Deal Giữa Tháng, Giảm tới 50%</t>
  </si>
  <si>
    <r>
      <rPr>
        <u/>
        <sz val="10"/>
        <color rgb="FF1155CC"/>
        <rFont val="Calibri"/>
      </rPr>
      <t xml:space="preserve">[SJBP]_McDonald's_2T2 119k
</t>
    </r>
    <r>
      <rPr>
        <sz val="10"/>
        <color rgb="FF000000"/>
        <rFont val="Calibri"/>
      </rPr>
      <t>250416_McDonald's_5 cities</t>
    </r>
  </si>
  <si>
    <r>
      <rPr>
        <u/>
        <sz val="10"/>
        <color rgb="FF1155CC"/>
        <rFont val="Calibri"/>
      </rPr>
      <t>[JBP]_KATINAT Coffee &amp; Tea House_bơ dừa BAU</t>
    </r>
    <r>
      <rPr>
        <sz val="10"/>
        <color rgb="FF000000"/>
        <rFont val="Calibri"/>
      </rPr>
      <t xml:space="preserve"> 250119_Katinat Saigon Kafe_11 cities</t>
    </r>
  </si>
  <si>
    <r>
      <rPr>
        <u/>
        <sz val="10"/>
        <color rgb="FF1155CC"/>
        <rFont val="Calibri"/>
      </rPr>
      <t>[SuperVIP]_Starbucks Coffee_17-19.6</t>
    </r>
    <r>
      <rPr>
        <sz val="10"/>
        <color rgb="FF000000"/>
        <rFont val="Calibri"/>
      </rPr>
      <t xml:space="preserve"> 250102_Starbucks Coffee_10 cities</t>
    </r>
  </si>
  <si>
    <r>
      <rPr>
        <u/>
        <sz val="10"/>
        <color rgb="FF1155CC"/>
        <rFont val="Calibri"/>
      </rPr>
      <t>[JBP]_KATINAT Coffee &amp; Tea House_Ads 1K</t>
    </r>
    <r>
      <rPr>
        <sz val="10"/>
        <rFont val="Calibri"/>
      </rPr>
      <t xml:space="preserve"> 250119_Katinat Saigon Kafe_11 cities</t>
    </r>
  </si>
  <si>
    <r>
      <rPr>
        <u/>
        <sz val="10"/>
        <color rgb="FF1155CC"/>
        <rFont val="Calibri"/>
      </rPr>
      <t>[PNS]_BIDV_Jun.DEBIT</t>
    </r>
    <r>
      <rPr>
        <sz val="10"/>
        <color rgb="FF000000"/>
        <rFont val="Calibri"/>
      </rPr>
      <t>_ALL</t>
    </r>
  </si>
  <si>
    <t>[Exclude NU] [PLF CP]_7.7_Món Ngon Mọi Miền, Giảm tới 50%</t>
  </si>
  <si>
    <r>
      <rPr>
        <u/>
        <sz val="10"/>
        <color rgb="FF1155CC"/>
        <rFont val="Calibri"/>
      </rPr>
      <t>[SuperVIP]_Highlands Coffee_7-11.7</t>
    </r>
    <r>
      <rPr>
        <sz val="10"/>
        <color rgb="FF000000"/>
        <rFont val="Calibri"/>
      </rPr>
      <t xml:space="preserve"> 241231_Highlands Coffee_36 cities</t>
    </r>
  </si>
  <si>
    <r>
      <rPr>
        <u/>
        <sz val="10"/>
        <color rgb="FF1155CC"/>
        <rFont val="Calibri"/>
      </rPr>
      <t>[SuperVIP]_The Coffee House_8-10.7</t>
    </r>
    <r>
      <rPr>
        <sz val="10"/>
        <rFont val="Calibri"/>
      </rPr>
      <t xml:space="preserve"> 241231_The Coffee House_7 cities</t>
    </r>
  </si>
  <si>
    <r>
      <rPr>
        <u/>
        <sz val="10"/>
        <color rgb="FF1155CC"/>
        <rFont val="Calibri"/>
      </rPr>
      <t>[SJBP]_The Coffee House_WC_Fri</t>
    </r>
    <r>
      <rPr>
        <sz val="10"/>
        <color rgb="FF000000"/>
        <rFont val="Calibri"/>
      </rPr>
      <t xml:space="preserve"> 241231_The Coffee House_7 cities</t>
    </r>
  </si>
  <si>
    <r>
      <rPr>
        <u/>
        <sz val="10"/>
        <color rgb="FF1155CC"/>
        <rFont val="Calibri"/>
      </rPr>
      <t>[SuperVIP]_Highlands Coffee_14-18.7</t>
    </r>
    <r>
      <rPr>
        <sz val="10"/>
        <color rgb="FF000000"/>
        <rFont val="Calibri"/>
      </rPr>
      <t xml:space="preserve"> 241231_Highlands Coffee_36 cities</t>
    </r>
  </si>
  <si>
    <r>
      <rPr>
        <u/>
        <sz val="10"/>
        <color rgb="FF1155CC"/>
        <rFont val="Calibri"/>
      </rPr>
      <t>[JBP]_KATINAT Coffee &amp; Tea House_B2G1</t>
    </r>
    <r>
      <rPr>
        <sz val="10"/>
        <color rgb="FF000000"/>
        <rFont val="Calibri"/>
      </rPr>
      <t xml:space="preserve"> 250119_Katinat Saigon Kafe_11 cities</t>
    </r>
  </si>
  <si>
    <r>
      <rPr>
        <u/>
        <sz val="10"/>
        <color rgb="FF1155CC"/>
        <rFont val="Calibri"/>
      </rPr>
      <t>[SJBP]_Starbucks Coffee_Indi 15-17.7</t>
    </r>
    <r>
      <rPr>
        <sz val="10"/>
        <color rgb="FF000000"/>
        <rFont val="Calibri"/>
      </rPr>
      <t xml:space="preserve"> 250520_Starbucks Coffee_12 cities</t>
    </r>
  </si>
  <si>
    <r>
      <rPr>
        <u/>
        <sz val="10"/>
        <color rgb="FF1155CC"/>
        <rFont val="Calibri"/>
      </rPr>
      <t>[PNS]_BVBANK_Jul</t>
    </r>
    <r>
      <rPr>
        <sz val="10"/>
        <color rgb="FF000000"/>
        <rFont val="Calibri"/>
      </rPr>
      <t>_ALL</t>
    </r>
  </si>
  <si>
    <r>
      <rPr>
        <u/>
        <sz val="10"/>
        <color rgb="FF1155CC"/>
        <rFont val="Calibri"/>
      </rPr>
      <t>[VIP]_Gà Rán Texas Chicken_21-24/07</t>
    </r>
    <r>
      <rPr>
        <sz val="10"/>
        <color rgb="FF000000"/>
        <rFont val="Calibri"/>
      </rPr>
      <t xml:space="preserve"> 250102_Gà Rán Texas Chicken_6 cities</t>
    </r>
  </si>
  <si>
    <r>
      <rPr>
        <u/>
        <sz val="10"/>
        <color rgb="FF1155CC"/>
        <rFont val="Calibri"/>
      </rPr>
      <t>[VIP]_The Coffee House_21-23.7</t>
    </r>
    <r>
      <rPr>
        <sz val="10"/>
        <color rgb="FF000000"/>
        <rFont val="Calibri"/>
      </rPr>
      <t xml:space="preserve"> 241231_The Coffee House_7 cities</t>
    </r>
  </si>
  <si>
    <r>
      <rPr>
        <u/>
        <sz val="10"/>
        <color rgb="FF1155CC"/>
        <rFont val="Calibri"/>
      </rPr>
      <t>[SJBP]_Pizza Hut_1T1</t>
    </r>
    <r>
      <rPr>
        <sz val="10"/>
        <color rgb="FF000000"/>
        <rFont val="Calibri"/>
      </rPr>
      <t xml:space="preserve"> 241231_Pizza Hut_20 cities</t>
    </r>
  </si>
  <si>
    <r>
      <rPr>
        <u/>
        <sz val="10"/>
        <color rgb="FF1155CC"/>
        <rFont val="Calibri"/>
      </rPr>
      <t>[SJBP]_Starbucks Coffee_Mon</t>
    </r>
    <r>
      <rPr>
        <sz val="10"/>
        <color rgb="FF000000"/>
        <rFont val="Calibri"/>
      </rPr>
      <t xml:space="preserve"> 250520_Starbucks Coffee_12 cities</t>
    </r>
  </si>
  <si>
    <r>
      <rPr>
        <u/>
        <sz val="10"/>
        <color rgb="FF1155CC"/>
        <rFont val="Calibri"/>
      </rPr>
      <t>[SJBP]_Brand_Food_BAU</t>
    </r>
    <r>
      <rPr>
        <sz val="10"/>
        <color rgb="FF000000"/>
        <rFont val="Calibri"/>
      </rPr>
      <t xml:space="preserve"> 250424_Lotteria DI_32 cities</t>
    </r>
  </si>
  <si>
    <r>
      <rPr>
        <u/>
        <sz val="10"/>
        <color rgb="FF1155CC"/>
        <rFont val="Calibri"/>
      </rPr>
      <t>[VIP]_Starbucks Coffee_29-31.7</t>
    </r>
    <r>
      <rPr>
        <sz val="10"/>
        <color rgb="FF000000"/>
        <rFont val="Calibri"/>
      </rPr>
      <t xml:space="preserve"> 250520_Starbucks Coffee_12 cities</t>
    </r>
  </si>
  <si>
    <r>
      <rPr>
        <u/>
        <sz val="10"/>
        <color rgb="FF1155CC"/>
        <rFont val="Calibri"/>
      </rPr>
      <t>[SJBP]_Brand_Food_BAU</t>
    </r>
    <r>
      <rPr>
        <sz val="10"/>
        <color rgb="FF000000"/>
        <rFont val="Calibri"/>
      </rPr>
      <t xml:space="preserve"> 250424_Lotteria DI_32 cities</t>
    </r>
  </si>
  <si>
    <r>
      <rPr>
        <u/>
        <sz val="10"/>
        <color rgb="FF1155CC"/>
        <rFont val="Calibri"/>
      </rPr>
      <t xml:space="preserve">[SuperVIP]_McDonald's_01-03/08
</t>
    </r>
    <r>
      <rPr>
        <sz val="10"/>
        <color rgb="FF000000"/>
        <rFont val="Calibri"/>
      </rPr>
      <t xml:space="preserve"> 250707_McDonald's_6 cities</t>
    </r>
  </si>
  <si>
    <r>
      <rPr>
        <u/>
        <sz val="10"/>
        <color rgb="FF1155CC"/>
        <rFont val="Calibri"/>
      </rPr>
      <t>[SuperVIP]_The Coffee House_4-6.8</t>
    </r>
    <r>
      <rPr>
        <sz val="10"/>
        <color rgb="FF000000"/>
        <rFont val="Calibri"/>
      </rPr>
      <t xml:space="preserve"> 241231_The Coffee House_7 cities</t>
    </r>
  </si>
  <si>
    <r>
      <rPr>
        <u/>
        <sz val="10"/>
        <color rgb="FF1155CC"/>
        <rFont val="Calibri"/>
      </rPr>
      <t xml:space="preserve">[VIP]_Gà Rán Texas Chicken_04-07/08
</t>
    </r>
    <r>
      <rPr>
        <sz val="10"/>
        <color rgb="FF000000"/>
        <rFont val="Calibri"/>
      </rPr>
      <t xml:space="preserve"> 250102_Gà Rán Texas Chicken_6 cities</t>
    </r>
  </si>
  <si>
    <r>
      <rPr>
        <u/>
        <sz val="10"/>
        <color rgb="FF1155CC"/>
        <rFont val="Calibri"/>
      </rPr>
      <t xml:space="preserve">[VIP]_Domino's Pizza_08-10/08
</t>
    </r>
    <r>
      <rPr>
        <sz val="10"/>
        <color rgb="FF000000"/>
        <rFont val="Calibri"/>
      </rPr>
      <t xml:space="preserve"> 250116_Domino pizza_11 cities</t>
    </r>
  </si>
  <si>
    <r>
      <rPr>
        <u/>
        <sz val="10"/>
        <color rgb="FF1155CC"/>
        <rFont val="Calibri"/>
      </rPr>
      <t>[SuperVIP]_Highlands Coffee_11-14.8</t>
    </r>
    <r>
      <rPr>
        <sz val="10"/>
        <color rgb="FF000000"/>
        <rFont val="Calibri"/>
      </rPr>
      <t xml:space="preserve"> 241231_Highlands Coffee_36 cities</t>
    </r>
  </si>
  <si>
    <r>
      <rPr>
        <u/>
        <sz val="10"/>
        <color rgb="FF1155CC"/>
        <rFont val="Calibri"/>
      </rPr>
      <t>[SJBP]_Brand_Food_BAU</t>
    </r>
    <r>
      <rPr>
        <sz val="10"/>
        <color rgb="FF000000"/>
        <rFont val="Calibri"/>
      </rPr>
      <t xml:space="preserve"> 250424_Lotteria DI_32 cities</t>
    </r>
  </si>
  <si>
    <r>
      <rPr>
        <u/>
        <sz val="10"/>
        <color rgb="FF1155CC"/>
        <rFont val="Calibri"/>
      </rPr>
      <t xml:space="preserve">[SuperVIP]_Gà Rán Popeyes_14-17/08
</t>
    </r>
    <r>
      <rPr>
        <sz val="10"/>
        <color rgb="FF000000"/>
        <rFont val="Calibri"/>
      </rPr>
      <t>241231_Gà Rán Popeyes_9 cities</t>
    </r>
  </si>
  <si>
    <r>
      <rPr>
        <u/>
        <sz val="10"/>
        <color rgb="FF1155CC"/>
        <rFont val="Calibri"/>
      </rPr>
      <t>[VIP]_The Coffee House_18-20.8</t>
    </r>
    <r>
      <rPr>
        <sz val="10"/>
        <color rgb="FF000000"/>
        <rFont val="Calibri"/>
      </rPr>
      <t xml:space="preserve"> 241231_The Coffee House_7 cities</t>
    </r>
  </si>
  <si>
    <r>
      <rPr>
        <u/>
        <sz val="10"/>
        <color rgb="FF1155CC"/>
        <rFont val="Calibri"/>
      </rPr>
      <t>[VIP]_Lotteria_18-21/08</t>
    </r>
    <r>
      <rPr>
        <sz val="10"/>
        <rFont val="Calibri"/>
      </rPr>
      <t xml:space="preserve"> 250424_Lotteria DI_32 cities</t>
    </r>
  </si>
  <si>
    <r>
      <rPr>
        <u/>
        <sz val="10"/>
        <color rgb="FF1155CC"/>
        <rFont val="Calibri"/>
      </rPr>
      <t xml:space="preserve">[SuperVIP]_McDonald's_22-24/08
</t>
    </r>
    <r>
      <rPr>
        <sz val="10"/>
        <color rgb="FF000000"/>
        <rFont val="Calibri"/>
      </rPr>
      <t xml:space="preserve"> 250707_McDonald's_6 cities</t>
    </r>
  </si>
  <si>
    <r>
      <rPr>
        <u/>
        <sz val="10"/>
        <color rgb="FF1155CC"/>
        <rFont val="Calibri"/>
      </rPr>
      <t xml:space="preserve">[SuperVIP]_Gà Rán Popeyes_25-28/08
</t>
    </r>
    <r>
      <rPr>
        <sz val="10"/>
        <color rgb="FF000000"/>
        <rFont val="Calibri"/>
      </rPr>
      <t>241231_Gà Rán Popeyes_9 cities</t>
    </r>
  </si>
  <si>
    <t>[PLF CP]_Thematic_Vui Tiệc Thất Tịch, Giảm 50%</t>
  </si>
  <si>
    <r>
      <rPr>
        <u/>
        <sz val="10"/>
        <color rgb="FF1155CC"/>
        <rFont val="Calibri"/>
      </rPr>
      <t>[SuperVIP]_Gà Rán KFC_29-31/08</t>
    </r>
    <r>
      <rPr>
        <sz val="10"/>
        <rFont val="Calibri"/>
      </rPr>
      <t xml:space="preserve"> 241231_Gà Rán KFC_25 cities</t>
    </r>
  </si>
  <si>
    <r>
      <rPr>
        <u/>
        <sz val="10"/>
        <color rgb="FF1155CC"/>
        <rFont val="Calibri"/>
      </rPr>
      <t xml:space="preserve">[SuperVIP]_McDonald's_01-04/09
</t>
    </r>
    <r>
      <rPr>
        <sz val="10"/>
        <color rgb="FF000000"/>
        <rFont val="Calibri"/>
      </rPr>
      <t xml:space="preserve"> 250707_McDonald's_6 cities</t>
    </r>
  </si>
  <si>
    <r>
      <rPr>
        <u/>
        <sz val="10"/>
        <color rgb="FF1155CC"/>
        <rFont val="Calibri"/>
      </rPr>
      <t>[PNS]_Shinhan Finance Mastercard_Sep</t>
    </r>
    <r>
      <rPr>
        <sz val="10"/>
        <color rgb="FF000000"/>
        <rFont val="Calibri"/>
      </rPr>
      <t>_ALL</t>
    </r>
  </si>
  <si>
    <r>
      <rPr>
        <u/>
        <sz val="10"/>
        <color rgb="FF1155CC"/>
        <rFont val="Calibri"/>
      </rPr>
      <t>[PNS]_TPB JCB CASHBACK_Sep</t>
    </r>
    <r>
      <rPr>
        <sz val="10"/>
        <color rgb="FF000000"/>
        <rFont val="Calibri"/>
      </rPr>
      <t>_ALL</t>
    </r>
  </si>
  <si>
    <t>[PLF CP]_9.9_Siêu Deal Khai Tiệc, Giảm tới 50%</t>
  </si>
  <si>
    <r>
      <rPr>
        <u/>
        <sz val="10"/>
        <color rgb="FF1155CC"/>
        <rFont val="Calibri"/>
      </rPr>
      <t xml:space="preserve">[SuperVIP]_Gà Rán KFC_05-07/09
</t>
    </r>
    <r>
      <rPr>
        <sz val="10"/>
        <color rgb="FF000000"/>
        <rFont val="Calibri"/>
      </rPr>
      <t>241231_Gà Rán KFC_25 cities</t>
    </r>
  </si>
  <si>
    <t>0-5h: [PLF CP]_9.9_Deal Cú Đêm, Chỉ 0Đ
5-9h: [PLF CP]_9.9_Ăn Sáng Chỉ 0Đ
9-12h: [PLF CP]_9.9_Ăn Trưa Chỉ 0Đ
12-17h: [PLF CP]_9.9_Ăn Xế Chỉ 0Đ
17-22h: [PLF CP]_9.9_Ăn Tối Chỉ 0Đ
22-24h: [PLF CP]_9.9_Deal Cú Đêm, Chỉ 0Đ</t>
  </si>
  <si>
    <r>
      <rPr>
        <u/>
        <sz val="10"/>
        <color rgb="FF1155CC"/>
        <rFont val="Calibri"/>
      </rPr>
      <t xml:space="preserve">[VIP]_Gà Rán Texas Chicken_08-11/09
</t>
    </r>
    <r>
      <rPr>
        <u/>
        <sz val="10"/>
        <color rgb="FF000000"/>
        <rFont val="Calibri"/>
      </rPr>
      <t>250102_Gà Rán Texas Chicken_6 cities</t>
    </r>
  </si>
  <si>
    <r>
      <rPr>
        <u/>
        <sz val="10"/>
        <color rgb="FF1155CC"/>
        <rFont val="Calibri"/>
      </rPr>
      <t xml:space="preserve">[SuperVIP]_McDonald's_12-14/09
</t>
    </r>
    <r>
      <rPr>
        <sz val="10"/>
        <color rgb="FF000000"/>
        <rFont val="Calibri"/>
      </rPr>
      <t>250707_McDonald's_6 cities</t>
    </r>
  </si>
  <si>
    <t>[PLF CP]_Mid Month Sale_Siêu Deal Giữa Tháng, Giảm tới 50%</t>
  </si>
  <si>
    <r>
      <rPr>
        <u/>
        <sz val="10"/>
        <color rgb="FF1155CC"/>
        <rFont val="Calibri"/>
      </rPr>
      <t>[VIP]_The Coffee House_15-17.9</t>
    </r>
    <r>
      <rPr>
        <sz val="10"/>
        <color rgb="FF000000"/>
        <rFont val="Calibri"/>
      </rPr>
      <t xml:space="preserve"> 241231_The Coffee House_7 cities</t>
    </r>
  </si>
  <si>
    <r>
      <rPr>
        <u/>
        <sz val="10"/>
        <color rgb="FF1155CC"/>
        <rFont val="Calibri"/>
      </rPr>
      <t xml:space="preserve">[SJBP]_McDonald's_2t2
</t>
    </r>
    <r>
      <rPr>
        <sz val="10"/>
        <color rgb="FF000000"/>
        <rFont val="Calibri"/>
      </rPr>
      <t xml:space="preserve"> 250707_McDonald's_6 cities</t>
    </r>
  </si>
  <si>
    <r>
      <rPr>
        <u/>
        <sz val="10"/>
        <color rgb="FF1155CC"/>
        <rFont val="Calibri"/>
      </rPr>
      <t xml:space="preserve">[SuperVIP]_Gà Rán Popeyes_18-21/09
</t>
    </r>
    <r>
      <rPr>
        <sz val="10"/>
        <color rgb="FF000000"/>
        <rFont val="Calibri"/>
      </rPr>
      <t>241231_Gà Rán Popeyes_9 cities</t>
    </r>
  </si>
  <si>
    <r>
      <rPr>
        <u/>
        <sz val="10"/>
        <color rgb="FF1155CC"/>
        <rFont val="Calibri"/>
      </rPr>
      <t>[SuperVIP]_Highlands Coffee_22-26.9</t>
    </r>
    <r>
      <rPr>
        <sz val="10"/>
        <color rgb="FF000000"/>
        <rFont val="Calibri"/>
      </rPr>
      <t xml:space="preserve"> 241231_Highlands Coffee_36 cities</t>
    </r>
  </si>
  <si>
    <r>
      <rPr>
        <u/>
        <sz val="10"/>
        <color rgb="FF1155CC"/>
        <rFont val="Calibri"/>
      </rPr>
      <t xml:space="preserve">[VIP]_Lotteria_22-25/09
</t>
    </r>
    <r>
      <rPr>
        <sz val="10"/>
        <color rgb="FF000000"/>
        <rFont val="Calibri"/>
      </rPr>
      <t>250424_Lotteria DI_32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</si>
  <si>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</si>
  <si>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</si>
  <si>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 xml:space="preserve">[SJBP]_Gà Rán Popeyes_1T1
</t>
    </r>
    <r>
      <rPr>
        <sz val="10"/>
        <color rgb="FF000000"/>
        <rFont val="Calibri"/>
      </rPr>
      <t>241231_Gà Rán Popeyes_9 cities</t>
    </r>
  </si>
  <si>
    <r>
      <rPr>
        <u/>
        <sz val="10"/>
        <color rgb="FF1155CC"/>
        <rFont val="Calibri"/>
      </rPr>
      <t>[SJBP]__Brand 50%</t>
    </r>
    <r>
      <rPr>
        <sz val="10"/>
        <rFont val="Calibri"/>
      </rPr>
      <t xml:space="preserve"> 241231_All OTH 2025_36 cities</t>
    </r>
  </si>
  <si>
    <r>
      <rPr>
        <u/>
        <sz val="10"/>
        <color rgb="FF1155CC"/>
        <rFont val="Calibri"/>
      </rPr>
      <t xml:space="preserve">[SJBP]_Gà Rán Popeyes_1T1
</t>
    </r>
    <r>
      <rPr>
        <sz val="10"/>
        <color rgb="FF000000"/>
        <rFont val="Calibri"/>
      </rPr>
      <t>241231_Gà Rán Popeyes_9 cities</t>
    </r>
  </si>
  <si>
    <r>
      <rPr>
        <u/>
        <sz val="10"/>
        <color rgb="FF1155CC"/>
        <rFont val="Calibri"/>
      </rPr>
      <t>[SJBP]__Brand 50%</t>
    </r>
    <r>
      <rPr>
        <sz val="10"/>
        <rFont val="Calibri"/>
      </rPr>
      <t xml:space="preserve"> 241231_All OTH 2025_36 cities</t>
    </r>
  </si>
  <si>
    <r>
      <rPr>
        <u/>
        <sz val="10"/>
        <color rgb="FF1155CC"/>
        <rFont val="Calibri"/>
      </rPr>
      <t>[SJBP]__Brand 50%</t>
    </r>
    <r>
      <rPr>
        <sz val="10"/>
        <rFont val="Calibri"/>
      </rPr>
      <t xml:space="preserve"> 241231_All OTH 2025_36 cities</t>
    </r>
  </si>
  <si>
    <r>
      <rPr>
        <u/>
        <sz val="10"/>
        <color rgb="FF1155CC"/>
        <rFont val="Calibri"/>
      </rPr>
      <t>[PNS]_BIDV_Oct.DEBIT</t>
    </r>
    <r>
      <rPr>
        <sz val="10"/>
        <color rgb="FF000000"/>
        <rFont val="Calibri"/>
      </rPr>
      <t>_ALL</t>
    </r>
  </si>
  <si>
    <r>
      <rPr>
        <u/>
        <sz val="10"/>
        <color rgb="FF1155CC"/>
        <rFont val="Calibri"/>
      </rPr>
      <t xml:space="preserve">[SJBP]_McDonald's_119k
</t>
    </r>
    <r>
      <rPr>
        <sz val="10"/>
        <rFont val="Calibri"/>
      </rPr>
      <t>250707_McDonald's_6 cities</t>
    </r>
  </si>
  <si>
    <r>
      <rPr>
        <u/>
        <sz val="10"/>
        <color rgb="FF1155CC"/>
        <rFont val="Calibri"/>
      </rPr>
      <t>[SuperVIP]_Highlands Coffee_6-10.10</t>
    </r>
    <r>
      <rPr>
        <sz val="10"/>
        <color rgb="FF000000"/>
        <rFont val="Calibri"/>
      </rPr>
      <t xml:space="preserve"> 241231_Highlands Coffee_36 cities</t>
    </r>
  </si>
  <si>
    <r>
      <rPr>
        <u/>
        <sz val="10"/>
        <color rgb="FF1155CC"/>
        <rFont val="Calibri"/>
      </rPr>
      <t>[SuperVIP]_The Coffee House_6-8.10</t>
    </r>
    <r>
      <rPr>
        <sz val="10"/>
        <color rgb="FF000000"/>
        <rFont val="Calibri"/>
      </rPr>
      <t xml:space="preserve"> 241231_The Coffee House_7 cities</t>
    </r>
  </si>
  <si>
    <r>
      <rPr>
        <u/>
        <sz val="10"/>
        <color rgb="FF1155CC"/>
        <rFont val="Calibri"/>
      </rPr>
      <t xml:space="preserve">[VIP]_Gà Rán Texas Chicken_06-09/10
</t>
    </r>
    <r>
      <rPr>
        <sz val="10"/>
        <color rgb="FF000000"/>
        <rFont val="Calibri"/>
      </rPr>
      <t>250102_Gà Rán Texas Chicken_6 cities</t>
    </r>
  </si>
  <si>
    <r>
      <rPr>
        <u/>
        <sz val="10"/>
        <color rgb="FF1155CC"/>
        <rFont val="Calibri"/>
      </rPr>
      <t xml:space="preserve">[SuperVIP]_Pizza Hut_10-12/10
</t>
    </r>
    <r>
      <rPr>
        <sz val="10"/>
        <color rgb="FF000000"/>
        <rFont val="Calibri"/>
      </rPr>
      <t>241231_Pizza Hut_20 cities</t>
    </r>
  </si>
  <si>
    <r>
      <rPr>
        <u/>
        <sz val="10"/>
        <color rgb="FF1155CC"/>
        <rFont val="Calibri"/>
      </rPr>
      <t>[PNS]_Shinhan Finance Mastercard_Oct</t>
    </r>
    <r>
      <rPr>
        <sz val="10"/>
        <color rgb="FF000000"/>
        <rFont val="Calibri"/>
      </rPr>
      <t>_ALL</t>
    </r>
  </si>
  <si>
    <r>
      <rPr>
        <u/>
        <sz val="10"/>
        <color rgb="FF1155CC"/>
        <rFont val="Calibri"/>
      </rPr>
      <t xml:space="preserve">[SuperVIP]_McDonald's_17-19/10
</t>
    </r>
    <r>
      <rPr>
        <sz val="10"/>
        <color rgb="FF000000"/>
        <rFont val="Calibri"/>
      </rPr>
      <t xml:space="preserve"> 250707_McDonald's_6 cities</t>
    </r>
  </si>
  <si>
    <r>
      <rPr>
        <u/>
        <sz val="10"/>
        <color rgb="FF1155CC"/>
        <rFont val="Calibri"/>
      </rPr>
      <t>[PNS]_HDBank_Oct.Muadee</t>
    </r>
    <r>
      <rPr>
        <sz val="10"/>
        <color rgb="FF000000"/>
        <rFont val="Calibri"/>
      </rPr>
      <t>_ALL</t>
    </r>
  </si>
  <si>
    <r>
      <rPr>
        <u/>
        <sz val="10"/>
        <color rgb="FF1155CC"/>
        <rFont val="Calibri"/>
      </rPr>
      <t xml:space="preserve">[SuperVIP]_The Coffee House_21-23/10
</t>
    </r>
    <r>
      <rPr>
        <sz val="10"/>
        <color rgb="FF000000"/>
        <rFont val="Calibri"/>
      </rPr>
      <t>241231_The Coffee House_7 cities</t>
    </r>
  </si>
  <si>
    <r>
      <rPr>
        <u/>
        <sz val="10"/>
        <color rgb="FF1155CC"/>
        <rFont val="Calibri"/>
      </rPr>
      <t xml:space="preserve">[SuperVIP]_Cơm Thố Anh Nguyễn_22-26/10
</t>
    </r>
    <r>
      <rPr>
        <sz val="10"/>
        <color rgb="FF000000"/>
        <rFont val="Calibri"/>
      </rPr>
      <t>250718_Cơm Thố Anh Nguyễn_11 cities</t>
    </r>
  </si>
  <si>
    <r>
      <rPr>
        <u/>
        <sz val="10"/>
        <color rgb="FF1155CC"/>
        <rFont val="Calibri"/>
      </rPr>
      <t xml:space="preserve">[SJBP]_Gà Rán Popeyes_BOGO
</t>
    </r>
    <r>
      <rPr>
        <sz val="10"/>
        <rFont val="Calibri"/>
      </rPr>
      <t>241231_Gà Rán Popeyes_9 cities</t>
    </r>
  </si>
  <si>
    <r>
      <rPr>
        <u/>
        <sz val="10"/>
        <color rgb="FF1155CC"/>
        <rFont val="Calibri"/>
      </rPr>
      <t xml:space="preserve">[SJBP]_Gà Rán Popeyes_BOGO
</t>
    </r>
    <r>
      <rPr>
        <sz val="10"/>
        <rFont val="Calibri"/>
      </rPr>
      <t>241231_Gà Rán Popeyes_9 cities</t>
    </r>
  </si>
  <si>
    <t xml:space="preserve">[PLF CP]_11.11_Siêu Deal Khai Tiệc, Giảm tới 60.000Đ
</t>
  </si>
  <si>
    <t xml:space="preserve">[PLF CP]_11.11_Siêu Deal Khai Tiệc, Giảm tới 50%
</t>
  </si>
  <si>
    <r>
      <rPr>
        <u/>
        <sz val="10"/>
        <color rgb="FF1155CC"/>
        <rFont val="Calibri"/>
      </rPr>
      <t>[SuperVIP]_Highlands Coffee_3-7.11</t>
    </r>
    <r>
      <rPr>
        <sz val="10"/>
        <rFont val="Calibri"/>
      </rPr>
      <t xml:space="preserve"> 241231_Highlands Coffee_36 cities</t>
    </r>
  </si>
  <si>
    <r>
      <rPr>
        <u/>
        <sz val="10"/>
        <color rgb="FF1155CC"/>
        <rFont val="Calibri"/>
      </rPr>
      <t>[PNS]_ACB bank_Nov</t>
    </r>
    <r>
      <rPr>
        <sz val="10"/>
        <color rgb="FF000000"/>
        <rFont val="Calibri"/>
      </rPr>
      <t>_ALL</t>
    </r>
  </si>
  <si>
    <r>
      <rPr>
        <u/>
        <sz val="10"/>
        <color rgb="FF1155CC"/>
        <rFont val="Calibri"/>
      </rPr>
      <t>[SJBP]__Brand 50%</t>
    </r>
    <r>
      <rPr>
        <sz val="10"/>
        <rFont val="Calibri"/>
      </rPr>
      <t xml:space="preserve"> 241231_All OTH 2025_36 cities</t>
    </r>
  </si>
  <si>
    <r>
      <rPr>
        <u/>
        <sz val="10"/>
        <color rgb="FF1155CC"/>
        <rFont val="Calibri"/>
      </rPr>
      <t>[SuperVIP]_Highlands Coffee_11-14.11</t>
    </r>
    <r>
      <rPr>
        <sz val="10"/>
        <color rgb="FF000000"/>
        <rFont val="Calibri"/>
      </rPr>
      <t xml:space="preserve"> 241231_Highlands Coffee_36 cities</t>
    </r>
  </si>
  <si>
    <r>
      <rPr>
        <u/>
        <sz val="10"/>
        <color rgb="FF1155CC"/>
        <rFont val="Calibri"/>
      </rPr>
      <t xml:space="preserve">[VIP]_Gà Rán Texas Chicken_10-13/11
</t>
    </r>
    <r>
      <rPr>
        <sz val="10"/>
        <color rgb="FF000000"/>
        <rFont val="Calibri"/>
      </rPr>
      <t>250102_Gà Rán Texas Chicken_6 cities</t>
    </r>
  </si>
  <si>
    <r>
      <rPr>
        <u/>
        <sz val="10"/>
        <color rgb="FF1155CC"/>
        <rFont val="Calibri"/>
      </rPr>
      <t>[PNS]_BVBANK_Nov</t>
    </r>
    <r>
      <rPr>
        <sz val="10"/>
        <color rgb="FF000000"/>
        <rFont val="Calibri"/>
      </rPr>
      <t>_ALL</t>
    </r>
  </si>
  <si>
    <r>
      <rPr>
        <u/>
        <sz val="10"/>
        <color rgb="FF1155CC"/>
        <rFont val="Calibri"/>
      </rPr>
      <t xml:space="preserve">[VIP]_Gà Rán Texas Chicken_17-20/11
</t>
    </r>
    <r>
      <rPr>
        <sz val="10"/>
        <color rgb="FF000000"/>
        <rFont val="Calibri"/>
      </rPr>
      <t>250102_Gà Rán Texas Chicken_6 cities</t>
    </r>
  </si>
  <si>
    <r>
      <rPr>
        <u/>
        <sz val="10"/>
        <color rgb="FF1155CC"/>
        <rFont val="Calibri"/>
      </rPr>
      <t>[VIP]_The Coffee House_17-19.11</t>
    </r>
    <r>
      <rPr>
        <sz val="10"/>
        <color rgb="FF000000"/>
        <rFont val="Calibri"/>
      </rPr>
      <t xml:space="preserve"> 251014_The Coffee House_8 cities</t>
    </r>
  </si>
  <si>
    <t>[PLF CP]__Thematic_Siêu Deal Học Đường, Giảm tới 50%</t>
  </si>
  <si>
    <r>
      <rPr>
        <u/>
        <sz val="10"/>
        <color rgb="FF1155CC"/>
        <rFont val="Calibri"/>
      </rPr>
      <t xml:space="preserve">[PNS]_VietinBank_Nov.JCB </t>
    </r>
    <r>
      <rPr>
        <sz val="10"/>
        <color rgb="FF000000"/>
        <rFont val="Calibri"/>
      </rPr>
      <t>_ALL</t>
    </r>
  </si>
  <si>
    <r>
      <rPr>
        <u/>
        <sz val="10"/>
        <color rgb="FF1155CC"/>
        <rFont val="Calibri"/>
      </rPr>
      <t>[PNS]_HDBank_Nov.Muadee</t>
    </r>
    <r>
      <rPr>
        <sz val="10"/>
        <color rgb="FF000000"/>
        <rFont val="Calibri"/>
      </rPr>
      <t>_ALL</t>
    </r>
  </si>
  <si>
    <r>
      <rPr>
        <u/>
        <sz val="10"/>
        <color rgb="FF1155CC"/>
        <rFont val="Calibri"/>
      </rPr>
      <t>[PNS]_TPBank_Nov.JCB</t>
    </r>
    <r>
      <rPr>
        <sz val="10"/>
        <color rgb="FF000000"/>
        <rFont val="Calibri"/>
      </rPr>
      <t>_ALL</t>
    </r>
  </si>
  <si>
    <r>
      <rPr>
        <u/>
        <sz val="10"/>
        <color rgb="FF1155CC"/>
        <rFont val="Calibri"/>
      </rPr>
      <t>[SuperVIP]_Highlands Coffee_1-5.12</t>
    </r>
    <r>
      <rPr>
        <sz val="10"/>
        <color rgb="FF000000"/>
        <rFont val="Calibri"/>
      </rPr>
      <t xml:space="preserve"> 241231_Highlands Coffee_36 cities</t>
    </r>
  </si>
  <si>
    <r>
      <rPr>
        <u/>
        <sz val="10"/>
        <color rgb="FF1155CC"/>
        <rFont val="Calibri"/>
      </rPr>
      <t xml:space="preserve">[PNS]_BIDV_Dec.DEBIT </t>
    </r>
    <r>
      <rPr>
        <sz val="10"/>
        <color rgb="FF000000"/>
        <rFont val="Calibri"/>
      </rPr>
      <t>_ALL</t>
    </r>
  </si>
  <si>
    <r>
      <rPr>
        <u/>
        <sz val="10"/>
        <color rgb="FF1155CC"/>
        <rFont val="Calibri"/>
      </rPr>
      <t>[PNS]_Pepsi Baseline_Dec_phase 1</t>
    </r>
    <r>
      <rPr>
        <sz val="10"/>
        <color rgb="FF000000"/>
        <rFont val="Calibri"/>
      </rPr>
      <t>_CT, KH, BH, HP, Hue, BD</t>
    </r>
  </si>
  <si>
    <r>
      <rPr>
        <u/>
        <sz val="10"/>
        <color rgb="FF1155CC"/>
        <rFont val="Calibri"/>
      </rPr>
      <t>[PNS]_Shinhan Finance Mastercard_Dec</t>
    </r>
    <r>
      <rPr>
        <sz val="10"/>
        <color rgb="FF000000"/>
        <rFont val="Calibri"/>
      </rPr>
      <t>_ALL</t>
    </r>
  </si>
  <si>
    <t>[PLF CP]_Mid Month Sale_Siêu Deal Giữa Tháng, Giảm tới 155.000Đ</t>
  </si>
  <si>
    <r>
      <rPr>
        <u/>
        <sz val="10"/>
        <color rgb="FF1155CC"/>
        <rFont val="Calibri"/>
      </rPr>
      <t>[PNS]_BVBANK_Dec</t>
    </r>
    <r>
      <rPr>
        <sz val="10"/>
        <color rgb="FF000000"/>
        <rFont val="Calibri"/>
      </rPr>
      <t>_ALL</t>
    </r>
  </si>
  <si>
    <r>
      <rPr>
        <u/>
        <sz val="10"/>
        <color rgb="FF1155CC"/>
        <rFont val="Calibri"/>
      </rPr>
      <t>[PNS]_ACB bank_Dec</t>
    </r>
    <r>
      <rPr>
        <sz val="10"/>
        <color rgb="FF000000"/>
        <rFont val="Calibri"/>
      </rPr>
      <t>_ALL</t>
    </r>
  </si>
  <si>
    <r>
      <rPr>
        <u/>
        <sz val="10"/>
        <color rgb="FF1155CC"/>
        <rFont val="Calibri"/>
      </rPr>
      <t>[PNS]_Pepsi FF37_Dec</t>
    </r>
    <r>
      <rPr>
        <sz val="10"/>
        <color rgb="FF000000"/>
        <rFont val="Calibri"/>
      </rPr>
      <t>_CT, KH, BH, HP, Hue, BD</t>
    </r>
  </si>
  <si>
    <r>
      <rPr>
        <sz val="10"/>
        <rFont val="Calibri"/>
      </rPr>
      <t xml:space="preserve"> </t>
    </r>
    <r>
      <rPr>
        <u/>
        <sz val="10"/>
        <color rgb="FF1155CC"/>
        <rFont val="Calibri"/>
      </rPr>
      <t>[VIP]_Gà Rán Texas Chicken_22-25/12</t>
    </r>
  </si>
  <si>
    <r>
      <rPr>
        <u/>
        <sz val="10"/>
        <color rgb="FF1155CC"/>
        <rFont val="Calibri"/>
      </rPr>
      <t>[PNS]_AGRIBANK_Dec</t>
    </r>
    <r>
      <rPr>
        <sz val="10"/>
        <color rgb="FF000000"/>
        <rFont val="Calibri"/>
      </rPr>
      <t>_ALL</t>
    </r>
  </si>
  <si>
    <r>
      <rPr>
        <u/>
        <sz val="10"/>
        <color rgb="FF1155CC"/>
        <rFont val="Calibri"/>
      </rPr>
      <t>[PNS]_Pepsi Baseline_Dec_phase 2</t>
    </r>
    <r>
      <rPr>
        <sz val="10"/>
        <color rgb="FF000000"/>
        <rFont val="Calibri"/>
      </rPr>
      <t>_CT, KH, BH, HP, Hue, BD</t>
    </r>
  </si>
  <si>
    <r>
      <rPr>
        <u/>
        <sz val="10"/>
        <color rgb="FF1155CC"/>
        <rFont val="Calibri"/>
      </rPr>
      <t>[PNS]_TPBank_Dec.JCB</t>
    </r>
    <r>
      <rPr>
        <sz val="10"/>
        <color rgb="FF000000"/>
        <rFont val="Calibri"/>
      </rPr>
      <t>_ALL</t>
    </r>
  </si>
  <si>
    <t>[PLF CP]_SPF Day_Ăn Thả Ga Freeship 60.000Đ</t>
  </si>
  <si>
    <r>
      <rPr>
        <u/>
        <sz val="10"/>
        <color rgb="FF1155CC"/>
        <rFont val="Calibri"/>
      </rPr>
      <t>[SJBP]_Domino's Pizza_Jan</t>
    </r>
    <r>
      <rPr>
        <sz val="10"/>
        <color rgb="FF000000"/>
        <rFont val="Calibri"/>
      </rPr>
      <t xml:space="preserve"> 240709_Domino pizza_7 cities</t>
    </r>
  </si>
  <si>
    <r>
      <rPr>
        <u/>
        <sz val="10"/>
        <color rgb="FF1155CC"/>
        <rFont val="Calibri"/>
      </rPr>
      <t>[VIP]_KATINAT Coffee &amp; Tea House_B2G1 2026</t>
    </r>
    <r>
      <rPr>
        <sz val="10"/>
        <color rgb="FF000000"/>
        <rFont val="Calibri"/>
      </rPr>
      <t xml:space="preserve"> 260106_KATINAT Coffee &amp; Tea House_14 cities</t>
    </r>
  </si>
  <si>
    <r>
      <rPr>
        <u/>
        <sz val="10"/>
        <color rgb="FF1155CC"/>
        <rFont val="Calibri"/>
      </rPr>
      <t xml:space="preserve">[SJBP]_Co.op Food_Jan_Reward bonus
</t>
    </r>
    <r>
      <rPr>
        <sz val="10"/>
        <color rgb="FF000000"/>
        <rFont val="Calibri"/>
      </rPr>
      <t>(Cần Thơ)</t>
    </r>
  </si>
  <si>
    <r>
      <rPr>
        <u/>
        <sz val="10"/>
        <color rgb="FF1155CC"/>
        <rFont val="Calibri"/>
      </rPr>
      <t xml:space="preserve">[SJBP]_Co.op Food_Jan_Reward bonus
</t>
    </r>
    <r>
      <rPr>
        <sz val="10"/>
        <color rgb="FF000000"/>
        <rFont val="Calibri"/>
      </rPr>
      <t>(Cần Thơ)</t>
    </r>
  </si>
  <si>
    <t>PLF CP]_WC_Món Ngon Giữa Tuần, Giảm Tới 30.000Đ</t>
  </si>
  <si>
    <r>
      <rPr>
        <u/>
        <sz val="10"/>
        <color rgb="FF1155CC"/>
        <rFont val="Calibri"/>
      </rPr>
      <t>[Alacarte]_Lotteria_Thank You Driver 2025</t>
    </r>
    <r>
      <rPr>
        <sz val="10"/>
        <color rgb="FF000000"/>
        <rFont val="Calibri"/>
      </rPr>
      <t>_260116_Lotteria_41 cities</t>
    </r>
  </si>
  <si>
    <r>
      <rPr>
        <u/>
        <sz val="10"/>
        <color rgb="FF1155CC"/>
        <rFont val="Calibri"/>
      </rPr>
      <t>[VIP]_McDonald's_Feb pack 1</t>
    </r>
    <r>
      <rPr>
        <sz val="10"/>
        <color rgb="FF000000"/>
        <rFont val="Calibri"/>
      </rPr>
      <t xml:space="preserve"> 251025_McDonald's_7 cities</t>
    </r>
  </si>
  <si>
    <r>
      <rPr>
        <u/>
        <sz val="10"/>
        <color rgb="FF1155CC"/>
        <rFont val="Calibri"/>
      </rPr>
      <t>[PNS]_Coke Tết_Jan_Feb</t>
    </r>
    <r>
      <rPr>
        <sz val="10"/>
        <color rgb="FF000000"/>
        <rFont val="Calibri"/>
      </rPr>
      <t>_HP, KH, CT</t>
    </r>
  </si>
  <si>
    <r>
      <rPr>
        <u/>
        <sz val="10"/>
        <color rgb="FF1155CC"/>
        <rFont val="Calibri"/>
      </rPr>
      <t>[SuperVIP]_Highlands Coffee_2-6.2</t>
    </r>
    <r>
      <rPr>
        <sz val="10"/>
        <rFont val="Calibri"/>
      </rPr>
      <t xml:space="preserve"> 260106_Highlands Coffee_41 cities</t>
    </r>
  </si>
  <si>
    <r>
      <rPr>
        <u/>
        <sz val="10"/>
        <color rgb="FF1155CC"/>
        <rFont val="Calibri"/>
      </rPr>
      <t>[PNS]_HD SAISON_Feb.NGÀY 8</t>
    </r>
    <r>
      <rPr>
        <sz val="10"/>
        <color rgb="FF000000"/>
        <rFont val="Calibri"/>
      </rPr>
      <t>_ALL</t>
    </r>
  </si>
  <si>
    <r>
      <rPr>
        <u/>
        <sz val="10"/>
        <color rgb="FF1155CC"/>
        <rFont val="Calibri"/>
      </rPr>
      <t xml:space="preserve">[Alacarte]_Aeon_Feb_Compensation
</t>
    </r>
    <r>
      <rPr>
        <sz val="10"/>
        <color rgb="FF000000"/>
        <rFont val="Calibri"/>
      </rPr>
      <t>(Bình Dương, Hải Phòng, Huế, Long An)</t>
    </r>
  </si>
  <si>
    <r>
      <rPr>
        <u/>
        <sz val="10"/>
        <color rgb="FF1155CC"/>
        <rFont val="Calibri"/>
      </rPr>
      <t>[PNS]_LPBANK_Feb</t>
    </r>
    <r>
      <rPr>
        <sz val="10"/>
        <color rgb="FF000000"/>
        <rFont val="Calibri"/>
      </rPr>
      <t>_ALL</t>
    </r>
  </si>
  <si>
    <r>
      <rPr>
        <u/>
        <sz val="10"/>
        <color rgb="FF1155CC"/>
        <rFont val="Calibri"/>
      </rPr>
      <t>[SJBP]_KATINAT Coffee &amp; Tea House_BAU 100k</t>
    </r>
    <r>
      <rPr>
        <sz val="10"/>
        <color rgb="FF000000"/>
        <rFont val="Calibri"/>
      </rPr>
      <t xml:space="preserve"> 260106_KATINAT Coffee &amp; Tea House_14 cities</t>
    </r>
  </si>
  <si>
    <r>
      <rPr>
        <u/>
        <sz val="10"/>
        <color rgb="FF1155CC"/>
        <rFont val="Calibri"/>
      </rPr>
      <t>[VIP]_McDonald's_Feb pack 2</t>
    </r>
    <r>
      <rPr>
        <sz val="10"/>
        <color rgb="FF000000"/>
        <rFont val="Calibri"/>
      </rPr>
      <t xml:space="preserve"> 251025_McDonald's_7 cities</t>
    </r>
  </si>
  <si>
    <r>
      <rPr>
        <u/>
        <sz val="10"/>
        <color rgb="FF1155CC"/>
        <rFont val="Calibri"/>
      </rPr>
      <t>[VIP]_Trà Sữa May Cha_Mar</t>
    </r>
    <r>
      <rPr>
        <sz val="10"/>
        <color rgb="FF000000"/>
        <rFont val="Calibri"/>
      </rPr>
      <t xml:space="preserve"> 260106_Trà Sữa May Cha_9 cities</t>
    </r>
  </si>
  <si>
    <r>
      <rPr>
        <u/>
        <sz val="10"/>
        <color rgb="FF1155CC"/>
        <rFont val="Calibri"/>
      </rPr>
      <t>[VIP]_Trà Sữa May Cha_3-5.1</t>
    </r>
    <r>
      <rPr>
        <sz val="10"/>
        <color rgb="FF000000"/>
        <rFont val="Calibri"/>
      </rPr>
      <t xml:space="preserve"> BD,DN,AG,KG,MT,LA</t>
    </r>
  </si>
  <si>
    <r>
      <rPr>
        <u/>
        <sz val="10"/>
        <color rgb="FF1155CC"/>
        <rFont val="Calibri"/>
      </rPr>
      <t>[SuperVIP]_The Coffee House_6-8.1</t>
    </r>
    <r>
      <rPr>
        <sz val="10"/>
        <color rgb="FF000000"/>
        <rFont val="Calibri"/>
      </rPr>
      <t xml:space="preserve"> 241231_The Coffee House_7 cities</t>
    </r>
  </si>
  <si>
    <r>
      <rPr>
        <u/>
        <sz val="10"/>
        <color rgb="FF1155CC"/>
        <rFont val="Calibri"/>
      </rPr>
      <t xml:space="preserve">[SuperVIP]_Gà Rán KFC_10-12/01
</t>
    </r>
    <r>
      <rPr>
        <sz val="10"/>
        <color rgb="FF000000"/>
        <rFont val="Calibri"/>
      </rPr>
      <t>241231_Gà Rán KFC_25 cities</t>
    </r>
  </si>
  <si>
    <r>
      <rPr>
        <u/>
        <sz val="10"/>
        <color rgb="FF1155CC"/>
        <rFont val="Calibri"/>
      </rPr>
      <t>[SJBP]_Starbucks Coffee_WC Fri</t>
    </r>
    <r>
      <rPr>
        <sz val="10"/>
        <color rgb="FF000000"/>
        <rFont val="Calibri"/>
      </rPr>
      <t xml:space="preserve"> 250102_Starbucks Coffee_10 cities</t>
    </r>
  </si>
  <si>
    <r>
      <rPr>
        <strike/>
        <sz val="10"/>
        <color rgb="FFFF0000"/>
        <rFont val="Calibri"/>
      </rPr>
      <t xml:space="preserve">[PLF CP]_YEP_Vạn Deal Rộn Ràng, Giảm tới 50%
</t>
    </r>
    <r>
      <rPr>
        <sz val="10"/>
        <color rgb="FFFF0000"/>
        <rFont val="Calibri"/>
      </rPr>
      <t>[PLF CP]_YEP_Vạn Deal Rộn Ràng, Giảm tới 188.000Đ</t>
    </r>
  </si>
  <si>
    <r>
      <rPr>
        <u/>
        <sz val="10"/>
        <color rgb="FF1155CC"/>
        <rFont val="Calibri"/>
      </rPr>
      <t>[JBP]_KATINAT Coffee &amp; Tea House_3 ly 20%</t>
    </r>
    <r>
      <rPr>
        <sz val="10"/>
        <color rgb="FF000000"/>
        <rFont val="Calibri"/>
      </rPr>
      <t xml:space="preserve"> 250119_Katinat Saigon Kafe_11 cities</t>
    </r>
  </si>
  <si>
    <r>
      <rPr>
        <u/>
        <sz val="10"/>
        <color rgb="FF1155CC"/>
        <rFont val="Calibri"/>
      </rPr>
      <t>[SJBP]_Pizza Hut_1T1</t>
    </r>
    <r>
      <rPr>
        <sz val="10"/>
        <color rgb="FF000000"/>
        <rFont val="Calibri"/>
      </rPr>
      <t xml:space="preserve"> 241231_Pizza Hut_20 cities</t>
    </r>
  </si>
  <si>
    <r>
      <rPr>
        <u/>
        <sz val="10"/>
        <color rgb="FF1155CC"/>
        <rFont val="Calibri"/>
      </rPr>
      <t>[VIP]_The Coffee House_4-6.2</t>
    </r>
    <r>
      <rPr>
        <sz val="10"/>
        <color rgb="FF000000"/>
        <rFont val="Calibri"/>
      </rPr>
      <t xml:space="preserve"> 241231_The Coffee House_7 cities</t>
    </r>
  </si>
  <si>
    <r>
      <rPr>
        <u/>
        <sz val="10"/>
        <color rgb="FF1155CC"/>
        <rFont val="Calibri"/>
      </rPr>
      <t>[SuperVIP]_Highlands Coffee_10-14.2</t>
    </r>
    <r>
      <rPr>
        <sz val="10"/>
        <color rgb="FF000000"/>
        <rFont val="Calibri"/>
      </rPr>
      <t xml:space="preserve"> 241231_Highlands Coffee_36 cities</t>
    </r>
  </si>
  <si>
    <r>
      <rPr>
        <u/>
        <sz val="10"/>
        <color rgb="FF1155CC"/>
        <rFont val="Calibri"/>
      </rPr>
      <t>[SJBP]_Starbucks Coffee_14/2</t>
    </r>
    <r>
      <rPr>
        <sz val="10"/>
        <color rgb="FF000000"/>
        <rFont val="Calibri"/>
      </rPr>
      <t xml:space="preserve"> 250102_Starbucks Coffee_10 cities</t>
    </r>
  </si>
  <si>
    <r>
      <rPr>
        <u/>
        <sz val="10"/>
        <color rgb="FF1155CC"/>
        <rFont val="Calibri"/>
      </rPr>
      <t>[SuperVIP]_Highlands Coffee_17-21.2</t>
    </r>
    <r>
      <rPr>
        <sz val="10"/>
        <color rgb="FF000000"/>
        <rFont val="Calibri"/>
      </rPr>
      <t xml:space="preserve"> 241231_Highlands Coffee_36 cities</t>
    </r>
  </si>
  <si>
    <r>
      <rPr>
        <u/>
        <sz val="10"/>
        <color rgb="FF1155CC"/>
        <rFont val="Calibri"/>
      </rPr>
      <t>[JBP]_KATINAT Coffee &amp; Tea House_BAU 10-28.1</t>
    </r>
    <r>
      <rPr>
        <sz val="10"/>
        <color rgb="FF000000"/>
        <rFont val="Calibri"/>
      </rPr>
      <t xml:space="preserve"> 250119_Katinat Saigon Kafe_11 cities</t>
    </r>
  </si>
  <si>
    <r>
      <rPr>
        <u/>
        <sz val="10"/>
        <color rgb="FF1155CC"/>
        <rFont val="Calibri"/>
      </rPr>
      <t>[JBP]_KATINAT Coffee &amp; Tea House_BAU 10-28.1</t>
    </r>
    <r>
      <rPr>
        <sz val="10"/>
        <color rgb="FF000000"/>
        <rFont val="Calibri"/>
      </rPr>
      <t xml:space="preserve"> 250119_Katinat Saigon Kafe_11 cities</t>
    </r>
  </si>
  <si>
    <r>
      <rPr>
        <u/>
        <sz val="10"/>
        <color rgb="FF1155CC"/>
        <rFont val="Calibri"/>
      </rPr>
      <t xml:space="preserve">[SuperVIP]_Gà Rán KFC_26-28/02
</t>
    </r>
    <r>
      <rPr>
        <sz val="10"/>
        <color rgb="FF000000"/>
        <rFont val="Calibri"/>
      </rPr>
      <t>241231_Gà Rán KFC_25 cities</t>
    </r>
  </si>
  <si>
    <r>
      <rPr>
        <u/>
        <sz val="10"/>
        <color rgb="FF1155CC"/>
        <rFont val="Calibri"/>
      </rPr>
      <t>[PNS]_HD SAISON_Mar.MART</t>
    </r>
    <r>
      <rPr>
        <sz val="10"/>
        <color rgb="FF000000"/>
        <rFont val="Calibri"/>
      </rPr>
      <t>_ALL</t>
    </r>
  </si>
  <si>
    <r>
      <rPr>
        <u/>
        <sz val="10"/>
        <color rgb="FF1155CC"/>
        <rFont val="Calibri"/>
      </rPr>
      <t xml:space="preserve">[SuperVIP]_Gà Rán KFC_01-03/03
</t>
    </r>
    <r>
      <rPr>
        <sz val="10"/>
        <color rgb="FF000000"/>
        <rFont val="Calibri"/>
      </rPr>
      <t>241231_Gà Rán KFC_25 cities</t>
    </r>
  </si>
  <si>
    <r>
      <rPr>
        <u/>
        <sz val="10"/>
        <color rgb="FF1155CC"/>
        <rFont val="Calibri"/>
      </rPr>
      <t>[SuperVIP]_Highlands Coffee_3-7.3</t>
    </r>
    <r>
      <rPr>
        <sz val="10"/>
        <rFont val="Calibri"/>
      </rPr>
      <t xml:space="preserve"> 241231_Highlands Coffee_36 cities</t>
    </r>
  </si>
  <si>
    <r>
      <rPr>
        <u/>
        <sz val="10"/>
        <color rgb="FF1155CC"/>
        <rFont val="Calibri"/>
      </rPr>
      <t xml:space="preserve">[SuperVIP]_Gà Rán Popeyes_06-09/03
</t>
    </r>
    <r>
      <rPr>
        <sz val="10"/>
        <rFont val="Calibri"/>
      </rPr>
      <t>241231_Gà Rán Popeyes_9 cities</t>
    </r>
  </si>
  <si>
    <r>
      <rPr>
        <u/>
        <sz val="10"/>
        <color rgb="FF1155CC"/>
        <rFont val="Calibri"/>
      </rPr>
      <t xml:space="preserve">[SuperVIP]_Gà Rán Popeyes_06-09/03
</t>
    </r>
    <r>
      <rPr>
        <sz val="10"/>
        <color rgb="FF000000"/>
        <rFont val="Calibri"/>
      </rPr>
      <t>241231_Gà Rán Popeyes_9 cities</t>
    </r>
  </si>
  <si>
    <r>
      <rPr>
        <u/>
        <sz val="10"/>
        <color rgb="FF1155CC"/>
        <rFont val="Calibri"/>
      </rPr>
      <t>[JBP]_KATINAT Coffee &amp; Tea House_Combo 20%</t>
    </r>
    <r>
      <rPr>
        <sz val="10"/>
        <rFont val="Calibri"/>
      </rPr>
      <t xml:space="preserve"> 250119_Katinat Saigon Kafe_11 cities</t>
    </r>
  </si>
  <si>
    <r>
      <rPr>
        <u/>
        <sz val="10"/>
        <color rgb="FF1155CC"/>
        <rFont val="Calibri"/>
      </rPr>
      <t>[SuperVIP]_Highlands Coffee_10-14.3</t>
    </r>
    <r>
      <rPr>
        <sz val="10"/>
        <color rgb="FF000000"/>
        <rFont val="Calibri"/>
      </rPr>
      <t xml:space="preserve"> 241231_Highlands Coffee_36 cities</t>
    </r>
  </si>
  <si>
    <r>
      <rPr>
        <u/>
        <sz val="10"/>
        <color rgb="FF1155CC"/>
        <rFont val="Calibri"/>
      </rPr>
      <t xml:space="preserve">[SuperVIP]_McDonald's_13-16/03
</t>
    </r>
    <r>
      <rPr>
        <sz val="10"/>
        <color rgb="FF000000"/>
        <rFont val="Calibri"/>
      </rPr>
      <t>240722_McDonald's_4 cities</t>
    </r>
  </si>
  <si>
    <r>
      <rPr>
        <u/>
        <sz val="10"/>
        <color rgb="FF1155CC"/>
        <rFont val="Calibri"/>
      </rPr>
      <t>[SuperVIP]_Phê La_Mar</t>
    </r>
    <r>
      <rPr>
        <u/>
        <sz val="10"/>
        <color rgb="FF000000"/>
        <rFont val="Calibri"/>
      </rPr>
      <t xml:space="preserve"> HP,VT,HA,DL,DN</t>
    </r>
  </si>
  <si>
    <r>
      <rPr>
        <u/>
        <sz val="10"/>
        <color rgb="FF1155CC"/>
        <rFont val="Calibri"/>
      </rPr>
      <t xml:space="preserve">[VIP]_Pizza Hut_21-23/03
</t>
    </r>
    <r>
      <rPr>
        <sz val="10"/>
        <color rgb="FF000000"/>
        <rFont val="Calibri"/>
      </rPr>
      <t>241231_Pizza Hut_20 cities</t>
    </r>
  </si>
  <si>
    <r>
      <rPr>
        <u/>
        <sz val="10"/>
        <color rgb="FF1155CC"/>
        <rFont val="Calibri"/>
      </rPr>
      <t>[SJBP]_Starbucks Coffee_WC Fri</t>
    </r>
    <r>
      <rPr>
        <sz val="10"/>
        <color rgb="FF000000"/>
        <rFont val="Calibri"/>
      </rPr>
      <t xml:space="preserve"> 250102_Starbucks Coffee_10 cities</t>
    </r>
  </si>
  <si>
    <r>
      <rPr>
        <strike/>
        <sz val="10"/>
        <rFont val="Calibri"/>
      </rPr>
      <t xml:space="preserve">[Mart]_WC - Weekend_Chợ Sale Cuối Tuần_Giảm 75.000Đ
</t>
    </r>
    <r>
      <rPr>
        <u/>
        <sz val="10"/>
        <color rgb="FF1155CC"/>
        <rFont val="Calibri"/>
      </rPr>
      <t>[Mart]_Spike _Chợ Tươi Deal Chất_Giảm 44.000Đ</t>
    </r>
  </si>
  <si>
    <r>
      <rPr>
        <u/>
        <sz val="10"/>
        <color rgb="FF1155CC"/>
        <rFont val="Calibri"/>
      </rPr>
      <t xml:space="preserve">[SuperVIP]_Gà Rán KFC_03-06/04
</t>
    </r>
    <r>
      <rPr>
        <sz val="10"/>
        <color rgb="FF000000"/>
        <rFont val="Calibri"/>
      </rPr>
      <t>241231_Gà Rán KFC_25 cities</t>
    </r>
  </si>
  <si>
    <r>
      <rPr>
        <u/>
        <sz val="10"/>
        <color rgb="FF1155CC"/>
        <rFont val="Calibri"/>
      </rPr>
      <t xml:space="preserve">[VIP]_Cơm Thố Anh Nguyễn_09-13/04
</t>
    </r>
    <r>
      <rPr>
        <sz val="10"/>
        <rFont val="Calibri"/>
      </rPr>
      <t>250803_Cơm Thố Anh Nguyễn_12 cities</t>
    </r>
  </si>
  <si>
    <r>
      <rPr>
        <u/>
        <sz val="10"/>
        <color rgb="FF1155CC"/>
        <rFont val="Calibri"/>
      </rPr>
      <t>[PNS]_BIDV_Apr.DEBIT</t>
    </r>
    <r>
      <rPr>
        <sz val="10"/>
        <color rgb="FF000000"/>
        <rFont val="Calibri"/>
      </rPr>
      <t>_ALL</t>
    </r>
  </si>
  <si>
    <r>
      <rPr>
        <u/>
        <sz val="10"/>
        <color rgb="FF1155CC"/>
        <rFont val="Calibri"/>
      </rPr>
      <t>[SuperVIP]_Highlands Coffee_14-18.4</t>
    </r>
    <r>
      <rPr>
        <sz val="10"/>
        <rFont val="Calibri"/>
      </rPr>
      <t xml:space="preserve"> 241231_Highlands Coffee_36 cities</t>
    </r>
  </si>
  <si>
    <r>
      <rPr>
        <u/>
        <sz val="10"/>
        <color rgb="FF1155CC"/>
        <rFont val="Calibri"/>
      </rPr>
      <t>[SJBP]_The Coffee House_WC</t>
    </r>
    <r>
      <rPr>
        <sz val="10"/>
        <color rgb="FF000000"/>
        <rFont val="Calibri"/>
      </rPr>
      <t xml:space="preserve"> 241231_The Coffee House_7 cities</t>
    </r>
  </si>
  <si>
    <r>
      <rPr>
        <u/>
        <sz val="10"/>
        <color rgb="FF1155CC"/>
        <rFont val="Calibri"/>
      </rPr>
      <t xml:space="preserve">[VIP]_Gà Rán Popeyes_18-20/04
</t>
    </r>
    <r>
      <rPr>
        <sz val="10"/>
        <color rgb="FF000000"/>
        <rFont val="Calibri"/>
      </rPr>
      <t>241231_Gà Rán Popeyes_9 cities</t>
    </r>
  </si>
  <si>
    <r>
      <rPr>
        <u/>
        <sz val="10"/>
        <color rgb="FF1155CC"/>
        <rFont val="Calibri"/>
      </rPr>
      <t>[SuperVIP]_Phê La_21-25Apr</t>
    </r>
    <r>
      <rPr>
        <sz val="10"/>
        <color rgb="FF000000"/>
        <rFont val="Calibri"/>
      </rPr>
      <t xml:space="preserve">  HP,VT,HA,DL,DN</t>
    </r>
  </si>
  <si>
    <r>
      <rPr>
        <u/>
        <sz val="10"/>
        <color rgb="FF1155CC"/>
        <rFont val="Calibri"/>
      </rPr>
      <t>[JBP]_KATINAT Coffee &amp; Tea House_Combo 88k</t>
    </r>
    <r>
      <rPr>
        <sz val="10"/>
        <color rgb="FF000000"/>
        <rFont val="Calibri"/>
      </rPr>
      <t xml:space="preserve"> 250119_Katinat Saigon Kafe_11 cities</t>
    </r>
  </si>
  <si>
    <r>
      <rPr>
        <u/>
        <sz val="10"/>
        <color rgb="FF1155CC"/>
        <rFont val="Calibri"/>
      </rPr>
      <t xml:space="preserve">[SJBP]_Cơm Thố Anh Nguyễn_BAU
</t>
    </r>
    <r>
      <rPr>
        <sz val="10"/>
        <color rgb="FF000000"/>
        <rFont val="Calibri"/>
      </rPr>
      <t>241231_Cơm Thố Anh Nguyễn_10 cities</t>
    </r>
  </si>
  <si>
    <r>
      <rPr>
        <u/>
        <sz val="10"/>
        <color rgb="FF1155CC"/>
        <rFont val="Calibri"/>
      </rPr>
      <t xml:space="preserve">[SJBP]_Cơm Thố Anh Nguyễn_BAU
</t>
    </r>
    <r>
      <rPr>
        <sz val="10"/>
        <color rgb="FF000000"/>
        <rFont val="Calibri"/>
      </rPr>
      <t>241231_Cơm Thố Anh Nguyễn_10 cities</t>
    </r>
  </si>
  <si>
    <r>
      <rPr>
        <u/>
        <sz val="10"/>
        <color rgb="FF1155CC"/>
        <rFont val="Calibri"/>
      </rPr>
      <t xml:space="preserve">[SJBP]_Cơm Thố Anh Nguyễn_BAU
</t>
    </r>
    <r>
      <rPr>
        <sz val="10"/>
        <color rgb="FF000000"/>
        <rFont val="Calibri"/>
      </rPr>
      <t>241231_Cơm Thố Anh Nguyễn_10 cities</t>
    </r>
  </si>
  <si>
    <r>
      <rPr>
        <u/>
        <sz val="10"/>
        <color rgb="FF1155CC"/>
        <rFont val="Calibri"/>
      </rPr>
      <t xml:space="preserve">[SJBP]_Gà Rán Popeyes_BOGO May
</t>
    </r>
    <r>
      <rPr>
        <sz val="10"/>
        <color rgb="FF000000"/>
        <rFont val="Calibri"/>
      </rPr>
      <t>241231_Gà Rán Popeyes_9 cities</t>
    </r>
  </si>
  <si>
    <r>
      <rPr>
        <u/>
        <sz val="10"/>
        <color rgb="FF1155CC"/>
        <rFont val="Calibri"/>
      </rPr>
      <t xml:space="preserve">[SJBP]_McDonald's_2T2 gà
</t>
    </r>
    <r>
      <rPr>
        <sz val="10"/>
        <color rgb="FF000000"/>
        <rFont val="Calibri"/>
      </rPr>
      <t>250416_McDonald's_5 cities</t>
    </r>
  </si>
  <si>
    <r>
      <rPr>
        <u/>
        <sz val="10"/>
        <color rgb="FF1155CC"/>
        <rFont val="Calibri"/>
      </rPr>
      <t xml:space="preserve">[SuperVIP]_Gà Rán KFC_01-04/05
</t>
    </r>
    <r>
      <rPr>
        <sz val="10"/>
        <color rgb="FF000000"/>
        <rFont val="Calibri"/>
      </rPr>
      <t>241231_Gà Rán KFC_25 cities</t>
    </r>
  </si>
  <si>
    <r>
      <rPr>
        <u/>
        <sz val="10"/>
        <color rgb="FF1155CC"/>
        <rFont val="Calibri"/>
      </rPr>
      <t xml:space="preserve">[SJBP]_Brand_Food_01-31/05
</t>
    </r>
    <r>
      <rPr>
        <sz val="10"/>
        <color rgb="FF000000"/>
        <rFont val="Calibri"/>
      </rPr>
      <t>250424_Lotteria DI_32 cities</t>
    </r>
  </si>
  <si>
    <r>
      <rPr>
        <u/>
        <sz val="10"/>
        <color rgb="FF1155CC"/>
        <rFont val="Calibri"/>
      </rPr>
      <t>[PNS]_HD SAISON_May.FOOD</t>
    </r>
    <r>
      <rPr>
        <sz val="10"/>
        <color rgb="FF000000"/>
        <rFont val="Calibri"/>
      </rPr>
      <t>_ALL</t>
    </r>
  </si>
  <si>
    <r>
      <rPr>
        <u/>
        <sz val="10"/>
        <color rgb="FF1155CC"/>
        <rFont val="Calibri"/>
      </rPr>
      <t>[SuperVIP]_Highlands Coffee_5-9.5</t>
    </r>
    <r>
      <rPr>
        <sz val="10"/>
        <color rgb="FF000000"/>
        <rFont val="Calibri"/>
      </rPr>
      <t xml:space="preserve"> 241231_Highlands Coffee_36 cities</t>
    </r>
  </si>
  <si>
    <r>
      <rPr>
        <u/>
        <sz val="10"/>
        <color rgb="FF1155CC"/>
        <rFont val="Calibri"/>
      </rPr>
      <t>[VIP]_KATINAT Coffee &amp; Tea House_Ads 1K</t>
    </r>
    <r>
      <rPr>
        <sz val="10"/>
        <rFont val="Calibri"/>
      </rPr>
      <t xml:space="preserve"> 250119_Katinat Saigon Kafe_11 cities</t>
    </r>
  </si>
  <si>
    <r>
      <rPr>
        <u/>
        <sz val="10"/>
        <color rgb="FF1155CC"/>
        <rFont val="Calibri"/>
      </rPr>
      <t>[JBP]_KATINAT Coffee &amp; Tea House_BAU bơ dừa 55K</t>
    </r>
    <r>
      <rPr>
        <sz val="10"/>
        <rFont val="Calibri"/>
      </rPr>
      <t xml:space="preserve"> 250119_Katinat Saigon Kafe_11 cities</t>
    </r>
  </si>
  <si>
    <r>
      <rPr>
        <u/>
        <sz val="10"/>
        <color rgb="FF1155CC"/>
        <rFont val="Calibri"/>
      </rPr>
      <t xml:space="preserve">[SuperVIP]_Lotteria_12-15/05
</t>
    </r>
    <r>
      <rPr>
        <sz val="10"/>
        <rFont val="Calibri"/>
      </rPr>
      <t>250424_Lotteria DI_32 cities</t>
    </r>
  </si>
  <si>
    <r>
      <rPr>
        <u/>
        <sz val="10"/>
        <color rgb="FF1155CC"/>
        <rFont val="Calibri"/>
      </rPr>
      <t xml:space="preserve">[SJBP]_Gà Rán Popeyes_BOGO May
</t>
    </r>
    <r>
      <rPr>
        <sz val="10"/>
        <color rgb="FF000000"/>
        <rFont val="Calibri"/>
      </rPr>
      <t>241231_Gà Rán Popeyes_9 cities</t>
    </r>
  </si>
  <si>
    <r>
      <rPr>
        <u/>
        <sz val="10"/>
        <color rgb="FF1155CC"/>
        <rFont val="Calibri"/>
      </rPr>
      <t xml:space="preserve">[SJBP]_Gà Rán Popeyes_BOGO May
</t>
    </r>
    <r>
      <rPr>
        <sz val="10"/>
        <color rgb="FF000000"/>
        <rFont val="Calibri"/>
      </rPr>
      <t>241231_Gà Rán Popeyes_9 cities</t>
    </r>
  </si>
  <si>
    <r>
      <rPr>
        <u/>
        <sz val="10"/>
        <color rgb="FF1155CC"/>
        <rFont val="Calibri"/>
      </rPr>
      <t>[VIP]_KATINAT Coffee &amp; Tea House_M2T1 22-23.5</t>
    </r>
    <r>
      <rPr>
        <sz val="10"/>
        <color rgb="FF000000"/>
        <rFont val="Calibri"/>
      </rPr>
      <t xml:space="preserve"> 250119_Katinat Saigon Kafe_11 cities</t>
    </r>
  </si>
  <si>
    <r>
      <rPr>
        <u/>
        <sz val="10"/>
        <color rgb="FF1155CC"/>
        <rFont val="Calibri"/>
      </rPr>
      <t xml:space="preserve">[SuperVIP]_McDonald's_29/05 -01/06 </t>
    </r>
    <r>
      <rPr>
        <sz val="10"/>
        <rFont val="Calibri"/>
      </rPr>
      <t>250416_McDonald's_5 cities</t>
    </r>
  </si>
  <si>
    <r>
      <rPr>
        <u/>
        <sz val="10"/>
        <color rgb="FF1155CC"/>
        <rFont val="Calibri"/>
      </rPr>
      <t>[SuperVIP]_Highlands Coffee_2-6.6</t>
    </r>
    <r>
      <rPr>
        <sz val="10"/>
        <color rgb="FF000000"/>
        <rFont val="Calibri"/>
      </rPr>
      <t xml:space="preserve"> 241231_Highlands Coffee_36 cities</t>
    </r>
  </si>
  <si>
    <r>
      <rPr>
        <u/>
        <sz val="10"/>
        <color rgb="FF1155CC"/>
        <rFont val="Calibri"/>
      </rPr>
      <t>[JBP]_KATINAT Coffee &amp; Tea House_bơ dừa BAU</t>
    </r>
    <r>
      <rPr>
        <sz val="10"/>
        <rFont val="Calibri"/>
      </rPr>
      <t xml:space="preserve"> 250119_Katinat Saigon Kafe_11 cities</t>
    </r>
  </si>
  <si>
    <r>
      <rPr>
        <u/>
        <sz val="10"/>
        <color rgb="FF1155CC"/>
        <rFont val="Calibri"/>
      </rPr>
      <t xml:space="preserve">[VIP]_Domino's Pizza_06-08/06
</t>
    </r>
    <r>
      <rPr>
        <sz val="10"/>
        <color rgb="FF000000"/>
        <rFont val="Calibri"/>
      </rPr>
      <t>250116_Domino pizza_11 cities</t>
    </r>
  </si>
  <si>
    <r>
      <rPr>
        <u/>
        <sz val="10"/>
        <color rgb="FF1155CC"/>
        <rFont val="Calibri"/>
      </rPr>
      <t>[PNS]_LPBANK_Jun</t>
    </r>
    <r>
      <rPr>
        <sz val="10"/>
        <color rgb="FF000000"/>
        <rFont val="Calibri"/>
      </rPr>
      <t>_ALL</t>
    </r>
  </si>
  <si>
    <t>[VIP]_Gà Rán Texas Chicken_09-12/06</t>
  </si>
  <si>
    <r>
      <rPr>
        <u/>
        <sz val="10"/>
        <color rgb="FF1155CC"/>
        <rFont val="Calibri"/>
      </rPr>
      <t>[SJBP]_Starbucks Coffee_WC Fri</t>
    </r>
    <r>
      <rPr>
        <sz val="10"/>
        <color rgb="FF000000"/>
        <rFont val="Calibri"/>
      </rPr>
      <t xml:space="preserve"> 250520_Starbucks Coffee_12 cities</t>
    </r>
  </si>
  <si>
    <r>
      <rPr>
        <u/>
        <sz val="10"/>
        <color rgb="FF1155CC"/>
        <rFont val="Calibri"/>
      </rPr>
      <t xml:space="preserve">[SJBP]_Gà Rán Popeyes_BOGO
</t>
    </r>
    <r>
      <rPr>
        <sz val="10"/>
        <color rgb="FF000000"/>
        <rFont val="Calibri"/>
      </rPr>
      <t>241231_Gà Rán Popeyes_9 cities</t>
    </r>
  </si>
  <si>
    <r>
      <rPr>
        <u/>
        <sz val="10"/>
        <color rgb="FF1155CC"/>
        <rFont val="Calibri"/>
      </rPr>
      <t>[PNS]_Cashlessweek_Jun</t>
    </r>
    <r>
      <rPr>
        <sz val="10"/>
        <color rgb="FF000000"/>
        <rFont val="Calibri"/>
      </rPr>
      <t>_ALL</t>
    </r>
  </si>
  <si>
    <r>
      <rPr>
        <u/>
        <sz val="10"/>
        <color rgb="FF1155CC"/>
        <rFont val="Calibri"/>
      </rPr>
      <t xml:space="preserve">[SJBP]_McDonald's_2T2 119k
</t>
    </r>
    <r>
      <rPr>
        <sz val="10"/>
        <color rgb="FF000000"/>
        <rFont val="Calibri"/>
      </rPr>
      <t>250416_McDonald's_5 cities</t>
    </r>
  </si>
  <si>
    <r>
      <rPr>
        <u/>
        <sz val="10"/>
        <color rgb="FF1155CC"/>
        <rFont val="Calibri"/>
      </rPr>
      <t xml:space="preserve">[SJBP]_McDonald's_2T2 119k
</t>
    </r>
    <r>
      <rPr>
        <sz val="10"/>
        <color rgb="FF000000"/>
        <rFont val="Calibri"/>
      </rPr>
      <t>250416_McDonald's_5 cities</t>
    </r>
  </si>
  <si>
    <t>[Exclude NU] [PLF CP]_SPFDay_Siêu Deal Ăn Uống, Giảm tới 120.000Đ</t>
  </si>
  <si>
    <r>
      <rPr>
        <u/>
        <sz val="10"/>
        <color rgb="FF1155CC"/>
        <rFont val="Calibri"/>
      </rPr>
      <t>[SuperVIP]_The Coffee House_9-11.6</t>
    </r>
    <r>
      <rPr>
        <sz val="10"/>
        <color rgb="FF000000"/>
        <rFont val="Calibri"/>
      </rPr>
      <t xml:space="preserve"> 241231_The Coffee House_7 cities</t>
    </r>
  </si>
  <si>
    <r>
      <rPr>
        <u/>
        <sz val="10"/>
        <color rgb="FF1155CC"/>
        <rFont val="Calibri"/>
      </rPr>
      <t>[SJBP]_The Coffee House_BAU 1Đ</t>
    </r>
    <r>
      <rPr>
        <sz val="10"/>
        <color rgb="FF000000"/>
        <rFont val="Calibri"/>
      </rPr>
      <t xml:space="preserve">  241231_The Coffee House_7 cities</t>
    </r>
  </si>
  <si>
    <t>[Exclude NU] [PLF CP]_7.7_Món Ngon Mọi Miền, Giảm tới 177.000Đ</t>
  </si>
  <si>
    <r>
      <rPr>
        <u/>
        <sz val="10"/>
        <color rgb="FF1155CC"/>
        <rFont val="Calibri"/>
      </rPr>
      <t>[SuperVIP]_Starbucks Coffee_1-3.7</t>
    </r>
    <r>
      <rPr>
        <sz val="10"/>
        <color rgb="FF000000"/>
        <rFont val="Calibri"/>
      </rPr>
      <t xml:space="preserve"> 250520_Starbucks Coffee_12 cities</t>
    </r>
  </si>
  <si>
    <t>[Mart]_Mini Spike_Chợ Tươi Đầy Đủ_Giảm Đến 77.000Đ</t>
  </si>
  <si>
    <r>
      <rPr>
        <u/>
        <sz val="10"/>
        <color rgb="FF1155CC"/>
        <rFont val="Calibri"/>
      </rPr>
      <t>[VIP]_Domino's Pizza_11-13/07</t>
    </r>
    <r>
      <rPr>
        <sz val="10"/>
        <color rgb="FF000000"/>
        <rFont val="Calibri"/>
      </rPr>
      <t>250116_Domino pizza_11 cities</t>
    </r>
  </si>
  <si>
    <r>
      <rPr>
        <u/>
        <sz val="10"/>
        <color rgb="FF1155CC"/>
        <rFont val="Calibri"/>
      </rPr>
      <t>[VIP]_Lotteria DI_14-17/07</t>
    </r>
    <r>
      <rPr>
        <sz val="10"/>
        <color rgb="FF000000"/>
        <rFont val="Calibri"/>
      </rPr>
      <t xml:space="preserve"> 250424_Lotteria DI_32 cities</t>
    </r>
  </si>
  <si>
    <r>
      <rPr>
        <u/>
        <sz val="10"/>
        <color rgb="FF1155CC"/>
        <rFont val="Calibri"/>
      </rPr>
      <t>[PNS]_LPBANK_Jul</t>
    </r>
    <r>
      <rPr>
        <sz val="10"/>
        <color rgb="FF000000"/>
        <rFont val="Calibri"/>
      </rPr>
      <t>_ALL</t>
    </r>
  </si>
  <si>
    <r>
      <rPr>
        <u/>
        <sz val="10"/>
        <color rgb="FF1155CC"/>
        <rFont val="Calibri"/>
      </rPr>
      <t xml:space="preserve">[VIP]_Nutifood_Jul
</t>
    </r>
    <r>
      <rPr>
        <sz val="10"/>
        <color rgb="FF000000"/>
        <rFont val="Calibri"/>
      </rPr>
      <t>(Bình Dương, BR-VT, Đồng Nai)</t>
    </r>
  </si>
  <si>
    <r>
      <rPr>
        <u/>
        <sz val="10"/>
        <color rgb="FF1155CC"/>
        <rFont val="Calibri"/>
      </rPr>
      <t>[JBP]_KATINAT Coffee &amp; Tea House_BAU Hibi</t>
    </r>
    <r>
      <rPr>
        <sz val="10"/>
        <color rgb="FF000000"/>
        <rFont val="Calibri"/>
      </rPr>
      <t xml:space="preserve"> 250119_Katinat Saigon Kafe_11 cities</t>
    </r>
  </si>
  <si>
    <r>
      <rPr>
        <u/>
        <sz val="10"/>
        <color rgb="FF1155CC"/>
        <rFont val="Calibri"/>
      </rPr>
      <t>[SJBP]_Pizza Hut_1T1</t>
    </r>
    <r>
      <rPr>
        <sz val="10"/>
        <color rgb="FF000000"/>
        <rFont val="Calibri"/>
      </rPr>
      <t xml:space="preserve"> 241231_Pizza Hut_20 cities</t>
    </r>
  </si>
  <si>
    <r>
      <rPr>
        <u/>
        <sz val="10"/>
        <color rgb="FF1155CC"/>
        <rFont val="Calibri"/>
      </rPr>
      <t>[SJBP]_Brand_Food_BAU</t>
    </r>
    <r>
      <rPr>
        <sz val="10"/>
        <color rgb="FF000000"/>
        <rFont val="Calibri"/>
      </rPr>
      <t xml:space="preserve"> 250424_Lotteria DI_32 cities</t>
    </r>
  </si>
  <si>
    <r>
      <rPr>
        <u/>
        <sz val="10"/>
        <color rgb="FF1155CC"/>
        <rFont val="Calibri"/>
      </rPr>
      <t>[SJBP]_Brand_Food_BAU</t>
    </r>
    <r>
      <rPr>
        <sz val="10"/>
        <color rgb="FF000000"/>
        <rFont val="Calibri"/>
      </rPr>
      <t xml:space="preserve"> 250424_Lotteria DI_32 cities</t>
    </r>
  </si>
  <si>
    <r>
      <rPr>
        <u/>
        <sz val="10"/>
        <color rgb="FF1155CC"/>
        <rFont val="Calibri"/>
      </rPr>
      <t>[SJBP]_Brand_Food_BAU</t>
    </r>
    <r>
      <rPr>
        <sz val="10"/>
        <color rgb="FF000000"/>
        <rFont val="Calibri"/>
      </rPr>
      <t xml:space="preserve"> 250424_Lotteria DI_32 cities</t>
    </r>
  </si>
  <si>
    <r>
      <rPr>
        <u/>
        <sz val="10"/>
        <color rgb="FF1155CC"/>
        <rFont val="Calibri"/>
      </rPr>
      <t>[SJBP]_Brand_Food_BAU</t>
    </r>
    <r>
      <rPr>
        <sz val="10"/>
        <color rgb="FF000000"/>
        <rFont val="Calibri"/>
      </rPr>
      <t xml:space="preserve"> 250424_Lotteria DI_32 cities</t>
    </r>
  </si>
  <si>
    <r>
      <rPr>
        <u/>
        <sz val="10"/>
        <color rgb="FF1155CC"/>
        <rFont val="Calibri"/>
      </rPr>
      <t>[PNS]_Shinhan Finance Mastercard_Aug</t>
    </r>
    <r>
      <rPr>
        <sz val="10"/>
        <color rgb="FF000000"/>
        <rFont val="Calibri"/>
      </rPr>
      <t>_ALL</t>
    </r>
  </si>
  <si>
    <r>
      <rPr>
        <u/>
        <sz val="10"/>
        <color rgb="FF1155CC"/>
        <rFont val="Calibri"/>
      </rPr>
      <t>[SuperVIP]_Highlands Coffee_4-8.8</t>
    </r>
    <r>
      <rPr>
        <sz val="10"/>
        <color rgb="FF000000"/>
        <rFont val="Calibri"/>
      </rPr>
      <t xml:space="preserve"> 241231_Highlands Coffee_36 cities</t>
    </r>
  </si>
  <si>
    <r>
      <rPr>
        <u/>
        <sz val="10"/>
        <color rgb="FF1155CC"/>
        <rFont val="Calibri"/>
      </rPr>
      <t>[SJBP]_Brand_Food_BAU</t>
    </r>
    <r>
      <rPr>
        <sz val="10"/>
        <color rgb="FF000000"/>
        <rFont val="Calibri"/>
      </rPr>
      <t xml:space="preserve"> 250424_Lotteria DI_32 cities</t>
    </r>
  </si>
  <si>
    <r>
      <rPr>
        <u/>
        <sz val="10"/>
        <color rgb="FF1155CC"/>
        <rFont val="Calibri"/>
      </rPr>
      <t>[SJBP]_Brand_Food_BAU</t>
    </r>
    <r>
      <rPr>
        <sz val="10"/>
        <color rgb="FF000000"/>
        <rFont val="Calibri"/>
      </rPr>
      <t xml:space="preserve"> 250424_Lotteria DI_32 cities</t>
    </r>
  </si>
  <si>
    <r>
      <rPr>
        <strike/>
        <sz val="10"/>
        <color theme="1"/>
        <rFont val="Calibri"/>
      </rPr>
      <t xml:space="preserve">[PLF CP]_Thematic_Món Ngon Phải Thử, Chỉ 0Đ
</t>
    </r>
    <r>
      <rPr>
        <sz val="10"/>
        <color theme="1"/>
        <rFont val="Calibri"/>
      </rPr>
      <t xml:space="preserve"> [PLF CP]_BAU_Quán mới lên sàn, ngàn deal 0Đ</t>
    </r>
  </si>
  <si>
    <r>
      <rPr>
        <u/>
        <sz val="10"/>
        <color rgb="FF1155CC"/>
        <rFont val="Calibri"/>
      </rPr>
      <t>[SJBP]_Brand_Food_BAU</t>
    </r>
    <r>
      <rPr>
        <sz val="10"/>
        <color rgb="FF000000"/>
        <rFont val="Calibri"/>
      </rPr>
      <t xml:space="preserve"> 250424_Lotteria DI_32 cities</t>
    </r>
  </si>
  <si>
    <r>
      <rPr>
        <u/>
        <sz val="10"/>
        <color rgb="FF1155CC"/>
        <rFont val="Calibri"/>
      </rPr>
      <t>[VIP]_Nutifood_Aug</t>
    </r>
    <r>
      <rPr>
        <sz val="10"/>
        <rFont val="Calibri"/>
      </rPr>
      <t xml:space="preserve">
(Bình Dương, BR-VT, Đồng Nai)</t>
    </r>
  </si>
  <si>
    <r>
      <rPr>
        <u/>
        <sz val="10"/>
        <color rgb="FF1155CC"/>
        <rFont val="Calibri"/>
      </rPr>
      <t>[JBP]_KATINAT Coffee &amp; Tea House_BOGO 20, 25.08</t>
    </r>
    <r>
      <rPr>
        <sz val="10"/>
        <color rgb="FF000000"/>
        <rFont val="Calibri"/>
      </rPr>
      <t xml:space="preserve"> 250119_Katinat Saigon Kafe_11 cities</t>
    </r>
  </si>
  <si>
    <r>
      <rPr>
        <u/>
        <sz val="10"/>
        <color rgb="FF1155CC"/>
        <rFont val="Calibri"/>
      </rPr>
      <t>[SJBP]_Brand_Food_BAU</t>
    </r>
    <r>
      <rPr>
        <sz val="10"/>
        <color rgb="FF000000"/>
        <rFont val="Calibri"/>
      </rPr>
      <t xml:space="preserve"> 250424_Lotteria DI_32 cities</t>
    </r>
  </si>
  <si>
    <r>
      <rPr>
        <u/>
        <sz val="10"/>
        <color rgb="FF1155CC"/>
        <rFont val="Calibri"/>
      </rPr>
      <t>[SJBP]_Brand_Food_BAU</t>
    </r>
    <r>
      <rPr>
        <sz val="10"/>
        <color rgb="FF000000"/>
        <rFont val="Calibri"/>
      </rPr>
      <t xml:space="preserve"> 250424_Lotteria DI_32 cities</t>
    </r>
  </si>
  <si>
    <r>
      <rPr>
        <u/>
        <sz val="10"/>
        <color rgb="FF1155CC"/>
        <rFont val="Calibri"/>
      </rPr>
      <t>[SuperVIP]_Starbucks Coffee_26-28.8</t>
    </r>
    <r>
      <rPr>
        <sz val="10"/>
        <color rgb="FF000000"/>
        <rFont val="Calibri"/>
      </rPr>
      <t xml:space="preserve"> 250520_Starbucks Coffee_12 cities</t>
    </r>
  </si>
  <si>
    <t>[PLF CP]_Thematic_Deal Đón Lễ, Giảm Tới 199.000Đ</t>
  </si>
  <si>
    <r>
      <rPr>
        <u/>
        <sz val="10"/>
        <color rgb="FF1155CC"/>
        <rFont val="Calibri"/>
      </rPr>
      <t>[JBP]_KATINAT Coffee &amp; Tea House_B2G1</t>
    </r>
    <r>
      <rPr>
        <sz val="10"/>
        <color rgb="FF000000"/>
        <rFont val="Calibri"/>
      </rPr>
      <t xml:space="preserve"> 250119_Katinat Saigon Kafe_11 cities</t>
    </r>
  </si>
  <si>
    <r>
      <rPr>
        <u/>
        <sz val="10"/>
        <color rgb="FF1155CC"/>
        <rFont val="Calibri"/>
      </rPr>
      <t>[SuperVIP]_The Coffee House_3-5.9</t>
    </r>
    <r>
      <rPr>
        <sz val="10"/>
        <color rgb="FF000000"/>
        <rFont val="Calibri"/>
      </rPr>
      <t xml:space="preserve"> 241231_The Coffee House_7 cities</t>
    </r>
  </si>
  <si>
    <r>
      <rPr>
        <u/>
        <sz val="10"/>
        <color rgb="FF1155CC"/>
        <rFont val="Calibri"/>
      </rPr>
      <t xml:space="preserve">[VIP]_Pizza Hut_05-07/09
</t>
    </r>
    <r>
      <rPr>
        <sz val="10"/>
        <color rgb="FF000000"/>
        <rFont val="Calibri"/>
      </rPr>
      <t>241231_Pizza Hut_20 cities</t>
    </r>
  </si>
  <si>
    <t xml:space="preserve"> [PLF CP]_BAU_Tiền Bối Quán Ngon Truyền Kỳ</t>
  </si>
  <si>
    <r>
      <rPr>
        <u/>
        <sz val="10"/>
        <color rgb="FF1155CC"/>
        <rFont val="Calibri"/>
      </rPr>
      <t>[SuperVIP]_Highlands Coffee_8-12.9</t>
    </r>
    <r>
      <rPr>
        <sz val="10"/>
        <color rgb="FF000000"/>
        <rFont val="Calibri"/>
      </rPr>
      <t xml:space="preserve"> 241231_Highlands Coffee_36 cities</t>
    </r>
  </si>
  <si>
    <t>[PLF CP]_Mid Month Sale_Ăn Ngon Giữa Tháng, Khao Deal 0Đ</t>
  </si>
  <si>
    <r>
      <rPr>
        <u/>
        <sz val="10"/>
        <color rgb="FF1155CC"/>
        <rFont val="Calibri"/>
      </rPr>
      <t>[SuperVIP]_Phê La_22-26Sep</t>
    </r>
    <r>
      <rPr>
        <sz val="10"/>
        <color rgb="FF000000"/>
        <rFont val="Calibri"/>
      </rPr>
      <t xml:space="preserve"> HP,VT,HA,DL,DN,KH</t>
    </r>
  </si>
  <si>
    <r>
      <rPr>
        <u/>
        <sz val="10"/>
        <color rgb="FF1155CC"/>
        <rFont val="Calibri"/>
      </rPr>
      <t xml:space="preserve">[SJBP]_McDonald's_2t2
</t>
    </r>
    <r>
      <rPr>
        <sz val="10"/>
        <rFont val="Calibri"/>
      </rPr>
      <t xml:space="preserve"> 250707_McDonald's_6 cities</t>
    </r>
  </si>
  <si>
    <r>
      <rPr>
        <u/>
        <sz val="10"/>
        <color rgb="FF1155CC"/>
        <rFont val="Calibri"/>
      </rPr>
      <t xml:space="preserve">[SJBP]_McDonald's_2t2
</t>
    </r>
    <r>
      <rPr>
        <sz val="10"/>
        <rFont val="Calibri"/>
      </rPr>
      <t xml:space="preserve"> 250707_McDonald's_6 cities</t>
    </r>
  </si>
  <si>
    <r>
      <rPr>
        <u/>
        <sz val="10"/>
        <color rgb="FF1155CC"/>
        <rFont val="Calibri"/>
      </rPr>
      <t xml:space="preserve">[SJBP]_McDonald's_2t2
</t>
    </r>
    <r>
      <rPr>
        <sz val="10"/>
        <rFont val="Calibri"/>
      </rPr>
      <t xml:space="preserve"> 250707_McDonald's_6 cities</t>
    </r>
  </si>
  <si>
    <r>
      <rPr>
        <u/>
        <sz val="10"/>
        <color rgb="FF1155CC"/>
        <rFont val="Calibri"/>
      </rPr>
      <t xml:space="preserve">[SJBP]_McDonald's_BAU
</t>
    </r>
    <r>
      <rPr>
        <sz val="10"/>
        <color rgb="FF000000"/>
        <rFont val="Calibri"/>
      </rPr>
      <t>250707_McDonald's_6 cities</t>
    </r>
  </si>
  <si>
    <r>
      <rPr>
        <u/>
        <sz val="10"/>
        <color rgb="FF1155CC"/>
        <rFont val="Calibri"/>
      </rPr>
      <t xml:space="preserve">[SuperVIP]_Gà Rán Popeyes_02-05/10
</t>
    </r>
    <r>
      <rPr>
        <sz val="10"/>
        <color rgb="FF000000"/>
        <rFont val="Calibri"/>
      </rPr>
      <t>241231_Gà Rán Popeyes_9 cities</t>
    </r>
  </si>
  <si>
    <r>
      <rPr>
        <u/>
        <sz val="10"/>
        <color rgb="FF1155CC"/>
        <rFont val="Calibri"/>
      </rPr>
      <t xml:space="preserve">[SJBP]_McDonald's_119k
</t>
    </r>
    <r>
      <rPr>
        <sz val="10"/>
        <color rgb="FF000000"/>
        <rFont val="Calibri"/>
      </rPr>
      <t>250707_McDonald's_6 cities</t>
    </r>
  </si>
  <si>
    <r>
      <rPr>
        <u/>
        <sz val="10"/>
        <color rgb="FF1155CC"/>
        <rFont val="Calibri"/>
      </rPr>
      <t>[SJBP]_The Coffee House_Spike 9-10.10</t>
    </r>
    <r>
      <rPr>
        <sz val="10"/>
        <color rgb="FF000000"/>
        <rFont val="Calibri"/>
      </rPr>
      <t xml:space="preserve"> 241231_The Coffee House_7 cities</t>
    </r>
  </si>
  <si>
    <r>
      <rPr>
        <u/>
        <sz val="10"/>
        <color rgb="FF1155CC"/>
        <rFont val="Calibri"/>
      </rPr>
      <t xml:space="preserve">[SuperVIP]_Gà Rán KFC_10-12/10
</t>
    </r>
    <r>
      <rPr>
        <sz val="10"/>
        <color rgb="FF000000"/>
        <rFont val="Calibri"/>
      </rPr>
      <t xml:space="preserve"> 241231_Gà Rán KFC_25 cities</t>
    </r>
  </si>
  <si>
    <r>
      <rPr>
        <u/>
        <sz val="10"/>
        <color rgb="FF1155CC"/>
        <rFont val="Calibri"/>
      </rPr>
      <t>[SuperVIP]_Starbucks Coffee_14-16.10</t>
    </r>
    <r>
      <rPr>
        <sz val="10"/>
        <rFont val="Calibri"/>
      </rPr>
      <t xml:space="preserve"> 250822_Starbucks Coffee_13 cities</t>
    </r>
  </si>
  <si>
    <r>
      <rPr>
        <u/>
        <sz val="10"/>
        <color rgb="FF1155CC"/>
        <rFont val="Calibri"/>
      </rPr>
      <t xml:space="preserve">[VIP]_Gà Rán Texas Chicken_13-16/10
</t>
    </r>
    <r>
      <rPr>
        <sz val="10"/>
        <color rgb="FF000000"/>
        <rFont val="Calibri"/>
      </rPr>
      <t>250102_Gà Rán Texas Chicken_6 cities</t>
    </r>
  </si>
  <si>
    <r>
      <rPr>
        <u/>
        <sz val="10"/>
        <color rgb="FF1155CC"/>
        <rFont val="Calibri"/>
      </rPr>
      <t xml:space="preserve">[VIP]_Cơm Thố Anh Nguyễn_15-19/10
</t>
    </r>
    <r>
      <rPr>
        <sz val="10"/>
        <color rgb="FF000000"/>
        <rFont val="Calibri"/>
      </rPr>
      <t>250718_Cơm Thố Anh Nguyễn_11 cities</t>
    </r>
  </si>
  <si>
    <r>
      <rPr>
        <u/>
        <sz val="10"/>
        <color rgb="FF1155CC"/>
        <rFont val="Calibri"/>
      </rPr>
      <t>[VIP]_The Coffee House_15-17.10</t>
    </r>
    <r>
      <rPr>
        <sz val="10"/>
        <color rgb="FF000000"/>
        <rFont val="Calibri"/>
      </rPr>
      <t xml:space="preserve"> 241231_The Coffee House_7 cities</t>
    </r>
  </si>
  <si>
    <r>
      <rPr>
        <u/>
        <sz val="10"/>
        <color rgb="FF1155CC"/>
        <rFont val="Calibri"/>
      </rPr>
      <t>[PNS]_ACB bank_Oct_Music Event</t>
    </r>
    <r>
      <rPr>
        <sz val="10"/>
        <color rgb="FF000000"/>
        <rFont val="Calibri"/>
      </rPr>
      <t>_ALL</t>
    </r>
  </si>
  <si>
    <t>[PLF CP]_Thematic_Mừng Ngày Chị Em, Giảm tới 120.000Đ</t>
  </si>
  <si>
    <r>
      <rPr>
        <u/>
        <sz val="10"/>
        <color rgb="FF1155CC"/>
        <rFont val="Calibri"/>
      </rPr>
      <t>[JBP]_KATINAT Coffee &amp; Tea House_BOGO Ads</t>
    </r>
    <r>
      <rPr>
        <sz val="10"/>
        <color rgb="FF000000"/>
        <rFont val="Calibri"/>
      </rPr>
      <t xml:space="preserve">  250822_KATINAT Coffee &amp; Tea House_13 cities</t>
    </r>
  </si>
  <si>
    <r>
      <rPr>
        <u/>
        <sz val="10"/>
        <color rgb="FF1155CC"/>
        <rFont val="Calibri"/>
      </rPr>
      <t>[SJBP]_The Coffee House_WC Fri</t>
    </r>
    <r>
      <rPr>
        <sz val="10"/>
        <color rgb="FF000000"/>
        <rFont val="Calibri"/>
      </rPr>
      <t xml:space="preserve"> 241231_The Coffee House_7 cities</t>
    </r>
  </si>
  <si>
    <r>
      <rPr>
        <u/>
        <sz val="10"/>
        <color rgb="FF1155CC"/>
        <rFont val="Calibri"/>
      </rPr>
      <t>[PNS]_VietinBank_Oct</t>
    </r>
    <r>
      <rPr>
        <sz val="10"/>
        <color rgb="FF000000"/>
        <rFont val="Calibri"/>
      </rPr>
      <t>_ALL</t>
    </r>
  </si>
  <si>
    <r>
      <rPr>
        <u/>
        <sz val="10"/>
        <color rgb="FF1155CC"/>
        <rFont val="Calibri"/>
      </rPr>
      <t>[VIP]_Starbucks Coffee_28-30.10</t>
    </r>
    <r>
      <rPr>
        <sz val="10"/>
        <color rgb="FF000000"/>
        <rFont val="Calibri"/>
      </rPr>
      <t xml:space="preserve"> 250822_Starbucks Coffee_13 cities</t>
    </r>
  </si>
  <si>
    <r>
      <rPr>
        <u/>
        <sz val="10"/>
        <color rgb="FF1155CC"/>
        <rFont val="Calibri"/>
      </rPr>
      <t>[PNS]_TPBank_Oct.JCB</t>
    </r>
    <r>
      <rPr>
        <sz val="10"/>
        <color rgb="FF000000"/>
        <rFont val="Calibri"/>
      </rPr>
      <t>_ALL</t>
    </r>
  </si>
  <si>
    <r>
      <rPr>
        <sz val="10"/>
        <rFont val="Calibri"/>
      </rPr>
      <t xml:space="preserve"> </t>
    </r>
    <r>
      <rPr>
        <u/>
        <sz val="10"/>
        <color rgb="FF1155CC"/>
        <rFont val="Calibri"/>
      </rPr>
      <t>[SuperVIP]_McDonald's_31/10-02/11</t>
    </r>
  </si>
  <si>
    <t xml:space="preserve">[PLF CP]_11.11_Đại Tiệc Món Ngon, Chỉ 0Đ
</t>
  </si>
  <si>
    <r>
      <rPr>
        <u/>
        <sz val="10"/>
        <color rgb="FF1155CC"/>
        <rFont val="Calibri"/>
      </rPr>
      <t xml:space="preserve">[SJBP]_McDonald's_2T2 </t>
    </r>
    <r>
      <rPr>
        <sz val="10"/>
        <color rgb="FF000000"/>
        <rFont val="Calibri"/>
      </rPr>
      <t xml:space="preserve"> 251025_McDonald's_7 cities</t>
    </r>
  </si>
  <si>
    <r>
      <rPr>
        <u/>
        <sz val="10"/>
        <color rgb="FF1155CC"/>
        <rFont val="Calibri"/>
      </rPr>
      <t xml:space="preserve">[SJBP]_McDonald's_2T2 </t>
    </r>
    <r>
      <rPr>
        <sz val="10"/>
        <color rgb="FF000000"/>
        <rFont val="Calibri"/>
      </rPr>
      <t xml:space="preserve"> 251025_McDonald's_7 cities</t>
    </r>
  </si>
  <si>
    <r>
      <rPr>
        <u/>
        <sz val="10"/>
        <color rgb="FF1155CC"/>
        <rFont val="Calibri"/>
      </rPr>
      <t>[PNS]_Pepsi Meal_Oct</t>
    </r>
    <r>
      <rPr>
        <sz val="10"/>
        <color rgb="FF000000"/>
        <rFont val="Calibri"/>
      </rPr>
      <t>_CT, KH, BH, HP, Hue, BD</t>
    </r>
  </si>
  <si>
    <r>
      <rPr>
        <u/>
        <sz val="10"/>
        <color rgb="FF1155CC"/>
        <rFont val="Calibri"/>
      </rPr>
      <t>[PNS]_Shinhan Finance Mastercard_Nov</t>
    </r>
    <r>
      <rPr>
        <sz val="10"/>
        <color rgb="FF000000"/>
        <rFont val="Calibri"/>
      </rPr>
      <t>_ALL</t>
    </r>
  </si>
  <si>
    <r>
      <rPr>
        <u/>
        <sz val="10"/>
        <color rgb="FF1155CC"/>
        <rFont val="Calibri"/>
      </rPr>
      <t>[VIP]_KATINAT Coffee &amp; Tea House_BOGO</t>
    </r>
    <r>
      <rPr>
        <sz val="10"/>
        <color rgb="FF000000"/>
        <rFont val="Calibri"/>
      </rPr>
      <t xml:space="preserve"> 250822_KATINAT Coffee &amp; Tea House_13 cities</t>
    </r>
  </si>
  <si>
    <r>
      <rPr>
        <u/>
        <sz val="10"/>
        <color rgb="FF1155CC"/>
        <rFont val="Calibri"/>
      </rPr>
      <t xml:space="preserve">[VIP]_NutiFood Ngôi Nhà Dinh Dưỡng_Nov_Compensation
</t>
    </r>
    <r>
      <rPr>
        <sz val="10"/>
        <color rgb="FF000000"/>
        <rFont val="Calibri"/>
      </rPr>
      <t>(Bình Dương, Vũng tàu, Đồng Nai)</t>
    </r>
  </si>
  <si>
    <r>
      <rPr>
        <u/>
        <sz val="10"/>
        <color rgb="FF1155CC"/>
        <rFont val="Calibri"/>
      </rPr>
      <t>[SuperVIP]_Starbucks Coffee_25-27.11</t>
    </r>
    <r>
      <rPr>
        <sz val="10"/>
        <color rgb="FF000000"/>
        <rFont val="Calibri"/>
      </rPr>
      <t xml:space="preserve"> 250822_Starbucks Coffee_13 cities</t>
    </r>
  </si>
  <si>
    <r>
      <rPr>
        <u/>
        <sz val="10"/>
        <color rgb="FF1155CC"/>
        <rFont val="Calibri"/>
      </rPr>
      <t>[PNS]_Pepsi Meal_Oct</t>
    </r>
    <r>
      <rPr>
        <sz val="10"/>
        <color rgb="FF000000"/>
        <rFont val="Calibri"/>
      </rPr>
      <t>_CT, KH, BH, HP, Hue, BD</t>
    </r>
  </si>
  <si>
    <r>
      <rPr>
        <u/>
        <sz val="10"/>
        <color rgb="FF1155CC"/>
        <rFont val="Calibri"/>
      </rPr>
      <t>[SuperVIP]_The Coffee House_1-3.12</t>
    </r>
    <r>
      <rPr>
        <sz val="10"/>
        <color rgb="FF000000"/>
        <rFont val="Calibri"/>
      </rPr>
      <t xml:space="preserve"> 251014_The Coffee House_8 cities</t>
    </r>
  </si>
  <si>
    <r>
      <rPr>
        <u/>
        <sz val="10"/>
        <color rgb="FF1155CC"/>
        <rFont val="Calibri"/>
      </rPr>
      <t>[SuperVIP]_Highlands Coffee_8-12.12</t>
    </r>
    <r>
      <rPr>
        <sz val="10"/>
        <rFont val="Calibri"/>
      </rPr>
      <t xml:space="preserve"> 241231_Highlands Coffee_36 cities</t>
    </r>
  </si>
  <si>
    <t>[PLF CP]_Mid Month Sale_Freeship Giữa Tháng, Giảm tới 60.000Đ</t>
  </si>
  <si>
    <r>
      <rPr>
        <u/>
        <sz val="10"/>
        <color rgb="FF1155CC"/>
        <rFont val="Calibri"/>
      </rPr>
      <t>[VIP]_The Coffee House_15-17.12</t>
    </r>
    <r>
      <rPr>
        <sz val="10"/>
        <color rgb="FF000000"/>
        <rFont val="Calibri"/>
      </rPr>
      <t xml:space="preserve"> 251014_The Coffee House_8 cities</t>
    </r>
  </si>
  <si>
    <r>
      <rPr>
        <sz val="10"/>
        <rFont val="Calibri"/>
      </rPr>
      <t xml:space="preserve"> </t>
    </r>
    <r>
      <rPr>
        <u/>
        <sz val="10"/>
        <color rgb="FF1155CC"/>
        <rFont val="Calibri"/>
      </rPr>
      <t>[VIP]_Cơm Thố Anh Nguyễn_17-21/12</t>
    </r>
  </si>
  <si>
    <r>
      <rPr>
        <sz val="10"/>
        <rFont val="Calibri"/>
      </rPr>
      <t xml:space="preserve"> </t>
    </r>
    <r>
      <rPr>
        <u/>
        <sz val="10"/>
        <color rgb="FF1155CC"/>
        <rFont val="Calibri"/>
      </rPr>
      <t>[SuperVIP]_Gà Rán Popeyes_18-21/12</t>
    </r>
  </si>
  <si>
    <r>
      <rPr>
        <u/>
        <sz val="10"/>
        <color rgb="FF1155CC"/>
        <rFont val="Calibri"/>
      </rPr>
      <t>[PNS]_HD SAISON_Dec.Mart</t>
    </r>
    <r>
      <rPr>
        <sz val="10"/>
        <color rgb="FF000000"/>
        <rFont val="Calibri"/>
      </rPr>
      <t>_ALL</t>
    </r>
  </si>
  <si>
    <r>
      <rPr>
        <sz val="10"/>
        <rFont val="Calibri"/>
      </rPr>
      <t xml:space="preserve">
[</t>
    </r>
    <r>
      <rPr>
        <u/>
        <sz val="10"/>
        <color rgb="FF1155CC"/>
        <rFont val="Calibri"/>
      </rPr>
      <t>SuperVIP]_McDonald's_26-28/12</t>
    </r>
    <r>
      <rPr>
        <sz val="10"/>
        <rFont val="Calibri"/>
      </rPr>
      <t xml:space="preserve"> 251025_McDonald's_7 cities</t>
    </r>
  </si>
  <si>
    <r>
      <rPr>
        <u/>
        <sz val="10"/>
        <color rgb="FF1155CC"/>
        <rFont val="Calibri"/>
      </rPr>
      <t>[Alacarte]_Phúc Long Coffee &amp; Tea_Thank You Driver 2025</t>
    </r>
    <r>
      <rPr>
        <sz val="10"/>
        <rFont val="Calibri"/>
      </rPr>
      <t>_260106_Phúc Long Coffee &amp; Tea_20 cities</t>
    </r>
  </si>
  <si>
    <t>[PLF CP]_SPF Day_Deal Ngon Giảm Tới 75.000Đ</t>
  </si>
  <si>
    <r>
      <rPr>
        <u/>
        <sz val="10"/>
        <color rgb="FF1155CC"/>
        <rFont val="Calibri"/>
      </rPr>
      <t>[PNS]_Coke Tết_Jan_Feb</t>
    </r>
    <r>
      <rPr>
        <sz val="10"/>
        <color rgb="FF000000"/>
        <rFont val="Calibri"/>
      </rPr>
      <t>_HP, KH, CT</t>
    </r>
  </si>
  <si>
    <r>
      <rPr>
        <u/>
        <sz val="10"/>
        <color rgb="FF1155CC"/>
        <rFont val="Calibri"/>
      </rPr>
      <t>[PNS]_TPBank_Jan</t>
    </r>
    <r>
      <rPr>
        <sz val="10"/>
        <color rgb="FF000000"/>
        <rFont val="Calibri"/>
      </rPr>
      <t>_ALL</t>
    </r>
  </si>
  <si>
    <t>[PLF CP]_Thematic_Tiệc Càng Đông, Deal Càng To</t>
  </si>
  <si>
    <r>
      <rPr>
        <u/>
        <sz val="10"/>
        <color rgb="FF1155CC"/>
        <rFont val="Calibri"/>
      </rPr>
      <t>[VIP]_Cà Phê Muối Chú Long_26-30.01.26</t>
    </r>
    <r>
      <rPr>
        <sz val="10"/>
        <color rgb="FF000000"/>
        <rFont val="Calibri"/>
      </rPr>
      <t xml:space="preserve"> 250707_Cà Phê Muối Chú Long_15 cities</t>
    </r>
  </si>
  <si>
    <r>
      <rPr>
        <u/>
        <sz val="10"/>
        <color rgb="FF1155CC"/>
        <rFont val="Calibri"/>
      </rPr>
      <t>[Alacarte]_Bonchon Chicken_Thank You Driver 2025</t>
    </r>
    <r>
      <rPr>
        <sz val="10"/>
        <color rgb="FF000000"/>
        <rFont val="Calibri"/>
      </rPr>
      <t>_TH</t>
    </r>
  </si>
  <si>
    <r>
      <rPr>
        <u/>
        <sz val="10"/>
        <color rgb="FF1155CC"/>
        <rFont val="Calibri"/>
      </rPr>
      <t>[VIP]_Domino's Pizza_Feb</t>
    </r>
    <r>
      <rPr>
        <sz val="10"/>
        <color rgb="FF000000"/>
        <rFont val="Calibri"/>
      </rPr>
      <t xml:space="preserve"> 250116_Domino pizza_11 cities</t>
    </r>
  </si>
  <si>
    <r>
      <rPr>
        <u/>
        <sz val="10"/>
        <color rgb="FF1155CC"/>
        <rFont val="Calibri"/>
      </rPr>
      <t>[SuperVIP]_Gà Rán Popeyes_Feb</t>
    </r>
    <r>
      <rPr>
        <sz val="10"/>
        <color rgb="FF000000"/>
        <rFont val="Calibri"/>
      </rPr>
      <t xml:space="preserve"> 241231_Gà Rán Popeyes_9 cities</t>
    </r>
  </si>
  <si>
    <r>
      <rPr>
        <u/>
        <sz val="10"/>
        <color rgb="FF1155CC"/>
        <rFont val="Calibri"/>
      </rPr>
      <t xml:space="preserve">[Alacarte]_Aeon_Feb_Compensation
</t>
    </r>
    <r>
      <rPr>
        <sz val="10"/>
        <color rgb="FF000000"/>
        <rFont val="Calibri"/>
      </rPr>
      <t>(Bình Dương, Hải Phòng, Huế, Long An)</t>
    </r>
  </si>
  <si>
    <r>
      <rPr>
        <u/>
        <sz val="10"/>
        <color rgb="FF1155CC"/>
        <rFont val="Calibri"/>
      </rPr>
      <t>[VIP]_KATINAT Coffee &amp; Tea House_BOGO</t>
    </r>
    <r>
      <rPr>
        <sz val="10"/>
        <rFont val="Calibri"/>
      </rPr>
      <t xml:space="preserve"> 260106_KATINAT Coffee &amp; Tea House_14 cities</t>
    </r>
  </si>
  <si>
    <r>
      <rPr>
        <u/>
        <sz val="10"/>
        <color rgb="FF1155CC"/>
        <rFont val="Calibri"/>
      </rPr>
      <t>[VIP]_Gà Rán Texas Chicken_Feb</t>
    </r>
    <r>
      <rPr>
        <sz val="10"/>
        <rFont val="Calibri"/>
      </rPr>
      <t xml:space="preserve"> 250102_Gà Rán Texas Chicken_6 cities</t>
    </r>
  </si>
  <si>
    <r>
      <rPr>
        <u/>
        <sz val="10"/>
        <color rgb="FF1155CC"/>
        <rFont val="Calibri"/>
      </rPr>
      <t>[SuperVIP]_The Coffee House_25-27.2</t>
    </r>
    <r>
      <rPr>
        <sz val="10"/>
        <color rgb="FF000000"/>
        <rFont val="Calibri"/>
      </rPr>
      <t xml:space="preserve"> 251014_The Coffee House_8 cities</t>
    </r>
  </si>
  <si>
    <r>
      <rPr>
        <u/>
        <sz val="10"/>
        <color rgb="FF1155CC"/>
        <rFont val="Calibri"/>
      </rPr>
      <t>[VIP]_McDonald's_Feb pack 2</t>
    </r>
    <r>
      <rPr>
        <sz val="10"/>
        <color rgb="FF000000"/>
        <rFont val="Calibri"/>
      </rPr>
      <t xml:space="preserve"> 251025_McDonald's_7 cities</t>
    </r>
  </si>
  <si>
    <r>
      <rPr>
        <u/>
        <sz val="10"/>
        <color rgb="FF1155CC"/>
        <rFont val="Calibri"/>
      </rPr>
      <t xml:space="preserve">[VIP]_Pizza Hut_03-05/01
</t>
    </r>
    <r>
      <rPr>
        <u/>
        <sz val="10"/>
        <color rgb="FF000000"/>
        <rFont val="Calibri"/>
      </rPr>
      <t>241231_Pizza Hut_20 cities</t>
    </r>
  </si>
  <si>
    <r>
      <rPr>
        <strike/>
        <sz val="10"/>
        <color rgb="FFFF0000"/>
        <rFont val="Calibri"/>
      </rPr>
      <t xml:space="preserve">[PLF CP]_YEP_Vạn Deal Rộn Ràng, Giảm tới 50%
</t>
    </r>
    <r>
      <rPr>
        <sz val="10"/>
        <color rgb="FFFF0000"/>
        <rFont val="Calibri"/>
      </rPr>
      <t>[PLF CP]_YEP_Vạn Deal Rộn Ràng, Giảm tới 88.000Đ</t>
    </r>
  </si>
  <si>
    <r>
      <rPr>
        <strike/>
        <sz val="10"/>
        <color rgb="FFFF0000"/>
        <rFont val="Calibri"/>
      </rPr>
      <t xml:space="preserve">[PLF CP]_YEP_Vạn Deal Rộn Ràng, Giảm tới 50%
</t>
    </r>
    <r>
      <rPr>
        <sz val="10"/>
        <color rgb="FFFF0000"/>
        <rFont val="Calibri"/>
      </rPr>
      <t>[PLF CP]_YEP_Vạn Deal Rộn Ràng, Giảm tới 88.000Đ</t>
    </r>
  </si>
  <si>
    <r>
      <rPr>
        <u/>
        <sz val="10"/>
        <color rgb="FF1155CC"/>
        <rFont val="Calibri"/>
      </rPr>
      <t xml:space="preserve">[SuperVIP]_Pizza Hut_17-19/01
</t>
    </r>
    <r>
      <rPr>
        <sz val="10"/>
        <color rgb="FF000000"/>
        <rFont val="Calibri"/>
      </rPr>
      <t>241231_Pizza Hut_20 cities</t>
    </r>
  </si>
  <si>
    <r>
      <rPr>
        <strike/>
        <sz val="10"/>
        <color rgb="FFFF0000"/>
        <rFont val="Calibri"/>
      </rPr>
      <t xml:space="preserve">[PLF CP]_YEP_Vạn Deal Rộn Ràng, Giảm tới 50%
</t>
    </r>
    <r>
      <rPr>
        <sz val="10"/>
        <color rgb="FFFF0000"/>
        <rFont val="Calibri"/>
      </rPr>
      <t>[PLF CP]_YEP_Vạn Deal Rộn Ràng, Giảm tới 88.000Đ</t>
    </r>
  </si>
  <si>
    <r>
      <rPr>
        <u/>
        <sz val="10"/>
        <color rgb="FF1155CC"/>
        <rFont val="Calibri"/>
      </rPr>
      <t xml:space="preserve">[SuperVIP]_Gà Rán Popeyes_13-16/02
</t>
    </r>
    <r>
      <rPr>
        <sz val="10"/>
        <color rgb="FF000000"/>
        <rFont val="Calibri"/>
      </rPr>
      <t>241231_Gà Rán Popeyes_9 cities</t>
    </r>
  </si>
  <si>
    <r>
      <rPr>
        <u/>
        <sz val="10"/>
        <color rgb="FF1155CC"/>
        <rFont val="Calibri"/>
      </rPr>
      <t xml:space="preserve">[VIP]_Cơm Thố Anh Nguyễn_12-16/02
</t>
    </r>
    <r>
      <rPr>
        <sz val="10"/>
        <color rgb="FF000000"/>
        <rFont val="Calibri"/>
      </rPr>
      <t>241231_Cơm Thố Anh Nguyễn_10 cities</t>
    </r>
  </si>
  <si>
    <r>
      <rPr>
        <u/>
        <sz val="10"/>
        <color rgb="FF1155CC"/>
        <rFont val="Calibri"/>
      </rPr>
      <t xml:space="preserve">[SuperVIP]_Gà Rán KFC_21-23/02
</t>
    </r>
    <r>
      <rPr>
        <sz val="10"/>
        <color rgb="FF000000"/>
        <rFont val="Calibri"/>
      </rPr>
      <t>241231_Gà Rán KFC_25 cities</t>
    </r>
  </si>
  <si>
    <r>
      <rPr>
        <u/>
        <sz val="10"/>
        <color rgb="FF1155CC"/>
        <rFont val="Calibri"/>
      </rPr>
      <t>[SJBP]_The Coffee House_WC</t>
    </r>
    <r>
      <rPr>
        <sz val="10"/>
        <color rgb="FF000000"/>
        <rFont val="Calibri"/>
      </rPr>
      <t xml:space="preserve"> 241231_The Coffee House_7 cities</t>
    </r>
  </si>
  <si>
    <r>
      <rPr>
        <strike/>
        <sz val="10"/>
        <rFont val="Calibri"/>
      </rPr>
      <t xml:space="preserve">[Mart]_Spike_Deal Xinh Trao Yêu Thương_Giảm đến 183.000Đ
</t>
    </r>
    <r>
      <rPr>
        <u/>
        <sz val="10"/>
        <color rgb="FF1155CC"/>
        <rFont val="Calibri"/>
      </rPr>
      <t>[Mart]_Spike_Nấu Tiệc Lãng Mạn_Giảm 50%</t>
    </r>
  </si>
  <si>
    <r>
      <rPr>
        <strike/>
        <sz val="10"/>
        <rFont val="Calibri"/>
      </rPr>
      <t xml:space="preserve">[Mart]_Spike_Deal Xinh Trao Yêu Thương_Giảm đến 183.000Đ
</t>
    </r>
    <r>
      <rPr>
        <u/>
        <sz val="10"/>
        <color rgb="FF1155CC"/>
        <rFont val="Calibri"/>
      </rPr>
      <t>[Mart]_Spike_Nấu Tiệc Lãng Mạn_Giảm 50%</t>
    </r>
  </si>
  <si>
    <r>
      <rPr>
        <u/>
        <sz val="10"/>
        <color rgb="FF1155CC"/>
        <rFont val="Calibri"/>
      </rPr>
      <t>[VIP]_The Coffee House_5-7.3</t>
    </r>
    <r>
      <rPr>
        <sz val="10"/>
        <rFont val="Calibri"/>
      </rPr>
      <t xml:space="preserve"> 241231_The Coffee House_7 cities</t>
    </r>
  </si>
  <si>
    <r>
      <rPr>
        <strike/>
        <sz val="10"/>
        <rFont val="Calibri"/>
      </rPr>
      <t xml:space="preserve">[Mart]_WC - Mon_Deal Tốt Đầu Tuần_Giảm Đến 80.000Đ
</t>
    </r>
    <r>
      <rPr>
        <u/>
        <sz val="10"/>
        <color rgb="FF1155CC"/>
        <rFont val="Calibri"/>
      </rPr>
      <t>[Mart]_Spike _Chợ Tươi Deal Chất_Giảm 44.000Đ</t>
    </r>
  </si>
  <si>
    <r>
      <rPr>
        <strike/>
        <sz val="10"/>
        <color rgb="FF000000"/>
        <rFont val="Calibri"/>
      </rPr>
      <t xml:space="preserve">[Mart]_WC - Tue_Nhộn Nhịp Săn Sale_Giảm 30%
</t>
    </r>
    <r>
      <rPr>
        <u/>
        <sz val="10"/>
        <color rgb="FF1155CC"/>
        <rFont val="Calibri"/>
      </rPr>
      <t>[Mart]_Spike _Chợ Tươi Vạn Món_Giảm 50%</t>
    </r>
  </si>
  <si>
    <r>
      <rPr>
        <strike/>
        <sz val="10"/>
        <color rgb="FF000000"/>
        <rFont val="Calibri"/>
      </rPr>
      <t xml:space="preserve">[Mart]_WC - Mon_Deal Tốt Đầu Tuần_Giảm Đến 80.000Đ
</t>
    </r>
    <r>
      <rPr>
        <u/>
        <sz val="10"/>
        <color rgb="FF1155CC"/>
        <rFont val="Calibri"/>
      </rPr>
      <t>[Mart]_Spike _Chợ Tươi Vạn Món_Giảm 50%</t>
    </r>
  </si>
  <si>
    <r>
      <rPr>
        <u/>
        <sz val="10"/>
        <color rgb="FF1155CC"/>
        <rFont val="Calibri"/>
      </rPr>
      <t xml:space="preserve">[VIP]_Pizza Hut_18-20/04
</t>
    </r>
    <r>
      <rPr>
        <u/>
        <sz val="10"/>
        <color rgb="FF000000"/>
        <rFont val="Calibri"/>
      </rPr>
      <t>241231_Pizza Hut_20 cities</t>
    </r>
  </si>
  <si>
    <r>
      <rPr>
        <u/>
        <sz val="10"/>
        <color rgb="FF1155CC"/>
        <rFont val="Calibri"/>
      </rPr>
      <t xml:space="preserve">[VIP]_Pizza Hut_18-20/04
</t>
    </r>
    <r>
      <rPr>
        <u/>
        <sz val="10"/>
        <color rgb="FF000000"/>
        <rFont val="Calibri"/>
      </rPr>
      <t>241231_Pizza Hut_20 cities</t>
    </r>
  </si>
  <si>
    <t>[PLF CP]_30.4 - 1.5_Vi Vu Đón Lễ, Giảm Tới 25.000Đ_ĐN + OTH</t>
  </si>
  <si>
    <r>
      <rPr>
        <u/>
        <sz val="10"/>
        <color rgb="FF1155CC"/>
        <rFont val="Calibri"/>
      </rPr>
      <t xml:space="preserve">[SJBP]_Cơm Thố Anh Nguyễn_BAU
</t>
    </r>
    <r>
      <rPr>
        <sz val="10"/>
        <color rgb="FF000000"/>
        <rFont val="Calibri"/>
      </rPr>
      <t>241231_Cơm Thố Anh Nguyễn_10 cities</t>
    </r>
  </si>
  <si>
    <r>
      <rPr>
        <u/>
        <sz val="10"/>
        <color rgb="FF1155CC"/>
        <rFont val="Calibri"/>
      </rPr>
      <t xml:space="preserve">[SJBP]_Cơm Thố Anh Nguyễn_BAU
</t>
    </r>
    <r>
      <rPr>
        <sz val="10"/>
        <color rgb="FF000000"/>
        <rFont val="Calibri"/>
      </rPr>
      <t>241231_Cơm Thố Anh Nguyễn_10 cities</t>
    </r>
  </si>
  <si>
    <r>
      <rPr>
        <u/>
        <sz val="10"/>
        <color rgb="FF1155CC"/>
        <rFont val="Calibri"/>
      </rPr>
      <t xml:space="preserve">[VIP]_Domino's Pizza_02-04/05
</t>
    </r>
    <r>
      <rPr>
        <sz val="10"/>
        <color rgb="FF000000"/>
        <rFont val="Calibri"/>
      </rPr>
      <t xml:space="preserve"> 250116_Domino pizza_11 cities</t>
    </r>
  </si>
  <si>
    <r>
      <rPr>
        <u/>
        <sz val="10"/>
        <color rgb="FF1155CC"/>
        <rFont val="Calibri"/>
      </rPr>
      <t xml:space="preserve">[SJBP]_Brand_Food_01-31/05
</t>
    </r>
    <r>
      <rPr>
        <sz val="10"/>
        <color rgb="FF000000"/>
        <rFont val="Calibri"/>
      </rPr>
      <t>250424_Lotteria DI_32 cities</t>
    </r>
  </si>
  <si>
    <r>
      <rPr>
        <u/>
        <sz val="10"/>
        <color rgb="FF1155CC"/>
        <rFont val="Calibri"/>
      </rPr>
      <t>[VIP]_Nutifood_May</t>
    </r>
    <r>
      <rPr>
        <sz val="10"/>
        <rFont val="Calibri"/>
      </rPr>
      <t xml:space="preserve"> (Bình Dương, BR-VT, Đồng Nai)</t>
    </r>
  </si>
  <si>
    <r>
      <rPr>
        <u/>
        <sz val="10"/>
        <color rgb="FF1155CC"/>
        <rFont val="Calibri"/>
      </rPr>
      <t>[Alacarte CB]_HomeFarm_May_CB9_SJBP</t>
    </r>
    <r>
      <rPr>
        <sz val="10"/>
        <rFont val="Calibri"/>
      </rPr>
      <t>_HP, BN
[PLF CP]_WC_Quán Hot Gần Xa, Freeship 60.000Đ</t>
    </r>
  </si>
  <si>
    <t>[Mart]_Mini Spike_Chợ Tươi Đầy Đủ_Giảm Đến 66.000Đ</t>
  </si>
  <si>
    <r>
      <rPr>
        <u/>
        <sz val="10"/>
        <color rgb="FF1155CC"/>
        <rFont val="Calibri"/>
      </rPr>
      <t xml:space="preserve">[SJBP]_McDonald's_2T2 109k
</t>
    </r>
    <r>
      <rPr>
        <sz val="10"/>
        <color rgb="FF000000"/>
        <rFont val="Calibri"/>
      </rPr>
      <t>250416_McDonald's_5 cities</t>
    </r>
  </si>
  <si>
    <r>
      <rPr>
        <u/>
        <sz val="10"/>
        <color rgb="FF1155CC"/>
        <rFont val="Calibri"/>
      </rPr>
      <t xml:space="preserve">[SuperVIP]_McDonald's_13-15/06
</t>
    </r>
    <r>
      <rPr>
        <sz val="10"/>
        <color rgb="FF000000"/>
        <rFont val="Calibri"/>
      </rPr>
      <t>250416_McDonald's_5 cities</t>
    </r>
  </si>
  <si>
    <r>
      <rPr>
        <u/>
        <sz val="10"/>
        <color rgb="FF1155CC"/>
        <rFont val="Calibri"/>
      </rPr>
      <t>[PNS]_Shinhan Finance Mastercard_Jun</t>
    </r>
    <r>
      <rPr>
        <sz val="10"/>
        <color rgb="FF000000"/>
        <rFont val="Calibri"/>
      </rPr>
      <t>_ALL</t>
    </r>
  </si>
  <si>
    <r>
      <rPr>
        <u/>
        <sz val="10"/>
        <color rgb="FF1155CC"/>
        <rFont val="Calibri"/>
      </rPr>
      <t>[PNS]_Shinhan Finance Mastercard_Jul</t>
    </r>
    <r>
      <rPr>
        <sz val="10"/>
        <color rgb="FF000000"/>
        <rFont val="Calibri"/>
      </rPr>
      <t>_ALL</t>
    </r>
  </si>
  <si>
    <r>
      <rPr>
        <u/>
        <sz val="10"/>
        <color rgb="FF1155CC"/>
        <rFont val="Calibri"/>
      </rPr>
      <t>[JBP]_KATINAT Coffee &amp; Tea House_Ads 1K</t>
    </r>
    <r>
      <rPr>
        <sz val="10"/>
        <color rgb="FF000000"/>
        <rFont val="Calibri"/>
      </rPr>
      <t xml:space="preserve"> 250119_Katinat Saigon Kafe_11 cities</t>
    </r>
  </si>
  <si>
    <r>
      <rPr>
        <u/>
        <sz val="10"/>
        <color rgb="FF1155CC"/>
        <rFont val="Calibri"/>
      </rPr>
      <t>[SuperVIP]_Pizza Hut_18-20/07</t>
    </r>
    <r>
      <rPr>
        <sz val="10"/>
        <color rgb="FF000000"/>
        <rFont val="Calibri"/>
      </rPr>
      <t xml:space="preserve"> 241231_Pizza Hut_20 cities</t>
    </r>
  </si>
  <si>
    <r>
      <rPr>
        <u/>
        <sz val="10"/>
        <color rgb="FF1155CC"/>
        <rFont val="Calibri"/>
      </rPr>
      <t>[SuperVIP]_Gà Rán KFC_18-20/07</t>
    </r>
    <r>
      <rPr>
        <sz val="10"/>
        <color rgb="FF000000"/>
        <rFont val="Calibri"/>
      </rPr>
      <t xml:space="preserve"> 241231_Gà Rán KFC_25 cities</t>
    </r>
  </si>
  <si>
    <r>
      <rPr>
        <u/>
        <sz val="10"/>
        <color rgb="FF1155CC"/>
        <rFont val="Calibri"/>
      </rPr>
      <t>[SJBP]_Starbucks Coffee_Fri</t>
    </r>
    <r>
      <rPr>
        <sz val="10"/>
        <color rgb="FF000000"/>
        <rFont val="Calibri"/>
      </rPr>
      <t xml:space="preserve"> 250520_Starbucks Coffee_12 cities</t>
    </r>
  </si>
  <si>
    <r>
      <rPr>
        <u/>
        <sz val="10"/>
        <color rgb="FF1155CC"/>
        <rFont val="Calibri"/>
      </rPr>
      <t>[SJBP]_The Coffee House_WC Fri</t>
    </r>
    <r>
      <rPr>
        <sz val="10"/>
        <color rgb="FF000000"/>
        <rFont val="Calibri"/>
      </rPr>
      <t xml:space="preserve"> 241231_The Coffee House_7 cities</t>
    </r>
  </si>
  <si>
    <r>
      <rPr>
        <u/>
        <sz val="10"/>
        <color rgb="FF1155CC"/>
        <rFont val="Calibri"/>
      </rPr>
      <t xml:space="preserve">[VIP]_Pizza Hut_01-03/08
</t>
    </r>
    <r>
      <rPr>
        <sz val="10"/>
        <color rgb="FF000000"/>
        <rFont val="Calibri"/>
      </rPr>
      <t xml:space="preserve"> 241231_Pizza Hut_20 cities</t>
    </r>
  </si>
  <si>
    <r>
      <rPr>
        <u/>
        <sz val="10"/>
        <color rgb="FF1155CC"/>
        <rFont val="Calibri"/>
      </rPr>
      <t>[SJBP]__Brand 50%</t>
    </r>
    <r>
      <rPr>
        <sz val="10"/>
        <rFont val="Calibri"/>
      </rPr>
      <t xml:space="preserve"> 241231_All OTH 2025_36 cities</t>
    </r>
  </si>
  <si>
    <r>
      <rPr>
        <u/>
        <sz val="10"/>
        <color rgb="FF1155CC"/>
        <rFont val="Calibri"/>
      </rPr>
      <t>[SuperVIP]_Gà Rán KFC_08-10/08</t>
    </r>
    <r>
      <rPr>
        <sz val="10"/>
        <color rgb="FF000000"/>
        <rFont val="Calibri"/>
      </rPr>
      <t xml:space="preserve"> c</t>
    </r>
  </si>
  <si>
    <r>
      <rPr>
        <u/>
        <sz val="10"/>
        <color rgb="FF1155CC"/>
        <rFont val="Calibri"/>
      </rPr>
      <t xml:space="preserve">[SuperVIP]_Pizza Hut_15-17/08
</t>
    </r>
    <r>
      <rPr>
        <sz val="10"/>
        <color rgb="FF000000"/>
        <rFont val="Calibri"/>
      </rPr>
      <t>241231_Pizza Hut_20 cities</t>
    </r>
  </si>
  <si>
    <r>
      <rPr>
        <u/>
        <sz val="10"/>
        <color rgb="FF1155CC"/>
        <rFont val="Calibri"/>
      </rPr>
      <t>[VIP]_Nutifood_Aug</t>
    </r>
    <r>
      <rPr>
        <sz val="10"/>
        <rFont val="Calibri"/>
      </rPr>
      <t xml:space="preserve">
(Bình Dương, BR-VT, Đồng Nai)</t>
    </r>
  </si>
  <si>
    <r>
      <rPr>
        <sz val="10"/>
        <rFont val="Calibri"/>
      </rPr>
      <t xml:space="preserve">(Exclude NU) </t>
    </r>
    <r>
      <rPr>
        <u/>
        <sz val="10"/>
        <color rgb="FF1155CC"/>
        <rFont val="Calibri"/>
      </rPr>
      <t xml:space="preserve">[Mart]_WC - Mon_Deal Tốt Đầu Tuần_Giảm Đến 80.000Đ
</t>
    </r>
    <r>
      <rPr>
        <sz val="10"/>
        <rFont val="Calibri"/>
      </rPr>
      <t xml:space="preserve">(Whitelist NU) </t>
    </r>
    <r>
      <rPr>
        <u/>
        <sz val="10"/>
        <color rgb="FF1155CC"/>
        <rFont val="Calibri"/>
      </rPr>
      <t>[Mart]_Thematic_Deal Tươi Chào Bạn Mới_Giảm Ngay 65.000Đ</t>
    </r>
  </si>
  <si>
    <r>
      <rPr>
        <u/>
        <sz val="10"/>
        <color rgb="FF1155CC"/>
        <rFont val="Calibri"/>
      </rPr>
      <t xml:space="preserve">(Exclude NU) [Mart]_WC - Tue_Nhộn Nhịp Săn Sale_Giảm 30%
</t>
    </r>
    <r>
      <rPr>
        <sz val="10"/>
        <rFont val="Calibri"/>
      </rPr>
      <t xml:space="preserve">(Whitelist NU) </t>
    </r>
    <r>
      <rPr>
        <u/>
        <sz val="10"/>
        <color rgb="FF1155CC"/>
        <rFont val="Calibri"/>
      </rPr>
      <t>[Mart]_Thematic_Deal Tươi Chào Bạn Mới_Giảm Ngay 65.000Đ</t>
    </r>
  </si>
  <si>
    <r>
      <rPr>
        <u/>
        <sz val="10"/>
        <color rgb="FF1155CC"/>
        <rFont val="Calibri"/>
      </rPr>
      <t xml:space="preserve">(Exclude NU) [Mart]_WC - Wed_Ngày Hội Thương Hiệu_Giảm Đến 150.000Đ
</t>
    </r>
    <r>
      <rPr>
        <sz val="10"/>
        <rFont val="Calibri"/>
      </rPr>
      <t xml:space="preserve">(Whitelist NU) </t>
    </r>
    <r>
      <rPr>
        <u/>
        <sz val="10"/>
        <color rgb="FF1155CC"/>
        <rFont val="Calibri"/>
      </rPr>
      <t>[Mart]_Thematic_Deal Tươi Chào Bạn Mới_Giảm Ngay 65.000Đ</t>
    </r>
  </si>
  <si>
    <t>[PLF CP]_Thematic_Đại Tiệc Thất Tịch, Giảm tới 95.000Đ</t>
  </si>
  <si>
    <t xml:space="preserve"> [PLF CP]_OB_Vạn Món Giá Hời, Mời Deal Giảm 50.000Đ</t>
  </si>
  <si>
    <r>
      <rPr>
        <u/>
        <sz val="10"/>
        <color rgb="FF1155CC"/>
        <rFont val="Calibri"/>
      </rPr>
      <t xml:space="preserve">[SJBP]_Gà Rán Popeyes_1T1
</t>
    </r>
    <r>
      <rPr>
        <sz val="10"/>
        <color rgb="FF000000"/>
        <rFont val="Calibri"/>
      </rPr>
      <t>241231_Gà Rán Popeyes_9 cities</t>
    </r>
  </si>
  <si>
    <r>
      <rPr>
        <u/>
        <sz val="10"/>
        <color rgb="FF1155CC"/>
        <rFont val="Calibri"/>
      </rPr>
      <t xml:space="preserve">[SJBP]_Domino's Pizza_1k
</t>
    </r>
    <r>
      <rPr>
        <sz val="10"/>
        <color rgb="FF000000"/>
        <rFont val="Calibri"/>
      </rPr>
      <t>250116_Domino pizza_11 cities</t>
    </r>
  </si>
  <si>
    <r>
      <rPr>
        <u/>
        <sz val="10"/>
        <color rgb="FF1155CC"/>
        <rFont val="Calibri"/>
      </rPr>
      <t>[SuperVIP]_Gà Rán KFC_26-28/09</t>
    </r>
    <r>
      <rPr>
        <sz val="10"/>
        <color rgb="FF000000"/>
        <rFont val="Calibri"/>
      </rPr>
      <t xml:space="preserve"> 241231_Gà Rán KFC_25 cities</t>
    </r>
  </si>
  <si>
    <r>
      <rPr>
        <u/>
        <sz val="10"/>
        <color rgb="FF1155CC"/>
        <rFont val="Calibri"/>
      </rPr>
      <t xml:space="preserve">[SJBP]_Cơm Thố Anh Nguyễn_BAU
</t>
    </r>
    <r>
      <rPr>
        <sz val="10"/>
        <color rgb="FF000000"/>
        <rFont val="Calibri"/>
      </rPr>
      <t>250718_Cơm Thố Anh Nguyễn_11 cities</t>
    </r>
  </si>
  <si>
    <t>[Mart]_Mini Spike_Chợ Tươi Đầy Đủ_Giảm đến 110.000Đ</t>
  </si>
  <si>
    <r>
      <rPr>
        <u/>
        <sz val="10"/>
        <color rgb="FF1155CC"/>
        <rFont val="Calibri"/>
      </rPr>
      <t xml:space="preserve">[SJBP]_Cơm Thố Anh Nguyễn_Oct
</t>
    </r>
    <r>
      <rPr>
        <sz val="10"/>
        <color rgb="FF000000"/>
        <rFont val="Calibri"/>
      </rPr>
      <t>250718_Cơm Thố Anh Nguyễn_11 cities</t>
    </r>
  </si>
  <si>
    <r>
      <rPr>
        <u/>
        <sz val="10"/>
        <color rgb="FF1155CC"/>
        <rFont val="Calibri"/>
      </rPr>
      <t xml:space="preserve">[SJBP]_Gà Rán Popeyes_BOGO
</t>
    </r>
    <r>
      <rPr>
        <sz val="10"/>
        <rFont val="Calibri"/>
      </rPr>
      <t>241231_Gà Rán Popeyes_9 cities</t>
    </r>
  </si>
  <si>
    <r>
      <rPr>
        <u/>
        <sz val="10"/>
        <color rgb="FF1155CC"/>
        <rFont val="Calibri"/>
      </rPr>
      <t xml:space="preserve">[SuperVIP]_McDonald's_17-19/10
</t>
    </r>
    <r>
      <rPr>
        <sz val="10"/>
        <color rgb="FF000000"/>
        <rFont val="Calibri"/>
      </rPr>
      <t xml:space="preserve"> 250707_McDonald's_6 cities</t>
    </r>
  </si>
  <si>
    <r>
      <rPr>
        <u/>
        <sz val="10"/>
        <color rgb="FF1155CC"/>
        <rFont val="Calibri"/>
      </rPr>
      <t xml:space="preserve">[SuperVIP]_McDonald's_17-19/10
</t>
    </r>
    <r>
      <rPr>
        <sz val="10"/>
        <color rgb="FF000000"/>
        <rFont val="Calibri"/>
      </rPr>
      <t xml:space="preserve"> 250707_McDonald's_6 cities</t>
    </r>
  </si>
  <si>
    <r>
      <rPr>
        <u/>
        <sz val="10"/>
        <color rgb="FF1155CC"/>
        <rFont val="Calibri"/>
      </rPr>
      <t xml:space="preserve">[VIP]_Cơm Thố Anh Nguyễn_15-19/10
</t>
    </r>
    <r>
      <rPr>
        <sz val="10"/>
        <color rgb="FF000000"/>
        <rFont val="Calibri"/>
      </rPr>
      <t>250718_Cơm Thố Anh Nguyễn_11 cities</t>
    </r>
  </si>
  <si>
    <t>[PLF CP]_Thematic_Tiệc To Ma Đói, Giảm tới 99.000Đ</t>
  </si>
  <si>
    <r>
      <rPr>
        <u/>
        <sz val="10"/>
        <color rgb="FF1155CC"/>
        <rFont val="Calibri"/>
      </rPr>
      <t xml:space="preserve">[PNS]_BIDV_Nov.DEBIT </t>
    </r>
    <r>
      <rPr>
        <sz val="10"/>
        <color rgb="FF000000"/>
        <rFont val="Calibri"/>
      </rPr>
      <t>_ALL</t>
    </r>
  </si>
  <si>
    <t>[Mart]_Mini Spike_Chợ Tươi Đầy Đủ_Giảm đến 111.000Đ</t>
  </si>
  <si>
    <r>
      <rPr>
        <u/>
        <sz val="10"/>
        <color rgb="FF1155CC"/>
        <rFont val="Calibri"/>
      </rPr>
      <t>[PNS]_Pepsi Meal_Oct</t>
    </r>
    <r>
      <rPr>
        <sz val="10"/>
        <color rgb="FF000000"/>
        <rFont val="Calibri"/>
      </rPr>
      <t>_CT, KH, BH, HP, Hue, BD</t>
    </r>
  </si>
  <si>
    <r>
      <rPr>
        <u/>
        <sz val="10"/>
        <color rgb="FF1155CC"/>
        <rFont val="Calibri"/>
      </rPr>
      <t xml:space="preserve">[VIP]_NutiFood Ngôi Nhà Dinh Dưỡng_Nov_Compensation
</t>
    </r>
    <r>
      <rPr>
        <sz val="10"/>
        <color rgb="FF000000"/>
        <rFont val="Calibri"/>
      </rPr>
      <t>(Bình Dương, Vũng tàu, Đồng Nai)</t>
    </r>
  </si>
  <si>
    <r>
      <rPr>
        <u/>
        <sz val="10"/>
        <color rgb="FF1155CC"/>
        <rFont val="Calibri"/>
      </rPr>
      <t>[PNS]_Pepsi Holistic_Dec</t>
    </r>
    <r>
      <rPr>
        <sz val="10"/>
        <rFont val="Calibri"/>
      </rPr>
      <t>_CT, KH, BH, HP, Hue, BD</t>
    </r>
  </si>
  <si>
    <t xml:space="preserve">[PLF CP]_Thematic_Vui Tiệc Cuối Năm, Giảm tới 120.000Đ </t>
  </si>
  <si>
    <r>
      <rPr>
        <u/>
        <sz val="10"/>
        <color rgb="FF1155CC"/>
        <rFont val="Calibri"/>
      </rPr>
      <t>[PNS]_Coke Tết_Jan_Feb</t>
    </r>
    <r>
      <rPr>
        <sz val="10"/>
        <color rgb="FF000000"/>
        <rFont val="Calibri"/>
      </rPr>
      <t>_HP, KH, CT</t>
    </r>
  </si>
  <si>
    <r>
      <rPr>
        <u/>
        <sz val="10"/>
        <color rgb="FF1155CC"/>
        <rFont val="Calibri"/>
      </rPr>
      <t>[VIP]_The Coffee House_NW 4-6.2</t>
    </r>
    <r>
      <rPr>
        <sz val="10"/>
        <color rgb="FF000000"/>
        <rFont val="Calibri"/>
      </rPr>
      <t xml:space="preserve"> 251014_The Coffee House_8 cities</t>
    </r>
  </si>
  <si>
    <r>
      <rPr>
        <u/>
        <sz val="10"/>
        <color rgb="FF1155CC"/>
        <rFont val="Calibri"/>
      </rPr>
      <t>[PNS]_TPB JCB Cashback_Feb.26</t>
    </r>
    <r>
      <rPr>
        <sz val="10"/>
        <color rgb="FF000000"/>
        <rFont val="Calibri"/>
      </rPr>
      <t>_ALL</t>
    </r>
  </si>
  <si>
    <r>
      <rPr>
        <strike/>
        <sz val="10"/>
        <color rgb="FFFF0000"/>
        <rFont val="Calibri"/>
      </rPr>
      <t xml:space="preserve">[PLF CP]_YEP_Vạn Deal Rộn Ràng, Giảm tới 50%
</t>
    </r>
    <r>
      <rPr>
        <sz val="10"/>
        <color rgb="FFFF0000"/>
        <rFont val="Calibri"/>
      </rPr>
      <t>[PLF CP]_YEP_Vạn Deal Rộn Ràng, Giảm tới 88.000Đ</t>
    </r>
  </si>
  <si>
    <r>
      <rPr>
        <strike/>
        <sz val="10"/>
        <color rgb="FFFF0000"/>
        <rFont val="Calibri"/>
      </rPr>
      <t xml:space="preserve">[PLF CP]_YEP_Vạn Deal Rộn Ràng, Giảm tới 50%
</t>
    </r>
    <r>
      <rPr>
        <sz val="10"/>
        <color rgb="FFFF0000"/>
        <rFont val="Calibri"/>
      </rPr>
      <t>[PLF CP]_YEP_Vạn Deal Rộn Ràng, Giảm tới 88.000Đ</t>
    </r>
  </si>
  <si>
    <r>
      <rPr>
        <u/>
        <sz val="10"/>
        <color rgb="FF1155CC"/>
        <rFont val="Calibri"/>
      </rPr>
      <t>[JBP]_KATINAT Coffee &amp; Tea House_BOGO</t>
    </r>
    <r>
      <rPr>
        <sz val="10"/>
        <color rgb="FF000000"/>
        <rFont val="Calibri"/>
      </rPr>
      <t xml:space="preserve"> 250119_Katinat Saigon Kafe_11 cities</t>
    </r>
  </si>
  <si>
    <r>
      <rPr>
        <u/>
        <sz val="10"/>
        <color rgb="FF1155CC"/>
        <rFont val="Calibri"/>
      </rPr>
      <t>[SJBP]_Starbucks Coffee_WC Mon</t>
    </r>
    <r>
      <rPr>
        <sz val="10"/>
        <rFont val="Calibri"/>
      </rPr>
      <t xml:space="preserve"> 250102_Starbucks Coffee_10 cities</t>
    </r>
  </si>
  <si>
    <t>0-5h:       [PLF CP]_3.3_Deal Cú Đêm, Chỉ 0Đ
5-10h:        [PLF CP]_3.3_Ăn Sáng Chỉ 0Đ
10-12h        [[PLF CP]_3.3_Ăn Trưa Chỉ 0Đ
12-17h        [PLF CP]_3.3_Ăn Xế Chỉ 0Đ
17-24h        [PLF CP]_3.3_Ăn Tối Chỉ 0Đ</t>
  </si>
  <si>
    <r>
      <rPr>
        <u/>
        <sz val="10"/>
        <color rgb="FF1155CC"/>
        <rFont val="Calibri"/>
      </rPr>
      <t>[SuperVIP]_Highlands Coffee_7-11.4</t>
    </r>
    <r>
      <rPr>
        <sz val="10"/>
        <color rgb="FF000000"/>
        <rFont val="Calibri"/>
      </rPr>
      <t xml:space="preserve"> 241231_Highlands Coffee_36 cities</t>
    </r>
  </si>
  <si>
    <r>
      <rPr>
        <u/>
        <sz val="10"/>
        <color rgb="FF1155CC"/>
        <rFont val="Calibri"/>
      </rPr>
      <t>[SJBP]_Starbucks Coffee_WC Mon</t>
    </r>
    <r>
      <rPr>
        <sz val="10"/>
        <color rgb="FF000000"/>
        <rFont val="Calibri"/>
      </rPr>
      <t xml:space="preserve"> 250102_Starbucks Coffee_10 cities</t>
    </r>
  </si>
  <si>
    <r>
      <rPr>
        <u/>
        <sz val="10"/>
        <color rgb="FF1155CC"/>
        <rFont val="Calibri"/>
      </rPr>
      <t>[JBP]_KATINAT Coffee &amp; Tea House_Combo 88k</t>
    </r>
    <r>
      <rPr>
        <sz val="10"/>
        <color rgb="FF000000"/>
        <rFont val="Calibri"/>
      </rPr>
      <t xml:space="preserve"> 250119_Katinat Saigon Kafe_11 cities</t>
    </r>
  </si>
  <si>
    <r>
      <rPr>
        <u/>
        <sz val="10"/>
        <color rgb="FF1155CC"/>
        <rFont val="Calibri"/>
      </rPr>
      <t>[JBP]_KATINAT Coffee &amp; Tea House_Combo 88k</t>
    </r>
    <r>
      <rPr>
        <sz val="10"/>
        <color rgb="FF000000"/>
        <rFont val="Calibri"/>
      </rPr>
      <t xml:space="preserve"> 250119_Katinat Saigon Kafe_11 cities</t>
    </r>
  </si>
  <si>
    <r>
      <rPr>
        <strike/>
        <sz val="10"/>
        <color theme="1"/>
        <rFont val="Calibri"/>
      </rPr>
      <t xml:space="preserve">[Mass Ads]_FoodFest_Hè Rực Rỡ, Deal Hết Cỡ Giảm 40.000Đ
</t>
    </r>
    <r>
      <rPr>
        <sz val="10"/>
        <color theme="1"/>
        <rFont val="Calibri"/>
      </rPr>
      <t>[Mass Ads]_FoodFest_Trọn "Mùa Yêu Thương", Khao Vạn Deal Giảm 40K</t>
    </r>
  </si>
  <si>
    <r>
      <rPr>
        <u/>
        <sz val="10"/>
        <color rgb="FF1155CC"/>
        <rFont val="Calibri"/>
      </rPr>
      <t xml:space="preserve">[SJBP]_McDonald's_2T2 gà
</t>
    </r>
    <r>
      <rPr>
        <sz val="10"/>
        <color rgb="FF000000"/>
        <rFont val="Calibri"/>
      </rPr>
      <t>250416_McDonald's_5 cities</t>
    </r>
  </si>
  <si>
    <r>
      <rPr>
        <u/>
        <sz val="10"/>
        <color rgb="FF1155CC"/>
        <rFont val="Calibri"/>
      </rPr>
      <t xml:space="preserve">[SJBP]_McDonald's_2T2 gà
</t>
    </r>
    <r>
      <rPr>
        <sz val="10"/>
        <color rgb="FF000000"/>
        <rFont val="Calibri"/>
      </rPr>
      <t>250416_McDonald's_5 cities</t>
    </r>
  </si>
  <si>
    <r>
      <rPr>
        <u/>
        <sz val="10"/>
        <color rgb="FF1155CC"/>
        <rFont val="Calibri"/>
      </rPr>
      <t>[SJBP]_Starbucks Coffee_WC Fri</t>
    </r>
    <r>
      <rPr>
        <sz val="10"/>
        <rFont val="Calibri"/>
      </rPr>
      <t xml:space="preserve"> 250102_Starbucks Coffee_10 cities</t>
    </r>
  </si>
  <si>
    <r>
      <rPr>
        <u/>
        <sz val="10"/>
        <color rgb="FF1155CC"/>
        <rFont val="Calibri"/>
      </rPr>
      <t>[SuperVIP]_Highlands Coffee_12-16.5</t>
    </r>
    <r>
      <rPr>
        <sz val="10"/>
        <rFont val="Calibri"/>
      </rPr>
      <t xml:space="preserve"> 241231_Highlands Coffee_36 cities</t>
    </r>
  </si>
  <si>
    <r>
      <rPr>
        <u/>
        <sz val="10"/>
        <color rgb="FF1155CC"/>
        <rFont val="Calibri"/>
      </rPr>
      <t xml:space="preserve">[SJBP]_Gà Rán Popeyes_BOGO May
</t>
    </r>
    <r>
      <rPr>
        <sz val="10"/>
        <color rgb="FF000000"/>
        <rFont val="Calibri"/>
      </rPr>
      <t>241231_Gà Rán Popeyes_9 cities</t>
    </r>
  </si>
  <si>
    <r>
      <rPr>
        <strike/>
        <sz val="10"/>
        <color theme="1"/>
        <rFont val="Calibri"/>
      </rPr>
      <t xml:space="preserve">[PLF CP]_Summer Thematic_Deal Ăn Ngon Tránh Nóng
</t>
    </r>
    <r>
      <rPr>
        <sz val="10"/>
        <color theme="1"/>
        <rFont val="Calibri"/>
      </rPr>
      <t>[PLF CP]_6.6_Tung Deal Toàn Sàn, Freeship 0Đ</t>
    </r>
  </si>
  <si>
    <r>
      <rPr>
        <u/>
        <sz val="10"/>
        <color rgb="FF1155CC"/>
        <rFont val="Calibri"/>
      </rPr>
      <t>[SuperVIP]_Starbucks Coffee_27-29.5</t>
    </r>
    <r>
      <rPr>
        <sz val="10"/>
        <rFont val="Calibri"/>
      </rPr>
      <t xml:space="preserve"> 250102_Starbucks Coffee_10 cities</t>
    </r>
  </si>
  <si>
    <r>
      <rPr>
        <strike/>
        <sz val="10"/>
        <color theme="1"/>
        <rFont val="Calibri"/>
      </rPr>
      <t xml:space="preserve">[PLF CP]_WC_Thứ 6 Rộn Ràng, Giảm 50.000Đ
</t>
    </r>
    <r>
      <rPr>
        <sz val="10"/>
        <color theme="1"/>
        <rFont val="Calibri"/>
      </rPr>
      <t>[PLF CP]_6.6_Tung Deal Toàn Sàn, Freeship 0Đ</t>
    </r>
  </si>
  <si>
    <r>
      <rPr>
        <u/>
        <sz val="10"/>
        <color rgb="FF1155CC"/>
        <rFont val="Calibri"/>
      </rPr>
      <t>[JBP]_KATINAT Coffee &amp; Tea House_6.6 BOGO</t>
    </r>
    <r>
      <rPr>
        <sz val="10"/>
        <color rgb="FF000000"/>
        <rFont val="Calibri"/>
      </rPr>
      <t xml:space="preserve"> 250119_Katinat Saigon Kafe_11 cities</t>
    </r>
  </si>
  <si>
    <r>
      <rPr>
        <u/>
        <sz val="10"/>
        <color rgb="FF1155CC"/>
        <rFont val="Calibri"/>
      </rPr>
      <t>[SJBP]_Starbucks Coffee_WC Mon</t>
    </r>
    <r>
      <rPr>
        <sz val="10"/>
        <color rgb="FF000000"/>
        <rFont val="Calibri"/>
      </rPr>
      <t xml:space="preserve"> 250520_Starbucks Coffee_12 cities</t>
    </r>
  </si>
  <si>
    <r>
      <rPr>
        <u/>
        <sz val="10"/>
        <color rgb="FF1155CC"/>
        <rFont val="Calibri"/>
      </rPr>
      <t>[SJBP]_The Coffee House_WC</t>
    </r>
    <r>
      <rPr>
        <sz val="10"/>
        <rFont val="Calibri"/>
      </rPr>
      <t xml:space="preserve"> 241231_The Coffee House_7 cities</t>
    </r>
  </si>
  <si>
    <r>
      <rPr>
        <u/>
        <sz val="10"/>
        <color rgb="FF1155CC"/>
        <rFont val="Calibri"/>
      </rPr>
      <t>[SJBP]_The Coffee House_BAU 1Đ</t>
    </r>
    <r>
      <rPr>
        <sz val="10"/>
        <color rgb="FF000000"/>
        <rFont val="Calibri"/>
      </rPr>
      <t xml:space="preserve">  241231_The Coffee House_7 cities</t>
    </r>
  </si>
  <si>
    <r>
      <rPr>
        <u/>
        <sz val="10"/>
        <color rgb="FF1155CC"/>
        <rFont val="Calibri"/>
      </rPr>
      <t>[SJBP]_The Coffee House_BAU 1Đ</t>
    </r>
    <r>
      <rPr>
        <sz val="10"/>
        <color rgb="FF000000"/>
        <rFont val="Calibri"/>
      </rPr>
      <t xml:space="preserve">  241231_The Coffee House_7 cities</t>
    </r>
  </si>
  <si>
    <r>
      <rPr>
        <u/>
        <sz val="10"/>
        <color rgb="FF1155CC"/>
        <rFont val="Calibri"/>
      </rPr>
      <t>[SJBP]_Starbucks Coffee_Fri</t>
    </r>
    <r>
      <rPr>
        <sz val="10"/>
        <color rgb="FF000000"/>
        <rFont val="Calibri"/>
      </rPr>
      <t xml:space="preserve"> 250520_Starbucks Coffee_12 cities</t>
    </r>
  </si>
  <si>
    <r>
      <rPr>
        <u/>
        <sz val="10"/>
        <color rgb="FF1155CC"/>
        <rFont val="Calibri"/>
      </rPr>
      <t>[JBP]_KATINAT Coffee &amp; Tea House_BAU Hibi</t>
    </r>
    <r>
      <rPr>
        <sz val="10"/>
        <rFont val="Calibri"/>
      </rPr>
      <t xml:space="preserve"> 250119_Katinat Saigon Kafe_11 cities</t>
    </r>
  </si>
  <si>
    <r>
      <rPr>
        <u/>
        <sz val="10"/>
        <color rgb="FF1155CC"/>
        <rFont val="Calibri"/>
      </rPr>
      <t>[SJBP]_Starbucks Coffee_Fri</t>
    </r>
    <r>
      <rPr>
        <sz val="10"/>
        <color rgb="FF000000"/>
        <rFont val="Calibri"/>
      </rPr>
      <t xml:space="preserve"> 250520_Starbucks Coffee_12 cities</t>
    </r>
  </si>
  <si>
    <r>
      <rPr>
        <u/>
        <sz val="10"/>
        <color rgb="FF1155CC"/>
        <rFont val="Calibri"/>
      </rPr>
      <t>[SuperVIP]_Pizza Hut_18-20/07</t>
    </r>
    <r>
      <rPr>
        <sz val="10"/>
        <color rgb="FF000000"/>
        <rFont val="Calibri"/>
      </rPr>
      <t xml:space="preserve"> 241231_Pizza Hut_20 cities</t>
    </r>
  </si>
  <si>
    <r>
      <rPr>
        <u/>
        <sz val="10"/>
        <color rgb="FF1155CC"/>
        <rFont val="Calibri"/>
      </rPr>
      <t>[JBP]_KATINAT Coffee &amp; Tea House_Merch</t>
    </r>
    <r>
      <rPr>
        <sz val="10"/>
        <color rgb="FF000000"/>
        <rFont val="Calibri"/>
      </rPr>
      <t xml:space="preserve"> 250119_Katinat Saigon Kafe_11 cities</t>
    </r>
  </si>
  <si>
    <t>0h - 5h [PLF CP]_8.8_Deal Cú Đêm, Chỉ 0Đ
5h - 9h [PLF CP]_8.8_Ăn Sáng Chỉ 0Đ
9h - 12h [PLF CP]_8.8_Ăn Trưa Chỉ 0Đ
12h - 17h [PLF CP]_8.8_Ăn Xế Chỉ 0Đ
17h - 24h [PLF CP]_8.8_Ăn Tối Chỉ 0Đ</t>
  </si>
  <si>
    <r>
      <rPr>
        <strike/>
        <sz val="10"/>
        <color rgb="FF000000"/>
        <rFont val="Calibri"/>
      </rPr>
      <t xml:space="preserve">[PLF CP]_Thematic_Quán Ngon Quanh Đây, Giảm tới 60.000Đ
</t>
    </r>
    <r>
      <rPr>
        <sz val="10"/>
        <color rgb="FF000000"/>
        <rFont val="Calibri"/>
      </rPr>
      <t>[PLF CP]_BAU_Siêu Tiệc Giảm 99,000 đồng</t>
    </r>
  </si>
  <si>
    <r>
      <rPr>
        <strike/>
        <sz val="10"/>
        <color theme="1"/>
        <rFont val="Calibri"/>
      </rPr>
      <t xml:space="preserve">[Exclude NU] [PLF CP]_Thematic_Quán Ngon Quanh Đây, Giảm tới 60.000Đ
</t>
    </r>
    <r>
      <rPr>
        <sz val="10"/>
        <color theme="1"/>
        <rFont val="Calibri"/>
      </rPr>
      <t>[PLF CP]_BAU_Quán mới lên sàn, ngàn deal 0Đ</t>
    </r>
  </si>
  <si>
    <r>
      <rPr>
        <strike/>
        <sz val="10"/>
        <color theme="1"/>
        <rFont val="Calibri"/>
      </rPr>
      <t xml:space="preserve">[PLF CP]_Thematic_Món Ngon Phải Thử, Chỉ 0Đ
</t>
    </r>
    <r>
      <rPr>
        <sz val="10"/>
        <color theme="1"/>
        <rFont val="Calibri"/>
      </rPr>
      <t xml:space="preserve"> [PLF CP]_BAU_Tiền Bối Quán Ngon Truyền Kỳ</t>
    </r>
  </si>
  <si>
    <t>[PLF CP]_Thematic_Món Ngon Mùa Vu Lan, Giảm 30.000Đ</t>
  </si>
  <si>
    <r>
      <rPr>
        <u/>
        <sz val="10"/>
        <color rgb="FF1155CC"/>
        <rFont val="Calibri"/>
      </rPr>
      <t xml:space="preserve">[SJBP]_Pizza Hut_1d
</t>
    </r>
    <r>
      <rPr>
        <sz val="10"/>
        <color rgb="FF000000"/>
        <rFont val="Calibri"/>
      </rPr>
      <t xml:space="preserve"> 241231_Pizza Hut_20 cities</t>
    </r>
  </si>
  <si>
    <t>[PLF CP]_Thematic_Món Ngon Địa Phương, Giảm 50%</t>
  </si>
  <si>
    <t xml:space="preserve"> [PLF CP]_FoodFest_Hè Rực Rỡ, Deal Hết Cỡ Giảm 40.000Đ</t>
  </si>
  <si>
    <r>
      <rPr>
        <u/>
        <sz val="10"/>
        <color rgb="FF1155CC"/>
        <rFont val="Calibri"/>
      </rPr>
      <t xml:space="preserve">[SJBP]_Gà Rán Popeyes_1T1
</t>
    </r>
    <r>
      <rPr>
        <sz val="10"/>
        <color rgb="FF000000"/>
        <rFont val="Calibri"/>
      </rPr>
      <t>241231_Gà Rán Popeyes_9 cities</t>
    </r>
  </si>
  <si>
    <r>
      <rPr>
        <u/>
        <sz val="10"/>
        <color rgb="FF1155CC"/>
        <rFont val="Calibri"/>
      </rPr>
      <t xml:space="preserve">[SJBP]_Gà Rán Popeyes_1T1
</t>
    </r>
    <r>
      <rPr>
        <sz val="10"/>
        <color rgb="FF000000"/>
        <rFont val="Calibri"/>
      </rPr>
      <t>241231_Gà Rán Popeyes_9 cities</t>
    </r>
  </si>
  <si>
    <t>[PLF CP]_Mid Month Sale_Săn Deal Giữa Tháng, Giảm tới 75.000Đ</t>
  </si>
  <si>
    <r>
      <rPr>
        <u/>
        <sz val="10"/>
        <color rgb="FF1155CC"/>
        <rFont val="Calibri"/>
      </rPr>
      <t>[JBP]_KATINAT Coffee &amp; Tea House_BAU Aug</t>
    </r>
    <r>
      <rPr>
        <sz val="10"/>
        <color rgb="FF000000"/>
        <rFont val="Calibri"/>
      </rPr>
      <t xml:space="preserve"> 250119_Katinat Saigon Kafe_11 cities</t>
    </r>
  </si>
  <si>
    <t>[PLF CP]_10.10_Săn Deal 10.10, giảm tới 95.000Đ</t>
  </si>
  <si>
    <r>
      <rPr>
        <u/>
        <sz val="10"/>
        <color rgb="FF1155CC"/>
        <rFont val="Calibri"/>
      </rPr>
      <t xml:space="preserve">[SJBP]_Gà Rán Popeyes_BOGO
</t>
    </r>
    <r>
      <rPr>
        <sz val="10"/>
        <rFont val="Calibri"/>
      </rPr>
      <t>241231_Gà Rán Popeyes_9 cities</t>
    </r>
  </si>
  <si>
    <r>
      <rPr>
        <u/>
        <sz val="10"/>
        <color rgb="FF1155CC"/>
        <rFont val="Calibri"/>
      </rPr>
      <t>[SuperVIP]_Highlands Coffee_13-17.10</t>
    </r>
    <r>
      <rPr>
        <sz val="10"/>
        <color rgb="FF000000"/>
        <rFont val="Calibri"/>
      </rPr>
      <t xml:space="preserve"> 241231_Highlands Coffee_36 cities</t>
    </r>
  </si>
  <si>
    <r>
      <rPr>
        <u/>
        <sz val="10"/>
        <color rgb="FF1155CC"/>
        <rFont val="Calibri"/>
      </rPr>
      <t>[PNS]_ACB bank_Oct_Pre Music Event</t>
    </r>
    <r>
      <rPr>
        <sz val="10"/>
        <color rgb="FF000000"/>
        <rFont val="Calibri"/>
      </rPr>
      <t>_All</t>
    </r>
  </si>
  <si>
    <r>
      <rPr>
        <u/>
        <sz val="10"/>
        <color rgb="FF1155CC"/>
        <rFont val="Calibri"/>
      </rPr>
      <t xml:space="preserve">[SJBP]_Gà Rán Popeyes_BOGO
</t>
    </r>
    <r>
      <rPr>
        <sz val="10"/>
        <rFont val="Calibri"/>
      </rPr>
      <t>241231_Gà Rán Popeyes_9 cities</t>
    </r>
  </si>
  <si>
    <t xml:space="preserve">[PLF CP]_11.11_Siêu Deal Khai Tiệc, Giảm tới 111.000Đ
</t>
  </si>
  <si>
    <r>
      <rPr>
        <u/>
        <sz val="10"/>
        <color rgb="FF1155CC"/>
        <rFont val="Calibri"/>
      </rPr>
      <t>[SuperVIP]_The Coffee House_3-5.11</t>
    </r>
    <r>
      <rPr>
        <sz val="10"/>
        <color rgb="FF000000"/>
        <rFont val="Calibri"/>
      </rPr>
      <t xml:space="preserve"> 251014_The Coffee House_8 cities</t>
    </r>
  </si>
  <si>
    <r>
      <rPr>
        <strike/>
        <sz val="10"/>
        <color theme="1"/>
        <rFont val="Calibri"/>
      </rPr>
      <t xml:space="preserve">[PLF CP]_Thematic_Mừng Ngày Nhà Giáo, Freeship tới 60.000Đ
</t>
    </r>
    <r>
      <rPr>
        <sz val="10"/>
        <color theme="1"/>
        <rFont val="Calibri"/>
      </rPr>
      <t>[Mass Ads]_Food Fest</t>
    </r>
  </si>
  <si>
    <r>
      <rPr>
        <u/>
        <sz val="10"/>
        <color rgb="FF1155CC"/>
        <rFont val="Calibri"/>
      </rPr>
      <t xml:space="preserve">[SJBP]_McDonald's_2T2 </t>
    </r>
    <r>
      <rPr>
        <sz val="10"/>
        <color rgb="FF000000"/>
        <rFont val="Calibri"/>
      </rPr>
      <t xml:space="preserve"> 251025_McDonald's_7 cities</t>
    </r>
  </si>
  <si>
    <t>[PLF CP]_Thematic_Siêu Deal Black Friday, Giảm tới 111.000Đ</t>
  </si>
  <si>
    <t>[PLF CP]_Livestream_Săn Trùm Deal Freeship 0Đ</t>
  </si>
  <si>
    <t>[PLF CP]_SPF Day_Siêu Deal Ăn Uống, Giảm tới 35.000Đ</t>
  </si>
  <si>
    <t>[PLF CP]_Thematic_Tiệc Tất Niên, Giảm không giới hạn</t>
  </si>
  <si>
    <r>
      <rPr>
        <u/>
        <sz val="10"/>
        <color rgb="FF1155CC"/>
        <rFont val="Calibri"/>
      </rPr>
      <t>[SuperVIP]_The Coffee House_12-14.01.26</t>
    </r>
    <r>
      <rPr>
        <sz val="10"/>
        <color rgb="FF000000"/>
        <rFont val="Calibri"/>
      </rPr>
      <t xml:space="preserve"> 251014_The Coffee House_8 cities</t>
    </r>
  </si>
  <si>
    <t>[Exclude NU][PLF CP]_SPF Day_Ngày Hội Ăn Uống, Giảm tới 88.000Đ</t>
  </si>
  <si>
    <t>[PLF CP]_2.2_Săn Deal Cuối Năm Giảm 95.000Đ</t>
  </si>
  <si>
    <t>[PLF CP]_Thematic_Đặt Đơn Nhóm, giảm đến 105.000Đ</t>
  </si>
  <si>
    <r>
      <rPr>
        <u/>
        <sz val="10"/>
        <color rgb="FF1155CC"/>
        <rFont val="Calibri"/>
      </rPr>
      <t xml:space="preserve">[Alacarte]_NutiFood Ngôi Nhà Dinh Dưỡng_Feb_Compensation
</t>
    </r>
    <r>
      <rPr>
        <u/>
        <sz val="10"/>
        <color rgb="FF000000"/>
        <rFont val="Calibri"/>
      </rPr>
      <t>(Bình Dương, BR-VT, Đồng Nai,)</t>
    </r>
  </si>
  <si>
    <t>[PLF CP]_Đặt Đơn Nhóm, Giảm đến 105.000Đ</t>
  </si>
  <si>
    <r>
      <rPr>
        <u/>
        <sz val="10"/>
        <color rgb="FF1155CC"/>
        <rFont val="Calibri"/>
      </rPr>
      <t xml:space="preserve">[Alacarte]_NutiFood Ngôi Nhà Dinh Dưỡng_Feb_Compensation
</t>
    </r>
    <r>
      <rPr>
        <u/>
        <sz val="10"/>
        <color rgb="FF000000"/>
        <rFont val="Calibri"/>
      </rPr>
      <t>(Bình Dương, BR-VT, Đồng Nai,)</t>
    </r>
  </si>
  <si>
    <r>
      <rPr>
        <u/>
        <sz val="10"/>
        <color rgb="FF1155CC"/>
        <rFont val="Calibri"/>
      </rPr>
      <t>[SuperVIP]_Gà Rán KFC_26-28Feb</t>
    </r>
    <r>
      <rPr>
        <sz val="10"/>
        <color rgb="FF000000"/>
        <rFont val="Calibri"/>
      </rPr>
      <t xml:space="preserve"> 260106_Gà Rán KFC_31 cities</t>
    </r>
  </si>
  <si>
    <t>On-Going Banner</t>
  </si>
  <si>
    <r>
      <rPr>
        <u/>
        <sz val="10"/>
        <color rgb="FF1155CC"/>
        <rFont val="Calibri"/>
      </rPr>
      <t>[PNS]_VIB_Jan.USAGE</t>
    </r>
    <r>
      <rPr>
        <sz val="10"/>
        <rFont val="Calibri"/>
      </rPr>
      <t>_ALL</t>
    </r>
  </si>
  <si>
    <r>
      <rPr>
        <u/>
        <sz val="10"/>
        <color rgb="FF1155CC"/>
        <rFont val="Calibri"/>
      </rPr>
      <t>[PNS]_FE CREDIT_Jan</t>
    </r>
    <r>
      <rPr>
        <sz val="10"/>
        <color rgb="FF000000"/>
        <rFont val="Calibri"/>
      </rPr>
      <t>_ALL</t>
    </r>
  </si>
  <si>
    <r>
      <rPr>
        <u/>
        <sz val="10"/>
        <color rgb="FF1155CC"/>
        <rFont val="Calibri"/>
      </rPr>
      <t>[PNS]_HOME CREDIT_Jan</t>
    </r>
    <r>
      <rPr>
        <sz val="10"/>
        <color rgb="FF000000"/>
        <rFont val="Calibri"/>
      </rPr>
      <t>_ALL</t>
    </r>
  </si>
  <si>
    <r>
      <rPr>
        <u/>
        <sz val="10"/>
        <color rgb="FF1155CC"/>
        <rFont val="Calibri"/>
      </rPr>
      <t>[PNS]_HOME CREDIT_Feb</t>
    </r>
    <r>
      <rPr>
        <sz val="10"/>
        <color rgb="FF000000"/>
        <rFont val="Calibri"/>
      </rPr>
      <t>_ALL</t>
    </r>
  </si>
  <si>
    <r>
      <rPr>
        <u/>
        <sz val="10"/>
        <color rgb="FF1155CC"/>
        <rFont val="Calibri"/>
      </rPr>
      <t>[PNS]_NAM Á BANK_Feb</t>
    </r>
    <r>
      <rPr>
        <sz val="10"/>
        <color rgb="FF000000"/>
        <rFont val="Calibri"/>
      </rPr>
      <t>_ALL</t>
    </r>
  </si>
  <si>
    <r>
      <rPr>
        <u/>
        <sz val="10"/>
        <color rgb="FF1155CC"/>
        <rFont val="Calibri"/>
      </rPr>
      <t>[PNS]_TCB_Feb.CREDIT</t>
    </r>
    <r>
      <rPr>
        <sz val="10"/>
        <color rgb="FF000000"/>
        <rFont val="Calibri"/>
      </rPr>
      <t>_ALL</t>
    </r>
  </si>
  <si>
    <r>
      <rPr>
        <u/>
        <sz val="10"/>
        <color rgb="FF1155CC"/>
        <rFont val="Calibri"/>
      </rPr>
      <t>[PNS]_TCB_Mar.DEBIT</t>
    </r>
    <r>
      <rPr>
        <sz val="10"/>
        <rFont val="Calibri"/>
      </rPr>
      <t>_ALL</t>
    </r>
  </si>
  <si>
    <r>
      <rPr>
        <u/>
        <sz val="10"/>
        <color rgb="FF1155CC"/>
        <rFont val="Calibri"/>
      </rPr>
      <t>[PNS]_HOME CREDIT_Mar</t>
    </r>
    <r>
      <rPr>
        <sz val="10"/>
        <color rgb="FF000000"/>
        <rFont val="Calibri"/>
      </rPr>
      <t>_ALL</t>
    </r>
  </si>
  <si>
    <r>
      <rPr>
        <u/>
        <sz val="10"/>
        <color rgb="FF1155CC"/>
        <rFont val="Calibri"/>
      </rPr>
      <t>[PNS]_HD SAISON_Mar.FOOD</t>
    </r>
    <r>
      <rPr>
        <sz val="10"/>
        <color rgb="FF000000"/>
        <rFont val="Calibri"/>
      </rPr>
      <t>_ALL</t>
    </r>
  </si>
  <si>
    <r>
      <rPr>
        <u/>
        <sz val="10"/>
        <color rgb="FF1155CC"/>
        <rFont val="Calibri"/>
      </rPr>
      <t>[PNS]_MB JCB Hi ShopeeFood_Apr</t>
    </r>
    <r>
      <rPr>
        <sz val="10"/>
        <color rgb="FF000000"/>
        <rFont val="Calibri"/>
      </rPr>
      <t>_ALL</t>
    </r>
  </si>
  <si>
    <r>
      <rPr>
        <u/>
        <sz val="10"/>
        <color rgb="FF1155CC"/>
        <rFont val="Calibri"/>
      </rPr>
      <t>[PNS]_HD SAISON_Apr.FOOD</t>
    </r>
    <r>
      <rPr>
        <sz val="10"/>
        <color rgb="FF000000"/>
        <rFont val="Calibri"/>
      </rPr>
      <t>_ALL</t>
    </r>
  </si>
  <si>
    <r>
      <rPr>
        <u/>
        <sz val="10"/>
        <color rgb="FF1155CC"/>
        <rFont val="Calibri"/>
      </rPr>
      <t>[PNS]_VPBANK CREDIT_Apr</t>
    </r>
    <r>
      <rPr>
        <sz val="10"/>
        <color rgb="FF000000"/>
        <rFont val="Calibri"/>
      </rPr>
      <t>_ALL</t>
    </r>
  </si>
  <si>
    <r>
      <rPr>
        <u/>
        <sz val="10"/>
        <color rgb="FF1155CC"/>
        <rFont val="Calibri"/>
      </rPr>
      <t>[PNS]_LPBANK_Apr</t>
    </r>
    <r>
      <rPr>
        <sz val="10"/>
        <color rgb="FF000000"/>
        <rFont val="Calibri"/>
      </rPr>
      <t>_ALL</t>
    </r>
  </si>
  <si>
    <r>
      <rPr>
        <u/>
        <sz val="10"/>
        <color rgb="FF1155CC"/>
        <rFont val="Calibri"/>
      </rPr>
      <t>[PNS]_LPBANK_May</t>
    </r>
    <r>
      <rPr>
        <sz val="10"/>
        <color rgb="FF000000"/>
        <rFont val="Calibri"/>
      </rPr>
      <t>_ALL</t>
    </r>
  </si>
  <si>
    <r>
      <rPr>
        <u/>
        <sz val="10"/>
        <color rgb="FF1155CC"/>
        <rFont val="Calibri"/>
      </rPr>
      <t>[PNS]_HOME CREDIT_Jun</t>
    </r>
    <r>
      <rPr>
        <sz val="10"/>
        <color rgb="FF000000"/>
        <rFont val="Calibri"/>
      </rPr>
      <t>_ALL</t>
    </r>
  </si>
  <si>
    <r>
      <rPr>
        <u/>
        <sz val="10"/>
        <color rgb="FF1155CC"/>
        <rFont val="Calibri"/>
      </rPr>
      <t>[PNS]_Cashlessweek_Jun</t>
    </r>
    <r>
      <rPr>
        <sz val="10"/>
        <color rgb="FF000000"/>
        <rFont val="Calibri"/>
      </rPr>
      <t>_ALL</t>
    </r>
  </si>
  <si>
    <r>
      <rPr>
        <u/>
        <sz val="10"/>
        <color rgb="FF1155CC"/>
        <rFont val="Calibri"/>
      </rPr>
      <t>[PNS]_OCB_Jul</t>
    </r>
    <r>
      <rPr>
        <sz val="10"/>
        <color rgb="FF000000"/>
        <rFont val="Calibri"/>
      </rPr>
      <t>_ALL</t>
    </r>
  </si>
  <si>
    <r>
      <rPr>
        <u/>
        <sz val="10"/>
        <color rgb="FF1155CC"/>
        <rFont val="Calibri"/>
      </rPr>
      <t>[PNS]_LPBANK_Jul</t>
    </r>
    <r>
      <rPr>
        <sz val="10"/>
        <color rgb="FF000000"/>
        <rFont val="Calibri"/>
      </rPr>
      <t>_ALL</t>
    </r>
  </si>
  <si>
    <r>
      <rPr>
        <u/>
        <sz val="10"/>
        <color rgb="FF1155CC"/>
        <rFont val="Calibri"/>
      </rPr>
      <t>[PNS]_VietinBank_Jul</t>
    </r>
    <r>
      <rPr>
        <sz val="10"/>
        <color rgb="FF000000"/>
        <rFont val="Calibri"/>
      </rPr>
      <t>_ALL</t>
    </r>
  </si>
  <si>
    <r>
      <rPr>
        <u/>
        <sz val="10"/>
        <color rgb="FF1155CC"/>
        <rFont val="Calibri"/>
      </rPr>
      <t>[PNS]_LPBANK_Jul</t>
    </r>
    <r>
      <rPr>
        <sz val="10"/>
        <color rgb="FF000000"/>
        <rFont val="Calibri"/>
      </rPr>
      <t>_ALL</t>
    </r>
  </si>
  <si>
    <r>
      <rPr>
        <u/>
        <sz val="10"/>
        <color rgb="FF1155CC"/>
        <rFont val="Calibri"/>
      </rPr>
      <t>[PNS]_VietinBank_Jul</t>
    </r>
    <r>
      <rPr>
        <sz val="10"/>
        <color rgb="FF000000"/>
        <rFont val="Calibri"/>
      </rPr>
      <t>_ALL</t>
    </r>
  </si>
  <si>
    <r>
      <rPr>
        <u/>
        <sz val="10"/>
        <color rgb="FF1155CC"/>
        <rFont val="Calibri"/>
      </rPr>
      <t>[PNS]_BVBANK_Jul</t>
    </r>
    <r>
      <rPr>
        <sz val="10"/>
        <color rgb="FF000000"/>
        <rFont val="Calibri"/>
      </rPr>
      <t>_ALL</t>
    </r>
  </si>
  <si>
    <r>
      <rPr>
        <u/>
        <sz val="10"/>
        <color rgb="FF1155CC"/>
        <rFont val="Calibri"/>
      </rPr>
      <t>[PNS]_LPBANK_Jul</t>
    </r>
    <r>
      <rPr>
        <sz val="10"/>
        <color rgb="FF000000"/>
        <rFont val="Calibri"/>
      </rPr>
      <t>_ALL</t>
    </r>
  </si>
  <si>
    <r>
      <rPr>
        <u/>
        <sz val="10"/>
        <color rgb="FF1155CC"/>
        <rFont val="Calibri"/>
      </rPr>
      <t>[PNS]_VietinBank_Jul</t>
    </r>
    <r>
      <rPr>
        <sz val="10"/>
        <color rgb="FF000000"/>
        <rFont val="Calibri"/>
      </rPr>
      <t>_ALL</t>
    </r>
  </si>
  <si>
    <r>
      <rPr>
        <u/>
        <sz val="10"/>
        <color rgb="FF1155CC"/>
        <rFont val="Calibri"/>
      </rPr>
      <t>[PNS]_MB JCB Hi ShopeeFood_Aug</t>
    </r>
    <r>
      <rPr>
        <sz val="10"/>
        <color rgb="FF000000"/>
        <rFont val="Calibri"/>
      </rPr>
      <t>_ALL</t>
    </r>
  </si>
  <si>
    <r>
      <rPr>
        <u/>
        <sz val="10"/>
        <color rgb="FF1155CC"/>
        <rFont val="Calibri"/>
      </rPr>
      <t>[PNS]_VietinBank_Aug</t>
    </r>
    <r>
      <rPr>
        <sz val="10"/>
        <color rgb="FF000000"/>
        <rFont val="Calibri"/>
      </rPr>
      <t>_ALL</t>
    </r>
  </si>
  <si>
    <r>
      <rPr>
        <u/>
        <sz val="10"/>
        <color rgb="FF1155CC"/>
        <rFont val="Calibri"/>
      </rPr>
      <t>[PNS]_LPBANK_Aug</t>
    </r>
    <r>
      <rPr>
        <sz val="10"/>
        <color rgb="FF000000"/>
        <rFont val="Calibri"/>
      </rPr>
      <t>_ALL</t>
    </r>
  </si>
  <si>
    <r>
      <rPr>
        <u/>
        <sz val="10"/>
        <color rgb="FF1155CC"/>
        <rFont val="Calibri"/>
      </rPr>
      <t>[PNS]_MB JCB Hi ShopeeFood_Aug</t>
    </r>
    <r>
      <rPr>
        <sz val="10"/>
        <color rgb="FF000000"/>
        <rFont val="Calibri"/>
      </rPr>
      <t>_ALL</t>
    </r>
  </si>
  <si>
    <r>
      <rPr>
        <u/>
        <sz val="10"/>
        <color rgb="FF1155CC"/>
        <rFont val="Calibri"/>
      </rPr>
      <t>[PNS]_VietinBank_Aug</t>
    </r>
    <r>
      <rPr>
        <sz val="10"/>
        <color rgb="FF000000"/>
        <rFont val="Calibri"/>
      </rPr>
      <t>_ALL</t>
    </r>
  </si>
  <si>
    <r>
      <rPr>
        <u/>
        <sz val="10"/>
        <color rgb="FF1155CC"/>
        <rFont val="Calibri"/>
      </rPr>
      <t>[PNS]_VPBANK JCB_Aug.VISA Birthday</t>
    </r>
    <r>
      <rPr>
        <sz val="10"/>
        <color rgb="FF000000"/>
        <rFont val="Calibri"/>
      </rPr>
      <t>_ALL</t>
    </r>
  </si>
  <si>
    <r>
      <rPr>
        <u/>
        <sz val="10"/>
        <color rgb="FF1155CC"/>
        <rFont val="Calibri"/>
      </rPr>
      <t>[PNS]_VPBANK JCB_Aug.VISA Birthday</t>
    </r>
    <r>
      <rPr>
        <sz val="10"/>
        <color rgb="FF000000"/>
        <rFont val="Calibri"/>
      </rPr>
      <t>_ALL</t>
    </r>
  </si>
  <si>
    <r>
      <rPr>
        <u/>
        <sz val="10"/>
        <color rgb="FF1155CC"/>
        <rFont val="Calibri"/>
      </rPr>
      <t>[PNS]_LPBANK_Aug</t>
    </r>
    <r>
      <rPr>
        <sz val="10"/>
        <color rgb="FF000000"/>
        <rFont val="Calibri"/>
      </rPr>
      <t>_ALL</t>
    </r>
  </si>
  <si>
    <r>
      <rPr>
        <u/>
        <sz val="10"/>
        <color rgb="FF1155CC"/>
        <rFont val="Calibri"/>
      </rPr>
      <t>[PNS]_MB JCB Hi ShopeeFood_Aug</t>
    </r>
    <r>
      <rPr>
        <sz val="10"/>
        <color rgb="FF000000"/>
        <rFont val="Calibri"/>
      </rPr>
      <t>_ALL</t>
    </r>
  </si>
  <si>
    <r>
      <rPr>
        <u/>
        <sz val="10"/>
        <color rgb="FF1155CC"/>
        <rFont val="Calibri"/>
      </rPr>
      <t>[PNS]_LPBANK_Aug</t>
    </r>
    <r>
      <rPr>
        <sz val="10"/>
        <color rgb="FF000000"/>
        <rFont val="Calibri"/>
      </rPr>
      <t>_ALL</t>
    </r>
  </si>
  <si>
    <r>
      <rPr>
        <u/>
        <sz val="10"/>
        <color rgb="FF1155CC"/>
        <rFont val="Calibri"/>
      </rPr>
      <t>[PNS]_VietinBank_Aug</t>
    </r>
    <r>
      <rPr>
        <sz val="10"/>
        <color rgb="FF000000"/>
        <rFont val="Calibri"/>
      </rPr>
      <t>_ALL</t>
    </r>
  </si>
  <si>
    <r>
      <rPr>
        <u/>
        <sz val="10"/>
        <color rgb="FF1155CC"/>
        <rFont val="Calibri"/>
      </rPr>
      <t>[PNS]_MB JCB Hi ShopeeFood_Aug</t>
    </r>
    <r>
      <rPr>
        <sz val="10"/>
        <color rgb="FF000000"/>
        <rFont val="Calibri"/>
      </rPr>
      <t>_ALL</t>
    </r>
  </si>
  <si>
    <r>
      <rPr>
        <u/>
        <sz val="10"/>
        <color rgb="FF1155CC"/>
        <rFont val="Calibri"/>
      </rPr>
      <t>[PNS]_MB JCB Hi ShopeeFood_Sep</t>
    </r>
    <r>
      <rPr>
        <sz val="10"/>
        <color rgb="FF000000"/>
        <rFont val="Calibri"/>
      </rPr>
      <t>_ALL</t>
    </r>
  </si>
  <si>
    <r>
      <rPr>
        <u/>
        <sz val="10"/>
        <color rgb="FF1155CC"/>
        <rFont val="Calibri"/>
      </rPr>
      <t>[PNS]_VietinBank_Sep</t>
    </r>
    <r>
      <rPr>
        <sz val="10"/>
        <color rgb="FF000000"/>
        <rFont val="Calibri"/>
      </rPr>
      <t>_ALL</t>
    </r>
  </si>
  <si>
    <r>
      <rPr>
        <u/>
        <sz val="10"/>
        <color rgb="FF1155CC"/>
        <rFont val="Calibri"/>
      </rPr>
      <t>[PNS]_LPBANK_Sep</t>
    </r>
    <r>
      <rPr>
        <sz val="10"/>
        <color rgb="FF000000"/>
        <rFont val="Calibri"/>
      </rPr>
      <t>_ALL</t>
    </r>
  </si>
  <si>
    <r>
      <rPr>
        <u/>
        <sz val="10"/>
        <color rgb="FF1155CC"/>
        <rFont val="Calibri"/>
      </rPr>
      <t>[PNS]_Shinhan Finance Mastercard_Sep</t>
    </r>
    <r>
      <rPr>
        <sz val="10"/>
        <color rgb="FF000000"/>
        <rFont val="Calibri"/>
      </rPr>
      <t>_ALL</t>
    </r>
  </si>
  <si>
    <r>
      <rPr>
        <u/>
        <sz val="10"/>
        <color rgb="FF1155CC"/>
        <rFont val="Calibri"/>
      </rPr>
      <t>[PNS]_MB JCB Hi ShopeeFood_Sep</t>
    </r>
    <r>
      <rPr>
        <sz val="10"/>
        <color rgb="FF000000"/>
        <rFont val="Calibri"/>
      </rPr>
      <t>_ALL</t>
    </r>
  </si>
  <si>
    <r>
      <rPr>
        <u/>
        <sz val="10"/>
        <color rgb="FF1155CC"/>
        <rFont val="Calibri"/>
      </rPr>
      <t>[PNS]_VPBANK JCB_Sep.VISA Birthday</t>
    </r>
    <r>
      <rPr>
        <sz val="10"/>
        <color rgb="FF000000"/>
        <rFont val="Calibri"/>
      </rPr>
      <t>_ALL</t>
    </r>
  </si>
  <si>
    <r>
      <rPr>
        <u/>
        <sz val="10"/>
        <color rgb="FF1155CC"/>
        <rFont val="Calibri"/>
      </rPr>
      <t>[PNS]_VietinBank_Sep</t>
    </r>
    <r>
      <rPr>
        <sz val="10"/>
        <color rgb="FF000000"/>
        <rFont val="Calibri"/>
      </rPr>
      <t>_ALL</t>
    </r>
  </si>
  <si>
    <r>
      <rPr>
        <u/>
        <sz val="10"/>
        <color rgb="FF1155CC"/>
        <rFont val="Calibri"/>
      </rPr>
      <t>[PNS]_OCB_Sep</t>
    </r>
    <r>
      <rPr>
        <sz val="10"/>
        <color rgb="FF000000"/>
        <rFont val="Calibri"/>
      </rPr>
      <t>_ALL</t>
    </r>
  </si>
  <si>
    <r>
      <rPr>
        <u/>
        <sz val="10"/>
        <color rgb="FF1155CC"/>
        <rFont val="Calibri"/>
      </rPr>
      <t>[PNS]_LPBANK_Sep</t>
    </r>
    <r>
      <rPr>
        <sz val="10"/>
        <color rgb="FF000000"/>
        <rFont val="Calibri"/>
      </rPr>
      <t>_ALL</t>
    </r>
  </si>
  <si>
    <r>
      <rPr>
        <u/>
        <sz val="10"/>
        <color rgb="FF1155CC"/>
        <rFont val="Calibri"/>
      </rPr>
      <t>[PNS]_VietinBank_Sep</t>
    </r>
    <r>
      <rPr>
        <sz val="10"/>
        <color rgb="FF000000"/>
        <rFont val="Calibri"/>
      </rPr>
      <t>_ALL</t>
    </r>
  </si>
  <si>
    <r>
      <rPr>
        <u/>
        <sz val="10"/>
        <color rgb="FF1155CC"/>
        <rFont val="Calibri"/>
      </rPr>
      <t>[PNS]_MB JCB Hi ShopeeFood_Sep</t>
    </r>
    <r>
      <rPr>
        <sz val="10"/>
        <color rgb="FF000000"/>
        <rFont val="Calibri"/>
      </rPr>
      <t>_ALL</t>
    </r>
  </si>
  <si>
    <r>
      <rPr>
        <u/>
        <sz val="10"/>
        <color rgb="FF1155CC"/>
        <rFont val="Calibri"/>
      </rPr>
      <t>[PNS]_LPBANK_Sep</t>
    </r>
    <r>
      <rPr>
        <sz val="10"/>
        <color rgb="FF000000"/>
        <rFont val="Calibri"/>
      </rPr>
      <t>_ALL</t>
    </r>
  </si>
  <si>
    <r>
      <rPr>
        <u/>
        <sz val="10"/>
        <color rgb="FF1155CC"/>
        <rFont val="Calibri"/>
      </rPr>
      <t>[PNS]_MB JCB Hi ShopeeFood_Sep</t>
    </r>
    <r>
      <rPr>
        <sz val="10"/>
        <color rgb="FF000000"/>
        <rFont val="Calibri"/>
      </rPr>
      <t>_ALL</t>
    </r>
  </si>
  <si>
    <r>
      <rPr>
        <u/>
        <sz val="10"/>
        <color rgb="FF1155CC"/>
        <rFont val="Calibri"/>
      </rPr>
      <t>[PNS]_BIDV_Oct.JCB</t>
    </r>
    <r>
      <rPr>
        <sz val="10"/>
        <color rgb="FF000000"/>
        <rFont val="Calibri"/>
      </rPr>
      <t>_ALL</t>
    </r>
  </si>
  <si>
    <r>
      <rPr>
        <u/>
        <sz val="10"/>
        <color rgb="FF1155CC"/>
        <rFont val="Calibri"/>
      </rPr>
      <t>[PNS]_VietinBank_Oct</t>
    </r>
    <r>
      <rPr>
        <sz val="10"/>
        <color rgb="FF000000"/>
        <rFont val="Calibri"/>
      </rPr>
      <t>_ALL</t>
    </r>
  </si>
  <si>
    <r>
      <rPr>
        <u/>
        <sz val="10"/>
        <color rgb="FF1155CC"/>
        <rFont val="Calibri"/>
      </rPr>
      <t>[PNS]_VietinBank_Oct</t>
    </r>
    <r>
      <rPr>
        <sz val="10"/>
        <color rgb="FF000000"/>
        <rFont val="Calibri"/>
      </rPr>
      <t>_ALL</t>
    </r>
  </si>
  <si>
    <r>
      <rPr>
        <u/>
        <sz val="10"/>
        <color rgb="FF1155CC"/>
        <rFont val="Calibri"/>
      </rPr>
      <t>[PNS]_Shinhan Finance Mastercard_Oct</t>
    </r>
    <r>
      <rPr>
        <sz val="10"/>
        <color rgb="FF000000"/>
        <rFont val="Calibri"/>
      </rPr>
      <t>_ALL</t>
    </r>
  </si>
  <si>
    <r>
      <rPr>
        <u/>
        <sz val="10"/>
        <color rgb="FF1155CC"/>
        <rFont val="Calibri"/>
      </rPr>
      <t>[PNS]_MB JCB Hi ShopeeFood_Oct</t>
    </r>
    <r>
      <rPr>
        <sz val="10"/>
        <color rgb="FF000000"/>
        <rFont val="Calibri"/>
      </rPr>
      <t>_ALL</t>
    </r>
  </si>
  <si>
    <r>
      <rPr>
        <u/>
        <sz val="10"/>
        <color rgb="FF1155CC"/>
        <rFont val="Calibri"/>
      </rPr>
      <t>[PNS]_HDBank_Oct.Muadee</t>
    </r>
    <r>
      <rPr>
        <sz val="10"/>
        <color rgb="FF000000"/>
        <rFont val="Calibri"/>
      </rPr>
      <t>_ALL</t>
    </r>
  </si>
  <si>
    <r>
      <rPr>
        <u/>
        <sz val="10"/>
        <color rgb="FF1155CC"/>
        <rFont val="Calibri"/>
      </rPr>
      <t>[PNS]_ACB bank_Oct_Pre Music Event</t>
    </r>
    <r>
      <rPr>
        <sz val="10"/>
        <color rgb="FF000000"/>
        <rFont val="Calibri"/>
      </rPr>
      <t>_All</t>
    </r>
  </si>
  <si>
    <r>
      <rPr>
        <u/>
        <sz val="10"/>
        <color rgb="FF1155CC"/>
        <rFont val="Calibri"/>
      </rPr>
      <t>[PNS]_ACB bank_Oct_Music Event</t>
    </r>
    <r>
      <rPr>
        <sz val="10"/>
        <color rgb="FF000000"/>
        <rFont val="Calibri"/>
      </rPr>
      <t>_ALL</t>
    </r>
  </si>
  <si>
    <r>
      <rPr>
        <u/>
        <sz val="10"/>
        <color rgb="FF1155CC"/>
        <rFont val="Calibri"/>
      </rPr>
      <t>[PNS]_MB JCB Hi ShopeeFood_Oct</t>
    </r>
    <r>
      <rPr>
        <sz val="10"/>
        <color rgb="FF000000"/>
        <rFont val="Calibri"/>
      </rPr>
      <t>_ALL</t>
    </r>
  </si>
  <si>
    <r>
      <rPr>
        <u/>
        <sz val="10"/>
        <color rgb="FF1155CC"/>
        <rFont val="Calibri"/>
      </rPr>
      <t>[PNS]_MB JCB Hi ShopeeFood_Oct</t>
    </r>
    <r>
      <rPr>
        <sz val="10"/>
        <color rgb="FF000000"/>
        <rFont val="Calibri"/>
      </rPr>
      <t>_ALL</t>
    </r>
  </si>
  <si>
    <r>
      <rPr>
        <u/>
        <sz val="10"/>
        <color rgb="FF1155CC"/>
        <rFont val="Calibri"/>
      </rPr>
      <t>[PNS]_VietinBank_Oct</t>
    </r>
    <r>
      <rPr>
        <sz val="10"/>
        <color rgb="FF000000"/>
        <rFont val="Calibri"/>
      </rPr>
      <t>_ALL</t>
    </r>
  </si>
  <si>
    <r>
      <rPr>
        <u/>
        <sz val="10"/>
        <color rgb="FF1155CC"/>
        <rFont val="Calibri"/>
      </rPr>
      <t>[PNS]_ACB bank_Nov</t>
    </r>
    <r>
      <rPr>
        <sz val="10"/>
        <color rgb="FF000000"/>
        <rFont val="Calibri"/>
      </rPr>
      <t>_ALL</t>
    </r>
  </si>
  <si>
    <r>
      <rPr>
        <u/>
        <sz val="10"/>
        <color rgb="FF1155CC"/>
        <rFont val="Calibri"/>
      </rPr>
      <t>[PNS]_TCB_Nov.VISA ECO DEBIT</t>
    </r>
    <r>
      <rPr>
        <sz val="10"/>
        <color rgb="FF000000"/>
        <rFont val="Calibri"/>
      </rPr>
      <t>_ALL</t>
    </r>
  </si>
  <si>
    <r>
      <rPr>
        <u/>
        <sz val="10"/>
        <color rgb="FF1155CC"/>
        <rFont val="Calibri"/>
      </rPr>
      <t xml:space="preserve">[PNS]_LPBANK_Nov.JCB </t>
    </r>
    <r>
      <rPr>
        <sz val="10"/>
        <color rgb="FF000000"/>
        <rFont val="Calibri"/>
      </rPr>
      <t>_ALL</t>
    </r>
  </si>
  <si>
    <r>
      <rPr>
        <u/>
        <sz val="10"/>
        <color rgb="FF1155CC"/>
        <rFont val="Calibri"/>
      </rPr>
      <t>[PNS]_BIDV_Nov.JCB</t>
    </r>
    <r>
      <rPr>
        <sz val="10"/>
        <color rgb="FF000000"/>
        <rFont val="Calibri"/>
      </rPr>
      <t>_ALL</t>
    </r>
  </si>
  <si>
    <r>
      <rPr>
        <u/>
        <sz val="10"/>
        <color rgb="FF1155CC"/>
        <rFont val="Calibri"/>
      </rPr>
      <t>[PNS]_MB JCB Hi ShopeeFood_Nov</t>
    </r>
    <r>
      <rPr>
        <sz val="10"/>
        <color rgb="FF000000"/>
        <rFont val="Calibri"/>
      </rPr>
      <t>_ALL</t>
    </r>
  </si>
  <si>
    <r>
      <rPr>
        <u/>
        <sz val="10"/>
        <color rgb="FF1155CC"/>
        <rFont val="Calibri"/>
      </rPr>
      <t xml:space="preserve">[PNS]_VietinBank_Nov.JCB </t>
    </r>
    <r>
      <rPr>
        <sz val="10"/>
        <color rgb="FF000000"/>
        <rFont val="Calibri"/>
      </rPr>
      <t>_ALL</t>
    </r>
  </si>
  <si>
    <r>
      <rPr>
        <u/>
        <sz val="10"/>
        <color rgb="FF1155CC"/>
        <rFont val="Calibri"/>
      </rPr>
      <t xml:space="preserve">[PNS]_BIDV_Nov.DEBIT </t>
    </r>
    <r>
      <rPr>
        <sz val="10"/>
        <color rgb="FF000000"/>
        <rFont val="Calibri"/>
      </rPr>
      <t>_ALL</t>
    </r>
  </si>
  <si>
    <r>
      <rPr>
        <u/>
        <sz val="10"/>
        <color rgb="FF1155CC"/>
        <rFont val="Calibri"/>
      </rPr>
      <t xml:space="preserve">[PNS]_VietinBank_Nov.JCB </t>
    </r>
    <r>
      <rPr>
        <sz val="10"/>
        <color rgb="FF000000"/>
        <rFont val="Calibri"/>
      </rPr>
      <t>_ALL</t>
    </r>
  </si>
  <si>
    <r>
      <rPr>
        <u/>
        <sz val="10"/>
        <color rgb="FF1155CC"/>
        <rFont val="Calibri"/>
      </rPr>
      <t>[PNS]_Shinhan Finance Mastercard_Nov</t>
    </r>
    <r>
      <rPr>
        <sz val="10"/>
        <color rgb="FF000000"/>
        <rFont val="Calibri"/>
      </rPr>
      <t>_ALL</t>
    </r>
  </si>
  <si>
    <r>
      <rPr>
        <u/>
        <sz val="10"/>
        <color rgb="FF1155CC"/>
        <rFont val="Calibri"/>
      </rPr>
      <t>[PNS]_ACB bank_Nov</t>
    </r>
    <r>
      <rPr>
        <sz val="10"/>
        <color rgb="FF000000"/>
        <rFont val="Calibri"/>
      </rPr>
      <t>_ALL</t>
    </r>
  </si>
  <si>
    <r>
      <rPr>
        <u/>
        <sz val="10"/>
        <color rgb="FF1155CC"/>
        <rFont val="Calibri"/>
      </rPr>
      <t>[PNS]_HDBank_Nov.Muadee</t>
    </r>
    <r>
      <rPr>
        <sz val="10"/>
        <color rgb="FF000000"/>
        <rFont val="Calibri"/>
      </rPr>
      <t>_ALL</t>
    </r>
  </si>
  <si>
    <r>
      <rPr>
        <u/>
        <sz val="10"/>
        <color rgb="FF1155CC"/>
        <rFont val="Calibri"/>
      </rPr>
      <t>[PNS]_FE CREDIT_Nov</t>
    </r>
    <r>
      <rPr>
        <sz val="10"/>
        <color rgb="FF000000"/>
        <rFont val="Calibri"/>
      </rPr>
      <t>_ALL</t>
    </r>
  </si>
  <si>
    <r>
      <rPr>
        <u/>
        <sz val="10"/>
        <color rgb="FF1155CC"/>
        <rFont val="Calibri"/>
      </rPr>
      <t>[PNS]_ACB bank_Nov</t>
    </r>
    <r>
      <rPr>
        <sz val="10"/>
        <color rgb="FF000000"/>
        <rFont val="Calibri"/>
      </rPr>
      <t>_ALL</t>
    </r>
  </si>
  <si>
    <r>
      <rPr>
        <u/>
        <sz val="10"/>
        <color rgb="FF1155CC"/>
        <rFont val="Calibri"/>
      </rPr>
      <t>[PNS]_MB JCB Hi ShopeeFood_Nov</t>
    </r>
    <r>
      <rPr>
        <sz val="10"/>
        <color rgb="FF000000"/>
        <rFont val="Calibri"/>
      </rPr>
      <t>_ALL</t>
    </r>
  </si>
  <si>
    <r>
      <rPr>
        <u/>
        <sz val="10"/>
        <color rgb="FF1155CC"/>
        <rFont val="Calibri"/>
      </rPr>
      <t xml:space="preserve">[PNS]_LPBANK_Nov.JCB </t>
    </r>
    <r>
      <rPr>
        <sz val="10"/>
        <color rgb="FF000000"/>
        <rFont val="Calibri"/>
      </rPr>
      <t>_ALL</t>
    </r>
  </si>
  <si>
    <r>
      <rPr>
        <u/>
        <sz val="10"/>
        <color rgb="FF1155CC"/>
        <rFont val="Calibri"/>
      </rPr>
      <t>[PNS]_MB JCB Hi ShopeeFood_Nov</t>
    </r>
    <r>
      <rPr>
        <sz val="10"/>
        <color rgb="FF000000"/>
        <rFont val="Calibri"/>
      </rPr>
      <t>_ALL</t>
    </r>
  </si>
  <si>
    <r>
      <rPr>
        <u/>
        <sz val="10"/>
        <color rgb="FF1155CC"/>
        <rFont val="Calibri"/>
      </rPr>
      <t>[PNS]_MB JCB Hi ShopeeFood_Nov</t>
    </r>
    <r>
      <rPr>
        <sz val="10"/>
        <color rgb="FF000000"/>
        <rFont val="Calibri"/>
      </rPr>
      <t>_ALL</t>
    </r>
  </si>
  <si>
    <r>
      <rPr>
        <u/>
        <sz val="10"/>
        <color rgb="FF1155CC"/>
        <rFont val="Calibri"/>
      </rPr>
      <t xml:space="preserve">[PNS]_LPBANK_Nov.JCB </t>
    </r>
    <r>
      <rPr>
        <sz val="10"/>
        <color rgb="FF000000"/>
        <rFont val="Calibri"/>
      </rPr>
      <t>_ALL</t>
    </r>
  </si>
  <si>
    <r>
      <rPr>
        <u/>
        <sz val="10"/>
        <color rgb="FF1155CC"/>
        <rFont val="Calibri"/>
      </rPr>
      <t xml:space="preserve">[PNS]_VietinBank_Nov.JCB </t>
    </r>
    <r>
      <rPr>
        <sz val="10"/>
        <color rgb="FF000000"/>
        <rFont val="Calibri"/>
      </rPr>
      <t>_ALL</t>
    </r>
  </si>
  <si>
    <r>
      <rPr>
        <u/>
        <sz val="10"/>
        <color rgb="FF1155CC"/>
        <rFont val="Calibri"/>
      </rPr>
      <t>[PNS]_TCB_Dec.VISA ECO DEBIT</t>
    </r>
    <r>
      <rPr>
        <sz val="10"/>
        <rFont val="Calibri"/>
      </rPr>
      <t>_ALL</t>
    </r>
  </si>
  <si>
    <r>
      <rPr>
        <u/>
        <sz val="10"/>
        <color rgb="FF1155CC"/>
        <rFont val="Calibri"/>
      </rPr>
      <t xml:space="preserve">[PNS]_BIDV_Dec.DEBIT </t>
    </r>
    <r>
      <rPr>
        <sz val="10"/>
        <color rgb="FF000000"/>
        <rFont val="Calibri"/>
      </rPr>
      <t>_ALL</t>
    </r>
  </si>
  <si>
    <r>
      <rPr>
        <u/>
        <sz val="10"/>
        <color rgb="FF1155CC"/>
        <rFont val="Calibri"/>
      </rPr>
      <t xml:space="preserve">[PNS]_LPBANK_Dec.JCB </t>
    </r>
    <r>
      <rPr>
        <sz val="10"/>
        <color rgb="FF000000"/>
        <rFont val="Calibri"/>
      </rPr>
      <t>_ALL</t>
    </r>
  </si>
  <si>
    <r>
      <rPr>
        <u/>
        <sz val="10"/>
        <color rgb="FF1155CC"/>
        <rFont val="Calibri"/>
      </rPr>
      <t>[PNS]_VietinBank_Dec</t>
    </r>
    <r>
      <rPr>
        <sz val="10"/>
        <color rgb="FF000000"/>
        <rFont val="Calibri"/>
      </rPr>
      <t>_ALL</t>
    </r>
  </si>
  <si>
    <r>
      <rPr>
        <u/>
        <sz val="10"/>
        <color rgb="FF1155CC"/>
        <rFont val="Calibri"/>
      </rPr>
      <t>[PNS]_Shinhan Finance Mastercard_Dec</t>
    </r>
    <r>
      <rPr>
        <sz val="10"/>
        <color rgb="FF000000"/>
        <rFont val="Calibri"/>
      </rPr>
      <t>_ALL</t>
    </r>
  </si>
  <si>
    <r>
      <rPr>
        <u/>
        <sz val="10"/>
        <color rgb="FF1155CC"/>
        <rFont val="Calibri"/>
      </rPr>
      <t>[PNS]_HOME CREDIT_Dec</t>
    </r>
    <r>
      <rPr>
        <sz val="10"/>
        <color rgb="FF000000"/>
        <rFont val="Calibri"/>
      </rPr>
      <t>_ALL</t>
    </r>
  </si>
  <si>
    <r>
      <rPr>
        <u/>
        <sz val="10"/>
        <color rgb="FF1155CC"/>
        <rFont val="Calibri"/>
      </rPr>
      <t>[PNS]_HD SAISON_Dec.Food</t>
    </r>
    <r>
      <rPr>
        <sz val="10"/>
        <color rgb="FF000000"/>
        <rFont val="Calibri"/>
      </rPr>
      <t>_ALL</t>
    </r>
  </si>
  <si>
    <r>
      <rPr>
        <u/>
        <sz val="10"/>
        <color rgb="FF1155CC"/>
        <rFont val="Calibri"/>
      </rPr>
      <t>[PNS]_ACB bank_Dec</t>
    </r>
    <r>
      <rPr>
        <sz val="10"/>
        <color rgb="FF000000"/>
        <rFont val="Calibri"/>
      </rPr>
      <t>_ALL</t>
    </r>
  </si>
  <si>
    <r>
      <rPr>
        <u/>
        <sz val="10"/>
        <color rgb="FF1155CC"/>
        <rFont val="Calibri"/>
      </rPr>
      <t>[PNS]_VietinBank_Dec</t>
    </r>
    <r>
      <rPr>
        <sz val="10"/>
        <color rgb="FF000000"/>
        <rFont val="Calibri"/>
      </rPr>
      <t>_ALL</t>
    </r>
  </si>
  <si>
    <r>
      <rPr>
        <u/>
        <sz val="10"/>
        <color rgb="FF1155CC"/>
        <rFont val="Calibri"/>
      </rPr>
      <t>[PNS]_MB JCB Hi ShopeeFood_Dec</t>
    </r>
    <r>
      <rPr>
        <sz val="10"/>
        <color rgb="FF000000"/>
        <rFont val="Calibri"/>
      </rPr>
      <t>_ALL</t>
    </r>
  </si>
  <si>
    <r>
      <rPr>
        <u/>
        <sz val="10"/>
        <color rgb="FF1155CC"/>
        <rFont val="Calibri"/>
      </rPr>
      <t>[PNS]_ACB bank_Dec</t>
    </r>
    <r>
      <rPr>
        <sz val="10"/>
        <color rgb="FF000000"/>
        <rFont val="Calibri"/>
      </rPr>
      <t>_ALL</t>
    </r>
  </si>
  <si>
    <r>
      <rPr>
        <u/>
        <sz val="10"/>
        <color rgb="FF1155CC"/>
        <rFont val="Calibri"/>
      </rPr>
      <t xml:space="preserve">[PNS]_LPBANK_Dec.JCB </t>
    </r>
    <r>
      <rPr>
        <sz val="10"/>
        <color rgb="FF000000"/>
        <rFont val="Calibri"/>
      </rPr>
      <t>_ALL</t>
    </r>
  </si>
  <si>
    <r>
      <rPr>
        <u/>
        <sz val="10"/>
        <color rgb="FF1155CC"/>
        <rFont val="Calibri"/>
      </rPr>
      <t>[PNS]_ACB bank_Dec</t>
    </r>
    <r>
      <rPr>
        <sz val="10"/>
        <color rgb="FF000000"/>
        <rFont val="Calibri"/>
      </rPr>
      <t>_ALL</t>
    </r>
  </si>
  <si>
    <r>
      <rPr>
        <u/>
        <sz val="10"/>
        <color rgb="FF1155CC"/>
        <rFont val="Calibri"/>
      </rPr>
      <t>[PNS]_MB JCB Hi ShopeeFood_Dec</t>
    </r>
    <r>
      <rPr>
        <sz val="10"/>
        <color rgb="FF000000"/>
        <rFont val="Calibri"/>
      </rPr>
      <t>_ALL</t>
    </r>
  </si>
  <si>
    <r>
      <rPr>
        <u/>
        <sz val="10"/>
        <color rgb="FF1155CC"/>
        <rFont val="Calibri"/>
      </rPr>
      <t>[PNS]_VietinBank_Dec</t>
    </r>
    <r>
      <rPr>
        <sz val="10"/>
        <color rgb="FF000000"/>
        <rFont val="Calibri"/>
      </rPr>
      <t>_ALL</t>
    </r>
  </si>
  <si>
    <r>
      <rPr>
        <u/>
        <sz val="10"/>
        <color rgb="FF1155CC"/>
        <rFont val="Calibri"/>
      </rPr>
      <t>[PNS]_MB JCB Hi ShopeeFood_Dec</t>
    </r>
    <r>
      <rPr>
        <sz val="10"/>
        <color rgb="FF000000"/>
        <rFont val="Calibri"/>
      </rPr>
      <t>_ALL</t>
    </r>
  </si>
  <si>
    <r>
      <rPr>
        <u/>
        <sz val="10"/>
        <color rgb="FF1155CC"/>
        <rFont val="Calibri"/>
      </rPr>
      <t>[PNS]_HD SAISON_Jan.FOOD.26</t>
    </r>
    <r>
      <rPr>
        <sz val="10"/>
        <color rgb="FF000000"/>
        <rFont val="Calibri"/>
      </rPr>
      <t>_ALL</t>
    </r>
  </si>
  <si>
    <r>
      <rPr>
        <u/>
        <sz val="10"/>
        <color rgb="FF1155CC"/>
        <rFont val="Calibri"/>
      </rPr>
      <t>[PNS]_MB JCB Hi ShopeeFood_Jan.26</t>
    </r>
    <r>
      <rPr>
        <sz val="10"/>
        <color rgb="FF000000"/>
        <rFont val="Calibri"/>
      </rPr>
      <t>_ALL</t>
    </r>
  </si>
  <si>
    <r>
      <rPr>
        <u/>
        <sz val="10"/>
        <color rgb="FF1155CC"/>
        <rFont val="Calibri"/>
      </rPr>
      <t>[PNS]_LPBANK_Jan</t>
    </r>
    <r>
      <rPr>
        <sz val="10"/>
        <color rgb="FF000000"/>
        <rFont val="Calibri"/>
      </rPr>
      <t>_ALL</t>
    </r>
  </si>
  <si>
    <r>
      <rPr>
        <u/>
        <sz val="10"/>
        <color rgb="FF1155CC"/>
        <rFont val="Calibri"/>
      </rPr>
      <t>[PNS]_Coke Tết_Jan_Feb</t>
    </r>
    <r>
      <rPr>
        <sz val="10"/>
        <rFont val="Calibri"/>
      </rPr>
      <t xml:space="preserve"> (Link Mart)_HP, KH, CT</t>
    </r>
  </si>
  <si>
    <r>
      <rPr>
        <u/>
        <sz val="10"/>
        <color rgb="FF1155CC"/>
        <rFont val="Calibri"/>
      </rPr>
      <t>[PNS]_Coke Tết_Jan_Feb</t>
    </r>
    <r>
      <rPr>
        <sz val="10"/>
        <rFont val="Calibri"/>
      </rPr>
      <t xml:space="preserve"> (Link Mart)_HP, KH, CT</t>
    </r>
  </si>
  <si>
    <r>
      <rPr>
        <u/>
        <sz val="10"/>
        <color rgb="FF1155CC"/>
        <rFont val="Calibri"/>
      </rPr>
      <t>[PNS]_MB JCB Hi ShopeeFood_Jan.26</t>
    </r>
    <r>
      <rPr>
        <sz val="10"/>
        <color rgb="FF000000"/>
        <rFont val="Calibri"/>
      </rPr>
      <t>_ALL</t>
    </r>
  </si>
  <si>
    <r>
      <rPr>
        <u/>
        <sz val="10"/>
        <color rgb="FF1155CC"/>
        <rFont val="Calibri"/>
      </rPr>
      <t>[PNS]_Coke Tết_Jan_Feb</t>
    </r>
    <r>
      <rPr>
        <sz val="10"/>
        <rFont val="Calibri"/>
      </rPr>
      <t xml:space="preserve"> (Link Mart)_HP, KH, CT</t>
    </r>
  </si>
  <si>
    <r>
      <rPr>
        <u/>
        <sz val="10"/>
        <color rgb="FF1155CC"/>
        <rFont val="Calibri"/>
      </rPr>
      <t>[PNS]_OCB_Feb</t>
    </r>
    <r>
      <rPr>
        <sz val="10"/>
        <color rgb="FF000000"/>
        <rFont val="Calibri"/>
      </rPr>
      <t>_ALL</t>
    </r>
  </si>
  <si>
    <r>
      <rPr>
        <u/>
        <sz val="10"/>
        <color rgb="FF1155CC"/>
        <rFont val="Calibri"/>
      </rPr>
      <t>[PNS]_Coke Tết_Jan_Feb</t>
    </r>
    <r>
      <rPr>
        <sz val="10"/>
        <rFont val="Calibri"/>
      </rPr>
      <t xml:space="preserve"> (Link Mart)_HP, KH, CT</t>
    </r>
  </si>
  <si>
    <r>
      <rPr>
        <u/>
        <sz val="10"/>
        <color rgb="FF1155CC"/>
        <rFont val="Calibri"/>
      </rPr>
      <t>[PNS]_Coke Tết_Jan_Feb</t>
    </r>
    <r>
      <rPr>
        <sz val="10"/>
        <rFont val="Calibri"/>
      </rPr>
      <t xml:space="preserve"> (Link Mart)_HP, KH, CT</t>
    </r>
  </si>
  <si>
    <r>
      <rPr>
        <u/>
        <sz val="10"/>
        <color rgb="FF1155CC"/>
        <rFont val="Calibri"/>
      </rPr>
      <t>[PNS]_Coke Tết_Jan_Feb</t>
    </r>
    <r>
      <rPr>
        <sz val="10"/>
        <rFont val="Calibri"/>
      </rPr>
      <t xml:space="preserve"> (Link Mart)_HP, KH, CT</t>
    </r>
  </si>
  <si>
    <r>
      <rPr>
        <u/>
        <sz val="10"/>
        <color rgb="FF1155CC"/>
        <rFont val="Calibri"/>
      </rPr>
      <t>[PNS]_HD SAISON_Feb.26.FOOD</t>
    </r>
    <r>
      <rPr>
        <sz val="10"/>
        <color rgb="FF000000"/>
        <rFont val="Calibri"/>
      </rPr>
      <t>_ALL</t>
    </r>
  </si>
  <si>
    <r>
      <rPr>
        <u/>
        <sz val="10"/>
        <color rgb="FF1155CC"/>
        <rFont val="Calibri"/>
      </rPr>
      <t>[PNS]_MB JCB Hi ShopeeFood_Feb.26</t>
    </r>
    <r>
      <rPr>
        <sz val="10"/>
        <color rgb="FF000000"/>
        <rFont val="Calibri"/>
      </rPr>
      <t>_ALL</t>
    </r>
  </si>
  <si>
    <r>
      <rPr>
        <u/>
        <sz val="10"/>
        <color rgb="FF1155CC"/>
        <rFont val="Calibri"/>
      </rPr>
      <t>[PNS]_HD SAISON_Feb.26.FOOD</t>
    </r>
    <r>
      <rPr>
        <sz val="10"/>
        <color rgb="FF000000"/>
        <rFont val="Calibri"/>
      </rPr>
      <t>_ALL</t>
    </r>
  </si>
  <si>
    <r>
      <rPr>
        <u/>
        <sz val="10"/>
        <color rgb="FF1155CC"/>
        <rFont val="Calibri"/>
      </rPr>
      <t>[PNS]_AGRIBANK_Feb</t>
    </r>
    <r>
      <rPr>
        <sz val="10"/>
        <color rgb="FF000000"/>
        <rFont val="Calibri"/>
      </rPr>
      <t>_ALL</t>
    </r>
  </si>
  <si>
    <r>
      <rPr>
        <u/>
        <sz val="10"/>
        <color rgb="FF1155CC"/>
        <rFont val="Calibri"/>
      </rPr>
      <t>[PNS]_LPBANK_Feb</t>
    </r>
    <r>
      <rPr>
        <sz val="10"/>
        <color rgb="FF000000"/>
        <rFont val="Calibri"/>
      </rPr>
      <t>_ALL</t>
    </r>
  </si>
  <si>
    <r>
      <rPr>
        <u/>
        <sz val="10"/>
        <color rgb="FF1155CC"/>
        <rFont val="Calibri"/>
      </rPr>
      <t>[PNS]_HOME CREDIT_Feb.26</t>
    </r>
    <r>
      <rPr>
        <sz val="10"/>
        <color rgb="FF000000"/>
        <rFont val="Calibri"/>
      </rPr>
      <t>_ALL</t>
    </r>
  </si>
  <si>
    <r>
      <rPr>
        <u/>
        <sz val="10"/>
        <color rgb="FF1155CC"/>
        <rFont val="Calibri"/>
      </rPr>
      <t>[PNS]_MB JCB Hi ShopeeFood_Feb.26</t>
    </r>
    <r>
      <rPr>
        <sz val="10"/>
        <color rgb="FF000000"/>
        <rFont val="Calibri"/>
      </rPr>
      <t>_ALL</t>
    </r>
  </si>
  <si>
    <r>
      <rPr>
        <u/>
        <sz val="10"/>
        <color rgb="FF1155CC"/>
        <rFont val="Calibri"/>
      </rPr>
      <t>[PNS]_Coke Tết_Jan_Feb</t>
    </r>
    <r>
      <rPr>
        <sz val="10"/>
        <color rgb="FF000000"/>
        <rFont val="Calibri"/>
      </rPr>
      <t>_HP, KH, CT</t>
    </r>
  </si>
  <si>
    <r>
      <rPr>
        <b/>
        <sz val="10"/>
        <color theme="1"/>
        <rFont val="Calibri"/>
      </rPr>
      <t>Ongoing Order Banner</t>
    </r>
    <r>
      <rPr>
        <b/>
        <sz val="10"/>
        <color rgb="FFFF0000"/>
        <rFont val="Calibri"/>
      </rPr>
      <t xml:space="preserve"> (new)</t>
    </r>
  </si>
  <si>
    <r>
      <rPr>
        <u/>
        <sz val="10"/>
        <color rgb="FF1155CC"/>
        <rFont val="Calibri"/>
      </rPr>
      <t>[PNS]_VietinBank_Jan.JCB</t>
    </r>
    <r>
      <rPr>
        <sz val="10"/>
        <color rgb="FF000000"/>
        <rFont val="Calibri"/>
      </rPr>
      <t>_ALL</t>
    </r>
  </si>
  <si>
    <r>
      <rPr>
        <u/>
        <sz val="10"/>
        <color rgb="FF1155CC"/>
        <rFont val="Calibri"/>
      </rPr>
      <t>[PNS]_HD SAISON_Jan.FOOD</t>
    </r>
    <r>
      <rPr>
        <sz val="10"/>
        <color rgb="FF000000"/>
        <rFont val="Calibri"/>
      </rPr>
      <t>_ALL</t>
    </r>
  </si>
  <si>
    <r>
      <rPr>
        <u/>
        <sz val="10"/>
        <color rgb="FF1155CC"/>
        <rFont val="Calibri"/>
      </rPr>
      <t>[PNS]_MB JCB Hi ShopeeFood_Jan.Usage</t>
    </r>
    <r>
      <rPr>
        <sz val="10"/>
        <color rgb="FF000000"/>
        <rFont val="Calibri"/>
      </rPr>
      <t>_All</t>
    </r>
  </si>
  <si>
    <r>
      <rPr>
        <u/>
        <sz val="10"/>
        <color rgb="FF1155CC"/>
        <rFont val="Calibri"/>
      </rPr>
      <t>[PNS]_MB JCB Hi ShopeeFood_Jun</t>
    </r>
    <r>
      <rPr>
        <sz val="10"/>
        <color rgb="FF000000"/>
        <rFont val="Calibri"/>
      </rPr>
      <t>_ALL</t>
    </r>
  </si>
  <si>
    <r>
      <rPr>
        <u/>
        <sz val="10"/>
        <color rgb="FF1155CC"/>
        <rFont val="Calibri"/>
      </rPr>
      <t>[PNS]_MB JCB Hi ShopeeFood_Jun</t>
    </r>
    <r>
      <rPr>
        <sz val="10"/>
        <color rgb="FF000000"/>
        <rFont val="Calibri"/>
      </rPr>
      <t>_ALL</t>
    </r>
  </si>
  <si>
    <r>
      <rPr>
        <u/>
        <sz val="10"/>
        <color rgb="FF1155CC"/>
        <rFont val="Calibri"/>
      </rPr>
      <t>[PNS]_VietinBank_Jun</t>
    </r>
    <r>
      <rPr>
        <sz val="10"/>
        <color rgb="FF000000"/>
        <rFont val="Calibri"/>
      </rPr>
      <t>_ALL</t>
    </r>
  </si>
  <si>
    <r>
      <rPr>
        <u/>
        <sz val="10"/>
        <color rgb="FF1155CC"/>
        <rFont val="Calibri"/>
      </rPr>
      <t>[PNS]_MB JCB Hi ShopeeFood_Jun</t>
    </r>
    <r>
      <rPr>
        <sz val="10"/>
        <color rgb="FF000000"/>
        <rFont val="Calibri"/>
      </rPr>
      <t>_ALL</t>
    </r>
  </si>
  <si>
    <r>
      <rPr>
        <u/>
        <sz val="10"/>
        <color rgb="FF1155CC"/>
        <rFont val="Calibri"/>
      </rPr>
      <t>[PNS]_MB JCB Hi ShopeeFood_Jun</t>
    </r>
    <r>
      <rPr>
        <sz val="10"/>
        <color rgb="FF000000"/>
        <rFont val="Calibri"/>
      </rPr>
      <t>_ALL</t>
    </r>
  </si>
  <si>
    <r>
      <rPr>
        <u/>
        <sz val="10"/>
        <color rgb="FF1155CC"/>
        <rFont val="Calibri"/>
      </rPr>
      <t>[PNS]_MB JCB Hi ShopeeFood_Jul</t>
    </r>
    <r>
      <rPr>
        <sz val="10"/>
        <color rgb="FF000000"/>
        <rFont val="Calibri"/>
      </rPr>
      <t>_ALL</t>
    </r>
  </si>
  <si>
    <r>
      <rPr>
        <u/>
        <sz val="10"/>
        <color rgb="FF1155CC"/>
        <rFont val="Calibri"/>
      </rPr>
      <t>[PNS]_MB JCB Hi ShopeeFood_Jul</t>
    </r>
    <r>
      <rPr>
        <sz val="10"/>
        <color rgb="FF000000"/>
        <rFont val="Calibri"/>
      </rPr>
      <t>_ALL</t>
    </r>
  </si>
  <si>
    <r>
      <rPr>
        <u/>
        <sz val="10"/>
        <color rgb="FF1155CC"/>
        <rFont val="Calibri"/>
      </rPr>
      <t>[PNS]_MB JCB Hi ShopeeFood_Jul</t>
    </r>
    <r>
      <rPr>
        <sz val="10"/>
        <color rgb="FF000000"/>
        <rFont val="Calibri"/>
      </rPr>
      <t>_ALL</t>
    </r>
  </si>
  <si>
    <r>
      <rPr>
        <u/>
        <sz val="10"/>
        <color rgb="FF1155CC"/>
        <rFont val="Calibri"/>
      </rPr>
      <t>[PNS]_MB JCB Hi ShopeeFood_Jul</t>
    </r>
    <r>
      <rPr>
        <sz val="10"/>
        <color rgb="FF000000"/>
        <rFont val="Calibri"/>
      </rPr>
      <t>_ALL</t>
    </r>
  </si>
  <si>
    <r>
      <rPr>
        <u/>
        <sz val="10"/>
        <color rgb="FF1155CC"/>
        <rFont val="Calibri"/>
      </rPr>
      <t>[PNS]_BVBANK_Aug</t>
    </r>
    <r>
      <rPr>
        <sz val="10"/>
        <color rgb="FF000000"/>
        <rFont val="Calibri"/>
      </rPr>
      <t>_ALL</t>
    </r>
  </si>
  <si>
    <r>
      <rPr>
        <u/>
        <sz val="10"/>
        <color rgb="FF1155CC"/>
        <rFont val="Calibri"/>
      </rPr>
      <t>[PNS]_VPBANK JCB_Aug.VISA Birthday</t>
    </r>
    <r>
      <rPr>
        <sz val="10"/>
        <color rgb="FF000000"/>
        <rFont val="Calibri"/>
      </rPr>
      <t>_ALL</t>
    </r>
  </si>
  <si>
    <r>
      <rPr>
        <u/>
        <sz val="10"/>
        <color rgb="FF1155CC"/>
        <rFont val="Calibri"/>
      </rPr>
      <t>[PNS]_BVBANK_Aug</t>
    </r>
    <r>
      <rPr>
        <sz val="10"/>
        <color rgb="FF000000"/>
        <rFont val="Calibri"/>
      </rPr>
      <t>_ALL</t>
    </r>
  </si>
  <si>
    <r>
      <rPr>
        <u/>
        <sz val="10"/>
        <color rgb="FF1155CC"/>
        <rFont val="Calibri"/>
      </rPr>
      <t>[PNS]_BVBANK_Sep</t>
    </r>
    <r>
      <rPr>
        <sz val="10"/>
        <color rgb="FF000000"/>
        <rFont val="Calibri"/>
      </rPr>
      <t>_ALL</t>
    </r>
  </si>
  <si>
    <r>
      <rPr>
        <u/>
        <sz val="10"/>
        <color rgb="FF1155CC"/>
        <rFont val="Calibri"/>
      </rPr>
      <t>[PNS]_BVBANK_Sep</t>
    </r>
    <r>
      <rPr>
        <sz val="10"/>
        <color rgb="FF000000"/>
        <rFont val="Calibri"/>
      </rPr>
      <t>_ALL</t>
    </r>
  </si>
  <si>
    <r>
      <rPr>
        <u/>
        <sz val="10"/>
        <color rgb="FF1155CC"/>
        <rFont val="Calibri"/>
      </rPr>
      <t>[PNS]_Sữa chua ăn LOF_eSampling_Sep-Oct</t>
    </r>
    <r>
      <rPr>
        <sz val="10"/>
        <color rgb="FF000000"/>
        <rFont val="Calibri"/>
      </rPr>
      <t>_CT</t>
    </r>
  </si>
  <si>
    <r>
      <rPr>
        <u/>
        <sz val="10"/>
        <color rgb="FF1155CC"/>
        <rFont val="Calibri"/>
      </rPr>
      <t>[PNS]_BVBANK_Oct</t>
    </r>
    <r>
      <rPr>
        <sz val="10"/>
        <color rgb="FF000000"/>
        <rFont val="Calibri"/>
      </rPr>
      <t>_ALL</t>
    </r>
  </si>
  <si>
    <r>
      <rPr>
        <u/>
        <sz val="10"/>
        <color rgb="FF1155CC"/>
        <rFont val="Calibri"/>
      </rPr>
      <t>[PNS]_Sữa chua ăn LOF_eSampling_Sep-Oct</t>
    </r>
    <r>
      <rPr>
        <sz val="10"/>
        <color rgb="FF000000"/>
        <rFont val="Calibri"/>
      </rPr>
      <t>_CT</t>
    </r>
  </si>
  <si>
    <r>
      <rPr>
        <u/>
        <sz val="10"/>
        <color rgb="FF1155CC"/>
        <rFont val="Calibri"/>
      </rPr>
      <t>[PNS]_Sữa chua ăn LOF_eSampling_Sep-Oct</t>
    </r>
    <r>
      <rPr>
        <sz val="10"/>
        <color rgb="FF000000"/>
        <rFont val="Calibri"/>
      </rPr>
      <t>_CT</t>
    </r>
  </si>
  <si>
    <r>
      <rPr>
        <u/>
        <sz val="10"/>
        <color rgb="FF1155CC"/>
        <rFont val="Calibri"/>
      </rPr>
      <t>[PNS]_Sữa chua ăn LOF_eSampling_Sep-Oct</t>
    </r>
    <r>
      <rPr>
        <sz val="10"/>
        <color rgb="FF000000"/>
        <rFont val="Calibri"/>
      </rPr>
      <t>_CT</t>
    </r>
  </si>
  <si>
    <r>
      <rPr>
        <u/>
        <sz val="10"/>
        <color rgb="FF1155CC"/>
        <rFont val="Calibri"/>
      </rPr>
      <t>[PNS]_BVBANK_Oct</t>
    </r>
    <r>
      <rPr>
        <sz val="10"/>
        <color rgb="FF000000"/>
        <rFont val="Calibri"/>
      </rPr>
      <t>_ALL</t>
    </r>
  </si>
  <si>
    <r>
      <rPr>
        <u/>
        <sz val="10"/>
        <color rgb="FF1155CC"/>
        <rFont val="Calibri"/>
      </rPr>
      <t>[PNS]_Sữa chua ăn LOF_eSampling_Sep-Oct</t>
    </r>
    <r>
      <rPr>
        <sz val="10"/>
        <color rgb="FF000000"/>
        <rFont val="Calibri"/>
      </rPr>
      <t>_CT</t>
    </r>
  </si>
  <si>
    <r>
      <rPr>
        <u/>
        <sz val="10"/>
        <color rgb="FF1155CC"/>
        <rFont val="Calibri"/>
      </rPr>
      <t>[PNS]_BVBANK_Oct</t>
    </r>
    <r>
      <rPr>
        <sz val="10"/>
        <color rgb="FF000000"/>
        <rFont val="Calibri"/>
      </rPr>
      <t>_ALL</t>
    </r>
  </si>
  <si>
    <r>
      <rPr>
        <u/>
        <sz val="10"/>
        <color rgb="FF1155CC"/>
        <rFont val="Calibri"/>
      </rPr>
      <t>[PNS]_BVBANK_Oct</t>
    </r>
    <r>
      <rPr>
        <sz val="10"/>
        <color rgb="FF000000"/>
        <rFont val="Calibri"/>
      </rPr>
      <t>_ALL</t>
    </r>
  </si>
  <si>
    <t>History Banner</t>
  </si>
  <si>
    <t>History Banner 1</t>
  </si>
  <si>
    <r>
      <rPr>
        <b/>
        <sz val="10"/>
        <color theme="1"/>
        <rFont val="Calibri"/>
      </rPr>
      <t xml:space="preserve">Foody App </t>
    </r>
    <r>
      <rPr>
        <b/>
        <sz val="10"/>
        <color rgb="FFFF0000"/>
        <rFont val="Calibri"/>
      </rPr>
      <t>(Only Camp/SM)</t>
    </r>
  </si>
  <si>
    <r>
      <rPr>
        <sz val="10"/>
        <color theme="1"/>
        <rFont val="Calibri"/>
      </rPr>
      <t xml:space="preserve">Hometop Banner 1
</t>
    </r>
    <r>
      <rPr>
        <i/>
        <sz val="10"/>
        <color rgb="FFFF0000"/>
        <rFont val="Calibri"/>
      </rPr>
      <t>Mart_Spike day #9</t>
    </r>
  </si>
  <si>
    <r>
      <rPr>
        <sz val="10"/>
        <color theme="1"/>
        <rFont val="Calibri"/>
      </rPr>
      <t xml:space="preserve">Hometop Banner 2
</t>
    </r>
    <r>
      <rPr>
        <i/>
        <sz val="10"/>
        <color rgb="FFFF0000"/>
        <rFont val="Calibri"/>
      </rPr>
      <t>Mart_Spike day #10</t>
    </r>
  </si>
  <si>
    <r>
      <rPr>
        <b/>
        <sz val="10"/>
        <color theme="1"/>
        <rFont val="Calibri"/>
      </rPr>
      <t xml:space="preserve">Floating Banner
</t>
    </r>
    <r>
      <rPr>
        <b/>
        <i/>
        <sz val="10"/>
        <color rgb="FFFF0000"/>
        <rFont val="Calibri"/>
      </rPr>
      <t>Layer 1 chỉ dành cho Special Case/Whitelist.
Layer 1 Frequency 1
Layrer 2 Frequency 20</t>
    </r>
  </si>
  <si>
    <t>00:00 - 06:00 - Layer 1</t>
  </si>
  <si>
    <r>
      <rPr>
        <b/>
        <sz val="10"/>
        <color rgb="FFFF0000"/>
        <rFont val="Calibri"/>
      </rPr>
      <t xml:space="preserve">Whitelist on Shopee
</t>
    </r>
    <r>
      <rPr>
        <b/>
        <u/>
        <sz val="10"/>
        <color rgb="FFFF0000"/>
        <rFont val="Calibri"/>
      </rPr>
      <t xml:space="preserve"> [PLF CP]_SPayLater</t>
    </r>
  </si>
  <si>
    <t>Whitelisted buyer
[PLF CP]_SPayLater</t>
  </si>
  <si>
    <t>[PLF CP]_SPXI_Dec_Whitelist User</t>
  </si>
  <si>
    <t>Whitelisted buyer [PLF CP]_SPayLater</t>
  </si>
  <si>
    <t>[PLF CP]_SPXI_Feb_Whitelist User</t>
  </si>
  <si>
    <t>[PLF CP]_SPay Later_Feb_Whitelist User</t>
  </si>
  <si>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</si>
  <si>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</si>
  <si>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</si>
  <si>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</si>
  <si>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</si>
  <si>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</si>
  <si>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</si>
  <si>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</si>
  <si>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</si>
  <si>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</si>
  <si>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</si>
  <si>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</si>
  <si>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</si>
  <si>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</si>
  <si>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t>0-6h: [PLF CP]_15.1_Săn Deal Đầu Năm, Giảm tới 95.000Đ</t>
  </si>
  <si>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</si>
  <si>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</si>
  <si>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</si>
  <si>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</si>
  <si>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</si>
  <si>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</si>
  <si>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</si>
  <si>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</si>
  <si>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CP]_BAU_Ăn đêm không lo phí ship</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</si>
  <si>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</si>
  <si>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</si>
  <si>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</si>
  <si>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</si>
  <si>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</si>
  <si>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</si>
  <si>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</si>
  <si>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</si>
  <si>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</si>
  <si>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</si>
  <si>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</si>
  <si>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</si>
  <si>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</si>
  <si>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</si>
  <si>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</si>
  <si>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</si>
  <si>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</si>
  <si>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</si>
  <si>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</si>
  <si>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</si>
  <si>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</si>
  <si>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</si>
  <si>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</si>
  <si>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</si>
  <si>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</si>
  <si>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t xml:space="preserve">0-5h: [PLF CP]_3.3_Deal Hot Toàn Sàn, Freeship 0Đ
Link về: moi-bua-khuya-freeship-0d
5-6h:[PLF CP]_3.3_Siêu Deal Đầu Năm, Giảm tới 50%
Link về: an-sang-du-chat-giam-50
</t>
  </si>
  <si>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</si>
  <si>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</si>
  <si>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</si>
  <si>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</si>
  <si>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t>0-6h:[PLF CP]_8.3_Ngày Của Nàng, Freeship 0Đ
Link về: moi-nang-bua-khuya-freeship-20k</t>
  </si>
  <si>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</si>
  <si>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</si>
  <si>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</si>
  <si>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</si>
  <si>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</si>
  <si>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</si>
  <si>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0-5h: </t>
    </r>
    <r>
      <rPr>
        <u/>
        <sz val="10"/>
        <color rgb="FF1155CC"/>
        <rFont val="Calibri"/>
      </rPr>
      <t>[PLF CP]_BAU_Deal Cú Đêm, Giảm 20.000Đ</t>
    </r>
    <r>
      <rPr>
        <sz val="10"/>
        <rFont val="Calibri"/>
      </rPr>
      <t xml:space="preserve">
5-6H: </t>
    </r>
    <r>
      <rPr>
        <u/>
        <sz val="10"/>
        <color rgb="FF1155CC"/>
        <rFont val="Calibri"/>
      </rPr>
      <t xml:space="preserve"> [PLF CP]_BAU_Ăn sáng ngon rẻ, món nào cũng freeship</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</si>
  <si>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</si>
  <si>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</si>
  <si>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</si>
  <si>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</si>
  <si>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</si>
  <si>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</si>
  <si>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0-5h: </t>
    </r>
    <r>
      <rPr>
        <u/>
        <sz val="10"/>
        <color rgb="FF1155CC"/>
        <rFont val="Calibri"/>
      </rPr>
      <t>[PLF CP]_BAU_Deal Cú Đêm, Giảm 20.000Đ</t>
    </r>
    <r>
      <rPr>
        <sz val="10"/>
        <rFont val="Calibri"/>
      </rPr>
      <t xml:space="preserve">
5-6H: </t>
    </r>
    <r>
      <rPr>
        <u/>
        <sz val="10"/>
        <color rgb="FF1155CC"/>
        <rFont val="Calibri"/>
      </rPr>
      <t xml:space="preserve"> [PLF CP]_BAU_Ăn sáng ngon rẻ, món nào cũng freeship</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</si>
  <si>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</si>
  <si>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</si>
  <si>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</si>
  <si>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</si>
  <si>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</si>
  <si>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</si>
  <si>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</si>
  <si>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</si>
  <si>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</si>
  <si>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</si>
  <si>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</si>
  <si>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</si>
  <si>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t>0-5h: [PLF CP]_4.4_Ăn Ngon Cả Ngày, Freeship 0Đ
Link về: moi-bua-khuya-freeship-0d
5-6h:[PLF CP]_4.4_Bao Trọn Món Ngon, Giảm 50%
Link về: an-sang-du-chat-giam-50</t>
  </si>
  <si>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</si>
  <si>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</si>
  <si>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</si>
  <si>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</si>
  <si>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</si>
  <si>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</si>
  <si>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</si>
  <si>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</si>
  <si>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</si>
  <si>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</si>
  <si>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</si>
  <si>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</si>
  <si>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</si>
  <si>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</si>
  <si>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</si>
  <si>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</si>
  <si>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</si>
  <si>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</si>
  <si>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</si>
  <si>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</si>
  <si>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</si>
  <si>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</si>
  <si>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</si>
  <si>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</si>
  <si>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</si>
  <si>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</si>
  <si>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</si>
  <si>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</si>
  <si>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t>"0-5h: Ngày Hè Sôi Động, Freeship 0Đ
Link về: moi-bua-khuya-freeship-0d"
"5-6h: [PLF CP]_5.5 CP_Ngày Hè Sôi Động, Freeship 0Đ
Link về: an-sang-no-khao-deal-freeship-0d"</t>
  </si>
  <si>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</si>
  <si>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</si>
  <si>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</si>
  <si>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</si>
  <si>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</si>
  <si>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</si>
  <si>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</si>
  <si>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</si>
  <si>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</si>
  <si>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t>0h - 6h [PLF CP]_Mid Month_Freeship Giữa Tháng, Giảm tới 60.000Đ</t>
  </si>
  <si>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</si>
  <si>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</si>
  <si>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</si>
  <si>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</si>
  <si>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</si>
  <si>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</si>
  <si>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</si>
  <si>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</si>
  <si>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</si>
  <si>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</si>
  <si>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</si>
  <si>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</si>
  <si>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</si>
  <si>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</si>
  <si>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</si>
  <si>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</si>
  <si>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</si>
  <si>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</si>
  <si>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</si>
  <si>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</si>
  <si>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</si>
  <si>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t xml:space="preserve">0-5h:  [PLF CP]_6.6_Tung Deal Toàn Sàn, Freeship 0Đ
Link về: https://shopeefood.vn/u/shopeefood_spikefreeship0d
5-6h: [PLF CP]_6.6_Tung Deal Toàn Sàn, Freeship 0Đ
Link về: https://shopeefood.vn/u/shopeefood_spikefreeship0d
</t>
  </si>
  <si>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</si>
  <si>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</si>
  <si>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</si>
  <si>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</si>
  <si>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</si>
  <si>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</si>
  <si>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</si>
  <si>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</si>
  <si>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</si>
  <si>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</si>
  <si>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</si>
  <si>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</si>
  <si>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</si>
  <si>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t>0h - 6h [PLF CP]_SPFDay_Ăn Thả Ga, Freeship tới 60.000Đ</t>
  </si>
  <si>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</si>
  <si>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</si>
  <si>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</si>
  <si>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</si>
  <si>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</si>
  <si>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</si>
  <si>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</si>
  <si>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</si>
  <si>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</si>
  <si>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</si>
  <si>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</si>
  <si>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</si>
  <si>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</si>
  <si>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</si>
  <si>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</si>
  <si>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0-5h: [PLF CP]_7.7_Tung Deal Toàn Sàn, Freeship 0Đ
Link về: </t>
    </r>
    <r>
      <rPr>
        <u/>
        <sz val="10"/>
        <color rgb="FF1155CC"/>
        <rFont val="Calibri"/>
      </rPr>
      <t>https://shopeefood.vn/u/shopeefood_spikefreeship0d</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</si>
  <si>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</si>
  <si>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</si>
  <si>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</si>
  <si>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</si>
  <si>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</si>
  <si>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</si>
  <si>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</si>
  <si>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</si>
  <si>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</si>
  <si>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</si>
  <si>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</si>
  <si>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</si>
  <si>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</si>
  <si>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</si>
  <si>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</si>
  <si>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</si>
  <si>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</si>
  <si>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</si>
  <si>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</si>
  <si>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</si>
  <si>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</si>
  <si>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</si>
  <si>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</si>
  <si>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</si>
  <si>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0-5h: [PLF CP]_8.8_Tung Deal Toàn Sàn, Freeship 0Đ
Link về: </t>
    </r>
    <r>
      <rPr>
        <u/>
        <sz val="10"/>
        <color rgb="FF1155CC"/>
        <rFont val="Calibri"/>
      </rPr>
      <t>https://shopeefood.vn/u/shopeefood_spikefreeship0d</t>
    </r>
  </si>
  <si>
    <t>[PLF CP]_Mid Month_Freeship Giữa Tháng, Freeship tới 60.000Đ</t>
  </si>
  <si>
    <t>0-5h: [PLF CP_add]_BAU_Siêu Tiệc Giảm 99,000 đồng
5-6h: [PLF CP]_Thematic_Bữa Sáng Năng Lượng, Giảm tới 25.000Đ</t>
  </si>
  <si>
    <t>0h - 6h: [PLF CP]_SPFDay_Ăn Thả Ga, Freeship tới 60.000Đ</t>
  </si>
  <si>
    <t>[PLF CP]_Thematic_Ngày Của Nàng, Freeship Tới 60.000Đ</t>
  </si>
  <si>
    <t xml:space="preserve">0-5h: [PLF CP]_Thematic_Mừng Ngày Nhà Giáo, Freeship tới 60.000Đ
5-6h: [PLF CP]_Thematic_Đặt Trước Quà Sáng, Giảm Không Giới Hạn
</t>
  </si>
  <si>
    <t>0h - 6h: [PLF CP]_Mid Month Sale_Freeship Giữa Tháng, Giảm tới 60.000Đ</t>
  </si>
  <si>
    <t>0h - 6h: [PLF CP]_SPFDay_Ăn Thả Ga, Freeship 0Đ</t>
  </si>
  <si>
    <t>0-5h: [PLF CP]_Thematic_Món Ngon Xmas, Freeship tới 60.000Đ
5-6h: [PLF CP]_Thematic_Đặt Trước Bữa Sáng Giảm Tới 300.000Đ</t>
  </si>
  <si>
    <t>0-5h: [PLF CP]_Thematic_Món Ngon Freeship tới 60.000Đ
5-6h: [PLF CP]_Thematic_Đặt Trước Bữa Sáng Giảm Tới 300.000Đ</t>
  </si>
  <si>
    <t>0h - 6h: [PLF CP]_SPF Day_Ăn Thả Ga Freeship 60.000Đ</t>
  </si>
  <si>
    <r>
      <rPr>
        <b/>
        <sz val="10"/>
        <color theme="1"/>
        <rFont val="Calibri"/>
      </rPr>
      <t xml:space="preserve">06:00 - 10:00 - Layer 1
</t>
    </r>
    <r>
      <rPr>
        <sz val="10"/>
        <color theme="1"/>
        <rFont val="Calibri"/>
      </rPr>
      <t>(Whitlisted/AHOC)</t>
    </r>
  </si>
  <si>
    <r>
      <rPr>
        <u/>
        <sz val="10"/>
        <color rgb="FF1155CC"/>
        <rFont val="Calibri"/>
      </rPr>
      <t>[SuperVIP]_The Coffee House_6-8.1</t>
    </r>
    <r>
      <rPr>
        <sz val="10"/>
        <color rgb="FF000000"/>
        <rFont val="Calibri"/>
      </rPr>
      <t xml:space="preserve"> 241231_The Coffee House_7 cities</t>
    </r>
  </si>
  <si>
    <r>
      <rPr>
        <u/>
        <sz val="10"/>
        <color rgb="FF1155CC"/>
        <rFont val="Calibri"/>
      </rPr>
      <t>[SuperVIP]_Highlands Coffee_6-10.1</t>
    </r>
    <r>
      <rPr>
        <sz val="10"/>
        <color rgb="FF000000"/>
        <rFont val="Calibri"/>
      </rPr>
      <t xml:space="preserve"> 241231_Highlands Coffee_36 cities</t>
    </r>
  </si>
  <si>
    <r>
      <rPr>
        <u/>
        <sz val="10"/>
        <color rgb="FF1155CC"/>
        <rFont val="Calibri"/>
      </rPr>
      <t>[SuperVIP]_Starbucks Coffee_14-16.1</t>
    </r>
    <r>
      <rPr>
        <sz val="10"/>
        <rFont val="Calibri"/>
      </rPr>
      <t xml:space="preserve"> 250102_Starbucks Coffee_10 cities</t>
    </r>
  </si>
  <si>
    <r>
      <rPr>
        <u/>
        <sz val="10"/>
        <color rgb="FF1155CC"/>
        <rFont val="Calibri"/>
      </rPr>
      <t>[SJBP]_The Coffee House_WC</t>
    </r>
    <r>
      <rPr>
        <sz val="10"/>
        <rFont val="Calibri"/>
      </rPr>
      <t xml:space="preserve"> 241231_The Coffee House_7 cities</t>
    </r>
  </si>
  <si>
    <r>
      <rPr>
        <u/>
        <sz val="10"/>
        <color rgb="FF1155CC"/>
        <rFont val="Calibri"/>
      </rPr>
      <t>[SJBP]_Starbucks Coffee_WC Mon</t>
    </r>
    <r>
      <rPr>
        <sz val="10"/>
        <rFont val="Calibri"/>
      </rPr>
      <t xml:space="preserve"> 250102_Starbucks Coffee_10 cities</t>
    </r>
  </si>
  <si>
    <r>
      <rPr>
        <u/>
        <sz val="10"/>
        <color rgb="FF1155CC"/>
        <rFont val="Calibri"/>
      </rPr>
      <t>[VIP]_The Coffee House_20-22.1</t>
    </r>
    <r>
      <rPr>
        <sz val="10"/>
        <rFont val="Calibri"/>
      </rPr>
      <t xml:space="preserve"> 241231_The Coffee House_7 cities</t>
    </r>
  </si>
  <si>
    <r>
      <rPr>
        <u/>
        <sz val="10"/>
        <color rgb="FF1155CC"/>
        <rFont val="Calibri"/>
      </rPr>
      <t>[VIP]_The Coffee House_4-6.2</t>
    </r>
    <r>
      <rPr>
        <sz val="10"/>
        <rFont val="Calibri"/>
      </rPr>
      <t xml:space="preserve"> 241231_The Coffee House_7 cities</t>
    </r>
  </si>
  <si>
    <r>
      <rPr>
        <u/>
        <sz val="10"/>
        <color rgb="FF1155CC"/>
        <rFont val="Calibri"/>
      </rPr>
      <t>[SJBP]_Starbucks Coffee_Indi 4-7.2</t>
    </r>
    <r>
      <rPr>
        <sz val="10"/>
        <rFont val="Calibri"/>
      </rPr>
      <t xml:space="preserve"> 250102_Starbucks Coffee_10 cities</t>
    </r>
  </si>
  <si>
    <r>
      <rPr>
        <u/>
        <sz val="10"/>
        <color rgb="FF1155CC"/>
        <rFont val="Calibri"/>
      </rPr>
      <t>[SuperVIP]_The Coffee House_10-12.2</t>
    </r>
    <r>
      <rPr>
        <sz val="10"/>
        <rFont val="Calibri"/>
      </rPr>
      <t xml:space="preserve"> 241231_The Coffee House_7 cities</t>
    </r>
  </si>
  <si>
    <r>
      <rPr>
        <u/>
        <sz val="10"/>
        <color rgb="FF1155CC"/>
        <rFont val="Calibri"/>
      </rPr>
      <t>[JBP]_KATINAT Coffee &amp; Tea House_BOGO</t>
    </r>
    <r>
      <rPr>
        <sz val="10"/>
        <rFont val="Calibri"/>
      </rPr>
      <t xml:space="preserve"> 250119_Katinat Saigon Kafe_11 cities</t>
    </r>
  </si>
  <si>
    <r>
      <rPr>
        <b/>
        <sz val="10"/>
        <color rgb="FFFF0000"/>
        <rFont val="Calibri"/>
      </rPr>
      <t xml:space="preserve">Whitelist on Shopee
</t>
    </r>
    <r>
      <rPr>
        <b/>
        <u/>
        <sz val="10"/>
        <color rgb="FF1155CC"/>
        <rFont val="Calibri"/>
      </rPr>
      <t xml:space="preserve"> [PLF CP]_SPayLater</t>
    </r>
  </si>
  <si>
    <r>
      <rPr>
        <u/>
        <sz val="10"/>
        <color rgb="FF1155CC"/>
        <rFont val="Calibri"/>
      </rPr>
      <t>[SJBP]_The Coffee House_WC</t>
    </r>
    <r>
      <rPr>
        <sz val="10"/>
        <rFont val="Calibri"/>
      </rPr>
      <t xml:space="preserve"> 241231_The Coffee House_7 cities</t>
    </r>
  </si>
  <si>
    <r>
      <rPr>
        <u/>
        <sz val="10"/>
        <color rgb="FF1155CC"/>
        <rFont val="Calibri"/>
      </rPr>
      <t>[VIP]_The Coffee House_5-7.3</t>
    </r>
    <r>
      <rPr>
        <sz val="10"/>
        <rFont val="Calibri"/>
      </rPr>
      <t xml:space="preserve"> 241231_The Coffee House_7 cities</t>
    </r>
  </si>
  <si>
    <r>
      <rPr>
        <u/>
        <sz val="10"/>
        <color rgb="FF1155CC"/>
        <rFont val="Calibri"/>
      </rPr>
      <t>[SuperVIP]_Starbucks Coffee_11-13.3</t>
    </r>
    <r>
      <rPr>
        <sz val="10"/>
        <rFont val="Calibri"/>
      </rPr>
      <t xml:space="preserve"> 250102_Starbucks Coffee_10 cities</t>
    </r>
  </si>
  <si>
    <r>
      <rPr>
        <u/>
        <sz val="10"/>
        <color rgb="FF1155CC"/>
        <rFont val="Calibri"/>
      </rPr>
      <t>[SuperVIP]_Starbucks Coffee_11-13.3</t>
    </r>
    <r>
      <rPr>
        <sz val="10"/>
        <rFont val="Calibri"/>
      </rPr>
      <t xml:space="preserve"> 250102_Starbucks Coffee_10 cities</t>
    </r>
  </si>
  <si>
    <r>
      <rPr>
        <u/>
        <sz val="10"/>
        <color rgb="FF1155CC"/>
        <rFont val="Calibri"/>
      </rPr>
      <t>[SJBP]_Starbucks Coffee_WC Mon</t>
    </r>
    <r>
      <rPr>
        <sz val="10"/>
        <rFont val="Calibri"/>
      </rPr>
      <t xml:space="preserve"> 250102_Starbucks Coffee_10 cities</t>
    </r>
  </si>
  <si>
    <r>
      <rPr>
        <u/>
        <sz val="10"/>
        <color rgb="FF1155CC"/>
        <rFont val="Calibri"/>
      </rPr>
      <t>[SuperVIP]_The Coffee House_17-19.3</t>
    </r>
    <r>
      <rPr>
        <sz val="10"/>
        <rFont val="Calibri"/>
      </rPr>
      <t xml:space="preserve"> 241231_The Coffee House_7 cities</t>
    </r>
  </si>
  <si>
    <r>
      <rPr>
        <b/>
        <sz val="10"/>
        <color rgb="FFFF0000"/>
        <rFont val="Calibri"/>
      </rPr>
      <t xml:space="preserve">Whitelist on Shopee
</t>
    </r>
    <r>
      <rPr>
        <b/>
        <u/>
        <sz val="10"/>
        <color rgb="FFFF0000"/>
        <rFont val="Calibri"/>
      </rPr>
      <t xml:space="preserve"> [PLF CP]_SPayLater</t>
    </r>
  </si>
  <si>
    <r>
      <rPr>
        <b/>
        <sz val="10"/>
        <color rgb="FFFF0000"/>
        <rFont val="Calibri"/>
      </rPr>
      <t xml:space="preserve">Whitelist on SPF
</t>
    </r>
    <r>
      <rPr>
        <b/>
        <u/>
        <sz val="10"/>
        <color rgb="FF1155CC"/>
        <rFont val="Calibri"/>
      </rPr>
      <t>[PLF CP]_SPXI_SPXI Week_Whitelist User</t>
    </r>
  </si>
  <si>
    <r>
      <rPr>
        <sz val="10"/>
        <rFont val="Calibri"/>
      </rPr>
      <t>[</t>
    </r>
    <r>
      <rPr>
        <u/>
        <sz val="10"/>
        <color rgb="FF1155CC"/>
        <rFont val="Calibri"/>
      </rPr>
      <t>VIP]_Phúc Long Coffee &amp; Tea_2-3.4</t>
    </r>
    <r>
      <rPr>
        <sz val="10"/>
        <rFont val="Calibri"/>
      </rPr>
      <t xml:space="preserve"> 20240516_Phúc Long Coffee &amp; Tea_17 cities</t>
    </r>
  </si>
  <si>
    <r>
      <rPr>
        <sz val="10"/>
        <rFont val="Calibri"/>
      </rPr>
      <t>[</t>
    </r>
    <r>
      <rPr>
        <u/>
        <sz val="10"/>
        <color rgb="FF1155CC"/>
        <rFont val="Calibri"/>
      </rPr>
      <t>VIP]_Phúc Long Coffee &amp; Tea_2-3.4</t>
    </r>
    <r>
      <rPr>
        <sz val="10"/>
        <rFont val="Calibri"/>
      </rPr>
      <t xml:space="preserve"> 20240516_Phúc Long Coffee &amp; Tea_17 cities</t>
    </r>
  </si>
  <si>
    <r>
      <rPr>
        <u/>
        <sz val="10"/>
        <color rgb="FF1155CC"/>
        <rFont val="Calibri"/>
      </rPr>
      <t>[SuperVIP]_Highlands Coffee_7-11.4</t>
    </r>
    <r>
      <rPr>
        <sz val="10"/>
        <rFont val="Calibri"/>
      </rPr>
      <t xml:space="preserve"> 241231_Highlands Coffee_36 cities</t>
    </r>
  </si>
  <si>
    <r>
      <rPr>
        <u/>
        <sz val="10"/>
        <color rgb="FF1155CC"/>
        <rFont val="Calibri"/>
      </rPr>
      <t>[SuperVIP]_Highlands Coffee_14-18.4</t>
    </r>
    <r>
      <rPr>
        <sz val="10"/>
        <rFont val="Calibri"/>
      </rPr>
      <t xml:space="preserve"> 241231_Highlands Coffee_36 cities</t>
    </r>
  </si>
  <si>
    <r>
      <rPr>
        <u/>
        <sz val="10"/>
        <color rgb="FF1155CC"/>
        <rFont val="Calibri"/>
      </rPr>
      <t>[SuperVIP]_Highlands Coffee_14-18.4</t>
    </r>
    <r>
      <rPr>
        <sz val="10"/>
        <rFont val="Calibri"/>
      </rPr>
      <t xml:space="preserve"> 241231_Highlands Coffee_36 cities</t>
    </r>
  </si>
  <si>
    <r>
      <rPr>
        <u/>
        <sz val="10"/>
        <color rgb="FF1155CC"/>
        <rFont val="Calibri"/>
      </rPr>
      <t>[SuperVIP]_Phê La_14-18Apr</t>
    </r>
    <r>
      <rPr>
        <sz val="10"/>
        <rFont val="Calibri"/>
      </rPr>
      <t xml:space="preserve">  HP,VT,HA,DL,DN</t>
    </r>
  </si>
  <si>
    <r>
      <rPr>
        <b/>
        <sz val="10"/>
        <color rgb="FFFF0000"/>
        <rFont val="Calibri"/>
      </rPr>
      <t xml:space="preserve">Whitelist on Shopee
</t>
    </r>
    <r>
      <rPr>
        <b/>
        <u/>
        <sz val="10"/>
        <color rgb="FF1155CC"/>
        <rFont val="Calibri"/>
      </rPr>
      <t xml:space="preserve"> [PLF CP]_SPayLater</t>
    </r>
  </si>
  <si>
    <r>
      <rPr>
        <u/>
        <sz val="10"/>
        <color rgb="FF1155CC"/>
        <rFont val="Calibri"/>
      </rPr>
      <t>[SuperVIP]_The Coffee House_21-23.4</t>
    </r>
    <r>
      <rPr>
        <sz val="10"/>
        <rFont val="Calibri"/>
      </rPr>
      <t xml:space="preserve"> 241231_The Coffee House_7 cities</t>
    </r>
  </si>
  <si>
    <r>
      <rPr>
        <u/>
        <sz val="10"/>
        <color rgb="FF1155CC"/>
        <rFont val="Calibri"/>
      </rPr>
      <t>[SuperVIP]_The Coffee House_21-23.4</t>
    </r>
    <r>
      <rPr>
        <sz val="10"/>
        <rFont val="Calibri"/>
      </rPr>
      <t xml:space="preserve"> 241231_The Coffee House_7 cities</t>
    </r>
  </si>
  <si>
    <r>
      <rPr>
        <u/>
        <sz val="10"/>
        <color rgb="FF1155CC"/>
        <rFont val="Calibri"/>
      </rPr>
      <t>[PNS]_BIDV_Apr.Credit</t>
    </r>
    <r>
      <rPr>
        <sz val="10"/>
        <color rgb="FF000000"/>
        <rFont val="Calibri"/>
      </rPr>
      <t>_ALL</t>
    </r>
  </si>
  <si>
    <r>
      <rPr>
        <u/>
        <sz val="10"/>
        <color rgb="FF1155CC"/>
        <rFont val="Calibri"/>
      </rPr>
      <t>[SJBP]_Starbucks Coffee_WC Mon</t>
    </r>
    <r>
      <rPr>
        <sz val="10"/>
        <rFont val="Calibri"/>
      </rPr>
      <t xml:space="preserve"> 250102_Starbucks Coffee_10 cities</t>
    </r>
  </si>
  <si>
    <r>
      <rPr>
        <b/>
        <sz val="10"/>
        <color rgb="FFFF0000"/>
        <rFont val="Calibri"/>
      </rPr>
      <t xml:space="preserve">Whitelist on Shopee
</t>
    </r>
    <r>
      <rPr>
        <b/>
        <u/>
        <sz val="10"/>
        <color rgb="FF1155CC"/>
        <rFont val="Calibri"/>
      </rPr>
      <t xml:space="preserve"> [PLF CP]_SPayLater</t>
    </r>
  </si>
  <si>
    <r>
      <rPr>
        <u/>
        <sz val="10"/>
        <color rgb="FF1155CC"/>
        <rFont val="Calibri"/>
      </rPr>
      <t>[SuperVIP]_Highlands Coffee_5-9.5</t>
    </r>
    <r>
      <rPr>
        <sz val="10"/>
        <rFont val="Calibri"/>
      </rPr>
      <t xml:space="preserve"> 241231_Highlands Coffee_36 cities</t>
    </r>
  </si>
  <si>
    <r>
      <rPr>
        <u/>
        <sz val="10"/>
        <color rgb="FF1155CC"/>
        <rFont val="Calibri"/>
      </rPr>
      <t>[SuperVIP]_The Coffee House_6-8.5</t>
    </r>
    <r>
      <rPr>
        <sz val="10"/>
        <rFont val="Calibri"/>
      </rPr>
      <t xml:space="preserve"> 241231_The Coffee House_7 cities</t>
    </r>
  </si>
  <si>
    <r>
      <rPr>
        <b/>
        <sz val="10"/>
        <color rgb="FFFF0000"/>
        <rFont val="Calibri"/>
      </rPr>
      <t xml:space="preserve">Whitelist on Shopee
</t>
    </r>
    <r>
      <rPr>
        <b/>
        <u/>
        <sz val="10"/>
        <color rgb="FF1155CC"/>
        <rFont val="Calibri"/>
      </rPr>
      <t xml:space="preserve"> [PLF CP]_SPayLater</t>
    </r>
  </si>
  <si>
    <r>
      <rPr>
        <u/>
        <sz val="10"/>
        <color rgb="FF1155CC"/>
        <rFont val="Calibri"/>
      </rPr>
      <t>[PNS]_VPBANK CREDIT_May</t>
    </r>
    <r>
      <rPr>
        <sz val="10"/>
        <color rgb="FF000000"/>
        <rFont val="Calibri"/>
      </rPr>
      <t>_ALL</t>
    </r>
  </si>
  <si>
    <r>
      <rPr>
        <u/>
        <sz val="10"/>
        <color rgb="FF1155CC"/>
        <rFont val="Calibri"/>
      </rPr>
      <t>[SJBP]_The Coffee House_WC</t>
    </r>
    <r>
      <rPr>
        <sz val="10"/>
        <rFont val="Calibri"/>
      </rPr>
      <t xml:space="preserve"> 241231_The Coffee House_7 cities</t>
    </r>
  </si>
  <si>
    <r>
      <rPr>
        <u/>
        <sz val="10"/>
        <color rgb="FF1155CC"/>
        <rFont val="Calibri"/>
      </rPr>
      <t>[SuperVIP]_Highlands Coffee_12-16.5</t>
    </r>
    <r>
      <rPr>
        <sz val="10"/>
        <rFont val="Calibri"/>
      </rPr>
      <t xml:space="preserve"> 241231_Highlands Coffee_36 cities</t>
    </r>
  </si>
  <si>
    <r>
      <rPr>
        <b/>
        <sz val="10"/>
        <color rgb="FFFF0000"/>
        <rFont val="Calibri"/>
      </rPr>
      <t xml:space="preserve">Whitelist on Shopee
</t>
    </r>
    <r>
      <rPr>
        <u/>
        <sz val="10"/>
        <color rgb="FF1155CC"/>
        <rFont val="Calibri"/>
      </rPr>
      <t xml:space="preserve"> [PLF CP]_SPayLater</t>
    </r>
  </si>
  <si>
    <r>
      <rPr>
        <u/>
        <sz val="10"/>
        <color rgb="FF1155CC"/>
        <rFont val="Calibri"/>
      </rPr>
      <t>[SJBP]_Starbucks Coffee_WC Mon</t>
    </r>
    <r>
      <rPr>
        <sz val="10"/>
        <rFont val="Calibri"/>
      </rPr>
      <t xml:space="preserve"> 250102_Starbucks Coffee_10 cities</t>
    </r>
  </si>
  <si>
    <r>
      <rPr>
        <u/>
        <sz val="10"/>
        <color rgb="FF1155CC"/>
        <rFont val="Calibri"/>
      </rPr>
      <t>[VIP]_The Coffee House_20-22.5</t>
    </r>
    <r>
      <rPr>
        <sz val="10"/>
        <color rgb="FF000000"/>
        <rFont val="Calibri"/>
      </rPr>
      <t xml:space="preserve"> 241231_The Coffee House_7 cities</t>
    </r>
  </si>
  <si>
    <r>
      <rPr>
        <u/>
        <sz val="10"/>
        <color rgb="FF1155CC"/>
        <rFont val="Calibri"/>
      </rPr>
      <t>[SJBP]_Starbucks Coffee_Indi 20-25</t>
    </r>
    <r>
      <rPr>
        <sz val="10"/>
        <rFont val="Calibri"/>
      </rPr>
      <t xml:space="preserve"> 250102_Starbucks Coffee_10 cities</t>
    </r>
  </si>
  <si>
    <r>
      <rPr>
        <u/>
        <sz val="10"/>
        <color rgb="FF1155CC"/>
        <rFont val="Calibri"/>
      </rPr>
      <t>[SuperVIP]_Starbucks Coffee_27-29.5</t>
    </r>
    <r>
      <rPr>
        <sz val="10"/>
        <rFont val="Calibri"/>
      </rPr>
      <t xml:space="preserve"> 250102_Starbucks Coffee_10 cities</t>
    </r>
  </si>
  <si>
    <r>
      <rPr>
        <u/>
        <sz val="10"/>
        <color rgb="FF1155CC"/>
        <rFont val="Calibri"/>
      </rPr>
      <t>[SuperVIP]_Starbucks Coffee_27-29.5</t>
    </r>
    <r>
      <rPr>
        <sz val="10"/>
        <rFont val="Calibri"/>
      </rPr>
      <t xml:space="preserve"> 250102_Starbucks Coffee_10 cities</t>
    </r>
  </si>
  <si>
    <r>
      <rPr>
        <u/>
        <sz val="10"/>
        <color rgb="FF1155CC"/>
        <rFont val="Calibri"/>
      </rPr>
      <t>[VIP]_Phúc Long Coffee &amp; Tea_28-30May</t>
    </r>
    <r>
      <rPr>
        <sz val="10"/>
        <rFont val="Calibri"/>
      </rPr>
      <t xml:space="preserve">  20240516_Phúc Long Coffee &amp; Tea_17 cities</t>
    </r>
  </si>
  <si>
    <r>
      <rPr>
        <u/>
        <sz val="10"/>
        <color rgb="FF1155CC"/>
        <rFont val="Calibri"/>
      </rPr>
      <t>[VIP]_Phúc Long Coffee &amp; Tea_28-30May</t>
    </r>
    <r>
      <rPr>
        <sz val="10"/>
        <color rgb="FF000000"/>
        <rFont val="Calibri"/>
      </rPr>
      <t xml:space="preserve">  20240516_Phúc Long Coffee &amp; Tea_17 cities</t>
    </r>
  </si>
  <si>
    <r>
      <rPr>
        <u/>
        <sz val="10"/>
        <color rgb="FF1155CC"/>
        <rFont val="Calibri"/>
      </rPr>
      <t>[SuperVIP]_Highlands Coffee_2-6.6</t>
    </r>
    <r>
      <rPr>
        <sz val="10"/>
        <rFont val="Calibri"/>
      </rPr>
      <t xml:space="preserve"> 241231_Highlands Coffee_36 cities</t>
    </r>
  </si>
  <si>
    <r>
      <rPr>
        <u/>
        <sz val="10"/>
        <color rgb="FF1155CC"/>
        <rFont val="Calibri"/>
      </rPr>
      <t>[VIP]_The Coffee House_2-4.6</t>
    </r>
    <r>
      <rPr>
        <sz val="10"/>
        <rFont val="Calibri"/>
      </rPr>
      <t xml:space="preserve"> 241231_The Coffee House_7 cities</t>
    </r>
  </si>
  <si>
    <r>
      <rPr>
        <u/>
        <sz val="10"/>
        <color rgb="FF1155CC"/>
        <rFont val="Calibri"/>
      </rPr>
      <t>[SJBP]_Starbucks Coffee_Indi 5-6.6</t>
    </r>
    <r>
      <rPr>
        <sz val="10"/>
        <rFont val="Calibri"/>
      </rPr>
      <t xml:space="preserve"> 250520_Starbucks Coffee_12 cities</t>
    </r>
  </si>
  <si>
    <r>
      <rPr>
        <b/>
        <sz val="10"/>
        <color rgb="FFFF0000"/>
        <rFont val="Calibri"/>
      </rPr>
      <t>Whitelist on ShopeeFood</t>
    </r>
    <r>
      <rPr>
        <sz val="10"/>
        <color rgb="FF000000"/>
        <rFont val="Calibri"/>
      </rPr>
      <t xml:space="preserve">
</t>
    </r>
    <r>
      <rPr>
        <u/>
        <sz val="10"/>
        <color rgb="FF1155CC"/>
        <rFont val="Calibri"/>
      </rPr>
      <t>[PLF CP]_SPXI_Jun_Whitelist User</t>
    </r>
  </si>
  <si>
    <r>
      <rPr>
        <b/>
        <sz val="10"/>
        <color rgb="FFFF0000"/>
        <rFont val="Calibri"/>
      </rPr>
      <t xml:space="preserve">Whitelist on Shopee
</t>
    </r>
    <r>
      <rPr>
        <b/>
        <u/>
        <sz val="10"/>
        <color rgb="FF1155CC"/>
        <rFont val="Calibri"/>
      </rPr>
      <t xml:space="preserve"> [PLF CP]_SPayLater</t>
    </r>
  </si>
  <si>
    <r>
      <rPr>
        <u/>
        <sz val="10"/>
        <color rgb="FF1155CC"/>
        <rFont val="Calibri"/>
      </rPr>
      <t>[SuperVIP]_The Coffee House_9-11.6</t>
    </r>
    <r>
      <rPr>
        <sz val="10"/>
        <color rgb="FF000000"/>
        <rFont val="Calibri"/>
      </rPr>
      <t xml:space="preserve"> 241231_The Coffee House_7 cities</t>
    </r>
  </si>
  <si>
    <r>
      <rPr>
        <u/>
        <sz val="10"/>
        <color rgb="FF1155CC"/>
        <rFont val="Calibri"/>
      </rPr>
      <t>[SuperVIP]_The Coffee House_9-11.6</t>
    </r>
    <r>
      <rPr>
        <sz val="10"/>
        <color rgb="FF000000"/>
        <rFont val="Calibri"/>
      </rPr>
      <t xml:space="preserve"> 241231_The Coffee House_7 cities</t>
    </r>
  </si>
  <si>
    <r>
      <rPr>
        <u/>
        <sz val="10"/>
        <color rgb="FF1155CC"/>
        <rFont val="Calibri"/>
      </rPr>
      <t>[SuperVIP]_Highlands Coffee_9-13.6</t>
    </r>
    <r>
      <rPr>
        <sz val="10"/>
        <rFont val="Calibri"/>
      </rPr>
      <t xml:space="preserve"> 241231_Highlands Coffee_36 cities</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</si>
  <si>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</si>
  <si>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</si>
  <si>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</si>
  <si>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u/>
        <sz val="10"/>
        <color rgb="FF1155CC"/>
        <rFont val="Calibri"/>
      </rPr>
      <t>[PNS]_TPB JCB CASHBACK_Jun.15</t>
    </r>
    <r>
      <rPr>
        <sz val="10"/>
        <color rgb="FF000000"/>
        <rFont val="Calibri"/>
      </rPr>
      <t>_ALL</t>
    </r>
  </si>
  <si>
    <r>
      <rPr>
        <u/>
        <sz val="10"/>
        <color rgb="FF1155CC"/>
        <rFont val="Calibri"/>
      </rPr>
      <t>[SuperVIP]_Starbucks Coffee_17-19.6</t>
    </r>
    <r>
      <rPr>
        <sz val="10"/>
        <rFont val="Calibri"/>
      </rPr>
      <t xml:space="preserve"> 250102_Starbucks Coffee_10 cities</t>
    </r>
  </si>
  <si>
    <r>
      <rPr>
        <u/>
        <sz val="10"/>
        <color rgb="FF1155CC"/>
        <rFont val="Calibri"/>
      </rPr>
      <t>[SJBP]_The Coffee House_WC</t>
    </r>
    <r>
      <rPr>
        <sz val="10"/>
        <rFont val="Calibri"/>
      </rPr>
      <t xml:space="preserve"> 241231_The Coffee House_7 cities</t>
    </r>
  </si>
  <si>
    <r>
      <rPr>
        <u/>
        <sz val="10"/>
        <color rgb="FF1155CC"/>
        <rFont val="Calibri"/>
      </rPr>
      <t>[SuperVIP]_Starbucks Coffee_17-19.6</t>
    </r>
    <r>
      <rPr>
        <sz val="10"/>
        <rFont val="Calibri"/>
      </rPr>
      <t xml:space="preserve"> 250102_Starbucks Coffee_10 cities</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</si>
  <si>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</si>
  <si>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</si>
  <si>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 xml:space="preserve">Whitelisted buyer
</t>
    </r>
    <r>
      <rPr>
        <b/>
        <u/>
        <sz val="10"/>
        <color rgb="FF1155CC"/>
        <rFont val="Calibri"/>
      </rPr>
      <t xml:space="preserve"> [PLF CP]_SPayLater</t>
    </r>
  </si>
  <si>
    <r>
      <rPr>
        <u/>
        <sz val="10"/>
        <color rgb="FF1155CC"/>
        <rFont val="Calibri"/>
      </rPr>
      <t>[SJBP]_Starbucks Coffee_WC Mon</t>
    </r>
    <r>
      <rPr>
        <sz val="10"/>
        <rFont val="Calibri"/>
      </rPr>
      <t xml:space="preserve"> 250520_Starbucks Coffee_12 cities</t>
    </r>
  </si>
  <si>
    <r>
      <rPr>
        <b/>
        <sz val="10"/>
        <color rgb="FFFF0000"/>
        <rFont val="Calibri"/>
      </rPr>
      <t>[Whitelist New User] [</t>
    </r>
    <r>
      <rPr>
        <sz val="10"/>
        <color theme="1"/>
        <rFont val="Calibri"/>
      </rPr>
      <t>PLF CP]_NU_Tặng bạn mới deal 0Đ</t>
    </r>
  </si>
  <si>
    <r>
      <rPr>
        <u/>
        <sz val="10"/>
        <color rgb="FF1155CC"/>
        <rFont val="Calibri"/>
      </rPr>
      <t>[SuperVIP]_The Coffee House_9-11.6</t>
    </r>
    <r>
      <rPr>
        <sz val="10"/>
        <rFont val="Calibri"/>
      </rPr>
      <t xml:space="preserve"> 241231_The Coffee House_7 cities</t>
    </r>
  </si>
  <si>
    <r>
      <rPr>
        <b/>
        <sz val="10"/>
        <color rgb="FFFF0000"/>
        <rFont val="Calibri"/>
      </rPr>
      <t>[Whitelist New User] [</t>
    </r>
    <r>
      <rPr>
        <sz val="10"/>
        <color theme="1"/>
        <rFont val="Calibri"/>
      </rPr>
      <t>PLF CP]_NU_Tặng bạn mới deal 0Đ</t>
    </r>
  </si>
  <si>
    <r>
      <rPr>
        <u/>
        <sz val="10"/>
        <color rgb="FF1155CC"/>
        <rFont val="Calibri"/>
      </rPr>
      <t>[SJBP]_The Coffee House_WC</t>
    </r>
    <r>
      <rPr>
        <sz val="10"/>
        <rFont val="Calibri"/>
      </rPr>
      <t xml:space="preserve"> 241231_The Coffee House_7 cities</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</si>
  <si>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</si>
  <si>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</si>
  <si>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</si>
  <si>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</si>
  <si>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</si>
  <si>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u/>
        <sz val="10"/>
        <color rgb="FF1155CC"/>
        <rFont val="Calibri"/>
      </rPr>
      <t>[SuperVIP]_Starbucks Coffee_1-3.7</t>
    </r>
    <r>
      <rPr>
        <sz val="10"/>
        <rFont val="Calibri"/>
      </rPr>
      <t xml:space="preserve"> 250520_Starbucks Coffee_12 cities</t>
    </r>
  </si>
  <si>
    <r>
      <rPr>
        <u/>
        <sz val="10"/>
        <color rgb="FF1155CC"/>
        <rFont val="Calibri"/>
      </rPr>
      <t>[SJBP]_The Coffee House_WC_Fri</t>
    </r>
    <r>
      <rPr>
        <sz val="10"/>
        <rFont val="Calibri"/>
      </rPr>
      <t xml:space="preserve"> 241231_The Coffee House_7 cities</t>
    </r>
  </si>
  <si>
    <r>
      <rPr>
        <b/>
        <sz val="10"/>
        <color rgb="FFFF0000"/>
        <rFont val="Calibri"/>
      </rPr>
      <t xml:space="preserve">Whitelisted buyer
</t>
    </r>
    <r>
      <rPr>
        <b/>
        <u/>
        <sz val="10"/>
        <color rgb="FF1155CC"/>
        <rFont val="Calibri"/>
      </rPr>
      <t xml:space="preserve">[PLF CP]_SPayLater </t>
    </r>
  </si>
  <si>
    <r>
      <rPr>
        <b/>
        <sz val="10"/>
        <color rgb="FFFF0000"/>
        <rFont val="Calibri"/>
      </rPr>
      <t>Whitelisted buyerFood</t>
    </r>
    <r>
      <rPr>
        <sz val="10"/>
        <color rgb="FF000000"/>
        <rFont val="Calibri"/>
      </rPr>
      <t xml:space="preserve">
</t>
    </r>
    <r>
      <rPr>
        <u/>
        <sz val="10"/>
        <color rgb="FF1155CC"/>
        <rFont val="Calibri"/>
      </rPr>
      <t>[PLF CP]_SPXI_Jul_Whitelist User</t>
    </r>
  </si>
  <si>
    <r>
      <rPr>
        <u/>
        <sz val="10"/>
        <color rgb="FF1155CC"/>
        <rFont val="Calibri"/>
      </rPr>
      <t>[JBP]_KATINAT Coffee &amp; Tea House_Ads 1K</t>
    </r>
    <r>
      <rPr>
        <sz val="10"/>
        <rFont val="Calibri"/>
      </rPr>
      <t xml:space="preserve"> 250119_Katinat Saigon Kafe_11 cities</t>
    </r>
  </si>
  <si>
    <r>
      <rPr>
        <u/>
        <sz val="10"/>
        <color rgb="FF1155CC"/>
        <rFont val="Calibri"/>
      </rPr>
      <t>[SuperVIP]_The Coffee House_8-10.7</t>
    </r>
    <r>
      <rPr>
        <sz val="10"/>
        <rFont val="Calibri"/>
      </rPr>
      <t xml:space="preserve"> 241231_The Coffee House_7 cities</t>
    </r>
  </si>
  <si>
    <r>
      <rPr>
        <u/>
        <sz val="10"/>
        <color rgb="FF1155CC"/>
        <rFont val="Calibri"/>
      </rPr>
      <t>[SuperVIP]_Highlands Coffee_7-11.7</t>
    </r>
    <r>
      <rPr>
        <sz val="10"/>
        <rFont val="Calibri"/>
      </rPr>
      <t xml:space="preserve"> 241231_Highlands Coffee_36 cities</t>
    </r>
  </si>
  <si>
    <r>
      <rPr>
        <u/>
        <sz val="10"/>
        <color rgb="FF1155CC"/>
        <rFont val="Calibri"/>
      </rPr>
      <t>[SuperVIP]_Highlands Coffee_7-11.7</t>
    </r>
    <r>
      <rPr>
        <sz val="10"/>
        <rFont val="Calibri"/>
      </rPr>
      <t xml:space="preserve"> 241231_Highlands Coffee_36 cities</t>
    </r>
  </si>
  <si>
    <r>
      <rPr>
        <b/>
        <sz val="10"/>
        <color rgb="FFFF0000"/>
        <rFont val="Calibri"/>
      </rPr>
      <t>[Whitelist New User] [</t>
    </r>
    <r>
      <rPr>
        <sz val="10"/>
        <color theme="1"/>
        <rFont val="Calibri"/>
      </rPr>
      <t>PLF CP]_NU_Tặng bạn mới deal 0Đ</t>
    </r>
  </si>
  <si>
    <r>
      <rPr>
        <b/>
        <sz val="10"/>
        <color rgb="FFFF0000"/>
        <rFont val="Calibri"/>
      </rPr>
      <t>Whitelisted buyerFood</t>
    </r>
    <r>
      <rPr>
        <sz val="10"/>
        <color rgb="FF000000"/>
        <rFont val="Calibri"/>
      </rPr>
      <t xml:space="preserve">
</t>
    </r>
    <r>
      <rPr>
        <u/>
        <sz val="10"/>
        <color rgb="FF1155CC"/>
        <rFont val="Calibri"/>
      </rPr>
      <t>[PLF CP]_SPXI_Jul_Whitelist User</t>
    </r>
  </si>
  <si>
    <r>
      <rPr>
        <u/>
        <sz val="10"/>
        <color rgb="FF1155CC"/>
        <rFont val="Calibri"/>
      </rPr>
      <t>[SJBP]_Starbucks Coffee_Mon</t>
    </r>
    <r>
      <rPr>
        <sz val="10"/>
        <rFont val="Calibri"/>
      </rPr>
      <t xml:space="preserve"> 250520_Starbucks Coffee_12 cities</t>
    </r>
  </si>
  <si>
    <r>
      <rPr>
        <b/>
        <sz val="10"/>
        <color rgb="FFFF0000"/>
        <rFont val="Calibri"/>
      </rPr>
      <t>[Whitelist New User] [</t>
    </r>
    <r>
      <rPr>
        <sz val="10"/>
        <color theme="1"/>
        <rFont val="Calibri"/>
      </rPr>
      <t>PLF CP]_NU_Tặng bạn mới deal 0Đ</t>
    </r>
  </si>
  <si>
    <r>
      <rPr>
        <u/>
        <sz val="10"/>
        <color rgb="FF1155CC"/>
        <rFont val="Calibri"/>
      </rPr>
      <t>[SuperVIP]_Highlands Coffee_14-18.7</t>
    </r>
    <r>
      <rPr>
        <sz val="10"/>
        <rFont val="Calibri"/>
      </rPr>
      <t xml:space="preserve"> 241231_Highlands Coffee_36 cities</t>
    </r>
  </si>
  <si>
    <r>
      <rPr>
        <b/>
        <sz val="10"/>
        <color rgb="FFFF0000"/>
        <rFont val="Calibri"/>
      </rPr>
      <t>[Whitelist New User] [</t>
    </r>
    <r>
      <rPr>
        <sz val="10"/>
        <color theme="1"/>
        <rFont val="Calibri"/>
      </rPr>
      <t>PLF CP]_NU_Tặng bạn mới deal 0Đ</t>
    </r>
  </si>
  <si>
    <r>
      <rPr>
        <u/>
        <sz val="10"/>
        <color rgb="FF1155CC"/>
        <rFont val="Calibri"/>
      </rPr>
      <t>[SJBP]_Starbucks Coffee_Fri</t>
    </r>
    <r>
      <rPr>
        <sz val="10"/>
        <rFont val="Calibri"/>
      </rPr>
      <t xml:space="preserve"> 250520_Starbucks Coffee_12 cities</t>
    </r>
  </si>
  <si>
    <r>
      <rPr>
        <b/>
        <sz val="10"/>
        <color rgb="FFFF0000"/>
        <rFont val="Calibri"/>
      </rPr>
      <t>[Whitelist New User] [</t>
    </r>
    <r>
      <rPr>
        <sz val="10"/>
        <color theme="1"/>
        <rFont val="Calibri"/>
      </rPr>
      <t>PLF CP]_NU_Tặng bạn mới deal 0Đ</t>
    </r>
  </si>
  <si>
    <r>
      <rPr>
        <b/>
        <sz val="10"/>
        <color rgb="FFFF0000"/>
        <rFont val="Calibri"/>
      </rPr>
      <t xml:space="preserve">Whitelisted buyer
</t>
    </r>
    <r>
      <rPr>
        <b/>
        <u/>
        <sz val="10"/>
        <color rgb="FF1155CC"/>
        <rFont val="Calibri"/>
      </rPr>
      <t xml:space="preserve">[PLF CP]_SPayLater </t>
    </r>
  </si>
  <si>
    <r>
      <rPr>
        <u/>
        <sz val="10"/>
        <color rgb="FF1155CC"/>
        <rFont val="Calibri"/>
      </rPr>
      <t>[VIP]_The Coffee House_21-23.7</t>
    </r>
    <r>
      <rPr>
        <sz val="10"/>
        <rFont val="Calibri"/>
      </rPr>
      <t xml:space="preserve"> 241231_The Coffee House_7 cities</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</si>
  <si>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</si>
  <si>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</si>
  <si>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Whitelisted buyerFood</t>
    </r>
    <r>
      <rPr>
        <sz val="10"/>
        <color rgb="FF000000"/>
        <rFont val="Calibri"/>
      </rPr>
      <t xml:space="preserve">
</t>
    </r>
    <r>
      <rPr>
        <u/>
        <sz val="10"/>
        <color rgb="FF1155CC"/>
        <rFont val="Calibri"/>
      </rPr>
      <t>[PLF CP]_SPXI_Jul_Whitelist User</t>
    </r>
  </si>
  <si>
    <r>
      <rPr>
        <b/>
        <sz val="10"/>
        <color rgb="FFFF0000"/>
        <rFont val="Calibri"/>
      </rPr>
      <t>[Whitelist New User] [</t>
    </r>
    <r>
      <rPr>
        <sz val="10"/>
        <color theme="1"/>
        <rFont val="Calibri"/>
      </rPr>
      <t>PLF CP]_NU_Tặng bạn mới deal 0Đ</t>
    </r>
  </si>
  <si>
    <r>
      <rPr>
        <b/>
        <sz val="10"/>
        <color rgb="FFFF0000"/>
        <rFont val="Calibri"/>
      </rPr>
      <t xml:space="preserve">Whitelisted buyer
</t>
    </r>
    <r>
      <rPr>
        <b/>
        <u/>
        <sz val="10"/>
        <color rgb="FF1155CC"/>
        <rFont val="Calibri"/>
      </rPr>
      <t xml:space="preserve">[PLF CP]_SPayLater </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</si>
  <si>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</si>
  <si>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</si>
  <si>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u/>
        <sz val="10"/>
        <color rgb="FF1155CC"/>
        <rFont val="Calibri"/>
      </rPr>
      <t>[VIP]_Starbucks Coffee_29-31.7</t>
    </r>
    <r>
      <rPr>
        <sz val="10"/>
        <rFont val="Calibri"/>
      </rPr>
      <t xml:space="preserve"> 250520_Starbucks Coffee_12 cities</t>
    </r>
  </si>
  <si>
    <r>
      <rPr>
        <b/>
        <sz val="10"/>
        <color rgb="FFFF0000"/>
        <rFont val="Calibri"/>
      </rPr>
      <t>[Whitelist New User] [</t>
    </r>
    <r>
      <rPr>
        <sz val="10"/>
        <color theme="1"/>
        <rFont val="Calibri"/>
      </rPr>
      <t>PLF CP]_NU_Tặng bạn mới deal 0Đ</t>
    </r>
  </si>
  <si>
    <r>
      <rPr>
        <u/>
        <sz val="10"/>
        <color rgb="FF1155CC"/>
        <rFont val="Calibri"/>
      </rPr>
      <t>[PNS]_Shinhan Finance Mastercard_Jul.29</t>
    </r>
    <r>
      <rPr>
        <sz val="10"/>
        <rFont val="Calibri"/>
      </rPr>
      <t>_ALL</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</si>
  <si>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</si>
  <si>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</si>
  <si>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Whitelisted buyerFood</t>
    </r>
    <r>
      <rPr>
        <sz val="10"/>
        <color rgb="FF000000"/>
        <rFont val="Calibri"/>
      </rPr>
      <t xml:space="preserve">
</t>
    </r>
    <r>
      <rPr>
        <u/>
        <sz val="10"/>
        <color rgb="FF1155CC"/>
        <rFont val="Calibri"/>
      </rPr>
      <t>[PLF CP]_SPXI_Aug_Whitelist User</t>
    </r>
  </si>
  <si>
    <r>
      <rPr>
        <b/>
        <sz val="10"/>
        <color rgb="FFFF0000"/>
        <rFont val="Calibri"/>
      </rPr>
      <t>[Whitelist New User] [</t>
    </r>
    <r>
      <rPr>
        <sz val="10"/>
        <color theme="1"/>
        <rFont val="Calibri"/>
      </rPr>
      <t>PLF CP]_NU_Tặng bạn mới deal 0Đ</t>
    </r>
  </si>
  <si>
    <r>
      <rPr>
        <u/>
        <sz val="10"/>
        <color rgb="FF1155CC"/>
        <rFont val="Calibri"/>
      </rPr>
      <t>[SuperVIP]_Highlands Coffee_4-8.8</t>
    </r>
    <r>
      <rPr>
        <sz val="10"/>
        <rFont val="Calibri"/>
      </rPr>
      <t xml:space="preserve"> 241231_Highlands Coffee_36 cities</t>
    </r>
  </si>
  <si>
    <r>
      <rPr>
        <b/>
        <sz val="10"/>
        <color rgb="FFFF0000"/>
        <rFont val="Calibri"/>
      </rPr>
      <t>[Whitelist New User] [</t>
    </r>
    <r>
      <rPr>
        <sz val="10"/>
        <color theme="1"/>
        <rFont val="Calibri"/>
      </rPr>
      <t>PLF CP]_NU_Tặng bạn mới deal 0Đ</t>
    </r>
  </si>
  <si>
    <r>
      <rPr>
        <u/>
        <sz val="10"/>
        <color rgb="FF1155CC"/>
        <rFont val="Calibri"/>
      </rPr>
      <t>[SuperVIP]_Highlands Coffee_4-8.8</t>
    </r>
    <r>
      <rPr>
        <sz val="10"/>
        <rFont val="Calibri"/>
      </rPr>
      <t xml:space="preserve"> 241231_Highlands Coffee_36 cities</t>
    </r>
  </si>
  <si>
    <r>
      <rPr>
        <u/>
        <sz val="10"/>
        <color rgb="FF1155CC"/>
        <rFont val="Calibri"/>
      </rPr>
      <t>[SuperVIP]_Highlands Coffee_11-14.8</t>
    </r>
    <r>
      <rPr>
        <sz val="10"/>
        <rFont val="Calibri"/>
      </rPr>
      <t xml:space="preserve"> 241231_Highlands Coffee_36 cities</t>
    </r>
  </si>
  <si>
    <r>
      <rPr>
        <u/>
        <sz val="10"/>
        <color rgb="FF1155CC"/>
        <rFont val="Calibri"/>
      </rPr>
      <t>[SuperVIP]_Highlands Coffee_11-14.8</t>
    </r>
    <r>
      <rPr>
        <sz val="10"/>
        <rFont val="Calibri"/>
      </rPr>
      <t xml:space="preserve"> 241231_Highlands Coffee_36 cities</t>
    </r>
  </si>
  <si>
    <r>
      <rPr>
        <u/>
        <sz val="10"/>
        <color rgb="FF1155CC"/>
        <rFont val="Calibri"/>
      </rPr>
      <t>[PNS]_VPBANK DEBIT_Aug</t>
    </r>
    <r>
      <rPr>
        <sz val="10"/>
        <rFont val="Calibri"/>
      </rPr>
      <t>_ALL</t>
    </r>
  </si>
  <si>
    <r>
      <rPr>
        <u/>
        <sz val="10"/>
        <color rgb="FF1155CC"/>
        <rFont val="Calibri"/>
      </rPr>
      <t>[SuperVIP]_Starbucks Coffee_26-28.8</t>
    </r>
    <r>
      <rPr>
        <sz val="10"/>
        <rFont val="Calibri"/>
      </rPr>
      <t xml:space="preserve"> 250520_Starbucks Coffee_12 cities</t>
    </r>
  </si>
  <si>
    <r>
      <rPr>
        <u/>
        <sz val="10"/>
        <color rgb="FF1155CC"/>
        <rFont val="Calibri"/>
      </rPr>
      <t>[SuperVIP]_Starbucks Coffee_26-28.8</t>
    </r>
    <r>
      <rPr>
        <sz val="10"/>
        <rFont val="Calibri"/>
      </rPr>
      <t xml:space="preserve"> 250520_Starbucks Coffee_12 cities</t>
    </r>
  </si>
  <si>
    <r>
      <rPr>
        <u/>
        <sz val="10"/>
        <color rgb="FF1155CC"/>
        <rFont val="Calibri"/>
      </rPr>
      <t>[SuperVIP]_The Coffee House_3-5.9</t>
    </r>
    <r>
      <rPr>
        <sz val="10"/>
        <rFont val="Calibri"/>
      </rPr>
      <t xml:space="preserve"> 241231_The Coffee House_7 cities</t>
    </r>
  </si>
  <si>
    <r>
      <rPr>
        <u/>
        <sz val="10"/>
        <color rgb="FF1155CC"/>
        <rFont val="Calibri"/>
      </rPr>
      <t>[PNS]_FE CREDIT_Sep</t>
    </r>
    <r>
      <rPr>
        <sz val="10"/>
        <rFont val="Calibri"/>
      </rPr>
      <t>_ALL (Whitelist)</t>
    </r>
  </si>
  <si>
    <r>
      <rPr>
        <u/>
        <sz val="10"/>
        <color rgb="FF1155CC"/>
        <rFont val="Calibri"/>
      </rPr>
      <t>[SuperVIP]_Highlands Coffee_8-12.9</t>
    </r>
    <r>
      <rPr>
        <sz val="10"/>
        <rFont val="Calibri"/>
      </rPr>
      <t xml:space="preserve"> 241231_Highlands Coffee_36 cities</t>
    </r>
  </si>
  <si>
    <r>
      <rPr>
        <u/>
        <sz val="10"/>
        <color rgb="FF1155CC"/>
        <rFont val="Calibri"/>
      </rPr>
      <t>[PNS]_LPBANK_Sep</t>
    </r>
    <r>
      <rPr>
        <sz val="10"/>
        <rFont val="Calibri"/>
      </rPr>
      <t>_ALL (Whitelist)</t>
    </r>
  </si>
  <si>
    <r>
      <rPr>
        <u/>
        <sz val="10"/>
        <color rgb="FF1155CC"/>
        <rFont val="Calibri"/>
      </rPr>
      <t>[PNS]_OCB_Oct</t>
    </r>
    <r>
      <rPr>
        <sz val="10"/>
        <rFont val="Calibri"/>
      </rPr>
      <t>_ALL (Whitelist)</t>
    </r>
  </si>
  <si>
    <r>
      <rPr>
        <u/>
        <sz val="10"/>
        <color rgb="FF1155CC"/>
        <rFont val="Calibri"/>
      </rPr>
      <t>[SuperVIP]_Highlands Coffee_6-10.10</t>
    </r>
    <r>
      <rPr>
        <sz val="10"/>
        <rFont val="Calibri"/>
      </rPr>
      <t xml:space="preserve"> 241231_Highlands Coffee_36 cities</t>
    </r>
  </si>
  <si>
    <r>
      <rPr>
        <u/>
        <sz val="10"/>
        <color rgb="FF1155CC"/>
        <rFont val="Calibri"/>
      </rPr>
      <t>[SuperVIP]_The Coffee House_6-8.10</t>
    </r>
    <r>
      <rPr>
        <sz val="10"/>
        <rFont val="Calibri"/>
      </rPr>
      <t xml:space="preserve"> 241231_The Coffee House_7 cities</t>
    </r>
  </si>
  <si>
    <r>
      <rPr>
        <u/>
        <sz val="10"/>
        <color rgb="FF1155CC"/>
        <rFont val="Calibri"/>
      </rPr>
      <t>[JBP]_KATINAT Coffee &amp; Tea House_B2G1</t>
    </r>
    <r>
      <rPr>
        <sz val="10"/>
        <rFont val="Calibri"/>
      </rPr>
      <t xml:space="preserve"> 250822_KATINAT Coffee &amp; Tea House_13 cities</t>
    </r>
  </si>
  <si>
    <r>
      <rPr>
        <u/>
        <sz val="10"/>
        <color rgb="FF1155CC"/>
        <rFont val="Calibri"/>
      </rPr>
      <t>[SuperVIP]_Highlands Coffee_13-17.10</t>
    </r>
    <r>
      <rPr>
        <sz val="10"/>
        <rFont val="Calibri"/>
      </rPr>
      <t xml:space="preserve"> 241231_Highlands Coffee_36 cities</t>
    </r>
  </si>
  <si>
    <r>
      <rPr>
        <u/>
        <sz val="10"/>
        <color rgb="FF1155CC"/>
        <rFont val="Calibri"/>
      </rPr>
      <t>[SuperVIP]_Starbucks Coffee_14-16.10</t>
    </r>
    <r>
      <rPr>
        <sz val="10"/>
        <rFont val="Calibri"/>
      </rPr>
      <t xml:space="preserve"> 250822_Starbucks Coffee_13 cities</t>
    </r>
  </si>
  <si>
    <r>
      <rPr>
        <u/>
        <sz val="10"/>
        <color rgb="FF1155CC"/>
        <rFont val="Calibri"/>
      </rPr>
      <t>[VIP]_The Coffee House_15-17.10</t>
    </r>
    <r>
      <rPr>
        <sz val="10"/>
        <color rgb="FF000000"/>
        <rFont val="Calibri"/>
      </rPr>
      <t xml:space="preserve"> 241231_The Coffee House_7 cities</t>
    </r>
  </si>
  <si>
    <r>
      <rPr>
        <u/>
        <sz val="10"/>
        <color rgb="FF1155CC"/>
        <rFont val="Calibri"/>
      </rPr>
      <t>[PNS]_ACB bank_Oct_Music Event</t>
    </r>
    <r>
      <rPr>
        <sz val="10"/>
        <rFont val="Calibri"/>
      </rPr>
      <t>_ALL</t>
    </r>
  </si>
  <si>
    <r>
      <rPr>
        <u/>
        <sz val="10"/>
        <color rgb="FF1155CC"/>
        <rFont val="Calibri"/>
      </rPr>
      <t>[SJBP]_The Coffee House_Matcha day</t>
    </r>
    <r>
      <rPr>
        <sz val="10"/>
        <rFont val="Calibri"/>
      </rPr>
      <t xml:space="preserve"> 241231_The Coffee House_7 cities</t>
    </r>
  </si>
  <si>
    <r>
      <rPr>
        <u/>
        <sz val="10"/>
        <color rgb="FF1155CC"/>
        <rFont val="Calibri"/>
      </rPr>
      <t>[SJBP]_The Coffee House_WC Fri</t>
    </r>
    <r>
      <rPr>
        <sz val="10"/>
        <rFont val="Calibri"/>
      </rPr>
      <t xml:space="preserve"> 241231_The Coffee House_7 cities</t>
    </r>
  </si>
  <si>
    <r>
      <rPr>
        <u/>
        <sz val="10"/>
        <color rgb="FF1155CC"/>
        <rFont val="Calibri"/>
      </rPr>
      <t>[VIP]_Starbucks Coffee_28-30.10</t>
    </r>
    <r>
      <rPr>
        <sz val="10"/>
        <rFont val="Calibri"/>
      </rPr>
      <t xml:space="preserve"> 250822_Starbucks Coffee_13 cities</t>
    </r>
  </si>
  <si>
    <r>
      <rPr>
        <u/>
        <sz val="10"/>
        <color rgb="FF1155CC"/>
        <rFont val="Calibri"/>
      </rPr>
      <t>[SuperVIP]_The Coffee House_3-5.11</t>
    </r>
    <r>
      <rPr>
        <sz val="10"/>
        <rFont val="Calibri"/>
      </rPr>
      <t xml:space="preserve"> 251014_The Coffee House_8 cities</t>
    </r>
  </si>
  <si>
    <r>
      <rPr>
        <u/>
        <sz val="10"/>
        <color rgb="FF1155CC"/>
        <rFont val="Calibri"/>
      </rPr>
      <t>[SuperVIP]_Highlands Coffee_3-7.11</t>
    </r>
    <r>
      <rPr>
        <sz val="10"/>
        <rFont val="Calibri"/>
      </rPr>
      <t xml:space="preserve"> 241231_Highlands Coffee_36 cities</t>
    </r>
  </si>
  <si>
    <r>
      <rPr>
        <u/>
        <sz val="10"/>
        <color rgb="FF1155CC"/>
        <rFont val="Calibri"/>
      </rPr>
      <t>[SuperVIP]_Highlands Coffee_11-14.11</t>
    </r>
    <r>
      <rPr>
        <sz val="10"/>
        <rFont val="Calibri"/>
      </rPr>
      <t xml:space="preserve"> 241231_Highlands Coffee_36 cities</t>
    </r>
  </si>
  <si>
    <r>
      <rPr>
        <u/>
        <sz val="10"/>
        <color rgb="FF1155CC"/>
        <rFont val="Calibri"/>
      </rPr>
      <t>[SJBP]_Starbucks Coffee_11-13.11</t>
    </r>
    <r>
      <rPr>
        <sz val="10"/>
        <color rgb="FF000000"/>
        <rFont val="Calibri"/>
      </rPr>
      <t xml:space="preserve"> [SJBP]_Starbucks Coffee_WC Mon 250822_Starbucks Coffee_13 cities</t>
    </r>
  </si>
  <si>
    <r>
      <rPr>
        <u/>
        <sz val="10"/>
        <color rgb="FF1155CC"/>
        <rFont val="Calibri"/>
      </rPr>
      <t xml:space="preserve">[PNS]_LPBANK_Nov.JCB </t>
    </r>
    <r>
      <rPr>
        <sz val="10"/>
        <color rgb="FF000000"/>
        <rFont val="Calibri"/>
      </rPr>
      <t>_ALL</t>
    </r>
  </si>
  <si>
    <r>
      <rPr>
        <u/>
        <sz val="10"/>
        <color rgb="FF1155CC"/>
        <rFont val="Calibri"/>
      </rPr>
      <t>[SuperVIP]_Highlands Coffee_11-14.11</t>
    </r>
    <r>
      <rPr>
        <sz val="10"/>
        <rFont val="Calibri"/>
      </rPr>
      <t xml:space="preserve"> 241231_Highlands Coffee_36 cities</t>
    </r>
  </si>
  <si>
    <r>
      <rPr>
        <u/>
        <sz val="10"/>
        <color rgb="FF1155CC"/>
        <rFont val="Calibri"/>
      </rPr>
      <t>[VIP]_The Coffee House_17-19.11</t>
    </r>
    <r>
      <rPr>
        <sz val="10"/>
        <rFont val="Calibri"/>
      </rPr>
      <t xml:space="preserve"> 251014_The Coffee House_8 cities</t>
    </r>
  </si>
  <si>
    <r>
      <rPr>
        <u/>
        <sz val="10"/>
        <color rgb="FF1155CC"/>
        <rFont val="Calibri"/>
      </rPr>
      <t>[SJBP]_Starbucks Coffee_WC Mon</t>
    </r>
    <r>
      <rPr>
        <sz val="10"/>
        <rFont val="Calibri"/>
      </rPr>
      <t xml:space="preserve"> 250822_Starbucks Coffee_13 cities</t>
    </r>
  </si>
  <si>
    <r>
      <rPr>
        <u/>
        <sz val="10"/>
        <color rgb="FF1155CC"/>
        <rFont val="Calibri"/>
      </rPr>
      <t>[SuperVIP]_Starbucks Coffee_25-27.11</t>
    </r>
    <r>
      <rPr>
        <sz val="10"/>
        <rFont val="Calibri"/>
      </rPr>
      <t xml:space="preserve"> 250822_Starbucks Coffee_13 cities</t>
    </r>
  </si>
  <si>
    <r>
      <rPr>
        <u/>
        <sz val="10"/>
        <color rgb="FF1155CC"/>
        <rFont val="Calibri"/>
      </rPr>
      <t>[SuperVIP]_Starbucks Coffee_25-27.11</t>
    </r>
    <r>
      <rPr>
        <sz val="10"/>
        <rFont val="Calibri"/>
      </rPr>
      <t xml:space="preserve"> 250822_Starbucks Coffee_13 cities</t>
    </r>
  </si>
  <si>
    <r>
      <rPr>
        <u/>
        <sz val="10"/>
        <color rgb="FF1155CC"/>
        <rFont val="Calibri"/>
      </rPr>
      <t>[SuperVIP]_The Coffee House_1-3.12</t>
    </r>
    <r>
      <rPr>
        <sz val="10"/>
        <rFont val="Calibri"/>
      </rPr>
      <t xml:space="preserve"> 251014_The Coffee House_8 cities</t>
    </r>
  </si>
  <si>
    <r>
      <rPr>
        <u/>
        <sz val="10"/>
        <color rgb="FF1155CC"/>
        <rFont val="Calibri"/>
      </rPr>
      <t>[SuperVIP]_Highlands Coffee_1-5.12</t>
    </r>
    <r>
      <rPr>
        <sz val="10"/>
        <rFont val="Calibri"/>
      </rPr>
      <t xml:space="preserve"> 241231_Highlands Coffee_36 cities</t>
    </r>
  </si>
  <si>
    <r>
      <rPr>
        <u/>
        <sz val="10"/>
        <color rgb="FF1155CC"/>
        <rFont val="Calibri"/>
      </rPr>
      <t>[SuperVIP]_Highlands Coffee_8-12.12</t>
    </r>
    <r>
      <rPr>
        <sz val="10"/>
        <rFont val="Calibri"/>
      </rPr>
      <t xml:space="preserve"> 241231_Highlands Coffee_36 cities</t>
    </r>
  </si>
  <si>
    <r>
      <rPr>
        <u/>
        <sz val="10"/>
        <color rgb="FF1155CC"/>
        <rFont val="Calibri"/>
      </rPr>
      <t>[SuperVIP]_Highlands Coffee_8-12.12</t>
    </r>
    <r>
      <rPr>
        <sz val="10"/>
        <rFont val="Calibri"/>
      </rPr>
      <t xml:space="preserve"> 241231_Highlands Coffee_36 cities</t>
    </r>
  </si>
  <si>
    <r>
      <rPr>
        <u/>
        <sz val="10"/>
        <color rgb="FF1155CC"/>
        <rFont val="Calibri"/>
      </rPr>
      <t>[VIP]_The Coffee House_15-17.12</t>
    </r>
    <r>
      <rPr>
        <sz val="10"/>
        <color rgb="FF000000"/>
        <rFont val="Calibri"/>
      </rPr>
      <t xml:space="preserve"> 251014_The Coffee House_8 cities</t>
    </r>
  </si>
  <si>
    <r>
      <rPr>
        <u/>
        <sz val="10"/>
        <color rgb="FF1155CC"/>
        <rFont val="Calibri"/>
      </rPr>
      <t>[PNS]_FE CREDIT_Dec</t>
    </r>
    <r>
      <rPr>
        <sz val="10"/>
        <rFont val="Calibri"/>
      </rPr>
      <t>_ALL (Whitelist)</t>
    </r>
  </si>
  <si>
    <r>
      <rPr>
        <u/>
        <sz val="10"/>
        <color rgb="FF1155CC"/>
        <rFont val="Calibri"/>
      </rPr>
      <t>[VIP]_KATINAT Coffee &amp; Tea House_B2G1 2026</t>
    </r>
    <r>
      <rPr>
        <sz val="10"/>
        <rFont val="Calibri"/>
      </rPr>
      <t xml:space="preserve"> 260106_KATINAT Coffee &amp; Tea House_14 cities</t>
    </r>
  </si>
  <si>
    <r>
      <rPr>
        <u/>
        <sz val="10"/>
        <color rgb="FF1155CC"/>
        <rFont val="Calibri"/>
      </rPr>
      <t>[VIP]_Cà Phê Muối Chú Long_26-30.01.26</t>
    </r>
    <r>
      <rPr>
        <sz val="10"/>
        <color rgb="FF000000"/>
        <rFont val="Calibri"/>
      </rPr>
      <t xml:space="preserve"> 250707_Cà Phê Muối Chú Long_15 cities</t>
    </r>
  </si>
  <si>
    <r>
      <rPr>
        <u/>
        <sz val="10"/>
        <color rgb="FF1155CC"/>
        <rFont val="Calibri"/>
      </rPr>
      <t>[SuperVIP]_Highlands Coffee_2-6.2</t>
    </r>
    <r>
      <rPr>
        <sz val="10"/>
        <rFont val="Calibri"/>
      </rPr>
      <t xml:space="preserve"> 260106_Highlands Coffee_41 cities</t>
    </r>
  </si>
  <si>
    <r>
      <rPr>
        <u/>
        <sz val="10"/>
        <color rgb="FF1155CC"/>
        <rFont val="Calibri"/>
      </rPr>
      <t>[PNS]_FE CREDIT_Feb</t>
    </r>
    <r>
      <rPr>
        <sz val="10"/>
        <rFont val="Calibri"/>
      </rPr>
      <t>_ALL (WL)</t>
    </r>
  </si>
  <si>
    <t>06:00 - 10:00 - Layer 2</t>
  </si>
  <si>
    <r>
      <rPr>
        <sz val="10"/>
        <rFont val="Calibri"/>
      </rPr>
      <t>[</t>
    </r>
    <r>
      <rPr>
        <u/>
        <sz val="10"/>
        <color rgb="FF1155CC"/>
        <rFont val="Calibri"/>
      </rPr>
      <t>PLF CP]_BAU_Ăn sáng ngon rẻ, món nào cũng freeship</t>
    </r>
  </si>
  <si>
    <r>
      <rPr>
        <sz val="10"/>
        <color rgb="FF000000"/>
        <rFont val="Calibri"/>
      </rPr>
      <t>[</t>
    </r>
    <r>
      <rPr>
        <u/>
        <sz val="10"/>
        <color rgb="FF1155CC"/>
        <rFont val="Calibri"/>
      </rPr>
      <t>PLF CP]_BAU_Ăn sáng ngon rẻ, món nào cũng freeship</t>
    </r>
  </si>
  <si>
    <t>[PLF CP]_15.1_Deal Chào Năm Mới Chỉ 0Đ
còn lại: [PLF CP]_BAU_Ăn Sập Bốn Phương, giảm 18.000Đ_All OTH</t>
  </si>
  <si>
    <t xml:space="preserve"> [PLF CP]_BAU_Ăn sáng ngon rẻ, giảm 20.000Đ</t>
  </si>
  <si>
    <r>
      <rPr>
        <sz val="10"/>
        <rFont val="Calibri"/>
      </rPr>
      <t>[PLF CP]_15.1_Deal Chào Năm Mới Chỉ 0Đ
còn lại:</t>
    </r>
    <r>
      <rPr>
        <u/>
        <sz val="10"/>
        <color rgb="FF1155CC"/>
        <rFont val="Calibri"/>
      </rPr>
      <t xml:space="preserve"> [PLF CP]_BAU_Ăn sáng ngon rẻ, món nào cũng freeship</t>
    </r>
  </si>
  <si>
    <r>
      <rPr>
        <sz val="10"/>
        <rFont val="Calibri"/>
      </rPr>
      <t xml:space="preserve">[PLF CP]_WC_Khởi Động Tuần Mới, Giảm 20.000Đ
còn lại: </t>
    </r>
    <r>
      <rPr>
        <u/>
        <sz val="10"/>
        <color rgb="FF1155CC"/>
        <rFont val="Calibri"/>
      </rPr>
      <t xml:space="preserve"> [PLF CP]_BAU_Ăn sáng ngon rẻ, giảm 20.000Đ</t>
    </r>
  </si>
  <si>
    <r>
      <rPr>
        <sz val="10"/>
        <rFont val="Calibri"/>
      </rPr>
      <t>6-8H: [PLF CP]_15.1_Deal Chào Năm Mới Chỉ 0Đ_T2
còn lại:</t>
    </r>
    <r>
      <rPr>
        <u/>
        <sz val="10"/>
        <color rgb="FF1155CC"/>
        <rFont val="Calibri"/>
      </rPr>
      <t>[PLF CP]_BAU_Ăn sáng ngon rẻ, món nào cũng freeship</t>
    </r>
    <r>
      <rPr>
        <sz val="10"/>
        <rFont val="Calibri"/>
      </rPr>
      <t xml:space="preserve">
8-9H: [PLF CP]_15.1_Khao Deal Rộn Ràng, Giảm tới 50%
còn lại :</t>
    </r>
    <r>
      <rPr>
        <u/>
        <sz val="10"/>
        <color rgb="FF1155CC"/>
        <rFont val="Calibri"/>
      </rPr>
      <t>[PLF CP]_BAU_Ăn sáng ngon rẻ, giảm 20.000Đ</t>
    </r>
    <r>
      <rPr>
        <sz val="10"/>
        <rFont val="Calibri"/>
      </rPr>
      <t xml:space="preserve">
9-10H[PLF CP]_15.1_FS_Chớp Deal Đầu Năm, Chỉ 1.000Đ_T2+T3
còn lại :</t>
    </r>
    <r>
      <rPr>
        <u/>
        <sz val="10"/>
        <color rgb="FF1155CC"/>
        <rFont val="Calibri"/>
      </rPr>
      <t>[PLF CP]_BAU_Ăn sáng ngon rẻ, giảm 20.000Đ</t>
    </r>
  </si>
  <si>
    <r>
      <rPr>
        <sz val="10"/>
        <rFont val="Calibri"/>
      </rPr>
      <t xml:space="preserve">SPF:  </t>
    </r>
    <r>
      <rPr>
        <u/>
        <sz val="10"/>
        <color rgb="FF1155CC"/>
        <rFont val="Calibri"/>
      </rPr>
      <t xml:space="preserve">[PLF CP]_SPXI_BAU
</t>
    </r>
    <r>
      <rPr>
        <sz val="10"/>
        <rFont val="Calibri"/>
      </rPr>
      <t>SP: [PLF CP]_WC_Thử Ngay Quán Mới, Giảm Tới 30.000Đ</t>
    </r>
  </si>
  <si>
    <r>
      <rPr>
        <u/>
        <sz val="10"/>
        <color rgb="FF1155CC"/>
        <rFont val="Calibri"/>
      </rPr>
      <t>[PNS]_MB JCB Hi ShopeeFood_Feb.USAGE</t>
    </r>
    <r>
      <rPr>
        <sz val="10"/>
        <color rgb="FF000000"/>
        <rFont val="Calibri"/>
      </rPr>
      <t>_ALL</t>
    </r>
  </si>
  <si>
    <r>
      <rPr>
        <u/>
        <sz val="10"/>
        <color rgb="FF1155CC"/>
        <rFont val="Calibri"/>
      </rPr>
      <t>[PNS]_NCB_Feb</t>
    </r>
    <r>
      <rPr>
        <sz val="10"/>
        <color rgb="FF000000"/>
        <rFont val="Calibri"/>
      </rPr>
      <t>_ALL</t>
    </r>
  </si>
  <si>
    <r>
      <rPr>
        <sz val="10"/>
        <rFont val="Calibri"/>
      </rPr>
      <t xml:space="preserve">[PLF CP]_WC_Thứ 3 Thả Ga, Freeship 0Đ
</t>
    </r>
    <r>
      <rPr>
        <u/>
        <sz val="10"/>
        <color rgb="FF1155CC"/>
        <rFont val="Calibri"/>
      </rPr>
      <t>[PLF CP]_Đặt Quán Quen, Freeship 0Đ</t>
    </r>
    <r>
      <rPr>
        <sz val="10"/>
        <rFont val="Calibri"/>
      </rPr>
      <t>_newcities</t>
    </r>
  </si>
  <si>
    <r>
      <rPr>
        <u/>
        <sz val="10"/>
        <color rgb="FF1155CC"/>
        <rFont val="Calibri"/>
      </rPr>
      <t>[SuperVIP]_Highlands Coffee_10-14.2</t>
    </r>
    <r>
      <rPr>
        <sz val="10"/>
        <color rgb="FF000000"/>
        <rFont val="Calibri"/>
      </rPr>
      <t xml:space="preserve"> 241231_Highlands Coffee_36 cities</t>
    </r>
  </si>
  <si>
    <r>
      <rPr>
        <sz val="10"/>
        <rFont val="Calibri"/>
      </rPr>
      <t xml:space="preserve">6-8H: </t>
    </r>
    <r>
      <rPr>
        <u/>
        <sz val="10"/>
        <color rgb="FF1155CC"/>
        <rFont val="Calibri"/>
      </rPr>
      <t xml:space="preserve"> [PLF CP]_BAU_Ăn sáng ngon rẻ, món nào cũng freeship
8-9H: [PLF CP]_Mid Month_Siêu Deal Giữa Tháng, Giảm tới 35.000Đ</t>
    </r>
    <r>
      <rPr>
        <sz val="10"/>
        <rFont val="Calibri"/>
      </rPr>
      <t xml:space="preserve">
còn lại: </t>
    </r>
    <r>
      <rPr>
        <u/>
        <sz val="10"/>
        <color rgb="FF1155CC"/>
        <rFont val="Calibri"/>
      </rPr>
      <t>[PLF CP]_BAU_Ăn sáng ngon rẻ, giảm 20.000Đ</t>
    </r>
    <r>
      <rPr>
        <sz val="10"/>
        <rFont val="Calibri"/>
      </rPr>
      <t xml:space="preserve"> 
9-10H [PLF CP]_Mid Month_FS_Chớp Deal Giữa Tháng, Chỉ 1.000Đ_T2
</t>
    </r>
    <r>
      <rPr>
        <u/>
        <sz val="10"/>
        <color rgb="FF1155CC"/>
        <rFont val="Calibri"/>
      </rPr>
      <t>[PLF CP]_BAU_Ăn sáng ngon rẻ, giảm 20.000Đ</t>
    </r>
    <r>
      <rPr>
        <sz val="10"/>
        <rFont val="Calibri"/>
      </rPr>
      <t xml:space="preserve">  _T3</t>
    </r>
  </si>
  <si>
    <r>
      <rPr>
        <u/>
        <sz val="10"/>
        <color rgb="FF1155CC"/>
        <rFont val="Calibri"/>
      </rPr>
      <t>[SuperVIP]_Highlands Coffee_17-21.2</t>
    </r>
    <r>
      <rPr>
        <sz val="10"/>
        <rFont val="Calibri"/>
      </rPr>
      <t xml:space="preserve"> 241231_Highlands Coffee_36 cities</t>
    </r>
  </si>
  <si>
    <r>
      <rPr>
        <sz val="10"/>
        <rFont val="Calibri"/>
      </rPr>
      <t xml:space="preserve">6-8H:[PLF CP]_SPFDay_Món Gì Cũng Có, Siêu Deal 0Đ
còn lại </t>
    </r>
    <r>
      <rPr>
        <u/>
        <sz val="10"/>
        <color rgb="FF1155CC"/>
        <rFont val="Calibri"/>
      </rPr>
      <t>[PLF CP]_BAU_Nạp năng lượng sáng giảm 30.000Đ"</t>
    </r>
    <r>
      <rPr>
        <sz val="10"/>
        <rFont val="Calibri"/>
      </rPr>
      <t xml:space="preserve">
8-9H: [PLF CP]_SPFDay_Siêu Deal Ăn Uống, Giảm tới 35.000Đ 
còn lại </t>
    </r>
    <r>
      <rPr>
        <u/>
        <sz val="10"/>
        <color rgb="FF1155CC"/>
        <rFont val="Calibri"/>
      </rPr>
      <t xml:space="preserve">:PLF CP]_BAU_Ăn sáng ngon rẻ, món nào cũng freeship
</t>
    </r>
    <r>
      <rPr>
        <sz val="10"/>
        <rFont val="Calibri"/>
      </rPr>
      <t>9-10H:   [PLF CP]_SPFDay_FS_Chớp Deal Giá Hời, Chỉ 1.000Đ
T3: :</t>
    </r>
    <r>
      <rPr>
        <u/>
        <sz val="10"/>
        <color rgb="FF1155CC"/>
        <rFont val="Calibri"/>
      </rPr>
      <t>PLF CP]_BAU_Ăn sáng ngon rẻ, món nào cũng freeship</t>
    </r>
  </si>
  <si>
    <r>
      <rPr>
        <u/>
        <sz val="10"/>
        <color rgb="FF1155CC"/>
        <rFont val="Calibri"/>
      </rPr>
      <t>[PLF CP]_BAU_Chào Ngày Mới, Bữa Sáng 0Đ</t>
    </r>
    <r>
      <rPr>
        <sz val="10"/>
        <rFont val="Calibri"/>
      </rPr>
      <t>_T2
còn lại: [PLF CP]_3.3_Deal Hot Toàn Sàn, Freeship 0Đ</t>
    </r>
  </si>
  <si>
    <t>[PLF CP]_3.3_Món Gì Cũng Có, Chỉ 0Đ
còn lại: 
[PLF CP]_3.3_Deal Hot Toàn Sàn, Freeship 0Đ</t>
  </si>
  <si>
    <t>6-8h:[PLF CP]_3.3_Siêu Deal Đầu Năm, Giảm tới 50%
Link về: an-sang-du-chat-giam-50
8-9H: [PLF CP]_3.3_Ăn Sáng Chỉ 0Đ
link về: bua-sang-0d-chao-ngay-moi-pn</t>
  </si>
  <si>
    <r>
      <rPr>
        <u/>
        <sz val="10"/>
        <color rgb="FF1155CC"/>
        <rFont val="Calibri"/>
      </rPr>
      <t>[SuperVIP]_Highlands Coffee_3-7.3</t>
    </r>
    <r>
      <rPr>
        <sz val="10"/>
        <rFont val="Calibri"/>
      </rPr>
      <t xml:space="preserve"> 241231_Highlands Coffee_36 cities</t>
    </r>
  </si>
  <si>
    <t>[PLF CP]_8.3_Vạn Deal Xinh, Giảm tới 50%_T2
còn lại:[PLF CP]_BAU_Ăn Sập Bốn Phương, giảm 18.000Đ_All OTH</t>
  </si>
  <si>
    <t>"6-7h : [PLF CP]_8.3_Vạn Deal Xinh, Giảm tới 50%
Link về: tiec-sang-moi-nang-giam-50"
"7-8h: [[PLF CP]_8.3_Ngày Của Nàng, Freeship 0Đ
Link về: moi-nang-bua-sang-freeship-20k"
"8-9H: [PLF CP]_8.3_Vạn Deal Xinh, Giảm tới 50%
Link về: tiec-sang-moi-nang-giam-50"
9-10H:  [PLF CP]_8.3_FS_Chớp Deal Đếm Ngược, Chỉ 1.000Đ_T2
còn lại [PLF CP]_8.3_Đại Tiệc 8.3, Giảm Không Giới Hạn"</t>
  </si>
  <si>
    <r>
      <rPr>
        <u/>
        <sz val="10"/>
        <color rgb="FF1155CC"/>
        <rFont val="Calibri"/>
      </rPr>
      <t>[PNS]_NCB_Mar</t>
    </r>
    <r>
      <rPr>
        <sz val="10"/>
        <color rgb="FF000000"/>
        <rFont val="Calibri"/>
      </rPr>
      <t>_ALL</t>
    </r>
  </si>
  <si>
    <r>
      <rPr>
        <u/>
        <sz val="10"/>
        <color rgb="FF1155CC"/>
        <rFont val="Calibri"/>
      </rPr>
      <t>[SuperVIP]_Highlands Coffee_10-14.3</t>
    </r>
    <r>
      <rPr>
        <sz val="10"/>
        <rFont val="Calibri"/>
      </rPr>
      <t xml:space="preserve"> 241231_Highlands Coffee_36 cities</t>
    </r>
  </si>
  <si>
    <r>
      <rPr>
        <sz val="10"/>
        <rFont val="Calibri"/>
      </rPr>
      <t>6-8H:</t>
    </r>
    <r>
      <rPr>
        <u/>
        <sz val="10"/>
        <color rgb="FF1155CC"/>
        <rFont val="Calibri"/>
      </rPr>
      <t xml:space="preserve">  [PLF CP]_BAU_Ăn sáng ngon rẻ, món nào cũng freeship</t>
    </r>
    <r>
      <rPr>
        <sz val="10"/>
        <rFont val="Calibri"/>
      </rPr>
      <t xml:space="preserve">
8-9H: [PLF CP]_Mid Month_Siêu Deal Giữa Tháng, Giảm tới 35.000Đ
còn lại:</t>
    </r>
    <r>
      <rPr>
        <u/>
        <sz val="10"/>
        <color rgb="FF1155CC"/>
        <rFont val="Calibri"/>
      </rPr>
      <t xml:space="preserve"> [PLF CP]_BAU_Ăn sáng ngon rẻ, giảm 20.000Đ  </t>
    </r>
    <r>
      <rPr>
        <sz val="10"/>
        <rFont val="Calibri"/>
      </rPr>
      <t xml:space="preserve">
9-10H [PLF CP]_Mid Month_FS_Chớp Deal Giữa Tháng, Chỉ 1.000Đ_T2
còn lại:</t>
    </r>
    <r>
      <rPr>
        <u/>
        <sz val="10"/>
        <color rgb="FF1155CC"/>
        <rFont val="Calibri"/>
      </rPr>
      <t xml:space="preserve"> [PLF CP]_BAU_Ăn sáng ngon rẻ, giảm 20.000Đ </t>
    </r>
  </si>
  <si>
    <r>
      <rPr>
        <u/>
        <sz val="10"/>
        <color rgb="FF1155CC"/>
        <rFont val="Calibri"/>
      </rPr>
      <t>[PLF CP]_BAU_Chào Ngày Mới, Bữa Sáng 0Đ</t>
    </r>
    <r>
      <rPr>
        <sz val="10"/>
        <rFont val="Calibri"/>
      </rPr>
      <t>_T2
còn lại:[PLF CP]_BAU_Ăn Sập Bốn Phương, giảm 18.000Đ_All OTH</t>
    </r>
  </si>
  <si>
    <r>
      <rPr>
        <sz val="10"/>
        <rFont val="Calibri"/>
      </rPr>
      <t xml:space="preserve">6-8H: </t>
    </r>
    <r>
      <rPr>
        <u/>
        <sz val="10"/>
        <color rgb="FF1155CC"/>
        <rFont val="Calibri"/>
      </rPr>
      <t>[PLF CP]_BAU_Ăn sáng ngon rẻ, món nào cũng freeship</t>
    </r>
    <r>
      <rPr>
        <sz val="10"/>
        <rFont val="Calibri"/>
      </rPr>
      <t xml:space="preserve">
8-9H: [PLF CP]_SPFDay_Siêu Deal Ăn Uống, Giảm tới 35.000Đ
newcities </t>
    </r>
    <r>
      <rPr>
        <u/>
        <sz val="10"/>
        <color rgb="FF1155CC"/>
        <rFont val="Calibri"/>
      </rPr>
      <t>[PLF CP]_BAU_Ăn sáng ngon rẻ, giảm 20.000Đ</t>
    </r>
    <r>
      <rPr>
        <sz val="10"/>
        <rFont val="Calibri"/>
      </rPr>
      <t xml:space="preserve">
9-10H [PLF CP]_SPFDay_Chớp Deal Giá Hời, Chỉ 1.000Đ_T2
còn lại: </t>
    </r>
    <r>
      <rPr>
        <u/>
        <sz val="10"/>
        <color rgb="FF1155CC"/>
        <rFont val="Calibri"/>
      </rPr>
      <t>[PLF CP]_BAU_Ăn sáng ngon rẻ, giảm 20.000Đ</t>
    </r>
  </si>
  <si>
    <r>
      <rPr>
        <sz val="10"/>
        <rFont val="Calibri"/>
      </rPr>
      <t xml:space="preserve">[PLF CP]_SPFDay_Món Gì Cũng Có, Siêu Deal 0Đ
còn lại: </t>
    </r>
    <r>
      <rPr>
        <u/>
        <sz val="10"/>
        <color rgb="FF1155CC"/>
        <rFont val="Calibri"/>
      </rPr>
      <t>[PLF CP]_BAU_Ăn sáng ngon rẻ, món nào cũng freeship</t>
    </r>
  </si>
  <si>
    <t>[PLF CP]_4.4_Bao Trọn Món Ngon, Giảm 50%
còn lại: [PLF CP]_4.4_Ăn Ngon Cả Ngày, Freeship 0Đ</t>
  </si>
  <si>
    <t xml:space="preserve">[PLF CP]_BAU_Ăn sáng ngon rẻ, giảm 20.000Đ </t>
  </si>
  <si>
    <t>6-8h:[PLF CP]_4.4_Bao Trọn Món Ngon, Giảm 50%
Link về: an-sang-du-chat-giam-50
8-9h:[PLF CP]_4.4_Ăn Sáng Chỉ 0Đ
link về: bua-sang-0d-chao-ngay-moi-pn
9-10h: [PLF CP]_4.4_FS_Chớp Deal Ngon Rẻ, Chỉ 1.000Đ_T2
còn lại :[PLF CP]_4.4_Bao Trọn Món Ngon, Giảm 50%
Link về: an-sang-du-chat-giam-50</t>
  </si>
  <si>
    <r>
      <rPr>
        <u/>
        <sz val="10"/>
        <color rgb="FF1155CC"/>
        <rFont val="Calibri"/>
      </rPr>
      <t>[PLF CP]_BAU_Chào Ngày Mới, Bữa Sáng 0Đ</t>
    </r>
    <r>
      <rPr>
        <sz val="10"/>
        <rFont val="Calibri"/>
      </rPr>
      <t>_T2
còn lại:[PLF CP]_BAU_Ăn Sập Bốn Phương, giảm 18.000Đ_All OTH</t>
    </r>
  </si>
  <si>
    <r>
      <rPr>
        <sz val="10"/>
        <rFont val="Calibri"/>
      </rPr>
      <t xml:space="preserve">6-8H[PLF CP]_Mid Month_Ăn Ngon Giữa Tháng, Khao Deal 0Đ
còn lại </t>
    </r>
    <r>
      <rPr>
        <u/>
        <sz val="10"/>
        <color rgb="FF1155CC"/>
        <rFont val="Calibri"/>
      </rPr>
      <t xml:space="preserve"> [PLF CP]_BAU_Nạp năng lượng sáng giảm 30.000Đ</t>
    </r>
    <r>
      <rPr>
        <sz val="10"/>
        <rFont val="Calibri"/>
      </rPr>
      <t xml:space="preserve">
8-9H: [PLF CP]_Mid Month_Siêu Deal Giữa Tháng, Giảm tới 35.000Đ
còn lại </t>
    </r>
    <r>
      <rPr>
        <u/>
        <sz val="10"/>
        <color rgb="FF1155CC"/>
        <rFont val="Calibri"/>
      </rPr>
      <t>:[PLF CP]_BAU_Ăn sáng ngon rẻ, món nào cũng freeship</t>
    </r>
    <r>
      <rPr>
        <sz val="10"/>
        <rFont val="Calibri"/>
      </rPr>
      <t xml:space="preserve">
9-10H: [PLF CP]_Mid Month_FS_Chớp Deal Giữa Tháng, Chỉ 1.000Đ
còn lại:[PLF CP]_WC_Thứ 3 Ăn Ngon, Giảm 30.000Đ</t>
    </r>
  </si>
  <si>
    <r>
      <rPr>
        <sz val="10"/>
        <rFont val="Calibri"/>
      </rPr>
      <t xml:space="preserve">6-8H: </t>
    </r>
    <r>
      <rPr>
        <u/>
        <sz val="10"/>
        <color rgb="FF1155CC"/>
        <rFont val="Calibri"/>
      </rPr>
      <t>[PLF CP]_BAU_Ăn sáng ngon rẻ, món nào cũng freeship</t>
    </r>
    <r>
      <rPr>
        <sz val="10"/>
        <rFont val="Calibri"/>
      </rPr>
      <t xml:space="preserve">
8-9H: [PLF CP]_SPFDay_Siêu Deal Ăn Uống, Giảm tới 35.000Đ
còn lại: </t>
    </r>
    <r>
      <rPr>
        <u/>
        <sz val="10"/>
        <color rgb="FF1155CC"/>
        <rFont val="Calibri"/>
      </rPr>
      <t>PLF CP]_BAU_Ăn sáng ngon rẻ, giảm 20.000Đ</t>
    </r>
    <r>
      <rPr>
        <sz val="10"/>
        <rFont val="Calibri"/>
      </rPr>
      <t xml:space="preserve">
9-10H [PLF CP]_SPFDay_Chớp Deal Ngày Hội, Chỉ 1.000Đ_T2
còn lại: </t>
    </r>
    <r>
      <rPr>
        <u/>
        <sz val="10"/>
        <color rgb="FF1155CC"/>
        <rFont val="Calibri"/>
      </rPr>
      <t>[PLF CP]_BAU_Ăn sáng ngon rẻ, giảm 20.000Đ</t>
    </r>
  </si>
  <si>
    <r>
      <rPr>
        <u/>
        <sz val="10"/>
        <color rgb="FF1155CC"/>
        <rFont val="Calibri"/>
      </rPr>
      <t>[PLF CP]_BAU_Chào Ngày Mới, Bữa Sáng 0Đ</t>
    </r>
    <r>
      <rPr>
        <sz val="10"/>
        <rFont val="Calibri"/>
      </rPr>
      <t>_T2
còn lại:[PLF CP]_WC_Thử Ngay Quán Mới, Giảm Tới 30.000Đ</t>
    </r>
  </si>
  <si>
    <t>"6-7h: [PLF CP]_5.5 CP_Ngày Hè Sôi Động, Freeship 0Đ
Link về: an-sang-no-khao-deal-freeship-0d"
"7-8h: [PLF CP]_5.5 CP_Ăn Sáng Chỉ 0Đ
link về: bua-sang-0d-chao-ngay-moi-pn"
"8-9h: [PLF CP]_5.5 CP_Deal Ngon Chào Hè, Giảm 55.000Đ
Link về: sieu-deal-an-sang-giam-55000d"
"9-10h: [PLF CP]_5.5 CP_Ngày Hè Sôi Động, Freeship 0Đ
Link về: an-sang-no-khao-deal-freeship-0d"</t>
  </si>
  <si>
    <t>6h - 8h [PLF CP]_Mid Month_Siêu Deal Giữa Tháng, Giảm tới 50%
other: 6h - 8h [PLF CP]_Mid Month_Săn Deal Giữa Tháng, Giảm tới 75.000Đ
8h - 10h [PLF CP]_Mid Month_Ăn Ngon Giữa Tháng, Khao Deal 0Đ
other: 8h - 10h [PLF CP]_Mid Month_Freeship Giữa Tháng, Giảm tới 60.000Đ</t>
  </si>
  <si>
    <t>Giải Nhiệt Ngày Hè, Freeship 20.000Đ</t>
  </si>
  <si>
    <t>[PLF CP]_Thematic_Tết Đoan Ngọ, Trừ Sâu Bọ, Freeship 25.000Đ
Others [PLF CP]_BAU_Ăn sáng ngon rẻ, giảm 20.000Đ</t>
  </si>
  <si>
    <r>
      <rPr>
        <sz val="10"/>
        <rFont val="Calibri"/>
      </rPr>
      <t xml:space="preserve">6-7h: [PLF CP]_6.6_Tung Deal Toàn Sàn, Freeship 0Đ
Link về: https://shopeefood.vn/u/shopeefood_spikefreeship0d
7-8h: [PLF CP]_6.6_Ăn Sáng Chỉ 0Đ
link về: https://shopeefood.vn/u/shopeefood_cpansang
8-9h: [PLF CP]_6.6_Siêu Deal Giữa Năm, Giảm tới 66.000Đ
Link về: https://shopeefood.vn/u/shopeefood_spikesieudealVND
9h - 10h: [PLF CP]_6.6_Ăn Trưa Chỉ 0Đ
Link về: </t>
    </r>
    <r>
      <rPr>
        <u/>
        <sz val="10"/>
        <color rgb="FF1155CC"/>
        <rFont val="Calibri"/>
      </rPr>
      <t>https://shopeefood.vn/u/shopeefood_cpantrua</t>
    </r>
  </si>
  <si>
    <t>6h - 8h [PLF CP]_Mid Month_Siêu Deal Giữa Tháng, Giảm tới 50%
8h - 10h [PLF CP]_Mid Month_Ăn Ngon Giữa Tháng, Khao Deal 0Đ
Other: [Exclude NU] [PLF CP]_BAU_Nạp năng lượng sáng giảm 30.000Đ</t>
  </si>
  <si>
    <t>[Exclude NU] [PLF CP]_BAU_Ăn sáng ngon rẻ, món nào cũng freeship</t>
  </si>
  <si>
    <t>[Exclude NU] [PLF CP]_BAU_Ăn sáng ngon rẻ, giảm 20.000Đ</t>
  </si>
  <si>
    <t>6h - 8h [PLF CP]FS_Ăn Sáng Siêu Flash Sale, Giảm 50%
8h - 10h [PLF CP]_SPFDay_Ăn Thả Ga, Freeship tới 60.000Đ
Other: [Exclude NU] [PLF CP]_SPFDay_Ăn Thả Ga, Freeship tới 60.000Đ</t>
  </si>
  <si>
    <t>[Exclude NU] [PLF CP]_Thematic_Nạp Năng Lượng Thi, Giảm tới 30.000Đ</t>
  </si>
  <si>
    <t>5-7h: [PLF CP]_7.7_Tung Deal Toàn Sàn, Freeship 0Đ
Link về: https://shopeefood.vn/u/shopeefood_spikefreeship0d
7-8h: [PLF CP]_7.7_Ăn Sáng Chỉ 0Đ
link về: https://shopeefood.vn/u/shopeefood_cpansang
8h - 9h: [PLF CP]_7.7_CM_ Cheap Meal
9h - 10h: [PLF CP]_7.7_Ăn Trưa Chỉ 0Đ
Link về: https://shopeefood.vn/u/shopeefood_cpantrua
==&gt; Others: [PLF CP]_BAU_Nạp năng lượng sáng giảm 30.000Đ</t>
  </si>
  <si>
    <t xml:space="preserve">5-7h: [PLF CP]_8.8_Tung Deal Toàn Sàn, Freeship 0Đ
Link về: 
7-8h: [[PLF CP]_8.8_Vạn Deal Ngon Rẻ, Chỉ 18.000Đ
link về:
8h - 9h: [PLF CP]_8.8_Ăn Sáng Chỉ 0Đ
9h - 10h: [PLF CP]_8.8_ShopeeFood x BOF Khao Vạn Món Giảm Tới 55K
Link về: </t>
  </si>
  <si>
    <r>
      <rPr>
        <strike/>
        <sz val="10"/>
        <color rgb="FF000000"/>
        <rFont val="Calibri"/>
      </rPr>
      <t>[PLF CP]_WC_Đồng Phí Ship, Chỉ 10.000Đ
[PLF CP]_Thematic_Chào Bạn Mới, Tung Deal 0Đ</t>
    </r>
    <r>
      <rPr>
        <sz val="10"/>
        <color rgb="FF000000"/>
        <rFont val="Calibri"/>
      </rPr>
      <t xml:space="preserve">
[PLF CP]_BAU_Cafe, Bánh Mì Sáng Chỉ từ 10.000Đ</t>
    </r>
  </si>
  <si>
    <r>
      <rPr>
        <strike/>
        <sz val="10"/>
        <color rgb="FF000000"/>
        <rFont val="Calibri"/>
      </rPr>
      <t xml:space="preserve">[Exclude NU] [PLF CP]_Thematic_Món Ngon Phải Thử, Chỉ 0Đ
</t>
    </r>
    <r>
      <rPr>
        <sz val="10"/>
        <color rgb="FF000000"/>
        <rFont val="Calibri"/>
      </rPr>
      <t xml:space="preserve">[PLF CP]_BAU_Chào Ngày Mới, Bữa Sáng 0Đ
</t>
    </r>
  </si>
  <si>
    <t>6h - 8h [PLF CP]_Mid Month Sale_Freeship Giữa Tháng, Giảm tới 60.000Đ
8h - 10h [PLF CP]_Mid Month Sale_Siêu Deal Giữa Tháng, Giảm tới 35.000Đ</t>
  </si>
  <si>
    <t>6h - 8h[PLF CP]_SPFDay_Ăn Thả Ga, Freeship tới 60.000Đ
8h - 10h [PLF CP]_SPFDay_Siêu Deal Ăn Uống, Giảm tới 35.000Đ</t>
  </si>
  <si>
    <r>
      <rPr>
        <sz val="10"/>
        <color rgb="FF000000"/>
        <rFont val="Calibri"/>
      </rPr>
      <t xml:space="preserve">6-9h: [PLF CP]_Thematic_Bữa Sáng Năng Lượng, Giảm tới 25.000Đ
</t>
    </r>
    <r>
      <rPr>
        <sz val="10"/>
        <color rgb="FFFF0000"/>
        <rFont val="Calibri"/>
      </rPr>
      <t xml:space="preserve">9-10h: [PLF CP]_Thematic_Bữa Trưa Học Đường, Giảm tới 45.000Đ
</t>
    </r>
  </si>
  <si>
    <t>[PLF CP]_FS_Ăn Sáng Siêu Flash Sale, Giảm 45%
Others: [PLF CP]_BAU_Chào Ngày Mới, Bữa Sáng 0Đ</t>
  </si>
  <si>
    <t>[PLF CP]_FS_Ăn Sáng Siêu Flash Sale, Giảm 45%
Others: [PLF CP]_BAU_Ăn sáng ngon rẻ, giảm 20.000Đ</t>
  </si>
  <si>
    <t>[PLF CP]_9.9_Mở Tiệc Bao Ngon, Chỉ 0Đ
Others: [PLF CP]_BAU_Bữa sáng ngon rẻ, chỉ từ 10.000Đ</t>
  </si>
  <si>
    <t>6h - 8h: [PLF CP]_Mid Month Sale_Săn Deal Giữa Tháng, Giảm tới 75.000Đ
8h - 10h: [PLF CP]_Mid Month Sale_Siêu Deal Giữa Tháng, Giảm tới 35.000Đ</t>
  </si>
  <si>
    <r>
      <rPr>
        <u/>
        <sz val="10"/>
        <color rgb="FF1155CC"/>
        <rFont val="Calibri"/>
      </rPr>
      <t>[SuperVIP]_Highlands Coffee_22-26.9</t>
    </r>
    <r>
      <rPr>
        <sz val="10"/>
        <rFont val="Calibri"/>
      </rPr>
      <t xml:space="preserve"> 241231_Highlands Coffee_36 cities</t>
    </r>
  </si>
  <si>
    <t>6h - 8h: [PLF CP]_SPFDay_Săn Deal Ăn Ngon giảm tới 75.000Đ
8h - 10h: [PLF CP]_SPFDay_Siêu Deal Ăn Uống, Giảm tới 35.000Đ
Others: [PLF CP]_BAU_Bữa Sáng Cuối Tuần, giảm 30.000Đ</t>
  </si>
  <si>
    <t>[PLF CP]_11.11_Siêu Deal Khai Tiệc, Giảm tới 50%
Others: [PLF CP]_BAU_Bữa Sáng Cuối Tuần, Freeship 0Đ</t>
  </si>
  <si>
    <t>6h - 8h: [PLF CP]_Mid Month Sale_Freeship Giữa Tháng, Giảm tới 60.000Đ
8h - 10h: [PLF CP]_Mid Month Sale_Siêu Deal Giữa Tháng, Giảm tới 35.000Đ</t>
  </si>
  <si>
    <t>6-7h: [PLF CP]_Thematic_Đặt Trước Quà Sáng, Giảm Không Giới Hạn
7-8h: [PLF CP]__Thematic_Siêu Deal Học Đường, Giảm tới 50%
8-9h: [PLF CP]_Thematic_Mừng Ngày Nhà Giáo, Freeship tới 60.000Đ
9-10h: [PLF CP]_Thematic_Tiệc Trưa Khao Cả Lớp, Giảm Không Giới Hạn</t>
  </si>
  <si>
    <t>[PLF CP]_Thematic_Món Ngon Chỉ 0Đ</t>
  </si>
  <si>
    <t>6h - 8h: [PLF CP]_Mid Month Sale_Săn Deal Giữa Tháng, Giảm tới 75.000Đ
8h - 10h: [PLF CP]_Mid Month Sale_Freeship Giữa Tháng, Giảm tới 60.000Đ</t>
  </si>
  <si>
    <t>6h - 8h: [PLF CP]_SPFDay_Săn Deal Ăn Ngon giảm tới 75.000Đ
8h - 10h: [PLF CP]_SPFDay_Siêu Deal Ăn Uống, Giảm tới 35.000Đ</t>
  </si>
  <si>
    <t>6-7h: [PLF CP]_Thematic_Đặt Trước Bữa Sáng Giảm Tới 300.000Đ
7-8h: [PLF CP]_Thematic_Siêu Deal Xmas, Giảm tới 50%
8-9h: [PLF CP]_Thematic_Món Ngon Xmas, Freeship tới 60.000Đ
9-10h: [PLF CP]_Thematic_Tiệc Trưa Xmas Giảm Tới 300.000Đ</t>
  </si>
  <si>
    <t>6-7h: [PLF CP]_Thematic_Đặt Trước Bữa Sáng Giảm Tới 300.000Đ
7-8h: [PLF CP]_Thematic_Vui Tiệc Cuối Năm, Giảm tới 50%
8-9h: [PLF CP]_Thematic_Deal Cuối Năm, Giảm tới 95.000Đ
9-10h: [PLF CP]_Thematic_Tiệc Trưa Cuối Năm Giảm Tới 300.000Đ</t>
  </si>
  <si>
    <t>6h - 8h: [PLF CP]_SPF Day_Ăn Thả Ga Freeship 60.000Đ
8h - 10h: [PLF CP]_SPF Day_Ngày Hội Ăn Uống, Giảm tới 50%</t>
  </si>
  <si>
    <t>6h - 8h: [PLF CP]_Thematic_Tưng Bừng Liên Hoan, Freeship 88.000Đ
8h - 10h: [PLF CP]_Thematic_Vạn Deal Rộn Ràng, Giảm tới 50%</t>
  </si>
  <si>
    <r>
      <rPr>
        <u/>
        <sz val="10"/>
        <color rgb="FF1155CC"/>
        <rFont val="Calibri"/>
      </rPr>
      <t>[SuperVIP]_Highlands Coffee_Mar</t>
    </r>
    <r>
      <rPr>
        <sz val="10"/>
        <color rgb="FF000000"/>
        <rFont val="Calibri"/>
      </rPr>
      <t xml:space="preserve"> 260106_Highlands Coffee_41 cities</t>
    </r>
  </si>
  <si>
    <r>
      <rPr>
        <u/>
        <sz val="10"/>
        <color rgb="FF1155CC"/>
        <rFont val="Calibri"/>
      </rPr>
      <t>[SuperVIP]_Highlands Coffee_9-13Mar</t>
    </r>
    <r>
      <rPr>
        <sz val="10"/>
        <color rgb="FF000000"/>
        <rFont val="Calibri"/>
      </rPr>
      <t xml:space="preserve"> 260106_Highlands Coffee_41 cities</t>
    </r>
  </si>
  <si>
    <r>
      <rPr>
        <u/>
        <sz val="10"/>
        <color rgb="FF1155CC"/>
        <rFont val="Calibri"/>
      </rPr>
      <t>[SuperVIP]_Highlands Coffee_16-20Mar</t>
    </r>
    <r>
      <rPr>
        <sz val="10"/>
        <color rgb="FF000000"/>
        <rFont val="Calibri"/>
      </rPr>
      <t xml:space="preserve"> 260106_Highlands Coffee_41 cities</t>
    </r>
  </si>
  <si>
    <t>10:00 - 13:00 - Layer 1
(Whitlisted/AHOC)</t>
  </si>
  <si>
    <r>
      <rPr>
        <u/>
        <sz val="10"/>
        <color rgb="FF1155CC"/>
        <rFont val="Calibri"/>
      </rPr>
      <t xml:space="preserve">[VIP]_Cơm Thố Anh Nguyễn_08-12/01
</t>
    </r>
    <r>
      <rPr>
        <sz val="10"/>
        <rFont val="Calibri"/>
      </rPr>
      <t>20240506_Cơm Thố Anh Nguyễn_10 cities</t>
    </r>
  </si>
  <si>
    <r>
      <rPr>
        <u/>
        <sz val="10"/>
        <color rgb="FF1155CC"/>
        <rFont val="Calibri"/>
      </rPr>
      <t xml:space="preserve">[SuperVIP]_Gà Rán KFC_20-22/01
</t>
    </r>
    <r>
      <rPr>
        <sz val="10"/>
        <rFont val="Calibri"/>
      </rPr>
      <t>241231_Gà Rán KFC_25 cities</t>
    </r>
  </si>
  <si>
    <r>
      <rPr>
        <u/>
        <sz val="10"/>
        <color rgb="FF1155CC"/>
        <rFont val="Calibri"/>
      </rPr>
      <t>[VIP]_Lotteria_23-26/01</t>
    </r>
    <r>
      <rPr>
        <sz val="10"/>
        <rFont val="Calibri"/>
      </rPr>
      <t xml:space="preserve"> 241231_Lotteria DI_27 cities</t>
    </r>
  </si>
  <si>
    <r>
      <rPr>
        <u/>
        <sz val="10"/>
        <color rgb="FF1155CC"/>
        <rFont val="Calibri"/>
      </rPr>
      <t xml:space="preserve">[SuperVIP]_Gà Rán Popeyes_13-16/02
</t>
    </r>
    <r>
      <rPr>
        <sz val="10"/>
        <color rgb="FF000000"/>
        <rFont val="Calibri"/>
      </rPr>
      <t>241231_Gà Rán Popeyes_9 cities</t>
    </r>
  </si>
  <si>
    <r>
      <rPr>
        <u/>
        <sz val="10"/>
        <color rgb="FF1155CC"/>
        <rFont val="Calibri"/>
      </rPr>
      <t xml:space="preserve">[VIP]_Cơm Thố Anh Nguyễn_12-16/02
</t>
    </r>
    <r>
      <rPr>
        <sz val="10"/>
        <rFont val="Calibri"/>
      </rPr>
      <t>241231_Cơm Thố Anh Nguyễn_10 cities</t>
    </r>
  </si>
  <si>
    <r>
      <rPr>
        <u/>
        <sz val="10"/>
        <color rgb="FF1155CC"/>
        <rFont val="Calibri"/>
      </rPr>
      <t xml:space="preserve">[SuperVIP]_Gà Rán KFC_26-28/02
</t>
    </r>
    <r>
      <rPr>
        <sz val="10"/>
        <rFont val="Calibri"/>
      </rPr>
      <t>241231_Gà Rán KFC_25 cities</t>
    </r>
  </si>
  <si>
    <r>
      <rPr>
        <u/>
        <sz val="10"/>
        <color rgb="FF1155CC"/>
        <rFont val="Calibri"/>
      </rPr>
      <t xml:space="preserve">[SuperVIP]_Gà Rán KFC_01-03/03
</t>
    </r>
    <r>
      <rPr>
        <sz val="10"/>
        <rFont val="Calibri"/>
      </rPr>
      <t>241231_Gà Rán KFC_25 cities</t>
    </r>
  </si>
  <si>
    <r>
      <rPr>
        <u/>
        <sz val="10"/>
        <color rgb="FF1155CC"/>
        <rFont val="Calibri"/>
      </rPr>
      <t xml:space="preserve">[SuperVIP]_Gà Rán Popeyes_06-09/03
</t>
    </r>
    <r>
      <rPr>
        <sz val="10"/>
        <rFont val="Calibri"/>
      </rPr>
      <t>241231_Gà Rán Popeyes_9 cities</t>
    </r>
  </si>
  <si>
    <r>
      <rPr>
        <u/>
        <sz val="10"/>
        <color rgb="FF1155CC"/>
        <rFont val="Calibri"/>
      </rPr>
      <t xml:space="preserve">[SuperVIP]_McDonald's_13-16/03
</t>
    </r>
    <r>
      <rPr>
        <sz val="10"/>
        <rFont val="Calibri"/>
      </rPr>
      <t>240722_McDonald's_4 cities</t>
    </r>
  </si>
  <si>
    <r>
      <rPr>
        <u/>
        <sz val="10"/>
        <color rgb="FF1155CC"/>
        <rFont val="Calibri"/>
      </rPr>
      <t xml:space="preserve">[SuperVIP]_Gà Rán KFC_21-23/03
</t>
    </r>
    <r>
      <rPr>
        <sz val="10"/>
        <rFont val="Calibri"/>
      </rPr>
      <t>241231_Gà Rán KFC_25 cities</t>
    </r>
  </si>
  <si>
    <r>
      <rPr>
        <u/>
        <sz val="10"/>
        <color rgb="FF1155CC"/>
        <rFont val="Calibri"/>
      </rPr>
      <t xml:space="preserve">[VIP]_Pizza Hut_21-23/03
</t>
    </r>
    <r>
      <rPr>
        <sz val="10"/>
        <rFont val="Calibri"/>
      </rPr>
      <t>241231_Pizza Hut_20 cities</t>
    </r>
  </si>
  <si>
    <r>
      <rPr>
        <u/>
        <sz val="10"/>
        <color rgb="FF1155CC"/>
        <rFont val="Calibri"/>
      </rPr>
      <t xml:space="preserve">[SuperVIP]_Gà Rán KFC_21-23/03
</t>
    </r>
    <r>
      <rPr>
        <sz val="10"/>
        <rFont val="Calibri"/>
      </rPr>
      <t>241231_Gà Rán KFC_25 cities</t>
    </r>
  </si>
  <si>
    <r>
      <rPr>
        <u/>
        <sz val="10"/>
        <color rgb="FF1155CC"/>
        <rFont val="Calibri"/>
      </rPr>
      <t>[Win 1]_Lotteria_Mar.NĐ</t>
    </r>
    <r>
      <rPr>
        <sz val="10"/>
        <rFont val="Calibri"/>
      </rPr>
      <t>_NĐ</t>
    </r>
  </si>
  <si>
    <r>
      <rPr>
        <u/>
        <sz val="10"/>
        <color rgb="FF1155CC"/>
        <rFont val="Calibri"/>
      </rPr>
      <t>[VIP]_Lotteria_27-30/03</t>
    </r>
    <r>
      <rPr>
        <sz val="10"/>
        <rFont val="Calibri"/>
      </rPr>
      <t xml:space="preserve"> 241231_Lotteria DI_27 cities</t>
    </r>
  </si>
  <si>
    <r>
      <rPr>
        <u/>
        <sz val="10"/>
        <color rgb="FF1155CC"/>
        <rFont val="Calibri"/>
      </rPr>
      <t xml:space="preserve">[SJBP]_Gà Rán Popeyes_BOGO
</t>
    </r>
    <r>
      <rPr>
        <sz val="10"/>
        <rFont val="Calibri"/>
      </rPr>
      <t>241231_Gà Rán Popeyes_9 cities</t>
    </r>
  </si>
  <si>
    <r>
      <rPr>
        <u/>
        <sz val="10"/>
        <color rgb="FF1155CC"/>
        <rFont val="Calibri"/>
      </rPr>
      <t xml:space="preserve">[SJBP]_Cơm Thố Anh Nguyễn_BAU
</t>
    </r>
    <r>
      <rPr>
        <sz val="10"/>
        <rFont val="Calibri"/>
      </rPr>
      <t>241231_Cơm Thố Anh Nguyễn_10 cities</t>
    </r>
  </si>
  <si>
    <r>
      <rPr>
        <u/>
        <sz val="10"/>
        <color rgb="FF1155CC"/>
        <rFont val="Calibri"/>
      </rPr>
      <t xml:space="preserve">[SJBP]_Cơm Thố Anh Nguyễn_BAU
</t>
    </r>
    <r>
      <rPr>
        <sz val="10"/>
        <rFont val="Calibri"/>
      </rPr>
      <t>241231_Cơm Thố Anh Nguyễn_10 cities</t>
    </r>
  </si>
  <si>
    <r>
      <rPr>
        <u/>
        <sz val="10"/>
        <color rgb="FF1155CC"/>
        <rFont val="Calibri"/>
      </rPr>
      <t xml:space="preserve">[VIP]_Cơm Thố Anh Nguyễn_09-13/04
</t>
    </r>
    <r>
      <rPr>
        <sz val="10"/>
        <rFont val="Calibri"/>
      </rPr>
      <t>250803_Cơm Thố Anh Nguyễn_12 cities</t>
    </r>
  </si>
  <si>
    <r>
      <rPr>
        <u/>
        <sz val="10"/>
        <color rgb="FF1155CC"/>
        <rFont val="Calibri"/>
      </rPr>
      <t xml:space="preserve">[VIP]_Cơm Thố Anh Nguyễn_09-13/04
</t>
    </r>
    <r>
      <rPr>
        <sz val="10"/>
        <rFont val="Calibri"/>
      </rPr>
      <t>250803_Cơm Thố Anh Nguyễn_12 cities</t>
    </r>
  </si>
  <si>
    <r>
      <rPr>
        <u/>
        <sz val="10"/>
        <color rgb="FF1155CC"/>
        <rFont val="Calibri"/>
      </rPr>
      <t xml:space="preserve">[VIP]_Gà Rán Popeyes_18-20/04
</t>
    </r>
    <r>
      <rPr>
        <sz val="10"/>
        <rFont val="Calibri"/>
      </rPr>
      <t>241231_Gà Rán Popeyes_9 cities</t>
    </r>
  </si>
  <si>
    <r>
      <rPr>
        <u/>
        <sz val="10"/>
        <color rgb="FF1155CC"/>
        <rFont val="Calibri"/>
      </rPr>
      <t xml:space="preserve">[VIP]_Gà Rán Texas Chicken_21-24/04
</t>
    </r>
    <r>
      <rPr>
        <sz val="10"/>
        <rFont val="Calibri"/>
      </rPr>
      <t>250102_Gà Rán Texas Chicken_6 cities</t>
    </r>
  </si>
  <si>
    <r>
      <rPr>
        <u/>
        <sz val="10"/>
        <color rgb="FF1155CC"/>
        <rFont val="Calibri"/>
      </rPr>
      <t>[Win 1]_Lotteria_Apr</t>
    </r>
    <r>
      <rPr>
        <sz val="10"/>
        <rFont val="Calibri"/>
      </rPr>
      <t>_PT</t>
    </r>
  </si>
  <si>
    <r>
      <rPr>
        <u/>
        <sz val="10"/>
        <color rgb="FF1155CC"/>
        <rFont val="Calibri"/>
      </rPr>
      <t>[Alacarte CB]_GoGo Food - Cơm Gà &amp; Món Ngon Hà Nội - Trương Định_Apr.CB2</t>
    </r>
    <r>
      <rPr>
        <sz val="10"/>
        <rFont val="Calibri"/>
      </rPr>
      <t>_BH</t>
    </r>
  </si>
  <si>
    <r>
      <rPr>
        <u/>
        <sz val="10"/>
        <color rgb="FF1155CC"/>
        <rFont val="Calibri"/>
      </rPr>
      <t>[Alacarte CB]_Gà Rán Ngốc Nghếch - 258 Đà Nẵng_Apr</t>
    </r>
    <r>
      <rPr>
        <sz val="10"/>
        <rFont val="Calibri"/>
      </rPr>
      <t>_HP</t>
    </r>
  </si>
  <si>
    <r>
      <rPr>
        <u/>
        <sz val="10"/>
        <color rgb="FF1155CC"/>
        <rFont val="Calibri"/>
      </rPr>
      <t>[Alacarte]_Gà Rán KFC_Apr</t>
    </r>
    <r>
      <rPr>
        <sz val="10"/>
        <rFont val="Calibri"/>
      </rPr>
      <t>_241231_Gà Rán KFC_25 cities</t>
    </r>
  </si>
  <si>
    <r>
      <rPr>
        <u/>
        <sz val="10"/>
        <color rgb="FF1155CC"/>
        <rFont val="Calibri"/>
      </rPr>
      <t>[Alacarte]_Gà Rán KFC_Apr</t>
    </r>
    <r>
      <rPr>
        <sz val="10"/>
        <rFont val="Calibri"/>
      </rPr>
      <t>_241231_Gà Rán KFC_25 cities</t>
    </r>
  </si>
  <si>
    <r>
      <rPr>
        <u/>
        <sz val="10"/>
        <color rgb="FF1155CC"/>
        <rFont val="Calibri"/>
      </rPr>
      <t xml:space="preserve">[SuperVIP]_Pizza Hut_28-30/04
</t>
    </r>
    <r>
      <rPr>
        <sz val="10"/>
        <rFont val="Calibri"/>
      </rPr>
      <t>241231_Pizza Hut_20 cities</t>
    </r>
  </si>
  <si>
    <r>
      <rPr>
        <u/>
        <sz val="10"/>
        <color rgb="FF1155CC"/>
        <rFont val="Calibri"/>
      </rPr>
      <t>[Alacarte CB]_Gà Rán KFC_Apr.CB2</t>
    </r>
    <r>
      <rPr>
        <sz val="10"/>
        <rFont val="Calibri"/>
      </rPr>
      <t>_241231_Gà Rán KFC_25 cities</t>
    </r>
  </si>
  <si>
    <r>
      <rPr>
        <u/>
        <sz val="10"/>
        <color rgb="FF1155CC"/>
        <rFont val="Calibri"/>
      </rPr>
      <t xml:space="preserve">[VIP]_Cơm Thố Anh Nguyễn_01-05/05
</t>
    </r>
    <r>
      <rPr>
        <sz val="10"/>
        <rFont val="Calibri"/>
      </rPr>
      <t>250803_Cơm Thố Anh Nguyễn_12 cities</t>
    </r>
  </si>
  <si>
    <r>
      <rPr>
        <u/>
        <sz val="10"/>
        <color rgb="FF1155CC"/>
        <rFont val="Calibri"/>
      </rPr>
      <t xml:space="preserve">[VIP]_Gà Rán Texas Chicken_05-08/05
</t>
    </r>
    <r>
      <rPr>
        <sz val="10"/>
        <rFont val="Calibri"/>
      </rPr>
      <t>250102_Gà Rán Texas Chicken_6 cities</t>
    </r>
  </si>
  <si>
    <r>
      <rPr>
        <u/>
        <sz val="10"/>
        <color rgb="FF1155CC"/>
        <rFont val="Calibri"/>
      </rPr>
      <t xml:space="preserve">[SuperVIP]_Gà Rán Popeyes_08-11/05
</t>
    </r>
    <r>
      <rPr>
        <sz val="10"/>
        <rFont val="Calibri"/>
      </rPr>
      <t>241231_Gà Rán Popeyes_9 cities</t>
    </r>
  </si>
  <si>
    <r>
      <rPr>
        <u/>
        <sz val="10"/>
        <color rgb="FF1155CC"/>
        <rFont val="Calibri"/>
      </rPr>
      <t xml:space="preserve">[SuperVIP]_Lotteria_12-15/05
</t>
    </r>
    <r>
      <rPr>
        <sz val="10"/>
        <rFont val="Calibri"/>
      </rPr>
      <t>241231_Lotteria DI_27 cities</t>
    </r>
  </si>
  <si>
    <r>
      <rPr>
        <u/>
        <sz val="10"/>
        <color rgb="FF1155CC"/>
        <rFont val="Calibri"/>
      </rPr>
      <t>[VIP]_Nutifood_May</t>
    </r>
    <r>
      <rPr>
        <sz val="10"/>
        <rFont val="Calibri"/>
      </rPr>
      <t xml:space="preserve"> (Bình Dương, BR-VT, Đồng Nai)</t>
    </r>
  </si>
  <si>
    <r>
      <rPr>
        <u/>
        <sz val="10"/>
        <color rgb="FF1155CC"/>
        <rFont val="Calibri"/>
      </rPr>
      <t>[Alacarte]_Gà Rán KFC_May</t>
    </r>
    <r>
      <rPr>
        <sz val="10"/>
        <rFont val="Calibri"/>
      </rPr>
      <t>_241231_Gà Rán KFC_25 cities</t>
    </r>
  </si>
  <si>
    <r>
      <rPr>
        <u/>
        <sz val="10"/>
        <color rgb="FF1155CC"/>
        <rFont val="Calibri"/>
      </rPr>
      <t xml:space="preserve">[SJBP]_McDonald's_BAU 99k
</t>
    </r>
    <r>
      <rPr>
        <sz val="10"/>
        <rFont val="Calibri"/>
      </rPr>
      <t>250416_McDonald's_5 cities</t>
    </r>
  </si>
  <si>
    <r>
      <rPr>
        <u/>
        <sz val="10"/>
        <color rgb="FF1155CC"/>
        <rFont val="Calibri"/>
      </rPr>
      <t>[Alacarte CB]_Gà Rán KFC_May.CB1</t>
    </r>
    <r>
      <rPr>
        <sz val="10"/>
        <rFont val="Calibri"/>
      </rPr>
      <t>_241231_Gà Rán KFC_25 cities</t>
    </r>
  </si>
  <si>
    <r>
      <rPr>
        <u/>
        <sz val="10"/>
        <color rgb="FF1155CC"/>
        <rFont val="Calibri"/>
      </rPr>
      <t xml:space="preserve">[SuperVIP]_Gà Rán KFC_01-04/06
</t>
    </r>
    <r>
      <rPr>
        <sz val="10"/>
        <rFont val="Calibri"/>
      </rPr>
      <t>241231_Gà Rán KFC_25 cities</t>
    </r>
  </si>
  <si>
    <r>
      <rPr>
        <u/>
        <sz val="10"/>
        <color rgb="FF1155CC"/>
        <rFont val="Calibri"/>
      </rPr>
      <t xml:space="preserve">[SuperVIP]_Gà Rán Popeyes_05-08/06
</t>
    </r>
    <r>
      <rPr>
        <sz val="10"/>
        <rFont val="Calibri"/>
      </rPr>
      <t>241231_Gà Rán Popeyes_9 cities</t>
    </r>
  </si>
  <si>
    <r>
      <rPr>
        <b/>
        <sz val="10"/>
        <color rgb="FFFF0000"/>
        <rFont val="Calibri"/>
      </rPr>
      <t>[WHite list New User]</t>
    </r>
    <r>
      <rPr>
        <sz val="10"/>
        <color rgb="FFFF0000"/>
        <rFont val="Calibri"/>
      </rPr>
      <t xml:space="preserve"> </t>
    </r>
    <r>
      <rPr>
        <sz val="10"/>
        <color theme="1"/>
        <rFont val="Calibri"/>
      </rPr>
      <t>[PLF CP]_NU_Lần đầu đặt món giảm 50%</t>
    </r>
  </si>
  <si>
    <r>
      <rPr>
        <u/>
        <sz val="10"/>
        <color rgb="FF1155CC"/>
        <rFont val="Calibri"/>
      </rPr>
      <t>[VIP]_Gà Rán Texas Chicken_09-12/06</t>
    </r>
    <r>
      <rPr>
        <sz val="10"/>
        <rFont val="Calibri"/>
      </rPr>
      <t>250102_Gà Rán Texas Chicken_6 cities</t>
    </r>
  </si>
  <si>
    <r>
      <rPr>
        <u/>
        <sz val="10"/>
        <color rgb="FF1155CC"/>
        <rFont val="Calibri"/>
      </rPr>
      <t xml:space="preserve">[SuperVIP]_McDonald's_13-15/06
</t>
    </r>
    <r>
      <rPr>
        <sz val="10"/>
        <rFont val="Calibri"/>
      </rPr>
      <t>250416_McDonald's_5 cities</t>
    </r>
  </si>
  <si>
    <r>
      <rPr>
        <u/>
        <sz val="10"/>
        <color rgb="FF1155CC"/>
        <rFont val="Calibri"/>
      </rPr>
      <t>[PNS]_Cashlessweek_Jun</t>
    </r>
    <r>
      <rPr>
        <sz val="10"/>
        <color rgb="FF000000"/>
        <rFont val="Calibri"/>
      </rPr>
      <t>_ALL</t>
    </r>
  </si>
  <si>
    <r>
      <rPr>
        <b/>
        <sz val="10"/>
        <color rgb="FFFF0000"/>
        <rFont val="Calibri"/>
      </rPr>
      <t>[WHite list New User]</t>
    </r>
    <r>
      <rPr>
        <sz val="10"/>
        <color rgb="FFFF0000"/>
        <rFont val="Calibri"/>
      </rPr>
      <t xml:space="preserve"> </t>
    </r>
    <r>
      <rPr>
        <sz val="10"/>
        <color theme="1"/>
        <rFont val="Calibri"/>
      </rPr>
      <t>[PLF CP]_NU_Lần đầu đặt món giảm 50%</t>
    </r>
  </si>
  <si>
    <r>
      <rPr>
        <b/>
        <sz val="10"/>
        <color rgb="FFFF0000"/>
        <rFont val="Calibri"/>
      </rPr>
      <t>[WHite 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</si>
  <si>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</si>
  <si>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</si>
  <si>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</si>
  <si>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</si>
  <si>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</si>
  <si>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</si>
  <si>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</si>
  <si>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 xml:space="preserve">[SJBP]_Gà Rán Popeyes_BOGO
</t>
    </r>
    <r>
      <rPr>
        <sz val="10"/>
        <rFont val="Calibri"/>
      </rPr>
      <t>241231_Gà Rán Popeyes_9 cities</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</si>
  <si>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</si>
  <si>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</si>
  <si>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</si>
  <si>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</si>
  <si>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</si>
  <si>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</si>
  <si>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</si>
  <si>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</si>
  <si>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</si>
  <si>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</si>
  <si>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</si>
  <si>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</si>
  <si>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[VIP]_Lotteria DI_14-17/07</t>
    </r>
    <r>
      <rPr>
        <sz val="10"/>
        <rFont val="Calibri"/>
      </rPr>
      <t xml:space="preserve"> 250424_Lotteria DI_32 cities</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</si>
  <si>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</si>
  <si>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</si>
  <si>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</si>
  <si>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[SuperVIP]_Gà Rán KFC_18-20/07</t>
    </r>
    <r>
      <rPr>
        <sz val="10"/>
        <rFont val="Calibri"/>
      </rPr>
      <t xml:space="preserve"> 241231_Gà Rán KFC_25 cities</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</si>
  <si>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</si>
  <si>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 xml:space="preserve">[VIP]_Nutifood_Jul
</t>
    </r>
    <r>
      <rPr>
        <sz val="10"/>
        <rFont val="Calibri"/>
      </rPr>
      <t>(Bình Dương, BR-VT, Đồng Nai)</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</si>
  <si>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</si>
  <si>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</si>
  <si>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</si>
  <si>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</si>
  <si>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</si>
  <si>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</si>
  <si>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</si>
  <si>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</si>
  <si>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</si>
  <si>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</si>
  <si>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 xml:space="preserve">[VIP]_Pizza Hut_01-03/08
</t>
    </r>
    <r>
      <rPr>
        <sz val="10"/>
        <rFont val="Calibri"/>
      </rPr>
      <t xml:space="preserve"> 241231_Pizza Hut_20 cities</t>
    </r>
  </si>
  <si>
    <r>
      <rPr>
        <u/>
        <sz val="10"/>
        <color rgb="FF1155CC"/>
        <rFont val="Calibri"/>
      </rPr>
      <t xml:space="preserve">[SuperVIP]_McDonald's_01-03/08
</t>
    </r>
    <r>
      <rPr>
        <sz val="10"/>
        <rFont val="Calibri"/>
      </rPr>
      <t xml:space="preserve"> 250707_McDonald's_6 cities</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</si>
  <si>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</si>
  <si>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 xml:space="preserve">[VIP]_Gà Rán Texas Chicken_04-07/08
</t>
    </r>
    <r>
      <rPr>
        <sz val="10"/>
        <rFont val="Calibri"/>
      </rPr>
      <t xml:space="preserve"> 250102_Gà Rán Texas Chicken_6 cities</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</si>
  <si>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</si>
  <si>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</si>
  <si>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</si>
  <si>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[SuperVIP]_Gà Rán KFC_08-10/08</t>
    </r>
    <r>
      <rPr>
        <sz val="10"/>
        <color rgb="FF000000"/>
        <rFont val="Calibri"/>
      </rPr>
      <t xml:space="preserve"> c</t>
    </r>
  </si>
  <si>
    <r>
      <rPr>
        <u/>
        <sz val="10"/>
        <color rgb="FF1155CC"/>
        <rFont val="Calibri"/>
      </rPr>
      <t xml:space="preserve">[SJBP]_Gà Rán Popeyes_BOGO
</t>
    </r>
    <r>
      <rPr>
        <sz val="10"/>
        <rFont val="Calibri"/>
      </rPr>
      <t>241231_Gà Rán Popeyes_9 cities</t>
    </r>
  </si>
  <si>
    <r>
      <rPr>
        <u/>
        <sz val="10"/>
        <color rgb="FF1155CC"/>
        <rFont val="Calibri"/>
      </rPr>
      <t xml:space="preserve">[SuperVIP]_Gà Rán Popeyes_14-17/08
</t>
    </r>
    <r>
      <rPr>
        <sz val="10"/>
        <rFont val="Calibri"/>
      </rPr>
      <t>241231_Gà Rán Popeyes_9 cities</t>
    </r>
  </si>
  <si>
    <r>
      <rPr>
        <u/>
        <sz val="10"/>
        <color rgb="FF1155CC"/>
        <rFont val="Calibri"/>
      </rPr>
      <t>[VIP]_Nutifood_Aug</t>
    </r>
    <r>
      <rPr>
        <sz val="10"/>
        <rFont val="Calibri"/>
      </rPr>
      <t xml:space="preserve">
(Bình Dương, BR-VT, Đồng Nai)</t>
    </r>
  </si>
  <si>
    <r>
      <rPr>
        <u/>
        <sz val="10"/>
        <color rgb="FF1155CC"/>
        <rFont val="Calibri"/>
      </rPr>
      <t>[VIP]_Lotteria_18-21/08</t>
    </r>
    <r>
      <rPr>
        <sz val="10"/>
        <rFont val="Calibri"/>
      </rPr>
      <t xml:space="preserve"> 250424_Lotteria DI_32 cities</t>
    </r>
  </si>
  <si>
    <r>
      <rPr>
        <u/>
        <sz val="10"/>
        <color rgb="FF1155CC"/>
        <rFont val="Calibri"/>
      </rPr>
      <t xml:space="preserve">[VIP]_Domino's Pizza_22-24/08
</t>
    </r>
    <r>
      <rPr>
        <sz val="10"/>
        <rFont val="Calibri"/>
      </rPr>
      <t xml:space="preserve"> 250116_Domino pizza_11 cities</t>
    </r>
  </si>
  <si>
    <r>
      <rPr>
        <u/>
        <sz val="10"/>
        <color rgb="FF1155CC"/>
        <rFont val="Calibri"/>
      </rPr>
      <t xml:space="preserve">[SuperVIP]_Gà Rán Popeyes_25-28/08
</t>
    </r>
    <r>
      <rPr>
        <sz val="10"/>
        <rFont val="Calibri"/>
      </rPr>
      <t>241231_Gà Rán Popeyes_9 cities</t>
    </r>
  </si>
  <si>
    <r>
      <rPr>
        <u/>
        <sz val="10"/>
        <color rgb="FF1155CC"/>
        <rFont val="Calibri"/>
      </rPr>
      <t>[SuperVIP]_Gà Rán KFC_29-31/08</t>
    </r>
    <r>
      <rPr>
        <sz val="10"/>
        <rFont val="Calibri"/>
      </rPr>
      <t xml:space="preserve"> 241231_Gà Rán KFC_25 cities</t>
    </r>
  </si>
  <si>
    <r>
      <rPr>
        <u/>
        <sz val="10"/>
        <color rgb="FF1155CC"/>
        <rFont val="Calibri"/>
      </rPr>
      <t xml:space="preserve">[SuperVIP]_McDonald's_01-04/09
</t>
    </r>
    <r>
      <rPr>
        <sz val="10"/>
        <rFont val="Calibri"/>
      </rPr>
      <t xml:space="preserve"> 250707_McDonald's_6 cities</t>
    </r>
  </si>
  <si>
    <r>
      <rPr>
        <u/>
        <sz val="10"/>
        <color rgb="FF1155CC"/>
        <rFont val="Calibri"/>
      </rPr>
      <t xml:space="preserve">[VIP]_Pizza Hut_05-07/09
</t>
    </r>
    <r>
      <rPr>
        <sz val="10"/>
        <rFont val="Calibri"/>
      </rPr>
      <t>241231_Pizza Hut_20 cities</t>
    </r>
  </si>
  <si>
    <r>
      <rPr>
        <u/>
        <sz val="10"/>
        <color rgb="FF1155CC"/>
        <rFont val="Calibri"/>
      </rPr>
      <t xml:space="preserve">[SuperVIP]_Gà Rán KFC_05-07/09
</t>
    </r>
    <r>
      <rPr>
        <sz val="10"/>
        <rFont val="Calibri"/>
      </rPr>
      <t>241231_Gà Rán KFC_25 cities</t>
    </r>
  </si>
  <si>
    <r>
      <rPr>
        <u/>
        <sz val="10"/>
        <color rgb="FF1155CC"/>
        <rFont val="Calibri"/>
      </rPr>
      <t xml:space="preserve">[VIP]_Gà Rán Texas Chicken_08-11/09
</t>
    </r>
    <r>
      <rPr>
        <u/>
        <sz val="10"/>
        <color rgb="FF000000"/>
        <rFont val="Calibri"/>
      </rPr>
      <t>250102_Gà Rán Texas Chicken_6 cities</t>
    </r>
  </si>
  <si>
    <r>
      <rPr>
        <u/>
        <sz val="10"/>
        <color rgb="FF1155CC"/>
        <rFont val="Calibri"/>
      </rPr>
      <t>[Win 1]_Lotteria_Sep</t>
    </r>
    <r>
      <rPr>
        <sz val="10"/>
        <rFont val="Calibri"/>
      </rPr>
      <t>_VT</t>
    </r>
  </si>
  <si>
    <r>
      <rPr>
        <u/>
        <sz val="10"/>
        <color rgb="FF1155CC"/>
        <rFont val="Calibri"/>
      </rPr>
      <t>[Alacarte]_Gà Rán KFC_Sep</t>
    </r>
    <r>
      <rPr>
        <sz val="10"/>
        <rFont val="Calibri"/>
      </rPr>
      <t>_241231_Gà Rán KFC_25 cities</t>
    </r>
  </si>
  <si>
    <r>
      <rPr>
        <u/>
        <sz val="10"/>
        <color rgb="FF1155CC"/>
        <rFont val="Calibri"/>
      </rPr>
      <t>[Alacarte]_Gà Rán KFC_Sep</t>
    </r>
    <r>
      <rPr>
        <sz val="10"/>
        <rFont val="Calibri"/>
      </rPr>
      <t>_241231_Gà Rán KFC_25 cities</t>
    </r>
  </si>
  <si>
    <r>
      <rPr>
        <u/>
        <sz val="10"/>
        <color rgb="FF1155CC"/>
        <rFont val="Calibri"/>
      </rPr>
      <t xml:space="preserve">[SuperVIP]_Gà Rán Popeyes_18-21/09
</t>
    </r>
    <r>
      <rPr>
        <sz val="10"/>
        <rFont val="Calibri"/>
      </rPr>
      <t>241231_Gà Rán Popeyes_9 cities</t>
    </r>
  </si>
  <si>
    <r>
      <rPr>
        <u/>
        <sz val="10"/>
        <color rgb="FF1155CC"/>
        <rFont val="Calibri"/>
      </rPr>
      <t xml:space="preserve">[VIP]_Lotteria_22-25/09
</t>
    </r>
    <r>
      <rPr>
        <sz val="10"/>
        <rFont val="Calibri"/>
      </rPr>
      <t>250424_Lotteria DI_32 cities</t>
    </r>
  </si>
  <si>
    <r>
      <rPr>
        <u/>
        <sz val="10"/>
        <color rgb="FF1155CC"/>
        <rFont val="Calibri"/>
      </rPr>
      <t>[SuperVIP]_Gà Rán KFC_26-28/09</t>
    </r>
    <r>
      <rPr>
        <sz val="10"/>
        <rFont val="Calibri"/>
      </rPr>
      <t xml:space="preserve"> 241231_Gà Rán KFC_25 cities</t>
    </r>
  </si>
  <si>
    <r>
      <rPr>
        <u/>
        <sz val="10"/>
        <color rgb="FF1155CC"/>
        <rFont val="Calibri"/>
      </rPr>
      <t xml:space="preserve">[SJBP]_McDonald's_119k
</t>
    </r>
    <r>
      <rPr>
        <sz val="10"/>
        <rFont val="Calibri"/>
      </rPr>
      <t>250707_McDonald's_6 cities</t>
    </r>
  </si>
  <si>
    <r>
      <rPr>
        <u/>
        <sz val="10"/>
        <color rgb="FF1155CC"/>
        <rFont val="Calibri"/>
      </rPr>
      <t xml:space="preserve">[VIP]_Gà Rán Texas Chicken_06-09/10
</t>
    </r>
    <r>
      <rPr>
        <sz val="10"/>
        <rFont val="Calibri"/>
      </rPr>
      <t>250102_Gà Rán Texas Chicken_6 cities</t>
    </r>
  </si>
  <si>
    <r>
      <rPr>
        <u/>
        <sz val="10"/>
        <color rgb="FF1155CC"/>
        <rFont val="Calibri"/>
      </rPr>
      <t xml:space="preserve">[SuperVIP]_Gà Rán KFC_10-12/10
</t>
    </r>
    <r>
      <rPr>
        <sz val="10"/>
        <rFont val="Calibri"/>
      </rPr>
      <t xml:space="preserve"> 241231_Gà Rán KFC_25 cities</t>
    </r>
  </si>
  <si>
    <r>
      <rPr>
        <u/>
        <sz val="10"/>
        <color rgb="FF1155CC"/>
        <rFont val="Calibri"/>
      </rPr>
      <t xml:space="preserve">[SJBP]_Gà Rán Popeyes_BOGO
</t>
    </r>
    <r>
      <rPr>
        <sz val="10"/>
        <rFont val="Calibri"/>
      </rPr>
      <t>241231_Gà Rán Popeyes_9 cities</t>
    </r>
  </si>
  <si>
    <r>
      <rPr>
        <u/>
        <sz val="10"/>
        <color rgb="FF1155CC"/>
        <rFont val="Calibri"/>
      </rPr>
      <t xml:space="preserve">[VIP]_Gà Rán Texas Chicken_13-16/10
</t>
    </r>
    <r>
      <rPr>
        <sz val="10"/>
        <rFont val="Calibri"/>
      </rPr>
      <t>250102_Gà Rán Texas Chicken_6 cities</t>
    </r>
  </si>
  <si>
    <r>
      <rPr>
        <u/>
        <sz val="10"/>
        <color rgb="FF1155CC"/>
        <rFont val="Calibri"/>
      </rPr>
      <t xml:space="preserve">[VIP]_Cơm Thố Anh Nguyễn_15-19/10
</t>
    </r>
    <r>
      <rPr>
        <sz val="10"/>
        <rFont val="Calibri"/>
      </rPr>
      <t>250718_Cơm Thố Anh Nguyễn_11 cities</t>
    </r>
  </si>
  <si>
    <r>
      <rPr>
        <u/>
        <sz val="10"/>
        <color rgb="FF1155CC"/>
        <rFont val="Calibri"/>
      </rPr>
      <t xml:space="preserve">[SuperVIP]_McDonald's_17-19/10
</t>
    </r>
    <r>
      <rPr>
        <sz val="10"/>
        <color rgb="FF000000"/>
        <rFont val="Calibri"/>
      </rPr>
      <t xml:space="preserve"> 250707_McDonald's_6 cities</t>
    </r>
  </si>
  <si>
    <r>
      <rPr>
        <u/>
        <sz val="10"/>
        <color rgb="FF1155CC"/>
        <rFont val="Calibri"/>
      </rPr>
      <t>[PNS]_Pepsi Meal_Oct</t>
    </r>
    <r>
      <rPr>
        <sz val="10"/>
        <rFont val="Calibri"/>
      </rPr>
      <t>_CT, KH, BH, HP, Hue, BD</t>
    </r>
  </si>
  <si>
    <r>
      <rPr>
        <u/>
        <sz val="10"/>
        <color rgb="FF1155CC"/>
        <rFont val="Calibri"/>
      </rPr>
      <t xml:space="preserve">[SuperVIP]_Cơm Thố Anh Nguyễn_22-26/10
</t>
    </r>
    <r>
      <rPr>
        <sz val="10"/>
        <rFont val="Calibri"/>
      </rPr>
      <t>250718_Cơm Thố Anh Nguyễn_11 cities</t>
    </r>
  </si>
  <si>
    <r>
      <rPr>
        <u/>
        <sz val="10"/>
        <color rgb="FF1155CC"/>
        <rFont val="Calibri"/>
      </rPr>
      <t xml:space="preserve">[SJBP]_Gà Rán Popeyes_BOGO
</t>
    </r>
    <r>
      <rPr>
        <sz val="10"/>
        <rFont val="Calibri"/>
      </rPr>
      <t>241231_Gà Rán Popeyes_9 cities</t>
    </r>
  </si>
  <si>
    <r>
      <rPr>
        <u/>
        <sz val="10"/>
        <color rgb="FF1155CC"/>
        <rFont val="Calibri"/>
      </rPr>
      <t>[PNS]_Pepsi Meal_Nov_Cuisine_Cơm Gà</t>
    </r>
    <r>
      <rPr>
        <sz val="10"/>
        <rFont val="Calibri"/>
      </rPr>
      <t>_CT, HP</t>
    </r>
  </si>
  <si>
    <r>
      <rPr>
        <u/>
        <sz val="10"/>
        <color rgb="FF1155CC"/>
        <rFont val="Calibri"/>
      </rPr>
      <t>[PNS]_Pepsi Meal_Nov_Cuisine_Cơm Gà</t>
    </r>
    <r>
      <rPr>
        <sz val="10"/>
        <color rgb="FF000000"/>
        <rFont val="Calibri"/>
      </rPr>
      <t>_CT, HP</t>
    </r>
  </si>
  <si>
    <r>
      <rPr>
        <u/>
        <sz val="10"/>
        <color rgb="FF1155CC"/>
        <rFont val="Calibri"/>
      </rPr>
      <t xml:space="preserve">[VIP]_Gà Rán Texas Chicken_17-20/11
</t>
    </r>
    <r>
      <rPr>
        <sz val="10"/>
        <rFont val="Calibri"/>
      </rPr>
      <t>250102_Gà Rán Texas Chicken_6 cities</t>
    </r>
  </si>
  <si>
    <r>
      <rPr>
        <u/>
        <sz val="10"/>
        <color rgb="FF1155CC"/>
        <rFont val="Calibri"/>
      </rPr>
      <t>[Alacarte CB]_Gà Rán KFC_Nov.CB1</t>
    </r>
    <r>
      <rPr>
        <sz val="10"/>
        <rFont val="Calibri"/>
      </rPr>
      <t>_241231_Gà Rán KFC_25 cities</t>
    </r>
  </si>
  <si>
    <r>
      <rPr>
        <u/>
        <sz val="10"/>
        <color rgb="FF1155CC"/>
        <rFont val="Calibri"/>
      </rPr>
      <t xml:space="preserve">[VIP]_NutiFood Ngôi Nhà Dinh Dưỡng_Nov_Compensation
</t>
    </r>
    <r>
      <rPr>
        <sz val="10"/>
        <color rgb="FF000000"/>
        <rFont val="Calibri"/>
      </rPr>
      <t>(Bình Dương, Vũng tàu, Đồng Nai)</t>
    </r>
  </si>
  <si>
    <r>
      <rPr>
        <u/>
        <sz val="10"/>
        <color rgb="FF1155CC"/>
        <rFont val="Calibri"/>
      </rPr>
      <t>[Alacarte]_Gà Rán KFC_Dec</t>
    </r>
    <r>
      <rPr>
        <sz val="10"/>
        <rFont val="Calibri"/>
      </rPr>
      <t>_241231_Gà Rán KFC_25 cities</t>
    </r>
  </si>
  <si>
    <r>
      <rPr>
        <sz val="10"/>
        <rFont val="Calibri"/>
      </rPr>
      <t xml:space="preserve"> </t>
    </r>
    <r>
      <rPr>
        <u/>
        <sz val="10"/>
        <color rgb="FF1155CC"/>
        <rFont val="Calibri"/>
      </rPr>
      <t>[VIP]_Cơm Thố Anh Nguyễn_17-21/12</t>
    </r>
  </si>
  <si>
    <r>
      <rPr>
        <sz val="10"/>
        <rFont val="Calibri"/>
      </rPr>
      <t xml:space="preserve"> </t>
    </r>
    <r>
      <rPr>
        <u/>
        <sz val="10"/>
        <color rgb="FF1155CC"/>
        <rFont val="Calibri"/>
      </rPr>
      <t>[VIP]_Gà Rán Texas Chicken_22-25/12</t>
    </r>
  </si>
  <si>
    <r>
      <rPr>
        <u/>
        <sz val="10"/>
        <color rgb="FF1155CC"/>
        <rFont val="Calibri"/>
      </rPr>
      <t>[PNS]_Pepsi FF37_Dec</t>
    </r>
    <r>
      <rPr>
        <sz val="10"/>
        <color rgb="FF000000"/>
        <rFont val="Calibri"/>
      </rPr>
      <t>_CT, KH, BH, HP, Hue, BD</t>
    </r>
  </si>
  <si>
    <r>
      <rPr>
        <u/>
        <sz val="10"/>
        <color rgb="FF1155CC"/>
        <rFont val="Calibri"/>
      </rPr>
      <t>[PNS]_Pepsi FF37_Dec</t>
    </r>
    <r>
      <rPr>
        <sz val="10"/>
        <color rgb="FF000000"/>
        <rFont val="Calibri"/>
      </rPr>
      <t>_CT, KH, BH, HP, Hue, BD</t>
    </r>
  </si>
  <si>
    <r>
      <rPr>
        <u/>
        <sz val="10"/>
        <color rgb="FF1155CC"/>
        <rFont val="Calibri"/>
      </rPr>
      <t>[Alacarte CB]_Gà Rán KFC_Dec.CB1</t>
    </r>
    <r>
      <rPr>
        <sz val="10"/>
        <rFont val="Calibri"/>
      </rPr>
      <t>_241231_Gà Rán KFC_25 cities</t>
    </r>
  </si>
  <si>
    <r>
      <rPr>
        <u/>
        <sz val="10"/>
        <color rgb="FF1155CC"/>
        <rFont val="Calibri"/>
      </rPr>
      <t>[VIP]_Cơm Thố Anh Nguyễn_24-28/2</t>
    </r>
    <r>
      <rPr>
        <sz val="10"/>
        <rFont val="Calibri"/>
      </rPr>
      <t xml:space="preserve"> 250718_Cơm Thố Anh Nguyễn_11 cities</t>
    </r>
  </si>
  <si>
    <r>
      <rPr>
        <u/>
        <sz val="10"/>
        <color rgb="FF1155CC"/>
        <rFont val="Calibri"/>
      </rPr>
      <t>[JBP]_Cơm Tấm Phúc Lộc Thọ_BAU</t>
    </r>
    <r>
      <rPr>
        <sz val="10"/>
        <rFont val="Calibri"/>
      </rPr>
      <t xml:space="preserve"> Vung Tau, Dong Nai</t>
    </r>
  </si>
  <si>
    <t>10:00 - 13:00 - Layer 2</t>
  </si>
  <si>
    <r>
      <rPr>
        <sz val="10"/>
        <rFont val="Calibri"/>
      </rPr>
      <t>[PLF CP]_WC_Ngày Thương Hiệu, Giảm Tới 50K
còn lại:</t>
    </r>
    <r>
      <rPr>
        <u/>
        <sz val="10"/>
        <color rgb="FF1155CC"/>
        <rFont val="Calibri"/>
      </rPr>
      <t xml:space="preserve"> [PLF CP]_BAU_No nê bữa trưa, deal giảm 50.000Đ</t>
    </r>
  </si>
  <si>
    <r>
      <rPr>
        <sz val="10"/>
        <rFont val="Calibri"/>
      </rPr>
      <t xml:space="preserve">[PLF CP]_15.1_Khao Deal Rộn Ràng, Giảm tới 50%
còn lại: </t>
    </r>
    <r>
      <rPr>
        <u/>
        <sz val="10"/>
        <color rgb="FF1155CC"/>
        <rFont val="Calibri"/>
      </rPr>
      <t>[PLF CP]_BAU_Lên Đơn Bữa Trưa, Giảm 20.000Đ</t>
    </r>
  </si>
  <si>
    <t xml:space="preserve"> [PLF CP]_BAU_No nê bữa trưa, deal giảm 50.000Đ</t>
  </si>
  <si>
    <r>
      <rPr>
        <sz val="10"/>
        <rFont val="Calibri"/>
      </rPr>
      <t xml:space="preserve">[PLF CP]_WC_Khởi Động Tuần Mới, Giảm 20.000Đ
còn lại: </t>
    </r>
    <r>
      <rPr>
        <u/>
        <sz val="10"/>
        <color rgb="FF1155CC"/>
        <rFont val="Calibri"/>
      </rPr>
      <t>[PLF CP]_BAU_Lên Đơn Bữa Trưa, Giảm 20.000Đ</t>
    </r>
  </si>
  <si>
    <r>
      <rPr>
        <sz val="10"/>
        <rFont val="Calibri"/>
      </rPr>
      <t xml:space="preserve">[PLF CP]_15.1_Khao Deal Rộn Ràng, Giảm tới 50%
còn lại: </t>
    </r>
    <r>
      <rPr>
        <u/>
        <sz val="10"/>
        <color rgb="FF1155CC"/>
        <rFont val="Calibri"/>
      </rPr>
      <t>[PLF CP]_BAU_Lên Đơn Bữa Trưa, Giảm 20.000Đ</t>
    </r>
  </si>
  <si>
    <r>
      <rPr>
        <sz val="10"/>
        <rFont val="Calibri"/>
      </rPr>
      <t xml:space="preserve">[PLF CP]_WC_Thứ 2 Đầu Tuần, Giảm 30000đ
còn lại: </t>
    </r>
    <r>
      <rPr>
        <u/>
        <sz val="10"/>
        <color rgb="FF1155CC"/>
        <rFont val="Calibri"/>
      </rPr>
      <t>[PLF CP]_BAU_Bữa Trưa Ngon Rẻ, Giảm 30.000Đ</t>
    </r>
  </si>
  <si>
    <r>
      <rPr>
        <u/>
        <sz val="10"/>
        <color rgb="FF1155CC"/>
        <rFont val="Calibri"/>
      </rPr>
      <t>[PNS]_HD SAISON_Jan.FOOD</t>
    </r>
    <r>
      <rPr>
        <sz val="10"/>
        <color rgb="FF000000"/>
        <rFont val="Calibri"/>
      </rPr>
      <t>_ALL</t>
    </r>
  </si>
  <si>
    <r>
      <rPr>
        <sz val="10"/>
        <rFont val="Calibri"/>
      </rPr>
      <t>10-11h: [PLF CP]_15.1_Khao Deal Rộn Ràng, Giảm tới 50%
còn lại:[</t>
    </r>
    <r>
      <rPr>
        <u/>
        <sz val="10"/>
        <color rgb="FF1155CC"/>
        <rFont val="Calibri"/>
      </rPr>
      <t>PLF CP]_BAU_Bữa Trưa Ngon Rẻ, Giảm 30.000Đ</t>
    </r>
    <r>
      <rPr>
        <sz val="10"/>
        <rFont val="Calibri"/>
      </rPr>
      <t xml:space="preserve">
11-12H </t>
    </r>
    <r>
      <rPr>
        <u/>
        <sz val="10"/>
        <color rgb="FF1155CC"/>
        <rFont val="Calibri"/>
      </rPr>
      <t>[PLF CP]_BAU_No nê bữa trưa, deal giảm 50.000Đ</t>
    </r>
    <r>
      <rPr>
        <sz val="10"/>
        <rFont val="Calibri"/>
      </rPr>
      <t xml:space="preserve">
12-13H:[PLF CP]_15.1_Khao Deal Rộn Ràng, Giảm tới 50%
còn lại: [PLF CP]_BAU_Ăn Sập Bốn Phương, giảm 18.000Đ_All OTH</t>
    </r>
  </si>
  <si>
    <r>
      <rPr>
        <strike/>
        <sz val="10"/>
        <color rgb="FFFF0000"/>
        <rFont val="Calibri"/>
      </rPr>
      <t>[PLF CP]_YEP_Vạn Deal Rộn Ràng, Giảm tới 50%</t>
    </r>
    <r>
      <rPr>
        <sz val="10"/>
        <color rgb="FFFF0000"/>
        <rFont val="Calibri"/>
      </rPr>
      <t xml:space="preserve">
[PLF CP]_YEP_Vạn Deal Rộn Ràng, Giảm tới 88.000Đ</t>
    </r>
    <r>
      <rPr>
        <sz val="10"/>
        <rFont val="Calibri"/>
      </rPr>
      <t xml:space="preserve">
còn lại: </t>
    </r>
    <r>
      <rPr>
        <u/>
        <sz val="10"/>
        <color rgb="FF1155CC"/>
        <rFont val="Calibri"/>
      </rPr>
      <t>[PLF CP]_BAU_Bữa Trưa Ngon Rẻ, Giảm 30.000Đ</t>
    </r>
  </si>
  <si>
    <t>[PLF CP]_YEP_Vạn Deal Rộn Ràng, Giảm tới 188.000Đ
còn lại:[PLF CP]_WC_Tiệc cuối tuần, giảm tưng bừng 105.000Đ</t>
  </si>
  <si>
    <r>
      <rPr>
        <sz val="10"/>
        <rFont val="Calibri"/>
      </rPr>
      <t xml:space="preserve">[PLF CP]_WC_Khởi Động Tuần Mới, Giảm 20.000Đ
còn lại: </t>
    </r>
    <r>
      <rPr>
        <u/>
        <sz val="10"/>
        <color rgb="FF1155CC"/>
        <rFont val="Calibri"/>
      </rPr>
      <t>[PLF CP]_BAU_Lên Đơn Bữa Trưa, Giảm 20.000Đ</t>
    </r>
  </si>
  <si>
    <r>
      <rPr>
        <sz val="10"/>
        <rFont val="Calibri"/>
      </rPr>
      <t>[PLF CP]_WC_Thứ 4 Vui Vẻ, Giảm Tới 50,000đ</t>
    </r>
    <r>
      <rPr>
        <sz val="10"/>
        <color rgb="FF000000"/>
        <rFont val="Calibri"/>
      </rPr>
      <t xml:space="preserve">
</t>
    </r>
    <r>
      <rPr>
        <sz val="10"/>
        <rFont val="Calibri"/>
      </rPr>
      <t xml:space="preserve">newcities: </t>
    </r>
    <r>
      <rPr>
        <u/>
        <sz val="10"/>
        <color rgb="FF1155CC"/>
        <rFont val="Calibri"/>
      </rPr>
      <t>[PLF CP]_BAU_Đặt món ăn trưa, giảm tới 40.000Đ</t>
    </r>
  </si>
  <si>
    <r>
      <rPr>
        <sz val="10"/>
        <rFont val="Calibri"/>
      </rPr>
      <t>[PLF CP]_WC_Thứ 3 No Nê, Giảm 40.000Đ
còn lại:</t>
    </r>
    <r>
      <rPr>
        <u/>
        <sz val="10"/>
        <color rgb="FF1155CC"/>
        <rFont val="Calibri"/>
      </rPr>
      <t xml:space="preserve"> [PLF CP]_BAU_Đặt món ăn trưa, giảm tới 40.000Đ</t>
    </r>
  </si>
  <si>
    <r>
      <rPr>
        <sz val="10"/>
        <rFont val="Calibri"/>
      </rPr>
      <t xml:space="preserve"> [PLF CP]_FS_Thứ 4 siêu Flash sale giảm 50%_T2
còn lại: </t>
    </r>
    <r>
      <rPr>
        <sz val="10"/>
        <color rgb="FF000000"/>
        <rFont val="Calibri"/>
      </rPr>
      <t xml:space="preserve">
</t>
    </r>
    <r>
      <rPr>
        <u/>
        <sz val="10"/>
        <color rgb="FF1155CC"/>
        <rFont val="Calibri"/>
      </rPr>
      <t>[PLF CP]_BAU_No nê bữa trưa, deal giảm 50.000Đ</t>
    </r>
  </si>
  <si>
    <r>
      <rPr>
        <sz val="10"/>
        <rFont val="Calibri"/>
      </rPr>
      <t>[PLF CP]_WC_Ngày Thương Hiệu, Giảm Tới 50K
còn lại:</t>
    </r>
    <r>
      <rPr>
        <u/>
        <sz val="10"/>
        <color rgb="FF1155CC"/>
        <rFont val="Calibri"/>
      </rPr>
      <t xml:space="preserve"> [PLF CP]_BAU_Đặt món ăn trưa, giảm tới 40.000Đ</t>
    </r>
  </si>
  <si>
    <r>
      <rPr>
        <sz val="10"/>
        <rFont val="Calibri"/>
      </rPr>
      <t>[PLF CP]_14.2_Mùa Yêu Deal Hời, Giảm tới 50%
còn lại:</t>
    </r>
    <r>
      <rPr>
        <u/>
        <sz val="10"/>
        <color rgb="FF1155CC"/>
        <rFont val="Calibri"/>
      </rPr>
      <t xml:space="preserve"> [PLF CP]_BAU_Đặt món ăn trưa, giảm tới 40.000Đ</t>
    </r>
  </si>
  <si>
    <r>
      <rPr>
        <sz val="10"/>
        <rFont val="Calibri"/>
      </rPr>
      <t>[PLF CP]_14.2_Mùa Yêu Deal Hời, Giảm tới 50%
còn lại:</t>
    </r>
    <r>
      <rPr>
        <sz val="10"/>
        <color rgb="FF000000"/>
        <rFont val="Calibri"/>
      </rPr>
      <t xml:space="preserve">
</t>
    </r>
    <r>
      <rPr>
        <u/>
        <sz val="10"/>
        <color rgb="FF1155CC"/>
        <rFont val="Calibri"/>
      </rPr>
      <t>[PLF CP]_BAU_No nê bữa trưa, deal giảm 50.000Đ</t>
    </r>
  </si>
  <si>
    <r>
      <rPr>
        <sz val="10"/>
        <rFont val="Calibri"/>
      </rPr>
      <t>[PLF CP]_WC_Thứ 4 Vui Vẻ, Giảm Tới 50,000đ
newcities:</t>
    </r>
    <r>
      <rPr>
        <u/>
        <sz val="10"/>
        <color rgb="FF1155CC"/>
        <rFont val="Calibri"/>
      </rPr>
      <t xml:space="preserve"> [PLF CP]_BAU_Lên Đơn Bữa Trưa, Giảm 20.000Đ</t>
    </r>
  </si>
  <si>
    <r>
      <rPr>
        <sz val="10"/>
        <rFont val="Calibri"/>
      </rPr>
      <t>[PLF CP]_14.2_Mùa Yêu Deal Hời, Giảm tới 50%
còn lại:</t>
    </r>
    <r>
      <rPr>
        <sz val="10"/>
        <color rgb="FF000000"/>
        <rFont val="Calibri"/>
      </rPr>
      <t xml:space="preserve">
</t>
    </r>
    <r>
      <rPr>
        <u/>
        <sz val="10"/>
        <color rgb="FF1155CC"/>
        <rFont val="Calibri"/>
      </rPr>
      <t>[PLF CP]_BAU_No nê bữa trưa, deal giảm 50.000Đ</t>
    </r>
  </si>
  <si>
    <r>
      <rPr>
        <sz val="10"/>
        <rFont val="Calibri"/>
      </rPr>
      <t xml:space="preserve">10-11H:  [PLF CP]_14.2_Săn Deal Valentine, Giảm tới 95.000Đ
11-12H:: </t>
    </r>
    <r>
      <rPr>
        <u/>
        <sz val="10"/>
        <color rgb="FF1155CC"/>
        <rFont val="Calibri"/>
      </rPr>
      <t>[PLF CP]_BAU_Đặt món ăn trưa, giảm tới 40.000Đ</t>
    </r>
    <r>
      <rPr>
        <sz val="10"/>
        <rFont val="Calibri"/>
      </rPr>
      <t xml:space="preserve">
12-13H::[PLF CP]_14.2_Mùa Yêu Deal Hời, Giảm tới 50%
còn lại: :[PLF CP]_14.2_Đặt Thả Ga, Giảm Không Giới Hạn</t>
    </r>
  </si>
  <si>
    <r>
      <rPr>
        <sz val="10"/>
        <rFont val="Calibri"/>
      </rPr>
      <t>10-11H:  [PLF CP]_WC_Tiệc cuối tuần, giảm tưng bừng 105.000Đ
11-12h:</t>
    </r>
    <r>
      <rPr>
        <u/>
        <sz val="10"/>
        <color rgb="FF1155CC"/>
        <rFont val="Calibri"/>
      </rPr>
      <t>:[PLF CP]_BAU_Bữa Trưa Ngon Rẻ, Giảm 30.000Đ</t>
    </r>
    <r>
      <rPr>
        <sz val="10"/>
        <rFont val="Calibri"/>
      </rPr>
      <t xml:space="preserve">
12- 13h:[PLF CP]_Mid Month_FS_Chớp Deal Giữa Tháng, Chỉ 1.000Đ
</t>
    </r>
    <r>
      <rPr>
        <u/>
        <sz val="10"/>
        <color rgb="FF1155CC"/>
        <rFont val="Calibri"/>
      </rPr>
      <t>PLF CP]_BAU_Chốt đơn ăn xế, giảm 20.000Đ</t>
    </r>
    <r>
      <rPr>
        <sz val="10"/>
        <rFont val="Calibri"/>
      </rPr>
      <t xml:space="preserve">_T3
</t>
    </r>
  </si>
  <si>
    <r>
      <rPr>
        <sz val="10"/>
        <rFont val="Calibri"/>
      </rPr>
      <t>[PLF CP]_WC_Thứ 2 Đầu Tuần, Giảm 30000đ</t>
    </r>
    <r>
      <rPr>
        <sz val="10"/>
        <color rgb="FF000000"/>
        <rFont val="Calibri"/>
      </rPr>
      <t xml:space="preserve">
</t>
    </r>
    <r>
      <rPr>
        <u/>
        <sz val="10"/>
        <color rgb="FF1155CC"/>
        <rFont val="Calibri"/>
      </rPr>
      <t>[PLF CP]_BAU_Bữa Trưa Ngon Rẻ, Giảm 30.000Đ</t>
    </r>
  </si>
  <si>
    <r>
      <rPr>
        <sz val="10"/>
        <rFont val="Calibri"/>
      </rPr>
      <t>[PLF CP]_WC_Thứ 3 No Nê, Giảm 40.000Đ
còn lại:</t>
    </r>
    <r>
      <rPr>
        <u/>
        <sz val="10"/>
        <color rgb="FF1155CC"/>
        <rFont val="Calibri"/>
      </rPr>
      <t xml:space="preserve"> [PLF CP]_BAU_Đặt món ăn trưa, giảm tới 40.000Đ</t>
    </r>
  </si>
  <si>
    <r>
      <rPr>
        <sz val="10"/>
        <rFont val="Calibri"/>
      </rPr>
      <t xml:space="preserve">10-11H: </t>
    </r>
    <r>
      <rPr>
        <u/>
        <sz val="10"/>
        <color rgb="FF1155CC"/>
        <rFont val="Calibri"/>
      </rPr>
      <t xml:space="preserve"> [PLF CP]_BAU_Bữa Trưa Ngon Rẻ, Giảm 30.000Đ</t>
    </r>
    <r>
      <rPr>
        <sz val="10"/>
        <rFont val="Calibri"/>
      </rPr>
      <t xml:space="preserve">
11-12H : [PLF CP]_WC_Thứ 4 Vui Vẻ, Giảm Tới 50,000đ
12-13H:  [PLF CP]_SPFDay_Siêu Deal Ăn Uống, Giảm tới 35.000Đ
còn lại:</t>
    </r>
    <r>
      <rPr>
        <u/>
        <sz val="10"/>
        <color rgb="FF1155CC"/>
        <rFont val="Calibri"/>
      </rPr>
      <t xml:space="preserve"> [PLF CP]_BAU_Chốt đơn ăn xế, giảm 20.000Đ</t>
    </r>
  </si>
  <si>
    <r>
      <rPr>
        <u/>
        <sz val="10"/>
        <color rgb="FF000000"/>
        <rFont val="Calibri"/>
      </rPr>
      <t xml:space="preserve">[PLF CP]_WC_Ngày Thương Hiệu, Giảm Tới 50K
</t>
    </r>
    <r>
      <rPr>
        <u/>
        <sz val="10"/>
        <color rgb="FF1155CC"/>
        <rFont val="Calibri"/>
      </rPr>
      <t>[PLF CP]_BAU_Bữa Trưa Ngon Rẻ, Giảm 30.000Đ</t>
    </r>
  </si>
  <si>
    <t>[PLF CP]_3.3_Siêu Deal Đầu Năm, Giảm tới 50%
còn lại: [PLF CP]_3.3_Ăn Thả Ga, Giảm Không Giới Hạn</t>
  </si>
  <si>
    <r>
      <rPr>
        <sz val="10"/>
        <rFont val="Calibri"/>
      </rPr>
      <t>[PLF CP]_WC_Khởi Động Tuần Mới, Giảm 20.000Đ
còn lại:</t>
    </r>
    <r>
      <rPr>
        <u/>
        <sz val="10"/>
        <color rgb="FF1155CC"/>
        <rFont val="Calibri"/>
      </rPr>
      <t xml:space="preserve"> [PLF CP]_BAU_Lên Đơn Bữa Trưa, Giảm 20.000Đ</t>
    </r>
  </si>
  <si>
    <r>
      <rPr>
        <u/>
        <sz val="10"/>
        <color rgb="FF000000"/>
        <rFont val="Calibri"/>
      </rPr>
      <t xml:space="preserve">[PLF CP]_3.3_Siêu Deal Đầu Năm, Giảm tới 50%
</t>
    </r>
    <r>
      <rPr>
        <u/>
        <sz val="10"/>
        <color rgb="FF1155CC"/>
        <rFont val="Calibri"/>
      </rPr>
      <t>[PLF CP]_BAU_Bữa Trưa Ngon Rẻ, Giảm 30.000Đ</t>
    </r>
  </si>
  <si>
    <r>
      <rPr>
        <sz val="10"/>
        <rFont val="Calibri"/>
      </rPr>
      <t>[PLF CP]_3.3_Siêu Deal Đầu Năm, Giảm tới 50%</t>
    </r>
    <r>
      <rPr>
        <sz val="10"/>
        <color rgb="FF000000"/>
        <rFont val="Calibri"/>
      </rPr>
      <t xml:space="preserve">
</t>
    </r>
    <r>
      <rPr>
        <u/>
        <sz val="10"/>
        <color rgb="FF1155CC"/>
        <rFont val="Calibri"/>
      </rPr>
      <t>[PLF CP]_BAU_Bữa Trưa Ngon Rẻ, Giảm 30.000Đ</t>
    </r>
  </si>
  <si>
    <t>9-10h: [PLF CP]_3.3_FS_Chớp Deal Ngon Rẻ, Chỉ 1.000Đ_T2
còn lại: :[PLF CP]_3.3_Siêu Deal Đầu Năm, Giảm tới 50%
Link về: an-sang-du-chat-giam-50
10-12h: [PLF CP]_3.3_Ăn Trưa Chỉ 0Đ
Link về: shopeefood-khao-lon-bua-trua-chi-0d
12-13H:: [PLF CP]_3.3_Deal Hot Toàn Sàn, Freeship 0Đ</t>
  </si>
  <si>
    <t xml:space="preserve"> [PLF CP]_BAU_Lên Đơn Bữa Trưa, Giảm 20.000Đ</t>
  </si>
  <si>
    <r>
      <rPr>
        <sz val="10"/>
        <rFont val="Calibri"/>
      </rPr>
      <t>[PLF CP]_8.3_Vạn Deal Xinh, Giảm tới 50%
còn lại:</t>
    </r>
    <r>
      <rPr>
        <sz val="10"/>
        <color rgb="FF000000"/>
        <rFont val="Calibri"/>
      </rPr>
      <t xml:space="preserve">
</t>
    </r>
    <r>
      <rPr>
        <u/>
        <sz val="10"/>
        <color rgb="FF1155CC"/>
        <rFont val="Calibri"/>
      </rPr>
      <t>[PLF CP]_BAU_No nê bữa trưa, deal giảm 50.000Đ</t>
    </r>
  </si>
  <si>
    <t>10-11H: [PLF CP]_8.3_Chiêu Đãi Chị Em, Giảm tới 95.000Đ
Link về: bua-trua-deal-ngot-giam-toi-95000d
11-12h: [PLF CP]_8.3_Vạn Deal Xinh, Giảm tới 50%
Link về: tiec-trua-moi-nang-giam-50
12-13h:[PLF CP]_8.3_Ngày Của Nàng, Freeship 0Đ</t>
  </si>
  <si>
    <r>
      <rPr>
        <sz val="10"/>
        <rFont val="Calibri"/>
      </rPr>
      <t>10-11H:  [PLF CP]_WC_Tiệc cuối tuần, giảm tưng bừng 105.000Đ
11-12h:</t>
    </r>
    <r>
      <rPr>
        <u/>
        <sz val="10"/>
        <color rgb="FF1155CC"/>
        <rFont val="Calibri"/>
      </rPr>
      <t>[PLF CP]_BAU_Bữa Trưa Ngon Rẻ, Giảm 30.000Đ"</t>
    </r>
    <r>
      <rPr>
        <sz val="10"/>
        <rFont val="Calibri"/>
      </rPr>
      <t xml:space="preserve">
12- 13h:[PLF CP]_Mid Month_FS_Chớp Deal Giữa Tháng, Chỉ 1.000Đ_T2
còn lại:</t>
    </r>
    <r>
      <rPr>
        <u/>
        <sz val="10"/>
        <color rgb="FF1155CC"/>
        <rFont val="Calibri"/>
      </rPr>
      <t xml:space="preserve"> [PLF CP]_BAU_Chốt đơn ăn xế, giảm 20.000Đ </t>
    </r>
  </si>
  <si>
    <r>
      <rPr>
        <sz val="10"/>
        <rFont val="Calibri"/>
      </rPr>
      <t>10-11H:  [PLF CP]_WC_Tiệc cuối tuần, giảm tưng bừng 105.000Đ
11-12H:[PLF CP]_SPFDay_Siêu Deal Ăn Uống, Giảm tới 35.000Đ
newcities</t>
    </r>
    <r>
      <rPr>
        <u/>
        <sz val="10"/>
        <color rgb="FF1155CC"/>
        <rFont val="Calibri"/>
      </rPr>
      <t xml:space="preserve"> [PLF CP]_BAU_Bữa Trưa Ngon Rẻ, Giảm 30.000Đ</t>
    </r>
    <r>
      <rPr>
        <sz val="10"/>
        <rFont val="Calibri"/>
      </rPr>
      <t xml:space="preserve">
12- 13h:[PLF CP]_SPFDay_Chớp Deal Giá Hời, Chỉ 1.000Đ_T2
còn lại: </t>
    </r>
    <r>
      <rPr>
        <u/>
        <sz val="10"/>
        <color rgb="FF1155CC"/>
        <rFont val="Calibri"/>
      </rPr>
      <t>[PLF CP]_BAU_Chốt đơn ăn xế, giảm 20.000Đ</t>
    </r>
  </si>
  <si>
    <r>
      <rPr>
        <sz val="10"/>
        <rFont val="Calibri"/>
      </rPr>
      <t>[PLF CP]_4.4_Bao Trọn Món Ngon, Giảm 50%
còn lại:</t>
    </r>
    <r>
      <rPr>
        <u/>
        <sz val="10"/>
        <color rgb="FF1155CC"/>
        <rFont val="Calibri"/>
      </rPr>
      <t>[PLF CP]_BAU_Bữa Trưa Ngon Rẻ, Giảm 30.000Đ"</t>
    </r>
  </si>
  <si>
    <r>
      <rPr>
        <sz val="10"/>
        <rFont val="Calibri"/>
      </rPr>
      <t>[PLF CP]_4.4_Bao Trọn Món Ngon, Giảm 44.000Đ
còn lại:</t>
    </r>
    <r>
      <rPr>
        <sz val="10"/>
        <color rgb="FF000000"/>
        <rFont val="Calibri"/>
      </rPr>
      <t xml:space="preserve">
</t>
    </r>
    <r>
      <rPr>
        <u/>
        <sz val="10"/>
        <color rgb="FF1155CC"/>
        <rFont val="Calibri"/>
      </rPr>
      <t>[PLF CP]_BAU_No nê bữa trưa, deal giảm 50.000Đ</t>
    </r>
  </si>
  <si>
    <t xml:space="preserve"> [PLF CP]_BAU_Bữa Trưa Ngon Rẻ, Giảm 30.000Đ</t>
  </si>
  <si>
    <r>
      <rPr>
        <sz val="10"/>
        <rFont val="Calibri"/>
      </rPr>
      <t>[PLF CP]_4.4_Bao Trọn Món Ngon, Giảm 44.000Đ
còn lại:</t>
    </r>
    <r>
      <rPr>
        <sz val="10"/>
        <color rgb="FF000000"/>
        <rFont val="Calibri"/>
      </rPr>
      <t xml:space="preserve">
</t>
    </r>
    <r>
      <rPr>
        <u/>
        <sz val="10"/>
        <color rgb="FF1155CC"/>
        <rFont val="Calibri"/>
      </rPr>
      <t>[PLF CP]_BAU_No nê bữa trưa, deal giảm 50.000Đ</t>
    </r>
  </si>
  <si>
    <t>10-12h: [PLF CP]_4.4_Ăn Trưa Chỉ 0Đ
Link về: shopeefood-khao-lon-bua-trua-chi-0d
12-13H:: [PLF CP]_4.4_Ăn Ngon Cả Ngày, Freeship 0Đ</t>
  </si>
  <si>
    <r>
      <rPr>
        <sz val="10"/>
        <rFont val="Calibri"/>
      </rPr>
      <t>10-11H:[PLF CP]_Mid Month_Siêu Deal Giữa Tháng, Giảm tới 50%
còn lại:</t>
    </r>
    <r>
      <rPr>
        <u/>
        <sz val="10"/>
        <color rgb="FF1155CC"/>
        <rFont val="Calibri"/>
      </rPr>
      <t>[PLF CP]_BAU_Lên Đơn Bữa Trưa, Giảm 20.000Đ</t>
    </r>
    <r>
      <rPr>
        <sz val="10"/>
        <rFont val="Calibri"/>
      </rPr>
      <t xml:space="preserve">
11-12H [PLF CP]_WC_Thứ 3 Ăn Ngon, Giảm 30.000Đ
12-13H: [PLF CP]_Mid Month_Siêu Deal Giữa Tháng, Giảm tới 35.000Đ
còn lại:</t>
    </r>
    <r>
      <rPr>
        <u/>
        <sz val="10"/>
        <color rgb="FF1155CC"/>
        <rFont val="Calibri"/>
      </rPr>
      <t xml:space="preserve"> [PLF CP]_BAU_Chốt đơn ăn xế, giảm 20.000Đ</t>
    </r>
  </si>
  <si>
    <r>
      <rPr>
        <sz val="10"/>
        <rFont val="Calibri"/>
      </rPr>
      <t>10-11H:  [PLF CP]_WC_Tiệc cuối tuần, giảm tưng bừng 105.000Đ
11-12H:[PLF CP]_SPFDay_Siêu Deal Ăn Uống, Giảm tới 35.000Đ
newcities</t>
    </r>
    <r>
      <rPr>
        <u/>
        <sz val="10"/>
        <color rgb="FF1155CC"/>
        <rFont val="Calibri"/>
      </rPr>
      <t xml:space="preserve"> [PLF CP]_BAU_Bữa Trưa Ngon Rẻ, Giảm 30.000Đ</t>
    </r>
    <r>
      <rPr>
        <sz val="10"/>
        <rFont val="Calibri"/>
      </rPr>
      <t xml:space="preserve">
12- 13h[PLF CP]_SPFDay_Chớp Deal Ngày Hội, Chỉ 1.000Đ_T2
còn lại: </t>
    </r>
    <r>
      <rPr>
        <u/>
        <sz val="10"/>
        <color rgb="FF1155CC"/>
        <rFont val="Calibri"/>
      </rPr>
      <t>[PLF CP]_BAU_Chốt đơn ăn xế, giảm 20.000Đ</t>
    </r>
  </si>
  <si>
    <t>[PLF CP]_FS_Thứ 4 siêu Flash sale giảm 50%</t>
  </si>
  <si>
    <t>"10-11h: [PLF CP]_5.5 CP_ĐẠI TIỆC BỮA TRƯA Giảm 50%
Link về: sieu-deal-an-trua-giam-50
"11-12h: [PLF CP]_5.5 CP_Ăn Trưa Chỉ 0Đ
Link về: bua-trua-vui-ve-gia-chi-0d-pn"
"12-13h: [PLF CP]_5.5 CP_Săn Deal 5.5, giảm tới 95.000Đ
Link về: sieu-hoi-buoi-trua-giam-toi-75000d"</t>
  </si>
  <si>
    <t>10h - 11h [PLF CP]_Mid Month_DEAL BỮA TRƯA XỊN Giảm 50%
other &gt;&gt; 10h - 11h: [PLF CP]_Mid Month_Săn Deal Giữa Tháng, Giảm tới 75.000Đ
11h - 12h [PLF CP]_Mid Month_Săn Deal Giữa Tháng, Giảm tới 75.000Đ
12h - 13h [PLF CP]_Mid Month_Siêu Deal Giữa Tháng, Giảm tới 35.000Đ
other: 12-13h: [PLF CP]_Mid Month_Freeship Giữa Tháng, Giảm tới 60.000Đ</t>
  </si>
  <si>
    <t>10h - 11h [PLF CP]_SPFDay_Bộ chung DEAL THƯƠNG HIỆU Giảm 50%
11h - 12h [PLF CP]_SPFDay_Siêu Deal Ăn Uống, Giảm tới 35.000Đ
12h - 13h [PLF CP]_SPFDay_Săn Deal Ăn Ngon giảm tới 75.000Đ
Other: [PLF CP]_SPFDay_Săn Deal Ăn Ngon giảm tới 75.000Đ</t>
  </si>
  <si>
    <t>[PLF CP]_6.6_Siêu Deal Giữa Năm, Giảm tới 50%
Others [PLF CP]_BAU_Lên Đơn Bữa Trưa, Giảm 20.000Đ</t>
  </si>
  <si>
    <t>[PLF CP]_6.6_Siêu Deal Giữa Năm, Giảm tới 50%
Others -&gt; [PLF CP]_BAU_Đặt món ăn trưa, giảm tới 40.000Đ</t>
  </si>
  <si>
    <t>[PLF CP]_FS_Chớp Deal Đếm Ngược, Chỉ 5000Đ
others [PLF CP]_6.6_Siêu Deal Giữa Năm, Giảm tới 50%</t>
  </si>
  <si>
    <t>[PLF CP]_FS_Chớp Deal Đếm Ngược, Chỉ 3000Đ 
[PLF CP]_BAU_Đặt món ăn trưa, giảm tới 40.000Đ</t>
  </si>
  <si>
    <r>
      <rPr>
        <sz val="10"/>
        <rFont val="Calibri"/>
      </rPr>
      <t xml:space="preserve">10-11h_[PLF CP]_6.6_ShopeeFood x BOF Khao Vạn Món Giảm Tới 55K
11-12h: [PLF CP]_6.6_Ăn Trưa Chỉ 0Đ
Link về: https://shopeefood.vn/u/shopeefood_cpantrua
[PLF CP]_6.6_Ăn Xế Chỉ 0Đ
Link về: </t>
    </r>
    <r>
      <rPr>
        <u/>
        <sz val="10"/>
        <color rgb="FF1155CC"/>
        <rFont val="Calibri"/>
      </rPr>
      <t>https://shopeefood.vn/u/shopeefood_cpanxe</t>
    </r>
  </si>
  <si>
    <t>[Exclude NU] [PLF CP]_BAU_Đặt món ăn trưa, giảm tới 40.000Đ</t>
  </si>
  <si>
    <t>[Exclude NU] [PLF CP]_BAU_Bữa Trưa Ngon Rẻ, Giảm 30.000Đ</t>
  </si>
  <si>
    <t>[Exclude NU] [PLF CP]_BAU_Bữa Trưa Cuối Tuần, Giảm 50.000Đ</t>
  </si>
  <si>
    <t>10h - 11h [PLF CP]_Mid Month_DEAL BỮA TRƯA XỊN Giảm 50%
11h - 12h [PLF CP]_Mid Month_Săn Deal Giữa Tháng, Giảm tới 75.000Đ
12h - 13h [PLF CP]_Mid Month_Siêu Deal Giữa Tháng, Giảm tới 35.000Đ
Others: [PLF CP]_Mid Month_Săn Deal Giữa Tháng, Giảm tới 75.000Đ</t>
  </si>
  <si>
    <t>10h - 11h [PLF CP]_SPFDay_Đại Tiệc Bữa Trưa Giảm 50%
11h - 12h [PLF CP]_SPFDay_Siêu Deal Ăn Uống, Giảm tới 35.000Đ
12h - 13h [PLF CP]_SPFDay_Săn Deal Ăn Ngon giảm tới 75.000Đ
-&gt; Other: [Exclude NU] [PLF CP]_SPFDay_Ăn Thả Ga, Freeship tới 60.000Đ</t>
  </si>
  <si>
    <t>[Exclude NU] [PLF CP]_Thematic_Thực Đơn Sĩ Tử, Giảm tới 40.000Đ</t>
  </si>
  <si>
    <r>
      <rPr>
        <sz val="10"/>
        <rFont val="Calibri"/>
      </rPr>
      <t xml:space="preserve">10-11h: [PLF CP]_7.7_ĐẠI TIỆC BỮA TRƯA Giảm 50%
11-12h: [PLF CP]_7.7_Ăn Trưa Chỉ 0Đ
Link về: https://shopeefood.vn/u/shopeefood_cpantrua
12h - 13h: [PLF CP]_7.7_Ăn Xế Chỉ 0Đ
Link về: </t>
    </r>
    <r>
      <rPr>
        <u/>
        <sz val="10"/>
        <color rgb="FF1155CC"/>
        <rFont val="Calibri"/>
      </rPr>
      <t xml:space="preserve">https://shopeefood.vn/u/shopeefood_cpanxe
</t>
    </r>
    <r>
      <rPr>
        <sz val="10"/>
        <rFont val="Calibri"/>
      </rPr>
      <t>Others [PLF CP]_7.7_Tung Deal Toàn Sàn, Freeship 0Đ</t>
    </r>
  </si>
  <si>
    <t>[Exclude NU]
[PLF CP]_Thematic_Đặc Sản Vùng Miền (Da Nang City, Hai Phong City, Hue City, Vung Tau, Quang Ninh, Thanh Hoa, Binh Dinh, Binh Thuan, Khanh Hoa, Lam Dong, Quang Nam, Kien Giang, Phu Yen, Ninh Thuan)
[PLF CP]_Thematic_Hè Đi Đâu, Món Ngon Ở Đó  (còn lại)</t>
  </si>
  <si>
    <t>10-11h: [PLF CP]_8.8_Săn Deal 8.8, Giảm Tới 95.000Đ
11-12h: [PLF CP]_8.8_Ăn Trưa Chỉ 0Đ
Link về: 
12h - 13h: [PLF CP]_8.8_Tung Deal Toàn Sàn, Freeship 0Đ
Link về:</t>
  </si>
  <si>
    <r>
      <rPr>
        <strike/>
        <sz val="10"/>
        <color theme="1"/>
        <rFont val="Calibri"/>
      </rPr>
      <t>[PLF CP]_BAU_Ăn hết Việt Nam, Bao liền nửa giá
[PLF CP]_Thematic_Món Ngon Phải Thử, Chỉ 0Đ</t>
    </r>
    <r>
      <rPr>
        <sz val="10"/>
        <color theme="1"/>
        <rFont val="Calibri"/>
      </rPr>
      <t xml:space="preserve">
[PLF CP]_BAU_Bữa Trưa Ngon Rẻ, Giảm 30.000Đ</t>
    </r>
  </si>
  <si>
    <r>
      <rPr>
        <strike/>
        <sz val="10"/>
        <color theme="1"/>
        <rFont val="Calibri"/>
      </rPr>
      <t xml:space="preserve">[PLF CP]_Thematic_Chào Bạn Mới, Tung Deal 0Đ
</t>
    </r>
    <r>
      <rPr>
        <sz val="10"/>
        <color theme="1"/>
        <rFont val="Calibri"/>
      </rPr>
      <t>[PLF CP]_BAU_Đặt món ăn trưa, giảm tới 40.000Đ</t>
    </r>
  </si>
  <si>
    <r>
      <rPr>
        <strike/>
        <sz val="10"/>
        <color rgb="FF000000"/>
        <rFont val="Calibri"/>
      </rPr>
      <t xml:space="preserve">[PLF CP]_Thematic_Chào Bạn Mới, Tung Deal 0Đ
</t>
    </r>
    <r>
      <rPr>
        <sz val="10"/>
        <color rgb="FF000000"/>
        <rFont val="Calibri"/>
      </rPr>
      <t>[Exclude NU] [PLF CP]_BAU_Quán mới lên sàn, ngàn deal 0Đ</t>
    </r>
  </si>
  <si>
    <t>10h - 11h [PLF CP]_Món Ngon Bao Phí Ship, Chỉ 18.000Đ
11h - 12h [PLF CP]_Mid Month Sale_Siêu Deal Giữa Tháng, Giảm tới 50%
12h - 13h [PLF CP]_Món Ngon Bao Phí Ship, Chỉ 18.000Đ</t>
  </si>
  <si>
    <r>
      <rPr>
        <sz val="10"/>
        <color theme="1"/>
        <rFont val="Calibri"/>
      </rPr>
      <t>10h - 11h  [PLF CP]_SPFDay_ĐẠI TIỆC BỮA TRƯA Giảm 50%
11h - 12h [PLF CP]_SPFDay_Mở Tiệc Rộn Ràng, Giảm Tới 70.000Đ</t>
    </r>
    <r>
      <rPr>
        <sz val="10"/>
        <color rgb="FFFF0000"/>
        <rFont val="Calibri"/>
      </rPr>
      <t xml:space="preserve">
</t>
    </r>
    <r>
      <rPr>
        <sz val="10"/>
        <color theme="1"/>
        <rFont val="Calibri"/>
      </rPr>
      <t>12h - 13h [PLF CP]_SPFDay_[PLF CP]_FS_Ăn Trưa Siêu Flash Sale, Giảm 50%
Others: [PLF CP]_SPFDay_Siêu Deal Ăn Uống, Giảm tới 50%</t>
    </r>
  </si>
  <si>
    <t>[PLF CP]_FS_Ăn Trưa Siêu Flash Sale, Giảm 45%
còn lại: [PLF CP]_BAU_Bữa Trưa Ngon Rẻ, Giảm 30.000Đ</t>
  </si>
  <si>
    <t>[PLF CP]_FS_Ăn Trưa Siêu Flash Sale, Giảm 45%
Others: [PLF CP]_BAU_Lên Đơn Bữa Trưa, Giảm 20.000Đ</t>
  </si>
  <si>
    <t>[PLF CP]_CM_Cheap Meal
Others: [PLF CP]_BAU_Bữa Trưa Ngon Rẻ, Giảm 30.000Đ</t>
  </si>
  <si>
    <t>[PLF CP]_Thematic_Bữa Trưa Học Đường, Giảm tới 45.000Đ</t>
  </si>
  <si>
    <t>[PLF CP]_CM_Cheap Meal
Others: [PLF CP]_Thematic_Quán Quen Gần Nhà, Freeship 60.000Đ</t>
  </si>
  <si>
    <t>[PLF CP]_FS_Ăn Trưa Siêu Flash Sale, Giảm 45%
Others: [PLF CP]_Thematic_Bữa Trưa Học Đường, Giảm tới 45.000Đ</t>
  </si>
  <si>
    <t>[PLF CP]_CM_Cheap Meal
Others: [PLF CP]_WC_Đầu Tuần Đặt Món, Ship Chỉ 10.000Đ</t>
  </si>
  <si>
    <t>[PLF CP]_CM_Cheap Meal
Others: [PLF CP]_BAU_Đặt món ăn trưa, giảm tới 40.000Đ</t>
  </si>
  <si>
    <t>[PLF CP]_9.9_Vạn Deal Ngon Rẻ, Chỉ 15.000Đ
Others: [PLF CP]_WC_Thứ 2 Đầu Tuần, Giảm Tới 40.000Đ</t>
  </si>
  <si>
    <t>[PLF CP]_9.9_Vạn Deal Ngon Rẻ, Chỉ 15.000Đ
Others: [PLF CP]_BAU_Lên Đơn Bữa Trưa, Giảm 20.000Đ</t>
  </si>
  <si>
    <t>[PLF CP]_9.9_Mở Tiệc Bao Ngon, Chỉ 0Đ
Others: [PLF CP]_BAU_Bữa Trưa Ngon Rẻ, Giảm 30.000Đ</t>
  </si>
  <si>
    <t>10h - 11h: [PLF CP]_Mid Month Sale_Món Ngon Giá Rẻ, Đồng Giá 15.000Đ
Others: [PLF CP]_Mid Month Sale_Săn Deal Giữa Tháng, Giảm tới 75.000Đ
11h - 12h: [PLF CP]_Mid Month Sale_Siêu Deal Giữa Tháng, Giảm tới 50%
12h - 13h: [PLF CP]_Mid Month Sale_Săn Deal Giữa Tháng, Giảm tới 75.000Đ</t>
  </si>
  <si>
    <t>[PLF CP]_CM_Cheap Meal
Others: [PLF CP]_BAU_No nê bữa trưa, Freeship thả ga</t>
  </si>
  <si>
    <t>10h - 11h: [PLF CP]_SPFDay_Săn Deal Ăn Ngon giảm tới 75.000Đ
11h - 12h: [PLF CP]_SPFDay_Siêu Deal Ăn Uống, Giảm tới 50%
Others: [PLF CP]_BAU_Bữa Trưa Cuối Tuần, Giảm 70.000Đ
12h - 13h: [PLF CP]_SPFDay_Săn Deal Ăn Ngon giảm tới 75.000Đ</t>
  </si>
  <si>
    <t>[PLF CP]_10.10_Vạn Deal Ngon Rẻ, Chỉ 27.000Đ
Others: [PLF CP]_WC_Món Ngon Giữa Tuần, Giảm Tới 30.000Đ</t>
  </si>
  <si>
    <t>10h - 11h: [PLF CP]_Mid Month Sale_Món Ngon Giá Rẻ, Đồng Giá 27.000Đ
11h - 12h: [PLF CP]_Mid Month Sale_Siêu Deal Giữa Tháng, Giảm tới 50%
12h - 13h: [PLF CP]_Mid Month Sale_Săn Deal Giữa Tháng, Giảm tới 75.000Đ
Others: [PLF CP]_BAU_Bữa Trưa Ngon Rẻ, Giảm 30.000Đ</t>
  </si>
  <si>
    <t>10-12h: [PLF CP]_Thematic_Deal Mừng Phái Đẹp, Giảm tới 199.000Đ
12-13h: [PLF CP]_Thematic_Tiệc To Khao Chị Em, Giảm 95.000Đ</t>
  </si>
  <si>
    <t>[PLF CP]_CM_Cheap Meal
Others: [PLF CP]_BAU_No nê bữa trưa, deal giảm 50.000Đ</t>
  </si>
  <si>
    <t>[PLF CP]_11.11_Siêu Deal Khai Tiệc, Giảm tới 60.000Đ
Others: [PLF CP]_BAU_Bữa Trưa Ngon Rẻ, Giảm 30.000Đ</t>
  </si>
  <si>
    <t>[PLF CP]_11.11_Siêu Deal Khai Tiệc, Giảm tới 60.000Đ
Others: [PLF CP]_BAU_No nê bữa trưa, deal giảm 50.000Đ</t>
  </si>
  <si>
    <t>[PLF CP]_11.11_Siêu Deal Khai Tiệc, Giảm tới 110.000Đ
Others: [PLF CP]_WC_Tiệc cuối tuần, giảm tưng bừng 105.000Đ</t>
  </si>
  <si>
    <t>[PLF CP]_BAU_Bữa trưa Cuối Tuần, giảm 70.000Đ</t>
  </si>
  <si>
    <t>10h - 11h: [PLF CP]_Mid Month Sale_Món Ngon Bao Ship, Chỉ 30.000Đ
Others: [PLF CP]_WC_Tiệc cuối tuần, giảm tưng bừng 105.000Đ
11h - 12h: [PLF CP]_Mid Month Sale_Săn Deal Giữa Tháng, Giảm tới 75.000Đ
12h - 13h: [PLF CP]_Mid Month Sale_Món Ngon Bao Ship, Chỉ 30.000Đ
Others: [PLF CP]_WC_Tiệc cuối tuần, giảm tưng bừng 105.000Đ</t>
  </si>
  <si>
    <t>10-12h: [PLF CP]_Thematic_Tiệc Liên Hoan Lớp, Giảm tới 199.000Đ
12-13h: [PLF CP]_Thematic_Săn Deal 20.11, Giảm tới 95.000Đ</t>
  </si>
  <si>
    <t>10-11h: [PLF CP]_Thematic_Săn Deal 20.11, Giảm tới 95.000Đ
11-12h: [PLF CP]_Thematic_Tiệc Trưa Khao Cả Lớp, Giảm Không Giới Hạn
12-13h: [PLF CP]__Thematic_Siêu Deal Học Đường, Giảm tới 211.000Đ</t>
  </si>
  <si>
    <t>[PLF CP]_FS_Ăn Trưa Siêu Flash Sale, Giảm 45%
Others: [PLF CP]_BAU_No nê bữa trưa, deal giảm 50.000Đ</t>
  </si>
  <si>
    <t>[PLF CP]_Thematic_Săn Mã Black Friday, Giảm tới 75.000Đ</t>
  </si>
  <si>
    <t>[PLF CP]_12.12_ShopeeFood x BOF Giảm Tới 55.000Đ</t>
  </si>
  <si>
    <t>10h - 11h: [PLF CP]_Mid Month Sale_Siêu Deal Giữa Tháng, Giảm tới 35.000Đ
11h - 12h: [PLF CP]_Mid Month_DEAL BỮA TRƯA XỊN Giảm 50%
Others: [PLF CP]_WC_Thứ 2 Đầu Tuần, Giảm Tới 40.000Đ
12h - 13h: [PLF CP]_Mid Month Sale_Siêu Deal Giữa Tháng, Giảm tới 35.000Đ</t>
  </si>
  <si>
    <t>10h - 11h: [PLF CP]_SPFDay_Săn Deal Ăn Ngon giảm tới 75.000Đ
11h - 12h: [PLF CP]_SPFDay_Siêu Deal Ăn Uống, Giảm tới 50%
12h - 13h: [PLF CP]_SPFDay_Săn Deal Ăn Ngon giảm tới 75.000Đ</t>
  </si>
  <si>
    <t>10-11h: [PLF CP]_Thematic_Siêu Deal Xmas, Giảm tới 120.000Đ
11-12h: [PLF CP]_Thematic_Tiệc Trưa Thương Hiệu, Giảm Tới 50%
12-13h: [PLF CP]_Thematic_Siêu Deal Xmas, Giảm tới 120.000Đ</t>
  </si>
  <si>
    <t>10-11h: [PLF CP]_Thematic_Vui Tiệc Cuối Năm, Giảm tới 260.000Đ
11-12h: [PLF CP]_Thematic_Tiệc Trưa Thương Hiệu, Giảm Tới 50%
12-13h: [PLF CP]_Thematic_Vui Tiệc Cuối Năm, Giảm tới 260.000Đ</t>
  </si>
  <si>
    <t>10h - 11h: [PLF CP]_SPF Day_Ăn Ngon Rẻ Chỉ 15.000Đ
11h - 12h: [PLF CP]_SPF Day_Deal Ngon Giảm Tới 75.000Đ
12h - 13h: [PLF CP]_SPF Day_Ăn Ngon Rẻ Chỉ 15.000Đ
Others: [PLF CP]_WC_Thứ 2 Đầu Tuần, Giảm Tới 40.000Đ</t>
  </si>
  <si>
    <t>10h - 11h: [PLF CP]_Thematic_Đặt Đơn Nhóm, giảm đến 105.000Đ
11h - 12h: [PLF CP]_Thematic_Săn Deal Cuối Năm Giảm 95.000Đ
12h - 13h: [PLF CP]_Thematic_Đặt Đơn Nhóm, giảm đến 105.000Đ</t>
  </si>
  <si>
    <r>
      <rPr>
        <u/>
        <sz val="10"/>
        <color rgb="FF1155CC"/>
        <rFont val="Calibri"/>
      </rPr>
      <t>[SuperVIP]_Gà Rán KFC_26-28Feb</t>
    </r>
    <r>
      <rPr>
        <sz val="10"/>
        <color rgb="FF000000"/>
        <rFont val="Calibri"/>
      </rPr>
      <t xml:space="preserve"> 260106_Gà Rán KFC_31 cities</t>
    </r>
  </si>
  <si>
    <t>13:00 - 16:00 - Layer 1
(whitelist 2 brands/timeslot))</t>
  </si>
  <si>
    <r>
      <rPr>
        <u/>
        <sz val="10"/>
        <color rgb="FF1155CC"/>
        <rFont val="Calibri"/>
      </rPr>
      <t>[VIP]_Trà Sữa May Cha_3-5.1</t>
    </r>
    <r>
      <rPr>
        <sz val="10"/>
        <color rgb="FF000000"/>
        <rFont val="Calibri"/>
      </rPr>
      <t xml:space="preserve"> BD,DN,AG,KG,MT,LA</t>
    </r>
  </si>
  <si>
    <r>
      <rPr>
        <u/>
        <sz val="10"/>
        <color rgb="FF1155CC"/>
        <rFont val="Calibri"/>
      </rPr>
      <t>[SuperVIP]_The Coffee House_6-8.1</t>
    </r>
    <r>
      <rPr>
        <sz val="10"/>
        <color rgb="FF000000"/>
        <rFont val="Calibri"/>
      </rPr>
      <t xml:space="preserve"> 241231_The Coffee House_7 cities</t>
    </r>
  </si>
  <si>
    <r>
      <rPr>
        <u/>
        <sz val="10"/>
        <color rgb="FF1155CC"/>
        <rFont val="Calibri"/>
      </rPr>
      <t>[SuperVIP]_Highlands Coffee_6-10.1</t>
    </r>
    <r>
      <rPr>
        <sz val="10"/>
        <color rgb="FF000000"/>
        <rFont val="Calibri"/>
      </rPr>
      <t xml:space="preserve"> 241231_Highlands Coffee_36 cities</t>
    </r>
  </si>
  <si>
    <r>
      <rPr>
        <b/>
        <sz val="10"/>
        <color rgb="FFFF0000"/>
        <rFont val="Calibri"/>
      </rPr>
      <t xml:space="preserve">Whitelist on Shopee
</t>
    </r>
    <r>
      <rPr>
        <b/>
        <u/>
        <sz val="10"/>
        <color rgb="FFFF0000"/>
        <rFont val="Calibri"/>
      </rPr>
      <t xml:space="preserve"> [PLF CP]_SPayLater</t>
    </r>
  </si>
  <si>
    <r>
      <rPr>
        <u/>
        <sz val="10"/>
        <color rgb="FF1155CC"/>
        <rFont val="Calibri"/>
      </rPr>
      <t>[JBP]_KATINAT Coffee &amp; Tea House_4 món BAU</t>
    </r>
    <r>
      <rPr>
        <sz val="10"/>
        <color rgb="FF000000"/>
        <rFont val="Calibri"/>
      </rPr>
      <t xml:space="preserve"> 250102_Katinat Saigon Kafe_10 cities</t>
    </r>
  </si>
  <si>
    <r>
      <rPr>
        <u/>
        <sz val="10"/>
        <color rgb="FF1155CC"/>
        <rFont val="Calibri"/>
      </rPr>
      <t>[SuperVIP]_Starbucks Coffee_14-16.1</t>
    </r>
    <r>
      <rPr>
        <sz val="10"/>
        <rFont val="Calibri"/>
      </rPr>
      <t xml:space="preserve"> 250102_Starbucks Coffee_10 cities</t>
    </r>
  </si>
  <si>
    <r>
      <rPr>
        <u/>
        <sz val="10"/>
        <color rgb="FF1155CC"/>
        <rFont val="Calibri"/>
      </rPr>
      <t>[JBP]_KATINAT Coffee &amp; Tea House_BOGO</t>
    </r>
    <r>
      <rPr>
        <sz val="10"/>
        <rFont val="Calibri"/>
      </rPr>
      <t xml:space="preserve"> 250119_Katinat Saigon Kafe_11 cities</t>
    </r>
  </si>
  <si>
    <r>
      <rPr>
        <u/>
        <sz val="10"/>
        <color rgb="FF1155CC"/>
        <rFont val="Calibri"/>
      </rPr>
      <t>[SuperVIP]_Highlands Coffee_10-14.2</t>
    </r>
    <r>
      <rPr>
        <sz val="10"/>
        <color rgb="FF000000"/>
        <rFont val="Calibri"/>
      </rPr>
      <t xml:space="preserve"> 241231_Highlands Coffee_36 cities</t>
    </r>
  </si>
  <si>
    <r>
      <rPr>
        <u/>
        <sz val="10"/>
        <color rgb="FF1155CC"/>
        <rFont val="Calibri"/>
      </rPr>
      <t>[SuperVIP]_The Coffee House_10-12.2</t>
    </r>
    <r>
      <rPr>
        <sz val="10"/>
        <rFont val="Calibri"/>
      </rPr>
      <t xml:space="preserve"> 241231_The Coffee House_7 cities</t>
    </r>
  </si>
  <si>
    <r>
      <rPr>
        <u/>
        <sz val="10"/>
        <color rgb="FF1155CC"/>
        <rFont val="Calibri"/>
      </rPr>
      <t>[VIP]_Trà Sữa May Cha_14-16.2</t>
    </r>
    <r>
      <rPr>
        <sz val="10"/>
        <rFont val="Calibri"/>
      </rPr>
      <t xml:space="preserve">  250102_Trà Sữa May Cha_7 cities</t>
    </r>
  </si>
  <si>
    <r>
      <rPr>
        <u/>
        <sz val="10"/>
        <color rgb="FF1155CC"/>
        <rFont val="Calibri"/>
      </rPr>
      <t>[VIP]_Phê La_Feb</t>
    </r>
    <r>
      <rPr>
        <sz val="10"/>
        <rFont val="Calibri"/>
      </rPr>
      <t xml:space="preserve"> HP,VT,HA,DL</t>
    </r>
  </si>
  <si>
    <r>
      <rPr>
        <u/>
        <sz val="10"/>
        <color rgb="FF1155CC"/>
        <rFont val="Calibri"/>
      </rPr>
      <t>[VIP]_Gong Cha_Feb</t>
    </r>
    <r>
      <rPr>
        <sz val="10"/>
        <rFont val="Calibri"/>
      </rPr>
      <t xml:space="preserve"> 20240506_Gong Cha_3 cities</t>
    </r>
  </si>
  <si>
    <r>
      <rPr>
        <u/>
        <sz val="10"/>
        <color rgb="FF1155CC"/>
        <rFont val="Calibri"/>
      </rPr>
      <t>[VIP]_Gong Cha_Mar</t>
    </r>
    <r>
      <rPr>
        <sz val="10"/>
        <rFont val="Calibri"/>
      </rPr>
      <t xml:space="preserve"> 20240506_Gong Cha_3 cities</t>
    </r>
  </si>
  <si>
    <r>
      <rPr>
        <u/>
        <sz val="10"/>
        <color rgb="FF1155CC"/>
        <rFont val="Calibri"/>
      </rPr>
      <t>[SuperVIP]_The Coffee House_17-19.3</t>
    </r>
    <r>
      <rPr>
        <sz val="10"/>
        <rFont val="Calibri"/>
      </rPr>
      <t xml:space="preserve"> 241231_The Coffee House_7 cities</t>
    </r>
  </si>
  <si>
    <r>
      <rPr>
        <u/>
        <sz val="10"/>
        <color rgb="FF1155CC"/>
        <rFont val="Calibri"/>
      </rPr>
      <t>[VIP]_Gong Cha_Mar</t>
    </r>
    <r>
      <rPr>
        <sz val="10"/>
        <rFont val="Calibri"/>
      </rPr>
      <t xml:space="preserve"> 20240506_Gong Cha_3 cities
</t>
    </r>
    <r>
      <rPr>
        <u/>
        <sz val="10"/>
        <color rgb="FF1155CC"/>
        <rFont val="Calibri"/>
      </rPr>
      <t>[SJBP]_Starbucks Coffee_WC Fr</t>
    </r>
    <r>
      <rPr>
        <sz val="10"/>
        <rFont val="Calibri"/>
      </rPr>
      <t>i Hải Phòng, Quảng Nam, Bình Dương, Quảng Ninh, Huế, Lâm Đồng, Thanh Hoá, Bắc Ninh</t>
    </r>
  </si>
  <si>
    <r>
      <rPr>
        <u/>
        <sz val="10"/>
        <color rgb="FF1155CC"/>
        <rFont val="Calibri"/>
      </rPr>
      <t>[SuperVIP]_Phê La_Mar</t>
    </r>
    <r>
      <rPr>
        <u/>
        <sz val="10"/>
        <color rgb="FF000000"/>
        <rFont val="Calibri"/>
      </rPr>
      <t xml:space="preserve"> HP,VT,HA,DL,DN</t>
    </r>
  </si>
  <si>
    <r>
      <rPr>
        <u/>
        <sz val="10"/>
        <color rgb="FF1155CC"/>
        <rFont val="Calibri"/>
      </rPr>
      <t>[JBP]_KATINAT Coffee &amp; Tea House_Combo 20%</t>
    </r>
    <r>
      <rPr>
        <sz val="10"/>
        <rFont val="Calibri"/>
      </rPr>
      <t xml:space="preserve"> 250119_Katinat Saigon Kafe_11 cities</t>
    </r>
  </si>
  <si>
    <r>
      <rPr>
        <u/>
        <sz val="10"/>
        <color rgb="FF1155CC"/>
        <rFont val="Calibri"/>
      </rPr>
      <t>[VIP]_Trà Sữa May Cha_28-30.3</t>
    </r>
    <r>
      <rPr>
        <sz val="10"/>
        <rFont val="Calibri"/>
      </rPr>
      <t xml:space="preserve"> 250102_Trà Sữa May Cha_7 cities</t>
    </r>
  </si>
  <si>
    <r>
      <rPr>
        <u/>
        <sz val="10"/>
        <color rgb="FF1155CC"/>
        <rFont val="Calibri"/>
      </rPr>
      <t>[JBP]_KATINAT Coffee &amp; Tea House_M2T1 1-4.4</t>
    </r>
    <r>
      <rPr>
        <sz val="10"/>
        <rFont val="Calibri"/>
      </rPr>
      <t xml:space="preserve"> 250119_Katinat Saigon Kafe_11 cities</t>
    </r>
  </si>
  <si>
    <r>
      <rPr>
        <u/>
        <sz val="10"/>
        <color rgb="FF1155CC"/>
        <rFont val="Calibri"/>
      </rPr>
      <t>[VIP]_Gong Cha_Apr</t>
    </r>
    <r>
      <rPr>
        <sz val="10"/>
        <rFont val="Calibri"/>
      </rPr>
      <t xml:space="preserve"> 20240506_Gong Cha_3 cities</t>
    </r>
  </si>
  <si>
    <r>
      <rPr>
        <u/>
        <sz val="10"/>
        <color rgb="FF1155CC"/>
        <rFont val="Calibri"/>
      </rPr>
      <t>[SuperVIP]_Highlands Coffee_7-11.4</t>
    </r>
    <r>
      <rPr>
        <sz val="10"/>
        <rFont val="Calibri"/>
      </rPr>
      <t xml:space="preserve"> 241231_Highlands Coffee_36 cities</t>
    </r>
  </si>
  <si>
    <r>
      <rPr>
        <u/>
        <sz val="10"/>
        <color rgb="FF1155CC"/>
        <rFont val="Calibri"/>
      </rPr>
      <t>[VIP]_The Coffee House_9-11.4</t>
    </r>
    <r>
      <rPr>
        <sz val="10"/>
        <rFont val="Calibri"/>
      </rPr>
      <t xml:space="preserve"> 241231_The Coffee House_7 cities</t>
    </r>
  </si>
  <si>
    <r>
      <rPr>
        <u/>
        <sz val="10"/>
        <color rgb="FF1155CC"/>
        <rFont val="Calibri"/>
      </rPr>
      <t>[JBP]_KATINAT Coffee &amp; Tea House_Combo 88k</t>
    </r>
    <r>
      <rPr>
        <sz val="10"/>
        <rFont val="Calibri"/>
      </rPr>
      <t xml:space="preserve"> 250119_Katinat Saigon Kafe_11 cities</t>
    </r>
  </si>
  <si>
    <r>
      <rPr>
        <u/>
        <sz val="10"/>
        <color rgb="FF1155CC"/>
        <rFont val="Calibri"/>
      </rPr>
      <t>[VIP]_Gong Cha_Apr</t>
    </r>
    <r>
      <rPr>
        <sz val="10"/>
        <rFont val="Calibri"/>
      </rPr>
      <t xml:space="preserve"> 20240506_Gong Cha_3 cities</t>
    </r>
  </si>
  <si>
    <r>
      <rPr>
        <u/>
        <sz val="10"/>
        <color rgb="FF1155CC"/>
        <rFont val="Calibri"/>
      </rPr>
      <t>[VIP]_Gong Cha_Apr</t>
    </r>
    <r>
      <rPr>
        <sz val="10"/>
        <rFont val="Calibri"/>
      </rPr>
      <t xml:space="preserve"> 20240506_Gong Cha_3 cities</t>
    </r>
  </si>
  <si>
    <r>
      <rPr>
        <u/>
        <sz val="10"/>
        <color rgb="FF1155CC"/>
        <rFont val="Calibri"/>
      </rPr>
      <t>[SJBP]_Highlands Coffee_BAU Apr</t>
    </r>
    <r>
      <rPr>
        <sz val="10"/>
        <rFont val="Calibri"/>
      </rPr>
      <t xml:space="preserve"> 241231_Highlands Coffee_36 cities</t>
    </r>
  </si>
  <si>
    <r>
      <rPr>
        <u/>
        <sz val="10"/>
        <color rgb="FF1155CC"/>
        <rFont val="Calibri"/>
      </rPr>
      <t>[SuperVIP]_The Coffee House_6-8.5</t>
    </r>
    <r>
      <rPr>
        <sz val="10"/>
        <rFont val="Calibri"/>
      </rPr>
      <t xml:space="preserve"> 241231_The Coffee House_7 cities</t>
    </r>
  </si>
  <si>
    <r>
      <rPr>
        <u/>
        <sz val="10"/>
        <color rgb="FF1155CC"/>
        <rFont val="Calibri"/>
      </rPr>
      <t>[JBP]_KATINAT Coffee &amp; Tea House_BAU bơ dừa 55K</t>
    </r>
    <r>
      <rPr>
        <sz val="10"/>
        <rFont val="Calibri"/>
      </rPr>
      <t xml:space="preserve"> 250119_Katinat Saigon Kafe_11 cities</t>
    </r>
  </si>
  <si>
    <r>
      <rPr>
        <u/>
        <sz val="10"/>
        <color rgb="FF1155CC"/>
        <rFont val="Calibri"/>
      </rPr>
      <t>[SuperVIP]_Highlands Coffee_5-9.5</t>
    </r>
    <r>
      <rPr>
        <sz val="10"/>
        <rFont val="Calibri"/>
      </rPr>
      <t xml:space="preserve"> 241231_Highlands Coffee_36 cities</t>
    </r>
  </si>
  <si>
    <r>
      <rPr>
        <u/>
        <sz val="10"/>
        <color rgb="FF1155CC"/>
        <rFont val="Calibri"/>
      </rPr>
      <t>[SuperVIP]_Highlands Coffee_12-16.5</t>
    </r>
    <r>
      <rPr>
        <sz val="10"/>
        <rFont val="Calibri"/>
      </rPr>
      <t xml:space="preserve"> 241231_Highlands Coffee_36 cities</t>
    </r>
  </si>
  <si>
    <r>
      <rPr>
        <u/>
        <sz val="10"/>
        <color rgb="FF1155CC"/>
        <rFont val="Calibri"/>
      </rPr>
      <t>[SJBP]_Starbucks Coffee_WC Fri</t>
    </r>
    <r>
      <rPr>
        <sz val="10"/>
        <rFont val="Calibri"/>
      </rPr>
      <t xml:space="preserve"> 250102_Starbucks Coffee_10 cities</t>
    </r>
  </si>
  <si>
    <r>
      <rPr>
        <u/>
        <sz val="10"/>
        <color rgb="FF1155CC"/>
        <rFont val="Calibri"/>
      </rPr>
      <t>[JBP]_KATINAT Coffee &amp; Tea House_BAU bơ dừa 55K</t>
    </r>
    <r>
      <rPr>
        <sz val="10"/>
        <rFont val="Calibri"/>
      </rPr>
      <t xml:space="preserve"> 250119_Katinat Saigon Kafe_11 cities</t>
    </r>
  </si>
  <si>
    <r>
      <rPr>
        <u/>
        <sz val="10"/>
        <color rgb="FF1155CC"/>
        <rFont val="Calibri"/>
      </rPr>
      <t>[VIP]_KATINAT Coffee &amp; Tea House_M2T1 22-23.5</t>
    </r>
    <r>
      <rPr>
        <sz val="10"/>
        <rFont val="Calibri"/>
      </rPr>
      <t xml:space="preserve"> 250119_Katinat Saigon Kafe_11 cities</t>
    </r>
  </si>
  <si>
    <r>
      <rPr>
        <u/>
        <sz val="10"/>
        <color rgb="FF1155CC"/>
        <rFont val="Calibri"/>
      </rPr>
      <t>[JBP]_KATINAT Coffee &amp; Tea House_BAU bơ dừa 55K</t>
    </r>
    <r>
      <rPr>
        <sz val="10"/>
        <rFont val="Calibri"/>
      </rPr>
      <t xml:space="preserve"> 250119_Katinat Saigon Kafe_11 cities</t>
    </r>
  </si>
  <si>
    <r>
      <rPr>
        <u/>
        <sz val="10"/>
        <color rgb="FF1155CC"/>
        <rFont val="Calibri"/>
      </rPr>
      <t>[SuperVIP]_Highlands Coffee_2-6.6</t>
    </r>
    <r>
      <rPr>
        <sz val="10"/>
        <rFont val="Calibri"/>
      </rPr>
      <t xml:space="preserve"> 241231_Highlands Coffee_36 cities</t>
    </r>
  </si>
  <si>
    <r>
      <rPr>
        <u/>
        <sz val="10"/>
        <color rgb="FF1155CC"/>
        <rFont val="Calibri"/>
      </rPr>
      <t>[SuperVIP]_Phê La_4-6/6</t>
    </r>
    <r>
      <rPr>
        <u/>
        <sz val="10"/>
        <color rgb="FF000000"/>
        <rFont val="Calibri"/>
      </rPr>
      <t xml:space="preserve">  HP,VT,HA,DL,DN</t>
    </r>
  </si>
  <si>
    <r>
      <rPr>
        <u/>
        <sz val="10"/>
        <color rgb="FF1155CC"/>
        <rFont val="Calibri"/>
      </rPr>
      <t>[SuperVIP]_Highlands Coffee_9-13.6</t>
    </r>
    <r>
      <rPr>
        <sz val="10"/>
        <rFont val="Calibri"/>
      </rPr>
      <t xml:space="preserve"> 241231_Highlands Coffee_36 cities</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</si>
  <si>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</si>
  <si>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</si>
  <si>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</si>
  <si>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</si>
  <si>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</si>
  <si>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</si>
  <si>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</si>
  <si>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u/>
        <sz val="10"/>
        <color rgb="FF1155CC"/>
        <rFont val="Calibri"/>
      </rPr>
      <t>[SuperVIP]_Phê La_16-20/6</t>
    </r>
    <r>
      <rPr>
        <sz val="10"/>
        <rFont val="Calibri"/>
      </rPr>
      <t xml:space="preserve"> HP,VT,HA,DL,DN</t>
    </r>
  </si>
  <si>
    <r>
      <rPr>
        <u/>
        <sz val="10"/>
        <color rgb="FF1155CC"/>
        <rFont val="Calibri"/>
      </rPr>
      <t>[JBP]_KATINAT Coffee &amp; Tea House_bơ dừa BAU</t>
    </r>
    <r>
      <rPr>
        <sz val="10"/>
        <rFont val="Calibri"/>
      </rPr>
      <t xml:space="preserve"> 250119_Katinat Saigon Kafe_11 cities</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</si>
  <si>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</si>
  <si>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</si>
  <si>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</si>
  <si>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</si>
  <si>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</si>
  <si>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</si>
  <si>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</si>
  <si>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</si>
  <si>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u/>
        <sz val="10"/>
        <color rgb="FF1155CC"/>
        <rFont val="Calibri"/>
      </rPr>
      <t>[VIP]_Trà Sữa May Cha_27-29Jun</t>
    </r>
    <r>
      <rPr>
        <sz val="10"/>
        <rFont val="Calibri"/>
      </rPr>
      <t xml:space="preserve"> 250102_Trà Sữa May Cha_7 cities</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</si>
  <si>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</si>
  <si>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</si>
  <si>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u/>
        <sz val="10"/>
        <color rgb="FF1155CC"/>
        <rFont val="Calibri"/>
      </rPr>
      <t>[SuperVIP]_Starbucks Coffee_1-3.7</t>
    </r>
    <r>
      <rPr>
        <sz val="10"/>
        <rFont val="Calibri"/>
      </rPr>
      <t xml:space="preserve"> 250520_Starbucks Coffee_12 cities</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</si>
  <si>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</si>
  <si>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</si>
  <si>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</si>
  <si>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</si>
  <si>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</si>
  <si>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</si>
  <si>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</si>
  <si>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</si>
  <si>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</si>
  <si>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</si>
  <si>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</si>
  <si>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u/>
        <sz val="10"/>
        <color rgb="FF1155CC"/>
        <rFont val="Calibri"/>
      </rPr>
      <t>[JBP]_KATINAT Coffee &amp; Tea House_B2G1</t>
    </r>
    <r>
      <rPr>
        <sz val="10"/>
        <rFont val="Calibri"/>
      </rPr>
      <t xml:space="preserve"> 250119_Katinat Saigon Kafe_11 cities</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</si>
  <si>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</si>
  <si>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</si>
  <si>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u/>
        <sz val="10"/>
        <color rgb="FF1155CC"/>
        <rFont val="Calibri"/>
      </rPr>
      <t>[SuperVIP]_Highlands Coffee_14-18.7</t>
    </r>
    <r>
      <rPr>
        <sz val="10"/>
        <rFont val="Calibri"/>
      </rPr>
      <t xml:space="preserve"> 241231_Highlands Coffee_36 cities</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</si>
  <si>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</si>
  <si>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</si>
  <si>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</si>
  <si>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</si>
  <si>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</si>
  <si>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</si>
  <si>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</si>
  <si>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</si>
  <si>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u/>
        <sz val="10"/>
        <color rgb="FF1155CC"/>
        <rFont val="Calibri"/>
      </rPr>
      <t>[Win 2]_Mixue - Nhượng Quyền_July</t>
    </r>
    <r>
      <rPr>
        <sz val="10"/>
        <color rgb="FF000000"/>
        <rFont val="Calibri"/>
      </rPr>
      <t>_KH,QNh, NA</t>
    </r>
  </si>
  <si>
    <r>
      <rPr>
        <b/>
        <sz val="10"/>
        <color rgb="FFFF0000"/>
        <rFont val="Calibri"/>
      </rPr>
      <t>[Whitelist New User] [</t>
    </r>
    <r>
      <rPr>
        <sz val="10"/>
        <color theme="1"/>
        <rFont val="Calibri"/>
      </rPr>
      <t>PLF CP]_NU_Tặng bạn mới deal 0Đ</t>
    </r>
  </si>
  <si>
    <r>
      <rPr>
        <u/>
        <sz val="10"/>
        <color rgb="FF1155CC"/>
        <rFont val="Calibri"/>
      </rPr>
      <t>[JBP]_KATINAT Coffee &amp; Tea House_Ads 1K</t>
    </r>
    <r>
      <rPr>
        <sz val="10"/>
        <rFont val="Calibri"/>
      </rPr>
      <t xml:space="preserve"> 250119_Katinat Saigon Kafe_11 cities</t>
    </r>
  </si>
  <si>
    <r>
      <rPr>
        <u/>
        <sz val="10"/>
        <color rgb="FF1155CC"/>
        <rFont val="Calibri"/>
      </rPr>
      <t>[JBP]_KATINAT Coffee &amp; Tea House_Merch</t>
    </r>
    <r>
      <rPr>
        <sz val="10"/>
        <rFont val="Calibri"/>
      </rPr>
      <t xml:space="preserve"> 250119_Katinat Saigon Kafe_11 cities</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</si>
  <si>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</si>
  <si>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</si>
  <si>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u/>
        <sz val="10"/>
        <color rgb="FF1155CC"/>
        <rFont val="Calibri"/>
      </rPr>
      <t>[SJBP]_Starbucks Coffee_WC Fri</t>
    </r>
    <r>
      <rPr>
        <sz val="10"/>
        <rFont val="Calibri"/>
      </rPr>
      <t xml:space="preserve"> 250520_Starbucks Coffee_12 cities</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</si>
  <si>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</si>
  <si>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</si>
  <si>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</si>
  <si>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</si>
  <si>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u/>
        <sz val="10"/>
        <color rgb="FF1155CC"/>
        <rFont val="Calibri"/>
      </rPr>
      <t>[SuperVIP]_The Coffee House_4-6.8</t>
    </r>
    <r>
      <rPr>
        <sz val="10"/>
        <rFont val="Calibri"/>
      </rPr>
      <t xml:space="preserve"> 241231_The Coffee House_7 cities</t>
    </r>
  </si>
  <si>
    <r>
      <rPr>
        <b/>
        <sz val="10"/>
        <color rgb="FFFF0000"/>
        <rFont val="Calibri"/>
      </rPr>
      <t>[Whitelist New User] [</t>
    </r>
    <r>
      <rPr>
        <sz val="10"/>
        <color theme="1"/>
        <rFont val="Calibri"/>
      </rPr>
      <t>PLF CP]_NU_Tặng bạn mới deal 0Đ</t>
    </r>
  </si>
  <si>
    <r>
      <rPr>
        <u/>
        <sz val="10"/>
        <color rgb="FF1155CC"/>
        <rFont val="Calibri"/>
      </rPr>
      <t>[VIP]_The Coffee House_18-20.8</t>
    </r>
    <r>
      <rPr>
        <sz val="10"/>
        <rFont val="Calibri"/>
      </rPr>
      <t xml:space="preserve"> 241231_The Coffee House_7 cities</t>
    </r>
  </si>
  <si>
    <r>
      <rPr>
        <u/>
        <sz val="10"/>
        <color rgb="FF1155CC"/>
        <rFont val="Calibri"/>
      </rPr>
      <t>[SuperVIP]_The Coffee House_3-5.9</t>
    </r>
    <r>
      <rPr>
        <sz val="10"/>
        <rFont val="Calibri"/>
      </rPr>
      <t xml:space="preserve"> 241231_The Coffee House_7 cities</t>
    </r>
  </si>
  <si>
    <r>
      <rPr>
        <u/>
        <sz val="10"/>
        <color rgb="FF1155CC"/>
        <rFont val="Calibri"/>
      </rPr>
      <t>[SuperVIP]_Highlands Coffee_8-12.9</t>
    </r>
    <r>
      <rPr>
        <sz val="10"/>
        <rFont val="Calibri"/>
      </rPr>
      <t xml:space="preserve"> 241231_Highlands Coffee_36 cities</t>
    </r>
  </si>
  <si>
    <r>
      <rPr>
        <u/>
        <sz val="10"/>
        <color rgb="FF1155CC"/>
        <rFont val="Calibri"/>
      </rPr>
      <t>[SuperVIP]_Highlands Coffee_22-26.9</t>
    </r>
    <r>
      <rPr>
        <sz val="10"/>
        <rFont val="Calibri"/>
      </rPr>
      <t xml:space="preserve"> 241231_Highlands Coffee_36 cities</t>
    </r>
  </si>
  <si>
    <r>
      <rPr>
        <u/>
        <sz val="10"/>
        <color rgb="FF1155CC"/>
        <rFont val="Calibri"/>
      </rPr>
      <t>[SuperVIP]_Phê La_22-26Sep</t>
    </r>
    <r>
      <rPr>
        <sz val="10"/>
        <rFont val="Calibri"/>
      </rPr>
      <t xml:space="preserve"> HP,VT,HA,DL,DN,KH</t>
    </r>
  </si>
  <si>
    <r>
      <rPr>
        <u/>
        <sz val="10"/>
        <color rgb="FF1155CC"/>
        <rFont val="Calibri"/>
      </rPr>
      <t>[SuperVIP]_Highlands Coffee_6-10.10</t>
    </r>
    <r>
      <rPr>
        <sz val="10"/>
        <rFont val="Calibri"/>
      </rPr>
      <t xml:space="preserve"> 241231_Highlands Coffee_36 cities</t>
    </r>
  </si>
  <si>
    <r>
      <rPr>
        <u/>
        <sz val="10"/>
        <color rgb="FF1155CC"/>
        <rFont val="Calibri"/>
      </rPr>
      <t>[SuperVIP]_Highlands Coffee_13-17.10</t>
    </r>
    <r>
      <rPr>
        <sz val="10"/>
        <rFont val="Calibri"/>
      </rPr>
      <t xml:space="preserve"> 241231_Highlands Coffee_36 cities</t>
    </r>
  </si>
  <si>
    <r>
      <rPr>
        <u/>
        <sz val="10"/>
        <color rgb="FF1155CC"/>
        <rFont val="Calibri"/>
      </rPr>
      <t xml:space="preserve">[SuperVIP]_The Coffee House_21-23/10
</t>
    </r>
    <r>
      <rPr>
        <sz val="10"/>
        <rFont val="Calibri"/>
      </rPr>
      <t>241231_The Coffee House_7 cities</t>
    </r>
  </si>
  <si>
    <r>
      <rPr>
        <u/>
        <sz val="10"/>
        <color rgb="FF1155CC"/>
        <rFont val="Calibri"/>
      </rPr>
      <t>[JBP]_KATINAT Coffee &amp; Tea House_BOGO Ads</t>
    </r>
    <r>
      <rPr>
        <sz val="10"/>
        <rFont val="Calibri"/>
      </rPr>
      <t xml:space="preserve">  250822_KATINAT Coffee &amp; Tea House_13 cities</t>
    </r>
  </si>
  <si>
    <r>
      <rPr>
        <u/>
        <sz val="10"/>
        <color rgb="FF1155CC"/>
        <rFont val="Calibri"/>
      </rPr>
      <t>[SuperVIP]_Highlands Coffee_3-7.11</t>
    </r>
    <r>
      <rPr>
        <sz val="10"/>
        <rFont val="Calibri"/>
      </rPr>
      <t xml:space="preserve"> 241231_Highlands Coffee_36 cities</t>
    </r>
  </si>
  <si>
    <r>
      <rPr>
        <u/>
        <sz val="10"/>
        <color rgb="FF1155CC"/>
        <rFont val="Calibri"/>
      </rPr>
      <t>[VIP]_The Coffee House_17-19.11</t>
    </r>
    <r>
      <rPr>
        <sz val="10"/>
        <rFont val="Calibri"/>
      </rPr>
      <t xml:space="preserve"> 251014_The Coffee House_8 cities</t>
    </r>
  </si>
  <si>
    <r>
      <rPr>
        <u/>
        <sz val="10"/>
        <color rgb="FF1155CC"/>
        <rFont val="Calibri"/>
      </rPr>
      <t>[Win 2]_Cà Phê Muối Chú Long_Nov_24-28.11</t>
    </r>
    <r>
      <rPr>
        <sz val="10"/>
        <rFont val="Calibri"/>
      </rPr>
      <t>_250707_Cà Phê Muối Chú Long_15 cities</t>
    </r>
  </si>
  <si>
    <r>
      <rPr>
        <u/>
        <sz val="10"/>
        <color rgb="FF1155CC"/>
        <rFont val="Calibri"/>
      </rPr>
      <t>[SuperVIP]_Highlands Coffee_1-5.12</t>
    </r>
    <r>
      <rPr>
        <sz val="10"/>
        <rFont val="Calibri"/>
      </rPr>
      <t xml:space="preserve"> 241231_Highlands Coffee_36 cities</t>
    </r>
  </si>
  <si>
    <r>
      <rPr>
        <u/>
        <sz val="10"/>
        <color rgb="FF1155CC"/>
        <rFont val="Calibri"/>
      </rPr>
      <t>[Win 2]_Cà Phê Muối Chú Long_Dec_end</t>
    </r>
    <r>
      <rPr>
        <sz val="10"/>
        <rFont val="Calibri"/>
      </rPr>
      <t>_250707_Cà Phê Muối Chú Long_15 cities</t>
    </r>
  </si>
  <si>
    <r>
      <rPr>
        <u/>
        <sz val="10"/>
        <color rgb="FF1155CC"/>
        <rFont val="Calibri"/>
      </rPr>
      <t>[VIP]_KATINAT Coffee &amp; Tea House_B2G1</t>
    </r>
    <r>
      <rPr>
        <sz val="10"/>
        <color rgb="FF000000"/>
        <rFont val="Calibri"/>
      </rPr>
      <t xml:space="preserve"> 260106_KATINAT Coffee &amp; Tea House_14 cities</t>
    </r>
  </si>
  <si>
    <r>
      <rPr>
        <u/>
        <sz val="10"/>
        <color rgb="FF1155CC"/>
        <rFont val="Calibri"/>
      </rPr>
      <t>[SJBP]_The Coffee House_BAU 50k Pretet</t>
    </r>
    <r>
      <rPr>
        <sz val="10"/>
        <rFont val="Calibri"/>
      </rPr>
      <t xml:space="preserve"> 251014_The Coffee House_8 cities</t>
    </r>
  </si>
  <si>
    <r>
      <rPr>
        <u/>
        <sz val="10"/>
        <color rgb="FF1155CC"/>
        <rFont val="Calibri"/>
      </rPr>
      <t>[SuperVIP]_The Coffee House_25-27.2</t>
    </r>
    <r>
      <rPr>
        <sz val="10"/>
        <rFont val="Calibri"/>
      </rPr>
      <t xml:space="preserve"> 251014_The Coffee House_8 cities</t>
    </r>
  </si>
  <si>
    <r>
      <rPr>
        <u/>
        <sz val="10"/>
        <color rgb="FF1155CC"/>
        <rFont val="Calibri"/>
      </rPr>
      <t>[SuperVIP]_Highlands Coffee_Mar</t>
    </r>
    <r>
      <rPr>
        <sz val="10"/>
        <color rgb="FF000000"/>
        <rFont val="Calibri"/>
      </rPr>
      <t xml:space="preserve"> 260106_Highlands Coffee_41 cities</t>
    </r>
  </si>
  <si>
    <t>13:00 - 16:00 - Layer 2</t>
  </si>
  <si>
    <r>
      <rPr>
        <sz val="10"/>
        <rFont val="Calibri"/>
      </rPr>
      <t xml:space="preserve"> [PLF CP]_FS_Thứ 5 siêu Flash sale chỉ 1.0000Đ_T2
còn lại: </t>
    </r>
    <r>
      <rPr>
        <u/>
        <sz val="10"/>
        <color rgb="FF1155CC"/>
        <rFont val="Calibri"/>
      </rPr>
      <t>[PLF CP]_BAU_Chốt đơn ăn xế, giảm 20.000Đ</t>
    </r>
  </si>
  <si>
    <r>
      <rPr>
        <sz val="10"/>
        <rFont val="Calibri"/>
      </rPr>
      <t xml:space="preserve">[PLF CP]_15.1_Khao Deal Rộn Ràng, Giảm tới 50%
còn lại: </t>
    </r>
    <r>
      <rPr>
        <u/>
        <sz val="10"/>
        <color rgb="FF1155CC"/>
        <rFont val="Calibri"/>
      </rPr>
      <t>[PLF CP]_BAU_Chốt deal bữa xế, Freeship 0Đ</t>
    </r>
  </si>
  <si>
    <r>
      <rPr>
        <sz val="10"/>
        <rFont val="Calibri"/>
      </rPr>
      <t xml:space="preserve">[PLF CP]_WC_Thứ 3 Thả Ga, Freeship 0Đ
</t>
    </r>
    <r>
      <rPr>
        <u/>
        <sz val="10"/>
        <color rgb="FF1155CC"/>
        <rFont val="Calibri"/>
      </rPr>
      <t>[PLF CP]_Đặt Quán Quen, Freeship 0Đ</t>
    </r>
    <r>
      <rPr>
        <sz val="10"/>
        <rFont val="Calibri"/>
      </rPr>
      <t>_newcities</t>
    </r>
  </si>
  <si>
    <r>
      <rPr>
        <sz val="10"/>
        <rFont val="Calibri"/>
      </rPr>
      <t xml:space="preserve"> [PLF CP]_15.1_FS_Chớp Deal Đầu Năm, Chỉ 7.000Đ
</t>
    </r>
    <r>
      <rPr>
        <u/>
        <sz val="10"/>
        <color rgb="FF1155CC"/>
        <rFont val="Calibri"/>
      </rPr>
      <t>[PLF CP]_Đặt Quán Quen, Freeship 0Đ</t>
    </r>
    <r>
      <rPr>
        <sz val="10"/>
        <rFont val="Calibri"/>
      </rPr>
      <t>_newcities</t>
    </r>
  </si>
  <si>
    <r>
      <rPr>
        <sz val="10"/>
        <rFont val="Calibri"/>
      </rPr>
      <t xml:space="preserve">[PLF CP]_15.1_Deal Chào Năm Mới Chỉ 0Đ
còn lại: </t>
    </r>
    <r>
      <rPr>
        <u/>
        <sz val="10"/>
        <color rgb="FF1155CC"/>
        <rFont val="Calibri"/>
      </rPr>
      <t>[PLF CP]_BAU_Chốt deal bữa xế, Freeship 0Đ</t>
    </r>
  </si>
  <si>
    <r>
      <rPr>
        <sz val="10"/>
        <rFont val="Calibri"/>
      </rPr>
      <t xml:space="preserve"> </t>
    </r>
    <r>
      <rPr>
        <u/>
        <sz val="10"/>
        <color rgb="FF1155CC"/>
        <rFont val="Calibri"/>
      </rPr>
      <t>[PLF CP]_BAU_Chốt deal bữa xế, Freeship 0Đ</t>
    </r>
  </si>
  <si>
    <r>
      <rPr>
        <sz val="10"/>
        <rFont val="Calibri"/>
      </rPr>
      <t xml:space="preserve">[PLF CP]_15.1_FS_Chớp Deal Đầu Năm, Chỉ 2.000Đ_T2
còn lại: </t>
    </r>
    <r>
      <rPr>
        <u/>
        <sz val="10"/>
        <color rgb="FF1155CC"/>
        <rFont val="Calibri"/>
      </rPr>
      <t>[PLF CP]_BAU_Nhâm nhi bữa xế, giảm 30.000Đ</t>
    </r>
  </si>
  <si>
    <r>
      <rPr>
        <sz val="10"/>
        <rFont val="Calibri"/>
      </rPr>
      <t xml:space="preserve">13-14H:[PLF CP]_15.1_Khao Deal Rộn Ràng, Giảm tới 50%
còn lại: </t>
    </r>
    <r>
      <rPr>
        <u/>
        <sz val="10"/>
        <color rgb="FF1155CC"/>
        <rFont val="Calibri"/>
      </rPr>
      <t>[PLF CP]_BAU_Chốt đơn ăn xế, giảm 20.000Đ</t>
    </r>
    <r>
      <rPr>
        <sz val="10"/>
        <rFont val="Calibri"/>
      </rPr>
      <t xml:space="preserve">
14-16H:</t>
    </r>
    <r>
      <rPr>
        <u/>
        <sz val="10"/>
        <color rgb="FF1155CC"/>
        <rFont val="Calibri"/>
      </rPr>
      <t xml:space="preserve"> [PLF CP]_BAU_Chốt deal bữa xế, Freeship 0Đ</t>
    </r>
  </si>
  <si>
    <r>
      <rPr>
        <sz val="10"/>
        <rFont val="Calibri"/>
      </rPr>
      <t xml:space="preserve">[PLF CP]_FS_Thứ 6 siêu Flash sale chỉ 1000Đ_T2
còn lại: </t>
    </r>
    <r>
      <rPr>
        <u/>
        <sz val="10"/>
        <color rgb="FF1155CC"/>
        <rFont val="Calibri"/>
      </rPr>
      <t>[PLF CP]_BAU_Ăn xế ngon rẻ, chỉ từ 10.000Đ</t>
    </r>
  </si>
  <si>
    <r>
      <rPr>
        <sz val="10"/>
        <rFont val="Calibri"/>
      </rPr>
      <t xml:space="preserve"> </t>
    </r>
    <r>
      <rPr>
        <u/>
        <sz val="10"/>
        <color rgb="FF1155CC"/>
        <rFont val="Calibri"/>
      </rPr>
      <t>[PLF CP]_BAU_Chốt deal bữa xế, Freeship 0Đ</t>
    </r>
  </si>
  <si>
    <r>
      <rPr>
        <sz val="10"/>
        <rFont val="Calibri"/>
      </rPr>
      <t xml:space="preserve">[PLF CP]_FS_Cuối tuần Siêu Flash sale giảm 50%_T2
còn lại: </t>
    </r>
    <r>
      <rPr>
        <u/>
        <sz val="10"/>
        <color rgb="FF1155CC"/>
        <rFont val="Calibri"/>
      </rPr>
      <t>[PLF CP]_BAU_Ăn xế ngon rẻ, chỉ từ 10.000Đ</t>
    </r>
  </si>
  <si>
    <r>
      <rPr>
        <sz val="10"/>
        <rFont val="Calibri"/>
      </rPr>
      <t xml:space="preserve"> </t>
    </r>
    <r>
      <rPr>
        <u/>
        <sz val="10"/>
        <color rgb="FF1155CC"/>
        <rFont val="Calibri"/>
      </rPr>
      <t>[PLF CP]_BAU_Chốt deal bữa xế, Freeship 0Đ</t>
    </r>
  </si>
  <si>
    <r>
      <rPr>
        <sz val="10"/>
        <rFont val="Calibri"/>
      </rPr>
      <t xml:space="preserve">[PLF CP]_FS_Thứ 3 siêu Flash sale chỉ 1000Đ_T2
còn lại: </t>
    </r>
    <r>
      <rPr>
        <u/>
        <sz val="10"/>
        <color rgb="FF1155CC"/>
        <rFont val="Calibri"/>
      </rPr>
      <t>[PLF CP]_BAU_Ăn xế ngon rẻ, chỉ từ 10.000Đ</t>
    </r>
  </si>
  <si>
    <r>
      <rPr>
        <sz val="10"/>
        <rFont val="Calibri"/>
      </rPr>
      <t xml:space="preserve">[PLF CP]_FS_Thứ 5 siêu Flash sale chỉ 1.0000Đ_T2
còn lại: </t>
    </r>
    <r>
      <rPr>
        <u/>
        <sz val="10"/>
        <color rgb="FF1155CC"/>
        <rFont val="Calibri"/>
      </rPr>
      <t>[PLF CP]_BAU_Nhâm nhi bữa xế, giảm 30.000Đ</t>
    </r>
  </si>
  <si>
    <r>
      <rPr>
        <sz val="10"/>
        <rFont val="Calibri"/>
      </rPr>
      <t xml:space="preserve"> </t>
    </r>
    <r>
      <rPr>
        <u/>
        <sz val="10"/>
        <color rgb="FF1155CC"/>
        <rFont val="Calibri"/>
      </rPr>
      <t>[PLF CP]_BAU_Chốt deal bữa xế, Freeship 0Đ</t>
    </r>
  </si>
  <si>
    <r>
      <rPr>
        <sz val="10"/>
        <color rgb="FF000000"/>
        <rFont val="Calibri"/>
      </rPr>
      <t>[</t>
    </r>
    <r>
      <rPr>
        <u/>
        <sz val="10"/>
        <color rgb="FF1155CC"/>
        <rFont val="Calibri"/>
      </rPr>
      <t>PLF CP]_BAU_Nhâm nhi bữa xế, giảm 30.000Đ</t>
    </r>
  </si>
  <si>
    <r>
      <rPr>
        <u/>
        <sz val="10"/>
        <color rgb="FF1155CC"/>
        <rFont val="Calibri"/>
      </rPr>
      <t>[SJBP]_Highlands Coffee_BAU Weekday</t>
    </r>
    <r>
      <rPr>
        <sz val="10"/>
        <rFont val="Calibri"/>
      </rPr>
      <t xml:space="preserve"> 241231_Highlands Coffee_36 cities</t>
    </r>
  </si>
  <si>
    <r>
      <rPr>
        <sz val="10"/>
        <rFont val="Calibri"/>
      </rPr>
      <t xml:space="preserve">[PLF CP]_FS_Thứ 6 siêu Flash sale chỉ 1000Đ_T2
còn lại: </t>
    </r>
    <r>
      <rPr>
        <sz val="10"/>
        <color rgb="FF000000"/>
        <rFont val="Calibri"/>
      </rPr>
      <t xml:space="preserve">
</t>
    </r>
    <r>
      <rPr>
        <u/>
        <sz val="10"/>
        <color rgb="FF1155CC"/>
        <rFont val="Calibri"/>
      </rPr>
      <t>[PLF CP]_BAU_Chốt deal bữa xế, Freeship 0Đ</t>
    </r>
  </si>
  <si>
    <r>
      <rPr>
        <sz val="10"/>
        <color rgb="FF000000"/>
        <rFont val="Calibri"/>
      </rPr>
      <t>[</t>
    </r>
    <r>
      <rPr>
        <u/>
        <sz val="10"/>
        <color rgb="FF1155CC"/>
        <rFont val="Calibri"/>
      </rPr>
      <t>PLF CP]_BAU_Chốt đơn ăn xế, giảm 20.000Đ</t>
    </r>
  </si>
  <si>
    <r>
      <rPr>
        <sz val="10"/>
        <rFont val="Calibri"/>
      </rPr>
      <t xml:space="preserve">[PLF CP]_FS_Thứ 2 siêu Flash sale chỉ 1đ_T2
còn lại: </t>
    </r>
    <r>
      <rPr>
        <sz val="10"/>
        <color rgb="FF000000"/>
        <rFont val="Calibri"/>
      </rPr>
      <t xml:space="preserve">
</t>
    </r>
    <r>
      <rPr>
        <u/>
        <sz val="10"/>
        <color rgb="FF1155CC"/>
        <rFont val="Calibri"/>
      </rPr>
      <t>[PLF CP]_BAU_Chốt deal bữa xế, Freeship 0Đ</t>
    </r>
  </si>
  <si>
    <r>
      <rPr>
        <sz val="10"/>
        <rFont val="Calibri"/>
      </rPr>
      <t xml:space="preserve">[PLF CP]_WC_Ngày Thương Hiệu, Giảm Tới 50K
còn lại: </t>
    </r>
    <r>
      <rPr>
        <sz val="10"/>
        <color rgb="FF000000"/>
        <rFont val="Calibri"/>
      </rPr>
      <t xml:space="preserve">
</t>
    </r>
    <r>
      <rPr>
        <u/>
        <sz val="10"/>
        <color rgb="FF1155CC"/>
        <rFont val="Calibri"/>
      </rPr>
      <t>[PLF CP]_BAU_Chốt deal bữa xế, Freeship 0Đ</t>
    </r>
  </si>
  <si>
    <r>
      <rPr>
        <sz val="10"/>
        <rFont val="Calibri"/>
      </rPr>
      <t xml:space="preserve">13-14h: [PLF CP]_14.2_Deal Có Đôi, Mua 1 Tặng 1
14-15h: :[PLF CP]_14.2_Mùa Yêu Deal Hời, Giảm tới 50%
15-16h:: [PLF CP]_14.2_FS_Chớp Deal Valentine, Chỉ 14.000Đ
13-16H các cities còn lại: </t>
    </r>
    <r>
      <rPr>
        <u/>
        <sz val="10"/>
        <color rgb="FF1155CC"/>
        <rFont val="Calibri"/>
      </rPr>
      <t xml:space="preserve"> [PLF CP]_BAU_Nhâm nhi bữa xế, giảm 30.000Đ"</t>
    </r>
  </si>
  <si>
    <r>
      <rPr>
        <sz val="10"/>
        <rFont val="Calibri"/>
      </rPr>
      <t>13- 14h:[PLF CP]_Mid Month_FS_Chớp Deal Giữa Tháng, Chỉ 1.000Đ
[</t>
    </r>
    <r>
      <rPr>
        <u/>
        <sz val="10"/>
        <color rgb="FF1155CC"/>
        <rFont val="Calibri"/>
      </rPr>
      <t>PLF CP]_BAU_Chốt đơn ăn xế, giảm 20.000Đ</t>
    </r>
    <r>
      <rPr>
        <sz val="10"/>
        <rFont val="Calibri"/>
      </rPr>
      <t xml:space="preserve">_T3"
14-16H: </t>
    </r>
    <r>
      <rPr>
        <u/>
        <sz val="10"/>
        <color rgb="FF1155CC"/>
        <rFont val="Calibri"/>
      </rPr>
      <t>[PLF CP]_BAU_Chốt deal bữa xế, Freeship 0Đ</t>
    </r>
  </si>
  <si>
    <r>
      <rPr>
        <sz val="10"/>
        <rFont val="Calibri"/>
      </rPr>
      <t xml:space="preserve"> [PLF CP]_FS_Cuối tuần Siêu Flash sale giảm 50%_T2
còn lại: </t>
    </r>
    <r>
      <rPr>
        <sz val="10"/>
        <color rgb="FF000000"/>
        <rFont val="Calibri"/>
      </rPr>
      <t xml:space="preserve">
</t>
    </r>
    <r>
      <rPr>
        <u/>
        <sz val="10"/>
        <color rgb="FF1155CC"/>
        <rFont val="Calibri"/>
      </rPr>
      <t>[PLF CP]_BAU_Chốt deal bữa xế, Freeship 0Đ</t>
    </r>
  </si>
  <si>
    <r>
      <rPr>
        <sz val="10"/>
        <rFont val="Calibri"/>
      </rPr>
      <t>[PLF CP]_WC_Khởi Động Tuần Mới, Giảm 20.000Đ
còn lại:</t>
    </r>
    <r>
      <rPr>
        <u/>
        <sz val="10"/>
        <color rgb="FF1155CC"/>
        <rFont val="Calibri"/>
      </rPr>
      <t>[PLF CP]_BAU_Chốt đơn ăn xế, giảm 20.00</t>
    </r>
    <r>
      <rPr>
        <sz val="10"/>
        <rFont val="Calibri"/>
      </rPr>
      <t>0Đ</t>
    </r>
  </si>
  <si>
    <r>
      <rPr>
        <sz val="10"/>
        <rFont val="Calibri"/>
      </rPr>
      <t xml:space="preserve">[PLF CP]_FS_Thứ 3 siêu Flash sale chỉ 1000Đ_T2
còn lại: </t>
    </r>
    <r>
      <rPr>
        <sz val="10"/>
        <color rgb="FF000000"/>
        <rFont val="Calibri"/>
      </rPr>
      <t xml:space="preserve">
</t>
    </r>
    <r>
      <rPr>
        <u/>
        <sz val="10"/>
        <color rgb="FF1155CC"/>
        <rFont val="Calibri"/>
      </rPr>
      <t>[PLF CP]_BAU_Chốt deal bữa xế, Freeship 0Đ</t>
    </r>
  </si>
  <si>
    <r>
      <rPr>
        <sz val="10"/>
        <rFont val="Calibri"/>
      </rPr>
      <t xml:space="preserve">13-14H: [PLF CP]_SPFDay_Món Gì Cũng Có, Siêu Deal 0Đ
</t>
    </r>
    <r>
      <rPr>
        <u/>
        <sz val="10"/>
        <color rgb="FF1155CC"/>
        <rFont val="Calibri"/>
      </rPr>
      <t>[PLF CP]_BAU_Chốt deal bữa xế, Freeship 0Đ</t>
    </r>
    <r>
      <rPr>
        <sz val="10"/>
        <rFont val="Calibri"/>
      </rPr>
      <t xml:space="preserve">
14-16h: [PLF CP]_SPFDay_FS_Chớp Deal Giá Hời, Chỉ 1.000Đ_T3
T3: </t>
    </r>
    <r>
      <rPr>
        <u/>
        <sz val="10"/>
        <color rgb="FF1155CC"/>
        <rFont val="Calibri"/>
      </rPr>
      <t>[PLF CP]_BAU_Ăn xế ngon rẻ, chỉ từ 10.000Đ</t>
    </r>
  </si>
  <si>
    <r>
      <rPr>
        <u/>
        <sz val="10"/>
        <color rgb="FF1155CC"/>
        <rFont val="Calibri"/>
      </rPr>
      <t>[SuperVIP]_Highlands Coffee_17-21.2</t>
    </r>
    <r>
      <rPr>
        <sz val="10"/>
        <rFont val="Calibri"/>
      </rPr>
      <t xml:space="preserve"> 241231_Highlands Coffee_36 cities</t>
    </r>
  </si>
  <si>
    <r>
      <rPr>
        <u/>
        <sz val="10"/>
        <color rgb="FF1155CC"/>
        <rFont val="Calibri"/>
      </rPr>
      <t>[PLF CP]_BAU_Chốt đơn ăn xế, giảm 20.00</t>
    </r>
    <r>
      <rPr>
        <sz val="10"/>
        <rFont val="Calibri"/>
      </rPr>
      <t>0Đ</t>
    </r>
  </si>
  <si>
    <r>
      <rPr>
        <sz val="10"/>
        <rFont val="Calibri"/>
      </rPr>
      <t xml:space="preserve">[PLF CP]_FS_Cuối tuần Siêu Flash sale giảm 50%_T2
còn lại: </t>
    </r>
    <r>
      <rPr>
        <sz val="10"/>
        <color rgb="FF000000"/>
        <rFont val="Calibri"/>
      </rPr>
      <t xml:space="preserve">
</t>
    </r>
    <r>
      <rPr>
        <u/>
        <sz val="10"/>
        <color rgb="FF1155CC"/>
        <rFont val="Calibri"/>
      </rPr>
      <t>[PLF CP]_BAU_Chốt deal bữa xế, Freeship 0Đ</t>
    </r>
  </si>
  <si>
    <r>
      <rPr>
        <sz val="10"/>
        <rFont val="Calibri"/>
      </rPr>
      <t>:[PLF CP]_FS_Thứ 2 siêu Flash sale chỉ 1đ
còn lại:</t>
    </r>
    <r>
      <rPr>
        <u/>
        <sz val="10"/>
        <color rgb="FF1155CC"/>
        <rFont val="Calibri"/>
      </rPr>
      <t>[PLF CP]_BAU_Chốt đơn ăn xế, giảm 20.00</t>
    </r>
    <r>
      <rPr>
        <sz val="10"/>
        <rFont val="Calibri"/>
      </rPr>
      <t>0Đ</t>
    </r>
  </si>
  <si>
    <r>
      <rPr>
        <u/>
        <sz val="10"/>
        <color rgb="FF1155CC"/>
        <rFont val="Calibri"/>
      </rPr>
      <t>[PLF CP]_BAU_Ăn xế ngon rẻ, chỉ từ 0Đ</t>
    </r>
    <r>
      <rPr>
        <sz val="10"/>
        <rFont val="Calibri"/>
      </rPr>
      <t>_T2
còn lại: [PLF CP]_3.3_Deal Hot Toàn Sàn, Freeship 0Đ</t>
    </r>
  </si>
  <si>
    <r>
      <rPr>
        <sz val="10"/>
        <rFont val="Calibri"/>
      </rPr>
      <t>[PLF CP]_3.3_FS_Chớp Deal Đếm Ngược, Chỉ 3.000Đ_T2
còn lại:</t>
    </r>
    <r>
      <rPr>
        <u/>
        <sz val="10"/>
        <color rgb="FF1155CC"/>
        <rFont val="Calibri"/>
      </rPr>
      <t>[PLF CP]_BAU_Chốt đơn ăn xế, giảm 20.00</t>
    </r>
    <r>
      <rPr>
        <sz val="10"/>
        <rFont val="Calibri"/>
      </rPr>
      <t>0Đ</t>
    </r>
  </si>
  <si>
    <t>13-14h:[PLF CP]_3.3_FS_Chớp Deal Ngon Rẻ, Chỉ 1.000Đ_T2
còn lại: [PLF CP]_3.3_Siêu Deal Đầu Năm, Giảm tới 50%
Link về: sieu-deal-an-xe-giam-50"
14-15h:[PLF CP]_3.3_Ăn Xế Chỉ 0Đ
link: bung-deal-0d-an-vat-thoa-thich-pn
15-16h:[PLF CP]_3.3_Deal Hot Toàn Sàn, Freeship 0Đ
Link về: nap-nang-luong-xe-freeship-0d</t>
  </si>
  <si>
    <r>
      <rPr>
        <u/>
        <sz val="10"/>
        <color rgb="FF1155CC"/>
        <rFont val="Calibri"/>
      </rPr>
      <t>[PLF CP]_BAU_Ăn xế ngon rẻ, chỉ từ 0Đ</t>
    </r>
    <r>
      <rPr>
        <sz val="10"/>
        <rFont val="Calibri"/>
      </rPr>
      <t xml:space="preserve">_T2
còn lại: </t>
    </r>
    <r>
      <rPr>
        <u/>
        <sz val="10"/>
        <color rgb="FF1155CC"/>
        <rFont val="Calibri"/>
      </rPr>
      <t>[PLF CP]_BAU_Chốt deal bữa xế, Freeship 0Đ</t>
    </r>
  </si>
  <si>
    <r>
      <rPr>
        <u/>
        <sz val="10"/>
        <color rgb="FF1155CC"/>
        <rFont val="Calibri"/>
      </rPr>
      <t>[SuperVIP]_Highlands Coffee_3-7.3</t>
    </r>
    <r>
      <rPr>
        <sz val="10"/>
        <rFont val="Calibri"/>
      </rPr>
      <t xml:space="preserve"> 241231_Highlands Coffee_36 cities</t>
    </r>
  </si>
  <si>
    <t>13-14h:  [PLF CP]_8.3_FS_Chớp Deal Đếm Ngược, Chỉ 1.000Đ_T2
còn lại PLF CP]_8.3_Ngày Của Nàng, Freeship 0Đ
link về: link về: moi-nang-bua-xe-freeship-20k
14-15h : [PLF CP]_8.3_Vạn Deal Xinh, Giảm tới 50%
Link về: tiec-xe-moi-nang-giam-50
15-16h::[PLF CP]_8.3_Ngày Của Nàng, Freeship 0Đ
moi-nang-bua-xe-freeship-20k</t>
  </si>
  <si>
    <r>
      <rPr>
        <sz val="10"/>
        <rFont val="Calibri"/>
      </rPr>
      <t xml:space="preserve">[PLF CP]_WC_Thứ 3 Thả Ga, Freeship 0Đ
</t>
    </r>
    <r>
      <rPr>
        <u/>
        <sz val="10"/>
        <color rgb="FF1155CC"/>
        <rFont val="Calibri"/>
      </rPr>
      <t>[PLF CP]_Đặt Quán Quen, Freeship 0Đ</t>
    </r>
    <r>
      <rPr>
        <sz val="10"/>
        <rFont val="Calibri"/>
      </rPr>
      <t>_newcities</t>
    </r>
  </si>
  <si>
    <r>
      <rPr>
        <u/>
        <sz val="10"/>
        <color rgb="FF1155CC"/>
        <rFont val="Calibri"/>
      </rPr>
      <t>[SuperVIP]_Highlands Coffee_10-14.3</t>
    </r>
    <r>
      <rPr>
        <sz val="10"/>
        <rFont val="Calibri"/>
      </rPr>
      <t xml:space="preserve"> 241231_Highlands Coffee_36 cities</t>
    </r>
  </si>
  <si>
    <r>
      <rPr>
        <sz val="10"/>
        <rFont val="Calibri"/>
      </rPr>
      <t xml:space="preserve">[PLF CP]_FS_Thứ 6 siêu Flash sale chỉ 1000Đ_T2
còn lại: </t>
    </r>
    <r>
      <rPr>
        <u/>
        <sz val="10"/>
        <color rgb="FF1155CC"/>
        <rFont val="Calibri"/>
      </rPr>
      <t xml:space="preserve"> [PLF CP]_BAU_Chốt deal bữa xế, Freeship 0Đ</t>
    </r>
  </si>
  <si>
    <r>
      <rPr>
        <sz val="10"/>
        <rFont val="Calibri"/>
      </rPr>
      <t xml:space="preserve">13- 14h:[PLF CP]_Mid Month_FS_Chớp Deal Giữa Tháng, Chỉ 1.000Đ_T2
còn lại: </t>
    </r>
    <r>
      <rPr>
        <u/>
        <sz val="10"/>
        <color rgb="FF1155CC"/>
        <rFont val="Calibri"/>
      </rPr>
      <t>[PLF CP]_BAU_Chốt đơn ăn xế, giảm 20.000Đ</t>
    </r>
    <r>
      <rPr>
        <sz val="10"/>
        <rFont val="Calibri"/>
      </rPr>
      <t xml:space="preserve">
14-16H:</t>
    </r>
    <r>
      <rPr>
        <u/>
        <sz val="10"/>
        <color rgb="FF1155CC"/>
        <rFont val="Calibri"/>
      </rPr>
      <t xml:space="preserve"> [PLF CP]_BAU_Chốt deal bữa xế, Freeship 0Đ</t>
    </r>
  </si>
  <si>
    <r>
      <rPr>
        <sz val="10"/>
        <rFont val="Calibri"/>
      </rPr>
      <t xml:space="preserve"> </t>
    </r>
    <r>
      <rPr>
        <u/>
        <sz val="10"/>
        <color rgb="FF1155CC"/>
        <rFont val="Calibri"/>
      </rPr>
      <t xml:space="preserve"> [PLF CP]_BAU_Chốt deal bữa xế, Freeship 0Đ</t>
    </r>
  </si>
  <si>
    <t xml:space="preserve"> [PLF CP]_BAU_Chốt deal bữa xế, Freeship 0Đ</t>
  </si>
  <si>
    <r>
      <rPr>
        <u/>
        <sz val="10"/>
        <color rgb="FF1155CC"/>
        <rFont val="Calibri"/>
      </rPr>
      <t>[PLF CP]_BAU_Ăn xế ngon rẻ, chỉ từ 0Đ</t>
    </r>
    <r>
      <rPr>
        <sz val="10"/>
        <rFont val="Calibri"/>
      </rPr>
      <t>_T2
còn lại:</t>
    </r>
    <r>
      <rPr>
        <u/>
        <sz val="10"/>
        <color rgb="FF1155CC"/>
        <rFont val="Calibri"/>
      </rPr>
      <t xml:space="preserve">  [PLF CP]_BAU_Chốt deal bữa xế, Freeship 0Đ</t>
    </r>
  </si>
  <si>
    <r>
      <rPr>
        <sz val="10"/>
        <rFont val="Calibri"/>
      </rPr>
      <t>T2: [PLF CP]_FS_Thứ 6 siêu Flash sale chỉ 1000Đ
còn lại:</t>
    </r>
    <r>
      <rPr>
        <u/>
        <sz val="10"/>
        <color rgb="FF1155CC"/>
        <rFont val="Calibri"/>
      </rPr>
      <t>[PLF CP]_BAU_Chốt đơn ăn xế, giảm 20.00</t>
    </r>
    <r>
      <rPr>
        <sz val="10"/>
        <rFont val="Calibri"/>
      </rPr>
      <t>0Đ</t>
    </r>
  </si>
  <si>
    <r>
      <rPr>
        <sz val="10"/>
        <rFont val="Calibri"/>
      </rPr>
      <t>13-14h:[PLF CP]_SPFDay_Chớp Deal Giá Hời, Chỉ 1.000Đ_T2
còn lại:</t>
    </r>
    <r>
      <rPr>
        <u/>
        <sz val="10"/>
        <color rgb="FF1155CC"/>
        <rFont val="Calibri"/>
      </rPr>
      <t xml:space="preserve"> [PLF CP]_BAU_Chốt đơn ăn xế, giảm 20.000Đ</t>
    </r>
    <r>
      <rPr>
        <sz val="10"/>
        <rFont val="Calibri"/>
      </rPr>
      <t xml:space="preserve">
14-16H:[PLF CP]_SPFDay_Món Gì Cũng Có, Siêu Deal 0Đ_T2
còn lại:</t>
    </r>
    <r>
      <rPr>
        <u/>
        <sz val="10"/>
        <color rgb="FF1155CC"/>
        <rFont val="Calibri"/>
      </rPr>
      <t xml:space="preserve">  [PLF CP]_BAU_Nhâm nhi bữa xế, giảm 30.000Đ</t>
    </r>
  </si>
  <si>
    <r>
      <rPr>
        <sz val="10"/>
        <rFont val="Calibri"/>
      </rPr>
      <t xml:space="preserve"> </t>
    </r>
    <r>
      <rPr>
        <u/>
        <sz val="10"/>
        <color rgb="FF1155CC"/>
        <rFont val="Calibri"/>
      </rPr>
      <t xml:space="preserve"> [PLF CP]_BAU_Chốt deal bữa xế, Freeship 0Đ</t>
    </r>
  </si>
  <si>
    <r>
      <rPr>
        <sz val="10"/>
        <rFont val="Calibri"/>
      </rPr>
      <t xml:space="preserve">[PLF CP]_4.4_Món Ngon Giá Hời, Vạn Deal 0Đ
còn lại: </t>
    </r>
    <r>
      <rPr>
        <u/>
        <sz val="10"/>
        <color rgb="FF1155CC"/>
        <rFont val="Calibri"/>
      </rPr>
      <t xml:space="preserve"> [PLF CP]_BAU_Chốt deal bữa xế, Freeship 0Đ</t>
    </r>
  </si>
  <si>
    <r>
      <rPr>
        <sz val="10"/>
        <rFont val="Calibri"/>
      </rPr>
      <t>[PLF CP]_4.4_Món Ngon Giá Hời, Vạn Deal 0Đ
còn lại:</t>
    </r>
    <r>
      <rPr>
        <u/>
        <sz val="10"/>
        <color rgb="FF1155CC"/>
        <rFont val="Calibri"/>
      </rPr>
      <t>[PLF CP]_BAU_Chốt đơn ăn xế, giảm 20.00</t>
    </r>
    <r>
      <rPr>
        <sz val="10"/>
        <rFont val="Calibri"/>
      </rPr>
      <t>0Đ</t>
    </r>
  </si>
  <si>
    <r>
      <rPr>
        <sz val="10"/>
        <rFont val="Calibri"/>
      </rPr>
      <t xml:space="preserve"> </t>
    </r>
    <r>
      <rPr>
        <u/>
        <sz val="10"/>
        <color rgb="FF1155CC"/>
        <rFont val="Calibri"/>
      </rPr>
      <t xml:space="preserve"> [PLF CP]_BAU_Chốt deal bữa xế, Freeship 0Đ</t>
    </r>
  </si>
  <si>
    <t>[PLF CP]_4.4_Món Ngon Giá Hời, Vạn Deal 0Đ
còn lại:[PLF CP]_4.4_Ăn Ngon Cả Ngày, Freeship 0Đ</t>
  </si>
  <si>
    <r>
      <rPr>
        <sz val="10"/>
        <rFont val="Calibri"/>
      </rPr>
      <t>:</t>
    </r>
    <r>
      <rPr>
        <u/>
        <sz val="10"/>
        <color rgb="FF1155CC"/>
        <rFont val="Calibri"/>
      </rPr>
      <t>[PLF CP]_BAU_Chốt đơn ăn xế, giảm 20.00</t>
    </r>
    <r>
      <rPr>
        <sz val="10"/>
        <rFont val="Calibri"/>
      </rPr>
      <t>0Đ</t>
    </r>
  </si>
  <si>
    <r>
      <rPr>
        <sz val="10"/>
        <rFont val="Calibri"/>
      </rPr>
      <t>:</t>
    </r>
    <r>
      <rPr>
        <u/>
        <sz val="10"/>
        <color rgb="FF1155CC"/>
        <rFont val="Calibri"/>
      </rPr>
      <t>[PLF CP]_BAU_Chốt đơn ăn xế, giảm 20.00</t>
    </r>
    <r>
      <rPr>
        <sz val="10"/>
        <rFont val="Calibri"/>
      </rPr>
      <t>0Đ</t>
    </r>
  </si>
  <si>
    <r>
      <rPr>
        <sz val="10"/>
        <rFont val="Calibri"/>
      </rPr>
      <t xml:space="preserve">[PLF CP]_4.4_Món Ngon Giá Hời, Vạn Deal 0Đ
còn lại </t>
    </r>
    <r>
      <rPr>
        <u/>
        <sz val="10"/>
        <color rgb="FF1155CC"/>
        <rFont val="Calibri"/>
      </rPr>
      <t>[PLF CP]_BAU_Ăn xế ngon rẻ, chỉ từ 10.000Đ</t>
    </r>
  </si>
  <si>
    <t xml:space="preserve"> [PLF CP]_4.4_Ăn Ngon Cả Ngày, Freeship 0Đ</t>
  </si>
  <si>
    <t>13-14h:[PLF CP]_4.4_FS_Chớp Deal Ngon Rẻ, Chỉ 1.000Đ_T2
còn lại: [PLF CP]_4.4_Bao Trọn Món Ngon, Giảm 50%
Link về: sieu-deal-an-xe-giam-50
14-15h:[PLF CP]_4.4_Ăn Xế Chỉ 0Đ
link: bung-deal-0d-an-vat-thoa-thich-pn
15-16h:[PLF CP]_4.4_Ăn Ngon Cả Ngày, Freeship 0Đ
Link về: nap-nang-luong-xe-freeship-0d</t>
  </si>
  <si>
    <r>
      <rPr>
        <sz val="10"/>
        <rFont val="Calibri"/>
      </rPr>
      <t xml:space="preserve">[PLF CP]_FS_Thứ 6 siêu Flash sale chỉ 1000Đ_T2
còn lại: </t>
    </r>
    <r>
      <rPr>
        <u/>
        <sz val="10"/>
        <color rgb="FF1155CC"/>
        <rFont val="Calibri"/>
      </rPr>
      <t xml:space="preserve"> [PLF CP]_BAU_Chốt deal bữa xế, Freeship 0Đ</t>
    </r>
  </si>
  <si>
    <r>
      <rPr>
        <sz val="10"/>
        <rFont val="Calibri"/>
      </rPr>
      <t>:</t>
    </r>
    <r>
      <rPr>
        <u/>
        <sz val="10"/>
        <color rgb="FF1155CC"/>
        <rFont val="Calibri"/>
      </rPr>
      <t>[PLF CP]_BAU_Chốt đơn ăn xế, giảm 20.00</t>
    </r>
    <r>
      <rPr>
        <sz val="10"/>
        <rFont val="Calibri"/>
      </rPr>
      <t>0Đ</t>
    </r>
  </si>
  <si>
    <r>
      <rPr>
        <sz val="10"/>
        <rFont val="Calibri"/>
      </rPr>
      <t xml:space="preserve"> </t>
    </r>
    <r>
      <rPr>
        <u/>
        <sz val="10"/>
        <color rgb="FF1155CC"/>
        <rFont val="Calibri"/>
      </rPr>
      <t xml:space="preserve"> [PLF CP]_BAU_Chốt deal bữa xế, Freeship 0Đ</t>
    </r>
  </si>
  <si>
    <r>
      <rPr>
        <sz val="10"/>
        <rFont val="Calibri"/>
      </rPr>
      <t xml:space="preserve">13-14H: [PLF CP]_Mid Month_Ăn Ngon Giữa Tháng, Khao Deal 0Đ
còn lại: </t>
    </r>
    <r>
      <rPr>
        <u/>
        <sz val="10"/>
        <color rgb="FF1155CC"/>
        <rFont val="Calibri"/>
      </rPr>
      <t>[PLF CP]_BAU_Chốt deal bữa xế, Freeship 0Đ</t>
    </r>
    <r>
      <rPr>
        <sz val="10"/>
        <rFont val="Calibri"/>
      </rPr>
      <t xml:space="preserve">
14-16h: [PLF CP]_Mid Month_FS_Chớp Deal Giữa Tháng, Chỉ 1.000Đ_T2
còn lại </t>
    </r>
    <r>
      <rPr>
        <u/>
        <sz val="10"/>
        <color rgb="FF1155CC"/>
        <rFont val="Calibri"/>
      </rPr>
      <t>[PLF CP]_BAU_Ăn xế ngon rẻ, chỉ từ 10.000Đ</t>
    </r>
  </si>
  <si>
    <r>
      <rPr>
        <u/>
        <sz val="10"/>
        <color rgb="FF1155CC"/>
        <rFont val="Calibri"/>
      </rPr>
      <t>[PLF CP]_BAU_Ăn xế ngon rẻ, chỉ từ 0Đ</t>
    </r>
    <r>
      <rPr>
        <sz val="10"/>
        <rFont val="Calibri"/>
      </rPr>
      <t>_T2
còn lại:</t>
    </r>
    <r>
      <rPr>
        <u/>
        <sz val="10"/>
        <color rgb="FF1155CC"/>
        <rFont val="Calibri"/>
      </rPr>
      <t xml:space="preserve">  [PLF CP]_BAU_Chốt deal bữa xế, Freeship 0Đ</t>
    </r>
  </si>
  <si>
    <r>
      <rPr>
        <sz val="10"/>
        <rFont val="Calibri"/>
      </rPr>
      <t>T2: [PLF CP]_FS_Thứ 6 siêu Flash sale chỉ 1000Đ
còn lại:</t>
    </r>
    <r>
      <rPr>
        <u/>
        <sz val="10"/>
        <color rgb="FF1155CC"/>
        <rFont val="Calibri"/>
      </rPr>
      <t>[PLF CP]_BAU_Chốt đơn ăn xế, giảm 20.00</t>
    </r>
    <r>
      <rPr>
        <sz val="10"/>
        <rFont val="Calibri"/>
      </rPr>
      <t>0Đ</t>
    </r>
  </si>
  <si>
    <r>
      <rPr>
        <sz val="10"/>
        <rFont val="Calibri"/>
      </rPr>
      <t>13-14h:[PLF CP]_SPFDay_Chớp Deal Ngày Hội, Chỉ 1.000Đ_T2
còn lại:</t>
    </r>
    <r>
      <rPr>
        <u/>
        <sz val="10"/>
        <color rgb="FF1155CC"/>
        <rFont val="Calibri"/>
      </rPr>
      <t xml:space="preserve"> [PLF CP]_BAU_Chốt đơn ăn xế, giảm 20.000Đ</t>
    </r>
    <r>
      <rPr>
        <sz val="10"/>
        <rFont val="Calibri"/>
      </rPr>
      <t xml:space="preserve">
14-16H:[PLF CP]_SPFDay_Món Gì Cũng Có, Siêu Deal 0Đ_T2
còn lại:</t>
    </r>
    <r>
      <rPr>
        <u/>
        <sz val="10"/>
        <color rgb="FF1155CC"/>
        <rFont val="Calibri"/>
      </rPr>
      <t xml:space="preserve">  [PLF CP]_BAU_Nhâm nhi bữa xế, giảm 30.000Đ</t>
    </r>
  </si>
  <si>
    <r>
      <rPr>
        <sz val="10"/>
        <rFont val="Calibri"/>
      </rPr>
      <t xml:space="preserve"> </t>
    </r>
    <r>
      <rPr>
        <u/>
        <sz val="10"/>
        <color rgb="FF1155CC"/>
        <rFont val="Calibri"/>
      </rPr>
      <t xml:space="preserve"> [PLF CP]_BAU_Chốt deal bữa xế, Freeship 0Đ</t>
    </r>
  </si>
  <si>
    <r>
      <rPr>
        <u/>
        <sz val="10"/>
        <color rgb="FF1155CC"/>
        <rFont val="Calibri"/>
      </rPr>
      <t>[PLF CP]_BAU_Ăn xế ngon rẻ, chỉ từ 0Đ</t>
    </r>
    <r>
      <rPr>
        <sz val="10"/>
        <rFont val="Calibri"/>
      </rPr>
      <t>_T2
còn lại:</t>
    </r>
    <r>
      <rPr>
        <u/>
        <sz val="10"/>
        <color rgb="FF1155CC"/>
        <rFont val="Calibri"/>
      </rPr>
      <t xml:space="preserve">  [PLF CP]_BAU_Chốt deal bữa xế, Freeship 0Đ</t>
    </r>
  </si>
  <si>
    <t>[PLF CP]_FS_Cuối tuần Siêu Flash sale giảm 50%</t>
  </si>
  <si>
    <t>[PLF CP]_FS_Thứ 2 siêu Flash sale chỉ 1đ</t>
  </si>
  <si>
    <t>[PLF CP]_FS_Thứ 3 siêu Flash sale chỉ 1000Đ</t>
  </si>
  <si>
    <t>[PLF CP]_5.5 CP_Deal Ngon Chào Hè, Giảm 155.000Đ</t>
  </si>
  <si>
    <t>"13-14h: [PLF CP]_5.5 CP_ĐẠI TIỆC BỮA XẾ Giảm 50%"
Link về: sieu-deal-an-xe-giam-50
"14-15h: [PLF CP]_5.5 CP_Ăn Xế Chỉ 0Đ
Link về: bung-deal-0d-an-vat-thoa-thich-pn"
"15-16h: [PLF CP]_5.5 CP_FS_Chớp Deal Ngon Rẻ, Chỉ 1.000Đ
city khác -&gt; [PLF CP]_5.5 CP_Ăn Xế Chỉ 0Đ
Link về: bung-deal-0d-an-vat-thoa-thich-pn"</t>
  </si>
  <si>
    <t>[PLF CP]_FS_Thứ 3 siêu Flash sale chỉ 1000Đ
Others: [PLF CP]_BAU_Giải Nhiệt Ngày Hè, Freeship 20.000Đ</t>
  </si>
  <si>
    <t>13h - 14h [PLF CP]_Mid Month_Siêu Deal Giữa Tháng, Giảm tới 35.000Đ
other: 13h-14h  [PLF CP]_Mid Month_Săn Deal Giữa Tháng, Giảm tới 75.000Đ
14h - 16h [PLF CP]_Mid Month_FS_Chớp Deal Giữa Tháng, Chỉ 1.000Đ
other: 14h - 16h [PLF CP]_Mid Month_Freeship Giữa Tháng, Giảm tới 60.000Đ</t>
  </si>
  <si>
    <t>[PLF CP]_FS_Thứ 6 siêu Flash sale chỉ 1000Đ
Other -&gt; [PLF CP]_BAU_Giải Nhiệt Ngày Hè, Freeship 20.000Đ</t>
  </si>
  <si>
    <t>13h - 14h [PLF CP]_SPFDay_FS_Trùm Deal Flash Sale, Chỉ 1.000Đ
14h - 16h [PLF CP]_SPFDay_Siêu Deal Ăn Uống, Giảm tới 50%
Other: [PLF CP]_Summer Thematic_Deal Healthy Cho Dáng Xinh</t>
  </si>
  <si>
    <t>[PLF CP]_FS_Thứ 2 siêu Flash sale chỉ 1đ
Other: [PLF CP]_BAU_Giải Nhiệt Ngày Hè, Freeship 20.000Đ</t>
  </si>
  <si>
    <t>[PLF CP]_FS_Chớp Deal Đếm Ngược, Chỉ 6000Đ
[PLF CP]_6.6_Tung Deal Toàn Sàn, Freeship 0Đ</t>
  </si>
  <si>
    <t>[PLF CP]_FS_Chớp Deal Đếm Ngược, Chỉ 4000Đ
[PLF CP]_6.6_Tung Deal Toàn Sàn, Freeship 0Đ</t>
  </si>
  <si>
    <t>13-14h: [PLF CP]_6.6_ĐẠI TIỆC BỮA XẾ Giảm 50%
14h - 15h: [PLF CP]_6.6_FS_Chớp Deal Ngon Rẻ, Chỉ 1.000Đ
15-16h: [PLF CP]_6.6_Siêu Deal Giữa Năm, Giảm tới 50%
Link về: https://shopeefood.vn/u/shopeefood_spikesieudeal50
----------
Others:[PLF CP]_6.6_Tung Deal Toàn Sàn, Freeship 0Đ</t>
  </si>
  <si>
    <t>[Exclude NU] [PLF CP]_BAU_Chốt deal bữa xế, Freeship 0Đ</t>
  </si>
  <si>
    <t>13h - 14h [PLF CP]_Mid Month_Siêu Deal Giữa Tháng, Giảm tới 35.000Đ
14h - 16h[PLF CP]FS_Ăn Xế Siêu Flash Sale, Giảm 50%
OtherS: [Exclude NU] [PLF CP]_BAU_Trà Sữa, Cà Phê Giảm 30.000Đ</t>
  </si>
  <si>
    <t>13h - 14h [PLF CP]FS_Ăn Xế Siêu Flash Sale, Giảm 50%
14h - 16h [PLF CP]_SPFDay_Siêu Deal Ăn Uống, Giảm tới 50%
-&gt; Other: [Exclude NU] [PLF CP]_SPFDay_Săn Deal Ăn Ngon giảm tới 75.000Đ</t>
  </si>
  <si>
    <t>[Exclude NU] [PLF CP]_Thematic_Trà Sữa Tiếp Sức, Giảm Tới 30.000Đ</t>
  </si>
  <si>
    <t>[Exclude NU] [PLF CP]_Thematic_Bữa Xế May Mắn, Giảm tới 30.000Đ</t>
  </si>
  <si>
    <t>13-14h: [PLF CP]_7.7_Chớp Deal Ngon Rẻ, Giảm 50%
14h - 15h: [PLF CP]_7.7_CM_ Cheap Meal
15 - 16h: [PLF CP]_7.7_Món Ngon Mọi Miền, Giảm tới 50%
Link về: https://shopeefood.vn/u/shopeefood_spikesieudeal50
Others [PLF CP]_7.7_Tung Deal Toàn Sàn, Freeship 0Đ</t>
  </si>
  <si>
    <r>
      <rPr>
        <u/>
        <sz val="10"/>
        <color rgb="FF1155CC"/>
        <rFont val="Calibri"/>
      </rPr>
      <t>[SJBP]_The Coffee House_WC_Fri</t>
    </r>
    <r>
      <rPr>
        <sz val="10"/>
        <rFont val="Calibri"/>
      </rPr>
      <t xml:space="preserve"> 241231_The Coffee House_7 cities</t>
    </r>
  </si>
  <si>
    <t>13-14h: [PLF CP]_8.8_Chớp Deal Ngon Rẻ, Giảm 50%
14h - 15h: [PLF CP]_8.8_Ăn Xế Chỉ 0Đ
15 - 16h: [PLF CP]_8.8_Vạn Deal Ngon Rẻ, Chỉ 18.000Đ</t>
  </si>
  <si>
    <r>
      <rPr>
        <strike/>
        <sz val="10"/>
        <color theme="1"/>
        <rFont val="Calibri"/>
      </rPr>
      <t xml:space="preserve">[PLF CP]_Thematic_Chào Bạn Mới, Tung Deal 0Đ
</t>
    </r>
    <r>
      <rPr>
        <sz val="10"/>
        <color theme="1"/>
        <rFont val="Calibri"/>
      </rPr>
      <t>[PLF CP]_BAU_Ăn xế ngon rẻ, chỉ từ 0Đ</t>
    </r>
  </si>
  <si>
    <r>
      <rPr>
        <strike/>
        <sz val="10"/>
        <color theme="1"/>
        <rFont val="Calibri"/>
      </rPr>
      <t xml:space="preserve">[PLF CP]_Thematic_Món Ngon Phải Thử, Chỉ 0Đ
</t>
    </r>
    <r>
      <rPr>
        <sz val="10"/>
        <color theme="1"/>
        <rFont val="Calibri"/>
      </rPr>
      <t xml:space="preserve">[PLF CP]_BAU_Ăn xế ngon rẻ, chỉ từ 0Đ
</t>
    </r>
  </si>
  <si>
    <t>13-14h [PLF CP]_Mid Month Sale_Ăn Ngon Giữa Tháng, Khao Deal 0Đ
14-16h: [PLF CP]_Mid Month_DEAL BỮA XẾ XỊN Giảm 50%</t>
  </si>
  <si>
    <t>13h - 14h [PLF CP]_SPFDay_Món Gì Cũng Có, Siêu Deal 0Đ
14h - 16h [PLF CP]_SPFDay_Đại Tiệc Bữa Xế Giảm 50%</t>
  </si>
  <si>
    <t>[PLF CP]_Cheap Meal_Cheap Meal</t>
  </si>
  <si>
    <t>[PLF CP]_Thematic_Ăn Vặt Học Đường, Giảm tới 35.000Đ</t>
  </si>
  <si>
    <t>[PLF CP]_CM_Cheap Meal
Others: [PLF CP]_BAU_Ăn xế ngon rẻ, chỉ từ 0Đ</t>
  </si>
  <si>
    <t>[PLF CP]_FS_Ăn Xế Siêu Flash Sale, Giảm 45%
Others: [PLF CP]_BAU_Ăn xế ngon rẻ, chỉ từ 0Đ</t>
  </si>
  <si>
    <t>[PLF CP]_9.9_Mở Tiệc Bao Ngon, Chỉ 0Đ
Others: [PLF CP]_BAU_Ăn xế ngon rẻ, chỉ từ 10.000Đ</t>
  </si>
  <si>
    <t>[PLF CP]_9.9_Vạn Deal Ngon Rẻ, Chỉ 15.000Đ
Others: [PLF CP]_BAU_Chốt đơn ăn xế, giảm 20.000Đ</t>
  </si>
  <si>
    <t>[PLF CP]_FS_Ăn Xế Siêu Flash Sale, Giảm 45%
Others: [PLF CP]_BAU_Chốt đơn ăn xế, giảm 20.000Đ</t>
  </si>
  <si>
    <t>[PLF CP]_9.9_Mở Tiệc Bao Ngon, Chỉ 0Đ
Others: [PLF CP]_BAU_Nhâm nhi bữa xế, giảm 30.000Đ</t>
  </si>
  <si>
    <t>[PLF CP]_CM_Cheap Meal
Others: [PLF CP]_BAU_Ăn xế ngon rẻ, chỉ từ 10.000Đ</t>
  </si>
  <si>
    <t>13h - 14h: [PLF CP]_Mid Month Sale_Ăn Ngon Giữa Tháng, Khao Deal 0Đ
Others: [PLF CP]_Mid Month Sale_Freeship Giữa Tháng, Giảm tới 60.000Đ
14h - 16h: [PLF CP]_Mid Month_DEAL BỮA XẾ XỊN Giảm 50%
Others: [PLF CP]_Mid Month Sale_Săn Deal Giữa Tháng, Giảm tới 75.000Đ</t>
  </si>
  <si>
    <t>13h - 14h: [PLF CP]_SPFDay_Món Gì Cũng Có, Siêu Deal 0Đ
14h - 16h: [PLF CP]_SPFDay_Đại Tiệc Bữa Xế Giảm 50%
Others: [PLF CP]_BAU_Nhâm nhi bữa xế, giảm 30.000Đ</t>
  </si>
  <si>
    <t>[PLF CP]_10.10_Đại Tiệc Món Ngon Chỉ 0Đ
Others: [PLF CP]_BAU_Ăn xế ngon rẻ, chỉ từ 0Đ</t>
  </si>
  <si>
    <t>[PLF CP]_10.10_Vạn Deal Ngon Rẻ, Chỉ 27.000Đ
Others: [PLF CP]_BAU_Ăn xế ngon rẻ, chỉ từ 10.000Đ</t>
  </si>
  <si>
    <t>13h - 14h: [PLF CP]_Mid Month Sale_Ăn Ngon Giữa Tháng, Khao Deal 0Đ
14h - 16h: [PLF CP]_Mid Month_DEAL BỮA XẾ XỊN Giảm 50%</t>
  </si>
  <si>
    <t>[PLF CP]_11.11_Đại Tiệc Món Ngon, Chỉ 0Đ
Others: [PLF CP]_BAU_Trà Sữa, Cà Phê Giảm 30.000Đ</t>
  </si>
  <si>
    <t>[PLF CP]_11.11_Siêu Deal Khai Tiệc, Giảm tới 60.000Đ
Others: [PLF CP]_BAU_Chốt đơn ăn xế, giảm 20.000Đ</t>
  </si>
  <si>
    <t>[PLF CP]_11.11_Đại Tiệc Món Ngon, Chỉ 0Đ
Others: [PLF CP]_BAU_Ăn xế ngon rẻ, chỉ từ 0Đ</t>
  </si>
  <si>
    <t>13h - 14h: [PLF CP]_Mid Month Sale_Ăn Ngon Giữa Tháng, Khao Deal 0Đ
14h - 16h: [PLF CP]_Mid Month Sale_Freeship Giữa Tháng, Giảm tới 60.000Đ</t>
  </si>
  <si>
    <t>13-14h: [PLF CP]_Thematic_Tiệc Xế Khao Cả Lớp, Giảm Không Giới Hạn
14-15h: [PLF CP]_Thematic_Săn Deal 20.11, Giảm tới 95.000Đ
15-16h: [PLF CP]__Thematic_Siêu Deal Học Đường, Giảm tới 121.000Đ</t>
  </si>
  <si>
    <t>[PLF CP]_Thematic_Deal U Ám, Freeship Toàn Sàn 45.000Đ</t>
  </si>
  <si>
    <t>[PLF CP]_12.12_Siêu Đại Tiệc Món Ngon, Chỉ 0Đ
Others: [PLF CP]_BAU_Chốt deal bữa xế, Freeship 0Đ</t>
  </si>
  <si>
    <t>13h - 14h: [PLF CP]_Mid Month Sale_Ăn Ngon Giữa Tháng, Khao Deal 0Đ
14h - 16h: [PLF CP]_Mid Month_DEAL BỮA XẾ XỊN Giảm 50%
Others: [PLF CP]_BAU_Nhâm nhi bữa xế, giảm 30.000Đ</t>
  </si>
  <si>
    <t>13h - 14h: [PLF CP]_SPFDay_Món Gì Cũng Có, Siêu Deal 0Đ
14h - 16h: [PLF CP]_SPFDay_Siêu Deal Bữa Xế Giảm 50%
Others: [PLF CP]_BAU_Nhâm nhi bữa xế, giảm 30.000Đ</t>
  </si>
  <si>
    <t>13-14h: [PLF CP]_Thematic_Tiệc Xế Xmas Giảm Tới 300.000Đ
14-15h: [PLF CP]_Thematic_Săn Deal Xmas, Giảm tới 95.000Đ
15-16h: [PLF CP]_Thematic_Siêu Deal Xmas, Giảm tới 120.000Đ</t>
  </si>
  <si>
    <t>[PLF CP]_Thematic_Vui Tiệc Cuối Năm, Giảm tới 120.000D</t>
  </si>
  <si>
    <t>13-14h: [PLF CP]_Thematic_Tiệc Xế Cuối Năm Giảm Tới 300.000Đ
14-15h: [PLF CP]_Thematic_Deal Cuối Năm, Giảm tới 95.000Đ
15-16h: [PLF CP]_Thematic_Vui Tiệc Cuối Năm, Giảm tới 120.000D</t>
  </si>
  <si>
    <t>[PLF CP]_SPF Day_Ngày Hội Ăn Uống Giảm tới 88.000Đ</t>
  </si>
  <si>
    <t>13h - 14h: [PLF CP]_SPF Day_Món Gì Cũng Có, Siêu Deal 0Đ
Others: [PLF CP]_BAU_Trà Sữa, Cà Phê Giảm 30.000Đ
14h - 16h: [PLF CP]_SPF Day_Ăn Thả Ga Freeship 60.000Đ</t>
  </si>
  <si>
    <t>13h - 14h: [PLF CP]_Thematic_Cuối Năm Ăn Ngon Chỉ 0Đ
14h - 16h: [PLF CP]_Thematic_Tưng Bừng Liên Hoan, Freeship 88.000Đ</t>
  </si>
  <si>
    <r>
      <rPr>
        <u/>
        <sz val="10"/>
        <color rgb="FF1155CC"/>
        <rFont val="Calibri"/>
      </rPr>
      <t>[SuperVIP]_Highlands Coffee_9-13Mar</t>
    </r>
    <r>
      <rPr>
        <sz val="10"/>
        <color rgb="FF000000"/>
        <rFont val="Calibri"/>
      </rPr>
      <t xml:space="preserve"> 260106_Highlands Coffee_41 cities</t>
    </r>
  </si>
  <si>
    <r>
      <rPr>
        <u/>
        <sz val="10"/>
        <color rgb="FF1155CC"/>
        <rFont val="Calibri"/>
      </rPr>
      <t>[SuperVIP]_Highlands Coffee_16-20Mar</t>
    </r>
    <r>
      <rPr>
        <sz val="10"/>
        <color rgb="FF000000"/>
        <rFont val="Calibri"/>
      </rPr>
      <t xml:space="preserve"> 260106_Highlands Coffee_41 cities</t>
    </r>
  </si>
  <si>
    <t>16:00 - 19:00 - Layer 1
(Whitlisted/AHOC)</t>
  </si>
  <si>
    <r>
      <rPr>
        <u/>
        <sz val="10"/>
        <color rgb="FF1155CC"/>
        <rFont val="Calibri"/>
      </rPr>
      <t xml:space="preserve">[SuperVIP]_Gà Rán Popeyes_02-05/01
</t>
    </r>
    <r>
      <rPr>
        <sz val="10"/>
        <rFont val="Calibri"/>
      </rPr>
      <t>241231_Gà Rán Popeyes_9 cities</t>
    </r>
  </si>
  <si>
    <r>
      <rPr>
        <u/>
        <sz val="10"/>
        <color rgb="FF1155CC"/>
        <rFont val="Calibri"/>
      </rPr>
      <t xml:space="preserve">[SuperVIP]_Gà Rán Popeyes_02-05/01
</t>
    </r>
    <r>
      <rPr>
        <sz val="10"/>
        <rFont val="Calibri"/>
      </rPr>
      <t>241231_Gà Rán Popeyes_9 cities</t>
    </r>
  </si>
  <si>
    <r>
      <rPr>
        <u/>
        <sz val="10"/>
        <color rgb="FF1155CC"/>
        <rFont val="Calibri"/>
      </rPr>
      <t xml:space="preserve">[VIP]_Pizza Hut_03-05/01
</t>
    </r>
    <r>
      <rPr>
        <u/>
        <sz val="10"/>
        <color rgb="FF000000"/>
        <rFont val="Calibri"/>
      </rPr>
      <t>241231_Pizza Hut_20 cities</t>
    </r>
  </si>
  <si>
    <r>
      <rPr>
        <u/>
        <sz val="10"/>
        <color rgb="FF1155CC"/>
        <rFont val="Calibri"/>
      </rPr>
      <t xml:space="preserve">[SuperVIP]_Gà Rán KFC_10-12/01
</t>
    </r>
    <r>
      <rPr>
        <sz val="10"/>
        <color rgb="FF000000"/>
        <rFont val="Calibri"/>
      </rPr>
      <t>241231_Gà Rán KFC_25 cities</t>
    </r>
  </si>
  <si>
    <r>
      <rPr>
        <u/>
        <sz val="10"/>
        <color rgb="FF1155CC"/>
        <rFont val="Calibri"/>
      </rPr>
      <t xml:space="preserve">[VIP]_Gà Rán Texas Chicken_13-16/01
</t>
    </r>
    <r>
      <rPr>
        <sz val="10"/>
        <rFont val="Calibri"/>
      </rPr>
      <t>250102_Gà Rán Texas Chicken_6 cities</t>
    </r>
  </si>
  <si>
    <r>
      <rPr>
        <u/>
        <sz val="10"/>
        <color rgb="FF1155CC"/>
        <rFont val="Calibri"/>
      </rPr>
      <t xml:space="preserve">[SuperVIP]_Pizza Hut_17-19/01
</t>
    </r>
    <r>
      <rPr>
        <sz val="10"/>
        <rFont val="Calibri"/>
      </rPr>
      <t>241231_Pizza Hut_20 cities</t>
    </r>
  </si>
  <si>
    <r>
      <rPr>
        <u/>
        <sz val="10"/>
        <color rgb="FF1155CC"/>
        <rFont val="Calibri"/>
      </rPr>
      <t>[Win 2]_Cơm Thố Anh Nguyễn_Jan</t>
    </r>
    <r>
      <rPr>
        <sz val="10"/>
        <rFont val="Calibri"/>
      </rPr>
      <t>_NA, HP, QNinh, KH, BMT, BH, DL, HD, TH</t>
    </r>
  </si>
  <si>
    <r>
      <rPr>
        <u/>
        <sz val="10"/>
        <color rgb="FF1155CC"/>
        <rFont val="Calibri"/>
      </rPr>
      <t>[SuperVIP]_Lotteria_06 - 09/02</t>
    </r>
    <r>
      <rPr>
        <sz val="10"/>
        <color rgb="FF000000"/>
        <rFont val="Calibri"/>
      </rPr>
      <t xml:space="preserve"> 241231_Lotteria DI_27 cities</t>
    </r>
  </si>
  <si>
    <r>
      <rPr>
        <u/>
        <sz val="10"/>
        <color rgb="FF1155CC"/>
        <rFont val="Calibri"/>
      </rPr>
      <t>[VIP]_Gà Rán Texas Chicken_10-13/02</t>
    </r>
    <r>
      <rPr>
        <sz val="10"/>
        <rFont val="Calibri"/>
      </rPr>
      <t xml:space="preserve"> 250102_Gà Rán Texas Chicken_6 cities</t>
    </r>
  </si>
  <si>
    <r>
      <rPr>
        <u/>
        <sz val="10"/>
        <color rgb="FF1155CC"/>
        <rFont val="Calibri"/>
      </rPr>
      <t>[VIP]_Gà Rán Texas Chicken_10-13/02</t>
    </r>
    <r>
      <rPr>
        <sz val="10"/>
        <rFont val="Calibri"/>
      </rPr>
      <t xml:space="preserve"> 250102_Gà Rán Texas Chicken_6 cities</t>
    </r>
  </si>
  <si>
    <r>
      <rPr>
        <u/>
        <sz val="10"/>
        <color rgb="FF1155CC"/>
        <rFont val="Calibri"/>
      </rPr>
      <t xml:space="preserve">[SuperVIP]_Gà Rán Popeyes_13-16/02
</t>
    </r>
    <r>
      <rPr>
        <sz val="10"/>
        <color rgb="FF000000"/>
        <rFont val="Calibri"/>
      </rPr>
      <t>241231_Gà Rán Popeyes_9 cities</t>
    </r>
  </si>
  <si>
    <r>
      <rPr>
        <u/>
        <sz val="10"/>
        <color rgb="FF1155CC"/>
        <rFont val="Calibri"/>
      </rPr>
      <t xml:space="preserve">[VIP]_Lotteria_17-20/02
</t>
    </r>
    <r>
      <rPr>
        <sz val="10"/>
        <rFont val="Calibri"/>
      </rPr>
      <t xml:space="preserve"> 241231_Lotteria DI_27 cities</t>
    </r>
  </si>
  <si>
    <r>
      <rPr>
        <b/>
        <sz val="10"/>
        <color rgb="FFFF0000"/>
        <rFont val="Calibri"/>
      </rPr>
      <t xml:space="preserve">Whitelist on SPF
</t>
    </r>
    <r>
      <rPr>
        <b/>
        <u/>
        <sz val="10"/>
        <color rgb="FF1155CC"/>
        <rFont val="Calibri"/>
      </rPr>
      <t>[PLF CP]_SPXI_Happy Friday_Whitelist User</t>
    </r>
  </si>
  <si>
    <r>
      <rPr>
        <u/>
        <sz val="10"/>
        <color rgb="FF1155CC"/>
        <rFont val="Calibri"/>
      </rPr>
      <t xml:space="preserve">[SuperVIP]_Gà Rán KFC_21-23/02
</t>
    </r>
    <r>
      <rPr>
        <sz val="10"/>
        <rFont val="Calibri"/>
      </rPr>
      <t>241231_Gà Rán KFC_25 cities</t>
    </r>
  </si>
  <si>
    <r>
      <rPr>
        <u/>
        <sz val="10"/>
        <color rgb="FF1155CC"/>
        <rFont val="Calibri"/>
      </rPr>
      <t xml:space="preserve">[SJBP]_Lotteria_BAU
</t>
    </r>
    <r>
      <rPr>
        <sz val="10"/>
        <rFont val="Calibri"/>
      </rPr>
      <t xml:space="preserve"> 241231_Lotteria DI_27 cities</t>
    </r>
  </si>
  <si>
    <r>
      <rPr>
        <b/>
        <sz val="10"/>
        <color rgb="FFFF0000"/>
        <rFont val="Calibri"/>
      </rPr>
      <t xml:space="preserve">Whitelist on SPF
</t>
    </r>
    <r>
      <rPr>
        <b/>
        <u/>
        <sz val="10"/>
        <color rgb="FF1155CC"/>
        <rFont val="Calibri"/>
      </rPr>
      <t>[PLF CP]_SPXI_Happy Friday_Whitelist User</t>
    </r>
  </si>
  <si>
    <r>
      <rPr>
        <u/>
        <sz val="10"/>
        <color rgb="FF1155CC"/>
        <rFont val="Calibri"/>
      </rPr>
      <t>[PNS]_Pepsi FF29_Mar</t>
    </r>
    <r>
      <rPr>
        <sz val="10"/>
        <rFont val="Calibri"/>
      </rPr>
      <t>_CT, KH, BH, HP, HUE</t>
    </r>
  </si>
  <si>
    <r>
      <rPr>
        <u/>
        <sz val="10"/>
        <color rgb="FF1155CC"/>
        <rFont val="Calibri"/>
      </rPr>
      <t xml:space="preserve">[VIP]_Cơm Thố Anh Nguyễn_05-09/03
</t>
    </r>
    <r>
      <rPr>
        <sz val="10"/>
        <rFont val="Calibri"/>
      </rPr>
      <t>241231_Cơm Thố Anh Nguyễn_10 cities</t>
    </r>
  </si>
  <si>
    <r>
      <rPr>
        <u/>
        <sz val="10"/>
        <color rgb="FF1155CC"/>
        <rFont val="Calibri"/>
      </rPr>
      <t>[SuperVIP]_Pizza Hut_07-09/03</t>
    </r>
    <r>
      <rPr>
        <sz val="10"/>
        <rFont val="Calibri"/>
      </rPr>
      <t xml:space="preserve"> 241231_Pizza Hut_20 cities</t>
    </r>
  </si>
  <si>
    <r>
      <rPr>
        <u/>
        <sz val="10"/>
        <color rgb="FF1155CC"/>
        <rFont val="Calibri"/>
      </rPr>
      <t>[PNS]_Pepsi FF29_Mar</t>
    </r>
    <r>
      <rPr>
        <sz val="10"/>
        <color rgb="FF000000"/>
        <rFont val="Calibri"/>
      </rPr>
      <t>_CT, KH, BH, HP, HUE</t>
    </r>
  </si>
  <si>
    <r>
      <rPr>
        <u/>
        <sz val="10"/>
        <color rgb="FF1155CC"/>
        <rFont val="Calibri"/>
      </rPr>
      <t>[SJBP]_Domino's Pizza_BAU</t>
    </r>
    <r>
      <rPr>
        <sz val="10"/>
        <rFont val="Calibri"/>
      </rPr>
      <t xml:space="preserve">  250116_Domino pizza_11 cities</t>
    </r>
  </si>
  <si>
    <r>
      <rPr>
        <u/>
        <sz val="10"/>
        <color rgb="FF1155CC"/>
        <rFont val="Calibri"/>
      </rPr>
      <t>[VIP]_Domino's Pizza_14-16/03</t>
    </r>
    <r>
      <rPr>
        <sz val="10"/>
        <rFont val="Calibri"/>
      </rPr>
      <t xml:space="preserve">  250116_Domino pizza_11 cities</t>
    </r>
  </si>
  <si>
    <r>
      <rPr>
        <u/>
        <sz val="10"/>
        <color rgb="FF1155CC"/>
        <rFont val="Calibri"/>
      </rPr>
      <t>[Win 1]_Lotteria_Mar</t>
    </r>
    <r>
      <rPr>
        <sz val="10"/>
        <rFont val="Calibri"/>
      </rPr>
      <t>_241231_Lotteria DI_27 cities</t>
    </r>
  </si>
  <si>
    <r>
      <rPr>
        <b/>
        <sz val="10"/>
        <color rgb="FFFF0000"/>
        <rFont val="Calibri"/>
      </rPr>
      <t xml:space="preserve">Whitelist on SPF
</t>
    </r>
    <r>
      <rPr>
        <b/>
        <u/>
        <sz val="10"/>
        <color rgb="FF1155CC"/>
        <rFont val="Calibri"/>
      </rPr>
      <t>[PLF CP]_SPXI_SPXI Week_Whitelist User</t>
    </r>
  </si>
  <si>
    <r>
      <rPr>
        <u/>
        <sz val="10"/>
        <color rgb="FF1155CC"/>
        <rFont val="Calibri"/>
      </rPr>
      <t>[Win 2]_TH True Mart_Mar.SJBP</t>
    </r>
    <r>
      <rPr>
        <sz val="10"/>
        <rFont val="Calibri"/>
      </rPr>
      <t>_240628_TH True Mart_13 cities</t>
    </r>
  </si>
  <si>
    <r>
      <rPr>
        <u/>
        <sz val="10"/>
        <color rgb="FF1155CC"/>
        <rFont val="Calibri"/>
      </rPr>
      <t xml:space="preserve">[SJBP]_Cơm Thố Anh Nguyễn_BAU
</t>
    </r>
    <r>
      <rPr>
        <sz val="10"/>
        <rFont val="Calibri"/>
      </rPr>
      <t>241231_Cơm Thố Anh Nguyễn_10 cities</t>
    </r>
  </si>
  <si>
    <r>
      <rPr>
        <u/>
        <sz val="10"/>
        <color rgb="FF1155CC"/>
        <rFont val="Calibri"/>
      </rPr>
      <t xml:space="preserve">[SuperVIP]_Gà Rán KFC_03-06/04
</t>
    </r>
    <r>
      <rPr>
        <sz val="10"/>
        <rFont val="Calibri"/>
      </rPr>
      <t>241231_Gà Rán KFC_25 cities</t>
    </r>
  </si>
  <si>
    <r>
      <rPr>
        <b/>
        <sz val="10"/>
        <color rgb="FFFF0000"/>
        <rFont val="Calibri"/>
      </rPr>
      <t xml:space="preserve">Whitelist on Shopee
</t>
    </r>
    <r>
      <rPr>
        <b/>
        <u/>
        <sz val="10"/>
        <color rgb="FF1155CC"/>
        <rFont val="Calibri"/>
      </rPr>
      <t xml:space="preserve"> [PLF CP]_SPayLater</t>
    </r>
  </si>
  <si>
    <r>
      <rPr>
        <b/>
        <sz val="10"/>
        <color rgb="FFFF0000"/>
        <rFont val="Calibri"/>
      </rPr>
      <t xml:space="preserve">Whitelist on Shopee
</t>
    </r>
    <r>
      <rPr>
        <b/>
        <u/>
        <sz val="10"/>
        <color rgb="FF1155CC"/>
        <rFont val="Calibri"/>
      </rPr>
      <t xml:space="preserve"> [PLF CP]_SPayLater</t>
    </r>
    <r>
      <rPr>
        <sz val="10"/>
        <rFont val="Calibri"/>
      </rPr>
      <t xml:space="preserve">
</t>
    </r>
  </si>
  <si>
    <r>
      <rPr>
        <u/>
        <sz val="10"/>
        <color rgb="FF1155CC"/>
        <rFont val="Calibri"/>
      </rPr>
      <t xml:space="preserve">[SuperVIP]_Gà Rán Popeyes_10-13/04
</t>
    </r>
    <r>
      <rPr>
        <sz val="10"/>
        <rFont val="Calibri"/>
      </rPr>
      <t>241231_Gà Rán Popeyes_9 cities</t>
    </r>
  </si>
  <si>
    <r>
      <rPr>
        <u/>
        <sz val="10"/>
        <color rgb="FF1155CC"/>
        <rFont val="Calibri"/>
      </rPr>
      <t xml:space="preserve">[SuperVIP]_Gà Rán Popeyes_10-13/04
</t>
    </r>
    <r>
      <rPr>
        <sz val="10"/>
        <rFont val="Calibri"/>
      </rPr>
      <t>241231_Gà Rán Popeyes_9 cities</t>
    </r>
  </si>
  <si>
    <r>
      <rPr>
        <b/>
        <sz val="10"/>
        <color rgb="FFFF0000"/>
        <rFont val="Calibri"/>
      </rPr>
      <t>Whitelist on SPF</t>
    </r>
    <r>
      <rPr>
        <b/>
        <sz val="10"/>
        <rFont val="Calibri"/>
      </rPr>
      <t xml:space="preserve">
</t>
    </r>
    <r>
      <rPr>
        <b/>
        <u/>
        <sz val="10"/>
        <color rgb="FF1155CC"/>
        <rFont val="Calibri"/>
      </rPr>
      <t>[PLF CP]_SPXI_Apr_Whitelist User</t>
    </r>
    <r>
      <rPr>
        <sz val="10"/>
        <rFont val="Calibri"/>
      </rPr>
      <t xml:space="preserve">
</t>
    </r>
  </si>
  <si>
    <r>
      <rPr>
        <u/>
        <sz val="10"/>
        <color rgb="FF1155CC"/>
        <rFont val="Calibri"/>
      </rPr>
      <t xml:space="preserve">[VIP]_Gà Rán Texas Chicken_21-24/04
</t>
    </r>
    <r>
      <rPr>
        <sz val="10"/>
        <rFont val="Calibri"/>
      </rPr>
      <t>250102_Gà Rán Texas Chicken_6 cities</t>
    </r>
  </si>
  <si>
    <r>
      <rPr>
        <u/>
        <sz val="10"/>
        <color rgb="FF1155CC"/>
        <rFont val="Calibri"/>
      </rPr>
      <t xml:space="preserve">[SJBP]_Cơm Thố Anh Nguyễn_BAU
</t>
    </r>
    <r>
      <rPr>
        <sz val="10"/>
        <rFont val="Calibri"/>
      </rPr>
      <t>241231_Cơm Thố Anh Nguyễn_10 cities</t>
    </r>
  </si>
  <si>
    <r>
      <rPr>
        <sz val="10"/>
        <rFont val="Calibri"/>
      </rPr>
      <t>{</t>
    </r>
    <r>
      <rPr>
        <u/>
        <sz val="10"/>
        <color rgb="FF1155CC"/>
        <rFont val="Calibri"/>
      </rPr>
      <t xml:space="preserve">SJBP]_Domino's Pizza_Exclusive
</t>
    </r>
    <r>
      <rPr>
        <sz val="10"/>
        <rFont val="Calibri"/>
      </rPr>
      <t xml:space="preserve"> 250116_Domino pizza_11 cities</t>
    </r>
  </si>
  <si>
    <r>
      <rPr>
        <u/>
        <sz val="10"/>
        <color rgb="FF1155CC"/>
        <rFont val="Calibri"/>
      </rPr>
      <t>[Win 2]_TH True Mart_Apr</t>
    </r>
    <r>
      <rPr>
        <u/>
        <sz val="10"/>
        <color rgb="FF000000"/>
        <rFont val="Calibri"/>
      </rPr>
      <t>_240628_TH True Mart_13 cities</t>
    </r>
  </si>
  <si>
    <r>
      <rPr>
        <u/>
        <sz val="10"/>
        <color rgb="FF1155CC"/>
        <rFont val="Calibri"/>
      </rPr>
      <t xml:space="preserve">[SJBP]_Gà Rán Popeyes_BOGO
</t>
    </r>
    <r>
      <rPr>
        <sz val="10"/>
        <rFont val="Calibri"/>
      </rPr>
      <t>241231_Gà Rán Popeyes_9 cities</t>
    </r>
  </si>
  <si>
    <r>
      <rPr>
        <u/>
        <sz val="10"/>
        <color rgb="FF1155CC"/>
        <rFont val="Calibri"/>
      </rPr>
      <t xml:space="preserve">[SJBP]_McDonald's_2T2 gà
</t>
    </r>
    <r>
      <rPr>
        <sz val="10"/>
        <rFont val="Calibri"/>
      </rPr>
      <t>250416_McDonald's_5 cities</t>
    </r>
  </si>
  <si>
    <r>
      <rPr>
        <u/>
        <sz val="10"/>
        <color rgb="FF1155CC"/>
        <rFont val="Calibri"/>
      </rPr>
      <t xml:space="preserve">[VIP]_Domino's Pizza_02-04/05
</t>
    </r>
    <r>
      <rPr>
        <sz val="10"/>
        <rFont val="Calibri"/>
      </rPr>
      <t xml:space="preserve"> 250116_Domino pizza_11 cities</t>
    </r>
  </si>
  <si>
    <r>
      <rPr>
        <u/>
        <sz val="10"/>
        <color rgb="FF1155CC"/>
        <rFont val="Calibri"/>
      </rPr>
      <t xml:space="preserve">[SuperVIP]_Gà Rán KFC_01-04/05
</t>
    </r>
    <r>
      <rPr>
        <sz val="10"/>
        <rFont val="Calibri"/>
      </rPr>
      <t>241231_Gà Rán KFC_25 cities</t>
    </r>
  </si>
  <si>
    <r>
      <rPr>
        <u/>
        <sz val="10"/>
        <color rgb="FF1155CC"/>
        <rFont val="Calibri"/>
      </rPr>
      <t>[PNS]_Pepsi FF31_May</t>
    </r>
    <r>
      <rPr>
        <sz val="10"/>
        <rFont val="Calibri"/>
      </rPr>
      <t>_CT, KH, BH, HP, Hue</t>
    </r>
  </si>
  <si>
    <r>
      <rPr>
        <u/>
        <sz val="10"/>
        <color rgb="FF1155CC"/>
        <rFont val="Calibri"/>
      </rPr>
      <t xml:space="preserve">[SJBP]_Lotteria_Weekday
</t>
    </r>
    <r>
      <rPr>
        <sz val="10"/>
        <rFont val="Calibri"/>
      </rPr>
      <t>250424_Lotteria DI_32 cities</t>
    </r>
  </si>
  <si>
    <r>
      <rPr>
        <u/>
        <sz val="10"/>
        <color rgb="FF1155CC"/>
        <rFont val="Calibri"/>
      </rPr>
      <t>[Alacarte CB]_HomeFarm_May_CB9_SJBP</t>
    </r>
    <r>
      <rPr>
        <sz val="10"/>
        <color rgb="FF000000"/>
        <rFont val="Calibri"/>
      </rPr>
      <t>_HP, BN</t>
    </r>
  </si>
  <si>
    <r>
      <rPr>
        <u/>
        <sz val="10"/>
        <color rgb="FF1155CC"/>
        <rFont val="Calibri"/>
      </rPr>
      <t xml:space="preserve">[SJBP]_Gà Rán Popeyes_BOGO May
</t>
    </r>
    <r>
      <rPr>
        <sz val="10"/>
        <rFont val="Calibri"/>
      </rPr>
      <t>241231_Gà Rán Popeyes_9 cities</t>
    </r>
  </si>
  <si>
    <r>
      <rPr>
        <u/>
        <sz val="10"/>
        <color rgb="FF1155CC"/>
        <rFont val="Calibri"/>
      </rPr>
      <t>[Alacarte]_Gà Rán KFC_May</t>
    </r>
    <r>
      <rPr>
        <sz val="10"/>
        <rFont val="Calibri"/>
      </rPr>
      <t>_241231_Gà Rán KFC_25 cities</t>
    </r>
  </si>
  <si>
    <r>
      <rPr>
        <u/>
        <sz val="10"/>
        <color rgb="FF1155CC"/>
        <rFont val="Calibri"/>
      </rPr>
      <t xml:space="preserve">[SuperVIP]_McDonald's_29/05 -01/06 </t>
    </r>
    <r>
      <rPr>
        <sz val="10"/>
        <rFont val="Calibri"/>
      </rPr>
      <t>250416_McDonald's_5 cities</t>
    </r>
  </si>
  <si>
    <r>
      <rPr>
        <u/>
        <sz val="10"/>
        <color rgb="FF1155CC"/>
        <rFont val="Calibri"/>
      </rPr>
      <t xml:space="preserve">[SJBP]_Domino's Pizza_BOGO
</t>
    </r>
    <r>
      <rPr>
        <sz val="10"/>
        <color rgb="FF000000"/>
        <rFont val="Calibri"/>
      </rPr>
      <t xml:space="preserve"> 250116_Domino pizza_11 cities</t>
    </r>
  </si>
  <si>
    <r>
      <rPr>
        <u/>
        <sz val="10"/>
        <color rgb="FF1155CC"/>
        <rFont val="Calibri"/>
      </rPr>
      <t xml:space="preserve">[SuperVIP]_McDonald's_29/05 -01/06 </t>
    </r>
    <r>
      <rPr>
        <sz val="10"/>
        <rFont val="Calibri"/>
      </rPr>
      <t>250416_McDonald's_5 cities</t>
    </r>
  </si>
  <si>
    <r>
      <rPr>
        <u/>
        <sz val="10"/>
        <color rgb="FF1155CC"/>
        <rFont val="Calibri"/>
      </rPr>
      <t xml:space="preserve">[SJBP]_McDonald's_2T2 109k
</t>
    </r>
    <r>
      <rPr>
        <sz val="10"/>
        <rFont val="Calibri"/>
      </rPr>
      <t>250416_McDonald's_5 cities</t>
    </r>
  </si>
  <si>
    <r>
      <rPr>
        <u/>
        <sz val="10"/>
        <color rgb="FF1155CC"/>
        <rFont val="Calibri"/>
      </rPr>
      <t xml:space="preserve">[SuperVIP]_Gà Rán KFC_01-04/06
</t>
    </r>
    <r>
      <rPr>
        <sz val="10"/>
        <rFont val="Calibri"/>
      </rPr>
      <t>241231_Gà Rán KFC_25 cities</t>
    </r>
  </si>
  <si>
    <r>
      <rPr>
        <u/>
        <sz val="10"/>
        <color rgb="FF1155CC"/>
        <rFont val="Calibri"/>
      </rPr>
      <t xml:space="preserve">[SJBP]_Domino's Pizza_1K
</t>
    </r>
    <r>
      <rPr>
        <sz val="10"/>
        <rFont val="Calibri"/>
      </rPr>
      <t>250116_Domino pizza_11 cities</t>
    </r>
  </si>
  <si>
    <r>
      <rPr>
        <u/>
        <sz val="10"/>
        <color rgb="FF1155CC"/>
        <rFont val="Calibri"/>
      </rPr>
      <t>[Alacarte]_Gà Rán KFC_Jun</t>
    </r>
    <r>
      <rPr>
        <sz val="10"/>
        <rFont val="Calibri"/>
      </rPr>
      <t>_241231_Gà Rán KFC_25 cities</t>
    </r>
  </si>
  <si>
    <r>
      <rPr>
        <u/>
        <sz val="10"/>
        <color rgb="FF1155CC"/>
        <rFont val="Calibri"/>
      </rPr>
      <t xml:space="preserve">[VIP]_Domino's Pizza_06-08/06
</t>
    </r>
    <r>
      <rPr>
        <sz val="10"/>
        <rFont val="Calibri"/>
      </rPr>
      <t>250116_Domino pizza_11 cities</t>
    </r>
  </si>
  <si>
    <r>
      <rPr>
        <u/>
        <sz val="10"/>
        <color rgb="FF1155CC"/>
        <rFont val="Calibri"/>
      </rPr>
      <t>[Alacarte]_Gà Rán KFC_Jun</t>
    </r>
    <r>
      <rPr>
        <sz val="10"/>
        <rFont val="Calibri"/>
      </rPr>
      <t>_241231_Gà Rán KFC_25 cities</t>
    </r>
  </si>
  <si>
    <r>
      <rPr>
        <u/>
        <sz val="10"/>
        <color rgb="FF1155CC"/>
        <rFont val="Calibri"/>
      </rPr>
      <t>[Alacarte]_K-FOOD_Jun_Focused</t>
    </r>
    <r>
      <rPr>
        <sz val="10"/>
        <rFont val="Calibri"/>
      </rPr>
      <t>_BD, HP, CT, BN</t>
    </r>
  </si>
  <si>
    <r>
      <rPr>
        <b/>
        <sz val="10"/>
        <color rgb="FFFF0000"/>
        <rFont val="Calibri"/>
      </rPr>
      <t xml:space="preserve">Whitelist on Shopee
</t>
    </r>
    <r>
      <rPr>
        <b/>
        <u/>
        <sz val="10"/>
        <color rgb="FF1155CC"/>
        <rFont val="Calibri"/>
      </rPr>
      <t xml:space="preserve"> [PLF CP]_SPayLater</t>
    </r>
  </si>
  <si>
    <r>
      <rPr>
        <u/>
        <sz val="10"/>
        <color rgb="FF1155CC"/>
        <rFont val="Calibri"/>
      </rPr>
      <t>[Alacarte CB]_Gà Rán KFC_Jun.CB1</t>
    </r>
    <r>
      <rPr>
        <sz val="10"/>
        <rFont val="Calibri"/>
      </rPr>
      <t>_241231_Gà Rán KFC_25 cities</t>
    </r>
  </si>
  <si>
    <r>
      <rPr>
        <b/>
        <sz val="10"/>
        <color rgb="FFFF0000"/>
        <rFont val="Calibri"/>
      </rPr>
      <t>[WHite list New User]</t>
    </r>
    <r>
      <rPr>
        <sz val="10"/>
        <color rgb="FFFF0000"/>
        <rFont val="Calibri"/>
      </rPr>
      <t xml:space="preserve"> </t>
    </r>
    <r>
      <rPr>
        <sz val="10"/>
        <color theme="1"/>
        <rFont val="Calibri"/>
      </rPr>
      <t>[PLF CP]_NU_Lần đầu đặt món giảm 50%</t>
    </r>
  </si>
  <si>
    <r>
      <rPr>
        <b/>
        <sz val="10"/>
        <color rgb="FFFF0000"/>
        <rFont val="Calibri"/>
      </rPr>
      <t>[WHite 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</si>
  <si>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</si>
  <si>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 list New User]</t>
    </r>
    <r>
      <rPr>
        <sz val="10"/>
        <color rgb="FFFF0000"/>
        <rFont val="Calibri"/>
      </rPr>
      <t xml:space="preserve"> </t>
    </r>
    <r>
      <rPr>
        <sz val="10"/>
        <color theme="1"/>
        <rFont val="Calibri"/>
      </rPr>
      <t>[PLF CP]_NU_Lần đầu đặt món giảm 50%</t>
    </r>
  </si>
  <si>
    <r>
      <rPr>
        <b/>
        <sz val="10"/>
        <color rgb="FFFF0000"/>
        <rFont val="Calibri"/>
      </rPr>
      <t>[WHite list New User]</t>
    </r>
    <r>
      <rPr>
        <sz val="10"/>
        <color rgb="FFFF0000"/>
        <rFont val="Calibri"/>
      </rPr>
      <t xml:space="preserve"> </t>
    </r>
    <r>
      <rPr>
        <sz val="10"/>
        <color theme="1"/>
        <rFont val="Calibri"/>
      </rPr>
      <t>[PLF CP]_NU_Lần đầu đặt món giảm 50%</t>
    </r>
  </si>
  <si>
    <r>
      <rPr>
        <b/>
        <sz val="10"/>
        <color rgb="FFFF0000"/>
        <rFont val="Calibri"/>
      </rPr>
      <t>[WHite 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</si>
  <si>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</si>
  <si>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</si>
  <si>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</si>
  <si>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</si>
  <si>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Whitelisted buyerFood</t>
    </r>
    <r>
      <rPr>
        <sz val="10"/>
        <color rgb="FF000000"/>
        <rFont val="Calibri"/>
      </rPr>
      <t xml:space="preserve">
</t>
    </r>
    <r>
      <rPr>
        <u/>
        <sz val="10"/>
        <color rgb="FF1155CC"/>
        <rFont val="Calibri"/>
      </rPr>
      <t>[PLF CP]_SPXI_Jun_Whitelist User</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</si>
  <si>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</si>
  <si>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 xml:space="preserve">[SuperVIP]_Gà Rán KFC_27-29/06
</t>
    </r>
    <r>
      <rPr>
        <sz val="10"/>
        <rFont val="Calibri"/>
      </rPr>
      <t>241231_Gà Rán KFC_25 cities</t>
    </r>
  </si>
  <si>
    <r>
      <rPr>
        <b/>
        <sz val="10"/>
        <color rgb="FFFF0000"/>
        <rFont val="Calibri"/>
      </rPr>
      <t>Whitelisted buyerFood</t>
    </r>
    <r>
      <rPr>
        <sz val="10"/>
        <color rgb="FF000000"/>
        <rFont val="Calibri"/>
      </rPr>
      <t xml:space="preserve">
</t>
    </r>
    <r>
      <rPr>
        <u/>
        <sz val="10"/>
        <color rgb="FF1155CC"/>
        <rFont val="Calibri"/>
      </rPr>
      <t>[PLF CP]_SPXI_Jun_Whitelist User</t>
    </r>
  </si>
  <si>
    <r>
      <rPr>
        <u/>
        <sz val="10"/>
        <color rgb="FF1155CC"/>
        <rFont val="Calibri"/>
      </rPr>
      <t>[Alacarte CB]_Gà Rán KFC_Jun.CB1</t>
    </r>
    <r>
      <rPr>
        <sz val="10"/>
        <rFont val="Calibri"/>
      </rPr>
      <t>_241231_Gà Rán KFC_25 cities</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</si>
  <si>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</si>
  <si>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</si>
  <si>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</si>
  <si>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</si>
  <si>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</si>
  <si>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</si>
  <si>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</si>
  <si>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Whitelisted buyerFood</t>
    </r>
    <r>
      <rPr>
        <sz val="10"/>
        <color rgb="FF000000"/>
        <rFont val="Calibri"/>
      </rPr>
      <t xml:space="preserve">
</t>
    </r>
    <r>
      <rPr>
        <u/>
        <sz val="10"/>
        <color rgb="FF1155CC"/>
        <rFont val="Calibri"/>
      </rPr>
      <t>[PLF CP]_SPXI_Jul_Whitelist User</t>
    </r>
  </si>
  <si>
    <r>
      <rPr>
        <u/>
        <sz val="10"/>
        <color rgb="FF1155CC"/>
        <rFont val="Calibri"/>
      </rPr>
      <t>[VIP]_Domino's Pizza_11-13/07</t>
    </r>
    <r>
      <rPr>
        <sz val="10"/>
        <rFont val="Calibri"/>
      </rPr>
      <t xml:space="preserve"> 250116_Domino pizza_11 cities</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</si>
  <si>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</si>
  <si>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</si>
  <si>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</si>
  <si>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</si>
  <si>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</si>
  <si>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[Win 2]_K-FOOD_Jul_All brands</t>
    </r>
    <r>
      <rPr>
        <sz val="10"/>
        <rFont val="Calibri"/>
      </rPr>
      <t>_BD, HP, CT, BH, VT</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</si>
  <si>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</si>
  <si>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[SuperVIP]_Pizza Hut_18-20/07</t>
    </r>
    <r>
      <rPr>
        <sz val="10"/>
        <rFont val="Calibri"/>
      </rPr>
      <t xml:space="preserve"> 241231_Pizza Hut_20 cities</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</si>
  <si>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</si>
  <si>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</si>
  <si>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[VIP]_Gà Rán Texas Chicken_21-24/07</t>
    </r>
    <r>
      <rPr>
        <sz val="10"/>
        <rFont val="Calibri"/>
      </rPr>
      <t xml:space="preserve"> 250102_Gà Rán Texas Chicken_6 cities</t>
    </r>
  </si>
  <si>
    <r>
      <rPr>
        <u/>
        <sz val="10"/>
        <color rgb="FF1155CC"/>
        <rFont val="Calibri"/>
      </rPr>
      <t>[Alacarte]_Gà Rán KFC_Jul</t>
    </r>
    <r>
      <rPr>
        <sz val="10"/>
        <rFont val="Calibri"/>
      </rPr>
      <t>_241231_Gà Rán KFC_25 cities</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</si>
  <si>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</si>
  <si>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[Alacarte]_Gà Rán KFC_Jul</t>
    </r>
    <r>
      <rPr>
        <sz val="10"/>
        <rFont val="Calibri"/>
      </rPr>
      <t>_241231_Gà Rán KFC_25 cities</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</si>
  <si>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</si>
  <si>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</si>
  <si>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</si>
  <si>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</si>
  <si>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</si>
  <si>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</si>
  <si>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</si>
  <si>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</si>
  <si>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</si>
  <si>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</si>
  <si>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</si>
  <si>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 xml:space="preserve">[VIP]_Domino's Pizza_08-10/08
</t>
    </r>
    <r>
      <rPr>
        <sz val="10"/>
        <rFont val="Calibri"/>
      </rPr>
      <t xml:space="preserve"> 250116_Domino pizza_11 cities</t>
    </r>
  </si>
  <si>
    <r>
      <rPr>
        <u/>
        <sz val="10"/>
        <color rgb="FF1155CC"/>
        <rFont val="Calibri"/>
      </rPr>
      <t xml:space="preserve">[SuperVIP]_Pizza Hut_15-17/08
</t>
    </r>
    <r>
      <rPr>
        <sz val="10"/>
        <rFont val="Calibri"/>
      </rPr>
      <t>241231_Pizza Hut_20 cities</t>
    </r>
  </si>
  <si>
    <r>
      <rPr>
        <u/>
        <sz val="10"/>
        <color rgb="FF1155CC"/>
        <rFont val="Calibri"/>
      </rPr>
      <t>[Alacarte]_Gà Rán KFC_Aug</t>
    </r>
    <r>
      <rPr>
        <sz val="10"/>
        <rFont val="Calibri"/>
      </rPr>
      <t>_241231_Gà Rán KFC_25 cities</t>
    </r>
  </si>
  <si>
    <r>
      <rPr>
        <u/>
        <sz val="10"/>
        <color rgb="FF1155CC"/>
        <rFont val="Calibri"/>
      </rPr>
      <t xml:space="preserve">[SuperVIP]_McDonald's_22-24/08
</t>
    </r>
    <r>
      <rPr>
        <sz val="10"/>
        <rFont val="Calibri"/>
      </rPr>
      <t xml:space="preserve"> 250707_McDonald's_6 cities</t>
    </r>
  </si>
  <si>
    <r>
      <rPr>
        <u/>
        <sz val="10"/>
        <color rgb="FF1155CC"/>
        <rFont val="Calibri"/>
      </rPr>
      <t>[Alacarte]_Gà Rán KFC_Aug</t>
    </r>
    <r>
      <rPr>
        <sz val="10"/>
        <rFont val="Calibri"/>
      </rPr>
      <t>_241231_Gà Rán KFC_25 cities</t>
    </r>
  </si>
  <si>
    <r>
      <rPr>
        <u/>
        <sz val="10"/>
        <color rgb="FF1155CC"/>
        <rFont val="Calibri"/>
      </rPr>
      <t>[SJBP]_Domino's Pizza_1K</t>
    </r>
    <r>
      <rPr>
        <sz val="10"/>
        <rFont val="Calibri"/>
      </rPr>
      <t xml:space="preserve"> 250116_Domino pizza_11 cities</t>
    </r>
  </si>
  <si>
    <r>
      <rPr>
        <u/>
        <sz val="10"/>
        <color rgb="FF1155CC"/>
        <rFont val="Calibri"/>
      </rPr>
      <t>[Alacarte CB]_Gà Rán KFC_Aug.CB1</t>
    </r>
    <r>
      <rPr>
        <sz val="10"/>
        <rFont val="Calibri"/>
      </rPr>
      <t>_241231_Gà Rán KFC_25 cities</t>
    </r>
  </si>
  <si>
    <r>
      <rPr>
        <u/>
        <sz val="10"/>
        <color rgb="FF1155CC"/>
        <rFont val="Calibri"/>
      </rPr>
      <t>[SJBP]_Pizza Hut_Giảm 80k</t>
    </r>
    <r>
      <rPr>
        <sz val="10"/>
        <rFont val="Calibri"/>
      </rPr>
      <t xml:space="preserve"> 241231_Pizza Hut_20 cities</t>
    </r>
  </si>
  <si>
    <r>
      <rPr>
        <u/>
        <sz val="10"/>
        <color rgb="FF1155CC"/>
        <rFont val="Calibri"/>
      </rPr>
      <t xml:space="preserve">[SJBP]_McDonald's_2t2
</t>
    </r>
    <r>
      <rPr>
        <sz val="10"/>
        <rFont val="Calibri"/>
      </rPr>
      <t xml:space="preserve"> 250707_McDonald's_6 cities</t>
    </r>
  </si>
  <si>
    <r>
      <rPr>
        <u/>
        <sz val="10"/>
        <color rgb="FF1155CC"/>
        <rFont val="Calibri"/>
      </rPr>
      <t xml:space="preserve">[VIP]_Domino's Pizza_12-14/09
</t>
    </r>
    <r>
      <rPr>
        <sz val="10"/>
        <rFont val="Calibri"/>
      </rPr>
      <t>250116_Domino pizza_11 cities</t>
    </r>
  </si>
  <si>
    <r>
      <rPr>
        <u/>
        <sz val="10"/>
        <color rgb="FF1155CC"/>
        <rFont val="Calibri"/>
      </rPr>
      <t xml:space="preserve">[SuperVIP]_McDonald's_12-14/09
</t>
    </r>
    <r>
      <rPr>
        <sz val="10"/>
        <rFont val="Calibri"/>
      </rPr>
      <t>250707_McDonald's_6 cities</t>
    </r>
  </si>
  <si>
    <r>
      <rPr>
        <u/>
        <sz val="10"/>
        <color rgb="FF1155CC"/>
        <rFont val="Calibri"/>
      </rPr>
      <t>[Alacarte CB]_Gà Rán KFC_Sep.CB1</t>
    </r>
    <r>
      <rPr>
        <sz val="10"/>
        <rFont val="Calibri"/>
      </rPr>
      <t>_241231_Gà Rán KFC_25 cities</t>
    </r>
  </si>
  <si>
    <r>
      <rPr>
        <u/>
        <sz val="10"/>
        <color rgb="FF1155CC"/>
        <rFont val="Calibri"/>
      </rPr>
      <t>[Alacarte]_Gà Rán KFC_Sep</t>
    </r>
    <r>
      <rPr>
        <sz val="10"/>
        <rFont val="Calibri"/>
      </rPr>
      <t>_241231_Gà Rán KFC_25 cities</t>
    </r>
  </si>
  <si>
    <r>
      <rPr>
        <u/>
        <sz val="10"/>
        <color rgb="FF1155CC"/>
        <rFont val="Calibri"/>
      </rPr>
      <t xml:space="preserve">[SuperVIP]_Pizza Hut_19-21/09
</t>
    </r>
    <r>
      <rPr>
        <sz val="10"/>
        <rFont val="Calibri"/>
      </rPr>
      <t>241231_Pizza Hut_20 cities</t>
    </r>
  </si>
  <si>
    <r>
      <rPr>
        <u/>
        <sz val="10"/>
        <color rgb="FF1155CC"/>
        <rFont val="Calibri"/>
      </rPr>
      <t xml:space="preserve">[SJBP]_McDonald's_2t2
</t>
    </r>
    <r>
      <rPr>
        <sz val="10"/>
        <rFont val="Calibri"/>
      </rPr>
      <t xml:space="preserve"> 250707_McDonald's_6 cities</t>
    </r>
  </si>
  <si>
    <r>
      <rPr>
        <u/>
        <sz val="10"/>
        <color rgb="FF1155CC"/>
        <rFont val="Calibri"/>
      </rPr>
      <t>[Alacarte]_Gà Rán KFC_Sep</t>
    </r>
    <r>
      <rPr>
        <sz val="10"/>
        <rFont val="Calibri"/>
      </rPr>
      <t>_241231_Gà Rán KFC_25 cities</t>
    </r>
  </si>
  <si>
    <r>
      <rPr>
        <u/>
        <sz val="10"/>
        <color rgb="FF1155CC"/>
        <rFont val="Calibri"/>
      </rPr>
      <t xml:space="preserve">[SJBP]_Gà Rán Popeyes_1T1
</t>
    </r>
    <r>
      <rPr>
        <sz val="10"/>
        <rFont val="Calibri"/>
      </rPr>
      <t>241231_Gà Rán Popeyes_9 cities</t>
    </r>
  </si>
  <si>
    <r>
      <rPr>
        <u/>
        <sz val="10"/>
        <color rgb="FF1155CC"/>
        <rFont val="Calibri"/>
      </rPr>
      <t xml:space="preserve">[SuperVIP]_Gà Rán Popeyes_02-05/10
</t>
    </r>
    <r>
      <rPr>
        <sz val="10"/>
        <rFont val="Calibri"/>
      </rPr>
      <t>241231_Gà Rán Popeyes_9 cities</t>
    </r>
  </si>
  <si>
    <r>
      <rPr>
        <u/>
        <sz val="10"/>
        <color rgb="FF1155CC"/>
        <rFont val="Calibri"/>
      </rPr>
      <t xml:space="preserve">[SuperVIP]_Pizza Hut_10-12/10
</t>
    </r>
    <r>
      <rPr>
        <sz val="10"/>
        <rFont val="Calibri"/>
      </rPr>
      <t>241231_Pizza Hut_20 cities</t>
    </r>
  </si>
  <si>
    <r>
      <rPr>
        <u/>
        <sz val="10"/>
        <color rgb="FF1155CC"/>
        <rFont val="Calibri"/>
      </rPr>
      <t>[Alacarte CB]_Gà Rán KFC_Oct.CB1</t>
    </r>
    <r>
      <rPr>
        <sz val="10"/>
        <rFont val="Calibri"/>
      </rPr>
      <t>_241231_Gà Rán KFC_25 cities</t>
    </r>
  </si>
  <si>
    <r>
      <rPr>
        <u/>
        <sz val="10"/>
        <color rgb="FF1155CC"/>
        <rFont val="Calibri"/>
      </rPr>
      <t>[Alacarte]_Gà Rán KFC_Oct</t>
    </r>
    <r>
      <rPr>
        <sz val="10"/>
        <rFont val="Calibri"/>
      </rPr>
      <t>_241231_Gà Rán KFC_25 cities</t>
    </r>
  </si>
  <si>
    <r>
      <rPr>
        <u/>
        <sz val="10"/>
        <color rgb="FF1155CC"/>
        <rFont val="Calibri"/>
      </rPr>
      <t>[Alacarte CB]_Gà Rán KFC_Oct.CB1</t>
    </r>
    <r>
      <rPr>
        <sz val="10"/>
        <rFont val="Calibri"/>
      </rPr>
      <t>_241231_Gà Rán KFC_25 cities</t>
    </r>
  </si>
  <si>
    <r>
      <rPr>
        <u/>
        <sz val="10"/>
        <color rgb="FF1155CC"/>
        <rFont val="Calibri"/>
      </rPr>
      <t xml:space="preserve">[SJBP]_McDonald's_3 được 6
</t>
    </r>
    <r>
      <rPr>
        <sz val="10"/>
        <rFont val="Calibri"/>
      </rPr>
      <t xml:space="preserve"> 250707_McDonald's_6 cities</t>
    </r>
  </si>
  <si>
    <r>
      <rPr>
        <u/>
        <sz val="10"/>
        <color rgb="FF1155CC"/>
        <rFont val="Calibri"/>
      </rPr>
      <t>[Alacarte]_Gà Rán KFC_Oct</t>
    </r>
    <r>
      <rPr>
        <sz val="10"/>
        <rFont val="Calibri"/>
      </rPr>
      <t>_241231_Gà Rán KFC_25 cities</t>
    </r>
  </si>
  <si>
    <r>
      <rPr>
        <sz val="10"/>
        <rFont val="Calibri"/>
      </rPr>
      <t xml:space="preserve"> </t>
    </r>
    <r>
      <rPr>
        <u/>
        <sz val="10"/>
        <color rgb="FF1155CC"/>
        <rFont val="Calibri"/>
      </rPr>
      <t>[SuperVIP]_McDonald's_31/10-02/11</t>
    </r>
  </si>
  <si>
    <r>
      <rPr>
        <u/>
        <sz val="10"/>
        <color rgb="FF1155CC"/>
        <rFont val="Calibri"/>
      </rPr>
      <t xml:space="preserve">[VIP]_Gà Rán Texas Chicken_10-13/11
</t>
    </r>
    <r>
      <rPr>
        <sz val="10"/>
        <rFont val="Calibri"/>
      </rPr>
      <t>250102_Gà Rán Texas Chicken_6 cities</t>
    </r>
  </si>
  <si>
    <r>
      <rPr>
        <u/>
        <sz val="10"/>
        <color rgb="FF1155CC"/>
        <rFont val="Calibri"/>
      </rPr>
      <t>[Alacarte]_Gà Rán KFC_Nov</t>
    </r>
    <r>
      <rPr>
        <sz val="10"/>
        <rFont val="Calibri"/>
      </rPr>
      <t>_241231_Gà Rán KFC_25 cities</t>
    </r>
  </si>
  <si>
    <r>
      <rPr>
        <u/>
        <sz val="10"/>
        <color rgb="FF1155CC"/>
        <rFont val="Calibri"/>
      </rPr>
      <t>[Alacarte CB]_Gà Rán KFC_Nov.CB1</t>
    </r>
    <r>
      <rPr>
        <sz val="10"/>
        <rFont val="Calibri"/>
      </rPr>
      <t>_241231_Gà Rán KFC_25 cities</t>
    </r>
  </si>
  <si>
    <r>
      <rPr>
        <u/>
        <sz val="10"/>
        <color rgb="FF1155CC"/>
        <rFont val="Calibri"/>
      </rPr>
      <t>[PNS]_Pepsi Baseline_Dec_phase 1</t>
    </r>
    <r>
      <rPr>
        <sz val="10"/>
        <color rgb="FF000000"/>
        <rFont val="Calibri"/>
      </rPr>
      <t>_CT, KH, BH, HP, Hue, BD</t>
    </r>
  </si>
  <si>
    <r>
      <rPr>
        <u/>
        <sz val="10"/>
        <color rgb="FF1155CC"/>
        <rFont val="Calibri"/>
      </rPr>
      <t>[PNS]_Pepsi Baseline_Dec_phase 1</t>
    </r>
    <r>
      <rPr>
        <sz val="10"/>
        <rFont val="Calibri"/>
      </rPr>
      <t>_CT, KH, BH, HP, Hue, BD</t>
    </r>
  </si>
  <si>
    <r>
      <rPr>
        <u/>
        <sz val="10"/>
        <color rgb="FF1155CC"/>
        <rFont val="Calibri"/>
      </rPr>
      <t>[PNS]_Pepsi Baseline_Dec_phase 1</t>
    </r>
    <r>
      <rPr>
        <sz val="10"/>
        <color rgb="FF000000"/>
        <rFont val="Calibri"/>
      </rPr>
      <t>_CT, KH, BH, HP, Hue, BD</t>
    </r>
  </si>
  <si>
    <r>
      <rPr>
        <sz val="10"/>
        <rFont val="Calibri"/>
      </rPr>
      <t xml:space="preserve"> </t>
    </r>
    <r>
      <rPr>
        <u/>
        <sz val="10"/>
        <color rgb="FF1155CC"/>
        <rFont val="Calibri"/>
      </rPr>
      <t>[SuperVIP]_Gà Rán Popeyes_18-21/12</t>
    </r>
  </si>
  <si>
    <r>
      <rPr>
        <sz val="10"/>
        <rFont val="Calibri"/>
      </rPr>
      <t xml:space="preserve"> </t>
    </r>
    <r>
      <rPr>
        <u/>
        <sz val="10"/>
        <color rgb="FF1155CC"/>
        <rFont val="Calibri"/>
      </rPr>
      <t>[VIP]_Cơm Thố Anh Nguyễn_17-21/12</t>
    </r>
  </si>
  <si>
    <r>
      <rPr>
        <sz val="10"/>
        <rFont val="Calibri"/>
      </rPr>
      <t xml:space="preserve"> </t>
    </r>
    <r>
      <rPr>
        <u/>
        <sz val="10"/>
        <color rgb="FF1155CC"/>
        <rFont val="Calibri"/>
      </rPr>
      <t>[VIP]_Gà Rán Texas Chicken_22-25/12</t>
    </r>
  </si>
  <si>
    <r>
      <rPr>
        <sz val="10"/>
        <rFont val="Calibri"/>
      </rPr>
      <t xml:space="preserve">
 </t>
    </r>
    <r>
      <rPr>
        <u/>
        <sz val="10"/>
        <color rgb="FF1155CC"/>
        <rFont val="Calibri"/>
      </rPr>
      <t>[SuperVIP]_McDonald's_26-28/12</t>
    </r>
  </si>
  <si>
    <r>
      <rPr>
        <u/>
        <sz val="10"/>
        <color rgb="FF1155CC"/>
        <rFont val="Calibri"/>
      </rPr>
      <t>[Alacarte CB]_TH True Mart_Dec_CB2_SJBP</t>
    </r>
    <r>
      <rPr>
        <sz val="10"/>
        <rFont val="Calibri"/>
      </rPr>
      <t>_250925_TH True Mart_18 cities</t>
    </r>
  </si>
  <si>
    <r>
      <rPr>
        <u/>
        <sz val="10"/>
        <color rgb="FF1155CC"/>
        <rFont val="Calibri"/>
      </rPr>
      <t>[VIP]_Cơm Thố Anh Nguyễn_24-28/2</t>
    </r>
    <r>
      <rPr>
        <sz val="10"/>
        <rFont val="Calibri"/>
      </rPr>
      <t xml:space="preserve"> 250718_Cơm Thố Anh Nguyễn_11 cities</t>
    </r>
  </si>
  <si>
    <t>16:00 - 19:00 - Layer 2</t>
  </si>
  <si>
    <r>
      <rPr>
        <sz val="10"/>
        <rFont val="Calibri"/>
      </rPr>
      <t>[PLF CP]_15.1_Khao Deal Rộn Ràng, Giảm tới 50%
còn lại:</t>
    </r>
    <r>
      <rPr>
        <u/>
        <sz val="10"/>
        <color rgb="FF1155CC"/>
        <rFont val="Calibri"/>
      </rPr>
      <t>[PLF CP]_BAU_Món gì cũng ngon, bữa tối giảm 30.000Đ</t>
    </r>
  </si>
  <si>
    <r>
      <rPr>
        <sz val="10"/>
        <rFont val="Calibri"/>
      </rPr>
      <t>[PLF CP]_15.1_Khao Deal Rộn Ràng, Giảm tới 50% 
còn lại:</t>
    </r>
    <r>
      <rPr>
        <u/>
        <sz val="10"/>
        <color rgb="FF1155CC"/>
        <rFont val="Calibri"/>
      </rPr>
      <t xml:space="preserve"> [PLF CP]_BAU_Bữa tối đủ chất, giảm tới 70.000Đ</t>
    </r>
  </si>
  <si>
    <r>
      <rPr>
        <sz val="10"/>
        <rFont val="Calibri"/>
      </rPr>
      <t>[PLF CP]_WC_Thứ 2 Đầu Tuần, Giảm 30000đ
còn lại:</t>
    </r>
    <r>
      <rPr>
        <u/>
        <sz val="10"/>
        <color rgb="FF1155CC"/>
        <rFont val="Calibri"/>
      </rPr>
      <t>[PLF CP]_BAU_Món gì cũng ngon, bữa tối giảm 30.000Đ</t>
    </r>
  </si>
  <si>
    <r>
      <rPr>
        <sz val="10"/>
        <rFont val="Calibri"/>
      </rPr>
      <t>[PLF CP]_WC_Thứ 3 No Nê, Giảm 40.000Đ</t>
    </r>
    <r>
      <rPr>
        <sz val="10"/>
        <color rgb="FF000000"/>
        <rFont val="Calibri"/>
      </rPr>
      <t xml:space="preserve">
</t>
    </r>
    <r>
      <rPr>
        <sz val="10"/>
        <rFont val="Calibri"/>
      </rPr>
      <t>còn lại:</t>
    </r>
    <r>
      <rPr>
        <u/>
        <sz val="10"/>
        <color rgb="FF1155CC"/>
        <rFont val="Calibri"/>
      </rPr>
      <t xml:space="preserve"> [PLF CP]_BAU_Đặt món ăn tối, chỉ từ 40.000Đ</t>
    </r>
  </si>
  <si>
    <r>
      <rPr>
        <sz val="10"/>
        <rFont val="Calibri"/>
      </rPr>
      <t>[PLF CP]_15.1_Khao Deal Rộn Ràng, Giảm tới 50%
còn lại:</t>
    </r>
    <r>
      <rPr>
        <u/>
        <sz val="10"/>
        <color rgb="FF1155CC"/>
        <rFont val="Calibri"/>
      </rPr>
      <t>[PLF CP]_BAU_Món gì cũng ngon, bữa tối giảm 30.000Đ</t>
    </r>
  </si>
  <si>
    <r>
      <rPr>
        <sz val="10"/>
        <rFont val="Calibri"/>
      </rPr>
      <t>[PLF CP]_15.1_Khao Deal Rộn Ràng, Giảm tới 50%
còn lại:</t>
    </r>
    <r>
      <rPr>
        <u/>
        <sz val="10"/>
        <color rgb="FF1155CC"/>
        <rFont val="Calibri"/>
      </rPr>
      <t>[PLF CP]_BAU_Món gì cũng ngon, bữa tối giảm 30.000Đ</t>
    </r>
  </si>
  <si>
    <r>
      <rPr>
        <sz val="10"/>
        <rFont val="Calibri"/>
      </rPr>
      <t xml:space="preserve">[PLF CP]_15.1_Khao Deal Rộn Ràng, Giảm tới 50%
còn lại: </t>
    </r>
    <r>
      <rPr>
        <u/>
        <sz val="10"/>
        <color rgb="FF1155CC"/>
        <rFont val="Calibri"/>
      </rPr>
      <t>[PLF CP]_BAU_Bữa tối đủ chất, giảm tới 50.000Đ</t>
    </r>
  </si>
  <si>
    <r>
      <rPr>
        <sz val="10"/>
        <rFont val="Calibri"/>
      </rPr>
      <t>[PLF CP]_WC_Thứ 3 No Nê, Giảm 40.000Đ</t>
    </r>
    <r>
      <rPr>
        <sz val="10"/>
        <color rgb="FF000000"/>
        <rFont val="Calibri"/>
      </rPr>
      <t xml:space="preserve">
</t>
    </r>
    <r>
      <rPr>
        <sz val="10"/>
        <rFont val="Calibri"/>
      </rPr>
      <t>còn lại:</t>
    </r>
    <r>
      <rPr>
        <u/>
        <sz val="10"/>
        <color rgb="FF1155CC"/>
        <rFont val="Calibri"/>
      </rPr>
      <t xml:space="preserve"> [PLF CP]_BAU_Đặt món ăn tối, chỉ từ 40.000Đ</t>
    </r>
  </si>
  <si>
    <r>
      <rPr>
        <sz val="10"/>
        <rFont val="Calibri"/>
      </rPr>
      <t xml:space="preserve">16-17H:[PLF CP]_15.1_FS_Chớp Deal Đầu Năm, Chỉ 1.000Đ_Y2+T3
còn lại: [PLF CP]_BAU_Ăn Sập Bốn Phương, giảm 18.000Đ_All OTH
17-18H: [[PLF CP]_15.1_Khao Deal Rộn Ràng, Giảm tới 50%
còn lại: [PLF CP]_15.1_Du Xuân Đầu Năm, Giảm 70.000Đ_OTH
18-19H: </t>
    </r>
    <r>
      <rPr>
        <u/>
        <sz val="10"/>
        <color rgb="FF1155CC"/>
        <rFont val="Calibri"/>
      </rPr>
      <t>[PLF CP]_BAU_Bữa tối đủ chất, giảm tới 50.000Đ</t>
    </r>
  </si>
  <si>
    <t>[PLF CP]_WC_Ngày Thương Hiệu, Giảm Tới 50K_T2+T3
[PLF CP]_BAU_Ăn Sập Bốn Phương, giảm 18.000Đ</t>
  </si>
  <si>
    <r>
      <rPr>
        <sz val="10"/>
        <rFont val="Calibri"/>
      </rPr>
      <t>[PLF CP]_WC_Thứ 2 Đầu Tuần, Giảm 30000đ
còn lại:</t>
    </r>
    <r>
      <rPr>
        <u/>
        <sz val="10"/>
        <color rgb="FF1155CC"/>
        <rFont val="Calibri"/>
      </rPr>
      <t>[PLF CP]_BAU_Món gì cũng ngon, bữa tối giảm 30.000Đ</t>
    </r>
  </si>
  <si>
    <r>
      <rPr>
        <sz val="10"/>
        <rFont val="Calibri"/>
      </rPr>
      <t>[PLF CP]_WC_Thứ 3 No Nê, Giảm 40.000Đ</t>
    </r>
    <r>
      <rPr>
        <sz val="10"/>
        <color rgb="FF000000"/>
        <rFont val="Calibri"/>
      </rPr>
      <t xml:space="preserve">
</t>
    </r>
    <r>
      <rPr>
        <sz val="10"/>
        <rFont val="Calibri"/>
      </rPr>
      <t>còn lại:</t>
    </r>
    <r>
      <rPr>
        <u/>
        <sz val="10"/>
        <color rgb="FF1155CC"/>
        <rFont val="Calibri"/>
      </rPr>
      <t xml:space="preserve"> [PLF CP]_BAU_Đặt món ăn tối, chỉ từ 40.000Đ</t>
    </r>
  </si>
  <si>
    <r>
      <rPr>
        <sz val="10"/>
        <rFont val="Calibri"/>
      </rPr>
      <t>[PLF CP]_14.2_Mùa Yêu Deal Hời, Giảm tới 50%
còn lại:</t>
    </r>
    <r>
      <rPr>
        <u/>
        <sz val="10"/>
        <color rgb="FF1155CC"/>
        <rFont val="Calibri"/>
      </rPr>
      <t xml:space="preserve"> [PLF CP]_BAU_Đặt món ăn tối, chỉ từ 40.000Đ</t>
    </r>
  </si>
  <si>
    <r>
      <rPr>
        <sz val="10"/>
        <rFont val="Calibri"/>
      </rPr>
      <t>[PLF CP]_FS_Thứ 5 siêu Flash sale giảm 50%
newcities:</t>
    </r>
    <r>
      <rPr>
        <u/>
        <sz val="10"/>
        <color rgb="FF1155CC"/>
        <rFont val="Calibri"/>
      </rPr>
      <t>[PLF CP]_BAU_Bữa tối đủ chất, giảm tới 50.000Đ</t>
    </r>
  </si>
  <si>
    <r>
      <rPr>
        <sz val="10"/>
        <rFont val="Calibri"/>
      </rPr>
      <t xml:space="preserve">[PLF CP]_14.2_Mùa Yêu Deal Hời, Giảm tới 50%
còn lại: </t>
    </r>
    <r>
      <rPr>
        <u/>
        <sz val="10"/>
        <color rgb="FF1155CC"/>
        <rFont val="Calibri"/>
      </rPr>
      <t>[PLF CP]_BAU_Bữa tối đủ chất, giảm tới 50.000Đ</t>
    </r>
  </si>
  <si>
    <r>
      <rPr>
        <sz val="10"/>
        <rFont val="Calibri"/>
      </rPr>
      <t>[PLF CP]_14.2_Mùa Yêu Deal Hời, Giảm tới 142.000Đ
còn lại:</t>
    </r>
    <r>
      <rPr>
        <u/>
        <sz val="10"/>
        <color rgb="FF1155CC"/>
        <rFont val="Calibri"/>
      </rPr>
      <t xml:space="preserve"> [PLF CP]_BAU_Đặt món ăn tối, chỉ từ 40.000Đ</t>
    </r>
  </si>
  <si>
    <r>
      <rPr>
        <sz val="10"/>
        <rFont val="Calibri"/>
      </rPr>
      <t>[PLF CP]_14.2_Mùa Yêu Deal Hời, Giảm tới 142.000Đ
còn lại:</t>
    </r>
    <r>
      <rPr>
        <u/>
        <sz val="10"/>
        <color rgb="FF1155CC"/>
        <rFont val="Calibri"/>
      </rPr>
      <t xml:space="preserve"> [PLF CP]_BAU_Đặt món ăn tối, chỉ từ 40.000Đ</t>
    </r>
  </si>
  <si>
    <r>
      <rPr>
        <sz val="10"/>
        <rFont val="Calibri"/>
      </rPr>
      <t>[PLF CP]_WC_Thứ 3 No Nê, Giảm 40.000Đ
còn lại:</t>
    </r>
    <r>
      <rPr>
        <u/>
        <sz val="10"/>
        <color rgb="FF1155CC"/>
        <rFont val="Calibri"/>
      </rPr>
      <t xml:space="preserve"> [PLF CP]_BAU_Đặt món ăn tối, chỉ từ 40.000Đ</t>
    </r>
  </si>
  <si>
    <r>
      <rPr>
        <sz val="10"/>
        <rFont val="Calibri"/>
      </rPr>
      <t xml:space="preserve"> [PLF CP]_FS_Thứ 4 siêu Flash sale giảm 50%_T2
còn lại:</t>
    </r>
    <r>
      <rPr>
        <u/>
        <sz val="10"/>
        <color rgb="FF1155CC"/>
        <rFont val="Calibri"/>
      </rPr>
      <t>[PLF CP]_BAU_Món gì cũng ngon, bữa tối giảm 30.000Đ</t>
    </r>
  </si>
  <si>
    <t>16-17H: [PLF CP]_14.2_Mùa Yêu Deal Hời, Giảm tới 50%
còn lại: [PLF CP]_14.2_Đặt Thả Ga, Giảm Không Giới Hạn
17-18H: [PLF CP]_14.2_FS_Chớp Deal Valentine, Giảm 50%
còn lại: [PLF CP]_14.2_Đặt Thả Ga, Giảm Không Giới Hạn
18-19H:[PLF CP]_14.2_Săn Deal Valentine, Giảm tới 95.000Đ</t>
  </si>
  <si>
    <r>
      <rPr>
        <sz val="10"/>
        <rFont val="Calibri"/>
      </rPr>
      <t xml:space="preserve">16-17h: :[PLF CP]_Mid Month_Siêu Deal Giữa Tháng, Giảm tới 35.000Đ
còn lại:  [PLF CP]_BAU_Ăn Sập Bốn Phương, giảm 18.000đ
17-18H:  [PLF CP]_Mid Month_FS_Chớp Deal Giữa Tháng, Chỉ 1.000Đ_T2
</t>
    </r>
    <r>
      <rPr>
        <u/>
        <sz val="10"/>
        <color rgb="FF1155CC"/>
        <rFont val="Calibri"/>
      </rPr>
      <t>[PLF CP]_BAU_Đặt món ăn tối, chỉ từ 40.000Đ</t>
    </r>
    <r>
      <rPr>
        <sz val="10"/>
        <rFont val="Calibri"/>
      </rPr>
      <t xml:space="preserve">_T3
18-19H: </t>
    </r>
    <r>
      <rPr>
        <u/>
        <sz val="10"/>
        <color rgb="FF1155CC"/>
        <rFont val="Calibri"/>
      </rPr>
      <t>[PLF CP]_BAU_Bữa tối đủ chất, giảm tới 50.000Đ</t>
    </r>
  </si>
  <si>
    <t>16-17H: [PLF CP]_WC_Thứ 4 Vui Vẻ, Giảm Tới 50,000đ
17-18H:  [PLF CP]_SPFDay_Siêu Deal Ăn Uống, Giảm tới 50%
còn lại: [PLF CP]_WC_Thứ 4 Vui Vẻ, Giảm Tới 50,000đ"
18-19H:[PLF CP]_SPFDay_Săn Deal Ăn Ngon giảm tới 75.000Đ</t>
  </si>
  <si>
    <r>
      <rPr>
        <sz val="10"/>
        <rFont val="Calibri"/>
      </rPr>
      <t>[PLF CP]_3.3_Siêu Deal Đầu Năm, Giảm tới 50%
còn lại:</t>
    </r>
    <r>
      <rPr>
        <u/>
        <sz val="10"/>
        <color rgb="FF1155CC"/>
        <rFont val="Calibri"/>
      </rPr>
      <t xml:space="preserve"> [PLF CP]_BAU_Đặt món ăn tối, chỉ từ 40.000Đ</t>
    </r>
  </si>
  <si>
    <r>
      <rPr>
        <u/>
        <sz val="10"/>
        <color rgb="FF1155CC"/>
        <rFont val="Calibri"/>
      </rPr>
      <t>[PLF CP]_BAU_Bữa tối 0Đ Món gì cũng ngon</t>
    </r>
    <r>
      <rPr>
        <sz val="10"/>
        <rFont val="Calibri"/>
      </rPr>
      <t xml:space="preserve">_T2
còn lại: </t>
    </r>
    <r>
      <rPr>
        <u/>
        <sz val="10"/>
        <color rgb="FF1155CC"/>
        <rFont val="Calibri"/>
      </rPr>
      <t>[PLF CP]_BAU_Món gì cũng ngon, bữa tối giảm 30.000Đ</t>
    </r>
  </si>
  <si>
    <r>
      <rPr>
        <sz val="10"/>
        <rFont val="Calibri"/>
      </rPr>
      <t>[PLF CP]_WC_Thứ 2 Đầu Tuần, Giảm 30000đ_T2
còn lại:</t>
    </r>
    <r>
      <rPr>
        <u/>
        <sz val="10"/>
        <color rgb="FF1155CC"/>
        <rFont val="Calibri"/>
      </rPr>
      <t>[PLF CP]_BAU_Món gì cũng ngon, bữa tối giảm 30.000Đ</t>
    </r>
  </si>
  <si>
    <r>
      <rPr>
        <sz val="10"/>
        <rFont val="Calibri"/>
      </rPr>
      <t>[PLF CP]_WC_Thứ 3 No Nê, Giảm 40.000Đ
còn lại:</t>
    </r>
    <r>
      <rPr>
        <u/>
        <sz val="10"/>
        <color rgb="FF1155CC"/>
        <rFont val="Calibri"/>
      </rPr>
      <t xml:space="preserve"> [PLF CP]_BAU_Đặt món ăn tối, chỉ từ 40.000Đ</t>
    </r>
  </si>
  <si>
    <r>
      <rPr>
        <sz val="10"/>
        <rFont val="Calibri"/>
      </rPr>
      <t>[PLF CP]_WC_Ngày Thương Hiệu, Giảm Tới 50K
còn lại</t>
    </r>
    <r>
      <rPr>
        <u/>
        <sz val="10"/>
        <color rgb="FF1155CC"/>
        <rFont val="Calibri"/>
      </rPr>
      <t>:[PLF CP]_BAU_Bữa tối đủ chất, giảm tới 50.000Đ</t>
    </r>
  </si>
  <si>
    <t>[PLF CP]_3.3_Siêu Deal Đầu Năm, Giảm tới 333.000Đ
còn lại:[PLF CP]_BAU_Ăn Sập Bốn Phương, giảm 18.000Đ_All OTH</t>
  </si>
  <si>
    <t>16-17h: [PLF CP]_3.3_FS_Chớp Deal Ngon Rẻ, Chỉ 1.000Đ_T2
còn lại: [PLF CP]_3.3_Siêu Deal Đầu Năm, Giảm tới 50%
Link về: an-toi-no-ne-giam-50
17-18h: [PLF CP]_3.3_Ăn Tối Chỉ 0Đ
18-19H:[PLF CP]_3.3_Siêu Deal Đầu Năm, Giảm tới 40.000Đ
Link về: an-toi-no-ne-giam-40000d</t>
  </si>
  <si>
    <r>
      <rPr>
        <u/>
        <sz val="10"/>
        <color rgb="FF1155CC"/>
        <rFont val="Calibri"/>
      </rPr>
      <t>[PLF CP]_BAU_Món Gì Cũng Ngon, Bữa Tối 0Đ</t>
    </r>
    <r>
      <rPr>
        <sz val="10"/>
        <rFont val="Calibri"/>
      </rPr>
      <t>_T2
còn lại: [PLF CP]_BAU_Ăn Sập Bốn Phương, giảm 18.000Đ_All OTH</t>
    </r>
  </si>
  <si>
    <t>16-17h:  [PLF CP]_8.3_FS_Chớp Deal Đếm Ngược, Chỉ 1.000Đ_T2
còn lại: [PLF CP]_8.3_Ngày Của Nàng, Freeship 0Đ
17-18h [PLF CP]_8.3_Vạn Deal Xinh, Giảm tới 50%
Link về: tiec-toi-moi-nang-giam-50
18-19H: [PLF CP]_8.3_Chiêu Đãi Chị Em, Giảm tới 95.000Đ
 Link về: bua-toi-deal-ngot-giam-toi-95000d</t>
  </si>
  <si>
    <r>
      <rPr>
        <sz val="10"/>
        <rFont val="Calibri"/>
      </rPr>
      <t xml:space="preserve">16-17h: [PLF CP]_WC_Thử Ngay Quán Mới, Giảm Tới 30.000Đ
17-18H: [PLF CP]_Mid Month Sale_FS_Chớp Deal Giữa Tháng, Chỉ 1.000Đ_T2
còn lại: </t>
    </r>
    <r>
      <rPr>
        <u/>
        <sz val="10"/>
        <color rgb="FF1155CC"/>
        <rFont val="Calibri"/>
      </rPr>
      <t xml:space="preserve"> [PLF CP]_BAU_Bữa tối đủ chất, giảm tới 50.000Đ</t>
    </r>
    <r>
      <rPr>
        <sz val="10"/>
        <rFont val="Calibri"/>
      </rPr>
      <t xml:space="preserve">
18-19H:</t>
    </r>
    <r>
      <rPr>
        <u/>
        <sz val="10"/>
        <color rgb="FF1155CC"/>
        <rFont val="Calibri"/>
      </rPr>
      <t xml:space="preserve"> [PLF CP]_BAU_Đặt món ăn tối, chỉ từ 40.000Đ</t>
    </r>
  </si>
  <si>
    <r>
      <rPr>
        <sz val="10"/>
        <rFont val="Calibri"/>
      </rPr>
      <t xml:space="preserve">16-17h:[PLF CP]_SPFDay_Siêu Deal Ăn Uống, Giảm tới 50%
newcities: [PLF CP]_BAU_Ăn Sập Bốn Phương, giảm 18.000đ
17-18H: [PLF CP]_SPFDay_Chớp Deal Giá Hời, Chỉ 1.000Đ_T2
còn lại: </t>
    </r>
    <r>
      <rPr>
        <u/>
        <sz val="10"/>
        <color rgb="FF1155CC"/>
        <rFont val="Calibri"/>
      </rPr>
      <t>[PLF CP]_BAU_Bữa tối đủ chất, giảm tới 50.000Đ</t>
    </r>
    <r>
      <rPr>
        <sz val="10"/>
        <rFont val="Calibri"/>
      </rPr>
      <t xml:space="preserve">
18-19H: [PLF CP]_SPFDay_Siêu Deal Ăn Uống, Giảm tới 35.000Đ
newcities</t>
    </r>
    <r>
      <rPr>
        <u/>
        <sz val="10"/>
        <color rgb="FF1155CC"/>
        <rFont val="Calibri"/>
      </rPr>
      <t>[PLF CP]_BAU_Đặt món ăn tối, chỉ từ 40.000Đ</t>
    </r>
  </si>
  <si>
    <r>
      <rPr>
        <sz val="10"/>
        <rFont val="Calibri"/>
      </rPr>
      <t xml:space="preserve">[PLF CP]_SPFDay_Siêu Deal Ăn Uống, Giảm tới 35.000Đ
newcities: </t>
    </r>
    <r>
      <rPr>
        <u/>
        <sz val="10"/>
        <color rgb="FF1155CC"/>
        <rFont val="Calibri"/>
      </rPr>
      <t>[PLF CP]_BAU_Món gì cũng ngon, bữa tối giảm 30.000Đ</t>
    </r>
  </si>
  <si>
    <r>
      <rPr>
        <sz val="10"/>
        <rFont val="Calibri"/>
      </rPr>
      <t>[PLF CP]_4.4_Bao Trọn Món Ngon, Giảm 44.000Đ
còn lại:</t>
    </r>
    <r>
      <rPr>
        <u/>
        <sz val="10"/>
        <color rgb="FF1155CC"/>
        <rFont val="Calibri"/>
      </rPr>
      <t>[PLF CP]_BAU_Đặt món ăn tối, chỉ từ 40.000Đ</t>
    </r>
  </si>
  <si>
    <t>[PLF CP]_4.4_Bao Trọn Món Ngon, Giảm 50%
còn lại: [PLF CP]_BAU_Ăn Sập Bốn Phương, giảm 18.000Đ_All OTH</t>
  </si>
  <si>
    <t>[PLF CP]_4.4_Bao Trọn Món Ngon, Giảm 44.000Đ
còn lại: [PLF CP]_BAU_Ăn Sập Bốn Phương, giảm 18.000Đ_All OTH</t>
  </si>
  <si>
    <t>[PLF CP]_1.4_Deal Cá Tháng Tư, Giảm 50%
còn lại: [PLF CP]_4.4_Ăn Thả Ga, Giảm Không Giới Hạn</t>
  </si>
  <si>
    <r>
      <rPr>
        <sz val="10"/>
        <rFont val="Calibri"/>
      </rPr>
      <t>[PLF CP]_4.4_Bao Trọn Món Ngon, Giảm 44.000Đ
còn lại:</t>
    </r>
    <r>
      <rPr>
        <u/>
        <sz val="10"/>
        <color rgb="FF1155CC"/>
        <rFont val="Calibri"/>
      </rPr>
      <t>[PLF CP]_BAU_Đặt món ăn tối, chỉ từ 40.000Đ</t>
    </r>
  </si>
  <si>
    <t>16-17h: [PLF CP]_4.4_FS_Chớp Deal Ngon Rẻ, Chỉ 1.000Đ_T2
còn lại: [PLF CP]_4.4_Bao Trọn Món Ngon, Giảm 50%
Link về: an-toi-no-ne-giam-50
17-18h: [PLF CP]_4.4_Ăn Tối Chỉ 0Đ
18-19H:[PLF CP]_4.4_Bao Trọn Món Ngon, Giảm 40.000Đ
Link về: an-toi-no-ne-giam-40000d</t>
  </si>
  <si>
    <r>
      <rPr>
        <sz val="10"/>
        <rFont val="Calibri"/>
      </rPr>
      <t xml:space="preserve">16-17H: [PLF CP]_WC_Thứ 3 Ăn Ngon, Giảm 30.000Đ
17-18H: [PLF CP]_Mid Month_Siêu Deal Giữa Tháng, Giảm tới 50%
còn lại: </t>
    </r>
    <r>
      <rPr>
        <u/>
        <sz val="10"/>
        <color rgb="FF1155CC"/>
        <rFont val="Calibri"/>
      </rPr>
      <t xml:space="preserve"> [PLF CP]_BAU_Đặt món ăn tối, chỉ từ 40.000Đ</t>
    </r>
    <r>
      <rPr>
        <sz val="10"/>
        <rFont val="Calibri"/>
      </rPr>
      <t xml:space="preserve">
18-19H: [PLF CP]_Mid Month_Săn Deal Giữa Tháng, Giảm tới 75.000Đ
</t>
    </r>
  </si>
  <si>
    <r>
      <rPr>
        <sz val="10"/>
        <rFont val="Calibri"/>
      </rPr>
      <t xml:space="preserve">16-17h:[PLF CP]_SPFDay_Siêu Deal Ăn Uống, Giảm tới 50%
newcities: [PLF CP]_BAU_Ăn Sập Bốn Phương, giảm 18.000đ
17-18H:[PLF CP]_SPFDay_Chớp Deal Ngày Hội, Chỉ 1.000Đ_T2
còn lại: </t>
    </r>
    <r>
      <rPr>
        <u/>
        <sz val="10"/>
        <color rgb="FF1155CC"/>
        <rFont val="Calibri"/>
      </rPr>
      <t>[PLF CP]_BAU_Bữa tối đủ chất, giảm tới 50.000Đ</t>
    </r>
    <r>
      <rPr>
        <sz val="10"/>
        <rFont val="Calibri"/>
      </rPr>
      <t xml:space="preserve">
18-19H: [PLF CP]_SPFDay_Siêu Deal Ăn Uống, Giảm tới 35.000Đ
newcities</t>
    </r>
    <r>
      <rPr>
        <u/>
        <sz val="10"/>
        <color rgb="FF1155CC"/>
        <rFont val="Calibri"/>
      </rPr>
      <t>[PLF CP]_BAU_Đặt món ăn tối, chỉ từ 40.000Đ</t>
    </r>
  </si>
  <si>
    <t>[PLF CP]_5.5 CP_FS_Chớp Deal Đếm Ngược, Chỉ 5.000Đ -&gt; 2.000Đ</t>
  </si>
  <si>
    <t>"16-17h: [PLF CP]_5.5 CP_Ăn Xế Chỉ 0Đ
Link về: bung-deal-0d-an-vat-thoa-thich-pn"
"17-18h: [PLF CP]_5.5_ShopeeFood x BOF Khao Vạn Món Giảm Tới 55K"
"18-19h: [PLF CP]_5.5 CP_Săn Deal 5.5, giảm tới 95.000Đ
Link về: sieu-hoi-an-toi-giam-toi-75000d"</t>
  </si>
  <si>
    <t>16h - 17h [PLF CP]_Mid Month_FS_Chớp Deal Giữa Tháng, Chỉ 1.000Đ
others: 16h - 17h  [PLF CP]_Mid Month_Săn Deal Giữa Tháng, Giảm tới 75.000Đ
17h - 19h [PLF CP]_Mid Month_Siêu Deal Giữa Tháng, Giảm tới 50%
other: 17h-91h:  [PLF CP]_Mid Month_Freeship Giữa Tháng, Giảm tới 60.000Đ</t>
  </si>
  <si>
    <t>16h - 17h [PLF CP]_SPFDay_Săn Deal Ăn Ngon giảm tới 75.000Đ
17h - 19h [PLF CP]_SPFDay_Siêu Deal Ăn Uống, Giảm tới 199.000Đ
Other:  [PLF CP]_SPFDay_Săn Deal Ăn Ngon giảm tới 75.000Đ</t>
  </si>
  <si>
    <r>
      <rPr>
        <sz val="10"/>
        <rFont val="Calibri"/>
      </rPr>
      <t xml:space="preserve">16-17h: [PLF CP]_6.6_Ăn Xế Chỉ 0Đ
Link về: https://shopeefood.vn/u/shopeefood_cpanxe
17-18h: [PLF CP]_6.6_Siêu Deal Giữa Năm, Giảm tới 66.000Đ
Link về: https://shopeefood.vn/u/shopeefood_spikesieudealVND
18-19h: [PLF CP]_6.6_Săn Deal 6.6, giảm tới 95.000Đ
Link về: </t>
    </r>
    <r>
      <rPr>
        <u/>
        <sz val="10"/>
        <color rgb="FF1155CC"/>
        <rFont val="Calibri"/>
      </rPr>
      <t>https://shopeefood.vn/u/shopeefood_spikevoucherhunting</t>
    </r>
  </si>
  <si>
    <t>[Exclude NU] [PLF CP]_BAU_Bữa tối đủ chất, giảm tới 50.000Đ</t>
  </si>
  <si>
    <t>[Exclude NU] [PLF CP]_BAU_Món gì cũng ngon, bữa tối giảm 30.000Đ</t>
  </si>
  <si>
    <t>16h - 17h[PLF CP]FS_Ăn Tối Siêu Flash Sale, Giảm 50%
17h - 19h [PLF CP]_Mid Month_Siêu Deal Giữa Tháng, Giảm tới 50%
Others: [Exclude NU] [PLF CP]_BAU_Đặt món ăn tối, chỉ từ 40.000Đ</t>
  </si>
  <si>
    <t>16h - 17h [PLF CP]_SPFDay_Săn Deal Ăn Ngon giảm tới 75.000Đ
17h - 19h [PLF CP]_SPFDay_Siêu Deal Ăn Uống, Giảm tới 120.000Đ
--&gt; Other: [PLF CP]_SPFDay_Săn Deal Ăn Ngon giảm tới 75.000Đ</t>
  </si>
  <si>
    <r>
      <rPr>
        <sz val="10"/>
        <rFont val="Calibri"/>
      </rPr>
      <t xml:space="preserve">16-17h: [PLF CP]_7.7_Ăn Xế Chỉ 0Đ
Link về: https://shopeefood.vn/u/shopeefood_cpanxe
17-18h: [PLF CP]_7.7_Món Ngon Mọi Miền, Giảm tới 77.000Đ
Link về: https://shopeefood.vn/u/shopeefood_spikesieudealVND
18-19h: [PLF CP]_7.7_Săn Deal 7.7, giảm tới 95.000Đ
Link về: </t>
    </r>
    <r>
      <rPr>
        <u/>
        <sz val="10"/>
        <color rgb="FF1155CC"/>
        <rFont val="Calibri"/>
      </rPr>
      <t>https://shopeefood.vn/u/shopeefood_spikevoucherhunting</t>
    </r>
  </si>
  <si>
    <t>[Exclude NU] [PLF CP]_SPFDay_Siêu Deal Ăn Uống, Giảm tới 50%</t>
  </si>
  <si>
    <r>
      <rPr>
        <u/>
        <sz val="10"/>
        <color rgb="FF1155CC"/>
        <rFont val="Calibri"/>
      </rPr>
      <t xml:space="preserve">[VIP]_Pizza Hut_01-03/08
</t>
    </r>
    <r>
      <rPr>
        <sz val="10"/>
        <color rgb="FF000000"/>
        <rFont val="Calibri"/>
      </rPr>
      <t xml:space="preserve"> 241231_Pizza Hut_20 cities</t>
    </r>
  </si>
  <si>
    <t>16-17h: [PLF CP]_8.8_Siêu Deal Cực Hot, Giảm tới 50%
17-18h: [PLF CP]_8.8_Ăn Tối Chỉ 0Đ
18-19h: [PLF CP]_8.8_Siêu Deal Cực Hot, Giảm tới 50%</t>
  </si>
  <si>
    <t>16h - 17h: [PLF CP]_SPFDay_Săn Deal Ăn Ngon giảm tới 75.000Đ
17h - 19h: [PLF CP]_Mid Month Sale_Siêu Deal Giữa Tháng, Giảm tới 35.000Đ</t>
  </si>
  <si>
    <t>16h - 17h: [PLF CP]_SPFDay_Săn Deal Ăn Ngon giảm tới 75.000Đ
17h - 19h: [PLF CP]_SPFDay_Siêu Deal Ăn Uống, Giảm tới 35.000Đ</t>
  </si>
  <si>
    <t>[PLF CP]_FS_Ăn Tối Siêu Flash Sale, Giảm 45%
Others: [PLF CP]_BAU_Món Gì Cũng Ngon, Bữa Tối 0Đ</t>
  </si>
  <si>
    <t>[PLF CP]_CM_Cheap Meal
Others: [PLF CP]_WC_Thứ 2 Đầu Tuần, Giảm Tới 40.000Đ</t>
  </si>
  <si>
    <t>[PLF CP]_Thematic_Vui Tiệc Thất Tịch, Giảm tới 77.000Đ</t>
  </si>
  <si>
    <t>[PLF CP]_9.9_Vạn Deal Ngon Rẻ, Chỉ 15.000Đ
Others: [PLF CP]_BAU_Bữa tối đủ chất, giảm tới 50.000Đ</t>
  </si>
  <si>
    <t>16h - 17h: [PLF CP]_Mid Month Sale_Săn Deal Giữa Tháng, Giảm tới 75.000Đ
17h - 19h: [PLF CP]_Mid Month Sale_Siêu Deal Giữa Tháng, Giảm tới 35.000Đ
Others: [PLF CP]_WC_Thứ 2 Đầu Tuần, Giảm Tới 40.000Đ</t>
  </si>
  <si>
    <t>16h - 17h: [PLF CP]_SPFDay_Săn Deal Ăn Ngon giảm tới 75.000Đ
17h - 19h: [PLF CP]_SPFDay_Siêu Deal Ăn Uống, Giảm tới 35.000Đ
Others: [PLF CP]_WC_Tiệc cuối tuần, giảm tưng bừng 105.000Đ</t>
  </si>
  <si>
    <t>16h - 17h: [PLF CP]_Mid Month Sale_Săn Deal Giữa Tháng, Giảm tới 75.000Đ
17h - 19h: [PLF CP]_Mid Month Sale_Siêu Deal Giữa Tháng, Giảm tới 35.000Đ</t>
  </si>
  <si>
    <r>
      <rPr>
        <strike/>
        <sz val="10"/>
        <color theme="1"/>
        <rFont val="Calibri"/>
      </rPr>
      <t xml:space="preserve">[PLF CP]_WC_Thứ 6 Rộn Ràng, Giảm 50.000Đ
</t>
    </r>
    <r>
      <rPr>
        <sz val="10"/>
        <color theme="1"/>
        <rFont val="Calibri"/>
      </rPr>
      <t>[PLF CP]_Thematic_Tiệc To Khao Chị Em, Giảm 95.000Đ</t>
    </r>
  </si>
  <si>
    <r>
      <rPr>
        <strike/>
        <sz val="10"/>
        <color rgb="FF000000"/>
        <rFont val="Calibri"/>
      </rPr>
      <t xml:space="preserve">[PLF CP]_BAU_Bữa tối Cuối Tuần, giảm 70.000Đ
</t>
    </r>
    <r>
      <rPr>
        <sz val="10"/>
        <color rgb="FF000000"/>
        <rFont val="Calibri"/>
      </rPr>
      <t>[PLF CP]_Thematic_Tiệc To Khao Chị Em, Giảm 95.000Đ</t>
    </r>
  </si>
  <si>
    <t xml:space="preserve">[PLF CP]_Thematic_Tiệc To Khao Chị Em, Giảm 95.000
</t>
  </si>
  <si>
    <t>[PLF CP]_11.11_Siêu Deal Khai Tiệc, Giảm tới 60.000Đ
Others: [PLF CP]_BAU_Bữa tối no nê, Freeship 0Đ</t>
  </si>
  <si>
    <t xml:space="preserve">[PLF CP]_BAU_Món gì cũng ngon, bữa tối giảm 30.000Đ
</t>
  </si>
  <si>
    <t>16h - 17h: [PLF CP]_Mid Month Sale_Săn Deal Giữa Tháng, Giảm tới 75.000Đ
17h - 19h: [PLF CP]_Mid Month Sale_Siêu Deal Giữa Tháng, Giảm tới 155.000Đ</t>
  </si>
  <si>
    <t xml:space="preserve">[PLF CP]_Thematic_ĐẠI TIỆC BỮA TỐI Giảm 50% </t>
  </si>
  <si>
    <t>16-17h: [PLF CP]_Thematic_Săn Deal 20.11, Giảm tới 95.000Đ
17-18h: [PLF CP]_Thematic_ĐẠI TIỆC BỮA TỐI Giảm 50%
18-19h: [PLF CP]_Thematic_Siêu Deal Học Đường, Giảm tới 211.000Đ</t>
  </si>
  <si>
    <r>
      <rPr>
        <sz val="10"/>
        <color theme="1"/>
        <rFont val="Calibri"/>
      </rPr>
      <t xml:space="preserve">16h - 17h: [PLF CP]_Mid Month Sale_Freeship Giữa Tháng, Giảm tới 60.000Đ
17h - 19h: </t>
    </r>
    <r>
      <rPr>
        <strike/>
        <sz val="10"/>
        <color theme="1"/>
        <rFont val="Calibri"/>
      </rPr>
      <t xml:space="preserve">[PLF CP]_Mid Month Sale_Siêu Deal Giữa Tháng, Giảm tới 35.000Đ
</t>
    </r>
    <r>
      <rPr>
        <sz val="10"/>
        <color theme="1"/>
        <rFont val="Calibri"/>
      </rPr>
      <t>[PLF CP]_Mid Month Sale_Săn Deal Giữa Tháng, Giảm tới 75.000Đ</t>
    </r>
  </si>
  <si>
    <t>16h - 17h: [PLF CP]_SPFDay_Siêu Deal Bữa Tối Giảm 50%
17h - 19h: [PLF CP]_SPFDay_Siêu Deal Ăn Uống, Giảm tới 120.000Đ</t>
  </si>
  <si>
    <t>16-17h: [PLF CP]_Thematic_Săn Deal Xmas, Giảm tới 95.000Đ
17-18h: [PLF CP]_Thematic_Tiệc Tối Thương Hiệu, Giảm Tới 50%
18-19h: [PLF CP]_Thematic_Siêu Deal Xmas, Giảm tới 240.000Đ</t>
  </si>
  <si>
    <t>16-17h: [PLF CP]_Thematic_Deal Cuối Năm, Giảm tới 95.000Đ
17-18h: [PLF CP]_Thematic_Tiệc Tối Thương Hiệu, Giảm Tới 50%
18-19h: [[PLF CP]_Thematic_Vui Tiệc Cuối Năm, Giảm tới 260.000Đ</t>
  </si>
  <si>
    <t>16h - 17h: [PLF CP]_SPFDay_Săn Deal Ăn Ngon giảm tới 75.000Đ
17h - 19h: [PLF CP]_SPF Day_Ngày Hội Ăn Uống, Giảm tới 88.000Đ</t>
  </si>
  <si>
    <t>16h - 17h: [PLF CP]_Thematic_Săn Deal Cuối Năm Giảm 95.000Đ
17h - 19h: [PLF CP]_Thematic_Vạn Deal Rộn Ràng, Giảm tới 88.000Đ</t>
  </si>
  <si>
    <t>19:00 - 22:00 - Layer 1
(Whitlisted/AHOC)</t>
  </si>
  <si>
    <r>
      <rPr>
        <u/>
        <sz val="10"/>
        <color rgb="FF1155CC"/>
        <rFont val="Calibri"/>
      </rPr>
      <t xml:space="preserve">[SuperVIP]_Gà Rán KFC_10-12/01
</t>
    </r>
    <r>
      <rPr>
        <sz val="10"/>
        <rFont val="Calibri"/>
      </rPr>
      <t>241231_Gà Rán KFC_25 cities</t>
    </r>
  </si>
  <si>
    <r>
      <rPr>
        <sz val="10"/>
        <color rgb="FFFF0000"/>
        <rFont val="Calibri"/>
      </rPr>
      <t>SPF only:</t>
    </r>
    <r>
      <rPr>
        <u/>
        <sz val="10"/>
        <color rgb="FFFF0000"/>
        <rFont val="Calibri"/>
      </rPr>
      <t xml:space="preserve"> [PLF CP]_SPXI_BAU_Whitelist User</t>
    </r>
  </si>
  <si>
    <r>
      <rPr>
        <b/>
        <sz val="10"/>
        <color rgb="FFFF0000"/>
        <rFont val="Calibri"/>
      </rPr>
      <t xml:space="preserve">Whitelist on Shopee
</t>
    </r>
    <r>
      <rPr>
        <b/>
        <u/>
        <sz val="10"/>
        <color rgb="FFFF0000"/>
        <rFont val="Calibri"/>
      </rPr>
      <t xml:space="preserve"> [PLF CP]_SPayLater</t>
    </r>
  </si>
  <si>
    <r>
      <rPr>
        <u/>
        <sz val="10"/>
        <color rgb="FF1155CC"/>
        <rFont val="Calibri"/>
      </rPr>
      <t xml:space="preserve">[SuperVIP]_Gà Rán KFC_20-22/01
</t>
    </r>
    <r>
      <rPr>
        <sz val="10"/>
        <rFont val="Calibri"/>
      </rPr>
      <t>241231_Gà Rán KFC_25 cities</t>
    </r>
  </si>
  <si>
    <r>
      <rPr>
        <u/>
        <sz val="10"/>
        <color rgb="FF1155CC"/>
        <rFont val="Calibri"/>
      </rPr>
      <t>[PNS]_HDBank_Jan.Muadee</t>
    </r>
    <r>
      <rPr>
        <sz val="10"/>
        <color rgb="FF000000"/>
        <rFont val="Calibri"/>
      </rPr>
      <t>_ALL</t>
    </r>
  </si>
  <si>
    <r>
      <rPr>
        <u/>
        <sz val="10"/>
        <color rgb="FF1155CC"/>
        <rFont val="Calibri"/>
      </rPr>
      <t>[SJBP]_Domino's Pizza_1T1</t>
    </r>
    <r>
      <rPr>
        <sz val="10"/>
        <rFont val="Calibri"/>
      </rPr>
      <t xml:space="preserve"> 250116_Domino pizza_11 cities</t>
    </r>
  </si>
  <si>
    <r>
      <rPr>
        <u/>
        <sz val="10"/>
        <color rgb="FF1155CC"/>
        <rFont val="Calibri"/>
      </rPr>
      <t>[SuperVIP]_Lotteria_06 - 09/02</t>
    </r>
    <r>
      <rPr>
        <sz val="10"/>
        <color rgb="FF000000"/>
        <rFont val="Calibri"/>
      </rPr>
      <t xml:space="preserve"> 241231_Lotteria DI_27 cities</t>
    </r>
  </si>
  <si>
    <r>
      <rPr>
        <u/>
        <sz val="10"/>
        <color rgb="FF1155CC"/>
        <rFont val="Calibri"/>
      </rPr>
      <t xml:space="preserve">[VIP]_Pizza Hut_07-09/02
</t>
    </r>
    <r>
      <rPr>
        <sz val="10"/>
        <rFont val="Calibri"/>
      </rPr>
      <t>241231_Pizza Hut_20 cities</t>
    </r>
  </si>
  <si>
    <r>
      <rPr>
        <u/>
        <sz val="10"/>
        <color rgb="FF1155CC"/>
        <rFont val="Calibri"/>
      </rPr>
      <t>[VIP]_Gà Rán Texas Chicken_10-13/02</t>
    </r>
    <r>
      <rPr>
        <sz val="10"/>
        <rFont val="Calibri"/>
      </rPr>
      <t xml:space="preserve"> 250102_Gà Rán Texas Chicken_6 cities</t>
    </r>
  </si>
  <si>
    <r>
      <rPr>
        <sz val="10"/>
        <rFont val="Calibri"/>
      </rPr>
      <t xml:space="preserve"> </t>
    </r>
    <r>
      <rPr>
        <u/>
        <sz val="10"/>
        <color rgb="FF1155CC"/>
        <rFont val="Calibri"/>
      </rPr>
      <t>[SJBP]_Domino's Pizza_BOGO</t>
    </r>
    <r>
      <rPr>
        <sz val="10"/>
        <rFont val="Calibri"/>
      </rPr>
      <t xml:space="preserve">  250116_Domino pizza_11 cities</t>
    </r>
  </si>
  <si>
    <r>
      <rPr>
        <u/>
        <sz val="10"/>
        <color rgb="FF1155CC"/>
        <rFont val="Calibri"/>
      </rPr>
      <t>[VIP]_Tocotoco_Feb</t>
    </r>
    <r>
      <rPr>
        <sz val="10"/>
        <rFont val="Calibri"/>
      </rPr>
      <t xml:space="preserve"> CT</t>
    </r>
  </si>
  <si>
    <r>
      <rPr>
        <u/>
        <sz val="10"/>
        <color rgb="FF1155CC"/>
        <rFont val="Calibri"/>
      </rPr>
      <t>[VIP]_Tocotoco_Feb</t>
    </r>
    <r>
      <rPr>
        <sz val="10"/>
        <rFont val="Calibri"/>
      </rPr>
      <t xml:space="preserve"> CT</t>
    </r>
  </si>
  <si>
    <r>
      <rPr>
        <u/>
        <sz val="10"/>
        <color rgb="FF1155CC"/>
        <rFont val="Calibri"/>
      </rPr>
      <t xml:space="preserve">[SuperVIP]_Pizza Hut_21-23/02
</t>
    </r>
    <r>
      <rPr>
        <sz val="10"/>
        <rFont val="Calibri"/>
      </rPr>
      <t>241231_Pizza Hut_20 cities</t>
    </r>
  </si>
  <si>
    <r>
      <rPr>
        <u/>
        <sz val="10"/>
        <color rgb="FF1155CC"/>
        <rFont val="Calibri"/>
      </rPr>
      <t>[SJBP]_Domino's Pizza_BAU</t>
    </r>
    <r>
      <rPr>
        <sz val="10"/>
        <rFont val="Calibri"/>
      </rPr>
      <t xml:space="preserve">  250116_Domino pizza_11 cities</t>
    </r>
  </si>
  <si>
    <r>
      <rPr>
        <u/>
        <sz val="10"/>
        <color rgb="FF1155CC"/>
        <rFont val="Calibri"/>
      </rPr>
      <t>[PNS]_MB JCB Hi ShopeeFood_Mar</t>
    </r>
    <r>
      <rPr>
        <sz val="10"/>
        <rFont val="Calibri"/>
      </rPr>
      <t>_ALL</t>
    </r>
  </si>
  <si>
    <r>
      <rPr>
        <u/>
        <sz val="10"/>
        <color rgb="FF1155CC"/>
        <rFont val="Calibri"/>
      </rPr>
      <t>[VIP]_Trà Sữa May Cha_28-30.3</t>
    </r>
    <r>
      <rPr>
        <sz val="10"/>
        <rFont val="Calibri"/>
      </rPr>
      <t xml:space="preserve"> 250102_Trà Sữa May Cha_7 cities</t>
    </r>
  </si>
  <si>
    <r>
      <rPr>
        <b/>
        <sz val="10"/>
        <color rgb="FFFF0000"/>
        <rFont val="Calibri"/>
      </rPr>
      <t xml:space="preserve">Whitelist on Shopee
</t>
    </r>
    <r>
      <rPr>
        <b/>
        <u/>
        <sz val="10"/>
        <color rgb="FF1155CC"/>
        <rFont val="Calibri"/>
      </rPr>
      <t xml:space="preserve"> [PLF CP]_SPayLater</t>
    </r>
  </si>
  <si>
    <r>
      <rPr>
        <b/>
        <sz val="10"/>
        <color rgb="FFFF0000"/>
        <rFont val="Calibri"/>
      </rPr>
      <t>Whitelist on SPF</t>
    </r>
    <r>
      <rPr>
        <b/>
        <sz val="10"/>
        <rFont val="Calibri"/>
      </rPr>
      <t xml:space="preserve">
</t>
    </r>
    <r>
      <rPr>
        <b/>
        <u/>
        <sz val="10"/>
        <color rgb="FF1155CC"/>
        <rFont val="Calibri"/>
      </rPr>
      <t>[PLF CP]_SPXI_Apr_Whitelist User</t>
    </r>
    <r>
      <rPr>
        <sz val="10"/>
        <rFont val="Calibri"/>
      </rPr>
      <t xml:space="preserve">
</t>
    </r>
  </si>
  <si>
    <r>
      <rPr>
        <u/>
        <sz val="10"/>
        <color rgb="FF1155CC"/>
        <rFont val="Calibri"/>
      </rPr>
      <t xml:space="preserve">[VIP]_Pizza Hut_18-20/04
</t>
    </r>
    <r>
      <rPr>
        <u/>
        <sz val="10"/>
        <color rgb="FF000000"/>
        <rFont val="Calibri"/>
      </rPr>
      <t>241231_Pizza Hut_20 cities</t>
    </r>
  </si>
  <si>
    <r>
      <rPr>
        <u/>
        <sz val="10"/>
        <color rgb="FF1155CC"/>
        <rFont val="Calibri"/>
      </rPr>
      <t xml:space="preserve">[SJBP]_Gà Rán Popeyes_BOGO
</t>
    </r>
    <r>
      <rPr>
        <sz val="10"/>
        <rFont val="Calibri"/>
      </rPr>
      <t>241231_Gà Rán Popeyes_9 cities</t>
    </r>
  </si>
  <si>
    <r>
      <rPr>
        <u/>
        <sz val="10"/>
        <color rgb="FF1155CC"/>
        <rFont val="Calibri"/>
      </rPr>
      <t xml:space="preserve">[PNS]_NCB_May </t>
    </r>
    <r>
      <rPr>
        <sz val="10"/>
        <color rgb="FF000000"/>
        <rFont val="Calibri"/>
      </rPr>
      <t>_ALL</t>
    </r>
  </si>
  <si>
    <r>
      <rPr>
        <u/>
        <sz val="10"/>
        <color rgb="FF1155CC"/>
        <rFont val="Calibri"/>
      </rPr>
      <t xml:space="preserve">[SJBP]_McDonald's_2T2 gà
</t>
    </r>
    <r>
      <rPr>
        <sz val="10"/>
        <rFont val="Calibri"/>
      </rPr>
      <t>250416_McDonald's_5 cities</t>
    </r>
  </si>
  <si>
    <r>
      <rPr>
        <sz val="10"/>
        <rFont val="Calibri"/>
      </rPr>
      <t>Whitelist on SPF</t>
    </r>
    <r>
      <rPr>
        <sz val="10"/>
        <color rgb="FF000000"/>
        <rFont val="Calibri"/>
      </rPr>
      <t xml:space="preserve">
</t>
    </r>
    <r>
      <rPr>
        <u/>
        <sz val="10"/>
        <color rgb="FF1155CC"/>
        <rFont val="Calibri"/>
      </rPr>
      <t>[PLF CP]_SPXI_May_Whitelist User</t>
    </r>
  </si>
  <si>
    <r>
      <rPr>
        <u/>
        <sz val="10"/>
        <color rgb="FF1155CC"/>
        <rFont val="Calibri"/>
      </rPr>
      <t xml:space="preserve">[SJBP]_Gà Rán Popeyes_BOGO May
</t>
    </r>
    <r>
      <rPr>
        <sz val="10"/>
        <rFont val="Calibri"/>
      </rPr>
      <t>241231_Gà Rán Popeyes_9 cities</t>
    </r>
  </si>
  <si>
    <r>
      <rPr>
        <b/>
        <sz val="10"/>
        <color rgb="FFFF0000"/>
        <rFont val="Calibri"/>
      </rPr>
      <t xml:space="preserve">Whitelist on Shopee
</t>
    </r>
    <r>
      <rPr>
        <u/>
        <sz val="10"/>
        <color rgb="FF1155CC"/>
        <rFont val="Calibri"/>
      </rPr>
      <t xml:space="preserve"> [PLF CP]_SPayLater</t>
    </r>
  </si>
  <si>
    <r>
      <rPr>
        <u/>
        <sz val="10"/>
        <color rgb="FF1155CC"/>
        <rFont val="Calibri"/>
      </rPr>
      <t>[PNS]_NCB_Jun</t>
    </r>
    <r>
      <rPr>
        <sz val="10"/>
        <color rgb="FF000000"/>
        <rFont val="Calibri"/>
      </rPr>
      <t>_ALL</t>
    </r>
  </si>
  <si>
    <r>
      <rPr>
        <b/>
        <sz val="10"/>
        <color rgb="FFFF0000"/>
        <rFont val="Calibri"/>
      </rPr>
      <t>Whitelist New User: [</t>
    </r>
    <r>
      <rPr>
        <sz val="10"/>
        <color theme="1"/>
        <rFont val="Calibri"/>
      </rPr>
      <t>PLF CP]_NU_Tặng bạn mới deal 0Đ</t>
    </r>
  </si>
  <si>
    <r>
      <rPr>
        <b/>
        <sz val="10"/>
        <color rgb="FFFF0000"/>
        <rFont val="Calibri"/>
      </rPr>
      <t>Whitelist on ShopeeFood</t>
    </r>
    <r>
      <rPr>
        <sz val="10"/>
        <color rgb="FF000000"/>
        <rFont val="Calibri"/>
      </rPr>
      <t xml:space="preserve">
</t>
    </r>
    <r>
      <rPr>
        <u/>
        <sz val="10"/>
        <color rgb="FF1155CC"/>
        <rFont val="Calibri"/>
      </rPr>
      <t>[PLF CP]_SPXI_Jun_Whitelist User</t>
    </r>
  </si>
  <si>
    <r>
      <rPr>
        <b/>
        <sz val="10"/>
        <color rgb="FFFF0000"/>
        <rFont val="Calibri"/>
      </rPr>
      <t>Whitelist New User: [</t>
    </r>
    <r>
      <rPr>
        <sz val="10"/>
        <color theme="1"/>
        <rFont val="Calibri"/>
      </rPr>
      <t>PLF CP]_NU_Tặng bạn mới deal 0Đ</t>
    </r>
  </si>
  <si>
    <r>
      <rPr>
        <u/>
        <sz val="10"/>
        <color rgb="FF1155CC"/>
        <rFont val="Calibri"/>
      </rPr>
      <t>[PNS]_VPBANK CREDIT_Jun</t>
    </r>
    <r>
      <rPr>
        <sz val="10"/>
        <color rgb="FF000000"/>
        <rFont val="Calibri"/>
      </rPr>
      <t>_ALL</t>
    </r>
  </si>
  <si>
    <r>
      <rPr>
        <b/>
        <sz val="10"/>
        <color rgb="FFFF0000"/>
        <rFont val="Calibri"/>
      </rPr>
      <t xml:space="preserve">Whitelisted buyer
</t>
    </r>
    <r>
      <rPr>
        <b/>
        <u/>
        <sz val="10"/>
        <color rgb="FF1155CC"/>
        <rFont val="Calibri"/>
      </rPr>
      <t xml:space="preserve"> [PLF CP]_SPayLater</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</si>
  <si>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</si>
  <si>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</si>
  <si>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</si>
  <si>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Whitelisted buyerFood</t>
    </r>
    <r>
      <rPr>
        <sz val="10"/>
        <color rgb="FF000000"/>
        <rFont val="Calibri"/>
      </rPr>
      <t xml:space="preserve">
</t>
    </r>
    <r>
      <rPr>
        <u/>
        <sz val="10"/>
        <color rgb="FF1155CC"/>
        <rFont val="Calibri"/>
      </rPr>
      <t>[PLF CP]_SPXI_Jun_Whitelist User</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</si>
  <si>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</si>
  <si>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</si>
  <si>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</si>
  <si>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</si>
  <si>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</si>
  <si>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</si>
  <si>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</si>
  <si>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</si>
  <si>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</si>
  <si>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</si>
  <si>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</si>
  <si>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</si>
  <si>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 xml:space="preserve">Whitelisted buyer
</t>
    </r>
    <r>
      <rPr>
        <b/>
        <u/>
        <sz val="10"/>
        <color rgb="FF1155CC"/>
        <rFont val="Calibri"/>
      </rPr>
      <t xml:space="preserve">[PLF CP]_SPayLater </t>
    </r>
  </si>
  <si>
    <r>
      <rPr>
        <b/>
        <sz val="10"/>
        <color rgb="FFFF0000"/>
        <rFont val="Calibri"/>
      </rPr>
      <t>Whitelisted buyerFood</t>
    </r>
    <r>
      <rPr>
        <sz val="10"/>
        <color rgb="FF000000"/>
        <rFont val="Calibri"/>
      </rPr>
      <t xml:space="preserve">
</t>
    </r>
    <r>
      <rPr>
        <u/>
        <sz val="10"/>
        <color rgb="FF1155CC"/>
        <rFont val="Calibri"/>
      </rPr>
      <t>[PLF CP]_SPXI_Jul_Whitelist User</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</si>
  <si>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</si>
  <si>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</si>
  <si>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</si>
  <si>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</si>
  <si>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</si>
  <si>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</si>
  <si>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</si>
  <si>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</si>
  <si>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</si>
  <si>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</si>
  <si>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</si>
  <si>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 xml:space="preserve">Whitelisted buyer
</t>
    </r>
    <r>
      <rPr>
        <b/>
        <u/>
        <sz val="10"/>
        <color rgb="FF1155CC"/>
        <rFont val="Calibri"/>
      </rPr>
      <t xml:space="preserve">[PLF CP]_SPayLater </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</si>
  <si>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</si>
  <si>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</si>
  <si>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</si>
  <si>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</si>
  <si>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</si>
  <si>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</si>
  <si>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 xml:space="preserve">Whitelisted buyer
</t>
    </r>
    <r>
      <rPr>
        <b/>
        <u/>
        <sz val="10"/>
        <color rgb="FF1155CC"/>
        <rFont val="Calibri"/>
      </rPr>
      <t xml:space="preserve">[PLF CP]_SPayLater </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</si>
  <si>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</si>
  <si>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</si>
  <si>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</si>
  <si>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</si>
  <si>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</si>
  <si>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u/>
        <sz val="10"/>
        <color rgb="FF1155CC"/>
        <rFont val="Calibri"/>
      </rPr>
      <t>[PNS]_NCB_Jul</t>
    </r>
    <r>
      <rPr>
        <sz val="10"/>
        <color rgb="FF000000"/>
        <rFont val="Calibri"/>
      </rPr>
      <t>_ALL</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</si>
  <si>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</si>
  <si>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</si>
  <si>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</si>
  <si>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</si>
  <si>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</si>
  <si>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</si>
  <si>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</si>
  <si>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</si>
  <si>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</si>
  <si>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[PNS]_NCB_Aug</t>
    </r>
    <r>
      <rPr>
        <sz val="10"/>
        <color rgb="FF000000"/>
        <rFont val="Calibri"/>
      </rPr>
      <t>_ALL</t>
    </r>
  </si>
  <si>
    <r>
      <rPr>
        <u/>
        <sz val="10"/>
        <color rgb="FF1155CC"/>
        <rFont val="Calibri"/>
      </rPr>
      <t>[PNS]_NCB_Sep</t>
    </r>
    <r>
      <rPr>
        <sz val="10"/>
        <rFont val="Calibri"/>
      </rPr>
      <t>_ALL (Whitelist)</t>
    </r>
  </si>
  <si>
    <r>
      <rPr>
        <u/>
        <sz val="10"/>
        <color rgb="FF1155CC"/>
        <rFont val="Calibri"/>
      </rPr>
      <t xml:space="preserve">[SJBP]_Domino's Pizza_1k
</t>
    </r>
    <r>
      <rPr>
        <sz val="10"/>
        <rFont val="Calibri"/>
      </rPr>
      <t>250116_Domino pizza_11 cities</t>
    </r>
  </si>
  <si>
    <r>
      <rPr>
        <u/>
        <sz val="10"/>
        <color rgb="FF1155CC"/>
        <rFont val="Calibri"/>
      </rPr>
      <t>[PLF CP]_SPXI_Sep_Whitelist User</t>
    </r>
    <r>
      <rPr>
        <sz val="10"/>
        <rFont val="Calibri"/>
      </rPr>
      <t xml:space="preserve"> - T3 cities</t>
    </r>
  </si>
  <si>
    <r>
      <rPr>
        <u/>
        <sz val="10"/>
        <color rgb="FF1155CC"/>
        <rFont val="Calibri"/>
      </rPr>
      <t>[PLF CP]_SPXI_Sep_Whitelist User</t>
    </r>
    <r>
      <rPr>
        <sz val="10"/>
        <color rgb="FF000000"/>
        <rFont val="Calibri"/>
      </rPr>
      <t xml:space="preserve"> - T3 cities</t>
    </r>
  </si>
  <si>
    <r>
      <rPr>
        <u/>
        <sz val="10"/>
        <color rgb="FF1155CC"/>
        <rFont val="Calibri"/>
      </rPr>
      <t>[PNS]_NCB_Oct</t>
    </r>
    <r>
      <rPr>
        <sz val="10"/>
        <rFont val="Calibri"/>
      </rPr>
      <t>_ALL (Whitelist)</t>
    </r>
  </si>
  <si>
    <t>SPXI T3</t>
  </si>
  <si>
    <r>
      <rPr>
        <u/>
        <sz val="10"/>
        <color rgb="FF1155CC"/>
        <rFont val="Calibri"/>
      </rPr>
      <t xml:space="preserve">[SJBP]_Gà Rán Popeyes_BOGO
</t>
    </r>
    <r>
      <rPr>
        <sz val="10"/>
        <rFont val="Calibri"/>
      </rPr>
      <t>241231_Gà Rán Popeyes_9 cities</t>
    </r>
  </si>
  <si>
    <r>
      <rPr>
        <u/>
        <sz val="10"/>
        <color rgb="FF1155CC"/>
        <rFont val="Calibri"/>
      </rPr>
      <t xml:space="preserve">[JBP]_Gà Rán Texas Chicken_Indi
</t>
    </r>
    <r>
      <rPr>
        <sz val="10"/>
        <rFont val="Calibri"/>
      </rPr>
      <t>250102_Gà Rán Texas Chicken_6 cities</t>
    </r>
  </si>
  <si>
    <r>
      <rPr>
        <u/>
        <sz val="10"/>
        <color rgb="FF1155CC"/>
        <rFont val="Calibri"/>
      </rPr>
      <t>[PNS]_Pepsi Meal_Oct_Cuisine_Bánh Mì</t>
    </r>
    <r>
      <rPr>
        <sz val="10"/>
        <rFont val="Calibri"/>
      </rPr>
      <t>_CT, KH, BH, HP, Hue, BD</t>
    </r>
  </si>
  <si>
    <r>
      <rPr>
        <u/>
        <sz val="10"/>
        <color rgb="FF1155CC"/>
        <rFont val="Calibri"/>
      </rPr>
      <t>[PLF CP]_SPXI_Oct_Whitelist User</t>
    </r>
    <r>
      <rPr>
        <sz val="10"/>
        <color rgb="FF000000"/>
        <rFont val="Calibri"/>
      </rPr>
      <t xml:space="preserve"> - T3 cities only</t>
    </r>
  </si>
  <si>
    <r>
      <rPr>
        <u/>
        <sz val="10"/>
        <color rgb="FF1155CC"/>
        <rFont val="Calibri"/>
      </rPr>
      <t>[PNS]_NCB_Nov</t>
    </r>
    <r>
      <rPr>
        <sz val="10"/>
        <color rgb="FF000000"/>
        <rFont val="Calibri"/>
      </rPr>
      <t>_ALL</t>
    </r>
  </si>
  <si>
    <r>
      <rPr>
        <u/>
        <sz val="10"/>
        <color rgb="FF1155CC"/>
        <rFont val="Calibri"/>
      </rPr>
      <t>[PLF CP]_SPXI_Nov_Whitelist User</t>
    </r>
    <r>
      <rPr>
        <sz val="10"/>
        <color rgb="FF000000"/>
        <rFont val="Calibri"/>
      </rPr>
      <t xml:space="preserve"> - T3 Only</t>
    </r>
  </si>
  <si>
    <r>
      <rPr>
        <u/>
        <sz val="10"/>
        <color rgb="FF1155CC"/>
        <rFont val="Calibri"/>
      </rPr>
      <t>[Alacarte]_Gà Rán KFC_Nov</t>
    </r>
    <r>
      <rPr>
        <sz val="10"/>
        <rFont val="Calibri"/>
      </rPr>
      <t>_241231_Gà Rán KFC_25 cities</t>
    </r>
  </si>
  <si>
    <r>
      <rPr>
        <u/>
        <sz val="10"/>
        <color rgb="FF1155CC"/>
        <rFont val="Calibri"/>
      </rPr>
      <t>[PLF CP]_SPXI_Nov_Whitelist User</t>
    </r>
    <r>
      <rPr>
        <sz val="10"/>
        <color rgb="FF000000"/>
        <rFont val="Calibri"/>
      </rPr>
      <t xml:space="preserve"> - T3 only</t>
    </r>
  </si>
  <si>
    <r>
      <rPr>
        <u/>
        <sz val="10"/>
        <color rgb="FF1155CC"/>
        <rFont val="Calibri"/>
      </rPr>
      <t>[PNS]_Pepsi Meal_Oct</t>
    </r>
    <r>
      <rPr>
        <sz val="10"/>
        <rFont val="Calibri"/>
      </rPr>
      <t>_CT, KH, BH, HP, Hue, BD</t>
    </r>
  </si>
  <si>
    <r>
      <rPr>
        <u/>
        <sz val="10"/>
        <color rgb="FF1155CC"/>
        <rFont val="Calibri"/>
      </rPr>
      <t>[PNS]_TCB_Dec.VISA ECO DEBIT</t>
    </r>
    <r>
      <rPr>
        <sz val="10"/>
        <color rgb="FF000000"/>
        <rFont val="Calibri"/>
      </rPr>
      <t>_ALL (Whitelist)</t>
    </r>
  </si>
  <si>
    <r>
      <rPr>
        <u/>
        <sz val="10"/>
        <color rgb="FF1155CC"/>
        <rFont val="Calibri"/>
      </rPr>
      <t>[PLF CP]_SPXI_Dec_Whitelist User</t>
    </r>
    <r>
      <rPr>
        <sz val="10"/>
        <color rgb="FF000000"/>
        <rFont val="Calibri"/>
      </rPr>
      <t xml:space="preserve"> - T3 only</t>
    </r>
  </si>
  <si>
    <r>
      <rPr>
        <u/>
        <sz val="10"/>
        <color rgb="FF1155CC"/>
        <rFont val="Calibri"/>
      </rPr>
      <t>[Alacarte]_Gà Rán KFC_Dec</t>
    </r>
    <r>
      <rPr>
        <sz val="10"/>
        <rFont val="Calibri"/>
      </rPr>
      <t>_241231_Gà Rán KFC_25 cities</t>
    </r>
  </si>
  <si>
    <r>
      <rPr>
        <u/>
        <sz val="10"/>
        <color rgb="FF1155CC"/>
        <rFont val="Calibri"/>
      </rPr>
      <t>[PLF CP]_SPXI_Jan_Whitelist User</t>
    </r>
    <r>
      <rPr>
        <sz val="10"/>
        <color rgb="FF000000"/>
        <rFont val="Calibri"/>
      </rPr>
      <t xml:space="preserve"> - T3 Only</t>
    </r>
  </si>
  <si>
    <r>
      <rPr>
        <u/>
        <sz val="10"/>
        <color rgb="FF1155CC"/>
        <rFont val="Calibri"/>
      </rPr>
      <t>[PNS]_HD SAISON_Jan.FOOD.26</t>
    </r>
    <r>
      <rPr>
        <sz val="10"/>
        <rFont val="Calibri"/>
      </rPr>
      <t>_ALL (Whitelist Bank)</t>
    </r>
  </si>
  <si>
    <r>
      <rPr>
        <u/>
        <sz val="10"/>
        <color rgb="FF1155CC"/>
        <rFont val="Calibri"/>
      </rPr>
      <t>[PNS]_HD SAISON_Feb.26.FOOD</t>
    </r>
    <r>
      <rPr>
        <sz val="10"/>
        <rFont val="Calibri"/>
      </rPr>
      <t>_ALL (WL)</t>
    </r>
  </si>
  <si>
    <t>19:00 - 22:00 - Layer 2</t>
  </si>
  <si>
    <t>[PLF CP]_WC_Thứ 4 Vui Vẻ, Giảm Tới 50,000đ
newcities link về: bua-toi-du-chat-giam-toi-50000d</t>
  </si>
  <si>
    <r>
      <rPr>
        <u/>
        <sz val="10"/>
        <color rgb="FF1155CC"/>
        <rFont val="Calibri"/>
      </rPr>
      <t>[PNS]_NCB_Jan</t>
    </r>
    <r>
      <rPr>
        <sz val="10"/>
        <color rgb="FF000000"/>
        <rFont val="Calibri"/>
      </rPr>
      <t>_ALL</t>
    </r>
  </si>
  <si>
    <r>
      <rPr>
        <u/>
        <sz val="10"/>
        <color rgb="FF1155CC"/>
        <rFont val="Calibri"/>
      </rPr>
      <t>[PNS]_TPB JCB Cashback_Jan</t>
    </r>
    <r>
      <rPr>
        <sz val="10"/>
        <color rgb="FF000000"/>
        <rFont val="Calibri"/>
      </rPr>
      <t>_ALL</t>
    </r>
  </si>
  <si>
    <r>
      <rPr>
        <sz val="10"/>
        <rFont val="Calibri"/>
      </rPr>
      <t xml:space="preserve">[PLF CP]_WC_Thứ 3 Thả Ga, Freeship 0Đ
</t>
    </r>
    <r>
      <rPr>
        <u/>
        <sz val="10"/>
        <color rgb="FF1155CC"/>
        <rFont val="Calibri"/>
      </rPr>
      <t>[PLF CP]_Đặt Quán Quen, Freeship 0Đ</t>
    </r>
    <r>
      <rPr>
        <sz val="10"/>
        <rFont val="Calibri"/>
      </rPr>
      <t>_newcities</t>
    </r>
  </si>
  <si>
    <r>
      <rPr>
        <sz val="10"/>
        <rFont val="Calibri"/>
      </rPr>
      <t xml:space="preserve">19-20H: </t>
    </r>
    <r>
      <rPr>
        <u/>
        <sz val="10"/>
        <color rgb="FF1155CC"/>
        <rFont val="Calibri"/>
      </rPr>
      <t>[PLF CP]_BAU_Bữa tối đủ chất, giảm tới 50.000Đ</t>
    </r>
    <r>
      <rPr>
        <sz val="10"/>
        <rFont val="Calibri"/>
      </rPr>
      <t xml:space="preserve">
20-22H:</t>
    </r>
    <r>
      <rPr>
        <u/>
        <sz val="10"/>
        <color rgb="FF1155CC"/>
        <rFont val="Calibri"/>
      </rPr>
      <t xml:space="preserve"> [PLF CP]_BAU_Món gì cũng ngon, bữa tối giảm 30.000Đ</t>
    </r>
  </si>
  <si>
    <r>
      <rPr>
        <sz val="10"/>
        <rFont val="Calibri"/>
      </rPr>
      <t xml:space="preserve"> </t>
    </r>
    <r>
      <rPr>
        <u/>
        <sz val="10"/>
        <color rgb="FF1155CC"/>
        <rFont val="Calibri"/>
      </rPr>
      <t>[PLF CP]_BAU_Bữa tối đủ chất, giảm tới 50.000Đ</t>
    </r>
  </si>
  <si>
    <r>
      <rPr>
        <sz val="10"/>
        <rFont val="Calibri"/>
      </rPr>
      <t xml:space="preserve">[PLF CP]_WC_Thứ 3 Thả Ga, Freeship 0Đ
</t>
    </r>
    <r>
      <rPr>
        <u/>
        <sz val="10"/>
        <color rgb="FF1155CC"/>
        <rFont val="Calibri"/>
      </rPr>
      <t>[PLF CP]_Đặt Quán Quen, Freeship 0Đ</t>
    </r>
    <r>
      <rPr>
        <sz val="10"/>
        <rFont val="Calibri"/>
      </rPr>
      <t>_newcities</t>
    </r>
  </si>
  <si>
    <r>
      <rPr>
        <sz val="10"/>
        <rFont val="Calibri"/>
      </rPr>
      <t>[PLF CP]_YEP_Vạn Deal Rộn Ràng, Giảm tới 88.000Đ
còn lại:</t>
    </r>
    <r>
      <rPr>
        <u/>
        <sz val="10"/>
        <color rgb="FF1155CC"/>
        <rFont val="Calibri"/>
      </rPr>
      <t>[PLF CP]_BAU_Đặt món ăn tối, chỉ từ 40.000Đ</t>
    </r>
  </si>
  <si>
    <t xml:space="preserve"> [PLF CP]_BAU_Bữa tối đủ chất, giảm tới 70.000Đ</t>
  </si>
  <si>
    <r>
      <rPr>
        <sz val="10"/>
        <rFont val="Calibri"/>
      </rPr>
      <t xml:space="preserve">[PLF CP]_WC_Thứ 3 Thả Ga, Freeship 0Đ
</t>
    </r>
    <r>
      <rPr>
        <u/>
        <sz val="10"/>
        <color rgb="FF1155CC"/>
        <rFont val="Calibri"/>
      </rPr>
      <t>[PLF CP]_Đặt Quán Quen, Freeship 0Đ</t>
    </r>
    <r>
      <rPr>
        <sz val="10"/>
        <rFont val="Calibri"/>
      </rPr>
      <t>_newcities</t>
    </r>
  </si>
  <si>
    <r>
      <rPr>
        <u/>
        <sz val="10"/>
        <color rgb="FF1155CC"/>
        <rFont val="Calibri"/>
      </rPr>
      <t>[PNS]_TPB JCB Cashback_Feb</t>
    </r>
    <r>
      <rPr>
        <sz val="10"/>
        <rFont val="Calibri"/>
      </rPr>
      <t>_ALL</t>
    </r>
  </si>
  <si>
    <r>
      <rPr>
        <sz val="10"/>
        <rFont val="Calibri"/>
      </rPr>
      <t>[PLF CP]_14.2_Mùa Yêu Deal Hời, Giảm tới 50%
còn lại:</t>
    </r>
    <r>
      <rPr>
        <u/>
        <sz val="10"/>
        <color rgb="FF1155CC"/>
        <rFont val="Calibri"/>
      </rPr>
      <t xml:space="preserve"> [PLF CP]_BAU_Đặt món ăn tối, chỉ từ 40.000Đ</t>
    </r>
  </si>
  <si>
    <r>
      <rPr>
        <sz val="10"/>
        <rFont val="Calibri"/>
      </rPr>
      <t xml:space="preserve">19-20H: </t>
    </r>
    <r>
      <rPr>
        <u/>
        <sz val="10"/>
        <color rgb="FF1155CC"/>
        <rFont val="Calibri"/>
      </rPr>
      <t>[PLF CP]_BAU_Bữa tối đủ chất, giảm tới 50.000Đ</t>
    </r>
    <r>
      <rPr>
        <sz val="10"/>
        <rFont val="Calibri"/>
      </rPr>
      <t xml:space="preserve">
20-22H: </t>
    </r>
    <r>
      <rPr>
        <u/>
        <sz val="10"/>
        <color rgb="FF1155CC"/>
        <rFont val="Calibri"/>
      </rPr>
      <t>[PLF CP]_BAU_Món gì cũng ngon, bữa tối giảm 30.000Đ</t>
    </r>
  </si>
  <si>
    <r>
      <rPr>
        <sz val="10"/>
        <rFont val="Calibri"/>
      </rPr>
      <t xml:space="preserve">[PLF CP]_WC_Thứ 3 Thả Ga, Freeship 0Đ
</t>
    </r>
    <r>
      <rPr>
        <u/>
        <sz val="10"/>
        <color rgb="FF1155CC"/>
        <rFont val="Calibri"/>
      </rPr>
      <t>[PLF CP]_Đặt Quán Quen, Freeship 0Đ</t>
    </r>
    <r>
      <rPr>
        <sz val="10"/>
        <rFont val="Calibri"/>
      </rPr>
      <t>_newcities</t>
    </r>
  </si>
  <si>
    <r>
      <rPr>
        <sz val="10"/>
        <rFont val="Calibri"/>
      </rPr>
      <t xml:space="preserve">19-20H:[PLF CP]_SPFDay_Săn Deal Ăn Ngon giảm tới 75.000Đ
20-22H: [PLF CP]_SPFDay_Món Gì Cũng Có, Siêu Deal 0Đ_T2
T3: </t>
    </r>
    <r>
      <rPr>
        <u/>
        <sz val="10"/>
        <color rgb="FF1155CC"/>
        <rFont val="Calibri"/>
      </rPr>
      <t xml:space="preserve"> [PLF CP]_BAU_Đặt món ăn tối, chỉ từ 40.000Đ</t>
    </r>
  </si>
  <si>
    <r>
      <rPr>
        <u/>
        <sz val="10"/>
        <color rgb="FF1155CC"/>
        <rFont val="Calibri"/>
      </rPr>
      <t>[PLF CP]_BAU_Bữa tối 0Đ Món gì cũng ngon</t>
    </r>
    <r>
      <rPr>
        <sz val="10"/>
        <rFont val="Calibri"/>
      </rPr>
      <t>_T2
còn lại[PLF CP]_3.3_Deal Hot Toàn Sàn, Freeship 0Đ</t>
    </r>
  </si>
  <si>
    <r>
      <rPr>
        <sz val="10"/>
        <rFont val="Calibri"/>
      </rPr>
      <t>[PLF CP]_3.3_Siêu Deal Đầu Năm, Giảm tới 50%
còn lại:</t>
    </r>
    <r>
      <rPr>
        <u/>
        <sz val="10"/>
        <color rgb="FF1155CC"/>
        <rFont val="Calibri"/>
      </rPr>
      <t xml:space="preserve"> [PLF CP]_BAU_Đặt món ăn tối, chỉ từ 40.000Đ</t>
    </r>
  </si>
  <si>
    <r>
      <rPr>
        <sz val="10"/>
        <rFont val="Calibri"/>
      </rPr>
      <t xml:space="preserve">[PLF CP]_WC_Thứ 3 Thả Ga, Freeship 0Đ
</t>
    </r>
    <r>
      <rPr>
        <u/>
        <sz val="10"/>
        <color rgb="FF1155CC"/>
        <rFont val="Calibri"/>
      </rPr>
      <t>[PLF CP]_Đặt Quán Quen, Freeship 0Đ</t>
    </r>
    <r>
      <rPr>
        <sz val="10"/>
        <rFont val="Calibri"/>
      </rPr>
      <t>_newcities</t>
    </r>
  </si>
  <si>
    <r>
      <rPr>
        <u/>
        <sz val="10"/>
        <color rgb="FF1155CC"/>
        <rFont val="Calibri"/>
      </rPr>
      <t>[PLF CP]_BAU_Món Gì Cũng Ngon, Bữa Tối 0Đ</t>
    </r>
    <r>
      <rPr>
        <sz val="10"/>
        <rFont val="Calibri"/>
      </rPr>
      <t>_T2
còn lại:  [PLF CP]_3.3_Deal Hot Toàn Sàn, Freeship 0Đ</t>
    </r>
  </si>
  <si>
    <t>[PLF CP]_3.3_Siêu Deal Đầu Năm, Giảm tới 50%
còn lại: [PLF CP]_WC_Tiệc cuối tuần, giảm tưng bừng 105.000Đ</t>
  </si>
  <si>
    <t>18-19H:[PLF CP]_3.3_Siêu Deal Đầu Năm, Giảm tới 40.000Đ
Link về: an-toi-no-ne-giam-40000d
19-20h:[PLF CP]_3.3_Ăn Tối Chỉ 0Đ
link: bua-toi-0d-mon-gi-cung-ngon-pn
20-21H:[PLF CP]_3.3_Siêu Deal Đầu Năm, Giảm tới 50%
Link về: an-toi-no-ne-giam-50
21-22h:  [PLF CP]_3.3_Deal Hot Toàn Sàn, Freeship 0Đ
Link về: freeship-0d-moi-bua-toi</t>
  </si>
  <si>
    <r>
      <rPr>
        <sz val="10"/>
        <rFont val="Calibri"/>
      </rPr>
      <t xml:space="preserve">[PLF CP]_WC_Thứ 3 Thả Ga, Freeship 0Đ
</t>
    </r>
    <r>
      <rPr>
        <u/>
        <sz val="10"/>
        <color rgb="FF1155CC"/>
        <rFont val="Calibri"/>
      </rPr>
      <t>[PLF CP]_Đặt Quán Quen, Freeship 0Đ</t>
    </r>
    <r>
      <rPr>
        <sz val="10"/>
        <rFont val="Calibri"/>
      </rPr>
      <t>_newcities</t>
    </r>
  </si>
  <si>
    <t>[PLF CP]_8.3_Vạn Deal Xinh, Giảm tới 83.000Đ
còn lại:[PLF CP]_WC_Thứ 6 Ngày Vàng, Giảm Không Giới Hạn</t>
  </si>
  <si>
    <t>19-20h[PLF CP]_8.3_Ngày Của Nàng, Freeship 0Đ
Link: moi-nang-bua-toi-freeship-20k
20-21h: [PLF CP]_8.3_Chiêu Đãi Chị Em, Giảm tới 95.000Đ
Link về: bua-toi-deal-ngot-giam-toi-95000d
21-22h: [PLF CP]_8.3_Vạn Deal Xinh, Giảm tới 50%
Link về: tiec-toi-moi-nang-giam-50</t>
  </si>
  <si>
    <r>
      <rPr>
        <u/>
        <sz val="10"/>
        <color rgb="FF1155CC"/>
        <rFont val="Calibri"/>
      </rPr>
      <t>[PNS]_TPB JCB Cashback_Mar</t>
    </r>
    <r>
      <rPr>
        <sz val="10"/>
        <color rgb="FF000000"/>
        <rFont val="Calibri"/>
      </rPr>
      <t>_ALL</t>
    </r>
  </si>
  <si>
    <r>
      <rPr>
        <sz val="10"/>
        <rFont val="Calibri"/>
      </rPr>
      <t>19-20H: :</t>
    </r>
    <r>
      <rPr>
        <u/>
        <sz val="10"/>
        <color rgb="FF1155CC"/>
        <rFont val="Calibri"/>
      </rPr>
      <t xml:space="preserve"> [PLF CP]_BAU_Đặt món ăn tối, chỉ từ 40.000Đ"</t>
    </r>
    <r>
      <rPr>
        <sz val="10"/>
        <rFont val="Calibri"/>
      </rPr>
      <t xml:space="preserve">
20-22H:</t>
    </r>
    <r>
      <rPr>
        <u/>
        <sz val="10"/>
        <color rgb="FF1155CC"/>
        <rFont val="Calibri"/>
      </rPr>
      <t xml:space="preserve"> [PLF CP]_BAU_Món gì cũng ngon, bữa tối giảm 30.000Đ</t>
    </r>
  </si>
  <si>
    <r>
      <rPr>
        <u/>
        <sz val="10"/>
        <color rgb="FF1155CC"/>
        <rFont val="Calibri"/>
      </rPr>
      <t>[PLF CP]_BAU_Món Gì Cũng Ngon, Bữa Tối 0Đ_</t>
    </r>
    <r>
      <rPr>
        <sz val="10"/>
        <rFont val="Calibri"/>
      </rPr>
      <t>T2
còn lại[PLF CP]_WC_Thứ 3 Thả Ga, Freeship 0Đ</t>
    </r>
  </si>
  <si>
    <r>
      <rPr>
        <sz val="10"/>
        <rFont val="Calibri"/>
      </rPr>
      <t>19-20H: [PLF CP]_SPFDay_Siêu Deal Ăn Uống, Giảm tới 35.000Đ
newcities</t>
    </r>
    <r>
      <rPr>
        <u/>
        <sz val="10"/>
        <color rgb="FF1155CC"/>
        <rFont val="Calibri"/>
      </rPr>
      <t>: [PLF CP]_BAU_Đặt món ăn tối, chỉ từ 40.000Đ</t>
    </r>
    <r>
      <rPr>
        <sz val="10"/>
        <rFont val="Calibri"/>
      </rPr>
      <t xml:space="preserve">
20-22H:</t>
    </r>
    <r>
      <rPr>
        <u/>
        <sz val="10"/>
        <color rgb="FF1155CC"/>
        <rFont val="Calibri"/>
      </rPr>
      <t xml:space="preserve"> [PLF CP]_BAU_Món gì cũng ngon, bữa tối giảm 30.000Đ</t>
    </r>
  </si>
  <si>
    <r>
      <rPr>
        <sz val="10"/>
        <rFont val="Calibri"/>
      </rPr>
      <t>[PLF CP]_4.4_Món Ngon Giá Hời, Vạn Deal 0Đ
còn lại:</t>
    </r>
    <r>
      <rPr>
        <u/>
        <sz val="10"/>
        <color rgb="FF1155CC"/>
        <rFont val="Calibri"/>
      </rPr>
      <t>[PLF CP]_BAU_Món gì cũng ngon, bữa tối giảm 30.000Đ</t>
    </r>
  </si>
  <si>
    <r>
      <rPr>
        <u/>
        <sz val="10"/>
        <color rgb="FF1155CC"/>
        <rFont val="Calibri"/>
      </rPr>
      <t>[PLF CP]_BAU_Món Gì Cũng Ngon, Bữa Tối 0Đ_</t>
    </r>
    <r>
      <rPr>
        <sz val="10"/>
        <rFont val="Calibri"/>
      </rPr>
      <t>T2
còn lại: [PLF CP]_BAU_Ăn Sập Bốn Phương, giảm 18.000Đ_All OTH</t>
    </r>
  </si>
  <si>
    <r>
      <rPr>
        <sz val="10"/>
        <rFont val="Calibri"/>
      </rPr>
      <t>[PLF CP]_4.4_Món Ngon Giá Hời, Vạn Deal 0Đ
còn lại:</t>
    </r>
    <r>
      <rPr>
        <u/>
        <sz val="10"/>
        <color rgb="FF1155CC"/>
        <rFont val="Calibri"/>
      </rPr>
      <t>[PLF CP]_BAU_Món gì cũng ngon, bữa tối giảm 30.000Đ</t>
    </r>
  </si>
  <si>
    <r>
      <rPr>
        <sz val="10"/>
        <rFont val="Calibri"/>
      </rPr>
      <t>[PLF CP]_4.4_Bao Trọn Món Ngon, Giảm 44.000Đ
còn lại:</t>
    </r>
    <r>
      <rPr>
        <u/>
        <sz val="10"/>
        <color rgb="FF1155CC"/>
        <rFont val="Calibri"/>
      </rPr>
      <t>[PLF CP]_BAU_Đặt món ăn tối, chỉ từ 40.000Đ</t>
    </r>
  </si>
  <si>
    <r>
      <rPr>
        <sz val="10"/>
        <rFont val="Calibri"/>
      </rPr>
      <t>[PLF CP]_4.4_Món Ngon Giá Hời, Vạn Deal 0Đ
còn lại:</t>
    </r>
    <r>
      <rPr>
        <u/>
        <sz val="10"/>
        <color rgb="FF1155CC"/>
        <rFont val="Calibri"/>
      </rPr>
      <t>[PLF CP]_BAU_Món gì cũng ngon, bữa tối giảm 30.000Đ</t>
    </r>
  </si>
  <si>
    <t>19-20h:[PLF CP]_4.4_Ăn Tối Chỉ 0Đ
link: bua-toi-0d-mon-gi-cung-ngon-pn
20-21H:[PLF CP]_4.4_Bao Trọn Món Ngon, Giảm 50%
Link về: an-toi-no-ne-giam-50
21-22h:  [PLF CP]_4.4_Ăn Ngon Cả Ngày, Freeship 0Đ
Link về: freeship-0d-moi-bua-toi</t>
  </si>
  <si>
    <r>
      <rPr>
        <u/>
        <sz val="10"/>
        <color rgb="FF1155CC"/>
        <rFont val="Calibri"/>
      </rPr>
      <t>[PLF CP]_BAU_Món Gì Cũng Ngon, Bữa Tối 0Đ_</t>
    </r>
    <r>
      <rPr>
        <sz val="10"/>
        <rFont val="Calibri"/>
      </rPr>
      <t>T2
còn lại[PLF CP]_WC_Thứ 3 Thả Ga, Freeship 0Đ</t>
    </r>
  </si>
  <si>
    <r>
      <rPr>
        <u/>
        <sz val="11"/>
        <color rgb="FF1155CC"/>
        <rFont val="Calibri"/>
      </rPr>
      <t>[PNS]_NCB_Apr</t>
    </r>
    <r>
      <rPr>
        <sz val="11"/>
        <color rgb="FF000000"/>
        <rFont val="Calibri"/>
      </rPr>
      <t>_ALL</t>
    </r>
  </si>
  <si>
    <t>19-20H: [PLF CP]_Mid Month_Săn Deal Giữa Tháng, Giảm tới 75.000Đ
20-22H:[PLF CP]_Mid Month_Ăn Ngon Giữa Tháng, Khao Deal 0Đ
còn lại:  [PLF CP]_WC_Thứ 3 Thả Ga, Freeship 0Đ"</t>
  </si>
  <si>
    <r>
      <rPr>
        <sz val="10"/>
        <rFont val="Calibri"/>
      </rPr>
      <t>19-20H: [PLF CP]_SPFDay_Siêu Deal Ăn Uống, Giảm tới 35.000Đ
newcities</t>
    </r>
    <r>
      <rPr>
        <u/>
        <sz val="10"/>
        <color rgb="FF1155CC"/>
        <rFont val="Calibri"/>
      </rPr>
      <t>: [PLF CP]_BAU_Đặt món ăn tối, chỉ từ 40.000Đ</t>
    </r>
    <r>
      <rPr>
        <sz val="10"/>
        <rFont val="Calibri"/>
      </rPr>
      <t xml:space="preserve">
20-22H:</t>
    </r>
    <r>
      <rPr>
        <u/>
        <sz val="10"/>
        <color rgb="FF1155CC"/>
        <rFont val="Calibri"/>
      </rPr>
      <t xml:space="preserve"> [PLF CP]_BAU_Món gì cũng ngon, bữa tối giảm 30.000Đ</t>
    </r>
  </si>
  <si>
    <r>
      <rPr>
        <u/>
        <sz val="10"/>
        <color rgb="FF1155CC"/>
        <rFont val="Calibri"/>
      </rPr>
      <t>[PLF CP]_BAU_Món Gì Cũng Ngon, Bữa Tối 0Đ_</t>
    </r>
    <r>
      <rPr>
        <sz val="10"/>
        <rFont val="Calibri"/>
      </rPr>
      <t>T2
còn lại[PLF CP]_WC_Thứ 3 Thả Ga, Freeship 0Đ</t>
    </r>
  </si>
  <si>
    <t>"19-20h: [PLF CP]_5.5 CP_ĐẠI TIỆC BỮA TỐI Giảm 50%"
Link về: an-toi-no-ne-giam-50
"20-21h: [PLF CP]_5.5_ShopeeFood x BOF Khao Vạn Món Giảm Tới 55K"
"21-22h: [PLF CP]_5.5 CP_Ăn Tối Chỉ 0Đ
Link về: bua-toi-0d-mon-gi-cung-ngon-pn"</t>
  </si>
  <si>
    <t>19h - 21h [PLF CP]_Mid Month_DEAL BỮA TỐI XỊN Giảm 50%
others: [PLF CP]_Mid Month_Freeship Giữa Tháng, Giảm tới 60.000Đ
21h - 22h [PLF CP]_Mid Month_Siêu Deal Giữa Tháng, Giảm tới 155.000Đ
others: [PLF CP]_Mid Month_Freeship Giữa Tháng, Giảm tới 60.000Đ</t>
  </si>
  <si>
    <t>19h - 21h [PLF CP]_SPFDay_Bộ chung DEAL THƯƠNG HIỆU Giảm 50%
21h - 22h [PLF CP]_SPFDay_Săn Deal Ăn Ngon giảm tới 75.000Đ
Other: [PLF CP]_Summer Thematic_Deal Tiệc Ngày Hè</t>
  </si>
  <si>
    <t>[PLF CP]_FS_Chớp Deal Đếm Ngược, Chỉ 2000Đ
[PLF CP]_BAU_Bữa tối đủ chất, giảm tới 50.000Đ</t>
  </si>
  <si>
    <t>19-20h: [PLF CP]_6.6_ĐẠI TIỆC BỮA TỐI Giảm 50%
20-21h: [PLF CP]_6.6_Siêu Deal Giữa Năm, Giảm tới 50%
https://shopeefood.vn/u/shopeefood_spikesieudeal50
21-22h: [PLF CP]_6.6_Ăn Tối Chỉ 0Đ
Link về: https://shopeefood.vn/u/shopeefood_cpantoi
-----------
Other: [PLF CP]_6.6_Ăn Tối Chỉ 0Đ</t>
  </si>
  <si>
    <t>[Exclude NU] [PLF CP]_BAU_Đặt món ăn tối, chỉ từ 40.000Đ</t>
  </si>
  <si>
    <t>[Exclude NU] [PLF CP]_BAU_Bữa tối Cuối Tuần, giảm 70.000Đ</t>
  </si>
  <si>
    <t>19h - 21h [PLF CP]_Mid Month_DEAL BỮA TỐI XỊN Giảm 50%
21h - 22h [PLF CP]_Mid Month_Siêu Deal Giữa Tháng, Giảm tới 155.000Đ
Others: [Exclude NU] [PLF CP]_BAU_Bữa tối đủ chất, giảm tới 50.000Đ</t>
  </si>
  <si>
    <t>19h - 21h [PLF CP]_SPFDay_Ăn Thả Ga, Freeship tới 60.000Đ
21h - 22h [PLF CP]_SPFDay_Săn Deal Ăn Ngon giảm tới 75.000Đ</t>
  </si>
  <si>
    <t>[Exclude NU] [PLF CP]_BAU_Ăn đêm không lo phí ship</t>
  </si>
  <si>
    <t>[Exclude NU] [PLF CP]_Thematic_Tiếp Sức Mùa Thi, Giảm tới 40.000Đ</t>
  </si>
  <si>
    <r>
      <rPr>
        <sz val="10"/>
        <rFont val="Calibri"/>
      </rPr>
      <t xml:space="preserve">19-20h: [PLF CP]_7.7_ĐẠI TIỆC BỮA TỐI Giảm 50%
20-21h: [PLF CP]_7.7_Món Ngon Mọi Miền, Giảm tới 50%
https://shopeefood.vn/u/shopeefood_spikesieudeal50
21-22h: [PLF CP]_7.7_Ăn Tối Chỉ 0Đ
Link về: </t>
    </r>
    <r>
      <rPr>
        <u/>
        <sz val="10"/>
        <color rgb="FF1155CC"/>
        <rFont val="Calibri"/>
      </rPr>
      <t xml:space="preserve">https://shopeefood.vn/u/shopeefood_cpantoi
</t>
    </r>
    <r>
      <rPr>
        <sz val="10"/>
        <rFont val="Calibri"/>
      </rPr>
      <t>Other: [PLF CP]_7.7_Săn Deal 7.7, giảm tới 95.000Đ</t>
    </r>
  </si>
  <si>
    <t>19-20h: [PLF CP]_8.8_Ăn Tối Chỉ 0Đ
20-21h: [PLF CP]_8.8_Săn Deal 8.8, Giảm Tới 95.000Đ
21-22h:[PLF CP]_8.8_Ăn Tối Chỉ 0Đ</t>
  </si>
  <si>
    <t>[PLF CP]_BAU_Đặt Là Có Mã, Freeship 10.000Đ</t>
  </si>
  <si>
    <r>
      <rPr>
        <strike/>
        <sz val="10"/>
        <color theme="1"/>
        <rFont val="Calibri"/>
      </rPr>
      <t xml:space="preserve">[PLF CP]_Thematic_Chào Bạn Mới, Tung Deal 0Đ
</t>
    </r>
    <r>
      <rPr>
        <sz val="10"/>
        <color theme="1"/>
        <rFont val="Calibri"/>
      </rPr>
      <t>[PLF CP]_BAU_Món Gì Cũng Ngon, Bữa Tối 0Đ</t>
    </r>
  </si>
  <si>
    <t>19h - 21h: [PLF CP]_Món Ngon Giá Rẻ, Đồng Giá 15.000Đ
21h - 22h: [PLF CP]_Mid Month_Freeship Giữa Tháng, Freeship tới 60.000Đ</t>
  </si>
  <si>
    <t>19h - 21h: [PLF CP]_SPFDay_Săn Deal Ăn Ngon giảm tới 75.000Đ
21h - 22h: [PLF CP]_SPFDay_Ăn Thả Ga, Freeship tới 60.000Đ</t>
  </si>
  <si>
    <t>[PLF CP]_FS_Ăn Tối Siêu Flash Sale, Giảm 45%
Others: [PLF CP]_BAU_Món gì cũng ngon, bữa tối giảm 30.000Đ</t>
  </si>
  <si>
    <t>[PLF CP]_9.9_Mở Tiệc Bao Ngon, Chỉ 0Đ
Others: [PLF CP]_BAU_Bữa tối no nê, Freeship 0Đ</t>
  </si>
  <si>
    <t>[PLF CP]_FS_Ăn Tối Siêu Flash Sale, Giảm 45%
Others: [PLF CP]_BAU_Bữa tối no nê, Freeship 0Đ</t>
  </si>
  <si>
    <t>19h - 21h: [PLF CP]_Mid Month Sale_Món Ngon Giá Rẻ, Đồng Giá 15.000Đ
Others: [PLF CP]_WC_Thứ 2 Đầu Tuần, Giảm Tới 40.000ĐĐ
21h - 22h: [PLF CP]_Mid Month Sale_Siêu Deal Giữa Tháng, Giảm tới 50%</t>
  </si>
  <si>
    <t>19h - 21h: [PLF CP]_SPFDay_Săn Deal Ăn Ngon giảm tới 75.000Đ
21h - 22h: [PLF CP]_SPFDay_Siêu Deal Ăn Uống, Giảm tới 50%
Others: [PLF CP]_BAU_Bữa tối Cuối Tuần, giảm 70.000Đ</t>
  </si>
  <si>
    <t>19h - 21h: [PLF CP]_Mid Month Sale_Món Ngon Giá Rẻ, Đồng Giá 27.000Đ
21h - 22h: [PLF CP]_Mid Month Sale_Siêu Deal Giữa Tháng, Giảm tới 50%
Others: [PLF CP]_WC_Món Ngon Giữa Tuần, Giảm Tới 30.000Đ</t>
  </si>
  <si>
    <t>[PLF CP]_Thematic_Mừng Ngày Chị Em, Giảm tới 50%
Others: [PLF CP]_BAU_Bữa tối đủ chất, giảm tới 50.000Đ</t>
  </si>
  <si>
    <t>[PLF CP]_Mid Month Sale_Món Ngon Bao Ship, Chỉ 30.000Đ</t>
  </si>
  <si>
    <t>19-20h: [PLF CP]_Thematic_Săn Deal 20.11, Giảm tới 95.000Đ
20-21h: [PLF CP]_Thematic_Tiệc Liên Hoan Lớp, Giảm tới 199.000Đ
21-22h: [PLF CP]_Thematic_Săn Deal 20.11, Giảm tới 95.000Đ</t>
  </si>
  <si>
    <t>[PLF CP]_Thematic_Món Ngon Bao Ship, Chỉ 30.000Đ
Others: [PLF CP]_BAU_Bữa tối đủ chất, giảm tới 50.000Đ</t>
  </si>
  <si>
    <t>19h - 21h: [PLF CP]_Mid Month Sale_Món Ngon Bao Ship, Chỉ 30.000Đ
21h - 22h: [PLF CP]_Mid Month Sale_Săn Deal Giữa Tháng, Giảm tới 75.000Đ</t>
  </si>
  <si>
    <t>19h - 21h: [PLF CP]_SPFDay_Săn Deal Ăn Ngon giảm tới 75.000Đ
21h - 22h: [PLF CP]_SPFDay_Siêu Deal Ăn Uống, Giảm tới 50%</t>
  </si>
  <si>
    <t>19-20h: [PLF CP]_Thematic_Tiệc Tối Xmas Giảm Tới 300.000Đ
20-21h: [PLF CP]_Thematic_Săn Deal Noel, Giảm tới 88.000Đ
21-22h: [PLF CP]_Thematic_Săn Deal Xmas, Giảm tới 95.000Đ</t>
  </si>
  <si>
    <t>19-20h: [PLF CP]_Thematic_Tiệc Tối Cuối Năm Giảm Tới 300.000Đ
20-21h: [PLF CP]_Thematic_Mở Tiệc Tưng Bừng Giảm 88.000Đ
21-22h: [PLF CP]_Thematic_Deal Cuối Năm, Giảm tới 95.000Đ</t>
  </si>
  <si>
    <t>19h - 21h: [PLF CP]_SPF Day_Ăn Thả Ga Freeship 60.000Đ
21h - 22h: [PLF CP]_SPF Day_Deal Ngon Giảm Tới 75.000Đ</t>
  </si>
  <si>
    <t>19h - 21h: [PLF CP]_Thematic_Tưng Bừng Liên Hoan, Freeship 88.000Đ
21h - 22h: [PLF CP]_Thematic_Săn Deal Cuối Năm Giảm 95.000Đ</t>
  </si>
  <si>
    <t>22:00 - 24:00 - Layer 1
(Whitlisted/AHOC)</t>
  </si>
  <si>
    <r>
      <rPr>
        <b/>
        <sz val="10"/>
        <color rgb="FFFF0000"/>
        <rFont val="Calibri"/>
      </rPr>
      <t xml:space="preserve">Whitelist on Shopee
</t>
    </r>
    <r>
      <rPr>
        <b/>
        <u/>
        <sz val="10"/>
        <color rgb="FF1155CC"/>
        <rFont val="Calibri"/>
      </rPr>
      <t xml:space="preserve"> [PLF CP]_SPayLater</t>
    </r>
  </si>
  <si>
    <r>
      <rPr>
        <b/>
        <sz val="10"/>
        <color rgb="FFFF0000"/>
        <rFont val="Calibri"/>
      </rPr>
      <t xml:space="preserve">Whitelist on Shopee
</t>
    </r>
    <r>
      <rPr>
        <b/>
        <u/>
        <sz val="10"/>
        <color rgb="FFFF0000"/>
        <rFont val="Calibri"/>
      </rPr>
      <t xml:space="preserve"> [PLF CP]_SPayLater</t>
    </r>
  </si>
  <si>
    <r>
      <rPr>
        <b/>
        <sz val="10"/>
        <color rgb="FFFF0000"/>
        <rFont val="Calibri"/>
      </rPr>
      <t xml:space="preserve">Whitelist on Shopee
</t>
    </r>
    <r>
      <rPr>
        <b/>
        <u/>
        <sz val="10"/>
        <color rgb="FFFF0000"/>
        <rFont val="Calibri"/>
      </rPr>
      <t xml:space="preserve"> [PLF CP]_SPayLater</t>
    </r>
  </si>
  <si>
    <r>
      <rPr>
        <b/>
        <sz val="10"/>
        <color rgb="FFFF0000"/>
        <rFont val="Calibri"/>
      </rPr>
      <t xml:space="preserve">Whitelist on Shopee
</t>
    </r>
    <r>
      <rPr>
        <b/>
        <u/>
        <sz val="10"/>
        <color rgb="FFFF0000"/>
        <rFont val="Calibri"/>
      </rPr>
      <t xml:space="preserve"> [PLF CP]_SPayLater</t>
    </r>
  </si>
  <si>
    <r>
      <rPr>
        <b/>
        <sz val="10"/>
        <color rgb="FFFF0000"/>
        <rFont val="Calibri"/>
      </rPr>
      <t>Whitelist on SPF</t>
    </r>
    <r>
      <rPr>
        <b/>
        <sz val="10"/>
        <rFont val="Calibri"/>
      </rPr>
      <t xml:space="preserve">
</t>
    </r>
    <r>
      <rPr>
        <b/>
        <u/>
        <sz val="10"/>
        <color rgb="FF1155CC"/>
        <rFont val="Calibri"/>
      </rPr>
      <t>[PLF CP]_SPXI_Apr_Whitelist User</t>
    </r>
    <r>
      <rPr>
        <sz val="10"/>
        <rFont val="Calibri"/>
      </rPr>
      <t xml:space="preserve">
</t>
    </r>
  </si>
  <si>
    <r>
      <rPr>
        <b/>
        <sz val="10"/>
        <color rgb="FFFF0000"/>
        <rFont val="Calibri"/>
      </rPr>
      <t xml:space="preserve">Whitelist on Shopee
</t>
    </r>
    <r>
      <rPr>
        <b/>
        <u/>
        <sz val="10"/>
        <color rgb="FF1155CC"/>
        <rFont val="Calibri"/>
      </rPr>
      <t xml:space="preserve"> [PLF CP]_SPayLater</t>
    </r>
  </si>
  <si>
    <r>
      <rPr>
        <b/>
        <sz val="10"/>
        <color rgb="FFFF0000"/>
        <rFont val="Calibri"/>
      </rPr>
      <t xml:space="preserve">Whitelisted buyer
</t>
    </r>
    <r>
      <rPr>
        <b/>
        <u/>
        <sz val="10"/>
        <color rgb="FF1155CC"/>
        <rFont val="Calibri"/>
      </rPr>
      <t xml:space="preserve">[PLF CP]_SPayLater </t>
    </r>
  </si>
  <si>
    <r>
      <rPr>
        <b/>
        <sz val="10"/>
        <color rgb="FFFF0000"/>
        <rFont val="Calibri"/>
      </rPr>
      <t xml:space="preserve">Whitelisted buyer
</t>
    </r>
    <r>
      <rPr>
        <b/>
        <u/>
        <sz val="10"/>
        <color rgb="FF1155CC"/>
        <rFont val="Calibri"/>
      </rPr>
      <t xml:space="preserve">[PLF CP]_SPayLater </t>
    </r>
  </si>
  <si>
    <r>
      <rPr>
        <u/>
        <sz val="10"/>
        <color rgb="FF1155CC"/>
        <rFont val="Calibri"/>
      </rPr>
      <t>[PLF CP]_SPXI_Oct_Whitelist User</t>
    </r>
    <r>
      <rPr>
        <sz val="10"/>
        <color rgb="FF000000"/>
        <rFont val="Calibri"/>
      </rPr>
      <t xml:space="preserve"> - T3 cities only</t>
    </r>
  </si>
  <si>
    <r>
      <rPr>
        <u/>
        <sz val="10"/>
        <color rgb="FF1155CC"/>
        <rFont val="Calibri"/>
      </rPr>
      <t>[PLF CP]_SPXI_Oct_Whitelist User</t>
    </r>
    <r>
      <rPr>
        <sz val="10"/>
        <color rgb="FF000000"/>
        <rFont val="Calibri"/>
      </rPr>
      <t xml:space="preserve"> - T3 cities only</t>
    </r>
  </si>
  <si>
    <r>
      <rPr>
        <u/>
        <sz val="10"/>
        <color rgb="FF1155CC"/>
        <rFont val="Calibri"/>
      </rPr>
      <t>[PLF CP]_SPXI_Nov_Whitelist User</t>
    </r>
    <r>
      <rPr>
        <sz val="10"/>
        <rFont val="Calibri"/>
      </rPr>
      <t xml:space="preserve"> - t3 only</t>
    </r>
  </si>
  <si>
    <r>
      <rPr>
        <u/>
        <sz val="10"/>
        <color rgb="FF1155CC"/>
        <rFont val="Calibri"/>
      </rPr>
      <t>[PLF CP]_SPXI_Nov_Whitelist User</t>
    </r>
    <r>
      <rPr>
        <sz val="10"/>
        <color rgb="FF000000"/>
        <rFont val="Calibri"/>
      </rPr>
      <t xml:space="preserve"> - T3 only</t>
    </r>
  </si>
  <si>
    <r>
      <rPr>
        <u/>
        <sz val="10"/>
        <color rgb="FF1155CC"/>
        <rFont val="Calibri"/>
      </rPr>
      <t>[PLF CP]_SPXI_Dec_Whitelist User</t>
    </r>
    <r>
      <rPr>
        <sz val="10"/>
        <color rgb="FF000000"/>
        <rFont val="Calibri"/>
      </rPr>
      <t xml:space="preserve"> - T3 only</t>
    </r>
  </si>
  <si>
    <r>
      <rPr>
        <u/>
        <sz val="10"/>
        <color rgb="FF1155CC"/>
        <rFont val="Calibri"/>
      </rPr>
      <t>[PLF CP]_SPXI_Dec_Whitelist User</t>
    </r>
    <r>
      <rPr>
        <sz val="10"/>
        <color rgb="FF000000"/>
        <rFont val="Calibri"/>
      </rPr>
      <t xml:space="preserve"> - T3 Only</t>
    </r>
  </si>
  <si>
    <r>
      <rPr>
        <u/>
        <sz val="10"/>
        <color rgb="FF1155CC"/>
        <rFont val="Calibri"/>
      </rPr>
      <t>[PLF CP]_SPXI_Dec_Whitelist User</t>
    </r>
    <r>
      <rPr>
        <sz val="10"/>
        <color rgb="FF000000"/>
        <rFont val="Calibri"/>
      </rPr>
      <t xml:space="preserve"> - T3 Only</t>
    </r>
  </si>
  <si>
    <r>
      <rPr>
        <u/>
        <sz val="10"/>
        <color rgb="FF1155CC"/>
        <rFont val="Calibri"/>
      </rPr>
      <t>[PLF CP]_SPXI_Jan_Whitelist User</t>
    </r>
    <r>
      <rPr>
        <sz val="10"/>
        <color rgb="FF000000"/>
        <rFont val="Calibri"/>
      </rPr>
      <t xml:space="preserve"> - T3 Only</t>
    </r>
  </si>
  <si>
    <t>[Whitelisted User]_[PLF CP]_SPay Later_Jan</t>
  </si>
  <si>
    <r>
      <rPr>
        <u/>
        <sz val="10"/>
        <color rgb="FF1155CC"/>
        <rFont val="Calibri"/>
      </rPr>
      <t>[PLF CP]_SPXI_Jan_Whitelist User</t>
    </r>
    <r>
      <rPr>
        <u/>
        <sz val="10"/>
        <color rgb="FF000000"/>
        <rFont val="Calibri"/>
      </rPr>
      <t xml:space="preserve"> - T3 Only</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</si>
  <si>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</si>
  <si>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</si>
  <si>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</si>
  <si>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</si>
  <si>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</si>
  <si>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</si>
  <si>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</si>
  <si>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</si>
  <si>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</si>
  <si>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</si>
  <si>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</si>
  <si>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</si>
  <si>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</si>
  <si>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</si>
  <si>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22-24H :</t>
    </r>
    <r>
      <rPr>
        <u/>
        <sz val="10"/>
        <color rgb="FF1155CC"/>
        <rFont val="Calibri"/>
      </rPr>
      <t>[PLF CP]_BAU_Ăn đêm không lo phí ship</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</si>
  <si>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</si>
  <si>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</si>
  <si>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</si>
  <si>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t>
    </r>
    <r>
      <rPr>
        <u/>
        <sz val="10"/>
        <color rgb="FF1155CC"/>
        <rFont val="Calibri"/>
      </rPr>
      <t>PLF CP]_BAU_Deal Cú Đêm, Giảm 30.000Đ</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</si>
  <si>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</si>
  <si>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</si>
  <si>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</si>
  <si>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</si>
  <si>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</si>
  <si>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</si>
  <si>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</si>
  <si>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</si>
  <si>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</si>
  <si>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</si>
  <si>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</si>
  <si>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</si>
  <si>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</si>
  <si>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</si>
  <si>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</si>
  <si>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</si>
  <si>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</si>
  <si>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</si>
  <si>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</si>
  <si>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</si>
  <si>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</si>
  <si>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</si>
  <si>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</si>
  <si>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</si>
  <si>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</si>
  <si>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</si>
  <si>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</si>
  <si>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</si>
  <si>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</si>
  <si>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</si>
  <si>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t>22-24h:[PLF CP]_3.3_Săn Deal 3.3, giảm tới 95.000Đ
Link về: sieu-hoi-an-toi-giam-toi-75000d</t>
  </si>
  <si>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</si>
  <si>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</si>
  <si>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</si>
  <si>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</si>
  <si>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t>22-24h:[PLF CP]_8.3_Tiệc To Khao Chị Em, Giảm 95.000Đ
Link về:bua-khuya-deal-ngot-giam-toi-95000d"</t>
  </si>
  <si>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</si>
  <si>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</si>
  <si>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</si>
  <si>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</si>
  <si>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</si>
  <si>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</si>
  <si>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22-24H: </t>
    </r>
    <r>
      <rPr>
        <u/>
        <sz val="10"/>
        <color rgb="FF1155CC"/>
        <rFont val="Calibri"/>
      </rPr>
      <t>[PLF CP]_BAU_Deal Cú Đêm, Giảm 30.000Đ</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</si>
  <si>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</si>
  <si>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</si>
  <si>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</si>
  <si>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</si>
  <si>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</si>
  <si>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</si>
  <si>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22-24H:</t>
    </r>
    <r>
      <rPr>
        <u/>
        <sz val="10"/>
        <color rgb="FF1155CC"/>
        <rFont val="Calibri"/>
      </rPr>
      <t xml:space="preserve"> [PLF CP]_BAU_Deal Cú Đêm, Giảm 30.000Đ</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</si>
  <si>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</si>
  <si>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</si>
  <si>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</si>
  <si>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</si>
  <si>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</si>
  <si>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</si>
  <si>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</si>
  <si>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</si>
  <si>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</si>
  <si>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</si>
  <si>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</si>
  <si>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</si>
  <si>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t>22-24h:[PLF CP]_4.4_Săn Deal 4.4, giảm tới 95.000Đ
Link về: san-voucher-an-khuya-giam-75k</t>
  </si>
  <si>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</si>
  <si>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</si>
  <si>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</si>
  <si>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</si>
  <si>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</si>
  <si>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</si>
  <si>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</si>
  <si>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</si>
  <si>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</si>
  <si>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</si>
  <si>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22-24H: </t>
    </r>
    <r>
      <rPr>
        <u/>
        <sz val="10"/>
        <color rgb="FF1155CC"/>
        <rFont val="Calibri"/>
      </rPr>
      <t>[PLF CP]_BAU_Deal Cú Đêm, Giảm 30.000Đ</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</si>
  <si>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</si>
  <si>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</si>
  <si>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</si>
  <si>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22-24H: </t>
    </r>
    <r>
      <rPr>
        <u/>
        <sz val="10"/>
        <color rgb="FF1155CC"/>
        <rFont val="Calibri"/>
      </rPr>
      <t>[PLF CP]_BAU_Deal Cú Đêm, Giảm 30.000Đ</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</si>
  <si>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</si>
  <si>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</si>
  <si>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</si>
  <si>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</si>
  <si>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</si>
  <si>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</si>
  <si>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</si>
  <si>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</si>
  <si>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</si>
  <si>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</si>
  <si>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</si>
  <si>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</si>
  <si>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</si>
  <si>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</si>
  <si>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</si>
  <si>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t>22-24h: [PLF CP]_5.5 CP_Deal Ngon Chào Hè, Giảm 55.000Đ
Link về: an-toi-no-ne-giam-40000d</t>
  </si>
  <si>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</si>
  <si>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</si>
  <si>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</si>
  <si>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</si>
  <si>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</si>
  <si>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</si>
  <si>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</si>
  <si>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</si>
  <si>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</si>
  <si>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t xml:space="preserve">22h - 24h [PLF CP]_Mid Month_Siêu Deal Giữa Tháng, Giảm tới 155.000Đ
others: [PLF CP]_Mid Month_Freeship Giữa Tháng, Giảm tới 60.000Đ
</t>
  </si>
  <si>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</si>
  <si>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</si>
  <si>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</si>
  <si>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</si>
  <si>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</si>
  <si>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</si>
  <si>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</si>
  <si>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</si>
  <si>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</si>
  <si>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</si>
  <si>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</si>
  <si>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</si>
  <si>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</si>
  <si>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</si>
  <si>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</si>
  <si>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</si>
  <si>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</si>
  <si>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</si>
  <si>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</si>
  <si>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</si>
  <si>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</si>
  <si>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22-24h: [PLF CP]_6.6_Tung Deal Toàn Sàn, Freeship 0Đ
Link về: </t>
    </r>
    <r>
      <rPr>
        <u/>
        <sz val="10"/>
        <color rgb="FF1155CC"/>
        <rFont val="Calibri"/>
      </rPr>
      <t>https://shopeefood.vn/u/shopeefood_spikefreeship0d</t>
    </r>
    <r>
      <rPr>
        <sz val="10"/>
        <rFont val="Calibri"/>
      </rPr>
      <t xml:space="preserve">
</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</si>
  <si>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</si>
  <si>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</si>
  <si>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</si>
  <si>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</si>
  <si>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</si>
  <si>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</si>
  <si>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</si>
  <si>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</si>
  <si>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t>22h - 24h [PLF CP]_Mid Month_Siêu Deal Giữa Tháng, Giảm tới 155.000Đ</t>
  </si>
  <si>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</si>
  <si>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</si>
  <si>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</si>
  <si>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</si>
  <si>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</si>
  <si>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t>22h - 24h [PLF CP]_SPFDay_Ăn Thả Ga, Freeship tới 60.000Đ</t>
  </si>
  <si>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</si>
  <si>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</si>
  <si>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</si>
  <si>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</si>
  <si>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</si>
  <si>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</si>
  <si>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</si>
  <si>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</si>
  <si>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</si>
  <si>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</si>
  <si>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</si>
  <si>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</si>
  <si>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</si>
  <si>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</si>
  <si>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</si>
  <si>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t>22-24h: [PLF CP]_7.7_Tung Deal Toàn Sàn, Freeship 0Đ
Link về: https://shopeefood.vn/u/shopeefood_spikefreeship0d</t>
  </si>
  <si>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</si>
  <si>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</si>
  <si>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</si>
  <si>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</si>
  <si>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</si>
  <si>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</si>
  <si>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</si>
  <si>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</si>
  <si>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</si>
  <si>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</si>
  <si>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</si>
  <si>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</si>
  <si>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</si>
  <si>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</si>
  <si>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</si>
  <si>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</si>
  <si>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</si>
  <si>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</si>
  <si>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</si>
  <si>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</si>
  <si>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</si>
  <si>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</si>
  <si>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</si>
  <si>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r>
      <rPr>
        <sz val="10"/>
        <rFont val="Calibri"/>
      </rPr>
      <t xml:space="preserve">[PLF CP_add]_BAU_Siêu Tiệc Giảm 99,000 đồng
</t>
    </r>
    <r>
      <rPr>
        <u/>
        <sz val="10"/>
        <color rgb="FF1155CC"/>
        <rFont val="Calibri"/>
      </rPr>
      <t>[PLF CP_add]_Đặt Quán Quen, Freeship 0Đ</t>
    </r>
    <r>
      <rPr>
        <sz val="10"/>
        <rFont val="Calibri"/>
      </rPr>
      <t>_newcities</t>
    </r>
  </si>
  <si>
    <t xml:space="preserve"> [PLF CP]_Mid Month_Freeship Giữa Tháng, Freeship tới 60.000Đ</t>
  </si>
  <si>
    <t>22h - 24h: [PLF CP]_SPFDay_Ăn Thả Ga, Freeship tới 60.000Đ</t>
  </si>
  <si>
    <t>22h - 24h: [PLF CP]_Mid Month Sale_Freeship Giữa Tháng, Giảm tới 60.000Đ</t>
  </si>
  <si>
    <t>22h - 24h: [PLF CP]_SPFDay_Ăn Thả Ga, Freeship 0Đ</t>
  </si>
  <si>
    <t>[PLF CP]_Thematic_Săn Deal Cuối Năm Giảm 95.000Đ</t>
  </si>
  <si>
    <r>
      <rPr>
        <b/>
        <sz val="10"/>
        <color theme="1"/>
        <rFont val="Calibri"/>
      </rPr>
      <t>Popup Banner</t>
    </r>
    <r>
      <rPr>
        <b/>
        <i/>
        <sz val="10"/>
        <color rgb="FFFF0000"/>
        <rFont val="Calibri"/>
      </rPr>
      <t xml:space="preserve">
Layer 1 Frequency 5
Layrer 2 Frequency 5</t>
    </r>
  </si>
  <si>
    <r>
      <rPr>
        <b/>
        <sz val="10"/>
        <color rgb="FFFF0000"/>
        <rFont val="Calibri"/>
      </rPr>
      <t xml:space="preserve">Whitelist on Shopee
</t>
    </r>
    <r>
      <rPr>
        <b/>
        <u/>
        <sz val="10"/>
        <color rgb="FFFF0000"/>
        <rFont val="Calibri"/>
      </rPr>
      <t xml:space="preserve"> [PLF CP]_SPayLater</t>
    </r>
  </si>
  <si>
    <t>[Mart]_BAU_Deal Tiện Lợi_Giảm 22.000Đ</t>
  </si>
  <si>
    <t>[Mart]_BAU_Deal Tiện Lợi_Miễn phí ship</t>
  </si>
  <si>
    <r>
      <rPr>
        <b/>
        <sz val="10"/>
        <color rgb="FFFF0000"/>
        <rFont val="Calibri"/>
      </rPr>
      <t xml:space="preserve">Whitelist on Shopee
</t>
    </r>
    <r>
      <rPr>
        <b/>
        <u/>
        <sz val="10"/>
        <color rgb="FFFF0000"/>
        <rFont val="Calibri"/>
      </rPr>
      <t xml:space="preserve"> [PLF CP]_SPayLater</t>
    </r>
  </si>
  <si>
    <r>
      <rPr>
        <b/>
        <sz val="10"/>
        <color rgb="FFFF0000"/>
        <rFont val="Calibri"/>
      </rPr>
      <t xml:space="preserve">Whitelist on Shopee
</t>
    </r>
    <r>
      <rPr>
        <b/>
        <u/>
        <sz val="10"/>
        <color rgb="FF1155CC"/>
        <rFont val="Calibri"/>
      </rPr>
      <t xml:space="preserve"> [PLF CP]_SPayLater</t>
    </r>
  </si>
  <si>
    <r>
      <rPr>
        <b/>
        <sz val="10"/>
        <color rgb="FFFF0000"/>
        <rFont val="Calibri"/>
      </rPr>
      <t xml:space="preserve">Whitelist on Shopee
</t>
    </r>
    <r>
      <rPr>
        <b/>
        <u/>
        <sz val="10"/>
        <color rgb="FF1155CC"/>
        <rFont val="Calibri"/>
      </rPr>
      <t xml:space="preserve"> [PLF CP]_SPayLater</t>
    </r>
  </si>
  <si>
    <r>
      <rPr>
        <b/>
        <sz val="10"/>
        <color rgb="FFFF0000"/>
        <rFont val="Calibri"/>
      </rPr>
      <t>Whitelist New User: [</t>
    </r>
    <r>
      <rPr>
        <sz val="10"/>
        <color theme="1"/>
        <rFont val="Calibri"/>
      </rPr>
      <t>PLF CP]_NU_Tặng bạn mới deal 0Đ</t>
    </r>
  </si>
  <si>
    <r>
      <rPr>
        <b/>
        <sz val="10"/>
        <color rgb="FFFF0000"/>
        <rFont val="Calibri"/>
      </rPr>
      <t xml:space="preserve">Whitelisted buyer
</t>
    </r>
    <r>
      <rPr>
        <b/>
        <u/>
        <sz val="10"/>
        <color rgb="FF1155CC"/>
        <rFont val="Calibri"/>
      </rPr>
      <t xml:space="preserve">[PLF CP]_SPayLater </t>
    </r>
  </si>
  <si>
    <r>
      <rPr>
        <b/>
        <sz val="10"/>
        <color rgb="FFFF0000"/>
        <rFont val="Calibri"/>
      </rPr>
      <t>Whitelisted buyerFood</t>
    </r>
    <r>
      <rPr>
        <sz val="10"/>
        <rFont val="Calibri"/>
      </rPr>
      <t xml:space="preserve">
</t>
    </r>
    <r>
      <rPr>
        <u/>
        <sz val="10"/>
        <color rgb="FF1155CC"/>
        <rFont val="Calibri"/>
      </rPr>
      <t>[PLF CP]_SPXI_Aug_Whitelist User</t>
    </r>
  </si>
  <si>
    <r>
      <rPr>
        <u/>
        <sz val="10"/>
        <color rgb="FF1155CC"/>
        <rFont val="Calibri"/>
      </rPr>
      <t>[PLF CP]_SPXI_Oct_Whitelist User</t>
    </r>
    <r>
      <rPr>
        <sz val="10"/>
        <rFont val="Calibri"/>
      </rPr>
      <t xml:space="preserve"> - T3 Only</t>
    </r>
  </si>
  <si>
    <r>
      <rPr>
        <u/>
        <sz val="10"/>
        <color rgb="FF1155CC"/>
        <rFont val="Calibri"/>
      </rPr>
      <t>[PLF CP]_SPXI_Nov_Whitelist User</t>
    </r>
    <r>
      <rPr>
        <sz val="10"/>
        <color rgb="FF000000"/>
        <rFont val="Calibri"/>
      </rPr>
      <t xml:space="preserve"> - T3 only</t>
    </r>
  </si>
  <si>
    <r>
      <rPr>
        <u/>
        <sz val="10"/>
        <color rgb="FF1155CC"/>
        <rFont val="Calibri"/>
      </rPr>
      <t>[PLF CP]_SPXI_Nov_Whitelist User</t>
    </r>
    <r>
      <rPr>
        <sz val="10"/>
        <color rgb="FF000000"/>
        <rFont val="Calibri"/>
      </rPr>
      <t xml:space="preserve"> - T3 only</t>
    </r>
  </si>
  <si>
    <r>
      <rPr>
        <u/>
        <sz val="10"/>
        <color rgb="FF1155CC"/>
        <rFont val="Calibri"/>
      </rPr>
      <t>[PLF CP]_SPXI_Dec_Whitelist User</t>
    </r>
    <r>
      <rPr>
        <sz val="10"/>
        <color rgb="FF000000"/>
        <rFont val="Calibri"/>
      </rPr>
      <t xml:space="preserve"> - T3 only</t>
    </r>
  </si>
  <si>
    <r>
      <rPr>
        <u/>
        <sz val="10"/>
        <color rgb="FF1155CC"/>
        <rFont val="Calibri"/>
      </rPr>
      <t>[PLF CP]_SPXI_Dec_Whitelist User</t>
    </r>
    <r>
      <rPr>
        <sz val="10"/>
        <color rgb="FF000000"/>
        <rFont val="Calibri"/>
      </rPr>
      <t xml:space="preserve"> - T3 only</t>
    </r>
  </si>
  <si>
    <r>
      <rPr>
        <u/>
        <sz val="10"/>
        <color rgb="FF1155CC"/>
        <rFont val="Calibri"/>
      </rPr>
      <t>[PLF CP]_SPXI_Dec_Whitelist User</t>
    </r>
    <r>
      <rPr>
        <sz val="10"/>
        <color rgb="FF000000"/>
        <rFont val="Calibri"/>
      </rPr>
      <t xml:space="preserve"> - T3 Only</t>
    </r>
  </si>
  <si>
    <r>
      <rPr>
        <u/>
        <sz val="10"/>
        <color rgb="FF1155CC"/>
        <rFont val="Calibri"/>
      </rPr>
      <t>[PLF CP]_SPXI_Jan_Whitelist User</t>
    </r>
    <r>
      <rPr>
        <sz val="10"/>
        <color rgb="FF000000"/>
        <rFont val="Calibri"/>
      </rPr>
      <t xml:space="preserve"> - T3 Only</t>
    </r>
  </si>
  <si>
    <r>
      <rPr>
        <u/>
        <sz val="10"/>
        <color rgb="FF1155CC"/>
        <rFont val="Calibri"/>
      </rPr>
      <t>[PLF CP]_SPXI_Jan_Whitelist User</t>
    </r>
    <r>
      <rPr>
        <u/>
        <sz val="10"/>
        <color rgb="FF000000"/>
        <rFont val="Calibri"/>
      </rPr>
      <t xml:space="preserve"> - T3 Only</t>
    </r>
  </si>
  <si>
    <r>
      <rPr>
        <u/>
        <sz val="10"/>
        <color rgb="FF1155CC"/>
        <rFont val="Calibri"/>
      </rPr>
      <t>[PLF CP]_SPXI_Jan_Whitelist User</t>
    </r>
    <r>
      <rPr>
        <u/>
        <sz val="10"/>
        <color rgb="FF000000"/>
        <rFont val="Calibri"/>
      </rPr>
      <t xml:space="preserve"> - T3 Only</t>
    </r>
  </si>
  <si>
    <r>
      <rPr>
        <u/>
        <sz val="10"/>
        <color rgb="FF1155CC"/>
        <rFont val="Calibri"/>
      </rPr>
      <t>[PLF CP]_SPXI_Jan_Whitelist User</t>
    </r>
    <r>
      <rPr>
        <u/>
        <sz val="10"/>
        <color rgb="FF000000"/>
        <rFont val="Calibri"/>
      </rPr>
      <t xml:space="preserve"> - T3 Only</t>
    </r>
  </si>
  <si>
    <t>[Whitelisted User]_[PLF CP]_SPay Later_Feb</t>
  </si>
  <si>
    <t>[PLF CP_add]_BAU_Deal Cú Đêm, Giảm 20.000Đ</t>
  </si>
  <si>
    <t>[Mart]_BAU_Deal Tiện Lợi_Miễn phí ship
[PLF CP_add]_BAU_Deal Cú Đêm, Giảm 20.000Đ</t>
  </si>
  <si>
    <t>[Mart]_BAU_Deal Tiện Lợi_Giảm 23.000Đ
[PLF CP_add]_BAU_Deal Cú Đêm, Giảm 20.000Đ</t>
  </si>
  <si>
    <r>
      <rPr>
        <sz val="10"/>
        <rFont val="Calibri"/>
      </rPr>
      <t xml:space="preserve">0-6H: </t>
    </r>
    <r>
      <rPr>
        <u/>
        <sz val="10"/>
        <color rgb="FF1155CC"/>
        <rFont val="Calibri"/>
      </rPr>
      <t>[PLF CP]_BAU_Deal Cú Đêm, Giảm 30.000Đ</t>
    </r>
  </si>
  <si>
    <r>
      <rPr>
        <strike/>
        <sz val="10"/>
        <rFont val="Calibri"/>
      </rPr>
      <t xml:space="preserve">[PLF CP_add]_BAU_Deal Cú Đêm, Giảm 20.000Đ
</t>
    </r>
    <r>
      <rPr>
        <u/>
        <sz val="10"/>
        <color rgb="FFFF0000"/>
        <rFont val="Calibri"/>
      </rPr>
      <t>[PLF CP_add]_Coke_KV Chính Vạn Deal Sum Vầy</t>
    </r>
  </si>
  <si>
    <t>[Mart]_BAU_Deal Tiện Lợi_Giảm đến 70.000Đ
[PLF CP_add]_Coke_KV Chính Quán Mở Xuyên Tết</t>
  </si>
  <si>
    <t>0-6H: [PLF CP]_Mid Month_Săn Deal Giữa Tháng, Giảm tới 75.000Đ</t>
  </si>
  <si>
    <t>0-6h: [PLF CP]_SPFDay_Săn Deal Ăn Ngon giảm tới 75.000Đ</t>
  </si>
  <si>
    <t>[Mart]_BAU_Deal Tiện Lợi_Giảm đến 70.000Đ
[PLF CP_add]_BAU_Deal Cú Đêm, Giảm 20.000Đ</t>
  </si>
  <si>
    <t>0-5h:[PLF CP]_3.3_Deal Cú Đêm, Chỉ 0Đ
5-6h: [PLF CP]_3.3_Ăn Sáng Chỉ 0Đ
link về: bua-sang-0d-chao-ngay-moi-pn</t>
  </si>
  <si>
    <t>0-6h: [PLF CP]_8.3_Chiêu Đãi Chị Em, Giảm tới 95.000Đ
Link về:bua-khuya-deal-ngot-giam-toi-95000d</t>
  </si>
  <si>
    <t>0-6H: [PLF CP]_SPFDay_Săn Deal Ăn Ngon giảm tới 75.000Đ</t>
  </si>
  <si>
    <t>0-5h:[PLF CP]_4.4_Deal Cú Đêm, Chỉ 0Đ
5-6h: [PLF CP]_4.4_Ăn Sáng Chỉ 0Đ
link về: bua-sang-0d-chao-ngay-moi-pn</t>
  </si>
  <si>
    <t>0-6h: [[PLF CP]_Mid Month_Săn Deal Giữa Tháng, Giảm tới 75.000Đ</t>
  </si>
  <si>
    <t xml:space="preserve">0-5h:[PLF CP]_5.5 CP_Deal Cú Đêm, Chỉ 0Đ
"5-6h: [PLF CP]_5.5 CP_Ăn Sáng Chỉ 0Đ
link về: bua-sang-0d-chao-ngay-moi-pn"
</t>
  </si>
  <si>
    <t>0h - 6h [PLF CP]_Mid Month_Săn Deal Giữa Tháng, Giảm tới 75.000Đ</t>
  </si>
  <si>
    <t>0h - 6h [PLF CP]_SPFDay_Săn Deal Ăn Ngon giảm tới 75.000Đ</t>
  </si>
  <si>
    <r>
      <rPr>
        <sz val="10"/>
        <rFont val="Calibri"/>
      </rPr>
      <t xml:space="preserve">0-5h:[PLF CP]_6.6_Deal Cú Đêm, Chỉ 0Đ
5-6h: [PLF CP]_6.6_Ăn Sáng Chỉ 0Đ
link về: </t>
    </r>
    <r>
      <rPr>
        <u/>
        <sz val="10"/>
        <color rgb="FF1155CC"/>
        <rFont val="Calibri"/>
      </rPr>
      <t>https://shopeefood.vn/u/shopeefood_cpansang</t>
    </r>
  </si>
  <si>
    <t xml:space="preserve">0-5h:[PLF CP]_7.7_Deal Cú Đêm, Chỉ 0Đ
5-7h: [PLF CP]_7.7_Ăn Sáng Chỉ 0Đ
link về: https://shopeefood.vn/u/shopeefood_cpansang
</t>
  </si>
  <si>
    <t>0-5h: [PLF CP]_8.8_Deal Cú Đêm, Chỉ 0Đ</t>
  </si>
  <si>
    <r>
      <rPr>
        <sz val="10"/>
        <rFont val="Calibri"/>
      </rPr>
      <t xml:space="preserve">0-5h: [PLF CP]_BAU_Deal Cú Đêm, Giảm 30.000Đ
</t>
    </r>
    <r>
      <rPr>
        <sz val="10"/>
        <color rgb="FFFF0000"/>
        <rFont val="Calibri"/>
      </rPr>
      <t>5-6h: [PLF CP]_Thematic_Bữa Sáng Năng Lượng, Giảm tới 25.000Đ</t>
    </r>
  </si>
  <si>
    <t>0-5h: [PLF CP]_BAU_Deal Cú Đêm, Giảm 30.000Đ
5-6h: [PLF CP]_Thematic_Bữa Sáng Năng Lượng, Giảm tới 25.000Đ</t>
  </si>
  <si>
    <t>0h - 6h: [PLF CP]_SPFDay_Săn Deal Ăn Ngon giảm tới 75.000Đ</t>
  </si>
  <si>
    <t xml:space="preserve"> [PLF CP]_Thematic_Tiệc Liên Hoan Lớp, Giảm tới 199.000Đ</t>
  </si>
  <si>
    <t>0h - 6h: [PLF CP]_Mid Month Sale_Săn Deal Giữa Tháng, Giảm tới 75.000Đ</t>
  </si>
  <si>
    <t>0-5h: [[PLF CP]_Thematic_Siêu Deal Xmas, Giảm tới 50%
5-6h: [PLF CP]_Thematic_Món Ngon Xmas, Freeship tới 60.000Đ</t>
  </si>
  <si>
    <t>0-5h: [[PLF CP]_Thematic_Vui Tiệc Cuối Năm, Giảm tới 50%
5-6h: [PLF CP]_Thematic_Món Ngon Freeship tới 60.000Đ</t>
  </si>
  <si>
    <t>0h - 6h: [PLF CP]_SPF Day_Deal Ngon Giảm Tới 75.000Đ</t>
  </si>
  <si>
    <r>
      <rPr>
        <b/>
        <sz val="10"/>
        <color theme="1"/>
        <rFont val="Calibri"/>
      </rPr>
      <t xml:space="preserve">06:00 - 10:00 - Layer 1
</t>
    </r>
    <r>
      <rPr>
        <sz val="10"/>
        <color theme="1"/>
        <rFont val="Calibri"/>
      </rPr>
      <t>(Brand/adhoc/wl)</t>
    </r>
  </si>
  <si>
    <r>
      <rPr>
        <u/>
        <sz val="10"/>
        <color rgb="FF1155CC"/>
        <rFont val="Calibri"/>
      </rPr>
      <t>[SJBP]_Highlands Coffee_Weekday</t>
    </r>
    <r>
      <rPr>
        <sz val="10"/>
        <color rgb="FF000000"/>
        <rFont val="Calibri"/>
      </rPr>
      <t xml:space="preserve"> 241231_Highlands Coffee_36 cities</t>
    </r>
  </si>
  <si>
    <r>
      <rPr>
        <u/>
        <sz val="10"/>
        <color rgb="FF1155CC"/>
        <rFont val="Calibri"/>
      </rPr>
      <t>[SuperVIP]_The Coffee House_6-8.1</t>
    </r>
    <r>
      <rPr>
        <sz val="10"/>
        <color rgb="FF000000"/>
        <rFont val="Calibri"/>
      </rPr>
      <t xml:space="preserve"> 241231_The Coffee House_7 cities</t>
    </r>
  </si>
  <si>
    <r>
      <rPr>
        <u/>
        <sz val="10"/>
        <color rgb="FF1155CC"/>
        <rFont val="Calibri"/>
      </rPr>
      <t>[SuperVIP]_Highlands Coffee_6-10.1</t>
    </r>
    <r>
      <rPr>
        <sz val="10"/>
        <color rgb="FF000000"/>
        <rFont val="Calibri"/>
      </rPr>
      <t xml:space="preserve"> 241231_Highlands Coffee_36 cities</t>
    </r>
  </si>
  <si>
    <r>
      <rPr>
        <u/>
        <sz val="10"/>
        <color rgb="FF1155CC"/>
        <rFont val="Calibri"/>
      </rPr>
      <t>[SJBP]_Starbucks Coffee_WC Mon</t>
    </r>
    <r>
      <rPr>
        <sz val="10"/>
        <rFont val="Calibri"/>
      </rPr>
      <t xml:space="preserve"> 250102_Starbucks Coffee_10 cities</t>
    </r>
  </si>
  <si>
    <r>
      <rPr>
        <u/>
        <sz val="10"/>
        <color rgb="FF1155CC"/>
        <rFont val="Calibri"/>
      </rPr>
      <t>[SuperVIP]_Starbucks Coffee_14-16.1</t>
    </r>
    <r>
      <rPr>
        <sz val="10"/>
        <color rgb="FF000000"/>
        <rFont val="Calibri"/>
      </rPr>
      <t xml:space="preserve"> 250102_Starbucks Coffee_10 cities</t>
    </r>
  </si>
  <si>
    <r>
      <rPr>
        <sz val="10"/>
        <color rgb="FFFF0000"/>
        <rFont val="Calibri"/>
      </rPr>
      <t>SPF only:</t>
    </r>
    <r>
      <rPr>
        <u/>
        <sz val="10"/>
        <color rgb="FFFF0000"/>
        <rFont val="Calibri"/>
      </rPr>
      <t xml:space="preserve"> [PLF CP]_SPXI_BAU_Whitelist User</t>
    </r>
  </si>
  <si>
    <t>[JBP]_KATINAT Coffee &amp; Tea House_M2T1</t>
  </si>
  <si>
    <r>
      <rPr>
        <u/>
        <sz val="10"/>
        <color rgb="FF1155CC"/>
        <rFont val="Calibri"/>
      </rPr>
      <t>[VIP]_The Coffee House_20-22.1</t>
    </r>
    <r>
      <rPr>
        <sz val="10"/>
        <color rgb="FF000000"/>
        <rFont val="Calibri"/>
      </rPr>
      <t xml:space="preserve"> 241231_The Coffee House_7 cities</t>
    </r>
  </si>
  <si>
    <r>
      <rPr>
        <u/>
        <sz val="10"/>
        <color rgb="FF1155CC"/>
        <rFont val="Calibri"/>
      </rPr>
      <t>[SJBP]_The Coffee House_WC</t>
    </r>
    <r>
      <rPr>
        <sz val="10"/>
        <color rgb="FF000000"/>
        <rFont val="Calibri"/>
      </rPr>
      <t xml:space="preserve"> 241231_The Coffee House_7 cities</t>
    </r>
  </si>
  <si>
    <r>
      <rPr>
        <u/>
        <sz val="10"/>
        <color rgb="FF1155CC"/>
        <rFont val="Calibri"/>
      </rPr>
      <t>[VIP]_The Coffee House_4-6.2</t>
    </r>
    <r>
      <rPr>
        <sz val="10"/>
        <color rgb="FF000000"/>
        <rFont val="Calibri"/>
      </rPr>
      <t xml:space="preserve"> 241231_The Coffee House_7 cities</t>
    </r>
  </si>
  <si>
    <r>
      <rPr>
        <u/>
        <sz val="10"/>
        <color rgb="FF1155CC"/>
        <rFont val="Calibri"/>
      </rPr>
      <t>[SJBP]_Starbucks Coffee_Indi 4-7.2</t>
    </r>
    <r>
      <rPr>
        <sz val="10"/>
        <color rgb="FF000000"/>
        <rFont val="Calibri"/>
      </rPr>
      <t xml:space="preserve"> 250102_Starbucks Coffee_10 cities</t>
    </r>
  </si>
  <si>
    <r>
      <rPr>
        <u/>
        <sz val="10"/>
        <color rgb="FF1155CC"/>
        <rFont val="Calibri"/>
      </rPr>
      <t>[SuperVIP]_The Coffee House_10-12.2</t>
    </r>
    <r>
      <rPr>
        <sz val="10"/>
        <color rgb="FF000000"/>
        <rFont val="Calibri"/>
      </rPr>
      <t xml:space="preserve"> 241231_The Coffee House_7 cities</t>
    </r>
  </si>
  <si>
    <r>
      <rPr>
        <u/>
        <sz val="10"/>
        <color rgb="FF1155CC"/>
        <rFont val="Calibri"/>
      </rPr>
      <t>[SJBP]_Starbucks Coffee_Indi 18-20.2</t>
    </r>
    <r>
      <rPr>
        <sz val="10"/>
        <color rgb="FF000000"/>
        <rFont val="Calibri"/>
      </rPr>
      <t xml:space="preserve"> 250102_Starbucks Coffee_10 cities</t>
    </r>
  </si>
  <si>
    <r>
      <rPr>
        <u/>
        <sz val="10"/>
        <color rgb="FF1155CC"/>
        <rFont val="Calibri"/>
      </rPr>
      <t>[SJBP]_Starbucks Coffee_WC Mon</t>
    </r>
    <r>
      <rPr>
        <sz val="10"/>
        <color rgb="FF000000"/>
        <rFont val="Calibri"/>
      </rPr>
      <t xml:space="preserve"> 250102_Starbucks Coffee_10 cities</t>
    </r>
  </si>
  <si>
    <r>
      <rPr>
        <u/>
        <sz val="10"/>
        <color rgb="FF1155CC"/>
        <rFont val="Calibri"/>
      </rPr>
      <t>[SJBP]_The Coffee House_WC</t>
    </r>
    <r>
      <rPr>
        <sz val="10"/>
        <color rgb="FF000000"/>
        <rFont val="Calibri"/>
      </rPr>
      <t xml:space="preserve"> 241231_The Coffee House_7 cities</t>
    </r>
  </si>
  <si>
    <r>
      <rPr>
        <u/>
        <sz val="10"/>
        <color rgb="FF1155CC"/>
        <rFont val="Calibri"/>
      </rPr>
      <t>[JBP]_KATINAT Coffee &amp; Tea House_M2T1</t>
    </r>
    <r>
      <rPr>
        <sz val="10"/>
        <color rgb="FF000000"/>
        <rFont val="Calibri"/>
      </rPr>
      <t xml:space="preserve"> 250119_Katinat Saigon Kafe_11 cities</t>
    </r>
  </si>
  <si>
    <r>
      <rPr>
        <u/>
        <sz val="10"/>
        <color rgb="FF1155CC"/>
        <rFont val="Calibri"/>
      </rPr>
      <t>[SuperVIP]_Phúc Long Coffee &amp; Tea_6-8Mar</t>
    </r>
    <r>
      <rPr>
        <sz val="10"/>
        <rFont val="Calibri"/>
      </rPr>
      <t xml:space="preserve">  20240516_Phúc Long Coffee &amp; Tea_17 cities</t>
    </r>
  </si>
  <si>
    <r>
      <rPr>
        <u/>
        <sz val="10"/>
        <color rgb="FF1155CC"/>
        <rFont val="Calibri"/>
      </rPr>
      <t>[VIP]_The Coffee House_5-7.3</t>
    </r>
    <r>
      <rPr>
        <sz val="10"/>
        <rFont val="Calibri"/>
      </rPr>
      <t xml:space="preserve"> 241231_The Coffee House_7 cities</t>
    </r>
  </si>
  <si>
    <r>
      <rPr>
        <u/>
        <sz val="10"/>
        <color rgb="FF1155CC"/>
        <rFont val="Calibri"/>
      </rPr>
      <t>[SJBP]_Starbucks Coffee_WC Mon</t>
    </r>
    <r>
      <rPr>
        <sz val="10"/>
        <color rgb="FF000000"/>
        <rFont val="Calibri"/>
      </rPr>
      <t xml:space="preserve"> 250102_Starbucks Coffee_10 cities</t>
    </r>
  </si>
  <si>
    <r>
      <rPr>
        <u/>
        <sz val="10"/>
        <color rgb="FF1155CC"/>
        <rFont val="Calibri"/>
      </rPr>
      <t>[SuperVIP]_Starbucks Coffee_11-13.3</t>
    </r>
    <r>
      <rPr>
        <sz val="10"/>
        <rFont val="Calibri"/>
      </rPr>
      <t xml:space="preserve"> 250102_Starbucks Coffee_10 cities</t>
    </r>
  </si>
  <si>
    <r>
      <rPr>
        <b/>
        <sz val="10"/>
        <color rgb="FFFF0000"/>
        <rFont val="Calibri"/>
      </rPr>
      <t xml:space="preserve">Whitelist on Shopee
</t>
    </r>
    <r>
      <rPr>
        <b/>
        <u/>
        <sz val="10"/>
        <color rgb="FFFF0000"/>
        <rFont val="Calibri"/>
      </rPr>
      <t xml:space="preserve"> [PLF CP]_SPayLater</t>
    </r>
  </si>
  <si>
    <r>
      <rPr>
        <u/>
        <sz val="10"/>
        <color rgb="FF1155CC"/>
        <rFont val="Calibri"/>
      </rPr>
      <t>[SuperVIP]_The Coffee House_17-19.3</t>
    </r>
    <r>
      <rPr>
        <sz val="10"/>
        <color rgb="FF000000"/>
        <rFont val="Calibri"/>
      </rPr>
      <t xml:space="preserve"> 241231_The Coffee House_7 cities</t>
    </r>
  </si>
  <si>
    <r>
      <rPr>
        <u/>
        <sz val="10"/>
        <color rgb="FF1155CC"/>
        <rFont val="Calibri"/>
      </rPr>
      <t>[SJBP]_The Coffee House_WC</t>
    </r>
    <r>
      <rPr>
        <sz val="10"/>
        <color rgb="FF000000"/>
        <rFont val="Calibri"/>
      </rPr>
      <t xml:space="preserve"> 241231_The Coffee House_7 cities</t>
    </r>
  </si>
  <si>
    <r>
      <rPr>
        <u/>
        <sz val="10"/>
        <color rgb="FF1155CC"/>
        <rFont val="Calibri"/>
      </rPr>
      <t>[JBP]_KATINAT Coffee &amp; Tea House_Combo 20%</t>
    </r>
    <r>
      <rPr>
        <sz val="10"/>
        <rFont val="Calibri"/>
      </rPr>
      <t xml:space="preserve"> 250119_Katinat Saigon Kafe_11 cities</t>
    </r>
  </si>
  <si>
    <r>
      <rPr>
        <u/>
        <sz val="10"/>
        <color rgb="FF1155CC"/>
        <rFont val="Calibri"/>
      </rPr>
      <t>[PNS]_MB JCB Hi ShopeeFood_Apr</t>
    </r>
    <r>
      <rPr>
        <sz val="10"/>
        <color rgb="FF000000"/>
        <rFont val="Calibri"/>
      </rPr>
      <t>_ALL</t>
    </r>
  </si>
  <si>
    <r>
      <rPr>
        <u/>
        <sz val="10"/>
        <color rgb="FF1155CC"/>
        <rFont val="Calibri"/>
      </rPr>
      <t>[SuperVIP]_Highlands Coffee_7-11.4</t>
    </r>
    <r>
      <rPr>
        <sz val="10"/>
        <color rgb="FF000000"/>
        <rFont val="Calibri"/>
      </rPr>
      <t xml:space="preserve"> 241231_Highlands Coffee_36 cities</t>
    </r>
  </si>
  <si>
    <r>
      <rPr>
        <u/>
        <sz val="10"/>
        <color rgb="FF1155CC"/>
        <rFont val="Calibri"/>
      </rPr>
      <t>[VIP]_The Coffee House_9-11.4</t>
    </r>
    <r>
      <rPr>
        <sz val="10"/>
        <color rgb="FF000000"/>
        <rFont val="Calibri"/>
      </rPr>
      <t xml:space="preserve"> 241231_The Coffee House_7 cities</t>
    </r>
  </si>
  <si>
    <r>
      <rPr>
        <u/>
        <sz val="10"/>
        <color rgb="FF1155CC"/>
        <rFont val="Calibri"/>
      </rPr>
      <t>[SuperVIP]_Highlands Coffee_14-18.4</t>
    </r>
    <r>
      <rPr>
        <sz val="10"/>
        <rFont val="Calibri"/>
      </rPr>
      <t xml:space="preserve"> 241231_Highlands Coffee_36 cities</t>
    </r>
  </si>
  <si>
    <r>
      <rPr>
        <u/>
        <sz val="10"/>
        <color rgb="FF1155CC"/>
        <rFont val="Calibri"/>
      </rPr>
      <t>[SJBP]_Starbucks Coffee_WC Mon</t>
    </r>
    <r>
      <rPr>
        <sz val="10"/>
        <color rgb="FF000000"/>
        <rFont val="Calibri"/>
      </rPr>
      <t xml:space="preserve"> 250102_Starbucks Coffee_10 cities</t>
    </r>
  </si>
  <si>
    <r>
      <rPr>
        <u/>
        <sz val="10"/>
        <color rgb="FF1155CC"/>
        <rFont val="Calibri"/>
      </rPr>
      <t>[SuperVIP]_The Coffee House_21-23.4</t>
    </r>
    <r>
      <rPr>
        <sz val="10"/>
        <color rgb="FF000000"/>
        <rFont val="Calibri"/>
      </rPr>
      <t xml:space="preserve"> 241231_The Coffee House_7 cities</t>
    </r>
  </si>
  <si>
    <r>
      <rPr>
        <b/>
        <sz val="10"/>
        <color rgb="FFFF0000"/>
        <rFont val="Calibri"/>
      </rPr>
      <t xml:space="preserve">Whitelist on Shopee
</t>
    </r>
    <r>
      <rPr>
        <b/>
        <u/>
        <sz val="10"/>
        <color rgb="FF1155CC"/>
        <rFont val="Calibri"/>
      </rPr>
      <t xml:space="preserve"> [PLF CP]_SPayLater</t>
    </r>
  </si>
  <si>
    <r>
      <rPr>
        <u/>
        <sz val="10"/>
        <color rgb="FF1155CC"/>
        <rFont val="Calibri"/>
      </rPr>
      <t>[PNS]_BIDV_May.CREDIT</t>
    </r>
    <r>
      <rPr>
        <sz val="10"/>
        <color rgb="FF000000"/>
        <rFont val="Calibri"/>
      </rPr>
      <t>_ALL</t>
    </r>
  </si>
  <si>
    <r>
      <rPr>
        <u/>
        <sz val="10"/>
        <color rgb="FF1155CC"/>
        <rFont val="Calibri"/>
      </rPr>
      <t>[SuperVIP]_Highlands Coffee_5-9.5</t>
    </r>
    <r>
      <rPr>
        <sz val="10"/>
        <color rgb="FF000000"/>
        <rFont val="Calibri"/>
      </rPr>
      <t xml:space="preserve"> 241231_Highlands Coffee_36 cities</t>
    </r>
  </si>
  <si>
    <r>
      <rPr>
        <u/>
        <sz val="10"/>
        <color rgb="FF1155CC"/>
        <rFont val="Calibri"/>
      </rPr>
      <t>[SuperVIP]_The Coffee House_6-8.5</t>
    </r>
    <r>
      <rPr>
        <sz val="10"/>
        <color rgb="FF000000"/>
        <rFont val="Calibri"/>
      </rPr>
      <t xml:space="preserve"> 241231_The Coffee House_7 cities</t>
    </r>
  </si>
  <si>
    <r>
      <rPr>
        <u/>
        <sz val="10"/>
        <color rgb="FF1155CC"/>
        <rFont val="Calibri"/>
      </rPr>
      <t xml:space="preserve">[PNS]_MB JCB Hi ShopeeFood_May </t>
    </r>
    <r>
      <rPr>
        <sz val="10"/>
        <color rgb="FF000000"/>
        <rFont val="Calibri"/>
      </rPr>
      <t>_ALL</t>
    </r>
  </si>
  <si>
    <r>
      <rPr>
        <u/>
        <sz val="10"/>
        <color rgb="FF1155CC"/>
        <rFont val="Calibri"/>
      </rPr>
      <t>[SuperVIP]_Highlands Coffee_12-16.5</t>
    </r>
    <r>
      <rPr>
        <sz val="10"/>
        <rFont val="Calibri"/>
      </rPr>
      <t xml:space="preserve"> 241231_Highlands Coffee_36 cities</t>
    </r>
  </si>
  <si>
    <r>
      <rPr>
        <u/>
        <sz val="10"/>
        <color rgb="FF1155CC"/>
        <rFont val="Calibri"/>
      </rPr>
      <t>[VIP]_The Coffee House_20-22.5</t>
    </r>
    <r>
      <rPr>
        <sz val="10"/>
        <color rgb="FF000000"/>
        <rFont val="Calibri"/>
      </rPr>
      <t xml:space="preserve"> 241231_The Coffee House_7 cities</t>
    </r>
  </si>
  <si>
    <r>
      <rPr>
        <b/>
        <sz val="10"/>
        <color rgb="FFFF0000"/>
        <rFont val="Calibri"/>
      </rPr>
      <t xml:space="preserve">Whitelist on Shopee
</t>
    </r>
    <r>
      <rPr>
        <u/>
        <sz val="10"/>
        <color rgb="FF1155CC"/>
        <rFont val="Calibri"/>
      </rPr>
      <t xml:space="preserve"> [PLF CP]_SPayLater</t>
    </r>
  </si>
  <si>
    <r>
      <rPr>
        <u/>
        <sz val="10"/>
        <color rgb="FF1155CC"/>
        <rFont val="Calibri"/>
      </rPr>
      <t>[VIP]_Phúc Long Coffee &amp; Tea_28-30May</t>
    </r>
    <r>
      <rPr>
        <sz val="10"/>
        <color rgb="FF000000"/>
        <rFont val="Calibri"/>
      </rPr>
      <t xml:space="preserve">  20240516_Phúc Long Coffee &amp; Tea_17 cities</t>
    </r>
  </si>
  <si>
    <r>
      <rPr>
        <u/>
        <sz val="10"/>
        <color rgb="FF1155CC"/>
        <rFont val="Calibri"/>
      </rPr>
      <t>[SuperVIP]_Starbucks Coffee_27-29.5</t>
    </r>
    <r>
      <rPr>
        <sz val="10"/>
        <rFont val="Calibri"/>
      </rPr>
      <t xml:space="preserve"> 250102_Starbucks Coffee_10 cities</t>
    </r>
  </si>
  <si>
    <r>
      <rPr>
        <u/>
        <sz val="10"/>
        <color rgb="FF1155CC"/>
        <rFont val="Calibri"/>
      </rPr>
      <t>[PNS]_VietinBank_Jun</t>
    </r>
    <r>
      <rPr>
        <sz val="10"/>
        <color rgb="FF000000"/>
        <rFont val="Calibri"/>
      </rPr>
      <t>_ALL</t>
    </r>
  </si>
  <si>
    <r>
      <rPr>
        <u/>
        <sz val="10"/>
        <color rgb="FF1155CC"/>
        <rFont val="Calibri"/>
      </rPr>
      <t>[VIP]_The Coffee House_2-4.6</t>
    </r>
    <r>
      <rPr>
        <sz val="10"/>
        <rFont val="Calibri"/>
      </rPr>
      <t xml:space="preserve"> 241231_The Coffee House_7 cities</t>
    </r>
  </si>
  <si>
    <r>
      <rPr>
        <u/>
        <sz val="10"/>
        <color rgb="FF1155CC"/>
        <rFont val="Calibri"/>
      </rPr>
      <t>[SuperVIP]_Highlands Coffee_2-6.6</t>
    </r>
    <r>
      <rPr>
        <sz val="10"/>
        <color rgb="FF000000"/>
        <rFont val="Calibri"/>
      </rPr>
      <t xml:space="preserve"> 241231_Highlands Coffee_36 cities</t>
    </r>
  </si>
  <si>
    <r>
      <rPr>
        <u/>
        <sz val="10"/>
        <color rgb="FF1155CC"/>
        <rFont val="Calibri"/>
      </rPr>
      <t>[PNS]_TPB JCB CASHBACK_Jun</t>
    </r>
    <r>
      <rPr>
        <sz val="10"/>
        <color rgb="FF000000"/>
        <rFont val="Calibri"/>
      </rPr>
      <t>_ALL</t>
    </r>
  </si>
  <si>
    <r>
      <rPr>
        <u/>
        <sz val="10"/>
        <color rgb="FF1155CC"/>
        <rFont val="Calibri"/>
      </rPr>
      <t>[SuperVIP]_The Coffee House_9-11.6</t>
    </r>
    <r>
      <rPr>
        <sz val="10"/>
        <color rgb="FF000000"/>
        <rFont val="Calibri"/>
      </rPr>
      <t xml:space="preserve"> 241231_The Coffee House_7 cities</t>
    </r>
  </si>
  <si>
    <r>
      <rPr>
        <b/>
        <sz val="10"/>
        <color rgb="FFFF0000"/>
        <rFont val="Calibri"/>
      </rPr>
      <t>Whitelist New User: [</t>
    </r>
    <r>
      <rPr>
        <sz val="10"/>
        <color theme="1"/>
        <rFont val="Calibri"/>
      </rPr>
      <t>PLF CP]_NU_Tặng bạn mới deal 0Đ</t>
    </r>
  </si>
  <si>
    <r>
      <rPr>
        <u/>
        <sz val="10"/>
        <color rgb="FF1155CC"/>
        <rFont val="Calibri"/>
      </rPr>
      <t>[SuperVIP]_Highlands Coffee_9-13.6</t>
    </r>
    <r>
      <rPr>
        <sz val="10"/>
        <color rgb="FF000000"/>
        <rFont val="Calibri"/>
      </rPr>
      <t xml:space="preserve"> 241231_Highlands Coffee_36 cities</t>
    </r>
  </si>
  <si>
    <r>
      <rPr>
        <u/>
        <sz val="10"/>
        <color rgb="FF1155CC"/>
        <rFont val="Calibri"/>
      </rPr>
      <t>[PNS]_BIDV_Jun.CREDIT</t>
    </r>
    <r>
      <rPr>
        <sz val="10"/>
        <color rgb="FF000000"/>
        <rFont val="Calibri"/>
      </rPr>
      <t>_ALL</t>
    </r>
  </si>
  <si>
    <r>
      <rPr>
        <b/>
        <sz val="10"/>
        <color rgb="FFFF0000"/>
        <rFont val="Calibri"/>
      </rPr>
      <t>[WHite list New User]</t>
    </r>
    <r>
      <rPr>
        <sz val="10"/>
        <color rgb="FFFF0000"/>
        <rFont val="Calibri"/>
      </rPr>
      <t xml:space="preserve"> </t>
    </r>
    <r>
      <rPr>
        <sz val="10"/>
        <color theme="1"/>
        <rFont val="Calibri"/>
      </rPr>
      <t>[PLF CP]_NU_Lần đầu đặt món giảm 50%</t>
    </r>
  </si>
  <si>
    <r>
      <rPr>
        <b/>
        <sz val="10"/>
        <color rgb="FFFF0000"/>
        <rFont val="Calibri"/>
      </rPr>
      <t>[WHite 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</si>
  <si>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</si>
  <si>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 list New User]</t>
    </r>
    <r>
      <rPr>
        <sz val="10"/>
        <color rgb="FFFF0000"/>
        <rFont val="Calibri"/>
      </rPr>
      <t xml:space="preserve"> </t>
    </r>
    <r>
      <rPr>
        <sz val="10"/>
        <color theme="1"/>
        <rFont val="Calibri"/>
      </rPr>
      <t>[PLF CP]_NU_Lần đầu đặt món giảm 50%</t>
    </r>
  </si>
  <si>
    <r>
      <rPr>
        <b/>
        <sz val="10"/>
        <color rgb="FFFF0000"/>
        <rFont val="Calibri"/>
      </rPr>
      <t>Whitelisted buyerFood</t>
    </r>
    <r>
      <rPr>
        <sz val="10"/>
        <color rgb="FF000000"/>
        <rFont val="Calibri"/>
      </rPr>
      <t xml:space="preserve">
</t>
    </r>
    <r>
      <rPr>
        <u/>
        <sz val="10"/>
        <color rgb="FF1155CC"/>
        <rFont val="Calibri"/>
      </rPr>
      <t>[PLF CP]_SPXI_Jun_Whitelist User</t>
    </r>
  </si>
  <si>
    <r>
      <rPr>
        <u/>
        <sz val="10"/>
        <color rgb="FF1155CC"/>
        <rFont val="Calibri"/>
      </rPr>
      <t>[SuperVIP]_Starbucks Coffee_17-19.6</t>
    </r>
    <r>
      <rPr>
        <sz val="10"/>
        <rFont val="Calibri"/>
      </rPr>
      <t xml:space="preserve"> 250520_Starbucks Coffee_12 cities
</t>
    </r>
  </si>
  <si>
    <r>
      <rPr>
        <b/>
        <sz val="10"/>
        <color rgb="FFFF0000"/>
        <rFont val="Calibri"/>
      </rPr>
      <t>[WHite list New User]</t>
    </r>
    <r>
      <rPr>
        <sz val="10"/>
        <color rgb="FFFF0000"/>
        <rFont val="Calibri"/>
      </rPr>
      <t xml:space="preserve"> </t>
    </r>
    <r>
      <rPr>
        <sz val="10"/>
        <color theme="1"/>
        <rFont val="Calibri"/>
      </rPr>
      <t>[PLF CP]_NU_Lần đầu đặt món giảm 50%</t>
    </r>
  </si>
  <si>
    <r>
      <rPr>
        <u/>
        <sz val="10"/>
        <color rgb="FF1155CC"/>
        <rFont val="Calibri"/>
      </rPr>
      <t>[SJBP]_Starbucks Coffee_WC Fri</t>
    </r>
    <r>
      <rPr>
        <sz val="10"/>
        <color rgb="FF000000"/>
        <rFont val="Calibri"/>
      </rPr>
      <t xml:space="preserve"> 250520_Starbucks Coffee_12 cities</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</si>
  <si>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</si>
  <si>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Whitelisted buyerFood</t>
    </r>
    <r>
      <rPr>
        <sz val="10"/>
        <color rgb="FF000000"/>
        <rFont val="Calibri"/>
      </rPr>
      <t xml:space="preserve">
</t>
    </r>
    <r>
      <rPr>
        <u/>
        <sz val="10"/>
        <color rgb="FF1155CC"/>
        <rFont val="Calibri"/>
      </rPr>
      <t>[PLF CP]_SPXI_Jun_Whitelist User</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</si>
  <si>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</si>
  <si>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</si>
  <si>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[VIP]_Phúc Long Coffee &amp; Tea_25-27.6</t>
    </r>
    <r>
      <rPr>
        <sz val="10"/>
        <color rgb="FF000000"/>
        <rFont val="Calibri"/>
      </rPr>
      <t xml:space="preserve">  20240516_Phúc Long Coffee &amp; Tea_17 cities</t>
    </r>
  </si>
  <si>
    <r>
      <rPr>
        <u/>
        <sz val="10"/>
        <color rgb="FF1155CC"/>
        <rFont val="Calibri"/>
      </rPr>
      <t>[VIP]_Phúc Long Coffee &amp; Tea_25-27.6</t>
    </r>
    <r>
      <rPr>
        <sz val="10"/>
        <color rgb="FF000000"/>
        <rFont val="Calibri"/>
      </rPr>
      <t xml:space="preserve">  20240516_Phúc Long Coffee &amp; Tea_17 cities</t>
    </r>
  </si>
  <si>
    <r>
      <rPr>
        <u/>
        <sz val="10"/>
        <color rgb="FF1155CC"/>
        <rFont val="Calibri"/>
      </rPr>
      <t>[VIP]_Phúc Long Coffee &amp; Tea_25-27.6</t>
    </r>
    <r>
      <rPr>
        <sz val="10"/>
        <color rgb="FF000000"/>
        <rFont val="Calibri"/>
      </rPr>
      <t xml:space="preserve">  20240516_Phúc Long Coffee &amp; Tea_17 cities</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</si>
  <si>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</si>
  <si>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</si>
  <si>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[SJBP]_Starbucks Coffee_WC Mon</t>
    </r>
    <r>
      <rPr>
        <sz val="10"/>
        <color rgb="FF000000"/>
        <rFont val="Calibri"/>
      </rPr>
      <t xml:space="preserve"> 250520_Starbucks Coffee_12 cities</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</si>
  <si>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</si>
  <si>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[SuperVIP]_Starbucks Coffee_1-3.7</t>
    </r>
    <r>
      <rPr>
        <sz val="10"/>
        <color rgb="FF000000"/>
        <rFont val="Calibri"/>
      </rPr>
      <t xml:space="preserve"> 250520_Starbucks Coffee_12 cities</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</si>
  <si>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</si>
  <si>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[JBP]_KATINAT Coffee &amp; Tea House_Ads 1K</t>
    </r>
    <r>
      <rPr>
        <sz val="10"/>
        <color rgb="FF000000"/>
        <rFont val="Calibri"/>
      </rPr>
      <t xml:space="preserve"> 250119_Katinat Saigon Kafe_11 cities</t>
    </r>
  </si>
  <si>
    <r>
      <rPr>
        <u/>
        <sz val="10"/>
        <color rgb="FF1155CC"/>
        <rFont val="Calibri"/>
      </rPr>
      <t>[PNS]_BIDV_Jul.CREDIT</t>
    </r>
    <r>
      <rPr>
        <sz val="10"/>
        <color rgb="FF000000"/>
        <rFont val="Calibri"/>
      </rPr>
      <t>_ALL</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</si>
  <si>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</si>
  <si>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[SuperVIP]_The Coffee House_8-10.7</t>
    </r>
    <r>
      <rPr>
        <sz val="10"/>
        <color rgb="FF000000"/>
        <rFont val="Calibri"/>
      </rPr>
      <t xml:space="preserve"> 241231_The Coffee House_7 cities</t>
    </r>
  </si>
  <si>
    <r>
      <rPr>
        <u/>
        <sz val="10"/>
        <color rgb="FF1155CC"/>
        <rFont val="Calibri"/>
      </rPr>
      <t>[SuperVIP]_Highlands Coffee_7-11.7</t>
    </r>
    <r>
      <rPr>
        <sz val="10"/>
        <color rgb="FF000000"/>
        <rFont val="Calibri"/>
      </rPr>
      <t xml:space="preserve"> 241231_Highlands Coffee_36 cities</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</si>
  <si>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</si>
  <si>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</si>
  <si>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[PNS]_TPB JCB CASHBACK_Jul</t>
    </r>
    <r>
      <rPr>
        <sz val="10"/>
        <color rgb="FF000000"/>
        <rFont val="Calibri"/>
      </rPr>
      <t>_ALL</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</si>
  <si>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</si>
  <si>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[PNS]_VPBANK DEBIT_Jul</t>
    </r>
    <r>
      <rPr>
        <sz val="10"/>
        <color rgb="FF000000"/>
        <rFont val="Calibri"/>
      </rPr>
      <t>_ALL</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</si>
  <si>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</si>
  <si>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</si>
  <si>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Whitelisted buyerFood</t>
    </r>
    <r>
      <rPr>
        <sz val="10"/>
        <color rgb="FF000000"/>
        <rFont val="Calibri"/>
      </rPr>
      <t xml:space="preserve">
</t>
    </r>
    <r>
      <rPr>
        <u/>
        <sz val="10"/>
        <color rgb="FF1155CC"/>
        <rFont val="Calibri"/>
      </rPr>
      <t>[PLF CP]_SPXI_Jul_Whitelist User</t>
    </r>
  </si>
  <si>
    <r>
      <rPr>
        <u/>
        <sz val="10"/>
        <color rgb="FF1155CC"/>
        <rFont val="Calibri"/>
      </rPr>
      <t>[SuperVIP]_Highlands Coffee_14-18.7</t>
    </r>
    <r>
      <rPr>
        <sz val="10"/>
        <color rgb="FF000000"/>
        <rFont val="Calibri"/>
      </rPr>
      <t xml:space="preserve"> 241231_Highlands Coffee_36 cities</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</si>
  <si>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</si>
  <si>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Whitelisted buyerFood</t>
    </r>
    <r>
      <rPr>
        <sz val="10"/>
        <color rgb="FF000000"/>
        <rFont val="Calibri"/>
      </rPr>
      <t xml:space="preserve">
</t>
    </r>
    <r>
      <rPr>
        <u/>
        <sz val="10"/>
        <color rgb="FF1155CC"/>
        <rFont val="Calibri"/>
      </rPr>
      <t>[PLF CP]_SPXI_Jul_Whitelist User</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</si>
  <si>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</si>
  <si>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[VIP]_The Coffee House_21-23.7</t>
    </r>
    <r>
      <rPr>
        <sz val="10"/>
        <color rgb="FF000000"/>
        <rFont val="Calibri"/>
      </rPr>
      <t xml:space="preserve"> 241231_The Coffee House_7 cities</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</si>
  <si>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</si>
  <si>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</si>
  <si>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[Win 2]_Cà Phê Muối Chú Long_Jul</t>
    </r>
    <r>
      <rPr>
        <sz val="10"/>
        <color rgb="FF000000"/>
        <rFont val="Calibri"/>
      </rPr>
      <t>_250707_Cà Phê Muối Chú Long_15 cities</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</si>
  <si>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</si>
  <si>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Whitelisted buyerFood</t>
    </r>
    <r>
      <rPr>
        <sz val="10"/>
        <color rgb="FF000000"/>
        <rFont val="Calibri"/>
      </rPr>
      <t xml:space="preserve">
</t>
    </r>
    <r>
      <rPr>
        <u/>
        <sz val="10"/>
        <color rgb="FF1155CC"/>
        <rFont val="Calibri"/>
      </rPr>
      <t>[PLF CP]_SPXI_Jul_Whitelist User</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</si>
  <si>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</si>
  <si>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</si>
  <si>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[VIP]_Starbucks Coffee_29-31.7</t>
    </r>
    <r>
      <rPr>
        <sz val="10"/>
        <color rgb="FF000000"/>
        <rFont val="Calibri"/>
      </rPr>
      <t xml:space="preserve"> 250520_Starbucks Coffee_12 cities</t>
    </r>
  </si>
  <si>
    <r>
      <rPr>
        <u/>
        <sz val="10"/>
        <color rgb="FF1155CC"/>
        <rFont val="Calibri"/>
      </rPr>
      <t>[JBP]_KATINAT Coffee &amp; Tea House_Merch</t>
    </r>
    <r>
      <rPr>
        <sz val="10"/>
        <color rgb="FF000000"/>
        <rFont val="Calibri"/>
      </rPr>
      <t xml:space="preserve"> 250119_Katinat Saigon Kafe_11 cities</t>
    </r>
  </si>
  <si>
    <r>
      <rPr>
        <u/>
        <sz val="10"/>
        <color rgb="FF1155CC"/>
        <rFont val="Calibri"/>
      </rPr>
      <t>[SJBP]_The Coffee House_WC Fri</t>
    </r>
    <r>
      <rPr>
        <sz val="10"/>
        <color rgb="FF000000"/>
        <rFont val="Calibri"/>
      </rPr>
      <t xml:space="preserve"> 241231_The Coffee House_7 cities</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</si>
  <si>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</si>
  <si>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</si>
  <si>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[SuperVIP]_The Coffee House_4-6.8</t>
    </r>
    <r>
      <rPr>
        <sz val="10"/>
        <color rgb="FF000000"/>
        <rFont val="Calibri"/>
      </rPr>
      <t xml:space="preserve"> 241231_The Coffee House_7 cities</t>
    </r>
  </si>
  <si>
    <r>
      <rPr>
        <u/>
        <sz val="10"/>
        <color rgb="FF1155CC"/>
        <rFont val="Calibri"/>
      </rPr>
      <t>[PNS]_OCB_Aug</t>
    </r>
    <r>
      <rPr>
        <sz val="10"/>
        <color rgb="FF000000"/>
        <rFont val="Calibri"/>
      </rPr>
      <t>_ALL</t>
    </r>
  </si>
  <si>
    <r>
      <rPr>
        <u/>
        <sz val="10"/>
        <color rgb="FF1155CC"/>
        <rFont val="Calibri"/>
      </rPr>
      <t>[SuperVIP]_Highlands Coffee_4-8.8</t>
    </r>
    <r>
      <rPr>
        <sz val="10"/>
        <color rgb="FF000000"/>
        <rFont val="Calibri"/>
      </rPr>
      <t xml:space="preserve"> 241231_Highlands Coffee_36 cities</t>
    </r>
  </si>
  <si>
    <r>
      <rPr>
        <u/>
        <sz val="10"/>
        <color rgb="FF1155CC"/>
        <rFont val="Calibri"/>
      </rPr>
      <t>[PNS]_TPB JCB CASHBACK_Aug</t>
    </r>
    <r>
      <rPr>
        <sz val="10"/>
        <color rgb="FF000000"/>
        <rFont val="Calibri"/>
      </rPr>
      <t>_ALL</t>
    </r>
  </si>
  <si>
    <r>
      <rPr>
        <u/>
        <sz val="10"/>
        <color rgb="FF1155CC"/>
        <rFont val="Calibri"/>
      </rPr>
      <t>[PNS]_LPBANK_Aug</t>
    </r>
    <r>
      <rPr>
        <sz val="10"/>
        <color rgb="FF000000"/>
        <rFont val="Calibri"/>
      </rPr>
      <t>_ALL</t>
    </r>
  </si>
  <si>
    <r>
      <rPr>
        <u/>
        <sz val="10"/>
        <color rgb="FF1155CC"/>
        <rFont val="Calibri"/>
      </rPr>
      <t>[SuperVIP]_Highlands Coffee_11-14.8</t>
    </r>
    <r>
      <rPr>
        <sz val="10"/>
        <color rgb="FF000000"/>
        <rFont val="Calibri"/>
      </rPr>
      <t xml:space="preserve"> 241231_Highlands Coffee_36 cities</t>
    </r>
  </si>
  <si>
    <t xml:space="preserve">[Whitelist New User][PLF CP]_Thematic_Món Ngon Phải Thử, Chỉ 0Đ </t>
  </si>
  <si>
    <r>
      <rPr>
        <u/>
        <sz val="10"/>
        <color rgb="FF1155CC"/>
        <rFont val="Calibri"/>
      </rPr>
      <t>[VIP]_The Coffee House_18-20.8</t>
    </r>
    <r>
      <rPr>
        <sz val="10"/>
        <color rgb="FF000000"/>
        <rFont val="Calibri"/>
      </rPr>
      <t xml:space="preserve"> 241231_The Coffee House_7 cities</t>
    </r>
  </si>
  <si>
    <r>
      <rPr>
        <u/>
        <sz val="10"/>
        <color rgb="FF1155CC"/>
        <rFont val="Calibri"/>
      </rPr>
      <t>[PNS]_VPBANK JCB_Aug.VISA Usage</t>
    </r>
    <r>
      <rPr>
        <sz val="10"/>
        <color rgb="FF000000"/>
        <rFont val="Calibri"/>
      </rPr>
      <t>_ALL</t>
    </r>
  </si>
  <si>
    <r>
      <rPr>
        <u/>
        <sz val="10"/>
        <color rgb="FF1155CC"/>
        <rFont val="Calibri"/>
      </rPr>
      <t>[Win 2]_Cà Phê Muối Chú Long_Aug</t>
    </r>
    <r>
      <rPr>
        <sz val="10"/>
        <color rgb="FF000000"/>
        <rFont val="Calibri"/>
      </rPr>
      <t>_250707_Cà Phê Muối Chú Long_15 cities</t>
    </r>
  </si>
  <si>
    <r>
      <rPr>
        <u/>
        <sz val="10"/>
        <color rgb="FF1155CC"/>
        <rFont val="Calibri"/>
      </rPr>
      <t>[SuperVIP]_Starbucks Coffee_26-28.8</t>
    </r>
    <r>
      <rPr>
        <sz val="10"/>
        <color rgb="FF000000"/>
        <rFont val="Calibri"/>
      </rPr>
      <t xml:space="preserve"> 250520_Starbucks Coffee_12 cities</t>
    </r>
  </si>
  <si>
    <r>
      <rPr>
        <u/>
        <sz val="10"/>
        <color rgb="FF1155CC"/>
        <rFont val="Calibri"/>
      </rPr>
      <t>[SuperVIP]_The Coffee House_3-5.9</t>
    </r>
    <r>
      <rPr>
        <sz val="10"/>
        <color rgb="FF000000"/>
        <rFont val="Calibri"/>
      </rPr>
      <t xml:space="preserve"> 241231_The Coffee House_7 cities</t>
    </r>
  </si>
  <si>
    <r>
      <rPr>
        <u/>
        <sz val="10"/>
        <color rgb="FF1155CC"/>
        <rFont val="Calibri"/>
      </rPr>
      <t>[PNS]_TPB JCB CASHBACK_Sep</t>
    </r>
    <r>
      <rPr>
        <sz val="10"/>
        <color rgb="FF000000"/>
        <rFont val="Calibri"/>
      </rPr>
      <t>_ALL</t>
    </r>
  </si>
  <si>
    <r>
      <rPr>
        <u/>
        <sz val="10"/>
        <color rgb="FF1155CC"/>
        <rFont val="Calibri"/>
      </rPr>
      <t>[PNS]_VPBANK JCB_Sep.VISA Birthday</t>
    </r>
    <r>
      <rPr>
        <sz val="10"/>
        <color rgb="FF000000"/>
        <rFont val="Calibri"/>
      </rPr>
      <t>_ALL</t>
    </r>
  </si>
  <si>
    <r>
      <rPr>
        <u/>
        <sz val="10"/>
        <color rgb="FF1155CC"/>
        <rFont val="Calibri"/>
      </rPr>
      <t>[SuperVIP]_Highlands Coffee_8-12.9</t>
    </r>
    <r>
      <rPr>
        <sz val="10"/>
        <color rgb="FF000000"/>
        <rFont val="Calibri"/>
      </rPr>
      <t xml:space="preserve"> 241231_Highlands Coffee_36 cities</t>
    </r>
  </si>
  <si>
    <r>
      <rPr>
        <u/>
        <sz val="10"/>
        <color rgb="FF1155CC"/>
        <rFont val="Calibri"/>
      </rPr>
      <t>[VIP]_The Coffee House_15-17.9</t>
    </r>
    <r>
      <rPr>
        <sz val="10"/>
        <color rgb="FF000000"/>
        <rFont val="Calibri"/>
      </rPr>
      <t xml:space="preserve"> 241231_The Coffee House_7 cities</t>
    </r>
  </si>
  <si>
    <r>
      <rPr>
        <u/>
        <sz val="10"/>
        <color rgb="FF1155CC"/>
        <rFont val="Calibri"/>
      </rPr>
      <t>[PLF CP]_SPXI_Sep_Whitelist User</t>
    </r>
    <r>
      <rPr>
        <sz val="10"/>
        <color rgb="FF000000"/>
        <rFont val="Calibri"/>
      </rPr>
      <t xml:space="preserve"> - T3 cities</t>
    </r>
  </si>
  <si>
    <r>
      <rPr>
        <u/>
        <sz val="10"/>
        <color rgb="FF1155CC"/>
        <rFont val="Calibri"/>
      </rPr>
      <t>[PNS]_BVBANK_Sep</t>
    </r>
    <r>
      <rPr>
        <sz val="10"/>
        <color rgb="FF000000"/>
        <rFont val="Calibri"/>
      </rPr>
      <t>_ALL</t>
    </r>
  </si>
  <si>
    <r>
      <rPr>
        <u/>
        <sz val="10"/>
        <color rgb="FF1155CC"/>
        <rFont val="Calibri"/>
      </rPr>
      <t>[PNS]_MB JCB Hi ShopeeFood_Sep</t>
    </r>
    <r>
      <rPr>
        <sz val="10"/>
        <color rgb="FF000000"/>
        <rFont val="Calibri"/>
      </rPr>
      <t>_ALL</t>
    </r>
  </si>
  <si>
    <r>
      <rPr>
        <u/>
        <sz val="10"/>
        <color rgb="FF1155CC"/>
        <rFont val="Calibri"/>
      </rPr>
      <t>[SuperVIP]_Highlands Coffee_22-26.9</t>
    </r>
    <r>
      <rPr>
        <sz val="10"/>
        <color rgb="FF000000"/>
        <rFont val="Calibri"/>
      </rPr>
      <t xml:space="preserve"> 241231_Highlands Coffee_36 cities</t>
    </r>
  </si>
  <si>
    <r>
      <rPr>
        <u/>
        <sz val="10"/>
        <color rgb="FF1155CC"/>
        <rFont val="Calibri"/>
      </rPr>
      <t>[SuperVIP]_The Coffee House_6-8.10</t>
    </r>
    <r>
      <rPr>
        <sz val="10"/>
        <rFont val="Calibri"/>
      </rPr>
      <t xml:space="preserve"> 241231_The Coffee House_7 cities</t>
    </r>
  </si>
  <si>
    <r>
      <rPr>
        <u/>
        <sz val="10"/>
        <color rgb="FF1155CC"/>
        <rFont val="Calibri"/>
      </rPr>
      <t>[SuperVIP]_Highlands Coffee_6-10.10</t>
    </r>
    <r>
      <rPr>
        <sz val="10"/>
        <color rgb="FF000000"/>
        <rFont val="Calibri"/>
      </rPr>
      <t xml:space="preserve"> 241231_Highlands Coffee_36 cities</t>
    </r>
  </si>
  <si>
    <r>
      <rPr>
        <u/>
        <sz val="10"/>
        <color rgb="FF1155CC"/>
        <rFont val="Calibri"/>
      </rPr>
      <t>[SuperVIP]_The Coffee House_6-8.10</t>
    </r>
    <r>
      <rPr>
        <sz val="10"/>
        <color rgb="FF000000"/>
        <rFont val="Calibri"/>
      </rPr>
      <t xml:space="preserve"> 241231_The Coffee House_7 cities</t>
    </r>
  </si>
  <si>
    <r>
      <rPr>
        <u/>
        <sz val="10"/>
        <color rgb="FF1155CC"/>
        <rFont val="Calibri"/>
      </rPr>
      <t>[SuperVIP]_Highlands Coffee_13-17.10</t>
    </r>
    <r>
      <rPr>
        <sz val="10"/>
        <color rgb="FF000000"/>
        <rFont val="Calibri"/>
      </rPr>
      <t xml:space="preserve"> 241231_Highlands Coffee_36 cities</t>
    </r>
  </si>
  <si>
    <r>
      <rPr>
        <u/>
        <sz val="10"/>
        <color rgb="FF1155CC"/>
        <rFont val="Calibri"/>
      </rPr>
      <t>[VIP]_The Coffee House_15-17.10</t>
    </r>
    <r>
      <rPr>
        <sz val="10"/>
        <color rgb="FF000000"/>
        <rFont val="Calibri"/>
      </rPr>
      <t xml:space="preserve"> 241231_The Coffee House_7 cities</t>
    </r>
  </si>
  <si>
    <r>
      <rPr>
        <u/>
        <sz val="10"/>
        <color rgb="FF1155CC"/>
        <rFont val="Calibri"/>
      </rPr>
      <t>[SJBP]_Starbucks Coffee_WC Fri PNS</t>
    </r>
    <r>
      <rPr>
        <sz val="10"/>
        <color rgb="FF000000"/>
        <rFont val="Calibri"/>
      </rPr>
      <t xml:space="preserve"> 250822_Starbucks Coffee_13 cities</t>
    </r>
  </si>
  <si>
    <r>
      <rPr>
        <u/>
        <sz val="10"/>
        <color rgb="FF1155CC"/>
        <rFont val="Calibri"/>
      </rPr>
      <t>[PNS]_BVBANK_Oct</t>
    </r>
    <r>
      <rPr>
        <sz val="10"/>
        <color rgb="FF000000"/>
        <rFont val="Calibri"/>
      </rPr>
      <t>_ALL</t>
    </r>
  </si>
  <si>
    <r>
      <rPr>
        <u/>
        <sz val="10"/>
        <color rgb="FF1155CC"/>
        <rFont val="Calibri"/>
      </rPr>
      <t xml:space="preserve">[SuperVIP]_The Coffee House_21-23/10
</t>
    </r>
    <r>
      <rPr>
        <sz val="10"/>
        <color rgb="FF000000"/>
        <rFont val="Calibri"/>
      </rPr>
      <t>241231_The Coffee House_7 cities</t>
    </r>
  </si>
  <si>
    <r>
      <rPr>
        <u/>
        <sz val="10"/>
        <color rgb="FF1155CC"/>
        <rFont val="Calibri"/>
      </rPr>
      <t>[PNS]_MB JCB Hi ShopeeFood_Oct</t>
    </r>
    <r>
      <rPr>
        <sz val="10"/>
        <color rgb="FF000000"/>
        <rFont val="Calibri"/>
      </rPr>
      <t>_ALL</t>
    </r>
  </si>
  <si>
    <r>
      <rPr>
        <u/>
        <sz val="10"/>
        <color rgb="FF1155CC"/>
        <rFont val="Calibri"/>
      </rPr>
      <t>[VIP]_Starbucks Coffee_28-30.10</t>
    </r>
    <r>
      <rPr>
        <sz val="10"/>
        <color rgb="FF000000"/>
        <rFont val="Calibri"/>
      </rPr>
      <t xml:space="preserve"> 250822_Starbucks Coffee_13 cities</t>
    </r>
  </si>
  <si>
    <r>
      <rPr>
        <u/>
        <sz val="10"/>
        <color rgb="FF1155CC"/>
        <rFont val="Calibri"/>
      </rPr>
      <t>[PNS]_TPBank_Oct.JCB</t>
    </r>
    <r>
      <rPr>
        <sz val="10"/>
        <color rgb="FF000000"/>
        <rFont val="Calibri"/>
      </rPr>
      <t>_ALL</t>
    </r>
  </si>
  <si>
    <r>
      <rPr>
        <u/>
        <sz val="10"/>
        <color rgb="FF1155CC"/>
        <rFont val="Calibri"/>
      </rPr>
      <t>[PNS]_TCB_Nov.VISA ECO DEBIT</t>
    </r>
    <r>
      <rPr>
        <sz val="10"/>
        <color rgb="FF000000"/>
        <rFont val="Calibri"/>
      </rPr>
      <t>_ALL</t>
    </r>
  </si>
  <si>
    <r>
      <rPr>
        <u/>
        <sz val="10"/>
        <color rgb="FF1155CC"/>
        <rFont val="Calibri"/>
      </rPr>
      <t>[SuperVIP]_The Coffee House_3-5.11</t>
    </r>
    <r>
      <rPr>
        <sz val="10"/>
        <color rgb="FF000000"/>
        <rFont val="Calibri"/>
      </rPr>
      <t xml:space="preserve"> 251014_The Coffee House_8 cities</t>
    </r>
  </si>
  <si>
    <r>
      <rPr>
        <u/>
        <sz val="10"/>
        <color rgb="FF1155CC"/>
        <rFont val="Calibri"/>
      </rPr>
      <t>[PNS]_ACB bank_Nov</t>
    </r>
    <r>
      <rPr>
        <sz val="10"/>
        <color rgb="FF000000"/>
        <rFont val="Calibri"/>
      </rPr>
      <t>_ALL</t>
    </r>
  </si>
  <si>
    <r>
      <rPr>
        <u/>
        <sz val="10"/>
        <color rgb="FF1155CC"/>
        <rFont val="Calibri"/>
      </rPr>
      <t>[SuperVIP]_Highlands Coffee_3-7.11</t>
    </r>
    <r>
      <rPr>
        <sz val="10"/>
        <rFont val="Calibri"/>
      </rPr>
      <t xml:space="preserve"> 241231_Highlands Coffee_36 cities</t>
    </r>
  </si>
  <si>
    <r>
      <rPr>
        <u/>
        <sz val="10"/>
        <color rgb="FF1155CC"/>
        <rFont val="Calibri"/>
      </rPr>
      <t>[SuperVIP]_Highlands Coffee_11-14.11</t>
    </r>
    <r>
      <rPr>
        <sz val="10"/>
        <color rgb="FF000000"/>
        <rFont val="Calibri"/>
      </rPr>
      <t xml:space="preserve"> 241231_Highlands Coffee_36 cities</t>
    </r>
  </si>
  <si>
    <r>
      <rPr>
        <u/>
        <sz val="10"/>
        <color rgb="FF1155CC"/>
        <rFont val="Calibri"/>
      </rPr>
      <t>[VIP]_KATINAT Coffee &amp; Tea House_B2G1</t>
    </r>
    <r>
      <rPr>
        <sz val="10"/>
        <color rgb="FF000000"/>
        <rFont val="Calibri"/>
      </rPr>
      <t xml:space="preserve"> 250822_KATINAT Coffee &amp; Tea House_13 cities</t>
    </r>
  </si>
  <si>
    <r>
      <rPr>
        <u/>
        <sz val="10"/>
        <color rgb="FF1155CC"/>
        <rFont val="Calibri"/>
      </rPr>
      <t>[PNS]_AGRIBANK_Nov</t>
    </r>
    <r>
      <rPr>
        <sz val="10"/>
        <color rgb="FF000000"/>
        <rFont val="Calibri"/>
      </rPr>
      <t>_ALL</t>
    </r>
  </si>
  <si>
    <r>
      <rPr>
        <u/>
        <sz val="10"/>
        <color rgb="FF1155CC"/>
        <rFont val="Calibri"/>
      </rPr>
      <t>[PNS]_MB JCB Hi ShopeeFood_Nov</t>
    </r>
    <r>
      <rPr>
        <sz val="10"/>
        <color rgb="FF000000"/>
        <rFont val="Calibri"/>
      </rPr>
      <t>_ALL</t>
    </r>
  </si>
  <si>
    <r>
      <rPr>
        <u/>
        <sz val="10"/>
        <color rgb="FF1155CC"/>
        <rFont val="Calibri"/>
      </rPr>
      <t>[SuperVIP]_Starbucks Coffee_25-27.11</t>
    </r>
    <r>
      <rPr>
        <sz val="10"/>
        <color rgb="FF000000"/>
        <rFont val="Calibri"/>
      </rPr>
      <t xml:space="preserve"> 250822_Starbucks Coffee_13 cities</t>
    </r>
  </si>
  <si>
    <r>
      <rPr>
        <u/>
        <sz val="10"/>
        <color rgb="FF1155CC"/>
        <rFont val="Calibri"/>
      </rPr>
      <t>[PNS]_TPBank_Nov.JCB</t>
    </r>
    <r>
      <rPr>
        <sz val="10"/>
        <color rgb="FF000000"/>
        <rFont val="Calibri"/>
      </rPr>
      <t>_ALL</t>
    </r>
  </si>
  <si>
    <r>
      <rPr>
        <u/>
        <sz val="10"/>
        <color rgb="FF1155CC"/>
        <rFont val="Calibri"/>
      </rPr>
      <t>[SuperVIP]_The Coffee House_1-3.12</t>
    </r>
    <r>
      <rPr>
        <sz val="10"/>
        <color rgb="FF000000"/>
        <rFont val="Calibri"/>
      </rPr>
      <t xml:space="preserve"> 251014_The Coffee House_8 cities</t>
    </r>
  </si>
  <si>
    <r>
      <rPr>
        <u/>
        <sz val="10"/>
        <color rgb="FF1155CC"/>
        <rFont val="Calibri"/>
      </rPr>
      <t>[SuperVIP]_The Coffee House_1-3.12</t>
    </r>
    <r>
      <rPr>
        <sz val="10"/>
        <color rgb="FF000000"/>
        <rFont val="Calibri"/>
      </rPr>
      <t xml:space="preserve"> 251014_The Coffee House_8 cities</t>
    </r>
  </si>
  <si>
    <r>
      <rPr>
        <u/>
        <sz val="10"/>
        <color rgb="FF1155CC"/>
        <rFont val="Calibri"/>
      </rPr>
      <t>[SuperVIP]_Highlands Coffee_1-5.12</t>
    </r>
    <r>
      <rPr>
        <sz val="10"/>
        <color rgb="FF000000"/>
        <rFont val="Calibri"/>
      </rPr>
      <t xml:space="preserve"> 241231_Highlands Coffee_36 cities</t>
    </r>
  </si>
  <si>
    <r>
      <rPr>
        <u/>
        <sz val="10"/>
        <color rgb="FF1155CC"/>
        <rFont val="Calibri"/>
      </rPr>
      <t>[PNS]_ACB bank_Dec</t>
    </r>
    <r>
      <rPr>
        <sz val="10"/>
        <color rgb="FF000000"/>
        <rFont val="Calibri"/>
      </rPr>
      <t>_ALL</t>
    </r>
  </si>
  <si>
    <r>
      <rPr>
        <u/>
        <sz val="10"/>
        <color rgb="FF1155CC"/>
        <rFont val="Calibri"/>
      </rPr>
      <t>[SuperVIP]_Highlands Coffee_8-12.12</t>
    </r>
    <r>
      <rPr>
        <sz val="10"/>
        <rFont val="Calibri"/>
      </rPr>
      <t xml:space="preserve"> 241231_Highlands Coffee_36 cities</t>
    </r>
  </si>
  <si>
    <r>
      <rPr>
        <u/>
        <sz val="10"/>
        <color rgb="FF1155CC"/>
        <rFont val="Calibri"/>
      </rPr>
      <t>[VIP]_The Coffee House_15-17.12</t>
    </r>
    <r>
      <rPr>
        <sz val="10"/>
        <rFont val="Calibri"/>
      </rPr>
      <t xml:space="preserve"> 251014_The Coffee House_8 cities</t>
    </r>
  </si>
  <si>
    <r>
      <rPr>
        <u/>
        <sz val="10"/>
        <color rgb="FF1155CC"/>
        <rFont val="Calibri"/>
      </rPr>
      <t>[PNS]_OCB_Dec</t>
    </r>
    <r>
      <rPr>
        <sz val="10"/>
        <color rgb="FF000000"/>
        <rFont val="Calibri"/>
      </rPr>
      <t>_ALL</t>
    </r>
  </si>
  <si>
    <r>
      <rPr>
        <u/>
        <sz val="10"/>
        <color rgb="FF1155CC"/>
        <rFont val="Calibri"/>
      </rPr>
      <t>[Win 2]_Cà Phê Muối Chú Long_Dec_Noel</t>
    </r>
    <r>
      <rPr>
        <sz val="10"/>
        <color rgb="FF000000"/>
        <rFont val="Calibri"/>
      </rPr>
      <t>_250707_Cà Phê Muối Chú Long_15 cities</t>
    </r>
  </si>
  <si>
    <r>
      <rPr>
        <u/>
        <sz val="10"/>
        <color rgb="FF1155CC"/>
        <rFont val="Calibri"/>
      </rPr>
      <t>[PNS]_MB JCB Hi ShopeeFood_Dec</t>
    </r>
    <r>
      <rPr>
        <sz val="10"/>
        <color rgb="FF000000"/>
        <rFont val="Calibri"/>
      </rPr>
      <t>_ALL</t>
    </r>
  </si>
  <si>
    <r>
      <rPr>
        <u/>
        <sz val="10"/>
        <color rgb="FF1155CC"/>
        <rFont val="Calibri"/>
      </rPr>
      <t>[PNS]_AGRIBANK_Dec</t>
    </r>
    <r>
      <rPr>
        <sz val="10"/>
        <color rgb="FF000000"/>
        <rFont val="Calibri"/>
      </rPr>
      <t>_ALL</t>
    </r>
  </si>
  <si>
    <r>
      <rPr>
        <u/>
        <sz val="10"/>
        <color rgb="FF1155CC"/>
        <rFont val="Calibri"/>
      </rPr>
      <t>[PNS]_HD SAISON_Jan.NGÀY 8</t>
    </r>
    <r>
      <rPr>
        <sz val="10"/>
        <color rgb="FF000000"/>
        <rFont val="Calibri"/>
      </rPr>
      <t>_ALL</t>
    </r>
  </si>
  <si>
    <r>
      <rPr>
        <u/>
        <sz val="10"/>
        <color rgb="FF1155CC"/>
        <rFont val="Calibri"/>
      </rPr>
      <t>[SuperVIP]_The Coffee House_12-14.01.26</t>
    </r>
    <r>
      <rPr>
        <sz val="10"/>
        <color rgb="FF000000"/>
        <rFont val="Calibri"/>
      </rPr>
      <t xml:space="preserve"> 251014_The Coffee House_8 cities</t>
    </r>
  </si>
  <si>
    <r>
      <rPr>
        <u/>
        <sz val="10"/>
        <color rgb="FF1155CC"/>
        <rFont val="Calibri"/>
      </rPr>
      <t>[SuperVIP]_The Coffee House_12-14.01.26</t>
    </r>
    <r>
      <rPr>
        <sz val="10"/>
        <color rgb="FF000000"/>
        <rFont val="Calibri"/>
      </rPr>
      <t xml:space="preserve"> 251014_The Coffee House_8 cities</t>
    </r>
  </si>
  <si>
    <r>
      <rPr>
        <u/>
        <sz val="10"/>
        <color rgb="FF1155CC"/>
        <rFont val="Calibri"/>
      </rPr>
      <t>[PNS]_MB JCB Hi ShopeeFood_Jan.26</t>
    </r>
    <r>
      <rPr>
        <sz val="10"/>
        <color rgb="FF000000"/>
        <rFont val="Calibri"/>
      </rPr>
      <t>_ALL</t>
    </r>
  </si>
  <si>
    <r>
      <rPr>
        <u/>
        <sz val="10"/>
        <color rgb="FF1155CC"/>
        <rFont val="Calibri"/>
      </rPr>
      <t>[VIP]_KATINAT Coffee &amp; Tea House_B2G1 2026</t>
    </r>
    <r>
      <rPr>
        <sz val="10"/>
        <color rgb="FF000000"/>
        <rFont val="Calibri"/>
      </rPr>
      <t xml:space="preserve"> 260106_KATINAT Coffee &amp; Tea House_14 cities</t>
    </r>
  </si>
  <si>
    <r>
      <rPr>
        <u/>
        <sz val="10"/>
        <color rgb="FF1155CC"/>
        <rFont val="Calibri"/>
      </rPr>
      <t>[VIP]_Cà Phê Muối Chú Long_26-30.01.26</t>
    </r>
    <r>
      <rPr>
        <sz val="10"/>
        <color rgb="FF000000"/>
        <rFont val="Calibri"/>
      </rPr>
      <t xml:space="preserve"> 250707_Cà Phê Muối Chú Long_15 cities</t>
    </r>
  </si>
  <si>
    <r>
      <rPr>
        <u/>
        <sz val="10"/>
        <color rgb="FF1155CC"/>
        <rFont val="Calibri"/>
      </rPr>
      <t>[SuperVIP]_Highlands Coffee_2-6.2</t>
    </r>
    <r>
      <rPr>
        <sz val="10"/>
        <rFont val="Calibri"/>
      </rPr>
      <t xml:space="preserve"> 260106_Highlands Coffee_41 cities</t>
    </r>
  </si>
  <si>
    <r>
      <rPr>
        <u/>
        <sz val="10"/>
        <color rgb="FF1155CC"/>
        <rFont val="Calibri"/>
      </rPr>
      <t>[Win 2]_Cà Phê Muối Chú Long_Feb</t>
    </r>
    <r>
      <rPr>
        <sz val="10"/>
        <color rgb="FF000000"/>
        <rFont val="Calibri"/>
      </rPr>
      <t>_260202_Cà Phê Muối Chú Long_16 cities</t>
    </r>
  </si>
  <si>
    <r>
      <rPr>
        <u/>
        <sz val="10"/>
        <color rgb="FF1155CC"/>
        <rFont val="Calibri"/>
      </rPr>
      <t>[SJBP]_The Coffee House_BAU 50k Pretet</t>
    </r>
    <r>
      <rPr>
        <sz val="10"/>
        <rFont val="Calibri"/>
      </rPr>
      <t xml:space="preserve"> 251014_The Coffee House_8 cities</t>
    </r>
  </si>
  <si>
    <r>
      <rPr>
        <u/>
        <sz val="10"/>
        <color rgb="FF1155CC"/>
        <rFont val="Calibri"/>
      </rPr>
      <t>[PNS]_MB JCB Hi ShopeeFood_Feb.26</t>
    </r>
    <r>
      <rPr>
        <sz val="10"/>
        <color rgb="FF000000"/>
        <rFont val="Calibri"/>
      </rPr>
      <t>_ALL</t>
    </r>
  </si>
  <si>
    <r>
      <rPr>
        <u/>
        <sz val="10"/>
        <color rgb="FF1155CC"/>
        <rFont val="Calibri"/>
      </rPr>
      <t>[Win 2]_Cà Phê Muối Chú Long_24.Feb</t>
    </r>
    <r>
      <rPr>
        <sz val="10"/>
        <color rgb="FF000000"/>
        <rFont val="Calibri"/>
      </rPr>
      <t>_260202_Cà Phê Muối Chú Long_16 cities</t>
    </r>
  </si>
  <si>
    <r>
      <rPr>
        <u/>
        <sz val="10"/>
        <color rgb="FF1155CC"/>
        <rFont val="Calibri"/>
      </rPr>
      <t>[SuperVIP]_The Coffee House_25-27.2</t>
    </r>
    <r>
      <rPr>
        <sz val="10"/>
        <color rgb="FF000000"/>
        <rFont val="Calibri"/>
      </rPr>
      <t xml:space="preserve"> 251014_The Coffee House_8 cities</t>
    </r>
  </si>
  <si>
    <r>
      <rPr>
        <u/>
        <sz val="10"/>
        <color rgb="FF1155CC"/>
        <rFont val="Calibri"/>
      </rPr>
      <t>[SuperVIP]_The Coffee House_25-27.2</t>
    </r>
    <r>
      <rPr>
        <sz val="10"/>
        <color rgb="FF000000"/>
        <rFont val="Calibri"/>
      </rPr>
      <t xml:space="preserve"> 251014_The Coffee House_8 cities</t>
    </r>
  </si>
  <si>
    <r>
      <rPr>
        <u/>
        <sz val="10"/>
        <color rgb="FF1155CC"/>
        <rFont val="Calibri"/>
      </rPr>
      <t>[SuperVIP]_Highlands Coffee_Mar</t>
    </r>
    <r>
      <rPr>
        <sz val="10"/>
        <color rgb="FF000000"/>
        <rFont val="Calibri"/>
      </rPr>
      <t xml:space="preserve"> 260106_Highlands Coffee_41 cities</t>
    </r>
  </si>
  <si>
    <r>
      <rPr>
        <u/>
        <sz val="10"/>
        <color rgb="FF1155CC"/>
        <rFont val="Calibri"/>
      </rPr>
      <t>[SuperVIP]_Highlands Coffee_9-13Mar</t>
    </r>
    <r>
      <rPr>
        <sz val="10"/>
        <color rgb="FF000000"/>
        <rFont val="Calibri"/>
      </rPr>
      <t xml:space="preserve"> 260106_Highlands Coffee_41 cities</t>
    </r>
  </si>
  <si>
    <r>
      <rPr>
        <u/>
        <sz val="10"/>
        <color rgb="FF1155CC"/>
        <rFont val="Calibri"/>
      </rPr>
      <t>[SuperVIP]_Highlands Coffee_16-20Mar</t>
    </r>
    <r>
      <rPr>
        <sz val="10"/>
        <color rgb="FF000000"/>
        <rFont val="Calibri"/>
      </rPr>
      <t xml:space="preserve"> 260106_Highlands Coffee_41 cities</t>
    </r>
  </si>
  <si>
    <r>
      <rPr>
        <sz val="10"/>
        <rFont val="Calibri"/>
      </rPr>
      <t>[PLF CP]_15.1_Deal Chào Năm Mới Chỉ 0Đ
còn lại:</t>
    </r>
    <r>
      <rPr>
        <u/>
        <sz val="10"/>
        <color rgb="FF1155CC"/>
        <rFont val="Calibri"/>
      </rPr>
      <t xml:space="preserve"> [PLF CP]_BAU_Ăn sáng ngon rẻ, món nào cũng freeship</t>
    </r>
  </si>
  <si>
    <t>[Mart]_Spike_Chợ Tươi ngày Tết_Giảm 68.000Đ
[PLF CP]_BAU_Ăn sáng ngon rẻ, món nào cũng freeship</t>
  </si>
  <si>
    <r>
      <rPr>
        <u/>
        <sz val="10"/>
        <color rgb="FF1155CC"/>
        <rFont val="Calibri"/>
      </rPr>
      <t>[PNS]_BIDV_Jan.CREDIT</t>
    </r>
    <r>
      <rPr>
        <sz val="10"/>
        <color rgb="FF000000"/>
        <rFont val="Calibri"/>
      </rPr>
      <t>_ALL</t>
    </r>
  </si>
  <si>
    <r>
      <rPr>
        <sz val="10"/>
        <rFont val="Calibri"/>
      </rPr>
      <t>[PLF CP]_WC_Khởi Động Tuần Mới, Giảm 20.000Đ
còn lại:</t>
    </r>
    <r>
      <rPr>
        <u/>
        <sz val="10"/>
        <color rgb="FF1155CC"/>
        <rFont val="Calibri"/>
      </rPr>
      <t xml:space="preserve"> [PLF CP]_BAU_Ăn sáng ngon rẻ, món nào cũng freeship</t>
    </r>
  </si>
  <si>
    <r>
      <rPr>
        <sz val="10"/>
        <rFont val="Calibri"/>
      </rPr>
      <t xml:space="preserve">[PLF CP]_WC_Thứ 3 Thả Ga, Freeship 0Đ
</t>
    </r>
    <r>
      <rPr>
        <u/>
        <sz val="10"/>
        <color rgb="FF1155CC"/>
        <rFont val="Calibri"/>
      </rPr>
      <t>[PLF CP]_Đặt Quán Quen, Freeship 0Đ</t>
    </r>
    <r>
      <rPr>
        <sz val="10"/>
        <rFont val="Calibri"/>
      </rPr>
      <t>_newcities</t>
    </r>
  </si>
  <si>
    <t>[Mart]_Spike_Chợ Tươi sum họp_Giảm 50%
[PLF CP]_BAU_Ăn sáng ngon rẻ, món nào cũng freeship</t>
  </si>
  <si>
    <r>
      <rPr>
        <sz val="10"/>
        <rFont val="Calibri"/>
      </rPr>
      <t xml:space="preserve">[PLF CP]_WC_Thứ 3 Thả Ga, Freeship 0Đ
</t>
    </r>
    <r>
      <rPr>
        <u/>
        <sz val="10"/>
        <color rgb="FF1155CC"/>
        <rFont val="Calibri"/>
      </rPr>
      <t>[PLF CP]_Đặt Quán Quen, Freeship 0Đ</t>
    </r>
    <r>
      <rPr>
        <sz val="10"/>
        <rFont val="Calibri"/>
      </rPr>
      <t>_newcities</t>
    </r>
  </si>
  <si>
    <r>
      <rPr>
        <sz val="10"/>
        <rFont val="Calibri"/>
      </rPr>
      <t>6-8H: [PLF CP]_15.1_Khao Deal Rộn Ràng, Giảm tới 50%
còn lại:</t>
    </r>
    <r>
      <rPr>
        <u/>
        <sz val="10"/>
        <color rgb="FF1155CC"/>
        <rFont val="Calibri"/>
      </rPr>
      <t xml:space="preserve">  [PLF CP]_BAU_Nạp năng lượng sáng giảm 30.000Đ</t>
    </r>
    <r>
      <rPr>
        <sz val="10"/>
        <rFont val="Calibri"/>
      </rPr>
      <t xml:space="preserve">
8-10H: [PLF CP]_15.1_Bộ chung SIÊU TIỆC THƯƠNG HIỆU Giảm 50%
newcities: [PLF CP]_15.1_Ăn Thả Ga, Giảm Không Giới Hạn</t>
    </r>
  </si>
  <si>
    <t>[Mart]_Thematic_Đi Chợ Kết Năm_Giảm 50%
[PLF CP]_BAU_Ăn sáng ngon rẻ, món nào cũng freeship</t>
  </si>
  <si>
    <r>
      <rPr>
        <strike/>
        <sz val="10"/>
        <color rgb="FFFF0000"/>
        <rFont val="Calibri"/>
      </rPr>
      <t>[PLF CP]_YEP_Vạn Deal Rộn Ràng, Giảm tới 50%</t>
    </r>
    <r>
      <rPr>
        <sz val="10"/>
        <rFont val="Calibri"/>
      </rPr>
      <t xml:space="preserve">
</t>
    </r>
    <r>
      <rPr>
        <u/>
        <sz val="10"/>
        <color rgb="FF1155CC"/>
        <rFont val="Calibri"/>
      </rPr>
      <t>[PLF CP]_BAU_Nạp năng lượng sáng giảm 30.000Đ</t>
    </r>
  </si>
  <si>
    <r>
      <rPr>
        <sz val="10"/>
        <rFont val="Calibri"/>
      </rPr>
      <t xml:space="preserve">[PLF CP]_WC_Khởi Động Tuần Mới, Giảm 20.000Đ
còn lại: </t>
    </r>
    <r>
      <rPr>
        <u/>
        <sz val="10"/>
        <color rgb="FF1155CC"/>
        <rFont val="Calibri"/>
      </rPr>
      <t xml:space="preserve"> [PLF CP]_BAU_Ăn sáng ngon rẻ, giảm 20.000Đ</t>
    </r>
  </si>
  <si>
    <r>
      <rPr>
        <sz val="10"/>
        <rFont val="Calibri"/>
      </rPr>
      <t xml:space="preserve">SPF:  </t>
    </r>
    <r>
      <rPr>
        <u/>
        <sz val="10"/>
        <color rgb="FF1155CC"/>
        <rFont val="Calibri"/>
      </rPr>
      <t xml:space="preserve">[PLF CP]_SPXI_BAU
</t>
    </r>
    <r>
      <rPr>
        <sz val="10"/>
        <rFont val="Calibri"/>
      </rPr>
      <t xml:space="preserve">SP: </t>
    </r>
    <r>
      <rPr>
        <u/>
        <sz val="10"/>
        <color rgb="FF1155CC"/>
        <rFont val="Calibri"/>
      </rPr>
      <t>[PLF CP]_BAU_Bữa sáng ngon rẻ, chỉ từ 10.000Đ</t>
    </r>
  </si>
  <si>
    <r>
      <rPr>
        <u/>
        <sz val="10"/>
        <color rgb="FF1155CC"/>
        <rFont val="Calibri"/>
      </rPr>
      <t>[Mart]_Thematic_Trao Lộc Xuân_Giảm 68.000Đ
 [PLF CP]_BAU_Bữa sáng ngon rẻ, chỉ từ 10.000Đ</t>
    </r>
    <r>
      <rPr>
        <sz val="10"/>
        <rFont val="Calibri"/>
      </rPr>
      <t>"</t>
    </r>
  </si>
  <si>
    <r>
      <rPr>
        <u/>
        <sz val="10"/>
        <color rgb="FF1155CC"/>
        <rFont val="Calibri"/>
      </rPr>
      <t xml:space="preserve">[Mart]_Thematic_Tươi Ngon Mỗi Ngày_Giảm Đến 79.000Đ
</t>
    </r>
    <r>
      <rPr>
        <sz val="10"/>
        <color rgb="FF000000"/>
        <rFont val="Calibri"/>
      </rPr>
      <t>[PLF CP_add]_Tết_Mừng Tết Đến, Freeship tới 88.000Đ</t>
    </r>
  </si>
  <si>
    <r>
      <rPr>
        <u/>
        <sz val="10"/>
        <color rgb="FF1155CC"/>
        <rFont val="Calibri"/>
      </rPr>
      <t>[PNS]_MB JCB Hi ShopeeFood_Feb.USAGE</t>
    </r>
    <r>
      <rPr>
        <sz val="10"/>
        <color rgb="FF000000"/>
        <rFont val="Calibri"/>
      </rPr>
      <t>_ALL</t>
    </r>
  </si>
  <si>
    <r>
      <rPr>
        <u/>
        <sz val="10"/>
        <color rgb="FF1155CC"/>
        <rFont val="Calibri"/>
      </rPr>
      <t xml:space="preserve">[Mart]_WC - Weekend_Chợ Sale Cuối Tuần_Giảm Đến 105.000Đ
</t>
    </r>
    <r>
      <rPr>
        <sz val="10"/>
        <rFont val="Calibri"/>
      </rPr>
      <t>[PLF CP]_WC_Thử Ngay Quán Mới, Giảm Tới 30.000Đ</t>
    </r>
  </si>
  <si>
    <r>
      <rPr>
        <u/>
        <sz val="10"/>
        <color rgb="FF1155CC"/>
        <rFont val="Calibri"/>
      </rPr>
      <t>[PLF CP]_BAU_Bữa sáng 0Đ, chào ngày mới</t>
    </r>
    <r>
      <rPr>
        <sz val="10"/>
        <rFont val="Calibri"/>
      </rPr>
      <t>_T2
con lai:</t>
    </r>
    <r>
      <rPr>
        <u/>
        <sz val="10"/>
        <color rgb="FF1155CC"/>
        <rFont val="Calibri"/>
      </rPr>
      <t xml:space="preserve"> [PLF CP]_BAU_Bữa sáng ngon rẻ, chỉ từ 10.000Đ</t>
    </r>
  </si>
  <si>
    <r>
      <rPr>
        <u/>
        <sz val="10"/>
        <color rgb="FF1155CC"/>
        <rFont val="Calibri"/>
      </rPr>
      <t>[SuperVIP]_Highlands Coffee_10-14.2</t>
    </r>
    <r>
      <rPr>
        <sz val="10"/>
        <color rgb="FF000000"/>
        <rFont val="Calibri"/>
      </rPr>
      <t xml:space="preserve"> 241231_Highlands Coffee_36 cities</t>
    </r>
  </si>
  <si>
    <r>
      <rPr>
        <sz val="10"/>
        <rFont val="Calibri"/>
      </rPr>
      <t>6-8H:</t>
    </r>
    <r>
      <rPr>
        <u/>
        <sz val="10"/>
        <color rgb="FF1155CC"/>
        <rFont val="Calibri"/>
      </rPr>
      <t xml:space="preserve">[PLF CP]_BAU_Nạp năng lượng sáng giảm 30.000Đ 
</t>
    </r>
    <r>
      <rPr>
        <sz val="10"/>
        <rFont val="Calibri"/>
      </rPr>
      <t>8-9H:[PLF CP]_14.2_Bộ chung SIÊU TIỆC THƯƠNG HIỆU Giảm 50%
9-10H: [PLF CP]_14.2_Mùa Yêu Deal Hời, Giảm tới 50%
8-10H các cities còn lại: [PLF CP]_14.2_Đặt Thả Ga, Giảm Không Giới Hạn</t>
    </r>
  </si>
  <si>
    <r>
      <rPr>
        <sz val="10"/>
        <rFont val="Calibri"/>
      </rPr>
      <t>6-8H::</t>
    </r>
    <r>
      <rPr>
        <u/>
        <sz val="10"/>
        <color rgb="FF1155CC"/>
        <rFont val="Calibri"/>
      </rPr>
      <t>[PLF CP]_BAU_Nạp năng lượng sáng giảm 30.000Đ</t>
    </r>
    <r>
      <rPr>
        <sz val="10"/>
        <rFont val="Calibri"/>
      </rPr>
      <t xml:space="preserve">
8-10H: [PLF CP]_Mid Month_Bộ chung SIÊU TIỆC THƯƠNG HIỆU  Giảm 50%
newcities:</t>
    </r>
    <r>
      <rPr>
        <u/>
        <sz val="10"/>
        <color rgb="FF1155CC"/>
        <rFont val="Calibri"/>
      </rPr>
      <t>[PLF CP]_BAU_Ăn sáng ngon rẻ, món nào cũng freeship</t>
    </r>
  </si>
  <si>
    <r>
      <rPr>
        <u/>
        <sz val="10"/>
        <color rgb="FF1155CC"/>
        <rFont val="Calibri"/>
      </rPr>
      <t>[PNS]_TCB_Feb.DEBIT</t>
    </r>
    <r>
      <rPr>
        <sz val="10"/>
        <color rgb="FF000000"/>
        <rFont val="Calibri"/>
      </rPr>
      <t>_ALL</t>
    </r>
  </si>
  <si>
    <r>
      <rPr>
        <sz val="10"/>
        <rFont val="Calibri"/>
      </rPr>
      <t xml:space="preserve">[PLF CP]_WC_Thứ 3 Thả Ga, Freeship 0Đ
</t>
    </r>
    <r>
      <rPr>
        <u/>
        <sz val="10"/>
        <color rgb="FF1155CC"/>
        <rFont val="Calibri"/>
      </rPr>
      <t>[PLF CP]_Đặt Quán Quen, Freeship 0Đ</t>
    </r>
    <r>
      <rPr>
        <sz val="10"/>
        <rFont val="Calibri"/>
      </rPr>
      <t>_newcities</t>
    </r>
  </si>
  <si>
    <t>6-8H:[PLF CP]_SPFDay_Siêu Deal Ăn Uống, Giảm tới 35.000Đ
8-10H[PLF CP]_SPFDay_Bộ chung SIÊU TIỆC THƯƠNG HIỆU  Giảm 50%
còn lại: [PLF CP]_BAU_Ăn sáng ngon rẻ, giảm 20.000Đ</t>
  </si>
  <si>
    <r>
      <rPr>
        <u/>
        <sz val="10"/>
        <color rgb="FF1155CC"/>
        <rFont val="Calibri"/>
      </rPr>
      <t>[SuperVIP]_Highlands Coffee_17-21.2</t>
    </r>
    <r>
      <rPr>
        <sz val="10"/>
        <color rgb="FF000000"/>
        <rFont val="Calibri"/>
      </rPr>
      <t xml:space="preserve"> 241231_Highlands Coffee_36 cities</t>
    </r>
  </si>
  <si>
    <r>
      <rPr>
        <u/>
        <sz val="10"/>
        <color rgb="FF1155CC"/>
        <rFont val="Calibri"/>
      </rPr>
      <t xml:space="preserve">[Mart]_WC - Weekend_Chợ Sale Cuối Tuần_Giảm Đến 105.000Đ
</t>
    </r>
    <r>
      <rPr>
        <sz val="10"/>
        <rFont val="Calibri"/>
      </rPr>
      <t>[PLF CP]_3.3_Deal Hot Toàn Sàn, Freeship 0Đ</t>
    </r>
  </si>
  <si>
    <r>
      <rPr>
        <sz val="10"/>
        <rFont val="Calibri"/>
      </rPr>
      <t>[PLF CP]_WC_Khởi Động Tuần Mới, Giảm 20.000Đ
còn lại:</t>
    </r>
    <r>
      <rPr>
        <u/>
        <sz val="10"/>
        <color rgb="FF1155CC"/>
        <rFont val="Calibri"/>
      </rPr>
      <t xml:space="preserve"> [PLF CP]_BAU_Ăn sáng ngon rẻ, giảm 20.000Đ</t>
    </r>
  </si>
  <si>
    <r>
      <rPr>
        <sz val="10"/>
        <rFont val="Calibri"/>
      </rPr>
      <t xml:space="preserve">[PLF CP]_WC_Thứ 3 Thả Ga, Freeship 0Đ
</t>
    </r>
    <r>
      <rPr>
        <u/>
        <sz val="10"/>
        <color rgb="FF1155CC"/>
        <rFont val="Calibri"/>
      </rPr>
      <t>[PLF CP]_Đặt Quán Quen, Freeship 0Đ</t>
    </r>
    <r>
      <rPr>
        <sz val="10"/>
        <rFont val="Calibri"/>
      </rPr>
      <t>_newcities</t>
    </r>
  </si>
  <si>
    <r>
      <rPr>
        <u/>
        <sz val="10"/>
        <color rgb="FF1155CC"/>
        <rFont val="Calibri"/>
      </rPr>
      <t>[PLF CP]_BAU_Chào Ngày Mới, Bữa Sáng 0Đ</t>
    </r>
    <r>
      <rPr>
        <sz val="10"/>
        <rFont val="Calibri"/>
      </rPr>
      <t>_T2
còn lại: [PLF CP]_3.3_Deal Hot Toàn Sàn, Freeship 0Đ</t>
    </r>
  </si>
  <si>
    <t>6-8h: [PLF CP]_3.3_Ăn Sáng Chỉ 0Đ
link về: bua-sang-0d-chao-ngay-moi-pn
8-9h: [PLF CP]_3.3_Bộ chung SIÊU TIỆC THƯƠNG HIỆU  Giảm 50%
9-10h: [PLF CP]_3.3_Deal Hot Toàn Sàn, Freeship 0Đ
Link về: an-sang-no-khao-deal-freeship-0d"</t>
  </si>
  <si>
    <r>
      <rPr>
        <sz val="10"/>
        <rFont val="Calibri"/>
      </rPr>
      <t xml:space="preserve">[PLF CP]_WC_Thứ 3 Thả Ga, Freeship 0Đ
</t>
    </r>
    <r>
      <rPr>
        <u/>
        <sz val="10"/>
        <color rgb="FF1155CC"/>
        <rFont val="Calibri"/>
      </rPr>
      <t>[PLF CP]_Đặt Quán Quen, Freeship 0Đ</t>
    </r>
    <r>
      <rPr>
        <sz val="10"/>
        <rFont val="Calibri"/>
      </rPr>
      <t>_newcities</t>
    </r>
  </si>
  <si>
    <r>
      <rPr>
        <u/>
        <sz val="10"/>
        <color rgb="FF1155CC"/>
        <rFont val="Calibri"/>
      </rPr>
      <t>[SuperVIP]_Highlands Coffee_3-7.3</t>
    </r>
    <r>
      <rPr>
        <sz val="10"/>
        <color rgb="FF000000"/>
        <rFont val="Calibri"/>
      </rPr>
      <t xml:space="preserve"> 241231_Highlands Coffee_36 cities</t>
    </r>
  </si>
  <si>
    <r>
      <rPr>
        <u/>
        <sz val="10"/>
        <color rgb="FF1155CC"/>
        <rFont val="Calibri"/>
      </rPr>
      <t xml:space="preserve">[Mart]_BAU_Tươi Ngon Mỗi Ngày_Giảm Đến 150.000Đ
</t>
    </r>
    <r>
      <rPr>
        <u/>
        <sz val="10"/>
        <color rgb="FF1155CC"/>
        <rFont val="Calibri"/>
      </rPr>
      <t xml:space="preserve">còn lại: </t>
    </r>
    <r>
      <rPr>
        <u/>
        <sz val="10"/>
        <color rgb="FF1155CC"/>
        <rFont val="Calibri"/>
      </rPr>
      <t>[PLF CP]_BAU_Nạp năng lượng sáng giảm 30.000Đ</t>
    </r>
  </si>
  <si>
    <t>6-7h  [[PLF CP]_8.3_Ngày Của Nàng, Freeship 0Đ
Link về: moi-nang-bua-sang-freeship-20k"
"7-8h: [PLF CP]_8.3_Vạn Deal Xinh, Giảm tới 50%
Link về: tiec-sang-moi-nang-giam-50"
8-9h: [PLF CP]_8.3_Bộ chung SIÊU TIỆC THƯƠNG HIỆU Giảm 50%
9-10H: [PLF CP]_8.3_Vạn Deal Xinh, Giảm tới 50%
Link về: tiec-sang-moi-nang-giam-50</t>
  </si>
  <si>
    <r>
      <rPr>
        <u/>
        <sz val="10"/>
        <color rgb="FF1155CC"/>
        <rFont val="Calibri"/>
      </rPr>
      <t>[SuperVIP]_Highlands Coffee_10-14.3</t>
    </r>
    <r>
      <rPr>
        <sz val="10"/>
        <color rgb="FF000000"/>
        <rFont val="Calibri"/>
      </rPr>
      <t xml:space="preserve"> 241231_Highlands Coffee_36 cities</t>
    </r>
  </si>
  <si>
    <r>
      <rPr>
        <sz val="10"/>
        <rFont val="Calibri"/>
      </rPr>
      <t>6-8H: [PLF CP]_Mid Month_Siêu Deal Giữa Tháng, Giảm tới 50%
8-10H: [PLF CP]_Mid Month_Bộ chung SIÊU TIỆC THƯƠNG HIỆU  Giảm 50%
6-8H còn lại :</t>
    </r>
    <r>
      <rPr>
        <u/>
        <sz val="10"/>
        <color rgb="FF1155CC"/>
        <rFont val="Calibri"/>
      </rPr>
      <t>[PLF CP]_BAU_Nạp năng lượng sáng giảm 30.000Đ</t>
    </r>
  </si>
  <si>
    <r>
      <rPr>
        <u/>
        <sz val="10"/>
        <color rgb="FF1155CC"/>
        <rFont val="Calibri"/>
      </rPr>
      <t>[PLF CP]_BAU_Chào Ngày Mới, Bữa Sáng 0Đ</t>
    </r>
    <r>
      <rPr>
        <sz val="10"/>
        <rFont val="Calibri"/>
      </rPr>
      <t>_T2
còn lại:[PLF CP]_WC_Thử Ngay Quán Mới, Giảm Tới 30.000Đ</t>
    </r>
  </si>
  <si>
    <r>
      <rPr>
        <sz val="10"/>
        <rFont val="Calibri"/>
      </rPr>
      <t xml:space="preserve">[PLF CP]_WC_Thứ 3 Thả Ga, Freeship 0Đ
</t>
    </r>
    <r>
      <rPr>
        <u/>
        <sz val="10"/>
        <color rgb="FF1155CC"/>
        <rFont val="Calibri"/>
      </rPr>
      <t>[PLF CP]_Đặt Quán Quen, Freeship 0Đ</t>
    </r>
    <r>
      <rPr>
        <sz val="10"/>
        <rFont val="Calibri"/>
      </rPr>
      <t>_newcities</t>
    </r>
  </si>
  <si>
    <r>
      <rPr>
        <sz val="10"/>
        <rFont val="Calibri"/>
      </rPr>
      <t xml:space="preserve">6-8H: [PLF CP]_SPFDay_Siêu Deal Ăn Uống, Giảm tới 50%
6-8H: newcities: </t>
    </r>
    <r>
      <rPr>
        <u/>
        <sz val="10"/>
        <color rgb="FF1155CC"/>
        <rFont val="Calibri"/>
      </rPr>
      <t>[PLF CP]_BAU_Nạp năng lượng sáng giảm 30.000Đ</t>
    </r>
    <r>
      <rPr>
        <sz val="10"/>
        <rFont val="Calibri"/>
      </rPr>
      <t xml:space="preserve">
8-10H: [PLF CP]_SPFDay_Bộ chung SIÊU TIỆC THƯƠNG HIỆU  Giảm 50%</t>
    </r>
  </si>
  <si>
    <r>
      <rPr>
        <sz val="10"/>
        <rFont val="Calibri"/>
      </rPr>
      <t xml:space="preserve">
[PLF CP]_SPFDay_Siêu Deal Ăn Uống, Giảm tới 35.000Đ
newcities:</t>
    </r>
    <r>
      <rPr>
        <u/>
        <sz val="10"/>
        <color rgb="FF1155CC"/>
        <rFont val="Calibri"/>
      </rPr>
      <t xml:space="preserve"> [PLF CP]_BAU_Ăn sáng ngon rẻ, giảm 20.000Đ</t>
    </r>
  </si>
  <si>
    <r>
      <rPr>
        <u/>
        <sz val="10"/>
        <color rgb="FF1155CC"/>
        <rFont val="Calibri"/>
      </rPr>
      <t>[PNS]_MB JCB Hi ShopeeFood_Mar</t>
    </r>
    <r>
      <rPr>
        <sz val="10"/>
        <color rgb="FF000000"/>
        <rFont val="Calibri"/>
      </rPr>
      <t>_ALL</t>
    </r>
  </si>
  <si>
    <r>
      <rPr>
        <sz val="10"/>
        <rFont val="Calibri"/>
      </rPr>
      <t xml:space="preserve">[PLF CP]_4.4_Món Ngon Giá Hời, Vạn Deal 0Đ
còn lại: </t>
    </r>
    <r>
      <rPr>
        <u/>
        <sz val="10"/>
        <color rgb="FF1155CC"/>
        <rFont val="Calibri"/>
      </rPr>
      <t>[PLF CP]_BAU_Bữa sáng ngon rẻ, chỉ từ 10.000Đ</t>
    </r>
  </si>
  <si>
    <r>
      <rPr>
        <sz val="10"/>
        <rFont val="Calibri"/>
      </rPr>
      <t xml:space="preserve">[PLF CP]_4.4_Món Ngon Giá Hời, Vạn Deal 0Đ
còn lại: </t>
    </r>
    <r>
      <rPr>
        <u/>
        <sz val="10"/>
        <color rgb="FF1155CC"/>
        <rFont val="Calibri"/>
      </rPr>
      <t>[PLF CP]_BAU_Bữa sáng ngon rẻ, chỉ từ 10.000Đ</t>
    </r>
  </si>
  <si>
    <t>6-8h: [PLF CP]_4.4_Ăn Sáng Chỉ 0Đ
link về: bua-sang-0d-chao-ngay-moi-pn
8-9h:  [PLF CP]_4.4_Bộ chung SIÊU TIỆC THƯƠNG HIỆU  Giảm 50%"
9-10h: [PLF CP]_4.4_Ăn Ngon Cả Ngày, Freeship 0Đ
Link về: an-sang-no-khao-deal-freeship-0d</t>
  </si>
  <si>
    <r>
      <rPr>
        <sz val="10"/>
        <rFont val="Calibri"/>
      </rPr>
      <t xml:space="preserve">[PLF CP]_WC_Thứ 3 Thả Ga, Freeship 0Đ
</t>
    </r>
    <r>
      <rPr>
        <u/>
        <sz val="10"/>
        <color rgb="FF1155CC"/>
        <rFont val="Calibri"/>
      </rPr>
      <t>[PLF CP]_Đặt Quán Quen, Freeship 0Đ</t>
    </r>
    <r>
      <rPr>
        <sz val="10"/>
        <rFont val="Calibri"/>
      </rPr>
      <t>_newcities</t>
    </r>
  </si>
  <si>
    <r>
      <rPr>
        <u/>
        <sz val="10"/>
        <color rgb="FF1155CC"/>
        <rFont val="Calibri"/>
      </rPr>
      <t>[PLF CP]_BAU_Chào Ngày Mới, Bữa Sáng 0Đ</t>
    </r>
    <r>
      <rPr>
        <sz val="10"/>
        <rFont val="Calibri"/>
      </rPr>
      <t>_T2
còn lại:[PLF CP]_WC_Thử Ngay Quán Mới, Giảm Tới 30.000Đ</t>
    </r>
  </si>
  <si>
    <t>6-8H: [PLF CP]_Mid Month_Siêu Deal Giữa Tháng, Giảm tới 50%
8-10H:[PLF CP]_Mid Month_Bộ chung SIÊU TIỆC THƯƠNG HIỆU Giảm 50%
còn lại: [PLF CP]_WC_Thứ 3 Ăn Ngon, Giảm 30.000Đ"</t>
  </si>
  <si>
    <r>
      <rPr>
        <sz val="10"/>
        <rFont val="Calibri"/>
      </rPr>
      <t xml:space="preserve">6-8H: [PLF CP]_SPFDay_Siêu Deal Ăn Uống, Giảm tới 50%
8-10H: [PLF CP]_SPFDay_Bộ chung SIÊU TIỆC THƯƠNG HIỆU  Giảm 50%
6-10H: còn lại: </t>
    </r>
    <r>
      <rPr>
        <u/>
        <sz val="10"/>
        <color rgb="FF1155CC"/>
        <rFont val="Calibri"/>
      </rPr>
      <t>[PLF CP]_BAU_Nạp năng lượng sáng giảm 30.000Đ</t>
    </r>
  </si>
  <si>
    <r>
      <rPr>
        <u/>
        <sz val="10"/>
        <color rgb="FF1155CC"/>
        <rFont val="Calibri"/>
      </rPr>
      <t>[PLF CP]_BAU_Chào Ngày Mới, Bữa Sáng 0Đ</t>
    </r>
    <r>
      <rPr>
        <sz val="10"/>
        <rFont val="Calibri"/>
      </rPr>
      <t>_T2
còn lại:[PLF CP]_WC_Thử Ngay Quán Mới, Giảm Tới 30.000Đ</t>
    </r>
  </si>
  <si>
    <r>
      <rPr>
        <sz val="10"/>
        <rFont val="Calibri"/>
      </rPr>
      <t xml:space="preserve">[PLF CP]_WC_Thứ 3 Thả Ga, Freeship 0Đ
</t>
    </r>
    <r>
      <rPr>
        <u/>
        <sz val="10"/>
        <color rgb="FF1155CC"/>
        <rFont val="Calibri"/>
      </rPr>
      <t>[PLF CP]_Đặt Quán Quen, Freeship 0Đ</t>
    </r>
    <r>
      <rPr>
        <sz val="10"/>
        <rFont val="Calibri"/>
      </rPr>
      <t>_newcities</t>
    </r>
  </si>
  <si>
    <t>"6-7h: [PLF CP]_5.5 CP_Ăn Sáng Chỉ 0Đ
link về: bua-sang-0d-chao-ngay-moi-pn"
"7-8h: [PLF CP]_5.5 CP_Deal Ngon Chào Hè, Giảm 55.000Đ
Link về: sieu-deal-an-sang-giam-55000d"
"8-9h: [PLF CP]_5.5 CP_ĐẠI TIỆC BỮA SÁNG Giảm 50%"
Link về: an-sang-du-chat-giam-50
"9-10h: [PLF CP]_5.5 CP_Săn Deal 5.5, giảm tới 95.000Đ
Link về: sieu-hoi-buoi-trua-giam-toi-95000d</t>
  </si>
  <si>
    <t>6h - 8h [PLF CP]_Mid Month_Freeship Giữa Tháng, Giảm tới 60.000Đ
8h - 10h [PLF CP]_Mid Month_DEAL BỮA SÁNG XỊN Giảm 50%
others: 8h - 10h [PLF CP]_Mid Month_Săn Deal Giữa Tháng, Giảm tới 75.000Đ</t>
  </si>
  <si>
    <t>6h - 8h [PLF CP]_SPFDay_Siêu Deal Ăn Uống, Giảm tới 35.000Đ
8h - 10h [PLF CP]_SPFDay_Bộ chung DEAL THƯƠNG HIỆU Giảm 50%
-&gt; Other: [PLF CP]_SPFDay_Săn Deal Ăn Ngon giảm tới 75.000Đ</t>
  </si>
  <si>
    <r>
      <rPr>
        <sz val="10"/>
        <rFont val="Calibri"/>
      </rPr>
      <t xml:space="preserve">6-7h: [PLF CP]_6.6_Ăn Sáng Chỉ 0Đ
link về: </t>
    </r>
    <r>
      <rPr>
        <u/>
        <sz val="10"/>
        <color rgb="FF1155CC"/>
        <rFont val="Calibri"/>
      </rPr>
      <t>https://shopeefood.vn/u/shopeefood_cpansang</t>
    </r>
    <r>
      <rPr>
        <sz val="10"/>
        <rFont val="Calibri"/>
      </rPr>
      <t xml:space="preserve">
7-8h: [PLF CP]_6.6_Siêu Deal Giữa Năm, Giảm tới 66.000Đ
Link về: https://shopeefood.vn/u/shopeefood_spikesieudealVND
8h - 9h h: [PLF CP]_6.6_Tung Deal Toàn Sàn, Freeship 0Đ
Link về: https://shopeefood.vn/u/shopeefood_spikefreeship0d
9-10h: [PLF CP]_6.6_Siêu Deal Giữa Năm, Giảm tới 66.000Đ
Link về: </t>
    </r>
    <r>
      <rPr>
        <u/>
        <sz val="10"/>
        <color rgb="FF1155CC"/>
        <rFont val="Calibri"/>
      </rPr>
      <t>https://shopeefood.vn/u/shopeefood_spikesieudealVND</t>
    </r>
  </si>
  <si>
    <t>[Exclude NU] [PLF CP]_BAU_Nạp năng lượng sáng giảm 30.000Đ</t>
  </si>
  <si>
    <t>6h - 8h [PLF CP]_Mid Month_Freeship Giữa Tháng, Giảm tới 60.000Đ
8h - 10h [PLF CP]_Mid Month_DEAL BỮA SÁNG XỊN Giảm 50%
Others: [PLF CP]_Mid Month_Freeship Giữa Tháng, Giảm tới 60.000Đ</t>
  </si>
  <si>
    <t>[Exclude NU] [PLF CP]_BAU_Cafe, Bánh Mì Sáng Chỉ từ 10.000Đ</t>
  </si>
  <si>
    <t>6h - 8h [PLF CP]_SPFDay_Siêu Deal Ăn Uống, Giảm tới 35.000Đ
8h - 10h [PLF CP]_SPFDay_Đại Tiệc Bữa Sáng Giảm 50%
-&gt; Others: [PLF CP]_BAU_Bữa Sáng Cuối Tuần, giảm 30.000Đ</t>
  </si>
  <si>
    <t>7-8h: [PLF CP]_7.7_Món Ngon Mọi Miền, Giảm tới 50%
https://shopeefood.vn/u/shopeefood_spikesieudeal50
8-9h: [PLF CP]_7.7_ĐẠI TIỆC BỮA SÁNG Giảm 50%
9-10h: [PLF CP]_7.7_Món Ngon Mọi Miền, Giảm tới 77.000Đ
Link về: https://shopeefood.vn/u/shopeefood_spikesieudealVND
--&gt; Others:[PLF CP]_7.7_Ăn Sáng Chỉ 0Đ</t>
  </si>
  <si>
    <t>5-7h: [PLF CP]_8.8_Ăn Sáng Chỉ 0Đ
7-8h: [PLF CP]_8.8_Siêu Deal Cực Hot, Giảm tới 40.000Đ
8h - 9h: [PLF CP]_8.8_ĐẠI TIỆC BỮA SÁNG Giảm 50%
9h - 10h: [PLF CP]_8.8_Deal Chồng Deal, Mua Nhiều Giảm Nhiều</t>
  </si>
  <si>
    <r>
      <rPr>
        <strike/>
        <sz val="10"/>
        <color rgb="FF000000"/>
        <rFont val="Calibri"/>
      </rPr>
      <t xml:space="preserve">[PLF CP]_Thematic_Chào Bạn Mới, Tung Deal 0Đ
</t>
    </r>
    <r>
      <rPr>
        <sz val="10"/>
        <color rgb="FF000000"/>
        <rFont val="Calibri"/>
      </rPr>
      <t>[PLF CP]_BAU_Ăn sáng ngon rẻ, giảm 20.000Đ</t>
    </r>
  </si>
  <si>
    <t>6h - 8h [PLF CP]_Mid Month Sale_Siêu Deal Giữa Tháng, Giảm tới 35.000Đ
8h - 10h [PLF CP]_Mid Month_DEAL BỮA SÁNG XỊN Giảm 50%</t>
  </si>
  <si>
    <t>6-8h [PLF CP]_SPFDay_Siêu Deal Ăn Uống, Giảm tới 35.000Đ
8h - 10h [PLF CP]_SPFDay_ĐẠI TIỆC BỮA SÁNG Giảm 50%</t>
  </si>
  <si>
    <r>
      <rPr>
        <sz val="10"/>
        <color rgb="FF000000"/>
        <rFont val="Calibri"/>
      </rPr>
      <t xml:space="preserve">6-9h: [PLF CP]_Thematic_Bữa Sáng Năng Lượng, Giảm tới 25.000Đ
</t>
    </r>
    <r>
      <rPr>
        <sz val="10"/>
        <color rgb="FFFF0000"/>
        <rFont val="Calibri"/>
      </rPr>
      <t xml:space="preserve">9-10h: [PLF CP]_Thematic_Bữa Trưa Học Đường, Giảm tới 45.000Đ
</t>
    </r>
  </si>
  <si>
    <t xml:space="preserve"> [PLF CP]_Thematic_Bữa Sáng Năng Lượng, Giảm tới 25.000Đ</t>
  </si>
  <si>
    <t>6h - 8h: [PLF CP]_Mid Month Sale_Siêu Deal Giữa Tháng, Giảm tới 50%
8h - 10h: [PLF CP]_Mid Month_DEAL BỮA SÁNG XỊN Giảm 50%</t>
  </si>
  <si>
    <t>6h - 8h: [PLF CP]_SPFDay_Siêu Deal Ăn Uống, Giảm tới 50%
8h - 10h: [PLF CP]_SPFDay_ĐẠI TIỆC BỮA SÁNG Giảm 50%
Others: [PLF CP]_BAU_Ăn sáng ngon rẻ, giảm 20.000Đ</t>
  </si>
  <si>
    <t xml:space="preserve">[PLF CP]_WC_Đồng Phí Ship, Chỉ 12.000Đ	</t>
  </si>
  <si>
    <t>6h - 8h: [PLF CP]_Mid Month Sale_Siêu Deal Giữa Tháng, Giảm tới 35.000Đ
8h - 10h: [PLF CP]_Mid Month_DEAL BỮA SÁNG XỊN Giảm 50%</t>
  </si>
  <si>
    <t>6-7h: [PLF CP]_Thematic_Mừng Ngày Nhà Giáo, Freeship tới 60.000Đ
7-8h: [PLF CP]_Thematic_Đặt Trước Quà Sáng, Giảm Không Giới Hạn
8-9h: [PLF CP]_Thematic_ĐẠI TIỆC BỮA SÁNG Giảm 50%
9-10h: [PLF CP]_Thematic_Săn Deal 20.11, Giảm tới 95.000Đ</t>
  </si>
  <si>
    <t>[PLF CP]_Thematic_Món Ngon Bao Ship, Chỉ 30.000Đ</t>
  </si>
  <si>
    <t>6h - 8h: [PLF CP]_Mid Month Sale_Siêu Deal Giữa Tháng, Giảm tới 50%
8h - 10h: [PLF CP]_Mid Month_DEAL BỮA SÁNG XỊN Giảm 50%
Others: [PLF CP]_BAU_Nạp năng lượng sáng giảm 30.000Đ</t>
  </si>
  <si>
    <t>6h - 8h: [PLF CP]_SPFDay_Siêu Deal Ăn Uống, Giảm tới 50%
8h - 10h: [PLF CP]_SPFDay_SIÊU DEAL BỮA SÁNG Giảm 50%</t>
  </si>
  <si>
    <r>
      <rPr>
        <sz val="10"/>
        <color theme="1"/>
        <rFont val="Calibri"/>
      </rPr>
      <t xml:space="preserve">6-7h: </t>
    </r>
    <r>
      <rPr>
        <strike/>
        <sz val="10"/>
        <color theme="1"/>
        <rFont val="Calibri"/>
      </rPr>
      <t xml:space="preserve">[PLF CP]_Thematic_Món Ngon Xmas, Freeship tới 60.000Đ
</t>
    </r>
    <r>
      <rPr>
        <sz val="10"/>
        <color theme="1"/>
        <rFont val="Calibri"/>
      </rPr>
      <t>[PLF CP]_Thematic_Săn Deal Xmas, Giảm tới 95.000Đ
7-8h: [PLF CP]_Thematic_Đặt Trước Bữa Sáng Giảm Tới 300.000Đ
8-9h: [PLF CP]_Thematic_Tiệc Sáng Thương Hiệu, Giảm Tới 50%
9-10h: [PLF CP]_Thematic_Siêu Deal Xmas, Giảm tới 120.000Đ</t>
    </r>
  </si>
  <si>
    <r>
      <rPr>
        <sz val="10"/>
        <color theme="1"/>
        <rFont val="Calibri"/>
      </rPr>
      <t xml:space="preserve">6-7h: </t>
    </r>
    <r>
      <rPr>
        <strike/>
        <sz val="10"/>
        <color theme="1"/>
        <rFont val="Calibri"/>
      </rPr>
      <t xml:space="preserve">[PLF CP]_Thematic_Món Ngon Xmas, Freeship tới 60.000Đ
</t>
    </r>
    <r>
      <rPr>
        <sz val="10"/>
        <color theme="1"/>
        <rFont val="Calibri"/>
      </rPr>
      <t>[PLF CP]_Thematic_Săn Deal Xmas, Giảm tới 95.000Đ
7-8h: [PLF CP]_Thematic_Đặt Trước Bữa Sáng Giảm Tới 300.000Đ
8-9h: [PLF CP]_Thematic_Tiệc Sáng Thương Hiệu, Giảm Tới 50%
9-10h: [PLF CP]_Thematic_Siêu Deal Xmas, Giảm tới 120.000Đ</t>
    </r>
  </si>
  <si>
    <t>6-7h: [PLF CP]_Thematic_Deal Cuối Năm, Giảm tới 95.000Đ
7-8h: [PLF CP]_Thematic_Đặt Trước Bữa Sáng Giảm Tới 300.000Đ
8-9h: [PLF CP]_Thematic_Tiệc Sáng Thương Hiệu, Giảm Tới 50%
9-10h: [PLF CP]_Thematic_Vui Tiệc Cuối Năm, Giảm tới 120.000Đ</t>
  </si>
  <si>
    <t>6h - 8h: [PLF CP]_SPF Day_Ngày Hội Ăn Uống, Giảm tới 88.000Đ
8h - 10h: [PLF CP]_SPF Day_SIÊU  DEAL BỮA SÁNG Giảm 50%
Others: [PLF CP]_WC_Thứ 2 Đầu Tuần, Giảm Tới 40.000Đ</t>
  </si>
  <si>
    <t>6h - 8h: [PLF CP]_Thematic_Vạn Deal Rộn Ràng, Giảm tới 88.000Đ
8h - 10h: [PLF CP]_Thematic_Tiệc Sáng Thương Hiệu Giảm 50%</t>
  </si>
  <si>
    <t>10:00 - 13:00 - Layer 1
(Brand/adhoc/wl)</t>
  </si>
  <si>
    <r>
      <rPr>
        <u/>
        <sz val="10"/>
        <color rgb="FF1155CC"/>
        <rFont val="Calibri"/>
      </rPr>
      <t xml:space="preserve">[SJBP]_Gà Rán Popeyes_BOGO
</t>
    </r>
    <r>
      <rPr>
        <sz val="10"/>
        <color rgb="FF000000"/>
        <rFont val="Calibri"/>
      </rPr>
      <t>241231_Gà Rán Popeyes_9 cities</t>
    </r>
  </si>
  <si>
    <t>[SJBP]_Gà Rán KFC_BAU</t>
  </si>
  <si>
    <r>
      <rPr>
        <u/>
        <sz val="10"/>
        <color rgb="FF1155CC"/>
        <rFont val="Calibri"/>
      </rPr>
      <t xml:space="preserve">[SuperVIP]_Gà Rán Popeyes_02-05/01
</t>
    </r>
    <r>
      <rPr>
        <sz val="10"/>
        <rFont val="Calibri"/>
      </rPr>
      <t>241231_Gà Rán Popeyes_9 cities</t>
    </r>
  </si>
  <si>
    <r>
      <rPr>
        <u/>
        <sz val="10"/>
        <color rgb="FF1155CC"/>
        <rFont val="Calibri"/>
      </rPr>
      <t xml:space="preserve">[SuperVIP]_Gà Rán KFC_10-12/01
</t>
    </r>
    <r>
      <rPr>
        <sz val="10"/>
        <color rgb="FF000000"/>
        <rFont val="Calibri"/>
      </rPr>
      <t>241231_Gà Rán KFC_25 cities</t>
    </r>
  </si>
  <si>
    <r>
      <rPr>
        <u/>
        <sz val="10"/>
        <color rgb="FF1155CC"/>
        <rFont val="Calibri"/>
      </rPr>
      <t xml:space="preserve">[VIP]_Cơm Thố Anh Nguyễn_08-12/01
</t>
    </r>
    <r>
      <rPr>
        <sz val="10"/>
        <rFont val="Calibri"/>
      </rPr>
      <t>20240506_Cơm Thố Anh Nguyễn_10 cities</t>
    </r>
  </si>
  <si>
    <r>
      <rPr>
        <u/>
        <sz val="10"/>
        <color rgb="FF1155CC"/>
        <rFont val="Calibri"/>
      </rPr>
      <t xml:space="preserve">[VIP]_Gà Rán Texas Chicken_13-16/01
</t>
    </r>
    <r>
      <rPr>
        <sz val="10"/>
        <rFont val="Calibri"/>
      </rPr>
      <t>250102_Gà Rán Texas Chicken_6 cities</t>
    </r>
  </si>
  <si>
    <r>
      <rPr>
        <u/>
        <sz val="10"/>
        <color rgb="FF1155CC"/>
        <rFont val="Calibri"/>
      </rPr>
      <t xml:space="preserve">[SuperVIP]_Gà Rán KFC_20-22/01
</t>
    </r>
    <r>
      <rPr>
        <sz val="10"/>
        <color rgb="FF000000"/>
        <rFont val="Calibri"/>
      </rPr>
      <t>241231_Gà Rán KFC_25 cities</t>
    </r>
  </si>
  <si>
    <r>
      <rPr>
        <u/>
        <sz val="10"/>
        <color rgb="FF1155CC"/>
        <rFont val="Calibri"/>
      </rPr>
      <t>[SuperVIP]_Lotteria_06 - 09/02</t>
    </r>
    <r>
      <rPr>
        <sz val="10"/>
        <color rgb="FF000000"/>
        <rFont val="Calibri"/>
      </rPr>
      <t xml:space="preserve"> 241231_Lotteria DI_27 cities</t>
    </r>
  </si>
  <si>
    <r>
      <rPr>
        <u/>
        <sz val="10"/>
        <color rgb="FF1155CC"/>
        <rFont val="Calibri"/>
      </rPr>
      <t>[SuperVIP]_Lotteria_06 - 09/02</t>
    </r>
    <r>
      <rPr>
        <sz val="10"/>
        <color rgb="FF000000"/>
        <rFont val="Calibri"/>
      </rPr>
      <t xml:space="preserve"> 241231_Lotteria DI_27 cities</t>
    </r>
  </si>
  <si>
    <r>
      <rPr>
        <u/>
        <sz val="10"/>
        <color rgb="FF1155CC"/>
        <rFont val="Calibri"/>
      </rPr>
      <t>[VIP]_Gà Rán Texas Chicken_10-13/02</t>
    </r>
    <r>
      <rPr>
        <sz val="10"/>
        <rFont val="Calibri"/>
      </rPr>
      <t xml:space="preserve"> 250102_Gà Rán Texas Chicken_6 cities</t>
    </r>
  </si>
  <si>
    <r>
      <rPr>
        <u/>
        <sz val="10"/>
        <color rgb="FF1155CC"/>
        <rFont val="Calibri"/>
      </rPr>
      <t xml:space="preserve">[VIP]_Cơm Thố Anh Nguyễn_12-16/02
</t>
    </r>
    <r>
      <rPr>
        <sz val="10"/>
        <rFont val="Calibri"/>
      </rPr>
      <t>241231_Cơm Thố Anh Nguyễn_10 cities</t>
    </r>
  </si>
  <si>
    <r>
      <rPr>
        <u/>
        <sz val="10"/>
        <color rgb="FF1155CC"/>
        <rFont val="Calibri"/>
      </rPr>
      <t xml:space="preserve">[VIP]_Lotteria_17-20/02
</t>
    </r>
    <r>
      <rPr>
        <sz val="10"/>
        <color rgb="FF000000"/>
        <rFont val="Calibri"/>
      </rPr>
      <t xml:space="preserve"> 241231_Lotteria DI_27 cities</t>
    </r>
  </si>
  <si>
    <r>
      <rPr>
        <u/>
        <sz val="10"/>
        <color rgb="FF1155CC"/>
        <rFont val="Calibri"/>
      </rPr>
      <t xml:space="preserve">[SuperVIP]_Gà Rán KFC_21-23/02
</t>
    </r>
    <r>
      <rPr>
        <sz val="10"/>
        <color rgb="FF000000"/>
        <rFont val="Calibri"/>
      </rPr>
      <t>241231_Gà Rán KFC_25 cities</t>
    </r>
  </si>
  <si>
    <r>
      <rPr>
        <u/>
        <sz val="10"/>
        <color rgb="FF1155CC"/>
        <rFont val="Calibri"/>
      </rPr>
      <t xml:space="preserve">[SuperVIP]_Gà Rán Popeyes_06-09/03
</t>
    </r>
    <r>
      <rPr>
        <sz val="10"/>
        <color rgb="FF000000"/>
        <rFont val="Calibri"/>
      </rPr>
      <t>241231_Gà Rán Popeyes_9 cities</t>
    </r>
  </si>
  <si>
    <r>
      <rPr>
        <u/>
        <sz val="10"/>
        <color rgb="FF1155CC"/>
        <rFont val="Calibri"/>
      </rPr>
      <t>[SuperVIP]_Pizza Hut_07-09/03</t>
    </r>
    <r>
      <rPr>
        <sz val="10"/>
        <color rgb="FF000000"/>
        <rFont val="Calibri"/>
      </rPr>
      <t xml:space="preserve"> 241231_Pizza Hut_20 cities</t>
    </r>
  </si>
  <si>
    <r>
      <rPr>
        <u/>
        <sz val="10"/>
        <color rgb="FF1155CC"/>
        <rFont val="Calibri"/>
      </rPr>
      <t xml:space="preserve">[SuperVIP]_McDonald's_13-16/03
</t>
    </r>
    <r>
      <rPr>
        <sz val="10"/>
        <color rgb="FF000000"/>
        <rFont val="Calibri"/>
      </rPr>
      <t>240722_McDonald's_4 cities</t>
    </r>
  </si>
  <si>
    <r>
      <rPr>
        <u/>
        <sz val="10"/>
        <color rgb="FF1155CC"/>
        <rFont val="Calibri"/>
      </rPr>
      <t xml:space="preserve">[SuperVIP]_McDonald's_13-16/03
</t>
    </r>
    <r>
      <rPr>
        <sz val="10"/>
        <color rgb="FF000000"/>
        <rFont val="Calibri"/>
      </rPr>
      <t>240722_McDonald's_4 cities</t>
    </r>
  </si>
  <si>
    <r>
      <rPr>
        <u/>
        <sz val="10"/>
        <color rgb="FF1155CC"/>
        <rFont val="Calibri"/>
      </rPr>
      <t xml:space="preserve">[SJBP]_Gà Rán KFC_Combo 55k
</t>
    </r>
    <r>
      <rPr>
        <sz val="10"/>
        <color rgb="FF000000"/>
        <rFont val="Calibri"/>
      </rPr>
      <t>241231_Gà Rán KFC_25 cities</t>
    </r>
  </si>
  <si>
    <r>
      <rPr>
        <u/>
        <sz val="10"/>
        <color rgb="FF1155CC"/>
        <rFont val="Calibri"/>
      </rPr>
      <t xml:space="preserve">[SJBP]_Gà Rán KFC_Combo 55k
</t>
    </r>
    <r>
      <rPr>
        <sz val="10"/>
        <color rgb="FF000000"/>
        <rFont val="Calibri"/>
      </rPr>
      <t>241231_Gà Rán KFC_25 cities</t>
    </r>
  </si>
  <si>
    <r>
      <rPr>
        <u/>
        <sz val="10"/>
        <color rgb="FF1155CC"/>
        <rFont val="Calibri"/>
      </rPr>
      <t xml:space="preserve">[SJBP]_Gà Rán KFC_BAU
</t>
    </r>
    <r>
      <rPr>
        <sz val="10"/>
        <color rgb="FF000000"/>
        <rFont val="Calibri"/>
      </rPr>
      <t>241231_Gà Rán KFC_25 cities</t>
    </r>
  </si>
  <si>
    <r>
      <rPr>
        <u/>
        <sz val="10"/>
        <color rgb="FF1155CC"/>
        <rFont val="Calibri"/>
      </rPr>
      <t xml:space="preserve">[SuperVIP]_Gà Rán KFC_03-06/04
</t>
    </r>
    <r>
      <rPr>
        <sz val="10"/>
        <color rgb="FF000000"/>
        <rFont val="Calibri"/>
      </rPr>
      <t>241231_Gà Rán KFC_25 cities</t>
    </r>
  </si>
  <si>
    <r>
      <rPr>
        <u/>
        <sz val="10"/>
        <color rgb="FF1155CC"/>
        <rFont val="Calibri"/>
      </rPr>
      <t xml:space="preserve">[SuperVIP]_Gà Rán Popeyes_10-13/04
</t>
    </r>
    <r>
      <rPr>
        <sz val="10"/>
        <color rgb="FF000000"/>
        <rFont val="Calibri"/>
      </rPr>
      <t>241231_Gà Rán Popeyes_9 cities</t>
    </r>
  </si>
  <si>
    <r>
      <rPr>
        <u/>
        <sz val="10"/>
        <color rgb="FF1155CC"/>
        <rFont val="Calibri"/>
      </rPr>
      <t xml:space="preserve">[VIP]_Cơm Thố Anh Nguyễn_09-13/04
</t>
    </r>
    <r>
      <rPr>
        <sz val="10"/>
        <rFont val="Calibri"/>
      </rPr>
      <t>241231_Cơm Thố Anh Nguyễn_10 cities</t>
    </r>
  </si>
  <si>
    <r>
      <rPr>
        <u/>
        <sz val="10"/>
        <color rgb="FF1155CC"/>
        <rFont val="Calibri"/>
      </rPr>
      <t xml:space="preserve">[SuperVIP]_Gà Rán KFC_15-17/04
</t>
    </r>
    <r>
      <rPr>
        <sz val="10"/>
        <color rgb="FF000000"/>
        <rFont val="Calibri"/>
      </rPr>
      <t>241231_Gà Rán KFC_25 cities</t>
    </r>
  </si>
  <si>
    <r>
      <rPr>
        <u/>
        <sz val="10"/>
        <color rgb="FF1155CC"/>
        <rFont val="Calibri"/>
      </rPr>
      <t xml:space="preserve">[SJBP]_Cơm Thố Anh Nguyễn_BAU
</t>
    </r>
    <r>
      <rPr>
        <sz val="10"/>
        <rFont val="Calibri"/>
      </rPr>
      <t>250803_Cơm Thố Anh Nguyễn_12 cities</t>
    </r>
  </si>
  <si>
    <r>
      <rPr>
        <u/>
        <sz val="10"/>
        <color rgb="FF1155CC"/>
        <rFont val="Calibri"/>
      </rPr>
      <t xml:space="preserve">[VIP]_Pizza Hut_18-20/04
</t>
    </r>
    <r>
      <rPr>
        <u/>
        <sz val="10"/>
        <color rgb="FF000000"/>
        <rFont val="Calibri"/>
      </rPr>
      <t>241231_Pizza Hut_20 cities</t>
    </r>
  </si>
  <si>
    <r>
      <rPr>
        <u/>
        <sz val="10"/>
        <color rgb="FF1155CC"/>
        <rFont val="Calibri"/>
      </rPr>
      <t xml:space="preserve">[VIP]_Pizza Hut_18-20/04
</t>
    </r>
    <r>
      <rPr>
        <u/>
        <sz val="10"/>
        <color rgb="FF000000"/>
        <rFont val="Calibri"/>
      </rPr>
      <t>241231_Pizza Hut_20 cities</t>
    </r>
  </si>
  <si>
    <r>
      <rPr>
        <u/>
        <sz val="10"/>
        <color rgb="FF1155CC"/>
        <rFont val="Calibri"/>
      </rPr>
      <t xml:space="preserve">[VIP]_Gà Rán Popeyes_18-20/04
</t>
    </r>
    <r>
      <rPr>
        <sz val="10"/>
        <color rgb="FF000000"/>
        <rFont val="Calibri"/>
      </rPr>
      <t>241231_Gà Rán Popeyes_9 cities</t>
    </r>
  </si>
  <si>
    <r>
      <rPr>
        <u/>
        <sz val="10"/>
        <color rgb="FF1155CC"/>
        <rFont val="Calibri"/>
      </rPr>
      <t xml:space="preserve">[SJBP]_Gà Rán KFC_129k
</t>
    </r>
    <r>
      <rPr>
        <sz val="10"/>
        <color rgb="FF000000"/>
        <rFont val="Calibri"/>
      </rPr>
      <t>241231_Gà Rán KFC_25 cities</t>
    </r>
  </si>
  <si>
    <r>
      <rPr>
        <u/>
        <sz val="10"/>
        <color rgb="FF1155CC"/>
        <rFont val="Calibri"/>
      </rPr>
      <t xml:space="preserve">[VIP]_Gà Rán Texas Chicken_21-24/04
</t>
    </r>
    <r>
      <rPr>
        <sz val="10"/>
        <color rgb="FF000000"/>
        <rFont val="Calibri"/>
      </rPr>
      <t>250102_Gà Rán Texas Chicken_6 cities</t>
    </r>
  </si>
  <si>
    <r>
      <rPr>
        <u/>
        <sz val="10"/>
        <color rgb="FF1155CC"/>
        <rFont val="Calibri"/>
      </rPr>
      <t xml:space="preserve">[VIP]_Gà Rán Texas Chicken_21-24/04
</t>
    </r>
    <r>
      <rPr>
        <sz val="10"/>
        <color rgb="FF000000"/>
        <rFont val="Calibri"/>
      </rPr>
      <t>250102_Gà Rán Texas Chicken_6 cities</t>
    </r>
  </si>
  <si>
    <r>
      <rPr>
        <u/>
        <sz val="10"/>
        <color rgb="FF1155CC"/>
        <rFont val="Calibri"/>
      </rPr>
      <t xml:space="preserve">[SJBP]_Cơm Thố Anh Nguyễn_BAU
</t>
    </r>
    <r>
      <rPr>
        <sz val="10"/>
        <rFont val="Calibri"/>
      </rPr>
      <t>250803_Cơm Thố Anh Nguyễn_12 cities</t>
    </r>
  </si>
  <si>
    <r>
      <rPr>
        <u/>
        <sz val="10"/>
        <color rgb="FF1155CC"/>
        <rFont val="Calibri"/>
      </rPr>
      <t xml:space="preserve">[SuperVIP]_McDonald's_25-27/04
</t>
    </r>
    <r>
      <rPr>
        <sz val="10"/>
        <rFont val="Calibri"/>
      </rPr>
      <t>250416_McDonald's_5 cities</t>
    </r>
  </si>
  <si>
    <r>
      <rPr>
        <u/>
        <sz val="10"/>
        <color rgb="FF1155CC"/>
        <rFont val="Calibri"/>
      </rPr>
      <t xml:space="preserve">[SuperVIP]_Lotteria DI_28-30/04
</t>
    </r>
    <r>
      <rPr>
        <sz val="10"/>
        <color rgb="FF000000"/>
        <rFont val="Calibri"/>
      </rPr>
      <t>250424_Lotteria DI_32 cities</t>
    </r>
  </si>
  <si>
    <r>
      <rPr>
        <u/>
        <sz val="10"/>
        <color rgb="FF1155CC"/>
        <rFont val="Calibri"/>
      </rPr>
      <t xml:space="preserve">[SJBP]_Cơm Thố Anh Nguyễn_BAU
</t>
    </r>
    <r>
      <rPr>
        <sz val="10"/>
        <rFont val="Calibri"/>
      </rPr>
      <t>250421_Cơm Thố Anh Nguyễn_13 cities</t>
    </r>
  </si>
  <si>
    <r>
      <rPr>
        <u/>
        <sz val="10"/>
        <color rgb="FF1155CC"/>
        <rFont val="Calibri"/>
      </rPr>
      <t xml:space="preserve">[SJBP]_Gà Rán Popeyes_BOGO
</t>
    </r>
    <r>
      <rPr>
        <sz val="10"/>
        <color rgb="FF000000"/>
        <rFont val="Calibri"/>
      </rPr>
      <t>241231_Gà Rán Popeyes_9 cities</t>
    </r>
  </si>
  <si>
    <r>
      <rPr>
        <u/>
        <sz val="10"/>
        <color rgb="FF1155CC"/>
        <rFont val="Calibri"/>
      </rPr>
      <t xml:space="preserve">[VIP]_Cơm Thố Anh Nguyễn_01-05/05
</t>
    </r>
    <r>
      <rPr>
        <sz val="10"/>
        <rFont val="Calibri"/>
      </rPr>
      <t xml:space="preserve">250421_Cơm Thố Anh Nguyễn_13 cities
</t>
    </r>
  </si>
  <si>
    <r>
      <rPr>
        <u/>
        <sz val="10"/>
        <color rgb="FF1155CC"/>
        <rFont val="Calibri"/>
      </rPr>
      <t xml:space="preserve">[SuperVIP]_Gà Rán KFC_01-04/05
</t>
    </r>
    <r>
      <rPr>
        <sz val="10"/>
        <color rgb="FF000000"/>
        <rFont val="Calibri"/>
      </rPr>
      <t>241231_Gà Rán KFC_25 cities</t>
    </r>
  </si>
  <si>
    <r>
      <rPr>
        <u/>
        <sz val="10"/>
        <color rgb="FF1155CC"/>
        <rFont val="Calibri"/>
      </rPr>
      <t xml:space="preserve">[SJBP]_Brand_Food_01-31/05
</t>
    </r>
    <r>
      <rPr>
        <sz val="10"/>
        <color rgb="FF000000"/>
        <rFont val="Calibri"/>
      </rPr>
      <t>250424_Lotteria DI_32 cities</t>
    </r>
  </si>
  <si>
    <r>
      <rPr>
        <u/>
        <sz val="10"/>
        <color rgb="FF1155CC"/>
        <rFont val="Calibri"/>
      </rPr>
      <t xml:space="preserve">[VIP]_Gà Rán Texas Chicken_05-08/05
</t>
    </r>
    <r>
      <rPr>
        <sz val="10"/>
        <color rgb="FF000000"/>
        <rFont val="Calibri"/>
      </rPr>
      <t>250102_Gà Rán Texas Chicken_6 cities</t>
    </r>
  </si>
  <si>
    <r>
      <rPr>
        <u/>
        <sz val="10"/>
        <color rgb="FF1155CC"/>
        <rFont val="Calibri"/>
      </rPr>
      <t>[SJBP]__Brand 50%</t>
    </r>
    <r>
      <rPr>
        <sz val="10"/>
        <rFont val="Calibri"/>
      </rPr>
      <t xml:space="preserve">  T2+T3</t>
    </r>
  </si>
  <si>
    <r>
      <rPr>
        <u/>
        <sz val="10"/>
        <color rgb="FF1155CC"/>
        <rFont val="Calibri"/>
      </rPr>
      <t>[SJBP]__Brand 50%</t>
    </r>
    <r>
      <rPr>
        <sz val="10"/>
        <rFont val="Calibri"/>
      </rPr>
      <t xml:space="preserve">  T2+T3</t>
    </r>
  </si>
  <si>
    <r>
      <rPr>
        <u/>
        <sz val="10"/>
        <color rgb="FF1155CC"/>
        <rFont val="Calibri"/>
      </rPr>
      <t xml:space="preserve">[SJBP]_Gà Rán Popeyes_BOGO May
</t>
    </r>
    <r>
      <rPr>
        <sz val="10"/>
        <rFont val="Calibri"/>
      </rPr>
      <t>241231_Gà Rán Popeyes_9 cities</t>
    </r>
  </si>
  <si>
    <r>
      <rPr>
        <u/>
        <sz val="10"/>
        <color rgb="FF1155CC"/>
        <rFont val="Calibri"/>
      </rPr>
      <t>[VIP]_Nutifood_May</t>
    </r>
    <r>
      <rPr>
        <sz val="10"/>
        <rFont val="Calibri"/>
      </rPr>
      <t xml:space="preserve"> (Bình Dương, BR-VT, Đồng Nai)</t>
    </r>
  </si>
  <si>
    <r>
      <rPr>
        <u/>
        <sz val="10"/>
        <color rgb="FF1155CC"/>
        <rFont val="Calibri"/>
      </rPr>
      <t xml:space="preserve">[SJBP]_Gà Rán Popeyes_BOGO May
</t>
    </r>
    <r>
      <rPr>
        <sz val="10"/>
        <color rgb="FF000000"/>
        <rFont val="Calibri"/>
      </rPr>
      <t>241231_Gà Rán Popeyes_9 cities</t>
    </r>
  </si>
  <si>
    <r>
      <rPr>
        <u/>
        <sz val="10"/>
        <color rgb="FF1155CC"/>
        <rFont val="Calibri"/>
      </rPr>
      <t xml:space="preserve">[SuperVIP]_McDonald's_22-25/05
</t>
    </r>
    <r>
      <rPr>
        <sz val="10"/>
        <color rgb="FF000000"/>
        <rFont val="Calibri"/>
      </rPr>
      <t>250416_McDonald's_5 cities</t>
    </r>
  </si>
  <si>
    <r>
      <rPr>
        <u/>
        <sz val="10"/>
        <color rgb="FF1155CC"/>
        <rFont val="Calibri"/>
      </rPr>
      <t xml:space="preserve">[SJBP]_Gà Rán Popeyes_BOGO May
</t>
    </r>
    <r>
      <rPr>
        <sz val="10"/>
        <rFont val="Calibri"/>
      </rPr>
      <t>241231_Gà Rán Popeyes_9 cities</t>
    </r>
  </si>
  <si>
    <r>
      <rPr>
        <u/>
        <sz val="10"/>
        <color rgb="FF1155CC"/>
        <rFont val="Calibri"/>
      </rPr>
      <t xml:space="preserve">[SuperVIP]_McDonald's_29/05 -01/06 </t>
    </r>
    <r>
      <rPr>
        <sz val="10"/>
        <rFont val="Calibri"/>
      </rPr>
      <t>250416_McDonald's_5 cities</t>
    </r>
  </si>
  <si>
    <r>
      <rPr>
        <sz val="10"/>
        <rFont val="Calibri"/>
      </rPr>
      <t>Whitelist on SPF</t>
    </r>
    <r>
      <rPr>
        <sz val="10"/>
        <color rgb="FF000000"/>
        <rFont val="Calibri"/>
      </rPr>
      <t xml:space="preserve">
</t>
    </r>
    <r>
      <rPr>
        <u/>
        <sz val="10"/>
        <color rgb="FF1155CC"/>
        <rFont val="Calibri"/>
      </rPr>
      <t>[PLF CP]_SPXI_May_Whitelist User</t>
    </r>
  </si>
  <si>
    <r>
      <rPr>
        <u/>
        <sz val="10"/>
        <color rgb="FF1155CC"/>
        <rFont val="Calibri"/>
      </rPr>
      <t xml:space="preserve">[SuperVIP]_McDonald's_29/05 -01/06
</t>
    </r>
    <r>
      <rPr>
        <sz val="10"/>
        <rFont val="Calibri"/>
      </rPr>
      <t>250416_McDonald's_5 cities</t>
    </r>
  </si>
  <si>
    <r>
      <rPr>
        <u/>
        <sz val="10"/>
        <color rgb="FF1155CC"/>
        <rFont val="Calibri"/>
      </rPr>
      <t xml:space="preserve">[SuperVIP]_Gà Rán KFC_01-04/06
</t>
    </r>
    <r>
      <rPr>
        <sz val="10"/>
        <color rgb="FF000000"/>
        <rFont val="Calibri"/>
      </rPr>
      <t>241231_Gà Rán KFC_25 cities</t>
    </r>
  </si>
  <si>
    <r>
      <rPr>
        <u/>
        <sz val="10"/>
        <color rgb="FF1155CC"/>
        <rFont val="Calibri"/>
      </rPr>
      <t xml:space="preserve">[SuperVIP]_Gà Rán KFC_01-04/06
</t>
    </r>
    <r>
      <rPr>
        <sz val="10"/>
        <color rgb="FF000000"/>
        <rFont val="Calibri"/>
      </rPr>
      <t>241231_Gà Rán KFC_25 cities</t>
    </r>
  </si>
  <si>
    <t>[PLF CP]_FS_Chớp Deal Đếm Ngược, Chỉ 2000Đ</t>
  </si>
  <si>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</si>
  <si>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</si>
  <si>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u/>
        <sz val="10"/>
        <color rgb="FF1155CC"/>
        <rFont val="Calibri"/>
      </rPr>
      <t xml:space="preserve">[SuperVIP]_McDonald's_13-15/06
</t>
    </r>
    <r>
      <rPr>
        <sz val="10"/>
        <color rgb="FF000000"/>
        <rFont val="Calibri"/>
      </rPr>
      <t>250416_McDonald's_5 cities</t>
    </r>
  </si>
  <si>
    <r>
      <rPr>
        <u/>
        <sz val="10"/>
        <color rgb="FF1155CC"/>
        <rFont val="Calibri"/>
      </rPr>
      <t xml:space="preserve">[VIP]_Pizza Hut_13-15/06
</t>
    </r>
    <r>
      <rPr>
        <sz val="10"/>
        <color rgb="FF000000"/>
        <rFont val="Calibri"/>
      </rPr>
      <t>241231_Pizza Hut_20 cities</t>
    </r>
  </si>
  <si>
    <r>
      <rPr>
        <b/>
        <sz val="10"/>
        <color rgb="FFFF0000"/>
        <rFont val="Calibri"/>
      </rPr>
      <t>Whitelist New User: [</t>
    </r>
    <r>
      <rPr>
        <sz val="10"/>
        <color theme="1"/>
        <rFont val="Calibri"/>
      </rPr>
      <t>PLF CP]_NU_Tặng bạn mới deal 0Đ</t>
    </r>
  </si>
  <si>
    <r>
      <rPr>
        <u/>
        <sz val="10"/>
        <color rgb="FF1155CC"/>
        <rFont val="Calibri"/>
      </rPr>
      <t xml:space="preserve">[SJBP]_McDonald's_2T2 119k
</t>
    </r>
    <r>
      <rPr>
        <sz val="10"/>
        <color rgb="FF000000"/>
        <rFont val="Calibri"/>
      </rPr>
      <t>250416_McDonald's_5 cities</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</si>
  <si>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</si>
  <si>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</si>
  <si>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rFont val="Calibri"/>
      </rPr>
      <t xml:space="preserve">PLF CP]_NU_Tặng bạn mới deal 0Đ
</t>
    </r>
    <r>
      <rPr>
        <u/>
        <sz val="10"/>
        <color rgb="FF1155CC"/>
        <rFont val="Calibri"/>
      </rPr>
      <t>[VIP]_Nutifood_Jun (Bình Dương, BR-VT, Đồng Nai)</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</si>
  <si>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</si>
  <si>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</si>
  <si>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</si>
  <si>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</si>
  <si>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</si>
  <si>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</si>
  <si>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</si>
  <si>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u/>
        <sz val="10"/>
        <color rgb="FF1155CC"/>
        <rFont val="Calibri"/>
      </rPr>
      <t xml:space="preserve">[SuperVIP]_Gà Rán KFC_27-29/06
</t>
    </r>
    <r>
      <rPr>
        <sz val="10"/>
        <color rgb="FF000000"/>
        <rFont val="Calibri"/>
      </rPr>
      <t>241231_Gà Rán KFC_25 cities</t>
    </r>
  </si>
  <si>
    <r>
      <rPr>
        <u/>
        <sz val="10"/>
        <color rgb="FF1155CC"/>
        <rFont val="Calibri"/>
      </rPr>
      <t xml:space="preserve">[SJBP]_Gà Rán Popeyes_BOGO
</t>
    </r>
    <r>
      <rPr>
        <sz val="10"/>
        <color rgb="FF000000"/>
        <rFont val="Calibri"/>
      </rPr>
      <t>241231_Gà Rán Popeyes_9 cities</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</si>
  <si>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</si>
  <si>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</si>
  <si>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</si>
  <si>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</si>
  <si>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</si>
  <si>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</si>
  <si>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</si>
  <si>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</si>
  <si>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</si>
  <si>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</si>
  <si>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</si>
  <si>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</si>
  <si>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</si>
  <si>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</si>
  <si>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u/>
        <sz val="10"/>
        <color rgb="FF1155CC"/>
        <rFont val="Calibri"/>
      </rPr>
      <t xml:space="preserve">[VIP]_Nutifood_Jul
</t>
    </r>
    <r>
      <rPr>
        <sz val="10"/>
        <color rgb="FF000000"/>
        <rFont val="Calibri"/>
      </rPr>
      <t>(Bình Dương, BR-VT, Đồng Nai)</t>
    </r>
  </si>
  <si>
    <r>
      <rPr>
        <b/>
        <sz val="10"/>
        <color rgb="FFFF0000"/>
        <rFont val="Calibri"/>
      </rPr>
      <t>[Whitelist New User] [</t>
    </r>
    <r>
      <rPr>
        <sz val="10"/>
        <color theme="1"/>
        <rFont val="Calibri"/>
      </rPr>
      <t>PLF CP]_NU_Tặng bạn mới deal 0Đ</t>
    </r>
  </si>
  <si>
    <r>
      <rPr>
        <u/>
        <sz val="10"/>
        <color rgb="FF1155CC"/>
        <rFont val="Calibri"/>
      </rPr>
      <t>[SuperVIP]_Gà Rán KFC_18-20/07</t>
    </r>
    <r>
      <rPr>
        <sz val="10"/>
        <color rgb="FF000000"/>
        <rFont val="Calibri"/>
      </rPr>
      <t xml:space="preserve"> 241231_Gà Rán KFC_25 cities</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</si>
  <si>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</si>
  <si>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</si>
  <si>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u/>
        <sz val="10"/>
        <color rgb="FF1155CC"/>
        <rFont val="Calibri"/>
      </rPr>
      <t>[VIP]_Gà Rán Texas Chicken_21-24/07</t>
    </r>
    <r>
      <rPr>
        <sz val="10"/>
        <rFont val="Calibri"/>
      </rPr>
      <t xml:space="preserve"> 250102_Gà Rán Texas Chicken_6 cities</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</si>
  <si>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</si>
  <si>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</si>
  <si>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</si>
  <si>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</si>
  <si>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</si>
  <si>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</si>
  <si>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</si>
  <si>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</si>
  <si>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 xml:space="preserve">[VIP]_Pizza Hut_01-03/08
</t>
    </r>
    <r>
      <rPr>
        <sz val="10"/>
        <color rgb="FF000000"/>
        <rFont val="Calibri"/>
      </rPr>
      <t xml:space="preserve"> 241231_Pizza Hut_20 cities</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</si>
  <si>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</si>
  <si>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</si>
  <si>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</si>
  <si>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[SJBP]_McDonald's_2T2</t>
    </r>
    <r>
      <rPr>
        <sz val="10"/>
        <color rgb="FF000000"/>
        <rFont val="Calibri"/>
      </rPr>
      <t xml:space="preserve">  250707_McDonald's_6 cities</t>
    </r>
  </si>
  <si>
    <r>
      <rPr>
        <u/>
        <sz val="10"/>
        <color rgb="FF1155CC"/>
        <rFont val="Calibri"/>
      </rPr>
      <t xml:space="preserve">[SuperVIP]_Gà Rán Popeyes_14-17/08
</t>
    </r>
    <r>
      <rPr>
        <sz val="10"/>
        <color rgb="FF000000"/>
        <rFont val="Calibri"/>
      </rPr>
      <t>241231_Gà Rán Popeyes_9 cities</t>
    </r>
  </si>
  <si>
    <r>
      <rPr>
        <u/>
        <sz val="10"/>
        <color rgb="FF1155CC"/>
        <rFont val="Calibri"/>
      </rPr>
      <t xml:space="preserve">[SuperVIP]_Pizza Hut_15-17/08
</t>
    </r>
    <r>
      <rPr>
        <sz val="10"/>
        <rFont val="Calibri"/>
      </rPr>
      <t>241231_Pizza Hut_20 cities</t>
    </r>
  </si>
  <si>
    <r>
      <rPr>
        <u/>
        <sz val="10"/>
        <color rgb="FF1155CC"/>
        <rFont val="Calibri"/>
      </rPr>
      <t xml:space="preserve">[SJBP]_Gà Rán Popeyes_BOGO
</t>
    </r>
    <r>
      <rPr>
        <sz val="10"/>
        <color rgb="FF000000"/>
        <rFont val="Calibri"/>
      </rPr>
      <t>241231_Gà Rán Popeyes_9 cities</t>
    </r>
  </si>
  <si>
    <r>
      <rPr>
        <u/>
        <sz val="10"/>
        <color rgb="FF1155CC"/>
        <rFont val="Calibri"/>
      </rPr>
      <t xml:space="preserve">[SuperVIP]_McDonald's_22-24/08
</t>
    </r>
    <r>
      <rPr>
        <sz val="10"/>
        <color rgb="FF000000"/>
        <rFont val="Calibri"/>
      </rPr>
      <t xml:space="preserve"> 250707_McDonald's_6 cities</t>
    </r>
  </si>
  <si>
    <r>
      <rPr>
        <u/>
        <sz val="10"/>
        <color rgb="FF1155CC"/>
        <rFont val="Calibri"/>
      </rPr>
      <t xml:space="preserve">[SuperVIP]_Gà Rán Popeyes_25-28/08
</t>
    </r>
    <r>
      <rPr>
        <sz val="10"/>
        <rFont val="Calibri"/>
      </rPr>
      <t>241231_Gà Rán Popeyes_9 cities</t>
    </r>
  </si>
  <si>
    <r>
      <rPr>
        <u/>
        <sz val="10"/>
        <color rgb="FF1155CC"/>
        <rFont val="Calibri"/>
      </rPr>
      <t>[SuperVIP]_Gà Rán KFC_29-31/08</t>
    </r>
    <r>
      <rPr>
        <sz val="10"/>
        <rFont val="Calibri"/>
      </rPr>
      <t xml:space="preserve"> 241231_Gà Rán KFC_25 cities</t>
    </r>
  </si>
  <si>
    <r>
      <rPr>
        <u/>
        <sz val="10"/>
        <color rgb="FF1155CC"/>
        <rFont val="Calibri"/>
      </rPr>
      <t xml:space="preserve">[SuperVIP]_McDonald's_12-14/09
</t>
    </r>
    <r>
      <rPr>
        <sz val="10"/>
        <color rgb="FF000000"/>
        <rFont val="Calibri"/>
      </rPr>
      <t>250707_McDonald's_6 cities</t>
    </r>
  </si>
  <si>
    <r>
      <rPr>
        <u/>
        <sz val="10"/>
        <color rgb="FF1155CC"/>
        <rFont val="Calibri"/>
      </rPr>
      <t xml:space="preserve">[SJBP]_Gà Rán Popeyes_1T1
</t>
    </r>
    <r>
      <rPr>
        <sz val="10"/>
        <rFont val="Calibri"/>
      </rPr>
      <t>241231_Gà Rán Popeyes_9 cities</t>
    </r>
  </si>
  <si>
    <r>
      <rPr>
        <u/>
        <sz val="10"/>
        <color rgb="FF1155CC"/>
        <rFont val="Calibri"/>
      </rPr>
      <t xml:space="preserve">[SuperVIP]_Pizza Hut_19-21/09
</t>
    </r>
    <r>
      <rPr>
        <sz val="10"/>
        <color rgb="FF000000"/>
        <rFont val="Calibri"/>
      </rPr>
      <t>241231_Pizza Hut_20 cities</t>
    </r>
  </si>
  <si>
    <r>
      <rPr>
        <u/>
        <sz val="10"/>
        <color rgb="FF1155CC"/>
        <rFont val="Calibri"/>
      </rPr>
      <t xml:space="preserve">[SJBP]_McDonald's_2t2
</t>
    </r>
    <r>
      <rPr>
        <sz val="10"/>
        <color rgb="FF000000"/>
        <rFont val="Calibri"/>
      </rPr>
      <t xml:space="preserve"> 250707_McDonald's_6 cities</t>
    </r>
  </si>
  <si>
    <r>
      <rPr>
        <u/>
        <sz val="10"/>
        <color rgb="FF1155CC"/>
        <rFont val="Calibri"/>
      </rPr>
      <t xml:space="preserve">[SJBP]_Gà Rán Popeyes_1T1
</t>
    </r>
    <r>
      <rPr>
        <sz val="10"/>
        <color rgb="FF000000"/>
        <rFont val="Calibri"/>
      </rPr>
      <t>241231_Gà Rán Popeyes_9 cities</t>
    </r>
  </si>
  <si>
    <r>
      <rPr>
        <u/>
        <sz val="10"/>
        <color rgb="FF1155CC"/>
        <rFont val="Calibri"/>
      </rPr>
      <t xml:space="preserve">[SJBP]_Cơm Thố Anh Nguyễn_BAU
</t>
    </r>
    <r>
      <rPr>
        <sz val="10"/>
        <color rgb="FF000000"/>
        <rFont val="Calibri"/>
      </rPr>
      <t>250718_Cơm Thố Anh Nguyễn_11 cities</t>
    </r>
  </si>
  <si>
    <r>
      <rPr>
        <u/>
        <sz val="10"/>
        <color rgb="FF1155CC"/>
        <rFont val="Calibri"/>
      </rPr>
      <t xml:space="preserve">[SuperVIP]_Gà Rán Popeyes_02-05/10
</t>
    </r>
    <r>
      <rPr>
        <sz val="10"/>
        <color rgb="FF000000"/>
        <rFont val="Calibri"/>
      </rPr>
      <t>241231_Gà Rán Popeyes_9 cities</t>
    </r>
  </si>
  <si>
    <r>
      <rPr>
        <u/>
        <sz val="10"/>
        <color rgb="FF1155CC"/>
        <rFont val="Calibri"/>
      </rPr>
      <t xml:space="preserve">[SJBP]_Gà Rán Popeyes_BOGO
</t>
    </r>
    <r>
      <rPr>
        <sz val="10"/>
        <rFont val="Calibri"/>
      </rPr>
      <t>241231_Gà Rán Popeyes_9 cities</t>
    </r>
  </si>
  <si>
    <r>
      <rPr>
        <u/>
        <sz val="10"/>
        <color rgb="FF1155CC"/>
        <rFont val="Calibri"/>
      </rPr>
      <t xml:space="preserve">[SuperVIP]_Pizza Hut_10-12/10
</t>
    </r>
    <r>
      <rPr>
        <sz val="10"/>
        <rFont val="Calibri"/>
      </rPr>
      <t>241231_Pizza Hut_20 cities</t>
    </r>
  </si>
  <si>
    <r>
      <rPr>
        <u/>
        <sz val="10"/>
        <color rgb="FF1155CC"/>
        <rFont val="Calibri"/>
      </rPr>
      <t xml:space="preserve">[VIP]_Gà Rán Texas Chicken_13-16/10
</t>
    </r>
    <r>
      <rPr>
        <sz val="10"/>
        <rFont val="Calibri"/>
      </rPr>
      <t>250102_Gà Rán Texas Chicken_6 cities</t>
    </r>
  </si>
  <si>
    <r>
      <rPr>
        <u/>
        <sz val="10"/>
        <color rgb="FF1155CC"/>
        <rFont val="Calibri"/>
      </rPr>
      <t xml:space="preserve">[SuperVIP]_McDonald's_17-19/10
</t>
    </r>
    <r>
      <rPr>
        <sz val="10"/>
        <color rgb="FF000000"/>
        <rFont val="Calibri"/>
      </rPr>
      <t xml:space="preserve"> 250707_McDonald's_6 cities</t>
    </r>
  </si>
  <si>
    <r>
      <rPr>
        <u/>
        <sz val="10"/>
        <color rgb="FF1155CC"/>
        <rFont val="Calibri"/>
      </rPr>
      <t xml:space="preserve">[SJBP]_McDonald's_119k
</t>
    </r>
    <r>
      <rPr>
        <sz val="10"/>
        <color rgb="FF000000"/>
        <rFont val="Calibri"/>
      </rPr>
      <t>250707_McDonald's_6 cities</t>
    </r>
  </si>
  <si>
    <r>
      <rPr>
        <sz val="10"/>
        <rFont val="Calibri"/>
      </rPr>
      <t xml:space="preserve"> </t>
    </r>
    <r>
      <rPr>
        <u/>
        <sz val="10"/>
        <color rgb="FF1155CC"/>
        <rFont val="Calibri"/>
      </rPr>
      <t>[SuperVIP]_McDonald's_31/10-02/11</t>
    </r>
  </si>
  <si>
    <r>
      <rPr>
        <u/>
        <sz val="10"/>
        <color rgb="FF1155CC"/>
        <rFont val="Calibri"/>
      </rPr>
      <t xml:space="preserve">[VIP]_Gà Rán Texas Chicken_10-13/11
</t>
    </r>
    <r>
      <rPr>
        <sz val="10"/>
        <color rgb="FF000000"/>
        <rFont val="Calibri"/>
      </rPr>
      <t>250102_Gà Rán Texas Chicken_6 cities</t>
    </r>
  </si>
  <si>
    <r>
      <rPr>
        <u/>
        <sz val="10"/>
        <color rgb="FF1155CC"/>
        <rFont val="Calibri"/>
      </rPr>
      <t xml:space="preserve">[VIP]_Gà Rán Texas Chicken_17-20/11
</t>
    </r>
    <r>
      <rPr>
        <sz val="10"/>
        <color rgb="FF000000"/>
        <rFont val="Calibri"/>
      </rPr>
      <t>250102_Gà Rán Texas Chicken_6 cities</t>
    </r>
  </si>
  <si>
    <r>
      <rPr>
        <sz val="10"/>
        <rFont val="Calibri"/>
      </rPr>
      <t xml:space="preserve"> </t>
    </r>
    <r>
      <rPr>
        <u/>
        <sz val="10"/>
        <color rgb="FF1155CC"/>
        <rFont val="Calibri"/>
      </rPr>
      <t>[SuperVIP]_Gà Rán Popeyes_18-21/12</t>
    </r>
  </si>
  <si>
    <r>
      <rPr>
        <u/>
        <sz val="10"/>
        <color rgb="FF1155CC"/>
        <rFont val="Calibri"/>
      </rPr>
      <t>[JBP]_Cơm Tấm Phúc Lộc Thọ_BAU</t>
    </r>
    <r>
      <rPr>
        <sz val="10"/>
        <color rgb="FF000000"/>
        <rFont val="Calibri"/>
      </rPr>
      <t xml:space="preserve"> Vung Tau, Dong Nai</t>
    </r>
  </si>
  <si>
    <r>
      <rPr>
        <sz val="10"/>
        <rFont val="Calibri"/>
      </rPr>
      <t>[PLF CP]_BAU_Siêu Tiệc Giảm 99,000 đồng_T3
còn lại:</t>
    </r>
    <r>
      <rPr>
        <u/>
        <sz val="10"/>
        <color rgb="FF1155CC"/>
        <rFont val="Calibri"/>
      </rPr>
      <t xml:space="preserve"> [PLF CP]_BAU_No nê bữa trưa, deal giảm 50.000Đ</t>
    </r>
  </si>
  <si>
    <r>
      <rPr>
        <sz val="10"/>
        <rFont val="Calibri"/>
      </rPr>
      <t xml:space="preserve">[PLF CP]_15.1_Khao Deal Rộn Ràng, Giảm tới 50%
còn lại: </t>
    </r>
    <r>
      <rPr>
        <u/>
        <sz val="10"/>
        <color rgb="FF1155CC"/>
        <rFont val="Calibri"/>
      </rPr>
      <t>[PLF CP]_BAU_Lên Đơn Bữa Trưa, Giảm 20.000Đ</t>
    </r>
  </si>
  <si>
    <r>
      <rPr>
        <sz val="10"/>
        <rFont val="Calibri"/>
      </rPr>
      <t>[PLF CP]_15.1_Khao Deal Rộn Ràng, Giảm tới 50%
còn lại:</t>
    </r>
    <r>
      <rPr>
        <u/>
        <sz val="10"/>
        <color rgb="FF1155CC"/>
        <rFont val="Calibri"/>
      </rPr>
      <t xml:space="preserve"> [PLF CP]_BAU_No nê bữa trưa, deal giảm 50.000Đ</t>
    </r>
  </si>
  <si>
    <r>
      <rPr>
        <sz val="10"/>
        <rFont val="Calibri"/>
      </rPr>
      <t xml:space="preserve">[PLF CP]_WC_Thứ 2 Đầu Tuần, Giảm 30000đ
còn lại: </t>
    </r>
    <r>
      <rPr>
        <u/>
        <sz val="10"/>
        <color rgb="FF1155CC"/>
        <rFont val="Calibri"/>
      </rPr>
      <t>[PLF CP]_BAU_Bữa Trưa Ngon Rẻ, Giảm 30.000Đ</t>
    </r>
  </si>
  <si>
    <r>
      <rPr>
        <sz val="10"/>
        <rFont val="Calibri"/>
      </rPr>
      <t>[PLF CP]_WC_Thứ 3 No Nê, Giảm 40.000Đ</t>
    </r>
    <r>
      <rPr>
        <sz val="10"/>
        <color rgb="FF000000"/>
        <rFont val="Calibri"/>
      </rPr>
      <t xml:space="preserve">
</t>
    </r>
    <r>
      <rPr>
        <sz val="10"/>
        <rFont val="Calibri"/>
      </rPr>
      <t xml:space="preserve">còn lại: </t>
    </r>
    <r>
      <rPr>
        <u/>
        <sz val="10"/>
        <color rgb="FF1155CC"/>
        <rFont val="Calibri"/>
      </rPr>
      <t>[PLF CP]_BAU_Đặt món ăn trưa, giảm tới 40.000Đ</t>
    </r>
  </si>
  <si>
    <t>[PLF CP]_WC_Thứ 4 Vui Vẻ, Giảm Tới 50,000đ
newcities link về: no-ne-bua-trua-deal-giam-50000d</t>
  </si>
  <si>
    <r>
      <rPr>
        <sz val="10"/>
        <rFont val="Calibri"/>
      </rPr>
      <t xml:space="preserve">[PLF CP]_15.1_Khao Deal Rộn Ràng, Giảm tới 50%
còn lại: </t>
    </r>
    <r>
      <rPr>
        <u/>
        <sz val="10"/>
        <color rgb="FF1155CC"/>
        <rFont val="Calibri"/>
      </rPr>
      <t>[PLF CP]_BAU_Lên Đơn Bữa Trưa, Giảm 20.000Đ</t>
    </r>
  </si>
  <si>
    <r>
      <rPr>
        <sz val="10"/>
        <rFont val="Calibri"/>
      </rPr>
      <t>[PLF CP]_15.1_Khao Deal Rộn Ràng, Giảm tới 188.000Đ
còn lại:</t>
    </r>
    <r>
      <rPr>
        <u/>
        <sz val="10"/>
        <color rgb="FF1155CC"/>
        <rFont val="Calibri"/>
      </rPr>
      <t xml:space="preserve"> [PLF CP]_BAU_No nê bữa trưa, deal giảm 50.000Đ</t>
    </r>
  </si>
  <si>
    <r>
      <rPr>
        <sz val="10"/>
        <rFont val="Calibri"/>
      </rPr>
      <t xml:space="preserve">[PLF CP]_WC_Khởi Động Tuần Mới, Giảm 20.000Đ
còn lại: </t>
    </r>
    <r>
      <rPr>
        <u/>
        <sz val="10"/>
        <color rgb="FF1155CC"/>
        <rFont val="Calibri"/>
      </rPr>
      <t>[PLF CP]_BAU_Lên Đơn Bữa Trưa, Giảm 20.000Đ</t>
    </r>
  </si>
  <si>
    <r>
      <rPr>
        <sz val="10"/>
        <rFont val="Calibri"/>
      </rPr>
      <t>[PLF CP]_WC_Thứ 3 No Nê, Giảm 40.000Đ</t>
    </r>
    <r>
      <rPr>
        <sz val="10"/>
        <color rgb="FF000000"/>
        <rFont val="Calibri"/>
      </rPr>
      <t xml:space="preserve">
</t>
    </r>
    <r>
      <rPr>
        <sz val="10"/>
        <rFont val="Calibri"/>
      </rPr>
      <t xml:space="preserve">còn lại: </t>
    </r>
    <r>
      <rPr>
        <u/>
        <sz val="10"/>
        <color rgb="FF1155CC"/>
        <rFont val="Calibri"/>
      </rPr>
      <t>[PLF CP]_BAU_Đặt món ăn trưa, giảm tới 40.000Đ</t>
    </r>
  </si>
  <si>
    <t>10-11h: [PLF CP]_15.1_Săn Deal Đầu Năm, Giảm tới 95.000Đ
11-12H: [PLF CP]_15.1_Bộ chung SIÊU TIỆC THƯƠNG HIỆU Giảm 50%
newcities: [PLF CP]_15.1_Du Xuân Đầu Năm, Giảm 70.000Đ_OTH
12- 13h: [PLF CP]_15.1_FS_Chớp Deal Đầu Năm, Chỉ 1.000Đ_T2+T3
newcities: [PLF CP]_15.1_Ăn Thả Ga, Giảm Không Giới Hạn</t>
  </si>
  <si>
    <r>
      <rPr>
        <sz val="10"/>
        <rFont val="Calibri"/>
      </rPr>
      <t xml:space="preserve">[PLF CP]_WC_Ngày Thương Hiệu, Giảm Tới 50K_T2+T3
</t>
    </r>
    <r>
      <rPr>
        <u/>
        <sz val="10"/>
        <color rgb="FF1155CC"/>
        <rFont val="Calibri"/>
      </rPr>
      <t xml:space="preserve"> [PLF CP]_BAU_No nê bữa trưa, deal giảm 50.000Đ</t>
    </r>
  </si>
  <si>
    <r>
      <rPr>
        <strike/>
        <sz val="10"/>
        <color rgb="FFFF0000"/>
        <rFont val="Calibri"/>
      </rPr>
      <t xml:space="preserve">[PLF CP]_YEP_Vạn Deal Rộn Ràng, Giảm tới 50%
</t>
    </r>
    <r>
      <rPr>
        <sz val="10"/>
        <color rgb="FFFF0000"/>
        <rFont val="Calibri"/>
      </rPr>
      <t>[PLF CP]_YEP_Vạn Deal Rộn Ràng, Giảm tới 188.000Đ</t>
    </r>
    <r>
      <rPr>
        <sz val="10"/>
        <rFont val="Calibri"/>
      </rPr>
      <t xml:space="preserve">
còn lại: </t>
    </r>
    <r>
      <rPr>
        <u/>
        <sz val="10"/>
        <color rgb="FF1155CC"/>
        <rFont val="Calibri"/>
      </rPr>
      <t>[PLF CP]_BAU_Bữa Trưa Ngon Rẻ, Giảm 30.000Đ</t>
    </r>
  </si>
  <si>
    <r>
      <rPr>
        <sz val="10"/>
        <rFont val="Calibri"/>
      </rPr>
      <t xml:space="preserve">[PLF CP]_WC_Thứ 2 Đầu Tuần, Giảm 30000đ
còn lại: </t>
    </r>
    <r>
      <rPr>
        <u/>
        <sz val="10"/>
        <color rgb="FF1155CC"/>
        <rFont val="Calibri"/>
      </rPr>
      <t>[PLF CP]_BAU_Bữa Trưa Ngon Rẻ, Giảm 30.000Đ</t>
    </r>
  </si>
  <si>
    <r>
      <rPr>
        <sz val="10"/>
        <rFont val="Calibri"/>
      </rPr>
      <t>[PLF CP]_WC_Thứ 3 No Nê, Giảm 40.000Đ</t>
    </r>
    <r>
      <rPr>
        <sz val="10"/>
        <color rgb="FF000000"/>
        <rFont val="Calibri"/>
      </rPr>
      <t xml:space="preserve">
</t>
    </r>
    <r>
      <rPr>
        <sz val="10"/>
        <rFont val="Calibri"/>
      </rPr>
      <t xml:space="preserve">còn lại: </t>
    </r>
    <r>
      <rPr>
        <u/>
        <sz val="10"/>
        <color rgb="FF1155CC"/>
        <rFont val="Calibri"/>
      </rPr>
      <t>[PLF CP]_BAU_Đặt món ăn trưa, giảm tới 40.000Đ</t>
    </r>
  </si>
  <si>
    <r>
      <rPr>
        <sz val="10"/>
        <rFont val="Calibri"/>
      </rPr>
      <t>PLF CP]_YEP_Vạn Deal Rộn Ràng, Giảm tới 88.000Đ</t>
    </r>
    <r>
      <rPr>
        <sz val="10"/>
        <color rgb="FFFF0000"/>
        <rFont val="Calibri"/>
      </rPr>
      <t xml:space="preserve">
</t>
    </r>
    <r>
      <rPr>
        <sz val="10"/>
        <rFont val="Calibri"/>
      </rPr>
      <t xml:space="preserve">còn lại: 
</t>
    </r>
    <r>
      <rPr>
        <u/>
        <sz val="10"/>
        <color rgb="FF1155CC"/>
        <rFont val="Calibri"/>
      </rPr>
      <t>còn lại: [PLF CP]_BAU_No nê bữa trưa, deal giảm 50.000Đ</t>
    </r>
  </si>
  <si>
    <r>
      <rPr>
        <sz val="10"/>
        <rFont val="Calibri"/>
      </rPr>
      <t xml:space="preserve">[PLF CP]_WC_Ngày Thương Hiệu, Giảm Tới 50K
còn lại: </t>
    </r>
    <r>
      <rPr>
        <u/>
        <sz val="10"/>
        <color rgb="FF1155CC"/>
        <rFont val="Calibri"/>
      </rPr>
      <t>[PLF CP]_BAU_Lên Đơn Bữa Trưa, Giảm 20.000Đ</t>
    </r>
  </si>
  <si>
    <t>: [PLF CP]_YEP_Mở Tiệc Tất Niên, Giảm 199.000Đ</t>
  </si>
  <si>
    <r>
      <rPr>
        <sz val="10"/>
        <rFont val="Calibri"/>
      </rPr>
      <t xml:space="preserve">[PLF CP]_BAU_Siêu Tiệc Giảm 99,000 đồng
newcities: </t>
    </r>
    <r>
      <rPr>
        <u/>
        <sz val="10"/>
        <color rgb="FF1155CC"/>
        <rFont val="Calibri"/>
      </rPr>
      <t xml:space="preserve"> [PLF CP]_BAU_No nê bữa trưa, deal giảm 50.000Đ</t>
    </r>
  </si>
  <si>
    <r>
      <rPr>
        <sz val="10"/>
        <rFont val="Calibri"/>
      </rPr>
      <t>[PLF CP]_14.2_Mùa Yêu Deal Hời, Giảm tới 50%
còn lại:</t>
    </r>
    <r>
      <rPr>
        <sz val="10"/>
        <color rgb="FF000000"/>
        <rFont val="Calibri"/>
      </rPr>
      <t xml:space="preserve">
</t>
    </r>
    <r>
      <rPr>
        <u/>
        <sz val="10"/>
        <color rgb="FF1155CC"/>
        <rFont val="Calibri"/>
      </rPr>
      <t>[PLF CP]_BAU_Đặt món ăn trưa, giảm tới 40.000Đ</t>
    </r>
  </si>
  <si>
    <r>
      <rPr>
        <sz val="10"/>
        <rFont val="Calibri"/>
      </rPr>
      <t>[PLF CP]_14.2_Mùa Yêu Deal Hời, Giảm tới 50%
còn lại:</t>
    </r>
    <r>
      <rPr>
        <sz val="10"/>
        <color rgb="FF000000"/>
        <rFont val="Calibri"/>
      </rPr>
      <t xml:space="preserve">
</t>
    </r>
    <r>
      <rPr>
        <u/>
        <sz val="10"/>
        <color rgb="FF1155CC"/>
        <rFont val="Calibri"/>
      </rPr>
      <t>[PLF CP]_BAU_No nê bữa trưa, deal giảm 50.000Đ</t>
    </r>
  </si>
  <si>
    <t>[PLF CP]_BAU_Siêu Tiệc Giảm 99,000 đồng
newcities:[PLF CP]_WC_Tiệc cuối tuần, giảm tưng bừng 105.000Đ</t>
  </si>
  <si>
    <r>
      <rPr>
        <sz val="10"/>
        <rFont val="Calibri"/>
      </rPr>
      <t>[PLF CP]_WC_Khởi Động Tuần Mới, Giảm 20.000Đ
newcities:</t>
    </r>
    <r>
      <rPr>
        <u/>
        <sz val="10"/>
        <color rgb="FF1155CC"/>
        <rFont val="Calibri"/>
      </rPr>
      <t xml:space="preserve"> [PLF CP]_BAU_Lên Đơn Bữa Trưa, Giảm 20.000Đ</t>
    </r>
  </si>
  <si>
    <r>
      <rPr>
        <sz val="10"/>
        <rFont val="Calibri"/>
      </rPr>
      <t>[PLF CP]_WC_Thứ 3 No Nê, Giảm 40.000Đ
còn lại:</t>
    </r>
    <r>
      <rPr>
        <u/>
        <sz val="10"/>
        <color rgb="FF1155CC"/>
        <rFont val="Calibri"/>
      </rPr>
      <t xml:space="preserve"> [PLF CP]_BAU_Đặt món ăn trưa, giảm tới 40.000Đ</t>
    </r>
  </si>
  <si>
    <r>
      <rPr>
        <sz val="10"/>
        <rFont val="Calibri"/>
      </rPr>
      <t>[PLF CP]_14.2_Mùa Yêu Deal Hời, Giảm tới 50%
còn lại:</t>
    </r>
    <r>
      <rPr>
        <sz val="10"/>
        <color rgb="FF000000"/>
        <rFont val="Calibri"/>
      </rPr>
      <t xml:space="preserve">
</t>
    </r>
    <r>
      <rPr>
        <u/>
        <sz val="10"/>
        <color rgb="FF1155CC"/>
        <rFont val="Calibri"/>
      </rPr>
      <t>[PLF CP]_BAU_No nê bữa trưa, deal giảm 50.000Đ</t>
    </r>
  </si>
  <si>
    <t>10-11H:[PLF CP]_14.2_Bộ chung SIÊU TIỆC THƯƠNG HIỆU Giảm 50%
còn lại::[PLF CP]_14.2_Đặt Thả Ga, Giảm Không Giới Hạn
11-12H:[PLF CP]_14.2_Mùa Yêu Deal Hời, Giảm tới 142.000Đ
còn lại: [PLF CP]_14.2_Săn Deal Valentine, Giảm tới 95.000Đ
12-13H:[PLF CP]_14.2_Đặt Thả Ga, Giảm Không Giới Hạn</t>
  </si>
  <si>
    <t>10-11h: [PLF CP]_Mid Month_Săn Deal Giữa Tháng, Giảm tới 75.000Đ
11-12H:[PLF CP]_Mid Month_Bộ chung SIÊU TIỆC THƯƠNG HIỆU Giảm 50%
newcities:[PLF CP]_Mid Month_Săn Deal Giữa Tháng, Giảm tới 75.000Đ
12-13H: [PLF CP]_Mid Month_Siêu Deal Giữa Tháng, Giảm tới 35.000Đ
còn lại: [PLF CP]_Mid Month_Freeship Giữa Tháng, Giảm tới 60.000Đ</t>
  </si>
  <si>
    <r>
      <rPr>
        <sz val="10"/>
        <rFont val="Calibri"/>
      </rPr>
      <t>[PLF CP]_WC_Khởi Động Tuần Mới, Giảm 20.000Đ
còn lại:</t>
    </r>
    <r>
      <rPr>
        <u/>
        <sz val="10"/>
        <color rgb="FF1155CC"/>
        <rFont val="Calibri"/>
      </rPr>
      <t xml:space="preserve"> [PLF CP]_BAU_Lên Đơn Bữa Trưa, Giảm 20.000Đ</t>
    </r>
  </si>
  <si>
    <t>10-11h: [PLF CP]_SPFDay_Săn Deal Ăn Ngon giảm tới 75.000Đ
11-12H: [PLF CP]_SPFDay_Bộ chung SIÊU TIỆC THƯƠNG HIỆU Giảm 50%
12-13H: [PLF CP]_SPFDay_Món Gì Cũng Có, Siêu Deal 0Đ
còn lại: [PLF CP]_WC_Thứ 4 Vui Vẻ, Giảm Tới 50,000đ</t>
  </si>
  <si>
    <t>[PLF CP]_3.3_Siêu Deal Đầu Năm, Giảm tới 333.000Đ
còn lại: [PLF CP]_3.3_Ăn Thả Ga, Giảm Không Giới Hạn</t>
  </si>
  <si>
    <r>
      <rPr>
        <sz val="10"/>
        <rFont val="Calibri"/>
      </rPr>
      <t>[PLF CP]_WC_Thứ 2 Đầu Tuần, Giảm 30000đ</t>
    </r>
    <r>
      <rPr>
        <sz val="10"/>
        <color rgb="FF000000"/>
        <rFont val="Calibri"/>
      </rPr>
      <t xml:space="preserve">
</t>
    </r>
    <r>
      <rPr>
        <u/>
        <sz val="10"/>
        <color rgb="FF1155CC"/>
        <rFont val="Calibri"/>
      </rPr>
      <t>[PLF CP]_BAU_Bữa Trưa Ngon Rẻ, Giảm 30.000Đ</t>
    </r>
  </si>
  <si>
    <r>
      <rPr>
        <sz val="10"/>
        <rFont val="Calibri"/>
      </rPr>
      <t>[PLF CP]_WC_Thứ 3 No Nê, Giảm 40.000Đ
còn lại:</t>
    </r>
    <r>
      <rPr>
        <u/>
        <sz val="10"/>
        <color rgb="FF1155CC"/>
        <rFont val="Calibri"/>
      </rPr>
      <t xml:space="preserve"> [PLF CP]_BAU_Đặt món ăn trưa, giảm tới 40.000Đ</t>
    </r>
  </si>
  <si>
    <r>
      <rPr>
        <sz val="10"/>
        <rFont val="Calibri"/>
      </rPr>
      <t>[PLF CP]_WC_Ngày Thương Hiệu, Giảm Tới 50K
còn lại:</t>
    </r>
    <r>
      <rPr>
        <sz val="10"/>
        <color rgb="FF000000"/>
        <rFont val="Calibri"/>
      </rPr>
      <t xml:space="preserve">
</t>
    </r>
    <r>
      <rPr>
        <u/>
        <sz val="10"/>
        <color rgb="FF1155CC"/>
        <rFont val="Calibri"/>
      </rPr>
      <t>[PLF CP]_BAU_No nê bữa trưa, deal giảm 50.000Đ</t>
    </r>
  </si>
  <si>
    <t>10-11h:[PLF CP]_3.3_Siêu Deal Đầu Năm, Giảm tới 40.000Đ
Link về: sieu-deal-an-trua-giam-40000d"
11-12h: [PLF CP]_3.3_Bộ chung SIÊU TIỆC THƯƠNG HIỆU  Giảm 50%
12-13h: [PLF CP]_3.3_Siêu Deal Đầu Năm, Giảm tới 50%
 Link về: sieu-deal-an-xe-giam-50"</t>
  </si>
  <si>
    <r>
      <rPr>
        <sz val="10"/>
        <rFont val="Calibri"/>
      </rPr>
      <t>[PLF CP]_8.3_Vạn Deal Xinh, Giảm tới 50%
còn lại:</t>
    </r>
    <r>
      <rPr>
        <sz val="10"/>
        <color rgb="FF000000"/>
        <rFont val="Calibri"/>
      </rPr>
      <t xml:space="preserve">
</t>
    </r>
    <r>
      <rPr>
        <u/>
        <sz val="10"/>
        <color rgb="FF1155CC"/>
        <rFont val="Calibri"/>
      </rPr>
      <t>[PLF CP]_BAU_No nê bữa trưa, deal giảm 50.000Đ</t>
    </r>
  </si>
  <si>
    <t>10-11h:[PLF CP]_8.3_Vạn Deal Xinh, Giảm tới 183.000Đ
Link về: khao-nang-bua-trua-giam-75k"
11-12H: [PLF CP]_8.3_Bộ chung SIÊU TIỆC THƯƠNG HIỆU Giảm 50%
"12-13h:[PLF CP]_8.3_Vạn Deal Xinh, Giảm tới 50%
ink về:tiec-xe-moi-nang-giam-50"</t>
  </si>
  <si>
    <r>
      <rPr>
        <sz val="10"/>
        <rFont val="Calibri"/>
      </rPr>
      <t>[PLF CP]_FS_Thứ 4 siêu Flash sale giảm 50%_T2</t>
    </r>
    <r>
      <rPr>
        <sz val="10"/>
        <color rgb="FF000000"/>
        <rFont val="Calibri"/>
      </rPr>
      <t xml:space="preserve">
</t>
    </r>
    <r>
      <rPr>
        <u/>
        <sz val="10"/>
        <color rgb="FF1155CC"/>
        <rFont val="Calibri"/>
      </rPr>
      <t>còn lại: [PLF CP]_BAU_Bữa Trưa Ngon Rẻ, Giảm 30.000Đ</t>
    </r>
  </si>
  <si>
    <t>10-11h: [PLF CP]_Mid Month_Săn Deal Giữa Tháng, Giảm tới 75.000Đ
11-12H: [PLF CP]_Mid Month_Bộ chung SIÊU TIỆC THƯƠNG HIỆU Giảm 50%
12-13H: [PLF CP]_Mid Month_Siêu Deal Giữa Tháng, Giảm tới 35.000Đ
còn lại: [PLF CP]_Mid Month_Freeship Giữa Tháng, Giảm tới 60.000Đ</t>
  </si>
  <si>
    <t>10-11h: [PLF CP]_SPFDay_Săn Deal Ăn Ngon giảm tới 75.000Đ
11-12H: [PLF CP]_SPFDay_Bộ chung SIÊU TIỆC THƯƠNG HIỆU Giảm 50%
12-13H: [PLF CP]_SPFDay_Siêu Deal Ăn Uống, Giảm tới 35.000Đ
12-13H: newcities: [PLF CP]_SPFDay_Ăn Thả Ga, Freeship tới 60.000Đ</t>
  </si>
  <si>
    <r>
      <rPr>
        <sz val="10"/>
        <rFont val="Calibri"/>
      </rPr>
      <t>[PLF CP]_4.4_Bao Trọn Món Ngon, Giảm 50%
còn lại:</t>
    </r>
    <r>
      <rPr>
        <sz val="10"/>
        <color rgb="FF000000"/>
        <rFont val="Calibri"/>
      </rPr>
      <t xml:space="preserve">
</t>
    </r>
    <r>
      <rPr>
        <u/>
        <sz val="10"/>
        <color rgb="FF1155CC"/>
        <rFont val="Calibri"/>
      </rPr>
      <t>[PLF CP]_BAU_No nê bữa trưa, deal giảm 50.000Đ</t>
    </r>
  </si>
  <si>
    <r>
      <rPr>
        <sz val="10"/>
        <rFont val="Calibri"/>
      </rPr>
      <t>[PLF CP]_4.4_Bao Trọn Món Ngon, Giảm 44.000Đ
còn lại:</t>
    </r>
    <r>
      <rPr>
        <sz val="10"/>
        <color rgb="FF000000"/>
        <rFont val="Calibri"/>
      </rPr>
      <t xml:space="preserve">
</t>
    </r>
    <r>
      <rPr>
        <u/>
        <sz val="10"/>
        <color rgb="FF1155CC"/>
        <rFont val="Calibri"/>
      </rPr>
      <t>[PLF CP]_BAU_No nê bữa trưa, deal giảm 50.000Đ</t>
    </r>
  </si>
  <si>
    <r>
      <rPr>
        <sz val="10"/>
        <rFont val="Calibri"/>
      </rPr>
      <t>[PLF CP]_4.4_Bao Trọn Món Ngon, Giảm 44.000Đ
còn lại:</t>
    </r>
    <r>
      <rPr>
        <sz val="10"/>
        <color rgb="FF000000"/>
        <rFont val="Calibri"/>
      </rPr>
      <t xml:space="preserve">
</t>
    </r>
    <r>
      <rPr>
        <u/>
        <sz val="10"/>
        <color rgb="FF1155CC"/>
        <rFont val="Calibri"/>
      </rPr>
      <t>[PLF CP]_BAU_No nê bữa trưa, deal giảm 50.000Đ</t>
    </r>
  </si>
  <si>
    <t>10-11h:[PLF CP]_4.4_Bao Trọn Món Ngon, Giảm 40.000Đ
Link về: sieu-deal-an-trua-giam-40000d
11-12h:  [PLF CP]_4.4_Bộ chung SIÊU TIỆC THƯƠNG HIỆU  Giảm 50%"
12-13h: [PLF CP]_4.4_Bao Trọn Món Ngon, Giảm 50%
OTH Link về: sieu-deal-an-xe-giam-50</t>
  </si>
  <si>
    <t>10-11h:[PLF CP]_Mid Month_Săn Deal Giữa Tháng, Giảm tới 75.000Đ
11-12H[PLF CP]_Mid Month_Bộ chung SIÊU TIỆC THƯƠNG HIỆU Giảm 50%
12-13H: [PLF CP]_Mid Month_Ăn Ngon Giữa Tháng, Khao Deal 0Đ
còn lại: :[PLF CP]_WC_Thứ 3 Ăn Ngon, Giảm 30.000Đ</t>
  </si>
  <si>
    <t>10-11h: [PLF CP]_SPFDay_Săn Deal Ăn Ngon giảm tới 75.000Đ
11-12H: [PLF CP]_SPFDay_Bộ chung SIÊU TIỆC THƯƠNG HIỆU Giảm 50%
12-13H: [PLF CP]_SPFDay_Siêu Deal Ăn Uống, Giảm tới 35.000Đ
12-13H còn lại: [PLF CP]_SPFDay_Ăn Thả Ga, Freeship tới 60.000Đ</t>
  </si>
  <si>
    <t>"10-11h: [PLF CP]_5.5 CP_Ăn Trưa Chỉ 0Đ
Link về: bua-trua-vui-ve-gia-chi-0d-pn"
"11-12h: [PLF CP]_5.5 CP_Deal Ngon Chào Hè, Giảm 55.000Đ
Link về: sieu-deal-an-trua-giam-40000d"
12-13h: [PLF CP]_5.5 CP_ĐẠI TIỆC BỮA XẾ Giảm 50%
Link về: sieu-deal-an-xe-giam-50</t>
  </si>
  <si>
    <t>10h - 11h [PLF CP]_Mid Month_Siêu Deal Giữa Tháng, Giảm tới 35.000Đ
other: [PLF CP]_Mid Month_Freeship Giữa Tháng, Giảm tới 60.000Đ
11h - 12h [PLF CP]_Mid Month_DEAL BỮA TRƯA XỊN Giảm 50%
other: [PLF CP]_Mid Month_Freeship Giữa Tháng, Giảm tới 60.000Đ
12h - 13h [PLF CP]_Mid Month_FS_Chớp Deal Giữa Tháng, Chỉ 1.000Đ
Other -&gt; [PLF CP]_Mid Month_Săn Deal Giữa Tháng, Giảm tới 75.000Đ</t>
  </si>
  <si>
    <t>10h - 12h [PLF CP]_SPFDay_Siêu Deal Ăn Uống, Giảm tới 35.000Đ
12h - 13h [PLF CP]_SPFDay_FS_Trùm Deal Flash Sale, Chỉ 1.000Đ
Others: [PLF CP]_WC_Thử Ngay Quán Mới, Giảm Tới 30.000Đ</t>
  </si>
  <si>
    <t>[PLF CP]_6.6_Siêu Deal Giữa Năm, Giảm tới 50%
Other -&gt;[PLF CP]_BAU_Lên Đơn Bữa Trưa, Giảm 20.000Đ</t>
  </si>
  <si>
    <t>[PLF CP]_6.6_Siêu Deal Giữa Năm, Giảm tới 50%
Other: [PLF CP]_BAU_No nê bữa trưa, deal giảm 50.000Đ</t>
  </si>
  <si>
    <r>
      <rPr>
        <sz val="10"/>
        <rFont val="Calibri"/>
      </rPr>
      <t xml:space="preserve">10-11h: [PLF CP]_6.6_Ăn Trưa Chỉ 0Đ
Link về: https://shopeefood.vn/u/shopeefood_cpantrua
11-12h: [PLF CP]_6.6_Siêu Deal Giữa Năm, Giảm tới 66.000Đ
Link về: https://shopeefood.vn/u/shopeefood_spikesieudealVND
12-13h: [PLF CP]_6.6_ĐẠI TIỆC BỮA XẾ Giảm 50%
---------
Other: [PLF CP]_6.6_Săn Deal 6.6, giảm tới 95.000Đ
Link về: </t>
    </r>
    <r>
      <rPr>
        <u/>
        <sz val="10"/>
        <color rgb="FF1155CC"/>
        <rFont val="Calibri"/>
      </rPr>
      <t xml:space="preserve">https://shopeefood.vn/u/shopeefood_spikevoucherhunting
</t>
    </r>
  </si>
  <si>
    <t>[Exclude NU] [PLF CP]_BAU_Ăn Ngon Tránh Nóng, Freeship 20.000Đ</t>
  </si>
  <si>
    <t>[Exclude NU] [PLF CP]_BAU_Bữa Trưa Cuối Tuần, Giảm 70.000Đ</t>
  </si>
  <si>
    <t>10h - 11h [PLF CP]_Mid Month_Siêu Deal Giữa Tháng, Giảm tới 35.000Đ
11h - 12h [PLF CP]_Mid Month_DEAL BỮA TRƯA XỊN Giảm 50%
12h - 13h [PLF CP]FS_Ăn Trưa Siêu Flash Sale, Giảm 50%
Others: [Exclude NU] [PLF CP]_BAU_Bữa Trưa Cuối Tuần, Giảm 70.000Đ</t>
  </si>
  <si>
    <t>[Exclude NU] [PLF CP]_WC_Thứ 3 Ăn Ngon, Giảm 30.000Đ|</t>
  </si>
  <si>
    <t>10h - 11h [PLF CP]_SPFDay_Siêu Deal Ăn Uống, Giảm tới 35.000Đ
11h - 12h [PLF CP]_SPFDay_Đại Tiệc Bữa Trưa Giảm 50%
12h - 13h [PLF CP]_SPFDay_Siêu Deal Ăn Uống, Giảm tới 35.000Đ
-&gt; Others: [PLF CP]_BAU_Bữa Trưa Cuối Tuần, Giảm 70.000Đ</t>
  </si>
  <si>
    <t>10-11h: [PLF CP]_7.7_Ăn Trưa Chỉ 0Đ
Link về: https://shopeefood.vn/u/shopeefood_cpantrua
11-12h: [PLF CP]_7.7_Món Ngon Mọi Miền, Giảm tới 77.000Đ
Link về: https://shopeefood.vn/u/shopeefood_spikesieudealVND
12-13h: [PLF CP]_7.7_ĐẠI TIỆC BỮA XẾ Giảm 50%
Other -&gt;[PLF CP]_7.7_Săn Deal 7.7, giảm tới 95.000Đ</t>
  </si>
  <si>
    <r>
      <rPr>
        <u/>
        <sz val="10"/>
        <color rgb="FF1155CC"/>
        <rFont val="Calibri"/>
      </rPr>
      <t>[SJBP]_Brand_Food_BAU</t>
    </r>
    <r>
      <rPr>
        <sz val="10"/>
        <color rgb="FF000000"/>
        <rFont val="Calibri"/>
      </rPr>
      <t xml:space="preserve"> 250424_Lotteria DI_32 cities</t>
    </r>
  </si>
  <si>
    <t>10-11h: [[PLF CP]_8.8_ĐẠI TIỆC BỮA TRƯA Giảm 50%
11-12h: [PLF CP]_8.8_Siêu Deal Cực Hot, Giảm tới 40.000Đ
12h - 13h: [PLF CP]_8.8_ĐẠI TIỆC BỮA XẾ Giảm 50%</t>
  </si>
  <si>
    <r>
      <rPr>
        <strike/>
        <sz val="10"/>
        <color theme="1"/>
        <rFont val="Calibri"/>
      </rPr>
      <t xml:space="preserve">[PLF CP]_Thematic_Bữa Trưa Học Đường, Giảm tới 45.000Đ
</t>
    </r>
    <r>
      <rPr>
        <sz val="10"/>
        <color theme="1"/>
        <rFont val="Calibri"/>
      </rPr>
      <t>[PLF CP]_WC_Thứ 3 Ăn Ngon, Giảm 30.000Đ</t>
    </r>
  </si>
  <si>
    <r>
      <rPr>
        <strike/>
        <sz val="10"/>
        <color theme="1"/>
        <rFont val="Calibri"/>
      </rPr>
      <t xml:space="preserve">[PLF CP]_Thematic_Quán Ngon Quanh Đây, Giảm tới 60.000Đ
</t>
    </r>
    <r>
      <rPr>
        <sz val="10"/>
        <color theme="1"/>
        <rFont val="Calibri"/>
      </rPr>
      <t>[PLF CP]_BAU_Bữa Trưa Ngon Rẻ, Giảm 30.000Đ</t>
    </r>
  </si>
  <si>
    <t>10h - 11h [PLF CP]_Mid Month Sale_Siêu Deal Giữa Tháng, Giảm tới 50%
11h - 12h [PLF CP]_Mid Month_DEAL BỮA TRƯA XỊN Giảm 50%
12h - 13h [PLF CP]_Mid Month Sale_Siêu Deal Giữa Tháng, Giảm tới 50%</t>
  </si>
  <si>
    <t>10-11H [PLF CP]_SPFDay_Săn Deal Ăn Ngon giảm tới 75.000Đ
11-12H [PLF CP]_SPFDay_ĐẠI TIỆC BỮA TRƯA Giảm 50%
12-13H [PLF CP]_SPFDay_Săn Deal Ăn Ngon giảm tới 75.000Đ</t>
  </si>
  <si>
    <t>10h-10h30: [PLF CP]_Thematic_Dzựt Cô Hồn, Giảm Tới 100.000Đ
10h30-13h: [PLF CP]_9.9_Siêu Deal Khai Tiệc, Giảm tới 99.000Đ</t>
  </si>
  <si>
    <t>10h - 11h: [PLF CP]_Mid Month Sale_Siêu Deal Giữa Tháng, Giảm tới 35.000Đ
11h - 12h: [PLF CP]_Mid Month_DEAL BỮA TRƯA XỊN Giảm 50%
12h - 13h: [PLF CP]_Mid Month Sale_Siêu Deal Giữa Tháng, Giảm tới 35.000Đ</t>
  </si>
  <si>
    <t>10h - 11h: [PLF CP]_SPFDay_Siêu Deal Ăn Uống, Giảm tới 35.000Đ
11h - 12h: [PLF CP]_SPFDay_ĐẠI TIỆC TRƯA Giảm 50%
12h - 13h: [PLF CP]_SPFDay_Siêu Deal Ăn Uống, Giảm tới 35.000Đ
Others: [PLF CP]_WC_Tiệc cuối tuần, giảm tưng bừng 105.000Đ</t>
  </si>
  <si>
    <r>
      <rPr>
        <strike/>
        <sz val="10"/>
        <color theme="1"/>
        <rFont val="Calibri"/>
      </rPr>
      <t xml:space="preserve">[PLF CP]_WC_Tiệc cuối tuần, giảm tưng bừng 105.000Đ
</t>
    </r>
    <r>
      <rPr>
        <sz val="10"/>
        <color theme="1"/>
        <rFont val="Calibri"/>
      </rPr>
      <t>[PLF CP]_Thematic_Tiệc To Khao Chị Em, Giảm 95.000Đ</t>
    </r>
  </si>
  <si>
    <t>10-12h: [PLF CP]_Thematic_ĐẠI TIỆC BỮA TRƯA Giảm 50%
12h - 13h: [PLF CP]_Thematic_Mừng Ngày Chị Em, Giảm tới 210.000Đ</t>
  </si>
  <si>
    <t xml:space="preserve">[PLF CP]_11.11_Siêu Deal Khai Tiệc, Giảm tới 111.000Đ	</t>
  </si>
  <si>
    <t>10h - 11h: [PLF CP]_Mid Month Sale_Siêu Deal Giữa Tháng, Giảm tới 155.000Đ
11h - 12h: [PLF CP]_Mid Month_DEAL BỮA TRƯA XỊN Giảm 50%
12h - 13h: [PLF CP]_Mid Month Sale_Siêu Deal Giữa Tháng, Giảm tới 50%</t>
  </si>
  <si>
    <t>10-12h: [PLF CP]_Thematic_ĐẠI TIỆC BỮA TRƯA Giảm 50% 
Link về: sieu-deal-thuong-hieu---giam-50
12h - 13h: [PLF CP]_Thematic_Siêu Deal Học Đường, Giảm tới 211.000Đ</t>
  </si>
  <si>
    <t>10-11h: [PLF CP]_Thematic_Tiệc Trưa Khao Cả Lớp, Giảm Không Giới Hạn
11-12h: [PLF CP]_Thematic_Siêu Deal Học Đường, Giảm tới 211.000Đ
12-13h: [PLF CP]_Thematic_Săn Deal 20.11, Giảm tới 95.000Đ</t>
  </si>
  <si>
    <t>10h - 11h: [PLF CP]_Mid Month Sale_Món Ngon Bao Ship, Chỉ 30.000Đ
Others: [PLF CP]_WC_Thứ 2 Đầu Tuần, Giảm Tới 40.000Đ
11h - 12h: [PLF CP]_Mid Month Sale_Siêu Deal Giữa Tháng, Giảm tới 35.000Đ
12h - 13h: [PLF CP]_Mid Month Sale_Săn Deal Giữa Tháng, Giảm tới 75.000Đ</t>
  </si>
  <si>
    <t>10h - 11h: [PLF CP]_SPFDay_Siêu Deal Ăn Uống, Giảm tới 120.000Đ
11h - 12h: [PLF CP]_SPFDay_ĐẠI TIỆC TRƯA Giảm 50%
12h - 13h: [PLF CP]_SPFDay_Siêu Deal Ăn Uống, Giảm tới 120.000Đ</t>
  </si>
  <si>
    <t>10-11h: [PLF CP]_Thematic_Tiệc Trưa Thương Hiệu, Giảm Tới 50%
11-12h: [PLF CP]_Thematic_Siêu Deal Xmas, Giảm tới 120.000Đ
12-13h: [PLF CP]_Thematic_Tiệc Trưa Xmas Giảm Tới 300.000Đ</t>
  </si>
  <si>
    <t>10-11h: [PLF CP]_Thematic_Tiệc Trưa Thương Hiệu, Giảm Tới 50%
11-12h: [PLF CP]_Thematic_Vui Tiệc Cuối Năm, Giảm tới 260.000Đ
12-13h: [PLF CP]_Thematic_Tiệc Trưa Cuối Năm Giảm Tới 300.000Đ</t>
  </si>
  <si>
    <t>[PLF CP]_BAU_Bữa Trưa Cuối Tuần, giảm 70.000Đ</t>
  </si>
  <si>
    <t>[PLF CP]_SPF Day_Ngày Hội Ăn Uống, Giảm tới 188.000Đ</t>
  </si>
  <si>
    <t>10h - 11h: [PLF CP]_SPF Day_Ngày Hội Ăn Uống, Giảm tới 88.000Đ
11h - 12h: [PLF CP]_SPF Day_SIÊU  DEAL BỮA TRƯA Giảm 50%
Others: [PLF CP]_WC_Thứ 2 Đầu Tuần, Giảm Tới 40.000Đ
12h - 13h: [PLF CP]_SPF Day_Ngày Hội Ăn Uống, Giảm tới 50%</t>
  </si>
  <si>
    <t>10h - 11h: [PLF CP]_Thematic_Vạn Deal Rộn Ràng, Giảm tới 88.000Đ
11h - 12h: [PLF CP]_Thematic_Tiệc Trưa Thương Hiệu Giảm 50%
12h - 13h: [PLF CP]_Thematic_Vạn Deal Rộn Ràng, Giảm tới 50%</t>
  </si>
  <si>
    <t>13:00 - 16:00 - Layer 1 
(Brand/adhoc/wl)</t>
  </si>
  <si>
    <r>
      <rPr>
        <u/>
        <sz val="10"/>
        <color rgb="FF1155CC"/>
        <rFont val="Calibri"/>
      </rPr>
      <t>[VIP]_Trà Sữa May Cha_3-5.1</t>
    </r>
    <r>
      <rPr>
        <sz val="10"/>
        <rFont val="Calibri"/>
      </rPr>
      <t xml:space="preserve"> BD,DN,AG,KG,MT,LA</t>
    </r>
  </si>
  <si>
    <r>
      <rPr>
        <u/>
        <sz val="10"/>
        <color rgb="FF1155CC"/>
        <rFont val="Calibri"/>
      </rPr>
      <t>[Alacarte CB]_Trà Sữa Sunday Basic_Jan.CB2.05</t>
    </r>
    <r>
      <rPr>
        <sz val="10"/>
        <color rgb="FF000000"/>
        <rFont val="Calibri"/>
      </rPr>
      <t>_BD,BH</t>
    </r>
  </si>
  <si>
    <r>
      <rPr>
        <u/>
        <sz val="10"/>
        <color rgb="FF1155CC"/>
        <rFont val="Calibri"/>
      </rPr>
      <t>[JBP]_KATINAT Coffee &amp; Tea House_4 món BAU</t>
    </r>
    <r>
      <rPr>
        <sz val="10"/>
        <color rgb="FF000000"/>
        <rFont val="Calibri"/>
      </rPr>
      <t xml:space="preserve"> 250102_Katinat Saigon Kafe_10 cities</t>
    </r>
  </si>
  <si>
    <r>
      <rPr>
        <u/>
        <sz val="10"/>
        <color rgb="FF1155CC"/>
        <rFont val="Calibri"/>
      </rPr>
      <t>[PNS]_VietinBank_Jan.JCB</t>
    </r>
    <r>
      <rPr>
        <sz val="10"/>
        <color rgb="FF000000"/>
        <rFont val="Calibri"/>
      </rPr>
      <t>_ALL</t>
    </r>
  </si>
  <si>
    <r>
      <rPr>
        <u/>
        <sz val="10"/>
        <color rgb="FF1155CC"/>
        <rFont val="Calibri"/>
      </rPr>
      <t>[Alacarte CB]_Trà Sữa Sunday Basic_Jan.CB2.17</t>
    </r>
    <r>
      <rPr>
        <sz val="10"/>
        <color rgb="FF000000"/>
        <rFont val="Calibri"/>
      </rPr>
      <t>_BD,BH</t>
    </r>
  </si>
  <si>
    <r>
      <rPr>
        <u/>
        <sz val="10"/>
        <color rgb="FF1155CC"/>
        <rFont val="Calibri"/>
      </rPr>
      <t>[Alacarte CB]_Trà Sữa Sunday Basic_Feb.CB2</t>
    </r>
    <r>
      <rPr>
        <sz val="10"/>
        <color rgb="FF000000"/>
        <rFont val="Calibri"/>
      </rPr>
      <t>_BD,BH</t>
    </r>
  </si>
  <si>
    <r>
      <rPr>
        <u/>
        <sz val="10"/>
        <color rgb="FF1155CC"/>
        <rFont val="Calibri"/>
      </rPr>
      <t>[JBP]_KATINAT Coffee &amp; Tea House_BAU 10-28.1</t>
    </r>
    <r>
      <rPr>
        <sz val="10"/>
        <color rgb="FF000000"/>
        <rFont val="Calibri"/>
      </rPr>
      <t xml:space="preserve"> 250119_Katinat Saigon Kafe_11 cities</t>
    </r>
  </si>
  <si>
    <r>
      <rPr>
        <u/>
        <sz val="10"/>
        <color rgb="FF1155CC"/>
        <rFont val="Calibri"/>
      </rPr>
      <t>[Alacarte CB]_Trà Sữa Sunday Basic_Feb.CB2.26</t>
    </r>
    <r>
      <rPr>
        <sz val="10"/>
        <color rgb="FF000000"/>
        <rFont val="Calibri"/>
      </rPr>
      <t>_BD,BH</t>
    </r>
  </si>
  <si>
    <r>
      <rPr>
        <u/>
        <sz val="10"/>
        <color rgb="FF1155CC"/>
        <rFont val="Calibri"/>
      </rPr>
      <t>[Alacarte CB]_Trà Sữa May Cha_Mar.CB1.14</t>
    </r>
    <r>
      <rPr>
        <sz val="10"/>
        <rFont val="Calibri"/>
      </rPr>
      <t>_BD,BH,CT</t>
    </r>
  </si>
  <si>
    <r>
      <rPr>
        <u/>
        <sz val="10"/>
        <color rgb="FF1155CC"/>
        <rFont val="Calibri"/>
      </rPr>
      <t>[JBP]_KATINAT Coffee &amp; Tea House_M2T1</t>
    </r>
    <r>
      <rPr>
        <sz val="10"/>
        <color rgb="FF000000"/>
        <rFont val="Calibri"/>
      </rPr>
      <t xml:space="preserve"> 250119_Katinat Saigon Kafe_11 cities</t>
    </r>
  </si>
  <si>
    <r>
      <rPr>
        <u/>
        <sz val="10"/>
        <color rgb="FF1155CC"/>
        <rFont val="Calibri"/>
      </rPr>
      <t>[Alacarte CB]_Trà Sữa May Cha_Mar.CB1.21</t>
    </r>
    <r>
      <rPr>
        <sz val="10"/>
        <color rgb="FF000000"/>
        <rFont val="Calibri"/>
      </rPr>
      <t>_BD,BH,CT</t>
    </r>
  </si>
  <si>
    <r>
      <rPr>
        <u/>
        <sz val="10"/>
        <color rgb="FF1155CC"/>
        <rFont val="Calibri"/>
      </rPr>
      <t>[Alacarte CB]_Trà Sữa Sunday Basic_Mar.CB2.B2G1</t>
    </r>
    <r>
      <rPr>
        <sz val="10"/>
        <color rgb="FF000000"/>
        <rFont val="Calibri"/>
      </rPr>
      <t>_BD,ĐN</t>
    </r>
  </si>
  <si>
    <r>
      <rPr>
        <u/>
        <sz val="10"/>
        <color rgb="FF1155CC"/>
        <rFont val="Calibri"/>
      </rPr>
      <t>[Alacarte CB]_Zen Tea Biên hòa_Mar.CB1</t>
    </r>
    <r>
      <rPr>
        <sz val="10"/>
        <rFont val="Calibri"/>
      </rPr>
      <t xml:space="preserve">_BH
</t>
    </r>
    <r>
      <rPr>
        <u/>
        <sz val="10"/>
        <color rgb="FF1155CC"/>
        <rFont val="Calibri"/>
      </rPr>
      <t>[Alacarte CB]_Zen Tea Bình Dương_Mar.CB1</t>
    </r>
    <r>
      <rPr>
        <sz val="10"/>
        <rFont val="Calibri"/>
      </rPr>
      <t>_BD</t>
    </r>
  </si>
  <si>
    <r>
      <rPr>
        <u/>
        <sz val="10"/>
        <color rgb="FF1155CC"/>
        <rFont val="Calibri"/>
      </rPr>
      <t>[Alacarte CB]_Trà Sữa Sunday Basic_Mar.CB2</t>
    </r>
    <r>
      <rPr>
        <sz val="10"/>
        <color rgb="FF000000"/>
        <rFont val="Calibri"/>
      </rPr>
      <t>_BD,ĐN</t>
    </r>
  </si>
  <si>
    <r>
      <rPr>
        <u/>
        <sz val="10"/>
        <color rgb="FF1155CC"/>
        <rFont val="Calibri"/>
      </rPr>
      <t>[Alacarte CB]_Zen Tea Biên hòa_Mar.CB1</t>
    </r>
    <r>
      <rPr>
        <sz val="10"/>
        <rFont val="Calibri"/>
      </rPr>
      <t>_BH</t>
    </r>
  </si>
  <si>
    <r>
      <rPr>
        <u/>
        <sz val="10"/>
        <color rgb="FF1155CC"/>
        <rFont val="Calibri"/>
      </rPr>
      <t>[Alacarte CB]_Rambee - Trà Sữa, Trà Trái Cây &amp; Ăn Vặt - Hà Huy Giáp
_Mar.CB1</t>
    </r>
    <r>
      <rPr>
        <sz val="10"/>
        <rFont val="Calibri"/>
      </rPr>
      <t>_BH</t>
    </r>
  </si>
  <si>
    <r>
      <rPr>
        <u/>
        <sz val="10"/>
        <color rgb="FF1155CC"/>
        <rFont val="Calibri"/>
      </rPr>
      <t>[JBP]_KATINAT Coffee &amp; Tea House_BAU 1K</t>
    </r>
    <r>
      <rPr>
        <sz val="10"/>
        <color rgb="FF000000"/>
        <rFont val="Calibri"/>
      </rPr>
      <t xml:space="preserve"> 250119_Katinat Saigon Kafe_11 cities</t>
    </r>
  </si>
  <si>
    <r>
      <rPr>
        <u/>
        <sz val="10"/>
        <color rgb="FF1155CC"/>
        <rFont val="Calibri"/>
      </rPr>
      <t>[Alacarte CB]_Trà Sữa May Cha_Apr.CB1.50%</t>
    </r>
    <r>
      <rPr>
        <sz val="10"/>
        <color rgb="FF000000"/>
        <rFont val="Calibri"/>
      </rPr>
      <t>_BD,BH,CT</t>
    </r>
  </si>
  <si>
    <r>
      <rPr>
        <u/>
        <sz val="10"/>
        <color rgb="FF1155CC"/>
        <rFont val="Calibri"/>
      </rPr>
      <t>[SJBP]_Starbucks Coffee_WC Fr</t>
    </r>
    <r>
      <rPr>
        <sz val="10"/>
        <rFont val="Calibri"/>
      </rPr>
      <t>i 250102_Starbucks Coffee_10 cities</t>
    </r>
  </si>
  <si>
    <r>
      <rPr>
        <u/>
        <sz val="10"/>
        <color rgb="FF1155CC"/>
        <rFont val="Calibri"/>
      </rPr>
      <t>[Alacarte CB]_Zen Tea Biên hòa_Apr.CB1</t>
    </r>
    <r>
      <rPr>
        <sz val="10"/>
        <rFont val="Calibri"/>
      </rPr>
      <t>_BH</t>
    </r>
  </si>
  <si>
    <r>
      <rPr>
        <u/>
        <sz val="10"/>
        <color rgb="FF1155CC"/>
        <rFont val="Calibri"/>
      </rPr>
      <t>[Alacarte CB]_Trà Sữa Sunday Basic_Apr.CB3</t>
    </r>
    <r>
      <rPr>
        <sz val="10"/>
        <rFont val="Calibri"/>
      </rPr>
      <t>_BD,BH</t>
    </r>
  </si>
  <si>
    <r>
      <rPr>
        <u/>
        <sz val="10"/>
        <color rgb="FF1155CC"/>
        <rFont val="Calibri"/>
      </rPr>
      <t xml:space="preserve">[SJBP]_Gà Rán KFC_129k
</t>
    </r>
    <r>
      <rPr>
        <sz val="10"/>
        <color rgb="FF000000"/>
        <rFont val="Calibri"/>
      </rPr>
      <t>241231_Gà Rán KFC_25 cities</t>
    </r>
  </si>
  <si>
    <r>
      <rPr>
        <u/>
        <sz val="10"/>
        <color rgb="FF1155CC"/>
        <rFont val="Calibri"/>
      </rPr>
      <t>[Alacarte CB]_Trà Sữa Sunday Basic_Apr.CB3</t>
    </r>
    <r>
      <rPr>
        <sz val="10"/>
        <rFont val="Calibri"/>
      </rPr>
      <t>_BD,BH</t>
    </r>
  </si>
  <si>
    <r>
      <rPr>
        <u/>
        <sz val="10"/>
        <color rgb="FF1155CC"/>
        <rFont val="Calibri"/>
      </rPr>
      <t>[Alacarte CB]_Trà Sữa May Cha_Apr.CB1.9K</t>
    </r>
    <r>
      <rPr>
        <sz val="10"/>
        <color rgb="FF000000"/>
        <rFont val="Calibri"/>
      </rPr>
      <t>_BH,BD,CT</t>
    </r>
  </si>
  <si>
    <r>
      <rPr>
        <u/>
        <sz val="10"/>
        <color rgb="FF1155CC"/>
        <rFont val="Calibri"/>
      </rPr>
      <t>[Alacarte CB]_Zen Tea Biên hòa_Apr.CB1</t>
    </r>
    <r>
      <rPr>
        <sz val="10"/>
        <rFont val="Calibri"/>
      </rPr>
      <t xml:space="preserve">_BH
</t>
    </r>
    <r>
      <rPr>
        <u/>
        <sz val="10"/>
        <color rgb="FF1155CC"/>
        <rFont val="Calibri"/>
      </rPr>
      <t>[Alacarte CB]_Zen Tea Bình Dương_Apr.CB1</t>
    </r>
    <r>
      <rPr>
        <sz val="10"/>
        <rFont val="Calibri"/>
      </rPr>
      <t>_BD</t>
    </r>
  </si>
  <si>
    <r>
      <rPr>
        <u/>
        <sz val="10"/>
        <color rgb="FF1155CC"/>
        <rFont val="Calibri"/>
      </rPr>
      <t>[Alacarte CB]_Zen Tea Biên hòa_Apr.CB1</t>
    </r>
    <r>
      <rPr>
        <sz val="10"/>
        <rFont val="Calibri"/>
      </rPr>
      <t xml:space="preserve">_BH
</t>
    </r>
    <r>
      <rPr>
        <u/>
        <sz val="10"/>
        <color rgb="FF1155CC"/>
        <rFont val="Calibri"/>
      </rPr>
      <t>[Alacarte CB]_Zen Tea Bình Dương_Apr.CB1</t>
    </r>
    <r>
      <rPr>
        <sz val="10"/>
        <rFont val="Calibri"/>
      </rPr>
      <t>_BD</t>
    </r>
  </si>
  <si>
    <r>
      <rPr>
        <u/>
        <sz val="10"/>
        <color rgb="FF1155CC"/>
        <rFont val="Calibri"/>
      </rPr>
      <t xml:space="preserve">[SJBP]_Highlands Coffee_BAU Weekday
</t>
    </r>
    <r>
      <rPr>
        <sz val="10"/>
        <color rgb="FF000000"/>
        <rFont val="Calibri"/>
      </rPr>
      <t>241231_Highlands Coffee_36 cities</t>
    </r>
  </si>
  <si>
    <r>
      <rPr>
        <u/>
        <sz val="10"/>
        <color rgb="FF1155CC"/>
        <rFont val="Calibri"/>
      </rPr>
      <t>[Alacarte CB]_Trà Sữa May Cha_May.cb1</t>
    </r>
    <r>
      <rPr>
        <sz val="10"/>
        <color rgb="FF000000"/>
        <rFont val="Calibri"/>
      </rPr>
      <t>_BD,ĐN,CT</t>
    </r>
  </si>
  <si>
    <r>
      <rPr>
        <u/>
        <sz val="10"/>
        <color rgb="FF1155CC"/>
        <rFont val="Calibri"/>
      </rPr>
      <t>[Alacarte CB]_Trà Sữa Sunday Basic_May.CB2</t>
    </r>
    <r>
      <rPr>
        <sz val="10"/>
        <rFont val="Calibri"/>
      </rPr>
      <t>_BD,BH</t>
    </r>
  </si>
  <si>
    <r>
      <rPr>
        <u/>
        <sz val="10"/>
        <color rgb="FF1155CC"/>
        <rFont val="Calibri"/>
      </rPr>
      <t>[Alacarte CB]_FECA Coffee &amp; Tea - Võ Thị Sáu_May.CB2</t>
    </r>
    <r>
      <rPr>
        <sz val="10"/>
        <color rgb="FF000000"/>
        <rFont val="Calibri"/>
      </rPr>
      <t>_BH</t>
    </r>
  </si>
  <si>
    <r>
      <rPr>
        <u/>
        <sz val="10"/>
        <color rgb="FF1155CC"/>
        <rFont val="Calibri"/>
      </rPr>
      <t>[Alacarte CB]_Trà Sữa May Cha_May.cb1</t>
    </r>
    <r>
      <rPr>
        <sz val="10"/>
        <color rgb="FF000000"/>
        <rFont val="Calibri"/>
      </rPr>
      <t>_BD,ĐN,CT</t>
    </r>
  </si>
  <si>
    <r>
      <rPr>
        <u/>
        <sz val="10"/>
        <color rgb="FF1155CC"/>
        <rFont val="Calibri"/>
      </rPr>
      <t>[SJBP]__Brand 50%</t>
    </r>
    <r>
      <rPr>
        <sz val="10"/>
        <rFont val="Calibri"/>
      </rPr>
      <t xml:space="preserve">  T2+T3</t>
    </r>
  </si>
  <si>
    <r>
      <rPr>
        <u/>
        <sz val="10"/>
        <color rgb="FF1155CC"/>
        <rFont val="Calibri"/>
      </rPr>
      <t>[SJBP]_Starbucks Coffee_WC Fri</t>
    </r>
    <r>
      <rPr>
        <sz val="10"/>
        <rFont val="Calibri"/>
      </rPr>
      <t xml:space="preserve"> 250102_Starbucks Coffee_10 cities</t>
    </r>
  </si>
  <si>
    <r>
      <rPr>
        <u/>
        <sz val="10"/>
        <color rgb="FF1155CC"/>
        <rFont val="Calibri"/>
      </rPr>
      <t>[Alacarte CB]_Zen Tea Biên hòa_May.CB1</t>
    </r>
    <r>
      <rPr>
        <sz val="10"/>
        <rFont val="Calibri"/>
      </rPr>
      <t xml:space="preserve">_BH
</t>
    </r>
    <r>
      <rPr>
        <u/>
        <sz val="10"/>
        <color rgb="FF1155CC"/>
        <rFont val="Calibri"/>
      </rPr>
      <t>[Alacarte CB]_Zen Tea Bình Dương_May.CB1</t>
    </r>
    <r>
      <rPr>
        <sz val="10"/>
        <rFont val="Calibri"/>
      </rPr>
      <t>_BD</t>
    </r>
  </si>
  <si>
    <r>
      <rPr>
        <u/>
        <sz val="10"/>
        <color rgb="FF1155CC"/>
        <rFont val="Calibri"/>
      </rPr>
      <t>[Alacarte CB]_Zen Tea Biên hòa_May.CB1</t>
    </r>
    <r>
      <rPr>
        <sz val="10"/>
        <rFont val="Calibri"/>
      </rPr>
      <t xml:space="preserve">_BH
</t>
    </r>
    <r>
      <rPr>
        <u/>
        <sz val="10"/>
        <color rgb="FF1155CC"/>
        <rFont val="Calibri"/>
      </rPr>
      <t>[Alacarte CB]_Zen Tea Bình Dương_May.CB1</t>
    </r>
    <r>
      <rPr>
        <sz val="10"/>
        <rFont val="Calibri"/>
      </rPr>
      <t>_BD</t>
    </r>
  </si>
  <si>
    <r>
      <rPr>
        <u/>
        <sz val="10"/>
        <color rgb="FF1155CC"/>
        <rFont val="Calibri"/>
      </rPr>
      <t>[Alacarte CB]_Cà Phê Muối Chú Long_May_CB1</t>
    </r>
    <r>
      <rPr>
        <sz val="10"/>
        <color rgb="FF000000"/>
        <rFont val="Calibri"/>
      </rPr>
      <t>_250403_Cà Phê Muối Chú Long_12 cities</t>
    </r>
  </si>
  <si>
    <r>
      <rPr>
        <u/>
        <sz val="10"/>
        <color rgb="FF1155CC"/>
        <rFont val="Calibri"/>
      </rPr>
      <t>[Alacarte CB]_Behide Coffee - Phan Trung_May.CB2</t>
    </r>
    <r>
      <rPr>
        <sz val="10"/>
        <color rgb="FF000000"/>
        <rFont val="Calibri"/>
      </rPr>
      <t>_BH</t>
    </r>
  </si>
  <si>
    <r>
      <rPr>
        <u/>
        <sz val="10"/>
        <color rgb="FF1155CC"/>
        <rFont val="Calibri"/>
      </rPr>
      <t>[Alacarte CB]_Zen Tea Biên hòa_May.CB1</t>
    </r>
    <r>
      <rPr>
        <sz val="10"/>
        <color rgb="FF000000"/>
        <rFont val="Calibri"/>
      </rPr>
      <t>_BH</t>
    </r>
  </si>
  <si>
    <t>[PLF CP]_FS_Chớp Deal Đếm Ngược, Chỉ 5000Đ</t>
  </si>
  <si>
    <t>[PLF CP]_FS_Chớp Deal Đếm Ngược, Chỉ 3000Đ</t>
  </si>
  <si>
    <r>
      <rPr>
        <u/>
        <sz val="10"/>
        <color rgb="FF1155CC"/>
        <rFont val="Calibri"/>
      </rPr>
      <t>[Alacarte CB]_Trà Sữa May Cha_Jun.CB1</t>
    </r>
    <r>
      <rPr>
        <sz val="10"/>
        <rFont val="Calibri"/>
      </rPr>
      <t>_BD,BH, CT</t>
    </r>
  </si>
  <si>
    <r>
      <rPr>
        <b/>
        <sz val="10"/>
        <color rgb="FFFF0000"/>
        <rFont val="Calibri"/>
      </rPr>
      <t>[WHite list New User]</t>
    </r>
    <r>
      <rPr>
        <sz val="10"/>
        <color rgb="FFFF0000"/>
        <rFont val="Calibri"/>
      </rPr>
      <t xml:space="preserve"> </t>
    </r>
    <r>
      <rPr>
        <sz val="10"/>
        <color theme="1"/>
        <rFont val="Calibri"/>
      </rPr>
      <t>[PLF CP]_NU_Lần đầu đặt món giảm 50%</t>
    </r>
  </si>
  <si>
    <r>
      <rPr>
        <u/>
        <sz val="10"/>
        <color rgb="FF1155CC"/>
        <rFont val="Calibri"/>
      </rPr>
      <t>[Alacarte CB]_Trà Sữa Sunday Basic_Jun.CB2.M1T1</t>
    </r>
    <r>
      <rPr>
        <sz val="10"/>
        <rFont val="Calibri"/>
      </rPr>
      <t>_BD,BH</t>
    </r>
  </si>
  <si>
    <r>
      <rPr>
        <b/>
        <sz val="10"/>
        <color rgb="FFFF0000"/>
        <rFont val="Calibri"/>
      </rPr>
      <t>[WHite 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</si>
  <si>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</si>
  <si>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 list New User]</t>
    </r>
    <r>
      <rPr>
        <sz val="10"/>
        <color rgb="FFFF0000"/>
        <rFont val="Calibri"/>
      </rPr>
      <t xml:space="preserve"> </t>
    </r>
    <r>
      <rPr>
        <sz val="10"/>
        <color theme="1"/>
        <rFont val="Calibri"/>
      </rPr>
      <t>[PLF CP]_NU_Lần đầu đặt món giảm 50%</t>
    </r>
  </si>
  <si>
    <r>
      <rPr>
        <b/>
        <sz val="10"/>
        <color rgb="FFFF0000"/>
        <rFont val="Calibri"/>
      </rPr>
      <t>[WHite list New User]</t>
    </r>
    <r>
      <rPr>
        <sz val="10"/>
        <color rgb="FFFF0000"/>
        <rFont val="Calibri"/>
      </rPr>
      <t xml:space="preserve"> </t>
    </r>
    <r>
      <rPr>
        <sz val="10"/>
        <color theme="1"/>
        <rFont val="Calibri"/>
      </rPr>
      <t>[PLF CP]_NU_Lần đầu đặt món giảm 50%</t>
    </r>
  </si>
  <si>
    <r>
      <rPr>
        <u/>
        <sz val="10"/>
        <color rgb="FF1155CC"/>
        <rFont val="Calibri"/>
      </rPr>
      <t>[Alacarte CB]_Cà Phê Muối Chú Long_Jun.CB2</t>
    </r>
    <r>
      <rPr>
        <sz val="10"/>
        <rFont val="Calibri"/>
      </rPr>
      <t>_250613_Cà Phê Muối Chú Long_13 cities</t>
    </r>
  </si>
  <si>
    <r>
      <rPr>
        <b/>
        <sz val="10"/>
        <color rgb="FFFF0000"/>
        <rFont val="Calibri"/>
      </rPr>
      <t>[WHite list New User]</t>
    </r>
    <r>
      <rPr>
        <sz val="10"/>
        <color rgb="FFFF0000"/>
        <rFont val="Calibri"/>
      </rPr>
      <t xml:space="preserve"> </t>
    </r>
    <r>
      <rPr>
        <sz val="10"/>
        <color theme="1"/>
        <rFont val="Calibri"/>
      </rPr>
      <t>[PLF CP]_NU_Lần đầu đặt món giảm 50%</t>
    </r>
  </si>
  <si>
    <r>
      <rPr>
        <u/>
        <sz val="10"/>
        <color rgb="FF1155CC"/>
        <rFont val="Calibri"/>
      </rPr>
      <t>[Alacarte CB]_Trà Sữa May Cha_Jun.CB1</t>
    </r>
    <r>
      <rPr>
        <sz val="10"/>
        <rFont val="Calibri"/>
      </rPr>
      <t>_BD,BH,CT</t>
    </r>
  </si>
  <si>
    <r>
      <rPr>
        <u/>
        <sz val="10"/>
        <color rgb="FF1155CC"/>
        <rFont val="Calibri"/>
      </rPr>
      <t>[Win 2]_TH True Mart_Jun_SJBP</t>
    </r>
    <r>
      <rPr>
        <sz val="10"/>
        <color rgb="FF000000"/>
        <rFont val="Calibri"/>
      </rPr>
      <t>_240628_TH True Mart_13 cities</t>
    </r>
  </si>
  <si>
    <r>
      <rPr>
        <u/>
        <sz val="10"/>
        <color rgb="FF1155CC"/>
        <rFont val="Calibri"/>
      </rPr>
      <t>[Alacarte CB]_Zen Tea Biên hòa_Jun.CB1</t>
    </r>
    <r>
      <rPr>
        <sz val="10"/>
        <rFont val="Calibri"/>
      </rPr>
      <t xml:space="preserve">_BH
</t>
    </r>
    <r>
      <rPr>
        <u/>
        <sz val="10"/>
        <color rgb="FF1155CC"/>
        <rFont val="Calibri"/>
      </rPr>
      <t>[Alacarte CB]_Zen Tea Bình Dương_Jun.CB1</t>
    </r>
    <r>
      <rPr>
        <sz val="10"/>
        <rFont val="Calibri"/>
      </rPr>
      <t>_BD</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</si>
  <si>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</si>
  <si>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[Alacarte CB]_Zen Tea Biên hòa_Jun.CB1</t>
    </r>
    <r>
      <rPr>
        <sz val="10"/>
        <rFont val="Calibri"/>
      </rPr>
      <t xml:space="preserve">_BH
</t>
    </r>
    <r>
      <rPr>
        <u/>
        <sz val="10"/>
        <color rgb="FF1155CC"/>
        <rFont val="Calibri"/>
      </rPr>
      <t>[Alacarte CB]_Zen Tea Bình Dương_Jun.CB1</t>
    </r>
    <r>
      <rPr>
        <sz val="10"/>
        <rFont val="Calibri"/>
      </rPr>
      <t>_BD</t>
    </r>
  </si>
  <si>
    <r>
      <rPr>
        <u/>
        <sz val="10"/>
        <color rgb="FF1155CC"/>
        <rFont val="Calibri"/>
      </rPr>
      <t>[Alacarte CB]_Trà Sữa Sunday Basic_Jun.CB2.1K</t>
    </r>
    <r>
      <rPr>
        <sz val="10"/>
        <color rgb="FF000000"/>
        <rFont val="Calibri"/>
      </rPr>
      <t>_BD,BH</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</si>
  <si>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</si>
  <si>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</si>
  <si>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[Alacarte CB]_Zen Tea Biên hòa_Jun.CB1</t>
    </r>
    <r>
      <rPr>
        <sz val="10"/>
        <rFont val="Calibri"/>
      </rPr>
      <t>_BH</t>
    </r>
  </si>
  <si>
    <r>
      <rPr>
        <u/>
        <sz val="10"/>
        <color rgb="FF1155CC"/>
        <rFont val="Calibri"/>
      </rPr>
      <t>[JBP]_KATINAT Coffee &amp; Tea House_B2G1</t>
    </r>
    <r>
      <rPr>
        <sz val="10"/>
        <rFont val="Calibri"/>
      </rPr>
      <t xml:space="preserve"> 250119_Katinat Saigon Kafe_11 cities</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</si>
  <si>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</si>
  <si>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</si>
  <si>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</si>
  <si>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[Alacarte CB]_Trà Sữa Sunday Basic_Jul.CB2</t>
    </r>
    <r>
      <rPr>
        <sz val="10"/>
        <color rgb="FF000000"/>
        <rFont val="Calibri"/>
      </rPr>
      <t>_BD,BH</t>
    </r>
  </si>
  <si>
    <r>
      <rPr>
        <u/>
        <sz val="10"/>
        <color rgb="FF1155CC"/>
        <rFont val="Calibri"/>
      </rPr>
      <t>[Alacarte CB]_Trà Sữa May Cha_Jul.CB1</t>
    </r>
    <r>
      <rPr>
        <sz val="10"/>
        <color rgb="FF000000"/>
        <rFont val="Calibri"/>
      </rPr>
      <t>_BD,BH,CT</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</si>
  <si>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</si>
  <si>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</si>
  <si>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</si>
  <si>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</si>
  <si>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</si>
  <si>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</si>
  <si>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</si>
  <si>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[Alacarte CB]_Trà Sữa San Thai_Jul.CB3</t>
    </r>
    <r>
      <rPr>
        <sz val="10"/>
        <color rgb="FF000000"/>
        <rFont val="Calibri"/>
      </rPr>
      <t>_CT</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</si>
  <si>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</si>
  <si>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[Alacarte CB]_Cà Phê Muối Chú Long_Jul_CB1_HUE
[Alacarte CB]_Zen Tea Biên hòa_Jul.CB1</t>
    </r>
    <r>
      <rPr>
        <sz val="10"/>
        <rFont val="Calibri"/>
      </rPr>
      <t>_BH</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</si>
  <si>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</si>
  <si>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</si>
  <si>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</si>
  <si>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</si>
  <si>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[Alacarte CB]_Trà Sữa San Thai_Jul.CB3</t>
    </r>
    <r>
      <rPr>
        <sz val="10"/>
        <color rgb="FF000000"/>
        <rFont val="Calibri"/>
      </rPr>
      <t>_CT</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</si>
  <si>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</si>
  <si>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[Alacarte CB]_Zen Tea Biên hòa_Jul.CB1</t>
    </r>
    <r>
      <rPr>
        <sz val="10"/>
        <rFont val="Calibri"/>
      </rPr>
      <t xml:space="preserve">_BH
</t>
    </r>
    <r>
      <rPr>
        <u/>
        <sz val="10"/>
        <color rgb="FF1155CC"/>
        <rFont val="Calibri"/>
      </rPr>
      <t>[Alacarte CB]_Zen Tea Bình Dương_Jul.CB1</t>
    </r>
    <r>
      <rPr>
        <sz val="10"/>
        <rFont val="Calibri"/>
      </rPr>
      <t>_BD</t>
    </r>
  </si>
  <si>
    <r>
      <rPr>
        <u/>
        <sz val="10"/>
        <color rgb="FF1155CC"/>
        <rFont val="Calibri"/>
      </rPr>
      <t>[Alacarte CB]_Trà Sữa Sunday Basic_Jul.CB2</t>
    </r>
    <r>
      <rPr>
        <sz val="10"/>
        <color rgb="FF000000"/>
        <rFont val="Calibri"/>
      </rPr>
      <t>_BD,BH</t>
    </r>
  </si>
  <si>
    <r>
      <rPr>
        <u/>
        <sz val="10"/>
        <color rgb="FF1155CC"/>
        <rFont val="Calibri"/>
      </rPr>
      <t>[Alacarte CB]_Trà Sữa May Cha_Jul.CB1</t>
    </r>
    <r>
      <rPr>
        <sz val="10"/>
        <color rgb="FF000000"/>
        <rFont val="Calibri"/>
      </rPr>
      <t>_BD,BH,CT</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</si>
  <si>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</si>
  <si>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[Win 2]_Mixue - Nhượng Quyền_July</t>
    </r>
    <r>
      <rPr>
        <sz val="10"/>
        <color rgb="FF000000"/>
        <rFont val="Calibri"/>
      </rPr>
      <t>_KH,QNh, NA</t>
    </r>
  </si>
  <si>
    <r>
      <rPr>
        <u/>
        <sz val="10"/>
        <color rgb="FF1155CC"/>
        <rFont val="Calibri"/>
      </rPr>
      <t>[Alacarte CB]_Zen Tea Biên hòa_Jul.CB1</t>
    </r>
    <r>
      <rPr>
        <sz val="10"/>
        <rFont val="Calibri"/>
      </rPr>
      <t xml:space="preserve">_BH
</t>
    </r>
    <r>
      <rPr>
        <u/>
        <sz val="10"/>
        <color rgb="FF1155CC"/>
        <rFont val="Calibri"/>
      </rPr>
      <t>[Alacarte CB]_Zen Tea Bình Dương_Jul.CB1</t>
    </r>
    <r>
      <rPr>
        <sz val="10"/>
        <rFont val="Calibri"/>
      </rPr>
      <t>_BD</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</si>
  <si>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</si>
  <si>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[SJBP]_The Coffee House_WC_Wed</t>
    </r>
    <r>
      <rPr>
        <sz val="10"/>
        <color rgb="FF000000"/>
        <rFont val="Calibri"/>
      </rPr>
      <t xml:space="preserve"> 241231_The Coffee House_7 cities</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</si>
  <si>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</si>
  <si>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[JBP]_KATINAT Coffee &amp; Tea House_B2G1</t>
    </r>
    <r>
      <rPr>
        <sz val="10"/>
        <color rgb="FF000000"/>
        <rFont val="Calibri"/>
      </rPr>
      <t xml:space="preserve"> 250119_Katinat Saigon Kafe_11 cities</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</si>
  <si>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</si>
  <si>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</si>
  <si>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</si>
  <si>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[SuperVIP]_The Coffee House_4-6.8</t>
    </r>
    <r>
      <rPr>
        <sz val="10"/>
        <color rgb="FF000000"/>
        <rFont val="Calibri"/>
      </rPr>
      <t xml:space="preserve"> 241231_The Coffee House_7 cities</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</si>
  <si>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</si>
  <si>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</si>
  <si>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[Alacarte CB]_Trà Sữa May Cha_Aug.CB1.9K</t>
    </r>
    <r>
      <rPr>
        <sz val="10"/>
        <color rgb="FF000000"/>
        <rFont val="Calibri"/>
      </rPr>
      <t>_BD,BH,CT</t>
    </r>
  </si>
  <si>
    <r>
      <rPr>
        <u/>
        <sz val="10"/>
        <color rgb="FF1155CC"/>
        <rFont val="Calibri"/>
      </rPr>
      <t>[Alacarte CB]_Trà Sữa Sunday Basic_Aug.CB2.1K</t>
    </r>
    <r>
      <rPr>
        <sz val="10"/>
        <color rgb="FF000000"/>
        <rFont val="Calibri"/>
      </rPr>
      <t>_BD,BH</t>
    </r>
  </si>
  <si>
    <r>
      <rPr>
        <u/>
        <sz val="10"/>
        <color rgb="FF1155CC"/>
        <rFont val="Calibri"/>
      </rPr>
      <t>[VIP]_Nutifood_Aug</t>
    </r>
    <r>
      <rPr>
        <sz val="10"/>
        <rFont val="Calibri"/>
      </rPr>
      <t xml:space="preserve">
(Bình Dương, BR-VT, Đồng Nai)</t>
    </r>
  </si>
  <si>
    <r>
      <rPr>
        <u/>
        <sz val="10"/>
        <color rgb="FF1155CC"/>
        <rFont val="Calibri"/>
      </rPr>
      <t>[VIP]_Nutifood_Aug</t>
    </r>
    <r>
      <rPr>
        <sz val="10"/>
        <rFont val="Calibri"/>
      </rPr>
      <t xml:space="preserve">
(Bình Dương, BR-VT, Đồng Nai)</t>
    </r>
  </si>
  <si>
    <r>
      <rPr>
        <u/>
        <sz val="10"/>
        <color rgb="FF1155CC"/>
        <rFont val="Calibri"/>
      </rPr>
      <t>[VIP]_The Coffee House_18-20.8</t>
    </r>
    <r>
      <rPr>
        <sz val="10"/>
        <color rgb="FF000000"/>
        <rFont val="Calibri"/>
      </rPr>
      <t xml:space="preserve"> 241231_The Coffee House_7 cities</t>
    </r>
  </si>
  <si>
    <r>
      <rPr>
        <u/>
        <sz val="10"/>
        <color rgb="FF1155CC"/>
        <rFont val="Calibri"/>
      </rPr>
      <t>[Alacarte CB]_Trà Sữa May Cha_Aug.CB1.9K</t>
    </r>
    <r>
      <rPr>
        <sz val="10"/>
        <rFont val="Calibri"/>
      </rPr>
      <t>_BD,BH,CT</t>
    </r>
  </si>
  <si>
    <r>
      <rPr>
        <u/>
        <sz val="10"/>
        <color rgb="FF1155CC"/>
        <rFont val="Calibri"/>
      </rPr>
      <t>[Alacarte CB]_Trà Sữa Sunday Basic_Aug.CB2.M1T1</t>
    </r>
    <r>
      <rPr>
        <sz val="10"/>
        <color rgb="FF000000"/>
        <rFont val="Calibri"/>
      </rPr>
      <t>_BD,BH</t>
    </r>
  </si>
  <si>
    <r>
      <rPr>
        <u/>
        <sz val="10"/>
        <color rgb="FF1155CC"/>
        <rFont val="Calibri"/>
      </rPr>
      <t>[Win 2]_Cà Phê Muối Chú Long_Sep.03_06.09</t>
    </r>
    <r>
      <rPr>
        <sz val="10"/>
        <color rgb="FF000000"/>
        <rFont val="Calibri"/>
      </rPr>
      <t>_250707_Cà Phê Muối Chú Long_15 cities</t>
    </r>
  </si>
  <si>
    <r>
      <rPr>
        <u/>
        <sz val="10"/>
        <color rgb="FF1155CC"/>
        <rFont val="Calibri"/>
      </rPr>
      <t>[Alacarte CB]_Trà Sữa May Cha_Sep.CB1</t>
    </r>
    <r>
      <rPr>
        <sz val="10"/>
        <color rgb="FF000000"/>
        <rFont val="Calibri"/>
      </rPr>
      <t>_BD, ĐN,CT</t>
    </r>
  </si>
  <si>
    <r>
      <rPr>
        <u/>
        <sz val="10"/>
        <color rgb="FF1155CC"/>
        <rFont val="Calibri"/>
      </rPr>
      <t>[Alacarte CB]_Trà Sữa May Cha_Sep.CB1</t>
    </r>
    <r>
      <rPr>
        <sz val="10"/>
        <color rgb="FF000000"/>
        <rFont val="Calibri"/>
      </rPr>
      <t>_BD, ĐN,CT</t>
    </r>
  </si>
  <si>
    <r>
      <rPr>
        <u/>
        <sz val="10"/>
        <color rgb="FF1155CC"/>
        <rFont val="Calibri"/>
      </rPr>
      <t>[VIP]_The Coffee House_15-17.9</t>
    </r>
    <r>
      <rPr>
        <sz val="10"/>
        <color rgb="FF000000"/>
        <rFont val="Calibri"/>
      </rPr>
      <t xml:space="preserve"> 241231_The Coffee House_7 cities</t>
    </r>
  </si>
  <si>
    <r>
      <rPr>
        <u/>
        <sz val="10"/>
        <color rgb="FF1155CC"/>
        <rFont val="Calibri"/>
      </rPr>
      <t xml:space="preserve">[Win 2]_Cà Phê Muối Chú Long_Sep_22-25.09 </t>
    </r>
    <r>
      <rPr>
        <sz val="10"/>
        <color rgb="FF000000"/>
        <rFont val="Calibri"/>
      </rPr>
      <t>_250707_Cà Phê Muối Chú Long_15 cities</t>
    </r>
  </si>
  <si>
    <r>
      <rPr>
        <u/>
        <sz val="10"/>
        <color rgb="FF1155CC"/>
        <rFont val="Calibri"/>
      </rPr>
      <t>[Alacarte CB]_Trà Sữa Sunday Basic_Oct.CB2.1K</t>
    </r>
    <r>
      <rPr>
        <sz val="10"/>
        <color rgb="FF000000"/>
        <rFont val="Calibri"/>
      </rPr>
      <t>_BH,BD</t>
    </r>
  </si>
  <si>
    <r>
      <rPr>
        <u/>
        <sz val="10"/>
        <color rgb="FF1155CC"/>
        <rFont val="Calibri"/>
      </rPr>
      <t>[Alacarte CB]_Trà Sữa May Cha_Oct.CB1</t>
    </r>
    <r>
      <rPr>
        <sz val="10"/>
        <color rgb="FF000000"/>
        <rFont val="Calibri"/>
      </rPr>
      <t>_BD,BH,CT</t>
    </r>
  </si>
  <si>
    <r>
      <rPr>
        <u/>
        <sz val="10"/>
        <color rgb="FF1155CC"/>
        <rFont val="Calibri"/>
      </rPr>
      <t>[SuperVIP]_Starbucks Coffee_14-16.10</t>
    </r>
    <r>
      <rPr>
        <sz val="10"/>
        <rFont val="Calibri"/>
      </rPr>
      <t xml:space="preserve"> 250822_Starbucks Coffee_13 cities</t>
    </r>
  </si>
  <si>
    <r>
      <rPr>
        <u/>
        <sz val="10"/>
        <color rgb="FF1155CC"/>
        <rFont val="Calibri"/>
      </rPr>
      <t>[Win 2]_Cà Phê Muối Chú Long_Oct</t>
    </r>
    <r>
      <rPr>
        <sz val="10"/>
        <color rgb="FF000000"/>
        <rFont val="Calibri"/>
      </rPr>
      <t>_250707_Cà Phê Muối Chú Long_15 cities</t>
    </r>
  </si>
  <si>
    <r>
      <rPr>
        <u/>
        <sz val="10"/>
        <color rgb="FF1155CC"/>
        <rFont val="Calibri"/>
      </rPr>
      <t>[Alacarte CB]_Trà Sữa May Cha_Oct.CB1</t>
    </r>
    <r>
      <rPr>
        <sz val="10"/>
        <color rgb="FF000000"/>
        <rFont val="Calibri"/>
      </rPr>
      <t>_BD,BH,CT</t>
    </r>
  </si>
  <si>
    <r>
      <rPr>
        <u/>
        <sz val="10"/>
        <color rgb="FF1155CC"/>
        <rFont val="Calibri"/>
      </rPr>
      <t>[Alacarte CB]_Trà Sữa Sunday Basic_Oct.CB2.M1T1</t>
    </r>
    <r>
      <rPr>
        <sz val="10"/>
        <color rgb="FF000000"/>
        <rFont val="Calibri"/>
      </rPr>
      <t>_BH,BD</t>
    </r>
  </si>
  <si>
    <r>
      <rPr>
        <u/>
        <sz val="10"/>
        <color rgb="FF1155CC"/>
        <rFont val="Calibri"/>
      </rPr>
      <t>[Alacarte CB]_Trà Sữa May Cha_Nov.CB1</t>
    </r>
    <r>
      <rPr>
        <sz val="10"/>
        <color rgb="FF000000"/>
        <rFont val="Calibri"/>
      </rPr>
      <t>_BD,BH,CT</t>
    </r>
  </si>
  <si>
    <r>
      <rPr>
        <u/>
        <sz val="10"/>
        <color rgb="FF1155CC"/>
        <rFont val="Calibri"/>
      </rPr>
      <t>[SuperVIP]_The Coffee House_3-5.11</t>
    </r>
    <r>
      <rPr>
        <sz val="10"/>
        <color rgb="FF000000"/>
        <rFont val="Calibri"/>
      </rPr>
      <t xml:space="preserve"> 251014_The Coffee House_8 cities</t>
    </r>
  </si>
  <si>
    <r>
      <rPr>
        <u/>
        <sz val="10"/>
        <color rgb="FF1155CC"/>
        <rFont val="Calibri"/>
      </rPr>
      <t>[Win 2]_Cà Phê Muối Chú Long_Nov.17-21.11</t>
    </r>
    <r>
      <rPr>
        <sz val="10"/>
        <color rgb="FF000000"/>
        <rFont val="Calibri"/>
      </rPr>
      <t>_250707_Cà Phê Muối Chú Long_15 cities</t>
    </r>
  </si>
  <si>
    <r>
      <rPr>
        <u/>
        <sz val="10"/>
        <color rgb="FF1155CC"/>
        <rFont val="Calibri"/>
      </rPr>
      <t>[Alacarte CB]_Trà Sữa May Cha_Nov.CB1</t>
    </r>
    <r>
      <rPr>
        <sz val="10"/>
        <color rgb="FF000000"/>
        <rFont val="Calibri"/>
      </rPr>
      <t>_BD,BH,CT</t>
    </r>
  </si>
  <si>
    <r>
      <rPr>
        <u/>
        <sz val="10"/>
        <color rgb="FF1155CC"/>
        <rFont val="Calibri"/>
      </rPr>
      <t>[Alacarte CB]_Trà Sữa Sunday Basic_Nov.CB2.2211</t>
    </r>
    <r>
      <rPr>
        <sz val="10"/>
        <color rgb="FF000000"/>
        <rFont val="Calibri"/>
      </rPr>
      <t>_BD,BH</t>
    </r>
  </si>
  <si>
    <r>
      <rPr>
        <u/>
        <sz val="10"/>
        <color rgb="FF1155CC"/>
        <rFont val="Calibri"/>
      </rPr>
      <t>[Win 2]_Xing Fu Tang Vietnam - Trà Sữa Đài Loan_Nov</t>
    </r>
    <r>
      <rPr>
        <sz val="10"/>
        <rFont val="Calibri"/>
      </rPr>
      <t>_BH</t>
    </r>
  </si>
  <si>
    <r>
      <rPr>
        <u/>
        <sz val="10"/>
        <color rgb="FF1155CC"/>
        <rFont val="Calibri"/>
      </rPr>
      <t xml:space="preserve">[VIP]_NutiFood Ngôi Nhà Dinh Dưỡng_Nov_Compensation
</t>
    </r>
    <r>
      <rPr>
        <sz val="10"/>
        <color rgb="FF000000"/>
        <rFont val="Calibri"/>
      </rPr>
      <t>(Bình Dương, Vũng tàu, Đồng Nai)</t>
    </r>
  </si>
  <si>
    <r>
      <rPr>
        <u/>
        <sz val="10"/>
        <color rgb="FF1155CC"/>
        <rFont val="Calibri"/>
      </rPr>
      <t>[Alacarte CB]_Trà Sữa Sunday Basic_Nov.cb2.2711</t>
    </r>
    <r>
      <rPr>
        <sz val="10"/>
        <color rgb="FF000000"/>
        <rFont val="Calibri"/>
      </rPr>
      <t>_BD,BH</t>
    </r>
  </si>
  <si>
    <r>
      <rPr>
        <u/>
        <sz val="10"/>
        <color rgb="FF1155CC"/>
        <rFont val="Calibri"/>
      </rPr>
      <t>[Alacarte CB]_Xing Fu Tang Vietnam - Trà Sữa Đài Loan_Dec.CB1</t>
    </r>
    <r>
      <rPr>
        <sz val="10"/>
        <color rgb="FF000000"/>
        <rFont val="Calibri"/>
      </rPr>
      <t>_BH</t>
    </r>
  </si>
  <si>
    <r>
      <rPr>
        <u/>
        <sz val="10"/>
        <color rgb="FF1155CC"/>
        <rFont val="Calibri"/>
      </rPr>
      <t>[Alacarte CB]_Xing Fu Tang Vietnam - Trà Sữa Đài Loan_Dec.CB1</t>
    </r>
    <r>
      <rPr>
        <sz val="10"/>
        <color rgb="FF000000"/>
        <rFont val="Calibri"/>
      </rPr>
      <t>_BH</t>
    </r>
  </si>
  <si>
    <r>
      <rPr>
        <u/>
        <sz val="10"/>
        <color rgb="FF1155CC"/>
        <rFont val="Calibri"/>
      </rPr>
      <t>[Alacarte CB]_Trà Sữa May Cha_Dec.CB1.9k+30%</t>
    </r>
    <r>
      <rPr>
        <sz val="10"/>
        <color rgb="FF000000"/>
        <rFont val="Calibri"/>
      </rPr>
      <t>_BD,BH,CT</t>
    </r>
  </si>
  <si>
    <r>
      <rPr>
        <u/>
        <sz val="10"/>
        <color rgb="FF1155CC"/>
        <rFont val="Calibri"/>
      </rPr>
      <t>[Alacarte CB]_Trà Sữa Sunday Basic_Dec.CB2.16</t>
    </r>
    <r>
      <rPr>
        <sz val="10"/>
        <color rgb="FF000000"/>
        <rFont val="Calibri"/>
      </rPr>
      <t>_BD,BH</t>
    </r>
  </si>
  <si>
    <r>
      <rPr>
        <u/>
        <sz val="10"/>
        <color rgb="FF1155CC"/>
        <rFont val="Calibri"/>
      </rPr>
      <t>[Alacarte CB]_Trà Sữa May Cha_Dec.CB1.50%</t>
    </r>
    <r>
      <rPr>
        <sz val="10"/>
        <rFont val="Calibri"/>
      </rPr>
      <t>_BD</t>
    </r>
  </si>
  <si>
    <r>
      <rPr>
        <u/>
        <sz val="10"/>
        <color rgb="FF1155CC"/>
        <rFont val="Calibri"/>
      </rPr>
      <t>[Alacarte CB]_Trà Sữa Sunday Basic_Dec.CB2.23</t>
    </r>
    <r>
      <rPr>
        <sz val="10"/>
        <color rgb="FF000000"/>
        <rFont val="Calibri"/>
      </rPr>
      <t>_BD,BH</t>
    </r>
  </si>
  <si>
    <r>
      <rPr>
        <u/>
        <sz val="10"/>
        <color rgb="FF1155CC"/>
        <rFont val="Calibri"/>
      </rPr>
      <t>[Alacarte CB]_Trà Sữa May Cha_Dec.CB1.9k+30%</t>
    </r>
    <r>
      <rPr>
        <sz val="10"/>
        <color rgb="FF000000"/>
        <rFont val="Calibri"/>
      </rPr>
      <t>_BD,BH,CT</t>
    </r>
  </si>
  <si>
    <r>
      <rPr>
        <u/>
        <sz val="10"/>
        <color rgb="FF1155CC"/>
        <rFont val="Calibri"/>
      </rPr>
      <t>[Alacarte CB]_Trà Sữa May Cha_Dec.CB1.50%</t>
    </r>
    <r>
      <rPr>
        <sz val="10"/>
        <rFont val="Calibri"/>
      </rPr>
      <t>_BD</t>
    </r>
  </si>
  <si>
    <r>
      <rPr>
        <u/>
        <sz val="10"/>
        <color rgb="FF1155CC"/>
        <rFont val="Calibri"/>
      </rPr>
      <t>[Alacarte CB]_Trà Sữa Sunday Basic_Jan.CB2.1K</t>
    </r>
    <r>
      <rPr>
        <sz val="10"/>
        <color rgb="FF000000"/>
        <rFont val="Calibri"/>
      </rPr>
      <t>_BH,BD</t>
    </r>
  </si>
  <si>
    <r>
      <rPr>
        <u/>
        <sz val="10"/>
        <color rgb="FF1155CC"/>
        <rFont val="Calibri"/>
      </rPr>
      <t>[Alacarte CB]_Trà Sữa May Cha_Jan.CB1_9K.26</t>
    </r>
    <r>
      <rPr>
        <sz val="10"/>
        <color rgb="FF000000"/>
        <rFont val="Calibri"/>
      </rPr>
      <t>_BD, BH, CT, Hue, LA</t>
    </r>
  </si>
  <si>
    <r>
      <rPr>
        <u/>
        <sz val="10"/>
        <color rgb="FF1155CC"/>
        <rFont val="Calibri"/>
      </rPr>
      <t>[Alacarte CB]_Trà Sữa Sunday Basic_Jan.CB2.M1T1</t>
    </r>
    <r>
      <rPr>
        <sz val="10"/>
        <color rgb="FF000000"/>
        <rFont val="Calibri"/>
      </rPr>
      <t>_BD,BH</t>
    </r>
  </si>
  <si>
    <r>
      <rPr>
        <u/>
        <sz val="10"/>
        <color rgb="FF1155CC"/>
        <rFont val="Calibri"/>
      </rPr>
      <t>[Alacarte CB]_Trà Sữa May Cha_Jan.CB1_50%.26</t>
    </r>
    <r>
      <rPr>
        <sz val="10"/>
        <color rgb="FF000000"/>
        <rFont val="Calibri"/>
      </rPr>
      <t>_BD, BH, CT, Hue, LA</t>
    </r>
  </si>
  <si>
    <r>
      <rPr>
        <u/>
        <sz val="10"/>
        <color rgb="FF1155CC"/>
        <rFont val="Calibri"/>
      </rPr>
      <t>[Alacarte CB]_Trà Sữa May Cha_Feb.CB1.OTH.06</t>
    </r>
    <r>
      <rPr>
        <sz val="10"/>
        <color rgb="FF000000"/>
        <rFont val="Calibri"/>
      </rPr>
      <t>_BD,BH,CT,HUE</t>
    </r>
  </si>
  <si>
    <r>
      <rPr>
        <u/>
        <sz val="10"/>
        <color rgb="FF1155CC"/>
        <rFont val="Calibri"/>
      </rPr>
      <t>[Alacarte CB]_Trà Sữa Sunday Basic_Feb.CB2.07</t>
    </r>
    <r>
      <rPr>
        <sz val="10"/>
        <color rgb="FF000000"/>
        <rFont val="Calibri"/>
      </rPr>
      <t>_BH,BD</t>
    </r>
  </si>
  <si>
    <r>
      <rPr>
        <u/>
        <sz val="10"/>
        <color rgb="FF1155CC"/>
        <rFont val="Calibri"/>
      </rPr>
      <t>[Alacarte CB]_Trà Sữa Sunday Basic_Feb.CB2.25</t>
    </r>
    <r>
      <rPr>
        <sz val="10"/>
        <color rgb="FF000000"/>
        <rFont val="Calibri"/>
      </rPr>
      <t>_BH,BD</t>
    </r>
  </si>
  <si>
    <r>
      <rPr>
        <u/>
        <sz val="10"/>
        <color rgb="FF1155CC"/>
        <rFont val="Calibri"/>
      </rPr>
      <t>[SJBP]_KATINAT Coffee &amp; Tea House_BAU 100k</t>
    </r>
    <r>
      <rPr>
        <sz val="10"/>
        <color rgb="FF000000"/>
        <rFont val="Calibri"/>
      </rPr>
      <t xml:space="preserve"> 260106_KATINAT Coffee &amp; Tea House_14 cities</t>
    </r>
  </si>
  <si>
    <r>
      <rPr>
        <u/>
        <sz val="10"/>
        <color rgb="FF1155CC"/>
        <rFont val="Calibri"/>
      </rPr>
      <t>[Alacarte CB]_Trà Sữa May Cha_Feb.CB1.OTH.26</t>
    </r>
    <r>
      <rPr>
        <sz val="10"/>
        <color rgb="FF000000"/>
        <rFont val="Calibri"/>
      </rPr>
      <t>_BD,BH,CT,HUE</t>
    </r>
  </si>
  <si>
    <r>
      <rPr>
        <sz val="10"/>
        <rFont val="Calibri"/>
      </rPr>
      <t xml:space="preserve">[PLF CP]_15.1_FS_Chớp Deal Đầu Năm, Chỉ 1.000Đ_T2
còn lại: </t>
    </r>
    <r>
      <rPr>
        <u/>
        <sz val="10"/>
        <color rgb="FF1155CC"/>
        <rFont val="Calibri"/>
      </rPr>
      <t>[PLF CP]_BAU_Chốt đơn ăn xế, giảm 20.000Đ</t>
    </r>
  </si>
  <si>
    <r>
      <rPr>
        <sz val="10"/>
        <rFont val="Calibri"/>
      </rPr>
      <t xml:space="preserve"> </t>
    </r>
    <r>
      <rPr>
        <u/>
        <sz val="10"/>
        <color rgb="FF1155CC"/>
        <rFont val="Calibri"/>
      </rPr>
      <t>[PLF CP]_BAU_Chốt deal bữa xế, Freeship 0Đ</t>
    </r>
  </si>
  <si>
    <r>
      <rPr>
        <sz val="10"/>
        <rFont val="Calibri"/>
      </rPr>
      <t xml:space="preserve">:[PLF CP]_15.1_FS_Chớp Deal Đầu Năm, Chỉ 8.000Đ_T2
còn lại: </t>
    </r>
    <r>
      <rPr>
        <u/>
        <sz val="10"/>
        <color rgb="FF1155CC"/>
        <rFont val="Calibri"/>
      </rPr>
      <t>[PLF CP]_BAU_Chốt deal bữa xế, Freeship 0Đ</t>
    </r>
  </si>
  <si>
    <r>
      <rPr>
        <sz val="10"/>
        <rFont val="Calibri"/>
      </rPr>
      <t xml:space="preserve">[PLF CP]_15.1_FS_Chớp Deal Đầu Năm, Chỉ 6.000Đ_T2
còn lại: </t>
    </r>
    <r>
      <rPr>
        <u/>
        <sz val="10"/>
        <color rgb="FF1155CC"/>
        <rFont val="Calibri"/>
      </rPr>
      <t>[PLF CP]_BAU_Chốt deal bữa xế, Freeship 0Đ</t>
    </r>
  </si>
  <si>
    <r>
      <rPr>
        <sz val="10"/>
        <rFont val="Calibri"/>
      </rPr>
      <t xml:space="preserve">[PLF CP]_15.1_FS_Chớp Deal Đầu Năm, Chỉ 4.000Đ_T2
còn lại: </t>
    </r>
    <r>
      <rPr>
        <u/>
        <sz val="10"/>
        <color rgb="FF1155CC"/>
        <rFont val="Calibri"/>
      </rPr>
      <t>[PLF CP]_BAU_Nhâm nhi bữa xế, giảm 30.000Đ</t>
    </r>
  </si>
  <si>
    <r>
      <rPr>
        <sz val="10"/>
        <rFont val="Calibri"/>
      </rPr>
      <t xml:space="preserve">[PLF CP]_15.1_Khao Deal Rộn Ràng, Giảm tới 50%
còn lại: </t>
    </r>
    <r>
      <rPr>
        <u/>
        <sz val="10"/>
        <color rgb="FF1155CC"/>
        <rFont val="Calibri"/>
      </rPr>
      <t>[PLF CP]_BAU_Chốt deal bữa xế, Freeship 0Đ</t>
    </r>
  </si>
  <si>
    <r>
      <rPr>
        <sz val="10"/>
        <rFont val="Calibri"/>
      </rPr>
      <t xml:space="preserve">[PLF CP]_15.1_FS_Chớp Deal Đầu Năm, Chỉ 2.000Đ_T2
còn lại: </t>
    </r>
    <r>
      <rPr>
        <u/>
        <sz val="10"/>
        <color rgb="FF1155CC"/>
        <rFont val="Calibri"/>
      </rPr>
      <t>[PLF CP]_BAU_Chốt đơn ăn xế, giảm 20.000Đ</t>
    </r>
  </si>
  <si>
    <r>
      <rPr>
        <sz val="10"/>
        <rFont val="Calibri"/>
      </rPr>
      <t>13- 14h: [PLF CP]_15.1_FS_Chớp Deal Đầu Năm, Chỉ 1.000Đ
newcities: [PLF CP]_15.1_Ăn Thả Ga, Giảm Không Giới Hạn
14-16H: [PLF CP]_15.1_Bộ chung SIÊU TIỆC THƯƠNG HIỆU Giảm 50%
newcities:</t>
    </r>
    <r>
      <rPr>
        <u/>
        <sz val="10"/>
        <color rgb="FF1155CC"/>
        <rFont val="Calibri"/>
      </rPr>
      <t xml:space="preserve"> [PLF CP]_BAU_Chốt đơn ăn xế, giảm 20.000Đ</t>
    </r>
  </si>
  <si>
    <r>
      <rPr>
        <sz val="10"/>
        <rFont val="Calibri"/>
      </rPr>
      <t xml:space="preserve"> </t>
    </r>
    <r>
      <rPr>
        <u/>
        <sz val="10"/>
        <color rgb="FF1155CC"/>
        <rFont val="Calibri"/>
      </rPr>
      <t>[PLF CP]_BAU_Chốt deal bữa xế, Freeship 0Đ</t>
    </r>
  </si>
  <si>
    <r>
      <rPr>
        <sz val="10"/>
        <rFont val="Calibri"/>
      </rPr>
      <t xml:space="preserve">[PLF CP]_FS_Cuối tuần Siêu Flash sale giảm 50%_T2
còn lại: </t>
    </r>
    <r>
      <rPr>
        <u/>
        <sz val="10"/>
        <color rgb="FF1155CC"/>
        <rFont val="Calibri"/>
      </rPr>
      <t>[PLF CP]_BAU_Ăn xế ngon rẻ, chỉ từ 10.000Đ</t>
    </r>
  </si>
  <si>
    <r>
      <rPr>
        <sz val="10"/>
        <color rgb="FF000000"/>
        <rFont val="Calibri"/>
      </rPr>
      <t>[</t>
    </r>
    <r>
      <rPr>
        <u/>
        <sz val="10"/>
        <color rgb="FF1155CC"/>
        <rFont val="Calibri"/>
      </rPr>
      <t>PLF CP]_BAU_Nhâm nhi bữa xế, giảm 30.000Đ</t>
    </r>
  </si>
  <si>
    <r>
      <rPr>
        <sz val="10"/>
        <rFont val="Calibri"/>
      </rPr>
      <t xml:space="preserve">[PLF CP]_FS_Thứ 2 siêu Flash sale chỉ 1đ_T2
còn lại: </t>
    </r>
    <r>
      <rPr>
        <u/>
        <sz val="10"/>
        <color rgb="FF1155CC"/>
        <rFont val="Calibri"/>
      </rPr>
      <t>[PLF CP]_BAU_Ăn xế ngon rẻ, chỉ từ 10.000Đ</t>
    </r>
  </si>
  <si>
    <r>
      <rPr>
        <sz val="10"/>
        <rFont val="Calibri"/>
      </rPr>
      <t xml:space="preserve">[PLF CP]_WC_Thứ 3 Thả Ga, Freeship 0Đ
</t>
    </r>
    <r>
      <rPr>
        <u/>
        <sz val="10"/>
        <color rgb="FF1155CC"/>
        <rFont val="Calibri"/>
      </rPr>
      <t>[PLF CP]_Đặt Quán Quen, Freeship 0Đ</t>
    </r>
    <r>
      <rPr>
        <sz val="10"/>
        <rFont val="Calibri"/>
      </rPr>
      <t>_newcities</t>
    </r>
  </si>
  <si>
    <r>
      <rPr>
        <sz val="10"/>
        <rFont val="Calibri"/>
      </rPr>
      <t xml:space="preserve"> </t>
    </r>
    <r>
      <rPr>
        <u/>
        <sz val="10"/>
        <color rgb="FF1155CC"/>
        <rFont val="Calibri"/>
      </rPr>
      <t>[PLF CP]_BAU_Chốt deal bữa xế, Freeship 0Đ</t>
    </r>
  </si>
  <si>
    <r>
      <rPr>
        <sz val="10"/>
        <rFont val="Calibri"/>
      </rPr>
      <t xml:space="preserve">[PLF CP]_FS_Thứ 6 siêu Flash sale chỉ 1000Đ_T2
còn lại: </t>
    </r>
    <r>
      <rPr>
        <u/>
        <sz val="10"/>
        <color rgb="FF1155CC"/>
        <rFont val="Calibri"/>
      </rPr>
      <t>[PLF CP]_BAU_Nhâm nhi bữa xế, giảm 30.000Đ</t>
    </r>
  </si>
  <si>
    <r>
      <rPr>
        <sz val="10"/>
        <rFont val="Calibri"/>
      </rPr>
      <t xml:space="preserve">[PLF CP]_FS_Thứ 3 siêu Flash sale chỉ 1000Đ_T2
còn lại: 
</t>
    </r>
    <r>
      <rPr>
        <u/>
        <sz val="10"/>
        <color rgb="FF1155CC"/>
        <rFont val="Calibri"/>
      </rPr>
      <t>[PLF CP]_BAU_Chốt đơn ăn xế, giảm 20.000Đ</t>
    </r>
  </si>
  <si>
    <r>
      <rPr>
        <sz val="10"/>
        <rFont val="Calibri"/>
      </rPr>
      <t xml:space="preserve">[PLF CP]_FS_Thứ 5 siêu Flash sale chỉ 1.0000Đ
còn lại: </t>
    </r>
    <r>
      <rPr>
        <sz val="10"/>
        <color rgb="FF000000"/>
        <rFont val="Calibri"/>
      </rPr>
      <t xml:space="preserve">
</t>
    </r>
    <r>
      <rPr>
        <u/>
        <sz val="10"/>
        <color rgb="FF1155CC"/>
        <rFont val="Calibri"/>
      </rPr>
      <t>[PLF CP]_BAU_Chốt deal bữa xế, Freeship 0Đ</t>
    </r>
  </si>
  <si>
    <r>
      <rPr>
        <sz val="10"/>
        <color rgb="FF000000"/>
        <rFont val="Calibri"/>
      </rPr>
      <t>[</t>
    </r>
    <r>
      <rPr>
        <u/>
        <sz val="10"/>
        <color rgb="FF1155CC"/>
        <rFont val="Calibri"/>
      </rPr>
      <t>PLF CP]_BAU_Chốt đơn ăn xế, giảm 20.000Đ</t>
    </r>
  </si>
  <si>
    <r>
      <rPr>
        <sz val="10"/>
        <rFont val="Calibri"/>
      </rPr>
      <t xml:space="preserve">[PLF CP]_FS_Thứ 3 siêu Flash sale chỉ 1000Đ_T2
còn lại: 
</t>
    </r>
    <r>
      <rPr>
        <u/>
        <sz val="10"/>
        <color rgb="FF1155CC"/>
        <rFont val="Calibri"/>
      </rPr>
      <t>[PLF CP]_BAU_Chốt đơn ăn xế, giảm 20.000Đ</t>
    </r>
  </si>
  <si>
    <r>
      <rPr>
        <sz val="10"/>
        <rFont val="Calibri"/>
      </rPr>
      <t xml:space="preserve">[PLF CP]_FS_Thứ 4 siêu Flash sale chỉ 1.0000Đ
còn lại: </t>
    </r>
    <r>
      <rPr>
        <sz val="10"/>
        <color rgb="FF000000"/>
        <rFont val="Calibri"/>
      </rPr>
      <t xml:space="preserve">
</t>
    </r>
    <r>
      <rPr>
        <u/>
        <sz val="10"/>
        <color rgb="FF1155CC"/>
        <rFont val="Calibri"/>
      </rPr>
      <t>[PLF CP]_BAU_Chốt deal bữa xế, Freeship 0Đ</t>
    </r>
  </si>
  <si>
    <r>
      <rPr>
        <sz val="10"/>
        <rFont val="Calibri"/>
      </rPr>
      <t xml:space="preserve">[PLF CP]_14.2_Deal Có Đôi, Mua 1 Tặng 1
còn lại: 
</t>
    </r>
    <r>
      <rPr>
        <u/>
        <sz val="10"/>
        <color rgb="FF1155CC"/>
        <rFont val="Calibri"/>
      </rPr>
      <t>[PLF CP]_BAU_Nhâm nhi bữa xế, giảm 30.000Đ</t>
    </r>
  </si>
  <si>
    <r>
      <rPr>
        <sz val="10"/>
        <rFont val="Calibri"/>
      </rPr>
      <t xml:space="preserve">13-14H: [PLF CP]_14.2_Bộ chung SIÊU TIỆC THƯƠNG HIỆU Giảm 50%
14-15H: [PLF CP]_14.2_FS_Chớp Deal Valentine, Chỉ 14.000Đ
15-16H: [PLF CP]_14.2_Deal Có Đôi, Mua 1 Tặng 1
13-16H các cities còn lại: 
</t>
    </r>
    <r>
      <rPr>
        <u/>
        <sz val="10"/>
        <color rgb="FF1155CC"/>
        <rFont val="Calibri"/>
      </rPr>
      <t>[PLF CP]_BAU_Chốt đơn ăn xế, giảm 20.000Đ</t>
    </r>
  </si>
  <si>
    <r>
      <rPr>
        <sz val="10"/>
        <rFont val="Calibri"/>
      </rPr>
      <t>13-14H: [PLF CP]_Mid Month_Siêu Deal Giữa Tháng, Giảm tới 35.000Đ
còn lại: [PLF CP]_Mid Month_Freeship Giữa Tháng, Giảm tới 60.000Đ
14-16H:[PLF CP]_Mid Month_Bộ chung SIÊU TIỆC THƯƠNG HIỆU Giảm 50%
newcities</t>
    </r>
    <r>
      <rPr>
        <u/>
        <sz val="10"/>
        <color rgb="FF1155CC"/>
        <rFont val="Calibri"/>
      </rPr>
      <t>:[PLF CP]_BAU_Nhâm nhi bữa xế, giảm 30.000Đ</t>
    </r>
  </si>
  <si>
    <r>
      <rPr>
        <sz val="10"/>
        <rFont val="Calibri"/>
      </rPr>
      <t xml:space="preserve">[PLF CP]_FS_Thứ 2 siêu Flash sale chỉ 1đ_T2
còn lại: </t>
    </r>
    <r>
      <rPr>
        <sz val="10"/>
        <color rgb="FF000000"/>
        <rFont val="Calibri"/>
      </rPr>
      <t xml:space="preserve">
</t>
    </r>
    <r>
      <rPr>
        <u/>
        <sz val="10"/>
        <color rgb="FF1155CC"/>
        <rFont val="Calibri"/>
      </rPr>
      <t>[PLF CP]_BAU_Chốt deal bữa xế, Freeship 0Đ</t>
    </r>
  </si>
  <si>
    <t>13-14H: [PLF CP]_SPFDay_FS_Chớp Deal Giá Hời, Chỉ 1.000Đ_T2
14-16H: [[PLF CP]_SPFDay_Bộ chung SIÊU TIỆC THƯƠNG HIỆU Giảm 50%
còn lai: [PLF CP]_BAU_Nhâm nhi bữa xế, giảm 30.000Đ</t>
  </si>
  <si>
    <r>
      <rPr>
        <sz val="10"/>
        <rFont val="Calibri"/>
      </rPr>
      <t>[PLF CP]_FS_Thứ 5 siêu Flash sale chỉ 1.0000Đ_T2
còn lại:</t>
    </r>
    <r>
      <rPr>
        <u/>
        <sz val="10"/>
        <color rgb="FF1155CC"/>
        <rFont val="Calibri"/>
      </rPr>
      <t>[PLF CP]_BAU_Chốt đơn ăn xế, giảm 20.00</t>
    </r>
    <r>
      <rPr>
        <sz val="10"/>
        <rFont val="Calibri"/>
      </rPr>
      <t>0Đ</t>
    </r>
  </si>
  <si>
    <r>
      <rPr>
        <sz val="10"/>
        <rFont val="Calibri"/>
      </rPr>
      <t xml:space="preserve">[PLF CP]_FS_Cuối tuần Siêu Flash sale giảm 50%_T2
còn lại: </t>
    </r>
    <r>
      <rPr>
        <sz val="10"/>
        <color rgb="FF000000"/>
        <rFont val="Calibri"/>
      </rPr>
      <t xml:space="preserve">
</t>
    </r>
    <r>
      <rPr>
        <u/>
        <sz val="10"/>
        <color rgb="FF1155CC"/>
        <rFont val="Calibri"/>
      </rPr>
      <t>[PLF CP]_BAU_Chốt deal bữa xế, Freeship 0Đ</t>
    </r>
  </si>
  <si>
    <r>
      <rPr>
        <sz val="10"/>
        <rFont val="Calibri"/>
      </rPr>
      <t xml:space="preserve">[PLF CP]_3.3_Siêu Deal Đầu Năm, Giảm tới 50%
còn lại: </t>
    </r>
    <r>
      <rPr>
        <sz val="10"/>
        <color rgb="FF000000"/>
        <rFont val="Calibri"/>
      </rPr>
      <t xml:space="preserve">
</t>
    </r>
    <r>
      <rPr>
        <u/>
        <sz val="10"/>
        <color rgb="FF1155CC"/>
        <rFont val="Calibri"/>
      </rPr>
      <t>[PLF CP]_BAU_Chốt deal bữa xế, Freeship 0Đ</t>
    </r>
  </si>
  <si>
    <r>
      <rPr>
        <sz val="10"/>
        <rFont val="Calibri"/>
      </rPr>
      <t xml:space="preserve">[PLF CP]_FS_Thứ 6 siêu Flash sale chỉ 1000Đ_T2
còn lại: </t>
    </r>
    <r>
      <rPr>
        <sz val="10"/>
        <color rgb="FF000000"/>
        <rFont val="Calibri"/>
      </rPr>
      <t xml:space="preserve">
</t>
    </r>
    <r>
      <rPr>
        <u/>
        <sz val="10"/>
        <color rgb="FF1155CC"/>
        <rFont val="Calibri"/>
      </rPr>
      <t>[PLF CP]_BAU_Ăn xế ngon rẻ, chỉ từ 10.000Đ</t>
    </r>
  </si>
  <si>
    <r>
      <rPr>
        <sz val="10"/>
        <rFont val="Calibri"/>
      </rPr>
      <t xml:space="preserve">[PLF CP]_3.3_Món Gì Cũng Có, Chỉ 0Đ
còn lại: </t>
    </r>
    <r>
      <rPr>
        <sz val="10"/>
        <color rgb="FF000000"/>
        <rFont val="Calibri"/>
      </rPr>
      <t xml:space="preserve">
</t>
    </r>
    <r>
      <rPr>
        <u/>
        <sz val="10"/>
        <color rgb="FF1155CC"/>
        <rFont val="Calibri"/>
      </rPr>
      <t>[PLF CP]_BAU_Nhâm nhi bữa xế, giảm 30.000Đ</t>
    </r>
  </si>
  <si>
    <r>
      <rPr>
        <sz val="10"/>
        <rFont val="Calibri"/>
      </rPr>
      <t>[PLF CP]_3.3_FS_Chớp Deal Đếm Ngược, Chỉ 2.000Đ_T2
còn lại:</t>
    </r>
    <r>
      <rPr>
        <u/>
        <sz val="10"/>
        <color rgb="FF1155CC"/>
        <rFont val="Calibri"/>
      </rPr>
      <t>[PLF CP]_BAU_Chốt đơn ăn xế, giảm 20.00</t>
    </r>
    <r>
      <rPr>
        <sz val="10"/>
        <rFont val="Calibri"/>
      </rPr>
      <t>0Đ</t>
    </r>
  </si>
  <si>
    <t>13-14h: [PLF CP]_3.3_Bộ chung SIÊU TIỆC THƯƠNG HIỆU  Giảm 50%"
14-15h: [PLF CP]_3.3_FS_Chớp Deal Ngon Rẻ, Chỉ 1.000Đ_T2
còn lại: [PLF CP]_3.3_Siêu Deal Đầu Năm, Giảm tới 50%
Link: sieu-deal-an-xe-giam-50
15-16h:[PLF CP]_3.3_Ăn Xế Chỉ 0Đ
Link: bung-deal-0d-an-vat-thoa-thich-pn</t>
  </si>
  <si>
    <r>
      <rPr>
        <sz val="10"/>
        <rFont val="Calibri"/>
      </rPr>
      <t xml:space="preserve"> [PLF CP]_8.3_FS_Chớp Deal Đếm Ngược, Chỉ 4.000Đ_T2
còn lại:</t>
    </r>
    <r>
      <rPr>
        <u/>
        <sz val="10"/>
        <color rgb="FF1155CC"/>
        <rFont val="Calibri"/>
      </rPr>
      <t>[PLF CP]_BAU_Chốt đơn ăn xế, giảm 20.00</t>
    </r>
    <r>
      <rPr>
        <sz val="10"/>
        <rFont val="Calibri"/>
      </rPr>
      <t>0Đ</t>
    </r>
  </si>
  <si>
    <r>
      <rPr>
        <u/>
        <sz val="10"/>
        <color rgb="FF1155CC"/>
        <rFont val="Calibri"/>
      </rPr>
      <t>[PLF CP]_BAU_Ăn xế ngon rẻ, chỉ từ 0Đ</t>
    </r>
    <r>
      <rPr>
        <sz val="10"/>
        <rFont val="Calibri"/>
      </rPr>
      <t xml:space="preserve">_T2
còn lại: </t>
    </r>
    <r>
      <rPr>
        <u/>
        <sz val="10"/>
        <color rgb="FF1155CC"/>
        <rFont val="Calibri"/>
      </rPr>
      <t>[PLF CP]_BAU_Chốt deal bữa xế, Freeship 0Đ</t>
    </r>
  </si>
  <si>
    <r>
      <rPr>
        <sz val="10"/>
        <rFont val="Calibri"/>
      </rPr>
      <t>[PLF CP]_8.3_FS_Chớp Deal Đếm Ngược, Chỉ 2.000Đ_T2
còn lại</t>
    </r>
    <r>
      <rPr>
        <u/>
        <sz val="10"/>
        <color rgb="FF1155CC"/>
        <rFont val="Calibri"/>
      </rPr>
      <t>[PLF CP]_BAU_Nhâm nhi bữa xế, giảm 30.000Đ</t>
    </r>
  </si>
  <si>
    <t>13-14H: [PLF CP]_8.3_Bộ chung SIÊU TIỆC THƯƠNG HIỆU Giảm 50%
14-15h:  [PLF CP]_8.3_FS_Chớp Deal Đếm Ngược, Chỉ 1.000Đ_T2
còn lại: [[PLF CP]_8.3_Ngày Của Nàng, Freeship 0Đ
moi-nang-bua-xe-freeship-20k
"15-16h [PLF CP]_8.3_Vạn Deal Xinh, Giảm tới 50%
Link về: tiec-xe-moi-nang-giam-50"</t>
  </si>
  <si>
    <r>
      <rPr>
        <sz val="10"/>
        <rFont val="Calibri"/>
      </rPr>
      <t xml:space="preserve"> [PLF CP]_FS_Cuối tuần Siêu Flash sale giảm 50%_T2
còn lại:</t>
    </r>
    <r>
      <rPr>
        <u/>
        <sz val="10"/>
        <color rgb="FF1155CC"/>
        <rFont val="Calibri"/>
      </rPr>
      <t>[PLF CP]_BAU_Chốt đơn ăn xế, giảm 20.00</t>
    </r>
    <r>
      <rPr>
        <sz val="10"/>
        <rFont val="Calibri"/>
      </rPr>
      <t>0Đ</t>
    </r>
  </si>
  <si>
    <r>
      <rPr>
        <sz val="10"/>
        <rFont val="Calibri"/>
      </rPr>
      <t xml:space="preserve">[PLF CP]_WC_Chớp Deal Đầu Tuần, 1Đ + Freeship_T2
còn lại: </t>
    </r>
    <r>
      <rPr>
        <u/>
        <sz val="10"/>
        <color rgb="FF1155CC"/>
        <rFont val="Calibri"/>
      </rPr>
      <t xml:space="preserve"> [PLF CP]_BAU_Chốt deal bữa xế, Freeship 0Đ</t>
    </r>
  </si>
  <si>
    <r>
      <rPr>
        <u/>
        <sz val="10"/>
        <color rgb="FF1155CC"/>
        <rFont val="Calibri"/>
      </rPr>
      <t>[PLF CP]_BAU_Ăn xế ngon rẻ, chỉ từ 0Đ</t>
    </r>
    <r>
      <rPr>
        <sz val="10"/>
        <rFont val="Calibri"/>
      </rPr>
      <t>_T2
còn lại:</t>
    </r>
    <r>
      <rPr>
        <u/>
        <sz val="10"/>
        <color rgb="FF1155CC"/>
        <rFont val="Calibri"/>
      </rPr>
      <t xml:space="preserve">  [PLF CP]_BAU_Chốt deal bữa xế, Freeship 0Đ</t>
    </r>
  </si>
  <si>
    <r>
      <rPr>
        <sz val="10"/>
        <rFont val="Calibri"/>
      </rPr>
      <t xml:space="preserve">[PLF CP]_WC_Món Ngon Deal Xịn, Flash Sale + Freeship_T2
còn lại: </t>
    </r>
    <r>
      <rPr>
        <u/>
        <sz val="10"/>
        <color rgb="FF1155CC"/>
        <rFont val="Calibri"/>
      </rPr>
      <t xml:space="preserve"> [PLF CP]_BAU_Chốt deal bữa xế, Freeship 0Đ</t>
    </r>
  </si>
  <si>
    <r>
      <rPr>
        <sz val="10"/>
        <rFont val="Calibri"/>
      </rPr>
      <t>:</t>
    </r>
    <r>
      <rPr>
        <u/>
        <sz val="10"/>
        <color rgb="FF1155CC"/>
        <rFont val="Calibri"/>
      </rPr>
      <t>[PLF CP]_BAU_Chốt đơn ăn xế, giảm 20.00</t>
    </r>
    <r>
      <rPr>
        <sz val="10"/>
        <rFont val="Calibri"/>
      </rPr>
      <t>0Đ</t>
    </r>
  </si>
  <si>
    <r>
      <rPr>
        <sz val="10"/>
        <rFont val="Calibri"/>
      </rPr>
      <t>13-14H[PLF CP]_Mid Month_Siêu Deal Giữa Tháng, Giảm tới 35.000Đ
14-16H: [PLF CP]_Mid Month_Bộ chung SIÊU TIỆC THƯƠNG HIỆU Giảm 50%"
13-14H còn lại:</t>
    </r>
    <r>
      <rPr>
        <u/>
        <sz val="10"/>
        <color rgb="FF1155CC"/>
        <rFont val="Calibri"/>
      </rPr>
      <t xml:space="preserve"> [PLF CP]_BAU_Nhâm nhi bữa xế, giảm 30.000Đ</t>
    </r>
  </si>
  <si>
    <r>
      <rPr>
        <sz val="10"/>
        <rFont val="Calibri"/>
      </rPr>
      <t>T2: [PLF CP]_FS_Thứ 3 siêu Flash sale chỉ 1000Đ
còn lại:</t>
    </r>
    <r>
      <rPr>
        <u/>
        <sz val="10"/>
        <color rgb="FF1155CC"/>
        <rFont val="Calibri"/>
      </rPr>
      <t>[PLF CP]_BAU_Chốt đơn ăn xế, giảm 20.00</t>
    </r>
    <r>
      <rPr>
        <sz val="10"/>
        <rFont val="Calibri"/>
      </rPr>
      <t>0Đ</t>
    </r>
  </si>
  <si>
    <r>
      <rPr>
        <sz val="10"/>
        <rFont val="Calibri"/>
      </rPr>
      <t xml:space="preserve">[PLF CP]_WC_Món Ngon Deal Xịn, Flash Sale + Freeship_T2
còn lại: </t>
    </r>
    <r>
      <rPr>
        <u/>
        <sz val="10"/>
        <color rgb="FF1155CC"/>
        <rFont val="Calibri"/>
      </rPr>
      <t xml:space="preserve"> [PLF CP]_BAU_Chốt deal bữa xế, Freeship 0Đ</t>
    </r>
  </si>
  <si>
    <r>
      <rPr>
        <sz val="10"/>
        <rFont val="Calibri"/>
      </rPr>
      <t>13-14H: [PLF CP]_SPFDay_Siêu Deal Ăn Uống, Giảm tới 35.000Đ
13-14H: newcities:[</t>
    </r>
    <r>
      <rPr>
        <u/>
        <sz val="10"/>
        <color rgb="FF1155CC"/>
        <rFont val="Calibri"/>
      </rPr>
      <t>PLF CP]_BAU_Nhâm nhi bữa xế, giảm 30.000Đ</t>
    </r>
    <r>
      <rPr>
        <sz val="10"/>
        <rFont val="Calibri"/>
      </rPr>
      <t xml:space="preserve">
14-16H: [PLF CP]_SPFDay_Bộ chung SIÊU TIỆC THƯƠNG HIỆU Giảm 50%</t>
    </r>
  </si>
  <si>
    <r>
      <rPr>
        <sz val="10"/>
        <rFont val="Calibri"/>
      </rPr>
      <t>[PLF CP]_SPFDay_Chớp Deal Giá Hời, Chỉ 1.000Đ_T2
còn lại:</t>
    </r>
    <r>
      <rPr>
        <u/>
        <sz val="10"/>
        <color rgb="FF1155CC"/>
        <rFont val="Calibri"/>
      </rPr>
      <t>[PLF CP]_BAU_Chốt đơn ăn xế, giảm 20.00</t>
    </r>
    <r>
      <rPr>
        <sz val="10"/>
        <rFont val="Calibri"/>
      </rPr>
      <t>0Đ</t>
    </r>
  </si>
  <si>
    <r>
      <rPr>
        <sz val="10"/>
        <rFont val="Calibri"/>
      </rPr>
      <t xml:space="preserve">[PLF CP]_4.4_Món Ngon Giá Hời, Vạn Deal 0Đ
còn lại </t>
    </r>
    <r>
      <rPr>
        <u/>
        <sz val="10"/>
        <color rgb="FF1155CC"/>
        <rFont val="Calibri"/>
      </rPr>
      <t>[PLF CP]_BAU_Ăn xế ngon rẻ, chỉ từ 10.000Đ</t>
    </r>
  </si>
  <si>
    <r>
      <rPr>
        <sz val="10"/>
        <rFont val="Calibri"/>
      </rPr>
      <t>:</t>
    </r>
    <r>
      <rPr>
        <u/>
        <sz val="10"/>
        <color rgb="FF1155CC"/>
        <rFont val="Calibri"/>
      </rPr>
      <t>[PLF CP]_BAU_Chốt đơn ăn xế, giảm 20.00</t>
    </r>
    <r>
      <rPr>
        <sz val="10"/>
        <rFont val="Calibri"/>
      </rPr>
      <t>0Đ</t>
    </r>
  </si>
  <si>
    <r>
      <rPr>
        <sz val="10"/>
        <rFont val="Calibri"/>
      </rPr>
      <t xml:space="preserve">[PLF CP]_4.4_Món Ngon Giá Hời, Vạn Deal 0Đ
còn lại </t>
    </r>
    <r>
      <rPr>
        <u/>
        <sz val="10"/>
        <color rgb="FF1155CC"/>
        <rFont val="Calibri"/>
      </rPr>
      <t>[PLF CP]_BAU_Ăn xế ngon rẻ, chỉ từ 10.000Đ</t>
    </r>
  </si>
  <si>
    <r>
      <rPr>
        <sz val="10"/>
        <color rgb="FF000000"/>
        <rFont val="Calibri"/>
      </rPr>
      <t>[PLF CP]_4.4_FS_Chớp Deal Đếm Ngược, Chỉ 1.000Đ_t2
còn lại:</t>
    </r>
    <r>
      <rPr>
        <sz val="10"/>
        <color rgb="FF1155CC"/>
        <rFont val="Calibri"/>
      </rPr>
      <t xml:space="preserve">
[PLF CP]_BAU_Chốt deal bữa xế, Freeship 0Đ</t>
    </r>
  </si>
  <si>
    <r>
      <rPr>
        <sz val="10"/>
        <color rgb="FF000000"/>
        <rFont val="Calibri"/>
      </rPr>
      <t>[PLF CP]_4.4_FS_Chớp Deal Đếm Ngược, Chỉ 1.000Đ_t2
còn lại:</t>
    </r>
    <r>
      <rPr>
        <sz val="10"/>
        <color rgb="FF1155CC"/>
        <rFont val="Calibri"/>
      </rPr>
      <t xml:space="preserve">
[PLF CP]_BAU_Nhâm nhi bữa xế, giảm 30.000Đ</t>
    </r>
  </si>
  <si>
    <t>13-14h: [PLF CP]_4.4_Bộ chung SIÊU TIỆC THƯƠNG HIỆU  Giảm 50%"
14-15h:[PLF CP]_4.4_FS_Chớp Deal Ngon Rẻ, Chỉ 1.000Đ_T2
còn lại: :[PLF CP]_4.4_Bao Trọn Món Ngon, Giảm 50%
Link: sieu-deal-an-xe-giam-50
15-16h:[PLF CP]_4.4_Ăn Xế Chỉ 0Đ
Link: bung-deal-0d-an-vat-thoa-thich-pn</t>
  </si>
  <si>
    <r>
      <rPr>
        <sz val="10"/>
        <rFont val="Calibri"/>
      </rPr>
      <t>:</t>
    </r>
    <r>
      <rPr>
        <u/>
        <sz val="10"/>
        <color rgb="FF1155CC"/>
        <rFont val="Calibri"/>
      </rPr>
      <t>[PLF CP]_BAU_Chốt đơn ăn xế, giảm 20.00</t>
    </r>
    <r>
      <rPr>
        <sz val="10"/>
        <rFont val="Calibri"/>
      </rPr>
      <t>0Đ</t>
    </r>
  </si>
  <si>
    <r>
      <rPr>
        <sz val="10"/>
        <rFont val="Calibri"/>
      </rPr>
      <t>T2: [PLF CP]_FS_Thứ 3 siêu Flash sale chỉ 1000Đ
còn lại:</t>
    </r>
    <r>
      <rPr>
        <u/>
        <sz val="10"/>
        <color rgb="FF1155CC"/>
        <rFont val="Calibri"/>
      </rPr>
      <t>[PLF CP]_BAU_Chốt đơn ăn xế, giảm 20.00</t>
    </r>
    <r>
      <rPr>
        <sz val="10"/>
        <rFont val="Calibri"/>
      </rPr>
      <t>0Đ</t>
    </r>
  </si>
  <si>
    <r>
      <rPr>
        <sz val="10"/>
        <rFont val="Calibri"/>
      </rPr>
      <t xml:space="preserve">[PLF CP]_WC_Món Ngon Deal Xịn, Flash Sale + Freeship_T2
còn lại: </t>
    </r>
    <r>
      <rPr>
        <u/>
        <sz val="10"/>
        <color rgb="FF1155CC"/>
        <rFont val="Calibri"/>
      </rPr>
      <t xml:space="preserve"> [PLF CP]_BAU_Chốt deal bữa xế, Freeship 0Đ</t>
    </r>
  </si>
  <si>
    <r>
      <rPr>
        <sz val="10"/>
        <rFont val="Calibri"/>
      </rPr>
      <t>13-14H: [PLF CP]_Mid Month_FS_Chớp Deal Giữa Tháng, Chỉ 1.000Đ_T2
14-16H: [PLF CP]_Mid Month_Bộ chung SIÊU TIỆC THƯƠNG HIỆU Giảm 50%
còn lại:</t>
    </r>
    <r>
      <rPr>
        <u/>
        <sz val="10"/>
        <color rgb="FF1155CC"/>
        <rFont val="Calibri"/>
      </rPr>
      <t xml:space="preserve"> :[PLF CP]_BAU_Chốt đơn ăn xế, giảm 20.000Đ</t>
    </r>
  </si>
  <si>
    <r>
      <rPr>
        <sz val="10"/>
        <rFont val="Calibri"/>
      </rPr>
      <t>13-14H: [PLF CP]_SPFDay_Siêu Deal Ăn Uống, Giảm tới 35.000Đ
14-16H: [PLF CP]_SPFDay_Bộ chung SIÊU TIỆC THƯƠNG HIỆU Giảm 50%
13-16H: còn lại</t>
    </r>
    <r>
      <rPr>
        <u/>
        <sz val="10"/>
        <color rgb="FF1155CC"/>
        <rFont val="Calibri"/>
      </rPr>
      <t>:[PLF CP]_BAU_Nhâm nhi bữa xế, giảm 30.000Đ</t>
    </r>
  </si>
  <si>
    <r>
      <rPr>
        <sz val="10"/>
        <rFont val="Calibri"/>
      </rPr>
      <t>T2: [PLF CP]_FS_Thứ 3 siêu Flash sale chỉ 1000Đ
còn lại:</t>
    </r>
    <r>
      <rPr>
        <u/>
        <sz val="10"/>
        <color rgb="FF1155CC"/>
        <rFont val="Calibri"/>
      </rPr>
      <t>[PLF CP]_BAU_Chốt đơn ăn xế, giảm 20.00</t>
    </r>
    <r>
      <rPr>
        <sz val="10"/>
        <rFont val="Calibri"/>
      </rPr>
      <t>0Đ</t>
    </r>
  </si>
  <si>
    <r>
      <rPr>
        <sz val="10"/>
        <rFont val="Calibri"/>
      </rPr>
      <t xml:space="preserve">[PLF CP]_WC_Món Ngon Deal Xịn, Flash Sale + Freeship_T2
còn lại: </t>
    </r>
    <r>
      <rPr>
        <u/>
        <sz val="10"/>
        <color rgb="FF1155CC"/>
        <rFont val="Calibri"/>
      </rPr>
      <t xml:space="preserve"> [PLF CP]_BAU_Chốt deal bữa xế, Freeship 0Đ</t>
    </r>
  </si>
  <si>
    <r>
      <rPr>
        <sz val="10"/>
        <rFont val="Calibri"/>
      </rPr>
      <t>:</t>
    </r>
    <r>
      <rPr>
        <u/>
        <sz val="10"/>
        <color rgb="FF1155CC"/>
        <rFont val="Calibri"/>
      </rPr>
      <t>[PLF CP]_BAU_Chốt đơn ăn xế, giảm 20.00</t>
    </r>
    <r>
      <rPr>
        <sz val="10"/>
        <rFont val="Calibri"/>
      </rPr>
      <t>0Đ</t>
    </r>
  </si>
  <si>
    <t>[PLF CP]_FS_Cuối tuần Siêu Flash sale giảm 50%
còn lại:  [PLF CP]_BAU_Chốt deal bữa xế, Freeship 0Đ</t>
  </si>
  <si>
    <r>
      <rPr>
        <sz val="10"/>
        <rFont val="Calibri"/>
      </rPr>
      <t>:</t>
    </r>
    <r>
      <rPr>
        <u/>
        <sz val="10"/>
        <color rgb="FF1155CC"/>
        <rFont val="Calibri"/>
      </rPr>
      <t>[PLF CP]_BAU_Chốt đơn ăn xế, giảm 20.00</t>
    </r>
    <r>
      <rPr>
        <sz val="10"/>
        <rFont val="Calibri"/>
      </rPr>
      <t>0Đ</t>
    </r>
  </si>
  <si>
    <t>13-14h: [PLF CP]_5.5 CP_FS_Chớp Deal Ngon Rẻ, Chỉ 1.000Đ
[Các city khác] [PLF CP]_5.5 CP_Ăn Xế Chỉ 0Đ
Link về: bung-deal-0d-an-vat-thoa-thich-pn"
"14-15h: [PLF CP]_5.5 CP_Deal Ngon Chào Hè, Giảm 50%
Link về: sieu-deal-an-xe-giam-50"
"15-16h: [PLF CP]_5.5 CP_Ăn Xế Chỉ 0Đ
Link về: bung-deal-0d-an-vat-thoa-thich-pn"</t>
  </si>
  <si>
    <t>13h - 14h [PLF CP]_Mid Month_FS_Chớp Deal Giữa Tháng, Chỉ 1.000Đ
Other -&gt;  [PLF CP]_Mid Month_Freeship Giữa Tháng, Giảm tới 60.000Đ
14h - 16h [PLF CP]_Mid Month_Siêu Deal Giữa Tháng, Giảm tới 35.000Đ
other:  [PLF CP]_Mid Month_Săn Deal Giữa Tháng, Giảm tới 75.000Đ</t>
  </si>
  <si>
    <t>13h - 14h [PLF CP]_SPFDay_Siêu Deal Ăn Uống, Giảm tới 50%
14h - 16h [PLF CP]_SPFDay_FS_Trùm Deal Flash Sale, Chỉ 1.000Đ
Other : [PLF CP]_BAU_Giải Nhiệt Ngày Hè, Freeship 20.000Đ</t>
  </si>
  <si>
    <t>[PLF CP]_6.6_Siêu Deal Giữa Năm, Giảm tới 50%
Other: [PLF CP]_BAU_Ăn xế ngon rẻ, chỉ từ 10.000Đ</t>
  </si>
  <si>
    <r>
      <rPr>
        <sz val="10"/>
        <rFont val="Calibri"/>
      </rPr>
      <t xml:space="preserve">13-14h: [PLF CP]_6.6_FS_Chớp Deal Ngon Rẻ, Chỉ 1.000Đ
14-15h: [PLF CP]_6.6_Siêu Deal Giữa Năm, Giảm tới 50%
Link về: https://shopeefood.vn/u/shopeefood_spikesieudeal50
15-16h: [PLF CP]_6.6_Ăn Xế Chỉ 0Đ
Link về: https://shopeefood.vn/u/shopeefood_cpanxe
-------------
Other:  [PLF CP]_6.6_Tung Deal Toàn Sàn, Freeship 0Đ
Link về: </t>
    </r>
    <r>
      <rPr>
        <u/>
        <sz val="10"/>
        <color rgb="FF1155CC"/>
        <rFont val="Calibri"/>
      </rPr>
      <t>https://shopeefood.vn/u/shopeefood_spikefreeship0d</t>
    </r>
  </si>
  <si>
    <t>13h - 14h [PLF CP]FS_Ăn Xế Siêu Flash Sale, Giảm 50%
14h - 16h [PLF CP]_Mid Month_Siêu Deal Giữa Tháng, Giảm tới 35.000Đ
Others: [Exclude NU] [PLF CP]_BAU_Ăn xế ngon rẻ, chỉ từ 10.000Đ</t>
  </si>
  <si>
    <t>13h - 14h [PLF CP]_SPFDay_Siêu Deal Ăn Uống, Giảm tới 50%
14h - 16h [PLF CP]FS_Ăn Xế Siêu Flash Sale, Giảm 50%
- &gt; Others: [PLF CP]_BAU_Ăn xế ngon rẻ, chỉ từ 10.000Đ</t>
  </si>
  <si>
    <r>
      <rPr>
        <sz val="10"/>
        <rFont val="Calibri"/>
      </rPr>
      <t xml:space="preserve">13-14h: [PLF CP]_7.7_CM_ Cheap Meal
14-15h: [PLF CP]_7.7_Món Ngon Mọi Miền, Giảm tới 50%
Link về: https://shopeefood.vn/u/shopeefood_spikesieudeal50
15-16h: [PLF CP]_7.7_Ăn Xế Chỉ 0Đ
Link về: https://shopeefood.vn/u/shopeefood_cpanxe
Others  [PLF CP]_7.7_Ăn Xế Chỉ 0Đ
Link về: </t>
    </r>
    <r>
      <rPr>
        <u/>
        <sz val="10"/>
        <color rgb="FF1155CC"/>
        <rFont val="Calibri"/>
      </rPr>
      <t>https://shopeefood.vn/u/shopeefood_cpanxe</t>
    </r>
  </si>
  <si>
    <t>13-14h: [PLF CP]_8.8_Ăn Xế Chỉ 0Đ
14h - 15h: [PLF CP]_8.8_Siêu Deal Cực Hot, Giảm tới 50%
15 - 16h: [PLF CP]_8.8_Ăn Xế Chỉ 0Đ</t>
  </si>
  <si>
    <r>
      <rPr>
        <strike/>
        <sz val="10"/>
        <color theme="1"/>
        <rFont val="Calibri"/>
      </rPr>
      <t>[PLF CP]_BAU_Chốt đơn ăn xế, giảm 20.000Đ
[PLF CP]_Thematic_Món Ngon Phải Thử, Chỉ 0Đ</t>
    </r>
    <r>
      <rPr>
        <sz val="10"/>
        <color theme="1"/>
        <rFont val="Calibri"/>
      </rPr>
      <t xml:space="preserve">
[PLF CP]_BAU_Nhâm nhi bữa xế, giảm 30.000Đ
</t>
    </r>
  </si>
  <si>
    <r>
      <rPr>
        <strike/>
        <sz val="10"/>
        <color theme="1"/>
        <rFont val="Calibri"/>
      </rPr>
      <t xml:space="preserve">[PLF CP]_Thematic_Món Ngon Phải Thử, Chỉ 0Đ
</t>
    </r>
    <r>
      <rPr>
        <sz val="10"/>
        <color theme="1"/>
        <rFont val="Calibri"/>
      </rPr>
      <t>[PLF CP]_BAU_Nhâm nhi bữa xế, giảm 30.000Đ</t>
    </r>
  </si>
  <si>
    <t>13h - 14h [PLF CP]_Mid Month_DEAL BỮA XẾ XỊN Giảm 50%
14h - 16h [PLF CP]_Mid Month Sale_Siêu Deal Giữa Tháng, Giảm tới 50%</t>
  </si>
  <si>
    <t>13h - 14h [PLF CP]_SPFDay_Đại Tiệc Bữa Xế Giảm 50%
14h - 16h [PLF CP]_SPFDay_Siêu Deal Ăn Uống, Giảm tới 50%</t>
  </si>
  <si>
    <t>[PLF CP]_Thematic_Săn Deal Đậu Đỏ, Freeship 20.000Đ</t>
  </si>
  <si>
    <t>[PLF CP]_9.9_Vạn Deal Ngon Rẻ, Chỉ 15.000Đ
Others: [PLF CP]_Thematic_Ăn Vặt Học Đường, Giảm tới 35.000Đ</t>
  </si>
  <si>
    <t>13h - 14h: [PLF CP]_Mid Month_DEAL BỮA XẾ XỊN Giảm 50%
14h - 16h: [PLF CP]_Mid Month Sale_Siêu Deal Giữa Tháng, Giảm tới 50%</t>
  </si>
  <si>
    <t>13h - 14h: [PLF CP]_SPFDay_Đại Tiệc Bữa Xế Giảm 50%
14h - 16h: [PLF CP]_SPFDay_Siêu Deal Ăn Uống, Giảm tới 50%
Others: [PLF CP]_BAU_Trà Sữa, Cà Phê Giảm 30.000Đ</t>
  </si>
  <si>
    <t>[PLF CP]_Thematic_ĐẠI TIỆC BỮA XẾ Giảm 50%</t>
  </si>
  <si>
    <t>13h - 14h: [PLF CP]_Mid Month Sale_Săn Deal Giữa Tháng, Giảm tới 75.000Đ
14h - 16h: [PLF CP]_Mid Month Sale_Siêu Deal Giữa Tháng, Giảm tới 35.000Đ</t>
  </si>
  <si>
    <t xml:space="preserve">[PLF CP]_Thematic_ĐẠI TIỆC BỮA XẾ Giảm 50% </t>
  </si>
  <si>
    <t>13-14h: [PLF CP]_Thematic_ĐẠI TIỆC BỮA XẾ Giảm 50%
14-15h: [PLF CP]_Thematic_Siêu Deal Học Đường, Giảm tới 121.000Đ
15-16h: [PLF CP]_Thematic_Tiệc Xế Khao Cả Lớp, Giảm Không Giới Hạn</t>
  </si>
  <si>
    <t>13h - 14h: [PLF CP]_Mid Month_DEAL BỮA XẾ XỊN Giảm 50%
Others: [PLF CP]_BAU_Nhâm nhi bữa xế, giảm 30.000Đ
14h - 16h: [PLF CP]_Mid Month Sale_Siêu Deal Giữa Tháng, Giảm tới 50%</t>
  </si>
  <si>
    <t>13h - 14h: [PLF CP]_SPFDay_Siêu Deal Bữa Xế Giảm 50%
14h - 16h: [PLF CP]_SPFDay_Siêu Deal Ăn Uống, Giảm tới 50%</t>
  </si>
  <si>
    <t>13-14h: [PLF CP]_Thematic_Tiệc Xế Thương Hiệu, Giảm Tới 50%
14-15h: [PLF CP]_Thematic_Siêu Deal Xmas, Giảm tới 120.000Đ
15-16h: [PLF CP]_Thematic_Săn Deal Noel, Giảm tới 88.000Đ</t>
  </si>
  <si>
    <t>13-14h: [PLF CP]_Thematic_Tiệc Xế Thương Hiệu, Giảm Tới 50%
14-15h: [PLF CP]_Thematic_Vui Tiệc Cuối Năm, Giảm tới 120.000Đ
15-16h: [PLF CP]_Thematic_Mở Tiệc Tưng Bừng Giảm 88.000Đ</t>
  </si>
  <si>
    <t>13h - 14h: [PLF CP]_SPF Day_Deal Ngon Giảm Tới 75.000Đ
14h - 16h: [PLF CP]_SPF Day_Ngày Hội Ăn Uống, Giảm tới 50%</t>
  </si>
  <si>
    <t>13h - 14h: [PLF CP]_Thematic_Săn Deal Cuối Năm Giảm 95.000Đ
14h - 16h: [PLF CP]_Thematic_Vạn Deal Rộn Ràng, Giảm tới 50%</t>
  </si>
  <si>
    <t>16:00 - 19:00 - Layer 1
(Brand/adhoc/wl)</t>
  </si>
  <si>
    <r>
      <rPr>
        <u/>
        <sz val="10"/>
        <color rgb="FF1155CC"/>
        <rFont val="Calibri"/>
      </rPr>
      <t>[PNS]_Coke VF27_Jan</t>
    </r>
    <r>
      <rPr>
        <sz val="10"/>
        <rFont val="Calibri"/>
      </rPr>
      <t>_HP, KH, CT</t>
    </r>
  </si>
  <si>
    <r>
      <rPr>
        <u/>
        <sz val="10"/>
        <color rgb="FF1155CC"/>
        <rFont val="Calibri"/>
      </rPr>
      <t xml:space="preserve">[VIP]_Pizza Hut_03-05/01
</t>
    </r>
    <r>
      <rPr>
        <u/>
        <sz val="10"/>
        <color rgb="FF000000"/>
        <rFont val="Calibri"/>
      </rPr>
      <t>241231_Pizza Hut_20 cities</t>
    </r>
  </si>
  <si>
    <r>
      <rPr>
        <u/>
        <sz val="10"/>
        <color rgb="FF1155CC"/>
        <rFont val="Calibri"/>
      </rPr>
      <t xml:space="preserve">[SuperVIP]_Gà Rán KFC_10-12/01
</t>
    </r>
    <r>
      <rPr>
        <sz val="10"/>
        <rFont val="Calibri"/>
      </rPr>
      <t>241231_Gà Rán KFC_25 cities</t>
    </r>
  </si>
  <si>
    <r>
      <rPr>
        <u/>
        <sz val="10"/>
        <color rgb="FF1155CC"/>
        <rFont val="Calibri"/>
      </rPr>
      <t>[PNS]_Coke VF27_Jan</t>
    </r>
    <r>
      <rPr>
        <sz val="10"/>
        <rFont val="Calibri"/>
      </rPr>
      <t>_HP, KH, CT</t>
    </r>
  </si>
  <si>
    <r>
      <rPr>
        <u/>
        <sz val="10"/>
        <color rgb="FF1155CC"/>
        <rFont val="Calibri"/>
      </rPr>
      <t>[PNS]_Coke VF27_Jan</t>
    </r>
    <r>
      <rPr>
        <sz val="10"/>
        <rFont val="Calibri"/>
      </rPr>
      <t>_HP, KH, CT</t>
    </r>
  </si>
  <si>
    <r>
      <rPr>
        <u/>
        <sz val="10"/>
        <color rgb="FF1155CC"/>
        <rFont val="Calibri"/>
      </rPr>
      <t xml:space="preserve">[SJBP]_Gà Rán Popeyes_BOGO
</t>
    </r>
    <r>
      <rPr>
        <sz val="10"/>
        <color rgb="FF000000"/>
        <rFont val="Calibri"/>
      </rPr>
      <t>241231_Gà Rán Popeyes_9 cities</t>
    </r>
  </si>
  <si>
    <r>
      <rPr>
        <u/>
        <sz val="10"/>
        <color rgb="FF1155CC"/>
        <rFont val="Calibri"/>
      </rPr>
      <t xml:space="preserve">[SuperVIP]_Gà Rán KFC_20-22/01
</t>
    </r>
    <r>
      <rPr>
        <sz val="10"/>
        <color rgb="FF000000"/>
        <rFont val="Calibri"/>
      </rPr>
      <t>241231_Gà Rán KFC_25 cities</t>
    </r>
  </si>
  <si>
    <r>
      <rPr>
        <u/>
        <sz val="10"/>
        <color rgb="FF1155CC"/>
        <rFont val="Calibri"/>
      </rPr>
      <t>[VIP]_Lotteria_23-26/01</t>
    </r>
    <r>
      <rPr>
        <sz val="10"/>
        <color rgb="FF000000"/>
        <rFont val="Calibri"/>
      </rPr>
      <t xml:space="preserve"> 241231_Lotteria DI_27 cities</t>
    </r>
  </si>
  <si>
    <r>
      <rPr>
        <u/>
        <sz val="10"/>
        <color rgb="FF1155CC"/>
        <rFont val="Calibri"/>
      </rPr>
      <t xml:space="preserve">[VIP]_Pizza Hut_07-09/02
</t>
    </r>
    <r>
      <rPr>
        <sz val="10"/>
        <color rgb="FF000000"/>
        <rFont val="Calibri"/>
      </rPr>
      <t>241231_Pizza Hut_20 cities</t>
    </r>
  </si>
  <si>
    <r>
      <rPr>
        <u/>
        <sz val="10"/>
        <color rgb="FF1155CC"/>
        <rFont val="Calibri"/>
      </rPr>
      <t>[PNS]_Pepsi FF28_Feb</t>
    </r>
    <r>
      <rPr>
        <sz val="10"/>
        <rFont val="Calibri"/>
      </rPr>
      <t>_CT, BH, KH, HP</t>
    </r>
  </si>
  <si>
    <r>
      <rPr>
        <u/>
        <sz val="10"/>
        <color rgb="FF1155CC"/>
        <rFont val="Calibri"/>
      </rPr>
      <t xml:space="preserve">[SuperVIP]_Pizza Hut_21-23/02
</t>
    </r>
    <r>
      <rPr>
        <sz val="10"/>
        <color rgb="FF000000"/>
        <rFont val="Calibri"/>
      </rPr>
      <t>241231_Pizza Hut_20 cities</t>
    </r>
  </si>
  <si>
    <r>
      <rPr>
        <u/>
        <sz val="10"/>
        <color rgb="FF1155CC"/>
        <rFont val="Calibri"/>
      </rPr>
      <t xml:space="preserve">[SuperVIP]_Gà Rán KFC_26-28/02
</t>
    </r>
    <r>
      <rPr>
        <sz val="10"/>
        <color rgb="FF000000"/>
        <rFont val="Calibri"/>
      </rPr>
      <t>241231_Gà Rán KFC_25 cities</t>
    </r>
  </si>
  <si>
    <r>
      <rPr>
        <u/>
        <sz val="10"/>
        <color rgb="FF1155CC"/>
        <rFont val="Calibri"/>
      </rPr>
      <t xml:space="preserve">[SuperVIP]_Gà Rán KFC_01-03/03
</t>
    </r>
    <r>
      <rPr>
        <sz val="10"/>
        <rFont val="Calibri"/>
      </rPr>
      <t>241231_Gà Rán KFC_25 cities</t>
    </r>
  </si>
  <si>
    <r>
      <rPr>
        <u/>
        <sz val="10"/>
        <color rgb="FF1155CC"/>
        <rFont val="Calibri"/>
      </rPr>
      <t>[Win 2]_Lotteria_Mar</t>
    </r>
    <r>
      <rPr>
        <sz val="10"/>
        <color rgb="FF000000"/>
        <rFont val="Calibri"/>
      </rPr>
      <t>_BH,BD,QNinh,Hue,BMT,VT,DL,KH,HP,NA,TH,CT,BN,QNhon,TG,LA,AG,VL,CM,ST,TV,HA,ND,HD,DT,PT,PY</t>
    </r>
  </si>
  <si>
    <r>
      <rPr>
        <u/>
        <sz val="10"/>
        <color rgb="FF1155CC"/>
        <rFont val="Calibri"/>
      </rPr>
      <t xml:space="preserve">[VIP]_Cơm Thố Anh Nguyễn_05-09/03
</t>
    </r>
    <r>
      <rPr>
        <sz val="10"/>
        <color rgb="FF000000"/>
        <rFont val="Calibri"/>
      </rPr>
      <t>241231_Cơm Thố Anh Nguyễn_10 cities</t>
    </r>
  </si>
  <si>
    <r>
      <rPr>
        <u/>
        <sz val="10"/>
        <color rgb="FF1155CC"/>
        <rFont val="Calibri"/>
      </rPr>
      <t xml:space="preserve">[SuperVIP]_Gà Rán Popeyes_06-09/03
</t>
    </r>
    <r>
      <rPr>
        <sz val="10"/>
        <color rgb="FF000000"/>
        <rFont val="Calibri"/>
      </rPr>
      <t>241231_Gà Rán Popeyes_9 cities</t>
    </r>
  </si>
  <si>
    <r>
      <rPr>
        <u/>
        <sz val="10"/>
        <color rgb="FF1155CC"/>
        <rFont val="Calibri"/>
      </rPr>
      <t xml:space="preserve">[SJBP]_Gà Rán KFC_100k
</t>
    </r>
    <r>
      <rPr>
        <sz val="10"/>
        <color rgb="FF000000"/>
        <rFont val="Calibri"/>
      </rPr>
      <t>241231_Gà Rán KFC_25 cities</t>
    </r>
  </si>
  <si>
    <r>
      <rPr>
        <u/>
        <sz val="10"/>
        <color rgb="FF1155CC"/>
        <rFont val="Calibri"/>
      </rPr>
      <t>[Win 2]_Lotteria_Mar</t>
    </r>
    <r>
      <rPr>
        <sz val="10"/>
        <color rgb="FF000000"/>
        <rFont val="Calibri"/>
      </rPr>
      <t>_241231_Lotteria DI_27 cities</t>
    </r>
  </si>
  <si>
    <r>
      <rPr>
        <u/>
        <sz val="10"/>
        <color rgb="FF1155CC"/>
        <rFont val="Calibri"/>
      </rPr>
      <t>[PNS]_Pepsi FF29 - Pizza Hut_Mar</t>
    </r>
    <r>
      <rPr>
        <sz val="10"/>
        <rFont val="Calibri"/>
      </rPr>
      <t>_241231_Pizza Hut_20 cities</t>
    </r>
  </si>
  <si>
    <r>
      <rPr>
        <u/>
        <sz val="10"/>
        <color rgb="FF1155CC"/>
        <rFont val="Calibri"/>
      </rPr>
      <t>[PNS]_Pepsi FF29 - Jollibee_Mar</t>
    </r>
    <r>
      <rPr>
        <sz val="10"/>
        <rFont val="Calibri"/>
      </rPr>
      <t>_20250306_Jollibee_33 cities</t>
    </r>
  </si>
  <si>
    <r>
      <rPr>
        <u/>
        <sz val="10"/>
        <color rgb="FF1155CC"/>
        <rFont val="Calibri"/>
      </rPr>
      <t>[VIP]_Domino's Pizza_14-16/03</t>
    </r>
    <r>
      <rPr>
        <sz val="10"/>
        <rFont val="Calibri"/>
      </rPr>
      <t xml:space="preserve">  250116_Domino pizza_11 cities</t>
    </r>
  </si>
  <si>
    <r>
      <rPr>
        <u/>
        <sz val="10"/>
        <color rgb="FF1155CC"/>
        <rFont val="Calibri"/>
      </rPr>
      <t>[Win 1]_Lotteria_Mar</t>
    </r>
    <r>
      <rPr>
        <sz val="10"/>
        <rFont val="Calibri"/>
      </rPr>
      <t>_241231_Lotteria DI_27 cities</t>
    </r>
  </si>
  <si>
    <r>
      <rPr>
        <u/>
        <sz val="10"/>
        <color rgb="FF1155CC"/>
        <rFont val="Calibri"/>
      </rPr>
      <t xml:space="preserve">[VIP]_Pizza Hut_21-23/03
</t>
    </r>
    <r>
      <rPr>
        <sz val="10"/>
        <color rgb="FF000000"/>
        <rFont val="Calibri"/>
      </rPr>
      <t>241231_Pizza Hut_20 cities</t>
    </r>
  </si>
  <si>
    <r>
      <rPr>
        <u/>
        <sz val="10"/>
        <color rgb="FF1155CC"/>
        <rFont val="Calibri"/>
      </rPr>
      <t>[PNS]_Pepsi FF29 - Lotteria_Mar</t>
    </r>
    <r>
      <rPr>
        <sz val="10"/>
        <color rgb="FF000000"/>
        <rFont val="Calibri"/>
      </rPr>
      <t>_241231_Lotteria DI_27 cities</t>
    </r>
  </si>
  <si>
    <r>
      <rPr>
        <u/>
        <sz val="10"/>
        <color rgb="FF1155CC"/>
        <rFont val="Calibri"/>
      </rPr>
      <t>[PNS]_Pepsi FF29 - KFC_Mar</t>
    </r>
    <r>
      <rPr>
        <sz val="10"/>
        <rFont val="Calibri"/>
      </rPr>
      <t>_241231_Gà Rán KFC_25 cities</t>
    </r>
  </si>
  <si>
    <r>
      <rPr>
        <u/>
        <sz val="10"/>
        <color rgb="FF1155CC"/>
        <rFont val="Calibri"/>
      </rPr>
      <t xml:space="preserve">[SJBP]_Gà Rán KFC_Combo 55k
</t>
    </r>
    <r>
      <rPr>
        <sz val="10"/>
        <color rgb="FF000000"/>
        <rFont val="Calibri"/>
      </rPr>
      <t>241231_Gà Rán KFC_25 cities</t>
    </r>
  </si>
  <si>
    <r>
      <rPr>
        <u/>
        <sz val="10"/>
        <color rgb="FF1155CC"/>
        <rFont val="Calibri"/>
      </rPr>
      <t>[VIP]_Lotteria_27-30/03</t>
    </r>
    <r>
      <rPr>
        <sz val="10"/>
        <rFont val="Calibri"/>
      </rPr>
      <t xml:space="preserve"> 241231_Lotteria DI_27 cities</t>
    </r>
  </si>
  <si>
    <r>
      <rPr>
        <u/>
        <sz val="10"/>
        <color rgb="FF1155CC"/>
        <rFont val="Calibri"/>
      </rPr>
      <t>[Win 1]_Lotteria_Mar.NĐ</t>
    </r>
    <r>
      <rPr>
        <sz val="10"/>
        <color rgb="FF000000"/>
        <rFont val="Calibri"/>
      </rPr>
      <t>_NĐ</t>
    </r>
  </si>
  <si>
    <r>
      <rPr>
        <u/>
        <sz val="10"/>
        <color rgb="FF1155CC"/>
        <rFont val="Calibri"/>
      </rPr>
      <t xml:space="preserve">[SJBP]_Gà Rán KFC_BAU
</t>
    </r>
    <r>
      <rPr>
        <sz val="10"/>
        <color rgb="FF000000"/>
        <rFont val="Calibri"/>
      </rPr>
      <t>241231_Gà Rán KFC_25 cities</t>
    </r>
  </si>
  <si>
    <r>
      <rPr>
        <u/>
        <sz val="10"/>
        <color rgb="FF1155CC"/>
        <rFont val="Calibri"/>
      </rPr>
      <t xml:space="preserve">[SuperVIP]_Gà Rán KFC_03-06/04
</t>
    </r>
    <r>
      <rPr>
        <sz val="10"/>
        <color rgb="FF000000"/>
        <rFont val="Calibri"/>
      </rPr>
      <t>241231_Gà Rán KFC_25 cities</t>
    </r>
  </si>
  <si>
    <r>
      <rPr>
        <u/>
        <sz val="10"/>
        <color rgb="FF1155CC"/>
        <rFont val="Calibri"/>
      </rPr>
      <t>[PNS]_Pepsi FF30_Apr</t>
    </r>
    <r>
      <rPr>
        <sz val="10"/>
        <color rgb="FF000000"/>
        <rFont val="Calibri"/>
      </rPr>
      <t>_HP, CT, KH, Hue, BH</t>
    </r>
  </si>
  <si>
    <r>
      <rPr>
        <u/>
        <sz val="10"/>
        <color rgb="FF1155CC"/>
        <rFont val="Calibri"/>
      </rPr>
      <t xml:space="preserve">[SuperVIP]_Gà Rán Popeyes_10-13/04
</t>
    </r>
    <r>
      <rPr>
        <sz val="10"/>
        <color rgb="FF000000"/>
        <rFont val="Calibri"/>
      </rPr>
      <t>241231_Gà Rán Popeyes_9 cities</t>
    </r>
  </si>
  <si>
    <r>
      <rPr>
        <u/>
        <sz val="10"/>
        <color rgb="FF1155CC"/>
        <rFont val="Calibri"/>
      </rPr>
      <t xml:space="preserve">[VIP]_Gà Rán Popeyes_18-20/04
</t>
    </r>
    <r>
      <rPr>
        <sz val="10"/>
        <color rgb="FF000000"/>
        <rFont val="Calibri"/>
      </rPr>
      <t>241231_Gà Rán Popeyes_9 cities</t>
    </r>
  </si>
  <si>
    <r>
      <rPr>
        <u/>
        <sz val="10"/>
        <color rgb="FF1155CC"/>
        <rFont val="Calibri"/>
      </rPr>
      <t xml:space="preserve">[SJBP]_McDonald's_B2G2 119k
</t>
    </r>
    <r>
      <rPr>
        <sz val="10"/>
        <color rgb="FF000000"/>
        <rFont val="Calibri"/>
      </rPr>
      <t xml:space="preserve">250416_McDonald's_5 cities	</t>
    </r>
  </si>
  <si>
    <r>
      <rPr>
        <u/>
        <sz val="10"/>
        <color rgb="FF1155CC"/>
        <rFont val="Calibri"/>
      </rPr>
      <t xml:space="preserve">[SJBP]_Cơm Thố Anh Nguyễn_BAU
</t>
    </r>
    <r>
      <rPr>
        <sz val="10"/>
        <rFont val="Calibri"/>
      </rPr>
      <t>250803_Cơm Thố Anh Nguyễn_12 cities</t>
    </r>
  </si>
  <si>
    <r>
      <rPr>
        <u/>
        <sz val="10"/>
        <color rgb="FF1155CC"/>
        <rFont val="Calibri"/>
      </rPr>
      <t xml:space="preserve">[SJBP]_Gà Rán Popeyes_BAU
</t>
    </r>
    <r>
      <rPr>
        <sz val="10"/>
        <color rgb="FF000000"/>
        <rFont val="Calibri"/>
      </rPr>
      <t>241231_Gà Rán Popeyes_9 cities</t>
    </r>
  </si>
  <si>
    <r>
      <rPr>
        <u/>
        <sz val="10"/>
        <color rgb="FF1155CC"/>
        <rFont val="Calibri"/>
      </rPr>
      <t xml:space="preserve">[SJBP]_Cơm Thố Anh Nguyễn_BAU
</t>
    </r>
    <r>
      <rPr>
        <sz val="10"/>
        <rFont val="Calibri"/>
      </rPr>
      <t>250803_Cơm Thố Anh Nguyễn_12 cities</t>
    </r>
  </si>
  <si>
    <r>
      <rPr>
        <u/>
        <sz val="10"/>
        <color rgb="FF1155CC"/>
        <rFont val="Calibri"/>
      </rPr>
      <t>[Win 1]_Lotteria_Apr</t>
    </r>
    <r>
      <rPr>
        <sz val="10"/>
        <rFont val="Calibri"/>
      </rPr>
      <t>_PT</t>
    </r>
  </si>
  <si>
    <r>
      <rPr>
        <u/>
        <sz val="10"/>
        <color rgb="FF1155CC"/>
        <rFont val="Calibri"/>
      </rPr>
      <t>[Alacarte]_Gà Rán KFC_Apr</t>
    </r>
    <r>
      <rPr>
        <sz val="10"/>
        <rFont val="Calibri"/>
      </rPr>
      <t>_241231_Gà Rán KFC_25 cities</t>
    </r>
  </si>
  <si>
    <r>
      <rPr>
        <sz val="10"/>
        <rFont val="Calibri"/>
      </rPr>
      <t xml:space="preserve"> </t>
    </r>
    <r>
      <rPr>
        <u/>
        <sz val="10"/>
        <color rgb="FF1155CC"/>
        <rFont val="Calibri"/>
      </rPr>
      <t xml:space="preserve">[SJBP]_Domino's Pizza_1K
</t>
    </r>
    <r>
      <rPr>
        <sz val="10"/>
        <rFont val="Calibri"/>
      </rPr>
      <t>250116_Domino pizza_11 cities</t>
    </r>
  </si>
  <si>
    <r>
      <rPr>
        <u/>
        <sz val="10"/>
        <color rgb="FF1155CC"/>
        <rFont val="Calibri"/>
      </rPr>
      <t xml:space="preserve">[SJBP]_Cơm Thố Anh Nguyễn_BAU
</t>
    </r>
    <r>
      <rPr>
        <sz val="10"/>
        <rFont val="Calibri"/>
      </rPr>
      <t>250421_Cơm Thố Anh Nguyễn_13 cities</t>
    </r>
  </si>
  <si>
    <r>
      <rPr>
        <u/>
        <sz val="10"/>
        <color rgb="FF1155CC"/>
        <rFont val="Calibri"/>
      </rPr>
      <t xml:space="preserve">[SJBP]_McDonald's_2T2
</t>
    </r>
    <r>
      <rPr>
        <sz val="10"/>
        <rFont val="Calibri"/>
      </rPr>
      <t>250416_McDonald's_5 cities</t>
    </r>
  </si>
  <si>
    <r>
      <rPr>
        <u/>
        <sz val="10"/>
        <color rgb="FF1155CC"/>
        <rFont val="Calibri"/>
      </rPr>
      <t xml:space="preserve">[SuperVIP]_Pizza Hut_28-30/04
</t>
    </r>
    <r>
      <rPr>
        <sz val="10"/>
        <color rgb="FF000000"/>
        <rFont val="Calibri"/>
      </rPr>
      <t>241231_Pizza Hut_20 cities</t>
    </r>
  </si>
  <si>
    <r>
      <rPr>
        <u/>
        <sz val="10"/>
        <color rgb="FF1155CC"/>
        <rFont val="Calibri"/>
      </rPr>
      <t xml:space="preserve">[SuperVIP]_Pizza Hut_28-30/04
</t>
    </r>
    <r>
      <rPr>
        <sz val="10"/>
        <rFont val="Calibri"/>
      </rPr>
      <t>241231_Pizza Hut_20 cities</t>
    </r>
  </si>
  <si>
    <r>
      <rPr>
        <u/>
        <sz val="10"/>
        <color rgb="FF1155CC"/>
        <rFont val="Calibri"/>
      </rPr>
      <t xml:space="preserve">[SJBP]_Gà Rán Popeyes_BOGO May
</t>
    </r>
    <r>
      <rPr>
        <sz val="10"/>
        <color rgb="FF000000"/>
        <rFont val="Calibri"/>
      </rPr>
      <t>241231_Gà Rán Popeyes_9 cities</t>
    </r>
  </si>
  <si>
    <r>
      <rPr>
        <u/>
        <sz val="10"/>
        <color rgb="FF1155CC"/>
        <rFont val="Calibri"/>
      </rPr>
      <t xml:space="preserve">[VIP]_Cơm Thố Anh Nguyễn_01-05/05
</t>
    </r>
    <r>
      <rPr>
        <sz val="10"/>
        <rFont val="Calibri"/>
      </rPr>
      <t xml:space="preserve">250421_Cơm Thố Anh Nguyễn_13 cities
</t>
    </r>
  </si>
  <si>
    <r>
      <rPr>
        <u/>
        <sz val="10"/>
        <color rgb="FF1155CC"/>
        <rFont val="Calibri"/>
      </rPr>
      <t xml:space="preserve">[VIP]_Domino's Pizza_02-04/05
</t>
    </r>
    <r>
      <rPr>
        <sz val="10"/>
        <color rgb="FF000000"/>
        <rFont val="Calibri"/>
      </rPr>
      <t xml:space="preserve"> 250116_Domino pizza_11 cities</t>
    </r>
  </si>
  <si>
    <r>
      <rPr>
        <u/>
        <sz val="10"/>
        <color rgb="FF1155CC"/>
        <rFont val="Calibri"/>
      </rPr>
      <t xml:space="preserve">[VIP]_Gà Rán Texas Chicken_05-08/05
</t>
    </r>
    <r>
      <rPr>
        <sz val="10"/>
        <color rgb="FF000000"/>
        <rFont val="Calibri"/>
      </rPr>
      <t>250102_Gà Rán Texas Chicken_6 cities</t>
    </r>
  </si>
  <si>
    <r>
      <rPr>
        <u/>
        <sz val="10"/>
        <color rgb="FF1155CC"/>
        <rFont val="Calibri"/>
      </rPr>
      <t xml:space="preserve">[SJBP]_Brand_Food_01-31/05
</t>
    </r>
    <r>
      <rPr>
        <sz val="10"/>
        <color rgb="FF000000"/>
        <rFont val="Calibri"/>
      </rPr>
      <t>250424_Lotteria DI_32 cities</t>
    </r>
  </si>
  <si>
    <r>
      <rPr>
        <u/>
        <sz val="10"/>
        <color rgb="FF1155CC"/>
        <rFont val="Calibri"/>
      </rPr>
      <t xml:space="preserve">[SuperVIP]_Gà Rán Popeyes_08-11/05
</t>
    </r>
    <r>
      <rPr>
        <sz val="10"/>
        <color rgb="FF000000"/>
        <rFont val="Calibri"/>
      </rPr>
      <t>241231_Gà Rán Popeyes_9 cities</t>
    </r>
  </si>
  <si>
    <r>
      <rPr>
        <u/>
        <sz val="10"/>
        <color rgb="FF1155CC"/>
        <rFont val="Calibri"/>
      </rPr>
      <t>[SJBP]__Brand 50%</t>
    </r>
    <r>
      <rPr>
        <sz val="10"/>
        <rFont val="Calibri"/>
      </rPr>
      <t xml:space="preserve">  T2+T3</t>
    </r>
  </si>
  <si>
    <r>
      <rPr>
        <u/>
        <sz val="10"/>
        <color rgb="FF1155CC"/>
        <rFont val="Calibri"/>
      </rPr>
      <t xml:space="preserve">[SuperVIP]_Lotteria_12-15/05
</t>
    </r>
    <r>
      <rPr>
        <sz val="10"/>
        <rFont val="Calibri"/>
      </rPr>
      <t>250424_Lotteria DI_32 cities</t>
    </r>
  </si>
  <si>
    <r>
      <rPr>
        <b/>
        <sz val="10"/>
        <color rgb="FFFF0000"/>
        <rFont val="Calibri"/>
      </rPr>
      <t xml:space="preserve">Whitelist on Shopee
</t>
    </r>
    <r>
      <rPr>
        <u/>
        <sz val="10"/>
        <color rgb="FF1155CC"/>
        <rFont val="Calibri"/>
      </rPr>
      <t xml:space="preserve"> [PLF CP]_SPayLater</t>
    </r>
  </si>
  <si>
    <r>
      <rPr>
        <u/>
        <sz val="10"/>
        <color rgb="FF1155CC"/>
        <rFont val="Calibri"/>
      </rPr>
      <t>[SuperVIP]_Pizza Hut_16-18/05</t>
    </r>
    <r>
      <rPr>
        <sz val="10"/>
        <rFont val="Calibri"/>
      </rPr>
      <t>241231_Pizza Hut_20 cities</t>
    </r>
  </si>
  <si>
    <r>
      <rPr>
        <u/>
        <sz val="10"/>
        <color rgb="FF1155CC"/>
        <rFont val="Calibri"/>
      </rPr>
      <t>[SuperVIP]_Pizza Hut_16-18/05</t>
    </r>
    <r>
      <rPr>
        <sz val="10"/>
        <rFont val="Calibri"/>
      </rPr>
      <t>241231_Pizza Hut_20 cities</t>
    </r>
  </si>
  <si>
    <r>
      <rPr>
        <u/>
        <sz val="10"/>
        <color rgb="FF1155CC"/>
        <rFont val="Calibri"/>
      </rPr>
      <t>[Win 2]_TH True Mart_May</t>
    </r>
    <r>
      <rPr>
        <sz val="10"/>
        <rFont val="Calibri"/>
      </rPr>
      <t>_240628_TH True Mart_13 cities</t>
    </r>
  </si>
  <si>
    <r>
      <rPr>
        <u/>
        <sz val="10"/>
        <color rgb="FF1155CC"/>
        <rFont val="Calibri"/>
      </rPr>
      <t xml:space="preserve">[SJBP]_Domino's Pizza_BOGO
</t>
    </r>
    <r>
      <rPr>
        <sz val="10"/>
        <color rgb="FF000000"/>
        <rFont val="Calibri"/>
      </rPr>
      <t xml:space="preserve"> 250116_Domino pizza_11 cities</t>
    </r>
  </si>
  <si>
    <r>
      <rPr>
        <u/>
        <sz val="10"/>
        <color rgb="FF1155CC"/>
        <rFont val="Calibri"/>
      </rPr>
      <t xml:space="preserve">[SuperVIP]_McDonald's_22-25/05
</t>
    </r>
    <r>
      <rPr>
        <sz val="10"/>
        <color rgb="FF000000"/>
        <rFont val="Calibri"/>
      </rPr>
      <t>250416_McDonald's_5 cities</t>
    </r>
  </si>
  <si>
    <r>
      <rPr>
        <u/>
        <sz val="10"/>
        <color rgb="FF1155CC"/>
        <rFont val="Calibri"/>
      </rPr>
      <t xml:space="preserve">[SJBP]_McDonald's_BAU 99k
</t>
    </r>
    <r>
      <rPr>
        <sz val="10"/>
        <color rgb="FF000000"/>
        <rFont val="Calibri"/>
      </rPr>
      <t>250416_McDonald's_5 cities</t>
    </r>
  </si>
  <si>
    <r>
      <rPr>
        <u/>
        <sz val="10"/>
        <color rgb="FF1155CC"/>
        <rFont val="Calibri"/>
      </rPr>
      <t xml:space="preserve">[SJBP]_Gà Rán Popeyes_combo 79k
</t>
    </r>
    <r>
      <rPr>
        <sz val="10"/>
        <color rgb="FF000000"/>
        <rFont val="Calibri"/>
      </rPr>
      <t>241231_Gà Rán Popeyes_9 cities</t>
    </r>
  </si>
  <si>
    <r>
      <rPr>
        <u/>
        <sz val="10"/>
        <color rgb="FF1155CC"/>
        <rFont val="Calibri"/>
      </rPr>
      <t xml:space="preserve">[SJBP]_Gà Rán Popeyes_BOGO May
</t>
    </r>
    <r>
      <rPr>
        <sz val="10"/>
        <color rgb="FF000000"/>
        <rFont val="Calibri"/>
      </rPr>
      <t>241231_Gà Rán Popeyes_9 cities</t>
    </r>
  </si>
  <si>
    <t>[PLF CP]_FS_Chớp Deal Đếm Ngược, Chỉ 6000Đ</t>
  </si>
  <si>
    <t>[PLF CP]_FS_Chớp Deal Đếm Ngược, Chỉ 4000Đ</t>
  </si>
  <si>
    <r>
      <rPr>
        <u/>
        <sz val="10"/>
        <color rgb="FF1155CC"/>
        <rFont val="Calibri"/>
      </rPr>
      <t xml:space="preserve">[SuperVIP]_Gà Rán Popeyes_05-08/06
</t>
    </r>
    <r>
      <rPr>
        <sz val="10"/>
        <rFont val="Calibri"/>
      </rPr>
      <t>241231_Gà Rán Popeyes_9 cities</t>
    </r>
  </si>
  <si>
    <r>
      <rPr>
        <u/>
        <sz val="10"/>
        <color rgb="FF1155CC"/>
        <rFont val="Calibri"/>
      </rPr>
      <t xml:space="preserve">[SuperVIP]_Gà Rán Popeyes_05-08/06
</t>
    </r>
    <r>
      <rPr>
        <sz val="10"/>
        <rFont val="Calibri"/>
      </rPr>
      <t>241231_Gà Rán Popeyes_9 cities</t>
    </r>
  </si>
  <si>
    <r>
      <rPr>
        <u/>
        <sz val="10"/>
        <color rgb="FF1155CC"/>
        <rFont val="Calibri"/>
      </rPr>
      <t>[VIP]_Gà Rán Texas Chicken_09-12/06</t>
    </r>
    <r>
      <rPr>
        <sz val="10"/>
        <rFont val="Calibri"/>
      </rPr>
      <t>250102_Gà Rán Texas Chicken_6 cities</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</si>
  <si>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</si>
  <si>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</si>
  <si>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</si>
  <si>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u/>
        <sz val="10"/>
        <color rgb="FF1155CC"/>
        <rFont val="Calibri"/>
      </rPr>
      <t xml:space="preserve">[SuperVIP]_McDonald's_13-15/06
</t>
    </r>
    <r>
      <rPr>
        <sz val="10"/>
        <color rgb="FF000000"/>
        <rFont val="Calibri"/>
      </rPr>
      <t>250416_McDonald's_5 cities</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</si>
  <si>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</si>
  <si>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</si>
  <si>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u/>
        <sz val="10"/>
        <color rgb="FF1155CC"/>
        <rFont val="Calibri"/>
      </rPr>
      <t xml:space="preserve">[SJBP]_McDonald's_2T2 119k
</t>
    </r>
    <r>
      <rPr>
        <sz val="10"/>
        <color rgb="FF000000"/>
        <rFont val="Calibri"/>
      </rPr>
      <t>250416_McDonald's_5 cities</t>
    </r>
  </si>
  <si>
    <r>
      <rPr>
        <u/>
        <sz val="10"/>
        <color rgb="FF1155CC"/>
        <rFont val="Calibri"/>
      </rPr>
      <t xml:space="preserve">[SuperVIP]_Gà Rán Popeyes_20-22/06
</t>
    </r>
    <r>
      <rPr>
        <sz val="10"/>
        <color rgb="FF000000"/>
        <rFont val="Calibri"/>
      </rPr>
      <t xml:space="preserve">241231_Gà Rán Popeyes_9 cities
</t>
    </r>
  </si>
  <si>
    <r>
      <rPr>
        <u/>
        <sz val="10"/>
        <color rgb="FF1155CC"/>
        <rFont val="Calibri"/>
      </rPr>
      <t>[Alacarte]_Gà Rán KFC_Jun</t>
    </r>
    <r>
      <rPr>
        <sz val="10"/>
        <color rgb="FF000000"/>
        <rFont val="Calibri"/>
      </rPr>
      <t>_241231_Gà Rán KFC_25 cities</t>
    </r>
  </si>
  <si>
    <r>
      <rPr>
        <b/>
        <sz val="10"/>
        <color rgb="FFFF0000"/>
        <rFont val="Calibri"/>
      </rPr>
      <t>[Whitelist New User] [</t>
    </r>
    <r>
      <rPr>
        <sz val="10"/>
        <color theme="1"/>
        <rFont val="Calibri"/>
      </rPr>
      <t>PLF CP]_NU_Tặng bạn mới deal 0Đ</t>
    </r>
  </si>
  <si>
    <r>
      <rPr>
        <u/>
        <sz val="10"/>
        <color rgb="FF1155CC"/>
        <rFont val="Calibri"/>
      </rPr>
      <t>[Alacarte]_Gà Rán KFC_Jun</t>
    </r>
    <r>
      <rPr>
        <sz val="10"/>
        <color rgb="FF000000"/>
        <rFont val="Calibri"/>
      </rPr>
      <t>_241231_Gà Rán KFC_25 cities</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</si>
  <si>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</si>
  <si>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</si>
  <si>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u/>
        <sz val="10"/>
        <color rgb="FF1155CC"/>
        <rFont val="Calibri"/>
      </rPr>
      <t xml:space="preserve">[SJBP]_Gà Rán Popeyes_BOGO
</t>
    </r>
    <r>
      <rPr>
        <sz val="10"/>
        <color rgb="FF000000"/>
        <rFont val="Calibri"/>
      </rPr>
      <t>241231_Gà Rán Popeyes_9 cities</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</si>
  <si>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</si>
  <si>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</si>
  <si>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</si>
  <si>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</si>
  <si>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</si>
  <si>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</si>
  <si>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</si>
  <si>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u/>
        <sz val="10"/>
        <color rgb="FF1155CC"/>
        <rFont val="Calibri"/>
      </rPr>
      <t>[Win 2]_K-FOOD_Jul_All brands</t>
    </r>
    <r>
      <rPr>
        <sz val="10"/>
        <color rgb="FF000000"/>
        <rFont val="Calibri"/>
      </rPr>
      <t>_BD, HP, CT, BH, VT</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</si>
  <si>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</si>
  <si>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</si>
  <si>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u/>
        <sz val="10"/>
        <color rgb="FF1155CC"/>
        <rFont val="Calibri"/>
      </rPr>
      <t>[VIP]_Domino's Pizza_11-13/07</t>
    </r>
    <r>
      <rPr>
        <sz val="10"/>
        <color rgb="FF000000"/>
        <rFont val="Calibri"/>
      </rPr>
      <t xml:space="preserve"> 250116_Domino pizza_11 cities</t>
    </r>
  </si>
  <si>
    <r>
      <rPr>
        <u/>
        <sz val="10"/>
        <color rgb="FF1155CC"/>
        <rFont val="Calibri"/>
      </rPr>
      <t>[Alacarte CB]_K-FOOD_Jul_Focused</t>
    </r>
    <r>
      <rPr>
        <sz val="10"/>
        <rFont val="Calibri"/>
      </rPr>
      <t>_BD, HP, CT, BN</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</si>
  <si>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</si>
  <si>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</si>
  <si>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u/>
        <sz val="10"/>
        <color rgb="FF1155CC"/>
        <rFont val="Calibri"/>
      </rPr>
      <t>[Alacarte CB]_Gà Rán KFC_Jul.CB1</t>
    </r>
    <r>
      <rPr>
        <sz val="10"/>
        <color rgb="FF000000"/>
        <rFont val="Calibri"/>
      </rPr>
      <t>_241231_Gà Rán KFC_25 cities</t>
    </r>
  </si>
  <si>
    <r>
      <rPr>
        <u/>
        <sz val="10"/>
        <color rgb="FF1155CC"/>
        <rFont val="Calibri"/>
      </rPr>
      <t>[VIP]_Lotteria DI_14-17/07</t>
    </r>
    <r>
      <rPr>
        <sz val="10"/>
        <color rgb="FF000000"/>
        <rFont val="Calibri"/>
      </rPr>
      <t xml:space="preserve"> 250424_Lotteria DI_32 cities</t>
    </r>
  </si>
  <si>
    <r>
      <rPr>
        <u/>
        <sz val="10"/>
        <color rgb="FF1155CC"/>
        <rFont val="Calibri"/>
      </rPr>
      <t>[SuperVIP]_Pizza Hut_18-20/07</t>
    </r>
    <r>
      <rPr>
        <sz val="10"/>
        <color rgb="FF000000"/>
        <rFont val="Calibri"/>
      </rPr>
      <t xml:space="preserve"> 241231_Pizza Hut_20 cities</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</si>
  <si>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</si>
  <si>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</si>
  <si>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</si>
  <si>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</si>
  <si>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</si>
  <si>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u/>
        <sz val="10"/>
        <color rgb="FF1155CC"/>
        <rFont val="Calibri"/>
      </rPr>
      <t>[Win 2]_TH True Mart_Jul_SJBP</t>
    </r>
    <r>
      <rPr>
        <sz val="10"/>
        <color rgb="FF000000"/>
        <rFont val="Calibri"/>
      </rPr>
      <t>_250624_TH True Mart_15 cities</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</si>
  <si>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</si>
  <si>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</si>
  <si>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u/>
        <sz val="10"/>
        <color rgb="FF1155CC"/>
        <rFont val="Calibri"/>
      </rPr>
      <t>[Alacarte CB]_Gà Rán KFC_Jul.CB1</t>
    </r>
    <r>
      <rPr>
        <sz val="10"/>
        <rFont val="Calibri"/>
      </rPr>
      <t>_241231_Gà Rán KFC_25 cities</t>
    </r>
  </si>
  <si>
    <r>
      <rPr>
        <u/>
        <sz val="10"/>
        <color rgb="FF1155CC"/>
        <rFont val="Calibri"/>
      </rPr>
      <t>[Alacarte]_Gà Rán KFC_Jul</t>
    </r>
    <r>
      <rPr>
        <sz val="10"/>
        <rFont val="Calibri"/>
      </rPr>
      <t>_241231_Gà Rán KFC_25 cities</t>
    </r>
  </si>
  <si>
    <r>
      <rPr>
        <u/>
        <sz val="10"/>
        <color rgb="FF1155CC"/>
        <rFont val="Calibri"/>
      </rPr>
      <t>[Alacarte]_Gà Rán KFC_Jul</t>
    </r>
    <r>
      <rPr>
        <sz val="10"/>
        <rFont val="Calibri"/>
      </rPr>
      <t>_241231_Gà Rán KFC_25 cities</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</si>
  <si>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</si>
  <si>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</si>
  <si>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u/>
        <sz val="10"/>
        <color rgb="FF1155CC"/>
        <rFont val="Calibri"/>
      </rPr>
      <t xml:space="preserve">[SuperVIP]_McDonald's_01-03/08
</t>
    </r>
    <r>
      <rPr>
        <sz val="10"/>
        <color rgb="FF000000"/>
        <rFont val="Calibri"/>
      </rPr>
      <t xml:space="preserve"> 250707_McDonald's_6 cities</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</si>
  <si>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</si>
  <si>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</si>
  <si>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u/>
        <sz val="10"/>
        <color rgb="FF1155CC"/>
        <rFont val="Calibri"/>
      </rPr>
      <t xml:space="preserve">[VIP]_Gà Rán Texas Chicken_04-07/08
</t>
    </r>
    <r>
      <rPr>
        <sz val="10"/>
        <color rgb="FF000000"/>
        <rFont val="Calibri"/>
      </rPr>
      <t xml:space="preserve"> 250102_Gà Rán Texas Chicken_6 cities</t>
    </r>
  </si>
  <si>
    <r>
      <rPr>
        <b/>
        <sz val="10"/>
        <color rgb="FFFF0000"/>
        <rFont val="Calibri"/>
      </rPr>
      <t>[Whitelist New User] [</t>
    </r>
    <r>
      <rPr>
        <sz val="10"/>
        <color theme="1"/>
        <rFont val="Calibri"/>
      </rPr>
      <t>PLF CP]_NU_Tặng bạn mới deal 0Đ</t>
    </r>
  </si>
  <si>
    <r>
      <rPr>
        <u/>
        <sz val="10"/>
        <color rgb="FF1155CC"/>
        <rFont val="Calibri"/>
      </rPr>
      <t>[SuperVIP]_Gà Rán KFC_08-10/08</t>
    </r>
    <r>
      <rPr>
        <sz val="10"/>
        <color rgb="FF000000"/>
        <rFont val="Calibri"/>
      </rPr>
      <t xml:space="preserve"> c</t>
    </r>
  </si>
  <si>
    <r>
      <rPr>
        <u/>
        <sz val="10"/>
        <color rgb="FF1155CC"/>
        <rFont val="Calibri"/>
      </rPr>
      <t>[SJBP]_Pizza Hut_1T1</t>
    </r>
    <r>
      <rPr>
        <sz val="10"/>
        <color rgb="FF000000"/>
        <rFont val="Calibri"/>
      </rPr>
      <t xml:space="preserve">  241231_Pizza Hut_20 cities</t>
    </r>
  </si>
  <si>
    <r>
      <rPr>
        <u/>
        <sz val="10"/>
        <color rgb="FF1155CC"/>
        <rFont val="Calibri"/>
      </rPr>
      <t>[Win 2]_Co.op Food_Aug_SJBP</t>
    </r>
    <r>
      <rPr>
        <sz val="10"/>
        <color rgb="FF000000"/>
        <rFont val="Calibri"/>
      </rPr>
      <t>_CT</t>
    </r>
  </si>
  <si>
    <r>
      <rPr>
        <u/>
        <sz val="10"/>
        <color rgb="FF1155CC"/>
        <rFont val="Calibri"/>
      </rPr>
      <t>[VIP]_Lotteria_18-21/08</t>
    </r>
    <r>
      <rPr>
        <sz val="10"/>
        <color rgb="FF000000"/>
        <rFont val="Calibri"/>
      </rPr>
      <t xml:space="preserve"> x</t>
    </r>
  </si>
  <si>
    <r>
      <rPr>
        <u/>
        <sz val="10"/>
        <color rgb="FF1155CC"/>
        <rFont val="Calibri"/>
      </rPr>
      <t>[Alacarte]_Gà Rán KFC_Aug</t>
    </r>
    <r>
      <rPr>
        <sz val="10"/>
        <color rgb="FF000000"/>
        <rFont val="Calibri"/>
      </rPr>
      <t>_241231_Gà Rán KFC_25 cities</t>
    </r>
  </si>
  <si>
    <r>
      <rPr>
        <u/>
        <sz val="10"/>
        <color rgb="FF1155CC"/>
        <rFont val="Calibri"/>
      </rPr>
      <t>[Win 2]_TH True Mart_Aug_SJBP</t>
    </r>
    <r>
      <rPr>
        <sz val="10"/>
        <rFont val="Calibri"/>
      </rPr>
      <t>_250730_TH True Mart_17 cities</t>
    </r>
  </si>
  <si>
    <r>
      <rPr>
        <u/>
        <sz val="10"/>
        <color rgb="FF1155CC"/>
        <rFont val="Calibri"/>
      </rPr>
      <t xml:space="preserve">[VIP]_Domino's Pizza_22-24/08
</t>
    </r>
    <r>
      <rPr>
        <sz val="10"/>
        <color rgb="FF000000"/>
        <rFont val="Calibri"/>
      </rPr>
      <t xml:space="preserve"> 250116_Domino pizza_11 cities</t>
    </r>
  </si>
  <si>
    <r>
      <rPr>
        <u/>
        <sz val="10"/>
        <color rgb="FF1155CC"/>
        <rFont val="Calibri"/>
      </rPr>
      <t>[Alacarte]_Gà Rán KFC_Aug</t>
    </r>
    <r>
      <rPr>
        <sz val="10"/>
        <color rgb="FF000000"/>
        <rFont val="Calibri"/>
      </rPr>
      <t>_241231_Gà Rán KFC_25 cities</t>
    </r>
  </si>
  <si>
    <r>
      <rPr>
        <u/>
        <sz val="10"/>
        <color rgb="FF1155CC"/>
        <rFont val="Calibri"/>
      </rPr>
      <t xml:space="preserve">[SuperVIP]_Gà Rán Popeyes_25-28/08
</t>
    </r>
    <r>
      <rPr>
        <sz val="10"/>
        <color rgb="FF000000"/>
        <rFont val="Calibri"/>
      </rPr>
      <t>241231_Gà Rán Popeyes_9 cities</t>
    </r>
  </si>
  <si>
    <r>
      <rPr>
        <u/>
        <sz val="10"/>
        <color rgb="FF1155CC"/>
        <rFont val="Calibri"/>
      </rPr>
      <t xml:space="preserve">[SuperVIP]_McDonald's_01-04/09
</t>
    </r>
    <r>
      <rPr>
        <sz val="10"/>
        <color rgb="FF000000"/>
        <rFont val="Calibri"/>
      </rPr>
      <t xml:space="preserve"> 250707_McDonald's_6 cities</t>
    </r>
  </si>
  <si>
    <r>
      <rPr>
        <u/>
        <sz val="10"/>
        <color rgb="FF1155CC"/>
        <rFont val="Calibri"/>
      </rPr>
      <t xml:space="preserve">[SuperVIP]_McDonald's_01-04/09
</t>
    </r>
    <r>
      <rPr>
        <sz val="10"/>
        <color rgb="FF000000"/>
        <rFont val="Calibri"/>
      </rPr>
      <t xml:space="preserve"> 250707_McDonald's_6 cities</t>
    </r>
  </si>
  <si>
    <r>
      <rPr>
        <u/>
        <sz val="10"/>
        <color rgb="FF1155CC"/>
        <rFont val="Calibri"/>
      </rPr>
      <t>[Alacarte CB]_Lotteria_Sep.CB1</t>
    </r>
    <r>
      <rPr>
        <sz val="10"/>
        <color rgb="FF000000"/>
        <rFont val="Calibri"/>
      </rPr>
      <t>_Hue, DL</t>
    </r>
  </si>
  <si>
    <r>
      <rPr>
        <u/>
        <sz val="10"/>
        <color rgb="FF1155CC"/>
        <rFont val="Calibri"/>
      </rPr>
      <t xml:space="preserve">[VIP]_Pizza Hut_05-07/09
</t>
    </r>
    <r>
      <rPr>
        <sz val="10"/>
        <color rgb="FF000000"/>
        <rFont val="Calibri"/>
      </rPr>
      <t>241231_Pizza Hut_20 cities</t>
    </r>
  </si>
  <si>
    <r>
      <rPr>
        <u/>
        <sz val="10"/>
        <color rgb="FF1155CC"/>
        <rFont val="Calibri"/>
      </rPr>
      <t xml:space="preserve">[SuperVIP]_Gà Rán KFC_05-07/09
</t>
    </r>
    <r>
      <rPr>
        <sz val="10"/>
        <color rgb="FF000000"/>
        <rFont val="Calibri"/>
      </rPr>
      <t>241231_Gà Rán KFC_25 cities</t>
    </r>
  </si>
  <si>
    <r>
      <rPr>
        <u/>
        <sz val="10"/>
        <color rgb="FF1155CC"/>
        <rFont val="Calibri"/>
      </rPr>
      <t xml:space="preserve">[VIP]_Gà Rán Texas Chicken_08-11/09
</t>
    </r>
    <r>
      <rPr>
        <u/>
        <sz val="10"/>
        <color rgb="FF000000"/>
        <rFont val="Calibri"/>
      </rPr>
      <t>250102_Gà Rán Texas Chicken_6 cities</t>
    </r>
  </si>
  <si>
    <r>
      <rPr>
        <u/>
        <sz val="10"/>
        <color rgb="FF1155CC"/>
        <rFont val="Calibri"/>
      </rPr>
      <t>[Win 1]_Lotteria_Sep</t>
    </r>
    <r>
      <rPr>
        <sz val="10"/>
        <rFont val="Calibri"/>
      </rPr>
      <t>_VT</t>
    </r>
  </si>
  <si>
    <r>
      <rPr>
        <u/>
        <sz val="10"/>
        <color rgb="FF1155CC"/>
        <rFont val="Calibri"/>
      </rPr>
      <t xml:space="preserve">[VIP]_Domino's Pizza_12-14/09
</t>
    </r>
    <r>
      <rPr>
        <sz val="10"/>
        <color rgb="FF000000"/>
        <rFont val="Calibri"/>
      </rPr>
      <t>250116_Domino pizza_11 cities</t>
    </r>
  </si>
  <si>
    <r>
      <rPr>
        <u/>
        <sz val="10"/>
        <color rgb="FF1155CC"/>
        <rFont val="Calibri"/>
      </rPr>
      <t xml:space="preserve">[SJBP]_Gà Rán Popeyes_1T1
</t>
    </r>
    <r>
      <rPr>
        <sz val="10"/>
        <color rgb="FF000000"/>
        <rFont val="Calibri"/>
      </rPr>
      <t>241231_Gà Rán Popeyes_9 cities</t>
    </r>
  </si>
  <si>
    <r>
      <rPr>
        <u/>
        <sz val="10"/>
        <color rgb="FF1155CC"/>
        <rFont val="Calibri"/>
      </rPr>
      <t xml:space="preserve">[SuperVIP]_Gà Rán Popeyes_18-21/09
</t>
    </r>
    <r>
      <rPr>
        <sz val="10"/>
        <color rgb="FF000000"/>
        <rFont val="Calibri"/>
      </rPr>
      <t>241231_Gà Rán Popeyes_9 cities</t>
    </r>
  </si>
  <si>
    <r>
      <rPr>
        <u/>
        <sz val="10"/>
        <color rgb="FF1155CC"/>
        <rFont val="Calibri"/>
      </rPr>
      <t>[Alacarte CB]_Gà Rán KFC_Sep.CB1</t>
    </r>
    <r>
      <rPr>
        <sz val="10"/>
        <color rgb="FF000000"/>
        <rFont val="Calibri"/>
      </rPr>
      <t>_241231_Gà Rán KFC_25 cities</t>
    </r>
  </si>
  <si>
    <r>
      <rPr>
        <u/>
        <sz val="10"/>
        <color rgb="FF1155CC"/>
        <rFont val="Calibri"/>
      </rPr>
      <t xml:space="preserve">[VIP]_Lotteria_22-25/09
</t>
    </r>
    <r>
      <rPr>
        <sz val="10"/>
        <color rgb="FF000000"/>
        <rFont val="Calibri"/>
      </rPr>
      <t>250424_Lotteria DI_32 cities</t>
    </r>
  </si>
  <si>
    <r>
      <rPr>
        <u/>
        <sz val="10"/>
        <color rgb="FF1155CC"/>
        <rFont val="Calibri"/>
      </rPr>
      <t xml:space="preserve">[SJBP]_McDonald's_2t2
</t>
    </r>
    <r>
      <rPr>
        <sz val="10"/>
        <color rgb="FF000000"/>
        <rFont val="Calibri"/>
      </rPr>
      <t xml:space="preserve"> 250707_McDonald's_6 cities</t>
    </r>
  </si>
  <si>
    <r>
      <rPr>
        <u/>
        <sz val="10"/>
        <color rgb="FF1155CC"/>
        <rFont val="Calibri"/>
      </rPr>
      <t>[SuperVIP]_Gà Rán KFC_26-28/09</t>
    </r>
    <r>
      <rPr>
        <sz val="10"/>
        <color rgb="FF000000"/>
        <rFont val="Calibri"/>
      </rPr>
      <t xml:space="preserve"> 241231_Gà Rán KFC_25 cities</t>
    </r>
  </si>
  <si>
    <r>
      <rPr>
        <u/>
        <sz val="10"/>
        <color rgb="FF1155CC"/>
        <rFont val="Calibri"/>
      </rPr>
      <t>[Win 2]_TH True Mart_Sep_SJBP</t>
    </r>
    <r>
      <rPr>
        <sz val="10"/>
        <color rgb="FF000000"/>
        <rFont val="Calibri"/>
      </rPr>
      <t>_250730_TH True Mart_17 cities</t>
    </r>
  </si>
  <si>
    <r>
      <rPr>
        <u/>
        <sz val="10"/>
        <color rgb="FF1155CC"/>
        <rFont val="Calibri"/>
      </rPr>
      <t xml:space="preserve">[SJBP]_McDonald's_2t2
</t>
    </r>
    <r>
      <rPr>
        <sz val="10"/>
        <rFont val="Calibri"/>
      </rPr>
      <t xml:space="preserve"> 250707_McDonald's_6 cities</t>
    </r>
  </si>
  <si>
    <r>
      <rPr>
        <u/>
        <sz val="10"/>
        <color rgb="FF1155CC"/>
        <rFont val="Calibri"/>
      </rPr>
      <t xml:space="preserve">[SJBP]_McDonald's_119k
</t>
    </r>
    <r>
      <rPr>
        <sz val="10"/>
        <color rgb="FF000000"/>
        <rFont val="Calibri"/>
      </rPr>
      <t>250707_McDonald's_6 cities</t>
    </r>
  </si>
  <si>
    <r>
      <rPr>
        <u/>
        <sz val="10"/>
        <color rgb="FF1155CC"/>
        <rFont val="Calibri"/>
      </rPr>
      <t xml:space="preserve">[VIP]_Gà Rán Texas Chicken_06-09/10
</t>
    </r>
    <r>
      <rPr>
        <sz val="10"/>
        <color rgb="FF000000"/>
        <rFont val="Calibri"/>
      </rPr>
      <t>250102_Gà Rán Texas Chicken_6 cities</t>
    </r>
  </si>
  <si>
    <r>
      <rPr>
        <u/>
        <sz val="10"/>
        <color rgb="FF1155CC"/>
        <rFont val="Calibri"/>
      </rPr>
      <t xml:space="preserve">[SJBP]_McDonald's_119k
</t>
    </r>
    <r>
      <rPr>
        <sz val="10"/>
        <color rgb="FF000000"/>
        <rFont val="Calibri"/>
      </rPr>
      <t>250707_McDonald's_6 cities</t>
    </r>
  </si>
  <si>
    <r>
      <rPr>
        <u/>
        <sz val="10"/>
        <color rgb="FF1155CC"/>
        <rFont val="Calibri"/>
      </rPr>
      <t xml:space="preserve">[VIP]_Gà Rán Texas Chicken_13-16/10
</t>
    </r>
    <r>
      <rPr>
        <sz val="10"/>
        <color rgb="FF000000"/>
        <rFont val="Calibri"/>
      </rPr>
      <t>250102_Gà Rán Texas Chicken_6 cities</t>
    </r>
  </si>
  <si>
    <r>
      <rPr>
        <u/>
        <sz val="10"/>
        <color rgb="FF1155CC"/>
        <rFont val="Calibri"/>
      </rPr>
      <t xml:space="preserve">[SJBP]_Gà Rán Popeyes_BOGO
</t>
    </r>
    <r>
      <rPr>
        <sz val="10"/>
        <rFont val="Calibri"/>
      </rPr>
      <t>241231_Gà Rán Popeyes_9 cities</t>
    </r>
  </si>
  <si>
    <r>
      <rPr>
        <u/>
        <sz val="10"/>
        <color rgb="FF1155CC"/>
        <rFont val="Calibri"/>
      </rPr>
      <t xml:space="preserve">[SJBP]_Gà Rán Popeyes_BOGO
</t>
    </r>
    <r>
      <rPr>
        <sz val="10"/>
        <rFont val="Calibri"/>
      </rPr>
      <t>241231_Gà Rán Popeyes_9 cities</t>
    </r>
  </si>
  <si>
    <r>
      <rPr>
        <u/>
        <sz val="10"/>
        <color rgb="FF1155CC"/>
        <rFont val="Calibri"/>
      </rPr>
      <t xml:space="preserve">[SuperVIP]_McDonald's_17-19/10
</t>
    </r>
    <r>
      <rPr>
        <sz val="10"/>
        <color rgb="FF000000"/>
        <rFont val="Calibri"/>
      </rPr>
      <t xml:space="preserve"> 250707_McDonald's_6 cities</t>
    </r>
  </si>
  <si>
    <r>
      <rPr>
        <u/>
        <sz val="10"/>
        <color rgb="FF1155CC"/>
        <rFont val="Calibri"/>
      </rPr>
      <t>[Alacarte]_Gà Rán KFC_Oct</t>
    </r>
    <r>
      <rPr>
        <sz val="10"/>
        <color rgb="FF000000"/>
        <rFont val="Calibri"/>
      </rPr>
      <t>_241231_Gà Rán KFC_25 cities</t>
    </r>
  </si>
  <si>
    <r>
      <rPr>
        <u/>
        <sz val="10"/>
        <color rgb="FF1155CC"/>
        <rFont val="Calibri"/>
      </rPr>
      <t xml:space="preserve">[SuperVIP]_Cơm Thố Anh Nguyễn_22-26/10
</t>
    </r>
    <r>
      <rPr>
        <sz val="10"/>
        <color rgb="FF000000"/>
        <rFont val="Calibri"/>
      </rPr>
      <t>250718_Cơm Thố Anh Nguyễn_11 cities</t>
    </r>
  </si>
  <si>
    <r>
      <rPr>
        <u/>
        <sz val="10"/>
        <color rgb="FF1155CC"/>
        <rFont val="Calibri"/>
      </rPr>
      <t>[Win 2]_TH True Mart_Oct</t>
    </r>
    <r>
      <rPr>
        <sz val="10"/>
        <color rgb="FF000000"/>
        <rFont val="Calibri"/>
      </rPr>
      <t>_250925_TH True Mart_18 cities</t>
    </r>
  </si>
  <si>
    <r>
      <rPr>
        <u/>
        <sz val="10"/>
        <color rgb="FF1155CC"/>
        <rFont val="Calibri"/>
      </rPr>
      <t>[Alacarte CB]_TH True Mart_Oct_CB2</t>
    </r>
    <r>
      <rPr>
        <sz val="10"/>
        <color rgb="FF000000"/>
        <rFont val="Calibri"/>
      </rPr>
      <t>_250925_TH True Mart_18 cities</t>
    </r>
  </si>
  <si>
    <r>
      <rPr>
        <u/>
        <sz val="10"/>
        <color rgb="FF1155CC"/>
        <rFont val="Calibri"/>
      </rPr>
      <t>[Alacarte]_Gà Rán KFC_Oct</t>
    </r>
    <r>
      <rPr>
        <sz val="10"/>
        <color rgb="FF000000"/>
        <rFont val="Calibri"/>
      </rPr>
      <t>_241231_Gà Rán KFC_25 cities</t>
    </r>
  </si>
  <si>
    <r>
      <rPr>
        <u/>
        <sz val="10"/>
        <color rgb="FF1155CC"/>
        <rFont val="Calibri"/>
      </rPr>
      <t>[PNS]_Pepsi Meal_Nov_Cuisine_Cơm Gà</t>
    </r>
    <r>
      <rPr>
        <sz val="10"/>
        <color rgb="FF000000"/>
        <rFont val="Calibri"/>
      </rPr>
      <t>_CT, HP</t>
    </r>
  </si>
  <si>
    <r>
      <rPr>
        <u/>
        <sz val="10"/>
        <color rgb="FF1155CC"/>
        <rFont val="Calibri"/>
      </rPr>
      <t>[Alacarte]_Gà Rán KFC_Nov</t>
    </r>
    <r>
      <rPr>
        <sz val="10"/>
        <color rgb="FF000000"/>
        <rFont val="Calibri"/>
      </rPr>
      <t>_241231_Gà Rán KFC_25 cities</t>
    </r>
  </si>
  <si>
    <r>
      <rPr>
        <u/>
        <sz val="10"/>
        <color rgb="FF1155CC"/>
        <rFont val="Calibri"/>
      </rPr>
      <t>[Win 2]_TH True Mart_Nov_SJBP</t>
    </r>
    <r>
      <rPr>
        <sz val="10"/>
        <rFont val="Calibri"/>
      </rPr>
      <t>_250925_TH True Mart_18 cities</t>
    </r>
  </si>
  <si>
    <r>
      <rPr>
        <u/>
        <sz val="10"/>
        <color rgb="FF1155CC"/>
        <rFont val="Calibri"/>
      </rPr>
      <t>[Alacarte]_Gà Rán KFC_Nov</t>
    </r>
    <r>
      <rPr>
        <sz val="10"/>
        <rFont val="Calibri"/>
      </rPr>
      <t>_241231_Gà Rán KFC_25 cities</t>
    </r>
  </si>
  <si>
    <r>
      <rPr>
        <u/>
        <sz val="10"/>
        <color rgb="FF1155CC"/>
        <rFont val="Calibri"/>
      </rPr>
      <t>[Alacarte]_Gà Rán KFC_Nov</t>
    </r>
    <r>
      <rPr>
        <sz val="10"/>
        <rFont val="Calibri"/>
      </rPr>
      <t>_241231_Gà Rán KFC_25 cities</t>
    </r>
  </si>
  <si>
    <r>
      <rPr>
        <u/>
        <sz val="10"/>
        <color rgb="FF1155CC"/>
        <rFont val="Calibri"/>
      </rPr>
      <t>[PNS]_Pepsi Baseline_Dec_phase 1</t>
    </r>
    <r>
      <rPr>
        <sz val="10"/>
        <rFont val="Calibri"/>
      </rPr>
      <t>_CT, KH, BH, HP, Hue, BD</t>
    </r>
  </si>
  <si>
    <r>
      <rPr>
        <u/>
        <sz val="10"/>
        <color rgb="FF1155CC"/>
        <rFont val="Calibri"/>
      </rPr>
      <t>[Win 2]_TH True Mart_Dec_SJBP</t>
    </r>
    <r>
      <rPr>
        <sz val="10"/>
        <color rgb="FF000000"/>
        <rFont val="Calibri"/>
      </rPr>
      <t>_250925_TH True Mart_18 cities</t>
    </r>
  </si>
  <si>
    <r>
      <rPr>
        <u/>
        <sz val="10"/>
        <color rgb="FF1155CC"/>
        <rFont val="Calibri"/>
      </rPr>
      <t>[Alacarte]_Gà Rán KFC_Dec</t>
    </r>
    <r>
      <rPr>
        <sz val="10"/>
        <color rgb="FF000000"/>
        <rFont val="Calibri"/>
      </rPr>
      <t>_241231_Gà Rán KFC_25 cities</t>
    </r>
  </si>
  <si>
    <r>
      <rPr>
        <sz val="10"/>
        <rFont val="Calibri"/>
      </rPr>
      <t xml:space="preserve">
[</t>
    </r>
    <r>
      <rPr>
        <u/>
        <sz val="10"/>
        <color rgb="FF1155CC"/>
        <rFont val="Calibri"/>
      </rPr>
      <t>SuperVIP]_McDonald's_26-28/12</t>
    </r>
    <r>
      <rPr>
        <sz val="10"/>
        <rFont val="Calibri"/>
      </rPr>
      <t xml:space="preserve"> 251025_McDonald's_7 cities</t>
    </r>
  </si>
  <si>
    <r>
      <rPr>
        <u/>
        <sz val="10"/>
        <color rgb="FF1155CC"/>
        <rFont val="Calibri"/>
      </rPr>
      <t>[Alacarte]_Gà Rán KFC_Dec</t>
    </r>
    <r>
      <rPr>
        <sz val="10"/>
        <rFont val="Calibri"/>
      </rPr>
      <t>_241231_Gà Rán KFC_25 cities</t>
    </r>
  </si>
  <si>
    <r>
      <rPr>
        <u/>
        <sz val="10"/>
        <color rgb="FF1155CC"/>
        <rFont val="Calibri"/>
      </rPr>
      <t>[PNS]_Pepsi Baseline_Dec_phase 2</t>
    </r>
    <r>
      <rPr>
        <sz val="10"/>
        <color rgb="FF000000"/>
        <rFont val="Calibri"/>
      </rPr>
      <t>_CT, KH, BH, HP, Hue, BD</t>
    </r>
  </si>
  <si>
    <r>
      <rPr>
        <u/>
        <sz val="10"/>
        <color rgb="FF1155CC"/>
        <rFont val="Calibri"/>
      </rPr>
      <t>[PNS]_Coke Tết_Jan_Feb</t>
    </r>
    <r>
      <rPr>
        <sz val="10"/>
        <color rgb="FF000000"/>
        <rFont val="Calibri"/>
      </rPr>
      <t>_HP, KH, CT</t>
    </r>
  </si>
  <si>
    <r>
      <rPr>
        <u/>
        <sz val="10"/>
        <color rgb="FF1155CC"/>
        <rFont val="Calibri"/>
      </rPr>
      <t>[PNS]_Coke Tết_Jan_Feb</t>
    </r>
    <r>
      <rPr>
        <sz val="10"/>
        <color rgb="FF000000"/>
        <rFont val="Calibri"/>
      </rPr>
      <t>_HP, KH, CT</t>
    </r>
  </si>
  <si>
    <r>
      <rPr>
        <sz val="10"/>
        <rFont val="Calibri"/>
      </rPr>
      <t xml:space="preserve">[PLF CP]_WC_Ngày Thương Hiệu, Giảm Tới 50K
còn lại: </t>
    </r>
    <r>
      <rPr>
        <u/>
        <sz val="10"/>
        <color rgb="FF1155CC"/>
        <rFont val="Calibri"/>
      </rPr>
      <t>[PLF CP]_BAU_Bữa tối đủ chất, giảm tới 50.000Đ</t>
    </r>
  </si>
  <si>
    <r>
      <rPr>
        <sz val="10"/>
        <rFont val="Calibri"/>
      </rPr>
      <t>[PLF CP]_15.1_Khao Deal Rộn Ràng, Giảm tới 50%
còn lại:</t>
    </r>
    <r>
      <rPr>
        <u/>
        <sz val="10"/>
        <color rgb="FF1155CC"/>
        <rFont val="Calibri"/>
      </rPr>
      <t>[PLF CP]_BAU_Món gì cũng ngon, bữa tối giảm 30.000Đ</t>
    </r>
  </si>
  <si>
    <r>
      <rPr>
        <sz val="10"/>
        <rFont val="Calibri"/>
      </rPr>
      <t xml:space="preserve">[PLF CP]_15.1_Khao Deal Rộn Ràng, Giảm tới 50%
còn lại: </t>
    </r>
    <r>
      <rPr>
        <u/>
        <sz val="10"/>
        <color rgb="FF1155CC"/>
        <rFont val="Calibri"/>
      </rPr>
      <t>[PLF CP]_BAU_Bữa tối đủ chất, giảm tới 50.000Đ</t>
    </r>
  </si>
  <si>
    <r>
      <rPr>
        <sz val="10"/>
        <rFont val="Calibri"/>
      </rPr>
      <t xml:space="preserve">[PLF CP]_WC_Ngày Thương Hiệu, Giảm Tới 50K
newcities: </t>
    </r>
    <r>
      <rPr>
        <u/>
        <sz val="10"/>
        <color rgb="FF1155CC"/>
        <rFont val="Calibri"/>
      </rPr>
      <t>[PLF CP]_BAU_Bữa tối đủ chất, giảm tới 50.000Đ</t>
    </r>
  </si>
  <si>
    <r>
      <rPr>
        <sz val="10"/>
        <rFont val="Calibri"/>
      </rPr>
      <t xml:space="preserve">[PLF CP]_15.1_Khao Deal Rộn Ràng, Giảm tới 188.000Đ
newcities: </t>
    </r>
    <r>
      <rPr>
        <u/>
        <sz val="10"/>
        <color rgb="FF1155CC"/>
        <rFont val="Calibri"/>
      </rPr>
      <t>[PLF CP]_BAU_Bữa tối đủ chất, giảm tới 50.000Đ</t>
    </r>
  </si>
  <si>
    <r>
      <rPr>
        <sz val="10"/>
        <rFont val="Calibri"/>
      </rPr>
      <t>[PLF CP]_WC_Thứ 2 Đầu Tuần, Giảm 30000đ
còn lại:</t>
    </r>
    <r>
      <rPr>
        <u/>
        <sz val="10"/>
        <color rgb="FF1155CC"/>
        <rFont val="Calibri"/>
      </rPr>
      <t>[PLF CP]_BAU_Món gì cũng ngon, bữa tối giảm 30.000Đ</t>
    </r>
  </si>
  <si>
    <t>16-17h: [PLF CP]_15.1_Khao Deal Rộn Ràng, Giảm tới 50%
còn lại:[PLF CP]_15.1_Ăn Thả Ga, Giảm Không Giới Hạn
17-18H: [PLF CP]_15.1_Săn Deal Đầu Năm, Giảm tới 95.000Đ
18-19H: [PLF CP]_15.1_ĐẠI TIỆC BỮA TỐI Giảm 50%
newcities: [PLF CP]_15.1_Du Xuân Đầu Năm, Giảm 70.000Đ_OTH</t>
  </si>
  <si>
    <r>
      <rPr>
        <sz val="10"/>
        <rFont val="Calibri"/>
      </rPr>
      <t xml:space="preserve">[PLF CP]_WC_Thứ 4 Vui Vẻ, Giảm Tới 50,000đ
newcities: </t>
    </r>
    <r>
      <rPr>
        <u/>
        <sz val="10"/>
        <color rgb="FF1155CC"/>
        <rFont val="Calibri"/>
      </rPr>
      <t xml:space="preserve"> [PLF CP]_BAU_Bữa tối đủ chất, giảm tới 50.000Đ</t>
    </r>
  </si>
  <si>
    <r>
      <rPr>
        <sz val="10"/>
        <rFont val="Calibri"/>
      </rPr>
      <t xml:space="preserve">SPF:  </t>
    </r>
    <r>
      <rPr>
        <u/>
        <sz val="10"/>
        <color rgb="FF1155CC"/>
        <rFont val="Calibri"/>
      </rPr>
      <t xml:space="preserve">[PLF CP]_SPXI_BAU
</t>
    </r>
    <r>
      <rPr>
        <sz val="10"/>
        <rFont val="Calibri"/>
      </rPr>
      <t>SP:"</t>
    </r>
    <r>
      <rPr>
        <u/>
        <sz val="10"/>
        <color rgb="FF1155CC"/>
        <rFont val="Calibri"/>
      </rPr>
      <t>[PLF CP]_BAU_Bữa tối đủ chất, giảm tới 50.000Đ</t>
    </r>
  </si>
  <si>
    <r>
      <rPr>
        <strike/>
        <sz val="10"/>
        <rFont val="Calibri"/>
      </rPr>
      <t>[PLF CP]_WC_Thứ 6 Ngày Vàng, Giảm Không Giới Hạn</t>
    </r>
    <r>
      <rPr>
        <sz val="10"/>
        <rFont val="Calibri"/>
      </rPr>
      <t xml:space="preserve">
</t>
    </r>
    <r>
      <rPr>
        <sz val="10"/>
        <color rgb="FFFF0000"/>
        <rFont val="Calibri"/>
      </rPr>
      <t>[PLF CP_add]_Coke_KV Chính Vạn Deal Sum Vầy</t>
    </r>
  </si>
  <si>
    <r>
      <rPr>
        <sz val="10"/>
        <rFont val="Calibri"/>
      </rPr>
      <t xml:space="preserve">[PLF CP]_BAU_Siêu Đại Tiệc Giảm Cực Nhiệt 199,000 đồng
còn lại:  </t>
    </r>
    <r>
      <rPr>
        <u/>
        <sz val="10"/>
        <color rgb="FF1155CC"/>
        <rFont val="Calibri"/>
      </rPr>
      <t>[PLF CP]_BAU_Bữa tối đủ chất, giảm tới 70.000Đ</t>
    </r>
  </si>
  <si>
    <r>
      <rPr>
        <sz val="10"/>
        <rFont val="Calibri"/>
      </rPr>
      <t>[PLF CP]_WC_Thứ 3 No Nê, Giảm 40.000Đ
còn lại:</t>
    </r>
    <r>
      <rPr>
        <u/>
        <sz val="10"/>
        <color rgb="FF1155CC"/>
        <rFont val="Calibri"/>
      </rPr>
      <t xml:space="preserve"> [PLF CP]_BAU_Đặt món ăn tối, chỉ từ 40.000Đ</t>
    </r>
  </si>
  <si>
    <r>
      <rPr>
        <sz val="10"/>
        <rFont val="Calibri"/>
      </rPr>
      <t>[PLF CP]_WC_Thứ 4 Vui Vẻ, Giảm Tới 50,000đ
newcities:</t>
    </r>
    <r>
      <rPr>
        <u/>
        <sz val="10"/>
        <color rgb="FF1155CC"/>
        <rFont val="Calibri"/>
      </rPr>
      <t>[PLF CP]_BAU_Bữa tối đủ chất, giảm tới 50.000Đ</t>
    </r>
  </si>
  <si>
    <r>
      <rPr>
        <sz val="10"/>
        <rFont val="Calibri"/>
      </rPr>
      <t>[PLF CP]_WC_Ngày Thương Hiệu, Giảm Tới 50K
newcities:</t>
    </r>
    <r>
      <rPr>
        <u/>
        <sz val="10"/>
        <color rgb="FF1155CC"/>
        <rFont val="Calibri"/>
      </rPr>
      <t>[PLF CP]_BAU_Món gì cũng ngon, bữa tối giảm 30.000Đ</t>
    </r>
  </si>
  <si>
    <t>[PLF CP]_14.2_Mùa Yêu Deal Hời, Giảm tới 142.000Đ
còn lại:[PLF CP]_WC_Tiệc cuối tuần, giảm tưng bừng 105.000Đ</t>
  </si>
  <si>
    <r>
      <rPr>
        <sz val="10"/>
        <rFont val="Calibri"/>
      </rPr>
      <t>[PLF CP]_WC_Thứ 2 Đầu Tuần, Giảm 30000đ_T2
còn lại:</t>
    </r>
    <r>
      <rPr>
        <u/>
        <sz val="10"/>
        <color rgb="FF1155CC"/>
        <rFont val="Calibri"/>
      </rPr>
      <t>[PLF CP]_BAU_Món gì cũng ngon, bữa tối giảm 30.000Đ</t>
    </r>
  </si>
  <si>
    <r>
      <rPr>
        <sz val="10"/>
        <rFont val="Calibri"/>
      </rPr>
      <t>[PLF CP]_14.2_Mùa Yêu Deal Hời, Giảm tới 50%
còn lại:</t>
    </r>
    <r>
      <rPr>
        <u/>
        <sz val="10"/>
        <color rgb="FF1155CC"/>
        <rFont val="Calibri"/>
      </rPr>
      <t xml:space="preserve"> [PLF CP]_BAU_Đặt món ăn tối, chỉ từ 40.000Đ</t>
    </r>
  </si>
  <si>
    <r>
      <rPr>
        <sz val="10"/>
        <rFont val="Calibri"/>
      </rPr>
      <t>[PLF CP]_WC_Thứ 4 Vui Vẻ, Giảm Tới 50,000đ
newcities:</t>
    </r>
    <r>
      <rPr>
        <u/>
        <sz val="10"/>
        <color rgb="FF1155CC"/>
        <rFont val="Calibri"/>
      </rPr>
      <t>[PLF CP]_BAU_Bữa tối đủ chất, giảm tới 50.000Đ</t>
    </r>
  </si>
  <si>
    <r>
      <rPr>
        <sz val="10"/>
        <rFont val="Calibri"/>
      </rPr>
      <t>[PLF CP]_WC_Ngày Thương Hiệu, Giảm Tới 50K
newcities:</t>
    </r>
    <r>
      <rPr>
        <u/>
        <sz val="10"/>
        <color rgb="FF1155CC"/>
        <rFont val="Calibri"/>
      </rPr>
      <t>[PLF CP]_BAU_Món gì cũng ngon, bữa tối giảm 30.000Đ</t>
    </r>
  </si>
  <si>
    <t>16-17H:[PLF CP]_14.2_Săn Deal Valentine, Giảm tới 95.000Đ
17-18H:[PLF CP]_14.2_Mùa Yêu Deal Hời, Giảm tới 142.000Đ
18-19H:[PLF CP]_14.2_Bộ chung SIÊU TIỆC THƯƠNG HIỆU Giảm 50%
17-18H các cities còn lại: [PLF CP]_14.2_Săn Deal Valentine, Giảm tới 95.000Đ</t>
  </si>
  <si>
    <r>
      <rPr>
        <sz val="10"/>
        <rFont val="Calibri"/>
      </rPr>
      <t>16-17H: [PLF CP]_Mid Month Sale_FS_Chớp Deal Giữa Tháng, Chỉ 1.000Đ_T2
T3:</t>
    </r>
    <r>
      <rPr>
        <u/>
        <sz val="10"/>
        <color rgb="FF1155CC"/>
        <rFont val="Calibri"/>
      </rPr>
      <t xml:space="preserve"> [PLF CP]_BAU_Chốt đơn ăn xế, giảm 20.000Đ</t>
    </r>
    <r>
      <rPr>
        <sz val="10"/>
        <rFont val="Calibri"/>
      </rPr>
      <t xml:space="preserve">
17-18H:  [PLF CP]_Mid Month_Săn Deal Giữa Tháng, Giảm tới 75.000Đ
18-19H:[PLF CP]_Mid Month_Bộ chung SIÊU TIỆC THƯƠNG HIỆU Giảm 50%
newcities:  [PLF CP]_WC_Tiệc cuối tuần, giảm tưng bừng 105.000Đ</t>
    </r>
  </si>
  <si>
    <r>
      <rPr>
        <sz val="10"/>
        <rFont val="Calibri"/>
      </rPr>
      <t xml:space="preserve">[PLF CP]_WC_Thứ 2 Đầu Tuần, Giảm 30000đ
còn lại: </t>
    </r>
    <r>
      <rPr>
        <u/>
        <sz val="10"/>
        <color rgb="FF1155CC"/>
        <rFont val="Calibri"/>
      </rPr>
      <t>[PLF CP]_BAU_Món gì cũng ngon, bữa tối giảm 30.000Đ</t>
    </r>
  </si>
  <si>
    <r>
      <rPr>
        <sz val="10"/>
        <rFont val="Calibri"/>
      </rPr>
      <t>[PLF CP]_WC_Thứ 3 No Nê, Giảm 40.000Đ
còn lại:</t>
    </r>
    <r>
      <rPr>
        <u/>
        <sz val="10"/>
        <color rgb="FF1155CC"/>
        <rFont val="Calibri"/>
      </rPr>
      <t xml:space="preserve"> [PLF CP]_BAU_Đặt món ăn tối, chỉ từ 40.000Đ</t>
    </r>
  </si>
  <si>
    <t xml:space="preserve">16-17H: [PLF CP]_SPFDay_Siêu Deal Ăn Uống, Giảm tới 50%
17-18H:: [PLF CP]_SPFDay_Săn Deal Ăn Ngon giảm tới 75.000Đ
18-19H: [PLF CP]_SPFDay_Bộ chung SIÊU TIỆC THƯƠNG HIỆU  Giảm 50%
còn lại: [PLF CP]_SPFDay_Săn Deal Ăn Ngon giảm tới 75.000Đ
</t>
  </si>
  <si>
    <r>
      <rPr>
        <sz val="10"/>
        <rFont val="Calibri"/>
      </rPr>
      <t>[PLF CP]_3.3_Siêu Deal Đầu Năm, Giảm tới 50%
còn lại:</t>
    </r>
    <r>
      <rPr>
        <u/>
        <sz val="10"/>
        <color rgb="FF1155CC"/>
        <rFont val="Calibri"/>
      </rPr>
      <t xml:space="preserve"> [PLF CP]_BAU_Đặt món ăn tối, chỉ từ 40.000Đ</t>
    </r>
  </si>
  <si>
    <r>
      <rPr>
        <sz val="10"/>
        <rFont val="Calibri"/>
      </rPr>
      <t xml:space="preserve">[PLF CP]_3.3_Siêu Deal Đầu Năm, Giảm tới 50%
còn lại: </t>
    </r>
    <r>
      <rPr>
        <u/>
        <sz val="10"/>
        <color rgb="FF1155CC"/>
        <rFont val="Calibri"/>
      </rPr>
      <t>[PLF CP]_BAU_Món gì cũng ngon, bữa tối giảm 30.000Đ</t>
    </r>
  </si>
  <si>
    <t>16-17h: [PLF CP]_3.3_Deal Hot Toàn Sàn, Freeship 0Đ
17-18h:[PLF CP]_3.3_Siêu Deal Đầu Năm, Giảm tới 40.000Đ
Link về: an-toi-no-ne-giam-40000d
18-19h: [PLF CP]_3.3_Bộ chung SIÊU TIỆC THƯƠNG HIỆU  Giảm 50%</t>
  </si>
  <si>
    <t>[PLF CP]_8.3_Vạn Deal Xinh, Giảm tới 50%
còn lại: 
[PLF CP]_BAU_Đặt món ăn tối, chỉ từ 40.000Đ</t>
  </si>
  <si>
    <r>
      <rPr>
        <sz val="10"/>
        <rFont val="Calibri"/>
      </rPr>
      <t>[PLF CP]_8.3_Vạn Deal Xinh, Giảm tới 183.000Đ
còn lại:</t>
    </r>
    <r>
      <rPr>
        <u/>
        <sz val="10"/>
        <color rgb="FF1155CC"/>
        <rFont val="Calibri"/>
      </rPr>
      <t xml:space="preserve"> [PLF CP]_BAU_Bữa tối đủ chất, giảm tới 70.000Đ</t>
    </r>
  </si>
  <si>
    <t>16-17h:[PLF CP]_8.3_Chiêu Đãi Chị Em, Giảm tới 95.000Đ
17-18H: [PLF CP]_8.3_Bộ chung SIÊU TIỆC THƯƠNG HIỆU Giảm 50%
18-19h: [PLF CP]_8.3_Vạn Deal Xinh, Giảm tới 183.000Đ
link về: khao-nang-bua-toi-giam-75k"</t>
  </si>
  <si>
    <t>16-17H: [PLF CP]_Mid Month Sale_FS_Chớp Deal Giữa Tháng, Chỉ 1.000Đ_T2
còn lại:[PLF CP]_Mid Month_Freeship Giữa Tháng, Giảm tới 60.000Đ
17-18H:  [PLF CP]_Mid Month_Săn Deal Giữa Tháng, Giảm tới 75.000Đ
18-19H [PLF CP]_Mid Month Sale_Bộ chung SIÊU TIỆC THƯƠNG HIỆU  Giảm 50%</t>
  </si>
  <si>
    <t>16-17H: [PLF CP]_SPFDay_Chớp Deal Giá Hời, Chỉ 1.000Đ_T2
16-17H: còn lại:[PLF CP]_SPFDay_Ăn Thả Ga, Freeship tới 60.000Đ
17-18H:  [PLF CP]_SPFDay_Săn Deal Ăn Ngon giảm tới 75.000Đ
18-19H [PLF CP]_SPFDay_Bộ chung SIÊU TIỆC THƯƠNG HIỆU Giảm 50%</t>
  </si>
  <si>
    <r>
      <rPr>
        <sz val="10"/>
        <rFont val="Calibri"/>
      </rPr>
      <t>[PLF CP]_4.4_Bao Trọn Món Ngon, Giảm 44.000Đ
còn lại:</t>
    </r>
    <r>
      <rPr>
        <u/>
        <sz val="10"/>
        <color rgb="FF1155CC"/>
        <rFont val="Calibri"/>
      </rPr>
      <t>[PLF CP]_BAU_Đặt món ăn tối, chỉ từ 40.000Đ</t>
    </r>
  </si>
  <si>
    <r>
      <rPr>
        <sz val="10"/>
        <rFont val="Calibri"/>
      </rPr>
      <t>[PLF CP]_4.4_Bao Trọn Món Ngon, Giảm 44.000Đ
còn lại:</t>
    </r>
    <r>
      <rPr>
        <u/>
        <sz val="10"/>
        <color rgb="FF1155CC"/>
        <rFont val="Calibri"/>
      </rPr>
      <t>[PLF CP]_BAU_Đặt món ăn tối, chỉ từ 40.000Đ</t>
    </r>
  </si>
  <si>
    <t>16-17h: [PLF CP]_4.4_Ăn Ngon Cả Ngày, Freeship 0Đ
17-18h:[PLF CP]_4.4_Bao Trọn Món Ngon, Giảm 40.000Đ
Link về: an-toi-no-ne-giam-40000d
18-19h:  [PLF CP]_4.4_Bộ chung SIÊU TIỆC THƯƠNG HIỆU  Giảm 50%</t>
  </si>
  <si>
    <t>16-17H: [PLF CP]_Mid Month_Siêu Deal Giữa Tháng, Giảm tới 50%
còn lại: [PLF CP]_Mid Month_Săn Deal Giữa Tháng, Giảm tới 75.000Đ"
17-18H: [PLF CP]_Mid Month_Săn Deal Giữa Tháng, Giảm tới 75.000Đ
18-19H:[PLF CP]_Mid Month_Bộ chung SIÊU TIỆC THƯƠNG HIỆU Giảm 50%
còn lại: :[ [PLF CP]_Mid Month_Săn Deal Giữa Tháng, Giảm tới 75.000Đ</t>
  </si>
  <si>
    <t>16-17H:[PLF CP]_SPFDay_Chớp Deal Ngày Hội, Chỉ 1.000Đ_T2
còn lại:[PLF CP]_SPFDay_Ăn Thả Ga, Freeship tới 60.000Đ
17-18H:  [PLF CP]_SPFDay_Săn Deal Ăn Ngon giảm tới 75.000Đ
18-19H [PLF CP]_SPFDay_Bộ chung SIÊU TIỆC THƯƠNG HIỆU Giảm 50%</t>
  </si>
  <si>
    <t>"16-17h: [PLF CP]_5.5 CP_Deal Ngon Chào Hè, Giảm 50%
Link về: sieu-deal-an-xe-giam-50"
"17-18h: [PLF CP]_5.5 CP_Ăn Tối Chỉ 0Đ
Link về: bua-toi-0d-mon-gi-cung-ngon-pn"
18-19h: [PLF CP]_5.5 CP_ĐẠI TIỆC BỮA TỐI Giảm 50%
Link về: an-toi-no-ne-giam-50</t>
  </si>
  <si>
    <t>[PLF CP]_Mother’s Day_Combo yêu thương giảm 30%
city khacs: [PLF CP]_WC_Thử Ngay Quán Mới, Giảm Tới 30.000Đ</t>
  </si>
  <si>
    <t>16h - 17h [PLF CP]_Mid Month_Siêu Deal Giữa Tháng, Giảm tới 35.000Đ
other: [PLF CP]_Mid Month_Freeship Giữa Tháng, Giảm tới 60.000Đ
17h - 19h [PLF CP]_Mid Month_Săn Deal Giữa Tháng, Giảm tới 75.000Đ</t>
  </si>
  <si>
    <r>
      <rPr>
        <sz val="10"/>
        <rFont val="Calibri"/>
      </rPr>
      <t xml:space="preserve">16-17h: [PLF CP]_6.6_ShopeeFood x BOF Khao Vạn Món Giảm Tới 55K	
17-18h: [PLF CP]_6.6_Ăn Tối Chỉ 0Đ
Link về: https://shopeefood.vn/u/shopeefood_cpantoi
18-19h: [PLF CP]_6.6_ĐẠI TIỆC BỮA TỐI Giảm 50%
---------------
Other:  [PLF CP]_6.6_Săn Deal 6.6, giảm tới 95.000Đ
Link về: </t>
    </r>
    <r>
      <rPr>
        <u/>
        <sz val="10"/>
        <color rgb="FF1155CC"/>
        <rFont val="Calibri"/>
      </rPr>
      <t>https://shopeefood.vn/u/shopeefood_spikevoucherhunting</t>
    </r>
  </si>
  <si>
    <t>16h - 17h [PLF CP]_Mid Month_Siêu Deal Giữa Tháng, Giảm tới 35.000Đ
17h - 19h [PLF CP]_Mid Month_Săn Deal Giữa Tháng, Giảm tới 75.000Đ
Others: [PLF CP]_Mid Month_Săn Deal Giữa Tháng, Giảm tới 75.000Đ</t>
  </si>
  <si>
    <t>[Exclude NU] [PLF CP]_BAU_Bữa tối đủ chất, giảm tới 70.000Đ</t>
  </si>
  <si>
    <t xml:space="preserve">16h - 17h [PLF CP]_SPFDay_Ăn Thả Ga, Freeship tới 60.000Đ
17h - 19h [PLF CP]_SPFDay_Săn Deal Ăn Ngon giảm tới 75.000Đ
</t>
  </si>
  <si>
    <t>16-17h: [PLF CP]_5.5_ShopeeFood x BOF Khao Vạn Món Giảm Tới 55K
17-18h: [PLF CP]_7.7_Ăn Tối Chỉ 0Đ
Link về: https://shopeefood.vn/u/shopeefood_cpantoi
18-19h: [PLF CP]_7.7_ĐẠI TIỆC BỮA TỐI Giảm 50%
Others: [PLF CP]_7.7_Săn Deal 7.7, giảm tới 95.000Đ</t>
  </si>
  <si>
    <t>16-17h: [PLF CP]_8.8_ShopeeFood x BOF Khao Vạn Món Giảm Tới 55K
17-18h: [PLF CP]_8.8_Siêu Deal Cực Hot, Giảm tới 88.000Đ
18-19h: [PLF CP]_8.8_Săn Deal 8.8, Giảm Tới 95.000Đ</t>
  </si>
  <si>
    <r>
      <rPr>
        <strike/>
        <sz val="10"/>
        <color rgb="FF000000"/>
        <rFont val="Calibri"/>
      </rPr>
      <t xml:space="preserve">[PLF CP]_Thematic_Quán Ngon Quanh Đây, Giảm tới 60.000Đ
</t>
    </r>
    <r>
      <rPr>
        <sz val="10"/>
        <color rgb="FF000000"/>
        <rFont val="Calibri"/>
      </rPr>
      <t xml:space="preserve">[PLF CP]_BAU_Món gì cũng ngon, bữa tối giảm 30.000Đ
</t>
    </r>
  </si>
  <si>
    <r>
      <rPr>
        <strike/>
        <sz val="10"/>
        <color theme="1"/>
        <rFont val="Calibri"/>
      </rPr>
      <t xml:space="preserve">[PLF CP]_Thematic_Món Ngon Phải Thử, Chỉ 0Đ
</t>
    </r>
    <r>
      <rPr>
        <sz val="10"/>
        <color theme="1"/>
        <rFont val="Calibri"/>
      </rPr>
      <t xml:space="preserve">[PLF CP]_BAU_Đặt món ăn tối, chỉ từ 40.000Đ
</t>
    </r>
  </si>
  <si>
    <t>16h - 17h [PLF CP]_Mid Month Sale_Siêu Deal Giữa Tháng, Giảm tới 50% 
17-19h [PLF CP]_Mid Month_DEAL BỮA TỐI XỊN Giảm 50%</t>
  </si>
  <si>
    <t>16-17h: [PLF CP]_SPFDay_Siêu Deal Ăn Uống, Giảm tới 50%
17-19h: [PLF CP]_SPFDay_ĐẠI TIỆC BỮA TỐI Giảm 50%</t>
  </si>
  <si>
    <t>[PLF CP]_Cheap Meal_Cheap Meal
Others: [PLF CP]_BAU_Món gì cũng ngon, bữa tối giảm 30.000Đ</t>
  </si>
  <si>
    <t xml:space="preserve">16h - 17h: [PLF CP]_Mid Month Sale_Siêu Deal Giữa Tháng, Giảm tới 50%
17h - 19h: [PLF CP]_Mid Month_DEAL BỮA TỐI XỊN Giảm 50%
</t>
  </si>
  <si>
    <t>[PLF CP]_SPFDay_ĐẠI TIỆC TỐI SÁNG Giảm 50%
Others: [PLF CP]_BAU_Bữa tối Cuối Tuần, giảm 99.000Đ</t>
  </si>
  <si>
    <t>[PLF CP]_10.10_Vạn Deal Ngon Rẻ, Chỉ 27.000Đ
Others: [PLF CP]_BAU_Món Gì Cũng Ngon, Bữa Tối 0Đ</t>
  </si>
  <si>
    <t>16h - 17h: [PLF CP]_Mid Month Sale_Siêu Deal Giữa Tháng, Giảm tới 50%
17h - 19h: [PLF CP]_Mid Month_DEAL BỮA TỐI XỊN Giảm 50%</t>
  </si>
  <si>
    <t>[PLF CP]_Thematic_ĐẠI TIỆC BỮA TỐI Giảm 50%</t>
  </si>
  <si>
    <t>16h - 17h: [PLF CP]_Mid Month Sale_Siêu Deal Giữa Tháng, Giảm tới 50%
17h - 19h: [PLF CP]_Mid Month_DEAL BỮA TỐI XỊN Giảm 50%</t>
  </si>
  <si>
    <t xml:space="preserve"> [PLF CP]_Thematic_Siêu Deal Học Đường, Giảm tới 211.000Đ</t>
  </si>
  <si>
    <t>16-17h: [PLF CP]_Thematic_Siêu Deal Học Đường, Giảm tới 50%
17-18h: [PLF CP]_Thematic_Tiệc Tối Khao Cả Lớp, Giảm Không Giới Hạn
18-19h: [PLF CP]_Thematic_Tiệc Tối Khao Cả Lớp, Giảm Không Giới Hạn</t>
  </si>
  <si>
    <t>16h - 17h: [PLF CP]_SPFDay_Săn Deal Ăn Ngon giảm tới 75.000Đ
17h - 19h: [PLF CP]_SPFDay_Siêu Deal Bữa Tối Giảm 50%</t>
  </si>
  <si>
    <t>16-17h: [PLF CP]_Thematic_Tiệc Tối Thương Hiệu, Giảm Tới 50%
17-18h: [PLF CP]_Thematic_Siêu Deal Xmas, Giảm tới 120.000Đ
18-19h: [PLF CP]_Thematic_Tiệc Tối Xmas Giảm Tới 300.000Đ</t>
  </si>
  <si>
    <t>16-17h: [PLF CP]_Thematic_Tiệc Tối Cuối Năm Giảm Tới 300.000Đ
17-18h: [PLF CP]_Thematic_Vui Tiệc Cuối Năm, Giảm tới 260.000Đ
18-19h: [PLF CP]_Thematic_Tiệc Tối Cuối Năm Giảm Tới 300.000Đ</t>
  </si>
  <si>
    <t>16h - 17h: [PLF CP]_SPF Day_Ngày Hội Ăn Uống, Giảm tới 88.000Đ
17h - 19h: [PLF CP]_SPF Day_SIÊU  DEAL BỮA TỐI Giảm 50%
Others: [PLF CP]_WC_Thứ 2 Đầu Tuần, Giảm Tới 40.000Đ</t>
  </si>
  <si>
    <t>16h - 17h: [PLF CP]_Thematic_Vạn Deal Rộn Ràng, Giảm tới 88.000Đ
17h - 19h: [PLF CP]_Thematic_Tiệc Tối Thương Hiệu Giảm 50%</t>
  </si>
  <si>
    <t>19:00 - 22:00 - Layer 1
(Brand/adhoc/wl)</t>
  </si>
  <si>
    <r>
      <rPr>
        <u/>
        <sz val="10"/>
        <color rgb="FF1155CC"/>
        <rFont val="Calibri"/>
      </rPr>
      <t xml:space="preserve">[SuperVIP]_Gà Rán Popeyes_02-05/01
</t>
    </r>
    <r>
      <rPr>
        <sz val="10"/>
        <rFont val="Calibri"/>
      </rPr>
      <t>241231_Gà Rán Popeyes_9 cities</t>
    </r>
  </si>
  <si>
    <r>
      <rPr>
        <u/>
        <sz val="10"/>
        <color rgb="FF1155CC"/>
        <rFont val="Calibri"/>
      </rPr>
      <t>[SJBP]_Domino's Pizza_1T1</t>
    </r>
    <r>
      <rPr>
        <sz val="10"/>
        <color rgb="FF000000"/>
        <rFont val="Calibri"/>
      </rPr>
      <t xml:space="preserve"> 241231_Domino pizza_9 cities</t>
    </r>
  </si>
  <si>
    <r>
      <rPr>
        <u/>
        <sz val="10"/>
        <color rgb="FF1155CC"/>
        <rFont val="Calibri"/>
      </rPr>
      <t xml:space="preserve">[SJBP]_Gà Rán Popeyes_BOGO
</t>
    </r>
    <r>
      <rPr>
        <sz val="10"/>
        <color rgb="FF000000"/>
        <rFont val="Calibri"/>
      </rPr>
      <t>241231_Gà Rán Popeyes_9 cities</t>
    </r>
  </si>
  <si>
    <r>
      <rPr>
        <u/>
        <sz val="10"/>
        <color rgb="FF1155CC"/>
        <rFont val="Calibri"/>
      </rPr>
      <t xml:space="preserve">[SuperVIP]_Pizza Hut_17-19/01
</t>
    </r>
    <r>
      <rPr>
        <sz val="10"/>
        <color rgb="FF000000"/>
        <rFont val="Calibri"/>
      </rPr>
      <t>241231_Pizza Hut_20 cities</t>
    </r>
  </si>
  <si>
    <r>
      <rPr>
        <u/>
        <sz val="10"/>
        <color rgb="FF1155CC"/>
        <rFont val="Calibri"/>
      </rPr>
      <t>[VIP]_Lotteria_23-26/01</t>
    </r>
    <r>
      <rPr>
        <sz val="10"/>
        <color rgb="FF000000"/>
        <rFont val="Calibri"/>
      </rPr>
      <t xml:space="preserve"> 241231_Lotteria DI_27 cities</t>
    </r>
  </si>
  <si>
    <r>
      <rPr>
        <u/>
        <sz val="10"/>
        <color rgb="FF1155CC"/>
        <rFont val="Calibri"/>
      </rPr>
      <t xml:space="preserve">[SuperVIP]_Gà Rán Popeyes_13-16/02
</t>
    </r>
    <r>
      <rPr>
        <sz val="10"/>
        <color rgb="FF000000"/>
        <rFont val="Calibri"/>
      </rPr>
      <t>241231_Gà Rán Popeyes_9 cities</t>
    </r>
  </si>
  <si>
    <r>
      <rPr>
        <u/>
        <sz val="10"/>
        <color rgb="FF1155CC"/>
        <rFont val="Calibri"/>
      </rPr>
      <t xml:space="preserve">[SuperVIP]_Pizza Hut_21-23/02
</t>
    </r>
    <r>
      <rPr>
        <sz val="10"/>
        <color rgb="FF000000"/>
        <rFont val="Calibri"/>
      </rPr>
      <t>241231_Pizza Hut_20 cities</t>
    </r>
  </si>
  <si>
    <r>
      <rPr>
        <b/>
        <sz val="10"/>
        <color rgb="FFFF0000"/>
        <rFont val="Calibri"/>
      </rPr>
      <t xml:space="preserve">Whitelist on Shopee
</t>
    </r>
    <r>
      <rPr>
        <b/>
        <u/>
        <sz val="10"/>
        <color rgb="FF1155CC"/>
        <rFont val="Calibri"/>
      </rPr>
      <t xml:space="preserve"> [PLF CP]_SPayLater</t>
    </r>
  </si>
  <si>
    <r>
      <rPr>
        <u/>
        <sz val="10"/>
        <color rgb="FF1155CC"/>
        <rFont val="Calibri"/>
      </rPr>
      <t>[VIP]_Gong Cha_Feb</t>
    </r>
    <r>
      <rPr>
        <sz val="10"/>
        <color rgb="FF000000"/>
        <rFont val="Calibri"/>
      </rPr>
      <t xml:space="preserve"> 20240506_Gong Cha_3 cities</t>
    </r>
  </si>
  <si>
    <r>
      <rPr>
        <u/>
        <sz val="10"/>
        <color rgb="FF1155CC"/>
        <rFont val="Calibri"/>
      </rPr>
      <t xml:space="preserve">[SJBP]_Gà Rán Popeyes_BOGO
</t>
    </r>
    <r>
      <rPr>
        <sz val="10"/>
        <color rgb="FF000000"/>
        <rFont val="Calibri"/>
      </rPr>
      <t>241231_Gà Rán Popeyes_9 cities</t>
    </r>
  </si>
  <si>
    <r>
      <rPr>
        <u/>
        <sz val="10"/>
        <color rgb="FF1155CC"/>
        <rFont val="Calibri"/>
      </rPr>
      <t>[PNS]_Pepsi FF29_Mar</t>
    </r>
    <r>
      <rPr>
        <sz val="10"/>
        <color rgb="FF000000"/>
        <rFont val="Calibri"/>
      </rPr>
      <t>_CT, KH, BH, HP, HUE</t>
    </r>
  </si>
  <si>
    <r>
      <rPr>
        <u/>
        <sz val="10"/>
        <color rgb="FF1155CC"/>
        <rFont val="Calibri"/>
      </rPr>
      <t>[PNS]_Pepsi FF29 - The Pizza Company_Mar</t>
    </r>
    <r>
      <rPr>
        <sz val="10"/>
        <rFont val="Calibri"/>
      </rPr>
      <t>_BN, BH, BT, BMT, Hue, TG, ND, KH, NA, DL, TH, VT, TN</t>
    </r>
  </si>
  <si>
    <r>
      <rPr>
        <u/>
        <sz val="10"/>
        <color rgb="FF1155CC"/>
        <rFont val="Calibri"/>
      </rPr>
      <t xml:space="preserve">[SuperVIP]_Gà Rán Popeyes_06-09/03
</t>
    </r>
    <r>
      <rPr>
        <sz val="10"/>
        <color rgb="FF000000"/>
        <rFont val="Calibri"/>
      </rPr>
      <t>241231_Gà Rán Popeyes_9 cities</t>
    </r>
  </si>
  <si>
    <r>
      <rPr>
        <u/>
        <sz val="10"/>
        <color rgb="FF1155CC"/>
        <rFont val="Calibri"/>
      </rPr>
      <t>[VIP]_Gong Cha_Mar</t>
    </r>
    <r>
      <rPr>
        <sz val="10"/>
        <rFont val="Calibri"/>
      </rPr>
      <t xml:space="preserve"> 20240506_Gong Cha_3 cities</t>
    </r>
  </si>
  <si>
    <r>
      <rPr>
        <u/>
        <sz val="10"/>
        <color rgb="FF1155CC"/>
        <rFont val="Calibri"/>
      </rPr>
      <t>[PNS]_Pepsi Baseline_Mar</t>
    </r>
    <r>
      <rPr>
        <sz val="10"/>
        <color rgb="FF000000"/>
        <rFont val="Calibri"/>
      </rPr>
      <t>_CT, KH, BH, HP, HUE</t>
    </r>
  </si>
  <si>
    <r>
      <rPr>
        <u/>
        <sz val="10"/>
        <color rgb="FF1155CC"/>
        <rFont val="Calibri"/>
      </rPr>
      <t>[SJBP]_Domino's Pizza_BAU</t>
    </r>
    <r>
      <rPr>
        <sz val="10"/>
        <color rgb="FF000000"/>
        <rFont val="Calibri"/>
      </rPr>
      <t xml:space="preserve">  250116_Domino pizza_11 cities</t>
    </r>
  </si>
  <si>
    <r>
      <rPr>
        <u/>
        <sz val="10"/>
        <color rgb="FF1155CC"/>
        <rFont val="Calibri"/>
      </rPr>
      <t xml:space="preserve">[SuperVIP]_Gà Rán KFC_21-23/03
</t>
    </r>
    <r>
      <rPr>
        <sz val="10"/>
        <color rgb="FF000000"/>
        <rFont val="Calibri"/>
      </rPr>
      <t>241231_Gà Rán KFC_25 cities</t>
    </r>
  </si>
  <si>
    <r>
      <rPr>
        <u/>
        <sz val="10"/>
        <color rgb="FF1155CC"/>
        <rFont val="Calibri"/>
      </rPr>
      <t>[Alacarte CB]_Zen Tea Biên hòa_Mar.CB1</t>
    </r>
    <r>
      <rPr>
        <sz val="10"/>
        <rFont val="Calibri"/>
      </rPr>
      <t xml:space="preserve">_BH
</t>
    </r>
    <r>
      <rPr>
        <u/>
        <sz val="10"/>
        <color rgb="FF1155CC"/>
        <rFont val="Calibri"/>
      </rPr>
      <t>[Alacarte CB]_Zen Tea Bình Dương_Mar.CB1</t>
    </r>
    <r>
      <rPr>
        <sz val="10"/>
        <rFont val="Calibri"/>
      </rPr>
      <t>_BD</t>
    </r>
  </si>
  <si>
    <r>
      <rPr>
        <u/>
        <sz val="10"/>
        <color rgb="FF1155CC"/>
        <rFont val="Calibri"/>
      </rPr>
      <t xml:space="preserve">[SJBP]_Gà Rán Popeyes_BOGO
</t>
    </r>
    <r>
      <rPr>
        <sz val="10"/>
        <rFont val="Calibri"/>
      </rPr>
      <t>241231_Gà Rán Popeyes_9 cities</t>
    </r>
  </si>
  <si>
    <r>
      <rPr>
        <u/>
        <sz val="10"/>
        <color rgb="FF1155CC"/>
        <rFont val="Calibri"/>
      </rPr>
      <t>[SJBP]_Domino's Pizza_BOGO</t>
    </r>
    <r>
      <rPr>
        <sz val="10"/>
        <rFont val="Calibri"/>
      </rPr>
      <t xml:space="preserve">  250116_Domino pizza_11 cities</t>
    </r>
  </si>
  <si>
    <r>
      <rPr>
        <u/>
        <sz val="10"/>
        <color rgb="FF1155CC"/>
        <rFont val="Calibri"/>
      </rPr>
      <t xml:space="preserve">[SJBP]_McDonald's_B2G2 119k
</t>
    </r>
    <r>
      <rPr>
        <sz val="10"/>
        <rFont val="Calibri"/>
      </rPr>
      <t>240722_McDonald's_4 cities</t>
    </r>
  </si>
  <si>
    <r>
      <rPr>
        <u/>
        <sz val="10"/>
        <color rgb="FF1155CC"/>
        <rFont val="Calibri"/>
      </rPr>
      <t xml:space="preserve">[SJBP]_McDonald's_B2G2 119k
</t>
    </r>
    <r>
      <rPr>
        <sz val="10"/>
        <rFont val="Calibri"/>
      </rPr>
      <t>240722_McDonald's_4 cities</t>
    </r>
  </si>
  <si>
    <r>
      <rPr>
        <sz val="10"/>
        <rFont val="Calibri"/>
      </rPr>
      <t>[</t>
    </r>
    <r>
      <rPr>
        <u/>
        <sz val="10"/>
        <color rgb="FF1155CC"/>
        <rFont val="Calibri"/>
      </rPr>
      <t xml:space="preserve">SJBP]_Domino's Pizza_Exclusive
</t>
    </r>
    <r>
      <rPr>
        <sz val="10"/>
        <rFont val="Calibri"/>
      </rPr>
      <t xml:space="preserve"> 250116_Domino pizza_11 cities</t>
    </r>
  </si>
  <si>
    <r>
      <rPr>
        <u/>
        <sz val="10"/>
        <color rgb="FF1155CC"/>
        <rFont val="Calibri"/>
      </rPr>
      <t xml:space="preserve">[SJBP]_Gà Rán KFC_129k
</t>
    </r>
    <r>
      <rPr>
        <sz val="10"/>
        <color rgb="FF000000"/>
        <rFont val="Calibri"/>
      </rPr>
      <t>241231_Gà Rán KFC_25 cities</t>
    </r>
  </si>
  <si>
    <r>
      <rPr>
        <u/>
        <sz val="10"/>
        <color rgb="FF1155CC"/>
        <rFont val="Calibri"/>
      </rPr>
      <t xml:space="preserve">[SuperVIP]_McDonald's_25-27/04
</t>
    </r>
    <r>
      <rPr>
        <sz val="10"/>
        <color rgb="FF000000"/>
        <rFont val="Calibri"/>
      </rPr>
      <t>250416_McDonald's_5 cities</t>
    </r>
  </si>
  <si>
    <r>
      <rPr>
        <u/>
        <sz val="10"/>
        <color rgb="FF1155CC"/>
        <rFont val="Calibri"/>
      </rPr>
      <t xml:space="preserve">[SuperVIP]_Pizza Hut_28-30/04
</t>
    </r>
    <r>
      <rPr>
        <sz val="10"/>
        <color rgb="FF000000"/>
        <rFont val="Calibri"/>
      </rPr>
      <t>241231_Pizza Hut_20 cities</t>
    </r>
  </si>
  <si>
    <r>
      <rPr>
        <u/>
        <sz val="10"/>
        <color rgb="FF1155CC"/>
        <rFont val="Calibri"/>
      </rPr>
      <t xml:space="preserve">[SuperVIP]_Lotteria DI_28-30/04
</t>
    </r>
    <r>
      <rPr>
        <sz val="10"/>
        <color rgb="FF000000"/>
        <rFont val="Calibri"/>
      </rPr>
      <t>250424_Lotteria DI_32 cities</t>
    </r>
  </si>
  <si>
    <r>
      <rPr>
        <sz val="10"/>
        <rFont val="Calibri"/>
      </rPr>
      <t xml:space="preserve"> </t>
    </r>
    <r>
      <rPr>
        <u/>
        <sz val="10"/>
        <color rgb="FF1155CC"/>
        <rFont val="Calibri"/>
      </rPr>
      <t xml:space="preserve">[SJBP]_Domino's Pizza_1K
</t>
    </r>
    <r>
      <rPr>
        <sz val="10"/>
        <rFont val="Calibri"/>
      </rPr>
      <t>250116_Domino pizza_11 cities</t>
    </r>
  </si>
  <si>
    <r>
      <rPr>
        <u/>
        <sz val="10"/>
        <color rgb="FF1155CC"/>
        <rFont val="Calibri"/>
      </rPr>
      <t xml:space="preserve">[SJBP]_Domino's Pizza_BOGO
</t>
    </r>
    <r>
      <rPr>
        <sz val="10"/>
        <color rgb="FF000000"/>
        <rFont val="Calibri"/>
      </rPr>
      <t xml:space="preserve"> 250116_Domino pizza_11 cities</t>
    </r>
  </si>
  <si>
    <r>
      <rPr>
        <u/>
        <sz val="10"/>
        <color rgb="FF1155CC"/>
        <rFont val="Calibri"/>
      </rPr>
      <t xml:space="preserve">[VIP]_Domino's Pizza_02-04/05
</t>
    </r>
    <r>
      <rPr>
        <sz val="10"/>
        <color rgb="FF000000"/>
        <rFont val="Calibri"/>
      </rPr>
      <t xml:space="preserve"> 250116_Domino pizza_11 cities</t>
    </r>
  </si>
  <si>
    <r>
      <rPr>
        <u/>
        <sz val="10"/>
        <color rgb="FF1155CC"/>
        <rFont val="Calibri"/>
      </rPr>
      <t xml:space="preserve">[SJBP]_McDonald's_2T2 gà
</t>
    </r>
    <r>
      <rPr>
        <sz val="10"/>
        <color rgb="FF000000"/>
        <rFont val="Calibri"/>
      </rPr>
      <t>250416_McDonald's_5 cities</t>
    </r>
  </si>
  <si>
    <r>
      <rPr>
        <u/>
        <sz val="10"/>
        <color rgb="FF1155CC"/>
        <rFont val="Calibri"/>
      </rPr>
      <t xml:space="preserve">[SJBP]_McDonald's_2T2 gà
</t>
    </r>
    <r>
      <rPr>
        <sz val="10"/>
        <color rgb="FF000000"/>
        <rFont val="Calibri"/>
      </rPr>
      <t>250416_McDonald's_5 cities</t>
    </r>
  </si>
  <si>
    <r>
      <rPr>
        <u/>
        <sz val="10"/>
        <color rgb="FF1155CC"/>
        <rFont val="Calibri"/>
      </rPr>
      <t xml:space="preserve">[VIP]_Gà Rán Texas Chicken_05-08/05
</t>
    </r>
    <r>
      <rPr>
        <sz val="10"/>
        <color rgb="FF000000"/>
        <rFont val="Calibri"/>
      </rPr>
      <t>250102_Gà Rán Texas Chicken_6 cities</t>
    </r>
  </si>
  <si>
    <r>
      <rPr>
        <u/>
        <sz val="10"/>
        <color rgb="FF1155CC"/>
        <rFont val="Calibri"/>
      </rPr>
      <t>[PNS]_TPB JCB CASHBACK_May</t>
    </r>
    <r>
      <rPr>
        <sz val="10"/>
        <color rgb="FF000000"/>
        <rFont val="Calibri"/>
      </rPr>
      <t>_ALL</t>
    </r>
  </si>
  <si>
    <r>
      <rPr>
        <u/>
        <sz val="10"/>
        <color rgb="FF1155CC"/>
        <rFont val="Calibri"/>
      </rPr>
      <t xml:space="preserve">[SJBP]_Brand_Food_01-31/05
</t>
    </r>
    <r>
      <rPr>
        <sz val="10"/>
        <color rgb="FF000000"/>
        <rFont val="Calibri"/>
      </rPr>
      <t>250424_Lotteria DI_32 cities</t>
    </r>
  </si>
  <si>
    <r>
      <rPr>
        <u/>
        <sz val="10"/>
        <color rgb="FF1155CC"/>
        <rFont val="Calibri"/>
      </rPr>
      <t xml:space="preserve">[SuperVIP]_Gà Rán Popeyes_08-11/05
</t>
    </r>
    <r>
      <rPr>
        <sz val="10"/>
        <color rgb="FF000000"/>
        <rFont val="Calibri"/>
      </rPr>
      <t>241231_Gà Rán Popeyes_9 cities</t>
    </r>
  </si>
  <si>
    <r>
      <rPr>
        <u/>
        <sz val="10"/>
        <color rgb="FF1155CC"/>
        <rFont val="Calibri"/>
      </rPr>
      <t>[SJBP]__Brand 50%</t>
    </r>
    <r>
      <rPr>
        <sz val="10"/>
        <rFont val="Calibri"/>
      </rPr>
      <t xml:space="preserve">  T2+T3</t>
    </r>
  </si>
  <si>
    <r>
      <rPr>
        <u/>
        <sz val="10"/>
        <color rgb="FF1155CC"/>
        <rFont val="Calibri"/>
      </rPr>
      <t xml:space="preserve">[SJBP]_McDonald's_2T2 gà
</t>
    </r>
    <r>
      <rPr>
        <sz val="10"/>
        <color rgb="FF000000"/>
        <rFont val="Calibri"/>
      </rPr>
      <t>250416_McDonald's_5 cities</t>
    </r>
  </si>
  <si>
    <r>
      <rPr>
        <b/>
        <sz val="10"/>
        <color rgb="FFFF0000"/>
        <rFont val="Calibri"/>
      </rPr>
      <t xml:space="preserve">Whitelist on Shopee
</t>
    </r>
    <r>
      <rPr>
        <u/>
        <sz val="10"/>
        <color rgb="FF1155CC"/>
        <rFont val="Calibri"/>
      </rPr>
      <t xml:space="preserve"> [PLF CP]_SPayLater</t>
    </r>
  </si>
  <si>
    <r>
      <rPr>
        <u/>
        <sz val="10"/>
        <color rgb="FF1155CC"/>
        <rFont val="Calibri"/>
      </rPr>
      <t>[Alacarte]_Gà Rán KFC_May</t>
    </r>
    <r>
      <rPr>
        <sz val="10"/>
        <rFont val="Calibri"/>
      </rPr>
      <t>_241231_Gà Rán KFC_25 cities</t>
    </r>
  </si>
  <si>
    <r>
      <rPr>
        <u/>
        <sz val="10"/>
        <color rgb="FF1155CC"/>
        <rFont val="Calibri"/>
      </rPr>
      <t>[Alacarte]_Gà Rán KFC_May</t>
    </r>
    <r>
      <rPr>
        <sz val="10"/>
        <rFont val="Calibri"/>
      </rPr>
      <t>_241231_Gà Rán KFC_25 cities</t>
    </r>
  </si>
  <si>
    <r>
      <rPr>
        <u/>
        <sz val="10"/>
        <color rgb="FF1155CC"/>
        <rFont val="Calibri"/>
      </rPr>
      <t xml:space="preserve">[SJBP]_Gà Rán Popeyes_BOGO May
</t>
    </r>
    <r>
      <rPr>
        <sz val="10"/>
        <color rgb="FF000000"/>
        <rFont val="Calibri"/>
      </rPr>
      <t>241231_Gà Rán Popeyes_9 cities</t>
    </r>
  </si>
  <si>
    <r>
      <rPr>
        <u/>
        <sz val="10"/>
        <color rgb="FF1155CC"/>
        <rFont val="Calibri"/>
      </rPr>
      <t>[VIP]_Trà Sữa May Cha_May</t>
    </r>
    <r>
      <rPr>
        <sz val="10"/>
        <color rgb="FF000000"/>
        <rFont val="Calibri"/>
      </rPr>
      <t xml:space="preserve">  250102_Trà Sữa May Cha_7 cities</t>
    </r>
  </si>
  <si>
    <r>
      <rPr>
        <sz val="10"/>
        <rFont val="Calibri"/>
      </rPr>
      <t>Whitelist on SPF</t>
    </r>
    <r>
      <rPr>
        <sz val="10"/>
        <color rgb="FF000000"/>
        <rFont val="Calibri"/>
      </rPr>
      <t xml:space="preserve">
</t>
    </r>
    <r>
      <rPr>
        <u/>
        <sz val="10"/>
        <color rgb="FF1155CC"/>
        <rFont val="Calibri"/>
      </rPr>
      <t>[PLF CP]_SPXI_May_Whitelist User</t>
    </r>
  </si>
  <si>
    <r>
      <rPr>
        <u/>
        <sz val="10"/>
        <color rgb="FF1155CC"/>
        <rFont val="Calibri"/>
      </rPr>
      <t xml:space="preserve">[SJBP]_McDonald's_2T2 109k
</t>
    </r>
    <r>
      <rPr>
        <sz val="10"/>
        <color rgb="FF000000"/>
        <rFont val="Calibri"/>
      </rPr>
      <t>250416_McDonald's_5 cities</t>
    </r>
  </si>
  <si>
    <r>
      <rPr>
        <b/>
        <sz val="10"/>
        <color rgb="FFFF0000"/>
        <rFont val="Calibri"/>
      </rPr>
      <t xml:space="preserve">Whitelist on Shopee
</t>
    </r>
    <r>
      <rPr>
        <b/>
        <u/>
        <sz val="10"/>
        <color rgb="FF1155CC"/>
        <rFont val="Calibri"/>
      </rPr>
      <t xml:space="preserve"> [PLF CP]_SPayLater</t>
    </r>
  </si>
  <si>
    <r>
      <rPr>
        <u/>
        <sz val="10"/>
        <color rgb="FF1155CC"/>
        <rFont val="Calibri"/>
      </rPr>
      <t xml:space="preserve">[VIP]_Domino's Pizza_06-08/06
</t>
    </r>
    <r>
      <rPr>
        <sz val="10"/>
        <color rgb="FF000000"/>
        <rFont val="Calibri"/>
      </rPr>
      <t>250116_Domino pizza_11 cities</t>
    </r>
  </si>
  <si>
    <r>
      <rPr>
        <b/>
        <sz val="10"/>
        <color rgb="FFFF0000"/>
        <rFont val="Calibri"/>
      </rPr>
      <t>[WHite list New User]</t>
    </r>
    <r>
      <rPr>
        <sz val="10"/>
        <color rgb="FFFF0000"/>
        <rFont val="Calibri"/>
      </rPr>
      <t xml:space="preserve"> </t>
    </r>
    <r>
      <rPr>
        <sz val="10"/>
        <color theme="1"/>
        <rFont val="Calibri"/>
      </rPr>
      <t>[PLF CP]_NU_Lần đầu đặt món giảm 50%</t>
    </r>
  </si>
  <si>
    <r>
      <rPr>
        <b/>
        <sz val="10"/>
        <color rgb="FFFF0000"/>
        <rFont val="Calibri"/>
      </rPr>
      <t>[WHite list New User]</t>
    </r>
    <r>
      <rPr>
        <sz val="10"/>
        <color rgb="FFFF0000"/>
        <rFont val="Calibri"/>
      </rPr>
      <t xml:space="preserve"> </t>
    </r>
    <r>
      <rPr>
        <sz val="10"/>
        <color theme="1"/>
        <rFont val="Calibri"/>
      </rPr>
      <t>[PLF CP]_NU_Lần đầu đặt món giảm 50%</t>
    </r>
  </si>
  <si>
    <r>
      <rPr>
        <u/>
        <sz val="10"/>
        <color rgb="FF1155CC"/>
        <rFont val="Calibri"/>
      </rPr>
      <t xml:space="preserve">[SJBP]_Gà Rán Popeyes_BOGO
</t>
    </r>
    <r>
      <rPr>
        <sz val="10"/>
        <color rgb="FF000000"/>
        <rFont val="Calibri"/>
      </rPr>
      <t>241231_Gà Rán Popeyes_9 cities</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</si>
  <si>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</si>
  <si>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 list New User]</t>
    </r>
    <r>
      <rPr>
        <sz val="10"/>
        <color rgb="FFFF0000"/>
        <rFont val="Calibri"/>
      </rPr>
      <t xml:space="preserve"> </t>
    </r>
    <r>
      <rPr>
        <sz val="10"/>
        <color theme="1"/>
        <rFont val="Calibri"/>
      </rPr>
      <t>[PLF CP]_NU_Lần đầu đặt món giảm 50%</t>
    </r>
  </si>
  <si>
    <r>
      <rPr>
        <b/>
        <sz val="10"/>
        <color rgb="FFFF0000"/>
        <rFont val="Calibri"/>
      </rPr>
      <t>[WHite list New User]</t>
    </r>
    <r>
      <rPr>
        <sz val="10"/>
        <color rgb="FFFF0000"/>
        <rFont val="Calibri"/>
      </rPr>
      <t xml:space="preserve"> </t>
    </r>
    <r>
      <rPr>
        <sz val="10"/>
        <color theme="1"/>
        <rFont val="Calibri"/>
      </rPr>
      <t>[PLF CP]_NU_Lần đầu đặt món giảm 50%</t>
    </r>
  </si>
  <si>
    <r>
      <rPr>
        <b/>
        <sz val="10"/>
        <color rgb="FFFF0000"/>
        <rFont val="Calibri"/>
      </rPr>
      <t xml:space="preserve">Whitelisted buyer
</t>
    </r>
    <r>
      <rPr>
        <b/>
        <u/>
        <sz val="10"/>
        <color rgb="FF1155CC"/>
        <rFont val="Calibri"/>
      </rPr>
      <t xml:space="preserve"> [PLF CP]_SPayLater</t>
    </r>
  </si>
  <si>
    <r>
      <rPr>
        <u/>
        <sz val="10"/>
        <color rgb="FF1155CC"/>
        <rFont val="Calibri"/>
      </rPr>
      <t>[PNS]_LPBANK_Jun</t>
    </r>
    <r>
      <rPr>
        <sz val="10"/>
        <color rgb="FF000000"/>
        <rFont val="Calibri"/>
      </rPr>
      <t>_ALL</t>
    </r>
  </si>
  <si>
    <r>
      <rPr>
        <u/>
        <sz val="10"/>
        <color rgb="FF1155CC"/>
        <rFont val="Calibri"/>
      </rPr>
      <t xml:space="preserve">[SJBP]_Domino's Pizza_1K
</t>
    </r>
    <r>
      <rPr>
        <sz val="10"/>
        <color rgb="FF000000"/>
        <rFont val="Calibri"/>
      </rPr>
      <t>250116_Domino pizza_11 cities</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</si>
  <si>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</si>
  <si>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</si>
  <si>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</si>
  <si>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</si>
  <si>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</si>
  <si>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</si>
  <si>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</si>
  <si>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</si>
  <si>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[PNS]_BIDV_Jun.JCB WELL BEING</t>
    </r>
    <r>
      <rPr>
        <sz val="10"/>
        <color rgb="FF000000"/>
        <rFont val="Calibri"/>
      </rPr>
      <t>_ALL</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</si>
  <si>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</si>
  <si>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</si>
  <si>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</si>
  <si>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</si>
  <si>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</si>
  <si>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</si>
  <si>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</si>
  <si>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 xml:space="preserve">Whitelisted buyer
</t>
    </r>
    <r>
      <rPr>
        <b/>
        <u/>
        <sz val="10"/>
        <color rgb="FF1155CC"/>
        <rFont val="Calibri"/>
      </rPr>
      <t xml:space="preserve">[PLF CP]_SPayLater </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</si>
  <si>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</si>
  <si>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</si>
  <si>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[VIP]_Domino's Pizza_11-13/07</t>
    </r>
    <r>
      <rPr>
        <sz val="10"/>
        <color rgb="FF000000"/>
        <rFont val="Calibri"/>
      </rPr>
      <t xml:space="preserve"> 250116_Domino pizza_11 cities</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</si>
  <si>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</si>
  <si>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</si>
  <si>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</si>
  <si>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</si>
  <si>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</si>
  <si>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</si>
  <si>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[PNS]_VPBANK CREDIT_Jul</t>
    </r>
    <r>
      <rPr>
        <sz val="10"/>
        <color rgb="FF000000"/>
        <rFont val="Calibri"/>
      </rPr>
      <t>_ALL</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</si>
  <si>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</si>
  <si>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</si>
  <si>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 xml:space="preserve">[PNS]_BIDV_Jul. JCB WELL BEING </t>
    </r>
    <r>
      <rPr>
        <sz val="10"/>
        <color rgb="FF000000"/>
        <rFont val="Calibri"/>
      </rPr>
      <t>_ALL</t>
    </r>
  </si>
  <si>
    <r>
      <rPr>
        <u/>
        <sz val="10"/>
        <color rgb="FF1155CC"/>
        <rFont val="Calibri"/>
      </rPr>
      <t xml:space="preserve">[SJBP]_Gà Rán Popeyes_BOGO
</t>
    </r>
    <r>
      <rPr>
        <sz val="10"/>
        <color rgb="FF000000"/>
        <rFont val="Calibri"/>
      </rPr>
      <t>241231_Gà Rán Popeyes_9 cities</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</si>
  <si>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</si>
  <si>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</si>
  <si>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</si>
  <si>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</si>
  <si>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 xml:space="preserve">Whitelisted buyer
</t>
    </r>
    <r>
      <rPr>
        <b/>
        <u/>
        <sz val="10"/>
        <color rgb="FF1155CC"/>
        <rFont val="Calibri"/>
      </rPr>
      <t xml:space="preserve">[PLF CP]_SPayLater </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</si>
  <si>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</si>
  <si>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</si>
  <si>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</si>
  <si>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</si>
  <si>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</si>
  <si>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</si>
  <si>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b/>
        <sz val="10"/>
        <color rgb="FFFF0000"/>
        <rFont val="Calibri"/>
      </rPr>
      <t>[Whitelist New User]</t>
    </r>
    <r>
      <rPr>
        <sz val="10"/>
        <color rgb="FFFF0000"/>
        <rFont val="Calibri"/>
      </rPr>
      <t xml:space="preserve"> </t>
    </r>
    <r>
      <rPr>
        <sz val="10"/>
        <color theme="1"/>
        <rFont val="Calibri"/>
      </rPr>
      <t>[PLF CP]_NU_Lần đầu đặt món giảm 50%</t>
    </r>
  </si>
  <si>
    <r>
      <rPr>
        <u/>
        <sz val="10"/>
        <color rgb="FF1155CC"/>
        <rFont val="Calibri"/>
      </rPr>
      <t xml:space="preserve">[VIP]_Domino's Pizza_08-10/08
</t>
    </r>
    <r>
      <rPr>
        <sz val="10"/>
        <color rgb="FF000000"/>
        <rFont val="Calibri"/>
      </rPr>
      <t xml:space="preserve"> 250116_Domino pizza_11 cities</t>
    </r>
  </si>
  <si>
    <r>
      <rPr>
        <u/>
        <sz val="10"/>
        <color rgb="FF1155CC"/>
        <rFont val="Calibri"/>
      </rPr>
      <t>[PNS]_MB JCB Hi ShopeeFood_Aug</t>
    </r>
    <r>
      <rPr>
        <sz val="10"/>
        <color rgb="FF000000"/>
        <rFont val="Calibri"/>
      </rPr>
      <t>_ALL</t>
    </r>
  </si>
  <si>
    <r>
      <rPr>
        <u/>
        <sz val="10"/>
        <color rgb="FF1155CC"/>
        <rFont val="Calibri"/>
      </rPr>
      <t>[PNS]_BVBANK_Aug</t>
    </r>
    <r>
      <rPr>
        <sz val="10"/>
        <color rgb="FF000000"/>
        <rFont val="Calibri"/>
      </rPr>
      <t>_ALL</t>
    </r>
  </si>
  <si>
    <r>
      <rPr>
        <u/>
        <sz val="10"/>
        <color rgb="FF1155CC"/>
        <rFont val="Calibri"/>
      </rPr>
      <t>[Alacarte CB]_Gà Rán KFC_Aug.CB1</t>
    </r>
    <r>
      <rPr>
        <sz val="10"/>
        <color rgb="FF000000"/>
        <rFont val="Calibri"/>
      </rPr>
      <t>_241231_Gà Rán KFC_25 cities</t>
    </r>
  </si>
  <si>
    <r>
      <rPr>
        <u/>
        <sz val="10"/>
        <color rgb="FF1155CC"/>
        <rFont val="Calibri"/>
      </rPr>
      <t xml:space="preserve">[SJBP]_Pizza Hut_1d
</t>
    </r>
    <r>
      <rPr>
        <sz val="10"/>
        <rFont val="Calibri"/>
      </rPr>
      <t xml:space="preserve"> 241231_Pizza Hut_20 cities</t>
    </r>
  </si>
  <si>
    <r>
      <rPr>
        <u/>
        <sz val="10"/>
        <color rgb="FF1155CC"/>
        <rFont val="Calibri"/>
      </rPr>
      <t xml:space="preserve">[PNS]_BIDV_Aug.JCB WELL BEING </t>
    </r>
    <r>
      <rPr>
        <sz val="10"/>
        <color rgb="FF000000"/>
        <rFont val="Calibri"/>
      </rPr>
      <t>_ALL</t>
    </r>
  </si>
  <si>
    <r>
      <rPr>
        <u/>
        <sz val="10"/>
        <color rgb="FF1155CC"/>
        <rFont val="Calibri"/>
      </rPr>
      <t>[PNS]_BIDV_Sep.WELL BEING</t>
    </r>
    <r>
      <rPr>
        <sz val="10"/>
        <rFont val="Calibri"/>
      </rPr>
      <t>_ALL</t>
    </r>
  </si>
  <si>
    <r>
      <rPr>
        <u/>
        <sz val="10"/>
        <color rgb="FF1155CC"/>
        <rFont val="Calibri"/>
      </rPr>
      <t>[PNS]_OCB_Sep</t>
    </r>
    <r>
      <rPr>
        <sz val="10"/>
        <color rgb="FF000000"/>
        <rFont val="Calibri"/>
      </rPr>
      <t>_ALL</t>
    </r>
  </si>
  <si>
    <r>
      <rPr>
        <u/>
        <sz val="10"/>
        <color rgb="FF1155CC"/>
        <rFont val="Calibri"/>
      </rPr>
      <t xml:space="preserve">[SJBP]_Domino's Pizza_1k
</t>
    </r>
    <r>
      <rPr>
        <sz val="10"/>
        <color rgb="FF000000"/>
        <rFont val="Calibri"/>
      </rPr>
      <t>250116_Domino pizza_11 cities</t>
    </r>
  </si>
  <si>
    <r>
      <rPr>
        <u/>
        <sz val="10"/>
        <color rgb="FF1155CC"/>
        <rFont val="Calibri"/>
      </rPr>
      <t>[PNS]_ACB bank_Oct_Music Event</t>
    </r>
    <r>
      <rPr>
        <sz val="10"/>
        <color rgb="FF000000"/>
        <rFont val="Calibri"/>
      </rPr>
      <t>_All</t>
    </r>
  </si>
  <si>
    <r>
      <rPr>
        <u/>
        <sz val="10"/>
        <color rgb="FF1155CC"/>
        <rFont val="Calibri"/>
      </rPr>
      <t>[PNS]_Pepsi Meal_Oct_Cuisine_Bánh Mì</t>
    </r>
    <r>
      <rPr>
        <sz val="10"/>
        <rFont val="Calibri"/>
      </rPr>
      <t>_CT, KH, BH, HP, Hue, BD</t>
    </r>
  </si>
  <si>
    <r>
      <rPr>
        <u/>
        <sz val="10"/>
        <color rgb="FF1155CC"/>
        <rFont val="Calibri"/>
      </rPr>
      <t>[PNS]_Pepsi Meal_Oct_Cuisine_Bánh Mì</t>
    </r>
    <r>
      <rPr>
        <sz val="10"/>
        <rFont val="Calibri"/>
      </rPr>
      <t>_CT, KH, BH, HP, Hue, BD</t>
    </r>
  </si>
  <si>
    <r>
      <rPr>
        <u/>
        <sz val="10"/>
        <color rgb="FF1155CC"/>
        <rFont val="Calibri"/>
      </rPr>
      <t xml:space="preserve">[SJBP]_Gà Rán Popeyes_BOGO
</t>
    </r>
    <r>
      <rPr>
        <sz val="10"/>
        <rFont val="Calibri"/>
      </rPr>
      <t>241231_Gà Rán Popeyes_9 cities</t>
    </r>
  </si>
  <si>
    <r>
      <rPr>
        <u/>
        <sz val="10"/>
        <color rgb="FF1155CC"/>
        <rFont val="Calibri"/>
      </rPr>
      <t xml:space="preserve">[SJBP]_Gà Rán Popeyes_BOGO
</t>
    </r>
    <r>
      <rPr>
        <sz val="10"/>
        <rFont val="Calibri"/>
      </rPr>
      <t>241231_Gà Rán Popeyes_9 cities</t>
    </r>
  </si>
  <si>
    <r>
      <rPr>
        <u/>
        <sz val="10"/>
        <color rgb="FF1155CC"/>
        <rFont val="Calibri"/>
      </rPr>
      <t xml:space="preserve">[SJBP]_McDonald's_2T2 </t>
    </r>
    <r>
      <rPr>
        <sz val="10"/>
        <color rgb="FF000000"/>
        <rFont val="Calibri"/>
      </rPr>
      <t xml:space="preserve"> 251025_McDonald's_7 cities</t>
    </r>
  </si>
  <si>
    <r>
      <rPr>
        <u/>
        <sz val="10"/>
        <color rgb="FF1155CC"/>
        <rFont val="Calibri"/>
      </rPr>
      <t>[PNS]_BIDV_Nov.JCB</t>
    </r>
    <r>
      <rPr>
        <sz val="10"/>
        <color rgb="FF000000"/>
        <rFont val="Calibri"/>
      </rPr>
      <t>_ALL</t>
    </r>
  </si>
  <si>
    <r>
      <rPr>
        <u/>
        <sz val="10"/>
        <color rgb="FF1155CC"/>
        <rFont val="Calibri"/>
      </rPr>
      <t>[PNS]_Pepsi Meal_Oct</t>
    </r>
    <r>
      <rPr>
        <sz val="10"/>
        <rFont val="Calibri"/>
      </rPr>
      <t>_CT, KH, BH, HP, Hue, BD</t>
    </r>
  </si>
  <si>
    <r>
      <rPr>
        <u/>
        <sz val="10"/>
        <color rgb="FF1155CC"/>
        <rFont val="Calibri"/>
      </rPr>
      <t>[PNS]_Pepsi Meal_Oct</t>
    </r>
    <r>
      <rPr>
        <sz val="10"/>
        <rFont val="Calibri"/>
      </rPr>
      <t>_CT, KH, BH, HP, Hue, BD</t>
    </r>
  </si>
  <si>
    <r>
      <rPr>
        <u/>
        <sz val="10"/>
        <color rgb="FF1155CC"/>
        <rFont val="Calibri"/>
      </rPr>
      <t>[PNS]_TCB_Dec.VISA ECO DEBIT</t>
    </r>
    <r>
      <rPr>
        <sz val="10"/>
        <rFont val="Calibri"/>
      </rPr>
      <t>_ALL</t>
    </r>
  </si>
  <si>
    <r>
      <rPr>
        <u/>
        <sz val="10"/>
        <color rgb="FF1155CC"/>
        <rFont val="Calibri"/>
      </rPr>
      <t>[PNS]_Pepsi Baseline_Dec_phase 2</t>
    </r>
    <r>
      <rPr>
        <sz val="10"/>
        <color rgb="FF000000"/>
        <rFont val="Calibri"/>
      </rPr>
      <t>_CT, KH, BH, HP, Hue, BD</t>
    </r>
  </si>
  <si>
    <r>
      <rPr>
        <u/>
        <sz val="10"/>
        <color rgb="FF1155CC"/>
        <rFont val="Calibri"/>
      </rPr>
      <t>[PNS]_OCB_Jan.26</t>
    </r>
    <r>
      <rPr>
        <sz val="10"/>
        <color rgb="FF000000"/>
        <rFont val="Calibri"/>
      </rPr>
      <t>_ALL</t>
    </r>
  </si>
  <si>
    <r>
      <rPr>
        <u/>
        <sz val="10"/>
        <color rgb="FF1155CC"/>
        <rFont val="Calibri"/>
      </rPr>
      <t>[PNS]_HOME CREDIT_Jan.26</t>
    </r>
    <r>
      <rPr>
        <sz val="10"/>
        <color rgb="FF000000"/>
        <rFont val="Calibri"/>
      </rPr>
      <t>_ALL</t>
    </r>
  </si>
  <si>
    <r>
      <rPr>
        <u/>
        <sz val="10"/>
        <color rgb="FF1155CC"/>
        <rFont val="Calibri"/>
      </rPr>
      <t>[PNS]_HD SAISON_Jan.MART.26</t>
    </r>
    <r>
      <rPr>
        <sz val="10"/>
        <color rgb="FF000000"/>
        <rFont val="Calibri"/>
      </rPr>
      <t>_ALL</t>
    </r>
  </si>
  <si>
    <t>[PLF CP]_15.1_Khao Deal Rộn Ràng, Giảm tới 50%
còn lại: [PLF CP]_15.1_Khai Tiệc Năm Mới, Freeship 88.000Đ</t>
  </si>
  <si>
    <r>
      <rPr>
        <u/>
        <sz val="10"/>
        <color rgb="FF1155CC"/>
        <rFont val="Calibri"/>
      </rPr>
      <t>[PNS]_VIB_Jan.USAGE</t>
    </r>
    <r>
      <rPr>
        <sz val="10"/>
        <color rgb="FF000000"/>
        <rFont val="Calibri"/>
      </rPr>
      <t>_ALL</t>
    </r>
  </si>
  <si>
    <r>
      <rPr>
        <u/>
        <sz val="10"/>
        <color rgb="FF1155CC"/>
        <rFont val="Calibri"/>
      </rPr>
      <t>[PNS]_HD SAISON_Jan.FOOD</t>
    </r>
    <r>
      <rPr>
        <sz val="10"/>
        <color rgb="FF000000"/>
        <rFont val="Calibri"/>
      </rPr>
      <t>_ALL</t>
    </r>
  </si>
  <si>
    <r>
      <rPr>
        <sz val="10"/>
        <rFont val="Calibri"/>
      </rPr>
      <t>[PLF CP]_15.1_Deal Chào Năm Mới Chỉ 0Đ
còn lại:</t>
    </r>
    <r>
      <rPr>
        <u/>
        <sz val="10"/>
        <color rgb="FF1155CC"/>
        <rFont val="Calibri"/>
      </rPr>
      <t>[PLF CP]_BAU_Món gì cũng ngon, bữa tối giảm 30.000Đ</t>
    </r>
  </si>
  <si>
    <t>19-20H:[PLF CP]_15.1_Bộ chung SIÊU TIỆC THƯƠNG HIỆU Giảm 50%
newcities: [PLF CP]_15.1_Du Xuân Đầu Năm, Giảm 70.000Đ_OTH
20-22H: [PLF CP]_15.1_Khao Deal Rộn Ràng, Giảm tới 50%
còn lại: [PLF CP]_15.1_Khai Tiệc Năm Mới, Freeship 88.000Đ</t>
  </si>
  <si>
    <r>
      <rPr>
        <strike/>
        <sz val="10"/>
        <color rgb="FFFF0000"/>
        <rFont val="Calibri"/>
      </rPr>
      <t>[PLF CP]_YEP_Vạn Deal Rộn Ràng, Giảm tới 50%</t>
    </r>
    <r>
      <rPr>
        <sz val="10"/>
        <color rgb="FFFF0000"/>
        <rFont val="Calibri"/>
      </rPr>
      <t xml:space="preserve">
[PLF CP]_YEP_Vạn Deal Rộn Ràng, Giảm tới 188.000Đ
</t>
    </r>
    <r>
      <rPr>
        <sz val="10"/>
        <color theme="1"/>
        <rFont val="Calibri"/>
      </rPr>
      <t xml:space="preserve">
còn lại:[PLF CP]_WC_Tiệc cuối tuần, giảm tưng bừng 105.000Đ</t>
    </r>
  </si>
  <si>
    <r>
      <rPr>
        <strike/>
        <sz val="10"/>
        <color rgb="FFFF0000"/>
        <rFont val="Calibri"/>
      </rPr>
      <t xml:space="preserve">[PLF CP]_YEP_Vạn Deal Rộn Ràng, Giảm tới 50%
</t>
    </r>
    <r>
      <rPr>
        <sz val="10"/>
        <color rgb="FFFF0000"/>
        <rFont val="Calibri"/>
      </rPr>
      <t>[PLF CP]_YEP_Vạn Deal Rộn Ràng, Giảm tới 88.000Đ</t>
    </r>
    <r>
      <rPr>
        <sz val="10"/>
        <color theme="1"/>
        <rFont val="Calibri"/>
      </rPr>
      <t xml:space="preserve">
[PLF CP]_YEP_Săn Deal Chốt Năm, Giảm Tới 95.000Đ</t>
    </r>
  </si>
  <si>
    <r>
      <rPr>
        <strike/>
        <sz val="10"/>
        <rFont val="Calibri"/>
      </rPr>
      <t xml:space="preserve">[PLF CP]_BAU_Món gì cũng ngon, bữa tối giảm 30.000Đ
</t>
    </r>
    <r>
      <rPr>
        <u/>
        <sz val="10"/>
        <color rgb="FFFF0000"/>
        <rFont val="Calibri"/>
      </rPr>
      <t>[PLF CP_add]_Coke_KV Chính Vạn Deal Sum Vầy</t>
    </r>
  </si>
  <si>
    <r>
      <rPr>
        <u/>
        <sz val="10"/>
        <color rgb="FF1155CC"/>
        <rFont val="Calibri"/>
      </rPr>
      <t>[PNS]_Shinhan Finance Mastercard_Feb</t>
    </r>
    <r>
      <rPr>
        <sz val="10"/>
        <color rgb="FF000000"/>
        <rFont val="Calibri"/>
      </rPr>
      <t>_ALL</t>
    </r>
  </si>
  <si>
    <r>
      <rPr>
        <sz val="10"/>
        <rFont val="Calibri"/>
      </rPr>
      <t>[PLF CP]_14.2_Mùa Yêu Deal Hời, Giảm tới 50%
còn lại:</t>
    </r>
    <r>
      <rPr>
        <u/>
        <sz val="10"/>
        <color rgb="FF1155CC"/>
        <rFont val="Calibri"/>
      </rPr>
      <t xml:space="preserve"> [PLF CP]_BAU_Đặt món ăn tối, chỉ từ 40.000Đ</t>
    </r>
  </si>
  <si>
    <r>
      <rPr>
        <sz val="10"/>
        <rFont val="Calibri"/>
      </rPr>
      <t xml:space="preserve">[PLF CP]_WC_Thứ 3 Thả Ga, Freeship 0Đ
</t>
    </r>
    <r>
      <rPr>
        <u/>
        <sz val="10"/>
        <color rgb="FF1155CC"/>
        <rFont val="Calibri"/>
      </rPr>
      <t>[PLF CP]_Đặt Quán Quen, Freeship 0Đ</t>
    </r>
    <r>
      <rPr>
        <sz val="10"/>
        <rFont val="Calibri"/>
      </rPr>
      <t>_newcities</t>
    </r>
  </si>
  <si>
    <t>19-20H: [PLF CP]_14.2_Đặt Thả Ga, Giảm Không Giới Hạn
20-21H:[PLF CP]_14.2_Săn Deal Valentine, Giảm tới 95.000Đ
21-22H :[PLF CP]_14.2_Ngày Tình Nhân, Freeship tới 42.000Đ</t>
  </si>
  <si>
    <t>19-20H[PLF CP]_Mid Month_Bộ chung SIÊU TIỆC THƯƠNG HIỆU Giảm 50%
newcities:[PLF CP]_Mid Month_Săn Deal Giữa Tháng, Giảm tới 75.000Đ
20-22H: [PLF CP]_Mid Month_Siêu Deal Giữa Tháng, Giảm tới 155.000Đ
còn lại:  [PLF CP]_WC_Tiệc cuối tuần, giảm tưng bừng 105.000Đ</t>
  </si>
  <si>
    <r>
      <rPr>
        <u/>
        <sz val="10"/>
        <color rgb="FF1155CC"/>
        <rFont val="Calibri"/>
      </rPr>
      <t>[PLF CP]_BAU_Bữa tối 0Đ Món gì cũng ngon</t>
    </r>
    <r>
      <rPr>
        <sz val="10"/>
        <rFont val="Calibri"/>
      </rPr>
      <t xml:space="preserve">_T2
còn lại: </t>
    </r>
    <r>
      <rPr>
        <u/>
        <sz val="10"/>
        <color rgb="FF1155CC"/>
        <rFont val="Calibri"/>
      </rPr>
      <t>[PLF CP]_BAU_Món gì cũng ngon, bữa tối giảm 30.000Đ</t>
    </r>
  </si>
  <si>
    <t>19-20H: [PLF CP]_SPFDay_Bộ chung SIÊU TIỆC THƯƠNG HIỆU  Giảm 50%
20-22H:[PLF CP]_SPFDay_Siêu Deal Ăn Uống, Giảm tới 199.000Đ
còn lại: [PLF CP]_WC_Thứ 4 Vui Vẻ, Giảm Tới 50,000đ</t>
  </si>
  <si>
    <r>
      <rPr>
        <sz val="10"/>
        <rFont val="Calibri"/>
      </rPr>
      <t>[PLF CP]_WC_Ngày Thương Hiệu, Giảm Tới 50K
newcities:</t>
    </r>
    <r>
      <rPr>
        <u/>
        <sz val="10"/>
        <color rgb="FF1155CC"/>
        <rFont val="Calibri"/>
      </rPr>
      <t>[PLF CP]_BAU_Món gì cũng ngon, bữa tối giảm 30.000Đ</t>
    </r>
  </si>
  <si>
    <t>: [PLF CP]_3.3_Ăn Thả Ga, Giảm Không Giới Hạn</t>
  </si>
  <si>
    <t xml:space="preserve"> [PLF CP]_3.3_Deal Hot Toàn Sàn, Freeship 0Đ</t>
  </si>
  <si>
    <t>[PLF CP]_3.3_Siêu Deal Đầu Năm, Giảm tới 333.000Đ
còn lại: : [PLF CP]_3.3_Ăn Thả Ga, Giảm Không Giới Hạn</t>
  </si>
  <si>
    <t>19-20H: [PLF CP]_3.3_Siêu Deal Đầu Năm, Giảm tới 50%
Link về: an-toi-no-ne-giam-50
20-21h:[PLF CP]_3.3_Săn Deal 3.3, giảm tới 95.000Đ
Link về: sieu-hoi-an-toi-giam-toi-75000d
21-22H[PLF CP]_3.3_Siêu Deal Đầu Năm, Giảm tới 40.000Đ
Link về: an-toi-no-ne-giam-40000d</t>
  </si>
  <si>
    <t>19-20h:[PLF CP]_8.3_Chiêu Đãi Chị Em, Giảm tới 95.000Đ
Link về: bua-toi-deal-ngot-giam-toi-95000d"
20-21h [PLF CP]_8.3_Vạn Deal Xinh, Giảm tới 50%
Link về: tiec-toi-moi-nang-giam-50"
21-22h [PLF CP]_8.3_Ngày Của Nàng, Freeship 0Đ
link: moi-nang-bua-toi-freeship-20k"</t>
  </si>
  <si>
    <r>
      <rPr>
        <sz val="10"/>
        <rFont val="Calibri"/>
      </rPr>
      <t xml:space="preserve">[PLF CP]_WC_Thứ 3 Thả Ga, Freeship 0Đ
</t>
    </r>
    <r>
      <rPr>
        <u/>
        <sz val="10"/>
        <color rgb="FF1155CC"/>
        <rFont val="Calibri"/>
      </rPr>
      <t>[PLF CP]_Đặt Quán Quen, Freeship 0Đ</t>
    </r>
    <r>
      <rPr>
        <sz val="10"/>
        <rFont val="Calibri"/>
      </rPr>
      <t>_newcities</t>
    </r>
  </si>
  <si>
    <r>
      <rPr>
        <u/>
        <sz val="10"/>
        <color rgb="FF1155CC"/>
        <rFont val="Calibri"/>
      </rPr>
      <t>[PLF CP]_BAU_Món Gì Cũng Ngon, Bữa Tối 0Đ_</t>
    </r>
    <r>
      <rPr>
        <sz val="10"/>
        <rFont val="Calibri"/>
      </rPr>
      <t xml:space="preserve">T2
còn lại: </t>
    </r>
    <r>
      <rPr>
        <u/>
        <sz val="10"/>
        <color rgb="FF1155CC"/>
        <rFont val="Calibri"/>
      </rPr>
      <t>[PLF CP]_BAU_Món gì cũng ngon, bữa tối giảm 30.000Đ</t>
    </r>
  </si>
  <si>
    <t>19-20H:[PLF CP]_Mid Month Sale_Bộ chung SIÊU TIỆC THƯƠNG HIỆU  Giảm 50%"
20-22H: [PLF CP]_Mid Month_Siêu Deal Giữa Tháng, Giảm tới 155.000Đ
còn lại:  [PLF CP]_WC_Tiệc cuối tuần, giảm tưng bừng 105.000Đ</t>
  </si>
  <si>
    <r>
      <rPr>
        <u/>
        <sz val="10"/>
        <color rgb="FF1155CC"/>
        <rFont val="Calibri"/>
      </rPr>
      <t>[PLF CP]_BAU_Món Gì Cũng Ngon, Bữa Tối 0Đ_</t>
    </r>
    <r>
      <rPr>
        <sz val="10"/>
        <rFont val="Calibri"/>
      </rPr>
      <t>T2
còn lại: [PLF CP]_BAU_Ăn Sập Bốn Phương, giảm 18.000Đ_All OTH</t>
    </r>
  </si>
  <si>
    <t>19-20H:[PLF CP]_SPFDay_Bộ chung SIÊU TIỆC THƯƠNG HIỆU  Giảm 50%
20-22H:[PLF CP]_SPFDay_Siêu Deal Ăn Uống, Giảm tới 50%
20-22H: newcities [PLF CP]_WC_Tiệc cuối tuần, giảm tưng bừng 105.000Đ</t>
  </si>
  <si>
    <t>[PLF CP]_SPFDay_Món Gì Cũng Có, Siêu Deal 0Đ
còn lại:[PLF CP]_SPFDay_Ăn Thả Ga, Freeship tới 60.000Đ</t>
  </si>
  <si>
    <r>
      <rPr>
        <sz val="10"/>
        <rFont val="Calibri"/>
      </rPr>
      <t>[PLF CP]_4.4_Món Ngon Giá Hời, Vạn Deal 0Đ
còn lại:</t>
    </r>
    <r>
      <rPr>
        <u/>
        <sz val="10"/>
        <color rgb="FF1155CC"/>
        <rFont val="Calibri"/>
      </rPr>
      <t>[PLF CP]_BAU_Món gì cũng ngon, bữa tối giảm 30.000Đ</t>
    </r>
  </si>
  <si>
    <t>[PLF CP]_4.4_Món Ngon Giá Hời, Vạn Deal 0Đ
còn lại: [PLF CP]_BAU_Ăn Sập Bốn Phương, giảm 18.000Đ_All OTH"</t>
  </si>
  <si>
    <r>
      <rPr>
        <sz val="10"/>
        <rFont val="Calibri"/>
      </rPr>
      <t>[PLF CP]_4.4_Món Ngon Giá Hời, Vạn Deal 0Đ
còn lại:</t>
    </r>
    <r>
      <rPr>
        <u/>
        <sz val="10"/>
        <color rgb="FF1155CC"/>
        <rFont val="Calibri"/>
      </rPr>
      <t>[PLF CP]_BAU_Món gì cũng ngon, bữa tối giảm 30.000Đ</t>
    </r>
  </si>
  <si>
    <t>19-20H: [PLF CP]_4.4_Bao Trọn Món Ngon, Giảm 50%
Link về: an-toi-no-ne-giam-50
20-21h:[PLF CP]_4.4_Săn Deal 4.4, giảm tới 95.000Đ
Link về: sieu-hoi-an-toi-giam-toi-75000d
21-22H[PLF CP]_4.4_Bao Trọn Món Ngon, Giảm 40.000Đ
Link về: an-toi-no-ne-giam-40000d</t>
  </si>
  <si>
    <t>19-20H:[PLF CP]_Mid Month_Bộ chung SIÊU TIỆC THƯƠNG HIỆU Giảm 50%"
20-22H:[PLF CP]_Mid Month_Siêu Deal Giữa Tháng, Giảm tới 50%
còn lại: :[PLF CP]_WC_Thứ 3 Ăn Ngon, Giảm 30.000Đ</t>
  </si>
  <si>
    <r>
      <rPr>
        <u/>
        <sz val="10"/>
        <color rgb="FF1155CC"/>
        <rFont val="Calibri"/>
      </rPr>
      <t>[PLF CP]_BAU_Món Gì Cũng Ngon, Bữa Tối 0Đ_</t>
    </r>
    <r>
      <rPr>
        <sz val="10"/>
        <rFont val="Calibri"/>
      </rPr>
      <t>T2
còn lại: [PLF CP]_BAU_Ăn Sập Bốn Phương, giảm 18.000Đ_All OTH</t>
    </r>
  </si>
  <si>
    <t>19-20H:[PLF CP]_SPFDay_Bộ chung SIÊU TIỆC THƯƠNG HIỆU  Giảm 50%
20-22H:[PLF CP]_SPFDay_Siêu Deal Ăn Uống, Giảm tới 50%
19-22H: còn lại [PLF CP]_WC_Tiệc cuối tuần, giảm tưng bừng 105.000Đ</t>
  </si>
  <si>
    <r>
      <rPr>
        <u/>
        <sz val="10"/>
        <color rgb="FF1155CC"/>
        <rFont val="Calibri"/>
      </rPr>
      <t>[PLF CP]_BAU_Món Gì Cũng Ngon, Bữa Tối 0Đ_</t>
    </r>
    <r>
      <rPr>
        <sz val="10"/>
        <rFont val="Calibri"/>
      </rPr>
      <t>T2
còn lại: [PLF CP]_BAU_Ăn Sập Bốn Phương, giảm 18.000Đ_All OTH</t>
    </r>
  </si>
  <si>
    <t>[PLF CP]_WC_Chớp Deal Đầu Tuần, 1Đ + Freeship
còn lại: [PLF CP]_BAU_Bữa tối đủ chất, giảm tới 50.000Đ</t>
  </si>
  <si>
    <t>"19-20h: [PLF CP]_5.5 CP_Deal Ngon Chào Hè, Giảm 55.000Đ
Link về: an-toi-no-ne-giam-40000d"
"20-21h: [PLF CP]_5.5 CP_Săn Deal 5.5, giảm tới 95.000Đ
Link về: sieu-hoi-an-toi-giam-toi-75000d"
"21-22h: [PLF CP]_5.5 CP_Ngày Hè Sôi Động, Freeship 0Đ
Link về: freeship-0d-moi-bua-toi"</t>
  </si>
  <si>
    <t>[PLF CP]_BAU_Ăn hết Việt Nam Bao liền nửa giá_ĐN + OTH
còn lại: [PLF CP]_BAU_Món Gì Cũng Ngon, Bữa Tối 0Đ</t>
  </si>
  <si>
    <t>19h - 21h [PLF CP]_Mid Month_Siêu Deal Giữa Tháng, Giảm tới 155.000Đ
other:  [PLF CP]_Mid Month_Săn Deal Giữa Tháng, Giảm tới 75.000Đ
21h - 22h [PLF CP]_Mid Month_Săn Deal Giữa Tháng, Giảm tới 75.000Đ</t>
  </si>
  <si>
    <t>19h - 21h [PLF CP]_SPFDay_Siêu Deal Ăn Uống, Giảm tới 199.000Đ
21h - 22h [PLF CP]_SPFDay_FS_Trùm Deal Flash Sale, Chỉ 1.000Đ
Other: [PLF CP]_SPFDay_Ăn Thả Ga, Freeship tới 60.000Đ</t>
  </si>
  <si>
    <r>
      <rPr>
        <sz val="10"/>
        <rFont val="Calibri"/>
      </rPr>
      <t xml:space="preserve">19-20h: [PLF CP]_6.6_Siêu Deal Giữa Năm, Giảm tới 66.000Đ
Link về: https://shopeefood.vn/u/shopeefood_spikesieudealVND
20-21h: [PLF CP]_6.6_Săn Deal 6.6, giảm tới 95.000Đ
Link về: sieu-hoi-an-toi-giam-toi-75000d
21-22h: [PLF CP]_6.6_Tung Deal Toàn Sàn, Freeship 0Đ
Link về: </t>
    </r>
    <r>
      <rPr>
        <u/>
        <sz val="10"/>
        <color rgb="FF1155CC"/>
        <rFont val="Calibri"/>
      </rPr>
      <t>https://shopeefood.vn/u/shopeefood_spikefreeship0d</t>
    </r>
  </si>
  <si>
    <t>[Exclude NU] [PLF CP]_BAU_Món Gì Cũng Ngon, Bữa Tối 0Đ</t>
  </si>
  <si>
    <t>19h - 21h [PLF CP]_Mid Month_Siêu Deal Giữa Tháng, Giảm tới 155.000Đ
21h - 22h [PLF CP]_Mid Month_Săn Deal Giữa Tháng, Giảm tới 75.000Đ
Others: [PLF CP]_Mid Month_Săn Deal Giữa Tháng, Giảm tới 75.000Đ</t>
  </si>
  <si>
    <t>[Exclude NU] [PLF CP]_BAU_Triệu Món Ngon, Freeship 15.000Đ_All OTH</t>
  </si>
  <si>
    <t>19h - 21h [PLF CP]_SPFDay_Siêu Deal Ăn Uống, Giảm tới 120.000Đ
21h - 22h [PLF CP]FS_Ăn Khuya Siêu Flash Sale, Giảm 50%
Others: [PLF CP]_BAU_Bữa tối Cuối Tuần, giảm 99.000Đ</t>
  </si>
  <si>
    <r>
      <rPr>
        <u/>
        <sz val="10"/>
        <color rgb="FF1155CC"/>
        <rFont val="Calibri"/>
      </rPr>
      <t>[VIP]_Trà Sữa May Cha_27-29Jun</t>
    </r>
    <r>
      <rPr>
        <sz val="10"/>
        <color rgb="FF000000"/>
        <rFont val="Calibri"/>
      </rPr>
      <t xml:space="preserve"> 250102_Trà Sữa May Cha_7 cities</t>
    </r>
  </si>
  <si>
    <r>
      <rPr>
        <sz val="10"/>
        <rFont val="Calibri"/>
      </rPr>
      <t xml:space="preserve">19-20h: [PLF CP]_7.7_Món Ngon Mọi Miền, Giảm tới 77.000Đ
Link về: https://shopeefood.vn/u/shopeefood_spikesieudealVND
20-21h: [PLF CP]_7.7_Săn Deal 7.7, giảm tới 95.000Đ
Link về: https://shopeefood.vn/u/shopeefood_spikevoucherhunting
21-22h: [PLF CP]_7.7_Tung Deal Toàn Sàn, Freeship 0Đ
Link về: </t>
    </r>
    <r>
      <rPr>
        <u/>
        <sz val="10"/>
        <color rgb="FF1155CC"/>
        <rFont val="Calibri"/>
      </rPr>
      <t>https://shopeefood.vn/u/shopeefood_spikefreeship0d</t>
    </r>
  </si>
  <si>
    <t>[PLF CP]_Thematic_Vi Vu Đêm Khuya, Giảm Tới 30.000Đ</t>
  </si>
  <si>
    <t>19-20h: [PLF CP]_8.8_ĐẠI TIỆC BỮA TỐI Giảm 50%
20-21h: "[PLF CP]_8.8_Siêu Deal Cực Hot, Giảm tới 88.000Đ
21-22h:[PLF CP]_8.8_Săn Deal 8.8, Giảm Tới 95.000Đ</t>
  </si>
  <si>
    <r>
      <rPr>
        <strike/>
        <sz val="10"/>
        <color theme="1"/>
        <rFont val="Calibri"/>
      </rPr>
      <t xml:space="preserve">[PLF CP]_Thematic_Quán Ngon Quanh Đây, Giảm tới 60.000Đ
</t>
    </r>
    <r>
      <rPr>
        <sz val="10"/>
        <color theme="1"/>
        <rFont val="Calibri"/>
      </rPr>
      <t>[PLF CP]_BAU_Siêu Tiệc Giảm 99,000 đồng</t>
    </r>
  </si>
  <si>
    <t>19h - 21h: [PLF CP]_Mid Month Sale_Freeship Giữa Tháng, Giảm tới 60.000Đ
21h - 22h: [PLF CP]_Mid Month_Săn Deal Giữa Tháng, giảm tới 75.000Đ</t>
  </si>
  <si>
    <t>19h - 21h: [PLF CP]_SPFDay_Ăn Thả Ga, Freeship tới 60.000Đ
21h - 22h: [PLF CP]_SPFDay_Săn Deal Ăn Ngon giảm tới 75.000Đ</t>
  </si>
  <si>
    <t>19h - 21h: [PLF CP]_Mid Month Sale_Siêu Deal Giữa Tháng, Giảm tới 50%
21h - 22h: [PLF CP]_Mid Month Sale_Săn Deal Giữa Tháng, Giảm tới 75.000Đ</t>
  </si>
  <si>
    <t>19h - 21h: [PLF CP]_SPFDay_Siêu Deal Ăn Uống, Giảm tới 50%
Others: [PLF CP]_BAU_Bữa tối đủ chất, giảm tới 50.000Đ
21h - 22h: [PLF CP]_SPFDay_Săn Deal Ăn Ngon giảm tới 75.000Đ</t>
  </si>
  <si>
    <r>
      <rPr>
        <strike/>
        <sz val="10"/>
        <color theme="1"/>
        <rFont val="Calibri"/>
      </rPr>
      <t xml:space="preserve">[PLF CP]_WC_Thứ 6 Rộn Ràng, Giảm 50.000Đ
</t>
    </r>
    <r>
      <rPr>
        <sz val="10"/>
        <color theme="1"/>
        <rFont val="Calibri"/>
      </rPr>
      <t>[PLF CP]_Thematic_Tiệc To Khao Chị Em, Giảm 95.000Đ</t>
    </r>
  </si>
  <si>
    <t xml:space="preserve">[PLF CP]_WC_Đầu Tuần Đặt Món, Ship Chỉ 12.000Đ	</t>
  </si>
  <si>
    <t>19-20h: [PLF CP]_Thematic_Siêu Deal Học Đường, Giảm tới 211.000Đ
20-21h: [PLF CP]_Thematic_Tiệc Tối Khao Cả Lớp, Giảm Không Giới Hạn
21-22h: [PLF CP]__Thematic_Siêu Deal Học Đường, Giảm tới 50%</t>
  </si>
  <si>
    <t>19h - 21h: [PLF CP]_Mid Month Sale_Săn Deal Giữa Tháng, Giảm tới 75.000Đ
21h - 22h: [PLF CP]_Mid Month Sale_Siêu Deal Giữa Tháng, Giảm tới 35.000Đ</t>
  </si>
  <si>
    <t>[PLF CP]_Thematic_Săn Deal Noel, Giảm tới 88.000Đ</t>
  </si>
  <si>
    <t>19h - 21h: [PLF CP]_SPFDay_Siêu Deal Ăn Uống, Giảm tới 120.000Đ
21h - 22h: [PLF CP]_SPFDay_Săn Deal Ăn Ngon giảm tới 75.000Đ</t>
  </si>
  <si>
    <t>19-20h: [PLF CP]_Thematic_Siêu Deal Xmas, Giảm tới 240.000Đ
20-21h: [PLF CP]_Thematic_Săn Deal Xmas, Giảm tới 95.000Đ
21-22h: [PLF CP]_Thematic_Món Ngon Xmas, Freeship tới 60.000Đ</t>
  </si>
  <si>
    <t>[PLF CP]_Thematic_Món Ngon Freeship tới 60.000Đ</t>
  </si>
  <si>
    <t>19-20h: [[PLF CP]_Thematic_Vui Tiệc Cuối Năm, Giảm tới 260.000Đ
20-21h: [PLF CP]_Thematic_Deal Cuối Năm, Giảm tới 95.000Đ
21-22h: [PLF CP]_Thematic_Món Ngon Cuối Năm, Freeship tới 60.000Đ</t>
  </si>
  <si>
    <t>19h - 21h: [PLF CP]_SPF Day_Deal Ngon Giảm Tới 75.000Đ
21h - 22h: [PLF CP]_SPF Day_Ngày Hội Ăn Uống, Giảm tới 50%</t>
  </si>
  <si>
    <t>19h - 21h: [PLF CP]_Thematic_Săn Deal Cuối Năm Giảm 95.000Đ
21h - 22h: [PLF CP]_Thematic_Vạn Deal Rộn Ràng, Giảm tới 50%</t>
  </si>
  <si>
    <t>22:00 - 24:00 - Layer 1
(Brand/adhoc/wl)</t>
  </si>
  <si>
    <r>
      <rPr>
        <b/>
        <sz val="10"/>
        <color rgb="FFFF0000"/>
        <rFont val="Calibri"/>
      </rPr>
      <t xml:space="preserve">Whitelist on Shopee
</t>
    </r>
    <r>
      <rPr>
        <b/>
        <u/>
        <sz val="10"/>
        <color rgb="FFFF0000"/>
        <rFont val="Calibri"/>
      </rPr>
      <t xml:space="preserve"> [PLF CP]_SPayLater</t>
    </r>
  </si>
  <si>
    <r>
      <rPr>
        <b/>
        <sz val="10"/>
        <color rgb="FFFF0000"/>
        <rFont val="Calibri"/>
      </rPr>
      <t xml:space="preserve">Whitelist on Shopee
</t>
    </r>
    <r>
      <rPr>
        <b/>
        <u/>
        <sz val="10"/>
        <color rgb="FFFF0000"/>
        <rFont val="Calibri"/>
      </rPr>
      <t xml:space="preserve"> [PLF CP]_SPayLater</t>
    </r>
  </si>
  <si>
    <r>
      <rPr>
        <b/>
        <sz val="10"/>
        <color rgb="FFFF0000"/>
        <rFont val="Calibri"/>
      </rPr>
      <t xml:space="preserve">Whitelist on Shopee
</t>
    </r>
    <r>
      <rPr>
        <b/>
        <u/>
        <sz val="10"/>
        <color rgb="FF1155CC"/>
        <rFont val="Calibri"/>
      </rPr>
      <t xml:space="preserve"> [PLF CP]_SPayLater</t>
    </r>
  </si>
  <si>
    <r>
      <rPr>
        <b/>
        <sz val="10"/>
        <color rgb="FFFF0000"/>
        <rFont val="Calibri"/>
      </rPr>
      <t xml:space="preserve">Whitelist on Shopee
</t>
    </r>
    <r>
      <rPr>
        <b/>
        <u/>
        <sz val="10"/>
        <color rgb="FF1155CC"/>
        <rFont val="Calibri"/>
      </rPr>
      <t xml:space="preserve"> [PLF CP]_SPayLater</t>
    </r>
  </si>
  <si>
    <r>
      <rPr>
        <b/>
        <sz val="10"/>
        <color rgb="FFFF0000"/>
        <rFont val="Calibri"/>
      </rPr>
      <t xml:space="preserve">Whitelist on Shopee
</t>
    </r>
    <r>
      <rPr>
        <b/>
        <u/>
        <sz val="10"/>
        <color rgb="FF1155CC"/>
        <rFont val="Calibri"/>
      </rPr>
      <t xml:space="preserve"> [PLF CP]_SPayLater</t>
    </r>
  </si>
  <si>
    <r>
      <rPr>
        <b/>
        <sz val="10"/>
        <color rgb="FFFF0000"/>
        <rFont val="Calibri"/>
      </rPr>
      <t>Whitelist New User: [</t>
    </r>
    <r>
      <rPr>
        <sz val="10"/>
        <color theme="1"/>
        <rFont val="Calibri"/>
      </rPr>
      <t>PLF CP]_NU_Tặng bạn mới deal 0Đ</t>
    </r>
  </si>
  <si>
    <r>
      <rPr>
        <b/>
        <sz val="10"/>
        <color rgb="FFFF0000"/>
        <rFont val="Calibri"/>
      </rPr>
      <t xml:space="preserve">Whitelisted buyer
</t>
    </r>
    <r>
      <rPr>
        <b/>
        <u/>
        <sz val="10"/>
        <color rgb="FF1155CC"/>
        <rFont val="Calibri"/>
      </rPr>
      <t xml:space="preserve">[PLF CP]_SPayLater </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</si>
  <si>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</si>
  <si>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</si>
  <si>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</si>
  <si>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</si>
  <si>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</si>
  <si>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</si>
  <si>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b/>
        <sz val="10"/>
        <color rgb="FFFF0000"/>
        <rFont val="Calibri"/>
      </rPr>
      <t>Whitelist New User: [</t>
    </r>
    <r>
      <rPr>
        <sz val="10"/>
        <color theme="1"/>
        <rFont val="Calibri"/>
      </rPr>
      <t>PLF CP]_NU_Tặng bạn mới deal 0Đ</t>
    </r>
  </si>
  <si>
    <r>
      <rPr>
        <u/>
        <sz val="10"/>
        <color rgb="FF1155CC"/>
        <rFont val="Calibri"/>
      </rPr>
      <t xml:space="preserve">[Mart]_BAU_Deal Tiện Lợi_Giảm 23.000Đ
</t>
    </r>
    <r>
      <rPr>
        <sz val="10"/>
        <rFont val="Calibri"/>
      </rPr>
      <t>[PLF CP_add]_BAU_Deal Cú Đêm, Freeship 20.000Đ</t>
    </r>
  </si>
  <si>
    <r>
      <rPr>
        <u/>
        <sz val="10"/>
        <color rgb="FF1155CC"/>
        <rFont val="Calibri"/>
      </rPr>
      <t xml:space="preserve">[Mart]_BAU_Deal Tiện Lợi_Miễn phí ship
</t>
    </r>
    <r>
      <rPr>
        <sz val="10"/>
        <rFont val="Calibri"/>
      </rPr>
      <t>[PLF CP_add]_BAU_Deal Cú Đêm, Freeship 20.000Đ</t>
    </r>
  </si>
  <si>
    <t>22-24H: [PLF CP]_15.1_Săn Deal Đầu Năm, Giảm tới 95.000Đ</t>
  </si>
  <si>
    <r>
      <rPr>
        <u/>
        <sz val="10"/>
        <color rgb="FF1155CC"/>
        <rFont val="Calibri"/>
      </rPr>
      <t xml:space="preserve">[Mart]_BAU_Deal Tiện Lợi_Giảm đến 70.000Đ
</t>
    </r>
    <r>
      <rPr>
        <sz val="10"/>
        <color rgb="FF000000"/>
        <rFont val="Calibri"/>
      </rPr>
      <t>[PLF CP_add]_BAU_Deal Cú Đêm, Freeship 20.000Đ</t>
    </r>
  </si>
  <si>
    <r>
      <rPr>
        <strike/>
        <sz val="10"/>
        <rFont val="Calibri"/>
      </rPr>
      <t xml:space="preserve">[PLF CP_add]_BAU_Deal Cú Đêm, Freeship 20.000Đ
</t>
    </r>
    <r>
      <rPr>
        <u/>
        <sz val="10"/>
        <color rgb="FFFF0000"/>
        <rFont val="Calibri"/>
      </rPr>
      <t>[PLF CP_add]_Coke_KV Chính Vạn Deal Sum Vầy</t>
    </r>
  </si>
  <si>
    <r>
      <rPr>
        <u/>
        <sz val="10"/>
        <color rgb="FF1155CC"/>
        <rFont val="Calibri"/>
      </rPr>
      <t xml:space="preserve">[Mart]_BAU_Deal Tiện Lợi_Giảm 23.000Đ
</t>
    </r>
    <r>
      <rPr>
        <sz val="10"/>
        <color rgb="FF000000"/>
        <rFont val="Calibri"/>
      </rPr>
      <t>[PLF CP_add]_BAU_Deal Cú Đêm, Freeship 20.000Đ</t>
    </r>
  </si>
  <si>
    <r>
      <rPr>
        <u/>
        <sz val="10"/>
        <color rgb="FF1155CC"/>
        <rFont val="Calibri"/>
      </rPr>
      <t xml:space="preserve">[Mart]_BAU_Deal Tiện Lợi_Miễn phí ship
</t>
    </r>
    <r>
      <rPr>
        <sz val="10"/>
        <color rgb="FF000000"/>
        <rFont val="Calibri"/>
      </rPr>
      <t>[PLF CP_add]_Tết_Mừng Tết Đến, Freeship tới 88.000Đ</t>
    </r>
  </si>
  <si>
    <r>
      <rPr>
        <u/>
        <sz val="10"/>
        <color rgb="FF1155CC"/>
        <rFont val="Calibri"/>
      </rPr>
      <t xml:space="preserve">[Mart]_BAU_Deal Tiện Lợi_Giảm 23.000Đ
</t>
    </r>
    <r>
      <rPr>
        <sz val="10"/>
        <color rgb="FF000000"/>
        <rFont val="Calibri"/>
      </rPr>
      <t>[PLF CP]_BAU_Deal Cú Đêm, Freeship 20.000Đ</t>
    </r>
  </si>
  <si>
    <r>
      <rPr>
        <u/>
        <sz val="10"/>
        <color rgb="FF1155CC"/>
        <rFont val="Calibri"/>
      </rPr>
      <t xml:space="preserve">[Mart]_BAU_Deal Tiện Lợi_Giảm đến 70.000Đ
</t>
    </r>
    <r>
      <rPr>
        <sz val="10"/>
        <color rgb="FF000000"/>
        <rFont val="Calibri"/>
      </rPr>
      <t>[PLF CP]_BAU_Deal Cú Đêm, Freeship 20.000Đ</t>
    </r>
  </si>
  <si>
    <t>22-24H: [PLF CP]_Mid Month_Săn Deal Giữa Tháng, Giảm tới 75.000Đ</t>
  </si>
  <si>
    <t>22-24H: [PLF CP]_SPFDay_Săn Deal Ăn Ngon giảm tới 75.000Đ</t>
  </si>
  <si>
    <r>
      <rPr>
        <u/>
        <sz val="10"/>
        <color rgb="FF1155CC"/>
        <rFont val="Calibri"/>
      </rPr>
      <t xml:space="preserve">[Mart]_BAU_Deal Tiện Lợi_Miễn phí ship
</t>
    </r>
    <r>
      <rPr>
        <sz val="10"/>
        <color rgb="FF000000"/>
        <rFont val="Calibri"/>
      </rPr>
      <t>[PLF CP]_BAU_Deal Cú Đêm, Freeship 20.000Đ</t>
    </r>
  </si>
  <si>
    <r>
      <rPr>
        <u/>
        <sz val="10"/>
        <color rgb="FF1155CC"/>
        <rFont val="Calibri"/>
      </rPr>
      <t xml:space="preserve">[Mart]_BAU_Deal Tiện Lợi_Giảm 23.000Đ
</t>
    </r>
    <r>
      <rPr>
        <sz val="10"/>
        <rFont val="Calibri"/>
      </rPr>
      <t>[PLF CP]_BAU_Deal Cú Đêm, Freeship 20.000Đ</t>
    </r>
  </si>
  <si>
    <t xml:space="preserve">22-24h:  [PLF CP]_3.3_Deal Hot Toàn Sàn, Freeship 0Đ
Link về: moi-bua-khuya-freeship-0d
</t>
  </si>
  <si>
    <t>22-24H:[PLF CP]_8.3_Vạn Deal Xinh, Giảm tới 50%
Link về:tiec-khuya-moi-nang-giam-50"</t>
  </si>
  <si>
    <r>
      <rPr>
        <u/>
        <sz val="10"/>
        <color rgb="FF1155CC"/>
        <rFont val="Calibri"/>
      </rPr>
      <t xml:space="preserve">[Mart]_BAU_Deal Tiện Lợi_Miễn phí ship
</t>
    </r>
    <r>
      <rPr>
        <sz val="10"/>
        <rFont val="Calibri"/>
      </rPr>
      <t>còn lại: [PLF CP]_BAU_Deal Cú Đêm, Freeship 20.000Đ</t>
    </r>
  </si>
  <si>
    <t xml:space="preserve">22-24H: [PLF CP]_Mid Month_Săn Deal Giữa Tháng, Giảm tới 75.000Đ
</t>
  </si>
  <si>
    <r>
      <rPr>
        <u/>
        <sz val="10"/>
        <color rgb="FF1155CC"/>
        <rFont val="Calibri"/>
      </rPr>
      <t xml:space="preserve">[Mart]_BAU_Deal Tiện Lợi_Giảm 22.000Đ
</t>
    </r>
    <r>
      <rPr>
        <sz val="10"/>
        <rFont val="Calibri"/>
      </rPr>
      <t>còn lại: [PLF CP]_BAU_Deal Cú Đêm, Freeship 20.000Đ</t>
    </r>
  </si>
  <si>
    <t>22-24h:  [PLF CP]_4.4_Ăn Ngon Cả Ngày, Freeship 0Đ
Link về: moi-bua-khuya-freeship-0d</t>
  </si>
  <si>
    <t>[PLF CP]_5.5 CP_Deal Đặt Trước, Chỉ 0Đ</t>
  </si>
  <si>
    <t>22-24h: [PLF CP]_5.5 CP_Ngày Hè Sôi Động, Freeship 0Đ
Link về: freeship-0d-moi-bua-toi</t>
  </si>
  <si>
    <t>22h - 24h [PLF CP]_Mid Month_Săn Deal Giữa Tháng, Giảm tới 75.000Đ</t>
  </si>
  <si>
    <t>22h - 24h [PLF CP]_SPFDay_Săn Deal Ăn Ngon giảm tới 75.000Đ</t>
  </si>
  <si>
    <r>
      <rPr>
        <sz val="10"/>
        <rFont val="Calibri"/>
      </rPr>
      <t xml:space="preserve">22h - 24h: [PLF CP]_6.6_Siêu Deal Giữa Năm, Giảm tới 66.000Đ
Link về: </t>
    </r>
    <r>
      <rPr>
        <u/>
        <sz val="10"/>
        <color rgb="FF1155CC"/>
        <rFont val="Calibri"/>
      </rPr>
      <t>https://shopeefood.vn/u/shopeefood_spikesieudealVND</t>
    </r>
  </si>
  <si>
    <t xml:space="preserve">22h - 24h: [PLF CP]_7.7_Món Ngon Mọi Miền, Giảm tới 77.000Đ
Link về: https://shopeefood.vn/u/shopeefood_spikesieudealVND
</t>
  </si>
  <si>
    <t>22h - 24h: [PLF CP]_SPFDay_Siêu Deal Ăn Uống, Giảm tới 50%</t>
  </si>
  <si>
    <t>22h - 24h: [PLF CP]_Mid Month Sale_Săn Deal Giữa Tháng, Giảm tới 75.000Đ</t>
  </si>
  <si>
    <t xml:space="preserve"> [PLF CP]_Thematic_Deal Cuối Năm, Giảm tới 95.000Đ</t>
  </si>
  <si>
    <t>[PLF CP]_SPF Day_Ngày Hội Ăn Uống, Giảm tới 50%</t>
  </si>
  <si>
    <t>Home Food  Carousel
Air Only Homepage Shopee</t>
  </si>
  <si>
    <t>Total Slot:
Camp Food - 2
Brand Food - 1
Camp Mart - 1
Brand Mart - 1</t>
  </si>
  <si>
    <t>Home Food Carousel 1</t>
  </si>
  <si>
    <t>Home Food Carousel 2</t>
  </si>
  <si>
    <t>Home Food Carousel 3</t>
  </si>
  <si>
    <t>Home Food Carousel 4</t>
  </si>
  <si>
    <t>Home Food Carousel 5</t>
  </si>
  <si>
    <t xml:space="preserve">8:00 (Only Fresh)
</t>
  </si>
  <si>
    <t xml:space="preserve">Story Fanpage SPF
</t>
  </si>
  <si>
    <r>
      <rPr>
        <b/>
        <sz val="10"/>
        <color theme="1"/>
        <rFont val="Calibri"/>
      </rPr>
      <t xml:space="preserve">Story 06:00 - 10:00
</t>
    </r>
    <r>
      <rPr>
        <b/>
        <sz val="10"/>
        <color rgb="FFFF0000"/>
        <rFont val="Calibri"/>
      </rPr>
      <t>Breakfast</t>
    </r>
  </si>
  <si>
    <r>
      <rPr>
        <b/>
        <sz val="10"/>
        <color theme="1"/>
        <rFont val="Calibri"/>
      </rPr>
      <t xml:space="preserve">Story 10:00 - 13:00
</t>
    </r>
    <r>
      <rPr>
        <b/>
        <sz val="10"/>
        <color rgb="FFFF0000"/>
        <rFont val="Calibri"/>
      </rPr>
      <t>Lunch</t>
    </r>
  </si>
  <si>
    <r>
      <rPr>
        <b/>
        <sz val="10"/>
        <color theme="1"/>
        <rFont val="Calibri"/>
      </rPr>
      <t xml:space="preserve">Story 13:00 - 18:00
</t>
    </r>
    <r>
      <rPr>
        <b/>
        <sz val="10"/>
        <color rgb="FFFF0000"/>
        <rFont val="Calibri"/>
      </rPr>
      <t>Afternoon</t>
    </r>
  </si>
  <si>
    <r>
      <rPr>
        <b/>
        <sz val="10"/>
        <color theme="1"/>
        <rFont val="Calibri"/>
      </rPr>
      <t xml:space="preserve">Story 18:00 - 22:00
</t>
    </r>
    <r>
      <rPr>
        <b/>
        <sz val="10"/>
        <color rgb="FFFF0000"/>
        <rFont val="Calibri"/>
      </rPr>
      <t>Dinner</t>
    </r>
  </si>
  <si>
    <r>
      <rPr>
        <b/>
        <sz val="10"/>
        <color theme="1"/>
        <rFont val="Calibri"/>
      </rPr>
      <t xml:space="preserve">Story 06:00 - 10:00
</t>
    </r>
    <r>
      <rPr>
        <b/>
        <sz val="10"/>
        <color rgb="FFFF0000"/>
        <rFont val="Calibri"/>
      </rPr>
      <t>Breakfast</t>
    </r>
  </si>
  <si>
    <r>
      <rPr>
        <b/>
        <sz val="10"/>
        <color theme="1"/>
        <rFont val="Calibri"/>
      </rPr>
      <t xml:space="preserve">Story 10:00 - 13:00
</t>
    </r>
    <r>
      <rPr>
        <b/>
        <sz val="10"/>
        <color rgb="FFFF0000"/>
        <rFont val="Calibri"/>
      </rPr>
      <t>Lunch</t>
    </r>
  </si>
  <si>
    <r>
      <rPr>
        <b/>
        <sz val="10"/>
        <color theme="1"/>
        <rFont val="Calibri"/>
      </rPr>
      <t xml:space="preserve">Story 13:00 - 18:00
</t>
    </r>
    <r>
      <rPr>
        <b/>
        <sz val="10"/>
        <color rgb="FFFF0000"/>
        <rFont val="Calibri"/>
      </rPr>
      <t>Afternoon</t>
    </r>
  </si>
  <si>
    <r>
      <rPr>
        <b/>
        <sz val="10"/>
        <color theme="1"/>
        <rFont val="Calibri"/>
      </rPr>
      <t xml:space="preserve">Story 18:00 - 22:00
</t>
    </r>
    <r>
      <rPr>
        <b/>
        <sz val="10"/>
        <color rgb="FFFF0000"/>
        <rFont val="Calibri"/>
      </rPr>
      <t>Dinner</t>
    </r>
  </si>
  <si>
    <t xml:space="preserve">Story Fanpage Foody
</t>
  </si>
  <si>
    <r>
      <rPr>
        <b/>
        <sz val="10"/>
        <color theme="1"/>
        <rFont val="Calibri"/>
      </rPr>
      <t xml:space="preserve">Story 06:00 - 10:00
</t>
    </r>
    <r>
      <rPr>
        <b/>
        <sz val="10"/>
        <color rgb="FFFF0000"/>
        <rFont val="Calibri"/>
      </rPr>
      <t>Breakfast</t>
    </r>
  </si>
  <si>
    <r>
      <rPr>
        <b/>
        <sz val="10"/>
        <color theme="1"/>
        <rFont val="Calibri"/>
      </rPr>
      <t xml:space="preserve">Story 10:00 - 13:00
</t>
    </r>
    <r>
      <rPr>
        <b/>
        <sz val="10"/>
        <color rgb="FFFF0000"/>
        <rFont val="Calibri"/>
      </rPr>
      <t>Lunch</t>
    </r>
  </si>
  <si>
    <r>
      <rPr>
        <b/>
        <sz val="10"/>
        <color theme="1"/>
        <rFont val="Calibri"/>
      </rPr>
      <t xml:space="preserve">Story 13:00 - 18:00
</t>
    </r>
    <r>
      <rPr>
        <b/>
        <sz val="10"/>
        <color rgb="FFFF0000"/>
        <rFont val="Calibri"/>
      </rPr>
      <t>Afternoon</t>
    </r>
  </si>
  <si>
    <r>
      <rPr>
        <b/>
        <sz val="10"/>
        <color theme="1"/>
        <rFont val="Calibri"/>
      </rPr>
      <t xml:space="preserve">Story 18:00 - 22:00
</t>
    </r>
    <r>
      <rPr>
        <b/>
        <sz val="10"/>
        <color rgb="FFFF0000"/>
        <rFont val="Calibri"/>
      </rPr>
      <t>Dinner</t>
    </r>
  </si>
  <si>
    <t xml:space="preserve">Story IG Foody
</t>
  </si>
  <si>
    <r>
      <rPr>
        <b/>
        <sz val="10"/>
        <color theme="1"/>
        <rFont val="Calibri"/>
      </rPr>
      <t xml:space="preserve">Story 06:00 - 10:00
</t>
    </r>
    <r>
      <rPr>
        <b/>
        <sz val="10"/>
        <color rgb="FFFF0000"/>
        <rFont val="Calibri"/>
      </rPr>
      <t>Breakfast</t>
    </r>
  </si>
  <si>
    <r>
      <rPr>
        <b/>
        <sz val="10"/>
        <color theme="1"/>
        <rFont val="Calibri"/>
      </rPr>
      <t xml:space="preserve">Story 10:00 - 13:00
</t>
    </r>
    <r>
      <rPr>
        <b/>
        <sz val="10"/>
        <color rgb="FFFF0000"/>
        <rFont val="Calibri"/>
      </rPr>
      <t>Lunch</t>
    </r>
  </si>
  <si>
    <r>
      <rPr>
        <b/>
        <sz val="10"/>
        <color theme="1"/>
        <rFont val="Calibri"/>
      </rPr>
      <t xml:space="preserve">Story 13:00 - 18:00
</t>
    </r>
    <r>
      <rPr>
        <b/>
        <sz val="10"/>
        <color rgb="FFFF0000"/>
        <rFont val="Calibri"/>
      </rPr>
      <t>Afternoon</t>
    </r>
  </si>
  <si>
    <r>
      <rPr>
        <b/>
        <sz val="10"/>
        <color theme="1"/>
        <rFont val="Calibri"/>
      </rPr>
      <t xml:space="preserve">Story 18:00 - 22:00
</t>
    </r>
    <r>
      <rPr>
        <b/>
        <sz val="10"/>
        <color rgb="FFFF0000"/>
        <rFont val="Calibri"/>
      </rPr>
      <t>Dinner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</si>
</sst>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dd&quot;/&quot;mm"/>
    <numFmt numFmtId="165" formatCode="mm/dd"/>
    <numFmt numFmtId="166" formatCode="&quot;$&quot;#,##0.0"/>
    <numFmt numFmtId="167" formatCode="m/d"/>
    <numFmt numFmtId="168" formatCode="dmmm"/>
    <numFmt numFmtId="169" formatCode="m/yyyy"/>
    <numFmt numFmtId="170" formatCode="d\ mmm"/>
    <numFmt numFmtId="171" formatCode="d\-mmm"/>
    <numFmt numFmtId="172" formatCode="mmm/yyyy"/>
    <numFmt numFmtId="173" formatCode="m/d/yyyy"/>
  </numFmts>
  <fonts count="977">
    <font>
      <sz val="10"/>
      <color rgb="FF000000"/>
      <name val="Arial"/>
      <scheme val="minor"/>
    </font>
    <font>
      <sz val="10"/>
      <color theme="1"/>
      <name val="Arial"/>
      <scheme val="minor"/>
    </font>
    <font>
      <b/>
      <sz val="10"/>
      <color theme="1"/>
      <name val="Arial"/>
      <scheme val="minor"/>
    </font>
    <font>
      <b/>
      <sz val="10"/>
      <color theme="1"/>
      <name val="Calibri"/>
    </font>
    <font>
      <b/>
      <sz val="10"/>
      <color rgb="FFFFFFFF"/>
      <name val="Calibri"/>
    </font>
    <font>
      <b/>
      <sz val="10"/>
      <color rgb="FF000000"/>
      <name val="Calibri"/>
    </font>
    <font>
      <sz val="10"/>
      <color theme="1"/>
      <name val="Calibri"/>
    </font>
    <font>
      <sz val="10"/>
      <color theme="1"/>
      <name val="Calibri"/>
    </font>
    <font>
      <b/>
      <sz val="10"/>
      <color theme="1"/>
      <name val="Calibri"/>
    </font>
    <font>
      <sz val="10"/>
      <color rgb="FF000000"/>
      <name val="Calibri"/>
    </font>
    <font>
      <sz val="10"/>
      <color theme="1"/>
      <name val="Nunito"/>
    </font>
    <font>
      <b/>
      <sz val="10"/>
      <color rgb="FFFFFFFF"/>
      <name val="Nunito"/>
    </font>
    <font>
      <i/>
      <sz val="10"/>
      <color theme="1"/>
      <name val="Nunito"/>
    </font>
    <font>
      <u/>
      <sz val="10"/>
      <color rgb="FF0000FF"/>
      <name val="Nunito"/>
    </font>
    <font>
      <sz val="10"/>
      <name val="Arial"/>
    </font>
    <font>
      <sz val="10"/>
      <color theme="1"/>
      <name val="Nunito"/>
    </font>
    <font>
      <sz val="10"/>
      <color rgb="FF000000"/>
      <name val="Nunito"/>
    </font>
    <font>
      <sz val="11"/>
      <color rgb="FF000000"/>
      <name val="&quot;Aptos Narrow&quot;"/>
    </font>
    <font>
      <b/>
      <sz val="10"/>
      <color rgb="FFFFFFFF"/>
      <name val="Arial"/>
      <scheme val="minor"/>
    </font>
    <font>
      <sz val="10"/>
      <color rgb="FFFFFFFF"/>
      <name val="Arial"/>
      <scheme val="minor"/>
    </font>
    <font>
      <b/>
      <sz val="10"/>
      <color rgb="FFFF0000"/>
      <name val="Arial"/>
      <scheme val="minor"/>
    </font>
    <font>
      <sz val="11"/>
      <color rgb="FF000000"/>
      <name val="Arial"/>
    </font>
    <font>
      <b/>
      <sz val="11"/>
      <color rgb="FF000000"/>
      <name val="&quot;Aptos Narrow&quot;"/>
    </font>
    <font>
      <sz val="10"/>
      <color rgb="FFFFFFFF"/>
      <name val="Calibri"/>
    </font>
    <font>
      <b/>
      <sz val="10"/>
      <color rgb="FFFFFFFF"/>
      <name val="Calibri"/>
    </font>
    <font>
      <u/>
      <sz val="10"/>
      <color rgb="FF1155CC"/>
      <name val="Calibri"/>
    </font>
    <font>
      <u/>
      <sz val="10"/>
      <color rgb="FF1155CC"/>
      <name val="Calibri"/>
    </font>
    <font>
      <u/>
      <sz val="10"/>
      <color rgb="FF1155CC"/>
      <name val="Calibri"/>
    </font>
    <font>
      <u/>
      <sz val="10"/>
      <color rgb="FF1155CC"/>
      <name val="Calibri"/>
    </font>
    <font>
      <u/>
      <sz val="10"/>
      <color rgb="FF0000FF"/>
      <name val="Calibri"/>
    </font>
    <font>
      <u/>
      <sz val="10"/>
      <color rgb="FF0000FF"/>
      <name val="Calibri"/>
    </font>
    <font>
      <u/>
      <sz val="10"/>
      <color rgb="FF0000FF"/>
      <name val="Calibri"/>
    </font>
    <font>
      <u/>
      <sz val="10"/>
      <color rgb="FF1155CC"/>
      <name val="Calibri"/>
    </font>
    <font>
      <u/>
      <sz val="10"/>
      <color rgb="FF0000FF"/>
      <name val="Calibri"/>
    </font>
    <font>
      <u/>
      <sz val="10"/>
      <color rgb="FF0000FF"/>
      <name val="Calibri"/>
    </font>
    <font>
      <u/>
      <sz val="10"/>
      <color rgb="FF1155CC"/>
      <name val="Calibri"/>
    </font>
    <font>
      <u/>
      <sz val="10"/>
      <color rgb="FF0000FF"/>
      <name val="Calibri"/>
    </font>
    <font>
      <u/>
      <sz val="10"/>
      <color rgb="FF1155CC"/>
      <name val="Calibri"/>
    </font>
    <font>
      <u/>
      <sz val="10"/>
      <color rgb="FF1155CC"/>
      <name val="Calibri"/>
    </font>
    <font>
      <u/>
      <sz val="10"/>
      <color rgb="FF0000FF"/>
      <name val="Calibri"/>
    </font>
    <font>
      <u/>
      <sz val="10"/>
      <color rgb="FF1155CC"/>
      <name val="Calibri"/>
    </font>
    <font>
      <u/>
      <sz val="10"/>
      <color rgb="FF0000FF"/>
      <name val="Calibri"/>
    </font>
    <font>
      <u/>
      <sz val="10"/>
      <color rgb="FF1155CC"/>
      <name val="Calibri"/>
    </font>
    <font>
      <u/>
      <sz val="10"/>
      <color rgb="FF0000FF"/>
      <name val="Calibri"/>
    </font>
    <font>
      <u/>
      <sz val="10"/>
      <color rgb="FF1155CC"/>
      <name val="Calibri"/>
    </font>
    <font>
      <u/>
      <sz val="10"/>
      <color rgb="FF0000FF"/>
      <name val="Calibri"/>
    </font>
    <font>
      <u/>
      <sz val="10"/>
      <color rgb="FF1155CC"/>
      <name val="Calibri"/>
    </font>
    <font>
      <u/>
      <sz val="10"/>
      <color rgb="FF1155CC"/>
      <name val="Calibri"/>
    </font>
    <font>
      <u/>
      <sz val="10"/>
      <color rgb="FF0000FF"/>
      <name val="Calibri"/>
    </font>
    <font>
      <sz val="10"/>
      <color rgb="FF0000FF"/>
      <name val="Calibri"/>
    </font>
    <font>
      <u/>
      <sz val="10"/>
      <color rgb="FF0000FF"/>
      <name val="Calibri"/>
    </font>
    <font>
      <u/>
      <sz val="10"/>
      <color rgb="FF1155CC"/>
      <name val="Calibri"/>
    </font>
    <font>
      <u/>
      <sz val="10"/>
      <color rgb="FF0000FF"/>
      <name val="Calibri"/>
    </font>
    <font>
      <u/>
      <sz val="10"/>
      <color rgb="FF0000FF"/>
      <name val="Calibri"/>
    </font>
    <font>
      <u/>
      <sz val="10"/>
      <color rgb="FF1155CC"/>
      <name val="Calibri"/>
    </font>
    <font>
      <u/>
      <sz val="10"/>
      <color rgb="FF0000FF"/>
      <name val="Calibri"/>
    </font>
    <font>
      <u/>
      <sz val="10"/>
      <color rgb="FF1155CC"/>
      <name val="Calibri"/>
    </font>
    <font>
      <u/>
      <sz val="10"/>
      <color rgb="FF0000FF"/>
      <name val="Calibri"/>
    </font>
    <font>
      <u/>
      <sz val="10"/>
      <color rgb="FF0000FF"/>
      <name val="Calibri"/>
    </font>
    <font>
      <u/>
      <sz val="10"/>
      <color rgb="FF1155CC"/>
      <name val="Calibri"/>
    </font>
    <font>
      <u/>
      <sz val="10"/>
      <color rgb="FF0000FF"/>
      <name val="Calibri"/>
    </font>
    <font>
      <u/>
      <sz val="10"/>
      <color rgb="FF0000FF"/>
      <name val="Calibri"/>
    </font>
    <font>
      <u/>
      <sz val="10"/>
      <color rgb="FF0000FF"/>
      <name val="Calibri"/>
    </font>
    <font>
      <u/>
      <sz val="10"/>
      <color rgb="FF0000FF"/>
      <name val="Calibri"/>
    </font>
    <font>
      <u/>
      <sz val="10"/>
      <color rgb="FF1155CC"/>
      <name val="Calibri"/>
    </font>
    <font>
      <u/>
      <sz val="10"/>
      <color theme="1"/>
      <name val="Calibri"/>
    </font>
    <font>
      <u/>
      <sz val="10"/>
      <color theme="1"/>
      <name val="Calibri"/>
    </font>
    <font>
      <u/>
      <sz val="10"/>
      <color rgb="FF0000FF"/>
      <name val="Calibri"/>
    </font>
    <font>
      <u/>
      <sz val="10"/>
      <color rgb="FF1155CC"/>
      <name val="Calibri"/>
    </font>
    <font>
      <u/>
      <sz val="10"/>
      <color rgb="FF0000FF"/>
      <name val="Calibri"/>
    </font>
    <font>
      <u/>
      <sz val="10"/>
      <color rgb="FF0000FF"/>
      <name val="Calibri"/>
    </font>
    <font>
      <u/>
      <sz val="10"/>
      <color rgb="FF0000FF"/>
      <name val="Calibri"/>
    </font>
    <font>
      <u/>
      <sz val="10"/>
      <color rgb="FF0000FF"/>
      <name val="Calibri"/>
    </font>
    <font>
      <sz val="10"/>
      <color theme="1"/>
      <name val="Docs-Calibri"/>
    </font>
    <font>
      <sz val="10"/>
      <color theme="1"/>
      <name val="Arial"/>
    </font>
    <font>
      <u/>
      <sz val="10"/>
      <color rgb="FF1155CC"/>
      <name val="Calibri"/>
    </font>
    <font>
      <u/>
      <sz val="10"/>
      <color rgb="FF1155CC"/>
      <name val="Docs-Calibri"/>
    </font>
    <font>
      <sz val="10"/>
      <color rgb="FF222222"/>
      <name val="Calibri"/>
    </font>
    <font>
      <u/>
      <sz val="10"/>
      <color rgb="FF1155CC"/>
      <name val="Calibri"/>
    </font>
    <font>
      <u/>
      <sz val="10"/>
      <color rgb="FF1155CC"/>
      <name val="Calibri"/>
    </font>
    <font>
      <u/>
      <sz val="10"/>
      <color rgb="FF1155CC"/>
      <name val="Calibri"/>
    </font>
    <font>
      <u/>
      <sz val="10"/>
      <color rgb="FF1155CC"/>
      <name val="Calibri"/>
    </font>
    <font>
      <u/>
      <sz val="10"/>
      <color rgb="FF1155CC"/>
      <name val="Calibri"/>
    </font>
    <font>
      <u/>
      <sz val="10"/>
      <color rgb="FF1155CC"/>
      <name val="Calibri"/>
    </font>
    <font>
      <u/>
      <sz val="10"/>
      <color rgb="FF1155CC"/>
      <name val="Calibri"/>
    </font>
    <font>
      <u/>
      <sz val="10"/>
      <color rgb="FF1155CC"/>
      <name val="Calibri"/>
    </font>
    <font>
      <u/>
      <sz val="10"/>
      <color rgb="FF0000FF"/>
      <name val="Calibri"/>
    </font>
    <font>
      <u/>
      <sz val="10"/>
      <color rgb="FF0000FF"/>
      <name val="Calibri"/>
    </font>
    <font>
      <u/>
      <sz val="10"/>
      <color rgb="FF1155CC"/>
      <name val="Calibri"/>
    </font>
    <font>
      <u/>
      <sz val="10"/>
      <color rgb="FF1155CC"/>
      <name val="Calibri"/>
    </font>
    <font>
      <u/>
      <sz val="10"/>
      <color rgb="FF1155CC"/>
      <name val="Calibri"/>
    </font>
    <font>
      <u/>
      <sz val="10"/>
      <color rgb="FF1155CC"/>
      <name val="Calibri"/>
    </font>
    <font>
      <u/>
      <sz val="10"/>
      <color rgb="FF1155CC"/>
      <name val="Calibri"/>
    </font>
    <font>
      <u/>
      <sz val="10"/>
      <color rgb="FF0000FF"/>
      <name val="Calibri"/>
    </font>
    <font>
      <sz val="10"/>
      <color rgb="FF222222"/>
      <name val="Calibri"/>
    </font>
    <font>
      <u/>
      <sz val="10"/>
      <color rgb="FF0000FF"/>
      <name val="Calibri"/>
    </font>
    <font>
      <u/>
      <sz val="10"/>
      <color rgb="FF1155CC"/>
      <name val="Calibri"/>
    </font>
    <font>
      <u/>
      <sz val="10"/>
      <color theme="1"/>
      <name val="Calibri"/>
    </font>
    <font>
      <u/>
      <sz val="10"/>
      <color rgb="FF1155CC"/>
      <name val="Calibri"/>
    </font>
    <font>
      <u/>
      <sz val="10"/>
      <color rgb="FF1155CC"/>
      <name val="Calibri"/>
    </font>
    <font>
      <u/>
      <sz val="10"/>
      <color theme="1"/>
      <name val="Calibri"/>
    </font>
    <font>
      <u/>
      <sz val="10"/>
      <color rgb="FF0000FF"/>
      <name val="Calibri"/>
    </font>
    <font>
      <u/>
      <sz val="10"/>
      <color rgb="FF1155CC"/>
      <name val="Calibri"/>
    </font>
    <font>
      <u/>
      <sz val="10"/>
      <color rgb="FF0000FF"/>
      <name val="Calibri"/>
    </font>
    <font>
      <u/>
      <sz val="10"/>
      <color rgb="FF1155CC"/>
      <name val="Calibri"/>
    </font>
    <font>
      <u/>
      <sz val="10"/>
      <color rgb="FF1155CC"/>
      <name val="Calibri"/>
    </font>
    <font>
      <u/>
      <sz val="10"/>
      <color rgb="FF1155CC"/>
      <name val="Calibri"/>
    </font>
    <font>
      <u/>
      <sz val="10"/>
      <color rgb="FF0000FF"/>
      <name val="Calibri"/>
    </font>
    <font>
      <b/>
      <u/>
      <sz val="10"/>
      <color rgb="FF1155CC"/>
      <name val="Calibri"/>
    </font>
    <font>
      <u/>
      <sz val="10"/>
      <color rgb="FF1155CC"/>
      <name val="Calibri"/>
    </font>
    <font>
      <u/>
      <sz val="10"/>
      <color rgb="FF1155CC"/>
      <name val="Calibri"/>
    </font>
    <font>
      <u/>
      <sz val="10"/>
      <color rgb="FF0000FF"/>
      <name val="Calibri"/>
    </font>
    <font>
      <u/>
      <sz val="10"/>
      <color rgb="FF0000FF"/>
      <name val="Calibri"/>
    </font>
    <font>
      <sz val="9"/>
      <color theme="1"/>
      <name val="Calibri"/>
    </font>
    <font>
      <u/>
      <sz val="10"/>
      <color rgb="FF1155CC"/>
      <name val="Calibri"/>
    </font>
    <font>
      <u/>
      <sz val="10"/>
      <color theme="1"/>
      <name val="Calibri"/>
    </font>
    <font>
      <u/>
      <sz val="10"/>
      <color rgb="FF0000FF"/>
      <name val="Calibri"/>
    </font>
    <font>
      <u/>
      <sz val="10"/>
      <color rgb="FF0000FF"/>
      <name val="Calibri"/>
    </font>
    <font>
      <u/>
      <sz val="10"/>
      <color rgb="FF000000"/>
      <name val="Calibri"/>
    </font>
    <font>
      <u/>
      <sz val="10"/>
      <color rgb="FF1155CC"/>
      <name val="Calibri"/>
    </font>
    <font>
      <u/>
      <sz val="10"/>
      <color theme="1"/>
      <name val="Calibri"/>
    </font>
    <font>
      <u/>
      <sz val="10"/>
      <color theme="1"/>
      <name val="Calibri"/>
    </font>
    <font>
      <u/>
      <sz val="10"/>
      <color rgb="FF1155CC"/>
      <name val="Calibri"/>
    </font>
    <font>
      <u/>
      <sz val="10"/>
      <color theme="1"/>
      <name val="Calibri"/>
    </font>
    <font>
      <u/>
      <sz val="10"/>
      <color theme="1"/>
      <name val="Calibri"/>
    </font>
    <font>
      <u/>
      <sz val="10"/>
      <color theme="1"/>
      <name val="Calibri"/>
    </font>
    <font>
      <u/>
      <sz val="10"/>
      <color theme="1"/>
      <name val="Calibri"/>
    </font>
    <font>
      <u/>
      <sz val="10"/>
      <color theme="1"/>
      <name val="Calibri"/>
    </font>
    <font>
      <strike/>
      <sz val="10"/>
      <color theme="1"/>
      <name val="Calibri"/>
    </font>
    <font>
      <u/>
      <sz val="10"/>
      <color theme="1"/>
      <name val="Calibri"/>
    </font>
    <font>
      <u/>
      <sz val="10"/>
      <color theme="1"/>
      <name val="Calibri"/>
    </font>
    <font>
      <u/>
      <sz val="10"/>
      <color theme="1"/>
      <name val="Calibri"/>
    </font>
    <font>
      <u/>
      <sz val="10"/>
      <color rgb="FF0000FF"/>
      <name val="Calibri"/>
    </font>
    <font>
      <u/>
      <sz val="10"/>
      <color rgb="FF1155CC"/>
      <name val="Calibri"/>
    </font>
    <font>
      <sz val="11"/>
      <color theme="1"/>
      <name val="Calibri"/>
    </font>
    <font>
      <sz val="10"/>
      <color rgb="FF333333"/>
      <name val="Calibri"/>
    </font>
    <font>
      <u/>
      <sz val="10"/>
      <color rgb="FF0000FF"/>
      <name val="Calibri"/>
    </font>
    <font>
      <u/>
      <sz val="10"/>
      <color rgb="FF1155CC"/>
      <name val="Calibri"/>
    </font>
    <font>
      <u/>
      <sz val="10"/>
      <color theme="1"/>
      <name val="Calibri"/>
    </font>
    <font>
      <u/>
      <sz val="10"/>
      <color rgb="FF0000FF"/>
      <name val="Calibri"/>
    </font>
    <font>
      <u/>
      <sz val="11"/>
      <color theme="1"/>
      <name val="Calibri"/>
    </font>
    <font>
      <u/>
      <sz val="10"/>
      <color theme="1"/>
      <name val="Calibri"/>
    </font>
    <font>
      <u/>
      <sz val="10"/>
      <color theme="1"/>
      <name val="Calibri"/>
    </font>
    <font>
      <u/>
      <sz val="10"/>
      <color theme="1"/>
      <name val="Calibri"/>
    </font>
    <font>
      <u/>
      <sz val="10"/>
      <color theme="1"/>
      <name val="Calibri"/>
    </font>
    <font>
      <u/>
      <sz val="10"/>
      <color rgb="FF1155CC"/>
      <name val="Calibri"/>
    </font>
    <font>
      <u/>
      <sz val="11"/>
      <color theme="1"/>
      <name val="Calibri"/>
    </font>
    <font>
      <u/>
      <sz val="10"/>
      <color rgb="FF000000"/>
      <name val="Calibri"/>
    </font>
    <font>
      <u/>
      <sz val="10"/>
      <color rgb="FF000000"/>
      <name val="Calibri"/>
    </font>
    <font>
      <u/>
      <sz val="10"/>
      <color theme="1"/>
      <name val="Calibri"/>
    </font>
    <font>
      <u/>
      <sz val="10"/>
      <color rgb="FF1155CC"/>
      <name val="Calibri"/>
    </font>
    <font>
      <u/>
      <sz val="10"/>
      <color rgb="FF1155CC"/>
      <name val="Calibri"/>
    </font>
    <font>
      <u/>
      <sz val="10"/>
      <color rgb="FF0000FF"/>
      <name val="Calibri"/>
    </font>
    <font>
      <u/>
      <sz val="10"/>
      <color rgb="FF0000FF"/>
      <name val="Calibri"/>
    </font>
    <font>
      <u/>
      <sz val="10"/>
      <color rgb="FF1155CC"/>
      <name val="Calibri"/>
    </font>
    <font>
      <u/>
      <sz val="10"/>
      <color rgb="FF1155CC"/>
      <name val="Calibri"/>
    </font>
    <font>
      <u/>
      <sz val="10"/>
      <color theme="1"/>
      <name val="Calibri"/>
    </font>
    <font>
      <u/>
      <sz val="10"/>
      <color rgb="FF1155CC"/>
      <name val="Calibri"/>
    </font>
    <font>
      <u/>
      <sz val="10"/>
      <color rgb="FF0000FF"/>
      <name val="Calibri"/>
    </font>
    <font>
      <u/>
      <sz val="10"/>
      <color rgb="FF0000FF"/>
      <name val="Calibri"/>
    </font>
    <font>
      <u/>
      <sz val="10"/>
      <color rgb="FF1155CC"/>
      <name val="Calibri"/>
    </font>
    <font>
      <u/>
      <sz val="10"/>
      <color rgb="FF0000FF"/>
      <name val="Calibri"/>
    </font>
    <font>
      <u/>
      <sz val="10"/>
      <color theme="1"/>
      <name val="Calibri"/>
    </font>
    <font>
      <u/>
      <sz val="10"/>
      <color theme="1"/>
      <name val="Calibri"/>
    </font>
    <font>
      <u/>
      <sz val="10"/>
      <color rgb="FF0000FF"/>
      <name val="Arial"/>
    </font>
    <font>
      <u/>
      <sz val="10"/>
      <color rgb="FF0000FF"/>
      <name val="Calibri"/>
    </font>
    <font>
      <u/>
      <sz val="10"/>
      <color rgb="FF0000FF"/>
      <name val="Calibri"/>
    </font>
    <font>
      <u/>
      <sz val="10"/>
      <color rgb="FF1155CC"/>
      <name val="Calibri"/>
    </font>
    <font>
      <u/>
      <sz val="10"/>
      <color rgb="FF0000FF"/>
      <name val="Calibri"/>
    </font>
    <font>
      <u/>
      <sz val="10"/>
      <color rgb="FF1155CC"/>
      <name val="Calibri"/>
    </font>
    <font>
      <sz val="10"/>
      <color theme="1"/>
      <name val="Arial"/>
    </font>
    <font>
      <u/>
      <sz val="10"/>
      <color rgb="FF0000FF"/>
      <name val="Calibri"/>
    </font>
    <font>
      <u/>
      <sz val="10"/>
      <color rgb="FF1155CC"/>
      <name val="Calibri"/>
    </font>
    <font>
      <u/>
      <sz val="10"/>
      <color rgb="FF1155CC"/>
      <name val="Calibri"/>
    </font>
    <font>
      <u/>
      <sz val="10"/>
      <color rgb="FF1155CC"/>
      <name val="Calibri"/>
    </font>
    <font>
      <u/>
      <sz val="10"/>
      <color theme="1"/>
      <name val="Calibri"/>
    </font>
    <font>
      <u/>
      <sz val="10"/>
      <color rgb="FF0000FF"/>
      <name val="Calibri"/>
    </font>
    <font>
      <u/>
      <sz val="10"/>
      <color rgb="FF0000FF"/>
      <name val="Calibri"/>
    </font>
    <font>
      <u/>
      <sz val="10"/>
      <color rgb="FF1155CC"/>
      <name val="Calibri"/>
    </font>
    <font>
      <u/>
      <sz val="10"/>
      <color rgb="FF1155CC"/>
      <name val="Calibri"/>
    </font>
    <font>
      <sz val="9"/>
      <color rgb="FF000000"/>
      <name val="Arial"/>
      <scheme val="minor"/>
    </font>
    <font>
      <u/>
      <sz val="10"/>
      <color rgb="FF0000FF"/>
      <name val="Calibri"/>
    </font>
    <font>
      <u/>
      <sz val="11"/>
      <color rgb="FF0000FF"/>
      <name val="Calibri"/>
    </font>
    <font>
      <u/>
      <sz val="10"/>
      <color rgb="FF1155CC"/>
      <name val="Calibri"/>
    </font>
    <font>
      <u/>
      <sz val="10"/>
      <color rgb="FF0000FF"/>
      <name val="Nunito"/>
    </font>
    <font>
      <u/>
      <sz val="10"/>
      <color rgb="FF0000FF"/>
      <name val="Arial"/>
    </font>
    <font>
      <u/>
      <sz val="10"/>
      <color rgb="FF0000FF"/>
      <name val="Calibri"/>
    </font>
    <font>
      <u/>
      <sz val="10"/>
      <color rgb="FF000000"/>
      <name val="Calibri"/>
    </font>
    <font>
      <u/>
      <sz val="10"/>
      <color rgb="FF000000"/>
      <name val="Calibri"/>
    </font>
    <font>
      <u/>
      <sz val="10"/>
      <color rgb="FF0000FF"/>
      <name val="Arial"/>
    </font>
    <font>
      <u/>
      <sz val="10"/>
      <color rgb="FF0000FF"/>
      <name val="Calibri"/>
    </font>
    <font>
      <sz val="9"/>
      <color theme="1"/>
      <name val="Arial"/>
    </font>
    <font>
      <u/>
      <sz val="10"/>
      <color rgb="FF1155CC"/>
      <name val="Calibri"/>
    </font>
    <font>
      <u/>
      <sz val="10"/>
      <color theme="1"/>
      <name val="Calibri"/>
    </font>
    <font>
      <u/>
      <sz val="10"/>
      <color rgb="FF0000FF"/>
      <name val="Nunito"/>
    </font>
    <font>
      <u/>
      <sz val="10"/>
      <color rgb="FF0000FF"/>
      <name val="Arial"/>
    </font>
    <font>
      <sz val="10"/>
      <color rgb="FFFF0000"/>
      <name val="Calibri"/>
    </font>
    <font>
      <u/>
      <sz val="10"/>
      <color rgb="FF1155CC"/>
      <name val="Calibri"/>
    </font>
    <font>
      <sz val="11"/>
      <color rgb="FF000000"/>
      <name val="Calibri"/>
    </font>
    <font>
      <u/>
      <sz val="11"/>
      <color rgb="FF0000FF"/>
      <name val="Calibri"/>
    </font>
    <font>
      <u/>
      <sz val="10"/>
      <color rgb="FF0000FF"/>
      <name val="Calibri"/>
    </font>
    <font>
      <u/>
      <sz val="10"/>
      <color rgb="FF0000FF"/>
      <name val="Calibri"/>
    </font>
    <font>
      <u/>
      <sz val="10"/>
      <color rgb="FF0000FF"/>
      <name val="Calibri"/>
    </font>
    <font>
      <u/>
      <sz val="11"/>
      <color rgb="FF1155CC"/>
      <name val="Calibri"/>
    </font>
    <font>
      <u/>
      <sz val="10"/>
      <color rgb="FF1155CC"/>
      <name val="Calibri"/>
    </font>
    <font>
      <u/>
      <sz val="10"/>
      <color theme="1"/>
      <name val="Calibri"/>
    </font>
    <font>
      <u/>
      <sz val="10"/>
      <color rgb="FF0000FF"/>
      <name val="Calibri"/>
    </font>
    <font>
      <u/>
      <sz val="10"/>
      <color rgb="FF0000FF"/>
      <name val="Calibri"/>
    </font>
    <font>
      <sz val="10"/>
      <color rgb="FF0000FF"/>
      <name val="Arial"/>
    </font>
    <font>
      <u/>
      <sz val="10"/>
      <color rgb="FF1155CC"/>
      <name val="Calibri"/>
    </font>
    <font>
      <u/>
      <sz val="10"/>
      <color theme="1"/>
      <name val="Calibri"/>
    </font>
    <font>
      <u/>
      <sz val="11"/>
      <color rgb="FF0000FF"/>
      <name val="Calibri"/>
    </font>
    <font>
      <u/>
      <sz val="10"/>
      <color rgb="FF000000"/>
      <name val="Calibri"/>
    </font>
    <font>
      <u/>
      <sz val="10"/>
      <color rgb="FF0000FF"/>
      <name val="Calibri"/>
    </font>
    <font>
      <u/>
      <sz val="10"/>
      <color rgb="FF0000FF"/>
      <name val="Calibri"/>
    </font>
    <font>
      <u/>
      <sz val="10"/>
      <color rgb="FF1155CC"/>
      <name val="Calibri"/>
    </font>
    <font>
      <u/>
      <sz val="10"/>
      <color rgb="FF0000FF"/>
      <name val="Nunito"/>
    </font>
    <font>
      <u/>
      <sz val="10"/>
      <color rgb="FF0000FF"/>
      <name val="Arial"/>
    </font>
    <font>
      <u/>
      <sz val="10"/>
      <color rgb="FF0000FF"/>
      <name val="Calibri"/>
    </font>
    <font>
      <u/>
      <sz val="10"/>
      <color rgb="FF467886"/>
      <name val="Calibri"/>
    </font>
    <font>
      <u/>
      <sz val="10"/>
      <color rgb="FF1155CC"/>
      <name val="Calibri"/>
    </font>
    <font>
      <u/>
      <sz val="10"/>
      <color rgb="FF0000FF"/>
      <name val="Calibri"/>
    </font>
    <font>
      <u/>
      <sz val="10"/>
      <color rgb="FF1155CC"/>
      <name val="Calibri"/>
    </font>
    <font>
      <u/>
      <sz val="10"/>
      <color rgb="FF1155CC"/>
      <name val="Calibri"/>
    </font>
    <font>
      <u/>
      <sz val="11"/>
      <color rgb="FF0000FF"/>
      <name val="Calibri"/>
    </font>
    <font>
      <b/>
      <sz val="10"/>
      <color rgb="FFFF0000"/>
      <name val="Calibri"/>
    </font>
    <font>
      <sz val="11"/>
      <color rgb="FF0000FF"/>
      <name val="Calibri"/>
    </font>
    <font>
      <u/>
      <sz val="10"/>
      <color rgb="FF0000FF"/>
      <name val="Calibri"/>
    </font>
    <font>
      <u/>
      <sz val="10"/>
      <color rgb="FF0000FF"/>
      <name val="Arial"/>
    </font>
    <font>
      <u/>
      <sz val="11"/>
      <color rgb="FF0000FF"/>
      <name val="Calibri"/>
    </font>
    <font>
      <u/>
      <sz val="11"/>
      <color rgb="FF1155CC"/>
      <name val="Calibri"/>
    </font>
    <font>
      <u/>
      <sz val="10"/>
      <color theme="1"/>
      <name val="Calibri"/>
    </font>
    <font>
      <u/>
      <sz val="10"/>
      <color rgb="FF1155CC"/>
      <name val="Calibri"/>
    </font>
    <font>
      <u/>
      <sz val="10"/>
      <color rgb="FF0000FF"/>
      <name val="Calibri"/>
    </font>
    <font>
      <u/>
      <sz val="10"/>
      <color rgb="FF0000FF"/>
      <name val="Calibri"/>
    </font>
    <font>
      <u/>
      <sz val="10"/>
      <color rgb="FF1155CC"/>
      <name val="Calibri"/>
    </font>
    <font>
      <u/>
      <sz val="10"/>
      <color rgb="FF0000FF"/>
      <name val="Arial"/>
    </font>
    <font>
      <u/>
      <sz val="10"/>
      <color rgb="FF1155CC"/>
      <name val="Calibri"/>
    </font>
    <font>
      <u/>
      <sz val="10"/>
      <color rgb="FF0000FF"/>
      <name val="Calibri"/>
    </font>
    <font>
      <u/>
      <sz val="10"/>
      <color theme="1"/>
      <name val="Calibri"/>
    </font>
    <font>
      <i/>
      <u/>
      <sz val="11"/>
      <color rgb="FF3C4043"/>
      <name val="Roboto"/>
    </font>
    <font>
      <u/>
      <sz val="10"/>
      <color rgb="FF0000FF"/>
      <name val="Calibri"/>
    </font>
    <font>
      <u/>
      <sz val="10"/>
      <color theme="1"/>
      <name val="Calibri"/>
    </font>
    <font>
      <u/>
      <sz val="10"/>
      <color theme="1"/>
      <name val="Calibri"/>
    </font>
    <font>
      <u/>
      <sz val="10"/>
      <color theme="1"/>
      <name val="Calibri"/>
    </font>
    <font>
      <u/>
      <sz val="11"/>
      <color rgb="FF0000FF"/>
      <name val="Calibri"/>
    </font>
    <font>
      <u/>
      <sz val="10"/>
      <color theme="1"/>
      <name val="Calibri"/>
    </font>
    <font>
      <u/>
      <sz val="10"/>
      <color rgb="FF1155CC"/>
      <name val="Calibri"/>
    </font>
    <font>
      <u/>
      <sz val="10"/>
      <color theme="1"/>
      <name val="Calibri"/>
    </font>
    <font>
      <u/>
      <sz val="10"/>
      <color rgb="FF0000FF"/>
      <name val="Arial"/>
    </font>
    <font>
      <u/>
      <sz val="10"/>
      <color rgb="FF1155CC"/>
      <name val="Calibri"/>
    </font>
    <font>
      <u/>
      <sz val="10"/>
      <color rgb="FF1155CC"/>
      <name val="Calibri"/>
    </font>
    <font>
      <u/>
      <sz val="10"/>
      <color rgb="FF0000FF"/>
      <name val="Arial"/>
    </font>
    <font>
      <u/>
      <sz val="10"/>
      <color rgb="FF0000FF"/>
      <name val="Arial"/>
    </font>
    <font>
      <u/>
      <sz val="10"/>
      <color theme="1"/>
      <name val="Arial"/>
      <scheme val="minor"/>
    </font>
    <font>
      <sz val="10"/>
      <color rgb="FF000000"/>
      <name val="Calibri"/>
    </font>
    <font>
      <u/>
      <sz val="10"/>
      <color rgb="FF0000FF"/>
      <name val="Calibri"/>
    </font>
    <font>
      <u/>
      <sz val="10"/>
      <color rgb="FF0000FF"/>
      <name val="Calibri"/>
    </font>
    <font>
      <u/>
      <sz val="11"/>
      <color theme="1"/>
      <name val="Calibri"/>
    </font>
    <font>
      <u/>
      <sz val="10"/>
      <color rgb="FF1155CC"/>
      <name val="Calibri"/>
    </font>
    <font>
      <u/>
      <sz val="10"/>
      <color theme="1"/>
      <name val="Calibri"/>
    </font>
    <font>
      <u/>
      <sz val="10"/>
      <color rgb="FF1155CC"/>
      <name val="Calibri"/>
    </font>
    <font>
      <u/>
      <sz val="10"/>
      <color rgb="FF0000FF"/>
      <name val="Calibri"/>
    </font>
    <font>
      <u/>
      <sz val="10"/>
      <color theme="1"/>
      <name val="Calibri"/>
    </font>
    <font>
      <u/>
      <sz val="10"/>
      <color theme="1"/>
      <name val="Calibri"/>
    </font>
    <font>
      <u/>
      <sz val="10"/>
      <color rgb="FF1155CC"/>
      <name val="Calibri"/>
    </font>
    <font>
      <u/>
      <sz val="10"/>
      <color rgb="FF0000FF"/>
      <name val="Calibri"/>
    </font>
    <font>
      <b/>
      <sz val="11"/>
      <color rgb="FFFFFFFF"/>
      <name val="Calibri"/>
    </font>
    <font>
      <u/>
      <sz val="11"/>
      <color rgb="FF0000FF"/>
      <name val="Calibri"/>
    </font>
    <font>
      <u/>
      <sz val="11"/>
      <color theme="1"/>
      <name val="Calibri"/>
    </font>
    <font>
      <u/>
      <sz val="11"/>
      <color rgb="FF1155CC"/>
      <name val="Calibri"/>
    </font>
    <font>
      <u/>
      <sz val="11"/>
      <color rgb="FF0000FF"/>
      <name val="Calibri"/>
    </font>
    <font>
      <u/>
      <sz val="11"/>
      <color rgb="FF0000FF"/>
      <name val="Calibri"/>
    </font>
    <font>
      <u/>
      <sz val="11"/>
      <color rgb="FF0000FF"/>
      <name val="Calibri"/>
    </font>
    <font>
      <u/>
      <sz val="11"/>
      <color rgb="FF0000FF"/>
      <name val="Calibri"/>
    </font>
    <font>
      <sz val="11"/>
      <color rgb="FFFF0000"/>
      <name val="Calibri"/>
    </font>
    <font>
      <b/>
      <u/>
      <sz val="11"/>
      <color rgb="FFFFFFFF"/>
      <name val="Calibri"/>
    </font>
    <font>
      <b/>
      <u/>
      <sz val="11"/>
      <color rgb="FFFFFFFF"/>
      <name val="Calibri"/>
    </font>
    <font>
      <u/>
      <sz val="11"/>
      <color rgb="FF1155CC"/>
      <name val="Calibri"/>
    </font>
    <font>
      <u/>
      <sz val="11"/>
      <color rgb="FF1155CC"/>
      <name val="Calibri"/>
    </font>
    <font>
      <u/>
      <sz val="11"/>
      <color rgb="FF0000FF"/>
      <name val="Calibri"/>
    </font>
    <font>
      <u/>
      <sz val="11"/>
      <color rgb="FF0000FF"/>
      <name val="Calibri"/>
    </font>
    <font>
      <u/>
      <sz val="11"/>
      <color rgb="FF0000FF"/>
      <name val="Calibri"/>
    </font>
    <font>
      <u/>
      <sz val="10"/>
      <color rgb="FF0000FF"/>
      <name val="Calibri"/>
    </font>
    <font>
      <u/>
      <sz val="10"/>
      <color rgb="FF1155CC"/>
      <name val="Calibri"/>
    </font>
    <font>
      <u/>
      <sz val="10"/>
      <color rgb="FF1155CC"/>
      <name val="Calibri"/>
    </font>
    <font>
      <u/>
      <sz val="10"/>
      <color rgb="FF0000FF"/>
      <name val="Calibri"/>
    </font>
    <font>
      <u/>
      <sz val="10"/>
      <color rgb="FF0000FF"/>
      <name val="Calibri"/>
    </font>
    <font>
      <u/>
      <sz val="10"/>
      <color rgb="FF0000FF"/>
      <name val="Calibri"/>
    </font>
    <font>
      <u/>
      <sz val="10"/>
      <color rgb="FF1155CC"/>
      <name val="Calibri"/>
    </font>
    <font>
      <b/>
      <sz val="11"/>
      <color theme="1"/>
      <name val="Calibri"/>
    </font>
    <font>
      <u/>
      <sz val="11"/>
      <color rgb="FF0000FF"/>
      <name val="Calibri"/>
    </font>
    <font>
      <u/>
      <sz val="11"/>
      <color rgb="FF1155CC"/>
      <name val="Calibri"/>
    </font>
    <font>
      <u/>
      <sz val="11"/>
      <color rgb="FF1155CC"/>
      <name val="Calibri"/>
    </font>
    <font>
      <u/>
      <sz val="11"/>
      <color rgb="FF0000FF"/>
      <name val="Calibri"/>
    </font>
    <font>
      <u/>
      <sz val="11"/>
      <color rgb="FF0000FF"/>
      <name val="Calibri"/>
    </font>
    <font>
      <u/>
      <sz val="11"/>
      <color rgb="FF1155CC"/>
      <name val="Calibri"/>
    </font>
    <font>
      <u/>
      <sz val="11"/>
      <color rgb="FF1155CC"/>
      <name val="Calibri"/>
    </font>
    <font>
      <u/>
      <sz val="11"/>
      <color rgb="FF0000FF"/>
      <name val="Calibri"/>
    </font>
    <font>
      <sz val="11"/>
      <color theme="1"/>
      <name val="Arial"/>
      <scheme val="minor"/>
    </font>
    <font>
      <u/>
      <sz val="11"/>
      <color rgb="FF0000FF"/>
      <name val="Calibri"/>
    </font>
    <font>
      <u/>
      <sz val="11"/>
      <color rgb="FF0000FF"/>
      <name val="Calibri"/>
    </font>
    <font>
      <u/>
      <sz val="11"/>
      <color rgb="FF0000FF"/>
      <name val="Calibri"/>
    </font>
    <font>
      <u/>
      <sz val="11"/>
      <color rgb="FF1155CC"/>
      <name val="Calibri"/>
    </font>
    <font>
      <u/>
      <sz val="11"/>
      <color rgb="FF1155CC"/>
      <name val="Calibri"/>
    </font>
    <font>
      <u/>
      <sz val="11"/>
      <color rgb="FF0000FF"/>
      <name val="Calibri"/>
    </font>
    <font>
      <u/>
      <sz val="11"/>
      <color rgb="FF0000FF"/>
      <name val="Arial"/>
    </font>
    <font>
      <u/>
      <sz val="11"/>
      <color rgb="FF0000FF"/>
      <name val="Arial"/>
    </font>
    <font>
      <u/>
      <sz val="11"/>
      <color rgb="FF0000FF"/>
      <name val="Calibri"/>
    </font>
    <font>
      <u/>
      <sz val="10"/>
      <color rgb="FF0000FF"/>
      <name val="Arial"/>
    </font>
    <font>
      <u/>
      <sz val="10"/>
      <color rgb="FF1155CC"/>
      <name val="Calibri"/>
    </font>
    <font>
      <u/>
      <sz val="10"/>
      <color rgb="FF1155CC"/>
      <name val="Calibri"/>
    </font>
    <font>
      <u/>
      <sz val="10"/>
      <color rgb="FF0000FF"/>
      <name val="Arial"/>
    </font>
    <font>
      <u/>
      <sz val="10"/>
      <color rgb="FF1155CC"/>
      <name val="Arial"/>
    </font>
    <font>
      <u/>
      <sz val="10"/>
      <color rgb="FF0000FF"/>
      <name val="Arial"/>
    </font>
    <font>
      <u/>
      <sz val="10"/>
      <color rgb="FF0000FF"/>
      <name val="Arial"/>
    </font>
    <font>
      <strike/>
      <sz val="11"/>
      <color theme="1"/>
      <name val="Calibri"/>
    </font>
    <font>
      <strike/>
      <sz val="10"/>
      <color rgb="FF1155CC"/>
      <name val="Arial"/>
    </font>
    <font>
      <strike/>
      <sz val="10"/>
      <color theme="1"/>
      <name val="Arial"/>
    </font>
    <font>
      <strike/>
      <sz val="10"/>
      <color rgb="FF0000FF"/>
      <name val="Calibri"/>
    </font>
    <font>
      <strike/>
      <sz val="10"/>
      <color rgb="FF1155CC"/>
      <name val="Calibri"/>
    </font>
    <font>
      <u/>
      <sz val="10"/>
      <color rgb="FF0000FF"/>
      <name val="Calibri"/>
    </font>
    <font>
      <u/>
      <sz val="10"/>
      <color rgb="FF0000FF"/>
      <name val="Arial"/>
    </font>
    <font>
      <sz val="11"/>
      <color rgb="FF1155CC"/>
      <name val="Calibri"/>
    </font>
    <font>
      <strike/>
      <sz val="11"/>
      <color rgb="FF1155CC"/>
      <name val="Calibri"/>
    </font>
    <font>
      <u/>
      <sz val="10"/>
      <color rgb="FF0000FF"/>
      <name val="Arial"/>
    </font>
    <font>
      <u/>
      <sz val="10"/>
      <color rgb="FF0000FF"/>
      <name val="Arial"/>
    </font>
    <font>
      <u/>
      <sz val="10"/>
      <color rgb="FF1155CC"/>
      <name val="Calibri"/>
    </font>
    <font>
      <u/>
      <sz val="11"/>
      <color rgb="FF0000FF"/>
      <name val="Calibri"/>
    </font>
    <font>
      <u/>
      <sz val="10"/>
      <color rgb="FF0000FF"/>
      <name val="Arial"/>
    </font>
    <font>
      <u/>
      <sz val="10"/>
      <color rgb="FF1155CC"/>
      <name val="Calibri"/>
    </font>
    <font>
      <u/>
      <sz val="10"/>
      <color rgb="FF1155CC"/>
      <name val="Calibri"/>
    </font>
    <font>
      <u/>
      <sz val="10"/>
      <color theme="1"/>
      <name val="Arial"/>
    </font>
    <font>
      <u/>
      <sz val="11"/>
      <color rgb="FF1155CC"/>
      <name val="Calibri"/>
    </font>
    <font>
      <u/>
      <sz val="11"/>
      <color rgb="FF1155CC"/>
      <name val="Calibri"/>
    </font>
    <font>
      <u/>
      <sz val="10"/>
      <color rgb="FF1155CC"/>
      <name val="Calibri"/>
    </font>
    <font>
      <u/>
      <sz val="10"/>
      <color rgb="FF1155CC"/>
      <name val="Calibri"/>
    </font>
    <font>
      <u/>
      <sz val="10"/>
      <color rgb="FF1155CC"/>
      <name val="Calibri"/>
    </font>
    <font>
      <u/>
      <sz val="10"/>
      <color rgb="FF1155CC"/>
      <name val="Calibri"/>
    </font>
    <font>
      <u/>
      <sz val="10"/>
      <color rgb="FF1155CC"/>
      <name val="Calibri"/>
    </font>
    <font>
      <u/>
      <sz val="10"/>
      <color rgb="FF0000FF"/>
      <name val="Calibri"/>
    </font>
    <font>
      <u/>
      <sz val="10"/>
      <color rgb="FF1155CC"/>
      <name val="Calibri"/>
    </font>
    <font>
      <u/>
      <sz val="10"/>
      <color rgb="FF1155CC"/>
      <name val="Calibri"/>
    </font>
    <font>
      <u/>
      <sz val="10"/>
      <color rgb="FF1155CC"/>
      <name val="Calibri"/>
    </font>
    <font>
      <u/>
      <sz val="10"/>
      <color rgb="FF0000FF"/>
      <name val="Calibri"/>
    </font>
    <font>
      <u/>
      <sz val="10"/>
      <color rgb="FF1155CC"/>
      <name val="Calibri"/>
    </font>
    <font>
      <u/>
      <sz val="10"/>
      <color rgb="FF0000FF"/>
      <name val="Calibri"/>
    </font>
    <font>
      <u/>
      <sz val="10"/>
      <color rgb="FF1155CC"/>
      <name val="Calibri"/>
    </font>
    <font>
      <u/>
      <sz val="10"/>
      <color rgb="FF0000FF"/>
      <name val="Calibri"/>
    </font>
    <font>
      <u/>
      <sz val="10"/>
      <color rgb="FF1155CC"/>
      <name val="Calibri"/>
    </font>
    <font>
      <u/>
      <sz val="10"/>
      <color rgb="FF1155CC"/>
      <name val="Arial"/>
    </font>
    <font>
      <u/>
      <sz val="10"/>
      <color rgb="FF1155CC"/>
      <name val="Calibri"/>
    </font>
    <font>
      <u/>
      <sz val="10"/>
      <color rgb="FF1155CC"/>
      <name val="Calibri"/>
    </font>
    <font>
      <strike/>
      <u/>
      <sz val="10"/>
      <color rgb="FF1155CC"/>
      <name val="Calibri"/>
    </font>
    <font>
      <u/>
      <sz val="10"/>
      <color rgb="FF1155CC"/>
      <name val="Calibri"/>
    </font>
    <font>
      <u/>
      <sz val="10"/>
      <color rgb="FF1155CC"/>
      <name val="Calibri"/>
    </font>
    <font>
      <u/>
      <sz val="10"/>
      <color rgb="FF0000FF"/>
      <name val="Calibri"/>
    </font>
    <font>
      <u/>
      <sz val="10"/>
      <color rgb="FF1155CC"/>
      <name val="Calibri"/>
    </font>
    <font>
      <u/>
      <sz val="10"/>
      <color rgb="FF1155CC"/>
      <name val="Calibri"/>
    </font>
    <font>
      <u/>
      <sz val="10"/>
      <color rgb="FF0000FF"/>
      <name val="Calibri"/>
    </font>
    <font>
      <u/>
      <sz val="10"/>
      <color rgb="FF0000FF"/>
      <name val="Calibri"/>
    </font>
    <font>
      <u/>
      <sz val="10"/>
      <color rgb="FF1155CC"/>
      <name val="Calibri"/>
    </font>
    <font>
      <u/>
      <sz val="10"/>
      <color rgb="FF1155CC"/>
      <name val="Calibri"/>
    </font>
    <font>
      <u/>
      <sz val="10"/>
      <color rgb="FF0000FF"/>
      <name val="Calibri"/>
    </font>
    <font>
      <u/>
      <sz val="10"/>
      <color rgb="FF1155CC"/>
      <name val="Calibri"/>
    </font>
    <font>
      <u/>
      <sz val="10"/>
      <color rgb="FF0000FF"/>
      <name val="Calibri"/>
    </font>
    <font>
      <u/>
      <sz val="10"/>
      <color rgb="FF1155CC"/>
      <name val="Calibri"/>
    </font>
    <font>
      <u/>
      <sz val="10"/>
      <color rgb="FF0000FF"/>
      <name val="Calibri"/>
    </font>
    <font>
      <u/>
      <sz val="10"/>
      <color rgb="FF1155CC"/>
      <name val="Calibri"/>
    </font>
    <font>
      <u/>
      <sz val="10"/>
      <color rgb="FF1155CC"/>
      <name val="Calibri"/>
    </font>
    <font>
      <u/>
      <sz val="10"/>
      <color rgb="FF0000FF"/>
      <name val="Calibri"/>
    </font>
    <font>
      <u/>
      <sz val="10"/>
      <color rgb="FF1155CC"/>
      <name val="Calibri"/>
    </font>
    <font>
      <u/>
      <sz val="10"/>
      <color rgb="FF1155CC"/>
      <name val="Calibri"/>
    </font>
    <font>
      <u/>
      <sz val="10"/>
      <color rgb="FF0000FF"/>
      <name val="Calibri"/>
    </font>
    <font>
      <u/>
      <sz val="10"/>
      <color rgb="FF1155CC"/>
      <name val="Calibri"/>
    </font>
    <font>
      <u/>
      <sz val="10"/>
      <color rgb="FF0000FF"/>
      <name val="Calibri"/>
    </font>
    <font>
      <u/>
      <sz val="10"/>
      <color rgb="FF1155CC"/>
      <name val="Calibri"/>
    </font>
    <font>
      <u/>
      <sz val="10"/>
      <color rgb="FF0000FF"/>
      <name val="Calibri"/>
    </font>
    <font>
      <u/>
      <sz val="10"/>
      <color rgb="FF0000FF"/>
      <name val="Calibri"/>
    </font>
    <font>
      <u/>
      <sz val="10"/>
      <color rgb="FF1155CC"/>
      <name val="Calibri"/>
    </font>
    <font>
      <u/>
      <sz val="10"/>
      <color rgb="FF1155CC"/>
      <name val="Calibri"/>
    </font>
    <font>
      <u/>
      <sz val="10"/>
      <color rgb="FF0000FF"/>
      <name val="Calibri"/>
    </font>
    <font>
      <u/>
      <sz val="10"/>
      <color rgb="FF0000FF"/>
      <name val="Calibri"/>
    </font>
    <font>
      <u/>
      <sz val="10"/>
      <color rgb="FF0000FF"/>
      <name val="Calibri"/>
    </font>
    <font>
      <u/>
      <sz val="10"/>
      <color rgb="FF0000FF"/>
      <name val="Calibri"/>
    </font>
    <font>
      <u/>
      <sz val="10"/>
      <color rgb="FF1155CC"/>
      <name val="Calibri"/>
    </font>
    <font>
      <u/>
      <sz val="10"/>
      <color rgb="FF1155CC"/>
      <name val="Calibri"/>
    </font>
    <font>
      <u/>
      <sz val="10"/>
      <color rgb="FF0000FF"/>
      <name val="Calibri"/>
    </font>
    <font>
      <u/>
      <sz val="10"/>
      <color rgb="FF0000FF"/>
      <name val="Calibri"/>
    </font>
    <font>
      <u/>
      <sz val="10"/>
      <color rgb="FF0000FF"/>
      <name val="Calibri"/>
    </font>
    <font>
      <u/>
      <sz val="10"/>
      <color rgb="FF1155CC"/>
      <name val="Calibri"/>
    </font>
    <font>
      <u/>
      <sz val="10"/>
      <color rgb="FF0000FF"/>
      <name val="Calibri"/>
    </font>
    <font>
      <u/>
      <sz val="10"/>
      <color rgb="FF1155CC"/>
      <name val="Calibri"/>
    </font>
    <font>
      <u/>
      <sz val="10"/>
      <color rgb="FF0000FF"/>
      <name val="Calibri"/>
    </font>
    <font>
      <u/>
      <sz val="10"/>
      <color rgb="FF1155CC"/>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1155CC"/>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strike/>
      <u/>
      <sz val="10"/>
      <color rgb="FF0000FF"/>
      <name val="Calibri"/>
    </font>
    <font>
      <u/>
      <sz val="10"/>
      <color rgb="FF0000FF"/>
      <name val="Calibri"/>
    </font>
    <font>
      <u/>
      <sz val="10"/>
      <color rgb="FF1155CC"/>
      <name val="Calibri"/>
    </font>
    <font>
      <u/>
      <sz val="10"/>
      <color rgb="FF0000FF"/>
      <name val="Calibri"/>
    </font>
    <font>
      <u/>
      <sz val="10"/>
      <color rgb="FF0000FF"/>
      <name val="Calibri"/>
    </font>
    <font>
      <u/>
      <sz val="10"/>
      <color rgb="FF1155CC"/>
      <name val="Calibri"/>
    </font>
    <font>
      <u/>
      <sz val="10"/>
      <color rgb="FF1155CC"/>
      <name val="Calibri"/>
    </font>
    <font>
      <u/>
      <sz val="10"/>
      <color rgb="FF1155CC"/>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1155CC"/>
      <name val="Calibri"/>
    </font>
    <font>
      <u/>
      <sz val="10"/>
      <color rgb="FF1155CC"/>
      <name val="Calibri"/>
    </font>
    <font>
      <strike/>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1155CC"/>
      <name val="Calibri"/>
    </font>
    <font>
      <u/>
      <sz val="10"/>
      <color rgb="FF1155CC"/>
      <name val="Calibri"/>
    </font>
    <font>
      <u/>
      <sz val="10"/>
      <color rgb="FF1155CC"/>
      <name val="Calibri"/>
    </font>
    <font>
      <u/>
      <sz val="10"/>
      <color rgb="FF1155CC"/>
      <name val="Calibri"/>
    </font>
    <font>
      <u/>
      <sz val="10"/>
      <color rgb="FF0000FF"/>
      <name val="Calibri"/>
    </font>
    <font>
      <u/>
      <sz val="10"/>
      <color rgb="FF1155CC"/>
      <name val="Calibri"/>
    </font>
    <font>
      <u/>
      <sz val="10"/>
      <color rgb="FF1155CC"/>
      <name val="Calibri"/>
    </font>
    <font>
      <u/>
      <sz val="10"/>
      <color rgb="FF1155CC"/>
      <name val="Calibri"/>
    </font>
    <font>
      <u/>
      <sz val="10"/>
      <color rgb="FF0000FF"/>
      <name val="Calibri"/>
    </font>
    <font>
      <u/>
      <sz val="10"/>
      <color rgb="FF1155CC"/>
      <name val="Calibri"/>
    </font>
    <font>
      <u/>
      <sz val="10"/>
      <color rgb="FF1155CC"/>
      <name val="Calibri"/>
    </font>
    <font>
      <u/>
      <sz val="10"/>
      <color rgb="FF0000FF"/>
      <name val="Calibri"/>
    </font>
    <font>
      <u/>
      <sz val="10"/>
      <color rgb="FF1155CC"/>
      <name val="Calibri"/>
    </font>
    <font>
      <u/>
      <sz val="10"/>
      <color rgb="FF0000FF"/>
      <name val="Calibri"/>
    </font>
    <font>
      <u/>
      <sz val="10"/>
      <color rgb="FF0000FF"/>
      <name val="Calibri"/>
    </font>
    <font>
      <u/>
      <sz val="10"/>
      <color rgb="FF1155CC"/>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1155CC"/>
      <name val="Calibri"/>
    </font>
    <font>
      <u/>
      <sz val="10"/>
      <color rgb="FF0000FF"/>
      <name val="Calibri"/>
    </font>
    <font>
      <u/>
      <sz val="10"/>
      <color rgb="FF1155CC"/>
      <name val="Calibri"/>
    </font>
    <font>
      <u/>
      <sz val="10"/>
      <color rgb="FF1155CC"/>
      <name val="Calibri"/>
    </font>
    <font>
      <u/>
      <sz val="10"/>
      <color rgb="FF1155CC"/>
      <name val="Calibri"/>
    </font>
    <font>
      <u/>
      <sz val="10"/>
      <color rgb="FF0000FF"/>
      <name val="Calibri"/>
    </font>
    <font>
      <u/>
      <sz val="10"/>
      <color rgb="FF0000FF"/>
      <name val="Calibri"/>
    </font>
    <font>
      <u/>
      <sz val="10"/>
      <color rgb="FF1155CC"/>
      <name val="Calibri"/>
    </font>
    <font>
      <u/>
      <sz val="10"/>
      <color rgb="FF1155CC"/>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1155CC"/>
      <name val="Calibri"/>
    </font>
    <font>
      <u/>
      <sz val="10"/>
      <color rgb="FF1155CC"/>
      <name val="Calibri"/>
    </font>
    <font>
      <u/>
      <sz val="10"/>
      <color rgb="FF1155CC"/>
      <name val="Calibri"/>
    </font>
    <font>
      <u/>
      <sz val="10"/>
      <color rgb="FF0000FF"/>
      <name val="Calibri"/>
    </font>
    <font>
      <u/>
      <sz val="10"/>
      <color rgb="FF1155CC"/>
      <name val="Calibri"/>
    </font>
    <font>
      <u/>
      <sz val="10"/>
      <color rgb="FF0000FF"/>
      <name val="Calibri"/>
    </font>
    <font>
      <u/>
      <sz val="10"/>
      <color rgb="FF1155CC"/>
      <name val="Calibri"/>
    </font>
    <font>
      <u/>
      <sz val="10"/>
      <color rgb="FF0000FF"/>
      <name val="Calibri"/>
    </font>
    <font>
      <strike/>
      <u/>
      <sz val="10"/>
      <color rgb="FF1155CC"/>
      <name val="Calibri"/>
    </font>
    <font>
      <u/>
      <sz val="10"/>
      <color rgb="FF0000FF"/>
      <name val="Calibri"/>
    </font>
    <font>
      <u/>
      <sz val="10"/>
      <color rgb="FF1155CC"/>
      <name val="Calibri"/>
    </font>
    <font>
      <u/>
      <sz val="10"/>
      <color rgb="FF0000FF"/>
      <name val="Calibri"/>
    </font>
    <font>
      <u/>
      <sz val="10"/>
      <color rgb="FF1155CC"/>
      <name val="Calibri"/>
    </font>
    <font>
      <u/>
      <sz val="10"/>
      <color rgb="FF1155CC"/>
      <name val="Calibri"/>
    </font>
    <font>
      <u/>
      <sz val="10"/>
      <color rgb="FF1155CC"/>
      <name val="Calibri"/>
    </font>
    <font>
      <u/>
      <sz val="10"/>
      <color rgb="FF1155CC"/>
      <name val="Calibri"/>
    </font>
    <font>
      <strike/>
      <u/>
      <sz val="10"/>
      <color rgb="FF0000FF"/>
      <name val="Calibri"/>
    </font>
    <font>
      <strike/>
      <u/>
      <sz val="10"/>
      <color rgb="FF0000FF"/>
      <name val="Calibri"/>
    </font>
    <font>
      <u/>
      <sz val="10"/>
      <color rgb="FF0000FF"/>
      <name val="Calibri"/>
    </font>
    <font>
      <u/>
      <sz val="10"/>
      <color rgb="FF1155CC"/>
      <name val="Calibri"/>
    </font>
    <font>
      <strike/>
      <u/>
      <sz val="10"/>
      <color rgb="FF1155CC"/>
      <name val="Calibri"/>
    </font>
    <font>
      <u/>
      <sz val="10"/>
      <color rgb="FF1155CC"/>
      <name val="Calibri"/>
    </font>
    <font>
      <u/>
      <sz val="10"/>
      <color rgb="FF0000FF"/>
      <name val="Calibri"/>
    </font>
    <font>
      <u/>
      <sz val="10"/>
      <color rgb="FF1155CC"/>
      <name val="Calibri"/>
    </font>
    <font>
      <u/>
      <sz val="10"/>
      <color rgb="FF1155CC"/>
      <name val="Calibri"/>
    </font>
    <font>
      <u/>
      <sz val="10"/>
      <color rgb="FF1155CC"/>
      <name val="Calibri"/>
    </font>
    <font>
      <u/>
      <sz val="10"/>
      <color rgb="FF1155CC"/>
      <name val="Calibri"/>
    </font>
    <font>
      <u/>
      <sz val="10"/>
      <color rgb="FF1155CC"/>
      <name val="Calibri"/>
    </font>
    <font>
      <u/>
      <sz val="10"/>
      <color rgb="FF1155CC"/>
      <name val="Calibri"/>
    </font>
    <font>
      <u/>
      <sz val="10"/>
      <color rgb="FF0000FF"/>
      <name val="Calibri"/>
    </font>
    <font>
      <u/>
      <sz val="10"/>
      <color rgb="FF1155CC"/>
      <name val="Calibri"/>
    </font>
    <font>
      <u/>
      <sz val="10"/>
      <color rgb="FF1155CC"/>
      <name val="Calibri"/>
    </font>
    <font>
      <u/>
      <sz val="10"/>
      <color rgb="FF1155CC"/>
      <name val="Calibri"/>
    </font>
    <font>
      <u/>
      <sz val="10"/>
      <color rgb="FF1155CC"/>
      <name val="Calibri"/>
    </font>
    <font>
      <u/>
      <sz val="10"/>
      <color rgb="FF0000FF"/>
      <name val="Calibri"/>
    </font>
    <font>
      <u/>
      <sz val="10"/>
      <color rgb="FF0000FF"/>
      <name val="Calibri"/>
    </font>
    <font>
      <u/>
      <sz val="10"/>
      <color rgb="FF0000FF"/>
      <name val="Calibri"/>
    </font>
    <font>
      <u/>
      <sz val="10"/>
      <color rgb="FF1155CC"/>
      <name val="Calibri"/>
    </font>
    <font>
      <u/>
      <sz val="10"/>
      <color rgb="FF1155CC"/>
      <name val="Calibri"/>
    </font>
    <font>
      <u/>
      <sz val="10"/>
      <color rgb="FF1155CC"/>
      <name val="Calibri"/>
    </font>
    <font>
      <u/>
      <sz val="10"/>
      <color rgb="FF1155CC"/>
      <name val="Calibri"/>
    </font>
    <font>
      <u/>
      <sz val="10"/>
      <color rgb="FF1155CC"/>
      <name val="Calibri"/>
    </font>
    <font>
      <u/>
      <sz val="10"/>
      <color rgb="FF1155CC"/>
      <name val="Calibri"/>
    </font>
    <font>
      <u/>
      <sz val="10"/>
      <color rgb="FF0000FF"/>
      <name val="Calibri"/>
    </font>
    <font>
      <u/>
      <sz val="10"/>
      <color rgb="FF1155CC"/>
      <name val="Calibri"/>
    </font>
    <font>
      <u/>
      <sz val="10"/>
      <color rgb="FF1155CC"/>
      <name val="Calibri"/>
    </font>
    <font>
      <u/>
      <sz val="10"/>
      <color rgb="FF0000FF"/>
      <name val="Calibri"/>
    </font>
    <font>
      <u/>
      <sz val="10"/>
      <color rgb="FF0000FF"/>
      <name val="Calibri"/>
    </font>
    <font>
      <u/>
      <sz val="10"/>
      <color rgb="FF0000FF"/>
      <name val="Calibri"/>
    </font>
    <font>
      <u/>
      <sz val="10"/>
      <color rgb="FF1155CC"/>
      <name val="Calibri"/>
    </font>
    <font>
      <u/>
      <sz val="10"/>
      <color rgb="FF0000FF"/>
      <name val="Calibri"/>
    </font>
    <font>
      <u/>
      <sz val="10"/>
      <color rgb="FF0000FF"/>
      <name val="Calibri"/>
    </font>
    <font>
      <u/>
      <sz val="10"/>
      <color rgb="FF1155CC"/>
      <name val="Calibri"/>
    </font>
    <font>
      <u/>
      <sz val="10"/>
      <color rgb="FF1155CC"/>
      <name val="Calibri"/>
    </font>
    <font>
      <u/>
      <sz val="10"/>
      <color rgb="FF0000FF"/>
      <name val="Calibri"/>
    </font>
    <font>
      <u/>
      <sz val="10"/>
      <color rgb="FF1155CC"/>
      <name val="Calibri"/>
    </font>
    <font>
      <u/>
      <sz val="10"/>
      <color rgb="FF1155CC"/>
      <name val="Calibri"/>
    </font>
    <font>
      <u/>
      <sz val="10"/>
      <color rgb="FF1155CC"/>
      <name val="Calibri"/>
    </font>
    <font>
      <u/>
      <sz val="10"/>
      <color rgb="FF1155CC"/>
      <name val="Calibri"/>
    </font>
    <font>
      <u/>
      <sz val="10"/>
      <color rgb="FF0000FF"/>
      <name val="Calibri"/>
    </font>
    <font>
      <u/>
      <sz val="10"/>
      <color rgb="FF1155CC"/>
      <name val="Calibri"/>
    </font>
    <font>
      <u/>
      <sz val="10"/>
      <color rgb="FF0000FF"/>
      <name val="Calibri"/>
    </font>
    <font>
      <u/>
      <sz val="10"/>
      <color rgb="FF1155CC"/>
      <name val="Calibri"/>
    </font>
    <font>
      <u/>
      <sz val="10"/>
      <color rgb="FF1155CC"/>
      <name val="Calibri"/>
    </font>
    <font>
      <u/>
      <sz val="10"/>
      <color rgb="FF1155CC"/>
      <name val="Calibri"/>
    </font>
    <font>
      <u/>
      <sz val="10"/>
      <color rgb="FF0000FF"/>
      <name val="Calibri"/>
    </font>
    <font>
      <u/>
      <sz val="10"/>
      <color rgb="FF1155CC"/>
      <name val="Calibri"/>
    </font>
    <font>
      <u/>
      <sz val="10"/>
      <color rgb="FF1155CC"/>
      <name val="Calibri"/>
    </font>
    <font>
      <u/>
      <sz val="10"/>
      <color rgb="FF0000FF"/>
      <name val="Calibri"/>
    </font>
    <font>
      <u/>
      <sz val="10"/>
      <color rgb="FF0000FF"/>
      <name val="Calibri"/>
    </font>
    <font>
      <u/>
      <sz val="10"/>
      <color rgb="FF1155CC"/>
      <name val="Calibri"/>
    </font>
    <font>
      <u/>
      <sz val="10"/>
      <color rgb="FF1155CC"/>
      <name val="Calibri"/>
    </font>
    <font>
      <u/>
      <sz val="10"/>
      <color rgb="FF0000FF"/>
      <name val="Calibri"/>
    </font>
    <font>
      <u/>
      <sz val="10"/>
      <color rgb="FF1155CC"/>
      <name val="Calibri"/>
    </font>
    <font>
      <u/>
      <sz val="10"/>
      <color rgb="FF0000FF"/>
      <name val="Calibri"/>
    </font>
    <font>
      <u/>
      <sz val="10"/>
      <color rgb="FF0000FF"/>
      <name val="Calibri"/>
    </font>
    <font>
      <u/>
      <sz val="10"/>
      <color rgb="FF1155CC"/>
      <name val="Calibri"/>
    </font>
    <font>
      <u/>
      <sz val="10"/>
      <color rgb="FF1155CC"/>
      <name val="Calibri"/>
    </font>
    <font>
      <u/>
      <sz val="10"/>
      <color rgb="FF0000FF"/>
      <name val="Calibri"/>
    </font>
    <font>
      <u/>
      <sz val="10"/>
      <color rgb="FF0000FF"/>
      <name val="Calibri"/>
    </font>
    <font>
      <u/>
      <sz val="10"/>
      <color rgb="FF1155CC"/>
      <name val="Calibri"/>
    </font>
    <font>
      <u/>
      <sz val="10"/>
      <color rgb="FF1155CC"/>
      <name val="Calibri"/>
    </font>
    <font>
      <u/>
      <sz val="10"/>
      <color rgb="FF1155CC"/>
      <name val="Calibri"/>
    </font>
    <font>
      <u/>
      <sz val="10"/>
      <color rgb="FF0000FF"/>
      <name val="Calibri"/>
    </font>
    <font>
      <b/>
      <sz val="10"/>
      <color rgb="FFFF0000"/>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Arial"/>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1155CC"/>
      <name val="Calibri"/>
    </font>
    <font>
      <u/>
      <sz val="10"/>
      <color rgb="FF1155CC"/>
      <name val="Calibri"/>
    </font>
    <font>
      <u/>
      <sz val="10"/>
      <color rgb="FF0000FF"/>
      <name val="Calibri"/>
    </font>
    <font>
      <u/>
      <sz val="10"/>
      <color rgb="FF1155CC"/>
      <name val="Calibri"/>
    </font>
    <font>
      <u/>
      <sz val="10"/>
      <color rgb="FF1155CC"/>
      <name val="Calibri"/>
    </font>
    <font>
      <u/>
      <sz val="10"/>
      <color rgb="FF0000FF"/>
      <name val="Calibri"/>
    </font>
    <font>
      <u/>
      <sz val="10"/>
      <color rgb="FF1155CC"/>
      <name val="Calibri"/>
    </font>
    <font>
      <u/>
      <sz val="10"/>
      <color rgb="FF0000FF"/>
      <name val="Calibri"/>
    </font>
    <font>
      <u/>
      <sz val="10"/>
      <color rgb="FF1155CC"/>
      <name val="Calibri"/>
    </font>
    <font>
      <u/>
      <sz val="10"/>
      <color rgb="FF0000FF"/>
      <name val="Calibri"/>
    </font>
    <font>
      <u/>
      <sz val="10"/>
      <color rgb="FF1155CC"/>
      <name val="Calibri"/>
    </font>
    <font>
      <u/>
      <sz val="10"/>
      <color rgb="FF1155CC"/>
      <name val="Calibri"/>
    </font>
    <font>
      <u/>
      <sz val="10"/>
      <color rgb="FF1155CC"/>
      <name val="Calibri"/>
    </font>
    <font>
      <u/>
      <sz val="10"/>
      <color rgb="FF1155CC"/>
      <name val="Calibri"/>
    </font>
    <font>
      <u/>
      <sz val="10"/>
      <color rgb="FF0000FF"/>
      <name val="Calibri"/>
    </font>
    <font>
      <u/>
      <sz val="10"/>
      <color rgb="FF1155CC"/>
      <name val="Calibri"/>
    </font>
    <font>
      <u/>
      <sz val="10"/>
      <color rgb="FF1155CC"/>
      <name val="Calibri"/>
    </font>
    <font>
      <u/>
      <sz val="10"/>
      <color rgb="FF1155CC"/>
      <name val="Calibri"/>
    </font>
    <font>
      <u/>
      <sz val="10"/>
      <color rgb="FF0000FF"/>
      <name val="Calibri"/>
    </font>
    <font>
      <u/>
      <sz val="10"/>
      <color rgb="FF1155CC"/>
      <name val="Calibri"/>
    </font>
    <font>
      <u/>
      <sz val="10"/>
      <color rgb="FF0000FF"/>
      <name val="Calibri"/>
    </font>
    <font>
      <u/>
      <sz val="10"/>
      <color rgb="FF0000FF"/>
      <name val="Calibri"/>
    </font>
    <font>
      <u/>
      <sz val="10"/>
      <color rgb="FF0000FF"/>
      <name val="Calibri"/>
    </font>
    <font>
      <u/>
      <sz val="10"/>
      <color rgb="FF1155CC"/>
      <name val="Calibri"/>
    </font>
    <font>
      <u/>
      <sz val="10"/>
      <color rgb="FF1155CC"/>
      <name val="Calibri"/>
    </font>
    <font>
      <u/>
      <sz val="10"/>
      <color rgb="FF1155CC"/>
      <name val="Calibri"/>
    </font>
    <font>
      <u/>
      <sz val="10"/>
      <color rgb="FF1155CC"/>
      <name val="Calibri"/>
    </font>
    <font>
      <strike/>
      <u/>
      <sz val="10"/>
      <color rgb="FF1155CC"/>
      <name val="Calibri"/>
    </font>
    <font>
      <strike/>
      <u/>
      <sz val="10"/>
      <color rgb="FF0000FF"/>
      <name val="Calibri"/>
    </font>
    <font>
      <u/>
      <sz val="10"/>
      <color rgb="FF0000FF"/>
      <name val="Calibri"/>
    </font>
    <font>
      <u/>
      <sz val="10"/>
      <color rgb="FF1155CC"/>
      <name val="Calibri"/>
    </font>
    <font>
      <u/>
      <sz val="10"/>
      <color rgb="FF1155CC"/>
      <name val="Calibri"/>
    </font>
    <font>
      <u/>
      <sz val="10"/>
      <color rgb="FF1155CC"/>
      <name val="Calibri"/>
    </font>
    <font>
      <u/>
      <sz val="10"/>
      <color rgb="FF1155CC"/>
      <name val="Calibri"/>
    </font>
    <font>
      <u/>
      <sz val="10"/>
      <color rgb="FF0000FF"/>
      <name val="Calibri"/>
    </font>
    <font>
      <u/>
      <sz val="10"/>
      <color rgb="FF1155CC"/>
      <name val="Calibri"/>
    </font>
    <font>
      <u/>
      <sz val="10"/>
      <color rgb="FF0000FF"/>
      <name val="Calibri"/>
    </font>
    <font>
      <u/>
      <sz val="10"/>
      <color rgb="FF1155CC"/>
      <name val="Calibri"/>
    </font>
    <font>
      <u/>
      <sz val="10"/>
      <color rgb="FF1155CC"/>
      <name val="Calibri"/>
    </font>
    <font>
      <u/>
      <sz val="10"/>
      <color rgb="FF0000FF"/>
      <name val="Calibri"/>
    </font>
    <font>
      <u/>
      <sz val="10"/>
      <color rgb="FF1155CC"/>
      <name val="Calibri"/>
    </font>
    <font>
      <u/>
      <sz val="10"/>
      <color rgb="FF0000FF"/>
      <name val="Calibri"/>
    </font>
    <font>
      <u/>
      <sz val="10"/>
      <color rgb="FF1155CC"/>
      <name val="Calibri"/>
    </font>
    <font>
      <u/>
      <sz val="10"/>
      <color rgb="FF0000FF"/>
      <name val="Calibri"/>
    </font>
    <font>
      <u/>
      <sz val="10"/>
      <color rgb="FF0000FF"/>
      <name val="Calibri"/>
    </font>
    <font>
      <u/>
      <sz val="10"/>
      <color rgb="FF1155CC"/>
      <name val="Calibri"/>
    </font>
    <font>
      <u/>
      <sz val="10"/>
      <color rgb="FF1155CC"/>
      <name val="Calibri"/>
    </font>
    <font>
      <u/>
      <sz val="10"/>
      <color rgb="FF0000FF"/>
      <name val="Calibri"/>
    </font>
    <font>
      <u/>
      <sz val="10"/>
      <color rgb="FF1155CC"/>
      <name val="Calibri"/>
    </font>
    <font>
      <u/>
      <sz val="10"/>
      <color rgb="FF0000FF"/>
      <name val="Calibri"/>
    </font>
    <font>
      <u/>
      <sz val="10"/>
      <color rgb="FF0000FF"/>
      <name val="Calibri"/>
    </font>
    <font>
      <u/>
      <sz val="10"/>
      <color rgb="FF1155CC"/>
      <name val="Calibri"/>
    </font>
    <font>
      <u/>
      <sz val="10"/>
      <color rgb="FF1155CC"/>
      <name val="Calibri"/>
    </font>
    <font>
      <u/>
      <sz val="10"/>
      <color rgb="FF0000FF"/>
      <name val="Calibri"/>
    </font>
    <font>
      <u/>
      <sz val="10"/>
      <color rgb="FF0000FF"/>
      <name val="Calibri"/>
    </font>
    <font>
      <u/>
      <sz val="10"/>
      <color rgb="FF1155CC"/>
      <name val="Calibri"/>
    </font>
    <font>
      <u/>
      <sz val="10"/>
      <color rgb="FF1155CC"/>
      <name val="Calibri"/>
    </font>
    <font>
      <u/>
      <sz val="10"/>
      <color rgb="FF0000FF"/>
      <name val="Calibri"/>
    </font>
    <font>
      <u/>
      <sz val="10"/>
      <color rgb="FF1155CC"/>
      <name val="Calibri"/>
    </font>
    <font>
      <u/>
      <sz val="10"/>
      <color rgb="FF0000FF"/>
      <name val="Calibri"/>
    </font>
    <font>
      <u/>
      <sz val="10"/>
      <color rgb="FF0000FF"/>
      <name val="Calibri"/>
    </font>
    <font>
      <u/>
      <sz val="10"/>
      <color rgb="FF0000FF"/>
      <name val="Calibri"/>
    </font>
    <font>
      <u/>
      <sz val="10"/>
      <color rgb="FF1155CC"/>
      <name val="Calibri"/>
    </font>
    <font>
      <u/>
      <sz val="10"/>
      <color rgb="FF1155CC"/>
      <name val="Calibri"/>
    </font>
    <font>
      <sz val="10"/>
      <color rgb="FFFFFFFF"/>
      <name val="Calibri"/>
    </font>
    <font>
      <u/>
      <sz val="10"/>
      <color rgb="FF1155CC"/>
      <name val="Calibri"/>
    </font>
    <font>
      <b/>
      <sz val="10"/>
      <color theme="0"/>
      <name val="Calibri"/>
    </font>
    <font>
      <b/>
      <sz val="10"/>
      <color rgb="FF000000"/>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1155CC"/>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sz val="10"/>
      <color rgb="FFFF0000"/>
      <name val="Calibri"/>
    </font>
    <font>
      <u/>
      <sz val="10"/>
      <color rgb="FF0000FF"/>
      <name val="Calibri"/>
    </font>
    <font>
      <u/>
      <sz val="10"/>
      <color rgb="FF0000FF"/>
      <name val="Calibri"/>
    </font>
    <font>
      <u/>
      <sz val="10"/>
      <color rgb="FF1155CC"/>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00"/>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1155CC"/>
      <name val="Calibri"/>
    </font>
    <font>
      <u/>
      <sz val="10"/>
      <color rgb="FF0000FF"/>
      <name val="Calibri"/>
    </font>
    <font>
      <u/>
      <sz val="10"/>
      <color rgb="FF0000FF"/>
      <name val="Calibri"/>
    </font>
    <font>
      <u/>
      <sz val="10"/>
      <color rgb="FF0000FF"/>
      <name val="Calibri"/>
    </font>
    <font>
      <u/>
      <sz val="10"/>
      <color rgb="FF1155CC"/>
      <name val="Calibri"/>
    </font>
    <font>
      <u/>
      <sz val="10"/>
      <color rgb="FF0000FF"/>
      <name val="Calibri"/>
    </font>
    <font>
      <u/>
      <sz val="10"/>
      <color rgb="FF0000FF"/>
      <name val="Calibri"/>
    </font>
    <font>
      <u/>
      <sz val="10"/>
      <color rgb="FF1155CC"/>
      <name val="Calibri"/>
    </font>
    <font>
      <u/>
      <sz val="10"/>
      <color rgb="FF0000FF"/>
      <name val="Calibri"/>
    </font>
    <font>
      <u/>
      <sz val="10"/>
      <color rgb="FF0000FF"/>
      <name val="Calibri"/>
    </font>
    <font>
      <strike/>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strike/>
      <u/>
      <sz val="10"/>
      <color rgb="FF0000FF"/>
      <name val="Calibri"/>
    </font>
    <font>
      <u/>
      <sz val="10"/>
      <color rgb="FF1155CC"/>
      <name val="Calibri"/>
    </font>
    <font>
      <u/>
      <sz val="10"/>
      <color rgb="FF0000FF"/>
      <name val="Calibri"/>
    </font>
    <font>
      <u/>
      <sz val="10"/>
      <color rgb="FF1155CC"/>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1155CC"/>
      <name val="Calibri"/>
    </font>
    <font>
      <u/>
      <sz val="10"/>
      <color rgb="FF0000FF"/>
      <name val="Calibri"/>
    </font>
    <font>
      <u/>
      <sz val="10"/>
      <color rgb="FF0000FF"/>
      <name val="Calibri"/>
    </font>
    <font>
      <u/>
      <sz val="10"/>
      <color rgb="FF1155CC"/>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1155CC"/>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strike/>
      <u/>
      <sz val="10"/>
      <color rgb="FF0000FF"/>
      <name val="Calibri"/>
    </font>
    <font>
      <u/>
      <sz val="10"/>
      <color rgb="FF1155CC"/>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1155CC"/>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1155CC"/>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00"/>
      <name val="Calibri"/>
    </font>
    <font>
      <u/>
      <sz val="10"/>
      <color rgb="FF0000FF"/>
      <name val="Calibri"/>
    </font>
    <font>
      <u/>
      <sz val="10"/>
      <color rgb="FF1155CC"/>
      <name val="Calibri"/>
    </font>
    <font>
      <u/>
      <sz val="10"/>
      <color rgb="FF0000FF"/>
      <name val="Calibri"/>
    </font>
    <font>
      <u/>
      <sz val="10"/>
      <color rgb="FF0000FF"/>
      <name val="Calibri"/>
    </font>
    <font>
      <u/>
      <sz val="10"/>
      <color rgb="FF0000FF"/>
      <name val="Calibri"/>
    </font>
    <font>
      <u/>
      <sz val="10"/>
      <color rgb="FF000000"/>
      <name val="Calibri"/>
    </font>
    <font>
      <u/>
      <sz val="10"/>
      <color rgb="FF000000"/>
      <name val="Calibri"/>
    </font>
    <font>
      <u/>
      <sz val="10"/>
      <color rgb="FF0000FF"/>
      <name val="Calibri"/>
    </font>
    <font>
      <u/>
      <sz val="10"/>
      <color rgb="FF1155CC"/>
      <name val="Calibri"/>
    </font>
    <font>
      <u/>
      <sz val="10"/>
      <color rgb="FF000000"/>
      <name val="Calibri"/>
    </font>
    <font>
      <u/>
      <sz val="10"/>
      <color rgb="FF0000FF"/>
      <name val="Calibri"/>
    </font>
    <font>
      <u/>
      <sz val="10"/>
      <color rgb="FF1155CC"/>
      <name val="Calibri"/>
    </font>
    <font>
      <u/>
      <sz val="10"/>
      <color rgb="FF0000FF"/>
      <name val="Calibri"/>
    </font>
    <font>
      <u/>
      <sz val="10"/>
      <color rgb="FF000000"/>
      <name val="Calibri"/>
    </font>
    <font>
      <u/>
      <sz val="10"/>
      <color rgb="FF1155CC"/>
      <name val="Calibri"/>
    </font>
    <font>
      <u/>
      <sz val="10"/>
      <color rgb="FF0000FF"/>
      <name val="Calibri"/>
    </font>
    <font>
      <u/>
      <sz val="10"/>
      <color rgb="FF0000FF"/>
      <name val="Calibri"/>
    </font>
    <font>
      <u/>
      <sz val="10"/>
      <color rgb="FF0000FF"/>
      <name val="Calibri"/>
    </font>
    <font>
      <strike/>
      <u/>
      <sz val="10"/>
      <color rgb="FF0000FF"/>
      <name val="Calibri"/>
    </font>
    <font>
      <u/>
      <sz val="10"/>
      <color rgb="FF0000FF"/>
      <name val="Calibri"/>
    </font>
    <font>
      <u/>
      <sz val="10"/>
      <color rgb="FF1155CC"/>
      <name val="Calibri"/>
    </font>
    <font>
      <u/>
      <sz val="10"/>
      <color rgb="FF000000"/>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strike/>
      <sz val="10"/>
      <color theme="1"/>
      <name val="Calibri"/>
    </font>
    <font>
      <u/>
      <sz val="10"/>
      <color rgb="FF0000FF"/>
      <name val="Calibri"/>
    </font>
    <font>
      <u/>
      <sz val="10"/>
      <color rgb="FF0000FF"/>
      <name val="Calibri"/>
    </font>
    <font>
      <u/>
      <sz val="10"/>
      <color rgb="FF1155CC"/>
      <name val="Calibri"/>
    </font>
    <font>
      <u/>
      <sz val="10"/>
      <color rgb="FF1155CC"/>
      <name val="Calibri"/>
    </font>
    <font>
      <u/>
      <sz val="10"/>
      <color rgb="FF0000FF"/>
      <name val="Calibri"/>
    </font>
    <font>
      <u/>
      <sz val="10"/>
      <color rgb="FF1155CC"/>
      <name val="Calibri"/>
    </font>
    <font>
      <u/>
      <sz val="10"/>
      <color rgb="FF1155CC"/>
      <name val="Calibri"/>
    </font>
    <font>
      <u/>
      <sz val="10"/>
      <color rgb="FF1155CC"/>
      <name val="Calibri"/>
    </font>
    <font>
      <u/>
      <sz val="10"/>
      <color rgb="FF0000FF"/>
      <name val="Calibri"/>
    </font>
    <font>
      <u/>
      <sz val="10"/>
      <color rgb="FF0000FF"/>
      <name val="Calibri"/>
    </font>
    <font>
      <u/>
      <sz val="10"/>
      <color rgb="FF0000FF"/>
      <name val="Calibri"/>
    </font>
    <font>
      <u/>
      <sz val="10"/>
      <color rgb="FF1155CC"/>
      <name val="Calibri"/>
    </font>
    <font>
      <u/>
      <sz val="10"/>
      <color rgb="FF0000FF"/>
      <name val="Calibri"/>
    </font>
    <font>
      <u/>
      <sz val="10"/>
      <color rgb="FF0000FF"/>
      <name val="Calibri"/>
    </font>
    <font>
      <u/>
      <sz val="10"/>
      <color rgb="FF0000FF"/>
      <name val="Calibri"/>
    </font>
    <font>
      <u/>
      <sz val="10"/>
      <color rgb="FFFF0000"/>
      <name val="Calibri"/>
    </font>
    <font>
      <u/>
      <sz val="10"/>
      <color rgb="FF0000FF"/>
      <name val="Calibri"/>
    </font>
    <font>
      <u/>
      <sz val="10"/>
      <color rgb="FF0000FF"/>
      <name val="Calibri"/>
    </font>
    <font>
      <u/>
      <sz val="10"/>
      <color rgb="FF0000FF"/>
      <name val="Calibri"/>
    </font>
    <font>
      <strike/>
      <u/>
      <sz val="10"/>
      <color rgb="FF0000FF"/>
      <name val="Calibri"/>
    </font>
    <font>
      <u/>
      <sz val="10"/>
      <color rgb="FF1155CC"/>
      <name val="Calibri"/>
    </font>
    <font>
      <u/>
      <sz val="10"/>
      <color rgb="FF1155CC"/>
      <name val="Calibri"/>
    </font>
    <font>
      <u/>
      <sz val="10"/>
      <color rgb="FF1155CC"/>
      <name val="Calibri"/>
    </font>
    <font>
      <u/>
      <sz val="10"/>
      <color rgb="FF0000FF"/>
      <name val="Calibri"/>
    </font>
    <font>
      <u/>
      <sz val="10"/>
      <color rgb="FF0000FF"/>
      <name val="Calibri"/>
    </font>
    <font>
      <u/>
      <sz val="10"/>
      <color rgb="FF0000FF"/>
      <name val="Calibri"/>
    </font>
    <font>
      <u/>
      <sz val="10"/>
      <color rgb="FF0000FF"/>
      <name val="Calibri"/>
    </font>
    <font>
      <u/>
      <sz val="10"/>
      <color rgb="FF1155CC"/>
      <name val="Calibri"/>
    </font>
    <font>
      <u/>
      <sz val="10"/>
      <color rgb="FF0000FF"/>
      <name val="Calibri"/>
    </font>
    <font>
      <u/>
      <sz val="10"/>
      <color rgb="FF0000FF"/>
      <name val="Calibri"/>
    </font>
    <font>
      <u/>
      <sz val="10"/>
      <color rgb="FF1155CC"/>
      <name val="Calibri"/>
    </font>
    <font>
      <u/>
      <sz val="10"/>
      <color rgb="FF1155CC"/>
      <name val="Calibri"/>
    </font>
    <font>
      <u/>
      <sz val="10"/>
      <color rgb="FF1155CC"/>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0000FF"/>
      <name val="Calibri"/>
    </font>
    <font>
      <u/>
      <sz val="10"/>
      <color rgb="FF1155CC"/>
      <name val="Calibri"/>
    </font>
    <font>
      <u/>
      <sz val="10"/>
      <color rgb="FF1155CC"/>
      <name val="Calibri"/>
    </font>
    <font>
      <u/>
      <sz val="10"/>
      <color rgb="FF0000FF"/>
      <name val="Calibri"/>
    </font>
    <font>
      <b/>
      <u/>
      <sz val="10"/>
      <color rgb="FF0000FF"/>
      <name val="Calibri"/>
    </font>
    <font>
      <u/>
      <sz val="10"/>
      <color rgb="FF0000FF"/>
      <name val="Calibri"/>
    </font>
    <font>
      <u/>
      <sz val="10"/>
      <color rgb="FF1155CC"/>
      <name val="Calibri"/>
    </font>
    <font>
      <u/>
      <sz val="10"/>
      <color rgb="FF0000FF"/>
      <name val="Calibri"/>
    </font>
    <font>
      <u/>
      <sz val="10"/>
      <color rgb="FF0000FF"/>
      <name val="Calibri"/>
    </font>
    <font>
      <u/>
      <sz val="10"/>
      <color rgb="FF1155CC"/>
      <name val="Calibri"/>
    </font>
    <font>
      <u/>
      <sz val="10"/>
      <color rgb="FF1155CC"/>
      <name val="Calibri"/>
    </font>
    <font>
      <u/>
      <sz val="10"/>
      <color rgb="FF1155CC"/>
      <name val="Calibri"/>
    </font>
    <font>
      <u/>
      <sz val="10"/>
      <color rgb="FF0000FF"/>
      <name val="Calibri"/>
    </font>
    <font>
      <u/>
      <sz val="10"/>
      <color rgb="FF0000FF"/>
      <name val="Calibri"/>
    </font>
    <font>
      <u/>
      <sz val="10"/>
      <color rgb="FF0000FF"/>
      <name val="Calibri"/>
    </font>
    <font>
      <u/>
      <sz val="10"/>
      <color rgb="FF1155CC"/>
      <name val="Calibri"/>
    </font>
    <font>
      <u/>
      <sz val="10"/>
      <color rgb="FFFF0000"/>
      <name val="Calibri"/>
    </font>
    <font>
      <b/>
      <u/>
      <sz val="10"/>
      <color rgb="FFFF0000"/>
      <name val="Calibri"/>
    </font>
    <font>
      <u/>
      <sz val="11"/>
      <color rgb="FF0000FF"/>
      <name val="Calibri"/>
    </font>
    <font>
      <u/>
      <sz val="10"/>
      <color rgb="FF1155CC"/>
      <name val="Calibri"/>
    </font>
    <font>
      <u/>
      <sz val="10"/>
      <color rgb="FF1155CC"/>
      <name val="Calibri"/>
    </font>
    <font>
      <u/>
      <sz val="10"/>
      <color rgb="FF0000FF"/>
      <name val="Calibri"/>
    </font>
    <font>
      <u/>
      <sz val="10"/>
      <color rgb="FF1155CC"/>
      <name val="Calibri"/>
    </font>
    <font>
      <u/>
      <sz val="10"/>
      <color rgb="FF0000FF"/>
      <name val="Calibri"/>
    </font>
    <font>
      <b/>
      <u/>
      <sz val="10"/>
      <color rgb="FFFF0000"/>
      <name val="Calibri"/>
    </font>
    <font>
      <u/>
      <sz val="10"/>
      <color rgb="FF0000FF"/>
      <name val="Calibri"/>
    </font>
    <font>
      <u/>
      <sz val="10"/>
      <color rgb="FF1155CC"/>
      <name val="Calibri"/>
    </font>
    <font>
      <u/>
      <sz val="10"/>
      <color rgb="FF1155CC"/>
      <name val="Calibri"/>
    </font>
    <font>
      <u/>
      <sz val="10"/>
      <color rgb="FF1155CC"/>
      <name val="Calibri"/>
    </font>
    <font>
      <u/>
      <sz val="10"/>
      <color rgb="FF1155CC"/>
      <name val="Calibri"/>
    </font>
    <font>
      <u/>
      <sz val="10"/>
      <color rgb="FF1155CC"/>
      <name val="Calibri"/>
    </font>
    <font>
      <u/>
      <sz val="10"/>
      <color rgb="FF000000"/>
      <name val="Calibri"/>
    </font>
    <font>
      <u/>
      <sz val="10"/>
      <color rgb="FF0000FF"/>
      <name val="Calibri"/>
    </font>
    <font>
      <u/>
      <sz val="10"/>
      <color rgb="FF1155CC"/>
      <name val="Calibri"/>
    </font>
    <font>
      <u/>
      <sz val="10"/>
      <color rgb="FF000000"/>
      <name val="Calibri"/>
    </font>
    <font>
      <u/>
      <sz val="10"/>
      <color rgb="FF0000FF"/>
      <name val="Calibri"/>
    </font>
    <font>
      <u/>
      <sz val="10"/>
      <color rgb="FF1155CC"/>
      <name val="Calibri"/>
    </font>
    <font>
      <u/>
      <sz val="10"/>
      <color rgb="FF1155CC"/>
      <name val="Calibri"/>
    </font>
    <font>
      <u/>
      <sz val="10"/>
      <color rgb="FF000000"/>
      <name val="Calibri"/>
    </font>
    <font>
      <u/>
      <sz val="10"/>
      <color rgb="FF0000FF"/>
      <name val="Calibri"/>
    </font>
    <font>
      <u/>
      <sz val="10"/>
      <color rgb="FF0000FF"/>
      <name val="Calibri"/>
    </font>
    <font>
      <u/>
      <sz val="10"/>
      <color rgb="FF1155CC"/>
      <name val="Calibri"/>
    </font>
    <font>
      <u/>
      <sz val="10"/>
      <color rgb="FF0000FF"/>
      <name val="Calibri"/>
    </font>
    <font>
      <u/>
      <sz val="10"/>
      <color rgb="FF1155CC"/>
      <name val="Calibri"/>
    </font>
    <font>
      <u/>
      <sz val="10"/>
      <color rgb="FF0000FF"/>
      <name val="Calibri"/>
    </font>
    <font>
      <sz val="10"/>
      <color rgb="FF1155CC"/>
      <name val="Calibri"/>
    </font>
    <font>
      <u/>
      <sz val="10"/>
      <color rgb="FF0000FF"/>
      <name val="Calibri"/>
    </font>
    <font>
      <u/>
      <sz val="10"/>
      <color rgb="FF0000FF"/>
      <name val="Calibri"/>
    </font>
    <font>
      <u/>
      <sz val="10"/>
      <color rgb="FF1155CC"/>
      <name val="Calibri"/>
    </font>
    <font>
      <u/>
      <sz val="10"/>
      <color rgb="FF1155CC"/>
      <name val="Calibri"/>
    </font>
    <font>
      <u/>
      <sz val="10"/>
      <color rgb="FF0000FF"/>
      <name val="Calibri"/>
    </font>
    <font>
      <u/>
      <sz val="10"/>
      <color rgb="FF0000FF"/>
      <name val="Calibri"/>
    </font>
    <font>
      <b/>
      <i/>
      <sz val="10"/>
      <color rgb="FFFF0000"/>
      <name val="Calibri"/>
    </font>
    <font>
      <sz val="10"/>
      <name val="Calibri"/>
    </font>
    <font>
      <b/>
      <sz val="10"/>
      <name val="Calibri"/>
    </font>
    <font>
      <b/>
      <sz val="10"/>
      <color rgb="FF0000FF"/>
      <name val="Calibri"/>
    </font>
    <font>
      <sz val="11"/>
      <name val="Calibri"/>
    </font>
    <font>
      <strike/>
      <sz val="10"/>
      <color rgb="FFFF0000"/>
      <name val="Calibri"/>
    </font>
    <font>
      <b/>
      <i/>
      <sz val="10"/>
      <color theme="1"/>
      <name val="Calibri"/>
    </font>
    <font>
      <i/>
      <sz val="10"/>
      <color theme="1"/>
      <name val="Calibri"/>
    </font>
    <font>
      <sz val="10"/>
      <color rgb="FF434343"/>
      <name val="Calibri"/>
    </font>
    <font>
      <b/>
      <sz val="11"/>
      <color rgb="FF000000"/>
      <name val="Calibri"/>
    </font>
    <font>
      <u/>
      <sz val="11"/>
      <color rgb="FF000000"/>
      <name val="Calibri"/>
    </font>
    <font>
      <sz val="10"/>
      <color rgb="FF9900FF"/>
      <name val="Calibri"/>
    </font>
    <font>
      <b/>
      <u/>
      <sz val="10"/>
      <color rgb="FF000000"/>
      <name val="Calibri"/>
    </font>
    <font>
      <u/>
      <sz val="10"/>
      <name val="Calibri"/>
    </font>
    <font>
      <strike/>
      <sz val="10"/>
      <color rgb="FF000000"/>
      <name val="Calibri"/>
    </font>
    <font>
      <i/>
      <sz val="10"/>
      <name val="Calibri"/>
    </font>
    <font>
      <strike/>
      <sz val="10"/>
      <name val="Calibri"/>
    </font>
    <font>
      <b/>
      <sz val="11"/>
      <name val="Calibri"/>
    </font>
    <font>
      <b/>
      <strike/>
      <sz val="10"/>
      <color theme="1"/>
      <name val="Calibri"/>
    </font>
    <font>
      <sz val="10"/>
      <color rgb="FF000000"/>
      <name val="Arial"/>
    </font>
    <font>
      <strike/>
      <u/>
      <sz val="10"/>
      <color rgb="FFD9D9D9"/>
      <name val="Calibri"/>
    </font>
    <font>
      <strike/>
      <sz val="10"/>
      <color rgb="FFD9D9D9"/>
      <name val="Calibri"/>
    </font>
    <font>
      <b/>
      <sz val="10"/>
      <color rgb="FF980000"/>
      <name val="Calibri"/>
    </font>
    <font>
      <b/>
      <sz val="10"/>
      <color theme="1"/>
      <name val="Arial"/>
    </font>
    <font>
      <b/>
      <sz val="11"/>
      <color rgb="FFFF0000"/>
      <name val="Calibri"/>
    </font>
    <font>
      <u/>
      <sz val="11"/>
      <color rgb="FF1155CC"/>
      <name val="Arial"/>
    </font>
    <font>
      <sz val="11"/>
      <name val="Arial"/>
    </font>
    <font>
      <b/>
      <u/>
      <sz val="11"/>
      <color rgb="FF1155CC"/>
      <name val="Calibri"/>
    </font>
    <font>
      <u/>
      <sz val="10"/>
      <color rgb="FF000000"/>
      <name val="Arial"/>
    </font>
    <font>
      <strike/>
      <u/>
      <sz val="10"/>
      <name val="Calibri"/>
    </font>
    <font>
      <strike/>
      <u/>
      <sz val="10"/>
      <color rgb="FF000000"/>
      <name val="Calibri"/>
    </font>
    <font>
      <i/>
      <sz val="10"/>
      <color rgb="FFFF0000"/>
      <name val="Calibri"/>
    </font>
    <font>
      <b/>
      <i/>
      <sz val="11"/>
      <color rgb="FFFF0000"/>
      <name val="Calibri"/>
    </font>
    <font>
      <b/>
      <strike/>
      <sz val="10"/>
      <color rgb="FFFF0000"/>
      <name val="Calibri"/>
    </font>
    <font>
      <b/>
      <strike/>
      <u/>
      <sz val="10"/>
      <color rgb="FF1155CC"/>
      <name val="Calibri"/>
    </font>
  </fonts>
  <fills count="56">
    <fill>
      <patternFill patternType="none"/>
    </fill>
    <fill>
      <patternFill patternType="gray125"/>
    </fill>
    <fill>
      <patternFill patternType="solid">
        <fgColor rgb="FF666666"/>
        <bgColor rgb="FF666666"/>
      </patternFill>
    </fill>
    <fill>
      <patternFill patternType="solid">
        <fgColor rgb="FFFFFFFF"/>
        <bgColor rgb="FFFFFFFF"/>
      </patternFill>
    </fill>
    <fill>
      <patternFill patternType="solid">
        <fgColor rgb="FFFF9900"/>
        <bgColor rgb="FFFF9900"/>
      </patternFill>
    </fill>
    <fill>
      <patternFill patternType="solid">
        <fgColor rgb="FFCC0000"/>
        <bgColor rgb="FFCC0000"/>
      </patternFill>
    </fill>
    <fill>
      <patternFill patternType="solid">
        <fgColor rgb="FFFCE5CD"/>
        <bgColor rgb="FFFCE5CD"/>
      </patternFill>
    </fill>
    <fill>
      <patternFill patternType="solid">
        <fgColor rgb="FF6AA84F"/>
        <bgColor rgb="FF6AA84F"/>
      </patternFill>
    </fill>
    <fill>
      <patternFill patternType="solid">
        <fgColor theme="8"/>
        <bgColor theme="8"/>
      </patternFill>
    </fill>
    <fill>
      <patternFill patternType="solid">
        <fgColor rgb="FFB6D7A8"/>
        <bgColor rgb="FFB6D7A8"/>
      </patternFill>
    </fill>
    <fill>
      <patternFill patternType="solid">
        <fgColor rgb="FF999999"/>
        <bgColor rgb="FF999999"/>
      </patternFill>
    </fill>
    <fill>
      <patternFill patternType="solid">
        <fgColor rgb="FFFFFF00"/>
        <bgColor rgb="FFFFFF00"/>
      </patternFill>
    </fill>
    <fill>
      <patternFill patternType="solid">
        <fgColor rgb="FFFFF2CC"/>
        <bgColor rgb="FFFFF2CC"/>
      </patternFill>
    </fill>
    <fill>
      <patternFill patternType="solid">
        <fgColor rgb="FF38761D"/>
        <bgColor rgb="FF38761D"/>
      </patternFill>
    </fill>
    <fill>
      <patternFill patternType="solid">
        <fgColor rgb="FF990000"/>
        <bgColor rgb="FF990000"/>
      </patternFill>
    </fill>
    <fill>
      <patternFill patternType="solid">
        <fgColor rgb="FFE06666"/>
        <bgColor rgb="FFE06666"/>
      </patternFill>
    </fill>
    <fill>
      <patternFill patternType="solid">
        <fgColor rgb="FF00FFFF"/>
        <bgColor rgb="FF00FFFF"/>
      </patternFill>
    </fill>
    <fill>
      <patternFill patternType="solid">
        <fgColor rgb="FFB45F06"/>
        <bgColor rgb="FFB45F06"/>
      </patternFill>
    </fill>
    <fill>
      <patternFill patternType="solid">
        <fgColor rgb="FFFAFAFA"/>
        <bgColor rgb="FFFAFAFA"/>
      </patternFill>
    </fill>
    <fill>
      <patternFill patternType="solid">
        <fgColor rgb="FFABABAB"/>
        <bgColor rgb="FFABABAB"/>
      </patternFill>
    </fill>
    <fill>
      <patternFill patternType="solid">
        <fgColor rgb="FFFFE599"/>
        <bgColor rgb="FFFFE599"/>
      </patternFill>
    </fill>
    <fill>
      <patternFill patternType="solid">
        <fgColor rgb="FFF1C232"/>
        <bgColor rgb="FFF1C232"/>
      </patternFill>
    </fill>
    <fill>
      <patternFill patternType="solid">
        <fgColor rgb="FFEA9999"/>
        <bgColor rgb="FFEA9999"/>
      </patternFill>
    </fill>
    <fill>
      <patternFill patternType="solid">
        <fgColor rgb="FF76A5AF"/>
        <bgColor rgb="FF76A5AF"/>
      </patternFill>
    </fill>
    <fill>
      <patternFill patternType="solid">
        <fgColor rgb="FFD9D9D9"/>
        <bgColor rgb="FFD9D9D9"/>
      </patternFill>
    </fill>
    <fill>
      <patternFill patternType="solid">
        <fgColor rgb="FFEAD1DC"/>
        <bgColor rgb="FFEAD1DC"/>
      </patternFill>
    </fill>
    <fill>
      <patternFill patternType="solid">
        <fgColor rgb="FFCFE2F3"/>
        <bgColor rgb="FFCFE2F3"/>
      </patternFill>
    </fill>
    <fill>
      <patternFill patternType="solid">
        <fgColor rgb="FFD9EAD3"/>
        <bgColor rgb="FFD9EAD3"/>
      </patternFill>
    </fill>
    <fill>
      <patternFill patternType="solid">
        <fgColor rgb="FFC9DAF8"/>
        <bgColor rgb="FFC9DAF8"/>
      </patternFill>
    </fill>
    <fill>
      <patternFill patternType="solid">
        <fgColor rgb="FFF4CCCC"/>
        <bgColor rgb="FFF4CCCC"/>
      </patternFill>
    </fill>
    <fill>
      <patternFill patternType="solid">
        <fgColor rgb="FFB7B7B7"/>
        <bgColor rgb="FFB7B7B7"/>
      </patternFill>
    </fill>
    <fill>
      <patternFill patternType="solid">
        <fgColor rgb="FF93C47D"/>
        <bgColor rgb="FF93C47D"/>
      </patternFill>
    </fill>
    <fill>
      <patternFill patternType="solid">
        <fgColor rgb="FFD0E0E3"/>
        <bgColor rgb="FFD0E0E3"/>
      </patternFill>
    </fill>
    <fill>
      <patternFill patternType="solid">
        <fgColor rgb="FF073763"/>
        <bgColor rgb="FF073763"/>
      </patternFill>
    </fill>
    <fill>
      <patternFill patternType="solid">
        <fgColor rgb="FF000000"/>
        <bgColor rgb="FF000000"/>
      </patternFill>
    </fill>
    <fill>
      <patternFill patternType="solid">
        <fgColor rgb="FF8FECEF"/>
        <bgColor rgb="FF8FECEF"/>
      </patternFill>
    </fill>
    <fill>
      <patternFill patternType="solid">
        <fgColor rgb="FFEFEFEF"/>
        <bgColor rgb="FFEFEFEF"/>
      </patternFill>
    </fill>
    <fill>
      <patternFill patternType="solid">
        <fgColor rgb="FFE6B8AF"/>
        <bgColor rgb="FFE6B8AF"/>
      </patternFill>
    </fill>
    <fill>
      <patternFill patternType="solid">
        <fgColor rgb="FF434343"/>
        <bgColor rgb="FF434343"/>
      </patternFill>
    </fill>
    <fill>
      <patternFill patternType="solid">
        <fgColor rgb="FF980000"/>
        <bgColor rgb="FF980000"/>
      </patternFill>
    </fill>
    <fill>
      <patternFill patternType="solid">
        <fgColor rgb="FFBF9000"/>
        <bgColor rgb="FFBF9000"/>
      </patternFill>
    </fill>
    <fill>
      <patternFill patternType="solid">
        <fgColor rgb="FF9FC5E8"/>
        <bgColor rgb="FF9FC5E8"/>
      </patternFill>
    </fill>
    <fill>
      <patternFill patternType="solid">
        <fgColor rgb="FFC27BA0"/>
        <bgColor rgb="FFC27BA0"/>
      </patternFill>
    </fill>
    <fill>
      <patternFill patternType="solid">
        <fgColor rgb="FF6FA8DC"/>
        <bgColor rgb="FF6FA8DC"/>
      </patternFill>
    </fill>
    <fill>
      <patternFill patternType="solid">
        <fgColor rgb="FFFF0000"/>
        <bgColor rgb="FFFF0000"/>
      </patternFill>
    </fill>
    <fill>
      <patternFill patternType="solid">
        <fgColor rgb="FFCCCCCC"/>
        <bgColor rgb="FFCCCCCC"/>
      </patternFill>
    </fill>
    <fill>
      <patternFill patternType="solid">
        <fgColor rgb="FF8E7CC3"/>
        <bgColor rgb="FF8E7CC3"/>
      </patternFill>
    </fill>
    <fill>
      <patternFill patternType="solid">
        <fgColor rgb="FFD9D2E9"/>
        <bgColor rgb="FFD9D2E9"/>
      </patternFill>
    </fill>
    <fill>
      <patternFill patternType="solid">
        <fgColor rgb="FF0B5394"/>
        <bgColor rgb="FF0B5394"/>
      </patternFill>
    </fill>
    <fill>
      <patternFill patternType="solid">
        <fgColor rgb="FFF9CB9C"/>
        <bgColor rgb="FFF9CB9C"/>
      </patternFill>
    </fill>
    <fill>
      <patternFill patternType="solid">
        <fgColor rgb="FFE69138"/>
        <bgColor rgb="FFE69138"/>
      </patternFill>
    </fill>
    <fill>
      <patternFill patternType="solid">
        <fgColor rgb="FFF6B26B"/>
        <bgColor rgb="FFF6B26B"/>
      </patternFill>
    </fill>
    <fill>
      <patternFill patternType="solid">
        <fgColor rgb="FFCC4125"/>
        <bgColor rgb="FFCC4125"/>
      </patternFill>
    </fill>
    <fill>
      <patternFill patternType="solid">
        <fgColor rgb="FFF3F3F3"/>
        <bgColor rgb="FFF3F3F3"/>
      </patternFill>
    </fill>
    <fill>
      <patternFill patternType="solid">
        <fgColor rgb="FF79D491"/>
        <bgColor rgb="FF79D491"/>
      </patternFill>
    </fill>
    <fill>
      <patternFill patternType="solid">
        <fgColor rgb="FF6D9EEB"/>
        <bgColor rgb="FF6D9EEB"/>
      </patternFill>
    </fill>
  </fills>
  <borders count="140">
    <border>
      <left/>
      <right/>
      <top/>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style="hair">
        <color rgb="FF000000"/>
      </left>
      <right/>
      <top style="hair">
        <color rgb="FF000000"/>
      </top>
      <bottom style="hair">
        <color rgb="FF000000"/>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right style="medium">
        <color rgb="FFFFFFFF"/>
      </right>
      <top style="medium">
        <color rgb="FFFFFFFF"/>
      </top>
      <bottom style="medium">
        <color rgb="FFFFFFFF"/>
      </bottom>
      <diagonal/>
    </border>
    <border>
      <left/>
      <right/>
      <top style="medium">
        <color rgb="FFFFFFFF"/>
      </top>
      <bottom/>
      <diagonal/>
    </border>
    <border>
      <left/>
      <right style="medium">
        <color rgb="FFFFFFFF"/>
      </right>
      <top style="medium">
        <color rgb="FFFFFFFF"/>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FFFFFF"/>
      </bottom>
      <diagonal/>
    </border>
    <border>
      <left/>
      <right style="medium">
        <color rgb="FFFFFFFF"/>
      </right>
      <top style="thin">
        <color rgb="FF000000"/>
      </top>
      <bottom style="medium">
        <color rgb="FFFFFFFF"/>
      </bottom>
      <diagonal/>
    </border>
    <border>
      <left style="medium">
        <color rgb="FFFFFFFF"/>
      </left>
      <right/>
      <top style="thin">
        <color rgb="FF000000"/>
      </top>
      <bottom style="medium">
        <color rgb="FFFFFFFF"/>
      </bottom>
      <diagonal/>
    </border>
    <border>
      <left/>
      <right style="thin">
        <color rgb="FF000000"/>
      </right>
      <top style="thin">
        <color rgb="FF000000"/>
      </top>
      <bottom style="medium">
        <color rgb="FFFFFFFF"/>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medium">
        <color rgb="FFFFFFFF"/>
      </right>
      <top style="medium">
        <color rgb="FFFFFFFF"/>
      </top>
      <bottom style="thin">
        <color rgb="FF000000"/>
      </bottom>
      <diagonal/>
    </border>
    <border>
      <left style="medium">
        <color rgb="FFFFFFFF"/>
      </left>
      <right style="medium">
        <color rgb="FFFFFFFF"/>
      </right>
      <top style="medium">
        <color rgb="FFFFFFFF"/>
      </top>
      <bottom style="thin">
        <color rgb="FF000000"/>
      </bottom>
      <diagonal/>
    </border>
    <border>
      <left style="medium">
        <color rgb="FFFFFFFF"/>
      </left>
      <right style="thin">
        <color rgb="FF000000"/>
      </right>
      <top style="medium">
        <color rgb="FFFFFFFF"/>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right style="hair">
        <color rgb="FF000000"/>
      </right>
      <top/>
      <bottom style="hair">
        <color rgb="FF000000"/>
      </bottom>
      <diagonal/>
    </border>
    <border>
      <left/>
      <right/>
      <top/>
      <bottom style="hair">
        <color rgb="FF000000"/>
      </bottom>
      <diagonal/>
    </border>
    <border>
      <left/>
      <right style="hair">
        <color rgb="FF000000"/>
      </right>
      <top/>
      <bottom/>
      <diagonal/>
    </border>
    <border>
      <left/>
      <right style="hair">
        <color rgb="FF000000"/>
      </right>
      <top style="hair">
        <color rgb="FF000000"/>
      </top>
      <bottom/>
      <diagonal/>
    </border>
    <border>
      <left/>
      <right/>
      <top style="hair">
        <color rgb="FF000000"/>
      </top>
      <bottom/>
      <diagonal/>
    </border>
    <border>
      <left style="dotted">
        <color rgb="FF000000"/>
      </left>
      <right style="dotted">
        <color rgb="FF000000"/>
      </right>
      <top style="dotted">
        <color rgb="FF000000"/>
      </top>
      <bottom style="dotted">
        <color rgb="FF000000"/>
      </bottom>
      <diagonal/>
    </border>
    <border>
      <left style="hair">
        <color rgb="FF000000"/>
      </left>
      <right/>
      <top/>
      <bottom style="hair">
        <color rgb="FF000000"/>
      </bottom>
      <diagonal/>
    </border>
    <border>
      <left style="hair">
        <color rgb="FF000000"/>
      </left>
      <right/>
      <top style="hair">
        <color rgb="FF000000"/>
      </top>
      <bottom/>
      <diagonal/>
    </border>
    <border>
      <left/>
      <right/>
      <top style="thin">
        <color rgb="FF000000"/>
      </top>
      <bottom/>
      <diagonal/>
    </border>
    <border>
      <left style="medium">
        <color rgb="FF000000"/>
      </left>
      <right style="hair">
        <color rgb="FF000000"/>
      </right>
      <top style="hair">
        <color rgb="FF000000"/>
      </top>
      <bottom style="hair">
        <color rgb="FF000000"/>
      </bottom>
      <diagonal/>
    </border>
    <border>
      <left/>
      <right style="medium">
        <color rgb="FF000000"/>
      </right>
      <top/>
      <bottom style="hair">
        <color rgb="FF000000"/>
      </bottom>
      <diagonal/>
    </border>
    <border>
      <left/>
      <right style="medium">
        <color rgb="FF000000"/>
      </right>
      <top/>
      <bottom/>
      <diagonal/>
    </border>
    <border>
      <left/>
      <right style="medium">
        <color rgb="FF000000"/>
      </right>
      <top style="hair">
        <color rgb="FF000000"/>
      </top>
      <bottom style="hair">
        <color rgb="FF000000"/>
      </bottom>
      <diagonal/>
    </border>
    <border>
      <left/>
      <right style="medium">
        <color rgb="FF000000"/>
      </right>
      <top style="hair">
        <color rgb="FF000000"/>
      </top>
      <bottom/>
      <diagonal/>
    </border>
    <border>
      <left style="hair">
        <color rgb="FF000000"/>
      </left>
      <right style="medium">
        <color rgb="FF000000"/>
      </right>
      <top style="hair">
        <color rgb="FF000000"/>
      </top>
      <bottom style="hair">
        <color rgb="FF000000"/>
      </bottom>
      <diagonal/>
    </border>
    <border>
      <left style="medium">
        <color rgb="FF000000"/>
      </left>
      <right style="hair">
        <color rgb="FF000000"/>
      </right>
      <top style="medium">
        <color rgb="FF000000"/>
      </top>
      <bottom style="hair">
        <color rgb="FF000000"/>
      </bottom>
      <diagonal/>
    </border>
    <border>
      <left/>
      <right style="hair">
        <color rgb="FF000000"/>
      </right>
      <top style="medium">
        <color rgb="FF000000"/>
      </top>
      <bottom style="hair">
        <color rgb="FF000000"/>
      </bottom>
      <diagonal/>
    </border>
    <border>
      <left style="hair">
        <color rgb="FF000000"/>
      </left>
      <right style="hair">
        <color rgb="FF000000"/>
      </right>
      <top style="medium">
        <color rgb="FF000000"/>
      </top>
      <bottom style="hair">
        <color rgb="FF000000"/>
      </bottom>
      <diagonal/>
    </border>
    <border>
      <left/>
      <right style="medium">
        <color rgb="FF000000"/>
      </right>
      <top style="medium">
        <color rgb="FF000000"/>
      </top>
      <bottom style="hair">
        <color rgb="FF000000"/>
      </bottom>
      <diagonal/>
    </border>
    <border>
      <left/>
      <right/>
      <top/>
      <bottom style="medium">
        <color rgb="FF000000"/>
      </bottom>
      <diagonal/>
    </border>
    <border>
      <left/>
      <right/>
      <top/>
      <bottom style="thin">
        <color rgb="FF000000"/>
      </bottom>
      <diagonal/>
    </border>
    <border>
      <left style="hair">
        <color rgb="FF000000"/>
      </left>
      <right style="hair">
        <color rgb="FF000000"/>
      </right>
      <top/>
      <bottom style="medium">
        <color rgb="FF000000"/>
      </bottom>
      <diagonal/>
    </border>
    <border>
      <left style="hair">
        <color rgb="FF000000"/>
      </left>
      <right/>
      <top style="hair">
        <color rgb="FF000000"/>
      </top>
      <bottom style="medium">
        <color rgb="FF000000"/>
      </bottom>
      <diagonal/>
    </border>
    <border>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right style="medium">
        <color rgb="FF000000"/>
      </right>
      <top style="hair">
        <color rgb="FF000000"/>
      </top>
      <bottom style="medium">
        <color rgb="FF000000"/>
      </bottom>
      <diagonal/>
    </border>
    <border>
      <left style="hair">
        <color rgb="FF000000"/>
      </left>
      <right style="hair">
        <color rgb="FF000000"/>
      </right>
      <top style="medium">
        <color rgb="FF000000"/>
      </top>
      <bottom/>
      <diagonal/>
    </border>
    <border>
      <left style="hair">
        <color rgb="FF000000"/>
      </left>
      <right/>
      <top style="medium">
        <color rgb="FF000000"/>
      </top>
      <bottom style="hair">
        <color rgb="FF000000"/>
      </bottom>
      <diagonal/>
    </border>
    <border>
      <left style="medium">
        <color rgb="FF000000"/>
      </left>
      <right style="hair">
        <color rgb="FF000000"/>
      </right>
      <top style="medium">
        <color rgb="FF000000"/>
      </top>
      <bottom/>
      <diagonal/>
    </border>
    <border>
      <left style="hair">
        <color rgb="FF000000"/>
      </left>
      <right/>
      <top style="medium">
        <color rgb="FF000000"/>
      </top>
      <bottom/>
      <diagonal/>
    </border>
    <border>
      <left style="hair">
        <color rgb="FF000000"/>
      </left>
      <right style="medium">
        <color rgb="FF000000"/>
      </right>
      <top style="medium">
        <color rgb="FF000000"/>
      </top>
      <bottom style="hair">
        <color rgb="FF000000"/>
      </bottom>
      <diagonal/>
    </border>
    <border>
      <left style="hair">
        <color rgb="FF000000"/>
      </left>
      <right style="medium">
        <color rgb="FF000000"/>
      </right>
      <top style="medium">
        <color rgb="FF000000"/>
      </top>
      <bottom/>
      <diagonal/>
    </border>
    <border>
      <left/>
      <right style="hair">
        <color rgb="FF000000"/>
      </right>
      <top style="medium">
        <color rgb="FF000000"/>
      </top>
      <bottom/>
      <diagonal/>
    </border>
    <border>
      <left style="hair">
        <color rgb="FF000000"/>
      </left>
      <right style="medium">
        <color rgb="FF000000"/>
      </right>
      <top style="hair">
        <color rgb="FF000000"/>
      </top>
      <bottom style="medium">
        <color rgb="FF000000"/>
      </bottom>
      <diagonal/>
    </border>
    <border>
      <left style="medium">
        <color rgb="FF000000"/>
      </left>
      <right style="hair">
        <color rgb="FF000000"/>
      </right>
      <top/>
      <bottom/>
      <diagonal/>
    </border>
    <border>
      <left style="hair">
        <color rgb="FF000000"/>
      </left>
      <right/>
      <top/>
      <bottom/>
      <diagonal/>
    </border>
    <border>
      <left style="medium">
        <color rgb="FF000000"/>
      </left>
      <right style="hair">
        <color rgb="FF000000"/>
      </right>
      <top/>
      <bottom style="hair">
        <color rgb="FF000000"/>
      </bottom>
      <diagonal/>
    </border>
    <border>
      <left style="hair">
        <color rgb="FF000000"/>
      </left>
      <right style="medium">
        <color rgb="FF000000"/>
      </right>
      <top/>
      <bottom/>
      <diagonal/>
    </border>
    <border>
      <left style="hair">
        <color rgb="FF000000"/>
      </left>
      <right style="medium">
        <color rgb="FF000000"/>
      </right>
      <top/>
      <bottom style="hair">
        <color rgb="FF000000"/>
      </bottom>
      <diagonal/>
    </border>
    <border>
      <left style="medium">
        <color rgb="FF000000"/>
      </left>
      <right style="hair">
        <color rgb="FF000000"/>
      </right>
      <top style="hair">
        <color rgb="FF000000"/>
      </top>
      <bottom/>
      <diagonal/>
    </border>
    <border>
      <left style="hair">
        <color rgb="FF000000"/>
      </left>
      <right style="medium">
        <color rgb="FF000000"/>
      </right>
      <top style="hair">
        <color rgb="FF000000"/>
      </top>
      <bottom/>
      <diagonal/>
    </border>
    <border>
      <left style="medium">
        <color rgb="FF000000"/>
      </left>
      <right/>
      <top style="hair">
        <color rgb="FF000000"/>
      </top>
      <bottom style="hair">
        <color rgb="FF000000"/>
      </bottom>
      <diagonal/>
    </border>
    <border>
      <left style="hair">
        <color rgb="FF000000"/>
      </left>
      <right/>
      <top/>
      <bottom style="thin">
        <color rgb="FF000000"/>
      </bottom>
      <diagonal/>
    </border>
    <border>
      <left/>
      <right style="hair">
        <color rgb="FF000000"/>
      </right>
      <top/>
      <bottom style="thin">
        <color rgb="FF000000"/>
      </bottom>
      <diagonal/>
    </border>
    <border>
      <left/>
      <right style="thin">
        <color rgb="FF000000"/>
      </right>
      <top style="hair">
        <color rgb="FF000000"/>
      </top>
      <bottom style="hair">
        <color rgb="FF000000"/>
      </bottom>
      <diagonal/>
    </border>
    <border>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right style="medium">
        <color rgb="FF000000"/>
      </right>
      <top style="hair">
        <color rgb="FF000000"/>
      </top>
      <bottom style="thin">
        <color rgb="FF000000"/>
      </bottom>
      <diagonal/>
    </border>
    <border>
      <left style="hair">
        <color rgb="FF000000"/>
      </left>
      <right/>
      <top/>
      <bottom style="medium">
        <color rgb="FF000000"/>
      </bottom>
      <diagonal/>
    </border>
    <border>
      <left style="medium">
        <color rgb="FF000000"/>
      </left>
      <right style="hair">
        <color rgb="FF000000"/>
      </right>
      <top style="hair">
        <color rgb="FF000000"/>
      </top>
      <bottom style="medium">
        <color rgb="FF000000"/>
      </bottom>
      <diagonal/>
    </border>
    <border>
      <left style="medium">
        <color rgb="FF000000"/>
      </left>
      <right/>
      <top/>
      <bottom/>
      <diagonal/>
    </border>
    <border>
      <left style="hair">
        <color rgb="FF000000"/>
      </left>
      <right style="hair">
        <color rgb="FF000000"/>
      </right>
      <top style="medium">
        <color rgb="FF000000"/>
      </top>
      <bottom style="medium">
        <color rgb="FF000000"/>
      </bottom>
      <diagonal/>
    </border>
    <border>
      <left/>
      <right/>
      <top style="medium">
        <color rgb="FF000000"/>
      </top>
      <bottom/>
      <diagonal/>
    </border>
    <border>
      <left/>
      <right style="hair">
        <color rgb="FF000000"/>
      </right>
      <top style="medium">
        <color rgb="FF000000"/>
      </top>
      <bottom style="medium">
        <color rgb="FF000000"/>
      </bottom>
      <diagonal/>
    </border>
    <border>
      <left/>
      <right/>
      <top style="medium">
        <color rgb="FF000000"/>
      </top>
      <bottom style="medium">
        <color rgb="FF000000"/>
      </bottom>
      <diagonal/>
    </border>
    <border>
      <left/>
      <right style="hair">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style="medium">
        <color rgb="FF000000"/>
      </bottom>
      <diagonal/>
    </border>
    <border>
      <left style="hair">
        <color rgb="FF000000"/>
      </left>
      <right/>
      <top style="medium">
        <color rgb="FF000000"/>
      </top>
      <bottom style="medium">
        <color rgb="FF000000"/>
      </bottom>
      <diagonal/>
    </border>
    <border>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right style="medium">
        <color rgb="FF000000"/>
      </right>
      <top style="thin">
        <color rgb="FF000000"/>
      </top>
      <bottom style="hair">
        <color rgb="FF000000"/>
      </bottom>
      <diagonal/>
    </border>
    <border>
      <left style="hair">
        <color rgb="FF000000"/>
      </left>
      <right style="thick">
        <color rgb="FF000000"/>
      </right>
      <top/>
      <bottom style="hair">
        <color rgb="FF000000"/>
      </bottom>
      <diagonal/>
    </border>
    <border>
      <left style="hair">
        <color rgb="FF000000"/>
      </left>
      <right style="thick">
        <color rgb="FF000000"/>
      </right>
      <top/>
      <bottom/>
      <diagonal/>
    </border>
    <border>
      <left/>
      <right style="medium">
        <color rgb="FF000000"/>
      </right>
      <top style="thin">
        <color rgb="FF000000"/>
      </top>
      <bottom style="thin">
        <color rgb="FF000000"/>
      </bottom>
      <diagonal/>
    </border>
    <border>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top style="thin">
        <color rgb="FF000000"/>
      </top>
      <bottom style="thin">
        <color rgb="FF000000"/>
      </bottom>
      <diagonal/>
    </border>
    <border>
      <left style="hair">
        <color rgb="FF000000"/>
      </left>
      <right style="hair">
        <color rgb="FF000000"/>
      </right>
      <top style="thick">
        <color rgb="FF000000"/>
      </top>
      <bottom style="hair">
        <color rgb="FF000000"/>
      </bottom>
      <diagonal/>
    </border>
    <border>
      <left style="thick">
        <color rgb="FF000000"/>
      </left>
      <right style="hair">
        <color rgb="FF000000"/>
      </right>
      <top style="thick">
        <color rgb="FF000000"/>
      </top>
      <bottom style="hair">
        <color rgb="FF000000"/>
      </bottom>
      <diagonal/>
    </border>
    <border>
      <left style="hair">
        <color rgb="FF000000"/>
      </left>
      <right style="thick">
        <color rgb="FF000000"/>
      </right>
      <top style="hair">
        <color rgb="FF000000"/>
      </top>
      <bottom style="hair">
        <color rgb="FF000000"/>
      </bottom>
      <diagonal/>
    </border>
    <border>
      <left style="thick">
        <color rgb="FF000000"/>
      </left>
      <right style="hair">
        <color rgb="FF000000"/>
      </right>
      <top style="hair">
        <color rgb="FF000000"/>
      </top>
      <bottom style="hair">
        <color rgb="FF000000"/>
      </bottom>
      <diagonal/>
    </border>
    <border>
      <left style="hair">
        <color rgb="FF000000"/>
      </left>
      <right style="hair">
        <color rgb="FF000000"/>
      </right>
      <top/>
      <bottom style="thin">
        <color rgb="FF000000"/>
      </bottom>
      <diagonal/>
    </border>
    <border>
      <left style="thin">
        <color rgb="FFFF0000"/>
      </left>
      <right style="thin">
        <color rgb="FFFF0000"/>
      </right>
      <top style="hair">
        <color rgb="FF000000"/>
      </top>
      <bottom style="hair">
        <color rgb="FF000000"/>
      </bottom>
      <diagonal/>
    </border>
    <border>
      <left style="hair">
        <color rgb="FF000000"/>
      </left>
      <right style="medium">
        <color rgb="FF000000"/>
      </right>
      <top/>
      <bottom style="medium">
        <color rgb="FF000000"/>
      </bottom>
      <diagonal/>
    </border>
    <border>
      <left style="medium">
        <color rgb="FF000000"/>
      </left>
      <right/>
      <top/>
      <bottom style="medium">
        <color rgb="FF000000"/>
      </bottom>
      <diagonal/>
    </border>
    <border>
      <left/>
      <right/>
      <top style="hair">
        <color rgb="FF000000"/>
      </top>
      <bottom style="medium">
        <color rgb="FF000000"/>
      </bottom>
      <diagonal/>
    </border>
    <border>
      <left style="hair">
        <color rgb="FF000000"/>
      </left>
      <right style="hair">
        <color rgb="FF000000"/>
      </right>
      <top style="thick">
        <color rgb="FF000000"/>
      </top>
      <bottom style="medium">
        <color rgb="FF000000"/>
      </bottom>
      <diagonal/>
    </border>
    <border>
      <left style="medium">
        <color rgb="FF000000"/>
      </left>
      <right/>
      <top style="medium">
        <color rgb="FF000000"/>
      </top>
      <bottom style="hair">
        <color rgb="FF000000"/>
      </bottom>
      <diagonal/>
    </border>
    <border>
      <left style="medium">
        <color rgb="FF000000"/>
      </left>
      <right/>
      <top style="medium">
        <color rgb="FF000000"/>
      </top>
      <bottom/>
      <diagonal/>
    </border>
    <border>
      <left/>
      <right/>
      <top style="medium">
        <color rgb="FF000000"/>
      </top>
      <bottom style="hair">
        <color rgb="FF000000"/>
      </bottom>
      <diagonal/>
    </border>
    <border>
      <left style="medium">
        <color rgb="FF000000"/>
      </left>
      <right/>
      <top/>
      <bottom style="hair">
        <color rgb="FF000000"/>
      </bottom>
      <diagonal/>
    </border>
    <border>
      <left style="hair">
        <color rgb="FF000000"/>
      </left>
      <right style="medium">
        <color rgb="FF000000"/>
      </right>
      <top style="hair">
        <color rgb="FF000000"/>
      </top>
      <bottom style="thin">
        <color rgb="FF000000"/>
      </bottom>
      <diagonal/>
    </border>
    <border>
      <left style="medium">
        <color rgb="FF000000"/>
      </left>
      <right/>
      <top/>
      <bottom style="thin">
        <color rgb="FF000000"/>
      </bottom>
      <diagonal/>
    </border>
    <border>
      <left style="medium">
        <color rgb="FF000000"/>
      </left>
      <right/>
      <top style="hair">
        <color rgb="FF000000"/>
      </top>
      <bottom style="thin">
        <color rgb="FF000000"/>
      </bottom>
      <diagonal/>
    </border>
    <border>
      <left/>
      <right/>
      <top style="hair">
        <color rgb="FF000000"/>
      </top>
      <bottom style="thin">
        <color rgb="FF000000"/>
      </bottom>
      <diagonal/>
    </border>
    <border>
      <left style="hair">
        <color rgb="FF000000"/>
      </left>
      <right/>
      <top style="hair">
        <color rgb="FF000000"/>
      </top>
      <bottom style="thin">
        <color rgb="FF000000"/>
      </bottom>
      <diagonal/>
    </border>
    <border>
      <left style="medium">
        <color rgb="FF000000"/>
      </left>
      <right style="hair">
        <color rgb="FF000000"/>
      </right>
      <top style="hair">
        <color rgb="FF000000"/>
      </top>
      <bottom style="thin">
        <color rgb="FF000000"/>
      </bottom>
      <diagonal/>
    </border>
    <border>
      <left style="medium">
        <color rgb="FF000000"/>
      </left>
      <right/>
      <top style="hair">
        <color rgb="FF000000"/>
      </top>
      <bottom style="medium">
        <color rgb="FF000000"/>
      </bottom>
      <diagonal/>
    </border>
    <border>
      <left style="medium">
        <color rgb="FF000000"/>
      </left>
      <right style="hair">
        <color rgb="FF000000"/>
      </right>
      <top/>
      <bottom style="medium">
        <color rgb="FF000000"/>
      </bottom>
      <diagonal/>
    </border>
    <border>
      <left style="hair">
        <color rgb="FF000000"/>
      </left>
      <right style="hair">
        <color rgb="FF000000"/>
      </right>
      <top/>
      <bottom style="thick">
        <color rgb="FF000000"/>
      </bottom>
      <diagonal/>
    </border>
    <border>
      <left style="hair">
        <color rgb="FF000000"/>
      </left>
      <right style="thick">
        <color rgb="FF000000"/>
      </right>
      <top style="hair">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thin">
        <color rgb="FF000000"/>
      </top>
      <bottom style="hair">
        <color rgb="FF000000"/>
      </bottom>
      <diagonal/>
    </border>
    <border>
      <left style="thin">
        <color rgb="FF000000"/>
      </left>
      <right style="medium">
        <color rgb="FF000000"/>
      </right>
      <top/>
      <bottom/>
      <diagonal/>
    </border>
    <border>
      <left style="thick">
        <color rgb="FF000000"/>
      </left>
      <right style="hair">
        <color rgb="FF000000"/>
      </right>
      <top style="hair">
        <color rgb="FF000000"/>
      </top>
      <bottom style="thick">
        <color rgb="FF000000"/>
      </bottom>
      <diagonal/>
    </border>
    <border>
      <left style="thin">
        <color rgb="FF000000"/>
      </left>
      <right style="hair">
        <color rgb="FF000000"/>
      </right>
      <top style="hair">
        <color rgb="FF000000"/>
      </top>
      <bottom style="hair">
        <color rgb="FF000000"/>
      </bottom>
      <diagonal/>
    </border>
    <border>
      <left/>
      <right style="thin">
        <color rgb="FF000000"/>
      </right>
      <top/>
      <bottom/>
      <diagonal/>
    </border>
    <border>
      <left style="hair">
        <color rgb="FF000000"/>
      </left>
      <right style="hair">
        <color rgb="FF000000"/>
      </right>
      <top style="hair">
        <color rgb="FF000000"/>
      </top>
      <bottom style="thick">
        <color rgb="FF000000"/>
      </bottom>
      <diagonal/>
    </border>
    <border>
      <left style="hair">
        <color rgb="FF000000"/>
      </left>
      <right style="thin">
        <color rgb="FF000000"/>
      </right>
      <top/>
      <bottom style="hair">
        <color rgb="FF000000"/>
      </bottom>
      <diagonal/>
    </border>
    <border>
      <left style="medium">
        <color rgb="FF000000"/>
      </left>
      <right style="hair">
        <color rgb="FF000000"/>
      </right>
      <top style="thin">
        <color rgb="FF000000"/>
      </top>
      <bottom style="hair">
        <color rgb="FF000000"/>
      </bottom>
      <diagonal/>
    </border>
    <border>
      <left style="thin">
        <color rgb="FF000000"/>
      </left>
      <right/>
      <top style="hair">
        <color rgb="FF000000"/>
      </top>
      <bottom style="hair">
        <color rgb="FF000000"/>
      </bottom>
      <diagonal/>
    </border>
    <border>
      <left/>
      <right style="thick">
        <color rgb="FF000000"/>
      </right>
      <top/>
      <bottom/>
      <diagonal/>
    </border>
    <border>
      <left style="thick">
        <color rgb="FF000000"/>
      </left>
      <right/>
      <top/>
      <bottom/>
      <diagonal/>
    </border>
    <border>
      <left style="hair">
        <color rgb="FF000000"/>
      </left>
      <right style="thick">
        <color rgb="FF000000"/>
      </right>
      <top/>
      <bottom style="medium">
        <color rgb="FF000000"/>
      </bottom>
      <diagonal/>
    </border>
    <border>
      <left style="hair">
        <color rgb="FF000000"/>
      </left>
      <right style="thick">
        <color rgb="FF000000"/>
      </right>
      <top style="thick">
        <color rgb="FF000000"/>
      </top>
      <bottom style="hair">
        <color rgb="FF000000"/>
      </bottom>
      <diagonal/>
    </border>
    <border>
      <left style="thin">
        <color rgb="FF000000"/>
      </left>
      <right style="thin">
        <color rgb="FF000000"/>
      </right>
      <top/>
      <bottom/>
      <diagonal/>
    </border>
    <border>
      <left style="thin">
        <color rgb="FF000000"/>
      </left>
      <right/>
      <top/>
      <bottom/>
      <diagonal/>
    </border>
    <border>
      <left/>
      <right style="thick">
        <color rgb="FF000000"/>
      </right>
      <top style="hair">
        <color rgb="FF000000"/>
      </top>
      <bottom style="hair">
        <color rgb="FF000000"/>
      </bottom>
      <diagonal/>
    </border>
    <border>
      <left style="hair">
        <color rgb="FF000000"/>
      </left>
      <right style="medium">
        <color rgb="FF000000"/>
      </right>
      <top style="medium">
        <color rgb="FF000000"/>
      </top>
      <bottom style="medium">
        <color rgb="FF000000"/>
      </bottom>
      <diagonal/>
    </border>
  </borders>
  <cellStyleXfs count="1">
    <xf numFmtId="0" fontId="0" fillId="0" borderId="0"/>
  </cellStyleXfs>
  <cellXfs count="2636">
    <xf numFmtId="0" fontId="0" fillId="0" borderId="0" xfId="0" applyFont="1" applyAlignment="1"/>
    <xf numFmtId="0" fontId="1" fillId="0" borderId="0" xfId="0" applyFont="1" applyAlignment="1"/>
    <xf numFmtId="0" fontId="2" fillId="0" borderId="0" xfId="0" applyFont="1" applyAlignment="1"/>
    <xf numFmtId="0" fontId="2" fillId="0" borderId="0" xfId="0" applyFont="1"/>
    <xf numFmtId="0" fontId="3" fillId="0" borderId="0" xfId="0" applyFont="1" applyAlignment="1">
      <alignment horizontal="center"/>
    </xf>
    <xf numFmtId="0" fontId="3" fillId="2" borderId="0" xfId="0" applyFont="1" applyFill="1" applyAlignment="1">
      <alignment horizontal="center"/>
    </xf>
    <xf numFmtId="0" fontId="3" fillId="0" borderId="0" xfId="0" applyFont="1" applyAlignment="1">
      <alignment horizontal="center"/>
    </xf>
    <xf numFmtId="0" fontId="3" fillId="3" borderId="0" xfId="0" applyFont="1" applyFill="1" applyAlignment="1">
      <alignment horizontal="center"/>
    </xf>
    <xf numFmtId="0" fontId="3" fillId="0" borderId="0" xfId="0" applyFont="1" applyAlignment="1">
      <alignment horizontal="center"/>
    </xf>
    <xf numFmtId="0" fontId="4" fillId="4" borderId="0" xfId="0" applyFont="1" applyFill="1"/>
    <xf numFmtId="0" fontId="3" fillId="0" borderId="0" xfId="0" applyFont="1" applyAlignment="1"/>
    <xf numFmtId="0" fontId="3" fillId="0" borderId="0" xfId="0" applyFont="1" applyAlignment="1">
      <alignment horizontal="right"/>
    </xf>
    <xf numFmtId="0" fontId="3" fillId="2" borderId="0" xfId="0" applyFont="1" applyFill="1" applyAlignment="1"/>
    <xf numFmtId="0" fontId="3" fillId="0" borderId="0" xfId="0" applyFont="1" applyAlignment="1"/>
    <xf numFmtId="0" fontId="3" fillId="0" borderId="0" xfId="0" applyFont="1" applyAlignment="1">
      <alignment horizontal="right"/>
    </xf>
    <xf numFmtId="0" fontId="3" fillId="3" borderId="0" xfId="0" applyFont="1" applyFill="1" applyAlignment="1"/>
    <xf numFmtId="0" fontId="3" fillId="3" borderId="0" xfId="0" applyFont="1" applyFill="1" applyAlignment="1"/>
    <xf numFmtId="0" fontId="3" fillId="3" borderId="0" xfId="0" applyFont="1" applyFill="1" applyAlignment="1">
      <alignment horizontal="right"/>
    </xf>
    <xf numFmtId="3" fontId="5" fillId="4" borderId="0" xfId="0" applyNumberFormat="1" applyFont="1" applyFill="1" applyAlignment="1"/>
    <xf numFmtId="3" fontId="6" fillId="0" borderId="0" xfId="0" applyNumberFormat="1" applyFont="1" applyAlignment="1"/>
    <xf numFmtId="3" fontId="6" fillId="0" borderId="0" xfId="0" applyNumberFormat="1" applyFont="1" applyAlignment="1">
      <alignment horizontal="right"/>
    </xf>
    <xf numFmtId="3" fontId="6" fillId="2" borderId="0" xfId="0" applyNumberFormat="1" applyFont="1" applyFill="1" applyAlignment="1">
      <alignment horizontal="right"/>
    </xf>
    <xf numFmtId="0" fontId="6" fillId="0" borderId="0" xfId="0" applyFont="1" applyAlignment="1">
      <alignment horizontal="right"/>
    </xf>
    <xf numFmtId="0" fontId="6" fillId="0" borderId="0" xfId="0" applyFont="1" applyAlignment="1">
      <alignment horizontal="right"/>
    </xf>
    <xf numFmtId="0" fontId="6" fillId="3" borderId="0" xfId="0" applyFont="1" applyFill="1" applyAlignment="1">
      <alignment horizontal="right"/>
    </xf>
    <xf numFmtId="0" fontId="6" fillId="3" borderId="0" xfId="0" applyFont="1" applyFill="1" applyAlignment="1">
      <alignment horizontal="right"/>
    </xf>
    <xf numFmtId="0" fontId="6" fillId="0" borderId="0" xfId="0" applyFont="1" applyAlignment="1"/>
    <xf numFmtId="3" fontId="7" fillId="0" borderId="0" xfId="0" applyNumberFormat="1" applyFont="1" applyAlignment="1"/>
    <xf numFmtId="3" fontId="8" fillId="4" borderId="0" xfId="0" applyNumberFormat="1" applyFont="1" applyFill="1" applyAlignment="1"/>
    <xf numFmtId="0" fontId="6" fillId="0" borderId="0" xfId="0" applyFont="1" applyAlignment="1"/>
    <xf numFmtId="0" fontId="7" fillId="0" borderId="0" xfId="0" applyFont="1" applyAlignment="1"/>
    <xf numFmtId="0" fontId="6" fillId="2" borderId="0" xfId="0" applyFont="1" applyFill="1" applyAlignment="1">
      <alignment horizontal="right"/>
    </xf>
    <xf numFmtId="0" fontId="9" fillId="3" borderId="0" xfId="0" applyFont="1" applyFill="1" applyAlignment="1"/>
    <xf numFmtId="0" fontId="6" fillId="3" borderId="0" xfId="0" applyFont="1" applyFill="1" applyAlignment="1"/>
    <xf numFmtId="0" fontId="6" fillId="0" borderId="0" xfId="0" applyFont="1"/>
    <xf numFmtId="3" fontId="3" fillId="0" borderId="0" xfId="0" applyNumberFormat="1" applyFont="1" applyAlignment="1"/>
    <xf numFmtId="3" fontId="6" fillId="0" borderId="0" xfId="0" applyNumberFormat="1" applyFont="1" applyAlignment="1">
      <alignment horizontal="right"/>
    </xf>
    <xf numFmtId="0" fontId="6" fillId="2" borderId="0" xfId="0" applyFont="1" applyFill="1" applyAlignment="1">
      <alignment horizontal="right"/>
    </xf>
    <xf numFmtId="3" fontId="9" fillId="3" borderId="0" xfId="0" applyNumberFormat="1" applyFont="1" applyFill="1" applyAlignment="1"/>
    <xf numFmtId="3" fontId="6" fillId="0" borderId="0" xfId="0" applyNumberFormat="1" applyFont="1"/>
    <xf numFmtId="3" fontId="3" fillId="4" borderId="0" xfId="0" applyNumberFormat="1" applyFont="1" applyFill="1"/>
    <xf numFmtId="3" fontId="6" fillId="0" borderId="0" xfId="0" applyNumberFormat="1" applyFont="1" applyAlignment="1"/>
    <xf numFmtId="0" fontId="6" fillId="2" borderId="0" xfId="0" applyFont="1" applyFill="1" applyAlignment="1"/>
    <xf numFmtId="0" fontId="3" fillId="4" borderId="0" xfId="0" applyFont="1" applyFill="1"/>
    <xf numFmtId="0" fontId="10" fillId="0" borderId="0" xfId="0" applyFont="1" applyAlignment="1">
      <alignment vertical="center"/>
    </xf>
    <xf numFmtId="0" fontId="11" fillId="0" borderId="0" xfId="0" applyFont="1" applyAlignment="1">
      <alignment horizontal="center" vertical="center"/>
    </xf>
    <xf numFmtId="0" fontId="11" fillId="0" borderId="0" xfId="0" applyFont="1" applyAlignment="1">
      <alignment horizontal="center" vertical="center"/>
    </xf>
    <xf numFmtId="0" fontId="11" fillId="0" borderId="0" xfId="0" applyFont="1" applyAlignment="1">
      <alignment horizontal="center" vertical="center"/>
    </xf>
    <xf numFmtId="0" fontId="12" fillId="0" borderId="0" xfId="0" applyFont="1" applyAlignment="1">
      <alignment vertical="center"/>
    </xf>
    <xf numFmtId="0" fontId="13" fillId="4" borderId="0" xfId="0" applyFont="1" applyFill="1" applyAlignment="1">
      <alignment vertical="center"/>
    </xf>
    <xf numFmtId="0" fontId="10" fillId="0" borderId="0" xfId="0" applyFont="1" applyAlignment="1">
      <alignment vertical="center" wrapText="1"/>
    </xf>
    <xf numFmtId="0" fontId="10" fillId="3" borderId="0" xfId="0" applyFont="1" applyFill="1" applyAlignment="1">
      <alignment vertical="center"/>
    </xf>
    <xf numFmtId="0" fontId="11" fillId="2" borderId="1" xfId="0" applyFont="1" applyFill="1" applyBorder="1" applyAlignment="1">
      <alignment horizontal="center" vertical="center"/>
    </xf>
    <xf numFmtId="0" fontId="11" fillId="2" borderId="1" xfId="0" applyFont="1" applyFill="1" applyBorder="1" applyAlignment="1">
      <alignment horizontal="center" vertical="center"/>
    </xf>
    <xf numFmtId="0" fontId="10" fillId="2" borderId="1" xfId="0" applyFont="1" applyFill="1" applyBorder="1" applyAlignment="1">
      <alignment vertical="center"/>
    </xf>
    <xf numFmtId="0" fontId="11" fillId="2" borderId="1" xfId="0" applyFont="1" applyFill="1" applyBorder="1" applyAlignment="1">
      <alignment horizontal="center" vertical="center"/>
    </xf>
    <xf numFmtId="0" fontId="12" fillId="3" borderId="0" xfId="0" applyFont="1" applyFill="1" applyAlignment="1">
      <alignment vertical="center"/>
    </xf>
    <xf numFmtId="0" fontId="11" fillId="2" borderId="1" xfId="0" applyFont="1" applyFill="1" applyBorder="1" applyAlignment="1">
      <alignment horizontal="center" vertical="center" wrapText="1"/>
    </xf>
    <xf numFmtId="0" fontId="10" fillId="0" borderId="1" xfId="0" applyFont="1" applyBorder="1" applyAlignment="1">
      <alignment horizontal="center" vertical="center"/>
    </xf>
    <xf numFmtId="3" fontId="10" fillId="0" borderId="1" xfId="0" applyNumberFormat="1" applyFont="1" applyBorder="1" applyAlignment="1">
      <alignment horizontal="center" vertical="center"/>
    </xf>
    <xf numFmtId="3" fontId="10" fillId="0" borderId="1" xfId="0" applyNumberFormat="1" applyFont="1" applyBorder="1" applyAlignment="1">
      <alignment horizontal="center" vertical="center"/>
    </xf>
    <xf numFmtId="3" fontId="12" fillId="3" borderId="0" xfId="0" applyNumberFormat="1" applyFont="1" applyFill="1" applyAlignment="1">
      <alignment vertical="center"/>
    </xf>
    <xf numFmtId="3" fontId="10" fillId="3" borderId="1" xfId="0" applyNumberFormat="1" applyFont="1" applyFill="1" applyBorder="1" applyAlignment="1">
      <alignment vertical="center"/>
    </xf>
    <xf numFmtId="3" fontId="10" fillId="3" borderId="1" xfId="0" applyNumberFormat="1" applyFont="1" applyFill="1" applyBorder="1" applyAlignment="1">
      <alignment vertical="center" wrapText="1"/>
    </xf>
    <xf numFmtId="0" fontId="11" fillId="3" borderId="0" xfId="0" applyFont="1" applyFill="1" applyAlignment="1">
      <alignment horizontal="center" vertical="center"/>
    </xf>
    <xf numFmtId="3" fontId="15" fillId="3" borderId="1" xfId="0" applyNumberFormat="1" applyFont="1" applyFill="1" applyBorder="1" applyAlignment="1">
      <alignment vertical="center"/>
    </xf>
    <xf numFmtId="3" fontId="15" fillId="3" borderId="1" xfId="0" applyNumberFormat="1" applyFont="1" applyFill="1" applyBorder="1" applyAlignment="1">
      <alignment vertical="center"/>
    </xf>
    <xf numFmtId="3" fontId="10" fillId="3" borderId="1" xfId="0" applyNumberFormat="1" applyFont="1" applyFill="1" applyBorder="1" applyAlignment="1">
      <alignment vertical="center" wrapText="1"/>
    </xf>
    <xf numFmtId="0" fontId="10" fillId="0" borderId="2" xfId="0" applyFont="1" applyBorder="1" applyAlignment="1">
      <alignment horizontal="center" vertical="center"/>
    </xf>
    <xf numFmtId="0" fontId="10" fillId="0" borderId="1" xfId="0" applyFont="1" applyBorder="1" applyAlignment="1">
      <alignment horizontal="center" vertical="center"/>
    </xf>
    <xf numFmtId="3" fontId="10" fillId="3" borderId="0" xfId="0" applyNumberFormat="1" applyFont="1" applyFill="1" applyAlignment="1">
      <alignment vertical="center"/>
    </xf>
    <xf numFmtId="3" fontId="10" fillId="3" borderId="0" xfId="0" applyNumberFormat="1" applyFont="1" applyFill="1" applyAlignment="1">
      <alignment vertical="center" wrapText="1"/>
    </xf>
    <xf numFmtId="3" fontId="10" fillId="3" borderId="0" xfId="0" applyNumberFormat="1" applyFont="1" applyFill="1" applyAlignment="1">
      <alignment vertical="center"/>
    </xf>
    <xf numFmtId="0" fontId="16" fillId="0" borderId="1" xfId="0" applyFont="1" applyBorder="1" applyAlignment="1">
      <alignment horizontal="center" vertical="center"/>
    </xf>
    <xf numFmtId="0" fontId="10" fillId="0" borderId="1" xfId="0" applyFont="1" applyBorder="1" applyAlignment="1">
      <alignment horizontal="center" vertical="center"/>
    </xf>
    <xf numFmtId="0" fontId="16" fillId="0" borderId="2" xfId="0" applyFont="1" applyBorder="1" applyAlignment="1">
      <alignment horizontal="center" vertical="center"/>
    </xf>
    <xf numFmtId="0" fontId="10" fillId="0" borderId="5" xfId="0" applyFont="1" applyBorder="1" applyAlignment="1">
      <alignment horizontal="center" vertical="center"/>
    </xf>
    <xf numFmtId="0" fontId="12" fillId="3" borderId="0" xfId="0" applyFont="1" applyFill="1" applyAlignment="1">
      <alignment vertical="center"/>
    </xf>
    <xf numFmtId="0" fontId="10" fillId="3" borderId="0" xfId="0" applyFont="1" applyFill="1" applyAlignment="1">
      <alignment vertical="center" wrapText="1"/>
    </xf>
    <xf numFmtId="0" fontId="10" fillId="0" borderId="5" xfId="0" applyFont="1" applyBorder="1" applyAlignment="1">
      <alignment horizontal="center" vertical="center"/>
    </xf>
    <xf numFmtId="0" fontId="10" fillId="0" borderId="0" xfId="0" applyFont="1" applyAlignment="1">
      <alignment horizontal="center" vertical="center"/>
    </xf>
    <xf numFmtId="0" fontId="1" fillId="0" borderId="0" xfId="0" applyFont="1" applyAlignment="1">
      <alignment vertical="center"/>
    </xf>
    <xf numFmtId="0" fontId="1" fillId="0" borderId="0" xfId="0" applyFont="1" applyAlignment="1">
      <alignment vertical="center"/>
    </xf>
    <xf numFmtId="0" fontId="17" fillId="0" borderId="0" xfId="0" applyFont="1" applyAlignment="1">
      <alignment horizontal="left"/>
    </xf>
    <xf numFmtId="0" fontId="17" fillId="0" borderId="0" xfId="0" applyFont="1" applyAlignment="1"/>
    <xf numFmtId="0" fontId="1" fillId="6" borderId="0" xfId="0" applyFont="1" applyFill="1"/>
    <xf numFmtId="0" fontId="2" fillId="0" borderId="0" xfId="0" applyFont="1" applyAlignment="1">
      <alignment vertical="center"/>
    </xf>
    <xf numFmtId="0" fontId="18" fillId="7" borderId="0" xfId="0" applyFont="1" applyFill="1" applyAlignment="1">
      <alignment horizontal="center" vertical="center"/>
    </xf>
    <xf numFmtId="0" fontId="19" fillId="7" borderId="0" xfId="0" applyFont="1" applyFill="1" applyAlignment="1">
      <alignment horizontal="center" vertical="center" wrapText="1"/>
    </xf>
    <xf numFmtId="0" fontId="19" fillId="10" borderId="15" xfId="0" applyFont="1" applyFill="1" applyBorder="1" applyAlignment="1">
      <alignment horizontal="center" vertical="center" wrapText="1"/>
    </xf>
    <xf numFmtId="0" fontId="19" fillId="2" borderId="14" xfId="0" applyFont="1" applyFill="1" applyBorder="1" applyAlignment="1">
      <alignment horizontal="center" vertical="center" wrapText="1"/>
    </xf>
    <xf numFmtId="0" fontId="19" fillId="10" borderId="22" xfId="0" applyFont="1" applyFill="1" applyBorder="1" applyAlignment="1">
      <alignment horizontal="center" vertical="center" wrapText="1"/>
    </xf>
    <xf numFmtId="0" fontId="19" fillId="2" borderId="23" xfId="0" applyFont="1" applyFill="1" applyBorder="1" applyAlignment="1">
      <alignment horizontal="center" vertical="center" wrapText="1"/>
    </xf>
    <xf numFmtId="0" fontId="19" fillId="10" borderId="23" xfId="0" applyFont="1" applyFill="1" applyBorder="1" applyAlignment="1">
      <alignment horizontal="center" vertical="center" wrapText="1"/>
    </xf>
    <xf numFmtId="0" fontId="19" fillId="2" borderId="24" xfId="0" applyFont="1" applyFill="1" applyBorder="1" applyAlignment="1">
      <alignment horizontal="center" vertical="center" wrapText="1"/>
    </xf>
    <xf numFmtId="0" fontId="19" fillId="2" borderId="0" xfId="0" applyFont="1" applyFill="1" applyAlignment="1">
      <alignment horizontal="center" vertical="center" wrapText="1"/>
    </xf>
    <xf numFmtId="0" fontId="1" fillId="0" borderId="25"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26" xfId="0" applyFont="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wrapText="1"/>
    </xf>
    <xf numFmtId="0" fontId="1" fillId="0" borderId="14" xfId="0" applyFont="1" applyBorder="1" applyAlignment="1">
      <alignment horizontal="center" vertical="center" wrapText="1"/>
    </xf>
    <xf numFmtId="0" fontId="20" fillId="11" borderId="0" xfId="0" applyFont="1" applyFill="1" applyAlignment="1"/>
    <xf numFmtId="0" fontId="19" fillId="8" borderId="0" xfId="0" applyFont="1" applyFill="1" applyAlignment="1"/>
    <xf numFmtId="0" fontId="19" fillId="2" borderId="0" xfId="0" applyFont="1" applyFill="1" applyAlignment="1">
      <alignment horizontal="center" vertical="center"/>
    </xf>
    <xf numFmtId="0" fontId="18" fillId="8" borderId="0" xfId="0" applyFont="1" applyFill="1" applyAlignment="1">
      <alignment vertical="center"/>
    </xf>
    <xf numFmtId="0" fontId="1" fillId="12" borderId="0" xfId="0" applyFont="1" applyFill="1" applyAlignment="1"/>
    <xf numFmtId="0" fontId="17" fillId="12" borderId="0" xfId="0" applyFont="1" applyFill="1" applyAlignment="1"/>
    <xf numFmtId="0" fontId="21" fillId="12" borderId="0" xfId="0" applyFont="1" applyFill="1" applyAlignment="1"/>
    <xf numFmtId="0" fontId="17" fillId="0" borderId="0" xfId="0" applyFont="1" applyAlignment="1"/>
    <xf numFmtId="0" fontId="22" fillId="0" borderId="0" xfId="0" applyFont="1" applyAlignment="1"/>
    <xf numFmtId="0" fontId="17" fillId="0" borderId="0" xfId="0" applyFont="1" applyAlignment="1"/>
    <xf numFmtId="0" fontId="1" fillId="6" borderId="0" xfId="0" applyFont="1" applyFill="1" applyAlignment="1"/>
    <xf numFmtId="0" fontId="21" fillId="0" borderId="0" xfId="0" applyFont="1" applyAlignment="1"/>
    <xf numFmtId="0" fontId="15" fillId="0" borderId="0" xfId="0" applyFont="1" applyAlignment="1">
      <alignment vertical="center"/>
    </xf>
    <xf numFmtId="0" fontId="23" fillId="13" borderId="1" xfId="0" applyFont="1" applyFill="1" applyBorder="1" applyAlignment="1">
      <alignment horizontal="center" vertical="center"/>
    </xf>
    <xf numFmtId="164" fontId="7" fillId="14" borderId="1" xfId="0" applyNumberFormat="1" applyFont="1" applyFill="1" applyBorder="1" applyAlignment="1">
      <alignment horizontal="center" vertical="center" wrapText="1"/>
    </xf>
    <xf numFmtId="164" fontId="7" fillId="14" borderId="1" xfId="0" applyNumberFormat="1" applyFont="1" applyFill="1" applyBorder="1" applyAlignment="1">
      <alignment horizontal="left" vertical="center" wrapText="1"/>
    </xf>
    <xf numFmtId="164" fontId="7" fillId="14" borderId="1" xfId="0" applyNumberFormat="1" applyFont="1" applyFill="1" applyBorder="1" applyAlignment="1">
      <alignment horizontal="center" vertical="center"/>
    </xf>
    <xf numFmtId="0" fontId="6" fillId="14" borderId="1" xfId="0" applyFont="1" applyFill="1" applyBorder="1" applyAlignment="1">
      <alignment vertical="center"/>
    </xf>
    <xf numFmtId="164" fontId="7" fillId="14" borderId="1" xfId="0" applyNumberFormat="1" applyFont="1" applyFill="1" applyBorder="1" applyAlignment="1">
      <alignment horizontal="left" vertical="center"/>
    </xf>
    <xf numFmtId="164" fontId="7" fillId="14" borderId="1" xfId="0" applyNumberFormat="1" applyFont="1" applyFill="1" applyBorder="1" applyAlignment="1">
      <alignment horizontal="center" vertical="center"/>
    </xf>
    <xf numFmtId="0" fontId="24" fillId="15" borderId="29" xfId="0" applyFont="1" applyFill="1" applyBorder="1" applyAlignment="1">
      <alignment horizontal="center" vertical="center" wrapText="1"/>
    </xf>
    <xf numFmtId="0" fontId="24" fillId="4" borderId="1" xfId="0" applyFont="1" applyFill="1" applyBorder="1" applyAlignment="1">
      <alignment horizontal="center" vertical="center"/>
    </xf>
    <xf numFmtId="0" fontId="24" fillId="4" borderId="1" xfId="0" applyFont="1" applyFill="1" applyBorder="1" applyAlignment="1">
      <alignment horizontal="left" vertical="center"/>
    </xf>
    <xf numFmtId="0" fontId="5" fillId="16" borderId="1" xfId="0" applyFont="1" applyFill="1" applyBorder="1" applyAlignment="1">
      <alignment horizontal="center" vertical="center" wrapText="1"/>
    </xf>
    <xf numFmtId="0" fontId="24" fillId="13" borderId="1" xfId="0" applyFont="1" applyFill="1" applyBorder="1" applyAlignment="1">
      <alignment horizontal="center" vertical="center" wrapText="1"/>
    </xf>
    <xf numFmtId="0" fontId="24" fillId="14" borderId="1" xfId="0" applyFont="1" applyFill="1" applyBorder="1" applyAlignment="1">
      <alignment horizontal="center" vertical="center" wrapText="1"/>
    </xf>
    <xf numFmtId="0" fontId="24" fillId="5" borderId="1" xfId="0" applyFont="1" applyFill="1" applyBorder="1" applyAlignment="1">
      <alignment horizontal="center" vertical="center" wrapText="1"/>
    </xf>
    <xf numFmtId="0" fontId="24" fillId="2"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24" fillId="15" borderId="1" xfId="0" applyFont="1" applyFill="1" applyBorder="1" applyAlignment="1">
      <alignment horizontal="center" vertical="center" wrapText="1"/>
    </xf>
    <xf numFmtId="0" fontId="24" fillId="4" borderId="1" xfId="0" applyFont="1" applyFill="1" applyBorder="1" applyAlignment="1">
      <alignment horizontal="center" vertical="center" wrapText="1"/>
    </xf>
    <xf numFmtId="0" fontId="24" fillId="4" borderId="1" xfId="0" applyFont="1" applyFill="1" applyBorder="1" applyAlignment="1">
      <alignment horizontal="left" vertical="center"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8" fillId="0" borderId="1" xfId="0" applyFont="1" applyBorder="1" applyAlignment="1">
      <alignment horizontal="center" vertical="center"/>
    </xf>
    <xf numFmtId="0" fontId="6" fillId="0" borderId="1" xfId="0" applyFont="1" applyBorder="1" applyAlignment="1">
      <alignment horizontal="center" vertical="center"/>
    </xf>
    <xf numFmtId="0" fontId="8" fillId="4" borderId="1" xfId="0" applyFont="1" applyFill="1" applyBorder="1" applyAlignment="1">
      <alignment horizontal="center" vertical="center"/>
    </xf>
    <xf numFmtId="0" fontId="7" fillId="4" borderId="1" xfId="0" applyFont="1" applyFill="1" applyBorder="1" applyAlignment="1">
      <alignment vertical="center"/>
    </xf>
    <xf numFmtId="0" fontId="7" fillId="4" borderId="1" xfId="0" applyFont="1" applyFill="1" applyBorder="1" applyAlignment="1">
      <alignment horizontal="left" vertical="center" wrapText="1"/>
    </xf>
    <xf numFmtId="0" fontId="7" fillId="4" borderId="1" xfId="0" applyFont="1" applyFill="1" applyBorder="1" applyAlignment="1">
      <alignment horizontal="center" vertical="center" wrapText="1"/>
    </xf>
    <xf numFmtId="0" fontId="7" fillId="4" borderId="1" xfId="0" applyFont="1" applyFill="1" applyBorder="1" applyAlignment="1">
      <alignment vertical="center"/>
    </xf>
    <xf numFmtId="0" fontId="7" fillId="4" borderId="1" xfId="0" applyFont="1" applyFill="1" applyBorder="1" applyAlignment="1">
      <alignment vertical="center" wrapText="1"/>
    </xf>
    <xf numFmtId="0" fontId="7" fillId="4" borderId="1" xfId="0" applyFont="1" applyFill="1" applyBorder="1" applyAlignment="1">
      <alignment horizontal="left" vertical="center"/>
    </xf>
    <xf numFmtId="0" fontId="7" fillId="4" borderId="1" xfId="0" applyFont="1" applyFill="1" applyBorder="1" applyAlignment="1">
      <alignment vertical="center"/>
    </xf>
    <xf numFmtId="0" fontId="7" fillId="4" borderId="1" xfId="0" applyFont="1" applyFill="1" applyBorder="1" applyAlignment="1">
      <alignment vertical="center" wrapText="1"/>
    </xf>
    <xf numFmtId="0" fontId="7" fillId="4" borderId="1" xfId="0" applyFont="1" applyFill="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vertical="center"/>
    </xf>
    <xf numFmtId="0" fontId="7" fillId="0" borderId="29" xfId="0" applyFont="1" applyBorder="1" applyAlignment="1">
      <alignment vertical="center"/>
    </xf>
    <xf numFmtId="0" fontId="7" fillId="0" borderId="29" xfId="0" applyFont="1" applyBorder="1" applyAlignment="1">
      <alignment vertical="center"/>
    </xf>
    <xf numFmtId="0" fontId="7" fillId="0" borderId="1" xfId="0" applyFont="1" applyBorder="1" applyAlignment="1">
      <alignment vertical="center"/>
    </xf>
    <xf numFmtId="0" fontId="7" fillId="3" borderId="1" xfId="0" applyFont="1" applyFill="1" applyBorder="1" applyAlignment="1">
      <alignment vertical="center"/>
    </xf>
    <xf numFmtId="0" fontId="25" fillId="0" borderId="1" xfId="0" applyFont="1" applyBorder="1" applyAlignment="1">
      <alignment vertical="center"/>
    </xf>
    <xf numFmtId="0" fontId="7" fillId="0" borderId="1" xfId="0" applyFont="1" applyBorder="1" applyAlignment="1">
      <alignment vertical="center"/>
    </xf>
    <xf numFmtId="0" fontId="7" fillId="0" borderId="1" xfId="0" applyFont="1" applyBorder="1" applyAlignment="1">
      <alignment vertical="center"/>
    </xf>
    <xf numFmtId="0" fontId="26" fillId="0" borderId="1" xfId="0" applyFont="1" applyBorder="1" applyAlignment="1">
      <alignment vertical="center"/>
    </xf>
    <xf numFmtId="0" fontId="7" fillId="18" borderId="1" xfId="0" applyFont="1" applyFill="1" applyBorder="1" applyAlignment="1">
      <alignment horizontal="center" vertical="center" wrapText="1"/>
    </xf>
    <xf numFmtId="0" fontId="7" fillId="0" borderId="1" xfId="0" applyFont="1" applyBorder="1" applyAlignment="1">
      <alignment horizontal="left" vertical="center"/>
    </xf>
    <xf numFmtId="0" fontId="27" fillId="3" borderId="1" xfId="0" applyFont="1" applyFill="1" applyBorder="1" applyAlignment="1">
      <alignment vertical="center"/>
    </xf>
    <xf numFmtId="0" fontId="28" fillId="3" borderId="29" xfId="0" applyFont="1" applyFill="1" applyBorder="1" applyAlignment="1">
      <alignment vertical="center"/>
    </xf>
    <xf numFmtId="0" fontId="7" fillId="0" borderId="30" xfId="0" applyFont="1" applyBorder="1" applyAlignment="1">
      <alignment vertical="center"/>
    </xf>
    <xf numFmtId="0" fontId="7" fillId="0" borderId="30" xfId="0" applyFont="1" applyBorder="1" applyAlignment="1">
      <alignment vertical="center"/>
    </xf>
    <xf numFmtId="0" fontId="7" fillId="0" borderId="30" xfId="0" applyFont="1" applyBorder="1" applyAlignment="1">
      <alignment vertical="center"/>
    </xf>
    <xf numFmtId="0" fontId="7" fillId="0" borderId="1" xfId="0" applyFont="1" applyBorder="1" applyAlignment="1">
      <alignment vertical="center"/>
    </xf>
    <xf numFmtId="0" fontId="7" fillId="0" borderId="1" xfId="0" applyFont="1" applyBorder="1" applyAlignment="1">
      <alignment horizontal="left" vertical="center"/>
    </xf>
    <xf numFmtId="0" fontId="29" fillId="0" borderId="1" xfId="0" applyFont="1" applyBorder="1" applyAlignment="1">
      <alignment vertical="center"/>
    </xf>
    <xf numFmtId="0" fontId="30" fillId="0" borderId="1" xfId="0" applyFont="1" applyBorder="1" applyAlignment="1">
      <alignment vertical="center" wrapText="1"/>
    </xf>
    <xf numFmtId="0" fontId="31" fillId="0" borderId="0" xfId="0" applyFont="1" applyAlignment="1">
      <alignment vertical="center"/>
    </xf>
    <xf numFmtId="0" fontId="7" fillId="0" borderId="1" xfId="0" applyFont="1" applyBorder="1" applyAlignment="1">
      <alignment horizontal="center" vertical="center"/>
    </xf>
    <xf numFmtId="0" fontId="7" fillId="0" borderId="29" xfId="0" applyFont="1" applyBorder="1" applyAlignment="1">
      <alignment vertical="center" wrapText="1"/>
    </xf>
    <xf numFmtId="0" fontId="7" fillId="0" borderId="30" xfId="0" applyFont="1" applyBorder="1" applyAlignment="1">
      <alignment vertical="center" wrapText="1"/>
    </xf>
    <xf numFmtId="0" fontId="7" fillId="0" borderId="1" xfId="0" applyFont="1" applyBorder="1" applyAlignment="1">
      <alignment vertical="center" wrapText="1"/>
    </xf>
    <xf numFmtId="0" fontId="7" fillId="0" borderId="1" xfId="0" applyFont="1" applyBorder="1" applyAlignment="1">
      <alignment vertical="center" wrapText="1"/>
    </xf>
    <xf numFmtId="0" fontId="32" fillId="0" borderId="1" xfId="0" applyFont="1" applyBorder="1" applyAlignment="1">
      <alignment vertical="center"/>
    </xf>
    <xf numFmtId="0" fontId="33" fillId="0" borderId="1" xfId="0" applyFont="1" applyBorder="1" applyAlignment="1">
      <alignment vertical="center"/>
    </xf>
    <xf numFmtId="0" fontId="7" fillId="0" borderId="1" xfId="0" applyFont="1" applyBorder="1" applyAlignment="1">
      <alignment horizontal="left" vertical="center"/>
    </xf>
    <xf numFmtId="0" fontId="7" fillId="0" borderId="30" xfId="0" applyFont="1" applyBorder="1" applyAlignment="1">
      <alignment vertical="center"/>
    </xf>
    <xf numFmtId="0" fontId="7" fillId="0" borderId="4" xfId="0" applyFont="1" applyBorder="1" applyAlignment="1">
      <alignment vertical="center" wrapText="1"/>
    </xf>
    <xf numFmtId="0" fontId="7" fillId="0" borderId="1" xfId="0" applyFont="1" applyBorder="1" applyAlignment="1">
      <alignment horizontal="left" vertical="center" wrapText="1"/>
    </xf>
    <xf numFmtId="0" fontId="34" fillId="0" borderId="1" xfId="0" applyFont="1" applyBorder="1" applyAlignment="1">
      <alignment horizontal="left" vertical="center"/>
    </xf>
    <xf numFmtId="0" fontId="7" fillId="0" borderId="1" xfId="0" applyFont="1" applyBorder="1" applyAlignment="1">
      <alignment vertical="center"/>
    </xf>
    <xf numFmtId="0" fontId="7" fillId="0" borderId="29" xfId="0" applyFont="1" applyBorder="1" applyAlignment="1">
      <alignment vertical="center" wrapText="1"/>
    </xf>
    <xf numFmtId="0" fontId="35" fillId="3" borderId="1" xfId="0" applyFont="1" applyFill="1" applyBorder="1" applyAlignment="1">
      <alignment vertical="center"/>
    </xf>
    <xf numFmtId="0" fontId="7" fillId="0" borderId="29" xfId="0" applyFont="1" applyBorder="1" applyAlignment="1">
      <alignment vertical="center"/>
    </xf>
    <xf numFmtId="0" fontId="7" fillId="0" borderId="1" xfId="0" applyFont="1" applyBorder="1" applyAlignment="1">
      <alignment horizontal="left" vertical="center" wrapText="1"/>
    </xf>
    <xf numFmtId="0" fontId="36" fillId="0" borderId="1" xfId="0" applyFont="1" applyBorder="1" applyAlignment="1">
      <alignment horizontal="left" vertical="center"/>
    </xf>
    <xf numFmtId="0" fontId="7" fillId="0" borderId="29" xfId="0" applyFont="1" applyBorder="1" applyAlignment="1">
      <alignment vertical="center" wrapText="1"/>
    </xf>
    <xf numFmtId="0" fontId="7" fillId="0" borderId="0" xfId="0" applyFont="1" applyAlignment="1">
      <alignment vertical="center" wrapText="1"/>
    </xf>
    <xf numFmtId="0" fontId="7" fillId="0" borderId="1" xfId="0" applyFont="1" applyBorder="1" applyAlignment="1">
      <alignment vertical="center" wrapText="1"/>
    </xf>
    <xf numFmtId="0" fontId="37" fillId="0" borderId="1" xfId="0" applyFont="1" applyBorder="1" applyAlignment="1">
      <alignment vertical="center"/>
    </xf>
    <xf numFmtId="0" fontId="38" fillId="0" borderId="29" xfId="0" applyFont="1" applyBorder="1" applyAlignment="1">
      <alignment vertical="center"/>
    </xf>
    <xf numFmtId="0" fontId="39" fillId="0" borderId="1" xfId="0" applyFont="1" applyBorder="1" applyAlignment="1">
      <alignment horizontal="left" vertical="center" wrapText="1"/>
    </xf>
    <xf numFmtId="0" fontId="7" fillId="0" borderId="0" xfId="0" applyFont="1" applyAlignment="1">
      <alignment vertical="center"/>
    </xf>
    <xf numFmtId="0" fontId="7" fillId="0" borderId="29" xfId="0" applyFont="1" applyBorder="1" applyAlignment="1">
      <alignment horizontal="left" vertical="center"/>
    </xf>
    <xf numFmtId="0" fontId="7" fillId="0" borderId="1" xfId="0" applyFont="1" applyBorder="1" applyAlignment="1">
      <alignment vertical="center" wrapText="1"/>
    </xf>
    <xf numFmtId="0" fontId="7" fillId="11" borderId="1" xfId="0" applyFont="1" applyFill="1" applyBorder="1" applyAlignment="1">
      <alignment vertical="center"/>
    </xf>
    <xf numFmtId="0" fontId="40" fillId="0" borderId="1" xfId="0" applyFont="1" applyBorder="1" applyAlignment="1">
      <alignment horizontal="left" vertical="center"/>
    </xf>
    <xf numFmtId="0" fontId="41" fillId="0" borderId="29" xfId="0" applyFont="1" applyBorder="1" applyAlignment="1">
      <alignment vertical="center"/>
    </xf>
    <xf numFmtId="0" fontId="42" fillId="0" borderId="29" xfId="0" applyFont="1" applyBorder="1" applyAlignment="1">
      <alignment vertical="center"/>
    </xf>
    <xf numFmtId="0" fontId="43" fillId="0" borderId="0" xfId="0" applyFont="1" applyAlignment="1">
      <alignment vertical="center"/>
    </xf>
    <xf numFmtId="0" fontId="44" fillId="0" borderId="0" xfId="0" applyFont="1" applyAlignment="1">
      <alignment vertical="center"/>
    </xf>
    <xf numFmtId="0" fontId="45" fillId="0" borderId="0" xfId="0" applyFont="1" applyAlignment="1">
      <alignment vertical="center"/>
    </xf>
    <xf numFmtId="0" fontId="46" fillId="0" borderId="1" xfId="0" applyFont="1" applyBorder="1" applyAlignment="1">
      <alignment horizontal="center" vertical="center"/>
    </xf>
    <xf numFmtId="0" fontId="47" fillId="0" borderId="29" xfId="0" applyFont="1" applyBorder="1" applyAlignment="1">
      <alignment vertical="center"/>
    </xf>
    <xf numFmtId="0" fontId="48" fillId="0" borderId="1" xfId="0" applyFont="1" applyBorder="1" applyAlignment="1">
      <alignment horizontal="left" vertical="center"/>
    </xf>
    <xf numFmtId="0" fontId="49" fillId="0" borderId="1" xfId="0" applyFont="1" applyBorder="1" applyAlignment="1">
      <alignment vertical="center"/>
    </xf>
    <xf numFmtId="0" fontId="6" fillId="0" borderId="29" xfId="0" applyFont="1" applyBorder="1" applyAlignment="1">
      <alignment vertical="center"/>
    </xf>
    <xf numFmtId="0" fontId="50" fillId="0" borderId="29" xfId="0" applyFont="1" applyBorder="1" applyAlignment="1">
      <alignment vertical="center"/>
    </xf>
    <xf numFmtId="0" fontId="51" fillId="0" borderId="0" xfId="0" applyFont="1" applyAlignment="1">
      <alignment vertical="center"/>
    </xf>
    <xf numFmtId="0" fontId="52" fillId="0" borderId="0" xfId="0" applyFont="1" applyAlignment="1">
      <alignment vertical="center"/>
    </xf>
    <xf numFmtId="0" fontId="7" fillId="0" borderId="1" xfId="0" quotePrefix="1" applyFont="1" applyBorder="1" applyAlignment="1">
      <alignment horizontal="left" vertical="center" wrapText="1"/>
    </xf>
    <xf numFmtId="0" fontId="53" fillId="0" borderId="25" xfId="0" applyFont="1" applyBorder="1" applyAlignment="1">
      <alignment vertical="center"/>
    </xf>
    <xf numFmtId="0" fontId="7" fillId="0" borderId="1" xfId="0" applyFont="1" applyBorder="1" applyAlignment="1">
      <alignment vertical="center"/>
    </xf>
    <xf numFmtId="0" fontId="54" fillId="0" borderId="1" xfId="0" applyFont="1" applyBorder="1" applyAlignment="1">
      <alignment vertical="center" wrapText="1"/>
    </xf>
    <xf numFmtId="0" fontId="55" fillId="0" borderId="29" xfId="0" applyFont="1" applyBorder="1" applyAlignment="1">
      <alignment vertical="center" wrapText="1"/>
    </xf>
    <xf numFmtId="0" fontId="7" fillId="0" borderId="31" xfId="0" applyFont="1" applyBorder="1" applyAlignment="1">
      <alignment vertical="center" wrapText="1"/>
    </xf>
    <xf numFmtId="0" fontId="7" fillId="0" borderId="0" xfId="0" applyFont="1" applyAlignment="1">
      <alignment vertical="center" wrapText="1"/>
    </xf>
    <xf numFmtId="0" fontId="7" fillId="0" borderId="30" xfId="0" applyFont="1" applyBorder="1" applyAlignment="1">
      <alignment vertical="center" wrapText="1"/>
    </xf>
    <xf numFmtId="0" fontId="7" fillId="0" borderId="30" xfId="0" applyFont="1" applyBorder="1" applyAlignment="1">
      <alignment vertical="center"/>
    </xf>
    <xf numFmtId="0" fontId="7" fillId="0" borderId="30" xfId="0" applyFont="1" applyBorder="1" applyAlignment="1">
      <alignment horizontal="left" vertical="center" wrapText="1"/>
    </xf>
    <xf numFmtId="0" fontId="56" fillId="0" borderId="29" xfId="0" applyFont="1" applyBorder="1" applyAlignment="1">
      <alignment vertical="center"/>
    </xf>
    <xf numFmtId="0" fontId="57" fillId="0" borderId="30" xfId="0" applyFont="1" applyBorder="1" applyAlignment="1">
      <alignment vertical="center"/>
    </xf>
    <xf numFmtId="0" fontId="58" fillId="0" borderId="29" xfId="0" applyFont="1" applyBorder="1" applyAlignment="1">
      <alignment vertical="center"/>
    </xf>
    <xf numFmtId="0" fontId="59" fillId="0" borderId="30" xfId="0" applyFont="1" applyBorder="1" applyAlignment="1">
      <alignment vertical="center"/>
    </xf>
    <xf numFmtId="0" fontId="7" fillId="0" borderId="30" xfId="0" applyFont="1" applyBorder="1" applyAlignment="1">
      <alignment horizontal="left" vertical="center" wrapText="1"/>
    </xf>
    <xf numFmtId="0" fontId="7" fillId="0" borderId="30" xfId="0" applyFont="1" applyBorder="1" applyAlignment="1">
      <alignment vertical="center" wrapText="1"/>
    </xf>
    <xf numFmtId="0" fontId="60" fillId="0" borderId="30" xfId="0" applyFont="1" applyBorder="1" applyAlignment="1">
      <alignment horizontal="left" vertical="center"/>
    </xf>
    <xf numFmtId="0" fontId="9" fillId="0" borderId="30" xfId="0" applyFont="1" applyBorder="1" applyAlignment="1">
      <alignment vertical="center" wrapText="1"/>
    </xf>
    <xf numFmtId="0" fontId="9" fillId="0" borderId="30" xfId="0" applyFont="1" applyBorder="1" applyAlignment="1">
      <alignment vertical="center" wrapText="1"/>
    </xf>
    <xf numFmtId="0" fontId="9" fillId="0" borderId="30" xfId="0" applyFont="1" applyBorder="1" applyAlignment="1">
      <alignment vertical="center" wrapText="1"/>
    </xf>
    <xf numFmtId="0" fontId="61" fillId="0" borderId="29" xfId="0" applyFont="1" applyBorder="1" applyAlignment="1">
      <alignment vertical="center"/>
    </xf>
    <xf numFmtId="0" fontId="62" fillId="0" borderId="30" xfId="0" applyFont="1" applyBorder="1" applyAlignment="1">
      <alignment vertical="center"/>
    </xf>
    <xf numFmtId="0" fontId="63" fillId="0" borderId="30" xfId="0" applyFont="1" applyBorder="1" applyAlignment="1">
      <alignment vertical="center" wrapText="1"/>
    </xf>
    <xf numFmtId="0" fontId="7" fillId="0" borderId="30" xfId="0" applyFont="1" applyBorder="1" applyAlignment="1">
      <alignment vertical="center"/>
    </xf>
    <xf numFmtId="0" fontId="64" fillId="0" borderId="29" xfId="0" applyFont="1" applyBorder="1" applyAlignment="1">
      <alignment vertical="center" wrapText="1"/>
    </xf>
    <xf numFmtId="0" fontId="7" fillId="0" borderId="30" xfId="0" applyFont="1" applyBorder="1" applyAlignment="1">
      <alignment vertical="center"/>
    </xf>
    <xf numFmtId="165" fontId="7" fillId="0" borderId="30" xfId="0" applyNumberFormat="1" applyFont="1" applyBorder="1" applyAlignment="1">
      <alignment horizontal="left" vertical="center"/>
    </xf>
    <xf numFmtId="0" fontId="9" fillId="0" borderId="30" xfId="0" applyFont="1" applyBorder="1" applyAlignment="1">
      <alignment vertical="center"/>
    </xf>
    <xf numFmtId="0" fontId="7" fillId="0" borderId="29" xfId="0" applyFont="1" applyBorder="1" applyAlignment="1">
      <alignment vertical="center"/>
    </xf>
    <xf numFmtId="0" fontId="6" fillId="0" borderId="28" xfId="0" applyFont="1" applyBorder="1" applyAlignment="1">
      <alignment vertical="center" wrapText="1"/>
    </xf>
    <xf numFmtId="0" fontId="6" fillId="0" borderId="0" xfId="0" applyFont="1" applyAlignment="1">
      <alignment vertical="center" wrapText="1"/>
    </xf>
    <xf numFmtId="0" fontId="7" fillId="10" borderId="1" xfId="0" applyFont="1" applyFill="1" applyBorder="1" applyAlignment="1">
      <alignment vertical="center"/>
    </xf>
    <xf numFmtId="0" fontId="7" fillId="3" borderId="1" xfId="0" applyFont="1" applyFill="1" applyBorder="1" applyAlignment="1">
      <alignment vertical="center" wrapText="1"/>
    </xf>
    <xf numFmtId="0" fontId="65" fillId="0" borderId="1" xfId="0" applyFont="1" applyBorder="1" applyAlignment="1">
      <alignment vertical="center"/>
    </xf>
    <xf numFmtId="0" fontId="66" fillId="0" borderId="1" xfId="0" applyFont="1" applyBorder="1" applyAlignment="1">
      <alignment vertical="center"/>
    </xf>
    <xf numFmtId="0" fontId="7" fillId="0" borderId="1" xfId="0" applyFont="1" applyBorder="1" applyAlignment="1">
      <alignment vertical="center"/>
    </xf>
    <xf numFmtId="0" fontId="6" fillId="0" borderId="1" xfId="0" applyFont="1" applyBorder="1" applyAlignment="1">
      <alignment vertical="center"/>
    </xf>
    <xf numFmtId="0" fontId="67" fillId="0" borderId="0" xfId="0" applyFont="1" applyAlignment="1">
      <alignment vertical="center"/>
    </xf>
    <xf numFmtId="0" fontId="68" fillId="3" borderId="0" xfId="0" applyFont="1" applyFill="1" applyAlignment="1">
      <alignment vertical="center"/>
    </xf>
    <xf numFmtId="0" fontId="7" fillId="0" borderId="2" xfId="0" applyFont="1" applyBorder="1" applyAlignment="1">
      <alignment vertical="center"/>
    </xf>
    <xf numFmtId="0" fontId="7" fillId="0" borderId="2" xfId="0" applyFont="1" applyBorder="1" applyAlignment="1">
      <alignment vertical="center" wrapText="1"/>
    </xf>
    <xf numFmtId="0" fontId="7" fillId="0" borderId="31" xfId="0" applyFont="1" applyBorder="1" applyAlignment="1">
      <alignment vertical="center"/>
    </xf>
    <xf numFmtId="0" fontId="6" fillId="0" borderId="1" xfId="0" applyFont="1" applyBorder="1" applyAlignment="1">
      <alignment horizontal="left" vertical="center" wrapText="1"/>
    </xf>
    <xf numFmtId="0" fontId="6" fillId="0" borderId="26" xfId="0" applyFont="1" applyBorder="1" applyAlignment="1">
      <alignment vertical="center" wrapText="1"/>
    </xf>
    <xf numFmtId="0" fontId="6" fillId="0" borderId="26" xfId="0" applyFont="1" applyBorder="1" applyAlignment="1">
      <alignment horizontal="left" vertical="center" wrapText="1"/>
    </xf>
    <xf numFmtId="0" fontId="6" fillId="0" borderId="26" xfId="0" applyFont="1" applyBorder="1" applyAlignment="1">
      <alignment horizontal="center" vertical="center" wrapText="1"/>
    </xf>
    <xf numFmtId="0" fontId="69" fillId="0" borderId="0" xfId="0" applyFont="1" applyAlignment="1">
      <alignment vertical="center"/>
    </xf>
    <xf numFmtId="0" fontId="70" fillId="3" borderId="32" xfId="0" applyFont="1" applyFill="1" applyBorder="1" applyAlignment="1">
      <alignment vertical="center"/>
    </xf>
    <xf numFmtId="0" fontId="7" fillId="0" borderId="0" xfId="0" applyFont="1" applyAlignment="1">
      <alignment vertical="center"/>
    </xf>
    <xf numFmtId="0" fontId="7" fillId="0" borderId="0" xfId="0" applyFont="1" applyAlignment="1">
      <alignment vertical="center" wrapText="1"/>
    </xf>
    <xf numFmtId="0" fontId="71" fillId="3" borderId="33" xfId="0" applyFont="1" applyFill="1" applyBorder="1" applyAlignment="1">
      <alignment vertical="center"/>
    </xf>
    <xf numFmtId="0" fontId="6" fillId="0" borderId="0" xfId="0" applyFont="1" applyAlignment="1">
      <alignment vertical="center"/>
    </xf>
    <xf numFmtId="0" fontId="6" fillId="0" borderId="34" xfId="0" applyFont="1" applyBorder="1" applyAlignment="1">
      <alignment vertical="center" wrapText="1"/>
    </xf>
    <xf numFmtId="0" fontId="6" fillId="0" borderId="1" xfId="0" applyFont="1" applyBorder="1" applyAlignment="1">
      <alignment horizontal="left" vertical="center"/>
    </xf>
    <xf numFmtId="0" fontId="72" fillId="0" borderId="1" xfId="0" applyFont="1" applyBorder="1" applyAlignment="1">
      <alignment horizontal="left" vertical="center"/>
    </xf>
    <xf numFmtId="0" fontId="6" fillId="3" borderId="30" xfId="0" applyFont="1" applyFill="1" applyBorder="1" applyAlignment="1">
      <alignment vertical="center"/>
    </xf>
    <xf numFmtId="0" fontId="73" fillId="19" borderId="30" xfId="0" applyFont="1" applyFill="1" applyBorder="1" applyAlignment="1">
      <alignment vertical="center"/>
    </xf>
    <xf numFmtId="0" fontId="74" fillId="3" borderId="31" xfId="0" applyFont="1" applyFill="1" applyBorder="1" applyAlignment="1">
      <alignment vertical="center"/>
    </xf>
    <xf numFmtId="0" fontId="73" fillId="3" borderId="0" xfId="0" applyFont="1" applyFill="1" applyAlignment="1">
      <alignment horizontal="center" vertical="center"/>
    </xf>
    <xf numFmtId="0" fontId="73" fillId="3" borderId="30" xfId="0" applyFont="1" applyFill="1" applyBorder="1" applyAlignment="1">
      <alignment vertical="center"/>
    </xf>
    <xf numFmtId="0" fontId="6" fillId="3" borderId="32" xfId="0" applyFont="1" applyFill="1" applyBorder="1" applyAlignment="1">
      <alignment vertical="center" wrapText="1"/>
    </xf>
    <xf numFmtId="0" fontId="6" fillId="3" borderId="30" xfId="0" applyFont="1" applyFill="1" applyBorder="1" applyAlignment="1">
      <alignment vertical="center" wrapText="1"/>
    </xf>
    <xf numFmtId="0" fontId="75" fillId="0" borderId="30" xfId="0" applyFont="1" applyBorder="1" applyAlignment="1">
      <alignment vertical="center"/>
    </xf>
    <xf numFmtId="0" fontId="76" fillId="0" borderId="30" xfId="0" applyFont="1" applyBorder="1" applyAlignment="1">
      <alignment vertical="center"/>
    </xf>
    <xf numFmtId="0" fontId="77" fillId="3" borderId="21" xfId="0" applyFont="1" applyFill="1" applyBorder="1" applyAlignment="1">
      <alignment vertical="center"/>
    </xf>
    <xf numFmtId="0" fontId="78" fillId="0" borderId="5" xfId="0" applyFont="1" applyBorder="1" applyAlignment="1">
      <alignment vertical="center"/>
    </xf>
    <xf numFmtId="0" fontId="79" fillId="0" borderId="28" xfId="0" applyFont="1" applyBorder="1" applyAlignment="1">
      <alignment vertical="center"/>
    </xf>
    <xf numFmtId="0" fontId="80" fillId="0" borderId="28" xfId="0" applyFont="1" applyBorder="1" applyAlignment="1">
      <alignment vertical="center"/>
    </xf>
    <xf numFmtId="165" fontId="7" fillId="0" borderId="1" xfId="0" applyNumberFormat="1" applyFont="1" applyBorder="1" applyAlignment="1">
      <alignment horizontal="left" vertical="center" wrapText="1"/>
    </xf>
    <xf numFmtId="0" fontId="81" fillId="3" borderId="1" xfId="0" applyFont="1" applyFill="1" applyBorder="1" applyAlignment="1">
      <alignment vertical="center"/>
    </xf>
    <xf numFmtId="0" fontId="82" fillId="3" borderId="29" xfId="0" applyFont="1" applyFill="1" applyBorder="1" applyAlignment="1">
      <alignment vertical="center"/>
    </xf>
    <xf numFmtId="166" fontId="83" fillId="0" borderId="1" xfId="0" applyNumberFormat="1" applyFont="1" applyBorder="1" applyAlignment="1">
      <alignment vertical="center"/>
    </xf>
    <xf numFmtId="0" fontId="84" fillId="3" borderId="1" xfId="0" applyFont="1" applyFill="1" applyBorder="1" applyAlignment="1">
      <alignment vertical="center"/>
    </xf>
    <xf numFmtId="0" fontId="85" fillId="0" borderId="0" xfId="0" applyFont="1" applyAlignment="1">
      <alignment vertical="center"/>
    </xf>
    <xf numFmtId="0" fontId="86" fillId="0" borderId="35" xfId="0" applyFont="1" applyBorder="1" applyAlignment="1">
      <alignment vertical="center"/>
    </xf>
    <xf numFmtId="0" fontId="87" fillId="0" borderId="4" xfId="0" applyFont="1" applyBorder="1" applyAlignment="1">
      <alignment vertical="center"/>
    </xf>
    <xf numFmtId="0" fontId="8" fillId="0" borderId="1" xfId="0" applyFont="1" applyBorder="1" applyAlignment="1">
      <alignment vertical="center" wrapText="1"/>
    </xf>
    <xf numFmtId="0" fontId="88" fillId="0" borderId="4" xfId="0" applyFont="1" applyBorder="1" applyAlignment="1">
      <alignment vertical="center"/>
    </xf>
    <xf numFmtId="0" fontId="89" fillId="0" borderId="29" xfId="0" applyFont="1" applyBorder="1" applyAlignment="1">
      <alignment vertical="center"/>
    </xf>
    <xf numFmtId="0" fontId="8" fillId="0" borderId="1" xfId="0" applyFont="1" applyBorder="1" applyAlignment="1">
      <alignment vertical="center" wrapText="1"/>
    </xf>
    <xf numFmtId="0" fontId="6" fillId="0" borderId="1" xfId="0" applyFont="1" applyBorder="1" applyAlignment="1">
      <alignment horizontal="center" vertical="center"/>
    </xf>
    <xf numFmtId="0" fontId="6" fillId="0" borderId="1" xfId="0" applyFont="1" applyBorder="1" applyAlignment="1">
      <alignment vertical="center"/>
    </xf>
    <xf numFmtId="0" fontId="6" fillId="20" borderId="1" xfId="0" applyFont="1" applyFill="1" applyBorder="1" applyAlignment="1">
      <alignment vertical="center"/>
    </xf>
    <xf numFmtId="0" fontId="6" fillId="0" borderId="30" xfId="0" applyFont="1" applyBorder="1" applyAlignment="1">
      <alignment vertical="center"/>
    </xf>
    <xf numFmtId="0" fontId="6" fillId="0" borderId="1" xfId="0" applyFont="1" applyBorder="1" applyAlignment="1">
      <alignment vertical="center"/>
    </xf>
    <xf numFmtId="0" fontId="7" fillId="0" borderId="0" xfId="0" applyFont="1" applyAlignment="1">
      <alignment horizontal="left" vertical="center" wrapText="1"/>
    </xf>
    <xf numFmtId="0" fontId="7" fillId="0" borderId="0" xfId="0" applyFont="1" applyAlignment="1">
      <alignment horizontal="left" vertical="center"/>
    </xf>
    <xf numFmtId="165" fontId="7" fillId="0" borderId="1" xfId="0" applyNumberFormat="1" applyFont="1" applyBorder="1" applyAlignment="1">
      <alignment horizontal="left" vertical="center" wrapText="1"/>
    </xf>
    <xf numFmtId="0" fontId="9" fillId="0" borderId="1" xfId="0" applyFont="1" applyBorder="1" applyAlignment="1">
      <alignment vertical="center" wrapText="1"/>
    </xf>
    <xf numFmtId="0" fontId="7" fillId="3" borderId="1" xfId="0" applyFont="1" applyFill="1" applyBorder="1" applyAlignment="1">
      <alignment vertical="center" wrapText="1"/>
    </xf>
    <xf numFmtId="0" fontId="90" fillId="0" borderId="4" xfId="0" applyFont="1" applyBorder="1" applyAlignment="1">
      <alignment vertical="center"/>
    </xf>
    <xf numFmtId="0" fontId="7" fillId="0" borderId="4" xfId="0" applyFont="1" applyBorder="1" applyAlignment="1">
      <alignment vertical="center"/>
    </xf>
    <xf numFmtId="0" fontId="91" fillId="0" borderId="4" xfId="0" applyFont="1" applyBorder="1" applyAlignment="1">
      <alignment vertical="center"/>
    </xf>
    <xf numFmtId="0" fontId="7" fillId="0" borderId="4" xfId="0" applyFont="1" applyBorder="1" applyAlignment="1">
      <alignment vertical="center"/>
    </xf>
    <xf numFmtId="0" fontId="92" fillId="3" borderId="1" xfId="0" applyFont="1" applyFill="1" applyBorder="1" applyAlignment="1">
      <alignment vertical="center"/>
    </xf>
    <xf numFmtId="0" fontId="6" fillId="0" borderId="1" xfId="0" applyFont="1" applyBorder="1" applyAlignment="1">
      <alignment vertical="center"/>
    </xf>
    <xf numFmtId="0" fontId="7" fillId="3" borderId="0" xfId="0" applyFont="1" applyFill="1" applyAlignment="1">
      <alignment vertical="center"/>
    </xf>
    <xf numFmtId="166" fontId="7" fillId="0" borderId="1" xfId="0" applyNumberFormat="1" applyFont="1" applyBorder="1" applyAlignment="1">
      <alignment vertical="center"/>
    </xf>
    <xf numFmtId="166" fontId="93" fillId="0" borderId="1" xfId="0" applyNumberFormat="1" applyFont="1" applyBorder="1" applyAlignment="1">
      <alignment vertical="center" wrapText="1"/>
    </xf>
    <xf numFmtId="0" fontId="94" fillId="3" borderId="0" xfId="0" applyFont="1" applyFill="1" applyAlignment="1">
      <alignment vertical="center"/>
    </xf>
    <xf numFmtId="0" fontId="6" fillId="0" borderId="1" xfId="0" applyFont="1" applyBorder="1" applyAlignment="1">
      <alignment horizontal="center" vertical="center"/>
    </xf>
    <xf numFmtId="0" fontId="6" fillId="20" borderId="1" xfId="0" applyFont="1" applyFill="1" applyBorder="1" applyAlignment="1">
      <alignment vertical="center"/>
    </xf>
    <xf numFmtId="0" fontId="6" fillId="21" borderId="1" xfId="0" applyFont="1" applyFill="1" applyBorder="1" applyAlignment="1">
      <alignment vertical="center"/>
    </xf>
    <xf numFmtId="0" fontId="6" fillId="0" borderId="30" xfId="0" applyFont="1" applyBorder="1" applyAlignment="1">
      <alignment vertical="center" wrapText="1"/>
    </xf>
    <xf numFmtId="0" fontId="6" fillId="0" borderId="1" xfId="0" applyFont="1" applyBorder="1" applyAlignment="1">
      <alignment vertical="center" wrapText="1"/>
    </xf>
    <xf numFmtId="0" fontId="7" fillId="0" borderId="5" xfId="0" applyFont="1" applyBorder="1" applyAlignment="1">
      <alignment vertical="center"/>
    </xf>
    <xf numFmtId="0" fontId="7" fillId="0" borderId="29" xfId="0" applyFont="1" applyBorder="1" applyAlignment="1">
      <alignment horizontal="left" vertical="center" wrapText="1"/>
    </xf>
    <xf numFmtId="0" fontId="7" fillId="0" borderId="4" xfId="0" applyFont="1" applyBorder="1" applyAlignment="1">
      <alignment vertical="center" wrapText="1"/>
    </xf>
    <xf numFmtId="0" fontId="7" fillId="0" borderId="0" xfId="0" applyFont="1" applyAlignment="1">
      <alignment vertical="center"/>
    </xf>
    <xf numFmtId="0" fontId="7" fillId="0" borderId="0" xfId="0" applyFont="1" applyAlignment="1">
      <alignment vertical="center"/>
    </xf>
    <xf numFmtId="0" fontId="7" fillId="0" borderId="0" xfId="0" applyFont="1" applyAlignment="1">
      <alignment vertical="center"/>
    </xf>
    <xf numFmtId="0" fontId="95" fillId="0" borderId="1" xfId="0" applyFont="1" applyBorder="1" applyAlignment="1">
      <alignment vertical="center"/>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96" fillId="0" borderId="26" xfId="0" applyFont="1" applyBorder="1" applyAlignment="1">
      <alignment vertical="center"/>
    </xf>
    <xf numFmtId="0" fontId="6" fillId="22" borderId="1" xfId="0" applyFont="1" applyFill="1" applyBorder="1" applyAlignment="1">
      <alignment vertical="center"/>
    </xf>
    <xf numFmtId="0" fontId="6" fillId="0" borderId="0" xfId="0" applyFont="1" applyAlignment="1">
      <alignment vertical="center"/>
    </xf>
    <xf numFmtId="0" fontId="7" fillId="0" borderId="1" xfId="0" applyFont="1" applyBorder="1" applyAlignment="1">
      <alignment vertical="center"/>
    </xf>
    <xf numFmtId="0" fontId="97" fillId="0" borderId="1" xfId="0" applyFont="1" applyBorder="1" applyAlignment="1">
      <alignment vertical="center"/>
    </xf>
    <xf numFmtId="0" fontId="98" fillId="3" borderId="1" xfId="0" applyFont="1" applyFill="1" applyBorder="1" applyAlignment="1">
      <alignment vertical="center"/>
    </xf>
    <xf numFmtId="0" fontId="99" fillId="0" borderId="30" xfId="0" applyFont="1" applyBorder="1" applyAlignment="1">
      <alignment vertical="center"/>
    </xf>
    <xf numFmtId="0" fontId="7" fillId="0" borderId="30" xfId="0" applyFont="1" applyBorder="1" applyAlignment="1">
      <alignment horizontal="center" vertical="center" wrapText="1"/>
    </xf>
    <xf numFmtId="0" fontId="6" fillId="0" borderId="1" xfId="0" applyFont="1" applyBorder="1" applyAlignment="1">
      <alignment vertical="center"/>
    </xf>
    <xf numFmtId="0" fontId="100" fillId="0" borderId="29" xfId="0" applyFont="1" applyBorder="1" applyAlignment="1">
      <alignment horizontal="left" vertical="center"/>
    </xf>
    <xf numFmtId="0" fontId="101" fillId="0" borderId="30" xfId="0" applyFont="1" applyBorder="1" applyAlignment="1">
      <alignment horizontal="left" vertical="center"/>
    </xf>
    <xf numFmtId="0" fontId="7" fillId="0" borderId="30" xfId="0" applyFont="1" applyBorder="1" applyAlignment="1">
      <alignment vertical="center"/>
    </xf>
    <xf numFmtId="0" fontId="102" fillId="0" borderId="29" xfId="0" applyFont="1" applyBorder="1" applyAlignment="1">
      <alignment horizontal="left" vertical="center"/>
    </xf>
    <xf numFmtId="0" fontId="103" fillId="0" borderId="29" xfId="0" applyFont="1" applyBorder="1" applyAlignment="1">
      <alignment horizontal="left" vertical="center"/>
    </xf>
    <xf numFmtId="0" fontId="104" fillId="0" borderId="30" xfId="0" applyFont="1" applyBorder="1" applyAlignment="1">
      <alignment horizontal="left" vertical="center"/>
    </xf>
    <xf numFmtId="0" fontId="105" fillId="0" borderId="30" xfId="0" applyFont="1" applyBorder="1" applyAlignment="1">
      <alignment horizontal="left" vertical="center"/>
    </xf>
    <xf numFmtId="0" fontId="106" fillId="0" borderId="30" xfId="0" applyFont="1" applyBorder="1" applyAlignment="1">
      <alignment horizontal="left" vertical="center"/>
    </xf>
    <xf numFmtId="0" fontId="107" fillId="0" borderId="29" xfId="0" applyFont="1" applyBorder="1" applyAlignment="1">
      <alignment horizontal="left" vertical="center"/>
    </xf>
    <xf numFmtId="0" fontId="108" fillId="0" borderId="1" xfId="0" applyFont="1" applyBorder="1" applyAlignment="1">
      <alignment horizontal="center" vertical="center" wrapText="1"/>
    </xf>
    <xf numFmtId="0" fontId="109" fillId="0" borderId="30" xfId="0" applyFont="1" applyBorder="1" applyAlignment="1">
      <alignment horizontal="left" vertical="center"/>
    </xf>
    <xf numFmtId="0" fontId="7" fillId="0" borderId="32" xfId="0" applyFont="1" applyBorder="1" applyAlignment="1">
      <alignment vertical="center"/>
    </xf>
    <xf numFmtId="0" fontId="7" fillId="0" borderId="5" xfId="0" applyFont="1" applyBorder="1" applyAlignment="1">
      <alignment vertical="center" wrapText="1"/>
    </xf>
    <xf numFmtId="0" fontId="110" fillId="0" borderId="1" xfId="0" applyFont="1" applyBorder="1" applyAlignment="1">
      <alignment vertical="center"/>
    </xf>
    <xf numFmtId="0" fontId="111" fillId="0" borderId="4" xfId="0" applyFont="1" applyBorder="1" applyAlignment="1">
      <alignment horizontal="left" vertical="center"/>
    </xf>
    <xf numFmtId="0" fontId="7" fillId="0" borderId="4" xfId="0" applyFont="1" applyBorder="1" applyAlignment="1">
      <alignment horizontal="left" vertical="center"/>
    </xf>
    <xf numFmtId="0" fontId="112" fillId="3" borderId="1" xfId="0" applyFont="1" applyFill="1" applyBorder="1" applyAlignment="1">
      <alignment vertical="center"/>
    </xf>
    <xf numFmtId="0" fontId="7" fillId="12" borderId="1" xfId="0" applyFont="1" applyFill="1" applyBorder="1" applyAlignment="1">
      <alignment vertical="center" wrapText="1"/>
    </xf>
    <xf numFmtId="0" fontId="113" fillId="0" borderId="4" xfId="0" applyFont="1" applyBorder="1" applyAlignment="1">
      <alignment vertical="center" wrapText="1"/>
    </xf>
    <xf numFmtId="0" fontId="7" fillId="0" borderId="0" xfId="0" applyFont="1" applyAlignment="1">
      <alignment vertical="center"/>
    </xf>
    <xf numFmtId="9" fontId="114" fillId="0" borderId="1" xfId="0" applyNumberFormat="1" applyFont="1" applyBorder="1" applyAlignment="1">
      <alignment vertical="center"/>
    </xf>
    <xf numFmtId="0" fontId="7" fillId="0" borderId="1" xfId="0" applyFont="1" applyBorder="1" applyAlignment="1">
      <alignment horizontal="left" vertical="center" wrapText="1"/>
    </xf>
    <xf numFmtId="0" fontId="7" fillId="0" borderId="1" xfId="0" applyFont="1" applyBorder="1" applyAlignment="1">
      <alignment horizontal="left" vertical="center"/>
    </xf>
    <xf numFmtId="0" fontId="7" fillId="0" borderId="1" xfId="0" applyFont="1" applyBorder="1" applyAlignment="1">
      <alignment vertical="center"/>
    </xf>
    <xf numFmtId="0" fontId="115" fillId="0" borderId="1" xfId="0" applyFont="1" applyBorder="1" applyAlignment="1">
      <alignment vertical="center" wrapText="1"/>
    </xf>
    <xf numFmtId="0" fontId="7" fillId="0" borderId="1" xfId="0" applyFont="1" applyBorder="1" applyAlignment="1">
      <alignment vertical="center"/>
    </xf>
    <xf numFmtId="0" fontId="7" fillId="0" borderId="1" xfId="0" applyFont="1" applyBorder="1" applyAlignment="1">
      <alignment horizontal="center" vertical="center"/>
    </xf>
    <xf numFmtId="0" fontId="116" fillId="0" borderId="0" xfId="0" applyFont="1" applyAlignment="1">
      <alignment vertical="center"/>
    </xf>
    <xf numFmtId="0" fontId="6" fillId="0" borderId="26" xfId="0" applyFont="1" applyBorder="1" applyAlignment="1">
      <alignment horizontal="center" vertical="center"/>
    </xf>
    <xf numFmtId="0" fontId="6" fillId="0" borderId="26" xfId="0" applyFont="1" applyBorder="1" applyAlignment="1">
      <alignment horizontal="center" vertical="center" wrapText="1"/>
    </xf>
    <xf numFmtId="0" fontId="6" fillId="0" borderId="0" xfId="0" applyFont="1" applyAlignment="1">
      <alignment vertical="center" wrapText="1"/>
    </xf>
    <xf numFmtId="0" fontId="117" fillId="0" borderId="0" xfId="0" applyFont="1" applyAlignment="1">
      <alignment vertical="center" wrapText="1"/>
    </xf>
    <xf numFmtId="3" fontId="7" fillId="0" borderId="1" xfId="0" applyNumberFormat="1" applyFont="1" applyBorder="1" applyAlignment="1">
      <alignment vertical="center"/>
    </xf>
    <xf numFmtId="0" fontId="49" fillId="0" borderId="0" xfId="0" applyFont="1" applyAlignment="1">
      <alignment vertical="center" wrapText="1"/>
    </xf>
    <xf numFmtId="0" fontId="118" fillId="0" borderId="1" xfId="0" applyFont="1" applyBorder="1" applyAlignment="1">
      <alignment vertical="center"/>
    </xf>
    <xf numFmtId="0" fontId="6" fillId="15" borderId="1" xfId="0" applyFont="1" applyFill="1" applyBorder="1" applyAlignment="1">
      <alignment vertical="center"/>
    </xf>
    <xf numFmtId="0" fontId="6" fillId="0" borderId="30" xfId="0" applyFont="1" applyBorder="1" applyAlignment="1">
      <alignment vertical="center"/>
    </xf>
    <xf numFmtId="0" fontId="119" fillId="0" borderId="1" xfId="0" applyFont="1" applyBorder="1" applyAlignment="1">
      <alignment vertical="center"/>
    </xf>
    <xf numFmtId="164" fontId="7" fillId="0" borderId="1" xfId="0" applyNumberFormat="1" applyFont="1" applyBorder="1" applyAlignment="1">
      <alignment horizontal="left" vertical="center"/>
    </xf>
    <xf numFmtId="0" fontId="120" fillId="0" borderId="30" xfId="0" applyFont="1" applyBorder="1" applyAlignment="1">
      <alignment vertical="center"/>
    </xf>
    <xf numFmtId="0" fontId="121" fillId="0" borderId="29" xfId="0" applyFont="1" applyBorder="1" applyAlignment="1">
      <alignment horizontal="center" vertical="center"/>
    </xf>
    <xf numFmtId="0" fontId="122" fillId="0" borderId="30" xfId="0" applyFont="1" applyBorder="1" applyAlignment="1">
      <alignment vertical="center"/>
    </xf>
    <xf numFmtId="0" fontId="7" fillId="0" borderId="1" xfId="0" applyFont="1" applyBorder="1" applyAlignment="1">
      <alignment horizontal="left" vertical="center" wrapText="1"/>
    </xf>
    <xf numFmtId="0" fontId="123" fillId="0" borderId="29" xfId="0" applyFont="1" applyBorder="1" applyAlignment="1">
      <alignment horizontal="center" vertical="center"/>
    </xf>
    <xf numFmtId="0" fontId="124" fillId="0" borderId="35" xfId="0" applyFont="1" applyBorder="1" applyAlignment="1">
      <alignment horizontal="center" vertical="center"/>
    </xf>
    <xf numFmtId="0" fontId="125" fillId="0" borderId="35" xfId="0" applyFont="1" applyBorder="1" applyAlignment="1">
      <alignment horizontal="center" vertical="center"/>
    </xf>
    <xf numFmtId="0" fontId="126" fillId="0" borderId="29" xfId="0" applyFont="1" applyBorder="1" applyAlignment="1">
      <alignment vertical="center"/>
    </xf>
    <xf numFmtId="0" fontId="127" fillId="0" borderId="29" xfId="0" applyFont="1" applyBorder="1" applyAlignment="1">
      <alignment vertical="center"/>
    </xf>
    <xf numFmtId="0" fontId="128" fillId="0" borderId="30" xfId="0" applyFont="1" applyBorder="1" applyAlignment="1">
      <alignment vertical="center" wrapText="1"/>
    </xf>
    <xf numFmtId="0" fontId="129" fillId="0" borderId="29" xfId="0" applyFont="1" applyBorder="1" applyAlignment="1">
      <alignment vertical="center"/>
    </xf>
    <xf numFmtId="0" fontId="9" fillId="0" borderId="29" xfId="0" applyFont="1" applyBorder="1" applyAlignment="1">
      <alignment vertical="center"/>
    </xf>
    <xf numFmtId="0" fontId="130" fillId="0" borderId="30" xfId="0" applyFont="1" applyBorder="1" applyAlignment="1">
      <alignment horizontal="left" vertical="center"/>
    </xf>
    <xf numFmtId="0" fontId="131" fillId="0" borderId="30" xfId="0" applyFont="1" applyBorder="1" applyAlignment="1">
      <alignment vertical="center"/>
    </xf>
    <xf numFmtId="0" fontId="132" fillId="0" borderId="29" xfId="0" applyFont="1" applyBorder="1" applyAlignment="1">
      <alignment vertical="center"/>
    </xf>
    <xf numFmtId="0" fontId="6" fillId="0" borderId="30" xfId="0" applyFont="1" applyBorder="1" applyAlignment="1">
      <alignment vertical="center"/>
    </xf>
    <xf numFmtId="0" fontId="6" fillId="21" borderId="1" xfId="0" applyFont="1" applyFill="1" applyBorder="1" applyAlignment="1">
      <alignment vertical="center"/>
    </xf>
    <xf numFmtId="0" fontId="6" fillId="0" borderId="1" xfId="0" applyFont="1" applyBorder="1" applyAlignment="1">
      <alignment vertical="center"/>
    </xf>
    <xf numFmtId="0" fontId="6" fillId="23" borderId="1" xfId="0" applyFont="1" applyFill="1" applyBorder="1" applyAlignment="1">
      <alignment vertical="center"/>
    </xf>
    <xf numFmtId="0" fontId="6" fillId="0" borderId="29" xfId="0" applyFont="1" applyBorder="1" applyAlignment="1">
      <alignment vertical="center" wrapText="1"/>
    </xf>
    <xf numFmtId="0" fontId="133" fillId="0" borderId="0" xfId="0" applyFont="1" applyAlignment="1">
      <alignment vertical="center"/>
    </xf>
    <xf numFmtId="0" fontId="6" fillId="0" borderId="0" xfId="0" applyFont="1" applyAlignment="1">
      <alignment vertical="center"/>
    </xf>
    <xf numFmtId="0" fontId="134" fillId="0" borderId="1" xfId="0" applyFont="1" applyBorder="1" applyAlignment="1">
      <alignment horizontal="left" vertical="center" wrapText="1"/>
    </xf>
    <xf numFmtId="167" fontId="7" fillId="0" borderId="1" xfId="0" applyNumberFormat="1" applyFont="1" applyBorder="1" applyAlignment="1">
      <alignment horizontal="left" vertical="center" wrapText="1"/>
    </xf>
    <xf numFmtId="0" fontId="135" fillId="0" borderId="0" xfId="0" applyFont="1" applyAlignment="1">
      <alignment horizontal="center" vertical="center"/>
    </xf>
    <xf numFmtId="0" fontId="7" fillId="0" borderId="30" xfId="0" quotePrefix="1" applyFont="1" applyBorder="1" applyAlignment="1">
      <alignment vertical="center"/>
    </xf>
    <xf numFmtId="0" fontId="113" fillId="0" borderId="0" xfId="0" applyFont="1" applyAlignment="1">
      <alignment vertical="center" wrapText="1"/>
    </xf>
    <xf numFmtId="0" fontId="113" fillId="0" borderId="0" xfId="0" applyFont="1" applyAlignment="1">
      <alignment vertical="center" wrapText="1"/>
    </xf>
    <xf numFmtId="0" fontId="136" fillId="3" borderId="1" xfId="0" applyFont="1" applyFill="1" applyBorder="1" applyAlignment="1">
      <alignment vertical="center"/>
    </xf>
    <xf numFmtId="0" fontId="7" fillId="0" borderId="30" xfId="0" applyFont="1" applyBorder="1" applyAlignment="1">
      <alignment horizontal="left" vertical="center"/>
    </xf>
    <xf numFmtId="0" fontId="7" fillId="24" borderId="1" xfId="0" applyFont="1" applyFill="1" applyBorder="1" applyAlignment="1">
      <alignment vertical="center" wrapText="1"/>
    </xf>
    <xf numFmtId="0" fontId="7" fillId="24" borderId="1" xfId="0" applyFont="1" applyFill="1" applyBorder="1" applyAlignment="1">
      <alignment vertical="center"/>
    </xf>
    <xf numFmtId="0" fontId="49" fillId="0" borderId="1" xfId="0" applyFont="1" applyBorder="1" applyAlignment="1">
      <alignment vertical="center" wrapText="1"/>
    </xf>
    <xf numFmtId="0" fontId="7" fillId="3" borderId="1" xfId="0" applyFont="1" applyFill="1" applyBorder="1" applyAlignment="1">
      <alignment vertical="center"/>
    </xf>
    <xf numFmtId="0" fontId="7" fillId="0" borderId="2" xfId="0" applyFont="1" applyBorder="1" applyAlignment="1">
      <alignment vertical="center"/>
    </xf>
    <xf numFmtId="0" fontId="137" fillId="0" borderId="2" xfId="0" applyFont="1" applyBorder="1" applyAlignment="1">
      <alignment vertical="center"/>
    </xf>
    <xf numFmtId="0" fontId="7" fillId="0" borderId="2" xfId="0" applyFont="1" applyBorder="1" applyAlignment="1">
      <alignment vertical="center"/>
    </xf>
    <xf numFmtId="0" fontId="7" fillId="0" borderId="2" xfId="0" applyFont="1" applyBorder="1" applyAlignment="1">
      <alignment vertical="center"/>
    </xf>
    <xf numFmtId="0" fontId="7" fillId="0" borderId="2" xfId="0" applyFont="1" applyBorder="1" applyAlignment="1">
      <alignment vertical="center" wrapText="1"/>
    </xf>
    <xf numFmtId="0" fontId="7" fillId="0" borderId="2" xfId="0" applyFont="1" applyBorder="1" applyAlignment="1">
      <alignment vertical="center" wrapText="1"/>
    </xf>
    <xf numFmtId="0" fontId="7" fillId="3" borderId="1" xfId="0" applyFont="1" applyFill="1" applyBorder="1" applyAlignment="1">
      <alignment vertical="center"/>
    </xf>
    <xf numFmtId="0" fontId="7" fillId="3" borderId="1" xfId="0" applyFont="1" applyFill="1" applyBorder="1" applyAlignment="1">
      <alignment vertical="center" wrapText="1"/>
    </xf>
    <xf numFmtId="0" fontId="7" fillId="0" borderId="4" xfId="0" applyFont="1" applyBorder="1" applyAlignment="1">
      <alignment horizontal="left" vertical="center" wrapText="1"/>
    </xf>
    <xf numFmtId="0" fontId="7" fillId="0" borderId="4" xfId="0" applyFont="1" applyBorder="1" applyAlignment="1">
      <alignment horizontal="left" vertical="center"/>
    </xf>
    <xf numFmtId="0" fontId="7" fillId="0" borderId="4" xfId="0" applyFont="1" applyBorder="1" applyAlignment="1">
      <alignment vertical="center" wrapText="1"/>
    </xf>
    <xf numFmtId="0" fontId="138" fillId="0" borderId="1" xfId="0" applyFont="1" applyBorder="1" applyAlignment="1">
      <alignment vertical="center"/>
    </xf>
    <xf numFmtId="0" fontId="7" fillId="0" borderId="0" xfId="0" applyFont="1" applyAlignment="1">
      <alignment horizontal="left" vertical="center"/>
    </xf>
    <xf numFmtId="0" fontId="139" fillId="0" borderId="1" xfId="0" applyFont="1" applyBorder="1" applyAlignment="1">
      <alignment vertical="center"/>
    </xf>
    <xf numFmtId="0" fontId="7" fillId="0" borderId="0" xfId="0" applyFont="1" applyAlignment="1">
      <alignment horizontal="center" vertical="center"/>
    </xf>
    <xf numFmtId="0" fontId="7" fillId="0" borderId="4" xfId="0" applyFont="1" applyBorder="1" applyAlignment="1">
      <alignment vertical="center"/>
    </xf>
    <xf numFmtId="0" fontId="140" fillId="0" borderId="29" xfId="0" applyFont="1" applyBorder="1" applyAlignment="1">
      <alignment horizontal="left" vertical="center"/>
    </xf>
    <xf numFmtId="0" fontId="141" fillId="0" borderId="29" xfId="0" applyFont="1" applyBorder="1" applyAlignment="1">
      <alignment horizontal="left" vertical="center"/>
    </xf>
    <xf numFmtId="0" fontId="7" fillId="0" borderId="1" xfId="0" quotePrefix="1" applyFont="1" applyBorder="1" applyAlignment="1">
      <alignment vertical="center"/>
    </xf>
    <xf numFmtId="0" fontId="7" fillId="0" borderId="5" xfId="0" applyFont="1" applyBorder="1" applyAlignment="1">
      <alignment vertical="center" wrapText="1"/>
    </xf>
    <xf numFmtId="0" fontId="7" fillId="0" borderId="4" xfId="0" applyFont="1" applyBorder="1" applyAlignment="1">
      <alignment vertical="center"/>
    </xf>
    <xf numFmtId="0" fontId="7" fillId="0" borderId="36" xfId="0" applyFont="1" applyBorder="1" applyAlignment="1">
      <alignment vertical="center" wrapText="1"/>
    </xf>
    <xf numFmtId="0" fontId="7" fillId="0" borderId="37" xfId="0" applyFont="1" applyBorder="1" applyAlignment="1">
      <alignment horizontal="left" vertical="center" wrapText="1"/>
    </xf>
    <xf numFmtId="0" fontId="7" fillId="0" borderId="5" xfId="0" applyFont="1" applyBorder="1" applyAlignment="1">
      <alignment horizontal="left" vertical="center"/>
    </xf>
    <xf numFmtId="0" fontId="7" fillId="0" borderId="31" xfId="0" applyFont="1" applyBorder="1" applyAlignment="1">
      <alignment vertical="center" wrapText="1"/>
    </xf>
    <xf numFmtId="0" fontId="7" fillId="0" borderId="29" xfId="0" applyFont="1" applyBorder="1" applyAlignment="1">
      <alignment horizontal="left" vertical="center"/>
    </xf>
    <xf numFmtId="0" fontId="142" fillId="0" borderId="35" xfId="0" applyFont="1" applyBorder="1" applyAlignment="1">
      <alignment horizontal="left" vertical="center"/>
    </xf>
    <xf numFmtId="0" fontId="143" fillId="0" borderId="35" xfId="0" applyFont="1" applyBorder="1" applyAlignment="1">
      <alignment horizontal="left" vertical="center"/>
    </xf>
    <xf numFmtId="0" fontId="144" fillId="0" borderId="1" xfId="0" applyFont="1" applyBorder="1" applyAlignment="1">
      <alignment horizontal="left" vertical="center"/>
    </xf>
    <xf numFmtId="0" fontId="7" fillId="0" borderId="31" xfId="0" applyFont="1" applyBorder="1" applyAlignment="1">
      <alignment vertical="center" wrapText="1"/>
    </xf>
    <xf numFmtId="0" fontId="145" fillId="0" borderId="29" xfId="0" applyFont="1" applyBorder="1" applyAlignment="1">
      <alignment horizontal="left" vertical="center"/>
    </xf>
    <xf numFmtId="0" fontId="146" fillId="0" borderId="29" xfId="0" applyFont="1" applyBorder="1" applyAlignment="1">
      <alignment horizontal="left" vertical="center"/>
    </xf>
    <xf numFmtId="0" fontId="147" fillId="0" borderId="29" xfId="0" applyFont="1" applyBorder="1" applyAlignment="1">
      <alignment horizontal="left" vertical="center"/>
    </xf>
    <xf numFmtId="0" fontId="148" fillId="0" borderId="29" xfId="0" applyFont="1" applyBorder="1" applyAlignment="1">
      <alignment horizontal="left" vertical="center"/>
    </xf>
    <xf numFmtId="0" fontId="149" fillId="0" borderId="29" xfId="0" applyFont="1" applyBorder="1" applyAlignment="1">
      <alignment horizontal="left" vertical="center"/>
    </xf>
    <xf numFmtId="0" fontId="74" fillId="0" borderId="1" xfId="0" applyFont="1" applyBorder="1" applyAlignment="1">
      <alignment vertical="center"/>
    </xf>
    <xf numFmtId="0" fontId="6" fillId="0" borderId="5" xfId="0" applyFont="1" applyBorder="1" applyAlignment="1">
      <alignment vertical="center" wrapText="1"/>
    </xf>
    <xf numFmtId="0" fontId="150" fillId="3" borderId="29" xfId="0" applyFont="1" applyFill="1" applyBorder="1" applyAlignment="1">
      <alignment vertical="center"/>
    </xf>
    <xf numFmtId="0" fontId="6" fillId="0" borderId="2" xfId="0" applyFont="1" applyBorder="1" applyAlignment="1">
      <alignment vertical="center"/>
    </xf>
    <xf numFmtId="0" fontId="6" fillId="15" borderId="2" xfId="0" applyFont="1" applyFill="1" applyBorder="1" applyAlignment="1">
      <alignment vertical="center"/>
    </xf>
    <xf numFmtId="0" fontId="6" fillId="0" borderId="32" xfId="0" applyFont="1" applyBorder="1" applyAlignment="1">
      <alignment vertical="center"/>
    </xf>
    <xf numFmtId="0" fontId="6" fillId="0" borderId="2" xfId="0" applyFont="1" applyBorder="1" applyAlignment="1">
      <alignment vertical="center"/>
    </xf>
    <xf numFmtId="0" fontId="151" fillId="0" borderId="33" xfId="0" applyFont="1" applyBorder="1" applyAlignment="1">
      <alignment vertical="center"/>
    </xf>
    <xf numFmtId="0" fontId="7" fillId="0" borderId="5" xfId="0" applyFont="1" applyBorder="1" applyAlignment="1">
      <alignment vertical="center"/>
    </xf>
    <xf numFmtId="0" fontId="7" fillId="10" borderId="1" xfId="0" applyFont="1" applyFill="1" applyBorder="1" applyAlignment="1">
      <alignment vertical="center"/>
    </xf>
    <xf numFmtId="3" fontId="6" fillId="0" borderId="1" xfId="0" applyNumberFormat="1" applyFont="1" applyBorder="1" applyAlignment="1">
      <alignment vertical="center" wrapText="1"/>
    </xf>
    <xf numFmtId="0" fontId="152" fillId="25" borderId="0" xfId="0" applyFont="1" applyFill="1" applyAlignment="1">
      <alignment vertical="center"/>
    </xf>
    <xf numFmtId="0" fontId="6" fillId="0" borderId="37" xfId="0" applyFont="1" applyBorder="1" applyAlignment="1">
      <alignment vertical="center"/>
    </xf>
    <xf numFmtId="0" fontId="6" fillId="0" borderId="1" xfId="0" applyFont="1" applyBorder="1" applyAlignment="1">
      <alignment horizontal="center" vertical="center" wrapText="1"/>
    </xf>
    <xf numFmtId="0" fontId="153" fillId="0" borderId="1" xfId="0" applyFont="1" applyBorder="1" applyAlignment="1">
      <alignment vertical="center"/>
    </xf>
    <xf numFmtId="165" fontId="7" fillId="0" borderId="1" xfId="0" applyNumberFormat="1" applyFont="1" applyBorder="1" applyAlignment="1">
      <alignment horizontal="left" vertical="center"/>
    </xf>
    <xf numFmtId="0" fontId="7" fillId="0" borderId="5" xfId="0" applyFont="1" applyBorder="1" applyAlignment="1">
      <alignment vertical="center"/>
    </xf>
    <xf numFmtId="0" fontId="154" fillId="0" borderId="1" xfId="0" applyFont="1" applyBorder="1" applyAlignment="1">
      <alignment horizontal="center" vertical="center"/>
    </xf>
    <xf numFmtId="0" fontId="155" fillId="0" borderId="14" xfId="0" applyFont="1" applyBorder="1" applyAlignment="1">
      <alignment vertical="center"/>
    </xf>
    <xf numFmtId="0" fontId="156" fillId="0" borderId="1" xfId="0" applyFont="1" applyBorder="1" applyAlignment="1">
      <alignment horizontal="center" vertical="center"/>
    </xf>
    <xf numFmtId="0" fontId="6" fillId="0" borderId="1" xfId="0" applyFont="1" applyBorder="1" applyAlignment="1">
      <alignment vertical="center"/>
    </xf>
    <xf numFmtId="0" fontId="157" fillId="0" borderId="1" xfId="0" applyFont="1" applyBorder="1" applyAlignment="1">
      <alignment vertical="center"/>
    </xf>
    <xf numFmtId="0" fontId="7" fillId="0" borderId="1" xfId="0" applyFont="1" applyBorder="1" applyAlignment="1">
      <alignment horizontal="left" vertical="center"/>
    </xf>
    <xf numFmtId="0" fontId="6" fillId="0" borderId="1" xfId="0" applyFont="1" applyBorder="1" applyAlignment="1">
      <alignment horizontal="left" vertical="center"/>
    </xf>
    <xf numFmtId="0" fontId="6" fillId="0" borderId="1" xfId="0" applyFont="1" applyBorder="1" applyAlignment="1">
      <alignment horizontal="left" vertical="center"/>
    </xf>
    <xf numFmtId="0" fontId="7" fillId="0" borderId="2" xfId="0" applyFont="1" applyBorder="1" applyAlignment="1">
      <alignment horizontal="center" vertical="center"/>
    </xf>
    <xf numFmtId="0" fontId="7" fillId="0" borderId="2" xfId="0" applyFont="1" applyBorder="1" applyAlignment="1">
      <alignment vertical="center"/>
    </xf>
    <xf numFmtId="0" fontId="7" fillId="11" borderId="2" xfId="0" applyFont="1" applyFill="1" applyBorder="1" applyAlignment="1">
      <alignment vertical="center"/>
    </xf>
    <xf numFmtId="0" fontId="7" fillId="0" borderId="2" xfId="0" applyFont="1" applyBorder="1" applyAlignment="1">
      <alignment horizontal="left" vertical="center"/>
    </xf>
    <xf numFmtId="0" fontId="158" fillId="0" borderId="2" xfId="0" applyFont="1" applyBorder="1" applyAlignment="1">
      <alignment horizontal="left" vertical="center"/>
    </xf>
    <xf numFmtId="0" fontId="7" fillId="0" borderId="2" xfId="0" applyFont="1" applyBorder="1" applyAlignment="1">
      <alignment horizontal="left" vertical="center"/>
    </xf>
    <xf numFmtId="0" fontId="7" fillId="0" borderId="2" xfId="0" applyFont="1" applyBorder="1" applyAlignment="1">
      <alignment horizontal="left" vertical="center"/>
    </xf>
    <xf numFmtId="0" fontId="7" fillId="0" borderId="2" xfId="0" applyFont="1" applyBorder="1" applyAlignment="1">
      <alignment horizontal="left" vertical="center" wrapText="1"/>
    </xf>
    <xf numFmtId="0" fontId="159" fillId="0" borderId="2" xfId="0" applyFont="1" applyBorder="1" applyAlignment="1">
      <alignment vertical="center"/>
    </xf>
    <xf numFmtId="0" fontId="7" fillId="0" borderId="2" xfId="0" applyFont="1" applyBorder="1" applyAlignment="1">
      <alignment horizontal="center" vertical="center"/>
    </xf>
    <xf numFmtId="0" fontId="160" fillId="3" borderId="2" xfId="0" applyFont="1" applyFill="1" applyBorder="1" applyAlignment="1">
      <alignment vertical="center"/>
    </xf>
    <xf numFmtId="0" fontId="6" fillId="0" borderId="1" xfId="0" applyFont="1" applyBorder="1" applyAlignment="1">
      <alignment horizontal="center" vertical="center"/>
    </xf>
    <xf numFmtId="0" fontId="7" fillId="0" borderId="1" xfId="0" applyFont="1" applyBorder="1" applyAlignment="1">
      <alignment horizontal="left" vertical="center"/>
    </xf>
    <xf numFmtId="0" fontId="161" fillId="0" borderId="0" xfId="0" applyFont="1" applyAlignment="1">
      <alignment horizontal="left" vertical="center" wrapText="1"/>
    </xf>
    <xf numFmtId="0" fontId="162" fillId="0" borderId="1" xfId="0" applyFont="1" applyBorder="1" applyAlignment="1">
      <alignment horizontal="left" vertical="center"/>
    </xf>
    <xf numFmtId="0" fontId="7" fillId="0" borderId="1" xfId="0" applyFont="1" applyBorder="1" applyAlignment="1">
      <alignment horizontal="left" vertical="center"/>
    </xf>
    <xf numFmtId="0" fontId="7" fillId="0" borderId="1" xfId="0" applyFont="1" applyBorder="1" applyAlignment="1">
      <alignment horizontal="left" vertical="center"/>
    </xf>
    <xf numFmtId="0" fontId="163" fillId="0" borderId="1" xfId="0" applyFont="1" applyBorder="1" applyAlignment="1">
      <alignment horizontal="left" vertical="center"/>
    </xf>
    <xf numFmtId="0" fontId="164" fillId="0" borderId="0" xfId="0" applyFont="1" applyAlignment="1">
      <alignment vertical="center"/>
    </xf>
    <xf numFmtId="0" fontId="165" fillId="0" borderId="0" xfId="0" applyFont="1" applyAlignment="1">
      <alignment vertical="center"/>
    </xf>
    <xf numFmtId="0" fontId="166" fillId="0" borderId="0" xfId="0" applyFont="1" applyAlignment="1">
      <alignment horizontal="left" vertical="center"/>
    </xf>
    <xf numFmtId="0" fontId="7" fillId="0" borderId="0" xfId="0" applyFont="1" applyAlignment="1">
      <alignment horizontal="center" vertical="center"/>
    </xf>
    <xf numFmtId="0" fontId="9" fillId="0" borderId="1" xfId="0" applyFont="1" applyBorder="1" applyAlignment="1">
      <alignment vertical="center" wrapText="1"/>
    </xf>
    <xf numFmtId="0" fontId="9" fillId="0" borderId="1" xfId="0" applyFont="1" applyBorder="1" applyAlignment="1">
      <alignment vertical="center" wrapText="1"/>
    </xf>
    <xf numFmtId="0" fontId="9" fillId="0" borderId="0" xfId="0" applyFont="1" applyAlignment="1">
      <alignment vertical="center" wrapText="1"/>
    </xf>
    <xf numFmtId="0" fontId="7" fillId="0" borderId="33" xfId="0" applyFont="1" applyBorder="1" applyAlignment="1">
      <alignment vertical="center"/>
    </xf>
    <xf numFmtId="0" fontId="7" fillId="0" borderId="32" xfId="0" applyFont="1" applyBorder="1" applyAlignment="1">
      <alignment vertical="center"/>
    </xf>
    <xf numFmtId="0" fontId="167" fillId="0" borderId="3" xfId="0" applyFont="1" applyBorder="1" applyAlignment="1">
      <alignment vertical="center"/>
    </xf>
    <xf numFmtId="0" fontId="7" fillId="0" borderId="2" xfId="0" applyFont="1" applyBorder="1" applyAlignment="1">
      <alignment vertical="center"/>
    </xf>
    <xf numFmtId="0" fontId="49" fillId="0" borderId="2" xfId="0" applyFont="1" applyBorder="1" applyAlignment="1">
      <alignment vertical="center" wrapText="1"/>
    </xf>
    <xf numFmtId="0" fontId="168" fillId="0" borderId="2" xfId="0" applyFont="1" applyBorder="1" applyAlignment="1">
      <alignment vertical="center"/>
    </xf>
    <xf numFmtId="0" fontId="169" fillId="0" borderId="0" xfId="0" applyFont="1" applyAlignment="1">
      <alignment vertical="center"/>
    </xf>
    <xf numFmtId="165" fontId="7" fillId="0" borderId="0" xfId="0" applyNumberFormat="1" applyFont="1" applyAlignment="1">
      <alignment horizontal="left" vertical="center" wrapText="1"/>
    </xf>
    <xf numFmtId="0" fontId="170" fillId="0" borderId="1" xfId="0" applyFont="1" applyBorder="1" applyAlignment="1">
      <alignment vertical="center"/>
    </xf>
    <xf numFmtId="0" fontId="170" fillId="0" borderId="1" xfId="0" applyFont="1" applyBorder="1" applyAlignment="1">
      <alignment vertical="center"/>
    </xf>
    <xf numFmtId="0" fontId="171" fillId="0" borderId="0" xfId="0" applyFont="1" applyAlignment="1">
      <alignment vertical="center"/>
    </xf>
    <xf numFmtId="0" fontId="172" fillId="0" borderId="2" xfId="0" applyFont="1" applyBorder="1" applyAlignment="1">
      <alignment vertical="center"/>
    </xf>
    <xf numFmtId="0" fontId="173" fillId="0" borderId="29" xfId="0" applyFont="1" applyBorder="1" applyAlignment="1">
      <alignment horizontal="left" vertical="center"/>
    </xf>
    <xf numFmtId="0" fontId="174" fillId="0" borderId="29" xfId="0" applyFont="1" applyBorder="1" applyAlignment="1">
      <alignment horizontal="left" vertical="center"/>
    </xf>
    <xf numFmtId="0" fontId="175" fillId="0" borderId="30" xfId="0" applyFont="1" applyBorder="1" applyAlignment="1">
      <alignment horizontal="left" vertical="center"/>
    </xf>
    <xf numFmtId="0" fontId="7" fillId="0" borderId="32" xfId="0" applyFont="1" applyBorder="1" applyAlignment="1">
      <alignment vertical="center" wrapText="1"/>
    </xf>
    <xf numFmtId="0" fontId="7" fillId="0" borderId="32" xfId="0" applyFont="1" applyBorder="1" applyAlignment="1">
      <alignment vertical="center" wrapText="1"/>
    </xf>
    <xf numFmtId="0" fontId="7" fillId="0" borderId="32" xfId="0" applyFont="1" applyBorder="1" applyAlignment="1">
      <alignment horizontal="left" vertical="center" wrapText="1"/>
    </xf>
    <xf numFmtId="0" fontId="9" fillId="0" borderId="1" xfId="0" applyFont="1" applyBorder="1" applyAlignment="1">
      <alignment vertical="center"/>
    </xf>
    <xf numFmtId="0" fontId="6" fillId="0" borderId="26" xfId="0" applyFont="1" applyBorder="1" applyAlignment="1">
      <alignment vertical="center"/>
    </xf>
    <xf numFmtId="165" fontId="6" fillId="0" borderId="26" xfId="0" applyNumberFormat="1" applyFont="1" applyBorder="1" applyAlignment="1">
      <alignment vertical="center"/>
    </xf>
    <xf numFmtId="0" fontId="9" fillId="0" borderId="1" xfId="0" applyFont="1" applyBorder="1" applyAlignment="1">
      <alignment vertical="center" wrapText="1"/>
    </xf>
    <xf numFmtId="0" fontId="9" fillId="3" borderId="0" xfId="0" applyFont="1" applyFill="1" applyAlignment="1">
      <alignment vertical="center" wrapText="1"/>
    </xf>
    <xf numFmtId="0" fontId="176" fillId="0" borderId="1" xfId="0" applyFont="1" applyBorder="1" applyAlignment="1">
      <alignment vertical="center"/>
    </xf>
    <xf numFmtId="0" fontId="7" fillId="0" borderId="0" xfId="0" applyFont="1" applyAlignment="1">
      <alignment horizontal="left" vertical="center"/>
    </xf>
    <xf numFmtId="0" fontId="177" fillId="0" borderId="1" xfId="0" applyFont="1" applyBorder="1" applyAlignment="1">
      <alignment vertical="center"/>
    </xf>
    <xf numFmtId="0" fontId="7" fillId="0" borderId="4" xfId="0" applyFont="1" applyBorder="1" applyAlignment="1">
      <alignment horizontal="center" vertical="center"/>
    </xf>
    <xf numFmtId="0" fontId="7" fillId="0" borderId="4" xfId="0" applyFont="1" applyBorder="1" applyAlignment="1">
      <alignment vertical="center"/>
    </xf>
    <xf numFmtId="0" fontId="7" fillId="0" borderId="4" xfId="0" applyFont="1" applyBorder="1" applyAlignment="1">
      <alignment vertical="center"/>
    </xf>
    <xf numFmtId="0" fontId="7" fillId="3" borderId="0" xfId="0" applyFont="1" applyFill="1" applyAlignment="1">
      <alignment vertical="center" wrapText="1"/>
    </xf>
    <xf numFmtId="0" fontId="7" fillId="0" borderId="1" xfId="0" applyFont="1" applyBorder="1" applyAlignment="1">
      <alignment horizontal="center" vertical="center"/>
    </xf>
    <xf numFmtId="0" fontId="9" fillId="0" borderId="1" xfId="0" applyFont="1" applyBorder="1" applyAlignment="1">
      <alignment vertical="center"/>
    </xf>
    <xf numFmtId="0" fontId="178" fillId="3" borderId="2" xfId="0" applyFont="1" applyFill="1" applyBorder="1" applyAlignment="1">
      <alignment vertical="center"/>
    </xf>
    <xf numFmtId="0" fontId="179" fillId="3" borderId="2" xfId="0" applyFont="1" applyFill="1" applyBorder="1" applyAlignment="1">
      <alignment vertical="center"/>
    </xf>
    <xf numFmtId="0" fontId="180" fillId="0" borderId="1" xfId="0" applyFont="1" applyBorder="1" applyAlignment="1">
      <alignment vertical="center" wrapText="1"/>
    </xf>
    <xf numFmtId="0" fontId="7" fillId="0" borderId="5" xfId="0" applyFont="1" applyBorder="1" applyAlignment="1">
      <alignment horizontal="left" vertical="center"/>
    </xf>
    <xf numFmtId="0" fontId="9" fillId="0" borderId="1" xfId="0" applyFont="1" applyBorder="1" applyAlignment="1">
      <alignment vertical="center" wrapText="1"/>
    </xf>
    <xf numFmtId="0" fontId="181" fillId="0" borderId="4" xfId="0" applyFont="1" applyBorder="1" applyAlignment="1">
      <alignment vertical="center" wrapText="1"/>
    </xf>
    <xf numFmtId="0" fontId="7" fillId="0" borderId="3" xfId="0" applyFont="1" applyBorder="1" applyAlignment="1">
      <alignment vertical="center"/>
    </xf>
    <xf numFmtId="0" fontId="182" fillId="0" borderId="1" xfId="0" applyFont="1" applyBorder="1" applyAlignment="1">
      <alignment vertical="center"/>
    </xf>
    <xf numFmtId="0" fontId="183" fillId="0" borderId="1" xfId="0" applyFont="1" applyBorder="1" applyAlignment="1">
      <alignment vertical="center"/>
    </xf>
    <xf numFmtId="0" fontId="184" fillId="0" borderId="0" xfId="0" applyFont="1" applyAlignment="1">
      <alignment vertical="center"/>
    </xf>
    <xf numFmtId="0" fontId="6" fillId="0" borderId="1" xfId="0" applyFont="1" applyBorder="1" applyAlignment="1">
      <alignment horizontal="right" vertical="center"/>
    </xf>
    <xf numFmtId="0" fontId="6" fillId="0" borderId="2" xfId="0" applyFont="1" applyBorder="1" applyAlignment="1">
      <alignment vertical="center"/>
    </xf>
    <xf numFmtId="0" fontId="6" fillId="0" borderId="1" xfId="0" applyFont="1" applyBorder="1" applyAlignment="1">
      <alignment horizontal="left" vertical="center"/>
    </xf>
    <xf numFmtId="0" fontId="6" fillId="0" borderId="14" xfId="0" applyFont="1" applyBorder="1" applyAlignment="1">
      <alignment horizontal="left" vertical="center"/>
    </xf>
    <xf numFmtId="0" fontId="185" fillId="0" borderId="0" xfId="0" applyFont="1" applyAlignment="1">
      <alignment horizontal="left" vertical="center"/>
    </xf>
    <xf numFmtId="0" fontId="7" fillId="0" borderId="5" xfId="0" applyFont="1" applyBorder="1" applyAlignment="1">
      <alignment vertical="center"/>
    </xf>
    <xf numFmtId="0" fontId="186" fillId="0" borderId="29" xfId="0" applyFont="1" applyBorder="1" applyAlignment="1">
      <alignment horizontal="left" vertical="center" wrapText="1"/>
    </xf>
    <xf numFmtId="0" fontId="7" fillId="0" borderId="5" xfId="0" applyFont="1" applyBorder="1" applyAlignment="1">
      <alignment vertical="center" wrapText="1"/>
    </xf>
    <xf numFmtId="0" fontId="7" fillId="0" borderId="1" xfId="0" applyFont="1" applyBorder="1" applyAlignment="1">
      <alignment vertical="center" wrapText="1"/>
    </xf>
    <xf numFmtId="0" fontId="7" fillId="0" borderId="5" xfId="0" applyFont="1" applyBorder="1" applyAlignment="1">
      <alignment vertical="center"/>
    </xf>
    <xf numFmtId="0" fontId="6" fillId="0" borderId="14" xfId="0" applyFont="1" applyBorder="1" applyAlignment="1">
      <alignment vertical="center"/>
    </xf>
    <xf numFmtId="0" fontId="74" fillId="3" borderId="0" xfId="0" applyFont="1" applyFill="1" applyAlignment="1">
      <alignment horizontal="left" vertical="center"/>
    </xf>
    <xf numFmtId="0" fontId="7" fillId="0" borderId="29" xfId="0" applyFont="1" applyBorder="1" applyAlignment="1">
      <alignment vertical="center"/>
    </xf>
    <xf numFmtId="0" fontId="9" fillId="0" borderId="29" xfId="0" applyFont="1" applyBorder="1" applyAlignment="1">
      <alignment horizontal="left" vertical="center"/>
    </xf>
    <xf numFmtId="0" fontId="9" fillId="0" borderId="29" xfId="0" applyFont="1" applyBorder="1" applyAlignment="1">
      <alignment horizontal="left" vertical="center"/>
    </xf>
    <xf numFmtId="0" fontId="9" fillId="0" borderId="30" xfId="0" applyFont="1" applyBorder="1" applyAlignment="1">
      <alignment horizontal="left" vertical="center"/>
    </xf>
    <xf numFmtId="0" fontId="9" fillId="0" borderId="29" xfId="0" applyFont="1" applyBorder="1" applyAlignment="1">
      <alignment horizontal="left" vertical="center"/>
    </xf>
    <xf numFmtId="0" fontId="134" fillId="0" borderId="1" xfId="0" applyFont="1" applyBorder="1" applyAlignment="1">
      <alignment horizontal="center" vertical="center"/>
    </xf>
    <xf numFmtId="0" fontId="134" fillId="0" borderId="1" xfId="0" applyFont="1" applyBorder="1" applyAlignment="1">
      <alignment vertical="center"/>
    </xf>
    <xf numFmtId="0" fontId="134" fillId="0" borderId="30" xfId="0" applyFont="1" applyBorder="1" applyAlignment="1">
      <alignment vertical="center" wrapText="1"/>
    </xf>
    <xf numFmtId="0" fontId="187" fillId="0" borderId="30" xfId="0" applyFont="1" applyBorder="1" applyAlignment="1">
      <alignment horizontal="left" vertical="center"/>
    </xf>
    <xf numFmtId="0" fontId="188" fillId="0" borderId="1" xfId="0" applyFont="1" applyBorder="1" applyAlignment="1">
      <alignment horizontal="left" vertical="center"/>
    </xf>
    <xf numFmtId="0" fontId="7" fillId="0" borderId="1" xfId="0" applyFont="1" applyBorder="1" applyAlignment="1">
      <alignment vertical="center" wrapText="1"/>
    </xf>
    <xf numFmtId="0" fontId="189" fillId="0" borderId="0" xfId="0" applyFont="1" applyAlignment="1">
      <alignment vertical="center"/>
    </xf>
    <xf numFmtId="0" fontId="190" fillId="0" borderId="1" xfId="0" applyFont="1" applyBorder="1" applyAlignment="1">
      <alignment vertical="center"/>
    </xf>
    <xf numFmtId="0" fontId="6" fillId="0" borderId="2" xfId="0" applyFont="1" applyBorder="1" applyAlignment="1">
      <alignment vertical="center" wrapText="1"/>
    </xf>
    <xf numFmtId="0" fontId="6" fillId="0" borderId="2" xfId="0" applyFont="1" applyBorder="1" applyAlignment="1">
      <alignment vertical="center" wrapText="1"/>
    </xf>
    <xf numFmtId="0" fontId="74" fillId="0" borderId="1" xfId="0" applyFont="1" applyBorder="1" applyAlignment="1">
      <alignment vertical="center"/>
    </xf>
    <xf numFmtId="0" fontId="6" fillId="0" borderId="1" xfId="0" applyFont="1" applyBorder="1" applyAlignment="1">
      <alignment horizontal="center" vertical="center"/>
    </xf>
    <xf numFmtId="0" fontId="6" fillId="0" borderId="29" xfId="0" applyFont="1" applyBorder="1" applyAlignment="1">
      <alignment vertical="center"/>
    </xf>
    <xf numFmtId="0" fontId="6" fillId="0" borderId="29" xfId="0" applyFont="1" applyBorder="1" applyAlignment="1">
      <alignment vertical="center"/>
    </xf>
    <xf numFmtId="0" fontId="7" fillId="0" borderId="1" xfId="0" applyFont="1" applyBorder="1" applyAlignment="1">
      <alignment vertical="center"/>
    </xf>
    <xf numFmtId="0" fontId="8" fillId="0" borderId="1" xfId="0" applyFont="1" applyBorder="1" applyAlignment="1">
      <alignment vertical="center"/>
    </xf>
    <xf numFmtId="0" fontId="7" fillId="3" borderId="0" xfId="0" applyFont="1" applyFill="1" applyAlignment="1">
      <alignment vertical="center" wrapText="1"/>
    </xf>
    <xf numFmtId="0" fontId="6" fillId="15" borderId="5" xfId="0" applyFont="1" applyFill="1" applyBorder="1" applyAlignment="1">
      <alignment vertical="center"/>
    </xf>
    <xf numFmtId="0" fontId="191" fillId="0" borderId="1" xfId="0" applyFont="1" applyBorder="1" applyAlignment="1">
      <alignment vertical="center" wrapText="1"/>
    </xf>
    <xf numFmtId="0" fontId="192" fillId="0" borderId="0" xfId="0" applyFont="1" applyAlignment="1">
      <alignment vertical="center"/>
    </xf>
    <xf numFmtId="0" fontId="193" fillId="0" borderId="30" xfId="0" applyFont="1" applyBorder="1" applyAlignment="1">
      <alignment vertical="center" wrapText="1"/>
    </xf>
    <xf numFmtId="0" fontId="8" fillId="0" borderId="1" xfId="0" applyFont="1" applyBorder="1" applyAlignment="1">
      <alignment vertical="center"/>
    </xf>
    <xf numFmtId="0" fontId="194" fillId="0" borderId="0" xfId="0" applyFont="1" applyAlignment="1">
      <alignment vertical="center"/>
    </xf>
    <xf numFmtId="0" fontId="195" fillId="0" borderId="0" xfId="0" applyFont="1" applyAlignment="1">
      <alignment vertical="center"/>
    </xf>
    <xf numFmtId="0" fontId="196" fillId="0" borderId="1" xfId="0" applyFont="1" applyBorder="1" applyAlignment="1">
      <alignment vertical="center" wrapText="1"/>
    </xf>
    <xf numFmtId="0" fontId="196" fillId="0" borderId="1" xfId="0" applyFont="1" applyBorder="1" applyAlignment="1">
      <alignment vertical="center"/>
    </xf>
    <xf numFmtId="166" fontId="197" fillId="0" borderId="29" xfId="0" applyNumberFormat="1" applyFont="1" applyBorder="1" applyAlignment="1">
      <alignment vertical="center"/>
    </xf>
    <xf numFmtId="0" fontId="198" fillId="0" borderId="0" xfId="0" applyFont="1" applyAlignment="1">
      <alignment vertical="center" wrapText="1"/>
    </xf>
    <xf numFmtId="0" fontId="134" fillId="0" borderId="0" xfId="0" applyFont="1" applyAlignment="1">
      <alignment vertical="center" wrapText="1"/>
    </xf>
    <xf numFmtId="0" fontId="199" fillId="0" borderId="1" xfId="0" applyFont="1" applyBorder="1" applyAlignment="1">
      <alignment horizontal="left" vertical="center"/>
    </xf>
    <xf numFmtId="0" fontId="49" fillId="0" borderId="30" xfId="0" applyFont="1" applyBorder="1" applyAlignment="1">
      <alignment horizontal="left" vertical="center"/>
    </xf>
    <xf numFmtId="0" fontId="9" fillId="0" borderId="1" xfId="0" applyFont="1" applyBorder="1" applyAlignment="1">
      <alignment horizontal="left" vertical="center"/>
    </xf>
    <xf numFmtId="0" fontId="9" fillId="0" borderId="30" xfId="0" applyFont="1" applyBorder="1" applyAlignment="1">
      <alignment horizontal="left" vertical="center"/>
    </xf>
    <xf numFmtId="0" fontId="9" fillId="0" borderId="30" xfId="0" applyFont="1" applyBorder="1" applyAlignment="1">
      <alignment vertical="center" wrapText="1"/>
    </xf>
    <xf numFmtId="0" fontId="9" fillId="0" borderId="29" xfId="0" applyFont="1" applyBorder="1" applyAlignment="1">
      <alignment horizontal="left" vertical="center"/>
    </xf>
    <xf numFmtId="0" fontId="198" fillId="0" borderId="30" xfId="0" applyFont="1" applyBorder="1" applyAlignment="1">
      <alignment vertical="center"/>
    </xf>
    <xf numFmtId="0" fontId="9" fillId="0" borderId="30" xfId="0" applyFont="1" applyBorder="1" applyAlignment="1">
      <alignment horizontal="left" vertical="center"/>
    </xf>
    <xf numFmtId="0" fontId="7" fillId="0" borderId="29" xfId="0" applyFont="1" applyBorder="1" applyAlignment="1">
      <alignment vertical="center"/>
    </xf>
    <xf numFmtId="0" fontId="200" fillId="3" borderId="1" xfId="0" applyFont="1" applyFill="1" applyBorder="1" applyAlignment="1">
      <alignment vertical="center" wrapText="1"/>
    </xf>
    <xf numFmtId="0" fontId="8" fillId="0" borderId="0" xfId="0" applyFont="1" applyAlignment="1">
      <alignment vertical="center" wrapText="1"/>
    </xf>
    <xf numFmtId="0" fontId="201" fillId="0" borderId="0" xfId="0" applyFont="1" applyAlignment="1">
      <alignment horizontal="left" vertical="center"/>
    </xf>
    <xf numFmtId="0" fontId="6" fillId="0" borderId="1" xfId="0" applyFont="1" applyBorder="1" applyAlignment="1">
      <alignment vertical="center" wrapText="1"/>
    </xf>
    <xf numFmtId="168" fontId="7" fillId="0" borderId="1" xfId="0" applyNumberFormat="1" applyFont="1" applyBorder="1" applyAlignment="1">
      <alignment horizontal="left" vertical="center"/>
    </xf>
    <xf numFmtId="0" fontId="7" fillId="0" borderId="34" xfId="0" applyFont="1" applyBorder="1" applyAlignment="1">
      <alignment vertical="center" wrapText="1"/>
    </xf>
    <xf numFmtId="0" fontId="202" fillId="0" borderId="1" xfId="0" quotePrefix="1" applyFont="1" applyBorder="1" applyAlignment="1">
      <alignment horizontal="left" vertical="center"/>
    </xf>
    <xf numFmtId="0" fontId="6" fillId="0" borderId="26" xfId="0" applyFont="1" applyBorder="1" applyAlignment="1">
      <alignment vertical="center"/>
    </xf>
    <xf numFmtId="0" fontId="6" fillId="21" borderId="5" xfId="0" applyFont="1" applyFill="1" applyBorder="1" applyAlignment="1">
      <alignment vertical="center"/>
    </xf>
    <xf numFmtId="0" fontId="203" fillId="0" borderId="1" xfId="0" applyFont="1" applyBorder="1" applyAlignment="1">
      <alignment vertical="center"/>
    </xf>
    <xf numFmtId="0" fontId="204" fillId="0" borderId="0" xfId="0" applyFont="1" applyAlignment="1">
      <alignment vertical="center" wrapText="1"/>
    </xf>
    <xf numFmtId="166" fontId="7" fillId="0" borderId="29" xfId="0" applyNumberFormat="1" applyFont="1" applyBorder="1" applyAlignment="1">
      <alignment vertical="center"/>
    </xf>
    <xf numFmtId="0" fontId="205" fillId="0" borderId="1" xfId="0" applyFont="1" applyBorder="1" applyAlignment="1">
      <alignment vertical="center"/>
    </xf>
    <xf numFmtId="0" fontId="206" fillId="0" borderId="1" xfId="0" quotePrefix="1" applyFont="1" applyBorder="1" applyAlignment="1">
      <alignment vertical="center" wrapText="1"/>
    </xf>
    <xf numFmtId="0" fontId="6" fillId="15" borderId="1" xfId="0" applyFont="1" applyFill="1" applyBorder="1" applyAlignment="1">
      <alignment vertical="center"/>
    </xf>
    <xf numFmtId="0" fontId="6" fillId="0" borderId="1" xfId="0" applyFont="1" applyBorder="1" applyAlignment="1">
      <alignment horizontal="right" vertical="center"/>
    </xf>
    <xf numFmtId="0" fontId="7" fillId="26" borderId="1" xfId="0" applyFont="1" applyFill="1" applyBorder="1" applyAlignment="1">
      <alignment vertical="center" wrapText="1"/>
    </xf>
    <xf numFmtId="0" fontId="207" fillId="27" borderId="1" xfId="0" applyFont="1" applyFill="1" applyBorder="1" applyAlignment="1">
      <alignment vertical="center"/>
    </xf>
    <xf numFmtId="0" fontId="7" fillId="28" borderId="1" xfId="0" applyFont="1" applyFill="1" applyBorder="1" applyAlignment="1">
      <alignment horizontal="left" vertical="center" wrapText="1"/>
    </xf>
    <xf numFmtId="0" fontId="7" fillId="28" borderId="1" xfId="0" applyFont="1" applyFill="1" applyBorder="1" applyAlignment="1">
      <alignment vertical="center" wrapText="1"/>
    </xf>
    <xf numFmtId="0" fontId="7" fillId="11" borderId="1" xfId="0" applyFont="1" applyFill="1" applyBorder="1" applyAlignment="1">
      <alignment vertical="center" wrapText="1"/>
    </xf>
    <xf numFmtId="0" fontId="208" fillId="0" borderId="0" xfId="0" applyFont="1" applyAlignment="1">
      <alignment horizontal="left" vertical="center"/>
    </xf>
    <xf numFmtId="0" fontId="209" fillId="0" borderId="1" xfId="0" applyFont="1" applyBorder="1" applyAlignment="1">
      <alignment horizontal="left" vertical="center"/>
    </xf>
    <xf numFmtId="0" fontId="6" fillId="0" borderId="1" xfId="0" applyFont="1" applyBorder="1" applyAlignment="1">
      <alignment horizontal="left" vertical="center" wrapText="1"/>
    </xf>
    <xf numFmtId="0" fontId="6" fillId="0" borderId="2" xfId="0" applyFont="1" applyBorder="1" applyAlignment="1">
      <alignment horizontal="left" vertical="center" wrapText="1"/>
    </xf>
    <xf numFmtId="167" fontId="6" fillId="0" borderId="1" xfId="0" applyNumberFormat="1" applyFont="1" applyBorder="1" applyAlignment="1">
      <alignment horizontal="left" vertical="center" wrapText="1"/>
    </xf>
    <xf numFmtId="0" fontId="7" fillId="0" borderId="33" xfId="0" applyFont="1" applyBorder="1" applyAlignment="1">
      <alignment horizontal="left" vertical="center" wrapText="1"/>
    </xf>
    <xf numFmtId="0" fontId="134" fillId="0" borderId="1" xfId="0" applyFont="1" applyBorder="1" applyAlignment="1">
      <alignment vertical="center" wrapText="1"/>
    </xf>
    <xf numFmtId="0" fontId="170" fillId="0" borderId="1" xfId="0" applyFont="1" applyBorder="1" applyAlignment="1">
      <alignment vertical="center" wrapText="1"/>
    </xf>
    <xf numFmtId="0" fontId="170" fillId="0" borderId="1" xfId="0" applyFont="1" applyBorder="1" applyAlignment="1">
      <alignment vertical="center" wrapText="1"/>
    </xf>
    <xf numFmtId="0" fontId="170" fillId="0" borderId="1" xfId="0" applyFont="1" applyBorder="1" applyAlignment="1">
      <alignment vertical="center" wrapText="1"/>
    </xf>
    <xf numFmtId="0" fontId="210" fillId="0" borderId="30" xfId="0" applyFont="1" applyBorder="1" applyAlignment="1">
      <alignment vertical="center" wrapText="1"/>
    </xf>
    <xf numFmtId="0" fontId="211" fillId="0" borderId="30" xfId="0" applyFont="1" applyBorder="1" applyAlignment="1">
      <alignment vertical="center"/>
    </xf>
    <xf numFmtId="0" fontId="9" fillId="0" borderId="29" xfId="0" applyFont="1" applyBorder="1" applyAlignment="1">
      <alignment vertical="center"/>
    </xf>
    <xf numFmtId="0" fontId="9" fillId="0" borderId="29" xfId="0" applyFont="1" applyBorder="1" applyAlignment="1">
      <alignment vertical="center"/>
    </xf>
    <xf numFmtId="0" fontId="212" fillId="0" borderId="30" xfId="0" applyFont="1" applyBorder="1" applyAlignment="1">
      <alignment vertical="center"/>
    </xf>
    <xf numFmtId="0" fontId="134" fillId="0" borderId="1" xfId="0" applyFont="1" applyBorder="1" applyAlignment="1">
      <alignment vertical="center" wrapText="1"/>
    </xf>
    <xf numFmtId="0" fontId="213" fillId="3" borderId="0" xfId="0" applyFont="1" applyFill="1" applyAlignment="1">
      <alignment vertical="center"/>
    </xf>
    <xf numFmtId="0" fontId="134" fillId="0" borderId="30" xfId="0" applyFont="1" applyBorder="1" applyAlignment="1">
      <alignment vertical="center" wrapText="1"/>
    </xf>
    <xf numFmtId="0" fontId="9" fillId="0" borderId="1" xfId="0" applyFont="1" applyBorder="1" applyAlignment="1">
      <alignment vertical="center"/>
    </xf>
    <xf numFmtId="0" fontId="9" fillId="0" borderId="1" xfId="0" applyFont="1" applyBorder="1" applyAlignment="1">
      <alignment vertical="center"/>
    </xf>
    <xf numFmtId="0" fontId="214" fillId="0" borderId="1" xfId="0" applyFont="1" applyBorder="1" applyAlignment="1">
      <alignment vertical="center"/>
    </xf>
    <xf numFmtId="0" fontId="7" fillId="4" borderId="1" xfId="0" applyFont="1" applyFill="1" applyBorder="1" applyAlignment="1">
      <alignment horizontal="center" vertical="center"/>
    </xf>
    <xf numFmtId="0" fontId="7" fillId="4" borderId="1" xfId="0" applyFont="1" applyFill="1" applyBorder="1" applyAlignment="1">
      <alignment vertical="center"/>
    </xf>
    <xf numFmtId="0" fontId="6" fillId="4" borderId="0" xfId="0" applyFont="1" applyFill="1" applyAlignment="1">
      <alignment vertical="center"/>
    </xf>
    <xf numFmtId="9" fontId="6" fillId="4" borderId="0" xfId="0" applyNumberFormat="1" applyFont="1" applyFill="1" applyAlignment="1">
      <alignment horizontal="center" vertical="center"/>
    </xf>
    <xf numFmtId="0" fontId="6" fillId="4" borderId="29" xfId="0" applyFont="1" applyFill="1" applyBorder="1" applyAlignment="1">
      <alignment vertical="center"/>
    </xf>
    <xf numFmtId="0" fontId="6" fillId="4" borderId="0" xfId="0" applyFont="1" applyFill="1" applyAlignment="1">
      <alignment vertical="center" wrapText="1"/>
    </xf>
    <xf numFmtId="0" fontId="7" fillId="4" borderId="1" xfId="0" applyFont="1" applyFill="1" applyBorder="1" applyAlignment="1">
      <alignment horizontal="left" vertical="center" wrapText="1"/>
    </xf>
    <xf numFmtId="0" fontId="7" fillId="4" borderId="0" xfId="0" applyFont="1" applyFill="1" applyAlignment="1">
      <alignment horizontal="left" vertical="center"/>
    </xf>
    <xf numFmtId="0" fontId="7" fillId="4" borderId="1" xfId="0" applyFont="1" applyFill="1" applyBorder="1" applyAlignment="1">
      <alignment horizontal="left" vertical="center"/>
    </xf>
    <xf numFmtId="0" fontId="7" fillId="4" borderId="1" xfId="0" applyFont="1" applyFill="1" applyBorder="1" applyAlignment="1">
      <alignment vertical="center"/>
    </xf>
    <xf numFmtId="0" fontId="7" fillId="4" borderId="0" xfId="0" applyFont="1" applyFill="1" applyAlignment="1">
      <alignment vertical="center"/>
    </xf>
    <xf numFmtId="0" fontId="7" fillId="4" borderId="1" xfId="0" applyFont="1" applyFill="1" applyBorder="1" applyAlignment="1">
      <alignment horizontal="center" vertical="center"/>
    </xf>
    <xf numFmtId="0" fontId="215" fillId="4" borderId="29" xfId="0" applyFont="1" applyFill="1" applyBorder="1" applyAlignment="1">
      <alignment vertical="center"/>
    </xf>
    <xf numFmtId="0" fontId="170" fillId="0" borderId="0" xfId="0" applyFont="1" applyAlignment="1">
      <alignment vertical="center"/>
    </xf>
    <xf numFmtId="0" fontId="134" fillId="0" borderId="0" xfId="0" applyFont="1" applyAlignment="1">
      <alignment vertical="center" wrapText="1"/>
    </xf>
    <xf numFmtId="0" fontId="6" fillId="0" borderId="26" xfId="0" applyFont="1" applyBorder="1" applyAlignment="1">
      <alignment vertical="center" wrapText="1"/>
    </xf>
    <xf numFmtId="0" fontId="216" fillId="0" borderId="0" xfId="0" applyFont="1" applyAlignment="1">
      <alignment vertical="center"/>
    </xf>
    <xf numFmtId="0" fontId="7" fillId="27" borderId="1" xfId="0" applyFont="1" applyFill="1" applyBorder="1" applyAlignment="1">
      <alignment vertical="center" wrapText="1"/>
    </xf>
    <xf numFmtId="0" fontId="6" fillId="12" borderId="1" xfId="0" applyFont="1" applyFill="1" applyBorder="1" applyAlignment="1">
      <alignment vertical="center" wrapText="1"/>
    </xf>
    <xf numFmtId="0" fontId="217" fillId="0" borderId="0" xfId="0" applyFont="1" applyAlignment="1">
      <alignment vertical="center"/>
    </xf>
    <xf numFmtId="0" fontId="7" fillId="0" borderId="2" xfId="0" applyFont="1" applyBorder="1" applyAlignment="1">
      <alignment vertical="center" wrapText="1"/>
    </xf>
    <xf numFmtId="0" fontId="218" fillId="0" borderId="2" xfId="0" applyFont="1" applyBorder="1" applyAlignment="1">
      <alignment vertical="center" wrapText="1"/>
    </xf>
    <xf numFmtId="0" fontId="9" fillId="0" borderId="30" xfId="0" applyFont="1" applyBorder="1" applyAlignment="1">
      <alignment vertical="center" wrapText="1"/>
    </xf>
    <xf numFmtId="0" fontId="9" fillId="0" borderId="29" xfId="0" applyFont="1" applyBorder="1" applyAlignment="1">
      <alignment vertical="center"/>
    </xf>
    <xf numFmtId="0" fontId="219" fillId="0" borderId="1" xfId="0" applyFont="1" applyBorder="1" applyAlignment="1">
      <alignment vertical="center"/>
    </xf>
    <xf numFmtId="0" fontId="220" fillId="0" borderId="0" xfId="0" applyFont="1" applyAlignment="1">
      <alignment vertical="center"/>
    </xf>
    <xf numFmtId="0" fontId="221" fillId="0" borderId="0" xfId="0" applyFont="1" applyAlignment="1">
      <alignment vertical="center"/>
    </xf>
    <xf numFmtId="0" fontId="6" fillId="0" borderId="26" xfId="0" applyFont="1" applyBorder="1" applyAlignment="1">
      <alignment horizontal="center" vertical="center"/>
    </xf>
    <xf numFmtId="0" fontId="6" fillId="0" borderId="0" xfId="0" applyFont="1" applyAlignment="1">
      <alignment vertical="center"/>
    </xf>
    <xf numFmtId="0" fontId="222" fillId="0" borderId="29" xfId="0" applyFont="1" applyBorder="1" applyAlignment="1">
      <alignment horizontal="left" vertical="center"/>
    </xf>
    <xf numFmtId="0" fontId="6" fillId="0" borderId="5" xfId="0" applyFont="1" applyBorder="1" applyAlignment="1">
      <alignment horizontal="right" vertical="center"/>
    </xf>
    <xf numFmtId="0" fontId="6" fillId="0" borderId="5" xfId="0" applyFont="1" applyBorder="1" applyAlignment="1">
      <alignment vertical="center"/>
    </xf>
    <xf numFmtId="0" fontId="6" fillId="0" borderId="31" xfId="0" applyFont="1" applyBorder="1" applyAlignment="1">
      <alignment vertical="center"/>
    </xf>
    <xf numFmtId="0" fontId="7" fillId="0" borderId="1" xfId="0" applyFont="1" applyBorder="1" applyAlignment="1">
      <alignment horizontal="left" vertical="center"/>
    </xf>
    <xf numFmtId="0" fontId="9" fillId="0" borderId="1" xfId="0" applyFont="1" applyBorder="1" applyAlignment="1">
      <alignment vertical="center" wrapText="1"/>
    </xf>
    <xf numFmtId="0" fontId="7" fillId="0" borderId="31" xfId="0" applyFont="1" applyBorder="1" applyAlignment="1">
      <alignment vertical="center"/>
    </xf>
    <xf numFmtId="0" fontId="223" fillId="3" borderId="29" xfId="0" applyFont="1" applyFill="1" applyBorder="1" applyAlignment="1">
      <alignment vertical="center"/>
    </xf>
    <xf numFmtId="0" fontId="224" fillId="0" borderId="1" xfId="0" applyFont="1" applyBorder="1" applyAlignment="1">
      <alignment vertical="center" wrapText="1"/>
    </xf>
    <xf numFmtId="165" fontId="7" fillId="0" borderId="1" xfId="0" applyNumberFormat="1" applyFont="1" applyBorder="1" applyAlignment="1">
      <alignment horizontal="left" vertical="center"/>
    </xf>
    <xf numFmtId="165" fontId="7" fillId="0" borderId="1" xfId="0" applyNumberFormat="1" applyFont="1" applyBorder="1" applyAlignment="1">
      <alignment vertical="center" wrapText="1"/>
    </xf>
    <xf numFmtId="0" fontId="128" fillId="0" borderId="4" xfId="0" applyFont="1" applyBorder="1" applyAlignment="1">
      <alignment vertical="center" wrapText="1"/>
    </xf>
    <xf numFmtId="0" fontId="128" fillId="0" borderId="1" xfId="0" applyFont="1" applyBorder="1" applyAlignment="1">
      <alignment vertical="center" wrapText="1"/>
    </xf>
    <xf numFmtId="0" fontId="225" fillId="0" borderId="1" xfId="0" applyFont="1" applyBorder="1" applyAlignment="1">
      <alignment vertical="center" wrapText="1"/>
    </xf>
    <xf numFmtId="0" fontId="226" fillId="0" borderId="1" xfId="0" applyFont="1" applyBorder="1" applyAlignment="1">
      <alignment horizontal="left" vertical="center" wrapText="1"/>
    </xf>
    <xf numFmtId="0" fontId="227" fillId="0" borderId="30" xfId="0" applyFont="1" applyBorder="1" applyAlignment="1">
      <alignment vertical="center"/>
    </xf>
    <xf numFmtId="0" fontId="228" fillId="0" borderId="0" xfId="0" applyFont="1" applyAlignment="1">
      <alignment vertical="center"/>
    </xf>
    <xf numFmtId="0" fontId="7" fillId="0" borderId="1" xfId="0" quotePrefix="1" applyFont="1" applyBorder="1" applyAlignment="1">
      <alignment vertical="center" wrapText="1"/>
    </xf>
    <xf numFmtId="0" fontId="229" fillId="0" borderId="29" xfId="0" applyFont="1" applyBorder="1" applyAlignment="1">
      <alignment vertical="center"/>
    </xf>
    <xf numFmtId="0" fontId="230" fillId="0" borderId="29" xfId="0" applyFont="1" applyBorder="1" applyAlignment="1">
      <alignment vertical="center"/>
    </xf>
    <xf numFmtId="0" fontId="231" fillId="0" borderId="1" xfId="0" applyFont="1" applyBorder="1" applyAlignment="1">
      <alignment vertical="center" wrapText="1"/>
    </xf>
    <xf numFmtId="0" fontId="9" fillId="0" borderId="1" xfId="0" applyFont="1" applyBorder="1" applyAlignment="1">
      <alignment vertical="center"/>
    </xf>
    <xf numFmtId="0" fontId="232" fillId="0" borderId="38" xfId="0" applyFont="1" applyBorder="1" applyAlignment="1">
      <alignment vertical="center"/>
    </xf>
    <xf numFmtId="0" fontId="233" fillId="29" borderId="1" xfId="0" applyFont="1" applyFill="1" applyBorder="1" applyAlignment="1">
      <alignment vertical="center"/>
    </xf>
    <xf numFmtId="0" fontId="7" fillId="16" borderId="1" xfId="0" applyFont="1" applyFill="1" applyBorder="1" applyAlignment="1">
      <alignment vertical="center" wrapText="1"/>
    </xf>
    <xf numFmtId="0" fontId="7" fillId="0" borderId="5" xfId="0" quotePrefix="1" applyFont="1" applyBorder="1" applyAlignment="1">
      <alignment vertical="center"/>
    </xf>
    <xf numFmtId="0" fontId="234" fillId="0" borderId="35" xfId="0" applyFont="1" applyBorder="1" applyAlignment="1">
      <alignment vertical="center" wrapText="1"/>
    </xf>
    <xf numFmtId="0" fontId="7" fillId="0" borderId="5" xfId="0" applyFont="1" applyBorder="1" applyAlignment="1">
      <alignment vertical="center"/>
    </xf>
    <xf numFmtId="0" fontId="7" fillId="0" borderId="35" xfId="0" applyFont="1" applyBorder="1" applyAlignment="1">
      <alignment vertical="center"/>
    </xf>
    <xf numFmtId="0" fontId="7" fillId="0" borderId="35" xfId="0" applyFont="1" applyBorder="1" applyAlignment="1">
      <alignment vertical="center" wrapText="1"/>
    </xf>
    <xf numFmtId="0" fontId="7" fillId="0" borderId="35" xfId="0" applyFont="1" applyBorder="1" applyAlignment="1">
      <alignment vertical="center"/>
    </xf>
    <xf numFmtId="0" fontId="8" fillId="0" borderId="1" xfId="0" applyFont="1" applyBorder="1" applyAlignment="1">
      <alignment vertical="center" wrapText="1"/>
    </xf>
    <xf numFmtId="0" fontId="6" fillId="0" borderId="5" xfId="0" applyFont="1" applyBorder="1" applyAlignment="1">
      <alignment vertical="center"/>
    </xf>
    <xf numFmtId="165" fontId="6" fillId="0" borderId="1" xfId="0" applyNumberFormat="1" applyFont="1" applyBorder="1" applyAlignment="1">
      <alignment vertical="center" wrapText="1"/>
    </xf>
    <xf numFmtId="0" fontId="77" fillId="3" borderId="1" xfId="0" applyFont="1" applyFill="1" applyBorder="1" applyAlignment="1">
      <alignment vertical="center"/>
    </xf>
    <xf numFmtId="0" fontId="235" fillId="0" borderId="29" xfId="0" applyFont="1" applyBorder="1" applyAlignment="1">
      <alignment vertical="center"/>
    </xf>
    <xf numFmtId="0" fontId="6" fillId="0" borderId="5" xfId="0" applyFont="1" applyBorder="1" applyAlignment="1">
      <alignment horizontal="left" vertical="center" wrapText="1"/>
    </xf>
    <xf numFmtId="0" fontId="6" fillId="0" borderId="37" xfId="0" applyFont="1" applyBorder="1" applyAlignment="1">
      <alignment horizontal="left" vertical="center" wrapText="1"/>
    </xf>
    <xf numFmtId="0" fontId="236" fillId="11" borderId="0" xfId="0" applyFont="1" applyFill="1" applyAlignment="1">
      <alignment vertical="center"/>
    </xf>
    <xf numFmtId="0" fontId="237" fillId="0" borderId="1" xfId="0" applyFont="1" applyBorder="1" applyAlignment="1">
      <alignment vertical="center" wrapText="1"/>
    </xf>
    <xf numFmtId="0" fontId="7" fillId="30" borderId="5" xfId="0" applyFont="1" applyFill="1" applyBorder="1" applyAlignment="1">
      <alignment vertical="center"/>
    </xf>
    <xf numFmtId="0" fontId="7" fillId="30" borderId="1" xfId="0" applyFont="1" applyFill="1" applyBorder="1" applyAlignment="1">
      <alignment vertical="center" wrapText="1"/>
    </xf>
    <xf numFmtId="0" fontId="7" fillId="30" borderId="1" xfId="0" applyFont="1" applyFill="1" applyBorder="1" applyAlignment="1">
      <alignment vertical="center"/>
    </xf>
    <xf numFmtId="0" fontId="6" fillId="27" borderId="1" xfId="0" applyFont="1" applyFill="1" applyBorder="1" applyAlignment="1">
      <alignment vertical="center" wrapText="1"/>
    </xf>
    <xf numFmtId="0" fontId="238" fillId="0" borderId="1" xfId="0" applyFont="1" applyBorder="1" applyAlignment="1">
      <alignment vertical="center"/>
    </xf>
    <xf numFmtId="0" fontId="239" fillId="0" borderId="0" xfId="0" applyFont="1" applyAlignment="1">
      <alignment vertical="center"/>
    </xf>
    <xf numFmtId="0" fontId="7" fillId="0" borderId="29" xfId="0" applyFont="1" applyBorder="1" applyAlignment="1">
      <alignment horizontal="left" vertical="center"/>
    </xf>
    <xf numFmtId="0" fontId="6" fillId="31" borderId="1" xfId="0" applyFont="1" applyFill="1" applyBorder="1" applyAlignment="1">
      <alignment vertical="center"/>
    </xf>
    <xf numFmtId="0" fontId="49" fillId="0" borderId="30" xfId="0" applyFont="1" applyBorder="1" applyAlignment="1">
      <alignment vertical="center"/>
    </xf>
    <xf numFmtId="167" fontId="7" fillId="0" borderId="1" xfId="0" applyNumberFormat="1" applyFont="1" applyBorder="1" applyAlignment="1">
      <alignment horizontal="left" vertical="center"/>
    </xf>
    <xf numFmtId="0" fontId="240" fillId="3" borderId="0" xfId="0" applyFont="1" applyFill="1" applyAlignment="1"/>
    <xf numFmtId="0" fontId="7" fillId="0" borderId="34" xfId="0" applyFont="1" applyBorder="1" applyAlignment="1">
      <alignment vertical="center" wrapText="1"/>
    </xf>
    <xf numFmtId="0" fontId="241" fillId="0" borderId="30" xfId="0" applyFont="1" applyBorder="1" applyAlignment="1">
      <alignment vertical="center"/>
    </xf>
    <xf numFmtId="0" fontId="242" fillId="0" borderId="30" xfId="0" applyFont="1" applyBorder="1" applyAlignment="1">
      <alignment vertical="center"/>
    </xf>
    <xf numFmtId="165" fontId="7" fillId="0" borderId="30" xfId="0" applyNumberFormat="1" applyFont="1" applyBorder="1" applyAlignment="1">
      <alignment horizontal="left" vertical="center"/>
    </xf>
    <xf numFmtId="0" fontId="243" fillId="0" borderId="30" xfId="0" applyFont="1" applyBorder="1" applyAlignment="1">
      <alignment vertical="center"/>
    </xf>
    <xf numFmtId="0" fontId="244" fillId="0" borderId="1" xfId="0" applyFont="1" applyBorder="1" applyAlignment="1">
      <alignment horizontal="left" vertical="center" wrapText="1"/>
    </xf>
    <xf numFmtId="0" fontId="7" fillId="0" borderId="30" xfId="0" applyFont="1" applyBorder="1" applyAlignment="1">
      <alignment horizontal="left" vertical="center"/>
    </xf>
    <xf numFmtId="167" fontId="7" fillId="0" borderId="30" xfId="0" applyNumberFormat="1" applyFont="1" applyBorder="1" applyAlignment="1">
      <alignment horizontal="left" vertical="center"/>
    </xf>
    <xf numFmtId="0" fontId="245" fillId="0" borderId="1" xfId="0" applyFont="1" applyBorder="1" applyAlignment="1">
      <alignment vertical="center"/>
    </xf>
    <xf numFmtId="0" fontId="246" fillId="0" borderId="1" xfId="0" applyFont="1" applyBorder="1" applyAlignment="1">
      <alignment horizontal="left" vertical="center"/>
    </xf>
    <xf numFmtId="0" fontId="247" fillId="0" borderId="1" xfId="0" applyFont="1" applyBorder="1" applyAlignment="1">
      <alignment horizontal="left" vertical="center"/>
    </xf>
    <xf numFmtId="0" fontId="9" fillId="0" borderId="1" xfId="0" applyFont="1" applyBorder="1" applyAlignment="1">
      <alignment horizontal="left" vertical="center"/>
    </xf>
    <xf numFmtId="0" fontId="248" fillId="0" borderId="30" xfId="0" applyFont="1" applyBorder="1" applyAlignment="1">
      <alignment horizontal="left" vertical="center" wrapText="1"/>
    </xf>
    <xf numFmtId="0" fontId="249" fillId="0" borderId="0" xfId="0" applyFont="1" applyAlignment="1">
      <alignment vertical="center" wrapText="1"/>
    </xf>
    <xf numFmtId="0" fontId="6" fillId="26" borderId="1" xfId="0" applyFont="1" applyFill="1" applyBorder="1" applyAlignment="1">
      <alignment vertical="center" wrapText="1"/>
    </xf>
    <xf numFmtId="0" fontId="6" fillId="0" borderId="1" xfId="0" applyFont="1" applyBorder="1" applyAlignment="1">
      <alignment wrapText="1"/>
    </xf>
    <xf numFmtId="0" fontId="250" fillId="0" borderId="1" xfId="0" applyFont="1" applyBorder="1" applyAlignment="1"/>
    <xf numFmtId="0" fontId="6" fillId="0" borderId="1" xfId="0" applyFont="1" applyBorder="1" applyAlignment="1">
      <alignment horizontal="center"/>
    </xf>
    <xf numFmtId="0" fontId="74" fillId="0" borderId="1" xfId="0" applyFont="1" applyBorder="1"/>
    <xf numFmtId="0" fontId="6" fillId="0" borderId="1" xfId="0" applyFont="1" applyBorder="1"/>
    <xf numFmtId="0" fontId="6" fillId="20" borderId="1" xfId="0" applyFont="1" applyFill="1" applyBorder="1"/>
    <xf numFmtId="0" fontId="6" fillId="0" borderId="1" xfId="0" applyFont="1" applyBorder="1" applyAlignment="1"/>
    <xf numFmtId="0" fontId="6" fillId="0" borderId="1" xfId="0" applyFont="1" applyBorder="1" applyAlignment="1">
      <alignment wrapText="1"/>
    </xf>
    <xf numFmtId="0" fontId="6" fillId="0" borderId="0" xfId="0" applyFont="1" applyAlignment="1">
      <alignment wrapText="1"/>
    </xf>
    <xf numFmtId="0" fontId="6" fillId="0" borderId="28" xfId="0" applyFont="1" applyBorder="1" applyAlignment="1">
      <alignment wrapText="1"/>
    </xf>
    <xf numFmtId="0" fontId="6" fillId="0" borderId="1" xfId="0" applyFont="1" applyBorder="1" applyAlignment="1">
      <alignment wrapText="1"/>
    </xf>
    <xf numFmtId="0" fontId="77" fillId="3" borderId="21" xfId="0" applyFont="1" applyFill="1" applyBorder="1" applyAlignment="1"/>
    <xf numFmtId="0" fontId="251" fillId="0" borderId="35" xfId="0" applyFont="1" applyBorder="1" applyAlignment="1">
      <alignment vertical="center"/>
    </xf>
    <xf numFmtId="0" fontId="6" fillId="21" borderId="1" xfId="0" applyFont="1" applyFill="1" applyBorder="1"/>
    <xf numFmtId="0" fontId="6" fillId="0" borderId="34" xfId="0" applyFont="1" applyBorder="1" applyAlignment="1">
      <alignment wrapText="1"/>
    </xf>
    <xf numFmtId="0" fontId="6" fillId="0" borderId="5" xfId="0" applyFont="1" applyBorder="1" applyAlignment="1">
      <alignment horizontal="right"/>
    </xf>
    <xf numFmtId="0" fontId="6" fillId="0" borderId="1" xfId="0" applyFont="1" applyBorder="1"/>
    <xf numFmtId="165" fontId="6" fillId="0" borderId="1" xfId="0" applyNumberFormat="1" applyFont="1" applyBorder="1" applyAlignment="1">
      <alignment wrapText="1"/>
    </xf>
    <xf numFmtId="0" fontId="6" fillId="0" borderId="5" xfId="0" applyFont="1" applyBorder="1" applyAlignment="1"/>
    <xf numFmtId="167" fontId="6" fillId="0" borderId="1" xfId="0" applyNumberFormat="1" applyFont="1" applyBorder="1" applyAlignment="1">
      <alignment wrapText="1"/>
    </xf>
    <xf numFmtId="0" fontId="6" fillId="15" borderId="1" xfId="0" applyFont="1" applyFill="1" applyBorder="1"/>
    <xf numFmtId="0" fontId="6" fillId="0" borderId="5" xfId="0" applyFont="1" applyBorder="1" applyAlignment="1"/>
    <xf numFmtId="0" fontId="6" fillId="0" borderId="31" xfId="0" applyFont="1" applyBorder="1" applyAlignment="1"/>
    <xf numFmtId="0" fontId="6" fillId="0" borderId="2" xfId="0" applyFont="1" applyBorder="1" applyAlignment="1">
      <alignment wrapText="1"/>
    </xf>
    <xf numFmtId="0" fontId="6" fillId="0" borderId="1" xfId="0" applyFont="1" applyBorder="1" applyAlignment="1">
      <alignment horizontal="left"/>
    </xf>
    <xf numFmtId="0" fontId="6" fillId="0" borderId="14" xfId="0" applyFont="1" applyBorder="1" applyAlignment="1"/>
    <xf numFmtId="0" fontId="252" fillId="0" borderId="0" xfId="0" applyFont="1" applyAlignment="1"/>
    <xf numFmtId="0" fontId="6" fillId="0" borderId="1" xfId="0" applyFont="1" applyBorder="1" applyAlignment="1">
      <alignment horizontal="left" wrapText="1"/>
    </xf>
    <xf numFmtId="0" fontId="7" fillId="0" borderId="4" xfId="0" applyFont="1" applyBorder="1" applyAlignment="1">
      <alignment horizontal="left" vertical="center"/>
    </xf>
    <xf numFmtId="0" fontId="6" fillId="0" borderId="4" xfId="0" applyFont="1" applyBorder="1" applyAlignment="1">
      <alignment wrapText="1"/>
    </xf>
    <xf numFmtId="0" fontId="6" fillId="0" borderId="5" xfId="0" applyFont="1" applyBorder="1" applyAlignment="1">
      <alignment wrapText="1"/>
    </xf>
    <xf numFmtId="0" fontId="134" fillId="0" borderId="1" xfId="0" applyFont="1" applyBorder="1" applyAlignment="1">
      <alignment wrapText="1"/>
    </xf>
    <xf numFmtId="0" fontId="6" fillId="0" borderId="2" xfId="0" applyFont="1" applyBorder="1" applyAlignment="1">
      <alignment vertical="center" wrapText="1"/>
    </xf>
    <xf numFmtId="0" fontId="113" fillId="3" borderId="26" xfId="0" applyFont="1" applyFill="1" applyBorder="1" applyAlignment="1"/>
    <xf numFmtId="0" fontId="113" fillId="0" borderId="26" xfId="0" applyFont="1" applyBorder="1" applyAlignment="1"/>
    <xf numFmtId="3" fontId="6" fillId="0" borderId="1" xfId="0" applyNumberFormat="1" applyFont="1" applyBorder="1" applyAlignment="1"/>
    <xf numFmtId="0" fontId="6" fillId="0" borderId="0" xfId="0" applyFont="1" applyAlignment="1">
      <alignment vertical="center"/>
    </xf>
    <xf numFmtId="0" fontId="6" fillId="0" borderId="26" xfId="0" applyFont="1" applyBorder="1" applyAlignment="1"/>
    <xf numFmtId="0" fontId="6" fillId="3" borderId="26" xfId="0" applyFont="1" applyFill="1" applyBorder="1" applyAlignment="1"/>
    <xf numFmtId="0" fontId="9" fillId="0" borderId="29" xfId="0" applyFont="1" applyBorder="1" applyAlignment="1">
      <alignment vertical="center"/>
    </xf>
    <xf numFmtId="0" fontId="9" fillId="0" borderId="1" xfId="0" applyFont="1" applyBorder="1" applyAlignment="1">
      <alignment vertical="center" wrapText="1"/>
    </xf>
    <xf numFmtId="0" fontId="9" fillId="0" borderId="1" xfId="0" applyFont="1" applyBorder="1" applyAlignment="1">
      <alignment vertical="center"/>
    </xf>
    <xf numFmtId="0" fontId="9" fillId="0" borderId="0" xfId="0" applyFont="1" applyAlignment="1">
      <alignment vertical="center"/>
    </xf>
    <xf numFmtId="0" fontId="6" fillId="0" borderId="1" xfId="0" applyFont="1" applyBorder="1" applyAlignment="1">
      <alignment horizontal="center"/>
    </xf>
    <xf numFmtId="0" fontId="74" fillId="0" borderId="1" xfId="0" applyFont="1" applyBorder="1" applyAlignment="1"/>
    <xf numFmtId="0" fontId="6" fillId="0" borderId="1" xfId="0" applyFont="1" applyBorder="1" applyAlignment="1"/>
    <xf numFmtId="0" fontId="6" fillId="20" borderId="1" xfId="0" applyFont="1" applyFill="1" applyBorder="1" applyAlignment="1"/>
    <xf numFmtId="0" fontId="6" fillId="0" borderId="1" xfId="0" applyFont="1" applyBorder="1" applyAlignment="1"/>
    <xf numFmtId="0" fontId="6" fillId="0" borderId="1" xfId="0" applyFont="1" applyBorder="1" applyAlignment="1">
      <alignment wrapText="1"/>
    </xf>
    <xf numFmtId="0" fontId="6" fillId="0" borderId="0" xfId="0" applyFont="1" applyAlignment="1">
      <alignment wrapText="1"/>
    </xf>
    <xf numFmtId="0" fontId="253" fillId="0" borderId="0" xfId="0" applyFont="1" applyAlignment="1"/>
    <xf numFmtId="0" fontId="6" fillId="0" borderId="28" xfId="0" applyFont="1" applyBorder="1" applyAlignment="1">
      <alignment wrapText="1"/>
    </xf>
    <xf numFmtId="0" fontId="77" fillId="3" borderId="21" xfId="0" applyFont="1" applyFill="1" applyBorder="1" applyAlignment="1"/>
    <xf numFmtId="0" fontId="6" fillId="0" borderId="1" xfId="0" applyFont="1" applyBorder="1" applyAlignment="1">
      <alignment wrapText="1"/>
    </xf>
    <xf numFmtId="0" fontId="6" fillId="21" borderId="1" xfId="0" applyFont="1" applyFill="1" applyBorder="1" applyAlignment="1"/>
    <xf numFmtId="0" fontId="6" fillId="0" borderId="34" xfId="0" applyFont="1" applyBorder="1" applyAlignment="1">
      <alignment wrapText="1"/>
    </xf>
    <xf numFmtId="0" fontId="7" fillId="0" borderId="1" xfId="0" applyFont="1" applyBorder="1" applyAlignment="1">
      <alignment wrapText="1"/>
    </xf>
    <xf numFmtId="0" fontId="7" fillId="0" borderId="30" xfId="0" quotePrefix="1" applyFont="1" applyBorder="1" applyAlignment="1">
      <alignment vertical="center" wrapText="1"/>
    </xf>
    <xf numFmtId="0" fontId="6" fillId="21" borderId="1" xfId="0" applyFont="1" applyFill="1" applyBorder="1" applyAlignment="1"/>
    <xf numFmtId="0" fontId="254" fillId="0" borderId="0" xfId="0" applyFont="1" applyAlignment="1"/>
    <xf numFmtId="0" fontId="255" fillId="0" borderId="1" xfId="0" applyFont="1" applyBorder="1" applyAlignment="1">
      <alignment wrapText="1"/>
    </xf>
    <xf numFmtId="0" fontId="255" fillId="0" borderId="1" xfId="0" applyFont="1" applyBorder="1" applyAlignment="1">
      <alignment wrapText="1"/>
    </xf>
    <xf numFmtId="0" fontId="6" fillId="0" borderId="1" xfId="0" applyFont="1" applyBorder="1" applyAlignment="1">
      <alignment wrapText="1"/>
    </xf>
    <xf numFmtId="0" fontId="9" fillId="0" borderId="0" xfId="0" applyFont="1" applyAlignment="1">
      <alignment vertical="center" wrapText="1"/>
    </xf>
    <xf numFmtId="0" fontId="6" fillId="0" borderId="5" xfId="0" applyFont="1" applyBorder="1" applyAlignment="1"/>
    <xf numFmtId="0" fontId="6" fillId="15" borderId="1" xfId="0" applyFont="1" applyFill="1" applyBorder="1" applyAlignment="1"/>
    <xf numFmtId="0" fontId="6" fillId="0" borderId="31" xfId="0" applyFont="1" applyBorder="1" applyAlignment="1"/>
    <xf numFmtId="0" fontId="6" fillId="0" borderId="1" xfId="0" applyFont="1" applyBorder="1" applyAlignment="1"/>
    <xf numFmtId="0" fontId="6" fillId="0" borderId="5" xfId="0" applyFont="1" applyBorder="1" applyAlignment="1"/>
    <xf numFmtId="0" fontId="113" fillId="0" borderId="26" xfId="0" applyFont="1" applyBorder="1" applyAlignment="1"/>
    <xf numFmtId="0" fontId="7" fillId="0" borderId="35" xfId="0" applyFont="1" applyBorder="1" applyAlignment="1">
      <alignment vertical="center" wrapText="1"/>
    </xf>
    <xf numFmtId="0" fontId="7" fillId="0" borderId="1" xfId="0" applyFont="1" applyBorder="1" applyAlignment="1">
      <alignment vertical="center" wrapText="1"/>
    </xf>
    <xf numFmtId="0" fontId="134" fillId="0" borderId="1" xfId="0" applyFont="1" applyBorder="1" applyAlignment="1">
      <alignment horizontal="left" vertical="center" wrapText="1"/>
    </xf>
    <xf numFmtId="0" fontId="256" fillId="0" borderId="26" xfId="0" applyFont="1" applyBorder="1" applyAlignment="1"/>
    <xf numFmtId="0" fontId="257" fillId="0" borderId="1" xfId="0" applyFont="1" applyBorder="1" applyAlignment="1">
      <alignment vertical="center" wrapText="1"/>
    </xf>
    <xf numFmtId="0" fontId="7" fillId="0" borderId="30" xfId="0" applyFont="1" applyBorder="1" applyAlignment="1">
      <alignment vertical="center" wrapText="1"/>
    </xf>
    <xf numFmtId="0" fontId="6" fillId="11" borderId="1" xfId="0" applyFont="1" applyFill="1" applyBorder="1" applyAlignment="1">
      <alignment vertical="center"/>
    </xf>
    <xf numFmtId="0" fontId="6" fillId="0" borderId="1" xfId="0" applyFont="1" applyBorder="1" applyAlignment="1">
      <alignment horizontal="center" vertical="center"/>
    </xf>
    <xf numFmtId="0" fontId="74" fillId="3" borderId="1" xfId="0" applyFont="1" applyFill="1" applyBorder="1" applyAlignment="1">
      <alignment vertical="center"/>
    </xf>
    <xf numFmtId="0" fontId="258" fillId="0" borderId="29" xfId="0" applyFont="1" applyBorder="1" applyAlignment="1">
      <alignment vertical="center"/>
    </xf>
    <xf numFmtId="167" fontId="7" fillId="0" borderId="1" xfId="0" applyNumberFormat="1" applyFont="1" applyBorder="1" applyAlignment="1">
      <alignment vertical="center"/>
    </xf>
    <xf numFmtId="0" fontId="49" fillId="0" borderId="35" xfId="0" applyFont="1" applyBorder="1" applyAlignment="1">
      <alignment vertical="center"/>
    </xf>
    <xf numFmtId="0" fontId="7" fillId="0" borderId="1" xfId="0" applyFont="1" applyBorder="1" applyAlignment="1">
      <alignment wrapText="1"/>
    </xf>
    <xf numFmtId="0" fontId="7" fillId="32" borderId="1" xfId="0" applyFont="1" applyFill="1" applyBorder="1" applyAlignment="1">
      <alignment vertical="center" wrapText="1"/>
    </xf>
    <xf numFmtId="0" fontId="49" fillId="0" borderId="1" xfId="0" applyFont="1" applyBorder="1" applyAlignment="1">
      <alignment horizontal="left" vertical="center" wrapText="1"/>
    </xf>
    <xf numFmtId="0" fontId="7" fillId="6" borderId="1" xfId="0" applyFont="1" applyFill="1" applyBorder="1" applyAlignment="1">
      <alignment vertical="center" wrapText="1"/>
    </xf>
    <xf numFmtId="0" fontId="255" fillId="6" borderId="1" xfId="0" applyFont="1" applyFill="1" applyBorder="1" applyAlignment="1">
      <alignment wrapText="1"/>
    </xf>
    <xf numFmtId="0" fontId="259" fillId="0" borderId="0" xfId="0" applyFont="1" applyAlignment="1">
      <alignment vertical="center"/>
    </xf>
    <xf numFmtId="0" fontId="260" fillId="0" borderId="30" xfId="0" applyFont="1" applyBorder="1" applyAlignment="1">
      <alignment horizontal="left" vertical="center" wrapText="1"/>
    </xf>
    <xf numFmtId="0" fontId="6" fillId="0" borderId="1" xfId="0" applyFont="1" applyBorder="1" applyAlignment="1">
      <alignment horizontal="center" vertical="center"/>
    </xf>
    <xf numFmtId="0" fontId="9" fillId="0" borderId="30" xfId="0" applyFont="1" applyBorder="1" applyAlignment="1">
      <alignment horizontal="left" vertical="center"/>
    </xf>
    <xf numFmtId="0" fontId="6" fillId="3" borderId="30" xfId="0" applyFont="1" applyFill="1" applyBorder="1"/>
    <xf numFmtId="0" fontId="73" fillId="22" borderId="30" xfId="0" applyFont="1" applyFill="1" applyBorder="1"/>
    <xf numFmtId="0" fontId="74" fillId="3" borderId="31" xfId="0" applyFont="1" applyFill="1" applyBorder="1"/>
    <xf numFmtId="0" fontId="6" fillId="3" borderId="0" xfId="0" applyFont="1" applyFill="1" applyAlignment="1">
      <alignment horizontal="center"/>
    </xf>
    <xf numFmtId="0" fontId="6" fillId="3" borderId="32" xfId="0" applyFont="1" applyFill="1" applyBorder="1" applyAlignment="1">
      <alignment wrapText="1"/>
    </xf>
    <xf numFmtId="0" fontId="6" fillId="3" borderId="32" xfId="0" applyFont="1" applyFill="1" applyBorder="1" applyAlignment="1">
      <alignment wrapText="1"/>
    </xf>
    <xf numFmtId="0" fontId="7" fillId="0" borderId="29" xfId="0" applyFont="1" applyBorder="1" applyAlignment="1">
      <alignment vertical="center"/>
    </xf>
    <xf numFmtId="0" fontId="261" fillId="0" borderId="0" xfId="0" applyFont="1" applyAlignment="1">
      <alignment vertical="center"/>
    </xf>
    <xf numFmtId="0" fontId="74" fillId="0" borderId="1" xfId="0" applyFont="1" applyBorder="1" applyAlignment="1">
      <alignment vertical="center"/>
    </xf>
    <xf numFmtId="0" fontId="8" fillId="0" borderId="1" xfId="0" applyFont="1" applyBorder="1" applyAlignment="1">
      <alignment vertical="center"/>
    </xf>
    <xf numFmtId="0" fontId="262" fillId="0" borderId="4" xfId="0" applyFont="1" applyBorder="1" applyAlignment="1">
      <alignment vertical="center"/>
    </xf>
    <xf numFmtId="0" fontId="134" fillId="0" borderId="1" xfId="0" applyFont="1" applyBorder="1" applyAlignment="1">
      <alignment vertical="center" wrapText="1"/>
    </xf>
    <xf numFmtId="0" fontId="134" fillId="0" borderId="0" xfId="0" applyFont="1" applyAlignment="1">
      <alignment vertical="center" wrapText="1"/>
    </xf>
    <xf numFmtId="0" fontId="7" fillId="0" borderId="1" xfId="0" applyFont="1" applyBorder="1" applyAlignment="1">
      <alignment vertical="center"/>
    </xf>
    <xf numFmtId="0" fontId="49" fillId="0" borderId="30" xfId="0" applyFont="1" applyBorder="1" applyAlignment="1">
      <alignment vertical="center" wrapText="1"/>
    </xf>
    <xf numFmtId="0" fontId="8" fillId="0" borderId="29" xfId="0" applyFont="1" applyBorder="1" applyAlignment="1">
      <alignment vertical="center"/>
    </xf>
    <xf numFmtId="165" fontId="7" fillId="0" borderId="29" xfId="0" applyNumberFormat="1" applyFont="1" applyBorder="1" applyAlignment="1">
      <alignment horizontal="left" vertical="center" wrapText="1"/>
    </xf>
    <xf numFmtId="0" fontId="263" fillId="0" borderId="30" xfId="0" applyFont="1" applyBorder="1" applyAlignment="1">
      <alignment horizontal="left" vertical="center"/>
    </xf>
    <xf numFmtId="0" fontId="264" fillId="0" borderId="0" xfId="0" applyFont="1" applyAlignment="1">
      <alignment vertical="center"/>
    </xf>
    <xf numFmtId="0" fontId="9" fillId="26" borderId="1" xfId="0" applyFont="1" applyFill="1" applyBorder="1" applyAlignment="1">
      <alignment vertical="center" wrapText="1"/>
    </xf>
    <xf numFmtId="0" fontId="7" fillId="29" borderId="1" xfId="0" applyFont="1" applyFill="1" applyBorder="1" applyAlignment="1">
      <alignment horizontal="left" vertical="center"/>
    </xf>
    <xf numFmtId="0" fontId="7" fillId="29" borderId="1" xfId="0" applyFont="1" applyFill="1" applyBorder="1" applyAlignment="1">
      <alignment vertical="center"/>
    </xf>
    <xf numFmtId="0" fontId="7" fillId="29" borderId="1" xfId="0" applyFont="1" applyFill="1" applyBorder="1" applyAlignment="1">
      <alignment vertical="center" wrapText="1"/>
    </xf>
    <xf numFmtId="0" fontId="9" fillId="3" borderId="1" xfId="0" applyFont="1" applyFill="1" applyBorder="1" applyAlignment="1">
      <alignment vertical="center" wrapText="1"/>
    </xf>
    <xf numFmtId="0" fontId="6" fillId="26" borderId="1" xfId="0" applyFont="1" applyFill="1" applyBorder="1" applyAlignment="1">
      <alignment wrapText="1"/>
    </xf>
    <xf numFmtId="0" fontId="265" fillId="0" borderId="1" xfId="0" applyFont="1" applyBorder="1" applyAlignment="1"/>
    <xf numFmtId="0" fontId="266" fillId="0" borderId="1" xfId="0" applyFont="1" applyBorder="1" applyAlignment="1"/>
    <xf numFmtId="165" fontId="7" fillId="0" borderId="1" xfId="0" applyNumberFormat="1" applyFont="1" applyBorder="1" applyAlignment="1">
      <alignment vertical="center"/>
    </xf>
    <xf numFmtId="0" fontId="9" fillId="3" borderId="1" xfId="0" applyFont="1" applyFill="1" applyBorder="1" applyAlignment="1">
      <alignment vertical="center"/>
    </xf>
    <xf numFmtId="0" fontId="267" fillId="33" borderId="2" xfId="0" applyFont="1" applyFill="1" applyBorder="1" applyAlignment="1">
      <alignment horizontal="center" vertical="center" wrapText="1"/>
    </xf>
    <xf numFmtId="0" fontId="267" fillId="33" borderId="2" xfId="0" applyFont="1" applyFill="1" applyBorder="1" applyAlignment="1">
      <alignment horizontal="center" vertical="center" wrapText="1"/>
    </xf>
    <xf numFmtId="0" fontId="267" fillId="33" borderId="2" xfId="0" applyFont="1" applyFill="1" applyBorder="1" applyAlignment="1">
      <alignment horizontal="center" vertical="center"/>
    </xf>
    <xf numFmtId="0" fontId="267" fillId="33" borderId="2" xfId="0" applyFont="1" applyFill="1" applyBorder="1" applyAlignment="1">
      <alignment horizontal="center" vertical="center"/>
    </xf>
    <xf numFmtId="0" fontId="267" fillId="33" borderId="37" xfId="0" applyFont="1" applyFill="1" applyBorder="1" applyAlignment="1">
      <alignment horizontal="center" vertical="center"/>
    </xf>
    <xf numFmtId="0" fontId="267" fillId="33" borderId="37" xfId="0" applyFont="1" applyFill="1" applyBorder="1" applyAlignment="1">
      <alignment horizontal="center" vertical="center"/>
    </xf>
    <xf numFmtId="0" fontId="134" fillId="26" borderId="0" xfId="0" applyFont="1" applyFill="1" applyAlignment="1">
      <alignment vertical="center"/>
    </xf>
    <xf numFmtId="0" fontId="134" fillId="26" borderId="0" xfId="0" applyFont="1" applyFill="1" applyAlignment="1">
      <alignment vertical="center" wrapText="1"/>
    </xf>
    <xf numFmtId="0" fontId="268" fillId="26" borderId="0" xfId="0" applyFont="1" applyFill="1" applyAlignment="1">
      <alignment vertical="center" wrapText="1"/>
    </xf>
    <xf numFmtId="169" fontId="134" fillId="26" borderId="0" xfId="0" applyNumberFormat="1" applyFont="1" applyFill="1" applyAlignment="1">
      <alignment vertical="center"/>
    </xf>
    <xf numFmtId="0" fontId="269" fillId="26" borderId="0" xfId="0" applyFont="1" applyFill="1" applyAlignment="1">
      <alignment vertical="center"/>
    </xf>
    <xf numFmtId="0" fontId="134" fillId="26" borderId="0" xfId="0" applyFont="1" applyFill="1" applyAlignment="1">
      <alignment horizontal="right" vertical="center"/>
    </xf>
    <xf numFmtId="0" fontId="134" fillId="26" borderId="0" xfId="0" applyFont="1" applyFill="1" applyAlignment="1">
      <alignment vertical="center"/>
    </xf>
    <xf numFmtId="0" fontId="270" fillId="26" borderId="0" xfId="0" applyFont="1" applyFill="1" applyAlignment="1">
      <alignment vertical="center"/>
    </xf>
    <xf numFmtId="0" fontId="134" fillId="26" borderId="0" xfId="0" applyFont="1" applyFill="1" applyAlignment="1">
      <alignment vertical="center"/>
    </xf>
    <xf numFmtId="167" fontId="134" fillId="26" borderId="0" xfId="0" applyNumberFormat="1" applyFont="1" applyFill="1" applyAlignment="1">
      <alignment vertical="center"/>
    </xf>
    <xf numFmtId="0" fontId="134" fillId="26" borderId="0" xfId="0" applyFont="1" applyFill="1" applyAlignment="1">
      <alignment horizontal="left" vertical="center"/>
    </xf>
    <xf numFmtId="0" fontId="134" fillId="26" borderId="0" xfId="0" applyFont="1" applyFill="1" applyAlignment="1">
      <alignment horizontal="right"/>
    </xf>
    <xf numFmtId="0" fontId="134" fillId="26" borderId="0" xfId="0" applyFont="1" applyFill="1" applyAlignment="1"/>
    <xf numFmtId="0" fontId="272" fillId="26" borderId="0" xfId="0" applyFont="1" applyFill="1" applyAlignment="1">
      <alignment vertical="center"/>
    </xf>
    <xf numFmtId="0" fontId="273" fillId="26" borderId="0" xfId="0" applyFont="1" applyFill="1" applyAlignment="1">
      <alignment vertical="center"/>
    </xf>
    <xf numFmtId="0" fontId="134" fillId="12" borderId="0" xfId="0" applyFont="1" applyFill="1" applyAlignment="1">
      <alignment vertical="center" wrapText="1"/>
    </xf>
    <xf numFmtId="0" fontId="274" fillId="12" borderId="0" xfId="0" applyFont="1" applyFill="1" applyAlignment="1">
      <alignment vertical="center" wrapText="1"/>
    </xf>
    <xf numFmtId="0" fontId="275" fillId="26" borderId="0" xfId="0" applyFont="1" applyFill="1" applyAlignment="1">
      <alignment vertical="center" wrapText="1"/>
    </xf>
    <xf numFmtId="0" fontId="134" fillId="26" borderId="0" xfId="0" applyFont="1" applyFill="1" applyAlignment="1">
      <alignment vertical="center"/>
    </xf>
    <xf numFmtId="0" fontId="6" fillId="26" borderId="0" xfId="0" applyFont="1" applyFill="1" applyAlignment="1">
      <alignment vertical="center"/>
    </xf>
    <xf numFmtId="0" fontId="267" fillId="34" borderId="0" xfId="0" applyFont="1" applyFill="1" applyAlignment="1">
      <alignment vertical="center"/>
    </xf>
    <xf numFmtId="0" fontId="267" fillId="34" borderId="0" xfId="0" applyFont="1" applyFill="1" applyAlignment="1">
      <alignment vertical="center" wrapText="1"/>
    </xf>
    <xf numFmtId="0" fontId="4" fillId="34" borderId="0" xfId="0" applyFont="1" applyFill="1" applyAlignment="1">
      <alignment vertical="center"/>
    </xf>
    <xf numFmtId="0" fontId="4" fillId="34" borderId="0" xfId="0" applyFont="1" applyFill="1" applyAlignment="1">
      <alignment vertical="center"/>
    </xf>
    <xf numFmtId="0" fontId="276" fillId="34" borderId="0" xfId="0" applyFont="1" applyFill="1" applyAlignment="1">
      <alignment vertical="center"/>
    </xf>
    <xf numFmtId="0" fontId="277" fillId="34" borderId="0" xfId="0" applyFont="1" applyFill="1" applyAlignment="1">
      <alignment vertical="center"/>
    </xf>
    <xf numFmtId="0" fontId="267" fillId="34" borderId="0" xfId="0" applyFont="1" applyFill="1" applyAlignment="1">
      <alignment vertical="center"/>
    </xf>
    <xf numFmtId="0" fontId="134" fillId="0" borderId="0" xfId="0" applyFont="1" applyAlignment="1">
      <alignment vertical="center"/>
    </xf>
    <xf numFmtId="170" fontId="6" fillId="0" borderId="0" xfId="0" applyNumberFormat="1" applyFont="1" applyAlignment="1">
      <alignment vertical="center"/>
    </xf>
    <xf numFmtId="0" fontId="278" fillId="3" borderId="0" xfId="0" applyFont="1" applyFill="1" applyAlignment="1">
      <alignment vertical="center"/>
    </xf>
    <xf numFmtId="0" fontId="279" fillId="3" borderId="0" xfId="0" applyFont="1" applyFill="1" applyAlignment="1">
      <alignment vertical="center"/>
    </xf>
    <xf numFmtId="0" fontId="134" fillId="0" borderId="0" xfId="0" applyFont="1" applyAlignment="1">
      <alignment vertical="center"/>
    </xf>
    <xf numFmtId="170" fontId="134" fillId="0" borderId="0" xfId="0" applyNumberFormat="1" applyFont="1" applyAlignment="1">
      <alignment vertical="center"/>
    </xf>
    <xf numFmtId="0" fontId="280" fillId="0" borderId="0" xfId="0" applyFont="1" applyAlignment="1">
      <alignment vertical="center"/>
    </xf>
    <xf numFmtId="0" fontId="281" fillId="0" borderId="0" xfId="0" applyFont="1" applyAlignment="1">
      <alignment vertical="center"/>
    </xf>
    <xf numFmtId="0" fontId="282" fillId="3" borderId="0" xfId="0" applyFont="1" applyFill="1" applyAlignment="1">
      <alignment vertical="center"/>
    </xf>
    <xf numFmtId="0" fontId="134" fillId="3" borderId="0" xfId="0" applyFont="1" applyFill="1" applyAlignment="1">
      <alignment vertical="center"/>
    </xf>
    <xf numFmtId="0" fontId="134" fillId="6" borderId="0" xfId="0" applyFont="1" applyFill="1" applyAlignment="1">
      <alignment vertical="center" wrapText="1"/>
    </xf>
    <xf numFmtId="0" fontId="6" fillId="6" borderId="0" xfId="0" applyFont="1" applyFill="1" applyAlignment="1">
      <alignment vertical="center" wrapText="1"/>
    </xf>
    <xf numFmtId="0" fontId="6" fillId="6" borderId="0" xfId="0" applyFont="1" applyFill="1" applyAlignment="1">
      <alignment vertical="center" wrapText="1"/>
    </xf>
    <xf numFmtId="0" fontId="6" fillId="6" borderId="0" xfId="0" applyFont="1" applyFill="1" applyAlignment="1">
      <alignment vertical="center"/>
    </xf>
    <xf numFmtId="0" fontId="6" fillId="6" borderId="0" xfId="0" applyFont="1" applyFill="1" applyAlignment="1">
      <alignment vertical="center"/>
    </xf>
    <xf numFmtId="0" fontId="283" fillId="6" borderId="0" xfId="0" applyFont="1" applyFill="1" applyAlignment="1">
      <alignment vertical="center"/>
    </xf>
    <xf numFmtId="0" fontId="6" fillId="6" borderId="0" xfId="0" applyFont="1" applyFill="1" applyAlignment="1">
      <alignment horizontal="right" vertical="center"/>
    </xf>
    <xf numFmtId="0" fontId="284" fillId="6" borderId="0" xfId="0" applyFont="1" applyFill="1" applyAlignment="1">
      <alignment vertical="center"/>
    </xf>
    <xf numFmtId="0" fontId="285" fillId="6" borderId="0" xfId="0" applyFont="1" applyFill="1" applyAlignment="1">
      <alignment vertical="center"/>
    </xf>
    <xf numFmtId="0" fontId="134" fillId="6" borderId="0" xfId="0" applyFont="1" applyFill="1" applyAlignment="1">
      <alignment vertical="center"/>
    </xf>
    <xf numFmtId="0" fontId="6" fillId="6" borderId="0" xfId="0" applyFont="1" applyFill="1" applyAlignment="1">
      <alignment vertical="center"/>
    </xf>
    <xf numFmtId="0" fontId="286" fillId="6" borderId="0" xfId="0" applyFont="1" applyFill="1" applyAlignment="1">
      <alignment vertical="center"/>
    </xf>
    <xf numFmtId="0" fontId="6" fillId="35" borderId="0" xfId="0" applyFont="1" applyFill="1" applyAlignment="1">
      <alignment vertical="center" wrapText="1"/>
    </xf>
    <xf numFmtId="0" fontId="6" fillId="35" borderId="0" xfId="0" applyFont="1" applyFill="1" applyAlignment="1">
      <alignment vertical="center"/>
    </xf>
    <xf numFmtId="0" fontId="134" fillId="35" borderId="0" xfId="0" applyFont="1" applyFill="1" applyAlignment="1">
      <alignment vertical="center"/>
    </xf>
    <xf numFmtId="0" fontId="6" fillId="35" borderId="0" xfId="0" applyFont="1" applyFill="1" applyAlignment="1">
      <alignment vertical="center"/>
    </xf>
    <xf numFmtId="0" fontId="287" fillId="35" borderId="0" xfId="0" applyFont="1" applyFill="1" applyAlignment="1">
      <alignment vertical="center"/>
    </xf>
    <xf numFmtId="0" fontId="288" fillId="35" borderId="0" xfId="0" applyFont="1" applyFill="1" applyAlignment="1">
      <alignment vertical="center"/>
    </xf>
    <xf numFmtId="0" fontId="289" fillId="35" borderId="0" xfId="0" applyFont="1" applyFill="1" applyAlignment="1">
      <alignment vertical="center"/>
    </xf>
    <xf numFmtId="0" fontId="6" fillId="35" borderId="0" xfId="0" applyFont="1" applyFill="1" applyAlignment="1">
      <alignment vertical="center"/>
    </xf>
    <xf numFmtId="0" fontId="290" fillId="12" borderId="0" xfId="0" applyFont="1" applyFill="1" applyAlignment="1">
      <alignment vertical="center"/>
    </xf>
    <xf numFmtId="171" fontId="134" fillId="12" borderId="0" xfId="0" applyNumberFormat="1" applyFont="1" applyFill="1" applyAlignment="1">
      <alignment vertical="center"/>
    </xf>
    <xf numFmtId="0" fontId="291" fillId="12" borderId="0" xfId="0" applyFont="1" applyFill="1" applyAlignment="1">
      <alignment vertical="center"/>
    </xf>
    <xf numFmtId="0" fontId="134" fillId="12" borderId="0" xfId="0" applyFont="1" applyFill="1" applyAlignment="1">
      <alignment vertical="center"/>
    </xf>
    <xf numFmtId="0" fontId="292" fillId="12" borderId="0" xfId="0" applyFont="1" applyFill="1" applyAlignment="1">
      <alignment vertical="center"/>
    </xf>
    <xf numFmtId="0" fontId="293" fillId="12" borderId="0" xfId="0" applyFont="1" applyFill="1" applyAlignment="1">
      <alignment vertical="center"/>
    </xf>
    <xf numFmtId="0" fontId="134" fillId="12" borderId="0" xfId="0" applyFont="1" applyFill="1" applyAlignment="1">
      <alignment vertical="center"/>
    </xf>
    <xf numFmtId="0" fontId="294" fillId="12" borderId="0" xfId="0" applyFont="1" applyFill="1" applyAlignment="1">
      <alignment vertical="center"/>
    </xf>
    <xf numFmtId="0" fontId="134" fillId="36" borderId="0" xfId="0" applyFont="1" applyFill="1" applyAlignment="1">
      <alignment vertical="center"/>
    </xf>
    <xf numFmtId="0" fontId="134" fillId="36" borderId="0" xfId="0" applyFont="1" applyFill="1" applyAlignment="1">
      <alignment vertical="center" wrapText="1"/>
    </xf>
    <xf numFmtId="170" fontId="134" fillId="36" borderId="0" xfId="0" applyNumberFormat="1" applyFont="1" applyFill="1" applyAlignment="1">
      <alignment vertical="center"/>
    </xf>
    <xf numFmtId="0" fontId="295" fillId="36" borderId="0" xfId="0" applyFont="1" applyFill="1" applyAlignment="1">
      <alignment vertical="center"/>
    </xf>
    <xf numFmtId="0" fontId="296" fillId="36" borderId="0" xfId="0" applyFont="1" applyFill="1" applyAlignment="1">
      <alignment vertical="center"/>
    </xf>
    <xf numFmtId="0" fontId="297" fillId="36" borderId="0" xfId="0" applyFont="1" applyFill="1" applyAlignment="1">
      <alignment vertical="center"/>
    </xf>
    <xf numFmtId="0" fontId="134" fillId="36" borderId="0" xfId="0" applyFont="1" applyFill="1" applyAlignment="1">
      <alignment vertical="center"/>
    </xf>
    <xf numFmtId="0" fontId="298" fillId="36" borderId="0" xfId="0" applyFont="1" applyFill="1" applyAlignment="1">
      <alignment vertical="center"/>
    </xf>
    <xf numFmtId="0" fontId="290" fillId="12" borderId="0" xfId="0" applyFont="1" applyFill="1" applyAlignment="1">
      <alignment vertical="center" wrapText="1"/>
    </xf>
    <xf numFmtId="171" fontId="134" fillId="36" borderId="0" xfId="0" applyNumberFormat="1" applyFont="1" applyFill="1" applyAlignment="1">
      <alignment vertical="center"/>
    </xf>
    <xf numFmtId="0" fontId="134" fillId="0" borderId="0" xfId="0" applyFont="1" applyAlignment="1">
      <alignment vertical="center"/>
    </xf>
    <xf numFmtId="0" fontId="299" fillId="0" borderId="0" xfId="0" applyFont="1" applyAlignment="1">
      <alignment vertical="center"/>
    </xf>
    <xf numFmtId="0" fontId="300" fillId="0" borderId="0" xfId="0" applyFont="1" applyAlignment="1">
      <alignment vertical="center"/>
    </xf>
    <xf numFmtId="0" fontId="301" fillId="0" borderId="0" xfId="0" applyFont="1" applyAlignment="1">
      <alignment vertical="center"/>
    </xf>
    <xf numFmtId="0" fontId="134" fillId="12" borderId="0" xfId="0" applyFont="1" applyFill="1" applyAlignment="1">
      <alignment vertical="center"/>
    </xf>
    <xf numFmtId="0" fontId="290" fillId="6" borderId="0" xfId="0" applyFont="1" applyFill="1" applyAlignment="1">
      <alignment vertical="center"/>
    </xf>
    <xf numFmtId="171" fontId="134" fillId="6" borderId="0" xfId="0" applyNumberFormat="1" applyFont="1" applyFill="1" applyAlignment="1">
      <alignment vertical="center"/>
    </xf>
    <xf numFmtId="0" fontId="302" fillId="6" borderId="0" xfId="0" applyFont="1" applyFill="1" applyAlignment="1">
      <alignment vertical="center"/>
    </xf>
    <xf numFmtId="0" fontId="134" fillId="6" borderId="0" xfId="0" applyFont="1" applyFill="1" applyAlignment="1">
      <alignment vertical="center"/>
    </xf>
    <xf numFmtId="0" fontId="303" fillId="6" borderId="0" xfId="0" applyFont="1" applyFill="1" applyAlignment="1">
      <alignment vertical="center"/>
    </xf>
    <xf numFmtId="0" fontId="304" fillId="6" borderId="0" xfId="0" applyFont="1" applyFill="1" applyAlignment="1">
      <alignment vertical="center"/>
    </xf>
    <xf numFmtId="0" fontId="305" fillId="6" borderId="0" xfId="0" applyFont="1" applyFill="1" applyAlignment="1">
      <alignment vertical="center"/>
    </xf>
    <xf numFmtId="0" fontId="134" fillId="6" borderId="0" xfId="0" applyFont="1" applyFill="1" applyAlignment="1">
      <alignment vertical="center"/>
    </xf>
    <xf numFmtId="0" fontId="306" fillId="0" borderId="0" xfId="0" applyFont="1" applyAlignment="1">
      <alignment vertical="center"/>
    </xf>
    <xf numFmtId="0" fontId="307" fillId="0" borderId="0" xfId="0" applyFont="1" applyAlignment="1">
      <alignment vertical="center"/>
    </xf>
    <xf numFmtId="0" fontId="308" fillId="3" borderId="0" xfId="0" applyFont="1" applyFill="1" applyAlignment="1">
      <alignment vertical="center"/>
    </xf>
    <xf numFmtId="49" fontId="309" fillId="0" borderId="0" xfId="0" applyNumberFormat="1" applyFont="1" applyAlignment="1">
      <alignment horizontal="left" vertical="center"/>
    </xf>
    <xf numFmtId="0" fontId="275" fillId="0" borderId="0" xfId="0" applyFont="1" applyAlignment="1">
      <alignment vertical="center" wrapText="1"/>
    </xf>
    <xf numFmtId="0" fontId="74" fillId="0" borderId="0" xfId="0" applyFont="1" applyAlignment="1">
      <alignment vertical="center"/>
    </xf>
    <xf numFmtId="0" fontId="310" fillId="3" borderId="1" xfId="0" applyFont="1" applyFill="1" applyBorder="1" applyAlignment="1">
      <alignment vertical="center"/>
    </xf>
    <xf numFmtId="0" fontId="311" fillId="3" borderId="0" xfId="0" applyFont="1" applyFill="1" applyAlignment="1">
      <alignment vertical="center"/>
    </xf>
    <xf numFmtId="0" fontId="134" fillId="0" borderId="0" xfId="0" applyFont="1" applyAlignment="1">
      <alignment vertical="center"/>
    </xf>
    <xf numFmtId="0" fontId="312" fillId="3" borderId="0" xfId="0" applyFont="1" applyFill="1" applyAlignment="1">
      <alignment vertical="center"/>
    </xf>
    <xf numFmtId="0" fontId="313" fillId="0" borderId="0" xfId="0" applyFont="1" applyAlignment="1">
      <alignment vertical="center"/>
    </xf>
    <xf numFmtId="0" fontId="74" fillId="0" borderId="0" xfId="0" applyFont="1" applyAlignment="1">
      <alignment horizontal="right" vertical="center"/>
    </xf>
    <xf numFmtId="0" fontId="74" fillId="0" borderId="0" xfId="0" applyFont="1" applyAlignment="1">
      <alignment vertical="center"/>
    </xf>
    <xf numFmtId="0" fontId="74" fillId="0" borderId="0" xfId="0" applyFont="1" applyAlignment="1">
      <alignment vertical="center"/>
    </xf>
    <xf numFmtId="0" fontId="6" fillId="31" borderId="0" xfId="0" applyFont="1" applyFill="1" applyAlignment="1">
      <alignment vertical="center" wrapText="1"/>
    </xf>
    <xf numFmtId="49" fontId="314" fillId="37" borderId="0" xfId="0" applyNumberFormat="1" applyFont="1" applyFill="1" applyAlignment="1">
      <alignment horizontal="left" vertical="center"/>
    </xf>
    <xf numFmtId="49" fontId="315" fillId="37" borderId="0" xfId="0" applyNumberFormat="1" applyFont="1" applyFill="1" applyAlignment="1">
      <alignment horizontal="left" vertical="center"/>
    </xf>
    <xf numFmtId="0" fontId="316" fillId="0" borderId="0" xfId="0" applyFont="1" applyAlignment="1">
      <alignment vertical="center"/>
    </xf>
    <xf numFmtId="0" fontId="316" fillId="0" borderId="0" xfId="0" applyFont="1" applyAlignment="1">
      <alignment vertical="center" wrapText="1"/>
    </xf>
    <xf numFmtId="170" fontId="316" fillId="0" borderId="0" xfId="0" applyNumberFormat="1" applyFont="1" applyAlignment="1">
      <alignment vertical="center"/>
    </xf>
    <xf numFmtId="0" fontId="317" fillId="0" borderId="0" xfId="0" applyFont="1" applyAlignment="1">
      <alignment vertical="center"/>
    </xf>
    <xf numFmtId="0" fontId="318" fillId="0" borderId="0" xfId="0" applyFont="1" applyAlignment="1">
      <alignment horizontal="right" vertical="center"/>
    </xf>
    <xf numFmtId="0" fontId="318" fillId="0" borderId="0" xfId="0" applyFont="1" applyAlignment="1">
      <alignment vertical="center"/>
    </xf>
    <xf numFmtId="0" fontId="319" fillId="0" borderId="0" xfId="0" applyFont="1" applyAlignment="1">
      <alignment vertical="center"/>
    </xf>
    <xf numFmtId="0" fontId="320" fillId="0" borderId="0" xfId="0" applyFont="1" applyAlignment="1">
      <alignment vertical="center"/>
    </xf>
    <xf numFmtId="0" fontId="316" fillId="0" borderId="0" xfId="0" applyFont="1" applyAlignment="1">
      <alignment vertical="center"/>
    </xf>
    <xf numFmtId="0" fontId="321" fillId="0" borderId="0" xfId="0" applyFont="1" applyAlignment="1">
      <alignment vertical="center"/>
    </xf>
    <xf numFmtId="0" fontId="322" fillId="0" borderId="0" xfId="0" applyFont="1" applyAlignment="1">
      <alignment vertical="center"/>
    </xf>
    <xf numFmtId="0" fontId="323" fillId="3" borderId="0" xfId="0" applyFont="1" applyFill="1" applyAlignment="1">
      <alignment vertical="center"/>
    </xf>
    <xf numFmtId="0" fontId="318" fillId="0" borderId="0" xfId="0" applyFont="1" applyAlignment="1">
      <alignment vertical="center"/>
    </xf>
    <xf numFmtId="0" fontId="324" fillId="3" borderId="0" xfId="0" applyFont="1" applyFill="1" applyAlignment="1">
      <alignment vertical="center"/>
    </xf>
    <xf numFmtId="0" fontId="324" fillId="3" borderId="0" xfId="0" applyFont="1" applyFill="1" applyAlignment="1">
      <alignment vertical="center"/>
    </xf>
    <xf numFmtId="49" fontId="325" fillId="29" borderId="0" xfId="0" applyNumberFormat="1" applyFont="1" applyFill="1" applyAlignment="1">
      <alignment horizontal="left" vertical="center"/>
    </xf>
    <xf numFmtId="0" fontId="326" fillId="0" borderId="0" xfId="0" applyFont="1" applyAlignment="1">
      <alignment vertical="center"/>
    </xf>
    <xf numFmtId="0" fontId="327" fillId="0" borderId="0" xfId="0" applyFont="1" applyAlignment="1"/>
    <xf numFmtId="0" fontId="328" fillId="6" borderId="0" xfId="0" applyFont="1" applyFill="1" applyAlignment="1">
      <alignment vertical="center"/>
    </xf>
    <xf numFmtId="0" fontId="134" fillId="0" borderId="0" xfId="0" quotePrefix="1" applyFont="1" applyAlignment="1">
      <alignment vertical="center"/>
    </xf>
    <xf numFmtId="0" fontId="329" fillId="0" borderId="0" xfId="0" applyFont="1" applyAlignment="1"/>
    <xf numFmtId="0" fontId="6" fillId="0" borderId="0" xfId="0" applyFont="1" applyAlignment="1">
      <alignment horizontal="right"/>
    </xf>
    <xf numFmtId="0" fontId="6" fillId="0" borderId="0" xfId="0" applyFont="1" applyAlignment="1"/>
    <xf numFmtId="0" fontId="6" fillId="0" borderId="0" xfId="0" applyFont="1" applyAlignment="1">
      <alignment horizontal="right"/>
    </xf>
    <xf numFmtId="0" fontId="6" fillId="0" borderId="0" xfId="0" applyFont="1" applyAlignment="1"/>
    <xf numFmtId="0" fontId="330" fillId="0" borderId="0" xfId="0" applyFont="1" applyAlignment="1"/>
    <xf numFmtId="0" fontId="331" fillId="0" borderId="0" xfId="0" applyFont="1" applyAlignment="1"/>
    <xf numFmtId="0" fontId="134" fillId="3" borderId="0" xfId="0" applyFont="1" applyFill="1" applyAlignment="1">
      <alignment vertical="center"/>
    </xf>
    <xf numFmtId="0" fontId="1" fillId="0" borderId="0" xfId="0" applyFont="1" applyAlignment="1"/>
    <xf numFmtId="0" fontId="299" fillId="0" borderId="0" xfId="0" applyFont="1" applyAlignment="1">
      <alignment vertical="center"/>
    </xf>
    <xf numFmtId="0" fontId="6" fillId="0" borderId="39" xfId="0" applyFont="1" applyBorder="1" applyAlignment="1">
      <alignment horizontal="left" vertical="center"/>
    </xf>
    <xf numFmtId="172" fontId="267" fillId="34" borderId="0" xfId="0" applyNumberFormat="1" applyFont="1" applyFill="1" applyAlignment="1">
      <alignment vertical="center"/>
    </xf>
    <xf numFmtId="0" fontId="1" fillId="0" borderId="0" xfId="0" applyFont="1" applyAlignment="1">
      <alignment wrapText="1"/>
    </xf>
    <xf numFmtId="49" fontId="332" fillId="6" borderId="0" xfId="0" applyNumberFormat="1" applyFont="1" applyFill="1" applyAlignment="1"/>
    <xf numFmtId="3" fontId="333" fillId="3" borderId="0" xfId="0" applyNumberFormat="1" applyFont="1" applyFill="1" applyAlignment="1">
      <alignment vertical="center"/>
    </xf>
    <xf numFmtId="10" fontId="334" fillId="3" borderId="0" xfId="0" applyNumberFormat="1" applyFont="1" applyFill="1" applyAlignment="1">
      <alignment vertical="center"/>
    </xf>
    <xf numFmtId="0" fontId="74" fillId="2" borderId="4" xfId="0" applyFont="1" applyFill="1" applyBorder="1"/>
    <xf numFmtId="0" fontId="74" fillId="2" borderId="36" xfId="0" applyFont="1" applyFill="1" applyBorder="1"/>
    <xf numFmtId="0" fontId="4" fillId="4" borderId="0" xfId="0" applyFont="1" applyFill="1" applyAlignment="1">
      <alignment horizontal="center" vertical="center"/>
    </xf>
    <xf numFmtId="173" fontId="4" fillId="38" borderId="31" xfId="0" applyNumberFormat="1" applyFont="1" applyFill="1" applyBorder="1" applyAlignment="1">
      <alignment horizontal="center" vertical="center"/>
    </xf>
    <xf numFmtId="173" fontId="74" fillId="4" borderId="0" xfId="0" applyNumberFormat="1" applyFont="1" applyFill="1" applyAlignment="1">
      <alignment vertical="center"/>
    </xf>
    <xf numFmtId="0" fontId="4" fillId="2" borderId="36" xfId="0" applyFont="1" applyFill="1" applyBorder="1" applyAlignment="1">
      <alignment horizontal="center"/>
    </xf>
    <xf numFmtId="173" fontId="4" fillId="38" borderId="40" xfId="0" applyNumberFormat="1" applyFont="1" applyFill="1" applyBorder="1" applyAlignment="1">
      <alignment horizontal="center" vertical="center"/>
    </xf>
    <xf numFmtId="173" fontId="4" fillId="4" borderId="0" xfId="0" applyNumberFormat="1" applyFont="1" applyFill="1" applyAlignment="1">
      <alignment horizontal="center" vertical="center"/>
    </xf>
    <xf numFmtId="0" fontId="3" fillId="24" borderId="0" xfId="0" applyFont="1" applyFill="1" applyAlignment="1">
      <alignment wrapText="1"/>
    </xf>
    <xf numFmtId="0" fontId="74" fillId="24" borderId="0" xfId="0" applyFont="1" applyFill="1"/>
    <xf numFmtId="173" fontId="6" fillId="4" borderId="0" xfId="0" applyNumberFormat="1" applyFont="1" applyFill="1" applyAlignment="1">
      <alignment vertical="center"/>
    </xf>
    <xf numFmtId="173" fontId="74" fillId="4" borderId="0" xfId="0" applyNumberFormat="1" applyFont="1" applyFill="1" applyAlignment="1">
      <alignment vertical="center"/>
    </xf>
    <xf numFmtId="173" fontId="4" fillId="4" borderId="0" xfId="0" applyNumberFormat="1" applyFont="1" applyFill="1" applyAlignment="1">
      <alignment horizontal="center" vertical="center"/>
    </xf>
    <xf numFmtId="0" fontId="4" fillId="14" borderId="33" xfId="0" applyFont="1" applyFill="1" applyBorder="1" applyAlignment="1">
      <alignment horizontal="center" vertical="center"/>
    </xf>
    <xf numFmtId="0" fontId="4" fillId="13" borderId="2" xfId="0" applyFont="1" applyFill="1" applyBorder="1" applyAlignment="1">
      <alignment horizontal="center" vertical="center"/>
    </xf>
    <xf numFmtId="0" fontId="4" fillId="17" borderId="34" xfId="0" applyFont="1" applyFill="1" applyBorder="1" applyAlignment="1">
      <alignment horizontal="center" vertical="center"/>
    </xf>
    <xf numFmtId="0" fontId="4" fillId="40" borderId="43" xfId="0" applyFont="1" applyFill="1" applyBorder="1" applyAlignment="1">
      <alignment horizontal="center" vertical="center"/>
    </xf>
    <xf numFmtId="0" fontId="6" fillId="4" borderId="0" xfId="0" applyFont="1" applyFill="1" applyAlignment="1">
      <alignment vertical="center"/>
    </xf>
    <xf numFmtId="0" fontId="6" fillId="24" borderId="29" xfId="0" applyFont="1" applyFill="1" applyBorder="1" applyAlignment="1">
      <alignment vertical="center"/>
    </xf>
    <xf numFmtId="0" fontId="6" fillId="24" borderId="1" xfId="0" applyFont="1" applyFill="1" applyBorder="1" applyAlignment="1">
      <alignment vertical="center"/>
    </xf>
    <xf numFmtId="0" fontId="6" fillId="24" borderId="42" xfId="0" applyFont="1" applyFill="1" applyBorder="1" applyAlignment="1">
      <alignment vertical="center"/>
    </xf>
    <xf numFmtId="0" fontId="6" fillId="31" borderId="29" xfId="0" applyFont="1" applyFill="1" applyBorder="1" applyAlignment="1">
      <alignment vertical="center"/>
    </xf>
    <xf numFmtId="0" fontId="6" fillId="31" borderId="1" xfId="0" applyFont="1" applyFill="1" applyBorder="1" applyAlignment="1">
      <alignment vertical="center"/>
    </xf>
    <xf numFmtId="0" fontId="6" fillId="31" borderId="42" xfId="0" applyFont="1" applyFill="1" applyBorder="1" applyAlignment="1">
      <alignment vertical="center"/>
    </xf>
    <xf numFmtId="0" fontId="6" fillId="9" borderId="29" xfId="0" applyFont="1" applyFill="1" applyBorder="1" applyAlignment="1">
      <alignment vertical="center"/>
    </xf>
    <xf numFmtId="0" fontId="6" fillId="9" borderId="1" xfId="0" applyFont="1" applyFill="1" applyBorder="1" applyAlignment="1">
      <alignment vertical="center"/>
    </xf>
    <xf numFmtId="0" fontId="6" fillId="9" borderId="42" xfId="0" applyFont="1" applyFill="1" applyBorder="1" applyAlignment="1">
      <alignment vertical="center"/>
    </xf>
    <xf numFmtId="0" fontId="335" fillId="16" borderId="1" xfId="0" applyFont="1" applyFill="1" applyBorder="1" applyAlignment="1">
      <alignment vertical="center"/>
    </xf>
    <xf numFmtId="0" fontId="6" fillId="31" borderId="44" xfId="0" applyFont="1" applyFill="1" applyBorder="1" applyAlignment="1">
      <alignment vertical="center"/>
    </xf>
    <xf numFmtId="0" fontId="74" fillId="4" borderId="0" xfId="0" applyFont="1" applyFill="1" applyAlignment="1">
      <alignment vertical="center"/>
    </xf>
    <xf numFmtId="0" fontId="74" fillId="0" borderId="29" xfId="0" applyFont="1" applyBorder="1" applyAlignment="1">
      <alignment vertical="center"/>
    </xf>
    <xf numFmtId="0" fontId="74" fillId="0" borderId="42" xfId="0" applyFont="1" applyBorder="1" applyAlignment="1">
      <alignment vertical="center"/>
    </xf>
    <xf numFmtId="0" fontId="6" fillId="16" borderId="29" xfId="0" applyFont="1" applyFill="1" applyBorder="1" applyAlignment="1">
      <alignment vertical="center"/>
    </xf>
    <xf numFmtId="0" fontId="6" fillId="16" borderId="1" xfId="0" applyFont="1" applyFill="1" applyBorder="1" applyAlignment="1">
      <alignment vertical="center"/>
    </xf>
    <xf numFmtId="0" fontId="6" fillId="16" borderId="42" xfId="0" applyFont="1" applyFill="1" applyBorder="1" applyAlignment="1">
      <alignment vertical="center"/>
    </xf>
    <xf numFmtId="0" fontId="336" fillId="21" borderId="39" xfId="0" applyFont="1" applyFill="1" applyBorder="1" applyAlignment="1">
      <alignment vertical="center"/>
    </xf>
    <xf numFmtId="0" fontId="337" fillId="22" borderId="1" xfId="0" applyFont="1" applyFill="1" applyBorder="1" applyAlignment="1">
      <alignment vertical="center"/>
    </xf>
    <xf numFmtId="0" fontId="338" fillId="22" borderId="39" xfId="0" applyFont="1" applyFill="1" applyBorder="1" applyAlignment="1">
      <alignment vertical="center"/>
    </xf>
    <xf numFmtId="0" fontId="339" fillId="20" borderId="29" xfId="0" applyFont="1" applyFill="1" applyBorder="1" applyAlignment="1">
      <alignment vertical="center"/>
    </xf>
    <xf numFmtId="0" fontId="340" fillId="20" borderId="29" xfId="0" applyFont="1" applyFill="1" applyBorder="1" applyAlignment="1">
      <alignment vertical="center"/>
    </xf>
    <xf numFmtId="0" fontId="341" fillId="21" borderId="1" xfId="0" applyFont="1" applyFill="1" applyBorder="1" applyAlignment="1">
      <alignment vertical="center" wrapText="1"/>
    </xf>
    <xf numFmtId="0" fontId="342" fillId="22" borderId="29" xfId="0" applyFont="1" applyFill="1" applyBorder="1" applyAlignment="1">
      <alignment vertical="center"/>
    </xf>
    <xf numFmtId="0" fontId="6" fillId="31" borderId="39" xfId="0" applyFont="1" applyFill="1" applyBorder="1" applyAlignment="1">
      <alignment vertical="center"/>
    </xf>
    <xf numFmtId="0" fontId="343" fillId="21" borderId="39" xfId="0" applyFont="1" applyFill="1" applyBorder="1" applyAlignment="1">
      <alignment vertical="center" wrapText="1"/>
    </xf>
    <xf numFmtId="0" fontId="6" fillId="31" borderId="4" xfId="0" applyFont="1" applyFill="1" applyBorder="1" applyAlignment="1">
      <alignment vertical="center"/>
    </xf>
    <xf numFmtId="0" fontId="344" fillId="31" borderId="29" xfId="0" applyFont="1" applyFill="1" applyBorder="1" applyAlignment="1">
      <alignment vertical="center"/>
    </xf>
    <xf numFmtId="0" fontId="345" fillId="20" borderId="45" xfId="0" applyFont="1" applyFill="1" applyBorder="1" applyAlignment="1">
      <alignment vertical="center" wrapText="1"/>
    </xf>
    <xf numFmtId="0" fontId="346" fillId="22" borderId="29" xfId="0" applyFont="1" applyFill="1" applyBorder="1" applyAlignment="1">
      <alignment vertical="center"/>
    </xf>
    <xf numFmtId="0" fontId="347" fillId="22" borderId="30" xfId="0" applyFont="1" applyFill="1" applyBorder="1" applyAlignment="1">
      <alignment vertical="center"/>
    </xf>
    <xf numFmtId="0" fontId="348" fillId="22" borderId="30" xfId="0" applyFont="1" applyFill="1" applyBorder="1" applyAlignment="1">
      <alignment vertical="center"/>
    </xf>
    <xf numFmtId="0" fontId="349" fillId="41" borderId="39" xfId="0" applyFont="1" applyFill="1" applyBorder="1" applyAlignment="1">
      <alignment vertical="center" wrapText="1"/>
    </xf>
    <xf numFmtId="0" fontId="350" fillId="20" borderId="0" xfId="0" applyFont="1" applyFill="1" applyAlignment="1">
      <alignment vertical="center"/>
    </xf>
    <xf numFmtId="0" fontId="74" fillId="20" borderId="0" xfId="0" applyFont="1" applyFill="1" applyAlignment="1">
      <alignment vertical="center"/>
    </xf>
    <xf numFmtId="0" fontId="74" fillId="0" borderId="0" xfId="0" applyFont="1" applyAlignment="1">
      <alignment vertical="center"/>
    </xf>
    <xf numFmtId="0" fontId="6" fillId="31" borderId="42" xfId="0" applyFont="1" applyFill="1" applyBorder="1" applyAlignment="1">
      <alignment vertical="center" wrapText="1"/>
    </xf>
    <xf numFmtId="0" fontId="351" fillId="21" borderId="32" xfId="0" applyFont="1" applyFill="1" applyBorder="1" applyAlignment="1">
      <alignment vertical="center"/>
    </xf>
    <xf numFmtId="0" fontId="6" fillId="31" borderId="30" xfId="0" applyFont="1" applyFill="1" applyBorder="1" applyAlignment="1">
      <alignment vertical="center"/>
    </xf>
    <xf numFmtId="0" fontId="6" fillId="31" borderId="40" xfId="0" applyFont="1" applyFill="1" applyBorder="1" applyAlignment="1">
      <alignment vertical="center"/>
    </xf>
    <xf numFmtId="0" fontId="352" fillId="20" borderId="1" xfId="0" applyFont="1" applyFill="1" applyBorder="1" applyAlignment="1">
      <alignment vertical="center"/>
    </xf>
    <xf numFmtId="0" fontId="353" fillId="21" borderId="45" xfId="0" applyFont="1" applyFill="1" applyBorder="1" applyAlignment="1">
      <alignment vertical="center" wrapText="1"/>
    </xf>
    <xf numFmtId="0" fontId="354" fillId="16" borderId="29" xfId="0" applyFont="1" applyFill="1" applyBorder="1" applyAlignment="1">
      <alignment vertical="center"/>
    </xf>
    <xf numFmtId="0" fontId="355" fillId="41" borderId="29" xfId="0" applyFont="1" applyFill="1" applyBorder="1" applyAlignment="1">
      <alignment vertical="center" wrapText="1"/>
    </xf>
    <xf numFmtId="0" fontId="356" fillId="22" borderId="39" xfId="0" applyFont="1" applyFill="1" applyBorder="1" applyAlignment="1">
      <alignment vertical="center"/>
    </xf>
    <xf numFmtId="0" fontId="357" fillId="20" borderId="39" xfId="0" applyFont="1" applyFill="1" applyBorder="1" applyAlignment="1">
      <alignment vertical="center" wrapText="1"/>
    </xf>
    <xf numFmtId="0" fontId="358" fillId="20" borderId="1" xfId="0" applyFont="1" applyFill="1" applyBorder="1" applyAlignment="1">
      <alignment vertical="center" wrapText="1"/>
    </xf>
    <xf numFmtId="0" fontId="359" fillId="22" borderId="1" xfId="0" applyFont="1" applyFill="1" applyBorder="1" applyAlignment="1">
      <alignment vertical="center"/>
    </xf>
    <xf numFmtId="0" fontId="360" fillId="22" borderId="44" xfId="0" applyFont="1" applyFill="1" applyBorder="1" applyAlignment="1">
      <alignment vertical="center"/>
    </xf>
    <xf numFmtId="0" fontId="361" fillId="16" borderId="4" xfId="0" applyFont="1" applyFill="1" applyBorder="1" applyAlignment="1">
      <alignment vertical="center"/>
    </xf>
    <xf numFmtId="0" fontId="74" fillId="0" borderId="30" xfId="0" applyFont="1" applyBorder="1" applyAlignment="1">
      <alignment vertical="center"/>
    </xf>
    <xf numFmtId="0" fontId="74" fillId="0" borderId="4" xfId="0" applyFont="1" applyBorder="1" applyAlignment="1">
      <alignment vertical="center"/>
    </xf>
    <xf numFmtId="0" fontId="74" fillId="0" borderId="40" xfId="0" applyFont="1" applyBorder="1" applyAlignment="1">
      <alignment vertical="center"/>
    </xf>
    <xf numFmtId="0" fontId="362" fillId="42" borderId="30" xfId="0" applyFont="1" applyFill="1" applyBorder="1" applyAlignment="1">
      <alignment vertical="center"/>
    </xf>
    <xf numFmtId="0" fontId="363" fillId="42" borderId="40" xfId="0" applyFont="1" applyFill="1" applyBorder="1" applyAlignment="1">
      <alignment vertical="center" wrapText="1"/>
    </xf>
    <xf numFmtId="0" fontId="6" fillId="0" borderId="36" xfId="0" applyFont="1" applyBorder="1" applyAlignment="1"/>
    <xf numFmtId="0" fontId="364" fillId="42" borderId="29" xfId="0" applyFont="1" applyFill="1" applyBorder="1" applyAlignment="1">
      <alignment vertical="center"/>
    </xf>
    <xf numFmtId="0" fontId="365" fillId="20" borderId="1" xfId="0" applyFont="1" applyFill="1" applyBorder="1" applyAlignment="1">
      <alignment vertical="center"/>
    </xf>
    <xf numFmtId="0" fontId="366" fillId="21" borderId="29" xfId="0" applyFont="1" applyFill="1" applyBorder="1" applyAlignment="1">
      <alignment vertical="center"/>
    </xf>
    <xf numFmtId="0" fontId="367" fillId="21" borderId="29" xfId="0" applyFont="1" applyFill="1" applyBorder="1" applyAlignment="1">
      <alignment vertical="center"/>
    </xf>
    <xf numFmtId="0" fontId="368" fillId="22" borderId="29" xfId="0" applyFont="1" applyFill="1" applyBorder="1" applyAlignment="1">
      <alignment vertical="center" wrapText="1"/>
    </xf>
    <xf numFmtId="0" fontId="369" fillId="43" borderId="29" xfId="0" applyFont="1" applyFill="1" applyBorder="1" applyAlignment="1">
      <alignment vertical="center" wrapText="1"/>
    </xf>
    <xf numFmtId="0" fontId="370" fillId="20" borderId="1" xfId="0" applyFont="1" applyFill="1" applyBorder="1" applyAlignment="1">
      <alignment vertical="center" wrapText="1"/>
    </xf>
    <xf numFmtId="0" fontId="371" fillId="41" borderId="29" xfId="0" applyFont="1" applyFill="1" applyBorder="1" applyAlignment="1">
      <alignment vertical="center"/>
    </xf>
    <xf numFmtId="0" fontId="372" fillId="21" borderId="1" xfId="0" applyFont="1" applyFill="1" applyBorder="1" applyAlignment="1">
      <alignment vertical="center"/>
    </xf>
    <xf numFmtId="0" fontId="373" fillId="21" borderId="1" xfId="0" applyFont="1" applyFill="1" applyBorder="1" applyAlignment="1">
      <alignment vertical="center"/>
    </xf>
    <xf numFmtId="0" fontId="374" fillId="20" borderId="30" xfId="0" applyFont="1" applyFill="1" applyBorder="1" applyAlignment="1">
      <alignment vertical="center"/>
    </xf>
    <xf numFmtId="0" fontId="375" fillId="20" borderId="30" xfId="0" applyFont="1" applyFill="1" applyBorder="1" applyAlignment="1">
      <alignment vertical="center"/>
    </xf>
    <xf numFmtId="0" fontId="376" fillId="21" borderId="30" xfId="0" applyFont="1" applyFill="1" applyBorder="1" applyAlignment="1">
      <alignment vertical="center"/>
    </xf>
    <xf numFmtId="0" fontId="377" fillId="21" borderId="30" xfId="0" applyFont="1" applyFill="1" applyBorder="1" applyAlignment="1">
      <alignment vertical="center"/>
    </xf>
    <xf numFmtId="0" fontId="6" fillId="41" borderId="29" xfId="0" applyFont="1" applyFill="1" applyBorder="1" applyAlignment="1">
      <alignment vertical="center" wrapText="1"/>
    </xf>
    <xf numFmtId="0" fontId="74" fillId="20" borderId="29" xfId="0" applyFont="1" applyFill="1" applyBorder="1" applyAlignment="1">
      <alignment vertical="center"/>
    </xf>
    <xf numFmtId="0" fontId="6" fillId="31" borderId="2" xfId="0" applyFont="1" applyFill="1" applyBorder="1" applyAlignment="1">
      <alignment vertical="center"/>
    </xf>
    <xf numFmtId="0" fontId="378" fillId="20" borderId="42" xfId="0" applyFont="1" applyFill="1" applyBorder="1" applyAlignment="1">
      <alignment vertical="center"/>
    </xf>
    <xf numFmtId="0" fontId="379" fillId="21" borderId="4" xfId="0" applyFont="1" applyFill="1" applyBorder="1" applyAlignment="1">
      <alignment vertical="center" wrapText="1"/>
    </xf>
    <xf numFmtId="0" fontId="380" fillId="43" borderId="29" xfId="0" applyFont="1" applyFill="1" applyBorder="1" applyAlignment="1">
      <alignment vertical="center"/>
    </xf>
    <xf numFmtId="0" fontId="381" fillId="21" borderId="0" xfId="0" applyFont="1" applyFill="1" applyAlignment="1">
      <alignment vertical="center"/>
    </xf>
    <xf numFmtId="0" fontId="382" fillId="22" borderId="39" xfId="0" applyFont="1" applyFill="1" applyBorder="1" applyAlignment="1">
      <alignment vertical="center" wrapText="1"/>
    </xf>
    <xf numFmtId="0" fontId="383" fillId="22" borderId="1" xfId="0" applyFont="1" applyFill="1" applyBorder="1" applyAlignment="1">
      <alignment vertical="center" wrapText="1"/>
    </xf>
    <xf numFmtId="0" fontId="384" fillId="43" borderId="29" xfId="0" applyFont="1" applyFill="1" applyBorder="1" applyAlignment="1">
      <alignment vertical="center"/>
    </xf>
    <xf numFmtId="0" fontId="385" fillId="43" borderId="46" xfId="0" applyFont="1" applyFill="1" applyBorder="1" applyAlignment="1">
      <alignment vertical="center" wrapText="1"/>
    </xf>
    <xf numFmtId="0" fontId="6" fillId="31" borderId="47" xfId="0" applyFont="1" applyFill="1" applyBorder="1" applyAlignment="1">
      <alignment vertical="center"/>
    </xf>
    <xf numFmtId="0" fontId="386" fillId="43" borderId="47" xfId="0" applyFont="1" applyFill="1" applyBorder="1" applyAlignment="1">
      <alignment vertical="center"/>
    </xf>
    <xf numFmtId="0" fontId="387" fillId="43" borderId="48" xfId="0" applyFont="1" applyFill="1" applyBorder="1" applyAlignment="1">
      <alignment vertical="center"/>
    </xf>
    <xf numFmtId="0" fontId="388" fillId="20" borderId="39" xfId="0" applyFont="1" applyFill="1" applyBorder="1" applyAlignment="1">
      <alignment vertical="center" wrapText="1"/>
    </xf>
    <xf numFmtId="0" fontId="389" fillId="43" borderId="29" xfId="0" applyFont="1" applyFill="1" applyBorder="1" applyAlignment="1">
      <alignment vertical="center" wrapText="1"/>
    </xf>
    <xf numFmtId="0" fontId="6" fillId="0" borderId="42" xfId="0" applyFont="1" applyBorder="1" applyAlignment="1">
      <alignment vertical="center"/>
    </xf>
    <xf numFmtId="0" fontId="6" fillId="43" borderId="29" xfId="0" applyFont="1" applyFill="1" applyBorder="1" applyAlignment="1">
      <alignment vertical="center"/>
    </xf>
    <xf numFmtId="0" fontId="6" fillId="31" borderId="5" xfId="0" applyFont="1" applyFill="1" applyBorder="1" applyAlignment="1">
      <alignment vertical="center"/>
    </xf>
    <xf numFmtId="0" fontId="390" fillId="41" borderId="1" xfId="0" applyFont="1" applyFill="1" applyBorder="1" applyAlignment="1">
      <alignment vertical="center"/>
    </xf>
    <xf numFmtId="0" fontId="391" fillId="21" borderId="39" xfId="0" applyFont="1" applyFill="1" applyBorder="1" applyAlignment="1">
      <alignment vertical="center" wrapText="1"/>
    </xf>
    <xf numFmtId="0" fontId="392" fillId="43" borderId="1" xfId="0" applyFont="1" applyFill="1" applyBorder="1" applyAlignment="1">
      <alignment vertical="center" wrapText="1"/>
    </xf>
    <xf numFmtId="0" fontId="393" fillId="0" borderId="42" xfId="0" applyFont="1" applyBorder="1" applyAlignment="1">
      <alignment vertical="center"/>
    </xf>
    <xf numFmtId="0" fontId="394" fillId="43" borderId="1" xfId="0" applyFont="1" applyFill="1" applyBorder="1" applyAlignment="1">
      <alignment vertical="center"/>
    </xf>
    <xf numFmtId="0" fontId="395" fillId="41" borderId="42" xfId="0" applyFont="1" applyFill="1" applyBorder="1" applyAlignment="1">
      <alignment vertical="center" wrapText="1"/>
    </xf>
    <xf numFmtId="0" fontId="6" fillId="41" borderId="42" xfId="0" applyFont="1" applyFill="1" applyBorder="1" applyAlignment="1">
      <alignment vertical="center"/>
    </xf>
    <xf numFmtId="0" fontId="6" fillId="43" borderId="29" xfId="0" applyFont="1" applyFill="1" applyBorder="1" applyAlignment="1">
      <alignment vertical="center" wrapText="1"/>
    </xf>
    <xf numFmtId="0" fontId="396" fillId="43" borderId="1" xfId="0" applyFont="1" applyFill="1" applyBorder="1" applyAlignment="1">
      <alignment vertical="center" wrapText="1"/>
    </xf>
    <xf numFmtId="0" fontId="6" fillId="31" borderId="29" xfId="0" applyFont="1" applyFill="1" applyBorder="1" applyAlignment="1">
      <alignment vertical="center" wrapText="1"/>
    </xf>
    <xf numFmtId="0" fontId="397" fillId="43" borderId="42" xfId="0" applyFont="1" applyFill="1" applyBorder="1" applyAlignment="1">
      <alignment vertical="center" wrapText="1"/>
    </xf>
    <xf numFmtId="0" fontId="6" fillId="31" borderId="0" xfId="0" applyFont="1" applyFill="1" applyAlignment="1">
      <alignment vertical="center"/>
    </xf>
    <xf numFmtId="0" fontId="398" fillId="22" borderId="42" xfId="0" applyFont="1" applyFill="1" applyBorder="1" applyAlignment="1">
      <alignment vertical="center"/>
    </xf>
    <xf numFmtId="0" fontId="399" fillId="22" borderId="5" xfId="0" applyFont="1" applyFill="1" applyBorder="1" applyAlignment="1">
      <alignment vertical="center"/>
    </xf>
    <xf numFmtId="0" fontId="74" fillId="21" borderId="29" xfId="0" applyFont="1" applyFill="1" applyBorder="1" applyAlignment="1">
      <alignment vertical="center"/>
    </xf>
    <xf numFmtId="0" fontId="6" fillId="4" borderId="49" xfId="0" applyFont="1" applyFill="1" applyBorder="1" applyAlignment="1">
      <alignment vertical="center"/>
    </xf>
    <xf numFmtId="0" fontId="6" fillId="31" borderId="50" xfId="0" applyFont="1" applyFill="1" applyBorder="1" applyAlignment="1">
      <alignment vertical="center" wrapText="1"/>
    </xf>
    <xf numFmtId="0" fontId="400" fillId="20" borderId="29" xfId="0" applyFont="1" applyFill="1" applyBorder="1" applyAlignment="1">
      <alignment vertical="center" wrapText="1"/>
    </xf>
    <xf numFmtId="0" fontId="401" fillId="20" borderId="29" xfId="0" applyFont="1" applyFill="1" applyBorder="1" applyAlignment="1">
      <alignment vertical="center" wrapText="1"/>
    </xf>
    <xf numFmtId="0" fontId="402" fillId="22" borderId="29" xfId="0" applyFont="1" applyFill="1" applyBorder="1" applyAlignment="1">
      <alignment vertical="center" wrapText="1"/>
    </xf>
    <xf numFmtId="0" fontId="6" fillId="0" borderId="37" xfId="0" applyFont="1" applyBorder="1" applyAlignment="1"/>
    <xf numFmtId="0" fontId="403" fillId="31" borderId="1" xfId="0" applyFont="1" applyFill="1" applyBorder="1" applyAlignment="1">
      <alignment vertical="center"/>
    </xf>
    <xf numFmtId="0" fontId="404" fillId="31" borderId="42" xfId="0" applyFont="1" applyFill="1" applyBorder="1" applyAlignment="1">
      <alignment vertical="center"/>
    </xf>
    <xf numFmtId="0" fontId="405" fillId="31" borderId="0" xfId="0" applyFont="1" applyFill="1" applyAlignment="1">
      <alignment vertical="center" wrapText="1"/>
    </xf>
    <xf numFmtId="0" fontId="406" fillId="31" borderId="0" xfId="0" applyFont="1" applyFill="1" applyAlignment="1">
      <alignment vertical="center"/>
    </xf>
    <xf numFmtId="0" fontId="407" fillId="31" borderId="0" xfId="0" applyFont="1" applyFill="1" applyAlignment="1">
      <alignment vertical="center"/>
    </xf>
    <xf numFmtId="0" fontId="408" fillId="20" borderId="39" xfId="0" applyFont="1" applyFill="1" applyBorder="1" applyAlignment="1">
      <alignment vertical="center"/>
    </xf>
    <xf numFmtId="0" fontId="409" fillId="43" borderId="42" xfId="0" applyFont="1" applyFill="1" applyBorder="1" applyAlignment="1">
      <alignment vertical="center"/>
    </xf>
    <xf numFmtId="0" fontId="6" fillId="0" borderId="52" xfId="0" applyFont="1" applyBorder="1" applyAlignment="1"/>
    <xf numFmtId="0" fontId="6" fillId="24" borderId="53" xfId="0" applyFont="1" applyFill="1" applyBorder="1" applyAlignment="1">
      <alignment vertical="center"/>
    </xf>
    <xf numFmtId="0" fontId="6" fillId="24" borderId="54" xfId="0" applyFont="1" applyFill="1" applyBorder="1" applyAlignment="1">
      <alignment vertical="center"/>
    </xf>
    <xf numFmtId="0" fontId="6" fillId="24" borderId="55" xfId="0" applyFont="1" applyFill="1" applyBorder="1" applyAlignment="1">
      <alignment vertical="center"/>
    </xf>
    <xf numFmtId="0" fontId="6" fillId="24" borderId="33" xfId="0" applyFont="1" applyFill="1" applyBorder="1" applyAlignment="1">
      <alignment vertical="center"/>
    </xf>
    <xf numFmtId="0" fontId="6" fillId="24" borderId="2" xfId="0" applyFont="1" applyFill="1" applyBorder="1" applyAlignment="1">
      <alignment vertical="center"/>
    </xf>
    <xf numFmtId="0" fontId="6" fillId="24" borderId="43" xfId="0" applyFont="1" applyFill="1" applyBorder="1" applyAlignment="1">
      <alignment vertical="center"/>
    </xf>
    <xf numFmtId="0" fontId="6" fillId="31" borderId="33" xfId="0" applyFont="1" applyFill="1" applyBorder="1" applyAlignment="1">
      <alignment vertical="center"/>
    </xf>
    <xf numFmtId="0" fontId="6" fillId="31" borderId="43" xfId="0" applyFont="1" applyFill="1" applyBorder="1" applyAlignment="1">
      <alignment vertical="center"/>
    </xf>
    <xf numFmtId="0" fontId="410" fillId="24" borderId="2" xfId="0" applyFont="1" applyFill="1" applyBorder="1" applyAlignment="1">
      <alignment vertical="center"/>
    </xf>
    <xf numFmtId="0" fontId="411" fillId="16" borderId="2" xfId="0" applyFont="1" applyFill="1" applyBorder="1" applyAlignment="1">
      <alignment vertical="center"/>
    </xf>
    <xf numFmtId="0" fontId="74" fillId="0" borderId="53" xfId="0" applyFont="1" applyBorder="1" applyAlignment="1">
      <alignment vertical="center"/>
    </xf>
    <xf numFmtId="0" fontId="74" fillId="0" borderId="54" xfId="0" applyFont="1" applyBorder="1" applyAlignment="1">
      <alignment vertical="center"/>
    </xf>
    <xf numFmtId="0" fontId="74" fillId="0" borderId="55" xfId="0" applyFont="1" applyBorder="1" applyAlignment="1">
      <alignment vertical="center"/>
    </xf>
    <xf numFmtId="0" fontId="412" fillId="16" borderId="54" xfId="0" applyFont="1" applyFill="1" applyBorder="1" applyAlignment="1">
      <alignment vertical="center"/>
    </xf>
    <xf numFmtId="0" fontId="6" fillId="16" borderId="55" xfId="0" applyFont="1" applyFill="1" applyBorder="1" applyAlignment="1">
      <alignment vertical="center"/>
    </xf>
    <xf numFmtId="0" fontId="6" fillId="16" borderId="53" xfId="0" applyFont="1" applyFill="1" applyBorder="1" applyAlignment="1">
      <alignment vertical="center"/>
    </xf>
    <xf numFmtId="0" fontId="6" fillId="16" borderId="54" xfId="0" applyFont="1" applyFill="1" applyBorder="1" applyAlignment="1">
      <alignment vertical="center"/>
    </xf>
    <xf numFmtId="0" fontId="6" fillId="0" borderId="57" xfId="0" applyFont="1" applyBorder="1" applyAlignment="1"/>
    <xf numFmtId="0" fontId="413" fillId="22" borderId="31" xfId="0" applyFont="1" applyFill="1" applyBorder="1" applyAlignment="1">
      <alignment vertical="center"/>
    </xf>
    <xf numFmtId="0" fontId="414" fillId="22" borderId="45" xfId="0" applyFont="1" applyFill="1" applyBorder="1" applyAlignment="1">
      <alignment vertical="center"/>
    </xf>
    <xf numFmtId="0" fontId="415" fillId="22" borderId="47" xfId="0" applyFont="1" applyFill="1" applyBorder="1" applyAlignment="1">
      <alignment vertical="center"/>
    </xf>
    <xf numFmtId="0" fontId="416" fillId="22" borderId="57" xfId="0" applyFont="1" applyFill="1" applyBorder="1" applyAlignment="1">
      <alignment vertical="center"/>
    </xf>
    <xf numFmtId="0" fontId="425" fillId="22" borderId="47" xfId="0" applyFont="1" applyFill="1" applyBorder="1" applyAlignment="1">
      <alignment vertical="center"/>
    </xf>
    <xf numFmtId="0" fontId="426" fillId="22" borderId="57" xfId="0" applyFont="1" applyFill="1" applyBorder="1" applyAlignment="1">
      <alignment vertical="center"/>
    </xf>
    <xf numFmtId="0" fontId="6" fillId="44" borderId="45" xfId="0" applyFont="1" applyFill="1" applyBorder="1" applyAlignment="1">
      <alignment vertical="center"/>
    </xf>
    <xf numFmtId="0" fontId="6" fillId="44" borderId="47" xfId="0" applyFont="1" applyFill="1" applyBorder="1" applyAlignment="1">
      <alignment vertical="center"/>
    </xf>
    <xf numFmtId="0" fontId="6" fillId="44" borderId="60" xfId="0" applyFont="1" applyFill="1" applyBorder="1" applyAlignment="1">
      <alignment vertical="center"/>
    </xf>
    <xf numFmtId="0" fontId="436" fillId="0" borderId="47" xfId="0" applyFont="1" applyBorder="1" applyAlignment="1">
      <alignment vertical="center"/>
    </xf>
    <xf numFmtId="0" fontId="437" fillId="21" borderId="45" xfId="0" applyFont="1" applyFill="1" applyBorder="1" applyAlignment="1">
      <alignment vertical="center"/>
    </xf>
    <xf numFmtId="0" fontId="438" fillId="21" borderId="47" xfId="0" applyFont="1" applyFill="1" applyBorder="1" applyAlignment="1">
      <alignment vertical="center"/>
    </xf>
    <xf numFmtId="0" fontId="439" fillId="0" borderId="57" xfId="0" applyFont="1" applyBorder="1" applyAlignment="1">
      <alignment vertical="center"/>
    </xf>
    <xf numFmtId="0" fontId="441" fillId="0" borderId="45" xfId="0" applyFont="1" applyBorder="1" applyAlignment="1">
      <alignment vertical="center"/>
    </xf>
    <xf numFmtId="0" fontId="442" fillId="0" borderId="60" xfId="0" applyFont="1" applyBorder="1" applyAlignment="1">
      <alignment vertical="center"/>
    </xf>
    <xf numFmtId="0" fontId="443" fillId="0" borderId="46" xfId="0" applyFont="1" applyBorder="1" applyAlignment="1">
      <alignment vertical="center"/>
    </xf>
    <xf numFmtId="0" fontId="445" fillId="21" borderId="47" xfId="0" applyFont="1" applyFill="1" applyBorder="1" applyAlignment="1">
      <alignment vertical="center" wrapText="1"/>
    </xf>
    <xf numFmtId="0" fontId="446" fillId="22" borderId="45" xfId="0" applyFont="1" applyFill="1" applyBorder="1" applyAlignment="1">
      <alignment vertical="center"/>
    </xf>
    <xf numFmtId="0" fontId="447" fillId="22" borderId="60" xfId="0" applyFont="1" applyFill="1" applyBorder="1" applyAlignment="1">
      <alignment vertical="center"/>
    </xf>
    <xf numFmtId="0" fontId="448" fillId="22" borderId="60" xfId="0" applyFont="1" applyFill="1" applyBorder="1" applyAlignment="1">
      <alignment vertical="center"/>
    </xf>
    <xf numFmtId="0" fontId="449" fillId="0" borderId="60" xfId="0" applyFont="1" applyBorder="1" applyAlignment="1">
      <alignment vertical="center"/>
    </xf>
    <xf numFmtId="0" fontId="450" fillId="21" borderId="32" xfId="0" applyFont="1" applyFill="1" applyBorder="1" applyAlignment="1">
      <alignment vertical="center"/>
    </xf>
    <xf numFmtId="0" fontId="451" fillId="0" borderId="63" xfId="0" applyFont="1" applyBorder="1" applyAlignment="1">
      <alignment vertical="center"/>
    </xf>
    <xf numFmtId="0" fontId="455" fillId="20" borderId="39" xfId="0" applyFont="1" applyFill="1" applyBorder="1" applyAlignment="1">
      <alignment vertical="center"/>
    </xf>
    <xf numFmtId="0" fontId="456" fillId="20" borderId="5" xfId="0" applyFont="1" applyFill="1" applyBorder="1" applyAlignment="1">
      <alignment vertical="center"/>
    </xf>
    <xf numFmtId="0" fontId="457" fillId="22" borderId="5" xfId="0" applyFont="1" applyFill="1" applyBorder="1" applyAlignment="1">
      <alignment vertical="center"/>
    </xf>
    <xf numFmtId="0" fontId="458" fillId="20" borderId="44" xfId="0" applyFont="1" applyFill="1" applyBorder="1" applyAlignment="1">
      <alignment vertical="center"/>
    </xf>
    <xf numFmtId="0" fontId="459" fillId="20" borderId="5" xfId="0" applyFont="1" applyFill="1" applyBorder="1" applyAlignment="1">
      <alignment vertical="center" wrapText="1"/>
    </xf>
    <xf numFmtId="0" fontId="460" fillId="0" borderId="39" xfId="0" applyFont="1" applyBorder="1" applyAlignment="1">
      <alignment vertical="center"/>
    </xf>
    <xf numFmtId="0" fontId="461" fillId="0" borderId="44" xfId="0" applyFont="1" applyBorder="1" applyAlignment="1">
      <alignment vertical="center"/>
    </xf>
    <xf numFmtId="0" fontId="462" fillId="21" borderId="5" xfId="0" applyFont="1" applyFill="1" applyBorder="1" applyAlignment="1">
      <alignment vertical="center"/>
    </xf>
    <xf numFmtId="0" fontId="463" fillId="20" borderId="5" xfId="0" applyFont="1" applyFill="1" applyBorder="1" applyAlignment="1">
      <alignment vertical="center" wrapText="1"/>
    </xf>
    <xf numFmtId="0" fontId="464" fillId="22" borderId="44" xfId="0" applyFont="1" applyFill="1" applyBorder="1" applyAlignment="1">
      <alignment vertical="center"/>
    </xf>
    <xf numFmtId="0" fontId="6" fillId="44" borderId="39" xfId="0" applyFont="1" applyFill="1" applyBorder="1" applyAlignment="1">
      <alignment vertical="center"/>
    </xf>
    <xf numFmtId="0" fontId="6" fillId="44" borderId="1" xfId="0" applyFont="1" applyFill="1" applyBorder="1" applyAlignment="1">
      <alignment vertical="center"/>
    </xf>
    <xf numFmtId="0" fontId="6" fillId="44" borderId="44" xfId="0" applyFont="1" applyFill="1" applyBorder="1" applyAlignment="1">
      <alignment vertical="center"/>
    </xf>
    <xf numFmtId="0" fontId="465" fillId="0" borderId="5" xfId="0" applyFont="1" applyBorder="1" applyAlignment="1">
      <alignment vertical="center"/>
    </xf>
    <xf numFmtId="0" fontId="466" fillId="21" borderId="44" xfId="0" applyFont="1" applyFill="1" applyBorder="1" applyAlignment="1">
      <alignment vertical="center" wrapText="1"/>
    </xf>
    <xf numFmtId="0" fontId="467" fillId="21" borderId="66" xfId="0" applyFont="1" applyFill="1" applyBorder="1" applyAlignment="1">
      <alignment vertical="center"/>
    </xf>
    <xf numFmtId="0" fontId="468" fillId="21" borderId="4" xfId="0" applyFont="1" applyFill="1" applyBorder="1" applyAlignment="1">
      <alignment vertical="center"/>
    </xf>
    <xf numFmtId="0" fontId="469" fillId="21" borderId="68" xfId="0" applyFont="1" applyFill="1" applyBorder="1" applyAlignment="1">
      <alignment vertical="center"/>
    </xf>
    <xf numFmtId="0" fontId="470" fillId="43" borderId="5" xfId="0" applyFont="1" applyFill="1" applyBorder="1" applyAlignment="1">
      <alignment vertical="center"/>
    </xf>
    <xf numFmtId="0" fontId="471" fillId="20" borderId="44" xfId="0" applyFont="1" applyFill="1" applyBorder="1" applyAlignment="1">
      <alignment vertical="center"/>
    </xf>
    <xf numFmtId="0" fontId="472" fillId="0" borderId="69" xfId="0" applyFont="1" applyBorder="1" applyAlignment="1">
      <alignment vertical="center"/>
    </xf>
    <xf numFmtId="0" fontId="473" fillId="0" borderId="2" xfId="0" applyFont="1" applyBorder="1" applyAlignment="1">
      <alignment vertical="center"/>
    </xf>
    <xf numFmtId="0" fontId="474" fillId="0" borderId="70" xfId="0" applyFont="1" applyBorder="1" applyAlignment="1">
      <alignment vertical="center"/>
    </xf>
    <xf numFmtId="0" fontId="475" fillId="21" borderId="46" xfId="0" applyFont="1" applyFill="1" applyBorder="1" applyAlignment="1">
      <alignment vertical="center" wrapText="1"/>
    </xf>
    <xf numFmtId="0" fontId="476" fillId="21" borderId="46" xfId="0" applyFont="1" applyFill="1" applyBorder="1" applyAlignment="1">
      <alignment vertical="center" wrapText="1"/>
    </xf>
    <xf numFmtId="0" fontId="477" fillId="21" borderId="0" xfId="0" applyFont="1" applyFill="1" applyAlignment="1">
      <alignment horizontal="center" vertical="center"/>
    </xf>
    <xf numFmtId="0" fontId="478" fillId="21" borderId="0" xfId="0" applyFont="1" applyFill="1" applyAlignment="1">
      <alignment horizontal="center" vertical="center"/>
    </xf>
    <xf numFmtId="0" fontId="479" fillId="21" borderId="39" xfId="0" applyFont="1" applyFill="1" applyBorder="1" applyAlignment="1">
      <alignment vertical="center"/>
    </xf>
    <xf numFmtId="0" fontId="480" fillId="21" borderId="44" xfId="0" applyFont="1" applyFill="1" applyBorder="1" applyAlignment="1">
      <alignment vertical="center"/>
    </xf>
    <xf numFmtId="0" fontId="481" fillId="21" borderId="5" xfId="0" applyFont="1" applyFill="1" applyBorder="1" applyAlignment="1">
      <alignment vertical="center"/>
    </xf>
    <xf numFmtId="0" fontId="482" fillId="22" borderId="71" xfId="0" applyFont="1" applyFill="1" applyBorder="1" applyAlignment="1">
      <alignment vertical="center"/>
    </xf>
    <xf numFmtId="0" fontId="483" fillId="22" borderId="39" xfId="0" applyFont="1" applyFill="1" applyBorder="1" applyAlignment="1">
      <alignment vertical="center" wrapText="1"/>
    </xf>
    <xf numFmtId="0" fontId="484" fillId="22" borderId="5" xfId="0" applyFont="1" applyFill="1" applyBorder="1" applyAlignment="1">
      <alignment vertical="center" wrapText="1"/>
    </xf>
    <xf numFmtId="0" fontId="485" fillId="22" borderId="1" xfId="0" applyFont="1" applyFill="1" applyBorder="1" applyAlignment="1">
      <alignment vertical="center" wrapText="1"/>
    </xf>
    <xf numFmtId="0" fontId="486" fillId="22" borderId="44" xfId="0" applyFont="1" applyFill="1" applyBorder="1" applyAlignment="1">
      <alignment vertical="center" wrapText="1"/>
    </xf>
    <xf numFmtId="0" fontId="487" fillId="22" borderId="39" xfId="0" applyFont="1" applyFill="1" applyBorder="1" applyAlignment="1">
      <alignment vertical="center" wrapText="1"/>
    </xf>
    <xf numFmtId="0" fontId="488" fillId="22" borderId="1" xfId="0" applyFont="1" applyFill="1" applyBorder="1" applyAlignment="1">
      <alignment vertical="center" wrapText="1"/>
    </xf>
    <xf numFmtId="0" fontId="489" fillId="22" borderId="44" xfId="0" applyFont="1" applyFill="1" applyBorder="1" applyAlignment="1">
      <alignment vertical="center" wrapText="1"/>
    </xf>
    <xf numFmtId="0" fontId="74" fillId="0" borderId="63" xfId="0" applyFont="1" applyBorder="1" applyAlignment="1">
      <alignment vertical="center"/>
    </xf>
    <xf numFmtId="0" fontId="490" fillId="21" borderId="29" xfId="0" applyFont="1" applyFill="1" applyBorder="1" applyAlignment="1">
      <alignment vertical="center" wrapText="1"/>
    </xf>
    <xf numFmtId="0" fontId="6" fillId="0" borderId="72" xfId="0" applyFont="1" applyBorder="1" applyAlignment="1"/>
    <xf numFmtId="0" fontId="7" fillId="4" borderId="0" xfId="0" applyFont="1" applyFill="1" applyAlignment="1">
      <alignment vertical="center"/>
    </xf>
    <xf numFmtId="0" fontId="491" fillId="0" borderId="39" xfId="0" applyFont="1" applyBorder="1" applyAlignment="1">
      <alignment vertical="center" wrapText="1"/>
    </xf>
    <xf numFmtId="0" fontId="492" fillId="0" borderId="1" xfId="0" applyFont="1" applyBorder="1" applyAlignment="1">
      <alignment vertical="center" wrapText="1"/>
    </xf>
    <xf numFmtId="0" fontId="493" fillId="0" borderId="5" xfId="0" applyFont="1" applyBorder="1" applyAlignment="1">
      <alignment vertical="center" wrapText="1"/>
    </xf>
    <xf numFmtId="0" fontId="494" fillId="41" borderId="39" xfId="0" applyFont="1" applyFill="1" applyBorder="1" applyAlignment="1">
      <alignment vertical="center"/>
    </xf>
    <xf numFmtId="0" fontId="495" fillId="43" borderId="39" xfId="0" applyFont="1" applyFill="1" applyBorder="1" applyAlignment="1">
      <alignment vertical="center"/>
    </xf>
    <xf numFmtId="0" fontId="496" fillId="22" borderId="66" xfId="0" applyFont="1" applyFill="1" applyBorder="1" applyAlignment="1">
      <alignment vertical="center"/>
    </xf>
    <xf numFmtId="0" fontId="497" fillId="22" borderId="4" xfId="0" applyFont="1" applyFill="1" applyBorder="1" applyAlignment="1">
      <alignment vertical="center"/>
    </xf>
    <xf numFmtId="0" fontId="498" fillId="22" borderId="68" xfId="0" applyFont="1" applyFill="1" applyBorder="1" applyAlignment="1">
      <alignment vertical="center"/>
    </xf>
    <xf numFmtId="0" fontId="499" fillId="0" borderId="29" xfId="0" applyFont="1" applyBorder="1" applyAlignment="1">
      <alignment vertical="center" wrapText="1"/>
    </xf>
    <xf numFmtId="0" fontId="500" fillId="0" borderId="74" xfId="0" applyFont="1" applyBorder="1" applyAlignment="1">
      <alignment vertical="center" wrapText="1"/>
    </xf>
    <xf numFmtId="0" fontId="74" fillId="0" borderId="75" xfId="0" applyFont="1" applyBorder="1" applyAlignment="1">
      <alignment vertical="center"/>
    </xf>
    <xf numFmtId="0" fontId="74" fillId="0" borderId="76" xfId="0" applyFont="1" applyBorder="1" applyAlignment="1">
      <alignment vertical="center"/>
    </xf>
    <xf numFmtId="0" fontId="74" fillId="0" borderId="77" xfId="0" applyFont="1" applyBorder="1" applyAlignment="1">
      <alignment vertical="center"/>
    </xf>
    <xf numFmtId="0" fontId="6" fillId="0" borderId="78" xfId="0" applyFont="1" applyBorder="1" applyAlignment="1"/>
    <xf numFmtId="0" fontId="501" fillId="21" borderId="79" xfId="0" applyFont="1" applyFill="1" applyBorder="1" applyAlignment="1">
      <alignment vertical="center" wrapText="1"/>
    </xf>
    <xf numFmtId="0" fontId="502" fillId="21" borderId="49" xfId="0" applyFont="1" applyFill="1" applyBorder="1" applyAlignment="1">
      <alignment vertical="center"/>
    </xf>
    <xf numFmtId="0" fontId="503" fillId="21" borderId="54" xfId="0" applyFont="1" applyFill="1" applyBorder="1" applyAlignment="1">
      <alignment vertical="center" wrapText="1"/>
    </xf>
    <xf numFmtId="0" fontId="504" fillId="21" borderId="52" xfId="0" applyFont="1" applyFill="1" applyBorder="1" applyAlignment="1">
      <alignment vertical="center" wrapText="1"/>
    </xf>
    <xf numFmtId="0" fontId="505" fillId="22" borderId="79" xfId="0" applyFont="1" applyFill="1" applyBorder="1" applyAlignment="1">
      <alignment vertical="center"/>
    </xf>
    <xf numFmtId="0" fontId="506" fillId="22" borderId="54" xfId="0" applyFont="1" applyFill="1" applyBorder="1" applyAlignment="1">
      <alignment vertical="center"/>
    </xf>
    <xf numFmtId="0" fontId="507" fillId="22" borderId="52" xfId="0" applyFont="1" applyFill="1" applyBorder="1" applyAlignment="1">
      <alignment vertical="center"/>
    </xf>
    <xf numFmtId="0" fontId="508" fillId="20" borderId="79" xfId="0" applyFont="1" applyFill="1" applyBorder="1" applyAlignment="1">
      <alignment vertical="center"/>
    </xf>
    <xf numFmtId="0" fontId="509" fillId="20" borderId="54" xfId="0" applyFont="1" applyFill="1" applyBorder="1" applyAlignment="1">
      <alignment vertical="center"/>
    </xf>
    <xf numFmtId="0" fontId="510" fillId="20" borderId="52" xfId="0" applyFont="1" applyFill="1" applyBorder="1" applyAlignment="1">
      <alignment vertical="center"/>
    </xf>
    <xf numFmtId="0" fontId="511" fillId="20" borderId="79" xfId="0" applyFont="1" applyFill="1" applyBorder="1" applyAlignment="1">
      <alignment vertical="center" wrapText="1"/>
    </xf>
    <xf numFmtId="0" fontId="512" fillId="41" borderId="54" xfId="0" applyFont="1" applyFill="1" applyBorder="1" applyAlignment="1">
      <alignment vertical="center"/>
    </xf>
    <xf numFmtId="0" fontId="513" fillId="20" borderId="54" xfId="0" applyFont="1" applyFill="1" applyBorder="1" applyAlignment="1">
      <alignment vertical="center" wrapText="1"/>
    </xf>
    <xf numFmtId="0" fontId="514" fillId="20" borderId="52" xfId="0" applyFont="1" applyFill="1" applyBorder="1" applyAlignment="1">
      <alignment vertical="center" wrapText="1"/>
    </xf>
    <xf numFmtId="0" fontId="6" fillId="44" borderId="54" xfId="0" applyFont="1" applyFill="1" applyBorder="1" applyAlignment="1">
      <alignment vertical="center"/>
    </xf>
    <xf numFmtId="0" fontId="6" fillId="44" borderId="52" xfId="0" applyFont="1" applyFill="1" applyBorder="1" applyAlignment="1">
      <alignment vertical="center"/>
    </xf>
    <xf numFmtId="0" fontId="515" fillId="21" borderId="53" xfId="0" applyFont="1" applyFill="1" applyBorder="1" applyAlignment="1">
      <alignment vertical="center"/>
    </xf>
    <xf numFmtId="0" fontId="516" fillId="21" borderId="55" xfId="0" applyFont="1" applyFill="1" applyBorder="1" applyAlignment="1">
      <alignment vertical="center"/>
    </xf>
    <xf numFmtId="0" fontId="517" fillId="22" borderId="3" xfId="0" applyFont="1" applyFill="1" applyBorder="1" applyAlignment="1">
      <alignment vertical="center"/>
    </xf>
    <xf numFmtId="0" fontId="518" fillId="22" borderId="65" xfId="0" applyFont="1" applyFill="1" applyBorder="1" applyAlignment="1">
      <alignment vertical="center"/>
    </xf>
    <xf numFmtId="0" fontId="519" fillId="20" borderId="63" xfId="0" applyFont="1" applyFill="1" applyBorder="1" applyAlignment="1">
      <alignment vertical="center"/>
    </xf>
    <xf numFmtId="0" fontId="520" fillId="21" borderId="53" xfId="0" applyFont="1" applyFill="1" applyBorder="1" applyAlignment="1">
      <alignment vertical="center" wrapText="1"/>
    </xf>
    <xf numFmtId="0" fontId="521" fillId="20" borderId="54" xfId="0" applyFont="1" applyFill="1" applyBorder="1" applyAlignment="1">
      <alignment vertical="center"/>
    </xf>
    <xf numFmtId="0" fontId="522" fillId="20" borderId="52" xfId="0" applyFont="1" applyFill="1" applyBorder="1" applyAlignment="1">
      <alignment vertical="center"/>
    </xf>
    <xf numFmtId="0" fontId="523" fillId="41" borderId="69" xfId="0" applyFont="1" applyFill="1" applyBorder="1" applyAlignment="1">
      <alignment vertical="center" wrapText="1"/>
    </xf>
    <xf numFmtId="0" fontId="524" fillId="20" borderId="2" xfId="0" applyFont="1" applyFill="1" applyBorder="1" applyAlignment="1">
      <alignment vertical="center" wrapText="1"/>
    </xf>
    <xf numFmtId="0" fontId="525" fillId="20" borderId="37" xfId="0" applyFont="1" applyFill="1" applyBorder="1" applyAlignment="1">
      <alignment vertical="center" wrapText="1"/>
    </xf>
    <xf numFmtId="0" fontId="526" fillId="0" borderId="79" xfId="0" applyFont="1" applyBorder="1" applyAlignment="1">
      <alignment vertical="center"/>
    </xf>
    <xf numFmtId="0" fontId="527" fillId="0" borderId="54" xfId="0" applyFont="1" applyBorder="1" applyAlignment="1">
      <alignment vertical="center"/>
    </xf>
    <xf numFmtId="0" fontId="528" fillId="0" borderId="52" xfId="0" applyFont="1" applyBorder="1" applyAlignment="1">
      <alignment vertical="center"/>
    </xf>
    <xf numFmtId="0" fontId="529" fillId="41" borderId="79" xfId="0" applyFont="1" applyFill="1" applyBorder="1" applyAlignment="1">
      <alignment vertical="center"/>
    </xf>
    <xf numFmtId="0" fontId="530" fillId="22" borderId="63" xfId="0" applyFont="1" applyFill="1" applyBorder="1" applyAlignment="1">
      <alignment vertical="center" wrapText="1"/>
    </xf>
    <xf numFmtId="0" fontId="531" fillId="41" borderId="53" xfId="0" applyFont="1" applyFill="1" applyBorder="1" applyAlignment="1">
      <alignment vertical="center"/>
    </xf>
    <xf numFmtId="0" fontId="532" fillId="21" borderId="52" xfId="0" applyFont="1" applyFill="1" applyBorder="1" applyAlignment="1">
      <alignment vertical="center" wrapText="1"/>
    </xf>
    <xf numFmtId="0" fontId="533" fillId="41" borderId="79" xfId="0" applyFont="1" applyFill="1" applyBorder="1" applyAlignment="1">
      <alignment vertical="center" wrapText="1"/>
    </xf>
    <xf numFmtId="0" fontId="534" fillId="22" borderId="54" xfId="0" applyFont="1" applyFill="1" applyBorder="1" applyAlignment="1">
      <alignment vertical="center"/>
    </xf>
    <xf numFmtId="0" fontId="535" fillId="21" borderId="54" xfId="0" applyFont="1" applyFill="1" applyBorder="1" applyAlignment="1">
      <alignment vertical="center"/>
    </xf>
    <xf numFmtId="0" fontId="536" fillId="21" borderId="52" xfId="0" applyFont="1" applyFill="1" applyBorder="1" applyAlignment="1">
      <alignment vertical="center"/>
    </xf>
    <xf numFmtId="0" fontId="537" fillId="0" borderId="53" xfId="0" applyFont="1" applyBorder="1" applyAlignment="1">
      <alignment vertical="center"/>
    </xf>
    <xf numFmtId="0" fontId="538" fillId="21" borderId="79" xfId="0" applyFont="1" applyFill="1" applyBorder="1" applyAlignment="1">
      <alignment vertical="center"/>
    </xf>
    <xf numFmtId="0" fontId="539" fillId="22" borderId="54" xfId="0" applyFont="1" applyFill="1" applyBorder="1" applyAlignment="1">
      <alignment vertical="center" wrapText="1"/>
    </xf>
    <xf numFmtId="0" fontId="540" fillId="22" borderId="53" xfId="0" applyFont="1" applyFill="1" applyBorder="1" applyAlignment="1">
      <alignment vertical="center" wrapText="1"/>
    </xf>
    <xf numFmtId="0" fontId="541" fillId="23" borderId="79" xfId="0" applyFont="1" applyFill="1" applyBorder="1" applyAlignment="1">
      <alignment vertical="center" wrapText="1"/>
    </xf>
    <xf numFmtId="0" fontId="542" fillId="23" borderId="54" xfId="0" applyFont="1" applyFill="1" applyBorder="1" applyAlignment="1">
      <alignment vertical="center" wrapText="1"/>
    </xf>
    <xf numFmtId="0" fontId="543" fillId="23" borderId="52" xfId="0" applyFont="1" applyFill="1" applyBorder="1" applyAlignment="1">
      <alignment vertical="center" wrapText="1"/>
    </xf>
    <xf numFmtId="0" fontId="544" fillId="23" borderId="79" xfId="0" applyFont="1" applyFill="1" applyBorder="1" applyAlignment="1">
      <alignment vertical="center"/>
    </xf>
    <xf numFmtId="0" fontId="545" fillId="20" borderId="32" xfId="0" applyFont="1" applyFill="1" applyBorder="1" applyAlignment="1">
      <alignment vertical="center"/>
    </xf>
    <xf numFmtId="0" fontId="546" fillId="20" borderId="0" xfId="0" applyFont="1" applyFill="1" applyAlignment="1">
      <alignment vertical="center"/>
    </xf>
    <xf numFmtId="0" fontId="547" fillId="22" borderId="0" xfId="0" applyFont="1" applyFill="1" applyAlignment="1">
      <alignment vertical="center"/>
    </xf>
    <xf numFmtId="0" fontId="74" fillId="0" borderId="3" xfId="0" applyFont="1" applyBorder="1" applyAlignment="1">
      <alignment vertical="center"/>
    </xf>
    <xf numFmtId="0" fontId="74" fillId="0" borderId="41" xfId="0" applyFont="1" applyBorder="1" applyAlignment="1">
      <alignment vertical="center"/>
    </xf>
    <xf numFmtId="0" fontId="74" fillId="0" borderId="32" xfId="0" applyFont="1" applyBorder="1" applyAlignment="1">
      <alignment vertical="center"/>
    </xf>
    <xf numFmtId="0" fontId="548" fillId="23" borderId="29" xfId="0" applyFont="1" applyFill="1" applyBorder="1" applyAlignment="1">
      <alignment vertical="center" wrapText="1"/>
    </xf>
    <xf numFmtId="0" fontId="549" fillId="23" borderId="42" xfId="0" applyFont="1" applyFill="1" applyBorder="1" applyAlignment="1">
      <alignment vertical="center" wrapText="1"/>
    </xf>
    <xf numFmtId="0" fontId="6" fillId="0" borderId="46" xfId="0" applyFont="1" applyBorder="1" applyAlignment="1">
      <alignment vertical="center"/>
    </xf>
    <xf numFmtId="0" fontId="6" fillId="0" borderId="47" xfId="0" applyFont="1" applyBorder="1" applyAlignment="1">
      <alignment vertical="center"/>
    </xf>
    <xf numFmtId="0" fontId="6" fillId="0" borderId="48" xfId="0" applyFont="1" applyBorder="1" applyAlignment="1">
      <alignment vertical="center"/>
    </xf>
    <xf numFmtId="0" fontId="6" fillId="0" borderId="4" xfId="0" applyFont="1" applyBorder="1" applyAlignment="1">
      <alignment vertical="center"/>
    </xf>
    <xf numFmtId="0" fontId="6" fillId="0" borderId="40" xfId="0" applyFont="1" applyBorder="1" applyAlignment="1">
      <alignment vertical="center"/>
    </xf>
    <xf numFmtId="0" fontId="6" fillId="31" borderId="46" xfId="0" applyFont="1" applyFill="1" applyBorder="1" applyAlignment="1">
      <alignment vertical="center"/>
    </xf>
    <xf numFmtId="0" fontId="6" fillId="31" borderId="48" xfId="0" applyFont="1" applyFill="1" applyBorder="1" applyAlignment="1">
      <alignment vertical="center"/>
    </xf>
    <xf numFmtId="0" fontId="6" fillId="0" borderId="31" xfId="0" applyFont="1" applyBorder="1" applyAlignment="1">
      <alignment vertical="center"/>
    </xf>
    <xf numFmtId="0" fontId="6" fillId="0" borderId="45" xfId="0" applyFont="1" applyBorder="1" applyAlignment="1">
      <alignment vertical="center"/>
    </xf>
    <xf numFmtId="0" fontId="6" fillId="0" borderId="66" xfId="0" applyFont="1" applyBorder="1" applyAlignment="1">
      <alignment vertical="center"/>
    </xf>
    <xf numFmtId="0" fontId="74" fillId="0" borderId="46" xfId="0" applyFont="1" applyBorder="1" applyAlignment="1">
      <alignment vertical="center"/>
    </xf>
    <xf numFmtId="0" fontId="74" fillId="0" borderId="47" xfId="0" applyFont="1" applyBorder="1" applyAlignment="1">
      <alignment vertical="center"/>
    </xf>
    <xf numFmtId="0" fontId="74" fillId="0" borderId="48" xfId="0" applyFont="1" applyBorder="1" applyAlignment="1">
      <alignment vertical="center"/>
    </xf>
    <xf numFmtId="0" fontId="6" fillId="0" borderId="28" xfId="0" applyFont="1" applyBorder="1" applyAlignment="1">
      <alignment vertical="center"/>
    </xf>
    <xf numFmtId="0" fontId="6" fillId="0" borderId="39" xfId="0" applyFont="1" applyBorder="1" applyAlignment="1">
      <alignment vertical="center"/>
    </xf>
    <xf numFmtId="0" fontId="6" fillId="45" borderId="0" xfId="0" applyFont="1" applyFill="1" applyAlignment="1">
      <alignment horizontal="left" vertical="center"/>
    </xf>
    <xf numFmtId="0" fontId="6" fillId="9" borderId="39" xfId="0" applyFont="1" applyFill="1" applyBorder="1" applyAlignment="1">
      <alignment vertical="center"/>
    </xf>
    <xf numFmtId="0" fontId="6" fillId="9" borderId="44" xfId="0" applyFont="1" applyFill="1" applyBorder="1" applyAlignment="1">
      <alignment vertical="center"/>
    </xf>
    <xf numFmtId="0" fontId="6" fillId="0" borderId="44" xfId="0" applyFont="1" applyBorder="1" applyAlignment="1">
      <alignment vertical="center"/>
    </xf>
    <xf numFmtId="0" fontId="550" fillId="42" borderId="42" xfId="0" applyFont="1" applyFill="1" applyBorder="1" applyAlignment="1">
      <alignment vertical="center" wrapText="1"/>
    </xf>
    <xf numFmtId="0" fontId="551" fillId="16" borderId="37" xfId="0" applyFont="1" applyFill="1" applyBorder="1" applyAlignment="1">
      <alignment vertical="center"/>
    </xf>
    <xf numFmtId="0" fontId="552" fillId="16" borderId="79" xfId="0" applyFont="1" applyFill="1" applyBorder="1" applyAlignment="1">
      <alignment vertical="center"/>
    </xf>
    <xf numFmtId="0" fontId="553" fillId="16" borderId="63" xfId="0" applyFont="1" applyFill="1" applyBorder="1" applyAlignment="1">
      <alignment vertical="center"/>
    </xf>
    <xf numFmtId="0" fontId="6" fillId="0" borderId="33" xfId="0" applyFont="1" applyBorder="1" applyAlignment="1">
      <alignment vertical="center"/>
    </xf>
    <xf numFmtId="0" fontId="554" fillId="0" borderId="2" xfId="0" applyFont="1" applyBorder="1" applyAlignment="1">
      <alignment vertical="center"/>
    </xf>
    <xf numFmtId="0" fontId="6" fillId="0" borderId="2" xfId="0" applyFont="1" applyBorder="1" applyAlignment="1">
      <alignment vertical="center"/>
    </xf>
    <xf numFmtId="0" fontId="6" fillId="0" borderId="43" xfId="0" applyFont="1" applyBorder="1" applyAlignment="1">
      <alignment vertical="center"/>
    </xf>
    <xf numFmtId="0" fontId="74" fillId="0" borderId="33" xfId="0" applyFont="1" applyBorder="1" applyAlignment="1">
      <alignment vertical="center"/>
    </xf>
    <xf numFmtId="0" fontId="74" fillId="0" borderId="2" xfId="0" applyFont="1" applyBorder="1" applyAlignment="1">
      <alignment vertical="center"/>
    </xf>
    <xf numFmtId="0" fontId="74" fillId="0" borderId="43" xfId="0" applyFont="1" applyBorder="1" applyAlignment="1">
      <alignment vertical="center"/>
    </xf>
    <xf numFmtId="0" fontId="6" fillId="9" borderId="33" xfId="0" applyFont="1" applyFill="1" applyBorder="1" applyAlignment="1">
      <alignment vertical="center"/>
    </xf>
    <xf numFmtId="0" fontId="6" fillId="9" borderId="2" xfId="0" applyFont="1" applyFill="1" applyBorder="1" applyAlignment="1">
      <alignment vertical="center"/>
    </xf>
    <xf numFmtId="0" fontId="6" fillId="9" borderId="43" xfId="0" applyFont="1" applyFill="1" applyBorder="1" applyAlignment="1">
      <alignment vertical="center"/>
    </xf>
    <xf numFmtId="0" fontId="555" fillId="0" borderId="36" xfId="0" applyFont="1" applyBorder="1" applyAlignment="1"/>
    <xf numFmtId="0" fontId="6" fillId="45" borderId="46" xfId="0" applyFont="1" applyFill="1" applyBorder="1" applyAlignment="1">
      <alignment vertical="center"/>
    </xf>
    <xf numFmtId="0" fontId="6" fillId="45" borderId="47" xfId="0" applyFont="1" applyFill="1" applyBorder="1" applyAlignment="1">
      <alignment vertical="center"/>
    </xf>
    <xf numFmtId="0" fontId="6" fillId="45" borderId="48" xfId="0" applyFont="1" applyFill="1" applyBorder="1" applyAlignment="1">
      <alignment vertical="center"/>
    </xf>
    <xf numFmtId="0" fontId="556" fillId="31" borderId="47" xfId="0" applyFont="1" applyFill="1" applyBorder="1" applyAlignment="1">
      <alignment vertical="center"/>
    </xf>
    <xf numFmtId="0" fontId="6" fillId="45" borderId="46" xfId="0" applyFont="1" applyFill="1" applyBorder="1" applyAlignment="1">
      <alignment vertical="center"/>
    </xf>
    <xf numFmtId="0" fontId="74" fillId="0" borderId="46" xfId="0" applyFont="1" applyBorder="1" applyAlignment="1">
      <alignment vertical="center"/>
    </xf>
    <xf numFmtId="0" fontId="557" fillId="45" borderId="48" xfId="0" applyFont="1" applyFill="1" applyBorder="1" applyAlignment="1">
      <alignment vertical="center"/>
    </xf>
    <xf numFmtId="0" fontId="6" fillId="45" borderId="40" xfId="0" applyFont="1" applyFill="1" applyBorder="1" applyAlignment="1">
      <alignment vertical="center"/>
    </xf>
    <xf numFmtId="0" fontId="558" fillId="45" borderId="47" xfId="0" applyFont="1" applyFill="1" applyBorder="1" applyAlignment="1">
      <alignment vertical="center"/>
    </xf>
    <xf numFmtId="0" fontId="6" fillId="45" borderId="56" xfId="0" applyFont="1" applyFill="1" applyBorder="1" applyAlignment="1">
      <alignment vertical="center"/>
    </xf>
    <xf numFmtId="0" fontId="74" fillId="6" borderId="0" xfId="0" applyFont="1" applyFill="1" applyAlignment="1">
      <alignment vertical="center"/>
    </xf>
    <xf numFmtId="0" fontId="6" fillId="45" borderId="1" xfId="0" applyFont="1" applyFill="1" applyBorder="1" applyAlignment="1">
      <alignment vertical="center"/>
    </xf>
    <xf numFmtId="0" fontId="6" fillId="45" borderId="42" xfId="0" applyFont="1" applyFill="1" applyBorder="1" applyAlignment="1">
      <alignment vertical="center"/>
    </xf>
    <xf numFmtId="0" fontId="559" fillId="45" borderId="29" xfId="0" applyFont="1" applyFill="1" applyBorder="1" applyAlignment="1">
      <alignment vertical="center"/>
    </xf>
    <xf numFmtId="0" fontId="560" fillId="21" borderId="2" xfId="0" applyFont="1" applyFill="1" applyBorder="1" applyAlignment="1">
      <alignment vertical="center"/>
    </xf>
    <xf numFmtId="0" fontId="6" fillId="45" borderId="29" xfId="0" applyFont="1" applyFill="1" applyBorder="1" applyAlignment="1">
      <alignment vertical="center"/>
    </xf>
    <xf numFmtId="0" fontId="6" fillId="45" borderId="42" xfId="0" applyFont="1" applyFill="1" applyBorder="1" applyAlignment="1">
      <alignment vertical="center" wrapText="1"/>
    </xf>
    <xf numFmtId="0" fontId="561" fillId="21" borderId="45" xfId="0" applyFont="1" applyFill="1" applyBorder="1" applyAlignment="1">
      <alignment vertical="center" wrapText="1"/>
    </xf>
    <xf numFmtId="0" fontId="562" fillId="20" borderId="0" xfId="0" applyFont="1" applyFill="1" applyAlignment="1">
      <alignment vertical="center" wrapText="1"/>
    </xf>
    <xf numFmtId="0" fontId="6" fillId="45" borderId="1" xfId="0" applyFont="1" applyFill="1" applyBorder="1" applyAlignment="1">
      <alignment vertical="center" wrapText="1"/>
    </xf>
    <xf numFmtId="0" fontId="6" fillId="45" borderId="29" xfId="0" applyFont="1" applyFill="1" applyBorder="1" applyAlignment="1">
      <alignment vertical="center" wrapText="1"/>
    </xf>
    <xf numFmtId="0" fontId="563" fillId="21" borderId="29" xfId="0" applyFont="1" applyFill="1" applyBorder="1" applyAlignment="1">
      <alignment vertical="center" wrapText="1"/>
    </xf>
    <xf numFmtId="0" fontId="564" fillId="21" borderId="39" xfId="0" applyFont="1" applyFill="1" applyBorder="1" applyAlignment="1">
      <alignment vertical="center"/>
    </xf>
    <xf numFmtId="0" fontId="6" fillId="31" borderId="1" xfId="0" applyFont="1" applyFill="1" applyBorder="1" applyAlignment="1">
      <alignment vertical="center" wrapText="1"/>
    </xf>
    <xf numFmtId="0" fontId="6" fillId="9" borderId="29" xfId="0" applyFont="1" applyFill="1" applyBorder="1" applyAlignment="1">
      <alignment vertical="center" wrapText="1"/>
    </xf>
    <xf numFmtId="0" fontId="6" fillId="9" borderId="42" xfId="0" applyFont="1" applyFill="1" applyBorder="1" applyAlignment="1">
      <alignment vertical="center" wrapText="1"/>
    </xf>
    <xf numFmtId="0" fontId="565" fillId="20" borderId="42" xfId="0" applyFont="1" applyFill="1" applyBorder="1" applyAlignment="1">
      <alignment vertical="center" wrapText="1"/>
    </xf>
    <xf numFmtId="0" fontId="566" fillId="20" borderId="0" xfId="0" applyFont="1" applyFill="1" applyAlignment="1">
      <alignment vertical="center"/>
    </xf>
    <xf numFmtId="0" fontId="567" fillId="9" borderId="29" xfId="0" applyFont="1" applyFill="1" applyBorder="1" applyAlignment="1">
      <alignment vertical="center" wrapText="1"/>
    </xf>
    <xf numFmtId="0" fontId="568" fillId="0" borderId="1" xfId="0" applyFont="1" applyBorder="1" applyAlignment="1">
      <alignment vertical="center" wrapText="1"/>
    </xf>
    <xf numFmtId="0" fontId="569" fillId="22" borderId="0" xfId="0" applyFont="1" applyFill="1" applyAlignment="1">
      <alignment vertical="center" wrapText="1"/>
    </xf>
    <xf numFmtId="0" fontId="6" fillId="31" borderId="39" xfId="0" applyFont="1" applyFill="1" applyBorder="1" applyAlignment="1">
      <alignment vertical="center" wrapText="1"/>
    </xf>
    <xf numFmtId="0" fontId="570" fillId="22" borderId="0" xfId="0" applyFont="1" applyFill="1" applyAlignment="1">
      <alignment vertical="center"/>
    </xf>
    <xf numFmtId="0" fontId="571" fillId="22" borderId="42" xfId="0" applyFont="1" applyFill="1" applyBorder="1" applyAlignment="1">
      <alignment vertical="center" wrapText="1"/>
    </xf>
    <xf numFmtId="0" fontId="6" fillId="0" borderId="42" xfId="0" applyFont="1" applyBorder="1" applyAlignment="1">
      <alignment vertical="center" wrapText="1"/>
    </xf>
    <xf numFmtId="0" fontId="6" fillId="16" borderId="29" xfId="0" applyFont="1" applyFill="1" applyBorder="1" applyAlignment="1">
      <alignment vertical="center" wrapText="1"/>
    </xf>
    <xf numFmtId="0" fontId="6" fillId="16" borderId="1" xfId="0" applyFont="1" applyFill="1" applyBorder="1" applyAlignment="1">
      <alignment vertical="center" wrapText="1"/>
    </xf>
    <xf numFmtId="0" fontId="6" fillId="16" borderId="42" xfId="0" applyFont="1" applyFill="1" applyBorder="1" applyAlignment="1">
      <alignment vertical="center" wrapText="1"/>
    </xf>
    <xf numFmtId="0" fontId="74" fillId="0" borderId="28" xfId="0" applyFont="1" applyBorder="1" applyAlignment="1">
      <alignment vertical="center"/>
    </xf>
    <xf numFmtId="0" fontId="572" fillId="0" borderId="32" xfId="0" applyFont="1" applyBorder="1" applyAlignment="1">
      <alignment vertical="center"/>
    </xf>
    <xf numFmtId="0" fontId="573" fillId="42" borderId="29" xfId="0" applyFont="1" applyFill="1" applyBorder="1" applyAlignment="1">
      <alignment vertical="center" wrapText="1"/>
    </xf>
    <xf numFmtId="0" fontId="574" fillId="42" borderId="42" xfId="0" applyFont="1" applyFill="1" applyBorder="1" applyAlignment="1">
      <alignment vertical="center"/>
    </xf>
    <xf numFmtId="0" fontId="575" fillId="0" borderId="39" xfId="0" applyFont="1" applyBorder="1" applyAlignment="1">
      <alignment vertical="center" wrapText="1"/>
    </xf>
    <xf numFmtId="0" fontId="576" fillId="0" borderId="32" xfId="0" applyFont="1" applyBorder="1" applyAlignment="1">
      <alignment vertical="center" wrapText="1"/>
    </xf>
    <xf numFmtId="0" fontId="577" fillId="42" borderId="29" xfId="0" applyFont="1" applyFill="1" applyBorder="1" applyAlignment="1">
      <alignment vertical="center" wrapText="1"/>
    </xf>
    <xf numFmtId="0" fontId="578" fillId="46" borderId="29" xfId="0" applyFont="1" applyFill="1" applyBorder="1" applyAlignment="1">
      <alignment vertical="center" wrapText="1"/>
    </xf>
    <xf numFmtId="0" fontId="579" fillId="31" borderId="29" xfId="0" applyFont="1" applyFill="1" applyBorder="1" applyAlignment="1">
      <alignment vertical="center" wrapText="1"/>
    </xf>
    <xf numFmtId="0" fontId="6" fillId="31" borderId="74" xfId="0" applyFont="1" applyFill="1" applyBorder="1" applyAlignment="1">
      <alignment vertical="center"/>
    </xf>
    <xf numFmtId="0" fontId="74" fillId="4" borderId="49" xfId="0" applyFont="1" applyFill="1" applyBorder="1" applyAlignment="1">
      <alignment vertical="center"/>
    </xf>
    <xf numFmtId="0" fontId="6" fillId="0" borderId="65" xfId="0" applyFont="1" applyBorder="1" applyAlignment="1"/>
    <xf numFmtId="0" fontId="580" fillId="22" borderId="46" xfId="0" applyFont="1" applyFill="1" applyBorder="1" applyAlignment="1">
      <alignment vertical="center" wrapText="1"/>
    </xf>
    <xf numFmtId="0" fontId="581" fillId="22" borderId="46" xfId="0" applyFont="1" applyFill="1" applyBorder="1" applyAlignment="1">
      <alignment vertical="center" wrapText="1"/>
    </xf>
    <xf numFmtId="0" fontId="582" fillId="21" borderId="66" xfId="0" applyFont="1" applyFill="1" applyBorder="1" applyAlignment="1">
      <alignment vertical="center" wrapText="1"/>
    </xf>
    <xf numFmtId="0" fontId="583" fillId="21" borderId="0" xfId="0" applyFont="1" applyFill="1" applyAlignment="1">
      <alignment vertical="center"/>
    </xf>
    <xf numFmtId="0" fontId="584" fillId="21" borderId="30" xfId="0" applyFont="1" applyFill="1" applyBorder="1" applyAlignment="1">
      <alignment vertical="center" wrapText="1"/>
    </xf>
    <xf numFmtId="0" fontId="585" fillId="20" borderId="66" xfId="0" applyFont="1" applyFill="1" applyBorder="1" applyAlignment="1">
      <alignment vertical="center" wrapText="1"/>
    </xf>
    <xf numFmtId="0" fontId="586" fillId="20" borderId="66" xfId="0" applyFont="1" applyFill="1" applyBorder="1" applyAlignment="1">
      <alignment vertical="center" wrapText="1"/>
    </xf>
    <xf numFmtId="0" fontId="587" fillId="21" borderId="4" xfId="0" applyFont="1" applyFill="1" applyBorder="1" applyAlignment="1">
      <alignment vertical="center"/>
    </xf>
    <xf numFmtId="0" fontId="588" fillId="22" borderId="30" xfId="0" applyFont="1" applyFill="1" applyBorder="1" applyAlignment="1">
      <alignment vertical="center" wrapText="1"/>
    </xf>
    <xf numFmtId="0" fontId="589" fillId="20" borderId="30" xfId="0" applyFont="1" applyFill="1" applyBorder="1" applyAlignment="1">
      <alignment vertical="center" wrapText="1"/>
    </xf>
    <xf numFmtId="0" fontId="590" fillId="20" borderId="30" xfId="0" applyFont="1" applyFill="1" applyBorder="1" applyAlignment="1">
      <alignment vertical="center" wrapText="1"/>
    </xf>
    <xf numFmtId="0" fontId="591" fillId="20" borderId="4" xfId="0" applyFont="1" applyFill="1" applyBorder="1" applyAlignment="1">
      <alignment vertical="center"/>
    </xf>
    <xf numFmtId="0" fontId="592" fillId="20" borderId="4" xfId="0" applyFont="1" applyFill="1" applyBorder="1" applyAlignment="1">
      <alignment vertical="center"/>
    </xf>
    <xf numFmtId="0" fontId="593" fillId="21" borderId="66" xfId="0" applyFont="1" applyFill="1" applyBorder="1" applyAlignment="1">
      <alignment vertical="center" wrapText="1"/>
    </xf>
    <xf numFmtId="0" fontId="594" fillId="20" borderId="48" xfId="0" applyFont="1" applyFill="1" applyBorder="1" applyAlignment="1">
      <alignment vertical="center" wrapText="1"/>
    </xf>
    <xf numFmtId="0" fontId="595" fillId="20" borderId="66" xfId="0" applyFont="1" applyFill="1" applyBorder="1" applyAlignment="1">
      <alignment vertical="center"/>
    </xf>
    <xf numFmtId="0" fontId="596" fillId="43" borderId="30" xfId="0" applyFont="1" applyFill="1" applyBorder="1" applyAlignment="1">
      <alignment vertical="center" wrapText="1"/>
    </xf>
    <xf numFmtId="0" fontId="597" fillId="43" borderId="4" xfId="0" applyFont="1" applyFill="1" applyBorder="1" applyAlignment="1">
      <alignment vertical="center"/>
    </xf>
    <xf numFmtId="0" fontId="598" fillId="22" borderId="42" xfId="0" applyFont="1" applyFill="1" applyBorder="1" applyAlignment="1">
      <alignment vertical="center"/>
    </xf>
    <xf numFmtId="0" fontId="599" fillId="20" borderId="30" xfId="0" applyFont="1" applyFill="1" applyBorder="1" applyAlignment="1">
      <alignment vertical="center"/>
    </xf>
    <xf numFmtId="0" fontId="600" fillId="20" borderId="30" xfId="0" applyFont="1" applyFill="1" applyBorder="1" applyAlignment="1">
      <alignment vertical="center"/>
    </xf>
    <xf numFmtId="0" fontId="601" fillId="0" borderId="42" xfId="0" applyFont="1" applyBorder="1" applyAlignment="1">
      <alignment vertical="center" wrapText="1"/>
    </xf>
    <xf numFmtId="0" fontId="602" fillId="20" borderId="2" xfId="0" applyFont="1" applyFill="1" applyBorder="1" applyAlignment="1">
      <alignment vertical="center"/>
    </xf>
    <xf numFmtId="0" fontId="603" fillId="43" borderId="42" xfId="0" applyFont="1" applyFill="1" applyBorder="1" applyAlignment="1">
      <alignment vertical="center"/>
    </xf>
    <xf numFmtId="0" fontId="6" fillId="0" borderId="0" xfId="0" applyFont="1" applyAlignment="1">
      <alignment vertical="center" wrapText="1"/>
    </xf>
    <xf numFmtId="0" fontId="6" fillId="20" borderId="29" xfId="0" applyFont="1" applyFill="1" applyBorder="1" applyAlignment="1">
      <alignment vertical="center"/>
    </xf>
    <xf numFmtId="0" fontId="6" fillId="20" borderId="1" xfId="0" applyFont="1" applyFill="1" applyBorder="1" applyAlignment="1">
      <alignment vertical="center"/>
    </xf>
    <xf numFmtId="0" fontId="6" fillId="20" borderId="42" xfId="0" applyFont="1" applyFill="1" applyBorder="1" applyAlignment="1">
      <alignment vertical="center"/>
    </xf>
    <xf numFmtId="0" fontId="604" fillId="29" borderId="29" xfId="0" applyFont="1" applyFill="1" applyBorder="1" applyAlignment="1">
      <alignment vertical="center"/>
    </xf>
    <xf numFmtId="0" fontId="605" fillId="29" borderId="1" xfId="0" applyFont="1" applyFill="1" applyBorder="1" applyAlignment="1">
      <alignment vertical="center"/>
    </xf>
    <xf numFmtId="0" fontId="606" fillId="29" borderId="42" xfId="0" applyFont="1" applyFill="1" applyBorder="1" applyAlignment="1">
      <alignment vertical="center"/>
    </xf>
    <xf numFmtId="0" fontId="74" fillId="22" borderId="0" xfId="0" applyFont="1" applyFill="1" applyAlignment="1">
      <alignment vertical="center"/>
    </xf>
    <xf numFmtId="0" fontId="607" fillId="46" borderId="29" xfId="0" applyFont="1" applyFill="1" applyBorder="1" applyAlignment="1">
      <alignment vertical="center"/>
    </xf>
    <xf numFmtId="0" fontId="608" fillId="46" borderId="29" xfId="0" applyFont="1" applyFill="1" applyBorder="1" applyAlignment="1">
      <alignment vertical="center"/>
    </xf>
    <xf numFmtId="0" fontId="609" fillId="20" borderId="28" xfId="0" applyFont="1" applyFill="1" applyBorder="1" applyAlignment="1">
      <alignment vertical="center"/>
    </xf>
    <xf numFmtId="0" fontId="74" fillId="0" borderId="80" xfId="0" applyFont="1" applyBorder="1" applyAlignment="1">
      <alignment vertical="center"/>
    </xf>
    <xf numFmtId="0" fontId="74" fillId="22" borderId="29" xfId="0" applyFont="1" applyFill="1" applyBorder="1" applyAlignment="1">
      <alignment vertical="center"/>
    </xf>
    <xf numFmtId="0" fontId="6" fillId="0" borderId="53" xfId="0" applyFont="1" applyBorder="1" applyAlignment="1">
      <alignment vertical="center" wrapText="1"/>
    </xf>
    <xf numFmtId="0" fontId="610" fillId="20" borderId="4" xfId="0" applyFont="1" applyFill="1" applyBorder="1" applyAlignment="1">
      <alignment vertical="center" wrapText="1"/>
    </xf>
    <xf numFmtId="0" fontId="611" fillId="21" borderId="30" xfId="0" applyFont="1" applyFill="1" applyBorder="1" applyAlignment="1">
      <alignment vertical="center" wrapText="1"/>
    </xf>
    <xf numFmtId="0" fontId="612" fillId="0" borderId="46" xfId="0" applyFont="1" applyBorder="1" applyAlignment="1">
      <alignment vertical="center" wrapText="1"/>
    </xf>
    <xf numFmtId="0" fontId="613" fillId="21" borderId="0" xfId="0" applyFont="1" applyFill="1" applyAlignment="1">
      <alignment vertical="center" wrapText="1"/>
    </xf>
    <xf numFmtId="0" fontId="614" fillId="20" borderId="46" xfId="0" applyFont="1" applyFill="1" applyBorder="1" applyAlignment="1">
      <alignment vertical="center" wrapText="1"/>
    </xf>
    <xf numFmtId="0" fontId="615" fillId="20" borderId="46" xfId="0" applyFont="1" applyFill="1" applyBorder="1" applyAlignment="1">
      <alignment vertical="center" wrapText="1"/>
    </xf>
    <xf numFmtId="0" fontId="616" fillId="20" borderId="2" xfId="0" applyFont="1" applyFill="1" applyBorder="1" applyAlignment="1">
      <alignment vertical="center"/>
    </xf>
    <xf numFmtId="0" fontId="74" fillId="20" borderId="1" xfId="0" applyFont="1" applyFill="1" applyBorder="1" applyAlignment="1">
      <alignment vertical="center"/>
    </xf>
    <xf numFmtId="0" fontId="617" fillId="21" borderId="42" xfId="0" applyFont="1" applyFill="1" applyBorder="1" applyAlignment="1">
      <alignment vertical="center"/>
    </xf>
    <xf numFmtId="0" fontId="74" fillId="0" borderId="5" xfId="0" applyFont="1" applyBorder="1" applyAlignment="1">
      <alignment vertical="center"/>
    </xf>
    <xf numFmtId="0" fontId="6" fillId="4" borderId="0" xfId="0" applyFont="1" applyFill="1" applyAlignment="1">
      <alignment vertical="center"/>
    </xf>
    <xf numFmtId="0" fontId="618" fillId="22" borderId="53" xfId="0" applyFont="1" applyFill="1" applyBorder="1" applyAlignment="1">
      <alignment vertical="center"/>
    </xf>
    <xf numFmtId="0" fontId="619" fillId="22" borderId="55" xfId="0" applyFont="1" applyFill="1" applyBorder="1" applyAlignment="1">
      <alignment vertical="center"/>
    </xf>
    <xf numFmtId="0" fontId="620" fillId="42" borderId="30" xfId="0" applyFont="1" applyFill="1" applyBorder="1" applyAlignment="1">
      <alignment vertical="center" wrapText="1"/>
    </xf>
    <xf numFmtId="0" fontId="621" fillId="42" borderId="30" xfId="0" applyFont="1" applyFill="1" applyBorder="1" applyAlignment="1">
      <alignment vertical="center" wrapText="1"/>
    </xf>
    <xf numFmtId="0" fontId="622" fillId="42" borderId="31" xfId="0" applyFont="1" applyFill="1" applyBorder="1" applyAlignment="1">
      <alignment vertical="center" wrapText="1"/>
    </xf>
    <xf numFmtId="0" fontId="623" fillId="42" borderId="39" xfId="0" applyFont="1" applyFill="1" applyBorder="1" applyAlignment="1">
      <alignment vertical="center"/>
    </xf>
    <xf numFmtId="0" fontId="6" fillId="0" borderId="53" xfId="0" applyFont="1" applyBorder="1" applyAlignment="1">
      <alignment vertical="center"/>
    </xf>
    <xf numFmtId="0" fontId="6" fillId="0" borderId="54" xfId="0" applyFont="1" applyBorder="1" applyAlignment="1">
      <alignment vertical="center"/>
    </xf>
    <xf numFmtId="0" fontId="6" fillId="0" borderId="55" xfId="0" applyFont="1" applyBorder="1" applyAlignment="1">
      <alignment vertical="center"/>
    </xf>
    <xf numFmtId="0" fontId="624" fillId="31" borderId="53" xfId="0" applyFont="1" applyFill="1" applyBorder="1" applyAlignment="1">
      <alignment vertical="center"/>
    </xf>
    <xf numFmtId="0" fontId="3" fillId="0" borderId="81" xfId="0" applyFont="1" applyBorder="1" applyAlignment="1">
      <alignment wrapText="1"/>
    </xf>
    <xf numFmtId="0" fontId="6" fillId="3" borderId="57" xfId="0" applyFont="1" applyFill="1" applyBorder="1" applyAlignment="1"/>
    <xf numFmtId="0" fontId="625" fillId="42" borderId="29" xfId="0" applyFont="1" applyFill="1" applyBorder="1" applyAlignment="1">
      <alignment vertical="center"/>
    </xf>
    <xf numFmtId="0" fontId="6" fillId="3" borderId="5" xfId="0" applyFont="1" applyFill="1" applyBorder="1" applyAlignment="1"/>
    <xf numFmtId="0" fontId="74" fillId="31" borderId="82" xfId="0" applyFont="1" applyFill="1" applyBorder="1" applyAlignment="1">
      <alignment vertical="center"/>
    </xf>
    <xf numFmtId="0" fontId="6" fillId="3" borderId="37" xfId="0" applyFont="1" applyFill="1" applyBorder="1" applyAlignment="1"/>
    <xf numFmtId="0" fontId="6" fillId="3" borderId="52" xfId="0" applyFont="1" applyFill="1" applyBorder="1" applyAlignment="1"/>
    <xf numFmtId="0" fontId="6" fillId="31" borderId="53" xfId="0" applyFont="1" applyFill="1" applyBorder="1" applyAlignment="1">
      <alignment vertical="center"/>
    </xf>
    <xf numFmtId="0" fontId="6" fillId="31" borderId="54" xfId="0" applyFont="1" applyFill="1" applyBorder="1" applyAlignment="1">
      <alignment vertical="center"/>
    </xf>
    <xf numFmtId="0" fontId="6" fillId="31" borderId="55" xfId="0" applyFont="1" applyFill="1" applyBorder="1" applyAlignment="1">
      <alignment vertical="center"/>
    </xf>
    <xf numFmtId="0" fontId="6" fillId="9" borderId="55" xfId="0" applyFont="1" applyFill="1" applyBorder="1" applyAlignment="1">
      <alignment vertical="center"/>
    </xf>
    <xf numFmtId="0" fontId="6" fillId="31" borderId="45" xfId="0" applyFont="1" applyFill="1" applyBorder="1" applyAlignment="1">
      <alignment vertical="center" wrapText="1"/>
    </xf>
    <xf numFmtId="0" fontId="6" fillId="9" borderId="53" xfId="0" applyFont="1" applyFill="1" applyBorder="1" applyAlignment="1">
      <alignment vertical="center"/>
    </xf>
    <xf numFmtId="0" fontId="6" fillId="9" borderId="54" xfId="0" applyFont="1" applyFill="1" applyBorder="1" applyAlignment="1">
      <alignment vertical="center"/>
    </xf>
    <xf numFmtId="0" fontId="626" fillId="0" borderId="55" xfId="0" applyFont="1" applyBorder="1" applyAlignment="1">
      <alignment vertical="center"/>
    </xf>
    <xf numFmtId="0" fontId="3" fillId="0" borderId="83" xfId="0" applyFont="1" applyBorder="1" applyAlignment="1">
      <alignment wrapText="1"/>
    </xf>
    <xf numFmtId="0" fontId="6" fillId="0" borderId="84" xfId="0" applyFont="1" applyBorder="1" applyAlignment="1"/>
    <xf numFmtId="0" fontId="74" fillId="0" borderId="85" xfId="0" applyFont="1" applyBorder="1" applyAlignment="1">
      <alignment vertical="center"/>
    </xf>
    <xf numFmtId="0" fontId="74" fillId="0" borderId="51" xfId="0" applyFont="1" applyBorder="1" applyAlignment="1">
      <alignment vertical="center"/>
    </xf>
    <xf numFmtId="0" fontId="74" fillId="0" borderId="86" xfId="0" applyFont="1" applyBorder="1" applyAlignment="1">
      <alignment vertical="center"/>
    </xf>
    <xf numFmtId="0" fontId="74" fillId="47" borderId="0" xfId="0" applyFont="1" applyFill="1" applyAlignment="1">
      <alignment vertical="center"/>
    </xf>
    <xf numFmtId="0" fontId="555" fillId="0" borderId="84" xfId="0" applyFont="1" applyBorder="1" applyAlignment="1"/>
    <xf numFmtId="0" fontId="74" fillId="0" borderId="83" xfId="0" applyFont="1" applyBorder="1" applyAlignment="1">
      <alignment vertical="center"/>
    </xf>
    <xf numFmtId="0" fontId="74" fillId="0" borderId="81" xfId="0" applyFont="1" applyBorder="1" applyAlignment="1">
      <alignment vertical="center"/>
    </xf>
    <xf numFmtId="0" fontId="74" fillId="0" borderId="87" xfId="0" applyFont="1" applyBorder="1" applyAlignment="1">
      <alignment vertical="center"/>
    </xf>
    <xf numFmtId="0" fontId="3" fillId="24" borderId="5" xfId="0" applyFont="1" applyFill="1" applyBorder="1" applyAlignment="1"/>
    <xf numFmtId="0" fontId="627" fillId="31" borderId="46" xfId="0" applyFont="1" applyFill="1" applyBorder="1" applyAlignment="1">
      <alignment vertical="center"/>
    </xf>
    <xf numFmtId="0" fontId="628" fillId="31" borderId="42" xfId="0" applyFont="1" applyFill="1" applyBorder="1" applyAlignment="1">
      <alignment vertical="center"/>
    </xf>
    <xf numFmtId="0" fontId="6" fillId="24" borderId="29" xfId="0" applyFont="1" applyFill="1" applyBorder="1" applyAlignment="1">
      <alignment vertical="center" wrapText="1"/>
    </xf>
    <xf numFmtId="0" fontId="6" fillId="24" borderId="1" xfId="0" applyFont="1" applyFill="1" applyBorder="1" applyAlignment="1">
      <alignment vertical="center" wrapText="1"/>
    </xf>
    <xf numFmtId="0" fontId="6" fillId="24" borderId="42" xfId="0" applyFont="1" applyFill="1" applyBorder="1" applyAlignment="1">
      <alignment vertical="center" wrapText="1"/>
    </xf>
    <xf numFmtId="0" fontId="629" fillId="42" borderId="29" xfId="0" applyFont="1" applyFill="1" applyBorder="1" applyAlignment="1">
      <alignment vertical="center"/>
    </xf>
    <xf numFmtId="0" fontId="630" fillId="21" borderId="32" xfId="0" applyFont="1" applyFill="1" applyBorder="1" applyAlignment="1">
      <alignment vertical="center" wrapText="1"/>
    </xf>
    <xf numFmtId="0" fontId="631" fillId="21" borderId="32" xfId="0" applyFont="1" applyFill="1" applyBorder="1" applyAlignment="1">
      <alignment vertical="center" wrapText="1"/>
    </xf>
    <xf numFmtId="0" fontId="74" fillId="21" borderId="30" xfId="0" applyFont="1" applyFill="1" applyBorder="1" applyAlignment="1">
      <alignment vertical="center"/>
    </xf>
    <xf numFmtId="0" fontId="6" fillId="0" borderId="39" xfId="0" applyFont="1" applyBorder="1" applyAlignment="1">
      <alignment vertical="center" wrapText="1"/>
    </xf>
    <xf numFmtId="0" fontId="632" fillId="21" borderId="1" xfId="0" applyFont="1" applyFill="1" applyBorder="1" applyAlignment="1">
      <alignment vertical="center" wrapText="1"/>
    </xf>
    <xf numFmtId="0" fontId="6" fillId="31" borderId="30" xfId="0" applyFont="1" applyFill="1" applyBorder="1" applyAlignment="1">
      <alignment vertical="center" wrapText="1"/>
    </xf>
    <xf numFmtId="0" fontId="633" fillId="31" borderId="46" xfId="0" applyFont="1" applyFill="1" applyBorder="1" applyAlignment="1">
      <alignment vertical="center"/>
    </xf>
    <xf numFmtId="0" fontId="6" fillId="24" borderId="53" xfId="0" applyFont="1" applyFill="1" applyBorder="1" applyAlignment="1">
      <alignment vertical="center" wrapText="1"/>
    </xf>
    <xf numFmtId="0" fontId="6" fillId="24" borderId="54" xfId="0" applyFont="1" applyFill="1" applyBorder="1" applyAlignment="1">
      <alignment vertical="center" wrapText="1"/>
    </xf>
    <xf numFmtId="0" fontId="6" fillId="24" borderId="55" xfId="0" applyFont="1" applyFill="1" applyBorder="1" applyAlignment="1">
      <alignment vertical="center" wrapText="1"/>
    </xf>
    <xf numFmtId="0" fontId="6" fillId="31" borderId="53" xfId="0" applyFont="1" applyFill="1" applyBorder="1" applyAlignment="1">
      <alignment vertical="center" wrapText="1"/>
    </xf>
    <xf numFmtId="0" fontId="6" fillId="31" borderId="54" xfId="0" applyFont="1" applyFill="1" applyBorder="1" applyAlignment="1">
      <alignment vertical="center" wrapText="1"/>
    </xf>
    <xf numFmtId="0" fontId="6" fillId="31" borderId="55" xfId="0" applyFont="1" applyFill="1" applyBorder="1" applyAlignment="1">
      <alignment vertical="center" wrapText="1"/>
    </xf>
    <xf numFmtId="0" fontId="3" fillId="24" borderId="36" xfId="0" applyFont="1" applyFill="1" applyBorder="1" applyAlignment="1"/>
    <xf numFmtId="0" fontId="634" fillId="16" borderId="28" xfId="0" applyFont="1" applyFill="1" applyBorder="1" applyAlignment="1">
      <alignment vertical="center"/>
    </xf>
    <xf numFmtId="0" fontId="74" fillId="0" borderId="39" xfId="0" applyFont="1" applyBorder="1" applyAlignment="1">
      <alignment vertical="center"/>
    </xf>
    <xf numFmtId="0" fontId="635" fillId="0" borderId="42" xfId="0" applyFont="1" applyBorder="1" applyAlignment="1">
      <alignment vertical="center"/>
    </xf>
    <xf numFmtId="0" fontId="6" fillId="31" borderId="28" xfId="0" applyFont="1" applyFill="1" applyBorder="1" applyAlignment="1">
      <alignment vertical="center" wrapText="1"/>
    </xf>
    <xf numFmtId="0" fontId="6" fillId="2" borderId="0" xfId="0" applyFont="1" applyFill="1" applyAlignment="1">
      <alignment vertical="center"/>
    </xf>
    <xf numFmtId="0" fontId="6" fillId="4" borderId="0" xfId="0" applyFont="1" applyFill="1" applyAlignment="1">
      <alignment horizontal="left" vertical="center"/>
    </xf>
    <xf numFmtId="0" fontId="6" fillId="31" borderId="28" xfId="0" applyFont="1" applyFill="1" applyBorder="1" applyAlignment="1">
      <alignment vertical="center"/>
    </xf>
    <xf numFmtId="0" fontId="134" fillId="31" borderId="29" xfId="0" applyFont="1" applyFill="1" applyBorder="1" applyAlignment="1">
      <alignment vertical="center"/>
    </xf>
    <xf numFmtId="0" fontId="6" fillId="0" borderId="0" xfId="0" applyFont="1" applyAlignment="1">
      <alignment vertical="center"/>
    </xf>
    <xf numFmtId="0" fontId="6" fillId="31" borderId="4" xfId="0" applyFont="1" applyFill="1" applyBorder="1" applyAlignment="1">
      <alignment vertical="center" wrapText="1"/>
    </xf>
    <xf numFmtId="0" fontId="6" fillId="31" borderId="40" xfId="0" applyFont="1" applyFill="1" applyBorder="1" applyAlignment="1">
      <alignment vertical="center" wrapText="1"/>
    </xf>
    <xf numFmtId="0" fontId="74" fillId="24" borderId="4" xfId="0" applyFont="1" applyFill="1" applyBorder="1" applyAlignment="1">
      <alignment vertical="center"/>
    </xf>
    <xf numFmtId="0" fontId="74" fillId="24" borderId="40" xfId="0" applyFont="1" applyFill="1" applyBorder="1" applyAlignment="1">
      <alignment vertical="center"/>
    </xf>
    <xf numFmtId="0" fontId="74" fillId="24" borderId="1" xfId="0" applyFont="1" applyFill="1" applyBorder="1" applyAlignment="1">
      <alignment vertical="center"/>
    </xf>
    <xf numFmtId="0" fontId="74" fillId="24" borderId="42" xfId="0" applyFont="1" applyFill="1" applyBorder="1" applyAlignment="1">
      <alignment vertical="center"/>
    </xf>
    <xf numFmtId="0" fontId="6" fillId="9" borderId="1" xfId="0" applyFont="1" applyFill="1" applyBorder="1" applyAlignment="1">
      <alignment vertical="center" wrapText="1"/>
    </xf>
    <xf numFmtId="0" fontId="636" fillId="2" borderId="0" xfId="0" applyFont="1" applyFill="1" applyAlignment="1">
      <alignment vertical="center"/>
    </xf>
    <xf numFmtId="0" fontId="74" fillId="24" borderId="54" xfId="0" applyFont="1" applyFill="1" applyBorder="1" applyAlignment="1">
      <alignment vertical="center"/>
    </xf>
    <xf numFmtId="0" fontId="74" fillId="24" borderId="55" xfId="0" applyFont="1" applyFill="1" applyBorder="1" applyAlignment="1">
      <alignment vertical="center"/>
    </xf>
    <xf numFmtId="0" fontId="4" fillId="2" borderId="81" xfId="0" applyFont="1" applyFill="1" applyBorder="1"/>
    <xf numFmtId="0" fontId="74" fillId="2" borderId="88" xfId="0" applyFont="1" applyFill="1" applyBorder="1"/>
    <xf numFmtId="0" fontId="74" fillId="2" borderId="32" xfId="0" applyFont="1" applyFill="1" applyBorder="1" applyAlignment="1">
      <alignment vertical="center"/>
    </xf>
    <xf numFmtId="0" fontId="74" fillId="2" borderId="3" xfId="0" applyFont="1" applyFill="1" applyBorder="1" applyAlignment="1">
      <alignment vertical="center"/>
    </xf>
    <xf numFmtId="0" fontId="74" fillId="2" borderId="41" xfId="0" applyFont="1" applyFill="1" applyBorder="1" applyAlignment="1">
      <alignment vertical="center"/>
    </xf>
    <xf numFmtId="0" fontId="74" fillId="2" borderId="0" xfId="0" applyFont="1" applyFill="1" applyAlignment="1">
      <alignment vertical="center"/>
    </xf>
    <xf numFmtId="0" fontId="637" fillId="42" borderId="42" xfId="0" applyFont="1" applyFill="1" applyBorder="1" applyAlignment="1">
      <alignment vertical="center" wrapText="1"/>
    </xf>
    <xf numFmtId="20" fontId="6" fillId="0" borderId="5" xfId="0" applyNumberFormat="1" applyFont="1" applyBorder="1" applyAlignment="1"/>
    <xf numFmtId="20" fontId="6" fillId="0" borderId="52" xfId="0" applyNumberFormat="1" applyFont="1" applyBorder="1" applyAlignment="1"/>
    <xf numFmtId="20" fontId="74" fillId="2" borderId="88" xfId="0" applyNumberFormat="1" applyFont="1" applyFill="1" applyBorder="1"/>
    <xf numFmtId="0" fontId="74" fillId="2" borderId="83" xfId="0" applyFont="1" applyFill="1" applyBorder="1" applyAlignment="1">
      <alignment vertical="center"/>
    </xf>
    <xf numFmtId="0" fontId="74" fillId="2" borderId="81" xfId="0" applyFont="1" applyFill="1" applyBorder="1" applyAlignment="1">
      <alignment vertical="center"/>
    </xf>
    <xf numFmtId="0" fontId="74" fillId="2" borderId="87" xfId="0" applyFont="1" applyFill="1" applyBorder="1" applyAlignment="1">
      <alignment vertical="center"/>
    </xf>
    <xf numFmtId="20" fontId="3" fillId="0" borderId="36" xfId="0" applyNumberFormat="1" applyFont="1" applyBorder="1" applyAlignment="1"/>
    <xf numFmtId="20" fontId="3" fillId="0" borderId="5" xfId="0" applyNumberFormat="1" applyFont="1" applyBorder="1" applyAlignment="1"/>
    <xf numFmtId="20" fontId="3" fillId="3" borderId="5" xfId="0" applyNumberFormat="1" applyFont="1" applyFill="1" applyBorder="1" applyAlignment="1"/>
    <xf numFmtId="20" fontId="3" fillId="3" borderId="52" xfId="0" applyNumberFormat="1" applyFont="1" applyFill="1" applyBorder="1" applyAlignment="1"/>
    <xf numFmtId="20" fontId="3" fillId="3" borderId="57" xfId="0" applyNumberFormat="1" applyFont="1" applyFill="1" applyBorder="1" applyAlignment="1"/>
    <xf numFmtId="0" fontId="74" fillId="0" borderId="89" xfId="0" applyFont="1" applyBorder="1" applyAlignment="1">
      <alignment vertical="center"/>
    </xf>
    <xf numFmtId="0" fontId="74" fillId="0" borderId="90" xfId="0" applyFont="1" applyBorder="1" applyAlignment="1">
      <alignment vertical="center"/>
    </xf>
    <xf numFmtId="0" fontId="74" fillId="0" borderId="91" xfId="0" applyFont="1" applyBorder="1" applyAlignment="1">
      <alignment vertical="center"/>
    </xf>
    <xf numFmtId="20" fontId="3" fillId="3" borderId="36" xfId="0" applyNumberFormat="1" applyFont="1" applyFill="1" applyBorder="1" applyAlignment="1"/>
    <xf numFmtId="20" fontId="3" fillId="0" borderId="52" xfId="0" applyNumberFormat="1" applyFont="1" applyBorder="1" applyAlignment="1"/>
    <xf numFmtId="0" fontId="267" fillId="2" borderId="4" xfId="0" applyFont="1" applyFill="1" applyBorder="1" applyAlignment="1">
      <alignment horizontal="center" vertical="center" wrapText="1"/>
    </xf>
    <xf numFmtId="0" fontId="638" fillId="2" borderId="68" xfId="0" applyFont="1" applyFill="1" applyBorder="1" applyAlignment="1">
      <alignment horizontal="center" vertical="center" wrapText="1"/>
    </xf>
    <xf numFmtId="0" fontId="4" fillId="4" borderId="30" xfId="0" applyFont="1" applyFill="1" applyBorder="1" applyAlignment="1">
      <alignment horizontal="center" vertical="center" wrapText="1"/>
    </xf>
    <xf numFmtId="173" fontId="4" fillId="38" borderId="36" xfId="0" applyNumberFormat="1" applyFont="1" applyFill="1" applyBorder="1" applyAlignment="1">
      <alignment horizontal="center" vertical="center"/>
    </xf>
    <xf numFmtId="173" fontId="4" fillId="38" borderId="92" xfId="0" applyNumberFormat="1" applyFont="1" applyFill="1" applyBorder="1" applyAlignment="1">
      <alignment horizontal="center" vertical="center"/>
    </xf>
    <xf numFmtId="173" fontId="4" fillId="38" borderId="31" xfId="0" applyNumberFormat="1" applyFont="1" applyFill="1" applyBorder="1" applyAlignment="1">
      <alignment horizontal="center" vertical="center"/>
    </xf>
    <xf numFmtId="173" fontId="4" fillId="38" borderId="36" xfId="0" applyNumberFormat="1" applyFont="1" applyFill="1" applyBorder="1" applyAlignment="1">
      <alignment horizontal="center" vertical="center" wrapText="1"/>
    </xf>
    <xf numFmtId="0" fontId="4" fillId="4" borderId="0" xfId="0" applyFont="1" applyFill="1" applyAlignment="1">
      <alignment horizontal="center" vertical="center" wrapText="1"/>
    </xf>
    <xf numFmtId="0" fontId="267" fillId="2" borderId="3" xfId="0" applyFont="1" applyFill="1" applyBorder="1" applyAlignment="1">
      <alignment horizontal="center" vertical="center" wrapText="1"/>
    </xf>
    <xf numFmtId="0" fontId="638" fillId="2" borderId="67" xfId="0" applyFont="1" applyFill="1" applyBorder="1" applyAlignment="1">
      <alignment horizontal="center" vertical="center" wrapText="1"/>
    </xf>
    <xf numFmtId="0" fontId="4" fillId="4" borderId="32" xfId="0" applyFont="1" applyFill="1" applyBorder="1" applyAlignment="1">
      <alignment horizontal="center" vertical="center" wrapText="1"/>
    </xf>
    <xf numFmtId="173" fontId="4" fillId="38" borderId="65" xfId="0" applyNumberFormat="1" applyFont="1" applyFill="1" applyBorder="1" applyAlignment="1">
      <alignment horizontal="center" vertical="center"/>
    </xf>
    <xf numFmtId="173" fontId="4" fillId="38" borderId="93" xfId="0" applyNumberFormat="1" applyFont="1" applyFill="1" applyBorder="1" applyAlignment="1">
      <alignment horizontal="center" vertical="center"/>
    </xf>
    <xf numFmtId="173" fontId="4" fillId="38" borderId="0" xfId="0" applyNumberFormat="1" applyFont="1" applyFill="1" applyAlignment="1">
      <alignment horizontal="center" vertical="center"/>
    </xf>
    <xf numFmtId="173" fontId="4" fillId="38" borderId="3" xfId="0" applyNumberFormat="1" applyFont="1" applyFill="1" applyBorder="1" applyAlignment="1">
      <alignment horizontal="center" vertical="center"/>
    </xf>
    <xf numFmtId="173" fontId="4" fillId="38" borderId="65" xfId="0" applyNumberFormat="1" applyFont="1" applyFill="1" applyBorder="1" applyAlignment="1">
      <alignment horizontal="center" vertical="center" wrapText="1"/>
    </xf>
    <xf numFmtId="0" fontId="6" fillId="24" borderId="13" xfId="0" applyFont="1" applyFill="1" applyBorder="1" applyAlignment="1">
      <alignment vertical="center"/>
    </xf>
    <xf numFmtId="0" fontId="6" fillId="24" borderId="94" xfId="0" applyFont="1" applyFill="1" applyBorder="1" applyAlignment="1">
      <alignment vertical="center"/>
    </xf>
    <xf numFmtId="173" fontId="6" fillId="4" borderId="13" xfId="0" applyNumberFormat="1" applyFont="1" applyFill="1" applyBorder="1" applyAlignment="1">
      <alignment vertical="center"/>
    </xf>
    <xf numFmtId="0" fontId="6" fillId="24" borderId="13" xfId="0" applyFont="1" applyFill="1" applyBorder="1" applyAlignment="1">
      <alignment horizontal="center" vertical="center"/>
    </xf>
    <xf numFmtId="0" fontId="4" fillId="48" borderId="13" xfId="0" applyFont="1" applyFill="1" applyBorder="1" applyAlignment="1">
      <alignment horizontal="center" vertical="center"/>
    </xf>
    <xf numFmtId="0" fontId="6" fillId="24" borderId="13" xfId="0" applyFont="1" applyFill="1" applyBorder="1" applyAlignment="1">
      <alignment horizontal="center" vertical="center"/>
    </xf>
    <xf numFmtId="0" fontId="6" fillId="49" borderId="13" xfId="0" applyFont="1" applyFill="1" applyBorder="1" applyAlignment="1">
      <alignment horizontal="center" vertical="center"/>
    </xf>
    <xf numFmtId="0" fontId="4" fillId="39" borderId="13" xfId="0" applyFont="1" applyFill="1" applyBorder="1" applyAlignment="1">
      <alignment horizontal="center" vertical="center"/>
    </xf>
    <xf numFmtId="0" fontId="4" fillId="5" borderId="13" xfId="0" applyFont="1" applyFill="1" applyBorder="1" applyAlignment="1">
      <alignment horizontal="center" vertical="center"/>
    </xf>
    <xf numFmtId="0" fontId="6" fillId="30" borderId="13" xfId="0" applyFont="1" applyFill="1" applyBorder="1" applyAlignment="1">
      <alignment horizontal="center" vertical="center"/>
    </xf>
    <xf numFmtId="0" fontId="639" fillId="24" borderId="95" xfId="0" applyFont="1" applyFill="1" applyBorder="1" applyAlignment="1">
      <alignment horizontal="center" vertical="center"/>
    </xf>
    <xf numFmtId="0" fontId="639" fillId="24" borderId="96" xfId="0" applyFont="1" applyFill="1" applyBorder="1" applyAlignment="1">
      <alignment horizontal="center" vertical="center"/>
    </xf>
    <xf numFmtId="0" fontId="639" fillId="24" borderId="97" xfId="0" applyFont="1" applyFill="1" applyBorder="1" applyAlignment="1">
      <alignment horizontal="center" vertical="center"/>
    </xf>
    <xf numFmtId="0" fontId="639" fillId="24" borderId="13" xfId="0" applyFont="1" applyFill="1" applyBorder="1" applyAlignment="1">
      <alignment horizontal="center" vertical="center"/>
    </xf>
    <xf numFmtId="0" fontId="4" fillId="50" borderId="13" xfId="0" applyFont="1" applyFill="1" applyBorder="1" applyAlignment="1">
      <alignment horizontal="center" vertical="center"/>
    </xf>
    <xf numFmtId="0" fontId="3" fillId="24" borderId="13" xfId="0" applyFont="1" applyFill="1" applyBorder="1" applyAlignment="1">
      <alignment horizontal="center" vertical="center"/>
    </xf>
    <xf numFmtId="0" fontId="6" fillId="50" borderId="13" xfId="0" applyFont="1" applyFill="1" applyBorder="1" applyAlignment="1">
      <alignment horizontal="center" vertical="center"/>
    </xf>
    <xf numFmtId="0" fontId="4" fillId="4" borderId="13" xfId="0" applyFont="1" applyFill="1" applyBorder="1" applyAlignment="1">
      <alignment horizontal="center" vertical="center"/>
    </xf>
    <xf numFmtId="0" fontId="636" fillId="4" borderId="13" xfId="0" applyFont="1" applyFill="1" applyBorder="1" applyAlignment="1">
      <alignment horizontal="center" vertical="center"/>
    </xf>
    <xf numFmtId="0" fontId="6" fillId="24" borderId="13" xfId="0" applyFont="1" applyFill="1" applyBorder="1" applyAlignment="1">
      <alignment horizontal="center" vertical="center" wrapText="1"/>
    </xf>
    <xf numFmtId="173" fontId="6" fillId="4" borderId="0" xfId="0" applyNumberFormat="1" applyFont="1" applyFill="1" applyAlignment="1">
      <alignment vertical="center"/>
    </xf>
    <xf numFmtId="0" fontId="4" fillId="17" borderId="13" xfId="0" applyFont="1" applyFill="1" applyBorder="1" applyAlignment="1">
      <alignment horizontal="center" vertical="center"/>
    </xf>
    <xf numFmtId="0" fontId="4" fillId="17" borderId="13" xfId="0" applyFont="1" applyFill="1" applyBorder="1" applyAlignment="1">
      <alignment horizontal="left" vertical="center"/>
    </xf>
    <xf numFmtId="0" fontId="6" fillId="24" borderId="13" xfId="0" applyFont="1" applyFill="1" applyBorder="1" applyAlignment="1">
      <alignment horizontal="center" vertical="center"/>
    </xf>
    <xf numFmtId="0" fontId="3" fillId="51" borderId="13" xfId="0" applyFont="1" applyFill="1" applyBorder="1" applyAlignment="1">
      <alignment horizontal="center" vertical="center"/>
    </xf>
    <xf numFmtId="0" fontId="3" fillId="50" borderId="13" xfId="0" applyFont="1" applyFill="1" applyBorder="1" applyAlignment="1">
      <alignment horizontal="center" vertical="center"/>
    </xf>
    <xf numFmtId="0" fontId="3" fillId="21" borderId="13" xfId="0" applyFont="1" applyFill="1" applyBorder="1" applyAlignment="1">
      <alignment horizontal="center" vertical="center"/>
    </xf>
    <xf numFmtId="0" fontId="3" fillId="4" borderId="13" xfId="0" applyFont="1" applyFill="1" applyBorder="1" applyAlignment="1">
      <alignment horizontal="center" vertical="center"/>
    </xf>
    <xf numFmtId="0" fontId="4" fillId="14" borderId="3" xfId="0" applyFont="1" applyFill="1" applyBorder="1" applyAlignment="1">
      <alignment horizontal="center" vertical="center"/>
    </xf>
    <xf numFmtId="0" fontId="639" fillId="3" borderId="13" xfId="0" applyFont="1" applyFill="1" applyBorder="1" applyAlignment="1">
      <alignment horizontal="center" vertical="center"/>
    </xf>
    <xf numFmtId="0" fontId="4" fillId="52" borderId="13" xfId="0" applyFont="1" applyFill="1" applyBorder="1" applyAlignment="1">
      <alignment horizontal="center" vertical="center"/>
    </xf>
    <xf numFmtId="173" fontId="4" fillId="4" borderId="30" xfId="0" applyNumberFormat="1" applyFont="1" applyFill="1" applyBorder="1" applyAlignment="1">
      <alignment horizontal="center" vertical="center" wrapText="1"/>
    </xf>
    <xf numFmtId="0" fontId="4" fillId="14" borderId="4" xfId="0" applyFont="1" applyFill="1" applyBorder="1" applyAlignment="1">
      <alignment horizontal="center" vertical="center"/>
    </xf>
    <xf numFmtId="0" fontId="4" fillId="14" borderId="92" xfId="0" applyFont="1" applyFill="1" applyBorder="1" applyAlignment="1">
      <alignment horizontal="center" vertical="center"/>
    </xf>
    <xf numFmtId="0" fontId="4" fillId="14" borderId="30" xfId="0" applyFont="1" applyFill="1" applyBorder="1" applyAlignment="1">
      <alignment horizontal="center" vertical="center"/>
    </xf>
    <xf numFmtId="0" fontId="4" fillId="14" borderId="4" xfId="0" applyFont="1" applyFill="1" applyBorder="1" applyAlignment="1">
      <alignment horizontal="center" vertical="center" wrapText="1"/>
    </xf>
    <xf numFmtId="0" fontId="4" fillId="14" borderId="36" xfId="0" applyFont="1" applyFill="1" applyBorder="1" applyAlignment="1">
      <alignment horizontal="center" vertical="center"/>
    </xf>
    <xf numFmtId="173" fontId="4" fillId="4" borderId="0" xfId="0" applyNumberFormat="1" applyFont="1" applyFill="1" applyAlignment="1">
      <alignment horizontal="center" vertical="center" wrapText="1"/>
    </xf>
    <xf numFmtId="0" fontId="6" fillId="0" borderId="44" xfId="0" applyFont="1" applyBorder="1" applyAlignment="1">
      <alignment horizontal="left" vertical="center" wrapText="1"/>
    </xf>
    <xf numFmtId="0" fontId="6" fillId="4" borderId="31" xfId="0" applyFont="1" applyFill="1" applyBorder="1" applyAlignment="1">
      <alignment vertical="center" wrapText="1"/>
    </xf>
    <xf numFmtId="0" fontId="640" fillId="0" borderId="29" xfId="0" applyFont="1" applyBorder="1" applyAlignment="1">
      <alignment horizontal="left" vertical="center"/>
    </xf>
    <xf numFmtId="0" fontId="641" fillId="0" borderId="2" xfId="0" applyFont="1" applyBorder="1" applyAlignment="1">
      <alignment horizontal="left" vertical="center"/>
    </xf>
    <xf numFmtId="0" fontId="6" fillId="0" borderId="29" xfId="0" applyFont="1" applyBorder="1" applyAlignment="1">
      <alignment horizontal="left" vertical="center"/>
    </xf>
    <xf numFmtId="0" fontId="642" fillId="0" borderId="33" xfId="0" applyFont="1" applyBorder="1" applyAlignment="1">
      <alignment horizontal="left" vertical="center"/>
    </xf>
    <xf numFmtId="0" fontId="643" fillId="31" borderId="2" xfId="0" applyFont="1" applyFill="1" applyBorder="1" applyAlignment="1">
      <alignment vertical="center"/>
    </xf>
    <xf numFmtId="0" fontId="6" fillId="31" borderId="2" xfId="0" applyFont="1" applyFill="1" applyBorder="1" applyAlignment="1">
      <alignment vertical="center"/>
    </xf>
    <xf numFmtId="0" fontId="644" fillId="0" borderId="54" xfId="0" applyFont="1" applyBorder="1" applyAlignment="1">
      <alignment horizontal="left" vertical="center"/>
    </xf>
    <xf numFmtId="0" fontId="646" fillId="0" borderId="3" xfId="0" applyFont="1" applyBorder="1" applyAlignment="1">
      <alignment horizontal="left" vertical="center"/>
    </xf>
    <xf numFmtId="0" fontId="6" fillId="31" borderId="44" xfId="0" applyFont="1" applyFill="1" applyBorder="1" applyAlignment="1">
      <alignment vertical="center"/>
    </xf>
    <xf numFmtId="0" fontId="6" fillId="0" borderId="4" xfId="0" applyFont="1" applyBorder="1" applyAlignment="1">
      <alignment horizontal="left" vertical="center"/>
    </xf>
    <xf numFmtId="0" fontId="647" fillId="0" borderId="47" xfId="0" applyFont="1" applyBorder="1" applyAlignment="1">
      <alignment horizontal="left" vertical="center"/>
    </xf>
    <xf numFmtId="0" fontId="9" fillId="0" borderId="4" xfId="0" applyFont="1" applyBorder="1" applyAlignment="1">
      <alignment vertical="center" wrapText="1"/>
    </xf>
    <xf numFmtId="0" fontId="648" fillId="0" borderId="1" xfId="0" applyFont="1" applyBorder="1" applyAlignment="1">
      <alignment horizontal="left" vertical="center"/>
    </xf>
    <xf numFmtId="0" fontId="6" fillId="0" borderId="2" xfId="0" applyFont="1" applyBorder="1" applyAlignment="1">
      <alignment horizontal="left" vertical="center"/>
    </xf>
    <xf numFmtId="0" fontId="6" fillId="0" borderId="5" xfId="0" applyFont="1" applyBorder="1" applyAlignment="1">
      <alignment horizontal="left" vertical="center"/>
    </xf>
    <xf numFmtId="0" fontId="650" fillId="0" borderId="80" xfId="0" applyFont="1" applyBorder="1" applyAlignment="1">
      <alignment horizontal="left" vertical="center" wrapText="1"/>
    </xf>
    <xf numFmtId="0" fontId="651" fillId="0" borderId="0" xfId="0" applyFont="1" applyAlignment="1">
      <alignment horizontal="left" vertical="center"/>
    </xf>
    <xf numFmtId="0" fontId="6" fillId="0" borderId="44" xfId="0" applyFont="1" applyBorder="1" applyAlignment="1">
      <alignment horizontal="left" vertical="center"/>
    </xf>
    <xf numFmtId="0" fontId="6" fillId="31" borderId="2" xfId="0" applyFont="1" applyFill="1" applyBorder="1" applyAlignment="1"/>
    <xf numFmtId="0" fontId="1" fillId="0" borderId="0" xfId="0" applyFont="1" applyAlignment="1">
      <alignment vertical="center" wrapText="1"/>
    </xf>
    <xf numFmtId="0" fontId="6" fillId="0" borderId="1" xfId="0" applyFont="1" applyBorder="1" applyAlignment="1">
      <alignment horizontal="left" vertical="center"/>
    </xf>
    <xf numFmtId="0" fontId="6" fillId="24" borderId="2" xfId="0" applyFont="1" applyFill="1" applyBorder="1" applyAlignment="1"/>
    <xf numFmtId="0" fontId="6" fillId="24" borderId="2" xfId="0" applyFont="1" applyFill="1" applyBorder="1" applyAlignment="1">
      <alignment vertical="center" wrapText="1"/>
    </xf>
    <xf numFmtId="0" fontId="6" fillId="9" borderId="44" xfId="0" applyFont="1" applyFill="1" applyBorder="1"/>
    <xf numFmtId="0" fontId="6" fillId="0" borderId="0" xfId="0" applyFont="1" applyAlignment="1">
      <alignment horizontal="left" vertical="center"/>
    </xf>
    <xf numFmtId="0" fontId="652" fillId="16" borderId="3" xfId="0" applyFont="1" applyFill="1" applyBorder="1" applyAlignment="1"/>
    <xf numFmtId="0" fontId="6" fillId="24" borderId="2" xfId="0" applyFont="1" applyFill="1" applyBorder="1" applyAlignment="1"/>
    <xf numFmtId="0" fontId="6" fillId="24" borderId="70" xfId="0" applyFont="1" applyFill="1" applyBorder="1" applyAlignment="1"/>
    <xf numFmtId="0" fontId="6" fillId="0" borderId="44" xfId="0" applyFont="1" applyBorder="1" applyAlignment="1">
      <alignment vertical="center"/>
    </xf>
    <xf numFmtId="0" fontId="6" fillId="31" borderId="44" xfId="0" applyFont="1" applyFill="1" applyBorder="1" applyAlignment="1"/>
    <xf numFmtId="0" fontId="6" fillId="0" borderId="39" xfId="0" applyFont="1" applyBorder="1" applyAlignment="1">
      <alignment vertical="center"/>
    </xf>
    <xf numFmtId="0" fontId="6" fillId="4" borderId="30" xfId="0" applyFont="1" applyFill="1" applyBorder="1" applyAlignment="1">
      <alignment vertical="center" wrapText="1"/>
    </xf>
    <xf numFmtId="0" fontId="6" fillId="24" borderId="1" xfId="0" applyFont="1" applyFill="1" applyBorder="1" applyAlignment="1"/>
    <xf numFmtId="0" fontId="7" fillId="0" borderId="0" xfId="0" applyFont="1" applyAlignment="1">
      <alignment horizontal="left" vertical="center"/>
    </xf>
    <xf numFmtId="0" fontId="653" fillId="0" borderId="98" xfId="0" applyFont="1" applyBorder="1" applyAlignment="1">
      <alignment horizontal="left" vertical="center"/>
    </xf>
    <xf numFmtId="0" fontId="6" fillId="0" borderId="70" xfId="0" applyFont="1" applyBorder="1" applyAlignment="1">
      <alignment horizontal="left" vertical="center"/>
    </xf>
    <xf numFmtId="0" fontId="6" fillId="0" borderId="2" xfId="0" applyFont="1" applyBorder="1" applyAlignment="1">
      <alignment horizontal="left" vertical="center"/>
    </xf>
    <xf numFmtId="0" fontId="6" fillId="0" borderId="1" xfId="0" applyFont="1" applyBorder="1" applyAlignment="1"/>
    <xf numFmtId="0" fontId="6" fillId="24" borderId="99" xfId="0" applyFont="1" applyFill="1" applyBorder="1" applyAlignment="1"/>
    <xf numFmtId="0" fontId="6" fillId="0" borderId="98" xfId="0" applyFont="1" applyBorder="1" applyAlignment="1">
      <alignment horizontal="left" vertical="center"/>
    </xf>
    <xf numFmtId="0" fontId="6" fillId="24" borderId="98" xfId="0" applyFont="1" applyFill="1" applyBorder="1" applyAlignment="1"/>
    <xf numFmtId="0" fontId="6" fillId="0" borderId="68" xfId="0" applyFont="1" applyBorder="1" applyAlignment="1">
      <alignment horizontal="left" vertical="center" wrapText="1"/>
    </xf>
    <xf numFmtId="0" fontId="7" fillId="3" borderId="36" xfId="0" applyFont="1" applyFill="1" applyBorder="1" applyAlignment="1">
      <alignment horizontal="left" vertical="center"/>
    </xf>
    <xf numFmtId="0" fontId="7" fillId="3" borderId="4" xfId="0" applyFont="1" applyFill="1" applyBorder="1" applyAlignment="1">
      <alignment horizontal="left" vertical="center"/>
    </xf>
    <xf numFmtId="0" fontId="654" fillId="0" borderId="1" xfId="0" applyFont="1" applyBorder="1" applyAlignment="1">
      <alignment horizontal="left" vertical="center" wrapText="1"/>
    </xf>
    <xf numFmtId="0" fontId="655" fillId="0" borderId="4" xfId="0" applyFont="1" applyBorder="1" applyAlignment="1">
      <alignment horizontal="left" vertical="center" wrapText="1"/>
    </xf>
    <xf numFmtId="0" fontId="656" fillId="0" borderId="4" xfId="0" applyFont="1" applyBorder="1" applyAlignment="1">
      <alignment horizontal="left" vertical="center"/>
    </xf>
    <xf numFmtId="0" fontId="6" fillId="31" borderId="4" xfId="0" applyFont="1" applyFill="1" applyBorder="1" applyAlignment="1">
      <alignment vertical="center"/>
    </xf>
    <xf numFmtId="0" fontId="6" fillId="31" borderId="36" xfId="0" applyFont="1" applyFill="1" applyBorder="1" applyAlignment="1">
      <alignment vertical="center"/>
    </xf>
    <xf numFmtId="0" fontId="7" fillId="32" borderId="0" xfId="0" applyFont="1" applyFill="1" applyAlignment="1">
      <alignment vertical="center" wrapText="1"/>
    </xf>
    <xf numFmtId="0" fontId="6" fillId="0" borderId="2" xfId="0" applyFont="1" applyBorder="1" applyAlignment="1">
      <alignment horizontal="left" vertical="center"/>
    </xf>
    <xf numFmtId="0" fontId="6" fillId="47" borderId="0" xfId="0" applyFont="1" applyFill="1" applyAlignment="1">
      <alignment vertical="center" wrapText="1"/>
    </xf>
    <xf numFmtId="0" fontId="657" fillId="0" borderId="39" xfId="0" applyFont="1" applyBorder="1" applyAlignment="1">
      <alignment horizontal="left" vertical="center"/>
    </xf>
    <xf numFmtId="0" fontId="658" fillId="0" borderId="1" xfId="0" applyFont="1" applyBorder="1" applyAlignment="1">
      <alignment vertical="center" wrapText="1"/>
    </xf>
    <xf numFmtId="0" fontId="9" fillId="26" borderId="0" xfId="0" applyFont="1" applyFill="1" applyAlignment="1">
      <alignment vertical="center" wrapText="1"/>
    </xf>
    <xf numFmtId="0" fontId="9" fillId="26" borderId="5" xfId="0" applyFont="1" applyFill="1" applyBorder="1" applyAlignment="1">
      <alignment vertical="center" wrapText="1"/>
    </xf>
    <xf numFmtId="0" fontId="6" fillId="47" borderId="38" xfId="0" applyFont="1" applyFill="1" applyBorder="1" applyAlignment="1">
      <alignment vertical="center" wrapText="1"/>
    </xf>
    <xf numFmtId="0" fontId="6" fillId="53" borderId="38" xfId="0" applyFont="1" applyFill="1" applyBorder="1" applyAlignment="1">
      <alignment vertical="center" wrapText="1"/>
    </xf>
    <xf numFmtId="0" fontId="6" fillId="53" borderId="0" xfId="0" applyFont="1" applyFill="1" applyAlignment="1">
      <alignment vertical="center" wrapText="1"/>
    </xf>
    <xf numFmtId="0" fontId="6" fillId="53" borderId="0" xfId="0" applyFont="1" applyFill="1" applyAlignment="1">
      <alignment vertical="center" wrapText="1"/>
    </xf>
    <xf numFmtId="0" fontId="6" fillId="26" borderId="0" xfId="0" applyFont="1" applyFill="1" applyAlignment="1">
      <alignment vertical="center" wrapText="1"/>
    </xf>
    <xf numFmtId="0" fontId="659" fillId="31" borderId="4" xfId="0" applyFont="1" applyFill="1" applyBorder="1" applyAlignment="1">
      <alignment vertical="center" wrapText="1"/>
    </xf>
    <xf numFmtId="0" fontId="6" fillId="54" borderId="0" xfId="0" applyFont="1" applyFill="1" applyAlignment="1">
      <alignment vertical="center" wrapText="1"/>
    </xf>
    <xf numFmtId="0" fontId="660" fillId="0" borderId="1" xfId="0" applyFont="1" applyBorder="1" applyAlignment="1">
      <alignment horizontal="left" vertical="center"/>
    </xf>
    <xf numFmtId="0" fontId="9" fillId="0" borderId="5" xfId="0" applyFont="1" applyBorder="1" applyAlignment="1">
      <alignment vertical="center" wrapText="1"/>
    </xf>
    <xf numFmtId="0" fontId="9" fillId="0" borderId="38" xfId="0" applyFont="1" applyBorder="1" applyAlignment="1">
      <alignment vertical="center" wrapText="1"/>
    </xf>
    <xf numFmtId="0" fontId="9" fillId="0" borderId="38" xfId="0" applyFont="1" applyBorder="1" applyAlignment="1">
      <alignment vertical="center" wrapText="1"/>
    </xf>
    <xf numFmtId="0" fontId="9" fillId="0" borderId="0" xfId="0" applyFont="1" applyAlignment="1">
      <alignment vertical="center" wrapText="1"/>
    </xf>
    <xf numFmtId="0" fontId="9" fillId="0" borderId="50" xfId="0" applyFont="1" applyBorder="1" applyAlignment="1">
      <alignment vertical="center" wrapText="1"/>
    </xf>
    <xf numFmtId="0" fontId="74" fillId="31" borderId="0" xfId="0" applyFont="1" applyFill="1" applyAlignment="1"/>
    <xf numFmtId="0" fontId="6" fillId="31" borderId="0" xfId="0" applyFont="1" applyFill="1" applyAlignment="1">
      <alignment wrapText="1"/>
    </xf>
    <xf numFmtId="0" fontId="9" fillId="0" borderId="50" xfId="0" applyFont="1" applyBorder="1" applyAlignment="1">
      <alignment vertical="center" wrapText="1"/>
    </xf>
    <xf numFmtId="0" fontId="661" fillId="0" borderId="39" xfId="0" applyFont="1" applyBorder="1" applyAlignment="1">
      <alignment horizontal="left" vertical="center" wrapText="1"/>
    </xf>
    <xf numFmtId="0" fontId="662" fillId="0" borderId="66" xfId="0" applyFont="1" applyBorder="1" applyAlignment="1">
      <alignment horizontal="left" vertical="center" wrapText="1"/>
    </xf>
    <xf numFmtId="0" fontId="9" fillId="0" borderId="29" xfId="0" applyFont="1" applyBorder="1" applyAlignment="1">
      <alignment vertical="center" wrapText="1"/>
    </xf>
    <xf numFmtId="0" fontId="6" fillId="0" borderId="1" xfId="0" applyFont="1" applyBorder="1" applyAlignment="1">
      <alignment horizontal="left" vertical="center" wrapText="1"/>
    </xf>
    <xf numFmtId="0" fontId="6" fillId="31" borderId="5" xfId="0" applyFont="1" applyFill="1" applyBorder="1" applyAlignment="1">
      <alignment vertical="center" wrapText="1"/>
    </xf>
    <xf numFmtId="0" fontId="6" fillId="31" borderId="39" xfId="0" applyFont="1" applyFill="1" applyBorder="1" applyAlignment="1"/>
    <xf numFmtId="0" fontId="6" fillId="53" borderId="38" xfId="0" applyFont="1" applyFill="1" applyBorder="1" applyAlignment="1">
      <alignment wrapText="1"/>
    </xf>
    <xf numFmtId="0" fontId="6" fillId="53" borderId="38" xfId="0" applyFont="1" applyFill="1" applyBorder="1" applyAlignment="1">
      <alignment wrapText="1"/>
    </xf>
    <xf numFmtId="0" fontId="6" fillId="53" borderId="0" xfId="0" applyFont="1" applyFill="1" applyAlignment="1">
      <alignment wrapText="1"/>
    </xf>
    <xf numFmtId="0" fontId="663" fillId="0" borderId="4" xfId="0" applyFont="1" applyBorder="1" applyAlignment="1">
      <alignment horizontal="left" vertical="center"/>
    </xf>
    <xf numFmtId="0" fontId="6" fillId="31" borderId="50" xfId="0" applyFont="1" applyFill="1" applyBorder="1" applyAlignment="1">
      <alignment wrapText="1"/>
    </xf>
    <xf numFmtId="0" fontId="6" fillId="31" borderId="44" xfId="0" applyFont="1" applyFill="1" applyBorder="1" applyAlignment="1"/>
    <xf numFmtId="0" fontId="6" fillId="31" borderId="44" xfId="0" applyFont="1" applyFill="1" applyBorder="1"/>
    <xf numFmtId="0" fontId="6" fillId="31" borderId="1" xfId="0" applyFont="1" applyFill="1" applyBorder="1"/>
    <xf numFmtId="0" fontId="6" fillId="4" borderId="29" xfId="0" applyFont="1" applyFill="1" applyBorder="1" applyAlignment="1">
      <alignment vertical="center" wrapText="1"/>
    </xf>
    <xf numFmtId="0" fontId="6" fillId="31" borderId="1" xfId="0" applyFont="1" applyFill="1" applyBorder="1" applyAlignment="1"/>
    <xf numFmtId="0" fontId="6" fillId="31" borderId="100" xfId="0" applyFont="1" applyFill="1" applyBorder="1" applyAlignment="1"/>
    <xf numFmtId="0" fontId="6" fillId="31" borderId="101" xfId="0" applyFont="1" applyFill="1" applyBorder="1" applyAlignment="1"/>
    <xf numFmtId="0" fontId="6" fillId="0" borderId="100" xfId="0" applyFont="1" applyBorder="1" applyAlignment="1">
      <alignment horizontal="left" vertical="center"/>
    </xf>
    <xf numFmtId="0" fontId="6" fillId="0" borderId="101" xfId="0" applyFont="1" applyBorder="1" applyAlignment="1">
      <alignment horizontal="left" vertical="center"/>
    </xf>
    <xf numFmtId="0" fontId="664" fillId="0" borderId="1" xfId="0" applyFont="1" applyBorder="1" applyAlignment="1">
      <alignment vertical="center" wrapText="1"/>
    </xf>
    <xf numFmtId="0" fontId="6" fillId="4" borderId="28" xfId="0" applyFont="1" applyFill="1" applyBorder="1" applyAlignment="1">
      <alignment vertical="center"/>
    </xf>
    <xf numFmtId="0" fontId="9" fillId="3" borderId="4" xfId="0" applyFont="1" applyFill="1" applyBorder="1" applyAlignment="1">
      <alignment horizontal="left" vertical="center"/>
    </xf>
    <xf numFmtId="0" fontId="6" fillId="31" borderId="4" xfId="0" applyFont="1" applyFill="1" applyBorder="1" applyAlignment="1">
      <alignment vertical="center"/>
    </xf>
    <xf numFmtId="0" fontId="6" fillId="0" borderId="4" xfId="0" applyFont="1" applyBorder="1" applyAlignment="1">
      <alignment horizontal="left" vertical="center"/>
    </xf>
    <xf numFmtId="0" fontId="665" fillId="0" borderId="47" xfId="0" applyFont="1" applyBorder="1" applyAlignment="1">
      <alignment horizontal="left" vertical="center"/>
    </xf>
    <xf numFmtId="0" fontId="666" fillId="0" borderId="44" xfId="0" applyFont="1" applyBorder="1" applyAlignment="1">
      <alignment vertical="center"/>
    </xf>
    <xf numFmtId="0" fontId="6" fillId="0" borderId="44" xfId="0" applyFont="1" applyBorder="1" applyAlignment="1">
      <alignment vertical="center"/>
    </xf>
    <xf numFmtId="0" fontId="667" fillId="0" borderId="30" xfId="0" applyFont="1" applyBorder="1" applyAlignment="1">
      <alignment horizontal="left" vertical="center"/>
    </xf>
    <xf numFmtId="0" fontId="6" fillId="31" borderId="0" xfId="0" applyFont="1" applyFill="1" applyAlignment="1">
      <alignment vertical="center"/>
    </xf>
    <xf numFmtId="0" fontId="668" fillId="0" borderId="29" xfId="0" applyFont="1" applyBorder="1" applyAlignment="1">
      <alignment horizontal="left" vertical="center" wrapText="1"/>
    </xf>
    <xf numFmtId="0" fontId="9" fillId="0" borderId="29" xfId="0" applyFont="1" applyBorder="1" applyAlignment="1">
      <alignment vertical="center" wrapText="1"/>
    </xf>
    <xf numFmtId="0" fontId="6" fillId="47" borderId="0" xfId="0" applyFont="1" applyFill="1" applyAlignment="1">
      <alignment vertical="center" wrapText="1"/>
    </xf>
    <xf numFmtId="0" fontId="669" fillId="0" borderId="1" xfId="0" applyFont="1" applyBorder="1" applyAlignment="1">
      <alignment horizontal="left" vertical="center" wrapText="1"/>
    </xf>
    <xf numFmtId="0" fontId="670" fillId="0" borderId="5" xfId="0" applyFont="1" applyBorder="1" applyAlignment="1">
      <alignment horizontal="left" vertical="center"/>
    </xf>
    <xf numFmtId="0" fontId="6" fillId="0" borderId="0" xfId="0" applyFont="1" applyAlignment="1">
      <alignment horizontal="left" vertical="center"/>
    </xf>
    <xf numFmtId="0" fontId="6" fillId="4" borderId="0" xfId="0" applyFont="1" applyFill="1" applyAlignment="1">
      <alignment vertical="center"/>
    </xf>
    <xf numFmtId="0" fontId="6" fillId="31" borderId="38" xfId="0" applyFont="1" applyFill="1" applyBorder="1" applyAlignment="1">
      <alignment wrapText="1"/>
    </xf>
    <xf numFmtId="0" fontId="6" fillId="0" borderId="39" xfId="0" applyFont="1" applyBorder="1" applyAlignment="1">
      <alignment horizontal="left" vertical="center" wrapText="1"/>
    </xf>
    <xf numFmtId="0" fontId="6" fillId="53" borderId="0" xfId="0" applyFont="1" applyFill="1" applyAlignment="1">
      <alignment wrapText="1"/>
    </xf>
    <xf numFmtId="0" fontId="6" fillId="31" borderId="0" xfId="0" applyFont="1" applyFill="1" applyAlignment="1"/>
    <xf numFmtId="0" fontId="6" fillId="31" borderId="38" xfId="0" applyFont="1" applyFill="1" applyBorder="1" applyAlignment="1">
      <alignment wrapText="1"/>
    </xf>
    <xf numFmtId="0" fontId="6" fillId="31" borderId="39" xfId="0" applyFont="1" applyFill="1" applyBorder="1" applyAlignment="1"/>
    <xf numFmtId="0" fontId="6" fillId="47" borderId="38" xfId="0" applyFont="1" applyFill="1" applyBorder="1" applyAlignment="1">
      <alignment wrapText="1"/>
    </xf>
    <xf numFmtId="0" fontId="6" fillId="0" borderId="39" xfId="0" applyFont="1" applyBorder="1" applyAlignment="1">
      <alignment horizontal="left" vertical="center"/>
    </xf>
    <xf numFmtId="0" fontId="6" fillId="31" borderId="71" xfId="0" applyFont="1" applyFill="1" applyBorder="1" applyAlignment="1">
      <alignment wrapText="1"/>
    </xf>
    <xf numFmtId="0" fontId="6" fillId="53" borderId="0" xfId="0" applyFont="1" applyFill="1" applyAlignment="1">
      <alignment wrapText="1"/>
    </xf>
    <xf numFmtId="0" fontId="6" fillId="4" borderId="29" xfId="0" applyFont="1" applyFill="1" applyBorder="1" applyAlignment="1">
      <alignment vertical="center"/>
    </xf>
    <xf numFmtId="0" fontId="6" fillId="0" borderId="101" xfId="0" applyFont="1" applyBorder="1" applyAlignment="1">
      <alignment horizontal="left" vertical="center"/>
    </xf>
    <xf numFmtId="0" fontId="6" fillId="0" borderId="100" xfId="0" applyFont="1" applyBorder="1" applyAlignment="1">
      <alignment horizontal="left" vertical="center"/>
    </xf>
    <xf numFmtId="0" fontId="6" fillId="0" borderId="39" xfId="0" applyFont="1" applyBorder="1" applyAlignment="1">
      <alignment horizontal="left" vertical="center"/>
    </xf>
    <xf numFmtId="0" fontId="671" fillId="0" borderId="39" xfId="0" applyFont="1" applyBorder="1" applyAlignment="1">
      <alignment vertical="center" wrapText="1"/>
    </xf>
    <xf numFmtId="0" fontId="6" fillId="0" borderId="39" xfId="0" applyFont="1" applyBorder="1" applyAlignment="1">
      <alignment horizontal="left" vertical="center"/>
    </xf>
    <xf numFmtId="0" fontId="672" fillId="31" borderId="4" xfId="0" applyFont="1" applyFill="1" applyBorder="1" applyAlignment="1">
      <alignment vertical="center"/>
    </xf>
    <xf numFmtId="0" fontId="134" fillId="0" borderId="1" xfId="0" applyFont="1" applyBorder="1" applyAlignment="1">
      <alignment horizontal="left" vertical="center"/>
    </xf>
    <xf numFmtId="0" fontId="673" fillId="0" borderId="0" xfId="0" applyFont="1" applyAlignment="1">
      <alignment horizontal="left" vertical="center" wrapText="1"/>
    </xf>
    <xf numFmtId="0" fontId="6" fillId="47" borderId="29" xfId="0" applyFont="1" applyFill="1" applyBorder="1" applyAlignment="1">
      <alignment vertical="center" wrapText="1"/>
    </xf>
    <xf numFmtId="0" fontId="134" fillId="26" borderId="1" xfId="0" applyFont="1" applyFill="1" applyBorder="1" applyAlignment="1">
      <alignment vertical="center" wrapText="1"/>
    </xf>
    <xf numFmtId="0" fontId="6" fillId="31" borderId="38" xfId="0" applyFont="1" applyFill="1" applyBorder="1" applyAlignment="1">
      <alignment vertical="center" wrapText="1"/>
    </xf>
    <xf numFmtId="0" fontId="6" fillId="0" borderId="5" xfId="0" applyFont="1" applyBorder="1" applyAlignment="1">
      <alignment horizontal="left" vertical="center"/>
    </xf>
    <xf numFmtId="0" fontId="6" fillId="31" borderId="0" xfId="0" applyFont="1" applyFill="1" applyAlignment="1">
      <alignment vertical="center" wrapText="1"/>
    </xf>
    <xf numFmtId="0" fontId="674" fillId="0" borderId="1" xfId="0" applyFont="1" applyBorder="1" applyAlignment="1">
      <alignment vertical="center" wrapText="1"/>
    </xf>
    <xf numFmtId="0" fontId="6" fillId="31" borderId="66" xfId="0" applyFont="1" applyFill="1" applyBorder="1" applyAlignment="1">
      <alignment vertical="center"/>
    </xf>
    <xf numFmtId="0" fontId="6" fillId="0" borderId="66" xfId="0" applyFont="1" applyBorder="1" applyAlignment="1">
      <alignment horizontal="left" vertical="center"/>
    </xf>
    <xf numFmtId="0" fontId="675" fillId="0" borderId="37" xfId="0" applyFont="1" applyBorder="1" applyAlignment="1">
      <alignment horizontal="left" vertical="center" wrapText="1"/>
    </xf>
    <xf numFmtId="0" fontId="676" fillId="0" borderId="33" xfId="0" applyFont="1" applyBorder="1" applyAlignment="1">
      <alignment horizontal="left" vertical="center" wrapText="1"/>
    </xf>
    <xf numFmtId="0" fontId="6" fillId="31" borderId="0" xfId="0" applyFont="1" applyFill="1" applyAlignment="1">
      <alignment vertical="center"/>
    </xf>
    <xf numFmtId="0" fontId="677" fillId="0" borderId="31" xfId="0" applyFont="1" applyBorder="1" applyAlignment="1">
      <alignment horizontal="left" vertical="center" wrapText="1"/>
    </xf>
    <xf numFmtId="0" fontId="678" fillId="0" borderId="0" xfId="0" applyFont="1" applyAlignment="1">
      <alignment vertical="center" wrapText="1"/>
    </xf>
    <xf numFmtId="0" fontId="6" fillId="31" borderId="0" xfId="0" applyFont="1" applyFill="1" applyAlignment="1"/>
    <xf numFmtId="0" fontId="6" fillId="31" borderId="1" xfId="0" applyFont="1" applyFill="1" applyBorder="1" applyAlignment="1">
      <alignment wrapText="1"/>
    </xf>
    <xf numFmtId="0" fontId="6" fillId="31" borderId="0" xfId="0" applyFont="1" applyFill="1" applyAlignment="1">
      <alignment wrapText="1"/>
    </xf>
    <xf numFmtId="0" fontId="6" fillId="53" borderId="0" xfId="0" applyFont="1" applyFill="1" applyAlignment="1">
      <alignment wrapText="1"/>
    </xf>
    <xf numFmtId="0" fontId="679" fillId="0" borderId="66" xfId="0" applyFont="1" applyBorder="1" applyAlignment="1">
      <alignment horizontal="left" vertical="center"/>
    </xf>
    <xf numFmtId="0" fontId="6" fillId="31" borderId="66" xfId="0" applyFont="1" applyFill="1" applyBorder="1" applyAlignment="1"/>
    <xf numFmtId="0" fontId="6" fillId="53" borderId="1" xfId="0" applyFont="1" applyFill="1" applyBorder="1" applyAlignment="1">
      <alignment wrapText="1"/>
    </xf>
    <xf numFmtId="0" fontId="680" fillId="46" borderId="39" xfId="0" applyFont="1" applyFill="1" applyBorder="1" applyAlignment="1">
      <alignment wrapText="1"/>
    </xf>
    <xf numFmtId="0" fontId="6" fillId="0" borderId="0" xfId="0" applyFont="1" applyAlignment="1">
      <alignment horizontal="left" vertical="center" wrapText="1"/>
    </xf>
    <xf numFmtId="0" fontId="681" fillId="31" borderId="1" xfId="0" applyFont="1" applyFill="1" applyBorder="1" applyAlignment="1">
      <alignment vertical="center"/>
    </xf>
    <xf numFmtId="0" fontId="134" fillId="31" borderId="1" xfId="0" applyFont="1" applyFill="1" applyBorder="1" applyAlignment="1">
      <alignment vertical="center"/>
    </xf>
    <xf numFmtId="0" fontId="6" fillId="47" borderId="5" xfId="0" applyFont="1" applyFill="1" applyBorder="1" applyAlignment="1">
      <alignment vertical="center" wrapText="1"/>
    </xf>
    <xf numFmtId="0" fontId="6" fillId="31" borderId="5" xfId="0" applyFont="1" applyFill="1" applyBorder="1" applyAlignment="1">
      <alignment vertical="center" wrapText="1"/>
    </xf>
    <xf numFmtId="0" fontId="9" fillId="0" borderId="0" xfId="0" applyFont="1" applyAlignment="1">
      <alignment vertical="center"/>
    </xf>
    <xf numFmtId="0" fontId="134" fillId="53" borderId="0" xfId="0" applyFont="1" applyFill="1" applyAlignment="1">
      <alignment vertical="center" wrapText="1"/>
    </xf>
    <xf numFmtId="0" fontId="660" fillId="53" borderId="1" xfId="0" applyFont="1" applyFill="1" applyBorder="1" applyAlignment="1">
      <alignment vertical="center" wrapText="1"/>
    </xf>
    <xf numFmtId="0" fontId="682" fillId="0" borderId="30" xfId="0" applyFont="1" applyBorder="1" applyAlignment="1">
      <alignment horizontal="left" vertical="center" wrapText="1"/>
    </xf>
    <xf numFmtId="0" fontId="6" fillId="31" borderId="44" xfId="0" applyFont="1" applyFill="1" applyBorder="1" applyAlignment="1">
      <alignment vertical="center"/>
    </xf>
    <xf numFmtId="0" fontId="683" fillId="0" borderId="71" xfId="0" applyFont="1" applyBorder="1" applyAlignment="1">
      <alignment horizontal="left" vertical="center"/>
    </xf>
    <xf numFmtId="0" fontId="6" fillId="0" borderId="29" xfId="0" applyFont="1" applyBorder="1" applyAlignment="1">
      <alignment horizontal="left" vertical="center"/>
    </xf>
    <xf numFmtId="0" fontId="6" fillId="31" borderId="50" xfId="0" applyFont="1" applyFill="1" applyBorder="1" applyAlignment="1">
      <alignment vertical="center"/>
    </xf>
    <xf numFmtId="0" fontId="6" fillId="31" borderId="1" xfId="0" applyFont="1" applyFill="1" applyBorder="1" applyAlignment="1">
      <alignment vertical="center"/>
    </xf>
    <xf numFmtId="0" fontId="6" fillId="31" borderId="38" xfId="0" applyFont="1" applyFill="1" applyBorder="1" applyAlignment="1">
      <alignment vertical="center" wrapText="1"/>
    </xf>
    <xf numFmtId="0" fontId="6" fillId="31" borderId="0" xfId="0" applyFont="1" applyFill="1" applyAlignment="1">
      <alignment wrapText="1"/>
    </xf>
    <xf numFmtId="0" fontId="6" fillId="31" borderId="44" xfId="0" applyFont="1" applyFill="1" applyBorder="1" applyAlignment="1">
      <alignment vertical="center" wrapText="1"/>
    </xf>
    <xf numFmtId="0" fontId="6" fillId="0" borderId="28" xfId="0" applyFont="1" applyBorder="1" applyAlignment="1">
      <alignment horizontal="left" vertical="center"/>
    </xf>
    <xf numFmtId="0" fontId="684" fillId="46" borderId="1" xfId="0" applyFont="1" applyFill="1" applyBorder="1" applyAlignment="1">
      <alignment wrapText="1"/>
    </xf>
    <xf numFmtId="0" fontId="6" fillId="53" borderId="29" xfId="0" applyFont="1" applyFill="1" applyBorder="1" applyAlignment="1">
      <alignment wrapText="1"/>
    </xf>
    <xf numFmtId="0" fontId="6" fillId="4" borderId="34" xfId="0" applyFont="1" applyFill="1" applyBorder="1" applyAlignment="1">
      <alignment vertical="center"/>
    </xf>
    <xf numFmtId="0" fontId="685" fillId="31" borderId="4" xfId="0" applyFont="1" applyFill="1" applyBorder="1" applyAlignment="1">
      <alignment vertical="center"/>
    </xf>
    <xf numFmtId="0" fontId="686" fillId="0" borderId="102" xfId="0" applyFont="1" applyBorder="1" applyAlignment="1">
      <alignment horizontal="left" vertical="center"/>
    </xf>
    <xf numFmtId="0" fontId="687" fillId="41" borderId="1" xfId="0" applyFont="1" applyFill="1" applyBorder="1" applyAlignment="1">
      <alignment vertical="center" wrapText="1"/>
    </xf>
    <xf numFmtId="0" fontId="6" fillId="31" borderId="5" xfId="0" applyFont="1" applyFill="1" applyBorder="1" applyAlignment="1">
      <alignment vertical="center"/>
    </xf>
    <xf numFmtId="0" fontId="9" fillId="0" borderId="29" xfId="0" applyFont="1" applyBorder="1" applyAlignment="1">
      <alignment vertical="center"/>
    </xf>
    <xf numFmtId="0" fontId="134" fillId="53" borderId="0" xfId="0" applyFont="1" applyFill="1" applyAlignment="1">
      <alignment vertical="center" wrapText="1"/>
    </xf>
    <xf numFmtId="0" fontId="688" fillId="0" borderId="31" xfId="0" applyFont="1" applyBorder="1" applyAlignment="1">
      <alignment vertical="center"/>
    </xf>
    <xf numFmtId="0" fontId="660" fillId="0" borderId="29" xfId="0" applyFont="1" applyBorder="1" applyAlignment="1">
      <alignment horizontal="left" vertical="center"/>
    </xf>
    <xf numFmtId="0" fontId="6" fillId="0" borderId="28" xfId="0" applyFont="1" applyBorder="1" applyAlignment="1">
      <alignment horizontal="left" vertical="center" wrapText="1"/>
    </xf>
    <xf numFmtId="0" fontId="6" fillId="31" borderId="68" xfId="0" applyFont="1" applyFill="1" applyBorder="1" applyAlignment="1">
      <alignment vertical="center"/>
    </xf>
    <xf numFmtId="0" fontId="6" fillId="0" borderId="29" xfId="0" applyFont="1" applyBorder="1" applyAlignment="1">
      <alignment horizontal="left" vertical="center"/>
    </xf>
    <xf numFmtId="0" fontId="6" fillId="47" borderId="0" xfId="0" applyFont="1" applyFill="1" applyAlignment="1">
      <alignment wrapText="1"/>
    </xf>
    <xf numFmtId="0" fontId="6" fillId="31" borderId="1" xfId="0" applyFont="1" applyFill="1" applyBorder="1" applyAlignment="1">
      <alignment wrapText="1"/>
    </xf>
    <xf numFmtId="0" fontId="6" fillId="31" borderId="37" xfId="0" applyFont="1" applyFill="1" applyBorder="1" applyAlignment="1">
      <alignment vertical="center" wrapText="1"/>
    </xf>
    <xf numFmtId="0" fontId="6" fillId="31" borderId="103" xfId="0" applyFont="1" applyFill="1" applyBorder="1" applyAlignment="1">
      <alignment vertical="center" wrapText="1"/>
    </xf>
    <xf numFmtId="0" fontId="6" fillId="31" borderId="39" xfId="0" applyFont="1" applyFill="1" applyBorder="1" applyAlignment="1">
      <alignment vertical="center"/>
    </xf>
    <xf numFmtId="0" fontId="6" fillId="0" borderId="29" xfId="0" applyFont="1" applyBorder="1" applyAlignment="1"/>
    <xf numFmtId="0" fontId="6" fillId="31" borderId="71" xfId="0" applyFont="1" applyFill="1" applyBorder="1" applyAlignment="1">
      <alignment wrapText="1"/>
    </xf>
    <xf numFmtId="0" fontId="689" fillId="0" borderId="2" xfId="0" applyFont="1" applyBorder="1" applyAlignment="1">
      <alignment horizontal="left" vertical="center" wrapText="1"/>
    </xf>
    <xf numFmtId="0" fontId="6" fillId="0" borderId="44" xfId="0" applyFont="1" applyBorder="1" applyAlignment="1">
      <alignment vertical="center"/>
    </xf>
    <xf numFmtId="0" fontId="690" fillId="0" borderId="1" xfId="0" applyFont="1" applyBorder="1" applyAlignment="1">
      <alignment horizontal="left" vertical="center" wrapText="1"/>
    </xf>
    <xf numFmtId="0" fontId="6" fillId="0" borderId="66" xfId="0" applyFont="1" applyBorder="1" applyAlignment="1">
      <alignment horizontal="left" vertical="center" wrapText="1"/>
    </xf>
    <xf numFmtId="0" fontId="6" fillId="0" borderId="70" xfId="0" applyFont="1" applyBorder="1" applyAlignment="1">
      <alignment horizontal="left" vertical="center" wrapText="1"/>
    </xf>
    <xf numFmtId="0" fontId="6" fillId="31" borderId="4" xfId="0" applyFont="1" applyFill="1" applyBorder="1" applyAlignment="1">
      <alignment vertical="center"/>
    </xf>
    <xf numFmtId="0" fontId="6" fillId="47" borderId="1" xfId="0" applyFont="1" applyFill="1" applyBorder="1" applyAlignment="1">
      <alignment vertical="center" wrapText="1"/>
    </xf>
    <xf numFmtId="0" fontId="9" fillId="0" borderId="50" xfId="0" applyFont="1" applyBorder="1" applyAlignment="1">
      <alignment vertical="center"/>
    </xf>
    <xf numFmtId="0" fontId="6" fillId="47" borderId="38" xfId="0" applyFont="1" applyFill="1" applyBorder="1" applyAlignment="1">
      <alignment wrapText="1"/>
    </xf>
    <xf numFmtId="0" fontId="6" fillId="47" borderId="38" xfId="0" applyFont="1" applyFill="1" applyBorder="1" applyAlignment="1">
      <alignment wrapText="1"/>
    </xf>
    <xf numFmtId="0" fontId="6" fillId="31" borderId="29" xfId="0" applyFont="1" applyFill="1" applyBorder="1" applyAlignment="1">
      <alignment wrapText="1"/>
    </xf>
    <xf numFmtId="0" fontId="6" fillId="31" borderId="2" xfId="0" applyFont="1" applyFill="1" applyBorder="1" applyAlignment="1">
      <alignment vertical="center" wrapText="1"/>
    </xf>
    <xf numFmtId="0" fontId="9" fillId="0" borderId="2" xfId="0" applyFont="1" applyBorder="1" applyAlignment="1">
      <alignment vertical="center" wrapText="1"/>
    </xf>
    <xf numFmtId="0" fontId="6" fillId="47" borderId="0" xfId="0" applyFont="1" applyFill="1" applyAlignment="1">
      <alignment wrapText="1"/>
    </xf>
    <xf numFmtId="0" fontId="6" fillId="0" borderId="39" xfId="0" applyFont="1" applyBorder="1" applyAlignment="1">
      <alignment vertical="center"/>
    </xf>
    <xf numFmtId="0" fontId="6" fillId="0" borderId="71" xfId="0" applyFont="1" applyBorder="1" applyAlignment="1">
      <alignment vertical="center" wrapText="1"/>
    </xf>
    <xf numFmtId="0" fontId="6" fillId="4" borderId="33" xfId="0" applyFont="1" applyFill="1" applyBorder="1" applyAlignment="1">
      <alignment vertical="center"/>
    </xf>
    <xf numFmtId="0" fontId="6" fillId="0" borderId="63" xfId="0" applyFont="1" applyBorder="1" applyAlignment="1">
      <alignment horizontal="left" vertical="center" wrapText="1"/>
    </xf>
    <xf numFmtId="0" fontId="6" fillId="4" borderId="53" xfId="0" applyFont="1" applyFill="1" applyBorder="1" applyAlignment="1">
      <alignment vertical="center"/>
    </xf>
    <xf numFmtId="0" fontId="7" fillId="3" borderId="51" xfId="0" applyFont="1" applyFill="1" applyBorder="1" applyAlignment="1">
      <alignment horizontal="left" vertical="center"/>
    </xf>
    <xf numFmtId="0" fontId="691" fillId="3" borderId="51" xfId="0" applyFont="1" applyFill="1" applyBorder="1" applyAlignment="1">
      <alignment horizontal="left" vertical="center"/>
    </xf>
    <xf numFmtId="0" fontId="692" fillId="0" borderId="53" xfId="0" applyFont="1" applyBorder="1" applyAlignment="1">
      <alignment horizontal="left" vertical="center"/>
    </xf>
    <xf numFmtId="0" fontId="6" fillId="0" borderId="53" xfId="0" applyFont="1" applyBorder="1" applyAlignment="1">
      <alignment horizontal="left" vertical="center"/>
    </xf>
    <xf numFmtId="0" fontId="6" fillId="0" borderId="54" xfId="0" applyFont="1" applyBorder="1" applyAlignment="1">
      <alignment horizontal="left" vertical="center"/>
    </xf>
    <xf numFmtId="0" fontId="6" fillId="31" borderId="63" xfId="0" applyFont="1" applyFill="1" applyBorder="1" applyAlignment="1">
      <alignment vertical="center"/>
    </xf>
    <xf numFmtId="0" fontId="693" fillId="0" borderId="54" xfId="0" applyFont="1" applyBorder="1" applyAlignment="1">
      <alignment horizontal="left" vertical="center"/>
    </xf>
    <xf numFmtId="0" fontId="9" fillId="0" borderId="53" xfId="0" applyFont="1" applyBorder="1" applyAlignment="1">
      <alignment vertical="center" wrapText="1"/>
    </xf>
    <xf numFmtId="0" fontId="9" fillId="0" borderId="54" xfId="0" applyFont="1" applyBorder="1" applyAlignment="1">
      <alignment vertical="center" wrapText="1"/>
    </xf>
    <xf numFmtId="0" fontId="694" fillId="0" borderId="54" xfId="0" applyFont="1" applyBorder="1" applyAlignment="1">
      <alignment horizontal="left" vertical="center"/>
    </xf>
    <xf numFmtId="0" fontId="6" fillId="24" borderId="79" xfId="0" applyFont="1" applyFill="1" applyBorder="1" applyAlignment="1">
      <alignment vertical="center"/>
    </xf>
    <xf numFmtId="0" fontId="6" fillId="24" borderId="54" xfId="0" applyFont="1" applyFill="1" applyBorder="1" applyAlignment="1">
      <alignment vertical="center"/>
    </xf>
    <xf numFmtId="0" fontId="6" fillId="24" borderId="51" xfId="0" applyFont="1" applyFill="1" applyBorder="1" applyAlignment="1">
      <alignment vertical="center"/>
    </xf>
    <xf numFmtId="0" fontId="6" fillId="24" borderId="78" xfId="0" applyFont="1" applyFill="1" applyBorder="1" applyAlignment="1">
      <alignment vertical="center"/>
    </xf>
    <xf numFmtId="0" fontId="6" fillId="4" borderId="49" xfId="0" applyFont="1" applyFill="1" applyBorder="1" applyAlignment="1">
      <alignment vertical="center"/>
    </xf>
    <xf numFmtId="0" fontId="6" fillId="24" borderId="85" xfId="0" applyFont="1" applyFill="1" applyBorder="1" applyAlignment="1">
      <alignment vertical="center"/>
    </xf>
    <xf numFmtId="0" fontId="695" fillId="0" borderId="105" xfId="0" applyFont="1" applyBorder="1" applyAlignment="1">
      <alignment horizontal="left" vertical="center" wrapText="1"/>
    </xf>
    <xf numFmtId="0" fontId="6" fillId="0" borderId="49" xfId="0" applyFont="1" applyBorder="1" applyAlignment="1">
      <alignment vertical="center"/>
    </xf>
    <xf numFmtId="0" fontId="696" fillId="0" borderId="49" xfId="0" applyFont="1" applyBorder="1" applyAlignment="1">
      <alignment horizontal="left" vertical="center"/>
    </xf>
    <xf numFmtId="0" fontId="6" fillId="0" borderId="53" xfId="0" applyFont="1" applyBorder="1" applyAlignment="1">
      <alignment horizontal="left" vertical="center"/>
    </xf>
    <xf numFmtId="0" fontId="6" fillId="0" borderId="63" xfId="0" applyFont="1" applyBorder="1" applyAlignment="1">
      <alignment horizontal="left" vertical="center"/>
    </xf>
    <xf numFmtId="0" fontId="6" fillId="9" borderId="63" xfId="0" applyFont="1" applyFill="1" applyBorder="1" applyAlignment="1"/>
    <xf numFmtId="0" fontId="6" fillId="31" borderId="49" xfId="0" applyFont="1" applyFill="1" applyBorder="1" applyAlignment="1"/>
    <xf numFmtId="0" fontId="6" fillId="24" borderId="54" xfId="0" applyFont="1" applyFill="1" applyBorder="1" applyAlignment="1"/>
    <xf numFmtId="0" fontId="697" fillId="0" borderId="51" xfId="0" applyFont="1" applyBorder="1" applyAlignment="1">
      <alignment horizontal="left" vertical="center"/>
    </xf>
    <xf numFmtId="0" fontId="698" fillId="0" borderId="51" xfId="0" applyFont="1" applyBorder="1" applyAlignment="1">
      <alignment horizontal="left" vertical="center"/>
    </xf>
    <xf numFmtId="0" fontId="6" fillId="9" borderId="63" xfId="0" applyFont="1" applyFill="1" applyBorder="1"/>
    <xf numFmtId="0" fontId="6" fillId="0" borderId="49" xfId="0" applyFont="1" applyBorder="1" applyAlignment="1">
      <alignment horizontal="left" vertical="center"/>
    </xf>
    <xf numFmtId="0" fontId="6" fillId="24" borderId="54" xfId="0" applyFont="1" applyFill="1" applyBorder="1" applyAlignment="1"/>
    <xf numFmtId="0" fontId="699" fillId="16" borderId="54" xfId="0" applyFont="1" applyFill="1" applyBorder="1" applyAlignment="1"/>
    <xf numFmtId="0" fontId="6" fillId="0" borderId="54" xfId="0" applyFont="1" applyBorder="1" applyAlignment="1">
      <alignment horizontal="left" vertical="center"/>
    </xf>
    <xf numFmtId="0" fontId="6" fillId="24" borderId="63" xfId="0" applyFont="1" applyFill="1" applyBorder="1" applyAlignment="1"/>
    <xf numFmtId="0" fontId="6" fillId="0" borderId="63" xfId="0" applyFont="1" applyBorder="1" applyAlignment="1">
      <alignment vertical="center"/>
    </xf>
    <xf numFmtId="0" fontId="6" fillId="31" borderId="63" xfId="0" applyFont="1" applyFill="1" applyBorder="1" applyAlignment="1"/>
    <xf numFmtId="0" fontId="6" fillId="0" borderId="79" xfId="0" applyFont="1" applyBorder="1" applyAlignment="1">
      <alignment vertical="center"/>
    </xf>
    <xf numFmtId="0" fontId="6" fillId="4" borderId="106" xfId="0" applyFont="1" applyFill="1" applyBorder="1" applyAlignment="1">
      <alignment vertical="center"/>
    </xf>
    <xf numFmtId="0" fontId="6" fillId="0" borderId="54" xfId="0" applyFont="1" applyBorder="1" applyAlignment="1"/>
    <xf numFmtId="0" fontId="7" fillId="0" borderId="49" xfId="0" applyFont="1" applyBorder="1" applyAlignment="1">
      <alignment horizontal="left" vertical="center"/>
    </xf>
    <xf numFmtId="0" fontId="6" fillId="0" borderId="63" xfId="0" applyFont="1" applyBorder="1" applyAlignment="1">
      <alignment horizontal="left" vertical="center"/>
    </xf>
    <xf numFmtId="0" fontId="6" fillId="0" borderId="54" xfId="0" applyFont="1" applyBorder="1" applyAlignment="1"/>
    <xf numFmtId="0" fontId="700" fillId="0" borderId="107" xfId="0" applyFont="1" applyBorder="1" applyAlignment="1">
      <alignment horizontal="left" vertical="center"/>
    </xf>
    <xf numFmtId="0" fontId="6" fillId="0" borderId="2" xfId="0" applyFont="1" applyBorder="1" applyAlignment="1"/>
    <xf numFmtId="0" fontId="6" fillId="24" borderId="101" xfId="0" applyFont="1" applyFill="1" applyBorder="1" applyAlignment="1"/>
    <xf numFmtId="0" fontId="8" fillId="3" borderId="56" xfId="0" applyFont="1" applyFill="1" applyBorder="1" applyAlignment="1">
      <alignment horizontal="left" vertical="center" wrapText="1"/>
    </xf>
    <xf numFmtId="0" fontId="6" fillId="0" borderId="60" xfId="0" applyFont="1" applyBorder="1" applyAlignment="1">
      <alignment horizontal="left" vertical="center"/>
    </xf>
    <xf numFmtId="0" fontId="6" fillId="4" borderId="46" xfId="0" applyFont="1" applyFill="1" applyBorder="1" applyAlignment="1">
      <alignment vertical="center"/>
    </xf>
    <xf numFmtId="0" fontId="701" fillId="20" borderId="47" xfId="0" applyFont="1" applyFill="1" applyBorder="1" applyAlignment="1">
      <alignment vertical="center"/>
    </xf>
    <xf numFmtId="0" fontId="702" fillId="0" borderId="47" xfId="0" applyFont="1" applyBorder="1" applyAlignment="1">
      <alignment horizontal="left" vertical="center" wrapText="1"/>
    </xf>
    <xf numFmtId="0" fontId="703" fillId="0" borderId="47" xfId="0" applyFont="1" applyBorder="1" applyAlignment="1">
      <alignment vertical="center" wrapText="1"/>
    </xf>
    <xf numFmtId="0" fontId="6" fillId="0" borderId="47" xfId="0" applyFont="1" applyBorder="1" applyAlignment="1">
      <alignment horizontal="left" vertical="center"/>
    </xf>
    <xf numFmtId="0" fontId="6" fillId="4" borderId="47" xfId="0" applyFont="1" applyFill="1" applyBorder="1" applyAlignment="1">
      <alignment vertical="center"/>
    </xf>
    <xf numFmtId="0" fontId="704" fillId="0" borderId="47" xfId="0" applyFont="1" applyBorder="1" applyAlignment="1">
      <alignment vertical="center"/>
    </xf>
    <xf numFmtId="0" fontId="705" fillId="0" borderId="56" xfId="0" applyFont="1" applyBorder="1" applyAlignment="1">
      <alignment horizontal="left" vertical="center"/>
    </xf>
    <xf numFmtId="0" fontId="706" fillId="31" borderId="47" xfId="0" applyFont="1" applyFill="1" applyBorder="1" applyAlignment="1">
      <alignment vertical="center" wrapText="1"/>
    </xf>
    <xf numFmtId="0" fontId="707" fillId="0" borderId="47" xfId="0" applyFont="1" applyBorder="1" applyAlignment="1">
      <alignment vertical="center" wrapText="1"/>
    </xf>
    <xf numFmtId="0" fontId="708" fillId="0" borderId="56" xfId="0" applyFont="1" applyBorder="1" applyAlignment="1">
      <alignment horizontal="left" vertical="center" wrapText="1"/>
    </xf>
    <xf numFmtId="0" fontId="711" fillId="0" borderId="82" xfId="0" applyFont="1" applyBorder="1" applyAlignment="1">
      <alignment horizontal="left" vertical="center"/>
    </xf>
    <xf numFmtId="0" fontId="713" fillId="0" borderId="45" xfId="0" applyFont="1" applyBorder="1" applyAlignment="1">
      <alignment horizontal="left" vertical="center" wrapText="1"/>
    </xf>
    <xf numFmtId="0" fontId="714" fillId="0" borderId="108" xfId="0" applyFont="1" applyBorder="1" applyAlignment="1">
      <alignment horizontal="left" vertical="center"/>
    </xf>
    <xf numFmtId="0" fontId="715" fillId="0" borderId="57" xfId="0" applyFont="1" applyBorder="1" applyAlignment="1">
      <alignment horizontal="left" vertical="center" wrapText="1"/>
    </xf>
    <xf numFmtId="0" fontId="6" fillId="4" borderId="82" xfId="0" applyFont="1" applyFill="1" applyBorder="1" applyAlignment="1">
      <alignment vertical="center"/>
    </xf>
    <xf numFmtId="0" fontId="716" fillId="0" borderId="82" xfId="0" applyFont="1" applyBorder="1" applyAlignment="1">
      <alignment vertical="center"/>
    </xf>
    <xf numFmtId="0" fontId="717" fillId="0" borderId="47" xfId="0" applyFont="1" applyBorder="1" applyAlignment="1">
      <alignment vertical="center"/>
    </xf>
    <xf numFmtId="0" fontId="6" fillId="4" borderId="57" xfId="0" applyFont="1" applyFill="1" applyBorder="1" applyAlignment="1">
      <alignment vertical="center"/>
    </xf>
    <xf numFmtId="0" fontId="719" fillId="0" borderId="82" xfId="0" applyFont="1" applyBorder="1" applyAlignment="1">
      <alignment horizontal="left" vertical="center" wrapText="1"/>
    </xf>
    <xf numFmtId="0" fontId="723" fillId="0" borderId="45" xfId="0" applyFont="1" applyBorder="1" applyAlignment="1">
      <alignment horizontal="left" vertical="center"/>
    </xf>
    <xf numFmtId="0" fontId="724" fillId="0" borderId="81" xfId="0" applyFont="1" applyBorder="1" applyAlignment="1">
      <alignment horizontal="left" vertical="center"/>
    </xf>
    <xf numFmtId="0" fontId="725" fillId="0" borderId="46" xfId="0" applyFont="1" applyBorder="1" applyAlignment="1">
      <alignment horizontal="left" vertical="center"/>
    </xf>
    <xf numFmtId="0" fontId="726" fillId="0" borderId="59" xfId="0" applyFont="1" applyBorder="1" applyAlignment="1">
      <alignment horizontal="left" vertical="center" wrapText="1"/>
    </xf>
    <xf numFmtId="0" fontId="727" fillId="0" borderId="57" xfId="0" applyFont="1" applyBorder="1" applyAlignment="1">
      <alignment horizontal="left" vertical="center"/>
    </xf>
    <xf numFmtId="0" fontId="6" fillId="4" borderId="110" xfId="0" applyFont="1" applyFill="1" applyBorder="1" applyAlignment="1">
      <alignment vertical="center"/>
    </xf>
    <xf numFmtId="0" fontId="6" fillId="0" borderId="47" xfId="0" applyFont="1" applyBorder="1" applyAlignment="1">
      <alignment horizontal="left" vertical="center"/>
    </xf>
    <xf numFmtId="0" fontId="6" fillId="0" borderId="45" xfId="0" applyFont="1" applyBorder="1" applyAlignment="1">
      <alignment horizontal="left" vertical="center"/>
    </xf>
    <xf numFmtId="0" fontId="730" fillId="20" borderId="1" xfId="0" applyFont="1" applyFill="1" applyBorder="1" applyAlignment="1">
      <alignment vertical="center"/>
    </xf>
    <xf numFmtId="0" fontId="6" fillId="4" borderId="1" xfId="0" applyFont="1" applyFill="1" applyBorder="1" applyAlignment="1">
      <alignment vertical="center"/>
    </xf>
    <xf numFmtId="0" fontId="731" fillId="0" borderId="1" xfId="0" applyFont="1" applyBorder="1" applyAlignment="1">
      <alignment vertical="center"/>
    </xf>
    <xf numFmtId="0" fontId="732" fillId="31" borderId="1" xfId="0" applyFont="1" applyFill="1" applyBorder="1" applyAlignment="1">
      <alignment vertical="center" wrapText="1"/>
    </xf>
    <xf numFmtId="0" fontId="733" fillId="21" borderId="1" xfId="0" applyFont="1" applyFill="1" applyBorder="1" applyAlignment="1">
      <alignment vertical="center"/>
    </xf>
    <xf numFmtId="0" fontId="709" fillId="0" borderId="1" xfId="0" applyFont="1" applyBorder="1" applyAlignment="1">
      <alignment horizontal="left" vertical="center" wrapText="1"/>
    </xf>
    <xf numFmtId="0" fontId="734" fillId="20" borderId="1" xfId="0" applyFont="1" applyFill="1" applyBorder="1" applyAlignment="1">
      <alignment vertical="center"/>
    </xf>
    <xf numFmtId="0" fontId="735" fillId="24" borderId="1" xfId="0" applyFont="1" applyFill="1" applyBorder="1" applyAlignment="1">
      <alignment vertical="center"/>
    </xf>
    <xf numFmtId="0" fontId="736" fillId="0" borderId="3" xfId="0" applyFont="1" applyBorder="1" applyAlignment="1">
      <alignment horizontal="left" vertical="center" wrapText="1"/>
    </xf>
    <xf numFmtId="0" fontId="737" fillId="0" borderId="71" xfId="0" applyFont="1" applyBorder="1" applyAlignment="1">
      <alignment horizontal="left" vertical="center" wrapText="1"/>
    </xf>
    <xf numFmtId="0" fontId="738" fillId="0" borderId="111" xfId="0" applyFont="1" applyBorder="1" applyAlignment="1">
      <alignment horizontal="left" vertical="center"/>
    </xf>
    <xf numFmtId="0" fontId="739" fillId="0" borderId="3" xfId="0" applyFont="1" applyBorder="1" applyAlignment="1">
      <alignment vertical="center"/>
    </xf>
    <xf numFmtId="0" fontId="740" fillId="0" borderId="28" xfId="0" applyFont="1" applyBorder="1" applyAlignment="1">
      <alignment horizontal="left" vertical="center"/>
    </xf>
    <xf numFmtId="0" fontId="741" fillId="0" borderId="31" xfId="0" applyFont="1" applyBorder="1" applyAlignment="1">
      <alignment horizontal="left" vertical="center"/>
    </xf>
    <xf numFmtId="0" fontId="6" fillId="4" borderId="5" xfId="0" applyFont="1" applyFill="1" applyBorder="1" applyAlignment="1">
      <alignment vertical="center"/>
    </xf>
    <xf numFmtId="0" fontId="742" fillId="3" borderId="1" xfId="0" applyFont="1" applyFill="1" applyBorder="1" applyAlignment="1">
      <alignment horizontal="left" vertical="center"/>
    </xf>
    <xf numFmtId="0" fontId="743" fillId="0" borderId="5" xfId="0" applyFont="1" applyBorder="1" applyAlignment="1">
      <alignment horizontal="left" vertical="center" wrapText="1"/>
    </xf>
    <xf numFmtId="0" fontId="6" fillId="0" borderId="112" xfId="0" applyFont="1" applyBorder="1" applyAlignment="1">
      <alignment horizontal="left" vertical="center" wrapText="1"/>
    </xf>
    <xf numFmtId="0" fontId="6" fillId="4" borderId="75" xfId="0" applyFont="1" applyFill="1" applyBorder="1" applyAlignment="1">
      <alignment vertical="center"/>
    </xf>
    <xf numFmtId="0" fontId="744" fillId="0" borderId="76" xfId="0" applyFont="1" applyBorder="1" applyAlignment="1">
      <alignment horizontal="left" vertical="center"/>
    </xf>
    <xf numFmtId="0" fontId="745" fillId="0" borderId="76" xfId="0" applyFont="1" applyBorder="1" applyAlignment="1">
      <alignment horizontal="left" vertical="center" wrapText="1"/>
    </xf>
    <xf numFmtId="0" fontId="746" fillId="20" borderId="76" xfId="0" applyFont="1" applyFill="1" applyBorder="1" applyAlignment="1">
      <alignment vertical="center"/>
    </xf>
    <xf numFmtId="0" fontId="747" fillId="0" borderId="76" xfId="0" applyFont="1" applyBorder="1" applyAlignment="1">
      <alignment vertical="center" wrapText="1"/>
    </xf>
    <xf numFmtId="0" fontId="6" fillId="0" borderId="76" xfId="0" applyFont="1" applyBorder="1" applyAlignment="1">
      <alignment horizontal="left" vertical="center"/>
    </xf>
    <xf numFmtId="0" fontId="6" fillId="4" borderId="76" xfId="0" applyFont="1" applyFill="1" applyBorder="1" applyAlignment="1">
      <alignment vertical="center"/>
    </xf>
    <xf numFmtId="0" fontId="748" fillId="0" borderId="76" xfId="0" applyFont="1" applyBorder="1" applyAlignment="1">
      <alignment vertical="center"/>
    </xf>
    <xf numFmtId="0" fontId="749" fillId="31" borderId="76" xfId="0" applyFont="1" applyFill="1" applyBorder="1" applyAlignment="1">
      <alignment vertical="center" wrapText="1"/>
    </xf>
    <xf numFmtId="0" fontId="750" fillId="0" borderId="76" xfId="0" applyFont="1" applyBorder="1" applyAlignment="1">
      <alignment vertical="center"/>
    </xf>
    <xf numFmtId="0" fontId="751" fillId="42" borderId="76" xfId="0" applyFont="1" applyFill="1" applyBorder="1" applyAlignment="1">
      <alignment vertical="center"/>
    </xf>
    <xf numFmtId="0" fontId="752" fillId="0" borderId="50" xfId="0" applyFont="1" applyBorder="1" applyAlignment="1">
      <alignment vertical="center"/>
    </xf>
    <xf numFmtId="0" fontId="753" fillId="0" borderId="50" xfId="0" applyFont="1" applyBorder="1" applyAlignment="1">
      <alignment horizontal="left" vertical="center"/>
    </xf>
    <xf numFmtId="0" fontId="754" fillId="0" borderId="75" xfId="0" applyFont="1" applyBorder="1" applyAlignment="1">
      <alignment horizontal="left" vertical="center" wrapText="1"/>
    </xf>
    <xf numFmtId="0" fontId="755" fillId="0" borderId="50" xfId="0" applyFont="1" applyBorder="1" applyAlignment="1">
      <alignment vertical="center"/>
    </xf>
    <xf numFmtId="0" fontId="756" fillId="0" borderId="113" xfId="0" applyFont="1" applyBorder="1" applyAlignment="1">
      <alignment horizontal="left" vertical="center"/>
    </xf>
    <xf numFmtId="0" fontId="757" fillId="0" borderId="114" xfId="0" applyFont="1" applyBorder="1" applyAlignment="1">
      <alignment horizontal="left" vertical="center"/>
    </xf>
    <xf numFmtId="0" fontId="758" fillId="0" borderId="75" xfId="0" applyFont="1" applyBorder="1" applyAlignment="1">
      <alignment horizontal="left" vertical="center"/>
    </xf>
    <xf numFmtId="0" fontId="759" fillId="0" borderId="102" xfId="0" applyFont="1" applyBorder="1" applyAlignment="1">
      <alignment vertical="center"/>
    </xf>
    <xf numFmtId="0" fontId="760" fillId="0" borderId="50" xfId="0" applyFont="1" applyBorder="1" applyAlignment="1">
      <alignment horizontal="left" vertical="center" wrapText="1"/>
    </xf>
    <xf numFmtId="0" fontId="761" fillId="0" borderId="115" xfId="0" applyFont="1" applyBorder="1" applyAlignment="1">
      <alignment horizontal="left" vertical="center"/>
    </xf>
    <xf numFmtId="0" fontId="762" fillId="0" borderId="116" xfId="0" applyFont="1" applyBorder="1" applyAlignment="1">
      <alignment horizontal="left" vertical="center"/>
    </xf>
    <xf numFmtId="0" fontId="763" fillId="0" borderId="73" xfId="0" applyFont="1" applyBorder="1" applyAlignment="1">
      <alignment horizontal="left" vertical="center"/>
    </xf>
    <xf numFmtId="0" fontId="6" fillId="4" borderId="50" xfId="0" applyFont="1" applyFill="1" applyBorder="1" applyAlignment="1">
      <alignment vertical="center"/>
    </xf>
    <xf numFmtId="0" fontId="764" fillId="0" borderId="50" xfId="0" applyFont="1" applyBorder="1" applyAlignment="1">
      <alignment vertical="center" wrapText="1"/>
    </xf>
    <xf numFmtId="0" fontId="6" fillId="4" borderId="116" xfId="0" applyFont="1" applyFill="1" applyBorder="1" applyAlignment="1">
      <alignment vertical="center"/>
    </xf>
    <xf numFmtId="0" fontId="765" fillId="0" borderId="117" xfId="0" applyFont="1" applyBorder="1" applyAlignment="1">
      <alignment horizontal="left" vertical="center"/>
    </xf>
    <xf numFmtId="0" fontId="766" fillId="0" borderId="50" xfId="0" applyFont="1" applyBorder="1" applyAlignment="1">
      <alignment vertical="center"/>
    </xf>
    <xf numFmtId="0" fontId="767" fillId="0" borderId="76" xfId="0" applyFont="1" applyBorder="1" applyAlignment="1">
      <alignment vertical="center"/>
    </xf>
    <xf numFmtId="0" fontId="6" fillId="0" borderId="68" xfId="0" applyFont="1" applyBorder="1" applyAlignment="1">
      <alignment horizontal="left" vertical="center"/>
    </xf>
    <xf numFmtId="0" fontId="6" fillId="4" borderId="30" xfId="0" applyFont="1" applyFill="1" applyBorder="1" applyAlignment="1">
      <alignment vertical="center"/>
    </xf>
    <xf numFmtId="0" fontId="6" fillId="4" borderId="4" xfId="0" applyFont="1" applyFill="1" applyBorder="1" applyAlignment="1">
      <alignment vertical="center"/>
    </xf>
    <xf numFmtId="0" fontId="768" fillId="0" borderId="4" xfId="0" applyFont="1" applyBorder="1" applyAlignment="1">
      <alignment vertical="center" wrapText="1"/>
    </xf>
    <xf numFmtId="0" fontId="709" fillId="0" borderId="4" xfId="0" applyFont="1" applyBorder="1" applyAlignment="1">
      <alignment horizontal="left" vertical="center" wrapText="1"/>
    </xf>
    <xf numFmtId="0" fontId="769" fillId="0" borderId="4" xfId="0" applyFont="1" applyBorder="1" applyAlignment="1">
      <alignment vertical="center"/>
    </xf>
    <xf numFmtId="0" fontId="770" fillId="0" borderId="111" xfId="0" applyFont="1" applyBorder="1" applyAlignment="1">
      <alignment horizontal="left" vertical="center" wrapText="1"/>
    </xf>
    <xf numFmtId="0" fontId="771" fillId="0" borderId="36" xfId="0" applyFont="1" applyBorder="1" applyAlignment="1">
      <alignment horizontal="left" vertical="center"/>
    </xf>
    <xf numFmtId="0" fontId="6" fillId="4" borderId="36" xfId="0" applyFont="1" applyFill="1" applyBorder="1" applyAlignment="1">
      <alignment vertical="center"/>
    </xf>
    <xf numFmtId="0" fontId="772" fillId="0" borderId="66" xfId="0" applyFont="1" applyBorder="1" applyAlignment="1">
      <alignment vertical="center"/>
    </xf>
    <xf numFmtId="0" fontId="773" fillId="0" borderId="68" xfId="0" applyFont="1" applyBorder="1" applyAlignment="1">
      <alignment horizontal="left" vertical="center"/>
    </xf>
    <xf numFmtId="0" fontId="774" fillId="0" borderId="28" xfId="0" applyFont="1" applyBorder="1" applyAlignment="1">
      <alignment horizontal="left" vertical="center" wrapText="1"/>
    </xf>
    <xf numFmtId="0" fontId="776" fillId="0" borderId="44" xfId="0" applyFont="1" applyBorder="1" applyAlignment="1">
      <alignment horizontal="left" vertical="center"/>
    </xf>
    <xf numFmtId="0" fontId="7" fillId="0" borderId="39" xfId="0" applyFont="1" applyBorder="1" applyAlignment="1">
      <alignment vertical="center" wrapText="1"/>
    </xf>
    <xf numFmtId="0" fontId="777" fillId="0" borderId="1" xfId="0" applyFont="1" applyBorder="1" applyAlignment="1">
      <alignment horizontal="left" vertical="center"/>
    </xf>
    <xf numFmtId="0" fontId="9" fillId="0" borderId="39" xfId="0" applyFont="1" applyBorder="1" applyAlignment="1">
      <alignment vertical="center" wrapText="1"/>
    </xf>
    <xf numFmtId="0" fontId="9" fillId="0" borderId="1" xfId="0" applyFont="1" applyBorder="1" applyAlignment="1">
      <alignment vertical="center" wrapText="1"/>
    </xf>
    <xf numFmtId="0" fontId="778" fillId="0" borderId="54" xfId="0" applyFont="1" applyBorder="1" applyAlignment="1">
      <alignment horizontal="left" vertical="center" wrapText="1"/>
    </xf>
    <xf numFmtId="0" fontId="779" fillId="0" borderId="54" xfId="0" applyFont="1" applyBorder="1" applyAlignment="1">
      <alignment vertical="center" wrapText="1"/>
    </xf>
    <xf numFmtId="0" fontId="6" fillId="4" borderId="54" xfId="0" applyFont="1" applyFill="1" applyBorder="1" applyAlignment="1">
      <alignment vertical="center"/>
    </xf>
    <xf numFmtId="0" fontId="780" fillId="20" borderId="54" xfId="0" applyFont="1" applyFill="1" applyBorder="1" applyAlignment="1">
      <alignment vertical="center"/>
    </xf>
    <xf numFmtId="0" fontId="781" fillId="0" borderId="54" xfId="0" applyFont="1" applyBorder="1" applyAlignment="1">
      <alignment vertical="center"/>
    </xf>
    <xf numFmtId="0" fontId="782" fillId="0" borderId="51" xfId="0" applyFont="1" applyBorder="1" applyAlignment="1">
      <alignment horizontal="left" vertical="center" wrapText="1"/>
    </xf>
    <xf numFmtId="0" fontId="783" fillId="0" borderId="49" xfId="0" applyFont="1" applyBorder="1" applyAlignment="1">
      <alignment horizontal="left" vertical="center" wrapText="1"/>
    </xf>
    <xf numFmtId="0" fontId="784" fillId="0" borderId="63" xfId="0" applyFont="1" applyBorder="1" applyAlignment="1">
      <alignment horizontal="left" vertical="center"/>
    </xf>
    <xf numFmtId="0" fontId="785" fillId="0" borderId="105" xfId="0" applyFont="1" applyBorder="1" applyAlignment="1">
      <alignment horizontal="left" vertical="center"/>
    </xf>
    <xf numFmtId="0" fontId="786" fillId="0" borderId="51" xfId="0" applyFont="1" applyBorder="1" applyAlignment="1">
      <alignment vertical="center"/>
    </xf>
    <xf numFmtId="0" fontId="787" fillId="0" borderId="49" xfId="0" applyFont="1" applyBorder="1" applyAlignment="1">
      <alignment vertical="center"/>
    </xf>
    <xf numFmtId="0" fontId="788" fillId="0" borderId="52" xfId="0" applyFont="1" applyBorder="1" applyAlignment="1">
      <alignment horizontal="left" vertical="center"/>
    </xf>
    <xf numFmtId="0" fontId="6" fillId="4" borderId="52" xfId="0" applyFont="1" applyFill="1" applyBorder="1" applyAlignment="1">
      <alignment vertical="center"/>
    </xf>
    <xf numFmtId="0" fontId="789" fillId="0" borderId="79" xfId="0" applyFont="1" applyBorder="1" applyAlignment="1">
      <alignment horizontal="left" vertical="center"/>
    </xf>
    <xf numFmtId="0" fontId="790" fillId="0" borderId="54" xfId="0" applyFont="1" applyBorder="1" applyAlignment="1">
      <alignment vertical="center" wrapText="1"/>
    </xf>
    <xf numFmtId="0" fontId="791" fillId="0" borderId="118" xfId="0" applyFont="1" applyBorder="1" applyAlignment="1">
      <alignment horizontal="left" vertical="center"/>
    </xf>
    <xf numFmtId="0" fontId="792" fillId="0" borderId="78" xfId="0" applyFont="1" applyBorder="1" applyAlignment="1">
      <alignment horizontal="left" vertical="center"/>
    </xf>
    <xf numFmtId="0" fontId="793" fillId="0" borderId="106" xfId="0" applyFont="1" applyBorder="1" applyAlignment="1">
      <alignment horizontal="left" vertical="center" wrapText="1"/>
    </xf>
    <xf numFmtId="0" fontId="794" fillId="0" borderId="54" xfId="0" applyFont="1" applyBorder="1" applyAlignment="1">
      <alignment vertical="center"/>
    </xf>
    <xf numFmtId="0" fontId="795" fillId="0" borderId="119" xfId="0" applyFont="1" applyBorder="1" applyAlignment="1">
      <alignment horizontal="left" vertical="center"/>
    </xf>
    <xf numFmtId="0" fontId="796" fillId="0" borderId="49" xfId="0" applyFont="1" applyBorder="1" applyAlignment="1">
      <alignment vertical="center" wrapText="1"/>
    </xf>
    <xf numFmtId="0" fontId="6" fillId="0" borderId="54" xfId="0" applyFont="1" applyBorder="1" applyAlignment="1">
      <alignment horizontal="left" vertical="center"/>
    </xf>
    <xf numFmtId="0" fontId="7" fillId="0" borderId="79" xfId="0" applyFont="1" applyBorder="1" applyAlignment="1">
      <alignment vertical="center" wrapText="1"/>
    </xf>
    <xf numFmtId="0" fontId="7" fillId="0" borderId="54" xfId="0" applyFont="1" applyBorder="1" applyAlignment="1">
      <alignment vertical="center" wrapText="1"/>
    </xf>
    <xf numFmtId="0" fontId="6" fillId="0" borderId="68" xfId="0" applyFont="1" applyBorder="1" applyAlignment="1">
      <alignment horizontal="left" vertical="center" wrapText="1"/>
    </xf>
    <xf numFmtId="0" fontId="6" fillId="4" borderId="30" xfId="0" applyFont="1" applyFill="1" applyBorder="1" applyAlignment="1">
      <alignment horizontal="left" vertical="center"/>
    </xf>
    <xf numFmtId="0" fontId="6" fillId="0" borderId="92" xfId="0" applyFont="1" applyBorder="1" applyAlignment="1">
      <alignment horizontal="left" vertical="center"/>
    </xf>
    <xf numFmtId="0" fontId="6" fillId="0" borderId="30" xfId="0" applyFont="1" applyBorder="1" applyAlignment="1">
      <alignment horizontal="left" vertical="center"/>
    </xf>
    <xf numFmtId="0" fontId="6" fillId="0" borderId="4" xfId="0" applyFont="1" applyBorder="1" applyAlignment="1">
      <alignment horizontal="left" vertical="center" wrapText="1"/>
    </xf>
    <xf numFmtId="0" fontId="6" fillId="0" borderId="36" xfId="0" applyFont="1" applyBorder="1" applyAlignment="1">
      <alignment horizontal="left" vertical="center"/>
    </xf>
    <xf numFmtId="0" fontId="6" fillId="4" borderId="0" xfId="0" applyFont="1" applyFill="1" applyAlignment="1">
      <alignment horizontal="left" vertical="center"/>
    </xf>
    <xf numFmtId="0" fontId="6" fillId="4" borderId="31" xfId="0" applyFont="1" applyFill="1" applyBorder="1" applyAlignment="1">
      <alignment horizontal="left" vertical="center"/>
    </xf>
    <xf numFmtId="0" fontId="6" fillId="0" borderId="104" xfId="0" applyFont="1" applyBorder="1" applyAlignment="1">
      <alignment horizontal="left" vertical="center" wrapText="1"/>
    </xf>
    <xf numFmtId="0" fontId="6" fillId="4" borderId="85" xfId="0" applyFont="1" applyFill="1" applyBorder="1" applyAlignment="1">
      <alignment horizontal="left" vertical="center"/>
    </xf>
    <xf numFmtId="0" fontId="6" fillId="0" borderId="121" xfId="0" applyFont="1" applyBorder="1" applyAlignment="1">
      <alignment horizontal="left" vertical="center"/>
    </xf>
    <xf numFmtId="0" fontId="6" fillId="0" borderId="54" xfId="0" applyFont="1" applyBorder="1" applyAlignment="1">
      <alignment horizontal="left" vertical="center" wrapText="1"/>
    </xf>
    <xf numFmtId="0" fontId="6" fillId="0" borderId="52" xfId="0" applyFont="1" applyBorder="1" applyAlignment="1">
      <alignment horizontal="left" vertical="center"/>
    </xf>
    <xf numFmtId="0" fontId="6" fillId="4" borderId="49" xfId="0" applyFont="1" applyFill="1" applyBorder="1" applyAlignment="1">
      <alignment horizontal="left" vertical="center"/>
    </xf>
    <xf numFmtId="0" fontId="555" fillId="0" borderId="61" xfId="0" applyFont="1" applyBorder="1" applyAlignment="1">
      <alignment horizontal="left" vertical="center"/>
    </xf>
    <xf numFmtId="0" fontId="6" fillId="4" borderId="62" xfId="0" applyFont="1" applyFill="1" applyBorder="1" applyAlignment="1">
      <alignment vertical="center"/>
    </xf>
    <xf numFmtId="0" fontId="6" fillId="0" borderId="56" xfId="0" applyFont="1" applyBorder="1" applyAlignment="1">
      <alignment horizontal="left" vertical="center"/>
    </xf>
    <xf numFmtId="0" fontId="6" fillId="0" borderId="56" xfId="0" applyFont="1" applyBorder="1" applyAlignment="1">
      <alignment horizontal="left" vertical="center" wrapText="1"/>
    </xf>
    <xf numFmtId="0" fontId="6" fillId="0" borderId="59" xfId="0" applyFont="1" applyBorder="1" applyAlignment="1">
      <alignment horizontal="left" vertical="center"/>
    </xf>
    <xf numFmtId="0" fontId="7" fillId="0" borderId="62" xfId="0" applyFont="1" applyBorder="1" applyAlignment="1">
      <alignment vertical="center"/>
    </xf>
    <xf numFmtId="0" fontId="6" fillId="0" borderId="56" xfId="0" applyFont="1" applyBorder="1" applyAlignment="1">
      <alignment horizontal="left" vertical="center"/>
    </xf>
    <xf numFmtId="0" fontId="6" fillId="0" borderId="82" xfId="0" applyFont="1" applyBorder="1" applyAlignment="1">
      <alignment horizontal="left" vertical="center"/>
    </xf>
    <xf numFmtId="0" fontId="6" fillId="0" borderId="62" xfId="0" applyFont="1" applyBorder="1" applyAlignment="1">
      <alignment horizontal="left" vertical="center"/>
    </xf>
    <xf numFmtId="0" fontId="6" fillId="0" borderId="82" xfId="0" applyFont="1" applyBorder="1" applyAlignment="1">
      <alignment horizontal="left" vertical="center"/>
    </xf>
    <xf numFmtId="0" fontId="6" fillId="0" borderId="62" xfId="0" applyFont="1" applyBorder="1" applyAlignment="1">
      <alignment horizontal="left" vertical="center"/>
    </xf>
    <xf numFmtId="0" fontId="6" fillId="31" borderId="56" xfId="0" applyFont="1" applyFill="1" applyBorder="1" applyAlignment="1">
      <alignment vertical="center"/>
    </xf>
    <xf numFmtId="0" fontId="6" fillId="31" borderId="59" xfId="0" applyFont="1" applyFill="1" applyBorder="1" applyAlignment="1">
      <alignment vertical="center"/>
    </xf>
    <xf numFmtId="0" fontId="9" fillId="0" borderId="82" xfId="0" applyFont="1" applyBorder="1" applyAlignment="1">
      <alignment vertical="center" wrapText="1"/>
    </xf>
    <xf numFmtId="0" fontId="6" fillId="31" borderId="47" xfId="0" applyFont="1" applyFill="1" applyBorder="1" applyAlignment="1">
      <alignment vertical="center"/>
    </xf>
    <xf numFmtId="0" fontId="6" fillId="31" borderId="47" xfId="0" applyFont="1" applyFill="1" applyBorder="1" applyAlignment="1">
      <alignment vertical="center" wrapText="1"/>
    </xf>
    <xf numFmtId="0" fontId="6" fillId="31" borderId="57" xfId="0" applyFont="1" applyFill="1" applyBorder="1" applyAlignment="1">
      <alignment vertical="center"/>
    </xf>
    <xf numFmtId="0" fontId="6" fillId="31" borderId="46" xfId="0" applyFont="1" applyFill="1" applyBorder="1" applyAlignment="1">
      <alignment vertical="center"/>
    </xf>
    <xf numFmtId="0" fontId="6" fillId="0" borderId="82" xfId="0" applyFont="1" applyBorder="1" applyAlignment="1">
      <alignment vertical="center"/>
    </xf>
    <xf numFmtId="0" fontId="6" fillId="31" borderId="47" xfId="0" applyFont="1" applyFill="1" applyBorder="1" applyAlignment="1">
      <alignment vertical="top" wrapText="1"/>
    </xf>
    <xf numFmtId="0" fontId="6" fillId="31" borderId="4" xfId="0" applyFont="1" applyFill="1" applyBorder="1" applyAlignment="1">
      <alignment vertical="center"/>
    </xf>
    <xf numFmtId="0" fontId="6" fillId="0" borderId="2" xfId="0" applyFont="1" applyBorder="1" applyAlignment="1">
      <alignment vertical="center"/>
    </xf>
    <xf numFmtId="0" fontId="797" fillId="0" borderId="90" xfId="0" applyFont="1" applyBorder="1" applyAlignment="1">
      <alignment horizontal="left" vertical="center"/>
    </xf>
    <xf numFmtId="0" fontId="798" fillId="0" borderId="90" xfId="0" applyFont="1" applyBorder="1" applyAlignment="1">
      <alignment horizontal="left" vertical="center" wrapText="1"/>
    </xf>
    <xf numFmtId="0" fontId="6" fillId="0" borderId="90" xfId="0" applyFont="1" applyBorder="1" applyAlignment="1">
      <alignment horizontal="left" vertical="center"/>
    </xf>
    <xf numFmtId="0" fontId="6" fillId="53" borderId="38" xfId="0" applyFont="1" applyFill="1" applyBorder="1" applyAlignment="1">
      <alignment vertical="center"/>
    </xf>
    <xf numFmtId="0" fontId="6" fillId="31" borderId="31" xfId="0" applyFont="1" applyFill="1" applyBorder="1" applyAlignment="1">
      <alignment vertical="center"/>
    </xf>
    <xf numFmtId="0" fontId="799" fillId="0" borderId="111" xfId="0" applyFont="1" applyBorder="1" applyAlignment="1">
      <alignment horizontal="left" vertical="top" wrapText="1"/>
    </xf>
    <xf numFmtId="0" fontId="800" fillId="0" borderId="0" xfId="0" applyFont="1" applyAlignment="1">
      <alignment vertical="top" wrapText="1"/>
    </xf>
    <xf numFmtId="0" fontId="801" fillId="0" borderId="1" xfId="0" applyFont="1" applyBorder="1" applyAlignment="1">
      <alignment wrapText="1"/>
    </xf>
    <xf numFmtId="0" fontId="802" fillId="42" borderId="1" xfId="0" applyFont="1" applyFill="1" applyBorder="1" applyAlignment="1">
      <alignment vertical="center" wrapText="1"/>
    </xf>
    <xf numFmtId="0" fontId="6" fillId="0" borderId="31" xfId="0" applyFont="1" applyBorder="1" applyAlignment="1">
      <alignment horizontal="left" vertical="center"/>
    </xf>
    <xf numFmtId="0" fontId="803" fillId="3" borderId="39" xfId="0" applyFont="1" applyFill="1" applyBorder="1" applyAlignment="1">
      <alignment horizontal="left" vertical="center"/>
    </xf>
    <xf numFmtId="0" fontId="6" fillId="0" borderId="79" xfId="0" applyFont="1" applyBorder="1" applyAlignment="1">
      <alignment horizontal="left" vertical="center"/>
    </xf>
    <xf numFmtId="0" fontId="6" fillId="0" borderId="66" xfId="0" applyFont="1" applyBorder="1" applyAlignment="1">
      <alignment vertical="center"/>
    </xf>
    <xf numFmtId="0" fontId="6" fillId="0" borderId="66" xfId="0" applyFont="1" applyBorder="1" applyAlignment="1">
      <alignment vertical="center"/>
    </xf>
    <xf numFmtId="0" fontId="6" fillId="45" borderId="0" xfId="0" applyFont="1" applyFill="1" applyAlignment="1"/>
    <xf numFmtId="0" fontId="9" fillId="0" borderId="39" xfId="0" applyFont="1" applyBorder="1" applyAlignment="1">
      <alignment vertical="center" wrapText="1"/>
    </xf>
    <xf numFmtId="0" fontId="709" fillId="0" borderId="0" xfId="0" applyFont="1" applyAlignment="1">
      <alignment horizontal="left" vertical="center"/>
    </xf>
    <xf numFmtId="0" fontId="804" fillId="0" borderId="2" xfId="0" applyFont="1" applyBorder="1" applyAlignment="1">
      <alignment vertical="center"/>
    </xf>
    <xf numFmtId="0" fontId="805" fillId="0" borderId="122" xfId="0" applyFont="1" applyBorder="1" applyAlignment="1">
      <alignment horizontal="left" vertical="center"/>
    </xf>
    <xf numFmtId="0" fontId="6" fillId="4" borderId="31" xfId="0" applyFont="1" applyFill="1" applyBorder="1" applyAlignment="1">
      <alignment vertical="center"/>
    </xf>
    <xf numFmtId="0" fontId="6" fillId="0" borderId="37" xfId="0" applyFont="1" applyBorder="1" applyAlignment="1">
      <alignment horizontal="left" vertical="center"/>
    </xf>
    <xf numFmtId="0" fontId="6" fillId="0" borderId="44" xfId="0" applyFont="1" applyBorder="1" applyAlignment="1">
      <alignment horizontal="left" vertical="center" wrapText="1"/>
    </xf>
    <xf numFmtId="0" fontId="806" fillId="0" borderId="5" xfId="0" applyFont="1" applyBorder="1" applyAlignment="1">
      <alignment horizontal="left" vertical="center"/>
    </xf>
    <xf numFmtId="0" fontId="660" fillId="0" borderId="29" xfId="0" applyFont="1" applyBorder="1" applyAlignment="1">
      <alignment horizontal="left" vertical="center"/>
    </xf>
    <xf numFmtId="0" fontId="6" fillId="0" borderId="4" xfId="0" applyFont="1" applyBorder="1" applyAlignment="1">
      <alignment horizontal="left" vertical="center"/>
    </xf>
    <xf numFmtId="0" fontId="555" fillId="0" borderId="4" xfId="0" applyFont="1" applyBorder="1" applyAlignment="1">
      <alignment horizontal="left" vertical="center"/>
    </xf>
    <xf numFmtId="0" fontId="6" fillId="49" borderId="0" xfId="0" applyFont="1" applyFill="1" applyAlignment="1">
      <alignment vertical="center" wrapText="1"/>
    </xf>
    <xf numFmtId="0" fontId="6" fillId="47" borderId="38" xfId="0" applyFont="1" applyFill="1" applyBorder="1" applyAlignment="1">
      <alignment vertical="center" wrapText="1"/>
    </xf>
    <xf numFmtId="0" fontId="6" fillId="31" borderId="3" xfId="0" applyFont="1" applyFill="1" applyBorder="1" applyAlignment="1">
      <alignment vertical="center"/>
    </xf>
    <xf numFmtId="0" fontId="6" fillId="31" borderId="4" xfId="0" applyFont="1" applyFill="1" applyBorder="1" applyAlignment="1">
      <alignment vertical="center" wrapText="1"/>
    </xf>
    <xf numFmtId="0" fontId="6" fillId="31" borderId="36" xfId="0" applyFont="1" applyFill="1" applyBorder="1" applyAlignment="1">
      <alignment vertical="center"/>
    </xf>
    <xf numFmtId="0" fontId="6" fillId="45" borderId="39" xfId="0" applyFont="1" applyFill="1" applyBorder="1" applyAlignment="1">
      <alignment vertical="center"/>
    </xf>
    <xf numFmtId="0" fontId="807" fillId="0" borderId="1" xfId="0" applyFont="1" applyBorder="1" applyAlignment="1">
      <alignment horizontal="left" vertical="top" wrapText="1"/>
    </xf>
    <xf numFmtId="0" fontId="808" fillId="0" borderId="30" xfId="0" applyFont="1" applyBorder="1" applyAlignment="1">
      <alignment vertical="center"/>
    </xf>
    <xf numFmtId="0" fontId="6" fillId="0" borderId="29" xfId="0" applyFont="1" applyBorder="1" applyAlignment="1">
      <alignment horizontal="left" vertical="center"/>
    </xf>
    <xf numFmtId="0" fontId="6" fillId="31" borderId="4" xfId="0" applyFont="1" applyFill="1" applyBorder="1" applyAlignment="1"/>
    <xf numFmtId="0" fontId="6" fillId="31" borderId="29" xfId="0" applyFont="1" applyFill="1" applyBorder="1" applyAlignment="1"/>
    <xf numFmtId="0" fontId="6" fillId="45" borderId="29" xfId="0" applyFont="1" applyFill="1" applyBorder="1" applyAlignment="1"/>
    <xf numFmtId="0" fontId="6" fillId="45" borderId="39" xfId="0" applyFont="1" applyFill="1" applyBorder="1" applyAlignment="1">
      <alignment wrapText="1"/>
    </xf>
    <xf numFmtId="0" fontId="9" fillId="0" borderId="44" xfId="0" applyFont="1" applyBorder="1" applyAlignment="1">
      <alignment vertical="center" wrapText="1"/>
    </xf>
    <xf numFmtId="0" fontId="809" fillId="0" borderId="1" xfId="0" applyFont="1" applyBorder="1" applyAlignment="1">
      <alignment horizontal="left" vertical="center"/>
    </xf>
    <xf numFmtId="0" fontId="810" fillId="0" borderId="1" xfId="0" applyFont="1" applyBorder="1" applyAlignment="1">
      <alignment horizontal="left" vertical="center"/>
    </xf>
    <xf numFmtId="0" fontId="811" fillId="0" borderId="4" xfId="0" applyFont="1" applyBorder="1" applyAlignment="1">
      <alignment horizontal="left" vertical="center"/>
    </xf>
    <xf numFmtId="0" fontId="709" fillId="0" borderId="4" xfId="0" applyFont="1" applyBorder="1" applyAlignment="1">
      <alignment horizontal="left" vertical="center"/>
    </xf>
    <xf numFmtId="0" fontId="6" fillId="53" borderId="38" xfId="0" applyFont="1" applyFill="1" applyBorder="1" applyAlignment="1">
      <alignment vertical="center" wrapText="1"/>
    </xf>
    <xf numFmtId="0" fontId="6" fillId="31" borderId="30" xfId="0" applyFont="1" applyFill="1" applyBorder="1" applyAlignment="1">
      <alignment vertical="center"/>
    </xf>
    <xf numFmtId="0" fontId="812" fillId="20" borderId="0" xfId="0" applyFont="1" applyFill="1" applyAlignment="1">
      <alignment vertical="center"/>
    </xf>
    <xf numFmtId="0" fontId="6" fillId="31" borderId="21" xfId="0" applyFont="1" applyFill="1" applyBorder="1" applyAlignment="1">
      <alignment vertical="center" wrapText="1"/>
    </xf>
    <xf numFmtId="0" fontId="6" fillId="31" borderId="66" xfId="0" applyFont="1" applyFill="1" applyBorder="1" applyAlignment="1">
      <alignment vertical="center"/>
    </xf>
    <xf numFmtId="0" fontId="74" fillId="31" borderId="0" xfId="0" applyFont="1" applyFill="1"/>
    <xf numFmtId="0" fontId="813" fillId="0" borderId="0" xfId="0" applyFont="1" applyAlignment="1">
      <alignment horizontal="left" vertical="top" wrapText="1"/>
    </xf>
    <xf numFmtId="0" fontId="814" fillId="0" borderId="111" xfId="0" applyFont="1" applyBorder="1" applyAlignment="1">
      <alignment vertical="center"/>
    </xf>
    <xf numFmtId="0" fontId="815" fillId="0" borderId="68" xfId="0" applyFont="1" applyBorder="1" applyAlignment="1">
      <alignment vertical="center"/>
    </xf>
    <xf numFmtId="0" fontId="6" fillId="0" borderId="30" xfId="0" applyFont="1" applyBorder="1" applyAlignment="1">
      <alignment horizontal="left" vertical="center"/>
    </xf>
    <xf numFmtId="0" fontId="255" fillId="22" borderId="44" xfId="0" applyFont="1" applyFill="1" applyBorder="1" applyAlignment="1">
      <alignment vertical="center"/>
    </xf>
    <xf numFmtId="0" fontId="6" fillId="31" borderId="42" xfId="0" applyFont="1" applyFill="1" applyBorder="1" applyAlignment="1">
      <alignment vertical="center"/>
    </xf>
    <xf numFmtId="0" fontId="6" fillId="47" borderId="0" xfId="0" applyFont="1" applyFill="1" applyAlignment="1">
      <alignment wrapText="1"/>
    </xf>
    <xf numFmtId="0" fontId="6" fillId="45" borderId="30" xfId="0" applyFont="1" applyFill="1" applyBorder="1" applyAlignment="1"/>
    <xf numFmtId="0" fontId="6" fillId="9" borderId="39" xfId="0" applyFont="1" applyFill="1" applyBorder="1" applyAlignment="1">
      <alignment vertical="center"/>
    </xf>
    <xf numFmtId="0" fontId="6" fillId="9" borderId="39" xfId="0" applyFont="1" applyFill="1" applyBorder="1" applyAlignment="1"/>
    <xf numFmtId="0" fontId="6" fillId="24" borderId="1" xfId="0" applyFont="1" applyFill="1" applyBorder="1" applyAlignment="1">
      <alignment horizontal="left" vertical="center"/>
    </xf>
    <xf numFmtId="0" fontId="6" fillId="31" borderId="39" xfId="0" applyFont="1" applyFill="1" applyBorder="1" applyAlignment="1">
      <alignment wrapText="1"/>
    </xf>
    <xf numFmtId="0" fontId="255" fillId="0" borderId="29" xfId="0" applyFont="1" applyBorder="1" applyAlignment="1">
      <alignment horizontal="left" vertical="center"/>
    </xf>
    <xf numFmtId="0" fontId="816" fillId="0" borderId="29" xfId="0" applyFont="1" applyBorder="1" applyAlignment="1">
      <alignment vertical="center" wrapText="1"/>
    </xf>
    <xf numFmtId="0" fontId="817" fillId="0" borderId="1" xfId="0" applyFont="1" applyBorder="1" applyAlignment="1">
      <alignment horizontal="left" vertical="center" wrapText="1"/>
    </xf>
    <xf numFmtId="0" fontId="818" fillId="31" borderId="4" xfId="0" applyFont="1" applyFill="1" applyBorder="1" applyAlignment="1">
      <alignment vertical="center"/>
    </xf>
    <xf numFmtId="0" fontId="255" fillId="31" borderId="4" xfId="0" applyFont="1" applyFill="1" applyBorder="1" applyAlignment="1">
      <alignment vertical="center"/>
    </xf>
    <xf numFmtId="0" fontId="6" fillId="31" borderId="29" xfId="0" applyFont="1" applyFill="1" applyBorder="1" applyAlignment="1">
      <alignment vertical="center"/>
    </xf>
    <xf numFmtId="0" fontId="6" fillId="31" borderId="123" xfId="0" applyFont="1" applyFill="1" applyBorder="1" applyAlignment="1">
      <alignment vertical="center" wrapText="1"/>
    </xf>
    <xf numFmtId="0" fontId="6" fillId="45" borderId="4" xfId="0" applyFont="1" applyFill="1" applyBorder="1" applyAlignment="1"/>
    <xf numFmtId="0" fontId="6" fillId="45" borderId="4" xfId="0" applyFont="1" applyFill="1" applyBorder="1" applyAlignment="1">
      <alignment vertical="center"/>
    </xf>
    <xf numFmtId="0" fontId="6" fillId="45" borderId="4" xfId="0" applyFont="1" applyFill="1" applyBorder="1" applyAlignment="1">
      <alignment vertical="top" wrapText="1"/>
    </xf>
    <xf numFmtId="0" fontId="6" fillId="0" borderId="39" xfId="0" applyFont="1" applyBorder="1" applyAlignment="1">
      <alignment horizontal="left" vertical="center" wrapText="1"/>
    </xf>
    <xf numFmtId="0" fontId="6" fillId="0" borderId="71" xfId="0" applyFont="1" applyBorder="1" applyAlignment="1">
      <alignment horizontal="left" vertical="center"/>
    </xf>
    <xf numFmtId="0" fontId="6" fillId="31" borderId="71" xfId="0" applyFont="1" applyFill="1" applyBorder="1" applyAlignment="1">
      <alignment vertical="center"/>
    </xf>
    <xf numFmtId="0" fontId="6" fillId="47" borderId="0" xfId="0" applyFont="1" applyFill="1" applyAlignment="1">
      <alignment wrapText="1"/>
    </xf>
    <xf numFmtId="0" fontId="819" fillId="0" borderId="0" xfId="0" applyFont="1" applyAlignment="1">
      <alignment vertical="center"/>
    </xf>
    <xf numFmtId="0" fontId="6" fillId="0" borderId="66" xfId="0" applyFont="1" applyBorder="1" applyAlignment="1">
      <alignment vertical="center"/>
    </xf>
    <xf numFmtId="0" fontId="6" fillId="31" borderId="44" xfId="0" applyFont="1" applyFill="1" applyBorder="1" applyAlignment="1">
      <alignment wrapText="1"/>
    </xf>
    <xf numFmtId="0" fontId="6" fillId="45" borderId="39" xfId="0" applyFont="1" applyFill="1" applyBorder="1" applyAlignment="1">
      <alignment wrapText="1"/>
    </xf>
    <xf numFmtId="0" fontId="6" fillId="0" borderId="1" xfId="0" applyFont="1" applyBorder="1" applyAlignment="1">
      <alignment horizontal="left" vertical="center" wrapText="1"/>
    </xf>
    <xf numFmtId="0" fontId="820" fillId="0" borderId="4" xfId="0" applyFont="1" applyBorder="1" applyAlignment="1">
      <alignment horizontal="left" vertical="center"/>
    </xf>
    <xf numFmtId="0" fontId="255" fillId="0" borderId="1" xfId="0" applyFont="1" applyBorder="1" applyAlignment="1">
      <alignment horizontal="left" vertical="center"/>
    </xf>
    <xf numFmtId="0" fontId="6" fillId="0" borderId="1" xfId="0" applyFont="1" applyBorder="1" applyAlignment="1">
      <alignment horizontal="left" vertical="center"/>
    </xf>
    <xf numFmtId="0" fontId="709" fillId="0" borderId="29" xfId="0" applyFont="1" applyBorder="1" applyAlignment="1">
      <alignment horizontal="left" vertical="center"/>
    </xf>
    <xf numFmtId="0" fontId="660" fillId="0" borderId="4" xfId="0" applyFont="1" applyBorder="1" applyAlignment="1">
      <alignment horizontal="left" vertical="center"/>
    </xf>
    <xf numFmtId="0" fontId="709" fillId="0" borderId="1" xfId="0" applyFont="1" applyBorder="1" applyAlignment="1">
      <alignment horizontal="left" vertical="center"/>
    </xf>
    <xf numFmtId="0" fontId="555" fillId="0" borderId="68" xfId="0" applyFont="1" applyBorder="1" applyAlignment="1">
      <alignment horizontal="left" vertical="center"/>
    </xf>
    <xf numFmtId="0" fontId="660" fillId="0" borderId="66" xfId="0" applyFont="1" applyBorder="1" applyAlignment="1">
      <alignment vertical="center"/>
    </xf>
    <xf numFmtId="0" fontId="6" fillId="47" borderId="38" xfId="0" applyFont="1" applyFill="1" applyBorder="1" applyAlignment="1">
      <alignment vertical="center" wrapText="1"/>
    </xf>
    <xf numFmtId="0" fontId="255" fillId="31" borderId="4" xfId="0" applyFont="1" applyFill="1" applyBorder="1" applyAlignment="1">
      <alignment vertical="center" wrapText="1"/>
    </xf>
    <xf numFmtId="0" fontId="821" fillId="31" borderId="39" xfId="0" applyFont="1" applyFill="1" applyBorder="1" applyAlignment="1">
      <alignment vertical="center"/>
    </xf>
    <xf numFmtId="0" fontId="6" fillId="31" borderId="0" xfId="0" applyFont="1" applyFill="1" applyAlignment="1"/>
    <xf numFmtId="0" fontId="6" fillId="31" borderId="4" xfId="0" applyFont="1" applyFill="1" applyBorder="1" applyAlignment="1"/>
    <xf numFmtId="0" fontId="6" fillId="31" borderId="29" xfId="0" applyFont="1" applyFill="1" applyBorder="1" applyAlignment="1">
      <alignment vertical="top" wrapText="1"/>
    </xf>
    <xf numFmtId="0" fontId="6" fillId="12" borderId="0" xfId="0" applyFont="1" applyFill="1" applyAlignment="1"/>
    <xf numFmtId="0" fontId="6" fillId="31" borderId="30" xfId="0" applyFont="1" applyFill="1" applyBorder="1" applyAlignment="1">
      <alignment wrapText="1"/>
    </xf>
    <xf numFmtId="0" fontId="6" fillId="31" borderId="30" xfId="0" applyFont="1" applyFill="1" applyBorder="1" applyAlignment="1"/>
    <xf numFmtId="0" fontId="6" fillId="31" borderId="31" xfId="0" applyFont="1" applyFill="1" applyBorder="1" applyAlignment="1">
      <alignment vertical="center"/>
    </xf>
    <xf numFmtId="0" fontId="6" fillId="53" borderId="0" xfId="0" applyFont="1" applyFill="1" applyAlignment="1">
      <alignment wrapText="1"/>
    </xf>
    <xf numFmtId="0" fontId="822" fillId="46" borderId="39" xfId="0" applyFont="1" applyFill="1" applyBorder="1" applyAlignment="1">
      <alignment vertical="center" wrapText="1"/>
    </xf>
    <xf numFmtId="0" fontId="823" fillId="0" borderId="32" xfId="0" applyFont="1" applyBorder="1" applyAlignment="1">
      <alignment horizontal="left" vertical="center" wrapText="1"/>
    </xf>
    <xf numFmtId="0" fontId="6" fillId="0" borderId="32" xfId="0" applyFont="1" applyBorder="1" applyAlignment="1">
      <alignment horizontal="left" vertical="center" wrapText="1"/>
    </xf>
    <xf numFmtId="0" fontId="824" fillId="0" borderId="1" xfId="0" applyFont="1" applyBorder="1" applyAlignment="1">
      <alignment horizontal="left" vertical="center"/>
    </xf>
    <xf numFmtId="0" fontId="825" fillId="16" borderId="26" xfId="0" applyFont="1" applyFill="1" applyBorder="1" applyAlignment="1">
      <alignment vertical="center"/>
    </xf>
    <xf numFmtId="0" fontId="826" fillId="0" borderId="0" xfId="0" applyFont="1" applyAlignment="1">
      <alignment horizontal="left" vertical="center"/>
    </xf>
    <xf numFmtId="0" fontId="6" fillId="0" borderId="44" xfId="0" applyFont="1" applyBorder="1" applyAlignment="1">
      <alignment horizontal="left" vertical="center"/>
    </xf>
    <xf numFmtId="0" fontId="6" fillId="31" borderId="38" xfId="0" applyFont="1" applyFill="1" applyBorder="1" applyAlignment="1">
      <alignment wrapText="1"/>
    </xf>
    <xf numFmtId="0" fontId="6" fillId="31" borderId="21" xfId="0" applyFont="1" applyFill="1" applyBorder="1" applyAlignment="1">
      <alignment wrapText="1"/>
    </xf>
    <xf numFmtId="0" fontId="827" fillId="0" borderId="60" xfId="0" applyFont="1" applyBorder="1" applyAlignment="1">
      <alignment horizontal="left" vertical="center" wrapText="1"/>
    </xf>
    <xf numFmtId="0" fontId="6" fillId="31" borderId="30" xfId="0" applyFont="1" applyFill="1" applyBorder="1" applyAlignment="1"/>
    <xf numFmtId="0" fontId="828" fillId="31" borderId="66" xfId="0" applyFont="1" applyFill="1" applyBorder="1" applyAlignment="1"/>
    <xf numFmtId="0" fontId="829" fillId="0" borderId="0" xfId="0" applyFont="1" applyAlignment="1">
      <alignment horizontal="left" vertical="center"/>
    </xf>
    <xf numFmtId="0" fontId="255" fillId="31" borderId="39" xfId="0" applyFont="1" applyFill="1" applyBorder="1" applyAlignment="1"/>
    <xf numFmtId="0" fontId="830" fillId="31" borderId="39" xfId="0" applyFont="1" applyFill="1" applyBorder="1" applyAlignment="1">
      <alignment vertical="center"/>
    </xf>
    <xf numFmtId="0" fontId="6" fillId="0" borderId="42" xfId="0" applyFont="1" applyBorder="1" applyAlignment="1">
      <alignment horizontal="left" vertical="center"/>
    </xf>
    <xf numFmtId="0" fontId="6" fillId="31" borderId="42" xfId="0" applyFont="1" applyFill="1" applyBorder="1" applyAlignment="1"/>
    <xf numFmtId="0" fontId="6" fillId="31" borderId="39" xfId="0" applyFont="1" applyFill="1" applyBorder="1" applyAlignment="1"/>
    <xf numFmtId="0" fontId="831" fillId="16" borderId="0" xfId="0" applyFont="1" applyFill="1" applyAlignment="1">
      <alignment vertical="center"/>
    </xf>
    <xf numFmtId="0" fontId="832" fillId="0" borderId="44" xfId="0" applyFont="1" applyBorder="1" applyAlignment="1">
      <alignment vertical="center" wrapText="1"/>
    </xf>
    <xf numFmtId="0" fontId="6" fillId="0" borderId="39" xfId="0" applyFont="1" applyBorder="1" applyAlignment="1">
      <alignment vertical="center" wrapText="1"/>
    </xf>
    <xf numFmtId="0" fontId="255" fillId="0" borderId="4" xfId="0" applyFont="1" applyBorder="1" applyAlignment="1">
      <alignment vertical="center"/>
    </xf>
    <xf numFmtId="0" fontId="6" fillId="0" borderId="4" xfId="0" applyFont="1" applyBorder="1" applyAlignment="1">
      <alignment horizontal="left" vertical="center" wrapText="1"/>
    </xf>
    <xf numFmtId="0" fontId="6" fillId="31" borderId="1" xfId="0" applyFont="1" applyFill="1" applyBorder="1" applyAlignment="1">
      <alignment vertical="center"/>
    </xf>
    <xf numFmtId="0" fontId="833" fillId="42" borderId="1" xfId="0" applyFont="1" applyFill="1" applyBorder="1" applyAlignment="1">
      <alignment vertical="center"/>
    </xf>
    <xf numFmtId="0" fontId="834" fillId="0" borderId="5" xfId="0" applyFont="1" applyBorder="1" applyAlignment="1">
      <alignment vertical="center" wrapText="1"/>
    </xf>
    <xf numFmtId="0" fontId="6" fillId="31" borderId="36" xfId="0" applyFont="1" applyFill="1" applyBorder="1" applyAlignment="1"/>
    <xf numFmtId="0" fontId="6" fillId="31" borderId="4" xfId="0" applyFont="1" applyFill="1" applyBorder="1" applyAlignment="1">
      <alignment vertical="top" wrapText="1"/>
    </xf>
    <xf numFmtId="0" fontId="835" fillId="31" borderId="39" xfId="0" applyFont="1" applyFill="1" applyBorder="1" applyAlignment="1"/>
    <xf numFmtId="0" fontId="6" fillId="31" borderId="123" xfId="0" applyFont="1" applyFill="1" applyBorder="1" applyAlignment="1">
      <alignment wrapText="1"/>
    </xf>
    <xf numFmtId="0" fontId="9" fillId="0" borderId="0" xfId="0" applyFont="1" applyAlignment="1">
      <alignment vertical="center" wrapText="1"/>
    </xf>
    <xf numFmtId="0" fontId="6" fillId="31" borderId="31" xfId="0" applyFont="1" applyFill="1" applyBorder="1" applyAlignment="1"/>
    <xf numFmtId="0" fontId="6" fillId="31" borderId="29" xfId="0" applyFont="1" applyFill="1" applyBorder="1" applyAlignment="1"/>
    <xf numFmtId="0" fontId="6" fillId="31" borderId="29" xfId="0" applyFont="1" applyFill="1" applyBorder="1" applyAlignment="1"/>
    <xf numFmtId="0" fontId="836" fillId="31" borderId="44" xfId="0" applyFont="1" applyFill="1" applyBorder="1" applyAlignment="1">
      <alignment wrapText="1"/>
    </xf>
    <xf numFmtId="0" fontId="6" fillId="0" borderId="1" xfId="0" applyFont="1" applyBorder="1" applyAlignment="1">
      <alignment horizontal="left" vertical="center"/>
    </xf>
    <xf numFmtId="0" fontId="6" fillId="31" borderId="39" xfId="0" applyFont="1" applyFill="1" applyBorder="1" applyAlignment="1">
      <alignment vertical="center" wrapText="1"/>
    </xf>
    <xf numFmtId="0" fontId="6" fillId="31" borderId="39" xfId="0" applyFont="1" applyFill="1" applyBorder="1" applyAlignment="1">
      <alignment wrapText="1"/>
    </xf>
    <xf numFmtId="0" fontId="837" fillId="0" borderId="101" xfId="0" applyFont="1" applyBorder="1" applyAlignment="1">
      <alignment horizontal="left" vertical="center"/>
    </xf>
    <xf numFmtId="0" fontId="6" fillId="0" borderId="1" xfId="0" applyFont="1" applyBorder="1" applyAlignment="1">
      <alignment horizontal="left" vertical="center"/>
    </xf>
    <xf numFmtId="0" fontId="838" fillId="42" borderId="1" xfId="0" applyFont="1" applyFill="1" applyBorder="1" applyAlignment="1">
      <alignment vertical="center" wrapText="1"/>
    </xf>
    <xf numFmtId="0" fontId="9" fillId="0" borderId="0" xfId="0" applyFont="1" applyAlignment="1">
      <alignment vertical="center"/>
    </xf>
    <xf numFmtId="0" fontId="6" fillId="47" borderId="0" xfId="0" applyFont="1" applyFill="1" applyAlignment="1">
      <alignment vertical="center" wrapText="1"/>
    </xf>
    <xf numFmtId="0" fontId="6" fillId="0" borderId="124" xfId="0" applyFont="1" applyBorder="1" applyAlignment="1">
      <alignment horizontal="left" vertical="center"/>
    </xf>
    <xf numFmtId="0" fontId="6" fillId="12" borderId="0" xfId="0" applyFont="1" applyFill="1" applyAlignment="1">
      <alignment vertical="center"/>
    </xf>
    <xf numFmtId="0" fontId="660" fillId="0" borderId="31" xfId="0" applyFont="1" applyBorder="1" applyAlignment="1">
      <alignment horizontal="left" vertical="center"/>
    </xf>
    <xf numFmtId="0" fontId="6" fillId="0" borderId="31" xfId="0" applyFont="1" applyBorder="1" applyAlignment="1">
      <alignment horizontal="left" vertical="center"/>
    </xf>
    <xf numFmtId="0" fontId="6" fillId="31" borderId="28" xfId="0" applyFont="1" applyFill="1" applyBorder="1" applyAlignment="1"/>
    <xf numFmtId="0" fontId="6" fillId="45" borderId="4" xfId="0" applyFont="1" applyFill="1" applyBorder="1" applyAlignment="1">
      <alignment wrapText="1"/>
    </xf>
    <xf numFmtId="0" fontId="6" fillId="31" borderId="0" xfId="0" applyFont="1" applyFill="1" applyAlignment="1">
      <alignment vertical="top" wrapText="1"/>
    </xf>
    <xf numFmtId="0" fontId="6" fillId="45" borderId="3" xfId="0" applyFont="1" applyFill="1" applyBorder="1" applyAlignment="1"/>
    <xf numFmtId="0" fontId="196" fillId="0" borderId="0" xfId="0" applyFont="1" applyAlignment="1">
      <alignment vertical="center" wrapText="1"/>
    </xf>
    <xf numFmtId="0" fontId="6" fillId="31" borderId="71" xfId="0" applyFont="1" applyFill="1" applyBorder="1" applyAlignment="1"/>
    <xf numFmtId="0" fontId="839" fillId="31" borderId="71" xfId="0" applyFont="1" applyFill="1" applyBorder="1" applyAlignment="1"/>
    <xf numFmtId="0" fontId="840" fillId="31" borderId="39" xfId="0" applyFont="1" applyFill="1" applyBorder="1" applyAlignment="1"/>
    <xf numFmtId="0" fontId="6" fillId="0" borderId="2" xfId="0" applyFont="1" applyBorder="1" applyAlignment="1">
      <alignment vertical="center"/>
    </xf>
    <xf numFmtId="0" fontId="841" fillId="31" borderId="125" xfId="0" applyFont="1" applyFill="1" applyBorder="1" applyAlignment="1"/>
    <xf numFmtId="0" fontId="6" fillId="31" borderId="44" xfId="0" applyFont="1" applyFill="1" applyBorder="1" applyAlignment="1">
      <alignment wrapText="1"/>
    </xf>
    <xf numFmtId="0" fontId="319" fillId="0" borderId="1" xfId="0" applyFont="1" applyBorder="1" applyAlignment="1">
      <alignment horizontal="left" vertical="center"/>
    </xf>
    <xf numFmtId="0" fontId="6" fillId="0" borderId="4" xfId="0" applyFont="1" applyBorder="1" applyAlignment="1">
      <alignment vertical="center"/>
    </xf>
    <xf numFmtId="0" fontId="6" fillId="27" borderId="0" xfId="0" applyFont="1" applyFill="1" applyAlignment="1">
      <alignment vertical="center" wrapText="1"/>
    </xf>
    <xf numFmtId="0" fontId="6" fillId="0" borderId="71" xfId="0" applyFont="1" applyBorder="1" applyAlignment="1">
      <alignment horizontal="left" vertical="center" wrapText="1"/>
    </xf>
    <xf numFmtId="0" fontId="6" fillId="31" borderId="4" xfId="0" applyFont="1" applyFill="1" applyBorder="1" applyAlignment="1">
      <alignment wrapText="1"/>
    </xf>
    <xf numFmtId="0" fontId="6" fillId="31" borderId="39" xfId="0" applyFont="1" applyFill="1" applyBorder="1" applyAlignment="1">
      <alignment vertical="top" wrapText="1"/>
    </xf>
    <xf numFmtId="0" fontId="6" fillId="31" borderId="44" xfId="0" applyFont="1" applyFill="1" applyBorder="1" applyAlignment="1"/>
    <xf numFmtId="0" fontId="842" fillId="31" borderId="1" xfId="0" applyFont="1" applyFill="1" applyBorder="1" applyAlignment="1">
      <alignment wrapText="1"/>
    </xf>
    <xf numFmtId="0" fontId="843" fillId="31" borderId="45" xfId="0" applyFont="1" applyFill="1" applyBorder="1" applyAlignment="1"/>
    <xf numFmtId="0" fontId="844" fillId="31" borderId="45" xfId="0" applyFont="1" applyFill="1" applyBorder="1" applyAlignment="1"/>
    <xf numFmtId="0" fontId="845" fillId="0" borderId="0" xfId="0" applyFont="1" applyAlignment="1">
      <alignment vertical="center"/>
    </xf>
    <xf numFmtId="0" fontId="7" fillId="0" borderId="126" xfId="0" applyFont="1" applyBorder="1" applyAlignment="1">
      <alignment vertical="center" wrapText="1"/>
    </xf>
    <xf numFmtId="0" fontId="6" fillId="21" borderId="0" xfId="0" applyFont="1" applyFill="1" applyAlignment="1">
      <alignment vertical="center" wrapText="1"/>
    </xf>
    <xf numFmtId="0" fontId="846" fillId="12" borderId="0" xfId="0" applyFont="1" applyFill="1" applyAlignment="1">
      <alignment vertical="center"/>
    </xf>
    <xf numFmtId="0" fontId="660" fillId="31" borderId="44" xfId="0" applyFont="1" applyFill="1" applyBorder="1" applyAlignment="1">
      <alignment vertical="center"/>
    </xf>
    <xf numFmtId="0" fontId="6" fillId="31" borderId="44" xfId="0" applyFont="1" applyFill="1" applyBorder="1" applyAlignment="1">
      <alignment vertical="center" wrapText="1"/>
    </xf>
    <xf numFmtId="0" fontId="847" fillId="31" borderId="0" xfId="0" applyFont="1" applyFill="1" applyAlignment="1"/>
    <xf numFmtId="0" fontId="848" fillId="16" borderId="1" xfId="0" applyFont="1" applyFill="1" applyBorder="1" applyAlignment="1">
      <alignment vertical="center"/>
    </xf>
    <xf numFmtId="0" fontId="255" fillId="16" borderId="1" xfId="0" applyFont="1" applyFill="1" applyBorder="1" applyAlignment="1">
      <alignment vertical="center"/>
    </xf>
    <xf numFmtId="0" fontId="6" fillId="31" borderId="71" xfId="0" applyFont="1" applyFill="1" applyBorder="1" applyAlignment="1">
      <alignment vertical="center"/>
    </xf>
    <xf numFmtId="0" fontId="660" fillId="31" borderId="1" xfId="0" applyFont="1" applyFill="1" applyBorder="1" applyAlignment="1">
      <alignment vertical="center"/>
    </xf>
    <xf numFmtId="0" fontId="196" fillId="0" borderId="0" xfId="0" applyFont="1" applyAlignment="1">
      <alignment vertical="center" wrapText="1"/>
    </xf>
    <xf numFmtId="0" fontId="9" fillId="0" borderId="38" xfId="0" applyFont="1" applyBorder="1" applyAlignment="1">
      <alignment vertical="center" wrapText="1"/>
    </xf>
    <xf numFmtId="0" fontId="6" fillId="12" borderId="0" xfId="0" applyFont="1" applyFill="1" applyAlignment="1">
      <alignment vertical="center"/>
    </xf>
    <xf numFmtId="0" fontId="6" fillId="31" borderId="2" xfId="0" applyFont="1" applyFill="1" applyBorder="1" applyAlignment="1"/>
    <xf numFmtId="0" fontId="6" fillId="31" borderId="0" xfId="0" applyFont="1" applyFill="1" applyAlignment="1">
      <alignment wrapText="1"/>
    </xf>
    <xf numFmtId="0" fontId="6" fillId="21" borderId="38" xfId="0" applyFont="1" applyFill="1" applyBorder="1" applyAlignment="1">
      <alignment wrapText="1"/>
    </xf>
    <xf numFmtId="0" fontId="6" fillId="31" borderId="0" xfId="0" applyFont="1" applyFill="1" applyAlignment="1">
      <alignment wrapText="1"/>
    </xf>
    <xf numFmtId="0" fontId="6" fillId="31" borderId="66" xfId="0" applyFont="1" applyFill="1" applyBorder="1" applyAlignment="1"/>
    <xf numFmtId="0" fontId="9" fillId="0" borderId="44" xfId="0" applyFont="1" applyBorder="1" applyAlignment="1">
      <alignment vertical="center" wrapText="1"/>
    </xf>
    <xf numFmtId="0" fontId="6" fillId="47" borderId="0" xfId="0" applyFont="1" applyFill="1" applyAlignment="1">
      <alignment vertical="center"/>
    </xf>
    <xf numFmtId="0" fontId="6" fillId="31" borderId="71" xfId="0" applyFont="1" applyFill="1" applyBorder="1" applyAlignment="1">
      <alignment vertical="center" wrapText="1"/>
    </xf>
    <xf numFmtId="0" fontId="660" fillId="31" borderId="1" xfId="0" applyFont="1" applyFill="1" applyBorder="1" applyAlignment="1">
      <alignment vertical="center"/>
    </xf>
    <xf numFmtId="0" fontId="9" fillId="0" borderId="127" xfId="0" applyFont="1" applyBorder="1" applyAlignment="1">
      <alignment vertical="center" wrapText="1"/>
    </xf>
    <xf numFmtId="0" fontId="6" fillId="21" borderId="0" xfId="0" applyFont="1" applyFill="1" applyAlignment="1">
      <alignment wrapText="1"/>
    </xf>
    <xf numFmtId="0" fontId="6" fillId="0" borderId="0" xfId="0" applyFont="1" applyAlignment="1">
      <alignment wrapText="1"/>
    </xf>
    <xf numFmtId="0" fontId="6" fillId="31" borderId="39" xfId="0" applyFont="1" applyFill="1" applyBorder="1" applyAlignment="1">
      <alignment wrapText="1"/>
    </xf>
    <xf numFmtId="0" fontId="6" fillId="31" borderId="45" xfId="0" applyFont="1" applyFill="1" applyBorder="1" applyAlignment="1"/>
    <xf numFmtId="0" fontId="709" fillId="16" borderId="1" xfId="0" applyFont="1" applyFill="1" applyBorder="1" applyAlignment="1">
      <alignment vertical="center"/>
    </xf>
    <xf numFmtId="0" fontId="849" fillId="16" borderId="39" xfId="0" applyFont="1" applyFill="1" applyBorder="1" applyAlignment="1">
      <alignment vertical="center"/>
    </xf>
    <xf numFmtId="0" fontId="255" fillId="16" borderId="26" xfId="0" applyFont="1" applyFill="1" applyBorder="1" applyAlignment="1">
      <alignment vertical="center"/>
    </xf>
    <xf numFmtId="0" fontId="850" fillId="16" borderId="1" xfId="0" applyFont="1" applyFill="1" applyBorder="1" applyAlignment="1">
      <alignment vertical="center" wrapText="1"/>
    </xf>
    <xf numFmtId="0" fontId="851" fillId="16" borderId="1" xfId="0" applyFont="1" applyFill="1" applyBorder="1" applyAlignment="1">
      <alignment vertical="center"/>
    </xf>
    <xf numFmtId="0" fontId="852" fillId="16" borderId="5" xfId="0" applyFont="1" applyFill="1" applyBorder="1" applyAlignment="1">
      <alignment vertical="center"/>
    </xf>
    <xf numFmtId="0" fontId="255" fillId="16" borderId="4" xfId="0" applyFont="1" applyFill="1" applyBorder="1" applyAlignment="1">
      <alignment vertical="center"/>
    </xf>
    <xf numFmtId="0" fontId="853" fillId="16" borderId="4" xfId="0" applyFont="1" applyFill="1" applyBorder="1" applyAlignment="1">
      <alignment vertical="center"/>
    </xf>
    <xf numFmtId="0" fontId="854" fillId="16" borderId="44" xfId="0" applyFont="1" applyFill="1" applyBorder="1" applyAlignment="1">
      <alignment vertical="center"/>
    </xf>
    <xf numFmtId="0" fontId="6" fillId="0" borderId="63" xfId="0" applyFont="1" applyBorder="1" applyAlignment="1">
      <alignment horizontal="left" vertical="center" wrapText="1"/>
    </xf>
    <xf numFmtId="0" fontId="6" fillId="0" borderId="51" xfId="0" applyFont="1" applyBorder="1" applyAlignment="1">
      <alignment horizontal="left" vertical="center"/>
    </xf>
    <xf numFmtId="0" fontId="6" fillId="0" borderId="128" xfId="0" applyFont="1" applyBorder="1" applyAlignment="1">
      <alignment horizontal="left" vertical="center"/>
    </xf>
    <xf numFmtId="0" fontId="6" fillId="0" borderId="67" xfId="0" applyFont="1" applyBorder="1" applyAlignment="1">
      <alignment horizontal="left" vertical="center" wrapText="1"/>
    </xf>
    <xf numFmtId="0" fontId="6" fillId="4" borderId="32" xfId="0" applyFont="1" applyFill="1" applyBorder="1" applyAlignment="1">
      <alignment vertical="center"/>
    </xf>
    <xf numFmtId="0" fontId="855" fillId="0" borderId="68" xfId="0" applyFont="1" applyBorder="1" applyAlignment="1">
      <alignment horizontal="left" vertical="center" wrapText="1"/>
    </xf>
    <xf numFmtId="0" fontId="856" fillId="0" borderId="36" xfId="0" applyFont="1" applyBorder="1" applyAlignment="1">
      <alignment horizontal="left" vertical="center" wrapText="1"/>
    </xf>
    <xf numFmtId="0" fontId="857" fillId="24" borderId="1" xfId="0" applyFont="1" applyFill="1" applyBorder="1" applyAlignment="1">
      <alignment horizontal="left" vertical="center" wrapText="1"/>
    </xf>
    <xf numFmtId="0" fontId="319" fillId="0" borderId="0" xfId="0" applyFont="1" applyAlignment="1">
      <alignment horizontal="left" vertical="center"/>
    </xf>
    <xf numFmtId="0" fontId="6" fillId="0" borderId="45" xfId="0" applyFont="1" applyBorder="1" applyAlignment="1">
      <alignment horizontal="left" vertical="center" wrapText="1"/>
    </xf>
    <xf numFmtId="0" fontId="858" fillId="0" borderId="1" xfId="0" applyFont="1" applyBorder="1" applyAlignment="1">
      <alignment horizontal="left" vertical="center" wrapText="1"/>
    </xf>
    <xf numFmtId="0" fontId="859" fillId="0" borderId="2" xfId="0" applyFont="1" applyBorder="1" applyAlignment="1">
      <alignment horizontal="left" vertical="center"/>
    </xf>
    <xf numFmtId="0" fontId="860" fillId="0" borderId="129" xfId="0" applyFont="1" applyBorder="1" applyAlignment="1">
      <alignment horizontal="left" vertical="center"/>
    </xf>
    <xf numFmtId="0" fontId="861" fillId="0" borderId="130" xfId="0" applyFont="1" applyBorder="1" applyAlignment="1">
      <alignment horizontal="left" vertical="center"/>
    </xf>
    <xf numFmtId="0" fontId="862" fillId="0" borderId="1" xfId="0" applyFont="1" applyBorder="1" applyAlignment="1">
      <alignment horizontal="left" vertical="center"/>
    </xf>
    <xf numFmtId="0" fontId="6" fillId="0" borderId="1" xfId="0" applyFont="1" applyBorder="1" applyAlignment="1">
      <alignment horizontal="left" vertical="center"/>
    </xf>
    <xf numFmtId="0" fontId="6" fillId="0" borderId="54" xfId="0" applyFont="1" applyBorder="1" applyAlignment="1">
      <alignment horizontal="left" vertical="center" wrapText="1"/>
    </xf>
    <xf numFmtId="0" fontId="6" fillId="0" borderId="51" xfId="0" applyFont="1" applyBorder="1" applyAlignment="1">
      <alignment horizontal="left" vertical="center" wrapText="1"/>
    </xf>
    <xf numFmtId="0" fontId="863" fillId="0" borderId="52" xfId="0" applyFont="1" applyBorder="1" applyAlignment="1">
      <alignment horizontal="left" vertical="center" wrapText="1"/>
    </xf>
    <xf numFmtId="0" fontId="864" fillId="0" borderId="53" xfId="0" applyFont="1" applyBorder="1" applyAlignment="1">
      <alignment horizontal="left" vertical="center" wrapText="1"/>
    </xf>
    <xf numFmtId="0" fontId="6" fillId="0" borderId="128" xfId="0" applyFont="1" applyBorder="1" applyAlignment="1">
      <alignment horizontal="left" vertical="center" wrapText="1"/>
    </xf>
    <xf numFmtId="0" fontId="6" fillId="0" borderId="60" xfId="0" applyFont="1" applyBorder="1" applyAlignment="1">
      <alignment horizontal="left" vertical="center" wrapText="1"/>
    </xf>
    <xf numFmtId="0" fontId="7" fillId="0" borderId="29" xfId="0" applyFont="1" applyBorder="1" applyAlignment="1">
      <alignment vertical="center" wrapText="1"/>
    </xf>
    <xf numFmtId="0" fontId="6" fillId="31" borderId="68" xfId="0" applyFont="1" applyFill="1" applyBorder="1" applyAlignment="1">
      <alignment vertical="center"/>
    </xf>
    <xf numFmtId="0" fontId="865" fillId="0" borderId="131" xfId="0" applyFont="1" applyBorder="1" applyAlignment="1">
      <alignment horizontal="left" vertical="center"/>
    </xf>
    <xf numFmtId="0" fontId="6" fillId="4" borderId="53" xfId="0" applyFont="1" applyFill="1" applyBorder="1" applyAlignment="1">
      <alignment vertical="center"/>
    </xf>
    <xf numFmtId="0" fontId="6" fillId="4" borderId="0" xfId="0" applyFont="1" applyFill="1" applyAlignment="1">
      <alignment vertical="center"/>
    </xf>
    <xf numFmtId="0" fontId="866" fillId="0" borderId="39" xfId="0" applyFont="1" applyBorder="1" applyAlignment="1">
      <alignment horizontal="left" vertical="center"/>
    </xf>
    <xf numFmtId="0" fontId="6" fillId="4" borderId="106" xfId="0" applyFont="1" applyFill="1" applyBorder="1" applyAlignment="1">
      <alignment vertical="center"/>
    </xf>
    <xf numFmtId="0" fontId="6" fillId="4" borderId="46" xfId="0" applyFont="1" applyFill="1" applyBorder="1" applyAlignment="1">
      <alignment vertical="center"/>
    </xf>
    <xf numFmtId="0" fontId="867" fillId="42" borderId="2" xfId="0" applyFont="1" applyFill="1" applyBorder="1" applyAlignment="1">
      <alignment vertical="center" wrapText="1"/>
    </xf>
    <xf numFmtId="0" fontId="868" fillId="42" borderId="37" xfId="0" applyFont="1" applyFill="1" applyBorder="1" applyAlignment="1">
      <alignment vertical="center" wrapText="1"/>
    </xf>
    <xf numFmtId="0" fontId="869" fillId="42" borderId="39" xfId="0" applyFont="1" applyFill="1" applyBorder="1" applyAlignment="1">
      <alignment vertical="center" wrapText="1"/>
    </xf>
    <xf numFmtId="0" fontId="6" fillId="4" borderId="110" xfId="0" applyFont="1" applyFill="1" applyBorder="1" applyAlignment="1">
      <alignment vertical="center"/>
    </xf>
    <xf numFmtId="0" fontId="6" fillId="4" borderId="29" xfId="0" applyFont="1" applyFill="1" applyBorder="1" applyAlignment="1">
      <alignment vertical="center"/>
    </xf>
    <xf numFmtId="0" fontId="6" fillId="4" borderId="28" xfId="0" applyFont="1" applyFill="1" applyBorder="1" applyAlignment="1">
      <alignment vertical="center"/>
    </xf>
    <xf numFmtId="0" fontId="870" fillId="0" borderId="69" xfId="0" applyFont="1" applyBorder="1" applyAlignment="1">
      <alignment horizontal="left" vertical="center" wrapText="1"/>
    </xf>
    <xf numFmtId="0" fontId="6" fillId="3" borderId="60" xfId="0" applyFont="1" applyFill="1" applyBorder="1" applyAlignment="1">
      <alignment horizontal="left" vertical="center" wrapText="1"/>
    </xf>
    <xf numFmtId="0" fontId="871" fillId="0" borderId="81" xfId="0" applyFont="1" applyBorder="1" applyAlignment="1">
      <alignment horizontal="left" vertical="center" wrapText="1"/>
    </xf>
    <xf numFmtId="0" fontId="6" fillId="3" borderId="63" xfId="0" applyFont="1" applyFill="1" applyBorder="1" applyAlignment="1">
      <alignment horizontal="left" vertical="center" wrapText="1"/>
    </xf>
    <xf numFmtId="0" fontId="6" fillId="4" borderId="75" xfId="0" applyFont="1" applyFill="1" applyBorder="1" applyAlignment="1">
      <alignment vertical="center"/>
    </xf>
    <xf numFmtId="0" fontId="6" fillId="4" borderId="115" xfId="0" applyFont="1" applyFill="1" applyBorder="1" applyAlignment="1">
      <alignment vertical="center"/>
    </xf>
    <xf numFmtId="0" fontId="319" fillId="0" borderId="1" xfId="0" applyFont="1" applyBorder="1" applyAlignment="1">
      <alignment horizontal="left" vertical="center" wrapText="1"/>
    </xf>
    <xf numFmtId="0" fontId="6" fillId="0" borderId="1" xfId="0" applyFont="1" applyBorder="1" applyAlignment="1">
      <alignment horizontal="left" vertical="center"/>
    </xf>
    <xf numFmtId="0" fontId="872" fillId="0" borderId="132" xfId="0" applyFont="1" applyBorder="1" applyAlignment="1">
      <alignment horizontal="left" vertical="center"/>
    </xf>
    <xf numFmtId="0" fontId="6" fillId="31" borderId="45" xfId="0" applyFont="1" applyFill="1" applyBorder="1" applyAlignment="1">
      <alignment vertical="center"/>
    </xf>
    <xf numFmtId="0" fontId="6" fillId="31" borderId="45" xfId="0" applyFont="1" applyFill="1" applyBorder="1" applyAlignment="1">
      <alignment vertical="center"/>
    </xf>
    <xf numFmtId="0" fontId="6" fillId="31" borderId="45" xfId="0" applyFont="1" applyFill="1" applyBorder="1" applyAlignment="1"/>
    <xf numFmtId="0" fontId="6" fillId="47" borderId="38" xfId="0" applyFont="1" applyFill="1" applyBorder="1" applyAlignment="1">
      <alignment wrapText="1"/>
    </xf>
    <xf numFmtId="0" fontId="6" fillId="21" borderId="0" xfId="0" applyFont="1" applyFill="1" applyAlignment="1">
      <alignment wrapText="1"/>
    </xf>
    <xf numFmtId="0" fontId="6" fillId="0" borderId="122" xfId="0" applyFont="1" applyBorder="1" applyAlignment="1">
      <alignment horizontal="left" vertical="center"/>
    </xf>
    <xf numFmtId="0" fontId="6" fillId="31" borderId="122" xfId="0" applyFont="1" applyFill="1" applyBorder="1" applyAlignment="1"/>
    <xf numFmtId="0" fontId="6" fillId="0" borderId="122" xfId="0" applyFont="1" applyBorder="1" applyAlignment="1">
      <alignment horizontal="left" vertical="center" wrapText="1"/>
    </xf>
    <xf numFmtId="0" fontId="6" fillId="31" borderId="122" xfId="0" applyFont="1" applyFill="1" applyBorder="1" applyAlignment="1">
      <alignment wrapText="1"/>
    </xf>
    <xf numFmtId="0" fontId="6" fillId="0" borderId="122" xfId="0" applyFont="1" applyBorder="1" applyAlignment="1">
      <alignment horizontal="left" vertical="center"/>
    </xf>
    <xf numFmtId="0" fontId="6" fillId="0" borderId="4" xfId="0" applyFont="1" applyBorder="1" applyAlignment="1">
      <alignment horizontal="left" vertical="center"/>
    </xf>
    <xf numFmtId="0" fontId="6" fillId="4" borderId="30" xfId="0" applyFont="1" applyFill="1" applyBorder="1" applyAlignment="1">
      <alignment vertical="center"/>
    </xf>
    <xf numFmtId="0" fontId="9" fillId="0" borderId="2" xfId="0" applyFont="1" applyBorder="1" applyAlignment="1">
      <alignment vertical="center" wrapText="1"/>
    </xf>
    <xf numFmtId="0" fontId="6" fillId="4" borderId="31" xfId="0" applyFont="1" applyFill="1" applyBorder="1" applyAlignment="1">
      <alignment vertical="center"/>
    </xf>
    <xf numFmtId="0" fontId="6" fillId="3" borderId="44" xfId="0" applyFont="1" applyFill="1" applyBorder="1" applyAlignment="1">
      <alignment horizontal="left" vertical="center" wrapText="1"/>
    </xf>
    <xf numFmtId="0" fontId="873" fillId="53" borderId="0" xfId="0" applyFont="1" applyFill="1" applyAlignment="1">
      <alignment vertical="center" wrapText="1"/>
    </xf>
    <xf numFmtId="0" fontId="6" fillId="0" borderId="45" xfId="0" applyFont="1" applyBorder="1" applyAlignment="1">
      <alignment horizontal="left" vertical="center"/>
    </xf>
    <xf numFmtId="0" fontId="6" fillId="45" borderId="29" xfId="0" applyFont="1" applyFill="1" applyBorder="1" applyAlignment="1"/>
    <xf numFmtId="0" fontId="6" fillId="31" borderId="122" xfId="0" applyFont="1" applyFill="1" applyBorder="1" applyAlignment="1"/>
    <xf numFmtId="0" fontId="6" fillId="3" borderId="70" xfId="0" applyFont="1" applyFill="1" applyBorder="1" applyAlignment="1">
      <alignment horizontal="left" vertical="center" wrapText="1"/>
    </xf>
    <xf numFmtId="0" fontId="6" fillId="4" borderId="33" xfId="0" applyFont="1" applyFill="1" applyBorder="1" applyAlignment="1">
      <alignment vertical="center"/>
    </xf>
    <xf numFmtId="0" fontId="128" fillId="0" borderId="0" xfId="0" applyFont="1" applyAlignment="1">
      <alignment vertical="center" wrapText="1"/>
    </xf>
    <xf numFmtId="0" fontId="874" fillId="16" borderId="133" xfId="0" applyFont="1" applyFill="1" applyBorder="1" applyAlignment="1">
      <alignment vertical="center"/>
    </xf>
    <xf numFmtId="0" fontId="6" fillId="47" borderId="0" xfId="0" applyFont="1" applyFill="1" applyAlignment="1">
      <alignment wrapText="1"/>
    </xf>
    <xf numFmtId="0" fontId="6" fillId="4" borderId="34" xfId="0" applyFont="1" applyFill="1" applyBorder="1" applyAlignment="1">
      <alignment vertical="center"/>
    </xf>
    <xf numFmtId="0" fontId="875" fillId="31" borderId="0" xfId="0" applyFont="1" applyFill="1" applyAlignment="1">
      <alignment vertical="center"/>
    </xf>
    <xf numFmtId="0" fontId="6" fillId="3" borderId="63" xfId="0" applyFont="1" applyFill="1" applyBorder="1" applyAlignment="1">
      <alignment horizontal="left" vertical="center" wrapText="1"/>
    </xf>
    <xf numFmtId="0" fontId="6" fillId="4" borderId="85" xfId="0" applyFont="1" applyFill="1" applyBorder="1" applyAlignment="1">
      <alignment vertical="center"/>
    </xf>
    <xf numFmtId="0" fontId="6" fillId="0" borderId="112" xfId="0" applyFont="1" applyBorder="1" applyAlignment="1">
      <alignment horizontal="left" vertical="center"/>
    </xf>
    <xf numFmtId="0" fontId="6" fillId="24" borderId="0" xfId="0" applyFont="1" applyFill="1" applyAlignment="1">
      <alignment vertical="center" wrapText="1"/>
    </xf>
    <xf numFmtId="0" fontId="6" fillId="31" borderId="63" xfId="0" applyFont="1" applyFill="1" applyBorder="1" applyAlignment="1">
      <alignment vertical="center"/>
    </xf>
    <xf numFmtId="0" fontId="876" fillId="0" borderId="54" xfId="0" applyFont="1" applyBorder="1" applyAlignment="1">
      <alignment horizontal="left" vertical="center" wrapText="1"/>
    </xf>
    <xf numFmtId="0" fontId="6" fillId="31" borderId="31" xfId="0" applyFont="1" applyFill="1" applyBorder="1" applyAlignment="1"/>
    <xf numFmtId="0" fontId="6" fillId="0" borderId="0" xfId="0" applyFont="1" applyAlignment="1">
      <alignment wrapText="1"/>
    </xf>
    <xf numFmtId="0" fontId="6" fillId="31" borderId="54" xfId="0" applyFont="1" applyFill="1" applyBorder="1" applyAlignment="1"/>
    <xf numFmtId="0" fontId="6" fillId="31" borderId="79" xfId="0" applyFont="1" applyFill="1" applyBorder="1" applyAlignment="1"/>
    <xf numFmtId="0" fontId="6" fillId="4" borderId="49" xfId="0" applyFont="1" applyFill="1" applyBorder="1" applyAlignment="1">
      <alignment vertical="center"/>
    </xf>
    <xf numFmtId="0" fontId="3" fillId="0" borderId="83" xfId="0" applyFont="1" applyBorder="1" applyAlignment="1">
      <alignment vertical="center" wrapText="1"/>
    </xf>
    <xf numFmtId="0" fontId="6" fillId="0" borderId="87" xfId="0" applyFont="1" applyBorder="1" applyAlignment="1">
      <alignment horizontal="left" vertical="center" wrapText="1"/>
    </xf>
    <xf numFmtId="0" fontId="6" fillId="4" borderId="84" xfId="0" applyFont="1" applyFill="1" applyBorder="1" applyAlignment="1">
      <alignment vertical="center"/>
    </xf>
    <xf numFmtId="0" fontId="6" fillId="0" borderId="134" xfId="0" applyFont="1" applyBorder="1" applyAlignment="1">
      <alignment horizontal="left" vertical="center"/>
    </xf>
    <xf numFmtId="0" fontId="6" fillId="0" borderId="85" xfId="0" applyFont="1" applyBorder="1" applyAlignment="1">
      <alignment horizontal="left" vertical="center"/>
    </xf>
    <xf numFmtId="0" fontId="6" fillId="0" borderId="78" xfId="0" applyFont="1" applyBorder="1" applyAlignment="1">
      <alignment horizontal="left" vertical="center"/>
    </xf>
    <xf numFmtId="0" fontId="6" fillId="0" borderId="96" xfId="0" applyFont="1" applyBorder="1" applyAlignment="1">
      <alignment horizontal="left" vertical="center"/>
    </xf>
    <xf numFmtId="0" fontId="6" fillId="0" borderId="96" xfId="0" applyFont="1" applyBorder="1" applyAlignment="1">
      <alignment horizontal="left" vertical="center" wrapText="1"/>
    </xf>
    <xf numFmtId="0" fontId="3" fillId="0" borderId="85" xfId="0" applyFont="1" applyBorder="1" applyAlignment="1">
      <alignment vertical="center" wrapText="1"/>
    </xf>
    <xf numFmtId="0" fontId="6" fillId="0" borderId="86" xfId="0" applyFont="1" applyBorder="1" applyAlignment="1">
      <alignment horizontal="left" vertical="center" wrapText="1"/>
    </xf>
    <xf numFmtId="0" fontId="6" fillId="0" borderId="51" xfId="0" applyFont="1" applyBorder="1" applyAlignment="1">
      <alignment horizontal="left" vertical="center" wrapText="1"/>
    </xf>
    <xf numFmtId="0" fontId="6" fillId="0" borderId="81" xfId="0" applyFont="1" applyBorder="1" applyAlignment="1">
      <alignment horizontal="left" vertical="center"/>
    </xf>
    <xf numFmtId="0" fontId="3" fillId="0" borderId="51" xfId="0" applyFont="1" applyBorder="1" applyAlignment="1">
      <alignment vertical="center" wrapText="1"/>
    </xf>
    <xf numFmtId="0" fontId="6" fillId="4" borderId="32" xfId="0" applyFont="1" applyFill="1" applyBorder="1" applyAlignment="1">
      <alignment vertical="center"/>
    </xf>
    <xf numFmtId="0" fontId="3" fillId="24" borderId="60" xfId="0" applyFont="1" applyFill="1" applyBorder="1" applyAlignment="1">
      <alignment horizontal="left" vertical="center" wrapText="1"/>
    </xf>
    <xf numFmtId="0" fontId="877" fillId="31" borderId="4" xfId="0" applyFont="1" applyFill="1" applyBorder="1" applyAlignment="1"/>
    <xf numFmtId="0" fontId="74" fillId="0" borderId="0" xfId="0" applyFont="1"/>
    <xf numFmtId="0" fontId="6" fillId="0" borderId="0" xfId="0" applyFont="1" applyAlignment="1">
      <alignment horizontal="left" vertical="center"/>
    </xf>
    <xf numFmtId="0" fontId="6" fillId="0" borderId="68" xfId="0" applyFont="1" applyBorder="1" applyAlignment="1">
      <alignment vertical="center"/>
    </xf>
    <xf numFmtId="0" fontId="878" fillId="31" borderId="45" xfId="0" applyFont="1" applyFill="1" applyBorder="1" applyAlignment="1"/>
    <xf numFmtId="0" fontId="879" fillId="31" borderId="0" xfId="0" applyFont="1" applyFill="1" applyAlignment="1"/>
    <xf numFmtId="0" fontId="6" fillId="24" borderId="29" xfId="0" applyFont="1" applyFill="1" applyBorder="1" applyAlignment="1">
      <alignment vertical="center"/>
    </xf>
    <xf numFmtId="0" fontId="880" fillId="24" borderId="1" xfId="0" applyFont="1" applyFill="1" applyBorder="1" applyAlignment="1">
      <alignment horizontal="left" vertical="center"/>
    </xf>
    <xf numFmtId="0" fontId="881" fillId="24" borderId="54" xfId="0" applyFont="1" applyFill="1" applyBorder="1" applyAlignment="1">
      <alignment horizontal="left" vertical="center"/>
    </xf>
    <xf numFmtId="0" fontId="709" fillId="24" borderId="2" xfId="0" applyFont="1" applyFill="1" applyBorder="1" applyAlignment="1">
      <alignment horizontal="left" vertical="center"/>
    </xf>
    <xf numFmtId="0" fontId="882" fillId="24" borderId="54" xfId="0" applyFont="1" applyFill="1" applyBorder="1" applyAlignment="1">
      <alignment horizontal="left" vertical="center"/>
    </xf>
    <xf numFmtId="0" fontId="883" fillId="24" borderId="53" xfId="0" applyFont="1" applyFill="1" applyBorder="1" applyAlignment="1">
      <alignment horizontal="left" vertical="center"/>
    </xf>
    <xf numFmtId="0" fontId="884" fillId="24" borderId="1" xfId="0" applyFont="1" applyFill="1" applyBorder="1" applyAlignment="1">
      <alignment horizontal="left" vertical="center"/>
    </xf>
    <xf numFmtId="0" fontId="885" fillId="24" borderId="4" xfId="0" applyFont="1" applyFill="1" applyBorder="1" applyAlignment="1">
      <alignment horizontal="left" vertical="center" wrapText="1"/>
    </xf>
    <xf numFmtId="0" fontId="886" fillId="24" borderId="0" xfId="0" applyFont="1" applyFill="1" applyAlignment="1">
      <alignment vertical="center"/>
    </xf>
    <xf numFmtId="0" fontId="887" fillId="24" borderId="1" xfId="0" applyFont="1" applyFill="1" applyBorder="1" applyAlignment="1">
      <alignment horizontal="left" vertical="center"/>
    </xf>
    <xf numFmtId="0" fontId="888" fillId="24" borderId="1" xfId="0" applyFont="1" applyFill="1" applyBorder="1" applyAlignment="1">
      <alignment vertical="center"/>
    </xf>
    <xf numFmtId="0" fontId="889" fillId="24" borderId="1" xfId="0" applyFont="1" applyFill="1" applyBorder="1" applyAlignment="1">
      <alignment horizontal="left" vertical="center"/>
    </xf>
    <xf numFmtId="0" fontId="890" fillId="24" borderId="2" xfId="0" applyFont="1" applyFill="1" applyBorder="1" applyAlignment="1">
      <alignment horizontal="left" vertical="center"/>
    </xf>
    <xf numFmtId="0" fontId="891" fillId="24" borderId="2" xfId="0" applyFont="1" applyFill="1" applyBorder="1" applyAlignment="1">
      <alignment vertical="center"/>
    </xf>
    <xf numFmtId="0" fontId="892" fillId="31" borderId="2" xfId="0" applyFont="1" applyFill="1" applyBorder="1" applyAlignment="1">
      <alignment vertical="center"/>
    </xf>
    <xf numFmtId="0" fontId="893" fillId="31" borderId="44" xfId="0" applyFont="1" applyFill="1" applyBorder="1" applyAlignment="1">
      <alignment vertical="center"/>
    </xf>
    <xf numFmtId="0" fontId="6" fillId="0" borderId="66" xfId="0" applyFont="1" applyBorder="1" applyAlignment="1">
      <alignment horizontal="left" vertical="center" wrapText="1"/>
    </xf>
    <xf numFmtId="0" fontId="6" fillId="0" borderId="28" xfId="0" applyFont="1" applyBorder="1" applyAlignment="1">
      <alignment horizontal="left" vertical="center" wrapText="1"/>
    </xf>
    <xf numFmtId="0" fontId="6" fillId="24" borderId="5" xfId="0" applyFont="1" applyFill="1" applyBorder="1" applyAlignment="1"/>
    <xf numFmtId="0" fontId="3" fillId="24" borderId="44" xfId="0" applyFont="1" applyFill="1" applyBorder="1" applyAlignment="1">
      <alignment horizontal="left" vertical="center" wrapText="1"/>
    </xf>
    <xf numFmtId="0" fontId="3" fillId="0" borderId="4" xfId="0" applyFont="1" applyBorder="1" applyAlignment="1">
      <alignment horizontal="left" vertical="center"/>
    </xf>
    <xf numFmtId="0" fontId="894" fillId="0" borderId="4" xfId="0" applyFont="1" applyBorder="1" applyAlignment="1">
      <alignment horizontal="left" vertical="center"/>
    </xf>
    <xf numFmtId="0" fontId="895" fillId="24" borderId="4" xfId="0" applyFont="1" applyFill="1" applyBorder="1" applyAlignment="1">
      <alignment horizontal="left" vertical="center"/>
    </xf>
    <xf numFmtId="0" fontId="6" fillId="45" borderId="4" xfId="0" applyFont="1" applyFill="1" applyBorder="1" applyAlignment="1">
      <alignment vertical="center" wrapText="1"/>
    </xf>
    <xf numFmtId="0" fontId="6" fillId="3" borderId="4" xfId="0" applyFont="1" applyFill="1" applyBorder="1" applyAlignment="1">
      <alignment vertical="center"/>
    </xf>
    <xf numFmtId="0" fontId="896" fillId="31" borderId="66" xfId="0" applyFont="1" applyFill="1" applyBorder="1" applyAlignment="1"/>
    <xf numFmtId="0" fontId="74" fillId="0" borderId="44" xfId="0" applyFont="1" applyBorder="1"/>
    <xf numFmtId="0" fontId="6" fillId="24" borderId="29" xfId="0" applyFont="1" applyFill="1" applyBorder="1" applyAlignment="1">
      <alignment vertical="center"/>
    </xf>
    <xf numFmtId="0" fontId="897" fillId="24" borderId="29" xfId="0" applyFont="1" applyFill="1" applyBorder="1" applyAlignment="1">
      <alignment horizontal="left" vertical="center"/>
    </xf>
    <xf numFmtId="0" fontId="6" fillId="24" borderId="4" xfId="0" applyFont="1" applyFill="1" applyBorder="1" applyAlignment="1">
      <alignment horizontal="left" vertical="center" wrapText="1"/>
    </xf>
    <xf numFmtId="0" fontId="6" fillId="24" borderId="30" xfId="0" applyFont="1" applyFill="1" applyBorder="1" applyAlignment="1">
      <alignment horizontal="left" vertical="center"/>
    </xf>
    <xf numFmtId="0" fontId="898" fillId="24" borderId="30" xfId="0" applyFont="1" applyFill="1" applyBorder="1" applyAlignment="1">
      <alignment horizontal="left" vertical="center"/>
    </xf>
    <xf numFmtId="0" fontId="6" fillId="24" borderId="1" xfId="0" applyFont="1" applyFill="1" applyBorder="1" applyAlignment="1">
      <alignment horizontal="left" vertical="center"/>
    </xf>
    <xf numFmtId="0" fontId="709" fillId="24" borderId="1" xfId="0" applyFont="1" applyFill="1" applyBorder="1" applyAlignment="1">
      <alignment horizontal="left" vertical="center"/>
    </xf>
    <xf numFmtId="0" fontId="899" fillId="24" borderId="30" xfId="0" applyFont="1" applyFill="1" applyBorder="1" applyAlignment="1">
      <alignment vertical="center"/>
    </xf>
    <xf numFmtId="0" fontId="900" fillId="24" borderId="1" xfId="0" applyFont="1" applyFill="1" applyBorder="1" applyAlignment="1">
      <alignment vertical="center"/>
    </xf>
    <xf numFmtId="0" fontId="901" fillId="24" borderId="1" xfId="0" applyFont="1" applyFill="1" applyBorder="1" applyAlignment="1">
      <alignment vertical="center"/>
    </xf>
    <xf numFmtId="0" fontId="6" fillId="24" borderId="0" xfId="0" applyFont="1" applyFill="1" applyAlignment="1">
      <alignment vertical="center" wrapText="1"/>
    </xf>
    <xf numFmtId="0" fontId="9" fillId="24" borderId="0" xfId="0" applyFont="1" applyFill="1" applyAlignment="1">
      <alignment vertical="center" wrapText="1"/>
    </xf>
    <xf numFmtId="0" fontId="7" fillId="24" borderId="0" xfId="0" applyFont="1" applyFill="1" applyAlignment="1">
      <alignment vertical="center" wrapText="1"/>
    </xf>
    <xf numFmtId="0" fontId="134" fillId="24" borderId="0" xfId="0" applyFont="1" applyFill="1" applyAlignment="1">
      <alignment vertical="center" wrapText="1"/>
    </xf>
    <xf numFmtId="0" fontId="6" fillId="24" borderId="44" xfId="0" applyFont="1" applyFill="1" applyBorder="1" applyAlignment="1">
      <alignment vertical="center"/>
    </xf>
    <xf numFmtId="0" fontId="6" fillId="24" borderId="44" xfId="0" applyFont="1" applyFill="1" applyBorder="1" applyAlignment="1">
      <alignment horizontal="left" vertical="center"/>
    </xf>
    <xf numFmtId="0" fontId="7" fillId="24" borderId="0" xfId="0" applyFont="1" applyFill="1" applyAlignment="1">
      <alignment vertical="center" wrapText="1"/>
    </xf>
    <xf numFmtId="0" fontId="9" fillId="24" borderId="0" xfId="0" applyFont="1" applyFill="1" applyAlignment="1">
      <alignment vertical="center" wrapText="1"/>
    </xf>
    <xf numFmtId="0" fontId="6" fillId="24" borderId="1" xfId="0" applyFont="1" applyFill="1" applyBorder="1" applyAlignment="1">
      <alignment horizontal="left" vertical="center" wrapText="1"/>
    </xf>
    <xf numFmtId="0" fontId="6" fillId="24" borderId="5" xfId="0" applyFont="1" applyFill="1" applyBorder="1" applyAlignment="1">
      <alignment horizontal="left" vertical="center"/>
    </xf>
    <xf numFmtId="0" fontId="74" fillId="31" borderId="0" xfId="0" applyFont="1" applyFill="1" applyAlignment="1"/>
    <xf numFmtId="0" fontId="6" fillId="12" borderId="0" xfId="0" applyFont="1" applyFill="1" applyAlignment="1">
      <alignment vertical="center" wrapText="1"/>
    </xf>
    <xf numFmtId="0" fontId="6" fillId="3" borderId="4" xfId="0" applyFont="1" applyFill="1" applyBorder="1" applyAlignment="1">
      <alignment vertical="center" wrapText="1"/>
    </xf>
    <xf numFmtId="0" fontId="74" fillId="0" borderId="39" xfId="0" applyFont="1" applyBorder="1"/>
    <xf numFmtId="0" fontId="6" fillId="0" borderId="1" xfId="0" applyFont="1" applyBorder="1" applyAlignment="1">
      <alignment vertical="center" wrapText="1"/>
    </xf>
    <xf numFmtId="0" fontId="6" fillId="24" borderId="1" xfId="0" applyFont="1" applyFill="1" applyBorder="1" applyAlignment="1">
      <alignment horizontal="left" vertical="center"/>
    </xf>
    <xf numFmtId="0" fontId="6" fillId="24" borderId="0" xfId="0" applyFont="1" applyFill="1" applyAlignment="1">
      <alignment vertical="center"/>
    </xf>
    <xf numFmtId="0" fontId="6" fillId="12" borderId="0" xfId="0" applyFont="1" applyFill="1" applyAlignment="1">
      <alignment vertical="center" wrapText="1"/>
    </xf>
    <xf numFmtId="0" fontId="6" fillId="0" borderId="71" xfId="0" applyFont="1" applyBorder="1" applyAlignment="1">
      <alignment horizontal="left" vertical="center"/>
    </xf>
    <xf numFmtId="0" fontId="6" fillId="0" borderId="68" xfId="0" applyFont="1" applyBorder="1" applyAlignment="1">
      <alignment horizontal="left" vertical="center"/>
    </xf>
    <xf numFmtId="0" fontId="6" fillId="31" borderId="38" xfId="0" applyFont="1" applyFill="1" applyBorder="1" applyAlignment="1">
      <alignment wrapText="1"/>
    </xf>
    <xf numFmtId="0" fontId="6" fillId="0" borderId="101" xfId="0" applyFont="1" applyBorder="1" applyAlignment="1">
      <alignment horizontal="left" vertical="center" wrapText="1"/>
    </xf>
    <xf numFmtId="0" fontId="6" fillId="0" borderId="44" xfId="0" applyFont="1" applyBorder="1" applyAlignment="1">
      <alignment horizontal="left" vertical="center"/>
    </xf>
    <xf numFmtId="0" fontId="6" fillId="20" borderId="39" xfId="0" applyFont="1" applyFill="1" applyBorder="1" applyAlignment="1"/>
    <xf numFmtId="0" fontId="3" fillId="45" borderId="44" xfId="0" applyFont="1" applyFill="1" applyBorder="1" applyAlignment="1">
      <alignment horizontal="left" vertical="center" wrapText="1"/>
    </xf>
    <xf numFmtId="0" fontId="6" fillId="0" borderId="29" xfId="0" applyFont="1" applyBorder="1" applyAlignment="1">
      <alignment horizontal="left" vertical="center" wrapText="1"/>
    </xf>
    <xf numFmtId="0" fontId="902" fillId="24" borderId="1" xfId="0" applyFont="1" applyFill="1" applyBorder="1" applyAlignment="1">
      <alignment vertical="center"/>
    </xf>
    <xf numFmtId="0" fontId="903" fillId="24" borderId="1" xfId="0" applyFont="1" applyFill="1" applyBorder="1" applyAlignment="1">
      <alignment vertical="center"/>
    </xf>
    <xf numFmtId="0" fontId="8" fillId="24" borderId="0" xfId="0" applyFont="1" applyFill="1" applyAlignment="1">
      <alignment vertical="center" wrapText="1"/>
    </xf>
    <xf numFmtId="0" fontId="9" fillId="0" borderId="38" xfId="0" applyFont="1" applyBorder="1" applyAlignment="1">
      <alignment vertical="center"/>
    </xf>
    <xf numFmtId="0" fontId="134" fillId="53" borderId="50" xfId="0" applyFont="1" applyFill="1" applyBorder="1" applyAlignment="1">
      <alignment vertical="center" wrapText="1"/>
    </xf>
    <xf numFmtId="0" fontId="6" fillId="55" borderId="50" xfId="0" applyFont="1" applyFill="1" applyBorder="1" applyAlignment="1">
      <alignment vertical="center" wrapText="1"/>
    </xf>
    <xf numFmtId="0" fontId="6" fillId="31" borderId="38" xfId="0" applyFont="1" applyFill="1" applyBorder="1" applyAlignment="1">
      <alignment wrapText="1"/>
    </xf>
    <xf numFmtId="0" fontId="3" fillId="45" borderId="44" xfId="0" applyFont="1" applyFill="1" applyBorder="1" applyAlignment="1">
      <alignment horizontal="left" vertical="center" wrapText="1"/>
    </xf>
    <xf numFmtId="0" fontId="904" fillId="31" borderId="29" xfId="0" applyFont="1" applyFill="1" applyBorder="1" applyAlignment="1">
      <alignment vertical="center" wrapText="1"/>
    </xf>
    <xf numFmtId="0" fontId="6" fillId="24" borderId="1" xfId="0" applyFont="1" applyFill="1" applyBorder="1" applyAlignment="1">
      <alignment horizontal="left" vertical="center"/>
    </xf>
    <xf numFmtId="0" fontId="6" fillId="31" borderId="0" xfId="0" applyFont="1" applyFill="1" applyAlignment="1">
      <alignment wrapText="1"/>
    </xf>
    <xf numFmtId="0" fontId="905" fillId="31" borderId="44" xfId="0" applyFont="1" applyFill="1" applyBorder="1" applyAlignment="1"/>
    <xf numFmtId="0" fontId="6" fillId="31" borderId="60" xfId="0" applyFont="1" applyFill="1" applyBorder="1" applyAlignment="1"/>
    <xf numFmtId="0" fontId="906" fillId="44" borderId="1" xfId="0" applyFont="1" applyFill="1" applyBorder="1" applyAlignment="1">
      <alignment horizontal="left" vertical="center"/>
    </xf>
    <xf numFmtId="0" fontId="6" fillId="0" borderId="4" xfId="0" applyFont="1" applyBorder="1" applyAlignment="1">
      <alignment vertical="center"/>
    </xf>
    <xf numFmtId="0" fontId="907" fillId="31" borderId="4" xfId="0" applyFont="1" applyFill="1" applyBorder="1" applyAlignment="1">
      <alignment vertical="center"/>
    </xf>
    <xf numFmtId="0" fontId="6" fillId="0" borderId="44" xfId="0" applyFont="1" applyBorder="1" applyAlignment="1">
      <alignment horizontal="left" vertical="center" wrapText="1"/>
    </xf>
    <xf numFmtId="0" fontId="908" fillId="24" borderId="30" xfId="0" applyFont="1" applyFill="1" applyBorder="1" applyAlignment="1">
      <alignment vertical="center"/>
    </xf>
    <xf numFmtId="0" fontId="909" fillId="24" borderId="4" xfId="0" applyFont="1" applyFill="1" applyBorder="1" applyAlignment="1">
      <alignment vertical="center"/>
    </xf>
    <xf numFmtId="0" fontId="6" fillId="24" borderId="0" xfId="0" applyFont="1" applyFill="1" applyAlignment="1">
      <alignment vertical="center" wrapText="1"/>
    </xf>
    <xf numFmtId="0" fontId="6" fillId="31" borderId="4" xfId="0" applyFont="1" applyFill="1" applyBorder="1" applyAlignment="1">
      <alignment vertical="center"/>
    </xf>
    <xf numFmtId="0" fontId="6" fillId="53" borderId="50" xfId="0" applyFont="1" applyFill="1" applyBorder="1" applyAlignment="1">
      <alignment vertical="center" wrapText="1"/>
    </xf>
    <xf numFmtId="0" fontId="6" fillId="53" borderId="0" xfId="0" applyFont="1" applyFill="1" applyAlignment="1">
      <alignment wrapText="1"/>
    </xf>
    <xf numFmtId="0" fontId="6" fillId="0" borderId="71" xfId="0" applyFont="1" applyBorder="1" applyAlignment="1">
      <alignment horizontal="left" vertical="center"/>
    </xf>
    <xf numFmtId="0" fontId="555" fillId="0" borderId="68" xfId="0" applyFont="1" applyBorder="1" applyAlignment="1">
      <alignment horizontal="left" vertical="center" wrapText="1"/>
    </xf>
    <xf numFmtId="0" fontId="910" fillId="31" borderId="39" xfId="0" applyFont="1" applyFill="1" applyBorder="1" applyAlignment="1"/>
    <xf numFmtId="0" fontId="911" fillId="0" borderId="125" xfId="0" applyFont="1" applyBorder="1" applyAlignment="1">
      <alignment horizontal="left" vertical="center"/>
    </xf>
    <xf numFmtId="0" fontId="912" fillId="31" borderId="1" xfId="0" applyFont="1" applyFill="1" applyBorder="1" applyAlignment="1">
      <alignment wrapText="1"/>
    </xf>
    <xf numFmtId="0" fontId="6" fillId="24" borderId="53" xfId="0" applyFont="1" applyFill="1" applyBorder="1" applyAlignment="1">
      <alignment vertical="center"/>
    </xf>
    <xf numFmtId="0" fontId="6" fillId="24" borderId="54" xfId="0" applyFont="1" applyFill="1" applyBorder="1" applyAlignment="1">
      <alignment horizontal="left" vertical="center"/>
    </xf>
    <xf numFmtId="0" fontId="913" fillId="24" borderId="2" xfId="0" applyFont="1" applyFill="1" applyBorder="1" applyAlignment="1">
      <alignment horizontal="left" vertical="center"/>
    </xf>
    <xf numFmtId="0" fontId="6" fillId="24" borderId="2" xfId="0" applyFont="1" applyFill="1" applyBorder="1" applyAlignment="1">
      <alignment horizontal="left" vertical="center"/>
    </xf>
    <xf numFmtId="0" fontId="6" fillId="24" borderId="70" xfId="0" applyFont="1" applyFill="1" applyBorder="1" applyAlignment="1">
      <alignment vertical="center"/>
    </xf>
    <xf numFmtId="0" fontId="6" fillId="31" borderId="70" xfId="0" applyFont="1" applyFill="1" applyBorder="1" applyAlignment="1">
      <alignment vertical="center"/>
    </xf>
    <xf numFmtId="0" fontId="6" fillId="31" borderId="49" xfId="0" applyFont="1" applyFill="1" applyBorder="1" applyAlignment="1">
      <alignment vertical="center"/>
    </xf>
    <xf numFmtId="0" fontId="6" fillId="0" borderId="52" xfId="0" applyFont="1" applyBorder="1" applyAlignment="1">
      <alignment horizontal="left" vertical="center" wrapText="1"/>
    </xf>
    <xf numFmtId="0" fontId="6" fillId="0" borderId="106" xfId="0" applyFont="1" applyBorder="1" applyAlignment="1">
      <alignment horizontal="left" vertical="center"/>
    </xf>
    <xf numFmtId="0" fontId="709" fillId="0" borderId="47" xfId="0" applyFont="1" applyBorder="1" applyAlignment="1">
      <alignment horizontal="left" vertical="center"/>
    </xf>
    <xf numFmtId="0" fontId="6" fillId="0" borderId="47" xfId="0" applyFont="1" applyBorder="1" applyAlignment="1">
      <alignment vertical="center"/>
    </xf>
    <xf numFmtId="0" fontId="6" fillId="3" borderId="47" xfId="0" applyFont="1" applyFill="1" applyBorder="1" applyAlignment="1">
      <alignment vertical="center"/>
    </xf>
    <xf numFmtId="0" fontId="6" fillId="0" borderId="47" xfId="0" applyFont="1" applyBorder="1" applyAlignment="1">
      <alignment horizontal="left" vertical="center" wrapText="1"/>
    </xf>
    <xf numFmtId="0" fontId="914" fillId="31" borderId="68" xfId="0" applyFont="1" applyFill="1" applyBorder="1" applyAlignment="1">
      <alignment vertical="center"/>
    </xf>
    <xf numFmtId="0" fontId="915" fillId="31" borderId="4" xfId="0" applyFont="1" applyFill="1" applyBorder="1" applyAlignment="1">
      <alignment vertical="center" wrapText="1"/>
    </xf>
    <xf numFmtId="0" fontId="6" fillId="0" borderId="57" xfId="0" applyFont="1" applyBorder="1" applyAlignment="1">
      <alignment horizontal="left" vertical="center"/>
    </xf>
    <xf numFmtId="0" fontId="6" fillId="0" borderId="46" xfId="0" applyFont="1" applyBorder="1" applyAlignment="1">
      <alignment horizontal="left" vertical="center"/>
    </xf>
    <xf numFmtId="0" fontId="6" fillId="0" borderId="99" xfId="0" applyFont="1" applyBorder="1" applyAlignment="1">
      <alignment horizontal="left" vertical="center"/>
    </xf>
    <xf numFmtId="0" fontId="916" fillId="31" borderId="1" xfId="0" applyFont="1" applyFill="1" applyBorder="1" applyAlignment="1">
      <alignment wrapText="1"/>
    </xf>
    <xf numFmtId="0" fontId="74" fillId="0" borderId="135" xfId="0" applyFont="1" applyBorder="1"/>
    <xf numFmtId="0" fontId="917" fillId="24" borderId="1" xfId="0" applyFont="1" applyFill="1" applyBorder="1" applyAlignment="1">
      <alignment horizontal="left" vertical="center"/>
    </xf>
    <xf numFmtId="0" fontId="918" fillId="24" borderId="29" xfId="0" applyFont="1" applyFill="1" applyBorder="1" applyAlignment="1">
      <alignment horizontal="left" vertical="center"/>
    </xf>
    <xf numFmtId="0" fontId="319" fillId="24" borderId="1" xfId="0" applyFont="1" applyFill="1" applyBorder="1" applyAlignment="1">
      <alignment horizontal="left" vertical="center"/>
    </xf>
    <xf numFmtId="0" fontId="919" fillId="24" borderId="2" xfId="0" applyFont="1" applyFill="1" applyBorder="1" applyAlignment="1">
      <alignment horizontal="left" vertical="center"/>
    </xf>
    <xf numFmtId="0" fontId="920" fillId="24" borderId="33" xfId="0" applyFont="1" applyFill="1" applyBorder="1" applyAlignment="1">
      <alignment horizontal="left" vertical="center"/>
    </xf>
    <xf numFmtId="0" fontId="6" fillId="24" borderId="44" xfId="0" applyFont="1" applyFill="1" applyBorder="1" applyAlignment="1">
      <alignment vertical="center"/>
    </xf>
    <xf numFmtId="0" fontId="921" fillId="31" borderId="44" xfId="0" applyFont="1" applyFill="1" applyBorder="1" applyAlignment="1">
      <alignment vertical="center"/>
    </xf>
    <xf numFmtId="0" fontId="922" fillId="31" borderId="0" xfId="0" applyFont="1" applyFill="1" applyAlignment="1">
      <alignment vertical="center"/>
    </xf>
    <xf numFmtId="0" fontId="923" fillId="24" borderId="2" xfId="0" applyFont="1" applyFill="1" applyBorder="1" applyAlignment="1">
      <alignment horizontal="left" vertical="center" wrapText="1"/>
    </xf>
    <xf numFmtId="0" fontId="924" fillId="0" borderId="0" xfId="0" applyFont="1" applyAlignment="1">
      <alignment vertical="center" wrapText="1"/>
    </xf>
    <xf numFmtId="0" fontId="925" fillId="0" borderId="39" xfId="0" applyFont="1" applyBorder="1" applyAlignment="1">
      <alignment horizontal="left" vertical="center"/>
    </xf>
    <xf numFmtId="0" fontId="926" fillId="24" borderId="37" xfId="0" applyFont="1" applyFill="1" applyBorder="1" applyAlignment="1">
      <alignment horizontal="left" vertical="center"/>
    </xf>
    <xf numFmtId="0" fontId="927" fillId="24" borderId="0" xfId="0" applyFont="1" applyFill="1" applyAlignment="1">
      <alignment horizontal="left" vertical="center"/>
    </xf>
    <xf numFmtId="0" fontId="74" fillId="31" borderId="0" xfId="0" applyFont="1" applyFill="1" applyAlignment="1">
      <alignment wrapText="1"/>
    </xf>
    <xf numFmtId="0" fontId="928" fillId="31" borderId="0" xfId="0" applyFont="1" applyFill="1" applyAlignment="1"/>
    <xf numFmtId="0" fontId="929" fillId="0" borderId="128" xfId="0" applyFont="1" applyBorder="1" applyAlignment="1">
      <alignment horizontal="left" vertical="center"/>
    </xf>
    <xf numFmtId="0" fontId="3" fillId="24" borderId="44" xfId="0" applyFont="1" applyFill="1" applyBorder="1" applyAlignment="1">
      <alignment horizontal="left" vertical="center" wrapText="1"/>
    </xf>
    <xf numFmtId="0" fontId="6" fillId="45" borderId="44" xfId="0" applyFont="1" applyFill="1" applyBorder="1" applyAlignment="1">
      <alignment vertical="center" wrapText="1"/>
    </xf>
    <xf numFmtId="0" fontId="930" fillId="16" borderId="4" xfId="0" applyFont="1" applyFill="1" applyBorder="1" applyAlignment="1">
      <alignment vertical="center"/>
    </xf>
    <xf numFmtId="0" fontId="931" fillId="31" borderId="66" xfId="0" applyFont="1" applyFill="1" applyBorder="1" applyAlignment="1"/>
    <xf numFmtId="0" fontId="74" fillId="0" borderId="0" xfId="0" applyFont="1"/>
    <xf numFmtId="0" fontId="932" fillId="31" borderId="1" xfId="0" applyFont="1" applyFill="1" applyBorder="1" applyAlignment="1">
      <alignment wrapText="1"/>
    </xf>
    <xf numFmtId="0" fontId="74" fillId="0" borderId="100" xfId="0" applyFont="1" applyBorder="1"/>
    <xf numFmtId="0" fontId="933" fillId="24" borderId="1" xfId="0" applyFont="1" applyFill="1" applyBorder="1" applyAlignment="1">
      <alignment vertical="center"/>
    </xf>
    <xf numFmtId="0" fontId="6" fillId="24" borderId="29" xfId="0" applyFont="1" applyFill="1" applyBorder="1" applyAlignment="1">
      <alignment horizontal="left" vertical="center"/>
    </xf>
    <xf numFmtId="0" fontId="934" fillId="24" borderId="44" xfId="0" applyFont="1" applyFill="1" applyBorder="1" applyAlignment="1">
      <alignment horizontal="left" vertical="center"/>
    </xf>
    <xf numFmtId="0" fontId="9" fillId="26" borderId="38" xfId="0" applyFont="1" applyFill="1" applyBorder="1" applyAlignment="1">
      <alignment vertical="center" wrapText="1"/>
    </xf>
    <xf numFmtId="0" fontId="9" fillId="0" borderId="50" xfId="0" applyFont="1" applyBorder="1" applyAlignment="1">
      <alignment vertical="center" wrapText="1"/>
    </xf>
    <xf numFmtId="0" fontId="7" fillId="0" borderId="4" xfId="0" applyFont="1" applyBorder="1" applyAlignment="1">
      <alignment vertical="center" wrapText="1"/>
    </xf>
    <xf numFmtId="0" fontId="6" fillId="16" borderId="1" xfId="0" applyFont="1" applyFill="1" applyBorder="1" applyAlignment="1">
      <alignment vertical="center"/>
    </xf>
    <xf numFmtId="0" fontId="6" fillId="0" borderId="0" xfId="0" applyFont="1" applyAlignment="1">
      <alignment vertical="center" wrapText="1"/>
    </xf>
    <xf numFmtId="0" fontId="6" fillId="0" borderId="66" xfId="0" applyFont="1" applyBorder="1" applyAlignment="1">
      <alignment horizontal="left" vertical="center"/>
    </xf>
    <xf numFmtId="0" fontId="6" fillId="24" borderId="29" xfId="0" applyFont="1" applyFill="1" applyBorder="1" applyAlignment="1">
      <alignment horizontal="left" vertical="center" wrapText="1"/>
    </xf>
    <xf numFmtId="0" fontId="6" fillId="24" borderId="1" xfId="0" applyFont="1" applyFill="1" applyBorder="1" applyAlignment="1">
      <alignment vertical="center"/>
    </xf>
    <xf numFmtId="0" fontId="6" fillId="0" borderId="136" xfId="0" applyFont="1" applyBorder="1" applyAlignment="1">
      <alignment vertical="center"/>
    </xf>
    <xf numFmtId="0" fontId="660" fillId="31" borderId="0" xfId="0" applyFont="1" applyFill="1" applyAlignment="1">
      <alignment vertical="center" wrapText="1"/>
    </xf>
    <xf numFmtId="0" fontId="6" fillId="0" borderId="137" xfId="0" applyFont="1" applyBorder="1" applyAlignment="1">
      <alignment vertical="center"/>
    </xf>
    <xf numFmtId="0" fontId="6" fillId="0" borderId="101" xfId="0" applyFont="1" applyBorder="1" applyAlignment="1">
      <alignment vertical="center"/>
    </xf>
    <xf numFmtId="0" fontId="6" fillId="31" borderId="101" xfId="0" applyFont="1" applyFill="1" applyBorder="1" applyAlignment="1">
      <alignment wrapText="1"/>
    </xf>
    <xf numFmtId="0" fontId="6" fillId="0" borderId="100" xfId="0" applyFont="1" applyBorder="1" applyAlignment="1">
      <alignment vertical="center"/>
    </xf>
    <xf numFmtId="0" fontId="6" fillId="0" borderId="5" xfId="0" applyFont="1" applyBorder="1" applyAlignment="1">
      <alignment horizontal="left" vertical="center" wrapText="1"/>
    </xf>
    <xf numFmtId="0" fontId="935" fillId="24" borderId="1" xfId="0" applyFont="1" applyFill="1" applyBorder="1" applyAlignment="1">
      <alignment horizontal="left" vertical="center"/>
    </xf>
    <xf numFmtId="0" fontId="6" fillId="24" borderId="4" xfId="0" applyFont="1" applyFill="1" applyBorder="1" applyAlignment="1">
      <alignment horizontal="left" vertical="center" wrapText="1"/>
    </xf>
    <xf numFmtId="0" fontId="660" fillId="53" borderId="0" xfId="0" applyFont="1" applyFill="1" applyAlignment="1">
      <alignment vertical="center" wrapText="1"/>
    </xf>
    <xf numFmtId="0" fontId="6" fillId="53" borderId="0" xfId="0" applyFont="1" applyFill="1" applyAlignment="1">
      <alignment vertical="center" wrapText="1"/>
    </xf>
    <xf numFmtId="0" fontId="6" fillId="31" borderId="138" xfId="0" applyFont="1" applyFill="1" applyBorder="1" applyAlignment="1"/>
    <xf numFmtId="0" fontId="6" fillId="0" borderId="102" xfId="0" applyFont="1" applyBorder="1" applyAlignment="1">
      <alignment horizontal="left" vertical="center"/>
    </xf>
    <xf numFmtId="0" fontId="6" fillId="24" borderId="1" xfId="0" applyFont="1" applyFill="1" applyBorder="1" applyAlignment="1">
      <alignment horizontal="left" vertical="center" wrapText="1"/>
    </xf>
    <xf numFmtId="0" fontId="936" fillId="24" borderId="1" xfId="0" applyFont="1" applyFill="1" applyBorder="1" applyAlignment="1">
      <alignment vertical="center" wrapText="1"/>
    </xf>
    <xf numFmtId="0" fontId="198" fillId="26" borderId="0" xfId="0" applyFont="1" applyFill="1" applyAlignment="1">
      <alignment vertical="center" wrapText="1"/>
    </xf>
    <xf numFmtId="0" fontId="660" fillId="31" borderId="44" xfId="0" applyFont="1" applyFill="1" applyBorder="1" applyAlignment="1">
      <alignment vertical="center"/>
    </xf>
    <xf numFmtId="0" fontId="255" fillId="0" borderId="39" xfId="0" applyFont="1" applyBorder="1" applyAlignment="1">
      <alignment horizontal="left" vertical="center"/>
    </xf>
    <xf numFmtId="0" fontId="6" fillId="31" borderId="68" xfId="0" applyFont="1" applyFill="1" applyBorder="1" applyAlignment="1">
      <alignment vertical="center" wrapText="1"/>
    </xf>
    <xf numFmtId="0" fontId="1" fillId="0" borderId="41" xfId="0" applyFont="1" applyBorder="1" applyAlignment="1">
      <alignment vertical="center"/>
    </xf>
    <xf numFmtId="0" fontId="74" fillId="31" borderId="41" xfId="0" applyFont="1" applyFill="1" applyBorder="1"/>
    <xf numFmtId="0" fontId="6" fillId="31" borderId="0" xfId="0" applyFont="1" applyFill="1" applyAlignment="1"/>
    <xf numFmtId="0" fontId="937" fillId="31" borderId="36" xfId="0" applyFont="1" applyFill="1" applyBorder="1" applyAlignment="1">
      <alignment vertical="center"/>
    </xf>
    <xf numFmtId="0" fontId="6" fillId="24" borderId="4" xfId="0" applyFont="1" applyFill="1" applyBorder="1" applyAlignment="1">
      <alignment horizontal="left" vertical="center"/>
    </xf>
    <xf numFmtId="0" fontId="6" fillId="0" borderId="29" xfId="0" applyFont="1" applyBorder="1" applyAlignment="1">
      <alignment horizontal="left" vertical="center"/>
    </xf>
    <xf numFmtId="0" fontId="938" fillId="31" borderId="125" xfId="0" applyFont="1" applyFill="1" applyBorder="1" applyAlignment="1"/>
    <xf numFmtId="0" fontId="939" fillId="31" borderId="45" xfId="0" applyFont="1" applyFill="1" applyBorder="1" applyAlignment="1">
      <alignment vertical="center"/>
    </xf>
    <xf numFmtId="0" fontId="940" fillId="24" borderId="33" xfId="0" applyFont="1" applyFill="1" applyBorder="1" applyAlignment="1">
      <alignment horizontal="left" vertical="center"/>
    </xf>
    <xf numFmtId="0" fontId="6" fillId="24" borderId="63" xfId="0" applyFont="1" applyFill="1" applyBorder="1" applyAlignment="1">
      <alignment vertical="center"/>
    </xf>
    <xf numFmtId="0" fontId="941" fillId="31" borderId="63" xfId="0" applyFont="1" applyFill="1" applyBorder="1" applyAlignment="1">
      <alignment vertical="center"/>
    </xf>
    <xf numFmtId="0" fontId="6" fillId="24" borderId="54" xfId="0" applyFont="1" applyFill="1" applyBorder="1" applyAlignment="1">
      <alignment horizontal="left" vertical="center" wrapText="1"/>
    </xf>
    <xf numFmtId="0" fontId="6" fillId="24" borderId="52" xfId="0" applyFont="1" applyFill="1" applyBorder="1" applyAlignment="1">
      <alignment horizontal="left" vertical="center"/>
    </xf>
    <xf numFmtId="0" fontId="6" fillId="24" borderId="0" xfId="0" applyFont="1" applyFill="1" applyAlignment="1">
      <alignment horizontal="left" vertical="center"/>
    </xf>
    <xf numFmtId="0" fontId="6" fillId="24" borderId="53" xfId="0" applyFont="1" applyFill="1" applyBorder="1" applyAlignment="1">
      <alignment horizontal="left" vertical="center"/>
    </xf>
    <xf numFmtId="0" fontId="6" fillId="2" borderId="83" xfId="0" applyFont="1" applyFill="1" applyBorder="1" applyAlignment="1">
      <alignment vertical="center"/>
    </xf>
    <xf numFmtId="0" fontId="6" fillId="2" borderId="51" xfId="0" applyFont="1" applyFill="1" applyBorder="1" applyAlignment="1">
      <alignment horizontal="left" vertical="center"/>
    </xf>
    <xf numFmtId="0" fontId="6" fillId="2" borderId="134" xfId="0" applyFont="1" applyFill="1" applyBorder="1" applyAlignment="1">
      <alignment horizontal="left" vertical="center"/>
    </xf>
    <xf numFmtId="0" fontId="6" fillId="2" borderId="85" xfId="0" applyFont="1" applyFill="1" applyBorder="1" applyAlignment="1">
      <alignment horizontal="left" vertical="center"/>
    </xf>
    <xf numFmtId="0" fontId="6" fillId="4" borderId="83" xfId="0" applyFont="1" applyFill="1" applyBorder="1" applyAlignment="1">
      <alignment vertical="center"/>
    </xf>
    <xf numFmtId="0" fontId="6" fillId="2" borderId="51" xfId="0" applyFont="1" applyFill="1" applyBorder="1" applyAlignment="1">
      <alignment horizontal="left" vertical="center" wrapText="1"/>
    </xf>
    <xf numFmtId="0" fontId="6" fillId="2" borderId="78" xfId="0" applyFont="1" applyFill="1" applyBorder="1" applyAlignment="1">
      <alignment horizontal="left" vertical="center"/>
    </xf>
    <xf numFmtId="0" fontId="6" fillId="4" borderId="29" xfId="0" applyFont="1" applyFill="1" applyBorder="1" applyAlignment="1">
      <alignment horizontal="left" vertical="center"/>
    </xf>
    <xf numFmtId="0" fontId="6" fillId="4" borderId="28" xfId="0" applyFont="1" applyFill="1" applyBorder="1" applyAlignment="1">
      <alignment horizontal="left" vertical="center"/>
    </xf>
    <xf numFmtId="0" fontId="6" fillId="4" borderId="53" xfId="0" applyFont="1" applyFill="1" applyBorder="1" applyAlignment="1">
      <alignment horizontal="left" vertical="center"/>
    </xf>
    <xf numFmtId="0" fontId="6" fillId="4" borderId="106" xfId="0" applyFont="1" applyFill="1" applyBorder="1" applyAlignment="1">
      <alignment horizontal="left" vertical="center"/>
    </xf>
    <xf numFmtId="0" fontId="4" fillId="2" borderId="81" xfId="0" applyFont="1" applyFill="1" applyBorder="1" applyAlignment="1">
      <alignment vertical="center"/>
    </xf>
    <xf numFmtId="0" fontId="636" fillId="2" borderId="139" xfId="0" applyFont="1" applyFill="1" applyBorder="1" applyAlignment="1">
      <alignment horizontal="left" vertical="center"/>
    </xf>
    <xf numFmtId="0" fontId="636" fillId="2" borderId="83" xfId="0" applyFont="1" applyFill="1" applyBorder="1" applyAlignment="1">
      <alignment vertical="center"/>
    </xf>
    <xf numFmtId="0" fontId="636" fillId="2" borderId="51" xfId="0" applyFont="1" applyFill="1" applyBorder="1" applyAlignment="1">
      <alignment horizontal="left" vertical="center"/>
    </xf>
    <xf numFmtId="0" fontId="636" fillId="2" borderId="134" xfId="0" applyFont="1" applyFill="1" applyBorder="1" applyAlignment="1">
      <alignment horizontal="left" vertical="center"/>
    </xf>
    <xf numFmtId="0" fontId="636" fillId="2" borderId="85" xfId="0" applyFont="1" applyFill="1" applyBorder="1" applyAlignment="1">
      <alignment horizontal="left" vertical="center"/>
    </xf>
    <xf numFmtId="0" fontId="636" fillId="4" borderId="83" xfId="0" applyFont="1" applyFill="1" applyBorder="1" applyAlignment="1">
      <alignment vertical="center"/>
    </xf>
    <xf numFmtId="0" fontId="636" fillId="2" borderId="51" xfId="0" applyFont="1" applyFill="1" applyBorder="1" applyAlignment="1">
      <alignment horizontal="left" vertical="center" wrapText="1"/>
    </xf>
    <xf numFmtId="0" fontId="636" fillId="2" borderId="78" xfId="0" applyFont="1" applyFill="1" applyBorder="1" applyAlignment="1">
      <alignment horizontal="left" vertical="center"/>
    </xf>
    <xf numFmtId="0" fontId="636" fillId="4" borderId="0" xfId="0" applyFont="1" applyFill="1" applyAlignment="1">
      <alignment vertical="center"/>
    </xf>
    <xf numFmtId="0" fontId="636" fillId="4" borderId="84" xfId="0" applyFont="1" applyFill="1" applyBorder="1" applyAlignment="1">
      <alignment vertical="center"/>
    </xf>
    <xf numFmtId="0" fontId="636" fillId="0" borderId="1" xfId="0" applyFont="1" applyBorder="1" applyAlignment="1">
      <alignment horizontal="left" vertical="center"/>
    </xf>
    <xf numFmtId="20" fontId="3" fillId="0" borderId="68" xfId="0" applyNumberFormat="1" applyFont="1" applyBorder="1" applyAlignment="1">
      <alignment horizontal="left" vertical="center" wrapText="1"/>
    </xf>
    <xf numFmtId="0" fontId="3" fillId="0" borderId="44" xfId="0" applyFont="1" applyBorder="1" applyAlignment="1">
      <alignment horizontal="left" vertical="center" wrapText="1"/>
    </xf>
    <xf numFmtId="20" fontId="3" fillId="3" borderId="44" xfId="0" applyNumberFormat="1" applyFont="1" applyFill="1" applyBorder="1" applyAlignment="1">
      <alignment horizontal="left" vertical="center" wrapText="1"/>
    </xf>
    <xf numFmtId="20" fontId="3" fillId="3" borderId="63" xfId="0" applyNumberFormat="1" applyFont="1" applyFill="1" applyBorder="1" applyAlignment="1">
      <alignment horizontal="left" vertical="center" wrapText="1"/>
    </xf>
    <xf numFmtId="20" fontId="3" fillId="3" borderId="60" xfId="0" applyNumberFormat="1" applyFont="1" applyFill="1" applyBorder="1" applyAlignment="1">
      <alignment horizontal="left" vertical="center" wrapText="1"/>
    </xf>
    <xf numFmtId="0" fontId="3" fillId="3" borderId="63" xfId="0" applyFont="1" applyFill="1" applyBorder="1" applyAlignment="1">
      <alignment horizontal="left" vertical="center" wrapText="1"/>
    </xf>
    <xf numFmtId="0" fontId="3" fillId="3" borderId="68" xfId="0" applyFont="1" applyFill="1" applyBorder="1" applyAlignment="1">
      <alignment horizontal="left" vertical="center" wrapText="1"/>
    </xf>
    <xf numFmtId="0" fontId="3" fillId="3" borderId="44" xfId="0" applyFont="1" applyFill="1" applyBorder="1" applyAlignment="1">
      <alignment horizontal="left" vertical="center" wrapText="1"/>
    </xf>
    <xf numFmtId="0" fontId="3" fillId="3" borderId="44" xfId="0" applyFont="1" applyFill="1" applyBorder="1" applyAlignment="1">
      <alignment horizontal="left" vertical="center" wrapText="1"/>
    </xf>
    <xf numFmtId="20" fontId="3" fillId="0" borderId="63" xfId="0" applyNumberFormat="1" applyFont="1" applyBorder="1" applyAlignment="1">
      <alignment horizontal="left" vertical="center" wrapText="1"/>
    </xf>
    <xf numFmtId="0" fontId="3" fillId="3" borderId="0" xfId="0" applyFont="1" applyFill="1" applyAlignment="1">
      <alignment horizontal="center"/>
    </xf>
    <xf numFmtId="0" fontId="0" fillId="0" borderId="0" xfId="0" applyFont="1" applyAlignment="1"/>
    <xf numFmtId="0" fontId="3" fillId="0" borderId="0" xfId="0" applyFont="1" applyAlignment="1">
      <alignment horizontal="center"/>
    </xf>
    <xf numFmtId="3" fontId="3" fillId="0" borderId="0" xfId="0" applyNumberFormat="1" applyFont="1" applyAlignment="1">
      <alignment horizontal="center"/>
    </xf>
    <xf numFmtId="0" fontId="10" fillId="0" borderId="2" xfId="0" applyFont="1" applyBorder="1" applyAlignment="1">
      <alignment horizontal="center" vertical="center"/>
    </xf>
    <xf numFmtId="0" fontId="14" fillId="0" borderId="3" xfId="0" applyFont="1" applyBorder="1"/>
    <xf numFmtId="0" fontId="14" fillId="0" borderId="4" xfId="0" applyFont="1" applyBorder="1"/>
    <xf numFmtId="0" fontId="10" fillId="3" borderId="0" xfId="0" applyFont="1" applyFill="1" applyAlignment="1">
      <alignment vertical="center"/>
    </xf>
    <xf numFmtId="0" fontId="19" fillId="9" borderId="15" xfId="0" applyFont="1" applyFill="1" applyBorder="1" applyAlignment="1">
      <alignment horizontal="center" vertical="center" wrapText="1"/>
    </xf>
    <xf numFmtId="0" fontId="14" fillId="0" borderId="14" xfId="0" applyFont="1" applyBorder="1"/>
    <xf numFmtId="0" fontId="19" fillId="7" borderId="15" xfId="0" applyFont="1" applyFill="1" applyBorder="1" applyAlignment="1">
      <alignment horizontal="center" vertical="center" wrapText="1"/>
    </xf>
    <xf numFmtId="0" fontId="1" fillId="0" borderId="25" xfId="0" applyFont="1" applyBorder="1" applyAlignment="1">
      <alignment horizontal="center" vertical="center" wrapText="1"/>
    </xf>
    <xf numFmtId="0" fontId="14" fillId="0" borderId="27" xfId="0" applyFont="1" applyBorder="1"/>
    <xf numFmtId="0" fontId="19" fillId="9" borderId="11" xfId="0" applyFont="1" applyFill="1" applyBorder="1" applyAlignment="1">
      <alignment horizontal="center" vertical="center" wrapText="1"/>
    </xf>
    <xf numFmtId="0" fontId="14" fillId="0" borderId="12" xfId="0" applyFont="1" applyBorder="1"/>
    <xf numFmtId="0" fontId="19" fillId="7" borderId="13" xfId="0" applyFont="1" applyFill="1" applyBorder="1" applyAlignment="1">
      <alignment horizontal="center" vertical="center" wrapText="1"/>
    </xf>
    <xf numFmtId="0" fontId="19" fillId="7" borderId="18" xfId="0" applyFont="1" applyFill="1" applyBorder="1" applyAlignment="1">
      <alignment horizontal="center" vertical="center" wrapText="1"/>
    </xf>
    <xf numFmtId="0" fontId="14" fillId="0" borderId="17" xfId="0" applyFont="1" applyBorder="1"/>
    <xf numFmtId="0" fontId="19" fillId="9" borderId="18" xfId="0" applyFont="1" applyFill="1" applyBorder="1" applyAlignment="1">
      <alignment horizontal="center" vertical="center" wrapText="1"/>
    </xf>
    <xf numFmtId="0" fontId="14" fillId="0" borderId="19" xfId="0" applyFont="1" applyBorder="1"/>
    <xf numFmtId="0" fontId="18" fillId="8" borderId="0" xfId="0" applyFont="1" applyFill="1" applyAlignment="1">
      <alignment vertical="center"/>
    </xf>
    <xf numFmtId="0" fontId="19" fillId="9" borderId="16" xfId="0" applyFont="1" applyFill="1" applyBorder="1" applyAlignment="1">
      <alignment horizontal="center" vertical="center" wrapText="1"/>
    </xf>
    <xf numFmtId="0" fontId="19" fillId="8" borderId="0" xfId="0" applyFont="1" applyFill="1" applyAlignment="1"/>
    <xf numFmtId="0" fontId="19" fillId="8" borderId="11" xfId="0" applyFont="1" applyFill="1" applyBorder="1" applyAlignment="1">
      <alignment horizontal="center" wrapText="1"/>
    </xf>
    <xf numFmtId="0" fontId="14" fillId="0" borderId="20" xfId="0" applyFont="1" applyBorder="1"/>
    <xf numFmtId="0" fontId="14" fillId="0" borderId="21" xfId="0" applyFont="1" applyBorder="1"/>
    <xf numFmtId="0" fontId="1" fillId="0" borderId="25" xfId="0" applyFont="1" applyBorder="1" applyAlignment="1">
      <alignment horizontal="center" wrapText="1"/>
    </xf>
    <xf numFmtId="0" fontId="18" fillId="5" borderId="6" xfId="0" applyFont="1" applyFill="1" applyBorder="1" applyAlignment="1">
      <alignment horizontal="center"/>
    </xf>
    <xf numFmtId="0" fontId="14" fillId="0" borderId="7" xfId="0" applyFont="1" applyBorder="1"/>
    <xf numFmtId="0" fontId="14" fillId="0" borderId="8" xfId="0" applyFont="1" applyBorder="1"/>
    <xf numFmtId="0" fontId="18" fillId="7" borderId="9" xfId="0" applyFont="1" applyFill="1" applyBorder="1" applyAlignment="1">
      <alignment horizontal="center" vertical="center"/>
    </xf>
    <xf numFmtId="0" fontId="14" fillId="0" borderId="9" xfId="0" applyFont="1" applyBorder="1"/>
    <xf numFmtId="0" fontId="14" fillId="0" borderId="10" xfId="0" applyFont="1" applyBorder="1"/>
    <xf numFmtId="0" fontId="8" fillId="15" borderId="5" xfId="0" applyFont="1" applyFill="1" applyBorder="1" applyAlignment="1">
      <alignment horizontal="center" vertical="center"/>
    </xf>
    <xf numFmtId="0" fontId="14" fillId="0" borderId="28" xfId="0" applyFont="1" applyBorder="1"/>
    <xf numFmtId="0" fontId="24" fillId="15" borderId="5" xfId="0" applyFont="1" applyFill="1" applyBorder="1" applyAlignment="1">
      <alignment horizontal="center" vertical="center" wrapText="1"/>
    </xf>
    <xf numFmtId="0" fontId="14" fillId="0" borderId="29" xfId="0" applyFont="1" applyBorder="1"/>
    <xf numFmtId="0" fontId="24" fillId="4" borderId="5" xfId="0" applyFont="1" applyFill="1" applyBorder="1" applyAlignment="1">
      <alignment horizontal="center" vertical="center" wrapText="1"/>
    </xf>
    <xf numFmtId="0" fontId="134" fillId="26" borderId="0" xfId="0" applyFont="1" applyFill="1" applyAlignment="1">
      <alignment horizontal="left" vertical="center"/>
    </xf>
    <xf numFmtId="0" fontId="271" fillId="26" borderId="0" xfId="0" applyFont="1" applyFill="1" applyAlignment="1">
      <alignment vertical="center"/>
    </xf>
    <xf numFmtId="0" fontId="269" fillId="26" borderId="0" xfId="0" applyFont="1" applyFill="1" applyAlignment="1">
      <alignment vertical="center"/>
    </xf>
    <xf numFmtId="0" fontId="270" fillId="26" borderId="0" xfId="0" applyFont="1" applyFill="1" applyAlignment="1">
      <alignment vertical="center"/>
    </xf>
    <xf numFmtId="0" fontId="281" fillId="0" borderId="0" xfId="0" applyFont="1" applyAlignment="1">
      <alignment vertical="center"/>
    </xf>
    <xf numFmtId="0" fontId="134" fillId="0" borderId="0" xfId="0" applyFont="1" applyAlignment="1">
      <alignment vertical="center" wrapText="1"/>
    </xf>
    <xf numFmtId="173" fontId="4" fillId="38" borderId="31" xfId="0" applyNumberFormat="1" applyFont="1" applyFill="1" applyBorder="1" applyAlignment="1">
      <alignment horizontal="center" vertical="center"/>
    </xf>
    <xf numFmtId="0" fontId="14" fillId="0" borderId="31" xfId="0" applyFont="1" applyBorder="1"/>
    <xf numFmtId="0" fontId="14" fillId="0" borderId="40" xfId="0" applyFont="1" applyBorder="1"/>
    <xf numFmtId="0" fontId="4" fillId="39" borderId="0" xfId="0" applyFont="1" applyFill="1" applyAlignment="1">
      <alignment horizontal="center" vertical="center"/>
    </xf>
    <xf numFmtId="0" fontId="14" fillId="0" borderId="41" xfId="0" applyFont="1" applyBorder="1"/>
    <xf numFmtId="0" fontId="3" fillId="24" borderId="0" xfId="0" applyFont="1" applyFill="1" applyAlignment="1">
      <alignment horizontal="center" vertical="center"/>
    </xf>
    <xf numFmtId="0" fontId="417" fillId="29" borderId="58" xfId="0" applyFont="1" applyFill="1" applyBorder="1" applyAlignment="1">
      <alignment vertical="center"/>
    </xf>
    <xf numFmtId="0" fontId="14" fillId="0" borderId="64" xfId="0" applyFont="1" applyBorder="1"/>
    <xf numFmtId="0" fontId="14" fillId="0" borderId="66" xfId="0" applyFont="1" applyBorder="1"/>
    <xf numFmtId="0" fontId="418" fillId="29" borderId="56" xfId="0" applyFont="1" applyFill="1" applyBorder="1" applyAlignment="1">
      <alignment vertical="center"/>
    </xf>
    <xf numFmtId="0" fontId="419" fillId="29" borderId="59" xfId="0" applyFont="1" applyFill="1" applyBorder="1" applyAlignment="1">
      <alignment vertical="center"/>
    </xf>
    <xf numFmtId="0" fontId="14" fillId="0" borderId="65" xfId="0" applyFont="1" applyBorder="1"/>
    <xf numFmtId="0" fontId="14" fillId="0" borderId="36" xfId="0" applyFont="1" applyBorder="1"/>
    <xf numFmtId="0" fontId="420" fillId="21" borderId="58" xfId="0" applyFont="1" applyFill="1" applyBorder="1" applyAlignment="1">
      <alignment vertical="center"/>
    </xf>
    <xf numFmtId="0" fontId="421" fillId="21" borderId="56" xfId="0" applyFont="1" applyFill="1" applyBorder="1" applyAlignment="1">
      <alignment vertical="center"/>
    </xf>
    <xf numFmtId="0" fontId="422" fillId="21" borderId="59" xfId="0" applyFont="1" applyFill="1" applyBorder="1" applyAlignment="1">
      <alignment vertical="center"/>
    </xf>
    <xf numFmtId="0" fontId="423" fillId="20" borderId="58" xfId="0" applyFont="1" applyFill="1" applyBorder="1" applyAlignment="1">
      <alignment vertical="center"/>
    </xf>
    <xf numFmtId="0" fontId="424" fillId="20" borderId="56" xfId="0" applyFont="1" applyFill="1" applyBorder="1" applyAlignment="1">
      <alignment vertical="center"/>
    </xf>
    <xf numFmtId="0" fontId="427" fillId="21" borderId="58" xfId="0" applyFont="1" applyFill="1" applyBorder="1" applyAlignment="1">
      <alignment vertical="center"/>
    </xf>
    <xf numFmtId="0" fontId="428" fillId="22" borderId="59" xfId="0" applyFont="1" applyFill="1" applyBorder="1" applyAlignment="1">
      <alignment vertical="center"/>
    </xf>
    <xf numFmtId="0" fontId="3" fillId="0" borderId="3" xfId="0" applyFont="1" applyBorder="1" applyAlignment="1">
      <alignment wrapText="1"/>
    </xf>
    <xf numFmtId="0" fontId="14" fillId="0" borderId="51" xfId="0" applyFont="1" applyBorder="1"/>
    <xf numFmtId="0" fontId="3" fillId="3" borderId="3" xfId="0" applyFont="1" applyFill="1" applyBorder="1" applyAlignment="1">
      <alignment wrapText="1"/>
    </xf>
    <xf numFmtId="0" fontId="3" fillId="0" borderId="56" xfId="0" applyFont="1" applyBorder="1" applyAlignment="1">
      <alignment wrapText="1"/>
    </xf>
    <xf numFmtId="0" fontId="3" fillId="3" borderId="56" xfId="0" applyFont="1" applyFill="1" applyBorder="1" applyAlignment="1">
      <alignment wrapText="1"/>
    </xf>
    <xf numFmtId="0" fontId="4" fillId="2" borderId="5" xfId="0" applyFont="1" applyFill="1" applyBorder="1" applyAlignment="1">
      <alignment horizontal="center" wrapText="1"/>
    </xf>
    <xf numFmtId="0" fontId="14" fillId="0" borderId="42" xfId="0" applyFont="1" applyBorder="1"/>
    <xf numFmtId="0" fontId="74" fillId="24" borderId="0" xfId="0" applyFont="1" applyFill="1" applyAlignment="1">
      <alignment vertical="center"/>
    </xf>
    <xf numFmtId="0" fontId="429" fillId="29" borderId="32" xfId="0" applyFont="1" applyFill="1" applyBorder="1" applyAlignment="1">
      <alignment vertical="center"/>
    </xf>
    <xf numFmtId="0" fontId="14" fillId="0" borderId="32" xfId="0" applyFont="1" applyBorder="1"/>
    <xf numFmtId="0" fontId="14" fillId="0" borderId="73" xfId="0" applyFont="1" applyBorder="1"/>
    <xf numFmtId="0" fontId="430" fillId="29" borderId="0" xfId="0" applyFont="1" applyFill="1" applyAlignment="1">
      <alignment vertical="center"/>
    </xf>
    <xf numFmtId="0" fontId="14" fillId="0" borderId="50" xfId="0" applyFont="1" applyBorder="1"/>
    <xf numFmtId="0" fontId="431" fillId="21" borderId="58" xfId="0" applyFont="1" applyFill="1" applyBorder="1" applyAlignment="1">
      <alignment vertical="center" wrapText="1"/>
    </xf>
    <xf numFmtId="0" fontId="432" fillId="21" borderId="56" xfId="0" applyFont="1" applyFill="1" applyBorder="1" applyAlignment="1">
      <alignment vertical="center" wrapText="1"/>
    </xf>
    <xf numFmtId="0" fontId="433" fillId="21" borderId="61" xfId="0" applyFont="1" applyFill="1" applyBorder="1" applyAlignment="1">
      <alignment vertical="center" wrapText="1"/>
    </xf>
    <xf numFmtId="0" fontId="14" fillId="0" borderId="67" xfId="0" applyFont="1" applyBorder="1"/>
    <xf numFmtId="0" fontId="14" fillId="0" borderId="68" xfId="0" applyFont="1" applyBorder="1"/>
    <xf numFmtId="0" fontId="434" fillId="22" borderId="62" xfId="0" applyFont="1" applyFill="1" applyBorder="1" applyAlignment="1">
      <alignment vertical="center"/>
    </xf>
    <xf numFmtId="0" fontId="14" fillId="0" borderId="30" xfId="0" applyFont="1" applyBorder="1"/>
    <xf numFmtId="0" fontId="435" fillId="22" borderId="56" xfId="0" applyFont="1" applyFill="1" applyBorder="1" applyAlignment="1">
      <alignment vertical="center"/>
    </xf>
    <xf numFmtId="0" fontId="440" fillId="22" borderId="58" xfId="0" applyFont="1" applyFill="1" applyBorder="1" applyAlignment="1">
      <alignment vertical="center"/>
    </xf>
    <xf numFmtId="0" fontId="444" fillId="21" borderId="59" xfId="0" applyFont="1" applyFill="1" applyBorder="1" applyAlignment="1">
      <alignment vertical="center" wrapText="1"/>
    </xf>
    <xf numFmtId="0" fontId="450" fillId="21" borderId="32" xfId="0" applyFont="1" applyFill="1" applyBorder="1" applyAlignment="1">
      <alignment vertical="center"/>
    </xf>
    <xf numFmtId="0" fontId="452" fillId="21" borderId="33" xfId="0" applyFont="1" applyFill="1" applyBorder="1" applyAlignment="1">
      <alignment vertical="center" wrapText="1"/>
    </xf>
    <xf numFmtId="0" fontId="453" fillId="21" borderId="33" xfId="0" applyFont="1" applyFill="1" applyBorder="1" applyAlignment="1">
      <alignment vertical="center"/>
    </xf>
    <xf numFmtId="0" fontId="454" fillId="21" borderId="43" xfId="0" applyFont="1" applyFill="1" applyBorder="1" applyAlignment="1">
      <alignment vertical="center"/>
    </xf>
    <xf numFmtId="0" fontId="708" fillId="0" borderId="56" xfId="0" applyFont="1" applyBorder="1" applyAlignment="1">
      <alignment horizontal="left" vertical="center" wrapText="1"/>
    </xf>
    <xf numFmtId="0" fontId="646" fillId="0" borderId="3" xfId="0" applyFont="1" applyBorder="1" applyAlignment="1">
      <alignment horizontal="left" vertical="center"/>
    </xf>
    <xf numFmtId="0" fontId="641" fillId="0" borderId="2" xfId="0" applyFont="1" applyBorder="1" applyAlignment="1">
      <alignment horizontal="left" vertical="center"/>
    </xf>
    <xf numFmtId="0" fontId="705" fillId="0" borderId="56" xfId="0" applyFont="1" applyBorder="1" applyAlignment="1">
      <alignment horizontal="left" vertical="center"/>
    </xf>
    <xf numFmtId="0" fontId="709" fillId="0" borderId="56" xfId="0" applyFont="1" applyBorder="1" applyAlignment="1">
      <alignment horizontal="left" vertical="center" wrapText="1"/>
    </xf>
    <xf numFmtId="0" fontId="6" fillId="31" borderId="2" xfId="0" applyFont="1" applyFill="1" applyBorder="1" applyAlignment="1">
      <alignment vertical="center"/>
    </xf>
    <xf numFmtId="0" fontId="649" fillId="31" borderId="3" xfId="0" applyFont="1" applyFill="1" applyBorder="1" applyAlignment="1">
      <alignment vertical="center"/>
    </xf>
    <xf numFmtId="0" fontId="6" fillId="0" borderId="2" xfId="0" applyFont="1" applyBorder="1" applyAlignment="1">
      <alignment horizontal="left" vertical="center"/>
    </xf>
    <xf numFmtId="0" fontId="6" fillId="0" borderId="0" xfId="0" applyFont="1" applyAlignment="1">
      <alignment vertical="center"/>
    </xf>
    <xf numFmtId="0" fontId="6" fillId="31" borderId="2" xfId="0" applyFont="1" applyFill="1" applyBorder="1" applyAlignment="1"/>
    <xf numFmtId="0" fontId="6" fillId="0" borderId="33" xfId="0" applyFont="1" applyBorder="1" applyAlignment="1">
      <alignment horizontal="left" vertical="center"/>
    </xf>
    <xf numFmtId="0" fontId="689" fillId="0" borderId="2" xfId="0" applyFont="1" applyBorder="1" applyAlignment="1">
      <alignment horizontal="left" vertical="center" wrapText="1"/>
    </xf>
    <xf numFmtId="0" fontId="14" fillId="0" borderId="49" xfId="0" applyFont="1" applyBorder="1"/>
    <xf numFmtId="0" fontId="255" fillId="0" borderId="56" xfId="0" applyFont="1" applyBorder="1" applyAlignment="1">
      <alignment horizontal="left" vertical="center"/>
    </xf>
    <xf numFmtId="0" fontId="718" fillId="0" borderId="56" xfId="0" applyFont="1" applyBorder="1" applyAlignment="1">
      <alignment vertical="center"/>
    </xf>
    <xf numFmtId="0" fontId="728" fillId="0" borderId="69" xfId="0" applyFont="1" applyBorder="1" applyAlignment="1">
      <alignment horizontal="left" vertical="center"/>
    </xf>
    <xf numFmtId="0" fontId="729" fillId="0" borderId="69" xfId="0" applyFont="1" applyBorder="1" applyAlignment="1">
      <alignment vertical="center" wrapText="1"/>
    </xf>
    <xf numFmtId="0" fontId="775" fillId="22" borderId="2" xfId="0" applyFont="1" applyFill="1" applyBorder="1" applyAlignment="1">
      <alignment vertical="center"/>
    </xf>
    <xf numFmtId="0" fontId="14" fillId="0" borderId="119" xfId="0" applyFont="1" applyBorder="1"/>
    <xf numFmtId="0" fontId="722" fillId="22" borderId="109" xfId="0" applyFont="1" applyFill="1" applyBorder="1" applyAlignment="1">
      <alignment vertical="center"/>
    </xf>
    <xf numFmtId="0" fontId="14" fillId="0" borderId="111" xfId="0" applyFont="1" applyBorder="1"/>
    <xf numFmtId="0" fontId="726" fillId="0" borderId="59" xfId="0" applyFont="1" applyBorder="1" applyAlignment="1">
      <alignment horizontal="left" vertical="center" wrapText="1"/>
    </xf>
    <xf numFmtId="0" fontId="736" fillId="0" borderId="3" xfId="0" applyFont="1" applyBorder="1" applyAlignment="1">
      <alignment horizontal="left" vertical="center" wrapText="1"/>
    </xf>
    <xf numFmtId="0" fontId="24" fillId="2" borderId="36" xfId="0" applyFont="1" applyFill="1" applyBorder="1" applyAlignment="1">
      <alignment horizontal="center" vertical="center" wrapText="1"/>
    </xf>
    <xf numFmtId="0" fontId="8" fillId="0" borderId="3" xfId="0" applyFont="1" applyBorder="1" applyAlignment="1">
      <alignment horizontal="left" vertical="center" wrapText="1"/>
    </xf>
    <xf numFmtId="0" fontId="643" fillId="31" borderId="2" xfId="0" applyFont="1" applyFill="1" applyBorder="1" applyAlignment="1">
      <alignment vertical="center"/>
    </xf>
    <xf numFmtId="0" fontId="8" fillId="3" borderId="56" xfId="0" applyFont="1" applyFill="1" applyBorder="1" applyAlignment="1">
      <alignment horizontal="left" vertical="center" wrapText="1"/>
    </xf>
    <xf numFmtId="0" fontId="8" fillId="3" borderId="3" xfId="0" applyFont="1" applyFill="1" applyBorder="1" applyAlignment="1">
      <alignment horizontal="left" vertical="center" wrapText="1"/>
    </xf>
    <xf numFmtId="0" fontId="14" fillId="0" borderId="120" xfId="0" applyFont="1" applyBorder="1"/>
    <xf numFmtId="0" fontId="3" fillId="0" borderId="56" xfId="0" applyFont="1" applyBorder="1" applyAlignment="1">
      <alignment vertical="center" wrapText="1"/>
    </xf>
    <xf numFmtId="0" fontId="8" fillId="0" borderId="56" xfId="0" applyFont="1" applyBorder="1" applyAlignment="1">
      <alignment horizontal="left" vertical="center" wrapText="1"/>
    </xf>
    <xf numFmtId="0" fontId="3" fillId="0" borderId="3" xfId="0" applyFont="1" applyBorder="1" applyAlignment="1">
      <alignment vertical="center" wrapText="1"/>
    </xf>
    <xf numFmtId="0" fontId="3" fillId="3" borderId="56" xfId="0" applyFont="1" applyFill="1" applyBorder="1" applyAlignment="1">
      <alignment vertical="center" wrapText="1"/>
    </xf>
    <xf numFmtId="0" fontId="3" fillId="3" borderId="3" xfId="0" applyFont="1" applyFill="1" applyBorder="1" applyAlignment="1">
      <alignment vertical="center" wrapText="1"/>
    </xf>
    <xf numFmtId="0" fontId="4" fillId="2" borderId="88" xfId="0" applyFont="1" applyFill="1" applyBorder="1" applyAlignment="1">
      <alignment vertical="center"/>
    </xf>
    <xf numFmtId="0" fontId="14" fillId="0" borderId="83" xfId="0" applyFont="1" applyBorder="1"/>
    <xf numFmtId="0" fontId="6" fillId="24" borderId="70" xfId="0" applyFont="1" applyFill="1" applyBorder="1" applyAlignment="1"/>
    <xf numFmtId="0" fontId="14" fillId="0" borderId="104" xfId="0" applyFont="1" applyBorder="1"/>
    <xf numFmtId="0" fontId="7" fillId="0" borderId="0" xfId="0" applyFont="1" applyAlignment="1">
      <alignment horizontal="left" vertical="center"/>
    </xf>
    <xf numFmtId="0" fontId="645" fillId="31" borderId="70" xfId="0" applyFont="1" applyFill="1" applyBorder="1" applyAlignment="1">
      <alignment vertical="center"/>
    </xf>
    <xf numFmtId="0" fontId="6" fillId="0" borderId="3" xfId="0" applyFont="1" applyBorder="1" applyAlignment="1">
      <alignment horizontal="left" vertical="center"/>
    </xf>
    <xf numFmtId="0" fontId="710" fillId="0" borderId="62" xfId="0" applyFont="1" applyBorder="1" applyAlignment="1">
      <alignment horizontal="left" vertical="center" wrapText="1"/>
    </xf>
    <xf numFmtId="0" fontId="712" fillId="0" borderId="62" xfId="0" applyFont="1" applyBorder="1" applyAlignment="1">
      <alignment horizontal="left" vertical="center"/>
    </xf>
    <xf numFmtId="0" fontId="6" fillId="31" borderId="70" xfId="0" applyFont="1" applyFill="1" applyBorder="1" applyAlignment="1">
      <alignment vertical="center"/>
    </xf>
    <xf numFmtId="0" fontId="709" fillId="0" borderId="56" xfId="0" applyFont="1" applyBorder="1" applyAlignment="1">
      <alignment horizontal="left" vertical="center"/>
    </xf>
    <xf numFmtId="0" fontId="14" fillId="0" borderId="102" xfId="0" applyFont="1" applyBorder="1"/>
    <xf numFmtId="0" fontId="255" fillId="0" borderId="82" xfId="0" applyFont="1" applyBorder="1" applyAlignment="1">
      <alignment horizontal="left" vertical="center"/>
    </xf>
    <xf numFmtId="0" fontId="720" fillId="22" borderId="58" xfId="0" applyFont="1" applyFill="1" applyBorder="1" applyAlignment="1">
      <alignment vertical="center"/>
    </xf>
    <xf numFmtId="0" fontId="721" fillId="0" borderId="109" xfId="0" applyFont="1" applyBorder="1" applyAlignment="1">
      <alignment horizontal="left" vertical="center"/>
    </xf>
    <xf numFmtId="0" fontId="651" fillId="0" borderId="0" xfId="0" applyFont="1" applyAlignment="1">
      <alignment horizontal="left" vertical="center"/>
    </xf>
  </cellXfs>
  <cellStyles count="1">
    <cellStyle name="Normal" xfId="0" builtinId="0"/>
  </cellStyles>
  <dxfs count="54">
    <dxf>
      <fill>
        <patternFill patternType="solid">
          <fgColor rgb="FFD9D9D9"/>
          <bgColor rgb="FFD9D9D9"/>
        </patternFill>
      </fill>
    </dxf>
    <dxf>
      <fill>
        <patternFill patternType="solid">
          <fgColor rgb="FFC27BA0"/>
          <bgColor rgb="FFC27BA0"/>
        </patternFill>
      </fill>
    </dxf>
    <dxf>
      <fill>
        <patternFill patternType="solid">
          <fgColor rgb="FFB4A7D6"/>
          <bgColor rgb="FFB4A7D6"/>
        </patternFill>
      </fill>
    </dxf>
    <dxf>
      <fill>
        <patternFill patternType="solid">
          <fgColor rgb="FF8E7CC3"/>
          <bgColor rgb="FF8E7CC3"/>
        </patternFill>
      </fill>
    </dxf>
    <dxf>
      <fill>
        <patternFill patternType="solid">
          <fgColor rgb="FFA2C4C9"/>
          <bgColor rgb="FFA2C4C9"/>
        </patternFill>
      </fill>
    </dxf>
    <dxf>
      <fill>
        <patternFill patternType="solid">
          <fgColor rgb="FF76A5AF"/>
          <bgColor rgb="FF76A5AF"/>
        </patternFill>
      </fill>
    </dxf>
    <dxf>
      <fill>
        <patternFill patternType="solid">
          <fgColor rgb="FF9FC5E8"/>
          <bgColor rgb="FF9FC5E8"/>
        </patternFill>
      </fill>
    </dxf>
    <dxf>
      <fill>
        <patternFill patternType="solid">
          <fgColor rgb="FF6FA8DC"/>
          <bgColor rgb="FF6FA8DC"/>
        </patternFill>
      </fill>
    </dxf>
    <dxf>
      <fill>
        <patternFill patternType="solid">
          <fgColor rgb="FFFFE599"/>
          <bgColor rgb="FFFFE599"/>
        </patternFill>
      </fill>
    </dxf>
    <dxf>
      <fill>
        <patternFill patternType="solid">
          <fgColor rgb="FFF1C232"/>
          <bgColor rgb="FFF1C232"/>
        </patternFill>
      </fill>
    </dxf>
    <dxf>
      <fill>
        <patternFill patternType="solid">
          <fgColor rgb="FFF4CCCC"/>
          <bgColor rgb="FFF4CCCC"/>
        </patternFill>
      </fill>
    </dxf>
    <dxf>
      <fill>
        <patternFill patternType="solid">
          <fgColor rgb="FFEA9999"/>
          <bgColor rgb="FFEA9999"/>
        </patternFill>
      </fill>
    </dxf>
    <dxf>
      <fill>
        <patternFill patternType="solid">
          <fgColor rgb="FFB6D7A8"/>
          <bgColor rgb="FFB6D7A8"/>
        </patternFill>
      </fill>
    </dxf>
    <dxf>
      <fill>
        <patternFill patternType="solid">
          <fgColor rgb="FF93C47D"/>
          <bgColor rgb="FF93C47D"/>
        </patternFill>
      </fill>
    </dxf>
    <dxf>
      <fill>
        <patternFill patternType="solid">
          <fgColor rgb="FF00FFFF"/>
          <bgColor rgb="FF00FFFF"/>
        </patternFill>
      </fill>
    </dxf>
    <dxf>
      <fill>
        <patternFill patternType="solid">
          <fgColor rgb="FFCCCCCC"/>
          <bgColor rgb="FFCCCCCC"/>
        </patternFill>
      </fill>
    </dxf>
    <dxf>
      <fill>
        <patternFill patternType="solid">
          <fgColor rgb="FFCCCCCC"/>
          <bgColor rgb="FFCCCCCC"/>
        </patternFill>
      </fill>
    </dxf>
    <dxf>
      <fill>
        <patternFill patternType="solid">
          <fgColor rgb="FFD9D9D9"/>
          <bgColor rgb="FFD9D9D9"/>
        </patternFill>
      </fill>
    </dxf>
    <dxf>
      <fill>
        <patternFill patternType="solid">
          <fgColor rgb="FFC27BA0"/>
          <bgColor rgb="FFC27BA0"/>
        </patternFill>
      </fill>
    </dxf>
    <dxf>
      <fill>
        <patternFill patternType="solid">
          <fgColor rgb="FFB4A7D6"/>
          <bgColor rgb="FFB4A7D6"/>
        </patternFill>
      </fill>
    </dxf>
    <dxf>
      <fill>
        <patternFill patternType="solid">
          <fgColor rgb="FF8E7CC3"/>
          <bgColor rgb="FF8E7CC3"/>
        </patternFill>
      </fill>
    </dxf>
    <dxf>
      <fill>
        <patternFill patternType="solid">
          <fgColor rgb="FFA2C4C9"/>
          <bgColor rgb="FFA2C4C9"/>
        </patternFill>
      </fill>
    </dxf>
    <dxf>
      <fill>
        <patternFill patternType="solid">
          <fgColor rgb="FF76A5AF"/>
          <bgColor rgb="FF76A5AF"/>
        </patternFill>
      </fill>
    </dxf>
    <dxf>
      <fill>
        <patternFill patternType="solid">
          <fgColor rgb="FF9FC5E8"/>
          <bgColor rgb="FF9FC5E8"/>
        </patternFill>
      </fill>
    </dxf>
    <dxf>
      <fill>
        <patternFill patternType="solid">
          <fgColor rgb="FF6FA8DC"/>
          <bgColor rgb="FF6FA8DC"/>
        </patternFill>
      </fill>
    </dxf>
    <dxf>
      <fill>
        <patternFill patternType="solid">
          <fgColor rgb="FFFFE599"/>
          <bgColor rgb="FFFFE599"/>
        </patternFill>
      </fill>
    </dxf>
    <dxf>
      <fill>
        <patternFill patternType="solid">
          <fgColor rgb="FFF1C232"/>
          <bgColor rgb="FFF1C232"/>
        </patternFill>
      </fill>
    </dxf>
    <dxf>
      <fill>
        <patternFill patternType="solid">
          <fgColor rgb="FF00FFFF"/>
          <bgColor rgb="FF00FFFF"/>
        </patternFill>
      </fill>
    </dxf>
    <dxf>
      <fill>
        <patternFill patternType="solid">
          <fgColor rgb="FFF4CCCC"/>
          <bgColor rgb="FFF4CCCC"/>
        </patternFill>
      </fill>
    </dxf>
    <dxf>
      <fill>
        <patternFill patternType="solid">
          <fgColor rgb="FFEA9999"/>
          <bgColor rgb="FFEA9999"/>
        </patternFill>
      </fill>
    </dxf>
    <dxf>
      <fill>
        <patternFill patternType="solid">
          <fgColor rgb="FFB6D7A8"/>
          <bgColor rgb="FFB6D7A8"/>
        </patternFill>
      </fill>
    </dxf>
    <dxf>
      <fill>
        <patternFill patternType="solid">
          <fgColor rgb="FF93C47D"/>
          <bgColor rgb="FF93C47D"/>
        </patternFill>
      </fill>
    </dxf>
    <dxf>
      <fill>
        <patternFill patternType="solid">
          <fgColor rgb="FFCCCCCC"/>
          <bgColor rgb="FFCCCCCC"/>
        </patternFill>
      </fill>
    </dxf>
    <dxf>
      <fill>
        <patternFill patternType="solid">
          <fgColor rgb="FFCCCCCC"/>
          <bgColor rgb="FFCCCCCC"/>
        </patternFill>
      </fill>
    </dxf>
    <dxf>
      <fill>
        <patternFill patternType="solid">
          <fgColor rgb="FFD9D9D9"/>
          <bgColor rgb="FFD9D9D9"/>
        </patternFill>
      </fill>
    </dxf>
    <dxf>
      <fill>
        <patternFill patternType="solid">
          <fgColor rgb="FFC27BA0"/>
          <bgColor rgb="FFC27BA0"/>
        </patternFill>
      </fill>
    </dxf>
    <dxf>
      <fill>
        <patternFill patternType="solid">
          <fgColor rgb="FFB4A7D6"/>
          <bgColor rgb="FFB4A7D6"/>
        </patternFill>
      </fill>
    </dxf>
    <dxf>
      <fill>
        <patternFill patternType="solid">
          <fgColor rgb="FF8E7CC3"/>
          <bgColor rgb="FF8E7CC3"/>
        </patternFill>
      </fill>
    </dxf>
    <dxf>
      <fill>
        <patternFill patternType="solid">
          <fgColor rgb="FFA2C4C9"/>
          <bgColor rgb="FFA2C4C9"/>
        </patternFill>
      </fill>
    </dxf>
    <dxf>
      <fill>
        <patternFill patternType="solid">
          <fgColor rgb="FF76A5AF"/>
          <bgColor rgb="FF76A5AF"/>
        </patternFill>
      </fill>
    </dxf>
    <dxf>
      <fill>
        <patternFill patternType="solid">
          <fgColor rgb="FF9FC5E8"/>
          <bgColor rgb="FF9FC5E8"/>
        </patternFill>
      </fill>
    </dxf>
    <dxf>
      <fill>
        <patternFill patternType="solid">
          <fgColor rgb="FF6FA8DC"/>
          <bgColor rgb="FF6FA8DC"/>
        </patternFill>
      </fill>
    </dxf>
    <dxf>
      <fill>
        <patternFill patternType="solid">
          <fgColor rgb="FFFFE599"/>
          <bgColor rgb="FFFFE599"/>
        </patternFill>
      </fill>
    </dxf>
    <dxf>
      <fill>
        <patternFill patternType="solid">
          <fgColor rgb="FFF1C232"/>
          <bgColor rgb="FFF1C232"/>
        </patternFill>
      </fill>
    </dxf>
    <dxf>
      <fill>
        <patternFill patternType="solid">
          <fgColor rgb="FF00FFFF"/>
          <bgColor rgb="FF00FFFF"/>
        </patternFill>
      </fill>
    </dxf>
    <dxf>
      <fill>
        <patternFill patternType="solid">
          <fgColor rgb="FFEA9999"/>
          <bgColor rgb="FFEA9999"/>
        </patternFill>
      </fill>
    </dxf>
    <dxf>
      <fill>
        <patternFill patternType="solid">
          <fgColor rgb="FFE06666"/>
          <bgColor rgb="FFE06666"/>
        </patternFill>
      </fill>
    </dxf>
    <dxf>
      <fill>
        <patternFill patternType="solid">
          <fgColor rgb="FFB6D7A8"/>
          <bgColor rgb="FFB6D7A8"/>
        </patternFill>
      </fill>
    </dxf>
    <dxf>
      <fill>
        <patternFill patternType="solid">
          <fgColor rgb="FF93C47D"/>
          <bgColor rgb="FF93C47D"/>
        </patternFill>
      </fill>
    </dxf>
    <dxf>
      <fill>
        <patternFill patternType="solid">
          <fgColor rgb="FFA2C4C9"/>
          <bgColor rgb="FFA2C4C9"/>
        </patternFill>
      </fill>
    </dxf>
    <dxf>
      <fill>
        <patternFill patternType="solid">
          <fgColor rgb="FF9FC5E8"/>
          <bgColor rgb="FF9FC5E8"/>
        </patternFill>
      </fill>
    </dxf>
    <dxf>
      <fill>
        <patternFill patternType="solid">
          <fgColor rgb="FFF4CCCC"/>
          <bgColor rgb="FFF4CCCC"/>
        </patternFill>
      </fill>
    </dxf>
    <dxf>
      <fill>
        <patternFill patternType="solid">
          <fgColor rgb="FFEA9999"/>
          <bgColor rgb="FFEA9999"/>
        </patternFill>
      </fill>
    </dxf>
    <dxf>
      <fill>
        <patternFill patternType="solid">
          <fgColor rgb="FFCCCCCC"/>
          <bgColor rgb="FFCC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ata/Rul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ule"/>
    </sheetNames>
    <sheetDataSet>
      <sheetData sheetId="0" refreshError="1"/>
    </sheetDataSet>
  </externalBook>
</externalLink>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rj5LSqtmyJN5z_xVgKtXnk38dw0uoM5fpTNvq5QfcX4/edit?gid=0" TargetMode="External"/></Relationships>
</file>

<file path=xl/worksheets/_rels/sheet6.xml.rels><?xml version="1.0" encoding="UTF-8" standalone="yes"?>
<Relationships xmlns="http://schemas.openxmlformats.org/package/2006/relationships"><Relationship Id="rId1827" Type="http://schemas.openxmlformats.org/officeDocument/2006/relationships/hyperlink" Target="https://drive.google.com/drive/u/0/folders/1UPOZjhc9eTVITEZXt_JAHfi0wbpMQseP" TargetMode="External"/><Relationship Id="rId3182" Type="http://schemas.openxmlformats.org/officeDocument/2006/relationships/hyperlink" Target="https://docs.google.com/spreadsheets/d/1Cfq8nnEuh5mv5yI1xFUY0oveeEpgtmS9lhYYq5Fe_FE/edit?usp=sharing" TargetMode="External"/><Relationship Id="rId4233" Type="http://schemas.openxmlformats.org/officeDocument/2006/relationships/hyperlink" Target="https://drive.google.com/drive/folders/1nYVYInTz7oSsADF4g1Y-wvT5rlQYQhkI" TargetMode="External"/><Relationship Id="rId3999" Type="http://schemas.openxmlformats.org/officeDocument/2006/relationships/hyperlink" Target="https://drive.google.com/drive/folders/1eA4SA7le5MLDg0mzEPMeYFUKuKtulevQ" TargetMode="External"/><Relationship Id="rId4300" Type="http://schemas.openxmlformats.org/officeDocument/2006/relationships/hyperlink" Target="https://shopee.vn/m/BVBank-SPF" TargetMode="External"/><Relationship Id="rId170" Type="http://schemas.openxmlformats.org/officeDocument/2006/relationships/hyperlink" Target="https://drive.google.com/drive/folders/1eU-xWETNWfzyxy_TlwOP17Uibat5I3WI?usp=sharing" TargetMode="External"/><Relationship Id="rId6058" Type="http://schemas.openxmlformats.org/officeDocument/2006/relationships/hyperlink" Target="https://drive.google.com/drive/u/0/folders/12wQlZdCHStlzT3EI2YzdRIAdRAYc9Wl_" TargetMode="External"/><Relationship Id="rId5074" Type="http://schemas.openxmlformats.org/officeDocument/2006/relationships/hyperlink" Target="https://docs.google.com/spreadsheets/d/18nNNMUzK2I2bRzIBegbdjF9o1qa2vte8T2ecKUn9gVs/edit?usp=sharing" TargetMode="External"/><Relationship Id="rId6125" Type="http://schemas.openxmlformats.org/officeDocument/2006/relationships/hyperlink" Target="https://drive.google.com/drive/u/0/folders/1B-0nf6MH9TcCzqfuTQy_wVoyIZEbiZIq" TargetMode="External"/><Relationship Id="rId987" Type="http://schemas.openxmlformats.org/officeDocument/2006/relationships/hyperlink" Target="https://drive.google.com/drive/folders/1K7nqx9A2bLSWXzeL2Nef2pIqCaMWXQi5?usp=sharing" TargetMode="External"/><Relationship Id="rId2668" Type="http://schemas.openxmlformats.org/officeDocument/2006/relationships/hyperlink" Target="https://drive.google.com/drive/u/0/folders/1LBnnWf8sLi_VLgFeLh6v5PzG2IYHlwTn" TargetMode="External"/><Relationship Id="rId3719" Type="http://schemas.openxmlformats.org/officeDocument/2006/relationships/hyperlink" Target="https://docs.google.com/spreadsheets/d/1EjVpc4jtVJzu-gDSSwRSmyQ7EQaN5dgJjppAJyMlcy8/edit?gid=807383617" TargetMode="External"/><Relationship Id="rId4090" Type="http://schemas.openxmlformats.org/officeDocument/2006/relationships/hyperlink" Target="https://drive.google.com/drive/u/0/folders/1AjHEwm3iYmy1voXrnV7qsmxAwC2xTqZ-" TargetMode="External"/><Relationship Id="rId1684" Type="http://schemas.openxmlformats.org/officeDocument/2006/relationships/hyperlink" Target="https://drive.google.com/drive/folders/1SS1cxEwjiaEpeSYeRZiHmp-eywMntIr2?usp=sharing" TargetMode="External"/><Relationship Id="rId2735" Type="http://schemas.openxmlformats.org/officeDocument/2006/relationships/hyperlink" Target="https://docs.google.com/spreadsheets/d/1NP59lUoneJS9Xyh5r9nBrmSZPDyjFcEx-IWo8bPgTPY/edit?gid=684491186" TargetMode="External"/><Relationship Id="rId5141" Type="http://schemas.openxmlformats.org/officeDocument/2006/relationships/hyperlink" Target="https://drive.google.com/drive/u/0/folders/1J_zIuw1nKFUDBgkHpFl3z8RkagEZ7f8f" TargetMode="External"/><Relationship Id="rId707" Type="http://schemas.openxmlformats.org/officeDocument/2006/relationships/hyperlink" Target="https://drive.google.com/drive/u/0/folders/1AMLm9S_VZ2FTvPANapXalmNYcmjDRsIQ" TargetMode="External"/><Relationship Id="rId1337" Type="http://schemas.openxmlformats.org/officeDocument/2006/relationships/hyperlink" Target="https://docs.google.com/spreadsheets/d/1s8D-PPVf-4iH2AXNN6x4ECkKABbUyNrMGFnwf30cyLs/edit?gid=1513785312" TargetMode="External"/><Relationship Id="rId1751" Type="http://schemas.openxmlformats.org/officeDocument/2006/relationships/hyperlink" Target="https://drive.google.com/drive/u/0/folders/1hnTb4ofFonFzWMS-hVhHQ_JM4B9J6P4-" TargetMode="External"/><Relationship Id="rId2802" Type="http://schemas.openxmlformats.org/officeDocument/2006/relationships/hyperlink" Target="https://docs.google.com/spreadsheets/d/1szlCVF0kQIn59GsKW2FJcsHtdyQg6TQDwKxqB4DbbA8/edit?gid=1349311970" TargetMode="External"/><Relationship Id="rId5958" Type="http://schemas.openxmlformats.org/officeDocument/2006/relationships/hyperlink" Target="https://drive.google.com/drive/u/0/folders/1X8R7O0jK12-boKU-2hlh0TBZRFVKE45I" TargetMode="External"/><Relationship Id="rId43" Type="http://schemas.openxmlformats.org/officeDocument/2006/relationships/hyperlink" Target="https://drive.google.com/drive/u/0/folders/1_0u9joiqU9cu9xt9dX9s3BCAJnPEHpi5" TargetMode="External"/><Relationship Id="rId1404" Type="http://schemas.openxmlformats.org/officeDocument/2006/relationships/hyperlink" Target="https://docs.google.com/spreadsheets/d/1fwXMO7sVsX5UKli_NAdA3TZL8R_5X7LjGgmtEFI1LRk/edit?pli=1&amp;gid=1618826465" TargetMode="External"/><Relationship Id="rId3576" Type="http://schemas.openxmlformats.org/officeDocument/2006/relationships/hyperlink" Target="https://docs.google.com/spreadsheets/d/1KdLUxhWn7-Q6DeRcy9gd36ucP-oJ4UTFeQVmcPt6sXg/edit?gid=0" TargetMode="External"/><Relationship Id="rId4627" Type="http://schemas.openxmlformats.org/officeDocument/2006/relationships/hyperlink" Target="https://docs.google.com/spreadsheets/d/1fwXMO7sVsX5UKli_NAdA3TZL8R_5X7LjGgmtEFI1LRk/edit?gid=1038086124" TargetMode="External"/><Relationship Id="rId4974" Type="http://schemas.openxmlformats.org/officeDocument/2006/relationships/hyperlink" Target="https://drive.google.com/drive/u/0/folders/1OgmIb9nww9nXWxnykiftt7aTf6xhLFfI" TargetMode="External"/><Relationship Id="rId497" Type="http://schemas.openxmlformats.org/officeDocument/2006/relationships/hyperlink" Target="https://drive.google.com/drive/u/0/folders/1f12pz2yquSwWl-8R_aWszL3awgMQveCD" TargetMode="External"/><Relationship Id="rId2178" Type="http://schemas.openxmlformats.org/officeDocument/2006/relationships/hyperlink" Target="https://docs.google.com/spreadsheets/d/1OMofijeoR53EWDc109ohXV434fe2c-PIscMTWB60wSg/edit?gid=2093629669" TargetMode="External"/><Relationship Id="rId3229" Type="http://schemas.openxmlformats.org/officeDocument/2006/relationships/hyperlink" Target="https://docs.google.com/spreadsheets/d/1KdLUxhWn7-Q6DeRcy9gd36ucP-oJ4UTFeQVmcPt6sXg/edit?gid=0" TargetMode="External"/><Relationship Id="rId3990" Type="http://schemas.openxmlformats.org/officeDocument/2006/relationships/hyperlink" Target="https://drive.google.com/drive/u/0/folders/1Y3l_TA54a8SywRnpCXYaUm4WW5DmW-8x" TargetMode="External"/><Relationship Id="rId1194" Type="http://schemas.openxmlformats.org/officeDocument/2006/relationships/hyperlink" Target="https://docs.google.com/spreadsheets/d/1ZPkSTliKlEiNzWIHmnQ_-8rnhudmfW6lnRE05_UE2KQ/edit?gid=475875260" TargetMode="External"/><Relationship Id="rId2592" Type="http://schemas.openxmlformats.org/officeDocument/2006/relationships/hyperlink" Target="https://docs.google.com/spreadsheets/d/10YyGpQz0D_L8HZ70peC4yV0VJk51JcwPEPqW-yxPFNs/edit?gid=1122823064" TargetMode="External"/><Relationship Id="rId3643" Type="http://schemas.openxmlformats.org/officeDocument/2006/relationships/hyperlink" Target="https://docs.google.com/spreadsheets/d/1xvfgBHdySyJfYR7pIAs1ab2xZjGdGWlo/edit?gid=896267482" TargetMode="External"/><Relationship Id="rId217" Type="http://schemas.openxmlformats.org/officeDocument/2006/relationships/hyperlink" Target="https://drive.google.com/drive/u/0/folders/1qjur-T1or_VSay6j2wt8T1dI8-EkNDOM" TargetMode="External"/><Relationship Id="rId564" Type="http://schemas.openxmlformats.org/officeDocument/2006/relationships/hyperlink" Target="https://docs.google.com/spreadsheets/d/1vIyV5nTnjhQgdc2a6SajM7dp2H4eL3Sf4K675HHeYoI/edit?gid=37557742" TargetMode="External"/><Relationship Id="rId2245" Type="http://schemas.openxmlformats.org/officeDocument/2006/relationships/hyperlink" Target="https://docs.google.com/spreadsheets/d/1Wf-xibkNBYTHTGTDoXy8ZpHMWWFWjZkQkN_h-PhYPsE/edit?gid=1593213333" TargetMode="External"/><Relationship Id="rId3710" Type="http://schemas.openxmlformats.org/officeDocument/2006/relationships/hyperlink" Target="https://drive.google.com/drive/folders/1VQIhsSI1zNwi8Hgyt4rAIT5dvz9PxEx2?usp=sharing" TargetMode="External"/><Relationship Id="rId631" Type="http://schemas.openxmlformats.org/officeDocument/2006/relationships/hyperlink" Target="https://drive.google.com/drive/folders/1ZRCt12kAohiMkkcGEd8e6kC6T_Z7LGRd?usp=drive_link" TargetMode="External"/><Relationship Id="rId1261" Type="http://schemas.openxmlformats.org/officeDocument/2006/relationships/hyperlink" Target="https://drive.google.com/drive/u/0/folders/1pqIQU5pfbjuPl8N51Swe8mVQ8o9w4wUk" TargetMode="External"/><Relationship Id="rId2312" Type="http://schemas.openxmlformats.org/officeDocument/2006/relationships/hyperlink" Target="https://drive.google.com/drive/u/0/folders/160LqWVMytjnbE__zOn4PJj5DPrl4WCDg" TargetMode="External"/><Relationship Id="rId5468" Type="http://schemas.openxmlformats.org/officeDocument/2006/relationships/hyperlink" Target="https://drive.google.com/drive/u/0/folders/13FcnJU1Ep7nJbhroQlEwegPJhXItsujh" TargetMode="External"/><Relationship Id="rId5882" Type="http://schemas.openxmlformats.org/officeDocument/2006/relationships/hyperlink" Target="https://drive.google.com/drive/u/0/folders/1GnWHegz-bhuc3Vg7h--PR9duvDeCo4MY" TargetMode="External"/><Relationship Id="rId4484" Type="http://schemas.openxmlformats.org/officeDocument/2006/relationships/hyperlink" Target="https://drive.google.com/drive/u/0/folders/1785YrTS0b2ekneM7jzRlJJDxMHAWzEwd" TargetMode="External"/><Relationship Id="rId5535" Type="http://schemas.openxmlformats.org/officeDocument/2006/relationships/hyperlink" Target="https://docs.google.com/spreadsheets/d/1fwXMO7sVsX5UKli_NAdA3TZL8R_5X7LjGgmtEFI1LRk/edit?pli=1&amp;gid=1066123557" TargetMode="External"/><Relationship Id="rId3086" Type="http://schemas.openxmlformats.org/officeDocument/2006/relationships/hyperlink" Target="https://docs.google.com/spreadsheets/d/1-vwhQd6LlryTsONeQxcGhIllCjnf-5Cd/edit?gid=1033238192" TargetMode="External"/><Relationship Id="rId4137" Type="http://schemas.openxmlformats.org/officeDocument/2006/relationships/hyperlink" Target="https://docs.google.com/spreadsheets/d/1HKfoMfmwHoV2GmaxJ9o24CmrZaDShdvn_OuH-9c_YeM/edit" TargetMode="External"/><Relationship Id="rId4551" Type="http://schemas.openxmlformats.org/officeDocument/2006/relationships/hyperlink" Target="https://drive.google.com/drive/folders/1xzx70cV4ABvquA1X0gbh849rBWZ4vWsR" TargetMode="External"/><Relationship Id="rId3153" Type="http://schemas.openxmlformats.org/officeDocument/2006/relationships/hyperlink" Target="https://drive.google.com/drive/folders/1tWrXxs_O7Z2PAGReTYkgisBOb7uJH0Hh" TargetMode="External"/><Relationship Id="rId4204" Type="http://schemas.openxmlformats.org/officeDocument/2006/relationships/hyperlink" Target="https://docs.google.com/spreadsheets/d/1-_wFrwaaO5VMd8CufB70jfayokz4v8rIZYuFeYmDo2U/edit" TargetMode="External"/><Relationship Id="rId5602" Type="http://schemas.openxmlformats.org/officeDocument/2006/relationships/hyperlink" Target="https://drive.google.com/drive/u/0/folders/18IPvWaR5vRzec0Lxu1ZcwruRqou8dnZJ" TargetMode="External"/><Relationship Id="rId141" Type="http://schemas.openxmlformats.org/officeDocument/2006/relationships/hyperlink" Target="https://drive.google.com/drive/u/0/folders/1WsriF0ThRIPDdpNP52H2DwROcDIHguTg" TargetMode="External"/><Relationship Id="rId3220" Type="http://schemas.openxmlformats.org/officeDocument/2006/relationships/hyperlink" Target="https://drive.google.com/drive/folders/1e3ForM0q2YW1IzN2G8O1KK2zy2zYk_s5" TargetMode="External"/><Relationship Id="rId6029" Type="http://schemas.openxmlformats.org/officeDocument/2006/relationships/hyperlink" Target="https://docs.google.com/spreadsheets/d/1OMofijeoR53EWDc109ohXV434fe2c-PIscMTWB60wSg/edit?gid=1463714887" TargetMode="External"/><Relationship Id="rId6376" Type="http://schemas.openxmlformats.org/officeDocument/2006/relationships/hyperlink" Target="https://drive.google.com/drive/u/0/folders/1nPdq1fgPaVklUI0eqwJ9H4ma_X4R2Phe" TargetMode="External"/><Relationship Id="rId7" Type="http://schemas.openxmlformats.org/officeDocument/2006/relationships/hyperlink" Target="https://docs.google.com/spreadsheets/d/1fwXMO7sVsX5UKli_NAdA3TZL8R_5X7LjGgmtEFI1LRk/edit?pli=1&amp;gid=962781602" TargetMode="External"/><Relationship Id="rId2986" Type="http://schemas.openxmlformats.org/officeDocument/2006/relationships/hyperlink" Target="https://drive.google.com/drive/u/0/folders/1jZ3EVIGGP_ARjL_-GtGDzVJQUyCIXFNT" TargetMode="External"/><Relationship Id="rId5392" Type="http://schemas.openxmlformats.org/officeDocument/2006/relationships/hyperlink" Target="https://docs.google.com/spreadsheets/d/1OMofijeoR53EWDc109ohXV434fe2c-PIscMTWB60wSg/edit?gid=1463714887" TargetMode="External"/><Relationship Id="rId958" Type="http://schemas.openxmlformats.org/officeDocument/2006/relationships/hyperlink" Target="https://drive.google.com/drive/u/0/folders/1onWJHXuQuixbHYflv7DZEBcf681gXD6O" TargetMode="External"/><Relationship Id="rId1588" Type="http://schemas.openxmlformats.org/officeDocument/2006/relationships/hyperlink" Target="https://docs.google.com/spreadsheets/d/1ISJZMXejQ5KPm9udklklGDj1ByPeYSfREf6U74Tgk7s/edit" TargetMode="External"/><Relationship Id="rId2639" Type="http://schemas.openxmlformats.org/officeDocument/2006/relationships/hyperlink" Target="https://drive.google.com/drive/u/0/folders/16kJpRtVaEQ0C-hGMlAOPpKB5GDw6sHwZ" TargetMode="External"/><Relationship Id="rId5045" Type="http://schemas.openxmlformats.org/officeDocument/2006/relationships/hyperlink" Target="https://drive.google.com/drive/folders/1N5pk1-0AgssMiKc6s1kHhi_g8QADViQC" TargetMode="External"/><Relationship Id="rId1655" Type="http://schemas.openxmlformats.org/officeDocument/2006/relationships/hyperlink" Target="https://docs.google.com/presentation/d/1plCjRZ1xu8zby9-XFei5j9Lr6XheWZWmOyFRu0lHlbA/edit" TargetMode="External"/><Relationship Id="rId2706" Type="http://schemas.openxmlformats.org/officeDocument/2006/relationships/hyperlink" Target="https://docs.google.com/spreadsheets/d/1s8D-PPVf-4iH2AXNN6x4ECkKABbUyNrMGFnwf30cyLs/edit?gid=1513785312" TargetMode="External"/><Relationship Id="rId4061" Type="http://schemas.openxmlformats.org/officeDocument/2006/relationships/hyperlink" Target="https://drive.google.com/drive/folders/10hDtk_nFcBR3s1Il_pTLiFqtvqdDffHx" TargetMode="External"/><Relationship Id="rId5112" Type="http://schemas.openxmlformats.org/officeDocument/2006/relationships/hyperlink" Target="https://docs.google.com/spreadsheets/d/1aJCEBkz0W7RO1jbZtQxVGaEfNhxJv4c6rTyF20VK6c8/edit?gid=1546187897" TargetMode="External"/><Relationship Id="rId1308" Type="http://schemas.openxmlformats.org/officeDocument/2006/relationships/hyperlink" Target="https://docs.google.com/spreadsheets/d/1ISJZMXejQ5KPm9udklklGDj1ByPeYSfREf6U74Tgk7s/edit?gid=989130246" TargetMode="External"/><Relationship Id="rId1722" Type="http://schemas.openxmlformats.org/officeDocument/2006/relationships/hyperlink" Target="https://docs.google.com/spreadsheets/d/1OMofijeoR53EWDc109ohXV434fe2c-PIscMTWB60wSg/edit?gid=1665461299" TargetMode="External"/><Relationship Id="rId4878" Type="http://schemas.openxmlformats.org/officeDocument/2006/relationships/hyperlink" Target="https://drive.google.com/drive/u/0/folders/1iuagiYjLfj2yxPJJstfLWJUBSiIvBGKg" TargetMode="External"/><Relationship Id="rId5929" Type="http://schemas.openxmlformats.org/officeDocument/2006/relationships/hyperlink" Target="https://docs.google.com/spreadsheets/d/1kKFqWBJ02Uxd63Z8n1KxuxBZPrlmUT1GTwXwJViPdfg/edit?gid=0" TargetMode="External"/><Relationship Id="rId14" Type="http://schemas.openxmlformats.org/officeDocument/2006/relationships/hyperlink" Target="https://drive.google.com/drive/u/0/folders/1TnQJLpiybDDPmavG0VD5OZ11yn0Vn5b5" TargetMode="External"/><Relationship Id="rId3894" Type="http://schemas.openxmlformats.org/officeDocument/2006/relationships/hyperlink" Target="https://shopee.vn/m/FECREDIT-SPF" TargetMode="External"/><Relationship Id="rId4945" Type="http://schemas.openxmlformats.org/officeDocument/2006/relationships/hyperlink" Target="https://docs.google.com/spreadsheets/d/1vIyV5nTnjhQgdc2a6SajM7dp2H4eL3Sf4K675HHeYoI/edit?gid=1579647152" TargetMode="External"/><Relationship Id="rId2496" Type="http://schemas.openxmlformats.org/officeDocument/2006/relationships/hyperlink" Target="https://drive.google.com/drive/folders/18eqOjx_JvKzVBWnZeyWLC4JHagpAwVhr" TargetMode="External"/><Relationship Id="rId3547" Type="http://schemas.openxmlformats.org/officeDocument/2006/relationships/hyperlink" Target="https://docs.google.com/spreadsheets/d/1zbSuutdyZoMCgGXjAGNlHlJDtZzKZOmOTDO9cmfdmB4/edit?usp=sharing" TargetMode="External"/><Relationship Id="rId3961" Type="http://schemas.openxmlformats.org/officeDocument/2006/relationships/hyperlink" Target="https://docs.google.com/spreadsheets/d/1xvfgBHdySyJfYR7pIAs1ab2xZjGdGWlo/edit?gid=1773673233" TargetMode="External"/><Relationship Id="rId468" Type="http://schemas.openxmlformats.org/officeDocument/2006/relationships/hyperlink" Target="https://docs.google.com/spreadsheets/d/1v-VOk9jEoQ8q98sN0Eiy-f8odAhvkEb3FzMR_IA8nGM/edit?gid=1560921495" TargetMode="External"/><Relationship Id="rId882" Type="http://schemas.openxmlformats.org/officeDocument/2006/relationships/hyperlink" Target="https://drive.google.com/drive/folders/1hCISI4dGXVN_EuNcOEhq1CMBp7zR-k1c" TargetMode="External"/><Relationship Id="rId1098" Type="http://schemas.openxmlformats.org/officeDocument/2006/relationships/hyperlink" Target="https://docs.google.com/spreadsheets/d/1vIyV5nTnjhQgdc2a6SajM7dp2H4eL3Sf4K675HHeYoI/edit?gid=37557742" TargetMode="External"/><Relationship Id="rId2149" Type="http://schemas.openxmlformats.org/officeDocument/2006/relationships/hyperlink" Target="https://drive.google.com/drive/u/0/folders/1EvkyjjcEY86q3zhJv4Kn-mnhsGqKlt5R" TargetMode="External"/><Relationship Id="rId2563" Type="http://schemas.openxmlformats.org/officeDocument/2006/relationships/hyperlink" Target="https://drive.google.com/drive/folders/1r4Ecf5cYalKR6YHqq7D3b_ZKMB6zAFut?usp=sharing" TargetMode="External"/><Relationship Id="rId3614" Type="http://schemas.openxmlformats.org/officeDocument/2006/relationships/hyperlink" Target="https://drive.google.com/drive/folders/1iqn8mxhkThgxttnhPGJtbZj0Aek8MGjW" TargetMode="External"/><Relationship Id="rId6020" Type="http://schemas.openxmlformats.org/officeDocument/2006/relationships/hyperlink" Target="https://drive.google.com/drive/folders/1CY_epgLXK6Gezd4T6PnoPA_11odtMuFx" TargetMode="External"/><Relationship Id="rId535" Type="http://schemas.openxmlformats.org/officeDocument/2006/relationships/hyperlink" Target="https://docs.google.com/spreadsheets/d/1xvfgBHdySyJfYR7pIAs1ab2xZjGdGWlo/edit?gid=1773673233" TargetMode="External"/><Relationship Id="rId1165" Type="http://schemas.openxmlformats.org/officeDocument/2006/relationships/hyperlink" Target="https://drive.google.com/drive/u/0/folders/1q-Q1tX2QBtInAE88a_Gp4U22PanyZk0V" TargetMode="External"/><Relationship Id="rId2216" Type="http://schemas.openxmlformats.org/officeDocument/2006/relationships/hyperlink" Target="https://docs.google.com/presentation/d/1lkDOT2qVtF8F3udELgH9CqOF8zk9VzJh/edit?slide=id.g354c214e4ef_1_97" TargetMode="External"/><Relationship Id="rId2630" Type="http://schemas.openxmlformats.org/officeDocument/2006/relationships/hyperlink" Target="https://docs.google.com/spreadsheets/d/1p59_OCU0y33MmHtXsQ_rzx7VmwvFvdhvTuQDiR28r9g/edit?gid=0" TargetMode="External"/><Relationship Id="rId5786" Type="http://schemas.openxmlformats.org/officeDocument/2006/relationships/hyperlink" Target="https://docs.google.com/spreadsheets/d/1s8D-PPVf-4iH2AXNN6x4ECkKABbUyNrMGFnwf30cyLs/edit?gid=1513785312" TargetMode="External"/><Relationship Id="rId602" Type="http://schemas.openxmlformats.org/officeDocument/2006/relationships/hyperlink" Target="https://docs.google.com/spreadsheets/d/1TAW5TsL9SK2bKbJ0VHYaLa5zDQcyzqOtizUIPehNQG8/edit?gid=1710587471" TargetMode="External"/><Relationship Id="rId1232" Type="http://schemas.openxmlformats.org/officeDocument/2006/relationships/hyperlink" Target="https://docs.google.com/spreadsheets/d/10YyGpQz0D_L8HZ70peC4yV0VJk51JcwPEPqW-yxPFNs/edit?gid=1823192906" TargetMode="External"/><Relationship Id="rId4388" Type="http://schemas.openxmlformats.org/officeDocument/2006/relationships/hyperlink" Target="https://docs.google.com/spreadsheets/d/10i_zdjAXwVOqYElFIscScS5z3cM0OCHwlOjIZOIiZI8/edit?gid=773103131" TargetMode="External"/><Relationship Id="rId5439" Type="http://schemas.openxmlformats.org/officeDocument/2006/relationships/hyperlink" Target="https://drive.google.com/drive/u/0/folders/1O-ZSswFcheA06dtSz5Zz3SmsC0S2cgTm" TargetMode="External"/><Relationship Id="rId5853" Type="http://schemas.openxmlformats.org/officeDocument/2006/relationships/hyperlink" Target="https://shopee.vn/m/OCB-SPF" TargetMode="External"/><Relationship Id="rId3057" Type="http://schemas.openxmlformats.org/officeDocument/2006/relationships/hyperlink" Target="https://docs.google.com/spreadsheets/d/1p59_OCU0y33MmHtXsQ_rzx7VmwvFvdhvTuQDiR28r9g/edit?gid=0" TargetMode="External"/><Relationship Id="rId4108" Type="http://schemas.openxmlformats.org/officeDocument/2006/relationships/hyperlink" Target="https://docs.google.com/spreadsheets/d/1rpniMJnwnXPit2HCDzQ2_EikmF_13f9j/edit?gid=1992799313" TargetMode="External"/><Relationship Id="rId4455" Type="http://schemas.openxmlformats.org/officeDocument/2006/relationships/hyperlink" Target="https://docs.google.com/spreadsheets/d/1fwXMO7sVsX5UKli_NAdA3TZL8R_5X7LjGgmtEFI1LRk/edit?gid=940200490" TargetMode="External"/><Relationship Id="rId5506" Type="http://schemas.openxmlformats.org/officeDocument/2006/relationships/hyperlink" Target="https://drive.google.com/drive/folders/1r4Ecf5cYalKR6YHqq7D3b_ZKMB6zAFut?usp=sharing" TargetMode="External"/><Relationship Id="rId5920" Type="http://schemas.openxmlformats.org/officeDocument/2006/relationships/hyperlink" Target="https://docs.google.com/spreadsheets/d/1HkZPW9pPJ5XiEpqbqXRe-lhEMBQdoOwWT2bqJOj9Vto/edit?usp=sharing" TargetMode="External"/><Relationship Id="rId3471" Type="http://schemas.openxmlformats.org/officeDocument/2006/relationships/hyperlink" Target="https://drive.google.com/drive/folders/1DP908sv-KP6YTyFO9hTE4uLoVBPWyFYa" TargetMode="External"/><Relationship Id="rId4522" Type="http://schemas.openxmlformats.org/officeDocument/2006/relationships/hyperlink" Target="https://drive.google.com/drive/u/0/folders/1luGCr7Hf4wk01KlyCW7A7LM2g1oFTqdO" TargetMode="External"/><Relationship Id="rId392" Type="http://schemas.openxmlformats.org/officeDocument/2006/relationships/hyperlink" Target="https://docs.google.com/spreadsheets/d/1xsEviixVh1cinP-iUeRZUkT08nUuAClJ2ov-BedQSpw/edit?gid=887217737" TargetMode="External"/><Relationship Id="rId2073" Type="http://schemas.openxmlformats.org/officeDocument/2006/relationships/hyperlink" Target="https://cmckfcvietnam.sharepoint.com/:f:/s/KFC-SHARE-EXTERNAL-MKT-SHARE-EXTERNAL/EvCmKMbA-2lNvlyBTcO4zF4BjU65upcLzOflCMCeTpNemw?e=qd70O9" TargetMode="External"/><Relationship Id="rId3124" Type="http://schemas.openxmlformats.org/officeDocument/2006/relationships/hyperlink" Target="https://drive.google.com/drive/u/0/folders/1Iy_ubUkXw0xAHJ7r1Vf82QJyHLDNjwHL" TargetMode="External"/><Relationship Id="rId2140" Type="http://schemas.openxmlformats.org/officeDocument/2006/relationships/hyperlink" Target="https://docs.google.com/spreadsheets/d/1KmfXaYNxTvOqlFm0awngGgwSbAkphKf3/edit" TargetMode="External"/><Relationship Id="rId5296" Type="http://schemas.openxmlformats.org/officeDocument/2006/relationships/hyperlink" Target="https://docs.google.com/spreadsheets/d/1KdLUxhWn7-Q6DeRcy9gd36ucP-oJ4UTFeQVmcPt6sXg/edit?gid=0" TargetMode="External"/><Relationship Id="rId6347" Type="http://schemas.openxmlformats.org/officeDocument/2006/relationships/hyperlink" Target="https://docs.google.com/spreadsheets/d/1SpTAZfPnhoulb5kemB5xnn_ZUdBowHUUux2uosNOuSk/edit?gid=1168574086" TargetMode="External"/><Relationship Id="rId112" Type="http://schemas.openxmlformats.org/officeDocument/2006/relationships/hyperlink" Target="https://drive.google.com/drive/folders/12E1kW9v5aaIuKZOfKYB2mM8wfEX6tc05" TargetMode="External"/><Relationship Id="rId5363" Type="http://schemas.openxmlformats.org/officeDocument/2006/relationships/hyperlink" Target="https://docs.google.com/spreadsheets/d/16riwqkm-5tCQ4nxmiFw6M8ebxdHQO6nznVJgWRDXeo0/edit?gid=0" TargetMode="External"/><Relationship Id="rId6414" Type="http://schemas.openxmlformats.org/officeDocument/2006/relationships/hyperlink" Target="https://docs.google.com/spreadsheets/d/1vIyV5nTnjhQgdc2a6SajM7dp2H4eL3Sf4K675HHeYoI/edit?gid=1285079097" TargetMode="External"/><Relationship Id="rId2957" Type="http://schemas.openxmlformats.org/officeDocument/2006/relationships/hyperlink" Target="https://shopee.vn/m/VPBankVISA-SPF" TargetMode="External"/><Relationship Id="rId5016" Type="http://schemas.openxmlformats.org/officeDocument/2006/relationships/hyperlink" Target="https://docs.google.com/spreadsheets/d/1ESyqPEPbXYvsaRIUJsT9-M9l2vcFYhFA5frc-avxVh4/edit?usp=sharing" TargetMode="External"/><Relationship Id="rId929" Type="http://schemas.openxmlformats.org/officeDocument/2006/relationships/hyperlink" Target="https://drive.google.com/drive/folders/1JZxQBCPUMqMUdiQjQ_Bj8xUlCvxlBzlG" TargetMode="External"/><Relationship Id="rId1559" Type="http://schemas.openxmlformats.org/officeDocument/2006/relationships/hyperlink" Target="https://drive.google.com/drive/u/0/folders/1JxdfsgLENA-gUI6IM8tWc3X7CmljXKMO" TargetMode="External"/><Relationship Id="rId1973" Type="http://schemas.openxmlformats.org/officeDocument/2006/relationships/hyperlink" Target="https://drive.google.com/drive/folders/1WhLxczMlqZ5Nt3qeYwiwg2zo0PT7jAUe" TargetMode="External"/><Relationship Id="rId4032" Type="http://schemas.openxmlformats.org/officeDocument/2006/relationships/hyperlink" Target="https://drive.google.com/drive/u/0/folders/1_0GjGobNjPgpVLo67-JM6-9xn9n6iode" TargetMode="External"/><Relationship Id="rId5430" Type="http://schemas.openxmlformats.org/officeDocument/2006/relationships/hyperlink" Target="https://drive.google.com/drive/u/0/folders/1Wc30m6sF9D9llnpgMiIzBthwPoreNF2g" TargetMode="External"/><Relationship Id="rId1626" Type="http://schemas.openxmlformats.org/officeDocument/2006/relationships/hyperlink" Target="https://docs.google.com/spreadsheets/d/1araIWejcg2ho4Cg5omC68KUFFPIA9zku3QZcudN1FM0/edit?gid=505211701" TargetMode="External"/><Relationship Id="rId3798" Type="http://schemas.openxmlformats.org/officeDocument/2006/relationships/hyperlink" Target="https://docs.google.com/spreadsheets/d/1fwXMO7sVsX5UKli_NAdA3TZL8R_5X7LjGgmtEFI1LRk/edit?gid=2089613759" TargetMode="External"/><Relationship Id="rId4849" Type="http://schemas.openxmlformats.org/officeDocument/2006/relationships/hyperlink" Target="https://drive.google.com/drive/u/0/folders/1dtj0wqzUc6Y1Tm0JPtuVCOz5_e3CsdyU" TargetMode="External"/><Relationship Id="rId3865" Type="http://schemas.openxmlformats.org/officeDocument/2006/relationships/hyperlink" Target="https://drive.google.com/drive/u/0/folders/1BAJ_qCY25rRb3WcJLwHtyzpGZ3aS448c" TargetMode="External"/><Relationship Id="rId4916" Type="http://schemas.openxmlformats.org/officeDocument/2006/relationships/hyperlink" Target="https://docs.google.com/spreadsheets/d/1xsEviixVh1cinP-iUeRZUkT08nUuAClJ2ov-BedQSpw/edit?gid=887217737" TargetMode="External"/><Relationship Id="rId6271" Type="http://schemas.openxmlformats.org/officeDocument/2006/relationships/hyperlink" Target="https://drive.google.com/drive/u/0/folders/1rLi7E3TF4gw9mPsBOpt9aX2UPC3SPCxe" TargetMode="External"/><Relationship Id="rId786" Type="http://schemas.openxmlformats.org/officeDocument/2006/relationships/hyperlink" Target="https://docs.google.com/spreadsheets/d/1Wf-xibkNBYTHTGTDoXy8ZpHMWWFWjZkQkN_h-PhYPsE/edit?gid=1593213333" TargetMode="External"/><Relationship Id="rId2467" Type="http://schemas.openxmlformats.org/officeDocument/2006/relationships/hyperlink" Target="https://docs.google.com/presentation/d/1B4O_4WfsW-gbGObqErZwSQCI4r59jWpx/edit?slide=id.p2" TargetMode="External"/><Relationship Id="rId3518" Type="http://schemas.openxmlformats.org/officeDocument/2006/relationships/hyperlink" Target="https://drive.google.com/drive/u/0/folders/1jZ3EVIGGP_ARjL_-GtGDzVJQUyCIXFNT" TargetMode="External"/><Relationship Id="rId439" Type="http://schemas.openxmlformats.org/officeDocument/2006/relationships/hyperlink" Target="https://drive.google.com/drive/folders/16TmW-B1Ia1RK2GrkYxjq7-etWAwDFwGA" TargetMode="External"/><Relationship Id="rId1069" Type="http://schemas.openxmlformats.org/officeDocument/2006/relationships/hyperlink" Target="https://docs.google.com/spreadsheets/d/1ZOxoIcMPG1N-j0WODTPcBZwPVpijTGcU/edit?rtpof=true" TargetMode="External"/><Relationship Id="rId1483" Type="http://schemas.openxmlformats.org/officeDocument/2006/relationships/hyperlink" Target="https://docs.google.com/spreadsheets/d/1zbSuutdyZoMCgGXjAGNlHlJDtZzKZOmOTDO9cmfdmB4/edit?usp=sharing" TargetMode="External"/><Relationship Id="rId2881" Type="http://schemas.openxmlformats.org/officeDocument/2006/relationships/hyperlink" Target="https://drive.google.com/drive/u/0/folders/1miRbHHvuV2eNB4vTZhIPRTnrWY_oysIy" TargetMode="External"/><Relationship Id="rId3932" Type="http://schemas.openxmlformats.org/officeDocument/2006/relationships/hyperlink" Target="https://drive.google.com/drive/u/0/folders/1S3hxjA3R7U6x2upJ6nqAcw9s5c3B-SOj" TargetMode="External"/><Relationship Id="rId506" Type="http://schemas.openxmlformats.org/officeDocument/2006/relationships/hyperlink" Target="https://docs.google.com/spreadsheets/d/1araIWejcg2ho4Cg5omC68KUFFPIA9zku3QZcudN1FM0/edit?gid=1649206201" TargetMode="External"/><Relationship Id="rId853" Type="http://schemas.openxmlformats.org/officeDocument/2006/relationships/hyperlink" Target="https://drive.google.com/drive/u/0/folders/19u3f2AEhXGYs0EuN6-HPFA1FhT9OL6rj" TargetMode="External"/><Relationship Id="rId1136" Type="http://schemas.openxmlformats.org/officeDocument/2006/relationships/hyperlink" Target="https://docs.google.com/spreadsheets/d/1OMofijeoR53EWDc109ohXV434fe2c-PIscMTWB60wSg/edit?gid=197773530" TargetMode="External"/><Relationship Id="rId2534" Type="http://schemas.openxmlformats.org/officeDocument/2006/relationships/hyperlink" Target="https://drive.google.com/drive/u/0/folders/1KY0dy0UeeYfq7nHTW0tdyqT-w_icw1c4" TargetMode="External"/><Relationship Id="rId920" Type="http://schemas.openxmlformats.org/officeDocument/2006/relationships/hyperlink" Target="https://docs.google.com/spreadsheets/d/1SpTAZfPnhoulb5kemB5xnn_ZUdBowHUUux2uosNOuSk/edit?gid=1460264289" TargetMode="External"/><Relationship Id="rId1550" Type="http://schemas.openxmlformats.org/officeDocument/2006/relationships/hyperlink" Target="https://cmckfcvietnam.sharepoint.com/:f:/s/KFC-SHARE-EXTERNAL-MKT-SHARE-EXTERNAL/EvCmKMbA-2lNvlyBTcO4zF4BjU65upcLzOflCMCeTpNemw?e=qd70O9" TargetMode="External"/><Relationship Id="rId2601" Type="http://schemas.openxmlformats.org/officeDocument/2006/relationships/hyperlink" Target="https://drive.google.com/drive/folders/1hiqt7ykmup2m55HMb1jtja-PtezxKvyy?usp=sharing" TargetMode="External"/><Relationship Id="rId5757" Type="http://schemas.openxmlformats.org/officeDocument/2006/relationships/hyperlink" Target="https://docs.google.com/spreadsheets/d/1fwXMO7sVsX5UKli_NAdA3TZL8R_5X7LjGgmtEFI1LRk/edit?pli=1&amp;gid=1513371664" TargetMode="External"/><Relationship Id="rId1203" Type="http://schemas.openxmlformats.org/officeDocument/2006/relationships/hyperlink" Target="https://drive.google.com/drive/folders/185-HEZVdzLXsEZqYO1fpanfbR3bu3Mvk?usp=sharing" TargetMode="External"/><Relationship Id="rId4359" Type="http://schemas.openxmlformats.org/officeDocument/2006/relationships/hyperlink" Target="https://drive.google.com/drive/folders/1QCp4f2IS6B3Ot3vXBoUlMdokG9vuEihZ" TargetMode="External"/><Relationship Id="rId4773" Type="http://schemas.openxmlformats.org/officeDocument/2006/relationships/hyperlink" Target="https://drive.google.com/drive/u/0/folders/1JUK0oVf9q40qHsLP2P_x0lLn6Isd4xlQ" TargetMode="External"/><Relationship Id="rId5824" Type="http://schemas.openxmlformats.org/officeDocument/2006/relationships/hyperlink" Target="https://drive.google.com/drive/u/0/folders/1c_Ue5SdzhQGolprW5kfHwb-QgioWbK32" TargetMode="External"/><Relationship Id="rId3375" Type="http://schemas.openxmlformats.org/officeDocument/2006/relationships/hyperlink" Target="https://docs.google.com/spreadsheets/d/1vIyV5nTnjhQgdc2a6SajM7dp2H4eL3Sf4K675HHeYoI/edit?gid=1579647152" TargetMode="External"/><Relationship Id="rId4426" Type="http://schemas.openxmlformats.org/officeDocument/2006/relationships/hyperlink" Target="https://docs.google.com/spreadsheets/d/1ESyqPEPbXYvsaRIUJsT9-M9l2vcFYhFA5frc-avxVh4/edit?usp=sharing" TargetMode="External"/><Relationship Id="rId4840" Type="http://schemas.openxmlformats.org/officeDocument/2006/relationships/hyperlink" Target="https://shopee.vn/m/BIDVDEBIT-SPF" TargetMode="External"/><Relationship Id="rId296" Type="http://schemas.openxmlformats.org/officeDocument/2006/relationships/hyperlink" Target="https://docs.google.com/spreadsheets/d/1aJCEBkz0W7RO1jbZtQxVGaEfNhxJv4c6rTyF20VK6c8/edit" TargetMode="External"/><Relationship Id="rId2391" Type="http://schemas.openxmlformats.org/officeDocument/2006/relationships/hyperlink" Target="https://docs.google.com/spreadsheets/d/1maerehl_NSTkwdOGKffTysWsHS5UI33bkUHFAZaBoDM/edit?gid=0" TargetMode="External"/><Relationship Id="rId3028" Type="http://schemas.openxmlformats.org/officeDocument/2006/relationships/hyperlink" Target="https://drive.google.com/drive/u/0/folders/1IfLwecw2p-n8XV-eOnR3ydPhDcRjlLkd" TargetMode="External"/><Relationship Id="rId3442" Type="http://schemas.openxmlformats.org/officeDocument/2006/relationships/hyperlink" Target="https://drive.google.com/drive/u/0/folders/1-FL-DpXNmKyvLrWMZCYVlAp6TwQXIY2w" TargetMode="External"/><Relationship Id="rId363" Type="http://schemas.openxmlformats.org/officeDocument/2006/relationships/hyperlink" Target="https://drive.google.com/drive/u/0/folders/1uRF5Z0VsFe2ej-D9YpNgZNiz7NSrTyVX" TargetMode="External"/><Relationship Id="rId2044" Type="http://schemas.openxmlformats.org/officeDocument/2006/relationships/hyperlink" Target="https://drive.google.com/drive/folders/16TmW-B1Ia1RK2GrkYxjq7-etWAwDFwGA" TargetMode="External"/><Relationship Id="rId430" Type="http://schemas.openxmlformats.org/officeDocument/2006/relationships/hyperlink" Target="https://docs.google.com/spreadsheets/d/1ISJZMXejQ5KPm9udklklGDj1ByPeYSfREf6U74Tgk7s/edit" TargetMode="External"/><Relationship Id="rId1060" Type="http://schemas.openxmlformats.org/officeDocument/2006/relationships/hyperlink" Target="https://drive.google.com/drive/folders/1ftuh0y_MIoZ-qHiCNT1z1eWHH0SmnGs1" TargetMode="External"/><Relationship Id="rId2111" Type="http://schemas.openxmlformats.org/officeDocument/2006/relationships/hyperlink" Target="https://drive.google.com/drive/u/0/folders/1nSzal8iGsMPAdcTSlFKZpDgwT04RFgFm" TargetMode="External"/><Relationship Id="rId5267" Type="http://schemas.openxmlformats.org/officeDocument/2006/relationships/hyperlink" Target="https://docs.google.com/spreadsheets/d/1s8D-PPVf-4iH2AXNN6x4ECkKABbUyNrMGFnwf30cyLs/edit?gid=1513785312" TargetMode="External"/><Relationship Id="rId6318" Type="http://schemas.openxmlformats.org/officeDocument/2006/relationships/hyperlink" Target="https://docs.google.com/spreadsheets/d/1KmfXaYNxTvOqlFm0awngGgwSbAkphKf3/edit?gid=1440313020" TargetMode="External"/><Relationship Id="rId5681" Type="http://schemas.openxmlformats.org/officeDocument/2006/relationships/hyperlink" Target="https://docs.google.com/spreadsheets/d/1fwXMO7sVsX5UKli_NAdA3TZL8R_5X7LjGgmtEFI1LRk/edit?pli=1&amp;gid=1529868658" TargetMode="External"/><Relationship Id="rId1877" Type="http://schemas.openxmlformats.org/officeDocument/2006/relationships/hyperlink" Target="https://drive.google.com/drive/u/0/folders/1vPXeqkFGalnmEPd_b70hinbR_dJSi-ip" TargetMode="External"/><Relationship Id="rId2928" Type="http://schemas.openxmlformats.org/officeDocument/2006/relationships/hyperlink" Target="https://docs.google.com/spreadsheets/d/1JKsjegE0AxZ9KvFp_mFhi2B8SlQjg9pcqZB3S7RcRQI/edit?gid=0" TargetMode="External"/><Relationship Id="rId4283" Type="http://schemas.openxmlformats.org/officeDocument/2006/relationships/hyperlink" Target="https://docs.google.com/spreadsheets/d/1EjVpc4jtVJzu-gDSSwRSmyQ7EQaN5dgJjppAJyMlcy8/edit?gid=136732847" TargetMode="External"/><Relationship Id="rId5334" Type="http://schemas.openxmlformats.org/officeDocument/2006/relationships/hyperlink" Target="https://drive.google.com/drive/u/0/folders/1_wCe8EVzV6_01sPc3b2hb-onX1wnrXeo" TargetMode="External"/><Relationship Id="rId1944" Type="http://schemas.openxmlformats.org/officeDocument/2006/relationships/hyperlink" Target="https://drive.google.com/drive/u/0/folders/1-IBY3zdkPBUK4HGD07RukgphUeYRrj4p" TargetMode="External"/><Relationship Id="rId4350" Type="http://schemas.openxmlformats.org/officeDocument/2006/relationships/hyperlink" Target="https://drive.google.com/drive/u/0/folders/19lZsDW75Nrv0mpGzFYVx4BFu0SMoC3Qh" TargetMode="External"/><Relationship Id="rId5401" Type="http://schemas.openxmlformats.org/officeDocument/2006/relationships/hyperlink" Target="https://docs.google.com/spreadsheets/d/1NxQ48JlUoxB23w9AdKWtRZHk6opfiw9XF7eUjkZtBbQ/edit?gid=0" TargetMode="External"/><Relationship Id="rId4003" Type="http://schemas.openxmlformats.org/officeDocument/2006/relationships/hyperlink" Target="https://drive.google.com/drive/u/0/folders/1GuI_Zifu_SnMcCmGRfmKsBLYXxfFlfB6" TargetMode="External"/><Relationship Id="rId6175" Type="http://schemas.openxmlformats.org/officeDocument/2006/relationships/hyperlink" Target="https://shopeefood.vn/bo-suu-tap/ind--mira-goodfood" TargetMode="External"/><Relationship Id="rId3769" Type="http://schemas.openxmlformats.org/officeDocument/2006/relationships/hyperlink" Target="https://drive.google.com/drive/u/0/folders/1aJfBDRPlfYf-rgUcdVZ4uzzBoxLHF0yW" TargetMode="External"/><Relationship Id="rId5191" Type="http://schemas.openxmlformats.org/officeDocument/2006/relationships/hyperlink" Target="https://drive.google.com/drive/folders/1XXle1edHnCyMqXu9UJaUsWIfr-bk7XXD" TargetMode="External"/><Relationship Id="rId6242" Type="http://schemas.openxmlformats.org/officeDocument/2006/relationships/hyperlink" Target="https://docs.google.com/spreadsheets/d/1araIWejcg2ho4Cg5omC68KUFFPIA9zku3QZcudN1FM0/edit?gid=629079951" TargetMode="External"/><Relationship Id="rId2785" Type="http://schemas.openxmlformats.org/officeDocument/2006/relationships/hyperlink" Target="https://drive.google.com/drive/u/0/folders/1I1HWxU00Wx4R5OIQQhhJd0I1c05cAFcZ" TargetMode="External"/><Relationship Id="rId3836" Type="http://schemas.openxmlformats.org/officeDocument/2006/relationships/hyperlink" Target="https://drive.google.com/drive/u/0/folders/1q55XiLyV9Y-ANWqF9e1nyffAOoOnEAaI" TargetMode="External"/><Relationship Id="rId757" Type="http://schemas.openxmlformats.org/officeDocument/2006/relationships/hyperlink" Target="https://docs.google.com/spreadsheets/d/1BOQfqkVFuxa4EAeIqikLNGVs0M3v_AGu998ko9SsEeo/edit?gid=67427" TargetMode="External"/><Relationship Id="rId1387" Type="http://schemas.openxmlformats.org/officeDocument/2006/relationships/hyperlink" Target="https://docs.google.com/spreadsheets/d/1SrfOx8Xea0B61knnfpJGFl40avRJfU3RIVubTJwMf6g/edit?gid=1670951307" TargetMode="External"/><Relationship Id="rId2438" Type="http://schemas.openxmlformats.org/officeDocument/2006/relationships/hyperlink" Target="https://drive.google.com/drive/folders/1WhLxczMlqZ5Nt3qeYwiwg2zo0PT7jAUe" TargetMode="External"/><Relationship Id="rId2852" Type="http://schemas.openxmlformats.org/officeDocument/2006/relationships/hyperlink" Target="https://drive.google.com/drive/u/0/folders/138QG5SWDEdmMh22hcXVXForY7AsjmFPj" TargetMode="External"/><Relationship Id="rId3903" Type="http://schemas.openxmlformats.org/officeDocument/2006/relationships/hyperlink" Target="https://drive.google.com/drive/u/0/folders/1Bq9rbCFSW9hU1mIWbDdu8yPdpsszmcqc" TargetMode="External"/><Relationship Id="rId93" Type="http://schemas.openxmlformats.org/officeDocument/2006/relationships/hyperlink" Target="https://drive.google.com/drive/u/0/folders/17JyUhGNnKRjnisxM3bceb7q1_Ka909NW" TargetMode="External"/><Relationship Id="rId824" Type="http://schemas.openxmlformats.org/officeDocument/2006/relationships/hyperlink" Target="https://docs.google.com/spreadsheets/d/1OMofijeoR53EWDc109ohXV434fe2c-PIscMTWB60wSg/edit?gid=473737379" TargetMode="External"/><Relationship Id="rId1454" Type="http://schemas.openxmlformats.org/officeDocument/2006/relationships/hyperlink" Target="https://drive.google.com/drive/folders/1pLvTD48zs2k2_QQJV99Mt6Pcgq-OuwMd" TargetMode="External"/><Relationship Id="rId2505" Type="http://schemas.openxmlformats.org/officeDocument/2006/relationships/hyperlink" Target="https://drive.google.com/drive/u/0/folders/1VznnSwisfuygIVBIsRyuqyxxJM1p7kLZ" TargetMode="External"/><Relationship Id="rId1107" Type="http://schemas.openxmlformats.org/officeDocument/2006/relationships/hyperlink" Target="https://docs.google.com/spreadsheets/d/1JKsjegE0AxZ9KvFp_mFhi2B8SlQjg9pcqZB3S7RcRQI/edit?gid=0" TargetMode="External"/><Relationship Id="rId1521" Type="http://schemas.openxmlformats.org/officeDocument/2006/relationships/hyperlink" Target="https://drive.google.com/drive/folders/1xU8H2XRYB3HRVV6Kca0KcsPZPsJKUkuQ?usp=drive_link" TargetMode="External"/><Relationship Id="rId4677" Type="http://schemas.openxmlformats.org/officeDocument/2006/relationships/hyperlink" Target="https://drive.google.com/drive/u/0/folders/1-2NhAcwDkUCOPcF9ZCpWT6qeJfccVbfR" TargetMode="External"/><Relationship Id="rId5728" Type="http://schemas.openxmlformats.org/officeDocument/2006/relationships/hyperlink" Target="https://docs.google.com/spreadsheets/d/1OMofijeoR53EWDc109ohXV434fe2c-PIscMTWB60wSg/edit?gid=826593807" TargetMode="External"/><Relationship Id="rId3279" Type="http://schemas.openxmlformats.org/officeDocument/2006/relationships/hyperlink" Target="https://drive.google.com/drive/u/0/folders/1qt5MzkeBR5P8kktK2p07KR_oh3TG1it9" TargetMode="External"/><Relationship Id="rId3693" Type="http://schemas.openxmlformats.org/officeDocument/2006/relationships/hyperlink" Target="https://shopee.vn/m/VPBankVISA-SPF" TargetMode="External"/><Relationship Id="rId2295" Type="http://schemas.openxmlformats.org/officeDocument/2006/relationships/hyperlink" Target="https://docs.google.com/spreadsheets/d/1SrfOx8Xea0B61knnfpJGFl40avRJfU3RIVubTJwMf6g/edit?gid=477276523" TargetMode="External"/><Relationship Id="rId3346" Type="http://schemas.openxmlformats.org/officeDocument/2006/relationships/hyperlink" Target="https://drive.google.com/drive/u/0/folders/17Ldd_GpHd_2IC7GFjvh684tgvyzjC53q" TargetMode="External"/><Relationship Id="rId4744" Type="http://schemas.openxmlformats.org/officeDocument/2006/relationships/hyperlink" Target="https://docs.google.com/spreadsheets/d/1Gkqvkh-uV9bo_TAYYPphI4SL1SrZy71IfnGgrpXNWH8/edit?gid=1300745950&amp;urp=gmail_link" TargetMode="External"/><Relationship Id="rId267" Type="http://schemas.openxmlformats.org/officeDocument/2006/relationships/hyperlink" Target="https://drive.google.com/drive/folders/1kDPne4Pxhjqn0lAzLt-PjvRQlae_MnS7" TargetMode="External"/><Relationship Id="rId3760" Type="http://schemas.openxmlformats.org/officeDocument/2006/relationships/hyperlink" Target="https://drive.google.com/file/d/1HoHfNbgHs2JAzjOmM3pMSdIjhjgVTT4c/view?usp=sharing" TargetMode="External"/><Relationship Id="rId4811" Type="http://schemas.openxmlformats.org/officeDocument/2006/relationships/hyperlink" Target="https://shopeefood.vn/bo-suu-tap/le-hoi-am-thuc-coca-cola-all-nov-coll" TargetMode="External"/><Relationship Id="rId681" Type="http://schemas.openxmlformats.org/officeDocument/2006/relationships/hyperlink" Target="https://drive.google.com/drive/folders/1T3VwZ8j1hk5UUeH3oUP1BuAmMk4P2g_e" TargetMode="External"/><Relationship Id="rId2362" Type="http://schemas.openxmlformats.org/officeDocument/2006/relationships/hyperlink" Target="https://docs.google.com/spreadsheets/d/1SpTAZfPnhoulb5kemB5xnn_ZUdBowHUUux2uosNOuSk/edit?gid=1460264289" TargetMode="External"/><Relationship Id="rId3413" Type="http://schemas.openxmlformats.org/officeDocument/2006/relationships/hyperlink" Target="https://drive.google.com/drive/u/0/folders/1DcDDz8MWV4tfXfun3k_S_muGuzUqk8Bh" TargetMode="External"/><Relationship Id="rId334" Type="http://schemas.openxmlformats.org/officeDocument/2006/relationships/hyperlink" Target="https://drive.google.com/drive/u/0/folders/1BgdRSqlLRZp8MaV7hLkKRA29xPlxJJmS" TargetMode="External"/><Relationship Id="rId2015" Type="http://schemas.openxmlformats.org/officeDocument/2006/relationships/hyperlink" Target="https://shopee.vn/m/BIDVDEBIT-SPF" TargetMode="External"/><Relationship Id="rId5585" Type="http://schemas.openxmlformats.org/officeDocument/2006/relationships/hyperlink" Target="https://docs.google.com/spreadsheets/d/1xvfgBHdySyJfYR7pIAs1ab2xZjGdGWlo/edit?gid=896267482" TargetMode="External"/><Relationship Id="rId401" Type="http://schemas.openxmlformats.org/officeDocument/2006/relationships/hyperlink" Target="https://drive.google.com/drive/u/0/folders/1YO6ZqyQPo5JnZDmqsR68BpWtrqRewfrO" TargetMode="External"/><Relationship Id="rId1031" Type="http://schemas.openxmlformats.org/officeDocument/2006/relationships/hyperlink" Target="https://docs.google.com/spreadsheets/d/1-EcoXATLQ5_Vul8QJfCf56fiKASkArV-s0mNdxeQQvA/edit?usp=sharing" TargetMode="External"/><Relationship Id="rId4187" Type="http://schemas.openxmlformats.org/officeDocument/2006/relationships/hyperlink" Target="https://docs.google.com/spreadsheets/d/1SrfOx8Xea0B61knnfpJGFl40avRJfU3RIVubTJwMf6g/edit?gid=477276523" TargetMode="External"/><Relationship Id="rId5238" Type="http://schemas.openxmlformats.org/officeDocument/2006/relationships/hyperlink" Target="https://docs.google.com/spreadsheets/d/1v-VOk9jEoQ8q98sN0Eiy-f8odAhvkEb3FzMR_IA8nGM/edit?gid=1560921495" TargetMode="External"/><Relationship Id="rId5652" Type="http://schemas.openxmlformats.org/officeDocument/2006/relationships/hyperlink" Target="https://docs.google.com/spreadsheets/d/1I3fOPo5JYGGKW4Qo81VTELo4HjbSrFku_gDmlFpNrJg/edit?usp=sharing" TargetMode="External"/><Relationship Id="rId4254" Type="http://schemas.openxmlformats.org/officeDocument/2006/relationships/hyperlink" Target="https://drive.google.com/drive/u/0/folders/1dMpoTJnje1429jkq7Ksf_95O9RBKoIfm" TargetMode="External"/><Relationship Id="rId5305" Type="http://schemas.openxmlformats.org/officeDocument/2006/relationships/hyperlink" Target="https://docs.google.com/spreadsheets/d/1MJASlDC1YeX6sgEtzykzTSpTN1Q3FS6_/edit?gid=140450245" TargetMode="External"/><Relationship Id="rId1848" Type="http://schemas.openxmlformats.org/officeDocument/2006/relationships/hyperlink" Target="https://drive.google.com/drive/folders/1xR86-KD3AdRrbOxLLqNJmTZ_4YjZTC11" TargetMode="External"/><Relationship Id="rId3270" Type="http://schemas.openxmlformats.org/officeDocument/2006/relationships/hyperlink" Target="https://docs.google.com/presentation/d/1Dqt4mImIiVVY2_YKtWzGqfXUfrWyfK-_/edit?slide=id.p1" TargetMode="External"/><Relationship Id="rId4321" Type="http://schemas.openxmlformats.org/officeDocument/2006/relationships/hyperlink" Target="https://drive.google.com/file/d/10JUOVF3Kl2Yv5xnfDLYzpTL9UhkzkGif/view?usp=sharing" TargetMode="External"/><Relationship Id="rId191" Type="http://schemas.openxmlformats.org/officeDocument/2006/relationships/hyperlink" Target="https://drive.google.com/drive/folders/1ewzV7IFv63_FFhg5VUlcDrbG7T3u_eck" TargetMode="External"/><Relationship Id="rId1915" Type="http://schemas.openxmlformats.org/officeDocument/2006/relationships/hyperlink" Target="https://drive.google.com/drive/u/0/folders/1YiqeTP254KnKd243SIS_wMMUWr_apC8t" TargetMode="External"/><Relationship Id="rId6079" Type="http://schemas.openxmlformats.org/officeDocument/2006/relationships/hyperlink" Target="https://docs.google.com/spreadsheets/d/1Gkqvkh-uV9bo_TAYYPphI4SL1SrZy71IfnGgrpXNWH8/edit?urp=gmail_link" TargetMode="External"/><Relationship Id="rId5095" Type="http://schemas.openxmlformats.org/officeDocument/2006/relationships/hyperlink" Target="https://docs.google.com/spreadsheets/d/1OMofijeoR53EWDc109ohXV434fe2c-PIscMTWB60wSg/edit?gid=1665461299" TargetMode="External"/><Relationship Id="rId2689" Type="http://schemas.openxmlformats.org/officeDocument/2006/relationships/hyperlink" Target="https://docs.google.com/spreadsheets/d/1OMofijeoR53EWDc109ohXV434fe2c-PIscMTWB60wSg/edit?gid=197773530" TargetMode="External"/><Relationship Id="rId6146" Type="http://schemas.openxmlformats.org/officeDocument/2006/relationships/hyperlink" Target="https://drive.google.com/drive/folders/1ZRCt12kAohiMkkcGEd8e6kC6T_Z7LGRd?usp=drive_link" TargetMode="External"/><Relationship Id="rId2756" Type="http://schemas.openxmlformats.org/officeDocument/2006/relationships/hyperlink" Target="https://docs.google.com/spreadsheets/d/1BOQfqkVFuxa4EAeIqikLNGVs0M3v_AGu998ko9SsEeo/edit?gid=67427" TargetMode="External"/><Relationship Id="rId3807" Type="http://schemas.openxmlformats.org/officeDocument/2006/relationships/hyperlink" Target="https://docs.google.com/spreadsheets/d/1xsEviixVh1cinP-iUeRZUkT08nUuAClJ2ov-BedQSpw/edit?gid=887217737" TargetMode="External"/><Relationship Id="rId5162" Type="http://schemas.openxmlformats.org/officeDocument/2006/relationships/hyperlink" Target="https://drive.google.com/drive/u/0/folders/1IoSDMZkaNx0Ub91Frwv15z4ouWZkC0at" TargetMode="External"/><Relationship Id="rId6213" Type="http://schemas.openxmlformats.org/officeDocument/2006/relationships/hyperlink" Target="https://docs.google.com/spreadsheets/d/1he6KxzPEPZaO8Qo5fnnVUrYtixpokKlG7UlOzjQ6988/edit?gid=1481340089" TargetMode="External"/><Relationship Id="rId728" Type="http://schemas.openxmlformats.org/officeDocument/2006/relationships/hyperlink" Target="https://drive.google.com/drive/folders/1hn6jFjiP6B7pVnhPNzq9hNBABd5km696" TargetMode="External"/><Relationship Id="rId1358" Type="http://schemas.openxmlformats.org/officeDocument/2006/relationships/hyperlink" Target="https://drive.google.com/drive/u/0/folders/1Gq62GRgAqmhYPRivZkuKwCCX-b27lfk1" TargetMode="External"/><Relationship Id="rId1772" Type="http://schemas.openxmlformats.org/officeDocument/2006/relationships/hyperlink" Target="https://docs.google.com/spreadsheets/d/10URHSiHLp8W1ISxWvhuZ_G0sqWYAX0aKkxl8aqEPIcM/edit?gid=1670951307" TargetMode="External"/><Relationship Id="rId2409" Type="http://schemas.openxmlformats.org/officeDocument/2006/relationships/hyperlink" Target="https://drive.google.com/drive/u/0/folders/1-IBY3zdkPBUK4HGD07RukgphUeYRrj4p" TargetMode="External"/><Relationship Id="rId5979" Type="http://schemas.openxmlformats.org/officeDocument/2006/relationships/hyperlink" Target="https://docs.google.com/spreadsheets/d/1wba0DBny0rNygdGQv87KVHLyiIyQo9R25sj7ISlFN7k/edit" TargetMode="External"/><Relationship Id="rId64" Type="http://schemas.openxmlformats.org/officeDocument/2006/relationships/hyperlink" Target="https://drive.google.com/drive/u/0/folders/1XokCF91P-aQRg6tEE6D9Y-dnZcnyft-e" TargetMode="External"/><Relationship Id="rId1425" Type="http://schemas.openxmlformats.org/officeDocument/2006/relationships/hyperlink" Target="https://drive.google.com/drive/folders/19i7x7wdgyoNuQVfmjpHzEuEgSNKJUAx-" TargetMode="External"/><Relationship Id="rId2823" Type="http://schemas.openxmlformats.org/officeDocument/2006/relationships/hyperlink" Target="https://drive.google.com/drive/folders/12h1OSsAYeDfKm4sXGinoZIf-0lyTQH4q?usp=sharing" TargetMode="External"/><Relationship Id="rId4995" Type="http://schemas.openxmlformats.org/officeDocument/2006/relationships/hyperlink" Target="https://drive.google.com/drive/folders/14Phy0Od67KE23ctOyDR75mc4m2zpX1aO?usp=sharing" TargetMode="External"/><Relationship Id="rId2199" Type="http://schemas.openxmlformats.org/officeDocument/2006/relationships/hyperlink" Target="https://docs.google.com/spreadsheets/d/1NP59lUoneJS9Xyh5r9nBrmSZPDyjFcEx-IWo8bPgTPY/edit?gid=1252887099" TargetMode="External"/><Relationship Id="rId3597" Type="http://schemas.openxmlformats.org/officeDocument/2006/relationships/hyperlink" Target="https://drive.google.com/drive/u/0/folders/1Ut8h_dbrgfHZ5yIh8OkYGavlS791moMK" TargetMode="External"/><Relationship Id="rId4648" Type="http://schemas.openxmlformats.org/officeDocument/2006/relationships/hyperlink" Target="https://docs.google.com/spreadsheets/d/1fwXMO7sVsX5UKli_NAdA3TZL8R_5X7LjGgmtEFI1LRk/edit?gid=1038086124" TargetMode="External"/><Relationship Id="rId6070" Type="http://schemas.openxmlformats.org/officeDocument/2006/relationships/hyperlink" Target="https://shopeefood.vn/bo-suu-tap/bat-hung-khoi-cung-Coca-Cola" TargetMode="External"/><Relationship Id="rId3664" Type="http://schemas.openxmlformats.org/officeDocument/2006/relationships/hyperlink" Target="https://docs.google.com/spreadsheets/d/1JKsjegE0AxZ9KvFp_mFhi2B8SlQjg9pcqZB3S7RcRQI/edit?gid=0" TargetMode="External"/><Relationship Id="rId4715" Type="http://schemas.openxmlformats.org/officeDocument/2006/relationships/hyperlink" Target="https://docs.google.com/spreadsheets/d/1ISJZMXejQ5KPm9udklklGDj1ByPeYSfREf6U74Tgk7s/edit?userstoinvite=huyenanh.works%40gmail.com&amp;sharingaction=manageaccess&amp;role=writer&amp;gid=989130246" TargetMode="External"/><Relationship Id="rId585" Type="http://schemas.openxmlformats.org/officeDocument/2006/relationships/hyperlink" Target="https://drive.google.com/drive/folders/1ZtIENFY1ICRccwnr5Hj1Sv5Vc24HEjON" TargetMode="External"/><Relationship Id="rId2266" Type="http://schemas.openxmlformats.org/officeDocument/2006/relationships/hyperlink" Target="https://docs.google.com/spreadsheets/d/1Gkqvkh-uV9bo_TAYYPphI4SL1SrZy71IfnGgrpXNWH8/edit?gid=826533442" TargetMode="External"/><Relationship Id="rId2680" Type="http://schemas.openxmlformats.org/officeDocument/2006/relationships/hyperlink" Target="https://docs.google.com/spreadsheets/d/18nNNMUzK2I2bRzIBegbdjF9o1qa2vte8T2ecKUn9gVs/edit?usp=sharing" TargetMode="External"/><Relationship Id="rId3317" Type="http://schemas.openxmlformats.org/officeDocument/2006/relationships/hyperlink" Target="https://docs.google.com/spreadsheets/d/10YyGpQz0D_L8HZ70peC4yV0VJk51JcwPEPqW-yxPFNs/edit?gid=0" TargetMode="External"/><Relationship Id="rId3731" Type="http://schemas.openxmlformats.org/officeDocument/2006/relationships/hyperlink" Target="https://drive.google.com/drive/u/0/folders/17xdQVkwigkp3m8pRfrS7xAra7nrbN-qO" TargetMode="External"/><Relationship Id="rId238" Type="http://schemas.openxmlformats.org/officeDocument/2006/relationships/hyperlink" Target="https://drive.google.com/drive/u/0/folders/105No3s3SwuAkmKrmAq-Q74OLTvQ3Z1LX" TargetMode="External"/><Relationship Id="rId652" Type="http://schemas.openxmlformats.org/officeDocument/2006/relationships/hyperlink" Target="https://cmckfcvietnam.sharepoint.com/:f:/s/KFC-SHARE-EXTERNAL-MKT-SHARE-EXTERNAL/EvCmKMbA-2lNvlyBTcO4zF4BjU65upcLzOflCMCeTpNemw?e=qd70O9" TargetMode="External"/><Relationship Id="rId1282" Type="http://schemas.openxmlformats.org/officeDocument/2006/relationships/hyperlink" Target="https://drive.google.com/drive/u/0/folders/1XoGyAYqXdTFV-r10qAO58IBrx2lQUWxa" TargetMode="External"/><Relationship Id="rId2333" Type="http://schemas.openxmlformats.org/officeDocument/2006/relationships/hyperlink" Target="https://drive.google.com/drive/u/0/folders/1CXSWKoj4Ill9U1Nldhk57ojoQqcEeRzb" TargetMode="External"/><Relationship Id="rId5489" Type="http://schemas.openxmlformats.org/officeDocument/2006/relationships/hyperlink" Target="https://shopee.vn/m/TCBVISAECODEBIT-SPF" TargetMode="External"/><Relationship Id="rId305" Type="http://schemas.openxmlformats.org/officeDocument/2006/relationships/hyperlink" Target="https://drive.google.com/drive/u/0/folders/1Vao6-zpmszCuJEdXBcsz_RHjQOTLjSaW" TargetMode="External"/><Relationship Id="rId2400" Type="http://schemas.openxmlformats.org/officeDocument/2006/relationships/hyperlink" Target="https://drive.google.com/drive/u/0/folders/1rwHAOTbhrpGl2M-yxqW3Z4hwcnT1_0nM" TargetMode="External"/><Relationship Id="rId5556" Type="http://schemas.openxmlformats.org/officeDocument/2006/relationships/hyperlink" Target="https://drive.google.com/drive/folders/10mL8FOpg-IELXH1r5ZXcK0bbF3HRAcn0?usp=sharing" TargetMode="External"/><Relationship Id="rId1002" Type="http://schemas.openxmlformats.org/officeDocument/2006/relationships/hyperlink" Target="https://docs.google.com/spreadsheets/d/1mkusZaFg1j1O18MiiTdxoS6DawA-rfkl0pTBWeyKUVk/edit?usp=sharing" TargetMode="External"/><Relationship Id="rId4158" Type="http://schemas.openxmlformats.org/officeDocument/2006/relationships/hyperlink" Target="https://drive.google.com/drive/u/0/folders/1Gwk9_XBaGhZQCM_VNmkIwrLq3U1j_VQ9" TargetMode="External"/><Relationship Id="rId5209" Type="http://schemas.openxmlformats.org/officeDocument/2006/relationships/hyperlink" Target="https://docs.google.com/spreadsheets/d/1-_wFrwaaO5VMd8CufB70jfayokz4v8rIZYuFeYmDo2U/edit" TargetMode="External"/><Relationship Id="rId5970" Type="http://schemas.openxmlformats.org/officeDocument/2006/relationships/hyperlink" Target="https://docs.google.com/spreadsheets/d/1-_wFrwaaO5VMd8CufB70jfayokz4v8rIZYuFeYmDo2U/edit?gid=0" TargetMode="External"/><Relationship Id="rId3174" Type="http://schemas.openxmlformats.org/officeDocument/2006/relationships/hyperlink" Target="https://drive.google.com/drive/u/0/folders/1CXSWKoj4Ill9U1Nldhk57ojoQqcEeRzb" TargetMode="External"/><Relationship Id="rId4572" Type="http://schemas.openxmlformats.org/officeDocument/2006/relationships/hyperlink" Target="https://docs.google.com/spreadsheets/d/1Gkqvkh-uV9bo_TAYYPphI4SL1SrZy71IfnGgrpXNWH8/edit?gid=826533442" TargetMode="External"/><Relationship Id="rId5623" Type="http://schemas.openxmlformats.org/officeDocument/2006/relationships/hyperlink" Target="https://docs.google.com/spreadsheets/d/1rpniMJnwnXPit2HCDzQ2_EikmF_13f9j/edit?gid=1992799313" TargetMode="External"/><Relationship Id="rId1819" Type="http://schemas.openxmlformats.org/officeDocument/2006/relationships/hyperlink" Target="https://drive.google.com/drive/folders/1B3kJOgMZ6ULG31aekq0i_h6bA1KYrNr3" TargetMode="External"/><Relationship Id="rId4225" Type="http://schemas.openxmlformats.org/officeDocument/2006/relationships/hyperlink" Target="https://docs.google.com/spreadsheets/d/1fwXMO7sVsX5UKli_NAdA3TZL8R_5X7LjGgmtEFI1LRk/edit?gid=874734074" TargetMode="External"/><Relationship Id="rId2190" Type="http://schemas.openxmlformats.org/officeDocument/2006/relationships/hyperlink" Target="https://drive.google.com/drive/u/0/folders/1ApUVkZv6l6EyWrTjVDJK5UcUtLGVN9Ar" TargetMode="External"/><Relationship Id="rId3241" Type="http://schemas.openxmlformats.org/officeDocument/2006/relationships/hyperlink" Target="https://docs.google.com/spreadsheets/d/1KmfXaYNxTvOqlFm0awngGgwSbAkphKf3/edit" TargetMode="External"/><Relationship Id="rId6397" Type="http://schemas.openxmlformats.org/officeDocument/2006/relationships/hyperlink" Target="https://docs.google.com/spreadsheets/d/1JKsjegE0AxZ9KvFp_mFhi2B8SlQjg9pcqZB3S7RcRQI/edit?gid=0" TargetMode="External"/><Relationship Id="rId162" Type="http://schemas.openxmlformats.org/officeDocument/2006/relationships/hyperlink" Target="https://drive.google.com/drive/folders/1AEFQIvA95_npEssgJqLcbSdiRcXJSKeQ" TargetMode="External"/><Relationship Id="rId979" Type="http://schemas.openxmlformats.org/officeDocument/2006/relationships/hyperlink" Target="https://docs.google.com/spreadsheets/d/1fwXMO7sVsX5UKli_NAdA3TZL8R_5X7LjGgmtEFI1LRk/edit?pli=1&amp;gid=293709000" TargetMode="External"/><Relationship Id="rId5066" Type="http://schemas.openxmlformats.org/officeDocument/2006/relationships/hyperlink" Target="https://drive.google.com/drive/u/0/folders/1iLY8ZL0C2DqPrawckeQ6bpszsFLmYb_k" TargetMode="External"/><Relationship Id="rId5480" Type="http://schemas.openxmlformats.org/officeDocument/2006/relationships/hyperlink" Target="https://docs.google.com/spreadsheets/d/171f1tcAKPX1SHNcJh-oRcWL3Rt8oON56yqBV9EPDf14/edit?gid=0" TargetMode="External"/><Relationship Id="rId6117" Type="http://schemas.openxmlformats.org/officeDocument/2006/relationships/hyperlink" Target="https://docs.google.com/presentation/d/1ZkVytv3FAAx3sO-Y9dYWKhz9Jxv-rssP/edit?slide=id.p1" TargetMode="External"/><Relationship Id="rId4082" Type="http://schemas.openxmlformats.org/officeDocument/2006/relationships/hyperlink" Target="https://drive.google.com/drive/folders/1I26Tdo7nnoz_5S0YKQ-a08KzVHF7loDe" TargetMode="External"/><Relationship Id="rId5133" Type="http://schemas.openxmlformats.org/officeDocument/2006/relationships/hyperlink" Target="https://docs.google.com/spreadsheets/d/1nP8iGRm4KQXtnApxdMHQxVVL8-qJ9UdLInlDPBevDn0/edit?gid=0" TargetMode="External"/><Relationship Id="rId1676" Type="http://schemas.openxmlformats.org/officeDocument/2006/relationships/hyperlink" Target="https://docs.google.com/spreadsheets/d/18nNNMUzK2I2bRzIBegbdjF9o1qa2vte8T2ecKUn9gVs/edit?usp=sharing" TargetMode="External"/><Relationship Id="rId2727" Type="http://schemas.openxmlformats.org/officeDocument/2006/relationships/hyperlink" Target="https://docs.google.com/spreadsheets/d/1JKsjegE0AxZ9KvFp_mFhi2B8SlQjg9pcqZB3S7RcRQI/edit?gid=0" TargetMode="External"/><Relationship Id="rId1329" Type="http://schemas.openxmlformats.org/officeDocument/2006/relationships/hyperlink" Target="https://docs.google.com/spreadsheets/d/1-EcoXATLQ5_Vul8QJfCf56fiKASkArV-s0mNdxeQQvA/edit?usp=sharing" TargetMode="External"/><Relationship Id="rId1743" Type="http://schemas.openxmlformats.org/officeDocument/2006/relationships/hyperlink" Target="https://drive.google.com/drive/u/0/folders/1mPGl_6wl1DJn6Z49bCJoSINAZuxpOq_N" TargetMode="External"/><Relationship Id="rId4899" Type="http://schemas.openxmlformats.org/officeDocument/2006/relationships/hyperlink" Target="https://drive.google.com/drive/folders/1fU--6Y5nus3ay9nCkg5ya2kwVZFDUAf8" TargetMode="External"/><Relationship Id="rId5200" Type="http://schemas.openxmlformats.org/officeDocument/2006/relationships/hyperlink" Target="https://drive.google.com/drive/folders/1e8cKnHeHEW3Bib19-iOkVGXNOMvZIUQm" TargetMode="External"/><Relationship Id="rId35" Type="http://schemas.openxmlformats.org/officeDocument/2006/relationships/hyperlink" Target="https://docs.google.com/spreadsheets/d/10YyGpQz0D_L8HZ70peC4yV0VJk51JcwPEPqW-yxPFNs/edit?gid=0" TargetMode="External"/><Relationship Id="rId1810" Type="http://schemas.openxmlformats.org/officeDocument/2006/relationships/hyperlink" Target="https://docs.google.com/spreadsheets/d/1KmfXaYNxTvOqlFm0awngGgwSbAkphKf3/edit" TargetMode="External"/><Relationship Id="rId4966" Type="http://schemas.openxmlformats.org/officeDocument/2006/relationships/hyperlink" Target="https://docs.google.com/spreadsheets/d/1he6KxzPEPZaO8Qo5fnnVUrYtixpokKlG7UlOzjQ6988/edit?gid=1481340089&amp;urp=gmail_link" TargetMode="External"/><Relationship Id="rId3568" Type="http://schemas.openxmlformats.org/officeDocument/2006/relationships/hyperlink" Target="https://docs.google.com/spreadsheets/d/1iMtk54zuVmIsNSRloLl7t4MAGJP9u6gn-FHon4Vul1I/edit?gid=0" TargetMode="External"/><Relationship Id="rId3982" Type="http://schemas.openxmlformats.org/officeDocument/2006/relationships/hyperlink" Target="https://drive.google.com/drive/u/0/folders/1msZ5V9yMaepFlqgLZNlq4N9CvS-tdDdN" TargetMode="External"/><Relationship Id="rId4619" Type="http://schemas.openxmlformats.org/officeDocument/2006/relationships/hyperlink" Target="https://docs.google.com/spreadsheets/d/1araIWejcg2ho4Cg5omC68KUFFPIA9zku3QZcudN1FM0/edit?gid=629079951" TargetMode="External"/><Relationship Id="rId489" Type="http://schemas.openxmlformats.org/officeDocument/2006/relationships/hyperlink" Target="https://drive.google.com/drive/u/0/folders/17VejdzZmUjw1lSW9JcTfs7uy-lTW7CMo" TargetMode="External"/><Relationship Id="rId2584" Type="http://schemas.openxmlformats.org/officeDocument/2006/relationships/hyperlink" Target="https://shopee.vn/m/NAMABANK-SPF" TargetMode="External"/><Relationship Id="rId3635" Type="http://schemas.openxmlformats.org/officeDocument/2006/relationships/hyperlink" Target="https://drive.google.com/drive/u/0/folders/1WQ4BPwdfOieRu_eQFTG-gXfAkUxsN9iY" TargetMode="External"/><Relationship Id="rId6041" Type="http://schemas.openxmlformats.org/officeDocument/2006/relationships/hyperlink" Target="https://docs.google.com/spreadsheets/d/1GSy762YY4Znqz16BjqNuiLxawvSEL197W-FWIuyvjH4/edit?usp=sharing" TargetMode="External"/><Relationship Id="rId556" Type="http://schemas.openxmlformats.org/officeDocument/2006/relationships/hyperlink" Target="https://drive.google.com/drive/u/0/folders/1REn_hthBMyMge7saKeQlGb0dHar3j8NP" TargetMode="External"/><Relationship Id="rId1186" Type="http://schemas.openxmlformats.org/officeDocument/2006/relationships/hyperlink" Target="https://docs.google.com/spreadsheets/d/1OMofijeoR53EWDc109ohXV434fe2c-PIscMTWB60wSg/edit?gid=197773530" TargetMode="External"/><Relationship Id="rId2237" Type="http://schemas.openxmlformats.org/officeDocument/2006/relationships/hyperlink" Target="https://drive.google.com/drive/folders/1nG-722reT2vOQeb0GfxxcNSgX1AyWRMA" TargetMode="External"/><Relationship Id="rId209" Type="http://schemas.openxmlformats.org/officeDocument/2006/relationships/hyperlink" Target="https://docs.google.com/spreadsheets/d/1vIyV5nTnjhQgdc2a6SajM7dp2H4eL3Sf4K675HHeYoI/edit?gid=37557742" TargetMode="External"/><Relationship Id="rId970" Type="http://schemas.openxmlformats.org/officeDocument/2006/relationships/hyperlink" Target="https://docs.google.com/presentation/d/1Ch6aSG9l_uPuQOHEgACBpeBLoHPWOtCR/edit" TargetMode="External"/><Relationship Id="rId1253" Type="http://schemas.openxmlformats.org/officeDocument/2006/relationships/hyperlink" Target="https://drive.google.com/drive/u/0/folders/107zseTNzYHMYWaEuqSUc3fadWIezI3EA" TargetMode="External"/><Relationship Id="rId2651" Type="http://schemas.openxmlformats.org/officeDocument/2006/relationships/hyperlink" Target="https://docs.google.com/spreadsheets/d/1he6KxzPEPZaO8Qo5fnnVUrYtixpokKlG7UlOzjQ6988/edit?gid=1481340089" TargetMode="External"/><Relationship Id="rId3702" Type="http://schemas.openxmlformats.org/officeDocument/2006/relationships/hyperlink" Target="https://docs.google.com/spreadsheets/d/1fwXMO7sVsX5UKli_NAdA3TZL8R_5X7LjGgmtEFI1LRk/edit?gid=1057150100" TargetMode="External"/><Relationship Id="rId623" Type="http://schemas.openxmlformats.org/officeDocument/2006/relationships/hyperlink" Target="https://drive.google.com/drive/folders/14JFuTHfhG2YFeTMpcgaLqG9Gr1rgKchA" TargetMode="External"/><Relationship Id="rId2304" Type="http://schemas.openxmlformats.org/officeDocument/2006/relationships/hyperlink" Target="https://drive.google.com/drive/u/0/folders/1LdjW2Ho6Ie-OMHtOB_RP02LfviztHg6g" TargetMode="External"/><Relationship Id="rId5874" Type="http://schemas.openxmlformats.org/officeDocument/2006/relationships/hyperlink" Target="https://docs.google.com/spreadsheets/d/1ESyqPEPbXYvsaRIUJsT9-M9l2vcFYhFA5frc-avxVh4/edit?usp=sharing" TargetMode="External"/><Relationship Id="rId1320" Type="http://schemas.openxmlformats.org/officeDocument/2006/relationships/hyperlink" Target="https://docs.google.com/spreadsheets/d/1euYQp41NIB_2slpqUCv3Z1w09uwEDu-KfSVn_xAISmg/edit?gid=2052495473" TargetMode="External"/><Relationship Id="rId4476" Type="http://schemas.openxmlformats.org/officeDocument/2006/relationships/hyperlink" Target="https://drive.google.com/drive/u/0/folders/15gzLxay65dSVDjlBX7gSBan16SJRxjHi" TargetMode="External"/><Relationship Id="rId4890" Type="http://schemas.openxmlformats.org/officeDocument/2006/relationships/hyperlink" Target="https://docs.google.com/spreadsheets/d/1s8D-PPVf-4iH2AXNN6x4ECkKABbUyNrMGFnwf30cyLs/edit?gid=1513785312" TargetMode="External"/><Relationship Id="rId5527" Type="http://schemas.openxmlformats.org/officeDocument/2006/relationships/hyperlink" Target="https://drive.google.com/drive/u/0/folders/1kRjskXoIMtZ6IutK-RmCNcdtc_t3nSyo" TargetMode="External"/><Relationship Id="rId5941" Type="http://schemas.openxmlformats.org/officeDocument/2006/relationships/hyperlink" Target="https://docs.google.com/spreadsheets/d/1ekqf8pPmZthtaOreD84gMkhrGKImS_KBg7-YmvIpkkw/edit?gid=0" TargetMode="External"/><Relationship Id="rId3078" Type="http://schemas.openxmlformats.org/officeDocument/2006/relationships/hyperlink" Target="https://drive.google.com/drive/u/0/folders/1Y_62IirqacagFYZRU92IYSBwPaKtLkrX" TargetMode="External"/><Relationship Id="rId3492" Type="http://schemas.openxmlformats.org/officeDocument/2006/relationships/hyperlink" Target="https://shopee.vn/m/NCB-SPF" TargetMode="External"/><Relationship Id="rId4129" Type="http://schemas.openxmlformats.org/officeDocument/2006/relationships/hyperlink" Target="https://drive.google.com/drive/u/0/folders/1iuagiYjLfj2yxPJJstfLWJUBSiIvBGKg" TargetMode="External"/><Relationship Id="rId4543" Type="http://schemas.openxmlformats.org/officeDocument/2006/relationships/hyperlink" Target="https://docs.google.com/spreadsheets/d/16TMJg-gZ48CwZL0WC06uUPq6HAsJAllOa9rac4ONUW0/edit?usp=sharing" TargetMode="External"/><Relationship Id="rId2094" Type="http://schemas.openxmlformats.org/officeDocument/2006/relationships/hyperlink" Target="https://docs.google.com/spreadsheets/d/1D2zkBdrdcVht5msRgDrZZ_TDfiRDlqXN/edit?gid=1462290969" TargetMode="External"/><Relationship Id="rId3145" Type="http://schemas.openxmlformats.org/officeDocument/2006/relationships/hyperlink" Target="https://drive.google.com/drive/folders/1SlIAmfpcCCQv-WL9XFdSYCDHGXLwzb01?usp=drive_link" TargetMode="External"/><Relationship Id="rId4610" Type="http://schemas.openxmlformats.org/officeDocument/2006/relationships/hyperlink" Target="https://drive.google.com/drive/u/0/folders/1rVEUY3I3nVH3xXaMalAmT-54jaAYrtvQ" TargetMode="External"/><Relationship Id="rId480" Type="http://schemas.openxmlformats.org/officeDocument/2006/relationships/hyperlink" Target="https://drive.google.com/drive/u/0/folders/1-vYoXFgaGYrJ0UEEdj77AvbxDBTJgoLZ" TargetMode="External"/><Relationship Id="rId2161" Type="http://schemas.openxmlformats.org/officeDocument/2006/relationships/hyperlink" Target="https://drive.google.com/drive/folders/1QVa56E8kKntZEevlqjQ6QGwIImK4p43y" TargetMode="External"/><Relationship Id="rId3212" Type="http://schemas.openxmlformats.org/officeDocument/2006/relationships/hyperlink" Target="https://docs.google.com/spreadsheets/d/1SSAswYXtFTZmSN4Ba0kHycjL4ArAw3hIzzhmJw2Rr8Y/edit?usp=sharing" TargetMode="External"/><Relationship Id="rId6368" Type="http://schemas.openxmlformats.org/officeDocument/2006/relationships/hyperlink" Target="https://drive.google.com/drive/u/0/folders/1meOmJl8k5S3TmXVDMLCWjQFXE1UVL03D" TargetMode="External"/><Relationship Id="rId133" Type="http://schemas.openxmlformats.org/officeDocument/2006/relationships/hyperlink" Target="https://docs.google.com/spreadsheets/d/14BhxfEs3iYvqwh_HL4aA6ySHbdt3YR_Q5xyx3W3l7J0/edit?gid=90868706" TargetMode="External"/><Relationship Id="rId5384" Type="http://schemas.openxmlformats.org/officeDocument/2006/relationships/hyperlink" Target="https://docs.google.com/spreadsheets/d/1OMofijeoR53EWDc109ohXV434fe2c-PIscMTWB60wSg/edit?gid=1608466921" TargetMode="External"/><Relationship Id="rId200" Type="http://schemas.openxmlformats.org/officeDocument/2006/relationships/hyperlink" Target="https://drive.google.com/drive/u/0/folders/1PB7feWE6WiiF29Hp5XJ_UtIDW7GMY5UA" TargetMode="External"/><Relationship Id="rId2978" Type="http://schemas.openxmlformats.org/officeDocument/2006/relationships/hyperlink" Target="https://docs.google.com/spreadsheets/d/1SrfOx8Xea0B61knnfpJGFl40avRJfU3RIVubTJwMf6g/edit?gid=477276523" TargetMode="External"/><Relationship Id="rId5037" Type="http://schemas.openxmlformats.org/officeDocument/2006/relationships/hyperlink" Target="https://drive.google.com/drive/folders/17diL0VeW2_PiMy5_VgSD45EjxSXxHvrO?usp=sharing" TargetMode="External"/><Relationship Id="rId1994" Type="http://schemas.openxmlformats.org/officeDocument/2006/relationships/hyperlink" Target="https://docs.google.com/spreadsheets/d/1ESyqPEPbXYvsaRIUJsT9-M9l2vcFYhFA5frc-avxVh4/edit?usp=sharing" TargetMode="External"/><Relationship Id="rId5451" Type="http://schemas.openxmlformats.org/officeDocument/2006/relationships/hyperlink" Target="https://drive.google.com/drive/u/0/folders/1QrrB_50x_OmvSF7mP5B7bOVfkxg_Q3_e" TargetMode="External"/><Relationship Id="rId1647" Type="http://schemas.openxmlformats.org/officeDocument/2006/relationships/hyperlink" Target="https://docs.google.com/spreadsheets/d/1xsEviixVh1cinP-iUeRZUkT08nUuAClJ2ov-BedQSpw/edit?gid=887217737" TargetMode="External"/><Relationship Id="rId4053" Type="http://schemas.openxmlformats.org/officeDocument/2006/relationships/hyperlink" Target="https://docs.google.com/spreadsheets/d/1vIyV5nTnjhQgdc2a6SajM7dp2H4eL3Sf4K675HHeYoI/edit?gid=1579647152" TargetMode="External"/><Relationship Id="rId5104" Type="http://schemas.openxmlformats.org/officeDocument/2006/relationships/hyperlink" Target="https://docs.google.com/spreadsheets/d/1rpniMJnwnXPit2HCDzQ2_EikmF_13f9j/edit?gid=1992799313" TargetMode="External"/><Relationship Id="rId1714" Type="http://schemas.openxmlformats.org/officeDocument/2006/relationships/hyperlink" Target="https://docs.google.com/spreadsheets/d/1xsEviixVh1cinP-iUeRZUkT08nUuAClJ2ov-BedQSpw/edit?gid=887217737" TargetMode="External"/><Relationship Id="rId4120" Type="http://schemas.openxmlformats.org/officeDocument/2006/relationships/hyperlink" Target="https://docs.google.com/spreadsheets/d/1p59_OCU0y33MmHtXsQ_rzx7VmwvFvdhvTuQDiR28r9g/edit?gid=0" TargetMode="External"/><Relationship Id="rId6292" Type="http://schemas.openxmlformats.org/officeDocument/2006/relationships/hyperlink" Target="https://drive.google.com/drive/folders/187tAkIAQgNFiGtV9jmzPyWioPMejxS0w" TargetMode="External"/><Relationship Id="rId2488" Type="http://schemas.openxmlformats.org/officeDocument/2006/relationships/hyperlink" Target="https://drive.google.com/drive/u/0/folders/1zdZGnak8GdrSm2GnYQLJUs_LFBkC39pz" TargetMode="External"/><Relationship Id="rId3886" Type="http://schemas.openxmlformats.org/officeDocument/2006/relationships/hyperlink" Target="https://shopee.vn/m/SHF-SPF" TargetMode="External"/><Relationship Id="rId4937" Type="http://schemas.openxmlformats.org/officeDocument/2006/relationships/hyperlink" Target="https://drive.google.com/drive/folders/1Xy8Clksnx9YqNNKz0tfeGEJX9j2bjOlr?usp=share_link" TargetMode="External"/><Relationship Id="rId3539" Type="http://schemas.openxmlformats.org/officeDocument/2006/relationships/hyperlink" Target="https://drive.google.com/drive/folders/1RQWe41HJnTHVyMgkJyBPHAX9oS8OX3mY" TargetMode="External"/><Relationship Id="rId3953" Type="http://schemas.openxmlformats.org/officeDocument/2006/relationships/hyperlink" Target="https://docs.google.com/spreadsheets/d/1fwXMO7sVsX5UKli_NAdA3TZL8R_5X7LjGgmtEFI1LRk/edit?gid=474432751" TargetMode="External"/><Relationship Id="rId6012" Type="http://schemas.openxmlformats.org/officeDocument/2006/relationships/hyperlink" Target="https://drive.google.com/drive/u/0/folders/1HqAVNiNy2tbJxRfBrTysevnjXpNH22Wv" TargetMode="External"/><Relationship Id="rId874" Type="http://schemas.openxmlformats.org/officeDocument/2006/relationships/hyperlink" Target="https://docs.google.com/spreadsheets/d/1ZPkSTliKlEiNzWIHmnQ_-8rnhudmfW6lnRE05_UE2KQ/edit?gid=1309456675" TargetMode="External"/><Relationship Id="rId2555" Type="http://schemas.openxmlformats.org/officeDocument/2006/relationships/hyperlink" Target="https://docs.google.com/spreadsheets/d/1he6KxzPEPZaO8Qo5fnnVUrYtixpokKlG7UlOzjQ6988/edit?gid=1481340089" TargetMode="External"/><Relationship Id="rId3606" Type="http://schemas.openxmlformats.org/officeDocument/2006/relationships/hyperlink" Target="https://docs.google.com/spreadsheets/d/1bVNVsNBsdFjr0j0eos3rdTnlmUJUybo356Vzo2UaO1o/edit?gid=974049438" TargetMode="External"/><Relationship Id="rId527" Type="http://schemas.openxmlformats.org/officeDocument/2006/relationships/hyperlink" Target="https://docs.google.com/spreadsheets/d/1xvfgBHdySyJfYR7pIAs1ab2xZjGdGWlo/edit?gid=1773673233" TargetMode="External"/><Relationship Id="rId941" Type="http://schemas.openxmlformats.org/officeDocument/2006/relationships/hyperlink" Target="https://docs.google.com/spreadsheets/d/1ag4aDIrdvTYssjZhDXaDa2LlUkdZ_uFywJdg2KjNAEI/edit?usp=sharing" TargetMode="External"/><Relationship Id="rId1157" Type="http://schemas.openxmlformats.org/officeDocument/2006/relationships/hyperlink" Target="https://drive.google.com/drive/u/0/folders/1MWaByvKiDDOEY4dQqahCo3VkO3rbpe68" TargetMode="External"/><Relationship Id="rId1571" Type="http://schemas.openxmlformats.org/officeDocument/2006/relationships/hyperlink" Target="https://drive.google.com/drive/u/0/folders/1nSzal8iGsMPAdcTSlFKZpDgwT04RFgFm" TargetMode="External"/><Relationship Id="rId2208" Type="http://schemas.openxmlformats.org/officeDocument/2006/relationships/hyperlink" Target="https://drive.google.com/drive/u/0/folders/1cFsJP7nXHnV68Uz5oBj-A2eS8EMTNMCO" TargetMode="External"/><Relationship Id="rId2622" Type="http://schemas.openxmlformats.org/officeDocument/2006/relationships/hyperlink" Target="https://drive.google.com/drive/u/0/folders/1TQd3n8DTav4zcua83ym7CFAlWqDQTFZW" TargetMode="External"/><Relationship Id="rId5778" Type="http://schemas.openxmlformats.org/officeDocument/2006/relationships/hyperlink" Target="https://drive.google.com/drive/folders/1djBq1J_8BcwUNwN3N_TOS7RjoKkrJrNH" TargetMode="External"/><Relationship Id="rId1224" Type="http://schemas.openxmlformats.org/officeDocument/2006/relationships/hyperlink" Target="https://drive.google.com/drive/u/0/folders/1Z0gk99aq1EylbrrT1CjQahKhfHFJow6x" TargetMode="External"/><Relationship Id="rId4794" Type="http://schemas.openxmlformats.org/officeDocument/2006/relationships/hyperlink" Target="https://docs.google.com/spreadsheets/d/1OMofijeoR53EWDc109ohXV434fe2c-PIscMTWB60wSg/edit?gid=1463714887" TargetMode="External"/><Relationship Id="rId5845" Type="http://schemas.openxmlformats.org/officeDocument/2006/relationships/hyperlink" Target="https://shopee.vn/m/LpbankOct25-SPF" TargetMode="External"/><Relationship Id="rId3396" Type="http://schemas.openxmlformats.org/officeDocument/2006/relationships/hyperlink" Target="https://docs.google.com/spreadsheets/d/1p59_OCU0y33MmHtXsQ_rzx7VmwvFvdhvTuQDiR28r9g/edit?gid=0" TargetMode="External"/><Relationship Id="rId4447" Type="http://schemas.openxmlformats.org/officeDocument/2006/relationships/hyperlink" Target="https://drive.google.com/drive/folders/1zObK30YYLUNyfYc2LHzNxK8QkM23RhMO" TargetMode="External"/><Relationship Id="rId3049" Type="http://schemas.openxmlformats.org/officeDocument/2006/relationships/hyperlink" Target="https://docs.google.com/spreadsheets/d/1p59_OCU0y33MmHtXsQ_rzx7VmwvFvdhvTuQDiR28r9g/edit?gid=0" TargetMode="External"/><Relationship Id="rId3463" Type="http://schemas.openxmlformats.org/officeDocument/2006/relationships/hyperlink" Target="https://docs.google.com/spreadsheets/d/1fwXMO7sVsX5UKli_NAdA3TZL8R_5X7LjGgmtEFI1LRk/edit?gid=676263406" TargetMode="External"/><Relationship Id="rId4861" Type="http://schemas.openxmlformats.org/officeDocument/2006/relationships/hyperlink" Target="https://drive.google.com/drive/folders/1R43SvxBwe5mMUDCdyc-6jCkhhB6ptQpv?usp=drive_link" TargetMode="External"/><Relationship Id="rId5912" Type="http://schemas.openxmlformats.org/officeDocument/2006/relationships/hyperlink" Target="https://docs.google.com/spreadsheets/d/1D2zkBdrdcVht5msRgDrZZ_TDfiRDlqXN/edit?gid=1462290969" TargetMode="External"/><Relationship Id="rId384" Type="http://schemas.openxmlformats.org/officeDocument/2006/relationships/hyperlink" Target="https://drive.google.com/drive/u/0/folders/1Q1sKGiUz_s1sSd76TCCo9Rssx9Xkuyn3" TargetMode="External"/><Relationship Id="rId2065" Type="http://schemas.openxmlformats.org/officeDocument/2006/relationships/hyperlink" Target="https://cmckfcvietnam.sharepoint.com/:f:/s/KFC-SHARE-EXTERNAL-MKT-SHARE-EXTERNAL/EvCmKMbA-2lNvlyBTcO4zF4BjU65upcLzOflCMCeTpNemw?e=qd70O9" TargetMode="External"/><Relationship Id="rId3116" Type="http://schemas.openxmlformats.org/officeDocument/2006/relationships/hyperlink" Target="https://drive.google.com/drive/u/0/folders/16kJpRtVaEQ0C-hGMlAOPpKB5GDw6sHwZ" TargetMode="External"/><Relationship Id="rId4514" Type="http://schemas.openxmlformats.org/officeDocument/2006/relationships/hyperlink" Target="https://drive.google.com/drive/u/0/folders/1LMLN-XiGYruEWd99Ono0KxknlhN_3Hjw" TargetMode="External"/><Relationship Id="rId1081" Type="http://schemas.openxmlformats.org/officeDocument/2006/relationships/hyperlink" Target="https://drive.google.com/drive/u/0/folders/1ryrJ194XxHFPFB86XTMXR4BgfoOuM9vM" TargetMode="External"/><Relationship Id="rId3530" Type="http://schemas.openxmlformats.org/officeDocument/2006/relationships/hyperlink" Target="https://docs.google.com/spreadsheets/d/1D2zkBdrdcVht5msRgDrZZ_TDfiRDlqXN/edit?gid=1462290969" TargetMode="External"/><Relationship Id="rId451" Type="http://schemas.openxmlformats.org/officeDocument/2006/relationships/hyperlink" Target="https://drive.google.com/drive/folders/1xAR89sm_N2YCYtqtKjDD9J9i8MPQgNCi" TargetMode="External"/><Relationship Id="rId2132" Type="http://schemas.openxmlformats.org/officeDocument/2006/relationships/hyperlink" Target="https://docs.google.com/spreadsheets/d/1vIyV5nTnjhQgdc2a6SajM7dp2H4eL3Sf4K675HHeYoI/edit?gid=37557742" TargetMode="External"/><Relationship Id="rId5288" Type="http://schemas.openxmlformats.org/officeDocument/2006/relationships/hyperlink" Target="https://drive.google.com/drive/folders/1yO3B4oCSw_N7mrDhH7AMWQP2T0bQS3B4" TargetMode="External"/><Relationship Id="rId6339" Type="http://schemas.openxmlformats.org/officeDocument/2006/relationships/hyperlink" Target="https://docs.google.com/spreadsheets/d/1EjVpc4jtVJzu-gDSSwRSmyQ7EQaN5dgJjppAJyMlcy8/edit?gid=1321387126" TargetMode="External"/><Relationship Id="rId104" Type="http://schemas.openxmlformats.org/officeDocument/2006/relationships/hyperlink" Target="https://drive.google.com/drive/u/0/folders/1a-Kno9j6xWMgrIf1RSkIWoP7WP_qifLu" TargetMode="External"/><Relationship Id="rId1898" Type="http://schemas.openxmlformats.org/officeDocument/2006/relationships/hyperlink" Target="https://docs.google.com/spreadsheets/d/1mkusZaFg1j1O18MiiTdxoS6DawA-rfkl0pTBWeyKUVk/edit?usp=sharing" TargetMode="External"/><Relationship Id="rId2949" Type="http://schemas.openxmlformats.org/officeDocument/2006/relationships/hyperlink" Target="https://shopee.vn/m/VPBankCredit-SPF" TargetMode="External"/><Relationship Id="rId5355" Type="http://schemas.openxmlformats.org/officeDocument/2006/relationships/hyperlink" Target="https://docs.google.com/spreadsheets/d/1KmfXaYNxTvOqlFm0awngGgwSbAkphKf3/edit" TargetMode="External"/><Relationship Id="rId6406" Type="http://schemas.openxmlformats.org/officeDocument/2006/relationships/hyperlink" Target="https://drive.google.com/drive/u/0/folders/1gtQovqbxJVJNs9Di_t1mEN6BvxXbpE7f" TargetMode="External"/><Relationship Id="rId4371" Type="http://schemas.openxmlformats.org/officeDocument/2006/relationships/hyperlink" Target="https://drive.google.com/drive/folders/16EQcXYHV8EvPwJp4gj5CsB4iIu5AAjUP" TargetMode="External"/><Relationship Id="rId5008" Type="http://schemas.openxmlformats.org/officeDocument/2006/relationships/hyperlink" Target="https://docs.google.com/spreadsheets/d/1RwJlZzYteFzU7F__rsAF3Zcq9x4AkBr-c6LYQKWd-dQ/edit?usp=sharing" TargetMode="External"/><Relationship Id="rId5422" Type="http://schemas.openxmlformats.org/officeDocument/2006/relationships/hyperlink" Target="https://drive.google.com/drive/u/0/folders/1HqAVNiNy2tbJxRfBrTysevnjXpNH22Wv" TargetMode="External"/><Relationship Id="rId1965" Type="http://schemas.openxmlformats.org/officeDocument/2006/relationships/hyperlink" Target="https://drive.google.com/drive/u/0/folders/1RvKFPRIhQPfu6vy8jvjlsdAEK4O7zE48" TargetMode="External"/><Relationship Id="rId4024" Type="http://schemas.openxmlformats.org/officeDocument/2006/relationships/hyperlink" Target="https://docs.google.com/spreadsheets/d/1hH2wOMnX04Ofy2zaIB_BxzgG3Ficv5hRMZADqiYVuXg/edit" TargetMode="External"/><Relationship Id="rId1618" Type="http://schemas.openxmlformats.org/officeDocument/2006/relationships/hyperlink" Target="https://drive.google.com/drive/folders/1ilGZ0Cdb0zNLZBJJd4QTDPw9m5QVTBmx" TargetMode="External"/><Relationship Id="rId3040" Type="http://schemas.openxmlformats.org/officeDocument/2006/relationships/hyperlink" Target="https://drive.google.com/drive/folders/1qxzTTTETxlpMkjqQ48I2tAoyrOn1gUgN" TargetMode="External"/><Relationship Id="rId6196" Type="http://schemas.openxmlformats.org/officeDocument/2006/relationships/hyperlink" Target="https://docs.google.com/spreadsheets/d/1OMofijeoR53EWDc109ohXV434fe2c-PIscMTWB60wSg/edit?gid=1665461299" TargetMode="External"/><Relationship Id="rId3857" Type="http://schemas.openxmlformats.org/officeDocument/2006/relationships/hyperlink" Target="https://docs.google.com/spreadsheets/d/1fwXMO7sVsX5UKli_NAdA3TZL8R_5X7LjGgmtEFI1LRk/edit?gid=884046663" TargetMode="External"/><Relationship Id="rId4908" Type="http://schemas.openxmlformats.org/officeDocument/2006/relationships/hyperlink" Target="https://drive.google.com/drive/u/0/folders/1Y_WqGt9yX9CPKFjqr_qz-DUGHkWRlapo" TargetMode="External"/><Relationship Id="rId6263" Type="http://schemas.openxmlformats.org/officeDocument/2006/relationships/hyperlink" Target="https://docs.google.com/spreadsheets/d/1BOQfqkVFuxa4EAeIqikLNGVs0M3v_AGu998ko9SsEeo/edit?gid=67427" TargetMode="External"/><Relationship Id="rId778" Type="http://schemas.openxmlformats.org/officeDocument/2006/relationships/hyperlink" Target="https://drive.google.com/drive/u/0/folders/1xGyPZEW7s7J0Gz8GmmlsVgEMUH_hqkgk" TargetMode="External"/><Relationship Id="rId2459" Type="http://schemas.openxmlformats.org/officeDocument/2006/relationships/hyperlink" Target="https://drive.google.com/drive/folders/16TmW-B1Ia1RK2GrkYxjq7-etWAwDFwGA" TargetMode="External"/><Relationship Id="rId2873" Type="http://schemas.openxmlformats.org/officeDocument/2006/relationships/hyperlink" Target="https://drive.google.com/drive/folders/1jvDu-VpBp70MH1YKKZeZaMZfoXyutn2z" TargetMode="External"/><Relationship Id="rId3924" Type="http://schemas.openxmlformats.org/officeDocument/2006/relationships/hyperlink" Target="https://docs.google.com/spreadsheets/d/1D2zkBdrdcVht5msRgDrZZ_TDfiRDlqXN/edit?gid=1462290969" TargetMode="External"/><Relationship Id="rId6330" Type="http://schemas.openxmlformats.org/officeDocument/2006/relationships/hyperlink" Target="https://docs.google.com/spreadsheets/d/1OMofijeoR53EWDc109ohXV434fe2c-PIscMTWB60wSg/edit?gid=826593807" TargetMode="External"/><Relationship Id="rId845" Type="http://schemas.openxmlformats.org/officeDocument/2006/relationships/hyperlink" Target="https://docs.google.com/spreadsheets/d/1fwXMO7sVsX5UKli_NAdA3TZL8R_5X7LjGgmtEFI1LRk/edit?pli=1&amp;gid=43778728" TargetMode="External"/><Relationship Id="rId1475" Type="http://schemas.openxmlformats.org/officeDocument/2006/relationships/hyperlink" Target="https://docs.google.com/spreadsheets/d/1ATdlZXQpruJ1C_u7Ro4tsRA3KkL3v089XP_60ITjGaM/edit?usp=sharing" TargetMode="External"/><Relationship Id="rId2526" Type="http://schemas.openxmlformats.org/officeDocument/2006/relationships/hyperlink" Target="https://drive.google.com/drive/u/0/folders/1Jo3yLeBlcHRD8GWgNX-wU3EP6Zp4Fjx_" TargetMode="External"/><Relationship Id="rId1128" Type="http://schemas.openxmlformats.org/officeDocument/2006/relationships/hyperlink" Target="https://drive.google.com/drive/u/0/folders/18q4CDPHzcPCH35udEq2oXj8FU-2zi5KK" TargetMode="External"/><Relationship Id="rId1542" Type="http://schemas.openxmlformats.org/officeDocument/2006/relationships/hyperlink" Target="https://drive.google.com/drive/folders/114puMtWqRa-wYeYeSBs1uBH2jmGbFVTa" TargetMode="External"/><Relationship Id="rId2940" Type="http://schemas.openxmlformats.org/officeDocument/2006/relationships/hyperlink" Target="https://drive.google.com/drive/folders/10I3WYQBucJ0AzCbNPwklcHBj-2RwiciR" TargetMode="External"/><Relationship Id="rId4698" Type="http://schemas.openxmlformats.org/officeDocument/2006/relationships/hyperlink" Target="https://docs.google.com/spreadsheets/d/1-vwhQd6LlryTsONeQxcGhIllCjnf-5Cd/edit?gid=1033238192&amp;urp=gmail_link" TargetMode="External"/><Relationship Id="rId5749" Type="http://schemas.openxmlformats.org/officeDocument/2006/relationships/hyperlink" Target="https://drive.google.com/drive/folders/1Dj3IiG_V_mLGEt-BMArDZd_gfiUYfY6K" TargetMode="External"/><Relationship Id="rId912" Type="http://schemas.openxmlformats.org/officeDocument/2006/relationships/hyperlink" Target="https://docs.google.com/spreadsheets/d/1KmfXaYNxTvOqlFm0awngGgwSbAkphKf3/edit" TargetMode="External"/><Relationship Id="rId4765" Type="http://schemas.openxmlformats.org/officeDocument/2006/relationships/hyperlink" Target="https://docs.google.com/spreadsheets/d/16riwqkm-5tCQ4nxmiFw6M8ebxdHQO6nznVJgWRDXeo0/edit?gid=0" TargetMode="External"/><Relationship Id="rId5816" Type="http://schemas.openxmlformats.org/officeDocument/2006/relationships/hyperlink" Target="https://docs.google.com/spreadsheets/d/1s8D-PPVf-4iH2AXNN6x4ECkKABbUyNrMGFnwf30cyLs/edit?gid=1513785312" TargetMode="External"/><Relationship Id="rId288" Type="http://schemas.openxmlformats.org/officeDocument/2006/relationships/hyperlink" Target="https://drive.google.com/drive/u/0/folders/1ZEeDtMUkeCgSY-MKIQGdbVnfSir8W4hE" TargetMode="External"/><Relationship Id="rId3367" Type="http://schemas.openxmlformats.org/officeDocument/2006/relationships/hyperlink" Target="https://drive.google.com/drive/folders/1CdHtPMbnhC5T8xNj1Z-mZoeVqIfcBFqn" TargetMode="External"/><Relationship Id="rId3781" Type="http://schemas.openxmlformats.org/officeDocument/2006/relationships/hyperlink" Target="https://docs.google.com/spreadsheets/d/171f1tcAKPX1SHNcJh-oRcWL3Rt8oON56yqBV9EPDf14/edit?gid=0" TargetMode="External"/><Relationship Id="rId4418" Type="http://schemas.openxmlformats.org/officeDocument/2006/relationships/hyperlink" Target="https://drive.google.com/drive/u/0/folders/12i-EgPNST_Kt1Da79W-Ucq6nKMdoCCQP" TargetMode="External"/><Relationship Id="rId4832" Type="http://schemas.openxmlformats.org/officeDocument/2006/relationships/hyperlink" Target="https://shopee.vn/m/BIDVJCB-SPF" TargetMode="External"/><Relationship Id="rId2383" Type="http://schemas.openxmlformats.org/officeDocument/2006/relationships/hyperlink" Target="https://docs.google.com/spreadsheets/d/1p59_OCU0y33MmHtXsQ_rzx7VmwvFvdhvTuQDiR28r9g/edit?gid=0" TargetMode="External"/><Relationship Id="rId3434" Type="http://schemas.openxmlformats.org/officeDocument/2006/relationships/hyperlink" Target="https://docs.google.com/spreadsheets/d/1KmfXaYNxTvOqlFm0awngGgwSbAkphKf3/edit" TargetMode="External"/><Relationship Id="rId355" Type="http://schemas.openxmlformats.org/officeDocument/2006/relationships/hyperlink" Target="https://drive.google.com/drive/folders/1NTcAJOWs4O7wHSuJZo_aL8ekopKkYtLw" TargetMode="External"/><Relationship Id="rId2036" Type="http://schemas.openxmlformats.org/officeDocument/2006/relationships/hyperlink" Target="https://drive.google.com/drive/folders/1zztTm-fnjReqJnmmYFv3w14JRNlvORN5" TargetMode="External"/><Relationship Id="rId2450" Type="http://schemas.openxmlformats.org/officeDocument/2006/relationships/hyperlink" Target="https://drive.google.com/drive/u/0/folders/1IbpwPen7Ucjwf68MtFIpsrsEcRRE2A20" TargetMode="External"/><Relationship Id="rId3501" Type="http://schemas.openxmlformats.org/officeDocument/2006/relationships/hyperlink" Target="https://drive.google.com/drive/folders/15vQMNKMaMR8nso35AO3BaQCEkFaGe0a0?usp=drive_link" TargetMode="External"/><Relationship Id="rId422" Type="http://schemas.openxmlformats.org/officeDocument/2006/relationships/hyperlink" Target="https://docs.google.com/spreadsheets/d/1SpTAZfPnhoulb5kemB5xnn_ZUdBowHUUux2uosNOuSk/edit?gid=1460264289" TargetMode="External"/><Relationship Id="rId1052" Type="http://schemas.openxmlformats.org/officeDocument/2006/relationships/hyperlink" Target="https://docs.google.com/spreadsheets/d/1v-VOk9jEoQ8q98sN0Eiy-f8odAhvkEb3FzMR_IA8nGM/edit?gid=1560921495" TargetMode="External"/><Relationship Id="rId2103" Type="http://schemas.openxmlformats.org/officeDocument/2006/relationships/hyperlink" Target="https://drive.google.com/drive/folders/1mtccA4RZmI0JWycm5gjtQAghweTKHve1" TargetMode="External"/><Relationship Id="rId5259" Type="http://schemas.openxmlformats.org/officeDocument/2006/relationships/hyperlink" Target="https://drive.google.com/drive/u/0/folders/1Z6RGZFbYKuI6BsCRtOTGKV1s21g4YAA6" TargetMode="External"/><Relationship Id="rId5673" Type="http://schemas.openxmlformats.org/officeDocument/2006/relationships/hyperlink" Target="https://docs.google.com/spreadsheets/d/10URHSiHLp8W1ISxWvhuZ_G0sqWYAX0aKkxl8aqEPIcM/edit?gid=1670951307" TargetMode="External"/><Relationship Id="rId4275" Type="http://schemas.openxmlformats.org/officeDocument/2006/relationships/hyperlink" Target="https://docs.google.com/spreadsheets/d/1CHx0PGWd3b2i6_cQOllSay3xxUsUwKKG9JAk3WrXJEo/edit?usp=sharing" TargetMode="External"/><Relationship Id="rId5326" Type="http://schemas.openxmlformats.org/officeDocument/2006/relationships/hyperlink" Target="https://drive.google.com/drive/folders/1raiKWKoHwx4oo0K1nX0QE2UOT29CBmcF" TargetMode="External"/><Relationship Id="rId1869" Type="http://schemas.openxmlformats.org/officeDocument/2006/relationships/hyperlink" Target="https://drive.google.com/drive/u/0/folders/1T4cYHIdeUwzZxcnK6pEJg3d23mnQGVGS" TargetMode="External"/><Relationship Id="rId3291" Type="http://schemas.openxmlformats.org/officeDocument/2006/relationships/hyperlink" Target="https://docs.google.com/spreadsheets/d/1-_wFrwaaO5VMd8CufB70jfayokz4v8rIZYuFeYmDo2U/edit" TargetMode="External"/><Relationship Id="rId5740" Type="http://schemas.openxmlformats.org/officeDocument/2006/relationships/hyperlink" Target="https://docs.google.com/spreadsheets/d/1he6KxzPEPZaO8Qo5fnnVUrYtixpokKlG7UlOzjQ6988/edit?gid=1481340089" TargetMode="External"/><Relationship Id="rId1936" Type="http://schemas.openxmlformats.org/officeDocument/2006/relationships/hyperlink" Target="https://drive.google.com/drive/u/0/folders/1Y8cS4Xt3vfGlyX84Tekm-ipTuuT_fNFM" TargetMode="External"/><Relationship Id="rId4342" Type="http://schemas.openxmlformats.org/officeDocument/2006/relationships/hyperlink" Target="https://drive.google.com/drive/u/0/folders/15AqkPggY4j_vHjSH_tWYfVDoivoOHX0_" TargetMode="External"/><Relationship Id="rId3011" Type="http://schemas.openxmlformats.org/officeDocument/2006/relationships/hyperlink" Target="https://drive.google.com/drive/u/0/folders/1ROFnzdgLnEspgJgkHyYPpmlqy_DCIQUt" TargetMode="External"/><Relationship Id="rId6167" Type="http://schemas.openxmlformats.org/officeDocument/2006/relationships/hyperlink" Target="https://docs.google.com/spreadsheets/d/178zTbhvfQEkOuNAMfHHdmUaLzGX86ZZUeIlNy7DQf8w/edit?gid=1290095009" TargetMode="External"/><Relationship Id="rId2777" Type="http://schemas.openxmlformats.org/officeDocument/2006/relationships/hyperlink" Target="https://drive.google.com/drive/u/0/folders/1xQ9Gyr2V3C_04Sm3tgqXP6Mpu7dbQvM6" TargetMode="External"/><Relationship Id="rId5183" Type="http://schemas.openxmlformats.org/officeDocument/2006/relationships/hyperlink" Target="https://docs.google.com/spreadsheets/d/1ISJZMXejQ5KPm9udklklGDj1ByPeYSfREf6U74Tgk7s/edit?userstoinvite=huyenanh.works%40gmail.com&amp;sharingaction=manageaccess&amp;role=writer&amp;gid=989130246" TargetMode="External"/><Relationship Id="rId6234" Type="http://schemas.openxmlformats.org/officeDocument/2006/relationships/hyperlink" Target="https://docs.google.com/spreadsheets/d/1kKFqWBJ02Uxd63Z8n1KxuxBZPrlmUT1GTwXwJViPdfg/edit?gid=0" TargetMode="External"/><Relationship Id="rId749" Type="http://schemas.openxmlformats.org/officeDocument/2006/relationships/hyperlink" Target="https://docs.google.com/spreadsheets/d/1Gkqvkh-uV9bo_TAYYPphI4SL1SrZy71IfnGgrpXNWH8/edit?gid=826533442" TargetMode="External"/><Relationship Id="rId1379" Type="http://schemas.openxmlformats.org/officeDocument/2006/relationships/hyperlink" Target="https://docs.google.com/spreadsheets/d/1OMofijeoR53EWDc109ohXV434fe2c-PIscMTWB60wSg/edit?gid=2093629669" TargetMode="External"/><Relationship Id="rId3828" Type="http://schemas.openxmlformats.org/officeDocument/2006/relationships/hyperlink" Target="https://drive.google.com/drive/u/0/folders/19U_ZhM-gf36JZW8DSMNKSsWdpj9BygdQ" TargetMode="External"/><Relationship Id="rId5250" Type="http://schemas.openxmlformats.org/officeDocument/2006/relationships/hyperlink" Target="https://drive.google.com/drive/u/0/folders/1poh1slwfVmyqgeryCVCWO_m2HBKWXggW" TargetMode="External"/><Relationship Id="rId6301" Type="http://schemas.openxmlformats.org/officeDocument/2006/relationships/hyperlink" Target="https://docs.google.com/spreadsheets/d/1ISJZMXejQ5KPm9udklklGDj1ByPeYSfREf6U74Tgk7s/edit?gid=989130246" TargetMode="External"/><Relationship Id="rId1793" Type="http://schemas.openxmlformats.org/officeDocument/2006/relationships/hyperlink" Target="https://drive.google.com/drive/folders/1mtccA4RZmI0JWycm5gjtQAghweTKHve1" TargetMode="External"/><Relationship Id="rId2844" Type="http://schemas.openxmlformats.org/officeDocument/2006/relationships/hyperlink" Target="https://drive.google.com/drive/u/0/folders/1X2tlMSskODRe3dq5dHGujewPSXrDc50B" TargetMode="External"/><Relationship Id="rId85" Type="http://schemas.openxmlformats.org/officeDocument/2006/relationships/hyperlink" Target="https://docs.google.com/spreadsheets/d/1KmfXaYNxTvOqlFm0awngGgwSbAkphKf3/edit" TargetMode="External"/><Relationship Id="rId816" Type="http://schemas.openxmlformats.org/officeDocument/2006/relationships/hyperlink" Target="https://drive.google.com/drive/folders/1JdAQMOTllU2PdUPTP-EAe9nHYfqxOx2p?usp=sharing" TargetMode="External"/><Relationship Id="rId1446" Type="http://schemas.openxmlformats.org/officeDocument/2006/relationships/hyperlink" Target="https://drive.google.com/drive/u/0/folders/1sU0Mblaf_nyThnOk5ueCkMDbjbDJESfW" TargetMode="External"/><Relationship Id="rId1860" Type="http://schemas.openxmlformats.org/officeDocument/2006/relationships/hyperlink" Target="https://docs.google.com/spreadsheets/d/1BOQfqkVFuxa4EAeIqikLNGVs0M3v_AGu998ko9SsEeo/edit?gid=67427" TargetMode="External"/><Relationship Id="rId2911" Type="http://schemas.openxmlformats.org/officeDocument/2006/relationships/hyperlink" Target="https://docs.google.com/spreadsheets/d/1fwXMO7sVsX5UKli_NAdA3TZL8R_5X7LjGgmtEFI1LRk/edit?pli=1&amp;gid=1236195873" TargetMode="External"/><Relationship Id="rId1513" Type="http://schemas.openxmlformats.org/officeDocument/2006/relationships/hyperlink" Target="https://drive.google.com/drive/folders/14JFuTHfhG2YFeTMpcgaLqG9Gr1rgKchA" TargetMode="External"/><Relationship Id="rId4669" Type="http://schemas.openxmlformats.org/officeDocument/2006/relationships/hyperlink" Target="https://docs.google.com/spreadsheets/d/1rpniMJnwnXPit2HCDzQ2_EikmF_13f9j/edit?gid=1992799313" TargetMode="External"/><Relationship Id="rId3685" Type="http://schemas.openxmlformats.org/officeDocument/2006/relationships/hyperlink" Target="https://drive.google.com/drive/u/0/folders/1BEsTx0L13x1BM8V83PhlYNJ-sxuGgaCe" TargetMode="External"/><Relationship Id="rId4736" Type="http://schemas.openxmlformats.org/officeDocument/2006/relationships/hyperlink" Target="https://drive.google.com/drive/u/0/folders/1iLY8ZL0C2DqPrawckeQ6bpszsFLmYb_k" TargetMode="External"/><Relationship Id="rId6091" Type="http://schemas.openxmlformats.org/officeDocument/2006/relationships/hyperlink" Target="https://docs.google.com/spreadsheets/d/1OMofijeoR53EWDc109ohXV434fe2c-PIscMTWB60wSg/edit?gid=1463714887" TargetMode="External"/><Relationship Id="rId2287" Type="http://schemas.openxmlformats.org/officeDocument/2006/relationships/hyperlink" Target="https://docs.google.com/spreadsheets/d/1MJASlDC1YeX6sgEtzykzTSpTN1Q3FS6_/edit?gid=140450245" TargetMode="External"/><Relationship Id="rId3338" Type="http://schemas.openxmlformats.org/officeDocument/2006/relationships/hyperlink" Target="https://docs.google.com/spreadsheets/d/1BOQfqkVFuxa4EAeIqikLNGVs0M3v_AGu998ko9SsEeo/edit?gid=1593232131" TargetMode="External"/><Relationship Id="rId3752" Type="http://schemas.openxmlformats.org/officeDocument/2006/relationships/hyperlink" Target="https://drive.google.com/drive/folders/1zDK0daYfzyQlx7uZmKnuVZ6iUW9zSZPb" TargetMode="External"/><Relationship Id="rId259" Type="http://schemas.openxmlformats.org/officeDocument/2006/relationships/hyperlink" Target="https://drive.google.com/drive/folders/16TmW-B1Ia1RK2GrkYxjq7-etWAwDFwGA" TargetMode="External"/><Relationship Id="rId673" Type="http://schemas.openxmlformats.org/officeDocument/2006/relationships/hyperlink" Target="https://drive.google.com/drive/folders/16TmW-B1Ia1RK2GrkYxjq7-etWAwDFwGA" TargetMode="External"/><Relationship Id="rId2354" Type="http://schemas.openxmlformats.org/officeDocument/2006/relationships/hyperlink" Target="https://docs.google.com/spreadsheets/d/1KmfXaYNxTvOqlFm0awngGgwSbAkphKf3/edit" TargetMode="External"/><Relationship Id="rId3405" Type="http://schemas.openxmlformats.org/officeDocument/2006/relationships/hyperlink" Target="https://drive.google.com/file/d/1tABMEfYO184OR2ECPaq_TwxfRNOpNi4h/view?usp=drive_link" TargetMode="External"/><Relationship Id="rId4803" Type="http://schemas.openxmlformats.org/officeDocument/2006/relationships/hyperlink" Target="https://docs.google.com/spreadsheets/d/10i_zdjAXwVOqYElFIscScS5z3cM0OCHwlOjIZOIiZI8/edit?gid=773103131" TargetMode="External"/><Relationship Id="rId326" Type="http://schemas.openxmlformats.org/officeDocument/2006/relationships/hyperlink" Target="https://docs.google.com/spreadsheets/d/1Wf-xibkNBYTHTGTDoXy8ZpHMWWFWjZkQkN_h-PhYPsE/edit?gid=1593213333" TargetMode="External"/><Relationship Id="rId1370" Type="http://schemas.openxmlformats.org/officeDocument/2006/relationships/hyperlink" Target="https://docs.google.com/spreadsheets/d/1s8D-PPVf-4iH2AXNN6x4ECkKABbUyNrMGFnwf30cyLs/edit?gid=1513785312" TargetMode="External"/><Relationship Id="rId2007" Type="http://schemas.openxmlformats.org/officeDocument/2006/relationships/hyperlink" Target="https://drive.google.com/drive/folders/1UfAwMddBc9gHWenuBr_xF9zit5XhssLe" TargetMode="External"/><Relationship Id="rId740" Type="http://schemas.openxmlformats.org/officeDocument/2006/relationships/hyperlink" Target="https://drive.google.com/drive/folders/1aqYY1ioyyTkiSBjpliBcY3m7AoUC8paP" TargetMode="External"/><Relationship Id="rId1023" Type="http://schemas.openxmlformats.org/officeDocument/2006/relationships/hyperlink" Target="https://drive.google.com/drive/folders/1eU-xWETNWfzyxy_TlwOP17Uibat5I3WI" TargetMode="External"/><Relationship Id="rId2421" Type="http://schemas.openxmlformats.org/officeDocument/2006/relationships/hyperlink" Target="https://drive.google.com/drive/u/0/folders/1P418VosowGJMrVtcqNqsqZISFIke72GE" TargetMode="External"/><Relationship Id="rId4179" Type="http://schemas.openxmlformats.org/officeDocument/2006/relationships/hyperlink" Target="https://drive.google.com/drive/u/0/folders/1jRiLjQhUTOoO6UNV--0ecGh47TI59MJG" TargetMode="External"/><Relationship Id="rId5577" Type="http://schemas.openxmlformats.org/officeDocument/2006/relationships/hyperlink" Target="https://docs.google.com/presentation/d/1gnOFVAI0EmffZPS8joi23ZKDpv_ZaNxj/edit?slide=id.g3a3dce12c19_5_0" TargetMode="External"/><Relationship Id="rId5991" Type="http://schemas.openxmlformats.org/officeDocument/2006/relationships/hyperlink" Target="https://drive.google.com/drive/folders/1R_6OPz4yDyeiVS8BwOmqZJS3sWhPuEqj" TargetMode="External"/><Relationship Id="rId4593" Type="http://schemas.openxmlformats.org/officeDocument/2006/relationships/hyperlink" Target="https://drive.google.com/drive/folders/1NIkr_z4_2ZyO_4otWeyplXgC_i4SLnWL" TargetMode="External"/><Relationship Id="rId5644" Type="http://schemas.openxmlformats.org/officeDocument/2006/relationships/hyperlink" Target="https://drive.google.com/drive/folders/1UAgSkr5KIgYgT7P_bi4AkwLtHBDIPzsk?usp=sharing" TargetMode="External"/><Relationship Id="rId3195" Type="http://schemas.openxmlformats.org/officeDocument/2006/relationships/hyperlink" Target="https://shopeefood.vn/thuong-hieu/th-true-mart" TargetMode="External"/><Relationship Id="rId4246" Type="http://schemas.openxmlformats.org/officeDocument/2006/relationships/hyperlink" Target="https://drive.google.com/drive/u/0/folders/1gzcKqrSnX3dG9c5I3ZPGur7_fjj0Pxbm" TargetMode="External"/><Relationship Id="rId4660" Type="http://schemas.openxmlformats.org/officeDocument/2006/relationships/hyperlink" Target="https://drive.google.com/drive/folders/1gp2Bk0z10Pz1_ZBwti5XRNP4b5C7yrg_?usp=drive_link" TargetMode="External"/><Relationship Id="rId5711" Type="http://schemas.openxmlformats.org/officeDocument/2006/relationships/hyperlink" Target="https://drive.google.com/drive/u/0/folders/1ldMY6FLb_Z5GafwNkzgGYSOtYs6PAItF" TargetMode="External"/><Relationship Id="rId3262" Type="http://schemas.openxmlformats.org/officeDocument/2006/relationships/hyperlink" Target="https://drive.google.com/drive/u/0/folders/1pGzBY5vgOgQQJRGsMx1A1x7IyCdmVWVI" TargetMode="External"/><Relationship Id="rId4313" Type="http://schemas.openxmlformats.org/officeDocument/2006/relationships/hyperlink" Target="https://drive.google.com/drive/folders/126pkA30ZcXtuxFREvCItPjtGMU60Mb9a?usp=sharing" TargetMode="External"/><Relationship Id="rId183" Type="http://schemas.openxmlformats.org/officeDocument/2006/relationships/hyperlink" Target="https://docs.google.com/spreadsheets/d/1fwXMO7sVsX5UKli_NAdA3TZL8R_5X7LjGgmtEFI1LRk/edit?pli=1&amp;gid=1969734230" TargetMode="External"/><Relationship Id="rId1907" Type="http://schemas.openxmlformats.org/officeDocument/2006/relationships/hyperlink" Target="https://docs.google.com/spreadsheets/d/1OMofijeoR53EWDc109ohXV434fe2c-PIscMTWB60wSg/edit?gid=2093629669" TargetMode="External"/><Relationship Id="rId250" Type="http://schemas.openxmlformats.org/officeDocument/2006/relationships/hyperlink" Target="https://cmckfcvietnam.sharepoint.com/:f:/s/KFC-SHARE-EXTERNAL-MKT-SHARE-EXTERNAL/EvCmKMbA-2lNvlyBTcO4zF4BjU65upcLzOflCMCeTpNemw?e=qd70O9" TargetMode="External"/><Relationship Id="rId5087" Type="http://schemas.openxmlformats.org/officeDocument/2006/relationships/hyperlink" Target="https://docs.google.com/spreadsheets/d/1JKsjegE0AxZ9KvFp_mFhi2B8SlQjg9pcqZB3S7RcRQI/edit?gid=0" TargetMode="External"/><Relationship Id="rId6138" Type="http://schemas.openxmlformats.org/officeDocument/2006/relationships/hyperlink" Target="https://docs.google.com/spreadsheets/d/1euYQp41NIB_2slpqUCv3Z1w09uwEDu-KfSVn_xAISmg/edit?gid=41632319" TargetMode="External"/><Relationship Id="rId5154" Type="http://schemas.openxmlformats.org/officeDocument/2006/relationships/hyperlink" Target="https://drive.google.com/drive/u/0/folders/1Z6RGZFbYKuI6BsCRtOTGKV1s21g4YAA6" TargetMode="External"/><Relationship Id="rId1697" Type="http://schemas.openxmlformats.org/officeDocument/2006/relationships/hyperlink" Target="https://drive.google.com/drive/u/0/folders/1h03aLI1AEj0JpYCLQygHVa0Fk8a0X3SQ" TargetMode="External"/><Relationship Id="rId2748" Type="http://schemas.openxmlformats.org/officeDocument/2006/relationships/hyperlink" Target="https://docs.google.com/spreadsheets/d/1BOQfqkVFuxa4EAeIqikLNGVs0M3v_AGu998ko9SsEeo/edit?gid=1593232131" TargetMode="External"/><Relationship Id="rId6205" Type="http://schemas.openxmlformats.org/officeDocument/2006/relationships/hyperlink" Target="https://drive.google.com/drive/u/0/folders/1SlbdtiUXbvKjRQ269Mf3qRCa_8nvFw_M" TargetMode="External"/><Relationship Id="rId1764" Type="http://schemas.openxmlformats.org/officeDocument/2006/relationships/hyperlink" Target="https://drive.google.com/drive/folders/16TmW-B1Ia1RK2GrkYxjq7-etWAwDFwGA" TargetMode="External"/><Relationship Id="rId2815" Type="http://schemas.openxmlformats.org/officeDocument/2006/relationships/hyperlink" Target="https://docs.google.com/spreadsheets/d/1OMofijeoR53EWDc109ohXV434fe2c-PIscMTWB60wSg/edit?gid=197773530" TargetMode="External"/><Relationship Id="rId4170" Type="http://schemas.openxmlformats.org/officeDocument/2006/relationships/hyperlink" Target="https://docs.google.com/spreadsheets/d/1NP59lUoneJS9Xyh5r9nBrmSZPDyjFcEx-IWo8bPgTPY/edit?gid=368520943" TargetMode="External"/><Relationship Id="rId5221" Type="http://schemas.openxmlformats.org/officeDocument/2006/relationships/hyperlink" Target="https://drive.google.com/drive/folders/1gsq5O6I5SMMhSU6Vtc98lf1-6KgKx3vF" TargetMode="External"/><Relationship Id="rId56" Type="http://schemas.openxmlformats.org/officeDocument/2006/relationships/hyperlink" Target="https://drive.google.com/drive/folders/1ZAP6O3d3MQAWlq8ra6Q2MidKuSxPblkl?usp=drive_link" TargetMode="External"/><Relationship Id="rId1417" Type="http://schemas.openxmlformats.org/officeDocument/2006/relationships/hyperlink" Target="https://drive.google.com/drive/folders/1c7LyyhGMbexPV6KtH5ul-jwyodptVW_C" TargetMode="External"/><Relationship Id="rId1831" Type="http://schemas.openxmlformats.org/officeDocument/2006/relationships/hyperlink" Target="https://drive.google.com/drive/u/0/folders/19RLo8lS3THMfIvWTwSBs1tSEgMvTDUPK" TargetMode="External"/><Relationship Id="rId4987" Type="http://schemas.openxmlformats.org/officeDocument/2006/relationships/hyperlink" Target="https://drive.google.com/drive/u/0/folders/1jr6OwPJ22F5oVNNjbzrBfJtpKxxfFEMI" TargetMode="External"/><Relationship Id="rId3589" Type="http://schemas.openxmlformats.org/officeDocument/2006/relationships/hyperlink" Target="https://drive.google.com/drive/u/0/folders/1CzMkl9yHB2uOZZU9Ij9rX-lFfoXOLd-W" TargetMode="External"/><Relationship Id="rId6062" Type="http://schemas.openxmlformats.org/officeDocument/2006/relationships/hyperlink" Target="https://drive.google.com/drive/folders/1gUXSZWmQewmxARswmdJWHc46YRdgpCXA" TargetMode="External"/><Relationship Id="rId577" Type="http://schemas.openxmlformats.org/officeDocument/2006/relationships/hyperlink" Target="https://drive.google.com/drive/u/0/folders/1E-JMV7thBEko7Vi31jqyMUYlBWK6Y-sd" TargetMode="External"/><Relationship Id="rId2258" Type="http://schemas.openxmlformats.org/officeDocument/2006/relationships/hyperlink" Target="https://drive.google.com/drive/folders/1oWSnay7Ie_W2YOE1KlxConYOWpQxO8nd" TargetMode="External"/><Relationship Id="rId3656" Type="http://schemas.openxmlformats.org/officeDocument/2006/relationships/hyperlink" Target="https://docs.google.com/spreadsheets/d/1Zc1_nnQcXozrLYIQCVEu535zyDXCyD_RX7GHmUJKSPI/edit" TargetMode="External"/><Relationship Id="rId4707" Type="http://schemas.openxmlformats.org/officeDocument/2006/relationships/hyperlink" Target="https://docs.google.com/spreadsheets/d/1KmfXaYNxTvOqlFm0awngGgwSbAkphKf3/edit" TargetMode="External"/><Relationship Id="rId991" Type="http://schemas.openxmlformats.org/officeDocument/2006/relationships/hyperlink" Target="https://drive.google.com/drive/u/0/folders/1dh14YFuxStBAz3QI7MxdFxfwMz462y_S" TargetMode="External"/><Relationship Id="rId2672" Type="http://schemas.openxmlformats.org/officeDocument/2006/relationships/hyperlink" Target="https://docs.google.com/spreadsheets/d/1ESyqPEPbXYvsaRIUJsT9-M9l2vcFYhFA5frc-avxVh4/edit?usp=sharing" TargetMode="External"/><Relationship Id="rId3309" Type="http://schemas.openxmlformats.org/officeDocument/2006/relationships/hyperlink" Target="https://docs.google.com/spreadsheets/d/1SrfOx8Xea0B61knnfpJGFl40avRJfU3RIVubTJwMf6g/edit?gid=477276523" TargetMode="External"/><Relationship Id="rId3723" Type="http://schemas.openxmlformats.org/officeDocument/2006/relationships/hyperlink" Target="https://drive.google.com/drive/folders/1wi7lfrlE1tmdO4uYgDTqav4sxAbkGCEZ" TargetMode="External"/><Relationship Id="rId644" Type="http://schemas.openxmlformats.org/officeDocument/2006/relationships/hyperlink" Target="https://shopee.vn/m/HOMECREDIT-SP" TargetMode="External"/><Relationship Id="rId1274" Type="http://schemas.openxmlformats.org/officeDocument/2006/relationships/hyperlink" Target="https://docs.google.com/spreadsheets/d/1vIyV5nTnjhQgdc2a6SajM7dp2H4eL3Sf4K675HHeYoI/edit?gid=37557742" TargetMode="External"/><Relationship Id="rId2325" Type="http://schemas.openxmlformats.org/officeDocument/2006/relationships/hyperlink" Target="https://drive.google.com/drive/u/0/folders/12vvsykWYpbSnJ6kAUfypDY2HDOrAxvRC" TargetMode="External"/><Relationship Id="rId5895" Type="http://schemas.openxmlformats.org/officeDocument/2006/relationships/hyperlink" Target="https://docs.google.com/spreadsheets/d/1vIyV5nTnjhQgdc2a6SajM7dp2H4eL3Sf4K675HHeYoI/edit?gid=542315914" TargetMode="External"/><Relationship Id="rId711" Type="http://schemas.openxmlformats.org/officeDocument/2006/relationships/hyperlink" Target="https://drive.google.com/drive/u/0/folders/1_0u9joiqU9cu9xt9dX9s3BCAJnPEHpi5" TargetMode="External"/><Relationship Id="rId1341" Type="http://schemas.openxmlformats.org/officeDocument/2006/relationships/hyperlink" Target="https://docs.google.com/spreadsheets/d/1s8D-PPVf-4iH2AXNN6x4ECkKABbUyNrMGFnwf30cyLs/edit?gid=1513785312" TargetMode="External"/><Relationship Id="rId4497" Type="http://schemas.openxmlformats.org/officeDocument/2006/relationships/hyperlink" Target="https://drive.google.com/drive/u/0/folders/1u5NDCvyHSSwCU7zBEtBhwMHuAUtSp5wl" TargetMode="External"/><Relationship Id="rId5548" Type="http://schemas.openxmlformats.org/officeDocument/2006/relationships/hyperlink" Target="https://drive.google.com/drive/u/0/folders/1RaDPFb39AJ-BnGHNsD0HzzrtawMc3nUm" TargetMode="External"/><Relationship Id="rId5962" Type="http://schemas.openxmlformats.org/officeDocument/2006/relationships/hyperlink" Target="https://drive.google.com/drive/u/0/folders/18cXEhQpOKViOn4hwgPa5zOETtuhd6Kh9" TargetMode="External"/><Relationship Id="rId3099" Type="http://schemas.openxmlformats.org/officeDocument/2006/relationships/hyperlink" Target="https://drive.google.com/drive/u/0/folders/1X2tlMSskODRe3dq5dHGujewPSXrDc50B" TargetMode="External"/><Relationship Id="rId4564" Type="http://schemas.openxmlformats.org/officeDocument/2006/relationships/hyperlink" Target="https://docs.google.com/spreadsheets/d/1p59_OCU0y33MmHtXsQ_rzx7VmwvFvdhvTuQDiR28r9g/edit?gid=0" TargetMode="External"/><Relationship Id="rId5615" Type="http://schemas.openxmlformats.org/officeDocument/2006/relationships/hyperlink" Target="https://drive.google.com/file/d/1iZ1aaPrcvlWBJZjXKF6BS9H3opuzgL1J/view?usp=drive_link" TargetMode="External"/><Relationship Id="rId3166" Type="http://schemas.openxmlformats.org/officeDocument/2006/relationships/hyperlink" Target="https://drive.google.com/drive/folders/1zQw5o2ANWqSghsw8aibGmJo2KQwgEYJq" TargetMode="External"/><Relationship Id="rId3580" Type="http://schemas.openxmlformats.org/officeDocument/2006/relationships/hyperlink" Target="https://docs.google.com/spreadsheets/d/1xvfgBHdySyJfYR7pIAs1ab2xZjGdGWlo/edit?gid=1773673233" TargetMode="External"/><Relationship Id="rId4217" Type="http://schemas.openxmlformats.org/officeDocument/2006/relationships/hyperlink" Target="https://drive.google.com/drive/folders/1wi7lfrlE1tmdO4uYgDTqav4sxAbkGCEZ" TargetMode="External"/><Relationship Id="rId2182" Type="http://schemas.openxmlformats.org/officeDocument/2006/relationships/hyperlink" Target="https://docs.google.com/spreadsheets/d/1EjVpc4jtVJzu-gDSSwRSmyQ7EQaN5dgJjppAJyMlcy8/edit?gid=807383617" TargetMode="External"/><Relationship Id="rId3233" Type="http://schemas.openxmlformats.org/officeDocument/2006/relationships/hyperlink" Target="https://docs.google.com/spreadsheets/d/1xvfgBHdySyJfYR7pIAs1ab2xZjGdGWlo/edit?gid=1773673233" TargetMode="External"/><Relationship Id="rId4631" Type="http://schemas.openxmlformats.org/officeDocument/2006/relationships/hyperlink" Target="https://docs.google.com/spreadsheets/d/1fwXMO7sVsX5UKli_NAdA3TZL8R_5X7LjGgmtEFI1LRk/edit?gid=1038086124" TargetMode="External"/><Relationship Id="rId6389" Type="http://schemas.openxmlformats.org/officeDocument/2006/relationships/hyperlink" Target="https://drive.google.com/drive/folders/1uf0CFNxEBak685G_Wnzf9QbNk4GbpDya?usp=drive_link" TargetMode="External"/><Relationship Id="rId154" Type="http://schemas.openxmlformats.org/officeDocument/2006/relationships/hyperlink" Target="https://docs.google.com/spreadsheets/d/1aJCEBkz0W7RO1jbZtQxVGaEfNhxJv4c6rTyF20VK6c8/edit" TargetMode="External"/><Relationship Id="rId2999" Type="http://schemas.openxmlformats.org/officeDocument/2006/relationships/hyperlink" Target="https://drive.google.com/drive/u/0/folders/1HeNVbUMsiF9ckAS9clH3L7102Hv2qZ5Q" TargetMode="External"/><Relationship Id="rId3300" Type="http://schemas.openxmlformats.org/officeDocument/2006/relationships/hyperlink" Target="https://drive.google.com/drive/u/0/folders/1wqKwCMyOI0lg63bxOThlyISOXIqFBZl5" TargetMode="External"/><Relationship Id="rId221" Type="http://schemas.openxmlformats.org/officeDocument/2006/relationships/hyperlink" Target="https://drive.google.com/drive/u/1/folders/1G7aB_XvtgMTQTyCuPrzUJztdp2aHtmH0" TargetMode="External"/><Relationship Id="rId5058" Type="http://schemas.openxmlformats.org/officeDocument/2006/relationships/hyperlink" Target="https://docs.google.com/spreadsheets/d/1iMtk54zuVmIsNSRloLl7t4MAGJP9u6gn-FHon4Vul1I/edit?gid=0" TargetMode="External"/><Relationship Id="rId5472" Type="http://schemas.openxmlformats.org/officeDocument/2006/relationships/hyperlink" Target="https://docs.google.com/spreadsheets/d/12XJjT4XPIdgFM2Lszlxs10v9nW30XM6zr_JULMH1TTU/edit?gid=0" TargetMode="External"/><Relationship Id="rId6109" Type="http://schemas.openxmlformats.org/officeDocument/2006/relationships/hyperlink" Target="https://drive.google.com/drive/u/0/folders/1aMrQD9nknssEnyCee_LraJUdOuvyLERq" TargetMode="External"/><Relationship Id="rId1668" Type="http://schemas.openxmlformats.org/officeDocument/2006/relationships/hyperlink" Target="https://drive.google.com/drive/u/0/folders/1Vao6-zpmszCuJEdXBcsz_RHjQOTLjSaW" TargetMode="External"/><Relationship Id="rId2719" Type="http://schemas.openxmlformats.org/officeDocument/2006/relationships/hyperlink" Target="https://docs.google.com/spreadsheets/d/1ZPkSTliKlEiNzWIHmnQ_-8rnhudmfW6lnRE05_UE2KQ/edit?gid=1934713506" TargetMode="External"/><Relationship Id="rId4074" Type="http://schemas.openxmlformats.org/officeDocument/2006/relationships/hyperlink" Target="https://drive.google.com/drive/folders/1H2eD3y-DbiapazKhL1VU3OZJPgGDnytD" TargetMode="External"/><Relationship Id="rId5125" Type="http://schemas.openxmlformats.org/officeDocument/2006/relationships/hyperlink" Target="https://docs.google.com/spreadsheets/d/1DIS4gtFnI2c4uNSc3yM2FjCPuM_osCHDRa89CexB4RU/edit?gid=0" TargetMode="External"/><Relationship Id="rId3090" Type="http://schemas.openxmlformats.org/officeDocument/2006/relationships/hyperlink" Target="https://docs.google.com/spreadsheets/d/1aJCEBkz0W7RO1jbZtQxVGaEfNhxJv4c6rTyF20VK6c8/edit?gid=1546187897" TargetMode="External"/><Relationship Id="rId4141" Type="http://schemas.openxmlformats.org/officeDocument/2006/relationships/hyperlink" Target="https://drive.google.com/drive/u/0/folders/1WUvFSXOHYCARmlDEKq_6br_vi9oFFxSq" TargetMode="External"/><Relationship Id="rId1735" Type="http://schemas.openxmlformats.org/officeDocument/2006/relationships/hyperlink" Target="https://docs.google.com/spreadsheets/d/1OMofijeoR53EWDc109ohXV434fe2c-PIscMTWB60wSg/edit?gid=1381600522" TargetMode="External"/><Relationship Id="rId27" Type="http://schemas.openxmlformats.org/officeDocument/2006/relationships/hyperlink" Target="https://drive.google.com/drive/u/0/folders/1xDhDd6wgYwUYtAQnBigdETVE8fkE1SAO" TargetMode="External"/><Relationship Id="rId1802" Type="http://schemas.openxmlformats.org/officeDocument/2006/relationships/hyperlink" Target="https://docs.google.com/spreadsheets/d/12XJjT4XPIdgFM2Lszlxs10v9nW30XM6zr_JULMH1TTU/edit?gid=0" TargetMode="External"/><Relationship Id="rId4958" Type="http://schemas.openxmlformats.org/officeDocument/2006/relationships/hyperlink" Target="https://docs.google.com/spreadsheets/d/1nFyi8QBNqRIcnd8m0zewR8ZZ0geXuZEW/edit?gid=292623230" TargetMode="External"/><Relationship Id="rId3974" Type="http://schemas.openxmlformats.org/officeDocument/2006/relationships/hyperlink" Target="https://drive.google.com/drive/u/0/folders/1YAPWeSrw_EXrf9KdvAKl1PMOdWDg5I4r" TargetMode="External"/><Relationship Id="rId6380" Type="http://schemas.openxmlformats.org/officeDocument/2006/relationships/hyperlink" Target="https://drive.google.com/drive/u/0/folders/1jZafLUxP9SI3mUm3nNOMhyD3eXQMZPpw" TargetMode="External"/><Relationship Id="rId895" Type="http://schemas.openxmlformats.org/officeDocument/2006/relationships/hyperlink" Target="https://drive.google.com/drive/folders/1PvgxkMUF1KxedI-n5YcfNwzb4mw9Y2QH" TargetMode="External"/><Relationship Id="rId2576" Type="http://schemas.openxmlformats.org/officeDocument/2006/relationships/hyperlink" Target="https://shopee.vn/m/TPBJCBCASHBACK-SPF" TargetMode="External"/><Relationship Id="rId2990" Type="http://schemas.openxmlformats.org/officeDocument/2006/relationships/hyperlink" Target="https://drive.google.com/drive/u/0/folders/160LqWVMytjnbE__zOn4PJj5DPrl4WCDg" TargetMode="External"/><Relationship Id="rId3627" Type="http://schemas.openxmlformats.org/officeDocument/2006/relationships/hyperlink" Target="https://docs.google.com/spreadsheets/d/1EjVpc4jtVJzu-gDSSwRSmyQ7EQaN5dgJjppAJyMlcy8/edit?gid=807383617" TargetMode="External"/><Relationship Id="rId6033" Type="http://schemas.openxmlformats.org/officeDocument/2006/relationships/hyperlink" Target="https://drive.google.com/drive/u/0/folders/1QTDIPXTE1KR8iZJJ8a5zrFmVepkmvYGU" TargetMode="External"/><Relationship Id="rId548" Type="http://schemas.openxmlformats.org/officeDocument/2006/relationships/hyperlink" Target="https://drive.google.com/drive/u/0/folders/18gfbzuJgVzEz_cD62QJ_tiEyp3mgafBF" TargetMode="External"/><Relationship Id="rId962" Type="http://schemas.openxmlformats.org/officeDocument/2006/relationships/hyperlink" Target="https://docs.google.com/spreadsheets/d/15u1NlCEvxowXrtMSmastoidaJAcazTWpVnJrq5GTIa4/edit?gid=0" TargetMode="External"/><Relationship Id="rId1178" Type="http://schemas.openxmlformats.org/officeDocument/2006/relationships/hyperlink" Target="https://docs.google.com/spreadsheets/d/1Gkqvkh-uV9bo_TAYYPphI4SL1SrZy71IfnGgrpXNWH8/edit?gid=1300745950" TargetMode="External"/><Relationship Id="rId1592" Type="http://schemas.openxmlformats.org/officeDocument/2006/relationships/hyperlink" Target="https://docs.google.com/spreadsheets/d/1KdLUxhWn7-Q6DeRcy9gd36ucP-oJ4UTFeQVmcPt6sXg/edit?gid=0" TargetMode="External"/><Relationship Id="rId2229" Type="http://schemas.openxmlformats.org/officeDocument/2006/relationships/hyperlink" Target="https://drive.google.com/drive/folders/1RcgBan89BTquSV5MTLeMGngU_CBAD9T0" TargetMode="External"/><Relationship Id="rId2643" Type="http://schemas.openxmlformats.org/officeDocument/2006/relationships/hyperlink" Target="https://drive.google.com/drive/folders/1T3VwZ8j1hk5UUeH3oUP1BuAmMk4P2g_e" TargetMode="External"/><Relationship Id="rId5799" Type="http://schemas.openxmlformats.org/officeDocument/2006/relationships/hyperlink" Target="https://drive.google.com/drive/u/0/folders/1poh1slwfVmyqgeryCVCWO_m2HBKWXggW" TargetMode="External"/><Relationship Id="rId6100" Type="http://schemas.openxmlformats.org/officeDocument/2006/relationships/hyperlink" Target="https://docs.google.com/spreadsheets/d/1qivlv8r6MeTpyTPRW3oGdLqsoxxnnJDd5gC1OTan5WI/edit?gid=0" TargetMode="External"/><Relationship Id="rId615" Type="http://schemas.openxmlformats.org/officeDocument/2006/relationships/hyperlink" Target="https://docs.google.com/spreadsheets/d/1Gkqvkh-uV9bo_TAYYPphI4SL1SrZy71IfnGgrpXNWH8/edit?gid=826533442" TargetMode="External"/><Relationship Id="rId1245" Type="http://schemas.openxmlformats.org/officeDocument/2006/relationships/hyperlink" Target="https://docs.google.com/spreadsheets/d/1Wf-xibkNBYTHTGTDoXy8ZpHMWWFWjZkQkN_h-PhYPsE/edit?gid=1593213333" TargetMode="External"/><Relationship Id="rId1312" Type="http://schemas.openxmlformats.org/officeDocument/2006/relationships/hyperlink" Target="https://docs.google.com/spreadsheets/d/1fwXMO7sVsX5UKli_NAdA3TZL8R_5X7LjGgmtEFI1LRk/edit?pli=1&amp;gid=1317164986" TargetMode="External"/><Relationship Id="rId2710" Type="http://schemas.openxmlformats.org/officeDocument/2006/relationships/hyperlink" Target="https://drive.google.com/drive/folders/1z5X7vygT9YHXsoccCu18egNCR-uygq2g" TargetMode="External"/><Relationship Id="rId4468" Type="http://schemas.openxmlformats.org/officeDocument/2006/relationships/hyperlink" Target="https://drive.google.com/drive/folders/1HMefTPz1nUrf20saM31TIVA8_XR_mT77" TargetMode="External"/><Relationship Id="rId5866" Type="http://schemas.openxmlformats.org/officeDocument/2006/relationships/hyperlink" Target="https://shopeefood.vn/bo-suu-tap/ind-7-eleven" TargetMode="External"/><Relationship Id="rId4882" Type="http://schemas.openxmlformats.org/officeDocument/2006/relationships/hyperlink" Target="https://docs.google.com/spreadsheets/d/1BOQfqkVFuxa4EAeIqikLNGVs0M3v_AGu998ko9SsEeo/edit?gid=67427" TargetMode="External"/><Relationship Id="rId5519" Type="http://schemas.openxmlformats.org/officeDocument/2006/relationships/hyperlink" Target="https://shopee.vn/m/Agribank-SPF" TargetMode="External"/><Relationship Id="rId5933" Type="http://schemas.openxmlformats.org/officeDocument/2006/relationships/hyperlink" Target="https://docs.google.com/spreadsheets/d/1aJCEBkz0W7RO1jbZtQxVGaEfNhxJv4c6rTyF20VK6c8/edit?gid=1546187897" TargetMode="External"/><Relationship Id="rId2086" Type="http://schemas.openxmlformats.org/officeDocument/2006/relationships/hyperlink" Target="https://docs.google.com/spreadsheets/d/1ATdlZXQpruJ1C_u7Ro4tsRA3KkL3v089XP_60ITjGaM/edit?usp=sharing" TargetMode="External"/><Relationship Id="rId3484" Type="http://schemas.openxmlformats.org/officeDocument/2006/relationships/hyperlink" Target="https://shopee.vn/m/CAKEBYVPBANK-SP" TargetMode="External"/><Relationship Id="rId4535" Type="http://schemas.openxmlformats.org/officeDocument/2006/relationships/hyperlink" Target="https://docs.google.com/spreadsheets/d/1iMtk54zuVmIsNSRloLl7t4MAGJP9u6gn-FHon4Vul1I/edit?gid=0" TargetMode="External"/><Relationship Id="rId3137" Type="http://schemas.openxmlformats.org/officeDocument/2006/relationships/hyperlink" Target="https://drive.google.com/drive/folders/1_TlkGIQgD-GKj-Tq_OThIXCHPaM25WRl?usp=drive_link" TargetMode="External"/><Relationship Id="rId3551" Type="http://schemas.openxmlformats.org/officeDocument/2006/relationships/hyperlink" Target="https://docs.google.com/spreadsheets/d/1nP8iGRm4KQXtnApxdMHQxVVL8-qJ9UdLInlDPBevDn0/edit?gid=0" TargetMode="External"/><Relationship Id="rId4602" Type="http://schemas.openxmlformats.org/officeDocument/2006/relationships/hyperlink" Target="https://drive.google.com/drive/u/0/folders/1CC1XPfn6ySw5rGd84yyAO8BehSrTzU33" TargetMode="External"/><Relationship Id="rId472" Type="http://schemas.openxmlformats.org/officeDocument/2006/relationships/hyperlink" Target="https://docs.google.com/spreadsheets/d/1VogYb5wJBSvJaLnMSd0peM2zBgURySMKNDUbCqhT0J4/edit" TargetMode="External"/><Relationship Id="rId2153" Type="http://schemas.openxmlformats.org/officeDocument/2006/relationships/hyperlink" Target="https://drive.google.com/drive/u/0/folders/1FjBm8pSIBqz_01-Iep1HFFlSLpuY_OCW" TargetMode="External"/><Relationship Id="rId3204" Type="http://schemas.openxmlformats.org/officeDocument/2006/relationships/hyperlink" Target="https://docs.google.com/spreadsheets/d/1Lx7Zm3-vtDEgQ3W-SoKn6PeR86S8ixq2JvP_O7IR93g/edit?gid=1904132793" TargetMode="External"/><Relationship Id="rId125" Type="http://schemas.openxmlformats.org/officeDocument/2006/relationships/hyperlink" Target="https://docs.google.com/spreadsheets/d/14BhxfEs3iYvqwh_HL4aA6ySHbdt3YR_Q5xyx3W3l7J0/edit?gid=90868706" TargetMode="External"/><Relationship Id="rId2220" Type="http://schemas.openxmlformats.org/officeDocument/2006/relationships/hyperlink" Target="https://drive.google.com/drive/folders/1c6NoDjCwZV84FXbxV4tf0L6HRsgldsMZ?usp=sharing" TargetMode="External"/><Relationship Id="rId5376" Type="http://schemas.openxmlformats.org/officeDocument/2006/relationships/hyperlink" Target="https://drive.google.com/drive/u/0/folders/1-SroEXL4KHiQkXMLYKriH2URelyzzLZt" TargetMode="External"/><Relationship Id="rId5790" Type="http://schemas.openxmlformats.org/officeDocument/2006/relationships/hyperlink" Target="https://docs.google.com/spreadsheets/d/1s8D-PPVf-4iH2AXNN6x4ECkKABbUyNrMGFnwf30cyLs/edit?gid=1513785312" TargetMode="External"/><Relationship Id="rId6427" Type="http://schemas.openxmlformats.org/officeDocument/2006/relationships/comments" Target="../comments1.xml"/><Relationship Id="rId4392" Type="http://schemas.openxmlformats.org/officeDocument/2006/relationships/hyperlink" Target="https://drive.google.com/drive/u/0/folders/1Yn5jhtm5jpCZDlT_Nml8sEOpeVNxX-_X" TargetMode="External"/><Relationship Id="rId5029" Type="http://schemas.openxmlformats.org/officeDocument/2006/relationships/hyperlink" Target="https://drive.google.com/drive/u/0/folders/1VNRVkqTjpMSL-IhvmfUIaZ5kTf8hIJKv" TargetMode="External"/><Relationship Id="rId5443" Type="http://schemas.openxmlformats.org/officeDocument/2006/relationships/hyperlink" Target="https://drive.google.com/drive/folders/1sYlZHkeqVOBKgvkPwZQV3TEOafYqYoje?usp=drive_link" TargetMode="External"/><Relationship Id="rId1986" Type="http://schemas.openxmlformats.org/officeDocument/2006/relationships/hyperlink" Target="https://drive.google.com/drive/folders/1bfAFAhNzJLKRGfYivOGz2CQBMhHNeKIn" TargetMode="External"/><Relationship Id="rId4045" Type="http://schemas.openxmlformats.org/officeDocument/2006/relationships/hyperlink" Target="https://docs.google.com/spreadsheets/d/1vIyV5nTnjhQgdc2a6SajM7dp2H4eL3Sf4K675HHeYoI/edit?gid=1579647152" TargetMode="External"/><Relationship Id="rId1639" Type="http://schemas.openxmlformats.org/officeDocument/2006/relationships/hyperlink" Target="https://drive.google.com/drive/folders/1FEaUyks4_4cxr58Bl4mre-mrc40CkmYt" TargetMode="External"/><Relationship Id="rId3061" Type="http://schemas.openxmlformats.org/officeDocument/2006/relationships/hyperlink" Target="https://drive.google.com/file/d/14N-CxavpWO6b2if4ZHZXETnQVd159mDp/view?usp=drive_link" TargetMode="External"/><Relationship Id="rId5510" Type="http://schemas.openxmlformats.org/officeDocument/2006/relationships/hyperlink" Target="https://drive.google.com/drive/folders/1DP908sv-KP6YTyFO9hTE4uLoVBPWyFYa" TargetMode="External"/><Relationship Id="rId1706" Type="http://schemas.openxmlformats.org/officeDocument/2006/relationships/hyperlink" Target="https://docs.google.com/spreadsheets/d/1VogYb5wJBSvJaLnMSd0peM2zBgURySMKNDUbCqhT0J4/edit" TargetMode="External"/><Relationship Id="rId4112" Type="http://schemas.openxmlformats.org/officeDocument/2006/relationships/hyperlink" Target="https://docs.google.com/spreadsheets/d/1fwXMO7sVsX5UKli_NAdA3TZL8R_5X7LjGgmtEFI1LRk/edit?gid=594618395" TargetMode="External"/><Relationship Id="rId3878" Type="http://schemas.openxmlformats.org/officeDocument/2006/relationships/hyperlink" Target="https://shopee.vn/m/BIDVJCB-SPF" TargetMode="External"/><Relationship Id="rId4929" Type="http://schemas.openxmlformats.org/officeDocument/2006/relationships/hyperlink" Target="https://drive.google.com/drive/u/0/folders/1U9rnqNwDPoRKsXkmYezlKQNmWU5wupy0" TargetMode="External"/><Relationship Id="rId6284" Type="http://schemas.openxmlformats.org/officeDocument/2006/relationships/hyperlink" Target="https://docs.google.com/spreadsheets/d/1KsICocQtcVRrQ5M_v-3MqZtMgmB7SiS44mbSZqPDm6o/edit?usp=sharing" TargetMode="External"/><Relationship Id="rId799" Type="http://schemas.openxmlformats.org/officeDocument/2006/relationships/hyperlink" Target="https://docs.google.com/spreadsheets/d/1SrfOx8Xea0B61knnfpJGFl40avRJfU3RIVubTJwMf6g/edit?gid=1670951307" TargetMode="External"/><Relationship Id="rId2894" Type="http://schemas.openxmlformats.org/officeDocument/2006/relationships/hyperlink" Target="https://docs.google.com/spreadsheets/d/1wba0DBny0rNygdGQv87KVHLyiIyQo9R25sj7ISlFN7k/edit" TargetMode="External"/><Relationship Id="rId6351" Type="http://schemas.openxmlformats.org/officeDocument/2006/relationships/hyperlink" Target="https://drive.google.com/drive/u/0/folders/18cXEhQpOKViOn4hwgPa5zOETtuhd6Kh9" TargetMode="External"/><Relationship Id="rId866" Type="http://schemas.openxmlformats.org/officeDocument/2006/relationships/hyperlink" Target="https://docs.google.com/spreadsheets/d/1xsEviixVh1cinP-iUeRZUkT08nUuAClJ2ov-BedQSpw/edit?gid=887217737" TargetMode="External"/><Relationship Id="rId1496" Type="http://schemas.openxmlformats.org/officeDocument/2006/relationships/hyperlink" Target="https://docs.google.com/spreadsheets/d/1mkusZaFg1j1O18MiiTdxoS6DawA-rfkl0pTBWeyKUVk/edit?usp=sharing" TargetMode="External"/><Relationship Id="rId2547" Type="http://schemas.openxmlformats.org/officeDocument/2006/relationships/hyperlink" Target="https://docs.google.com/spreadsheets/d/1KsICocQtcVRrQ5M_v-3MqZtMgmB7SiS44mbSZqPDm6o/edit?usp=sharing" TargetMode="External"/><Relationship Id="rId3945" Type="http://schemas.openxmlformats.org/officeDocument/2006/relationships/hyperlink" Target="https://drive.google.com/drive/u/0/folders/1Itru8OefOpXtAHBrs20C2a6EMLBnckmp" TargetMode="External"/><Relationship Id="rId6004" Type="http://schemas.openxmlformats.org/officeDocument/2006/relationships/hyperlink" Target="https://docs.google.com/spreadsheets/d/1-EcoXATLQ5_Vul8QJfCf56fiKASkArV-s0mNdxeQQvA/edit?usp=sharing" TargetMode="External"/><Relationship Id="rId519" Type="http://schemas.openxmlformats.org/officeDocument/2006/relationships/hyperlink" Target="https://docs.google.com/spreadsheets/d/1KmfXaYNxTvOqlFm0awngGgwSbAkphKf3/edit" TargetMode="External"/><Relationship Id="rId1149" Type="http://schemas.openxmlformats.org/officeDocument/2006/relationships/hyperlink" Target="https://cmckfcvietnam.sharepoint.com/:f:/s/KFC-SHARE-EXTERNAL-MKT-SHARE-EXTERNAL/Ery-cSh2dxhJr567AtXrQ_oBuuhd-nankauZXICVrDGQ_w?e=0ugyvw" TargetMode="External"/><Relationship Id="rId2961" Type="http://schemas.openxmlformats.org/officeDocument/2006/relationships/hyperlink" Target="https://shopee.vn/m/Muadee-SPF" TargetMode="External"/><Relationship Id="rId5020" Type="http://schemas.openxmlformats.org/officeDocument/2006/relationships/hyperlink" Target="https://drive.google.com/drive/folders/14_S2e9vR9m2iGcDAoIn6_YvHi3NC0uG3" TargetMode="External"/><Relationship Id="rId933" Type="http://schemas.openxmlformats.org/officeDocument/2006/relationships/hyperlink" Target="https://drive.google.com/drive/folders/10hDtk_nFcBR3s1Il_pTLiFqtvqdDffHx" TargetMode="External"/><Relationship Id="rId1563" Type="http://schemas.openxmlformats.org/officeDocument/2006/relationships/hyperlink" Target="https://drive.google.com/drive/folders/1pMD_NzmZoG3VjJvaMag2GRozoOq9jtff" TargetMode="External"/><Relationship Id="rId2614" Type="http://schemas.openxmlformats.org/officeDocument/2006/relationships/hyperlink" Target="https://drive.google.com/drive/folders/1D13xxvc0UJ3houzfPrROw3F2DnjQDoyP" TargetMode="External"/><Relationship Id="rId1216" Type="http://schemas.openxmlformats.org/officeDocument/2006/relationships/hyperlink" Target="https://drive.google.com/drive/u/0/folders/14T8hkk_nuAViyx7vIwlSc90ilYQtKpbn" TargetMode="External"/><Relationship Id="rId1630" Type="http://schemas.openxmlformats.org/officeDocument/2006/relationships/hyperlink" Target="https://drive.google.com/drive/folders/1nHmpTgkNek6fniADaMQCGfhNZ9Lil4Om?usp=sharing" TargetMode="External"/><Relationship Id="rId4786" Type="http://schemas.openxmlformats.org/officeDocument/2006/relationships/hyperlink" Target="https://drive.google.com/drive/u/0/folders/1wWO41IiBQWDAZiE-Ozs4aZB5VfnsY8D2" TargetMode="External"/><Relationship Id="rId5837" Type="http://schemas.openxmlformats.org/officeDocument/2006/relationships/hyperlink" Target="https://shopee.vn/m/HDSAISONFOOD-SPF" TargetMode="External"/><Relationship Id="rId3388" Type="http://schemas.openxmlformats.org/officeDocument/2006/relationships/hyperlink" Target="https://docs.google.com/spreadsheets/d/1s8D-PPVf-4iH2AXNN6x4ECkKABbUyNrMGFnwf30cyLs/edit?gid=1513785312" TargetMode="External"/><Relationship Id="rId4439" Type="http://schemas.openxmlformats.org/officeDocument/2006/relationships/hyperlink" Target="https://drive.google.com/drive/folders/1G0hxi-8o9EPVUs9Sh9UqPhZTW8430MV6" TargetMode="External"/><Relationship Id="rId4853" Type="http://schemas.openxmlformats.org/officeDocument/2006/relationships/hyperlink" Target="https://drive.google.com/drive/u/0/folders/1j3mHAfgE9eJ7uSVu_OoCi7DOYlM2ShCA" TargetMode="External"/><Relationship Id="rId5904" Type="http://schemas.openxmlformats.org/officeDocument/2006/relationships/hyperlink" Target="https://drive.google.com/drive/u/0/folders/15m39BC0lHsnUXqx_-N7mITT9UFBExdFV" TargetMode="External"/><Relationship Id="rId3455" Type="http://schemas.openxmlformats.org/officeDocument/2006/relationships/hyperlink" Target="https://docs.google.com/spreadsheets/d/1xvfgBHdySyJfYR7pIAs1ab2xZjGdGWlo/edit?gid=1773673233" TargetMode="External"/><Relationship Id="rId4506" Type="http://schemas.openxmlformats.org/officeDocument/2006/relationships/hyperlink" Target="https://drive.google.com/drive/u/0/folders/1YAPWeSrw_EXrf9KdvAKl1PMOdWDg5I4r" TargetMode="External"/><Relationship Id="rId376" Type="http://schemas.openxmlformats.org/officeDocument/2006/relationships/hyperlink" Target="https://docs.google.com/spreadsheets/d/1wba0DBny0rNygdGQv87KVHLyiIyQo9R25sj7ISlFN7k/edit" TargetMode="External"/><Relationship Id="rId790" Type="http://schemas.openxmlformats.org/officeDocument/2006/relationships/hyperlink" Target="https://drive.google.com/drive/folders/1ilGZ0Cdb0zNLZBJJd4QTDPw9m5QVTBmx" TargetMode="External"/><Relationship Id="rId2057" Type="http://schemas.openxmlformats.org/officeDocument/2006/relationships/hyperlink" Target="https://docs.google.com/spreadsheets/d/1HkZPW9pPJ5XiEpqbqXRe-lhEMBQdoOwWT2bqJOj9Vto/edit?usp=sharing" TargetMode="External"/><Relationship Id="rId2471" Type="http://schemas.openxmlformats.org/officeDocument/2006/relationships/hyperlink" Target="https://urldefense.proofpoint.com/v2/url?u=https-3A__docs.google.com_spreadsheets_d_1Gkqvkh-2DuV9bo-5FTAYYPphI4SL1SrZy71IfnGgrpXNWH8_edit-3Fgid-3D826533442-23gid-3D826533442&amp;d=DwMFaQ&amp;c=R1GFtfTqKXCFH-lgEPXWwic6stQkW4U7uVq33mt-crw&amp;r=dd39ILRwHnLDnDhz0PnDV5maUoVwKA__DiOhwEh0zpU&amp;m=hA3cR6YHJ330SS5OGA-hyfPrfQh41DwHD_EOAHnGFEKmutZNMzY2haURLvmqjxG5&amp;s=DcuvKJnDpP2ot8n1Xzaq97cXya8_E5-a3NfIDeE0bvI&amp;e=" TargetMode="External"/><Relationship Id="rId3108" Type="http://schemas.openxmlformats.org/officeDocument/2006/relationships/hyperlink" Target="https://docs.google.com/spreadsheets/d/1ESyqPEPbXYvsaRIUJsT9-M9l2vcFYhFA5frc-avxVh4/edit?usp=sharing" TargetMode="External"/><Relationship Id="rId3522" Type="http://schemas.openxmlformats.org/officeDocument/2006/relationships/hyperlink" Target="https://drive.google.com/drive/u/0/folders/1JMOzmANZ3Wx5lXEji84jgi_Xgt569nZz" TargetMode="External"/><Relationship Id="rId4920" Type="http://schemas.openxmlformats.org/officeDocument/2006/relationships/hyperlink" Target="https://docs.google.com/spreadsheets/d/1JKsjegE0AxZ9KvFp_mFhi2B8SlQjg9pcqZB3S7RcRQI/edit?gid=0" TargetMode="External"/><Relationship Id="rId443" Type="http://schemas.openxmlformats.org/officeDocument/2006/relationships/hyperlink" Target="https://drive.google.com/drive/u/0/folders/1K3TiM84iboiFafhOJuoyVt9v1xHoJEwk" TargetMode="External"/><Relationship Id="rId1073" Type="http://schemas.openxmlformats.org/officeDocument/2006/relationships/hyperlink" Target="https://docs.google.com/spreadsheets/d/1aJCEBkz0W7RO1jbZtQxVGaEfNhxJv4c6rTyF20VK6c8/edit" TargetMode="External"/><Relationship Id="rId2124" Type="http://schemas.openxmlformats.org/officeDocument/2006/relationships/hyperlink" Target="https://drive.google.com/drive/u/0/folders/1Sk1Wc4zzy8KQvdE0smnZAUFYrasHcKu5" TargetMode="External"/><Relationship Id="rId1140" Type="http://schemas.openxmlformats.org/officeDocument/2006/relationships/hyperlink" Target="https://docs.google.com/spreadsheets/d/1JKsjegE0AxZ9KvFp_mFhi2B8SlQjg9pcqZB3S7RcRQI/edit?gid=0" TargetMode="External"/><Relationship Id="rId4296" Type="http://schemas.openxmlformats.org/officeDocument/2006/relationships/hyperlink" Target="https://docs.google.com/spreadsheets/d/1uyg6Js5MyTneSNJTNU3zkccdjPHzcooQzX7WBi4nyeY/edit?gid=1744364343" TargetMode="External"/><Relationship Id="rId5694" Type="http://schemas.openxmlformats.org/officeDocument/2006/relationships/hyperlink" Target="https://drive.google.com/drive/u/0/folders/1-SroEXL4KHiQkXMLYKriH2URelyzzLZt" TargetMode="External"/><Relationship Id="rId510" Type="http://schemas.openxmlformats.org/officeDocument/2006/relationships/hyperlink" Target="https://docs.google.com/spreadsheets/d/1araIWejcg2ho4Cg5omC68KUFFPIA9zku3QZcudN1FM0/edit?gid=1718452851" TargetMode="External"/><Relationship Id="rId5347" Type="http://schemas.openxmlformats.org/officeDocument/2006/relationships/hyperlink" Target="https://drive.google.com/drive/u/0/folders/1OgmIb9nww9nXWxnykiftt7aTf6xhLFfI" TargetMode="External"/><Relationship Id="rId5761" Type="http://schemas.openxmlformats.org/officeDocument/2006/relationships/hyperlink" Target="https://drive.google.com/drive/folders/1x33eznp6_VrUKihA4DjszYrOfsjqJW_h" TargetMode="External"/><Relationship Id="rId1957" Type="http://schemas.openxmlformats.org/officeDocument/2006/relationships/hyperlink" Target="https://docs.google.com/spreadsheets/d/1fwXMO7sVsX5UKli_NAdA3TZL8R_5X7LjGgmtEFI1LRk/edit?pli=1&amp;gid=1893412148" TargetMode="External"/><Relationship Id="rId4363" Type="http://schemas.openxmlformats.org/officeDocument/2006/relationships/hyperlink" Target="https://drive.google.com/drive/u/0/folders/1Y3l_TA54a8SywRnpCXYaUm4WW5DmW-8x" TargetMode="External"/><Relationship Id="rId5414" Type="http://schemas.openxmlformats.org/officeDocument/2006/relationships/hyperlink" Target="https://docs.google.com/spreadsheets/d/1I3fOPo5JYGGKW4Qo81VTELo4HjbSrFku_gDmlFpNrJg/edit?usp=sharing" TargetMode="External"/><Relationship Id="rId4016" Type="http://schemas.openxmlformats.org/officeDocument/2006/relationships/hyperlink" Target="https://docs.google.com/spreadsheets/d/1D2zkBdrdcVht5msRgDrZZ_TDfiRDlqXN/edit?gid=1462290969" TargetMode="External"/><Relationship Id="rId4430" Type="http://schemas.openxmlformats.org/officeDocument/2006/relationships/hyperlink" Target="https://drive.google.com/drive/folders/1kwWJ77VlNrZkYj7wZNHXCVF4FcCDWSbp?usp=drive_link" TargetMode="External"/><Relationship Id="rId3032" Type="http://schemas.openxmlformats.org/officeDocument/2006/relationships/hyperlink" Target="https://drive.google.com/drive/u/0/folders/1_0GjGobNjPgpVLo67-JM6-9xn9n6iode" TargetMode="External"/><Relationship Id="rId6188" Type="http://schemas.openxmlformats.org/officeDocument/2006/relationships/hyperlink" Target="https://drive.google.com/drive/u/0/folders/1E1JhlmXnGGMNr2EFpWdnNOCZh_KkK5pO" TargetMode="External"/><Relationship Id="rId6255" Type="http://schemas.openxmlformats.org/officeDocument/2006/relationships/hyperlink" Target="https://drive.google.com/drive/u/0/folders/146ST7brDPVfJAmISNOqnIfL4Hy-9McDb" TargetMode="External"/><Relationship Id="rId2798" Type="http://schemas.openxmlformats.org/officeDocument/2006/relationships/hyperlink" Target="https://docs.google.com/presentation/d/1RNUg-cax9B7Qi1z7OAbeAhFQZjK0lTrp/edit?slide=id.g367f7d87a9e_0_0" TargetMode="External"/><Relationship Id="rId3849" Type="http://schemas.openxmlformats.org/officeDocument/2006/relationships/hyperlink" Target="https://docs.google.com/spreadsheets/d/1he6KxzPEPZaO8Qo5fnnVUrYtixpokKlG7UlOzjQ6988/edit?gid=807124545" TargetMode="External"/><Relationship Id="rId5271" Type="http://schemas.openxmlformats.org/officeDocument/2006/relationships/hyperlink" Target="https://docs.google.com/spreadsheets/d/1euYQp41NIB_2slpqUCv3Z1w09uwEDu-KfSVn_xAISmg/edit?gid=259282824" TargetMode="External"/><Relationship Id="rId2865" Type="http://schemas.openxmlformats.org/officeDocument/2006/relationships/hyperlink" Target="https://docs.google.com/spreadsheets/d/1TAW5TsL9SK2bKbJ0VHYaLa5zDQcyzqOtizUIPehNQG8/edit?gid=0" TargetMode="External"/><Relationship Id="rId3916" Type="http://schemas.openxmlformats.org/officeDocument/2006/relationships/hyperlink" Target="https://docs.google.com/spreadsheets/d/1ESyqPEPbXYvsaRIUJsT9-M9l2vcFYhFA5frc-avxVh4/edit?usp=sharing" TargetMode="External"/><Relationship Id="rId6322" Type="http://schemas.openxmlformats.org/officeDocument/2006/relationships/hyperlink" Target="https://docs.google.com/spreadsheets/d/1aJCEBkz0W7RO1jbZtQxVGaEfNhxJv4c6rTyF20VK6c8/edit?gid=1546187897" TargetMode="External"/><Relationship Id="rId837" Type="http://schemas.openxmlformats.org/officeDocument/2006/relationships/hyperlink" Target="https://docs.google.com/spreadsheets/d/1MJASlDC1YeX6sgEtzykzTSpTN1Q3FS6_/edit?gid=140450245" TargetMode="External"/><Relationship Id="rId1467" Type="http://schemas.openxmlformats.org/officeDocument/2006/relationships/hyperlink" Target="https://drive.google.com/drive/u/0/folders/1lotrF9a5Z4EIxZQ5vZvLlz5XzHrHP0eO" TargetMode="External"/><Relationship Id="rId1881" Type="http://schemas.openxmlformats.org/officeDocument/2006/relationships/hyperlink" Target="https://docs.google.com/spreadsheets/d/1Gkqvkh-uV9bo_TAYYPphI4SL1SrZy71IfnGgrpXNWH8/edit?gid=826533442" TargetMode="External"/><Relationship Id="rId2518" Type="http://schemas.openxmlformats.org/officeDocument/2006/relationships/hyperlink" Target="https://drive.google.com/drive/folders/1BaaRDLOcDVE-tev2avrEBESk4dG4vjsh" TargetMode="External"/><Relationship Id="rId2932" Type="http://schemas.openxmlformats.org/officeDocument/2006/relationships/hyperlink" Target="https://drive.google.com/drive/folders/1s-MvPM8GDBxg7OhIOiOth8CIRG-S-45o" TargetMode="External"/><Relationship Id="rId904" Type="http://schemas.openxmlformats.org/officeDocument/2006/relationships/hyperlink" Target="https://docs.google.com/spreadsheets/d/1ISJZMXejQ5KPm9udklklGDj1ByPeYSfREf6U74Tgk7s/edit" TargetMode="External"/><Relationship Id="rId1534" Type="http://schemas.openxmlformats.org/officeDocument/2006/relationships/hyperlink" Target="https://drive.google.com/drive/u/0/folders/1ApUVkZv6l6EyWrTjVDJK5UcUtLGVN9Ar" TargetMode="External"/><Relationship Id="rId1601" Type="http://schemas.openxmlformats.org/officeDocument/2006/relationships/hyperlink" Target="https://drive.google.com/drive/folders/1ljBlzwHcsTGdhAFk8wKkMNcEw_AfN1lN" TargetMode="External"/><Relationship Id="rId4757" Type="http://schemas.openxmlformats.org/officeDocument/2006/relationships/hyperlink" Target="https://drive.google.com/drive/u/0/folders/1uBYl-ng81CgnqnuljaDsCK0orG8ekJPC" TargetMode="External"/><Relationship Id="rId3359" Type="http://schemas.openxmlformats.org/officeDocument/2006/relationships/hyperlink" Target="https://docs.google.com/spreadsheets/d/1fwXMO7sVsX5UKli_NAdA3TZL8R_5X7LjGgmtEFI1LRk/edit?gid=2039697718" TargetMode="External"/><Relationship Id="rId5808" Type="http://schemas.openxmlformats.org/officeDocument/2006/relationships/hyperlink" Target="https://docs.google.com/spreadsheets/d/18nNNMUzK2I2bRzIBegbdjF9o1qa2vte8T2ecKUn9gVs/edit?gid=0" TargetMode="External"/><Relationship Id="rId694" Type="http://schemas.openxmlformats.org/officeDocument/2006/relationships/hyperlink" Target="https://drive.google.com/drive/folders/1N30C9Fl4g7KlC7MU4dFpvPWWb06Pymxw" TargetMode="External"/><Relationship Id="rId2375" Type="http://schemas.openxmlformats.org/officeDocument/2006/relationships/hyperlink" Target="https://docs.google.com/spreadsheets/d/1BOQfqkVFuxa4EAeIqikLNGVs0M3v_AGu998ko9SsEeo/edit?gid=67427" TargetMode="External"/><Relationship Id="rId3773" Type="http://schemas.openxmlformats.org/officeDocument/2006/relationships/hyperlink" Target="https://drive.google.com/drive/u/0/folders/1uClYwABHVVeWM7mhfKk_M440eTT4nBZ6" TargetMode="External"/><Relationship Id="rId4824" Type="http://schemas.openxmlformats.org/officeDocument/2006/relationships/hyperlink" Target="https://drive.google.com/drive/u/0/folders/1QrrB_50x_OmvSF7mP5B7bOVfkxg_Q3_e" TargetMode="External"/><Relationship Id="rId347" Type="http://schemas.openxmlformats.org/officeDocument/2006/relationships/hyperlink" Target="https://drive.google.com/drive/u/0/folders/1_AtnBpXt1h1fVZdCIJ0o2rljl_HnzzvW" TargetMode="External"/><Relationship Id="rId2028" Type="http://schemas.openxmlformats.org/officeDocument/2006/relationships/hyperlink" Target="https://drive.google.com/drive/folders/1R4p_cnvHZXK5Mx4jHOtexMkXpyIeuPRG" TargetMode="External"/><Relationship Id="rId3426" Type="http://schemas.openxmlformats.org/officeDocument/2006/relationships/hyperlink" Target="https://drive.google.com/drive/folders/1Ogo2qaCUTOi7yI4RJfaXmGP9ayy5QG2F?usp=sharing" TargetMode="External"/><Relationship Id="rId3840" Type="http://schemas.openxmlformats.org/officeDocument/2006/relationships/hyperlink" Target="https://drive.google.com/drive/u/0/folders/1-4da35s_MLdSXfIYxtc45drH7mXg6sxI" TargetMode="External"/><Relationship Id="rId761" Type="http://schemas.openxmlformats.org/officeDocument/2006/relationships/hyperlink" Target="https://drive.google.com/drive/u/0/folders/1pg_3-wDGtnbVUmJOFrNpv96Y5N535W6X" TargetMode="External"/><Relationship Id="rId1391" Type="http://schemas.openxmlformats.org/officeDocument/2006/relationships/hyperlink" Target="https://drive.google.com/drive/u/0/folders/1GsBFpy5CXMUZVsFJlHoEqH9xbDT4k7Ni" TargetMode="External"/><Relationship Id="rId2442" Type="http://schemas.openxmlformats.org/officeDocument/2006/relationships/hyperlink" Target="https://drive.google.com/drive/u/0/folders/1RvKFPRIhQPfu6vy8jvjlsdAEK4O7zE48" TargetMode="External"/><Relationship Id="rId5598" Type="http://schemas.openxmlformats.org/officeDocument/2006/relationships/hyperlink" Target="https://docs.google.com/spreadsheets/d/1fwXMO7sVsX5UKli_NAdA3TZL8R_5X7LjGgmtEFI1LRk/edit?pli=1&amp;gid=977696046" TargetMode="External"/><Relationship Id="rId414" Type="http://schemas.openxmlformats.org/officeDocument/2006/relationships/hyperlink" Target="https://docs.google.com/spreadsheets/d/1xvfgBHdySyJfYR7pIAs1ab2xZjGdGWlo/edit?gid=1773673233" TargetMode="External"/><Relationship Id="rId1044" Type="http://schemas.openxmlformats.org/officeDocument/2006/relationships/hyperlink" Target="https://docs.google.com/spreadsheets/d/1VziQGpuL5y1ccL7ZNTlMLOYnqvmTnXTjbWKQNPRrkI4/edit?usp=sharing" TargetMode="External"/><Relationship Id="rId5665" Type="http://schemas.openxmlformats.org/officeDocument/2006/relationships/hyperlink" Target="https://drive.google.com/drive/folders/1NaYMvcrjj3n6pXSZJxTANlDURI_S9Aem" TargetMode="External"/><Relationship Id="rId1111" Type="http://schemas.openxmlformats.org/officeDocument/2006/relationships/hyperlink" Target="https://drive.google.com/drive/folders/1MHkAwaS9FmpA6Rul-_t9-28XEWxJBVr8" TargetMode="External"/><Relationship Id="rId4267" Type="http://schemas.openxmlformats.org/officeDocument/2006/relationships/hyperlink" Target="https://drive.google.com/drive/folders/1E7qfynu2yI-lDNz4ckgT-t-nIQoLe92Q" TargetMode="External"/><Relationship Id="rId4681" Type="http://schemas.openxmlformats.org/officeDocument/2006/relationships/hyperlink" Target="https://docs.google.com/spreadsheets/d/1JKsjegE0AxZ9KvFp_mFhi2B8SlQjg9pcqZB3S7RcRQI/edit?gid=0" TargetMode="External"/><Relationship Id="rId5318" Type="http://schemas.openxmlformats.org/officeDocument/2006/relationships/hyperlink" Target="https://docs.google.com/spreadsheets/d/1SrfOx8Xea0B61knnfpJGFl40avRJfU3RIVubTJwMf6g/edit?gid=1670951307" TargetMode="External"/><Relationship Id="rId5732" Type="http://schemas.openxmlformats.org/officeDocument/2006/relationships/hyperlink" Target="https://docs.google.com/spreadsheets/d/1Gkqvkh-uV9bo_TAYYPphI4SL1SrZy71IfnGgrpXNWH8/edit?gid=1137451622" TargetMode="External"/><Relationship Id="rId3283" Type="http://schemas.openxmlformats.org/officeDocument/2006/relationships/hyperlink" Target="https://drive.google.com/drive/u/0/folders/1qt5MzkeBR5P8kktK2p07KR_oh3TG1it9" TargetMode="External"/><Relationship Id="rId4334" Type="http://schemas.openxmlformats.org/officeDocument/2006/relationships/hyperlink" Target="https://docs.google.com/spreadsheets/d/1euYQp41NIB_2slpqUCv3Z1w09uwEDu-KfSVn_xAISmg/edit?gid=58695827" TargetMode="External"/><Relationship Id="rId1928" Type="http://schemas.openxmlformats.org/officeDocument/2006/relationships/hyperlink" Target="https://drive.google.com/drive/u/0/folders/1DoYhnlv7crCmeG-JqljIRntkcgafjyYT" TargetMode="External"/><Relationship Id="rId3350" Type="http://schemas.openxmlformats.org/officeDocument/2006/relationships/hyperlink" Target="https://drive.google.com/drive/folders/1NJNDj6AzDX0xrWRuSrFDuxum8GUgjkpE" TargetMode="External"/><Relationship Id="rId271" Type="http://schemas.openxmlformats.org/officeDocument/2006/relationships/hyperlink" Target="https://drive.google.com/drive/folders/1urwupgaPSWhxrypEGRMhOTzRx5M3B2rF?usp=sharing" TargetMode="External"/><Relationship Id="rId3003" Type="http://schemas.openxmlformats.org/officeDocument/2006/relationships/hyperlink" Target="https://drive.google.com/drive/folders/1rG5MTBN3r_pR-lRrFRR35CkLSEy6nG-2" TargetMode="External"/><Relationship Id="rId4401" Type="http://schemas.openxmlformats.org/officeDocument/2006/relationships/hyperlink" Target="https://docs.google.com/spreadsheets/d/1xsEviixVh1cinP-iUeRZUkT08nUuAClJ2ov-BedQSpw/edit?gid=887217737" TargetMode="External"/><Relationship Id="rId6159" Type="http://schemas.openxmlformats.org/officeDocument/2006/relationships/hyperlink" Target="https://docs.google.com/spreadsheets/d/1uyg6Js5MyTneSNJTNU3zkccdjPHzcooQzX7WBi4nyeY/edit?gid=1744364343" TargetMode="External"/><Relationship Id="rId2769" Type="http://schemas.openxmlformats.org/officeDocument/2006/relationships/hyperlink" Target="https://drive.google.com/drive/folders/1NDGfHgSXLqAE9rmKGR91ideXmqDnqea5" TargetMode="External"/><Relationship Id="rId5175" Type="http://schemas.openxmlformats.org/officeDocument/2006/relationships/hyperlink" Target="https://docs.google.com/spreadsheets/d/1Gkqvkh-uV9bo_TAYYPphI4SL1SrZy71IfnGgrpXNWH8/edit?gid=1300745950" TargetMode="External"/><Relationship Id="rId6226" Type="http://schemas.openxmlformats.org/officeDocument/2006/relationships/hyperlink" Target="https://docs.google.com/spreadsheets/d/1D2zkBdrdcVht5msRgDrZZ_TDfiRDlqXN/edit?gid=1462290969" TargetMode="External"/><Relationship Id="rId1785" Type="http://schemas.openxmlformats.org/officeDocument/2006/relationships/hyperlink" Target="https://drive.google.com/drive/u/0/folders/1P7i2kzV7ucKQs-mFpN3P7mVsTOvMw179" TargetMode="External"/><Relationship Id="rId2836" Type="http://schemas.openxmlformats.org/officeDocument/2006/relationships/hyperlink" Target="https://docs.google.com/spreadsheets/d/1-EcoXATLQ5_Vul8QJfCf56fiKASkArV-s0mNdxeQQvA/edit?usp=sharing" TargetMode="External"/><Relationship Id="rId4191" Type="http://schemas.openxmlformats.org/officeDocument/2006/relationships/hyperlink" Target="https://drive.google.com/drive/u/0/folders/1GSIWzoznDPIplnvBYFa_ioUKnkS6tBdi" TargetMode="External"/><Relationship Id="rId5242" Type="http://schemas.openxmlformats.org/officeDocument/2006/relationships/hyperlink" Target="https://docs.google.com/spreadsheets/d/1Gkqvkh-uV9bo_TAYYPphI4SL1SrZy71IfnGgrpXNWH8/edit?gid=826533442" TargetMode="External"/><Relationship Id="rId77" Type="http://schemas.openxmlformats.org/officeDocument/2006/relationships/hyperlink" Target="https://docs.google.com/spreadsheets/d/1xvfgBHdySyJfYR7pIAs1ab2xZjGdGWlo/edit?gid=1773673233" TargetMode="External"/><Relationship Id="rId808" Type="http://schemas.openxmlformats.org/officeDocument/2006/relationships/hyperlink" Target="https://docs.google.com/spreadsheets/d/10YyGpQz0D_L8HZ70peC4yV0VJk51JcwPEPqW-yxPFNs/edit?gid=0" TargetMode="External"/><Relationship Id="rId1438" Type="http://schemas.openxmlformats.org/officeDocument/2006/relationships/hyperlink" Target="https://drive.google.com/drive/u/0/folders/1-BbbOpsU_eN7K2tKWRByh8Gy1hI2mWW2" TargetMode="External"/><Relationship Id="rId1852" Type="http://schemas.openxmlformats.org/officeDocument/2006/relationships/hyperlink" Target="https://drive.google.com/drive/folders/1UE-T5uiD6mc-7giR7lQt-x36IkspwYY9" TargetMode="External"/><Relationship Id="rId2903" Type="http://schemas.openxmlformats.org/officeDocument/2006/relationships/hyperlink" Target="https://drive.google.com/drive/folders/1wi7lfrlE1tmdO4uYgDTqav4sxAbkGCEZ" TargetMode="External"/><Relationship Id="rId1505" Type="http://schemas.openxmlformats.org/officeDocument/2006/relationships/hyperlink" Target="https://drive.google.com/drive/folders/1Ue6t3G5Iy_gQLPhAZv1Fnbv_9AFYWLDV?usp=sharing" TargetMode="External"/><Relationship Id="rId6083" Type="http://schemas.openxmlformats.org/officeDocument/2006/relationships/hyperlink" Target="https://drive.google.com/drive/folders/1W7u-vUTKDy9bak5XjYGSeJT51Naoy-XX?usp=drive_link" TargetMode="External"/><Relationship Id="rId3677" Type="http://schemas.openxmlformats.org/officeDocument/2006/relationships/hyperlink" Target="https://drive.google.com/drive/u/0/folders/1bQW9x473_bj1o8q1DkS9Ep-tSAb97ZpP" TargetMode="External"/><Relationship Id="rId4728" Type="http://schemas.openxmlformats.org/officeDocument/2006/relationships/hyperlink" Target="https://drive.google.com/drive/u/0/folders/1mRj_LkSZr4PNN_UhqMDDScRnvxm9UMQ1" TargetMode="External"/><Relationship Id="rId598" Type="http://schemas.openxmlformats.org/officeDocument/2006/relationships/hyperlink" Target="https://drive.google.com/drive/u/0/folders/1LcoTHChFPF1VWSL5mEj3nhO9WsvJeNAB" TargetMode="External"/><Relationship Id="rId2279" Type="http://schemas.openxmlformats.org/officeDocument/2006/relationships/hyperlink" Target="https://drive.google.com/drive/u/0/folders/1D1Ndoc61D8M0ALGqBCwnOUuxYzjVGghu" TargetMode="External"/><Relationship Id="rId2693" Type="http://schemas.openxmlformats.org/officeDocument/2006/relationships/hyperlink" Target="https://drive.google.com/drive/folders/1_TlkGIQgD-GKj-Tq_OThIXCHPaM25WRl?usp=drive_link" TargetMode="External"/><Relationship Id="rId3744" Type="http://schemas.openxmlformats.org/officeDocument/2006/relationships/hyperlink" Target="https://docs.google.com/spreadsheets/d/1NP59lUoneJS9Xyh5r9nBrmSZPDyjFcEx-IWo8bPgTPY/edit?gid=98373659" TargetMode="External"/><Relationship Id="rId6150" Type="http://schemas.openxmlformats.org/officeDocument/2006/relationships/hyperlink" Target="https://drive.google.com/drive/folders/175oRI6rLQ5r0h28T7YymQrsAvL3CFKGb" TargetMode="External"/><Relationship Id="rId665" Type="http://schemas.openxmlformats.org/officeDocument/2006/relationships/hyperlink" Target="https://drive.google.com/drive/folders/16TmW-B1Ia1RK2GrkYxjq7-etWAwDFwGA" TargetMode="External"/><Relationship Id="rId1295" Type="http://schemas.openxmlformats.org/officeDocument/2006/relationships/hyperlink" Target="https://drive.google.com/drive/folders/1m0jYykPJGskPfytX4nYDrjDiYiOOFSPp?usp=sharing" TargetMode="External"/><Relationship Id="rId2346" Type="http://schemas.openxmlformats.org/officeDocument/2006/relationships/hyperlink" Target="https://docs.google.com/spreadsheets/d/1xvfgBHdySyJfYR7pIAs1ab2xZjGdGWlo/edit?gid=1773673233" TargetMode="External"/><Relationship Id="rId2760" Type="http://schemas.openxmlformats.org/officeDocument/2006/relationships/hyperlink" Target="https://docs.google.com/spreadsheets/d/1BOQfqkVFuxa4EAeIqikLNGVs0M3v_AGu998ko9SsEeo/edit?gid=67427" TargetMode="External"/><Relationship Id="rId3811" Type="http://schemas.openxmlformats.org/officeDocument/2006/relationships/hyperlink" Target="https://docs.google.com/spreadsheets/d/1aJCEBkz0W7RO1jbZtQxVGaEfNhxJv4c6rTyF20VK6c8/edit?gid=1877503813" TargetMode="External"/><Relationship Id="rId318" Type="http://schemas.openxmlformats.org/officeDocument/2006/relationships/hyperlink" Target="https://docs.google.com/spreadsheets/d/1HKfoMfmwHoV2GmaxJ9o24CmrZaDShdvn_OuH-9c_YeM/edit" TargetMode="External"/><Relationship Id="rId732" Type="http://schemas.openxmlformats.org/officeDocument/2006/relationships/hyperlink" Target="https://drive.google.com/drive/u/0/folders/1F7jqr7jvvmVhLWy1s0hmYz3crGQ5_nGb" TargetMode="External"/><Relationship Id="rId1362" Type="http://schemas.openxmlformats.org/officeDocument/2006/relationships/hyperlink" Target="https://drive.google.com/drive/u/0/folders/1Gq62GRgAqmhYPRivZkuKwCCX-b27lfk1" TargetMode="External"/><Relationship Id="rId2413" Type="http://schemas.openxmlformats.org/officeDocument/2006/relationships/hyperlink" Target="https://drive.google.com/drive/u/0/folders/1kSW9hPixSkH44ulSANy-YpYixQuWwMBy" TargetMode="External"/><Relationship Id="rId5569" Type="http://schemas.openxmlformats.org/officeDocument/2006/relationships/hyperlink" Target="https://docs.google.com/spreadsheets/d/1rxpD7AKbX0qNmBbUwb6TtbJZAM9IVXJBlWCVfcoPYEc/edit?gid=0" TargetMode="External"/><Relationship Id="rId1015" Type="http://schemas.openxmlformats.org/officeDocument/2006/relationships/hyperlink" Target="https://drive.google.com/drive/folders/14JFuTHfhG2YFeTMpcgaLqG9Gr1rgKchA" TargetMode="External"/><Relationship Id="rId4585" Type="http://schemas.openxmlformats.org/officeDocument/2006/relationships/hyperlink" Target="https://drive.google.com/drive/folders/1Yg4HHrZBI3iP4MRKbI0KNjiqL5AuFrxt?usp=drive_link" TargetMode="External"/><Relationship Id="rId5983" Type="http://schemas.openxmlformats.org/officeDocument/2006/relationships/hyperlink" Target="https://drive.google.com/drive/u/0/folders/1kUxqle91Aj5zVdsQLCKGSSdQMWq9kU-N" TargetMode="External"/><Relationship Id="rId3187" Type="http://schemas.openxmlformats.org/officeDocument/2006/relationships/hyperlink" Target="https://docs.google.com/spreadsheets/d/1Cfq8nnEuh5mv5yI1xFUY0oveeEpgtmS9lhYYq5Fe_FE/edit?usp=sharing" TargetMode="External"/><Relationship Id="rId4238" Type="http://schemas.openxmlformats.org/officeDocument/2006/relationships/hyperlink" Target="https://drive.google.com/drive/u/0/folders/1kZB4V3k0H7Eu1z02rJ10NmQI3t4iT4R9" TargetMode="External"/><Relationship Id="rId5636" Type="http://schemas.openxmlformats.org/officeDocument/2006/relationships/hyperlink" Target="https://drive.google.com/drive/folders/16laX3vqtZJRhGPapLhn5cHeqcEb4sN9i" TargetMode="External"/><Relationship Id="rId4652" Type="http://schemas.openxmlformats.org/officeDocument/2006/relationships/hyperlink" Target="https://drive.google.com/drive/folders/1oW-m2mVzIHFDzWtabrOSuAWW7aUwe5sk?usp=sharing" TargetMode="External"/><Relationship Id="rId5703" Type="http://schemas.openxmlformats.org/officeDocument/2006/relationships/hyperlink" Target="https://drive.google.com/drive/u/0/folders/1PwNwxmLTh7HEbMnqRkOciTyMCTFngbDJ" TargetMode="External"/><Relationship Id="rId175" Type="http://schemas.openxmlformats.org/officeDocument/2006/relationships/hyperlink" Target="https://shopee.vn/m/HDSAISON-Mart-SPF" TargetMode="External"/><Relationship Id="rId3254" Type="http://schemas.openxmlformats.org/officeDocument/2006/relationships/hyperlink" Target="https://drive.google.com/drive/u/0/folders/1IpBsnrbRlfvAxfLRVT52pKEtudo8HeDA" TargetMode="External"/><Relationship Id="rId4305" Type="http://schemas.openxmlformats.org/officeDocument/2006/relationships/hyperlink" Target="https://drive.google.com/drive/folders/1ZRCt12kAohiMkkcGEd8e6kC6T_Z7LGRd?usp=drive_link" TargetMode="External"/><Relationship Id="rId2270" Type="http://schemas.openxmlformats.org/officeDocument/2006/relationships/hyperlink" Target="https://docs.google.com/spreadsheets/d/1iMtk54zuVmIsNSRloLl7t4MAGJP9u6gn-FHon4Vul1I/edit?usp=sharing" TargetMode="External"/><Relationship Id="rId3321" Type="http://schemas.openxmlformats.org/officeDocument/2006/relationships/hyperlink" Target="https://docs.google.com/spreadsheets/d/10YyGpQz0D_L8HZ70peC4yV0VJk51JcwPEPqW-yxPFNs/edit?gid=0" TargetMode="External"/><Relationship Id="rId242" Type="http://schemas.openxmlformats.org/officeDocument/2006/relationships/hyperlink" Target="https://drive.google.com/drive/u/0/folders/1FJt3BnTE86H1-nsKrvxOKorBlgiOWHwY" TargetMode="External"/><Relationship Id="rId5079" Type="http://schemas.openxmlformats.org/officeDocument/2006/relationships/hyperlink" Target="https://drive.google.com/drive/u/0/folders/1Ox9PcGFRZe1fvY_ouKeSyJUvLbJ1vBW7" TargetMode="External"/><Relationship Id="rId5493" Type="http://schemas.openxmlformats.org/officeDocument/2006/relationships/hyperlink" Target="https://shopee.vn/m/OCB-SPF" TargetMode="External"/><Relationship Id="rId1689" Type="http://schemas.openxmlformats.org/officeDocument/2006/relationships/hyperlink" Target="https://drive.google.com/drive/folders/1OIJXI8l0QM3bjc4GN2Rp9GXYKa6JK7g5" TargetMode="External"/><Relationship Id="rId4095" Type="http://schemas.openxmlformats.org/officeDocument/2006/relationships/hyperlink" Target="https://docs.google.com/spreadsheets/d/1OMofijeoR53EWDc109ohXV434fe2c-PIscMTWB60wSg/edit?gid=1463714887" TargetMode="External"/><Relationship Id="rId5146" Type="http://schemas.openxmlformats.org/officeDocument/2006/relationships/hyperlink" Target="https://drive.google.com/drive/folders/11bkM7TaLAtLER-DVvaEwX0-SVHtKq7AG?usp=sharing" TargetMode="External"/><Relationship Id="rId5560" Type="http://schemas.openxmlformats.org/officeDocument/2006/relationships/hyperlink" Target="https://docs.google.com/spreadsheets/d/1fwXMO7sVsX5UKli_NAdA3TZL8R_5X7LjGgmtEFI1LRk/edit?pli=1&amp;gid=1529868658" TargetMode="External"/><Relationship Id="rId4162" Type="http://schemas.openxmlformats.org/officeDocument/2006/relationships/hyperlink" Target="https://drive.google.com/drive/u/0/folders/12RqWmN_J22XvqfxqdhYVFWDkptyAC_NT" TargetMode="External"/><Relationship Id="rId5213" Type="http://schemas.openxmlformats.org/officeDocument/2006/relationships/hyperlink" Target="https://drive.google.com/drive/folders/1gsq5O6I5SMMhSU6Vtc98lf1-6KgKx3vF" TargetMode="External"/><Relationship Id="rId1756" Type="http://schemas.openxmlformats.org/officeDocument/2006/relationships/hyperlink" Target="https://drive.google.com/drive/folders/16TmW-B1Ia1RK2GrkYxjq7-etWAwDFwGA" TargetMode="External"/><Relationship Id="rId2807" Type="http://schemas.openxmlformats.org/officeDocument/2006/relationships/hyperlink" Target="https://docs.google.com/spreadsheets/d/1OMofijeoR53EWDc109ohXV434fe2c-PIscMTWB60wSg/edit?gid=197773530" TargetMode="External"/><Relationship Id="rId48" Type="http://schemas.openxmlformats.org/officeDocument/2006/relationships/hyperlink" Target="https://docs.google.com/spreadsheets/d/1MJASlDC1YeX6sgEtzykzTSpTN1Q3FS6_/edit?gid=140450245" TargetMode="External"/><Relationship Id="rId1409" Type="http://schemas.openxmlformats.org/officeDocument/2006/relationships/hyperlink" Target="https://drive.google.com/drive/folders/1Sr0opcs2KzUZ4S5zXLn-QcNudwSDD2oG" TargetMode="External"/><Relationship Id="rId1823" Type="http://schemas.openxmlformats.org/officeDocument/2006/relationships/hyperlink" Target="https://drive.google.com/drive/u/0/folders/1-aKVWj_Pf2n1FkdZ1QzHkF_mOHsZhF8e" TargetMode="External"/><Relationship Id="rId4979" Type="http://schemas.openxmlformats.org/officeDocument/2006/relationships/hyperlink" Target="https://docs.google.com/spreadsheets/d/1KmfXaYNxTvOqlFm0awngGgwSbAkphKf3/edit" TargetMode="External"/><Relationship Id="rId3995" Type="http://schemas.openxmlformats.org/officeDocument/2006/relationships/hyperlink" Target="https://docs.google.com/spreadsheets/d/1yGeoA9uqwizcsWlrYouK9bEml0B53xCktHtdIZClpP0/edit?gid=2061898978" TargetMode="External"/><Relationship Id="rId2597" Type="http://schemas.openxmlformats.org/officeDocument/2006/relationships/hyperlink" Target="https://drive.google.com/drive/folders/1HMs7savMGG-QGlGUKtqZqklklrGrb4gQ" TargetMode="External"/><Relationship Id="rId3648" Type="http://schemas.openxmlformats.org/officeDocument/2006/relationships/hyperlink" Target="https://docs.google.com/spreadsheets/d/1he6KxzPEPZaO8Qo5fnnVUrYtixpokKlG7UlOzjQ6988/edit?gid=1481340089" TargetMode="External"/><Relationship Id="rId6054" Type="http://schemas.openxmlformats.org/officeDocument/2006/relationships/hyperlink" Target="https://docs.google.com/spreadsheets/d/1ooBqyZoYq-1qzSnDR91C4sS_W2PnaRjulRAb8E5QNEw/edit?gid=142433682" TargetMode="External"/><Relationship Id="rId569" Type="http://schemas.openxmlformats.org/officeDocument/2006/relationships/hyperlink" Target="https://drive.google.com/file/d/1RFJ741pfPmd9PLOcYf5222z8pWzNJWt4/view" TargetMode="External"/><Relationship Id="rId983" Type="http://schemas.openxmlformats.org/officeDocument/2006/relationships/hyperlink" Target="https://drive.google.com/drive/folders/1LDOnRhZcTR-OeIV4bUt_ZWfwtRk1j9Qh" TargetMode="External"/><Relationship Id="rId1199" Type="http://schemas.openxmlformats.org/officeDocument/2006/relationships/hyperlink" Target="https://drive.google.com/drive/folders/1mVWnPoG4kTN-uLHn1hkI1U15hwG2LuF9" TargetMode="External"/><Relationship Id="rId2664" Type="http://schemas.openxmlformats.org/officeDocument/2006/relationships/hyperlink" Target="https://drive.google.com/drive/u/0/folders/1MobHdJ3NwPm3ZIioY9q4UqjITX1CkmDl" TargetMode="External"/><Relationship Id="rId5070" Type="http://schemas.openxmlformats.org/officeDocument/2006/relationships/hyperlink" Target="https://drive.google.com/drive/u/0/folders/1RaDPFb39AJ-BnGHNsD0HzzrtawMc3nUm" TargetMode="External"/><Relationship Id="rId6121" Type="http://schemas.openxmlformats.org/officeDocument/2006/relationships/hyperlink" Target="https://docs.google.com/spreadsheets/d/1fwXMO7sVsX5UKli_NAdA3TZL8R_5X7LjGgmtEFI1LRk/edit?gid=1780830772" TargetMode="External"/><Relationship Id="rId636" Type="http://schemas.openxmlformats.org/officeDocument/2006/relationships/hyperlink" Target="https://shopee.vn/m/BIDVCredit-SPF" TargetMode="External"/><Relationship Id="rId1266" Type="http://schemas.openxmlformats.org/officeDocument/2006/relationships/hyperlink" Target="https://drive.google.com/drive/folders/1oWSnay7Ie_W2YOE1KlxConYOWpQxO8nd" TargetMode="External"/><Relationship Id="rId2317" Type="http://schemas.openxmlformats.org/officeDocument/2006/relationships/hyperlink" Target="https://drive.google.com/drive/u/0/folders/1ok_I8VFZ6nTErFuUYpK_9rxDJ5m4Em6m" TargetMode="External"/><Relationship Id="rId3715" Type="http://schemas.openxmlformats.org/officeDocument/2006/relationships/hyperlink" Target="https://drive.google.com/drive/folders/1hCISI4dGXVN_EuNcOEhq1CMBp7zR-k1c" TargetMode="External"/><Relationship Id="rId1680" Type="http://schemas.openxmlformats.org/officeDocument/2006/relationships/hyperlink" Target="https://drive.google.com/drive/folders/1SS1cxEwjiaEpeSYeRZiHmp-eywMntIr2?usp=sharing" TargetMode="External"/><Relationship Id="rId2731" Type="http://schemas.openxmlformats.org/officeDocument/2006/relationships/hyperlink" Target="https://docs.google.com/spreadsheets/d/1NP59lUoneJS9Xyh5r9nBrmSZPDyjFcEx-IWo8bPgTPY/edit?gid=684491186" TargetMode="External"/><Relationship Id="rId5887" Type="http://schemas.openxmlformats.org/officeDocument/2006/relationships/hyperlink" Target="https://drive.google.com/drive/folders/1YdskCsneLy2GsheWnDePEw26FyCXyS17" TargetMode="External"/><Relationship Id="rId703" Type="http://schemas.openxmlformats.org/officeDocument/2006/relationships/hyperlink" Target="https://drive.google.com/drive/folders/1vi_NBg0tm3XESl5aSya9u-2seks6wNMB" TargetMode="External"/><Relationship Id="rId1333" Type="http://schemas.openxmlformats.org/officeDocument/2006/relationships/hyperlink" Target="https://docs.google.com/spreadsheets/d/1p59_OCU0y33MmHtXsQ_rzx7VmwvFvdhvTuQDiR28r9g/edit?gid=0" TargetMode="External"/><Relationship Id="rId4489" Type="http://schemas.openxmlformats.org/officeDocument/2006/relationships/hyperlink" Target="https://docs.google.com/spreadsheets/d/1KdLUxhWn7-Q6DeRcy9gd36ucP-oJ4UTFeQVmcPt6sXg/edit?gid=0" TargetMode="External"/><Relationship Id="rId5954" Type="http://schemas.openxmlformats.org/officeDocument/2006/relationships/hyperlink" Target="https://docs.google.com/spreadsheets/d/1iooQ1r_g8lW-ohIgF3Yr0R2O0QhiVKtLFWiD47J6AI4/edit?usp=sharing" TargetMode="External"/><Relationship Id="rId1400" Type="http://schemas.openxmlformats.org/officeDocument/2006/relationships/hyperlink" Target="https://docs.google.com/spreadsheets/d/1fwXMO7sVsX5UKli_NAdA3TZL8R_5X7LjGgmtEFI1LRk/edit?pli=1&amp;gid=1618826465" TargetMode="External"/><Relationship Id="rId4556" Type="http://schemas.openxmlformats.org/officeDocument/2006/relationships/hyperlink" Target="https://drive.google.com/drive/u/0/folders/10njHXyBuhRzlkTY9czYdu8GpRsDNuPWb" TargetMode="External"/><Relationship Id="rId4970" Type="http://schemas.openxmlformats.org/officeDocument/2006/relationships/hyperlink" Target="https://drive.google.com/drive/folders/1990tVLWr68z0HgLQiROzrpMpknTMH_Ia" TargetMode="External"/><Relationship Id="rId5607" Type="http://schemas.openxmlformats.org/officeDocument/2006/relationships/hyperlink" Target="https://docs.google.com/spreadsheets/d/1ESyqPEPbXYvsaRIUJsT9-M9l2vcFYhFA5frc-avxVh4/edit?usp=sharing" TargetMode="External"/><Relationship Id="rId3158" Type="http://schemas.openxmlformats.org/officeDocument/2006/relationships/hyperlink" Target="https://drive.google.com/file/d/16PzbM3e0l34VO6_C2uOiLVwQHuppXvkI/view?usp=sharing" TargetMode="External"/><Relationship Id="rId3572" Type="http://schemas.openxmlformats.org/officeDocument/2006/relationships/hyperlink" Target="https://docs.google.com/spreadsheets/d/1mkusZaFg1j1O18MiiTdxoS6DawA-rfkl0pTBWeyKUVk/edit?usp=sharing" TargetMode="External"/><Relationship Id="rId4209" Type="http://schemas.openxmlformats.org/officeDocument/2006/relationships/hyperlink" Target="https://docs.google.com/spreadsheets/d/1-_wFrwaaO5VMd8CufB70jfayokz4v8rIZYuFeYmDo2U/edit" TargetMode="External"/><Relationship Id="rId4623" Type="http://schemas.openxmlformats.org/officeDocument/2006/relationships/hyperlink" Target="https://docs.google.com/spreadsheets/d/1QasBeRpf0P38jT1Oi7VxUklxSuufJI3iZC20GidLZWg/edit?gid=377684323" TargetMode="External"/><Relationship Id="rId493" Type="http://schemas.openxmlformats.org/officeDocument/2006/relationships/hyperlink" Target="https://drive.google.com/drive/u/0/folders/1d-rKfAGMyHqdiPhv9DPimgCTXnEwlWgA" TargetMode="External"/><Relationship Id="rId2174" Type="http://schemas.openxmlformats.org/officeDocument/2006/relationships/hyperlink" Target="https://drive.google.com/drive/u/0/folders/1LBnnWf8sLi_VLgFeLh6v5PzG2IYHlwTn" TargetMode="External"/><Relationship Id="rId3225" Type="http://schemas.openxmlformats.org/officeDocument/2006/relationships/hyperlink" Target="https://drive.google.com/drive/folders/1nG-722reT2vOQeb0GfxxcNSgX1AyWRMA" TargetMode="External"/><Relationship Id="rId146" Type="http://schemas.openxmlformats.org/officeDocument/2006/relationships/hyperlink" Target="https://drive.google.com/drive/u/0/folders/1ryrJ194XxHFPFB86XTMXR4BgfoOuM9vM" TargetMode="External"/><Relationship Id="rId560" Type="http://schemas.openxmlformats.org/officeDocument/2006/relationships/hyperlink" Target="https://docs.google.com/spreadsheets/d/1OMofijeoR53EWDc109ohXV434fe2c-PIscMTWB60wSg/edit?gid=1381600522" TargetMode="External"/><Relationship Id="rId1190" Type="http://schemas.openxmlformats.org/officeDocument/2006/relationships/hyperlink" Target="https://docs.google.com/spreadsheets/d/1VogYb5wJBSvJaLnMSd0peM2zBgURySMKNDUbCqhT0J4/edit" TargetMode="External"/><Relationship Id="rId2241" Type="http://schemas.openxmlformats.org/officeDocument/2006/relationships/hyperlink" Target="https://drive.google.com/drive/u/0/folders/1Ej2owsvLXIZFahqtcVCSGxqxqja0L10y" TargetMode="External"/><Relationship Id="rId5397" Type="http://schemas.openxmlformats.org/officeDocument/2006/relationships/hyperlink" Target="https://docs.google.com/spreadsheets/d/10i_zdjAXwVOqYElFIscScS5z3cM0OCHwlOjIZOIiZI8/edit?gid=773103131" TargetMode="External"/><Relationship Id="rId213" Type="http://schemas.openxmlformats.org/officeDocument/2006/relationships/hyperlink" Target="https://docs.google.com/spreadsheets/d/1ISJZMXejQ5KPm9udklklGDj1ByPeYSfREf6U74Tgk7s/edit?gid=989130246" TargetMode="External"/><Relationship Id="rId4066" Type="http://schemas.openxmlformats.org/officeDocument/2006/relationships/hyperlink" Target="https://drive.google.com/drive/folders/1WWQE9PGEZvFbYQ9-QGqbgPdbGq6bWnfU" TargetMode="External"/><Relationship Id="rId5464" Type="http://schemas.openxmlformats.org/officeDocument/2006/relationships/hyperlink" Target="https://drive.google.com/drive/u/0/folders/1jZ3EVIGGP_ARjL_-GtGDzVJQUyCIXFNT" TargetMode="External"/><Relationship Id="rId4480" Type="http://schemas.openxmlformats.org/officeDocument/2006/relationships/hyperlink" Target="https://drive.google.com/drive/u/0/folders/1GqepAhaQ_kgWMSPplvEOYLtrY67Lnp-6" TargetMode="External"/><Relationship Id="rId5117" Type="http://schemas.openxmlformats.org/officeDocument/2006/relationships/hyperlink" Target="https://docs.google.com/spreadsheets/d/1fwXMO7sVsX5UKli_NAdA3TZL8R_5X7LjGgmtEFI1LRk/edit?pli=1&amp;gid=1042953151" TargetMode="External"/><Relationship Id="rId5531" Type="http://schemas.openxmlformats.org/officeDocument/2006/relationships/hyperlink" Target="https://docs.google.com/spreadsheets/d/10axgzdZZp_NC9wAz1IJSjW5D35Kxqq6CNW2JUviNONE/edit?usp=sharing" TargetMode="External"/><Relationship Id="rId1727" Type="http://schemas.openxmlformats.org/officeDocument/2006/relationships/hyperlink" Target="https://docs.google.com/spreadsheets/d/1aJCEBkz0W7RO1jbZtQxVGaEfNhxJv4c6rTyF20VK6c8/edit?gid=1546187897" TargetMode="External"/><Relationship Id="rId3082" Type="http://schemas.openxmlformats.org/officeDocument/2006/relationships/hyperlink" Target="https://drive.google.com/drive/folders/1Hw_YHvJwXENmJ2PnpCVdtTcz3GWm1AkJ?usp=sharing" TargetMode="External"/><Relationship Id="rId4133" Type="http://schemas.openxmlformats.org/officeDocument/2006/relationships/hyperlink" Target="https://docs.google.com/spreadsheets/d/1Wf-xibkNBYTHTGTDoXy8ZpHMWWFWjZkQkN_h-PhYPsE/edit?gid=1593213333" TargetMode="External"/><Relationship Id="rId19" Type="http://schemas.openxmlformats.org/officeDocument/2006/relationships/hyperlink" Target="https://drive.google.com/drive/u/0/folders/1oRPV6Pi6gCkxpdLKegsr0JkKSY2eSvbG" TargetMode="External"/><Relationship Id="rId3899" Type="http://schemas.openxmlformats.org/officeDocument/2006/relationships/hyperlink" Target="https://drive.google.com/drive/u/0/folders/1BorKR65B-3jZk9Z-TT0rkDOpTggypQM1" TargetMode="External"/><Relationship Id="rId4200" Type="http://schemas.openxmlformats.org/officeDocument/2006/relationships/hyperlink" Target="https://drive.google.com/drive/u/0/folders/1B3fQMA1Xq38_ApsIR4ctxR4av3keGqZ9" TargetMode="External"/><Relationship Id="rId6372" Type="http://schemas.openxmlformats.org/officeDocument/2006/relationships/hyperlink" Target="https://drive.google.com/drive/u/0/folders/1nqjkArRfVxXivazKfmi_y8wn5OxEQ8hW" TargetMode="External"/><Relationship Id="rId3966" Type="http://schemas.openxmlformats.org/officeDocument/2006/relationships/hyperlink" Target="https://drive.google.com/drive/u/0/folders/1oXL5rLzHVajmWujHTTK7wnOMdv7_sR1Y" TargetMode="External"/><Relationship Id="rId6025" Type="http://schemas.openxmlformats.org/officeDocument/2006/relationships/hyperlink" Target="https://docs.google.com/spreadsheets/d/1OMofijeoR53EWDc109ohXV434fe2c-PIscMTWB60wSg/edit?gid=1608466921" TargetMode="External"/><Relationship Id="rId3" Type="http://schemas.openxmlformats.org/officeDocument/2006/relationships/hyperlink" Target="https://drive.google.com/drive/u/0/folders/1RhD6tWpPACPvrzElvhJkvWDB8BtzWKs1" TargetMode="External"/><Relationship Id="rId887" Type="http://schemas.openxmlformats.org/officeDocument/2006/relationships/hyperlink" Target="https://drive.google.com/drive/u/0/folders/16pAvLBTnQV5-MIQkOmk4vioC1wdRPaep" TargetMode="External"/><Relationship Id="rId2568" Type="http://schemas.openxmlformats.org/officeDocument/2006/relationships/hyperlink" Target="https://shopee.vn/m/TPBJCBCASHBACK-SPF" TargetMode="External"/><Relationship Id="rId2982" Type="http://schemas.openxmlformats.org/officeDocument/2006/relationships/hyperlink" Target="https://docs.google.com/spreadsheets/d/1maerehl_NSTkwdOGKffTysWsHS5UI33bkUHFAZaBoDM/edit?gid=0" TargetMode="External"/><Relationship Id="rId3619" Type="http://schemas.openxmlformats.org/officeDocument/2006/relationships/hyperlink" Target="https://docs.google.com/spreadsheets/d/1s8D-PPVf-4iH2AXNN6x4ECkKABbUyNrMGFnwf30cyLs/edit?gid=1513785312" TargetMode="External"/><Relationship Id="rId5041" Type="http://schemas.openxmlformats.org/officeDocument/2006/relationships/hyperlink" Target="https://docs.google.com/spreadsheets/d/1he6KxzPEPZaO8Qo5fnnVUrYtixpokKlG7UlOzjQ6988/edit?gid=1481340089" TargetMode="External"/><Relationship Id="rId954" Type="http://schemas.openxmlformats.org/officeDocument/2006/relationships/hyperlink" Target="https://drive.google.com/drive/u/0/folders/1-vYoXFgaGYrJ0UEEdj77AvbxDBTJgoLZ" TargetMode="External"/><Relationship Id="rId1584" Type="http://schemas.openxmlformats.org/officeDocument/2006/relationships/hyperlink" Target="https://docs.google.com/spreadsheets/d/1-vwhQd6LlryTsONeQxcGhIllCjnf-5Cd/edit?gid=1033238192" TargetMode="External"/><Relationship Id="rId2635" Type="http://schemas.openxmlformats.org/officeDocument/2006/relationships/hyperlink" Target="https://docs.google.com/spreadsheets/d/1Cfq8nnEuh5mv5yI1xFUY0oveeEpgtmS9lhYYq5Fe_FE/edit?usp=sharing" TargetMode="External"/><Relationship Id="rId607" Type="http://schemas.openxmlformats.org/officeDocument/2006/relationships/hyperlink" Target="https://shopee.vn/m/Muadee-SPF" TargetMode="External"/><Relationship Id="rId1237" Type="http://schemas.openxmlformats.org/officeDocument/2006/relationships/hyperlink" Target="https://docs.google.com/spreadsheets/d/1NP59lUoneJS9Xyh5r9nBrmSZPDyjFcEx-IWo8bPgTPY/edit?gid=563164892" TargetMode="External"/><Relationship Id="rId1651" Type="http://schemas.openxmlformats.org/officeDocument/2006/relationships/hyperlink" Target="https://docs.google.com/spreadsheets/d/1-rhwb-qAnttvBCA6MxE4a9qBNA26dADP5Kjywa11FsY/edit?usp=sharing" TargetMode="External"/><Relationship Id="rId2702" Type="http://schemas.openxmlformats.org/officeDocument/2006/relationships/hyperlink" Target="https://drive.google.com/drive/u/0/folders/1D1eU7kJA3Z-YTHCtsdm2NpmmpY7VEZTO" TargetMode="External"/><Relationship Id="rId5858" Type="http://schemas.openxmlformats.org/officeDocument/2006/relationships/hyperlink" Target="https://drive.google.com/drive/u/0/folders/1L3Cii7-AEUhzp1LcWHGh34q4GSAAFLJ3" TargetMode="External"/><Relationship Id="rId1304" Type="http://schemas.openxmlformats.org/officeDocument/2006/relationships/hyperlink" Target="https://drive.google.com/drive/folders/1BaaRDLOcDVE-tev2avrEBESk4dG4vjsh" TargetMode="External"/><Relationship Id="rId4874" Type="http://schemas.openxmlformats.org/officeDocument/2006/relationships/hyperlink" Target="https://drive.google.com/drive/u/0/folders/1iuagiYjLfj2yxPJJstfLWJUBSiIvBGKg" TargetMode="External"/><Relationship Id="rId3476" Type="http://schemas.openxmlformats.org/officeDocument/2006/relationships/hyperlink" Target="https://shopee.vn/m/VTBJCB-June25-SPF" TargetMode="External"/><Relationship Id="rId4527" Type="http://schemas.openxmlformats.org/officeDocument/2006/relationships/hyperlink" Target="https://docs.google.com/spreadsheets/d/1euYQp41NIB_2slpqUCv3Z1w09uwEDu-KfSVn_xAISmg/edit?gid=786773543" TargetMode="External"/><Relationship Id="rId5925" Type="http://schemas.openxmlformats.org/officeDocument/2006/relationships/hyperlink" Target="https://docs.google.com/spreadsheets/d/1kKFqWBJ02Uxd63Z8n1KxuxBZPrlmUT1GTwXwJViPdfg/edit?gid=0" TargetMode="External"/><Relationship Id="rId10" Type="http://schemas.openxmlformats.org/officeDocument/2006/relationships/hyperlink" Target="https://docs.google.com/spreadsheets/d/1WevQN1hUDLC6VZpMPiREpB4gOGtSYFchFP7PKDlo2sU/edit?gid=0" TargetMode="External"/><Relationship Id="rId397" Type="http://schemas.openxmlformats.org/officeDocument/2006/relationships/hyperlink" Target="https://docs.google.com/spreadsheets/d/1HkZPW9pPJ5XiEpqbqXRe-lhEMBQdoOwWT2bqJOj9Vto/edit?usp=sharing" TargetMode="External"/><Relationship Id="rId2078" Type="http://schemas.openxmlformats.org/officeDocument/2006/relationships/hyperlink" Target="https://drive.google.com/drive/u/1/folders/1DwyNm3FSY-kRZzAMlDYKFuPvdz7i5up5" TargetMode="External"/><Relationship Id="rId2492" Type="http://schemas.openxmlformats.org/officeDocument/2006/relationships/hyperlink" Target="https://docs.google.com/spreadsheets/d/1fwXMO7sVsX5UKli_NAdA3TZL8R_5X7LjGgmtEFI1LRk/edit?pli=1&amp;gid=2084834926" TargetMode="External"/><Relationship Id="rId3129" Type="http://schemas.openxmlformats.org/officeDocument/2006/relationships/hyperlink" Target="https://drive.google.com/drive/u/0/folders/14YK_4y1usNXNBjPW83f-Fn4oyNZ0n4vN" TargetMode="External"/><Relationship Id="rId3890" Type="http://schemas.openxmlformats.org/officeDocument/2006/relationships/hyperlink" Target="https://shopee.vn/m/CAKEBYVPBANK-SP" TargetMode="External"/><Relationship Id="rId4941" Type="http://schemas.openxmlformats.org/officeDocument/2006/relationships/hyperlink" Target="https://docs.google.com/spreadsheets/d/1OMofijeoR53EWDc109ohXV434fe2c-PIscMTWB60wSg/edit?gid=1665461299" TargetMode="External"/><Relationship Id="rId464" Type="http://schemas.openxmlformats.org/officeDocument/2006/relationships/hyperlink" Target="https://docs.google.com/spreadsheets/d/1-rhwb-qAnttvBCA6MxE4a9qBNA26dADP5Kjywa11FsY/edit?usp=sharing" TargetMode="External"/><Relationship Id="rId1094" Type="http://schemas.openxmlformats.org/officeDocument/2006/relationships/hyperlink" Target="https://drive.google.com/drive/folders/1xTDcDKupwxv-yqZpy8tYoy7EcOgww-fg" TargetMode="External"/><Relationship Id="rId2145" Type="http://schemas.openxmlformats.org/officeDocument/2006/relationships/hyperlink" Target="https://drive.google.com/drive/folders/1eJEMHUTlUsBzOXDxDASYiP6W48FwpjEt" TargetMode="External"/><Relationship Id="rId3543" Type="http://schemas.openxmlformats.org/officeDocument/2006/relationships/hyperlink" Target="https://docs.google.com/spreadsheets/d/1zbSuutdyZoMCgGXjAGNlHlJDtZzKZOmOTDO9cmfdmB4/edit?usp=sharing" TargetMode="External"/><Relationship Id="rId117" Type="http://schemas.openxmlformats.org/officeDocument/2006/relationships/hyperlink" Target="https://docs.google.com/spreadsheets/d/1p59_OCU0y33MmHtXsQ_rzx7VmwvFvdhvTuQDiR28r9g/edit?gid=0" TargetMode="External"/><Relationship Id="rId3610" Type="http://schemas.openxmlformats.org/officeDocument/2006/relationships/hyperlink" Target="https://drive.google.com/drive/folders/113ZAwTis1YKDspF4IeOA3o8xYJvcHNDJ" TargetMode="External"/><Relationship Id="rId531" Type="http://schemas.openxmlformats.org/officeDocument/2006/relationships/hyperlink" Target="https://docs.google.com/spreadsheets/d/1xvfgBHdySyJfYR7pIAs1ab2xZjGdGWlo/edit?gid=1773673233" TargetMode="External"/><Relationship Id="rId1161" Type="http://schemas.openxmlformats.org/officeDocument/2006/relationships/hyperlink" Target="https://drive.google.com/drive/u/0/folders/1tGtZ_Brj3z_KZi2elQ7fiDhhjOmbrQ3l" TargetMode="External"/><Relationship Id="rId2212" Type="http://schemas.openxmlformats.org/officeDocument/2006/relationships/hyperlink" Target="https://drive.google.com/drive/u/0/folders/1s0blzilwMSVd_eV1BDaHBlbNA3MuKo5-" TargetMode="External"/><Relationship Id="rId5368" Type="http://schemas.openxmlformats.org/officeDocument/2006/relationships/hyperlink" Target="https://docs.google.com/spreadsheets/d/1KsICocQtcVRrQ5M_v-3MqZtMgmB7SiS44mbSZqPDm6o/edit?usp=sharing" TargetMode="External"/><Relationship Id="rId5782" Type="http://schemas.openxmlformats.org/officeDocument/2006/relationships/hyperlink" Target="https://docs.google.com/spreadsheets/d/1BOQfqkVFuxa4EAeIqikLNGVs0M3v_AGu998ko9SsEeo/edit?gid=67427" TargetMode="External"/><Relationship Id="rId6419" Type="http://schemas.openxmlformats.org/officeDocument/2006/relationships/hyperlink" Target="https://docs.google.com/spreadsheets/d/1s8D-PPVf-4iH2AXNN6x4ECkKABbUyNrMGFnwf30cyLs/edit?gid=1513785312" TargetMode="External"/><Relationship Id="rId1978" Type="http://schemas.openxmlformats.org/officeDocument/2006/relationships/hyperlink" Target="https://drive.google.com/drive/folders/1hHJmXDyT1uGMMJHOmsTWTc1o1QWmxcbT?usp=drive_link" TargetMode="External"/><Relationship Id="rId4384" Type="http://schemas.openxmlformats.org/officeDocument/2006/relationships/hyperlink" Target="https://drive.google.com/drive/u/0/folders/1DAHpyU3ab_wcGrucvVA61o-hMjIpITOz" TargetMode="External"/><Relationship Id="rId5435" Type="http://schemas.openxmlformats.org/officeDocument/2006/relationships/hyperlink" Target="https://docs.google.com/spreadsheets/d/1fwXMO7sVsX5UKli_NAdA3TZL8R_5X7LjGgmtEFI1LRk/edit?pli=1&amp;gid=2043908328" TargetMode="External"/><Relationship Id="rId4037" Type="http://schemas.openxmlformats.org/officeDocument/2006/relationships/hyperlink" Target="https://docs.google.com/spreadsheets/d/1KdLUxhWn7-Q6DeRcy9gd36ucP-oJ4UTFeQVmcPt6sXg/edit?gid=0" TargetMode="External"/><Relationship Id="rId4451" Type="http://schemas.openxmlformats.org/officeDocument/2006/relationships/hyperlink" Target="https://docs.google.com/spreadsheets/d/1fwXMO7sVsX5UKli_NAdA3TZL8R_5X7LjGgmtEFI1LRk/edit?gid=940200490" TargetMode="External"/><Relationship Id="rId5502" Type="http://schemas.openxmlformats.org/officeDocument/2006/relationships/hyperlink" Target="https://drive.google.com/drive/folders/1ZRCt12kAohiMkkcGEd8e6kC6T_Z7LGRd?usp=drive_link" TargetMode="External"/><Relationship Id="rId3053" Type="http://schemas.openxmlformats.org/officeDocument/2006/relationships/hyperlink" Target="https://drive.google.com/file/d/14N-CxavpWO6b2if4ZHZXETnQVd159mDp/view?usp=drive_link" TargetMode="External"/><Relationship Id="rId4104" Type="http://schemas.openxmlformats.org/officeDocument/2006/relationships/hyperlink" Target="https://docs.google.com/spreadsheets/d/1aJCEBkz0W7RO1jbZtQxVGaEfNhxJv4c6rTyF20VK6c8/edit?gid=1546187897" TargetMode="External"/><Relationship Id="rId3120" Type="http://schemas.openxmlformats.org/officeDocument/2006/relationships/hyperlink" Target="https://drive.google.com/drive/folders/1dvu9h7CbiiaIlNxfU_qyhRJRbAH7-MX4" TargetMode="External"/><Relationship Id="rId6276" Type="http://schemas.openxmlformats.org/officeDocument/2006/relationships/hyperlink" Target="https://docs.google.com/spreadsheets/d/1-_wFrwaaO5VMd8CufB70jfayokz4v8rIZYuFeYmDo2U/edit?gid=0" TargetMode="External"/><Relationship Id="rId2886" Type="http://schemas.openxmlformats.org/officeDocument/2006/relationships/hyperlink" Target="https://drive.google.com/drive/u/0/folders/13mzYZ3X_AicX3aUEUTA9gFg5ecAVjncI" TargetMode="External"/><Relationship Id="rId3937" Type="http://schemas.openxmlformats.org/officeDocument/2006/relationships/hyperlink" Target="https://docs.google.com/spreadsheets/d/1zbSuutdyZoMCgGXjAGNlHlJDtZzKZOmOTDO9cmfdmB4/edit?usp=sharing" TargetMode="External"/><Relationship Id="rId5292" Type="http://schemas.openxmlformats.org/officeDocument/2006/relationships/hyperlink" Target="https://drive.google.com/drive/u/0/folders/1LxLxiIyWOhWxvaxN1YR0XixcQzlKZvOP" TargetMode="External"/><Relationship Id="rId6343" Type="http://schemas.openxmlformats.org/officeDocument/2006/relationships/hyperlink" Target="https://docs.google.com/spreadsheets/d/1OMofijeoR53EWDc109ohXV434fe2c-PIscMTWB60wSg/edit?gid=826593807" TargetMode="External"/><Relationship Id="rId858" Type="http://schemas.openxmlformats.org/officeDocument/2006/relationships/hyperlink" Target="https://docs.google.com/spreadsheets/d/1wba0DBny0rNygdGQv87KVHLyiIyQo9R25sj7ISlFN7k/edit" TargetMode="External"/><Relationship Id="rId1488" Type="http://schemas.openxmlformats.org/officeDocument/2006/relationships/hyperlink" Target="https://drive.google.com/drive/u/0/folders/1DwyNm3FSY-kRZzAMlDYKFuPvdz7i5up5" TargetMode="External"/><Relationship Id="rId2539" Type="http://schemas.openxmlformats.org/officeDocument/2006/relationships/hyperlink" Target="https://docs.google.com/spreadsheets/d/1araIWejcg2ho4Cg5omC68KUFFPIA9zku3QZcudN1FM0/edit?gid=68139129" TargetMode="External"/><Relationship Id="rId2953" Type="http://schemas.openxmlformats.org/officeDocument/2006/relationships/hyperlink" Target="https://shopee.vn/m/SHF-SPF" TargetMode="External"/><Relationship Id="rId6410" Type="http://schemas.openxmlformats.org/officeDocument/2006/relationships/hyperlink" Target="https://drive.google.com/drive/u/0/folders/1otGyf-TTeUA8o9P0e1qXdBOZ56FkEzk5" TargetMode="External"/><Relationship Id="rId925" Type="http://schemas.openxmlformats.org/officeDocument/2006/relationships/hyperlink" Target="https://cmckfcvietnam.sharepoint.com/:f:/s/KFC-SHARE-EXTERNAL-MKT-SHARE-EXTERNAL/EvCmKMbA-2lNvlyBTcO4zF4BjU65upcLzOflCMCeTpNemw?e=qd70O9" TargetMode="External"/><Relationship Id="rId1555" Type="http://schemas.openxmlformats.org/officeDocument/2006/relationships/hyperlink" Target="https://cmckfcvietnam.sharepoint.com/:f:/s/KFC-SHARE-EXTERNAL-MKT-SHARE-EXTERNAL/EvCmKMbA-2lNvlyBTcO4zF4BjU65upcLzOflCMCeTpNemw?e=qd70O9" TargetMode="External"/><Relationship Id="rId2606" Type="http://schemas.openxmlformats.org/officeDocument/2006/relationships/hyperlink" Target="https://docs.google.com/spreadsheets/d/1mkusZaFg1j1O18MiiTdxoS6DawA-rfkl0pTBWeyKUVk/edit?usp=sharing" TargetMode="External"/><Relationship Id="rId5012" Type="http://schemas.openxmlformats.org/officeDocument/2006/relationships/hyperlink" Target="https://drive.google.com/drive/u/0/folders/1VgScmwUt-oBt5zlvX1UXCnNq1Z6LYlCq" TargetMode="External"/><Relationship Id="rId1208" Type="http://schemas.openxmlformats.org/officeDocument/2006/relationships/hyperlink" Target="https://drive.google.com/drive/u/0/folders/1RkLXm_gFn5rQY9eIrt3iQQ-ISAkjpHV4" TargetMode="External"/><Relationship Id="rId1622" Type="http://schemas.openxmlformats.org/officeDocument/2006/relationships/hyperlink" Target="https://drive.google.com/drive/u/0/folders/1D1eU7kJA3Z-YTHCtsdm2NpmmpY7VEZTO" TargetMode="External"/><Relationship Id="rId4778" Type="http://schemas.openxmlformats.org/officeDocument/2006/relationships/hyperlink" Target="https://docs.google.com/spreadsheets/d/1Nc1qsrT9oRPKHOVXMr2fokFCXoJMX1Ik-qeVmTasGfA/edit?usp=sharing" TargetMode="External"/><Relationship Id="rId5829" Type="http://schemas.openxmlformats.org/officeDocument/2006/relationships/hyperlink" Target="https://docs.google.com/spreadsheets/d/1ISJZMXejQ5KPm9udklklGDj1ByPeYSfREf6U74Tgk7s/edit?gid=989130246" TargetMode="External"/><Relationship Id="rId3794" Type="http://schemas.openxmlformats.org/officeDocument/2006/relationships/hyperlink" Target="https://drive.google.com/drive/u/0/folders/18IcX2B9Sxh__9YT4nZcA-kqrODJZ4RWN" TargetMode="External"/><Relationship Id="rId4845" Type="http://schemas.openxmlformats.org/officeDocument/2006/relationships/hyperlink" Target="https://drive.google.com/drive/folders/1hQHIoBpdMAnzlAsaGVJ7GoA7BAf2Tswu?usp=sharing" TargetMode="External"/><Relationship Id="rId2396" Type="http://schemas.openxmlformats.org/officeDocument/2006/relationships/hyperlink" Target="https://docs.google.com/spreadsheets/d/14WSqhFepCeC2JtwP83iiPDW1IFTNR9ctTVS4od0OqCM/edit?gid=957089596" TargetMode="External"/><Relationship Id="rId3447" Type="http://schemas.openxmlformats.org/officeDocument/2006/relationships/hyperlink" Target="https://docs.google.com/spreadsheets/d/1SpTAZfPnhoulb5kemB5xnn_ZUdBowHUUux2uosNOuSk/edit?gid=1460264289" TargetMode="External"/><Relationship Id="rId3861" Type="http://schemas.openxmlformats.org/officeDocument/2006/relationships/hyperlink" Target="https://drive.google.com/drive/folders/1_TlkGIQgD-GKj-Tq_OThIXCHPaM25WRl?usp=drive_link" TargetMode="External"/><Relationship Id="rId4912" Type="http://schemas.openxmlformats.org/officeDocument/2006/relationships/hyperlink" Target="https://docs.google.com/spreadsheets/d/1s8D-PPVf-4iH2AXNN6x4ECkKABbUyNrMGFnwf30cyLs/edit?gid=1513785312" TargetMode="External"/><Relationship Id="rId368" Type="http://schemas.openxmlformats.org/officeDocument/2006/relationships/hyperlink" Target="https://docs.google.com/spreadsheets/d/1p59_OCU0y33MmHtXsQ_rzx7VmwvFvdhvTuQDiR28r9g/edit?gid=0" TargetMode="External"/><Relationship Id="rId782" Type="http://schemas.openxmlformats.org/officeDocument/2006/relationships/hyperlink" Target="https://drive.google.com/drive/u/0/folders/1cWHB4tGfJDijnyXYfGQG1W0E0ymkHYQO" TargetMode="External"/><Relationship Id="rId2049" Type="http://schemas.openxmlformats.org/officeDocument/2006/relationships/hyperlink" Target="https://drive.google.com/drive/folders/1aIehOx3VWpC7J4-XpxfEbHxdJ84aElou" TargetMode="External"/><Relationship Id="rId2463" Type="http://schemas.openxmlformats.org/officeDocument/2006/relationships/hyperlink" Target="https://docs.google.com/spreadsheets/d/1KdLUxhWn7-Q6DeRcy9gd36ucP-oJ4UTFeQVmcPt6sXg/edit?gid=0" TargetMode="External"/><Relationship Id="rId3514" Type="http://schemas.openxmlformats.org/officeDocument/2006/relationships/hyperlink" Target="https://drive.google.com/drive/u/0/folders/17gjghV2FJZTNu0S3o8aZFWRmMC7tiwnE" TargetMode="External"/><Relationship Id="rId435" Type="http://schemas.openxmlformats.org/officeDocument/2006/relationships/hyperlink" Target="https://drive.google.com/drive/u/0/folders/1eMWDqLJ_6nJcQVo26G4pJVmWp4XX8PpJ" TargetMode="External"/><Relationship Id="rId1065" Type="http://schemas.openxmlformats.org/officeDocument/2006/relationships/hyperlink" Target="https://docs.google.com/spreadsheets/d/1D2zkBdrdcVht5msRgDrZZ_TDfiRDlqXN/edit?gid=1462290969" TargetMode="External"/><Relationship Id="rId2116" Type="http://schemas.openxmlformats.org/officeDocument/2006/relationships/hyperlink" Target="https://docs.google.com/spreadsheets/d/1Gkqvkh-uV9bo_TAYYPphI4SL1SrZy71IfnGgrpXNWH8/edit?gid=826533442" TargetMode="External"/><Relationship Id="rId2530" Type="http://schemas.openxmlformats.org/officeDocument/2006/relationships/hyperlink" Target="https://docs.google.com/presentation/d/1hwrwzpGZke-V1C7uaXXVRFrzANoT_oY9/edit?slide=id.gf2148db8b6_1_608" TargetMode="External"/><Relationship Id="rId5686" Type="http://schemas.openxmlformats.org/officeDocument/2006/relationships/hyperlink" Target="https://docs.google.com/spreadsheets/d/1agdddtohZBibnhougMe4WOgJ44vwf_zyFg6rPvoXTj8/edit" TargetMode="External"/><Relationship Id="rId502" Type="http://schemas.openxmlformats.org/officeDocument/2006/relationships/hyperlink" Target="https://docs.google.com/spreadsheets/d/1Gkqvkh-uV9bo_TAYYPphI4SL1SrZy71IfnGgrpXNWH8/edit?gid=1137451622" TargetMode="External"/><Relationship Id="rId1132" Type="http://schemas.openxmlformats.org/officeDocument/2006/relationships/hyperlink" Target="https://drive.google.com/drive/folders/1fb-K1a_kHNd8NtwsfhCvNRQ00YkO9qfz" TargetMode="External"/><Relationship Id="rId4288" Type="http://schemas.openxmlformats.org/officeDocument/2006/relationships/hyperlink" Target="https://drive.google.com/drive/u/0/folders/1-5ZYuaddTSFPfrlbngQbNUsvjP2_RHfi" TargetMode="External"/><Relationship Id="rId5339" Type="http://schemas.openxmlformats.org/officeDocument/2006/relationships/hyperlink" Target="https://docs.google.com/spreadsheets/d/1vIyV5nTnjhQgdc2a6SajM7dp2H4eL3Sf4K675HHeYoI/edit?gid=1579647152" TargetMode="External"/><Relationship Id="rId4355" Type="http://schemas.openxmlformats.org/officeDocument/2006/relationships/hyperlink" Target="https://docs.google.com/spreadsheets/d/1Gkqvkh-uV9bo_TAYYPphI4SL1SrZy71IfnGgrpXNWH8/edit?gid=826533442" TargetMode="External"/><Relationship Id="rId5753" Type="http://schemas.openxmlformats.org/officeDocument/2006/relationships/hyperlink" Target="https://docs.google.com/spreadsheets/d/1DIS4gtFnI2c4uNSc3yM2FjCPuM_osCHDRa89CexB4RU/edit?gid=0" TargetMode="External"/><Relationship Id="rId1949" Type="http://schemas.openxmlformats.org/officeDocument/2006/relationships/hyperlink" Target="https://docs.google.com/spreadsheets/d/1fwXMO7sVsX5UKli_NAdA3TZL8R_5X7LjGgmtEFI1LRk/edit?pli=1&amp;gid=1893412148" TargetMode="External"/><Relationship Id="rId4008" Type="http://schemas.openxmlformats.org/officeDocument/2006/relationships/hyperlink" Target="https://docs.google.com/spreadsheets/d/1Gkqvkh-uV9bo_TAYYPphI4SL1SrZy71IfnGgrpXNWH8/edit?gid=826533442" TargetMode="External"/><Relationship Id="rId5406" Type="http://schemas.openxmlformats.org/officeDocument/2006/relationships/hyperlink" Target="https://drive.google.com/drive/folders/1ocFHbrwfS94efw9K94lSZebjsLEERcQp" TargetMode="External"/><Relationship Id="rId5820" Type="http://schemas.openxmlformats.org/officeDocument/2006/relationships/hyperlink" Target="https://docs.google.com/spreadsheets/d/1p59_OCU0y33MmHtXsQ_rzx7VmwvFvdhvTuQDiR28r9g/edit?gid=0" TargetMode="External"/><Relationship Id="rId292" Type="http://schemas.openxmlformats.org/officeDocument/2006/relationships/hyperlink" Target="https://drive.google.com/drive/u/0/folders/1ZpFuZNDHPAxXRrKKZK5K7NVjL79eBtsk" TargetMode="External"/><Relationship Id="rId3371" Type="http://schemas.openxmlformats.org/officeDocument/2006/relationships/hyperlink" Target="https://drive.google.com/drive/u/0/folders/1aRF2WVniBN-48dXbx9OKZZw4sozrxA-W" TargetMode="External"/><Relationship Id="rId4422" Type="http://schemas.openxmlformats.org/officeDocument/2006/relationships/hyperlink" Target="https://docs.google.com/spreadsheets/d/1OMofijeoR53EWDc109ohXV434fe2c-PIscMTWB60wSg/edit?gid=1665461299" TargetMode="External"/><Relationship Id="rId3024" Type="http://schemas.openxmlformats.org/officeDocument/2006/relationships/hyperlink" Target="https://drive.google.com/drive/folders/1HMs7savMGG-QGlGUKtqZqklklrGrb4gQ" TargetMode="External"/><Relationship Id="rId2040" Type="http://schemas.openxmlformats.org/officeDocument/2006/relationships/hyperlink" Target="https://drive.google.com/drive/folders/16TmW-B1Ia1RK2GrkYxjq7-etWAwDFwGA" TargetMode="External"/><Relationship Id="rId5196" Type="http://schemas.openxmlformats.org/officeDocument/2006/relationships/hyperlink" Target="https://docs.google.com/spreadsheets/d/1Zc1_nnQcXozrLYIQCVEu535zyDXCyD_RX7GHmUJKSPI/edit" TargetMode="External"/><Relationship Id="rId6247" Type="http://schemas.openxmlformats.org/officeDocument/2006/relationships/hyperlink" Target="https://drive.google.com/drive/folders/1sXeEXSTw2C92xgr9B0nfPdhiqUjUZjrU" TargetMode="External"/><Relationship Id="rId5263" Type="http://schemas.openxmlformats.org/officeDocument/2006/relationships/hyperlink" Target="https://drive.google.com/drive/folders/1XXle1edHnCyMqXu9UJaUsWIfr-bk7XXD" TargetMode="External"/><Relationship Id="rId6314" Type="http://schemas.openxmlformats.org/officeDocument/2006/relationships/hyperlink" Target="https://docs.google.com/spreadsheets/d/1vIyV5nTnjhQgdc2a6SajM7dp2H4eL3Sf4K675HHeYoI/edit?gid=542315914" TargetMode="External"/><Relationship Id="rId1459" Type="http://schemas.openxmlformats.org/officeDocument/2006/relationships/hyperlink" Target="https://drive.google.com/drive/u/0/folders/1SceBK_W6JdqclRZl_WP1pGWx2CTSzUUa" TargetMode="External"/><Relationship Id="rId2857" Type="http://schemas.openxmlformats.org/officeDocument/2006/relationships/hyperlink" Target="https://drive.google.com/drive/folders/1eukjNP9_MH0cJ4N7Iwr_CRMc34gZJUrO" TargetMode="External"/><Relationship Id="rId3908" Type="http://schemas.openxmlformats.org/officeDocument/2006/relationships/hyperlink" Target="https://docs.google.com/spreadsheets/d/18nNNMUzK2I2bRzIBegbdjF9o1qa2vte8T2ecKUn9gVs/edit?usp=sharing" TargetMode="External"/><Relationship Id="rId5330" Type="http://schemas.openxmlformats.org/officeDocument/2006/relationships/hyperlink" Target="https://drive.google.com/drive/folders/1Lxe6PCgLjQXPBoBn_MBNzghSGT5ZjN1H" TargetMode="External"/><Relationship Id="rId98" Type="http://schemas.openxmlformats.org/officeDocument/2006/relationships/hyperlink" Target="https://drive.google.com/drive/folders/1rfyRzgqA6mEJfQFE2PMwKrR-dYV92M5a" TargetMode="External"/><Relationship Id="rId829" Type="http://schemas.openxmlformats.org/officeDocument/2006/relationships/hyperlink" Target="https://drive.google.com/drive/u/0/folders/1zHKYfSznGU9xsAo_Y_PxP2kGCj67PHtz" TargetMode="External"/><Relationship Id="rId1873" Type="http://schemas.openxmlformats.org/officeDocument/2006/relationships/hyperlink" Target="https://docs.google.com/spreadsheets/d/1p59_OCU0y33MmHtXsQ_rzx7VmwvFvdhvTuQDiR28r9g/edit?gid=0" TargetMode="External"/><Relationship Id="rId2924" Type="http://schemas.openxmlformats.org/officeDocument/2006/relationships/hyperlink" Target="https://drive.google.com/drive/u/0/folders/1th6lqD6WwvOTEJm2Xt4-4Rb-sG9DsL7H" TargetMode="External"/><Relationship Id="rId1526" Type="http://schemas.openxmlformats.org/officeDocument/2006/relationships/hyperlink" Target="https://shopee.vn/m/BIDVDEBIT-SPF" TargetMode="External"/><Relationship Id="rId1940" Type="http://schemas.openxmlformats.org/officeDocument/2006/relationships/hyperlink" Target="https://drive.google.com/drive/u/0/folders/1-IBY3zdkPBUK4HGD07RukgphUeYRrj4p" TargetMode="External"/><Relationship Id="rId3698" Type="http://schemas.openxmlformats.org/officeDocument/2006/relationships/hyperlink" Target="https://docs.google.com/spreadsheets/d/10YyGpQz0D_L8HZ70peC4yV0VJk51JcwPEPqW-yxPFNs/edit?gid=0" TargetMode="External"/><Relationship Id="rId4749" Type="http://schemas.openxmlformats.org/officeDocument/2006/relationships/hyperlink" Target="https://drive.google.com/drive/u/0/folders/1DGB3JsqwZOakXk7i_JE1mWeAWBUcMAbM" TargetMode="External"/><Relationship Id="rId3765" Type="http://schemas.openxmlformats.org/officeDocument/2006/relationships/hyperlink" Target="https://drive.google.com/drive/u/0/folders/1VvfRZfcPgt1iWUhyw8eNOJ2VkgxA7hTG" TargetMode="External"/><Relationship Id="rId4816" Type="http://schemas.openxmlformats.org/officeDocument/2006/relationships/hyperlink" Target="https://docs.google.com/presentation/d/1-YUntyx-DKHJUPFZNhNuwAWg9JppWijt/edit?slide=id.gf2148db8b6_1_608" TargetMode="External"/><Relationship Id="rId6171" Type="http://schemas.openxmlformats.org/officeDocument/2006/relationships/hyperlink" Target="https://drive.google.com/drive/u/0/folders/17qRo6hWCGZzoA4G47RY7OAVMnzI3wEpt" TargetMode="External"/><Relationship Id="rId686" Type="http://schemas.openxmlformats.org/officeDocument/2006/relationships/hyperlink" Target="https://cmckfcvietnam.sharepoint.com/:f:/s/KFC-SHARE-EXTERNAL-MKT-SHARE-EXTERNAL/Ery-cSh2dxhJr567AtXrQ_oBuuhd-nankauZXICVrDGQ_w?e=0ugyvw" TargetMode="External"/><Relationship Id="rId2367" Type="http://schemas.openxmlformats.org/officeDocument/2006/relationships/hyperlink" Target="https://drive.google.com/drive/folders/1YxwMWA4ND3dMXI6pL5CnGFm-CZT1tUhg" TargetMode="External"/><Relationship Id="rId2781" Type="http://schemas.openxmlformats.org/officeDocument/2006/relationships/hyperlink" Target="https://drive.google.com/drive/u/0/folders/1_hlyra41JcLY2LW_oYWlMFxPbgKZNurC" TargetMode="External"/><Relationship Id="rId3418" Type="http://schemas.openxmlformats.org/officeDocument/2006/relationships/hyperlink" Target="https://docs.google.com/spreadsheets/d/1v-VOk9jEoQ8q98sN0Eiy-f8odAhvkEb3FzMR_IA8nGM/edit?gid=1560921495" TargetMode="External"/><Relationship Id="rId339" Type="http://schemas.openxmlformats.org/officeDocument/2006/relationships/hyperlink" Target="https://drive.google.com/drive/u/0/folders/16PbLOmr-bZhE2EKWClGfJZoW-Ol6KLEw" TargetMode="External"/><Relationship Id="rId753" Type="http://schemas.openxmlformats.org/officeDocument/2006/relationships/hyperlink" Target="https://docs.google.com/spreadsheets/d/1p59_OCU0y33MmHtXsQ_rzx7VmwvFvdhvTuQDiR28r9g/edit?gid=0" TargetMode="External"/><Relationship Id="rId1383" Type="http://schemas.openxmlformats.org/officeDocument/2006/relationships/hyperlink" Target="https://docs.google.com/spreadsheets/d/1OMofijeoR53EWDc109ohXV434fe2c-PIscMTWB60wSg/edit?gid=197773530" TargetMode="External"/><Relationship Id="rId2434" Type="http://schemas.openxmlformats.org/officeDocument/2006/relationships/hyperlink" Target="https://drive.google.com/drive/u/0/folders/1kM13zvtAsT0Fhf7A0zbpLu_P9wkcEFGm" TargetMode="External"/><Relationship Id="rId3832" Type="http://schemas.openxmlformats.org/officeDocument/2006/relationships/hyperlink" Target="https://drive.google.com/drive/u/0/folders/11mKuSmleT_XdRsRMgLl5bs8PvaBEWIJj" TargetMode="External"/><Relationship Id="rId406" Type="http://schemas.openxmlformats.org/officeDocument/2006/relationships/hyperlink" Target="https://drive.google.com/drive/u/0/folders/1yFW-ve0cZMuDxI5jvNkT5Qzv4yFWzMlY" TargetMode="External"/><Relationship Id="rId1036" Type="http://schemas.openxmlformats.org/officeDocument/2006/relationships/hyperlink" Target="https://docs.google.com/spreadsheets/d/1he6KxzPEPZaO8Qo5fnnVUrYtixpokKlG7UlOzjQ6988/edit?gid=1481340089" TargetMode="External"/><Relationship Id="rId820" Type="http://schemas.openxmlformats.org/officeDocument/2006/relationships/hyperlink" Target="https://drive.google.com/drive/folders/1UAgSkr5KIgYgT7P_bi4AkwLtHBDIPzsk?usp=sharing" TargetMode="External"/><Relationship Id="rId1450" Type="http://schemas.openxmlformats.org/officeDocument/2006/relationships/hyperlink" Target="https://drive.google.com/drive/folders/13pdGPCAOdwxEo8fs9f7TmiKeXVqgOag5" TargetMode="External"/><Relationship Id="rId2501" Type="http://schemas.openxmlformats.org/officeDocument/2006/relationships/hyperlink" Target="https://docs.google.com/spreadsheets/d/1fwXMO7sVsX5UKli_NAdA3TZL8R_5X7LjGgmtEFI1LRk/edit?pli=1&amp;gid=2084834926" TargetMode="External"/><Relationship Id="rId5657" Type="http://schemas.openxmlformats.org/officeDocument/2006/relationships/hyperlink" Target="https://drive.google.com/drive/folders/1DFsvDuwMY3TmTnNlyVRUhakD8ZBXj1yJ?usp=drive_link" TargetMode="External"/><Relationship Id="rId1103" Type="http://schemas.openxmlformats.org/officeDocument/2006/relationships/hyperlink" Target="https://docs.google.com/spreadsheets/d/1vIyV5nTnjhQgdc2a6SajM7dp2H4eL3Sf4K675HHeYoI/edit?gid=37557742" TargetMode="External"/><Relationship Id="rId4259" Type="http://schemas.openxmlformats.org/officeDocument/2006/relationships/hyperlink" Target="https://docs.google.com/spreadsheets/d/1ISJZMXejQ5KPm9udklklGDj1ByPeYSfREf6U74Tgk7s/edit?userstoinvite=huyenanh.works%40gmail.com&amp;sharingaction=manageaccess&amp;role=writer&amp;gid=989130246" TargetMode="External"/><Relationship Id="rId4673" Type="http://schemas.openxmlformats.org/officeDocument/2006/relationships/hyperlink" Target="https://drive.google.com/drive/u/0/folders/1y1HwXTqDgNi4Iy0dRMkmQ7qVJz6_kBGJ" TargetMode="External"/><Relationship Id="rId5724" Type="http://schemas.openxmlformats.org/officeDocument/2006/relationships/hyperlink" Target="https://docs.google.com/spreadsheets/d/1KdLUxhWn7-Q6DeRcy9gd36ucP-oJ4UTFeQVmcPt6sXg/edit?gid=0" TargetMode="External"/><Relationship Id="rId3275" Type="http://schemas.openxmlformats.org/officeDocument/2006/relationships/hyperlink" Target="https://docs.google.com/spreadsheets/d/1TTu9TBRjjBKf3qoHTz6WIku_gdZ5i08_8DF0CnC1wJ8/edit?gid=0" TargetMode="External"/><Relationship Id="rId4326" Type="http://schemas.openxmlformats.org/officeDocument/2006/relationships/hyperlink" Target="https://docs.google.com/spreadsheets/d/1Cfq8nnEuh5mv5yI1xFUY0oveeEpgtmS9lhYYq5Fe_FE/edit?usp=sharing" TargetMode="External"/><Relationship Id="rId4740" Type="http://schemas.openxmlformats.org/officeDocument/2006/relationships/hyperlink" Target="https://docs.google.com/spreadsheets/d/1Gkqvkh-uV9bo_TAYYPphI4SL1SrZy71IfnGgrpXNWH8/edit?gid=826533442" TargetMode="External"/><Relationship Id="rId196" Type="http://schemas.openxmlformats.org/officeDocument/2006/relationships/hyperlink" Target="https://docs.google.com/spreadsheets/d/1HkZPW9pPJ5XiEpqbqXRe-lhEMBQdoOwWT2bqJOj9Vto/edit?usp=sharing" TargetMode="External"/><Relationship Id="rId2291" Type="http://schemas.openxmlformats.org/officeDocument/2006/relationships/hyperlink" Target="https://docs.google.com/spreadsheets/d/1aJCEBkz0W7RO1jbZtQxVGaEfNhxJv4c6rTyF20VK6c8/edit?gid=1877503813" TargetMode="External"/><Relationship Id="rId3342" Type="http://schemas.openxmlformats.org/officeDocument/2006/relationships/hyperlink" Target="https://drive.google.com/drive/u/0/folders/1BAJ_qCY25rRb3WcJLwHtyzpGZ3aS448c" TargetMode="External"/><Relationship Id="rId263" Type="http://schemas.openxmlformats.org/officeDocument/2006/relationships/hyperlink" Target="https://drive.google.com/drive/u/0/folders/1O_HrsYYNRPqtGHWSmWcr_lZ_O69UP-hp" TargetMode="External"/><Relationship Id="rId330" Type="http://schemas.openxmlformats.org/officeDocument/2006/relationships/hyperlink" Target="https://drive.google.com/drive/u/0/folders/1ujbwkXQp-Z51Uu1a2YvItPoiJN0Lw9wi" TargetMode="External"/><Relationship Id="rId2011" Type="http://schemas.openxmlformats.org/officeDocument/2006/relationships/hyperlink" Target="https://docs.google.com/spreadsheets/d/1araIWejcg2ho4Cg5omC68KUFFPIA9zku3QZcudN1FM0/edit?gid=629079951" TargetMode="External"/><Relationship Id="rId5167" Type="http://schemas.openxmlformats.org/officeDocument/2006/relationships/hyperlink" Target="https://docs.google.com/spreadsheets/d/1xvfgBHdySyJfYR7pIAs1ab2xZjGdGWlo/edit" TargetMode="External"/><Relationship Id="rId6218" Type="http://schemas.openxmlformats.org/officeDocument/2006/relationships/hyperlink" Target="https://drive.google.com/drive/folders/1OHJdKmD1DvLQ5HVVU-p6R2RbPx7mBkGr" TargetMode="External"/><Relationship Id="rId4183" Type="http://schemas.openxmlformats.org/officeDocument/2006/relationships/hyperlink" Target="https://docs.google.com/spreadsheets/d/1MJASlDC1YeX6sgEtzykzTSpTN1Q3FS6_/edit?gid=140450245" TargetMode="External"/><Relationship Id="rId5581" Type="http://schemas.openxmlformats.org/officeDocument/2006/relationships/hyperlink" Target="https://docs.google.com/spreadsheets/d/1fwXMO7sVsX5UKli_NAdA3TZL8R_5X7LjGgmtEFI1LRk/edit?pli=1&amp;gid=1529868658" TargetMode="External"/><Relationship Id="rId1777" Type="http://schemas.openxmlformats.org/officeDocument/2006/relationships/hyperlink" Target="https://drive.google.com/drive/u/0/folders/1nJoql7W0-13Guo6CxFMNHz5IHGZaQQ49" TargetMode="External"/><Relationship Id="rId2828" Type="http://schemas.openxmlformats.org/officeDocument/2006/relationships/hyperlink" Target="https://drive.google.com/drive/u/0/folders/1OU66fq441rtkztNfr0zHdFsd_6Ld80di" TargetMode="External"/><Relationship Id="rId5234" Type="http://schemas.openxmlformats.org/officeDocument/2006/relationships/hyperlink" Target="https://docs.google.com/spreadsheets/d/1BOQfqkVFuxa4EAeIqikLNGVs0M3v_AGu998ko9SsEeo/edit?gid=67427" TargetMode="External"/><Relationship Id="rId69" Type="http://schemas.openxmlformats.org/officeDocument/2006/relationships/hyperlink" Target="https://drive.google.com/drive/folders/15vQMNKMaMR8nso35AO3BaQCEkFaGe0a0?usp=drive_link" TargetMode="External"/><Relationship Id="rId1844" Type="http://schemas.openxmlformats.org/officeDocument/2006/relationships/hyperlink" Target="https://drive.google.com/drive/u/0/folders/1ixxe3-HRPSPPSuowrU9VdeDA1z4Wn0BR" TargetMode="External"/><Relationship Id="rId4250" Type="http://schemas.openxmlformats.org/officeDocument/2006/relationships/hyperlink" Target="https://drive.google.com/drive/u/0/folders/1VGSkA4LLETCQXSVz0_0H1_p2Yk0Xr1Zb" TargetMode="External"/><Relationship Id="rId5301" Type="http://schemas.openxmlformats.org/officeDocument/2006/relationships/hyperlink" Target="https://drive.google.com/drive/u/0/folders/1ufYyfIb8M5VFDFjQa5u6ynLddmN4SGo_" TargetMode="External"/><Relationship Id="rId1911" Type="http://schemas.openxmlformats.org/officeDocument/2006/relationships/hyperlink" Target="https://drive.google.com/drive/u/0/folders/1sPBl22ZaLmx2BdgQteayQyorlxClnXvr" TargetMode="External"/><Relationship Id="rId3669" Type="http://schemas.openxmlformats.org/officeDocument/2006/relationships/hyperlink" Target="https://drive.google.com/drive/u/0/folders/1sRi-40R98-qGYKe0Kx0V4FzisAkSY_PB" TargetMode="External"/><Relationship Id="rId6075" Type="http://schemas.openxmlformats.org/officeDocument/2006/relationships/hyperlink" Target="https://docs.google.com/spreadsheets/d/1Sjh8KIbAaYzhCdo1MyF7Qy378Pal_Z9Mv-UG8qC4yDc/edit?gid=1378250531" TargetMode="External"/><Relationship Id="rId5091" Type="http://schemas.openxmlformats.org/officeDocument/2006/relationships/hyperlink" Target="https://docs.google.com/spreadsheets/d/1Gkqvkh-uV9bo_TAYYPphI4SL1SrZy71IfnGgrpXNWH8/edit?gid=1137451622" TargetMode="External"/><Relationship Id="rId6142" Type="http://schemas.openxmlformats.org/officeDocument/2006/relationships/hyperlink" Target="https://drive.google.com/drive/folders/1hQHIoBpdMAnzlAsaGVJ7GoA7BAf2Tswu?usp=sharing" TargetMode="External"/><Relationship Id="rId1287" Type="http://schemas.openxmlformats.org/officeDocument/2006/relationships/hyperlink" Target="https://docs.google.com/spreadsheets/d/1wShmbE6J_gedYyBN2886MWDwfqTZtFlzgLToX4pXeIY/edit?gid=0" TargetMode="External"/><Relationship Id="rId2685" Type="http://schemas.openxmlformats.org/officeDocument/2006/relationships/hyperlink" Target="https://docs.google.com/spreadsheets/d/1fwXMO7sVsX5UKli_NAdA3TZL8R_5X7LjGgmtEFI1LRk/edit?pli=1&amp;gid=693199102" TargetMode="External"/><Relationship Id="rId3736" Type="http://schemas.openxmlformats.org/officeDocument/2006/relationships/hyperlink" Target="https://drive.google.com/drive/u/0/folders/1re3RD8tjc6S9h1m36UMqaufzb78BF48E" TargetMode="External"/><Relationship Id="rId657" Type="http://schemas.openxmlformats.org/officeDocument/2006/relationships/hyperlink" Target="https://cmckfcvietnam.sharepoint.com/:f:/s/KFC-SHARE-EXTERNAL-MKT-SHARE-EXTERNAL/EvCmKMbA-2lNvlyBTcO4zF4BjU65upcLzOflCMCeTpNemw?e=qd70O9" TargetMode="External"/><Relationship Id="rId2338" Type="http://schemas.openxmlformats.org/officeDocument/2006/relationships/hyperlink" Target="https://drive.google.com/drive/u/0/folders/1Sih4FlFMrQX-_pKFMIOlFplEmabtDNtU" TargetMode="External"/><Relationship Id="rId2752" Type="http://schemas.openxmlformats.org/officeDocument/2006/relationships/hyperlink" Target="https://docs.google.com/spreadsheets/d/1s8D-PPVf-4iH2AXNN6x4ECkKABbUyNrMGFnwf30cyLs/edit?gid=1513785312" TargetMode="External"/><Relationship Id="rId3803" Type="http://schemas.openxmlformats.org/officeDocument/2006/relationships/hyperlink" Target="https://docs.google.com/spreadsheets/d/1im514VU8g98vDeW7ErbOofvlLwrcJS2MzU8Nr5-3FXo/edit?usp=sharing" TargetMode="External"/><Relationship Id="rId724" Type="http://schemas.openxmlformats.org/officeDocument/2006/relationships/hyperlink" Target="https://docs.google.com/spreadsheets/d/1fwXMO7sVsX5UKli_NAdA3TZL8R_5X7LjGgmtEFI1LRk/edit?gid=753169674" TargetMode="External"/><Relationship Id="rId1354" Type="http://schemas.openxmlformats.org/officeDocument/2006/relationships/hyperlink" Target="https://drive.google.com/drive/u/0/folders/1geJWUw9x4LoUi3q87KwBZXFsHUcJcULv" TargetMode="External"/><Relationship Id="rId2405" Type="http://schemas.openxmlformats.org/officeDocument/2006/relationships/hyperlink" Target="https://drive.google.com/drive/folders/1wi7lfrlE1tmdO4uYgDTqav4sxAbkGCEZ" TargetMode="External"/><Relationship Id="rId5975" Type="http://schemas.openxmlformats.org/officeDocument/2006/relationships/hyperlink" Target="https://drive.google.com/drive/u/0/folders/1chgwB2URhWGOCg9wpfc_rkwEWF6EBQ1h" TargetMode="External"/><Relationship Id="rId60" Type="http://schemas.openxmlformats.org/officeDocument/2006/relationships/hyperlink" Target="https://drive.google.com/drive/folders/1oOYMFyenL1eMuMkvm_h-c6GQg1wPCfNX?usp=drive_link" TargetMode="External"/><Relationship Id="rId1007" Type="http://schemas.openxmlformats.org/officeDocument/2006/relationships/hyperlink" Target="https://drive.google.com/drive/folders/1s-MvPM8GDBxg7OhIOiOth8CIRG-S-45o" TargetMode="External"/><Relationship Id="rId1421" Type="http://schemas.openxmlformats.org/officeDocument/2006/relationships/hyperlink" Target="https://drive.google.com/drive/folders/19i7x7wdgyoNuQVfmjpHzEuEgSNKJUAx-" TargetMode="External"/><Relationship Id="rId4577" Type="http://schemas.openxmlformats.org/officeDocument/2006/relationships/hyperlink" Target="https://drive.google.com/drive/u/0/folders/1bsttWZP9Tfg9CVYhGgNqPvYTQ9RAsoWN" TargetMode="External"/><Relationship Id="rId4991" Type="http://schemas.openxmlformats.org/officeDocument/2006/relationships/hyperlink" Target="https://docs.google.com/spreadsheets/d/1NP59lUoneJS9Xyh5r9nBrmSZPDyjFcEx-IWo8bPgTPY/edit?gid=2114669209" TargetMode="External"/><Relationship Id="rId5628" Type="http://schemas.openxmlformats.org/officeDocument/2006/relationships/hyperlink" Target="https://docs.google.com/spreadsheets/d/1iMtk54zuVmIsNSRloLl7t4MAGJP9u6gn-FHon4Vul1I/edit?gid=0" TargetMode="External"/><Relationship Id="rId3179" Type="http://schemas.openxmlformats.org/officeDocument/2006/relationships/hyperlink" Target="https://drive.google.com/drive/folders/1C5GRn7XeUBRgStMs_fy5w_QzR4Bq5Shm" TargetMode="External"/><Relationship Id="rId3593" Type="http://schemas.openxmlformats.org/officeDocument/2006/relationships/hyperlink" Target="https://drive.google.com/drive/u/0/folders/11nqEx2ilxhQErOVT7wnAawAATpuS7buo" TargetMode="External"/><Relationship Id="rId4644" Type="http://schemas.openxmlformats.org/officeDocument/2006/relationships/hyperlink" Target="https://docs.google.com/spreadsheets/d/1fwXMO7sVsX5UKli_NAdA3TZL8R_5X7LjGgmtEFI1LRk/edit?gid=1038086124" TargetMode="External"/><Relationship Id="rId2195" Type="http://schemas.openxmlformats.org/officeDocument/2006/relationships/hyperlink" Target="https://drive.google.com/drive/folders/195lR7oeK0dXZJjA1_aA4B7NBOblMPRQG" TargetMode="External"/><Relationship Id="rId3246" Type="http://schemas.openxmlformats.org/officeDocument/2006/relationships/hyperlink" Target="https://drive.google.com/drive/u/0/folders/1FZy3Y1a5nrpOyTkDb3N-iFdEYQ-D4xF2" TargetMode="External"/><Relationship Id="rId167" Type="http://schemas.openxmlformats.org/officeDocument/2006/relationships/hyperlink" Target="https://shopee.vn/m/NCB-SP" TargetMode="External"/><Relationship Id="rId581" Type="http://schemas.openxmlformats.org/officeDocument/2006/relationships/hyperlink" Target="https://drive.google.com/drive/folders/1kbtzeD-t-8rcjAJehXQDtdzHgtC3HJKG" TargetMode="External"/><Relationship Id="rId2262" Type="http://schemas.openxmlformats.org/officeDocument/2006/relationships/hyperlink" Target="https://docs.google.com/spreadsheets/d/1HKfoMfmwHoV2GmaxJ9o24CmrZaDShdvn_OuH-9c_YeM/edit" TargetMode="External"/><Relationship Id="rId3660" Type="http://schemas.openxmlformats.org/officeDocument/2006/relationships/hyperlink" Target="https://docs.google.com/spreadsheets/d/178zTbhvfQEkOuNAMfHHdmUaLzGX86ZZUeIlNy7DQf8w/edit?gid=1290095009" TargetMode="External"/><Relationship Id="rId4711" Type="http://schemas.openxmlformats.org/officeDocument/2006/relationships/hyperlink" Target="https://docs.google.com/spreadsheets/d/1xvfgBHdySyJfYR7pIAs1ab2xZjGdGWlo/edit?gid=896267482" TargetMode="External"/><Relationship Id="rId234" Type="http://schemas.openxmlformats.org/officeDocument/2006/relationships/hyperlink" Target="https://docs.google.com/spreadsheets/d/12SOThLnUzQ118JhTsOaqvhyCDKYhfrhGQby4BibqtLg/edit?gid=1111001063" TargetMode="External"/><Relationship Id="rId3313" Type="http://schemas.openxmlformats.org/officeDocument/2006/relationships/hyperlink" Target="https://drive.google.com/drive/u/0/folders/1-jQxhEiHapZ2Q8xzWrFS62dDt-XW4ohT" TargetMode="External"/><Relationship Id="rId5485" Type="http://schemas.openxmlformats.org/officeDocument/2006/relationships/hyperlink" Target="https://drive.google.com/drive/folders/1t4Shu17EpTneJ9d5frWFcY-U-cT76LXq" TargetMode="External"/><Relationship Id="rId301" Type="http://schemas.openxmlformats.org/officeDocument/2006/relationships/hyperlink" Target="https://drive.google.com/drive/folders/1YBkxXCp90lO593Nxz61sE_Y2T4PWi3Ix" TargetMode="External"/><Relationship Id="rId4087" Type="http://schemas.openxmlformats.org/officeDocument/2006/relationships/hyperlink" Target="https://docs.google.com/spreadsheets/d/1OMofijeoR53EWDc109ohXV434fe2c-PIscMTWB60wSg/edit?gid=1608466921" TargetMode="External"/><Relationship Id="rId5138" Type="http://schemas.openxmlformats.org/officeDocument/2006/relationships/hyperlink" Target="https://drive.google.com/drive/folders/1nG-722reT2vOQeb0GfxxcNSgX1AyWRMA" TargetMode="External"/><Relationship Id="rId5552" Type="http://schemas.openxmlformats.org/officeDocument/2006/relationships/hyperlink" Target="https://docs.google.com/spreadsheets/d/1fwXMO7sVsX5UKli_NAdA3TZL8R_5X7LjGgmtEFI1LRk/edit?pli=1&amp;gid=1529868658" TargetMode="External"/><Relationship Id="rId1748" Type="http://schemas.openxmlformats.org/officeDocument/2006/relationships/hyperlink" Target="https://docs.google.com/spreadsheets/d/1KmfXaYNxTvOqlFm0awngGgwSbAkphKf3/edit" TargetMode="External"/><Relationship Id="rId4154" Type="http://schemas.openxmlformats.org/officeDocument/2006/relationships/hyperlink" Target="https://docs.google.com/spreadsheets/d/1euYQp41NIB_2slpqUCv3Z1w09uwEDu-KfSVn_xAISmg/edit?gid=563599725" TargetMode="External"/><Relationship Id="rId5205" Type="http://schemas.openxmlformats.org/officeDocument/2006/relationships/hyperlink" Target="https://docs.google.com/spreadsheets/d/1-_wFrwaaO5VMd8CufB70jfayokz4v8rIZYuFeYmDo2U/edit" TargetMode="External"/><Relationship Id="rId3170" Type="http://schemas.openxmlformats.org/officeDocument/2006/relationships/hyperlink" Target="https://drive.google.com/drive/u/0/folders/1UvLMd8wNEEszdlODjz9Lv0QHZWjftdm9" TargetMode="External"/><Relationship Id="rId4221" Type="http://schemas.openxmlformats.org/officeDocument/2006/relationships/hyperlink" Target="https://drive.google.com/drive/u/0/folders/1R3_Vp9R_4h6VZhRvsI6vz2m8utCrGBjW" TargetMode="External"/><Relationship Id="rId1815" Type="http://schemas.openxmlformats.org/officeDocument/2006/relationships/hyperlink" Target="https://drive.google.com/drive/u/0/folders/1U7UF8lWNfBNEIq1abUdH2__n8SdbyG-J" TargetMode="External"/><Relationship Id="rId6393" Type="http://schemas.openxmlformats.org/officeDocument/2006/relationships/hyperlink" Target="https://drive.google.com/drive/u/0/folders/1_z_GuXcLy1m3HVerKiD4OcvaD_yvncUU" TargetMode="External"/><Relationship Id="rId3987" Type="http://schemas.openxmlformats.org/officeDocument/2006/relationships/hyperlink" Target="https://docs.google.com/spreadsheets/d/1v-VOk9jEoQ8q98sN0Eiy-f8odAhvkEb3FzMR_IA8nGM/edit?gid=1560921495" TargetMode="External"/><Relationship Id="rId6046" Type="http://schemas.openxmlformats.org/officeDocument/2006/relationships/hyperlink" Target="https://docs.google.com/spreadsheets/d/1araIWejcg2ho4Cg5omC68KUFFPIA9zku3QZcudN1FM0/edit?gid=668226890" TargetMode="External"/><Relationship Id="rId2589" Type="http://schemas.openxmlformats.org/officeDocument/2006/relationships/hyperlink" Target="https://drive.google.com/drive/u/0/folders/10vzyw4wFo6hMemtFNRcDaOfLxpqxpwrH" TargetMode="External"/><Relationship Id="rId975" Type="http://schemas.openxmlformats.org/officeDocument/2006/relationships/hyperlink" Target="https://drive.google.com/drive/folders/1PSwOzJCOEOJHusmudOBK5YDyVzc3KScq" TargetMode="External"/><Relationship Id="rId2656" Type="http://schemas.openxmlformats.org/officeDocument/2006/relationships/hyperlink" Target="https://docs.google.com/spreadsheets/d/1xvfgBHdySyJfYR7pIAs1ab2xZjGdGWlo/edit?gid=896267482" TargetMode="External"/><Relationship Id="rId3707" Type="http://schemas.openxmlformats.org/officeDocument/2006/relationships/hyperlink" Target="https://drive.google.com/drive/folders/1zOos_r8iRFL2W2HaOp1fCxF1L5y8q4DC" TargetMode="External"/><Relationship Id="rId5062" Type="http://schemas.openxmlformats.org/officeDocument/2006/relationships/hyperlink" Target="https://drive.google.com/drive/folders/1BZC9rj1Lzecd5YhS-0kza_jEVIbU25tY?usp=sharing" TargetMode="External"/><Relationship Id="rId6113" Type="http://schemas.openxmlformats.org/officeDocument/2006/relationships/hyperlink" Target="https://docs.google.com/spreadsheets/d/1SrfOx8Xea0B61knnfpJGFl40avRJfU3RIVubTJwMf6g/edit?gid=477276523" TargetMode="External"/><Relationship Id="rId628" Type="http://schemas.openxmlformats.org/officeDocument/2006/relationships/hyperlink" Target="https://shopee.vn/m/Vietinbank-SPF" TargetMode="External"/><Relationship Id="rId1258" Type="http://schemas.openxmlformats.org/officeDocument/2006/relationships/hyperlink" Target="https://docs.google.com/spreadsheets/d/1OMofijeoR53EWDc109ohXV434fe2c-PIscMTWB60wSg/edit?gid=1381600522" TargetMode="External"/><Relationship Id="rId1672" Type="http://schemas.openxmlformats.org/officeDocument/2006/relationships/hyperlink" Target="https://drive.google.com/drive/u/0/folders/1YSIHPITtbejsI-1T7SppCNQTUZ5uHTu0" TargetMode="External"/><Relationship Id="rId2309" Type="http://schemas.openxmlformats.org/officeDocument/2006/relationships/hyperlink" Target="https://docs.google.com/spreadsheets/d/1vIyV5nTnjhQgdc2a6SajM7dp2H4eL3Sf4K675HHeYoI/edit?gid=1579647152" TargetMode="External"/><Relationship Id="rId2723" Type="http://schemas.openxmlformats.org/officeDocument/2006/relationships/hyperlink" Target="https://drive.google.com/drive/u/0/folders/1uOoGyHQBzKxkYVPPxfuB0fmPSN1s-VSG" TargetMode="External"/><Relationship Id="rId5879" Type="http://schemas.openxmlformats.org/officeDocument/2006/relationships/hyperlink" Target="https://drive.google.com/drive/u/0/folders/1PDJPf-eOn7PThcNHzGhmTqgRQEluMTtP" TargetMode="External"/><Relationship Id="rId1325" Type="http://schemas.openxmlformats.org/officeDocument/2006/relationships/hyperlink" Target="https://docs.google.com/spreadsheets/d/1-EcoXATLQ5_Vul8QJfCf56fiKASkArV-s0mNdxeQQvA/edit?usp=sharing" TargetMode="External"/><Relationship Id="rId3497" Type="http://schemas.openxmlformats.org/officeDocument/2006/relationships/hyperlink" Target="https://docs.google.com/spreadsheets/d/1byfDeSWNTDUA5vqbo6NnInt-EoEdRHQJIeCqdCYNr2w/edit?gid=0" TargetMode="External"/><Relationship Id="rId4895" Type="http://schemas.openxmlformats.org/officeDocument/2006/relationships/hyperlink" Target="https://drive.google.com/drive/folders/1w4pto4mpDz4c1JAfCo0gBbqogt04QEc-" TargetMode="External"/><Relationship Id="rId5946" Type="http://schemas.openxmlformats.org/officeDocument/2006/relationships/hyperlink" Target="https://docs.google.com/spreadsheets/d/1SrfOx8Xea0B61knnfpJGFl40avRJfU3RIVubTJwMf6g/edit?gid=477276523" TargetMode="External"/><Relationship Id="rId31" Type="http://schemas.openxmlformats.org/officeDocument/2006/relationships/hyperlink" Target="https://drive.google.com/drive/u/0/folders/1cvQRcJsFqDEOgSetUENqzG-9c4vL2cIc" TargetMode="External"/><Relationship Id="rId2099" Type="http://schemas.openxmlformats.org/officeDocument/2006/relationships/hyperlink" Target="https://drive.google.com/drive/folders/1mtccA4RZmI0JWycm5gjtQAghweTKHve1" TargetMode="External"/><Relationship Id="rId4548" Type="http://schemas.openxmlformats.org/officeDocument/2006/relationships/hyperlink" Target="https://drive.google.com/drive/u/0/folders/1iuagiYjLfj2yxPJJstfLWJUBSiIvBGKg" TargetMode="External"/><Relationship Id="rId4962" Type="http://schemas.openxmlformats.org/officeDocument/2006/relationships/hyperlink" Target="https://docs.google.com/spreadsheets/d/1SpTAZfPnhoulb5kemB5xnn_ZUdBowHUUux2uosNOuSk/edit?gid=1460264289" TargetMode="External"/><Relationship Id="rId3564" Type="http://schemas.openxmlformats.org/officeDocument/2006/relationships/hyperlink" Target="https://drive.google.com/drive/folders/10hDtk_nFcBR3s1Il_pTLiFqtvqdDffHx" TargetMode="External"/><Relationship Id="rId4615" Type="http://schemas.openxmlformats.org/officeDocument/2006/relationships/hyperlink" Target="https://docs.google.com/spreadsheets/d/1araIWejcg2ho4Cg5omC68KUFFPIA9zku3QZcudN1FM0/edit?gid=484411972" TargetMode="External"/><Relationship Id="rId485" Type="http://schemas.openxmlformats.org/officeDocument/2006/relationships/hyperlink" Target="https://drive.google.com/drive/folders/1PCYOXSNiZ37f_5MYs8Ocjvc-1f-3-e_6?usp=drive_link" TargetMode="External"/><Relationship Id="rId2166" Type="http://schemas.openxmlformats.org/officeDocument/2006/relationships/hyperlink" Target="https://docs.google.com/spreadsheets/d/1he6KxzPEPZaO8Qo5fnnVUrYtixpokKlG7UlOzjQ6988/edit?gid=1481340089" TargetMode="External"/><Relationship Id="rId2580" Type="http://schemas.openxmlformats.org/officeDocument/2006/relationships/hyperlink" Target="https://shopee.vn/m/VPBankVISA-SPF" TargetMode="External"/><Relationship Id="rId3217" Type="http://schemas.openxmlformats.org/officeDocument/2006/relationships/hyperlink" Target="https://drive.google.com/drive/u/0/folders/1eFA_-HAPbSeOZfdUL6XPV6wK7zsI2o6I" TargetMode="External"/><Relationship Id="rId3631" Type="http://schemas.openxmlformats.org/officeDocument/2006/relationships/hyperlink" Target="https://docs.google.com/spreadsheets/d/1ISJZMXejQ5KPm9udklklGDj1ByPeYSfREf6U74Tgk7s/edit?gid=989130246" TargetMode="External"/><Relationship Id="rId138" Type="http://schemas.openxmlformats.org/officeDocument/2006/relationships/hyperlink" Target="https://drive.google.com/drive/u/0/folders/14XTJh1a9QpiUgAPR8wL53ARLi1cUnbcQ" TargetMode="External"/><Relationship Id="rId552" Type="http://schemas.openxmlformats.org/officeDocument/2006/relationships/hyperlink" Target="https://drive.google.com/drive/u/0/folders/1NqTEjq4RQ6lIWPew4-HAguRPQmIY8PTR" TargetMode="External"/><Relationship Id="rId1182" Type="http://schemas.openxmlformats.org/officeDocument/2006/relationships/hyperlink" Target="https://docs.google.com/spreadsheets/d/1KmfXaYNxTvOqlFm0awngGgwSbAkphKf3/edit" TargetMode="External"/><Relationship Id="rId2233" Type="http://schemas.openxmlformats.org/officeDocument/2006/relationships/hyperlink" Target="https://drive.google.com/drive/u/0/folders/14JdtJ-nPLBTZ3xzB70MWnOyAmf0RRfSc" TargetMode="External"/><Relationship Id="rId5389" Type="http://schemas.openxmlformats.org/officeDocument/2006/relationships/hyperlink" Target="https://drive.google.com/drive/u/0/folders/1wWO41IiBQWDAZiE-Ozs4aZB5VfnsY8D2" TargetMode="External"/><Relationship Id="rId205" Type="http://schemas.openxmlformats.org/officeDocument/2006/relationships/hyperlink" Target="https://docs.google.com/spreadsheets/d/1Wf-xibkNBYTHTGTDoXy8ZpHMWWFWjZkQkN_h-PhYPsE/edit?gid=1593213333" TargetMode="External"/><Relationship Id="rId2300" Type="http://schemas.openxmlformats.org/officeDocument/2006/relationships/hyperlink" Target="https://docs.google.com/spreadsheets/d/1SrfOx8Xea0B61knnfpJGFl40avRJfU3RIVubTJwMf6g/edit?gid=477276523" TargetMode="External"/><Relationship Id="rId5456" Type="http://schemas.openxmlformats.org/officeDocument/2006/relationships/hyperlink" Target="https://drive.google.com/drive/u/0/folders/1E1JhlmXnGGMNr2EFpWdnNOCZh_KkK5pO" TargetMode="External"/><Relationship Id="rId1999" Type="http://schemas.openxmlformats.org/officeDocument/2006/relationships/hyperlink" Target="https://drive.google.com/drive/u/0/folders/1j1NEjwzqf7naMyMzGBsgywc8QlmAgHLu" TargetMode="External"/><Relationship Id="rId4058" Type="http://schemas.openxmlformats.org/officeDocument/2006/relationships/hyperlink" Target="https://drive.google.com/drive/folders/1NaYMvcrjj3n6pXSZJxTANlDURI_S9Aem" TargetMode="External"/><Relationship Id="rId4472" Type="http://schemas.openxmlformats.org/officeDocument/2006/relationships/hyperlink" Target="https://drive.google.com/drive/u/0/folders/1Y2HgQufa6ntgEw2IUqd9NN13UNlNAxjj" TargetMode="External"/><Relationship Id="rId5109" Type="http://schemas.openxmlformats.org/officeDocument/2006/relationships/hyperlink" Target="https://drive.google.com/drive/u/0/folders/1gE6-6avnweUziwBtXGjwdMVxEnKldwcJ" TargetMode="External"/><Relationship Id="rId5870" Type="http://schemas.openxmlformats.org/officeDocument/2006/relationships/hyperlink" Target="https://drive.google.com/drive/u/0/folders/1kUTrReIY--gQSkPA6FroqgfSuM5CumV4" TargetMode="External"/><Relationship Id="rId3074" Type="http://schemas.openxmlformats.org/officeDocument/2006/relationships/hyperlink" Target="https://drive.google.com/drive/folders/1RQWe41HJnTHVyMgkJyBPHAX9oS8OX3mY" TargetMode="External"/><Relationship Id="rId4125" Type="http://schemas.openxmlformats.org/officeDocument/2006/relationships/hyperlink" Target="https://drive.google.com/drive/u/0/folders/1OyMPPhDiOjbl55dCliEryWAjrqEdvAr8" TargetMode="External"/><Relationship Id="rId5523" Type="http://schemas.openxmlformats.org/officeDocument/2006/relationships/hyperlink" Target="https://drive.google.com/drive/u/0/folders/1T4pN3QHCueb3eKqFDK5waXFCsCkdVNRl" TargetMode="External"/><Relationship Id="rId1719" Type="http://schemas.openxmlformats.org/officeDocument/2006/relationships/hyperlink" Target="https://drive.google.com/drive/u/0/folders/1WGowxBTOKenvcVyvF5CeZPfIKarx8AlG" TargetMode="External"/><Relationship Id="rId2090" Type="http://schemas.openxmlformats.org/officeDocument/2006/relationships/hyperlink" Target="https://docs.google.com/spreadsheets/d/12SOThLnUzQ118JhTsOaqvhyCDKYhfrhGQby4BibqtLg/edit?gid=907500859" TargetMode="External"/><Relationship Id="rId3141" Type="http://schemas.openxmlformats.org/officeDocument/2006/relationships/hyperlink" Target="https://drive.google.com/drive/u/0/folders/1KHs0TcUGy0NZ-6e9DJ0-mnub5RxogB99" TargetMode="External"/><Relationship Id="rId6297" Type="http://schemas.openxmlformats.org/officeDocument/2006/relationships/hyperlink" Target="https://docs.google.com/spreadsheets/d/10URHSiHLp8W1ISxWvhuZ_G0sqWYAX0aKkxl8aqEPIcM/edit?gid=1738721065" TargetMode="External"/><Relationship Id="rId3958" Type="http://schemas.openxmlformats.org/officeDocument/2006/relationships/hyperlink" Target="https://drive.google.com/drive/u/0/folders/1G_54FMlncMz0fi5O1PKZMpbT_0qkYCY8" TargetMode="External"/><Relationship Id="rId6364" Type="http://schemas.openxmlformats.org/officeDocument/2006/relationships/hyperlink" Target="https://docs.google.com/spreadsheets/d/14DcJSHDKSPKea-p5OWlFqasTc5zuw-J7hVN_NqjLD-k/edit?gid=0" TargetMode="External"/><Relationship Id="rId879" Type="http://schemas.openxmlformats.org/officeDocument/2006/relationships/hyperlink" Target="https://docs.google.com/spreadsheets/d/1Gkqvkh-uV9bo_TAYYPphI4SL1SrZy71IfnGgrpXNWH8/edit?gid=1137451622" TargetMode="External"/><Relationship Id="rId5380" Type="http://schemas.openxmlformats.org/officeDocument/2006/relationships/hyperlink" Target="https://drive.google.com/drive/u/0/folders/1znIPotaRvDApaiH2_G3TSWsaWy1FzbrO" TargetMode="External"/><Relationship Id="rId6017" Type="http://schemas.openxmlformats.org/officeDocument/2006/relationships/hyperlink" Target="https://drive.google.com/drive/folders/10XWxVQe8R70jv8CHEGc3dLbZ618Iq9l9" TargetMode="External"/><Relationship Id="rId1576" Type="http://schemas.openxmlformats.org/officeDocument/2006/relationships/hyperlink" Target="https://docs.google.com/spreadsheets/d/1KmfXaYNxTvOqlFm0awngGgwSbAkphKf3/edit" TargetMode="External"/><Relationship Id="rId2974" Type="http://schemas.openxmlformats.org/officeDocument/2006/relationships/hyperlink" Target="https://drive.google.com/drive/u/0/folders/1YbDXTm6n4oPwvaYhVYLryLy2ODFOkLdl" TargetMode="External"/><Relationship Id="rId5033" Type="http://schemas.openxmlformats.org/officeDocument/2006/relationships/hyperlink" Target="https://drive.google.com/drive/u/0/folders/1LK0cZHKO8hEQxPE6w2jVnL19FFVFG_ga" TargetMode="External"/><Relationship Id="rId946" Type="http://schemas.openxmlformats.org/officeDocument/2006/relationships/hyperlink" Target="https://drive.google.com/drive/folders/130_ON1vTGiBZ17WkDUnLg9mw4EaXB43q?usp=sharing" TargetMode="External"/><Relationship Id="rId1229" Type="http://schemas.openxmlformats.org/officeDocument/2006/relationships/hyperlink" Target="https://docs.google.com/spreadsheets/d/1-_wFrwaaO5VMd8CufB70jfayokz4v8rIZYuFeYmDo2U/edit" TargetMode="External"/><Relationship Id="rId1990" Type="http://schemas.openxmlformats.org/officeDocument/2006/relationships/hyperlink" Target="https://drive.google.com/drive/u/0/folders/1jpPlJaC1awH2E-19rqwWQljtSWTdYgPL" TargetMode="External"/><Relationship Id="rId2627" Type="http://schemas.openxmlformats.org/officeDocument/2006/relationships/hyperlink" Target="https://drive.google.com/drive/u/0/folders/1923CwMZTe-cFC9g-EMU8_bs8GJWJ6s9S" TargetMode="External"/><Relationship Id="rId5100" Type="http://schemas.openxmlformats.org/officeDocument/2006/relationships/hyperlink" Target="https://drive.google.com/drive/folders/1kyjFxzR4WqRuClgx6SB5m3ppfOGE4o_r?usp=sharing" TargetMode="External"/><Relationship Id="rId1643" Type="http://schemas.openxmlformats.org/officeDocument/2006/relationships/hyperlink" Target="https://docs.google.com/spreadsheets/d/1TAW5TsL9SK2bKbJ0VHYaLa5zDQcyzqOtizUIPehNQG8/edit?gid=1186678137" TargetMode="External"/><Relationship Id="rId4799" Type="http://schemas.openxmlformats.org/officeDocument/2006/relationships/hyperlink" Target="https://docs.google.com/spreadsheets/d/1zbSuutdyZoMCgGXjAGNlHlJDtZzKZOmOTDO9cmfdmB4/edit?usp=sharing" TargetMode="External"/><Relationship Id="rId1710" Type="http://schemas.openxmlformats.org/officeDocument/2006/relationships/hyperlink" Target="https://docs.google.com/spreadsheets/d/1xsEviixVh1cinP-iUeRZUkT08nUuAClJ2ov-BedQSpw/edit?gid=887217737" TargetMode="External"/><Relationship Id="rId4866" Type="http://schemas.openxmlformats.org/officeDocument/2006/relationships/hyperlink" Target="https://docs.google.com/spreadsheets/d/171f1tcAKPX1SHNcJh-oRcWL3Rt8oON56yqBV9EPDf14/edit?gid=0" TargetMode="External"/><Relationship Id="rId5917" Type="http://schemas.openxmlformats.org/officeDocument/2006/relationships/hyperlink" Target="https://docs.google.com/spreadsheets/d/12XJjT4XPIdgFM2Lszlxs10v9nW30XM6zr_JULMH1TTU/edit?gid=0" TargetMode="External"/><Relationship Id="rId3468" Type="http://schemas.openxmlformats.org/officeDocument/2006/relationships/hyperlink" Target="https://drive.google.com/drive/folders/18LqOji-C1lro8WTtWFRUlMCox85uP9Z9" TargetMode="External"/><Relationship Id="rId3882" Type="http://schemas.openxmlformats.org/officeDocument/2006/relationships/hyperlink" Target="https://shopee.vn/m/NCB-SPF" TargetMode="External"/><Relationship Id="rId4519" Type="http://schemas.openxmlformats.org/officeDocument/2006/relationships/hyperlink" Target="https://docs.google.com/spreadsheets/d/1s8D-PPVf-4iH2AXNN6x4ECkKABbUyNrMGFnwf30cyLs/edit?gid=1513785312" TargetMode="External"/><Relationship Id="rId4933" Type="http://schemas.openxmlformats.org/officeDocument/2006/relationships/hyperlink" Target="https://drive.google.com/drive/u/0/folders/1U9rnqNwDPoRKsXkmYezlKQNmWU5wupy0" TargetMode="External"/><Relationship Id="rId389" Type="http://schemas.openxmlformats.org/officeDocument/2006/relationships/hyperlink" Target="https://drive.google.com/drive/folders/197Iakm30ug1L1SrlwAWWZyg7HmfSuSSW" TargetMode="External"/><Relationship Id="rId2484" Type="http://schemas.openxmlformats.org/officeDocument/2006/relationships/hyperlink" Target="https://drive.google.com/drive/u/0/folders/1LiFau71oTVepFDYf04ZVwjzr9yM11mj2" TargetMode="External"/><Relationship Id="rId3535" Type="http://schemas.openxmlformats.org/officeDocument/2006/relationships/hyperlink" Target="https://drive.google.com/drive/u/0/folders/1-6zfaaBd1-PL9nEcG2J-xkLcC_JrqBG0" TargetMode="External"/><Relationship Id="rId456" Type="http://schemas.openxmlformats.org/officeDocument/2006/relationships/hyperlink" Target="https://drive.google.com/drive/u/0/folders/1_nKJF2odbvrzBXPl6rM_vJ8TURvZISRw" TargetMode="External"/><Relationship Id="rId870" Type="http://schemas.openxmlformats.org/officeDocument/2006/relationships/hyperlink" Target="https://docs.google.com/spreadsheets/d/1xsEviixVh1cinP-iUeRZUkT08nUuAClJ2ov-BedQSpw/edit?gid=887217737" TargetMode="External"/><Relationship Id="rId1086" Type="http://schemas.openxmlformats.org/officeDocument/2006/relationships/hyperlink" Target="https://docs.google.com/spreadsheets/d/1zbSuutdyZoMCgGXjAGNlHlJDtZzKZOmOTDO9cmfdmB4/edit?usp=sharing" TargetMode="External"/><Relationship Id="rId2137" Type="http://schemas.openxmlformats.org/officeDocument/2006/relationships/hyperlink" Target="https://drive.google.com/drive/u/0/folders/1rlts8p_VrXWcQ_oHWXLjA_yA3LxSinS9" TargetMode="External"/><Relationship Id="rId2551" Type="http://schemas.openxmlformats.org/officeDocument/2006/relationships/hyperlink" Target="https://drive.google.com/drive/u/0/folders/1lNm13Ri6XM2n0OPy6Xb2lTkTjuyVMP_Z" TargetMode="External"/><Relationship Id="rId109" Type="http://schemas.openxmlformats.org/officeDocument/2006/relationships/hyperlink" Target="https://docs.google.com/spreadsheets/d/1SrfOx8Xea0B61knnfpJGFl40avRJfU3RIVubTJwMf6g/edit?gid=1670951307" TargetMode="External"/><Relationship Id="rId523" Type="http://schemas.openxmlformats.org/officeDocument/2006/relationships/hyperlink" Target="https://docs.google.com/spreadsheets/d/1-vwhQd6LlryTsONeQxcGhIllCjnf-5Cd/edit?gid=1033238192" TargetMode="External"/><Relationship Id="rId1153" Type="http://schemas.openxmlformats.org/officeDocument/2006/relationships/hyperlink" Target="https://drive.google.com/drive/u/0/folders/1rZRSCjeXtvrjbDZvDW6I8v1gqWvkvmAE" TargetMode="External"/><Relationship Id="rId2204" Type="http://schemas.openxmlformats.org/officeDocument/2006/relationships/hyperlink" Target="https://docs.google.com/spreadsheets/d/1NP59lUoneJS9Xyh5r9nBrmSZPDyjFcEx-IWo8bPgTPY/edit?gid=1252887099" TargetMode="External"/><Relationship Id="rId3602" Type="http://schemas.openxmlformats.org/officeDocument/2006/relationships/hyperlink" Target="https://drive.google.com/drive/u/0/folders/1uLJ-xBVTiijsuHqVsLvASgPg-GBfqtjU" TargetMode="External"/><Relationship Id="rId5774" Type="http://schemas.openxmlformats.org/officeDocument/2006/relationships/hyperlink" Target="https://drive.google.com/drive/u/0/folders/1COoZQ4ObS_RcK-DL7bdSvLsMkguQIWjq" TargetMode="External"/><Relationship Id="rId1220" Type="http://schemas.openxmlformats.org/officeDocument/2006/relationships/hyperlink" Target="https://drive.google.com/drive/u/0/folders/1DoYhnlv7crCmeG-JqljIRntkcgafjyYT" TargetMode="External"/><Relationship Id="rId4376" Type="http://schemas.openxmlformats.org/officeDocument/2006/relationships/hyperlink" Target="https://docs.google.com/spreadsheets/d/1fwXMO7sVsX5UKli_NAdA3TZL8R_5X7LjGgmtEFI1LRk/edit?gid=2120790598" TargetMode="External"/><Relationship Id="rId4790" Type="http://schemas.openxmlformats.org/officeDocument/2006/relationships/hyperlink" Target="https://drive.google.com/drive/folders/1AjHEwm3iYmy1voXrnV7qsmxAwC2xTqZ-" TargetMode="External"/><Relationship Id="rId5427" Type="http://schemas.openxmlformats.org/officeDocument/2006/relationships/hyperlink" Target="https://drive.google.com/drive/u/0/folders/1WKfLQsZe35IAU2BW22dMUcM16rklk8kW" TargetMode="External"/><Relationship Id="rId5841" Type="http://schemas.openxmlformats.org/officeDocument/2006/relationships/hyperlink" Target="https://shopee.vn/m/HDSAISONMART-SPF" TargetMode="External"/><Relationship Id="rId3392" Type="http://schemas.openxmlformats.org/officeDocument/2006/relationships/hyperlink" Target="https://docs.google.com/spreadsheets/d/1s8D-PPVf-4iH2AXNN6x4ECkKABbUyNrMGFnwf30cyLs/edit?gid=1513785312" TargetMode="External"/><Relationship Id="rId4029" Type="http://schemas.openxmlformats.org/officeDocument/2006/relationships/hyperlink" Target="https://drive.google.com/drive/u/0/folders/1X1egVP-xOmVHnI2PUFabXrBpTOgc62HI" TargetMode="External"/><Relationship Id="rId4443" Type="http://schemas.openxmlformats.org/officeDocument/2006/relationships/hyperlink" Target="https://drive.google.com/drive/u/0/folders/1F4DLjmvNFSn0JfrakyWwJ36HCPgNN_RH" TargetMode="External"/><Relationship Id="rId3045" Type="http://schemas.openxmlformats.org/officeDocument/2006/relationships/hyperlink" Target="https://docs.google.com/spreadsheets/d/1p59_OCU0y33MmHtXsQ_rzx7VmwvFvdhvTuQDiR28r9g/edit?gid=0" TargetMode="External"/><Relationship Id="rId4510" Type="http://schemas.openxmlformats.org/officeDocument/2006/relationships/hyperlink" Target="https://drive.google.com/drive/u/0/folders/1YAPWeSrw_EXrf9KdvAKl1PMOdWDg5I4r" TargetMode="External"/><Relationship Id="rId380" Type="http://schemas.openxmlformats.org/officeDocument/2006/relationships/hyperlink" Target="https://drive.google.com/drive/folders/1wi7lfrlE1tmdO4uYgDTqav4sxAbkGCEZ" TargetMode="External"/><Relationship Id="rId2061" Type="http://schemas.openxmlformats.org/officeDocument/2006/relationships/hyperlink" Target="https://docs.google.com/spreadsheets/d/1KdLUxhWn7-Q6DeRcy9gd36ucP-oJ4UTFeQVmcPt6sXg/edit?gid=0" TargetMode="External"/><Relationship Id="rId3112" Type="http://schemas.openxmlformats.org/officeDocument/2006/relationships/hyperlink" Target="https://drive.google.com/drive/u/0/folders/19GRAebJSNTwEC8vKt6hSDh2DbDrJGnII" TargetMode="External"/><Relationship Id="rId6268" Type="http://schemas.openxmlformats.org/officeDocument/2006/relationships/hyperlink" Target="https://drive.google.com/drive/folders/15AWT-B4xutEJn7VBsoxmrgmkxLjX2cI_" TargetMode="External"/><Relationship Id="rId5284" Type="http://schemas.openxmlformats.org/officeDocument/2006/relationships/hyperlink" Target="https://drive.google.com/drive/u/0/folders/1ZEeDtMUkeCgSY-MKIQGdbVnfSir8W4hE" TargetMode="External"/><Relationship Id="rId6335" Type="http://schemas.openxmlformats.org/officeDocument/2006/relationships/hyperlink" Target="https://docs.google.com/spreadsheets/d/1Cfq8nnEuh5mv5yI1xFUY0oveeEpgtmS9lhYYq5Fe_FE/edit?usp=sharing" TargetMode="External"/><Relationship Id="rId100" Type="http://schemas.openxmlformats.org/officeDocument/2006/relationships/hyperlink" Target="https://drive.google.com/drive/folders/1rAdAnk4uwdIabC9eC7nVwGgA_EZY5GFp" TargetMode="External"/><Relationship Id="rId2878" Type="http://schemas.openxmlformats.org/officeDocument/2006/relationships/hyperlink" Target="https://docs.google.com/spreadsheets/d/1-_wFrwaaO5VMd8CufB70jfayokz4v8rIZYuFeYmDo2U/edit" TargetMode="External"/><Relationship Id="rId3929" Type="http://schemas.openxmlformats.org/officeDocument/2006/relationships/hyperlink" Target="https://docs.google.com/spreadsheets/d/1araIWejcg2ho4Cg5omC68KUFFPIA9zku3QZcudN1FM0/edit?gid=1649206201" TargetMode="External"/><Relationship Id="rId1894" Type="http://schemas.openxmlformats.org/officeDocument/2006/relationships/hyperlink" Target="https://drive.google.com/drive/u/0/folders/1lt68lZuybqLcgfxLYeEo1cBAyzt8wU7i" TargetMode="External"/><Relationship Id="rId2945" Type="http://schemas.openxmlformats.org/officeDocument/2006/relationships/hyperlink" Target="https://shopee.vn/m/TPBJCBCASHBACK-SPF" TargetMode="External"/><Relationship Id="rId5351" Type="http://schemas.openxmlformats.org/officeDocument/2006/relationships/hyperlink" Target="https://drive.google.com/drive/u/0/folders/182gyplDyGwXjBekUSufFkkloseDbOBvi" TargetMode="External"/><Relationship Id="rId6402" Type="http://schemas.openxmlformats.org/officeDocument/2006/relationships/hyperlink" Target="https://docs.google.com/spreadsheets/d/1Gkqvkh-uV9bo_TAYYPphI4SL1SrZy71IfnGgrpXNWH8/edit?gid=1137451622" TargetMode="External"/><Relationship Id="rId917" Type="http://schemas.openxmlformats.org/officeDocument/2006/relationships/hyperlink" Target="https://drive.google.com/drive/folders/16TmW-B1Ia1RK2GrkYxjq7-etWAwDFwGA" TargetMode="External"/><Relationship Id="rId1547" Type="http://schemas.openxmlformats.org/officeDocument/2006/relationships/hyperlink" Target="https://cmckfcvietnam.sharepoint.com/:f:/s/KFC-SHARE-EXTERNAL-MKT-SHARE-EXTERNAL/EvCmKMbA-2lNvlyBTcO4zF4BjU65upcLzOflCMCeTpNemw?e=qd70O9" TargetMode="External"/><Relationship Id="rId1961" Type="http://schemas.openxmlformats.org/officeDocument/2006/relationships/hyperlink" Target="https://docs.google.com/spreadsheets/d/1fwXMO7sVsX5UKli_NAdA3TZL8R_5X7LjGgmtEFI1LRk/edit?pli=1&amp;gid=719112331" TargetMode="External"/><Relationship Id="rId5004" Type="http://schemas.openxmlformats.org/officeDocument/2006/relationships/hyperlink" Target="https://drive.google.com/drive/u/0/folders/1S3hxjA3R7U6x2upJ6nqAcw9s5c3B-SOj" TargetMode="External"/><Relationship Id="rId1614" Type="http://schemas.openxmlformats.org/officeDocument/2006/relationships/hyperlink" Target="https://drive.google.com/drive/folders/1OIJXI8l0QM3bjc4GN2Rp9GXYKa6JK7g5" TargetMode="External"/><Relationship Id="rId4020" Type="http://schemas.openxmlformats.org/officeDocument/2006/relationships/hyperlink" Target="https://drive.google.com/drive/u/0/folders/1U8fsLD2lJWqw89BqCPmTF9Jjj6o2R5Jt" TargetMode="External"/><Relationship Id="rId3786" Type="http://schemas.openxmlformats.org/officeDocument/2006/relationships/hyperlink" Target="https://drive.google.com/drive/folders/1_kHirTpulFVfDCgFXhmLRnQTmMPMphj3?usp=drive_link" TargetMode="External"/><Relationship Id="rId6192" Type="http://schemas.openxmlformats.org/officeDocument/2006/relationships/hyperlink" Target="https://docs.google.com/spreadsheets/d/1vIyV5nTnjhQgdc2a6SajM7dp2H4eL3Sf4K675HHeYoI/edit?gid=1285079097" TargetMode="External"/><Relationship Id="rId2388" Type="http://schemas.openxmlformats.org/officeDocument/2006/relationships/hyperlink" Target="https://drive.google.com/drive/u/0/folders/1sU0Mblaf_nyThnOk5ueCkMDbjbDJESfW" TargetMode="External"/><Relationship Id="rId3439" Type="http://schemas.openxmlformats.org/officeDocument/2006/relationships/hyperlink" Target="https://drive.google.com/drive/u/0/folders/1n5bSA0efy31Y5utEEJqM5gDfU_tpN3nL" TargetMode="External"/><Relationship Id="rId4837" Type="http://schemas.openxmlformats.org/officeDocument/2006/relationships/hyperlink" Target="https://drive.google.com/drive/folders/1xU8H2XRYB3HRVV6Kca0KcsPZPsJKUkuQ?usp=drive_link" TargetMode="External"/><Relationship Id="rId3853" Type="http://schemas.openxmlformats.org/officeDocument/2006/relationships/hyperlink" Target="https://drive.google.com/drive/u/0/folders/1s5cPjqtW_VeiCE9p12ENEAIPqNvnkYfJ" TargetMode="External"/><Relationship Id="rId4904" Type="http://schemas.openxmlformats.org/officeDocument/2006/relationships/hyperlink" Target="https://docs.google.com/spreadsheets/d/1v-VOk9jEoQ8q98sN0Eiy-f8odAhvkEb3FzMR_IA8nGM/edit?gid=1560921495" TargetMode="External"/><Relationship Id="rId774" Type="http://schemas.openxmlformats.org/officeDocument/2006/relationships/hyperlink" Target="https://docs.google.com/spreadsheets/d/1OMofijeoR53EWDc109ohXV434fe2c-PIscMTWB60wSg/edit?gid=2093629669" TargetMode="External"/><Relationship Id="rId1057" Type="http://schemas.openxmlformats.org/officeDocument/2006/relationships/hyperlink" Target="https://docs.google.com/spreadsheets/d/1EjVpc4jtVJzu-gDSSwRSmyQ7EQaN5dgJjppAJyMlcy8/edit?gid=807383617" TargetMode="External"/><Relationship Id="rId2455" Type="http://schemas.openxmlformats.org/officeDocument/2006/relationships/hyperlink" Target="https://docs.google.com/spreadsheets/d/1SpTAZfPnhoulb5kemB5xnn_ZUdBowHUUux2uosNOuSk/edit?gid=1460264289" TargetMode="External"/><Relationship Id="rId3506" Type="http://schemas.openxmlformats.org/officeDocument/2006/relationships/hyperlink" Target="https://docs.google.com/spreadsheets/d/1HKfoMfmwHoV2GmaxJ9o24CmrZaDShdvn_OuH-9c_YeM/edit" TargetMode="External"/><Relationship Id="rId3920" Type="http://schemas.openxmlformats.org/officeDocument/2006/relationships/hyperlink" Target="https://drive.google.com/drive/u/0/folders/1kS2XTrDb1sJa1wkZYj_EhhPO2WpgDP3r" TargetMode="External"/><Relationship Id="rId427" Type="http://schemas.openxmlformats.org/officeDocument/2006/relationships/hyperlink" Target="https://drive.google.com/drive/folders/17vKnYmUhBcBxvgsVGzb-CQKR67xiOMBL" TargetMode="External"/><Relationship Id="rId841" Type="http://schemas.openxmlformats.org/officeDocument/2006/relationships/hyperlink" Target="https://drive.google.com/drive/folders/1bH01xIW8JVa3FDO465Bqj_DL5tiW12Qu" TargetMode="External"/><Relationship Id="rId1471" Type="http://schemas.openxmlformats.org/officeDocument/2006/relationships/hyperlink" Target="https://drive.google.com/drive/folders/1JRXz6hGLZIAbz2HK4WN6PhyEDgtXgMaj" TargetMode="External"/><Relationship Id="rId2108" Type="http://schemas.openxmlformats.org/officeDocument/2006/relationships/hyperlink" Target="https://docs.google.com/spreadsheets/d/1v-VOk9jEoQ8q98sN0Eiy-f8odAhvkEb3FzMR_IA8nGM/edit?gid=1560921495" TargetMode="External"/><Relationship Id="rId2522" Type="http://schemas.openxmlformats.org/officeDocument/2006/relationships/hyperlink" Target="https://drive.google.com/drive/folders/130_ON1vTGiBZ17WkDUnLg9mw4EaXB43q?usp=sharing" TargetMode="External"/><Relationship Id="rId5678" Type="http://schemas.openxmlformats.org/officeDocument/2006/relationships/hyperlink" Target="https://drive.google.com/file/d/18JGf1tUTLb54-Sj42j4Rk6Rx3beGTcHM/view?ts=693bb6be" TargetMode="External"/><Relationship Id="rId1124" Type="http://schemas.openxmlformats.org/officeDocument/2006/relationships/hyperlink" Target="https://drive.google.com/drive/folders/11RSZMiY748MpF_EZcOcO01ZSzqQoN-ju" TargetMode="External"/><Relationship Id="rId4694" Type="http://schemas.openxmlformats.org/officeDocument/2006/relationships/hyperlink" Target="https://docs.google.com/spreadsheets/d/1xvfgBHdySyJfYR7pIAs1ab2xZjGdGWlo/edit?gid=896267482" TargetMode="External"/><Relationship Id="rId5745" Type="http://schemas.openxmlformats.org/officeDocument/2006/relationships/hyperlink" Target="https://drive.google.com/drive/u/0/folders/1lbIcWcqmMBv9e3d_pFk_5uKDC8r6O7q2" TargetMode="External"/><Relationship Id="rId3296" Type="http://schemas.openxmlformats.org/officeDocument/2006/relationships/hyperlink" Target="https://docs.google.com/spreadsheets/d/1-_wFrwaaO5VMd8CufB70jfayokz4v8rIZYuFeYmDo2U/edit" TargetMode="External"/><Relationship Id="rId4347" Type="http://schemas.openxmlformats.org/officeDocument/2006/relationships/hyperlink" Target="https://docs.google.com/spreadsheets/d/1p59_OCU0y33MmHtXsQ_rzx7VmwvFvdhvTuQDiR28r9g/edit?gid=0" TargetMode="External"/><Relationship Id="rId4761" Type="http://schemas.openxmlformats.org/officeDocument/2006/relationships/hyperlink" Target="https://docs.google.com/spreadsheets/d/1wba0DBny0rNygdGQv87KVHLyiIyQo9R25sj7ISlFN7k/edit" TargetMode="External"/><Relationship Id="rId3363" Type="http://schemas.openxmlformats.org/officeDocument/2006/relationships/hyperlink" Target="https://docs.google.com/spreadsheets/d/1fwXMO7sVsX5UKli_NAdA3TZL8R_5X7LjGgmtEFI1LRk/edit?gid=2039697718" TargetMode="External"/><Relationship Id="rId4414" Type="http://schemas.openxmlformats.org/officeDocument/2006/relationships/hyperlink" Target="https://drive.google.com/drive/folders/1t4Shu17EpTneJ9d5frWFcY-U-cT76LXq" TargetMode="External"/><Relationship Id="rId5812" Type="http://schemas.openxmlformats.org/officeDocument/2006/relationships/hyperlink" Target="https://docs.google.com/spreadsheets/d/1v-VOk9jEoQ8q98sN0Eiy-f8odAhvkEb3FzMR_IA8nGM/edit?gid=1560921495" TargetMode="External"/><Relationship Id="rId284" Type="http://schemas.openxmlformats.org/officeDocument/2006/relationships/hyperlink" Target="https://drive.google.com/drive/folders/12NGMa9-CW5ImTw7elodG70Sb6-dph6oE" TargetMode="External"/><Relationship Id="rId3016" Type="http://schemas.openxmlformats.org/officeDocument/2006/relationships/hyperlink" Target="https://drive.google.com/drive/u/0/folders/1uU_dNrUkdqUVIVINf-gsCFk7sswAAmrB" TargetMode="External"/><Relationship Id="rId3430" Type="http://schemas.openxmlformats.org/officeDocument/2006/relationships/hyperlink" Target="https://docs.google.com/spreadsheets/d/1ESyqPEPbXYvsaRIUJsT9-M9l2vcFYhFA5frc-avxVh4/edit?usp=sharing" TargetMode="External"/><Relationship Id="rId5188" Type="http://schemas.openxmlformats.org/officeDocument/2006/relationships/hyperlink" Target="https://drive.google.com/drive/u/0/folders/1X8R7O0jK12-boKU-2hlh0TBZRFVKE45I" TargetMode="External"/><Relationship Id="rId351" Type="http://schemas.openxmlformats.org/officeDocument/2006/relationships/hyperlink" Target="https://drive.google.com/drive/folders/1YBkxXCp90lO593Nxz61sE_Y2T4PWi3Ix" TargetMode="External"/><Relationship Id="rId2032" Type="http://schemas.openxmlformats.org/officeDocument/2006/relationships/hyperlink" Target="https://drive.google.com/drive/folders/1s-MvPM8GDBxg7OhIOiOth8CIRG-S-45o" TargetMode="External"/><Relationship Id="rId6239" Type="http://schemas.openxmlformats.org/officeDocument/2006/relationships/hyperlink" Target="https://drive.google.com/drive/folders/1HFqa3Vi-JxMqioRdHJgdtJAeQiN1viKG" TargetMode="External"/><Relationship Id="rId1798" Type="http://schemas.openxmlformats.org/officeDocument/2006/relationships/hyperlink" Target="https://docs.google.com/spreadsheets/d/10YyGpQz0D_L8HZ70peC4yV0VJk51JcwPEPqW-yxPFNs/edit?gid=1823192906" TargetMode="External"/><Relationship Id="rId2849" Type="http://schemas.openxmlformats.org/officeDocument/2006/relationships/hyperlink" Target="https://drive.google.com/drive/folders/1nG-722reT2vOQeb0GfxxcNSgX1AyWRMA" TargetMode="External"/><Relationship Id="rId5255" Type="http://schemas.openxmlformats.org/officeDocument/2006/relationships/hyperlink" Target="https://drive.google.com/drive/u/0/folders/1LMLN-XiGYruEWd99Ono0KxknlhN_3Hjw" TargetMode="External"/><Relationship Id="rId6306" Type="http://schemas.openxmlformats.org/officeDocument/2006/relationships/hyperlink" Target="https://docs.google.com/spreadsheets/d/1p59_OCU0y33MmHtXsQ_rzx7VmwvFvdhvTuQDiR28r9g/edit?gid=0" TargetMode="External"/><Relationship Id="rId1865" Type="http://schemas.openxmlformats.org/officeDocument/2006/relationships/hyperlink" Target="https://drive.google.com/drive/folders/19SaTvuenpJZjRH21Rq6WxIkzeYh8KQH6" TargetMode="External"/><Relationship Id="rId4271" Type="http://schemas.openxmlformats.org/officeDocument/2006/relationships/hyperlink" Target="https://drive.google.com/drive/folders/1zDK0daYfzyQlx7uZmKnuVZ6iUW9zSZPb" TargetMode="External"/><Relationship Id="rId5322" Type="http://schemas.openxmlformats.org/officeDocument/2006/relationships/hyperlink" Target="https://drive.google.com/drive/folders/1MbiQvoIDhH7tMMso_BqLTPPXF7iyxHZN" TargetMode="External"/><Relationship Id="rId1518" Type="http://schemas.openxmlformats.org/officeDocument/2006/relationships/hyperlink" Target="https://shopee.vn/m/LPBank-SPF-2025" TargetMode="External"/><Relationship Id="rId2916" Type="http://schemas.openxmlformats.org/officeDocument/2006/relationships/hyperlink" Target="https://docs.google.com/spreadsheets/d/1fwXMO7sVsX5UKli_NAdA3TZL8R_5X7LjGgmtEFI1LRk/edit?pli=1&amp;gid=1236195873" TargetMode="External"/><Relationship Id="rId1932" Type="http://schemas.openxmlformats.org/officeDocument/2006/relationships/hyperlink" Target="https://drive.google.com/drive/u/0/folders/19u3f2AEhXGYs0EuN6-HPFA1FhT9OL6rj" TargetMode="External"/><Relationship Id="rId6096" Type="http://schemas.openxmlformats.org/officeDocument/2006/relationships/hyperlink" Target="https://drive.google.com/drive/u/0/folders/1q62foTlIHAVorh4JKJ-BhtlR4xuo4nuE" TargetMode="External"/><Relationship Id="rId6163" Type="http://schemas.openxmlformats.org/officeDocument/2006/relationships/hyperlink" Target="https://drive.google.com/drive/u/0/folders/1TG5HnT636hS_MLlYoq2YTbcPKOadGN7d" TargetMode="External"/><Relationship Id="rId3757" Type="http://schemas.openxmlformats.org/officeDocument/2006/relationships/hyperlink" Target="https://drive.google.com/drive/u/0/folders/1aAyYvi2UW7VBaMwUBvxrMfG67W-qpG7J" TargetMode="External"/><Relationship Id="rId4808" Type="http://schemas.openxmlformats.org/officeDocument/2006/relationships/hyperlink" Target="https://docs.google.com/spreadsheets/d/1fwXMO7sVsX5UKli_NAdA3TZL8R_5X7LjGgmtEFI1LRk/edit?gid=1190989211" TargetMode="External"/><Relationship Id="rId678" Type="http://schemas.openxmlformats.org/officeDocument/2006/relationships/hyperlink" Target="https://drive.google.com/drive/folders/1JZxQBCPUMqMUdiQjQ_Bj8xUlCvxlBzlG" TargetMode="External"/><Relationship Id="rId2359" Type="http://schemas.openxmlformats.org/officeDocument/2006/relationships/hyperlink" Target="https://drive.google.com/drive/folders/1Y0Ml-vsT_kFst8tvmyqhzJS6FN44wDTx" TargetMode="External"/><Relationship Id="rId2773" Type="http://schemas.openxmlformats.org/officeDocument/2006/relationships/hyperlink" Target="https://drive.google.com/drive/u/0/folders/1xQ9Gyr2V3C_04Sm3tgqXP6Mpu7dbQvM6" TargetMode="External"/><Relationship Id="rId3824" Type="http://schemas.openxmlformats.org/officeDocument/2006/relationships/hyperlink" Target="https://drive.google.com/drive/folders/1lwO6uGcvOGk9Eivt0XAw6iphDj6y5y79" TargetMode="External"/><Relationship Id="rId6230" Type="http://schemas.openxmlformats.org/officeDocument/2006/relationships/hyperlink" Target="https://docs.google.com/spreadsheets/d/1D2zkBdrdcVht5msRgDrZZ_TDfiRDlqXN/edit?gid=1462290969" TargetMode="External"/><Relationship Id="rId745" Type="http://schemas.openxmlformats.org/officeDocument/2006/relationships/hyperlink" Target="https://docs.google.com/spreadsheets/d/1s8D-PPVf-4iH2AXNN6x4ECkKABbUyNrMGFnwf30cyLs/edit?gid=1513785312" TargetMode="External"/><Relationship Id="rId1375" Type="http://schemas.openxmlformats.org/officeDocument/2006/relationships/hyperlink" Target="https://docs.google.com/spreadsheets/d/1OMofijeoR53EWDc109ohXV434fe2c-PIscMTWB60wSg/edit?gid=2093629669" TargetMode="External"/><Relationship Id="rId2426" Type="http://schemas.openxmlformats.org/officeDocument/2006/relationships/hyperlink" Target="https://drive.google.com/file/d/1jxAuq8ipa_ivhlMVfpePr8JsYRTfSV39/view" TargetMode="External"/><Relationship Id="rId5996" Type="http://schemas.openxmlformats.org/officeDocument/2006/relationships/hyperlink" Target="https://docs.google.com/spreadsheets/d/1KmfXaYNxTvOqlFm0awngGgwSbAkphKf3/edit?gid=264214317" TargetMode="External"/><Relationship Id="rId81" Type="http://schemas.openxmlformats.org/officeDocument/2006/relationships/hyperlink" Target="https://docs.google.com/spreadsheets/d/1SpTAZfPnhoulb5kemB5xnn_ZUdBowHUUux2uosNOuSk/edit?gid=1460264289" TargetMode="External"/><Relationship Id="rId812" Type="http://schemas.openxmlformats.org/officeDocument/2006/relationships/hyperlink" Target="https://drive.google.com/drive/u/0/folders/1rqKqdlzQagzo7K-jHXJP5npJ46JY156p" TargetMode="External"/><Relationship Id="rId1028" Type="http://schemas.openxmlformats.org/officeDocument/2006/relationships/hyperlink" Target="https://docs.google.com/spreadsheets/d/1RdQDgRxDwceENrwTOv5iLCjBHKhKelwYjkjVEQIjBSQ/edit?gid=1915753171" TargetMode="External"/><Relationship Id="rId1442" Type="http://schemas.openxmlformats.org/officeDocument/2006/relationships/hyperlink" Target="https://drive.google.com/drive/folders/1MU3fUO2Pfzq6vAtL5RORYQE5KRAWiZTO" TargetMode="External"/><Relationship Id="rId2840" Type="http://schemas.openxmlformats.org/officeDocument/2006/relationships/hyperlink" Target="https://drive.google.com/file/d/1HoHfNbgHs2JAzjOmM3pMSdIjhjgVTT4c/view?usp=sharing" TargetMode="External"/><Relationship Id="rId4598" Type="http://schemas.openxmlformats.org/officeDocument/2006/relationships/hyperlink" Target="https://drive.google.com/drive/folders/1nG-722reT2vOQeb0GfxxcNSgX1AyWRMA" TargetMode="External"/><Relationship Id="rId5649" Type="http://schemas.openxmlformats.org/officeDocument/2006/relationships/hyperlink" Target="https://shopee.vn/m/HDSAISONMART-SPF" TargetMode="External"/><Relationship Id="rId3267" Type="http://schemas.openxmlformats.org/officeDocument/2006/relationships/hyperlink" Target="https://drive.google.com/drive/folders/1eaUa81vw6_Xa1lky3cANryYu3bgImWF1" TargetMode="External"/><Relationship Id="rId4665" Type="http://schemas.openxmlformats.org/officeDocument/2006/relationships/hyperlink" Target="https://docs.google.com/spreadsheets/d/1rxpD7AKbX0qNmBbUwb6TtbJZAM9IVXJBlWCVfcoPYEc/edit?gid=1241618519" TargetMode="External"/><Relationship Id="rId5716" Type="http://schemas.openxmlformats.org/officeDocument/2006/relationships/hyperlink" Target="https://docs.google.com/spreadsheets/d/1SpTAZfPnhoulb5kemB5xnn_ZUdBowHUUux2uosNOuSk/edit?gid=1168574086" TargetMode="External"/><Relationship Id="rId188" Type="http://schemas.openxmlformats.org/officeDocument/2006/relationships/hyperlink" Target="https://docs.google.com/spreadsheets/d/1fwXMO7sVsX5UKli_NAdA3TZL8R_5X7LjGgmtEFI1LRk/edit?pli=1&amp;gid=2068204316" TargetMode="External"/><Relationship Id="rId3681" Type="http://schemas.openxmlformats.org/officeDocument/2006/relationships/hyperlink" Target="https://shopeefood.vn/bo-suu-tap/a-oth-maycha" TargetMode="External"/><Relationship Id="rId4318" Type="http://schemas.openxmlformats.org/officeDocument/2006/relationships/hyperlink" Target="https://shopee.vn/m/HOMECRE-SPF" TargetMode="External"/><Relationship Id="rId4732" Type="http://schemas.openxmlformats.org/officeDocument/2006/relationships/hyperlink" Target="https://drive.google.com/drive/folders/1oohZT1NYGxANyJhv2Er0VELzsWsl-F7Z" TargetMode="External"/><Relationship Id="rId2283" Type="http://schemas.openxmlformats.org/officeDocument/2006/relationships/hyperlink" Target="https://drive.google.com/drive/u/0/folders/1ixxe3-HRPSPPSuowrU9VdeDA1z4Wn0BR" TargetMode="External"/><Relationship Id="rId3334" Type="http://schemas.openxmlformats.org/officeDocument/2006/relationships/hyperlink" Target="https://docs.google.com/spreadsheets/d/1BOQfqkVFuxa4EAeIqikLNGVs0M3v_AGu998ko9SsEeo/edit?gid=1593232131" TargetMode="External"/><Relationship Id="rId255" Type="http://schemas.openxmlformats.org/officeDocument/2006/relationships/hyperlink" Target="https://drive.google.com/drive/folders/16TmW-B1Ia1RK2GrkYxjq7-etWAwDFwGA" TargetMode="External"/><Relationship Id="rId2350" Type="http://schemas.openxmlformats.org/officeDocument/2006/relationships/hyperlink" Target="https://docs.google.com/spreadsheets/d/1KdLUxhWn7-Q6DeRcy9gd36ucP-oJ4UTFeQVmcPt6sXg/edit?gid=0" TargetMode="External"/><Relationship Id="rId3401" Type="http://schemas.openxmlformats.org/officeDocument/2006/relationships/hyperlink" Target="https://drive.google.com/drive/u/0/folders/19U_ZhM-gf36JZW8DSMNKSsWdpj9BygdQ" TargetMode="External"/><Relationship Id="rId322" Type="http://schemas.openxmlformats.org/officeDocument/2006/relationships/hyperlink" Target="https://docs.google.com/spreadsheets/d/1HKfoMfmwHoV2GmaxJ9o24CmrZaDShdvn_OuH-9c_YeM/edit" TargetMode="External"/><Relationship Id="rId2003" Type="http://schemas.openxmlformats.org/officeDocument/2006/relationships/hyperlink" Target="https://docs.google.com/spreadsheets/d/1Cfq8nnEuh5mv5yI1xFUY0oveeEpgtmS9lhYYq5Fe_FE/edit?usp=sharing" TargetMode="External"/><Relationship Id="rId5159" Type="http://schemas.openxmlformats.org/officeDocument/2006/relationships/hyperlink" Target="https://docs.google.com/spreadsheets/d/1Gkqvkh-uV9bo_TAYYPphI4SL1SrZy71IfnGgrpXNWH8/edit?gid=1300745950" TargetMode="External"/><Relationship Id="rId5573" Type="http://schemas.openxmlformats.org/officeDocument/2006/relationships/hyperlink" Target="https://docs.google.com/spreadsheets/d/1rxpD7AKbX0qNmBbUwb6TtbJZAM9IVXJBlWCVfcoPYEc/edit?gid=1292545191" TargetMode="External"/><Relationship Id="rId4175" Type="http://schemas.openxmlformats.org/officeDocument/2006/relationships/hyperlink" Target="https://drive.google.com/drive/u/0/folders/1jRiLjQhUTOoO6UNV--0ecGh47TI59MJG" TargetMode="External"/><Relationship Id="rId5226" Type="http://schemas.openxmlformats.org/officeDocument/2006/relationships/hyperlink" Target="https://docs.google.com/spreadsheets/d/1BOQfqkVFuxa4EAeIqikLNGVs0M3v_AGu998ko9SsEeo/edit?gid=67427" TargetMode="External"/><Relationship Id="rId1769" Type="http://schemas.openxmlformats.org/officeDocument/2006/relationships/hyperlink" Target="https://drive.google.com/drive/folders/1QVa56E8kKntZEevlqjQ6QGwIImK4p43y" TargetMode="External"/><Relationship Id="rId3191" Type="http://schemas.openxmlformats.org/officeDocument/2006/relationships/hyperlink" Target="https://drive.google.com/drive/u/0/folders/10ZATz2zmFmoibgqCAeLQzLsbp0E7ZDuD" TargetMode="External"/><Relationship Id="rId4242" Type="http://schemas.openxmlformats.org/officeDocument/2006/relationships/hyperlink" Target="https://drive.google.com/drive/u/0/folders/1m2DbaQjAM9lweNFNUk-G08yfGK6Ptnbo" TargetMode="External"/><Relationship Id="rId5640" Type="http://schemas.openxmlformats.org/officeDocument/2006/relationships/hyperlink" Target="https://drive.google.com/drive/folders/194zG3eTrCUaOvOS8q8h2xeGX9h-vgipj" TargetMode="External"/><Relationship Id="rId1836" Type="http://schemas.openxmlformats.org/officeDocument/2006/relationships/hyperlink" Target="https://docs.google.com/spreadsheets/d/1im2DHNpIGe8Zrwm8ITwAib_TUddahBgmdq-_jdaFxnw/edit?gid=0" TargetMode="External"/><Relationship Id="rId1903" Type="http://schemas.openxmlformats.org/officeDocument/2006/relationships/hyperlink" Target="https://docs.google.com/spreadsheets/d/1SpTAZfPnhoulb5kemB5xnn_ZUdBowHUUux2uosNOuSk/edit?gid=1460264289" TargetMode="External"/><Relationship Id="rId6067" Type="http://schemas.openxmlformats.org/officeDocument/2006/relationships/hyperlink" Target="https://docs.google.com/spreadsheets/d/1fwXMO7sVsX5UKli_NAdA3TZL8R_5X7LjGgmtEFI1LRk/edit?gid=1582345720" TargetMode="External"/><Relationship Id="rId996" Type="http://schemas.openxmlformats.org/officeDocument/2006/relationships/hyperlink" Target="https://docs.google.com/spreadsheets/d/1rxpD7AKbX0qNmBbUwb6TtbJZAM9IVXJBlWCVfcoPYEc/edit?gid=2125463911" TargetMode="External"/><Relationship Id="rId2677" Type="http://schemas.openxmlformats.org/officeDocument/2006/relationships/hyperlink" Target="https://drive.google.com/drive/u/0/folders/1jZ3EVIGGP_ARjL_-GtGDzVJQUyCIXFNT" TargetMode="External"/><Relationship Id="rId3728" Type="http://schemas.openxmlformats.org/officeDocument/2006/relationships/hyperlink" Target="https://drive.google.com/drive/u/0/folders/17xdQVkwigkp3m8pRfrS7xAra7nrbN-qO" TargetMode="External"/><Relationship Id="rId5083" Type="http://schemas.openxmlformats.org/officeDocument/2006/relationships/hyperlink" Target="https://docs.google.com/spreadsheets/d/1xsEviixVh1cinP-iUeRZUkT08nUuAClJ2ov-BedQSpw/edit?gid=887217737" TargetMode="External"/><Relationship Id="rId6134" Type="http://schemas.openxmlformats.org/officeDocument/2006/relationships/hyperlink" Target="https://shopee.vn/TrumDealLenLive1801" TargetMode="External"/><Relationship Id="rId649" Type="http://schemas.openxmlformats.org/officeDocument/2006/relationships/hyperlink" Target="https://drive.google.com/drive/folders/1-z5fHP05Ll-0Vx1tYXLBWSclpuk6nJi-?usp=drive_link" TargetMode="External"/><Relationship Id="rId1279" Type="http://schemas.openxmlformats.org/officeDocument/2006/relationships/hyperlink" Target="https://docs.google.com/spreadsheets/d/1vIyV5nTnjhQgdc2a6SajM7dp2H4eL3Sf4K675HHeYoI/edit?gid=1579647152" TargetMode="External"/><Relationship Id="rId5150" Type="http://schemas.openxmlformats.org/officeDocument/2006/relationships/hyperlink" Target="https://drive.google.com/drive/u/0/folders/1mDpmDf6GYS0d_2cBYTYB-J64Etw-mEq8" TargetMode="External"/><Relationship Id="rId6201" Type="http://schemas.openxmlformats.org/officeDocument/2006/relationships/hyperlink" Target="https://drive.google.com/drive/u/0/folders/1ISR-x9MzfGhDSlS3EkiHJlPEmirnhDiO" TargetMode="External"/><Relationship Id="rId1346" Type="http://schemas.openxmlformats.org/officeDocument/2006/relationships/hyperlink" Target="https://drive.google.com/drive/u/0/folders/1I1HWxU00Wx4R5OIQQhhJd0I1c05cAFcZ" TargetMode="External"/><Relationship Id="rId1693" Type="http://schemas.openxmlformats.org/officeDocument/2006/relationships/hyperlink" Target="https://drive.google.com/drive/u/0/folders/152w7_X2UoaIVZ7eGFQbsdOhCgm1uwTC9" TargetMode="External"/><Relationship Id="rId2744" Type="http://schemas.openxmlformats.org/officeDocument/2006/relationships/hyperlink" Target="https://docs.google.com/spreadsheets/d/1BOQfqkVFuxa4EAeIqikLNGVs0M3v_AGu998ko9SsEeo/edit?gid=1593232131" TargetMode="External"/><Relationship Id="rId716" Type="http://schemas.openxmlformats.org/officeDocument/2006/relationships/hyperlink" Target="https://docs.google.com/spreadsheets/d/1zbSuutdyZoMCgGXjAGNlHlJDtZzKZOmOTDO9cmfdmB4/edit?usp=sharing" TargetMode="External"/><Relationship Id="rId1760" Type="http://schemas.openxmlformats.org/officeDocument/2006/relationships/hyperlink" Target="https://docs.google.com/spreadsheets/d/1he6KxzPEPZaO8Qo5fnnVUrYtixpokKlG7UlOzjQ6988/edit?gid=1481340089" TargetMode="External"/><Relationship Id="rId2811" Type="http://schemas.openxmlformats.org/officeDocument/2006/relationships/hyperlink" Target="https://docs.google.com/spreadsheets/d/1OMofijeoR53EWDc109ohXV434fe2c-PIscMTWB60wSg/edit?gid=197773530" TargetMode="External"/><Relationship Id="rId5967" Type="http://schemas.openxmlformats.org/officeDocument/2006/relationships/hyperlink" Target="https://docs.google.com/spreadsheets/d/1-_wFrwaaO5VMd8CufB70jfayokz4v8rIZYuFeYmDo2U/edit?gid=0" TargetMode="External"/><Relationship Id="rId52" Type="http://schemas.openxmlformats.org/officeDocument/2006/relationships/hyperlink" Target="https://drive.google.com/drive/u/0/folders/1kVmU49dpSpMlztSJtqtQ7_yffbAKAUzN" TargetMode="External"/><Relationship Id="rId1413" Type="http://schemas.openxmlformats.org/officeDocument/2006/relationships/hyperlink" Target="https://drive.google.com/drive/folders/1L9yyTDNYXAFUKQsi89Wn5TIb67Ovg95_" TargetMode="External"/><Relationship Id="rId4569" Type="http://schemas.openxmlformats.org/officeDocument/2006/relationships/hyperlink" Target="https://docs.google.com/spreadsheets/d/1RwJlZzYteFzU7F__rsAF3Zcq9x4AkBr-c6LYQKWd-dQ/edit?usp=sharing" TargetMode="External"/><Relationship Id="rId4983" Type="http://schemas.openxmlformats.org/officeDocument/2006/relationships/hyperlink" Target="https://docs.google.com/spreadsheets/d/1vIyV5nTnjhQgdc2a6SajM7dp2H4eL3Sf4K675HHeYoI/edit?gid=969927828" TargetMode="External"/><Relationship Id="rId3585" Type="http://schemas.openxmlformats.org/officeDocument/2006/relationships/hyperlink" Target="https://drive.google.com/drive/u/0/folders/1BDsX9xdG1ECTyR_F__k8RImJ2ZH5Wt8A" TargetMode="External"/><Relationship Id="rId4636" Type="http://schemas.openxmlformats.org/officeDocument/2006/relationships/hyperlink" Target="https://docs.google.com/spreadsheets/d/1fwXMO7sVsX5UKli_NAdA3TZL8R_5X7LjGgmtEFI1LRk/edit?gid=1038086124" TargetMode="External"/><Relationship Id="rId2187" Type="http://schemas.openxmlformats.org/officeDocument/2006/relationships/hyperlink" Target="https://drive.google.com/drive/folders/1bU8VNl4FoMNrVIfm5ojGkbk3XOME7h9B?usp=sharing" TargetMode="External"/><Relationship Id="rId3238" Type="http://schemas.openxmlformats.org/officeDocument/2006/relationships/hyperlink" Target="https://docs.google.com/spreadsheets/d/1KmfXaYNxTvOqlFm0awngGgwSbAkphKf3/edit" TargetMode="External"/><Relationship Id="rId3652" Type="http://schemas.openxmlformats.org/officeDocument/2006/relationships/hyperlink" Target="https://docs.google.com/spreadsheets/d/1zI7opnezH1R9bmxFuaY_4-4KzV1BCN2dcfS8Q_Ljcr4/edit?usp=sharing" TargetMode="External"/><Relationship Id="rId4703" Type="http://schemas.openxmlformats.org/officeDocument/2006/relationships/hyperlink" Target="https://docs.google.com/spreadsheets/d/1Gkqvkh-uV9bo_TAYYPphI4SL1SrZy71IfnGgrpXNWH8/edit?gid=1300745950" TargetMode="External"/><Relationship Id="rId159" Type="http://schemas.openxmlformats.org/officeDocument/2006/relationships/hyperlink" Target="https://shopee.vn/m/VIBCREDIT-Feb24" TargetMode="External"/><Relationship Id="rId573" Type="http://schemas.openxmlformats.org/officeDocument/2006/relationships/hyperlink" Target="https://drive.google.com/drive/folders/1GYlOdDvTsBxrh5x4PPGvnBBPavZUMraj" TargetMode="External"/><Relationship Id="rId2254" Type="http://schemas.openxmlformats.org/officeDocument/2006/relationships/hyperlink" Target="https://drive.google.com/drive/folders/1oh6YmKpPNvfpigGFlE-QZKYBPhC453H-?usp=sharing" TargetMode="External"/><Relationship Id="rId3305" Type="http://schemas.openxmlformats.org/officeDocument/2006/relationships/hyperlink" Target="https://drive.google.com/drive/folders/1wi7lfrlE1tmdO4uYgDTqav4sxAbkGCEZ" TargetMode="External"/><Relationship Id="rId226" Type="http://schemas.openxmlformats.org/officeDocument/2006/relationships/hyperlink" Target="https://drive.google.com/drive/folders/1kbtzeD-t-8rcjAJehXQDtdzHgtC3HJKG" TargetMode="External"/><Relationship Id="rId1270" Type="http://schemas.openxmlformats.org/officeDocument/2006/relationships/hyperlink" Target="https://docs.google.com/spreadsheets/d/1HKfoMfmwHoV2GmaxJ9o24CmrZaDShdvn_OuH-9c_YeM/edit" TargetMode="External"/><Relationship Id="rId5477" Type="http://schemas.openxmlformats.org/officeDocument/2006/relationships/hyperlink" Target="https://drive.google.com/drive/u/0/folders/1orX2u8V5QJMA8mTzyGp5nVp-NSZKuDLB" TargetMode="External"/><Relationship Id="rId640" Type="http://schemas.openxmlformats.org/officeDocument/2006/relationships/hyperlink" Target="https://shopee.vn/m/BIDVJCB100M-SPF" TargetMode="External"/><Relationship Id="rId2321" Type="http://schemas.openxmlformats.org/officeDocument/2006/relationships/hyperlink" Target="https://drive.google.com/drive/u/0/folders/1ok_I8VFZ6nTErFuUYpK_9rxDJ5m4Em6m" TargetMode="External"/><Relationship Id="rId4079" Type="http://schemas.openxmlformats.org/officeDocument/2006/relationships/hyperlink" Target="https://drive.google.com/file/d/1ivLiRcqORPB1rpBILbqS9qMJBS7ILa0y/view?usp=drive_link" TargetMode="External"/><Relationship Id="rId5891" Type="http://schemas.openxmlformats.org/officeDocument/2006/relationships/hyperlink" Target="https://drive.google.com/drive/u/0/folders/17bYrogx4Jk3isLGOXNW_Eh3luGw8UinJ" TargetMode="External"/><Relationship Id="rId4493" Type="http://schemas.openxmlformats.org/officeDocument/2006/relationships/hyperlink" Target="https://docs.google.com/spreadsheets/d/1he6KxzPEPZaO8Qo5fnnVUrYtixpokKlG7UlOzjQ6988/edit?gid=1481340089&amp;urp=gmail_link" TargetMode="External"/><Relationship Id="rId5544" Type="http://schemas.openxmlformats.org/officeDocument/2006/relationships/hyperlink" Target="https://drive.google.com/drive/u/0/folders/1_0GjGobNjPgpVLo67-JM6-9xn9n6iode" TargetMode="External"/><Relationship Id="rId3095" Type="http://schemas.openxmlformats.org/officeDocument/2006/relationships/hyperlink" Target="https://docs.google.com/spreadsheets/d/1VogYb5wJBSvJaLnMSd0peM2zBgURySMKNDUbCqhT0J4/edit" TargetMode="External"/><Relationship Id="rId4146" Type="http://schemas.openxmlformats.org/officeDocument/2006/relationships/hyperlink" Target="https://docs.google.com/spreadsheets/d/1araIWejcg2ho4Cg5omC68KUFFPIA9zku3QZcudN1FM0/edit?gid=484411972" TargetMode="External"/><Relationship Id="rId4560" Type="http://schemas.openxmlformats.org/officeDocument/2006/relationships/hyperlink" Target="https://docs.google.com/spreadsheets/d/1p59_OCU0y33MmHtXsQ_rzx7VmwvFvdhvTuQDiR28r9g/edit?gid=0" TargetMode="External"/><Relationship Id="rId5611" Type="http://schemas.openxmlformats.org/officeDocument/2006/relationships/hyperlink" Target="https://drive.google.com/file/d/1r5fWYcj6KAkEaZGXqs8EXz5Z6IgMUVcS/view?usp=sharing" TargetMode="External"/><Relationship Id="rId1807" Type="http://schemas.openxmlformats.org/officeDocument/2006/relationships/hyperlink" Target="https://drive.google.com/drive/u/0/folders/1J2jIVg0atJ86At0ZIl1yo9QbqM_qvFc6" TargetMode="External"/><Relationship Id="rId3162" Type="http://schemas.openxmlformats.org/officeDocument/2006/relationships/hyperlink" Target="https://docs.google.com/spreadsheets/d/1FAOPJlVqQYZt_TAExGK7gb4aGXKcyil2mxYxnnGwI9c/edit?gid=0" TargetMode="External"/><Relationship Id="rId4213" Type="http://schemas.openxmlformats.org/officeDocument/2006/relationships/hyperlink" Target="https://docs.google.com/spreadsheets/d/1wba0DBny0rNygdGQv87KVHLyiIyQo9R25sj7ISlFN7k/edit" TargetMode="External"/><Relationship Id="rId6385" Type="http://schemas.openxmlformats.org/officeDocument/2006/relationships/hyperlink" Target="https://docs.google.com/spreadsheets/d/18nNNMUzK2I2bRzIBegbdjF9o1qa2vte8T2ecKUn9gVs/edit?usp=sharing" TargetMode="External"/><Relationship Id="rId150" Type="http://schemas.openxmlformats.org/officeDocument/2006/relationships/hyperlink" Target="https://drive.google.com/drive/folders/1K7nqx9A2bLSWXzeL2Nef2pIqCaMWXQi5?usp=sharing" TargetMode="External"/><Relationship Id="rId3979" Type="http://schemas.openxmlformats.org/officeDocument/2006/relationships/hyperlink" Target="https://docs.google.com/spreadsheets/d/1s8D-PPVf-4iH2AXNN6x4ECkKABbUyNrMGFnwf30cyLs/edit?gid=1513785312" TargetMode="External"/><Relationship Id="rId6038" Type="http://schemas.openxmlformats.org/officeDocument/2006/relationships/hyperlink" Target="https://drive.google.com/drive/u/0/folders/1Ll7Utncbl1fr2HOv6XZSKNJBW1RX32BS" TargetMode="External"/><Relationship Id="rId2995" Type="http://schemas.openxmlformats.org/officeDocument/2006/relationships/hyperlink" Target="https://docs.google.com/spreadsheets/d/1vIyV5nTnjhQgdc2a6SajM7dp2H4eL3Sf4K675HHeYoI/edit?gid=1579647152" TargetMode="External"/><Relationship Id="rId5054" Type="http://schemas.openxmlformats.org/officeDocument/2006/relationships/hyperlink" Target="https://drive.google.com/drive/folders/19lCj7u2pGo5SF76b0vG7JCOrA83i-xK9" TargetMode="External"/><Relationship Id="rId6105" Type="http://schemas.openxmlformats.org/officeDocument/2006/relationships/hyperlink" Target="https://drive.google.com/drive/u/0/folders/1cr9kiKQf_f6K6He0kJgerbi9VRq5ZEAc" TargetMode="External"/><Relationship Id="rId967" Type="http://schemas.openxmlformats.org/officeDocument/2006/relationships/hyperlink" Target="https://docs.google.com/spreadsheets/d/1fwXMO7sVsX5UKli_NAdA3TZL8R_5X7LjGgmtEFI1LRk/edit?pli=1&amp;gid=293709000" TargetMode="External"/><Relationship Id="rId1597" Type="http://schemas.openxmlformats.org/officeDocument/2006/relationships/hyperlink" Target="https://drive.google.com/drive/folders/1qLJDk_IBl7htVL1x7iDX7v37bGYxJZ7n" TargetMode="External"/><Relationship Id="rId2648" Type="http://schemas.openxmlformats.org/officeDocument/2006/relationships/hyperlink" Target="https://drive.google.com/drive/u/0/folders/1CXSWKoj4Ill9U1Nldhk57ojoQqcEeRzb" TargetMode="External"/><Relationship Id="rId1664" Type="http://schemas.openxmlformats.org/officeDocument/2006/relationships/hyperlink" Target="https://docs.google.com/spreadsheets/d/1he6KxzPEPZaO8Qo5fnnVUrYtixpokKlG7UlOzjQ6988/edit?gid=1306185250" TargetMode="External"/><Relationship Id="rId2715" Type="http://schemas.openxmlformats.org/officeDocument/2006/relationships/hyperlink" Target="https://drive.google.com/drive/u/0/folders/1UvLMd8wNEEszdlODjz9Lv0QHZWjftdm9" TargetMode="External"/><Relationship Id="rId4070" Type="http://schemas.openxmlformats.org/officeDocument/2006/relationships/hyperlink" Target="https://docs.google.com/spreadsheets/d/1aAsDWUGz9Tht60_gR-0gIzoF14erL0WlW2HzIVskdyA/edit?gid=986101770" TargetMode="External"/><Relationship Id="rId5121" Type="http://schemas.openxmlformats.org/officeDocument/2006/relationships/hyperlink" Target="https://drive.google.com/drive/u/0/folders/1mEYvsCF95e-2ge8Tw3CNpg5lVtK3pbyl" TargetMode="External"/><Relationship Id="rId1317" Type="http://schemas.openxmlformats.org/officeDocument/2006/relationships/hyperlink" Target="https://drive.google.com/drive/folders/13KtIaklCHHYEkNVBXPym2Nc5Lu3zOjiY" TargetMode="External"/><Relationship Id="rId1731" Type="http://schemas.openxmlformats.org/officeDocument/2006/relationships/hyperlink" Target="https://docs.google.com/spreadsheets/d/1Gkqvkh-uV9bo_TAYYPphI4SL1SrZy71IfnGgrpXNWH8/edit?gid=2005466799" TargetMode="External"/><Relationship Id="rId4887" Type="http://schemas.openxmlformats.org/officeDocument/2006/relationships/hyperlink" Target="https://drive.google.com/drive/u/0/folders/1h_9jYNDV3yS-X_Jpgfpiqh-ku-dHgErA" TargetMode="External"/><Relationship Id="rId5938" Type="http://schemas.openxmlformats.org/officeDocument/2006/relationships/hyperlink" Target="https://drive.google.com/drive/u/0/folders/1poh1slwfVmyqgeryCVCWO_m2HBKWXggW" TargetMode="External"/><Relationship Id="rId23" Type="http://schemas.openxmlformats.org/officeDocument/2006/relationships/hyperlink" Target="https://docs.google.com/spreadsheets/d/1HKfoMfmwHoV2GmaxJ9o24CmrZaDShdvn_OuH-9c_YeM/edit" TargetMode="External"/><Relationship Id="rId3489" Type="http://schemas.openxmlformats.org/officeDocument/2006/relationships/hyperlink" Target="https://drive.google.com/drive/folders/1S8HTLFBMujqWyFJCRuHh1T5mnYgS-6-B" TargetMode="External"/><Relationship Id="rId3556" Type="http://schemas.openxmlformats.org/officeDocument/2006/relationships/hyperlink" Target="https://docs.google.com/spreadsheets/d/1aJCEBkz0W7RO1jbZtQxVGaEfNhxJv4c6rTyF20VK6c8/edit?gid=1877503813" TargetMode="External"/><Relationship Id="rId4954" Type="http://schemas.openxmlformats.org/officeDocument/2006/relationships/hyperlink" Target="https://docs.google.com/spreadsheets/d/1SrfOx8Xea0B61knnfpJGFl40avRJfU3RIVubTJwMf6g/edit?gid=1214425174" TargetMode="External"/><Relationship Id="rId477" Type="http://schemas.openxmlformats.org/officeDocument/2006/relationships/hyperlink" Target="https://drive.google.com/drive/u/0/folders/15kLBvImbuSMithTItE-ai6Rcd8Ik22dJ" TargetMode="External"/><Relationship Id="rId2158" Type="http://schemas.openxmlformats.org/officeDocument/2006/relationships/hyperlink" Target="https://docs.google.com/spreadsheets/d/1Gkqvkh-uV9bo_TAYYPphI4SL1SrZy71IfnGgrpXNWH8/edit?gid=1300745950" TargetMode="External"/><Relationship Id="rId3209" Type="http://schemas.openxmlformats.org/officeDocument/2006/relationships/hyperlink" Target="https://docs.google.com/spreadsheets/d/18nNNMUzK2I2bRzIBegbdjF9o1qa2vte8T2ecKUn9gVs/edit?usp=sharing" TargetMode="External"/><Relationship Id="rId3970" Type="http://schemas.openxmlformats.org/officeDocument/2006/relationships/hyperlink" Target="https://drive.google.com/drive/u/0/folders/1-FL-DpXNmKyvLrWMZCYVlAp6TwQXIY2w" TargetMode="External"/><Relationship Id="rId4607" Type="http://schemas.openxmlformats.org/officeDocument/2006/relationships/hyperlink" Target="https://drive.google.com/drive/u/0/folders/1B8_dt03RnJTQVzyCoHTcyvzTJ4tdVK_Z" TargetMode="External"/><Relationship Id="rId891" Type="http://schemas.openxmlformats.org/officeDocument/2006/relationships/hyperlink" Target="https://drive.google.com/drive/u/0/folders/1Z0gk99aq1EylbrrT1CjQahKhfHFJow6x" TargetMode="External"/><Relationship Id="rId2572" Type="http://schemas.openxmlformats.org/officeDocument/2006/relationships/hyperlink" Target="https://shopee.vn/m/VPBankCredit-SPF" TargetMode="External"/><Relationship Id="rId3623" Type="http://schemas.openxmlformats.org/officeDocument/2006/relationships/hyperlink" Target="https://drive.google.com/drive/u/0/folders/1_hlyra41JcLY2LW_oYWlMFxPbgKZNurC" TargetMode="External"/><Relationship Id="rId544" Type="http://schemas.openxmlformats.org/officeDocument/2006/relationships/hyperlink" Target="https://drive.google.com/drive/u/0/folders/1F7jqr7jvvmVhLWy1s0hmYz3crGQ5_nGb" TargetMode="External"/><Relationship Id="rId1174" Type="http://schemas.openxmlformats.org/officeDocument/2006/relationships/hyperlink" Target="https://drive.google.com/drive/folders/16TmW-B1Ia1RK2GrkYxjq7-etWAwDFwGA" TargetMode="External"/><Relationship Id="rId2225" Type="http://schemas.openxmlformats.org/officeDocument/2006/relationships/hyperlink" Target="https://docs.google.com/spreadsheets/d/1Lx7Zm3-vtDEgQ3W-SoKn6PeR86S8ixq2JvP_O7IR93g/edit?gid=1904132793" TargetMode="External"/><Relationship Id="rId5795" Type="http://schemas.openxmlformats.org/officeDocument/2006/relationships/hyperlink" Target="https://drive.google.com/drive/folders/1aEVFx8HQF0YNOIfBaGshw3wr-5vr2cw8" TargetMode="External"/><Relationship Id="rId611" Type="http://schemas.openxmlformats.org/officeDocument/2006/relationships/hyperlink" Target="https://docs.google.com/spreadsheets/d/1p59_OCU0y33MmHtXsQ_rzx7VmwvFvdhvTuQDiR28r9g/edit?gid=0" TargetMode="External"/><Relationship Id="rId1241" Type="http://schemas.openxmlformats.org/officeDocument/2006/relationships/hyperlink" Target="https://docs.google.com/spreadsheets/d/1NP59lUoneJS9Xyh5r9nBrmSZPDyjFcEx-IWo8bPgTPY/edit?gid=563164892" TargetMode="External"/><Relationship Id="rId4397" Type="http://schemas.openxmlformats.org/officeDocument/2006/relationships/hyperlink" Target="https://docs.google.com/spreadsheets/d/1zbSuutdyZoMCgGXjAGNlHlJDtZzKZOmOTDO9cmfdmB4/edit?usp=sharing" TargetMode="External"/><Relationship Id="rId5448" Type="http://schemas.openxmlformats.org/officeDocument/2006/relationships/hyperlink" Target="https://docs.google.com/spreadsheets/d/1ISJZMXejQ5KPm9udklklGDj1ByPeYSfREf6U74Tgk7s/edit?gid=989130246" TargetMode="External"/><Relationship Id="rId5862" Type="http://schemas.openxmlformats.org/officeDocument/2006/relationships/hyperlink" Target="https://drive.google.com/file/d/1F4pSxGhbbvDA-Ovz7IqsgR0Q-U507vgL/view?usp=drive_link" TargetMode="External"/><Relationship Id="rId4464" Type="http://schemas.openxmlformats.org/officeDocument/2006/relationships/hyperlink" Target="https://drive.google.com/drive/u/0/folders/1JFg8PgeAduT2ZzN4VS-Y-va7PK2OBGia" TargetMode="External"/><Relationship Id="rId5515" Type="http://schemas.openxmlformats.org/officeDocument/2006/relationships/hyperlink" Target="https://shopee.vn/m/VTBJCB-June25-SPF" TargetMode="External"/><Relationship Id="rId3066" Type="http://schemas.openxmlformats.org/officeDocument/2006/relationships/hyperlink" Target="https://drive.google.com/drive/folders/146KS6Y973hr3oDogmHXTdfDZLLJKXzw4" TargetMode="External"/><Relationship Id="rId3480" Type="http://schemas.openxmlformats.org/officeDocument/2006/relationships/hyperlink" Target="https://shopee.vn/m/OCB-SPF" TargetMode="External"/><Relationship Id="rId4117" Type="http://schemas.openxmlformats.org/officeDocument/2006/relationships/hyperlink" Target="https://docs.google.com/presentation/d/1aW9gDhfxkiLIoGMBVbFD1xuY_Zb-VaJX/edit?slide=id.g38a797d0a9a_0_0" TargetMode="External"/><Relationship Id="rId4531" Type="http://schemas.openxmlformats.org/officeDocument/2006/relationships/hyperlink" Target="https://drive.google.com/drive/u/0/folders/1hBIdJomztrAZFHV79HI_twimcgLnb2qW" TargetMode="External"/><Relationship Id="rId2082" Type="http://schemas.openxmlformats.org/officeDocument/2006/relationships/hyperlink" Target="https://drive.google.com/drive/u/0/folders/18ndhGQRXeQthYo0M2BI6YkHPcCdyd3r4" TargetMode="External"/><Relationship Id="rId3133" Type="http://schemas.openxmlformats.org/officeDocument/2006/relationships/hyperlink" Target="https://drive.google.com/drive/u/0/folders/1hOVi_teu2sR76-rgi04CvhSaVMoBAguB" TargetMode="External"/><Relationship Id="rId6289" Type="http://schemas.openxmlformats.org/officeDocument/2006/relationships/hyperlink" Target="https://docs.google.com/spreadsheets/d/1aJCEBkz0W7RO1jbZtQxVGaEfNhxJv4c6rTyF20VK6c8/edit?gid=1877503813" TargetMode="External"/><Relationship Id="rId2899" Type="http://schemas.openxmlformats.org/officeDocument/2006/relationships/hyperlink" Target="https://drive.google.com/drive/folders/1wi7lfrlE1tmdO4uYgDTqav4sxAbkGCEZ" TargetMode="External"/><Relationship Id="rId3200" Type="http://schemas.openxmlformats.org/officeDocument/2006/relationships/hyperlink" Target="https://docs.google.com/spreadsheets/d/1BOQfqkVFuxa4EAeIqikLNGVs0M3v_AGu998ko9SsEeo/edit?gid=919649174" TargetMode="External"/><Relationship Id="rId6356" Type="http://schemas.openxmlformats.org/officeDocument/2006/relationships/hyperlink" Target="https://docs.google.com/spreadsheets/d/1BOQfqkVFuxa4EAeIqikLNGVs0M3v_AGu998ko9SsEeo/edit?gid=67427" TargetMode="External"/><Relationship Id="rId121" Type="http://schemas.openxmlformats.org/officeDocument/2006/relationships/hyperlink" Target="https://docs.google.com/spreadsheets/d/1p59_OCU0y33MmHtXsQ_rzx7VmwvFvdhvTuQDiR28r9g/edit?gid=0" TargetMode="External"/><Relationship Id="rId2966" Type="http://schemas.openxmlformats.org/officeDocument/2006/relationships/hyperlink" Target="https://drive.google.com/drive/folders/1QO6SJxz_1HTWisyG39B6vfWhGbwiyQGG" TargetMode="External"/><Relationship Id="rId5372" Type="http://schemas.openxmlformats.org/officeDocument/2006/relationships/hyperlink" Target="https://drive.google.com/drive/folders/1MrLwLoVcVoW6Z2UcKuhFC7PCWzPthMyv" TargetMode="External"/><Relationship Id="rId6009" Type="http://schemas.openxmlformats.org/officeDocument/2006/relationships/hyperlink" Target="https://drive.google.com/drive/folders/130_ON1vTGiBZ17WkDUnLg9mw4EaXB43q?usp=sharing" TargetMode="External"/><Relationship Id="rId6423" Type="http://schemas.openxmlformats.org/officeDocument/2006/relationships/hyperlink" Target="https://docs.google.com/spreadsheets/d/1BOQfqkVFuxa4EAeIqikLNGVs0M3v_AGu998ko9SsEeo/edit?gid=67427" TargetMode="External"/><Relationship Id="rId938" Type="http://schemas.openxmlformats.org/officeDocument/2006/relationships/hyperlink" Target="https://docs.google.com/spreadsheets/d/1DC7YL1-ct1rESuhL4mhCoVPRG09evdYDbK0-15Bcvxo/edit?gid=0" TargetMode="External"/><Relationship Id="rId1568" Type="http://schemas.openxmlformats.org/officeDocument/2006/relationships/hyperlink" Target="https://docs.google.com/spreadsheets/d/1v-VOk9jEoQ8q98sN0Eiy-f8odAhvkEb3FzMR_IA8nGM/edit?gid=1560921495" TargetMode="External"/><Relationship Id="rId2619" Type="http://schemas.openxmlformats.org/officeDocument/2006/relationships/hyperlink" Target="https://docs.google.com/spreadsheets/d/10YyGpQz0D_L8HZ70peC4yV0VJk51JcwPEPqW-yxPFNs/edit?gid=910411518" TargetMode="External"/><Relationship Id="rId5025" Type="http://schemas.openxmlformats.org/officeDocument/2006/relationships/hyperlink" Target="https://docs.google.com/spreadsheets/d/1xvfgBHdySyJfYR7pIAs1ab2xZjGdGWlo/edit?gid=896267482" TargetMode="External"/><Relationship Id="rId1635" Type="http://schemas.openxmlformats.org/officeDocument/2006/relationships/hyperlink" Target="https://drive.google.com/drive/folders/1b610xvSO_glnyWmhUEX-kzoeWH36ihq8?usp=sharing" TargetMode="External"/><Relationship Id="rId1982" Type="http://schemas.openxmlformats.org/officeDocument/2006/relationships/hyperlink" Target="https://drive.google.com/drive/folders/1myL0a7q4JxeoTVCWWH3PRas3WiHpT9k9" TargetMode="External"/><Relationship Id="rId4041" Type="http://schemas.openxmlformats.org/officeDocument/2006/relationships/hyperlink" Target="https://drive.google.com/drive/u/0/folders/19zhWJM2PPD3UEFwFWQ2BIh7xx44sWu9v" TargetMode="External"/><Relationship Id="rId1702" Type="http://schemas.openxmlformats.org/officeDocument/2006/relationships/hyperlink" Target="https://drive.google.com/drive/u/0/folders/1W1JB4UxTWZ3q5YGEONoA_ht9wC1Vmznl" TargetMode="External"/><Relationship Id="rId4858" Type="http://schemas.openxmlformats.org/officeDocument/2006/relationships/hyperlink" Target="https://shopee.vn/m/BVBank-SPF" TargetMode="External"/><Relationship Id="rId5909" Type="http://schemas.openxmlformats.org/officeDocument/2006/relationships/hyperlink" Target="https://docs.google.com/spreadsheets/d/1D2zkBdrdcVht5msRgDrZZ_TDfiRDlqXN/edit?gid=1462290969" TargetMode="External"/><Relationship Id="rId3874" Type="http://schemas.openxmlformats.org/officeDocument/2006/relationships/hyperlink" Target="https://shopee.vn/m/VTBJCB-June25-SPF" TargetMode="External"/><Relationship Id="rId4925" Type="http://schemas.openxmlformats.org/officeDocument/2006/relationships/hyperlink" Target="https://drive.google.com/drive/folders/1bUXdk_YzlY3iGcIyo2HMgezDFSNa2Ppl" TargetMode="External"/><Relationship Id="rId6280" Type="http://schemas.openxmlformats.org/officeDocument/2006/relationships/hyperlink" Target="https://docs.google.com/spreadsheets/d/1wba0DBny0rNygdGQv87KVHLyiIyQo9R25sj7ISlFN7k/edit" TargetMode="External"/><Relationship Id="rId795" Type="http://schemas.openxmlformats.org/officeDocument/2006/relationships/hyperlink" Target="https://drive.google.com/drive/folders/1xTDcDKupwxv-yqZpy8tYoy7EcOgww-fg" TargetMode="External"/><Relationship Id="rId2476" Type="http://schemas.openxmlformats.org/officeDocument/2006/relationships/hyperlink" Target="https://drive.google.com/drive/u/0/folders/1YAPWeSrw_EXrf9KdvAKl1PMOdWDg5I4r" TargetMode="External"/><Relationship Id="rId2890" Type="http://schemas.openxmlformats.org/officeDocument/2006/relationships/hyperlink" Target="https://drive.google.com/drive/u/0/folders/13mzYZ3X_AicX3aUEUTA9gFg5ecAVjncI" TargetMode="External"/><Relationship Id="rId3527" Type="http://schemas.openxmlformats.org/officeDocument/2006/relationships/hyperlink" Target="https://drive.google.com/drive/folders/11LZ_geRo3x1c-k45zDX9AsTFG0yc7pAH" TargetMode="External"/><Relationship Id="rId3941" Type="http://schemas.openxmlformats.org/officeDocument/2006/relationships/hyperlink" Target="https://docs.google.com/spreadsheets/d/1zbSuutdyZoMCgGXjAGNlHlJDtZzKZOmOTDO9cmfdmB4/edit?usp=sharing" TargetMode="External"/><Relationship Id="rId448" Type="http://schemas.openxmlformats.org/officeDocument/2006/relationships/hyperlink" Target="https://docs.google.com/spreadsheets/d/1ISJZMXejQ5KPm9udklklGDj1ByPeYSfREf6U74Tgk7s/edit?gid=989130246" TargetMode="External"/><Relationship Id="rId862" Type="http://schemas.openxmlformats.org/officeDocument/2006/relationships/hyperlink" Target="https://docs.google.com/spreadsheets/d/1OMofijeoR53EWDc109ohXV434fe2c-PIscMTWB60wSg/edit?gid=1665461299" TargetMode="External"/><Relationship Id="rId1078" Type="http://schemas.openxmlformats.org/officeDocument/2006/relationships/hyperlink" Target="https://drive.google.com/drive/folders/1Dyg6oGT9wqBkxZB-69ONnAwgES07SYMm?usp=sharing" TargetMode="External"/><Relationship Id="rId1492" Type="http://schemas.openxmlformats.org/officeDocument/2006/relationships/hyperlink" Target="https://drive.google.com/drive/u/0/folders/1gp48W6O_IChkj9EIR9DqFvCUiOF5m_2F" TargetMode="External"/><Relationship Id="rId2129" Type="http://schemas.openxmlformats.org/officeDocument/2006/relationships/hyperlink" Target="https://drive.google.com/drive/u/0/folders/1a0y2E9UDfb9oAyq2t6XoMXsYtDi-NVE5" TargetMode="External"/><Relationship Id="rId2543" Type="http://schemas.openxmlformats.org/officeDocument/2006/relationships/hyperlink" Target="https://docs.google.com/spreadsheets/d/1KdLUxhWn7-Q6DeRcy9gd36ucP-oJ4UTFeQVmcPt6sXg/edit?gid=0" TargetMode="External"/><Relationship Id="rId5699" Type="http://schemas.openxmlformats.org/officeDocument/2006/relationships/hyperlink" Target="https://drive.google.com/drive/folders/1yO3B4oCSw_N7mrDhH7AMWQP2T0bQS3B4" TargetMode="External"/><Relationship Id="rId6000" Type="http://schemas.openxmlformats.org/officeDocument/2006/relationships/hyperlink" Target="https://drive.google.com/drive/u/0/folders/1OYk3n5FXl553ZWnJyYJtZK6pJgM_Dc_T" TargetMode="External"/><Relationship Id="rId515" Type="http://schemas.openxmlformats.org/officeDocument/2006/relationships/hyperlink" Target="https://docs.google.com/spreadsheets/d/1KmfXaYNxTvOqlFm0awngGgwSbAkphKf3/edit" TargetMode="External"/><Relationship Id="rId1145" Type="http://schemas.openxmlformats.org/officeDocument/2006/relationships/hyperlink" Target="https://cmckfcvietnam.sharepoint.com/:f:/s/KFC-SHARE-EXTERNAL-MKT-SHARE-EXTERNAL/EvCmKMbA-2lNvlyBTcO4zF4BjU65upcLzOflCMCeTpNemw?e=qd70O9" TargetMode="External"/><Relationship Id="rId5766" Type="http://schemas.openxmlformats.org/officeDocument/2006/relationships/hyperlink" Target="https://docs.google.com/spreadsheets/d/1fwXMO7sVsX5UKli_NAdA3TZL8R_5X7LjGgmtEFI1LRk/edit?pli=1&amp;gid=1513371664" TargetMode="External"/><Relationship Id="rId1212" Type="http://schemas.openxmlformats.org/officeDocument/2006/relationships/hyperlink" Target="https://drive.google.com/drive/u/0/folders/1yHzu3M0nweJCNNM0HKFAanHBnOzv9lqt" TargetMode="External"/><Relationship Id="rId2610" Type="http://schemas.openxmlformats.org/officeDocument/2006/relationships/hyperlink" Target="https://drive.google.com/drive/u/0/folders/1orxRt8YM-bkOvQjgMvGkj0q6V0kqmgQ_" TargetMode="External"/><Relationship Id="rId4368" Type="http://schemas.openxmlformats.org/officeDocument/2006/relationships/hyperlink" Target="https://docs.google.com/spreadsheets/d/1v-VOk9jEoQ8q98sN0Eiy-f8odAhvkEb3FzMR_IA8nGM/edit?gid=1560921495" TargetMode="External"/><Relationship Id="rId5419" Type="http://schemas.openxmlformats.org/officeDocument/2006/relationships/hyperlink" Target="https://drive.google.com/drive/u/0/folders/1xEL6rSulSWsNGlIDfjo84Ug-A4iAW_eC" TargetMode="External"/><Relationship Id="rId4782" Type="http://schemas.openxmlformats.org/officeDocument/2006/relationships/hyperlink" Target="https://docs.google.com/spreadsheets/d/1hH2wOMnX04Ofy2zaIB_BxzgG3Ficv5hRMZADqiYVuXg/edit" TargetMode="External"/><Relationship Id="rId5833" Type="http://schemas.openxmlformats.org/officeDocument/2006/relationships/hyperlink" Target="https://docs.google.com/spreadsheets/d/1TAW5TsL9SK2bKbJ0VHYaLa5zDQcyzqOtizUIPehNQG8/edit?gid=0" TargetMode="External"/><Relationship Id="rId3037" Type="http://schemas.openxmlformats.org/officeDocument/2006/relationships/hyperlink" Target="https://docs.google.com/spreadsheets/d/1araIWejcg2ho4Cg5omC68KUFFPIA9zku3QZcudN1FM0/edit?gid=629079951" TargetMode="External"/><Relationship Id="rId3384" Type="http://schemas.openxmlformats.org/officeDocument/2006/relationships/hyperlink" Target="https://docs.google.com/spreadsheets/d/1vIyV5nTnjhQgdc2a6SajM7dp2H4eL3Sf4K675HHeYoI/edit?gid=1579647152" TargetMode="External"/><Relationship Id="rId4435" Type="http://schemas.openxmlformats.org/officeDocument/2006/relationships/hyperlink" Target="https://drive.google.com/drive/folders/1PSQA9bpLNOLTYv_lUu7dBeZYgtti2vlL" TargetMode="External"/><Relationship Id="rId5900" Type="http://schemas.openxmlformats.org/officeDocument/2006/relationships/hyperlink" Target="https://drive.google.com/drive/u/0/folders/1ilFJM22vgnkqWgkGJg7-MPa25svXHSGK" TargetMode="External"/><Relationship Id="rId3451" Type="http://schemas.openxmlformats.org/officeDocument/2006/relationships/hyperlink" Target="https://docs.google.com/spreadsheets/d/1SpTAZfPnhoulb5kemB5xnn_ZUdBowHUUux2uosNOuSk/edit?gid=1460264289" TargetMode="External"/><Relationship Id="rId4502" Type="http://schemas.openxmlformats.org/officeDocument/2006/relationships/hyperlink" Target="https://docs.google.com/spreadsheets/d/1v-VOk9jEoQ8q98sN0Eiy-f8odAhvkEb3FzMR_IA8nGM/edit?gid=1560921495" TargetMode="External"/><Relationship Id="rId372" Type="http://schemas.openxmlformats.org/officeDocument/2006/relationships/hyperlink" Target="https://docs.google.com/spreadsheets/d/1s8D-PPVf-4iH2AXNN6x4ECkKABbUyNrMGFnwf30cyLs/edit?gid=1513785312" TargetMode="External"/><Relationship Id="rId2053" Type="http://schemas.openxmlformats.org/officeDocument/2006/relationships/hyperlink" Target="https://docs.google.com/spreadsheets/d/1WevQN1hUDLC6VZpMPiREpB4gOGtSYFchFP7PKDlo2sU/edit?gid=0" TargetMode="External"/><Relationship Id="rId3104" Type="http://schemas.openxmlformats.org/officeDocument/2006/relationships/hyperlink" Target="https://drive.google.com/drive/u/0/folders/1TpVN_2-b2qG94L3R0wkq4VDytUzxE_5P" TargetMode="External"/><Relationship Id="rId2120" Type="http://schemas.openxmlformats.org/officeDocument/2006/relationships/hyperlink" Target="https://docs.google.com/spreadsheets/d/11Kvcc0doxO3a-YvK2epR6j0n6-nAXFmqUI-5CdGfR6E/edit?gid=669628510" TargetMode="External"/><Relationship Id="rId5276" Type="http://schemas.openxmlformats.org/officeDocument/2006/relationships/hyperlink" Target="https://drive.google.com/drive/u/0/folders/1ZEeDtMUkeCgSY-MKIQGdbVnfSir8W4hE" TargetMode="External"/><Relationship Id="rId5690" Type="http://schemas.openxmlformats.org/officeDocument/2006/relationships/hyperlink" Target="https://drive.google.com/drive/folders/1V7lWST4rw1pSVc-BoA1KWb7riq0UnYMo" TargetMode="External"/><Relationship Id="rId6327" Type="http://schemas.openxmlformats.org/officeDocument/2006/relationships/hyperlink" Target="https://drive.google.com/drive/folders/1lI40upaWuOzSq-EtSfHYf0MnebihUtFg" TargetMode="External"/><Relationship Id="rId4292" Type="http://schemas.openxmlformats.org/officeDocument/2006/relationships/hyperlink" Target="https://docs.google.com/spreadsheets/d/11X2BUDBjbo7I_35KaW8VVhRQQdT9UR-n3DiWSDokCXk/edit" TargetMode="External"/><Relationship Id="rId5343" Type="http://schemas.openxmlformats.org/officeDocument/2006/relationships/hyperlink" Target="https://drive.google.com/drive/u/0/folders/1orxRt8YM-bkOvQjgMvGkj0q6V0kqmgQ_" TargetMode="External"/><Relationship Id="rId1886" Type="http://schemas.openxmlformats.org/officeDocument/2006/relationships/hyperlink" Target="https://drive.google.com/drive/folders/1AiKNJGuJRmtM8cshTkBq1GTx6v3Jdx3s" TargetMode="External"/><Relationship Id="rId2937" Type="http://schemas.openxmlformats.org/officeDocument/2006/relationships/hyperlink" Target="https://tinyurl.com/MBHi-SPF" TargetMode="External"/><Relationship Id="rId909" Type="http://schemas.openxmlformats.org/officeDocument/2006/relationships/hyperlink" Target="https://docs.google.com/spreadsheets/d/1KmfXaYNxTvOqlFm0awngGgwSbAkphKf3/edit" TargetMode="External"/><Relationship Id="rId1539" Type="http://schemas.openxmlformats.org/officeDocument/2006/relationships/hyperlink" Target="https://docs.google.com/spreadsheets/d/1vIyV5nTnjhQgdc2a6SajM7dp2H4eL3Sf4K675HHeYoI/edit?gid=37557742" TargetMode="External"/><Relationship Id="rId1953" Type="http://schemas.openxmlformats.org/officeDocument/2006/relationships/hyperlink" Target="https://drive.google.com/drive/folders/1jrDk6UHf__zEAYKUrKjAhswutkxNAz3w" TargetMode="External"/><Relationship Id="rId5410" Type="http://schemas.openxmlformats.org/officeDocument/2006/relationships/hyperlink" Target="https://drive.google.com/drive/u/0/folders/1msZ5V9yMaepFlqgLZNlq4N9CvS-tdDdN" TargetMode="External"/><Relationship Id="rId1606" Type="http://schemas.openxmlformats.org/officeDocument/2006/relationships/hyperlink" Target="https://drive.google.com/drive/folders/12EcTJI9vktWh_qTRwCXRi3e0hIh3Inpq" TargetMode="External"/><Relationship Id="rId4012" Type="http://schemas.openxmlformats.org/officeDocument/2006/relationships/hyperlink" Target="https://docs.google.com/spreadsheets/d/1Gkqvkh-uV9bo_TAYYPphI4SL1SrZy71IfnGgrpXNWH8/edit?gid=826533442" TargetMode="External"/><Relationship Id="rId3778" Type="http://schemas.openxmlformats.org/officeDocument/2006/relationships/hyperlink" Target="https://drive.google.com/drive/u/0/folders/1nHpyqM9ksTrLJ_K4liLJXHGRzsvx0jXu" TargetMode="External"/><Relationship Id="rId4829" Type="http://schemas.openxmlformats.org/officeDocument/2006/relationships/hyperlink" Target="https://docs.google.com/spreadsheets/d/1he6KxzPEPZaO8Qo5fnnVUrYtixpokKlG7UlOzjQ6988/edit?gid=1481340089" TargetMode="External"/><Relationship Id="rId6184" Type="http://schemas.openxmlformats.org/officeDocument/2006/relationships/hyperlink" Target="https://docs.google.com/spreadsheets/d/1Gkqvkh-uV9bo_TAYYPphI4SL1SrZy71IfnGgrpXNWH8/edit?gid=1137451622" TargetMode="External"/><Relationship Id="rId699" Type="http://schemas.openxmlformats.org/officeDocument/2006/relationships/hyperlink" Target="https://drive.google.com/drive/folders/1pLvTD48zs2k2_QQJV99Mt6Pcgq-OuwMd" TargetMode="External"/><Relationship Id="rId2794" Type="http://schemas.openxmlformats.org/officeDocument/2006/relationships/hyperlink" Target="https://docs.google.com/spreadsheets/d/1OMofijeoR53EWDc109ohXV434fe2c-PIscMTWB60wSg/edit?gid=1665461299" TargetMode="External"/><Relationship Id="rId3845" Type="http://schemas.openxmlformats.org/officeDocument/2006/relationships/hyperlink" Target="https://drive.google.com/drive/folders/15pK6YJulh31MQJ3haApO49wC1Mdf_kXX?usp=sharing" TargetMode="External"/><Relationship Id="rId6251" Type="http://schemas.openxmlformats.org/officeDocument/2006/relationships/hyperlink" Target="https://drive.google.com/drive/folders/1W2VrI1T4ZIH2_c-Fdi1GTSMHduliAPq4?usp=sharing" TargetMode="External"/><Relationship Id="rId766" Type="http://schemas.openxmlformats.org/officeDocument/2006/relationships/hyperlink" Target="https://docs.google.com/spreadsheets/d/1HKfoMfmwHoV2GmaxJ9o24CmrZaDShdvn_OuH-9c_YeM/edit" TargetMode="External"/><Relationship Id="rId1396" Type="http://schemas.openxmlformats.org/officeDocument/2006/relationships/hyperlink" Target="https://docs.google.com/presentation/d/1BEWt4PyR3MYCjoIi3SilFDdZ0pnHs9BK/edit" TargetMode="External"/><Relationship Id="rId2447" Type="http://schemas.openxmlformats.org/officeDocument/2006/relationships/hyperlink" Target="https://docs.google.com/spreadsheets/d/1KmfXaYNxTvOqlFm0awngGgwSbAkphKf3/edit" TargetMode="External"/><Relationship Id="rId419" Type="http://schemas.openxmlformats.org/officeDocument/2006/relationships/hyperlink" Target="https://docs.google.com/spreadsheets/d/1KmfXaYNxTvOqlFm0awngGgwSbAkphKf3/edit" TargetMode="External"/><Relationship Id="rId1049" Type="http://schemas.openxmlformats.org/officeDocument/2006/relationships/hyperlink" Target="https://drive.google.com/drive/u/0/folders/1E-JMV7thBEko7Vi31jqyMUYlBWK6Y-sd" TargetMode="External"/><Relationship Id="rId2861" Type="http://schemas.openxmlformats.org/officeDocument/2006/relationships/hyperlink" Target="https://drive.google.com/drive/u/0/folders/1JMOzmANZ3Wx5lXEji84jgi_Xgt569nZz" TargetMode="External"/><Relationship Id="rId3912" Type="http://schemas.openxmlformats.org/officeDocument/2006/relationships/hyperlink" Target="https://drive.google.com/drive/u/0/folders/1H_fgL84ABN6PqiM8mZi6-5wJ9Z3Q-bJn" TargetMode="External"/><Relationship Id="rId833" Type="http://schemas.openxmlformats.org/officeDocument/2006/relationships/hyperlink" Target="https://docs.google.com/spreadsheets/d/1ISJZMXejQ5KPm9udklklGDj1ByPeYSfREf6U74Tgk7s/edit?gid=989130246" TargetMode="External"/><Relationship Id="rId1116" Type="http://schemas.openxmlformats.org/officeDocument/2006/relationships/hyperlink" Target="https://drive.google.com/drive/folders/1fcJkxql_PGVh-iulJ59RDkSQO26a_lEj" TargetMode="External"/><Relationship Id="rId1463" Type="http://schemas.openxmlformats.org/officeDocument/2006/relationships/hyperlink" Target="https://drive.google.com/drive/folders/1e1P4bZLrlrQ3cOsFtQBZFYJhrGgek_VL" TargetMode="External"/><Relationship Id="rId2514" Type="http://schemas.openxmlformats.org/officeDocument/2006/relationships/hyperlink" Target="https://drive.google.com/drive/u/0/folders/1F4UDIqPkHQYeEdbWVEOZYUAzvqhMYF5g" TargetMode="External"/><Relationship Id="rId900" Type="http://schemas.openxmlformats.org/officeDocument/2006/relationships/hyperlink" Target="https://docs.google.com/spreadsheets/d/1Gkqvkh-uV9bo_TAYYPphI4SL1SrZy71IfnGgrpXNWH8/edit?gid=826533442" TargetMode="External"/><Relationship Id="rId1530" Type="http://schemas.openxmlformats.org/officeDocument/2006/relationships/hyperlink" Target="https://docs.google.com/spreadsheets/d/1vIyV5nTnjhQgdc2a6SajM7dp2H4eL3Sf4K675HHeYoI/edit?gid=37557742" TargetMode="External"/><Relationship Id="rId4686" Type="http://schemas.openxmlformats.org/officeDocument/2006/relationships/hyperlink" Target="https://docs.google.com/spreadsheets/d/1MJASlDC1YeX6sgEtzykzTSpTN1Q3FS6_/edit?gid=140450245" TargetMode="External"/><Relationship Id="rId5737" Type="http://schemas.openxmlformats.org/officeDocument/2006/relationships/hyperlink" Target="https://drive.google.com/drive/folders/1IB4p0KvQRU7BW12jyopl6VdG6_6hqnP1?usp=sharing" TargetMode="External"/><Relationship Id="rId3288" Type="http://schemas.openxmlformats.org/officeDocument/2006/relationships/hyperlink" Target="https://docs.google.com/spreadsheets/d/1-_wFrwaaO5VMd8CufB70jfayokz4v8rIZYuFeYmDo2U/edit" TargetMode="External"/><Relationship Id="rId4339" Type="http://schemas.openxmlformats.org/officeDocument/2006/relationships/hyperlink" Target="https://docs.google.com/spreadsheets/d/1BOQfqkVFuxa4EAeIqikLNGVs0M3v_AGu998ko9SsEeo/edit?gid=67427" TargetMode="External"/><Relationship Id="rId4753" Type="http://schemas.openxmlformats.org/officeDocument/2006/relationships/hyperlink" Target="https://drive.google.com/drive/u/0/folders/1TLYSXaWKFCAfOLwa1ZXbFORo80OAXIbW" TargetMode="External"/><Relationship Id="rId5804" Type="http://schemas.openxmlformats.org/officeDocument/2006/relationships/hyperlink" Target="https://docs.google.com/spreadsheets/d/1BOQfqkVFuxa4EAeIqikLNGVs0M3v_AGu998ko9SsEeo/edit?gid=67427" TargetMode="External"/><Relationship Id="rId3355" Type="http://schemas.openxmlformats.org/officeDocument/2006/relationships/hyperlink" Target="https://drive.google.com/drive/u/0/folders/1HsfFkD05hIPOfjwLQ0PhmLVtx7JoSZwL" TargetMode="External"/><Relationship Id="rId4406" Type="http://schemas.openxmlformats.org/officeDocument/2006/relationships/hyperlink" Target="https://drive.google.com/drive/u/0/folders/1ZNHxNymKPmfmuhg7JQ95IMGuhxkjJj9Q" TargetMode="External"/><Relationship Id="rId276" Type="http://schemas.openxmlformats.org/officeDocument/2006/relationships/hyperlink" Target="https://docs.google.com/spreadsheets/d/1xvfgBHdySyJfYR7pIAs1ab2xZjGdGWlo/edit?gid=1773673233" TargetMode="External"/><Relationship Id="rId690" Type="http://schemas.openxmlformats.org/officeDocument/2006/relationships/hyperlink" Target="https://drive.google.com/drive/u/0/folders/152w7_X2UoaIVZ7eGFQbsdOhCgm1uwTC9" TargetMode="External"/><Relationship Id="rId2371" Type="http://schemas.openxmlformats.org/officeDocument/2006/relationships/hyperlink" Target="https://drive.google.com/drive/folders/1JkGHLZxUMlmfrPvCTGHuU5QcrhNh9cI6?usp=sharing" TargetMode="External"/><Relationship Id="rId3008" Type="http://schemas.openxmlformats.org/officeDocument/2006/relationships/hyperlink" Target="https://docs.google.com/spreadsheets/d/1aJCEBkz0W7RO1jbZtQxVGaEfNhxJv4c6rTyF20VK6c8/edit" TargetMode="External"/><Relationship Id="rId3422" Type="http://schemas.openxmlformats.org/officeDocument/2006/relationships/hyperlink" Target="https://drive.google.com/drive/folders/13JOGA5eEKvV4dYqgXDfzDKOz_bpVwrMA" TargetMode="External"/><Relationship Id="rId4820" Type="http://schemas.openxmlformats.org/officeDocument/2006/relationships/hyperlink" Target="https://docs.google.com/spreadsheets/d/1fwXMO7sVsX5UKli_NAdA3TZL8R_5X7LjGgmtEFI1LRk/edit?gid=524114095" TargetMode="External"/><Relationship Id="rId343" Type="http://schemas.openxmlformats.org/officeDocument/2006/relationships/hyperlink" Target="https://docs.google.com/spreadsheets/d/1KsICocQtcVRrQ5M_v-3MqZtMgmB7SiS44mbSZqPDm6o/edit?usp=sharing" TargetMode="External"/><Relationship Id="rId2024" Type="http://schemas.openxmlformats.org/officeDocument/2006/relationships/hyperlink" Target="https://drive.google.com/drive/folders/1opNReQbwcKWtx6hr9IjJ198vqcxuCNcM?usp=sharing" TargetMode="External"/><Relationship Id="rId1040" Type="http://schemas.openxmlformats.org/officeDocument/2006/relationships/hyperlink" Target="https://docs.google.com/spreadsheets/d/1he6KxzPEPZaO8Qo5fnnVUrYtixpokKlG7UlOzjQ6988/edit?gid=1481340089" TargetMode="External"/><Relationship Id="rId4196" Type="http://schemas.openxmlformats.org/officeDocument/2006/relationships/hyperlink" Target="https://docs.google.com/spreadsheets/d/1-EcoXATLQ5_Vul8QJfCf56fiKASkArV-s0mNdxeQQvA/edit?usp=sharing" TargetMode="External"/><Relationship Id="rId5247" Type="http://schemas.openxmlformats.org/officeDocument/2006/relationships/hyperlink" Target="https://docs.google.com/spreadsheets/d/1p59_OCU0y33MmHtXsQ_rzx7VmwvFvdhvTuQDiR28r9g/edit?gid=0" TargetMode="External"/><Relationship Id="rId5594" Type="http://schemas.openxmlformats.org/officeDocument/2006/relationships/hyperlink" Target="https://drive.google.com/drive/folders/1bM6aDotmeOVFdch-jv2n3YG1t82_jDKC" TargetMode="External"/><Relationship Id="rId410" Type="http://schemas.openxmlformats.org/officeDocument/2006/relationships/hyperlink" Target="https://docs.google.com/spreadsheets/d/1xvfgBHdySyJfYR7pIAs1ab2xZjGdGWlo/edit?gid=1773673233" TargetMode="External"/><Relationship Id="rId5661" Type="http://schemas.openxmlformats.org/officeDocument/2006/relationships/hyperlink" Target="https://docs.google.com/spreadsheets/d/1ekqf8pPmZthtaOreD84gMkhrGKImS_KBg7-YmvIpkkw/edit?usp=drive_web&amp;ouid=105486081762919833890" TargetMode="External"/><Relationship Id="rId1857" Type="http://schemas.openxmlformats.org/officeDocument/2006/relationships/hyperlink" Target="https://drive.google.com/drive/u/0/folders/1XkKlxBjd0TTs9uLlH-lNucMU28SKYMD1" TargetMode="External"/><Relationship Id="rId2908" Type="http://schemas.openxmlformats.org/officeDocument/2006/relationships/hyperlink" Target="https://drive.google.com/drive/u/0/folders/1uMEnTi9lhjUmgZsSw2OCcL1OZ05r64pK" TargetMode="External"/><Relationship Id="rId4263" Type="http://schemas.openxmlformats.org/officeDocument/2006/relationships/hyperlink" Target="https://docs.google.com/spreadsheets/d/1v-VOk9jEoQ8q98sN0Eiy-f8odAhvkEb3FzMR_IA8nGM/edit?gid=1560921495" TargetMode="External"/><Relationship Id="rId5314" Type="http://schemas.openxmlformats.org/officeDocument/2006/relationships/hyperlink" Target="https://drive.google.com/drive/u/0/folders/1mf_9SV0NzAPOe-npeCAchQGP737Zh3XF" TargetMode="External"/><Relationship Id="rId1924" Type="http://schemas.openxmlformats.org/officeDocument/2006/relationships/hyperlink" Target="https://drive.google.com/drive/folders/13WqeGYj3r7JC_tnpxxIhJ5iTi_K8uium?usp=drive_link" TargetMode="External"/><Relationship Id="rId4330" Type="http://schemas.openxmlformats.org/officeDocument/2006/relationships/hyperlink" Target="https://docs.google.com/spreadsheets/d/1euYQp41NIB_2slpqUCv3Z1w09uwEDu-KfSVn_xAISmg/edit?gid=1924246137" TargetMode="External"/><Relationship Id="rId6088" Type="http://schemas.openxmlformats.org/officeDocument/2006/relationships/hyperlink" Target="https://drive.google.com/drive/u/0/folders/14O1s19Yg2_YPHJHdxD0sqHNE-a4vaCSE" TargetMode="External"/><Relationship Id="rId2698" Type="http://schemas.openxmlformats.org/officeDocument/2006/relationships/hyperlink" Target="https://drive.google.com/drive/u/0/folders/1KBvWnmkjxx8eAIuOtidVTDjK5y6DVigV" TargetMode="External"/><Relationship Id="rId6155" Type="http://schemas.openxmlformats.org/officeDocument/2006/relationships/hyperlink" Target="https://shopee.vn/m/Agribank-SPF" TargetMode="External"/><Relationship Id="rId3749" Type="http://schemas.openxmlformats.org/officeDocument/2006/relationships/hyperlink" Target="https://docs.google.com/spreadsheets/d/1NP59lUoneJS9Xyh5r9nBrmSZPDyjFcEx-IWo8bPgTPY/edit?gid=98373659" TargetMode="External"/><Relationship Id="rId5171" Type="http://schemas.openxmlformats.org/officeDocument/2006/relationships/hyperlink" Target="https://docs.google.com/spreadsheets/d/1SpTAZfPnhoulb5kemB5xnn_ZUdBowHUUux2uosNOuSk/edit?gid=1460264289" TargetMode="External"/><Relationship Id="rId6222" Type="http://schemas.openxmlformats.org/officeDocument/2006/relationships/hyperlink" Target="https://drive.google.com/drive/folders/1Vc0d-xA9YZp2keNt72T-hsOu8CzusSMk" TargetMode="External"/><Relationship Id="rId2765" Type="http://schemas.openxmlformats.org/officeDocument/2006/relationships/hyperlink" Target="https://drive.google.com/drive/u/0/folders/1wyW4pz5WtRc_sE-Pfnbd4WTRcRxI-K-8" TargetMode="External"/><Relationship Id="rId3816" Type="http://schemas.openxmlformats.org/officeDocument/2006/relationships/hyperlink" Target="https://drive.google.com/drive/u/0/folders/1Lf0dAO84dIsYtiwwyQIHO0fhCkKui0d8" TargetMode="External"/><Relationship Id="rId737" Type="http://schemas.openxmlformats.org/officeDocument/2006/relationships/hyperlink" Target="https://docs.google.com/spreadsheets/d/1BOQfqkVFuxa4EAeIqikLNGVs0M3v_AGu998ko9SsEeo/edit?gid=67427" TargetMode="External"/><Relationship Id="rId1367" Type="http://schemas.openxmlformats.org/officeDocument/2006/relationships/hyperlink" Target="https://drive.google.com/drive/u/0/folders/1Q7ouejiB8Xy4a7t8tRAubUa3fd6O7mDV" TargetMode="External"/><Relationship Id="rId1781" Type="http://schemas.openxmlformats.org/officeDocument/2006/relationships/hyperlink" Target="https://drive.google.com/drive/u/0/folders/1hnTb4ofFonFzWMS-hVhHQ_JM4B9J6P4-" TargetMode="External"/><Relationship Id="rId2418" Type="http://schemas.openxmlformats.org/officeDocument/2006/relationships/hyperlink" Target="https://drive.google.com/drive/u/0/folders/1xcCqs4KCJTe5eVHstR4XkVL8p00Ycpik" TargetMode="External"/><Relationship Id="rId2832" Type="http://schemas.openxmlformats.org/officeDocument/2006/relationships/hyperlink" Target="https://docs.google.com/spreadsheets/d/1yJrbeygKOvfUWpII48fUUQ0m0Obw6TNu7nLlQShobOM/edit?gid=0" TargetMode="External"/><Relationship Id="rId5988" Type="http://schemas.openxmlformats.org/officeDocument/2006/relationships/hyperlink" Target="https://drive.google.com/drive/folders/1l2_m2D6XqBTkcvEBre2yHgph03Ihuj4p" TargetMode="External"/><Relationship Id="rId73" Type="http://schemas.openxmlformats.org/officeDocument/2006/relationships/hyperlink" Target="https://drive.google.com/drive/u/0/folders/1OTIDPeIHhEVlvOAKWl_yRqtfKaQMrVaF" TargetMode="External"/><Relationship Id="rId804" Type="http://schemas.openxmlformats.org/officeDocument/2006/relationships/hyperlink" Target="https://docs.google.com/spreadsheets/d/1SrfOx8Xea0B61knnfpJGFl40avRJfU3RIVubTJwMf6g/edit?gid=1670951307" TargetMode="External"/><Relationship Id="rId1434" Type="http://schemas.openxmlformats.org/officeDocument/2006/relationships/hyperlink" Target="https://drive.google.com/drive/folders/1kwWJ77VlNrZkYj7wZNHXCVF4FcCDWSbp?usp=sharing" TargetMode="External"/><Relationship Id="rId1501" Type="http://schemas.openxmlformats.org/officeDocument/2006/relationships/hyperlink" Target="https://docs.google.com/spreadsheets/d/1araIWejcg2ho4Cg5omC68KUFFPIA9zku3QZcudN1FM0/edit?gid=2146481338" TargetMode="External"/><Relationship Id="rId4657" Type="http://schemas.openxmlformats.org/officeDocument/2006/relationships/hyperlink" Target="https://docs.google.com/spreadsheets/d/1fwXMO7sVsX5UKli_NAdA3TZL8R_5X7LjGgmtEFI1LRk/edit?gid=1038086124" TargetMode="External"/><Relationship Id="rId5708" Type="http://schemas.openxmlformats.org/officeDocument/2006/relationships/hyperlink" Target="https://docs.google.com/spreadsheets/d/1Gkqvkh-uV9bo_TAYYPphI4SL1SrZy71IfnGgrpXNWH8/edit?gid=1137451622" TargetMode="External"/><Relationship Id="rId3259" Type="http://schemas.openxmlformats.org/officeDocument/2006/relationships/hyperlink" Target="https://drive.google.com/drive/folders/1T3VwZ8j1hk5UUeH3oUP1BuAmMk4P2g_e" TargetMode="External"/><Relationship Id="rId594" Type="http://schemas.openxmlformats.org/officeDocument/2006/relationships/hyperlink" Target="https://drive.google.com/drive/folders/1kxo9mWrhOAn4gPfpyHjo-Syhjww8KuiX" TargetMode="External"/><Relationship Id="rId2275" Type="http://schemas.openxmlformats.org/officeDocument/2006/relationships/hyperlink" Target="https://drive.google.com/drive/u/0/folders/1NJNDj6AzDX0xrWRuSrFDuxum8GUgjkpE" TargetMode="External"/><Relationship Id="rId3326" Type="http://schemas.openxmlformats.org/officeDocument/2006/relationships/hyperlink" Target="https://drive.google.com/drive/u/0/folders/1xouXQ9a9_MiQ9W1-6CkyL3uB4QshYIBi" TargetMode="External"/><Relationship Id="rId3673" Type="http://schemas.openxmlformats.org/officeDocument/2006/relationships/hyperlink" Target="https://docs.google.com/spreadsheets/d/1OMofijeoR53EWDc109ohXV434fe2c-PIscMTWB60wSg/edit?gid=1608466921" TargetMode="External"/><Relationship Id="rId4724" Type="http://schemas.openxmlformats.org/officeDocument/2006/relationships/hyperlink" Target="https://drive.google.com/drive/u/0/folders/1cz4CKqkKoEH-EZ7Fi3cKUTLR-Pyuslcc" TargetMode="External"/><Relationship Id="rId247" Type="http://schemas.openxmlformats.org/officeDocument/2006/relationships/hyperlink" Target="https://docs.google.com/spreadsheets/d/1-vwhQd6LlryTsONeQxcGhIllCjnf-5Cd/edit" TargetMode="External"/><Relationship Id="rId3740" Type="http://schemas.openxmlformats.org/officeDocument/2006/relationships/hyperlink" Target="https://drive.google.com/drive/folders/11bkM7TaLAtLER-DVvaEwX0-SVHtKq7AG?usp=sharing" TargetMode="External"/><Relationship Id="rId661" Type="http://schemas.openxmlformats.org/officeDocument/2006/relationships/hyperlink" Target="https://docs.google.com/spreadsheets/d/1KmfXaYNxTvOqlFm0awngGgwSbAkphKf3/edit" TargetMode="External"/><Relationship Id="rId1291" Type="http://schemas.openxmlformats.org/officeDocument/2006/relationships/hyperlink" Target="https://drive.google.com/drive/u/0/folders/1tk0cAqZxZpjZkr5I4wky3U_wPL0LKpch" TargetMode="External"/><Relationship Id="rId2342" Type="http://schemas.openxmlformats.org/officeDocument/2006/relationships/hyperlink" Target="https://docs.google.com/spreadsheets/d/10YyGpQz0D_L8HZ70peC4yV0VJk51JcwPEPqW-yxPFNs/edit?gid=0" TargetMode="External"/><Relationship Id="rId5498" Type="http://schemas.openxmlformats.org/officeDocument/2006/relationships/hyperlink" Target="https://drive.google.com/drive/folders/183P0AbmyGcDZPDXEPpeyia2MOrWrzE-D" TargetMode="External"/><Relationship Id="rId314" Type="http://schemas.openxmlformats.org/officeDocument/2006/relationships/hyperlink" Target="https://docs.google.com/spreadsheets/d/10YyGpQz0D_L8HZ70peC4yV0VJk51JcwPEPqW-yxPFNs/edit?gid=0" TargetMode="External"/><Relationship Id="rId5565" Type="http://schemas.openxmlformats.org/officeDocument/2006/relationships/hyperlink" Target="https://docs.google.com/spreadsheets/d/1fwXMO7sVsX5UKli_NAdA3TZL8R_5X7LjGgmtEFI1LRk/edit?pli=1&amp;gid=1529868658" TargetMode="External"/><Relationship Id="rId1011" Type="http://schemas.openxmlformats.org/officeDocument/2006/relationships/hyperlink" Target="https://drive.google.com/drive/folders/1-z5fHP05Ll-0Vx1tYXLBWSclpuk6nJi-?usp=drive_link" TargetMode="External"/><Relationship Id="rId4167" Type="http://schemas.openxmlformats.org/officeDocument/2006/relationships/hyperlink" Target="https://drive.google.com/drive/folders/18mPHLFHIF7O4eUpM9mS9OZseBuMPHMdu?usp=sharing" TargetMode="External"/><Relationship Id="rId4581" Type="http://schemas.openxmlformats.org/officeDocument/2006/relationships/hyperlink" Target="https://docs.google.com/spreadsheets/d/1fwXMO7sVsX5UKli_NAdA3TZL8R_5X7LjGgmtEFI1LRk/edit?gid=1038086124" TargetMode="External"/><Relationship Id="rId5218" Type="http://schemas.openxmlformats.org/officeDocument/2006/relationships/hyperlink" Target="https://drive.google.com/file/d/1M3cj9uSm3_XBAszTTfVJR2k1o9c0bYgt/view?usp=sharing" TargetMode="External"/><Relationship Id="rId5632" Type="http://schemas.openxmlformats.org/officeDocument/2006/relationships/hyperlink" Target="https://drive.google.com/drive/u/0/folders/1X0HeOsxoB-CV6oUSBXxYSR4X6bZ8h1UP" TargetMode="External"/><Relationship Id="rId3183" Type="http://schemas.openxmlformats.org/officeDocument/2006/relationships/hyperlink" Target="https://drive.google.com/drive/folders/1SYRenAYBdpGYAH9znClBWrlBaom4Xju_?usp=sharing" TargetMode="External"/><Relationship Id="rId4234" Type="http://schemas.openxmlformats.org/officeDocument/2006/relationships/hyperlink" Target="https://drive.google.com/drive/u/0/folders/1AlnOF9h9G-iAdSOXCqya-FaZkwbO7wnE" TargetMode="External"/><Relationship Id="rId1828" Type="http://schemas.openxmlformats.org/officeDocument/2006/relationships/hyperlink" Target="https://docs.google.com/spreadsheets/d/1HKfoMfmwHoV2GmaxJ9o24CmrZaDShdvn_OuH-9c_YeM/edit" TargetMode="External"/><Relationship Id="rId3250" Type="http://schemas.openxmlformats.org/officeDocument/2006/relationships/hyperlink" Target="https://drive.google.com/drive/u/0/folders/1npWtMaGg2UhVo-lkEc-wLltd5Vb_F2IJ" TargetMode="External"/><Relationship Id="rId171" Type="http://schemas.openxmlformats.org/officeDocument/2006/relationships/hyperlink" Target="https://shopee.vn/m/BIDVCredit-SP" TargetMode="External"/><Relationship Id="rId4301" Type="http://schemas.openxmlformats.org/officeDocument/2006/relationships/hyperlink" Target="https://drive.google.com/drive/folders/183P0AbmyGcDZPDXEPpeyia2MOrWrzE-D" TargetMode="External"/><Relationship Id="rId6059" Type="http://schemas.openxmlformats.org/officeDocument/2006/relationships/hyperlink" Target="https://docs.google.com/spreadsheets/d/1vIyV5nTnjhQgdc2a6SajM7dp2H4eL3Sf4K675HHeYoI/edit?gid=1285079097" TargetMode="External"/><Relationship Id="rId988" Type="http://schemas.openxmlformats.org/officeDocument/2006/relationships/hyperlink" Target="https://drive.google.com/drive/u/0/folders/1go-BJzE7-lSYyLtOcHLcoKfszN7Kt_8y" TargetMode="External"/><Relationship Id="rId2669" Type="http://schemas.openxmlformats.org/officeDocument/2006/relationships/hyperlink" Target="https://docs.google.com/spreadsheets/d/1ESyqPEPbXYvsaRIUJsT9-M9l2vcFYhFA5frc-avxVh4/edit?usp=sharing" TargetMode="External"/><Relationship Id="rId5075" Type="http://schemas.openxmlformats.org/officeDocument/2006/relationships/hyperlink" Target="https://drive.google.com/drive/folders/1UAgSkr5KIgYgT7P_bi4AkwLtHBDIPzsk?usp=sharing" TargetMode="External"/><Relationship Id="rId6126" Type="http://schemas.openxmlformats.org/officeDocument/2006/relationships/hyperlink" Target="https://drive.google.com/drive/u/0/folders/1YSsq3HcoyFqV4wP938OwyNIBXGX04jlx" TargetMode="External"/><Relationship Id="rId1685" Type="http://schemas.openxmlformats.org/officeDocument/2006/relationships/hyperlink" Target="https://drive.google.com/drive/u/0/folders/1gxfFBE-wyXnkAA12sTbH7yki82Vgu1_m" TargetMode="External"/><Relationship Id="rId2736" Type="http://schemas.openxmlformats.org/officeDocument/2006/relationships/hyperlink" Target="https://docs.google.com/spreadsheets/d/1NP59lUoneJS9Xyh5r9nBrmSZPDyjFcEx-IWo8bPgTPY/edit?gid=684491186" TargetMode="External"/><Relationship Id="rId4091" Type="http://schemas.openxmlformats.org/officeDocument/2006/relationships/hyperlink" Target="https://docs.google.com/spreadsheets/d/1OMofijeoR53EWDc109ohXV434fe2c-PIscMTWB60wSg/edit?gid=1463714887" TargetMode="External"/><Relationship Id="rId5142" Type="http://schemas.openxmlformats.org/officeDocument/2006/relationships/hyperlink" Target="https://docs.google.com/spreadsheets/d/1Wf-xibkNBYTHTGTDoXy8ZpHMWWFWjZkQkN_h-PhYPsE/edit?gid=1593213333" TargetMode="External"/><Relationship Id="rId708" Type="http://schemas.openxmlformats.org/officeDocument/2006/relationships/hyperlink" Target="https://docs.google.com/spreadsheets/d/1v-VOk9jEoQ8q98sN0Eiy-f8odAhvkEb3FzMR_IA8nGM/edit?gid=1560921495" TargetMode="External"/><Relationship Id="rId1338" Type="http://schemas.openxmlformats.org/officeDocument/2006/relationships/hyperlink" Target="https://drive.google.com/drive/u/0/folders/1vDCRsFb4bk0WGm67hfUMusQNIPeif5x5" TargetMode="External"/><Relationship Id="rId1405" Type="http://schemas.openxmlformats.org/officeDocument/2006/relationships/hyperlink" Target="https://docs.google.com/spreadsheets/d/1fwXMO7sVsX5UKli_NAdA3TZL8R_5X7LjGgmtEFI1LRk/edit?pli=1&amp;gid=1618826465" TargetMode="External"/><Relationship Id="rId1752" Type="http://schemas.openxmlformats.org/officeDocument/2006/relationships/hyperlink" Target="https://docs.google.com/spreadsheets/d/1KdLUxhWn7-Q6DeRcy9gd36ucP-oJ4UTFeQVmcPt6sXg/edit?gid=0" TargetMode="External"/><Relationship Id="rId2803" Type="http://schemas.openxmlformats.org/officeDocument/2006/relationships/hyperlink" Target="https://drive.google.com/drive/folders/1EXgHD-m4-3S2DEgWZ9CwsgwRoQqYg5vy" TargetMode="External"/><Relationship Id="rId5959" Type="http://schemas.openxmlformats.org/officeDocument/2006/relationships/hyperlink" Target="https://shopeefood.vn/bo-suu-tap/ind--vinamilk" TargetMode="External"/><Relationship Id="rId44" Type="http://schemas.openxmlformats.org/officeDocument/2006/relationships/hyperlink" Target="https://docs.google.com/spreadsheets/d/1ATdlZXQpruJ1C_u7Ro4tsRA3KkL3v089XP_60ITjGaM/edit?usp=sharing" TargetMode="External"/><Relationship Id="rId4975" Type="http://schemas.openxmlformats.org/officeDocument/2006/relationships/hyperlink" Target="https://docs.google.com/spreadsheets/d/1KdLUxhWn7-Q6DeRcy9gd36ucP-oJ4UTFeQVmcPt6sXg/edit?gid=0" TargetMode="External"/><Relationship Id="rId498" Type="http://schemas.openxmlformats.org/officeDocument/2006/relationships/hyperlink" Target="https://docs.google.com/spreadsheets/d/1JKsjegE0AxZ9KvFp_mFhi2B8SlQjg9pcqZB3S7RcRQI/edit?gid=0" TargetMode="External"/><Relationship Id="rId2179" Type="http://schemas.openxmlformats.org/officeDocument/2006/relationships/hyperlink" Target="https://drive.google.com/drive/folders/1AJgA9Nxxa9pwYdKv-_3KsxDHcA-wqkku" TargetMode="External"/><Relationship Id="rId3577" Type="http://schemas.openxmlformats.org/officeDocument/2006/relationships/hyperlink" Target="https://drive.google.com/drive/u/0/folders/1EgM89oDO0et57Toh7KMXhR-MGKZJWDXD" TargetMode="External"/><Relationship Id="rId3991" Type="http://schemas.openxmlformats.org/officeDocument/2006/relationships/hyperlink" Target="https://docs.google.com/spreadsheets/d/1TbS7-KoIf-48x5myOUantUWstJor_j3pd-jXLFyuj-o/edit?gid=0" TargetMode="External"/><Relationship Id="rId4628" Type="http://schemas.openxmlformats.org/officeDocument/2006/relationships/hyperlink" Target="https://drive.google.com/drive/folders/1mMEJqw-Eybav7qcn7UkkOOeAbhiTj_Ct" TargetMode="External"/><Relationship Id="rId2593" Type="http://schemas.openxmlformats.org/officeDocument/2006/relationships/hyperlink" Target="https://drive.google.com/drive/u/0/folders/12orvArMoKcrhWGNbuGqjS-Qak-i-knzJ" TargetMode="External"/><Relationship Id="rId3644" Type="http://schemas.openxmlformats.org/officeDocument/2006/relationships/hyperlink" Target="https://drive.google.com/drive/u/0/folders/19zhWJM2PPD3UEFwFWQ2BIh7xx44sWu9v" TargetMode="External"/><Relationship Id="rId6050" Type="http://schemas.openxmlformats.org/officeDocument/2006/relationships/hyperlink" Target="https://docs.google.com/spreadsheets/d/1KdLUxhWn7-Q6DeRcy9gd36ucP-oJ4UTFeQVmcPt6sXg/edit?gid=0" TargetMode="External"/><Relationship Id="rId565" Type="http://schemas.openxmlformats.org/officeDocument/2006/relationships/hyperlink" Target="https://drive.google.com/file/d/1fxK_NZ1uHvZjgcJM7--Khu5Qub3D3eQ1/view" TargetMode="External"/><Relationship Id="rId1195" Type="http://schemas.openxmlformats.org/officeDocument/2006/relationships/hyperlink" Target="https://drive.google.com/drive/folders/1mVWnPoG4kTN-uLHn1hkI1U15hwG2LuF9" TargetMode="External"/><Relationship Id="rId2246" Type="http://schemas.openxmlformats.org/officeDocument/2006/relationships/hyperlink" Target="https://drive.google.com/drive/folders/1nG-722reT2vOQeb0GfxxcNSgX1AyWRMA" TargetMode="External"/><Relationship Id="rId2660" Type="http://schemas.openxmlformats.org/officeDocument/2006/relationships/hyperlink" Target="https://docs.google.com/spreadsheets/d/1EjVpc4jtVJzu-gDSSwRSmyQ7EQaN5dgJjppAJyMlcy8/edit?gid=807383617" TargetMode="External"/><Relationship Id="rId3711" Type="http://schemas.openxmlformats.org/officeDocument/2006/relationships/hyperlink" Target="https://drive.google.com/drive/u/0/folders/1mIntIT78Olqce_Ii1NvNsF-B9CRObI4n" TargetMode="External"/><Relationship Id="rId218" Type="http://schemas.openxmlformats.org/officeDocument/2006/relationships/hyperlink" Target="https://docs.google.com/spreadsheets/d/1ZOxoIcMPG1N-j0WODTPcBZwPVpijTGcU/edit?rtpof=true" TargetMode="External"/><Relationship Id="rId632" Type="http://schemas.openxmlformats.org/officeDocument/2006/relationships/hyperlink" Target="https://shopee.vn/m/TPBJCBCASHBACK-SPF" TargetMode="External"/><Relationship Id="rId1262" Type="http://schemas.openxmlformats.org/officeDocument/2006/relationships/hyperlink" Target="https://docs.google.com/spreadsheets/d/1OMofijeoR53EWDc109ohXV434fe2c-PIscMTWB60wSg/edit?gid=197773530" TargetMode="External"/><Relationship Id="rId2313" Type="http://schemas.openxmlformats.org/officeDocument/2006/relationships/hyperlink" Target="https://docs.google.com/spreadsheets/d/1vIyV5nTnjhQgdc2a6SajM7dp2H4eL3Sf4K675HHeYoI/edit?gid=1579647152" TargetMode="External"/><Relationship Id="rId5469" Type="http://schemas.openxmlformats.org/officeDocument/2006/relationships/hyperlink" Target="https://docs.google.com/spreadsheets/d/11X2BUDBjbo7I_35KaW8VVhRQQdT9UR-n3DiWSDokCXk/edit" TargetMode="External"/><Relationship Id="rId4485" Type="http://schemas.openxmlformats.org/officeDocument/2006/relationships/hyperlink" Target="https://docs.google.com/spreadsheets/d/1SpTAZfPnhoulb5kemB5xnn_ZUdBowHUUux2uosNOuSk/edit?gid=1460264289" TargetMode="External"/><Relationship Id="rId5536" Type="http://schemas.openxmlformats.org/officeDocument/2006/relationships/hyperlink" Target="https://docs.google.com/spreadsheets/d/1fwXMO7sVsX5UKli_NAdA3TZL8R_5X7LjGgmtEFI1LRk/edit?pli=1&amp;gid=1066123557" TargetMode="External"/><Relationship Id="rId5883" Type="http://schemas.openxmlformats.org/officeDocument/2006/relationships/hyperlink" Target="https://docs.google.com/spreadsheets/d/1aJCEBkz0W7RO1jbZtQxVGaEfNhxJv4c6rTyF20VK6c8/edit?gid=1877503813" TargetMode="External"/><Relationship Id="rId3087" Type="http://schemas.openxmlformats.org/officeDocument/2006/relationships/hyperlink" Target="https://drive.google.com/drive/u/0/folders/1e6v-mJOtlFpwdWRhKGlWui3YTiuIGpm4" TargetMode="External"/><Relationship Id="rId4138" Type="http://schemas.openxmlformats.org/officeDocument/2006/relationships/hyperlink" Target="https://drive.google.com/drive/folders/11bkM7TaLAtLER-DVvaEwX0-SVHtKq7AG?usp=sharing" TargetMode="External"/><Relationship Id="rId5950" Type="http://schemas.openxmlformats.org/officeDocument/2006/relationships/hyperlink" Target="https://docs.google.com/spreadsheets/d/1SrfOx8Xea0B61knnfpJGFl40avRJfU3RIVubTJwMf6g/edit?gid=477276523" TargetMode="External"/><Relationship Id="rId4552" Type="http://schemas.openxmlformats.org/officeDocument/2006/relationships/hyperlink" Target="https://docs.google.com/spreadsheets/d/1qivlv8r6MeTpyTPRW3oGdLqsoxxnnJDd5gC1OTan5WI/edit?gid=0" TargetMode="External"/><Relationship Id="rId5603" Type="http://schemas.openxmlformats.org/officeDocument/2006/relationships/hyperlink" Target="https://docs.google.com/spreadsheets/d/1aJCEBkz0W7RO1jbZtQxVGaEfNhxJv4c6rTyF20VK6c8/edit?gid=1546187897" TargetMode="External"/><Relationship Id="rId3154" Type="http://schemas.openxmlformats.org/officeDocument/2006/relationships/hyperlink" Target="https://docs.google.com/spreadsheets/d/1JKsjegE0AxZ9KvFp_mFhi2B8SlQjg9pcqZB3S7RcRQI/edit?gid=0" TargetMode="External"/><Relationship Id="rId4205" Type="http://schemas.openxmlformats.org/officeDocument/2006/relationships/hyperlink" Target="https://drive.google.com/drive/u/0/folders/1dg42y4_pdOGakFI0SbVdXcW7DEEYIKTt" TargetMode="External"/><Relationship Id="rId2170" Type="http://schemas.openxmlformats.org/officeDocument/2006/relationships/hyperlink" Target="https://docs.google.com/spreadsheets/d/1ESyqPEPbXYvsaRIUJsT9-M9l2vcFYhFA5frc-avxVh4/edit?usp=sharing" TargetMode="External"/><Relationship Id="rId3221" Type="http://schemas.openxmlformats.org/officeDocument/2006/relationships/hyperlink" Target="https://shopee.vn/m/BVBank-SPF" TargetMode="External"/><Relationship Id="rId6377" Type="http://schemas.openxmlformats.org/officeDocument/2006/relationships/hyperlink" Target="https://docs.google.com/spreadsheets/d/18nNNMUzK2I2bRzIBegbdjF9o1qa2vte8T2ecKUn9gVs/edit?usp=sharing" TargetMode="External"/><Relationship Id="rId8" Type="http://schemas.openxmlformats.org/officeDocument/2006/relationships/hyperlink" Target="https://docs.google.com/spreadsheets/d/1fwXMO7sVsX5UKli_NAdA3TZL8R_5X7LjGgmtEFI1LRk/edit?pli=1&amp;gid=962781602" TargetMode="External"/><Relationship Id="rId142" Type="http://schemas.openxmlformats.org/officeDocument/2006/relationships/hyperlink" Target="https://docs.google.com/spreadsheets/d/1-EcoXATLQ5_Vul8QJfCf56fiKASkArV-s0mNdxeQQvA/edit?usp=sharing" TargetMode="External"/><Relationship Id="rId2987" Type="http://schemas.openxmlformats.org/officeDocument/2006/relationships/hyperlink" Target="https://docs.google.com/spreadsheets/d/1araIWejcg2ho4Cg5omC68KUFFPIA9zku3QZcudN1FM0/edit?gid=68139129" TargetMode="External"/><Relationship Id="rId5393" Type="http://schemas.openxmlformats.org/officeDocument/2006/relationships/hyperlink" Target="https://drive.google.com/drive/u/0/folders/1XwbUExIjsNcmOH2WsEjvAjBAkg1nxHHO" TargetMode="External"/><Relationship Id="rId959" Type="http://schemas.openxmlformats.org/officeDocument/2006/relationships/hyperlink" Target="https://docs.google.com/spreadsheets/d/1ESyqPEPbXYvsaRIUJsT9-M9l2vcFYhFA5frc-avxVh4/edit?usp=sharing" TargetMode="External"/><Relationship Id="rId1589" Type="http://schemas.openxmlformats.org/officeDocument/2006/relationships/hyperlink" Target="https://drive.google.com/drive/folders/1QVa56E8kKntZEevlqjQ6QGwIImK4p43y" TargetMode="External"/><Relationship Id="rId5046" Type="http://schemas.openxmlformats.org/officeDocument/2006/relationships/hyperlink" Target="https://drive.google.com/drive/u/0/folders/1DeNMh44YXORLIO_zMgaRE6bwj5Mw1gG5" TargetMode="External"/><Relationship Id="rId5460" Type="http://schemas.openxmlformats.org/officeDocument/2006/relationships/hyperlink" Target="https://docs.google.com/spreadsheets/d/1fwXMO7sVsX5UKli_NAdA3TZL8R_5X7LjGgmtEFI1LRk/edit?pli=1&amp;gid=289111280" TargetMode="External"/><Relationship Id="rId4062" Type="http://schemas.openxmlformats.org/officeDocument/2006/relationships/hyperlink" Target="https://drive.google.com/drive/u/0/folders/1k9jeXg5is6hKBm6njTYCKCZAJ6ISW9ax" TargetMode="External"/><Relationship Id="rId5113" Type="http://schemas.openxmlformats.org/officeDocument/2006/relationships/hyperlink" Target="https://drive.google.com/drive/folders/1sSaipNa3OL8U3IX_6z-MNESvjXM_D-Cj" TargetMode="External"/><Relationship Id="rId1656" Type="http://schemas.openxmlformats.org/officeDocument/2006/relationships/hyperlink" Target="https://drive.google.com/drive/u/0/folders/1bpfFr5yR8AjjkgYnEsKw9TN-13TEivxl" TargetMode="External"/><Relationship Id="rId2707" Type="http://schemas.openxmlformats.org/officeDocument/2006/relationships/hyperlink" Target="https://drive.google.com/drive/u/0/folders/1iZVZwS1Kb-kHKUJTsj4jHHygy8-hvdCA" TargetMode="External"/><Relationship Id="rId1309" Type="http://schemas.openxmlformats.org/officeDocument/2006/relationships/hyperlink" Target="https://drive.google.com/drive/u/0/folders/1sRi-40R98-qGYKe0Kx0V4FzisAkSY_PB" TargetMode="External"/><Relationship Id="rId1723" Type="http://schemas.openxmlformats.org/officeDocument/2006/relationships/hyperlink" Target="https://drive.google.com/drive/u/0/folders/10RMvqk1j9tzAT7UgML_nX-r_ZxXp1jOz" TargetMode="External"/><Relationship Id="rId4879" Type="http://schemas.openxmlformats.org/officeDocument/2006/relationships/hyperlink" Target="https://drive.google.com/drive/u/0/folders/16idiqobFubGLxjQdXmS_xNazwwP8EHj4" TargetMode="External"/><Relationship Id="rId15" Type="http://schemas.openxmlformats.org/officeDocument/2006/relationships/hyperlink" Target="https://docs.google.com/spreadsheets/d/1wba0DBny0rNygdGQv87KVHLyiIyQo9R25sj7ISlFN7k/edit" TargetMode="External"/><Relationship Id="rId3895" Type="http://schemas.openxmlformats.org/officeDocument/2006/relationships/hyperlink" Target="https://drive.google.com/drive/folders/1O2AbPwqNvo3ZD3PwNLDXfS0jO2Wj1xa1?usp=drive_link" TargetMode="External"/><Relationship Id="rId4946" Type="http://schemas.openxmlformats.org/officeDocument/2006/relationships/hyperlink" Target="https://drive.google.com/drive/folders/1fS1xTB_A6EVxdSFE4xikpR9nvJBPwfyr" TargetMode="External"/><Relationship Id="rId2497" Type="http://schemas.openxmlformats.org/officeDocument/2006/relationships/hyperlink" Target="https://docs.google.com/presentation/d/18KanFdFFDT_UBClbMHCBpHCP_DoGqiSn/edit?slide=id.g35fd9b67211_1_0" TargetMode="External"/><Relationship Id="rId3548" Type="http://schemas.openxmlformats.org/officeDocument/2006/relationships/hyperlink" Target="https://drive.google.com/drive/folders/1HFqa3Vi-JxMqioRdHJgdtJAeQiN1viKG" TargetMode="External"/><Relationship Id="rId469" Type="http://schemas.openxmlformats.org/officeDocument/2006/relationships/hyperlink" Target="https://drive.google.com/drive/folders/1bac8vCHnnabRKFy_xop0vQ1d3NpTTDVF" TargetMode="External"/><Relationship Id="rId883" Type="http://schemas.openxmlformats.org/officeDocument/2006/relationships/hyperlink" Target="https://drive.google.com/drive/u/0/folders/1Z0gk99aq1EylbrrT1CjQahKhfHFJow6x" TargetMode="External"/><Relationship Id="rId1099" Type="http://schemas.openxmlformats.org/officeDocument/2006/relationships/hyperlink" Target="https://drive.google.com/drive/folders/1SRqAlYNO7UFNLAVANZqzV6DuSpYzRjiG" TargetMode="External"/><Relationship Id="rId2564" Type="http://schemas.openxmlformats.org/officeDocument/2006/relationships/hyperlink" Target="https://shopee.vn/m/BIDVDEBIT-SPF" TargetMode="External"/><Relationship Id="rId3615" Type="http://schemas.openxmlformats.org/officeDocument/2006/relationships/hyperlink" Target="https://docs.google.com/spreadsheets/d/1Gkqvkh-uV9bo_TAYYPphI4SL1SrZy71IfnGgrpXNWH8/edit?gid=826533442" TargetMode="External"/><Relationship Id="rId3962" Type="http://schemas.openxmlformats.org/officeDocument/2006/relationships/hyperlink" Target="https://drive.google.com/drive/u/0/folders/1gaxwEKI8AX_rCWVZQ3RZ68-jwx1xIxkK" TargetMode="External"/><Relationship Id="rId6021" Type="http://schemas.openxmlformats.org/officeDocument/2006/relationships/hyperlink" Target="https://drive.google.com/drive/u/0/folders/1u4tcrvcO5nurijlJ0fWGb-WfPUHoMx-z" TargetMode="External"/><Relationship Id="rId536" Type="http://schemas.openxmlformats.org/officeDocument/2006/relationships/hyperlink" Target="https://cmckfcvietnam.sharepoint.com/:f:/s/KFC-SHARE-EXTERNAL-MKT-SHARE-EXTERNAL/EvCmKMbA-2lNvlyBTcO4zF4BjU65upcLzOflCMCeTpNemw?e=qd70O9" TargetMode="External"/><Relationship Id="rId1166" Type="http://schemas.openxmlformats.org/officeDocument/2006/relationships/hyperlink" Target="https://docs.google.com/spreadsheets/d/1ISJZMXejQ5KPm9udklklGDj1ByPeYSfREf6U74Tgk7s/edit" TargetMode="External"/><Relationship Id="rId2217" Type="http://schemas.openxmlformats.org/officeDocument/2006/relationships/hyperlink" Target="https://docs.google.com/spreadsheets/d/1fwXMO7sVsX5UKli_NAdA3TZL8R_5X7LjGgmtEFI1LRk/edit?pli=1&amp;gid=1417842310" TargetMode="External"/><Relationship Id="rId950" Type="http://schemas.openxmlformats.org/officeDocument/2006/relationships/hyperlink" Target="https://docs.google.com/spreadsheets/d/1xiTQ2wN-VQMp9ijqt6cF-2rkzsmIq5PD/edit?gid=848186078" TargetMode="External"/><Relationship Id="rId1580" Type="http://schemas.openxmlformats.org/officeDocument/2006/relationships/hyperlink" Target="https://docs.google.com/spreadsheets/d/1KmfXaYNxTvOqlFm0awngGgwSbAkphKf3/edit" TargetMode="External"/><Relationship Id="rId2631" Type="http://schemas.openxmlformats.org/officeDocument/2006/relationships/hyperlink" Target="https://drive.google.com/drive/folders/1_JP2ycIdz9EjYbWHIWeWFqjDbR5Dle0_" TargetMode="External"/><Relationship Id="rId4389" Type="http://schemas.openxmlformats.org/officeDocument/2006/relationships/hyperlink" Target="https://drive.google.com/drive/folders/1Tkn4iZmB-gX-mbcbSwvtBvt9Sq62GEg6?usp=sharing" TargetMode="External"/><Relationship Id="rId5787" Type="http://schemas.openxmlformats.org/officeDocument/2006/relationships/hyperlink" Target="https://drive.google.com/drive/folders/1o6_lG_i834mteILlsjtQKuyYbVH0zWle" TargetMode="External"/><Relationship Id="rId603" Type="http://schemas.openxmlformats.org/officeDocument/2006/relationships/hyperlink" Target="https://drive.google.com/drive/folders/1KqSYN6LLvInFQ8wyAvJqj356NUJi2bnY" TargetMode="External"/><Relationship Id="rId1233" Type="http://schemas.openxmlformats.org/officeDocument/2006/relationships/hyperlink" Target="https://docs.google.com/spreadsheets/d/1SpTAZfPnhoulb5kemB5xnn_ZUdBowHUUux2uosNOuSk/edit?gid=1460264289" TargetMode="External"/><Relationship Id="rId5854" Type="http://schemas.openxmlformats.org/officeDocument/2006/relationships/hyperlink" Target="https://drive.google.com/drive/folders/1hQHIoBpdMAnzlAsaGVJ7GoA7BAf2Tswu?usp=sharing" TargetMode="External"/><Relationship Id="rId1300" Type="http://schemas.openxmlformats.org/officeDocument/2006/relationships/hyperlink" Target="https://drive.google.com/file/d/1Wh_5ssSLUZmDsJ81X2ZyqufwGwCGcmAG/view?usp=sharing" TargetMode="External"/><Relationship Id="rId4456" Type="http://schemas.openxmlformats.org/officeDocument/2006/relationships/hyperlink" Target="https://docs.google.com/spreadsheets/d/1fwXMO7sVsX5UKli_NAdA3TZL8R_5X7LjGgmtEFI1LRk/edit?gid=940200490" TargetMode="External"/><Relationship Id="rId4870" Type="http://schemas.openxmlformats.org/officeDocument/2006/relationships/hyperlink" Target="https://docs.google.com/spreadsheets/d/171f1tcAKPX1SHNcJh-oRcWL3Rt8oON56yqBV9EPDf14/edit?gid=0" TargetMode="External"/><Relationship Id="rId5507" Type="http://schemas.openxmlformats.org/officeDocument/2006/relationships/hyperlink" Target="https://shopee.vn/m/BIDVDEBIT-SPF" TargetMode="External"/><Relationship Id="rId5921" Type="http://schemas.openxmlformats.org/officeDocument/2006/relationships/hyperlink" Target="https://drive.google.com/drive/u/0/folders/1JUK0oVf9q40qHsLP2P_x0lLn6Isd4xlQ" TargetMode="External"/><Relationship Id="rId3058" Type="http://schemas.openxmlformats.org/officeDocument/2006/relationships/hyperlink" Target="https://drive.google.com/file/d/1tABMEfYO184OR2ECPaq_TwxfRNOpNi4h/view?usp=drive_link" TargetMode="External"/><Relationship Id="rId3472" Type="http://schemas.openxmlformats.org/officeDocument/2006/relationships/hyperlink" Target="https://mall.shopee.vn/bridge_cmd/?cmd=openExternalLink&amp;url=https%3A%2F%2Ftinyurl.com%2FMBHi-SPF" TargetMode="External"/><Relationship Id="rId4109" Type="http://schemas.openxmlformats.org/officeDocument/2006/relationships/hyperlink" Target="https://docs.google.com/spreadsheets/d/1wRE5Hukkz4bDAQ7o_veKaWEMtEM6XZ176ohh8_GoRds/edit?gid=0" TargetMode="External"/><Relationship Id="rId4523" Type="http://schemas.openxmlformats.org/officeDocument/2006/relationships/hyperlink" Target="https://docs.google.com/spreadsheets/d/1ISJZMXejQ5KPm9udklklGDj1ByPeYSfREf6U74Tgk7s/edit?gid=989130246" TargetMode="External"/><Relationship Id="rId393" Type="http://schemas.openxmlformats.org/officeDocument/2006/relationships/hyperlink" Target="https://drive.google.com/drive/u/0/folders/1jBm3vdfmg_5N6gfPe7MLnka4S_9m-JAh" TargetMode="External"/><Relationship Id="rId2074" Type="http://schemas.openxmlformats.org/officeDocument/2006/relationships/hyperlink" Target="https://drive.google.com/drive/u/0/folders/1tR7Myk7blkn8oVF2hwHHIZHqY3slaD-L" TargetMode="External"/><Relationship Id="rId3125" Type="http://schemas.openxmlformats.org/officeDocument/2006/relationships/hyperlink" Target="https://docs.google.com/spreadsheets/d/1ISJZMXejQ5KPm9udklklGDj1ByPeYSfREf6U74Tgk7s/edit?gid=989130246" TargetMode="External"/><Relationship Id="rId460" Type="http://schemas.openxmlformats.org/officeDocument/2006/relationships/hyperlink" Target="https://drive.google.com/drive/folders/15pK6YJulh31MQJ3haApO49wC1Mdf_kXX?usp=sharing" TargetMode="External"/><Relationship Id="rId1090" Type="http://schemas.openxmlformats.org/officeDocument/2006/relationships/hyperlink" Target="https://drive.google.com/drive/folders/1ilGZ0Cdb0zNLZBJJd4QTDPw9m5QVTBmx" TargetMode="External"/><Relationship Id="rId2141" Type="http://schemas.openxmlformats.org/officeDocument/2006/relationships/hyperlink" Target="https://drive.google.com/drive/folders/1eJEMHUTlUsBzOXDxDASYiP6W48FwpjEt" TargetMode="External"/><Relationship Id="rId5297" Type="http://schemas.openxmlformats.org/officeDocument/2006/relationships/hyperlink" Target="https://drive.google.com/drive/folders/1lADZ0qCi31fk0Ssx7scfxwctSxtT89TK" TargetMode="External"/><Relationship Id="rId6348" Type="http://schemas.openxmlformats.org/officeDocument/2006/relationships/hyperlink" Target="https://drive.google.com/drive/u/0/folders/1UI3zXhJhpgb5JRHxu63MRuBHMa4Dj6Zc" TargetMode="External"/><Relationship Id="rId113" Type="http://schemas.openxmlformats.org/officeDocument/2006/relationships/hyperlink" Target="https://docs.google.com/spreadsheets/d/1p59_OCU0y33MmHtXsQ_rzx7VmwvFvdhvTuQDiR28r9g/edit?gid=0" TargetMode="External"/><Relationship Id="rId2958" Type="http://schemas.openxmlformats.org/officeDocument/2006/relationships/hyperlink" Target="https://drive.google.com/drive/folders/1YQY-Kjf7M7LuwEXRFvOw5eI-1YS0nh4t" TargetMode="External"/><Relationship Id="rId5017" Type="http://schemas.openxmlformats.org/officeDocument/2006/relationships/hyperlink" Target="https://drive.google.com/drive/folders/1kwWJ77VlNrZkYj7wZNHXCVF4FcCDWSbp?usp=drive_link" TargetMode="External"/><Relationship Id="rId5364" Type="http://schemas.openxmlformats.org/officeDocument/2006/relationships/hyperlink" Target="https://drive.google.com/drive/folders/1nYVYInTz7oSsADF4g1Y-wvT5rlQYQhkI" TargetMode="External"/><Relationship Id="rId6415" Type="http://schemas.openxmlformats.org/officeDocument/2006/relationships/hyperlink" Target="https://docs.google.com/spreadsheets/d/1vIyV5nTnjhQgdc2a6SajM7dp2H4eL3Sf4K675HHeYoI/edit?gid=1285079097" TargetMode="External"/><Relationship Id="rId1974" Type="http://schemas.openxmlformats.org/officeDocument/2006/relationships/hyperlink" Target="https://docs.google.com/spreadsheets/d/1-EcoXATLQ5_Vul8QJfCf56fiKASkArV-s0mNdxeQQvA/edit?usp=sharing" TargetMode="External"/><Relationship Id="rId4380" Type="http://schemas.openxmlformats.org/officeDocument/2006/relationships/hyperlink" Target="https://drive.google.com/drive/folders/1V4V56Pu2HDbS8OET-C_85MtqHlfRa-FR?usp=sharing" TargetMode="External"/><Relationship Id="rId5431" Type="http://schemas.openxmlformats.org/officeDocument/2006/relationships/hyperlink" Target="https://docs.google.com/spreadsheets/d/1D2zkBdrdcVht5msRgDrZZ_TDfiRDlqXN/edit?gid=1462290969" TargetMode="External"/><Relationship Id="rId1627" Type="http://schemas.openxmlformats.org/officeDocument/2006/relationships/hyperlink" Target="https://docs.google.com/spreadsheets/d/1ZPkSTliKlEiNzWIHmnQ_-8rnhudmfW6lnRE05_UE2KQ/edit?gid=475875260" TargetMode="External"/><Relationship Id="rId4033" Type="http://schemas.openxmlformats.org/officeDocument/2006/relationships/hyperlink" Target="https://docs.google.com/spreadsheets/d/1KdLUxhWn7-Q6DeRcy9gd36ucP-oJ4UTFeQVmcPt6sXg/edit?gid=0" TargetMode="External"/><Relationship Id="rId3799" Type="http://schemas.openxmlformats.org/officeDocument/2006/relationships/hyperlink" Target="https://docs.google.com/spreadsheets/d/1fwXMO7sVsX5UKli_NAdA3TZL8R_5X7LjGgmtEFI1LRk/edit?gid=2089613759" TargetMode="External"/><Relationship Id="rId4100" Type="http://schemas.openxmlformats.org/officeDocument/2006/relationships/hyperlink" Target="https://drive.google.com/drive/u/0/folders/18C-MkwRYGZVAwaHSBBWH3ygF85Wh09ul" TargetMode="External"/><Relationship Id="rId6272" Type="http://schemas.openxmlformats.org/officeDocument/2006/relationships/hyperlink" Target="https://docs.google.com/spreadsheets/d/1-_wFrwaaO5VMd8CufB70jfayokz4v8rIZYuFeYmDo2U/edit?gid=0" TargetMode="External"/><Relationship Id="rId3866" Type="http://schemas.openxmlformats.org/officeDocument/2006/relationships/hyperlink" Target="https://drive.google.com/drive/u/0/folders/1hhus11WXxgfqxDt5nXa0S-nWuOHtmQUr" TargetMode="External"/><Relationship Id="rId4917" Type="http://schemas.openxmlformats.org/officeDocument/2006/relationships/hyperlink" Target="https://drive.google.com/drive/folders/1xlotxCZVZQWOaMGsgkZTE270peOv_9Ol" TargetMode="External"/><Relationship Id="rId787" Type="http://schemas.openxmlformats.org/officeDocument/2006/relationships/hyperlink" Target="https://drive.google.com/drive/folders/1nG-722reT2vOQeb0GfxxcNSgX1AyWRMA" TargetMode="External"/><Relationship Id="rId2468" Type="http://schemas.openxmlformats.org/officeDocument/2006/relationships/hyperlink" Target="https://drive.google.com/drive/u/0/folders/1209O2LCA1IJAL_9moB_-ukFpr4ZxKlVO" TargetMode="External"/><Relationship Id="rId2882" Type="http://schemas.openxmlformats.org/officeDocument/2006/relationships/hyperlink" Target="https://docs.google.com/spreadsheets/d/1-_wFrwaaO5VMd8CufB70jfayokz4v8rIZYuFeYmDo2U/edit" TargetMode="External"/><Relationship Id="rId3519" Type="http://schemas.openxmlformats.org/officeDocument/2006/relationships/hyperlink" Target="https://docs.google.com/spreadsheets/d/1araIWejcg2ho4Cg5omC68KUFFPIA9zku3QZcudN1FM0/edit?gid=2146481338" TargetMode="External"/><Relationship Id="rId3933" Type="http://schemas.openxmlformats.org/officeDocument/2006/relationships/hyperlink" Target="https://docs.google.com/spreadsheets/d/1iMtk54zuVmIsNSRloLl7t4MAGJP9u6gn-FHon4Vul1I/edit?gid=0" TargetMode="External"/><Relationship Id="rId854" Type="http://schemas.openxmlformats.org/officeDocument/2006/relationships/hyperlink" Target="https://docs.google.com/spreadsheets/d/1wba0DBny0rNygdGQv87KVHLyiIyQo9R25sj7ISlFN7k/edit" TargetMode="External"/><Relationship Id="rId1484" Type="http://schemas.openxmlformats.org/officeDocument/2006/relationships/hyperlink" Target="https://drive.google.com/drive/u/0/folders/1DwyNm3FSY-kRZzAMlDYKFuPvdz7i5up5" TargetMode="External"/><Relationship Id="rId2535" Type="http://schemas.openxmlformats.org/officeDocument/2006/relationships/hyperlink" Target="https://docs.google.com/spreadsheets/d/1KmfXaYNxTvOqlFm0awngGgwSbAkphKf3/edit" TargetMode="External"/><Relationship Id="rId507" Type="http://schemas.openxmlformats.org/officeDocument/2006/relationships/hyperlink" Target="https://drive.google.com/drive/folders/1ilGZ0Cdb0zNLZBJJd4QTDPw9m5QVTBmx" TargetMode="External"/><Relationship Id="rId921" Type="http://schemas.openxmlformats.org/officeDocument/2006/relationships/hyperlink" Target="https://drive.google.com/drive/folders/16TmW-B1Ia1RK2GrkYxjq7-etWAwDFwGA" TargetMode="External"/><Relationship Id="rId1137" Type="http://schemas.openxmlformats.org/officeDocument/2006/relationships/hyperlink" Target="https://drive.google.com/drive/folders/1tbge1aXQtHLuAdhrf5Z_jTMMOobADXnf" TargetMode="External"/><Relationship Id="rId1551" Type="http://schemas.openxmlformats.org/officeDocument/2006/relationships/hyperlink" Target="https://cmckfcvietnam.sharepoint.com/:f:/s/KFC-SHARE-EXTERNAL-MKT-SHARE-EXTERNAL/EvCmKMbA-2lNvlyBTcO4zF4BjU65upcLzOflCMCeTpNemw?e=qd70O9" TargetMode="External"/><Relationship Id="rId2602" Type="http://schemas.openxmlformats.org/officeDocument/2006/relationships/hyperlink" Target="https://drive.google.com/drive/u/0/folders/1g2du5U4TB2ZcxThpvkQRR75ZsdtOlesv" TargetMode="External"/><Relationship Id="rId5758" Type="http://schemas.openxmlformats.org/officeDocument/2006/relationships/hyperlink" Target="https://docs.google.com/spreadsheets/d/1fwXMO7sVsX5UKli_NAdA3TZL8R_5X7LjGgmtEFI1LRk/edit?pli=1&amp;gid=1513371664" TargetMode="External"/><Relationship Id="rId1204" Type="http://schemas.openxmlformats.org/officeDocument/2006/relationships/hyperlink" Target="https://drive.google.com/drive/u/0/folders/1blVHTkAFhHi7ZtnwkwqadEyrUpBjGh3f" TargetMode="External"/><Relationship Id="rId4774" Type="http://schemas.openxmlformats.org/officeDocument/2006/relationships/hyperlink" Target="https://docs.google.com/spreadsheets/d/1zI7opnezH1R9bmxFuaY_4-4KzV1BCN2dcfS8Q_Ljcr4/edit?usp=sharing" TargetMode="External"/><Relationship Id="rId5825" Type="http://schemas.openxmlformats.org/officeDocument/2006/relationships/hyperlink" Target="https://docs.google.com/spreadsheets/d/1ISJZMXejQ5KPm9udklklGDj1ByPeYSfREf6U74Tgk7s/edit?gid=989130246" TargetMode="External"/><Relationship Id="rId3376" Type="http://schemas.openxmlformats.org/officeDocument/2006/relationships/hyperlink" Target="https://drive.google.com/drive/u/0/folders/1V26sZpZqKq2ULiYl8UkUqnWxNC9yDAkx" TargetMode="External"/><Relationship Id="rId4427" Type="http://schemas.openxmlformats.org/officeDocument/2006/relationships/hyperlink" Target="https://drive.google.com/drive/folders/1kwWJ77VlNrZkYj7wZNHXCVF4FcCDWSbp?usp=drive_link" TargetMode="External"/><Relationship Id="rId297" Type="http://schemas.openxmlformats.org/officeDocument/2006/relationships/hyperlink" Target="https://drive.google.com/drive/folders/1NxjFiJl8Un4YylroKA787cCFdP4NH7wd" TargetMode="External"/><Relationship Id="rId2392" Type="http://schemas.openxmlformats.org/officeDocument/2006/relationships/hyperlink" Target="https://drive.google.com/drive/folders/1nYVYInTz7oSsADF4g1Y-wvT5rlQYQhkI?usp=drive_link" TargetMode="External"/><Relationship Id="rId3029" Type="http://schemas.openxmlformats.org/officeDocument/2006/relationships/hyperlink" Target="https://drive.google.com/file/d/1kU_pNLCgJaY9md2K3Aj--j2XjwNsJ1kF/view?usp=sharing" TargetMode="External"/><Relationship Id="rId3790" Type="http://schemas.openxmlformats.org/officeDocument/2006/relationships/hyperlink" Target="https://drive.google.com/drive/folders/14W-QQZ7jbmVbV_Jgabr0ob_H5pfoxqPR" TargetMode="External"/><Relationship Id="rId4841" Type="http://schemas.openxmlformats.org/officeDocument/2006/relationships/hyperlink" Target="https://drive.google.com/drive/folders/1S8HTLFBMujqWyFJCRuHh1T5mnYgS-6-B" TargetMode="External"/><Relationship Id="rId364" Type="http://schemas.openxmlformats.org/officeDocument/2006/relationships/hyperlink" Target="https://docs.google.com/spreadsheets/d/1s8D-PPVf-4iH2AXNN6x4ECkKABbUyNrMGFnwf30cyLs/edit?gid=1513785312" TargetMode="External"/><Relationship Id="rId2045" Type="http://schemas.openxmlformats.org/officeDocument/2006/relationships/hyperlink" Target="https://drive.google.com/drive/folders/1LXn8HhaDRvWFvGUbZ62BtbOAldgKzD0I" TargetMode="External"/><Relationship Id="rId3443" Type="http://schemas.openxmlformats.org/officeDocument/2006/relationships/hyperlink" Target="https://docs.google.com/spreadsheets/d/1KdLUxhWn7-Q6DeRcy9gd36ucP-oJ4UTFeQVmcPt6sXg/edit?gid=0" TargetMode="External"/><Relationship Id="rId3510" Type="http://schemas.openxmlformats.org/officeDocument/2006/relationships/hyperlink" Target="https://drive.google.com/drive/folders/1JkGHLZxUMlmfrPvCTGHuU5QcrhNh9cI6?usp=sharing" TargetMode="External"/><Relationship Id="rId431" Type="http://schemas.openxmlformats.org/officeDocument/2006/relationships/hyperlink" Target="https://drive.google.com/drive/folders/1QVa56E8kKntZEevlqjQ6QGwIImK4p43y" TargetMode="External"/><Relationship Id="rId1061" Type="http://schemas.openxmlformats.org/officeDocument/2006/relationships/hyperlink" Target="https://docs.google.com/spreadsheets/d/12SOThLnUzQ118JhTsOaqvhyCDKYhfrhGQby4BibqtLg/edit?gid=907500859" TargetMode="External"/><Relationship Id="rId2112" Type="http://schemas.openxmlformats.org/officeDocument/2006/relationships/hyperlink" Target="https://docs.google.com/spreadsheets/d/1v-VOk9jEoQ8q98sN0Eiy-f8odAhvkEb3FzMR_IA8nGM/edit?gid=1560921495" TargetMode="External"/><Relationship Id="rId5268" Type="http://schemas.openxmlformats.org/officeDocument/2006/relationships/hyperlink" Target="https://drive.google.com/drive/u/0/folders/1msZ5V9yMaepFlqgLZNlq4N9CvS-tdDdN" TargetMode="External"/><Relationship Id="rId5682" Type="http://schemas.openxmlformats.org/officeDocument/2006/relationships/hyperlink" Target="https://docs.google.com/spreadsheets/d/1fwXMO7sVsX5UKli_NAdA3TZL8R_5X7LjGgmtEFI1LRk/edit?pli=1&amp;gid=1529868658" TargetMode="External"/><Relationship Id="rId6319" Type="http://schemas.openxmlformats.org/officeDocument/2006/relationships/hyperlink" Target="https://drive.google.com/drive/u/0/folders/11oXH-rUfhCPmkgFOmrIgpUrcQVnfeIPv" TargetMode="External"/><Relationship Id="rId1878" Type="http://schemas.openxmlformats.org/officeDocument/2006/relationships/hyperlink" Target="https://docs.google.com/spreadsheets/d/1s8D-PPVf-4iH2AXNN6x4ECkKABbUyNrMGFnwf30cyLs/edit?gid=1513785312" TargetMode="External"/><Relationship Id="rId2929" Type="http://schemas.openxmlformats.org/officeDocument/2006/relationships/hyperlink" Target="https://drive.google.com/drive/folders/1KxLnlHLKGN4I8H5s-ZKmP_F3sfRsS5a3" TargetMode="External"/><Relationship Id="rId4284" Type="http://schemas.openxmlformats.org/officeDocument/2006/relationships/hyperlink" Target="https://drive.google.com/drive/u/0/folders/1VCU9q3AJ3JzIeAmJcC4_Bk2DXvbgBvU4" TargetMode="External"/><Relationship Id="rId5335" Type="http://schemas.openxmlformats.org/officeDocument/2006/relationships/hyperlink" Target="https://docs.google.com/spreadsheets/d/1vIyV5nTnjhQgdc2a6SajM7dp2H4eL3Sf4K675HHeYoI/edit?gid=1579647152" TargetMode="External"/><Relationship Id="rId4351" Type="http://schemas.openxmlformats.org/officeDocument/2006/relationships/hyperlink" Target="https://docs.google.com/spreadsheets/d/1Gkqvkh-uV9bo_TAYYPphI4SL1SrZy71IfnGgrpXNWH8/edit?gid=826533442" TargetMode="External"/><Relationship Id="rId5402" Type="http://schemas.openxmlformats.org/officeDocument/2006/relationships/hyperlink" Target="https://drive.google.com/drive/folders/1ocFHbrwfS94efw9K94lSZebjsLEERcQp" TargetMode="External"/><Relationship Id="rId1945" Type="http://schemas.openxmlformats.org/officeDocument/2006/relationships/hyperlink" Target="https://docs.google.com/spreadsheets/d/10YyGpQz0D_L8HZ70peC4yV0VJk51JcwPEPqW-yxPFNs/edit?gid=0" TargetMode="External"/><Relationship Id="rId4004" Type="http://schemas.openxmlformats.org/officeDocument/2006/relationships/hyperlink" Target="https://docs.google.com/spreadsheets/d/1Gkqvkh-uV9bo_TAYYPphI4SL1SrZy71IfnGgrpXNWH8/edit?gid=826533442" TargetMode="External"/><Relationship Id="rId3020" Type="http://schemas.openxmlformats.org/officeDocument/2006/relationships/hyperlink" Target="https://drive.google.com/drive/folders/1HFqa3Vi-JxMqioRdHJgdtJAeQiN1viKG" TargetMode="External"/><Relationship Id="rId6176" Type="http://schemas.openxmlformats.org/officeDocument/2006/relationships/hyperlink" Target="https://docs.google.com/spreadsheets/d/1JKsjegE0AxZ9KvFp_mFhi2B8SlQjg9pcqZB3S7RcRQI/edit?gid=0" TargetMode="External"/><Relationship Id="rId2786" Type="http://schemas.openxmlformats.org/officeDocument/2006/relationships/hyperlink" Target="https://docs.google.com/spreadsheets/d/1xsEviixVh1cinP-iUeRZUkT08nUuAClJ2ov-BedQSpw/edit?gid=887217737" TargetMode="External"/><Relationship Id="rId3837" Type="http://schemas.openxmlformats.org/officeDocument/2006/relationships/hyperlink" Target="https://docs.google.com/spreadsheets/d/1MJASlDC1YeX6sgEtzykzTSpTN1Q3FS6_/edit?gid=140450245" TargetMode="External"/><Relationship Id="rId5192" Type="http://schemas.openxmlformats.org/officeDocument/2006/relationships/hyperlink" Target="https://docs.google.com/spreadsheets/d/1zI7opnezH1R9bmxFuaY_4-4KzV1BCN2dcfS8Q_Ljcr4/edit?usp=sharing" TargetMode="External"/><Relationship Id="rId6243" Type="http://schemas.openxmlformats.org/officeDocument/2006/relationships/hyperlink" Target="https://drive.google.com/drive/folders/1Gh8EymckPv6MceM7men-eOtpw10k9K5M" TargetMode="External"/><Relationship Id="rId758" Type="http://schemas.openxmlformats.org/officeDocument/2006/relationships/hyperlink" Target="https://drive.google.com/drive/folders/1aqYY1ioyyTkiSBjpliBcY3m7AoUC8paP" TargetMode="External"/><Relationship Id="rId1388" Type="http://schemas.openxmlformats.org/officeDocument/2006/relationships/hyperlink" Target="https://drive.google.com/drive/u/0/folders/16DX-W7CyjNf3EvguevoC3kWbfKkVbGyN" TargetMode="External"/><Relationship Id="rId2439" Type="http://schemas.openxmlformats.org/officeDocument/2006/relationships/hyperlink" Target="https://docs.google.com/spreadsheets/d/1vIyV5nTnjhQgdc2a6SajM7dp2H4eL3Sf4K675HHeYoI/edit?gid=1579647152" TargetMode="External"/><Relationship Id="rId2853" Type="http://schemas.openxmlformats.org/officeDocument/2006/relationships/hyperlink" Target="https://docs.google.com/spreadsheets/d/1HKfoMfmwHoV2GmaxJ9o24CmrZaDShdvn_OuH-9c_YeM/edit" TargetMode="External"/><Relationship Id="rId3904" Type="http://schemas.openxmlformats.org/officeDocument/2006/relationships/hyperlink" Target="https://docs.google.com/spreadsheets/d/1aJCEBkz0W7RO1jbZtQxVGaEfNhxJv4c6rTyF20VK6c8/edit?gid=1877503813" TargetMode="External"/><Relationship Id="rId6310" Type="http://schemas.openxmlformats.org/officeDocument/2006/relationships/hyperlink" Target="https://drive.google.com/drive/folders/1--hLiGBacyhkRGkfsWvW1_4p06SRn-sf" TargetMode="External"/><Relationship Id="rId94" Type="http://schemas.openxmlformats.org/officeDocument/2006/relationships/hyperlink" Target="https://docs.google.com/spreadsheets/d/1he6KxzPEPZaO8Qo5fnnVUrYtixpokKlG7UlOzjQ6988/edit?gid=1481340089" TargetMode="External"/><Relationship Id="rId825" Type="http://schemas.openxmlformats.org/officeDocument/2006/relationships/hyperlink" Target="https://drive.google.com/drive/folders/10br0rYqeBI3tH3FpeyYwQBSxIR4k7JXF" TargetMode="External"/><Relationship Id="rId1455" Type="http://schemas.openxmlformats.org/officeDocument/2006/relationships/hyperlink" Target="https://drive.google.com/drive/u/0/folders/1gcdC1PC46IXLDme9cIlC__WVPSpvqqTQ" TargetMode="External"/><Relationship Id="rId2506" Type="http://schemas.openxmlformats.org/officeDocument/2006/relationships/hyperlink" Target="https://docs.google.com/spreadsheets/d/1ISJZMXejQ5KPm9udklklGDj1ByPeYSfREf6U74Tgk7s/edit?gid=989130246" TargetMode="External"/><Relationship Id="rId1108" Type="http://schemas.openxmlformats.org/officeDocument/2006/relationships/hyperlink" Target="https://drive.google.com/drive/u/0/folders/10lx5NqwBEyrU6FbDdHHrimJkRd1OO8kq" TargetMode="External"/><Relationship Id="rId2920" Type="http://schemas.openxmlformats.org/officeDocument/2006/relationships/hyperlink" Target="https://drive.google.com/drive/folders/11xCDdktJePmHY9M9EEILMsj-VvE3L6rh" TargetMode="External"/><Relationship Id="rId4678" Type="http://schemas.openxmlformats.org/officeDocument/2006/relationships/hyperlink" Target="https://docs.google.com/spreadsheets/d/1TAW5TsL9SK2bKbJ0VHYaLa5zDQcyzqOtizUIPehNQG8/edit?gid=0" TargetMode="External"/><Relationship Id="rId1522" Type="http://schemas.openxmlformats.org/officeDocument/2006/relationships/hyperlink" Target="https://shopee.vn/m/SHF-SPF" TargetMode="External"/><Relationship Id="rId5729" Type="http://schemas.openxmlformats.org/officeDocument/2006/relationships/hyperlink" Target="https://drive.google.com/drive/u/0/folders/1DLQUykKE-FUA4zQ8DyezrI4urR80nX7z" TargetMode="External"/><Relationship Id="rId3694" Type="http://schemas.openxmlformats.org/officeDocument/2006/relationships/hyperlink" Target="https://docs.google.com/spreadsheets/d/1Cfq8nnEuh5mv5yI1xFUY0oveeEpgtmS9lhYYq5Fe_FE/edit?usp=sharing" TargetMode="External"/><Relationship Id="rId4745" Type="http://schemas.openxmlformats.org/officeDocument/2006/relationships/hyperlink" Target="https://drive.google.com/drive/folders/1aJHOo5tbWP0qwi7SKY2GgZw4husxsjWz" TargetMode="External"/><Relationship Id="rId2296" Type="http://schemas.openxmlformats.org/officeDocument/2006/relationships/hyperlink" Target="https://drive.google.com/drive/u/0/folders/1XkKlxBjd0TTs9uLlH-lNucMU28SKYMD1" TargetMode="External"/><Relationship Id="rId3347" Type="http://schemas.openxmlformats.org/officeDocument/2006/relationships/hyperlink" Target="https://docs.google.com/spreadsheets/d/1xsEviixVh1cinP-iUeRZUkT08nUuAClJ2ov-BedQSpw/edit?gid=887217737" TargetMode="External"/><Relationship Id="rId3761" Type="http://schemas.openxmlformats.org/officeDocument/2006/relationships/hyperlink" Target="https://drive.google.com/drive/u/0/folders/1R5XhL72UJYoepm6KF_mWGV_URgEzln7y" TargetMode="External"/><Relationship Id="rId4812" Type="http://schemas.openxmlformats.org/officeDocument/2006/relationships/hyperlink" Target="https://docs.google.com/spreadsheets/d/1EjVpc4jtVJzu-gDSSwRSmyQ7EQaN5dgJjppAJyMlcy8/edit?gid=626831234" TargetMode="External"/><Relationship Id="rId268" Type="http://schemas.openxmlformats.org/officeDocument/2006/relationships/hyperlink" Target="https://docs.google.com/spreadsheets/d/1Wf-xibkNBYTHTGTDoXy8ZpHMWWFWjZkQkN_h-PhYPsE/edit?gid=1593213333" TargetMode="External"/><Relationship Id="rId682" Type="http://schemas.openxmlformats.org/officeDocument/2006/relationships/hyperlink" Target="https://drive.google.com/drive/u/0/folders/1lUIlluNjU3Ka8La54n9oW0gaQrha0UC1" TargetMode="External"/><Relationship Id="rId2363" Type="http://schemas.openxmlformats.org/officeDocument/2006/relationships/hyperlink" Target="https://drive.google.com/drive/u/0/folders/1FjBm8pSIBqz_01-Iep1HFFlSLpuY_OCW" TargetMode="External"/><Relationship Id="rId3414" Type="http://schemas.openxmlformats.org/officeDocument/2006/relationships/hyperlink" Target="https://docs.google.com/spreadsheets/d/1v-VOk9jEoQ8q98sN0Eiy-f8odAhvkEb3FzMR_IA8nGM/edit?gid=1560921495" TargetMode="External"/><Relationship Id="rId335" Type="http://schemas.openxmlformats.org/officeDocument/2006/relationships/hyperlink" Target="https://docs.google.com/spreadsheets/d/1Wf-xibkNBYTHTGTDoXy8ZpHMWWFWjZkQkN_h-PhYPsE/edit?gid=1593213333" TargetMode="External"/><Relationship Id="rId2016" Type="http://schemas.openxmlformats.org/officeDocument/2006/relationships/hyperlink" Target="https://drive.google.com/drive/folders/1xU8H2XRYB3HRVV6Kca0KcsPZPsJKUkuQ?usp=drive_link" TargetMode="External"/><Relationship Id="rId2430" Type="http://schemas.openxmlformats.org/officeDocument/2006/relationships/hyperlink" Target="https://drive.google.com/drive/u/0/folders/1735_grMJcpBWkG6HJlaavy4DiV6MwRLz" TargetMode="External"/><Relationship Id="rId5586" Type="http://schemas.openxmlformats.org/officeDocument/2006/relationships/hyperlink" Target="https://drive.google.com/drive/u/0/folders/11RnuohacMPmpJYwRmC1FzzQDhGy6SbgV" TargetMode="External"/><Relationship Id="rId402" Type="http://schemas.openxmlformats.org/officeDocument/2006/relationships/hyperlink" Target="https://docs.google.com/spreadsheets/d/1A_55z6aeI0KydfEEDmoF9gQtZptOvKm8vdwGmYuCo_0/edit?gid=0" TargetMode="External"/><Relationship Id="rId1032" Type="http://schemas.openxmlformats.org/officeDocument/2006/relationships/hyperlink" Target="https://drive.google.com/drive/u/0/folders/1WsriF0ThRIPDdpNP52H2DwROcDIHguTg" TargetMode="External"/><Relationship Id="rId4188" Type="http://schemas.openxmlformats.org/officeDocument/2006/relationships/hyperlink" Target="https://drive.google.com/drive/u/0/folders/1ZHBJ8f7co_wPs-vecWb2fBdfGsK2Ndzb" TargetMode="External"/><Relationship Id="rId5239" Type="http://schemas.openxmlformats.org/officeDocument/2006/relationships/hyperlink" Target="https://drive.google.com/drive/folders/12H-RYUZQgXEjWLWtBhcgTSzSi0-veQyi" TargetMode="External"/><Relationship Id="rId4255" Type="http://schemas.openxmlformats.org/officeDocument/2006/relationships/hyperlink" Target="https://docs.google.com/spreadsheets/d/1-vwhQd6LlryTsONeQxcGhIllCjnf-5Cd/edit?gid=1033238192&amp;urp=gmail_link" TargetMode="External"/><Relationship Id="rId5306" Type="http://schemas.openxmlformats.org/officeDocument/2006/relationships/hyperlink" Target="https://drive.google.com/drive/u/0/folders/137Bn4kzVI5Oj5j-e-VyXw5RUa1UHm5lX" TargetMode="External"/><Relationship Id="rId5653" Type="http://schemas.openxmlformats.org/officeDocument/2006/relationships/hyperlink" Target="https://drive.google.com/drive/folders/1Z4zIESDcZaeYmm45q7dCe8pTfqYqQQpD" TargetMode="External"/><Relationship Id="rId1849" Type="http://schemas.openxmlformats.org/officeDocument/2006/relationships/hyperlink" Target="https://docs.google.com/spreadsheets/d/10YyGpQz0D_L8HZ70peC4yV0VJk51JcwPEPqW-yxPFNs/edit?gid=910411518" TargetMode="External"/><Relationship Id="rId5720" Type="http://schemas.openxmlformats.org/officeDocument/2006/relationships/hyperlink" Target="https://docs.google.com/spreadsheets/d/1vIyV5nTnjhQgdc2a6SajM7dp2H4eL3Sf4K675HHeYoI/edit?gid=542315914" TargetMode="External"/><Relationship Id="rId192" Type="http://schemas.openxmlformats.org/officeDocument/2006/relationships/hyperlink" Target="https://drive.google.com/drive/folders/1_WF2KYVsjdOtSgueYNPhTS0OHXPqesgd" TargetMode="External"/><Relationship Id="rId1916" Type="http://schemas.openxmlformats.org/officeDocument/2006/relationships/hyperlink" Target="https://docs.google.com/spreadsheets/d/1OMofijeoR53EWDc109ohXV434fe2c-PIscMTWB60wSg/edit?gid=1463714887" TargetMode="External"/><Relationship Id="rId3271" Type="http://schemas.openxmlformats.org/officeDocument/2006/relationships/hyperlink" Target="https://docs.google.com/spreadsheets/d/1fwXMO7sVsX5UKli_NAdA3TZL8R_5X7LjGgmtEFI1LRk/edit?gid=1727368483" TargetMode="External"/><Relationship Id="rId4322" Type="http://schemas.openxmlformats.org/officeDocument/2006/relationships/hyperlink" Target="https://shopee.vn/TrumDealLenLive2109" TargetMode="External"/><Relationship Id="rId5096" Type="http://schemas.openxmlformats.org/officeDocument/2006/relationships/hyperlink" Target="https://drive.google.com/drive/u/0/folders/1-M7Sj3ROS_lDkM9a4SOdQU7fLc6cIqtd" TargetMode="External"/><Relationship Id="rId6147" Type="http://schemas.openxmlformats.org/officeDocument/2006/relationships/hyperlink" Target="https://shopee.vn/m/TPBJCBCASHBACK-SPF" TargetMode="External"/><Relationship Id="rId5163" Type="http://schemas.openxmlformats.org/officeDocument/2006/relationships/hyperlink" Target="https://docs.google.com/spreadsheets/d/1SpTAZfPnhoulb5kemB5xnn_ZUdBowHUUux2uosNOuSk/edit?gid=1460264289" TargetMode="External"/><Relationship Id="rId6214" Type="http://schemas.openxmlformats.org/officeDocument/2006/relationships/hyperlink" Target="https://drive.google.com/drive/u/0/folders/1YT74w6beN6qT6yDzRo2xIErEIDxZNnFd" TargetMode="External"/><Relationship Id="rId729" Type="http://schemas.openxmlformats.org/officeDocument/2006/relationships/hyperlink" Target="https://docs.google.com/spreadsheets/d/1ag4aDIrdvTYssjZhDXaDa2LlUkdZ_uFywJdg2KjNAEI/edit?usp=sharing" TargetMode="External"/><Relationship Id="rId1359" Type="http://schemas.openxmlformats.org/officeDocument/2006/relationships/hyperlink" Target="https://docs.google.com/spreadsheets/d/10YyGpQz0D_L8HZ70peC4yV0VJk51JcwPEPqW-yxPFNs/edit?gid=0" TargetMode="External"/><Relationship Id="rId2757" Type="http://schemas.openxmlformats.org/officeDocument/2006/relationships/hyperlink" Target="https://drive.google.com/drive/u/0/folders/15AqkPggY4j_vHjSH_tWYfVDoivoOHX0_" TargetMode="External"/><Relationship Id="rId3808" Type="http://schemas.openxmlformats.org/officeDocument/2006/relationships/hyperlink" Target="https://drive.google.com/drive/u/0/folders/1JkFBaqkAGjux7voGCopxAO9t-pnp5FMM" TargetMode="External"/><Relationship Id="rId5230" Type="http://schemas.openxmlformats.org/officeDocument/2006/relationships/hyperlink" Target="https://docs.google.com/spreadsheets/d/1s8D-PPVf-4iH2AXNN6x4ECkKABbUyNrMGFnwf30cyLs/edit?gid=1513785312" TargetMode="External"/><Relationship Id="rId1773" Type="http://schemas.openxmlformats.org/officeDocument/2006/relationships/hyperlink" Target="https://drive.google.com/drive/u/0/folders/1I5aH8oYvQx0L0pi6q9_zBtEkaM-vX2yZ" TargetMode="External"/><Relationship Id="rId2824" Type="http://schemas.openxmlformats.org/officeDocument/2006/relationships/hyperlink" Target="https://drive.google.com/drive/u/0/folders/1IbpwPen7Ucjwf68MtFIpsrsEcRRE2A20" TargetMode="External"/><Relationship Id="rId65" Type="http://schemas.openxmlformats.org/officeDocument/2006/relationships/hyperlink" Target="https://drive.google.com/drive/u/0/folders/1MaHtUKKJiX9gurLdKioQ5w5JRjKJX-Wu" TargetMode="External"/><Relationship Id="rId1426" Type="http://schemas.openxmlformats.org/officeDocument/2006/relationships/hyperlink" Target="https://drive.google.com/drive/u/0/folders/1qwCjqOOK72NKynD7YWxFdhLlvSDy6sk8" TargetMode="External"/><Relationship Id="rId1840" Type="http://schemas.openxmlformats.org/officeDocument/2006/relationships/hyperlink" Target="https://drive.google.com/drive/u/0/folders/16ZdYftdX3dW2WDEhL2Y3URRfzeQzv9Zu" TargetMode="External"/><Relationship Id="rId4996" Type="http://schemas.openxmlformats.org/officeDocument/2006/relationships/hyperlink" Target="https://drive.google.com/drive/u/0/folders/1MDz9OHnXKyAmSLf2J2dFY6FmEqZoCp87" TargetMode="External"/><Relationship Id="rId3598" Type="http://schemas.openxmlformats.org/officeDocument/2006/relationships/hyperlink" Target="https://docs.google.com/spreadsheets/d/1KdLUxhWn7-Q6DeRcy9gd36ucP-oJ4UTFeQVmcPt6sXg/edit?gid=0" TargetMode="External"/><Relationship Id="rId4649" Type="http://schemas.openxmlformats.org/officeDocument/2006/relationships/hyperlink" Target="https://docs.google.com/spreadsheets/d/1fwXMO7sVsX5UKli_NAdA3TZL8R_5X7LjGgmtEFI1LRk/edit?gid=1038086124" TargetMode="External"/><Relationship Id="rId3665" Type="http://schemas.openxmlformats.org/officeDocument/2006/relationships/hyperlink" Target="https://drive.google.com/drive/folders/1KxLnlHLKGN4I8H5s-ZKmP_F3sfRsS5a3" TargetMode="External"/><Relationship Id="rId4716" Type="http://schemas.openxmlformats.org/officeDocument/2006/relationships/hyperlink" Target="https://drive.google.com/drive/folders/1lVkvDQUsM_6vmegzHCr-mc0wNzUv6XDa" TargetMode="External"/><Relationship Id="rId6071" Type="http://schemas.openxmlformats.org/officeDocument/2006/relationships/hyperlink" Target="https://docs.google.com/spreadsheets/d/1Sjh8KIbAaYzhCdo1MyF7Qy378Pal_Z9Mv-UG8qC4yDc/edit?gid=1006399393" TargetMode="External"/><Relationship Id="rId586" Type="http://schemas.openxmlformats.org/officeDocument/2006/relationships/hyperlink" Target="https://docs.google.com/spreadsheets/d/1hH2wOMnX04Ofy2zaIB_BxzgG3Ficv5hRMZADqiYVuXg/edit" TargetMode="External"/><Relationship Id="rId2267" Type="http://schemas.openxmlformats.org/officeDocument/2006/relationships/hyperlink" Target="https://drive.google.com/drive/folders/1I1hnDVYsjnw5t1E1AnwvW1YjYlKiWtd8" TargetMode="External"/><Relationship Id="rId2681" Type="http://schemas.openxmlformats.org/officeDocument/2006/relationships/hyperlink" Target="https://drive.google.com/drive/folders/15RnP1MRSouC1ZgRJhebyMpP1nN0qdPcp?usp=sharing" TargetMode="External"/><Relationship Id="rId3318" Type="http://schemas.openxmlformats.org/officeDocument/2006/relationships/hyperlink" Target="https://drive.google.com/drive/folders/114IX2_D1kCM5umSLHwIJNV2lLFr5rVSo" TargetMode="External"/><Relationship Id="rId239" Type="http://schemas.openxmlformats.org/officeDocument/2006/relationships/hyperlink" Target="https://docs.google.com/spreadsheets/d/1KmfXaYNxTvOqlFm0awngGgwSbAkphKf3/edit" TargetMode="External"/><Relationship Id="rId653" Type="http://schemas.openxmlformats.org/officeDocument/2006/relationships/hyperlink" Target="https://cmckfcvietnam.sharepoint.com/:f:/s/KFC-SHARE-EXTERNAL-MKT-SHARE-EXTERNAL/EvCmKMbA-2lNvlyBTcO4zF4BjU65upcLzOflCMCeTpNemw?e=qd70O9" TargetMode="External"/><Relationship Id="rId1283" Type="http://schemas.openxmlformats.org/officeDocument/2006/relationships/hyperlink" Target="https://docs.google.com/spreadsheets/d/1OMofijeoR53EWDc109ohXV434fe2c-PIscMTWB60wSg/edit?gid=1665461299" TargetMode="External"/><Relationship Id="rId2334" Type="http://schemas.openxmlformats.org/officeDocument/2006/relationships/hyperlink" Target="https://docs.google.com/spreadsheets/d/1xvfgBHdySyJfYR7pIAs1ab2xZjGdGWlo/edit?gid=896267482" TargetMode="External"/><Relationship Id="rId3732" Type="http://schemas.openxmlformats.org/officeDocument/2006/relationships/hyperlink" Target="https://docs.google.com/spreadsheets/d/1Wf-xibkNBYTHTGTDoXy8ZpHMWWFWjZkQkN_h-PhYPsE/edit?gid=1593213333" TargetMode="External"/><Relationship Id="rId306" Type="http://schemas.openxmlformats.org/officeDocument/2006/relationships/hyperlink" Target="https://docs.google.com/spreadsheets/d/12XJjT4XPIdgFM2Lszlxs10v9nW30XM6zr_JULMH1TTU/edit?gid=0" TargetMode="External"/><Relationship Id="rId720" Type="http://schemas.openxmlformats.org/officeDocument/2006/relationships/hyperlink" Target="https://docs.google.com/spreadsheets/d/1VziQGpuL5y1ccL7ZNTlMLOYnqvmTnXTjbWKQNPRrkI4/edit?usp=sharing" TargetMode="External"/><Relationship Id="rId1350" Type="http://schemas.openxmlformats.org/officeDocument/2006/relationships/hyperlink" Target="https://drive.google.com/drive/folders/1AVdmU9PPq4PRWqFq2mj10p2h_QwDoA37" TargetMode="External"/><Relationship Id="rId2401" Type="http://schemas.openxmlformats.org/officeDocument/2006/relationships/hyperlink" Target="https://docs.google.com/spreadsheets/d/1wba0DBny0rNygdGQv87KVHLyiIyQo9R25sj7ISlFN7k/edit" TargetMode="External"/><Relationship Id="rId4159" Type="http://schemas.openxmlformats.org/officeDocument/2006/relationships/hyperlink" Target="https://docs.google.com/spreadsheets/d/1BOQfqkVFuxa4EAeIqikLNGVs0M3v_AGu998ko9SsEeo/edit?gid=1593232131" TargetMode="External"/><Relationship Id="rId5557" Type="http://schemas.openxmlformats.org/officeDocument/2006/relationships/hyperlink" Target="https://docs.google.com/spreadsheets/d/1fwXMO7sVsX5UKli_NAdA3TZL8R_5X7LjGgmtEFI1LRk/edit?pli=1&amp;gid=1529868658" TargetMode="External"/><Relationship Id="rId5971" Type="http://schemas.openxmlformats.org/officeDocument/2006/relationships/hyperlink" Target="https://drive.google.com/drive/u/0/folders/11kLZAwm7VOe1aRH5JT2a8U4XYl-GvCJe" TargetMode="External"/><Relationship Id="rId1003" Type="http://schemas.openxmlformats.org/officeDocument/2006/relationships/hyperlink" Target="https://drive.google.com/drive/folders/1yX5Uw4eh7EBpd-eW7SPfAt04tqorAC2L?usp=drive_link" TargetMode="External"/><Relationship Id="rId4573" Type="http://schemas.openxmlformats.org/officeDocument/2006/relationships/hyperlink" Target="https://drive.google.com/drive/folders/1JdJKLuf3QTLQ2w7lrVgYDoP80hUqQB_N" TargetMode="External"/><Relationship Id="rId5624" Type="http://schemas.openxmlformats.org/officeDocument/2006/relationships/hyperlink" Target="https://docs.google.com/spreadsheets/d/1wRE5Hukkz4bDAQ7o_veKaWEMtEM6XZ176ohh8_GoRds/edit?gid=0" TargetMode="External"/><Relationship Id="rId3175" Type="http://schemas.openxmlformats.org/officeDocument/2006/relationships/hyperlink" Target="https://docs.google.com/spreadsheets/d/1OMofijeoR53EWDc109ohXV434fe2c-PIscMTWB60wSg/edit?gid=1381600522" TargetMode="External"/><Relationship Id="rId4226" Type="http://schemas.openxmlformats.org/officeDocument/2006/relationships/hyperlink" Target="https://docs.google.com/spreadsheets/d/1fwXMO7sVsX5UKli_NAdA3TZL8R_5X7LjGgmtEFI1LRk/edit?gid=874734074" TargetMode="External"/><Relationship Id="rId4640" Type="http://schemas.openxmlformats.org/officeDocument/2006/relationships/hyperlink" Target="https://drive.google.com/drive/folders/1EDz_NmYb60f9hVe9PbfCy1f8IIW_D65t?usp=drive_link" TargetMode="External"/><Relationship Id="rId2191" Type="http://schemas.openxmlformats.org/officeDocument/2006/relationships/hyperlink" Target="https://docs.google.com/spreadsheets/d/1JKsjegE0AxZ9KvFp_mFhi2B8SlQjg9pcqZB3S7RcRQI/edit?gid=0" TargetMode="External"/><Relationship Id="rId3242" Type="http://schemas.openxmlformats.org/officeDocument/2006/relationships/hyperlink" Target="https://docs.google.com/spreadsheets/d/1KmfXaYNxTvOqlFm0awngGgwSbAkphKf3/edit" TargetMode="External"/><Relationship Id="rId6398" Type="http://schemas.openxmlformats.org/officeDocument/2006/relationships/hyperlink" Target="https://drive.google.com/drive/u/0/folders/1uk4EpS56JfY1QfOVUgmeclEKJpL0KO8m" TargetMode="External"/><Relationship Id="rId163" Type="http://schemas.openxmlformats.org/officeDocument/2006/relationships/hyperlink" Target="https://shopee.vn/m/HOMECREDIT-SP" TargetMode="External"/><Relationship Id="rId230" Type="http://schemas.openxmlformats.org/officeDocument/2006/relationships/hyperlink" Target="https://drive.google.com/drive/u/0/folders/1be21cgP5CnwmnNPGA4bW6hchGl5jxCz9" TargetMode="External"/><Relationship Id="rId5067" Type="http://schemas.openxmlformats.org/officeDocument/2006/relationships/hyperlink" Target="https://drive.google.com/drive/u/0/folders/1IxFpQzqAcxriQUht5wRr_NO-5eUtZOdd" TargetMode="External"/><Relationship Id="rId6118" Type="http://schemas.openxmlformats.org/officeDocument/2006/relationships/hyperlink" Target="https://docs.google.com/spreadsheets/d/1fwXMO7sVsX5UKli_NAdA3TZL8R_5X7LjGgmtEFI1LRk/edit?gid=1780830772" TargetMode="External"/><Relationship Id="rId4083" Type="http://schemas.openxmlformats.org/officeDocument/2006/relationships/hyperlink" Target="https://drive.google.com/drive/u/0/folders/1kFPyzGJ0pkhFvD2JGGAtvPbuIONLXgbb" TargetMode="External"/><Relationship Id="rId5481" Type="http://schemas.openxmlformats.org/officeDocument/2006/relationships/hyperlink" Target="https://drive.google.com/drive/folders/1t4Shu17EpTneJ9d5frWFcY-U-cT76LXq" TargetMode="External"/><Relationship Id="rId1677" Type="http://schemas.openxmlformats.org/officeDocument/2006/relationships/hyperlink" Target="https://drive.google.com/drive/folders/1YGDBdAexA2eUspcxCM1KLSkxnyhUvDhv?usp=sharing" TargetMode="External"/><Relationship Id="rId2728" Type="http://schemas.openxmlformats.org/officeDocument/2006/relationships/hyperlink" Target="https://drive.google.com/drive/folders/11P7cY7GYQS0du5oWOrEGCgT30B9vFT7_" TargetMode="External"/><Relationship Id="rId5134" Type="http://schemas.openxmlformats.org/officeDocument/2006/relationships/hyperlink" Target="https://drive.google.com/drive/folders/1fFNO44TiMtfvLMU0GG68rWlsz58eEAVJ?usp=drive_link" TargetMode="External"/><Relationship Id="rId1744" Type="http://schemas.openxmlformats.org/officeDocument/2006/relationships/hyperlink" Target="https://docs.google.com/spreadsheets/d/1xvfgBHdySyJfYR7pIAs1ab2xZjGdGWlo/edit?gid=1773673233" TargetMode="External"/><Relationship Id="rId4150" Type="http://schemas.openxmlformats.org/officeDocument/2006/relationships/hyperlink" Target="https://docs.google.com/spreadsheets/d/1araIWejcg2ho4Cg5omC68KUFFPIA9zku3QZcudN1FM0/edit?gid=629079951" TargetMode="External"/><Relationship Id="rId5201" Type="http://schemas.openxmlformats.org/officeDocument/2006/relationships/hyperlink" Target="https://drive.google.com/file/d/1LwmlGAkUXPqYKXZKePo7poEE71hHFPR9/view?usp=sharing" TargetMode="External"/><Relationship Id="rId36" Type="http://schemas.openxmlformats.org/officeDocument/2006/relationships/hyperlink" Target="https://drive.google.com/drive/folders/1xqLuraC4g4t9UjHVC83JAbBTH6nQLWxe" TargetMode="External"/><Relationship Id="rId4967" Type="http://schemas.openxmlformats.org/officeDocument/2006/relationships/hyperlink" Target="https://docs.google.com/spreadsheets/d/1xvfgBHdySyJfYR7pIAs1ab2xZjGdGWlo/edit?gid=896267482" TargetMode="External"/><Relationship Id="rId1811" Type="http://schemas.openxmlformats.org/officeDocument/2006/relationships/hyperlink" Target="https://drive.google.com/drive/folders/1eJEMHUTlUsBzOXDxDASYiP6W48FwpjEt" TargetMode="External"/><Relationship Id="rId3569" Type="http://schemas.openxmlformats.org/officeDocument/2006/relationships/hyperlink" Target="https://drive.google.com/drive/u/0/folders/1KeflsVj2ZAvXUjRzniP4TLrnYC93qiUo" TargetMode="External"/><Relationship Id="rId3983" Type="http://schemas.openxmlformats.org/officeDocument/2006/relationships/hyperlink" Target="https://docs.google.com/spreadsheets/d/1p59_OCU0y33MmHtXsQ_rzx7VmwvFvdhvTuQDiR28r9g/edit?gid=0" TargetMode="External"/><Relationship Id="rId6042" Type="http://schemas.openxmlformats.org/officeDocument/2006/relationships/hyperlink" Target="https://drive.google.com/drive/folders/1hhKYoIMs_JHk5SjXuEUk6sSE21odd4Qw?usp=sharing" TargetMode="External"/><Relationship Id="rId1187" Type="http://schemas.openxmlformats.org/officeDocument/2006/relationships/hyperlink" Target="https://docs.google.com/spreadsheets/d/1vIyV5nTnjhQgdc2a6SajM7dp2H4eL3Sf4K675HHeYoI/edit?gid=37557742" TargetMode="External"/><Relationship Id="rId2585" Type="http://schemas.openxmlformats.org/officeDocument/2006/relationships/hyperlink" Target="https://drive.google.com/drive/folders/1R43SvxBwe5mMUDCdyc-6jCkhhB6ptQpv?usp=drive_link" TargetMode="External"/><Relationship Id="rId3636" Type="http://schemas.openxmlformats.org/officeDocument/2006/relationships/hyperlink" Target="https://docs.google.com/spreadsheets/d/1aJCEBkz0W7RO1jbZtQxVGaEfNhxJv4c6rTyF20VK6c8/edit?gid=1546187897" TargetMode="External"/><Relationship Id="rId557" Type="http://schemas.openxmlformats.org/officeDocument/2006/relationships/hyperlink" Target="https://docs.google.com/spreadsheets/d/1he6KxzPEPZaO8Qo5fnnVUrYtixpokKlG7UlOzjQ6988/edit?gid=1481340089" TargetMode="External"/><Relationship Id="rId971" Type="http://schemas.openxmlformats.org/officeDocument/2006/relationships/hyperlink" Target="https://docs.google.com/spreadsheets/d/1fwXMO7sVsX5UKli_NAdA3TZL8R_5X7LjGgmtEFI1LRk/edit?pli=1&amp;gid=293709000" TargetMode="External"/><Relationship Id="rId2238" Type="http://schemas.openxmlformats.org/officeDocument/2006/relationships/hyperlink" Target="https://drive.google.com/drive/u/0/folders/1KE2ifjMg3tTfgF8NKEmb5hTD0Z4IJcod" TargetMode="External"/><Relationship Id="rId2652" Type="http://schemas.openxmlformats.org/officeDocument/2006/relationships/hyperlink" Target="https://drive.google.com/drive/u/0/folders/1wlCUMqSF8L9QFTsaZS1vIxwpoy48qaey" TargetMode="External"/><Relationship Id="rId3703" Type="http://schemas.openxmlformats.org/officeDocument/2006/relationships/hyperlink" Target="https://docs.google.com/spreadsheets/d/1fwXMO7sVsX5UKli_NAdA3TZL8R_5X7LjGgmtEFI1LRk/edit?gid=1057150100" TargetMode="External"/><Relationship Id="rId624" Type="http://schemas.openxmlformats.org/officeDocument/2006/relationships/hyperlink" Target="https://shopee.vn/m/HDSAISON-Food-SPF" TargetMode="External"/><Relationship Id="rId1254" Type="http://schemas.openxmlformats.org/officeDocument/2006/relationships/hyperlink" Target="https://docs.google.com/spreadsheets/d/1aJCEBkz0W7RO1jbZtQxVGaEfNhxJv4c6rTyF20VK6c8/edit?gid=1877503813" TargetMode="External"/><Relationship Id="rId2305" Type="http://schemas.openxmlformats.org/officeDocument/2006/relationships/hyperlink" Target="https://docs.google.com/spreadsheets/d/1OMofijeoR53EWDc109ohXV434fe2c-PIscMTWB60wSg/edit?gid=1665461299" TargetMode="External"/><Relationship Id="rId5875" Type="http://schemas.openxmlformats.org/officeDocument/2006/relationships/hyperlink" Target="https://drive.google.com/drive/u/0/folders/1nlDBbfxrdX6-zm0gRubasFJ05bi-wc8P" TargetMode="External"/><Relationship Id="rId1321" Type="http://schemas.openxmlformats.org/officeDocument/2006/relationships/hyperlink" Target="https://docs.google.com/spreadsheets/d/1euYQp41NIB_2slpqUCv3Z1w09uwEDu-KfSVn_xAISmg/edit?gid=457247645" TargetMode="External"/><Relationship Id="rId4477" Type="http://schemas.openxmlformats.org/officeDocument/2006/relationships/hyperlink" Target="https://docs.google.com/spreadsheets/d/1xvfgBHdySyJfYR7pIAs1ab2xZjGdGWlo/edit?gid=1773673233" TargetMode="External"/><Relationship Id="rId4891" Type="http://schemas.openxmlformats.org/officeDocument/2006/relationships/hyperlink" Target="https://drive.google.com/drive/u/0/folders/15HrtrD63eiADr0cn6cRTAKIIbnkcCoH0" TargetMode="External"/><Relationship Id="rId5528" Type="http://schemas.openxmlformats.org/officeDocument/2006/relationships/hyperlink" Target="https://docs.google.com/spreadsheets/d/1vIyV5nTnjhQgdc2a6SajM7dp2H4eL3Sf4K675HHeYoI/edit?gid=969927828" TargetMode="External"/><Relationship Id="rId3079" Type="http://schemas.openxmlformats.org/officeDocument/2006/relationships/hyperlink" Target="https://docs.google.com/spreadsheets/d/1KdLUxhWn7-Q6DeRcy9gd36ucP-oJ4UTFeQVmcPt6sXg/edit?gid=0" TargetMode="External"/><Relationship Id="rId3493" Type="http://schemas.openxmlformats.org/officeDocument/2006/relationships/hyperlink" Target="https://drive.google.com/drive/folders/1ZRCt12kAohiMkkcGEd8e6kC6T_Z7LGRd?usp=drive_link" TargetMode="External"/><Relationship Id="rId4544" Type="http://schemas.openxmlformats.org/officeDocument/2006/relationships/hyperlink" Target="https://drive.google.com/drive/folders/1tV6HVtRnxGy-TtScoMDRoU012Ohswm4Y?usp=sharing" TargetMode="External"/><Relationship Id="rId5942" Type="http://schemas.openxmlformats.org/officeDocument/2006/relationships/hyperlink" Target="https://drive.google.com/drive/u/0/folders/1hfnUDNjq__KliL9uDpQRXKTNBPiCjjPf" TargetMode="External"/><Relationship Id="rId2095" Type="http://schemas.openxmlformats.org/officeDocument/2006/relationships/hyperlink" Target="https://drive.google.com/drive/u/0/folders/1sU0Mblaf_nyThnOk5ueCkMDbjbDJESfW" TargetMode="External"/><Relationship Id="rId3146" Type="http://schemas.openxmlformats.org/officeDocument/2006/relationships/hyperlink" Target="https://drive.google.com/file/d/1DqdSWBZZ7tInI8kfFA7rk-wSTDsfCecs/view?usp=sharing" TargetMode="External"/><Relationship Id="rId481" Type="http://schemas.openxmlformats.org/officeDocument/2006/relationships/hyperlink" Target="https://docs.google.com/spreadsheets/d/13DSAdEwsjM-jCwhee5dyXf8F7xgB8smN/edit?gid=756341924" TargetMode="External"/><Relationship Id="rId2162" Type="http://schemas.openxmlformats.org/officeDocument/2006/relationships/hyperlink" Target="https://drive.google.com/drive/folders/1T3VwZ8j1hk5UUeH3oUP1BuAmMk4P2g_e" TargetMode="External"/><Relationship Id="rId3560" Type="http://schemas.openxmlformats.org/officeDocument/2006/relationships/hyperlink" Target="https://docs.google.com/spreadsheets/d/1hH2wOMnX04Ofy2zaIB_BxzgG3Ficv5hRMZADqiYVuXg/edit" TargetMode="External"/><Relationship Id="rId4611" Type="http://schemas.openxmlformats.org/officeDocument/2006/relationships/hyperlink" Target="https://docs.google.com/spreadsheets/d/1araIWejcg2ho4Cg5omC68KUFFPIA9zku3QZcudN1FM0/edit?gid=2146481338" TargetMode="External"/><Relationship Id="rId6369" Type="http://schemas.openxmlformats.org/officeDocument/2006/relationships/hyperlink" Target="https://docs.google.com/spreadsheets/d/1aJCEBkz0W7RO1jbZtQxVGaEfNhxJv4c6rTyF20VK6c8/edit?gid=1546187897" TargetMode="External"/><Relationship Id="rId134" Type="http://schemas.openxmlformats.org/officeDocument/2006/relationships/hyperlink" Target="https://drive.google.com/drive/u/0/folders/1bUZCkEo0M7E1n4MGzLFoKis2dcBrMWzm" TargetMode="External"/><Relationship Id="rId3213" Type="http://schemas.openxmlformats.org/officeDocument/2006/relationships/hyperlink" Target="https://drive.google.com/drive/folders/1xmUP70mWOjkjppKWEI9ua6I4l-0Kdvri?usp=sharing" TargetMode="External"/><Relationship Id="rId2979" Type="http://schemas.openxmlformats.org/officeDocument/2006/relationships/hyperlink" Target="https://drive.google.com/drive/u/0/folders/1YbDXTm6n4oPwvaYhVYLryLy2ODFOkLdl" TargetMode="External"/><Relationship Id="rId5385" Type="http://schemas.openxmlformats.org/officeDocument/2006/relationships/hyperlink" Target="https://drive.google.com/drive/folders/1B3A3fvkuFHb2wpqxw-nx4U-4o55sHvca?usp=drive_link" TargetMode="External"/><Relationship Id="rId201" Type="http://schemas.openxmlformats.org/officeDocument/2006/relationships/hyperlink" Target="https://docs.google.com/spreadsheets/d/1JKsjegE0AxZ9KvFp_mFhi2B8SlQjg9pcqZB3S7RcRQI/edit?gid=0" TargetMode="External"/><Relationship Id="rId1995" Type="http://schemas.openxmlformats.org/officeDocument/2006/relationships/hyperlink" Target="https://drive.google.com/drive/folders/1onWJHXuQuixbHYflv7DZEBcf681gXD6O?usp=drive_link" TargetMode="External"/><Relationship Id="rId5038" Type="http://schemas.openxmlformats.org/officeDocument/2006/relationships/hyperlink" Target="https://docs.google.com/spreadsheets/d/1Gkqvkh-uV9bo_TAYYPphI4SL1SrZy71IfnGgrpXNWH8/edit?gid=1522222575" TargetMode="External"/><Relationship Id="rId5452" Type="http://schemas.openxmlformats.org/officeDocument/2006/relationships/hyperlink" Target="https://docs.google.com/spreadsheets/d/1he6KxzPEPZaO8Qo5fnnVUrYtixpokKlG7UlOzjQ6988/edit?gid=1481340089" TargetMode="External"/><Relationship Id="rId1648" Type="http://schemas.openxmlformats.org/officeDocument/2006/relationships/hyperlink" Target="https://drive.google.com/drive/u/0/folders/1pqIQU5pfbjuPl8N51Swe8mVQ8o9w4wUk" TargetMode="External"/><Relationship Id="rId4054" Type="http://schemas.openxmlformats.org/officeDocument/2006/relationships/hyperlink" Target="https://drive.google.com/drive/folders/1LG_mmantVrOkffuV98sGYpot-aytzZt-" TargetMode="External"/><Relationship Id="rId5105" Type="http://schemas.openxmlformats.org/officeDocument/2006/relationships/hyperlink" Target="https://docs.google.com/spreadsheets/d/1wRE5Hukkz4bDAQ7o_veKaWEMtEM6XZ176ohh8_GoRds/edit?gid=0" TargetMode="External"/><Relationship Id="rId3070" Type="http://schemas.openxmlformats.org/officeDocument/2006/relationships/hyperlink" Target="https://drive.google.com/drive/u/0/folders/1HOw1n3wuBn_5kpDE_QPP1zxhHsBi82LD" TargetMode="External"/><Relationship Id="rId4121" Type="http://schemas.openxmlformats.org/officeDocument/2006/relationships/hyperlink" Target="https://drive.google.com/drive/u/0/folders/1HG6kWxUX8uYfkkvmZ8x-4Stl_mIIjY9D" TargetMode="External"/><Relationship Id="rId1715" Type="http://schemas.openxmlformats.org/officeDocument/2006/relationships/hyperlink" Target="https://drive.google.com/drive/u/0/folders/1J8wSwiXamiogcATumXFKGDjRFHKWN2qM" TargetMode="External"/><Relationship Id="rId6293" Type="http://schemas.openxmlformats.org/officeDocument/2006/relationships/hyperlink" Target="https://docs.google.com/spreadsheets/d/1ISJZMXejQ5KPm9udklklGDj1ByPeYSfREf6U74Tgk7s/edit?gid=989130246" TargetMode="External"/><Relationship Id="rId3887" Type="http://schemas.openxmlformats.org/officeDocument/2006/relationships/hyperlink" Target="https://drive.google.com/drive/folders/1fw0RfXkoYfO-LF6nGy6JvMR9KnsUmhDC?usp=sharing" TargetMode="External"/><Relationship Id="rId4938" Type="http://schemas.openxmlformats.org/officeDocument/2006/relationships/hyperlink" Target="https://docs.google.com/spreadsheets/d/1-vwhQd6LlryTsONeQxcGhIllCjnf-5Cd/edit?gid=1033238192&amp;urp=gmail_link" TargetMode="External"/><Relationship Id="rId2489" Type="http://schemas.openxmlformats.org/officeDocument/2006/relationships/hyperlink" Target="https://docs.google.com/spreadsheets/d/11Kvcc0doxO3a-YvK2epR6j0n6-nAXFmqUI-5CdGfR6E/edit?gid=669628510" TargetMode="External"/><Relationship Id="rId3954" Type="http://schemas.openxmlformats.org/officeDocument/2006/relationships/hyperlink" Target="https://docs.google.com/spreadsheets/d/1fwXMO7sVsX5UKli_NAdA3TZL8R_5X7LjGgmtEFI1LRk/edit?gid=474432751" TargetMode="External"/><Relationship Id="rId6360" Type="http://schemas.openxmlformats.org/officeDocument/2006/relationships/hyperlink" Target="https://docs.google.com/spreadsheets/d/1RwJlZzYteFzU7F__rsAF3Zcq9x4AkBr-c6LYQKWd-dQ/edit?usp=sharing" TargetMode="External"/><Relationship Id="rId875" Type="http://schemas.openxmlformats.org/officeDocument/2006/relationships/hyperlink" Target="https://drive.google.com/drive/u/0/folders/1Hb3IyAZcyi2YDonS7POsiQb--IcAqoZ3" TargetMode="External"/><Relationship Id="rId2556" Type="http://schemas.openxmlformats.org/officeDocument/2006/relationships/hyperlink" Target="https://drive.google.com/drive/folders/1Ie28yY6ZRerN7bfE8LsdSYI6KyRD7qrw" TargetMode="External"/><Relationship Id="rId2970" Type="http://schemas.openxmlformats.org/officeDocument/2006/relationships/hyperlink" Target="https://drive.google.com/drive/u/0/folders/1xouXQ9a9_MiQ9W1-6CkyL3uB4QshYIBi" TargetMode="External"/><Relationship Id="rId3607" Type="http://schemas.openxmlformats.org/officeDocument/2006/relationships/hyperlink" Target="https://docs.google.com/presentation/d/1DL0d5Hx96q5wugSYuYKfrwSCkkdG-8Iy/edit?slide=id.gf2148db8b6_1_608" TargetMode="External"/><Relationship Id="rId6013" Type="http://schemas.openxmlformats.org/officeDocument/2006/relationships/hyperlink" Target="https://drive.google.com/drive/u/0/folders/1NmnDbXODu8zx2rMz3ntRJ8ieOx6d6l1E" TargetMode="External"/><Relationship Id="rId528" Type="http://schemas.openxmlformats.org/officeDocument/2006/relationships/hyperlink" Target="https://cmckfcvietnam.sharepoint.com/:f:/s/KFC-SHARE-EXTERNAL-MKT-SHARE-EXTERNAL/EvCmKMbA-2lNvlyBTcO4zF4BjU65upcLzOflCMCeTpNemw?e=qd70O9" TargetMode="External"/><Relationship Id="rId942" Type="http://schemas.openxmlformats.org/officeDocument/2006/relationships/hyperlink" Target="https://drive.google.com/drive/u/0/folders/17-YR1IPzbyffoLEEL_qk1ph7AN99tVSI" TargetMode="External"/><Relationship Id="rId1158" Type="http://schemas.openxmlformats.org/officeDocument/2006/relationships/hyperlink" Target="https://docs.google.com/spreadsheets/d/1SpTAZfPnhoulb5kemB5xnn_ZUdBowHUUux2uosNOuSk/edit?gid=1460264289" TargetMode="External"/><Relationship Id="rId1572" Type="http://schemas.openxmlformats.org/officeDocument/2006/relationships/hyperlink" Target="https://docs.google.com/spreadsheets/d/1v-VOk9jEoQ8q98sN0Eiy-f8odAhvkEb3FzMR_IA8nGM/edit?gid=1560921495" TargetMode="External"/><Relationship Id="rId2209" Type="http://schemas.openxmlformats.org/officeDocument/2006/relationships/hyperlink" Target="https://docs.google.com/spreadsheets/d/1araIWejcg2ho4Cg5omC68KUFFPIA9zku3QZcudN1FM0/edit?gid=1281614813" TargetMode="External"/><Relationship Id="rId2623" Type="http://schemas.openxmlformats.org/officeDocument/2006/relationships/hyperlink" Target="https://drive.google.com/drive/u/0/folders/1923CwMZTe-cFC9g-EMU8_bs8GJWJ6s9S" TargetMode="External"/><Relationship Id="rId5779" Type="http://schemas.openxmlformats.org/officeDocument/2006/relationships/hyperlink" Target="https://docs.google.com/spreadsheets/d/1Gkqvkh-uV9bo_TAYYPphI4SL1SrZy71IfnGgrpXNWH8/edit?gid=826533442" TargetMode="External"/><Relationship Id="rId1225" Type="http://schemas.openxmlformats.org/officeDocument/2006/relationships/hyperlink" Target="https://docs.google.com/spreadsheets/d/1-_wFrwaaO5VMd8CufB70jfayokz4v8rIZYuFeYmDo2U/edit" TargetMode="External"/><Relationship Id="rId3397" Type="http://schemas.openxmlformats.org/officeDocument/2006/relationships/hyperlink" Target="https://drive.google.com/drive/u/0/folders/1sbPEvS0wXWe9fFa7MDLpiafOIAcCQlNt" TargetMode="External"/><Relationship Id="rId4795" Type="http://schemas.openxmlformats.org/officeDocument/2006/relationships/hyperlink" Target="https://drive.google.com/drive/folders/1B3A3fvkuFHb2wpqxw-nx4U-4o55sHvca?usp=drive_link" TargetMode="External"/><Relationship Id="rId5846" Type="http://schemas.openxmlformats.org/officeDocument/2006/relationships/hyperlink" Target="https://drive.google.com/drive/folders/1DP908sv-KP6YTyFO9hTE4uLoVBPWyFYa" TargetMode="External"/><Relationship Id="rId4448" Type="http://schemas.openxmlformats.org/officeDocument/2006/relationships/hyperlink" Target="https://docs.google.com/presentation/d/1oi_KfYRKWeI5aa-FzRbkI-oF55GuajBv/edit?slide=id.p7" TargetMode="External"/><Relationship Id="rId4862" Type="http://schemas.openxmlformats.org/officeDocument/2006/relationships/hyperlink" Target="https://shopee.vn/m/FECREDIT-SPF" TargetMode="External"/><Relationship Id="rId5913" Type="http://schemas.openxmlformats.org/officeDocument/2006/relationships/hyperlink" Target="https://drive.google.com/drive/u/0/folders/1WKfLQsZe35IAU2BW22dMUcM16rklk8kW" TargetMode="External"/><Relationship Id="rId3464" Type="http://schemas.openxmlformats.org/officeDocument/2006/relationships/hyperlink" Target="https://docs.google.com/spreadsheets/d/1fwXMO7sVsX5UKli_NAdA3TZL8R_5X7LjGgmtEFI1LRk/edit?gid=676263406" TargetMode="External"/><Relationship Id="rId4515" Type="http://schemas.openxmlformats.org/officeDocument/2006/relationships/hyperlink" Target="https://docs.google.com/spreadsheets/d/1s8D-PPVf-4iH2AXNN6x4ECkKABbUyNrMGFnwf30cyLs/edit?gid=1513785312" TargetMode="External"/><Relationship Id="rId385" Type="http://schemas.openxmlformats.org/officeDocument/2006/relationships/hyperlink" Target="https://docs.google.com/spreadsheets/d/1-_wFrwaaO5VMd8CufB70jfayokz4v8rIZYuFeYmDo2U/edit" TargetMode="External"/><Relationship Id="rId2066" Type="http://schemas.openxmlformats.org/officeDocument/2006/relationships/hyperlink" Target="https://drive.google.com/drive/u/0/folders/11pW-PxOcy4-xINuXhlNIu6BCzAlCWvOg" TargetMode="External"/><Relationship Id="rId2480" Type="http://schemas.openxmlformats.org/officeDocument/2006/relationships/hyperlink" Target="https://drive.google.com/drive/u/0/folders/1bsvK9mXKLquBfzILmx4NvhN0Kv8fx3sD" TargetMode="External"/><Relationship Id="rId3117" Type="http://schemas.openxmlformats.org/officeDocument/2006/relationships/hyperlink" Target="https://docs.google.com/spreadsheets/d/1EjVpc4jtVJzu-gDSSwRSmyQ7EQaN5dgJjppAJyMlcy8/edit?gid=807383617" TargetMode="External"/><Relationship Id="rId3531" Type="http://schemas.openxmlformats.org/officeDocument/2006/relationships/hyperlink" Target="https://drive.google.com/drive/u/0/folders/1sU0Mblaf_nyThnOk5ueCkMDbjbDJESfW" TargetMode="External"/><Relationship Id="rId452" Type="http://schemas.openxmlformats.org/officeDocument/2006/relationships/hyperlink" Target="https://docs.google.com/spreadsheets/d/1MJASlDC1YeX6sgEtzykzTSpTN1Q3FS6_/edit?gid=140450245" TargetMode="External"/><Relationship Id="rId1082" Type="http://schemas.openxmlformats.org/officeDocument/2006/relationships/hyperlink" Target="https://docs.google.com/spreadsheets/d/1zbSuutdyZoMCgGXjAGNlHlJDtZzKZOmOTDO9cmfdmB4/edit?usp=sharing" TargetMode="External"/><Relationship Id="rId2133" Type="http://schemas.openxmlformats.org/officeDocument/2006/relationships/hyperlink" Target="https://docs.google.com/spreadsheets/d/1iZ462UZ1ASN7DVNuFgACRk0g6TjxA-B9VdSFwA3I6tM/edit" TargetMode="External"/><Relationship Id="rId5289" Type="http://schemas.openxmlformats.org/officeDocument/2006/relationships/hyperlink" Target="https://drive.google.com/file/d/1HoHfNbgHs2JAzjOmM3pMSdIjhjgVTT4c/view?usp=sharing" TargetMode="External"/><Relationship Id="rId105" Type="http://schemas.openxmlformats.org/officeDocument/2006/relationships/hyperlink" Target="https://docs.google.com/spreadsheets/d/1ISJZMXejQ5KPm9udklklGDj1ByPeYSfREf6U74Tgk7s/edit" TargetMode="External"/><Relationship Id="rId2200" Type="http://schemas.openxmlformats.org/officeDocument/2006/relationships/hyperlink" Target="https://docs.google.com/spreadsheets/d/1NP59lUoneJS9Xyh5r9nBrmSZPDyjFcEx-IWo8bPgTPY/edit?gid=1252887099" TargetMode="External"/><Relationship Id="rId5356" Type="http://schemas.openxmlformats.org/officeDocument/2006/relationships/hyperlink" Target="https://drive.google.com/drive/u/0/folders/1bXp1plWfaJV1RZJjKSStYsuMS25wm91S" TargetMode="External"/><Relationship Id="rId6407" Type="http://schemas.openxmlformats.org/officeDocument/2006/relationships/hyperlink" Target="https://docs.google.com/spreadsheets/d/1vIyV5nTnjhQgdc2a6SajM7dp2H4eL3Sf4K675HHeYoI/edit?gid=1285079097" TargetMode="External"/><Relationship Id="rId1899" Type="http://schemas.openxmlformats.org/officeDocument/2006/relationships/hyperlink" Target="https://drive.google.com/drive/u/0/folders/1tx-PIS_Q1DRC6oyKHmwUjrsB0tWVAgkZ" TargetMode="External"/><Relationship Id="rId4372" Type="http://schemas.openxmlformats.org/officeDocument/2006/relationships/hyperlink" Target="https://docs.google.com/presentation/d/1eTXJNLcYj-wHeCce7ls7KQgxECjYeG6X/edit?slide=id.g367f7d87a9e_0_0" TargetMode="External"/><Relationship Id="rId5009" Type="http://schemas.openxmlformats.org/officeDocument/2006/relationships/hyperlink" Target="https://drive.google.com/drive/folders/1DFsvDuwMY3TmTnNlyVRUhakD8ZBXj1yJ?usp=drive_link" TargetMode="External"/><Relationship Id="rId5770" Type="http://schemas.openxmlformats.org/officeDocument/2006/relationships/hyperlink" Target="https://drive.google.com/drive/folders/1nYVYInTz7oSsADF4g1Y-wvT5rlQYQhkI" TargetMode="External"/><Relationship Id="rId1966" Type="http://schemas.openxmlformats.org/officeDocument/2006/relationships/hyperlink" Target="https://docs.google.com/spreadsheets/d/1vIyV5nTnjhQgdc2a6SajM7dp2H4eL3Sf4K675HHeYoI/edit?gid=1579647152" TargetMode="External"/><Relationship Id="rId4025" Type="http://schemas.openxmlformats.org/officeDocument/2006/relationships/hyperlink" Target="https://drive.google.com/drive/folders/1Hu3bltyLQGQQHPt88lXegipleeZmBMmY" TargetMode="External"/><Relationship Id="rId5423" Type="http://schemas.openxmlformats.org/officeDocument/2006/relationships/hyperlink" Target="https://drive.google.com/drive/u/0/folders/1LK0cZHKO8hEQxPE6w2jVnL19FFVFG_ga" TargetMode="External"/><Relationship Id="rId1619" Type="http://schemas.openxmlformats.org/officeDocument/2006/relationships/hyperlink" Target="https://drive.google.com/drive/u/0/folders/15PlBcrcjsQsZN23A-xae0z0laG9DMEiY" TargetMode="External"/><Relationship Id="rId3041" Type="http://schemas.openxmlformats.org/officeDocument/2006/relationships/hyperlink" Target="https://docs.google.com/spreadsheets/d/12SOThLnUzQ118JhTsOaqvhyCDKYhfrhGQby4BibqtLg/edit?gid=455722736" TargetMode="External"/><Relationship Id="rId6197" Type="http://schemas.openxmlformats.org/officeDocument/2006/relationships/hyperlink" Target="https://drive.google.com/drive/u/0/folders/1t0Rs7ZHuFje543_qt8hE3DwY8u98EOrG" TargetMode="External"/><Relationship Id="rId3858" Type="http://schemas.openxmlformats.org/officeDocument/2006/relationships/hyperlink" Target="https://docs.google.com/spreadsheets/d/1fwXMO7sVsX5UKli_NAdA3TZL8R_5X7LjGgmtEFI1LRk/edit?gid=884046663" TargetMode="External"/><Relationship Id="rId4909" Type="http://schemas.openxmlformats.org/officeDocument/2006/relationships/hyperlink" Target="https://docs.google.com/spreadsheets/d/1p59_OCU0y33MmHtXsQ_rzx7VmwvFvdhvTuQDiR28r9g/edit?gid=0" TargetMode="External"/><Relationship Id="rId6264" Type="http://schemas.openxmlformats.org/officeDocument/2006/relationships/hyperlink" Target="https://drive.google.com/drive/u/0/folders/10tdi-1u-RquDyHYpN9kqjXIyAEYOLmvT" TargetMode="External"/><Relationship Id="rId779" Type="http://schemas.openxmlformats.org/officeDocument/2006/relationships/hyperlink" Target="https://docs.google.com/spreadsheets/d/1OMofijeoR53EWDc109ohXV434fe2c-PIscMTWB60wSg/edit?gid=2093629669" TargetMode="External"/><Relationship Id="rId5280" Type="http://schemas.openxmlformats.org/officeDocument/2006/relationships/hyperlink" Target="https://drive.google.com/drive/u/0/folders/1ZEeDtMUkeCgSY-MKIQGdbVnfSir8W4hE" TargetMode="External"/><Relationship Id="rId6331" Type="http://schemas.openxmlformats.org/officeDocument/2006/relationships/hyperlink" Target="https://drive.google.com/drive/folders/1l5GqROUiZxg0Kwnk7V35zotK8d6eusaK" TargetMode="External"/><Relationship Id="rId1476" Type="http://schemas.openxmlformats.org/officeDocument/2006/relationships/hyperlink" Target="https://drive.google.com/drive/u/0/folders/1_0u9joiqU9cu9xt9dX9s3BCAJnPEHpi5" TargetMode="External"/><Relationship Id="rId2874" Type="http://schemas.openxmlformats.org/officeDocument/2006/relationships/hyperlink" Target="https://docs.google.com/spreadsheets/d/1kazFzFG4ZemGsqyWzZIhxfHY-XbptdcRFZlH67Tdy3Y/edit" TargetMode="External"/><Relationship Id="rId3925" Type="http://schemas.openxmlformats.org/officeDocument/2006/relationships/hyperlink" Target="https://drive.google.com/drive/u/0/folders/1LK0cZHKO8hEQxPE6w2jVnL19FFVFG_ga" TargetMode="External"/><Relationship Id="rId846" Type="http://schemas.openxmlformats.org/officeDocument/2006/relationships/hyperlink" Target="https://docs.google.com/spreadsheets/d/1fwXMO7sVsX5UKli_NAdA3TZL8R_5X7LjGgmtEFI1LRk/edit?pli=1&amp;gid=43778728" TargetMode="External"/><Relationship Id="rId1129" Type="http://schemas.openxmlformats.org/officeDocument/2006/relationships/hyperlink" Target="https://docs.google.com/spreadsheets/d/1aJCEBkz0W7RO1jbZtQxVGaEfNhxJv4c6rTyF20VK6c8/edit?gid=1546187897" TargetMode="External"/><Relationship Id="rId1890" Type="http://schemas.openxmlformats.org/officeDocument/2006/relationships/hyperlink" Target="https://docs.google.com/spreadsheets/d/10YyGpQz0D_L8HZ70peC4yV0VJk51JcwPEPqW-yxPFNs/edit?gid=0" TargetMode="External"/><Relationship Id="rId2527" Type="http://schemas.openxmlformats.org/officeDocument/2006/relationships/hyperlink" Target="https://docs.google.com/spreadsheets/d/1araIWejcg2ho4Cg5omC68KUFFPIA9zku3QZcudN1FM0/edit?gid=2146481338" TargetMode="External"/><Relationship Id="rId2941" Type="http://schemas.openxmlformats.org/officeDocument/2006/relationships/hyperlink" Target="https://shopee.vn/m/VTBJCB-June25-SPF" TargetMode="External"/><Relationship Id="rId5000" Type="http://schemas.openxmlformats.org/officeDocument/2006/relationships/hyperlink" Target="https://drive.google.com/drive/folders/1koUfZTgVq8VGPxXiTGHHJoNnaD1Ezd-U" TargetMode="External"/><Relationship Id="rId913" Type="http://schemas.openxmlformats.org/officeDocument/2006/relationships/hyperlink" Target="https://drive.google.com/drive/folders/1eJEMHUTlUsBzOXDxDASYiP6W48FwpjEt" TargetMode="External"/><Relationship Id="rId1543" Type="http://schemas.openxmlformats.org/officeDocument/2006/relationships/hyperlink" Target="https://docs.google.com/spreadsheets/d/1OMofijeoR53EWDc109ohXV434fe2c-PIscMTWB60wSg/edit?gid=1381600522" TargetMode="External"/><Relationship Id="rId4699" Type="http://schemas.openxmlformats.org/officeDocument/2006/relationships/hyperlink" Target="https://drive.google.com/drive/folders/1nrLMTp4zN0uxc10jOWbMW4gY_NQmE6uT" TargetMode="External"/><Relationship Id="rId1610" Type="http://schemas.openxmlformats.org/officeDocument/2006/relationships/hyperlink" Target="https://drive.google.com/drive/u/0/folders/17L5p-H6oJ6ipDMQAIBqfZC7e5sN5_Q0A" TargetMode="External"/><Relationship Id="rId4766" Type="http://schemas.openxmlformats.org/officeDocument/2006/relationships/hyperlink" Target="https://drive.google.com/drive/folders/1nYVYInTz7oSsADF4g1Y-wvT5rlQYQhkI" TargetMode="External"/><Relationship Id="rId5817" Type="http://schemas.openxmlformats.org/officeDocument/2006/relationships/hyperlink" Target="https://drive.google.com/drive/u/0/folders/1msZ5V9yMaepFlqgLZNlq4N9CvS-tdDdN" TargetMode="External"/><Relationship Id="rId3368" Type="http://schemas.openxmlformats.org/officeDocument/2006/relationships/hyperlink" Target="https://docs.google.com/spreadsheets/d/1Gkqvkh-uV9bo_TAYYPphI4SL1SrZy71IfnGgrpXNWH8/edit?gid=1137451622" TargetMode="External"/><Relationship Id="rId3782" Type="http://schemas.openxmlformats.org/officeDocument/2006/relationships/hyperlink" Target="https://drive.google.com/drive/folders/1mBGHZknyeTHt1T0lFJU-HP0SPHs5K2NM" TargetMode="External"/><Relationship Id="rId4419" Type="http://schemas.openxmlformats.org/officeDocument/2006/relationships/hyperlink" Target="https://drive.google.com/drive/u/0/folders/1VMOLnUhuyrVc6h5mYJUXyUrJtLnf9inu" TargetMode="External"/><Relationship Id="rId4833" Type="http://schemas.openxmlformats.org/officeDocument/2006/relationships/hyperlink" Target="https://drive.google.com/drive/folders/1bt__W3tGhqH5-Mxl1QON7grHcLHV9GmW?usp=sharing" TargetMode="External"/><Relationship Id="rId289" Type="http://schemas.openxmlformats.org/officeDocument/2006/relationships/hyperlink" Target="https://docs.google.com/spreadsheets/d/1Gkqvkh-uV9bo_TAYYPphI4SL1SrZy71IfnGgrpXNWH8/edit?gid=1137451622" TargetMode="External"/><Relationship Id="rId2384" Type="http://schemas.openxmlformats.org/officeDocument/2006/relationships/hyperlink" Target="https://drive.google.com/drive/u/0/folders/1eIglDbqspT8HD-qdG9Tctd1YuG0zI4yT" TargetMode="External"/><Relationship Id="rId3435" Type="http://schemas.openxmlformats.org/officeDocument/2006/relationships/hyperlink" Target="https://drive.google.com/drive/u/0/folders/11cRBwbkGAdcAgdR6NQjKdzll-e5qgPbV" TargetMode="External"/><Relationship Id="rId356" Type="http://schemas.openxmlformats.org/officeDocument/2006/relationships/hyperlink" Target="https://docs.google.com/spreadsheets/d/1BOQfqkVFuxa4EAeIqikLNGVs0M3v_AGu998ko9SsEeo/edit?gid=67427" TargetMode="External"/><Relationship Id="rId770" Type="http://schemas.openxmlformats.org/officeDocument/2006/relationships/hyperlink" Target="https://docs.google.com/spreadsheets/d/1HKfoMfmwHoV2GmaxJ9o24CmrZaDShdvn_OuH-9c_YeM/edit" TargetMode="External"/><Relationship Id="rId2037" Type="http://schemas.openxmlformats.org/officeDocument/2006/relationships/hyperlink" Target="https://shopee.vn/m/NCB-SPF" TargetMode="External"/><Relationship Id="rId2451" Type="http://schemas.openxmlformats.org/officeDocument/2006/relationships/hyperlink" Target="https://docs.google.com/spreadsheets/d/1-vwhQd6LlryTsONeQxcGhIllCjnf-5Cd/edit?gid=1033238192" TargetMode="External"/><Relationship Id="rId4900" Type="http://schemas.openxmlformats.org/officeDocument/2006/relationships/hyperlink" Target="https://docs.google.com/spreadsheets/d/1v-VOk9jEoQ8q98sN0Eiy-f8odAhvkEb3FzMR_IA8nGM/edit?gid=1560921495" TargetMode="External"/><Relationship Id="rId423" Type="http://schemas.openxmlformats.org/officeDocument/2006/relationships/hyperlink" Target="https://drive.google.com/drive/folders/16TmW-B1Ia1RK2GrkYxjq7-etWAwDFwGA" TargetMode="External"/><Relationship Id="rId1053" Type="http://schemas.openxmlformats.org/officeDocument/2006/relationships/hyperlink" Target="https://drive.google.com/drive/u/0/folders/1PbtCIWPLddBmfQlaMC6xXEQ7exbFrdPK" TargetMode="External"/><Relationship Id="rId2104" Type="http://schemas.openxmlformats.org/officeDocument/2006/relationships/hyperlink" Target="https://docs.google.com/spreadsheets/d/1p59_OCU0y33MmHtXsQ_rzx7VmwvFvdhvTuQDiR28r9g/edit?gid=0" TargetMode="External"/><Relationship Id="rId3502" Type="http://schemas.openxmlformats.org/officeDocument/2006/relationships/hyperlink" Target="https://drive.google.com/drive/u/0/folders/1Ez_l5-uux-Xg-ZuHCiJ5Eyfy6rDTxrGf" TargetMode="External"/><Relationship Id="rId5674" Type="http://schemas.openxmlformats.org/officeDocument/2006/relationships/hyperlink" Target="https://drive.google.com/drive/u/0/folders/1mf_9SV0NzAPOe-npeCAchQGP737Zh3XF" TargetMode="External"/><Relationship Id="rId1120" Type="http://schemas.openxmlformats.org/officeDocument/2006/relationships/hyperlink" Target="https://drive.google.com/drive/u/0/folders/16PbLOmr-bZhE2EKWClGfJZoW-Ol6KLEw" TargetMode="External"/><Relationship Id="rId4276" Type="http://schemas.openxmlformats.org/officeDocument/2006/relationships/hyperlink" Target="https://drive.google.com/drive/u/0/folders/1tk0cAqZxZpjZkr5I4wky3U_wPL0LKpch" TargetMode="External"/><Relationship Id="rId4483" Type="http://schemas.openxmlformats.org/officeDocument/2006/relationships/hyperlink" Target="https://docs.google.com/spreadsheets/d/1SpTAZfPnhoulb5kemB5xnn_ZUdBowHUUux2uosNOuSk/edit?gid=1460264289" TargetMode="External"/><Relationship Id="rId4690" Type="http://schemas.openxmlformats.org/officeDocument/2006/relationships/hyperlink" Target="https://docs.google.com/spreadsheets/d/1KdLUxhWn7-Q6DeRcy9gd36ucP-oJ4UTFeQVmcPt6sXg/edit?gid=0" TargetMode="External"/><Relationship Id="rId5327" Type="http://schemas.openxmlformats.org/officeDocument/2006/relationships/hyperlink" Target="https://docs.google.com/presentation/d/1TDm2c2E9xbcVO6OtUMaFyIdjsjkFo_VV/edit?slide=id.p1" TargetMode="External"/><Relationship Id="rId5534" Type="http://schemas.openxmlformats.org/officeDocument/2006/relationships/hyperlink" Target="https://docs.google.com/presentation/d/1LsRPxhi0HB-u9DoSfCeIuEyWmvhZfoAv/edit?slide=id.gf2148db8b6_1_608" TargetMode="External"/><Relationship Id="rId5741" Type="http://schemas.openxmlformats.org/officeDocument/2006/relationships/hyperlink" Target="https://drive.google.com/drive/u/0/folders/1mZj9Ywz-UkbrC3DJHuD9m1Q-EV_Eakx8" TargetMode="External"/><Relationship Id="rId1937" Type="http://schemas.openxmlformats.org/officeDocument/2006/relationships/hyperlink" Target="https://docs.google.com/spreadsheets/d/1-_wFrwaaO5VMd8CufB70jfayokz4v8rIZYuFeYmDo2U/edit" TargetMode="External"/><Relationship Id="rId3085" Type="http://schemas.openxmlformats.org/officeDocument/2006/relationships/hyperlink" Target="https://drive.google.com/drive/u/0/folders/1IaofQDCNDA-SfmF5LnRJzUTPYh4dI8rj" TargetMode="External"/><Relationship Id="rId3292" Type="http://schemas.openxmlformats.org/officeDocument/2006/relationships/hyperlink" Target="https://drive.google.com/drive/u/0/folders/1_iogyOeHWeEqxhTOa301F1ts8N16p_gA" TargetMode="External"/><Relationship Id="rId4136" Type="http://schemas.openxmlformats.org/officeDocument/2006/relationships/hyperlink" Target="https://drive.google.com/drive/u/0/folders/1HpFwzeBqLZkWZdVqw9EFTK1EBfjXlIlU" TargetMode="External"/><Relationship Id="rId4343" Type="http://schemas.openxmlformats.org/officeDocument/2006/relationships/hyperlink" Target="https://docs.google.com/spreadsheets/d/1s8D-PPVf-4iH2AXNN6x4ECkKABbUyNrMGFnwf30cyLs/edit?gid=1513785312" TargetMode="External"/><Relationship Id="rId4550" Type="http://schemas.openxmlformats.org/officeDocument/2006/relationships/hyperlink" Target="https://docs.google.com/spreadsheets/d/1Gkqvkh-uV9bo_TAYYPphI4SL1SrZy71IfnGgrpXNWH8/edit?gid=1300745950&amp;urp=gmail_link" TargetMode="External"/><Relationship Id="rId5601" Type="http://schemas.openxmlformats.org/officeDocument/2006/relationships/hyperlink" Target="https://drive.google.com/drive/folders/1ZX5c99wy2Zs4VCbKHT4LECC0AHD8wWin" TargetMode="External"/><Relationship Id="rId3152" Type="http://schemas.openxmlformats.org/officeDocument/2006/relationships/hyperlink" Target="https://docs.google.com/spreadsheets/d/1JKsjegE0AxZ9KvFp_mFhi2B8SlQjg9pcqZB3S7RcRQI/edit?gid=0" TargetMode="External"/><Relationship Id="rId4203" Type="http://schemas.openxmlformats.org/officeDocument/2006/relationships/hyperlink" Target="https://drive.google.com/drive/u/1/folders/1SkRRbE5rP9ZQDxsmhzgPD31255u93Ji1" TargetMode="External"/><Relationship Id="rId4410" Type="http://schemas.openxmlformats.org/officeDocument/2006/relationships/hyperlink" Target="https://drive.google.com/drive/u/0/folders/1LfteLA3-1lhXi24NkjCDY0CbIYZC25Jj" TargetMode="External"/><Relationship Id="rId280" Type="http://schemas.openxmlformats.org/officeDocument/2006/relationships/hyperlink" Target="https://docs.google.com/spreadsheets/d/1he6KxzPEPZaO8Qo5fnnVUrYtixpokKlG7UlOzjQ6988/edit?gid=1481340089" TargetMode="External"/><Relationship Id="rId3012" Type="http://schemas.openxmlformats.org/officeDocument/2006/relationships/hyperlink" Target="https://docs.google.com/spreadsheets/d/1aJCEBkz0W7RO1jbZtQxVGaEfNhxJv4c6rTyF20VK6c8/edit?gid=1546187897" TargetMode="External"/><Relationship Id="rId6168" Type="http://schemas.openxmlformats.org/officeDocument/2006/relationships/hyperlink" Target="https://drive.google.com/drive/u/0/folders/1U86DuAET4Lv99mPitPyi2yQW1jaK5f2M" TargetMode="External"/><Relationship Id="rId6375" Type="http://schemas.openxmlformats.org/officeDocument/2006/relationships/hyperlink" Target="https://drive.google.com/drive/folders/1zX4SSQMBEj9o0xkw386oAUKwcX_p_CGY" TargetMode="External"/><Relationship Id="rId140" Type="http://schemas.openxmlformats.org/officeDocument/2006/relationships/hyperlink" Target="https://docs.google.com/spreadsheets/d/1-EcoXATLQ5_Vul8QJfCf56fiKASkArV-s0mNdxeQQvA/edit?usp=sharing" TargetMode="External"/><Relationship Id="rId3969" Type="http://schemas.openxmlformats.org/officeDocument/2006/relationships/hyperlink" Target="https://docs.google.com/spreadsheets/d/1-vwhQd6LlryTsONeQxcGhIllCjnf-5Cd/edit?gid=1033238192" TargetMode="External"/><Relationship Id="rId5184" Type="http://schemas.openxmlformats.org/officeDocument/2006/relationships/hyperlink" Target="https://drive.google.com/drive/u/0/folders/1JzX89BHDNNEddS2h9Py4VtQ2kuMY4vU8" TargetMode="External"/><Relationship Id="rId5391" Type="http://schemas.openxmlformats.org/officeDocument/2006/relationships/hyperlink" Target="https://drive.google.com/drive/u/0/folders/1oKzruYPbCddostiuAWRwvht6najdFpud" TargetMode="External"/><Relationship Id="rId6028" Type="http://schemas.openxmlformats.org/officeDocument/2006/relationships/hyperlink" Target="https://drive.google.com/drive/u/0/folders/1WOcW3id59bQCZ6jGKwTyq9vSNzoXJ4pm" TargetMode="External"/><Relationship Id="rId6235" Type="http://schemas.openxmlformats.org/officeDocument/2006/relationships/hyperlink" Target="https://drive.google.com/drive/folders/1HI4GUPAcOCIoCyQM5E5uu2td0HhVoT4U" TargetMode="External"/><Relationship Id="rId6" Type="http://schemas.openxmlformats.org/officeDocument/2006/relationships/hyperlink" Target="https://docs.google.com/spreadsheets/d/1fwXMO7sVsX5UKli_NAdA3TZL8R_5X7LjGgmtEFI1LRk/edit?pli=1&amp;gid=962781602" TargetMode="External"/><Relationship Id="rId2778" Type="http://schemas.openxmlformats.org/officeDocument/2006/relationships/hyperlink" Target="https://docs.google.com/spreadsheets/d/1BOQfqkVFuxa4EAeIqikLNGVs0M3v_AGu998ko9SsEeo/edit?gid=67427" TargetMode="External"/><Relationship Id="rId2985" Type="http://schemas.openxmlformats.org/officeDocument/2006/relationships/hyperlink" Target="https://docs.google.com/spreadsheets/d/1araIWejcg2ho4Cg5omC68KUFFPIA9zku3QZcudN1FM0/edit?gid=68139129" TargetMode="External"/><Relationship Id="rId3829" Type="http://schemas.openxmlformats.org/officeDocument/2006/relationships/hyperlink" Target="https://docs.google.com/spreadsheets/d/1SpTAZfPnhoulb5kemB5xnn_ZUdBowHUUux2uosNOuSk/edit?gid=1460264289" TargetMode="External"/><Relationship Id="rId5044" Type="http://schemas.openxmlformats.org/officeDocument/2006/relationships/hyperlink" Target="https://docs.google.com/spreadsheets/d/1DIS4gtFnI2c4uNSc3yM2FjCPuM_osCHDRa89CexB4RU/edit?gid=0" TargetMode="External"/><Relationship Id="rId957" Type="http://schemas.openxmlformats.org/officeDocument/2006/relationships/hyperlink" Target="https://drive.google.com/drive/folders/1Ogo2qaCUTOi7yI4RJfaXmGP9ayy5QG2F?usp=sharing" TargetMode="External"/><Relationship Id="rId1587" Type="http://schemas.openxmlformats.org/officeDocument/2006/relationships/hyperlink" Target="https://drive.google.com/drive/u/0/folders/1iGrMx-OuZTFCBQSzbnEgvm3nr4fTYeh6" TargetMode="External"/><Relationship Id="rId1794" Type="http://schemas.openxmlformats.org/officeDocument/2006/relationships/hyperlink" Target="https://docs.google.com/spreadsheets/d/1-vwhQd6LlryTsONeQxcGhIllCjnf-5Cd/edit?gid=1033238192" TargetMode="External"/><Relationship Id="rId2638" Type="http://schemas.openxmlformats.org/officeDocument/2006/relationships/hyperlink" Target="https://docs.google.com/spreadsheets/d/1Cfq8nnEuh5mv5yI1xFUY0oveeEpgtmS9lhYYq5Fe_FE/edit?usp=sharing" TargetMode="External"/><Relationship Id="rId2845" Type="http://schemas.openxmlformats.org/officeDocument/2006/relationships/hyperlink" Target="https://docs.google.com/spreadsheets/d/1HkZPW9pPJ5XiEpqbqXRe-lhEMBQdoOwWT2bqJOj9Vto/edit?usp=sharing" TargetMode="External"/><Relationship Id="rId5251" Type="http://schemas.openxmlformats.org/officeDocument/2006/relationships/hyperlink" Target="https://docs.google.com/spreadsheets/d/1p59_OCU0y33MmHtXsQ_rzx7VmwvFvdhvTuQDiR28r9g/edit?gid=0" TargetMode="External"/><Relationship Id="rId6302" Type="http://schemas.openxmlformats.org/officeDocument/2006/relationships/hyperlink" Target="https://drive.google.com/drive/folders/1PBX05qQZqabV8Hn0ceIS5GUk6AGiV6pI" TargetMode="External"/><Relationship Id="rId86" Type="http://schemas.openxmlformats.org/officeDocument/2006/relationships/hyperlink" Target="https://drive.google.com/drive/u/0/folders/1FJt3BnTE86H1-nsKrvxOKorBlgiOWHwY" TargetMode="External"/><Relationship Id="rId817" Type="http://schemas.openxmlformats.org/officeDocument/2006/relationships/hyperlink" Target="https://drive.google.com/drive/folders/1U8_CfjO5_X2caCdU05pnY3RAoCxFEFRU?usp=sharing" TargetMode="External"/><Relationship Id="rId1447" Type="http://schemas.openxmlformats.org/officeDocument/2006/relationships/hyperlink" Target="https://docs.google.com/spreadsheets/d/1kazFzFG4ZemGsqyWzZIhxfHY-XbptdcRFZlH67Tdy3Y/edit?gid=23249419" TargetMode="External"/><Relationship Id="rId1654" Type="http://schemas.openxmlformats.org/officeDocument/2006/relationships/hyperlink" Target="https://drive.google.com/drive/folders/1ewNTkxkDvPj-gPD4fz47Pv4KwTE7bmM6?hl=vi" TargetMode="External"/><Relationship Id="rId1861" Type="http://schemas.openxmlformats.org/officeDocument/2006/relationships/hyperlink" Target="https://drive.google.com/drive/folders/19SaTvuenpJZjRH21Rq6WxIkzeYh8KQH6" TargetMode="External"/><Relationship Id="rId2705" Type="http://schemas.openxmlformats.org/officeDocument/2006/relationships/hyperlink" Target="https://docs.google.com/spreadsheets/d/1araIWejcg2ho4Cg5omC68KUFFPIA9zku3QZcudN1FM0/edit?gid=505211701" TargetMode="External"/><Relationship Id="rId2912" Type="http://schemas.openxmlformats.org/officeDocument/2006/relationships/hyperlink" Target="https://docs.google.com/spreadsheets/d/1fwXMO7sVsX5UKli_NAdA3TZL8R_5X7LjGgmtEFI1LRk/edit?pli=1&amp;gid=1236195873" TargetMode="External"/><Relationship Id="rId4060" Type="http://schemas.openxmlformats.org/officeDocument/2006/relationships/hyperlink" Target="https://docs.google.com/spreadsheets/d/11X2BUDBjbo7I_35KaW8VVhRQQdT9UR-n3DiWSDokCXk/edit" TargetMode="External"/><Relationship Id="rId5111" Type="http://schemas.openxmlformats.org/officeDocument/2006/relationships/hyperlink" Target="https://drive.google.com/drive/u/0/folders/1gE6-6avnweUziwBtXGjwdMVxEnKldwcJ" TargetMode="External"/><Relationship Id="rId1307" Type="http://schemas.openxmlformats.org/officeDocument/2006/relationships/hyperlink" Target="https://drive.google.com/drive/u/0/folders/1mlqTlMyBWSHb1_On9aW--eMmVv4uIT2j" TargetMode="External"/><Relationship Id="rId1514" Type="http://schemas.openxmlformats.org/officeDocument/2006/relationships/hyperlink" Target="https://shopee.vn/m/HDSAISON-Food-SPF" TargetMode="External"/><Relationship Id="rId1721" Type="http://schemas.openxmlformats.org/officeDocument/2006/relationships/hyperlink" Target="https://drive.google.com/drive/folders/1I7Up-QKRXWQDetwCm2tz0hOcA_r3FICD" TargetMode="External"/><Relationship Id="rId4877" Type="http://schemas.openxmlformats.org/officeDocument/2006/relationships/hyperlink" Target="https://drive.google.com/drive/folders/15vQMNKMaMR8nso35AO3BaQCEkFaGe0a0?usp=drive_link" TargetMode="External"/><Relationship Id="rId5928" Type="http://schemas.openxmlformats.org/officeDocument/2006/relationships/hyperlink" Target="https://drive.google.com/open?id=1i7_8iWYyLndyQivXbrhlY5BvBHE9gnTK&amp;usp=drive_fs" TargetMode="External"/><Relationship Id="rId13" Type="http://schemas.openxmlformats.org/officeDocument/2006/relationships/hyperlink" Target="https://docs.google.com/spreadsheets/d/1wba0DBny0rNygdGQv87KVHLyiIyQo9R25sj7ISlFN7k/edit" TargetMode="External"/><Relationship Id="rId3479" Type="http://schemas.openxmlformats.org/officeDocument/2006/relationships/hyperlink" Target="https://drive.google.com/drive/folders/1BBJUq6acPQkkS4nHLA66Vr7RLSDOu9EB?usp=sharing" TargetMode="External"/><Relationship Id="rId3686" Type="http://schemas.openxmlformats.org/officeDocument/2006/relationships/hyperlink" Target="https://docs.google.com/spreadsheets/d/1ZPkSTliKlEiNzWIHmnQ_-8rnhudmfW6lnRE05_UE2KQ/edit?gid=1148472286" TargetMode="External"/><Relationship Id="rId6092" Type="http://schemas.openxmlformats.org/officeDocument/2006/relationships/hyperlink" Target="https://drive.google.com/drive/u/0/folders/19f5afsKSfRm-r3mUftEjljeUgA-z5VBT" TargetMode="External"/><Relationship Id="rId2288" Type="http://schemas.openxmlformats.org/officeDocument/2006/relationships/hyperlink" Target="https://drive.google.com/drive/u/0/folders/1LPMDnVxam0YlYh4yaH8UGtRmPTdqIwSr" TargetMode="External"/><Relationship Id="rId2495" Type="http://schemas.openxmlformats.org/officeDocument/2006/relationships/hyperlink" Target="https://docs.google.com/spreadsheets/d/1fwXMO7sVsX5UKli_NAdA3TZL8R_5X7LjGgmtEFI1LRk/edit?pli=1&amp;gid=2084834926" TargetMode="External"/><Relationship Id="rId3339" Type="http://schemas.openxmlformats.org/officeDocument/2006/relationships/hyperlink" Target="https://drive.google.com/drive/folders/1mBGHZknyeTHt1T0lFJU-HP0SPHs5K2NM" TargetMode="External"/><Relationship Id="rId3893" Type="http://schemas.openxmlformats.org/officeDocument/2006/relationships/hyperlink" Target="https://drive.google.com/drive/folders/1R43SvxBwe5mMUDCdyc-6jCkhhB6ptQpv?usp=drive_link" TargetMode="External"/><Relationship Id="rId4737" Type="http://schemas.openxmlformats.org/officeDocument/2006/relationships/hyperlink" Target="https://docs.google.com/spreadsheets/d/1ekqf8pPmZthtaOreD84gMkhrGKImS_KBg7-YmvIpkkw/edit?gid=0" TargetMode="External"/><Relationship Id="rId4944" Type="http://schemas.openxmlformats.org/officeDocument/2006/relationships/hyperlink" Target="https://drive.google.com/drive/u/0/folders/1CCjjswTmeQtKjZSXWaGD2ydIKVbHDrTz" TargetMode="External"/><Relationship Id="rId467" Type="http://schemas.openxmlformats.org/officeDocument/2006/relationships/hyperlink" Target="https://drive.google.com/drive/u/0/folders/16PbLOmr-bZhE2EKWClGfJZoW-Ol6KLEw" TargetMode="External"/><Relationship Id="rId1097" Type="http://schemas.openxmlformats.org/officeDocument/2006/relationships/hyperlink" Target="https://drive.google.com/drive/folders/1z1TrMElO-eE6yZXL6EgUyNavCty7d_M2" TargetMode="External"/><Relationship Id="rId2148" Type="http://schemas.openxmlformats.org/officeDocument/2006/relationships/hyperlink" Target="https://docs.google.com/spreadsheets/d/1KdLUxhWn7-Q6DeRcy9gd36ucP-oJ4UTFeQVmcPt6sXg/edit?gid=0" TargetMode="External"/><Relationship Id="rId3546" Type="http://schemas.openxmlformats.org/officeDocument/2006/relationships/hyperlink" Target="https://drive.google.com/drive/folders/1HMs7savMGG-QGlGUKtqZqklklrGrb4gQ" TargetMode="External"/><Relationship Id="rId3753" Type="http://schemas.openxmlformats.org/officeDocument/2006/relationships/hyperlink" Target="https://drive.google.com/drive/u/0/folders/1aAyYvi2UW7VBaMwUBvxrMfG67W-qpG7J" TargetMode="External"/><Relationship Id="rId3960" Type="http://schemas.openxmlformats.org/officeDocument/2006/relationships/hyperlink" Target="https://drive.google.com/drive/u/0/folders/1ZqyixGrqiLRo78mnyazWwJ535ga6BkRA" TargetMode="External"/><Relationship Id="rId4804" Type="http://schemas.openxmlformats.org/officeDocument/2006/relationships/hyperlink" Target="https://drive.google.com/drive/folders/15GA2pBaRjQZwVfMnQ4PtnAVM1hG3SsXv" TargetMode="External"/><Relationship Id="rId674" Type="http://schemas.openxmlformats.org/officeDocument/2006/relationships/hyperlink" Target="https://drive.google.com/drive/u/0/folders/1cRKHguFWzLWKBbovafxfDrcyLxlJAsRI" TargetMode="External"/><Relationship Id="rId881" Type="http://schemas.openxmlformats.org/officeDocument/2006/relationships/hyperlink" Target="https://docs.google.com/spreadsheets/d/1-_wFrwaaO5VMd8CufB70jfayokz4v8rIZYuFeYmDo2U/edit" TargetMode="External"/><Relationship Id="rId2355" Type="http://schemas.openxmlformats.org/officeDocument/2006/relationships/hyperlink" Target="https://drive.google.com/drive/folders/1XPjWGvXxx5GJPamWoRE87ZM7XFydArEC" TargetMode="External"/><Relationship Id="rId2562" Type="http://schemas.openxmlformats.org/officeDocument/2006/relationships/hyperlink" Target="https://shopee.vn/m/LPBank-SPF-2025" TargetMode="External"/><Relationship Id="rId3406" Type="http://schemas.openxmlformats.org/officeDocument/2006/relationships/hyperlink" Target="https://docs.google.com/spreadsheets/d/1s8D-PPVf-4iH2AXNN6x4ECkKABbUyNrMGFnwf30cyLs/edit?gid=1513785312" TargetMode="External"/><Relationship Id="rId3613" Type="http://schemas.openxmlformats.org/officeDocument/2006/relationships/hyperlink" Target="https://docs.google.com/spreadsheets/d/1fwXMO7sVsX5UKli_NAdA3TZL8R_5X7LjGgmtEFI1LRk/edit?gid=906507069" TargetMode="External"/><Relationship Id="rId3820" Type="http://schemas.openxmlformats.org/officeDocument/2006/relationships/hyperlink" Target="https://drive.google.com/drive/folders/1zObK30YYLUNyfYc2LHzNxK8QkM23RhMO" TargetMode="External"/><Relationship Id="rId327" Type="http://schemas.openxmlformats.org/officeDocument/2006/relationships/hyperlink" Target="https://drive.google.com/drive/folders/1nG-722reT2vOQeb0GfxxcNSgX1AyWRMA" TargetMode="External"/><Relationship Id="rId534" Type="http://schemas.openxmlformats.org/officeDocument/2006/relationships/hyperlink" Target="https://drive.google.com/drive/u/0/folders/1YajoF7dlbFVSIkbnH0gJ7kPx6CPm159q" TargetMode="External"/><Relationship Id="rId741" Type="http://schemas.openxmlformats.org/officeDocument/2006/relationships/hyperlink" Target="https://docs.google.com/spreadsheets/d/1BOQfqkVFuxa4EAeIqikLNGVs0M3v_AGu998ko9SsEeo/edit?gid=67427" TargetMode="External"/><Relationship Id="rId1164" Type="http://schemas.openxmlformats.org/officeDocument/2006/relationships/hyperlink" Target="https://cmckfcvietnam.sharepoint.com/:f:/s/KFC-SHARE-EXTERNAL-MKT-SHARE-EXTERNAL/EvCmKMbA-2lNvlyBTcO4zF4BjU65upcLzOflCMCeTpNemw?e=qd70O9" TargetMode="External"/><Relationship Id="rId1371" Type="http://schemas.openxmlformats.org/officeDocument/2006/relationships/hyperlink" Target="https://drive.google.com/drive/u/0/folders/1msZ5V9yMaepFlqgLZNlq4N9CvS-tdDdN" TargetMode="External"/><Relationship Id="rId2008" Type="http://schemas.openxmlformats.org/officeDocument/2006/relationships/hyperlink" Target="https://drive.google.com/drive/folders/1UfAwMddBc9gHWenuBr_xF9zit5XhssLe" TargetMode="External"/><Relationship Id="rId2215" Type="http://schemas.openxmlformats.org/officeDocument/2006/relationships/hyperlink" Target="https://drive.google.com/drive/folders/1b2CdEJnZr48qIWjpCIR9lbkMoNcDlR_t" TargetMode="External"/><Relationship Id="rId2422" Type="http://schemas.openxmlformats.org/officeDocument/2006/relationships/hyperlink" Target="https://docs.google.com/spreadsheets/d/1Zc1_nnQcXozrLYIQCVEu535zyDXCyD_RX7GHmUJKSPI/edit" TargetMode="External"/><Relationship Id="rId5578" Type="http://schemas.openxmlformats.org/officeDocument/2006/relationships/hyperlink" Target="https://docs.google.com/spreadsheets/d/1fwXMO7sVsX5UKli_NAdA3TZL8R_5X7LjGgmtEFI1LRk/edit?pli=1&amp;gid=1529868658" TargetMode="External"/><Relationship Id="rId5785" Type="http://schemas.openxmlformats.org/officeDocument/2006/relationships/hyperlink" Target="https://drive.google.com/drive/u/0/folders/1F8immWGomffhL5Yn-x_WAK5j1PzMYmQH" TargetMode="External"/><Relationship Id="rId5992" Type="http://schemas.openxmlformats.org/officeDocument/2006/relationships/hyperlink" Target="https://docs.google.com/spreadsheets/d/1araIWejcg2ho4Cg5omC68KUFFPIA9zku3QZcudN1FM0/edit?gid=68139129" TargetMode="External"/><Relationship Id="rId601" Type="http://schemas.openxmlformats.org/officeDocument/2006/relationships/hyperlink" Target="https://drive.google.com/drive/folders/1VTcaOfF-dn2Y3qdd6Au3cN4H5U1mmjSq" TargetMode="External"/><Relationship Id="rId1024" Type="http://schemas.openxmlformats.org/officeDocument/2006/relationships/hyperlink" Target="https://shopee.vn/m/BIDVCredit-SPF" TargetMode="External"/><Relationship Id="rId1231" Type="http://schemas.openxmlformats.org/officeDocument/2006/relationships/hyperlink" Target="https://docs.google.com/spreadsheets/d/1he6KxzPEPZaO8Qo5fnnVUrYtixpokKlG7UlOzjQ6988/edit?gid=1481340089" TargetMode="External"/><Relationship Id="rId4387" Type="http://schemas.openxmlformats.org/officeDocument/2006/relationships/hyperlink" Target="https://drive.google.com/drive/u/0/folders/17F6x-VHL5tIijismpHPbWxiDK6rC6Cxc" TargetMode="External"/><Relationship Id="rId4594" Type="http://schemas.openxmlformats.org/officeDocument/2006/relationships/hyperlink" Target="https://shopee.vn/m/ACBevent-SPF" TargetMode="External"/><Relationship Id="rId5438" Type="http://schemas.openxmlformats.org/officeDocument/2006/relationships/hyperlink" Target="https://docs.google.com/spreadsheets/d/1fwXMO7sVsX5UKli_NAdA3TZL8R_5X7LjGgmtEFI1LRk/edit?pli=1&amp;gid=2043908328" TargetMode="External"/><Relationship Id="rId5645" Type="http://schemas.openxmlformats.org/officeDocument/2006/relationships/hyperlink" Target="https://drive.google.com/drive/u/0/folders/1Y_vQekSnuu5MlvTG6B4yO9CvVrbckB2j" TargetMode="External"/><Relationship Id="rId5852" Type="http://schemas.openxmlformats.org/officeDocument/2006/relationships/hyperlink" Target="https://drive.google.com/drive/folders/1BBJUq6acPQkkS4nHLA66Vr7RLSDOu9EB?usp=sharing" TargetMode="External"/><Relationship Id="rId3196" Type="http://schemas.openxmlformats.org/officeDocument/2006/relationships/hyperlink" Target="https://docs.google.com/spreadsheets/d/1RwJlZzYteFzU7F__rsAF3Zcq9x4AkBr-c6LYQKWd-dQ/edit?usp=sharing" TargetMode="External"/><Relationship Id="rId4247" Type="http://schemas.openxmlformats.org/officeDocument/2006/relationships/hyperlink" Target="https://docs.google.com/spreadsheets/d/1KdLUxhWn7-Q6DeRcy9gd36ucP-oJ4UTFeQVmcPt6sXg/edit?gid=0" TargetMode="External"/><Relationship Id="rId4454" Type="http://schemas.openxmlformats.org/officeDocument/2006/relationships/hyperlink" Target="https://docs.google.com/presentation/d/1oi_KfYRKWeI5aa-FzRbkI-oF55GuajBv/edit?slide=id.p13&amp;urp=gmail_link" TargetMode="External"/><Relationship Id="rId4661" Type="http://schemas.openxmlformats.org/officeDocument/2006/relationships/hyperlink" Target="https://docs.google.com/spreadsheets/d/1rxpD7AKbX0qNmBbUwb6TtbJZAM9IVXJBlWCVfcoPYEc/edit?gid=1722240008" TargetMode="External"/><Relationship Id="rId5505" Type="http://schemas.openxmlformats.org/officeDocument/2006/relationships/hyperlink" Target="https://shopee.vn/m/SHF-SPF" TargetMode="External"/><Relationship Id="rId3056" Type="http://schemas.openxmlformats.org/officeDocument/2006/relationships/hyperlink" Target="https://drive.google.com/drive/u/0/folders/1xQ9Gyr2V3C_04Sm3tgqXP6Mpu7dbQvM6" TargetMode="External"/><Relationship Id="rId3263" Type="http://schemas.openxmlformats.org/officeDocument/2006/relationships/hyperlink" Target="https://docs.google.com/presentation/d/1Dqt4mImIiVVY2_YKtWzGqfXUfrWyfK-_/edit?slide=id.p1" TargetMode="External"/><Relationship Id="rId3470" Type="http://schemas.openxmlformats.org/officeDocument/2006/relationships/hyperlink" Target="https://drive.google.com/drive/folders/18LqOji-C1lro8WTtWFRUlMCox85uP9Z9" TargetMode="External"/><Relationship Id="rId4107" Type="http://schemas.openxmlformats.org/officeDocument/2006/relationships/hyperlink" Target="https://drive.google.com/drive/u/0/folders/108bEqFb-zyTb1A939QyEfoRaqTxo2mn4" TargetMode="External"/><Relationship Id="rId4314" Type="http://schemas.openxmlformats.org/officeDocument/2006/relationships/hyperlink" Target="https://shopee.vn/m/CAKEBYVPBANK-SP" TargetMode="External"/><Relationship Id="rId5712" Type="http://schemas.openxmlformats.org/officeDocument/2006/relationships/hyperlink" Target="https://docs.google.com/spreadsheets/d/1JKsjegE0AxZ9KvFp_mFhi2B8SlQjg9pcqZB3S7RcRQI/edit?gid=0" TargetMode="External"/><Relationship Id="rId184" Type="http://schemas.openxmlformats.org/officeDocument/2006/relationships/hyperlink" Target="https://docs.google.com/spreadsheets/d/1fwXMO7sVsX5UKli_NAdA3TZL8R_5X7LjGgmtEFI1LRk/edit?pli=1&amp;gid=1969734230" TargetMode="External"/><Relationship Id="rId391" Type="http://schemas.openxmlformats.org/officeDocument/2006/relationships/hyperlink" Target="https://drive.google.com/drive/u/0/folders/1_cGpgKVw3cBLo1yJ6OCVeRcko_u6xjDo" TargetMode="External"/><Relationship Id="rId1908" Type="http://schemas.openxmlformats.org/officeDocument/2006/relationships/hyperlink" Target="https://drive.google.com/drive/folders/1xF7E0CWNA_1kkbPniSfG0aRclgOjhBY3?usp=drive_link" TargetMode="External"/><Relationship Id="rId2072" Type="http://schemas.openxmlformats.org/officeDocument/2006/relationships/hyperlink" Target="https://cmckfcvietnam.sharepoint.com/:f:/s/KFC-SHARE-EXTERNAL-MKT-SHARE-EXTERNAL/EvCmKMbA-2lNvlyBTcO4zF4BjU65upcLzOflCMCeTpNemw?e=qd70O9" TargetMode="External"/><Relationship Id="rId3123" Type="http://schemas.openxmlformats.org/officeDocument/2006/relationships/hyperlink" Target="https://docs.google.com/spreadsheets/d/1ZPkSTliKlEiNzWIHmnQ_-8rnhudmfW6lnRE05_UE2KQ/edit?gid=1148472286" TargetMode="External"/><Relationship Id="rId4521" Type="http://schemas.openxmlformats.org/officeDocument/2006/relationships/hyperlink" Target="https://docs.google.com/spreadsheets/d/1s8D-PPVf-4iH2AXNN6x4ECkKABbUyNrMGFnwf30cyLs/edit?gid=1513785312" TargetMode="External"/><Relationship Id="rId6279" Type="http://schemas.openxmlformats.org/officeDocument/2006/relationships/hyperlink" Target="https://drive.google.com/drive/u/0/folders/1a_UfLrJTO1C3A2n-edVs2aoSUhQUaYoM" TargetMode="External"/><Relationship Id="rId251" Type="http://schemas.openxmlformats.org/officeDocument/2006/relationships/hyperlink" Target="https://cmckfcvietnam.sharepoint.com/:f:/s/KFC-SHARE-EXTERNAL-MKT-SHARE-EXTERNAL/EvCmKMbA-2lNvlyBTcO4zF4BjU65upcLzOflCMCeTpNemw?e=qd70O9" TargetMode="External"/><Relationship Id="rId3330" Type="http://schemas.openxmlformats.org/officeDocument/2006/relationships/hyperlink" Target="https://docs.google.com/spreadsheets/d/1MJASlDC1YeX6sgEtzykzTSpTN1Q3FS6_/edit?gid=140450245" TargetMode="External"/><Relationship Id="rId5088" Type="http://schemas.openxmlformats.org/officeDocument/2006/relationships/hyperlink" Target="https://drive.google.com/drive/u/0/folders/1viciWRza9UhPONYw2RLRvbWIrPG36u3L" TargetMode="External"/><Relationship Id="rId6139" Type="http://schemas.openxmlformats.org/officeDocument/2006/relationships/hyperlink" Target="https://drive.google.com/file/d/1IPhJtFa8eE3xnLFHTOOD6TEPjreHRY3C/view?usp=sharing" TargetMode="External"/><Relationship Id="rId2889" Type="http://schemas.openxmlformats.org/officeDocument/2006/relationships/hyperlink" Target="https://drive.google.com/drive/folders/1hCISI4dGXVN_EuNcOEhq1CMBp7zR-k1c" TargetMode="External"/><Relationship Id="rId5295" Type="http://schemas.openxmlformats.org/officeDocument/2006/relationships/hyperlink" Target="https://drive.google.com/drive/u/0/folders/1bg-iOrJUfQp56tuq_iBygn4MKR5dUZkK" TargetMode="External"/><Relationship Id="rId6346" Type="http://schemas.openxmlformats.org/officeDocument/2006/relationships/hyperlink" Target="https://drive.google.com/drive/u/0/folders/1YSsq3HcoyFqV4wP938OwyNIBXGX04jlx" TargetMode="External"/><Relationship Id="rId111" Type="http://schemas.openxmlformats.org/officeDocument/2006/relationships/hyperlink" Target="https://docs.google.com/spreadsheets/d/1Gkqvkh-uV9bo_TAYYPphI4SL1SrZy71IfnGgrpXNWH8/edit?gid=1300745950" TargetMode="External"/><Relationship Id="rId1698" Type="http://schemas.openxmlformats.org/officeDocument/2006/relationships/hyperlink" Target="https://docs.google.com/spreadsheets/d/1araIWejcg2ho4Cg5omC68KUFFPIA9zku3QZcudN1FM0/edit?gid=68139129" TargetMode="External"/><Relationship Id="rId2749" Type="http://schemas.openxmlformats.org/officeDocument/2006/relationships/hyperlink" Target="https://drive.google.com/drive/folders/1mBGHZknyeTHt1T0lFJU-HP0SPHs5K2NM" TargetMode="External"/><Relationship Id="rId2956" Type="http://schemas.openxmlformats.org/officeDocument/2006/relationships/hyperlink" Target="https://drive.google.com/drive/folders/1Tu0XBVVwKh-DGv6RqPyiIFb7llLARbmJ?usp=drive_link" TargetMode="External"/><Relationship Id="rId5155" Type="http://schemas.openxmlformats.org/officeDocument/2006/relationships/hyperlink" Target="https://docs.google.com/spreadsheets/d/1xvfgBHdySyJfYR7pIAs1ab2xZjGdGWlo/edit" TargetMode="External"/><Relationship Id="rId5362" Type="http://schemas.openxmlformats.org/officeDocument/2006/relationships/hyperlink" Target="https://drive.google.com/drive/folders/1tP20vvAPD1ahD2XF523dDBFxarqLDhC0" TargetMode="External"/><Relationship Id="rId6206" Type="http://schemas.openxmlformats.org/officeDocument/2006/relationships/hyperlink" Target="https://docs.google.com/spreadsheets/d/1Gkqvkh-uV9bo_TAYYPphI4SL1SrZy71IfnGgrpXNWH8/edit?gid=1300745950" TargetMode="External"/><Relationship Id="rId6413" Type="http://schemas.openxmlformats.org/officeDocument/2006/relationships/hyperlink" Target="https://drive.google.com/drive/u/0/folders/1otGyf-TTeUA8o9P0e1qXdBOZ56FkEzk5" TargetMode="External"/><Relationship Id="rId928" Type="http://schemas.openxmlformats.org/officeDocument/2006/relationships/hyperlink" Target="https://docs.google.com/spreadsheets/d/1-vwhQd6LlryTsONeQxcGhIllCjnf-5Cd/edit?gid=1033238192" TargetMode="External"/><Relationship Id="rId1558" Type="http://schemas.openxmlformats.org/officeDocument/2006/relationships/hyperlink" Target="https://docs.google.com/spreadsheets/d/1KdLUxhWn7-Q6DeRcy9gd36ucP-oJ4UTFeQVmcPt6sXg/edit?gid=0" TargetMode="External"/><Relationship Id="rId1765" Type="http://schemas.openxmlformats.org/officeDocument/2006/relationships/hyperlink" Target="https://drive.google.com/drive/u/0/folders/125Y3GFDxmOSmWgxqRVxrEkEi_CE8r78f" TargetMode="External"/><Relationship Id="rId2609" Type="http://schemas.openxmlformats.org/officeDocument/2006/relationships/hyperlink" Target="https://drive.google.com/drive/u/0/folders/16PbLOmr-bZhE2EKWClGfJZoW-Ol6KLEw" TargetMode="External"/><Relationship Id="rId4171" Type="http://schemas.openxmlformats.org/officeDocument/2006/relationships/hyperlink" Target="https://drive.google.com/drive/u/0/folders/1PXGsMiDFGtJCDRsTet1bcC1iH8u6LMCA" TargetMode="External"/><Relationship Id="rId5015" Type="http://schemas.openxmlformats.org/officeDocument/2006/relationships/hyperlink" Target="https://drive.google.com/drive/u/0/folders/1VgScmwUt-oBt5zlvX1UXCnNq1Z6LYlCq" TargetMode="External"/><Relationship Id="rId5222" Type="http://schemas.openxmlformats.org/officeDocument/2006/relationships/hyperlink" Target="https://drive.google.com/file/d/1s_6M0dLMioPhRgHOD9E8BXjkjV_JyKwX/view?usp=sharing" TargetMode="External"/><Relationship Id="rId57" Type="http://schemas.openxmlformats.org/officeDocument/2006/relationships/hyperlink" Target="https://drive.google.com/drive/u/0/folders/1mZVrbXeHHfR25Q2TnXps3DdwkkZsVECG" TargetMode="External"/><Relationship Id="rId1418" Type="http://schemas.openxmlformats.org/officeDocument/2006/relationships/hyperlink" Target="https://docs.google.com/presentation/d/1vfNkT-HK0AeZ4chqcYzkpSc7o8gZZGeD/edit" TargetMode="External"/><Relationship Id="rId1972" Type="http://schemas.openxmlformats.org/officeDocument/2006/relationships/hyperlink" Target="https://docs.google.com/spreadsheets/d/1vIyV5nTnjhQgdc2a6SajM7dp2H4eL3Sf4K675HHeYoI/edit?gid=1579647152" TargetMode="External"/><Relationship Id="rId2816" Type="http://schemas.openxmlformats.org/officeDocument/2006/relationships/hyperlink" Target="https://drive.google.com/drive/folders/1KcYlJ9zxA_5YxZBK38mGplg7hbuJ_G2I" TargetMode="External"/><Relationship Id="rId4031" Type="http://schemas.openxmlformats.org/officeDocument/2006/relationships/hyperlink" Target="https://docs.google.com/spreadsheets/d/1araIWejcg2ho4Cg5omC68KUFFPIA9zku3QZcudN1FM0/edit?gid=2146481338" TargetMode="External"/><Relationship Id="rId1625" Type="http://schemas.openxmlformats.org/officeDocument/2006/relationships/hyperlink" Target="https://drive.google.com/drive/u/0/folders/1s0blzilwMSVd_eV1BDaHBlbNA3MuKo5-" TargetMode="External"/><Relationship Id="rId1832" Type="http://schemas.openxmlformats.org/officeDocument/2006/relationships/hyperlink" Target="https://docs.google.com/spreadsheets/d/1HKfoMfmwHoV2GmaxJ9o24CmrZaDShdvn_OuH-9c_YeM/edit" TargetMode="External"/><Relationship Id="rId4988" Type="http://schemas.openxmlformats.org/officeDocument/2006/relationships/hyperlink" Target="https://docs.google.com/spreadsheets/d/1KsICocQtcVRrQ5M_v-3MqZtMgmB7SiS44mbSZqPDm6o/edit?usp=sharing" TargetMode="External"/><Relationship Id="rId3797" Type="http://schemas.openxmlformats.org/officeDocument/2006/relationships/hyperlink" Target="https://docs.google.com/presentation/d/1DL0d5Hx96q5wugSYuYKfrwSCkkdG-8Iy/edit?slide=id.gf2148db8b6_1_608" TargetMode="External"/><Relationship Id="rId4848" Type="http://schemas.openxmlformats.org/officeDocument/2006/relationships/hyperlink" Target="https://shopee.vn/m/OCB-SPF" TargetMode="External"/><Relationship Id="rId6063" Type="http://schemas.openxmlformats.org/officeDocument/2006/relationships/hyperlink" Target="https://docs.google.com/presentation/d/1gW9xdc14AujKiEiZCUPzwoYBfOiVeNaE/edit?slide=id.gf2148db8b6_1_608" TargetMode="External"/><Relationship Id="rId2399" Type="http://schemas.openxmlformats.org/officeDocument/2006/relationships/hyperlink" Target="https://drive.google.com/drive/folders/1wi7lfrlE1tmdO4uYgDTqav4sxAbkGCEZ" TargetMode="External"/><Relationship Id="rId3657" Type="http://schemas.openxmlformats.org/officeDocument/2006/relationships/hyperlink" Target="https://drive.google.com/drive/folders/1HR-Z3MK-adQqEPNSJ0hIXsiNMPWtfIJP?usp=drive_link" TargetMode="External"/><Relationship Id="rId3864" Type="http://schemas.openxmlformats.org/officeDocument/2006/relationships/hyperlink" Target="https://drive.google.com/drive/folders/1nYVYInTz7oSsADF4g1Y-wvT5rlQYQhkI" TargetMode="External"/><Relationship Id="rId4708" Type="http://schemas.openxmlformats.org/officeDocument/2006/relationships/hyperlink" Target="https://drive.google.com/drive/u/0/folders/1pyFYrf8GLnA3FP0PRRWbHeOkoGFqh1C3" TargetMode="External"/><Relationship Id="rId4915" Type="http://schemas.openxmlformats.org/officeDocument/2006/relationships/hyperlink" Target="https://drive.google.com/drive/u/0/folders/1LMLN-XiGYruEWd99Ono0KxknlhN_3Hjw" TargetMode="External"/><Relationship Id="rId6270" Type="http://schemas.openxmlformats.org/officeDocument/2006/relationships/hyperlink" Target="https://docs.google.com/spreadsheets/d/1s8D-PPVf-4iH2AXNN6x4ECkKABbUyNrMGFnwf30cyLs/edit?gid=1513785312" TargetMode="External"/><Relationship Id="rId578" Type="http://schemas.openxmlformats.org/officeDocument/2006/relationships/hyperlink" Target="https://docs.google.com/spreadsheets/d/1v-VOk9jEoQ8q98sN0Eiy-f8odAhvkEb3FzMR_IA8nGM/edit?gid=1560921495" TargetMode="External"/><Relationship Id="rId785" Type="http://schemas.openxmlformats.org/officeDocument/2006/relationships/hyperlink" Target="https://drive.google.com/drive/u/0/folders/1AI4zbo91sm-D0Ivduf6IFKMsbMumjrp6" TargetMode="External"/><Relationship Id="rId992" Type="http://schemas.openxmlformats.org/officeDocument/2006/relationships/hyperlink" Target="https://docs.google.com/spreadsheets/d/1rxpD7AKbX0qNmBbUwb6TtbJZAM9IVXJBlWCVfcoPYEc/edit?gid=0" TargetMode="External"/><Relationship Id="rId2259" Type="http://schemas.openxmlformats.org/officeDocument/2006/relationships/hyperlink" Target="https://drive.google.com/drive/u/0/folders/1GJAbEvqzHy1PhheuJHUQOiXvQeNG_dJy" TargetMode="External"/><Relationship Id="rId2466" Type="http://schemas.openxmlformats.org/officeDocument/2006/relationships/hyperlink" Target="https://drive.google.com/drive/folders/1mXmPlndk5iqpaTvkhJqxn1qdGzksNzCt" TargetMode="External"/><Relationship Id="rId2673" Type="http://schemas.openxmlformats.org/officeDocument/2006/relationships/hyperlink" Target="https://drive.google.com/drive/folders/1Ogo2qaCUTOi7yI4RJfaXmGP9ayy5QG2F?usp=drive_link" TargetMode="External"/><Relationship Id="rId2880" Type="http://schemas.openxmlformats.org/officeDocument/2006/relationships/hyperlink" Target="https://drive.google.com/drive/u/0/folders/1xcCqs4KCJTe5eVHstR4XkVL8p00Ycpik" TargetMode="External"/><Relationship Id="rId3517" Type="http://schemas.openxmlformats.org/officeDocument/2006/relationships/hyperlink" Target="https://docs.google.com/spreadsheets/d/1araIWejcg2ho4Cg5omC68KUFFPIA9zku3QZcudN1FM0/edit?gid=68139129" TargetMode="External"/><Relationship Id="rId3724" Type="http://schemas.openxmlformats.org/officeDocument/2006/relationships/hyperlink" Target="https://drive.google.com/drive/folders/1EunSd3tS3yl7-hpB56jnWf9yWA6Kr9ul?usp=sharing" TargetMode="External"/><Relationship Id="rId3931" Type="http://schemas.openxmlformats.org/officeDocument/2006/relationships/hyperlink" Target="https://docs.google.com/spreadsheets/d/1mkusZaFg1j1O18MiiTdxoS6DawA-rfkl0pTBWeyKUVk/edit?usp=sharing" TargetMode="External"/><Relationship Id="rId6130" Type="http://schemas.openxmlformats.org/officeDocument/2006/relationships/hyperlink" Target="https://drive.google.com/drive/u/0/folders/1_0GjGobNjPgpVLo67-JM6-9xn9n6iode" TargetMode="External"/><Relationship Id="rId438" Type="http://schemas.openxmlformats.org/officeDocument/2006/relationships/hyperlink" Target="https://docs.google.com/spreadsheets/d/1SpTAZfPnhoulb5kemB5xnn_ZUdBowHUUux2uosNOuSk/edit?gid=1460264289" TargetMode="External"/><Relationship Id="rId645" Type="http://schemas.openxmlformats.org/officeDocument/2006/relationships/hyperlink" Target="https://drive.google.com/drive/folders/1s-MvPM8GDBxg7OhIOiOth8CIRG-S-45o" TargetMode="External"/><Relationship Id="rId852" Type="http://schemas.openxmlformats.org/officeDocument/2006/relationships/hyperlink" Target="https://drive.google.com/drive/u/0/folders/1nbcUhQaCrsP2F_l5V_fZ_DUXOXFGnegb" TargetMode="External"/><Relationship Id="rId1068" Type="http://schemas.openxmlformats.org/officeDocument/2006/relationships/hyperlink" Target="https://drive.google.com/drive/folders/13JwSK_kqDicuqpkLP_2MZOjx-JfEnFTG" TargetMode="External"/><Relationship Id="rId1275" Type="http://schemas.openxmlformats.org/officeDocument/2006/relationships/hyperlink" Target="https://drive.google.com/drive/u/0/folders/123BKvUlvom11vL1y1o2LzPAw-rx2vskH" TargetMode="External"/><Relationship Id="rId1482" Type="http://schemas.openxmlformats.org/officeDocument/2006/relationships/hyperlink" Target="https://drive.google.com/drive/u/0/folders/1DwyNm3FSY-kRZzAMlDYKFuPvdz7i5up5" TargetMode="External"/><Relationship Id="rId2119" Type="http://schemas.openxmlformats.org/officeDocument/2006/relationships/hyperlink" Target="https://drive.google.com/drive/folders/1T9N7mIOPyF2Jyiil84_LVTbc615n7TEL" TargetMode="External"/><Relationship Id="rId2326" Type="http://schemas.openxmlformats.org/officeDocument/2006/relationships/hyperlink" Target="https://docs.google.com/spreadsheets/d/1RwJlZzYteFzU7F__rsAF3Zcq9x4AkBr-c6LYQKWd-dQ/edit?usp=sharing" TargetMode="External"/><Relationship Id="rId2533" Type="http://schemas.openxmlformats.org/officeDocument/2006/relationships/hyperlink" Target="https://drive.google.com/drive/u/0/folders/16ZdYftdX3dW2WDEhL2Y3URRfzeQzv9Zu" TargetMode="External"/><Relationship Id="rId2740" Type="http://schemas.openxmlformats.org/officeDocument/2006/relationships/hyperlink" Target="https://drive.google.com/drive/u/0/folders/19RADBuIgerBQQqCxNABhXuv_soNrNSl1" TargetMode="External"/><Relationship Id="rId5689" Type="http://schemas.openxmlformats.org/officeDocument/2006/relationships/hyperlink" Target="https://docs.google.com/spreadsheets/d/1VogYb5wJBSvJaLnMSd0peM2zBgURySMKNDUbCqhT0J4/edit" TargetMode="External"/><Relationship Id="rId5896" Type="http://schemas.openxmlformats.org/officeDocument/2006/relationships/hyperlink" Target="https://drive.google.com/drive/u/0/folders/1yp9kryXq1zLwJF1jUgZvQXr0qFRta8Og" TargetMode="External"/><Relationship Id="rId505" Type="http://schemas.openxmlformats.org/officeDocument/2006/relationships/hyperlink" Target="https://drive.google.com/drive/u/0/folders/1EBX22D5vHCna6tInb4XF-jToIIqi0ELD" TargetMode="External"/><Relationship Id="rId712" Type="http://schemas.openxmlformats.org/officeDocument/2006/relationships/hyperlink" Target="https://docs.google.com/spreadsheets/d/1ATdlZXQpruJ1C_u7Ro4tsRA3KkL3v089XP_60ITjGaM/edit?usp=sharing" TargetMode="External"/><Relationship Id="rId1135" Type="http://schemas.openxmlformats.org/officeDocument/2006/relationships/hyperlink" Target="https://drive.google.com/drive/u/0/folders/193L2ZYwQZlnEo5FASAh1BS6Yx11ImMjW" TargetMode="External"/><Relationship Id="rId1342" Type="http://schemas.openxmlformats.org/officeDocument/2006/relationships/hyperlink" Target="https://drive.google.com/drive/u/0/folders/1DxR3f_MjGFeJvi-CNCqmoyfLTCZD6tfW" TargetMode="External"/><Relationship Id="rId4498" Type="http://schemas.openxmlformats.org/officeDocument/2006/relationships/hyperlink" Target="https://docs.google.com/spreadsheets/d/1D2zkBdrdcVht5msRgDrZZ_TDfiRDlqXN/edit?gid=1462290969" TargetMode="External"/><Relationship Id="rId5549" Type="http://schemas.openxmlformats.org/officeDocument/2006/relationships/hyperlink" Target="https://drive.google.com/drive/u/0/folders/1HQ9ZvnlOeiReP6bNjTxLnQcKBY89taPN" TargetMode="External"/><Relationship Id="rId1202" Type="http://schemas.openxmlformats.org/officeDocument/2006/relationships/hyperlink" Target="https://docs.google.com/spreadsheets/d/1Cfq8nnEuh5mv5yI1xFUY0oveeEpgtmS9lhYYq5Fe_FE/edit?usp=sharing" TargetMode="External"/><Relationship Id="rId2600" Type="http://schemas.openxmlformats.org/officeDocument/2006/relationships/hyperlink" Target="https://docs.google.com/spreadsheets/d/1Td47j2rDpAa61zQUvASPY-yBqZTT5pUlki2vJpSLu5Y/edit?gid=0" TargetMode="External"/><Relationship Id="rId4358" Type="http://schemas.openxmlformats.org/officeDocument/2006/relationships/hyperlink" Target="https://docs.google.com/spreadsheets/d/1Gkqvkh-uV9bo_TAYYPphI4SL1SrZy71IfnGgrpXNWH8/edit?gid=826533442" TargetMode="External"/><Relationship Id="rId5409" Type="http://schemas.openxmlformats.org/officeDocument/2006/relationships/hyperlink" Target="https://docs.google.com/spreadsheets/d/1s8D-PPVf-4iH2AXNN6x4ECkKABbUyNrMGFnwf30cyLs/edit?gid=1513785312" TargetMode="External"/><Relationship Id="rId5756" Type="http://schemas.openxmlformats.org/officeDocument/2006/relationships/hyperlink" Target="https://docs.google.com/presentation/d/1nErTdzB0MzIUQ1lVtKGlm9wfEt8fm3hd/edit?slide=id.g3a8fec4dda4_0_0" TargetMode="External"/><Relationship Id="rId5963" Type="http://schemas.openxmlformats.org/officeDocument/2006/relationships/hyperlink" Target="https://docs.google.com/spreadsheets/d/1ZN-OMnRjvr3VWQUzNaJggEQDmvEYjJF4oDBiCTBPQXY/edit?usp=sharing" TargetMode="External"/><Relationship Id="rId3167" Type="http://schemas.openxmlformats.org/officeDocument/2006/relationships/hyperlink" Target="https://drive.google.com/drive/folders/1YX6jIqzZsh7aYqQZOaPaP1o33i7_Pyml" TargetMode="External"/><Relationship Id="rId4565" Type="http://schemas.openxmlformats.org/officeDocument/2006/relationships/hyperlink" Target="https://drive.google.com/drive/u/0/folders/101YqgLAUJjmfsFsE7PF6pXWAin4XLI9H" TargetMode="External"/><Relationship Id="rId4772" Type="http://schemas.openxmlformats.org/officeDocument/2006/relationships/hyperlink" Target="https://drive.google.com/drive/folders/130_ON1vTGiBZ17WkDUnLg9mw4EaXB43q?usp=sharing" TargetMode="External"/><Relationship Id="rId5616" Type="http://schemas.openxmlformats.org/officeDocument/2006/relationships/hyperlink" Target="https://drive.google.com/drive/u/0/folders/1nlDBbfxrdX6-zm0gRubasFJ05bi-wc8P" TargetMode="External"/><Relationship Id="rId5823" Type="http://schemas.openxmlformats.org/officeDocument/2006/relationships/hyperlink" Target="https://docs.google.com/spreadsheets/d/10URHSiHLp8W1ISxWvhuZ_G0sqWYAX0aKkxl8aqEPIcM/edit?gid=1738721065" TargetMode="External"/><Relationship Id="rId295" Type="http://schemas.openxmlformats.org/officeDocument/2006/relationships/hyperlink" Target="https://drive.google.com/drive/u/0/folders/1ETg8ILweBe6sKRtUNJl5Iq6VFv9cDYjm" TargetMode="External"/><Relationship Id="rId3374" Type="http://schemas.openxmlformats.org/officeDocument/2006/relationships/hyperlink" Target="https://docs.google.com/spreadsheets/d/1vIyV5nTnjhQgdc2a6SajM7dp2H4eL3Sf4K675HHeYoI/edit?gid=1579647152" TargetMode="External"/><Relationship Id="rId3581" Type="http://schemas.openxmlformats.org/officeDocument/2006/relationships/hyperlink" Target="https://drive.google.com/drive/u/0/folders/1lWv0QNga9_VRwhfYJl7kehTNdhTXACx6" TargetMode="External"/><Relationship Id="rId4218" Type="http://schemas.openxmlformats.org/officeDocument/2006/relationships/hyperlink" Target="https://drive.google.com/drive/u/0/folders/1ASxpiJIa8spJvHmrGyz7FWjYn7PfFgHX" TargetMode="External"/><Relationship Id="rId4425" Type="http://schemas.openxmlformats.org/officeDocument/2006/relationships/hyperlink" Target="https://drive.google.com/drive/u/0/folders/1kqfN7VXrvmNHghNY5KeZYPh94uz76p7p" TargetMode="External"/><Relationship Id="rId4632" Type="http://schemas.openxmlformats.org/officeDocument/2006/relationships/hyperlink" Target="https://docs.google.com/spreadsheets/d/1fwXMO7sVsX5UKli_NAdA3TZL8R_5X7LjGgmtEFI1LRk/edit?gid=1038086124" TargetMode="External"/><Relationship Id="rId2183" Type="http://schemas.openxmlformats.org/officeDocument/2006/relationships/hyperlink" Target="https://drive.google.com/drive/folders/1OcM_IZxomh0uS4mHS1j3u-Y3xKCEzbhD?usp=sharing" TargetMode="External"/><Relationship Id="rId2390" Type="http://schemas.openxmlformats.org/officeDocument/2006/relationships/hyperlink" Target="https://drive.google.com/drive/folders/1wXqU0T7rGT7Gre_NgseWws2FsItc4pTL?usp=sharing" TargetMode="External"/><Relationship Id="rId3027" Type="http://schemas.openxmlformats.org/officeDocument/2006/relationships/hyperlink" Target="https://docs.google.com/spreadsheets/d/1xsEviixVh1cinP-iUeRZUkT08nUuAClJ2ov-BedQSpw/edit?gid=887217737" TargetMode="External"/><Relationship Id="rId3234" Type="http://schemas.openxmlformats.org/officeDocument/2006/relationships/hyperlink" Target="https://drive.google.com/drive/u/0/folders/1OyMPPhDiOjbl55dCliEryWAjrqEdvAr8" TargetMode="External"/><Relationship Id="rId3441" Type="http://schemas.openxmlformats.org/officeDocument/2006/relationships/hyperlink" Target="https://docs.google.com/spreadsheets/d/1-vwhQd6LlryTsONeQxcGhIllCjnf-5Cd/edit?gid=1033238192" TargetMode="External"/><Relationship Id="rId155" Type="http://schemas.openxmlformats.org/officeDocument/2006/relationships/hyperlink" Target="https://drive.google.com/drive/u/0/folders/1ETg8ILweBe6sKRtUNJl5Iq6VFv9cDYjm" TargetMode="External"/><Relationship Id="rId362" Type="http://schemas.openxmlformats.org/officeDocument/2006/relationships/hyperlink" Target="https://docs.google.com/spreadsheets/d/1s8D-PPVf-4iH2AXNN6x4ECkKABbUyNrMGFnwf30cyLs/edit?gid=1513785312" TargetMode="External"/><Relationship Id="rId2043" Type="http://schemas.openxmlformats.org/officeDocument/2006/relationships/hyperlink" Target="https://drive.google.com/drive/folders/16TmW-B1Ia1RK2GrkYxjq7-etWAwDFwGA" TargetMode="External"/><Relationship Id="rId2250" Type="http://schemas.openxmlformats.org/officeDocument/2006/relationships/hyperlink" Target="https://drive.google.com/drive/u/0/folders/1iR8GC2i21zH9l1L-EVzrvhsyl9ehZiCN" TargetMode="External"/><Relationship Id="rId3301" Type="http://schemas.openxmlformats.org/officeDocument/2006/relationships/hyperlink" Target="https://docs.google.com/spreadsheets/d/1wba0DBny0rNygdGQv87KVHLyiIyQo9R25sj7ISlFN7k/edit" TargetMode="External"/><Relationship Id="rId5199" Type="http://schemas.openxmlformats.org/officeDocument/2006/relationships/hyperlink" Target="https://docs.google.com/spreadsheets/d/1-_wFrwaaO5VMd8CufB70jfayokz4v8rIZYuFeYmDo2U/edit" TargetMode="External"/><Relationship Id="rId222" Type="http://schemas.openxmlformats.org/officeDocument/2006/relationships/hyperlink" Target="https://drive.google.com/drive/u/0/folders/1oyUufbr4xZXxMKk4Hj7dyArfrfE0E4G0" TargetMode="External"/><Relationship Id="rId2110" Type="http://schemas.openxmlformats.org/officeDocument/2006/relationships/hyperlink" Target="https://docs.google.com/spreadsheets/d/1v-VOk9jEoQ8q98sN0Eiy-f8odAhvkEb3FzMR_IA8nGM/edit?gid=1560921495" TargetMode="External"/><Relationship Id="rId5059" Type="http://schemas.openxmlformats.org/officeDocument/2006/relationships/hyperlink" Target="https://drive.google.com/drive/folders/18C-MkwRYGZVAwaHSBBWH3ygF85Wh09ul?usp=drive_link" TargetMode="External"/><Relationship Id="rId5266" Type="http://schemas.openxmlformats.org/officeDocument/2006/relationships/hyperlink" Target="https://drive.google.com/drive/u/0/folders/1gnKNPif-1zOtB3N_QZpdJp-d4naIwx7J" TargetMode="External"/><Relationship Id="rId5473" Type="http://schemas.openxmlformats.org/officeDocument/2006/relationships/hyperlink" Target="https://drive.google.com/drive/folders/15vQMNKMaMR8nso35AO3BaQCEkFaGe0a0?usp=drive_link" TargetMode="External"/><Relationship Id="rId5680" Type="http://schemas.openxmlformats.org/officeDocument/2006/relationships/hyperlink" Target="https://docs.google.com/spreadsheets/d/1fwXMO7sVsX5UKli_NAdA3TZL8R_5X7LjGgmtEFI1LRk/edit?pli=1&amp;gid=1529868658" TargetMode="External"/><Relationship Id="rId6317" Type="http://schemas.openxmlformats.org/officeDocument/2006/relationships/hyperlink" Target="https://drive.google.com/drive/u/0/folders/1CIEV7oiFJmxjJPsQb66X-05pARCj2UHL" TargetMode="External"/><Relationship Id="rId4075" Type="http://schemas.openxmlformats.org/officeDocument/2006/relationships/hyperlink" Target="https://drive.google.com/file/d/1jXd4MGIh245qo7IMKQQI2lC2vOTYxZ-g/view?usp=sharing" TargetMode="External"/><Relationship Id="rId4282" Type="http://schemas.openxmlformats.org/officeDocument/2006/relationships/hyperlink" Target="https://drive.google.com/drive/u/0/folders/1bPfCNQiHTXxefFGxUbRzsnF32zpfmBVk" TargetMode="External"/><Relationship Id="rId5126" Type="http://schemas.openxmlformats.org/officeDocument/2006/relationships/hyperlink" Target="https://drive.google.com/drive/folders/1N5pk1-0AgssMiKc6s1kHhi_g8QADViQC" TargetMode="External"/><Relationship Id="rId5333" Type="http://schemas.openxmlformats.org/officeDocument/2006/relationships/hyperlink" Target="https://docs.google.com/spreadsheets/d/1vIyV5nTnjhQgdc2a6SajM7dp2H4eL3Sf4K675HHeYoI/edit?gid=1579647152" TargetMode="External"/><Relationship Id="rId1669" Type="http://schemas.openxmlformats.org/officeDocument/2006/relationships/hyperlink" Target="https://drive.google.com/drive/u/0/folders/1rOjS0Ri883RjfcFXstLOb-JjoFeoP8s6" TargetMode="External"/><Relationship Id="rId1876" Type="http://schemas.openxmlformats.org/officeDocument/2006/relationships/hyperlink" Target="https://drive.google.com/drive/folders/1JRXz6hGLZIAbz2HK4WN6PhyEDgtXgMaj" TargetMode="External"/><Relationship Id="rId2927" Type="http://schemas.openxmlformats.org/officeDocument/2006/relationships/hyperlink" Target="https://shopeefood.vn/u/vhQZTEi" TargetMode="External"/><Relationship Id="rId3091" Type="http://schemas.openxmlformats.org/officeDocument/2006/relationships/hyperlink" Target="https://drive.google.com/drive/u/0/folders/1923CwMZTe-cFC9g-EMU8_bs8GJWJ6s9S" TargetMode="External"/><Relationship Id="rId4142" Type="http://schemas.openxmlformats.org/officeDocument/2006/relationships/hyperlink" Target="https://docs.google.com/spreadsheets/d/1Cfq8nnEuh5mv5yI1xFUY0oveeEpgtmS9lhYYq5Fe_FE/edit?usp=sharing" TargetMode="External"/><Relationship Id="rId5540" Type="http://schemas.openxmlformats.org/officeDocument/2006/relationships/hyperlink" Target="https://drive.google.com/drive/folders/1m8fgBoIiCjXFlleqpyfg1KT2D7XGu614?usp=sharing" TargetMode="External"/><Relationship Id="rId1529" Type="http://schemas.openxmlformats.org/officeDocument/2006/relationships/hyperlink" Target="https://drive.google.com/drive/u/0/folders/1OSu9Ef3_v-P7QVIfeBTLqelstclfvsWt" TargetMode="External"/><Relationship Id="rId1736" Type="http://schemas.openxmlformats.org/officeDocument/2006/relationships/hyperlink" Target="https://drive.google.com/drive/folders/1LDOnRhZcTR-OeIV4bUt_ZWfwtRk1j9Qh" TargetMode="External"/><Relationship Id="rId1943" Type="http://schemas.openxmlformats.org/officeDocument/2006/relationships/hyperlink" Target="https://docs.google.com/spreadsheets/d/1-_wFrwaaO5VMd8CufB70jfayokz4v8rIZYuFeYmDo2U/edit" TargetMode="External"/><Relationship Id="rId5400" Type="http://schemas.openxmlformats.org/officeDocument/2006/relationships/hyperlink" Target="https://drive.google.com/drive/u/0/folders/16SkvqepgUMpgKQcYpyq64e3Ba0Wnic3Q" TargetMode="External"/><Relationship Id="rId28" Type="http://schemas.openxmlformats.org/officeDocument/2006/relationships/hyperlink" Target="https://docs.google.com/spreadsheets/d/1HKfoMfmwHoV2GmaxJ9o24CmrZaDShdvn_OuH-9c_YeM/edit" TargetMode="External"/><Relationship Id="rId1803" Type="http://schemas.openxmlformats.org/officeDocument/2006/relationships/hyperlink" Target="https://drive.google.com/drive/folders/15vQMNKMaMR8nso35AO3BaQCEkFaGe0a0?usp=drive_link" TargetMode="External"/><Relationship Id="rId4002" Type="http://schemas.openxmlformats.org/officeDocument/2006/relationships/hyperlink" Target="https://docs.google.com/spreadsheets/d/1p59_OCU0y33MmHtXsQ_rzx7VmwvFvdhvTuQDiR28r9g/edit?gid=0" TargetMode="External"/><Relationship Id="rId4959" Type="http://schemas.openxmlformats.org/officeDocument/2006/relationships/hyperlink" Target="https://drive.google.com/drive/folders/1mepAtUnpZz7fAIDIpN65j5f2nMX4HWAl" TargetMode="External"/><Relationship Id="rId3768" Type="http://schemas.openxmlformats.org/officeDocument/2006/relationships/hyperlink" Target="https://drive.google.com/drive/folders/1RLWDV3YkQhjcz6qb6oO1PqeFLo9p705r?usp=drive_link" TargetMode="External"/><Relationship Id="rId3975" Type="http://schemas.openxmlformats.org/officeDocument/2006/relationships/hyperlink" Target="https://docs.google.com/spreadsheets/d/1p59_OCU0y33MmHtXsQ_rzx7VmwvFvdhvTuQDiR28r9g/edit?gid=0" TargetMode="External"/><Relationship Id="rId4819" Type="http://schemas.openxmlformats.org/officeDocument/2006/relationships/hyperlink" Target="https://docs.google.com/spreadsheets/d/1fwXMO7sVsX5UKli_NAdA3TZL8R_5X7LjGgmtEFI1LRk/edit?gid=524114095" TargetMode="External"/><Relationship Id="rId6174" Type="http://schemas.openxmlformats.org/officeDocument/2006/relationships/hyperlink" Target="https://drive.google.com/drive/u/0/folders/1jCRUFHISwAJq2vcFz2Ap8zvCYG3yL7Xp" TargetMode="External"/><Relationship Id="rId6381" Type="http://schemas.openxmlformats.org/officeDocument/2006/relationships/hyperlink" Target="https://shopeefood.vn/bo-suu-tap/ind-aeon" TargetMode="External"/><Relationship Id="rId689" Type="http://schemas.openxmlformats.org/officeDocument/2006/relationships/hyperlink" Target="https://docs.google.com/spreadsheets/d/1KdLUxhWn7-Q6DeRcy9gd36ucP-oJ4UTFeQVmcPt6sXg/edit?gid=0" TargetMode="External"/><Relationship Id="rId896" Type="http://schemas.openxmlformats.org/officeDocument/2006/relationships/hyperlink" Target="https://docs.google.com/spreadsheets/d/1p59_OCU0y33MmHtXsQ_rzx7VmwvFvdhvTuQDiR28r9g/edit?gid=0" TargetMode="External"/><Relationship Id="rId2577" Type="http://schemas.openxmlformats.org/officeDocument/2006/relationships/hyperlink" Target="https://drive.google.com/drive/folders/1dC1FxJiHVYKxuI4sjgZhy7TB9AAmLjOW" TargetMode="External"/><Relationship Id="rId2784" Type="http://schemas.openxmlformats.org/officeDocument/2006/relationships/hyperlink" Target="https://docs.google.com/spreadsheets/d/1v-VOk9jEoQ8q98sN0Eiy-f8odAhvkEb3FzMR_IA8nGM/edit?gid=1560921495" TargetMode="External"/><Relationship Id="rId3628" Type="http://schemas.openxmlformats.org/officeDocument/2006/relationships/hyperlink" Target="https://drive.google.com/drive/folders/1IkllmhMKqkxPY8SpM3ZRBjMXxp5byZR0" TargetMode="External"/><Relationship Id="rId5190" Type="http://schemas.openxmlformats.org/officeDocument/2006/relationships/hyperlink" Target="https://docs.google.com/spreadsheets/d/1p59_OCU0y33MmHtXsQ_rzx7VmwvFvdhvTuQDiR28r9g/edit?gid=0" TargetMode="External"/><Relationship Id="rId6034" Type="http://schemas.openxmlformats.org/officeDocument/2006/relationships/hyperlink" Target="https://docs.google.com/spreadsheets/d/1VogYb5wJBSvJaLnMSd0peM2zBgURySMKNDUbCqhT0J4/edit" TargetMode="External"/><Relationship Id="rId6241" Type="http://schemas.openxmlformats.org/officeDocument/2006/relationships/hyperlink" Target="https://drive.google.com/drive/folders/1d-_YRLkVKqDaPEXD9RZDl9pll95ISxnQ" TargetMode="External"/><Relationship Id="rId549" Type="http://schemas.openxmlformats.org/officeDocument/2006/relationships/hyperlink" Target="https://docs.google.com/spreadsheets/d/1SpTAZfPnhoulb5kemB5xnn_ZUdBowHUUux2uosNOuSk/edit?gid=1460264289" TargetMode="External"/><Relationship Id="rId756" Type="http://schemas.openxmlformats.org/officeDocument/2006/relationships/hyperlink" Target="https://drive.google.com/drive/u/0/folders/1QangtJCUZHwb_8oLiML54s4eoRfsOmVp" TargetMode="External"/><Relationship Id="rId1179" Type="http://schemas.openxmlformats.org/officeDocument/2006/relationships/hyperlink" Target="https://drive.google.com/drive/u/0/folders/17UoTvKTSR5EUQQJ8Y00PUcZCZ62qDXCu" TargetMode="External"/><Relationship Id="rId1386" Type="http://schemas.openxmlformats.org/officeDocument/2006/relationships/hyperlink" Target="https://drive.google.com/drive/folders/1VGC9bxGn5yLfeMhcQirE_iHuYpzXzpki" TargetMode="External"/><Relationship Id="rId1593" Type="http://schemas.openxmlformats.org/officeDocument/2006/relationships/hyperlink" Target="https://drive.google.com/drive/u/0/folders/152w7_X2UoaIVZ7eGFQbsdOhCgm1uwTC9" TargetMode="External"/><Relationship Id="rId2437" Type="http://schemas.openxmlformats.org/officeDocument/2006/relationships/hyperlink" Target="https://docs.google.com/spreadsheets/d/1vIyV5nTnjhQgdc2a6SajM7dp2H4eL3Sf4K675HHeYoI/edit?gid=1579647152" TargetMode="External"/><Relationship Id="rId2991" Type="http://schemas.openxmlformats.org/officeDocument/2006/relationships/hyperlink" Target="https://docs.google.com/spreadsheets/d/1vIyV5nTnjhQgdc2a6SajM7dp2H4eL3Sf4K675HHeYoI/edit?gid=1579647152" TargetMode="External"/><Relationship Id="rId3835" Type="http://schemas.openxmlformats.org/officeDocument/2006/relationships/hyperlink" Target="https://docs.google.com/spreadsheets/d/1SpTAZfPnhoulb5kemB5xnn_ZUdBowHUUux2uosNOuSk/edit?gid=1460264289" TargetMode="External"/><Relationship Id="rId5050" Type="http://schemas.openxmlformats.org/officeDocument/2006/relationships/hyperlink" Target="https://drive.google.com/drive/u/0/folders/1Guvb4oZW3OWhttJXUJthNanCl0OlqlqP" TargetMode="External"/><Relationship Id="rId6101" Type="http://schemas.openxmlformats.org/officeDocument/2006/relationships/hyperlink" Target="https://drive.google.com/drive/u/0/folders/1z983LtTfwiVZOWMh05d28ZTp_2C6g7fT" TargetMode="External"/><Relationship Id="rId409" Type="http://schemas.openxmlformats.org/officeDocument/2006/relationships/hyperlink" Target="https://drive.google.com/drive/u/0/folders/1fLy2bcxydZJsbVV3zeawotv1O_lJk2ah" TargetMode="External"/><Relationship Id="rId963" Type="http://schemas.openxmlformats.org/officeDocument/2006/relationships/hyperlink" Target="https://drive.google.com/drive/u/0/folders/1IgZ9XhOdRD5eGbpAkgyw_w41dAtl0CNQ" TargetMode="External"/><Relationship Id="rId1039" Type="http://schemas.openxmlformats.org/officeDocument/2006/relationships/hyperlink" Target="https://drive.google.com/drive/u/0/folders/15PLzPstiRPgd5VtVVjzvKz6c3QHqfBeI" TargetMode="External"/><Relationship Id="rId1246" Type="http://schemas.openxmlformats.org/officeDocument/2006/relationships/hyperlink" Target="https://drive.google.com/drive/folders/1nG-722reT2vOQeb0GfxxcNSgX1AyWRMA" TargetMode="External"/><Relationship Id="rId2644" Type="http://schemas.openxmlformats.org/officeDocument/2006/relationships/hyperlink" Target="https://drive.google.com/drive/folders/1mtccA4RZmI0JWycm5gjtQAghweTKHve1" TargetMode="External"/><Relationship Id="rId2851" Type="http://schemas.openxmlformats.org/officeDocument/2006/relationships/hyperlink" Target="https://docs.google.com/spreadsheets/d/1Wf-xibkNBYTHTGTDoXy8ZpHMWWFWjZkQkN_h-PhYPsE/edit?gid=1593213333" TargetMode="External"/><Relationship Id="rId3902" Type="http://schemas.openxmlformats.org/officeDocument/2006/relationships/hyperlink" Target="https://drive.google.com/drive/folders/1R6mgCcmLr0ktlLrlSQ7-E7kP4EkaClBM" TargetMode="External"/><Relationship Id="rId92" Type="http://schemas.openxmlformats.org/officeDocument/2006/relationships/hyperlink" Target="https://cmckfcvietnam.sharepoint.com/:f:/s/KFC-SHARE-EXTERNAL-MKT-SHARE-EXTERNAL/Ery-cSh2dxhJr567AtXrQ_oBuuhd-nankauZXICVrDGQ_w?e=0ugyvw" TargetMode="External"/><Relationship Id="rId616" Type="http://schemas.openxmlformats.org/officeDocument/2006/relationships/hyperlink" Target="https://drive.google.com/drive/folders/1SFDDdRU0MFTPc-ZhLEBw4CjlUI2d7RY9" TargetMode="External"/><Relationship Id="rId823" Type="http://schemas.openxmlformats.org/officeDocument/2006/relationships/hyperlink" Target="https://drive.google.com/drive/u/0/folders/1xGyPZEW7s7J0Gz8GmmlsVgEMUH_hqkgk" TargetMode="External"/><Relationship Id="rId1453" Type="http://schemas.openxmlformats.org/officeDocument/2006/relationships/hyperlink" Target="https://docs.google.com/spreadsheets/d/1WevQN1hUDLC6VZpMPiREpB4gOGtSYFchFP7PKDlo2sU/edit?gid=0" TargetMode="External"/><Relationship Id="rId1660" Type="http://schemas.openxmlformats.org/officeDocument/2006/relationships/hyperlink" Target="https://docs.google.com/spreadsheets/d/1euYQp41NIB_2slpqUCv3Z1w09uwEDu-KfSVn_xAISmg/edit?gid=2029177392" TargetMode="External"/><Relationship Id="rId2504" Type="http://schemas.openxmlformats.org/officeDocument/2006/relationships/hyperlink" Target="https://drive.google.com/drive/folders/1mtccA4RZmI0JWycm5gjtQAghweTKHve1" TargetMode="External"/><Relationship Id="rId2711" Type="http://schemas.openxmlformats.org/officeDocument/2006/relationships/hyperlink" Target="https://docs.google.com/spreadsheets/d/14WSqhFepCeC2JtwP83iiPDW1IFTNR9ctTVS4od0OqCM/edit?gid=957089596" TargetMode="External"/><Relationship Id="rId5867" Type="http://schemas.openxmlformats.org/officeDocument/2006/relationships/hyperlink" Target="https://docs.google.com/spreadsheets/d/1EjVpc4jtVJzu-gDSSwRSmyQ7EQaN5dgJjppAJyMlcy8/edit?gid=1321387126" TargetMode="External"/><Relationship Id="rId1106" Type="http://schemas.openxmlformats.org/officeDocument/2006/relationships/hyperlink" Target="https://drive.google.com/drive/folders/1WabseLUKtBaZgjppDM-wNDP7VymJMZGg" TargetMode="External"/><Relationship Id="rId1313" Type="http://schemas.openxmlformats.org/officeDocument/2006/relationships/hyperlink" Target="https://docs.google.com/spreadsheets/d/1fwXMO7sVsX5UKli_NAdA3TZL8R_5X7LjGgmtEFI1LRk/edit?pli=1&amp;gid=1317164986" TargetMode="External"/><Relationship Id="rId1520" Type="http://schemas.openxmlformats.org/officeDocument/2006/relationships/hyperlink" Target="https://shopee.vn/m/NCB-SPF" TargetMode="External"/><Relationship Id="rId4469" Type="http://schemas.openxmlformats.org/officeDocument/2006/relationships/hyperlink" Target="https://docs.google.com/spreadsheets/d/1KdLUxhWn7-Q6DeRcy9gd36ucP-oJ4UTFeQVmcPt6sXg/edit?gid=0" TargetMode="External"/><Relationship Id="rId4676" Type="http://schemas.openxmlformats.org/officeDocument/2006/relationships/hyperlink" Target="https://docs.google.com/spreadsheets/d/1TAW5TsL9SK2bKbJ0VHYaLa5zDQcyzqOtizUIPehNQG8/edit?gid=0" TargetMode="External"/><Relationship Id="rId4883" Type="http://schemas.openxmlformats.org/officeDocument/2006/relationships/hyperlink" Target="https://drive.google.com/drive/u/0/folders/1xj0I4RarnTtoEsQwKSe1p1mBm_ENxEPN" TargetMode="External"/><Relationship Id="rId5727" Type="http://schemas.openxmlformats.org/officeDocument/2006/relationships/hyperlink" Target="https://drive.google.com/drive/folders/1Agzb_6BLq6JYl12v5o0jU_DNHbhWasV5" TargetMode="External"/><Relationship Id="rId5934" Type="http://schemas.openxmlformats.org/officeDocument/2006/relationships/hyperlink" Target="https://drive.google.com/drive/u/0/folders/18K-oGTFVEdcJFkQI1h8jwDMoBBJTVLea" TargetMode="External"/><Relationship Id="rId3278" Type="http://schemas.openxmlformats.org/officeDocument/2006/relationships/hyperlink" Target="https://drive.google.com/drive/folders/1B3A3fvkuFHb2wpqxw-nx4U-4o55sHvca?usp=drive_link" TargetMode="External"/><Relationship Id="rId3485" Type="http://schemas.openxmlformats.org/officeDocument/2006/relationships/hyperlink" Target="https://drive.google.com/drive/folders/183P0AbmyGcDZPDXEPpeyia2MOrWrzE-D" TargetMode="External"/><Relationship Id="rId3692" Type="http://schemas.openxmlformats.org/officeDocument/2006/relationships/hyperlink" Target="https://drive.google.com/drive/folders/1Tu0XBVVwKh-DGv6RqPyiIFb7llLARbmJ?usp=drive_link" TargetMode="External"/><Relationship Id="rId4329" Type="http://schemas.openxmlformats.org/officeDocument/2006/relationships/hyperlink" Target="https://drive.google.com/drive/u/0/folders/1zX4SSQMBEj9o0xkw386oAUKwcX_p_CGY" TargetMode="External"/><Relationship Id="rId4536" Type="http://schemas.openxmlformats.org/officeDocument/2006/relationships/hyperlink" Target="https://drive.google.com/drive/folders/1rGtrrIPGhiAUr2oNZiMHF3-SHI752FUD?usp=sharing" TargetMode="External"/><Relationship Id="rId4743" Type="http://schemas.openxmlformats.org/officeDocument/2006/relationships/hyperlink" Target="https://drive.google.com/drive/u/0/folders/1orxRt8YM-bkOvQjgMvGkj0q6V0kqmgQ_" TargetMode="External"/><Relationship Id="rId4950" Type="http://schemas.openxmlformats.org/officeDocument/2006/relationships/hyperlink" Target="https://docs.google.com/spreadsheets/d/1vIyV5nTnjhQgdc2a6SajM7dp2H4eL3Sf4K675HHeYoI/edit?gid=1579647152" TargetMode="External"/><Relationship Id="rId199" Type="http://schemas.openxmlformats.org/officeDocument/2006/relationships/hyperlink" Target="https://docs.google.com/spreadsheets/d/1JKsjegE0AxZ9KvFp_mFhi2B8SlQjg9pcqZB3S7RcRQI/edit?gid=0" TargetMode="External"/><Relationship Id="rId2087" Type="http://schemas.openxmlformats.org/officeDocument/2006/relationships/hyperlink" Target="https://drive.google.com/drive/folders/12Kdk2WlIultkKFMl1JcnMPMozuKuhoTK?usp=sharing" TargetMode="External"/><Relationship Id="rId2294" Type="http://schemas.openxmlformats.org/officeDocument/2006/relationships/hyperlink" Target="https://drive.google.com/drive/folders/1dkWET8FzvFXOc5YoZ3gzEhN5tE6dU2qn" TargetMode="External"/><Relationship Id="rId3138" Type="http://schemas.openxmlformats.org/officeDocument/2006/relationships/hyperlink" Target="https://drive.google.com/drive/u/0/folders/107drNzj0gPTm3HXvv-XQCP_jtryfa0kq" TargetMode="External"/><Relationship Id="rId3345" Type="http://schemas.openxmlformats.org/officeDocument/2006/relationships/hyperlink" Target="https://docs.google.com/spreadsheets/d/1JKsjegE0AxZ9KvFp_mFhi2B8SlQjg9pcqZB3S7RcRQI/edit?gid=0" TargetMode="External"/><Relationship Id="rId3552" Type="http://schemas.openxmlformats.org/officeDocument/2006/relationships/hyperlink" Target="https://drive.google.com/drive/folders/1fFNO44TiMtfvLMU0GG68rWlsz58eEAVJ?usp=sharing" TargetMode="External"/><Relationship Id="rId4603" Type="http://schemas.openxmlformats.org/officeDocument/2006/relationships/hyperlink" Target="https://docs.google.com/spreadsheets/d/1Wf-xibkNBYTHTGTDoXy8ZpHMWWFWjZkQkN_h-PhYPsE/edit?gid=1593213333" TargetMode="External"/><Relationship Id="rId266" Type="http://schemas.openxmlformats.org/officeDocument/2006/relationships/hyperlink" Target="https://docs.google.com/spreadsheets/d/1Wf-xibkNBYTHTGTDoXy8ZpHMWWFWjZkQkN_h-PhYPsE/edit?gid=1593213333" TargetMode="External"/><Relationship Id="rId473" Type="http://schemas.openxmlformats.org/officeDocument/2006/relationships/hyperlink" Target="https://drive.google.com/drive/u/0/folders/1jvseN42gxbX7OhazA1PZbcgpdupWIUT0" TargetMode="External"/><Relationship Id="rId680" Type="http://schemas.openxmlformats.org/officeDocument/2006/relationships/hyperlink" Target="https://drive.google.com/drive/folders/1QVa56E8kKntZEevlqjQ6QGwIImK4p43y" TargetMode="External"/><Relationship Id="rId2154" Type="http://schemas.openxmlformats.org/officeDocument/2006/relationships/hyperlink" Target="https://docs.google.com/spreadsheets/d/1SpTAZfPnhoulb5kemB5xnn_ZUdBowHUUux2uosNOuSk/edit?gid=1460264289" TargetMode="External"/><Relationship Id="rId2361" Type="http://schemas.openxmlformats.org/officeDocument/2006/relationships/hyperlink" Target="https://drive.google.com/drive/u/0/folders/1q1G4olW9tpvYQy5rLv7jgd_MaaMHGY4f" TargetMode="External"/><Relationship Id="rId3205" Type="http://schemas.openxmlformats.org/officeDocument/2006/relationships/hyperlink" Target="https://docs.google.com/spreadsheets/d/178zTbhvfQEkOuNAMfHHdmUaLzGX86ZZUeIlNy7DQf8w/edit?gid=1290095009" TargetMode="External"/><Relationship Id="rId3412" Type="http://schemas.openxmlformats.org/officeDocument/2006/relationships/hyperlink" Target="https://docs.google.com/spreadsheets/d/1p59_OCU0y33MmHtXsQ_rzx7VmwvFvdhvTuQDiR28r9g/edit?gid=0" TargetMode="External"/><Relationship Id="rId4810" Type="http://schemas.openxmlformats.org/officeDocument/2006/relationships/hyperlink" Target="https://drive.google.com/drive/folders/1ywKRddtpy5glFwuQyef6w15Ia8n9RdA4" TargetMode="External"/><Relationship Id="rId126" Type="http://schemas.openxmlformats.org/officeDocument/2006/relationships/hyperlink" Target="https://drive.google.com/drive/u/0/folders/1K2vUKD2kRoHiZO99xHpBr-QHiL2C2tIK" TargetMode="External"/><Relationship Id="rId333" Type="http://schemas.openxmlformats.org/officeDocument/2006/relationships/hyperlink" Target="https://docs.google.com/spreadsheets/d/1Wf-xibkNBYTHTGTDoXy8ZpHMWWFWjZkQkN_h-PhYPsE/edit?gid=1593213333" TargetMode="External"/><Relationship Id="rId540" Type="http://schemas.openxmlformats.org/officeDocument/2006/relationships/hyperlink" Target="https://drive.google.com/drive/folders/1Pn-BGwqe_96CDMTXfI7oEYCsnCHXzZ6Y" TargetMode="External"/><Relationship Id="rId1170" Type="http://schemas.openxmlformats.org/officeDocument/2006/relationships/hyperlink" Target="https://docs.google.com/spreadsheets/d/10URHSiHLp8W1ISxWvhuZ_G0sqWYAX0aKkxl8aqEPIcM/edit?gid=1670951307" TargetMode="External"/><Relationship Id="rId2014" Type="http://schemas.openxmlformats.org/officeDocument/2006/relationships/hyperlink" Target="https://drive.google.com/drive/folders/1r4Ecf5cYalKR6YHqq7D3b_ZKMB6zAFut?usp=sharing" TargetMode="External"/><Relationship Id="rId2221" Type="http://schemas.openxmlformats.org/officeDocument/2006/relationships/hyperlink" Target="https://drive.google.com/drive/u/0/folders/1US5YbSM8vcAOlJ1rhIfzsyBovDFPfqhn" TargetMode="External"/><Relationship Id="rId5377" Type="http://schemas.openxmlformats.org/officeDocument/2006/relationships/hyperlink" Target="https://docs.google.com/spreadsheets/d/1zbSuutdyZoMCgGXjAGNlHlJDtZzKZOmOTDO9cmfdmB4/edit?usp=sharing" TargetMode="External"/><Relationship Id="rId1030" Type="http://schemas.openxmlformats.org/officeDocument/2006/relationships/hyperlink" Target="https://drive.google.com/drive/folders/1W139hojlFiLih-SoT5Y89lmA8MReRrLT" TargetMode="External"/><Relationship Id="rId4186" Type="http://schemas.openxmlformats.org/officeDocument/2006/relationships/hyperlink" Target="https://drive.google.com/drive/u/0/folders/1wLC4euP0mcEPDQN6vd54MRlkVVVMX4l_" TargetMode="External"/><Relationship Id="rId5584" Type="http://schemas.openxmlformats.org/officeDocument/2006/relationships/hyperlink" Target="https://drive.google.com/drive/u/0/folders/1sNRRTf20z-85vgjE2BGHIVP5DNBCGzKp" TargetMode="External"/><Relationship Id="rId5791" Type="http://schemas.openxmlformats.org/officeDocument/2006/relationships/hyperlink" Target="https://drive.google.com/drive/u/0/folders/1FD2An-E_N8q5Reh8P7pNkdRrxlbzRoyj" TargetMode="External"/><Relationship Id="rId400" Type="http://schemas.openxmlformats.org/officeDocument/2006/relationships/hyperlink" Target="https://drive.google.com/drive/folders/10hDtk_nFcBR3s1Il_pTLiFqtvqdDffHx" TargetMode="External"/><Relationship Id="rId1987" Type="http://schemas.openxmlformats.org/officeDocument/2006/relationships/hyperlink" Target="https://drive.google.com/drive/u/0/folders/1FVAO7Kl_4JsSC_TFnH_pk0O0dttiTCGZ" TargetMode="External"/><Relationship Id="rId4393" Type="http://schemas.openxmlformats.org/officeDocument/2006/relationships/hyperlink" Target="https://docs.google.com/spreadsheets/d/1zbSuutdyZoMCgGXjAGNlHlJDtZzKZOmOTDO9cmfdmB4/edit?usp=sharing" TargetMode="External"/><Relationship Id="rId5237" Type="http://schemas.openxmlformats.org/officeDocument/2006/relationships/hyperlink" Target="https://drive.google.com/drive/folders/1djBq1J_8BcwUNwN3N_TOS7RjoKkrJrNH" TargetMode="External"/><Relationship Id="rId5444" Type="http://schemas.openxmlformats.org/officeDocument/2006/relationships/hyperlink" Target="https://drive.google.com/drive/u/0/folders/1OCNhj72_Q5tMu0UOoh9inlNio8OGPvdq" TargetMode="External"/><Relationship Id="rId5651" Type="http://schemas.openxmlformats.org/officeDocument/2006/relationships/hyperlink" Target="https://shopee.vn/m/HDSAISONFOOD-SPF" TargetMode="External"/><Relationship Id="rId1847" Type="http://schemas.openxmlformats.org/officeDocument/2006/relationships/hyperlink" Target="https://docs.google.com/spreadsheets/d/1MJASlDC1YeX6sgEtzykzTSpTN1Q3FS6_/edit?gid=140450245" TargetMode="External"/><Relationship Id="rId4046" Type="http://schemas.openxmlformats.org/officeDocument/2006/relationships/hyperlink" Target="https://drive.google.com/drive/folders/1okjCfhR1Q7VySEjKTEBUznJGNTDofrb0" TargetMode="External"/><Relationship Id="rId4253" Type="http://schemas.openxmlformats.org/officeDocument/2006/relationships/hyperlink" Target="https://docs.google.com/spreadsheets/d/1KdLUxhWn7-Q6DeRcy9gd36ucP-oJ4UTFeQVmcPt6sXg/edit?gid=0" TargetMode="External"/><Relationship Id="rId4460" Type="http://schemas.openxmlformats.org/officeDocument/2006/relationships/hyperlink" Target="https://docs.google.com/spreadsheets/d/10YyGpQz0D_L8HZ70peC4yV0VJk51JcwPEPqW-yxPFNs/edit?gid=1823192906" TargetMode="External"/><Relationship Id="rId5304" Type="http://schemas.openxmlformats.org/officeDocument/2006/relationships/hyperlink" Target="https://drive.google.com/drive/u/0/folders/137Bn4kzVI5Oj5j-e-VyXw5RUa1UHm5lX" TargetMode="External"/><Relationship Id="rId5511" Type="http://schemas.openxmlformats.org/officeDocument/2006/relationships/hyperlink" Target="https://docs.google.com/spreadsheets/d/1uyg6Js5MyTneSNJTNU3zkccdjPHzcooQzX7WBi4nyeY/edit?gid=1744364343" TargetMode="External"/><Relationship Id="rId1707" Type="http://schemas.openxmlformats.org/officeDocument/2006/relationships/hyperlink" Target="https://drive.google.com/drive/u/0/folders/12i-EgPNST_Kt1Da79W-Ucq6nKMdoCCQP" TargetMode="External"/><Relationship Id="rId3062" Type="http://schemas.openxmlformats.org/officeDocument/2006/relationships/hyperlink" Target="https://drive.google.com/drive/u/0/folders/1LMLN-XiGYruEWd99Ono0KxknlhN_3Hjw" TargetMode="External"/><Relationship Id="rId4113" Type="http://schemas.openxmlformats.org/officeDocument/2006/relationships/hyperlink" Target="https://drive.google.com/drive/folders/1aCh3DolI2LVeVtFOHcS9GnKeuoFXqbJB" TargetMode="External"/><Relationship Id="rId4320" Type="http://schemas.openxmlformats.org/officeDocument/2006/relationships/hyperlink" Target="https://shopee.vn/m/TCBVISAECODEBIT-SPF" TargetMode="External"/><Relationship Id="rId190" Type="http://schemas.openxmlformats.org/officeDocument/2006/relationships/hyperlink" Target="https://docs.google.com/spreadsheets/d/1fwXMO7sVsX5UKli_NAdA3TZL8R_5X7LjGgmtEFI1LRk/edit?pli=1&amp;gid=2068204316" TargetMode="External"/><Relationship Id="rId1914" Type="http://schemas.openxmlformats.org/officeDocument/2006/relationships/hyperlink" Target="https://drive.google.com/drive/folders/1lT077Taz8umC49hPWPbDYL0nh07rjbD0?usp=drive_link" TargetMode="External"/><Relationship Id="rId6078" Type="http://schemas.openxmlformats.org/officeDocument/2006/relationships/hyperlink" Target="https://drive.google.com/drive/folders/1KH8oY19vgqTbaIFrzaLxWv00l81iyisK" TargetMode="External"/><Relationship Id="rId6285" Type="http://schemas.openxmlformats.org/officeDocument/2006/relationships/hyperlink" Target="https://drive.google.com/drive/u/0/folders/1xnSmlUsTUIgqf2LP6LbSz7_5V27sBPt-" TargetMode="External"/><Relationship Id="rId3879" Type="http://schemas.openxmlformats.org/officeDocument/2006/relationships/hyperlink" Target="https://drive.google.com/drive/folders/1S8HTLFBMujqWyFJCRuHh1T5mnYgS-6-B" TargetMode="External"/><Relationship Id="rId5094" Type="http://schemas.openxmlformats.org/officeDocument/2006/relationships/hyperlink" Target="https://drive.google.com/drive/u/0/folders/1y_OqOeSLSJpjNh3DpgZz3AOU8SJ1aR2p" TargetMode="External"/><Relationship Id="rId6145" Type="http://schemas.openxmlformats.org/officeDocument/2006/relationships/hyperlink" Target="https://shopee.vn/m/FECREDIT-SPF" TargetMode="External"/><Relationship Id="rId6352" Type="http://schemas.openxmlformats.org/officeDocument/2006/relationships/hyperlink" Target="https://drive.google.com/drive/u/0/folders/1YE5Te3JsQtUzAnqhIFW0MeBJyuV0XE5y" TargetMode="External"/><Relationship Id="rId2688" Type="http://schemas.openxmlformats.org/officeDocument/2006/relationships/hyperlink" Target="https://drive.google.com/drive/folders/1jP9habZgG6T1TPLYXAe2_UjTaZLyb_8g" TargetMode="External"/><Relationship Id="rId2895" Type="http://schemas.openxmlformats.org/officeDocument/2006/relationships/hyperlink" Target="https://drive.google.com/drive/folders/1wi7lfrlE1tmdO4uYgDTqav4sxAbkGCEZ" TargetMode="External"/><Relationship Id="rId3739" Type="http://schemas.openxmlformats.org/officeDocument/2006/relationships/hyperlink" Target="https://docs.google.com/spreadsheets/d/1HKfoMfmwHoV2GmaxJ9o24CmrZaDShdvn_OuH-9c_YeM/edit" TargetMode="External"/><Relationship Id="rId3946" Type="http://schemas.openxmlformats.org/officeDocument/2006/relationships/hyperlink" Target="https://docs.google.com/spreadsheets/d/1he6KxzPEPZaO8Qo5fnnVUrYtixpokKlG7UlOzjQ6988/edit?gid=1481340089" TargetMode="External"/><Relationship Id="rId5161" Type="http://schemas.openxmlformats.org/officeDocument/2006/relationships/hyperlink" Target="https://docs.google.com/spreadsheets/d/1KmfXaYNxTvOqlFm0awngGgwSbAkphKf3/edit?gid=264214317" TargetMode="External"/><Relationship Id="rId6005" Type="http://schemas.openxmlformats.org/officeDocument/2006/relationships/hyperlink" Target="https://drive.google.com/drive/folders/1yO3B4oCSw_N7mrDhH7AMWQP2T0bQS3B4" TargetMode="External"/><Relationship Id="rId867" Type="http://schemas.openxmlformats.org/officeDocument/2006/relationships/hyperlink" Target="https://drive.google.com/drive/folders/1S8j1_g12l0l6EeI-hCOwatFxRmMhj1UP" TargetMode="External"/><Relationship Id="rId1497" Type="http://schemas.openxmlformats.org/officeDocument/2006/relationships/hyperlink" Target="https://drive.google.com/drive/u/0/folders/1fCWpNPgCmYj8WliY-BZehP7TAfwzjRfr" TargetMode="External"/><Relationship Id="rId2548" Type="http://schemas.openxmlformats.org/officeDocument/2006/relationships/hyperlink" Target="https://drive.google.com/drive/folders/1K7nqx9A2bLSWXzeL2Nef2pIqCaMWXQi5?usp=sharing" TargetMode="External"/><Relationship Id="rId2755" Type="http://schemas.openxmlformats.org/officeDocument/2006/relationships/hyperlink" Target="https://drive.google.com/drive/folders/1EJ6tcy7jFiTKd1S0nmXxiPzYRu3vCyD9" TargetMode="External"/><Relationship Id="rId2962" Type="http://schemas.openxmlformats.org/officeDocument/2006/relationships/hyperlink" Target="https://docs.google.com/spreadsheets/d/1hH2wOMnX04Ofy2zaIB_BxzgG3Ficv5hRMZADqiYVuXg/edit" TargetMode="External"/><Relationship Id="rId3806" Type="http://schemas.openxmlformats.org/officeDocument/2006/relationships/hyperlink" Target="https://drive.google.com/drive/folders/1NJNDj6AzDX0xrWRuSrFDuxum8GUgjkpE?usp=drive_link" TargetMode="External"/><Relationship Id="rId6212" Type="http://schemas.openxmlformats.org/officeDocument/2006/relationships/hyperlink" Target="https://drive.google.com/drive/u/0/folders/1YT74w6beN6qT6yDzRo2xIErEIDxZNnFd" TargetMode="External"/><Relationship Id="rId727" Type="http://schemas.openxmlformats.org/officeDocument/2006/relationships/hyperlink" Target="https://docs.google.com/spreadsheets/d/1fwXMO7sVsX5UKli_NAdA3TZL8R_5X7LjGgmtEFI1LRk/edit?gid=753169674" TargetMode="External"/><Relationship Id="rId934" Type="http://schemas.openxmlformats.org/officeDocument/2006/relationships/hyperlink" Target="https://drive.google.com/drive/u/0/folders/1icgG-lD9J8a5NVkzAG7keGFMbAF2shZR" TargetMode="External"/><Relationship Id="rId1357" Type="http://schemas.openxmlformats.org/officeDocument/2006/relationships/hyperlink" Target="https://docs.google.com/presentation/d/1zs7ajf6369NY8_GKV-rWrkwjirK8UbIMJ9o7Hs-eEKI/edit" TargetMode="External"/><Relationship Id="rId1564" Type="http://schemas.openxmlformats.org/officeDocument/2006/relationships/hyperlink" Target="https://docs.google.com/spreadsheets/d/1v-VOk9jEoQ8q98sN0Eiy-f8odAhvkEb3FzMR_IA8nGM/edit?gid=1560921495" TargetMode="External"/><Relationship Id="rId1771" Type="http://schemas.openxmlformats.org/officeDocument/2006/relationships/hyperlink" Target="https://drive.google.com/drive/folders/1YxwMWA4ND3dMXI6pL5CnGFm-CZT1tUhg" TargetMode="External"/><Relationship Id="rId2408" Type="http://schemas.openxmlformats.org/officeDocument/2006/relationships/hyperlink" Target="https://drive.google.com/drive/folders/1hCISI4dGXVN_EuNcOEhq1CMBp7zR-k1c" TargetMode="External"/><Relationship Id="rId2615" Type="http://schemas.openxmlformats.org/officeDocument/2006/relationships/hyperlink" Target="https://docs.google.com/spreadsheets/d/12SOThLnUzQ118JhTsOaqvhyCDKYhfrhGQby4BibqtLg/edit?gid=907500859" TargetMode="External"/><Relationship Id="rId2822" Type="http://schemas.openxmlformats.org/officeDocument/2006/relationships/hyperlink" Target="https://drive.google.com/drive/folders/1eJEMHUTlUsBzOXDxDASYiP6W48FwpjEt" TargetMode="External"/><Relationship Id="rId5021" Type="http://schemas.openxmlformats.org/officeDocument/2006/relationships/hyperlink" Target="https://docs.google.com/spreadsheets/d/1xvfgBHdySyJfYR7pIAs1ab2xZjGdGWlo/edit?gid=896267482" TargetMode="External"/><Relationship Id="rId5978" Type="http://schemas.openxmlformats.org/officeDocument/2006/relationships/hyperlink" Target="https://drive.google.com/drive/folders/1p7uWtKjPPP110IUYu96DyvImHaB7aiTn" TargetMode="External"/><Relationship Id="rId63" Type="http://schemas.openxmlformats.org/officeDocument/2006/relationships/hyperlink" Target="https://docs.google.com/spreadsheets/d/1SrfOx8Xea0B61knnfpJGFl40avRJfU3RIVubTJwMf6g/edit?gid=1670951307" TargetMode="External"/><Relationship Id="rId1217" Type="http://schemas.openxmlformats.org/officeDocument/2006/relationships/hyperlink" Target="https://docs.google.com/spreadsheets/d/1wba0DBny0rNygdGQv87KVHLyiIyQo9R25sj7ISlFN7k/edit" TargetMode="External"/><Relationship Id="rId1424" Type="http://schemas.openxmlformats.org/officeDocument/2006/relationships/hyperlink" Target="https://docs.google.com/spreadsheets/d/1EjVpc4jtVJzu-gDSSwRSmyQ7EQaN5dgJjppAJyMlcy8/edit?gid=807383617" TargetMode="External"/><Relationship Id="rId1631" Type="http://schemas.openxmlformats.org/officeDocument/2006/relationships/hyperlink" Target="https://docs.google.com/spreadsheets/d/1ZPkSTliKlEiNzWIHmnQ_-8rnhudmfW6lnRE05_UE2KQ/edit?gid=475875260" TargetMode="External"/><Relationship Id="rId4787" Type="http://schemas.openxmlformats.org/officeDocument/2006/relationships/hyperlink" Target="https://docs.google.com/spreadsheets/d/1OMofijeoR53EWDc109ohXV434fe2c-PIscMTWB60wSg/edit?gid=1608466921" TargetMode="External"/><Relationship Id="rId4994" Type="http://schemas.openxmlformats.org/officeDocument/2006/relationships/hyperlink" Target="https://docs.google.com/spreadsheets/d/1NP59lUoneJS9Xyh5r9nBrmSZPDyjFcEx-IWo8bPgTPY/edit?gid=2114669209" TargetMode="External"/><Relationship Id="rId5838" Type="http://schemas.openxmlformats.org/officeDocument/2006/relationships/hyperlink" Target="https://drive.google.com/drive/folders/175oRI6rLQ5r0h28T7YymQrsAvL3CFKGb" TargetMode="External"/><Relationship Id="rId3389" Type="http://schemas.openxmlformats.org/officeDocument/2006/relationships/hyperlink" Target="https://drive.google.com/drive/u/0/folders/1vDyfnuUh0w2m-pYglTzoYx_MfL1yE2s_" TargetMode="External"/><Relationship Id="rId3596" Type="http://schemas.openxmlformats.org/officeDocument/2006/relationships/hyperlink" Target="https://docs.google.com/spreadsheets/d/1ISJZMXejQ5KPm9udklklGDj1ByPeYSfREf6U74Tgk7s/edit?userstoinvite=huyenanh.works%40gmail.com&amp;sharingaction=manageaccess&amp;role=writer&amp;gid=989130246" TargetMode="External"/><Relationship Id="rId4647" Type="http://schemas.openxmlformats.org/officeDocument/2006/relationships/hyperlink" Target="https://docs.google.com/spreadsheets/d/1QasBeRpf0P38jT1Oi7VxUklxSuufJI3iZC20GidLZWg/edit?gid=433959605" TargetMode="External"/><Relationship Id="rId2198" Type="http://schemas.openxmlformats.org/officeDocument/2006/relationships/hyperlink" Target="https://drive.google.com/drive/u/0/folders/14JdtJ-nPLBTZ3xzB70MWnOyAmf0RRfSc" TargetMode="External"/><Relationship Id="rId3249" Type="http://schemas.openxmlformats.org/officeDocument/2006/relationships/hyperlink" Target="https://docs.google.com/spreadsheets/d/1-vwhQd6LlryTsONeQxcGhIllCjnf-5Cd/edit?gid=1033238192" TargetMode="External"/><Relationship Id="rId3456" Type="http://schemas.openxmlformats.org/officeDocument/2006/relationships/hyperlink" Target="https://docs.google.com/spreadsheets/d/1xvfgBHdySyJfYR7pIAs1ab2xZjGdGWlo/edit?gid=1773673233" TargetMode="External"/><Relationship Id="rId4854" Type="http://schemas.openxmlformats.org/officeDocument/2006/relationships/hyperlink" Target="https://shopee.vn/m/LpbankOct25-SPF" TargetMode="External"/><Relationship Id="rId5905" Type="http://schemas.openxmlformats.org/officeDocument/2006/relationships/hyperlink" Target="https://docs.google.com/spreadsheets/d/1D2zkBdrdcVht5msRgDrZZ_TDfiRDlqXN/edit?gid=1462290969" TargetMode="External"/><Relationship Id="rId377" Type="http://schemas.openxmlformats.org/officeDocument/2006/relationships/hyperlink" Target="https://drive.google.com/drive/folders/1wi7lfrlE1tmdO4uYgDTqav4sxAbkGCEZ" TargetMode="External"/><Relationship Id="rId584" Type="http://schemas.openxmlformats.org/officeDocument/2006/relationships/hyperlink" Target="https://docs.google.com/spreadsheets/d/1TAW5TsL9SK2bKbJ0VHYaLa5zDQcyzqOtizUIPehNQG8/edit?gid=0" TargetMode="External"/><Relationship Id="rId2058" Type="http://schemas.openxmlformats.org/officeDocument/2006/relationships/hyperlink" Target="https://drive.google.com/drive/u/0/folders/1lotrF9a5Z4EIxZQ5vZvLlz5XzHrHP0eO" TargetMode="External"/><Relationship Id="rId2265" Type="http://schemas.openxmlformats.org/officeDocument/2006/relationships/hyperlink" Target="https://drive.google.com/drive/u/0/folders/16zAxzdGnngeuU6xy-voWuxm7tpaqaPYU" TargetMode="External"/><Relationship Id="rId3109" Type="http://schemas.openxmlformats.org/officeDocument/2006/relationships/hyperlink" Target="https://drive.google.com/drive/folders/1Ogo2qaCUTOi7yI4RJfaXmGP9ayy5QG2F?usp=sharing" TargetMode="External"/><Relationship Id="rId3663" Type="http://schemas.openxmlformats.org/officeDocument/2006/relationships/hyperlink" Target="https://drive.google.com/drive/u/0/folders/12i-EgPNST_Kt1Da79W-Ucq6nKMdoCCQP" TargetMode="External"/><Relationship Id="rId3870" Type="http://schemas.openxmlformats.org/officeDocument/2006/relationships/hyperlink" Target="https://docs.google.com/spreadsheets/d/1uyg6Js5MyTneSNJTNU3zkccdjPHzcooQzX7WBi4nyeY/edit?gid=1744364343" TargetMode="External"/><Relationship Id="rId4507" Type="http://schemas.openxmlformats.org/officeDocument/2006/relationships/hyperlink" Target="https://docs.google.com/spreadsheets/d/1p59_OCU0y33MmHtXsQ_rzx7VmwvFvdhvTuQDiR28r9g/edit?gid=0" TargetMode="External"/><Relationship Id="rId4714" Type="http://schemas.openxmlformats.org/officeDocument/2006/relationships/hyperlink" Target="https://drive.google.com/drive/u/0/folders/1mzBnj5p2__Wka-TdEgaAK67aGX4oJeKb" TargetMode="External"/><Relationship Id="rId4921" Type="http://schemas.openxmlformats.org/officeDocument/2006/relationships/hyperlink" Target="https://drive.google.com/drive/u/0/folders/1PDgUnH-uAxU5ERhQvun-7cUkMAo5igAG" TargetMode="External"/><Relationship Id="rId237" Type="http://schemas.openxmlformats.org/officeDocument/2006/relationships/hyperlink" Target="https://drive.google.com/drive/folders/1K7nqx9A2bLSWXzeL2Nef2pIqCaMWXQi5?usp=sharing" TargetMode="External"/><Relationship Id="rId791" Type="http://schemas.openxmlformats.org/officeDocument/2006/relationships/hyperlink" Target="https://docs.google.com/spreadsheets/d/1araIWejcg2ho4Cg5omC68KUFFPIA9zku3QZcudN1FM0/edit?gid=1281614813" TargetMode="External"/><Relationship Id="rId1074" Type="http://schemas.openxmlformats.org/officeDocument/2006/relationships/hyperlink" Target="https://drive.google.com/drive/folders/1gUaD1GwazKnyPULT3w1xCayQfN_SUBiD" TargetMode="External"/><Relationship Id="rId2472" Type="http://schemas.openxmlformats.org/officeDocument/2006/relationships/hyperlink" Target="https://drive.google.com/drive/u/0/folders/17Zzb4MNxj8OaAFTFkBO7DH9wbT2IVosq" TargetMode="External"/><Relationship Id="rId3316" Type="http://schemas.openxmlformats.org/officeDocument/2006/relationships/hyperlink" Target="https://drive.google.com/drive/u/0/folders/1Lr4-YAzm1hrHaevweju9wFF_kvnIzZNv" TargetMode="External"/><Relationship Id="rId3523" Type="http://schemas.openxmlformats.org/officeDocument/2006/relationships/hyperlink" Target="https://docs.google.com/spreadsheets/d/1KsICocQtcVRrQ5M_v-3MqZtMgmB7SiS44mbSZqPDm6o/edit?usp=sharing" TargetMode="External"/><Relationship Id="rId3730" Type="http://schemas.openxmlformats.org/officeDocument/2006/relationships/hyperlink" Target="https://drive.google.com/drive/folders/1wi7lfrlE1tmdO4uYgDTqav4sxAbkGCEZ" TargetMode="External"/><Relationship Id="rId444" Type="http://schemas.openxmlformats.org/officeDocument/2006/relationships/hyperlink" Target="https://docs.google.com/spreadsheets/d/1xvfgBHdySyJfYR7pIAs1ab2xZjGdGWlo/edit?gid=1773673233" TargetMode="External"/><Relationship Id="rId651" Type="http://schemas.openxmlformats.org/officeDocument/2006/relationships/hyperlink" Target="https://docs.google.com/spreadsheets/d/1xvfgBHdySyJfYR7pIAs1ab2xZjGdGWlo/edit?gid=1773673233" TargetMode="External"/><Relationship Id="rId1281" Type="http://schemas.openxmlformats.org/officeDocument/2006/relationships/hyperlink" Target="https://docs.google.com/spreadsheets/d/1vIyV5nTnjhQgdc2a6SajM7dp2H4eL3Sf4K675HHeYoI/edit?gid=1579647152" TargetMode="External"/><Relationship Id="rId2125" Type="http://schemas.openxmlformats.org/officeDocument/2006/relationships/hyperlink" Target="https://docs.google.com/spreadsheets/d/1Gkqvkh-uV9bo_TAYYPphI4SL1SrZy71IfnGgrpXNWH8/edit?gid=1137451622" TargetMode="External"/><Relationship Id="rId2332" Type="http://schemas.openxmlformats.org/officeDocument/2006/relationships/hyperlink" Target="https://docs.google.com/spreadsheets/d/1xvfgBHdySyJfYR7pIAs1ab2xZjGdGWlo/edit?gid=896267482" TargetMode="External"/><Relationship Id="rId5488" Type="http://schemas.openxmlformats.org/officeDocument/2006/relationships/hyperlink" Target="https://drive.google.com/drive/folders/1xpl-eVbkgf3V-l23cttMDTNaWn9W9HgI?usp=sharing" TargetMode="External"/><Relationship Id="rId5695" Type="http://schemas.openxmlformats.org/officeDocument/2006/relationships/hyperlink" Target="https://drive.google.com/drive/u/0/folders/1xnSmlUsTUIgqf2LP6LbSz7_5V27sBPt-" TargetMode="External"/><Relationship Id="rId304" Type="http://schemas.openxmlformats.org/officeDocument/2006/relationships/hyperlink" Target="https://docs.google.com/spreadsheets/d/1aJCEBkz0W7RO1jbZtQxVGaEfNhxJv4c6rTyF20VK6c8/edit?gid=1877503813" TargetMode="External"/><Relationship Id="rId511" Type="http://schemas.openxmlformats.org/officeDocument/2006/relationships/hyperlink" Target="https://drive.google.com/drive/folders/1xTDcDKupwxv-yqZpy8tYoy7EcOgww-fg" TargetMode="External"/><Relationship Id="rId1141" Type="http://schemas.openxmlformats.org/officeDocument/2006/relationships/hyperlink" Target="https://drive.google.com/drive/folders/1EzRPOTyaz4Kzl8S1PNqNugUt5WM2MpEW" TargetMode="External"/><Relationship Id="rId4297" Type="http://schemas.openxmlformats.org/officeDocument/2006/relationships/hyperlink" Target="https://drive.google.com/drive/folders/10I3WYQBucJ0AzCbNPwklcHBj-2RwiciR" TargetMode="External"/><Relationship Id="rId5348" Type="http://schemas.openxmlformats.org/officeDocument/2006/relationships/hyperlink" Target="https://docs.google.com/spreadsheets/d/1NP59lUoneJS9Xyh5r9nBrmSZPDyjFcEx-IWo8bPgTPY/edit?gid=87874303" TargetMode="External"/><Relationship Id="rId5555" Type="http://schemas.openxmlformats.org/officeDocument/2006/relationships/hyperlink" Target="https://docs.google.com/spreadsheets/d/1fwXMO7sVsX5UKli_NAdA3TZL8R_5X7LjGgmtEFI1LRk/edit?pli=1&amp;gid=1529868658" TargetMode="External"/><Relationship Id="rId5762" Type="http://schemas.openxmlformats.org/officeDocument/2006/relationships/hyperlink" Target="https://shopeefood.vn/bo-suu-tap/pepsi-tat-nien-to-coll" TargetMode="External"/><Relationship Id="rId1001" Type="http://schemas.openxmlformats.org/officeDocument/2006/relationships/hyperlink" Target="https://drive.google.com/drive/folders/1XuSPKofOGvTyrI5Lml6egwVJ28xgDgu-" TargetMode="External"/><Relationship Id="rId4157" Type="http://schemas.openxmlformats.org/officeDocument/2006/relationships/hyperlink" Target="https://drive.google.com/drive/u/0/folders/1Fr1jILS5XBM4umU-o-uOyrKEqBZdSjMO" TargetMode="External"/><Relationship Id="rId4364" Type="http://schemas.openxmlformats.org/officeDocument/2006/relationships/hyperlink" Target="https://docs.google.com/spreadsheets/d/1v-VOk9jEoQ8q98sN0Eiy-f8odAhvkEb3FzMR_IA8nGM/edit?gid=1560921495" TargetMode="External"/><Relationship Id="rId4571" Type="http://schemas.openxmlformats.org/officeDocument/2006/relationships/hyperlink" Target="https://drive.google.com/drive/u/0/folders/1DFsvDuwMY3TmTnNlyVRUhakD8ZBXj1yJ" TargetMode="External"/><Relationship Id="rId5208" Type="http://schemas.openxmlformats.org/officeDocument/2006/relationships/hyperlink" Target="https://drive.google.com/drive/u/0/folders/1PbLTUGypBycRUTNM8e6i4f3s-TvOc2Ob" TargetMode="External"/><Relationship Id="rId5415" Type="http://schemas.openxmlformats.org/officeDocument/2006/relationships/hyperlink" Target="https://drive.google.com/drive/folders/1Z4zIESDcZaeYmm45q7dCe8pTfqYqQQpD" TargetMode="External"/><Relationship Id="rId5622" Type="http://schemas.openxmlformats.org/officeDocument/2006/relationships/hyperlink" Target="https://drive.google.com/drive/folders/17KW77yUs4xgg2tSbi_JRYoX-bJSg57a5" TargetMode="External"/><Relationship Id="rId1958" Type="http://schemas.openxmlformats.org/officeDocument/2006/relationships/hyperlink" Target="https://docs.google.com/spreadsheets/d/1fwXMO7sVsX5UKli_NAdA3TZL8R_5X7LjGgmtEFI1LRk/edit?pli=1&amp;gid=1893412148" TargetMode="External"/><Relationship Id="rId3173" Type="http://schemas.openxmlformats.org/officeDocument/2006/relationships/hyperlink" Target="https://docs.google.com/spreadsheets/d/1xvfgBHdySyJfYR7pIAs1ab2xZjGdGWlo/edit?gid=1773673233" TargetMode="External"/><Relationship Id="rId3380" Type="http://schemas.openxmlformats.org/officeDocument/2006/relationships/hyperlink" Target="https://docs.google.com/spreadsheets/d/1vIyV5nTnjhQgdc2a6SajM7dp2H4eL3Sf4K675HHeYoI/edit?gid=1579647152" TargetMode="External"/><Relationship Id="rId4017" Type="http://schemas.openxmlformats.org/officeDocument/2006/relationships/hyperlink" Target="https://drive.google.com/drive/u/0/folders/11NHXCqFuuo833YnUKKvLPoH9uxI7YepX" TargetMode="External"/><Relationship Id="rId4224" Type="http://schemas.openxmlformats.org/officeDocument/2006/relationships/hyperlink" Target="https://docs.google.com/spreadsheets/d/1fwXMO7sVsX5UKli_NAdA3TZL8R_5X7LjGgmtEFI1LRk/edit?gid=874734074" TargetMode="External"/><Relationship Id="rId4431" Type="http://schemas.openxmlformats.org/officeDocument/2006/relationships/hyperlink" Target="https://drive.google.com/drive/u/0/folders/1UMDMi2yS79ZZ7UbPO9j7m200TJsYWaye" TargetMode="External"/><Relationship Id="rId1818" Type="http://schemas.openxmlformats.org/officeDocument/2006/relationships/hyperlink" Target="https://docs.google.com/spreadsheets/d/1Wf-xibkNBYTHTGTDoXy8ZpHMWWFWjZkQkN_h-PhYPsE/edit?gid=1593213333" TargetMode="External"/><Relationship Id="rId3033" Type="http://schemas.openxmlformats.org/officeDocument/2006/relationships/hyperlink" Target="https://docs.google.com/spreadsheets/d/1araIWejcg2ho4Cg5omC68KUFFPIA9zku3QZcudN1FM0/edit?gid=484411972" TargetMode="External"/><Relationship Id="rId3240" Type="http://schemas.openxmlformats.org/officeDocument/2006/relationships/hyperlink" Target="https://drive.google.com/drive/u/0/folders/1n5bSA0efy31Y5utEEJqM5gDfU_tpN3nL" TargetMode="External"/><Relationship Id="rId6189" Type="http://schemas.openxmlformats.org/officeDocument/2006/relationships/hyperlink" Target="https://drive.google.com/drive/u/0/folders/1E1JhlmXnGGMNr2EFpWdnNOCZh_KkK5pO" TargetMode="External"/><Relationship Id="rId6396" Type="http://schemas.openxmlformats.org/officeDocument/2006/relationships/hyperlink" Target="https://docs.google.com/spreadsheets/d/1OMofijeoR53EWDc109ohXV434fe2c-PIscMTWB60wSg/edit?gid=826593807" TargetMode="External"/><Relationship Id="rId161" Type="http://schemas.openxmlformats.org/officeDocument/2006/relationships/hyperlink" Target="https://shopee.vn/m/FECREDIT-SPF" TargetMode="External"/><Relationship Id="rId6049" Type="http://schemas.openxmlformats.org/officeDocument/2006/relationships/hyperlink" Target="https://drive.google.com/drive/u/0/folders/1_nHysKW0QmmV3fZa4csrA5V2MSX1XHGf" TargetMode="External"/><Relationship Id="rId2799" Type="http://schemas.openxmlformats.org/officeDocument/2006/relationships/hyperlink" Target="https://docs.google.com/spreadsheets/d/1fwXMO7sVsX5UKli_NAdA3TZL8R_5X7LjGgmtEFI1LRk/edit?pli=1&amp;gid=439333113" TargetMode="External"/><Relationship Id="rId3100" Type="http://schemas.openxmlformats.org/officeDocument/2006/relationships/hyperlink" Target="https://docs.google.com/spreadsheets/d/1OMofijeoR53EWDc109ohXV434fe2c-PIscMTWB60wSg/edit?gid=197773530" TargetMode="External"/><Relationship Id="rId6256" Type="http://schemas.openxmlformats.org/officeDocument/2006/relationships/hyperlink" Target="https://docs.google.com/spreadsheets/d/18nNNMUzK2I2bRzIBegbdjF9o1qa2vte8T2ecKUn9gVs/edit?gid=0" TargetMode="External"/><Relationship Id="rId978" Type="http://schemas.openxmlformats.org/officeDocument/2006/relationships/hyperlink" Target="https://docs.google.com/spreadsheets/d/1fwXMO7sVsX5UKli_NAdA3TZL8R_5X7LjGgmtEFI1LRk/edit?pli=1&amp;gid=293709000" TargetMode="External"/><Relationship Id="rId2659" Type="http://schemas.openxmlformats.org/officeDocument/2006/relationships/hyperlink" Target="https://drive.google.com/drive/u/0/folders/1CXSWKoj4Ill9U1Nldhk57ojoQqcEeRzb" TargetMode="External"/><Relationship Id="rId2866" Type="http://schemas.openxmlformats.org/officeDocument/2006/relationships/hyperlink" Target="https://drive.google.com/drive/folders/1lwO6uGcvOGk9Eivt0XAw6iphDj6y5y79" TargetMode="External"/><Relationship Id="rId3917" Type="http://schemas.openxmlformats.org/officeDocument/2006/relationships/hyperlink" Target="https://drive.google.com/drive/folders/1kwWJ77VlNrZkYj7wZNHXCVF4FcCDWSbp?usp=sharing" TargetMode="External"/><Relationship Id="rId5065" Type="http://schemas.openxmlformats.org/officeDocument/2006/relationships/hyperlink" Target="https://docs.google.com/spreadsheets/d/1RrCPSdWgWkTdzlodH_vrgbgG1_4bGslkmg7DepHtd-M/edit?gid=0" TargetMode="External"/><Relationship Id="rId5272" Type="http://schemas.openxmlformats.org/officeDocument/2006/relationships/hyperlink" Target="https://drive.google.com/drive/u/0/folders/1ZEeDtMUkeCgSY-MKIQGdbVnfSir8W4hE" TargetMode="External"/><Relationship Id="rId6116" Type="http://schemas.openxmlformats.org/officeDocument/2006/relationships/hyperlink" Target="https://drive.google.com/drive/folders/1TRzxNNdbQboms6cjyFw72N_BujkY65YX" TargetMode="External"/><Relationship Id="rId6323" Type="http://schemas.openxmlformats.org/officeDocument/2006/relationships/hyperlink" Target="https://drive.google.com/drive/u/0/folders/18K-oGTFVEdcJFkQI1h8jwDMoBBJTVLea" TargetMode="External"/><Relationship Id="rId838" Type="http://schemas.openxmlformats.org/officeDocument/2006/relationships/hyperlink" Target="https://drive.google.com/drive/u/0/folders/1_nKJF2odbvrzBXPl6rM_vJ8TURvZISRw" TargetMode="External"/><Relationship Id="rId1468" Type="http://schemas.openxmlformats.org/officeDocument/2006/relationships/hyperlink" Target="https://docs.google.com/spreadsheets/d/1HkZPW9pPJ5XiEpqbqXRe-lhEMBQdoOwWT2bqJOj9Vto/edit?usp=sharing" TargetMode="External"/><Relationship Id="rId1675" Type="http://schemas.openxmlformats.org/officeDocument/2006/relationships/hyperlink" Target="https://drive.google.com/drive/u/0/folders/1XRFh2DT5RpOdN_08NgQtm74TOx9MRD3Q" TargetMode="External"/><Relationship Id="rId1882" Type="http://schemas.openxmlformats.org/officeDocument/2006/relationships/hyperlink" Target="https://drive.google.com/drive/folders/1AhsdeaSd0JdYJO425rsNlqEnMQhqPkge" TargetMode="External"/><Relationship Id="rId2519" Type="http://schemas.openxmlformats.org/officeDocument/2006/relationships/hyperlink" Target="https://docs.google.com/spreadsheets/d/1OMofijeoR53EWDc109ohXV434fe2c-PIscMTWB60wSg/edit?gid=826593807" TargetMode="External"/><Relationship Id="rId2726" Type="http://schemas.openxmlformats.org/officeDocument/2006/relationships/hyperlink" Target="https://drive.google.com/drive/u/0/folders/1MhOCjepqbavF9PPTUKdxzbjXQE9Qf_1j" TargetMode="External"/><Relationship Id="rId4081" Type="http://schemas.openxmlformats.org/officeDocument/2006/relationships/hyperlink" Target="https://docs.google.com/spreadsheets/d/1Gkqvkh-uV9bo_TAYYPphI4SL1SrZy71IfnGgrpXNWH8/edit?gid=1522222575" TargetMode="External"/><Relationship Id="rId5132" Type="http://schemas.openxmlformats.org/officeDocument/2006/relationships/hyperlink" Target="https://drive.google.com/drive/folders/15QaANBftsF_ot7LQZGZ8lB6E5bA_fpkT" TargetMode="External"/><Relationship Id="rId1328" Type="http://schemas.openxmlformats.org/officeDocument/2006/relationships/hyperlink" Target="https://drive.google.com/drive/u/0/folders/1L99bU9BkTAUsOk1VsOMtFKk9NkQT63L0" TargetMode="External"/><Relationship Id="rId1535" Type="http://schemas.openxmlformats.org/officeDocument/2006/relationships/hyperlink" Target="https://docs.google.com/spreadsheets/d/1vIyV5nTnjhQgdc2a6SajM7dp2H4eL3Sf4K675HHeYoI/edit?gid=37557742" TargetMode="External"/><Relationship Id="rId2933" Type="http://schemas.openxmlformats.org/officeDocument/2006/relationships/hyperlink" Target="https://shopee.vn/m/NAMABANK-SPF" TargetMode="External"/><Relationship Id="rId905" Type="http://schemas.openxmlformats.org/officeDocument/2006/relationships/hyperlink" Target="https://drive.google.com/drive/folders/1QVa56E8kKntZEevlqjQ6QGwIImK4p43y" TargetMode="External"/><Relationship Id="rId1742" Type="http://schemas.openxmlformats.org/officeDocument/2006/relationships/hyperlink" Target="https://cmckfcvietnam.sharepoint.com/:f:/s/KFC-SHARE-EXTERNAL-MKT-SHARE-EXTERNAL/EvCmKMbA-2lNvlyBTcO4zF4BjU65upcLzOflCMCeTpNemw?e=qd70O9" TargetMode="External"/><Relationship Id="rId4898" Type="http://schemas.openxmlformats.org/officeDocument/2006/relationships/hyperlink" Target="https://docs.google.com/spreadsheets/d/1Gkqvkh-uV9bo_TAYYPphI4SL1SrZy71IfnGgrpXNWH8/edit?gid=826533442" TargetMode="External"/><Relationship Id="rId5949" Type="http://schemas.openxmlformats.org/officeDocument/2006/relationships/hyperlink" Target="https://drive.google.com/drive/u/0/folders/1aMrQD9nknssEnyCee_LraJUdOuvyLERq" TargetMode="External"/><Relationship Id="rId34" Type="http://schemas.openxmlformats.org/officeDocument/2006/relationships/hyperlink" Target="https://drive.google.com/drive/u/0/folders/1m74yakgwFN2VzQR8cMuEjhQDGcAd5v3x" TargetMode="External"/><Relationship Id="rId1602" Type="http://schemas.openxmlformats.org/officeDocument/2006/relationships/hyperlink" Target="https://docs.google.com/spreadsheets/d/18E_OF-yRmg2h6AsCfC5h1cpaQEpTfZBmesbeov1pgxs/edit?gid=0" TargetMode="External"/><Relationship Id="rId4758" Type="http://schemas.openxmlformats.org/officeDocument/2006/relationships/hyperlink" Target="https://docs.google.com/spreadsheets/d/1wba0DBny0rNygdGQv87KVHLyiIyQo9R25sj7ISlFN7k/edit" TargetMode="External"/><Relationship Id="rId4965" Type="http://schemas.openxmlformats.org/officeDocument/2006/relationships/hyperlink" Target="https://drive.google.com/drive/u/0/folders/1rbhMskQ69yfhssooAxfSj44hq0Kv32jG" TargetMode="External"/><Relationship Id="rId5809" Type="http://schemas.openxmlformats.org/officeDocument/2006/relationships/hyperlink" Target="https://drive.google.com/drive/u/0/folders/1Y_vQekSnuu5MlvTG6B4yO9CvVrbckB2j" TargetMode="External"/><Relationship Id="rId6180" Type="http://schemas.openxmlformats.org/officeDocument/2006/relationships/hyperlink" Target="https://docs.google.com/spreadsheets/d/1OMofijeoR53EWDc109ohXV434fe2c-PIscMTWB60wSg/edit?gid=826593807" TargetMode="External"/><Relationship Id="rId3567" Type="http://schemas.openxmlformats.org/officeDocument/2006/relationships/hyperlink" Target="https://drive.google.com/drive/u/0/folders/1o7vk7t5W7nCddn_PmJLgX8qwwhDiah4C" TargetMode="External"/><Relationship Id="rId3774" Type="http://schemas.openxmlformats.org/officeDocument/2006/relationships/hyperlink" Target="https://docs.google.com/spreadsheets/d/1KsICocQtcVRrQ5M_v-3MqZtMgmB7SiS44mbSZqPDm6o/edit?usp=sharing" TargetMode="External"/><Relationship Id="rId3981" Type="http://schemas.openxmlformats.org/officeDocument/2006/relationships/hyperlink" Target="https://docs.google.com/spreadsheets/d/1s8D-PPVf-4iH2AXNN6x4ECkKABbUyNrMGFnwf30cyLs/edit?gid=1513785312" TargetMode="External"/><Relationship Id="rId4618" Type="http://schemas.openxmlformats.org/officeDocument/2006/relationships/hyperlink" Target="https://drive.google.com/drive/u/0/folders/1bQ75ZR5PTAu3t7ewchnB3aenzhWB8dhZ" TargetMode="External"/><Relationship Id="rId4825" Type="http://schemas.openxmlformats.org/officeDocument/2006/relationships/hyperlink" Target="https://docs.google.com/spreadsheets/d/1ISJZMXejQ5KPm9udklklGDj1ByPeYSfREf6U74Tgk7s/edit?gid=989130246" TargetMode="External"/><Relationship Id="rId488" Type="http://schemas.openxmlformats.org/officeDocument/2006/relationships/hyperlink" Target="https://drive.google.com/drive/folders/1XXxYC2anu5afVFwasVrNVdNajRGfruO3?usp=drive_link" TargetMode="External"/><Relationship Id="rId695" Type="http://schemas.openxmlformats.org/officeDocument/2006/relationships/hyperlink" Target="https://docs.google.com/spreadsheets/d/1aJCEBkz0W7RO1jbZtQxVGaEfNhxJv4c6rTyF20VK6c8/edit?gid=1546187897" TargetMode="External"/><Relationship Id="rId2169" Type="http://schemas.openxmlformats.org/officeDocument/2006/relationships/hyperlink" Target="https://drive.google.com/drive/folders/1hvVRLC-SNsYpTrXmwleZrnoZjh3p0Uhp" TargetMode="External"/><Relationship Id="rId2376" Type="http://schemas.openxmlformats.org/officeDocument/2006/relationships/hyperlink" Target="https://drive.google.com/drive/u/0/folders/1th6lqD6WwvOTEJm2Xt4-4Rb-sG9DsL7H" TargetMode="External"/><Relationship Id="rId2583" Type="http://schemas.openxmlformats.org/officeDocument/2006/relationships/hyperlink" Target="https://drive.google.com/drive/folders/1s-MvPM8GDBxg7OhIOiOth8CIRG-S-45o" TargetMode="External"/><Relationship Id="rId2790" Type="http://schemas.openxmlformats.org/officeDocument/2006/relationships/hyperlink" Target="https://docs.google.com/spreadsheets/d/1vIyV5nTnjhQgdc2a6SajM7dp2H4eL3Sf4K675HHeYoI/edit?gid=1579647152" TargetMode="External"/><Relationship Id="rId3427" Type="http://schemas.openxmlformats.org/officeDocument/2006/relationships/hyperlink" Target="https://drive.google.com/drive/u/0/folders/1b_WlrIsT2qXiEY2GobEmUPDk-zMnI1Hk" TargetMode="External"/><Relationship Id="rId3634" Type="http://schemas.openxmlformats.org/officeDocument/2006/relationships/hyperlink" Target="https://docs.google.com/spreadsheets/d/1ISJZMXejQ5KPm9udklklGDj1ByPeYSfREf6U74Tgk7s/edit?gid=989130246" TargetMode="External"/><Relationship Id="rId3841" Type="http://schemas.openxmlformats.org/officeDocument/2006/relationships/hyperlink" Target="https://drive.google.com/drive/folders/1zVttZ4sYJu-9DzhCaB6zdMCTu-7H80E2" TargetMode="External"/><Relationship Id="rId6040" Type="http://schemas.openxmlformats.org/officeDocument/2006/relationships/hyperlink" Target="https://docs.google.com/spreadsheets/d/17P3chVovxgTVsXVgk3XlrGRZMfuTsbx1e3hSc3N20pI/edit?usp=sharing" TargetMode="External"/><Relationship Id="rId348" Type="http://schemas.openxmlformats.org/officeDocument/2006/relationships/hyperlink" Target="https://docs.google.com/spreadsheets/d/1-EcoXATLQ5_Vul8QJfCf56fiKASkArV-s0mNdxeQQvA/edit?usp=sharing" TargetMode="External"/><Relationship Id="rId555" Type="http://schemas.openxmlformats.org/officeDocument/2006/relationships/hyperlink" Target="https://drive.google.com/drive/folders/16TmW-B1Ia1RK2GrkYxjq7-etWAwDFwGA" TargetMode="External"/><Relationship Id="rId762" Type="http://schemas.openxmlformats.org/officeDocument/2006/relationships/hyperlink" Target="https://docs.google.com/spreadsheets/d/1yJrbeygKOvfUWpII48fUUQ0m0Obw6TNu7nLlQShobOM/edit?gid=0" TargetMode="External"/><Relationship Id="rId1185" Type="http://schemas.openxmlformats.org/officeDocument/2006/relationships/hyperlink" Target="https://drive.google.com/drive/u/0/folders/10H0RwHhnJXpNf5IsRQFLC29uDgt2UCMy" TargetMode="External"/><Relationship Id="rId1392" Type="http://schemas.openxmlformats.org/officeDocument/2006/relationships/hyperlink" Target="https://docs.google.com/spreadsheets/d/1iMtk54zuVmIsNSRloLl7t4MAGJP9u6gn-FHon4Vul1I/edit?usp=sharing" TargetMode="External"/><Relationship Id="rId2029" Type="http://schemas.openxmlformats.org/officeDocument/2006/relationships/hyperlink" Target="https://shopeefood.vn/bo-suu-tap/an-het-moi-mien-hispf-giam-lien-50000d" TargetMode="External"/><Relationship Id="rId2236" Type="http://schemas.openxmlformats.org/officeDocument/2006/relationships/hyperlink" Target="https://docs.google.com/spreadsheets/d/1Wf-xibkNBYTHTGTDoXy8ZpHMWWFWjZkQkN_h-PhYPsE/edit?gid=1593213333" TargetMode="External"/><Relationship Id="rId2443" Type="http://schemas.openxmlformats.org/officeDocument/2006/relationships/hyperlink" Target="https://docs.google.com/spreadsheets/d/1KmfXaYNxTvOqlFm0awngGgwSbAkphKf3/edit" TargetMode="External"/><Relationship Id="rId2650" Type="http://schemas.openxmlformats.org/officeDocument/2006/relationships/hyperlink" Target="https://docs.google.com/spreadsheets/d/1xvfgBHdySyJfYR7pIAs1ab2xZjGdGWlo/edit?gid=1773673233" TargetMode="External"/><Relationship Id="rId3701" Type="http://schemas.openxmlformats.org/officeDocument/2006/relationships/hyperlink" Target="https://drive.google.com/drive/u/0/folders/18IcX2B9Sxh__9YT4nZcA-kqrODJZ4RWN" TargetMode="External"/><Relationship Id="rId5599" Type="http://schemas.openxmlformats.org/officeDocument/2006/relationships/hyperlink" Target="https://drive.google.com/drive/folders/1qJga6DVMA2wwbdZ96RWm8tjDmGAg3Bcp" TargetMode="External"/><Relationship Id="rId208" Type="http://schemas.openxmlformats.org/officeDocument/2006/relationships/hyperlink" Target="https://docs.google.com/spreadsheets/d/1vIyV5nTnjhQgdc2a6SajM7dp2H4eL3Sf4K675HHeYoI/edit?gid=37557742" TargetMode="External"/><Relationship Id="rId415" Type="http://schemas.openxmlformats.org/officeDocument/2006/relationships/hyperlink" Target="https://cmckfcvietnam.sharepoint.com/:f:/s/KFC-SHARE-EXTERNAL-MKT-SHARE-EXTERNAL/EvCmKMbA-2lNvlyBTcO4zF4BjU65upcLzOflCMCeTpNemw?e=qd70O9" TargetMode="External"/><Relationship Id="rId622" Type="http://schemas.openxmlformats.org/officeDocument/2006/relationships/hyperlink" Target="https://drive.google.com/drive/u/0/folders/1Vao6-zpmszCuJEdXBcsz_RHjQOTLjSaW" TargetMode="External"/><Relationship Id="rId1045" Type="http://schemas.openxmlformats.org/officeDocument/2006/relationships/hyperlink" Target="https://drive.google.com/drive/folders/1SlIAmfpcCCQv-WL9XFdSYCDHGXLwzb01?usp=drive_link" TargetMode="External"/><Relationship Id="rId1252" Type="http://schemas.openxmlformats.org/officeDocument/2006/relationships/hyperlink" Target="https://docs.google.com/spreadsheets/d/1Wf-xibkNBYTHTGTDoXy8ZpHMWWFWjZkQkN_h-PhYPsE/edit?gid=1593213333" TargetMode="External"/><Relationship Id="rId2303" Type="http://schemas.openxmlformats.org/officeDocument/2006/relationships/hyperlink" Target="https://docs.google.com/spreadsheets/d/1SrfOx8Xea0B61knnfpJGFl40avRJfU3RIVubTJwMf6g/edit?gid=477276523" TargetMode="External"/><Relationship Id="rId2510" Type="http://schemas.openxmlformats.org/officeDocument/2006/relationships/hyperlink" Target="https://drive.google.com/drive/folders/1yO3B4oCSw_N7mrDhH7AMWQP2T0bQS3B4" TargetMode="External"/><Relationship Id="rId5459" Type="http://schemas.openxmlformats.org/officeDocument/2006/relationships/hyperlink" Target="https://docs.google.com/presentation/d/1rEbF9glPN0iuVteeMdYDnjuawD6rrLP6/edit?slide=id.p1" TargetMode="External"/><Relationship Id="rId5666" Type="http://schemas.openxmlformats.org/officeDocument/2006/relationships/hyperlink" Target="https://drive.google.com/drive/u/0/folders/1X-breVBhoUzVj0PIONc51zJN8RVV4QfB" TargetMode="External"/><Relationship Id="rId1112" Type="http://schemas.openxmlformats.org/officeDocument/2006/relationships/hyperlink" Target="https://docs.google.com/spreadsheets/d/1Gkqvkh-uV9bo_TAYYPphI4SL1SrZy71IfnGgrpXNWH8/edit?gid=826533442" TargetMode="External"/><Relationship Id="rId4268" Type="http://schemas.openxmlformats.org/officeDocument/2006/relationships/hyperlink" Target="https://docs.google.com/spreadsheets/d/1he6KxzPEPZaO8Qo5fnnVUrYtixpokKlG7UlOzjQ6988/edit?gid=1481340089" TargetMode="External"/><Relationship Id="rId4475" Type="http://schemas.openxmlformats.org/officeDocument/2006/relationships/hyperlink" Target="https://docs.google.com/spreadsheets/d/1KdLUxhWn7-Q6DeRcy9gd36ucP-oJ4UTFeQVmcPt6sXg/edit?gid=0" TargetMode="External"/><Relationship Id="rId5319" Type="http://schemas.openxmlformats.org/officeDocument/2006/relationships/hyperlink" Target="https://drive.google.com/drive/u/0/folders/1GSIWzoznDPIplnvBYFa_ioUKnkS6tBdi" TargetMode="External"/><Relationship Id="rId5873" Type="http://schemas.openxmlformats.org/officeDocument/2006/relationships/hyperlink" Target="https://drive.google.com/drive/u/0/folders/1B-0nf6MH9TcCzqfuTQy_wVoyIZEbiZIq" TargetMode="External"/><Relationship Id="rId3077" Type="http://schemas.openxmlformats.org/officeDocument/2006/relationships/hyperlink" Target="https://docs.google.com/spreadsheets/d/1KdLUxhWn7-Q6DeRcy9gd36ucP-oJ4UTFeQVmcPt6sXg/edit?gid=0" TargetMode="External"/><Relationship Id="rId3284" Type="http://schemas.openxmlformats.org/officeDocument/2006/relationships/hyperlink" Target="https://docs.google.com/spreadsheets/d/1OMofijeoR53EWDc109ohXV434fe2c-PIscMTWB60wSg/edit?gid=1463714887" TargetMode="External"/><Relationship Id="rId4128" Type="http://schemas.openxmlformats.org/officeDocument/2006/relationships/hyperlink" Target="https://drive.google.com/drive/folders/15vQMNKMaMR8nso35AO3BaQCEkFaGe0a0?usp=drive_link" TargetMode="External"/><Relationship Id="rId4682" Type="http://schemas.openxmlformats.org/officeDocument/2006/relationships/hyperlink" Target="https://drive.google.com/file/d/1D8eq740yZaGIJQW9NEM9jONAxi5OLkTx/view" TargetMode="External"/><Relationship Id="rId5526" Type="http://schemas.openxmlformats.org/officeDocument/2006/relationships/hyperlink" Target="https://docs.google.com/spreadsheets/d/1ISJZMXejQ5KPm9udklklGDj1ByPeYSfREf6U74Tgk7s/edit?gid=989130246" TargetMode="External"/><Relationship Id="rId5733" Type="http://schemas.openxmlformats.org/officeDocument/2006/relationships/hyperlink" Target="https://drive.google.com/drive/u/0/folders/1-5JXMz8sQaZK7q1vHzc-w8-AeIl4TBqv" TargetMode="External"/><Relationship Id="rId5940" Type="http://schemas.openxmlformats.org/officeDocument/2006/relationships/hyperlink" Target="https://drive.google.com/drive/u/0/folders/1c_Ue5SdzhQGolprW5kfHwb-QgioWbK32" TargetMode="External"/><Relationship Id="rId1929" Type="http://schemas.openxmlformats.org/officeDocument/2006/relationships/hyperlink" Target="https://drive.google.com/drive/u/0/folders/1dwzFdZJr0Lvpj0ae8wtH09tV4SpOPQud" TargetMode="External"/><Relationship Id="rId2093" Type="http://schemas.openxmlformats.org/officeDocument/2006/relationships/hyperlink" Target="https://drive.google.com/drive/folders/1D13xxvc0UJ3houzfPrROw3F2DnjQDoyP" TargetMode="External"/><Relationship Id="rId3491" Type="http://schemas.openxmlformats.org/officeDocument/2006/relationships/hyperlink" Target="https://drive.google.com/drive/folders/1bt__W3tGhqH5-Mxl1QON7grHcLHV9GmW?usp=sharing" TargetMode="External"/><Relationship Id="rId4335" Type="http://schemas.openxmlformats.org/officeDocument/2006/relationships/hyperlink" Target="https://docs.google.com/spreadsheets/d/1BOQfqkVFuxa4EAeIqikLNGVs0M3v_AGu998ko9SsEeo/edit?gid=67427" TargetMode="External"/><Relationship Id="rId4542" Type="http://schemas.openxmlformats.org/officeDocument/2006/relationships/hyperlink" Target="https://drive.google.com/drive/u/0/folders/1Bq9rbCFSW9hU1mIWbDdu8yPdpsszmcqc" TargetMode="External"/><Relationship Id="rId5800" Type="http://schemas.openxmlformats.org/officeDocument/2006/relationships/hyperlink" Target="https://docs.google.com/spreadsheets/d/1s8D-PPVf-4iH2AXNN6x4ECkKABbUyNrMGFnwf30cyLs/edit?gid=1513785312" TargetMode="External"/><Relationship Id="rId3144" Type="http://schemas.openxmlformats.org/officeDocument/2006/relationships/hyperlink" Target="https://docs.google.com/spreadsheets/d/1VziQGpuL5y1ccL7ZNTlMLOYnqvmTnXTjbWKQNPRrkI4/edit?usp=sharing" TargetMode="External"/><Relationship Id="rId3351" Type="http://schemas.openxmlformats.org/officeDocument/2006/relationships/hyperlink" Target="https://docs.google.com/spreadsheets/d/1aJCEBkz0W7RO1jbZtQxVGaEfNhxJv4c6rTyF20VK6c8/edit?gid=1877503813" TargetMode="External"/><Relationship Id="rId4402" Type="http://schemas.openxmlformats.org/officeDocument/2006/relationships/hyperlink" Target="https://drive.google.com/drive/u/0/folders/1N-nnmN2IqxtOjpD_y8_pLO9-odcSkpkO" TargetMode="External"/><Relationship Id="rId272" Type="http://schemas.openxmlformats.org/officeDocument/2006/relationships/hyperlink" Target="https://drive.google.com/drive/u/0/folders/1JNgWbA0C1SvO6ddbc_QtZQ5T9Te6hmXM" TargetMode="External"/><Relationship Id="rId2160" Type="http://schemas.openxmlformats.org/officeDocument/2006/relationships/hyperlink" Target="https://docs.google.com/spreadsheets/d/1ISJZMXejQ5KPm9udklklGDj1ByPeYSfREf6U74Tgk7s/edit" TargetMode="External"/><Relationship Id="rId3004" Type="http://schemas.openxmlformats.org/officeDocument/2006/relationships/hyperlink" Target="https://docs.google.com/spreadsheets/d/1v-VOk9jEoQ8q98sN0Eiy-f8odAhvkEb3FzMR_IA8nGM/edit?gid=1560921495" TargetMode="External"/><Relationship Id="rId3211" Type="http://schemas.openxmlformats.org/officeDocument/2006/relationships/hyperlink" Target="https://drive.google.com/drive/u/0/folders/1VvfRZfcPgt1iWUhyw8eNOJ2VkgxA7hTG" TargetMode="External"/><Relationship Id="rId6367" Type="http://schemas.openxmlformats.org/officeDocument/2006/relationships/hyperlink" Target="https://drive.google.com/drive/folders/1sn1iw290qcdwQeEk84pPLLv5zbKVG3TK?usp=drive_link" TargetMode="External"/><Relationship Id="rId132" Type="http://schemas.openxmlformats.org/officeDocument/2006/relationships/hyperlink" Target="https://drive.google.com/drive/folders/1NTcAJOWs4O7wHSuJZo_aL8ekopKkYtLw" TargetMode="External"/><Relationship Id="rId2020" Type="http://schemas.openxmlformats.org/officeDocument/2006/relationships/hyperlink" Target="https://drive.google.com/drive/folders/13WqeGYj3r7JC_tnpxxIhJ5iTi_K8uium?usp=drive_link" TargetMode="External"/><Relationship Id="rId5176" Type="http://schemas.openxmlformats.org/officeDocument/2006/relationships/hyperlink" Target="https://drive.google.com/drive/folders/1T_Xq3VFjhblg6BiNYGRPkjrNOchM1th0" TargetMode="External"/><Relationship Id="rId5383" Type="http://schemas.openxmlformats.org/officeDocument/2006/relationships/hyperlink" Target="https://drive.google.com/drive/folders/1HFqa3Vi-JxMqioRdHJgdtJAeQiN1viKG" TargetMode="External"/><Relationship Id="rId5590" Type="http://schemas.openxmlformats.org/officeDocument/2006/relationships/hyperlink" Target="https://drive.google.com/drive/u/0/folders/1UhP2hS5ZemGf0mq9YZgpgT-xJ7-Q3TRs" TargetMode="External"/><Relationship Id="rId6227" Type="http://schemas.openxmlformats.org/officeDocument/2006/relationships/hyperlink" Target="https://drive.google.com/drive/u/0/folders/1JG0QGQsQ0TzmjwpLjqUYgbxvvREu3Rar" TargetMode="External"/><Relationship Id="rId1579" Type="http://schemas.openxmlformats.org/officeDocument/2006/relationships/hyperlink" Target="https://docs.google.com/spreadsheets/d/1KmfXaYNxTvOqlFm0awngGgwSbAkphKf3/edit" TargetMode="External"/><Relationship Id="rId2977" Type="http://schemas.openxmlformats.org/officeDocument/2006/relationships/hyperlink" Target="https://drive.google.com/drive/u/0/folders/1phfkeSUS5KBiAEeOcQBoxQf1qxTxVy4p" TargetMode="External"/><Relationship Id="rId4192" Type="http://schemas.openxmlformats.org/officeDocument/2006/relationships/hyperlink" Target="https://docs.google.com/spreadsheets/d/1-EcoXATLQ5_Vul8QJfCf56fiKASkArV-s0mNdxeQQvA/edit?usp=sharing" TargetMode="External"/><Relationship Id="rId5036" Type="http://schemas.openxmlformats.org/officeDocument/2006/relationships/hyperlink" Target="https://docs.google.com/spreadsheets/d/1qivlv8r6MeTpyTPRW3oGdLqsoxxnnJDd5gC1OTan5WI/edit?gid=0" TargetMode="External"/><Relationship Id="rId5243" Type="http://schemas.openxmlformats.org/officeDocument/2006/relationships/hyperlink" Target="https://drive.google.com/drive/folders/1kNPPM0NPgPek2c6dCSuvbQQYwrTfrqtA" TargetMode="External"/><Relationship Id="rId5450" Type="http://schemas.openxmlformats.org/officeDocument/2006/relationships/hyperlink" Target="https://docs.google.com/spreadsheets/d/1ISJZMXejQ5KPm9udklklGDj1ByPeYSfREf6U74Tgk7s/edit?gid=989130246" TargetMode="External"/><Relationship Id="rId949" Type="http://schemas.openxmlformats.org/officeDocument/2006/relationships/hyperlink" Target="https://drive.google.com/drive/folders/1z1TrMElO-eE6yZXL6EgUyNavCty7d_M2" TargetMode="External"/><Relationship Id="rId1786" Type="http://schemas.openxmlformats.org/officeDocument/2006/relationships/hyperlink" Target="https://docs.google.com/spreadsheets/d/1KdLUxhWn7-Q6DeRcy9gd36ucP-oJ4UTFeQVmcPt6sXg/edit?gid=0" TargetMode="External"/><Relationship Id="rId1993" Type="http://schemas.openxmlformats.org/officeDocument/2006/relationships/hyperlink" Target="https://drive.google.com/drive/u/0/folders/1wHJvbAY1ZufjoIWmzfMlDtOAmGztD0DI" TargetMode="External"/><Relationship Id="rId2837" Type="http://schemas.openxmlformats.org/officeDocument/2006/relationships/hyperlink" Target="https://drive.google.com/drive/u/0/folders/1Z8LBD-5vhpZarjbKeazOtcOxphJf6SqS" TargetMode="External"/><Relationship Id="rId4052" Type="http://schemas.openxmlformats.org/officeDocument/2006/relationships/hyperlink" Target="https://drive.google.com/drive/folders/1LG_mmantVrOkffuV98sGYpot-aytzZt-" TargetMode="External"/><Relationship Id="rId5103" Type="http://schemas.openxmlformats.org/officeDocument/2006/relationships/hyperlink" Target="https://drive.google.com/drive/u/0/folders/1yr0YIAjiS_gGlrY5F0wXPKmptebEK331" TargetMode="External"/><Relationship Id="rId78" Type="http://schemas.openxmlformats.org/officeDocument/2006/relationships/hyperlink" Target="https://cmckfcvietnam.sharepoint.com/:f:/s/KFC-SHARE-EXTERNAL-MKT-SHARE-EXTERNAL/EvCmKMbA-2lNvlyBTcO4zF4BjU65upcLzOflCMCeTpNemw?e=qd70O9" TargetMode="External"/><Relationship Id="rId809" Type="http://schemas.openxmlformats.org/officeDocument/2006/relationships/hyperlink" Target="https://drive.google.com/drive/folders/1tZBnSmksOBRY6pcyZwtqbTucbQTPMPLc" TargetMode="External"/><Relationship Id="rId1439" Type="http://schemas.openxmlformats.org/officeDocument/2006/relationships/hyperlink" Target="https://docs.google.com/spreadsheets/d/1ESyqPEPbXYvsaRIUJsT9-M9l2vcFYhFA5frc-avxVh4/edit?usp=sharing" TargetMode="External"/><Relationship Id="rId1646" Type="http://schemas.openxmlformats.org/officeDocument/2006/relationships/hyperlink" Target="https://drive.google.com/drive/folders/1-y_Td5s-iQmGyze3lxR7LZagJo3rDTSL" TargetMode="External"/><Relationship Id="rId1853" Type="http://schemas.openxmlformats.org/officeDocument/2006/relationships/hyperlink" Target="https://docs.google.com/spreadsheets/d/1SrfOx8Xea0B61knnfpJGFl40avRJfU3RIVubTJwMf6g/edit?gid=477276523" TargetMode="External"/><Relationship Id="rId2904" Type="http://schemas.openxmlformats.org/officeDocument/2006/relationships/hyperlink" Target="https://drive.google.com/drive/u/0/folders/1GM8sb0fv_MHD8RzZO51tlpNUJOnrzkcE" TargetMode="External"/><Relationship Id="rId5310" Type="http://schemas.openxmlformats.org/officeDocument/2006/relationships/hyperlink" Target="https://docs.google.com/spreadsheets/d/1SrfOx8Xea0B61knnfpJGFl40avRJfU3RIVubTJwMf6g/edit?gid=1670951307" TargetMode="External"/><Relationship Id="rId1506" Type="http://schemas.openxmlformats.org/officeDocument/2006/relationships/hyperlink" Target="https://drive.google.com/drive/u/0/folders/1deLXAH5X80fFGXl5vbnv1NeliPN2R7q-" TargetMode="External"/><Relationship Id="rId1713" Type="http://schemas.openxmlformats.org/officeDocument/2006/relationships/hyperlink" Target="https://drive.google.com/drive/u/0/folders/1zePErEEbjQJGGUYlqWmtwWSwAsYLwx3V" TargetMode="External"/><Relationship Id="rId1920" Type="http://schemas.openxmlformats.org/officeDocument/2006/relationships/hyperlink" Target="https://docs.google.com/spreadsheets/d/1TTu9TBRjjBKf3qoHTz6WIku_gdZ5i08_8DF0CnC1wJ8/edit?gid=0" TargetMode="External"/><Relationship Id="rId4869" Type="http://schemas.openxmlformats.org/officeDocument/2006/relationships/hyperlink" Target="https://drive.google.com/drive/folders/1t4Shu17EpTneJ9d5frWFcY-U-cT76LXq" TargetMode="External"/><Relationship Id="rId3678" Type="http://schemas.openxmlformats.org/officeDocument/2006/relationships/hyperlink" Target="https://docs.google.com/spreadsheets/d/1OMofijeoR53EWDc109ohXV434fe2c-PIscMTWB60wSg/edit?gid=1463714887" TargetMode="External"/><Relationship Id="rId3885" Type="http://schemas.openxmlformats.org/officeDocument/2006/relationships/hyperlink" Target="https://drive.google.com/drive/folders/1xU8H2XRYB3HRVV6Kca0KcsPZPsJKUkuQ?usp=drive_link" TargetMode="External"/><Relationship Id="rId4729" Type="http://schemas.openxmlformats.org/officeDocument/2006/relationships/hyperlink" Target="https://docs.google.com/spreadsheets/d/1-EcoXATLQ5_Vul8QJfCf56fiKASkArV-s0mNdxeQQvA/edit?usp=sharing" TargetMode="External"/><Relationship Id="rId4936" Type="http://schemas.openxmlformats.org/officeDocument/2006/relationships/hyperlink" Target="https://docs.google.com/spreadsheets/d/1v-VOk9jEoQ8q98sN0Eiy-f8odAhvkEb3FzMR_IA8nGM/edit?gid=1560921495" TargetMode="External"/><Relationship Id="rId6084" Type="http://schemas.openxmlformats.org/officeDocument/2006/relationships/hyperlink" Target="https://drive.google.com/drive/u/0/folders/14O1s19Yg2_YPHJHdxD0sqHNE-a4vaCSE" TargetMode="External"/><Relationship Id="rId6291" Type="http://schemas.openxmlformats.org/officeDocument/2006/relationships/hyperlink" Target="https://docs.google.com/spreadsheets/d/1ekqf8pPmZthtaOreD84gMkhrGKImS_KBg7-YmvIpkkw/edit?gid=0" TargetMode="External"/><Relationship Id="rId599" Type="http://schemas.openxmlformats.org/officeDocument/2006/relationships/hyperlink" Target="https://drive.google.com/drive/u/0/folders/1R4DETbTVI-bKjmqK-_U9UYcLBvWz9Q_T" TargetMode="External"/><Relationship Id="rId2487" Type="http://schemas.openxmlformats.org/officeDocument/2006/relationships/hyperlink" Target="https://docs.google.com/spreadsheets/d/1v-VOk9jEoQ8q98sN0Eiy-f8odAhvkEb3FzMR_IA8nGM/edit?gid=1560921495" TargetMode="External"/><Relationship Id="rId2694" Type="http://schemas.openxmlformats.org/officeDocument/2006/relationships/hyperlink" Target="https://drive.google.com/drive/u/0/folders/1_ucFjpt2aObMey1ORXiIMyALjAoczn9s" TargetMode="External"/><Relationship Id="rId3538" Type="http://schemas.openxmlformats.org/officeDocument/2006/relationships/hyperlink" Target="https://docs.google.com/spreadsheets/d/1araIWejcg2ho4Cg5omC68KUFFPIA9zku3QZcudN1FM0/edit?gid=1281614813" TargetMode="External"/><Relationship Id="rId3745" Type="http://schemas.openxmlformats.org/officeDocument/2006/relationships/hyperlink" Target="https://docs.google.com/spreadsheets/d/1NP59lUoneJS9Xyh5r9nBrmSZPDyjFcEx-IWo8bPgTPY/edit?gid=98373659" TargetMode="External"/><Relationship Id="rId6151" Type="http://schemas.openxmlformats.org/officeDocument/2006/relationships/hyperlink" Target="https://shopee.vn/m/HDSAISONFOOD-SPF" TargetMode="External"/><Relationship Id="rId459" Type="http://schemas.openxmlformats.org/officeDocument/2006/relationships/hyperlink" Target="https://docs.google.com/spreadsheets/d/1SrfOx8Xea0B61knnfpJGFl40avRJfU3RIVubTJwMf6g/edit?gid=1670951307" TargetMode="External"/><Relationship Id="rId666" Type="http://schemas.openxmlformats.org/officeDocument/2006/relationships/hyperlink" Target="https://drive.google.com/drive/u/0/folders/1bfUnDaH8M-rMKmttG8aDz9v_QGtGo12v" TargetMode="External"/><Relationship Id="rId873" Type="http://schemas.openxmlformats.org/officeDocument/2006/relationships/hyperlink" Target="https://drive.google.com/drive/u/0/folders/10S0TJKtoQWoEIM1oLwiz4TN4HbF9XVvF" TargetMode="External"/><Relationship Id="rId1089" Type="http://schemas.openxmlformats.org/officeDocument/2006/relationships/hyperlink" Target="https://docs.google.com/spreadsheets/d/1araIWejcg2ho4Cg5omC68KUFFPIA9zku3QZcudN1FM0/edit?gid=1649206201" TargetMode="External"/><Relationship Id="rId1296" Type="http://schemas.openxmlformats.org/officeDocument/2006/relationships/hyperlink" Target="https://drive.google.com/drive/u/0/folders/1tk0cAqZxZpjZkr5I4wky3U_wPL0LKpch" TargetMode="External"/><Relationship Id="rId2347" Type="http://schemas.openxmlformats.org/officeDocument/2006/relationships/hyperlink" Target="https://drive.google.com/drive/u/0/folders/1OyMPPhDiOjbl55dCliEryWAjrqEdvAr8" TargetMode="External"/><Relationship Id="rId2554" Type="http://schemas.openxmlformats.org/officeDocument/2006/relationships/hyperlink" Target="https://drive.google.com/drive/u/0/folders/1N_gzhvrQ6UvEOEyyuX6N5bQKO2J0ArzD" TargetMode="External"/><Relationship Id="rId3952" Type="http://schemas.openxmlformats.org/officeDocument/2006/relationships/hyperlink" Target="https://docs.google.com/spreadsheets/d/1fwXMO7sVsX5UKli_NAdA3TZL8R_5X7LjGgmtEFI1LRk/edit?gid=474432751" TargetMode="External"/><Relationship Id="rId6011" Type="http://schemas.openxmlformats.org/officeDocument/2006/relationships/hyperlink" Target="https://docs.google.com/spreadsheets/d/1D2zkBdrdcVht5msRgDrZZ_TDfiRDlqXN/edit?gid=1462290969" TargetMode="External"/><Relationship Id="rId319" Type="http://schemas.openxmlformats.org/officeDocument/2006/relationships/hyperlink" Target="https://drive.google.com/drive/folders/11bkM7TaLAtLER-DVvaEwX0-SVHtKq7AG?usp=sharing" TargetMode="External"/><Relationship Id="rId526" Type="http://schemas.openxmlformats.org/officeDocument/2006/relationships/hyperlink" Target="https://drive.google.com/drive/folders/1ZKLZndJKZVuv-JmK0QesDF4ipFx55XFf?usp=drive_link" TargetMode="External"/><Relationship Id="rId1156" Type="http://schemas.openxmlformats.org/officeDocument/2006/relationships/hyperlink" Target="https://docs.google.com/spreadsheets/d/1KmfXaYNxTvOqlFm0awngGgwSbAkphKf3/edit" TargetMode="External"/><Relationship Id="rId1363" Type="http://schemas.openxmlformats.org/officeDocument/2006/relationships/hyperlink" Target="https://docs.google.com/spreadsheets/d/1MJASlDC1YeX6sgEtzykzTSpTN1Q3FS6_/edit?gid=140450245" TargetMode="External"/><Relationship Id="rId2207" Type="http://schemas.openxmlformats.org/officeDocument/2006/relationships/hyperlink" Target="https://docs.google.com/spreadsheets/d/1NP59lUoneJS9Xyh5r9nBrmSZPDyjFcEx-IWo8bPgTPY/edit?gid=1252887099" TargetMode="External"/><Relationship Id="rId2761" Type="http://schemas.openxmlformats.org/officeDocument/2006/relationships/hyperlink" Target="https://drive.google.com/drive/u/0/folders/15AqkPggY4j_vHjSH_tWYfVDoivoOHX0_" TargetMode="External"/><Relationship Id="rId3605" Type="http://schemas.openxmlformats.org/officeDocument/2006/relationships/hyperlink" Target="https://drive.google.com/drive/u/0/folders/1krRsvyAuQ68zTkZWLmWW9VR62co_XbNb" TargetMode="External"/><Relationship Id="rId3812" Type="http://schemas.openxmlformats.org/officeDocument/2006/relationships/hyperlink" Target="https://drive.google.com/drive/u/0/folders/1dXce1nEHM4Q0WqVshU_-6YqIiX0EbW7S" TargetMode="External"/><Relationship Id="rId733" Type="http://schemas.openxmlformats.org/officeDocument/2006/relationships/hyperlink" Target="https://docs.google.com/spreadsheets/d/1BOQfqkVFuxa4EAeIqikLNGVs0M3v_AGu998ko9SsEeo/edit?gid=67427" TargetMode="External"/><Relationship Id="rId940" Type="http://schemas.openxmlformats.org/officeDocument/2006/relationships/hyperlink" Target="https://drive.google.com/drive/u/0/folders/17-YR1IPzbyffoLEEL_qk1ph7AN99tVSI" TargetMode="External"/><Relationship Id="rId1016" Type="http://schemas.openxmlformats.org/officeDocument/2006/relationships/hyperlink" Target="https://shopee.vn/m/HDSAISON-Food-SPF" TargetMode="External"/><Relationship Id="rId1570" Type="http://schemas.openxmlformats.org/officeDocument/2006/relationships/hyperlink" Target="https://docs.google.com/spreadsheets/d/1v-VOk9jEoQ8q98sN0Eiy-f8odAhvkEb3FzMR_IA8nGM/edit?gid=1560921495" TargetMode="External"/><Relationship Id="rId2414" Type="http://schemas.openxmlformats.org/officeDocument/2006/relationships/hyperlink" Target="https://drive.google.com/drive/u/0/folders/13mzYZ3X_AicX3aUEUTA9gFg5ecAVjncI" TargetMode="External"/><Relationship Id="rId2621" Type="http://schemas.openxmlformats.org/officeDocument/2006/relationships/hyperlink" Target="https://docs.google.com/spreadsheets/d/1aJCEBkz0W7RO1jbZtQxVGaEfNhxJv4c6rTyF20VK6c8/edit" TargetMode="External"/><Relationship Id="rId5777" Type="http://schemas.openxmlformats.org/officeDocument/2006/relationships/hyperlink" Target="https://docs.google.com/spreadsheets/d/1v-VOk9jEoQ8q98sN0Eiy-f8odAhvkEb3FzMR_IA8nGM/edit?gid=1560921495" TargetMode="External"/><Relationship Id="rId5984" Type="http://schemas.openxmlformats.org/officeDocument/2006/relationships/hyperlink" Target="https://docs.google.com/spreadsheets/d/1ooBqyZoYq-1qzSnDR91C4sS_W2PnaRjulRAb8E5QNEw/edit?gid=142433682" TargetMode="External"/><Relationship Id="rId800" Type="http://schemas.openxmlformats.org/officeDocument/2006/relationships/hyperlink" Target="https://drive.google.com/drive/u/0/folders/16DX-W7CyjNf3EvguevoC3kWbfKkVbGyN" TargetMode="External"/><Relationship Id="rId1223" Type="http://schemas.openxmlformats.org/officeDocument/2006/relationships/hyperlink" Target="https://docs.google.com/spreadsheets/d/1-_wFrwaaO5VMd8CufB70jfayokz4v8rIZYuFeYmDo2U/edit" TargetMode="External"/><Relationship Id="rId1430" Type="http://schemas.openxmlformats.org/officeDocument/2006/relationships/hyperlink" Target="https://drive.google.com/drive/folders/1Do73zGLFwcxisQEO0FXVWjmBbRYX43Vf" TargetMode="External"/><Relationship Id="rId4379" Type="http://schemas.openxmlformats.org/officeDocument/2006/relationships/hyperlink" Target="https://docs.google.com/spreadsheets/d/1Nc1qsrT9oRPKHOVXMr2fokFCXoJMX1Ik-qeVmTasGfA/edit?gid=0" TargetMode="External"/><Relationship Id="rId4586" Type="http://schemas.openxmlformats.org/officeDocument/2006/relationships/hyperlink" Target="https://shopeefood.vn/bo-suu-tap/pepsi-mon-ngon-moi-mien-coll" TargetMode="External"/><Relationship Id="rId4793" Type="http://schemas.openxmlformats.org/officeDocument/2006/relationships/hyperlink" Target="https://shopeefood.vn/bo-suu-tap/a-oth-maycha" TargetMode="External"/><Relationship Id="rId5637" Type="http://schemas.openxmlformats.org/officeDocument/2006/relationships/hyperlink" Target="https://docs.google.com/spreadsheets/d/1he6KxzPEPZaO8Qo5fnnVUrYtixpokKlG7UlOzjQ6988/edit?gid=807124545" TargetMode="External"/><Relationship Id="rId5844" Type="http://schemas.openxmlformats.org/officeDocument/2006/relationships/hyperlink" Target="https://drive.google.com/drive/u/0/folders/1j3mHAfgE9eJ7uSVu_OoCi7DOYlM2ShCA" TargetMode="External"/><Relationship Id="rId3188" Type="http://schemas.openxmlformats.org/officeDocument/2006/relationships/hyperlink" Target="https://drive.google.com/drive/u/0/folders/1Y1KYB8eRQH-U-JUjUR5JxVwSxp1oim0u" TargetMode="External"/><Relationship Id="rId3395" Type="http://schemas.openxmlformats.org/officeDocument/2006/relationships/hyperlink" Target="https://drive.google.com/drive/u/0/folders/1Kf5OVMOHK1Ls24xfhpLU6A5-BsZxeUjI" TargetMode="External"/><Relationship Id="rId4239" Type="http://schemas.openxmlformats.org/officeDocument/2006/relationships/hyperlink" Target="https://docs.google.com/spreadsheets/d/1Gkqvkh-uV9bo_TAYYPphI4SL1SrZy71IfnGgrpXNWH8/edit?gid=1300745950&amp;urp=gmail_link" TargetMode="External"/><Relationship Id="rId4446" Type="http://schemas.openxmlformats.org/officeDocument/2006/relationships/hyperlink" Target="https://docs.google.com/spreadsheets/d/1vIyV5nTnjhQgdc2a6SajM7dp2H4eL3Sf4K675HHeYoI/edit?gid=1579647152" TargetMode="External"/><Relationship Id="rId4653" Type="http://schemas.openxmlformats.org/officeDocument/2006/relationships/hyperlink" Target="https://docs.google.com/spreadsheets/d/1QasBeRpf0P38jT1Oi7VxUklxSuufJI3iZC20GidLZWg/edit?gid=974709594" TargetMode="External"/><Relationship Id="rId4860" Type="http://schemas.openxmlformats.org/officeDocument/2006/relationships/hyperlink" Target="https://shopee.vn/m/Agribank-SPF" TargetMode="External"/><Relationship Id="rId5704" Type="http://schemas.openxmlformats.org/officeDocument/2006/relationships/hyperlink" Target="https://docs.google.com/spreadsheets/d/1xvfgBHdySyJfYR7pIAs1ab2xZjGdGWlo/edit?gid=896267482" TargetMode="External"/><Relationship Id="rId5911" Type="http://schemas.openxmlformats.org/officeDocument/2006/relationships/hyperlink" Target="https://drive.google.com/drive/u/0/folders/1WKfLQsZe35IAU2BW22dMUcM16rklk8kW" TargetMode="External"/><Relationship Id="rId3048" Type="http://schemas.openxmlformats.org/officeDocument/2006/relationships/hyperlink" Target="https://drive.google.com/drive/u/0/folders/1YAPWeSrw_EXrf9KdvAKl1PMOdWDg5I4r" TargetMode="External"/><Relationship Id="rId3255" Type="http://schemas.openxmlformats.org/officeDocument/2006/relationships/hyperlink" Target="https://docs.google.com/spreadsheets/d/1Gkqvkh-uV9bo_TAYYPphI4SL1SrZy71IfnGgrpXNWH8/edit?gid=1300745950" TargetMode="External"/><Relationship Id="rId3462" Type="http://schemas.openxmlformats.org/officeDocument/2006/relationships/hyperlink" Target="https://docs.google.com/spreadsheets/d/1fwXMO7sVsX5UKli_NAdA3TZL8R_5X7LjGgmtEFI1LRk/edit?gid=676263406" TargetMode="External"/><Relationship Id="rId4306" Type="http://schemas.openxmlformats.org/officeDocument/2006/relationships/hyperlink" Target="https://shopee.vn/m/TPBJCBCASHBACK-SPF" TargetMode="External"/><Relationship Id="rId4513" Type="http://schemas.openxmlformats.org/officeDocument/2006/relationships/hyperlink" Target="https://docs.google.com/spreadsheets/d/1s8D-PPVf-4iH2AXNN6x4ECkKABbUyNrMGFnwf30cyLs/edit?gid=1513785312" TargetMode="External"/><Relationship Id="rId4720" Type="http://schemas.openxmlformats.org/officeDocument/2006/relationships/hyperlink" Target="https://drive.google.com/drive/u/0/folders/1IhXhEzbFYq5sPYI7Y6nGkQHw9il-i3fC" TargetMode="External"/><Relationship Id="rId176" Type="http://schemas.openxmlformats.org/officeDocument/2006/relationships/hyperlink" Target="https://drive.google.com/drive/folders/1NsbIJHRjefNQT92ep13uNayvtoiEy-qa" TargetMode="External"/><Relationship Id="rId383" Type="http://schemas.openxmlformats.org/officeDocument/2006/relationships/hyperlink" Target="https://drive.google.com/drive/folders/1hCISI4dGXVN_EuNcOEhq1CMBp7zR-k1c" TargetMode="External"/><Relationship Id="rId590" Type="http://schemas.openxmlformats.org/officeDocument/2006/relationships/hyperlink" Target="https://drive.google.com/drive/folders/1Hu3bltyLQGQQHPt88lXegipleeZmBMmY" TargetMode="External"/><Relationship Id="rId2064" Type="http://schemas.openxmlformats.org/officeDocument/2006/relationships/hyperlink" Target="https://cmckfcvietnam.sharepoint.com/:f:/s/KFC-SHARE-EXTERNAL-MKT-SHARE-EXTERNAL/EvCmKMbA-2lNvlyBTcO4zF4BjU65upcLzOflCMCeTpNemw?e=qd70O9" TargetMode="External"/><Relationship Id="rId2271" Type="http://schemas.openxmlformats.org/officeDocument/2006/relationships/hyperlink" Target="https://drive.google.com/drive/folders/1VFGOZb5NJ8DfemnJ2oQhy92b9y4_GxyS" TargetMode="External"/><Relationship Id="rId3115" Type="http://schemas.openxmlformats.org/officeDocument/2006/relationships/hyperlink" Target="https://docs.google.com/spreadsheets/d/1Cfq8nnEuh5mv5yI1xFUY0oveeEpgtmS9lhYYq5Fe_FE/edit?usp=sharing" TargetMode="External"/><Relationship Id="rId3322" Type="http://schemas.openxmlformats.org/officeDocument/2006/relationships/hyperlink" Target="https://drive.google.com/drive/u/0/folders/1k90LbSpaiEAqXni5KItlox1Pc7-2u-RS" TargetMode="External"/><Relationship Id="rId243" Type="http://schemas.openxmlformats.org/officeDocument/2006/relationships/hyperlink" Target="https://docs.google.com/spreadsheets/d/1KmfXaYNxTvOqlFm0awngGgwSbAkphKf3/edit" TargetMode="External"/><Relationship Id="rId450" Type="http://schemas.openxmlformats.org/officeDocument/2006/relationships/hyperlink" Target="https://docs.google.com/spreadsheets/d/1xsEviixVh1cinP-iUeRZUkT08nUuAClJ2ov-BedQSpw/edit?gid=887217737" TargetMode="External"/><Relationship Id="rId1080" Type="http://schemas.openxmlformats.org/officeDocument/2006/relationships/hyperlink" Target="https://docs.google.com/spreadsheets/d/1zbSuutdyZoMCgGXjAGNlHlJDtZzKZOmOTDO9cmfdmB4/edit?usp=sharing" TargetMode="External"/><Relationship Id="rId2131" Type="http://schemas.openxmlformats.org/officeDocument/2006/relationships/hyperlink" Target="https://drive.google.com/drive/u/0/folders/1UNm89rYz9lkbteDHbkVJeOHSGPr_kTiT" TargetMode="External"/><Relationship Id="rId5287" Type="http://schemas.openxmlformats.org/officeDocument/2006/relationships/hyperlink" Target="https://docs.google.com/spreadsheets/d/1-EcoXATLQ5_Vul8QJfCf56fiKASkArV-s0mNdxeQQvA/edit?usp=sharing" TargetMode="External"/><Relationship Id="rId5494" Type="http://schemas.openxmlformats.org/officeDocument/2006/relationships/hyperlink" Target="https://drive.google.com/drive/folders/1R43SvxBwe5mMUDCdyc-6jCkhhB6ptQpv?usp=drive_link" TargetMode="External"/><Relationship Id="rId6338" Type="http://schemas.openxmlformats.org/officeDocument/2006/relationships/hyperlink" Target="https://drive.google.com/drive/u/0/folders/1MYD2v5t8QLe2icKAUTsHmUlGN_i7_VsN" TargetMode="External"/><Relationship Id="rId103" Type="http://schemas.openxmlformats.org/officeDocument/2006/relationships/hyperlink" Target="https://drive.google.com/drive/folders/16TmW-B1Ia1RK2GrkYxjq7-etWAwDFwGA" TargetMode="External"/><Relationship Id="rId310" Type="http://schemas.openxmlformats.org/officeDocument/2006/relationships/hyperlink" Target="https://drive.google.com/drive/u/0/folders/1PKwb7dSOF0zzR-jIh8WSwyL_Ud_XUNyI" TargetMode="External"/><Relationship Id="rId4096" Type="http://schemas.openxmlformats.org/officeDocument/2006/relationships/hyperlink" Target="https://drive.google.com/drive/u/0/folders/1wWO41IiBQWDAZiE-Ozs4aZB5VfnsY8D2" TargetMode="External"/><Relationship Id="rId5147" Type="http://schemas.openxmlformats.org/officeDocument/2006/relationships/hyperlink" Target="https://drive.google.com/drive/u/0/folders/1O8WDncUEsVCnM-wOEb-p6yw7QgyFeXMF" TargetMode="External"/><Relationship Id="rId1897" Type="http://schemas.openxmlformats.org/officeDocument/2006/relationships/hyperlink" Target="https://shopee.vn/IdolLenDealAnNgonHetSay1904" TargetMode="External"/><Relationship Id="rId2948" Type="http://schemas.openxmlformats.org/officeDocument/2006/relationships/hyperlink" Target="https://drive.google.com/drive/folders/13FRdXpKFgZbK741lIaiM21iXW7CEMb3K" TargetMode="External"/><Relationship Id="rId5354" Type="http://schemas.openxmlformats.org/officeDocument/2006/relationships/hyperlink" Target="https://drive.google.com/drive/u/0/folders/182gyplDyGwXjBekUSufFkkloseDbOBvi" TargetMode="External"/><Relationship Id="rId5561" Type="http://schemas.openxmlformats.org/officeDocument/2006/relationships/hyperlink" Target="https://drive.google.com/drive/folders/1at1LvcCpOVZfkQ3nyY4sRtnuoj5p2N93" TargetMode="External"/><Relationship Id="rId6405" Type="http://schemas.openxmlformats.org/officeDocument/2006/relationships/hyperlink" Target="https://docs.google.com/spreadsheets/d/1vIyV5nTnjhQgdc2a6SajM7dp2H4eL3Sf4K675HHeYoI/edit?gid=1285079097" TargetMode="External"/><Relationship Id="rId1757" Type="http://schemas.openxmlformats.org/officeDocument/2006/relationships/hyperlink" Target="https://drive.google.com/drive/u/0/folders/1o7vk7t5W7nCddn_PmJLgX8qwwhDiah4C" TargetMode="External"/><Relationship Id="rId1964" Type="http://schemas.openxmlformats.org/officeDocument/2006/relationships/hyperlink" Target="https://docs.google.com/spreadsheets/d/1vIyV5nTnjhQgdc2a6SajM7dp2H4eL3Sf4K675HHeYoI/edit?gid=1579647152" TargetMode="External"/><Relationship Id="rId2808" Type="http://schemas.openxmlformats.org/officeDocument/2006/relationships/hyperlink" Target="https://drive.google.com/drive/u/0/folders/15g-JE4e85C5Kut7Gv7nOwYokdROVp9Kc" TargetMode="External"/><Relationship Id="rId4163" Type="http://schemas.openxmlformats.org/officeDocument/2006/relationships/hyperlink" Target="https://docs.google.com/spreadsheets/d/1JKsjegE0AxZ9KvFp_mFhi2B8SlQjg9pcqZB3S7RcRQI/edit?gid=0" TargetMode="External"/><Relationship Id="rId4370" Type="http://schemas.openxmlformats.org/officeDocument/2006/relationships/hyperlink" Target="https://docs.google.com/spreadsheets/d/1v-VOk9jEoQ8q98sN0Eiy-f8odAhvkEb3FzMR_IA8nGM/edit?gid=1560921495" TargetMode="External"/><Relationship Id="rId5007" Type="http://schemas.openxmlformats.org/officeDocument/2006/relationships/hyperlink" Target="https://drive.google.com/drive/u/0/folders/1kr7LjknmkvRGa6bjufr7Or5xsWqdWdxv" TargetMode="External"/><Relationship Id="rId5214" Type="http://schemas.openxmlformats.org/officeDocument/2006/relationships/hyperlink" Target="https://drive.google.com/drive/u/0/folders/1R3_Vp9R_4h6VZhRvsI6vz2m8utCrGBjW" TargetMode="External"/><Relationship Id="rId5421" Type="http://schemas.openxmlformats.org/officeDocument/2006/relationships/hyperlink" Target="https://docs.google.com/spreadsheets/d/1D2zkBdrdcVht5msRgDrZZ_TDfiRDlqXN/edit?gid=1462290969" TargetMode="External"/><Relationship Id="rId49" Type="http://schemas.openxmlformats.org/officeDocument/2006/relationships/hyperlink" Target="https://drive.google.com/drive/u/0/folders/1c0ODVwTxr8dEF24lKU-lEcplnEVjBXLc" TargetMode="External"/><Relationship Id="rId1617" Type="http://schemas.openxmlformats.org/officeDocument/2006/relationships/hyperlink" Target="https://docs.google.com/spreadsheets/d/1araIWejcg2ho4Cg5omC68KUFFPIA9zku3QZcudN1FM0/edit?gid=1649206201" TargetMode="External"/><Relationship Id="rId1824" Type="http://schemas.openxmlformats.org/officeDocument/2006/relationships/hyperlink" Target="https://docs.google.com/spreadsheets/d/1im514VU8g98vDeW7ErbOofvlLwrcJS2MzU8Nr5-3FXo/edit?usp=sharing" TargetMode="External"/><Relationship Id="rId4023" Type="http://schemas.openxmlformats.org/officeDocument/2006/relationships/hyperlink" Target="https://drive.google.com/drive/u/0/folders/1wQjbKyLN9n0cPxR1hLz4lei3GxESS35c" TargetMode="External"/><Relationship Id="rId4230" Type="http://schemas.openxmlformats.org/officeDocument/2006/relationships/hyperlink" Target="https://drive.google.com/drive/folders/1X1egVP-xOmVHnI2PUFabXrBpTOgc62HI?usp=drive_link" TargetMode="External"/><Relationship Id="rId3789" Type="http://schemas.openxmlformats.org/officeDocument/2006/relationships/hyperlink" Target="https://docs.google.com/spreadsheets/d/1araIWejcg2ho4Cg5omC68KUFFPIA9zku3QZcudN1FM0/edit?gid=629079951" TargetMode="External"/><Relationship Id="rId6195" Type="http://schemas.openxmlformats.org/officeDocument/2006/relationships/hyperlink" Target="https://drive.google.com/drive/folders/1Dj3IiG_V_mLGEt-BMArDZd_gfiUYfY6K" TargetMode="External"/><Relationship Id="rId2598" Type="http://schemas.openxmlformats.org/officeDocument/2006/relationships/hyperlink" Target="https://docs.google.com/spreadsheets/d/1zbSuutdyZoMCgGXjAGNlHlJDtZzKZOmOTDO9cmfdmB4/edit?usp=sharing" TargetMode="External"/><Relationship Id="rId3996" Type="http://schemas.openxmlformats.org/officeDocument/2006/relationships/hyperlink" Target="https://drive.google.com/drive/folders/1UfAwMddBc9gHWenuBr_xF9zit5XhssLe" TargetMode="External"/><Relationship Id="rId6055" Type="http://schemas.openxmlformats.org/officeDocument/2006/relationships/hyperlink" Target="https://drive.google.com/drive/folders/1l2_m2D6XqBTkcvEBre2yHgph03Ihuj4p" TargetMode="External"/><Relationship Id="rId6262" Type="http://schemas.openxmlformats.org/officeDocument/2006/relationships/hyperlink" Target="https://drive.google.com/drive/u/0/folders/1I2cXLg9_gTL0WfaNnLjlpnaXq6aNO0-y" TargetMode="External"/><Relationship Id="rId3649" Type="http://schemas.openxmlformats.org/officeDocument/2006/relationships/hyperlink" Target="https://drive.google.com/drive/u/0/folders/1CO09Xuewe5tO52LAX2PXrAceQ71TV24a" TargetMode="External"/><Relationship Id="rId3856" Type="http://schemas.openxmlformats.org/officeDocument/2006/relationships/hyperlink" Target="https://docs.google.com/spreadsheets/d/1fwXMO7sVsX5UKli_NAdA3TZL8R_5X7LjGgmtEFI1LRk/edit?gid=884046663" TargetMode="External"/><Relationship Id="rId4907" Type="http://schemas.openxmlformats.org/officeDocument/2006/relationships/hyperlink" Target="https://docs.google.com/spreadsheets/d/1p59_OCU0y33MmHtXsQ_rzx7VmwvFvdhvTuQDiR28r9g/edit?gid=0" TargetMode="External"/><Relationship Id="rId5071" Type="http://schemas.openxmlformats.org/officeDocument/2006/relationships/hyperlink" Target="https://docs.google.com/spreadsheets/d/1VogYb5wJBSvJaLnMSd0peM2zBgURySMKNDUbCqhT0J4/edit" TargetMode="External"/><Relationship Id="rId6122" Type="http://schemas.openxmlformats.org/officeDocument/2006/relationships/hyperlink" Target="https://drive.google.com/drive/folders/1eMvcOvhYOunW4luqG-GPbnj05aMuFmeW?usp=drive_link" TargetMode="External"/><Relationship Id="rId777" Type="http://schemas.openxmlformats.org/officeDocument/2006/relationships/hyperlink" Target="https://docs.google.com/spreadsheets/d/1OMofijeoR53EWDc109ohXV434fe2c-PIscMTWB60wSg/edit?gid=1463714887" TargetMode="External"/><Relationship Id="rId984" Type="http://schemas.openxmlformats.org/officeDocument/2006/relationships/hyperlink" Target="https://docs.google.com/spreadsheets/d/1OMofijeoR53EWDc109ohXV434fe2c-PIscMTWB60wSg/edit?gid=1381600522" TargetMode="External"/><Relationship Id="rId2458" Type="http://schemas.openxmlformats.org/officeDocument/2006/relationships/hyperlink" Target="https://docs.google.com/spreadsheets/d/1SpTAZfPnhoulb5kemB5xnn_ZUdBowHUUux2uosNOuSk/edit?gid=1460264289" TargetMode="External"/><Relationship Id="rId2665" Type="http://schemas.openxmlformats.org/officeDocument/2006/relationships/hyperlink" Target="https://drive.google.com/drive/folders/10I3WYQBucJ0AzCbNPwklcHBj-2RwiciR" TargetMode="External"/><Relationship Id="rId2872" Type="http://schemas.openxmlformats.org/officeDocument/2006/relationships/hyperlink" Target="https://docs.google.com/spreadsheets/d/1kazFzFG4ZemGsqyWzZIhxfHY-XbptdcRFZlH67Tdy3Y/edit" TargetMode="External"/><Relationship Id="rId3509" Type="http://schemas.openxmlformats.org/officeDocument/2006/relationships/hyperlink" Target="https://docs.google.com/spreadsheets/d/1L2oAihI5f_6pBnKt_zC1YzSMxPA0nRv1evnuuAQpQtw/edit?gid=0" TargetMode="External"/><Relationship Id="rId3716" Type="http://schemas.openxmlformats.org/officeDocument/2006/relationships/hyperlink" Target="https://drive.google.com/drive/u/0/folders/1404ZVu1kUaqESctHZMvfvwBdtXLQTZzR" TargetMode="External"/><Relationship Id="rId3923" Type="http://schemas.openxmlformats.org/officeDocument/2006/relationships/hyperlink" Target="https://drive.google.com/drive/u/0/folders/1LK0cZHKO8hEQxPE6w2jVnL19FFVFG_ga" TargetMode="External"/><Relationship Id="rId637" Type="http://schemas.openxmlformats.org/officeDocument/2006/relationships/hyperlink" Target="https://drive.google.com/drive/folders/1xU8H2XRYB3HRVV6Kca0KcsPZPsJKUkuQ?usp=drive_link" TargetMode="External"/><Relationship Id="rId844" Type="http://schemas.openxmlformats.org/officeDocument/2006/relationships/hyperlink" Target="https://docs.google.com/presentation/d/1H2OyaJ5FI3b6KuOXsO48pnRAWwLBhTxH/edit" TargetMode="External"/><Relationship Id="rId1267" Type="http://schemas.openxmlformats.org/officeDocument/2006/relationships/hyperlink" Target="https://drive.google.com/drive/u/0/folders/1iPEID2RQ0KD3XU2_FgJ8eGZtdKh5vn5L" TargetMode="External"/><Relationship Id="rId1474" Type="http://schemas.openxmlformats.org/officeDocument/2006/relationships/hyperlink" Target="https://drive.google.com/drive/u/0/folders/1Vao6-zpmszCuJEdXBcsz_RHjQOTLjSaW" TargetMode="External"/><Relationship Id="rId1681" Type="http://schemas.openxmlformats.org/officeDocument/2006/relationships/hyperlink" Target="https://drive.google.com/drive/u/0/folders/1gxfFBE-wyXnkAA12sTbH7yki82Vgu1_m" TargetMode="External"/><Relationship Id="rId2318" Type="http://schemas.openxmlformats.org/officeDocument/2006/relationships/hyperlink" Target="https://docs.google.com/spreadsheets/d/1OMofijeoR53EWDc109ohXV434fe2c-PIscMTWB60wSg/edit?gid=1608466921" TargetMode="External"/><Relationship Id="rId2525" Type="http://schemas.openxmlformats.org/officeDocument/2006/relationships/hyperlink" Target="https://drive.google.com/drive/u/0/folders/1Sk1Wc4zzy8KQvdE0smnZAUFYrasHcKu5" TargetMode="External"/><Relationship Id="rId2732" Type="http://schemas.openxmlformats.org/officeDocument/2006/relationships/hyperlink" Target="https://docs.google.com/spreadsheets/d/1NP59lUoneJS9Xyh5r9nBrmSZPDyjFcEx-IWo8bPgTPY/edit?gid=684491186" TargetMode="External"/><Relationship Id="rId5888" Type="http://schemas.openxmlformats.org/officeDocument/2006/relationships/hyperlink" Target="https://drive.google.com/drive/u/0/folders/18K-oGTFVEdcJFkQI1h8jwDMoBBJTVLea" TargetMode="External"/><Relationship Id="rId704" Type="http://schemas.openxmlformats.org/officeDocument/2006/relationships/hyperlink" Target="https://docs.google.com/spreadsheets/d/1EjVpc4jtVJzu-gDSSwRSmyQ7EQaN5dgJjppAJyMlcy8/edit?gid=807383617" TargetMode="External"/><Relationship Id="rId911" Type="http://schemas.openxmlformats.org/officeDocument/2006/relationships/hyperlink" Target="https://drive.google.com/drive/folders/1ym7RL514BOAlDX3KJAdRYBdB6a8f0_LC" TargetMode="External"/><Relationship Id="rId1127" Type="http://schemas.openxmlformats.org/officeDocument/2006/relationships/hyperlink" Target="https://docs.google.com/spreadsheets/d/1aJCEBkz0W7RO1jbZtQxVGaEfNhxJv4c6rTyF20VK6c8/edit?gid=1546187897" TargetMode="External"/><Relationship Id="rId1334" Type="http://schemas.openxmlformats.org/officeDocument/2006/relationships/hyperlink" Target="https://drive.google.com/drive/u/0/folders/1z9HSAD8Zm2RqMP7-T_cZLqxRw6HKCUpF" TargetMode="External"/><Relationship Id="rId1541" Type="http://schemas.openxmlformats.org/officeDocument/2006/relationships/hyperlink" Target="https://docs.google.com/spreadsheets/d/1vIyV5nTnjhQgdc2a6SajM7dp2H4eL3Sf4K675HHeYoI/edit?gid=37557742" TargetMode="External"/><Relationship Id="rId4697" Type="http://schemas.openxmlformats.org/officeDocument/2006/relationships/hyperlink" Target="https://drive.google.com/drive/u/0/folders/1CpknBLP9tDwHtQBIaIr5rt0PiXxF_qPw" TargetMode="External"/><Relationship Id="rId5748" Type="http://schemas.openxmlformats.org/officeDocument/2006/relationships/hyperlink" Target="https://docs.google.com/spreadsheets/d/1OMofijeoR53EWDc109ohXV434fe2c-PIscMTWB60wSg/edit?gid=1665461299" TargetMode="External"/><Relationship Id="rId5955" Type="http://schemas.openxmlformats.org/officeDocument/2006/relationships/hyperlink" Target="https://drive.google.com/drive/folders/1mh1ocVF28awI5a_BjUOrKScFwpOqePQo?usp=sharing" TargetMode="External"/><Relationship Id="rId40" Type="http://schemas.openxmlformats.org/officeDocument/2006/relationships/hyperlink" Target="https://drive.google.com/drive/folders/1mtbxppR93cshFLUE7RYeghA_yYCt7Y-N" TargetMode="External"/><Relationship Id="rId1401" Type="http://schemas.openxmlformats.org/officeDocument/2006/relationships/hyperlink" Target="https://drive.google.com/drive/folders/1sF6eMT1lDMFIzW6gZdy8vf9WBNsas1Lc" TargetMode="External"/><Relationship Id="rId3299" Type="http://schemas.openxmlformats.org/officeDocument/2006/relationships/hyperlink" Target="https://drive.google.com/drive/folders/1wi7lfrlE1tmdO4uYgDTqav4sxAbkGCEZ" TargetMode="External"/><Relationship Id="rId4557" Type="http://schemas.openxmlformats.org/officeDocument/2006/relationships/hyperlink" Target="https://docs.google.com/spreadsheets/d/11cy_K_0NIEcAn1wewav5vOY8GdUm4A59Z4PadT5GeCo/edit?usp=sharing" TargetMode="External"/><Relationship Id="rId4764" Type="http://schemas.openxmlformats.org/officeDocument/2006/relationships/hyperlink" Target="https://drive.google.com/drive/folders/1R3_Vp9R_4h6VZhRvsI6vz2m8utCrGBjW?usp=drive_link" TargetMode="External"/><Relationship Id="rId5608" Type="http://schemas.openxmlformats.org/officeDocument/2006/relationships/hyperlink" Target="https://drive.google.com/drive/u/0/folders/1VgScmwUt-oBt5zlvX1UXCnNq1Z6LYlCq" TargetMode="External"/><Relationship Id="rId3159" Type="http://schemas.openxmlformats.org/officeDocument/2006/relationships/hyperlink" Target="https://drive.google.com/drive/u/0/folders/1PoavBaBBAWb694q-JVTkHoNGlg4l2IFi" TargetMode="External"/><Relationship Id="rId3366" Type="http://schemas.openxmlformats.org/officeDocument/2006/relationships/hyperlink" Target="https://docs.google.com/spreadsheets/d/1fwXMO7sVsX5UKli_NAdA3TZL8R_5X7LjGgmtEFI1LRk/edit?gid=2039697718" TargetMode="External"/><Relationship Id="rId3573" Type="http://schemas.openxmlformats.org/officeDocument/2006/relationships/hyperlink" Target="https://drive.google.com/drive/u/0/folders/1S3hxjA3R7U6x2upJ6nqAcw9s5c3B-SOj" TargetMode="External"/><Relationship Id="rId4417" Type="http://schemas.openxmlformats.org/officeDocument/2006/relationships/hyperlink" Target="https://docs.google.com/spreadsheets/d/1VogYb5wJBSvJaLnMSd0peM2zBgURySMKNDUbCqhT0J4/edit" TargetMode="External"/><Relationship Id="rId4971" Type="http://schemas.openxmlformats.org/officeDocument/2006/relationships/hyperlink" Target="https://docs.google.com/spreadsheets/d/1-vwhQd6LlryTsONeQxcGhIllCjnf-5Cd/edit?gid=1033238192" TargetMode="External"/><Relationship Id="rId5815" Type="http://schemas.openxmlformats.org/officeDocument/2006/relationships/hyperlink" Target="https://drive.google.com/file/d/1tABMEfYO184OR2ECPaq_TwxfRNOpNi4h/view?usp=drive_link" TargetMode="External"/><Relationship Id="rId287" Type="http://schemas.openxmlformats.org/officeDocument/2006/relationships/hyperlink" Target="https://docs.google.com/spreadsheets/d/1euYQp41NIB_2slpqUCv3Z1w09uwEDu-KfSVn_xAISmg/edit?gid=197361091" TargetMode="External"/><Relationship Id="rId494" Type="http://schemas.openxmlformats.org/officeDocument/2006/relationships/hyperlink" Target="https://docs.google.com/spreadsheets/d/1xsEviixVh1cinP-iUeRZUkT08nUuAClJ2ov-BedQSpw/edit?gid=887217737" TargetMode="External"/><Relationship Id="rId2175" Type="http://schemas.openxmlformats.org/officeDocument/2006/relationships/hyperlink" Target="https://docs.google.com/spreadsheets/d/1he6KxzPEPZaO8Qo5fnnVUrYtixpokKlG7UlOzjQ6988/edit?gid=1481340089" TargetMode="External"/><Relationship Id="rId2382" Type="http://schemas.openxmlformats.org/officeDocument/2006/relationships/hyperlink" Target="https://drive.google.com/drive/u/0/folders/1th6lqD6WwvOTEJm2Xt4-4Rb-sG9DsL7H" TargetMode="External"/><Relationship Id="rId3019" Type="http://schemas.openxmlformats.org/officeDocument/2006/relationships/hyperlink" Target="https://docs.google.com/spreadsheets/d/1zbSuutdyZoMCgGXjAGNlHlJDtZzKZOmOTDO9cmfdmB4/edit?usp=sharing" TargetMode="External"/><Relationship Id="rId3226" Type="http://schemas.openxmlformats.org/officeDocument/2006/relationships/hyperlink" Target="https://drive.google.com/drive/u/0/folders/1BcLy3LHLaC1QiWaFBcVcmOsAXd32o0kn" TargetMode="External"/><Relationship Id="rId3780" Type="http://schemas.openxmlformats.org/officeDocument/2006/relationships/hyperlink" Target="https://drive.google.com/drive/folders/1mBGHZknyeTHt1T0lFJU-HP0SPHs5K2NM" TargetMode="External"/><Relationship Id="rId4624" Type="http://schemas.openxmlformats.org/officeDocument/2006/relationships/hyperlink" Target="https://docs.google.com/spreadsheets/d/1fwXMO7sVsX5UKli_NAdA3TZL8R_5X7LjGgmtEFI1LRk/edit?gid=1038086124" TargetMode="External"/><Relationship Id="rId4831" Type="http://schemas.openxmlformats.org/officeDocument/2006/relationships/hyperlink" Target="https://drive.google.com/drive/folders/183P0AbmyGcDZPDXEPpeyia2MOrWrzE-D" TargetMode="External"/><Relationship Id="rId147" Type="http://schemas.openxmlformats.org/officeDocument/2006/relationships/hyperlink" Target="https://docs.google.com/spreadsheets/d/1kKFqWBJ02Uxd63Z8n1KxuxBZPrlmUT1GTwXwJViPdfg/edit?gid=0" TargetMode="External"/><Relationship Id="rId354" Type="http://schemas.openxmlformats.org/officeDocument/2006/relationships/hyperlink" Target="https://docs.google.com/spreadsheets/d/1BOQfqkVFuxa4EAeIqikLNGVs0M3v_AGu998ko9SsEeo/edit?gid=67427" TargetMode="External"/><Relationship Id="rId1191" Type="http://schemas.openxmlformats.org/officeDocument/2006/relationships/hyperlink" Target="https://drive.google.com/drive/folders/1CTtKPA2wzJOhSSk-uJlVFj46-UBaMRa0" TargetMode="External"/><Relationship Id="rId2035" Type="http://schemas.openxmlformats.org/officeDocument/2006/relationships/hyperlink" Target="https://shopee.vn/m/VPBankVISA-SPF" TargetMode="External"/><Relationship Id="rId3433" Type="http://schemas.openxmlformats.org/officeDocument/2006/relationships/hyperlink" Target="https://docs.google.com/spreadsheets/d/1KmfXaYNxTvOqlFm0awngGgwSbAkphKf3/edit" TargetMode="External"/><Relationship Id="rId3640" Type="http://schemas.openxmlformats.org/officeDocument/2006/relationships/hyperlink" Target="https://docs.google.com/spreadsheets/d/1xvfgBHdySyJfYR7pIAs1ab2xZjGdGWlo/edit?gid=896267482" TargetMode="External"/><Relationship Id="rId561" Type="http://schemas.openxmlformats.org/officeDocument/2006/relationships/hyperlink" Target="https://drive.google.com/drive/folders/1M2-6MZaDcOjJR8cdRyCVIRPCR9Sm01gg" TargetMode="External"/><Relationship Id="rId2242" Type="http://schemas.openxmlformats.org/officeDocument/2006/relationships/hyperlink" Target="https://docs.google.com/spreadsheets/d/1Wf-xibkNBYTHTGTDoXy8ZpHMWWFWjZkQkN_h-PhYPsE/edit?gid=1593213333" TargetMode="External"/><Relationship Id="rId3500" Type="http://schemas.openxmlformats.org/officeDocument/2006/relationships/hyperlink" Target="https://docs.google.com/spreadsheets/d/12XJjT4XPIdgFM2Lszlxs10v9nW30XM6zr_JULMH1TTU/edit?gid=0" TargetMode="External"/><Relationship Id="rId5398" Type="http://schemas.openxmlformats.org/officeDocument/2006/relationships/hyperlink" Target="https://drive.google.com/drive/folders/15GA2pBaRjQZwVfMnQ4PtnAVM1hG3SsXv" TargetMode="External"/><Relationship Id="rId214" Type="http://schemas.openxmlformats.org/officeDocument/2006/relationships/hyperlink" Target="https://drive.google.com/drive/folders/1Pn-BGwqe_96CDMTXfI7oEYCsnCHXzZ6Y" TargetMode="External"/><Relationship Id="rId421" Type="http://schemas.openxmlformats.org/officeDocument/2006/relationships/hyperlink" Target="https://drive.google.com/drive/u/0/folders/1-g9nhtxoC6a8mmeYuSdCnIMtdCF7cEs_" TargetMode="External"/><Relationship Id="rId1051" Type="http://schemas.openxmlformats.org/officeDocument/2006/relationships/hyperlink" Target="https://drive.google.com/drive/u/0/folders/1be21cgP5CnwmnNPGA4bW6hchGl5jxCz9" TargetMode="External"/><Relationship Id="rId2102" Type="http://schemas.openxmlformats.org/officeDocument/2006/relationships/hyperlink" Target="https://drive.google.com/drive/folders/1T3VwZ8j1hk5UUeH3oUP1BuAmMk4P2g_e" TargetMode="External"/><Relationship Id="rId5258" Type="http://schemas.openxmlformats.org/officeDocument/2006/relationships/hyperlink" Target="https://docs.google.com/spreadsheets/d/1v-VOk9jEoQ8q98sN0Eiy-f8odAhvkEb3FzMR_IA8nGM/edit?gid=1560921495" TargetMode="External"/><Relationship Id="rId5465" Type="http://schemas.openxmlformats.org/officeDocument/2006/relationships/hyperlink" Target="https://drive.google.com/drive/u/0/folders/12z0LyQuQ_zGb4jdYQskAmfQgaWNn8A7R" TargetMode="External"/><Relationship Id="rId5672" Type="http://schemas.openxmlformats.org/officeDocument/2006/relationships/hyperlink" Target="https://drive.google.com/drive/u/0/folders/12RqWmN_J22XvqfxqdhYVFWDkptyAC_NT" TargetMode="External"/><Relationship Id="rId6309" Type="http://schemas.openxmlformats.org/officeDocument/2006/relationships/hyperlink" Target="https://docs.google.com/spreadsheets/d/1v-VOk9jEoQ8q98sN0Eiy-f8odAhvkEb3FzMR_IA8nGM/edit?gid=1560921495" TargetMode="External"/><Relationship Id="rId1868" Type="http://schemas.openxmlformats.org/officeDocument/2006/relationships/hyperlink" Target="https://docs.google.com/spreadsheets/d/1s8D-PPVf-4iH2AXNN6x4ECkKABbUyNrMGFnwf30cyLs/edit?gid=1513785312" TargetMode="External"/><Relationship Id="rId4067" Type="http://schemas.openxmlformats.org/officeDocument/2006/relationships/hyperlink" Target="https://shopeefood.shopee.vn/u/shopeefood_sieubrand" TargetMode="External"/><Relationship Id="rId4274" Type="http://schemas.openxmlformats.org/officeDocument/2006/relationships/hyperlink" Target="https://drive.google.com/drive/u/0/folders/1QrrB_50x_OmvSF7mP5B7bOVfkxg_Q3_e" TargetMode="External"/><Relationship Id="rId4481" Type="http://schemas.openxmlformats.org/officeDocument/2006/relationships/hyperlink" Target="https://docs.google.com/spreadsheets/d/1xvfgBHdySyJfYR7pIAs1ab2xZjGdGWlo/edit?gid=1773673233" TargetMode="External"/><Relationship Id="rId5118" Type="http://schemas.openxmlformats.org/officeDocument/2006/relationships/hyperlink" Target="https://drive.google.com/drive/u/0/folders/1Rx82WU7PdqwTGseT3QOSvfDjHE2e6b5A" TargetMode="External"/><Relationship Id="rId5325" Type="http://schemas.openxmlformats.org/officeDocument/2006/relationships/hyperlink" Target="https://docs.google.com/spreadsheets/d/1araIWejcg2ho4Cg5omC68KUFFPIA9zku3QZcudN1FM0/edit?gid=484411972" TargetMode="External"/><Relationship Id="rId5532" Type="http://schemas.openxmlformats.org/officeDocument/2006/relationships/hyperlink" Target="https://drive.google.com/drive/folders/1wFZErQ0OYXi8bY8cFJDz-z9qkbWF8t9p" TargetMode="External"/><Relationship Id="rId2919" Type="http://schemas.openxmlformats.org/officeDocument/2006/relationships/hyperlink" Target="https://docs.google.com/spreadsheets/d/1fwXMO7sVsX5UKli_NAdA3TZL8R_5X7LjGgmtEFI1LRk/edit?pli=1&amp;gid=1236195873" TargetMode="External"/><Relationship Id="rId3083" Type="http://schemas.openxmlformats.org/officeDocument/2006/relationships/hyperlink" Target="https://drive.google.com/drive/folders/1thr2tRskDB-g_yXLo6ylqZelwmziHhFV" TargetMode="External"/><Relationship Id="rId3290" Type="http://schemas.openxmlformats.org/officeDocument/2006/relationships/hyperlink" Target="https://drive.google.com/drive/u/0/folders/1_iogyOeHWeEqxhTOa301F1ts8N16p_gA" TargetMode="External"/><Relationship Id="rId4134" Type="http://schemas.openxmlformats.org/officeDocument/2006/relationships/hyperlink" Target="https://drive.google.com/drive/u/0/folders/1HpFwzeBqLZkWZdVqw9EFTK1EBfjXlIlU" TargetMode="External"/><Relationship Id="rId4341" Type="http://schemas.openxmlformats.org/officeDocument/2006/relationships/hyperlink" Target="https://docs.google.com/spreadsheets/d/1BOQfqkVFuxa4EAeIqikLNGVs0M3v_AGu998ko9SsEeo/edit?gid=67427" TargetMode="External"/><Relationship Id="rId1728" Type="http://schemas.openxmlformats.org/officeDocument/2006/relationships/hyperlink" Target="https://drive.google.com/drive/u/0/folders/1rOjS0Ri883RjfcFXstLOb-JjoFeoP8s6" TargetMode="External"/><Relationship Id="rId1935" Type="http://schemas.openxmlformats.org/officeDocument/2006/relationships/hyperlink" Target="https://drive.google.com/drive/folders/1wi7lfrlE1tmdO4uYgDTqav4sxAbkGCEZ" TargetMode="External"/><Relationship Id="rId3150" Type="http://schemas.openxmlformats.org/officeDocument/2006/relationships/hyperlink" Target="https://docs.google.com/spreadsheets/d/1vIyV5nTnjhQgdc2a6SajM7dp2H4eL3Sf4K675HHeYoI/edit?gid=1579647152" TargetMode="External"/><Relationship Id="rId4201" Type="http://schemas.openxmlformats.org/officeDocument/2006/relationships/hyperlink" Target="https://docs.google.com/spreadsheets/d/1-_wFrwaaO5VMd8CufB70jfayokz4v8rIZYuFeYmDo2U/edit" TargetMode="External"/><Relationship Id="rId6099" Type="http://schemas.openxmlformats.org/officeDocument/2006/relationships/hyperlink" Target="https://drive.google.com/drive/folders/1oNwfx5atvPCo7MsXB9ZsikZEvrSjB0Dq" TargetMode="External"/><Relationship Id="rId3010" Type="http://schemas.openxmlformats.org/officeDocument/2006/relationships/hyperlink" Target="https://drive.google.com/drive/folders/1fR7OpMV3wPJ1GuEFienJKkfQ4NFMycCC" TargetMode="External"/><Relationship Id="rId6166" Type="http://schemas.openxmlformats.org/officeDocument/2006/relationships/hyperlink" Target="https://drive.google.com/drive/u/0/folders/1_vmLNwXPqnmLWQmX5QdbxQn6B0ucgvVo" TargetMode="External"/><Relationship Id="rId3967" Type="http://schemas.openxmlformats.org/officeDocument/2006/relationships/hyperlink" Target="https://docs.google.com/spreadsheets/d/1-vwhQd6LlryTsONeQxcGhIllCjnf-5Cd/edit?gid=1033238192" TargetMode="External"/><Relationship Id="rId6373" Type="http://schemas.openxmlformats.org/officeDocument/2006/relationships/hyperlink" Target="https://docs.google.com/spreadsheets/d/1RCWOsuMAzsB3ue5hff0Vo4uqcYDEzLoHTYlTKTFevAo/edit?gid=0" TargetMode="External"/><Relationship Id="rId4" Type="http://schemas.openxmlformats.org/officeDocument/2006/relationships/hyperlink" Target="https://docs.google.com/presentation/d/1ORd8aWufRmXvGWnXPs-geAF_k671oo80/edit" TargetMode="External"/><Relationship Id="rId888" Type="http://schemas.openxmlformats.org/officeDocument/2006/relationships/hyperlink" Target="https://docs.google.com/spreadsheets/d/1-_wFrwaaO5VMd8CufB70jfayokz4v8rIZYuFeYmDo2U/edit" TargetMode="External"/><Relationship Id="rId2569" Type="http://schemas.openxmlformats.org/officeDocument/2006/relationships/hyperlink" Target="https://drive.google.com/drive/folders/13WqeGYj3r7JC_tnpxxIhJ5iTi_K8uium?usp=drive_link" TargetMode="External"/><Relationship Id="rId2776" Type="http://schemas.openxmlformats.org/officeDocument/2006/relationships/hyperlink" Target="https://docs.google.com/spreadsheets/d/1BOQfqkVFuxa4EAeIqikLNGVs0M3v_AGu998ko9SsEeo/edit?gid=67427" TargetMode="External"/><Relationship Id="rId2983" Type="http://schemas.openxmlformats.org/officeDocument/2006/relationships/hyperlink" Target="https://drive.google.com/drive/folders/1nYVYInTz7oSsADF4g1Y-wvT5rlQYQhkI" TargetMode="External"/><Relationship Id="rId3827" Type="http://schemas.openxmlformats.org/officeDocument/2006/relationships/hyperlink" Target="https://docs.google.com/spreadsheets/d/1p59_OCU0y33MmHtXsQ_rzx7VmwvFvdhvTuQDiR28r9g/edit?gid=0" TargetMode="External"/><Relationship Id="rId5182" Type="http://schemas.openxmlformats.org/officeDocument/2006/relationships/hyperlink" Target="https://drive.google.com/drive/u/0/folders/111MlgeMaFEWGZyl_L5zWeK4-vHUQP03i" TargetMode="External"/><Relationship Id="rId6026" Type="http://schemas.openxmlformats.org/officeDocument/2006/relationships/hyperlink" Target="https://drive.google.com/drive/folders/1AjHEwm3iYmy1voXrnV7qsmxAwC2xTqZ-" TargetMode="External"/><Relationship Id="rId6233" Type="http://schemas.openxmlformats.org/officeDocument/2006/relationships/hyperlink" Target="https://drive.google.com/drive/folders/1Tkn4iZmB-gX-mbcbSwvtBvt9Sq62GEg6?usp=sharing" TargetMode="External"/><Relationship Id="rId748" Type="http://schemas.openxmlformats.org/officeDocument/2006/relationships/hyperlink" Target="https://drive.google.com/drive/u/0/folders/1gFvYpajd8SG8FrKoa41LVtpCxT-E8XL_" TargetMode="External"/><Relationship Id="rId955" Type="http://schemas.openxmlformats.org/officeDocument/2006/relationships/hyperlink" Target="https://drive.google.com/drive/u/0/folders/1xgpAKq5xNKoC8XXzNZwetm4jIVhoL4vV" TargetMode="External"/><Relationship Id="rId1378" Type="http://schemas.openxmlformats.org/officeDocument/2006/relationships/hyperlink" Target="https://drive.google.com/drive/folders/1VGC9bxGn5yLfeMhcQirE_iHuYpzXzpki" TargetMode="External"/><Relationship Id="rId1585" Type="http://schemas.openxmlformats.org/officeDocument/2006/relationships/hyperlink" Target="https://drive.google.com/drive/u/0/folders/1DK4XIj3KCYY_msmLlr6-J17KJuDyKWrM" TargetMode="External"/><Relationship Id="rId1792" Type="http://schemas.openxmlformats.org/officeDocument/2006/relationships/hyperlink" Target="https://drive.google.com/drive/folders/1T3VwZ8j1hk5UUeH3oUP1BuAmMk4P2g_e" TargetMode="External"/><Relationship Id="rId2429" Type="http://schemas.openxmlformats.org/officeDocument/2006/relationships/hyperlink" Target="https://docs.google.com/presentation/d/1B4O_4WfsW-gbGObqErZwSQCI4r59jWpx/edit?usp=sharing&amp;ouid=106041364616559413718&amp;rtpof=true&amp;sd=true" TargetMode="External"/><Relationship Id="rId2636" Type="http://schemas.openxmlformats.org/officeDocument/2006/relationships/hyperlink" Target="https://drive.google.com/drive/folders/1JgOJULomjCtxMx3ddVX66s-UOx9JwdGP" TargetMode="External"/><Relationship Id="rId2843" Type="http://schemas.openxmlformats.org/officeDocument/2006/relationships/hyperlink" Target="https://drive.google.com/drive/folders/1gszP6CVCPsc5PakEgER-2OfA-s2EWCHZ" TargetMode="External"/><Relationship Id="rId5042" Type="http://schemas.openxmlformats.org/officeDocument/2006/relationships/hyperlink" Target="https://drive.google.com/drive/folders/14Sd6A37RZtUXU5W71lwIhPKPhTjZLko5" TargetMode="External"/><Relationship Id="rId5999" Type="http://schemas.openxmlformats.org/officeDocument/2006/relationships/hyperlink" Target="https://drive.google.com/drive/folders/1gjPwMPyZPR12AhndOfb7j86TiDpOnDqW?usp=sharing" TargetMode="External"/><Relationship Id="rId6300" Type="http://schemas.openxmlformats.org/officeDocument/2006/relationships/hyperlink" Target="https://drive.google.com/drive/folders/1PBX05qQZqabV8Hn0ceIS5GUk6AGiV6pI" TargetMode="External"/><Relationship Id="rId84" Type="http://schemas.openxmlformats.org/officeDocument/2006/relationships/hyperlink" Target="https://drive.google.com/drive/u/0/folders/1gSzI-1mg5q0h-QD2oTg2yoUKaeoFxHPs" TargetMode="External"/><Relationship Id="rId608" Type="http://schemas.openxmlformats.org/officeDocument/2006/relationships/hyperlink" Target="https://docs.google.com/spreadsheets/d/1mkusZaFg1j1O18MiiTdxoS6DawA-rfkl0pTBWeyKUVk/edit?usp=sharing" TargetMode="External"/><Relationship Id="rId815" Type="http://schemas.openxmlformats.org/officeDocument/2006/relationships/hyperlink" Target="https://docs.google.com/spreadsheets/d/1Y6ruiVIXlav899kxw1bSEuS8ivOaYIRhCtQhTfYjwmQ/edit?usp=sharing" TargetMode="External"/><Relationship Id="rId1238" Type="http://schemas.openxmlformats.org/officeDocument/2006/relationships/hyperlink" Target="https://drive.google.com/drive/folders/1YbnL0OwzKDuiE_IO3UvgNiN3_mWY1A-1?usp=sharing" TargetMode="External"/><Relationship Id="rId1445" Type="http://schemas.openxmlformats.org/officeDocument/2006/relationships/hyperlink" Target="https://docs.google.com/spreadsheets/d/1D2zkBdrdcVht5msRgDrZZ_TDfiRDlqXN/edit?gid=1462290969" TargetMode="External"/><Relationship Id="rId1652" Type="http://schemas.openxmlformats.org/officeDocument/2006/relationships/hyperlink" Target="https://drive.google.com/drive/u/0/folders/16PbLOmr-bZhE2EKWClGfJZoW-Ol6KLEw" TargetMode="External"/><Relationship Id="rId1305" Type="http://schemas.openxmlformats.org/officeDocument/2006/relationships/hyperlink" Target="https://docs.google.com/spreadsheets/d/1ISJZMXejQ5KPm9udklklGDj1ByPeYSfREf6U74Tgk7s/edit?gid=989130246" TargetMode="External"/><Relationship Id="rId2703" Type="http://schemas.openxmlformats.org/officeDocument/2006/relationships/hyperlink" Target="https://docs.google.com/spreadsheets/d/1araIWejcg2ho4Cg5omC68KUFFPIA9zku3QZcudN1FM0/edit?gid=1718452851" TargetMode="External"/><Relationship Id="rId2910" Type="http://schemas.openxmlformats.org/officeDocument/2006/relationships/hyperlink" Target="https://docs.google.com/spreadsheets/d/1fwXMO7sVsX5UKli_NAdA3TZL8R_5X7LjGgmtEFI1LRk/edit?pli=1&amp;gid=1236195873" TargetMode="External"/><Relationship Id="rId5859" Type="http://schemas.openxmlformats.org/officeDocument/2006/relationships/hyperlink" Target="https://docs.google.com/spreadsheets/d/1s62xSBnzYKpD7gDZXzZEppJxhm8Xh5c4btbz-1T0f-g/edit?usp=sharing" TargetMode="External"/><Relationship Id="rId1512" Type="http://schemas.openxmlformats.org/officeDocument/2006/relationships/hyperlink" Target="https://shopee.vn/m/NAMABANK-SPF" TargetMode="External"/><Relationship Id="rId4668" Type="http://schemas.openxmlformats.org/officeDocument/2006/relationships/hyperlink" Target="https://drive.google.com/drive/folders/1UDm4zt-TtjtwDbz9-mHluj2tX6Ao2huN?usp=drive_link" TargetMode="External"/><Relationship Id="rId4875" Type="http://schemas.openxmlformats.org/officeDocument/2006/relationships/hyperlink" Target="https://drive.google.com/drive/u/0/folders/1rikPeVuT4EvVyv7Lm5XAy8Ywrhr8YfaQ" TargetMode="External"/><Relationship Id="rId5719" Type="http://schemas.openxmlformats.org/officeDocument/2006/relationships/hyperlink" Target="https://drive.google.com/drive/u/0/folders/1OyMPPhDiOjbl55dCliEryWAjrqEdvAr8" TargetMode="External"/><Relationship Id="rId5926" Type="http://schemas.openxmlformats.org/officeDocument/2006/relationships/hyperlink" Target="https://drive.google.com/drive/folders/1HI4GUPAcOCIoCyQM5E5uu2td0HhVoT4U" TargetMode="External"/><Relationship Id="rId6090" Type="http://schemas.openxmlformats.org/officeDocument/2006/relationships/hyperlink" Target="https://drive.google.com/drive/u/0/folders/19f5afsKSfRm-r3mUftEjljeUgA-z5VBT" TargetMode="External"/><Relationship Id="rId11" Type="http://schemas.openxmlformats.org/officeDocument/2006/relationships/hyperlink" Target="https://drive.google.com/drive/folders/1pLvTD48zs2k2_QQJV99Mt6Pcgq-OuwMd" TargetMode="External"/><Relationship Id="rId398" Type="http://schemas.openxmlformats.org/officeDocument/2006/relationships/hyperlink" Target="https://drive.google.com/drive/u/0/folders/1SyS2HhW0TfSjXEVB5R_9gQm96iOToqSh" TargetMode="External"/><Relationship Id="rId2079" Type="http://schemas.openxmlformats.org/officeDocument/2006/relationships/hyperlink" Target="https://docs.google.com/spreadsheets/d/1zbSuutdyZoMCgGXjAGNlHlJDtZzKZOmOTDO9cmfdmB4/edit?usp=sharing" TargetMode="External"/><Relationship Id="rId3477" Type="http://schemas.openxmlformats.org/officeDocument/2006/relationships/hyperlink" Target="https://drive.google.com/drive/folders/1e3ForM0q2YW1IzN2G8O1KK2zy2zYk_s5" TargetMode="External"/><Relationship Id="rId3684" Type="http://schemas.openxmlformats.org/officeDocument/2006/relationships/hyperlink" Target="https://docs.google.com/spreadsheets/d/1OMofijeoR53EWDc109ohXV434fe2c-PIscMTWB60wSg/edit?gid=1463714887" TargetMode="External"/><Relationship Id="rId3891" Type="http://schemas.openxmlformats.org/officeDocument/2006/relationships/hyperlink" Target="https://drive.google.com/drive/folders/1BBJUq6acPQkkS4nHLA66Vr7RLSDOu9EB?usp=sharing" TargetMode="External"/><Relationship Id="rId4528" Type="http://schemas.openxmlformats.org/officeDocument/2006/relationships/hyperlink" Target="https://docs.google.com/spreadsheets/d/1Gkqvkh-uV9bo_TAYYPphI4SL1SrZy71IfnGgrpXNWH8/edit?gid=1522222575" TargetMode="External"/><Relationship Id="rId4735" Type="http://schemas.openxmlformats.org/officeDocument/2006/relationships/hyperlink" Target="https://docs.google.com/spreadsheets/d/1RrCPSdWgWkTdzlodH_vrgbgG1_4bGslkmg7DepHtd-M/edit?gid=0" TargetMode="External"/><Relationship Id="rId4942" Type="http://schemas.openxmlformats.org/officeDocument/2006/relationships/hyperlink" Target="https://drive.google.com/drive/u/0/folders/1sdDhqjZEnHsRtaKsMGVzps79p_IuiPsg" TargetMode="External"/><Relationship Id="rId2286" Type="http://schemas.openxmlformats.org/officeDocument/2006/relationships/hyperlink" Target="https://drive.google.com/drive/u/0/folders/1LPMDnVxam0YlYh4yaH8UGtRmPTdqIwSr" TargetMode="External"/><Relationship Id="rId2493" Type="http://schemas.openxmlformats.org/officeDocument/2006/relationships/hyperlink" Target="https://docs.google.com/spreadsheets/d/1fwXMO7sVsX5UKli_NAdA3TZL8R_5X7LjGgmtEFI1LRk/edit?pli=1&amp;gid=2084834926" TargetMode="External"/><Relationship Id="rId3337" Type="http://schemas.openxmlformats.org/officeDocument/2006/relationships/hyperlink" Target="https://drive.google.com/drive/folders/1mBGHZknyeTHt1T0lFJU-HP0SPHs5K2NM" TargetMode="External"/><Relationship Id="rId3544" Type="http://schemas.openxmlformats.org/officeDocument/2006/relationships/hyperlink" Target="https://drive.google.com/drive/folders/1HI4GUPAcOCIoCyQM5E5uu2td0HhVoT4U" TargetMode="External"/><Relationship Id="rId3751" Type="http://schemas.openxmlformats.org/officeDocument/2006/relationships/hyperlink" Target="https://docs.google.com/spreadsheets/d/1ISJZMXejQ5KPm9udklklGDj1ByPeYSfREf6U74Tgk7s/edit?gid=989130246" TargetMode="External"/><Relationship Id="rId4802" Type="http://schemas.openxmlformats.org/officeDocument/2006/relationships/hyperlink" Target="https://drive.google.com/drive/folders/1HFqa3Vi-JxMqioRdHJgdtJAeQiN1viKG" TargetMode="External"/><Relationship Id="rId258" Type="http://schemas.openxmlformats.org/officeDocument/2006/relationships/hyperlink" Target="https://drive.google.com/drive/folders/16TmW-B1Ia1RK2GrkYxjq7-etWAwDFwGA" TargetMode="External"/><Relationship Id="rId465" Type="http://schemas.openxmlformats.org/officeDocument/2006/relationships/hyperlink" Target="https://drive.google.com/drive/u/0/folders/16PbLOmr-bZhE2EKWClGfJZoW-Ol6KLEw" TargetMode="External"/><Relationship Id="rId672" Type="http://schemas.openxmlformats.org/officeDocument/2006/relationships/hyperlink" Target="https://drive.google.com/drive/folders/16TmW-B1Ia1RK2GrkYxjq7-etWAwDFwGA" TargetMode="External"/><Relationship Id="rId1095" Type="http://schemas.openxmlformats.org/officeDocument/2006/relationships/hyperlink" Target="https://docs.google.com/spreadsheets/d/1araIWejcg2ho4Cg5omC68KUFFPIA9zku3QZcudN1FM0/edit?gid=505211701" TargetMode="External"/><Relationship Id="rId2146" Type="http://schemas.openxmlformats.org/officeDocument/2006/relationships/hyperlink" Target="https://drive.google.com/drive/folders/12h1OSsAYeDfKm4sXGinoZIf-0lyTQH4q?usp=sharing" TargetMode="External"/><Relationship Id="rId2353" Type="http://schemas.openxmlformats.org/officeDocument/2006/relationships/hyperlink" Target="https://docs.google.com/spreadsheets/d/1KmfXaYNxTvOqlFm0awngGgwSbAkphKf3/edit" TargetMode="External"/><Relationship Id="rId2560" Type="http://schemas.openxmlformats.org/officeDocument/2006/relationships/hyperlink" Target="https://tinyurl.com/MBHi-SPF" TargetMode="External"/><Relationship Id="rId3404" Type="http://schemas.openxmlformats.org/officeDocument/2006/relationships/hyperlink" Target="https://docs.google.com/spreadsheets/d/1p59_OCU0y33MmHtXsQ_rzx7VmwvFvdhvTuQDiR28r9g/edit?gid=0" TargetMode="External"/><Relationship Id="rId3611" Type="http://schemas.openxmlformats.org/officeDocument/2006/relationships/hyperlink" Target="https://docs.google.com/presentation/d/1Pr_neS58comonkXII9i9vgaVTZomUm0R/edit?slide=id.p4" TargetMode="External"/><Relationship Id="rId118" Type="http://schemas.openxmlformats.org/officeDocument/2006/relationships/hyperlink" Target="https://drive.google.com/drive/u/0/folders/1oTuh7Gtoob2bF9q_2R9qdJIuvBsrmtR1" TargetMode="External"/><Relationship Id="rId325" Type="http://schemas.openxmlformats.org/officeDocument/2006/relationships/hyperlink" Target="https://drive.google.com/drive/u/0/folders/1ivhmih3koLgSUk1r2nxwSINoBL9pP020" TargetMode="External"/><Relationship Id="rId532" Type="http://schemas.openxmlformats.org/officeDocument/2006/relationships/hyperlink" Target="https://cmckfcvietnam.sharepoint.com/:f:/s/KFC-SHARE-EXTERNAL-MKT-SHARE-EXTERNAL/EvCmKMbA-2lNvlyBTcO4zF4BjU65upcLzOflCMCeTpNemw?e=qd70O9" TargetMode="External"/><Relationship Id="rId1162" Type="http://schemas.openxmlformats.org/officeDocument/2006/relationships/hyperlink" Target="https://docs.google.com/spreadsheets/d/1xvfgBHdySyJfYR7pIAs1ab2xZjGdGWlo/edit?gid=1773673233" TargetMode="External"/><Relationship Id="rId2006" Type="http://schemas.openxmlformats.org/officeDocument/2006/relationships/hyperlink" Target="https://docs.google.com/spreadsheets/d/1ZPkSTliKlEiNzWIHmnQ_-8rnhudmfW6lnRE05_UE2KQ/edit?gid=0" TargetMode="External"/><Relationship Id="rId2213" Type="http://schemas.openxmlformats.org/officeDocument/2006/relationships/hyperlink" Target="https://docs.google.com/spreadsheets/d/1araIWejcg2ho4Cg5omC68KUFFPIA9zku3QZcudN1FM0/edit?gid=505211701" TargetMode="External"/><Relationship Id="rId2420" Type="http://schemas.openxmlformats.org/officeDocument/2006/relationships/hyperlink" Target="https://drive.google.com/drive/folders/1OU5CIkRLpOzH98DXidayYBDOXf06zwqB?usp=drive_link" TargetMode="External"/><Relationship Id="rId5369" Type="http://schemas.openxmlformats.org/officeDocument/2006/relationships/hyperlink" Target="https://drive.google.com/drive/folders/1MrLwLoVcVoW6Z2UcKuhFC7PCWzPthMyv" TargetMode="External"/><Relationship Id="rId5576" Type="http://schemas.openxmlformats.org/officeDocument/2006/relationships/hyperlink" Target="https://drive.google.com/drive/folders/1tnBPZdra9gy3cMght1IB4xe4i_3-g-kS?usp=sharing" TargetMode="External"/><Relationship Id="rId5783" Type="http://schemas.openxmlformats.org/officeDocument/2006/relationships/hyperlink" Target="https://drive.google.com/drive/folders/17Z6UmttBibXLl3GTUdrqVEdCZARUSWPh" TargetMode="External"/><Relationship Id="rId1022" Type="http://schemas.openxmlformats.org/officeDocument/2006/relationships/hyperlink" Target="https://shopee.vn/m/NCB-SPF" TargetMode="External"/><Relationship Id="rId4178" Type="http://schemas.openxmlformats.org/officeDocument/2006/relationships/hyperlink" Target="https://docs.google.com/spreadsheets/d/171f1tcAKPX1SHNcJh-oRcWL3Rt8oON56yqBV9EPDf14/edit?gid=622242917" TargetMode="External"/><Relationship Id="rId4385" Type="http://schemas.openxmlformats.org/officeDocument/2006/relationships/hyperlink" Target="https://docs.google.com/spreadsheets/d/1KsICocQtcVRrQ5M_v-3MqZtMgmB7SiS44mbSZqPDm6o/edit?usp=sharing" TargetMode="External"/><Relationship Id="rId4592" Type="http://schemas.openxmlformats.org/officeDocument/2006/relationships/hyperlink" Target="https://drive.google.com/drive/u/0/folders/1iLY8ZL0C2DqPrawckeQ6bpszsFLmYb_k" TargetMode="External"/><Relationship Id="rId5229" Type="http://schemas.openxmlformats.org/officeDocument/2006/relationships/hyperlink" Target="https://drive.google.com/drive/u/0/folders/1MJ0ldAVNGTyimWACnCOyhq4H00UegJub" TargetMode="External"/><Relationship Id="rId5436" Type="http://schemas.openxmlformats.org/officeDocument/2006/relationships/hyperlink" Target="https://docs.google.com/spreadsheets/d/1fwXMO7sVsX5UKli_NAdA3TZL8R_5X7LjGgmtEFI1LRk/edit?pli=1&amp;gid=2043908328" TargetMode="External"/><Relationship Id="rId5990" Type="http://schemas.openxmlformats.org/officeDocument/2006/relationships/hyperlink" Target="https://docs.google.com/spreadsheets/d/1TbS7-KoIf-48x5myOUantUWstJor_j3pd-jXLFyuj-o/edit?gid=0" TargetMode="External"/><Relationship Id="rId1979" Type="http://schemas.openxmlformats.org/officeDocument/2006/relationships/hyperlink" Target="https://docs.google.com/spreadsheets/d/10YyGpQz0D_L8HZ70peC4yV0VJk51JcwPEPqW-yxPFNs/edit?gid=910411518" TargetMode="External"/><Relationship Id="rId3194" Type="http://schemas.openxmlformats.org/officeDocument/2006/relationships/hyperlink" Target="https://drive.google.com/drive/folders/1RCGDcIiXoXTZR_Rc3XtJAyZDzkcfe34o" TargetMode="External"/><Relationship Id="rId4038" Type="http://schemas.openxmlformats.org/officeDocument/2006/relationships/hyperlink" Target="https://drive.google.com/drive/u/0/folders/1sab-Guzl71tVk3eq07E6Q643BjH90vf1" TargetMode="External"/><Relationship Id="rId4245" Type="http://schemas.openxmlformats.org/officeDocument/2006/relationships/hyperlink" Target="https://docs.google.com/spreadsheets/d/1he6KxzPEPZaO8Qo5fnnVUrYtixpokKlG7UlOzjQ6988/edit?gid=1481340089" TargetMode="External"/><Relationship Id="rId5643" Type="http://schemas.openxmlformats.org/officeDocument/2006/relationships/hyperlink" Target="https://docs.google.com/spreadsheets/d/18nNNMUzK2I2bRzIBegbdjF9o1qa2vte8T2ecKUn9gVs/edit?usp=sharing" TargetMode="External"/><Relationship Id="rId5850" Type="http://schemas.openxmlformats.org/officeDocument/2006/relationships/hyperlink" Target="https://drive.google.com/drive/folders/183P0AbmyGcDZPDXEPpeyia2MOrWrzE-D" TargetMode="External"/><Relationship Id="rId1839" Type="http://schemas.openxmlformats.org/officeDocument/2006/relationships/hyperlink" Target="https://docs.google.com/spreadsheets/d/1TbS7-KoIf-48x5myOUantUWstJor_j3pd-jXLFyuj-o/edit?gid=0" TargetMode="External"/><Relationship Id="rId3054" Type="http://schemas.openxmlformats.org/officeDocument/2006/relationships/hyperlink" Target="https://drive.google.com/drive/u/0/folders/1vPXeqkFGalnmEPd_b70hinbR_dJSi-ip" TargetMode="External"/><Relationship Id="rId4452" Type="http://schemas.openxmlformats.org/officeDocument/2006/relationships/hyperlink" Target="https://docs.google.com/spreadsheets/d/1fwXMO7sVsX5UKli_NAdA3TZL8R_5X7LjGgmtEFI1LRk/edit?gid=940200490" TargetMode="External"/><Relationship Id="rId5503" Type="http://schemas.openxmlformats.org/officeDocument/2006/relationships/hyperlink" Target="https://shopee.vn/m/TPBJCBCASHBACK-SPF" TargetMode="External"/><Relationship Id="rId5710" Type="http://schemas.openxmlformats.org/officeDocument/2006/relationships/hyperlink" Target="https://docs.google.com/spreadsheets/d/1vIyV5nTnjhQgdc2a6SajM7dp2H4eL3Sf4K675HHeYoI/edit?gid=542315914" TargetMode="External"/><Relationship Id="rId182" Type="http://schemas.openxmlformats.org/officeDocument/2006/relationships/hyperlink" Target="https://docs.google.com/spreadsheets/d/1fwXMO7sVsX5UKli_NAdA3TZL8R_5X7LjGgmtEFI1LRk/edit?pli=1&amp;gid=1969734230" TargetMode="External"/><Relationship Id="rId1906" Type="http://schemas.openxmlformats.org/officeDocument/2006/relationships/hyperlink" Target="https://drive.google.com/drive/u/0/folders/1mFFRXYpmpPvaZHBxb2uOOvXBg4TDAT0-" TargetMode="External"/><Relationship Id="rId3261" Type="http://schemas.openxmlformats.org/officeDocument/2006/relationships/hyperlink" Target="https://docs.google.com/spreadsheets/d/10URHSiHLp8W1ISxWvhuZ_G0sqWYAX0aKkxl8aqEPIcM/edit?gid=1670951307" TargetMode="External"/><Relationship Id="rId4105" Type="http://schemas.openxmlformats.org/officeDocument/2006/relationships/hyperlink" Target="https://drive.google.com/drive/u/0/folders/1dXce1nEHM4Q0WqVshU_-6YqIiX0EbW7S" TargetMode="External"/><Relationship Id="rId4312" Type="http://schemas.openxmlformats.org/officeDocument/2006/relationships/hyperlink" Target="https://shopee.vn/m/OCB-SPF" TargetMode="External"/><Relationship Id="rId2070" Type="http://schemas.openxmlformats.org/officeDocument/2006/relationships/hyperlink" Target="https://drive.google.com/drive/u/0/folders/1mPGl_6wl1DJn6Z49bCJoSINAZuxpOq_N" TargetMode="External"/><Relationship Id="rId3121" Type="http://schemas.openxmlformats.org/officeDocument/2006/relationships/hyperlink" Target="https://docs.google.com/spreadsheets/d/1EjVpc4jtVJzu-gDSSwRSmyQ7EQaN5dgJjppAJyMlcy8/edit?gid=807383617" TargetMode="External"/><Relationship Id="rId6277" Type="http://schemas.openxmlformats.org/officeDocument/2006/relationships/hyperlink" Target="https://drive.google.com/drive/folders/1e8cKnHeHEW3Bib19-iOkVGXNOMvZIUQm" TargetMode="External"/><Relationship Id="rId999" Type="http://schemas.openxmlformats.org/officeDocument/2006/relationships/hyperlink" Target="https://drive.google.com/drive/folders/1VlPMSxLwjiLY3xu-RziitIaedtbfEiHR" TargetMode="External"/><Relationship Id="rId2887" Type="http://schemas.openxmlformats.org/officeDocument/2006/relationships/hyperlink" Target="https://drive.google.com/drive/u/0/folders/170aCJE_RkAqXEJJYQd3vBqPbn21Jsbt6" TargetMode="External"/><Relationship Id="rId5086" Type="http://schemas.openxmlformats.org/officeDocument/2006/relationships/hyperlink" Target="https://drive.google.com/drive/folders/1LPwJJXxrTBBTS0UVGlThyY3qdpSNPb_5?usp=drive_link" TargetMode="External"/><Relationship Id="rId5293" Type="http://schemas.openxmlformats.org/officeDocument/2006/relationships/hyperlink" Target="https://docs.google.com/spreadsheets/d/1HkZPW9pPJ5XiEpqbqXRe-lhEMBQdoOwWT2bqJOj9Vto/edit?usp=sharing" TargetMode="External"/><Relationship Id="rId6137" Type="http://schemas.openxmlformats.org/officeDocument/2006/relationships/hyperlink" Target="https://drive.google.com/drive/u/0/folders/1NRbw61V6BmgyRVeQ522xGdyYXFW42N6Q" TargetMode="External"/><Relationship Id="rId6344" Type="http://schemas.openxmlformats.org/officeDocument/2006/relationships/hyperlink" Target="https://drive.google.com/drive/u/0/folders/1eGAloy279B9u0f2zBLtO0YqhNxrU6g3Y" TargetMode="External"/><Relationship Id="rId859" Type="http://schemas.openxmlformats.org/officeDocument/2006/relationships/hyperlink" Target="https://drive.google.com/drive/folders/1wi7lfrlE1tmdO4uYgDTqav4sxAbkGCEZ" TargetMode="External"/><Relationship Id="rId1489" Type="http://schemas.openxmlformats.org/officeDocument/2006/relationships/hyperlink" Target="https://docs.google.com/spreadsheets/d/1im2DHNpIGe8Zrwm8ITwAib_TUddahBgmdq-_jdaFxnw/edit?gid=0" TargetMode="External"/><Relationship Id="rId1696" Type="http://schemas.openxmlformats.org/officeDocument/2006/relationships/hyperlink" Target="https://docs.google.com/spreadsheets/d/1araIWejcg2ho4Cg5omC68KUFFPIA9zku3QZcudN1FM0/edit?gid=68139129" TargetMode="External"/><Relationship Id="rId3938" Type="http://schemas.openxmlformats.org/officeDocument/2006/relationships/hyperlink" Target="https://drive.google.com/drive/folders/1HI4GUPAcOCIoCyQM5E5uu2td0HhVoT4U" TargetMode="External"/><Relationship Id="rId5153" Type="http://schemas.openxmlformats.org/officeDocument/2006/relationships/hyperlink" Target="https://docs.google.com/spreadsheets/d/1v-VOk9jEoQ8q98sN0Eiy-f8odAhvkEb3FzMR_IA8nGM/edit?gid=1560921495" TargetMode="External"/><Relationship Id="rId5360" Type="http://schemas.openxmlformats.org/officeDocument/2006/relationships/hyperlink" Target="https://drive.google.com/drive/folders/117OrqDCs-Ok8nhQuV8wl26lEAanJGT7b" TargetMode="External"/><Relationship Id="rId6204" Type="http://schemas.openxmlformats.org/officeDocument/2006/relationships/hyperlink" Target="https://docs.google.com/spreadsheets/d/1KdLUxhWn7-Q6DeRcy9gd36ucP-oJ4UTFeQVmcPt6sXg/edit?gid=0" TargetMode="External"/><Relationship Id="rId6411" Type="http://schemas.openxmlformats.org/officeDocument/2006/relationships/hyperlink" Target="https://docs.google.com/spreadsheets/d/1vIyV5nTnjhQgdc2a6SajM7dp2H4eL3Sf4K675HHeYoI/edit?gid=1285079097" TargetMode="External"/><Relationship Id="rId1349" Type="http://schemas.openxmlformats.org/officeDocument/2006/relationships/hyperlink" Target="https://docs.google.com/spreadsheets/d/10YyGpQz0D_L8HZ70peC4yV0VJk51JcwPEPqW-yxPFNs/edit?gid=910411518" TargetMode="External"/><Relationship Id="rId2747" Type="http://schemas.openxmlformats.org/officeDocument/2006/relationships/hyperlink" Target="https://drive.google.com/drive/folders/1mBGHZknyeTHt1T0lFJU-HP0SPHs5K2NM" TargetMode="External"/><Relationship Id="rId2954" Type="http://schemas.openxmlformats.org/officeDocument/2006/relationships/hyperlink" Target="https://drive.google.com/drive/folders/1dC1FxJiHVYKxuI4sjgZhy7TB9AAmLjOW" TargetMode="External"/><Relationship Id="rId5013" Type="http://schemas.openxmlformats.org/officeDocument/2006/relationships/hyperlink" Target="https://docs.google.com/spreadsheets/d/1ESyqPEPbXYvsaRIUJsT9-M9l2vcFYhFA5frc-avxVh4/edit?usp=sharing" TargetMode="External"/><Relationship Id="rId5220" Type="http://schemas.openxmlformats.org/officeDocument/2006/relationships/hyperlink" Target="https://docs.google.com/spreadsheets/d/1wba0DBny0rNygdGQv87KVHLyiIyQo9R25sj7ISlFN7k/edit" TargetMode="External"/><Relationship Id="rId719" Type="http://schemas.openxmlformats.org/officeDocument/2006/relationships/hyperlink" Target="https://drive.google.com/drive/u/0/folders/16rVHvIJDCJGq3XKWLvp2-Z8Rzr23vQkG" TargetMode="External"/><Relationship Id="rId926" Type="http://schemas.openxmlformats.org/officeDocument/2006/relationships/hyperlink" Target="https://cmckfcvietnam.sharepoint.com/:f:/s/KFC-SHARE-EXTERNAL-MKT-SHARE-EXTERNAL/EvCmKMbA-2lNvlyBTcO4zF4BjU65upcLzOflCMCeTpNemw?e=qd70O9" TargetMode="External"/><Relationship Id="rId1556" Type="http://schemas.openxmlformats.org/officeDocument/2006/relationships/hyperlink" Target="https://docs.google.com/spreadsheets/d/1KdLUxhWn7-Q6DeRcy9gd36ucP-oJ4UTFeQVmcPt6sXg/edit?gid=0" TargetMode="External"/><Relationship Id="rId1763" Type="http://schemas.openxmlformats.org/officeDocument/2006/relationships/hyperlink" Target="https://drive.google.com/drive/folders/16TmW-B1Ia1RK2GrkYxjq7-etWAwDFwGA" TargetMode="External"/><Relationship Id="rId1970" Type="http://schemas.openxmlformats.org/officeDocument/2006/relationships/hyperlink" Target="https://docs.google.com/spreadsheets/d/1vIyV5nTnjhQgdc2a6SajM7dp2H4eL3Sf4K675HHeYoI/edit?gid=1579647152" TargetMode="External"/><Relationship Id="rId2607" Type="http://schemas.openxmlformats.org/officeDocument/2006/relationships/hyperlink" Target="https://drive.google.com/drive/u/0/folders/1S3hxjA3R7U6x2upJ6nqAcw9s5c3B-SOj" TargetMode="External"/><Relationship Id="rId2814" Type="http://schemas.openxmlformats.org/officeDocument/2006/relationships/hyperlink" Target="https://drive.google.com/drive/u/0/folders/14QgEEV3odDMFNI7hTpj5LYGuCWrgCcDb" TargetMode="External"/><Relationship Id="rId55" Type="http://schemas.openxmlformats.org/officeDocument/2006/relationships/hyperlink" Target="https://docs.google.com/spreadsheets/d/1OMofijeoR53EWDc109ohXV434fe2c-PIscMTWB60wSg/edit?gid=473737379" TargetMode="External"/><Relationship Id="rId1209" Type="http://schemas.openxmlformats.org/officeDocument/2006/relationships/hyperlink" Target="https://drive.google.com/drive/u/0/folders/1fHZR15zDCwdvOiBhH2vWWcqLF93xdMFJ" TargetMode="External"/><Relationship Id="rId1416" Type="http://schemas.openxmlformats.org/officeDocument/2006/relationships/hyperlink" Target="https://docs.google.com/spreadsheets/d/1OMofijeoR53EWDc109ohXV434fe2c-PIscMTWB60wSg/edit?gid=473737379" TargetMode="External"/><Relationship Id="rId1623" Type="http://schemas.openxmlformats.org/officeDocument/2006/relationships/hyperlink" Target="https://docs.google.com/spreadsheets/d/1araIWejcg2ho4Cg5omC68KUFFPIA9zku3QZcudN1FM0/edit?gid=1718452851" TargetMode="External"/><Relationship Id="rId1830" Type="http://schemas.openxmlformats.org/officeDocument/2006/relationships/hyperlink" Target="https://drive.google.com/drive/folders/1oWSnay7Ie_W2YOE1KlxConYOWpQxO8nd" TargetMode="External"/><Relationship Id="rId4779" Type="http://schemas.openxmlformats.org/officeDocument/2006/relationships/hyperlink" Target="https://drive.google.com/drive/u/0/folders/1rSfeY6mQyT29Tt6uj1wm4KdTjJhLk_HT" TargetMode="External"/><Relationship Id="rId4986" Type="http://schemas.openxmlformats.org/officeDocument/2006/relationships/hyperlink" Target="https://drive.google.com/drive/folders/1MrLwLoVcVoW6Z2UcKuhFC7PCWzPthMyv" TargetMode="External"/><Relationship Id="rId3588" Type="http://schemas.openxmlformats.org/officeDocument/2006/relationships/hyperlink" Target="https://docs.google.com/spreadsheets/d/1he6KxzPEPZaO8Qo5fnnVUrYtixpokKlG7UlOzjQ6988/edit?gid=1481340089" TargetMode="External"/><Relationship Id="rId3795" Type="http://schemas.openxmlformats.org/officeDocument/2006/relationships/hyperlink" Target="https://shopeefood.vn/bo-suu-tap/w3-amazon" TargetMode="External"/><Relationship Id="rId4639" Type="http://schemas.openxmlformats.org/officeDocument/2006/relationships/hyperlink" Target="https://docs.google.com/spreadsheets/d/1fwXMO7sVsX5UKli_NAdA3TZL8R_5X7LjGgmtEFI1LRk/edit?gid=1038086124" TargetMode="External"/><Relationship Id="rId4846" Type="http://schemas.openxmlformats.org/officeDocument/2006/relationships/hyperlink" Target="https://shopee.vn/m/HOMECRE-SPF" TargetMode="External"/><Relationship Id="rId2397" Type="http://schemas.openxmlformats.org/officeDocument/2006/relationships/hyperlink" Target="https://drive.google.com/drive/folders/1C5GRn7XeUBRgStMs_fy5w_QzR4Bq5Shm" TargetMode="External"/><Relationship Id="rId3448" Type="http://schemas.openxmlformats.org/officeDocument/2006/relationships/hyperlink" Target="https://drive.google.com/drive/u/0/folders/1dy_DC4IyGNJcCjGb51PFcyLt3qgFcxAs" TargetMode="External"/><Relationship Id="rId3655" Type="http://schemas.openxmlformats.org/officeDocument/2006/relationships/hyperlink" Target="https://drive.google.com/drive/u/0/folders/1q_TN2v48WdQhvHcjIEY885asIOCWfleQ" TargetMode="External"/><Relationship Id="rId3862" Type="http://schemas.openxmlformats.org/officeDocument/2006/relationships/hyperlink" Target="https://drive.google.com/drive/u/0/folders/1S-OMEwPb-YFmYyujQOv6-1PKLRmnMd2F" TargetMode="External"/><Relationship Id="rId4706" Type="http://schemas.openxmlformats.org/officeDocument/2006/relationships/hyperlink" Target="https://drive.google.com/drive/folders/1LpA-lER0GL9bcK_UvP0gEDgxuw0TKINN" TargetMode="External"/><Relationship Id="rId6061" Type="http://schemas.openxmlformats.org/officeDocument/2006/relationships/hyperlink" Target="https://docs.google.com/spreadsheets/d/1BOQfqkVFuxa4EAeIqikLNGVs0M3v_AGu998ko9SsEeo/edit?gid=597038837" TargetMode="External"/><Relationship Id="rId369" Type="http://schemas.openxmlformats.org/officeDocument/2006/relationships/hyperlink" Target="https://drive.google.com/drive/u/0/folders/18XWrw1qeLoR0lm6g7XLxKoNvjL-lHM30" TargetMode="External"/><Relationship Id="rId576" Type="http://schemas.openxmlformats.org/officeDocument/2006/relationships/hyperlink" Target="https://docs.google.com/spreadsheets/d/1v-VOk9jEoQ8q98sN0Eiy-f8odAhvkEb3FzMR_IA8nGM/edit?gid=1560921495" TargetMode="External"/><Relationship Id="rId783" Type="http://schemas.openxmlformats.org/officeDocument/2006/relationships/hyperlink" Target="https://docs.google.com/spreadsheets/d/1Wf-xibkNBYTHTGTDoXy8ZpHMWWFWjZkQkN_h-PhYPsE/edit?gid=1593213333" TargetMode="External"/><Relationship Id="rId990" Type="http://schemas.openxmlformats.org/officeDocument/2006/relationships/hyperlink" Target="https://drive.google.com/drive/folders/1K7nqx9A2bLSWXzeL2Nef2pIqCaMWXQi5?usp=sharing" TargetMode="External"/><Relationship Id="rId2257" Type="http://schemas.openxmlformats.org/officeDocument/2006/relationships/hyperlink" Target="https://drive.google.com/drive/folders/11bkM7TaLAtLER-DVvaEwX0-SVHtKq7AG?usp=sharing" TargetMode="External"/><Relationship Id="rId2464" Type="http://schemas.openxmlformats.org/officeDocument/2006/relationships/hyperlink" Target="https://drive.google.com/drive/u/0/folders/1KJuMxQdDYuSpGPud3FcR6YtwA5P74TfZ" TargetMode="External"/><Relationship Id="rId2671" Type="http://schemas.openxmlformats.org/officeDocument/2006/relationships/hyperlink" Target="https://drive.google.com/drive/u/0/folders/11z7t-mEubSFZ7DoCbN3C_P_OAMoXokUv" TargetMode="External"/><Relationship Id="rId3308" Type="http://schemas.openxmlformats.org/officeDocument/2006/relationships/hyperlink" Target="https://drive.google.com/drive/u/0/folders/1YbDXTm6n4oPwvaYhVYLryLy2ODFOkLdl" TargetMode="External"/><Relationship Id="rId3515" Type="http://schemas.openxmlformats.org/officeDocument/2006/relationships/hyperlink" Target="https://docs.google.com/spreadsheets/d/1araIWejcg2ho4Cg5omC68KUFFPIA9zku3QZcudN1FM0/edit?gid=68139129" TargetMode="External"/><Relationship Id="rId4913" Type="http://schemas.openxmlformats.org/officeDocument/2006/relationships/hyperlink" Target="https://drive.google.com/drive/u/0/folders/1rLi7E3TF4gw9mPsBOpt9aX2UPC3SPCxe" TargetMode="External"/><Relationship Id="rId229" Type="http://schemas.openxmlformats.org/officeDocument/2006/relationships/hyperlink" Target="https://docs.google.com/spreadsheets/d/1v-VOk9jEoQ8q98sN0Eiy-f8odAhvkEb3FzMR_IA8nGM/edit?gid=1560921495" TargetMode="External"/><Relationship Id="rId436" Type="http://schemas.openxmlformats.org/officeDocument/2006/relationships/hyperlink" Target="https://docs.google.com/spreadsheets/d/1-vwhQd6LlryTsONeQxcGhIllCjnf-5Cd/edit?gid=1033238192" TargetMode="External"/><Relationship Id="rId643" Type="http://schemas.openxmlformats.org/officeDocument/2006/relationships/hyperlink" Target="https://drive.google.com/drive/folders/1AEFQIvA95_npEssgJqLcbSdiRcXJSKeQ" TargetMode="External"/><Relationship Id="rId1066" Type="http://schemas.openxmlformats.org/officeDocument/2006/relationships/hyperlink" Target="https://drive.google.com/drive/u/0/folders/1sU0Mblaf_nyThnOk5ueCkMDbjbDJESfW" TargetMode="External"/><Relationship Id="rId1273" Type="http://schemas.openxmlformats.org/officeDocument/2006/relationships/hyperlink" Target="https://drive.google.com/drive/u/0/folders/1HhdaZJLL89KpgLdjn6bKdRKbuu8nyCk2" TargetMode="External"/><Relationship Id="rId1480" Type="http://schemas.openxmlformats.org/officeDocument/2006/relationships/hyperlink" Target="https://docs.google.com/spreadsheets/d/1zbSuutdyZoMCgGXjAGNlHlJDtZzKZOmOTDO9cmfdmB4/edit?usp=sharing" TargetMode="External"/><Relationship Id="rId2117" Type="http://schemas.openxmlformats.org/officeDocument/2006/relationships/hyperlink" Target="https://drive.google.com/drive/folders/1ljBlzwHcsTGdhAFk8wKkMNcEw_AfN1lN" TargetMode="External"/><Relationship Id="rId2324" Type="http://schemas.openxmlformats.org/officeDocument/2006/relationships/hyperlink" Target="https://docs.google.com/spreadsheets/d/1OMofijeoR53EWDc109ohXV434fe2c-PIscMTWB60wSg/edit?gid=1463714887" TargetMode="External"/><Relationship Id="rId3722" Type="http://schemas.openxmlformats.org/officeDocument/2006/relationships/hyperlink" Target="https://docs.google.com/spreadsheets/d/1wba0DBny0rNygdGQv87KVHLyiIyQo9R25sj7ISlFN7k/edit" TargetMode="External"/><Relationship Id="rId850" Type="http://schemas.openxmlformats.org/officeDocument/2006/relationships/hyperlink" Target="https://docs.google.com/spreadsheets/d/1wba0DBny0rNygdGQv87KVHLyiIyQo9R25sj7ISlFN7k/edit" TargetMode="External"/><Relationship Id="rId1133" Type="http://schemas.openxmlformats.org/officeDocument/2006/relationships/hyperlink" Target="https://docs.google.com/spreadsheets/d/1vIyV5nTnjhQgdc2a6SajM7dp2H4eL3Sf4K675HHeYoI/edit?gid=969927828" TargetMode="External"/><Relationship Id="rId2531" Type="http://schemas.openxmlformats.org/officeDocument/2006/relationships/hyperlink" Target="https://drive.google.com/drive/folders/1bCEa9DXIq2nFE3QuluWgVa2KqHRMRhsp" TargetMode="External"/><Relationship Id="rId4289" Type="http://schemas.openxmlformats.org/officeDocument/2006/relationships/hyperlink" Target="https://docs.google.com/spreadsheets/d/1aJCEBkz0W7RO1jbZtQxVGaEfNhxJv4c6rTyF20VK6c8/edit?gid=1877503813" TargetMode="External"/><Relationship Id="rId5687" Type="http://schemas.openxmlformats.org/officeDocument/2006/relationships/hyperlink" Target="https://drive.google.com/drive/u/0/folders/1jKrOPG06bVCl6bzhLJzCMfuyRJyasfzk" TargetMode="External"/><Relationship Id="rId5894" Type="http://schemas.openxmlformats.org/officeDocument/2006/relationships/hyperlink" Target="https://drive.google.com/drive/u/0/folders/1ZEg3rZd2FN7MVxtrsNmPH4YTr6WpVi0H" TargetMode="External"/><Relationship Id="rId503" Type="http://schemas.openxmlformats.org/officeDocument/2006/relationships/hyperlink" Target="https://drive.google.com/drive/u/0/folders/14SP1CUNmaMerkHQItIPCRncJXsjA2Fo5" TargetMode="External"/><Relationship Id="rId710" Type="http://schemas.openxmlformats.org/officeDocument/2006/relationships/hyperlink" Target="https://docs.google.com/spreadsheets/d/1ATdlZXQpruJ1C_u7Ro4tsRA3KkL3v089XP_60ITjGaM/edit?usp=sharing" TargetMode="External"/><Relationship Id="rId1340" Type="http://schemas.openxmlformats.org/officeDocument/2006/relationships/hyperlink" Target="https://drive.google.com/drive/u/0/folders/17L5p-H6oJ6ipDMQAIBqfZC7e5sN5_Q0A" TargetMode="External"/><Relationship Id="rId3098" Type="http://schemas.openxmlformats.org/officeDocument/2006/relationships/hyperlink" Target="https://docs.google.com/spreadsheets/d/1qRd1wdnQBBWk33K40J7zkpFABTX4IOQyQNPxCDQSEcA/edit?gid=0" TargetMode="External"/><Relationship Id="rId4496" Type="http://schemas.openxmlformats.org/officeDocument/2006/relationships/hyperlink" Target="https://drive.google.com/drive/u/0/folders/1LK0cZHKO8hEQxPE6w2jVnL19FFVFG_ga" TargetMode="External"/><Relationship Id="rId5547" Type="http://schemas.openxmlformats.org/officeDocument/2006/relationships/hyperlink" Target="https://drive.google.com/drive/folders/1V7lWST4rw1pSVc-BoA1KWb7riq0UnYMo" TargetMode="External"/><Relationship Id="rId5754" Type="http://schemas.openxmlformats.org/officeDocument/2006/relationships/hyperlink" Target="https://drive.google.com/drive/folders/1N5pk1-0AgssMiKc6s1kHhi_g8QADViQC" TargetMode="External"/><Relationship Id="rId5961" Type="http://schemas.openxmlformats.org/officeDocument/2006/relationships/hyperlink" Target="https://drive.google.com/drive/folders/1AMcSKRku4DOzfPLnKgIRzWJdgTVG-w0-?usp=sharing" TargetMode="External"/><Relationship Id="rId1200" Type="http://schemas.openxmlformats.org/officeDocument/2006/relationships/hyperlink" Target="https://docs.google.com/spreadsheets/d/1ZPkSTliKlEiNzWIHmnQ_-8rnhudmfW6lnRE05_UE2KQ/edit?gid=91455565" TargetMode="External"/><Relationship Id="rId4149" Type="http://schemas.openxmlformats.org/officeDocument/2006/relationships/hyperlink" Target="https://drive.google.com/drive/u/0/folders/1XWzc0jA_N3TtuabQ7M0WkKCQgS3ZI7zu" TargetMode="External"/><Relationship Id="rId4356" Type="http://schemas.openxmlformats.org/officeDocument/2006/relationships/hyperlink" Target="https://drive.google.com/drive/folders/1viodf9-pQ6_w_BWCxh32aGsidqDhfFVp" TargetMode="External"/><Relationship Id="rId4563" Type="http://schemas.openxmlformats.org/officeDocument/2006/relationships/hyperlink" Target="https://drive.google.com/drive/u/0/folders/1poh1slwfVmyqgeryCVCWO_m2HBKWXggW" TargetMode="External"/><Relationship Id="rId4770" Type="http://schemas.openxmlformats.org/officeDocument/2006/relationships/hyperlink" Target="https://drive.google.com/drive/u/0/folders/1yDx7_7giqEMeAuiODQQ0aETLmuzK6Ubi" TargetMode="External"/><Relationship Id="rId5407" Type="http://schemas.openxmlformats.org/officeDocument/2006/relationships/hyperlink" Target="https://docs.google.com/spreadsheets/d/1NxQ48JlUoxB23w9AdKWtRZHk6opfiw9XF7eUjkZtBbQ/edit?gid=0" TargetMode="External"/><Relationship Id="rId5614" Type="http://schemas.openxmlformats.org/officeDocument/2006/relationships/hyperlink" Target="https://drive.google.com/drive/folders/1kwWJ77VlNrZkYj7wZNHXCVF4FcCDWSbp?usp=drive_link" TargetMode="External"/><Relationship Id="rId5821" Type="http://schemas.openxmlformats.org/officeDocument/2006/relationships/hyperlink" Target="https://drive.google.com/drive/folders/1XXle1edHnCyMqXu9UJaUsWIfr-bk7XXD" TargetMode="External"/><Relationship Id="rId3165" Type="http://schemas.openxmlformats.org/officeDocument/2006/relationships/hyperlink" Target="https://docs.google.com/spreadsheets/d/1zI7opnezH1R9bmxFuaY_4-4KzV1BCN2dcfS8Q_Ljcr4/edit?usp=sharing" TargetMode="External"/><Relationship Id="rId3372" Type="http://schemas.openxmlformats.org/officeDocument/2006/relationships/hyperlink" Target="https://docs.google.com/spreadsheets/d/1OMofijeoR53EWDc109ohXV434fe2c-PIscMTWB60wSg/edit?gid=1665461299" TargetMode="External"/><Relationship Id="rId4009" Type="http://schemas.openxmlformats.org/officeDocument/2006/relationships/hyperlink" Target="https://drive.google.com/drive/folders/1tZujPWnz5KuQmrwfCq2sKpt7a2Q0SFju" TargetMode="External"/><Relationship Id="rId4216" Type="http://schemas.openxmlformats.org/officeDocument/2006/relationships/hyperlink" Target="https://docs.google.com/spreadsheets/d/1wba0DBny0rNygdGQv87KVHLyiIyQo9R25sj7ISlFN7k/edit" TargetMode="External"/><Relationship Id="rId4423" Type="http://schemas.openxmlformats.org/officeDocument/2006/relationships/hyperlink" Target="https://drive.google.com/drive/u/0/folders/1hHALCc8IJ-XUO9pOTWZiiM9PFDBwlCkP" TargetMode="External"/><Relationship Id="rId4630" Type="http://schemas.openxmlformats.org/officeDocument/2006/relationships/hyperlink" Target="https://docs.google.com/spreadsheets/d/1fwXMO7sVsX5UKli_NAdA3TZL8R_5X7LjGgmtEFI1LRk/edit?gid=1038086124" TargetMode="External"/><Relationship Id="rId293" Type="http://schemas.openxmlformats.org/officeDocument/2006/relationships/hyperlink" Target="https://drive.google.com/drive/u/0/folders/1wSDo8O-8DUiBjUwF6wxC_avfmams11eE" TargetMode="External"/><Relationship Id="rId2181" Type="http://schemas.openxmlformats.org/officeDocument/2006/relationships/hyperlink" Target="https://drive.google.com/drive/u/0/folders/1s_dkFhKJ-jbT-GfhjMrZXo9TzLK6HCNB" TargetMode="External"/><Relationship Id="rId3025" Type="http://schemas.openxmlformats.org/officeDocument/2006/relationships/hyperlink" Target="https://docs.google.com/spreadsheets/d/1ZPkSTliKlEiNzWIHmnQ_-8rnhudmfW6lnRE05_UE2KQ/edit?gid=475875260" TargetMode="External"/><Relationship Id="rId3232" Type="http://schemas.openxmlformats.org/officeDocument/2006/relationships/hyperlink" Target="https://drive.google.com/drive/u/0/folders/1zZnyP0m2Mn8pWusNUzDkAuZnUBUhhZJn" TargetMode="External"/><Relationship Id="rId6388" Type="http://schemas.openxmlformats.org/officeDocument/2006/relationships/hyperlink" Target="https://docs.google.com/spreadsheets/d/1AcwARmypB5lrYoswNW3Y_kAyddgO0qVx/edit?pli=1&amp;gid=2056711892" TargetMode="External"/><Relationship Id="rId153" Type="http://schemas.openxmlformats.org/officeDocument/2006/relationships/hyperlink" Target="https://drive.google.com/drive/u/0/folders/1OoIKGlkkah5GmYZdOfZNIW7S6aLkYxn8" TargetMode="External"/><Relationship Id="rId360" Type="http://schemas.openxmlformats.org/officeDocument/2006/relationships/hyperlink" Target="https://docs.google.com/spreadsheets/d/1BOQfqkVFuxa4EAeIqikLNGVs0M3v_AGu998ko9SsEeo/edit?gid=1252910772" TargetMode="External"/><Relationship Id="rId2041" Type="http://schemas.openxmlformats.org/officeDocument/2006/relationships/hyperlink" Target="https://drive.google.com/drive/u/0/folders/1mFFRXYpmpPvaZHBxb2uOOvXBg4TDAT0-" TargetMode="External"/><Relationship Id="rId5197" Type="http://schemas.openxmlformats.org/officeDocument/2006/relationships/hyperlink" Target="https://drive.google.com/drive/folders/1HR-Z3MK-adQqEPNSJ0hIXsiNMPWtfIJP?usp=drive_link" TargetMode="External"/><Relationship Id="rId6248" Type="http://schemas.openxmlformats.org/officeDocument/2006/relationships/hyperlink" Target="https://docs.google.com/spreadsheets/d/1BOQfqkVFuxa4EAeIqikLNGVs0M3v_AGu998ko9SsEeo/edit?gid=67427" TargetMode="External"/><Relationship Id="rId220" Type="http://schemas.openxmlformats.org/officeDocument/2006/relationships/hyperlink" Target="https://docs.google.com/spreadsheets/d/1fgt8yl13ryVGog-P6ZSpl_kjgCZScjF3UL67jsEzJbQ/edit?userstoinvite=linh.buikhanh%40foody.vn&amp;sharingaction=manageaccess&amp;role=writer&amp;gid=0" TargetMode="External"/><Relationship Id="rId2998" Type="http://schemas.openxmlformats.org/officeDocument/2006/relationships/hyperlink" Target="https://drive.google.com/drive/folders/1Bzub7WC3NbM2ZeJC1RQqa4PPt9tEMXZy?usp=sharing" TargetMode="External"/><Relationship Id="rId5057" Type="http://schemas.openxmlformats.org/officeDocument/2006/relationships/hyperlink" Target="https://drive.google.com/drive/folders/1hOVi_teu2sR76-rgi04CvhSaVMoBAguB" TargetMode="External"/><Relationship Id="rId5264" Type="http://schemas.openxmlformats.org/officeDocument/2006/relationships/hyperlink" Target="https://docs.google.com/spreadsheets/d/1p59_OCU0y33MmHtXsQ_rzx7VmwvFvdhvTuQDiR28r9g/edit?gid=0" TargetMode="External"/><Relationship Id="rId6108" Type="http://schemas.openxmlformats.org/officeDocument/2006/relationships/hyperlink" Target="https://docs.google.com/spreadsheets/d/1SrfOx8Xea0B61knnfpJGFl40avRJfU3RIVubTJwMf6g/edit?gid=477276523" TargetMode="External"/><Relationship Id="rId2858" Type="http://schemas.openxmlformats.org/officeDocument/2006/relationships/hyperlink" Target="https://drive.google.com/drive/u/0/folders/1RjJos1um_q7MBnG6HAitnoLaplHIe8kI" TargetMode="External"/><Relationship Id="rId3909" Type="http://schemas.openxmlformats.org/officeDocument/2006/relationships/hyperlink" Target="https://drive.google.com/drive/u/0/folders/1TqVH-mqb-8wNx0Tl9FDa4ilQB053I28K?usp=sharing&amp;zarsrc=410&amp;utm_source=zalo&amp;utm_medium=zalo&amp;utm_campaign=zalo" TargetMode="External"/><Relationship Id="rId4073" Type="http://schemas.openxmlformats.org/officeDocument/2006/relationships/hyperlink" Target="https://docs.google.com/spreadsheets/d/10YyGpQz0D_L8HZ70peC4yV0VJk51JcwPEPqW-yxPFNs/edit?gid=0" TargetMode="External"/><Relationship Id="rId5471" Type="http://schemas.openxmlformats.org/officeDocument/2006/relationships/hyperlink" Target="https://drive.google.com/drive/u/0/folders/1OiTQZRGzUgdpnMft_1iLvSaFfRIV4o6z" TargetMode="External"/><Relationship Id="rId6315" Type="http://schemas.openxmlformats.org/officeDocument/2006/relationships/hyperlink" Target="https://drive.google.com/drive/u/0/folders/1KKeuUQo2XmYWoHc9_ORB4BVPjQHw_3iY" TargetMode="External"/><Relationship Id="rId99" Type="http://schemas.openxmlformats.org/officeDocument/2006/relationships/hyperlink" Target="https://docs.google.com/spreadsheets/d/1-vwhQd6LlryTsONeQxcGhIllCjnf-5Cd/edit?gid=1033238192" TargetMode="External"/><Relationship Id="rId1667" Type="http://schemas.openxmlformats.org/officeDocument/2006/relationships/hyperlink" Target="https://drive.google.com/drive/folders/1sHfkO_n0yhZ0a5ioJjLKvMwpOABYyqFw" TargetMode="External"/><Relationship Id="rId1874" Type="http://schemas.openxmlformats.org/officeDocument/2006/relationships/hyperlink" Target="https://drive.google.com/drive/u/0/folders/1IloRGXOmqVmyDG_ozSrDkrE2jgRf1_WE" TargetMode="External"/><Relationship Id="rId2718" Type="http://schemas.openxmlformats.org/officeDocument/2006/relationships/hyperlink" Target="https://drive.google.com/drive/u/0/folders/15R12KosFD4MXiymxy1S8PzdnYhR60RJr" TargetMode="External"/><Relationship Id="rId2925" Type="http://schemas.openxmlformats.org/officeDocument/2006/relationships/hyperlink" Target="https://drive.google.com/file/d/1urdWMYLcde1k6JcYZE12AHSotUzRYFva/view?usp=sharing" TargetMode="External"/><Relationship Id="rId4280" Type="http://schemas.openxmlformats.org/officeDocument/2006/relationships/hyperlink" Target="https://drive.google.com/drive/folders/18zZyp6BI8tF3cF0ZsagaPYYhTLB6wpi7?usp=sharing" TargetMode="External"/><Relationship Id="rId5124" Type="http://schemas.openxmlformats.org/officeDocument/2006/relationships/hyperlink" Target="https://drive.google.com/drive/u/0/folders/126TWe9bgUzC24J7wqa7Jnl4nwmB2Qfb5" TargetMode="External"/><Relationship Id="rId5331" Type="http://schemas.openxmlformats.org/officeDocument/2006/relationships/hyperlink" Target="https://docs.google.com/presentation/d/1cQ04evYqbaKp85Ev5dPU9gPr2MxdNlxf/edit?slide=id.p2" TargetMode="External"/><Relationship Id="rId1527" Type="http://schemas.openxmlformats.org/officeDocument/2006/relationships/hyperlink" Target="https://docs.google.com/spreadsheets/d/11X2BUDBjbo7I_35KaW8VVhRQQdT9UR-n3DiWSDokCXk/edit" TargetMode="External"/><Relationship Id="rId1734" Type="http://schemas.openxmlformats.org/officeDocument/2006/relationships/hyperlink" Target="https://drive.google.com/drive/u/0/folders/1SyldvTzfgD9lTRq3Vj5fnEOuxG1JQ6Iy" TargetMode="External"/><Relationship Id="rId1941" Type="http://schemas.openxmlformats.org/officeDocument/2006/relationships/hyperlink" Target="https://docs.google.com/spreadsheets/d/1-_wFrwaaO5VMd8CufB70jfayokz4v8rIZYuFeYmDo2U/edit" TargetMode="External"/><Relationship Id="rId4140" Type="http://schemas.openxmlformats.org/officeDocument/2006/relationships/hyperlink" Target="https://docs.google.com/spreadsheets/d/1HKfoMfmwHoV2GmaxJ9o24CmrZaDShdvn_OuH-9c_YeM/edit" TargetMode="External"/><Relationship Id="rId26" Type="http://schemas.openxmlformats.org/officeDocument/2006/relationships/hyperlink" Target="https://drive.google.com/drive/u/0/folders/1o5esyVkyl9PdEmwyNJwOKXgATjxoQTko" TargetMode="External"/><Relationship Id="rId3699" Type="http://schemas.openxmlformats.org/officeDocument/2006/relationships/hyperlink" Target="https://drive.google.com/drive/folders/1zwd62_UQVdsMh7IC72vxBOPy63X12NR9?usp=drive_link" TargetMode="External"/><Relationship Id="rId4000" Type="http://schemas.openxmlformats.org/officeDocument/2006/relationships/hyperlink" Target="https://docs.google.com/spreadsheets/d/1s8D-PPVf-4iH2AXNN6x4ECkKABbUyNrMGFnwf30cyLs/edit?gid=1513785312" TargetMode="External"/><Relationship Id="rId1801" Type="http://schemas.openxmlformats.org/officeDocument/2006/relationships/hyperlink" Target="https://drive.google.com/drive/u/0/folders/1KmKEmQ9pmvATa3jHYj7O7CXeW1U_Tlh-" TargetMode="External"/><Relationship Id="rId3559" Type="http://schemas.openxmlformats.org/officeDocument/2006/relationships/hyperlink" Target="https://drive.google.com/drive/u/0/folders/1noXiXBY4aueWECGwv3N7FIVvzfPKmzKf" TargetMode="External"/><Relationship Id="rId4957" Type="http://schemas.openxmlformats.org/officeDocument/2006/relationships/hyperlink" Target="https://drive.google.com/drive/u/0/folders/1u55kqA4UQgRd5a76Qp31tjptdx1vJ5Sv" TargetMode="External"/><Relationship Id="rId6172" Type="http://schemas.openxmlformats.org/officeDocument/2006/relationships/hyperlink" Target="https://shopeefood.vn/bo-suu-tap/ind--g-kitchen" TargetMode="External"/><Relationship Id="rId687" Type="http://schemas.openxmlformats.org/officeDocument/2006/relationships/hyperlink" Target="https://cmckfcvietnam.sharepoint.com/:f:/s/KFC-SHARE-EXTERNAL-MKT-SHARE-EXTERNAL/EvCmKMbA-2lNvlyBTcO4zF4BjU65upcLzOflCMCeTpNemw?e=qd70O9" TargetMode="External"/><Relationship Id="rId2368" Type="http://schemas.openxmlformats.org/officeDocument/2006/relationships/hyperlink" Target="https://docs.google.com/spreadsheets/d/1-vwhQd6LlryTsONeQxcGhIllCjnf-5Cd/edit?gid=1033238192" TargetMode="External"/><Relationship Id="rId3766" Type="http://schemas.openxmlformats.org/officeDocument/2006/relationships/hyperlink" Target="https://drive.google.com/drive/u/0/folders/1VvfRZfcPgt1iWUhyw8eNOJ2VkgxA7hTG" TargetMode="External"/><Relationship Id="rId3973" Type="http://schemas.openxmlformats.org/officeDocument/2006/relationships/hyperlink" Target="https://docs.google.com/spreadsheets/d/1p59_OCU0y33MmHtXsQ_rzx7VmwvFvdhvTuQDiR28r9g/edit?gid=0" TargetMode="External"/><Relationship Id="rId4817" Type="http://schemas.openxmlformats.org/officeDocument/2006/relationships/hyperlink" Target="https://docs.google.com/spreadsheets/d/1fwXMO7sVsX5UKli_NAdA3TZL8R_5X7LjGgmtEFI1LRk/edit?gid=524114095" TargetMode="External"/><Relationship Id="rId6032" Type="http://schemas.openxmlformats.org/officeDocument/2006/relationships/hyperlink" Target="https://docs.google.com/spreadsheets/d/1OMofijeoR53EWDc109ohXV434fe2c-PIscMTWB60wSg/edit?gid=1463714887" TargetMode="External"/><Relationship Id="rId894" Type="http://schemas.openxmlformats.org/officeDocument/2006/relationships/hyperlink" Target="https://docs.google.com/spreadsheets/d/1vIyV5nTnjhQgdc2a6SajM7dp2H4eL3Sf4K675HHeYoI/edit?gid=37557742" TargetMode="External"/><Relationship Id="rId1177" Type="http://schemas.openxmlformats.org/officeDocument/2006/relationships/hyperlink" Target="https://drive.google.com/drive/u/0/folders/1THQZtVzpzMV65psX0euW0IDWFO7Y2yHQ" TargetMode="External"/><Relationship Id="rId2575" Type="http://schemas.openxmlformats.org/officeDocument/2006/relationships/hyperlink" Target="https://drive.google.com/drive/folders/1ZRCt12kAohiMkkcGEd8e6kC6T_Z7LGRd?usp=drive_link" TargetMode="External"/><Relationship Id="rId2782" Type="http://schemas.openxmlformats.org/officeDocument/2006/relationships/hyperlink" Target="https://docs.google.com/spreadsheets/d/1p59_OCU0y33MmHtXsQ_rzx7VmwvFvdhvTuQDiR28r9g/edit?gid=0" TargetMode="External"/><Relationship Id="rId3419" Type="http://schemas.openxmlformats.org/officeDocument/2006/relationships/hyperlink" Target="https://drive.google.com/drive/u/0/folders/1Y3l_TA54a8SywRnpCXYaUm4WW5DmW-8x" TargetMode="External"/><Relationship Id="rId3626" Type="http://schemas.openxmlformats.org/officeDocument/2006/relationships/hyperlink" Target="https://drive.google.com/drive/u/0/folders/1IgSmT_qJnfl_JbX6ZrIEB-nqReqzOxOn" TargetMode="External"/><Relationship Id="rId3833" Type="http://schemas.openxmlformats.org/officeDocument/2006/relationships/hyperlink" Target="https://docs.google.com/spreadsheets/d/1SpTAZfPnhoulb5kemB5xnn_ZUdBowHUUux2uosNOuSk/edit?gid=1460264289" TargetMode="External"/><Relationship Id="rId547" Type="http://schemas.openxmlformats.org/officeDocument/2006/relationships/hyperlink" Target="https://drive.google.com/drive/folders/16TmW-B1Ia1RK2GrkYxjq7-etWAwDFwGA" TargetMode="External"/><Relationship Id="rId754" Type="http://schemas.openxmlformats.org/officeDocument/2006/relationships/hyperlink" Target="https://drive.google.com/drive/u/0/folders/1OumarybG6TUOwpSuhY6Bu7CjOk-JkIDY" TargetMode="External"/><Relationship Id="rId961" Type="http://schemas.openxmlformats.org/officeDocument/2006/relationships/hyperlink" Target="https://docs.google.com/spreadsheets/d/16pnU8F4xCHHp38bm7rQAIiN4yEDx5oNcvff2wZWj2p8/edit" TargetMode="External"/><Relationship Id="rId1384" Type="http://schemas.openxmlformats.org/officeDocument/2006/relationships/hyperlink" Target="https://drive.google.com/drive/folders/1VGC9bxGn5yLfeMhcQirE_iHuYpzXzpki" TargetMode="External"/><Relationship Id="rId1591" Type="http://schemas.openxmlformats.org/officeDocument/2006/relationships/hyperlink" Target="https://drive.google.com/drive/folders/1Zi7tkRmUvVqLIjKh1DVZOqEMY14CjzX6" TargetMode="External"/><Relationship Id="rId2228" Type="http://schemas.openxmlformats.org/officeDocument/2006/relationships/hyperlink" Target="https://drive.google.com/drive/folders/1RcgBan89BTquSV5MTLeMGngU_CBAD9T0" TargetMode="External"/><Relationship Id="rId2435" Type="http://schemas.openxmlformats.org/officeDocument/2006/relationships/hyperlink" Target="https://docs.google.com/spreadsheets/d/1vIyV5nTnjhQgdc2a6SajM7dp2H4eL3Sf4K675HHeYoI/edit?gid=1579647152" TargetMode="External"/><Relationship Id="rId2642" Type="http://schemas.openxmlformats.org/officeDocument/2006/relationships/hyperlink" Target="https://drive.google.com/drive/folders/1QVa56E8kKntZEevlqjQ6QGwIImK4p43y" TargetMode="External"/><Relationship Id="rId3900" Type="http://schemas.openxmlformats.org/officeDocument/2006/relationships/hyperlink" Target="https://docs.google.com/spreadsheets/d/1aJCEBkz0W7RO1jbZtQxVGaEfNhxJv4c6rTyF20VK6c8/edit?gid=1877503813" TargetMode="External"/><Relationship Id="rId5798" Type="http://schemas.openxmlformats.org/officeDocument/2006/relationships/hyperlink" Target="https://docs.google.com/spreadsheets/d/1p59_OCU0y33MmHtXsQ_rzx7VmwvFvdhvTuQDiR28r9g/edit?gid=0" TargetMode="External"/><Relationship Id="rId90" Type="http://schemas.openxmlformats.org/officeDocument/2006/relationships/hyperlink" Target="https://docs.google.com/spreadsheets/d/1xvfgBHdySyJfYR7pIAs1ab2xZjGdGWlo/edit?gid=1773673233" TargetMode="External"/><Relationship Id="rId407" Type="http://schemas.openxmlformats.org/officeDocument/2006/relationships/hyperlink" Target="https://docs.google.com/spreadsheets/d/1RdQDgRxDwceENrwTOv5iLCjBHKhKelwYjkjVEQIjBSQ/edit?gid=662345038" TargetMode="External"/><Relationship Id="rId614" Type="http://schemas.openxmlformats.org/officeDocument/2006/relationships/hyperlink" Target="https://drive.google.com/drive/u/0/folders/1joofXAWG9CLZBINMKDWCFOFsgoxeKLqa" TargetMode="External"/><Relationship Id="rId821" Type="http://schemas.openxmlformats.org/officeDocument/2006/relationships/hyperlink" Target="https://drive.google.com/drive/u/0/folders/18vmj4xxP-uG5wUgrPTNwMBUMNF_3f2-j" TargetMode="External"/><Relationship Id="rId1037" Type="http://schemas.openxmlformats.org/officeDocument/2006/relationships/hyperlink" Target="https://drive.google.com/drive/u/0/folders/15PLzPstiRPgd5VtVVjzvKz6c3QHqfBeI" TargetMode="External"/><Relationship Id="rId1244" Type="http://schemas.openxmlformats.org/officeDocument/2006/relationships/hyperlink" Target="https://drive.google.com/drive/u/0/folders/1aXexeiPE21kkfyy2-cF88z-7-uN7MguM" TargetMode="External"/><Relationship Id="rId1451" Type="http://schemas.openxmlformats.org/officeDocument/2006/relationships/hyperlink" Target="https://docs.google.com/spreadsheets/d/1kazFzFG4ZemGsqyWzZIhxfHY-XbptdcRFZlH67Tdy3Y/edit?gid=23249419" TargetMode="External"/><Relationship Id="rId2502" Type="http://schemas.openxmlformats.org/officeDocument/2006/relationships/hyperlink" Target="https://drive.google.com/drive/folders/1UfSBPI1XnSZ1eLfUphz0p6nErI9Amo1V" TargetMode="External"/><Relationship Id="rId5658" Type="http://schemas.openxmlformats.org/officeDocument/2006/relationships/hyperlink" Target="https://drive.google.com/drive/u/0/folders/1rc3tpsrdOy4vULNPElOpIvwJRzVTNpje" TargetMode="External"/><Relationship Id="rId5865" Type="http://schemas.openxmlformats.org/officeDocument/2006/relationships/hyperlink" Target="https://drive.google.com/drive/u/0/folders/1bM6aDotmeOVFdch-jv2n3YG1t82_jDKC" TargetMode="External"/><Relationship Id="rId1104" Type="http://schemas.openxmlformats.org/officeDocument/2006/relationships/hyperlink" Target="https://drive.google.com/drive/folders/12eTJWfrvKJXQafC5v1UDM6w8x3e8GCsl" TargetMode="External"/><Relationship Id="rId1311" Type="http://schemas.openxmlformats.org/officeDocument/2006/relationships/hyperlink" Target="https://docs.google.com/spreadsheets/d/1fwXMO7sVsX5UKli_NAdA3TZL8R_5X7LjGgmtEFI1LRk/edit?pli=1&amp;gid=1317164986" TargetMode="External"/><Relationship Id="rId4467" Type="http://schemas.openxmlformats.org/officeDocument/2006/relationships/hyperlink" Target="https://docs.google.com/spreadsheets/d/1-vwhQd6LlryTsONeQxcGhIllCjnf-5Cd/edit?gid=1033238192" TargetMode="External"/><Relationship Id="rId4674" Type="http://schemas.openxmlformats.org/officeDocument/2006/relationships/hyperlink" Target="https://docs.google.com/spreadsheets/d/1TAW5TsL9SK2bKbJ0VHYaLa5zDQcyzqOtizUIPehNQG8/edit?gid=0" TargetMode="External"/><Relationship Id="rId4881" Type="http://schemas.openxmlformats.org/officeDocument/2006/relationships/hyperlink" Target="https://drive.google.com/drive/folders/1G0kP1-rDDvlJhQvgpcUQGF7LBONTDxbH" TargetMode="External"/><Relationship Id="rId5518" Type="http://schemas.openxmlformats.org/officeDocument/2006/relationships/hyperlink" Target="https://drive.google.com/drive/u/0/folders/1td4S4cMBMsJBsgmeFEjBxG2Vdve9Bb-j" TargetMode="External"/><Relationship Id="rId5725" Type="http://schemas.openxmlformats.org/officeDocument/2006/relationships/hyperlink" Target="https://drive.google.com/drive/u/0/folders/1TIYN-5JKhJUD34JKk63EedaVoijuckoA" TargetMode="External"/><Relationship Id="rId3069" Type="http://schemas.openxmlformats.org/officeDocument/2006/relationships/hyperlink" Target="https://docs.google.com/spreadsheets/d/1vIyV5nTnjhQgdc2a6SajM7dp2H4eL3Sf4K675HHeYoI/edit?gid=1579647152" TargetMode="External"/><Relationship Id="rId3276" Type="http://schemas.openxmlformats.org/officeDocument/2006/relationships/hyperlink" Target="https://drive.google.com/drive/folders/1BaaRDLOcDVE-tev2avrEBESk4dG4vjsh" TargetMode="External"/><Relationship Id="rId3483" Type="http://schemas.openxmlformats.org/officeDocument/2006/relationships/hyperlink" Target="https://drive.google.com/drive/folders/126pkA30ZcXtuxFREvCItPjtGMU60Mb9a?usp=sharing" TargetMode="External"/><Relationship Id="rId3690" Type="http://schemas.openxmlformats.org/officeDocument/2006/relationships/hyperlink" Target="https://drive.google.com/drive/folders/1fw0RfXkoYfO-LF6nGy6JvMR9KnsUmhDC?usp=sharing" TargetMode="External"/><Relationship Id="rId4327" Type="http://schemas.openxmlformats.org/officeDocument/2006/relationships/hyperlink" Target="https://drive.google.com/drive/u/0/folders/1aWe3TFtq9JetTfJo_1O4tjADy7eQkegp" TargetMode="External"/><Relationship Id="rId4534" Type="http://schemas.openxmlformats.org/officeDocument/2006/relationships/hyperlink" Target="https://drive.google.com/drive/u/0/folders/1VbHZS6X_nRjagI6FdkWH89Kld3r_sddh" TargetMode="External"/><Relationship Id="rId5932" Type="http://schemas.openxmlformats.org/officeDocument/2006/relationships/hyperlink" Target="https://drive.google.com/drive/u/0/folders/1TMSGWbnkAXWWakO7RJTg0390e6nERNdK" TargetMode="External"/><Relationship Id="rId197" Type="http://schemas.openxmlformats.org/officeDocument/2006/relationships/hyperlink" Target="https://drive.google.com/drive/folders/130_ON1vTGiBZ17WkDUnLg9mw4EaXB43q?usp=sharing" TargetMode="External"/><Relationship Id="rId2085" Type="http://schemas.openxmlformats.org/officeDocument/2006/relationships/hyperlink" Target="https://drive.google.com/drive/u/0/folders/18ndhGQRXeQthYo0M2BI6YkHPcCdyd3r4" TargetMode="External"/><Relationship Id="rId2292" Type="http://schemas.openxmlformats.org/officeDocument/2006/relationships/hyperlink" Target="https://drive.google.com/drive/u/0/folders/1yjHz1sC5eEIPJfTuU4SJGw6AJuc8cNZQ" TargetMode="External"/><Relationship Id="rId3136" Type="http://schemas.openxmlformats.org/officeDocument/2006/relationships/hyperlink" Target="https://docs.google.com/spreadsheets/d/1vIyV5nTnjhQgdc2a6SajM7dp2H4eL3Sf4K675HHeYoI/edit?gid=969927828" TargetMode="External"/><Relationship Id="rId3343" Type="http://schemas.openxmlformats.org/officeDocument/2006/relationships/hyperlink" Target="https://docs.google.com/spreadsheets/d/1maerehl_NSTkwdOGKffTysWsHS5UI33bkUHFAZaBoDM/edit?gid=0" TargetMode="External"/><Relationship Id="rId4741" Type="http://schemas.openxmlformats.org/officeDocument/2006/relationships/hyperlink" Target="https://drive.google.com/drive/folders/1kHXJzc8VpSkQl65jFjn2m68GwtVq0SzB" TargetMode="External"/><Relationship Id="rId264" Type="http://schemas.openxmlformats.org/officeDocument/2006/relationships/hyperlink" Target="https://docs.google.com/spreadsheets/d/1he6KxzPEPZaO8Qo5fnnVUrYtixpokKlG7UlOzjQ6988/edit?gid=1481340089" TargetMode="External"/><Relationship Id="rId471" Type="http://schemas.openxmlformats.org/officeDocument/2006/relationships/hyperlink" Target="https://drive.google.com/drive/u/0/folders/1sU0Mblaf_nyThnOk5ueCkMDbjbDJESfW" TargetMode="External"/><Relationship Id="rId2152" Type="http://schemas.openxmlformats.org/officeDocument/2006/relationships/hyperlink" Target="https://docs.google.com/spreadsheets/d/1SpTAZfPnhoulb5kemB5xnn_ZUdBowHUUux2uosNOuSk/edit?gid=1460264289" TargetMode="External"/><Relationship Id="rId3550" Type="http://schemas.openxmlformats.org/officeDocument/2006/relationships/hyperlink" Target="https://drive.google.com/drive/folders/15GA2pBaRjQZwVfMnQ4PtnAVM1hG3SsXv" TargetMode="External"/><Relationship Id="rId4601" Type="http://schemas.openxmlformats.org/officeDocument/2006/relationships/hyperlink" Target="https://drive.google.com/drive/folders/1nG-722reT2vOQeb0GfxxcNSgX1AyWRMA" TargetMode="External"/><Relationship Id="rId124" Type="http://schemas.openxmlformats.org/officeDocument/2006/relationships/hyperlink" Target="https://urldefense.proofpoint.com/v2/url?u=https-3A__drive.google.com_drive_folders_1mvvB0ANN31sfjO5kAbuD8ZZFJS-5FqDcbw&amp;d=DwMFaQ&amp;c=R1GFtfTqKXCFH-lgEPXWwic6stQkW4U7uVq33mt-crw&amp;r=UBXTALj8_FqWOfW9GZ_LRCaklrIDNYi4XVvKRJy-CN4&amp;m=XpTaQ5tWjJk2_-4r0PRYQJ4YaZbOL9TTdhlGHxPghPGT_32qQmNJ1i_Nz6UPcn6A&amp;s=P_gMTuBEsXOzytAnDrTHvKexJcp8rYIborg3TVvfFbA&amp;e=" TargetMode="External"/><Relationship Id="rId3203" Type="http://schemas.openxmlformats.org/officeDocument/2006/relationships/hyperlink" Target="https://drive.google.com/drive/u/0/folders/1E4VNvnm_skTID8W-EtgYYqv-ik29nvIf" TargetMode="External"/><Relationship Id="rId3410" Type="http://schemas.openxmlformats.org/officeDocument/2006/relationships/hyperlink" Target="https://docs.google.com/spreadsheets/d/1s8D-PPVf-4iH2AXNN6x4ECkKABbUyNrMGFnwf30cyLs/edit?gid=1513785312" TargetMode="External"/><Relationship Id="rId6359" Type="http://schemas.openxmlformats.org/officeDocument/2006/relationships/hyperlink" Target="https://drive.google.com/drive/u/0/folders/1ObkyT-vfnUYTllbQEoBgNEHxYlgIH6cC" TargetMode="External"/><Relationship Id="rId331" Type="http://schemas.openxmlformats.org/officeDocument/2006/relationships/hyperlink" Target="https://docs.google.com/spreadsheets/d/1Wf-xibkNBYTHTGTDoXy8ZpHMWWFWjZkQkN_h-PhYPsE/edit?gid=1593213333" TargetMode="External"/><Relationship Id="rId2012" Type="http://schemas.openxmlformats.org/officeDocument/2006/relationships/hyperlink" Target="https://drive.google.com/drive/folders/1kVxj5BssfrVUmgTH5xgFwEtlEwcCQ8xZ?usp=drive_link" TargetMode="External"/><Relationship Id="rId2969" Type="http://schemas.openxmlformats.org/officeDocument/2006/relationships/hyperlink" Target="https://docs.google.com/spreadsheets/d/1MJASlDC1YeX6sgEtzykzTSpTN1Q3FS6_/edit?gid=140450245" TargetMode="External"/><Relationship Id="rId5168" Type="http://schemas.openxmlformats.org/officeDocument/2006/relationships/hyperlink" Target="https://drive.google.com/drive/u/0/folders/1OyMPPhDiOjbl55dCliEryWAjrqEdvAr8" TargetMode="External"/><Relationship Id="rId5375" Type="http://schemas.openxmlformats.org/officeDocument/2006/relationships/hyperlink" Target="https://drive.google.com/drive/folders/1MrLwLoVcVoW6Z2UcKuhFC7PCWzPthMyv" TargetMode="External"/><Relationship Id="rId5582" Type="http://schemas.openxmlformats.org/officeDocument/2006/relationships/hyperlink" Target="https://drive.google.com/drive/folders/1nRXje38m1guj_938mrBmPORISDmdjkbX" TargetMode="External"/><Relationship Id="rId6219" Type="http://schemas.openxmlformats.org/officeDocument/2006/relationships/hyperlink" Target="https://docs.google.com/spreadsheets/d/1SpTAZfPnhoulb5kemB5xnn_ZUdBowHUUux2uosNOuSk/edit?gid=1168574086" TargetMode="External"/><Relationship Id="rId6426" Type="http://schemas.openxmlformats.org/officeDocument/2006/relationships/vmlDrawing" Target="../drawings/vmlDrawing1.vml"/><Relationship Id="rId1778" Type="http://schemas.openxmlformats.org/officeDocument/2006/relationships/hyperlink" Target="https://docs.google.com/spreadsheets/d/1KmfXaYNxTvOqlFm0awngGgwSbAkphKf3/edit" TargetMode="External"/><Relationship Id="rId1985" Type="http://schemas.openxmlformats.org/officeDocument/2006/relationships/hyperlink" Target="https://docs.google.com/spreadsheets/d/1araIWejcg2ho4Cg5omC68KUFFPIA9zku3QZcudN1FM0/edit?gid=484411972" TargetMode="External"/><Relationship Id="rId2829" Type="http://schemas.openxmlformats.org/officeDocument/2006/relationships/hyperlink" Target="https://docs.google.com/spreadsheets/d/1he6KxzPEPZaO8Qo5fnnVUrYtixpokKlG7UlOzjQ6988/edit?gid=1481340089" TargetMode="External"/><Relationship Id="rId4184" Type="http://schemas.openxmlformats.org/officeDocument/2006/relationships/hyperlink" Target="https://drive.google.com/drive/u/0/folders/1wLC4euP0mcEPDQN6vd54MRlkVVVMX4l_" TargetMode="External"/><Relationship Id="rId4391" Type="http://schemas.openxmlformats.org/officeDocument/2006/relationships/hyperlink" Target="https://drive.google.com/drive/folders/1HR-Z3MK-adQqEPNSJ0hIXsiNMPWtfIJP?usp=drive_link" TargetMode="External"/><Relationship Id="rId5028" Type="http://schemas.openxmlformats.org/officeDocument/2006/relationships/hyperlink" Target="https://drive.google.com/drive/folders/1nYVYInTz7oSsADF4g1Y-wvT5rlQYQhkI" TargetMode="External"/><Relationship Id="rId5235" Type="http://schemas.openxmlformats.org/officeDocument/2006/relationships/hyperlink" Target="https://drive.google.com/drive/u/0/folders/1MJ0ldAVNGTyimWACnCOyhq4H00UegJub" TargetMode="External"/><Relationship Id="rId5442" Type="http://schemas.openxmlformats.org/officeDocument/2006/relationships/hyperlink" Target="https://drive.google.com/drive/folders/18zZyp6BI8tF3cF0ZsagaPYYhTLB6wpi7?usp=sharing" TargetMode="External"/><Relationship Id="rId1638" Type="http://schemas.openxmlformats.org/officeDocument/2006/relationships/hyperlink" Target="https://drive.google.com/drive/folders/1DPwS3zfw2b1rDNO8RJJVCJ_Ake4Vn9dn?usp=drive_link" TargetMode="External"/><Relationship Id="rId4044" Type="http://schemas.openxmlformats.org/officeDocument/2006/relationships/hyperlink" Target="https://drive.google.com/drive/u/0/folders/1eqKXGuPU3IHm0i3blgFWp3CwYQz1RqI_" TargetMode="External"/><Relationship Id="rId4251" Type="http://schemas.openxmlformats.org/officeDocument/2006/relationships/hyperlink" Target="https://docs.google.com/spreadsheets/d/1KmfXaYNxTvOqlFm0awngGgwSbAkphKf3/edit" TargetMode="External"/><Relationship Id="rId5302" Type="http://schemas.openxmlformats.org/officeDocument/2006/relationships/hyperlink" Target="https://docs.google.com/spreadsheets/d/1MJASlDC1YeX6sgEtzykzTSpTN1Q3FS6_/edit?gid=140450245" TargetMode="External"/><Relationship Id="rId1845" Type="http://schemas.openxmlformats.org/officeDocument/2006/relationships/hyperlink" Target="https://docs.google.com/spreadsheets/d/1MJASlDC1YeX6sgEtzykzTSpTN1Q3FS6_/edit?gid=140450245" TargetMode="External"/><Relationship Id="rId3060" Type="http://schemas.openxmlformats.org/officeDocument/2006/relationships/hyperlink" Target="https://drive.google.com/drive/u/0/folders/1JRXz6hGLZIAbz2HK4WN6PhyEDgtXgMaj" TargetMode="External"/><Relationship Id="rId4111" Type="http://schemas.openxmlformats.org/officeDocument/2006/relationships/hyperlink" Target="https://docs.google.com/presentation/d/122GOkY7AWU6GxRVzIUE51twNcAyZCFUb/edit?slide=id.g377c57e4119_0_0" TargetMode="External"/><Relationship Id="rId1705" Type="http://schemas.openxmlformats.org/officeDocument/2006/relationships/hyperlink" Target="https://drive.google.com/drive/u/0/folders/1zX4SSQMBEj9o0xkw386oAUKwcX_p_CGY" TargetMode="External"/><Relationship Id="rId1912" Type="http://schemas.openxmlformats.org/officeDocument/2006/relationships/hyperlink" Target="https://docs.google.com/spreadsheets/d/1OMofijeoR53EWDc109ohXV434fe2c-PIscMTWB60wSg/edit?gid=1463714887" TargetMode="External"/><Relationship Id="rId6076" Type="http://schemas.openxmlformats.org/officeDocument/2006/relationships/hyperlink" Target="https://drive.google.com/drive/folders/1tsHKYUoDrcpriGArNUurZnq1w2-QdF-t" TargetMode="External"/><Relationship Id="rId6283" Type="http://schemas.openxmlformats.org/officeDocument/2006/relationships/hyperlink" Target="https://drive.google.com/drive/folders/1-9pIymkGb49QUqGI50QDtMWQpt_j8XVg" TargetMode="External"/><Relationship Id="rId3877" Type="http://schemas.openxmlformats.org/officeDocument/2006/relationships/hyperlink" Target="https://drive.google.com/drive/folders/183P0AbmyGcDZPDXEPpeyia2MOrWrzE-D" TargetMode="External"/><Relationship Id="rId4928" Type="http://schemas.openxmlformats.org/officeDocument/2006/relationships/hyperlink" Target="https://docs.google.com/spreadsheets/d/1NxQ48JlUoxB23w9AdKWtRZHk6opfiw9XF7eUjkZtBbQ/edit?gid=0" TargetMode="External"/><Relationship Id="rId5092" Type="http://schemas.openxmlformats.org/officeDocument/2006/relationships/hyperlink" Target="https://drive.google.com/drive/u/0/folders/1nMzuL4nn6EkuyOoy0Ovtzc7zr5vo_7ya" TargetMode="External"/><Relationship Id="rId798" Type="http://schemas.openxmlformats.org/officeDocument/2006/relationships/hyperlink" Target="https://drive.google.com/drive/u/0/folders/1RkLXm_gFn5rQY9eIrt3iQQ-ISAkjpHV4" TargetMode="External"/><Relationship Id="rId2479" Type="http://schemas.openxmlformats.org/officeDocument/2006/relationships/hyperlink" Target="https://urldefense.proofpoint.com/v2/url?u=https-3A__docs.google.com_spreadsheets_d_1Gkqvkh-2DuV9bo-5FTAYYPphI4SL1SrZy71IfnGgrpXNWH8_edit-3Fgid-3D826533442-23gid-3D826533442&amp;d=DwMFaQ&amp;c=R1GFtfTqKXCFH-lgEPXWwic6stQkW4U7uVq33mt-crw&amp;r=dd39ILRwHnLDnDhz0PnDV5maUoVwKA__DiOhwEh0zpU&amp;m=hA3cR6YHJ330SS5OGA-hyfPrfQh41DwHD_EOAHnGFEKmutZNMzY2haURLvmqjxG5&amp;s=DcuvKJnDpP2ot8n1Xzaq97cXya8_E5-a3NfIDeE0bvI&amp;e=" TargetMode="External"/><Relationship Id="rId2686" Type="http://schemas.openxmlformats.org/officeDocument/2006/relationships/hyperlink" Target="https://docs.google.com/spreadsheets/d/1fwXMO7sVsX5UKli_NAdA3TZL8R_5X7LjGgmtEFI1LRk/edit?pli=1&amp;gid=693199102" TargetMode="External"/><Relationship Id="rId2893" Type="http://schemas.openxmlformats.org/officeDocument/2006/relationships/hyperlink" Target="https://drive.google.com/drive/u/0/folders/14krVNBC_KWSIPBRxFl6ZzyMqOE8NvzTv" TargetMode="External"/><Relationship Id="rId3737" Type="http://schemas.openxmlformats.org/officeDocument/2006/relationships/hyperlink" Target="https://docs.google.com/spreadsheets/d/1Wf-xibkNBYTHTGTDoXy8ZpHMWWFWjZkQkN_h-PhYPsE/edit?gid=1593213333" TargetMode="External"/><Relationship Id="rId3944" Type="http://schemas.openxmlformats.org/officeDocument/2006/relationships/hyperlink" Target="https://drive.google.com/drive/u/0/folders/1BbRTCafzYMk0WRyvES6lKUI1DgzNg6S4" TargetMode="External"/><Relationship Id="rId6143" Type="http://schemas.openxmlformats.org/officeDocument/2006/relationships/hyperlink" Target="https://shopee.vn/m/HOMECRE-SPF" TargetMode="External"/><Relationship Id="rId6350" Type="http://schemas.openxmlformats.org/officeDocument/2006/relationships/hyperlink" Target="https://drive.google.com/drive/folders/1oosJspSSKb3n24RmNuqYpidm0ZBDcVyV?usp=drive_link" TargetMode="External"/><Relationship Id="rId658" Type="http://schemas.openxmlformats.org/officeDocument/2006/relationships/hyperlink" Target="https://drive.google.com/drive/u/0/folders/1v3Kvfvo8lU5vZvribOq9emwb2sMoidjx" TargetMode="External"/><Relationship Id="rId865" Type="http://schemas.openxmlformats.org/officeDocument/2006/relationships/hyperlink" Target="https://drive.google.com/drive/u/0/folders/1XcENt9F_vLoRR8TW2BTvaa1ihG0zdsCC" TargetMode="External"/><Relationship Id="rId1288" Type="http://schemas.openxmlformats.org/officeDocument/2006/relationships/hyperlink" Target="https://drive.google.com/drive/folders/1uNtQR0AgS_aB1xGTpnJSFG4K0plOoM5q" TargetMode="External"/><Relationship Id="rId1495" Type="http://schemas.openxmlformats.org/officeDocument/2006/relationships/hyperlink" Target="https://drive.google.com/drive/u/0/folders/1fCWpNPgCmYj8WliY-BZehP7TAfwzjRfr" TargetMode="External"/><Relationship Id="rId2339" Type="http://schemas.openxmlformats.org/officeDocument/2006/relationships/hyperlink" Target="https://drive.google.com/drive/folders/1WcGPUOKKNWNsTQXtKv3--lEPTxRsjRzM" TargetMode="External"/><Relationship Id="rId2546" Type="http://schemas.openxmlformats.org/officeDocument/2006/relationships/hyperlink" Target="https://drive.google.com/drive/u/0/folders/1Y_62IirqacagFYZRU92IYSBwPaKtLkrX" TargetMode="External"/><Relationship Id="rId2753" Type="http://schemas.openxmlformats.org/officeDocument/2006/relationships/hyperlink" Target="https://drive.google.com/drive/u/0/folders/1iZVZwS1Kb-kHKUJTsj4jHHygy8-hvdCA" TargetMode="External"/><Relationship Id="rId2960" Type="http://schemas.openxmlformats.org/officeDocument/2006/relationships/hyperlink" Target="https://drive.google.com/drive/folders/1S8HTLFBMujqWyFJCRuHh1T5mnYgS-6-B" TargetMode="External"/><Relationship Id="rId3804" Type="http://schemas.openxmlformats.org/officeDocument/2006/relationships/hyperlink" Target="https://drive.google.com/drive/u/0/folders/17-YR1IPzbyffoLEEL_qk1ph7AN99tVSI" TargetMode="External"/><Relationship Id="rId6003" Type="http://schemas.openxmlformats.org/officeDocument/2006/relationships/hyperlink" Target="https://drive.google.com/drive/u/0/folders/1E4kLpHj4Xbrtx0mDRdZtzY2q-Ozjtjks" TargetMode="External"/><Relationship Id="rId6210" Type="http://schemas.openxmlformats.org/officeDocument/2006/relationships/hyperlink" Target="https://drive.google.com/drive/u/0/folders/1qTIio1nl8s5qv50sjZGPE4jKD3TWvG99" TargetMode="External"/><Relationship Id="rId518" Type="http://schemas.openxmlformats.org/officeDocument/2006/relationships/hyperlink" Target="https://drive.google.com/drive/u/0/folders/1qYBGKmv8nAni45duT1ZcX_Co6yTZSZqO" TargetMode="External"/><Relationship Id="rId725" Type="http://schemas.openxmlformats.org/officeDocument/2006/relationships/hyperlink" Target="https://docs.google.com/spreadsheets/d/1fwXMO7sVsX5UKli_NAdA3TZL8R_5X7LjGgmtEFI1LRk/edit?gid=753169674" TargetMode="External"/><Relationship Id="rId932" Type="http://schemas.openxmlformats.org/officeDocument/2006/relationships/hyperlink" Target="https://docs.google.com/spreadsheets/d/11X2BUDBjbo7I_35KaW8VVhRQQdT9UR-n3DiWSDokCXk/edit" TargetMode="External"/><Relationship Id="rId1148" Type="http://schemas.openxmlformats.org/officeDocument/2006/relationships/hyperlink" Target="https://docs.google.com/spreadsheets/d/1xvfgBHdySyJfYR7pIAs1ab2xZjGdGWlo/edit?gid=1773673233" TargetMode="External"/><Relationship Id="rId1355" Type="http://schemas.openxmlformats.org/officeDocument/2006/relationships/hyperlink" Target="https://docs.google.com/spreadsheets/d/10YyGpQz0D_L8HZ70peC4yV0VJk51JcwPEPqW-yxPFNs/edit?gid=0" TargetMode="External"/><Relationship Id="rId1562" Type="http://schemas.openxmlformats.org/officeDocument/2006/relationships/hyperlink" Target="https://docs.google.com/spreadsheets/d/1v-VOk9jEoQ8q98sN0Eiy-f8odAhvkEb3FzMR_IA8nGM/edit?gid=1560921495" TargetMode="External"/><Relationship Id="rId2406" Type="http://schemas.openxmlformats.org/officeDocument/2006/relationships/hyperlink" Target="https://drive.google.com/drive/u/0/folders/1jMGn-rni01-SFewYwsFlDB5kxV_xtaxZ" TargetMode="External"/><Relationship Id="rId2613" Type="http://schemas.openxmlformats.org/officeDocument/2006/relationships/hyperlink" Target="https://docs.google.com/spreadsheets/d/12SOThLnUzQ118JhTsOaqvhyCDKYhfrhGQby4BibqtLg/edit?gid=907500859" TargetMode="External"/><Relationship Id="rId5769" Type="http://schemas.openxmlformats.org/officeDocument/2006/relationships/hyperlink" Target="https://docs.google.com/spreadsheets/d/16riwqkm-5tCQ4nxmiFw6M8ebxdHQO6nznVJgWRDXeo0/edit?gid=0" TargetMode="External"/><Relationship Id="rId1008" Type="http://schemas.openxmlformats.org/officeDocument/2006/relationships/hyperlink" Target="https://shopee.vn/m/NAMABANK-SPF" TargetMode="External"/><Relationship Id="rId1215" Type="http://schemas.openxmlformats.org/officeDocument/2006/relationships/hyperlink" Target="https://docs.google.com/spreadsheets/d/1zL1lLV2xPnEm0iRq2_sFXhAJyKagFYJ9/edit?gid=446149285" TargetMode="External"/><Relationship Id="rId1422" Type="http://schemas.openxmlformats.org/officeDocument/2006/relationships/hyperlink" Target="https://drive.google.com/drive/folders/1_mCuzzyTWtxN8Xy44h9pK_8xcJ2CEIUZ" TargetMode="External"/><Relationship Id="rId2820" Type="http://schemas.openxmlformats.org/officeDocument/2006/relationships/hyperlink" Target="https://drive.google.com/drive/u/0/folders/1hnTb4ofFonFzWMS-hVhHQ_JM4B9J6P4-" TargetMode="External"/><Relationship Id="rId4578" Type="http://schemas.openxmlformats.org/officeDocument/2006/relationships/hyperlink" Target="https://docs.google.com/spreadsheets/d/1BOQfqkVFuxa4EAeIqikLNGVs0M3v_AGu998ko9SsEeo/edit?gid=67427" TargetMode="External"/><Relationship Id="rId5976" Type="http://schemas.openxmlformats.org/officeDocument/2006/relationships/hyperlink" Target="https://docs.google.com/spreadsheets/d/1wba0DBny0rNygdGQv87KVHLyiIyQo9R25sj7ISlFN7k/edit" TargetMode="External"/><Relationship Id="rId61" Type="http://schemas.openxmlformats.org/officeDocument/2006/relationships/hyperlink" Target="https://drive.google.com/file/d/1XcT8yecnSTzHh4WOZkSDIWikEFJM-Krm/view" TargetMode="External"/><Relationship Id="rId3387" Type="http://schemas.openxmlformats.org/officeDocument/2006/relationships/hyperlink" Target="https://drive.google.com/drive/u/0/folders/1Kf5OVMOHK1Ls24xfhpLU6A5-BsZxeUjI" TargetMode="External"/><Relationship Id="rId4785" Type="http://schemas.openxmlformats.org/officeDocument/2006/relationships/hyperlink" Target="https://docs.google.com/spreadsheets/d/1OMofijeoR53EWDc109ohXV434fe2c-PIscMTWB60wSg/edit?gid=1608466921" TargetMode="External"/><Relationship Id="rId4992" Type="http://schemas.openxmlformats.org/officeDocument/2006/relationships/hyperlink" Target="https://drive.google.com/drive/u/0/folders/1MDz9OHnXKyAmSLf2J2dFY6FmEqZoCp87" TargetMode="External"/><Relationship Id="rId5629" Type="http://schemas.openxmlformats.org/officeDocument/2006/relationships/hyperlink" Target="https://drive.google.com/drive/u/0/folders/16ZXWdVOcgniR857hOYX02LwfS5lfC8YY" TargetMode="External"/><Relationship Id="rId5836" Type="http://schemas.openxmlformats.org/officeDocument/2006/relationships/hyperlink" Target="https://drive.google.com/drive/folders/13nEriVpSokv3u-8Jo1czi9_FX4EYXR5s" TargetMode="External"/><Relationship Id="rId2196" Type="http://schemas.openxmlformats.org/officeDocument/2006/relationships/hyperlink" Target="https://docs.google.com/spreadsheets/d/1aJCEBkz0W7RO1jbZtQxVGaEfNhxJv4c6rTyF20VK6c8/edit" TargetMode="External"/><Relationship Id="rId3594" Type="http://schemas.openxmlformats.org/officeDocument/2006/relationships/hyperlink" Target="https://docs.google.com/spreadsheets/d/1SrfOx8Xea0B61knnfpJGFl40avRJfU3RIVubTJwMf6g/edit?gid=1214425174" TargetMode="External"/><Relationship Id="rId4438" Type="http://schemas.openxmlformats.org/officeDocument/2006/relationships/hyperlink" Target="https://docs.google.com/spreadsheets/d/1vIyV5nTnjhQgdc2a6SajM7dp2H4eL3Sf4K675HHeYoI/edit?gid=1579647152" TargetMode="External"/><Relationship Id="rId4645" Type="http://schemas.openxmlformats.org/officeDocument/2006/relationships/hyperlink" Target="https://docs.google.com/spreadsheets/d/1fwXMO7sVsX5UKli_NAdA3TZL8R_5X7LjGgmtEFI1LRk/edit?gid=1038086124" TargetMode="External"/><Relationship Id="rId4852" Type="http://schemas.openxmlformats.org/officeDocument/2006/relationships/hyperlink" Target="https://docs.google.com/spreadsheets/d/1uyg6Js5MyTneSNJTNU3zkccdjPHzcooQzX7WBi4nyeY/edit?gid=1744364343" TargetMode="External"/><Relationship Id="rId5903" Type="http://schemas.openxmlformats.org/officeDocument/2006/relationships/hyperlink" Target="https://docs.google.com/spreadsheets/d/1euYQp41NIB_2slpqUCv3Z1w09uwEDu-KfSVn_xAISmg/edit?gid=2133163894" TargetMode="External"/><Relationship Id="rId168" Type="http://schemas.openxmlformats.org/officeDocument/2006/relationships/hyperlink" Target="https://drive.google.com/drive/folders/14jOX_4aVTCqDn5lAtdXooja4I08kopv9?usp=sharing" TargetMode="External"/><Relationship Id="rId3247" Type="http://schemas.openxmlformats.org/officeDocument/2006/relationships/hyperlink" Target="https://docs.google.com/spreadsheets/d/1SpTAZfPnhoulb5kemB5xnn_ZUdBowHUUux2uosNOuSk/edit?gid=1460264289" TargetMode="External"/><Relationship Id="rId3454" Type="http://schemas.openxmlformats.org/officeDocument/2006/relationships/hyperlink" Target="https://drive.google.com/drive/u/0/folders/1WQ4BPwdfOieRu_eQFTG-gXfAkUxsN9iY" TargetMode="External"/><Relationship Id="rId3661" Type="http://schemas.openxmlformats.org/officeDocument/2006/relationships/hyperlink" Target="https://drive.google.com/drive/u/0/folders/1Tkpc835ANfnYDoIPw5P4XizLr7JpdIdc" TargetMode="External"/><Relationship Id="rId4505" Type="http://schemas.openxmlformats.org/officeDocument/2006/relationships/hyperlink" Target="https://docs.google.com/spreadsheets/d/1p59_OCU0y33MmHtXsQ_rzx7VmwvFvdhvTuQDiR28r9g/edit?gid=0" TargetMode="External"/><Relationship Id="rId4712" Type="http://schemas.openxmlformats.org/officeDocument/2006/relationships/hyperlink" Target="https://drive.google.com/drive/u/0/folders/1OyMPPhDiOjbl55dCliEryWAjrqEdvAr8" TargetMode="External"/><Relationship Id="rId375" Type="http://schemas.openxmlformats.org/officeDocument/2006/relationships/hyperlink" Target="https://drive.google.com/drive/folders/1NTcAJOWs4O7wHSuJZo_aL8ekopKkYtLw" TargetMode="External"/><Relationship Id="rId582" Type="http://schemas.openxmlformats.org/officeDocument/2006/relationships/hyperlink" Target="https://docs.google.com/spreadsheets/d/1wE-nUZXQrQKzqNMBRp3OP77lHSzdEO3D2Y9mBzpLgcs/edit?gid=1071137447" TargetMode="External"/><Relationship Id="rId2056" Type="http://schemas.openxmlformats.org/officeDocument/2006/relationships/hyperlink" Target="https://drive.google.com/drive/u/0/folders/1y3Impu8wz_MTsrcJgjxE9UQ5ZpnRAN0G" TargetMode="External"/><Relationship Id="rId2263" Type="http://schemas.openxmlformats.org/officeDocument/2006/relationships/hyperlink" Target="https://drive.google.com/drive/u/0/folders/1FAC-UvX0h5HBzgnYIQSYlrle9yDprk-e" TargetMode="External"/><Relationship Id="rId2470" Type="http://schemas.openxmlformats.org/officeDocument/2006/relationships/hyperlink" Target="https://drive.google.com/drive/folders/1DF3hit6fWC67PY3Ug0fGCHY5TjhAE6S6" TargetMode="External"/><Relationship Id="rId3107" Type="http://schemas.openxmlformats.org/officeDocument/2006/relationships/hyperlink" Target="https://drive.google.com/drive/folders/11z7t-mEubSFZ7DoCbN3C_P_OAMoXokUv?usp=drive_link" TargetMode="External"/><Relationship Id="rId3314" Type="http://schemas.openxmlformats.org/officeDocument/2006/relationships/hyperlink" Target="https://docs.google.com/spreadsheets/d/1vIyV5nTnjhQgdc2a6SajM7dp2H4eL3Sf4K675HHeYoI/edit?gid=969927828" TargetMode="External"/><Relationship Id="rId3521" Type="http://schemas.openxmlformats.org/officeDocument/2006/relationships/hyperlink" Target="https://docs.google.com/spreadsheets/d/1KsICocQtcVRrQ5M_v-3MqZtMgmB7SiS44mbSZqPDm6o/edit?usp=sharing" TargetMode="External"/><Relationship Id="rId235" Type="http://schemas.openxmlformats.org/officeDocument/2006/relationships/hyperlink" Target="https://drive.google.com/drive/u/0/folders/1AMLm9S_VZ2FTvPANapXalmNYcmjDRsIQ" TargetMode="External"/><Relationship Id="rId442" Type="http://schemas.openxmlformats.org/officeDocument/2006/relationships/hyperlink" Target="https://docs.google.com/spreadsheets/d/1he6KxzPEPZaO8Qo5fnnVUrYtixpokKlG7UlOzjQ6988/edit?gid=1481340089" TargetMode="External"/><Relationship Id="rId1072" Type="http://schemas.openxmlformats.org/officeDocument/2006/relationships/hyperlink" Target="https://drive.google.com/drive/u/0/folders/1Vao6-zpmszCuJEdXBcsz_RHjQOTLjSaW" TargetMode="External"/><Relationship Id="rId2123" Type="http://schemas.openxmlformats.org/officeDocument/2006/relationships/hyperlink" Target="https://drive.google.com/drive/folders/1UAgSkr5KIgYgT7P_bi4AkwLtHBDIPzsk?usp=sharing" TargetMode="External"/><Relationship Id="rId2330" Type="http://schemas.openxmlformats.org/officeDocument/2006/relationships/hyperlink" Target="https://drive.google.com/drive/folders/1pLvTD48zs2k2_QQJV99Mt6Pcgq-OuwMd" TargetMode="External"/><Relationship Id="rId5279" Type="http://schemas.openxmlformats.org/officeDocument/2006/relationships/hyperlink" Target="https://docs.google.com/spreadsheets/d/1euYQp41NIB_2slpqUCv3Z1w09uwEDu-KfSVn_xAISmg/edit?gid=259282824" TargetMode="External"/><Relationship Id="rId5486" Type="http://schemas.openxmlformats.org/officeDocument/2006/relationships/hyperlink" Target="https://docs.google.com/spreadsheets/d/171f1tcAKPX1SHNcJh-oRcWL3Rt8oON56yqBV9EPDf14/edit?gid=0" TargetMode="External"/><Relationship Id="rId5693" Type="http://schemas.openxmlformats.org/officeDocument/2006/relationships/hyperlink" Target="https://drive.google.com/drive/folders/1MrLwLoVcVoW6Z2UcKuhFC7PCWzPthMyv" TargetMode="External"/><Relationship Id="rId302" Type="http://schemas.openxmlformats.org/officeDocument/2006/relationships/hyperlink" Target="https://docs.google.com/spreadsheets/d/1Gkqvkh-uV9bo_TAYYPphI4SL1SrZy71IfnGgrpXNWH8/edit?gid=1137451622" TargetMode="External"/><Relationship Id="rId4088" Type="http://schemas.openxmlformats.org/officeDocument/2006/relationships/hyperlink" Target="https://drive.google.com/drive/u/0/folders/1wWO41IiBQWDAZiE-Ozs4aZB5VfnsY8D2" TargetMode="External"/><Relationship Id="rId4295" Type="http://schemas.openxmlformats.org/officeDocument/2006/relationships/hyperlink" Target="https://drive.google.com/drive/folders/1DP908sv-KP6YTyFO9hTE4uLoVBPWyFYa" TargetMode="External"/><Relationship Id="rId5139" Type="http://schemas.openxmlformats.org/officeDocument/2006/relationships/hyperlink" Target="https://drive.google.com/drive/u/0/folders/1J_zIuw1nKFUDBgkHpFl3z8RkagEZ7f8f" TargetMode="External"/><Relationship Id="rId5346" Type="http://schemas.openxmlformats.org/officeDocument/2006/relationships/hyperlink" Target="https://docs.google.com/spreadsheets/d/1KdLUxhWn7-Q6DeRcy9gd36ucP-oJ4UTFeQVmcPt6sXg/edit?gid=0" TargetMode="External"/><Relationship Id="rId5553" Type="http://schemas.openxmlformats.org/officeDocument/2006/relationships/hyperlink" Target="https://docs.google.com/spreadsheets/d/1fwXMO7sVsX5UKli_NAdA3TZL8R_5X7LjGgmtEFI1LRk/edit?pli=1&amp;gid=1529868658" TargetMode="External"/><Relationship Id="rId1889" Type="http://schemas.openxmlformats.org/officeDocument/2006/relationships/hyperlink" Target="https://drive.google.com/drive/folders/1cMIgslMWPMViSXHqLRwymBc8YBA1dUQg?usp=sharing" TargetMode="External"/><Relationship Id="rId4155" Type="http://schemas.openxmlformats.org/officeDocument/2006/relationships/hyperlink" Target="https://docs.google.com/spreadsheets/d/1wba0DBny0rNygdGQv87KVHLyiIyQo9R25sj7ISlFN7k/edit" TargetMode="External"/><Relationship Id="rId4362" Type="http://schemas.openxmlformats.org/officeDocument/2006/relationships/hyperlink" Target="https://docs.google.com/spreadsheets/d/1v-VOk9jEoQ8q98sN0Eiy-f8odAhvkEb3FzMR_IA8nGM/edit?gid=1560921495" TargetMode="External"/><Relationship Id="rId5206" Type="http://schemas.openxmlformats.org/officeDocument/2006/relationships/hyperlink" Target="https://drive.google.com/drive/folders/1e8cKnHeHEW3Bib19-iOkVGXNOMvZIUQm" TargetMode="External"/><Relationship Id="rId5760" Type="http://schemas.openxmlformats.org/officeDocument/2006/relationships/hyperlink" Target="https://docs.google.com/spreadsheets/d/1fwXMO7sVsX5UKli_NAdA3TZL8R_5X7LjGgmtEFI1LRk/edit?pli=1&amp;gid=1513371664" TargetMode="External"/><Relationship Id="rId1749" Type="http://schemas.openxmlformats.org/officeDocument/2006/relationships/hyperlink" Target="https://drive.google.com/drive/folders/1eJEMHUTlUsBzOXDxDASYiP6W48FwpjEt" TargetMode="External"/><Relationship Id="rId1956" Type="http://schemas.openxmlformats.org/officeDocument/2006/relationships/hyperlink" Target="https://docs.google.com/spreadsheets/d/1fwXMO7sVsX5UKli_NAdA3TZL8R_5X7LjGgmtEFI1LRk/edit?pli=1&amp;gid=1893412148" TargetMode="External"/><Relationship Id="rId3171" Type="http://schemas.openxmlformats.org/officeDocument/2006/relationships/hyperlink" Target="https://docs.google.com/spreadsheets/d/1xvfgBHdySyJfYR7pIAs1ab2xZjGdGWlo/edit?gid=896267482" TargetMode="External"/><Relationship Id="rId4015" Type="http://schemas.openxmlformats.org/officeDocument/2006/relationships/hyperlink" Target="https://drive.google.com/drive/u/0/folders/1uClYwABHVVeWM7mhfKk_M440eTT4nBZ6" TargetMode="External"/><Relationship Id="rId5413" Type="http://schemas.openxmlformats.org/officeDocument/2006/relationships/hyperlink" Target="https://drive.google.com/drive/folders/1kVqYg4Eg_tpvBUloYTB7y3ybvlf2KnnZ" TargetMode="External"/><Relationship Id="rId5620" Type="http://schemas.openxmlformats.org/officeDocument/2006/relationships/hyperlink" Target="https://drive.google.com/drive/u/0/folders/19XvVzzlbfIA240eL81jRAmywxXn62yBS" TargetMode="External"/><Relationship Id="rId1609" Type="http://schemas.openxmlformats.org/officeDocument/2006/relationships/hyperlink" Target="https://docs.google.com/spreadsheets/d/1BOQfqkVFuxa4EAeIqikLNGVs0M3v_AGu998ko9SsEeo/edit?gid=67427" TargetMode="External"/><Relationship Id="rId1816" Type="http://schemas.openxmlformats.org/officeDocument/2006/relationships/hyperlink" Target="https://docs.google.com/spreadsheets/d/1Wf-xibkNBYTHTGTDoXy8ZpHMWWFWjZkQkN_h-PhYPsE/edit?gid=1593213333" TargetMode="External"/><Relationship Id="rId4222" Type="http://schemas.openxmlformats.org/officeDocument/2006/relationships/hyperlink" Target="https://docs.google.com/presentation/d/1CAC1TdMket-GnX_gU1isSCQ03ixxCbPw/edit?slide=id.gf2148db8b6_1_608" TargetMode="External"/><Relationship Id="rId3031" Type="http://schemas.openxmlformats.org/officeDocument/2006/relationships/hyperlink" Target="https://docs.google.com/spreadsheets/d/1araIWejcg2ho4Cg5omC68KUFFPIA9zku3QZcudN1FM0/edit?gid=2146481338" TargetMode="External"/><Relationship Id="rId3988" Type="http://schemas.openxmlformats.org/officeDocument/2006/relationships/hyperlink" Target="https://drive.google.com/drive/folders/16EQcXYHV8EvPwJp4gj5CsB4iIu5AAjUP" TargetMode="External"/><Relationship Id="rId6187" Type="http://schemas.openxmlformats.org/officeDocument/2006/relationships/hyperlink" Target="https://docs.google.com/spreadsheets/d/1he6KxzPEPZaO8Qo5fnnVUrYtixpokKlG7UlOzjQ6988/edit?gid=1481340089" TargetMode="External"/><Relationship Id="rId6394" Type="http://schemas.openxmlformats.org/officeDocument/2006/relationships/hyperlink" Target="https://docs.google.com/spreadsheets/d/1OMofijeoR53EWDc109ohXV434fe2c-PIscMTWB60wSg/edit?gid=826593807" TargetMode="External"/><Relationship Id="rId2797" Type="http://schemas.openxmlformats.org/officeDocument/2006/relationships/hyperlink" Target="https://drive.google.com/drive/u/0/folders/10HPdEzrPOtWI-8Dw0t23eBkJ_GcIv_yJ" TargetMode="External"/><Relationship Id="rId3848" Type="http://schemas.openxmlformats.org/officeDocument/2006/relationships/hyperlink" Target="https://drive.google.com/drive/u/0/folders/18qY-L72Mm7Uq9yfj_uVmGcY8-kFdHsrb" TargetMode="External"/><Relationship Id="rId6047" Type="http://schemas.openxmlformats.org/officeDocument/2006/relationships/hyperlink" Target="https://drive.google.com/drive/u/0/folders/1_nHysKW0QmmV3fZa4csrA5V2MSX1XHGf" TargetMode="External"/><Relationship Id="rId6254" Type="http://schemas.openxmlformats.org/officeDocument/2006/relationships/hyperlink" Target="https://docs.google.com/spreadsheets/d/1v-VOk9jEoQ8q98sN0Eiy-f8odAhvkEb3FzMR_IA8nGM/edit?gid=1560921495" TargetMode="External"/><Relationship Id="rId769" Type="http://schemas.openxmlformats.org/officeDocument/2006/relationships/hyperlink" Target="https://drive.google.com/drive/u/0/folders/1_lJ1wuFdSgwHiySKKDmM06PJVoa8KU-k" TargetMode="External"/><Relationship Id="rId976" Type="http://schemas.openxmlformats.org/officeDocument/2006/relationships/hyperlink" Target="https://docs.google.com/presentation/d/1Ch6aSG9l_uPuQOHEgACBpeBLoHPWOtCR/edit" TargetMode="External"/><Relationship Id="rId1399" Type="http://schemas.openxmlformats.org/officeDocument/2006/relationships/hyperlink" Target="https://docs.google.com/spreadsheets/d/1fwXMO7sVsX5UKli_NAdA3TZL8R_5X7LjGgmtEFI1LRk/edit?pli=1&amp;gid=1618826465" TargetMode="External"/><Relationship Id="rId2657" Type="http://schemas.openxmlformats.org/officeDocument/2006/relationships/hyperlink" Target="https://drive.google.com/drive/u/0/folders/1CXSWKoj4Ill9U1Nldhk57ojoQqcEeRzb" TargetMode="External"/><Relationship Id="rId5063" Type="http://schemas.openxmlformats.org/officeDocument/2006/relationships/hyperlink" Target="https://docs.google.com/presentation/d/13WoMcvyY6Z0tBhimirqEnJZBWi1g0H5D19fAlLLEz1s/edit?slide=id.p" TargetMode="External"/><Relationship Id="rId5270" Type="http://schemas.openxmlformats.org/officeDocument/2006/relationships/hyperlink" Target="https://drive.google.com/drive/u/0/folders/1ZEeDtMUkeCgSY-MKIQGdbVnfSir8W4hE" TargetMode="External"/><Relationship Id="rId6114" Type="http://schemas.openxmlformats.org/officeDocument/2006/relationships/hyperlink" Target="https://drive.google.com/drive/u/0/folders/1n4VHNVYWhw9bH5BndfUwuK-8Yn8JRe6F" TargetMode="External"/><Relationship Id="rId6321" Type="http://schemas.openxmlformats.org/officeDocument/2006/relationships/hyperlink" Target="https://drive.google.com/drive/u/0/folders/11oXH-rUfhCPmkgFOmrIgpUrcQVnfeIPvhttps:/drive.google.com/drive/u/0/folders/11oXH-rUfhCPmkgFOmrIgpUrcQVnfeIPv" TargetMode="External"/><Relationship Id="rId629" Type="http://schemas.openxmlformats.org/officeDocument/2006/relationships/hyperlink" Target="https://drive.google.com/drive/folders/1Cj1RmYc8Z2tXy7a3xGt4tM4rv7PTEjS-?usp=sharing" TargetMode="External"/><Relationship Id="rId1259" Type="http://schemas.openxmlformats.org/officeDocument/2006/relationships/hyperlink" Target="https://docs.google.com/spreadsheets/d/1JKsjegE0AxZ9KvFp_mFhi2B8SlQjg9pcqZB3S7RcRQI/edit?gid=0" TargetMode="External"/><Relationship Id="rId1466" Type="http://schemas.openxmlformats.org/officeDocument/2006/relationships/hyperlink" Target="https://drive.google.com/drive/u/0/folders/16Tcm_fsDc0iybZ6r3k9pBIIBt24UNxK9" TargetMode="External"/><Relationship Id="rId2864" Type="http://schemas.openxmlformats.org/officeDocument/2006/relationships/hyperlink" Target="https://docs.google.com/spreadsheets/d/1TAW5TsL9SK2bKbJ0VHYaLa5zDQcyzqOtizUIPehNQG8/edit?gid=49960798" TargetMode="External"/><Relationship Id="rId3708" Type="http://schemas.openxmlformats.org/officeDocument/2006/relationships/hyperlink" Target="https://docs.google.com/spreadsheets/d/1-_wFrwaaO5VMd8CufB70jfayokz4v8rIZYuFeYmDo2U/edit?gid=0" TargetMode="External"/><Relationship Id="rId3915" Type="http://schemas.openxmlformats.org/officeDocument/2006/relationships/hyperlink" Target="https://drive.google.com/drive/u/0/folders/1GiPr1PugkHZlDr-zx6a_8dIxvL0ky8PQ" TargetMode="External"/><Relationship Id="rId5130" Type="http://schemas.openxmlformats.org/officeDocument/2006/relationships/hyperlink" Target="https://drive.google.com/drive/folders/1QIEbgH2VWC_ofLN3OAVLkQV5VsymZzOl" TargetMode="External"/><Relationship Id="rId836" Type="http://schemas.openxmlformats.org/officeDocument/2006/relationships/hyperlink" Target="https://drive.google.com/drive/folders/1llwE3Eq-qkSXDB0sIAEzmaMGGcYfGKb8?usp=drive_link" TargetMode="External"/><Relationship Id="rId1119" Type="http://schemas.openxmlformats.org/officeDocument/2006/relationships/hyperlink" Target="https://docs.google.com/spreadsheets/d/1-rhwb-qAnttvBCA6MxE4a9qBNA26dADP5Kjywa11FsY/edit?usp=sharing" TargetMode="External"/><Relationship Id="rId1673" Type="http://schemas.openxmlformats.org/officeDocument/2006/relationships/hyperlink" Target="https://docs.google.com/spreadsheets/d/1WjxULznszAtU8nfW4Rizx-TT4dICtqIHF_vmV1M-o2A/edit?gid=0" TargetMode="External"/><Relationship Id="rId1880" Type="http://schemas.openxmlformats.org/officeDocument/2006/relationships/hyperlink" Target="https://drive.google.com/drive/u/0/folders/17L5p-H6oJ6ipDMQAIBqfZC7e5sN5_Q0A" TargetMode="External"/><Relationship Id="rId2517" Type="http://schemas.openxmlformats.org/officeDocument/2006/relationships/hyperlink" Target="https://docs.google.com/spreadsheets/d/1TTu9TBRjjBKf3qoHTz6WIku_gdZ5i08_8DF0CnC1wJ8/edit?gid=0" TargetMode="External"/><Relationship Id="rId2724" Type="http://schemas.openxmlformats.org/officeDocument/2006/relationships/hyperlink" Target="https://docs.google.com/spreadsheets/d/1aAsDWUGz9Tht60_gR-0gIzoF14erL0WlW2HzIVskdyA/edit?gid=1811258844" TargetMode="External"/><Relationship Id="rId2931" Type="http://schemas.openxmlformats.org/officeDocument/2006/relationships/hyperlink" Target="https://shopee.vn/m/HOMECREDIT-SPF" TargetMode="External"/><Relationship Id="rId903" Type="http://schemas.openxmlformats.org/officeDocument/2006/relationships/hyperlink" Target="https://docs.google.com/spreadsheets/d/1Gkqvkh-uV9bo_TAYYPphI4SL1SrZy71IfnGgrpXNWH8/edit?gid=826533442" TargetMode="External"/><Relationship Id="rId1326" Type="http://schemas.openxmlformats.org/officeDocument/2006/relationships/hyperlink" Target="https://drive.google.com/drive/folders/1FBHGWQvAoECkklWldEZg-Eaw0AdKCi2P?usp=sharing" TargetMode="External"/><Relationship Id="rId1533" Type="http://schemas.openxmlformats.org/officeDocument/2006/relationships/hyperlink" Target="https://drive.google.com/drive/folders/1Hu3bltyLQGQQHPt88lXegipleeZmBMmY" TargetMode="External"/><Relationship Id="rId1740" Type="http://schemas.openxmlformats.org/officeDocument/2006/relationships/hyperlink" Target="https://docs.google.com/spreadsheets/d/1xvfgBHdySyJfYR7pIAs1ab2xZjGdGWlo/edit?gid=1773673233" TargetMode="External"/><Relationship Id="rId4689" Type="http://schemas.openxmlformats.org/officeDocument/2006/relationships/hyperlink" Target="https://drive.google.com/drive/u/0/folders/1SPfIneqeMqJfOeU8eUsyOji8yoof1ipB" TargetMode="External"/><Relationship Id="rId4896" Type="http://schemas.openxmlformats.org/officeDocument/2006/relationships/hyperlink" Target="https://docs.google.com/spreadsheets/d/1Gkqvkh-uV9bo_TAYYPphI4SL1SrZy71IfnGgrpXNWH8/edit?gid=826533442" TargetMode="External"/><Relationship Id="rId5947" Type="http://schemas.openxmlformats.org/officeDocument/2006/relationships/hyperlink" Target="https://drive.google.com/drive/u/0/folders/1aMrQD9nknssEnyCee_LraJUdOuvyLERq" TargetMode="External"/><Relationship Id="rId32" Type="http://schemas.openxmlformats.org/officeDocument/2006/relationships/hyperlink" Target="https://docs.google.com/spreadsheets/d/1QJmKLWO5Y3ROjyrvVZ3xxZuiXiGD0XzWOBnH8422IgI/edit?usp=sharing" TargetMode="External"/><Relationship Id="rId1600" Type="http://schemas.openxmlformats.org/officeDocument/2006/relationships/hyperlink" Target="https://docs.google.com/spreadsheets/d/1Gkqvkh-uV9bo_TAYYPphI4SL1SrZy71IfnGgrpXNWH8/edit?gid=826533442" TargetMode="External"/><Relationship Id="rId3498" Type="http://schemas.openxmlformats.org/officeDocument/2006/relationships/hyperlink" Target="https://drive.google.com/drive/u/0/folders/1duB9mBEFif3sjCF9NXpQ0lTbpAHgk5Qr" TargetMode="External"/><Relationship Id="rId4549" Type="http://schemas.openxmlformats.org/officeDocument/2006/relationships/hyperlink" Target="https://drive.google.com/drive/u/0/folders/10ttxmuJs8zcdb0TR-Fiur68I7fwXp7xk" TargetMode="External"/><Relationship Id="rId4756" Type="http://schemas.openxmlformats.org/officeDocument/2006/relationships/hyperlink" Target="https://drive.google.com/file/d/1nLwAgH14IA9sNdTAYKe82UX8C4nAhtc2/view?usp=sharing" TargetMode="External"/><Relationship Id="rId4963" Type="http://schemas.openxmlformats.org/officeDocument/2006/relationships/hyperlink" Target="https://drive.google.com/drive/u/0/folders/1Z-zjgbL_e6UwrjEf2hNu_2zNDvwYpo7H" TargetMode="External"/><Relationship Id="rId5807" Type="http://schemas.openxmlformats.org/officeDocument/2006/relationships/hyperlink" Target="https://drive.google.com/drive/folders/15AWT-B4xutEJn7VBsoxmrgmkxLjX2cI_" TargetMode="External"/><Relationship Id="rId3358" Type="http://schemas.openxmlformats.org/officeDocument/2006/relationships/hyperlink" Target="https://docs.google.com/spreadsheets/d/1fwXMO7sVsX5UKli_NAdA3TZL8R_5X7LjGgmtEFI1LRk/edit?gid=2039697718" TargetMode="External"/><Relationship Id="rId3565" Type="http://schemas.openxmlformats.org/officeDocument/2006/relationships/hyperlink" Target="https://drive.google.com/drive/u/0/folders/1H8121IyrFY3f3XQ_wPPFGsiVMxnZU_qo" TargetMode="External"/><Relationship Id="rId3772" Type="http://schemas.openxmlformats.org/officeDocument/2006/relationships/hyperlink" Target="https://docs.google.com/spreadsheets/d/1p59_OCU0y33MmHtXsQ_rzx7VmwvFvdhvTuQDiR28r9g/edit?gid=0" TargetMode="External"/><Relationship Id="rId4409" Type="http://schemas.openxmlformats.org/officeDocument/2006/relationships/hyperlink" Target="https://docs.google.com/spreadsheets/d/1ISJZMXejQ5KPm9udklklGDj1ByPeYSfREf6U74Tgk7s/edit?userstoinvite=huyenanh.works%40gmail.com&amp;sharingaction=manageaccess&amp;role=writer&amp;gid=989130246" TargetMode="External"/><Relationship Id="rId4616" Type="http://schemas.openxmlformats.org/officeDocument/2006/relationships/hyperlink" Target="https://drive.google.com/drive/folders/195sTYoGYuk2hPcbp7UXXgcCKkIwSPwJD?usp=drive_link" TargetMode="External"/><Relationship Id="rId4823" Type="http://schemas.openxmlformats.org/officeDocument/2006/relationships/hyperlink" Target="https://docs.google.com/spreadsheets/d/1ISJZMXejQ5KPm9udklklGDj1ByPeYSfREf6U74Tgk7s/edit?gid=989130246" TargetMode="External"/><Relationship Id="rId279" Type="http://schemas.openxmlformats.org/officeDocument/2006/relationships/hyperlink" Target="https://drive.google.com/drive/u/0/folders/1s7wzJmZgbuTvd2v6ebCic-6xBg-S-TN4" TargetMode="External"/><Relationship Id="rId486" Type="http://schemas.openxmlformats.org/officeDocument/2006/relationships/hyperlink" Target="https://drive.google.com/drive/u/0/folders/17-ojOlvBC89IyXuJls7WSVNXasxkZINH" TargetMode="External"/><Relationship Id="rId693" Type="http://schemas.openxmlformats.org/officeDocument/2006/relationships/hyperlink" Target="https://drive.google.com/drive/folders/1LDkgnTuVYiPGqT-YchRga9a0sFNWgCVv" TargetMode="External"/><Relationship Id="rId2167" Type="http://schemas.openxmlformats.org/officeDocument/2006/relationships/hyperlink" Target="https://drive.google.com/drive/u/0/folders/13OQ-qPvwbS8PlV9HH_xeIUk9Yb8rSk5O" TargetMode="External"/><Relationship Id="rId2374" Type="http://schemas.openxmlformats.org/officeDocument/2006/relationships/hyperlink" Target="https://drive.google.com/drive/u/0/folders/1qWbguckDS6xH5fcBLuFX27uFSjPDzr_o" TargetMode="External"/><Relationship Id="rId2581" Type="http://schemas.openxmlformats.org/officeDocument/2006/relationships/hyperlink" Target="https://drive.google.com/drive/folders/1opNReQbwcKWtx6hr9IjJ198vqcxuCNcM?usp=sharing" TargetMode="External"/><Relationship Id="rId3218" Type="http://schemas.openxmlformats.org/officeDocument/2006/relationships/hyperlink" Target="https://docs.google.com/spreadsheets/d/1-EcoXATLQ5_Vul8QJfCf56fiKASkArV-s0mNdxeQQvA/edit?usp=sharing" TargetMode="External"/><Relationship Id="rId3425" Type="http://schemas.openxmlformats.org/officeDocument/2006/relationships/hyperlink" Target="https://docs.google.com/spreadsheets/d/1ESyqPEPbXYvsaRIUJsT9-M9l2vcFYhFA5frc-avxVh4/edit?usp=sharing" TargetMode="External"/><Relationship Id="rId3632" Type="http://schemas.openxmlformats.org/officeDocument/2006/relationships/hyperlink" Target="https://drive.google.com/drive/folders/1zDK0daYfzyQlx7uZmKnuVZ6iUW9zSZPb" TargetMode="External"/><Relationship Id="rId139" Type="http://schemas.openxmlformats.org/officeDocument/2006/relationships/hyperlink" Target="https://drive.google.com/drive/u/0/folders/1sU0Mblaf_nyThnOk5ueCkMDbjbDJESfW" TargetMode="External"/><Relationship Id="rId346" Type="http://schemas.openxmlformats.org/officeDocument/2006/relationships/hyperlink" Target="https://docs.google.com/spreadsheets/d/1KsICocQtcVRrQ5M_v-3MqZtMgmB7SiS44mbSZqPDm6o/edit?usp=sharing" TargetMode="External"/><Relationship Id="rId553" Type="http://schemas.openxmlformats.org/officeDocument/2006/relationships/hyperlink" Target="https://docs.google.com/spreadsheets/d/1SpTAZfPnhoulb5kemB5xnn_ZUdBowHUUux2uosNOuSk/edit?gid=1460264289" TargetMode="External"/><Relationship Id="rId760" Type="http://schemas.openxmlformats.org/officeDocument/2006/relationships/hyperlink" Target="https://drive.google.com/drive/folders/1SX9HkkWbHbCH9iDI3lLk8dMcEK86gLh-" TargetMode="External"/><Relationship Id="rId1183" Type="http://schemas.openxmlformats.org/officeDocument/2006/relationships/hyperlink" Target="https://drive.google.com/drive/u/0/folders/1MWaByvKiDDOEY4dQqahCo3VkO3rbpe68" TargetMode="External"/><Relationship Id="rId1390" Type="http://schemas.openxmlformats.org/officeDocument/2006/relationships/hyperlink" Target="https://docs.google.com/spreadsheets/d/1SrfOx8Xea0B61knnfpJGFl40avRJfU3RIVubTJwMf6g/edit?gid=1670951307" TargetMode="External"/><Relationship Id="rId2027" Type="http://schemas.openxmlformats.org/officeDocument/2006/relationships/hyperlink" Target="https://shopee.vn/m/HDSAISON-Food-SPF" TargetMode="External"/><Relationship Id="rId2234" Type="http://schemas.openxmlformats.org/officeDocument/2006/relationships/hyperlink" Target="https://docs.google.com/spreadsheets/d/1mgtcWFc_l26dxBFjhnaRBWq6jK_FOH-im_ZXtceObHs/edit?gid=0" TargetMode="External"/><Relationship Id="rId2441" Type="http://schemas.openxmlformats.org/officeDocument/2006/relationships/hyperlink" Target="https://docs.google.com/spreadsheets/d/1vIyV5nTnjhQgdc2a6SajM7dp2H4eL3Sf4K675HHeYoI/edit?gid=1579647152" TargetMode="External"/><Relationship Id="rId5597" Type="http://schemas.openxmlformats.org/officeDocument/2006/relationships/hyperlink" Target="https://docs.google.com/presentation/d/1TcBGD9T1yWINDUxFKw9UOhrLdVM4gMaq/edit?rtpof=true&amp;sd=true" TargetMode="External"/><Relationship Id="rId206" Type="http://schemas.openxmlformats.org/officeDocument/2006/relationships/hyperlink" Target="https://docs.google.com/spreadsheets/d/1vIyV5nTnjhQgdc2a6SajM7dp2H4eL3Sf4K675HHeYoI/edit?gid=37557742" TargetMode="External"/><Relationship Id="rId413" Type="http://schemas.openxmlformats.org/officeDocument/2006/relationships/hyperlink" Target="https://drive.google.com/drive/u/0/folders/1A-TdK23XSBfL1ke5U9Nvw7e0TUogoIJI" TargetMode="External"/><Relationship Id="rId1043" Type="http://schemas.openxmlformats.org/officeDocument/2006/relationships/hyperlink" Target="https://drive.google.com/drive/u/0/folders/15PLzPstiRPgd5VtVVjzvKz6c3QHqfBeI" TargetMode="External"/><Relationship Id="rId4199" Type="http://schemas.openxmlformats.org/officeDocument/2006/relationships/hyperlink" Target="https://drive.google.com/drive/folders/130_ON1vTGiBZ17WkDUnLg9mw4EaXB43q?usp=sharing" TargetMode="External"/><Relationship Id="rId620" Type="http://schemas.openxmlformats.org/officeDocument/2006/relationships/hyperlink" Target="https://drive.google.com/drive/u/0/folders/1Vao6-zpmszCuJEdXBcsz_RHjQOTLjSaW" TargetMode="External"/><Relationship Id="rId1250" Type="http://schemas.openxmlformats.org/officeDocument/2006/relationships/hyperlink" Target="https://docs.google.com/spreadsheets/d/1Wf-xibkNBYTHTGTDoXy8ZpHMWWFWjZkQkN_h-PhYPsE/edit?gid=1593213333" TargetMode="External"/><Relationship Id="rId2301" Type="http://schemas.openxmlformats.org/officeDocument/2006/relationships/hyperlink" Target="https://drive.google.com/drive/u/0/folders/14HpJVshcz2JnglSLIIQ5KYJDZfvOmjz3" TargetMode="External"/><Relationship Id="rId4059" Type="http://schemas.openxmlformats.org/officeDocument/2006/relationships/hyperlink" Target="https://drive.google.com/drive/u/0/folders/1iLY8ZL0C2DqPrawckeQ6bpszsFLmYb_k" TargetMode="External"/><Relationship Id="rId5457" Type="http://schemas.openxmlformats.org/officeDocument/2006/relationships/hyperlink" Target="https://docs.google.com/spreadsheets/d/1ctxVfSsmQf9QO_-RTbqGt6Bv14REbGZmI9whS6Rl-II/edit?gid=650148313" TargetMode="External"/><Relationship Id="rId5664" Type="http://schemas.openxmlformats.org/officeDocument/2006/relationships/hyperlink" Target="https://docs.google.com/spreadsheets/d/1RrCPSdWgWkTdzlodH_vrgbgG1_4bGslkmg7DepHtd-M/edit?gid=0" TargetMode="External"/><Relationship Id="rId5871" Type="http://schemas.openxmlformats.org/officeDocument/2006/relationships/hyperlink" Target="https://docs.google.com/spreadsheets/d/1RrCPSdWgWkTdzlodH_vrgbgG1_4bGslkmg7DepHtd-M/edit?gid=0" TargetMode="External"/><Relationship Id="rId1110" Type="http://schemas.openxmlformats.org/officeDocument/2006/relationships/hyperlink" Target="https://drive.google.com/drive/folders/1sWAcCecuDKeOKUbo-NYN1t0gIxchqtdJ" TargetMode="External"/><Relationship Id="rId4266" Type="http://schemas.openxmlformats.org/officeDocument/2006/relationships/hyperlink" Target="https://drive.google.com/drive/u/0/folders/1BbRTCafzYMk0WRyvES6lKUI1DgzNg6S4" TargetMode="External"/><Relationship Id="rId4473" Type="http://schemas.openxmlformats.org/officeDocument/2006/relationships/hyperlink" Target="https://docs.google.com/spreadsheets/d/1KdLUxhWn7-Q6DeRcy9gd36ucP-oJ4UTFeQVmcPt6sXg/edit?gid=0" TargetMode="External"/><Relationship Id="rId4680" Type="http://schemas.openxmlformats.org/officeDocument/2006/relationships/hyperlink" Target="https://shopeefood.vn/bo-suu-tap/ind-nutifood" TargetMode="External"/><Relationship Id="rId5317" Type="http://schemas.openxmlformats.org/officeDocument/2006/relationships/hyperlink" Target="https://drive.google.com/drive/u/0/folders/1vdSZenaPN9UqnUAByX2ruVHEIGP1pQGe" TargetMode="External"/><Relationship Id="rId5524" Type="http://schemas.openxmlformats.org/officeDocument/2006/relationships/hyperlink" Target="https://docs.google.com/spreadsheets/d/1he6KxzPEPZaO8Qo5fnnVUrYtixpokKlG7UlOzjQ6988/edit?gid=1481340089&amp;urp=gmail_link" TargetMode="External"/><Relationship Id="rId5731" Type="http://schemas.openxmlformats.org/officeDocument/2006/relationships/hyperlink" Target="https://drive.google.com/drive/u/0/folders/1yUFTXQSEI573OmciV6dpSFFNe3YbC3fx" TargetMode="External"/><Relationship Id="rId1927" Type="http://schemas.openxmlformats.org/officeDocument/2006/relationships/hyperlink" Target="https://drive.google.com/drive/folders/1wi7lfrlE1tmdO4uYgDTqav4sxAbkGCEZ" TargetMode="External"/><Relationship Id="rId3075" Type="http://schemas.openxmlformats.org/officeDocument/2006/relationships/hyperlink" Target="https://docs.google.com/spreadsheets/d/1araIWejcg2ho4Cg5omC68KUFFPIA9zku3QZcudN1FM0/edit?gid=1718452851" TargetMode="External"/><Relationship Id="rId3282" Type="http://schemas.openxmlformats.org/officeDocument/2006/relationships/hyperlink" Target="https://docs.google.com/spreadsheets/d/1OMofijeoR53EWDc109ohXV434fe2c-PIscMTWB60wSg/edit?gid=1463714887" TargetMode="External"/><Relationship Id="rId4126" Type="http://schemas.openxmlformats.org/officeDocument/2006/relationships/hyperlink" Target="https://drive.google.com/drive/u/0/folders/1luGCr7Hf4wk01KlyCW7A7LM2g1oFTqdO" TargetMode="External"/><Relationship Id="rId4333" Type="http://schemas.openxmlformats.org/officeDocument/2006/relationships/hyperlink" Target="https://docs.google.com/spreadsheets/d/1euYQp41NIB_2slpqUCv3Z1w09uwEDu-KfSVn_xAISmg/edit?gid=399569432" TargetMode="External"/><Relationship Id="rId4540" Type="http://schemas.openxmlformats.org/officeDocument/2006/relationships/hyperlink" Target="https://drive.google.com/drive/u/0/folders/1-5ZYuaddTSFPfrlbngQbNUsvjP2_RHfi" TargetMode="External"/><Relationship Id="rId2091" Type="http://schemas.openxmlformats.org/officeDocument/2006/relationships/hyperlink" Target="https://drive.google.com/drive/u/1/folders/1AMLm9S_VZ2FTvPANapXalmNYcmjDRsIQ" TargetMode="External"/><Relationship Id="rId3142" Type="http://schemas.openxmlformats.org/officeDocument/2006/relationships/hyperlink" Target="https://docs.google.com/spreadsheets/d/1mkusZaFg1j1O18MiiTdxoS6DawA-rfkl0pTBWeyKUVk/edit?usp=sharing" TargetMode="External"/><Relationship Id="rId4400" Type="http://schemas.openxmlformats.org/officeDocument/2006/relationships/hyperlink" Target="https://drive.google.com/drive/u/0/folders/12RqWmN_J22XvqfxqdhYVFWDkptyAC_NT" TargetMode="External"/><Relationship Id="rId6298" Type="http://schemas.openxmlformats.org/officeDocument/2006/relationships/hyperlink" Target="https://drive.google.com/drive/folders/1jrjtIO2E-6wVZzEzezvs7yZf2llo44t9" TargetMode="External"/><Relationship Id="rId270" Type="http://schemas.openxmlformats.org/officeDocument/2006/relationships/hyperlink" Target="https://docs.google.com/spreadsheets/d/1nkNgv-9PFR63RgqNLV-7IWkp9dfYmAw04Sl8P_4-8eg/edit?usp=sharing" TargetMode="External"/><Relationship Id="rId3002" Type="http://schemas.openxmlformats.org/officeDocument/2006/relationships/hyperlink" Target="https://urldefense.proofpoint.com/v2/url?u=https-3A__docs.google.com_spreadsheets_d_1Gkqvkh-2DuV9bo-5FTAYYPphI4SL1SrZy71IfnGgrpXNWH8_edit-3Fgid-3D826533442-23gid-3D826533442&amp;d=DwMFaQ&amp;c=R1GFtfTqKXCFH-lgEPXWwic6stQkW4U7uVq33mt-crw&amp;r=dd39ILRwHnLDnDhz0PnDV5maUoVwKA__DiOhwEh0zpU&amp;m=hA3cR6YHJ330SS5OGA-hyfPrfQh41DwHD_EOAHnGFEKmutZNMzY2haURLvmqjxG5&amp;s=DcuvKJnDpP2ot8n1Xzaq97cXya8_E5-a3NfIDeE0bvI&amp;e=" TargetMode="External"/><Relationship Id="rId6158" Type="http://schemas.openxmlformats.org/officeDocument/2006/relationships/hyperlink" Target="https://drive.google.com/drive/folders/1DP908sv-KP6YTyFO9hTE4uLoVBPWyFYa" TargetMode="External"/><Relationship Id="rId6365" Type="http://schemas.openxmlformats.org/officeDocument/2006/relationships/hyperlink" Target="https://docs.google.com/spreadsheets/d/14DcJSHDKSPKea-p5OWlFqasTc5zuw-J7hVN_NqjLD-k/edit?gid=805514562" TargetMode="External"/><Relationship Id="rId130" Type="http://schemas.openxmlformats.org/officeDocument/2006/relationships/hyperlink" Target="https://drive.google.com/drive/folders/1NTcAJOWs4O7wHSuJZo_aL8ekopKkYtLw" TargetMode="External"/><Relationship Id="rId3959" Type="http://schemas.openxmlformats.org/officeDocument/2006/relationships/hyperlink" Target="https://docs.google.com/spreadsheets/d/1xvfgBHdySyJfYR7pIAs1ab2xZjGdGWlo/edit?gid=1773673233" TargetMode="External"/><Relationship Id="rId5174" Type="http://schemas.openxmlformats.org/officeDocument/2006/relationships/hyperlink" Target="https://drive.google.com/drive/u/0/folders/1NoHORGz6-PXDjZqyfsXBU7w7-G16TkKR" TargetMode="External"/><Relationship Id="rId5381" Type="http://schemas.openxmlformats.org/officeDocument/2006/relationships/hyperlink" Target="https://drive.google.com/drive/u/0/folders/1nlnCLjlgzz53KFSuHqyYSqe5FOiHF0-K" TargetMode="External"/><Relationship Id="rId6018" Type="http://schemas.openxmlformats.org/officeDocument/2006/relationships/hyperlink" Target="https://docs.google.com/spreadsheets/d/1Gkqvkh-uV9bo_TAYYPphI4SL1SrZy71IfnGgrpXNWH8/edit?gid=1137451622" TargetMode="External"/><Relationship Id="rId6225" Type="http://schemas.openxmlformats.org/officeDocument/2006/relationships/hyperlink" Target="https://drive.google.com/drive/u/0/folders/1mRj_LkSZr4PNN_UhqMDDScRnvxm9UMQ1" TargetMode="External"/><Relationship Id="rId2768" Type="http://schemas.openxmlformats.org/officeDocument/2006/relationships/hyperlink" Target="https://docs.google.com/spreadsheets/d/1xsEviixVh1cinP-iUeRZUkT08nUuAClJ2ov-BedQSpw/edit?gid=887217737" TargetMode="External"/><Relationship Id="rId2975" Type="http://schemas.openxmlformats.org/officeDocument/2006/relationships/hyperlink" Target="https://docs.google.com/spreadsheets/d/1SrfOx8Xea0B61knnfpJGFl40avRJfU3RIVubTJwMf6g/edit?gid=477276523" TargetMode="External"/><Relationship Id="rId3819" Type="http://schemas.openxmlformats.org/officeDocument/2006/relationships/hyperlink" Target="https://docs.google.com/spreadsheets/d/1vIyV5nTnjhQgdc2a6SajM7dp2H4eL3Sf4K675HHeYoI/edit?gid=1579647152" TargetMode="External"/><Relationship Id="rId5034" Type="http://schemas.openxmlformats.org/officeDocument/2006/relationships/hyperlink" Target="https://docs.google.com/spreadsheets/d/1D2zkBdrdcVht5msRgDrZZ_TDfiRDlqXN/edit?gid=1462290969" TargetMode="External"/><Relationship Id="rId947" Type="http://schemas.openxmlformats.org/officeDocument/2006/relationships/hyperlink" Target="https://drive.google.com/drive/u/0/folders/16Tcm_fsDc0iybZ6r3k9pBIIBt24UNxK9" TargetMode="External"/><Relationship Id="rId1577" Type="http://schemas.openxmlformats.org/officeDocument/2006/relationships/hyperlink" Target="https://drive.google.com/drive/u/0/folders/1MWaByvKiDDOEY4dQqahCo3VkO3rbpe68" TargetMode="External"/><Relationship Id="rId1784" Type="http://schemas.openxmlformats.org/officeDocument/2006/relationships/hyperlink" Target="https://drive.google.com/drive/folders/12h1OSsAYeDfKm4sXGinoZIf-0lyTQH4q?usp=sharing" TargetMode="External"/><Relationship Id="rId1991" Type="http://schemas.openxmlformats.org/officeDocument/2006/relationships/hyperlink" Target="https://docs.google.com/spreadsheets/d/1txBfgGbCnuz4UnLBRzRx5SdxKNimwo4mW7O8mZk6lfE/edit?gid=0" TargetMode="External"/><Relationship Id="rId2628" Type="http://schemas.openxmlformats.org/officeDocument/2006/relationships/hyperlink" Target="https://docs.google.com/spreadsheets/d/1p59_OCU0y33MmHtXsQ_rzx7VmwvFvdhvTuQDiR28r9g/edit?gid=0" TargetMode="External"/><Relationship Id="rId2835" Type="http://schemas.openxmlformats.org/officeDocument/2006/relationships/hyperlink" Target="https://drive.google.com/drive/folders/1BaaRDLOcDVE-tev2avrEBESk4dG4vjsh" TargetMode="External"/><Relationship Id="rId4190" Type="http://schemas.openxmlformats.org/officeDocument/2006/relationships/hyperlink" Target="https://docs.google.com/spreadsheets/d/1SrfOx8Xea0B61knnfpJGFl40avRJfU3RIVubTJwMf6g/edit?gid=477276523" TargetMode="External"/><Relationship Id="rId5241" Type="http://schemas.openxmlformats.org/officeDocument/2006/relationships/hyperlink" Target="https://drive.google.com/drive/folders/1L9ou4-FR6UrcqCZBL7uZIkmIePqqEkJ1" TargetMode="External"/><Relationship Id="rId76" Type="http://schemas.openxmlformats.org/officeDocument/2006/relationships/hyperlink" Target="https://drive.google.com/drive/u/0/folders/1BiVGQVutOqy9oMz77UE7adJK36hX2ArT" TargetMode="External"/><Relationship Id="rId807" Type="http://schemas.openxmlformats.org/officeDocument/2006/relationships/hyperlink" Target="https://drive.google.com/drive/folders/1xdzCF3akKw2agUIKkjQnBkVrg0tt4BQl" TargetMode="External"/><Relationship Id="rId1437" Type="http://schemas.openxmlformats.org/officeDocument/2006/relationships/hyperlink" Target="https://drive.google.com/drive/folders/1Ogo2qaCUTOi7yI4RJfaXmGP9ayy5QG2F?usp=sharing" TargetMode="External"/><Relationship Id="rId1644" Type="http://schemas.openxmlformats.org/officeDocument/2006/relationships/hyperlink" Target="https://drive.google.com/drive/folders/1E2l5RYNJ8evZh9JW3nBZRR4F-A0m8naY" TargetMode="External"/><Relationship Id="rId1851" Type="http://schemas.openxmlformats.org/officeDocument/2006/relationships/hyperlink" Target="https://docs.google.com/spreadsheets/d/10YyGpQz0D_L8HZ70peC4yV0VJk51JcwPEPqW-yxPFNs/edit?gid=910411518" TargetMode="External"/><Relationship Id="rId2902" Type="http://schemas.openxmlformats.org/officeDocument/2006/relationships/hyperlink" Target="https://docs.google.com/spreadsheets/d/1wba0DBny0rNygdGQv87KVHLyiIyQo9R25sj7ISlFN7k/edit" TargetMode="External"/><Relationship Id="rId4050" Type="http://schemas.openxmlformats.org/officeDocument/2006/relationships/hyperlink" Target="https://drive.google.com/drive/folders/1VhNE93hIx_9f9lRmmCm3AUg4N9zdA4MF" TargetMode="External"/><Relationship Id="rId5101" Type="http://schemas.openxmlformats.org/officeDocument/2006/relationships/hyperlink" Target="https://drive.google.com/drive/u/0/folders/1yr0YIAjiS_gGlrY5F0wXPKmptebEK331" TargetMode="External"/><Relationship Id="rId1504" Type="http://schemas.openxmlformats.org/officeDocument/2006/relationships/hyperlink" Target="https://docs.google.com/spreadsheets/d/1El-orAT9EuVJPtaoYzScCnYCLowU-2QJpN79iFzLTLU/edit?usp=sharing" TargetMode="External"/><Relationship Id="rId1711" Type="http://schemas.openxmlformats.org/officeDocument/2006/relationships/hyperlink" Target="https://drive.google.com/drive/u/0/folders/16BgcQc1pzYNkl3aIlC-OZoEhbxpM4n6S" TargetMode="External"/><Relationship Id="rId4867" Type="http://schemas.openxmlformats.org/officeDocument/2006/relationships/hyperlink" Target="https://drive.google.com/drive/folders/1t4Shu17EpTneJ9d5frWFcY-U-cT76LXq" TargetMode="External"/><Relationship Id="rId3469" Type="http://schemas.openxmlformats.org/officeDocument/2006/relationships/hyperlink" Target="https://docs.google.com/spreadsheets/d/1zzqYvvWOmFezWmSyZZ604ZBGPSjpOVndGn-otMH5XS4/edit?gid=0" TargetMode="External"/><Relationship Id="rId3676" Type="http://schemas.openxmlformats.org/officeDocument/2006/relationships/hyperlink" Target="https://docs.google.com/spreadsheets/d/1OMofijeoR53EWDc109ohXV434fe2c-PIscMTWB60wSg/edit?gid=1608466921" TargetMode="External"/><Relationship Id="rId5918" Type="http://schemas.openxmlformats.org/officeDocument/2006/relationships/hyperlink" Target="https://drive.google.com/drive/folders/15vQMNKMaMR8nso35AO3BaQCEkFaGe0a0?usp=drive_link" TargetMode="External"/><Relationship Id="rId6082" Type="http://schemas.openxmlformats.org/officeDocument/2006/relationships/hyperlink" Target="https://docs.google.com/spreadsheets/d/1OMofijeoR53EWDc109ohXV434fe2c-PIscMTWB60wSg/edit?gid=1608466921" TargetMode="External"/><Relationship Id="rId597" Type="http://schemas.openxmlformats.org/officeDocument/2006/relationships/hyperlink" Target="https://drive.google.com/drive/folders/14GroJ2OHRH-rW1OO5W_EWbOZDBBWmA0Y?usp=drive_link" TargetMode="External"/><Relationship Id="rId2278" Type="http://schemas.openxmlformats.org/officeDocument/2006/relationships/hyperlink" Target="https://docs.google.com/spreadsheets/d/1JKsjegE0AxZ9KvFp_mFhi2B8SlQjg9pcqZB3S7RcRQI/edit?gid=0" TargetMode="External"/><Relationship Id="rId2485" Type="http://schemas.openxmlformats.org/officeDocument/2006/relationships/hyperlink" Target="https://docs.google.com/spreadsheets/d/1v-VOk9jEoQ8q98sN0Eiy-f8odAhvkEb3FzMR_IA8nGM/edit?gid=1560921495" TargetMode="External"/><Relationship Id="rId3329" Type="http://schemas.openxmlformats.org/officeDocument/2006/relationships/hyperlink" Target="https://drive.google.com/drive/u/0/folders/1-4da35s_MLdSXfIYxtc45drH7mXg6sxI" TargetMode="External"/><Relationship Id="rId3883" Type="http://schemas.openxmlformats.org/officeDocument/2006/relationships/hyperlink" Target="https://drive.google.com/drive/folders/1ZRCt12kAohiMkkcGEd8e6kC6T_Z7LGRd?usp=drive_link" TargetMode="External"/><Relationship Id="rId4727" Type="http://schemas.openxmlformats.org/officeDocument/2006/relationships/hyperlink" Target="https://drive.google.com/file/d/1HoHfNbgHs2JAzjOmM3pMSdIjhjgVTT4c/view?usp=sharing" TargetMode="External"/><Relationship Id="rId4934" Type="http://schemas.openxmlformats.org/officeDocument/2006/relationships/hyperlink" Target="https://docs.google.com/spreadsheets/d/1NxQ48JlUoxB23w9AdKWtRZHk6opfiw9XF7eUjkZtBbQ/edit?gid=1593387705" TargetMode="External"/><Relationship Id="rId457" Type="http://schemas.openxmlformats.org/officeDocument/2006/relationships/hyperlink" Target="https://docs.google.com/spreadsheets/d/1MJASlDC1YeX6sgEtzykzTSpTN1Q3FS6_/edit?gid=140450245" TargetMode="External"/><Relationship Id="rId1087" Type="http://schemas.openxmlformats.org/officeDocument/2006/relationships/hyperlink" Target="https://drive.google.com/drive/folders/1cJ7htzxBzLM1C5os-zdTDp30nlp78lmv?usp=sharing" TargetMode="External"/><Relationship Id="rId1294" Type="http://schemas.openxmlformats.org/officeDocument/2006/relationships/hyperlink" Target="https://docs.google.com/spreadsheets/d/1im514VU8g98vDeW7ErbOofvlLwrcJS2MzU8Nr5-3FXo/edit?usp=sharing" TargetMode="External"/><Relationship Id="rId2138" Type="http://schemas.openxmlformats.org/officeDocument/2006/relationships/hyperlink" Target="https://docs.google.com/spreadsheets/d/1xvfgBHdySyJfYR7pIAs1ab2xZjGdGWlo/edit?gid=1773673233" TargetMode="External"/><Relationship Id="rId2692" Type="http://schemas.openxmlformats.org/officeDocument/2006/relationships/hyperlink" Target="https://docs.google.com/spreadsheets/d/1vIyV5nTnjhQgdc2a6SajM7dp2H4eL3Sf4K675HHeYoI/edit?gid=969927828" TargetMode="External"/><Relationship Id="rId3536" Type="http://schemas.openxmlformats.org/officeDocument/2006/relationships/hyperlink" Target="https://docs.google.com/spreadsheets/d/1araIWejcg2ho4Cg5omC68KUFFPIA9zku3QZcudN1FM0/edit?gid=1649206201" TargetMode="External"/><Relationship Id="rId3743" Type="http://schemas.openxmlformats.org/officeDocument/2006/relationships/hyperlink" Target="https://drive.google.com/drive/u/0/folders/1Nxiza5ElLzyLhVHIX4KFWPPxCY5ZTTGS" TargetMode="External"/><Relationship Id="rId3950" Type="http://schemas.openxmlformats.org/officeDocument/2006/relationships/hyperlink" Target="https://docs.google.com/presentation/d/1d-bM3tLsTGf2IAILpHxXa9IsU5O26pJw/edit?slide=id.gf2148db8b6_1_608" TargetMode="External"/><Relationship Id="rId664" Type="http://schemas.openxmlformats.org/officeDocument/2006/relationships/hyperlink" Target="https://drive.google.com/drive/folders/16TmW-B1Ia1RK2GrkYxjq7-etWAwDFwGA" TargetMode="External"/><Relationship Id="rId871" Type="http://schemas.openxmlformats.org/officeDocument/2006/relationships/hyperlink" Target="https://drive.google.com/drive/u/0/folders/1uyDvmMdQwGxmm99Bn2ixr9sswJyisGDt" TargetMode="External"/><Relationship Id="rId2345" Type="http://schemas.openxmlformats.org/officeDocument/2006/relationships/hyperlink" Target="https://drive.google.com/drive/u/0/folders/1rlts8p_VrXWcQ_oHWXLjA_yA3LxSinS9" TargetMode="External"/><Relationship Id="rId2552" Type="http://schemas.openxmlformats.org/officeDocument/2006/relationships/hyperlink" Target="https://docs.google.com/spreadsheets/d/11X2BUDBjbo7I_35KaW8VVhRQQdT9UR-n3DiWSDokCXk/edit" TargetMode="External"/><Relationship Id="rId3603" Type="http://schemas.openxmlformats.org/officeDocument/2006/relationships/hyperlink" Target="https://docs.google.com/spreadsheets/d/1Nc1qsrT9oRPKHOVXMr2fokFCXoJMX1Ik-qeVmTasGfA/edit?usp=sharing" TargetMode="External"/><Relationship Id="rId3810" Type="http://schemas.openxmlformats.org/officeDocument/2006/relationships/hyperlink" Target="https://drive.google.com/drive/u/0/folders/11b6ceWALi62eAIOg5XpTu6Ov7RXJxjxL" TargetMode="External"/><Relationship Id="rId317" Type="http://schemas.openxmlformats.org/officeDocument/2006/relationships/hyperlink" Target="https://shopee.vn/LiveTetSieuThuGian_1201" TargetMode="External"/><Relationship Id="rId524" Type="http://schemas.openxmlformats.org/officeDocument/2006/relationships/hyperlink" Target="https://drive.google.com/drive/folders/16UpyHGxXURkILMQg5ScNt__C-NcPrqO3?usp=drive_link" TargetMode="External"/><Relationship Id="rId731" Type="http://schemas.openxmlformats.org/officeDocument/2006/relationships/hyperlink" Target="https://docs.google.com/spreadsheets/d/1EHvCR-vv-ebBktg1xCrkRTTK6JJa8patL_9iyugb0co/edit?usp=sharing" TargetMode="External"/><Relationship Id="rId1154" Type="http://schemas.openxmlformats.org/officeDocument/2006/relationships/hyperlink" Target="https://docs.google.com/spreadsheets/d/1KmfXaYNxTvOqlFm0awngGgwSbAkphKf3/edit" TargetMode="External"/><Relationship Id="rId1361" Type="http://schemas.openxmlformats.org/officeDocument/2006/relationships/hyperlink" Target="https://docs.google.com/spreadsheets/d/10YyGpQz0D_L8HZ70peC4yV0VJk51JcwPEPqW-yxPFNs/edit?gid=0" TargetMode="External"/><Relationship Id="rId2205" Type="http://schemas.openxmlformats.org/officeDocument/2006/relationships/hyperlink" Target="https://drive.google.com/drive/u/0/folders/1cFsJP7nXHnV68Uz5oBj-A2eS8EMTNMCO" TargetMode="External"/><Relationship Id="rId2412" Type="http://schemas.openxmlformats.org/officeDocument/2006/relationships/hyperlink" Target="https://drive.google.com/drive/folders/1hCISI4dGXVN_EuNcOEhq1CMBp7zR-k1c" TargetMode="External"/><Relationship Id="rId5568" Type="http://schemas.openxmlformats.org/officeDocument/2006/relationships/hyperlink" Target="https://drive.google.com/drive/folders/14UehyBYIEcAVp6c9piF7nyz0ijBMtRfZ?usp=drive_link" TargetMode="External"/><Relationship Id="rId5775" Type="http://schemas.openxmlformats.org/officeDocument/2006/relationships/hyperlink" Target="https://docs.google.com/spreadsheets/d/1v-VOk9jEoQ8q98sN0Eiy-f8odAhvkEb3FzMR_IA8nGM/edit?gid=1560921495" TargetMode="External"/><Relationship Id="rId5982" Type="http://schemas.openxmlformats.org/officeDocument/2006/relationships/hyperlink" Target="https://docs.google.com/spreadsheets/d/1wba0DBny0rNygdGQv87KVHLyiIyQo9R25sj7ISlFN7k/edit" TargetMode="External"/><Relationship Id="rId1014" Type="http://schemas.openxmlformats.org/officeDocument/2006/relationships/hyperlink" Target="https://shopee.vn/m/HDSAISON-Mart-SPF" TargetMode="External"/><Relationship Id="rId1221" Type="http://schemas.openxmlformats.org/officeDocument/2006/relationships/hyperlink" Target="https://docs.google.com/spreadsheets/d/1wba0DBny0rNygdGQv87KVHLyiIyQo9R25sj7ISlFN7k/edit" TargetMode="External"/><Relationship Id="rId4377" Type="http://schemas.openxmlformats.org/officeDocument/2006/relationships/hyperlink" Target="https://drive.google.com/drive/folders/1Um09-_trq0Y3rzzwUcFD7CjJ5JGqRH9c" TargetMode="External"/><Relationship Id="rId4584" Type="http://schemas.openxmlformats.org/officeDocument/2006/relationships/hyperlink" Target="https://docs.google.com/spreadsheets/d/1fwXMO7sVsX5UKli_NAdA3TZL8R_5X7LjGgmtEFI1LRk/edit?gid=1038086124" TargetMode="External"/><Relationship Id="rId4791" Type="http://schemas.openxmlformats.org/officeDocument/2006/relationships/hyperlink" Target="https://docs.google.com/spreadsheets/d/1OMofijeoR53EWDc109ohXV434fe2c-PIscMTWB60wSg/edit?gid=1463714887" TargetMode="External"/><Relationship Id="rId5428" Type="http://schemas.openxmlformats.org/officeDocument/2006/relationships/hyperlink" Target="https://docs.google.com/spreadsheets/d/1D2zkBdrdcVht5msRgDrZZ_TDfiRDlqXN/edit?gid=1462290969" TargetMode="External"/><Relationship Id="rId5635" Type="http://schemas.openxmlformats.org/officeDocument/2006/relationships/hyperlink" Target="https://docs.google.com/spreadsheets/d/1KmfXaYNxTvOqlFm0awngGgwSbAkphKf3/edit" TargetMode="External"/><Relationship Id="rId5842" Type="http://schemas.openxmlformats.org/officeDocument/2006/relationships/hyperlink" Target="https://drive.google.com/drive/u/0/folders/1td4S4cMBMsJBsgmeFEjBxG2Vdve9Bb-j" TargetMode="External"/><Relationship Id="rId3186" Type="http://schemas.openxmlformats.org/officeDocument/2006/relationships/hyperlink" Target="https://drive.google.com/drive/u/0/folders/1Y1KYB8eRQH-U-JUjUR5JxVwSxp1oim0u" TargetMode="External"/><Relationship Id="rId3393" Type="http://schemas.openxmlformats.org/officeDocument/2006/relationships/hyperlink" Target="https://drive.google.com/drive/u/0/folders/1_hlyra41JcLY2LW_oYWlMFxPbgKZNurC" TargetMode="External"/><Relationship Id="rId4237" Type="http://schemas.openxmlformats.org/officeDocument/2006/relationships/hyperlink" Target="https://docs.google.com/spreadsheets/d/1-vwhQd6LlryTsONeQxcGhIllCjnf-5Cd/edit?gid=1033238192&amp;urp=gmail_link" TargetMode="External"/><Relationship Id="rId4444" Type="http://schemas.openxmlformats.org/officeDocument/2006/relationships/hyperlink" Target="https://docs.google.com/spreadsheets/d/1vIyV5nTnjhQgdc2a6SajM7dp2H4eL3Sf4K675HHeYoI/edit?gid=1579647152" TargetMode="External"/><Relationship Id="rId4651" Type="http://schemas.openxmlformats.org/officeDocument/2006/relationships/hyperlink" Target="https://docs.google.com/spreadsheets/d/1fwXMO7sVsX5UKli_NAdA3TZL8R_5X7LjGgmtEFI1LRk/edit?gid=1038086124" TargetMode="External"/><Relationship Id="rId3046" Type="http://schemas.openxmlformats.org/officeDocument/2006/relationships/hyperlink" Target="https://drive.google.com/drive/u/0/folders/19U_ZhM-gf36JZW8DSMNKSsWdpj9BygdQ" TargetMode="External"/><Relationship Id="rId3253" Type="http://schemas.openxmlformats.org/officeDocument/2006/relationships/hyperlink" Target="https://docs.google.com/spreadsheets/d/1he6KxzPEPZaO8Qo5fnnVUrYtixpokKlG7UlOzjQ6988/edit?gid=1481340089" TargetMode="External"/><Relationship Id="rId3460" Type="http://schemas.openxmlformats.org/officeDocument/2006/relationships/hyperlink" Target="https://docs.google.com/spreadsheets/d/1he6KxzPEPZaO8Qo5fnnVUrYtixpokKlG7UlOzjQ6988/edit?gid=1481340089" TargetMode="External"/><Relationship Id="rId4304" Type="http://schemas.openxmlformats.org/officeDocument/2006/relationships/hyperlink" Target="https://shopee.vn/m/NCB-SPF" TargetMode="External"/><Relationship Id="rId5702" Type="http://schemas.openxmlformats.org/officeDocument/2006/relationships/hyperlink" Target="https://docs.google.com/spreadsheets/d/1OMofijeoR53EWDc109ohXV434fe2c-PIscMTWB60wSg/edit?gid=826593807" TargetMode="External"/><Relationship Id="rId174" Type="http://schemas.openxmlformats.org/officeDocument/2006/relationships/hyperlink" Target="https://drive.google.com/drive/folders/1lT7pMm-IQdVZLCxgiZ_fEvmoUOGH3Y6W" TargetMode="External"/><Relationship Id="rId381" Type="http://schemas.openxmlformats.org/officeDocument/2006/relationships/hyperlink" Target="https://drive.google.com/drive/u/0/folders/1nbcUhQaCrsP2F_l5V_fZ_DUXOXFGnegb" TargetMode="External"/><Relationship Id="rId2062" Type="http://schemas.openxmlformats.org/officeDocument/2006/relationships/hyperlink" Target="https://drive.google.com/drive/folders/1CX7wJofV_fujHf9MlQIhE20r2M9boI_j" TargetMode="External"/><Relationship Id="rId3113" Type="http://schemas.openxmlformats.org/officeDocument/2006/relationships/hyperlink" Target="https://docs.google.com/spreadsheets/d/1araIWejcg2ho4Cg5omC68KUFFPIA9zku3QZcudN1FM0/edit?gid=505211701" TargetMode="External"/><Relationship Id="rId4511" Type="http://schemas.openxmlformats.org/officeDocument/2006/relationships/hyperlink" Target="https://docs.google.com/spreadsheets/d/1s8D-PPVf-4iH2AXNN6x4ECkKABbUyNrMGFnwf30cyLs/edit?gid=1513785312" TargetMode="External"/><Relationship Id="rId6269" Type="http://schemas.openxmlformats.org/officeDocument/2006/relationships/hyperlink" Target="https://docs.google.com/spreadsheets/d/1s8D-PPVf-4iH2AXNN6x4ECkKABbUyNrMGFnwf30cyLs/edit?gid=1513785312" TargetMode="External"/><Relationship Id="rId241" Type="http://schemas.openxmlformats.org/officeDocument/2006/relationships/hyperlink" Target="https://drive.google.com/drive/folders/12h1OSsAYeDfKm4sXGinoZIf-0lyTQH4q?usp=sharing" TargetMode="External"/><Relationship Id="rId3320" Type="http://schemas.openxmlformats.org/officeDocument/2006/relationships/hyperlink" Target="https://drive.google.com/drive/u/0/folders/1k90LbSpaiEAqXni5KItlox1Pc7-2u-RS" TargetMode="External"/><Relationship Id="rId5078" Type="http://schemas.openxmlformats.org/officeDocument/2006/relationships/hyperlink" Target="https://drive.google.com/drive/folders/1UAgSkr5KIgYgT7P_bi4AkwLtHBDIPzsk?usp=sharing" TargetMode="External"/><Relationship Id="rId2879" Type="http://schemas.openxmlformats.org/officeDocument/2006/relationships/hyperlink" Target="https://drive.google.com/drive/folders/1hCISI4dGXVN_EuNcOEhq1CMBp7zR-k1c" TargetMode="External"/><Relationship Id="rId5285" Type="http://schemas.openxmlformats.org/officeDocument/2006/relationships/hyperlink" Target="https://docs.google.com/spreadsheets/d/1PsPPM1ZVSBX9H3GH8BRlT3A0rCbjk2ebzwckfgpAxIg/edit?usp=sharing" TargetMode="External"/><Relationship Id="rId5492" Type="http://schemas.openxmlformats.org/officeDocument/2006/relationships/hyperlink" Target="https://drive.google.com/drive/folders/1BBJUq6acPQkkS4nHLA66Vr7RLSDOu9EB?usp=sharing" TargetMode="External"/><Relationship Id="rId6129" Type="http://schemas.openxmlformats.org/officeDocument/2006/relationships/hyperlink" Target="https://docs.google.com/spreadsheets/d/1araIWejcg2ho4Cg5omC68KUFFPIA9zku3QZcudN1FM0/edit?gid=2146481338" TargetMode="External"/><Relationship Id="rId6336" Type="http://schemas.openxmlformats.org/officeDocument/2006/relationships/hyperlink" Target="https://drive.google.com/drive/folders/157DsZtW5TYOR4epk9Q9d3XWZOce7z_nw" TargetMode="External"/><Relationship Id="rId101" Type="http://schemas.openxmlformats.org/officeDocument/2006/relationships/hyperlink" Target="https://docs.google.com/spreadsheets/d/1SpTAZfPnhoulb5kemB5xnn_ZUdBowHUUux2uosNOuSk/edit?gid=1460264289" TargetMode="External"/><Relationship Id="rId1688" Type="http://schemas.openxmlformats.org/officeDocument/2006/relationships/hyperlink" Target="https://docs.google.com/spreadsheets/d/1p59_OCU0y33MmHtXsQ_rzx7VmwvFvdhvTuQDiR28r9g/edit?gid=0" TargetMode="External"/><Relationship Id="rId1895" Type="http://schemas.openxmlformats.org/officeDocument/2006/relationships/hyperlink" Target="https://drive.google.com/file/d/1y4jDAxd426Sqpy1hc_PoA2ljXjkGCObg/view?usp=sharing" TargetMode="External"/><Relationship Id="rId2739" Type="http://schemas.openxmlformats.org/officeDocument/2006/relationships/hyperlink" Target="https://docs.google.com/spreadsheets/d/1NP59lUoneJS9Xyh5r9nBrmSZPDyjFcEx-IWo8bPgTPY/edit?gid=684491186" TargetMode="External"/><Relationship Id="rId2946" Type="http://schemas.openxmlformats.org/officeDocument/2006/relationships/hyperlink" Target="https://drive.google.com/drive/folders/13WqeGYj3r7JC_tnpxxIhJ5iTi_K8uium?usp=drive_link" TargetMode="External"/><Relationship Id="rId4094" Type="http://schemas.openxmlformats.org/officeDocument/2006/relationships/hyperlink" Target="https://shopeefood.vn/bo-suu-tap/a-maycha-60" TargetMode="External"/><Relationship Id="rId5145" Type="http://schemas.openxmlformats.org/officeDocument/2006/relationships/hyperlink" Target="https://docs.google.com/spreadsheets/d/1HKfoMfmwHoV2GmaxJ9o24CmrZaDShdvn_OuH-9c_YeM/edit" TargetMode="External"/><Relationship Id="rId5352" Type="http://schemas.openxmlformats.org/officeDocument/2006/relationships/hyperlink" Target="https://docs.google.com/spreadsheets/d/1NP59lUoneJS9Xyh5r9nBrmSZPDyjFcEx-IWo8bPgTPY/edit?gid=87874303" TargetMode="External"/><Relationship Id="rId6403" Type="http://schemas.openxmlformats.org/officeDocument/2006/relationships/hyperlink" Target="https://docs.google.com/spreadsheets/d/1aJCEBkz0W7RO1jbZtQxVGaEfNhxJv4c6rTyF20VK6c8/edit?gid=1877503813" TargetMode="External"/><Relationship Id="rId918" Type="http://schemas.openxmlformats.org/officeDocument/2006/relationships/hyperlink" Target="https://drive.google.com/drive/folders/16TmW-B1Ia1RK2GrkYxjq7-etWAwDFwGA" TargetMode="External"/><Relationship Id="rId1548" Type="http://schemas.openxmlformats.org/officeDocument/2006/relationships/hyperlink" Target="https://drive.google.com/drive/u/0/folders/1jT9FUtYlcTXs60n9oMMiodfEAWaOP6hW" TargetMode="External"/><Relationship Id="rId1755" Type="http://schemas.openxmlformats.org/officeDocument/2006/relationships/hyperlink" Target="https://drive.google.com/drive/folders/16TmW-B1Ia1RK2GrkYxjq7-etWAwDFwGA" TargetMode="External"/><Relationship Id="rId4161" Type="http://schemas.openxmlformats.org/officeDocument/2006/relationships/hyperlink" Target="https://docs.google.com/spreadsheets/d/1xsEviixVh1cinP-iUeRZUkT08nUuAClJ2ov-BedQSpw/edit?gid=887217737" TargetMode="External"/><Relationship Id="rId5005" Type="http://schemas.openxmlformats.org/officeDocument/2006/relationships/hyperlink" Target="https://docs.google.com/spreadsheets/d/1z730nsirI47U5k6Aco0QGgArV6bTIK7EbQoiBTw1H2I/edit?usp=sharing" TargetMode="External"/><Relationship Id="rId5212" Type="http://schemas.openxmlformats.org/officeDocument/2006/relationships/hyperlink" Target="https://docs.google.com/spreadsheets/d/1wba0DBny0rNygdGQv87KVHLyiIyQo9R25sj7ISlFN7k/edit" TargetMode="External"/><Relationship Id="rId1408" Type="http://schemas.openxmlformats.org/officeDocument/2006/relationships/hyperlink" Target="https://docs.google.com/spreadsheets/d/1p59_OCU0y33MmHtXsQ_rzx7VmwvFvdhvTuQDiR28r9g/edit?gid=0" TargetMode="External"/><Relationship Id="rId1962" Type="http://schemas.openxmlformats.org/officeDocument/2006/relationships/hyperlink" Target="https://docs.google.com/spreadsheets/d/1fwXMO7sVsX5UKli_NAdA3TZL8R_5X7LjGgmtEFI1LRk/edit?pli=1&amp;gid=719112331" TargetMode="External"/><Relationship Id="rId2806" Type="http://schemas.openxmlformats.org/officeDocument/2006/relationships/hyperlink" Target="https://drive.google.com/drive/u/0/folders/1dMRvpTeugi8BmY9Oqx8rijkXGZ8_ysn7" TargetMode="External"/><Relationship Id="rId4021" Type="http://schemas.openxmlformats.org/officeDocument/2006/relationships/hyperlink" Target="https://docs.google.com/spreadsheets/d/1Nc1qsrT9oRPKHOVXMr2fokFCXoJMX1Ik-qeVmTasGfA/edit?usp=sharing" TargetMode="External"/><Relationship Id="rId47" Type="http://schemas.openxmlformats.org/officeDocument/2006/relationships/hyperlink" Target="https://drive.google.com/drive/folders/1HDglkdZkAoUgGEz57NtKozj-CIHwC4P8" TargetMode="External"/><Relationship Id="rId1615" Type="http://schemas.openxmlformats.org/officeDocument/2006/relationships/hyperlink" Target="https://docs.google.com/spreadsheets/d/1s8D-PPVf-4iH2AXNN6x4ECkKABbUyNrMGFnwf30cyLs/edit?gid=1513785312" TargetMode="External"/><Relationship Id="rId1822" Type="http://schemas.openxmlformats.org/officeDocument/2006/relationships/hyperlink" Target="https://drive.google.com/drive/folders/1s9GQ1Gw_8fh21vZuS87GZdG5cxhFE_KM?usp=sharing" TargetMode="External"/><Relationship Id="rId4978" Type="http://schemas.openxmlformats.org/officeDocument/2006/relationships/hyperlink" Target="https://drive.google.com/drive/u/0/folders/1g_GrIQHMuxHruun6LrzPrPePMWItLmI-" TargetMode="External"/><Relationship Id="rId6193" Type="http://schemas.openxmlformats.org/officeDocument/2006/relationships/hyperlink" Target="https://drive.google.com/drive/u/0/folders/1XK-R2-qE53_5QsOiutBZ-UbNh6F_z-UK" TargetMode="External"/><Relationship Id="rId3787" Type="http://schemas.openxmlformats.org/officeDocument/2006/relationships/hyperlink" Target="https://docs.google.com/presentation/d/10VzIrsk6TUp9r_6ASw-s6Tmx4cr5CCGD/edit?slide=id.p1" TargetMode="External"/><Relationship Id="rId3994" Type="http://schemas.openxmlformats.org/officeDocument/2006/relationships/hyperlink" Target="https://drive.google.com/drive/folders/1Tkn4iZmB-gX-mbcbSwvtBvt9Sq62GEg6?usp=sharing" TargetMode="External"/><Relationship Id="rId4838" Type="http://schemas.openxmlformats.org/officeDocument/2006/relationships/hyperlink" Target="https://shopee.vn/m/SHF-SPF" TargetMode="External"/><Relationship Id="rId6053" Type="http://schemas.openxmlformats.org/officeDocument/2006/relationships/hyperlink" Target="https://drive.google.com/drive/u/0/folders/13Q2J_oyCuRD8Q49hSzYr-jr-63Pysfzm" TargetMode="External"/><Relationship Id="rId2389" Type="http://schemas.openxmlformats.org/officeDocument/2006/relationships/hyperlink" Target="https://drive.google.com/drive/u/0/folders/1LK0cZHKO8hEQxPE6w2jVnL19FFVFG_ga" TargetMode="External"/><Relationship Id="rId2596" Type="http://schemas.openxmlformats.org/officeDocument/2006/relationships/hyperlink" Target="https://docs.google.com/spreadsheets/d/1zbSuutdyZoMCgGXjAGNlHlJDtZzKZOmOTDO9cmfdmB4/edit?usp=sharing" TargetMode="External"/><Relationship Id="rId3647" Type="http://schemas.openxmlformats.org/officeDocument/2006/relationships/hyperlink" Target="https://drive.google.com/drive/u/0/folders/1CO09Xuewe5tO52LAX2PXrAceQ71TV24a" TargetMode="External"/><Relationship Id="rId3854" Type="http://schemas.openxmlformats.org/officeDocument/2006/relationships/hyperlink" Target="https://docs.google.com/presentation/d/1PZJFlLT7qN4IMZzOtg5YOZzEIPbDsEIq/edit?slide=id.p1" TargetMode="External"/><Relationship Id="rId4905" Type="http://schemas.openxmlformats.org/officeDocument/2006/relationships/hyperlink" Target="https://drive.google.com/drive/u/0/folders/1Z6RGZFbYKuI6BsCRtOTGKV1s21g4YAA6" TargetMode="External"/><Relationship Id="rId6260" Type="http://schemas.openxmlformats.org/officeDocument/2006/relationships/hyperlink" Target="https://drive.google.com/drive/u/0/folders/13nqJ_-XoeevFVraDYuyBDmqif1_QSWJ4" TargetMode="External"/><Relationship Id="rId568" Type="http://schemas.openxmlformats.org/officeDocument/2006/relationships/hyperlink" Target="https://docs.google.com/spreadsheets/d/1vIyV5nTnjhQgdc2a6SajM7dp2H4eL3Sf4K675HHeYoI/edit?gid=37557742" TargetMode="External"/><Relationship Id="rId775" Type="http://schemas.openxmlformats.org/officeDocument/2006/relationships/hyperlink" Target="https://drive.google.com/drive/folders/1B3A3fvkuFHb2wpqxw-nx4U-4o55sHvca?usp=drive_link" TargetMode="External"/><Relationship Id="rId982" Type="http://schemas.openxmlformats.org/officeDocument/2006/relationships/hyperlink" Target="https://docs.google.com/spreadsheets/d/1OMofijeoR53EWDc109ohXV434fe2c-PIscMTWB60wSg/edit?gid=1381600522" TargetMode="External"/><Relationship Id="rId1198" Type="http://schemas.openxmlformats.org/officeDocument/2006/relationships/hyperlink" Target="https://docs.google.com/spreadsheets/d/1ZPkSTliKlEiNzWIHmnQ_-8rnhudmfW6lnRE05_UE2KQ/edit?gid=475875260" TargetMode="External"/><Relationship Id="rId2249" Type="http://schemas.openxmlformats.org/officeDocument/2006/relationships/hyperlink" Target="https://drive.google.com/drive/folders/1nG-722reT2vOQeb0GfxxcNSgX1AyWRMA" TargetMode="External"/><Relationship Id="rId2456" Type="http://schemas.openxmlformats.org/officeDocument/2006/relationships/hyperlink" Target="https://drive.google.com/drive/folders/16TmW-B1Ia1RK2GrkYxjq7-etWAwDFwGA" TargetMode="External"/><Relationship Id="rId2663" Type="http://schemas.openxmlformats.org/officeDocument/2006/relationships/hyperlink" Target="https://docs.google.com/spreadsheets/d/1EjVpc4jtVJzu-gDSSwRSmyQ7EQaN5dgJjppAJyMlcy8/edit?gid=807383617" TargetMode="External"/><Relationship Id="rId2870" Type="http://schemas.openxmlformats.org/officeDocument/2006/relationships/hyperlink" Target="https://drive.google.com/drive/folders/1lwO6uGcvOGk9Eivt0XAw6iphDj6y5y79" TargetMode="External"/><Relationship Id="rId3507" Type="http://schemas.openxmlformats.org/officeDocument/2006/relationships/hyperlink" Target="https://drive.google.com/drive/folders/11bkM7TaLAtLER-DVvaEwX0-SVHtKq7AG?usp=sharing" TargetMode="External"/><Relationship Id="rId3714" Type="http://schemas.openxmlformats.org/officeDocument/2006/relationships/hyperlink" Target="https://docs.google.com/spreadsheets/d/1-_wFrwaaO5VMd8CufB70jfayokz4v8rIZYuFeYmDo2U/edit?gid=0" TargetMode="External"/><Relationship Id="rId3921" Type="http://schemas.openxmlformats.org/officeDocument/2006/relationships/hyperlink" Target="https://docs.google.com/spreadsheets/d/1D2zkBdrdcVht5msRgDrZZ_TDfiRDlqXN/edit?gid=1462290969" TargetMode="External"/><Relationship Id="rId6120" Type="http://schemas.openxmlformats.org/officeDocument/2006/relationships/hyperlink" Target="https://docs.google.com/spreadsheets/d/1fwXMO7sVsX5UKli_NAdA3TZL8R_5X7LjGgmtEFI1LRk/edit?gid=1780830772" TargetMode="External"/><Relationship Id="rId428" Type="http://schemas.openxmlformats.org/officeDocument/2006/relationships/hyperlink" Target="https://docs.google.com/spreadsheets/d/1Gkqvkh-uV9bo_TAYYPphI4SL1SrZy71IfnGgrpXNWH8/edit?gid=1300745950" TargetMode="External"/><Relationship Id="rId635" Type="http://schemas.openxmlformats.org/officeDocument/2006/relationships/hyperlink" Target="https://drive.google.com/drive/folders/1eU-xWETNWfzyxy_TlwOP17Uibat5I3WI?usp=sharing" TargetMode="External"/><Relationship Id="rId842" Type="http://schemas.openxmlformats.org/officeDocument/2006/relationships/hyperlink" Target="https://docs.google.com/spreadsheets/d/1MJASlDC1YeX6sgEtzykzTSpTN1Q3FS6_/edit?gid=140450245" TargetMode="External"/><Relationship Id="rId1058" Type="http://schemas.openxmlformats.org/officeDocument/2006/relationships/hyperlink" Target="https://drive.google.com/drive/folders/16RUK5EdoasP5fV5Bd5UDhTS5MfGTQno7" TargetMode="External"/><Relationship Id="rId1265" Type="http://schemas.openxmlformats.org/officeDocument/2006/relationships/hyperlink" Target="https://drive.google.com/drive/folders/11bkM7TaLAtLER-DVvaEwX0-SVHtKq7AG?usp=sharing" TargetMode="External"/><Relationship Id="rId1472" Type="http://schemas.openxmlformats.org/officeDocument/2006/relationships/hyperlink" Target="https://drive.google.com/drive/u/0/folders/1o_G6ATstS24T-_k97_0_qSiFSSfatRCn" TargetMode="External"/><Relationship Id="rId2109" Type="http://schemas.openxmlformats.org/officeDocument/2006/relationships/hyperlink" Target="https://drive.google.com/drive/u/0/folders/1I1HWxU00Wx4R5OIQQhhJd0I1c05cAFcZ" TargetMode="External"/><Relationship Id="rId2316" Type="http://schemas.openxmlformats.org/officeDocument/2006/relationships/hyperlink" Target="https://drive.google.com/drive/folders/1B3A3fvkuFHb2wpqxw-nx4U-4o55sHvca?usp=drive_link" TargetMode="External"/><Relationship Id="rId2523" Type="http://schemas.openxmlformats.org/officeDocument/2006/relationships/hyperlink" Target="https://drive.google.com/drive/u/0/folders/1DT4HcKTAPBuFFtEdzpEjmmz2KhpgVtGI" TargetMode="External"/><Relationship Id="rId2730" Type="http://schemas.openxmlformats.org/officeDocument/2006/relationships/hyperlink" Target="https://drive.google.com/drive/folders/1Pf2VMW-dzthNFqGTq3Pg5hM7gLyg9Obq" TargetMode="External"/><Relationship Id="rId5679" Type="http://schemas.openxmlformats.org/officeDocument/2006/relationships/hyperlink" Target="https://shopee.vn/TrumDealLenLive1911" TargetMode="External"/><Relationship Id="rId5886" Type="http://schemas.openxmlformats.org/officeDocument/2006/relationships/hyperlink" Target="https://docs.google.com/spreadsheets/d/1aJCEBkz0W7RO1jbZtQxVGaEfNhxJv4c6rTyF20VK6c8/edit?gid=1877503813" TargetMode="External"/><Relationship Id="rId702" Type="http://schemas.openxmlformats.org/officeDocument/2006/relationships/hyperlink" Target="https://docs.google.com/spreadsheets/d/1EjVpc4jtVJzu-gDSSwRSmyQ7EQaN5dgJjppAJyMlcy8/edit?gid=807383617" TargetMode="External"/><Relationship Id="rId1125" Type="http://schemas.openxmlformats.org/officeDocument/2006/relationships/hyperlink" Target="https://docs.google.com/spreadsheets/d/1xsEviixVh1cinP-iUeRZUkT08nUuAClJ2ov-BedQSpw/edit?gid=887217737" TargetMode="External"/><Relationship Id="rId1332" Type="http://schemas.openxmlformats.org/officeDocument/2006/relationships/hyperlink" Target="https://drive.google.com/drive/u/0/folders/1hHJmXDyT1uGMMJHOmsTWTc1o1QWmxcbT" TargetMode="External"/><Relationship Id="rId4488" Type="http://schemas.openxmlformats.org/officeDocument/2006/relationships/hyperlink" Target="https://drive.google.com/drive/u/0/folders/1RuHWt8XEfyg--ZMTyWQISftnbRWnfMqc" TargetMode="External"/><Relationship Id="rId4695" Type="http://schemas.openxmlformats.org/officeDocument/2006/relationships/hyperlink" Target="https://drive.google.com/drive/u/0/folders/1OyMPPhDiOjbl55dCliEryWAjrqEdvAr8" TargetMode="External"/><Relationship Id="rId5539" Type="http://schemas.openxmlformats.org/officeDocument/2006/relationships/hyperlink" Target="https://docs.google.com/spreadsheets/d/1iMtk54zuVmIsNSRloLl7t4MAGJP9u6gn-FHon4Vul1I/edit?gid=0" TargetMode="External"/><Relationship Id="rId3297" Type="http://schemas.openxmlformats.org/officeDocument/2006/relationships/hyperlink" Target="https://drive.google.com/drive/u/0/folders/1XuPluMyTdji1mk-XL35C2Mg0RUD1GSYG" TargetMode="External"/><Relationship Id="rId4348" Type="http://schemas.openxmlformats.org/officeDocument/2006/relationships/hyperlink" Target="https://drive.google.com/drive/folders/1iaZgfU4HvVXM0tXaprSIksACe4jMKO4o" TargetMode="External"/><Relationship Id="rId5746" Type="http://schemas.openxmlformats.org/officeDocument/2006/relationships/hyperlink" Target="https://docs.google.com/spreadsheets/d/1aJCEBkz0W7RO1jbZtQxVGaEfNhxJv4c6rTyF20VK6c8/edit?gid=1877503813" TargetMode="External"/><Relationship Id="rId5953" Type="http://schemas.openxmlformats.org/officeDocument/2006/relationships/hyperlink" Target="https://drive.google.com/drive/u/0/folders/1HDxp5Vf6ekivy-dbeRvUsRgqpboCGl8i" TargetMode="External"/><Relationship Id="rId3157" Type="http://schemas.openxmlformats.org/officeDocument/2006/relationships/hyperlink" Target="https://drive.google.com/drive/folders/1jw4Tb-yRoTITTDETfR_sUOg1MFlZjP1N" TargetMode="External"/><Relationship Id="rId4555" Type="http://schemas.openxmlformats.org/officeDocument/2006/relationships/hyperlink" Target="https://docs.google.com/spreadsheets/d/1aAsDWUGz9Tht60_gR-0gIzoF14erL0WlW2HzIVskdyA/edit?gid=0" TargetMode="External"/><Relationship Id="rId4762" Type="http://schemas.openxmlformats.org/officeDocument/2006/relationships/hyperlink" Target="https://drive.google.com/drive/folders/1R3_Vp9R_4h6VZhRvsI6vz2m8utCrGBjW?usp=drive_link" TargetMode="External"/><Relationship Id="rId5606" Type="http://schemas.openxmlformats.org/officeDocument/2006/relationships/hyperlink" Target="https://drive.google.com/drive/u/0/folders/18IPvWaR5vRzec0Lxu1ZcwruRqou8dnZJ" TargetMode="External"/><Relationship Id="rId5813" Type="http://schemas.openxmlformats.org/officeDocument/2006/relationships/hyperlink" Target="https://drive.google.com/drive/u/0/folders/1U0xXHGduZullTbh_jIsrrHGnh6U1AX4U" TargetMode="External"/><Relationship Id="rId285" Type="http://schemas.openxmlformats.org/officeDocument/2006/relationships/hyperlink" Target="https://docs.google.com/spreadsheets/d/1xsEviixVh1cinP-iUeRZUkT08nUuAClJ2ov-BedQSpw/edit?gid=887217737" TargetMode="External"/><Relationship Id="rId3364" Type="http://schemas.openxmlformats.org/officeDocument/2006/relationships/hyperlink" Target="https://docs.google.com/spreadsheets/d/1fwXMO7sVsX5UKli_NAdA3TZL8R_5X7LjGgmtEFI1LRk/edit?gid=2039697718" TargetMode="External"/><Relationship Id="rId3571" Type="http://schemas.openxmlformats.org/officeDocument/2006/relationships/hyperlink" Target="https://drive.google.com/drive/folders/1zOos_r8iRFL2W2HaOp1fCxF1L5y8q4DC" TargetMode="External"/><Relationship Id="rId4208" Type="http://schemas.openxmlformats.org/officeDocument/2006/relationships/hyperlink" Target="https://drive.google.com/drive/u/0/folders/146_zODLsAySVGBOlp3XFDsDQeMeHBoEK" TargetMode="External"/><Relationship Id="rId4415" Type="http://schemas.openxmlformats.org/officeDocument/2006/relationships/hyperlink" Target="https://docs.google.com/spreadsheets/d/1BOQfqkVFuxa4EAeIqikLNGVs0M3v_AGu998ko9SsEeo/edit?gid=1593232131" TargetMode="External"/><Relationship Id="rId4622" Type="http://schemas.openxmlformats.org/officeDocument/2006/relationships/hyperlink" Target="https://drive.google.com/drive/u/0/folders/1-OcplGaDlAJeZQas7ajetwCX3Pab2yqD" TargetMode="External"/><Relationship Id="rId492" Type="http://schemas.openxmlformats.org/officeDocument/2006/relationships/hyperlink" Target="https://drive.google.com/drive/folders/1Y9QJbxeXcPqQCZix30kLMolcAXw75tlo" TargetMode="External"/><Relationship Id="rId2173" Type="http://schemas.openxmlformats.org/officeDocument/2006/relationships/hyperlink" Target="https://docs.google.com/spreadsheets/d/1ESyqPEPbXYvsaRIUJsT9-M9l2vcFYhFA5frc-avxVh4/edit?usp=sharing" TargetMode="External"/><Relationship Id="rId2380" Type="http://schemas.openxmlformats.org/officeDocument/2006/relationships/hyperlink" Target="https://drive.google.com/drive/u/0/folders/1vDyfnuUh0w2m-pYglTzoYx_MfL1yE2s_" TargetMode="External"/><Relationship Id="rId3017" Type="http://schemas.openxmlformats.org/officeDocument/2006/relationships/hyperlink" Target="https://docs.google.com/spreadsheets/d/1D2zkBdrdcVht5msRgDrZZ_TDfiRDlqXN/edit?gid=1462290969" TargetMode="External"/><Relationship Id="rId3224" Type="http://schemas.openxmlformats.org/officeDocument/2006/relationships/hyperlink" Target="https://docs.google.com/spreadsheets/d/1Wf-xibkNBYTHTGTDoXy8ZpHMWWFWjZkQkN_h-PhYPsE/edit?gid=1593213333" TargetMode="External"/><Relationship Id="rId3431" Type="http://schemas.openxmlformats.org/officeDocument/2006/relationships/hyperlink" Target="https://drive.google.com/drive/u/0/folders/1zkKT8ErMMYKj2qBcCKmVNskIPdoddjXg" TargetMode="External"/><Relationship Id="rId145" Type="http://schemas.openxmlformats.org/officeDocument/2006/relationships/hyperlink" Target="https://drive.google.com/drive/u/1/folders/1GCci9QmiNlU9UNErEgypunLxz4dbJ7LN" TargetMode="External"/><Relationship Id="rId352" Type="http://schemas.openxmlformats.org/officeDocument/2006/relationships/hyperlink" Target="https://docs.google.com/spreadsheets/d/1JKsjegE0AxZ9KvFp_mFhi2B8SlQjg9pcqZB3S7RcRQI/edit?gid=0" TargetMode="External"/><Relationship Id="rId2033" Type="http://schemas.openxmlformats.org/officeDocument/2006/relationships/hyperlink" Target="https://shopee.vn/m/NAMABANK-SPF" TargetMode="External"/><Relationship Id="rId2240" Type="http://schemas.openxmlformats.org/officeDocument/2006/relationships/hyperlink" Target="https://drive.google.com/drive/folders/1nG-722reT2vOQeb0GfxxcNSgX1AyWRMA" TargetMode="External"/><Relationship Id="rId5189" Type="http://schemas.openxmlformats.org/officeDocument/2006/relationships/hyperlink" Target="https://shopeefood.vn/bo-suu-tap/ind-vinamilk" TargetMode="External"/><Relationship Id="rId5396" Type="http://schemas.openxmlformats.org/officeDocument/2006/relationships/hyperlink" Target="https://drive.google.com/drive/u/0/folders/1oKzruYPbCddostiuAWRwvht6najdFpud" TargetMode="External"/><Relationship Id="rId212" Type="http://schemas.openxmlformats.org/officeDocument/2006/relationships/hyperlink" Target="https://drive.google.com/drive/folders/1llwE3Eq-qkSXDB0sIAEzmaMGGcYfGKb8" TargetMode="External"/><Relationship Id="rId1799" Type="http://schemas.openxmlformats.org/officeDocument/2006/relationships/hyperlink" Target="https://docs.google.com/spreadsheets/d/1Lx7Zm3-vtDEgQ3W-SoKn6PeR86S8ixq2JvP_O7IR93g/edit?gid=830194190" TargetMode="External"/><Relationship Id="rId2100" Type="http://schemas.openxmlformats.org/officeDocument/2006/relationships/hyperlink" Target="https://docs.google.com/spreadsheets/d/1ISJZMXejQ5KPm9udklklGDj1ByPeYSfREf6U74Tgk7s/edit" TargetMode="External"/><Relationship Id="rId5049" Type="http://schemas.openxmlformats.org/officeDocument/2006/relationships/hyperlink" Target="https://docs.google.com/spreadsheets/d/1xvfgBHdySyJfYR7pIAs1ab2xZjGdGWlo/edit?gid=659360472" TargetMode="External"/><Relationship Id="rId5256" Type="http://schemas.openxmlformats.org/officeDocument/2006/relationships/hyperlink" Target="https://docs.google.com/spreadsheets/d/1s8D-PPVf-4iH2AXNN6x4ECkKABbUyNrMGFnwf30cyLs/edit?gid=1513785312" TargetMode="External"/><Relationship Id="rId5463" Type="http://schemas.openxmlformats.org/officeDocument/2006/relationships/hyperlink" Target="https://drive.google.com/drive/folders/1po4TML-JxDmOgJLtUq30GWvayfmx1KIk?usp=sharing" TargetMode="External"/><Relationship Id="rId5670" Type="http://schemas.openxmlformats.org/officeDocument/2006/relationships/hyperlink" Target="https://drive.google.com/drive/u/0/folders/1OyMPPhDiOjbl55dCliEryWAjrqEdvAr8" TargetMode="External"/><Relationship Id="rId6307" Type="http://schemas.openxmlformats.org/officeDocument/2006/relationships/hyperlink" Target="https://docs.google.com/spreadsheets/d/1p59_OCU0y33MmHtXsQ_rzx7VmwvFvdhvTuQDiR28r9g/edit?gid=0" TargetMode="External"/><Relationship Id="rId4065" Type="http://schemas.openxmlformats.org/officeDocument/2006/relationships/hyperlink" Target="https://docs.google.com/spreadsheets/d/1ADKIFOLreorPB54avQPXlEiaYE4KWJlfsTskH7h3Zcs/edit?gid=2036708567" TargetMode="External"/><Relationship Id="rId4272" Type="http://schemas.openxmlformats.org/officeDocument/2006/relationships/hyperlink" Target="https://drive.google.com/drive/u/0/folders/1QrrB_50x_OmvSF7mP5B7bOVfkxg_Q3_e" TargetMode="External"/><Relationship Id="rId5116" Type="http://schemas.openxmlformats.org/officeDocument/2006/relationships/hyperlink" Target="https://docs.google.com/spreadsheets/d/1fwXMO7sVsX5UKli_NAdA3TZL8R_5X7LjGgmtEFI1LRk/edit?pli=1&amp;gid=1042953151" TargetMode="External"/><Relationship Id="rId5323" Type="http://schemas.openxmlformats.org/officeDocument/2006/relationships/hyperlink" Target="https://docs.google.com/spreadsheets/d/1Wh07tk-GMHm-BZBNNaSnXrRKoVA1sExNQLO_xzSj5FA/edit?gid=0" TargetMode="External"/><Relationship Id="rId1659" Type="http://schemas.openxmlformats.org/officeDocument/2006/relationships/hyperlink" Target="https://docs.google.com/spreadsheets/d/1euYQp41NIB_2slpqUCv3Z1w09uwEDu-KfSVn_xAISmg/edit?gid=1125009483" TargetMode="External"/><Relationship Id="rId1866" Type="http://schemas.openxmlformats.org/officeDocument/2006/relationships/hyperlink" Target="https://docs.google.com/spreadsheets/d/1BOQfqkVFuxa4EAeIqikLNGVs0M3v_AGu998ko9SsEeo/edit?gid=67427" TargetMode="External"/><Relationship Id="rId2917" Type="http://schemas.openxmlformats.org/officeDocument/2006/relationships/hyperlink" Target="https://docs.google.com/spreadsheets/d/1fwXMO7sVsX5UKli_NAdA3TZL8R_5X7LjGgmtEFI1LRk/edit?pli=1&amp;gid=1236195873" TargetMode="External"/><Relationship Id="rId3081" Type="http://schemas.openxmlformats.org/officeDocument/2006/relationships/hyperlink" Target="https://docs.google.com/spreadsheets/d/1VClfmikYuQgDa9EA6xl7ZUGi2jYyGHGqP-8LgwnC-x0/edit?gid=1472833899" TargetMode="External"/><Relationship Id="rId4132" Type="http://schemas.openxmlformats.org/officeDocument/2006/relationships/hyperlink" Target="https://drive.google.com/drive/u/0/folders/1eJHhYr4tFpvwabRe-MFwu6cPUXainFqg" TargetMode="External"/><Relationship Id="rId5530" Type="http://schemas.openxmlformats.org/officeDocument/2006/relationships/hyperlink" Target="https://drive.google.com/drive/u/0/folders/1ngJfJgeISajEdBSZdTnl4rY-c5hn8wqS" TargetMode="External"/><Relationship Id="rId1519" Type="http://schemas.openxmlformats.org/officeDocument/2006/relationships/hyperlink" Target="https://drive.google.com/drive/folders/1zztTm-fnjReqJnmmYFv3w14JRNlvORN5" TargetMode="External"/><Relationship Id="rId1726" Type="http://schemas.openxmlformats.org/officeDocument/2006/relationships/hyperlink" Target="https://docs.google.com/spreadsheets/d/1vIyV5nTnjhQgdc2a6SajM7dp2H4eL3Sf4K675HHeYoI/edit?gid=1579647152" TargetMode="External"/><Relationship Id="rId1933" Type="http://schemas.openxmlformats.org/officeDocument/2006/relationships/hyperlink" Target="https://drive.google.com/drive/u/0/folders/1Y8cS4Xt3vfGlyX84Tekm-ipTuuT_fNFM" TargetMode="External"/><Relationship Id="rId6097" Type="http://schemas.openxmlformats.org/officeDocument/2006/relationships/hyperlink" Target="https://drive.google.com/drive/u/0/folders/1zLupQDWxZ5MkZ7nuWD2MsMrY18IXjrGT" TargetMode="External"/><Relationship Id="rId18" Type="http://schemas.openxmlformats.org/officeDocument/2006/relationships/hyperlink" Target="https://drive.google.com/drive/folders/1Hu3bltyLQGQQHPt88lXegipleeZmBMmY" TargetMode="External"/><Relationship Id="rId3898" Type="http://schemas.openxmlformats.org/officeDocument/2006/relationships/hyperlink" Target="https://drive.google.com/drive/folders/1fFNO44TiMtfvLMU0GG68rWlsz58eEAVJ?usp=drive_link" TargetMode="External"/><Relationship Id="rId4949" Type="http://schemas.openxmlformats.org/officeDocument/2006/relationships/hyperlink" Target="https://drive.google.com/drive/folders/1fS1xTB_A6EVxdSFE4xikpR9nvJBPwfyr" TargetMode="External"/><Relationship Id="rId3758" Type="http://schemas.openxmlformats.org/officeDocument/2006/relationships/hyperlink" Target="https://docs.google.com/spreadsheets/d/1-EcoXATLQ5_Vul8QJfCf56fiKASkArV-s0mNdxeQQvA/edit?usp=sharing" TargetMode="External"/><Relationship Id="rId3965" Type="http://schemas.openxmlformats.org/officeDocument/2006/relationships/hyperlink" Target="https://docs.google.com/spreadsheets/d/1KmfXaYNxTvOqlFm0awngGgwSbAkphKf3/edit" TargetMode="External"/><Relationship Id="rId4809" Type="http://schemas.openxmlformats.org/officeDocument/2006/relationships/hyperlink" Target="https://docs.google.com/spreadsheets/d/1fwXMO7sVsX5UKli_NAdA3TZL8R_5X7LjGgmtEFI1LRk/edit?gid=1190989211" TargetMode="External"/><Relationship Id="rId6164" Type="http://schemas.openxmlformats.org/officeDocument/2006/relationships/hyperlink" Target="https://docs.google.com/spreadsheets/d/1araIWejcg2ho4Cg5omC68KUFFPIA9zku3QZcudN1FM0/edit?gid=872201825" TargetMode="External"/><Relationship Id="rId6371" Type="http://schemas.openxmlformats.org/officeDocument/2006/relationships/hyperlink" Target="https://drive.google.com/drive/u/0/folders/1cUNiZ4AxY7pnfSWr8Mcha7Qu3Bh0a83l" TargetMode="External"/><Relationship Id="rId679" Type="http://schemas.openxmlformats.org/officeDocument/2006/relationships/hyperlink" Target="https://docs.google.com/spreadsheets/d/1ISJZMXejQ5KPm9udklklGDj1ByPeYSfREf6U74Tgk7s/edit" TargetMode="External"/><Relationship Id="rId886" Type="http://schemas.openxmlformats.org/officeDocument/2006/relationships/hyperlink" Target="https://drive.google.com/drive/u/0/folders/1MSNmpiTbBn94RygN9Zdg9Oibl50cIw1G" TargetMode="External"/><Relationship Id="rId2567" Type="http://schemas.openxmlformats.org/officeDocument/2006/relationships/hyperlink" Target="https://drive.google.com/drive/folders/1ZRCt12kAohiMkkcGEd8e6kC6T_Z7LGRd?usp=drive_link" TargetMode="External"/><Relationship Id="rId2774" Type="http://schemas.openxmlformats.org/officeDocument/2006/relationships/hyperlink" Target="https://docs.google.com/spreadsheets/d/1s8D-PPVf-4iH2AXNN6x4ECkKABbUyNrMGFnwf30cyLs/edit?gid=1513785312" TargetMode="External"/><Relationship Id="rId3618" Type="http://schemas.openxmlformats.org/officeDocument/2006/relationships/hyperlink" Target="https://drive.google.com/drive/folders/1rv4LwFWw7pXKGk1HHgHEYreDUcTj2OaE" TargetMode="External"/><Relationship Id="rId5180" Type="http://schemas.openxmlformats.org/officeDocument/2006/relationships/hyperlink" Target="https://drive.google.com/drive/folders/1jBPjKRYzTvDvW2q9yq1u9DH2kYSUzB7U" TargetMode="External"/><Relationship Id="rId6024" Type="http://schemas.openxmlformats.org/officeDocument/2006/relationships/hyperlink" Target="https://drive.google.com/drive/u/0/folders/1WOcW3id59bQCZ6jGKwTyq9vSNzoXJ4pm" TargetMode="External"/><Relationship Id="rId6231" Type="http://schemas.openxmlformats.org/officeDocument/2006/relationships/hyperlink" Target="https://drive.google.com/drive/u/0/folders/1JG0QGQsQ0TzmjwpLjqUYgbxvvREu3Rar" TargetMode="External"/><Relationship Id="rId2" Type="http://schemas.openxmlformats.org/officeDocument/2006/relationships/hyperlink" Target="https://drive.google.com/drive/folders/1ma0etufrw2KcXDB4XCc4gmnXDl21ULFi" TargetMode="External"/><Relationship Id="rId539" Type="http://schemas.openxmlformats.org/officeDocument/2006/relationships/hyperlink" Target="https://docs.google.com/spreadsheets/d/1ISJZMXejQ5KPm9udklklGDj1ByPeYSfREf6U74Tgk7s/edit?gid=989130246" TargetMode="External"/><Relationship Id="rId746" Type="http://schemas.openxmlformats.org/officeDocument/2006/relationships/hyperlink" Target="https://drive.google.com/drive/u/0/folders/1TGY66kgNYgmFhe8KUyrj0vWb4wmvPpPw" TargetMode="External"/><Relationship Id="rId1169" Type="http://schemas.openxmlformats.org/officeDocument/2006/relationships/hyperlink" Target="https://drive.google.com/drive/folders/1PYEexV_s1ABsWPdFLXXUQwPUoxiuJ0WF" TargetMode="External"/><Relationship Id="rId1376" Type="http://schemas.openxmlformats.org/officeDocument/2006/relationships/hyperlink" Target="https://drive.google.com/drive/folders/1VGC9bxGn5yLfeMhcQirE_iHuYpzXzpki" TargetMode="External"/><Relationship Id="rId1583" Type="http://schemas.openxmlformats.org/officeDocument/2006/relationships/hyperlink" Target="https://drive.google.com/drive/u/0/folders/1THQZtVzpzMV65psX0euW0IDWFO7Y2yHQ" TargetMode="External"/><Relationship Id="rId2427" Type="http://schemas.openxmlformats.org/officeDocument/2006/relationships/hyperlink" Target="https://docs.google.com/spreadsheets/d/1araIWejcg2ho4Cg5omC68KUFFPIA9zku3QZcudN1FM0/edit?gid=484411972" TargetMode="External"/><Relationship Id="rId2981" Type="http://schemas.openxmlformats.org/officeDocument/2006/relationships/hyperlink" Target="https://drive.google.com/drive/u/0/folders/1WFCPlzFhP4QMGQW0KLF7r4YhJU-5rHRw" TargetMode="External"/><Relationship Id="rId3825" Type="http://schemas.openxmlformats.org/officeDocument/2006/relationships/hyperlink" Target="https://docs.google.com/spreadsheets/d/1BOQfqkVFuxa4EAeIqikLNGVs0M3v_AGu998ko9SsEeo/edit?gid=67427" TargetMode="External"/><Relationship Id="rId5040" Type="http://schemas.openxmlformats.org/officeDocument/2006/relationships/hyperlink" Target="https://drive.google.com/drive/u/0/folders/16OHPRxGcA7jQYpBC36yU48I7J8apQRnu" TargetMode="External"/><Relationship Id="rId953" Type="http://schemas.openxmlformats.org/officeDocument/2006/relationships/hyperlink" Target="https://docs.google.com/spreadsheets/d/1ESyqPEPbXYvsaRIUJsT9-M9l2vcFYhFA5frc-avxVh4/edit?usp=sharing" TargetMode="External"/><Relationship Id="rId1029" Type="http://schemas.openxmlformats.org/officeDocument/2006/relationships/hyperlink" Target="https://docs.google.com/spreadsheets/d/1RdQDgRxDwceENrwTOv5iLCjBHKhKelwYjkjVEQIjBSQ/edit?gid=689813779" TargetMode="External"/><Relationship Id="rId1236" Type="http://schemas.openxmlformats.org/officeDocument/2006/relationships/hyperlink" Target="https://docs.google.com/spreadsheets/d/1NP59lUoneJS9Xyh5r9nBrmSZPDyjFcEx-IWo8bPgTPY/edit?gid=563164892" TargetMode="External"/><Relationship Id="rId1790" Type="http://schemas.openxmlformats.org/officeDocument/2006/relationships/hyperlink" Target="https://docs.google.com/spreadsheets/d/1ISJZMXejQ5KPm9udklklGDj1ByPeYSfREf6U74Tgk7s/edit" TargetMode="External"/><Relationship Id="rId2634" Type="http://schemas.openxmlformats.org/officeDocument/2006/relationships/hyperlink" Target="https://drive.google.com/drive/u/0/folders/1TLHQty5CH_ibuT7t1nVlfPZ_6R-ZTHK9" TargetMode="External"/><Relationship Id="rId2841" Type="http://schemas.openxmlformats.org/officeDocument/2006/relationships/hyperlink" Target="https://drive.google.com/drive/u/0/folders/1Z8LBD-5vhpZarjbKeazOtcOxphJf6SqS" TargetMode="External"/><Relationship Id="rId5997" Type="http://schemas.openxmlformats.org/officeDocument/2006/relationships/hyperlink" Target="https://drive.google.com/drive/folders/1BJKL5N6-9FtUMyX1b3Pwv-1eKFNLKr5S" TargetMode="External"/><Relationship Id="rId82" Type="http://schemas.openxmlformats.org/officeDocument/2006/relationships/hyperlink" Target="https://drive.google.com/drive/folders/16TmW-B1Ia1RK2GrkYxjq7-etWAwDFwGA" TargetMode="External"/><Relationship Id="rId606" Type="http://schemas.openxmlformats.org/officeDocument/2006/relationships/hyperlink" Target="https://drive.google.com/drive/folders/1Cj1RmYc8Z2tXy7a3xGt4tM4rv7PTEjS-?usp=sharing" TargetMode="External"/><Relationship Id="rId813" Type="http://schemas.openxmlformats.org/officeDocument/2006/relationships/hyperlink" Target="https://docs.google.com/spreadsheets/d/10YyGpQz0D_L8HZ70peC4yV0VJk51JcwPEPqW-yxPFNs/edit?gid=0" TargetMode="External"/><Relationship Id="rId1443" Type="http://schemas.openxmlformats.org/officeDocument/2006/relationships/hyperlink" Target="https://docs.google.com/spreadsheets/d/1D2zkBdrdcVht5msRgDrZZ_TDfiRDlqXN/edit?gid=1462290969" TargetMode="External"/><Relationship Id="rId1650" Type="http://schemas.openxmlformats.org/officeDocument/2006/relationships/hyperlink" Target="https://drive.google.com/drive/u/0/folders/16PbLOmr-bZhE2EKWClGfJZoW-Ol6KLEw" TargetMode="External"/><Relationship Id="rId2701" Type="http://schemas.openxmlformats.org/officeDocument/2006/relationships/hyperlink" Target="https://docs.google.com/spreadsheets/d/1araIWejcg2ho4Cg5omC68KUFFPIA9zku3QZcudN1FM0/edit?gid=1281614813" TargetMode="External"/><Relationship Id="rId4599" Type="http://schemas.openxmlformats.org/officeDocument/2006/relationships/hyperlink" Target="https://drive.google.com/drive/u/0/folders/1n4_Pryt7Rv9KiKom4x0OBgTQuF8paaRq" TargetMode="External"/><Relationship Id="rId5857" Type="http://schemas.openxmlformats.org/officeDocument/2006/relationships/hyperlink" Target="https://drive.google.com/drive/folders/1DFsvDuwMY3TmTnNlyVRUhakD8ZBXj1yJ?usp=drive_link" TargetMode="External"/><Relationship Id="rId1303" Type="http://schemas.openxmlformats.org/officeDocument/2006/relationships/hyperlink" Target="https://docs.google.com/spreadsheets/d/1TTu9TBRjjBKf3qoHTz6WIku_gdZ5i08_8DF0CnC1wJ8/edit?gid=0" TargetMode="External"/><Relationship Id="rId1510" Type="http://schemas.openxmlformats.org/officeDocument/2006/relationships/hyperlink" Target="https://shopee.vn/m/TCBCREDIT-SPF" TargetMode="External"/><Relationship Id="rId4459" Type="http://schemas.openxmlformats.org/officeDocument/2006/relationships/hyperlink" Target="https://drive.google.com/drive/folders/1SnJoSI4cxlvZbdRI1rA5j1cWxFMrJRt6" TargetMode="External"/><Relationship Id="rId4666" Type="http://schemas.openxmlformats.org/officeDocument/2006/relationships/hyperlink" Target="https://drive.google.com/drive/folders/1hz3SA5ee51kqgE6WmuJY9H5zAznuSFFD?usp=drive_link" TargetMode="External"/><Relationship Id="rId4873" Type="http://schemas.openxmlformats.org/officeDocument/2006/relationships/hyperlink" Target="https://drive.google.com/drive/folders/15vQMNKMaMR8nso35AO3BaQCEkFaGe0a0?usp=drive_link" TargetMode="External"/><Relationship Id="rId5717" Type="http://schemas.openxmlformats.org/officeDocument/2006/relationships/hyperlink" Target="https://drive.google.com/drive/folders/13TOZInzzxYvsBGBtreqQko-bViFLDml4" TargetMode="External"/><Relationship Id="rId5924" Type="http://schemas.openxmlformats.org/officeDocument/2006/relationships/hyperlink" Target="https://drive.google.com/drive/u/0/folders/1Rp468DQDo6X8rmsJ1Xcsbt_reEyqgVo8" TargetMode="External"/><Relationship Id="rId3268" Type="http://schemas.openxmlformats.org/officeDocument/2006/relationships/hyperlink" Target="https://docs.google.com/spreadsheets/d/1araIWejcg2ho4Cg5omC68KUFFPIA9zku3QZcudN1FM0/edit?gid=629079951" TargetMode="External"/><Relationship Id="rId3475" Type="http://schemas.openxmlformats.org/officeDocument/2006/relationships/hyperlink" Target="https://drive.google.com/drive/folders/10I3WYQBucJ0AzCbNPwklcHBj-2RwiciR" TargetMode="External"/><Relationship Id="rId3682" Type="http://schemas.openxmlformats.org/officeDocument/2006/relationships/hyperlink" Target="https://docs.google.com/spreadsheets/d/1OMofijeoR53EWDc109ohXV434fe2c-PIscMTWB60wSg/edit?gid=1463714887" TargetMode="External"/><Relationship Id="rId4319" Type="http://schemas.openxmlformats.org/officeDocument/2006/relationships/hyperlink" Target="https://drive.google.com/drive/folders/1xpl-eVbkgf3V-l23cttMDTNaWn9W9HgI?usp=sharing" TargetMode="External"/><Relationship Id="rId4526" Type="http://schemas.openxmlformats.org/officeDocument/2006/relationships/hyperlink" Target="https://drive.google.com/drive/u/0/folders/1aAyYvi2UW7VBaMwUBvxrMfG67W-qpG7J" TargetMode="External"/><Relationship Id="rId4733" Type="http://schemas.openxmlformats.org/officeDocument/2006/relationships/hyperlink" Target="https://drive.google.com/drive/folders/1S8HTLFBMujqWyFJCRuHh1T5mnYgS-6-B" TargetMode="External"/><Relationship Id="rId4940" Type="http://schemas.openxmlformats.org/officeDocument/2006/relationships/hyperlink" Target="https://docs.google.com/spreadsheets/d/1s8D-PPVf-4iH2AXNN6x4ECkKABbUyNrMGFnwf30cyLs/edit?gid=1513785312" TargetMode="External"/><Relationship Id="rId189" Type="http://schemas.openxmlformats.org/officeDocument/2006/relationships/hyperlink" Target="https://docs.google.com/spreadsheets/d/1fwXMO7sVsX5UKli_NAdA3TZL8R_5X7LjGgmtEFI1LRk/edit?pli=1&amp;gid=2068204316" TargetMode="External"/><Relationship Id="rId396" Type="http://schemas.openxmlformats.org/officeDocument/2006/relationships/hyperlink" Target="https://drive.google.com/drive/u/0/folders/1SyS2HhW0TfSjXEVB5R_9gQm96iOToqSh" TargetMode="External"/><Relationship Id="rId2077" Type="http://schemas.openxmlformats.org/officeDocument/2006/relationships/hyperlink" Target="https://docs.google.com/spreadsheets/d/1zbSuutdyZoMCgGXjAGNlHlJDtZzKZOmOTDO9cmfdmB4/edit?usp=sharing" TargetMode="External"/><Relationship Id="rId2284" Type="http://schemas.openxmlformats.org/officeDocument/2006/relationships/hyperlink" Target="https://drive.google.com/drive/u/0/folders/1LPMDnVxam0YlYh4yaH8UGtRmPTdqIwSr" TargetMode="External"/><Relationship Id="rId2491" Type="http://schemas.openxmlformats.org/officeDocument/2006/relationships/hyperlink" Target="https://docs.google.com/presentation/d/1oWNLxHJx3oAMhvVcapxSDL-vuo4NmBvP/edit?slide=id.g35dbfab2c59_0_536" TargetMode="External"/><Relationship Id="rId3128" Type="http://schemas.openxmlformats.org/officeDocument/2006/relationships/hyperlink" Target="https://docs.google.com/spreadsheets/d/1ISJZMXejQ5KPm9udklklGDj1ByPeYSfREf6U74Tgk7s/edit?userstoinvite=huyenanh.works%40gmail.com&amp;sharingaction=manageaccess&amp;role=writer&amp;gid=989130246" TargetMode="External"/><Relationship Id="rId3335" Type="http://schemas.openxmlformats.org/officeDocument/2006/relationships/hyperlink" Target="https://drive.google.com/drive/folders/1mBGHZknyeTHt1T0lFJU-HP0SPHs5K2NM" TargetMode="External"/><Relationship Id="rId3542" Type="http://schemas.openxmlformats.org/officeDocument/2006/relationships/hyperlink" Target="https://docs.google.com/spreadsheets/d/1araIWejcg2ho4Cg5omC68KUFFPIA9zku3QZcudN1FM0/edit?gid=505211701" TargetMode="External"/><Relationship Id="rId256" Type="http://schemas.openxmlformats.org/officeDocument/2006/relationships/hyperlink" Target="https://drive.google.com/drive/u/0/folders/1ilKMEf4imgHGpkU-G09-r2raO4Pv9m9T" TargetMode="External"/><Relationship Id="rId463" Type="http://schemas.openxmlformats.org/officeDocument/2006/relationships/hyperlink" Target="https://drive.google.com/drive/u/0/folders/16DX-W7CyjNf3EvguevoC3kWbfKkVbGyN" TargetMode="External"/><Relationship Id="rId670" Type="http://schemas.openxmlformats.org/officeDocument/2006/relationships/hyperlink" Target="https://drive.google.com/drive/u/0/folders/1TYWBvzqPNvy-PsusWoArTIMjWpZNA3hK" TargetMode="External"/><Relationship Id="rId1093" Type="http://schemas.openxmlformats.org/officeDocument/2006/relationships/hyperlink" Target="https://docs.google.com/spreadsheets/d/1araIWejcg2ho4Cg5omC68KUFFPIA9zku3QZcudN1FM0/edit?gid=1718452851" TargetMode="External"/><Relationship Id="rId2144" Type="http://schemas.openxmlformats.org/officeDocument/2006/relationships/hyperlink" Target="https://docs.google.com/spreadsheets/d/1KmfXaYNxTvOqlFm0awngGgwSbAkphKf3/edit" TargetMode="External"/><Relationship Id="rId2351" Type="http://schemas.openxmlformats.org/officeDocument/2006/relationships/hyperlink" Target="https://drive.google.com/drive/u/0/folders/1OwfvsHHYGSAvCk1b_HScOx6idommDZra" TargetMode="External"/><Relationship Id="rId3402" Type="http://schemas.openxmlformats.org/officeDocument/2006/relationships/hyperlink" Target="https://docs.google.com/spreadsheets/d/1p59_OCU0y33MmHtXsQ_rzx7VmwvFvdhvTuQDiR28r9g/edit?gid=0" TargetMode="External"/><Relationship Id="rId4800" Type="http://schemas.openxmlformats.org/officeDocument/2006/relationships/hyperlink" Target="https://drive.google.com/drive/u/0/folders/1znIPotaRvDApaiH2_G3TSWsaWy1FzbrO" TargetMode="External"/><Relationship Id="rId116" Type="http://schemas.openxmlformats.org/officeDocument/2006/relationships/hyperlink" Target="https://drive.google.com/drive/u/0/folders/1OOtuPEWASpOAqwGcJAaDuovnzslIL3pm" TargetMode="External"/><Relationship Id="rId323" Type="http://schemas.openxmlformats.org/officeDocument/2006/relationships/hyperlink" Target="https://drive.google.com/drive/u/0/folders/1ivhmih3koLgSUk1r2nxwSINoBL9pP020" TargetMode="External"/><Relationship Id="rId530" Type="http://schemas.openxmlformats.org/officeDocument/2006/relationships/hyperlink" Target="https://drive.google.com/drive/u/0/folders/1a0WwIQIE7mPYfJSw4mUJ6I00KUGVEjyx" TargetMode="External"/><Relationship Id="rId1160" Type="http://schemas.openxmlformats.org/officeDocument/2006/relationships/hyperlink" Target="https://drive.google.com/drive/folders/16TmW-B1Ia1RK2GrkYxjq7-etWAwDFwGA" TargetMode="External"/><Relationship Id="rId2004" Type="http://schemas.openxmlformats.org/officeDocument/2006/relationships/hyperlink" Target="https://drive.google.com/drive/folders/1kN0CjRkRc5dupRZofRhMdYt57gC-8twy?usp=sharing" TargetMode="External"/><Relationship Id="rId2211" Type="http://schemas.openxmlformats.org/officeDocument/2006/relationships/hyperlink" Target="https://docs.google.com/spreadsheets/d/1araIWejcg2ho4Cg5omC68KUFFPIA9zku3QZcudN1FM0/edit?gid=1718452851" TargetMode="External"/><Relationship Id="rId5367" Type="http://schemas.openxmlformats.org/officeDocument/2006/relationships/hyperlink" Target="https://drive.google.com/drive/u/0/folders/11lxtDlVpvL_uCdwGldG2vgXJr_oLiUr4" TargetMode="External"/><Relationship Id="rId4176" Type="http://schemas.openxmlformats.org/officeDocument/2006/relationships/hyperlink" Target="https://docs.google.com/spreadsheets/d/171f1tcAKPX1SHNcJh-oRcWL3Rt8oON56yqBV9EPDf14/edit?gid=622242917" TargetMode="External"/><Relationship Id="rId5574" Type="http://schemas.openxmlformats.org/officeDocument/2006/relationships/hyperlink" Target="https://drive.google.com/drive/folders/1X2deCJhUQHE3-it2XIOj7ZdYFmpGS8e4?usp=sharing" TargetMode="External"/><Relationship Id="rId5781" Type="http://schemas.openxmlformats.org/officeDocument/2006/relationships/hyperlink" Target="https://docs.google.com/spreadsheets/d/1Gkqvkh-uV9bo_TAYYPphI4SL1SrZy71IfnGgrpXNWH8/edit?gid=826533442" TargetMode="External"/><Relationship Id="rId6418" Type="http://schemas.openxmlformats.org/officeDocument/2006/relationships/hyperlink" Target="https://docs.google.com/spreadsheets/d/1s8D-PPVf-4iH2AXNN6x4ECkKABbUyNrMGFnwf30cyLs/edit?gid=1513785312" TargetMode="External"/><Relationship Id="rId1020" Type="http://schemas.openxmlformats.org/officeDocument/2006/relationships/hyperlink" Target="https://shopee.vn/m/Vietinbank-SPF" TargetMode="External"/><Relationship Id="rId1977" Type="http://schemas.openxmlformats.org/officeDocument/2006/relationships/hyperlink" Target="https://docs.google.com/spreadsheets/d/1-EcoXATLQ5_Vul8QJfCf56fiKASkArV-s0mNdxeQQvA/edit?usp=sharing" TargetMode="External"/><Relationship Id="rId4383" Type="http://schemas.openxmlformats.org/officeDocument/2006/relationships/hyperlink" Target="https://drive.google.com/drive/folders/1nHpyqM9ksTrLJ_K4liLJXHGRzsvx0jXu" TargetMode="External"/><Relationship Id="rId4590" Type="http://schemas.openxmlformats.org/officeDocument/2006/relationships/hyperlink" Target="https://drive.google.com/drive/u/0/folders/1_fXm_9XesftRDcrKsrNLv6EX2kDycS9v" TargetMode="External"/><Relationship Id="rId5227" Type="http://schemas.openxmlformats.org/officeDocument/2006/relationships/hyperlink" Target="https://drive.google.com/drive/u/0/folders/1MJ0ldAVNGTyimWACnCOyhq4H00UegJub" TargetMode="External"/><Relationship Id="rId5434" Type="http://schemas.openxmlformats.org/officeDocument/2006/relationships/hyperlink" Target="https://docs.google.com/presentation/d/1gW9xdc14AujKiEiZCUPzwoYBfOiVeNaE/edit?slide=id.gf2148db8b6_1_608" TargetMode="External"/><Relationship Id="rId5641" Type="http://schemas.openxmlformats.org/officeDocument/2006/relationships/hyperlink" Target="https://docs.google.com/spreadsheets/d/18nNNMUzK2I2bRzIBegbdjF9o1qa2vte8T2ecKUn9gVs/edit?usp=sharing" TargetMode="External"/><Relationship Id="rId1837" Type="http://schemas.openxmlformats.org/officeDocument/2006/relationships/hyperlink" Target="https://drive.google.com/drive/folders/17X2KsAT-SeGyOuK54A_MkHTo7WwKJ_xm?usp=sharing" TargetMode="External"/><Relationship Id="rId3192" Type="http://schemas.openxmlformats.org/officeDocument/2006/relationships/hyperlink" Target="https://docs.google.com/spreadsheets/d/1araIWejcg2ho4Cg5omC68KUFFPIA9zku3QZcudN1FM0/edit?gid=668226890" TargetMode="External"/><Relationship Id="rId4036" Type="http://schemas.openxmlformats.org/officeDocument/2006/relationships/hyperlink" Target="https://drive.google.com/drive/u/0/folders/1Y_62IirqacagFYZRU92IYSBwPaKtLkrX" TargetMode="External"/><Relationship Id="rId4243" Type="http://schemas.openxmlformats.org/officeDocument/2006/relationships/hyperlink" Target="https://docs.google.com/spreadsheets/d/1SpTAZfPnhoulb5kemB5xnn_ZUdBowHUUux2uosNOuSk/edit?gid=1460264289" TargetMode="External"/><Relationship Id="rId4450" Type="http://schemas.openxmlformats.org/officeDocument/2006/relationships/hyperlink" Target="https://docs.google.com/spreadsheets/d/1fwXMO7sVsX5UKli_NAdA3TZL8R_5X7LjGgmtEFI1LRk/edit?gid=940200490" TargetMode="External"/><Relationship Id="rId5501" Type="http://schemas.openxmlformats.org/officeDocument/2006/relationships/hyperlink" Target="https://shopee.vn/m/NCB-SPF" TargetMode="External"/><Relationship Id="rId3052" Type="http://schemas.openxmlformats.org/officeDocument/2006/relationships/hyperlink" Target="https://drive.google.com/drive/u/0/folders/1JRXz6hGLZIAbz2HK4WN6PhyEDgtXgMaj" TargetMode="External"/><Relationship Id="rId4103" Type="http://schemas.openxmlformats.org/officeDocument/2006/relationships/hyperlink" Target="https://drive.google.com/drive/u/0/folders/170yT4kfCAv1uzGrvNAHhTxmg9hIFAG_y" TargetMode="External"/><Relationship Id="rId4310" Type="http://schemas.openxmlformats.org/officeDocument/2006/relationships/hyperlink" Target="https://shopee.vn/m/BIDVDEBIT-SPF" TargetMode="External"/><Relationship Id="rId180" Type="http://schemas.openxmlformats.org/officeDocument/2006/relationships/hyperlink" Target="https://docs.google.com/presentation/d/15KZdbTXSvm9CeXHUNdRbFmIcX3p011aL/edit" TargetMode="External"/><Relationship Id="rId1904" Type="http://schemas.openxmlformats.org/officeDocument/2006/relationships/hyperlink" Target="https://drive.google.com/drive/folders/16TmW-B1Ia1RK2GrkYxjq7-etWAwDFwGA" TargetMode="External"/><Relationship Id="rId6068" Type="http://schemas.openxmlformats.org/officeDocument/2006/relationships/hyperlink" Target="https://drive.google.com/drive/folders/1MBQWIqXpKe0w3BMNhtl0eG5gWJpRTJ9W" TargetMode="External"/><Relationship Id="rId6275" Type="http://schemas.openxmlformats.org/officeDocument/2006/relationships/hyperlink" Target="https://drive.google.com/drive/folders/189iNKVCLpvI9ZVdqyp7DzOXshOAyvXOo" TargetMode="External"/><Relationship Id="rId3869" Type="http://schemas.openxmlformats.org/officeDocument/2006/relationships/hyperlink" Target="https://drive.google.com/drive/folders/1DP908sv-KP6YTyFO9hTE4uLoVBPWyFYa" TargetMode="External"/><Relationship Id="rId5084" Type="http://schemas.openxmlformats.org/officeDocument/2006/relationships/hyperlink" Target="https://drive.google.com/drive/u/0/folders/14CCoMnaAaU17q1GznX4RvLrAOBB5VnsU" TargetMode="External"/><Relationship Id="rId5291" Type="http://schemas.openxmlformats.org/officeDocument/2006/relationships/hyperlink" Target="https://docs.google.com/spreadsheets/d/1-EcoXATLQ5_Vul8QJfCf56fiKASkArV-s0mNdxeQQvA/edit?usp=sharing" TargetMode="External"/><Relationship Id="rId6135" Type="http://schemas.openxmlformats.org/officeDocument/2006/relationships/hyperlink" Target="https://docs.google.com/spreadsheets/d/12XJjT4XPIdgFM2Lszlxs10v9nW30XM6zr_JULMH1TTU/edit?gid=0" TargetMode="External"/><Relationship Id="rId6342" Type="http://schemas.openxmlformats.org/officeDocument/2006/relationships/hyperlink" Target="https://drive.google.com/drive/folders/1NaG2bAXvUkoO-XNWN9DGhZqKTcusvzdY?usp=sharing" TargetMode="External"/><Relationship Id="rId997" Type="http://schemas.openxmlformats.org/officeDocument/2006/relationships/hyperlink" Target="https://drive.google.com/drive/folders/1H2IKVp2PR6w5YM5LBX9qHvGXOL12HuHV" TargetMode="External"/><Relationship Id="rId2678" Type="http://schemas.openxmlformats.org/officeDocument/2006/relationships/hyperlink" Target="https://docs.google.com/spreadsheets/d/1araIWejcg2ho4Cg5omC68KUFFPIA9zku3QZcudN1FM0/edit?gid=68139129" TargetMode="External"/><Relationship Id="rId2885" Type="http://schemas.openxmlformats.org/officeDocument/2006/relationships/hyperlink" Target="https://drive.google.com/drive/folders/1hCISI4dGXVN_EuNcOEhq1CMBp7zR-k1c" TargetMode="External"/><Relationship Id="rId3729" Type="http://schemas.openxmlformats.org/officeDocument/2006/relationships/hyperlink" Target="https://docs.google.com/spreadsheets/d/1wba0DBny0rNygdGQv87KVHLyiIyQo9R25sj7ISlFN7k/edit" TargetMode="External"/><Relationship Id="rId3936" Type="http://schemas.openxmlformats.org/officeDocument/2006/relationships/hyperlink" Target="https://drive.google.com/drive/u/0/folders/18C-MkwRYGZVAwaHSBBWH3ygF85Wh09ul" TargetMode="External"/><Relationship Id="rId5151" Type="http://schemas.openxmlformats.org/officeDocument/2006/relationships/hyperlink" Target="https://docs.google.com/spreadsheets/d/171f1tcAKPX1SHNcJh-oRcWL3Rt8oON56yqBV9EPDf14/edit?gid=0" TargetMode="External"/><Relationship Id="rId857" Type="http://schemas.openxmlformats.org/officeDocument/2006/relationships/hyperlink" Target="https://drive.google.com/drive/u/0/folders/1DoYhnlv7crCmeG-JqljIRntkcgafjyYT" TargetMode="External"/><Relationship Id="rId1487" Type="http://schemas.openxmlformats.org/officeDocument/2006/relationships/hyperlink" Target="https://docs.google.com/spreadsheets/d/1zbSuutdyZoMCgGXjAGNlHlJDtZzKZOmOTDO9cmfdmB4/edit?usp=sharing" TargetMode="External"/><Relationship Id="rId1694" Type="http://schemas.openxmlformats.org/officeDocument/2006/relationships/hyperlink" Target="https://docs.google.com/spreadsheets/d/1vIyV5nTnjhQgdc2a6SajM7dp2H4eL3Sf4K675HHeYoI/edit?gid=37557742" TargetMode="External"/><Relationship Id="rId2538" Type="http://schemas.openxmlformats.org/officeDocument/2006/relationships/hyperlink" Target="https://drive.google.com/drive/u/0/folders/1Ef8_9k6CPF7bssZFpcPGr1GIiYYWfJDz" TargetMode="External"/><Relationship Id="rId2745" Type="http://schemas.openxmlformats.org/officeDocument/2006/relationships/hyperlink" Target="https://drive.google.com/drive/folders/1mBGHZknyeTHt1T0lFJU-HP0SPHs5K2NM" TargetMode="External"/><Relationship Id="rId2952" Type="http://schemas.openxmlformats.org/officeDocument/2006/relationships/hyperlink" Target="https://drive.google.com/drive/folders/1xU8H2XRYB3HRVV6Kca0KcsPZPsJKUkuQ?usp=drive_link" TargetMode="External"/><Relationship Id="rId6202" Type="http://schemas.openxmlformats.org/officeDocument/2006/relationships/hyperlink" Target="https://docs.google.com/spreadsheets/d/1xvfgBHdySyJfYR7pIAs1ab2xZjGdGWlo/edit?gid=896267482" TargetMode="External"/><Relationship Id="rId717" Type="http://schemas.openxmlformats.org/officeDocument/2006/relationships/hyperlink" Target="https://drive.google.com/drive/u/0/folders/1ryrJ194XxHFPFB86XTMXR4BgfoOuM9vM" TargetMode="External"/><Relationship Id="rId924" Type="http://schemas.openxmlformats.org/officeDocument/2006/relationships/hyperlink" Target="https://docs.google.com/spreadsheets/d/1xvfgBHdySyJfYR7pIAs1ab2xZjGdGWlo/edit?gid=1773673233" TargetMode="External"/><Relationship Id="rId1347" Type="http://schemas.openxmlformats.org/officeDocument/2006/relationships/hyperlink" Target="https://docs.google.com/spreadsheets/d/1BOQfqkVFuxa4EAeIqikLNGVs0M3v_AGu998ko9SsEeo/edit?gid=67427" TargetMode="External"/><Relationship Id="rId1554" Type="http://schemas.openxmlformats.org/officeDocument/2006/relationships/hyperlink" Target="https://cmckfcvietnam.sharepoint.com/:f:/s/KFC-SHARE-EXTERNAL-MKT-SHARE-EXTERNAL/EvCmKMbA-2lNvlyBTcO4zF4BjU65upcLzOflCMCeTpNemw?e=qd70O9" TargetMode="External"/><Relationship Id="rId1761" Type="http://schemas.openxmlformats.org/officeDocument/2006/relationships/hyperlink" Target="https://drive.google.com/drive/u/0/folders/1etERdmlzg3ugn5ch_hm_gGhdGIMnOpWY" TargetMode="External"/><Relationship Id="rId2605" Type="http://schemas.openxmlformats.org/officeDocument/2006/relationships/hyperlink" Target="https://drive.google.com/drive/u/0/folders/1S3hxjA3R7U6x2upJ6nqAcw9s5c3B-SOj" TargetMode="External"/><Relationship Id="rId2812" Type="http://schemas.openxmlformats.org/officeDocument/2006/relationships/hyperlink" Target="https://drive.google.com/drive/folders/1dFAjLf0F0vKI2T5ZdxOr16GnksVzAY9F" TargetMode="External"/><Relationship Id="rId5011" Type="http://schemas.openxmlformats.org/officeDocument/2006/relationships/hyperlink" Target="https://drive.google.com/drive/folders/1kwWJ77VlNrZkYj7wZNHXCVF4FcCDWSbp?usp=drive_link" TargetMode="External"/><Relationship Id="rId5968" Type="http://schemas.openxmlformats.org/officeDocument/2006/relationships/hyperlink" Target="https://drive.google.com/drive/folders/1e8cKnHeHEW3Bib19-iOkVGXNOMvZIUQm" TargetMode="External"/><Relationship Id="rId53" Type="http://schemas.openxmlformats.org/officeDocument/2006/relationships/hyperlink" Target="https://docs.google.com/spreadsheets/d/1MJASlDC1YeX6sgEtzykzTSpTN1Q3FS6_/edit?gid=140450245" TargetMode="External"/><Relationship Id="rId1207" Type="http://schemas.openxmlformats.org/officeDocument/2006/relationships/hyperlink" Target="https://docs.google.com/spreadsheets/d/1araIWejcg2ho4Cg5omC68KUFFPIA9zku3QZcudN1FM0/edit?gid=2146481338" TargetMode="External"/><Relationship Id="rId1414" Type="http://schemas.openxmlformats.org/officeDocument/2006/relationships/hyperlink" Target="https://docs.google.com/presentation/d/1vfNkT-HK0AeZ4chqcYzkpSc7o8gZZGeD/edit" TargetMode="External"/><Relationship Id="rId1621" Type="http://schemas.openxmlformats.org/officeDocument/2006/relationships/hyperlink" Target="https://drive.google.com/drive/folders/1PpyA1aRCd23wWVnZcE12ZWy1m5DYrsjZ" TargetMode="External"/><Relationship Id="rId4777" Type="http://schemas.openxmlformats.org/officeDocument/2006/relationships/hyperlink" Target="https://drive.google.com/drive/u/0/folders/1D7Y5PAYtM9ftIQP9a3RC4nLjSd8EvkuW" TargetMode="External"/><Relationship Id="rId4984" Type="http://schemas.openxmlformats.org/officeDocument/2006/relationships/hyperlink" Target="https://drive.google.com/drive/u/0/folders/1kaNln6PUJPfl76JNgfWTjyzPldmp7HYp" TargetMode="External"/><Relationship Id="rId5828" Type="http://schemas.openxmlformats.org/officeDocument/2006/relationships/hyperlink" Target="https://drive.google.com/drive/u/0/folders/1s1DPrgsI9TCugXZGDy8nMf_kh1Od2n3d" TargetMode="External"/><Relationship Id="rId3379" Type="http://schemas.openxmlformats.org/officeDocument/2006/relationships/hyperlink" Target="https://docs.google.com/spreadsheets/d/1vIyV5nTnjhQgdc2a6SajM7dp2H4eL3Sf4K675HHeYoI/edit?gid=1579647152" TargetMode="External"/><Relationship Id="rId3586" Type="http://schemas.openxmlformats.org/officeDocument/2006/relationships/hyperlink" Target="https://docs.google.com/spreadsheets/d/1SpTAZfPnhoulb5kemB5xnn_ZUdBowHUUux2uosNOuSk/edit?gid=1460264289" TargetMode="External"/><Relationship Id="rId3793" Type="http://schemas.openxmlformats.org/officeDocument/2006/relationships/hyperlink" Target="https://docs.google.com/spreadsheets/d/10YyGpQz0D_L8HZ70peC4yV0VJk51JcwPEPqW-yxPFNs/edit?gid=0" TargetMode="External"/><Relationship Id="rId4637" Type="http://schemas.openxmlformats.org/officeDocument/2006/relationships/hyperlink" Target="https://docs.google.com/spreadsheets/d/1fwXMO7sVsX5UKli_NAdA3TZL8R_5X7LjGgmtEFI1LRk/edit?gid=1038086124" TargetMode="External"/><Relationship Id="rId2188" Type="http://schemas.openxmlformats.org/officeDocument/2006/relationships/hyperlink" Target="https://drive.google.com/drive/u/0/folders/18mnubE4ygwIlc9Jh7YexX1n5lSDHyl2X" TargetMode="External"/><Relationship Id="rId2395" Type="http://schemas.openxmlformats.org/officeDocument/2006/relationships/hyperlink" Target="https://drive.google.com/drive/folders/1z5X7vygT9YHXsoccCu18egNCR-uygq2g" TargetMode="External"/><Relationship Id="rId3239" Type="http://schemas.openxmlformats.org/officeDocument/2006/relationships/hyperlink" Target="https://docs.google.com/spreadsheets/d/1KmfXaYNxTvOqlFm0awngGgwSbAkphKf3/edit" TargetMode="External"/><Relationship Id="rId3446" Type="http://schemas.openxmlformats.org/officeDocument/2006/relationships/hyperlink" Target="https://drive.google.com/drive/u/0/folders/1Y_62IirqacagFYZRU92IYSBwPaKtLkrX" TargetMode="External"/><Relationship Id="rId4844" Type="http://schemas.openxmlformats.org/officeDocument/2006/relationships/hyperlink" Target="https://shopee.vn/m/TCBVISAECODEBIT-SPF" TargetMode="External"/><Relationship Id="rId367" Type="http://schemas.openxmlformats.org/officeDocument/2006/relationships/hyperlink" Target="https://drive.google.com/drive/u/0/folders/1yDvuvIe-_DjfC5AD80rWdWwcrHeKBEXM" TargetMode="External"/><Relationship Id="rId574" Type="http://schemas.openxmlformats.org/officeDocument/2006/relationships/hyperlink" Target="https://docs.google.com/spreadsheets/d/1Gkqvkh-uV9bo_TAYYPphI4SL1SrZy71IfnGgrpXNWH8/edit?gid=826533442" TargetMode="External"/><Relationship Id="rId2048" Type="http://schemas.openxmlformats.org/officeDocument/2006/relationships/hyperlink" Target="https://drive.google.com/drive/folders/16TmW-B1Ia1RK2GrkYxjq7-etWAwDFwGA" TargetMode="External"/><Relationship Id="rId2255" Type="http://schemas.openxmlformats.org/officeDocument/2006/relationships/hyperlink" Target="https://drive.google.com/drive/u/0/folders/1lo9k4pJs0w1YTEzjCKmomZYEHBCrFtFw" TargetMode="External"/><Relationship Id="rId3653" Type="http://schemas.openxmlformats.org/officeDocument/2006/relationships/hyperlink" Target="https://drive.google.com/drive/folders/1zQw5o2ANWqSghsw8aibGmJo2KQwgEYJq" TargetMode="External"/><Relationship Id="rId3860" Type="http://schemas.openxmlformats.org/officeDocument/2006/relationships/hyperlink" Target="https://docs.google.com/spreadsheets/d/1vIyV5nTnjhQgdc2a6SajM7dp2H4eL3Sf4K675HHeYoI/edit?gid=969927828" TargetMode="External"/><Relationship Id="rId4704" Type="http://schemas.openxmlformats.org/officeDocument/2006/relationships/hyperlink" Target="https://drive.google.com/drive/folders/175PYR2KxGdktgKWTuSd1RdgOxad8Pp1i" TargetMode="External"/><Relationship Id="rId4911" Type="http://schemas.openxmlformats.org/officeDocument/2006/relationships/hyperlink" Target="https://docs.google.com/spreadsheets/d/1p59_OCU0y33MmHtXsQ_rzx7VmwvFvdhvTuQDiR28r9g/edit?gid=0" TargetMode="External"/><Relationship Id="rId227" Type="http://schemas.openxmlformats.org/officeDocument/2006/relationships/hyperlink" Target="https://docs.google.com/spreadsheets/d/1v-VOk9jEoQ8q98sN0Eiy-f8odAhvkEb3FzMR_IA8nGM/edit?gid=1560921495" TargetMode="External"/><Relationship Id="rId781" Type="http://schemas.openxmlformats.org/officeDocument/2006/relationships/hyperlink" Target="https://docs.google.com/spreadsheets/d/1OMofijeoR53EWDc109ohXV434fe2c-PIscMTWB60wSg/edit?gid=1463714887" TargetMode="External"/><Relationship Id="rId2462" Type="http://schemas.openxmlformats.org/officeDocument/2006/relationships/hyperlink" Target="https://drive.google.com/drive/u/0/folders/1azrkGxGByjYTjOTSuBdPTtwALcyCBlup" TargetMode="External"/><Relationship Id="rId3306" Type="http://schemas.openxmlformats.org/officeDocument/2006/relationships/hyperlink" Target="https://drive.google.com/drive/u/0/folders/1H-eYUUKWByNtzEiwwnaXdVzHL7uV7YLD" TargetMode="External"/><Relationship Id="rId3513" Type="http://schemas.openxmlformats.org/officeDocument/2006/relationships/hyperlink" Target="https://drive.google.com/drive/folders/1SlIAmfpcCCQv-WL9XFdSYCDHGXLwzb01?usp=drive_link" TargetMode="External"/><Relationship Id="rId3720" Type="http://schemas.openxmlformats.org/officeDocument/2006/relationships/hyperlink" Target="https://drive.google.com/drive/folders/1NxrbDEvyTBl8zKlg5ZXy7NSdwPNu7do3" TargetMode="External"/><Relationship Id="rId434" Type="http://schemas.openxmlformats.org/officeDocument/2006/relationships/hyperlink" Target="https://docs.google.com/spreadsheets/d/10URHSiHLp8W1ISxWvhuZ_G0sqWYAX0aKkxl8aqEPIcM/edit?gid=1670951307" TargetMode="External"/><Relationship Id="rId641" Type="http://schemas.openxmlformats.org/officeDocument/2006/relationships/hyperlink" Target="https://drive.google.com/drive/folders/1xU8H2XRYB3HRVV6Kca0KcsPZPsJKUkuQ?usp=drive_link" TargetMode="External"/><Relationship Id="rId1064" Type="http://schemas.openxmlformats.org/officeDocument/2006/relationships/hyperlink" Target="https://drive.google.com/drive/u/0/folders/1R4DETbTVI-bKjmqK-_U9UYcLBvWz9Q_T" TargetMode="External"/><Relationship Id="rId1271" Type="http://schemas.openxmlformats.org/officeDocument/2006/relationships/hyperlink" Target="https://drive.google.com/drive/u/0/folders/1i6V-DR5bxQ3UVvfEhdvb_d8lpukO8Tal" TargetMode="External"/><Relationship Id="rId2115" Type="http://schemas.openxmlformats.org/officeDocument/2006/relationships/hyperlink" Target="https://drive.google.com/drive/folders/1T9N7mIOPyF2Jyiil84_LVTbc615n7TEL" TargetMode="External"/><Relationship Id="rId2322" Type="http://schemas.openxmlformats.org/officeDocument/2006/relationships/hyperlink" Target="https://docs.google.com/spreadsheets/d/1OMofijeoR53EWDc109ohXV434fe2c-PIscMTWB60wSg/edit?gid=1463714887" TargetMode="External"/><Relationship Id="rId5478" Type="http://schemas.openxmlformats.org/officeDocument/2006/relationships/hyperlink" Target="https://docs.google.com/spreadsheets/d/171f1tcAKPX1SHNcJh-oRcWL3Rt8oON56yqBV9EPDf14/edit?gid=0" TargetMode="External"/><Relationship Id="rId5685" Type="http://schemas.openxmlformats.org/officeDocument/2006/relationships/hyperlink" Target="https://shopeefood.vn/bo-suu-tap/pepsi-tiectungbung-coll" TargetMode="External"/><Relationship Id="rId5892" Type="http://schemas.openxmlformats.org/officeDocument/2006/relationships/hyperlink" Target="https://docs.google.com/spreadsheets/d/1XhCYTi8inaY_LuNJwXk24hd5br5yJYeBfm-RfJF6kVg/edit?gid=0" TargetMode="External"/><Relationship Id="rId501" Type="http://schemas.openxmlformats.org/officeDocument/2006/relationships/hyperlink" Target="https://drive.google.com/drive/folders/1bZv8tVDvhyUSLQpS50nzS6Oh3Icy9kVN" TargetMode="External"/><Relationship Id="rId1131" Type="http://schemas.openxmlformats.org/officeDocument/2006/relationships/hyperlink" Target="https://docs.google.com/spreadsheets/d/1vIyV5nTnjhQgdc2a6SajM7dp2H4eL3Sf4K675HHeYoI/edit?gid=969927828" TargetMode="External"/><Relationship Id="rId4287" Type="http://schemas.openxmlformats.org/officeDocument/2006/relationships/hyperlink" Target="https://drive.google.com/drive/folders/1ip7ZMUk6duGGz2vTSIF-TPwUspD8tqkc" TargetMode="External"/><Relationship Id="rId4494" Type="http://schemas.openxmlformats.org/officeDocument/2006/relationships/hyperlink" Target="https://drive.google.com/drive/folders/1E7qfynu2yI-lDNz4ckgT-t-nIQoLe92Q" TargetMode="External"/><Relationship Id="rId5338" Type="http://schemas.openxmlformats.org/officeDocument/2006/relationships/hyperlink" Target="https://drive.google.com/drive/u/0/folders/1t-ECMJXTmnPdURMnOALzO_YA2_OaSUX4" TargetMode="External"/><Relationship Id="rId5545" Type="http://schemas.openxmlformats.org/officeDocument/2006/relationships/hyperlink" Target="https://drive.google.com/drive/u/0/folders/1W2VMp3rOSaFWcEzoZLm6ZTuD8urcI64q" TargetMode="External"/><Relationship Id="rId5752" Type="http://schemas.openxmlformats.org/officeDocument/2006/relationships/hyperlink" Target="https://drive.google.com/drive/u/0/folders/1dX4c9iq8iTZU1fS3yvrVZnljUS_Nhtbd" TargetMode="External"/><Relationship Id="rId3096" Type="http://schemas.openxmlformats.org/officeDocument/2006/relationships/hyperlink" Target="https://drive.google.com/drive/folders/1CTtKPA2wzJOhSSk-uJlVFj46-UBaMRa0" TargetMode="External"/><Relationship Id="rId4147" Type="http://schemas.openxmlformats.org/officeDocument/2006/relationships/hyperlink" Target="https://drive.google.com/drive/folders/1nx1436W4AnLsRrb0rSHvZn_8WH_LrPg_?usp=drive_link" TargetMode="External"/><Relationship Id="rId4354" Type="http://schemas.openxmlformats.org/officeDocument/2006/relationships/hyperlink" Target="https://drive.google.com/drive/folders/18b5rMNxf9hxPozjCPs7214sZAx7azPwL" TargetMode="External"/><Relationship Id="rId4561" Type="http://schemas.openxmlformats.org/officeDocument/2006/relationships/hyperlink" Target="https://drive.google.com/drive/u/0/folders/1Y_WqGt9yX9CPKFjqr_qz-DUGHkWRlapo" TargetMode="External"/><Relationship Id="rId5405" Type="http://schemas.openxmlformats.org/officeDocument/2006/relationships/hyperlink" Target="https://docs.google.com/spreadsheets/d/1NxQ48JlUoxB23w9AdKWtRZHk6opfiw9XF7eUjkZtBbQ/edit?gid=0" TargetMode="External"/><Relationship Id="rId5612" Type="http://schemas.openxmlformats.org/officeDocument/2006/relationships/hyperlink" Target="https://drive.google.com/drive/u/0/folders/1ENyjA1Yq4xferT7z52dlglJzf92lkONh" TargetMode="External"/><Relationship Id="rId1948" Type="http://schemas.openxmlformats.org/officeDocument/2006/relationships/hyperlink" Target="https://docs.google.com/presentation/d/1oWNLxHJx3oAMhvVcapxSDL-vuo4NmBvP/edit" TargetMode="External"/><Relationship Id="rId3163" Type="http://schemas.openxmlformats.org/officeDocument/2006/relationships/hyperlink" Target="https://drive.google.com/drive/folders/1BNeYeiPFQfCC0nQSlfSpSDogvdYmVy5l" TargetMode="External"/><Relationship Id="rId3370" Type="http://schemas.openxmlformats.org/officeDocument/2006/relationships/hyperlink" Target="https://docs.google.com/spreadsheets/d/1OMofijeoR53EWDc109ohXV434fe2c-PIscMTWB60wSg/edit?gid=1665461299" TargetMode="External"/><Relationship Id="rId4007" Type="http://schemas.openxmlformats.org/officeDocument/2006/relationships/hyperlink" Target="https://drive.google.com/drive/folders/1E0vedIsryvNcQCKBupPWB1q9kWoOzNdZ" TargetMode="External"/><Relationship Id="rId4214" Type="http://schemas.openxmlformats.org/officeDocument/2006/relationships/hyperlink" Target="https://drive.google.com/drive/folders/1wi7lfrlE1tmdO4uYgDTqav4sxAbkGCEZ" TargetMode="External"/><Relationship Id="rId4421" Type="http://schemas.openxmlformats.org/officeDocument/2006/relationships/hyperlink" Target="https://drive.google.com/drive/folders/1Q_9YTpidNn8fsbNmcl0RLoy_c0e2ZEN6" TargetMode="External"/><Relationship Id="rId291" Type="http://schemas.openxmlformats.org/officeDocument/2006/relationships/hyperlink" Target="https://docs.google.com/spreadsheets/d/1zEyhwzeEpsJyOaXmHiPHXMYdcIL3HLyELfMFAVMR0hg/edit" TargetMode="External"/><Relationship Id="rId1808" Type="http://schemas.openxmlformats.org/officeDocument/2006/relationships/hyperlink" Target="https://docs.google.com/spreadsheets/d/1KsICocQtcVRrQ5M_v-3MqZtMgmB7SiS44mbSZqPDm6o/edit?usp=sharing" TargetMode="External"/><Relationship Id="rId3023" Type="http://schemas.openxmlformats.org/officeDocument/2006/relationships/hyperlink" Target="https://docs.google.com/spreadsheets/d/1zbSuutdyZoMCgGXjAGNlHlJDtZzKZOmOTDO9cmfdmB4/edit?usp=sharing" TargetMode="External"/><Relationship Id="rId6179" Type="http://schemas.openxmlformats.org/officeDocument/2006/relationships/hyperlink" Target="https://drive.google.com/drive/u/0/folders/1nqjkArRfVxXivazKfmi_y8wn5OxEQ8hW" TargetMode="External"/><Relationship Id="rId6386" Type="http://schemas.openxmlformats.org/officeDocument/2006/relationships/hyperlink" Target="https://drive.google.com/drive/u/0/folders/1Jo3yLeBlcHRD8GWgNX-wU3EP6Zp4Fjx_" TargetMode="External"/><Relationship Id="rId151" Type="http://schemas.openxmlformats.org/officeDocument/2006/relationships/hyperlink" Target="https://drive.google.com/drive/u/0/folders/1OoIKGlkkah5GmYZdOfZNIW7S6aLkYxn8" TargetMode="External"/><Relationship Id="rId3230" Type="http://schemas.openxmlformats.org/officeDocument/2006/relationships/hyperlink" Target="https://drive.google.com/drive/u/0/folders/12pQvHGDnbAx_GD2QLQ416HfRpXpIJkgi" TargetMode="External"/><Relationship Id="rId5195" Type="http://schemas.openxmlformats.org/officeDocument/2006/relationships/hyperlink" Target="https://drive.google.com/drive/u/0/folders/1yPts84ZMgxyMhmuVoGfPlAv59Bg8caH-" TargetMode="External"/><Relationship Id="rId6039" Type="http://schemas.openxmlformats.org/officeDocument/2006/relationships/hyperlink" Target="https://drive.google.com/drive/u/0/folders/1-rLk2R_ueHZ_0WKZFrIV0sadp75ec3NX" TargetMode="External"/><Relationship Id="rId2789" Type="http://schemas.openxmlformats.org/officeDocument/2006/relationships/hyperlink" Target="https://drive.google.com/drive/u/0/folders/1YjlSXNEiIiXaQk_EnVCtLtIkPqk7X-Et" TargetMode="External"/><Relationship Id="rId2996" Type="http://schemas.openxmlformats.org/officeDocument/2006/relationships/hyperlink" Target="https://drive.google.com/drive/u/0/folders/1e4mB-v6HipAVtDZSEpS33XX6z4LF6o8b" TargetMode="External"/><Relationship Id="rId6246" Type="http://schemas.openxmlformats.org/officeDocument/2006/relationships/hyperlink" Target="https://docs.google.com/spreadsheets/d/1wTzxMk6xtREkQleKLKPuujKQE0SPbsv57ZZ-NVsQ4tw/edit?usp=sharing" TargetMode="External"/><Relationship Id="rId968" Type="http://schemas.openxmlformats.org/officeDocument/2006/relationships/hyperlink" Target="https://docs.google.com/spreadsheets/d/1fwXMO7sVsX5UKli_NAdA3TZL8R_5X7LjGgmtEFI1LRk/edit?pli=1&amp;gid=293709000" TargetMode="External"/><Relationship Id="rId1598" Type="http://schemas.openxmlformats.org/officeDocument/2006/relationships/hyperlink" Target="https://docs.google.com/spreadsheets/d/1Gkqvkh-uV9bo_TAYYPphI4SL1SrZy71IfnGgrpXNWH8/edit?gid=826533442" TargetMode="External"/><Relationship Id="rId2649" Type="http://schemas.openxmlformats.org/officeDocument/2006/relationships/hyperlink" Target="https://docs.google.com/spreadsheets/d/1xvfgBHdySyJfYR7pIAs1ab2xZjGdGWlo/edit?gid=1773673233" TargetMode="External"/><Relationship Id="rId2856" Type="http://schemas.openxmlformats.org/officeDocument/2006/relationships/hyperlink" Target="https://docs.google.com/spreadsheets/d/1rdEmL6C1RLGsd1_jlxFwZiKGpC-HeLteurSvJ_E2DUY/edit?usp=drive_link" TargetMode="External"/><Relationship Id="rId3907" Type="http://schemas.openxmlformats.org/officeDocument/2006/relationships/hyperlink" Target="https://drive.google.com/drive/u/0/folders/108bEqFb-zyTb1A939QyEfoRaqTxo2mn4" TargetMode="External"/><Relationship Id="rId5055" Type="http://schemas.openxmlformats.org/officeDocument/2006/relationships/hyperlink" Target="https://docs.google.com/spreadsheets/d/1iMtk54zuVmIsNSRloLl7t4MAGJP9u6gn-FHon4Vul1I/edit?gid=0" TargetMode="External"/><Relationship Id="rId5262" Type="http://schemas.openxmlformats.org/officeDocument/2006/relationships/hyperlink" Target="https://docs.google.com/spreadsheets/d/1p59_OCU0y33MmHtXsQ_rzx7VmwvFvdhvTuQDiR28r9g/edit?gid=0" TargetMode="External"/><Relationship Id="rId6106" Type="http://schemas.openxmlformats.org/officeDocument/2006/relationships/hyperlink" Target="https://docs.google.com/spreadsheets/d/1SrfOx8Xea0B61knnfpJGFl40avRJfU3RIVubTJwMf6g/edit?gid=477276523" TargetMode="External"/><Relationship Id="rId6313" Type="http://schemas.openxmlformats.org/officeDocument/2006/relationships/hyperlink" Target="https://drive.google.com/drive/u/0/folders/1zBTe22PeXRUtNsyghI1NaMc2fCFYcbBD" TargetMode="External"/><Relationship Id="rId97" Type="http://schemas.openxmlformats.org/officeDocument/2006/relationships/hyperlink" Target="https://drive.google.com/drive/folders/1gwSiHeSo3CB9aP0_RD_zEtG5cOi_Zi56" TargetMode="External"/><Relationship Id="rId828" Type="http://schemas.openxmlformats.org/officeDocument/2006/relationships/hyperlink" Target="https://drive.google.com/drive/folders/1UD8mNaGCrEwjsasrCfL5p4J2l1A1rurt?usp=sharing" TargetMode="External"/><Relationship Id="rId1458" Type="http://schemas.openxmlformats.org/officeDocument/2006/relationships/hyperlink" Target="https://docs.google.com/spreadsheets/d/1ZPkSTliKlEiNzWIHmnQ_-8rnhudmfW6lnRE05_UE2KQ/edit?gid=475875260" TargetMode="External"/><Relationship Id="rId1665" Type="http://schemas.openxmlformats.org/officeDocument/2006/relationships/hyperlink" Target="https://drive.google.com/drive/folders/1nwWunHLGB6hNbvz8ycVhP3Gz68JWnnPw" TargetMode="External"/><Relationship Id="rId1872" Type="http://schemas.openxmlformats.org/officeDocument/2006/relationships/hyperlink" Target="https://drive.google.com/drive/u/0/folders/19U_ZhM-gf36JZW8DSMNKSsWdpj9BygdQ" TargetMode="External"/><Relationship Id="rId2509" Type="http://schemas.openxmlformats.org/officeDocument/2006/relationships/hyperlink" Target="https://docs.google.com/spreadsheets/d/1-EcoXATLQ5_Vul8QJfCf56fiKASkArV-s0mNdxeQQvA/edit?usp=sharing" TargetMode="External"/><Relationship Id="rId2716" Type="http://schemas.openxmlformats.org/officeDocument/2006/relationships/hyperlink" Target="https://docs.google.com/spreadsheets/d/1EbpYRKfAoSlN5z652vnd9U57gvATRF8rHcQKO_Ezpag/edit?usp=sharing" TargetMode="External"/><Relationship Id="rId4071" Type="http://schemas.openxmlformats.org/officeDocument/2006/relationships/hyperlink" Target="https://docs.google.com/spreadsheets/d/1aAsDWUGz9Tht60_gR-0gIzoF14erL0WlW2HzIVskdyA/edit?gid=0" TargetMode="External"/><Relationship Id="rId5122" Type="http://schemas.openxmlformats.org/officeDocument/2006/relationships/hyperlink" Target="https://docs.google.com/spreadsheets/d/1hH2wOMnX04Ofy2zaIB_BxzgG3Ficv5hRMZADqiYVuXg/edit" TargetMode="External"/><Relationship Id="rId1318" Type="http://schemas.openxmlformats.org/officeDocument/2006/relationships/hyperlink" Target="https://drive.google.com/drive/u/0/folders/1yojInxKfguowUnYkrCOA2-fp3R93gxpg" TargetMode="External"/><Relationship Id="rId1525" Type="http://schemas.openxmlformats.org/officeDocument/2006/relationships/hyperlink" Target="https://drive.google.com/drive/folders/1r4Ecf5cYalKR6YHqq7D3b_ZKMB6zAFut?usp=sharing" TargetMode="External"/><Relationship Id="rId2923" Type="http://schemas.openxmlformats.org/officeDocument/2006/relationships/hyperlink" Target="https://drive.google.com/drive/folders/1id_nv9CXuVsR2d9ib3UqqRB2KWapjgc1" TargetMode="External"/><Relationship Id="rId1732" Type="http://schemas.openxmlformats.org/officeDocument/2006/relationships/hyperlink" Target="https://drive.google.com/drive/u/0/folders/1tz5jRua7i_v42wboQb9dRo4ngAmpRF1n" TargetMode="External"/><Relationship Id="rId4888" Type="http://schemas.openxmlformats.org/officeDocument/2006/relationships/hyperlink" Target="https://docs.google.com/spreadsheets/d/1BOQfqkVFuxa4EAeIqikLNGVs0M3v_AGu998ko9SsEeo/edit?gid=67427" TargetMode="External"/><Relationship Id="rId5939" Type="http://schemas.openxmlformats.org/officeDocument/2006/relationships/hyperlink" Target="https://docs.google.com/spreadsheets/d/10URHSiHLp8W1ISxWvhuZ_G0sqWYAX0aKkxl8aqEPIcM/edit?gid=1738721065" TargetMode="External"/><Relationship Id="rId24" Type="http://schemas.openxmlformats.org/officeDocument/2006/relationships/hyperlink" Target="https://drive.google.com/drive/folders/16794CZPHeSj9wmowDnVLBtgZD2Aykfqw" TargetMode="External"/><Relationship Id="rId2299" Type="http://schemas.openxmlformats.org/officeDocument/2006/relationships/hyperlink" Target="https://drive.google.com/drive/u/0/folders/1YbDXTm6n4oPwvaYhVYLryLy2ODFOkLdl" TargetMode="External"/><Relationship Id="rId3697" Type="http://schemas.openxmlformats.org/officeDocument/2006/relationships/hyperlink" Target="https://drive.google.com/drive/u/0/folders/1aWe3TFtq9JetTfJo_1O4tjADy7eQkegp" TargetMode="External"/><Relationship Id="rId4748" Type="http://schemas.openxmlformats.org/officeDocument/2006/relationships/hyperlink" Target="https://docs.google.com/spreadsheets/d/1-_wFrwaaO5VMd8CufB70jfayokz4v8rIZYuFeYmDo2U/edit" TargetMode="External"/><Relationship Id="rId4955" Type="http://schemas.openxmlformats.org/officeDocument/2006/relationships/hyperlink" Target="https://drive.google.com/drive/u/0/folders/1IhXhEzbFYq5sPYI7Y6nGkQHw9il-i3fC" TargetMode="External"/><Relationship Id="rId3557" Type="http://schemas.openxmlformats.org/officeDocument/2006/relationships/hyperlink" Target="https://drive.google.com/drive/folders/1-4CdDw7_qmD5MVPYZIaM6AQk9YnGfBmn" TargetMode="External"/><Relationship Id="rId3764" Type="http://schemas.openxmlformats.org/officeDocument/2006/relationships/hyperlink" Target="https://docs.google.com/spreadsheets/d/18nNNMUzK2I2bRzIBegbdjF9o1qa2vte8T2ecKUn9gVs/edit?usp=sharing" TargetMode="External"/><Relationship Id="rId3971" Type="http://schemas.openxmlformats.org/officeDocument/2006/relationships/hyperlink" Target="https://docs.google.com/spreadsheets/d/1he6KxzPEPZaO8Qo5fnnVUrYtixpokKlG7UlOzjQ6988/edit?gid=1481340089" TargetMode="External"/><Relationship Id="rId4608" Type="http://schemas.openxmlformats.org/officeDocument/2006/relationships/hyperlink" Target="https://docs.google.com/spreadsheets/d/1HKfoMfmwHoV2GmaxJ9o24CmrZaDShdvn_OuH-9c_YeM/edit" TargetMode="External"/><Relationship Id="rId4815" Type="http://schemas.openxmlformats.org/officeDocument/2006/relationships/hyperlink" Target="https://drive.google.com/drive/u/0/folders/1A1Yt-2IScNUh2f0mCtwKqtNR_F_xVYyD" TargetMode="External"/><Relationship Id="rId6170" Type="http://schemas.openxmlformats.org/officeDocument/2006/relationships/hyperlink" Target="https://docs.google.com/spreadsheets/d/1lMXc-DNpmfkbIPIzHSg-E9n7f_UO92SV38WxfOHNRGY/edit?gid=2144238483" TargetMode="External"/><Relationship Id="rId478" Type="http://schemas.openxmlformats.org/officeDocument/2006/relationships/hyperlink" Target="https://docs.google.com/spreadsheets/d/1ESyqPEPbXYvsaRIUJsT9-M9l2vcFYhFA5frc-avxVh4/edit?usp=sharing" TargetMode="External"/><Relationship Id="rId685" Type="http://schemas.openxmlformats.org/officeDocument/2006/relationships/hyperlink" Target="https://docs.google.com/spreadsheets/d/1xvfgBHdySyJfYR7pIAs1ab2xZjGdGWlo/edit?gid=1773673233" TargetMode="External"/><Relationship Id="rId892" Type="http://schemas.openxmlformats.org/officeDocument/2006/relationships/hyperlink" Target="https://docs.google.com/spreadsheets/d/1vIyV5nTnjhQgdc2a6SajM7dp2H4eL3Sf4K675HHeYoI/edit?gid=37557742" TargetMode="External"/><Relationship Id="rId2159" Type="http://schemas.openxmlformats.org/officeDocument/2006/relationships/hyperlink" Target="https://drive.google.com/drive/folders/1UCWCMUeBexjz2VI5szuhf3bgVQo5n-MW" TargetMode="External"/><Relationship Id="rId2366" Type="http://schemas.openxmlformats.org/officeDocument/2006/relationships/hyperlink" Target="https://drive.google.com/drive/folders/1T3VwZ8j1hk5UUeH3oUP1BuAmMk4P2g_e" TargetMode="External"/><Relationship Id="rId2573" Type="http://schemas.openxmlformats.org/officeDocument/2006/relationships/hyperlink" Target="https://drive.google.com/drive/folders/1zztTm-fnjReqJnmmYFv3w14JRNlvORN5" TargetMode="External"/><Relationship Id="rId2780" Type="http://schemas.openxmlformats.org/officeDocument/2006/relationships/hyperlink" Target="https://docs.google.com/spreadsheets/d/1s8D-PPVf-4iH2AXNN6x4ECkKABbUyNrMGFnwf30cyLs/edit?gid=1513785312" TargetMode="External"/><Relationship Id="rId3417" Type="http://schemas.openxmlformats.org/officeDocument/2006/relationships/hyperlink" Target="https://drive.google.com/drive/folders/16EQcXYHV8EvPwJp4gj5CsB4iIu5AAjUP" TargetMode="External"/><Relationship Id="rId3624" Type="http://schemas.openxmlformats.org/officeDocument/2006/relationships/hyperlink" Target="https://docs.google.com/spreadsheets/d/1EjVpc4jtVJzu-gDSSwRSmyQ7EQaN5dgJjppAJyMlcy8/edit?gid=807383617" TargetMode="External"/><Relationship Id="rId3831" Type="http://schemas.openxmlformats.org/officeDocument/2006/relationships/hyperlink" Target="https://docs.google.com/spreadsheets/d/1SpTAZfPnhoulb5kemB5xnn_ZUdBowHUUux2uosNOuSk/edit?gid=1460264289" TargetMode="External"/><Relationship Id="rId6030" Type="http://schemas.openxmlformats.org/officeDocument/2006/relationships/hyperlink" Target="https://drive.google.com/drive/folders/1BEsTx0L13x1BM8V83PhlYNJ-sxuGgaCe" TargetMode="External"/><Relationship Id="rId338" Type="http://schemas.openxmlformats.org/officeDocument/2006/relationships/hyperlink" Target="https://drive.google.com/drive/u/0/folders/16PbLOmr-bZhE2EKWClGfJZoW-Ol6KLEw" TargetMode="External"/><Relationship Id="rId545" Type="http://schemas.openxmlformats.org/officeDocument/2006/relationships/hyperlink" Target="https://docs.google.com/spreadsheets/d/1SpTAZfPnhoulb5kemB5xnn_ZUdBowHUUux2uosNOuSk/edit?gid=1460264289" TargetMode="External"/><Relationship Id="rId752" Type="http://schemas.openxmlformats.org/officeDocument/2006/relationships/hyperlink" Target="https://drive.google.com/drive/u/0/folders/1dKW8S747G_Eg_4fzJOcnI0z5zdJxVR6W" TargetMode="External"/><Relationship Id="rId1175" Type="http://schemas.openxmlformats.org/officeDocument/2006/relationships/hyperlink" Target="https://drive.google.com/drive/u/0/folders/1FSQR02pPqFlLN-qxa8oWpYMi58_kQKut" TargetMode="External"/><Relationship Id="rId1382" Type="http://schemas.openxmlformats.org/officeDocument/2006/relationships/hyperlink" Target="https://drive.google.com/drive/folders/1lT077Taz8umC49hPWPbDYL0nh07rjbD0" TargetMode="External"/><Relationship Id="rId2019" Type="http://schemas.openxmlformats.org/officeDocument/2006/relationships/hyperlink" Target="https://shopee.vn/m/TPBJCBCASHBACK-SPF" TargetMode="External"/><Relationship Id="rId2226" Type="http://schemas.openxmlformats.org/officeDocument/2006/relationships/hyperlink" Target="https://docs.google.com/spreadsheets/d/178zTbhvfQEkOuNAMfHHdmUaLzGX86ZZUeIlNy7DQf8w/edit?gid=1290095009" TargetMode="External"/><Relationship Id="rId2433" Type="http://schemas.openxmlformats.org/officeDocument/2006/relationships/hyperlink" Target="https://docs.google.com/spreadsheets/d/1vIyV5nTnjhQgdc2a6SajM7dp2H4eL3Sf4K675HHeYoI/edit?gid=1579647152" TargetMode="External"/><Relationship Id="rId2640" Type="http://schemas.openxmlformats.org/officeDocument/2006/relationships/hyperlink" Target="https://docs.google.com/spreadsheets/d/1BOQfqkVFuxa4EAeIqikLNGVs0M3v_AGu998ko9SsEeo/edit?gid=628497071" TargetMode="External"/><Relationship Id="rId5589" Type="http://schemas.openxmlformats.org/officeDocument/2006/relationships/hyperlink" Target="https://docs.google.com/spreadsheets/d/1xvfgBHdySyJfYR7pIAs1ab2xZjGdGWlo/edit?gid=896267482" TargetMode="External"/><Relationship Id="rId5796" Type="http://schemas.openxmlformats.org/officeDocument/2006/relationships/hyperlink" Target="https://docs.google.com/spreadsheets/d/1p59_OCU0y33MmHtXsQ_rzx7VmwvFvdhvTuQDiR28r9g/edit?gid=0" TargetMode="External"/><Relationship Id="rId405" Type="http://schemas.openxmlformats.org/officeDocument/2006/relationships/hyperlink" Target="https://drive.google.com/drive/u/0/folders/1KyifxugIlqrbFU4ikbEGCOaH4u4DGqks" TargetMode="External"/><Relationship Id="rId612" Type="http://schemas.openxmlformats.org/officeDocument/2006/relationships/hyperlink" Target="https://drive.google.com/drive/u/0/folders/1zHc2w8B1Jz6UJS-p5-of0j1T-kOZRKmR" TargetMode="External"/><Relationship Id="rId1035" Type="http://schemas.openxmlformats.org/officeDocument/2006/relationships/hyperlink" Target="https://drive.google.com/drive/u/0/folders/1v-myeGJdAfh-gN49WaqCoHd6n-JBs_YV" TargetMode="External"/><Relationship Id="rId1242" Type="http://schemas.openxmlformats.org/officeDocument/2006/relationships/hyperlink" Target="https://drive.google.com/drive/u/0/folders/1ZJEYBGxeMa11yuwLDBRHj3tYBMZvfjkc" TargetMode="External"/><Relationship Id="rId2500" Type="http://schemas.openxmlformats.org/officeDocument/2006/relationships/hyperlink" Target="https://docs.google.com/spreadsheets/d/1fwXMO7sVsX5UKli_NAdA3TZL8R_5X7LjGgmtEFI1LRk/edit?pli=1&amp;gid=2084834926" TargetMode="External"/><Relationship Id="rId4398" Type="http://schemas.openxmlformats.org/officeDocument/2006/relationships/hyperlink" Target="https://drive.google.com/drive/folders/1HI4GUPAcOCIoCyQM5E5uu2td0HhVoT4U" TargetMode="External"/><Relationship Id="rId5449" Type="http://schemas.openxmlformats.org/officeDocument/2006/relationships/hyperlink" Target="https://drive.google.com/drive/u/0/folders/1QrrB_50x_OmvSF7mP5B7bOVfkxg_Q3_e" TargetMode="External"/><Relationship Id="rId5656" Type="http://schemas.openxmlformats.org/officeDocument/2006/relationships/hyperlink" Target="https://drive.google.com/drive/folders/1nGgK6tfLbXEWKjoYZAsFQXpC5YNLeoqq?usp=drive_link" TargetMode="External"/><Relationship Id="rId1102" Type="http://schemas.openxmlformats.org/officeDocument/2006/relationships/hyperlink" Target="https://drive.google.com/drive/folders/1Yd63pqvoOzj7RsmAmaDdmqFSTNNwqnAt" TargetMode="External"/><Relationship Id="rId4258" Type="http://schemas.openxmlformats.org/officeDocument/2006/relationships/hyperlink" Target="https://drive.google.com/drive/u/0/folders/1m2DbaQjAM9lweNFNUk-G08yfGK6Ptnbo" TargetMode="External"/><Relationship Id="rId4465" Type="http://schemas.openxmlformats.org/officeDocument/2006/relationships/hyperlink" Target="https://docs.google.com/spreadsheets/d/1-vwhQd6LlryTsONeQxcGhIllCjnf-5Cd/edit?gid=1033238192" TargetMode="External"/><Relationship Id="rId5309" Type="http://schemas.openxmlformats.org/officeDocument/2006/relationships/hyperlink" Target="https://drive.google.com/drive/u/0/folders/1_ehnZaqp4oeoOOHcFyfSL9z7J4aFLQAW" TargetMode="External"/><Relationship Id="rId5863" Type="http://schemas.openxmlformats.org/officeDocument/2006/relationships/hyperlink" Target="https://drive.google.com/drive/u/0/folders/1jdH-Yerg5j-sN0d0bCw1CwkR2_3U3AOY" TargetMode="External"/><Relationship Id="rId3067" Type="http://schemas.openxmlformats.org/officeDocument/2006/relationships/hyperlink" Target="https://docs.google.com/spreadsheets/d/10YyGpQz0D_L8HZ70peC4yV0VJk51JcwPEPqW-yxPFNs/edit?gid=0" TargetMode="External"/><Relationship Id="rId3274" Type="http://schemas.openxmlformats.org/officeDocument/2006/relationships/hyperlink" Target="https://drive.google.com/drive/folders/1Y4zMoyXUCxCdGrwfIEmfhqRNgEFNh0pt" TargetMode="External"/><Relationship Id="rId4118" Type="http://schemas.openxmlformats.org/officeDocument/2006/relationships/hyperlink" Target="https://docs.google.com/spreadsheets/d/1fwXMO7sVsX5UKli_NAdA3TZL8R_5X7LjGgmtEFI1LRk/edit?gid=28204836" TargetMode="External"/><Relationship Id="rId4672" Type="http://schemas.openxmlformats.org/officeDocument/2006/relationships/hyperlink" Target="https://docs.google.com/spreadsheets/d/1iMtk54zuVmIsNSRloLl7t4MAGJP9u6gn-FHon4Vul1I/edit?gid=0" TargetMode="External"/><Relationship Id="rId5516" Type="http://schemas.openxmlformats.org/officeDocument/2006/relationships/hyperlink" Target="https://drive.google.com/drive/folders/1e3ForM0q2YW1IzN2G8O1KK2zy2zYk_s5" TargetMode="External"/><Relationship Id="rId5723" Type="http://schemas.openxmlformats.org/officeDocument/2006/relationships/hyperlink" Target="https://drive.google.com/drive/folders/1aRF2WVniBN-48dXbx9OKZZw4sozrxA-W" TargetMode="External"/><Relationship Id="rId5930" Type="http://schemas.openxmlformats.org/officeDocument/2006/relationships/hyperlink" Target="https://drive.google.com/drive/folders/1HFqa3Vi-JxMqioRdHJgdtJAeQiN1viKG" TargetMode="External"/><Relationship Id="rId195" Type="http://schemas.openxmlformats.org/officeDocument/2006/relationships/hyperlink" Target="https://drive.google.com/drive/u/0/folders/16rVHvIJDCJGq3XKWLvp2-Z8Rzr23vQkG" TargetMode="External"/><Relationship Id="rId1919" Type="http://schemas.openxmlformats.org/officeDocument/2006/relationships/hyperlink" Target="https://drive.google.com/drive/folders/1Y4zMoyXUCxCdGrwfIEmfhqRNgEFNh0pt" TargetMode="External"/><Relationship Id="rId3481" Type="http://schemas.openxmlformats.org/officeDocument/2006/relationships/hyperlink" Target="https://drive.google.com/drive/folders/1R43SvxBwe5mMUDCdyc-6jCkhhB6ptQpv?usp=drive_link" TargetMode="External"/><Relationship Id="rId4325" Type="http://schemas.openxmlformats.org/officeDocument/2006/relationships/hyperlink" Target="https://drive.google.com/drive/u/0/folders/1kaNln6PUJPfl76JNgfWTjyzPldmp7HYp" TargetMode="External"/><Relationship Id="rId4532" Type="http://schemas.openxmlformats.org/officeDocument/2006/relationships/hyperlink" Target="https://docs.google.com/spreadsheets/d/18nNNMUzK2I2bRzIBegbdjF9o1qa2vte8T2ecKUn9gVs/edit?usp=sharing" TargetMode="External"/><Relationship Id="rId2083" Type="http://schemas.openxmlformats.org/officeDocument/2006/relationships/hyperlink" Target="https://docs.google.com/spreadsheets/d/1-rhwb-qAnttvBCA6MxE4a9qBNA26dADP5Kjywa11FsY/edit?usp=sharing" TargetMode="External"/><Relationship Id="rId2290" Type="http://schemas.openxmlformats.org/officeDocument/2006/relationships/hyperlink" Target="https://drive.google.com/drive/u/0/folders/1qsCi2lQBuZSok3DHpAWaVRYQ_SMeQfbP" TargetMode="External"/><Relationship Id="rId3134" Type="http://schemas.openxmlformats.org/officeDocument/2006/relationships/hyperlink" Target="https://docs.google.com/spreadsheets/d/1s8D-PPVf-4iH2AXNN6x4ECkKABbUyNrMGFnwf30cyLs/edit?gid=1513785312" TargetMode="External"/><Relationship Id="rId3341" Type="http://schemas.openxmlformats.org/officeDocument/2006/relationships/hyperlink" Target="https://drive.google.com/drive/folders/1nYVYInTz7oSsADF4g1Y-wvT5rlQYQhkI" TargetMode="External"/><Relationship Id="rId262" Type="http://schemas.openxmlformats.org/officeDocument/2006/relationships/hyperlink" Target="https://drive.google.com/drive/folders/1QVa56E8kKntZEevlqjQ6QGwIImK4p43y" TargetMode="External"/><Relationship Id="rId2150" Type="http://schemas.openxmlformats.org/officeDocument/2006/relationships/hyperlink" Target="https://docs.google.com/spreadsheets/d/1KdLUxhWn7-Q6DeRcy9gd36ucP-oJ4UTFeQVmcPt6sXg/edit?gid=0" TargetMode="External"/><Relationship Id="rId3201" Type="http://schemas.openxmlformats.org/officeDocument/2006/relationships/hyperlink" Target="https://drive.google.com/drive/folders/1pFfNSXRkQtA1ClbjC6uSEl293AvC-re8" TargetMode="External"/><Relationship Id="rId5099" Type="http://schemas.openxmlformats.org/officeDocument/2006/relationships/hyperlink" Target="https://docs.google.com/spreadsheets/d/1araIWejcg2ho4Cg5omC68KUFFPIA9zku3QZcudN1FM0/edit?gid=668226890" TargetMode="External"/><Relationship Id="rId6357" Type="http://schemas.openxmlformats.org/officeDocument/2006/relationships/hyperlink" Target="https://drive.google.com/drive/u/0/folders/10tdi-1u-RquDyHYpN9kqjXIyAEYOLmvT" TargetMode="External"/><Relationship Id="rId122" Type="http://schemas.openxmlformats.org/officeDocument/2006/relationships/hyperlink" Target="https://drive.google.com/drive/u/0/folders/1OumarybG6TUOwpSuhY6Bu7CjOk-JkIDY" TargetMode="External"/><Relationship Id="rId2010" Type="http://schemas.openxmlformats.org/officeDocument/2006/relationships/hyperlink" Target="https://drive.google.com/drive/u/0/folders/1Vao6-zpmszCuJEdXBcsz_RHjQOTLjSaW" TargetMode="External"/><Relationship Id="rId5166" Type="http://schemas.openxmlformats.org/officeDocument/2006/relationships/hyperlink" Target="https://drive.google.com/drive/folders/1jBPjKRYzTvDvW2q9yq1u9DH2kYSUzB7U" TargetMode="External"/><Relationship Id="rId5373" Type="http://schemas.openxmlformats.org/officeDocument/2006/relationships/hyperlink" Target="https://drive.google.com/drive/u/0/folders/13Ck8fM46iUQ6AcKpJ4rNKADBhWw6ML_w" TargetMode="External"/><Relationship Id="rId5580" Type="http://schemas.openxmlformats.org/officeDocument/2006/relationships/hyperlink" Target="https://docs.google.com/spreadsheets/d/1fwXMO7sVsX5UKli_NAdA3TZL8R_5X7LjGgmtEFI1LRk/edit?pli=1&amp;gid=1529868658" TargetMode="External"/><Relationship Id="rId6217" Type="http://schemas.openxmlformats.org/officeDocument/2006/relationships/hyperlink" Target="https://docs.google.com/spreadsheets/d/1-vwhQd6LlryTsONeQxcGhIllCjnf-5Cd/edit?gid=1033238192" TargetMode="External"/><Relationship Id="rId6424" Type="http://schemas.openxmlformats.org/officeDocument/2006/relationships/hyperlink" Target="https://docs.google.com/spreadsheets/d/1Gkqvkh-uV9bo_TAYYPphI4SL1SrZy71IfnGgrpXNWH8/edit?gid=15649821" TargetMode="External"/><Relationship Id="rId1569" Type="http://schemas.openxmlformats.org/officeDocument/2006/relationships/hyperlink" Target="https://drive.google.com/drive/u/0/folders/13t-6ngD5gt4e2vQQroSlXKJy5zBMZ8Pz" TargetMode="External"/><Relationship Id="rId2967" Type="http://schemas.openxmlformats.org/officeDocument/2006/relationships/hyperlink" Target="https://drive.google.com/drive/folders/1zml1caONlB5Gy6RkbuIj63vmGN5rFoVS" TargetMode="External"/><Relationship Id="rId4182" Type="http://schemas.openxmlformats.org/officeDocument/2006/relationships/hyperlink" Target="https://drive.google.com/drive/u/0/folders/1wLC4euP0mcEPDQN6vd54MRlkVVVMX4l_" TargetMode="External"/><Relationship Id="rId5026" Type="http://schemas.openxmlformats.org/officeDocument/2006/relationships/hyperlink" Target="https://drive.google.com/drive/u/0/folders/1Guvb4oZW3OWhttJXUJthNanCl0OlqlqP" TargetMode="External"/><Relationship Id="rId5233" Type="http://schemas.openxmlformats.org/officeDocument/2006/relationships/hyperlink" Target="https://drive.google.com/drive/u/0/folders/1FD2An-E_N8q5Reh8P7pNkdRrxlbzRoyj" TargetMode="External"/><Relationship Id="rId5440" Type="http://schemas.openxmlformats.org/officeDocument/2006/relationships/hyperlink" Target="https://shopeefood.vn/bo-suu-tap/le-hoi-am-thuc-coca-cola-all-dec-coll" TargetMode="External"/><Relationship Id="rId939" Type="http://schemas.openxmlformats.org/officeDocument/2006/relationships/hyperlink" Target="https://drive.google.com/drive/folders/1CSdnC8SCrI_ra0-wP7vBsAnDNWCFZGdW?usp=sharing" TargetMode="External"/><Relationship Id="rId1776" Type="http://schemas.openxmlformats.org/officeDocument/2006/relationships/hyperlink" Target="https://docs.google.com/spreadsheets/d/1KdLUxhWn7-Q6DeRcy9gd36ucP-oJ4UTFeQVmcPt6sXg/edit?gid=0" TargetMode="External"/><Relationship Id="rId1983" Type="http://schemas.openxmlformats.org/officeDocument/2006/relationships/hyperlink" Target="https://docs.google.com/spreadsheets/d/1aJCEBkz0W7RO1jbZtQxVGaEfNhxJv4c6rTyF20VK6c8/edit" TargetMode="External"/><Relationship Id="rId2827" Type="http://schemas.openxmlformats.org/officeDocument/2006/relationships/hyperlink" Target="https://docs.google.com/spreadsheets/d/1-vwhQd6LlryTsONeQxcGhIllCjnf-5Cd/edit?gid=1033238192" TargetMode="External"/><Relationship Id="rId4042" Type="http://schemas.openxmlformats.org/officeDocument/2006/relationships/hyperlink" Target="https://drive.google.com/drive/u/0/folders/1eqKXGuPU3IHm0i3blgFWp3CwYQz1RqI_" TargetMode="External"/><Relationship Id="rId68" Type="http://schemas.openxmlformats.org/officeDocument/2006/relationships/hyperlink" Target="https://docs.google.com/spreadsheets/d/12XJjT4XPIdgFM2Lszlxs10v9nW30XM6zr_JULMH1TTU/edit?gid=0" TargetMode="External"/><Relationship Id="rId1429" Type="http://schemas.openxmlformats.org/officeDocument/2006/relationships/hyperlink" Target="https://docs.google.com/spreadsheets/d/1AvcXa042gqWb45adxf9CRF4V8P5z8n_baYFKAdueRSE/edit?gid=0" TargetMode="External"/><Relationship Id="rId1636" Type="http://schemas.openxmlformats.org/officeDocument/2006/relationships/hyperlink" Target="https://drive.google.com/drive/u/0/folders/1MsBOvSX54SNhkmHwU4O_tS5ARYxfnjIG" TargetMode="External"/><Relationship Id="rId1843" Type="http://schemas.openxmlformats.org/officeDocument/2006/relationships/hyperlink" Target="https://drive.google.com/drive/folders/1H-Z_8Djzb_aphIff7Nx4FYA_Hxoh4IHW" TargetMode="External"/><Relationship Id="rId4999" Type="http://schemas.openxmlformats.org/officeDocument/2006/relationships/hyperlink" Target="https://docs.google.com/spreadsheets/d/1aJCEBkz0W7RO1jbZtQxVGaEfNhxJv4c6rTyF20VK6c8/edit?gid=1877503813" TargetMode="External"/><Relationship Id="rId5300" Type="http://schemas.openxmlformats.org/officeDocument/2006/relationships/hyperlink" Target="https://drive.google.com/drive/folders/1Y0mqhxdczpKct74QQaUKCl-EwN553ObM?usp=sharing" TargetMode="External"/><Relationship Id="rId1703" Type="http://schemas.openxmlformats.org/officeDocument/2006/relationships/hyperlink" Target="https://docs.google.com/spreadsheets/d/1RCWOsuMAzsB3ue5hff0Vo4uqcYDEzLoHTYlTKTFevAo/edit?gid=0" TargetMode="External"/><Relationship Id="rId1910" Type="http://schemas.openxmlformats.org/officeDocument/2006/relationships/hyperlink" Target="https://drive.google.com/drive/folders/19Gf0KQUCOcp4sfzYWoaJZIpHldZrmag4?usp=drive_link" TargetMode="External"/><Relationship Id="rId4859" Type="http://schemas.openxmlformats.org/officeDocument/2006/relationships/hyperlink" Target="https://drive.google.com/drive/u/0/folders/1td4S4cMBMsJBsgmeFEjBxG2Vdve9Bb-j" TargetMode="External"/><Relationship Id="rId3668" Type="http://schemas.openxmlformats.org/officeDocument/2006/relationships/hyperlink" Target="https://docs.google.com/spreadsheets/d/1ISJZMXejQ5KPm9udklklGDj1ByPeYSfREf6U74Tgk7s/edit?userstoinvite=huyenanh.works%40gmail.com&amp;sharingaction=manageaccess&amp;role=writer&amp;gid=989130246" TargetMode="External"/><Relationship Id="rId3875" Type="http://schemas.openxmlformats.org/officeDocument/2006/relationships/hyperlink" Target="https://drive.google.com/drive/folders/1e3ForM0q2YW1IzN2G8O1KK2zy2zYk_s5" TargetMode="External"/><Relationship Id="rId4719" Type="http://schemas.openxmlformats.org/officeDocument/2006/relationships/hyperlink" Target="https://docs.google.com/spreadsheets/d/1SrfOx8Xea0B61knnfpJGFl40avRJfU3RIVubTJwMf6g/edit?gid=477276523" TargetMode="External"/><Relationship Id="rId4926" Type="http://schemas.openxmlformats.org/officeDocument/2006/relationships/hyperlink" Target="https://docs.google.com/spreadsheets/d/1Gkqvkh-uV9bo_TAYYPphI4SL1SrZy71IfnGgrpXNWH8/edit?gid=1137451622" TargetMode="External"/><Relationship Id="rId6074" Type="http://schemas.openxmlformats.org/officeDocument/2006/relationships/hyperlink" Target="https://drive.google.com/drive/folders/14TRhioEZ2UmsavmyPNjwxGao2Jwyi2oK" TargetMode="External"/><Relationship Id="rId6281" Type="http://schemas.openxmlformats.org/officeDocument/2006/relationships/hyperlink" Target="https://drive.google.com/drive/folders/1-9pIymkGb49QUqGI50QDtMWQpt_j8XVg" TargetMode="External"/><Relationship Id="rId589" Type="http://schemas.openxmlformats.org/officeDocument/2006/relationships/hyperlink" Target="https://docs.google.com/spreadsheets/d/1hH2wOMnX04Ofy2zaIB_BxzgG3Ficv5hRMZADqiYVuXg/edit" TargetMode="External"/><Relationship Id="rId796" Type="http://schemas.openxmlformats.org/officeDocument/2006/relationships/hyperlink" Target="https://docs.google.com/spreadsheets/d/1araIWejcg2ho4Cg5omC68KUFFPIA9zku3QZcudN1FM0/edit?gid=2146481338" TargetMode="External"/><Relationship Id="rId2477" Type="http://schemas.openxmlformats.org/officeDocument/2006/relationships/hyperlink" Target="https://docs.google.com/spreadsheets/d/1s8D-PPVf-4iH2AXNN6x4ECkKABbUyNrMGFnwf30cyLs/edit?gid=1513785312" TargetMode="External"/><Relationship Id="rId2684" Type="http://schemas.openxmlformats.org/officeDocument/2006/relationships/hyperlink" Target="https://docs.google.com/presentation/d/1Ag-i6XKmGji35EqEtGQht0hjnzJUPAQI/edit?slide=id.g2738779d459_0_0" TargetMode="External"/><Relationship Id="rId3528" Type="http://schemas.openxmlformats.org/officeDocument/2006/relationships/hyperlink" Target="https://drive.google.com/drive/u/0/folders/16ZdYftdX3dW2WDEhL2Y3URRfzeQzv9Zu" TargetMode="External"/><Relationship Id="rId3735" Type="http://schemas.openxmlformats.org/officeDocument/2006/relationships/hyperlink" Target="https://docs.google.com/spreadsheets/d/1Wf-xibkNBYTHTGTDoXy8ZpHMWWFWjZkQkN_h-PhYPsE/edit?gid=1593213333" TargetMode="External"/><Relationship Id="rId5090" Type="http://schemas.openxmlformats.org/officeDocument/2006/relationships/hyperlink" Target="https://drive.google.com/drive/u/0/folders/1YveCdm4nFHeUZFwLK9ecEvMvZn1jMofZ" TargetMode="External"/><Relationship Id="rId6141" Type="http://schemas.openxmlformats.org/officeDocument/2006/relationships/hyperlink" Target="https://shopee.vn/m/OCB-SPF" TargetMode="External"/><Relationship Id="rId449" Type="http://schemas.openxmlformats.org/officeDocument/2006/relationships/hyperlink" Target="https://drive.google.com/drive/folders/1llwE3Eq-qkSXDB0sIAEzmaMGGcYfGKb8?usp=drive_link" TargetMode="External"/><Relationship Id="rId656" Type="http://schemas.openxmlformats.org/officeDocument/2006/relationships/hyperlink" Target="https://cmckfcvietnam.sharepoint.com/:f:/s/KFC-SHARE-EXTERNAL-MKT-SHARE-EXTERNAL/EvCmKMbA-2lNvlyBTcO4zF4BjU65upcLzOflCMCeTpNemw?e=qd70O9" TargetMode="External"/><Relationship Id="rId863" Type="http://schemas.openxmlformats.org/officeDocument/2006/relationships/hyperlink" Target="https://drive.google.com/drive/u/0/folders/11-MNubb56wefpTVea4Qr_y3oay2m2P_1" TargetMode="External"/><Relationship Id="rId1079" Type="http://schemas.openxmlformats.org/officeDocument/2006/relationships/hyperlink" Target="https://drive.google.com/drive/u/0/folders/1_0u9joiqU9cu9xt9dX9s3BCAJnPEHpi5" TargetMode="External"/><Relationship Id="rId1286" Type="http://schemas.openxmlformats.org/officeDocument/2006/relationships/hyperlink" Target="https://drive.google.com/drive/u/0/folders/1iS_H_6Rp_HP99bqys8LymkwWarL9XQCM" TargetMode="External"/><Relationship Id="rId1493" Type="http://schemas.openxmlformats.org/officeDocument/2006/relationships/hyperlink" Target="https://docs.google.com/spreadsheets/d/1mkusZaFg1j1O18MiiTdxoS6DawA-rfkl0pTBWeyKUVk/edit?usp=sharing" TargetMode="External"/><Relationship Id="rId2337" Type="http://schemas.openxmlformats.org/officeDocument/2006/relationships/hyperlink" Target="https://drive.google.com/drive/u/0/folders/1oWF_jSBEVOXAXKaSKRx8SgyrUmfwS5FE" TargetMode="External"/><Relationship Id="rId2544" Type="http://schemas.openxmlformats.org/officeDocument/2006/relationships/hyperlink" Target="https://drive.google.com/drive/u/0/folders/1uuycCkSCd4QEeTIMPyz17MrwNCPyQ3yc" TargetMode="External"/><Relationship Id="rId2891" Type="http://schemas.openxmlformats.org/officeDocument/2006/relationships/hyperlink" Target="https://drive.google.com/drive/u/0/folders/1MbzeAqWAeFgIL7O_u0_cuyXkoUIWDLK0" TargetMode="External"/><Relationship Id="rId3942" Type="http://schemas.openxmlformats.org/officeDocument/2006/relationships/hyperlink" Target="https://drive.google.com/drive/folders/1HFqa3Vi-JxMqioRdHJgdtJAeQiN1viKG" TargetMode="External"/><Relationship Id="rId6001" Type="http://schemas.openxmlformats.org/officeDocument/2006/relationships/hyperlink" Target="https://docs.google.com/spreadsheets/d/12SOThLnUzQ118JhTsOaqvhyCDKYhfrhGQby4BibqtLg/edit?gid=568527237" TargetMode="External"/><Relationship Id="rId309" Type="http://schemas.openxmlformats.org/officeDocument/2006/relationships/hyperlink" Target="https://docs.google.com/spreadsheets/d/1JKsjegE0AxZ9KvFp_mFhi2B8SlQjg9pcqZB3S7RcRQI/edit?gid=0" TargetMode="External"/><Relationship Id="rId516" Type="http://schemas.openxmlformats.org/officeDocument/2006/relationships/hyperlink" Target="https://drive.google.com/drive/folders/1eJEMHUTlUsBzOXDxDASYiP6W48FwpjEt" TargetMode="External"/><Relationship Id="rId1146" Type="http://schemas.openxmlformats.org/officeDocument/2006/relationships/hyperlink" Target="https://cmckfcvietnam.sharepoint.com/:f:/s/KFC-SHARE-EXTERNAL-MKT-SHARE-EXTERNAL/EvCmKMbA-2lNvlyBTcO4zF4BjU65upcLzOflCMCeTpNemw?e=qd70O9" TargetMode="External"/><Relationship Id="rId2751" Type="http://schemas.openxmlformats.org/officeDocument/2006/relationships/hyperlink" Target="https://drive.google.com/drive/u/0/folders/1S_0q9gW0FAMauNQ01zA3ISkbyV5Qn-LZ" TargetMode="External"/><Relationship Id="rId3802" Type="http://schemas.openxmlformats.org/officeDocument/2006/relationships/hyperlink" Target="https://drive.google.com/drive/folders/1ksnzzbmgFr7Os8SPpLhYymBU2X4OZeHQ" TargetMode="External"/><Relationship Id="rId723" Type="http://schemas.openxmlformats.org/officeDocument/2006/relationships/hyperlink" Target="https://docs.google.com/presentation/d/1GDeEfait6wmeiH29mDPfhQ51I7QhU-Y3/edit" TargetMode="External"/><Relationship Id="rId930" Type="http://schemas.openxmlformats.org/officeDocument/2006/relationships/hyperlink" Target="https://docs.google.com/spreadsheets/d/1-vwhQd6LlryTsONeQxcGhIllCjnf-5Cd/edit?gid=1033238192" TargetMode="External"/><Relationship Id="rId1006" Type="http://schemas.openxmlformats.org/officeDocument/2006/relationships/hyperlink" Target="https://shopee.vn/m/HOMECREDIT-SPF" TargetMode="External"/><Relationship Id="rId1353" Type="http://schemas.openxmlformats.org/officeDocument/2006/relationships/hyperlink" Target="https://docs.google.com/spreadsheets/d/10YyGpQz0D_L8HZ70peC4yV0VJk51JcwPEPqW-yxPFNs/edit?gid=910411518" TargetMode="External"/><Relationship Id="rId1560" Type="http://schemas.openxmlformats.org/officeDocument/2006/relationships/hyperlink" Target="https://docs.google.com/spreadsheets/d/1KdLUxhWn7-Q6DeRcy9gd36ucP-oJ4UTFeQVmcPt6sXg/edit?gid=0" TargetMode="External"/><Relationship Id="rId2404" Type="http://schemas.openxmlformats.org/officeDocument/2006/relationships/hyperlink" Target="https://docs.google.com/spreadsheets/d/1wba0DBny0rNygdGQv87KVHLyiIyQo9R25sj7ISlFN7k/edit" TargetMode="External"/><Relationship Id="rId2611" Type="http://schemas.openxmlformats.org/officeDocument/2006/relationships/hyperlink" Target="https://docs.google.com/spreadsheets/d/1-rhwb-qAnttvBCA6MxE4a9qBNA26dADP5Kjywa11FsY/edit?usp=sharing" TargetMode="External"/><Relationship Id="rId5767" Type="http://schemas.openxmlformats.org/officeDocument/2006/relationships/hyperlink" Target="https://docs.google.com/spreadsheets/d/1fwXMO7sVsX5UKli_NAdA3TZL8R_5X7LjGgmtEFI1LRk/edit?pli=1&amp;gid=1513371664" TargetMode="External"/><Relationship Id="rId5974" Type="http://schemas.openxmlformats.org/officeDocument/2006/relationships/hyperlink" Target="https://drive.google.com/drive/u/0/folders/1AKrlAtKmAeiVgUIoN4PuO70K2fN3QQrP" TargetMode="External"/><Relationship Id="rId1213" Type="http://schemas.openxmlformats.org/officeDocument/2006/relationships/hyperlink" Target="https://docs.google.com/spreadsheets/d/1KsICocQtcVRrQ5M_v-3MqZtMgmB7SiS44mbSZqPDm6o/edit?usp=sharing" TargetMode="External"/><Relationship Id="rId1420" Type="http://schemas.openxmlformats.org/officeDocument/2006/relationships/hyperlink" Target="https://docs.google.com/spreadsheets/d/1EjVpc4jtVJzu-gDSSwRSmyQ7EQaN5dgJjppAJyMlcy8/edit?gid=807383617" TargetMode="External"/><Relationship Id="rId4369" Type="http://schemas.openxmlformats.org/officeDocument/2006/relationships/hyperlink" Target="https://drive.google.com/drive/u/0/folders/1xUPAXcouw0mjIENgy1nv0yqyhIYOmJOW" TargetMode="External"/><Relationship Id="rId4576" Type="http://schemas.openxmlformats.org/officeDocument/2006/relationships/hyperlink" Target="https://docs.google.com/spreadsheets/d/1OMofijeoR53EWDc109ohXV434fe2c-PIscMTWB60wSg/edit?gid=1115530547" TargetMode="External"/><Relationship Id="rId4783" Type="http://schemas.openxmlformats.org/officeDocument/2006/relationships/hyperlink" Target="https://drive.google.com/drive/folders/1Hu3bltyLQGQQHPt88lXegipleeZmBMmY" TargetMode="External"/><Relationship Id="rId4990" Type="http://schemas.openxmlformats.org/officeDocument/2006/relationships/hyperlink" Target="https://docs.google.com/spreadsheets/d/1NP59lUoneJS9Xyh5r9nBrmSZPDyjFcEx-IWo8bPgTPY/edit?gid=2114669209" TargetMode="External"/><Relationship Id="rId5627" Type="http://schemas.openxmlformats.org/officeDocument/2006/relationships/hyperlink" Target="https://drive.google.com/drive/u/0/folders/16ZXWdVOcgniR857hOYX02LwfS5lfC8YY" TargetMode="External"/><Relationship Id="rId5834" Type="http://schemas.openxmlformats.org/officeDocument/2006/relationships/hyperlink" Target="https://drive.google.com/drive/u/0/folders/1eKnkS5u88k56QiSPgG6psv6i0M1sP9-i" TargetMode="External"/><Relationship Id="rId3178" Type="http://schemas.openxmlformats.org/officeDocument/2006/relationships/hyperlink" Target="https://docs.google.com/spreadsheets/d/14WSqhFepCeC2JtwP83iiPDW1IFTNR9ctTVS4od0OqCM/edit?gid=957089596" TargetMode="External"/><Relationship Id="rId3385" Type="http://schemas.openxmlformats.org/officeDocument/2006/relationships/hyperlink" Target="https://drive.google.com/drive/folders/1VhNE93hIx_9f9lRmmCm3AUg4N9zdA4MF" TargetMode="External"/><Relationship Id="rId3592" Type="http://schemas.openxmlformats.org/officeDocument/2006/relationships/hyperlink" Target="https://docs.google.com/spreadsheets/d/1-vwhQd6LlryTsONeQxcGhIllCjnf-5Cd/edit?gid=1033238192" TargetMode="External"/><Relationship Id="rId4229" Type="http://schemas.openxmlformats.org/officeDocument/2006/relationships/hyperlink" Target="https://drive.google.com/drive/folders/1zQw5o2ANWqSghsw8aibGmJo2KQwgEYJq?usp=drive_link" TargetMode="External"/><Relationship Id="rId4436" Type="http://schemas.openxmlformats.org/officeDocument/2006/relationships/hyperlink" Target="https://docs.google.com/spreadsheets/d/1vIyV5nTnjhQgdc2a6SajM7dp2H4eL3Sf4K675HHeYoI/edit?gid=1579647152" TargetMode="External"/><Relationship Id="rId4643" Type="http://schemas.openxmlformats.org/officeDocument/2006/relationships/hyperlink" Target="https://docs.google.com/spreadsheets/d/1fwXMO7sVsX5UKli_NAdA3TZL8R_5X7LjGgmtEFI1LRk/edit?gid=1038086124" TargetMode="External"/><Relationship Id="rId4850" Type="http://schemas.openxmlformats.org/officeDocument/2006/relationships/hyperlink" Target="https://shopee.vn/m/ACB-SPF" TargetMode="External"/><Relationship Id="rId5901" Type="http://schemas.openxmlformats.org/officeDocument/2006/relationships/hyperlink" Target="https://docs.google.com/spreadsheets/d/1m3vmxNKvhApZYT-EpbZnvQQ1d4_zqmsOsKxfjBOQFKI/edit?gid=1038864911" TargetMode="External"/><Relationship Id="rId2194" Type="http://schemas.openxmlformats.org/officeDocument/2006/relationships/hyperlink" Target="https://docs.google.com/spreadsheets/d/1he6KxzPEPZaO8Qo5fnnVUrYtixpokKlG7UlOzjQ6988/edit?gid=1481340089" TargetMode="External"/><Relationship Id="rId3038" Type="http://schemas.openxmlformats.org/officeDocument/2006/relationships/hyperlink" Target="https://drive.google.com/drive/folders/1JMQqed7fnF26w8WtrRsNq_GWM0zyre2T" TargetMode="External"/><Relationship Id="rId3245" Type="http://schemas.openxmlformats.org/officeDocument/2006/relationships/hyperlink" Target="https://docs.google.com/spreadsheets/d/1SpTAZfPnhoulb5kemB5xnn_ZUdBowHUUux2uosNOuSk/edit?gid=1460264289" TargetMode="External"/><Relationship Id="rId3452" Type="http://schemas.openxmlformats.org/officeDocument/2006/relationships/hyperlink" Target="https://drive.google.com/drive/u/0/folders/125Y3GFDxmOSmWgxqRVxrEkEi_CE8r78f" TargetMode="External"/><Relationship Id="rId4503" Type="http://schemas.openxmlformats.org/officeDocument/2006/relationships/hyperlink" Target="https://docs.google.com/spreadsheets/d/1p59_OCU0y33MmHtXsQ_rzx7VmwvFvdhvTuQDiR28r9g/edit?gid=0" TargetMode="External"/><Relationship Id="rId4710" Type="http://schemas.openxmlformats.org/officeDocument/2006/relationships/hyperlink" Target="https://drive.google.com/drive/folders/1tjsQTTIghvG3yGNAUrU0909bpSrMi-DZ" TargetMode="External"/><Relationship Id="rId166" Type="http://schemas.openxmlformats.org/officeDocument/2006/relationships/hyperlink" Target="https://drive.google.com/drive/folders/1zztTm-fnjReqJnmmYFv3w14JRNlvORN5" TargetMode="External"/><Relationship Id="rId373" Type="http://schemas.openxmlformats.org/officeDocument/2006/relationships/hyperlink" Target="https://drive.google.com/drive/u/0/folders/1QangtJCUZHwb_8oLiML54s4eoRfsOmVp" TargetMode="External"/><Relationship Id="rId580" Type="http://schemas.openxmlformats.org/officeDocument/2006/relationships/hyperlink" Target="https://docs.google.com/spreadsheets/d/1v-VOk9jEoQ8q98sN0Eiy-f8odAhvkEb3FzMR_IA8nGM/edit?gid=1560921495" TargetMode="External"/><Relationship Id="rId2054" Type="http://schemas.openxmlformats.org/officeDocument/2006/relationships/hyperlink" Target="https://drive.google.com/drive/folders/1pLvTD48zs2k2_QQJV99Mt6Pcgq-OuwMd" TargetMode="External"/><Relationship Id="rId2261" Type="http://schemas.openxmlformats.org/officeDocument/2006/relationships/hyperlink" Target="https://drive.google.com/drive/u/0/folders/1xNPOP-ddOMd94zNJt5uVO7gwSNDUp28d" TargetMode="External"/><Relationship Id="rId3105" Type="http://schemas.openxmlformats.org/officeDocument/2006/relationships/hyperlink" Target="https://drive.google.com/drive/folders/1_YGsq3vWuTOA-mWN4dZlwD-Tnx517a3j" TargetMode="External"/><Relationship Id="rId3312" Type="http://schemas.openxmlformats.org/officeDocument/2006/relationships/hyperlink" Target="https://docs.google.com/spreadsheets/d/1SrfOx8Xea0B61knnfpJGFl40avRJfU3RIVubTJwMf6g/edit?gid=477276523" TargetMode="External"/><Relationship Id="rId233" Type="http://schemas.openxmlformats.org/officeDocument/2006/relationships/hyperlink" Target="https://drive.google.com/drive/u/0/folders/1AMLm9S_VZ2FTvPANapXalmNYcmjDRsIQ" TargetMode="External"/><Relationship Id="rId440" Type="http://schemas.openxmlformats.org/officeDocument/2006/relationships/hyperlink" Target="https://drive.google.com/drive/folders/16TmW-B1Ia1RK2GrkYxjq7-etWAwDFwGA" TargetMode="External"/><Relationship Id="rId1070" Type="http://schemas.openxmlformats.org/officeDocument/2006/relationships/hyperlink" Target="https://drive.google.com/drive/u/0/folders/1qjur-T1or_VSay6j2wt8T1dI8-EkNDOM" TargetMode="External"/><Relationship Id="rId2121" Type="http://schemas.openxmlformats.org/officeDocument/2006/relationships/hyperlink" Target="https://drive.google.com/drive/u/0/folders/1D6Mfj6-mPsk-Vcwx9QTfq03bsD5xk43e" TargetMode="External"/><Relationship Id="rId5277" Type="http://schemas.openxmlformats.org/officeDocument/2006/relationships/hyperlink" Target="https://docs.google.com/spreadsheets/d/1euYQp41NIB_2slpqUCv3Z1w09uwEDu-KfSVn_xAISmg/edit?gid=259282824" TargetMode="External"/><Relationship Id="rId5484" Type="http://schemas.openxmlformats.org/officeDocument/2006/relationships/hyperlink" Target="https://docs.google.com/spreadsheets/d/171f1tcAKPX1SHNcJh-oRcWL3Rt8oON56yqBV9EPDf14/edit?gid=0" TargetMode="External"/><Relationship Id="rId6328" Type="http://schemas.openxmlformats.org/officeDocument/2006/relationships/hyperlink" Target="https://docs.google.com/spreadsheets/d/1vIyV5nTnjhQgdc2a6SajM7dp2H4eL3Sf4K675HHeYoI/edit?gid=1285079097" TargetMode="External"/><Relationship Id="rId300" Type="http://schemas.openxmlformats.org/officeDocument/2006/relationships/hyperlink" Target="https://docs.google.com/spreadsheets/d/1xsEviixVh1cinP-iUeRZUkT08nUuAClJ2ov-BedQSpw/edit?gid=887217737" TargetMode="External"/><Relationship Id="rId4086" Type="http://schemas.openxmlformats.org/officeDocument/2006/relationships/hyperlink" Target="https://drive.google.com/drive/u/0/folders/1wWO41IiBQWDAZiE-Ozs4aZB5VfnsY8D2" TargetMode="External"/><Relationship Id="rId5137" Type="http://schemas.openxmlformats.org/officeDocument/2006/relationships/hyperlink" Target="https://docs.google.com/spreadsheets/d/1Wf-xibkNBYTHTGTDoXy8ZpHMWWFWjZkQkN_h-PhYPsE/edit?gid=1593213333" TargetMode="External"/><Relationship Id="rId5691" Type="http://schemas.openxmlformats.org/officeDocument/2006/relationships/hyperlink" Target="https://drive.google.com/drive/u/0/folders/120OjfirQDDE2yrEcJofA-_kqRTVdVr1v" TargetMode="External"/><Relationship Id="rId1887" Type="http://schemas.openxmlformats.org/officeDocument/2006/relationships/hyperlink" Target="https://drive.google.com/file/d/1qYnqUPTkBL9IXdq-5jkqsxHSlw6ec6SG/view?usp=drive_link" TargetMode="External"/><Relationship Id="rId2938" Type="http://schemas.openxmlformats.org/officeDocument/2006/relationships/hyperlink" Target="https://drive.google.com/drive/folders/1bOhrzw_Z_ILHWZi_HX24im9qNChy5l54" TargetMode="External"/><Relationship Id="rId4293" Type="http://schemas.openxmlformats.org/officeDocument/2006/relationships/hyperlink" Target="https://drive.google.com/drive/folders/10hDtk_nFcBR3s1Il_pTLiFqtvqdDffHx" TargetMode="External"/><Relationship Id="rId5344" Type="http://schemas.openxmlformats.org/officeDocument/2006/relationships/hyperlink" Target="https://docs.google.com/spreadsheets/d/1v-VOk9jEoQ8q98sN0Eiy-f8odAhvkEb3FzMR_IA8nGM/edit?gid=1560921495" TargetMode="External"/><Relationship Id="rId5551" Type="http://schemas.openxmlformats.org/officeDocument/2006/relationships/hyperlink" Target="https://docs.google.com/presentation/d/1gnOFVAI0EmffZPS8joi23ZKDpv_ZaNxj/edit?slide=id.p1" TargetMode="External"/><Relationship Id="rId1747" Type="http://schemas.openxmlformats.org/officeDocument/2006/relationships/hyperlink" Target="https://drive.google.com/drive/u/0/folders/1mPGl_6wl1DJn6Z49bCJoSINAZuxpOq_N" TargetMode="External"/><Relationship Id="rId1954" Type="http://schemas.openxmlformats.org/officeDocument/2006/relationships/hyperlink" Target="https://docs.google.com/presentation/d/1oWNLxHJx3oAMhvVcapxSDL-vuo4NmBvP/edit" TargetMode="External"/><Relationship Id="rId4153" Type="http://schemas.openxmlformats.org/officeDocument/2006/relationships/hyperlink" Target="https://drive.google.com/drive/u/0/folders/1FXOoVlXfe7w5HHNNUnBsED7_J4lEKiOq" TargetMode="External"/><Relationship Id="rId4360" Type="http://schemas.openxmlformats.org/officeDocument/2006/relationships/hyperlink" Target="https://docs.google.com/spreadsheets/d/1Gkqvkh-uV9bo_TAYYPphI4SL1SrZy71IfnGgrpXNWH8/edit?gid=826533442" TargetMode="External"/><Relationship Id="rId5204" Type="http://schemas.openxmlformats.org/officeDocument/2006/relationships/hyperlink" Target="https://drive.google.com/drive/folders/1ikOkHdXTo41BtyqB-NgK8H6Ni6mSh-lL" TargetMode="External"/><Relationship Id="rId5411" Type="http://schemas.openxmlformats.org/officeDocument/2006/relationships/hyperlink" Target="https://docs.google.com/spreadsheets/d/1Gkqvkh-uV9bo_TAYYPphI4SL1SrZy71IfnGgrpXNWH8/edit?gid=1522222575" TargetMode="External"/><Relationship Id="rId39" Type="http://schemas.openxmlformats.org/officeDocument/2006/relationships/hyperlink" Target="https://docs.google.com/spreadsheets/d/1araIWejcg2ho4Cg5omC68KUFFPIA9zku3QZcudN1FM0/edit?gid=2146481338" TargetMode="External"/><Relationship Id="rId1607" Type="http://schemas.openxmlformats.org/officeDocument/2006/relationships/hyperlink" Target="https://docs.google.com/spreadsheets/d/1xvfgBHdySyJfYR7pIAs1ab2xZjGdGWlo/edit?gid=896267482" TargetMode="External"/><Relationship Id="rId1814" Type="http://schemas.openxmlformats.org/officeDocument/2006/relationships/hyperlink" Target="https://docs.google.com/spreadsheets/d/1R2KT3DI_dkPCxKx1x8GRPhX9SumXQQSnq8GTz_9oARY/edit?gid=0" TargetMode="External"/><Relationship Id="rId4013" Type="http://schemas.openxmlformats.org/officeDocument/2006/relationships/hyperlink" Target="https://drive.google.com/drive/folders/1-8G626P9kcPvO0drypiWe18fDhPkj-8_" TargetMode="External"/><Relationship Id="rId4220" Type="http://schemas.openxmlformats.org/officeDocument/2006/relationships/hyperlink" Target="https://drive.google.com/drive/folders/1wi7lfrlE1tmdO4uYgDTqav4sxAbkGCEZ" TargetMode="External"/><Relationship Id="rId3779" Type="http://schemas.openxmlformats.org/officeDocument/2006/relationships/hyperlink" Target="https://docs.google.com/spreadsheets/d/171f1tcAKPX1SHNcJh-oRcWL3Rt8oON56yqBV9EPDf14/edit?gid=0" TargetMode="External"/><Relationship Id="rId6185" Type="http://schemas.openxmlformats.org/officeDocument/2006/relationships/hyperlink" Target="https://drive.google.com/drive/folders/1T_egzOZGEta1tbS0b30zt21YDIDein4P" TargetMode="External"/><Relationship Id="rId6392" Type="http://schemas.openxmlformats.org/officeDocument/2006/relationships/hyperlink" Target="https://docs.google.com/spreadsheets/d/1araIWejcg2ho4Cg5omC68KUFFPIA9zku3QZcudN1FM0/edit?gid=2146481338" TargetMode="External"/><Relationship Id="rId2588" Type="http://schemas.openxmlformats.org/officeDocument/2006/relationships/hyperlink" Target="https://drive.google.com/drive/u/0/folders/1Vao6-zpmszCuJEdXBcsz_RHjQOTLjSaW" TargetMode="External"/><Relationship Id="rId3986" Type="http://schemas.openxmlformats.org/officeDocument/2006/relationships/hyperlink" Target="https://drive.google.com/drive/folders/1t_p0FHO9l6KOE0oW4UYwUZI25lq_a1oK" TargetMode="External"/><Relationship Id="rId6045" Type="http://schemas.openxmlformats.org/officeDocument/2006/relationships/hyperlink" Target="https://drive.google.com/drive/folders/1lI40upaWuOzSq-EtSfHYf0MnebihUtFg" TargetMode="External"/><Relationship Id="rId6252" Type="http://schemas.openxmlformats.org/officeDocument/2006/relationships/hyperlink" Target="https://docs.google.com/spreadsheets/d/1s8D-PPVf-4iH2AXNN6x4ECkKABbUyNrMGFnwf30cyLs/edit?gid=1513785312" TargetMode="External"/><Relationship Id="rId1397" Type="http://schemas.openxmlformats.org/officeDocument/2006/relationships/hyperlink" Target="https://docs.google.com/spreadsheets/d/1fwXMO7sVsX5UKli_NAdA3TZL8R_5X7LjGgmtEFI1LRk/edit?pli=1&amp;gid=1618826465" TargetMode="External"/><Relationship Id="rId2795" Type="http://schemas.openxmlformats.org/officeDocument/2006/relationships/hyperlink" Target="https://drive.google.com/drive/u/0/folders/1_vjSznm-wtjRTgzGwbCIaWwZTN6vZiRH" TargetMode="External"/><Relationship Id="rId3639" Type="http://schemas.openxmlformats.org/officeDocument/2006/relationships/hyperlink" Target="https://drive.google.com/drive/u/0/folders/1noXiXBY4aueWECGwv3N7FIVvzfPKmzKf" TargetMode="External"/><Relationship Id="rId3846" Type="http://schemas.openxmlformats.org/officeDocument/2006/relationships/hyperlink" Target="https://drive.google.com/drive/u/0/folders/1ZHBJ8f7co_wPs-vecWb2fBdfGsK2Ndzb" TargetMode="External"/><Relationship Id="rId5061" Type="http://schemas.openxmlformats.org/officeDocument/2006/relationships/hyperlink" Target="https://docs.google.com/spreadsheets/d/1iMtk54zuVmIsNSRloLl7t4MAGJP9u6gn-FHon4Vul1I/edit?gid=0" TargetMode="External"/><Relationship Id="rId6112" Type="http://schemas.openxmlformats.org/officeDocument/2006/relationships/hyperlink" Target="https://drive.google.com/drive/u/0/folders/1n4VHNVYWhw9bH5BndfUwuK-8Yn8JRe6F" TargetMode="External"/><Relationship Id="rId767" Type="http://schemas.openxmlformats.org/officeDocument/2006/relationships/hyperlink" Target="https://drive.google.com/drive/folders/11bkM7TaLAtLER-DVvaEwX0-SVHtKq7AG?usp=sharing" TargetMode="External"/><Relationship Id="rId974" Type="http://schemas.openxmlformats.org/officeDocument/2006/relationships/hyperlink" Target="https://docs.google.com/spreadsheets/d/1fwXMO7sVsX5UKli_NAdA3TZL8R_5X7LjGgmtEFI1LRk/edit?pli=1&amp;gid=293709000" TargetMode="External"/><Relationship Id="rId2448" Type="http://schemas.openxmlformats.org/officeDocument/2006/relationships/hyperlink" Target="https://drive.google.com/drive/folders/1eJEMHUTlUsBzOXDxDASYiP6W48FwpjEt" TargetMode="External"/><Relationship Id="rId2655" Type="http://schemas.openxmlformats.org/officeDocument/2006/relationships/hyperlink" Target="https://drive.google.com/drive/u/0/folders/1IY3h9V2ZRjAx-dxtY5wTa0rLCBtJ_UUC" TargetMode="External"/><Relationship Id="rId2862" Type="http://schemas.openxmlformats.org/officeDocument/2006/relationships/hyperlink" Target="https://docs.google.com/spreadsheets/d/1KsICocQtcVRrQ5M_v-3MqZtMgmB7SiS44mbSZqPDm6o/edit?usp=sharing" TargetMode="External"/><Relationship Id="rId3706" Type="http://schemas.openxmlformats.org/officeDocument/2006/relationships/hyperlink" Target="https://docs.google.com/spreadsheets/d/1iMtk54zuVmIsNSRloLl7t4MAGJP9u6gn-FHon4Vul1I/edit?gid=0" TargetMode="External"/><Relationship Id="rId3913" Type="http://schemas.openxmlformats.org/officeDocument/2006/relationships/hyperlink" Target="https://docs.google.com/spreadsheets/d/1ESyqPEPbXYvsaRIUJsT9-M9l2vcFYhFA5frc-avxVh4/edit?usp=sharing" TargetMode="External"/><Relationship Id="rId627" Type="http://schemas.openxmlformats.org/officeDocument/2006/relationships/hyperlink" Target="https://drive.google.com/drive/folders/1NsbIJHRjefNQT92ep13uNayvtoiEy-qa" TargetMode="External"/><Relationship Id="rId834" Type="http://schemas.openxmlformats.org/officeDocument/2006/relationships/hyperlink" Target="https://drive.google.com/drive/folders/1llwE3Eq-qkSXDB0sIAEzmaMGGcYfGKb8?usp=drive_link" TargetMode="External"/><Relationship Id="rId1257" Type="http://schemas.openxmlformats.org/officeDocument/2006/relationships/hyperlink" Target="https://drive.google.com/drive/u/0/folders/1pqIQU5pfbjuPl8N51Swe8mVQ8o9w4wUk" TargetMode="External"/><Relationship Id="rId1464" Type="http://schemas.openxmlformats.org/officeDocument/2006/relationships/hyperlink" Target="https://docs.google.com/spreadsheets/d/1HkZPW9pPJ5XiEpqbqXRe-lhEMBQdoOwWT2bqJOj9Vto/edit?usp=sharing" TargetMode="External"/><Relationship Id="rId1671" Type="http://schemas.openxmlformats.org/officeDocument/2006/relationships/hyperlink" Target="https://drive.google.com/drive/u/3/folders/1FWYzK5eDE0IlQjyiuXeLjoMdqN5r2_tk" TargetMode="External"/><Relationship Id="rId2308" Type="http://schemas.openxmlformats.org/officeDocument/2006/relationships/hyperlink" Target="https://drive.google.com/drive/u/0/folders/1gKie_rpOyXy-CINLcSeucPSdRYLQCE3l" TargetMode="External"/><Relationship Id="rId2515" Type="http://schemas.openxmlformats.org/officeDocument/2006/relationships/hyperlink" Target="https://docs.google.com/spreadsheets/d/1yJrbeygKOvfUWpII48fUUQ0m0Obw6TNu7nLlQShobOM/edit?gid=0" TargetMode="External"/><Relationship Id="rId2722" Type="http://schemas.openxmlformats.org/officeDocument/2006/relationships/hyperlink" Target="https://urldefense.proofpoint.com/v2/url?u=https-3A__docs.google.com_spreadsheets_d_1Gkqvkh-2DuV9bo-5FTAYYPphI4SL1SrZy71IfnGgrpXNWH8_edit-3Fgid-3D826533442-23gid-3D826533442&amp;d=DwMFaQ&amp;c=R1GFtfTqKXCFH-lgEPXWwic6stQkW4U7uVq33mt-crw&amp;r=dd39ILRwHnLDnDhz0PnDV5maUoVwKA__DiOhwEh0zpU&amp;m=hA3cR6YHJ330SS5OGA-hyfPrfQh41DwHD_EOAHnGFEKmutZNMzY2haURLvmqjxG5&amp;s=DcuvKJnDpP2ot8n1Xzaq97cXya8_E5-a3NfIDeE0bvI&amp;e=" TargetMode="External"/><Relationship Id="rId5878" Type="http://schemas.openxmlformats.org/officeDocument/2006/relationships/hyperlink" Target="https://drive.google.com/drive/folders/1kwWJ77VlNrZkYj7wZNHXCVF4FcCDWSbp?usp=drive_link" TargetMode="External"/><Relationship Id="rId901" Type="http://schemas.openxmlformats.org/officeDocument/2006/relationships/hyperlink" Target="https://drive.google.com/drive/folders/1MRKZTebFMsEHsAVKxTkipaIqLNUpPvuV" TargetMode="External"/><Relationship Id="rId1117" Type="http://schemas.openxmlformats.org/officeDocument/2006/relationships/hyperlink" Target="https://docs.google.com/spreadsheets/d/10YyGpQz0D_L8HZ70peC4yV0VJk51JcwPEPqW-yxPFNs/edit?gid=910411518" TargetMode="External"/><Relationship Id="rId1324" Type="http://schemas.openxmlformats.org/officeDocument/2006/relationships/hyperlink" Target="https://docs.google.com/spreadsheets/d/1euYQp41NIB_2slpqUCv3Z1w09uwEDu-KfSVn_xAISmg/edit?gid=1581496205" TargetMode="External"/><Relationship Id="rId1531" Type="http://schemas.openxmlformats.org/officeDocument/2006/relationships/hyperlink" Target="https://drive.google.com/drive/folders/1XogwOEULobwdWdJm6xLs8hcjI_oizYWg" TargetMode="External"/><Relationship Id="rId4687" Type="http://schemas.openxmlformats.org/officeDocument/2006/relationships/hyperlink" Target="https://drive.google.com/drive/u/0/folders/1SPfIneqeMqJfOeU8eUsyOji8yoof1ipB" TargetMode="External"/><Relationship Id="rId4894" Type="http://schemas.openxmlformats.org/officeDocument/2006/relationships/hyperlink" Target="https://docs.google.com/spreadsheets/d/1Gkqvkh-uV9bo_TAYYPphI4SL1SrZy71IfnGgrpXNWH8/edit?gid=826533442" TargetMode="External"/><Relationship Id="rId5738" Type="http://schemas.openxmlformats.org/officeDocument/2006/relationships/hyperlink" Target="https://drive.google.com/drive/u/0/folders/16SkvqepgUMpgKQcYpyq64e3Ba0Wnic3Q" TargetMode="External"/><Relationship Id="rId5945" Type="http://schemas.openxmlformats.org/officeDocument/2006/relationships/hyperlink" Target="https://drive.google.com/drive/u/0/folders/1aMrQD9nknssEnyCee_LraJUdOuvyLERq" TargetMode="External"/><Relationship Id="rId30" Type="http://schemas.openxmlformats.org/officeDocument/2006/relationships/hyperlink" Target="https://docs.google.com/spreadsheets/d/1HKfoMfmwHoV2GmaxJ9o24CmrZaDShdvn_OuH-9c_YeM/edit" TargetMode="External"/><Relationship Id="rId3289" Type="http://schemas.openxmlformats.org/officeDocument/2006/relationships/hyperlink" Target="https://drive.google.com/drive/folders/1hCISI4dGXVN_EuNcOEhq1CMBp7zR-k1c" TargetMode="External"/><Relationship Id="rId3496" Type="http://schemas.openxmlformats.org/officeDocument/2006/relationships/hyperlink" Target="https://shopee.vn/m/SHF-SPF" TargetMode="External"/><Relationship Id="rId4547" Type="http://schemas.openxmlformats.org/officeDocument/2006/relationships/hyperlink" Target="https://docs.google.com/spreadsheets/d/12XJjT4XPIdgFM2Lszlxs10v9nW30XM6zr_JULMH1TTU/edit?gid=0" TargetMode="External"/><Relationship Id="rId4754" Type="http://schemas.openxmlformats.org/officeDocument/2006/relationships/hyperlink" Target="https://docs.google.com/spreadsheets/d/1-_wFrwaaO5VMd8CufB70jfayokz4v8rIZYuFeYmDo2U/edit" TargetMode="External"/><Relationship Id="rId2098" Type="http://schemas.openxmlformats.org/officeDocument/2006/relationships/hyperlink" Target="https://drive.google.com/drive/folders/1T3VwZ8j1hk5UUeH3oUP1BuAmMk4P2g_e" TargetMode="External"/><Relationship Id="rId3149" Type="http://schemas.openxmlformats.org/officeDocument/2006/relationships/hyperlink" Target="https://drive.google.com/drive/u/0/folders/1GwwFWZDs8fRMgEI-rVuO-rytUCJHpfCX" TargetMode="External"/><Relationship Id="rId3356" Type="http://schemas.openxmlformats.org/officeDocument/2006/relationships/hyperlink" Target="https://docs.google.com/presentation/d/1Uq5CuWjoUQcyTWzgNZgJ3kG7lItCOA4E/edit?slide=id.p6" TargetMode="External"/><Relationship Id="rId3563" Type="http://schemas.openxmlformats.org/officeDocument/2006/relationships/hyperlink" Target="https://docs.google.com/spreadsheets/d/11X2BUDBjbo7I_35KaW8VVhRQQdT9UR-n3DiWSDokCXk/edit" TargetMode="External"/><Relationship Id="rId4407" Type="http://schemas.openxmlformats.org/officeDocument/2006/relationships/hyperlink" Target="https://docs.google.com/spreadsheets/d/1aJCEBkz0W7RO1jbZtQxVGaEfNhxJv4c6rTyF20VK6c8/edit?gid=1877503813" TargetMode="External"/><Relationship Id="rId4961" Type="http://schemas.openxmlformats.org/officeDocument/2006/relationships/hyperlink" Target="https://drive.google.com/drive/u/0/folders/1fLbFIkt3d8lT_a9_491L3QbG9mg-ibvb" TargetMode="External"/><Relationship Id="rId5805" Type="http://schemas.openxmlformats.org/officeDocument/2006/relationships/hyperlink" Target="https://drive.google.com/drive/u/0/folders/1F8immWGomffhL5Yn-x_WAK5j1PzMYmQH" TargetMode="External"/><Relationship Id="rId277" Type="http://schemas.openxmlformats.org/officeDocument/2006/relationships/hyperlink" Target="https://cmckfcvietnam.sharepoint.com/:f:/s/KFC-SHARE-EXTERNAL-MKT-SHARE-EXTERNAL/EvCmKMbA-2lNvlyBTcO4zF4BjU65upcLzOflCMCeTpNemw?e=qd70O9" TargetMode="External"/><Relationship Id="rId484" Type="http://schemas.openxmlformats.org/officeDocument/2006/relationships/hyperlink" Target="https://docs.google.com/spreadsheets/d/1OMofijeoR53EWDc109ohXV434fe2c-PIscMTWB60wSg/edit?gid=473737379" TargetMode="External"/><Relationship Id="rId2165" Type="http://schemas.openxmlformats.org/officeDocument/2006/relationships/hyperlink" Target="https://drive.google.com/drive/u/0/folders/1S_0q9gW0FAMauNQ01zA3ISkbyV5Qn-LZ" TargetMode="External"/><Relationship Id="rId3009" Type="http://schemas.openxmlformats.org/officeDocument/2006/relationships/hyperlink" Target="https://drive.google.com/drive/folders/1Fgmvw8t5oax-2IA3e9cHTbcY-hQG4C_z" TargetMode="External"/><Relationship Id="rId3216" Type="http://schemas.openxmlformats.org/officeDocument/2006/relationships/hyperlink" Target="https://drive.google.com/file/d/1HoHfNbgHs2JAzjOmM3pMSdIjhjgVTT4c/view?usp=sharing" TargetMode="External"/><Relationship Id="rId3770" Type="http://schemas.openxmlformats.org/officeDocument/2006/relationships/hyperlink" Target="https://docs.google.com/spreadsheets/d/1p59_OCU0y33MmHtXsQ_rzx7VmwvFvdhvTuQDiR28r9g/edit?gid=0" TargetMode="External"/><Relationship Id="rId4614" Type="http://schemas.openxmlformats.org/officeDocument/2006/relationships/hyperlink" Target="https://drive.google.com/drive/u/0/folders/1jRiLjQhUTOoO6UNV--0ecGh47TI59MJG" TargetMode="External"/><Relationship Id="rId4821" Type="http://schemas.openxmlformats.org/officeDocument/2006/relationships/hyperlink" Target="https://drive.google.com/drive/u/0/folders/16Ohs8AxJBzMxrwABz3PBr6NhTqiiEkui" TargetMode="External"/><Relationship Id="rId137" Type="http://schemas.openxmlformats.org/officeDocument/2006/relationships/hyperlink" Target="https://docs.google.com/spreadsheets/d/1D2zkBdrdcVht5msRgDrZZ_TDfiRDlqXN/edit?gid=1462290969" TargetMode="External"/><Relationship Id="rId344" Type="http://schemas.openxmlformats.org/officeDocument/2006/relationships/hyperlink" Target="https://drive.google.com/drive/folders/1K7nqx9A2bLSWXzeL2Nef2pIqCaMWXQi5?usp=sharing" TargetMode="External"/><Relationship Id="rId691" Type="http://schemas.openxmlformats.org/officeDocument/2006/relationships/hyperlink" Target="https://docs.google.com/spreadsheets/d/1aJCEBkz0W7RO1jbZtQxVGaEfNhxJv4c6rTyF20VK6c8/edit" TargetMode="External"/><Relationship Id="rId2025" Type="http://schemas.openxmlformats.org/officeDocument/2006/relationships/hyperlink" Target="https://shopee.vn/m/HOMECREDIT-SPF" TargetMode="External"/><Relationship Id="rId2372" Type="http://schemas.openxmlformats.org/officeDocument/2006/relationships/hyperlink" Target="https://drive.google.com/drive/u/0/folders/1geOIWgG3h4pwBlGGXcg0R0RBwv9vTkfW" TargetMode="External"/><Relationship Id="rId3423" Type="http://schemas.openxmlformats.org/officeDocument/2006/relationships/hyperlink" Target="https://docs.google.com/spreadsheets/d/1HkZPW9pPJ5XiEpqbqXRe-lhEMBQdoOwWT2bqJOj9Vto/edit?usp=sharing" TargetMode="External"/><Relationship Id="rId3630" Type="http://schemas.openxmlformats.org/officeDocument/2006/relationships/hyperlink" Target="https://drive.google.com/drive/u/0/folders/1OcRzRbzSdfml6fNqyWI8Ai-dFPTYRMFi" TargetMode="External"/><Relationship Id="rId551" Type="http://schemas.openxmlformats.org/officeDocument/2006/relationships/hyperlink" Target="https://drive.google.com/drive/folders/16TmW-B1Ia1RK2GrkYxjq7-etWAwDFwGA" TargetMode="External"/><Relationship Id="rId1181" Type="http://schemas.openxmlformats.org/officeDocument/2006/relationships/hyperlink" Target="https://docs.google.com/spreadsheets/d/1KmfXaYNxTvOqlFm0awngGgwSbAkphKf3/edit" TargetMode="External"/><Relationship Id="rId2232" Type="http://schemas.openxmlformats.org/officeDocument/2006/relationships/hyperlink" Target="https://docs.google.com/spreadsheets/d/1aJCEBkz0W7RO1jbZtQxVGaEfNhxJv4c6rTyF20VK6c8/edit?gid=1546187897" TargetMode="External"/><Relationship Id="rId5388" Type="http://schemas.openxmlformats.org/officeDocument/2006/relationships/hyperlink" Target="https://drive.google.com/drive/u/0/folders/1wWO41IiBQWDAZiE-Ozs4aZB5VfnsY8D2" TargetMode="External"/><Relationship Id="rId5595" Type="http://schemas.openxmlformats.org/officeDocument/2006/relationships/hyperlink" Target="https://docs.google.com/spreadsheets/d/1Gkqvkh-uV9bo_TAYYPphI4SL1SrZy71IfnGgrpXNWH8/edit?gid=1300745950" TargetMode="External"/><Relationship Id="rId204" Type="http://schemas.openxmlformats.org/officeDocument/2006/relationships/hyperlink" Target="https://drive.google.com/drive/folders/1M2-6MZaDcOjJR8cdRyCVIRPCR9Sm01gg" TargetMode="External"/><Relationship Id="rId411" Type="http://schemas.openxmlformats.org/officeDocument/2006/relationships/hyperlink" Target="https://cmckfcvietnam.sharepoint.com/:f:/s/KFC-SHARE-EXTERNAL-MKT-SHARE-EXTERNAL/EvCmKMbA-2lNvlyBTcO4zF4BjU65upcLzOflCMCeTpNemw?e=qd70O9" TargetMode="External"/><Relationship Id="rId1041" Type="http://schemas.openxmlformats.org/officeDocument/2006/relationships/hyperlink" Target="https://drive.google.com/drive/u/0/folders/15PLzPstiRPgd5VtVVjzvKz6c3QHqfBeI" TargetMode="External"/><Relationship Id="rId1998" Type="http://schemas.openxmlformats.org/officeDocument/2006/relationships/hyperlink" Target="https://drive.google.com/drive/folders/10hDtk_nFcBR3s1Il_pTLiFqtvqdDffHx" TargetMode="External"/><Relationship Id="rId4197" Type="http://schemas.openxmlformats.org/officeDocument/2006/relationships/hyperlink" Target="https://drive.google.com/drive/u/0/folders/1C6RqdZaPNFfWpnp1JCOXVNKTy1CSxjwe" TargetMode="External"/><Relationship Id="rId5248" Type="http://schemas.openxmlformats.org/officeDocument/2006/relationships/hyperlink" Target="https://drive.google.com/drive/u/0/folders/1Y_WqGt9yX9CPKFjqr_qz-DUGHkWRlapo" TargetMode="External"/><Relationship Id="rId5455" Type="http://schemas.openxmlformats.org/officeDocument/2006/relationships/hyperlink" Target="https://docs.google.com/spreadsheets/d/1he6KxzPEPZaO8Qo5fnnVUrYtixpokKlG7UlOzjQ6988/edit?gid=1481340089" TargetMode="External"/><Relationship Id="rId5662" Type="http://schemas.openxmlformats.org/officeDocument/2006/relationships/hyperlink" Target="https://drive.google.com/drive/u/0/folders/17bPRQdiBVOcndIpfSiQjboFv4xbguLtL" TargetMode="External"/><Relationship Id="rId1858" Type="http://schemas.openxmlformats.org/officeDocument/2006/relationships/hyperlink" Target="https://docs.google.com/spreadsheets/d/1SrfOx8Xea0B61knnfpJGFl40avRJfU3RIVubTJwMf6g/edit?gid=477276523" TargetMode="External"/><Relationship Id="rId4057" Type="http://schemas.openxmlformats.org/officeDocument/2006/relationships/hyperlink" Target="https://docs.google.com/spreadsheets/d/1L2oAihI5f_6pBnKt_zC1YzSMxPA0nRv1evnuuAQpQtw/edit?gid=0" TargetMode="External"/><Relationship Id="rId4264" Type="http://schemas.openxmlformats.org/officeDocument/2006/relationships/hyperlink" Target="https://drive.google.com/drive/folders/1t_p0FHO9l6KOE0oW4UYwUZI25lq_a1oK" TargetMode="External"/><Relationship Id="rId4471" Type="http://schemas.openxmlformats.org/officeDocument/2006/relationships/hyperlink" Target="https://docs.google.com/spreadsheets/d/1KdLUxhWn7-Q6DeRcy9gd36ucP-oJ4UTFeQVmcPt6sXg/edit?gid=0" TargetMode="External"/><Relationship Id="rId5108" Type="http://schemas.openxmlformats.org/officeDocument/2006/relationships/hyperlink" Target="https://drive.google.com/drive/folders/1ul-tfhgWVX7RV3sltC65nRg5eIUbftlD" TargetMode="External"/><Relationship Id="rId5315" Type="http://schemas.openxmlformats.org/officeDocument/2006/relationships/hyperlink" Target="https://docs.google.com/spreadsheets/d/1SrfOx8Xea0B61knnfpJGFl40avRJfU3RIVubTJwMf6g/edit?gid=1670951307" TargetMode="External"/><Relationship Id="rId5522" Type="http://schemas.openxmlformats.org/officeDocument/2006/relationships/hyperlink" Target="https://docs.google.com/spreadsheets/d/1he6KxzPEPZaO8Qo5fnnVUrYtixpokKlG7UlOzjQ6988/edit?gid=1481340089&amp;urp=gmail_link" TargetMode="External"/><Relationship Id="rId2909" Type="http://schemas.openxmlformats.org/officeDocument/2006/relationships/hyperlink" Target="https://docs.google.com/presentation/d/11nqFim1oEDH_iJfVBU_L9KpNKNSNbFtc/edit?slide=id.g36868666488_0_0" TargetMode="External"/><Relationship Id="rId3073" Type="http://schemas.openxmlformats.org/officeDocument/2006/relationships/hyperlink" Target="https://docs.google.com/spreadsheets/d/1araIWejcg2ho4Cg5omC68KUFFPIA9zku3QZcudN1FM0/edit?gid=1281614813" TargetMode="External"/><Relationship Id="rId3280" Type="http://schemas.openxmlformats.org/officeDocument/2006/relationships/hyperlink" Target="https://docs.google.com/spreadsheets/d/1OMofijeoR53EWDc109ohXV434fe2c-PIscMTWB60wSg/edit?gid=1608466921" TargetMode="External"/><Relationship Id="rId4124" Type="http://schemas.openxmlformats.org/officeDocument/2006/relationships/hyperlink" Target="https://drive.google.com/file/d/1WR7dkBOrNAFnQnnasiFQ7oWFs9CTs51Q/view?usp=drive_link" TargetMode="External"/><Relationship Id="rId4331" Type="http://schemas.openxmlformats.org/officeDocument/2006/relationships/hyperlink" Target="https://docs.google.com/spreadsheets/d/1euYQp41NIB_2slpqUCv3Z1w09uwEDu-KfSVn_xAISmg/edit?gid=933521249" TargetMode="External"/><Relationship Id="rId1718" Type="http://schemas.openxmlformats.org/officeDocument/2006/relationships/hyperlink" Target="https://docs.google.com/spreadsheets/d/1Wf-xibkNBYTHTGTDoXy8ZpHMWWFWjZkQkN_h-PhYPsE/edit?gid=1593213333" TargetMode="External"/><Relationship Id="rId1925" Type="http://schemas.openxmlformats.org/officeDocument/2006/relationships/hyperlink" Target="https://shopee.vn/m/BIDVCREDIT-SP" TargetMode="External"/><Relationship Id="rId3140" Type="http://schemas.openxmlformats.org/officeDocument/2006/relationships/hyperlink" Target="https://drive.google.com/drive/folders/1UD8mNaGCrEwjsasrCfL5p4J2l1A1rurt?usp=sharing" TargetMode="External"/><Relationship Id="rId6089" Type="http://schemas.openxmlformats.org/officeDocument/2006/relationships/hyperlink" Target="https://docs.google.com/spreadsheets/d/1OMofijeoR53EWDc109ohXV434fe2c-PIscMTWB60wSg/edit?gid=1463714887" TargetMode="External"/><Relationship Id="rId6296" Type="http://schemas.openxmlformats.org/officeDocument/2006/relationships/hyperlink" Target="https://drive.google.com/drive/u/0/folders/1MpvciCH94c2QX81cgSRX0XFMO46NM0ge" TargetMode="External"/><Relationship Id="rId6156" Type="http://schemas.openxmlformats.org/officeDocument/2006/relationships/hyperlink" Target="https://drive.google.com/drive/u/0/folders/1j3mHAfgE9eJ7uSVu_OoCi7DOYlM2ShCA" TargetMode="External"/><Relationship Id="rId2699" Type="http://schemas.openxmlformats.org/officeDocument/2006/relationships/hyperlink" Target="https://docs.google.com/spreadsheets/d/1araIWejcg2ho4Cg5omC68KUFFPIA9zku3QZcudN1FM0/edit?gid=1649206201" TargetMode="External"/><Relationship Id="rId3000" Type="http://schemas.openxmlformats.org/officeDocument/2006/relationships/hyperlink" Target="https://urldefense.proofpoint.com/v2/url?u=https-3A__docs.google.com_spreadsheets_d_1Gkqvkh-2DuV9bo-5FTAYYPphI4SL1SrZy71IfnGgrpXNWH8_edit-3Fgid-3D826533442-23gid-3D826533442&amp;d=DwMFaQ&amp;c=R1GFtfTqKXCFH-lgEPXWwic6stQkW4U7uVq33mt-crw&amp;r=dd39ILRwHnLDnDhz0PnDV5maUoVwKA__DiOhwEh0zpU&amp;m=hA3cR6YHJ330SS5OGA-hyfPrfQh41DwHD_EOAHnGFEKmutZNMzY2haURLvmqjxG5&amp;s=DcuvKJnDpP2ot8n1Xzaq97cXya8_E5-a3NfIDeE0bvI&amp;e=" TargetMode="External"/><Relationship Id="rId3957" Type="http://schemas.openxmlformats.org/officeDocument/2006/relationships/hyperlink" Target="https://drive.google.com/drive/folders/130_ON1vTGiBZ17WkDUnLg9mw4EaXB43q?usp=sharing" TargetMode="External"/><Relationship Id="rId6363" Type="http://schemas.openxmlformats.org/officeDocument/2006/relationships/hyperlink" Target="https://drive.google.com/drive/u/0/folders/1LycoVdYTtSZV_nVVdL00vqOLW2RgeHPW" TargetMode="External"/><Relationship Id="rId878" Type="http://schemas.openxmlformats.org/officeDocument/2006/relationships/hyperlink" Target="https://drive.google.com/drive/u/0/folders/19QLMw0KnBJodopjQV7XR75PJJmnGHE8U" TargetMode="External"/><Relationship Id="rId2559" Type="http://schemas.openxmlformats.org/officeDocument/2006/relationships/hyperlink" Target="https://drive.google.com/drive/folders/1DP908sv-KP6YTyFO9hTE4uLoVBPWyFYa" TargetMode="External"/><Relationship Id="rId2766" Type="http://schemas.openxmlformats.org/officeDocument/2006/relationships/hyperlink" Target="https://docs.google.com/spreadsheets/d/1aJCEBkz0W7RO1jbZtQxVGaEfNhxJv4c6rTyF20VK6c8/edit?gid=1877503813" TargetMode="External"/><Relationship Id="rId2973" Type="http://schemas.openxmlformats.org/officeDocument/2006/relationships/hyperlink" Target="https://docs.google.com/spreadsheets/d/1SrfOx8Xea0B61knnfpJGFl40avRJfU3RIVubTJwMf6g/edit?gid=477276523" TargetMode="External"/><Relationship Id="rId3817" Type="http://schemas.openxmlformats.org/officeDocument/2006/relationships/hyperlink" Target="https://docs.google.com/spreadsheets/d/1OMofijeoR53EWDc109ohXV434fe2c-PIscMTWB60wSg/edit?gid=1665461299" TargetMode="External"/><Relationship Id="rId5172" Type="http://schemas.openxmlformats.org/officeDocument/2006/relationships/hyperlink" Target="https://drive.google.com/drive/u/0/folders/13TOZInzzxYvsBGBtreqQko-bViFLDml4" TargetMode="External"/><Relationship Id="rId6016" Type="http://schemas.openxmlformats.org/officeDocument/2006/relationships/hyperlink" Target="https://docs.google.com/spreadsheets/d/1ooBqyZoYq-1qzSnDR91C4sS_W2PnaRjulRAb8E5QNEw/edit?gid=1093594449" TargetMode="External"/><Relationship Id="rId6223" Type="http://schemas.openxmlformats.org/officeDocument/2006/relationships/hyperlink" Target="https://docs.google.com/spreadsheets/d/1-EcoXATLQ5_Vul8QJfCf56fiKASkArV-s0mNdxeQQvA/edit?usp=sharing" TargetMode="External"/><Relationship Id="rId738" Type="http://schemas.openxmlformats.org/officeDocument/2006/relationships/hyperlink" Target="https://drive.google.com/drive/folders/1aqYY1ioyyTkiSBjpliBcY3m7AoUC8paP" TargetMode="External"/><Relationship Id="rId945" Type="http://schemas.openxmlformats.org/officeDocument/2006/relationships/hyperlink" Target="https://docs.google.com/spreadsheets/d/1HkZPW9pPJ5XiEpqbqXRe-lhEMBQdoOwWT2bqJOj9Vto/edit?usp=sharing" TargetMode="External"/><Relationship Id="rId1368" Type="http://schemas.openxmlformats.org/officeDocument/2006/relationships/hyperlink" Target="https://docs.google.com/spreadsheets/d/1MJASlDC1YeX6sgEtzykzTSpTN1Q3FS6_/edit?gid=140450245" TargetMode="External"/><Relationship Id="rId1575" Type="http://schemas.openxmlformats.org/officeDocument/2006/relationships/hyperlink" Target="https://docs.google.com/spreadsheets/d/1KmfXaYNxTvOqlFm0awngGgwSbAkphKf3/edit" TargetMode="External"/><Relationship Id="rId1782" Type="http://schemas.openxmlformats.org/officeDocument/2006/relationships/hyperlink" Target="https://docs.google.com/spreadsheets/d/1KmfXaYNxTvOqlFm0awngGgwSbAkphKf3/edit" TargetMode="External"/><Relationship Id="rId2419" Type="http://schemas.openxmlformats.org/officeDocument/2006/relationships/hyperlink" Target="https://docs.google.com/spreadsheets/d/1PeuC389wifn3Pd0CcDf3TPm61q2W1kwE/edit?usp=sharing&amp;ouid=107209036376977826816&amp;rtpof=true&amp;sd=true" TargetMode="External"/><Relationship Id="rId2626" Type="http://schemas.openxmlformats.org/officeDocument/2006/relationships/hyperlink" Target="https://docs.google.com/spreadsheets/d/1aJCEBkz0W7RO1jbZtQxVGaEfNhxJv4c6rTyF20VK6c8/edit?gid=1546187897" TargetMode="External"/><Relationship Id="rId2833" Type="http://schemas.openxmlformats.org/officeDocument/2006/relationships/hyperlink" Target="https://drive.google.com/drive/folders/1Y4zMoyXUCxCdGrwfIEmfhqRNgEFNh0pt" TargetMode="External"/><Relationship Id="rId5032" Type="http://schemas.openxmlformats.org/officeDocument/2006/relationships/hyperlink" Target="https://docs.google.com/spreadsheets/d/1D2zkBdrdcVht5msRgDrZZ_TDfiRDlqXN/edit?gid=1462290969" TargetMode="External"/><Relationship Id="rId5989" Type="http://schemas.openxmlformats.org/officeDocument/2006/relationships/hyperlink" Target="https://drive.google.com/drive/u/0/folders/11Rn8ZMXW30grI-wAUWZfHTlI886HKt4K" TargetMode="External"/><Relationship Id="rId74" Type="http://schemas.openxmlformats.org/officeDocument/2006/relationships/hyperlink" Target="https://docs.google.com/spreadsheets/d/1bNEt9TzJJFMe_7v6vlBo0IeEXvhC67Qp34rNbsaSHbg/edit" TargetMode="External"/><Relationship Id="rId805" Type="http://schemas.openxmlformats.org/officeDocument/2006/relationships/hyperlink" Target="https://drive.google.com/drive/u/0/folders/177qu34YsUh5awsz4aBFHOTugp2dROCKt" TargetMode="External"/><Relationship Id="rId1228" Type="http://schemas.openxmlformats.org/officeDocument/2006/relationships/hyperlink" Target="https://drive.google.com/drive/u/0/folders/16pAvLBTnQV5-MIQkOmk4vioC1wdRPaep" TargetMode="External"/><Relationship Id="rId1435" Type="http://schemas.openxmlformats.org/officeDocument/2006/relationships/hyperlink" Target="https://drive.google.com/drive/u/0/folders/11GUTRKsxuq5U1DLnPyFlQOWQETSzKbj5" TargetMode="External"/><Relationship Id="rId4798" Type="http://schemas.openxmlformats.org/officeDocument/2006/relationships/hyperlink" Target="https://drive.google.com/drive/folders/1HI4GUPAcOCIoCyQM5E5uu2td0HhVoT4U" TargetMode="External"/><Relationship Id="rId1642" Type="http://schemas.openxmlformats.org/officeDocument/2006/relationships/hyperlink" Target="https://docs.google.com/spreadsheets/d/1TAW5TsL9SK2bKbJ0VHYaLa5zDQcyzqOtizUIPehNQG8/edit?gid=49960798" TargetMode="External"/><Relationship Id="rId2900" Type="http://schemas.openxmlformats.org/officeDocument/2006/relationships/hyperlink" Target="https://drive.google.com/drive/u/0/folders/1GM8sb0fv_MHD8RzZO51tlpNUJOnrzkcE" TargetMode="External"/><Relationship Id="rId5849" Type="http://schemas.openxmlformats.org/officeDocument/2006/relationships/hyperlink" Target="https://shopee.vn/m/TPBJCBCASHBACK-SPF" TargetMode="External"/><Relationship Id="rId1502" Type="http://schemas.openxmlformats.org/officeDocument/2006/relationships/hyperlink" Target="https://drive.google.com/drive/u/0/folders/1fHZR15zDCwdvOiBhH2vWWcqLF93xdMFJ" TargetMode="External"/><Relationship Id="rId4658" Type="http://schemas.openxmlformats.org/officeDocument/2006/relationships/hyperlink" Target="https://drive.google.com/drive/folders/1FFdkwoFqrMv99EH2bQArzrD6T1ox9TvN?usp=drive_link" TargetMode="External"/><Relationship Id="rId4865" Type="http://schemas.openxmlformats.org/officeDocument/2006/relationships/hyperlink" Target="https://drive.google.com/drive/folders/1t4Shu17EpTneJ9d5frWFcY-U-cT76LXq" TargetMode="External"/><Relationship Id="rId5709" Type="http://schemas.openxmlformats.org/officeDocument/2006/relationships/hyperlink" Target="https://drive.google.com/drive/folders/1V74E5Z3b6a_lbiPaN7an-ZHM2bgXHIay" TargetMode="External"/><Relationship Id="rId5916" Type="http://schemas.openxmlformats.org/officeDocument/2006/relationships/hyperlink" Target="https://drive.google.com/drive/folders/1dFfaub31IIAWVBXBDbzE2VtJbgpiT_98?usp=drive_link" TargetMode="External"/><Relationship Id="rId6080" Type="http://schemas.openxmlformats.org/officeDocument/2006/relationships/hyperlink" Target="https://drive.google.com/drive/folders/1xaCXeRfFVj4lQFpdAXmEiUEw3_G8uxB3" TargetMode="External"/><Relationship Id="rId388" Type="http://schemas.openxmlformats.org/officeDocument/2006/relationships/hyperlink" Target="https://docs.google.com/spreadsheets/d/1AWiDOYojaduk4tdmNYtccS6RNT6Dm_o-UYe0fi01XRo/edit?gid=1535806020" TargetMode="External"/><Relationship Id="rId2069" Type="http://schemas.openxmlformats.org/officeDocument/2006/relationships/hyperlink" Target="https://cmckfcvietnam.sharepoint.com/:f:/s/KFC-SHARE-EXTERNAL-MKT-SHARE-EXTERNAL/EvCmKMbA-2lNvlyBTcO4zF4BjU65upcLzOflCMCeTpNemw?e=qd70O9" TargetMode="External"/><Relationship Id="rId3467" Type="http://schemas.openxmlformats.org/officeDocument/2006/relationships/hyperlink" Target="https://docs.google.com/spreadsheets/d/1zzqYvvWOmFezWmSyZZ604ZBGPSjpOVndGn-otMH5XS4/edit?gid=0" TargetMode="External"/><Relationship Id="rId3674" Type="http://schemas.openxmlformats.org/officeDocument/2006/relationships/hyperlink" Target="https://drive.google.com/drive/u/0/folders/1VLfHA7JM6qSPvJDztNH0c5qN2kCbIPJg" TargetMode="External"/><Relationship Id="rId3881" Type="http://schemas.openxmlformats.org/officeDocument/2006/relationships/hyperlink" Target="https://drive.google.com/drive/folders/1bt__W3tGhqH5-Mxl1QON7grHcLHV9GmW?usp=sharing" TargetMode="External"/><Relationship Id="rId4518" Type="http://schemas.openxmlformats.org/officeDocument/2006/relationships/hyperlink" Target="https://drive.google.com/drive/u/0/folders/101YqgLAUJjmfsFsE7PF6pXWAin4XLI9H" TargetMode="External"/><Relationship Id="rId4725" Type="http://schemas.openxmlformats.org/officeDocument/2006/relationships/hyperlink" Target="https://docs.google.com/spreadsheets/d/1-EcoXATLQ5_Vul8QJfCf56fiKASkArV-s0mNdxeQQvA/edit?usp=sharing" TargetMode="External"/><Relationship Id="rId4932" Type="http://schemas.openxmlformats.org/officeDocument/2006/relationships/hyperlink" Target="https://docs.google.com/spreadsheets/d/1NxQ48JlUoxB23w9AdKWtRZHk6opfiw9XF7eUjkZtBbQ/edit?gid=1593387705" TargetMode="External"/><Relationship Id="rId595" Type="http://schemas.openxmlformats.org/officeDocument/2006/relationships/hyperlink" Target="https://drive.google.com/drive/u/0/folders/1_64OBHi4LPvRjZmuFF-0jl01vXK7kzPt" TargetMode="External"/><Relationship Id="rId2276" Type="http://schemas.openxmlformats.org/officeDocument/2006/relationships/hyperlink" Target="https://docs.google.com/spreadsheets/d/1xsEviixVh1cinP-iUeRZUkT08nUuAClJ2ov-BedQSpw/edit?gid=887217737" TargetMode="External"/><Relationship Id="rId2483" Type="http://schemas.openxmlformats.org/officeDocument/2006/relationships/hyperlink" Target="https://docs.google.com/spreadsheets/d/1v-VOk9jEoQ8q98sN0Eiy-f8odAhvkEb3FzMR_IA8nGM/edit?gid=1560921495" TargetMode="External"/><Relationship Id="rId2690" Type="http://schemas.openxmlformats.org/officeDocument/2006/relationships/hyperlink" Target="https://drive.google.com/drive/u/0/folders/1a1rGZ9VE0bMIFJNdQmvxgy0q0FfuJed7" TargetMode="External"/><Relationship Id="rId3327" Type="http://schemas.openxmlformats.org/officeDocument/2006/relationships/hyperlink" Target="https://drive.google.com/drive/u/0/folders/1-4da35s_MLdSXfIYxtc45drH7mXg6sxI" TargetMode="External"/><Relationship Id="rId3534" Type="http://schemas.openxmlformats.org/officeDocument/2006/relationships/hyperlink" Target="https://drive.google.com/drive/u/0/folders/1hypbnZEwaykp0Gkt9Ibcv2pW06WkzGz_" TargetMode="External"/><Relationship Id="rId3741" Type="http://schemas.openxmlformats.org/officeDocument/2006/relationships/hyperlink" Target="https://drive.google.com/drive/u/0/folders/1yhGtz1uW33TuTv6SW5jK2eeBmCjIfM41" TargetMode="External"/><Relationship Id="rId248" Type="http://schemas.openxmlformats.org/officeDocument/2006/relationships/hyperlink" Target="https://drive.google.com/drive/u/0/folders/1z0J-mXVBNdwnGE8kmiQivuyrZPSup_Nn" TargetMode="External"/><Relationship Id="rId455" Type="http://schemas.openxmlformats.org/officeDocument/2006/relationships/hyperlink" Target="https://docs.google.com/spreadsheets/d/1MJASlDC1YeX6sgEtzykzTSpTN1Q3FS6_/edit?gid=140450245" TargetMode="External"/><Relationship Id="rId662" Type="http://schemas.openxmlformats.org/officeDocument/2006/relationships/hyperlink" Target="https://drive.google.com/drive/folders/1wDVOddCV_lYxq0ARsrtAkrqVMFNPO-dB" TargetMode="External"/><Relationship Id="rId1085" Type="http://schemas.openxmlformats.org/officeDocument/2006/relationships/hyperlink" Target="https://drive.google.com/drive/u/0/folders/1ryrJ194XxHFPFB86XTMXR4BgfoOuM9vM" TargetMode="External"/><Relationship Id="rId1292" Type="http://schemas.openxmlformats.org/officeDocument/2006/relationships/hyperlink" Target="https://docs.google.com/spreadsheets/d/1im514VU8g98vDeW7ErbOofvlLwrcJS2MzU8Nr5-3FXo/edit?usp=sharing" TargetMode="External"/><Relationship Id="rId2136" Type="http://schemas.openxmlformats.org/officeDocument/2006/relationships/hyperlink" Target="https://docs.google.com/spreadsheets/d/1xvfgBHdySyJfYR7pIAs1ab2xZjGdGWlo/edit?gid=1773673233" TargetMode="External"/><Relationship Id="rId2343" Type="http://schemas.openxmlformats.org/officeDocument/2006/relationships/hyperlink" Target="https://drive.google.com/drive/folders/1WcGPUOKKNWNsTQXtKv3--lEPTxRsjRzM" TargetMode="External"/><Relationship Id="rId2550" Type="http://schemas.openxmlformats.org/officeDocument/2006/relationships/hyperlink" Target="https://docs.google.com/spreadsheets/d/1KsICocQtcVRrQ5M_v-3MqZtMgmB7SiS44mbSZqPDm6o/edit?usp=sharing" TargetMode="External"/><Relationship Id="rId3601" Type="http://schemas.openxmlformats.org/officeDocument/2006/relationships/hyperlink" Target="https://docs.google.com/spreadsheets/d/1TAW5TsL9SK2bKbJ0VHYaLa5zDQcyzqOtizUIPehNQG8/edit?gid=0" TargetMode="External"/><Relationship Id="rId5499" Type="http://schemas.openxmlformats.org/officeDocument/2006/relationships/hyperlink" Target="https://shopee.vn/m/BIDVJCB-SPF" TargetMode="External"/><Relationship Id="rId108" Type="http://schemas.openxmlformats.org/officeDocument/2006/relationships/hyperlink" Target="https://drive.google.com/drive/u/0/folders/1JO_rUDarSBHYPfp3ZX4OlY1zcAb8phkX" TargetMode="External"/><Relationship Id="rId315" Type="http://schemas.openxmlformats.org/officeDocument/2006/relationships/hyperlink" Target="https://drive.google.com/drive/u/0/folders/1apzstmSP3O8UNjsmSUZPF9tRHsspknZA" TargetMode="External"/><Relationship Id="rId522" Type="http://schemas.openxmlformats.org/officeDocument/2006/relationships/hyperlink" Target="https://drive.google.com/drive/u/0/folders/1lKtdi2LLDu8P-kxi9TZAxQCY9GQPmmHQ" TargetMode="External"/><Relationship Id="rId1152" Type="http://schemas.openxmlformats.org/officeDocument/2006/relationships/hyperlink" Target="https://docs.google.com/spreadsheets/d/1KdLUxhWn7-Q6DeRcy9gd36ucP-oJ4UTFeQVmcPt6sXg/edit?gid=0" TargetMode="External"/><Relationship Id="rId2203" Type="http://schemas.openxmlformats.org/officeDocument/2006/relationships/hyperlink" Target="https://docs.google.com/spreadsheets/d/1NP59lUoneJS9Xyh5r9nBrmSZPDyjFcEx-IWo8bPgTPY/edit?gid=1252887099" TargetMode="External"/><Relationship Id="rId2410" Type="http://schemas.openxmlformats.org/officeDocument/2006/relationships/hyperlink" Target="https://drive.google.com/drive/u/0/folders/1xcCqs4KCJTe5eVHstR4XkVL8p00Ycpik" TargetMode="External"/><Relationship Id="rId5359" Type="http://schemas.openxmlformats.org/officeDocument/2006/relationships/hyperlink" Target="https://docs.google.com/spreadsheets/d/1-vwhQd6LlryTsONeQxcGhIllCjnf-5Cd/edit?gid=1033238192" TargetMode="External"/><Relationship Id="rId5566" Type="http://schemas.openxmlformats.org/officeDocument/2006/relationships/hyperlink" Target="https://drive.google.com/drive/u/0/folders/17HfpXqNwV1MelwD4FgAHlYZZwTax6aGi" TargetMode="External"/><Relationship Id="rId5773" Type="http://schemas.openxmlformats.org/officeDocument/2006/relationships/hyperlink" Target="https://drive.google.com/drive/folders/10hDtk_nFcBR3s1Il_pTLiFqtvqdDffHx" TargetMode="External"/><Relationship Id="rId1012" Type="http://schemas.openxmlformats.org/officeDocument/2006/relationships/hyperlink" Target="https://shopee.vn/m/TCBCREDIT-SPF" TargetMode="External"/><Relationship Id="rId4168" Type="http://schemas.openxmlformats.org/officeDocument/2006/relationships/hyperlink" Target="https://drive.google.com/drive/u/0/folders/1PXGsMiDFGtJCDRsTet1bcC1iH8u6LMCA" TargetMode="External"/><Relationship Id="rId4375" Type="http://schemas.openxmlformats.org/officeDocument/2006/relationships/hyperlink" Target="https://docs.google.com/spreadsheets/d/1fwXMO7sVsX5UKli_NAdA3TZL8R_5X7LjGgmtEFI1LRk/edit?gid=2120790598" TargetMode="External"/><Relationship Id="rId5219" Type="http://schemas.openxmlformats.org/officeDocument/2006/relationships/hyperlink" Target="https://drive.google.com/drive/u/0/folders/1SNeuolBCEAvfFHXCT2Jia7dZW7mUANut" TargetMode="External"/><Relationship Id="rId5426" Type="http://schemas.openxmlformats.org/officeDocument/2006/relationships/hyperlink" Target="https://drive.google.com/drive/u/0/folders/1HqAVNiNy2tbJxRfBrTysevnjXpNH22Wv" TargetMode="External"/><Relationship Id="rId5980" Type="http://schemas.openxmlformats.org/officeDocument/2006/relationships/hyperlink" Target="https://drive.google.com/drive/folders/1fN5tvEVbMxEFe-_uQm4nEU8gf4c3iOJg" TargetMode="External"/><Relationship Id="rId1969" Type="http://schemas.openxmlformats.org/officeDocument/2006/relationships/hyperlink" Target="https://drive.google.com/drive/u/0/folders/1bGTq_4nJCykRwa2go12c58HKdvmr4fDI" TargetMode="External"/><Relationship Id="rId3184" Type="http://schemas.openxmlformats.org/officeDocument/2006/relationships/hyperlink" Target="https://drive.google.com/drive/u/0/folders/1Y1KYB8eRQH-U-JUjUR5JxVwSxp1oim0u" TargetMode="External"/><Relationship Id="rId4028" Type="http://schemas.openxmlformats.org/officeDocument/2006/relationships/hyperlink" Target="https://drive.google.com/drive/folders/1zQw5o2ANWqSghsw8aibGmJo2KQwgEYJq?usp=drive_link" TargetMode="External"/><Relationship Id="rId4235" Type="http://schemas.openxmlformats.org/officeDocument/2006/relationships/hyperlink" Target="https://docs.google.com/spreadsheets/d/1KmfXaYNxTvOqlFm0awngGgwSbAkphKf3/edit" TargetMode="External"/><Relationship Id="rId4582" Type="http://schemas.openxmlformats.org/officeDocument/2006/relationships/hyperlink" Target="https://docs.google.com/spreadsheets/d/1fwXMO7sVsX5UKli_NAdA3TZL8R_5X7LjGgmtEFI1LRk/edit?gid=1038086124" TargetMode="External"/><Relationship Id="rId5633" Type="http://schemas.openxmlformats.org/officeDocument/2006/relationships/hyperlink" Target="https://docs.google.com/spreadsheets/d/1Wh07tk-GMHm-BZBNNaSnXrRKoVA1sExNQLO_xzSj5FA/edit?gid=0" TargetMode="External"/><Relationship Id="rId5840" Type="http://schemas.openxmlformats.org/officeDocument/2006/relationships/hyperlink" Target="https://drive.google.com/drive/folders/1CeIbEnjTf7hMHpqi4qBlN9tYF1WFFk3z" TargetMode="External"/><Relationship Id="rId1829" Type="http://schemas.openxmlformats.org/officeDocument/2006/relationships/hyperlink" Target="https://drive.google.com/drive/folders/11bkM7TaLAtLER-DVvaEwX0-SVHtKq7AG?usp=sharing" TargetMode="External"/><Relationship Id="rId3391" Type="http://schemas.openxmlformats.org/officeDocument/2006/relationships/hyperlink" Target="https://drive.google.com/drive/u/0/folders/1Kf5OVMOHK1Ls24xfhpLU6A5-BsZxeUjI" TargetMode="External"/><Relationship Id="rId4442" Type="http://schemas.openxmlformats.org/officeDocument/2006/relationships/hyperlink" Target="https://docs.google.com/spreadsheets/d/1vIyV5nTnjhQgdc2a6SajM7dp2H4eL3Sf4K675HHeYoI/edit?gid=1579647152" TargetMode="External"/><Relationship Id="rId5700" Type="http://schemas.openxmlformats.org/officeDocument/2006/relationships/hyperlink" Target="https://drive.google.com/file/d/1HoHfNbgHs2JAzjOmM3pMSdIjhjgVTT4c/view?usp=sharing" TargetMode="External"/><Relationship Id="rId3044" Type="http://schemas.openxmlformats.org/officeDocument/2006/relationships/hyperlink" Target="https://drive.google.com/drive/u/0/folders/1s44QzL2_q-_iy_M7jtdFz93ET_fSar7n" TargetMode="External"/><Relationship Id="rId3251" Type="http://schemas.openxmlformats.org/officeDocument/2006/relationships/hyperlink" Target="https://docs.google.com/spreadsheets/d/1-vwhQd6LlryTsONeQxcGhIllCjnf-5Cd/edit?gid=1033238192" TargetMode="External"/><Relationship Id="rId4302" Type="http://schemas.openxmlformats.org/officeDocument/2006/relationships/hyperlink" Target="https://shopee.vn/m/BIDVJCB-SPF" TargetMode="External"/><Relationship Id="rId172" Type="http://schemas.openxmlformats.org/officeDocument/2006/relationships/hyperlink" Target="https://drive.google.com/drive/folders/14JFuTHfhG2YFeTMpcgaLqG9Gr1rgKchA" TargetMode="External"/><Relationship Id="rId2060" Type="http://schemas.openxmlformats.org/officeDocument/2006/relationships/hyperlink" Target="https://drive.google.com/drive/u/0/folders/1lotrF9a5Z4EIxZQ5vZvLlz5XzHrHP0eO" TargetMode="External"/><Relationship Id="rId3111" Type="http://schemas.openxmlformats.org/officeDocument/2006/relationships/hyperlink" Target="https://docs.google.com/spreadsheets/d/1ESyqPEPbXYvsaRIUJsT9-M9l2vcFYhFA5frc-avxVh4/edit?usp=sharing" TargetMode="External"/><Relationship Id="rId6267" Type="http://schemas.openxmlformats.org/officeDocument/2006/relationships/hyperlink" Target="https://docs.google.com/spreadsheets/d/1Gkqvkh-uV9bo_TAYYPphI4SL1SrZy71IfnGgrpXNWH8/edit?gid=826533442" TargetMode="External"/><Relationship Id="rId989" Type="http://schemas.openxmlformats.org/officeDocument/2006/relationships/hyperlink" Target="https://docs.google.com/spreadsheets/d/1KsICocQtcVRrQ5M_v-3MqZtMgmB7SiS44mbSZqPDm6o/edit?usp=sharing" TargetMode="External"/><Relationship Id="rId2877" Type="http://schemas.openxmlformats.org/officeDocument/2006/relationships/hyperlink" Target="https://drive.google.com/drive/folders/1rs68m-YcQ_rU1YLCvpPWXGzxP8nL1bgD" TargetMode="External"/><Relationship Id="rId5076" Type="http://schemas.openxmlformats.org/officeDocument/2006/relationships/hyperlink" Target="https://drive.google.com/drive/u/0/folders/1ulflqpD_JEYHE9wU4r-_q3UZ2M1dt2Vl" TargetMode="External"/><Relationship Id="rId5283" Type="http://schemas.openxmlformats.org/officeDocument/2006/relationships/hyperlink" Target="https://docs.google.com/spreadsheets/d/1euYQp41NIB_2slpqUCv3Z1w09uwEDu-KfSVn_xAISmg/edit?gid=259282824" TargetMode="External"/><Relationship Id="rId5490" Type="http://schemas.openxmlformats.org/officeDocument/2006/relationships/hyperlink" Target="https://drive.google.com/drive/folders/1hQHIoBpdMAnzlAsaGVJ7GoA7BAf2Tswu?usp=sharing" TargetMode="External"/><Relationship Id="rId6127" Type="http://schemas.openxmlformats.org/officeDocument/2006/relationships/hyperlink" Target="https://docs.google.com/spreadsheets/d/14DcJSHDKSPKea-p5OWlFqasTc5zuw-J7hVN_NqjLD-k/edit?gid=0" TargetMode="External"/><Relationship Id="rId6334" Type="http://schemas.openxmlformats.org/officeDocument/2006/relationships/hyperlink" Target="https://drive.google.com/drive/u/0/folders/1E1JhlmXnGGMNr2EFpWdnNOCZh_KkK5pO" TargetMode="External"/><Relationship Id="rId849" Type="http://schemas.openxmlformats.org/officeDocument/2006/relationships/hyperlink" Target="https://drive.google.com/drive/folders/155A2B70EiSdtE_yrSqc9CkFEuguNYGS_" TargetMode="External"/><Relationship Id="rId1479" Type="http://schemas.openxmlformats.org/officeDocument/2006/relationships/hyperlink" Target="https://drive.google.com/drive/u/0/folders/1A3mc8bJL1mmxsGAf-B37TGsPCA0bIziV" TargetMode="External"/><Relationship Id="rId1686" Type="http://schemas.openxmlformats.org/officeDocument/2006/relationships/hyperlink" Target="https://docs.google.com/spreadsheets/d/1Cfq8nnEuh5mv5yI1xFUY0oveeEpgtmS9lhYYq5Fe_FE/edit?usp=sharing" TargetMode="External"/><Relationship Id="rId3928" Type="http://schemas.openxmlformats.org/officeDocument/2006/relationships/hyperlink" Target="https://docs.google.com/spreadsheets/d/1araIWejcg2ho4Cg5omC68KUFFPIA9zku3QZcudN1FM0/edit?gid=618263609" TargetMode="External"/><Relationship Id="rId4092" Type="http://schemas.openxmlformats.org/officeDocument/2006/relationships/hyperlink" Target="https://drive.google.com/drive/u/0/folders/1WYQQg2C7fCSEBvbVCIHZLiihwKlpFvgT" TargetMode="External"/><Relationship Id="rId5143" Type="http://schemas.openxmlformats.org/officeDocument/2006/relationships/hyperlink" Target="https://drive.google.com/drive/folders/1nG-722reT2vOQeb0GfxxcNSgX1AyWRMA" TargetMode="External"/><Relationship Id="rId5350" Type="http://schemas.openxmlformats.org/officeDocument/2006/relationships/hyperlink" Target="https://drive.google.com/drive/folders/140osaRmAPNDdQ5QPTaW7P2_ZHezyqroM?usp=drive_link" TargetMode="External"/><Relationship Id="rId6401" Type="http://schemas.openxmlformats.org/officeDocument/2006/relationships/hyperlink" Target="https://docs.google.com/spreadsheets/d/1Gkqvkh-uV9bo_TAYYPphI4SL1SrZy71IfnGgrpXNWH8/edit?gid=1137451622" TargetMode="External"/><Relationship Id="rId1339" Type="http://schemas.openxmlformats.org/officeDocument/2006/relationships/hyperlink" Target="https://docs.google.com/spreadsheets/d/1BOQfqkVFuxa4EAeIqikLNGVs0M3v_AGu998ko9SsEeo/edit?gid=67427" TargetMode="External"/><Relationship Id="rId1893" Type="http://schemas.openxmlformats.org/officeDocument/2006/relationships/hyperlink" Target="https://drive.google.com/drive/folders/1cMIgslMWPMViSXHqLRwymBc8YBA1dUQg?usp=sharing" TargetMode="External"/><Relationship Id="rId2737" Type="http://schemas.openxmlformats.org/officeDocument/2006/relationships/hyperlink" Target="https://drive.google.com/drive/u/0/folders/19RADBuIgerBQQqCxNABhXuv_soNrNSl1" TargetMode="External"/><Relationship Id="rId2944" Type="http://schemas.openxmlformats.org/officeDocument/2006/relationships/hyperlink" Target="https://drive.google.com/drive/folders/1ZRCt12kAohiMkkcGEd8e6kC6T_Z7LGRd?usp=drive_link" TargetMode="External"/><Relationship Id="rId5003" Type="http://schemas.openxmlformats.org/officeDocument/2006/relationships/hyperlink" Target="https://docs.google.com/spreadsheets/d/1mkusZaFg1j1O18MiiTdxoS6DawA-rfkl0pTBWeyKUVk/edit?usp=sharing" TargetMode="External"/><Relationship Id="rId5210" Type="http://schemas.openxmlformats.org/officeDocument/2006/relationships/hyperlink" Target="https://drive.google.com/drive/folders/1e8cKnHeHEW3Bib19-iOkVGXNOMvZIUQm" TargetMode="External"/><Relationship Id="rId709" Type="http://schemas.openxmlformats.org/officeDocument/2006/relationships/hyperlink" Target="https://drive.google.com/drive/u/0/folders/1be21cgP5CnwmnNPGA4bW6hchGl5jxCz9" TargetMode="External"/><Relationship Id="rId916" Type="http://schemas.openxmlformats.org/officeDocument/2006/relationships/hyperlink" Target="https://docs.google.com/spreadsheets/d/1SpTAZfPnhoulb5kemB5xnn_ZUdBowHUUux2uosNOuSk/edit?gid=1460264289" TargetMode="External"/><Relationship Id="rId1546" Type="http://schemas.openxmlformats.org/officeDocument/2006/relationships/hyperlink" Target="https://cmckfcvietnam.sharepoint.com/:f:/s/KFC-SHARE-EXTERNAL-MKT-SHARE-EXTERNAL/EvCmKMbA-2lNvlyBTcO4zF4BjU65upcLzOflCMCeTpNemw?e=qd70O9" TargetMode="External"/><Relationship Id="rId1753" Type="http://schemas.openxmlformats.org/officeDocument/2006/relationships/hyperlink" Target="https://drive.google.com/drive/u/0/folders/1LRoIh_IM243DTn5wKGTA9vg98v9VtuQY" TargetMode="External"/><Relationship Id="rId1960" Type="http://schemas.openxmlformats.org/officeDocument/2006/relationships/hyperlink" Target="https://docs.google.com/presentation/d/1VAylXQZfF1YUhHhgOt1bMXkVN9zO5cO9/edit" TargetMode="External"/><Relationship Id="rId2804" Type="http://schemas.openxmlformats.org/officeDocument/2006/relationships/hyperlink" Target="https://docs.google.com/spreadsheets/d/1OMofijeoR53EWDc109ohXV434fe2c-PIscMTWB60wSg/edit?gid=197773530" TargetMode="External"/><Relationship Id="rId45" Type="http://schemas.openxmlformats.org/officeDocument/2006/relationships/hyperlink" Target="https://drive.google.com/drive/u/0/folders/1_0u9joiqU9cu9xt9dX9s3BCAJnPEHpi5" TargetMode="External"/><Relationship Id="rId1406" Type="http://schemas.openxmlformats.org/officeDocument/2006/relationships/hyperlink" Target="https://docs.google.com/spreadsheets/d/1fwXMO7sVsX5UKli_NAdA3TZL8R_5X7LjGgmtEFI1LRk/edit?pli=1&amp;gid=1618826465" TargetMode="External"/><Relationship Id="rId1613" Type="http://schemas.openxmlformats.org/officeDocument/2006/relationships/hyperlink" Target="https://docs.google.com/spreadsheets/d/1p59_OCU0y33MmHtXsQ_rzx7VmwvFvdhvTuQDiR28r9g/edit?gid=0" TargetMode="External"/><Relationship Id="rId1820" Type="http://schemas.openxmlformats.org/officeDocument/2006/relationships/hyperlink" Target="https://drive.google.com/drive/u/0/folders/1nyS2U9-v1bVZoJsSolMLGjXTxyPAMKfH" TargetMode="External"/><Relationship Id="rId4769" Type="http://schemas.openxmlformats.org/officeDocument/2006/relationships/hyperlink" Target="https://docs.google.com/spreadsheets/d/1maerehl_NSTkwdOGKffTysWsHS5UI33bkUHFAZaBoDM/edit?gid=0" TargetMode="External"/><Relationship Id="rId4976" Type="http://schemas.openxmlformats.org/officeDocument/2006/relationships/hyperlink" Target="https://drive.google.com/drive/u/0/folders/1rglag5SEkkulQgYTCqxvDVN6MqfS5Els" TargetMode="External"/><Relationship Id="rId3578" Type="http://schemas.openxmlformats.org/officeDocument/2006/relationships/hyperlink" Target="https://docs.google.com/spreadsheets/d/1xvfgBHdySyJfYR7pIAs1ab2xZjGdGWlo/edit?gid=1773673233" TargetMode="External"/><Relationship Id="rId3785" Type="http://schemas.openxmlformats.org/officeDocument/2006/relationships/hyperlink" Target="https://docs.google.com/spreadsheets/d/1araIWejcg2ho4Cg5omC68KUFFPIA9zku3QZcudN1FM0/edit?gid=484411972" TargetMode="External"/><Relationship Id="rId3992" Type="http://schemas.openxmlformats.org/officeDocument/2006/relationships/hyperlink" Target="https://drive.google.com/drive/folders/1xe_aLHsTYmI0eyXSKd7kZ6yW9nHQAuVJ" TargetMode="External"/><Relationship Id="rId4629" Type="http://schemas.openxmlformats.org/officeDocument/2006/relationships/hyperlink" Target="https://docs.google.com/spreadsheets/d/1QasBeRpf0P38jT1Oi7VxUklxSuufJI3iZC20GidLZWg/edit?gid=289809173" TargetMode="External"/><Relationship Id="rId4836" Type="http://schemas.openxmlformats.org/officeDocument/2006/relationships/hyperlink" Target="https://shopee.vn/m/TPBJCBCASHBACK-SPF" TargetMode="External"/><Relationship Id="rId6191" Type="http://schemas.openxmlformats.org/officeDocument/2006/relationships/hyperlink" Target="https://drive.google.com/drive/u/0/folders/1t5wBkZKvW-P-6fkdlNl7r2rCrUuKocBR" TargetMode="External"/><Relationship Id="rId499" Type="http://schemas.openxmlformats.org/officeDocument/2006/relationships/hyperlink" Target="https://drive.google.com/drive/u/0/folders/1XKGOZOiJ6ps-pgUUecHElBF7SxsvRIUJ" TargetMode="External"/><Relationship Id="rId2387" Type="http://schemas.openxmlformats.org/officeDocument/2006/relationships/hyperlink" Target="https://docs.google.com/spreadsheets/d/1D2zkBdrdcVht5msRgDrZZ_TDfiRDlqXN/edit?gid=1462290969" TargetMode="External"/><Relationship Id="rId2594" Type="http://schemas.openxmlformats.org/officeDocument/2006/relationships/hyperlink" Target="https://docs.google.com/spreadsheets/d/1zbSuutdyZoMCgGXjAGNlHlJDtZzKZOmOTDO9cmfdmB4/edit?usp=sharing" TargetMode="External"/><Relationship Id="rId3438" Type="http://schemas.openxmlformats.org/officeDocument/2006/relationships/hyperlink" Target="https://docs.google.com/spreadsheets/d/1KmfXaYNxTvOqlFm0awngGgwSbAkphKf3/edit" TargetMode="External"/><Relationship Id="rId3645" Type="http://schemas.openxmlformats.org/officeDocument/2006/relationships/hyperlink" Target="https://docs.google.com/spreadsheets/d/1he6KxzPEPZaO8Qo5fnnVUrYtixpokKlG7UlOzjQ6988/edit?gid=1481340089" TargetMode="External"/><Relationship Id="rId3852" Type="http://schemas.openxmlformats.org/officeDocument/2006/relationships/hyperlink" Target="https://docs.google.com/spreadsheets/d/1he6KxzPEPZaO8Qo5fnnVUrYtixpokKlG7UlOzjQ6988/edit?gid=1501632018" TargetMode="External"/><Relationship Id="rId6051" Type="http://schemas.openxmlformats.org/officeDocument/2006/relationships/hyperlink" Target="https://drive.google.com/drive/u/0/folders/18gPFOKHGmWY6xF7zWqg6-snPMenbkY7h" TargetMode="External"/><Relationship Id="rId359" Type="http://schemas.openxmlformats.org/officeDocument/2006/relationships/hyperlink" Target="https://drive.google.com/drive/folders/1NTcAJOWs4O7wHSuJZo_aL8ekopKkYtLw" TargetMode="External"/><Relationship Id="rId566" Type="http://schemas.openxmlformats.org/officeDocument/2006/relationships/hyperlink" Target="https://docs.google.com/spreadsheets/d/1vIyV5nTnjhQgdc2a6SajM7dp2H4eL3Sf4K675HHeYoI/edit?gid=37557742" TargetMode="External"/><Relationship Id="rId773" Type="http://schemas.openxmlformats.org/officeDocument/2006/relationships/hyperlink" Target="https://drive.google.com/drive/u/0/folders/1as-9195DeGQRINQVBrrLuDzI5pZV7N5K" TargetMode="External"/><Relationship Id="rId1196" Type="http://schemas.openxmlformats.org/officeDocument/2006/relationships/hyperlink" Target="https://docs.google.com/spreadsheets/d/1ZPkSTliKlEiNzWIHmnQ_-8rnhudmfW6lnRE05_UE2KQ/edit?gid=475875260" TargetMode="External"/><Relationship Id="rId2247" Type="http://schemas.openxmlformats.org/officeDocument/2006/relationships/hyperlink" Target="https://drive.google.com/drive/u/0/folders/1Bbw5VYUPgVGcvM3biXwtmcaOvRrXRBaY" TargetMode="External"/><Relationship Id="rId2454" Type="http://schemas.openxmlformats.org/officeDocument/2006/relationships/hyperlink" Target="https://drive.google.com/drive/u/0/folders/1f7okZ1SHW8kldpDVZ3RhiWzCVfCc_Xg_" TargetMode="External"/><Relationship Id="rId3505" Type="http://schemas.openxmlformats.org/officeDocument/2006/relationships/hyperlink" Target="https://drive.google.com/drive/u/0/folders/1qrKuPZJEgR4pMenTN1BJJkMY1f-14vM3" TargetMode="External"/><Relationship Id="rId4903" Type="http://schemas.openxmlformats.org/officeDocument/2006/relationships/hyperlink" Target="https://drive.google.com/drive/u/0/folders/1KAAf3zw0bY7cau41CZVKpFww2fTeVHGx" TargetMode="External"/><Relationship Id="rId219" Type="http://schemas.openxmlformats.org/officeDocument/2006/relationships/hyperlink" Target="https://drive.google.com/drive/u/0/folders/1qjur-T1or_VSay6j2wt8T1dI8-EkNDOM" TargetMode="External"/><Relationship Id="rId426" Type="http://schemas.openxmlformats.org/officeDocument/2006/relationships/hyperlink" Target="https://docs.google.com/spreadsheets/d/1he6KxzPEPZaO8Qo5fnnVUrYtixpokKlG7UlOzjQ6988/edit?gid=1481340089" TargetMode="External"/><Relationship Id="rId633" Type="http://schemas.openxmlformats.org/officeDocument/2006/relationships/hyperlink" Target="https://drive.google.com/drive/folders/1zztTm-fnjReqJnmmYFv3w14JRNlvORN5" TargetMode="External"/><Relationship Id="rId980" Type="http://schemas.openxmlformats.org/officeDocument/2006/relationships/hyperlink" Target="https://docs.google.com/spreadsheets/d/1fwXMO7sVsX5UKli_NAdA3TZL8R_5X7LjGgmtEFI1LRk/edit?pli=1&amp;gid=293709000" TargetMode="External"/><Relationship Id="rId1056" Type="http://schemas.openxmlformats.org/officeDocument/2006/relationships/hyperlink" Target="https://drive.google.com/drive/u/0/folders/1WgfFG-Zfb8Ns7eY8R70y-FIQ3q0w5fIe" TargetMode="External"/><Relationship Id="rId1263" Type="http://schemas.openxmlformats.org/officeDocument/2006/relationships/hyperlink" Target="https://drive.google.com/drive/folders/1b2CdEJnZr48qIWjpCIR9lbkMoNcDlR_t" TargetMode="External"/><Relationship Id="rId2107" Type="http://schemas.openxmlformats.org/officeDocument/2006/relationships/hyperlink" Target="https://drive.google.com/drive/u/0/folders/18RqjZzHl4jMS12INVGRscryY3uBiXbvV" TargetMode="External"/><Relationship Id="rId2314" Type="http://schemas.openxmlformats.org/officeDocument/2006/relationships/hyperlink" Target="https://drive.google.com/drive/u/0/folders/1JXZpFyypoOhynocUpZ3PB1D6qEyUE1Y8" TargetMode="External"/><Relationship Id="rId2661" Type="http://schemas.openxmlformats.org/officeDocument/2006/relationships/hyperlink" Target="https://drive.google.com/drive/u/0/folders/18mnubE4ygwIlc9Jh7YexX1n5lSDHyl2X" TargetMode="External"/><Relationship Id="rId3712" Type="http://schemas.openxmlformats.org/officeDocument/2006/relationships/hyperlink" Target="https://docs.google.com/spreadsheets/d/1-_wFrwaaO5VMd8CufB70jfayokz4v8rIZYuFeYmDo2U/edit?gid=0" TargetMode="External"/><Relationship Id="rId840" Type="http://schemas.openxmlformats.org/officeDocument/2006/relationships/hyperlink" Target="https://docs.google.com/spreadsheets/d/1MJASlDC1YeX6sgEtzykzTSpTN1Q3FS6_/edit?gid=140450245" TargetMode="External"/><Relationship Id="rId1470" Type="http://schemas.openxmlformats.org/officeDocument/2006/relationships/hyperlink" Target="https://docs.google.com/spreadsheets/d/1s8D-PPVf-4iH2AXNN6x4ECkKABbUyNrMGFnwf30cyLs/edit?gid=1513785312" TargetMode="External"/><Relationship Id="rId2521" Type="http://schemas.openxmlformats.org/officeDocument/2006/relationships/hyperlink" Target="https://docs.google.com/spreadsheets/d/1HkZPW9pPJ5XiEpqbqXRe-lhEMBQdoOwWT2bqJOj9Vto/edit?usp=sharing" TargetMode="External"/><Relationship Id="rId4279" Type="http://schemas.openxmlformats.org/officeDocument/2006/relationships/hyperlink" Target="https://docs.google.com/spreadsheets/d/1EjVpc4jtVJzu-gDSSwRSmyQ7EQaN5dgJjppAJyMlcy8/edit?gid=136732847" TargetMode="External"/><Relationship Id="rId5677" Type="http://schemas.openxmlformats.org/officeDocument/2006/relationships/hyperlink" Target="https://docs.google.com/spreadsheets/d/1euYQp41NIB_2slpqUCv3Z1w09uwEDu-KfSVn_xAISmg/edit?gid=1204009406" TargetMode="External"/><Relationship Id="rId5884" Type="http://schemas.openxmlformats.org/officeDocument/2006/relationships/hyperlink" Target="https://drive.google.com/drive/folders/15hkVtjdAGP3eQQ1oc9aR7xW8V3hv-wmH" TargetMode="External"/><Relationship Id="rId700" Type="http://schemas.openxmlformats.org/officeDocument/2006/relationships/hyperlink" Target="https://drive.google.com/drive/u/0/folders/10qvfb8Juh3f5p-zlWkbFcwJhQjeotFy_" TargetMode="External"/><Relationship Id="rId1123" Type="http://schemas.openxmlformats.org/officeDocument/2006/relationships/hyperlink" Target="https://docs.google.com/spreadsheets/d/1_Hw-uVY6sRqqHqN2OrxhkyMfHEhpDUaoYVfPcX1u4jM/edit?gid=0" TargetMode="External"/><Relationship Id="rId1330" Type="http://schemas.openxmlformats.org/officeDocument/2006/relationships/hyperlink" Target="https://drive.google.com/drive/u/0/folders/1hHJmXDyT1uGMMJHOmsTWTc1o1QWmxcbT" TargetMode="External"/><Relationship Id="rId3088" Type="http://schemas.openxmlformats.org/officeDocument/2006/relationships/hyperlink" Target="https://docs.google.com/spreadsheets/d/1aJCEBkz0W7RO1jbZtQxVGaEfNhxJv4c6rTyF20VK6c8/edit" TargetMode="External"/><Relationship Id="rId4486" Type="http://schemas.openxmlformats.org/officeDocument/2006/relationships/hyperlink" Target="https://drive.google.com/drive/u/0/folders/10nFZU983mLofxRpj_KvatbNqmG9n-HGp" TargetMode="External"/><Relationship Id="rId4693" Type="http://schemas.openxmlformats.org/officeDocument/2006/relationships/hyperlink" Target="https://drive.google.com/drive/folders/1FZy3Y1a5nrpOyTkDb3N-iFdEYQ-D4xF2" TargetMode="External"/><Relationship Id="rId5537" Type="http://schemas.openxmlformats.org/officeDocument/2006/relationships/hyperlink" Target="https://docs.google.com/spreadsheets/d/1fwXMO7sVsX5UKli_NAdA3TZL8R_5X7LjGgmtEFI1LRk/edit?pli=1&amp;gid=1066123557" TargetMode="External"/><Relationship Id="rId5744" Type="http://schemas.openxmlformats.org/officeDocument/2006/relationships/hyperlink" Target="https://docs.google.com/spreadsheets/d/1KmfXaYNxTvOqlFm0awngGgwSbAkphKf3/edit?gid=264214317" TargetMode="External"/><Relationship Id="rId5951" Type="http://schemas.openxmlformats.org/officeDocument/2006/relationships/hyperlink" Target="https://drive.google.com/drive/u/0/folders/1HDxp5Vf6ekivy-dbeRvUsRgqpboCGl8i" TargetMode="External"/><Relationship Id="rId3295" Type="http://schemas.openxmlformats.org/officeDocument/2006/relationships/hyperlink" Target="https://drive.google.com/drive/u/0/folders/1XuPluMyTdji1mk-XL35C2Mg0RUD1GSYG" TargetMode="External"/><Relationship Id="rId4139" Type="http://schemas.openxmlformats.org/officeDocument/2006/relationships/hyperlink" Target="https://drive.google.com/drive/u/0/folders/1vvKUGQUGs3zffjNaQQcKCUCQoeAeE7Qg" TargetMode="External"/><Relationship Id="rId4346" Type="http://schemas.openxmlformats.org/officeDocument/2006/relationships/hyperlink" Target="https://drive.google.com/drive/folders/1C--cT8vKIYMrE8alHoXvpZhnSCCdw8dC?usp=sharing" TargetMode="External"/><Relationship Id="rId4553" Type="http://schemas.openxmlformats.org/officeDocument/2006/relationships/hyperlink" Target="https://drive.google.com/drive/folders/1c5N5ED1ew1BhY5I2WQgvcakfJdYPrEb0?usp=drive_link" TargetMode="External"/><Relationship Id="rId4760" Type="http://schemas.openxmlformats.org/officeDocument/2006/relationships/hyperlink" Target="https://drive.google.com/drive/u/0/folders/13pqwHDaXFBQOLS3ubH_BmvB-pDL2hqHa" TargetMode="External"/><Relationship Id="rId5604" Type="http://schemas.openxmlformats.org/officeDocument/2006/relationships/hyperlink" Target="https://drive.google.com/drive/u/0/folders/1y_OqOeSLSJpjNh3DpgZz3AOU8SJ1aR2p" TargetMode="External"/><Relationship Id="rId5811" Type="http://schemas.openxmlformats.org/officeDocument/2006/relationships/hyperlink" Target="https://drive.google.com/drive/u/0/folders/1Z6RGZFbYKuI6BsCRtOTGKV1s21g4YAA6" TargetMode="External"/><Relationship Id="rId3155" Type="http://schemas.openxmlformats.org/officeDocument/2006/relationships/hyperlink" Target="https://drive.google.com/drive/folders/1KxLnlHLKGN4I8H5s-ZKmP_F3sfRsS5a3" TargetMode="External"/><Relationship Id="rId3362" Type="http://schemas.openxmlformats.org/officeDocument/2006/relationships/hyperlink" Target="https://docs.google.com/presentation/d/1Uq5CuWjoUQcyTWzgNZgJ3kG7lItCOA4E/edit?slide=id.p12" TargetMode="External"/><Relationship Id="rId4206" Type="http://schemas.openxmlformats.org/officeDocument/2006/relationships/hyperlink" Target="https://docs.google.com/spreadsheets/d/1-_wFrwaaO5VMd8CufB70jfayokz4v8rIZYuFeYmDo2U/edit" TargetMode="External"/><Relationship Id="rId4413" Type="http://schemas.openxmlformats.org/officeDocument/2006/relationships/hyperlink" Target="https://docs.google.com/spreadsheets/d/1BOQfqkVFuxa4EAeIqikLNGVs0M3v_AGu998ko9SsEeo/edit?gid=1593232131" TargetMode="External"/><Relationship Id="rId4620" Type="http://schemas.openxmlformats.org/officeDocument/2006/relationships/hyperlink" Target="https://drive.google.com/drive/folders/1-hL2lpv2ayWBcYztdimZtb7ulYL8u_f9?usp=drive_link" TargetMode="External"/><Relationship Id="rId283" Type="http://schemas.openxmlformats.org/officeDocument/2006/relationships/hyperlink" Target="https://docs.google.com/spreadsheets/d/1Gkqvkh-uV9bo_TAYYPphI4SL1SrZy71IfnGgrpXNWH8/edit?gid=826533442" TargetMode="External"/><Relationship Id="rId490" Type="http://schemas.openxmlformats.org/officeDocument/2006/relationships/hyperlink" Target="https://docs.google.com/spreadsheets/d/1NjVB_HGCsi7xrGXASJS9_L_hYNTQGY0vYgL70XNIImw/edit?usp=sharing" TargetMode="External"/><Relationship Id="rId2171" Type="http://schemas.openxmlformats.org/officeDocument/2006/relationships/hyperlink" Target="https://drive.google.com/drive/folders/1Ogo2qaCUTOi7yI4RJfaXmGP9ayy5QG2F?usp=sharing" TargetMode="External"/><Relationship Id="rId3015" Type="http://schemas.openxmlformats.org/officeDocument/2006/relationships/hyperlink" Target="https://drive.google.com/drive/folders/15vQMNKMaMR8nso35AO3BaQCEkFaGe0a0?usp=drive_link" TargetMode="External"/><Relationship Id="rId3222" Type="http://schemas.openxmlformats.org/officeDocument/2006/relationships/hyperlink" Target="https://docs.google.com/spreadsheets/d/1CHx0PGWd3b2i6_cQOllSay3xxUsUwKKG9JAk3WrXJEo/edit?gid=1951744567" TargetMode="External"/><Relationship Id="rId6378" Type="http://schemas.openxmlformats.org/officeDocument/2006/relationships/hyperlink" Target="https://drive.google.com/drive/folders/1Oqbk3RNX34e-bbByOA9Y_0RBrX9A3L7A" TargetMode="External"/><Relationship Id="rId143" Type="http://schemas.openxmlformats.org/officeDocument/2006/relationships/hyperlink" Target="https://drive.google.com/drive/u/0/folders/1WsriF0ThRIPDdpNP52H2DwROcDIHguTg" TargetMode="External"/><Relationship Id="rId350" Type="http://schemas.openxmlformats.org/officeDocument/2006/relationships/hyperlink" Target="https://docs.google.com/spreadsheets/d/1xsEviixVh1cinP-iUeRZUkT08nUuAClJ2ov-BedQSpw/edit?gid=887217737" TargetMode="External"/><Relationship Id="rId2031" Type="http://schemas.openxmlformats.org/officeDocument/2006/relationships/hyperlink" Target="https://shopee.vn/m/LPBank-SPF-2025" TargetMode="External"/><Relationship Id="rId5187" Type="http://schemas.openxmlformats.org/officeDocument/2006/relationships/hyperlink" Target="https://docs.google.com/spreadsheets/d/1zL1lLV2xPnEm0iRq2_sFXhAJyKagFYJ9/edit?rtpof=true&amp;gid=2000123599" TargetMode="External"/><Relationship Id="rId5394" Type="http://schemas.openxmlformats.org/officeDocument/2006/relationships/hyperlink" Target="https://shopeefood.vn/bo-suu-tap/a-9k-maycha" TargetMode="External"/><Relationship Id="rId6238" Type="http://schemas.openxmlformats.org/officeDocument/2006/relationships/hyperlink" Target="https://docs.google.com/spreadsheets/d/1kKFqWBJ02Uxd63Z8n1KxuxBZPrlmUT1GTwXwJViPdfg/edit?gid=0" TargetMode="External"/><Relationship Id="rId9" Type="http://schemas.openxmlformats.org/officeDocument/2006/relationships/hyperlink" Target="https://drive.google.com/drive/folders/1bPpz23STkcmVYUjl2paut9RXNNVqTwMA" TargetMode="External"/><Relationship Id="rId210" Type="http://schemas.openxmlformats.org/officeDocument/2006/relationships/hyperlink" Target="https://docs.google.com/spreadsheets/d/1vIyV5nTnjhQgdc2a6SajM7dp2H4eL3Sf4K675HHeYoI/edit?gid=37557742" TargetMode="External"/><Relationship Id="rId2988" Type="http://schemas.openxmlformats.org/officeDocument/2006/relationships/hyperlink" Target="https://drive.google.com/drive/u/0/folders/1jZ3EVIGGP_ARjL_-GtGDzVJQUyCIXFNT" TargetMode="External"/><Relationship Id="rId5047" Type="http://schemas.openxmlformats.org/officeDocument/2006/relationships/hyperlink" Target="https://docs.google.com/spreadsheets/d/1xvfgBHdySyJfYR7pIAs1ab2xZjGdGWlo/edit?gid=659360472" TargetMode="External"/><Relationship Id="rId5254" Type="http://schemas.openxmlformats.org/officeDocument/2006/relationships/hyperlink" Target="https://docs.google.com/spreadsheets/d/1s8D-PPVf-4iH2AXNN6x4ECkKABbUyNrMGFnwf30cyLs/edit?gid=1513785312" TargetMode="External"/><Relationship Id="rId1797" Type="http://schemas.openxmlformats.org/officeDocument/2006/relationships/hyperlink" Target="https://drive.google.com/drive/u/0/folders/1f7okZ1SHW8kldpDVZ3RhiWzCVfCc_Xg_" TargetMode="External"/><Relationship Id="rId2848" Type="http://schemas.openxmlformats.org/officeDocument/2006/relationships/hyperlink" Target="https://docs.google.com/spreadsheets/d/1Wf-xibkNBYTHTGTDoXy8ZpHMWWFWjZkQkN_h-PhYPsE/edit?gid=1593213333" TargetMode="External"/><Relationship Id="rId5461" Type="http://schemas.openxmlformats.org/officeDocument/2006/relationships/hyperlink" Target="https://drive.google.com/drive/folders/1HENFx8iXTUsPmvYoI4OQCB_W5VjL8BDm" TargetMode="External"/><Relationship Id="rId6305" Type="http://schemas.openxmlformats.org/officeDocument/2006/relationships/hyperlink" Target="https://drive.google.com/drive/u/0/folders/1Y_vQekSnuu5MlvTG6B4yO9CvVrbckB2j" TargetMode="External"/><Relationship Id="rId89" Type="http://schemas.openxmlformats.org/officeDocument/2006/relationships/hyperlink" Target="https://cmckfcvietnam.sharepoint.com/:f:/s/KFC-SHARE-EXTERNAL-MKT-SHARE-EXTERNAL/EvCmKMbA-2lNvlyBTcO4zF4BjU65upcLzOflCMCeTpNemw?e=qd70O9" TargetMode="External"/><Relationship Id="rId1657" Type="http://schemas.openxmlformats.org/officeDocument/2006/relationships/hyperlink" Target="https://docs.google.com/spreadsheets/d/1euYQp41NIB_2slpqUCv3Z1w09uwEDu-KfSVn_xAISmg/edit?gid=1698273138" TargetMode="External"/><Relationship Id="rId1864" Type="http://schemas.openxmlformats.org/officeDocument/2006/relationships/hyperlink" Target="https://docs.google.com/spreadsheets/d/1BOQfqkVFuxa4EAeIqikLNGVs0M3v_AGu998ko9SsEeo/edit?gid=67427" TargetMode="External"/><Relationship Id="rId2708" Type="http://schemas.openxmlformats.org/officeDocument/2006/relationships/hyperlink" Target="https://docs.google.com/spreadsheets/d/14WSqhFepCeC2JtwP83iiPDW1IFTNR9ctTVS4od0OqCM/edit?gid=0" TargetMode="External"/><Relationship Id="rId2915" Type="http://schemas.openxmlformats.org/officeDocument/2006/relationships/hyperlink" Target="https://docs.google.com/presentation/d/11nqFim1oEDH_iJfVBU_L9KpNKNSNbFtc/edit?slide=id.g36868666488_0_0" TargetMode="External"/><Relationship Id="rId4063" Type="http://schemas.openxmlformats.org/officeDocument/2006/relationships/hyperlink" Target="https://docs.google.com/spreadsheets/d/1VogYb5wJBSvJaLnMSd0peM2zBgURySMKNDUbCqhT0J4/edit" TargetMode="External"/><Relationship Id="rId4270" Type="http://schemas.openxmlformats.org/officeDocument/2006/relationships/hyperlink" Target="https://docs.google.com/spreadsheets/d/1ISJZMXejQ5KPm9udklklGDj1ByPeYSfREf6U74Tgk7s/edit?gid=989130246" TargetMode="External"/><Relationship Id="rId5114" Type="http://schemas.openxmlformats.org/officeDocument/2006/relationships/hyperlink" Target="https://drive.google.com/drive/u/0/folders/1y_OqOeSLSJpjNh3DpgZz3AOU8SJ1aR2p" TargetMode="External"/><Relationship Id="rId5321" Type="http://schemas.openxmlformats.org/officeDocument/2006/relationships/hyperlink" Target="https://docs.google.com/spreadsheets/d/1Wh07tk-GMHm-BZBNNaSnXrRKoVA1sExNQLO_xzSj5FA/edit?gid=0" TargetMode="External"/><Relationship Id="rId1517" Type="http://schemas.openxmlformats.org/officeDocument/2006/relationships/hyperlink" Target="https://drive.google.com/drive/folders/1bOhrzw_Z_ILHWZi_HX24im9qNChy5l54" TargetMode="External"/><Relationship Id="rId1724" Type="http://schemas.openxmlformats.org/officeDocument/2006/relationships/hyperlink" Target="https://docs.google.com/spreadsheets/d/1vIyV5nTnjhQgdc2a6SajM7dp2H4eL3Sf4K675HHeYoI/edit?gid=1579647152" TargetMode="External"/><Relationship Id="rId4130" Type="http://schemas.openxmlformats.org/officeDocument/2006/relationships/hyperlink" Target="https://docs.google.com/spreadsheets/d/1Wf-xibkNBYTHTGTDoXy8ZpHMWWFWjZkQkN_h-PhYPsE/edit?gid=1593213333" TargetMode="External"/><Relationship Id="rId16" Type="http://schemas.openxmlformats.org/officeDocument/2006/relationships/hyperlink" Target="https://drive.google.com/drive/u/0/folders/1TnQJLpiybDDPmavG0VD5OZ11yn0Vn5b5" TargetMode="External"/><Relationship Id="rId1931" Type="http://schemas.openxmlformats.org/officeDocument/2006/relationships/hyperlink" Target="https://drive.google.com/drive/folders/1wi7lfrlE1tmdO4uYgDTqav4sxAbkGCEZ" TargetMode="External"/><Relationship Id="rId3689" Type="http://schemas.openxmlformats.org/officeDocument/2006/relationships/hyperlink" Target="https://drive.google.com/drive/folders/1z5X7vygT9YHXsoccCu18egNCR-uygq2g" TargetMode="External"/><Relationship Id="rId3896" Type="http://schemas.openxmlformats.org/officeDocument/2006/relationships/hyperlink" Target="https://shopee.vn/m/CIMB-SPF" TargetMode="External"/><Relationship Id="rId6095" Type="http://schemas.openxmlformats.org/officeDocument/2006/relationships/hyperlink" Target="https://docs.google.com/spreadsheets/d/1hH2wOMnX04Ofy2zaIB_BxzgG3Ficv5hRMZADqiYVuXg/edit" TargetMode="External"/><Relationship Id="rId2498" Type="http://schemas.openxmlformats.org/officeDocument/2006/relationships/hyperlink" Target="https://docs.google.com/spreadsheets/d/1fwXMO7sVsX5UKli_NAdA3TZL8R_5X7LjGgmtEFI1LRk/edit?pli=1&amp;gid=2084834926" TargetMode="External"/><Relationship Id="rId3549" Type="http://schemas.openxmlformats.org/officeDocument/2006/relationships/hyperlink" Target="https://docs.google.com/spreadsheets/d/10i_zdjAXwVOqYElFIscScS5z3cM0OCHwlOjIZOIiZI8/edit?gid=773103131" TargetMode="External"/><Relationship Id="rId4947" Type="http://schemas.openxmlformats.org/officeDocument/2006/relationships/hyperlink" Target="https://docs.google.com/spreadsheets/d/1vIyV5nTnjhQgdc2a6SajM7dp2H4eL3Sf4K675HHeYoI/edit?gid=1579647152" TargetMode="External"/><Relationship Id="rId6162" Type="http://schemas.openxmlformats.org/officeDocument/2006/relationships/hyperlink" Target="https://drive.google.com/drive/u/0/folders/1_cGpgKVw3cBLo1yJ6OCVeRcko_u6xjDo" TargetMode="External"/><Relationship Id="rId677" Type="http://schemas.openxmlformats.org/officeDocument/2006/relationships/hyperlink" Target="https://docs.google.com/spreadsheets/d/1-vwhQd6LlryTsONeQxcGhIllCjnf-5Cd/edit?gid=1033238192" TargetMode="External"/><Relationship Id="rId2358" Type="http://schemas.openxmlformats.org/officeDocument/2006/relationships/hyperlink" Target="https://docs.google.com/spreadsheets/d/1Gkqvkh-uV9bo_TAYYPphI4SL1SrZy71IfnGgrpXNWH8/edit?gid=1300745950" TargetMode="External"/><Relationship Id="rId3756" Type="http://schemas.openxmlformats.org/officeDocument/2006/relationships/hyperlink" Target="https://docs.google.com/spreadsheets/d/1ISJZMXejQ5KPm9udklklGDj1ByPeYSfREf6U74Tgk7s/edit?gid=989130246" TargetMode="External"/><Relationship Id="rId3963" Type="http://schemas.openxmlformats.org/officeDocument/2006/relationships/hyperlink" Target="https://docs.google.com/spreadsheets/d/1KmfXaYNxTvOqlFm0awngGgwSbAkphKf3/edit" TargetMode="External"/><Relationship Id="rId4807" Type="http://schemas.openxmlformats.org/officeDocument/2006/relationships/hyperlink" Target="https://docs.google.com/spreadsheets/d/1fwXMO7sVsX5UKli_NAdA3TZL8R_5X7LjGgmtEFI1LRk/edit?gid=1190989211" TargetMode="External"/><Relationship Id="rId6022" Type="http://schemas.openxmlformats.org/officeDocument/2006/relationships/hyperlink" Target="https://docs.google.com/spreadsheets/d/1OMofijeoR53EWDc109ohXV434fe2c-PIscMTWB60wSg/edit?gid=1608466921" TargetMode="External"/><Relationship Id="rId884" Type="http://schemas.openxmlformats.org/officeDocument/2006/relationships/hyperlink" Target="https://docs.google.com/spreadsheets/d/1-_wFrwaaO5VMd8CufB70jfayokz4v8rIZYuFeYmDo2U/edit" TargetMode="External"/><Relationship Id="rId2565" Type="http://schemas.openxmlformats.org/officeDocument/2006/relationships/hyperlink" Target="https://drive.google.com/drive/folders/1xU8H2XRYB3HRVV6Kca0KcsPZPsJKUkuQ?usp=drive_link" TargetMode="External"/><Relationship Id="rId2772" Type="http://schemas.openxmlformats.org/officeDocument/2006/relationships/hyperlink" Target="https://docs.google.com/spreadsheets/d/1BOQfqkVFuxa4EAeIqikLNGVs0M3v_AGu998ko9SsEeo/edit?gid=67427" TargetMode="External"/><Relationship Id="rId3409" Type="http://schemas.openxmlformats.org/officeDocument/2006/relationships/hyperlink" Target="https://drive.google.com/drive/u/0/folders/1LMLN-XiGYruEWd99Ono0KxknlhN_3Hjw" TargetMode="External"/><Relationship Id="rId3616" Type="http://schemas.openxmlformats.org/officeDocument/2006/relationships/hyperlink" Target="https://drive.google.com/drive/folders/1i6pYCPq07JrZi7ARbaD9rfI94y81SKWH" TargetMode="External"/><Relationship Id="rId3823" Type="http://schemas.openxmlformats.org/officeDocument/2006/relationships/hyperlink" Target="https://docs.google.com/spreadsheets/d/1TAW5TsL9SK2bKbJ0VHYaLa5zDQcyzqOtizUIPehNQG8/edit?gid=0" TargetMode="External"/><Relationship Id="rId537" Type="http://schemas.openxmlformats.org/officeDocument/2006/relationships/hyperlink" Target="https://cmckfcvietnam.sharepoint.com/:f:/s/KFC-SHARE-EXTERNAL-MKT-SHARE-EXTERNAL/EvCmKMbA-2lNvlyBTcO4zF4BjU65upcLzOflCMCeTpNemw?e=qd70O9" TargetMode="External"/><Relationship Id="rId744" Type="http://schemas.openxmlformats.org/officeDocument/2006/relationships/hyperlink" Target="https://drive.google.com/drive/u/0/folders/1fE9PmMge-0tbkyJNGMtlAtDthIMktFas" TargetMode="External"/><Relationship Id="rId951" Type="http://schemas.openxmlformats.org/officeDocument/2006/relationships/hyperlink" Target="https://docs.google.com/spreadsheets/d/1zL1lLV2xPnEm0iRq2_sFXhAJyKagFYJ9/edit?gid=2000123599" TargetMode="External"/><Relationship Id="rId1167" Type="http://schemas.openxmlformats.org/officeDocument/2006/relationships/hyperlink" Target="https://drive.google.com/drive/folders/1QVa56E8kKntZEevlqjQ6QGwIImK4p43y" TargetMode="External"/><Relationship Id="rId1374" Type="http://schemas.openxmlformats.org/officeDocument/2006/relationships/hyperlink" Target="https://drive.google.com/drive/folders/1xF7E0CWNA_1kkbPniSfG0aRclgOjhBY3" TargetMode="External"/><Relationship Id="rId1581" Type="http://schemas.openxmlformats.org/officeDocument/2006/relationships/hyperlink" Target="https://drive.google.com/drive/u/0/folders/1Xy1RGA2nfRG87TTeNSq6OEdER6KiGEon" TargetMode="External"/><Relationship Id="rId2218" Type="http://schemas.openxmlformats.org/officeDocument/2006/relationships/hyperlink" Target="https://drive.google.com/drive/folders/103T4SOEp7g4JLu8JaI4wtybdG_UfGj4I" TargetMode="External"/><Relationship Id="rId2425" Type="http://schemas.openxmlformats.org/officeDocument/2006/relationships/hyperlink" Target="https://docs.google.com/spreadsheets/d/119Ebz4XYVe8G92dzqMqvzsH9Sva714O9JcGjVKLaT8Q/edit?gid=1005163599" TargetMode="External"/><Relationship Id="rId2632" Type="http://schemas.openxmlformats.org/officeDocument/2006/relationships/hyperlink" Target="https://docs.google.com/spreadsheets/d/12XJjT4XPIdgFM2Lszlxs10v9nW30XM6zr_JULMH1TTU/edit?gid=0" TargetMode="External"/><Relationship Id="rId5788" Type="http://schemas.openxmlformats.org/officeDocument/2006/relationships/hyperlink" Target="https://docs.google.com/spreadsheets/d/1s8D-PPVf-4iH2AXNN6x4ECkKABbUyNrMGFnwf30cyLs/edit?gid=1513785312" TargetMode="External"/><Relationship Id="rId5995" Type="http://schemas.openxmlformats.org/officeDocument/2006/relationships/hyperlink" Target="https://drive.google.com/drive/u/0/folders/1Ll7Utncbl1fr2HOv6XZSKNJBW1RX32BS" TargetMode="External"/><Relationship Id="rId80" Type="http://schemas.openxmlformats.org/officeDocument/2006/relationships/hyperlink" Target="https://drive.google.com/drive/folders/114XNRvNS7Mn2ZT_BItqB9TvEp6AaWK6f" TargetMode="External"/><Relationship Id="rId604" Type="http://schemas.openxmlformats.org/officeDocument/2006/relationships/hyperlink" Target="https://docs.google.com/spreadsheets/d/1wE-nUZXQrQKzqNMBRp3OP77lHSzdEO3D2Y9mBzpLgcs/edit?gid=1071137447" TargetMode="External"/><Relationship Id="rId811" Type="http://schemas.openxmlformats.org/officeDocument/2006/relationships/hyperlink" Target="https://drive.google.com/drive/folders/1RS2b_whmoTnm-D1w-clJg-8Z1xToCPVR" TargetMode="External"/><Relationship Id="rId1027" Type="http://schemas.openxmlformats.org/officeDocument/2006/relationships/hyperlink" Target="https://shopee.vn/m/TPBJCBCASHBACK-SPF" TargetMode="External"/><Relationship Id="rId1234" Type="http://schemas.openxmlformats.org/officeDocument/2006/relationships/hyperlink" Target="https://drive.google.com/drive/folders/16TmW-B1Ia1RK2GrkYxjq7-etWAwDFwGA" TargetMode="External"/><Relationship Id="rId1441" Type="http://schemas.openxmlformats.org/officeDocument/2006/relationships/hyperlink" Target="https://docs.google.com/spreadsheets/d/1KdLUxhWn7-Q6DeRcy9gd36ucP-oJ4UTFeQVmcPt6sXg/edit?gid=0" TargetMode="External"/><Relationship Id="rId4597" Type="http://schemas.openxmlformats.org/officeDocument/2006/relationships/hyperlink" Target="https://docs.google.com/spreadsheets/d/1Wf-xibkNBYTHTGTDoXy8ZpHMWWFWjZkQkN_h-PhYPsE/edit?gid=1593213333" TargetMode="External"/><Relationship Id="rId5648" Type="http://schemas.openxmlformats.org/officeDocument/2006/relationships/hyperlink" Target="https://drive.google.com/drive/folders/1K2fQrnZNpE2s54hpofU1i-T7-bNwQyK5?usp=drive_link" TargetMode="External"/><Relationship Id="rId5855" Type="http://schemas.openxmlformats.org/officeDocument/2006/relationships/hyperlink" Target="https://shopee.vn/m/HOMECRE-SPF" TargetMode="External"/><Relationship Id="rId1301" Type="http://schemas.openxmlformats.org/officeDocument/2006/relationships/hyperlink" Target="https://docs.google.com/spreadsheets/d/1yJrbeygKOvfUWpII48fUUQ0m0Obw6TNu7nLlQShobOM/edit?gid=0" TargetMode="External"/><Relationship Id="rId3199" Type="http://schemas.openxmlformats.org/officeDocument/2006/relationships/hyperlink" Target="https://drive.google.com/drive/u/0/folders/1jpnP5E766gEx6CikaTCrp8xq3n0-ykRy" TargetMode="External"/><Relationship Id="rId4457" Type="http://schemas.openxmlformats.org/officeDocument/2006/relationships/hyperlink" Target="https://docs.google.com/spreadsheets/d/1fwXMO7sVsX5UKli_NAdA3TZL8R_5X7LjGgmtEFI1LRk/edit?gid=940200490" TargetMode="External"/><Relationship Id="rId4664" Type="http://schemas.openxmlformats.org/officeDocument/2006/relationships/hyperlink" Target="https://drive.google.com/drive/folders/1EW9yCY4DVz27jKwFFocIzlUHm5hXZFKA?usp=drive_link" TargetMode="External"/><Relationship Id="rId5508" Type="http://schemas.openxmlformats.org/officeDocument/2006/relationships/hyperlink" Target="https://drive.google.com/drive/u/0/folders/1dtj0wqzUc6Y1Tm0JPtuVCOz5_e3CsdyU" TargetMode="External"/><Relationship Id="rId5715" Type="http://schemas.openxmlformats.org/officeDocument/2006/relationships/hyperlink" Target="https://drive.google.com/drive/u/0/folders/15700tm5mFzZBwB1FhtjjOVSIfILgTVLA" TargetMode="External"/><Relationship Id="rId3059" Type="http://schemas.openxmlformats.org/officeDocument/2006/relationships/hyperlink" Target="https://docs.google.com/spreadsheets/d/1s8D-PPVf-4iH2AXNN6x4ECkKABbUyNrMGFnwf30cyLs/edit?gid=1513785312" TargetMode="External"/><Relationship Id="rId3266" Type="http://schemas.openxmlformats.org/officeDocument/2006/relationships/hyperlink" Target="https://docs.google.com/spreadsheets/d/1araIWejcg2ho4Cg5omC68KUFFPIA9zku3QZcudN1FM0/edit?gid=484411972" TargetMode="External"/><Relationship Id="rId3473" Type="http://schemas.openxmlformats.org/officeDocument/2006/relationships/hyperlink" Target="https://drive.google.com/drive/folders/1bOhrzw_Z_ILHWZi_HX24im9qNChy5l54" TargetMode="External"/><Relationship Id="rId4317" Type="http://schemas.openxmlformats.org/officeDocument/2006/relationships/hyperlink" Target="https://drive.google.com/drive/folders/1hQHIoBpdMAnzlAsaGVJ7GoA7BAf2Tswu?usp=sharing" TargetMode="External"/><Relationship Id="rId4524" Type="http://schemas.openxmlformats.org/officeDocument/2006/relationships/hyperlink" Target="https://drive.google.com/drive/u/0/folders/1aAyYvi2UW7VBaMwUBvxrMfG67W-qpG7J" TargetMode="External"/><Relationship Id="rId4871" Type="http://schemas.openxmlformats.org/officeDocument/2006/relationships/hyperlink" Target="https://drive.google.com/drive/folders/1t4Shu17EpTneJ9d5frWFcY-U-cT76LXq" TargetMode="External"/><Relationship Id="rId5922" Type="http://schemas.openxmlformats.org/officeDocument/2006/relationships/hyperlink" Target="https://docs.google.com/spreadsheets/d/12SOThLnUzQ118JhTsOaqvhyCDKYhfrhGQby4BibqtLg/edit?gid=571168498" TargetMode="External"/><Relationship Id="rId187" Type="http://schemas.openxmlformats.org/officeDocument/2006/relationships/hyperlink" Target="https://docs.google.com/spreadsheets/d/1fwXMO7sVsX5UKli_NAdA3TZL8R_5X7LjGgmtEFI1LRk/edit?pli=1&amp;gid=2068204316" TargetMode="External"/><Relationship Id="rId394" Type="http://schemas.openxmlformats.org/officeDocument/2006/relationships/hyperlink" Target="https://docs.google.com/spreadsheets/d/1HkZPW9pPJ5XiEpqbqXRe-lhEMBQdoOwWT2bqJOj9Vto/edit?usp=sharing" TargetMode="External"/><Relationship Id="rId2075" Type="http://schemas.openxmlformats.org/officeDocument/2006/relationships/hyperlink" Target="https://docs.google.com/spreadsheets/d/1zbSuutdyZoMCgGXjAGNlHlJDtZzKZOmOTDO9cmfdmB4/edit?usp=sharing" TargetMode="External"/><Relationship Id="rId2282" Type="http://schemas.openxmlformats.org/officeDocument/2006/relationships/hyperlink" Target="https://docs.google.com/spreadsheets/d/1MJASlDC1YeX6sgEtzykzTSpTN1Q3FS6_/edit?gid=140450245" TargetMode="External"/><Relationship Id="rId3126" Type="http://schemas.openxmlformats.org/officeDocument/2006/relationships/hyperlink" Target="https://drive.google.com/drive/folders/1uez4giIZL24INtI6mGUhOPrONicCmoWH" TargetMode="External"/><Relationship Id="rId3680" Type="http://schemas.openxmlformats.org/officeDocument/2006/relationships/hyperlink" Target="https://drive.google.com/drive/u/0/folders/1BEsTx0L13x1BM8V83PhlYNJ-sxuGgaCe" TargetMode="External"/><Relationship Id="rId4731" Type="http://schemas.openxmlformats.org/officeDocument/2006/relationships/hyperlink" Target="https://docs.google.com/spreadsheets/d/1vIyV5nTnjhQgdc2a6SajM7dp2H4eL3Sf4K675HHeYoI/edit?gid=1579647152" TargetMode="External"/><Relationship Id="rId254" Type="http://schemas.openxmlformats.org/officeDocument/2006/relationships/hyperlink" Target="https://drive.google.com/drive/folders/16TmW-B1Ia1RK2GrkYxjq7-etWAwDFwGA" TargetMode="External"/><Relationship Id="rId1091" Type="http://schemas.openxmlformats.org/officeDocument/2006/relationships/hyperlink" Target="https://docs.google.com/spreadsheets/d/1araIWejcg2ho4Cg5omC68KUFFPIA9zku3QZcudN1FM0/edit?gid=1281614813" TargetMode="External"/><Relationship Id="rId3333" Type="http://schemas.openxmlformats.org/officeDocument/2006/relationships/hyperlink" Target="https://drive.google.com/drive/folders/1mBGHZknyeTHt1T0lFJU-HP0SPHs5K2NM" TargetMode="External"/><Relationship Id="rId3540" Type="http://schemas.openxmlformats.org/officeDocument/2006/relationships/hyperlink" Target="https://docs.google.com/spreadsheets/d/1araIWejcg2ho4Cg5omC68KUFFPIA9zku3QZcudN1FM0/edit?gid=1718452851" TargetMode="External"/><Relationship Id="rId5298" Type="http://schemas.openxmlformats.org/officeDocument/2006/relationships/hyperlink" Target="https://drive.google.com/drive/u/0/folders/1q5m7cGKbpAutv-piFPUI4t1q2fEddrFh" TargetMode="External"/><Relationship Id="rId114" Type="http://schemas.openxmlformats.org/officeDocument/2006/relationships/hyperlink" Target="https://drive.google.com/drive/u/0/folders/1qf-zjCUqtnmtic8uUGTj4c4Rb6p3tyq2" TargetMode="External"/><Relationship Id="rId461" Type="http://schemas.openxmlformats.org/officeDocument/2006/relationships/hyperlink" Target="https://drive.google.com/drive/u/0/folders/16DX-W7CyjNf3EvguevoC3kWbfKkVbGyN" TargetMode="External"/><Relationship Id="rId2142" Type="http://schemas.openxmlformats.org/officeDocument/2006/relationships/hyperlink" Target="https://drive.google.com/drive/folders/12h1OSsAYeDfKm4sXGinoZIf-0lyTQH4q?usp=sharing" TargetMode="External"/><Relationship Id="rId3400" Type="http://schemas.openxmlformats.org/officeDocument/2006/relationships/hyperlink" Target="https://docs.google.com/spreadsheets/d/1p59_OCU0y33MmHtXsQ_rzx7VmwvFvdhvTuQDiR28r9g/edit?gid=0" TargetMode="External"/><Relationship Id="rId6349" Type="http://schemas.openxmlformats.org/officeDocument/2006/relationships/hyperlink" Target="https://docs.google.com/spreadsheets/d/16u7LZ-Hd8uWkfL9Xxt25vZQGyeWifuOWcnzXKNmPEko/edit?gid=0" TargetMode="External"/><Relationship Id="rId321" Type="http://schemas.openxmlformats.org/officeDocument/2006/relationships/hyperlink" Target="https://drive.google.com/drive/u/0/folders/1C2zsYtS1grrJYRUnWLi_-EMwGwHoJ5Ka" TargetMode="External"/><Relationship Id="rId2002" Type="http://schemas.openxmlformats.org/officeDocument/2006/relationships/hyperlink" Target="https://drive.google.com/drive/u/0/folders/16J5RfEWw7qNdyq97YclipPWrmZDRWbKW" TargetMode="External"/><Relationship Id="rId2959" Type="http://schemas.openxmlformats.org/officeDocument/2006/relationships/hyperlink" Target="https://shopee.vn/m/VPBankDEBIT-SPF" TargetMode="External"/><Relationship Id="rId5158" Type="http://schemas.openxmlformats.org/officeDocument/2006/relationships/hyperlink" Target="https://drive.google.com/drive/u/0/folders/1AvK4vwjxRF1CQaefS1d_oqHQL2vqz07C" TargetMode="External"/><Relationship Id="rId5365" Type="http://schemas.openxmlformats.org/officeDocument/2006/relationships/hyperlink" Target="https://drive.google.com/drive/u/0/folders/11lxtDlVpvL_uCdwGldG2vgXJr_oLiUr4" TargetMode="External"/><Relationship Id="rId5572" Type="http://schemas.openxmlformats.org/officeDocument/2006/relationships/hyperlink" Target="https://drive.google.com/drive/folders/1U8_e0A94jsBf6HvSvQWHvldTwmOXboOt?usp=drive_link" TargetMode="External"/><Relationship Id="rId6209" Type="http://schemas.openxmlformats.org/officeDocument/2006/relationships/hyperlink" Target="https://drive.google.com/drive/u/0/folders/161uGffbeG5rGKA7GHvcd1hRN-Yl8gGgX" TargetMode="External"/><Relationship Id="rId6416" Type="http://schemas.openxmlformats.org/officeDocument/2006/relationships/hyperlink" Target="https://docs.google.com/spreadsheets/d/1Gkqvkh-uV9bo_TAYYPphI4SL1SrZy71IfnGgrpXNWH8/edit?gid=826533442" TargetMode="External"/><Relationship Id="rId1768" Type="http://schemas.openxmlformats.org/officeDocument/2006/relationships/hyperlink" Target="https://docs.google.com/spreadsheets/d/1ISJZMXejQ5KPm9udklklGDj1ByPeYSfREf6U74Tgk7s/edit" TargetMode="External"/><Relationship Id="rId2819" Type="http://schemas.openxmlformats.org/officeDocument/2006/relationships/hyperlink" Target="https://drive.google.com/drive/folders/12h1OSsAYeDfKm4sXGinoZIf-0lyTQH4q?usp=sharing" TargetMode="External"/><Relationship Id="rId4174" Type="http://schemas.openxmlformats.org/officeDocument/2006/relationships/hyperlink" Target="https://drive.google.com/file/d/1KJzrL4vanv3rwwi4w9ODepGTNHaUqNOR/view?usp=drive_link" TargetMode="External"/><Relationship Id="rId4381" Type="http://schemas.openxmlformats.org/officeDocument/2006/relationships/hyperlink" Target="https://drive.google.com/drive/u/0/folders/1rSfeY6mQyT29Tt6uj1wm4KdTjJhLk_HT" TargetMode="External"/><Relationship Id="rId5018" Type="http://schemas.openxmlformats.org/officeDocument/2006/relationships/hyperlink" Target="https://drive.google.com/drive/u/0/folders/1hk4cZbGl0iIu20SzjOqfz5p86WRV-JWO" TargetMode="External"/><Relationship Id="rId5225" Type="http://schemas.openxmlformats.org/officeDocument/2006/relationships/hyperlink" Target="https://drive.google.com/drive/u/0/folders/1MJ0ldAVNGTyimWACnCOyhq4H00UegJub" TargetMode="External"/><Relationship Id="rId5432" Type="http://schemas.openxmlformats.org/officeDocument/2006/relationships/hyperlink" Target="https://drive.google.com/drive/u/0/folders/1HqAVNiNy2tbJxRfBrTysevnjXpNH22Wv" TargetMode="External"/><Relationship Id="rId1628" Type="http://schemas.openxmlformats.org/officeDocument/2006/relationships/hyperlink" Target="https://drive.google.com/drive/folders/1nHmpTgkNek6fniADaMQCGfhNZ9Lil4Om" TargetMode="External"/><Relationship Id="rId1975" Type="http://schemas.openxmlformats.org/officeDocument/2006/relationships/hyperlink" Target="https://drive.google.com/drive/folders/1yO3B4oCSw_N7mrDhH7AMWQP2T0bQS3B4" TargetMode="External"/><Relationship Id="rId3190" Type="http://schemas.openxmlformats.org/officeDocument/2006/relationships/hyperlink" Target="https://drive.google.com/drive/folders/1kyjFxzR4WqRuClgx6SB5m3ppfOGE4o_r?usp=sharing" TargetMode="External"/><Relationship Id="rId4034" Type="http://schemas.openxmlformats.org/officeDocument/2006/relationships/hyperlink" Target="https://drive.google.com/drive/u/0/folders/15gzLxay65dSVDjlBX7gSBan16SJRxjHi" TargetMode="External"/><Relationship Id="rId4241" Type="http://schemas.openxmlformats.org/officeDocument/2006/relationships/hyperlink" Target="https://docs.google.com/spreadsheets/d/1xvfgBHdySyJfYR7pIAs1ab2xZjGdGWlo/edit?gid=1773673233" TargetMode="External"/><Relationship Id="rId1835" Type="http://schemas.openxmlformats.org/officeDocument/2006/relationships/hyperlink" Target="https://drive.google.com/drive/u/0/folders/1ac2vf2e_xP78PHoJpkw1zq8RsElUQvUG" TargetMode="External"/><Relationship Id="rId3050" Type="http://schemas.openxmlformats.org/officeDocument/2006/relationships/hyperlink" Target="https://drive.google.com/drive/u/0/folders/1eIglDbqspT8HD-qdG9Tctd1YuG0zI4yT" TargetMode="External"/><Relationship Id="rId4101" Type="http://schemas.openxmlformats.org/officeDocument/2006/relationships/hyperlink" Target="https://docs.google.com/spreadsheets/d/18nNNMUzK2I2bRzIBegbdjF9o1qa2vte8T2ecKUn9gVs/edit?usp=sharing" TargetMode="External"/><Relationship Id="rId1902" Type="http://schemas.openxmlformats.org/officeDocument/2006/relationships/hyperlink" Target="https://drive.google.com/drive/u/0/folders/1PytTxSeUG8PjDuzUD-pfyEe2-6NYoDi5" TargetMode="External"/><Relationship Id="rId6066" Type="http://schemas.openxmlformats.org/officeDocument/2006/relationships/hyperlink" Target="https://docs.google.com/spreadsheets/d/1fwXMO7sVsX5UKli_NAdA3TZL8R_5X7LjGgmtEFI1LRk/edit?gid=1582345720" TargetMode="External"/><Relationship Id="rId3867" Type="http://schemas.openxmlformats.org/officeDocument/2006/relationships/hyperlink" Target="https://docs.google.com/spreadsheets/d/1maerehl_NSTkwdOGKffTysWsHS5UI33bkUHFAZaBoDM/edit?gid=0" TargetMode="External"/><Relationship Id="rId4918" Type="http://schemas.openxmlformats.org/officeDocument/2006/relationships/hyperlink" Target="https://docs.google.com/spreadsheets/d/1xsEviixVh1cinP-iUeRZUkT08nUuAClJ2ov-BedQSpw/edit?gid=887217737" TargetMode="External"/><Relationship Id="rId6273" Type="http://schemas.openxmlformats.org/officeDocument/2006/relationships/hyperlink" Target="https://drive.google.com/drive/folders/15w2_JBCzYdaXbiKrUNcogs5iaUF_7oNC" TargetMode="External"/><Relationship Id="rId788" Type="http://schemas.openxmlformats.org/officeDocument/2006/relationships/hyperlink" Target="https://drive.google.com/drive/u/0/folders/108O2L6bXzep7UqtwhxpWVnmHsri2Zujr" TargetMode="External"/><Relationship Id="rId995" Type="http://schemas.openxmlformats.org/officeDocument/2006/relationships/hyperlink" Target="https://drive.google.com/drive/folders/11a1AI_nTMoBPtuv4_xsn4Bkth1eEAIcZ" TargetMode="External"/><Relationship Id="rId2469" Type="http://schemas.openxmlformats.org/officeDocument/2006/relationships/hyperlink" Target="https://urldefense.proofpoint.com/v2/url?u=https-3A__docs.google.com_spreadsheets_d_1Gkqvkh-2DuV9bo-5FTAYYPphI4SL1SrZy71IfnGgrpXNWH8_edit-3Fgid-3D826533442-23gid-3D826533442&amp;d=DwMFaQ&amp;c=R1GFtfTqKXCFH-lgEPXWwic6stQkW4U7uVq33mt-crw&amp;r=dd39ILRwHnLDnDhz0PnDV5maUoVwKA__DiOhwEh0zpU&amp;m=hA3cR6YHJ330SS5OGA-hyfPrfQh41DwHD_EOAHnGFEKmutZNMzY2haURLvmqjxG5&amp;s=DcuvKJnDpP2ot8n1Xzaq97cXya8_E5-a3NfIDeE0bvI&amp;e=" TargetMode="External"/><Relationship Id="rId2676" Type="http://schemas.openxmlformats.org/officeDocument/2006/relationships/hyperlink" Target="https://drive.google.com/file/d/1smDGzCMspDYaOkQ06OInIwEgXEFdwoaF/view?usp=sharing" TargetMode="External"/><Relationship Id="rId2883" Type="http://schemas.openxmlformats.org/officeDocument/2006/relationships/hyperlink" Target="https://drive.google.com/drive/u/0/folders/1miRbHHvuV2eNB4vTZhIPRTnrWY_oysIy" TargetMode="External"/><Relationship Id="rId3727" Type="http://schemas.openxmlformats.org/officeDocument/2006/relationships/hyperlink" Target="https://drive.google.com/drive/folders/1wi7lfrlE1tmdO4uYgDTqav4sxAbkGCEZ" TargetMode="External"/><Relationship Id="rId3934" Type="http://schemas.openxmlformats.org/officeDocument/2006/relationships/hyperlink" Target="https://drive.google.com/drive/u/0/folders/1db36Pjt5jWxUIBHXHGTHP7ROg3xzsPpX" TargetMode="External"/><Relationship Id="rId5082" Type="http://schemas.openxmlformats.org/officeDocument/2006/relationships/hyperlink" Target="https://drive.google.com/drive/u/0/folders/1gjPwMPyZPR12AhndOfb7j86TiDpOnDqW" TargetMode="External"/><Relationship Id="rId6133" Type="http://schemas.openxmlformats.org/officeDocument/2006/relationships/hyperlink" Target="https://shopee.vn/TrumDealLenLive1801" TargetMode="External"/><Relationship Id="rId6340" Type="http://schemas.openxmlformats.org/officeDocument/2006/relationships/hyperlink" Target="https://drive.google.com/drive/folders/18zZyp6BI8tF3cF0ZsagaPYYhTLB6wpi7?usp=sharing" TargetMode="External"/><Relationship Id="rId648" Type="http://schemas.openxmlformats.org/officeDocument/2006/relationships/hyperlink" Target="https://shopee.vn/m/TCBDEBIT-SPF" TargetMode="External"/><Relationship Id="rId855" Type="http://schemas.openxmlformats.org/officeDocument/2006/relationships/hyperlink" Target="https://drive.google.com/drive/folders/1wi7lfrlE1tmdO4uYgDTqav4sxAbkGCEZ" TargetMode="External"/><Relationship Id="rId1278" Type="http://schemas.openxmlformats.org/officeDocument/2006/relationships/hyperlink" Target="https://shopee.vn/IdolLenDealAnNgonHetSay" TargetMode="External"/><Relationship Id="rId1485" Type="http://schemas.openxmlformats.org/officeDocument/2006/relationships/hyperlink" Target="https://docs.google.com/spreadsheets/d/1zbSuutdyZoMCgGXjAGNlHlJDtZzKZOmOTDO9cmfdmB4/edit?usp=sharing" TargetMode="External"/><Relationship Id="rId1692" Type="http://schemas.openxmlformats.org/officeDocument/2006/relationships/hyperlink" Target="https://docs.google.com/spreadsheets/d/1KdLUxhWn7-Q6DeRcy9gd36ucP-oJ4UTFeQVmcPt6sXg/edit?gid=0" TargetMode="External"/><Relationship Id="rId2329" Type="http://schemas.openxmlformats.org/officeDocument/2006/relationships/hyperlink" Target="https://docs.google.com/spreadsheets/d/1WevQN1hUDLC6VZpMPiREpB4gOGtSYFchFP7PKDlo2sU/edit?gid=0" TargetMode="External"/><Relationship Id="rId2536" Type="http://schemas.openxmlformats.org/officeDocument/2006/relationships/hyperlink" Target="https://drive.google.com/drive/folders/1eJEMHUTlUsBzOXDxDASYiP6W48FwpjEt" TargetMode="External"/><Relationship Id="rId2743" Type="http://schemas.openxmlformats.org/officeDocument/2006/relationships/hyperlink" Target="https://drive.google.com/drive/u/0/folders/15sXbPl4vh-L3gpongQSG08EhL6TgPr8j" TargetMode="External"/><Relationship Id="rId5899" Type="http://schemas.openxmlformats.org/officeDocument/2006/relationships/hyperlink" Target="https://docs.google.com/spreadsheets/d/1m3vmxNKvhApZYT-EpbZnvQQ1d4_zqmsOsKxfjBOQFKI/edit?gid=0" TargetMode="External"/><Relationship Id="rId6200" Type="http://schemas.openxmlformats.org/officeDocument/2006/relationships/hyperlink" Target="https://docs.google.com/spreadsheets/d/1KdLUxhWn7-Q6DeRcy9gd36ucP-oJ4UTFeQVmcPt6sXg/edit?gid=0" TargetMode="External"/><Relationship Id="rId508" Type="http://schemas.openxmlformats.org/officeDocument/2006/relationships/hyperlink" Target="https://docs.google.com/spreadsheets/d/1araIWejcg2ho4Cg5omC68KUFFPIA9zku3QZcudN1FM0/edit?gid=1281614813" TargetMode="External"/><Relationship Id="rId715" Type="http://schemas.openxmlformats.org/officeDocument/2006/relationships/hyperlink" Target="https://drive.google.com/drive/u/0/folders/1ryrJ194XxHFPFB86XTMXR4BgfoOuM9vM" TargetMode="External"/><Relationship Id="rId922" Type="http://schemas.openxmlformats.org/officeDocument/2006/relationships/hyperlink" Target="https://drive.google.com/drive/folders/16TmW-B1Ia1RK2GrkYxjq7-etWAwDFwGA" TargetMode="External"/><Relationship Id="rId1138" Type="http://schemas.openxmlformats.org/officeDocument/2006/relationships/hyperlink" Target="https://docs.google.com/spreadsheets/d/10YyGpQz0D_L8HZ70peC4yV0VJk51JcwPEPqW-yxPFNs/edit?gid=1131681492" TargetMode="External"/><Relationship Id="rId1345" Type="http://schemas.openxmlformats.org/officeDocument/2006/relationships/hyperlink" Target="https://docs.google.com/spreadsheets/d/1v-VOk9jEoQ8q98sN0Eiy-f8odAhvkEb3FzMR_IA8nGM/edit?gid=1560921495" TargetMode="External"/><Relationship Id="rId1552" Type="http://schemas.openxmlformats.org/officeDocument/2006/relationships/hyperlink" Target="https://drive.google.com/drive/u/0/folders/1tR7Myk7blkn8oVF2hwHHIZHqY3slaD-L" TargetMode="External"/><Relationship Id="rId2603" Type="http://schemas.openxmlformats.org/officeDocument/2006/relationships/hyperlink" Target="https://docs.google.com/spreadsheets/d/1mkusZaFg1j1O18MiiTdxoS6DawA-rfkl0pTBWeyKUVk/edit?usp=sharing" TargetMode="External"/><Relationship Id="rId2950" Type="http://schemas.openxmlformats.org/officeDocument/2006/relationships/hyperlink" Target="https://drive.google.com/drive/folders/1zztTm-fnjReqJnmmYFv3w14JRNlvORN5" TargetMode="External"/><Relationship Id="rId5759" Type="http://schemas.openxmlformats.org/officeDocument/2006/relationships/hyperlink" Target="https://docs.google.com/spreadsheets/d/1fwXMO7sVsX5UKli_NAdA3TZL8R_5X7LjGgmtEFI1LRk/edit?pli=1&amp;gid=1513371664" TargetMode="External"/><Relationship Id="rId1205" Type="http://schemas.openxmlformats.org/officeDocument/2006/relationships/hyperlink" Target="https://docs.google.com/spreadsheets/d/1euYQp41NIB_2slpqUCv3Z1w09uwEDu-KfSVn_xAISmg/edit?gid=1370265268" TargetMode="External"/><Relationship Id="rId2810" Type="http://schemas.openxmlformats.org/officeDocument/2006/relationships/hyperlink" Target="https://drive.google.com/drive/folders/1KcYlJ9zxA_5YxZBK38mGplg7hbuJ_G2I" TargetMode="External"/><Relationship Id="rId4568" Type="http://schemas.openxmlformats.org/officeDocument/2006/relationships/hyperlink" Target="https://shopeefood.shopee.vn/u/shopeefood_sieubrand" TargetMode="External"/><Relationship Id="rId5966" Type="http://schemas.openxmlformats.org/officeDocument/2006/relationships/hyperlink" Target="https://drive.google.com/drive/u/0/folders/18cXEhQpOKViOn4hwgPa5zOETtuhd6Kh9" TargetMode="External"/><Relationship Id="rId51" Type="http://schemas.openxmlformats.org/officeDocument/2006/relationships/hyperlink" Target="https://docs.google.com/spreadsheets/d/1MJASlDC1YeX6sgEtzykzTSpTN1Q3FS6_/edit?gid=140450245" TargetMode="External"/><Relationship Id="rId1412" Type="http://schemas.openxmlformats.org/officeDocument/2006/relationships/hyperlink" Target="https://docs.google.com/spreadsheets/d/1OMofijeoR53EWDc109ohXV434fe2c-PIscMTWB60wSg/edit?gid=539250362" TargetMode="External"/><Relationship Id="rId3377" Type="http://schemas.openxmlformats.org/officeDocument/2006/relationships/hyperlink" Target="https://docs.google.com/spreadsheets/d/1vIyV5nTnjhQgdc2a6SajM7dp2H4eL3Sf4K675HHeYoI/edit?gid=1579647152" TargetMode="External"/><Relationship Id="rId4775" Type="http://schemas.openxmlformats.org/officeDocument/2006/relationships/hyperlink" Target="https://drive.google.com/drive/folders/1zQw5o2ANWqSghsw8aibGmJo2KQwgEYJq?usp=drive_link" TargetMode="External"/><Relationship Id="rId4982" Type="http://schemas.openxmlformats.org/officeDocument/2006/relationships/hyperlink" Target="https://drive.google.com/drive/u/0/folders/1rkzysaOkpTMlZBCKh7sXq3PGGZM8ne0K" TargetMode="External"/><Relationship Id="rId5619" Type="http://schemas.openxmlformats.org/officeDocument/2006/relationships/hyperlink" Target="https://drive.google.com/drive/u/0/folders/1BorKR65B-3jZk9Z-TT0rkDOpTggypQM1" TargetMode="External"/><Relationship Id="rId5826" Type="http://schemas.openxmlformats.org/officeDocument/2006/relationships/hyperlink" Target="https://drive.google.com/drive/u/0/folders/1s1DPrgsI9TCugXZGDy8nMf_kh1Od2n3d" TargetMode="External"/><Relationship Id="rId298" Type="http://schemas.openxmlformats.org/officeDocument/2006/relationships/hyperlink" Target="https://docs.google.com/spreadsheets/d/1aJCEBkz0W7RO1jbZtQxVGaEfNhxJv4c6rTyF20VK6c8/edit?gid=1546187897" TargetMode="External"/><Relationship Id="rId3584" Type="http://schemas.openxmlformats.org/officeDocument/2006/relationships/hyperlink" Target="https://docs.google.com/spreadsheets/d/1SpTAZfPnhoulb5kemB5xnn_ZUdBowHUUux2uosNOuSk/edit?gid=1460264289" TargetMode="External"/><Relationship Id="rId3791" Type="http://schemas.openxmlformats.org/officeDocument/2006/relationships/hyperlink" Target="https://docs.google.com/presentation/d/1h5R24Hh027XNkEHQ-7opPuMeVIKDupE9/edit?slide=id.p2" TargetMode="External"/><Relationship Id="rId4428" Type="http://schemas.openxmlformats.org/officeDocument/2006/relationships/hyperlink" Target="https://drive.google.com/drive/u/0/folders/1jwmGG2HQY75f76uoV5yZzPgwX7LZZ7VY" TargetMode="External"/><Relationship Id="rId4635" Type="http://schemas.openxmlformats.org/officeDocument/2006/relationships/hyperlink" Target="https://docs.google.com/presentation/d/1Z8mdF7Vo0zQABSa4hR5pgxErq9Qd8SnB/edit?slide=id.g398572cc0c9_0_0" TargetMode="External"/><Relationship Id="rId4842" Type="http://schemas.openxmlformats.org/officeDocument/2006/relationships/hyperlink" Target="https://shopee.vn/m/Muadee-SPF" TargetMode="External"/><Relationship Id="rId158" Type="http://schemas.openxmlformats.org/officeDocument/2006/relationships/hyperlink" Target="https://drive.google.com/drive/folders/107DSndDB2Ya8HnIViPgNXOJ-xRbTC56j" TargetMode="External"/><Relationship Id="rId2186" Type="http://schemas.openxmlformats.org/officeDocument/2006/relationships/hyperlink" Target="https://docs.google.com/spreadsheets/d/1EjVpc4jtVJzu-gDSSwRSmyQ7EQaN5dgJjppAJyMlcy8/edit?gid=807383617" TargetMode="External"/><Relationship Id="rId2393" Type="http://schemas.openxmlformats.org/officeDocument/2006/relationships/hyperlink" Target="https://drive.google.com/drive/u/0/folders/1conMfXAiyn4fUJe7d6trHo7GGfBYBkDx" TargetMode="External"/><Relationship Id="rId3237" Type="http://schemas.openxmlformats.org/officeDocument/2006/relationships/hyperlink" Target="https://docs.google.com/spreadsheets/d/1KmfXaYNxTvOqlFm0awngGgwSbAkphKf3/edit" TargetMode="External"/><Relationship Id="rId3444" Type="http://schemas.openxmlformats.org/officeDocument/2006/relationships/hyperlink" Target="https://drive.google.com/drive/u/0/folders/1hV1TI15Zxpccp-u7Gn4dCltJ2gm_LPsM" TargetMode="External"/><Relationship Id="rId3651" Type="http://schemas.openxmlformats.org/officeDocument/2006/relationships/hyperlink" Target="https://drive.google.com/drive/u/0/folders/1sVhpcRUsJ-1RRvMn-OKupOgffvKqfwP2" TargetMode="External"/><Relationship Id="rId4702" Type="http://schemas.openxmlformats.org/officeDocument/2006/relationships/hyperlink" Target="https://drive.google.com/drive/u/0/folders/1VITQgegqGVGVPcTiwI9y8mHCZVSQwS28" TargetMode="External"/><Relationship Id="rId365" Type="http://schemas.openxmlformats.org/officeDocument/2006/relationships/hyperlink" Target="https://drive.google.com/drive/u/0/folders/1dw_D338mLRiNrQDZKcbK0jA1mScAxQAB" TargetMode="External"/><Relationship Id="rId572" Type="http://schemas.openxmlformats.org/officeDocument/2006/relationships/hyperlink" Target="https://docs.google.com/spreadsheets/d/1vIyV5nTnjhQgdc2a6SajM7dp2H4eL3Sf4K675HHeYoI/edit?gid=37557742" TargetMode="External"/><Relationship Id="rId2046" Type="http://schemas.openxmlformats.org/officeDocument/2006/relationships/hyperlink" Target="https://docs.google.com/spreadsheets/d/1SpTAZfPnhoulb5kemB5xnn_ZUdBowHUUux2uosNOuSk/edit?gid=1460264289" TargetMode="External"/><Relationship Id="rId2253" Type="http://schemas.openxmlformats.org/officeDocument/2006/relationships/hyperlink" Target="https://docs.google.com/spreadsheets/d/1oi0jNhpjIKzhGleaE_3SHRylg7S8NOc4c1eh6XDPYLI/edit?usp=sharing" TargetMode="External"/><Relationship Id="rId2460" Type="http://schemas.openxmlformats.org/officeDocument/2006/relationships/hyperlink" Target="https://drive.google.com/drive/folders/16TmW-B1Ia1RK2GrkYxjq7-etWAwDFwGA" TargetMode="External"/><Relationship Id="rId3304" Type="http://schemas.openxmlformats.org/officeDocument/2006/relationships/hyperlink" Target="https://docs.google.com/spreadsheets/d/1wba0DBny0rNygdGQv87KVHLyiIyQo9R25sj7ISlFN7k/edit" TargetMode="External"/><Relationship Id="rId3511" Type="http://schemas.openxmlformats.org/officeDocument/2006/relationships/hyperlink" Target="https://drive.google.com/drive/u/0/folders/1sVhpcRUsJ-1RRvMn-OKupOgffvKqfwP2" TargetMode="External"/><Relationship Id="rId225" Type="http://schemas.openxmlformats.org/officeDocument/2006/relationships/hyperlink" Target="https://docs.google.com/spreadsheets/d/1v-VOk9jEoQ8q98sN0Eiy-f8odAhvkEb3FzMR_IA8nGM/edit?gid=1560921495" TargetMode="External"/><Relationship Id="rId432" Type="http://schemas.openxmlformats.org/officeDocument/2006/relationships/hyperlink" Target="https://drive.google.com/drive/folders/1T3VwZ8j1hk5UUeH3oUP1BuAmMk4P2g_e" TargetMode="External"/><Relationship Id="rId1062" Type="http://schemas.openxmlformats.org/officeDocument/2006/relationships/hyperlink" Target="https://drive.google.com/drive/u/1/folders/1AMLm9S_VZ2FTvPANapXalmNYcmjDRsIQ" TargetMode="External"/><Relationship Id="rId2113" Type="http://schemas.openxmlformats.org/officeDocument/2006/relationships/hyperlink" Target="https://drive.google.com/drive/u/0/folders/1zdZGnak8GdrSm2GnYQLJUs_LFBkC39pz" TargetMode="External"/><Relationship Id="rId2320" Type="http://schemas.openxmlformats.org/officeDocument/2006/relationships/hyperlink" Target="https://docs.google.com/spreadsheets/d/1OMofijeoR53EWDc109ohXV434fe2c-PIscMTWB60wSg/edit?gid=1608466921" TargetMode="External"/><Relationship Id="rId5269" Type="http://schemas.openxmlformats.org/officeDocument/2006/relationships/hyperlink" Target="https://docs.google.com/spreadsheets/d/1euYQp41NIB_2slpqUCv3Z1w09uwEDu-KfSVn_xAISmg/edit?gid=58695827" TargetMode="External"/><Relationship Id="rId5476" Type="http://schemas.openxmlformats.org/officeDocument/2006/relationships/hyperlink" Target="https://drive.google.com/drive/u/0/folders/14nL5sQujVbBNBoiye6nXu7hN_XlGQWlD" TargetMode="External"/><Relationship Id="rId5683" Type="http://schemas.openxmlformats.org/officeDocument/2006/relationships/hyperlink" Target="https://docs.google.com/spreadsheets/d/1fwXMO7sVsX5UKli_NAdA3TZL8R_5X7LjGgmtEFI1LRk/edit?pli=1&amp;gid=1529868658" TargetMode="External"/><Relationship Id="rId4078" Type="http://schemas.openxmlformats.org/officeDocument/2006/relationships/hyperlink" Target="https://drive.google.com/drive/folders/15vQMNKMaMR8nso35AO3BaQCEkFaGe0a0?usp=drive_link" TargetMode="External"/><Relationship Id="rId4285" Type="http://schemas.openxmlformats.org/officeDocument/2006/relationships/hyperlink" Target="https://docs.google.com/spreadsheets/d/1aJCEBkz0W7RO1jbZtQxVGaEfNhxJv4c6rTyF20VK6c8/edit?gid=1877503813" TargetMode="External"/><Relationship Id="rId4492" Type="http://schemas.openxmlformats.org/officeDocument/2006/relationships/hyperlink" Target="https://drive.google.com/drive/u/0/folders/1XmiRDc7N1JmYio843EsZs2k-iGa8DmKR" TargetMode="External"/><Relationship Id="rId5129" Type="http://schemas.openxmlformats.org/officeDocument/2006/relationships/hyperlink" Target="https://docs.google.com/spreadsheets/d/1vIyV5nTnjhQgdc2a6SajM7dp2H4eL3Sf4K675HHeYoI/edit?gid=1579647152" TargetMode="External"/><Relationship Id="rId5336" Type="http://schemas.openxmlformats.org/officeDocument/2006/relationships/hyperlink" Target="https://drive.google.com/drive/u/0/folders/1CLLEFXq4g-VSXJ_VbAsZw6bZOa_MviZ7" TargetMode="External"/><Relationship Id="rId5543" Type="http://schemas.openxmlformats.org/officeDocument/2006/relationships/hyperlink" Target="https://docs.google.com/spreadsheets/d/1araIWejcg2ho4Cg5omC68KUFFPIA9zku3QZcudN1FM0/edit?gid=2146481338" TargetMode="External"/><Relationship Id="rId5890" Type="http://schemas.openxmlformats.org/officeDocument/2006/relationships/hyperlink" Target="https://drive.google.com/drive/folders/1ZeJULGyW-loC__og-znAuqpwvpwXjTmQ?usp=drive_link" TargetMode="External"/><Relationship Id="rId1879" Type="http://schemas.openxmlformats.org/officeDocument/2006/relationships/hyperlink" Target="https://docs.google.com/spreadsheets/d/1BOQfqkVFuxa4EAeIqikLNGVs0M3v_AGu998ko9SsEeo/edit?gid=67427" TargetMode="External"/><Relationship Id="rId3094" Type="http://schemas.openxmlformats.org/officeDocument/2006/relationships/hyperlink" Target="https://drive.google.com/drive/u/0/folders/1di_ATTjLF2GiOac-7eVpHkEm1Y02kaza" TargetMode="External"/><Relationship Id="rId4145" Type="http://schemas.openxmlformats.org/officeDocument/2006/relationships/hyperlink" Target="https://drive.google.com/drive/u/0/folders/1aWe3TFtq9JetTfJo_1O4tjADy7eQkegp" TargetMode="External"/><Relationship Id="rId5750" Type="http://schemas.openxmlformats.org/officeDocument/2006/relationships/hyperlink" Target="https://docs.google.com/spreadsheets/d/1piRKrW_AS3XIuUXfOzG9bLY_2pFehS6VfcuNdDgRGOA/edit?usp=sharing" TargetMode="External"/><Relationship Id="rId1739" Type="http://schemas.openxmlformats.org/officeDocument/2006/relationships/hyperlink" Target="https://drive.google.com/drive/u/0/folders/1sCe_KibI0rGUnZWVDhwCqtC0eUoInJW1" TargetMode="External"/><Relationship Id="rId1946" Type="http://schemas.openxmlformats.org/officeDocument/2006/relationships/hyperlink" Target="https://drive.google.com/drive/folders/1w7fGP02uuewKbG6oOaT2sJfoHbs2IC-o" TargetMode="External"/><Relationship Id="rId4005" Type="http://schemas.openxmlformats.org/officeDocument/2006/relationships/hyperlink" Target="https://drive.google.com/drive/folders/1rv4LwFWw7pXKGk1HHgHEYreDUcTj2OaE" TargetMode="External"/><Relationship Id="rId4352" Type="http://schemas.openxmlformats.org/officeDocument/2006/relationships/hyperlink" Target="https://drive.google.com/drive/folders/18b5rMNxf9hxPozjCPs7214sZAx7azPwL" TargetMode="External"/><Relationship Id="rId5403" Type="http://schemas.openxmlformats.org/officeDocument/2006/relationships/hyperlink" Target="https://docs.google.com/spreadsheets/d/1NxQ48JlUoxB23w9AdKWtRZHk6opfiw9XF7eUjkZtBbQ/edit?gid=0" TargetMode="External"/><Relationship Id="rId5610" Type="http://schemas.openxmlformats.org/officeDocument/2006/relationships/hyperlink" Target="https://drive.google.com/drive/folders/1kwWJ77VlNrZkYj7wZNHXCVF4FcCDWSbp?usp=drive_link" TargetMode="External"/><Relationship Id="rId1806" Type="http://schemas.openxmlformats.org/officeDocument/2006/relationships/hyperlink" Target="https://drive.google.com/drive/folders/1_AtnBpXt1h1fVZdCIJ0o2rljl_HnzzvW" TargetMode="External"/><Relationship Id="rId3161" Type="http://schemas.openxmlformats.org/officeDocument/2006/relationships/hyperlink" Target="https://drive.google.com/drive/u/0/folders/14krVNBC_KWSIPBRxFl6ZzyMqOE8NvzTv" TargetMode="External"/><Relationship Id="rId4212" Type="http://schemas.openxmlformats.org/officeDocument/2006/relationships/hyperlink" Target="https://drive.google.com/drive/u/0/folders/1DGB3JsqwZOakXk7i_JE1mWeAWBUcMAbM" TargetMode="External"/><Relationship Id="rId3021" Type="http://schemas.openxmlformats.org/officeDocument/2006/relationships/hyperlink" Target="https://docs.google.com/spreadsheets/d/1zbSuutdyZoMCgGXjAGNlHlJDtZzKZOmOTDO9cmfdmB4/edit?usp=sharing" TargetMode="External"/><Relationship Id="rId3978" Type="http://schemas.openxmlformats.org/officeDocument/2006/relationships/hyperlink" Target="https://drive.google.com/drive/u/0/folders/1rLi7E3TF4gw9mPsBOpt9aX2UPC3SPCxe" TargetMode="External"/><Relationship Id="rId6177" Type="http://schemas.openxmlformats.org/officeDocument/2006/relationships/hyperlink" Target="https://drive.google.com/drive/u/0/folders/1uk4EpS56JfY1QfOVUgmeclEKJpL0KO8m" TargetMode="External"/><Relationship Id="rId6384" Type="http://schemas.openxmlformats.org/officeDocument/2006/relationships/hyperlink" Target="https://shopeefood.vn/bo-suu-tap/ind-nutifood" TargetMode="External"/><Relationship Id="rId899" Type="http://schemas.openxmlformats.org/officeDocument/2006/relationships/hyperlink" Target="https://drive.google.com/drive/folders/1txWaDlKuBKyUn6Upe5Xetu9Qeqk6ross" TargetMode="External"/><Relationship Id="rId2787" Type="http://schemas.openxmlformats.org/officeDocument/2006/relationships/hyperlink" Target="https://drive.google.com/drive/u/0/folders/13XDe6Pvu1ueewbPkidewou0AxRu6JnaH" TargetMode="External"/><Relationship Id="rId3838" Type="http://schemas.openxmlformats.org/officeDocument/2006/relationships/hyperlink" Target="https://drive.google.com/drive/folders/1zVttZ4sYJu-9DzhCaB6zdMCTu-7H80E2" TargetMode="External"/><Relationship Id="rId5193" Type="http://schemas.openxmlformats.org/officeDocument/2006/relationships/hyperlink" Target="https://drive.google.com/drive/folders/1zQw5o2ANWqSghsw8aibGmJo2KQwgEYJq" TargetMode="External"/><Relationship Id="rId6037" Type="http://schemas.openxmlformats.org/officeDocument/2006/relationships/hyperlink" Target="https://docs.google.com/spreadsheets/d/1I3fOPo5JYGGKW4Qo81VTELo4HjbSrFku_gDmlFpNrJg/edit?gid=0" TargetMode="External"/><Relationship Id="rId6244" Type="http://schemas.openxmlformats.org/officeDocument/2006/relationships/hyperlink" Target="https://docs.google.com/spreadsheets/d/1Gkqvkh-uV9bo_TAYYPphI4SL1SrZy71IfnGgrpXNWH8/edit?gid=826533442" TargetMode="External"/><Relationship Id="rId759" Type="http://schemas.openxmlformats.org/officeDocument/2006/relationships/hyperlink" Target="https://docs.google.com/spreadsheets/d/1zEyhwzeEpsJyOaXmHiPHXMYdcIL3HLyELfMFAVMR0hg/edit" TargetMode="External"/><Relationship Id="rId966" Type="http://schemas.openxmlformats.org/officeDocument/2006/relationships/hyperlink" Target="https://docs.google.com/spreadsheets/d/1fwXMO7sVsX5UKli_NAdA3TZL8R_5X7LjGgmtEFI1LRk/edit?pli=1&amp;gid=293709000" TargetMode="External"/><Relationship Id="rId1389" Type="http://schemas.openxmlformats.org/officeDocument/2006/relationships/hyperlink" Target="https://drive.google.com/drive/u/0/folders/14HpJVshcz2JnglSLIIQ5KYJDZfvOmjz3" TargetMode="External"/><Relationship Id="rId1596" Type="http://schemas.openxmlformats.org/officeDocument/2006/relationships/hyperlink" Target="https://docs.google.com/spreadsheets/d/1Gkqvkh-uV9bo_TAYYPphI4SL1SrZy71IfnGgrpXNWH8/edit?gid=826533442" TargetMode="External"/><Relationship Id="rId2647" Type="http://schemas.openxmlformats.org/officeDocument/2006/relationships/hyperlink" Target="https://docs.google.com/spreadsheets/d/1xvfgBHdySyJfYR7pIAs1ab2xZjGdGWlo/edit?gid=1773673233" TargetMode="External"/><Relationship Id="rId2994" Type="http://schemas.openxmlformats.org/officeDocument/2006/relationships/hyperlink" Target="https://drive.google.com/drive/u/0/folders/1vUpYbj-NCqO2Am2jW3nuN6X84QX-3BkV" TargetMode="External"/><Relationship Id="rId5053" Type="http://schemas.openxmlformats.org/officeDocument/2006/relationships/hyperlink" Target="https://drive.google.com/drive/folders/1BPsQGXg4wc0iEr2ipLUfpTiu8VjOpkgz?usp=sharing" TargetMode="External"/><Relationship Id="rId5260" Type="http://schemas.openxmlformats.org/officeDocument/2006/relationships/hyperlink" Target="https://docs.google.com/spreadsheets/d/1Gkqvkh-uV9bo_TAYYPphI4SL1SrZy71IfnGgrpXNWH8/edit?gid=826533442" TargetMode="External"/><Relationship Id="rId6104" Type="http://schemas.openxmlformats.org/officeDocument/2006/relationships/hyperlink" Target="https://drive.google.com/drive/folders/1Hu3bltyLQGQQHPt88lXegipleeZmBMmY" TargetMode="External"/><Relationship Id="rId6311" Type="http://schemas.openxmlformats.org/officeDocument/2006/relationships/hyperlink" Target="https://docs.google.com/spreadsheets/d/1s8D-PPVf-4iH2AXNN6x4ECkKABbUyNrMGFnwf30cyLs/edit?gid=1513785312" TargetMode="External"/><Relationship Id="rId619" Type="http://schemas.openxmlformats.org/officeDocument/2006/relationships/hyperlink" Target="https://docs.google.com/spreadsheets/d/1aJCEBkz0W7RO1jbZtQxVGaEfNhxJv4c6rTyF20VK6c8/edit" TargetMode="External"/><Relationship Id="rId1249" Type="http://schemas.openxmlformats.org/officeDocument/2006/relationships/hyperlink" Target="https://drive.google.com/drive/u/0/folders/13UtEdxI__sgan8mnv93qrsX6JckelxbB" TargetMode="External"/><Relationship Id="rId2854" Type="http://schemas.openxmlformats.org/officeDocument/2006/relationships/hyperlink" Target="https://drive.google.com/drive/folders/11bkM7TaLAtLER-DVvaEwX0-SVHtKq7AG?usp=sharing" TargetMode="External"/><Relationship Id="rId3905" Type="http://schemas.openxmlformats.org/officeDocument/2006/relationships/hyperlink" Target="https://drive.google.com/drive/folders/1kMmcaD1xcdIKknKUFVA9Ii6BI8KIkzrZ" TargetMode="External"/><Relationship Id="rId5120" Type="http://schemas.openxmlformats.org/officeDocument/2006/relationships/hyperlink" Target="https://drive.google.com/drive/folders/10hDtk_nFcBR3s1Il_pTLiFqtvqdDffHx" TargetMode="External"/><Relationship Id="rId95" Type="http://schemas.openxmlformats.org/officeDocument/2006/relationships/hyperlink" Target="https://drive.google.com/drive/u/0/folders/11YkpwH_cVya2xTxFwUMFU6NyKYtHT7St" TargetMode="External"/><Relationship Id="rId826" Type="http://schemas.openxmlformats.org/officeDocument/2006/relationships/hyperlink" Target="https://drive.google.com/drive/folders/1-jitVGjf5SPs_Ef3MyYHyVkP0dzWn0yl" TargetMode="External"/><Relationship Id="rId1109" Type="http://schemas.openxmlformats.org/officeDocument/2006/relationships/hyperlink" Target="https://docs.google.com/spreadsheets/d/1Gkqvkh-uV9bo_TAYYPphI4SL1SrZy71IfnGgrpXNWH8/edit?gid=826533442" TargetMode="External"/><Relationship Id="rId1456" Type="http://schemas.openxmlformats.org/officeDocument/2006/relationships/hyperlink" Target="https://docs.google.com/spreadsheets/d/1ZPkSTliKlEiNzWIHmnQ_-8rnhudmfW6lnRE05_UE2KQ/edit?gid=475875260" TargetMode="External"/><Relationship Id="rId1663" Type="http://schemas.openxmlformats.org/officeDocument/2006/relationships/hyperlink" Target="https://docs.google.com/spreadsheets/d/1euYQp41NIB_2slpqUCv3Z1w09uwEDu-KfSVn_xAISmg/edit?gid=887444414" TargetMode="External"/><Relationship Id="rId1870" Type="http://schemas.openxmlformats.org/officeDocument/2006/relationships/hyperlink" Target="https://docs.google.com/spreadsheets/d/1BOQfqkVFuxa4EAeIqikLNGVs0M3v_AGu998ko9SsEeo/edit?gid=67427" TargetMode="External"/><Relationship Id="rId2507" Type="http://schemas.openxmlformats.org/officeDocument/2006/relationships/hyperlink" Target="https://drive.google.com/drive/folders/1uez4giIZL24INtI6mGUhOPrONicCmoWH" TargetMode="External"/><Relationship Id="rId2714" Type="http://schemas.openxmlformats.org/officeDocument/2006/relationships/hyperlink" Target="https://docs.google.com/spreadsheets/d/1OMofijeoR53EWDc109ohXV434fe2c-PIscMTWB60wSg/edit?gid=1381600522" TargetMode="External"/><Relationship Id="rId2921" Type="http://schemas.openxmlformats.org/officeDocument/2006/relationships/hyperlink" Target="https://docs.google.com/spreadsheets/d/1BOQfqkVFuxa4EAeIqikLNGVs0M3v_AGu998ko9SsEeo/edit?gid=67427" TargetMode="External"/><Relationship Id="rId1316" Type="http://schemas.openxmlformats.org/officeDocument/2006/relationships/hyperlink" Target="https://docs.google.com/spreadsheets/d/19uTMN4eMPYsSBUoAXX4MIFyTQEwHfp6vp03QQ3uFBiY/edit?gid=0" TargetMode="External"/><Relationship Id="rId1523" Type="http://schemas.openxmlformats.org/officeDocument/2006/relationships/hyperlink" Target="https://drive.google.com/drive/folders/1opNReQbwcKWtx6hr9IjJ198vqcxuCNcM?usp=sharing" TargetMode="External"/><Relationship Id="rId1730" Type="http://schemas.openxmlformats.org/officeDocument/2006/relationships/hyperlink" Target="https://drive.google.com/drive/u/0/folders/1P9fuIbEmyMsMAWCo3xeXKglCZxVk-Ayu" TargetMode="External"/><Relationship Id="rId4679" Type="http://schemas.openxmlformats.org/officeDocument/2006/relationships/hyperlink" Target="https://drive.google.com/drive/u/0/folders/1-2NhAcwDkUCOPcF9ZCpWT6qeJfccVbfR" TargetMode="External"/><Relationship Id="rId4886" Type="http://schemas.openxmlformats.org/officeDocument/2006/relationships/hyperlink" Target="https://docs.google.com/spreadsheets/d/1BOQfqkVFuxa4EAeIqikLNGVs0M3v_AGu998ko9SsEeo/edit?gid=67427" TargetMode="External"/><Relationship Id="rId5937" Type="http://schemas.openxmlformats.org/officeDocument/2006/relationships/hyperlink" Target="https://docs.google.com/spreadsheets/d/1p59_OCU0y33MmHtXsQ_rzx7VmwvFvdhvTuQDiR28r9g/edit?gid=0" TargetMode="External"/><Relationship Id="rId22" Type="http://schemas.openxmlformats.org/officeDocument/2006/relationships/hyperlink" Target="https://drive.google.com/drive/u/0/folders/18of1B4IR89Ye7BaYuLicLSKmPoWQ9pzs" TargetMode="External"/><Relationship Id="rId3488" Type="http://schemas.openxmlformats.org/officeDocument/2006/relationships/hyperlink" Target="https://shopee.vn/m/VPBankDEBIT-SPF" TargetMode="External"/><Relationship Id="rId3695" Type="http://schemas.openxmlformats.org/officeDocument/2006/relationships/hyperlink" Target="https://drive.google.com/drive/folders/1PTt2eFGkQ9MMOrzRaCxv51txsQ7dreKw?usp=drive_link" TargetMode="External"/><Relationship Id="rId4539" Type="http://schemas.openxmlformats.org/officeDocument/2006/relationships/hyperlink" Target="https://docs.google.com/spreadsheets/d/1aJCEBkz0W7RO1jbZtQxVGaEfNhxJv4c6rTyF20VK6c8/edit?gid=1546187897" TargetMode="External"/><Relationship Id="rId4746" Type="http://schemas.openxmlformats.org/officeDocument/2006/relationships/hyperlink" Target="https://docs.google.com/spreadsheets/d/1-_wFrwaaO5VMd8CufB70jfayokz4v8rIZYuFeYmDo2U/edit" TargetMode="External"/><Relationship Id="rId4953" Type="http://schemas.openxmlformats.org/officeDocument/2006/relationships/hyperlink" Target="https://drive.google.com/drive/u/0/folders/15djZ46Jv7R4OBaNosruoNlW1Qk5or45b" TargetMode="External"/><Relationship Id="rId2297" Type="http://schemas.openxmlformats.org/officeDocument/2006/relationships/hyperlink" Target="https://drive.google.com/drive/u/0/folders/1YbDXTm6n4oPwvaYhVYLryLy2ODFOkLdl" TargetMode="External"/><Relationship Id="rId3348" Type="http://schemas.openxmlformats.org/officeDocument/2006/relationships/hyperlink" Target="https://drive.google.com/drive/folders/1WFCPlzFhP4QMGQW0KLF7r4YhJU-5rHRw" TargetMode="External"/><Relationship Id="rId3555" Type="http://schemas.openxmlformats.org/officeDocument/2006/relationships/hyperlink" Target="https://drive.google.com/drive/u/0/folders/1923CwMZTe-cFC9g-EMU8_bs8GJWJ6s9S" TargetMode="External"/><Relationship Id="rId3762" Type="http://schemas.openxmlformats.org/officeDocument/2006/relationships/hyperlink" Target="https://docs.google.com/spreadsheets/d/1-EcoXATLQ5_Vul8QJfCf56fiKASkArV-s0mNdxeQQvA/edit?usp=sharing" TargetMode="External"/><Relationship Id="rId4606" Type="http://schemas.openxmlformats.org/officeDocument/2006/relationships/hyperlink" Target="https://drive.google.com/drive/folders/11bkM7TaLAtLER-DVvaEwX0-SVHtKq7AG?usp=sharing" TargetMode="External"/><Relationship Id="rId4813" Type="http://schemas.openxmlformats.org/officeDocument/2006/relationships/hyperlink" Target="https://drive.google.com/drive/folders/18zZyp6BI8tF3cF0ZsagaPYYhTLB6wpi7?usp=sharing" TargetMode="External"/><Relationship Id="rId269" Type="http://schemas.openxmlformats.org/officeDocument/2006/relationships/hyperlink" Target="https://drive.google.com/drive/u/0/folders/1t9-E8bxEN5AZ5VNBXsADYCaLf7UqI0nj" TargetMode="External"/><Relationship Id="rId476" Type="http://schemas.openxmlformats.org/officeDocument/2006/relationships/hyperlink" Target="https://drive.google.com/drive/folders/1N6bOiFUxg_RZ3raEUJqhXzjVMl4ohJjX?usp=sharing" TargetMode="External"/><Relationship Id="rId683" Type="http://schemas.openxmlformats.org/officeDocument/2006/relationships/hyperlink" Target="https://docs.google.com/spreadsheets/d/10URHSiHLp8W1ISxWvhuZ_G0sqWYAX0aKkxl8aqEPIcM/edit?gid=1670951307" TargetMode="External"/><Relationship Id="rId890" Type="http://schemas.openxmlformats.org/officeDocument/2006/relationships/hyperlink" Target="https://docs.google.com/spreadsheets/d/1-_wFrwaaO5VMd8CufB70jfayokz4v8rIZYuFeYmDo2U/edit" TargetMode="External"/><Relationship Id="rId2157" Type="http://schemas.openxmlformats.org/officeDocument/2006/relationships/hyperlink" Target="https://drive.google.com/drive/folders/1RMJPHKMiQ-IzDzsTg_ViZoI_JqfgUhhQ" TargetMode="External"/><Relationship Id="rId2364" Type="http://schemas.openxmlformats.org/officeDocument/2006/relationships/hyperlink" Target="https://docs.google.com/spreadsheets/d/1ISJZMXejQ5KPm9udklklGDj1ByPeYSfREf6U74Tgk7s/edit?userstoinvite=huyenanh.works%40gmail.com&amp;sharingaction=manageaccess&amp;role=writer&amp;gid=989130246" TargetMode="External"/><Relationship Id="rId2571" Type="http://schemas.openxmlformats.org/officeDocument/2006/relationships/hyperlink" Target="https://drive.google.com/drive/folders/13FRdXpKFgZbK741lIaiM21iXW7CEMb3K" TargetMode="External"/><Relationship Id="rId3208" Type="http://schemas.openxmlformats.org/officeDocument/2006/relationships/hyperlink" Target="https://drive.google.com/drive/u/0/folders/1Tkpc835ANfnYDoIPw5P4XizLr7JpdIdc" TargetMode="External"/><Relationship Id="rId3415" Type="http://schemas.openxmlformats.org/officeDocument/2006/relationships/hyperlink" Target="https://drive.google.com/drive/u/0/folders/1vjPl-1ksq6VilvRTy5yYbaeuT0DrgeKZ" TargetMode="External"/><Relationship Id="rId129" Type="http://schemas.openxmlformats.org/officeDocument/2006/relationships/hyperlink" Target="https://docs.google.com/spreadsheets/d/1BOQfqkVFuxa4EAeIqikLNGVs0M3v_AGu998ko9SsEeo/edit?gid=67427" TargetMode="External"/><Relationship Id="rId336" Type="http://schemas.openxmlformats.org/officeDocument/2006/relationships/hyperlink" Target="https://drive.google.com/drive/u/0/folders/1BgdRSqlLRZp8MaV7hLkKRA29xPlxJJmS" TargetMode="External"/><Relationship Id="rId543" Type="http://schemas.openxmlformats.org/officeDocument/2006/relationships/hyperlink" Target="https://drive.google.com/drive/u/0/folders/1F7jqr7jvvmVhLWy1s0hmYz3crGQ5_nGb" TargetMode="External"/><Relationship Id="rId1173" Type="http://schemas.openxmlformats.org/officeDocument/2006/relationships/hyperlink" Target="https://drive.google.com/drive/folders/16TmW-B1Ia1RK2GrkYxjq7-etWAwDFwGA" TargetMode="External"/><Relationship Id="rId1380" Type="http://schemas.openxmlformats.org/officeDocument/2006/relationships/hyperlink" Target="https://drive.google.com/drive/folders/1VGC9bxGn5yLfeMhcQirE_iHuYpzXzpki" TargetMode="External"/><Relationship Id="rId2017" Type="http://schemas.openxmlformats.org/officeDocument/2006/relationships/hyperlink" Target="https://shopee.vn/m/SHF-SPF" TargetMode="External"/><Relationship Id="rId2224" Type="http://schemas.openxmlformats.org/officeDocument/2006/relationships/hyperlink" Target="https://drive.google.com/drive/u/0/folders/1rInngx7PRw5m8ek1gP1ZJgii6QUhvE8K" TargetMode="External"/><Relationship Id="rId3622" Type="http://schemas.openxmlformats.org/officeDocument/2006/relationships/hyperlink" Target="https://docs.google.com/spreadsheets/d/1s8D-PPVf-4iH2AXNN6x4ECkKABbUyNrMGFnwf30cyLs/edit?gid=1513785312" TargetMode="External"/><Relationship Id="rId5587" Type="http://schemas.openxmlformats.org/officeDocument/2006/relationships/hyperlink" Target="https://drive.google.com/drive/u/0/folders/1CXSWKoj4Ill9U1Nldhk57ojoQqcEeRzb" TargetMode="External"/><Relationship Id="rId403" Type="http://schemas.openxmlformats.org/officeDocument/2006/relationships/hyperlink" Target="https://drive.google.com/drive/folders/12lV1S2MCwR7JAU-5Jyabaz4R81dWMRA1" TargetMode="External"/><Relationship Id="rId750" Type="http://schemas.openxmlformats.org/officeDocument/2006/relationships/hyperlink" Target="https://drive.google.com/drive/folders/13NMGtaQNICre9SSkWpskjW4eHg1Bgo5T" TargetMode="External"/><Relationship Id="rId1033" Type="http://schemas.openxmlformats.org/officeDocument/2006/relationships/hyperlink" Target="https://docs.google.com/spreadsheets/d/1-EcoXATLQ5_Vul8QJfCf56fiKASkArV-s0mNdxeQQvA/edit?usp=sharing" TargetMode="External"/><Relationship Id="rId2431" Type="http://schemas.openxmlformats.org/officeDocument/2006/relationships/hyperlink" Target="https://docs.google.com/spreadsheets/d/1vIyV5nTnjhQgdc2a6SajM7dp2H4eL3Sf4K675HHeYoI/edit?gid=1579647152" TargetMode="External"/><Relationship Id="rId4189" Type="http://schemas.openxmlformats.org/officeDocument/2006/relationships/hyperlink" Target="https://drive.google.com/drive/u/0/folders/1IhXhEzbFYq5sPYI7Y6nGkQHw9il-i3fC" TargetMode="External"/><Relationship Id="rId5794" Type="http://schemas.openxmlformats.org/officeDocument/2006/relationships/hyperlink" Target="https://docs.google.com/spreadsheets/d/18nNNMUzK2I2bRzIBegbdjF9o1qa2vte8T2ecKUn9gVs/edit?gid=0" TargetMode="External"/><Relationship Id="rId610" Type="http://schemas.openxmlformats.org/officeDocument/2006/relationships/hyperlink" Target="https://drive.google.com/drive/u/0/folders/1tx-PIS_Q1DRC6oyKHmwUjrsB0tWVAgkZ" TargetMode="External"/><Relationship Id="rId1240" Type="http://schemas.openxmlformats.org/officeDocument/2006/relationships/hyperlink" Target="https://docs.google.com/spreadsheets/d/1NP59lUoneJS9Xyh5r9nBrmSZPDyjFcEx-IWo8bPgTPY/edit?gid=563164892" TargetMode="External"/><Relationship Id="rId4049" Type="http://schemas.openxmlformats.org/officeDocument/2006/relationships/hyperlink" Target="https://docs.google.com/spreadsheets/d/1vIyV5nTnjhQgdc2a6SajM7dp2H4eL3Sf4K675HHeYoI/edit?gid=1579647152" TargetMode="External"/><Relationship Id="rId4396" Type="http://schemas.openxmlformats.org/officeDocument/2006/relationships/hyperlink" Target="https://drive.google.com/drive/u/0/folders/1znIPotaRvDApaiH2_G3TSWsaWy1FzbrO" TargetMode="External"/><Relationship Id="rId5447" Type="http://schemas.openxmlformats.org/officeDocument/2006/relationships/hyperlink" Target="https://drive.google.com/drive/u/0/folders/1X-breVBhoUzVj0PIONc51zJN8RVV4QfB" TargetMode="External"/><Relationship Id="rId5654" Type="http://schemas.openxmlformats.org/officeDocument/2006/relationships/hyperlink" Target="https://drive.google.com/drive/u/0/folders/1Ll7Utncbl1fr2HOv6XZSKNJBW1RX32BS" TargetMode="External"/><Relationship Id="rId5861" Type="http://schemas.openxmlformats.org/officeDocument/2006/relationships/hyperlink" Target="https://drive.google.com/file/d/10jjgNnvBOFjKYl16AU43mIbQNG7fR2z3/view?usp=sharing" TargetMode="External"/><Relationship Id="rId1100" Type="http://schemas.openxmlformats.org/officeDocument/2006/relationships/hyperlink" Target="https://docs.google.com/spreadsheets/d/1v-VOk9jEoQ8q98sN0Eiy-f8odAhvkEb3FzMR_IA8nGM/edit?gid=1560921495" TargetMode="External"/><Relationship Id="rId4256" Type="http://schemas.openxmlformats.org/officeDocument/2006/relationships/hyperlink" Target="https://drive.google.com/drive/folders/1nrLMTp4zN0uxc10jOWbMW4gY_NQmE6uT" TargetMode="External"/><Relationship Id="rId4463" Type="http://schemas.openxmlformats.org/officeDocument/2006/relationships/hyperlink" Target="https://docs.google.com/spreadsheets/d/1KmfXaYNxTvOqlFm0awngGgwSbAkphKf3/edit" TargetMode="External"/><Relationship Id="rId4670" Type="http://schemas.openxmlformats.org/officeDocument/2006/relationships/hyperlink" Target="https://docs.google.com/spreadsheets/d/1wRE5Hukkz4bDAQ7o_veKaWEMtEM6XZ176ohh8_GoRds/edit?gid=0" TargetMode="External"/><Relationship Id="rId5307" Type="http://schemas.openxmlformats.org/officeDocument/2006/relationships/hyperlink" Target="https://docs.google.com/spreadsheets/d/1MJASlDC1YeX6sgEtzykzTSpTN1Q3FS6_/edit?gid=140450245" TargetMode="External"/><Relationship Id="rId5514" Type="http://schemas.openxmlformats.org/officeDocument/2006/relationships/hyperlink" Target="https://drive.google.com/drive/folders/10I3WYQBucJ0AzCbNPwklcHBj-2RwiciR" TargetMode="External"/><Relationship Id="rId5721" Type="http://schemas.openxmlformats.org/officeDocument/2006/relationships/hyperlink" Target="https://drive.google.com/drive/u/0/folders/16tV_9_iifOen7hjF52ikAGZDwb_ALhsU" TargetMode="External"/><Relationship Id="rId1917" Type="http://schemas.openxmlformats.org/officeDocument/2006/relationships/hyperlink" Target="https://drive.google.com/drive/u/0/folders/1sPBl22ZaLmx2BdgQteayQyorlxClnXvr" TargetMode="External"/><Relationship Id="rId3065" Type="http://schemas.openxmlformats.org/officeDocument/2006/relationships/hyperlink" Target="https://docs.google.com/spreadsheets/d/10YyGpQz0D_L8HZ70peC4yV0VJk51JcwPEPqW-yxPFNs/edit?gid=0" TargetMode="External"/><Relationship Id="rId3272" Type="http://schemas.openxmlformats.org/officeDocument/2006/relationships/hyperlink" Target="https://drive.google.com/drive/folders/1grRc8GFOl58PLu2O9ok-Fk07HgvrG8Au" TargetMode="External"/><Relationship Id="rId4116" Type="http://schemas.openxmlformats.org/officeDocument/2006/relationships/hyperlink" Target="https://drive.google.com/drive/folders/1mINCTilZqaUzYLXEakOcI10sXL0SFmGC" TargetMode="External"/><Relationship Id="rId4323" Type="http://schemas.openxmlformats.org/officeDocument/2006/relationships/hyperlink" Target="https://docs.google.com/spreadsheets/d/1vIyV5nTnjhQgdc2a6SajM7dp2H4eL3Sf4K675HHeYoI/edit?gid=969927828" TargetMode="External"/><Relationship Id="rId4530" Type="http://schemas.openxmlformats.org/officeDocument/2006/relationships/hyperlink" Target="https://drive.google.com/drive/u/0/folders/1kFPyzGJ0pkhFvD2JGGAtvPbuIONLXgbb" TargetMode="External"/><Relationship Id="rId193" Type="http://schemas.openxmlformats.org/officeDocument/2006/relationships/hyperlink" Target="https://shopeefood.vn/bo-suu-tap/coca-cola-official-store-coop-food-os" TargetMode="External"/><Relationship Id="rId2081" Type="http://schemas.openxmlformats.org/officeDocument/2006/relationships/hyperlink" Target="https://docs.google.com/spreadsheets/d/1-rhwb-qAnttvBCA6MxE4a9qBNA26dADP5Kjywa11FsY/edit?usp=sharing" TargetMode="External"/><Relationship Id="rId3132" Type="http://schemas.openxmlformats.org/officeDocument/2006/relationships/hyperlink" Target="https://drive.google.com/drive/folders/13K_yujVwOza5zKPbocgwI7_NwobDlT1W?usp=sharing" TargetMode="External"/><Relationship Id="rId6288" Type="http://schemas.openxmlformats.org/officeDocument/2006/relationships/hyperlink" Target="https://drive.google.com/drive/u/0/folders/1TMSGWbnkAXWWakO7RJTg0390e6nERNdK" TargetMode="External"/><Relationship Id="rId260" Type="http://schemas.openxmlformats.org/officeDocument/2006/relationships/hyperlink" Target="https://drive.google.com/drive/u/0/folders/1APON6swiJjGuPBkejLUl2hV5crXY_Log" TargetMode="External"/><Relationship Id="rId5097" Type="http://schemas.openxmlformats.org/officeDocument/2006/relationships/hyperlink" Target="https://docs.google.com/spreadsheets/d/1OMofijeoR53EWDc109ohXV434fe2c-PIscMTWB60wSg/edit?gid=1665461299" TargetMode="External"/><Relationship Id="rId6148" Type="http://schemas.openxmlformats.org/officeDocument/2006/relationships/hyperlink" Target="https://drive.google.com/drive/folders/13nEriVpSokv3u-8Jo1czi9_FX4EYXR5s" TargetMode="External"/><Relationship Id="rId6355" Type="http://schemas.openxmlformats.org/officeDocument/2006/relationships/hyperlink" Target="https://docs.google.com/spreadsheets/d/1s8D-PPVf-4iH2AXNN6x4ECkKABbUyNrMGFnwf30cyLs/edit?gid=1513785312" TargetMode="External"/><Relationship Id="rId120" Type="http://schemas.openxmlformats.org/officeDocument/2006/relationships/hyperlink" Target="https://drive.google.com/drive/u/0/folders/18XWrw1qeLoR0lm6g7XLxKoNvjL-lHM30" TargetMode="External"/><Relationship Id="rId2898" Type="http://schemas.openxmlformats.org/officeDocument/2006/relationships/hyperlink" Target="https://docs.google.com/spreadsheets/d/1wba0DBny0rNygdGQv87KVHLyiIyQo9R25sj7ISlFN7k/edit" TargetMode="External"/><Relationship Id="rId3949" Type="http://schemas.openxmlformats.org/officeDocument/2006/relationships/hyperlink" Target="https://shopee.vn/m/BIDVDEBIT-SPF" TargetMode="External"/><Relationship Id="rId5164" Type="http://schemas.openxmlformats.org/officeDocument/2006/relationships/hyperlink" Target="https://drive.google.com/drive/u/0/folders/1RsC521RBXtI6MROaHEeLlKXVXMDNYZ4T" TargetMode="External"/><Relationship Id="rId6008" Type="http://schemas.openxmlformats.org/officeDocument/2006/relationships/hyperlink" Target="https://docs.google.com/spreadsheets/d/1HkZPW9pPJ5XiEpqbqXRe-lhEMBQdoOwWT2bqJOj9Vto/edit?usp=sharing" TargetMode="External"/><Relationship Id="rId6215" Type="http://schemas.openxmlformats.org/officeDocument/2006/relationships/hyperlink" Target="https://docs.google.com/spreadsheets/d/1KmfXaYNxTvOqlFm0awngGgwSbAkphKf3/edit?gid=264214317" TargetMode="External"/><Relationship Id="rId2758" Type="http://schemas.openxmlformats.org/officeDocument/2006/relationships/hyperlink" Target="https://docs.google.com/spreadsheets/d/1BOQfqkVFuxa4EAeIqikLNGVs0M3v_AGu998ko9SsEeo/edit?gid=67427" TargetMode="External"/><Relationship Id="rId2965" Type="http://schemas.openxmlformats.org/officeDocument/2006/relationships/hyperlink" Target="https://docs.google.com/spreadsheets/d/1MJASlDC1YeX6sgEtzykzTSpTN1Q3FS6_/edit?gid=140450245" TargetMode="External"/><Relationship Id="rId3809" Type="http://schemas.openxmlformats.org/officeDocument/2006/relationships/hyperlink" Target="https://docs.google.com/spreadsheets/d/1JKsjegE0AxZ9KvFp_mFhi2B8SlQjg9pcqZB3S7RcRQI/edit?gid=0" TargetMode="External"/><Relationship Id="rId5024" Type="http://schemas.openxmlformats.org/officeDocument/2006/relationships/hyperlink" Target="https://drive.google.com/drive/u/0/folders/1Guvb4oZW3OWhttJXUJthNanCl0OlqlqP" TargetMode="External"/><Relationship Id="rId5371" Type="http://schemas.openxmlformats.org/officeDocument/2006/relationships/hyperlink" Target="https://docs.google.com/spreadsheets/d/1KsICocQtcVRrQ5M_v-3MqZtMgmB7SiS44mbSZqPDm6o/edit?usp=sharing" TargetMode="External"/><Relationship Id="rId6422" Type="http://schemas.openxmlformats.org/officeDocument/2006/relationships/hyperlink" Target="https://docs.google.com/spreadsheets/d/1BOQfqkVFuxa4EAeIqikLNGVs0M3v_AGu998ko9SsEeo/edit?gid=67427" TargetMode="External"/><Relationship Id="rId937" Type="http://schemas.openxmlformats.org/officeDocument/2006/relationships/hyperlink" Target="https://drive.google.com/drive/u/0/folders/1eFHCew2QmqqERi4D-nQNVddp3zYrCpV0" TargetMode="External"/><Relationship Id="rId1567" Type="http://schemas.openxmlformats.org/officeDocument/2006/relationships/hyperlink" Target="https://drive.google.com/drive/u/0/folders/1I1HWxU00Wx4R5OIQQhhJd0I1c05cAFcZ" TargetMode="External"/><Relationship Id="rId1774" Type="http://schemas.openxmlformats.org/officeDocument/2006/relationships/hyperlink" Target="https://docs.google.com/spreadsheets/d/1-vwhQd6LlryTsONeQxcGhIllCjnf-5Cd/edit?gid=1033238192" TargetMode="External"/><Relationship Id="rId1981" Type="http://schemas.openxmlformats.org/officeDocument/2006/relationships/hyperlink" Target="https://docs.google.com/spreadsheets/d/10YyGpQz0D_L8HZ70peC4yV0VJk51JcwPEPqW-yxPFNs/edit?gid=910411518" TargetMode="External"/><Relationship Id="rId2618" Type="http://schemas.openxmlformats.org/officeDocument/2006/relationships/hyperlink" Target="https://drive.google.com/drive/folders/1mBGHZknyeTHt1T0lFJU-HP0SPHs5K2NM" TargetMode="External"/><Relationship Id="rId2825" Type="http://schemas.openxmlformats.org/officeDocument/2006/relationships/hyperlink" Target="https://docs.google.com/spreadsheets/d/1-vwhQd6LlryTsONeQxcGhIllCjnf-5Cd/edit?gid=1033238192" TargetMode="External"/><Relationship Id="rId4180" Type="http://schemas.openxmlformats.org/officeDocument/2006/relationships/hyperlink" Target="https://docs.google.com/spreadsheets/d/1MJASlDC1YeX6sgEtzykzTSpTN1Q3FS6_/edit?gid=140450245" TargetMode="External"/><Relationship Id="rId5231" Type="http://schemas.openxmlformats.org/officeDocument/2006/relationships/hyperlink" Target="https://drive.google.com/drive/u/0/folders/1Lxgb9mrgCsgmKUz-lSHLVF14Tuoq6LVR" TargetMode="External"/><Relationship Id="rId66" Type="http://schemas.openxmlformats.org/officeDocument/2006/relationships/hyperlink" Target="https://docs.google.com/spreadsheets/d/1SrfOx8Xea0B61knnfpJGFl40avRJfU3RIVubTJwMf6g/edit?gid=1670951307" TargetMode="External"/><Relationship Id="rId1427" Type="http://schemas.openxmlformats.org/officeDocument/2006/relationships/hyperlink" Target="https://docs.google.com/spreadsheets/d/1Wf-xibkNBYTHTGTDoXy8ZpHMWWFWjZkQkN_h-PhYPsE/edit?gid=1593213333" TargetMode="External"/><Relationship Id="rId1634" Type="http://schemas.openxmlformats.org/officeDocument/2006/relationships/hyperlink" Target="https://drive.google.com/drive/folders/1b610xvSO_glnyWmhUEX-kzoeWH36ihq8?usp=sharing" TargetMode="External"/><Relationship Id="rId1841" Type="http://schemas.openxmlformats.org/officeDocument/2006/relationships/hyperlink" Target="https://docs.google.com/spreadsheets/d/1MJASlDC1YeX6sgEtzykzTSpTN1Q3FS6_/edit?gid=140450245" TargetMode="External"/><Relationship Id="rId4040" Type="http://schemas.openxmlformats.org/officeDocument/2006/relationships/hyperlink" Target="https://docs.google.com/spreadsheets/d/1xvfgBHdySyJfYR7pIAs1ab2xZjGdGWlo/edit?gid=896267482" TargetMode="External"/><Relationship Id="rId4997" Type="http://schemas.openxmlformats.org/officeDocument/2006/relationships/hyperlink" Target="https://docs.google.com/spreadsheets/d/1araIWejcg2ho4Cg5omC68KUFFPIA9zku3QZcudN1FM0/edit?gid=2146481338" TargetMode="External"/><Relationship Id="rId3599" Type="http://schemas.openxmlformats.org/officeDocument/2006/relationships/hyperlink" Target="https://drive.google.com/drive/u/0/folders/1l9akmvj0sX1Ikdj-MVXA-l9b7RpJjEv6" TargetMode="External"/><Relationship Id="rId4857" Type="http://schemas.openxmlformats.org/officeDocument/2006/relationships/hyperlink" Target="https://drive.google.com/drive/folders/1e3ForM0q2YW1IzN2G8O1KK2zy2zYk_s5" TargetMode="External"/><Relationship Id="rId1701" Type="http://schemas.openxmlformats.org/officeDocument/2006/relationships/hyperlink" Target="https://drive.google.com/drive/folders/1WZwket8aqwyY0eh5wFXJzO5f-aQ2CvIj" TargetMode="External"/><Relationship Id="rId3459" Type="http://schemas.openxmlformats.org/officeDocument/2006/relationships/hyperlink" Target="https://docs.google.com/spreadsheets/d/10YyGpQz0D_L8HZ70peC4yV0VJk51JcwPEPqW-yxPFNs/edit?gid=1823192906" TargetMode="External"/><Relationship Id="rId3666" Type="http://schemas.openxmlformats.org/officeDocument/2006/relationships/hyperlink" Target="https://docs.google.com/spreadsheets/d/1-vwhQd6LlryTsONeQxcGhIllCjnf-5Cd/edit?gid=1033238192" TargetMode="External"/><Relationship Id="rId5908" Type="http://schemas.openxmlformats.org/officeDocument/2006/relationships/hyperlink" Target="https://drive.google.com/drive/u/0/folders/1WKfLQsZe35IAU2BW22dMUcM16rklk8kW" TargetMode="External"/><Relationship Id="rId6072" Type="http://schemas.openxmlformats.org/officeDocument/2006/relationships/hyperlink" Target="https://drive.google.com/drive/folders/1XER-Ehs1l6AA7eElX4YB_pC1NcWt5BNt" TargetMode="External"/><Relationship Id="rId587" Type="http://schemas.openxmlformats.org/officeDocument/2006/relationships/hyperlink" Target="https://drive.google.com/drive/folders/1Hu3bltyLQGQQHPt88lXegipleeZmBMmY" TargetMode="External"/><Relationship Id="rId2268" Type="http://schemas.openxmlformats.org/officeDocument/2006/relationships/hyperlink" Target="https://docs.google.com/spreadsheets/d/1BOQfqkVFuxa4EAeIqikLNGVs0M3v_AGu998ko9SsEeo/edit?gid=560455250" TargetMode="External"/><Relationship Id="rId3319" Type="http://schemas.openxmlformats.org/officeDocument/2006/relationships/hyperlink" Target="https://drive.google.com/file/d/11utURGxvdz6Y_QooyeSwuoaR6iliZqap/view" TargetMode="External"/><Relationship Id="rId3873" Type="http://schemas.openxmlformats.org/officeDocument/2006/relationships/hyperlink" Target="https://drive.google.com/drive/folders/10I3WYQBucJ0AzCbNPwklcHBj-2RwiciR" TargetMode="External"/><Relationship Id="rId4717" Type="http://schemas.openxmlformats.org/officeDocument/2006/relationships/hyperlink" Target="https://docs.google.com/spreadsheets/d/1ISJZMXejQ5KPm9udklklGDj1ByPeYSfREf6U74Tgk7s/edit?userstoinvite=huyenanh.works%40gmail.com&amp;sharingaction=manageaccess&amp;role=writer&amp;gid=989130246" TargetMode="External"/><Relationship Id="rId4924" Type="http://schemas.openxmlformats.org/officeDocument/2006/relationships/hyperlink" Target="https://docs.google.com/spreadsheets/d/1Gkqvkh-uV9bo_TAYYPphI4SL1SrZy71IfnGgrpXNWH8/edit?gid=1137451622" TargetMode="External"/><Relationship Id="rId447" Type="http://schemas.openxmlformats.org/officeDocument/2006/relationships/hyperlink" Target="https://drive.google.com/drive/u/0/folders/1p2R8eKKQyk6GGYYSKKn6kwgF02E0h29w" TargetMode="External"/><Relationship Id="rId794" Type="http://schemas.openxmlformats.org/officeDocument/2006/relationships/hyperlink" Target="https://docs.google.com/spreadsheets/d/1araIWejcg2ho4Cg5omC68KUFFPIA9zku3QZcudN1FM0/edit?gid=1718452851" TargetMode="External"/><Relationship Id="rId1077" Type="http://schemas.openxmlformats.org/officeDocument/2006/relationships/hyperlink" Target="https://drive.google.com/drive/folders/12Kdk2WlIultkKFMl1JcnMPMozuKuhoTK?usp=sharing" TargetMode="External"/><Relationship Id="rId2128" Type="http://schemas.openxmlformats.org/officeDocument/2006/relationships/hyperlink" Target="https://docs.google.com/spreadsheets/d/1v-VOk9jEoQ8q98sN0Eiy-f8odAhvkEb3FzMR_IA8nGM/edit?gid=1560921495" TargetMode="External"/><Relationship Id="rId2475" Type="http://schemas.openxmlformats.org/officeDocument/2006/relationships/hyperlink" Target="https://docs.google.com/spreadsheets/d/1p59_OCU0y33MmHtXsQ_rzx7VmwvFvdhvTuQDiR28r9g/edit?gid=0" TargetMode="External"/><Relationship Id="rId2682" Type="http://schemas.openxmlformats.org/officeDocument/2006/relationships/hyperlink" Target="https://docs.google.com/spreadsheets/d/1ZPkSTliKlEiNzWIHmnQ_-8rnhudmfW6lnRE05_UE2KQ/edit?gid=475875260" TargetMode="External"/><Relationship Id="rId3526" Type="http://schemas.openxmlformats.org/officeDocument/2006/relationships/hyperlink" Target="https://docs.google.com/spreadsheets/d/1TbS7-KoIf-48x5myOUantUWstJor_j3pd-jXLFyuj-o/edit?gid=0" TargetMode="External"/><Relationship Id="rId3733" Type="http://schemas.openxmlformats.org/officeDocument/2006/relationships/hyperlink" Target="https://drive.google.com/drive/folders/1B3kJOgMZ6ULG31aekq0i_h6bA1KYrNr3" TargetMode="External"/><Relationship Id="rId3940" Type="http://schemas.openxmlformats.org/officeDocument/2006/relationships/hyperlink" Target="https://drive.google.com/drive/u/0/folders/1znIPotaRvDApaiH2_G3TSWsaWy1FzbrO" TargetMode="External"/><Relationship Id="rId654" Type="http://schemas.openxmlformats.org/officeDocument/2006/relationships/hyperlink" Target="https://drive.google.com/drive/u/0/folders/1v3Kvfvo8lU5vZvribOq9emwb2sMoidjx" TargetMode="External"/><Relationship Id="rId861" Type="http://schemas.openxmlformats.org/officeDocument/2006/relationships/hyperlink" Target="https://drive.google.com/drive/u/0/folders/1m3KCbTKA4ybTfn6LNKnBqJgiJ9D5qoiV" TargetMode="External"/><Relationship Id="rId1284" Type="http://schemas.openxmlformats.org/officeDocument/2006/relationships/hyperlink" Target="https://drive.google.com/drive/u/0/folders/1n1i6tqtKVz3bHtJBKjoDys_TJZNHeUgt" TargetMode="External"/><Relationship Id="rId1491" Type="http://schemas.openxmlformats.org/officeDocument/2006/relationships/hyperlink" Target="https://drive.google.com/drive/u/0/folders/1R4DETbTVI-bKjmqK-_U9UYcLBvWz9Q_T" TargetMode="External"/><Relationship Id="rId2335" Type="http://schemas.openxmlformats.org/officeDocument/2006/relationships/hyperlink" Target="https://drive.google.com/drive/u/0/folders/1CXSWKoj4Ill9U1Nldhk57ojoQqcEeRzb" TargetMode="External"/><Relationship Id="rId2542" Type="http://schemas.openxmlformats.org/officeDocument/2006/relationships/hyperlink" Target="https://drive.google.com/drive/u/0/folders/1h03aLI1AEj0JpYCLQygHVa0Fk8a0X3SQ" TargetMode="External"/><Relationship Id="rId3800" Type="http://schemas.openxmlformats.org/officeDocument/2006/relationships/hyperlink" Target="https://drive.google.com/drive/folders/113ZAwTis1YKDspF4IeOA3o8xYJvcHNDJ" TargetMode="External"/><Relationship Id="rId5698" Type="http://schemas.openxmlformats.org/officeDocument/2006/relationships/hyperlink" Target="https://docs.google.com/spreadsheets/d/1-EcoXATLQ5_Vul8QJfCf56fiKASkArV-s0mNdxeQQvA/edit?usp=sharing" TargetMode="External"/><Relationship Id="rId307" Type="http://schemas.openxmlformats.org/officeDocument/2006/relationships/hyperlink" Target="https://drive.google.com/drive/folders/15vQMNKMaMR8nso35AO3BaQCEkFaGe0a0?usp=drive_link" TargetMode="External"/><Relationship Id="rId514" Type="http://schemas.openxmlformats.org/officeDocument/2006/relationships/hyperlink" Target="https://drive.google.com/drive/folders/17zsAa2Lo0BUurdRp2gHYX_-F_H8x68ct" TargetMode="External"/><Relationship Id="rId721" Type="http://schemas.openxmlformats.org/officeDocument/2006/relationships/hyperlink" Target="https://drive.google.com/drive/folders/1SlIAmfpcCCQv-WL9XFdSYCDHGXLwzb01?usp=drive_link" TargetMode="External"/><Relationship Id="rId1144" Type="http://schemas.openxmlformats.org/officeDocument/2006/relationships/hyperlink" Target="https://docs.google.com/spreadsheets/d/1xvfgBHdySyJfYR7pIAs1ab2xZjGdGWlo/edit?gid=1773673233" TargetMode="External"/><Relationship Id="rId1351" Type="http://schemas.openxmlformats.org/officeDocument/2006/relationships/hyperlink" Target="https://drive.google.com/drive/folders/1fcJkxql_PGVh-iulJ59RDkSQO26a_lEj" TargetMode="External"/><Relationship Id="rId2402" Type="http://schemas.openxmlformats.org/officeDocument/2006/relationships/hyperlink" Target="https://drive.google.com/drive/folders/1wi7lfrlE1tmdO4uYgDTqav4sxAbkGCEZ" TargetMode="External"/><Relationship Id="rId5558" Type="http://schemas.openxmlformats.org/officeDocument/2006/relationships/hyperlink" Target="https://docs.google.com/spreadsheets/d/1fwXMO7sVsX5UKli_NAdA3TZL8R_5X7LjGgmtEFI1LRk/edit?pli=1&amp;gid=1529868658" TargetMode="External"/><Relationship Id="rId5765" Type="http://schemas.openxmlformats.org/officeDocument/2006/relationships/hyperlink" Target="https://docs.google.com/spreadsheets/d/1fwXMO7sVsX5UKli_NAdA3TZL8R_5X7LjGgmtEFI1LRk/edit?pli=1&amp;gid=1513371664" TargetMode="External"/><Relationship Id="rId5972" Type="http://schemas.openxmlformats.org/officeDocument/2006/relationships/hyperlink" Target="https://docs.google.com/spreadsheets/d/1-_wFrwaaO5VMd8CufB70jfayokz4v8rIZYuFeYmDo2U/edit?gid=0" TargetMode="External"/><Relationship Id="rId1004" Type="http://schemas.openxmlformats.org/officeDocument/2006/relationships/hyperlink" Target="https://drive.google.com/drive/u/0/folders/12c0X3EPwxn0M_y265ykGgGsl1CPNUIDJ" TargetMode="External"/><Relationship Id="rId1211" Type="http://schemas.openxmlformats.org/officeDocument/2006/relationships/hyperlink" Target="https://drive.google.com/drive/folders/1_AtnBpXt1h1fVZdCIJ0o2rljl_HnzzvW" TargetMode="External"/><Relationship Id="rId4367" Type="http://schemas.openxmlformats.org/officeDocument/2006/relationships/hyperlink" Target="https://drive.google.com/drive/u/0/folders/1xUPAXcouw0mjIENgy1nv0yqyhIYOmJOW" TargetMode="External"/><Relationship Id="rId4574" Type="http://schemas.openxmlformats.org/officeDocument/2006/relationships/hyperlink" Target="https://docs.google.com/spreadsheets/d/1p59_OCU0y33MmHtXsQ_rzx7VmwvFvdhvTuQDiR28r9g/edit?gid=0" TargetMode="External"/><Relationship Id="rId4781" Type="http://schemas.openxmlformats.org/officeDocument/2006/relationships/hyperlink" Target="https://drive.google.com/drive/folders/1C--cT8vKIYMrE8alHoXvpZhnSCCdw8dC" TargetMode="External"/><Relationship Id="rId5418" Type="http://schemas.openxmlformats.org/officeDocument/2006/relationships/hyperlink" Target="https://drive.google.com/drive/folders/1_GIwVl1CK93QkXoDZSuU6Krd18jaXph-" TargetMode="External"/><Relationship Id="rId5625" Type="http://schemas.openxmlformats.org/officeDocument/2006/relationships/hyperlink" Target="https://drive.google.com/drive/u/0/folders/1sDymmHfjLLLsD30uuhBWOm4HxHReZd6f" TargetMode="External"/><Relationship Id="rId5832" Type="http://schemas.openxmlformats.org/officeDocument/2006/relationships/hyperlink" Target="https://drive.google.com/drive/folders/1PBX05qQZqabV8Hn0ceIS5GUk6AGiV6pI" TargetMode="External"/><Relationship Id="rId3176" Type="http://schemas.openxmlformats.org/officeDocument/2006/relationships/hyperlink" Target="https://docs.google.com/spreadsheets/d/14WSqhFepCeC2JtwP83iiPDW1IFTNR9ctTVS4od0OqCM/edit?gid=0" TargetMode="External"/><Relationship Id="rId3383" Type="http://schemas.openxmlformats.org/officeDocument/2006/relationships/hyperlink" Target="https://drive.google.com/drive/folders/1LG_mmantVrOkffuV98sGYpot-aytzZt-" TargetMode="External"/><Relationship Id="rId3590" Type="http://schemas.openxmlformats.org/officeDocument/2006/relationships/hyperlink" Target="https://docs.google.com/spreadsheets/d/1Gkqvkh-uV9bo_TAYYPphI4SL1SrZy71IfnGgrpXNWH8/edit?gid=1300745950" TargetMode="External"/><Relationship Id="rId4227" Type="http://schemas.openxmlformats.org/officeDocument/2006/relationships/hyperlink" Target="https://drive.google.com/drive/folders/1GRDgbYxEX03hH56sNr1ihl8ZRbEotiVc" TargetMode="External"/><Relationship Id="rId4434" Type="http://schemas.openxmlformats.org/officeDocument/2006/relationships/hyperlink" Target="https://docs.google.com/spreadsheets/d/1TbS7-KoIf-48x5myOUantUWstJor_j3pd-jXLFyuj-o/edit?gid=0" TargetMode="External"/><Relationship Id="rId2192" Type="http://schemas.openxmlformats.org/officeDocument/2006/relationships/hyperlink" Target="https://docs.google.com/spreadsheets/d/1he6KxzPEPZaO8Qo5fnnVUrYtixpokKlG7UlOzjQ6988/edit?gid=1481340089" TargetMode="External"/><Relationship Id="rId3036" Type="http://schemas.openxmlformats.org/officeDocument/2006/relationships/hyperlink" Target="https://drive.google.com/drive/u/0/folders/1uhp-v_bpMQa0waHvk7YsyuspjcdBw70m" TargetMode="External"/><Relationship Id="rId3243" Type="http://schemas.openxmlformats.org/officeDocument/2006/relationships/hyperlink" Target="https://docs.google.com/spreadsheets/d/1KmfXaYNxTvOqlFm0awngGgwSbAkphKf3/edit" TargetMode="External"/><Relationship Id="rId4641" Type="http://schemas.openxmlformats.org/officeDocument/2006/relationships/hyperlink" Target="https://docs.google.com/spreadsheets/d/1QasBeRpf0P38jT1Oi7VxUklxSuufJI3iZC20GidLZWg/edit?gid=1401623777" TargetMode="External"/><Relationship Id="rId6399" Type="http://schemas.openxmlformats.org/officeDocument/2006/relationships/hyperlink" Target="https://docs.google.com/spreadsheets/d/1OMofijeoR53EWDc109ohXV434fe2c-PIscMTWB60wSg/edit?gid=1665461299" TargetMode="External"/><Relationship Id="rId164" Type="http://schemas.openxmlformats.org/officeDocument/2006/relationships/hyperlink" Target="https://drive.google.com/drive/folders/1ZRCt12kAohiMkkcGEd8e6kC6T_Z7LGRd" TargetMode="External"/><Relationship Id="rId371" Type="http://schemas.openxmlformats.org/officeDocument/2006/relationships/hyperlink" Target="https://drive.google.com/drive/u/0/folders/1OumarybG6TUOwpSuhY6Bu7CjOk-JkIDY" TargetMode="External"/><Relationship Id="rId2052" Type="http://schemas.openxmlformats.org/officeDocument/2006/relationships/hyperlink" Target="https://drive.google.com/drive/u/0/folders/1l6eNmkNaC1kb3VIny0vQUiN2o4O_wj1X" TargetMode="External"/><Relationship Id="rId3450" Type="http://schemas.openxmlformats.org/officeDocument/2006/relationships/hyperlink" Target="https://drive.google.com/drive/u/0/folders/1xBqM-do1Xjw6nJ3PgmKh75BJz8hG1PUX" TargetMode="External"/><Relationship Id="rId4501" Type="http://schemas.openxmlformats.org/officeDocument/2006/relationships/hyperlink" Target="https://drive.google.com/drive/u/0/folders/1S3hxjA3R7U6x2upJ6nqAcw9s5c3B-SOj" TargetMode="External"/><Relationship Id="rId6259" Type="http://schemas.openxmlformats.org/officeDocument/2006/relationships/hyperlink" Target="https://docs.google.com/spreadsheets/d/1s8D-PPVf-4iH2AXNN6x4ECkKABbUyNrMGFnwf30cyLs/edit?gid=1513785312" TargetMode="External"/><Relationship Id="rId3103" Type="http://schemas.openxmlformats.org/officeDocument/2006/relationships/hyperlink" Target="https://drive.google.com/drive/folders/10hDtk_nFcBR3s1Il_pTLiFqtvqdDffHx" TargetMode="External"/><Relationship Id="rId3310" Type="http://schemas.openxmlformats.org/officeDocument/2006/relationships/hyperlink" Target="https://drive.google.com/drive/folders/1LdjW2Ho6Ie-OMHtOB_RP02LfviztHg6g" TargetMode="External"/><Relationship Id="rId5068" Type="http://schemas.openxmlformats.org/officeDocument/2006/relationships/hyperlink" Target="https://docs.google.com/spreadsheets/d/1VogYb5wJBSvJaLnMSd0peM2zBgURySMKNDUbCqhT0J4/edit" TargetMode="External"/><Relationship Id="rId231" Type="http://schemas.openxmlformats.org/officeDocument/2006/relationships/hyperlink" Target="https://docs.google.com/spreadsheets/d/12SOThLnUzQ118JhTsOaqvhyCDKYhfrhGQby4BibqtLg/edit?gid=907500859" TargetMode="External"/><Relationship Id="rId2869" Type="http://schemas.openxmlformats.org/officeDocument/2006/relationships/hyperlink" Target="https://docs.google.com/spreadsheets/d/1TAW5TsL9SK2bKbJ0VHYaLa5zDQcyzqOtizUIPehNQG8/edit?gid=1186678137" TargetMode="External"/><Relationship Id="rId5275" Type="http://schemas.openxmlformats.org/officeDocument/2006/relationships/hyperlink" Target="https://docs.google.com/spreadsheets/d/1euYQp41NIB_2slpqUCv3Z1w09uwEDu-KfSVn_xAISmg/edit?gid=259282824" TargetMode="External"/><Relationship Id="rId5482" Type="http://schemas.openxmlformats.org/officeDocument/2006/relationships/hyperlink" Target="https://docs.google.com/spreadsheets/d/171f1tcAKPX1SHNcJh-oRcWL3Rt8oON56yqBV9EPDf14/edit?gid=0" TargetMode="External"/><Relationship Id="rId6119" Type="http://schemas.openxmlformats.org/officeDocument/2006/relationships/hyperlink" Target="https://docs.google.com/spreadsheets/d/1fwXMO7sVsX5UKli_NAdA3TZL8R_5X7LjGgmtEFI1LRk/edit?gid=1780830772" TargetMode="External"/><Relationship Id="rId6326" Type="http://schemas.openxmlformats.org/officeDocument/2006/relationships/hyperlink" Target="https://docs.google.com/spreadsheets/d/1-vwhQd6LlryTsONeQxcGhIllCjnf-5Cd/edit?gid=1033238192&amp;urp=gmail_link" TargetMode="External"/><Relationship Id="rId1678" Type="http://schemas.openxmlformats.org/officeDocument/2006/relationships/hyperlink" Target="https://docs.google.com/spreadsheets/d/1NP59lUoneJS9Xyh5r9nBrmSZPDyjFcEx-IWo8bPgTPY/edit?gid=840680894" TargetMode="External"/><Relationship Id="rId1885" Type="http://schemas.openxmlformats.org/officeDocument/2006/relationships/hyperlink" Target="https://docs.google.com/spreadsheets/d/10YyGpQz0D_L8HZ70peC4yV0VJk51JcwPEPqW-yxPFNs/edit?gid=0" TargetMode="External"/><Relationship Id="rId2729" Type="http://schemas.openxmlformats.org/officeDocument/2006/relationships/hyperlink" Target="https://docs.google.com/spreadsheets/d/1ww_QXKcZpuFMKOZ53U-0FeRYAGi4qw9n90OTG3WkDo0/edit?gid=421969426" TargetMode="External"/><Relationship Id="rId2936" Type="http://schemas.openxmlformats.org/officeDocument/2006/relationships/hyperlink" Target="https://drive.google.com/drive/folders/1DP908sv-KP6YTyFO9hTE4uLoVBPWyFYa" TargetMode="External"/><Relationship Id="rId4084" Type="http://schemas.openxmlformats.org/officeDocument/2006/relationships/hyperlink" Target="https://docs.google.com/spreadsheets/d/1OMofijeoR53EWDc109ohXV434fe2c-PIscMTWB60wSg/edit?gid=1608466921" TargetMode="External"/><Relationship Id="rId4291" Type="http://schemas.openxmlformats.org/officeDocument/2006/relationships/hyperlink" Target="https://drive.google.com/drive/u/0/folders/1h-3AFDJy7WDQ0s14tx8BthgzOYS2l6VO" TargetMode="External"/><Relationship Id="rId5135" Type="http://schemas.openxmlformats.org/officeDocument/2006/relationships/hyperlink" Target="https://drive.google.com/drive/u/0/folders/1BorKR65B-3jZk9Z-TT0rkDOpTggypQM1" TargetMode="External"/><Relationship Id="rId5342" Type="http://schemas.openxmlformats.org/officeDocument/2006/relationships/hyperlink" Target="https://docs.google.com/spreadsheets/d/1-rhwb-qAnttvBCA6MxE4a9qBNA26dADP5Kjywa11FsY/edit?usp=sharing" TargetMode="External"/><Relationship Id="rId908" Type="http://schemas.openxmlformats.org/officeDocument/2006/relationships/hyperlink" Target="https://docs.google.com/spreadsheets/d/1KmfXaYNxTvOqlFm0awngGgwSbAkphKf3/edit" TargetMode="External"/><Relationship Id="rId1538" Type="http://schemas.openxmlformats.org/officeDocument/2006/relationships/hyperlink" Target="https://drive.google.com/drive/u/0/folders/1FmhCCRKyhjiYaD-3nxagyW826SEAwwr3" TargetMode="External"/><Relationship Id="rId4151" Type="http://schemas.openxmlformats.org/officeDocument/2006/relationships/hyperlink" Target="https://drive.google.com/drive/folders/1B2cLAsSWFzXLZA8ZShmz8F34rLIpx-2I?usp=drive_link" TargetMode="External"/><Relationship Id="rId5202" Type="http://schemas.openxmlformats.org/officeDocument/2006/relationships/hyperlink" Target="https://drive.google.com/drive/u/0/folders/11kLZAwm7VOe1aRH5JT2a8U4XYl-GvCJe" TargetMode="External"/><Relationship Id="rId1745" Type="http://schemas.openxmlformats.org/officeDocument/2006/relationships/hyperlink" Target="https://cmckfcvietnam.sharepoint.com/:f:/s/KFC-SHARE-EXTERNAL-MKT-SHARE-EXTERNAL/EvCmKMbA-2lNvlyBTcO4zF4BjU65upcLzOflCMCeTpNemw?e=qd70O9" TargetMode="External"/><Relationship Id="rId1952" Type="http://schemas.openxmlformats.org/officeDocument/2006/relationships/hyperlink" Target="https://docs.google.com/spreadsheets/d/1fwXMO7sVsX5UKli_NAdA3TZL8R_5X7LjGgmtEFI1LRk/edit?pli=1&amp;gid=1893412148" TargetMode="External"/><Relationship Id="rId4011" Type="http://schemas.openxmlformats.org/officeDocument/2006/relationships/hyperlink" Target="https://drive.google.com/drive/folders/13JOGA5eEKvV4dYqgXDfzDKOz_bpVwrMA" TargetMode="External"/><Relationship Id="rId37" Type="http://schemas.openxmlformats.org/officeDocument/2006/relationships/hyperlink" Target="https://docs.google.com/spreadsheets/d/10YyGpQz0D_L8HZ70peC4yV0VJk51JcwPEPqW-yxPFNs/edit?gid=0" TargetMode="External"/><Relationship Id="rId1605" Type="http://schemas.openxmlformats.org/officeDocument/2006/relationships/hyperlink" Target="https://drive.google.com/drive/folders/1JR28YNu7EfFahHDpQFxKFw6LCQUwtxEn" TargetMode="External"/><Relationship Id="rId1812" Type="http://schemas.openxmlformats.org/officeDocument/2006/relationships/hyperlink" Target="https://drive.google.com/drive/folders/12h1OSsAYeDfKm4sXGinoZIf-0lyTQH4q?usp=sharing" TargetMode="External"/><Relationship Id="rId4968" Type="http://schemas.openxmlformats.org/officeDocument/2006/relationships/hyperlink" Target="https://drive.google.com/drive/u/0/folders/1hvkqT9TcgsejMrmjEJRpdEyV0mY5e1mQ" TargetMode="External"/><Relationship Id="rId6183" Type="http://schemas.openxmlformats.org/officeDocument/2006/relationships/hyperlink" Target="https://drive.google.com/drive/folders/1l5GqROUiZxg0Kwnk7V35zotK8d6eusaK" TargetMode="External"/><Relationship Id="rId3777" Type="http://schemas.openxmlformats.org/officeDocument/2006/relationships/hyperlink" Target="https://docs.google.com/spreadsheets/d/1KsICocQtcVRrQ5M_v-3MqZtMgmB7SiS44mbSZqPDm6o/edit?usp=sharing" TargetMode="External"/><Relationship Id="rId3984" Type="http://schemas.openxmlformats.org/officeDocument/2006/relationships/hyperlink" Target="https://drive.google.com/drive/u/0/folders/1YAPWeSrw_EXrf9KdvAKl1PMOdWDg5I4r" TargetMode="External"/><Relationship Id="rId4828" Type="http://schemas.openxmlformats.org/officeDocument/2006/relationships/hyperlink" Target="https://drive.google.com/drive/folders/1E7qfynu2yI-lDNz4ckgT-t-nIQoLe92Q" TargetMode="External"/><Relationship Id="rId6390" Type="http://schemas.openxmlformats.org/officeDocument/2006/relationships/hyperlink" Target="https://docs.google.com/spreadsheets/d/1s8D-PPVf-4iH2AXNN6x4ECkKABbUyNrMGFnwf30cyLs/edit?gid=1513785312" TargetMode="External"/><Relationship Id="rId698" Type="http://schemas.openxmlformats.org/officeDocument/2006/relationships/hyperlink" Target="https://docs.google.com/spreadsheets/d/1WevQN1hUDLC6VZpMPiREpB4gOGtSYFchFP7PKDlo2sU/edit?gid=0" TargetMode="External"/><Relationship Id="rId2379" Type="http://schemas.openxmlformats.org/officeDocument/2006/relationships/hyperlink" Target="https://docs.google.com/spreadsheets/d/1s8D-PPVf-4iH2AXNN6x4ECkKABbUyNrMGFnwf30cyLs/edit?gid=1513785312" TargetMode="External"/><Relationship Id="rId2586" Type="http://schemas.openxmlformats.org/officeDocument/2006/relationships/hyperlink" Target="https://shopee.vn/m/FECREDIT-SPF" TargetMode="External"/><Relationship Id="rId2793" Type="http://schemas.openxmlformats.org/officeDocument/2006/relationships/hyperlink" Target="https://drive.google.com/drive/folders/1RPSZLZDLhtMWWyygWHwfjAGnDJoK9LAB" TargetMode="External"/><Relationship Id="rId3637" Type="http://schemas.openxmlformats.org/officeDocument/2006/relationships/hyperlink" Target="https://drive.google.com/drive/u/0/folders/1923CwMZTe-cFC9g-EMU8_bs8GJWJ6s9S" TargetMode="External"/><Relationship Id="rId3844" Type="http://schemas.openxmlformats.org/officeDocument/2006/relationships/hyperlink" Target="https://docs.google.com/spreadsheets/d/1SrfOx8Xea0B61knnfpJGFl40avRJfU3RIVubTJwMf6g/edit?gid=1670951307" TargetMode="External"/><Relationship Id="rId6043" Type="http://schemas.openxmlformats.org/officeDocument/2006/relationships/hyperlink" Target="https://drive.google.com/drive/u/0/folders/1xEpql0d8-fy5KVgbJJw49DtqvtrhnDYp" TargetMode="External"/><Relationship Id="rId6250" Type="http://schemas.openxmlformats.org/officeDocument/2006/relationships/hyperlink" Target="https://docs.google.com/spreadsheets/d/1Gkqvkh-uV9bo_TAYYPphI4SL1SrZy71IfnGgrpXNWH8/edit?gid=826533442" TargetMode="External"/><Relationship Id="rId558" Type="http://schemas.openxmlformats.org/officeDocument/2006/relationships/hyperlink" Target="https://drive.google.com/drive/folders/1PoJIuW2CKRtATUmxxhilSYwOt9ubA64f" TargetMode="External"/><Relationship Id="rId765" Type="http://schemas.openxmlformats.org/officeDocument/2006/relationships/hyperlink" Target="https://drive.google.com/drive/folders/1BaaRDLOcDVE-tev2avrEBESk4dG4vjsh" TargetMode="External"/><Relationship Id="rId972" Type="http://schemas.openxmlformats.org/officeDocument/2006/relationships/hyperlink" Target="https://docs.google.com/spreadsheets/d/1fwXMO7sVsX5UKli_NAdA3TZL8R_5X7LjGgmtEFI1LRk/edit?pli=1&amp;gid=293709000" TargetMode="External"/><Relationship Id="rId1188" Type="http://schemas.openxmlformats.org/officeDocument/2006/relationships/hyperlink" Target="https://drive.google.com/drive/folders/1XogwOEULobwdWdJm6xLs8hcjI_oizYWg" TargetMode="External"/><Relationship Id="rId1395" Type="http://schemas.openxmlformats.org/officeDocument/2006/relationships/hyperlink" Target="https://drive.google.com/drive/u/0/folders/177qu34YsUh5awsz4aBFHOTugp2dROCKt" TargetMode="External"/><Relationship Id="rId2239" Type="http://schemas.openxmlformats.org/officeDocument/2006/relationships/hyperlink" Target="https://docs.google.com/spreadsheets/d/1Wf-xibkNBYTHTGTDoXy8ZpHMWWFWjZkQkN_h-PhYPsE/edit?gid=1593213333" TargetMode="External"/><Relationship Id="rId2446" Type="http://schemas.openxmlformats.org/officeDocument/2006/relationships/hyperlink" Target="https://drive.google.com/drive/u/0/folders/1hnTb4ofFonFzWMS-hVhHQ_JM4B9J6P4-" TargetMode="External"/><Relationship Id="rId2653" Type="http://schemas.openxmlformats.org/officeDocument/2006/relationships/hyperlink" Target="https://docs.google.com/spreadsheets/d/1RCWOsuMAzsB3ue5hff0Vo4uqcYDEzLoHTYlTKTFevAo/edit?gid=0" TargetMode="External"/><Relationship Id="rId2860" Type="http://schemas.openxmlformats.org/officeDocument/2006/relationships/hyperlink" Target="https://drive.google.com/drive/folders/1MrLwLoVcVoW6Z2UcKuhFC7PCWzPthMyv?usp=sharing" TargetMode="External"/><Relationship Id="rId3704" Type="http://schemas.openxmlformats.org/officeDocument/2006/relationships/hyperlink" Target="https://docs.google.com/spreadsheets/d/1fwXMO7sVsX5UKli_NAdA3TZL8R_5X7LjGgmtEFI1LRk/edit?gid=1057150100" TargetMode="External"/><Relationship Id="rId6110" Type="http://schemas.openxmlformats.org/officeDocument/2006/relationships/hyperlink" Target="https://docs.google.com/spreadsheets/d/1SrfOx8Xea0B61knnfpJGFl40avRJfU3RIVubTJwMf6g/edit?gid=477276523" TargetMode="External"/><Relationship Id="rId418" Type="http://schemas.openxmlformats.org/officeDocument/2006/relationships/hyperlink" Target="https://docs.google.com/spreadsheets/d/1KmfXaYNxTvOqlFm0awngGgwSbAkphKf3/edit" TargetMode="External"/><Relationship Id="rId625" Type="http://schemas.openxmlformats.org/officeDocument/2006/relationships/hyperlink" Target="https://drive.google.com/drive/folders/1R4p_cnvHZXK5Mx4jHOtexMkXpyIeuPRG" TargetMode="External"/><Relationship Id="rId832" Type="http://schemas.openxmlformats.org/officeDocument/2006/relationships/hyperlink" Target="https://drive.google.com/drive/u/0/folders/1sigUc81qWddZYmLOJlGCa6--7zVeD6XH" TargetMode="External"/><Relationship Id="rId1048" Type="http://schemas.openxmlformats.org/officeDocument/2006/relationships/hyperlink" Target="https://docs.google.com/spreadsheets/d/1v-VOk9jEoQ8q98sN0Eiy-f8odAhvkEb3FzMR_IA8nGM/edit?gid=1560921495" TargetMode="External"/><Relationship Id="rId1255" Type="http://schemas.openxmlformats.org/officeDocument/2006/relationships/hyperlink" Target="https://drive.google.com/drive/u/0/folders/1sox5Wsc0nA7hH1MuL3uwkCyvIBYBEuu3" TargetMode="External"/><Relationship Id="rId1462" Type="http://schemas.openxmlformats.org/officeDocument/2006/relationships/hyperlink" Target="https://docs.google.com/spreadsheets/d/1TAW5TsL9SK2bKbJ0VHYaLa5zDQcyzqOtizUIPehNQG8/edit?gid=0" TargetMode="External"/><Relationship Id="rId2306" Type="http://schemas.openxmlformats.org/officeDocument/2006/relationships/hyperlink" Target="https://drive.google.com/drive/u/0/folders/1Qw-imi89t-a69y_VEf29eXHw_ev82AOp" TargetMode="External"/><Relationship Id="rId2513" Type="http://schemas.openxmlformats.org/officeDocument/2006/relationships/hyperlink" Target="https://docs.google.com/spreadsheets/d/1-EcoXATLQ5_Vul8QJfCf56fiKASkArV-s0mNdxeQQvA/edit?usp=sharing" TargetMode="External"/><Relationship Id="rId3911" Type="http://schemas.openxmlformats.org/officeDocument/2006/relationships/hyperlink" Target="https://drive.google.com/drive/folders/15vQMNKMaMR8nso35AO3BaQCEkFaGe0a0?usp=drive_link" TargetMode="External"/><Relationship Id="rId5669" Type="http://schemas.openxmlformats.org/officeDocument/2006/relationships/hyperlink" Target="https://docs.google.com/spreadsheets/d/1xvfgBHdySyJfYR7pIAs1ab2xZjGdGWlo/edit" TargetMode="External"/><Relationship Id="rId5876" Type="http://schemas.openxmlformats.org/officeDocument/2006/relationships/hyperlink" Target="https://drive.google.com/drive/u/0/folders/19wKBLf6KhlV_BrF03JDaf4VRI_KJ0-l0" TargetMode="External"/><Relationship Id="rId1115" Type="http://schemas.openxmlformats.org/officeDocument/2006/relationships/hyperlink" Target="https://docs.google.com/spreadsheets/d/10YyGpQz0D_L8HZ70peC4yV0VJk51JcwPEPqW-yxPFNs/edit?gid=910411518" TargetMode="External"/><Relationship Id="rId1322" Type="http://schemas.openxmlformats.org/officeDocument/2006/relationships/hyperlink" Target="https://docs.google.com/spreadsheets/d/1euYQp41NIB_2slpqUCv3Z1w09uwEDu-KfSVn_xAISmg/edit?gid=1034589386" TargetMode="External"/><Relationship Id="rId2720" Type="http://schemas.openxmlformats.org/officeDocument/2006/relationships/hyperlink" Target="https://drive.google.com/drive/folders/1sQ0f9pjChul6sg4NCqHpcfuxiWlx365N" TargetMode="External"/><Relationship Id="rId4478" Type="http://schemas.openxmlformats.org/officeDocument/2006/relationships/hyperlink" Target="https://drive.google.com/drive/u/0/folders/1QX1mFrTIUP6HJD9XKuTM74LdC22WlMYz" TargetMode="External"/><Relationship Id="rId5529" Type="http://schemas.openxmlformats.org/officeDocument/2006/relationships/hyperlink" Target="https://drive.google.com/drive/folders/1_TlkGIQgD-GKj-Tq_OThIXCHPaM25WRl?usp=drive_link" TargetMode="External"/><Relationship Id="rId3287" Type="http://schemas.openxmlformats.org/officeDocument/2006/relationships/hyperlink" Target="https://drive.google.com/drive/u/0/folders/1aR3Q1Q7o7Cb8bqk869MpU7jZGiSZtCDK" TargetMode="External"/><Relationship Id="rId4338" Type="http://schemas.openxmlformats.org/officeDocument/2006/relationships/hyperlink" Target="https://drive.google.com/drive/u/0/folders/1n1n22ukIj9cQ263UJBk-0eDDGWYZnqH4" TargetMode="External"/><Relationship Id="rId4685" Type="http://schemas.openxmlformats.org/officeDocument/2006/relationships/hyperlink" Target="https://drive.google.com/drive/u/0/folders/1SPfIneqeMqJfOeU8eUsyOji8yoof1ipB" TargetMode="External"/><Relationship Id="rId4892" Type="http://schemas.openxmlformats.org/officeDocument/2006/relationships/hyperlink" Target="https://docs.google.com/spreadsheets/d/1p59_OCU0y33MmHtXsQ_rzx7VmwvFvdhvTuQDiR28r9g/edit?gid=0" TargetMode="External"/><Relationship Id="rId5736" Type="http://schemas.openxmlformats.org/officeDocument/2006/relationships/hyperlink" Target="https://docs.google.com/spreadsheets/d/11cy_K_0NIEcAn1wewav5vOY8GdUm4A59Z4PadT5GeCo/edit?gid=895845826" TargetMode="External"/><Relationship Id="rId5943" Type="http://schemas.openxmlformats.org/officeDocument/2006/relationships/hyperlink" Target="https://docs.google.com/spreadsheets/d/1SrfOx8Xea0B61knnfpJGFl40avRJfU3RIVubTJwMf6g/edit?gid=477276523" TargetMode="External"/><Relationship Id="rId2096" Type="http://schemas.openxmlformats.org/officeDocument/2006/relationships/hyperlink" Target="https://docs.google.com/spreadsheets/d/1ISJZMXejQ5KPm9udklklGDj1ByPeYSfREf6U74Tgk7s/edit" TargetMode="External"/><Relationship Id="rId3494" Type="http://schemas.openxmlformats.org/officeDocument/2006/relationships/hyperlink" Target="https://shopee.vn/m/TPBJCBCASHBACK-SPF" TargetMode="External"/><Relationship Id="rId4545" Type="http://schemas.openxmlformats.org/officeDocument/2006/relationships/hyperlink" Target="https://drive.google.com/drive/u/0/folders/1wViMtHXKbK1wgL_FN0eYjmey6XCVxfmD" TargetMode="External"/><Relationship Id="rId4752" Type="http://schemas.openxmlformats.org/officeDocument/2006/relationships/hyperlink" Target="https://drive.google.com/file/d/1OLHqlooKYYM5ppNFuFDAXSjaasOLd4mX/view?usp=drive_link" TargetMode="External"/><Relationship Id="rId5803" Type="http://schemas.openxmlformats.org/officeDocument/2006/relationships/hyperlink" Target="https://drive.google.com/drive/u/0/folders/1LMLN-XiGYruEWd99Ono0KxknlhN_3Hjw" TargetMode="External"/><Relationship Id="rId3147" Type="http://schemas.openxmlformats.org/officeDocument/2006/relationships/hyperlink" Target="https://drive.google.com/drive/u/0/folders/1t6XutcUVo7c_h4cQ90bq9BPZEj90wNmR" TargetMode="External"/><Relationship Id="rId3354" Type="http://schemas.openxmlformats.org/officeDocument/2006/relationships/hyperlink" Target="https://drive.google.com/drive/folders/11EnXXhpEylGeVIT-9t__ksWW3Nu40rs9?usp=sharing" TargetMode="External"/><Relationship Id="rId3561" Type="http://schemas.openxmlformats.org/officeDocument/2006/relationships/hyperlink" Target="https://drive.google.com/drive/u/0/folders/17fpozOMIPbCgi00LUgu40sIrPyiggUvj" TargetMode="External"/><Relationship Id="rId4405" Type="http://schemas.openxmlformats.org/officeDocument/2006/relationships/hyperlink" Target="https://docs.google.com/spreadsheets/d/1JKsjegE0AxZ9KvFp_mFhi2B8SlQjg9pcqZB3S7RcRQI/edit?gid=0" TargetMode="External"/><Relationship Id="rId4612" Type="http://schemas.openxmlformats.org/officeDocument/2006/relationships/hyperlink" Target="https://drive.google.com/drive/u/0/folders/1_0GjGobNjPgpVLo67-JM6-9xn9n6iode" TargetMode="External"/><Relationship Id="rId275" Type="http://schemas.openxmlformats.org/officeDocument/2006/relationships/hyperlink" Target="https://drive.google.com/drive/u/0/folders/1gnynARIXIbAHu-yDGVNFYI6q5H7x4VrN" TargetMode="External"/><Relationship Id="rId482" Type="http://schemas.openxmlformats.org/officeDocument/2006/relationships/hyperlink" Target="https://drive.google.com/drive/u/0/folders/1k16uRQcdyynBuayHMelfViB0SBurLewJ" TargetMode="External"/><Relationship Id="rId2163" Type="http://schemas.openxmlformats.org/officeDocument/2006/relationships/hyperlink" Target="https://drive.google.com/drive/folders/1YxwMWA4ND3dMXI6pL5CnGFm-CZT1tUhg" TargetMode="External"/><Relationship Id="rId2370" Type="http://schemas.openxmlformats.org/officeDocument/2006/relationships/hyperlink" Target="https://docs.google.com/spreadsheets/d/1fTWAODa3wzxzyQ-Gsy0FaOwwZXlbL2LkxwHYfmBgzg4/edit?usp=sharing" TargetMode="External"/><Relationship Id="rId3007" Type="http://schemas.openxmlformats.org/officeDocument/2006/relationships/hyperlink" Target="https://drive.google.com/drive/folders/1t_p0FHO9l6KOE0oW4UYwUZI25lq_a1oK" TargetMode="External"/><Relationship Id="rId3214" Type="http://schemas.openxmlformats.org/officeDocument/2006/relationships/hyperlink" Target="https://docs.google.com/spreadsheets/d/1-EcoXATLQ5_Vul8QJfCf56fiKASkArV-s0mNdxeQQvA/edit?usp=sharing" TargetMode="External"/><Relationship Id="rId3421" Type="http://schemas.openxmlformats.org/officeDocument/2006/relationships/hyperlink" Target="https://docs.google.com/spreadsheets/d/1Gkqvkh-uV9bo_TAYYPphI4SL1SrZy71IfnGgrpXNWH8/edit?gid=826533442" TargetMode="External"/><Relationship Id="rId135" Type="http://schemas.openxmlformats.org/officeDocument/2006/relationships/hyperlink" Target="https://docs.google.com/spreadsheets/d/14BhxfEs3iYvqwh_HL4aA6ySHbdt3YR_Q5xyx3W3l7J0/edit?gid=90868706" TargetMode="External"/><Relationship Id="rId342" Type="http://schemas.openxmlformats.org/officeDocument/2006/relationships/hyperlink" Target="https://shopeefood.vn/bo-suu-tap/coca-cola-official-store-coop-food-os" TargetMode="External"/><Relationship Id="rId2023" Type="http://schemas.openxmlformats.org/officeDocument/2006/relationships/hyperlink" Target="https://shopee.vn/m/VPBankCredit-SPF" TargetMode="External"/><Relationship Id="rId2230" Type="http://schemas.openxmlformats.org/officeDocument/2006/relationships/hyperlink" Target="https://docs.google.com/spreadsheets/d/1araIWejcg2ho4Cg5omC68KUFFPIA9zku3QZcudN1FM0/edit?gid=1649206201" TargetMode="External"/><Relationship Id="rId5179" Type="http://schemas.openxmlformats.org/officeDocument/2006/relationships/hyperlink" Target="https://docs.google.com/spreadsheets/d/1-vwhQd6LlryTsONeQxcGhIllCjnf-5Cd/edit?gid=1033238192&amp;urp=gmail_link" TargetMode="External"/><Relationship Id="rId5386" Type="http://schemas.openxmlformats.org/officeDocument/2006/relationships/hyperlink" Target="https://drive.google.com/drive/u/0/folders/1RR9zmn_6WF621Q-44wmxVimxlnJq0JwO" TargetMode="External"/><Relationship Id="rId5593" Type="http://schemas.openxmlformats.org/officeDocument/2006/relationships/hyperlink" Target="https://docs.google.com/spreadsheets/d/1qivlv8r6MeTpyTPRW3oGdLqsoxxnnJDd5gC1OTan5WI/edit?gid=0" TargetMode="External"/><Relationship Id="rId202" Type="http://schemas.openxmlformats.org/officeDocument/2006/relationships/hyperlink" Target="https://drive.google.com/drive/u/0/folders/1vyciFosksOXD6X_LcC1gVVv8RG7091Zn" TargetMode="External"/><Relationship Id="rId4195" Type="http://schemas.openxmlformats.org/officeDocument/2006/relationships/hyperlink" Target="https://drive.google.com/drive/u/0/folders/1C6RqdZaPNFfWpnp1JCOXVNKTy1CSxjwe" TargetMode="External"/><Relationship Id="rId5039" Type="http://schemas.openxmlformats.org/officeDocument/2006/relationships/hyperlink" Target="https://drive.google.com/drive/folders/1I26Tdo7nnoz_5S0YKQ-a08KzVHF7loDe" TargetMode="External"/><Relationship Id="rId5246" Type="http://schemas.openxmlformats.org/officeDocument/2006/relationships/hyperlink" Target="https://drive.google.com/drive/u/0/folders/1c_tZ6ZlIUgL9TdNAwuW1n84hVi2nyaYp" TargetMode="External"/><Relationship Id="rId5453" Type="http://schemas.openxmlformats.org/officeDocument/2006/relationships/hyperlink" Target="https://drive.google.com/drive/folders/14Sd6A37RZtUXU5W71lwIhPKPhTjZLko5" TargetMode="External"/><Relationship Id="rId1789" Type="http://schemas.openxmlformats.org/officeDocument/2006/relationships/hyperlink" Target="https://drive.google.com/drive/u/0/folders/1KJuMxQdDYuSpGPud3FcR6YtwA5P74TfZ" TargetMode="External"/><Relationship Id="rId1996" Type="http://schemas.openxmlformats.org/officeDocument/2006/relationships/hyperlink" Target="https://drive.google.com/drive/u/0/folders/10qAFFIMLhR31CYwDNwq7Z736nTNyC5lH" TargetMode="External"/><Relationship Id="rId4055" Type="http://schemas.openxmlformats.org/officeDocument/2006/relationships/hyperlink" Target="https://docs.google.com/spreadsheets/d/1Cfq8nnEuh5mv5yI1xFUY0oveeEpgtmS9lhYYq5Fe_FE/edit?usp=sharing" TargetMode="External"/><Relationship Id="rId4262" Type="http://schemas.openxmlformats.org/officeDocument/2006/relationships/hyperlink" Target="https://drive.google.com/drive/u/0/folders/1cz4CKqkKoEH-EZ7Fi3cKUTLR-Pyuslcc" TargetMode="External"/><Relationship Id="rId5106" Type="http://schemas.openxmlformats.org/officeDocument/2006/relationships/hyperlink" Target="https://drive.google.com/drive/u/0/folders/1lr1W3Z_E00oPinp06KO-HdFTljR1Ij_K" TargetMode="External"/><Relationship Id="rId5660" Type="http://schemas.openxmlformats.org/officeDocument/2006/relationships/hyperlink" Target="https://drive.google.com/drive/u/0/folders/1_bgN2KU-6uW6iD0DCly-STD22r0s5jGP" TargetMode="External"/><Relationship Id="rId1649" Type="http://schemas.openxmlformats.org/officeDocument/2006/relationships/hyperlink" Target="https://docs.google.com/spreadsheets/d/1-rhwb-qAnttvBCA6MxE4a9qBNA26dADP5Kjywa11FsY/edit?usp=sharing" TargetMode="External"/><Relationship Id="rId1856" Type="http://schemas.openxmlformats.org/officeDocument/2006/relationships/hyperlink" Target="https://docs.google.com/spreadsheets/d/1SrfOx8Xea0B61knnfpJGFl40avRJfU3RIVubTJwMf6g/edit?gid=477276523" TargetMode="External"/><Relationship Id="rId2907" Type="http://schemas.openxmlformats.org/officeDocument/2006/relationships/hyperlink" Target="https://drive.google.com/drive/u/0/folders/1DXMi0fLMeK810WXi2VlaGuTrGfUgdxfb" TargetMode="External"/><Relationship Id="rId3071" Type="http://schemas.openxmlformats.org/officeDocument/2006/relationships/hyperlink" Target="https://docs.google.com/spreadsheets/d/1araIWejcg2ho4Cg5omC68KUFFPIA9zku3QZcudN1FM0/edit?gid=1649206201" TargetMode="External"/><Relationship Id="rId5313" Type="http://schemas.openxmlformats.org/officeDocument/2006/relationships/hyperlink" Target="https://docs.google.com/spreadsheets/d/1SrfOx8Xea0B61knnfpJGFl40avRJfU3RIVubTJwMf6g/edit?gid=1670951307" TargetMode="External"/><Relationship Id="rId5520" Type="http://schemas.openxmlformats.org/officeDocument/2006/relationships/hyperlink" Target="https://docs.google.com/spreadsheets/d/1xvfgBHdySyJfYR7pIAs1ab2xZjGdGWlo/edit?gid=896267482" TargetMode="External"/><Relationship Id="rId1509" Type="http://schemas.openxmlformats.org/officeDocument/2006/relationships/hyperlink" Target="https://drive.google.com/drive/folders/1-z5fHP05Ll-0Vx1tYXLBWSclpuk6nJi-?usp=drive_link" TargetMode="External"/><Relationship Id="rId1716" Type="http://schemas.openxmlformats.org/officeDocument/2006/relationships/hyperlink" Target="https://docs.google.com/spreadsheets/d/1J5bDHFHGkraIWRU-58qAA0OO-m0VnopWUC3sp8gm6PA/edit?gid=0" TargetMode="External"/><Relationship Id="rId1923" Type="http://schemas.openxmlformats.org/officeDocument/2006/relationships/hyperlink" Target="https://shopee.vn/m/VPBankCredit-SPF" TargetMode="External"/><Relationship Id="rId4122" Type="http://schemas.openxmlformats.org/officeDocument/2006/relationships/hyperlink" Target="https://docs.google.com/spreadsheets/d/1s8D-PPVf-4iH2AXNN6x4ECkKABbUyNrMGFnwf30cyLs/edit?gid=1513785312" TargetMode="External"/><Relationship Id="rId3888" Type="http://schemas.openxmlformats.org/officeDocument/2006/relationships/hyperlink" Target="https://shopee.vn/m/VPBankVISA-SPF" TargetMode="External"/><Relationship Id="rId4939" Type="http://schemas.openxmlformats.org/officeDocument/2006/relationships/hyperlink" Target="https://drive.google.com/drive/folders/1XD0UJE2nEhr6JUyAD7U20TCh5i4TUWsk" TargetMode="External"/><Relationship Id="rId6087" Type="http://schemas.openxmlformats.org/officeDocument/2006/relationships/hyperlink" Target="https://docs.google.com/spreadsheets/d/1OMofijeoR53EWDc109ohXV434fe2c-PIscMTWB60wSg/edit?gid=1463714887" TargetMode="External"/><Relationship Id="rId6294" Type="http://schemas.openxmlformats.org/officeDocument/2006/relationships/hyperlink" Target="https://drive.google.com/drive/u/0/folders/1rg90tFujPPEg4YRUjJU5HQ6IWqxEvTEg" TargetMode="External"/><Relationship Id="rId2697" Type="http://schemas.openxmlformats.org/officeDocument/2006/relationships/hyperlink" Target="https://docs.google.com/presentation/d/1um1fTGW0BJadWVi9r3JbYKNhROhjkbApaL_4smzxdDI/edit?slide=id.g2ec2ad294fd_0_1" TargetMode="External"/><Relationship Id="rId3748" Type="http://schemas.openxmlformats.org/officeDocument/2006/relationships/hyperlink" Target="https://docs.google.com/spreadsheets/d/1NP59lUoneJS9Xyh5r9nBrmSZPDyjFcEx-IWo8bPgTPY/edit?gid=98373659" TargetMode="External"/><Relationship Id="rId6154" Type="http://schemas.openxmlformats.org/officeDocument/2006/relationships/hyperlink" Target="https://drive.google.com/drive/u/0/folders/1td4S4cMBMsJBsgmeFEjBxG2Vdve9Bb-j" TargetMode="External"/><Relationship Id="rId6361" Type="http://schemas.openxmlformats.org/officeDocument/2006/relationships/hyperlink" Target="https://drive.google.com/drive/folders/1imRbqLG7-ZCA_4vST_7PCtKYTuegnqko?usp=drive_link" TargetMode="External"/><Relationship Id="rId669" Type="http://schemas.openxmlformats.org/officeDocument/2006/relationships/hyperlink" Target="https://drive.google.com/drive/folders/1PoJIuW2CKRtATUmxxhilSYwOt9ubA64f" TargetMode="External"/><Relationship Id="rId876" Type="http://schemas.openxmlformats.org/officeDocument/2006/relationships/hyperlink" Target="https://drive.google.com/drive/u/0/folders/1SQoO1PWqzDvVCcDbwJOUByxK8oHU08yw" TargetMode="External"/><Relationship Id="rId1299" Type="http://schemas.openxmlformats.org/officeDocument/2006/relationships/hyperlink" Target="https://docs.google.com/spreadsheets/d/1euYQp41NIB_2slpqUCv3Z1w09uwEDu-KfSVn_xAISmg/edit?gid=1871120858" TargetMode="External"/><Relationship Id="rId2557" Type="http://schemas.openxmlformats.org/officeDocument/2006/relationships/hyperlink" Target="https://drive.google.com/file/d/16PzbM3e0l34VO6_C2uOiLVwQHuppXvkI/view?usp=sharing" TargetMode="External"/><Relationship Id="rId3608" Type="http://schemas.openxmlformats.org/officeDocument/2006/relationships/hyperlink" Target="https://docs.google.com/spreadsheets/d/1fwXMO7sVsX5UKli_NAdA3TZL8R_5X7LjGgmtEFI1LRk/edit?gid=2089613759" TargetMode="External"/><Relationship Id="rId3955" Type="http://schemas.openxmlformats.org/officeDocument/2006/relationships/hyperlink" Target="https://drive.google.com/drive/folders/1SQJLM1kvBK9V7j7KjrDY2JCBiXxGEAQa" TargetMode="External"/><Relationship Id="rId5170" Type="http://schemas.openxmlformats.org/officeDocument/2006/relationships/hyperlink" Target="https://drive.google.com/drive/u/0/folders/1IoSDMZkaNx0Ub91Frwv15z4ouWZkC0at" TargetMode="External"/><Relationship Id="rId6014" Type="http://schemas.openxmlformats.org/officeDocument/2006/relationships/hyperlink" Target="https://docs.google.com/spreadsheets/d/1KmfXaYNxTvOqlFm0awngGgwSbAkphKf3/edit?gid=264214317" TargetMode="External"/><Relationship Id="rId6221" Type="http://schemas.openxmlformats.org/officeDocument/2006/relationships/hyperlink" Target="https://docs.google.com/spreadsheets/d/1araIWejcg2ho4Cg5omC68KUFFPIA9zku3QZcudN1FM0/edit?gid=668226890" TargetMode="External"/><Relationship Id="rId529" Type="http://schemas.openxmlformats.org/officeDocument/2006/relationships/hyperlink" Target="https://cmckfcvietnam.sharepoint.com/:f:/s/KFC-SHARE-EXTERNAL-MKT-SHARE-EXTERNAL/EvCmKMbA-2lNvlyBTcO4zF4BjU65upcLzOflCMCeTpNemw?e=qd70O9" TargetMode="External"/><Relationship Id="rId736" Type="http://schemas.openxmlformats.org/officeDocument/2006/relationships/hyperlink" Target="https://drive.google.com/drive/folders/1aqYY1ioyyTkiSBjpliBcY3m7AoUC8paP" TargetMode="External"/><Relationship Id="rId1159" Type="http://schemas.openxmlformats.org/officeDocument/2006/relationships/hyperlink" Target="https://drive.google.com/drive/folders/16TmW-B1Ia1RK2GrkYxjq7-etWAwDFwGA" TargetMode="External"/><Relationship Id="rId1366" Type="http://schemas.openxmlformats.org/officeDocument/2006/relationships/hyperlink" Target="https://docs.google.com/spreadsheets/d/1MJASlDC1YeX6sgEtzykzTSpTN1Q3FS6_/edit?gid=140450245" TargetMode="External"/><Relationship Id="rId2417" Type="http://schemas.openxmlformats.org/officeDocument/2006/relationships/hyperlink" Target="https://docs.google.com/spreadsheets/d/1-_wFrwaaO5VMd8CufB70jfayokz4v8rIZYuFeYmDo2U/edit" TargetMode="External"/><Relationship Id="rId2764" Type="http://schemas.openxmlformats.org/officeDocument/2006/relationships/hyperlink" Target="https://docs.google.com/spreadsheets/d/1JKsjegE0AxZ9KvFp_mFhi2B8SlQjg9pcqZB3S7RcRQI/edit?gid=0" TargetMode="External"/><Relationship Id="rId2971" Type="http://schemas.openxmlformats.org/officeDocument/2006/relationships/hyperlink" Target="https://docs.google.com/spreadsheets/d/1MJASlDC1YeX6sgEtzykzTSpTN1Q3FS6_/edit?gid=140450245" TargetMode="External"/><Relationship Id="rId3815" Type="http://schemas.openxmlformats.org/officeDocument/2006/relationships/hyperlink" Target="https://docs.google.com/spreadsheets/d/1OMofijeoR53EWDc109ohXV434fe2c-PIscMTWB60wSg/edit?gid=1665461299" TargetMode="External"/><Relationship Id="rId5030" Type="http://schemas.openxmlformats.org/officeDocument/2006/relationships/hyperlink" Target="https://docs.google.com/spreadsheets/d/1D2zkBdrdcVht5msRgDrZZ_TDfiRDlqXN/edit?gid=1462290969" TargetMode="External"/><Relationship Id="rId943" Type="http://schemas.openxmlformats.org/officeDocument/2006/relationships/hyperlink" Target="https://docs.google.com/spreadsheets/d/1s9nB5JI9DfY4GsRndX3CEBq4ZTEMv7Xje_y6pF4UXuk/edit?gid=0" TargetMode="External"/><Relationship Id="rId1019" Type="http://schemas.openxmlformats.org/officeDocument/2006/relationships/hyperlink" Target="https://drive.google.com/drive/folders/1NsbIJHRjefNQT92ep13uNayvtoiEy-qa" TargetMode="External"/><Relationship Id="rId1573" Type="http://schemas.openxmlformats.org/officeDocument/2006/relationships/hyperlink" Target="https://drive.google.com/drive/u/0/folders/1s44QzL2_q-_iy_M7jtdFz93ET_fSar7n" TargetMode="External"/><Relationship Id="rId1780" Type="http://schemas.openxmlformats.org/officeDocument/2006/relationships/hyperlink" Target="https://drive.google.com/drive/folders/12h1OSsAYeDfKm4sXGinoZIf-0lyTQH4q?usp=sharing" TargetMode="External"/><Relationship Id="rId2624" Type="http://schemas.openxmlformats.org/officeDocument/2006/relationships/hyperlink" Target="https://docs.google.com/spreadsheets/d/1aJCEBkz0W7RO1jbZtQxVGaEfNhxJv4c6rTyF20VK6c8/edit?gid=1546187897" TargetMode="External"/><Relationship Id="rId2831" Type="http://schemas.openxmlformats.org/officeDocument/2006/relationships/hyperlink" Target="https://drive.google.com/drive/u/0/folders/1U7UF8lWNfBNEIq1abUdH2__n8SdbyG-J" TargetMode="External"/><Relationship Id="rId5987" Type="http://schemas.openxmlformats.org/officeDocument/2006/relationships/hyperlink" Target="https://drive.google.com/drive/folders/1l2_m2D6XqBTkcvEBre2yHgph03Ihuj4p" TargetMode="External"/><Relationship Id="rId72" Type="http://schemas.openxmlformats.org/officeDocument/2006/relationships/hyperlink" Target="https://drive.google.com/drive/folders/1y6XEFtZEUmkCLtFhMO27ByKf9ZIZQOj6?usp=drive_link" TargetMode="External"/><Relationship Id="rId803" Type="http://schemas.openxmlformats.org/officeDocument/2006/relationships/hyperlink" Target="https://drive.google.com/drive/u/0/folders/177qu34YsUh5awsz4aBFHOTugp2dROCKt" TargetMode="External"/><Relationship Id="rId1226" Type="http://schemas.openxmlformats.org/officeDocument/2006/relationships/hyperlink" Target="https://drive.google.com/drive/u/0/folders/16pAvLBTnQV5-MIQkOmk4vioC1wdRPaep" TargetMode="External"/><Relationship Id="rId1433" Type="http://schemas.openxmlformats.org/officeDocument/2006/relationships/hyperlink" Target="https://docs.google.com/spreadsheets/d/1ESyqPEPbXYvsaRIUJsT9-M9l2vcFYhFA5frc-avxVh4/edit?usp=sharing" TargetMode="External"/><Relationship Id="rId1640" Type="http://schemas.openxmlformats.org/officeDocument/2006/relationships/hyperlink" Target="https://drive.google.com/drive/u/0/folders/1lPV9SwSa9gWFBA7d55TeFkwT0LkqMkVz" TargetMode="External"/><Relationship Id="rId4589" Type="http://schemas.openxmlformats.org/officeDocument/2006/relationships/hyperlink" Target="https://docs.google.com/spreadsheets/d/1xvfgBHdySyJfYR7pIAs1ab2xZjGdGWlo/edit?gid=896267482" TargetMode="External"/><Relationship Id="rId4796" Type="http://schemas.openxmlformats.org/officeDocument/2006/relationships/hyperlink" Target="https://drive.google.com/drive/u/0/folders/1V0O9yYHtQkOwpWWoZVMF9r9TbGnru-7y" TargetMode="External"/><Relationship Id="rId5847" Type="http://schemas.openxmlformats.org/officeDocument/2006/relationships/hyperlink" Target="https://docs.google.com/spreadsheets/d/1uyg6Js5MyTneSNJTNU3zkccdjPHzcooQzX7WBi4nyeY/edit?gid=1744364343" TargetMode="External"/><Relationship Id="rId1500" Type="http://schemas.openxmlformats.org/officeDocument/2006/relationships/hyperlink" Target="https://drive.google.com/drive/u/0/folders/1SYzXjOumvFa3qZsU8n1LA1IRdhIBg7Jr" TargetMode="External"/><Relationship Id="rId3398" Type="http://schemas.openxmlformats.org/officeDocument/2006/relationships/hyperlink" Target="https://docs.google.com/spreadsheets/d/1BOQfqkVFuxa4EAeIqikLNGVs0M3v_AGu998ko9SsEeo/edit?gid=67427" TargetMode="External"/><Relationship Id="rId4449" Type="http://schemas.openxmlformats.org/officeDocument/2006/relationships/hyperlink" Target="https://docs.google.com/spreadsheets/d/1fwXMO7sVsX5UKli_NAdA3TZL8R_5X7LjGgmtEFI1LRk/edit?gid=940200490" TargetMode="External"/><Relationship Id="rId4656" Type="http://schemas.openxmlformats.org/officeDocument/2006/relationships/hyperlink" Target="https://docs.google.com/spreadsheets/d/1fwXMO7sVsX5UKli_NAdA3TZL8R_5X7LjGgmtEFI1LRk/edit?gid=1038086124" TargetMode="External"/><Relationship Id="rId4863" Type="http://schemas.openxmlformats.org/officeDocument/2006/relationships/hyperlink" Target="https://docs.google.com/spreadsheets/d/1euYQp41NIB_2slpqUCv3Z1w09uwEDu-KfSVn_xAISmg/edit?gid=914463554" TargetMode="External"/><Relationship Id="rId5707" Type="http://schemas.openxmlformats.org/officeDocument/2006/relationships/hyperlink" Target="https://drive.google.com/drive/u/0/folders/1-MoCmy3X1B4DpQMc9kZDK8RQM0epCYbu" TargetMode="External"/><Relationship Id="rId5914" Type="http://schemas.openxmlformats.org/officeDocument/2006/relationships/hyperlink" Target="https://drive.google.com/drive/u/0/folders/1WKfLQsZe35IAU2BW22dMUcM16rklk8kW" TargetMode="External"/><Relationship Id="rId3258" Type="http://schemas.openxmlformats.org/officeDocument/2006/relationships/hyperlink" Target="https://drive.google.com/drive/folders/1QVa56E8kKntZEevlqjQ6QGwIImK4p43y" TargetMode="External"/><Relationship Id="rId3465" Type="http://schemas.openxmlformats.org/officeDocument/2006/relationships/hyperlink" Target="https://docs.google.com/spreadsheets/d/1fwXMO7sVsX5UKli_NAdA3TZL8R_5X7LjGgmtEFI1LRk/edit?gid=676263406" TargetMode="External"/><Relationship Id="rId3672" Type="http://schemas.openxmlformats.org/officeDocument/2006/relationships/hyperlink" Target="https://drive.google.com/drive/u/0/folders/17zlDx8k0NO8USYc07Am6DyY8RT1adepJ" TargetMode="External"/><Relationship Id="rId4309" Type="http://schemas.openxmlformats.org/officeDocument/2006/relationships/hyperlink" Target="https://drive.google.com/drive/folders/1r4Ecf5cYalKR6YHqq7D3b_ZKMB6zAFut?usp=sharing" TargetMode="External"/><Relationship Id="rId4516" Type="http://schemas.openxmlformats.org/officeDocument/2006/relationships/hyperlink" Target="https://drive.google.com/drive/folders/1Rr5JIy54BHTKbrm3JC6cxZnAoiadUWnG" TargetMode="External"/><Relationship Id="rId4723" Type="http://schemas.openxmlformats.org/officeDocument/2006/relationships/hyperlink" Target="https://docs.google.com/spreadsheets/d/10URHSiHLp8W1ISxWvhuZ_G0sqWYAX0aKkxl8aqEPIcM/edit?gid=1738721065" TargetMode="External"/><Relationship Id="rId179" Type="http://schemas.openxmlformats.org/officeDocument/2006/relationships/hyperlink" Target="https://drive.google.com/file/d/1DpirwZBpZfC3hJHKi8Cp6bWnbv8v_ld6/view?usp=drive_link" TargetMode="External"/><Relationship Id="rId386" Type="http://schemas.openxmlformats.org/officeDocument/2006/relationships/hyperlink" Target="https://drive.google.com/drive/folders/1hCISI4dGXVN_EuNcOEhq1CMBp7zR-k1c" TargetMode="External"/><Relationship Id="rId593" Type="http://schemas.openxmlformats.org/officeDocument/2006/relationships/hyperlink" Target="https://docs.google.com/spreadsheets/d/1RdQDgRxDwceENrwTOv5iLCjBHKhKelwYjkjVEQIjBSQ/edit?gid=689813779" TargetMode="External"/><Relationship Id="rId2067" Type="http://schemas.openxmlformats.org/officeDocument/2006/relationships/hyperlink" Target="https://docs.google.com/spreadsheets/d/1xvfgBHdySyJfYR7pIAs1ab2xZjGdGWlo/edit?gid=1773673233" TargetMode="External"/><Relationship Id="rId2274" Type="http://schemas.openxmlformats.org/officeDocument/2006/relationships/hyperlink" Target="https://docs.google.com/spreadsheets/d/1xsEviixVh1cinP-iUeRZUkT08nUuAClJ2ov-BedQSpw/edit?gid=887217737" TargetMode="External"/><Relationship Id="rId2481" Type="http://schemas.openxmlformats.org/officeDocument/2006/relationships/hyperlink" Target="https://docs.google.com/spreadsheets/d/1v-VOk9jEoQ8q98sN0Eiy-f8odAhvkEb3FzMR_IA8nGM/edit?gid=1560921495" TargetMode="External"/><Relationship Id="rId3118" Type="http://schemas.openxmlformats.org/officeDocument/2006/relationships/hyperlink" Target="https://drive.google.com/drive/u/0/folders/1r67Lau7Cb45HmEDwfvbyX-yztDuSaclF" TargetMode="External"/><Relationship Id="rId3325" Type="http://schemas.openxmlformats.org/officeDocument/2006/relationships/hyperlink" Target="https://docs.google.com/spreadsheets/d/1MJASlDC1YeX6sgEtzykzTSpTN1Q3FS6_/edit?gid=140450245" TargetMode="External"/><Relationship Id="rId3532" Type="http://schemas.openxmlformats.org/officeDocument/2006/relationships/hyperlink" Target="https://drive.google.com/drive/u/0/folders/10IJEfxVpSU8RrdBiMkJ40SmmP6IIhWMz" TargetMode="External"/><Relationship Id="rId4930" Type="http://schemas.openxmlformats.org/officeDocument/2006/relationships/hyperlink" Target="https://docs.google.com/spreadsheets/d/1NxQ48JlUoxB23w9AdKWtRZHk6opfiw9XF7eUjkZtBbQ/edit?gid=0" TargetMode="External"/><Relationship Id="rId246" Type="http://schemas.openxmlformats.org/officeDocument/2006/relationships/hyperlink" Target="https://drive.google.com/drive/u/0/folders/1LcXNjJaqt3VG6v_2SVz1bX0HU6jAh9h_" TargetMode="External"/><Relationship Id="rId453" Type="http://schemas.openxmlformats.org/officeDocument/2006/relationships/hyperlink" Target="https://drive.google.com/drive/folders/174fSENX0eF17wUvy8eL6AWmxF6Dc65H5?usp=sharing" TargetMode="External"/><Relationship Id="rId660" Type="http://schemas.openxmlformats.org/officeDocument/2006/relationships/hyperlink" Target="https://docs.google.com/spreadsheets/d/1KmfXaYNxTvOqlFm0awngGgwSbAkphKf3/edit" TargetMode="External"/><Relationship Id="rId1083" Type="http://schemas.openxmlformats.org/officeDocument/2006/relationships/hyperlink" Target="https://drive.google.com/drive/u/0/folders/1ryrJ194XxHFPFB86XTMXR4BgfoOuM9vM" TargetMode="External"/><Relationship Id="rId1290" Type="http://schemas.openxmlformats.org/officeDocument/2006/relationships/hyperlink" Target="https://docs.google.com/spreadsheets/d/1im514VU8g98vDeW7ErbOofvlLwrcJS2MzU8Nr5-3FXo/edit?usp=sharing" TargetMode="External"/><Relationship Id="rId2134" Type="http://schemas.openxmlformats.org/officeDocument/2006/relationships/hyperlink" Target="https://drive.google.com/drive/u/0/folders/1dH6AZLsuJCfmV1PtmLeTDQ7E4irg1KVt" TargetMode="External"/><Relationship Id="rId2341" Type="http://schemas.openxmlformats.org/officeDocument/2006/relationships/hyperlink" Target="https://drive.google.com/drive/folders/1WcGPUOKKNWNsTQXtKv3--lEPTxRsjRzM" TargetMode="External"/><Relationship Id="rId5497" Type="http://schemas.openxmlformats.org/officeDocument/2006/relationships/hyperlink" Target="https://shopee.vn/m/CAKEBYVPBANK-SP" TargetMode="External"/><Relationship Id="rId106" Type="http://schemas.openxmlformats.org/officeDocument/2006/relationships/hyperlink" Target="https://drive.google.com/drive/folders/1QVa56E8kKntZEevlqjQ6QGwIImK4p43y" TargetMode="External"/><Relationship Id="rId313" Type="http://schemas.openxmlformats.org/officeDocument/2006/relationships/hyperlink" Target="https://drive.google.com/drive/u/0/folders/1apzstmSP3O8UNjsmSUZPF9tRHsspknZA" TargetMode="External"/><Relationship Id="rId1150" Type="http://schemas.openxmlformats.org/officeDocument/2006/relationships/hyperlink" Target="https://cmckfcvietnam.sharepoint.com/:f:/s/KFC-SHARE-EXTERNAL-MKT-SHARE-EXTERNAL/EvCmKMbA-2lNvlyBTcO4zF4BjU65upcLzOflCMCeTpNemw?e=qd70O9" TargetMode="External"/><Relationship Id="rId4099" Type="http://schemas.openxmlformats.org/officeDocument/2006/relationships/hyperlink" Target="https://docs.google.com/spreadsheets/d/1iMtk54zuVmIsNSRloLl7t4MAGJP9u6gn-FHon4Vul1I/edit?gid=0" TargetMode="External"/><Relationship Id="rId5357" Type="http://schemas.openxmlformats.org/officeDocument/2006/relationships/hyperlink" Target="https://docs.google.com/spreadsheets/d/1KmfXaYNxTvOqlFm0awngGgwSbAkphKf3/edit" TargetMode="External"/><Relationship Id="rId520" Type="http://schemas.openxmlformats.org/officeDocument/2006/relationships/hyperlink" Target="https://drive.google.com/drive/folders/1eJEMHUTlUsBzOXDxDASYiP6W48FwpjEt" TargetMode="External"/><Relationship Id="rId2201" Type="http://schemas.openxmlformats.org/officeDocument/2006/relationships/hyperlink" Target="https://drive.google.com/drive/folders/11XbH9WSxflbSNW7piC6MiR9ozOJFGoYO?usp=sharing" TargetMode="External"/><Relationship Id="rId5564" Type="http://schemas.openxmlformats.org/officeDocument/2006/relationships/hyperlink" Target="https://docs.google.com/spreadsheets/d/1fwXMO7sVsX5UKli_NAdA3TZL8R_5X7LjGgmtEFI1LRk/edit?pli=1&amp;gid=1529868658" TargetMode="External"/><Relationship Id="rId5771" Type="http://schemas.openxmlformats.org/officeDocument/2006/relationships/hyperlink" Target="https://drive.google.com/drive/u/0/folders/1IOFj9y8lwH9QfElXuAkqHQGuzwXzHfsP" TargetMode="External"/><Relationship Id="rId6408" Type="http://schemas.openxmlformats.org/officeDocument/2006/relationships/hyperlink" Target="https://drive.google.com/drive/u/0/folders/1zKD_dRz3bNCmA89JjaGh0SRiYobimkxF" TargetMode="External"/><Relationship Id="rId1010" Type="http://schemas.openxmlformats.org/officeDocument/2006/relationships/hyperlink" Target="https://shopee.vn/m/TCBDEBIT-SPF" TargetMode="External"/><Relationship Id="rId1967" Type="http://schemas.openxmlformats.org/officeDocument/2006/relationships/hyperlink" Target="https://drive.google.com/drive/u/0/folders/1JKsYfX8cFZDjwzVfLIYfbTqnCKHR-ED2" TargetMode="External"/><Relationship Id="rId4166" Type="http://schemas.openxmlformats.org/officeDocument/2006/relationships/hyperlink" Target="https://docs.google.com/spreadsheets/d/1NP59lUoneJS9Xyh5r9nBrmSZPDyjFcEx-IWo8bPgTPY/edit?gid=368520943" TargetMode="External"/><Relationship Id="rId4373" Type="http://schemas.openxmlformats.org/officeDocument/2006/relationships/hyperlink" Target="https://docs.google.com/spreadsheets/d/1fwXMO7sVsX5UKli_NAdA3TZL8R_5X7LjGgmtEFI1LRk/edit?gid=2120790598" TargetMode="External"/><Relationship Id="rId4580" Type="http://schemas.openxmlformats.org/officeDocument/2006/relationships/hyperlink" Target="https://docs.google.com/presentation/d/1Z8mdF7Vo0zQABSa4hR5pgxErq9Qd8SnB/edit?slide=id.p5" TargetMode="External"/><Relationship Id="rId5217" Type="http://schemas.openxmlformats.org/officeDocument/2006/relationships/hyperlink" Target="https://drive.google.com/drive/folders/1gsq5O6I5SMMhSU6Vtc98lf1-6KgKx3vF" TargetMode="External"/><Relationship Id="rId5424" Type="http://schemas.openxmlformats.org/officeDocument/2006/relationships/hyperlink" Target="https://drive.google.com/drive/u/0/folders/1Wc30m6sF9D9llnpgMiIzBthwPoreNF2g" TargetMode="External"/><Relationship Id="rId5631" Type="http://schemas.openxmlformats.org/officeDocument/2006/relationships/hyperlink" Target="https://drive.google.com/drive/u/0/folders/1MbiQvoIDhH7tMMso_BqLTPPXF7iyxHZN" TargetMode="External"/><Relationship Id="rId4026" Type="http://schemas.openxmlformats.org/officeDocument/2006/relationships/hyperlink" Target="https://drive.google.com/drive/u/0/folders/1g_TW4MF2yu46gR9dP_zDBB1XvUbCKrBM" TargetMode="External"/><Relationship Id="rId4440" Type="http://schemas.openxmlformats.org/officeDocument/2006/relationships/hyperlink" Target="https://docs.google.com/spreadsheets/d/1vIyV5nTnjhQgdc2a6SajM7dp2H4eL3Sf4K675HHeYoI/edit?gid=1579647152" TargetMode="External"/><Relationship Id="rId3042" Type="http://schemas.openxmlformats.org/officeDocument/2006/relationships/hyperlink" Target="https://drive.google.com/drive/folders/1Tkn4iZmB-gX-mbcbSwvtBvt9Sq62GEg6?usp=sharing" TargetMode="External"/><Relationship Id="rId6198" Type="http://schemas.openxmlformats.org/officeDocument/2006/relationships/hyperlink" Target="https://docs.google.com/spreadsheets/d/1xvfgBHdySyJfYR7pIAs1ab2xZjGdGWlo/edit?gid=896267482" TargetMode="External"/><Relationship Id="rId6265" Type="http://schemas.openxmlformats.org/officeDocument/2006/relationships/hyperlink" Target="https://docs.google.com/spreadsheets/d/1v-VOk9jEoQ8q98sN0Eiy-f8odAhvkEb3FzMR_IA8nGM/edit?gid=1560921495" TargetMode="External"/><Relationship Id="rId3859" Type="http://schemas.openxmlformats.org/officeDocument/2006/relationships/hyperlink" Target="https://drive.google.com/drive/folders/1WAwRXrg9xIXk7TLzzYDqqiyx1HMlWyqC" TargetMode="External"/><Relationship Id="rId5281" Type="http://schemas.openxmlformats.org/officeDocument/2006/relationships/hyperlink" Target="https://docs.google.com/spreadsheets/d/1euYQp41NIB_2slpqUCv3Z1w09uwEDu-KfSVn_xAISmg/edit?gid=259282824" TargetMode="External"/><Relationship Id="rId2875" Type="http://schemas.openxmlformats.org/officeDocument/2006/relationships/hyperlink" Target="https://drive.google.com/drive/folders/1Mvz6Kb4_A7_1UjFDMRI9n4skpeGVwgUT" TargetMode="External"/><Relationship Id="rId3926" Type="http://schemas.openxmlformats.org/officeDocument/2006/relationships/hyperlink" Target="https://docs.google.com/spreadsheets/d/1araIWejcg2ho4Cg5omC68KUFFPIA9zku3QZcudN1FM0/edit?gid=1281614813" TargetMode="External"/><Relationship Id="rId6332" Type="http://schemas.openxmlformats.org/officeDocument/2006/relationships/hyperlink" Target="https://docs.google.com/spreadsheets/d/1JKsjegE0AxZ9KvFp_mFhi2B8SlQjg9pcqZB3S7RcRQI/edit?gid=0" TargetMode="External"/><Relationship Id="rId847" Type="http://schemas.openxmlformats.org/officeDocument/2006/relationships/hyperlink" Target="https://docs.google.com/spreadsheets/d/1fwXMO7sVsX5UKli_NAdA3TZL8R_5X7LjGgmtEFI1LRk/edit?pli=1&amp;gid=43778728" TargetMode="External"/><Relationship Id="rId1477" Type="http://schemas.openxmlformats.org/officeDocument/2006/relationships/hyperlink" Target="https://drive.google.com/drive/u/0/folders/1A3mc8bJL1mmxsGAf-B37TGsPCA0bIziV" TargetMode="External"/><Relationship Id="rId1891" Type="http://schemas.openxmlformats.org/officeDocument/2006/relationships/hyperlink" Target="https://drive.google.com/drive/u/0/folders/1Sih4FlFMrQX-_pKFMIOlFplEmabtDNtU" TargetMode="External"/><Relationship Id="rId2528" Type="http://schemas.openxmlformats.org/officeDocument/2006/relationships/hyperlink" Target="https://drive.google.com/drive/folders/17eeltXdPz7EkikkmcLSGowplBTFH1KBW" TargetMode="External"/><Relationship Id="rId2942" Type="http://schemas.openxmlformats.org/officeDocument/2006/relationships/hyperlink" Target="https://drive.google.com/drive/folders/1xU8H2XRYB3HRVV6Kca0KcsPZPsJKUkuQ?usp=drive_link" TargetMode="External"/><Relationship Id="rId914" Type="http://schemas.openxmlformats.org/officeDocument/2006/relationships/hyperlink" Target="https://drive.google.com/drive/folders/12h1OSsAYeDfKm4sXGinoZIf-0lyTQH4q?usp=sharing" TargetMode="External"/><Relationship Id="rId1544" Type="http://schemas.openxmlformats.org/officeDocument/2006/relationships/hyperlink" Target="https://drive.google.com/drive/folders/1LDOnRhZcTR-OeIV4bUt_ZWfwtRk1j9Qh" TargetMode="External"/><Relationship Id="rId5001" Type="http://schemas.openxmlformats.org/officeDocument/2006/relationships/hyperlink" Target="https://drive.google.com/drive/folders/1e5lPSbPBhyqxZ4KeaZ-XmmHIm4N-0MAa" TargetMode="External"/><Relationship Id="rId1611" Type="http://schemas.openxmlformats.org/officeDocument/2006/relationships/hyperlink" Target="https://docs.google.com/spreadsheets/d/1p59_OCU0y33MmHtXsQ_rzx7VmwvFvdhvTuQDiR28r9g/edit?gid=0" TargetMode="External"/><Relationship Id="rId4767" Type="http://schemas.openxmlformats.org/officeDocument/2006/relationships/hyperlink" Target="https://drive.google.com/drive/u/0/folders/1AlnOF9h9G-iAdSOXCqya-FaZkwbO7wnE" TargetMode="External"/><Relationship Id="rId5818" Type="http://schemas.openxmlformats.org/officeDocument/2006/relationships/hyperlink" Target="https://docs.google.com/spreadsheets/d/1p59_OCU0y33MmHtXsQ_rzx7VmwvFvdhvTuQDiR28r9g/edit?gid=0" TargetMode="External"/><Relationship Id="rId3369" Type="http://schemas.openxmlformats.org/officeDocument/2006/relationships/hyperlink" Target="https://drive.google.com/drive/folders/1hf8OAvU4l-HHmRlrjcZwAb6ucmk6r8hA" TargetMode="External"/><Relationship Id="rId2385" Type="http://schemas.openxmlformats.org/officeDocument/2006/relationships/hyperlink" Target="https://docs.google.com/spreadsheets/d/1BOQfqkVFuxa4EAeIqikLNGVs0M3v_AGu998ko9SsEeo/edit?gid=67427" TargetMode="External"/><Relationship Id="rId3783" Type="http://schemas.openxmlformats.org/officeDocument/2006/relationships/hyperlink" Target="https://docs.google.com/spreadsheets/d/171f1tcAKPX1SHNcJh-oRcWL3Rt8oON56yqBV9EPDf14/edit?gid=0" TargetMode="External"/><Relationship Id="rId4834" Type="http://schemas.openxmlformats.org/officeDocument/2006/relationships/hyperlink" Target="https://shopee.vn/m/NCB-SPF" TargetMode="External"/><Relationship Id="rId357" Type="http://schemas.openxmlformats.org/officeDocument/2006/relationships/hyperlink" Target="https://drive.google.com/drive/folders/1NTcAJOWs4O7wHSuJZo_aL8ekopKkYtLw" TargetMode="External"/><Relationship Id="rId2038" Type="http://schemas.openxmlformats.org/officeDocument/2006/relationships/hyperlink" Target="https://docs.google.com/spreadsheets/d/1SpTAZfPnhoulb5kemB5xnn_ZUdBowHUUux2uosNOuSk/edit?gid=1460264289" TargetMode="External"/><Relationship Id="rId3436" Type="http://schemas.openxmlformats.org/officeDocument/2006/relationships/hyperlink" Target="https://docs.google.com/spreadsheets/d/1KmfXaYNxTvOqlFm0awngGgwSbAkphKf3/edit" TargetMode="External"/><Relationship Id="rId3850" Type="http://schemas.openxmlformats.org/officeDocument/2006/relationships/hyperlink" Target="https://drive.google.com/drive/folders/1nTMFC0OD8diD3wTD9a5SWCgQPXQWx1uZ" TargetMode="External"/><Relationship Id="rId4901" Type="http://schemas.openxmlformats.org/officeDocument/2006/relationships/hyperlink" Target="https://drive.google.com/drive/u/0/folders/1wJzhznEvCFv0mUtjmCFBCNj91bAHRuUL" TargetMode="External"/><Relationship Id="rId771" Type="http://schemas.openxmlformats.org/officeDocument/2006/relationships/hyperlink" Target="https://drive.google.com/drive/u/0/folders/1_lJ1wuFdSgwHiySKKDmM06PJVoa8KU-k" TargetMode="External"/><Relationship Id="rId2452" Type="http://schemas.openxmlformats.org/officeDocument/2006/relationships/hyperlink" Target="https://drive.google.com/drive/folders/11aTiNoJ5w5r0wErMwkSx4EGIVT_1P___" TargetMode="External"/><Relationship Id="rId3503" Type="http://schemas.openxmlformats.org/officeDocument/2006/relationships/hyperlink" Target="https://docs.google.com/spreadsheets/d/12XJjT4XPIdgFM2Lszlxs10v9nW30XM6zr_JULMH1TTU/edit?gid=0" TargetMode="External"/><Relationship Id="rId424" Type="http://schemas.openxmlformats.org/officeDocument/2006/relationships/hyperlink" Target="https://drive.google.com/drive/folders/16TmW-B1Ia1RK2GrkYxjq7-etWAwDFwGA" TargetMode="External"/><Relationship Id="rId1054" Type="http://schemas.openxmlformats.org/officeDocument/2006/relationships/hyperlink" Target="https://docs.google.com/spreadsheets/d/1EjVpc4jtVJzu-gDSSwRSmyQ7EQaN5dgJjppAJyMlcy8/edit?gid=807383617" TargetMode="External"/><Relationship Id="rId2105" Type="http://schemas.openxmlformats.org/officeDocument/2006/relationships/hyperlink" Target="https://drive.google.com/drive/u/0/folders/1E9CvlTLDphFU9SdZOXdpWL0F790SNW_Z" TargetMode="External"/><Relationship Id="rId5675" Type="http://schemas.openxmlformats.org/officeDocument/2006/relationships/hyperlink" Target="https://docs.google.com/spreadsheets/d/14DcJSHDKSPKea-p5OWlFqasTc5zuw-J7hVN_NqjLD-k/edit?gid=0" TargetMode="External"/><Relationship Id="rId1121" Type="http://schemas.openxmlformats.org/officeDocument/2006/relationships/hyperlink" Target="https://docs.google.com/spreadsheets/d/1BOQfqkVFuxa4EAeIqikLNGVs0M3v_AGu998ko9SsEeo/edit?gid=67427" TargetMode="External"/><Relationship Id="rId4277" Type="http://schemas.openxmlformats.org/officeDocument/2006/relationships/hyperlink" Target="https://docs.google.com/spreadsheets/d/1L2oAihI5f_6pBnKt_zC1YzSMxPA0nRv1evnuuAQpQtw/edit?gid=0" TargetMode="External"/><Relationship Id="rId4691" Type="http://schemas.openxmlformats.org/officeDocument/2006/relationships/hyperlink" Target="https://drive.google.com/drive/u/0/folders/1hmW-gaCbx39atk90ZXT_h1PXuHmrK3F5" TargetMode="External"/><Relationship Id="rId5328" Type="http://schemas.openxmlformats.org/officeDocument/2006/relationships/hyperlink" Target="https://drive.google.com/drive/u/0/folders/1rX05OC3Vsgouzb9O-6NDBpkbEzJU5fm8" TargetMode="External"/><Relationship Id="rId5742" Type="http://schemas.openxmlformats.org/officeDocument/2006/relationships/hyperlink" Target="https://docs.google.com/spreadsheets/d/1OMofijeoR53EWDc109ohXV434fe2c-PIscMTWB60wSg/edit?gid=826593807" TargetMode="External"/><Relationship Id="rId3293" Type="http://schemas.openxmlformats.org/officeDocument/2006/relationships/hyperlink" Target="https://docs.google.com/spreadsheets/d/1-_wFrwaaO5VMd8CufB70jfayokz4v8rIZYuFeYmDo2U/edit" TargetMode="External"/><Relationship Id="rId4344" Type="http://schemas.openxmlformats.org/officeDocument/2006/relationships/hyperlink" Target="https://drive.google.com/drive/folders/1eA4SA7le5MLDg0mzEPMeYFUKuKtulevQ" TargetMode="External"/><Relationship Id="rId1938" Type="http://schemas.openxmlformats.org/officeDocument/2006/relationships/hyperlink" Target="https://drive.google.com/drive/u/0/folders/1kSW9hPixSkH44ulSANy-YpYixQuWwMBy" TargetMode="External"/><Relationship Id="rId3360" Type="http://schemas.openxmlformats.org/officeDocument/2006/relationships/hyperlink" Target="https://docs.google.com/spreadsheets/d/1fwXMO7sVsX5UKli_NAdA3TZL8R_5X7LjGgmtEFI1LRk/edit?gid=2039697718" TargetMode="External"/><Relationship Id="rId281" Type="http://schemas.openxmlformats.org/officeDocument/2006/relationships/hyperlink" Target="https://docs.google.com/spreadsheets/d/1OMofijeoR53EWDc109ohXV434fe2c-PIscMTWB60wSg/edit?gid=1665461299" TargetMode="External"/><Relationship Id="rId3013" Type="http://schemas.openxmlformats.org/officeDocument/2006/relationships/hyperlink" Target="https://drive.google.com/drive/u/0/folders/1ROFnzdgLnEspgJgkHyYPpmlqy_DCIQUt" TargetMode="External"/><Relationship Id="rId4411" Type="http://schemas.openxmlformats.org/officeDocument/2006/relationships/hyperlink" Target="https://docs.google.com/spreadsheets/d/1BOQfqkVFuxa4EAeIqikLNGVs0M3v_AGu998ko9SsEeo/edit?gid=1593232131" TargetMode="External"/><Relationship Id="rId6169" Type="http://schemas.openxmlformats.org/officeDocument/2006/relationships/hyperlink" Target="https://shopeefood.vn/bo-suu-tap/ind--coopfood" TargetMode="External"/><Relationship Id="rId2779" Type="http://schemas.openxmlformats.org/officeDocument/2006/relationships/hyperlink" Target="https://drive.google.com/drive/u/0/folders/1xQ9Gyr2V3C_04Sm3tgqXP6Mpu7dbQvM6" TargetMode="External"/><Relationship Id="rId5185" Type="http://schemas.openxmlformats.org/officeDocument/2006/relationships/hyperlink" Target="https://docs.google.com/spreadsheets/d/1ISJZMXejQ5KPm9udklklGDj1ByPeYSfREf6U74Tgk7s/edit?userstoinvite=huyenanh.works%40gmail.com&amp;sharingaction=manageaccess&amp;role=writer&amp;gid=989130246" TargetMode="External"/><Relationship Id="rId6236" Type="http://schemas.openxmlformats.org/officeDocument/2006/relationships/hyperlink" Target="https://docs.google.com/spreadsheets/d/1kKFqWBJ02Uxd63Z8n1KxuxBZPrlmUT1GTwXwJViPdfg/edit?gid=0" TargetMode="External"/><Relationship Id="rId1795" Type="http://schemas.openxmlformats.org/officeDocument/2006/relationships/hyperlink" Target="https://drive.google.com/drive/folders/11aTiNoJ5w5r0wErMwkSx4EGIVT_1P___" TargetMode="External"/><Relationship Id="rId2846" Type="http://schemas.openxmlformats.org/officeDocument/2006/relationships/hyperlink" Target="https://drive.google.com/drive/folders/130_ON1vTGiBZ17WkDUnLg9mw4EaXB43q?usp=sharing" TargetMode="External"/><Relationship Id="rId5252" Type="http://schemas.openxmlformats.org/officeDocument/2006/relationships/hyperlink" Target="https://docs.google.com/spreadsheets/d/1s8D-PPVf-4iH2AXNN6x4ECkKABbUyNrMGFnwf30cyLs/edit?gid=1513785312" TargetMode="External"/><Relationship Id="rId6303" Type="http://schemas.openxmlformats.org/officeDocument/2006/relationships/hyperlink" Target="https://docs.google.com/spreadsheets/d/18nNNMUzK2I2bRzIBegbdjF9o1qa2vte8T2ecKUn9gVs/edit?gid=0" TargetMode="External"/><Relationship Id="rId87" Type="http://schemas.openxmlformats.org/officeDocument/2006/relationships/hyperlink" Target="https://docs.google.com/spreadsheets/d/1KdLUxhWn7-Q6DeRcy9gd36ucP-oJ4UTFeQVmcPt6sXg/edit?gid=0" TargetMode="External"/><Relationship Id="rId818" Type="http://schemas.openxmlformats.org/officeDocument/2006/relationships/hyperlink" Target="https://drive.google.com/drive/u/0/folders/1Uxeak0iLm6QpAq9sHeX9dyCklFNCqBJW" TargetMode="External"/><Relationship Id="rId1448" Type="http://schemas.openxmlformats.org/officeDocument/2006/relationships/hyperlink" Target="https://drive.google.com/drive/folders/1eHOKmpDcV-9jUvphgBJPP6X8fTLpfyRC" TargetMode="External"/><Relationship Id="rId1862" Type="http://schemas.openxmlformats.org/officeDocument/2006/relationships/hyperlink" Target="https://docs.google.com/spreadsheets/d/1s8D-PPVf-4iH2AXNN6x4ECkKABbUyNrMGFnwf30cyLs/edit?gid=1513785312" TargetMode="External"/><Relationship Id="rId2913" Type="http://schemas.openxmlformats.org/officeDocument/2006/relationships/hyperlink" Target="https://docs.google.com/spreadsheets/d/1fwXMO7sVsX5UKli_NAdA3TZL8R_5X7LjGgmtEFI1LRk/edit?pli=1&amp;gid=1236195873" TargetMode="External"/><Relationship Id="rId1515" Type="http://schemas.openxmlformats.org/officeDocument/2006/relationships/hyperlink" Target="https://drive.google.com/drive/folders/1R4p_cnvHZXK5Mx4jHOtexMkXpyIeuPRG" TargetMode="External"/><Relationship Id="rId6093" Type="http://schemas.openxmlformats.org/officeDocument/2006/relationships/hyperlink" Target="https://docs.google.com/spreadsheets/d/1KmfXaYNxTvOqlFm0awngGgwSbAkphKf3/edit?gid=1440313020" TargetMode="External"/><Relationship Id="rId3687" Type="http://schemas.openxmlformats.org/officeDocument/2006/relationships/hyperlink" Target="https://drive.google.com/drive/folders/1vX1c2JeQW6r7czg5VBhq1J2sB3u5dtFy" TargetMode="External"/><Relationship Id="rId4738" Type="http://schemas.openxmlformats.org/officeDocument/2006/relationships/hyperlink" Target="https://drive.google.com/drive/folders/1FgF75u5-HytLSso-IozqSZfA5EKEm8L0?usp=sharing" TargetMode="External"/><Relationship Id="rId2289" Type="http://schemas.openxmlformats.org/officeDocument/2006/relationships/hyperlink" Target="https://docs.google.com/spreadsheets/d/1Wf-xibkNBYTHTGTDoXy8ZpHMWWFWjZkQkN_h-PhYPsE/edit?gid=1593213333" TargetMode="External"/><Relationship Id="rId3754" Type="http://schemas.openxmlformats.org/officeDocument/2006/relationships/hyperlink" Target="https://docs.google.com/spreadsheets/d/1ISJZMXejQ5KPm9udklklGDj1ByPeYSfREf6U74Tgk7s/edit?gid=989130246" TargetMode="External"/><Relationship Id="rId4805" Type="http://schemas.openxmlformats.org/officeDocument/2006/relationships/hyperlink" Target="https://docs.google.com/presentation/d/1A_2IV1bqwhrnv4RY-txw1jjHx7duTQEl/edit?slide=id.gf2148db8b6_1_608" TargetMode="External"/><Relationship Id="rId6160" Type="http://schemas.openxmlformats.org/officeDocument/2006/relationships/hyperlink" Target="https://docs.google.com/spreadsheets/d/1b60KFqBlXIdWWLLpeOVh-mk0iZ307q45t_BlBNg3WFU/edit?gid=600701692" TargetMode="External"/><Relationship Id="rId675" Type="http://schemas.openxmlformats.org/officeDocument/2006/relationships/hyperlink" Target="https://docs.google.com/spreadsheets/d/1Gkqvkh-uV9bo_TAYYPphI4SL1SrZy71IfnGgrpXNWH8/edit?gid=1300745950" TargetMode="External"/><Relationship Id="rId2356" Type="http://schemas.openxmlformats.org/officeDocument/2006/relationships/hyperlink" Target="https://docs.google.com/spreadsheets/d/1he6KxzPEPZaO8Qo5fnnVUrYtixpokKlG7UlOzjQ6988/edit?gid=1481340089" TargetMode="External"/><Relationship Id="rId2770" Type="http://schemas.openxmlformats.org/officeDocument/2006/relationships/hyperlink" Target="https://docs.google.com/spreadsheets/d/1p59_OCU0y33MmHtXsQ_rzx7VmwvFvdhvTuQDiR28r9g/edit?gid=0" TargetMode="External"/><Relationship Id="rId3407" Type="http://schemas.openxmlformats.org/officeDocument/2006/relationships/hyperlink" Target="https://drive.google.com/drive/u/0/folders/1rLi7E3TF4gw9mPsBOpt9aX2UPC3SPCxe" TargetMode="External"/><Relationship Id="rId3821" Type="http://schemas.openxmlformats.org/officeDocument/2006/relationships/hyperlink" Target="https://docs.google.com/spreadsheets/d/1v-VOk9jEoQ8q98sN0Eiy-f8odAhvkEb3FzMR_IA8nGM/edit?gid=1560921495" TargetMode="External"/><Relationship Id="rId328" Type="http://schemas.openxmlformats.org/officeDocument/2006/relationships/hyperlink" Target="https://drive.google.com/drive/u/0/folders/1ujbwkXQp-Z51Uu1a2YvItPoiJN0Lw9wi" TargetMode="External"/><Relationship Id="rId742" Type="http://schemas.openxmlformats.org/officeDocument/2006/relationships/hyperlink" Target="https://drive.google.com/drive/folders/1aqYY1ioyyTkiSBjpliBcY3m7AoUC8paP" TargetMode="External"/><Relationship Id="rId1372" Type="http://schemas.openxmlformats.org/officeDocument/2006/relationships/hyperlink" Target="https://docs.google.com/spreadsheets/d/1OMofijeoR53EWDc109ohXV434fe2c-PIscMTWB60wSg/edit?gid=2093629669" TargetMode="External"/><Relationship Id="rId2009" Type="http://schemas.openxmlformats.org/officeDocument/2006/relationships/hyperlink" Target="https://docs.google.com/spreadsheets/d/1aJCEBkz0W7RO1jbZtQxVGaEfNhxJv4c6rTyF20VK6c8/edit?gid=1546187897" TargetMode="External"/><Relationship Id="rId2423" Type="http://schemas.openxmlformats.org/officeDocument/2006/relationships/hyperlink" Target="https://drive.google.com/drive/folders/1y1Q-qbMi1zfcbByzd7OLT4X621idv3Jy" TargetMode="External"/><Relationship Id="rId5579" Type="http://schemas.openxmlformats.org/officeDocument/2006/relationships/hyperlink" Target="https://docs.google.com/spreadsheets/d/1fwXMO7sVsX5UKli_NAdA3TZL8R_5X7LjGgmtEFI1LRk/edit?pli=1&amp;gid=1529868658" TargetMode="External"/><Relationship Id="rId1025" Type="http://schemas.openxmlformats.org/officeDocument/2006/relationships/hyperlink" Target="https://drive.google.com/drive/folders/1r4Ecf5cYalKR6YHqq7D3b_ZKMB6zAFut?usp=sharing" TargetMode="External"/><Relationship Id="rId4595" Type="http://schemas.openxmlformats.org/officeDocument/2006/relationships/hyperlink" Target="https://drive.google.com/drive/folders/1KgZWS-BY5pvKZioLHl4ra0TEAvEo4OPj" TargetMode="External"/><Relationship Id="rId5646" Type="http://schemas.openxmlformats.org/officeDocument/2006/relationships/hyperlink" Target="https://drive.google.com/drive/folders/1dQVQGfzYHt348w9GDKVYvb2UL9-QSk-i?usp=drive_link" TargetMode="External"/><Relationship Id="rId5993" Type="http://schemas.openxmlformats.org/officeDocument/2006/relationships/hyperlink" Target="https://drive.google.com/drive/u/0/folders/1jZ3EVIGGP_ARjL_-GtGDzVJQUyCIXFNT" TargetMode="External"/><Relationship Id="rId3197" Type="http://schemas.openxmlformats.org/officeDocument/2006/relationships/hyperlink" Target="https://drive.google.com/drive/folders/1nGgK6tfLbXEWKjoYZAsFQXpC5YNLeoqq?usp=drive_link" TargetMode="External"/><Relationship Id="rId4248" Type="http://schemas.openxmlformats.org/officeDocument/2006/relationships/hyperlink" Target="https://drive.google.com/drive/u/0/folders/1t_DgWn8tp136t2H7zod3enrSaQ6I0esQ" TargetMode="External"/><Relationship Id="rId4662" Type="http://schemas.openxmlformats.org/officeDocument/2006/relationships/hyperlink" Target="https://drive.google.com/drive/folders/1koH9ZrZVRZ2CKK3pKwND1xIQle8HQYbd?usp=drive_link" TargetMode="External"/><Relationship Id="rId5713" Type="http://schemas.openxmlformats.org/officeDocument/2006/relationships/hyperlink" Target="https://drive.google.com/drive/u/0/folders/1Qr66rbNj6BsBpa2wO-7uYOwJPtX_HzVI" TargetMode="External"/><Relationship Id="rId185" Type="http://schemas.openxmlformats.org/officeDocument/2006/relationships/hyperlink" Target="https://drive.google.com/drive/folders/1L431A8hwCdgd6g2VdNdeljKqPt3ZGQ9x" TargetMode="External"/><Relationship Id="rId1909" Type="http://schemas.openxmlformats.org/officeDocument/2006/relationships/hyperlink" Target="https://docs.google.com/spreadsheets/d/1OMofijeoR53EWDc109ohXV434fe2c-PIscMTWB60wSg/edit?gid=2093629669" TargetMode="External"/><Relationship Id="rId3264" Type="http://schemas.openxmlformats.org/officeDocument/2006/relationships/hyperlink" Target="https://docs.google.com/spreadsheets/d/1fwXMO7sVsX5UKli_NAdA3TZL8R_5X7LjGgmtEFI1LRk/edit?gid=1727368483" TargetMode="External"/><Relationship Id="rId4315" Type="http://schemas.openxmlformats.org/officeDocument/2006/relationships/hyperlink" Target="https://drive.google.com/drive/folders/1R43SvxBwe5mMUDCdyc-6jCkhhB6ptQpv?usp=drive_link" TargetMode="External"/><Relationship Id="rId2280" Type="http://schemas.openxmlformats.org/officeDocument/2006/relationships/hyperlink" Target="https://docs.google.com/spreadsheets/d/1VogYb5wJBSvJaLnMSd0peM2zBgURySMKNDUbCqhT0J4/edit" TargetMode="External"/><Relationship Id="rId3331" Type="http://schemas.openxmlformats.org/officeDocument/2006/relationships/hyperlink" Target="https://drive.google.com/drive/u/0/folders/1-4da35s_MLdSXfIYxtc45drH7mXg6sxI" TargetMode="External"/><Relationship Id="rId252" Type="http://schemas.openxmlformats.org/officeDocument/2006/relationships/hyperlink" Target="https://drive.google.com/drive/u/0/folders/1tD91AOzVvg3x8zzwH0VOjS8Ge9doOnlP" TargetMode="External"/><Relationship Id="rId5089" Type="http://schemas.openxmlformats.org/officeDocument/2006/relationships/hyperlink" Target="https://docs.google.com/spreadsheets/d/1Gkqvkh-uV9bo_TAYYPphI4SL1SrZy71IfnGgrpXNWH8/edit?gid=1137451622" TargetMode="External"/><Relationship Id="rId1699" Type="http://schemas.openxmlformats.org/officeDocument/2006/relationships/hyperlink" Target="https://drive.google.com/drive/u/0/folders/1h03aLI1AEj0JpYCLQygHVa0Fk8a0X3SQ" TargetMode="External"/><Relationship Id="rId2000" Type="http://schemas.openxmlformats.org/officeDocument/2006/relationships/hyperlink" Target="https://docs.google.com/spreadsheets/d/1Cfq8nnEuh5mv5yI1xFUY0oveeEpgtmS9lhYYq5Fe_FE/edit?usp=sharing" TargetMode="External"/><Relationship Id="rId5156" Type="http://schemas.openxmlformats.org/officeDocument/2006/relationships/hyperlink" Target="https://drive.google.com/drive/u/0/folders/1sL_SwEOcbE4CvaxxzxXON-ZPbdp6VmwP" TargetMode="External"/><Relationship Id="rId5570" Type="http://schemas.openxmlformats.org/officeDocument/2006/relationships/hyperlink" Target="https://drive.google.com/drive/folders/1j0y7PkR78LlhFcYmbBqy__dCddBIwMJ8?usp=sharing" TargetMode="External"/><Relationship Id="rId6207" Type="http://schemas.openxmlformats.org/officeDocument/2006/relationships/hyperlink" Target="https://drive.google.com/drive/folders/1v6XMVMO7thoYSMvkxH4pg91Ezy-da45m" TargetMode="External"/><Relationship Id="rId4172" Type="http://schemas.openxmlformats.org/officeDocument/2006/relationships/hyperlink" Target="https://docs.google.com/spreadsheets/d/171f1tcAKPX1SHNcJh-oRcWL3Rt8oON56yqBV9EPDf14/edit?gid=622242917" TargetMode="External"/><Relationship Id="rId5223" Type="http://schemas.openxmlformats.org/officeDocument/2006/relationships/hyperlink" Target="https://drive.google.com/drive/u/0/folders/1FRsSI3m7h0X_fLlZB723HFLIGlIve6hE" TargetMode="External"/><Relationship Id="rId1766" Type="http://schemas.openxmlformats.org/officeDocument/2006/relationships/hyperlink" Target="https://docs.google.com/spreadsheets/d/1Gkqvkh-uV9bo_TAYYPphI4SL1SrZy71IfnGgrpXNWH8/edit?gid=1300745950" TargetMode="External"/><Relationship Id="rId2817" Type="http://schemas.openxmlformats.org/officeDocument/2006/relationships/hyperlink" Target="https://docs.google.com/spreadsheets/d/1KmfXaYNxTvOqlFm0awngGgwSbAkphKf3/edit" TargetMode="External"/><Relationship Id="rId58" Type="http://schemas.openxmlformats.org/officeDocument/2006/relationships/hyperlink" Target="https://drive.google.com/drive/u/0/folders/1xp_f2C-ALmMhlC-ynAs2m3_eojRkcViU" TargetMode="External"/><Relationship Id="rId1419" Type="http://schemas.openxmlformats.org/officeDocument/2006/relationships/hyperlink" Target="https://drive.google.com/drive/u/0/folders/1FVAO7Kl_4JsSC_TFnH_pk0O0dttiTCGZ" TargetMode="External"/><Relationship Id="rId1833" Type="http://schemas.openxmlformats.org/officeDocument/2006/relationships/hyperlink" Target="https://drive.google.com/drive/u/0/folders/1HZmjy2ItDoAAyaxGj_BFGKobAePlqlxZ" TargetMode="External"/><Relationship Id="rId4989" Type="http://schemas.openxmlformats.org/officeDocument/2006/relationships/hyperlink" Target="https://drive.google.com/drive/u/0/folders/1jr6OwPJ22F5oVNNjbzrBfJtpKxxfFEMI" TargetMode="External"/><Relationship Id="rId1900" Type="http://schemas.openxmlformats.org/officeDocument/2006/relationships/hyperlink" Target="https://drive.google.com/drive/u/0/folders/1PytTxSeUG8PjDuzUD-pfyEe2-6NYoDi5" TargetMode="External"/><Relationship Id="rId3658" Type="http://schemas.openxmlformats.org/officeDocument/2006/relationships/hyperlink" Target="https://drive.google.com/drive/u/0/folders/1zZGOo2E3YfJkxpGYVnKF10ScK11-94uA" TargetMode="External"/><Relationship Id="rId4709" Type="http://schemas.openxmlformats.org/officeDocument/2006/relationships/hyperlink" Target="https://docs.google.com/spreadsheets/d/1-vwhQd6LlryTsONeQxcGhIllCjnf-5Cd/edit?gid=1033238192&amp;urp=gmail_link" TargetMode="External"/><Relationship Id="rId6064" Type="http://schemas.openxmlformats.org/officeDocument/2006/relationships/hyperlink" Target="https://docs.google.com/spreadsheets/d/1fwXMO7sVsX5UKli_NAdA3TZL8R_5X7LjGgmtEFI1LRk/edit?gid=1582345720" TargetMode="External"/><Relationship Id="rId579" Type="http://schemas.openxmlformats.org/officeDocument/2006/relationships/hyperlink" Target="https://drive.google.com/drive/u/0/folders/1Znk0WDho5PWU2Hd_IZYV_vO5M5324Lyb" TargetMode="External"/><Relationship Id="rId993" Type="http://schemas.openxmlformats.org/officeDocument/2006/relationships/hyperlink" Target="https://drive.google.com/drive/folders/1GMvGC8HghBwywiHEHkRvjsyKaZ_VGmtk" TargetMode="External"/><Relationship Id="rId2674" Type="http://schemas.openxmlformats.org/officeDocument/2006/relationships/hyperlink" Target="https://drive.google.com/drive/u/0/folders/1PqPLuu1XXjg-tOg-m4OxtQ1gi1gfL3gd" TargetMode="External"/><Relationship Id="rId5080" Type="http://schemas.openxmlformats.org/officeDocument/2006/relationships/hyperlink" Target="https://docs.google.com/spreadsheets/d/1IDYaNxKIIzV3A6aHxJVDdZ3Cj2BxgL3Nt7uvCNTQpVg/edit?usp=sharing" TargetMode="External"/><Relationship Id="rId6131" Type="http://schemas.openxmlformats.org/officeDocument/2006/relationships/hyperlink" Target="https://drive.google.com/drive/u/0/folders/1_z_GuXcLy1m3HVerKiD4OcvaD_yvncUU" TargetMode="External"/><Relationship Id="rId646" Type="http://schemas.openxmlformats.org/officeDocument/2006/relationships/hyperlink" Target="https://shopee.vn/m/NAMABANK-SPF" TargetMode="External"/><Relationship Id="rId1276" Type="http://schemas.openxmlformats.org/officeDocument/2006/relationships/hyperlink" Target="https://drive.google.com/drive/folders/1FnANF__J2FamepJO_5VqnijHoUZVRLkD?usp=sharing" TargetMode="External"/><Relationship Id="rId2327" Type="http://schemas.openxmlformats.org/officeDocument/2006/relationships/hyperlink" Target="https://drive.google.com/drive/folders/1nGgK6tfLbXEWKjoYZAsFQXpC5YNLeoqq?usp=drive_link" TargetMode="External"/><Relationship Id="rId3725" Type="http://schemas.openxmlformats.org/officeDocument/2006/relationships/hyperlink" Target="https://drive.google.com/drive/u/0/folders/1nlnCcF4O1Yvq0lNddyA3VApv_Jlt6usQ" TargetMode="External"/><Relationship Id="rId1690" Type="http://schemas.openxmlformats.org/officeDocument/2006/relationships/hyperlink" Target="https://docs.google.com/spreadsheets/d/1p59_OCU0y33MmHtXsQ_rzx7VmwvFvdhvTuQDiR28r9g/edit?gid=0" TargetMode="External"/><Relationship Id="rId2741" Type="http://schemas.openxmlformats.org/officeDocument/2006/relationships/hyperlink" Target="https://docs.google.com/spreadsheets/d/1VogYb5wJBSvJaLnMSd0peM2zBgURySMKNDUbCqhT0J4/edit" TargetMode="External"/><Relationship Id="rId5897" Type="http://schemas.openxmlformats.org/officeDocument/2006/relationships/hyperlink" Target="https://docs.google.com/spreadsheets/d/1vIyV5nTnjhQgdc2a6SajM7dp2H4eL3Sf4K675HHeYoI/edit?gid=542315914" TargetMode="External"/><Relationship Id="rId713" Type="http://schemas.openxmlformats.org/officeDocument/2006/relationships/hyperlink" Target="https://drive.google.com/drive/u/0/folders/1_0u9joiqU9cu9xt9dX9s3BCAJnPEHpi5" TargetMode="External"/><Relationship Id="rId1343" Type="http://schemas.openxmlformats.org/officeDocument/2006/relationships/hyperlink" Target="https://docs.google.com/spreadsheets/d/1BOQfqkVFuxa4EAeIqikLNGVs0M3v_AGu998ko9SsEeo/edit?gid=67427" TargetMode="External"/><Relationship Id="rId4499" Type="http://schemas.openxmlformats.org/officeDocument/2006/relationships/hyperlink" Target="https://drive.google.com/drive/u/0/folders/1u5NDCvyHSSwCU7zBEtBhwMHuAUtSp5wl" TargetMode="External"/><Relationship Id="rId5964" Type="http://schemas.openxmlformats.org/officeDocument/2006/relationships/hyperlink" Target="https://drive.google.com/drive/u/0/folders/18cXEhQpOKViOn4hwgPa5zOETtuhd6Kh9" TargetMode="External"/><Relationship Id="rId1410" Type="http://schemas.openxmlformats.org/officeDocument/2006/relationships/hyperlink" Target="https://docs.google.com/spreadsheets/d/1Gkqvkh-uV9bo_TAYYPphI4SL1SrZy71IfnGgrpXNWH8/edit?gid=826533442" TargetMode="External"/><Relationship Id="rId4566" Type="http://schemas.openxmlformats.org/officeDocument/2006/relationships/hyperlink" Target="https://drive.google.com/drive/folders/16GmEMwRn0FKou_OQ7BIbL2mXx_EYovKN" TargetMode="External"/><Relationship Id="rId4980" Type="http://schemas.openxmlformats.org/officeDocument/2006/relationships/hyperlink" Target="https://drive.google.com/drive/u/0/folders/1u_OUt7GbpzYw3ZGpCG_umNOhcjAXEfUu" TargetMode="External"/><Relationship Id="rId5617" Type="http://schemas.openxmlformats.org/officeDocument/2006/relationships/hyperlink" Target="https://docs.google.com/spreadsheets/d/1nP8iGRm4KQXtnApxdMHQxVVL8-qJ9UdLInlDPBevDn0/edit?gid=0" TargetMode="External"/><Relationship Id="rId3168" Type="http://schemas.openxmlformats.org/officeDocument/2006/relationships/hyperlink" Target="https://drive.google.com/drive/u/0/folders/1X1egVP-xOmVHnI2PUFabXrBpTOgc62HI" TargetMode="External"/><Relationship Id="rId3582" Type="http://schemas.openxmlformats.org/officeDocument/2006/relationships/hyperlink" Target="https://docs.google.com/spreadsheets/d/1KmfXaYNxTvOqlFm0awngGgwSbAkphKf3/edit?gid=264214317" TargetMode="External"/><Relationship Id="rId4219" Type="http://schemas.openxmlformats.org/officeDocument/2006/relationships/hyperlink" Target="https://docs.google.com/spreadsheets/d/1wba0DBny0rNygdGQv87KVHLyiIyQo9R25sj7ISlFN7k/edit" TargetMode="External"/><Relationship Id="rId4633" Type="http://schemas.openxmlformats.org/officeDocument/2006/relationships/hyperlink" Target="https://docs.google.com/spreadsheets/d/1fwXMO7sVsX5UKli_NAdA3TZL8R_5X7LjGgmtEFI1LRk/edit?gid=1038086124" TargetMode="External"/><Relationship Id="rId2184" Type="http://schemas.openxmlformats.org/officeDocument/2006/relationships/hyperlink" Target="https://drive.google.com/drive/folders/1Cw7XSHtR6sikDD3uSE8w3-YuH6chHNpB?usp=drive_link" TargetMode="External"/><Relationship Id="rId3235" Type="http://schemas.openxmlformats.org/officeDocument/2006/relationships/hyperlink" Target="https://docs.google.com/spreadsheets/d/1xvfgBHdySyJfYR7pIAs1ab2xZjGdGWlo/edit?gid=1773673233" TargetMode="External"/><Relationship Id="rId156" Type="http://schemas.openxmlformats.org/officeDocument/2006/relationships/hyperlink" Target="https://drive.google.com/drive/folders/11v5fpFx_i3NLNhDPd89Fl0XVmASJK-2J" TargetMode="External"/><Relationship Id="rId570" Type="http://schemas.openxmlformats.org/officeDocument/2006/relationships/hyperlink" Target="https://docs.google.com/spreadsheets/d/1vIyV5nTnjhQgdc2a6SajM7dp2H4eL3Sf4K675HHeYoI/edit?gid=37557742" TargetMode="External"/><Relationship Id="rId2251" Type="http://schemas.openxmlformats.org/officeDocument/2006/relationships/hyperlink" Target="https://docs.google.com/spreadsheets/d/1wvo4oU45IQnfvWvyzRWIvrgunHQDfc_edITNfMFTHnI/edit?usp=sharing" TargetMode="External"/><Relationship Id="rId3302" Type="http://schemas.openxmlformats.org/officeDocument/2006/relationships/hyperlink" Target="https://drive.google.com/drive/folders/1wi7lfrlE1tmdO4uYgDTqav4sxAbkGCEZ" TargetMode="External"/><Relationship Id="rId4700" Type="http://schemas.openxmlformats.org/officeDocument/2006/relationships/hyperlink" Target="https://docs.google.com/spreadsheets/d/1KmfXaYNxTvOqlFm0awngGgwSbAkphKf3/edit" TargetMode="External"/><Relationship Id="rId223" Type="http://schemas.openxmlformats.org/officeDocument/2006/relationships/hyperlink" Target="https://docs.google.com/spreadsheets/d/1v-VOk9jEoQ8q98sN0Eiy-f8odAhvkEb3FzMR_IA8nGM/edit?gid=1560921495" TargetMode="External"/><Relationship Id="rId4076" Type="http://schemas.openxmlformats.org/officeDocument/2006/relationships/hyperlink" Target="https://drive.google.com/drive/folders/1VzTN_5rXlXtsG4BN4Sck50SFTaUZtoho" TargetMode="External"/><Relationship Id="rId5474" Type="http://schemas.openxmlformats.org/officeDocument/2006/relationships/hyperlink" Target="https://drive.google.com/drive/u/0/folders/171I-sISdL1EQHJes0dtf4I4EGw-JftZo" TargetMode="External"/><Relationship Id="rId4490" Type="http://schemas.openxmlformats.org/officeDocument/2006/relationships/hyperlink" Target="https://drive.google.com/drive/u/0/folders/1xDUJuhiwTXPkhzKMUTh_r_ghOuCFKgaN" TargetMode="External"/><Relationship Id="rId5127" Type="http://schemas.openxmlformats.org/officeDocument/2006/relationships/hyperlink" Target="https://drive.google.com/drive/u/0/folders/19BsJYam8DLmdMyss-G0icYjNqzxBjoQy" TargetMode="External"/><Relationship Id="rId5541" Type="http://schemas.openxmlformats.org/officeDocument/2006/relationships/hyperlink" Target="https://docs.google.com/presentation/d/1cVBHq5--XVdymJKWMjmn6ELG_xJO3GjdeIKJsB875Jc/edit?slide=id.g2ec2ad294fd_0_1" TargetMode="External"/><Relationship Id="rId1737" Type="http://schemas.openxmlformats.org/officeDocument/2006/relationships/hyperlink" Target="https://docs.google.com/spreadsheets/d/1KdLUxhWn7-Q6DeRcy9gd36ucP-oJ4UTFeQVmcPt6sXg/edit?gid=0" TargetMode="External"/><Relationship Id="rId3092" Type="http://schemas.openxmlformats.org/officeDocument/2006/relationships/hyperlink" Target="https://docs.google.com/spreadsheets/d/16PUhiLAfkapUJ2MdTUHW9dNmHhdo8W_V4sD6HT4Ml4o/edit?usp=sharing" TargetMode="External"/><Relationship Id="rId4143" Type="http://schemas.openxmlformats.org/officeDocument/2006/relationships/hyperlink" Target="https://drive.google.com/drive/u/0/folders/1aWe3TFtq9JetTfJo_1O4tjADy7eQkegp" TargetMode="External"/><Relationship Id="rId29" Type="http://schemas.openxmlformats.org/officeDocument/2006/relationships/hyperlink" Target="https://drive.google.com/drive/u/0/folders/1cvQRcJsFqDEOgSetUENqzG-9c4vL2cIc" TargetMode="External"/><Relationship Id="rId4210" Type="http://schemas.openxmlformats.org/officeDocument/2006/relationships/hyperlink" Target="https://drive.google.com/drive/folders/1hCISI4dGXVN_EuNcOEhq1CMBp7zR-k1c" TargetMode="External"/><Relationship Id="rId1804" Type="http://schemas.openxmlformats.org/officeDocument/2006/relationships/hyperlink" Target="https://drive.google.com/drive/u/0/folders/1CCvCuL8toDvRCsBLYv6tqsKwypgexTqM" TargetMode="External"/><Relationship Id="rId6382" Type="http://schemas.openxmlformats.org/officeDocument/2006/relationships/hyperlink" Target="https://docs.google.com/spreadsheets/d/1TAW5TsL9SK2bKbJ0VHYaLa5zDQcyzqOtizUIPehNQG8/edit?gid=0" TargetMode="External"/><Relationship Id="rId3976" Type="http://schemas.openxmlformats.org/officeDocument/2006/relationships/hyperlink" Target="https://drive.google.com/file/d/1tABMEfYO184OR2ECPaq_TwxfRNOpNi4h/view?usp=drive_link" TargetMode="External"/><Relationship Id="rId6035" Type="http://schemas.openxmlformats.org/officeDocument/2006/relationships/hyperlink" Target="https://drive.google.com/drive/folders/1V7lWST4rw1pSVc-BoA1KWb7riq0UnYMo" TargetMode="External"/><Relationship Id="rId897" Type="http://schemas.openxmlformats.org/officeDocument/2006/relationships/hyperlink" Target="https://drive.google.com/drive/u/0/folders/1qNdWiVx57FRJJMLMdJZzkOs8GrWj-h49" TargetMode="External"/><Relationship Id="rId2578" Type="http://schemas.openxmlformats.org/officeDocument/2006/relationships/hyperlink" Target="https://shopee.vn/m/BIDVJCB100M-SPF" TargetMode="External"/><Relationship Id="rId2992" Type="http://schemas.openxmlformats.org/officeDocument/2006/relationships/hyperlink" Target="https://drive.google.com/drive/u/0/folders/1DURDLvfqrVeaO5GFMH2HuFbe92VuRDrv" TargetMode="External"/><Relationship Id="rId3629" Type="http://schemas.openxmlformats.org/officeDocument/2006/relationships/hyperlink" Target="https://drive.google.com/drive/folders/1sYlZHkeqVOBKgvkPwZQV3TEOafYqYoje?usp=drive_link" TargetMode="External"/><Relationship Id="rId5051" Type="http://schemas.openxmlformats.org/officeDocument/2006/relationships/hyperlink" Target="https://docs.google.com/spreadsheets/d/1araIWejcg2ho4Cg5omC68KUFFPIA9zku3QZcudN1FM0/edit?gid=1503817238" TargetMode="External"/><Relationship Id="rId964" Type="http://schemas.openxmlformats.org/officeDocument/2006/relationships/hyperlink" Target="https://docs.google.com/presentation/d/1Ch6aSG9l_uPuQOHEgACBpeBLoHPWOtCR/edit" TargetMode="External"/><Relationship Id="rId1594" Type="http://schemas.openxmlformats.org/officeDocument/2006/relationships/hyperlink" Target="https://docs.google.com/spreadsheets/d/1he6KxzPEPZaO8Qo5fnnVUrYtixpokKlG7UlOzjQ6988/edit?gid=1105470635" TargetMode="External"/><Relationship Id="rId2645" Type="http://schemas.openxmlformats.org/officeDocument/2006/relationships/hyperlink" Target="https://docs.google.com/spreadsheets/d/1xvfgBHdySyJfYR7pIAs1ab2xZjGdGWlo/edit?gid=1773673233" TargetMode="External"/><Relationship Id="rId6102" Type="http://schemas.openxmlformats.org/officeDocument/2006/relationships/hyperlink" Target="https://shopeefood.vn/bo-suu-tap/ind--7-eleven" TargetMode="External"/><Relationship Id="rId617" Type="http://schemas.openxmlformats.org/officeDocument/2006/relationships/hyperlink" Target="https://docs.google.com/spreadsheets/d/1zEyhwzeEpsJyOaXmHiPHXMYdcIL3HLyELfMFAVMR0hg/edit" TargetMode="External"/><Relationship Id="rId1247" Type="http://schemas.openxmlformats.org/officeDocument/2006/relationships/hyperlink" Target="https://drive.google.com/drive/u/0/folders/18MCeD9A4QFBDoqaF-4WiPUaUSA_Ru1TB" TargetMode="External"/><Relationship Id="rId1661" Type="http://schemas.openxmlformats.org/officeDocument/2006/relationships/hyperlink" Target="https://docs.google.com/spreadsheets/d/1euYQp41NIB_2slpqUCv3Z1w09uwEDu-KfSVn_xAISmg/edit?gid=1707911171" TargetMode="External"/><Relationship Id="rId2712" Type="http://schemas.openxmlformats.org/officeDocument/2006/relationships/hyperlink" Target="https://drive.google.com/drive/folders/1C5GRn7XeUBRgStMs_fy5w_QzR4Bq5Shm" TargetMode="External"/><Relationship Id="rId5868" Type="http://schemas.openxmlformats.org/officeDocument/2006/relationships/hyperlink" Target="https://drive.google.com/drive/folders/18zZyp6BI8tF3cF0ZsagaPYYhTLB6wpi7" TargetMode="External"/><Relationship Id="rId1314" Type="http://schemas.openxmlformats.org/officeDocument/2006/relationships/hyperlink" Target="https://docs.google.com/spreadsheets/d/1fwXMO7sVsX5UKli_NAdA3TZL8R_5X7LjGgmtEFI1LRk/edit?pli=1&amp;gid=1317164986" TargetMode="External"/><Relationship Id="rId4884" Type="http://schemas.openxmlformats.org/officeDocument/2006/relationships/hyperlink" Target="https://docs.google.com/spreadsheets/d/1s8D-PPVf-4iH2AXNN6x4ECkKABbUyNrMGFnwf30cyLs/edit?gid=1513785312" TargetMode="External"/><Relationship Id="rId5935" Type="http://schemas.openxmlformats.org/officeDocument/2006/relationships/hyperlink" Target="https://docs.google.com/spreadsheets/d/1p59_OCU0y33MmHtXsQ_rzx7VmwvFvdhvTuQDiR28r9g/edit?gid=0" TargetMode="External"/><Relationship Id="rId3486" Type="http://schemas.openxmlformats.org/officeDocument/2006/relationships/hyperlink" Target="https://shopee.vn/m/BIDVJCB-SPF" TargetMode="External"/><Relationship Id="rId4537" Type="http://schemas.openxmlformats.org/officeDocument/2006/relationships/hyperlink" Target="https://docs.google.com/presentation/d/1JbG9rNtyUHgA_WOLeMpzYoI8Vd4pMDptqNhOXdoPkJg/edit?slide=id.g2ec2ad294fd_0_1" TargetMode="External"/><Relationship Id="rId20" Type="http://schemas.openxmlformats.org/officeDocument/2006/relationships/hyperlink" Target="https://docs.google.com/spreadsheets/d/11X2BUDBjbo7I_35KaW8VVhRQQdT9UR-n3DiWSDokCXk/edit" TargetMode="External"/><Relationship Id="rId2088" Type="http://schemas.openxmlformats.org/officeDocument/2006/relationships/hyperlink" Target="https://drive.google.com/drive/folders/1Dyg6oGT9wqBkxZB-69ONnAwgES07SYMm?usp=sharing" TargetMode="External"/><Relationship Id="rId3139" Type="http://schemas.openxmlformats.org/officeDocument/2006/relationships/hyperlink" Target="https://docs.google.com/spreadsheets/d/1KZmy0fAg3zJUH3FVASOsSZTuOedbETEWiEexqhJWCx0/edit?usp=sharing" TargetMode="External"/><Relationship Id="rId4951" Type="http://schemas.openxmlformats.org/officeDocument/2006/relationships/hyperlink" Target="https://drive.google.com/drive/u/0/folders/1iIJqUWBxilnhAEGakoHUn605c0Z6dXGc" TargetMode="External"/><Relationship Id="rId474" Type="http://schemas.openxmlformats.org/officeDocument/2006/relationships/hyperlink" Target="https://drive.google.com/drive/u/0/folders/1Nakq-pPLhh5naHQrmzjksA1izBQaCpYQ" TargetMode="External"/><Relationship Id="rId2155" Type="http://schemas.openxmlformats.org/officeDocument/2006/relationships/hyperlink" Target="https://drive.google.com/drive/u/0/folders/1FjBm8pSIBqz_01-Iep1HFFlSLpuY_OCW" TargetMode="External"/><Relationship Id="rId3553" Type="http://schemas.openxmlformats.org/officeDocument/2006/relationships/hyperlink" Target="https://drive.google.com/drive/u/0/folders/1nL0lZqyiVJ6li9w_Qk-87iHF-MNU-Pmr" TargetMode="External"/><Relationship Id="rId4604" Type="http://schemas.openxmlformats.org/officeDocument/2006/relationships/hyperlink" Target="https://drive.google.com/drive/u/0/folders/1n4_Pryt7Rv9KiKom4x0OBgTQuF8paaRq" TargetMode="External"/><Relationship Id="rId127" Type="http://schemas.openxmlformats.org/officeDocument/2006/relationships/hyperlink" Target="https://docs.google.com/spreadsheets/d/1BOQfqkVFuxa4EAeIqikLNGVs0M3v_AGu998ko9SsEeo/edit?gid=67427" TargetMode="External"/><Relationship Id="rId3206" Type="http://schemas.openxmlformats.org/officeDocument/2006/relationships/hyperlink" Target="https://drive.google.com/drive/u/0/folders/1Tkpc835ANfnYDoIPw5P4XizLr7JpdIdc" TargetMode="External"/><Relationship Id="rId3620" Type="http://schemas.openxmlformats.org/officeDocument/2006/relationships/hyperlink" Target="https://drive.google.com/drive/u/0/folders/1pOKX1sun_wQt0nVczpJq7do2UjKBnUUC" TargetMode="External"/><Relationship Id="rId541" Type="http://schemas.openxmlformats.org/officeDocument/2006/relationships/hyperlink" Target="https://drive.google.com/drive/folders/1Pn-BGwqe_96CDMTXfI7oEYCsnCHXzZ6Y" TargetMode="External"/><Relationship Id="rId1171" Type="http://schemas.openxmlformats.org/officeDocument/2006/relationships/hyperlink" Target="https://drive.google.com/drive/u/0/folders/1I5aH8oYvQx0L0pi6q9_zBtEkaM-vX2yZ" TargetMode="External"/><Relationship Id="rId2222" Type="http://schemas.openxmlformats.org/officeDocument/2006/relationships/hyperlink" Target="https://docs.google.com/spreadsheets/d/1hH2wOMnX04Ofy2zaIB_BxzgG3Ficv5hRMZADqiYVuXg/edit" TargetMode="External"/><Relationship Id="rId5378" Type="http://schemas.openxmlformats.org/officeDocument/2006/relationships/hyperlink" Target="https://drive.google.com/drive/folders/1HI4GUPAcOCIoCyQM5E5uu2td0HhVoT4U" TargetMode="External"/><Relationship Id="rId5792" Type="http://schemas.openxmlformats.org/officeDocument/2006/relationships/hyperlink" Target="https://docs.google.com/spreadsheets/d/1BOQfqkVFuxa4EAeIqikLNGVs0M3v_AGu998ko9SsEeo/edit?gid=67427" TargetMode="External"/><Relationship Id="rId1988" Type="http://schemas.openxmlformats.org/officeDocument/2006/relationships/hyperlink" Target="https://docs.google.com/spreadsheets/d/1fxzgh-maR1dOgzq2ipxka1k59-BlpfmO6S4z2-wtBMk/edit?gid=0" TargetMode="External"/><Relationship Id="rId4394" Type="http://schemas.openxmlformats.org/officeDocument/2006/relationships/hyperlink" Target="https://drive.google.com/drive/folders/1HI4GUPAcOCIoCyQM5E5uu2td0HhVoT4U" TargetMode="External"/><Relationship Id="rId5445" Type="http://schemas.openxmlformats.org/officeDocument/2006/relationships/hyperlink" Target="https://docs.google.com/spreadsheets/d/1RrCPSdWgWkTdzlodH_vrgbgG1_4bGslkmg7DepHtd-M/edit?gid=0" TargetMode="External"/><Relationship Id="rId4047" Type="http://schemas.openxmlformats.org/officeDocument/2006/relationships/hyperlink" Target="https://docs.google.com/spreadsheets/d/1vIyV5nTnjhQgdc2a6SajM7dp2H4eL3Sf4K675HHeYoI/edit?gid=1579647152" TargetMode="External"/><Relationship Id="rId4461" Type="http://schemas.openxmlformats.org/officeDocument/2006/relationships/hyperlink" Target="https://docs.google.com/spreadsheets/d/1KmfXaYNxTvOqlFm0awngGgwSbAkphKf3/edit" TargetMode="External"/><Relationship Id="rId5512" Type="http://schemas.openxmlformats.org/officeDocument/2006/relationships/hyperlink" Target="https://drive.google.com/drive/u/0/folders/1j3mHAfgE9eJ7uSVu_OoCi7DOYlM2ShCA" TargetMode="External"/><Relationship Id="rId3063" Type="http://schemas.openxmlformats.org/officeDocument/2006/relationships/hyperlink" Target="https://urldefense.proofpoint.com/v2/url?u=https-3A__docs.google.com_spreadsheets_d_1Gkqvkh-2DuV9bo-5FTAYYPphI4SL1SrZy71IfnGgrpXNWH8_edit-3Fgid-3D826533442-23gid-3D826533442&amp;d=DwMFaQ&amp;c=R1GFtfTqKXCFH-lgEPXWwic6stQkW4U7uVq33mt-crw&amp;r=dd39ILRwHnLDnDhz0PnDV5maUoVwKA__DiOhwEh0zpU&amp;m=hA3cR6YHJ330SS5OGA-hyfPrfQh41DwHD_EOAHnGFEKmutZNMzY2haURLvmqjxG5&amp;s=DcuvKJnDpP2ot8n1Xzaq97cXya8_E5-a3NfIDeE0bvI&amp;e=" TargetMode="External"/><Relationship Id="rId4114" Type="http://schemas.openxmlformats.org/officeDocument/2006/relationships/hyperlink" Target="https://docs.google.com/presentation/d/122GOkY7AWU6GxRVzIUE51twNcAyZCFUb/edit?slide=id.g377c57e4119_0_0" TargetMode="External"/><Relationship Id="rId1708" Type="http://schemas.openxmlformats.org/officeDocument/2006/relationships/hyperlink" Target="https://docs.google.com/spreadsheets/d/1JKsjegE0AxZ9KvFp_mFhi2B8SlQjg9pcqZB3S7RcRQI/edit?gid=0" TargetMode="External"/><Relationship Id="rId3130" Type="http://schemas.openxmlformats.org/officeDocument/2006/relationships/hyperlink" Target="https://docs.google.com/spreadsheets/d/1iMtk54zuVmIsNSRloLl7t4MAGJP9u6gn-FHon4Vul1I/edit?gid=0" TargetMode="External"/><Relationship Id="rId6286" Type="http://schemas.openxmlformats.org/officeDocument/2006/relationships/hyperlink" Target="https://drive.google.com/drive/u/0/folders/1iQ7K7bPaVUupK9kaGVjJfGBc_Ap1QzQR" TargetMode="External"/><Relationship Id="rId2896" Type="http://schemas.openxmlformats.org/officeDocument/2006/relationships/hyperlink" Target="https://drive.google.com/drive/u/0/folders/1GM8sb0fv_MHD8RzZO51tlpNUJOnrzkcE" TargetMode="External"/><Relationship Id="rId3947" Type="http://schemas.openxmlformats.org/officeDocument/2006/relationships/hyperlink" Target="https://drive.google.com/drive/u/0/folders/1Itru8OefOpXtAHBrs20C2a6EMLBnckmp" TargetMode="External"/><Relationship Id="rId6353" Type="http://schemas.openxmlformats.org/officeDocument/2006/relationships/hyperlink" Target="https://docs.google.com/spreadsheets/d/16u7LZ-Hd8uWkfL9Xxt25vZQGyeWifuOWcnzXKNmPEko/edit?gid=0" TargetMode="External"/><Relationship Id="rId868" Type="http://schemas.openxmlformats.org/officeDocument/2006/relationships/hyperlink" Target="https://docs.google.com/spreadsheets/d/1xsEviixVh1cinP-iUeRZUkT08nUuAClJ2ov-BedQSpw/edit?gid=887217737" TargetMode="External"/><Relationship Id="rId1498" Type="http://schemas.openxmlformats.org/officeDocument/2006/relationships/hyperlink" Target="https://docs.google.com/spreadsheets/d/12SOThLnUzQ118JhTsOaqvhyCDKYhfrhGQby4BibqtLg/edit?gid=907500859" TargetMode="External"/><Relationship Id="rId2549" Type="http://schemas.openxmlformats.org/officeDocument/2006/relationships/hyperlink" Target="https://drive.google.com/drive/u/0/folders/1lNm13Ri6XM2n0OPy6Xb2lTkTjuyVMP_Z" TargetMode="External"/><Relationship Id="rId2963" Type="http://schemas.openxmlformats.org/officeDocument/2006/relationships/hyperlink" Target="https://drive.google.com/drive/u/0/folders/17fpozOMIPbCgi00LUgu40sIrPyiggUvj" TargetMode="External"/><Relationship Id="rId6006" Type="http://schemas.openxmlformats.org/officeDocument/2006/relationships/hyperlink" Target="https://drive.google.com/file/d/1HoHfNbgHs2JAzjOmM3pMSdIjhjgVTT4c/view?usp=sharing" TargetMode="External"/><Relationship Id="rId6420" Type="http://schemas.openxmlformats.org/officeDocument/2006/relationships/hyperlink" Target="https://docs.google.com/spreadsheets/d/1s8D-PPVf-4iH2AXNN6x4ECkKABbUyNrMGFnwf30cyLs/edit?gid=1513785312" TargetMode="External"/><Relationship Id="rId935" Type="http://schemas.openxmlformats.org/officeDocument/2006/relationships/hyperlink" Target="https://docs.google.com/spreadsheets/d/1WevQN1hUDLC6VZpMPiREpB4gOGtSYFchFP7PKDlo2sU/edit?gid=0" TargetMode="External"/><Relationship Id="rId1565" Type="http://schemas.openxmlformats.org/officeDocument/2006/relationships/hyperlink" Target="https://drive.google.com/drive/u/0/folders/1LiFau71oTVepFDYf04ZVwjzr9yM11mj2" TargetMode="External"/><Relationship Id="rId2616" Type="http://schemas.openxmlformats.org/officeDocument/2006/relationships/hyperlink" Target="https://drive.google.com/drive/u/0/folders/1AMLm9S_VZ2FTvPANapXalmNYcmjDRsIQ" TargetMode="External"/><Relationship Id="rId5022" Type="http://schemas.openxmlformats.org/officeDocument/2006/relationships/hyperlink" Target="https://drive.google.com/drive/u/0/folders/1MlTPNKuyUz1hiCazzFQ0yYdXu8ztj5DQ" TargetMode="External"/><Relationship Id="rId1218" Type="http://schemas.openxmlformats.org/officeDocument/2006/relationships/hyperlink" Target="https://drive.google.com/drive/u/0/folders/19u3f2AEhXGYs0EuN6-HPFA1FhT9OL6rj" TargetMode="External"/><Relationship Id="rId1632" Type="http://schemas.openxmlformats.org/officeDocument/2006/relationships/hyperlink" Target="https://drive.google.com/drive/folders/1nHmpTgkNek6fniADaMQCGfhNZ9Lil4Om" TargetMode="External"/><Relationship Id="rId4788" Type="http://schemas.openxmlformats.org/officeDocument/2006/relationships/hyperlink" Target="https://drive.google.com/drive/u/0/folders/1s859xSXKtyHjmnm6fmKdYnjFMVTZfBMG" TargetMode="External"/><Relationship Id="rId5839" Type="http://schemas.openxmlformats.org/officeDocument/2006/relationships/hyperlink" Target="https://shopee.vn/m/HDSAISONFOOD-SPF" TargetMode="External"/><Relationship Id="rId4855" Type="http://schemas.openxmlformats.org/officeDocument/2006/relationships/hyperlink" Target="https://drive.google.com/drive/folders/10I3WYQBucJ0AzCbNPwklcHBj-2RwiciR" TargetMode="External"/><Relationship Id="rId5906" Type="http://schemas.openxmlformats.org/officeDocument/2006/relationships/hyperlink" Target="https://drive.google.com/drive/u/0/folders/1HqAVNiNy2tbJxRfBrTysevnjXpNH22Wv" TargetMode="External"/><Relationship Id="rId3457" Type="http://schemas.openxmlformats.org/officeDocument/2006/relationships/hyperlink" Target="https://docs.google.com/spreadsheets/d/1he6KxzPEPZaO8Qo5fnnVUrYtixpokKlG7UlOzjQ6988/edit?gid=1481340089" TargetMode="External"/><Relationship Id="rId3871" Type="http://schemas.openxmlformats.org/officeDocument/2006/relationships/hyperlink" Target="https://drive.google.com/drive/folders/1bOhrzw_Z_ILHWZi_HX24im9qNChy5l54" TargetMode="External"/><Relationship Id="rId4508" Type="http://schemas.openxmlformats.org/officeDocument/2006/relationships/hyperlink" Target="https://drive.google.com/drive/u/0/folders/19U_ZhM-gf36JZW8DSMNKSsWdpj9BygdQ" TargetMode="External"/><Relationship Id="rId4922" Type="http://schemas.openxmlformats.org/officeDocument/2006/relationships/hyperlink" Target="https://docs.google.com/spreadsheets/d/1aJCEBkz0W7RO1jbZtQxVGaEfNhxJv4c6rTyF20VK6c8/edit?gid=1877503813" TargetMode="External"/><Relationship Id="rId378" Type="http://schemas.openxmlformats.org/officeDocument/2006/relationships/hyperlink" Target="https://drive.google.com/drive/u/0/folders/1_ntpeWVCzJjaygZv8c-qbKVEof6T4-QZ" TargetMode="External"/><Relationship Id="rId792" Type="http://schemas.openxmlformats.org/officeDocument/2006/relationships/hyperlink" Target="https://drive.google.com/drive/folders/1PpyA1aRCd23wWVnZcE12ZWy1m5DYrsjZ" TargetMode="External"/><Relationship Id="rId2059" Type="http://schemas.openxmlformats.org/officeDocument/2006/relationships/hyperlink" Target="https://docs.google.com/spreadsheets/d/1HkZPW9pPJ5XiEpqbqXRe-lhEMBQdoOwWT2bqJOj9Vto/edit?usp=sharing" TargetMode="External"/><Relationship Id="rId2473" Type="http://schemas.openxmlformats.org/officeDocument/2006/relationships/hyperlink" Target="https://docs.google.com/spreadsheets/d/1p59_OCU0y33MmHtXsQ_rzx7VmwvFvdhvTuQDiR28r9g/edit?gid=0" TargetMode="External"/><Relationship Id="rId3524" Type="http://schemas.openxmlformats.org/officeDocument/2006/relationships/hyperlink" Target="https://drive.google.com/drive/folders/1MrLwLoVcVoW6Z2UcKuhFC7PCWzPthMyv?usp=sharing" TargetMode="External"/><Relationship Id="rId445" Type="http://schemas.openxmlformats.org/officeDocument/2006/relationships/hyperlink" Target="https://cmckfcvietnam.sharepoint.com/:f:/s/KFC-SHARE-EXTERNAL-MKT-SHARE-EXTERNAL/EvCmKMbA-2lNvlyBTcO4zF4BjU65upcLzOflCMCeTpNemw?e=qd70O9" TargetMode="External"/><Relationship Id="rId1075" Type="http://schemas.openxmlformats.org/officeDocument/2006/relationships/hyperlink" Target="https://drive.google.com/drive/u/0/folders/18q4CDPHzcPCH35udEq2oXj8FU-2zi5KK" TargetMode="External"/><Relationship Id="rId2126" Type="http://schemas.openxmlformats.org/officeDocument/2006/relationships/hyperlink" Target="https://docs.google.com/spreadsheets/d/1v-VOk9jEoQ8q98sN0Eiy-f8odAhvkEb3FzMR_IA8nGM/edit?gid=1560921495" TargetMode="External"/><Relationship Id="rId2540" Type="http://schemas.openxmlformats.org/officeDocument/2006/relationships/hyperlink" Target="https://drive.google.com/drive/u/0/folders/1h03aLI1AEj0JpYCLQygHVa0Fk8a0X3SQ" TargetMode="External"/><Relationship Id="rId5696" Type="http://schemas.openxmlformats.org/officeDocument/2006/relationships/hyperlink" Target="https://docs.google.com/spreadsheets/d/1-EcoXATLQ5_Vul8QJfCf56fiKASkArV-s0mNdxeQQvA/edit?usp=sharing" TargetMode="External"/><Relationship Id="rId512" Type="http://schemas.openxmlformats.org/officeDocument/2006/relationships/hyperlink" Target="https://docs.google.com/spreadsheets/d/1araIWejcg2ho4Cg5omC68KUFFPIA9zku3QZcudN1FM0/edit?gid=505211701" TargetMode="External"/><Relationship Id="rId1142" Type="http://schemas.openxmlformats.org/officeDocument/2006/relationships/hyperlink" Target="https://docs.google.com/spreadsheets/d/1JKsjegE0AxZ9KvFp_mFhi2B8SlQjg9pcqZB3S7RcRQI/edit?gid=0" TargetMode="External"/><Relationship Id="rId4298" Type="http://schemas.openxmlformats.org/officeDocument/2006/relationships/hyperlink" Target="https://shopee.vn/m/VTBJCB-June25-SPF" TargetMode="External"/><Relationship Id="rId5349" Type="http://schemas.openxmlformats.org/officeDocument/2006/relationships/hyperlink" Target="https://docs.google.com/spreadsheets/d/1NP59lUoneJS9Xyh5r9nBrmSZPDyjFcEx-IWo8bPgTPY/edit?gid=87874303" TargetMode="External"/><Relationship Id="rId4365" Type="http://schemas.openxmlformats.org/officeDocument/2006/relationships/hyperlink" Target="https://drive.google.com/drive/u/0/folders/1xUPAXcouw0mjIENgy1nv0yqyhIYOmJOW" TargetMode="External"/><Relationship Id="rId5763" Type="http://schemas.openxmlformats.org/officeDocument/2006/relationships/hyperlink" Target="https://docs.google.com/presentation/d/1nErTdzB0MzIUQ1lVtKGlm9wfEt8fm3hd/edit?slide=id.g3ac9f1ffddf_1_0&amp;urp=gmail_link" TargetMode="External"/><Relationship Id="rId1959" Type="http://schemas.openxmlformats.org/officeDocument/2006/relationships/hyperlink" Target="https://drive.google.com/drive/folders/1ySDbhzLr600HIBBOKjCUpcMDthJpVwO3" TargetMode="External"/><Relationship Id="rId4018" Type="http://schemas.openxmlformats.org/officeDocument/2006/relationships/hyperlink" Target="https://docs.google.com/spreadsheets/d/1hH2wOMnX04Ofy2zaIB_BxzgG3Ficv5hRMZADqiYVuXg/edit" TargetMode="External"/><Relationship Id="rId5416" Type="http://schemas.openxmlformats.org/officeDocument/2006/relationships/hyperlink" Target="https://drive.google.com/drive/u/0/folders/1cQLdu8u_aUWTRucLpbzisSvt5KbdfGrw" TargetMode="External"/><Relationship Id="rId5830" Type="http://schemas.openxmlformats.org/officeDocument/2006/relationships/hyperlink" Target="https://drive.google.com/drive/folders/1PBX05qQZqabV8Hn0ceIS5GUk6AGiV6pI" TargetMode="External"/><Relationship Id="rId3381" Type="http://schemas.openxmlformats.org/officeDocument/2006/relationships/hyperlink" Target="https://drive.google.com/drive/folders/1LG_mmantVrOkffuV98sGYpot-aytzZt-" TargetMode="External"/><Relationship Id="rId4432" Type="http://schemas.openxmlformats.org/officeDocument/2006/relationships/hyperlink" Target="https://docs.google.com/spreadsheets/d/1ESyqPEPbXYvsaRIUJsT9-M9l2vcFYhFA5frc-avxVh4/edit?usp=sharing" TargetMode="External"/><Relationship Id="rId3034" Type="http://schemas.openxmlformats.org/officeDocument/2006/relationships/hyperlink" Target="https://drive.google.com/drive/folders/1r-PTkF3TFOLOPzCUP9cONW8wiVk6pqXr" TargetMode="External"/><Relationship Id="rId2050" Type="http://schemas.openxmlformats.org/officeDocument/2006/relationships/hyperlink" Target="https://docs.google.com/spreadsheets/d/1wShmbE6J_gedYyBN2886MWDwfqTZtFlzgLToX4pXeIY/edit?gid=0" TargetMode="External"/><Relationship Id="rId3101" Type="http://schemas.openxmlformats.org/officeDocument/2006/relationships/hyperlink" Target="https://drive.google.com/drive/u/0/folders/1grgfkZvWpKOGsOCTEXOL3MwHH3tz6HV-" TargetMode="External"/><Relationship Id="rId6257" Type="http://schemas.openxmlformats.org/officeDocument/2006/relationships/hyperlink" Target="https://docs.google.com/spreadsheets/d/1v-VOk9jEoQ8q98sN0Eiy-f8odAhvkEb3FzMR_IA8nGM/edit?gid=1560921495" TargetMode="External"/><Relationship Id="rId5273" Type="http://schemas.openxmlformats.org/officeDocument/2006/relationships/hyperlink" Target="https://docs.google.com/spreadsheets/d/1euYQp41NIB_2slpqUCv3Z1w09uwEDu-KfSVn_xAISmg/edit?gid=259282824" TargetMode="External"/><Relationship Id="rId6324" Type="http://schemas.openxmlformats.org/officeDocument/2006/relationships/hyperlink" Target="https://docs.google.com/spreadsheets/d/1KmfXaYNxTvOqlFm0awngGgwSbAkphKf3/edit?gid=264214317" TargetMode="External"/><Relationship Id="rId839" Type="http://schemas.openxmlformats.org/officeDocument/2006/relationships/hyperlink" Target="https://drive.google.com/drive/folders/1bH01xIW8JVa3FDO465Bqj_DL5tiW12Qu" TargetMode="External"/><Relationship Id="rId1469" Type="http://schemas.openxmlformats.org/officeDocument/2006/relationships/hyperlink" Target="https://drive.google.com/drive/u/0/folders/1lotrF9a5Z4EIxZQ5vZvLlz5XzHrHP0eO" TargetMode="External"/><Relationship Id="rId2867" Type="http://schemas.openxmlformats.org/officeDocument/2006/relationships/hyperlink" Target="https://docs.google.com/spreadsheets/d/1TAW5TsL9SK2bKbJ0VHYaLa5zDQcyzqOtizUIPehNQG8/edit?gid=0" TargetMode="External"/><Relationship Id="rId3918" Type="http://schemas.openxmlformats.org/officeDocument/2006/relationships/hyperlink" Target="https://drive.google.com/drive/u/0/folders/1kS2XTrDb1sJa1wkZYj_EhhPO2WpgDP3r" TargetMode="External"/><Relationship Id="rId5340" Type="http://schemas.openxmlformats.org/officeDocument/2006/relationships/hyperlink" Target="https://drive.google.com/drive/u/0/folders/10lLMOsYtp9VcyaV8-Wgu1YvpY5rbmsJg" TargetMode="External"/><Relationship Id="rId1883" Type="http://schemas.openxmlformats.org/officeDocument/2006/relationships/hyperlink" Target="https://docs.google.com/spreadsheets/d/1Gkqvkh-uV9bo_TAYYPphI4SL1SrZy71IfnGgrpXNWH8/edit?gid=826533442" TargetMode="External"/><Relationship Id="rId2934" Type="http://schemas.openxmlformats.org/officeDocument/2006/relationships/hyperlink" Target="https://drive.google.com/drive/folders/1BBJUq6acPQkkS4nHLA66Vr7RLSDOu9EB?usp=sharing" TargetMode="External"/><Relationship Id="rId906" Type="http://schemas.openxmlformats.org/officeDocument/2006/relationships/hyperlink" Target="https://drive.google.com/drive/folders/1T3VwZ8j1hk5UUeH3oUP1BuAmMk4P2g_e" TargetMode="External"/><Relationship Id="rId1536" Type="http://schemas.openxmlformats.org/officeDocument/2006/relationships/hyperlink" Target="https://drive.google.com/drive/u/0/folders/1vE8a8SqGKS0wVkwMIwTL7RyNfTBBXl1l" TargetMode="External"/><Relationship Id="rId1950" Type="http://schemas.openxmlformats.org/officeDocument/2006/relationships/hyperlink" Target="https://docs.google.com/spreadsheets/d/1fwXMO7sVsX5UKli_NAdA3TZL8R_5X7LjGgmtEFI1LRk/edit?pli=1&amp;gid=1893412148" TargetMode="External"/><Relationship Id="rId1603" Type="http://schemas.openxmlformats.org/officeDocument/2006/relationships/hyperlink" Target="https://drive.google.com/drive/folders/12KWUDWcDfiwA8Ca7fxPSS1Hoy6h4fhGf" TargetMode="External"/><Relationship Id="rId4759" Type="http://schemas.openxmlformats.org/officeDocument/2006/relationships/hyperlink" Target="https://drive.google.com/drive/folders/1fN5tvEVbMxEFe-_uQm4nEU8gf4c3iOJg" TargetMode="External"/><Relationship Id="rId3775" Type="http://schemas.openxmlformats.org/officeDocument/2006/relationships/hyperlink" Target="https://drive.google.com/drive/folders/1MrLwLoVcVoW6Z2UcKuhFC7PCWzPthMyv?usp=sharing" TargetMode="External"/><Relationship Id="rId4826" Type="http://schemas.openxmlformats.org/officeDocument/2006/relationships/hyperlink" Target="https://drive.google.com/drive/u/0/folders/1QrrB_50x_OmvSF7mP5B7bOVfkxg_Q3_e" TargetMode="External"/><Relationship Id="rId6181" Type="http://schemas.openxmlformats.org/officeDocument/2006/relationships/hyperlink" Target="https://drive.google.com/drive/folders/1SW8htK_B3qU4pek7JVtuv7NXe_uhO4A3" TargetMode="External"/><Relationship Id="rId696" Type="http://schemas.openxmlformats.org/officeDocument/2006/relationships/hyperlink" Target="https://drive.google.com/drive/folders/1TQd3n8DTav4zcua83ym7CFAlWqDQTFZW" TargetMode="External"/><Relationship Id="rId2377" Type="http://schemas.openxmlformats.org/officeDocument/2006/relationships/hyperlink" Target="https://docs.google.com/spreadsheets/d/1BOQfqkVFuxa4EAeIqikLNGVs0M3v_AGu998ko9SsEeo/edit?gid=67427" TargetMode="External"/><Relationship Id="rId2791" Type="http://schemas.openxmlformats.org/officeDocument/2006/relationships/hyperlink" Target="https://drive.google.com/drive/u/0/folders/1gdV0Fx5nr0EIjWJXFccuW1QPWOlXxhzu" TargetMode="External"/><Relationship Id="rId3428" Type="http://schemas.openxmlformats.org/officeDocument/2006/relationships/hyperlink" Target="https://docs.google.com/spreadsheets/d/1ESyqPEPbXYvsaRIUJsT9-M9l2vcFYhFA5frc-avxVh4/edit?usp=sharing" TargetMode="External"/><Relationship Id="rId349" Type="http://schemas.openxmlformats.org/officeDocument/2006/relationships/hyperlink" Target="https://drive.google.com/drive/u/0/folders/1WsriF0ThRIPDdpNP52H2DwROcDIHguTg" TargetMode="External"/><Relationship Id="rId763" Type="http://schemas.openxmlformats.org/officeDocument/2006/relationships/hyperlink" Target="https://drive.google.com/drive/folders/1zXulLFm_F-nBu4hPtdwQV8wiCuQHEm5Q" TargetMode="External"/><Relationship Id="rId1393" Type="http://schemas.openxmlformats.org/officeDocument/2006/relationships/hyperlink" Target="https://drive.google.com/drive/folders/1g9-7aNk717AKV4REnj7QpByHT8lVKBvS" TargetMode="External"/><Relationship Id="rId2444" Type="http://schemas.openxmlformats.org/officeDocument/2006/relationships/hyperlink" Target="https://drive.google.com/drive/folders/1eJEMHUTlUsBzOXDxDASYiP6W48FwpjEt" TargetMode="External"/><Relationship Id="rId3842" Type="http://schemas.openxmlformats.org/officeDocument/2006/relationships/hyperlink" Target="https://docs.google.com/spreadsheets/d/1MJASlDC1YeX6sgEtzykzTSpTN1Q3FS6_/edit?gid=140450245" TargetMode="External"/><Relationship Id="rId416" Type="http://schemas.openxmlformats.org/officeDocument/2006/relationships/hyperlink" Target="https://cmckfcvietnam.sharepoint.com/:f:/s/KFC-SHARE-EXTERNAL-MKT-SHARE-EXTERNAL/EvCmKMbA-2lNvlyBTcO4zF4BjU65upcLzOflCMCeTpNemw?e=qd70O9" TargetMode="External"/><Relationship Id="rId1046" Type="http://schemas.openxmlformats.org/officeDocument/2006/relationships/hyperlink" Target="https://drive.google.com/drive/u/0/folders/1DXGxg0MoOX_YSc3xzUOvT0jI5hIQ8Jqx" TargetMode="External"/><Relationship Id="rId830" Type="http://schemas.openxmlformats.org/officeDocument/2006/relationships/hyperlink" Target="https://docs.google.com/spreadsheets/d/1Zc1_nnQcXozrLYIQCVEu535zyDXCyD_RX7GHmUJKSPI/edit" TargetMode="External"/><Relationship Id="rId1460" Type="http://schemas.openxmlformats.org/officeDocument/2006/relationships/hyperlink" Target="https://docs.google.com/spreadsheets/d/1TAW5TsL9SK2bKbJ0VHYaLa5zDQcyzqOtizUIPehNQG8/edit?gid=0" TargetMode="External"/><Relationship Id="rId2511" Type="http://schemas.openxmlformats.org/officeDocument/2006/relationships/hyperlink" Target="https://drive.google.com/file/d/1HoHfNbgHs2JAzjOmM3pMSdIjhjgVTT4c/view?usp=sharing" TargetMode="External"/><Relationship Id="rId5667" Type="http://schemas.openxmlformats.org/officeDocument/2006/relationships/hyperlink" Target="https://drive.google.com/drive/u/0/folders/1-Vm0jdo-x8aOOXH-9G03WiX2F4Kzp_0x" TargetMode="External"/><Relationship Id="rId1113" Type="http://schemas.openxmlformats.org/officeDocument/2006/relationships/hyperlink" Target="https://drive.google.com/drive/folders/1sWAcCecuDKeOKUbo-NYN1t0gIxchqtdJ" TargetMode="External"/><Relationship Id="rId4269" Type="http://schemas.openxmlformats.org/officeDocument/2006/relationships/hyperlink" Target="https://drive.google.com/drive/folders/1E7qfynu2yI-lDNz4ckgT-t-nIQoLe92Q" TargetMode="External"/><Relationship Id="rId4683" Type="http://schemas.openxmlformats.org/officeDocument/2006/relationships/hyperlink" Target="https://docs.google.com/spreadsheets/d/1MJASlDC1YeX6sgEtzykzTSpTN1Q3FS6_/edit?gid=140450245" TargetMode="External"/><Relationship Id="rId5734" Type="http://schemas.openxmlformats.org/officeDocument/2006/relationships/hyperlink" Target="https://docs.google.com/spreadsheets/d/1SpTAZfPnhoulb5kemB5xnn_ZUdBowHUUux2uosNOuSk/edit?gid=1168574086" TargetMode="External"/><Relationship Id="rId3285" Type="http://schemas.openxmlformats.org/officeDocument/2006/relationships/hyperlink" Target="https://drive.google.com/drive/u/0/folders/1qt5MzkeBR5P8kktK2p07KR_oh3TG1it9" TargetMode="External"/><Relationship Id="rId4336" Type="http://schemas.openxmlformats.org/officeDocument/2006/relationships/hyperlink" Target="https://drive.google.com/drive/u/0/folders/1n1n22ukIj9cQ263UJBk-0eDDGWYZnqH4" TargetMode="External"/><Relationship Id="rId4750" Type="http://schemas.openxmlformats.org/officeDocument/2006/relationships/hyperlink" Target="https://docs.google.com/spreadsheets/d/1-_wFrwaaO5VMd8CufB70jfayokz4v8rIZYuFeYmDo2U/edit" TargetMode="External"/><Relationship Id="rId5801" Type="http://schemas.openxmlformats.org/officeDocument/2006/relationships/hyperlink" Target="https://drive.google.com/drive/u/0/folders/1rLi7E3TF4gw9mPsBOpt9aX2UPC3SPCxe" TargetMode="External"/><Relationship Id="rId3352" Type="http://schemas.openxmlformats.org/officeDocument/2006/relationships/hyperlink" Target="https://drive.google.com/drive/u/0/folders/1yjHz1sC5eEIPJfTuU4SJGw6AJuc8cNZQ" TargetMode="External"/><Relationship Id="rId4403" Type="http://schemas.openxmlformats.org/officeDocument/2006/relationships/hyperlink" Target="https://docs.google.com/spreadsheets/d/1xsEviixVh1cinP-iUeRZUkT08nUuAClJ2ov-BedQSpw/edit?gid=887217737" TargetMode="External"/><Relationship Id="rId273" Type="http://schemas.openxmlformats.org/officeDocument/2006/relationships/hyperlink" Target="https://docs.google.com/spreadsheets/d/1bNEt9TzJJFMe_7v6vlBo0IeEXvhC67Qp34rNbsaSHbg/edit" TargetMode="External"/><Relationship Id="rId3005" Type="http://schemas.openxmlformats.org/officeDocument/2006/relationships/hyperlink" Target="https://drive.google.com/drive/u/0/folders/1LiFau71oTVepFDYf04ZVwjzr9yM11mj2" TargetMode="External"/><Relationship Id="rId340" Type="http://schemas.openxmlformats.org/officeDocument/2006/relationships/hyperlink" Target="https://docs.google.com/spreadsheets/d/1fwXMO7sVsX5UKli_NAdA3TZL8R_5X7LjGgmtEFI1LRk/edit?pli=1&amp;gid=623138145" TargetMode="External"/><Relationship Id="rId2021" Type="http://schemas.openxmlformats.org/officeDocument/2006/relationships/hyperlink" Target="https://shopee.vn/m/BIDVCREDIT-SPF" TargetMode="External"/><Relationship Id="rId5177" Type="http://schemas.openxmlformats.org/officeDocument/2006/relationships/hyperlink" Target="https://docs.google.com/spreadsheets/d/1he6KxzPEPZaO8Qo5fnnVUrYtixpokKlG7UlOzjQ6988/edit?gid=1481340089&amp;urp=gmail_link" TargetMode="External"/><Relationship Id="rId6228" Type="http://schemas.openxmlformats.org/officeDocument/2006/relationships/hyperlink" Target="https://docs.google.com/spreadsheets/d/1D2zkBdrdcVht5msRgDrZZ_TDfiRDlqXN/edit?gid=1462290969" TargetMode="External"/><Relationship Id="rId4193" Type="http://schemas.openxmlformats.org/officeDocument/2006/relationships/hyperlink" Target="https://drive.google.com/drive/folders/1yO3B4oCSw_N7mrDhH7AMWQP2T0bQS3B4" TargetMode="External"/><Relationship Id="rId5591" Type="http://schemas.openxmlformats.org/officeDocument/2006/relationships/hyperlink" Target="https://shopeefood.vn/bo-suu-tap/a--kfc" TargetMode="External"/><Relationship Id="rId1787" Type="http://schemas.openxmlformats.org/officeDocument/2006/relationships/hyperlink" Target="https://drive.google.com/drive/u/0/folders/1uuycCkSCd4QEeTIMPyz17MrwNCPyQ3yc" TargetMode="External"/><Relationship Id="rId2838" Type="http://schemas.openxmlformats.org/officeDocument/2006/relationships/hyperlink" Target="https://docs.google.com/spreadsheets/d/1-EcoXATLQ5_Vul8QJfCf56fiKASkArV-s0mNdxeQQvA/edit?usp=sharing" TargetMode="External"/><Relationship Id="rId5244" Type="http://schemas.openxmlformats.org/officeDocument/2006/relationships/hyperlink" Target="https://docs.google.com/spreadsheets/d/1Gkqvkh-uV9bo_TAYYPphI4SL1SrZy71IfnGgrpXNWH8/edit?gid=826533442" TargetMode="External"/><Relationship Id="rId79" Type="http://schemas.openxmlformats.org/officeDocument/2006/relationships/hyperlink" Target="https://cmckfcvietnam.sharepoint.com/:f:/s/KFC-SHARE-EXTERNAL-MKT-SHARE-EXTERNAL/EvCmKMbA-2lNvlyBTcO4zF4BjU65upcLzOflCMCeTpNemw?e=qd70O9" TargetMode="External"/><Relationship Id="rId1854" Type="http://schemas.openxmlformats.org/officeDocument/2006/relationships/hyperlink" Target="https://drive.google.com/drive/folders/15pK6YJulh31MQJ3haApO49wC1Mdf_kXX?usp=sharing" TargetMode="External"/><Relationship Id="rId2905" Type="http://schemas.openxmlformats.org/officeDocument/2006/relationships/hyperlink" Target="https://drive.google.com/drive/u/0/folders/115T22oGaa5lDnjHXiJsCbU5xTg7AAvA1" TargetMode="External"/><Relationship Id="rId4260" Type="http://schemas.openxmlformats.org/officeDocument/2006/relationships/hyperlink" Target="https://drive.google.com/drive/u/0/folders/1LfteLA3-1lhXi24NkjCDY0CbIYZC25Jj" TargetMode="External"/><Relationship Id="rId5311" Type="http://schemas.openxmlformats.org/officeDocument/2006/relationships/hyperlink" Target="https://drive.google.com/drive/u/0/folders/1IhXhEzbFYq5sPYI7Y6nGkQHw9il-i3fC" TargetMode="External"/><Relationship Id="rId1507" Type="http://schemas.openxmlformats.org/officeDocument/2006/relationships/hyperlink" Target="https://drive.google.com/drive/folders/1-z5fHP05Ll-0Vx1tYXLBWSclpuk6nJi-?usp=drive_link" TargetMode="External"/><Relationship Id="rId1921" Type="http://schemas.openxmlformats.org/officeDocument/2006/relationships/hyperlink" Target="https://drive.google.com/drive/folders/1BaaRDLOcDVE-tev2avrEBESk4dG4vjsh" TargetMode="External"/><Relationship Id="rId3679" Type="http://schemas.openxmlformats.org/officeDocument/2006/relationships/hyperlink" Target="https://drive.google.com/drive/u/0/folders/1aR3Q1Q7o7Cb8bqk869MpU7jZGiSZtCDK" TargetMode="External"/><Relationship Id="rId6085" Type="http://schemas.openxmlformats.org/officeDocument/2006/relationships/hyperlink" Target="https://docs.google.com/spreadsheets/d/1OMofijeoR53EWDc109ohXV434fe2c-PIscMTWB60wSg/edit?gid=1608466921" TargetMode="External"/><Relationship Id="rId6152" Type="http://schemas.openxmlformats.org/officeDocument/2006/relationships/hyperlink" Target="https://drive.google.com/drive/folders/1CeIbEnjTf7hMHpqi4qBlN9tYF1WFFk3z" TargetMode="External"/><Relationship Id="rId1297" Type="http://schemas.openxmlformats.org/officeDocument/2006/relationships/hyperlink" Target="https://docs.google.com/spreadsheets/d/1_Hw-uVY6sRqqHqN2OrxhkyMfHEhpDUaoYVfPcX1u4jM/edit?gid=0" TargetMode="External"/><Relationship Id="rId2695" Type="http://schemas.openxmlformats.org/officeDocument/2006/relationships/hyperlink" Target="https://docs.google.com/spreadsheets/d/1fw4eN9t45dnsWn1y7lGV6SSEK673VmYs3KSu2RtUAfY/edit?usp=sharing" TargetMode="External"/><Relationship Id="rId3746" Type="http://schemas.openxmlformats.org/officeDocument/2006/relationships/hyperlink" Target="https://drive.google.com/drive/folders/1U6n7w5372Zintng3Gzz1TjwTpZRkRgjK?usp=drive_link" TargetMode="External"/><Relationship Id="rId667" Type="http://schemas.openxmlformats.org/officeDocument/2006/relationships/hyperlink" Target="https://docs.google.com/spreadsheets/d/1he6KxzPEPZaO8Qo5fnnVUrYtixpokKlG7UlOzjQ6988/edit?gid=1481340089" TargetMode="External"/><Relationship Id="rId2348" Type="http://schemas.openxmlformats.org/officeDocument/2006/relationships/hyperlink" Target="https://docs.google.com/spreadsheets/d/1KdLUxhWn7-Q6DeRcy9gd36ucP-oJ4UTFeQVmcPt6sXg/edit?gid=0" TargetMode="External"/><Relationship Id="rId2762" Type="http://schemas.openxmlformats.org/officeDocument/2006/relationships/hyperlink" Target="https://docs.google.com/spreadsheets/d/1JKsjegE0AxZ9KvFp_mFhi2B8SlQjg9pcqZB3S7RcRQI/edit?gid=0" TargetMode="External"/><Relationship Id="rId3813" Type="http://schemas.openxmlformats.org/officeDocument/2006/relationships/hyperlink" Target="https://docs.google.com/spreadsheets/d/1Gkqvkh-uV9bo_TAYYPphI4SL1SrZy71IfnGgrpXNWH8/edit?gid=1137451622" TargetMode="External"/><Relationship Id="rId734" Type="http://schemas.openxmlformats.org/officeDocument/2006/relationships/hyperlink" Target="https://drive.google.com/drive/folders/1aqYY1ioyyTkiSBjpliBcY3m7AoUC8paP" TargetMode="External"/><Relationship Id="rId1364" Type="http://schemas.openxmlformats.org/officeDocument/2006/relationships/hyperlink" Target="https://drive.google.com/drive/folders/174fSENX0eF17wUvy8eL6AWmxF6Dc65H5?usp=sharing" TargetMode="External"/><Relationship Id="rId2415" Type="http://schemas.openxmlformats.org/officeDocument/2006/relationships/hyperlink" Target="https://docs.google.com/spreadsheets/d/1-_wFrwaaO5VMd8CufB70jfayokz4v8rIZYuFeYmDo2U/edit" TargetMode="External"/><Relationship Id="rId5985" Type="http://schemas.openxmlformats.org/officeDocument/2006/relationships/hyperlink" Target="https://drive.google.com/drive/folders/1nxlpEjxZBEbUA0Qiz93B-TiTKsCF9FUe" TargetMode="External"/><Relationship Id="rId70" Type="http://schemas.openxmlformats.org/officeDocument/2006/relationships/hyperlink" Target="https://drive.google.com/drive/u/0/folders/1awobVsQLuzqDjLepa5HurZjB2lSsu8Ds" TargetMode="External"/><Relationship Id="rId801" Type="http://schemas.openxmlformats.org/officeDocument/2006/relationships/hyperlink" Target="https://drive.google.com/drive/u/0/folders/177qu34YsUh5awsz4aBFHOTugp2dROCKt" TargetMode="External"/><Relationship Id="rId1017" Type="http://schemas.openxmlformats.org/officeDocument/2006/relationships/hyperlink" Target="https://drive.google.com/drive/folders/1R4p_cnvHZXK5Mx4jHOtexMkXpyIeuPRG" TargetMode="External"/><Relationship Id="rId1431" Type="http://schemas.openxmlformats.org/officeDocument/2006/relationships/hyperlink" Target="https://docs.google.com/spreadsheets/d/1AvcXa042gqWb45adxf9CRF4V8P5z8n_baYFKAdueRSE/edit?gid=0" TargetMode="External"/><Relationship Id="rId4587" Type="http://schemas.openxmlformats.org/officeDocument/2006/relationships/hyperlink" Target="https://docs.google.com/spreadsheets/d/1xvfgBHdySyJfYR7pIAs1ab2xZjGdGWlo/edit?gid=896267482" TargetMode="External"/><Relationship Id="rId5638" Type="http://schemas.openxmlformats.org/officeDocument/2006/relationships/hyperlink" Target="https://drive.google.com/drive/folders/194zG3eTrCUaOvOS8q8h2xeGX9h-vgipj" TargetMode="External"/><Relationship Id="rId3189" Type="http://schemas.openxmlformats.org/officeDocument/2006/relationships/hyperlink" Target="https://docs.google.com/spreadsheets/d/1araIWejcg2ho4Cg5omC68KUFFPIA9zku3QZcudN1FM0/edit?gid=668226890" TargetMode="External"/><Relationship Id="rId4654" Type="http://schemas.openxmlformats.org/officeDocument/2006/relationships/hyperlink" Target="https://docs.google.com/spreadsheets/d/1fwXMO7sVsX5UKli_NAdA3TZL8R_5X7LjGgmtEFI1LRk/edit?gid=1038086124" TargetMode="External"/><Relationship Id="rId3256" Type="http://schemas.openxmlformats.org/officeDocument/2006/relationships/hyperlink" Target="https://drive.google.com/drive/u/0/folders/1CQ2aDTd7gieZM67qtqEsF5goTW88uCYh" TargetMode="External"/><Relationship Id="rId4307" Type="http://schemas.openxmlformats.org/officeDocument/2006/relationships/hyperlink" Target="https://drive.google.com/drive/folders/1xU8H2XRYB3HRVV6Kca0KcsPZPsJKUkuQ?usp=drive_link" TargetMode="External"/><Relationship Id="rId5705" Type="http://schemas.openxmlformats.org/officeDocument/2006/relationships/hyperlink" Target="https://drive.google.com/drive/u/0/folders/1OyMPPhDiOjbl55dCliEryWAjrqEdvAr8" TargetMode="External"/><Relationship Id="rId177" Type="http://schemas.openxmlformats.org/officeDocument/2006/relationships/hyperlink" Target="https://shopee.vn/m/Vietinbank-SPF" TargetMode="External"/><Relationship Id="rId591" Type="http://schemas.openxmlformats.org/officeDocument/2006/relationships/hyperlink" Target="https://drive.google.com/drive/u/0/folders/17fpozOMIPbCgi00LUgu40sIrPyiggUvj" TargetMode="External"/><Relationship Id="rId2272" Type="http://schemas.openxmlformats.org/officeDocument/2006/relationships/hyperlink" Target="https://docs.google.com/spreadsheets/d/1xsEviixVh1cinP-iUeRZUkT08nUuAClJ2ov-BedQSpw/edit?gid=887217737" TargetMode="External"/><Relationship Id="rId3670" Type="http://schemas.openxmlformats.org/officeDocument/2006/relationships/hyperlink" Target="https://docs.google.com/spreadsheets/d/1OMofijeoR53EWDc109ohXV434fe2c-PIscMTWB60wSg/edit?gid=826593807" TargetMode="External"/><Relationship Id="rId4721" Type="http://schemas.openxmlformats.org/officeDocument/2006/relationships/hyperlink" Target="https://docs.google.com/spreadsheets/d/1SrfOx8Xea0B61knnfpJGFl40avRJfU3RIVubTJwMf6g/edit?gid=477276523" TargetMode="External"/><Relationship Id="rId244" Type="http://schemas.openxmlformats.org/officeDocument/2006/relationships/hyperlink" Target="https://drive.google.com/drive/folders/1eJEMHUTlUsBzOXDxDASYiP6W48FwpjEt" TargetMode="External"/><Relationship Id="rId3323" Type="http://schemas.openxmlformats.org/officeDocument/2006/relationships/hyperlink" Target="https://docs.google.com/spreadsheets/d/10YyGpQz0D_L8HZ70peC4yV0VJk51JcwPEPqW-yxPFNs/edit?gid=0" TargetMode="External"/><Relationship Id="rId5495" Type="http://schemas.openxmlformats.org/officeDocument/2006/relationships/hyperlink" Target="https://shopee.vn/m/FECREDIT-SPF" TargetMode="External"/><Relationship Id="rId311" Type="http://schemas.openxmlformats.org/officeDocument/2006/relationships/hyperlink" Target="https://docs.google.com/spreadsheets/d/10YyGpQz0D_L8HZ70peC4yV0VJk51JcwPEPqW-yxPFNs/edit?gid=0" TargetMode="External"/><Relationship Id="rId4097" Type="http://schemas.openxmlformats.org/officeDocument/2006/relationships/hyperlink" Target="https://docs.google.com/spreadsheets/d/1OMofijeoR53EWDc109ohXV434fe2c-PIscMTWB60wSg/edit?gid=1463714887" TargetMode="External"/><Relationship Id="rId5148" Type="http://schemas.openxmlformats.org/officeDocument/2006/relationships/hyperlink" Target="https://docs.google.com/spreadsheets/d/1HKfoMfmwHoV2GmaxJ9o24CmrZaDShdvn_OuH-9c_YeM/edit" TargetMode="External"/><Relationship Id="rId5562" Type="http://schemas.openxmlformats.org/officeDocument/2006/relationships/hyperlink" Target="https://docs.google.com/spreadsheets/d/1fwXMO7sVsX5UKli_NAdA3TZL8R_5X7LjGgmtEFI1LRk/edit?pli=1&amp;gid=1529868658" TargetMode="External"/><Relationship Id="rId1758" Type="http://schemas.openxmlformats.org/officeDocument/2006/relationships/hyperlink" Target="https://docs.google.com/spreadsheets/d/1KdLUxhWn7-Q6DeRcy9gd36ucP-oJ4UTFeQVmcPt6sXg/edit?gid=0" TargetMode="External"/><Relationship Id="rId2809" Type="http://schemas.openxmlformats.org/officeDocument/2006/relationships/hyperlink" Target="https://docs.google.com/spreadsheets/d/1OMofijeoR53EWDc109ohXV434fe2c-PIscMTWB60wSg/edit?gid=197773530" TargetMode="External"/><Relationship Id="rId4164" Type="http://schemas.openxmlformats.org/officeDocument/2006/relationships/hyperlink" Target="https://drive.google.com/drive/u/0/folders/11b6ceWALi62eAIOg5XpTu6Ov7RXJxjxL" TargetMode="External"/><Relationship Id="rId5215" Type="http://schemas.openxmlformats.org/officeDocument/2006/relationships/hyperlink" Target="https://drive.google.com/drive/u/0/folders/1RMzYyihE8HzMVhyffzYc3awadOxOfg9D" TargetMode="External"/><Relationship Id="rId3180" Type="http://schemas.openxmlformats.org/officeDocument/2006/relationships/hyperlink" Target="https://docs.google.com/spreadsheets/d/1s8D-PPVf-4iH2AXNN6x4ECkKABbUyNrMGFnwf30cyLs/edit?gid=1513785312" TargetMode="External"/><Relationship Id="rId4231" Type="http://schemas.openxmlformats.org/officeDocument/2006/relationships/hyperlink" Target="https://drive.google.com/drive/u/0/folders/1nHqLhphRHXEAfuPzBxxosaBezn8piKxj" TargetMode="External"/><Relationship Id="rId1825" Type="http://schemas.openxmlformats.org/officeDocument/2006/relationships/hyperlink" Target="https://drive.google.com/drive/u/0/folders/1-aKVWj_Pf2n1FkdZ1QzHkF_mOHsZhF8e" TargetMode="External"/><Relationship Id="rId3997" Type="http://schemas.openxmlformats.org/officeDocument/2006/relationships/hyperlink" Target="https://drive.google.com/drive/folders/1UfAwMddBc9gHWenuBr_xF9zit5XhssLe" TargetMode="External"/><Relationship Id="rId6056" Type="http://schemas.openxmlformats.org/officeDocument/2006/relationships/hyperlink" Target="https://drive.google.com/drive/u/0/folders/12wQlZdCHStlzT3EI2YzdRIAdRAYc9Wl_" TargetMode="External"/><Relationship Id="rId2599" Type="http://schemas.openxmlformats.org/officeDocument/2006/relationships/hyperlink" Target="https://drive.google.com/drive/folders/1HFqa3Vi-JxMqioRdHJgdtJAeQiN1viKG" TargetMode="External"/><Relationship Id="rId985" Type="http://schemas.openxmlformats.org/officeDocument/2006/relationships/hyperlink" Target="https://drive.google.com/drive/folders/1M2-6MZaDcOjJR8cdRyCVIRPCR9Sm01gg" TargetMode="External"/><Relationship Id="rId2666" Type="http://schemas.openxmlformats.org/officeDocument/2006/relationships/hyperlink" Target="https://shopee.vn/m/VTBJCB-June25-SPF" TargetMode="External"/><Relationship Id="rId3717" Type="http://schemas.openxmlformats.org/officeDocument/2006/relationships/hyperlink" Target="https://docs.google.com/spreadsheets/d/1-_wFrwaaO5VMd8CufB70jfayokz4v8rIZYuFeYmDo2U/edit?gid=0" TargetMode="External"/><Relationship Id="rId5072" Type="http://schemas.openxmlformats.org/officeDocument/2006/relationships/hyperlink" Target="https://drive.google.com/drive/folders/1CXbFr-RGXvFs4ov0pj0jLI2eTnhrP_9-" TargetMode="External"/><Relationship Id="rId6123" Type="http://schemas.openxmlformats.org/officeDocument/2006/relationships/hyperlink" Target="https://shopeefood.vn/bo-suu-tap/pepsi-xuan-ron-ra-coll" TargetMode="External"/><Relationship Id="rId638" Type="http://schemas.openxmlformats.org/officeDocument/2006/relationships/hyperlink" Target="https://shopee.vn/m/SHF-SPF" TargetMode="External"/><Relationship Id="rId1268" Type="http://schemas.openxmlformats.org/officeDocument/2006/relationships/hyperlink" Target="https://docs.google.com/spreadsheets/d/1HKfoMfmwHoV2GmaxJ9o24CmrZaDShdvn_OuH-9c_YeM/edit" TargetMode="External"/><Relationship Id="rId1682" Type="http://schemas.openxmlformats.org/officeDocument/2006/relationships/hyperlink" Target="https://docs.google.com/spreadsheets/d/1NP59lUoneJS9Xyh5r9nBrmSZPDyjFcEx-IWo8bPgTPY/edit?gid=840680894" TargetMode="External"/><Relationship Id="rId2319" Type="http://schemas.openxmlformats.org/officeDocument/2006/relationships/hyperlink" Target="https://drive.google.com/drive/u/0/folders/1LmFd8cH1NFJy7wlbhWYyqeoJB5Ue8GF8" TargetMode="External"/><Relationship Id="rId2733" Type="http://schemas.openxmlformats.org/officeDocument/2006/relationships/hyperlink" Target="https://drive.google.com/drive/folders/1BhD74HkKlcBMThrZmxoIPu2vhQFJPkIv?usp=sharing" TargetMode="External"/><Relationship Id="rId5889" Type="http://schemas.openxmlformats.org/officeDocument/2006/relationships/hyperlink" Target="https://docs.google.com/spreadsheets/d/1piRKrW_AS3XIuUXfOzG9bLY_2pFehS6VfcuNdDgRGOA/edit?usp=sharing" TargetMode="External"/><Relationship Id="rId705" Type="http://schemas.openxmlformats.org/officeDocument/2006/relationships/hyperlink" Target="https://drive.google.com/drive/folders/19-hu2GkYPGeVHbPsUrgzvuLNzvRIryOi" TargetMode="External"/><Relationship Id="rId1335" Type="http://schemas.openxmlformats.org/officeDocument/2006/relationships/hyperlink" Target="https://docs.google.com/spreadsheets/d/1BOQfqkVFuxa4EAeIqikLNGVs0M3v_AGu998ko9SsEeo/edit?gid=67427" TargetMode="External"/><Relationship Id="rId2800" Type="http://schemas.openxmlformats.org/officeDocument/2006/relationships/hyperlink" Target="https://docs.google.com/spreadsheets/d/1fwXMO7sVsX5UKli_NAdA3TZL8R_5X7LjGgmtEFI1LRk/edit?pli=1&amp;gid=439333113" TargetMode="External"/><Relationship Id="rId5956" Type="http://schemas.openxmlformats.org/officeDocument/2006/relationships/hyperlink" Target="https://drive.google.com/drive/u/0/folders/1JMB8ulmIj6uvdt_CZ7H7k4ZP8B-cJ5vo" TargetMode="External"/><Relationship Id="rId41" Type="http://schemas.openxmlformats.org/officeDocument/2006/relationships/hyperlink" Target="https://drive.google.com/drive/u/0/folders/1RkLXm_gFn5rQY9eIrt3iQQ-ISAkjpHV4" TargetMode="External"/><Relationship Id="rId1402" Type="http://schemas.openxmlformats.org/officeDocument/2006/relationships/hyperlink" Target="https://docs.google.com/presentation/d/1BEWt4PyR3MYCjoIi3SilFDdZ0pnHs9BK/edit?slide=id.p7" TargetMode="External"/><Relationship Id="rId4558" Type="http://schemas.openxmlformats.org/officeDocument/2006/relationships/hyperlink" Target="https://drive.google.com/drive/folders/1IB4p0KvQRU7BW12jyopl6VdG6_6hqnP1?usp=sharing" TargetMode="External"/><Relationship Id="rId4972" Type="http://schemas.openxmlformats.org/officeDocument/2006/relationships/hyperlink" Target="https://drive.google.com/drive/folders/1nrLMTp4zN0uxc10jOWbMW4gY_NQmE6uT" TargetMode="External"/><Relationship Id="rId5609" Type="http://schemas.openxmlformats.org/officeDocument/2006/relationships/hyperlink" Target="https://docs.google.com/spreadsheets/d/1ESyqPEPbXYvsaRIUJsT9-M9l2vcFYhFA5frc-avxVh4/edit?usp=sharing" TargetMode="External"/><Relationship Id="rId3574" Type="http://schemas.openxmlformats.org/officeDocument/2006/relationships/hyperlink" Target="https://docs.google.com/spreadsheets/d/1KdLUxhWn7-Q6DeRcy9gd36ucP-oJ4UTFeQVmcPt6sXg/edit?gid=0" TargetMode="External"/><Relationship Id="rId4625" Type="http://schemas.openxmlformats.org/officeDocument/2006/relationships/hyperlink" Target="https://docs.google.com/spreadsheets/d/1fwXMO7sVsX5UKli_NAdA3TZL8R_5X7LjGgmtEFI1LRk/edit?gid=1038086124" TargetMode="External"/><Relationship Id="rId495" Type="http://schemas.openxmlformats.org/officeDocument/2006/relationships/hyperlink" Target="https://drive.google.com/drive/u/0/folders/1Y_9TyugkL-Bl4JzPoGbUSZaBf-_d3d4n" TargetMode="External"/><Relationship Id="rId2176" Type="http://schemas.openxmlformats.org/officeDocument/2006/relationships/hyperlink" Target="https://drive.google.com/drive/folders/17eWPUxAbnv_FSnTtEq_FbO1TXuxbUc8N" TargetMode="External"/><Relationship Id="rId2590" Type="http://schemas.openxmlformats.org/officeDocument/2006/relationships/hyperlink" Target="https://docs.google.com/spreadsheets/d/1ATdlZXQpruJ1C_u7Ro4tsRA3KkL3v089XP_60ITjGaM/edit?usp=sharing" TargetMode="External"/><Relationship Id="rId3227" Type="http://schemas.openxmlformats.org/officeDocument/2006/relationships/hyperlink" Target="https://docs.google.com/spreadsheets/d/1Wf-xibkNBYTHTGTDoXy8ZpHMWWFWjZkQkN_h-PhYPsE/edit?gid=1593213333" TargetMode="External"/><Relationship Id="rId3641" Type="http://schemas.openxmlformats.org/officeDocument/2006/relationships/hyperlink" Target="https://drive.google.com/drive/folders/1df6Hwx_nZeK5nnnrHh2Q8XtDL9cU_F1a" TargetMode="External"/><Relationship Id="rId148" Type="http://schemas.openxmlformats.org/officeDocument/2006/relationships/hyperlink" Target="https://drive.google.com/drive/u/0/folders/1ryrJ194XxHFPFB86XTMXR4BgfoOuM9vM" TargetMode="External"/><Relationship Id="rId562" Type="http://schemas.openxmlformats.org/officeDocument/2006/relationships/hyperlink" Target="https://docs.google.com/spreadsheets/d/1xsEviixVh1cinP-iUeRZUkT08nUuAClJ2ov-BedQSpw/edit?gid=887217737" TargetMode="External"/><Relationship Id="rId1192" Type="http://schemas.openxmlformats.org/officeDocument/2006/relationships/hyperlink" Target="https://drive.google.com/drive/u/0/folders/1ux4pGSypStin9ixOMvVwzYuxO0Jm83cM" TargetMode="External"/><Relationship Id="rId2243" Type="http://schemas.openxmlformats.org/officeDocument/2006/relationships/hyperlink" Target="https://drive.google.com/drive/folders/1nG-722reT2vOQeb0GfxxcNSgX1AyWRMA" TargetMode="External"/><Relationship Id="rId5399" Type="http://schemas.openxmlformats.org/officeDocument/2006/relationships/hyperlink" Target="https://docs.google.com/spreadsheets/d/11cy_K_0NIEcAn1wewav5vOY8GdUm4A59Z4PadT5GeCo/edit?usp=sharing" TargetMode="External"/><Relationship Id="rId215" Type="http://schemas.openxmlformats.org/officeDocument/2006/relationships/hyperlink" Target="https://docs.google.com/spreadsheets/d/1ZOxoIcMPG1N-j0WODTPcBZwPVpijTGcU/edit?rtpof=true" TargetMode="External"/><Relationship Id="rId2310" Type="http://schemas.openxmlformats.org/officeDocument/2006/relationships/hyperlink" Target="https://drive.google.com/drive/u/0/folders/1JXZpFyypoOhynocUpZ3PB1D6qEyUE1Y8" TargetMode="External"/><Relationship Id="rId5466" Type="http://schemas.openxmlformats.org/officeDocument/2006/relationships/hyperlink" Target="https://docs.google.com/spreadsheets/d/1araIWejcg2ho4Cg5omC68KUFFPIA9zku3QZcudN1FM0/edit?gid=1503817238" TargetMode="External"/><Relationship Id="rId4068" Type="http://schemas.openxmlformats.org/officeDocument/2006/relationships/hyperlink" Target="https://docs.google.com/spreadsheets/d/1qivlv8r6MeTpyTPRW3oGdLqsoxxnnJDd5gC1OTan5WI/edit?gid=0" TargetMode="External"/><Relationship Id="rId4482" Type="http://schemas.openxmlformats.org/officeDocument/2006/relationships/hyperlink" Target="https://drive.google.com/drive/u/0/folders/1li-HvVq_rt1NBZw-tF7DLtYeWwQ0yDeS" TargetMode="External"/><Relationship Id="rId5119" Type="http://schemas.openxmlformats.org/officeDocument/2006/relationships/hyperlink" Target="https://docs.google.com/spreadsheets/d/11X2BUDBjbo7I_35KaW8VVhRQQdT9UR-n3DiWSDokCXk/edit" TargetMode="External"/><Relationship Id="rId5880" Type="http://schemas.openxmlformats.org/officeDocument/2006/relationships/hyperlink" Target="https://docs.google.com/spreadsheets/d/1ESyqPEPbXYvsaRIUJsT9-M9l2vcFYhFA5frc-avxVh4/edit?usp=sharing" TargetMode="External"/><Relationship Id="rId3084" Type="http://schemas.openxmlformats.org/officeDocument/2006/relationships/hyperlink" Target="https://docs.google.com/spreadsheets/d/1VClfmikYuQgDa9EA6xl7ZUGi2jYyGHGqP-8LgwnC-x0/edit?gid=1204141459" TargetMode="External"/><Relationship Id="rId4135" Type="http://schemas.openxmlformats.org/officeDocument/2006/relationships/hyperlink" Target="https://docs.google.com/spreadsheets/d/1Wf-xibkNBYTHTGTDoXy8ZpHMWWFWjZkQkN_h-PhYPsE/edit?gid=1593213333" TargetMode="External"/><Relationship Id="rId5533" Type="http://schemas.openxmlformats.org/officeDocument/2006/relationships/hyperlink" Target="https://drive.google.com/drive/u/0/folders/1RnoGtP5qHvl6iXsWIszzZWrbZfOFcG6r" TargetMode="External"/><Relationship Id="rId1729" Type="http://schemas.openxmlformats.org/officeDocument/2006/relationships/hyperlink" Target="https://docs.google.com/spreadsheets/d/1vIyV5nTnjhQgdc2a6SajM7dp2H4eL3Sf4K675HHeYoI/edit?gid=1579647152" TargetMode="External"/><Relationship Id="rId5600" Type="http://schemas.openxmlformats.org/officeDocument/2006/relationships/hyperlink" Target="https://docs.google.com/spreadsheets/d/1aJCEBkz0W7RO1jbZtQxVGaEfNhxJv4c6rTyF20VK6c8/edit?gid=1877503813" TargetMode="External"/><Relationship Id="rId3151" Type="http://schemas.openxmlformats.org/officeDocument/2006/relationships/hyperlink" Target="https://drive.google.com/drive/folders/14dGdJZ9rj4r1PG_e4ji616y84OdDf1E0" TargetMode="External"/><Relationship Id="rId4202" Type="http://schemas.openxmlformats.org/officeDocument/2006/relationships/hyperlink" Target="https://drive.google.com/drive/folders/1hCISI4dGXVN_EuNcOEhq1CMBp7zR-k1c" TargetMode="External"/><Relationship Id="rId3968" Type="http://schemas.openxmlformats.org/officeDocument/2006/relationships/hyperlink" Target="https://drive.google.com/drive/u/0/folders/1Iy_XSGyCzj32TB0MdorK0tb-Qc8d6FYR" TargetMode="External"/><Relationship Id="rId6374" Type="http://schemas.openxmlformats.org/officeDocument/2006/relationships/hyperlink" Target="https://drive.google.com/drive/folders/1IXdlXi7MM0niECoDDqjftskb07jPY_JA?usp=drive_link" TargetMode="External"/><Relationship Id="rId5" Type="http://schemas.openxmlformats.org/officeDocument/2006/relationships/hyperlink" Target="https://docs.google.com/spreadsheets/d/1fwXMO7sVsX5UKli_NAdA3TZL8R_5X7LjGgmtEFI1LRk/edit?pli=1&amp;gid=962781602" TargetMode="External"/><Relationship Id="rId889" Type="http://schemas.openxmlformats.org/officeDocument/2006/relationships/hyperlink" Target="https://drive.google.com/drive/u/0/folders/16pAvLBTnQV5-MIQkOmk4vioC1wdRPaep" TargetMode="External"/><Relationship Id="rId5390" Type="http://schemas.openxmlformats.org/officeDocument/2006/relationships/hyperlink" Target="https://docs.google.com/spreadsheets/d/1OMofijeoR53EWDc109ohXV434fe2c-PIscMTWB60wSg/edit?gid=1463714887" TargetMode="External"/><Relationship Id="rId6027" Type="http://schemas.openxmlformats.org/officeDocument/2006/relationships/hyperlink" Target="https://docs.google.com/spreadsheets/d/1OMofijeoR53EWDc109ohXV434fe2c-PIscMTWB60wSg/edit?gid=1463714887" TargetMode="External"/><Relationship Id="rId1586" Type="http://schemas.openxmlformats.org/officeDocument/2006/relationships/hyperlink" Target="https://docs.google.com/spreadsheets/d/1-vwhQd6LlryTsONeQxcGhIllCjnf-5Cd/edit?gid=1033238192" TargetMode="External"/><Relationship Id="rId2984" Type="http://schemas.openxmlformats.org/officeDocument/2006/relationships/hyperlink" Target="https://drive.google.com/drive/u/0/folders/11EKPVr_-vNAlvGrEAkCfCxQS2lhn7B2v" TargetMode="External"/><Relationship Id="rId5043" Type="http://schemas.openxmlformats.org/officeDocument/2006/relationships/hyperlink" Target="https://drive.google.com/drive/u/0/folders/17IWV0_Q_dIBhAYxkWlGjKqPxqEKOFutd" TargetMode="External"/><Relationship Id="rId609" Type="http://schemas.openxmlformats.org/officeDocument/2006/relationships/hyperlink" Target="https://drive.google.com/drive/u/0/folders/1RvEGMEkC7a8WuDxIvG1t1WZYvBuiI9ni" TargetMode="External"/><Relationship Id="rId956" Type="http://schemas.openxmlformats.org/officeDocument/2006/relationships/hyperlink" Target="https://docs.google.com/spreadsheets/d/1ESyqPEPbXYvsaRIUJsT9-M9l2vcFYhFA5frc-avxVh4/edit?usp=sharing" TargetMode="External"/><Relationship Id="rId1239" Type="http://schemas.openxmlformats.org/officeDocument/2006/relationships/hyperlink" Target="https://drive.google.com/drive/u/0/folders/1ZJEYBGxeMa11yuwLDBRHj3tYBMZvfjkc" TargetMode="External"/><Relationship Id="rId2637" Type="http://schemas.openxmlformats.org/officeDocument/2006/relationships/hyperlink" Target="https://drive.google.com/drive/u/0/folders/16kJpRtVaEQ0C-hGMlAOPpKB5GDw6sHwZ" TargetMode="External"/><Relationship Id="rId5110" Type="http://schemas.openxmlformats.org/officeDocument/2006/relationships/hyperlink" Target="https://docs.google.com/spreadsheets/d/1aJCEBkz0W7RO1jbZtQxVGaEfNhxJv4c6rTyF20VK6c8/edit?gid=1546187897" TargetMode="External"/><Relationship Id="rId1653" Type="http://schemas.openxmlformats.org/officeDocument/2006/relationships/hyperlink" Target="https://docs.google.com/spreadsheets/d/1iMtk54zuVmIsNSRloLl7t4MAGJP9u6gn-FHon4Vul1I/edit?usp=sharing" TargetMode="External"/><Relationship Id="rId2704" Type="http://schemas.openxmlformats.org/officeDocument/2006/relationships/hyperlink" Target="https://drive.google.com/drive/u/0/folders/1s0blzilwMSVd_eV1BDaHBlbNA3MuKo5-" TargetMode="External"/><Relationship Id="rId1306" Type="http://schemas.openxmlformats.org/officeDocument/2006/relationships/hyperlink" Target="https://drive.google.com/drive/folders/1uez4giIZL24INtI6mGUhOPrONicCmoWH" TargetMode="External"/><Relationship Id="rId1720" Type="http://schemas.openxmlformats.org/officeDocument/2006/relationships/hyperlink" Target="https://docs.google.com/spreadsheets/d/1OMofijeoR53EWDc109ohXV434fe2c-PIscMTWB60wSg/edit?gid=1665461299" TargetMode="External"/><Relationship Id="rId4876" Type="http://schemas.openxmlformats.org/officeDocument/2006/relationships/hyperlink" Target="https://docs.google.com/spreadsheets/d/12XJjT4XPIdgFM2Lszlxs10v9nW30XM6zr_JULMH1TTU/edit?gid=0" TargetMode="External"/><Relationship Id="rId5927" Type="http://schemas.openxmlformats.org/officeDocument/2006/relationships/hyperlink" Target="https://docs.google.com/spreadsheets/d/1kKFqWBJ02Uxd63Z8n1KxuxBZPrlmUT1GTwXwJViPdfg/edit?gid=0" TargetMode="External"/><Relationship Id="rId12" Type="http://schemas.openxmlformats.org/officeDocument/2006/relationships/hyperlink" Target="https://drive.google.com/drive/u/0/folders/16-lOeew6UoCCdkogYmFLvvTcszPmcF9T" TargetMode="External"/><Relationship Id="rId3478" Type="http://schemas.openxmlformats.org/officeDocument/2006/relationships/hyperlink" Target="https://shopee.vn/m/BVBank-SPF" TargetMode="External"/><Relationship Id="rId3892" Type="http://schemas.openxmlformats.org/officeDocument/2006/relationships/hyperlink" Target="https://shopee.vn/m/OCB-SPF" TargetMode="External"/><Relationship Id="rId4529" Type="http://schemas.openxmlformats.org/officeDocument/2006/relationships/hyperlink" Target="https://drive.google.com/drive/folders/1I26Tdo7nnoz_5S0YKQ-a08KzVHF7loDe" TargetMode="External"/><Relationship Id="rId4943" Type="http://schemas.openxmlformats.org/officeDocument/2006/relationships/hyperlink" Target="https://docs.google.com/spreadsheets/d/1OMofijeoR53EWDc109ohXV434fe2c-PIscMTWB60wSg/edit?gid=1665461299" TargetMode="External"/><Relationship Id="rId399" Type="http://schemas.openxmlformats.org/officeDocument/2006/relationships/hyperlink" Target="https://docs.google.com/spreadsheets/d/11X2BUDBjbo7I_35KaW8VVhRQQdT9UR-n3DiWSDokCXk/edit" TargetMode="External"/><Relationship Id="rId2494" Type="http://schemas.openxmlformats.org/officeDocument/2006/relationships/hyperlink" Target="https://docs.google.com/spreadsheets/d/1fwXMO7sVsX5UKli_NAdA3TZL8R_5X7LjGgmtEFI1LRk/edit?pli=1&amp;gid=2084834926" TargetMode="External"/><Relationship Id="rId3545" Type="http://schemas.openxmlformats.org/officeDocument/2006/relationships/hyperlink" Target="https://docs.google.com/spreadsheets/d/1zbSuutdyZoMCgGXjAGNlHlJDtZzKZOmOTDO9cmfdmB4/edit?usp=sharing" TargetMode="External"/><Relationship Id="rId466" Type="http://schemas.openxmlformats.org/officeDocument/2006/relationships/hyperlink" Target="https://docs.google.com/spreadsheets/d/1-rhwb-qAnttvBCA6MxE4a9qBNA26dADP5Kjywa11FsY/edit?usp=sharing" TargetMode="External"/><Relationship Id="rId880" Type="http://schemas.openxmlformats.org/officeDocument/2006/relationships/hyperlink" Target="https://drive.google.com/drive/u/0/folders/1bb9eRpE6brDc-sA8NxBhF4jK4Ue0tRDQ" TargetMode="External"/><Relationship Id="rId1096" Type="http://schemas.openxmlformats.org/officeDocument/2006/relationships/hyperlink" Target="https://docs.google.com/spreadsheets/d/1Gkqvkh-uV9bo_TAYYPphI4SL1SrZy71IfnGgrpXNWH8/edit?gid=1137451622" TargetMode="External"/><Relationship Id="rId2147" Type="http://schemas.openxmlformats.org/officeDocument/2006/relationships/hyperlink" Target="https://drive.google.com/drive/u/0/folders/1VztIZC1x6G9p0S5tE4TcM3JDP1rJ4T6o" TargetMode="External"/><Relationship Id="rId2561" Type="http://schemas.openxmlformats.org/officeDocument/2006/relationships/hyperlink" Target="https://drive.google.com/drive/folders/1bOhrzw_Z_ILHWZi_HX24im9qNChy5l54" TargetMode="External"/><Relationship Id="rId119" Type="http://schemas.openxmlformats.org/officeDocument/2006/relationships/hyperlink" Target="https://docs.google.com/spreadsheets/d/1p59_OCU0y33MmHtXsQ_rzx7VmwvFvdhvTuQDiR28r9g/edit?gid=0" TargetMode="External"/><Relationship Id="rId533" Type="http://schemas.openxmlformats.org/officeDocument/2006/relationships/hyperlink" Target="https://cmckfcvietnam.sharepoint.com/:f:/s/KFC-SHARE-EXTERNAL-MKT-SHARE-EXTERNAL/EvCmKMbA-2lNvlyBTcO4zF4BjU65upcLzOflCMCeTpNemw?e=qd70O9" TargetMode="External"/><Relationship Id="rId1163" Type="http://schemas.openxmlformats.org/officeDocument/2006/relationships/hyperlink" Target="https://cmckfcvietnam.sharepoint.com/:f:/s/KFC-SHARE-EXTERNAL-MKT-SHARE-EXTERNAL/EvCmKMbA-2lNvlyBTcO4zF4BjU65upcLzOflCMCeTpNemw?e=qd70O9" TargetMode="External"/><Relationship Id="rId2214" Type="http://schemas.openxmlformats.org/officeDocument/2006/relationships/hyperlink" Target="https://docs.google.com/spreadsheets/d/1xsEviixVh1cinP-iUeRZUkT08nUuAClJ2ov-BedQSpw/edit?gid=887217737" TargetMode="External"/><Relationship Id="rId3612" Type="http://schemas.openxmlformats.org/officeDocument/2006/relationships/hyperlink" Target="https://docs.google.com/spreadsheets/d/1fwXMO7sVsX5UKli_NAdA3TZL8R_5X7LjGgmtEFI1LRk/edit?gid=906507069" TargetMode="External"/><Relationship Id="rId5784" Type="http://schemas.openxmlformats.org/officeDocument/2006/relationships/hyperlink" Target="https://docs.google.com/spreadsheets/d/1BOQfqkVFuxa4EAeIqikLNGVs0M3v_AGu998ko9SsEeo/edit?gid=67427" TargetMode="External"/><Relationship Id="rId600" Type="http://schemas.openxmlformats.org/officeDocument/2006/relationships/hyperlink" Target="https://docs.google.com/spreadsheets/d/1wE-nUZXQrQKzqNMBRp3OP77lHSzdEO3D2Y9mBzpLgcs/edit?gid=1071137447" TargetMode="External"/><Relationship Id="rId1230" Type="http://schemas.openxmlformats.org/officeDocument/2006/relationships/hyperlink" Target="https://drive.google.com/drive/u/0/folders/1Z0gk99aq1EylbrrT1CjQahKhfHFJow6x" TargetMode="External"/><Relationship Id="rId4386" Type="http://schemas.openxmlformats.org/officeDocument/2006/relationships/hyperlink" Target="https://drive.google.com/drive/folders/1MrLwLoVcVoW6Z2UcKuhFC7PCWzPthMyv" TargetMode="External"/><Relationship Id="rId5437" Type="http://schemas.openxmlformats.org/officeDocument/2006/relationships/hyperlink" Target="https://docs.google.com/spreadsheets/d/1fwXMO7sVsX5UKli_NAdA3TZL8R_5X7LjGgmtEFI1LRk/edit?pli=1&amp;gid=2043908328" TargetMode="External"/><Relationship Id="rId5851" Type="http://schemas.openxmlformats.org/officeDocument/2006/relationships/hyperlink" Target="https://shopee.vn/m/BIDV-SPF" TargetMode="External"/><Relationship Id="rId4039" Type="http://schemas.openxmlformats.org/officeDocument/2006/relationships/hyperlink" Target="https://drive.google.com/drive/u/0/folders/1Oe7zlY-9iVcm-GSOQrlasXNdy_g8-xIu" TargetMode="External"/><Relationship Id="rId4453" Type="http://schemas.openxmlformats.org/officeDocument/2006/relationships/hyperlink" Target="https://drive.google.com/drive/folders/1PUaSISad_qbvNnNSZzN-qirtutE8jWpi?usp=drive_link" TargetMode="External"/><Relationship Id="rId5504" Type="http://schemas.openxmlformats.org/officeDocument/2006/relationships/hyperlink" Target="https://drive.google.com/drive/folders/1xU8H2XRYB3HRVV6Kca0KcsPZPsJKUkuQ?usp=drive_link" TargetMode="External"/><Relationship Id="rId3055" Type="http://schemas.openxmlformats.org/officeDocument/2006/relationships/hyperlink" Target="https://docs.google.com/spreadsheets/d/1BOQfqkVFuxa4EAeIqikLNGVs0M3v_AGu998ko9SsEeo/edit?gid=67427" TargetMode="External"/><Relationship Id="rId4106" Type="http://schemas.openxmlformats.org/officeDocument/2006/relationships/hyperlink" Target="https://docs.google.com/spreadsheets/d/1aJCEBkz0W7RO1jbZtQxVGaEfNhxJv4c6rTyF20VK6c8/edit?gid=1546187897" TargetMode="External"/><Relationship Id="rId4520" Type="http://schemas.openxmlformats.org/officeDocument/2006/relationships/hyperlink" Target="https://drive.google.com/drive/u/0/folders/1bqixZmwxwfVjP0LJk6DO-3FO3jb3Ljia" TargetMode="External"/><Relationship Id="rId390" Type="http://schemas.openxmlformats.org/officeDocument/2006/relationships/hyperlink" Target="https://drive.google.com/drive/folders/197Iakm30ug1L1SrlwAWWZyg7HmfSuSSW" TargetMode="External"/><Relationship Id="rId2071" Type="http://schemas.openxmlformats.org/officeDocument/2006/relationships/hyperlink" Target="https://docs.google.com/spreadsheets/d/1xvfgBHdySyJfYR7pIAs1ab2xZjGdGWlo/edit?gid=1773673233" TargetMode="External"/><Relationship Id="rId3122" Type="http://schemas.openxmlformats.org/officeDocument/2006/relationships/hyperlink" Target="https://drive.google.com/drive/folders/1sYlZHkeqVOBKgvkPwZQV3TEOafYqYoje" TargetMode="External"/><Relationship Id="rId6278" Type="http://schemas.openxmlformats.org/officeDocument/2006/relationships/hyperlink" Target="https://drive.google.com/file/d/1UgyLToIhFWhHqvnWjfzjoE-InJEbXhuT/view?usp=sharing" TargetMode="External"/><Relationship Id="rId5294" Type="http://schemas.openxmlformats.org/officeDocument/2006/relationships/hyperlink" Target="https://drive.google.com/drive/folders/130_ON1vTGiBZ17WkDUnLg9mw4EaXB43q?usp=sharing" TargetMode="External"/><Relationship Id="rId6345" Type="http://schemas.openxmlformats.org/officeDocument/2006/relationships/hyperlink" Target="https://docs.google.com/spreadsheets/d/1RrCPSdWgWkTdzlodH_vrgbgG1_4bGslkmg7DepHtd-M/edit?gid=0" TargetMode="External"/><Relationship Id="rId110" Type="http://schemas.openxmlformats.org/officeDocument/2006/relationships/hyperlink" Target="https://drive.google.com/drive/u/0/folders/13wwAacVJQSnLQMVrgYlHrlPgkYbK7lXv" TargetMode="External"/><Relationship Id="rId2888" Type="http://schemas.openxmlformats.org/officeDocument/2006/relationships/hyperlink" Target="https://docs.google.com/spreadsheets/d/1-_wFrwaaO5VMd8CufB70jfayokz4v8rIZYuFeYmDo2U/edit" TargetMode="External"/><Relationship Id="rId3939" Type="http://schemas.openxmlformats.org/officeDocument/2006/relationships/hyperlink" Target="https://docs.google.com/spreadsheets/d/1zbSuutdyZoMCgGXjAGNlHlJDtZzKZOmOTDO9cmfdmB4/edit?usp=sharing" TargetMode="External"/><Relationship Id="rId2955" Type="http://schemas.openxmlformats.org/officeDocument/2006/relationships/hyperlink" Target="https://shopee.vn/m/BIDVJCB100M-SPF" TargetMode="External"/><Relationship Id="rId5361" Type="http://schemas.openxmlformats.org/officeDocument/2006/relationships/hyperlink" Target="https://docs.google.com/spreadsheets/d/1-vwhQd6LlryTsONeQxcGhIllCjnf-5Cd/edit?gid=1033238192" TargetMode="External"/><Relationship Id="rId6412" Type="http://schemas.openxmlformats.org/officeDocument/2006/relationships/hyperlink" Target="https://docs.google.com/spreadsheets/d/1vIyV5nTnjhQgdc2a6SajM7dp2H4eL3Sf4K675HHeYoI/edit?gid=1285079097" TargetMode="External"/><Relationship Id="rId927" Type="http://schemas.openxmlformats.org/officeDocument/2006/relationships/hyperlink" Target="https://drive.google.com/drive/u/0/folders/1s7wzJmZgbuTvd2v6ebCic-6xBg-S-TN4" TargetMode="External"/><Relationship Id="rId1557" Type="http://schemas.openxmlformats.org/officeDocument/2006/relationships/hyperlink" Target="https://drive.google.com/drive/u/0/folders/152w7_X2UoaIVZ7eGFQbsdOhCgm1uwTC9" TargetMode="External"/><Relationship Id="rId1971" Type="http://schemas.openxmlformats.org/officeDocument/2006/relationships/hyperlink" Target="https://drive.google.com/drive/u/0/folders/1xbYrXwINdnjb_9Z2nvn6hhJ1I7VjKEfe" TargetMode="External"/><Relationship Id="rId2608" Type="http://schemas.openxmlformats.org/officeDocument/2006/relationships/hyperlink" Target="https://docs.google.com/spreadsheets/d/1-rhwb-qAnttvBCA6MxE4a9qBNA26dADP5Kjywa11FsY/edit?usp=sharing" TargetMode="External"/><Relationship Id="rId5014" Type="http://schemas.openxmlformats.org/officeDocument/2006/relationships/hyperlink" Target="https://drive.google.com/drive/folders/1kwWJ77VlNrZkYj7wZNHXCVF4FcCDWSbp?usp=drive_link" TargetMode="External"/><Relationship Id="rId1624" Type="http://schemas.openxmlformats.org/officeDocument/2006/relationships/hyperlink" Target="https://drive.google.com/drive/folders/1xTDcDKupwxv-yqZpy8tYoy7EcOgww-fg" TargetMode="External"/><Relationship Id="rId4030" Type="http://schemas.openxmlformats.org/officeDocument/2006/relationships/hyperlink" Target="https://drive.google.com/drive/u/0/folders/1xTihws7VWdylsf4JAoy4Wxr1RAgQRkHF" TargetMode="External"/><Relationship Id="rId3796" Type="http://schemas.openxmlformats.org/officeDocument/2006/relationships/hyperlink" Target="https://docs.google.com/spreadsheets/d/1bVNVsNBsdFjr0j0eos3rdTnlmUJUybo356Vzo2UaO1o/edit?gid=0" TargetMode="External"/><Relationship Id="rId2398" Type="http://schemas.openxmlformats.org/officeDocument/2006/relationships/hyperlink" Target="https://docs.google.com/spreadsheets/d/1wba0DBny0rNygdGQv87KVHLyiIyQo9R25sj7ISlFN7k/edit" TargetMode="External"/><Relationship Id="rId3449" Type="http://schemas.openxmlformats.org/officeDocument/2006/relationships/hyperlink" Target="https://docs.google.com/spreadsheets/d/1SpTAZfPnhoulb5kemB5xnn_ZUdBowHUUux2uosNOuSk/edit?gid=1460264289" TargetMode="External"/><Relationship Id="rId4847" Type="http://schemas.openxmlformats.org/officeDocument/2006/relationships/hyperlink" Target="https://drive.google.com/drive/folders/1BBJUq6acPQkkS4nHLA66Vr7RLSDOu9EB?usp=sharing" TargetMode="External"/><Relationship Id="rId3863" Type="http://schemas.openxmlformats.org/officeDocument/2006/relationships/hyperlink" Target="https://docs.google.com/spreadsheets/d/16riwqkm-5tCQ4nxmiFw6M8ebxdHQO6nznVJgWRDXeo0/edit?gid=0" TargetMode="External"/><Relationship Id="rId4914" Type="http://schemas.openxmlformats.org/officeDocument/2006/relationships/hyperlink" Target="https://docs.google.com/spreadsheets/d/1s8D-PPVf-4iH2AXNN6x4ECkKABbUyNrMGFnwf30cyLs/edit?gid=1513785312" TargetMode="External"/><Relationship Id="rId784" Type="http://schemas.openxmlformats.org/officeDocument/2006/relationships/hyperlink" Target="https://drive.google.com/drive/folders/1nG-722reT2vOQeb0GfxxcNSgX1AyWRMA" TargetMode="External"/><Relationship Id="rId1067" Type="http://schemas.openxmlformats.org/officeDocument/2006/relationships/hyperlink" Target="https://docs.google.com/spreadsheets/d/1_Hw-uVY6sRqqHqN2OrxhkyMfHEhpDUaoYVfPcX1u4jM/edit?gid=0" TargetMode="External"/><Relationship Id="rId2465" Type="http://schemas.openxmlformats.org/officeDocument/2006/relationships/hyperlink" Target="https://docs.google.com/spreadsheets/d/1araIWejcg2ho4Cg5omC68KUFFPIA9zku3QZcudN1FM0/edit?gid=629079951" TargetMode="External"/><Relationship Id="rId3516" Type="http://schemas.openxmlformats.org/officeDocument/2006/relationships/hyperlink" Target="https://drive.google.com/drive/u/0/folders/1jZ3EVIGGP_ARjL_-GtGDzVJQUyCIXFNT" TargetMode="External"/><Relationship Id="rId3930" Type="http://schemas.openxmlformats.org/officeDocument/2006/relationships/hyperlink" Target="https://drive.google.com/drive/folders/1WeqimmkiuNFc_4QPOh929SGTMVL2UEEn" TargetMode="External"/><Relationship Id="rId437" Type="http://schemas.openxmlformats.org/officeDocument/2006/relationships/hyperlink" Target="https://drive.google.com/drive/u/0/folders/111G8Hcqn4Og5fH54dMxuOGg2sOciEgwy" TargetMode="External"/><Relationship Id="rId851" Type="http://schemas.openxmlformats.org/officeDocument/2006/relationships/hyperlink" Target="https://drive.google.com/drive/folders/1wi7lfrlE1tmdO4uYgDTqav4sxAbkGCEZ" TargetMode="External"/><Relationship Id="rId1481" Type="http://schemas.openxmlformats.org/officeDocument/2006/relationships/hyperlink" Target="https://drive.google.com/drive/u/0/folders/17_qlJHq1kPpOPDdFbXN0_F3hAfyjah4S" TargetMode="External"/><Relationship Id="rId2118" Type="http://schemas.openxmlformats.org/officeDocument/2006/relationships/hyperlink" Target="https://docs.google.com/spreadsheets/d/1Gkqvkh-uV9bo_TAYYPphI4SL1SrZy71IfnGgrpXNWH8/edit?gid=826533442" TargetMode="External"/><Relationship Id="rId2532" Type="http://schemas.openxmlformats.org/officeDocument/2006/relationships/hyperlink" Target="https://docs.google.com/spreadsheets/d/1TbS7-KoIf-48x5myOUantUWstJor_j3pd-jXLFyuj-o/edit?gid=0" TargetMode="External"/><Relationship Id="rId5688" Type="http://schemas.openxmlformats.org/officeDocument/2006/relationships/hyperlink" Target="https://shopeefood.vn/bo-suu-tap/ind-farmersmarket" TargetMode="External"/><Relationship Id="rId504" Type="http://schemas.openxmlformats.org/officeDocument/2006/relationships/hyperlink" Target="https://docs.google.com/spreadsheets/d/1aJCEBkz0W7RO1jbZtQxVGaEfNhxJv4c6rTyF20VK6c8/edit?gid=1877503813" TargetMode="External"/><Relationship Id="rId1134" Type="http://schemas.openxmlformats.org/officeDocument/2006/relationships/hyperlink" Target="https://drive.google.com/drive/folders/1zJRyf7U9GCJJbId75HUbCpDnFNsspt0d?usp=drive_link" TargetMode="External"/><Relationship Id="rId5755" Type="http://schemas.openxmlformats.org/officeDocument/2006/relationships/hyperlink" Target="https://drive.google.com/drive/u/0/folders/1SMpjj9dJmAP7Sc1lq_7kTBinPbcesW2x" TargetMode="External"/><Relationship Id="rId1201" Type="http://schemas.openxmlformats.org/officeDocument/2006/relationships/hyperlink" Target="https://drive.google.com/drive/folders/1Rqs1Z07oi4O6lh-0GDZfClJFu8LxtEg5" TargetMode="External"/><Relationship Id="rId4357" Type="http://schemas.openxmlformats.org/officeDocument/2006/relationships/hyperlink" Target="https://docs.google.com/spreadsheets/d/1Gkqvkh-uV9bo_TAYYPphI4SL1SrZy71IfnGgrpXNWH8/edit?gid=826533442" TargetMode="External"/><Relationship Id="rId4771" Type="http://schemas.openxmlformats.org/officeDocument/2006/relationships/hyperlink" Target="https://docs.google.com/spreadsheets/d/1HkZPW9pPJ5XiEpqbqXRe-lhEMBQdoOwWT2bqJOj9Vto/edit?usp=sharing" TargetMode="External"/><Relationship Id="rId5408" Type="http://schemas.openxmlformats.org/officeDocument/2006/relationships/hyperlink" Target="https://drive.google.com/drive/folders/1ocFHbrwfS94efw9K94lSZebjsLEERcQp" TargetMode="External"/><Relationship Id="rId3373" Type="http://schemas.openxmlformats.org/officeDocument/2006/relationships/hyperlink" Target="https://drive.google.com/drive/u/0/folders/1Dj3IiG_V_mLGEt-BMArDZd_gfiUYfY6K" TargetMode="External"/><Relationship Id="rId4424" Type="http://schemas.openxmlformats.org/officeDocument/2006/relationships/hyperlink" Target="https://docs.google.com/spreadsheets/d/1OMofijeoR53EWDc109ohXV434fe2c-PIscMTWB60wSg/edit?gid=1665461299" TargetMode="External"/><Relationship Id="rId5822" Type="http://schemas.openxmlformats.org/officeDocument/2006/relationships/hyperlink" Target="https://docs.google.com/spreadsheets/d/18nNNMUzK2I2bRzIBegbdjF9o1qa2vte8T2ecKUn9gVs/edit?gid=0" TargetMode="External"/><Relationship Id="rId294" Type="http://schemas.openxmlformats.org/officeDocument/2006/relationships/hyperlink" Target="https://docs.google.com/spreadsheets/d/1aJCEBkz0W7RO1jbZtQxVGaEfNhxJv4c6rTyF20VK6c8/edit?gid=1546187897" TargetMode="External"/><Relationship Id="rId3026" Type="http://schemas.openxmlformats.org/officeDocument/2006/relationships/hyperlink" Target="https://drive.google.com/drive/folders/1_wKItmR9R7iRQcQsukqBJeGsHmMOoOg4" TargetMode="External"/><Relationship Id="rId361" Type="http://schemas.openxmlformats.org/officeDocument/2006/relationships/hyperlink" Target="https://drive.google.com/drive/folders/1NTcAJOWs4O7wHSuJZo_aL8ekopKkYtLw" TargetMode="External"/><Relationship Id="rId2042" Type="http://schemas.openxmlformats.org/officeDocument/2006/relationships/hyperlink" Target="https://docs.google.com/spreadsheets/d/1SpTAZfPnhoulb5kemB5xnn_ZUdBowHUUux2uosNOuSk/edit?gid=1460264289" TargetMode="External"/><Relationship Id="rId3440" Type="http://schemas.openxmlformats.org/officeDocument/2006/relationships/hyperlink" Target="https://docs.google.com/spreadsheets/d/1-vwhQd6LlryTsONeQxcGhIllCjnf-5Cd/edit?gid=1033238192" TargetMode="External"/><Relationship Id="rId5198" Type="http://schemas.openxmlformats.org/officeDocument/2006/relationships/hyperlink" Target="https://drive.google.com/drive/u/0/folders/128vs9fVs7U3-iFrzEkoarsUlxEpEUDCH" TargetMode="External"/><Relationship Id="rId6249" Type="http://schemas.openxmlformats.org/officeDocument/2006/relationships/hyperlink" Target="https://drive.google.com/drive/u/0/folders/10tdi-1u-RquDyHYpN9kqjXIyAEYOLmvT" TargetMode="External"/><Relationship Id="rId2859" Type="http://schemas.openxmlformats.org/officeDocument/2006/relationships/hyperlink" Target="https://docs.google.com/spreadsheets/d/1KsICocQtcVRrQ5M_v-3MqZtMgmB7SiS44mbSZqPDm6o/edit?usp=sharing" TargetMode="External"/><Relationship Id="rId5265" Type="http://schemas.openxmlformats.org/officeDocument/2006/relationships/hyperlink" Target="https://drive.google.com/drive/folders/1XXle1edHnCyMqXu9UJaUsWIfr-bk7XXD" TargetMode="External"/><Relationship Id="rId6316" Type="http://schemas.openxmlformats.org/officeDocument/2006/relationships/hyperlink" Target="https://docs.google.com/spreadsheets/d/1vIyV5nTnjhQgdc2a6SajM7dp2H4eL3Sf4K675HHeYoI/edit?gid=542315914" TargetMode="External"/><Relationship Id="rId1875" Type="http://schemas.openxmlformats.org/officeDocument/2006/relationships/hyperlink" Target="https://docs.google.com/spreadsheets/d/1s8D-PPVf-4iH2AXNN6x4ECkKABbUyNrMGFnwf30cyLs/edit?gid=1513785312" TargetMode="External"/><Relationship Id="rId4281" Type="http://schemas.openxmlformats.org/officeDocument/2006/relationships/hyperlink" Target="https://drive.google.com/drive/folders/1sYlZHkeqVOBKgvkPwZQV3TEOafYqYoje?usp=drive_link" TargetMode="External"/><Relationship Id="rId5332" Type="http://schemas.openxmlformats.org/officeDocument/2006/relationships/hyperlink" Target="https://drive.google.com/drive/u/0/folders/1KzH0HKLbFzbs7OFGS0Oj9M1DoM3eObRg" TargetMode="External"/><Relationship Id="rId1528" Type="http://schemas.openxmlformats.org/officeDocument/2006/relationships/hyperlink" Target="https://drive.google.com/drive/folders/10hDtk_nFcBR3s1Il_pTLiFqtvqdDffHx" TargetMode="External"/><Relationship Id="rId2926" Type="http://schemas.openxmlformats.org/officeDocument/2006/relationships/hyperlink" Target="https://drive.google.com/drive/u/0/folders/1Zzvn5JDiqQ1nmr9Hp7Rqb3HZIPdSHQBe" TargetMode="External"/><Relationship Id="rId1942" Type="http://schemas.openxmlformats.org/officeDocument/2006/relationships/hyperlink" Target="https://drive.google.com/drive/u/0/folders/1kSW9hPixSkH44ulSANy-YpYixQuWwMBy" TargetMode="External"/><Relationship Id="rId4001" Type="http://schemas.openxmlformats.org/officeDocument/2006/relationships/hyperlink" Target="https://drive.google.com/drive/u/0/folders/1C--cT8vKIYMrE8alHoXvpZhnSCCdw8dC" TargetMode="External"/><Relationship Id="rId6173" Type="http://schemas.openxmlformats.org/officeDocument/2006/relationships/hyperlink" Target="https://docs.google.com/spreadsheets/d/1yGeoA9uqwizcsWlrYouK9bEml0B53xCktHtdIZClpP0/edit?gid=438028179" TargetMode="External"/><Relationship Id="rId3767" Type="http://schemas.openxmlformats.org/officeDocument/2006/relationships/hyperlink" Target="https://docs.google.com/spreadsheets/d/11LTrxPFBfXMFFyPPo64Gwphq5wUXgOnt9nJtVY1t0xU/edit?usp=sharing" TargetMode="External"/><Relationship Id="rId4818" Type="http://schemas.openxmlformats.org/officeDocument/2006/relationships/hyperlink" Target="https://docs.google.com/spreadsheets/d/1fwXMO7sVsX5UKli_NAdA3TZL8R_5X7LjGgmtEFI1LRk/edit?gid=524114095" TargetMode="External"/><Relationship Id="rId688" Type="http://schemas.openxmlformats.org/officeDocument/2006/relationships/hyperlink" Target="https://drive.google.com/drive/folders/18BYVZZo8IAAeWBPZOG6dheNB8xOlrf2z" TargetMode="External"/><Relationship Id="rId2369" Type="http://schemas.openxmlformats.org/officeDocument/2006/relationships/hyperlink" Target="https://drive.google.com/drive/u/0/folders/1e6v-mJOtlFpwdWRhKGlWui3YTiuIGpm4" TargetMode="External"/><Relationship Id="rId2783" Type="http://schemas.openxmlformats.org/officeDocument/2006/relationships/hyperlink" Target="https://drive.google.com/drive/folders/1Tt2rlU-wEmsWX7raJ7eFIBghAR73FLSe" TargetMode="External"/><Relationship Id="rId3834" Type="http://schemas.openxmlformats.org/officeDocument/2006/relationships/hyperlink" Target="https://drive.google.com/drive/u/0/folders/1VxnpG3Rmz3IyGWtMA9PI0MEVbiswe9Jz" TargetMode="External"/><Relationship Id="rId6240" Type="http://schemas.openxmlformats.org/officeDocument/2006/relationships/hyperlink" Target="https://docs.google.com/spreadsheets/d/1araIWejcg2ho4Cg5omC68KUFFPIA9zku3QZcudN1FM0/edit?gid=484411972" TargetMode="External"/><Relationship Id="rId755" Type="http://schemas.openxmlformats.org/officeDocument/2006/relationships/hyperlink" Target="https://docs.google.com/spreadsheets/d/1s8D-PPVf-4iH2AXNN6x4ECkKABbUyNrMGFnwf30cyLs/edit?gid=1513785312" TargetMode="External"/><Relationship Id="rId1385" Type="http://schemas.openxmlformats.org/officeDocument/2006/relationships/hyperlink" Target="https://docs.google.com/spreadsheets/d/1OMofijeoR53EWDc109ohXV434fe2c-PIscMTWB60wSg/edit?gid=197773530" TargetMode="External"/><Relationship Id="rId2436" Type="http://schemas.openxmlformats.org/officeDocument/2006/relationships/hyperlink" Target="https://drive.google.com/drive/u/0/folders/1NHyLLofjSgFmQt0LoHiiEuLdKo2nJCJA" TargetMode="External"/><Relationship Id="rId2850" Type="http://schemas.openxmlformats.org/officeDocument/2006/relationships/hyperlink" Target="https://drive.google.com/drive/u/0/folders/138QG5SWDEdmMh22hcXVXForY7AsjmFPj" TargetMode="External"/><Relationship Id="rId91" Type="http://schemas.openxmlformats.org/officeDocument/2006/relationships/hyperlink" Target="https://cmckfcvietnam.sharepoint.com/:f:/s/KFC-SHARE-EXTERNAL-MKT-SHARE-EXTERNAL/EvCmKMbA-2lNvlyBTcO4zF4BjU65upcLzOflCMCeTpNemw?e=qd70O9" TargetMode="External"/><Relationship Id="rId408" Type="http://schemas.openxmlformats.org/officeDocument/2006/relationships/hyperlink" Target="https://docs.google.com/spreadsheets/d/1RdQDgRxDwceENrwTOv5iLCjBHKhKelwYjkjVEQIjBSQ/edit?gid=689813779" TargetMode="External"/><Relationship Id="rId822" Type="http://schemas.openxmlformats.org/officeDocument/2006/relationships/hyperlink" Target="https://docs.google.com/spreadsheets/d/1OMofijeoR53EWDc109ohXV434fe2c-PIscMTWB60wSg/edit?gid=300839605" TargetMode="External"/><Relationship Id="rId1038" Type="http://schemas.openxmlformats.org/officeDocument/2006/relationships/hyperlink" Target="https://docs.google.com/spreadsheets/d/1he6KxzPEPZaO8Qo5fnnVUrYtixpokKlG7UlOzjQ6988/edit?gid=1481340089" TargetMode="External"/><Relationship Id="rId1452" Type="http://schemas.openxmlformats.org/officeDocument/2006/relationships/hyperlink" Target="https://drive.google.com/drive/folders/1u_AfOOsKZ8pyiDm7qvHbKWilNn66YFzI" TargetMode="External"/><Relationship Id="rId2503" Type="http://schemas.openxmlformats.org/officeDocument/2006/relationships/hyperlink" Target="https://docs.google.com/spreadsheets/d/1ISJZMXejQ5KPm9udklklGDj1ByPeYSfREf6U74Tgk7s/edit?gid=989130246" TargetMode="External"/><Relationship Id="rId3901" Type="http://schemas.openxmlformats.org/officeDocument/2006/relationships/hyperlink" Target="https://drive.google.com/drive/folders/1ljD-mDRFiVPJtmralA38SD4G4T-2_aoN" TargetMode="External"/><Relationship Id="rId5659" Type="http://schemas.openxmlformats.org/officeDocument/2006/relationships/hyperlink" Target="https://docs.google.com/spreadsheets/d/1nP8iGRm4KQXtnApxdMHQxVVL8-qJ9UdLInlDPBevDn0/edit?gid=0" TargetMode="External"/><Relationship Id="rId1105" Type="http://schemas.openxmlformats.org/officeDocument/2006/relationships/hyperlink" Target="https://docs.google.com/spreadsheets/d/1vIyV5nTnjhQgdc2a6SajM7dp2H4eL3Sf4K675HHeYoI/edit?gid=37557742" TargetMode="External"/><Relationship Id="rId3277" Type="http://schemas.openxmlformats.org/officeDocument/2006/relationships/hyperlink" Target="https://docs.google.com/spreadsheets/d/1OMofijeoR53EWDc109ohXV434fe2c-PIscMTWB60wSg/edit?gid=1608466921" TargetMode="External"/><Relationship Id="rId4675" Type="http://schemas.openxmlformats.org/officeDocument/2006/relationships/hyperlink" Target="https://drive.google.com/drive/folders/1aRe0BoS_90lz6nfJbpVyH1PZ33IOI3oH" TargetMode="External"/><Relationship Id="rId5726" Type="http://schemas.openxmlformats.org/officeDocument/2006/relationships/hyperlink" Target="https://docs.google.com/spreadsheets/d/1-vwhQd6LlryTsONeQxcGhIllCjnf-5Cd/edit?gid=1033238192&amp;urp=gmail_link" TargetMode="External"/><Relationship Id="rId198" Type="http://schemas.openxmlformats.org/officeDocument/2006/relationships/hyperlink" Target="https://drive.google.com/drive/u/0/folders/1XmqWz8wRnjodBkF-ljy4XK8AUFQfVlVm" TargetMode="External"/><Relationship Id="rId3691" Type="http://schemas.openxmlformats.org/officeDocument/2006/relationships/hyperlink" Target="https://shopee.vn/m/VPBankVISA-SPF" TargetMode="External"/><Relationship Id="rId4328" Type="http://schemas.openxmlformats.org/officeDocument/2006/relationships/hyperlink" Target="https://docs.google.com/spreadsheets/d/1RCWOsuMAzsB3ue5hff0Vo4uqcYDEzLoHTYlTKTFevAo/edit?gid=0" TargetMode="External"/><Relationship Id="rId4742" Type="http://schemas.openxmlformats.org/officeDocument/2006/relationships/hyperlink" Target="https://docs.google.com/spreadsheets/d/1-rhwb-qAnttvBCA6MxE4a9qBNA26dADP5Kjywa11FsY/edit?usp=sharing" TargetMode="External"/><Relationship Id="rId2293" Type="http://schemas.openxmlformats.org/officeDocument/2006/relationships/hyperlink" Target="https://docs.google.com/spreadsheets/d/1Gkqvkh-uV9bo_TAYYPphI4SL1SrZy71IfnGgrpXNWH8/edit?gid=1137451622" TargetMode="External"/><Relationship Id="rId3344" Type="http://schemas.openxmlformats.org/officeDocument/2006/relationships/hyperlink" Target="https://drive.google.com/drive/u/0/folders/1BAJ_qCY25rRb3WcJLwHtyzpGZ3aS448c" TargetMode="External"/><Relationship Id="rId265" Type="http://schemas.openxmlformats.org/officeDocument/2006/relationships/hyperlink" Target="https://drive.google.com/drive/u/0/folders/18_wjl_mgxtM6EeJwCpxE7y5IfzYhYIKd" TargetMode="External"/><Relationship Id="rId2360" Type="http://schemas.openxmlformats.org/officeDocument/2006/relationships/hyperlink" Target="https://docs.google.com/spreadsheets/d/1SpTAZfPnhoulb5kemB5xnn_ZUdBowHUUux2uosNOuSk/edit?gid=1460264289" TargetMode="External"/><Relationship Id="rId3411" Type="http://schemas.openxmlformats.org/officeDocument/2006/relationships/hyperlink" Target="https://drive.google.com/drive/u/0/folders/1msZ5V9yMaepFlqgLZNlq4N9CvS-tdDdN" TargetMode="External"/><Relationship Id="rId332" Type="http://schemas.openxmlformats.org/officeDocument/2006/relationships/hyperlink" Target="https://drive.google.com/drive/u/0/folders/1BgdRSqlLRZp8MaV7hLkKRA29xPlxJJmS" TargetMode="External"/><Relationship Id="rId2013" Type="http://schemas.openxmlformats.org/officeDocument/2006/relationships/hyperlink" Target="https://drive.google.com/drive/u/0/folders/1GTLJrP9bqcew9E5gdQ8UbpzL2b96Azvw" TargetMode="External"/><Relationship Id="rId5169" Type="http://schemas.openxmlformats.org/officeDocument/2006/relationships/hyperlink" Target="https://docs.google.com/spreadsheets/d/1KmfXaYNxTvOqlFm0awngGgwSbAkphKf3/edit?gid=264214317" TargetMode="External"/><Relationship Id="rId5583" Type="http://schemas.openxmlformats.org/officeDocument/2006/relationships/hyperlink" Target="https://docs.google.com/spreadsheets/d/1s8D-PPVf-4iH2AXNN6x4ECkKABbUyNrMGFnwf30cyLs/edit?gid=1513785312" TargetMode="External"/><Relationship Id="rId4185" Type="http://schemas.openxmlformats.org/officeDocument/2006/relationships/hyperlink" Target="https://docs.google.com/spreadsheets/d/1MJASlDC1YeX6sgEtzykzTSpTN1Q3FS6_/edit?gid=140450245" TargetMode="External"/><Relationship Id="rId5236" Type="http://schemas.openxmlformats.org/officeDocument/2006/relationships/hyperlink" Target="https://docs.google.com/spreadsheets/d/1v-VOk9jEoQ8q98sN0Eiy-f8odAhvkEb3FzMR_IA8nGM/edit?gid=1560921495" TargetMode="External"/><Relationship Id="rId1779" Type="http://schemas.openxmlformats.org/officeDocument/2006/relationships/hyperlink" Target="https://drive.google.com/drive/folders/1eJEMHUTlUsBzOXDxDASYiP6W48FwpjEt" TargetMode="External"/><Relationship Id="rId4252" Type="http://schemas.openxmlformats.org/officeDocument/2006/relationships/hyperlink" Target="https://drive.google.com/drive/u/0/folders/1bT6UtEfAMHWjoYOVpG0MK-pzF8HwU0pz" TargetMode="External"/><Relationship Id="rId5650" Type="http://schemas.openxmlformats.org/officeDocument/2006/relationships/hyperlink" Target="https://drive.google.com/drive/folders/1665EkJVRFiC09GbmaaHYBtGltv9FbnMK" TargetMode="External"/><Relationship Id="rId1846" Type="http://schemas.openxmlformats.org/officeDocument/2006/relationships/hyperlink" Target="https://drive.google.com/drive/folders/1xR86-KD3AdRrbOxLLqNJmTZ_4YjZTC11" TargetMode="External"/><Relationship Id="rId5303" Type="http://schemas.openxmlformats.org/officeDocument/2006/relationships/hyperlink" Target="https://drive.google.com/drive/u/0/folders/1SPfIneqeMqJfOeU8eUsyOji8yoof1ipB" TargetMode="External"/><Relationship Id="rId1913" Type="http://schemas.openxmlformats.org/officeDocument/2006/relationships/hyperlink" Target="https://drive.google.com/drive/folders/19Gf0KQUCOcp4sfzYWoaJZIpHldZrmag4?usp=drive_link" TargetMode="External"/><Relationship Id="rId6077" Type="http://schemas.openxmlformats.org/officeDocument/2006/relationships/hyperlink" Target="https://docs.google.com/spreadsheets/d/1Sjh8KIbAaYzhCdo1MyF7Qy378Pal_Z9Mv-UG8qC4yDc/edit?gid=268076785" TargetMode="External"/><Relationship Id="rId2687" Type="http://schemas.openxmlformats.org/officeDocument/2006/relationships/hyperlink" Target="https://docs.google.com/spreadsheets/d/1fwXMO7sVsX5UKli_NAdA3TZL8R_5X7LjGgmtEFI1LRk/edit?pli=1&amp;gid=693199102" TargetMode="External"/><Relationship Id="rId3738" Type="http://schemas.openxmlformats.org/officeDocument/2006/relationships/hyperlink" Target="https://drive.google.com/drive/u/0/folders/1re3RD8tjc6S9h1m36UMqaufzb78BF48E" TargetMode="External"/><Relationship Id="rId5093" Type="http://schemas.openxmlformats.org/officeDocument/2006/relationships/hyperlink" Target="https://docs.google.com/spreadsheets/d/1aJCEBkz0W7RO1jbZtQxVGaEfNhxJv4c6rTyF20VK6c8/edit?gid=1877503813" TargetMode="External"/><Relationship Id="rId6144" Type="http://schemas.openxmlformats.org/officeDocument/2006/relationships/hyperlink" Target="https://drive.google.com/drive/folders/1R43SvxBwe5mMUDCdyc-6jCkhhB6ptQpv?usp=drive_link" TargetMode="External"/><Relationship Id="rId659" Type="http://schemas.openxmlformats.org/officeDocument/2006/relationships/hyperlink" Target="https://docs.google.com/spreadsheets/d/1KmfXaYNxTvOqlFm0awngGgwSbAkphKf3/edit" TargetMode="External"/><Relationship Id="rId1289" Type="http://schemas.openxmlformats.org/officeDocument/2006/relationships/hyperlink" Target="https://drive.google.com/drive/u/0/folders/1FIDrTnSo0Y23d_3-FjeGrV8xpuLdjAvu" TargetMode="External"/><Relationship Id="rId5160" Type="http://schemas.openxmlformats.org/officeDocument/2006/relationships/hyperlink" Target="https://drive.google.com/drive/u/0/folders/1ysEyTiEuWes2QGfAj_8siypRQkyxDYjf" TargetMode="External"/><Relationship Id="rId6211" Type="http://schemas.openxmlformats.org/officeDocument/2006/relationships/hyperlink" Target="https://docs.google.com/spreadsheets/d/1he6KxzPEPZaO8Qo5fnnVUrYtixpokKlG7UlOzjQ6988/edit?gid=1481340089" TargetMode="External"/><Relationship Id="rId1356" Type="http://schemas.openxmlformats.org/officeDocument/2006/relationships/hyperlink" Target="https://drive.google.com/drive/folders/1tZBnSmksOBRY6pcyZwtqbTucbQTPMPLc" TargetMode="External"/><Relationship Id="rId2754" Type="http://schemas.openxmlformats.org/officeDocument/2006/relationships/hyperlink" Target="https://docs.google.com/spreadsheets/d/1v-VOk9jEoQ8q98sN0Eiy-f8odAhvkEb3FzMR_IA8nGM/edit?gid=1560921495" TargetMode="External"/><Relationship Id="rId3805" Type="http://schemas.openxmlformats.org/officeDocument/2006/relationships/hyperlink" Target="https://docs.google.com/spreadsheets/d/1xsEviixVh1cinP-iUeRZUkT08nUuAClJ2ov-BedQSpw/edit?gid=887217737" TargetMode="External"/><Relationship Id="rId726" Type="http://schemas.openxmlformats.org/officeDocument/2006/relationships/hyperlink" Target="https://docs.google.com/spreadsheets/d/1fwXMO7sVsX5UKli_NAdA3TZL8R_5X7LjGgmtEFI1LRk/edit?gid=753169674" TargetMode="External"/><Relationship Id="rId1009" Type="http://schemas.openxmlformats.org/officeDocument/2006/relationships/hyperlink" Target="https://drive.google.com/drive/folders/1-z5fHP05Ll-0Vx1tYXLBWSclpuk6nJi-?usp=drive_link" TargetMode="External"/><Relationship Id="rId1770" Type="http://schemas.openxmlformats.org/officeDocument/2006/relationships/hyperlink" Target="https://drive.google.com/drive/folders/1T3VwZ8j1hk5UUeH3oUP1BuAmMk4P2g_e" TargetMode="External"/><Relationship Id="rId2407" Type="http://schemas.openxmlformats.org/officeDocument/2006/relationships/hyperlink" Target="https://docs.google.com/spreadsheets/d/1-_wFrwaaO5VMd8CufB70jfayokz4v8rIZYuFeYmDo2U/edit" TargetMode="External"/><Relationship Id="rId2821" Type="http://schemas.openxmlformats.org/officeDocument/2006/relationships/hyperlink" Target="https://docs.google.com/spreadsheets/d/1KmfXaYNxTvOqlFm0awngGgwSbAkphKf3/edit" TargetMode="External"/><Relationship Id="rId5977" Type="http://schemas.openxmlformats.org/officeDocument/2006/relationships/hyperlink" Target="https://drive.google.com/drive/folders/1gsq5O6I5SMMhSU6Vtc98lf1-6KgKx3vF" TargetMode="External"/><Relationship Id="rId62" Type="http://schemas.openxmlformats.org/officeDocument/2006/relationships/hyperlink" Target="https://drive.google.com/drive/u/0/folders/1x_Bsiwl5Owbv2TnGDDET40Fh9VRsBIH2" TargetMode="External"/><Relationship Id="rId1423" Type="http://schemas.openxmlformats.org/officeDocument/2006/relationships/hyperlink" Target="https://drive.google.com/drive/u/0/folders/1Cw7XSHtR6sikDD3uSE8w3-YuH6chHNpB" TargetMode="External"/><Relationship Id="rId4579" Type="http://schemas.openxmlformats.org/officeDocument/2006/relationships/hyperlink" Target="https://drive.google.com/drive/u/0/folders/1cWqsQi4X6bAvfTs_7cx9K_yymN5R0HJy" TargetMode="External"/><Relationship Id="rId4993" Type="http://schemas.openxmlformats.org/officeDocument/2006/relationships/hyperlink" Target="https://docs.google.com/spreadsheets/d/1NP59lUoneJS9Xyh5r9nBrmSZPDyjFcEx-IWo8bPgTPY/edit?gid=2114669209" TargetMode="External"/><Relationship Id="rId3595" Type="http://schemas.openxmlformats.org/officeDocument/2006/relationships/hyperlink" Target="https://www.google.com/url?q=https://drive.google.com/drive/u/0/folders/1pGzBY5vgOgQQJRGsMx1A1x7IyCdmVWVI&amp;source=gmail&amp;ust=1757561771761000&amp;usg=AOvVaw193Ziv-mb6Yl_wrYRP0DEA" TargetMode="External"/><Relationship Id="rId4646" Type="http://schemas.openxmlformats.org/officeDocument/2006/relationships/hyperlink" Target="https://drive.google.com/drive/folders/1vYsZ1h4w-TepuBnwFBeo1SGZhFhQolru?usp=drive_link" TargetMode="External"/><Relationship Id="rId2197" Type="http://schemas.openxmlformats.org/officeDocument/2006/relationships/hyperlink" Target="https://drive.google.com/drive/u/0/folders/1TQd3n8DTav4zcua83ym7CFAlWqDQTFZW" TargetMode="External"/><Relationship Id="rId3248" Type="http://schemas.openxmlformats.org/officeDocument/2006/relationships/hyperlink" Target="https://drive.google.com/drive/u/0/folders/1DqM6FwABTQzXqg3IiX4xZQ8gBZs_g41M" TargetMode="External"/><Relationship Id="rId3662" Type="http://schemas.openxmlformats.org/officeDocument/2006/relationships/hyperlink" Target="https://docs.google.com/spreadsheets/d/1VogYb5wJBSvJaLnMSd0peM2zBgURySMKNDUbCqhT0J4/edit" TargetMode="External"/><Relationship Id="rId4713" Type="http://schemas.openxmlformats.org/officeDocument/2006/relationships/hyperlink" Target="https://docs.google.com/spreadsheets/d/1KdLUxhWn7-Q6DeRcy9gd36ucP-oJ4UTFeQVmcPt6sXg/edit?gid=0" TargetMode="External"/><Relationship Id="rId169" Type="http://schemas.openxmlformats.org/officeDocument/2006/relationships/hyperlink" Target="https://shopee.vn/m/VPBank-SP" TargetMode="External"/><Relationship Id="rId583" Type="http://schemas.openxmlformats.org/officeDocument/2006/relationships/hyperlink" Target="https://drive.google.com/drive/u/0/folders/1lfbYjddOyiOQVqEVhHUBQ4Q_efM-HK3U" TargetMode="External"/><Relationship Id="rId2264" Type="http://schemas.openxmlformats.org/officeDocument/2006/relationships/hyperlink" Target="https://docs.google.com/spreadsheets/d/1araIWejcg2ho4Cg5omC68KUFFPIA9zku3QZcudN1FM0/edit?gid=1503817238" TargetMode="External"/><Relationship Id="rId3315" Type="http://schemas.openxmlformats.org/officeDocument/2006/relationships/hyperlink" Target="https://drive.google.com/drive/folders/1YjrW_-9GWBAoG43UfWnBJVZwlreQ_pPh?usp=drive_link" TargetMode="External"/><Relationship Id="rId236" Type="http://schemas.openxmlformats.org/officeDocument/2006/relationships/hyperlink" Target="https://docs.google.com/spreadsheets/d/1KsICocQtcVRrQ5M_v-3MqZtMgmB7SiS44mbSZqPDm6o/edit?usp=sharing" TargetMode="External"/><Relationship Id="rId650" Type="http://schemas.openxmlformats.org/officeDocument/2006/relationships/hyperlink" Target="https://shopee.vn/m/TCBCREDIT-SPF" TargetMode="External"/><Relationship Id="rId1280" Type="http://schemas.openxmlformats.org/officeDocument/2006/relationships/hyperlink" Target="https://drive.google.com/drive/u/0/folders/160LqWVMytjnbE__zOn4PJj5DPrl4WCDg" TargetMode="External"/><Relationship Id="rId2331" Type="http://schemas.openxmlformats.org/officeDocument/2006/relationships/hyperlink" Target="https://drive.google.com/drive/u/0/folders/1JcwurM6sICIog12Q1lChxG-1tvoo9Kiw" TargetMode="External"/><Relationship Id="rId5487" Type="http://schemas.openxmlformats.org/officeDocument/2006/relationships/hyperlink" Target="https://drive.google.com/drive/folders/1t4Shu17EpTneJ9d5frWFcY-U-cT76LXq" TargetMode="External"/><Relationship Id="rId303" Type="http://schemas.openxmlformats.org/officeDocument/2006/relationships/hyperlink" Target="https://drive.google.com/drive/folders/1CWbpSGJ8J3UCKgdvbGubDeCE-qQIcJxJ" TargetMode="External"/><Relationship Id="rId4089" Type="http://schemas.openxmlformats.org/officeDocument/2006/relationships/hyperlink" Target="https://docs.google.com/spreadsheets/d/1OMofijeoR53EWDc109ohXV434fe2c-PIscMTWB60wSg/edit?gid=1608466921" TargetMode="External"/><Relationship Id="rId5554" Type="http://schemas.openxmlformats.org/officeDocument/2006/relationships/hyperlink" Target="https://docs.google.com/spreadsheets/d/1fwXMO7sVsX5UKli_NAdA3TZL8R_5X7LjGgmtEFI1LRk/edit?pli=1&amp;gid=1529868658" TargetMode="External"/><Relationship Id="rId1000" Type="http://schemas.openxmlformats.org/officeDocument/2006/relationships/hyperlink" Target="https://docs.google.com/spreadsheets/d/1rxpD7AKbX0qNmBbUwb6TtbJZAM9IVXJBlWCVfcoPYEc/edit?gid=1241618519" TargetMode="External"/><Relationship Id="rId4156" Type="http://schemas.openxmlformats.org/officeDocument/2006/relationships/hyperlink" Target="https://drive.google.com/drive/folders/1wi7lfrlE1tmdO4uYgDTqav4sxAbkGCEZ" TargetMode="External"/><Relationship Id="rId4570" Type="http://schemas.openxmlformats.org/officeDocument/2006/relationships/hyperlink" Target="https://drive.google.com/drive/folders/1ZK1NtGGz16UCmmgAu_1D0Ny1mr3NgAR6?usp=sharing" TargetMode="External"/><Relationship Id="rId5207" Type="http://schemas.openxmlformats.org/officeDocument/2006/relationships/hyperlink" Target="https://drive.google.com/file/d/1FRJaMxjOzsp5N0Eud7ky0CtncHlTO571/view?usp=sharing" TargetMode="External"/><Relationship Id="rId5621" Type="http://schemas.openxmlformats.org/officeDocument/2006/relationships/hyperlink" Target="https://docs.google.com/spreadsheets/d/10URHSiHLp8W1ISxWvhuZ_G0sqWYAX0aKkxl8aqEPIcM/edit?gid=1738721065" TargetMode="External"/><Relationship Id="rId1817" Type="http://schemas.openxmlformats.org/officeDocument/2006/relationships/hyperlink" Target="https://drive.google.com/drive/u/0/folders/1A7NfM_2TDMSjU548HElSWlepP5yFZLNQ" TargetMode="External"/><Relationship Id="rId3172" Type="http://schemas.openxmlformats.org/officeDocument/2006/relationships/hyperlink" Target="https://drive.google.com/drive/u/0/folders/1CXSWKoj4Ill9U1Nldhk57ojoQqcEeRzb" TargetMode="External"/><Relationship Id="rId4223" Type="http://schemas.openxmlformats.org/officeDocument/2006/relationships/hyperlink" Target="https://docs.google.com/spreadsheets/d/1fwXMO7sVsX5UKli_NAdA3TZL8R_5X7LjGgmtEFI1LRk/edit?gid=874734074" TargetMode="External"/><Relationship Id="rId6395" Type="http://schemas.openxmlformats.org/officeDocument/2006/relationships/hyperlink" Target="https://docs.google.com/spreadsheets/d/1OMofijeoR53EWDc109ohXV434fe2c-PIscMTWB60wSg/edit?gid=826593807" TargetMode="External"/><Relationship Id="rId160" Type="http://schemas.openxmlformats.org/officeDocument/2006/relationships/hyperlink" Target="https://drive.google.com/drive/folders/1Be4qiscP5GyOGYMNUaK4uMjk-UU3IDAi" TargetMode="External"/><Relationship Id="rId3989" Type="http://schemas.openxmlformats.org/officeDocument/2006/relationships/hyperlink" Target="https://docs.google.com/spreadsheets/d/1v-VOk9jEoQ8q98sN0Eiy-f8odAhvkEb3FzMR_IA8nGM/edit?gid=1560921495" TargetMode="External"/><Relationship Id="rId6048" Type="http://schemas.openxmlformats.org/officeDocument/2006/relationships/hyperlink" Target="https://docs.google.com/spreadsheets/d/1araIWejcg2ho4Cg5omC68KUFFPIA9zku3QZcudN1FM0/edit?gid=668226890" TargetMode="External"/><Relationship Id="rId5064" Type="http://schemas.openxmlformats.org/officeDocument/2006/relationships/hyperlink" Target="https://drive.google.com/drive/folders/1FhYNimEWiuyc4YV1NwZhB0vZpXXM8LwH" TargetMode="External"/><Relationship Id="rId6115" Type="http://schemas.openxmlformats.org/officeDocument/2006/relationships/hyperlink" Target="https://docs.google.com/spreadsheets/d/1Cfq8nnEuh5mv5yI1xFUY0oveeEpgtmS9lhYYq5Fe_FE/edit?usp=sharing" TargetMode="External"/><Relationship Id="rId977" Type="http://schemas.openxmlformats.org/officeDocument/2006/relationships/hyperlink" Target="https://docs.google.com/spreadsheets/d/1fwXMO7sVsX5UKli_NAdA3TZL8R_5X7LjGgmtEFI1LRk/edit?pli=1&amp;gid=293709000" TargetMode="External"/><Relationship Id="rId2658" Type="http://schemas.openxmlformats.org/officeDocument/2006/relationships/hyperlink" Target="https://docs.google.com/spreadsheets/d/1xvfgBHdySyJfYR7pIAs1ab2xZjGdGWlo/edit?gid=896267482" TargetMode="External"/><Relationship Id="rId3709" Type="http://schemas.openxmlformats.org/officeDocument/2006/relationships/hyperlink" Target="https://drive.google.com/drive/folders/1hCISI4dGXVN_EuNcOEhq1CMBp7zR-k1c" TargetMode="External"/><Relationship Id="rId4080" Type="http://schemas.openxmlformats.org/officeDocument/2006/relationships/hyperlink" Target="https://drive.google.com/drive/u/0/folders/1UNZdaC6qItPheQ7kp2N1QHNH8LmLo6Fx" TargetMode="External"/><Relationship Id="rId1674" Type="http://schemas.openxmlformats.org/officeDocument/2006/relationships/hyperlink" Target="https://drive.google.com/drive/folders/1xcr_gicZIC9F0F_EykFK2A6LxZfewtAj" TargetMode="External"/><Relationship Id="rId2725" Type="http://schemas.openxmlformats.org/officeDocument/2006/relationships/hyperlink" Target="https://docs.google.com/spreadsheets/d/1aAsDWUGz9Tht60_gR-0gIzoF14erL0WlW2HzIVskdyA/edit?gid=0" TargetMode="External"/><Relationship Id="rId5131" Type="http://schemas.openxmlformats.org/officeDocument/2006/relationships/hyperlink" Target="https://docs.google.com/spreadsheets/d/1PsPPM1ZVSBX9H3GH8BRlT3A0rCbjk2ebzwckfgpAxIg/edit?usp=sharing" TargetMode="External"/><Relationship Id="rId1327" Type="http://schemas.openxmlformats.org/officeDocument/2006/relationships/hyperlink" Target="https://drive.google.com/drive/u/0/folders/1WsriF0ThRIPDdpNP52H2DwROcDIHguTg" TargetMode="External"/><Relationship Id="rId1741" Type="http://schemas.openxmlformats.org/officeDocument/2006/relationships/hyperlink" Target="https://cmckfcvietnam.sharepoint.com/:f:/s/KFC-SHARE-EXTERNAL-MKT-SHARE-EXTERNAL/EvCmKMbA-2lNvlyBTcO4zF4BjU65upcLzOflCMCeTpNemw?e=qd70O9" TargetMode="External"/><Relationship Id="rId4897" Type="http://schemas.openxmlformats.org/officeDocument/2006/relationships/hyperlink" Target="https://drive.google.com/drive/folders/1mysvI0iaYSTFJufxqMWuvXXrO-Y0uT4v" TargetMode="External"/><Relationship Id="rId5948" Type="http://schemas.openxmlformats.org/officeDocument/2006/relationships/hyperlink" Target="https://docs.google.com/spreadsheets/d/1SrfOx8Xea0B61knnfpJGFl40avRJfU3RIVubTJwMf6g/edit?gid=477276523" TargetMode="External"/><Relationship Id="rId33" Type="http://schemas.openxmlformats.org/officeDocument/2006/relationships/hyperlink" Target="https://drive.google.com/drive/folders/1cMIgslMWPMViSXHqLRwymBc8YBA1dUQg?usp=sharing" TargetMode="External"/><Relationship Id="rId3499" Type="http://schemas.openxmlformats.org/officeDocument/2006/relationships/hyperlink" Target="https://drive.google.com/drive/u/0/folders/1s6-uEx9wYbd3ojeJxcnuLG0U0VycsBMB" TargetMode="External"/><Relationship Id="rId3566" Type="http://schemas.openxmlformats.org/officeDocument/2006/relationships/hyperlink" Target="https://docs.google.com/spreadsheets/d/1SpTAZfPnhoulb5kemB5xnn_ZUdBowHUUux2uosNOuSk/edit?gid=1460264289" TargetMode="External"/><Relationship Id="rId4964" Type="http://schemas.openxmlformats.org/officeDocument/2006/relationships/hyperlink" Target="https://docs.google.com/spreadsheets/d/1SpTAZfPnhoulb5kemB5xnn_ZUdBowHUUux2uosNOuSk/edit?gid=1460264289" TargetMode="External"/><Relationship Id="rId487" Type="http://schemas.openxmlformats.org/officeDocument/2006/relationships/hyperlink" Target="https://docs.google.com/spreadsheets/d/1OMofijeoR53EWDc109ohXV434fe2c-PIscMTWB60wSg/edit?gid=539250362" TargetMode="External"/><Relationship Id="rId2168" Type="http://schemas.openxmlformats.org/officeDocument/2006/relationships/hyperlink" Target="https://docs.google.com/spreadsheets/d/1JKsjegE0AxZ9KvFp_mFhi2B8SlQjg9pcqZB3S7RcRQI/edit?gid=0" TargetMode="External"/><Relationship Id="rId3219" Type="http://schemas.openxmlformats.org/officeDocument/2006/relationships/hyperlink" Target="https://drive.google.com/drive/u/0/folders/1eFA_-HAPbSeOZfdUL6XPV6wK7zsI2o6I" TargetMode="External"/><Relationship Id="rId3980" Type="http://schemas.openxmlformats.org/officeDocument/2006/relationships/hyperlink" Target="https://drive.google.com/drive/u/0/folders/1LMLN-XiGYruEWd99Ono0KxknlhN_3Hjw" TargetMode="External"/><Relationship Id="rId4617" Type="http://schemas.openxmlformats.org/officeDocument/2006/relationships/hyperlink" Target="https://docs.google.com/presentation/d/1xutcfJGRMgIZhHs5eAjMXPkkJXyoZftH/edit?slide=id.p1" TargetMode="External"/><Relationship Id="rId1184" Type="http://schemas.openxmlformats.org/officeDocument/2006/relationships/hyperlink" Target="https://docs.google.com/spreadsheets/d/1he6KxzPEPZaO8Qo5fnnVUrYtixpokKlG7UlOzjQ6988/edit?gid=1481340089" TargetMode="External"/><Relationship Id="rId2582" Type="http://schemas.openxmlformats.org/officeDocument/2006/relationships/hyperlink" Target="https://shopee.vn/m/HOMECREDIT-SPF" TargetMode="External"/><Relationship Id="rId3633" Type="http://schemas.openxmlformats.org/officeDocument/2006/relationships/hyperlink" Target="https://drive.google.com/drive/u/0/folders/1WQ4BPwdfOieRu_eQFTG-gXfAkUxsN9iY" TargetMode="External"/><Relationship Id="rId554" Type="http://schemas.openxmlformats.org/officeDocument/2006/relationships/hyperlink" Target="https://drive.google.com/drive/folders/16TmW-B1Ia1RK2GrkYxjq7-etWAwDFwGA" TargetMode="External"/><Relationship Id="rId2235" Type="http://schemas.openxmlformats.org/officeDocument/2006/relationships/hyperlink" Target="https://drive.google.com/drive/folders/1a7zna2ke7oRPAIcYbfclYOXNbZ1_D1st" TargetMode="External"/><Relationship Id="rId3700" Type="http://schemas.openxmlformats.org/officeDocument/2006/relationships/hyperlink" Target="https://drive.google.com/drive/u/0/folders/1k90LbSpaiEAqXni5KItlox1Pc7-2u-RS" TargetMode="External"/><Relationship Id="rId207" Type="http://schemas.openxmlformats.org/officeDocument/2006/relationships/hyperlink" Target="https://docs.google.com/spreadsheets/d/1BOQfqkVFuxa4EAeIqikLNGVs0M3v_AGu998ko9SsEeo/edit?gid=67427" TargetMode="External"/><Relationship Id="rId621" Type="http://schemas.openxmlformats.org/officeDocument/2006/relationships/hyperlink" Target="https://docs.google.com/spreadsheets/d/1aJCEBkz0W7RO1jbZtQxVGaEfNhxJv4c6rTyF20VK6c8/edit?gid=1546187897" TargetMode="External"/><Relationship Id="rId1251" Type="http://schemas.openxmlformats.org/officeDocument/2006/relationships/hyperlink" Target="https://drive.google.com/drive/u/0/folders/13UtEdxI__sgan8mnv93qrsX6JckelxbB" TargetMode="External"/><Relationship Id="rId2302" Type="http://schemas.openxmlformats.org/officeDocument/2006/relationships/hyperlink" Target="https://drive.google.com/drive/u/0/folders/1LdjW2Ho6Ie-OMHtOB_RP02LfviztHg6g" TargetMode="External"/><Relationship Id="rId5458" Type="http://schemas.openxmlformats.org/officeDocument/2006/relationships/hyperlink" Target="https://drive.google.com/drive/folders/1ZmXt1M1z65BOlaSBtVWCFaF9myXVOknp" TargetMode="External"/><Relationship Id="rId5872" Type="http://schemas.openxmlformats.org/officeDocument/2006/relationships/hyperlink" Target="https://drive.google.com/drive/u/0/folders/1-Vm0jdo-x8aOOXH-9G03WiX2F4Kzp_0x" TargetMode="External"/><Relationship Id="rId4474" Type="http://schemas.openxmlformats.org/officeDocument/2006/relationships/hyperlink" Target="https://drive.google.com/drive/u/0/folders/1uZaWe3kz_Rf7oh5uKfP10EQ0MaVE_ez6" TargetMode="External"/><Relationship Id="rId5525" Type="http://schemas.openxmlformats.org/officeDocument/2006/relationships/hyperlink" Target="https://docs.google.com/spreadsheets/d/1ISJZMXejQ5KPm9udklklGDj1ByPeYSfREf6U74Tgk7s/edit?gid=989130246" TargetMode="External"/><Relationship Id="rId3076" Type="http://schemas.openxmlformats.org/officeDocument/2006/relationships/hyperlink" Target="https://drive.google.com/drive/folders/1ZEIrY6HUC3ZDoEKFRqXIF5XFULgotJOj" TargetMode="External"/><Relationship Id="rId3490" Type="http://schemas.openxmlformats.org/officeDocument/2006/relationships/hyperlink" Target="https://shopee.vn/m/Muadee-SPF" TargetMode="External"/><Relationship Id="rId4127" Type="http://schemas.openxmlformats.org/officeDocument/2006/relationships/hyperlink" Target="https://docs.google.com/spreadsheets/d/12XJjT4XPIdgFM2Lszlxs10v9nW30XM6zr_JULMH1TTU/edit?gid=0" TargetMode="External"/><Relationship Id="rId4541" Type="http://schemas.openxmlformats.org/officeDocument/2006/relationships/hyperlink" Target="https://docs.google.com/spreadsheets/d/1aJCEBkz0W7RO1jbZtQxVGaEfNhxJv4c6rTyF20VK6c8/edit?gid=1546187897" TargetMode="External"/><Relationship Id="rId2092" Type="http://schemas.openxmlformats.org/officeDocument/2006/relationships/hyperlink" Target="https://docs.google.com/spreadsheets/d/12SOThLnUzQ118JhTsOaqvhyCDKYhfrhGQby4BibqtLg/edit?gid=907500859" TargetMode="External"/><Relationship Id="rId3143" Type="http://schemas.openxmlformats.org/officeDocument/2006/relationships/hyperlink" Target="https://drive.google.com/drive/u/0/folders/1S3hxjA3R7U6x2upJ6nqAcw9s5c3B-SOj" TargetMode="External"/><Relationship Id="rId6299" Type="http://schemas.openxmlformats.org/officeDocument/2006/relationships/hyperlink" Target="https://docs.google.com/spreadsheets/d/1ISJZMXejQ5KPm9udklklGDj1ByPeYSfREf6U74Tgk7s/edit?gid=989130246" TargetMode="External"/><Relationship Id="rId131" Type="http://schemas.openxmlformats.org/officeDocument/2006/relationships/hyperlink" Target="https://docs.google.com/spreadsheets/d/1BOQfqkVFuxa4EAeIqikLNGVs0M3v_AGu998ko9SsEeo/edit?gid=1252910772" TargetMode="External"/><Relationship Id="rId3210" Type="http://schemas.openxmlformats.org/officeDocument/2006/relationships/hyperlink" Target="https://drive.google.com/drive/folders/1UAgSkr5KIgYgT7P_bi4AkwLtHBDIPzsk?usp=sharing" TargetMode="External"/><Relationship Id="rId6366" Type="http://schemas.openxmlformats.org/officeDocument/2006/relationships/hyperlink" Target="https://docs.google.com/spreadsheets/d/1qjOH715SjMyfA1d_5kKKFnvXzsvrXd3M5Wmd8PWZ3WI/edit?gid=0" TargetMode="External"/><Relationship Id="rId2976" Type="http://schemas.openxmlformats.org/officeDocument/2006/relationships/hyperlink" Target="https://drive.google.com/drive/u/0/folders/1LdjW2Ho6Ie-OMHtOB_RP02LfviztHg6g" TargetMode="External"/><Relationship Id="rId5382" Type="http://schemas.openxmlformats.org/officeDocument/2006/relationships/hyperlink" Target="https://docs.google.com/spreadsheets/d/1zbSuutdyZoMCgGXjAGNlHlJDtZzKZOmOTDO9cmfdmB4/edit?usp=sharing" TargetMode="External"/><Relationship Id="rId6019" Type="http://schemas.openxmlformats.org/officeDocument/2006/relationships/hyperlink" Target="https://docs.google.com/spreadsheets/d/1Nc1qsrT9oRPKHOVXMr2fokFCXoJMX1Ik-qeVmTasGfA/edit?usp=sharing" TargetMode="External"/><Relationship Id="rId948" Type="http://schemas.openxmlformats.org/officeDocument/2006/relationships/hyperlink" Target="https://docs.google.com/spreadsheets/d/1Gkqvkh-uV9bo_TAYYPphI4SL1SrZy71IfnGgrpXNWH8/edit?gid=1137451622" TargetMode="External"/><Relationship Id="rId1578" Type="http://schemas.openxmlformats.org/officeDocument/2006/relationships/hyperlink" Target="https://docs.google.com/spreadsheets/d/1KmfXaYNxTvOqlFm0awngGgwSbAkphKf3/edit" TargetMode="External"/><Relationship Id="rId1992" Type="http://schemas.openxmlformats.org/officeDocument/2006/relationships/hyperlink" Target="https://drive.google.com/drive/folders/1XBk_Fa8ncZjOGdIqXF5ma2YjZNfX-V2h?usp=drive_link" TargetMode="External"/><Relationship Id="rId2629" Type="http://schemas.openxmlformats.org/officeDocument/2006/relationships/hyperlink" Target="https://drive.google.com/drive/folders/1Tt2rlU-wEmsWX7raJ7eFIBghAR73FLSe?usp=sharing" TargetMode="External"/><Relationship Id="rId5035" Type="http://schemas.openxmlformats.org/officeDocument/2006/relationships/hyperlink" Target="https://drive.google.com/drive/u/0/folders/1LK0cZHKO8hEQxPE6w2jVnL19FFVFG_ga" TargetMode="External"/><Relationship Id="rId1645" Type="http://schemas.openxmlformats.org/officeDocument/2006/relationships/hyperlink" Target="https://docs.google.com/spreadsheets/d/1_Hw-uVY6sRqqHqN2OrxhkyMfHEhpDUaoYVfPcX1u4jM/edit?gid=0" TargetMode="External"/><Relationship Id="rId4051" Type="http://schemas.openxmlformats.org/officeDocument/2006/relationships/hyperlink" Target="https://docs.google.com/spreadsheets/d/1vIyV5nTnjhQgdc2a6SajM7dp2H4eL3Sf4K675HHeYoI/edit?gid=1579647152" TargetMode="External"/><Relationship Id="rId5102" Type="http://schemas.openxmlformats.org/officeDocument/2006/relationships/hyperlink" Target="https://docs.google.com/spreadsheets/d/1araIWejcg2ho4Cg5omC68KUFFPIA9zku3QZcudN1FM0/edit?gid=668226890" TargetMode="External"/><Relationship Id="rId1712" Type="http://schemas.openxmlformats.org/officeDocument/2006/relationships/hyperlink" Target="https://docs.google.com/spreadsheets/d/1xsEviixVh1cinP-iUeRZUkT08nUuAClJ2ov-BedQSpw/edit?gid=887217737" TargetMode="External"/><Relationship Id="rId4868" Type="http://schemas.openxmlformats.org/officeDocument/2006/relationships/hyperlink" Target="https://docs.google.com/spreadsheets/d/171f1tcAKPX1SHNcJh-oRcWL3Rt8oON56yqBV9EPDf14/edit?gid=0" TargetMode="External"/><Relationship Id="rId5919" Type="http://schemas.openxmlformats.org/officeDocument/2006/relationships/hyperlink" Target="https://drive.google.com/drive/u/0/folders/195NpipftHuNlY8vhVzoPlEIvhTgtr8JR" TargetMode="External"/><Relationship Id="rId6290" Type="http://schemas.openxmlformats.org/officeDocument/2006/relationships/hyperlink" Target="https://drive.google.com/drive/u/0/folders/18K-oGTFVEdcJFkQI1h8jwDMoBBJTVLea" TargetMode="External"/><Relationship Id="rId3884" Type="http://schemas.openxmlformats.org/officeDocument/2006/relationships/hyperlink" Target="https://shopee.vn/m/TPBJCBCASHBACK-SPF" TargetMode="External"/><Relationship Id="rId4935" Type="http://schemas.openxmlformats.org/officeDocument/2006/relationships/hyperlink" Target="https://drive.google.com/drive/u/0/folders/1U9rnqNwDPoRKsXkmYezlKQNmWU5wupy0" TargetMode="External"/><Relationship Id="rId2486" Type="http://schemas.openxmlformats.org/officeDocument/2006/relationships/hyperlink" Target="https://drive.google.com/drive/u/0/folders/1Rm1TLoO64AhxhBNSuHEmDFRvR5HHDtXT" TargetMode="External"/><Relationship Id="rId3537" Type="http://schemas.openxmlformats.org/officeDocument/2006/relationships/hyperlink" Target="https://drive.google.com/drive/folders/1WeqimmkiuNFc_4QPOh929SGTMVL2UEEn" TargetMode="External"/><Relationship Id="rId3951" Type="http://schemas.openxmlformats.org/officeDocument/2006/relationships/hyperlink" Target="https://docs.google.com/spreadsheets/d/1fwXMO7sVsX5UKli_NAdA3TZL8R_5X7LjGgmtEFI1LRk/edit?gid=474432751" TargetMode="External"/><Relationship Id="rId458" Type="http://schemas.openxmlformats.org/officeDocument/2006/relationships/hyperlink" Target="https://drive.google.com/drive/u/0/folders/1_nKJF2odbvrzBXPl6rM_vJ8TURvZISRw" TargetMode="External"/><Relationship Id="rId872" Type="http://schemas.openxmlformats.org/officeDocument/2006/relationships/hyperlink" Target="https://docs.google.com/spreadsheets/d/1Wf-xibkNBYTHTGTDoXy8ZpHMWWFWjZkQkN_h-PhYPsE/edit?gid=1593213333" TargetMode="External"/><Relationship Id="rId1088" Type="http://schemas.openxmlformats.org/officeDocument/2006/relationships/hyperlink" Target="https://drive.google.com/drive/u/0/folders/17_qlJHq1kPpOPDdFbXN0_F3hAfyjah4S" TargetMode="External"/><Relationship Id="rId2139" Type="http://schemas.openxmlformats.org/officeDocument/2006/relationships/hyperlink" Target="https://drive.google.com/drive/u/0/folders/1lCGMB8OUxrz8c0f-icnXB9gNBY6C625a" TargetMode="External"/><Relationship Id="rId2553" Type="http://schemas.openxmlformats.org/officeDocument/2006/relationships/hyperlink" Target="https://drive.google.com/drive/folders/10hDtk_nFcBR3s1Il_pTLiFqtvqdDffHx" TargetMode="External"/><Relationship Id="rId3604" Type="http://schemas.openxmlformats.org/officeDocument/2006/relationships/hyperlink" Target="https://drive.google.com/drive/folders/1V4V56Pu2HDbS8OET-C_85MtqHlfRa-FR?usp=sharing" TargetMode="External"/><Relationship Id="rId6010" Type="http://schemas.openxmlformats.org/officeDocument/2006/relationships/hyperlink" Target="https://drive.google.com/drive/u/0/folders/1TGqZLPiMUkcArtimXUcDjToC0L5kCru2" TargetMode="External"/><Relationship Id="rId525" Type="http://schemas.openxmlformats.org/officeDocument/2006/relationships/hyperlink" Target="https://docs.google.com/spreadsheets/d/1-vwhQd6LlryTsONeQxcGhIllCjnf-5Cd/edit?gid=1033238192" TargetMode="External"/><Relationship Id="rId1155" Type="http://schemas.openxmlformats.org/officeDocument/2006/relationships/hyperlink" Target="https://docs.google.com/spreadsheets/d/1KmfXaYNxTvOqlFm0awngGgwSbAkphKf3/edit" TargetMode="External"/><Relationship Id="rId2206" Type="http://schemas.openxmlformats.org/officeDocument/2006/relationships/hyperlink" Target="https://docs.google.com/spreadsheets/d/1NP59lUoneJS9Xyh5r9nBrmSZPDyjFcEx-IWo8bPgTPY/edit?gid=1252887099" TargetMode="External"/><Relationship Id="rId2620" Type="http://schemas.openxmlformats.org/officeDocument/2006/relationships/hyperlink" Target="https://drive.google.com/drive/folders/1mBGHZknyeTHt1T0lFJU-HP0SPHs5K2NM" TargetMode="External"/><Relationship Id="rId5776" Type="http://schemas.openxmlformats.org/officeDocument/2006/relationships/hyperlink" Target="https://drive.google.com/drive/folders/12H-RYUZQgXEjWLWtBhcgTSzSi0-veQyi" TargetMode="External"/><Relationship Id="rId1222" Type="http://schemas.openxmlformats.org/officeDocument/2006/relationships/hyperlink" Target="https://drive.google.com/drive/u/0/folders/19u3f2AEhXGYs0EuN6-HPFA1FhT9OL6rj" TargetMode="External"/><Relationship Id="rId4378" Type="http://schemas.openxmlformats.org/officeDocument/2006/relationships/hyperlink" Target="https://shopee.vn/S%E1%BB%AFa-chua-%C4%83n-%C4%91%C3%B3ng-chai-LOF-%C3%ADt-%C4%91%C6%B0%E1%BB%9Dng-th%C3%B9ng-24-chai-x-200g-i.410279164.44204952651" TargetMode="External"/><Relationship Id="rId5429" Type="http://schemas.openxmlformats.org/officeDocument/2006/relationships/hyperlink" Target="https://drive.google.com/drive/u/0/folders/1HqAVNiNy2tbJxRfBrTysevnjXpNH22Wv" TargetMode="External"/><Relationship Id="rId3394" Type="http://schemas.openxmlformats.org/officeDocument/2006/relationships/hyperlink" Target="https://docs.google.com/spreadsheets/d/1BOQfqkVFuxa4EAeIqikLNGVs0M3v_AGu998ko9SsEeo/edit?gid=67427" TargetMode="External"/><Relationship Id="rId4792" Type="http://schemas.openxmlformats.org/officeDocument/2006/relationships/hyperlink" Target="https://drive.google.com/drive/folders/1BEsTx0L13x1BM8V83PhlYNJ-sxuGgaCe" TargetMode="External"/><Relationship Id="rId5843" Type="http://schemas.openxmlformats.org/officeDocument/2006/relationships/hyperlink" Target="https://shopee.vn/m/Agribank-SPF" TargetMode="External"/><Relationship Id="rId3047" Type="http://schemas.openxmlformats.org/officeDocument/2006/relationships/hyperlink" Target="https://docs.google.com/spreadsheets/d/1p59_OCU0y33MmHtXsQ_rzx7VmwvFvdhvTuQDiR28r9g/edit?gid=0" TargetMode="External"/><Relationship Id="rId4445" Type="http://schemas.openxmlformats.org/officeDocument/2006/relationships/hyperlink" Target="https://drive.google.com/drive/u/0/folders/1cZ39HE9BsW44l4wXTPY3fj751j5JfJB_" TargetMode="External"/><Relationship Id="rId5910" Type="http://schemas.openxmlformats.org/officeDocument/2006/relationships/hyperlink" Target="https://drive.google.com/drive/u/0/folders/1WKfLQsZe35IAU2BW22dMUcM16rklk8kW" TargetMode="External"/><Relationship Id="rId3461" Type="http://schemas.openxmlformats.org/officeDocument/2006/relationships/hyperlink" Target="https://docs.google.com/presentation/d/1ojMQ20vtn2P0v967ywTgu0Dz7QRDGpaY/edit?slide=id.gf2148db8b6_1_608" TargetMode="External"/><Relationship Id="rId4512" Type="http://schemas.openxmlformats.org/officeDocument/2006/relationships/hyperlink" Target="https://drive.google.com/drive/u/0/folders/1rLi7E3TF4gw9mPsBOpt9aX2UPC3SPCxe" TargetMode="External"/><Relationship Id="rId382" Type="http://schemas.openxmlformats.org/officeDocument/2006/relationships/hyperlink" Target="https://docs.google.com/spreadsheets/d/1-_wFrwaaO5VMd8CufB70jfayokz4v8rIZYuFeYmDo2U/edit" TargetMode="External"/><Relationship Id="rId2063" Type="http://schemas.openxmlformats.org/officeDocument/2006/relationships/hyperlink" Target="https://docs.google.com/spreadsheets/d/1xvfgBHdySyJfYR7pIAs1ab2xZjGdGWlo/edit?gid=1773673233" TargetMode="External"/><Relationship Id="rId3114" Type="http://schemas.openxmlformats.org/officeDocument/2006/relationships/hyperlink" Target="https://drive.google.com/drive/folders/1Ogo2qaCUTOi7yI4RJfaXmGP9ayy5QG2F" TargetMode="External"/><Relationship Id="rId2130" Type="http://schemas.openxmlformats.org/officeDocument/2006/relationships/hyperlink" Target="https://docs.google.com/spreadsheets/d/15Le21ONpu4fWEW-6-atFtx45ItzyUv8pgSFiOZaDgJA/edit?gid=1272048976" TargetMode="External"/><Relationship Id="rId5286" Type="http://schemas.openxmlformats.org/officeDocument/2006/relationships/hyperlink" Target="https://drive.google.com/drive/folders/1VRTB0a1E0yA14_m7jOUtsbNaJjcl46Dv" TargetMode="External"/><Relationship Id="rId6337" Type="http://schemas.openxmlformats.org/officeDocument/2006/relationships/hyperlink" Target="https://drive.google.com/drive/folders/1TRzxNNdbQboms6cjyFw72N_BujkY65YX" TargetMode="External"/><Relationship Id="rId102" Type="http://schemas.openxmlformats.org/officeDocument/2006/relationships/hyperlink" Target="https://drive.google.com/drive/folders/16TmW-B1Ia1RK2GrkYxjq7-etWAwDFwGA" TargetMode="External"/><Relationship Id="rId5353" Type="http://schemas.openxmlformats.org/officeDocument/2006/relationships/hyperlink" Target="https://docs.google.com/spreadsheets/d/1NP59lUoneJS9Xyh5r9nBrmSZPDyjFcEx-IWo8bPgTPY/edit?gid=87874303" TargetMode="External"/><Relationship Id="rId6404" Type="http://schemas.openxmlformats.org/officeDocument/2006/relationships/hyperlink" Target="https://docs.google.com/spreadsheets/d/1v-VOk9jEoQ8q98sN0Eiy-f8odAhvkEb3FzMR_IA8nGM/edit?gid=1560921495" TargetMode="External"/><Relationship Id="rId1896" Type="http://schemas.openxmlformats.org/officeDocument/2006/relationships/hyperlink" Target="https://shopee.vn/IdolLenDealAnNgonHetSay1904" TargetMode="External"/><Relationship Id="rId2947" Type="http://schemas.openxmlformats.org/officeDocument/2006/relationships/hyperlink" Target="https://shopee.vn/m/BIDVCREDIT-SPF" TargetMode="External"/><Relationship Id="rId5006" Type="http://schemas.openxmlformats.org/officeDocument/2006/relationships/hyperlink" Target="https://drive.google.com/drive/folders/1BKpgAEvUWk-E6crVFtd_MUd4yggK72uf" TargetMode="External"/><Relationship Id="rId919" Type="http://schemas.openxmlformats.org/officeDocument/2006/relationships/hyperlink" Target="https://drive.google.com/drive/folders/1aIehOx3VWpC7J4-XpxfEbHxdJ84aElou" TargetMode="External"/><Relationship Id="rId1549" Type="http://schemas.openxmlformats.org/officeDocument/2006/relationships/hyperlink" Target="https://docs.google.com/spreadsheets/d/1xvfgBHdySyJfYR7pIAs1ab2xZjGdGWlo/edit?gid=1773673233" TargetMode="External"/><Relationship Id="rId1963" Type="http://schemas.openxmlformats.org/officeDocument/2006/relationships/hyperlink" Target="https://drive.google.com/drive/folders/1GWpw4snhqH3wwepSODFpdLbvubN9EGGC" TargetMode="External"/><Relationship Id="rId4022" Type="http://schemas.openxmlformats.org/officeDocument/2006/relationships/hyperlink" Target="https://drive.google.com/drive/folders/1V4V56Pu2HDbS8OET-C_85MtqHlfRa-FR?usp=sharing" TargetMode="External"/><Relationship Id="rId5420" Type="http://schemas.openxmlformats.org/officeDocument/2006/relationships/hyperlink" Target="https://drive.google.com/drive/u/0/folders/1dpQ1Fx0YhvOxzycEnuREqzdTWUmhpZ9x" TargetMode="External"/><Relationship Id="rId1616" Type="http://schemas.openxmlformats.org/officeDocument/2006/relationships/hyperlink" Target="https://drive.google.com/drive/u/0/folders/1wgwXngUxJc2uDDIds36eww0Mm75Q6Llk" TargetMode="External"/><Relationship Id="rId3788" Type="http://schemas.openxmlformats.org/officeDocument/2006/relationships/hyperlink" Target="https://drive.google.com/drive/u/0/folders/12rM-HRV34m1_9J9UQyVd6P6d40k4zLvn" TargetMode="External"/><Relationship Id="rId4839" Type="http://schemas.openxmlformats.org/officeDocument/2006/relationships/hyperlink" Target="https://drive.google.com/drive/folders/1r4Ecf5cYalKR6YHqq7D3b_ZKMB6zAFut?usp=sharing" TargetMode="External"/><Relationship Id="rId6194" Type="http://schemas.openxmlformats.org/officeDocument/2006/relationships/hyperlink" Target="https://docs.google.com/spreadsheets/d/1OMofijeoR53EWDc109ohXV434fe2c-PIscMTWB60wSg/edit?gid=1665461299" TargetMode="External"/><Relationship Id="rId3855" Type="http://schemas.openxmlformats.org/officeDocument/2006/relationships/hyperlink" Target="https://docs.google.com/spreadsheets/d/1fwXMO7sVsX5UKli_NAdA3TZL8R_5X7LjGgmtEFI1LRk/edit?gid=884046663" TargetMode="External"/><Relationship Id="rId6261" Type="http://schemas.openxmlformats.org/officeDocument/2006/relationships/hyperlink" Target="https://docs.google.com/spreadsheets/d/1Gkqvkh-uV9bo_TAYYPphI4SL1SrZy71IfnGgrpXNWH8/edit?gid=826533442" TargetMode="External"/><Relationship Id="rId776" Type="http://schemas.openxmlformats.org/officeDocument/2006/relationships/hyperlink" Target="https://drive.google.com/drive/u/0/folders/1xGyPZEW7s7J0Gz8GmmlsVgEMUH_hqkgk" TargetMode="External"/><Relationship Id="rId2457" Type="http://schemas.openxmlformats.org/officeDocument/2006/relationships/hyperlink" Target="https://drive.google.com/drive/folders/16TmW-B1Ia1RK2GrkYxjq7-etWAwDFwGA" TargetMode="External"/><Relationship Id="rId3508" Type="http://schemas.openxmlformats.org/officeDocument/2006/relationships/hyperlink" Target="https://drive.google.com/drive/u/0/folders/1pUWa3G8doDqj9BFYFgWCurWSVkj2JTNA" TargetMode="External"/><Relationship Id="rId4906" Type="http://schemas.openxmlformats.org/officeDocument/2006/relationships/hyperlink" Target="https://docs.google.com/spreadsheets/d/1BOQfqkVFuxa4EAeIqikLNGVs0M3v_AGu998ko9SsEeo/edit?gid=67427" TargetMode="External"/><Relationship Id="rId429" Type="http://schemas.openxmlformats.org/officeDocument/2006/relationships/hyperlink" Target="https://drive.google.com/drive/u/0/folders/1MRInH0KCcmuQGaJHf6r8bhhqsAnFnIyr" TargetMode="External"/><Relationship Id="rId1059" Type="http://schemas.openxmlformats.org/officeDocument/2006/relationships/hyperlink" Target="https://docs.google.com/spreadsheets/d/1Dqrg9-DJNMZJheirXO76nWhJRpxx-ahoBrmNe8lsnI8/edit?usp=sharing" TargetMode="External"/><Relationship Id="rId1473" Type="http://schemas.openxmlformats.org/officeDocument/2006/relationships/hyperlink" Target="https://docs.google.com/spreadsheets/d/1aJCEBkz0W7RO1jbZtQxVGaEfNhxJv4c6rTyF20VK6c8/edit" TargetMode="External"/><Relationship Id="rId2871" Type="http://schemas.openxmlformats.org/officeDocument/2006/relationships/hyperlink" Target="https://drive.google.com/drive/folders/1lwO6uGcvOGk9Eivt0XAw6iphDj6y5y79" TargetMode="External"/><Relationship Id="rId3922" Type="http://schemas.openxmlformats.org/officeDocument/2006/relationships/hyperlink" Target="https://drive.google.com/drive/u/0/folders/1LK0cZHKO8hEQxPE6w2jVnL19FFVFG_ga" TargetMode="External"/><Relationship Id="rId843" Type="http://schemas.openxmlformats.org/officeDocument/2006/relationships/hyperlink" Target="https://drive.google.com/drive/folders/1bH01xIW8JVa3FDO465Bqj_DL5tiW12Qu" TargetMode="External"/><Relationship Id="rId1126" Type="http://schemas.openxmlformats.org/officeDocument/2006/relationships/hyperlink" Target="https://drive.google.com/drive/folders/1vjhaFWuDB7Mqt2v8SgiPuXM29Hb-viEB" TargetMode="External"/><Relationship Id="rId2524" Type="http://schemas.openxmlformats.org/officeDocument/2006/relationships/hyperlink" Target="https://docs.google.com/spreadsheets/d/18nNNMUzK2I2bRzIBegbdjF9o1qa2vte8T2ecKUn9gVs/edit?usp=sharing" TargetMode="External"/><Relationship Id="rId910" Type="http://schemas.openxmlformats.org/officeDocument/2006/relationships/hyperlink" Target="https://docs.google.com/spreadsheets/d/1KmfXaYNxTvOqlFm0awngGgwSbAkphKf3/edit" TargetMode="External"/><Relationship Id="rId1540" Type="http://schemas.openxmlformats.org/officeDocument/2006/relationships/hyperlink" Target="https://drive.google.com/drive/u/0/folders/1ioD-MAJ9GtPQRDHP8BN6H9vOhCZQOovL" TargetMode="External"/><Relationship Id="rId4696" Type="http://schemas.openxmlformats.org/officeDocument/2006/relationships/hyperlink" Target="https://docs.google.com/spreadsheets/d/1he6KxzPEPZaO8Qo5fnnVUrYtixpokKlG7UlOzjQ6988/edit?gid=1481340089" TargetMode="External"/><Relationship Id="rId5747" Type="http://schemas.openxmlformats.org/officeDocument/2006/relationships/hyperlink" Target="https://drive.google.com/drive/u/0/folders/1cUNiZ4AxY7pnfSWr8Mcha7Qu3Bh0a83l" TargetMode="External"/><Relationship Id="rId3298" Type="http://schemas.openxmlformats.org/officeDocument/2006/relationships/hyperlink" Target="https://docs.google.com/spreadsheets/d/1wba0DBny0rNygdGQv87KVHLyiIyQo9R25sj7ISlFN7k/edit" TargetMode="External"/><Relationship Id="rId4349" Type="http://schemas.openxmlformats.org/officeDocument/2006/relationships/hyperlink" Target="https://docs.google.com/spreadsheets/d/1p59_OCU0y33MmHtXsQ_rzx7VmwvFvdhvTuQDiR28r9g/edit?gid=0" TargetMode="External"/><Relationship Id="rId4763" Type="http://schemas.openxmlformats.org/officeDocument/2006/relationships/hyperlink" Target="https://docs.google.com/spreadsheets/d/1wba0DBny0rNygdGQv87KVHLyiIyQo9R25sj7ISlFN7k/edit" TargetMode="External"/><Relationship Id="rId5814" Type="http://schemas.openxmlformats.org/officeDocument/2006/relationships/hyperlink" Target="https://docs.google.com/spreadsheets/d/1p59_OCU0y33MmHtXsQ_rzx7VmwvFvdhvTuQDiR28r9g/edit?gid=0" TargetMode="External"/><Relationship Id="rId3365" Type="http://schemas.openxmlformats.org/officeDocument/2006/relationships/hyperlink" Target="https://docs.google.com/spreadsheets/d/1fwXMO7sVsX5UKli_NAdA3TZL8R_5X7LjGgmtEFI1LRk/edit?gid=2039697718" TargetMode="External"/><Relationship Id="rId4416" Type="http://schemas.openxmlformats.org/officeDocument/2006/relationships/hyperlink" Target="https://drive.google.com/drive/folders/1t4Shu17EpTneJ9d5frWFcY-U-cT76LXq" TargetMode="External"/><Relationship Id="rId4830" Type="http://schemas.openxmlformats.org/officeDocument/2006/relationships/hyperlink" Target="https://drive.google.com/drive/folders/1E7qfynu2yI-lDNz4ckgT-t-nIQoLe92Q" TargetMode="External"/><Relationship Id="rId286" Type="http://schemas.openxmlformats.org/officeDocument/2006/relationships/hyperlink" Target="https://drive.google.com/drive/folders/1jHbsag67MkuQHzKrJO4BvV1bdzKcYnYM" TargetMode="External"/><Relationship Id="rId2381" Type="http://schemas.openxmlformats.org/officeDocument/2006/relationships/hyperlink" Target="https://docs.google.com/spreadsheets/d/1BOQfqkVFuxa4EAeIqikLNGVs0M3v_AGu998ko9SsEeo/edit?gid=67427" TargetMode="External"/><Relationship Id="rId3018" Type="http://schemas.openxmlformats.org/officeDocument/2006/relationships/hyperlink" Target="https://drive.google.com/drive/u/0/folders/1LK0cZHKO8hEQxPE6w2jVnL19FFVFG_ga" TargetMode="External"/><Relationship Id="rId3432" Type="http://schemas.openxmlformats.org/officeDocument/2006/relationships/hyperlink" Target="https://docs.google.com/spreadsheets/d/1KmfXaYNxTvOqlFm0awngGgwSbAkphKf3/edit" TargetMode="External"/><Relationship Id="rId353" Type="http://schemas.openxmlformats.org/officeDocument/2006/relationships/hyperlink" Target="https://drive.google.com/drive/u/0/folders/1PB7feWE6WiiF29Hp5XJ_UtIDW7GMY5UA" TargetMode="External"/><Relationship Id="rId2034" Type="http://schemas.openxmlformats.org/officeDocument/2006/relationships/hyperlink" Target="https://drive.google.com/drive/folders/1Tu0XBVVwKh-DGv6RqPyiIFb7llLARbmJ?usp=drive_link" TargetMode="External"/><Relationship Id="rId420" Type="http://schemas.openxmlformats.org/officeDocument/2006/relationships/hyperlink" Target="https://docs.google.com/spreadsheets/d/1KmfXaYNxTvOqlFm0awngGgwSbAkphKf3/edit" TargetMode="External"/><Relationship Id="rId1050" Type="http://schemas.openxmlformats.org/officeDocument/2006/relationships/hyperlink" Target="https://docs.google.com/spreadsheets/d/1v-VOk9jEoQ8q98sN0Eiy-f8odAhvkEb3FzMR_IA8nGM/edit?gid=1560921495" TargetMode="External"/><Relationship Id="rId2101" Type="http://schemas.openxmlformats.org/officeDocument/2006/relationships/hyperlink" Target="https://drive.google.com/drive/folders/1QVa56E8kKntZEevlqjQ6QGwIImK4p43y" TargetMode="External"/><Relationship Id="rId5257" Type="http://schemas.openxmlformats.org/officeDocument/2006/relationships/hyperlink" Target="https://drive.google.com/drive/u/0/folders/1msZ5V9yMaepFlqgLZNlq4N9CvS-tdDdN" TargetMode="External"/><Relationship Id="rId5671" Type="http://schemas.openxmlformats.org/officeDocument/2006/relationships/hyperlink" Target="https://docs.google.com/spreadsheets/d/1xsEviixVh1cinP-iUeRZUkT08nUuAClJ2ov-BedQSpw/edit?gid=887217737" TargetMode="External"/><Relationship Id="rId6308" Type="http://schemas.openxmlformats.org/officeDocument/2006/relationships/hyperlink" Target="https://docs.google.com/spreadsheets/d/1p59_OCU0y33MmHtXsQ_rzx7VmwvFvdhvTuQDiR28r9g/edit?gid=0" TargetMode="External"/><Relationship Id="rId1867" Type="http://schemas.openxmlformats.org/officeDocument/2006/relationships/hyperlink" Target="https://drive.google.com/drive/folders/19SaTvuenpJZjRH21Rq6WxIkzeYh8KQH6" TargetMode="External"/><Relationship Id="rId2918" Type="http://schemas.openxmlformats.org/officeDocument/2006/relationships/hyperlink" Target="https://docs.google.com/spreadsheets/d/1fwXMO7sVsX5UKli_NAdA3TZL8R_5X7LjGgmtEFI1LRk/edit?pli=1&amp;gid=1236195873" TargetMode="External"/><Relationship Id="rId4273" Type="http://schemas.openxmlformats.org/officeDocument/2006/relationships/hyperlink" Target="https://docs.google.com/spreadsheets/d/1ISJZMXejQ5KPm9udklklGDj1ByPeYSfREf6U74Tgk7s/edit?gid=989130246" TargetMode="External"/><Relationship Id="rId5324" Type="http://schemas.openxmlformats.org/officeDocument/2006/relationships/hyperlink" Target="https://drive.google.com/drive/folders/1MbiQvoIDhH7tMMso_BqLTPPXF7iyxHZN" TargetMode="External"/><Relationship Id="rId1934" Type="http://schemas.openxmlformats.org/officeDocument/2006/relationships/hyperlink" Target="https://docs.google.com/spreadsheets/d/1wba0DBny0rNygdGQv87KVHLyiIyQo9R25sj7ISlFN7k/edit" TargetMode="External"/><Relationship Id="rId4340" Type="http://schemas.openxmlformats.org/officeDocument/2006/relationships/hyperlink" Target="https://drive.google.com/drive/u/0/folders/1n1n22ukIj9cQ263UJBk-0eDDGWYZnqH4" TargetMode="External"/><Relationship Id="rId6098" Type="http://schemas.openxmlformats.org/officeDocument/2006/relationships/hyperlink" Target="https://docs.google.com/spreadsheets/d/1araIWejcg2ho4Cg5omC68KUFFPIA9zku3QZcudN1FM0/edit?gid=484411972" TargetMode="External"/><Relationship Id="rId6165" Type="http://schemas.openxmlformats.org/officeDocument/2006/relationships/hyperlink" Target="https://drive.google.com/drive/u/0/folders/1-aklVGjqj70inBg81_f0NdAhgPVW0cmS" TargetMode="External"/><Relationship Id="rId3759" Type="http://schemas.openxmlformats.org/officeDocument/2006/relationships/hyperlink" Target="https://drive.google.com/drive/folders/1yO3B4oCSw_N7mrDhH7AMWQP2T0bQS3B4" TargetMode="External"/><Relationship Id="rId5181" Type="http://schemas.openxmlformats.org/officeDocument/2006/relationships/hyperlink" Target="https://docs.google.com/spreadsheets/d/10URHSiHLp8W1ISxWvhuZ_G0sqWYAX0aKkxl8aqEPIcM/edit?gid=1738721065" TargetMode="External"/><Relationship Id="rId6232" Type="http://schemas.openxmlformats.org/officeDocument/2006/relationships/hyperlink" Target="https://docs.google.com/spreadsheets/d/12SOThLnUzQ118JhTsOaqvhyCDKYhfrhGQby4BibqtLg/edit?gid=571168498" TargetMode="External"/><Relationship Id="rId2775" Type="http://schemas.openxmlformats.org/officeDocument/2006/relationships/hyperlink" Target="https://drive.google.com/drive/u/0/folders/1vDyfnuUh0w2m-pYglTzoYx_MfL1yE2s_" TargetMode="External"/><Relationship Id="rId3826" Type="http://schemas.openxmlformats.org/officeDocument/2006/relationships/hyperlink" Target="https://drive.google.com/drive/u/0/folders/15AqkPggY4j_vHjSH_tWYfVDoivoOHX0_" TargetMode="External"/><Relationship Id="rId747" Type="http://schemas.openxmlformats.org/officeDocument/2006/relationships/hyperlink" Target="https://docs.google.com/spreadsheets/d/1s8D-PPVf-4iH2AXNN6x4ECkKABbUyNrMGFnwf30cyLs/edit?gid=1513785312" TargetMode="External"/><Relationship Id="rId1377" Type="http://schemas.openxmlformats.org/officeDocument/2006/relationships/hyperlink" Target="https://docs.google.com/spreadsheets/d/1OMofijeoR53EWDc109ohXV434fe2c-PIscMTWB60wSg/edit?gid=2093629669" TargetMode="External"/><Relationship Id="rId1791" Type="http://schemas.openxmlformats.org/officeDocument/2006/relationships/hyperlink" Target="https://drive.google.com/drive/folders/1QVa56E8kKntZEevlqjQ6QGwIImK4p43y" TargetMode="External"/><Relationship Id="rId2428" Type="http://schemas.openxmlformats.org/officeDocument/2006/relationships/hyperlink" Target="https://drive.google.com/drive/folders/1MV2id3-HlMroDvxVwU3gP43ZFlKvSwTa" TargetMode="External"/><Relationship Id="rId2842" Type="http://schemas.openxmlformats.org/officeDocument/2006/relationships/hyperlink" Target="https://docs.google.com/spreadsheets/d/1qRd1wdnQBBWk33K40J7zkpFABTX4IOQyQNPxCDQSEcA/edit?gid=0" TargetMode="External"/><Relationship Id="rId5998" Type="http://schemas.openxmlformats.org/officeDocument/2006/relationships/hyperlink" Target="https://docs.google.com/spreadsheets/d/1IDYaNxKIIzV3A6aHxJVDdZ3Cj2BxgL3Nt7uvCNTQpVg/edit?usp=sharing" TargetMode="External"/><Relationship Id="rId83" Type="http://schemas.openxmlformats.org/officeDocument/2006/relationships/hyperlink" Target="https://drive.google.com/drive/folders/16TmW-B1Ia1RK2GrkYxjq7-etWAwDFwGA" TargetMode="External"/><Relationship Id="rId814" Type="http://schemas.openxmlformats.org/officeDocument/2006/relationships/hyperlink" Target="https://drive.google.com/drive/u/0/folders/1kR4YyaQv5gOk9ipXZX8DmrufaWxBmI1n" TargetMode="External"/><Relationship Id="rId1444" Type="http://schemas.openxmlformats.org/officeDocument/2006/relationships/hyperlink" Target="https://drive.google.com/drive/u/0/folders/1sU0Mblaf_nyThnOk5ueCkMDbjbDJESfW" TargetMode="External"/><Relationship Id="rId1511" Type="http://schemas.openxmlformats.org/officeDocument/2006/relationships/hyperlink" Target="https://drive.google.com/drive/folders/1s-MvPM8GDBxg7OhIOiOth8CIRG-S-45o" TargetMode="External"/><Relationship Id="rId4667" Type="http://schemas.openxmlformats.org/officeDocument/2006/relationships/hyperlink" Target="https://docs.google.com/spreadsheets/d/1rxpD7AKbX0qNmBbUwb6TtbJZAM9IVXJBlWCVfcoPYEc/edit?gid=1292545191" TargetMode="External"/><Relationship Id="rId5718" Type="http://schemas.openxmlformats.org/officeDocument/2006/relationships/hyperlink" Target="https://docs.google.com/spreadsheets/d/1xvfgBHdySyJfYR7pIAs1ab2xZjGdGWlo/edit?gid=896267482" TargetMode="External"/><Relationship Id="rId3269" Type="http://schemas.openxmlformats.org/officeDocument/2006/relationships/hyperlink" Target="https://drive.google.com/drive/folders/1uUjYS-SPK0NqGzipmAZQDJCnUPShBfPW" TargetMode="External"/><Relationship Id="rId3683" Type="http://schemas.openxmlformats.org/officeDocument/2006/relationships/hyperlink" Target="https://drive.google.com/drive/u/0/folders/17zlDx8k0NO8USYc07Am6DyY8RT1adepJ" TargetMode="External"/><Relationship Id="rId2285" Type="http://schemas.openxmlformats.org/officeDocument/2006/relationships/hyperlink" Target="https://docs.google.com/spreadsheets/d/1MJASlDC1YeX6sgEtzykzTSpTN1Q3FS6_/edit?gid=140450245" TargetMode="External"/><Relationship Id="rId3336" Type="http://schemas.openxmlformats.org/officeDocument/2006/relationships/hyperlink" Target="https://docs.google.com/spreadsheets/d/1BOQfqkVFuxa4EAeIqikLNGVs0M3v_AGu998ko9SsEeo/edit?gid=1593232131" TargetMode="External"/><Relationship Id="rId4734" Type="http://schemas.openxmlformats.org/officeDocument/2006/relationships/hyperlink" Target="https://shopee.vn/m/Muadee-SPF" TargetMode="External"/><Relationship Id="rId257" Type="http://schemas.openxmlformats.org/officeDocument/2006/relationships/hyperlink" Target="https://docs.google.com/spreadsheets/d/1SpTAZfPnhoulb5kemB5xnn_ZUdBowHUUux2uosNOuSk/edit?gid=1460264289" TargetMode="External"/><Relationship Id="rId3750" Type="http://schemas.openxmlformats.org/officeDocument/2006/relationships/hyperlink" Target="https://drive.google.com/drive/u/0/folders/1fzGMVdAsE6MNyEpwZraK687QX6X_W2Xk" TargetMode="External"/><Relationship Id="rId4801" Type="http://schemas.openxmlformats.org/officeDocument/2006/relationships/hyperlink" Target="https://docs.google.com/spreadsheets/d/1zbSuutdyZoMCgGXjAGNlHlJDtZzKZOmOTDO9cmfdmB4/edit?usp=sharing" TargetMode="External"/><Relationship Id="rId671" Type="http://schemas.openxmlformats.org/officeDocument/2006/relationships/hyperlink" Target="https://docs.google.com/spreadsheets/d/1SpTAZfPnhoulb5kemB5xnn_ZUdBowHUUux2uosNOuSk/edit?gid=1460264289" TargetMode="External"/><Relationship Id="rId2352" Type="http://schemas.openxmlformats.org/officeDocument/2006/relationships/hyperlink" Target="https://docs.google.com/spreadsheets/d/1KmfXaYNxTvOqlFm0awngGgwSbAkphKf3/edit" TargetMode="External"/><Relationship Id="rId3403" Type="http://schemas.openxmlformats.org/officeDocument/2006/relationships/hyperlink" Target="https://drive.google.com/drive/u/0/folders/1YAPWeSrw_EXrf9KdvAKl1PMOdWDg5I4r" TargetMode="External"/><Relationship Id="rId324" Type="http://schemas.openxmlformats.org/officeDocument/2006/relationships/hyperlink" Target="https://docs.google.com/spreadsheets/d/1HKfoMfmwHoV2GmaxJ9o24CmrZaDShdvn_OuH-9c_YeM/edit" TargetMode="External"/><Relationship Id="rId2005" Type="http://schemas.openxmlformats.org/officeDocument/2006/relationships/hyperlink" Target="https://drive.google.com/drive/u/0/folders/1zztI-CTpaUhXXKR6m_zmCOP8prN1j3nI" TargetMode="External"/><Relationship Id="rId5575" Type="http://schemas.openxmlformats.org/officeDocument/2006/relationships/hyperlink" Target="https://docs.google.com/spreadsheets/d/1rxpD7AKbX0qNmBbUwb6TtbJZAM9IVXJBlWCVfcoPYEc/edit?gid=2125463911" TargetMode="External"/><Relationship Id="rId1021" Type="http://schemas.openxmlformats.org/officeDocument/2006/relationships/hyperlink" Target="https://drive.google.com/drive/folders/1zztTm-fnjReqJnmmYFv3w14JRNlvORN5" TargetMode="External"/><Relationship Id="rId4177" Type="http://schemas.openxmlformats.org/officeDocument/2006/relationships/hyperlink" Target="https://drive.google.com/drive/u/0/folders/1jRiLjQhUTOoO6UNV--0ecGh47TI59MJG" TargetMode="External"/><Relationship Id="rId4591" Type="http://schemas.openxmlformats.org/officeDocument/2006/relationships/hyperlink" Target="https://docs.google.com/spreadsheets/d/1L2oAihI5f_6pBnKt_zC1YzSMxPA0nRv1evnuuAQpQtw/edit?gid=0" TargetMode="External"/><Relationship Id="rId5228" Type="http://schemas.openxmlformats.org/officeDocument/2006/relationships/hyperlink" Target="https://docs.google.com/spreadsheets/d/1BOQfqkVFuxa4EAeIqikLNGVs0M3v_AGu998ko9SsEeo/edit?gid=67427" TargetMode="External"/><Relationship Id="rId5642" Type="http://schemas.openxmlformats.org/officeDocument/2006/relationships/hyperlink" Target="https://drive.google.com/drive/folders/14CRQx67ZD5InuQSfrP7yKS3SM9EuwYgH" TargetMode="External"/><Relationship Id="rId3193" Type="http://schemas.openxmlformats.org/officeDocument/2006/relationships/hyperlink" Target="https://drive.google.com/drive/u/0/folders/10ZATz2zmFmoibgqCAeLQzLsbp0E7ZDuD" TargetMode="External"/><Relationship Id="rId4244" Type="http://schemas.openxmlformats.org/officeDocument/2006/relationships/hyperlink" Target="https://drive.google.com/drive/folders/1FZy3Y1a5nrpOyTkDb3N-iFdEYQ-D4xF2" TargetMode="External"/><Relationship Id="rId1838" Type="http://schemas.openxmlformats.org/officeDocument/2006/relationships/hyperlink" Target="https://drive.google.com/drive/u/0/folders/16ZdYftdX3dW2WDEhL2Y3URRfzeQzv9Zu" TargetMode="External"/><Relationship Id="rId3260" Type="http://schemas.openxmlformats.org/officeDocument/2006/relationships/hyperlink" Target="https://drive.google.com/drive/u/0/folders/13atR7L6OvevfeyMhdRtozVfsupRFYwWG" TargetMode="External"/><Relationship Id="rId4311" Type="http://schemas.openxmlformats.org/officeDocument/2006/relationships/hyperlink" Target="https://drive.google.com/drive/folders/1BBJUq6acPQkkS4nHLA66Vr7RLSDOu9EB?usp=sharing" TargetMode="External"/><Relationship Id="rId181" Type="http://schemas.openxmlformats.org/officeDocument/2006/relationships/hyperlink" Target="https://docs.google.com/spreadsheets/d/1fwXMO7sVsX5UKli_NAdA3TZL8R_5X7LjGgmtEFI1LRk/edit?pli=1&amp;gid=1969734230" TargetMode="External"/><Relationship Id="rId1905" Type="http://schemas.openxmlformats.org/officeDocument/2006/relationships/hyperlink" Target="https://drive.google.com/drive/folders/16TmW-B1Ia1RK2GrkYxjq7-etWAwDFwGA" TargetMode="External"/><Relationship Id="rId6069" Type="http://schemas.openxmlformats.org/officeDocument/2006/relationships/hyperlink" Target="https://shopeefood.vn/bo-suu-tap/bat-hung-khoi-cung-Coca-Cola-coll" TargetMode="External"/><Relationship Id="rId5085" Type="http://schemas.openxmlformats.org/officeDocument/2006/relationships/hyperlink" Target="https://docs.google.com/spreadsheets/d/1xsEviixVh1cinP-iUeRZUkT08nUuAClJ2ov-BedQSpw/edit?gid=887217737" TargetMode="External"/><Relationship Id="rId998" Type="http://schemas.openxmlformats.org/officeDocument/2006/relationships/hyperlink" Target="https://docs.google.com/spreadsheets/d/1rxpD7AKbX0qNmBbUwb6TtbJZAM9IVXJBlWCVfcoPYEc/edit?gid=1387212057" TargetMode="External"/><Relationship Id="rId2679" Type="http://schemas.openxmlformats.org/officeDocument/2006/relationships/hyperlink" Target="https://drive.google.com/drive/u/0/folders/1jZ3EVIGGP_ARjL_-GtGDzVJQUyCIXFNT" TargetMode="External"/><Relationship Id="rId6136" Type="http://schemas.openxmlformats.org/officeDocument/2006/relationships/hyperlink" Target="https://drive.google.com/drive/folders/15vQMNKMaMR8nso35AO3BaQCEkFaGe0a0?usp=drive_link" TargetMode="External"/><Relationship Id="rId1695" Type="http://schemas.openxmlformats.org/officeDocument/2006/relationships/hyperlink" Target="https://drive.google.com/drive/folders/1WhLxczMlqZ5Nt3qeYwiwg2zo0PT7jAUe" TargetMode="External"/><Relationship Id="rId2746" Type="http://schemas.openxmlformats.org/officeDocument/2006/relationships/hyperlink" Target="https://docs.google.com/spreadsheets/d/1BOQfqkVFuxa4EAeIqikLNGVs0M3v_AGu998ko9SsEeo/edit?gid=1593232131" TargetMode="External"/><Relationship Id="rId5152" Type="http://schemas.openxmlformats.org/officeDocument/2006/relationships/hyperlink" Target="https://drive.google.com/drive/folders/1t4Shu17EpTneJ9d5frWFcY-U-cT76LXq" TargetMode="External"/><Relationship Id="rId6203" Type="http://schemas.openxmlformats.org/officeDocument/2006/relationships/hyperlink" Target="https://drive.google.com/drive/u/0/folders/1OZ7IQs-D2x_Hh05sP75X_Aso9C6GxpUm" TargetMode="External"/><Relationship Id="rId718" Type="http://schemas.openxmlformats.org/officeDocument/2006/relationships/hyperlink" Target="https://docs.google.com/spreadsheets/d/1_KiaQ75vV57iBoVCHCwHfLbbbITsBPH3Y7_KgLurH-0/edit?gid=0" TargetMode="External"/><Relationship Id="rId1348" Type="http://schemas.openxmlformats.org/officeDocument/2006/relationships/hyperlink" Target="https://drive.google.com/drive/u/0/folders/17L5p-H6oJ6ipDMQAIBqfZC7e5sN5_Q0A" TargetMode="External"/><Relationship Id="rId1762" Type="http://schemas.openxmlformats.org/officeDocument/2006/relationships/hyperlink" Target="https://docs.google.com/spreadsheets/d/1SpTAZfPnhoulb5kemB5xnn_ZUdBowHUUux2uosNOuSk/edit?gid=1460264289" TargetMode="External"/><Relationship Id="rId1415" Type="http://schemas.openxmlformats.org/officeDocument/2006/relationships/hyperlink" Target="https://drive.google.com/drive/folders/1x8CHiUcpUC-O2eoVNAs_1KTGy_pT3WRq" TargetMode="External"/><Relationship Id="rId2813" Type="http://schemas.openxmlformats.org/officeDocument/2006/relationships/hyperlink" Target="https://docs.google.com/spreadsheets/d/1OMofijeoR53EWDc109ohXV434fe2c-PIscMTWB60wSg/edit?gid=197773530" TargetMode="External"/><Relationship Id="rId5969" Type="http://schemas.openxmlformats.org/officeDocument/2006/relationships/hyperlink" Target="https://drive.google.com/drive/u/0/folders/15w2_JBCzYdaXbiKrUNcogs5iaUF_7oNC" TargetMode="External"/><Relationship Id="rId54" Type="http://schemas.openxmlformats.org/officeDocument/2006/relationships/hyperlink" Target="https://drive.google.com/drive/u/0/folders/1kVmU49dpSpMlztSJtqtQ7_yffbAKAUzN" TargetMode="External"/><Relationship Id="rId4985" Type="http://schemas.openxmlformats.org/officeDocument/2006/relationships/hyperlink" Target="https://docs.google.com/spreadsheets/d/1KsICocQtcVRrQ5M_v-3MqZtMgmB7SiS44mbSZqPDm6o/edit?usp=sharing" TargetMode="External"/><Relationship Id="rId2189" Type="http://schemas.openxmlformats.org/officeDocument/2006/relationships/hyperlink" Target="https://docs.google.com/spreadsheets/d/1hH2wOMnX04Ofy2zaIB_BxzgG3Ficv5hRMZADqiYVuXg/edit" TargetMode="External"/><Relationship Id="rId3587" Type="http://schemas.openxmlformats.org/officeDocument/2006/relationships/hyperlink" Target="https://drive.google.com/drive/u/0/folders/1FSsVD9ljMloYbHPgvLaO3Q44bPovTRAA" TargetMode="External"/><Relationship Id="rId4638" Type="http://schemas.openxmlformats.org/officeDocument/2006/relationships/hyperlink" Target="https://docs.google.com/spreadsheets/d/1fwXMO7sVsX5UKli_NAdA3TZL8R_5X7LjGgmtEFI1LRk/edit?gid=1038086124" TargetMode="External"/><Relationship Id="rId6060" Type="http://schemas.openxmlformats.org/officeDocument/2006/relationships/hyperlink" Target="https://drive.google.com/drive/folders/1q2X2AUpgHOEfmuxvpTvypMVMxG3C89hj" TargetMode="External"/><Relationship Id="rId3654" Type="http://schemas.openxmlformats.org/officeDocument/2006/relationships/hyperlink" Target="https://drive.google.com/file/d/1eu0XGAa2M0QyFVeY5XuOMupyxEZTXmVf/view?usp=sharing" TargetMode="External"/><Relationship Id="rId4705" Type="http://schemas.openxmlformats.org/officeDocument/2006/relationships/hyperlink" Target="https://docs.google.com/spreadsheets/d/1Gkqvkh-uV9bo_TAYYPphI4SL1SrZy71IfnGgrpXNWH8/edit?gid=1300745950" TargetMode="External"/><Relationship Id="rId575" Type="http://schemas.openxmlformats.org/officeDocument/2006/relationships/hyperlink" Target="https://drive.google.com/drive/folders/1SFDDdRU0MFTPc-ZhLEBw4CjlUI2d7RY9" TargetMode="External"/><Relationship Id="rId2256" Type="http://schemas.openxmlformats.org/officeDocument/2006/relationships/hyperlink" Target="https://docs.google.com/spreadsheets/d/1HKfoMfmwHoV2GmaxJ9o24CmrZaDShdvn_OuH-9c_YeM/edit" TargetMode="External"/><Relationship Id="rId2670" Type="http://schemas.openxmlformats.org/officeDocument/2006/relationships/hyperlink" Target="https://drive.google.com/drive/u/0/folders/1LBnnWf8sLi_VLgFeLh6v5PzG2IYHlwTn" TargetMode="External"/><Relationship Id="rId3307" Type="http://schemas.openxmlformats.org/officeDocument/2006/relationships/hyperlink" Target="https://docs.google.com/spreadsheets/d/1SrfOx8Xea0B61knnfpJGFl40avRJfU3RIVubTJwMf6g/edit?gid=477276523" TargetMode="External"/><Relationship Id="rId3721" Type="http://schemas.openxmlformats.org/officeDocument/2006/relationships/hyperlink" Target="https://drive.google.com/drive/u/0/folders/1O_AY3nSaIwm33ERkIieqUygBDYZafDDq" TargetMode="External"/><Relationship Id="rId228" Type="http://schemas.openxmlformats.org/officeDocument/2006/relationships/hyperlink" Target="https://drive.google.com/drive/folders/1DxHXEJ4dzk7gV_NG2orEjUu6zQDgrWiw" TargetMode="External"/><Relationship Id="rId642" Type="http://schemas.openxmlformats.org/officeDocument/2006/relationships/hyperlink" Target="https://shopee.vn/m/SHF-SPF" TargetMode="External"/><Relationship Id="rId1272" Type="http://schemas.openxmlformats.org/officeDocument/2006/relationships/hyperlink" Target="https://docs.google.com/spreadsheets/d/1Gkqvkh-uV9bo_TAYYPphI4SL1SrZy71IfnGgrpXNWH8/edit?gid=2005466799" TargetMode="External"/><Relationship Id="rId2323" Type="http://schemas.openxmlformats.org/officeDocument/2006/relationships/hyperlink" Target="https://drive.google.com/drive/u/0/folders/1ok_I8VFZ6nTErFuUYpK_9rxDJ5m4Em6m" TargetMode="External"/><Relationship Id="rId5479" Type="http://schemas.openxmlformats.org/officeDocument/2006/relationships/hyperlink" Target="https://drive.google.com/drive/folders/1t4Shu17EpTneJ9d5frWFcY-U-cT76LXq" TargetMode="External"/><Relationship Id="rId5893" Type="http://schemas.openxmlformats.org/officeDocument/2006/relationships/hyperlink" Target="https://drive.google.com/drive/folders/1aq4kbq-aY4Dq41LA2FPFfDBEdHLN2LtX" TargetMode="External"/><Relationship Id="rId4495" Type="http://schemas.openxmlformats.org/officeDocument/2006/relationships/hyperlink" Target="https://docs.google.com/spreadsheets/d/1D2zkBdrdcVht5msRgDrZZ_TDfiRDlqXN/edit?gid=1462290969" TargetMode="External"/><Relationship Id="rId5546" Type="http://schemas.openxmlformats.org/officeDocument/2006/relationships/hyperlink" Target="https://docs.google.com/spreadsheets/d/1VogYb5wJBSvJaLnMSd0peM2zBgURySMKNDUbCqhT0J4/edit" TargetMode="External"/><Relationship Id="rId3097" Type="http://schemas.openxmlformats.org/officeDocument/2006/relationships/hyperlink" Target="https://drive.google.com/drive/u/0/folders/13Upg3Bq2aKWw_KJC5Mi6QBKYJ8sk8vw0" TargetMode="External"/><Relationship Id="rId4148" Type="http://schemas.openxmlformats.org/officeDocument/2006/relationships/hyperlink" Target="https://docs.google.com/presentation/d/1meyogPNChpoAGdAD01nTye3LT7S2ktB-/edit?slide=id.p1" TargetMode="External"/><Relationship Id="rId5960" Type="http://schemas.openxmlformats.org/officeDocument/2006/relationships/hyperlink" Target="https://docs.google.com/spreadsheets/d/1ZN-OMnRjvr3VWQUzNaJggEQDmvEYjJF4oDBiCTBPQXY/edit?usp=sharing" TargetMode="External"/><Relationship Id="rId3164" Type="http://schemas.openxmlformats.org/officeDocument/2006/relationships/hyperlink" Target="https://drive.google.com/drive/u/0/folders/1PYWZzLgwil3nrEkC-MDcCOTHuhFd9vBN" TargetMode="External"/><Relationship Id="rId4562" Type="http://schemas.openxmlformats.org/officeDocument/2006/relationships/hyperlink" Target="https://docs.google.com/spreadsheets/d/1p59_OCU0y33MmHtXsQ_rzx7VmwvFvdhvTuQDiR28r9g/edit?gid=0" TargetMode="External"/><Relationship Id="rId5613" Type="http://schemas.openxmlformats.org/officeDocument/2006/relationships/hyperlink" Target="https://docs.google.com/spreadsheets/d/1ESyqPEPbXYvsaRIUJsT9-M9l2vcFYhFA5frc-avxVh4/edit?usp=sharing" TargetMode="External"/><Relationship Id="rId1809" Type="http://schemas.openxmlformats.org/officeDocument/2006/relationships/hyperlink" Target="https://drive.google.com/drive/u/0/folders/1J2jIVg0atJ86At0ZIl1yo9QbqM_qvFc6" TargetMode="External"/><Relationship Id="rId4215" Type="http://schemas.openxmlformats.org/officeDocument/2006/relationships/hyperlink" Target="https://drive.google.com/drive/u/1/folders/1jZkNjvqihvQIv-LQPv45NdVS5l6wA9WK" TargetMode="External"/><Relationship Id="rId2180" Type="http://schemas.openxmlformats.org/officeDocument/2006/relationships/hyperlink" Target="https://docs.google.com/spreadsheets/d/1araIWejcg2ho4Cg5omC68KUFFPIA9zku3QZcudN1FM0/edit?gid=2146481338" TargetMode="External"/><Relationship Id="rId3231" Type="http://schemas.openxmlformats.org/officeDocument/2006/relationships/hyperlink" Target="https://docs.google.com/spreadsheets/d/1KdLUxhWn7-Q6DeRcy9gd36ucP-oJ4UTFeQVmcPt6sXg/edit?gid=0" TargetMode="External"/><Relationship Id="rId6387" Type="http://schemas.openxmlformats.org/officeDocument/2006/relationships/hyperlink" Target="https://drive.google.com/drive/folders/1gAMcuOoMOLPgS84DBJfabaROxW_70aMP?usp=sharing" TargetMode="External"/><Relationship Id="rId152" Type="http://schemas.openxmlformats.org/officeDocument/2006/relationships/hyperlink" Target="https://docs.google.com/spreadsheets/d/1KsICocQtcVRrQ5M_v-3MqZtMgmB7SiS44mbSZqPDm6o/edit?usp=sharing" TargetMode="External"/><Relationship Id="rId2997" Type="http://schemas.openxmlformats.org/officeDocument/2006/relationships/hyperlink" Target="https://docs.google.com/spreadsheets/d/1l5vGZcNYaBBc-nM0IKDfo2sIGrV2c8CKhVKTiniV4KU/edit?usp=sharing" TargetMode="External"/><Relationship Id="rId969" Type="http://schemas.openxmlformats.org/officeDocument/2006/relationships/hyperlink" Target="https://drive.google.com/drive/folders/1iEfVxgeRhgkv0YOMFBc3-hF4wkroI1kj" TargetMode="External"/><Relationship Id="rId1599" Type="http://schemas.openxmlformats.org/officeDocument/2006/relationships/hyperlink" Target="https://drive.google.com/drive/folders/1jGa7Ggds3Jj6y12P_X_7aLLrvjSBxaxf" TargetMode="External"/><Relationship Id="rId5056" Type="http://schemas.openxmlformats.org/officeDocument/2006/relationships/hyperlink" Target="https://drive.google.com/drive/folders/1hOVi_teu2sR76-rgi04CvhSaVMoBAguB?usp=drive_link" TargetMode="External"/><Relationship Id="rId5470" Type="http://schemas.openxmlformats.org/officeDocument/2006/relationships/hyperlink" Target="https://drive.google.com/drive/folders/10hDtk_nFcBR3s1Il_pTLiFqtvqdDffHx" TargetMode="External"/><Relationship Id="rId6107" Type="http://schemas.openxmlformats.org/officeDocument/2006/relationships/hyperlink" Target="https://drive.google.com/drive/u/0/folders/1aMrQD9nknssEnyCee_LraJUdOuvyLERq" TargetMode="External"/><Relationship Id="rId4072" Type="http://schemas.openxmlformats.org/officeDocument/2006/relationships/hyperlink" Target="https://drive.google.com/drive/u/0/folders/1XwMUve7xrskQUXlNl8sq_zY4zWpj2DkX" TargetMode="External"/><Relationship Id="rId5123" Type="http://schemas.openxmlformats.org/officeDocument/2006/relationships/hyperlink" Target="https://drive.google.com/drive/folders/1Hu3bltyLQGQQHPt88lXegipleeZmBMmY" TargetMode="External"/><Relationship Id="rId1666" Type="http://schemas.openxmlformats.org/officeDocument/2006/relationships/hyperlink" Target="https://docs.google.com/spreadsheets/d/1aJCEBkz0W7RO1jbZtQxVGaEfNhxJv4c6rTyF20VK6c8/edit" TargetMode="External"/><Relationship Id="rId2717" Type="http://schemas.openxmlformats.org/officeDocument/2006/relationships/hyperlink" Target="https://drive.google.com/drive/folders/1BBxKTaxTpj1T4WQv5cClKncF_uF6Ozvf?usp=drive_link" TargetMode="External"/><Relationship Id="rId1319" Type="http://schemas.openxmlformats.org/officeDocument/2006/relationships/hyperlink" Target="https://docs.google.com/spreadsheets/d/1euYQp41NIB_2slpqUCv3Z1w09uwEDu-KfSVn_xAISmg/edit?gid=835181883" TargetMode="External"/><Relationship Id="rId1733" Type="http://schemas.openxmlformats.org/officeDocument/2006/relationships/hyperlink" Target="https://docs.google.com/spreadsheets/d/1aJCEBkz0W7RO1jbZtQxVGaEfNhxJv4c6rTyF20VK6c8/edit?gid=1877503813" TargetMode="External"/><Relationship Id="rId4889" Type="http://schemas.openxmlformats.org/officeDocument/2006/relationships/hyperlink" Target="https://drive.google.com/drive/u/0/folders/1h_9jYNDV3yS-X_Jpgfpiqh-ku-dHgErA" TargetMode="External"/><Relationship Id="rId25" Type="http://schemas.openxmlformats.org/officeDocument/2006/relationships/hyperlink" Target="https://drive.google.com/drive/folders/1oWSnay7Ie_W2YOE1KlxConYOWpQxO8nd" TargetMode="External"/><Relationship Id="rId1800" Type="http://schemas.openxmlformats.org/officeDocument/2006/relationships/hyperlink" Target="https://docs.google.com/spreadsheets/d/135tDt6hG-2_XQOCHn3wqNwRuGUHWsFsK9K6bFEax42s/edit?gid=0" TargetMode="External"/><Relationship Id="rId4956" Type="http://schemas.openxmlformats.org/officeDocument/2006/relationships/hyperlink" Target="https://docs.google.com/spreadsheets/d/1ISJZMXejQ5KPm9udklklGDj1ByPeYSfREf6U74Tgk7s/edit?gid=989130246" TargetMode="External"/><Relationship Id="rId3558" Type="http://schemas.openxmlformats.org/officeDocument/2006/relationships/hyperlink" Target="https://drive.google.com/drive/folders/1R6mgCcmLr0ktlLrlSQ7-E7kP4EkaClBM" TargetMode="External"/><Relationship Id="rId3972" Type="http://schemas.openxmlformats.org/officeDocument/2006/relationships/hyperlink" Target="https://drive.google.com/drive/u/0/folders/11DuS4TpygPN6De8ukXSSfDnVfxTzTf1K" TargetMode="External"/><Relationship Id="rId4609" Type="http://schemas.openxmlformats.org/officeDocument/2006/relationships/hyperlink" Target="https://drive.google.com/drive/folders/11bkM7TaLAtLER-DVvaEwX0-SVHtKq7AG?usp=sharing" TargetMode="External"/><Relationship Id="rId479" Type="http://schemas.openxmlformats.org/officeDocument/2006/relationships/hyperlink" Target="https://drive.google.com/drive/folders/1N6bOiFUxg_RZ3raEUJqhXzjVMl4ohJjX?usp=sharing" TargetMode="External"/><Relationship Id="rId893" Type="http://schemas.openxmlformats.org/officeDocument/2006/relationships/hyperlink" Target="https://drive.google.com/drive/folders/1Hf4y_phVhtBclIzka85T1kvwSxv5Os8H" TargetMode="External"/><Relationship Id="rId2574" Type="http://schemas.openxmlformats.org/officeDocument/2006/relationships/hyperlink" Target="https://shopee.vn/m/NCB-SPF" TargetMode="External"/><Relationship Id="rId3625" Type="http://schemas.openxmlformats.org/officeDocument/2006/relationships/hyperlink" Target="https://drive.google.com/drive/folders/1sYlZHkeqVOBKgvkPwZQV3TEOafYqYoje" TargetMode="External"/><Relationship Id="rId6031" Type="http://schemas.openxmlformats.org/officeDocument/2006/relationships/hyperlink" Target="https://drive.google.com/drive/u/0/folders/1QTDIPXTE1KR8iZJJ8a5zrFmVepkmvYGU" TargetMode="External"/><Relationship Id="rId546" Type="http://schemas.openxmlformats.org/officeDocument/2006/relationships/hyperlink" Target="https://drive.google.com/drive/folders/16TmW-B1Ia1RK2GrkYxjq7-etWAwDFwGA" TargetMode="External"/><Relationship Id="rId1176" Type="http://schemas.openxmlformats.org/officeDocument/2006/relationships/hyperlink" Target="https://docs.google.com/spreadsheets/d/1-vwhQd6LlryTsONeQxcGhIllCjnf-5Cd/edit?gid=1033238192" TargetMode="External"/><Relationship Id="rId2227" Type="http://schemas.openxmlformats.org/officeDocument/2006/relationships/hyperlink" Target="https://drive.google.com/drive/u/0/folders/1Tkpc835ANfnYDoIPw5P4XizLr7JpdIdc" TargetMode="External"/><Relationship Id="rId960" Type="http://schemas.openxmlformats.org/officeDocument/2006/relationships/hyperlink" Target="https://drive.google.com/drive/u/0/folders/1onWJHXuQuixbHYflv7DZEBcf681gXD6O" TargetMode="External"/><Relationship Id="rId1243" Type="http://schemas.openxmlformats.org/officeDocument/2006/relationships/hyperlink" Target="https://docs.google.com/spreadsheets/d/1JKsjegE0AxZ9KvFp_mFhi2B8SlQjg9pcqZB3S7RcRQI/edit?gid=0" TargetMode="External"/><Relationship Id="rId1590" Type="http://schemas.openxmlformats.org/officeDocument/2006/relationships/hyperlink" Target="https://drive.google.com/drive/folders/1T3VwZ8j1hk5UUeH3oUP1BuAmMk4P2g_e" TargetMode="External"/><Relationship Id="rId2641" Type="http://schemas.openxmlformats.org/officeDocument/2006/relationships/hyperlink" Target="https://docs.google.com/spreadsheets/d/1ISJZMXejQ5KPm9udklklGDj1ByPeYSfREf6U74Tgk7s/edit" TargetMode="External"/><Relationship Id="rId4399" Type="http://schemas.openxmlformats.org/officeDocument/2006/relationships/hyperlink" Target="https://docs.google.com/spreadsheets/d/1xsEviixVh1cinP-iUeRZUkT08nUuAClJ2ov-BedQSpw/edit?gid=887217737" TargetMode="External"/><Relationship Id="rId5797" Type="http://schemas.openxmlformats.org/officeDocument/2006/relationships/hyperlink" Target="https://drive.google.com/drive/u/0/folders/1Y_WqGt9yX9CPKFjqr_qz-DUGHkWRlapo" TargetMode="External"/><Relationship Id="rId613" Type="http://schemas.openxmlformats.org/officeDocument/2006/relationships/hyperlink" Target="https://docs.google.com/spreadsheets/d/1p59_OCU0y33MmHtXsQ_rzx7VmwvFvdhvTuQDiR28r9g/edit?gid=0" TargetMode="External"/><Relationship Id="rId5864" Type="http://schemas.openxmlformats.org/officeDocument/2006/relationships/hyperlink" Target="https://docs.google.com/spreadsheets/d/1qivlv8r6MeTpyTPRW3oGdLqsoxxnnJDd5gC1OTan5WI/edit?gid=0" TargetMode="External"/><Relationship Id="rId1310" Type="http://schemas.openxmlformats.org/officeDocument/2006/relationships/hyperlink" Target="https://docs.google.com/presentation/d/1QgmWV2HqRbcy4tSvq3TIw6dVsOY2lr10/edit" TargetMode="External"/><Relationship Id="rId4466" Type="http://schemas.openxmlformats.org/officeDocument/2006/relationships/hyperlink" Target="https://drive.google.com/drive/u/0/folders/1vN34bqES11b4B0kfTpttwXiecMPMicSz" TargetMode="External"/><Relationship Id="rId4880" Type="http://schemas.openxmlformats.org/officeDocument/2006/relationships/hyperlink" Target="https://docs.google.com/spreadsheets/d/1JKsjegE0AxZ9KvFp_mFhi2B8SlQjg9pcqZB3S7RcRQI/edit?gid=0" TargetMode="External"/><Relationship Id="rId5517" Type="http://schemas.openxmlformats.org/officeDocument/2006/relationships/hyperlink" Target="https://shopee.vn/m/BVBank-SPF" TargetMode="External"/><Relationship Id="rId5931" Type="http://schemas.openxmlformats.org/officeDocument/2006/relationships/hyperlink" Target="https://docs.google.com/spreadsheets/d/1aJCEBkz0W7RO1jbZtQxVGaEfNhxJv4c6rTyF20VK6c8/edit?gid=1546187897" TargetMode="External"/><Relationship Id="rId3068" Type="http://schemas.openxmlformats.org/officeDocument/2006/relationships/hyperlink" Target="https://drive.google.com/drive/folders/1FVxJxYxombTEZFZ9K9F5DBB4zaQXjhpU" TargetMode="External"/><Relationship Id="rId3482" Type="http://schemas.openxmlformats.org/officeDocument/2006/relationships/hyperlink" Target="https://shopee.vn/m/FECREDIT-SPF" TargetMode="External"/><Relationship Id="rId4119" Type="http://schemas.openxmlformats.org/officeDocument/2006/relationships/hyperlink" Target="https://drive.google.com/drive/folders/1vR_C4VDeZnPsYI8GsFFyD0nowT2OH31b?usp=drive_link" TargetMode="External"/><Relationship Id="rId4533" Type="http://schemas.openxmlformats.org/officeDocument/2006/relationships/hyperlink" Target="https://drive.google.com/drive/folders/1UAgSkr5KIgYgT7P_bi4AkwLtHBDIPzsk?usp=sharing" TargetMode="External"/><Relationship Id="rId2084" Type="http://schemas.openxmlformats.org/officeDocument/2006/relationships/hyperlink" Target="https://drive.google.com/drive/u/0/folders/16PbLOmr-bZhE2EKWClGfJZoW-Ol6KLEw" TargetMode="External"/><Relationship Id="rId3135" Type="http://schemas.openxmlformats.org/officeDocument/2006/relationships/hyperlink" Target="https://drive.google.com/drive/u/0/folders/1msZ5V9yMaepFlqgLZNlq4N9CvS-tdDdN" TargetMode="External"/><Relationship Id="rId4600" Type="http://schemas.openxmlformats.org/officeDocument/2006/relationships/hyperlink" Target="https://docs.google.com/spreadsheets/d/1Wf-xibkNBYTHTGTDoXy8ZpHMWWFWjZkQkN_h-PhYPsE/edit?gid=1593213333" TargetMode="External"/><Relationship Id="rId470" Type="http://schemas.openxmlformats.org/officeDocument/2006/relationships/hyperlink" Target="https://docs.google.com/spreadsheets/d/1D2zkBdrdcVht5msRgDrZZ_TDfiRDlqXN/edit?gid=1462290969" TargetMode="External"/><Relationship Id="rId2151" Type="http://schemas.openxmlformats.org/officeDocument/2006/relationships/hyperlink" Target="https://drive.google.com/drive/u/0/folders/1Y_62IirqacagFYZRU92IYSBwPaKtLkrX" TargetMode="External"/><Relationship Id="rId3202" Type="http://schemas.openxmlformats.org/officeDocument/2006/relationships/hyperlink" Target="https://drive.google.com/drive/folders/1YAiX9laZivv7kYXD-IBwAkk9pqzfD548" TargetMode="External"/><Relationship Id="rId6358" Type="http://schemas.openxmlformats.org/officeDocument/2006/relationships/hyperlink" Target="https://docs.google.com/spreadsheets/d/1ISJZMXejQ5KPm9udklklGDj1ByPeYSfREf6U74Tgk7s/edit?gid=989130246" TargetMode="External"/><Relationship Id="rId123" Type="http://schemas.openxmlformats.org/officeDocument/2006/relationships/hyperlink" Target="https://docs.google.com/spreadsheets/d/1p59_OCU0y33MmHtXsQ_rzx7VmwvFvdhvTuQDiR28r9g/edit?gid=0" TargetMode="External"/><Relationship Id="rId5374" Type="http://schemas.openxmlformats.org/officeDocument/2006/relationships/hyperlink" Target="https://docs.google.com/spreadsheets/d/1KsICocQtcVRrQ5M_v-3MqZtMgmB7SiS44mbSZqPDm6o/edit?usp=sharing" TargetMode="External"/><Relationship Id="rId2968" Type="http://schemas.openxmlformats.org/officeDocument/2006/relationships/hyperlink" Target="https://drive.google.com/drive/u/0/folders/1xouXQ9a9_MiQ9W1-6CkyL3uB4QshYIBi" TargetMode="External"/><Relationship Id="rId5027" Type="http://schemas.openxmlformats.org/officeDocument/2006/relationships/hyperlink" Target="https://docs.google.com/spreadsheets/d/1maerehl_NSTkwdOGKffTysWsHS5UI33bkUHFAZaBoDM/edit?gid=0" TargetMode="External"/><Relationship Id="rId6425" Type="http://schemas.openxmlformats.org/officeDocument/2006/relationships/hyperlink" Target="https://drive.google.com/drive/folders/1mUwrCwZsnD06Ol_aCABrFhotXGJNJTnU" TargetMode="External"/><Relationship Id="rId1984" Type="http://schemas.openxmlformats.org/officeDocument/2006/relationships/hyperlink" Target="https://drive.google.com/drive/u/0/folders/1Vao6-zpmszCuJEdXBcsz_RHjQOTLjSaW" TargetMode="External"/><Relationship Id="rId4390" Type="http://schemas.openxmlformats.org/officeDocument/2006/relationships/hyperlink" Target="https://docs.google.com/spreadsheets/d/1Zc1_nnQcXozrLYIQCVEu535zyDXCyD_RX7GHmUJKSPI/edit" TargetMode="External"/><Relationship Id="rId5441" Type="http://schemas.openxmlformats.org/officeDocument/2006/relationships/hyperlink" Target="https://docs.google.com/spreadsheets/d/1EjVpc4jtVJzu-gDSSwRSmyQ7EQaN5dgJjppAJyMlcy8/edit?gid=1321387126" TargetMode="External"/><Relationship Id="rId1637" Type="http://schemas.openxmlformats.org/officeDocument/2006/relationships/hyperlink" Target="https://docs.google.com/spreadsheets/d/1KdLUxhWn7-Q6DeRcy9gd36ucP-oJ4UTFeQVmcPt6sXg/edit?gid=0" TargetMode="External"/><Relationship Id="rId4043" Type="http://schemas.openxmlformats.org/officeDocument/2006/relationships/hyperlink" Target="https://docs.google.com/spreadsheets/d/1xvfgBHdySyJfYR7pIAs1ab2xZjGdGWlo/edit?gid=896267482" TargetMode="External"/><Relationship Id="rId1704" Type="http://schemas.openxmlformats.org/officeDocument/2006/relationships/hyperlink" Target="https://drive.google.com/drive/folders/1Ad1jblmVkB8xDPoPUSfac1KpPphqSC2w?usp=drive_link" TargetMode="External"/><Relationship Id="rId4110" Type="http://schemas.openxmlformats.org/officeDocument/2006/relationships/hyperlink" Target="https://drive.google.com/drive/u/0/folders/1QlTJTYxeonURj12HfF_NWoiVL_48j5NV" TargetMode="External"/><Relationship Id="rId6282" Type="http://schemas.openxmlformats.org/officeDocument/2006/relationships/hyperlink" Target="https://docs.google.com/spreadsheets/d/1wba0DBny0rNygdGQv87KVHLyiIyQo9R25sj7ISlFN7k/edit" TargetMode="External"/><Relationship Id="rId797" Type="http://schemas.openxmlformats.org/officeDocument/2006/relationships/hyperlink" Target="https://drive.google.com/drive/u/0/folders/1RkLXm_gFn5rQY9eIrt3iQQ-ISAkjpHV4" TargetMode="External"/><Relationship Id="rId2478" Type="http://schemas.openxmlformats.org/officeDocument/2006/relationships/hyperlink" Target="https://drive.google.com/drive/u/0/folders/1vPXeqkFGalnmEPd_b70hinbR_dJSi-ip" TargetMode="External"/><Relationship Id="rId3876" Type="http://schemas.openxmlformats.org/officeDocument/2006/relationships/hyperlink" Target="https://shopee.vn/m/BVBank-SPF" TargetMode="External"/><Relationship Id="rId4927" Type="http://schemas.openxmlformats.org/officeDocument/2006/relationships/hyperlink" Target="https://drive.google.com/drive/u/0/folders/1DfOOhwEV4v-3wekcv6mW3lDPogpXnUZ0" TargetMode="External"/><Relationship Id="rId2892" Type="http://schemas.openxmlformats.org/officeDocument/2006/relationships/hyperlink" Target="https://docs.google.com/spreadsheets/d/1im514VU8g98vDeW7ErbOofvlLwrcJS2MzU8Nr5-3FXo/edit?usp=sharing" TargetMode="External"/><Relationship Id="rId3529" Type="http://schemas.openxmlformats.org/officeDocument/2006/relationships/hyperlink" Target="https://drive.google.com/drive/folders/1a1nb90Ig9XOotRLIJ6gAfqzgh0KT4Dnp" TargetMode="External"/><Relationship Id="rId3943" Type="http://schemas.openxmlformats.org/officeDocument/2006/relationships/hyperlink" Target="https://docs.google.com/spreadsheets/d/1he6KxzPEPZaO8Qo5fnnVUrYtixpokKlG7UlOzjQ6988/edit?gid=1481340089" TargetMode="External"/><Relationship Id="rId6002" Type="http://schemas.openxmlformats.org/officeDocument/2006/relationships/hyperlink" Target="https://drive.google.com/open?id=1BVK8xsoYl5F0owj14M56gQTNnmfLxLze&amp;usp=drive_fs" TargetMode="External"/><Relationship Id="rId864" Type="http://schemas.openxmlformats.org/officeDocument/2006/relationships/hyperlink" Target="https://docs.google.com/spreadsheets/d/1JKsjegE0AxZ9KvFp_mFhi2B8SlQjg9pcqZB3S7RcRQI/edit?gid=0" TargetMode="External"/><Relationship Id="rId1494" Type="http://schemas.openxmlformats.org/officeDocument/2006/relationships/hyperlink" Target="https://drive.google.com/drive/u/0/folders/1tx-PIS_Q1DRC6oyKHmwUjrsB0tWVAgkZ" TargetMode="External"/><Relationship Id="rId2545" Type="http://schemas.openxmlformats.org/officeDocument/2006/relationships/hyperlink" Target="https://docs.google.com/spreadsheets/d/1KdLUxhWn7-Q6DeRcy9gd36ucP-oJ4UTFeQVmcPt6sXg/edit?gid=0" TargetMode="External"/><Relationship Id="rId517" Type="http://schemas.openxmlformats.org/officeDocument/2006/relationships/hyperlink" Target="https://drive.google.com/drive/folders/12h1OSsAYeDfKm4sXGinoZIf-0lyTQH4q?usp=sharing" TargetMode="External"/><Relationship Id="rId931" Type="http://schemas.openxmlformats.org/officeDocument/2006/relationships/hyperlink" Target="https://drive.google.com/drive/folders/1Vi-ipUuH5zCxJcHBNPMP2LTIBFUIfjqk" TargetMode="External"/><Relationship Id="rId1147" Type="http://schemas.openxmlformats.org/officeDocument/2006/relationships/hyperlink" Target="https://drive.google.com/drive/u/0/folders/1p2R8eKKQyk6GGYYSKKn6kwgF02E0h29w" TargetMode="External"/><Relationship Id="rId1561" Type="http://schemas.openxmlformats.org/officeDocument/2006/relationships/hyperlink" Target="https://drive.google.com/drive/folders/1MU3fUO2Pfzq6vAtL5RORYQE5KRAWiZTO" TargetMode="External"/><Relationship Id="rId2612" Type="http://schemas.openxmlformats.org/officeDocument/2006/relationships/hyperlink" Target="https://drive.google.com/drive/u/0/folders/1orxRt8YM-bkOvQjgMvGkj0q6V0kqmgQ_" TargetMode="External"/><Relationship Id="rId5768" Type="http://schemas.openxmlformats.org/officeDocument/2006/relationships/hyperlink" Target="https://drive.google.com/drive/folders/1ZoK6xCNAjetxiyW3T8uHYt-V1LC0UE9g" TargetMode="External"/><Relationship Id="rId1214" Type="http://schemas.openxmlformats.org/officeDocument/2006/relationships/hyperlink" Target="https://drive.google.com/drive/u/0/folders/1yHzu3M0nweJCNNM0HKFAanHBnOzv9lqt" TargetMode="External"/><Relationship Id="rId4784" Type="http://schemas.openxmlformats.org/officeDocument/2006/relationships/hyperlink" Target="https://drive.google.com/drive/u/0/folders/1q62foTlIHAVorh4JKJ-BhtlR4xuo4nuE" TargetMode="External"/><Relationship Id="rId5835" Type="http://schemas.openxmlformats.org/officeDocument/2006/relationships/hyperlink" Target="https://shopeefood.vn/bo-suu-tap/ind--nutifood" TargetMode="External"/><Relationship Id="rId3386" Type="http://schemas.openxmlformats.org/officeDocument/2006/relationships/hyperlink" Target="https://docs.google.com/spreadsheets/d/1BOQfqkVFuxa4EAeIqikLNGVs0M3v_AGu998ko9SsEeo/edit?gid=67427" TargetMode="External"/><Relationship Id="rId4437" Type="http://schemas.openxmlformats.org/officeDocument/2006/relationships/hyperlink" Target="https://drive.google.com/drive/folders/1okjCfhR1Q7VySEjKTEBUznJGNTDofrb0" TargetMode="External"/><Relationship Id="rId3039" Type="http://schemas.openxmlformats.org/officeDocument/2006/relationships/hyperlink" Target="https://docs.google.com/presentation/d/1-EWRqODWFHXF6pRsonn8SlL0rsxLkdQO/edit?usp=sharing&amp;ouid=106041364616559413718&amp;rtpof=true&amp;sd=true" TargetMode="External"/><Relationship Id="rId3453" Type="http://schemas.openxmlformats.org/officeDocument/2006/relationships/hyperlink" Target="https://docs.google.com/spreadsheets/d/1ISJZMXejQ5KPm9udklklGDj1ByPeYSfREf6U74Tgk7s/edit?userstoinvite=huyenanh.works%40gmail.com&amp;sharingaction=manageaccess&amp;role=writer&amp;gid=989130246" TargetMode="External"/><Relationship Id="rId4851" Type="http://schemas.openxmlformats.org/officeDocument/2006/relationships/hyperlink" Target="https://drive.google.com/drive/folders/1DP908sv-KP6YTyFO9hTE4uLoVBPWyFYa" TargetMode="External"/><Relationship Id="rId5902" Type="http://schemas.openxmlformats.org/officeDocument/2006/relationships/hyperlink" Target="https://drive.google.com/drive/u/0/folders/1LEvFhe9SFQWfCaiigskqr2Xuo5RaiVby" TargetMode="External"/><Relationship Id="rId374" Type="http://schemas.openxmlformats.org/officeDocument/2006/relationships/hyperlink" Target="https://docs.google.com/spreadsheets/d/1BOQfqkVFuxa4EAeIqikLNGVs0M3v_AGu998ko9SsEeo/edit?gid=67427" TargetMode="External"/><Relationship Id="rId2055" Type="http://schemas.openxmlformats.org/officeDocument/2006/relationships/hyperlink" Target="https://drive.google.com/drive/u/0/folders/1eFHCew2QmqqERi4D-nQNVddp3zYrCpV0" TargetMode="External"/><Relationship Id="rId3106" Type="http://schemas.openxmlformats.org/officeDocument/2006/relationships/hyperlink" Target="https://docs.google.com/spreadsheets/d/1ESyqPEPbXYvsaRIUJsT9-M9l2vcFYhFA5frc-avxVh4/edit?usp=sharing" TargetMode="External"/><Relationship Id="rId4504" Type="http://schemas.openxmlformats.org/officeDocument/2006/relationships/hyperlink" Target="https://drive.google.com/drive/u/0/folders/19U_ZhM-gf36JZW8DSMNKSsWdpj9BygdQ" TargetMode="External"/><Relationship Id="rId3520" Type="http://schemas.openxmlformats.org/officeDocument/2006/relationships/hyperlink" Target="https://drive.google.com/drive/u/0/folders/1_0GjGobNjPgpVLo67-JM6-9xn9n6iode" TargetMode="External"/><Relationship Id="rId441" Type="http://schemas.openxmlformats.org/officeDocument/2006/relationships/hyperlink" Target="https://drive.google.com/drive/u/0/folders/1rekuKqr45TIU70CmwkpFRP_nKTIG0Jj-" TargetMode="External"/><Relationship Id="rId1071" Type="http://schemas.openxmlformats.org/officeDocument/2006/relationships/hyperlink" Target="https://docs.google.com/spreadsheets/d/1aJCEBkz0W7RO1jbZtQxVGaEfNhxJv4c6rTyF20VK6c8/edit" TargetMode="External"/><Relationship Id="rId2122" Type="http://schemas.openxmlformats.org/officeDocument/2006/relationships/hyperlink" Target="https://docs.google.com/spreadsheets/d/18nNNMUzK2I2bRzIBegbdjF9o1qa2vte8T2ecKUn9gVs/edit?usp=sharing" TargetMode="External"/><Relationship Id="rId5278" Type="http://schemas.openxmlformats.org/officeDocument/2006/relationships/hyperlink" Target="https://drive.google.com/drive/u/0/folders/1ZEeDtMUkeCgSY-MKIQGdbVnfSir8W4hE" TargetMode="External"/><Relationship Id="rId5692" Type="http://schemas.openxmlformats.org/officeDocument/2006/relationships/hyperlink" Target="https://docs.google.com/spreadsheets/d/1KsICocQtcVRrQ5M_v-3MqZtMgmB7SiS44mbSZqPDm6o/edit?usp=sharing" TargetMode="External"/><Relationship Id="rId6329" Type="http://schemas.openxmlformats.org/officeDocument/2006/relationships/hyperlink" Target="https://drive.google.com/drive/u/0/folders/16tV_9_iifOen7hjF52ikAGZDwb_ALhsU" TargetMode="External"/><Relationship Id="rId1888" Type="http://schemas.openxmlformats.org/officeDocument/2006/relationships/hyperlink" Target="https://drive.google.com/drive/u/0/folders/1Sih4FlFMrQX-_pKFMIOlFplEmabtDNtU" TargetMode="External"/><Relationship Id="rId2939" Type="http://schemas.openxmlformats.org/officeDocument/2006/relationships/hyperlink" Target="https://shopee.vn/m/LPBank-SPF-2025" TargetMode="External"/><Relationship Id="rId4294" Type="http://schemas.openxmlformats.org/officeDocument/2006/relationships/hyperlink" Target="https://drive.google.com/drive/u/0/folders/1uSJVmuNz2jYLD5Q3rDDMlPJabIvRTiJg" TargetMode="External"/><Relationship Id="rId5345" Type="http://schemas.openxmlformats.org/officeDocument/2006/relationships/hyperlink" Target="https://drive.google.com/drive/folders/1ELZnV6_r0lDgTvnz0fb9g4lWZVyHw_H4" TargetMode="External"/><Relationship Id="rId4361" Type="http://schemas.openxmlformats.org/officeDocument/2006/relationships/hyperlink" Target="https://drive.google.com/drive/folders/1BlnWy7Xg8VzkV_dFDgYCK8V9prlNk-Px" TargetMode="External"/><Relationship Id="rId5412" Type="http://schemas.openxmlformats.org/officeDocument/2006/relationships/hyperlink" Target="https://drive.google.com/drive/folders/1I26Tdo7nnoz_5S0YKQ-a08KzVHF7loDe" TargetMode="External"/><Relationship Id="rId1955" Type="http://schemas.openxmlformats.org/officeDocument/2006/relationships/hyperlink" Target="https://docs.google.com/spreadsheets/d/1fwXMO7sVsX5UKli_NAdA3TZL8R_5X7LjGgmtEFI1LRk/edit?pli=1&amp;gid=1893412148" TargetMode="External"/><Relationship Id="rId4014" Type="http://schemas.openxmlformats.org/officeDocument/2006/relationships/hyperlink" Target="https://docs.google.com/spreadsheets/d/1p59_OCU0y33MmHtXsQ_rzx7VmwvFvdhvTuQDiR28r9g/edit?gid=0" TargetMode="External"/><Relationship Id="rId1608" Type="http://schemas.openxmlformats.org/officeDocument/2006/relationships/hyperlink" Target="https://drive.google.com/drive/folders/12EcTJI9vktWh_qTRwCXRi3e0hIh3Inpq" TargetMode="External"/><Relationship Id="rId3030" Type="http://schemas.openxmlformats.org/officeDocument/2006/relationships/hyperlink" Target="https://shopee.vn/TrumDealLenLive2106" TargetMode="External"/><Relationship Id="rId6186" Type="http://schemas.openxmlformats.org/officeDocument/2006/relationships/hyperlink" Target="https://drive.google.com/drive/u/0/folders/1XKXJJiMDFsQSTHwZaynFxS9HAmx2epQv" TargetMode="External"/><Relationship Id="rId2796" Type="http://schemas.openxmlformats.org/officeDocument/2006/relationships/hyperlink" Target="https://docs.google.com/spreadsheets/d/1OMofijeoR53EWDc109ohXV434fe2c-PIscMTWB60wSg/edit?gid=1665461299" TargetMode="External"/><Relationship Id="rId3847" Type="http://schemas.openxmlformats.org/officeDocument/2006/relationships/hyperlink" Target="https://docs.google.com/spreadsheets/d/1SrfOx8Xea0B61knnfpJGFl40avRJfU3RIVubTJwMf6g/edit?gid=1670951307" TargetMode="External"/><Relationship Id="rId6253" Type="http://schemas.openxmlformats.org/officeDocument/2006/relationships/hyperlink" Target="https://drive.google.com/drive/u/0/folders/1nZM6fD9xG7D9mJt6ZVdS_a_H5B1MF9GI" TargetMode="External"/><Relationship Id="rId768" Type="http://schemas.openxmlformats.org/officeDocument/2006/relationships/hyperlink" Target="https://drive.google.com/drive/folders/1oWSnay7Ie_W2YOE1KlxConYOWpQxO8nd" TargetMode="External"/><Relationship Id="rId1398" Type="http://schemas.openxmlformats.org/officeDocument/2006/relationships/hyperlink" Target="https://docs.google.com/spreadsheets/d/1fwXMO7sVsX5UKli_NAdA3TZL8R_5X7LjGgmtEFI1LRk/edit?pli=1&amp;gid=1618826465" TargetMode="External"/><Relationship Id="rId2449" Type="http://schemas.openxmlformats.org/officeDocument/2006/relationships/hyperlink" Target="https://drive.google.com/drive/folders/12h1OSsAYeDfKm4sXGinoZIf-0lyTQH4q?usp=sharing" TargetMode="External"/><Relationship Id="rId2863" Type="http://schemas.openxmlformats.org/officeDocument/2006/relationships/hyperlink" Target="https://drive.google.com/drive/u/0/folders/1JMOzmANZ3Wx5lXEji84jgi_Xgt569nZz" TargetMode="External"/><Relationship Id="rId3914" Type="http://schemas.openxmlformats.org/officeDocument/2006/relationships/hyperlink" Target="https://drive.google.com/drive/folders/1kwWJ77VlNrZkYj7wZNHXCVF4FcCDWSbp?usp=sharing" TargetMode="External"/><Relationship Id="rId6320" Type="http://schemas.openxmlformats.org/officeDocument/2006/relationships/hyperlink" Target="https://docs.google.com/spreadsheets/d/1KmfXaYNxTvOqlFm0awngGgwSbAkphKf3/edit?gid=264214317" TargetMode="External"/><Relationship Id="rId835" Type="http://schemas.openxmlformats.org/officeDocument/2006/relationships/hyperlink" Target="https://docs.google.com/spreadsheets/d/1ISJZMXejQ5KPm9udklklGDj1ByPeYSfREf6U74Tgk7s/edit?gid=989130246" TargetMode="External"/><Relationship Id="rId1465" Type="http://schemas.openxmlformats.org/officeDocument/2006/relationships/hyperlink" Target="https://drive.google.com/drive/folders/130_ON1vTGiBZ17WkDUnLg9mw4EaXB43q?usp=sharing" TargetMode="External"/><Relationship Id="rId2516" Type="http://schemas.openxmlformats.org/officeDocument/2006/relationships/hyperlink" Target="https://drive.google.com/drive/folders/1Y4zMoyXUCxCdGrwfIEmfhqRNgEFNh0pt" TargetMode="External"/><Relationship Id="rId1118" Type="http://schemas.openxmlformats.org/officeDocument/2006/relationships/hyperlink" Target="https://drive.google.com/drive/folders/1fcJkxql_PGVh-iulJ59RDkSQO26a_lEj" TargetMode="External"/><Relationship Id="rId1532" Type="http://schemas.openxmlformats.org/officeDocument/2006/relationships/hyperlink" Target="https://docs.google.com/spreadsheets/d/1hH2wOMnX04Ofy2zaIB_BxzgG3Ficv5hRMZADqiYVuXg/edit" TargetMode="External"/><Relationship Id="rId2930" Type="http://schemas.openxmlformats.org/officeDocument/2006/relationships/hyperlink" Target="https://drive.google.com/drive/folders/1opNReQbwcKWtx6hr9IjJ198vqcxuCNcM?usp=sharing" TargetMode="External"/><Relationship Id="rId4688" Type="http://schemas.openxmlformats.org/officeDocument/2006/relationships/hyperlink" Target="https://docs.google.com/spreadsheets/d/1MJASlDC1YeX6sgEtzykzTSpTN1Q3FS6_/edit?gid=140450245" TargetMode="External"/><Relationship Id="rId902" Type="http://schemas.openxmlformats.org/officeDocument/2006/relationships/hyperlink" Target="https://docs.google.com/spreadsheets/d/1Gkqvkh-uV9bo_TAYYPphI4SL1SrZy71IfnGgrpXNWH8/edit?gid=826533442" TargetMode="External"/><Relationship Id="rId5739" Type="http://schemas.openxmlformats.org/officeDocument/2006/relationships/hyperlink" Target="https://drive.google.com/drive/u/0/folders/1MGeMr3P_kegEWnLOre7JLPOsXOkGRulc" TargetMode="External"/><Relationship Id="rId4755" Type="http://schemas.openxmlformats.org/officeDocument/2006/relationships/hyperlink" Target="https://drive.google.com/drive/folders/1KHrtARFLbY5Nq0tXTiMWo7BIUQ49USDV" TargetMode="External"/><Relationship Id="rId5806" Type="http://schemas.openxmlformats.org/officeDocument/2006/relationships/hyperlink" Target="https://docs.google.com/spreadsheets/d/1Gkqvkh-uV9bo_TAYYPphI4SL1SrZy71IfnGgrpXNWH8/edit?gid=826533442" TargetMode="External"/><Relationship Id="rId278" Type="http://schemas.openxmlformats.org/officeDocument/2006/relationships/hyperlink" Target="https://cmckfcvietnam.sharepoint.com/:f:/s/KFC-SHARE-EXTERNAL-MKT-SHARE-EXTERNAL/EvCmKMbA-2lNvlyBTcO4zF4BjU65upcLzOflCMCeTpNemw?e=qd70O9" TargetMode="External"/><Relationship Id="rId3357" Type="http://schemas.openxmlformats.org/officeDocument/2006/relationships/hyperlink" Target="https://docs.google.com/spreadsheets/d/1fwXMO7sVsX5UKli_NAdA3TZL8R_5X7LjGgmtEFI1LRk/edit?gid=2039697718" TargetMode="External"/><Relationship Id="rId3771" Type="http://schemas.openxmlformats.org/officeDocument/2006/relationships/hyperlink" Target="https://drive.google.com/drive/u/0/folders/18RqjZzHl4jMS12INVGRscryY3uBiXbvV" TargetMode="External"/><Relationship Id="rId4408" Type="http://schemas.openxmlformats.org/officeDocument/2006/relationships/hyperlink" Target="https://drive.google.com/drive/u/0/folders/1ZzYVJx2nYho_DVROnFav36_5f8hhw5eM" TargetMode="External"/><Relationship Id="rId4822" Type="http://schemas.openxmlformats.org/officeDocument/2006/relationships/hyperlink" Target="https://shopeefood.vn/bo-suu-tap/megaspritefestnov-coll" TargetMode="External"/><Relationship Id="rId692" Type="http://schemas.openxmlformats.org/officeDocument/2006/relationships/hyperlink" Target="https://drive.google.com/drive/folders/1__4ODEkVgcE8RaTfoNBAvx-YdFqoFiey" TargetMode="External"/><Relationship Id="rId2373" Type="http://schemas.openxmlformats.org/officeDocument/2006/relationships/hyperlink" Target="https://docs.google.com/spreadsheets/d/1s8D-PPVf-4iH2AXNN6x4ECkKABbUyNrMGFnwf30cyLs/edit?gid=1513785312" TargetMode="External"/><Relationship Id="rId3424" Type="http://schemas.openxmlformats.org/officeDocument/2006/relationships/hyperlink" Target="https://drive.google.com/drive/u/0/folders/1m91v5mFLS0SonMJaQAitYWg7_SuLZtj6" TargetMode="External"/><Relationship Id="rId345" Type="http://schemas.openxmlformats.org/officeDocument/2006/relationships/hyperlink" Target="https://drive.google.com/drive/u/0/folders/1_AtnBpXt1h1fVZdCIJ0o2rljl_HnzzvW" TargetMode="External"/><Relationship Id="rId2026" Type="http://schemas.openxmlformats.org/officeDocument/2006/relationships/hyperlink" Target="https://drive.google.com/drive/folders/14JFuTHfhG2YFeTMpcgaLqG9Gr1rgKchA" TargetMode="External"/><Relationship Id="rId2440" Type="http://schemas.openxmlformats.org/officeDocument/2006/relationships/hyperlink" Target="https://drive.google.com/drive/folders/1zF5rDUV7GrZc45O0Tv3lVvLNwQKX3-Qj" TargetMode="External"/><Relationship Id="rId5596" Type="http://schemas.openxmlformats.org/officeDocument/2006/relationships/hyperlink" Target="https://drive.google.com/drive/folders/1LpA-lER0GL9bcK_UvP0gEDgxuw0TKINN" TargetMode="External"/><Relationship Id="rId412" Type="http://schemas.openxmlformats.org/officeDocument/2006/relationships/hyperlink" Target="https://cmckfcvietnam.sharepoint.com/:f:/s/KFC-SHARE-EXTERNAL-MKT-SHARE-EXTERNAL/EvCmKMbA-2lNvlyBTcO4zF4BjU65upcLzOflCMCeTpNemw?e=qd70O9" TargetMode="External"/><Relationship Id="rId1042" Type="http://schemas.openxmlformats.org/officeDocument/2006/relationships/hyperlink" Target="https://docs.google.com/spreadsheets/d/1he6KxzPEPZaO8Qo5fnnVUrYtixpokKlG7UlOzjQ6988/edit?gid=1481340089" TargetMode="External"/><Relationship Id="rId4198" Type="http://schemas.openxmlformats.org/officeDocument/2006/relationships/hyperlink" Target="https://docs.google.com/spreadsheets/d/1HkZPW9pPJ5XiEpqbqXRe-lhEMBQdoOwWT2bqJOj9Vto/edit?usp=sharing" TargetMode="External"/><Relationship Id="rId5249" Type="http://schemas.openxmlformats.org/officeDocument/2006/relationships/hyperlink" Target="https://docs.google.com/spreadsheets/d/1p59_OCU0y33MmHtXsQ_rzx7VmwvFvdhvTuQDiR28r9g/edit?gid=0" TargetMode="External"/><Relationship Id="rId5663" Type="http://schemas.openxmlformats.org/officeDocument/2006/relationships/hyperlink" Target="https://drive.google.com/drive/u/0/folders/1XFKWbLX-IoOWCGwHjVRtPuS1wfjT2QQB" TargetMode="External"/><Relationship Id="rId4265" Type="http://schemas.openxmlformats.org/officeDocument/2006/relationships/hyperlink" Target="https://docs.google.com/spreadsheets/d/1he6KxzPEPZaO8Qo5fnnVUrYtixpokKlG7UlOzjQ6988/edit?gid=1481340089" TargetMode="External"/><Relationship Id="rId5316" Type="http://schemas.openxmlformats.org/officeDocument/2006/relationships/hyperlink" Target="https://drive.google.com/drive/u/0/folders/1GSIWzoznDPIplnvBYFa_ioUKnkS6tBdi" TargetMode="External"/><Relationship Id="rId1859" Type="http://schemas.openxmlformats.org/officeDocument/2006/relationships/hyperlink" Target="https://drive.google.com/drive/u/0/folders/1XkKlxBjd0TTs9uLlH-lNucMU28SKYMD1" TargetMode="External"/><Relationship Id="rId5730" Type="http://schemas.openxmlformats.org/officeDocument/2006/relationships/hyperlink" Target="https://docs.google.com/spreadsheets/d/1Gkqvkh-uV9bo_TAYYPphI4SL1SrZy71IfnGgrpXNWH8/edit?gid=1300745950" TargetMode="External"/><Relationship Id="rId1926" Type="http://schemas.openxmlformats.org/officeDocument/2006/relationships/hyperlink" Target="https://docs.google.com/spreadsheets/d/1wba0DBny0rNygdGQv87KVHLyiIyQo9R25sj7ISlFN7k/edit" TargetMode="External"/><Relationship Id="rId3281" Type="http://schemas.openxmlformats.org/officeDocument/2006/relationships/hyperlink" Target="https://drive.google.com/drive/u/0/folders/1VLfHA7JM6qSPvJDztNH0c5qN2kCbIPJg" TargetMode="External"/><Relationship Id="rId4332" Type="http://schemas.openxmlformats.org/officeDocument/2006/relationships/hyperlink" Target="https://docs.google.com/spreadsheets/d/1euYQp41NIB_2slpqUCv3Z1w09uwEDu-KfSVn_xAISmg/edit?gid=1440533912" TargetMode="External"/><Relationship Id="rId3001" Type="http://schemas.openxmlformats.org/officeDocument/2006/relationships/hyperlink" Target="https://drive.google.com/drive/folders/1HgSRJF3B_wUVGDUmJPwUrPhyufw5yYrP?usp=sharinghttps://drive.google.com/drive/folders/1HgSRJF3B_wUVGDUmJPwUrPhyufw5yYrP?usp=sharing" TargetMode="External"/><Relationship Id="rId6157" Type="http://schemas.openxmlformats.org/officeDocument/2006/relationships/hyperlink" Target="https://shopee.vn/m/LpbankOct25-SPF" TargetMode="External"/><Relationship Id="rId2767" Type="http://schemas.openxmlformats.org/officeDocument/2006/relationships/hyperlink" Target="https://drive.google.com/drive/u/0/folders/1yjHz1sC5eEIPJfTuU4SJGw6AJuc8cNZQ" TargetMode="External"/><Relationship Id="rId5173" Type="http://schemas.openxmlformats.org/officeDocument/2006/relationships/hyperlink" Target="https://docs.google.com/spreadsheets/d/1KdLUxhWn7-Q6DeRcy9gd36ucP-oJ4UTFeQVmcPt6sXg/edit?gid=0" TargetMode="External"/><Relationship Id="rId6224" Type="http://schemas.openxmlformats.org/officeDocument/2006/relationships/hyperlink" Target="https://drive.google.com/drive/u/0/folders/1mRj_LkSZr4PNN_UhqMDDScRnvxm9UMQ1" TargetMode="External"/><Relationship Id="rId739" Type="http://schemas.openxmlformats.org/officeDocument/2006/relationships/hyperlink" Target="https://docs.google.com/spreadsheets/d/1BOQfqkVFuxa4EAeIqikLNGVs0M3v_AGu998ko9SsEeo/edit?gid=67427" TargetMode="External"/><Relationship Id="rId1369" Type="http://schemas.openxmlformats.org/officeDocument/2006/relationships/hyperlink" Target="https://drive.google.com/drive/folders/1CWuJuNqOl_BddsrEtI9mYSrBzKmb1GHh" TargetMode="External"/><Relationship Id="rId3818" Type="http://schemas.openxmlformats.org/officeDocument/2006/relationships/hyperlink" Target="https://drive.google.com/drive/u/0/folders/1brzX12lUuFvfYNvNtcP0W1j5vPX3UgK9" TargetMode="External"/><Relationship Id="rId5240" Type="http://schemas.openxmlformats.org/officeDocument/2006/relationships/hyperlink" Target="https://docs.google.com/spreadsheets/d/1Gkqvkh-uV9bo_TAYYPphI4SL1SrZy71IfnGgrpXNWH8/edit?gid=826533442" TargetMode="External"/><Relationship Id="rId1783" Type="http://schemas.openxmlformats.org/officeDocument/2006/relationships/hyperlink" Target="https://drive.google.com/drive/folders/1eJEMHUTlUsBzOXDxDASYiP6W48FwpjEt" TargetMode="External"/><Relationship Id="rId2834" Type="http://schemas.openxmlformats.org/officeDocument/2006/relationships/hyperlink" Target="https://docs.google.com/spreadsheets/d/1TTu9TBRjjBKf3qoHTz6WIku_gdZ5i08_8DF0CnC1wJ8/edit?gid=0" TargetMode="External"/><Relationship Id="rId75" Type="http://schemas.openxmlformats.org/officeDocument/2006/relationships/hyperlink" Target="https://drive.google.com/drive/u/0/folders/1TCCRs_GBRciCgVoZ-RbRLA08fqrUng5G" TargetMode="External"/><Relationship Id="rId806" Type="http://schemas.openxmlformats.org/officeDocument/2006/relationships/hyperlink" Target="https://docs.google.com/spreadsheets/d/1JKsjegE0AxZ9KvFp_mFhi2B8SlQjg9pcqZB3S7RcRQI/edit?gid=0" TargetMode="External"/><Relationship Id="rId1436" Type="http://schemas.openxmlformats.org/officeDocument/2006/relationships/hyperlink" Target="https://docs.google.com/spreadsheets/d/1ESyqPEPbXYvsaRIUJsT9-M9l2vcFYhFA5frc-avxVh4/edit?usp=sharing" TargetMode="External"/><Relationship Id="rId1850" Type="http://schemas.openxmlformats.org/officeDocument/2006/relationships/hyperlink" Target="https://drive.google.com/drive/folders/1UE-T5uiD6mc-7giR7lQt-x36IkspwYY9" TargetMode="External"/><Relationship Id="rId2901" Type="http://schemas.openxmlformats.org/officeDocument/2006/relationships/hyperlink" Target="https://drive.google.com/drive/u/0/folders/1kUxqle91Aj5zVdsQLCKGSSdQMWq9kU-N" TargetMode="External"/><Relationship Id="rId1503" Type="http://schemas.openxmlformats.org/officeDocument/2006/relationships/hyperlink" Target="https://drive.google.com/drive/u/0/folders/1s_dkFhKJ-jbT-GfhjMrZXo9TzLK6HCNB" TargetMode="External"/><Relationship Id="rId4659" Type="http://schemas.openxmlformats.org/officeDocument/2006/relationships/hyperlink" Target="https://docs.google.com/spreadsheets/d/1rxpD7AKbX0qNmBbUwb6TtbJZAM9IVXJBlWCVfcoPYEc/edit?gid=2125463911" TargetMode="External"/><Relationship Id="rId3675" Type="http://schemas.openxmlformats.org/officeDocument/2006/relationships/hyperlink" Target="https://drive.google.com/drive/u/0/folders/1bQW9x473_bj1o8q1DkS9Ep-tSAb97ZpP" TargetMode="External"/><Relationship Id="rId4726" Type="http://schemas.openxmlformats.org/officeDocument/2006/relationships/hyperlink" Target="https://drive.google.com/drive/folders/1yO3B4oCSw_N7mrDhH7AMWQP2T0bQS3B4" TargetMode="External"/><Relationship Id="rId6081" Type="http://schemas.openxmlformats.org/officeDocument/2006/relationships/hyperlink" Target="https://drive.google.com/drive/folders/1xaCXeRfFVj4lQFpdAXmEiUEw3_G8uxB3" TargetMode="External"/><Relationship Id="rId596" Type="http://schemas.openxmlformats.org/officeDocument/2006/relationships/hyperlink" Target="https://docs.google.com/spreadsheets/d/1im2DHNpIGe8Zrwm8ITwAib_TUddahBgmdq-_jdaFxnw/edit?usp=sharing" TargetMode="External"/><Relationship Id="rId2277" Type="http://schemas.openxmlformats.org/officeDocument/2006/relationships/hyperlink" Target="https://drive.google.com/drive/u/0/folders/1WFCPlzFhP4QMGQW0KLF7r4YhJU-5rHRw" TargetMode="External"/><Relationship Id="rId2691" Type="http://schemas.openxmlformats.org/officeDocument/2006/relationships/hyperlink" Target="https://docs.google.com/spreadsheets/d/1OMofijeoR53EWDc109ohXV434fe2c-PIscMTWB60wSg/edit?gid=1381600522" TargetMode="External"/><Relationship Id="rId3328" Type="http://schemas.openxmlformats.org/officeDocument/2006/relationships/hyperlink" Target="https://docs.google.com/spreadsheets/d/1MJASlDC1YeX6sgEtzykzTSpTN1Q3FS6_/edit?gid=140450245" TargetMode="External"/><Relationship Id="rId3742" Type="http://schemas.openxmlformats.org/officeDocument/2006/relationships/hyperlink" Target="https://docs.google.com/spreadsheets/d/1HKfoMfmwHoV2GmaxJ9o24CmrZaDShdvn_OuH-9c_YeM/edit" TargetMode="External"/><Relationship Id="rId249" Type="http://schemas.openxmlformats.org/officeDocument/2006/relationships/hyperlink" Target="https://docs.google.com/spreadsheets/d/1xvfgBHdySyJfYR7pIAs1ab2xZjGdGWlo/edit?gid=1773673233" TargetMode="External"/><Relationship Id="rId663" Type="http://schemas.openxmlformats.org/officeDocument/2006/relationships/hyperlink" Target="https://docs.google.com/spreadsheets/d/1SpTAZfPnhoulb5kemB5xnn_ZUdBowHUUux2uosNOuSk/edit?gid=1460264289" TargetMode="External"/><Relationship Id="rId1293" Type="http://schemas.openxmlformats.org/officeDocument/2006/relationships/hyperlink" Target="https://drive.google.com/drive/u/0/folders/1tk0cAqZxZpjZkr5I4wky3U_wPL0LKpch" TargetMode="External"/><Relationship Id="rId2344" Type="http://schemas.openxmlformats.org/officeDocument/2006/relationships/hyperlink" Target="https://docs.google.com/spreadsheets/d/1xvfgBHdySyJfYR7pIAs1ab2xZjGdGWlo/edit?gid=1773673233" TargetMode="External"/><Relationship Id="rId316" Type="http://schemas.openxmlformats.org/officeDocument/2006/relationships/hyperlink" Target="https://shopee.vn/LiveTetSieuThuGian_1201" TargetMode="External"/><Relationship Id="rId730" Type="http://schemas.openxmlformats.org/officeDocument/2006/relationships/hyperlink" Target="https://drive.google.com/drive/u/0/folders/1F7jqr7jvvmVhLWy1s0hmYz3crGQ5_nGb" TargetMode="External"/><Relationship Id="rId1013" Type="http://schemas.openxmlformats.org/officeDocument/2006/relationships/hyperlink" Target="https://drive.google.com/drive/folders/1lT7pMm-IQdVZLCxgiZ_fEvmoUOGH3Y6W" TargetMode="External"/><Relationship Id="rId1360" Type="http://schemas.openxmlformats.org/officeDocument/2006/relationships/hyperlink" Target="https://drive.google.com/drive/u/0/folders/1Gq62GRgAqmhYPRivZkuKwCCX-b27lfk1" TargetMode="External"/><Relationship Id="rId2411" Type="http://schemas.openxmlformats.org/officeDocument/2006/relationships/hyperlink" Target="https://docs.google.com/spreadsheets/d/1-_wFrwaaO5VMd8CufB70jfayokz4v8rIZYuFeYmDo2U/edit" TargetMode="External"/><Relationship Id="rId4169" Type="http://schemas.openxmlformats.org/officeDocument/2006/relationships/hyperlink" Target="https://docs.google.com/spreadsheets/d/1NP59lUoneJS9Xyh5r9nBrmSZPDyjFcEx-IWo8bPgTPY/edit?gid=368520943" TargetMode="External"/><Relationship Id="rId5567" Type="http://schemas.openxmlformats.org/officeDocument/2006/relationships/hyperlink" Target="https://docs.google.com/spreadsheets/d/1rxpD7AKbX0qNmBbUwb6TtbJZAM9IVXJBlWCVfcoPYEc/edit?gid=1241618519" TargetMode="External"/><Relationship Id="rId5981" Type="http://schemas.openxmlformats.org/officeDocument/2006/relationships/hyperlink" Target="https://drive.google.com/drive/folders/1LjONbOmtUzCS_VvhmyIaJMxQ2a74yl81" TargetMode="External"/><Relationship Id="rId4583" Type="http://schemas.openxmlformats.org/officeDocument/2006/relationships/hyperlink" Target="https://docs.google.com/spreadsheets/d/1fwXMO7sVsX5UKli_NAdA3TZL8R_5X7LjGgmtEFI1LRk/edit?gid=1038086124" TargetMode="External"/><Relationship Id="rId5634" Type="http://schemas.openxmlformats.org/officeDocument/2006/relationships/hyperlink" Target="https://drive.google.com/drive/u/0/folders/1X0HeOsxoB-CV6oUSBXxYSR4X6bZ8h1UP" TargetMode="External"/><Relationship Id="rId3185" Type="http://schemas.openxmlformats.org/officeDocument/2006/relationships/hyperlink" Target="https://docs.google.com/spreadsheets/d/1Cfq8nnEuh5mv5yI1xFUY0oveeEpgtmS9lhYYq5Fe_FE/edit?usp=sharing" TargetMode="External"/><Relationship Id="rId4236" Type="http://schemas.openxmlformats.org/officeDocument/2006/relationships/hyperlink" Target="https://drive.google.com/drive/u/0/folders/1bT6UtEfAMHWjoYOVpG0MK-pzF8HwU0pz" TargetMode="External"/><Relationship Id="rId4650" Type="http://schemas.openxmlformats.org/officeDocument/2006/relationships/hyperlink" Target="https://docs.google.com/spreadsheets/d/1fwXMO7sVsX5UKli_NAdA3TZL8R_5X7LjGgmtEFI1LRk/edit?gid=1038086124" TargetMode="External"/><Relationship Id="rId5701" Type="http://schemas.openxmlformats.org/officeDocument/2006/relationships/hyperlink" Target="https://drive.google.com/drive/u/0/folders/1mRj_LkSZr4PNN_UhqMDDScRnvxm9UMQ1" TargetMode="External"/><Relationship Id="rId3252" Type="http://schemas.openxmlformats.org/officeDocument/2006/relationships/hyperlink" Target="https://drive.google.com/drive/u/0/folders/1UzewVgnvntlTKrOqS7_r7rkAJrfdWRCX" TargetMode="External"/><Relationship Id="rId4303" Type="http://schemas.openxmlformats.org/officeDocument/2006/relationships/hyperlink" Target="https://drive.google.com/drive/folders/1bt__W3tGhqH5-Mxl1QON7grHcLHV9GmW?usp=sharing" TargetMode="External"/><Relationship Id="rId173" Type="http://schemas.openxmlformats.org/officeDocument/2006/relationships/hyperlink" Target="https://shopee.vn/m/HDSAISON-Food-SPF" TargetMode="External"/><Relationship Id="rId240" Type="http://schemas.openxmlformats.org/officeDocument/2006/relationships/hyperlink" Target="https://drive.google.com/drive/folders/1eJEMHUTlUsBzOXDxDASYiP6W48FwpjEt" TargetMode="External"/><Relationship Id="rId5077" Type="http://schemas.openxmlformats.org/officeDocument/2006/relationships/hyperlink" Target="https://docs.google.com/spreadsheets/d/18nNNMUzK2I2bRzIBegbdjF9o1qa2vte8T2ecKUn9gVs/edit?usp=sharing" TargetMode="External"/><Relationship Id="rId6128" Type="http://schemas.openxmlformats.org/officeDocument/2006/relationships/hyperlink" Target="https://docs.google.com/spreadsheets/d/14DcJSHDKSPKea-p5OWlFqasTc5zuw-J7hVN_NqjLD-k/edit?gid=805514562" TargetMode="External"/><Relationship Id="rId4093" Type="http://schemas.openxmlformats.org/officeDocument/2006/relationships/hyperlink" Target="https://shopeefood.vn/bo-suu-tap/a-maycha-60" TargetMode="External"/><Relationship Id="rId5144" Type="http://schemas.openxmlformats.org/officeDocument/2006/relationships/hyperlink" Target="https://drive.google.com/drive/u/0/folders/1a_ecfenJHHOU2jrfCSdTTN54zVDUrUf6" TargetMode="External"/><Relationship Id="rId5491" Type="http://schemas.openxmlformats.org/officeDocument/2006/relationships/hyperlink" Target="https://shopee.vn/m/HOMECRE-SPF" TargetMode="External"/><Relationship Id="rId1687" Type="http://schemas.openxmlformats.org/officeDocument/2006/relationships/hyperlink" Target="https://drive.google.com/drive/u/0/folders/1kN0CjRkRc5dupRZofRhMdYt57gC-8twy" TargetMode="External"/><Relationship Id="rId2738" Type="http://schemas.openxmlformats.org/officeDocument/2006/relationships/hyperlink" Target="https://docs.google.com/spreadsheets/d/1NP59lUoneJS9Xyh5r9nBrmSZPDyjFcEx-IWo8bPgTPY/edit?gid=684491186" TargetMode="External"/><Relationship Id="rId1754" Type="http://schemas.openxmlformats.org/officeDocument/2006/relationships/hyperlink" Target="https://docs.google.com/spreadsheets/d/1SpTAZfPnhoulb5kemB5xnn_ZUdBowHUUux2uosNOuSk/edit?gid=1460264289" TargetMode="External"/><Relationship Id="rId2805" Type="http://schemas.openxmlformats.org/officeDocument/2006/relationships/hyperlink" Target="https://drive.google.com/drive/folders/1B3A3fvkuFHb2wpqxw-nx4U-4o55sHvca?usp=drive_link" TargetMode="External"/><Relationship Id="rId4160" Type="http://schemas.openxmlformats.org/officeDocument/2006/relationships/hyperlink" Target="https://drive.google.com/drive/folders/1mBGHZknyeTHt1T0lFJU-HP0SPHs5K2NM" TargetMode="External"/><Relationship Id="rId5211" Type="http://schemas.openxmlformats.org/officeDocument/2006/relationships/hyperlink" Target="https://drive.google.com/drive/u/0/folders/1AKrlAtKmAeiVgUIoN4PuO70K2fN3QQrP" TargetMode="External"/><Relationship Id="rId46" Type="http://schemas.openxmlformats.org/officeDocument/2006/relationships/hyperlink" Target="https://docs.google.com/spreadsheets/d/1-_wFrwaaO5VMd8CufB70jfayokz4v8rIZYuFeYmDo2U/edit" TargetMode="External"/><Relationship Id="rId1407" Type="http://schemas.openxmlformats.org/officeDocument/2006/relationships/hyperlink" Target="https://drive.google.com/drive/folders/15IQujqhMsNMA2z7-kdfZblTN9nclW2PI" TargetMode="External"/><Relationship Id="rId1821" Type="http://schemas.openxmlformats.org/officeDocument/2006/relationships/hyperlink" Target="https://docs.google.com/spreadsheets/d/1im514VU8g98vDeW7ErbOofvlLwrcJS2MzU8Nr5-3FXo/edit?usp=sharing" TargetMode="External"/><Relationship Id="rId4977" Type="http://schemas.openxmlformats.org/officeDocument/2006/relationships/hyperlink" Target="https://docs.google.com/spreadsheets/d/1KdLUxhWn7-Q6DeRcy9gd36ucP-oJ4UTFeQVmcPt6sXg/edit?gid=0" TargetMode="External"/><Relationship Id="rId3579" Type="http://schemas.openxmlformats.org/officeDocument/2006/relationships/hyperlink" Target="https://drive.google.com/drive/u/0/folders/1OyMPPhDiOjbl55dCliEryWAjrqEdvAr8" TargetMode="External"/><Relationship Id="rId2595" Type="http://schemas.openxmlformats.org/officeDocument/2006/relationships/hyperlink" Target="https://drive.google.com/drive/folders/1HI4GUPAcOCIoCyQM5E5uu2td0HhVoT4U" TargetMode="External"/><Relationship Id="rId3993" Type="http://schemas.openxmlformats.org/officeDocument/2006/relationships/hyperlink" Target="https://docs.google.com/spreadsheets/d/10i_zdjAXwVOqYElFIscScS5z3cM0OCHwlOjIZOIiZI8/edit?gid=773103131" TargetMode="External"/><Relationship Id="rId6052" Type="http://schemas.openxmlformats.org/officeDocument/2006/relationships/hyperlink" Target="https://docs.google.com/spreadsheets/d/1KdLUxhWn7-Q6DeRcy9gd36ucP-oJ4UTFeQVmcPt6sXg/edit?gid=0" TargetMode="External"/><Relationship Id="rId567" Type="http://schemas.openxmlformats.org/officeDocument/2006/relationships/hyperlink" Target="https://drive.google.com/file/d/1od15uf-f09FTfRco567ZmR6ZRIvQ4BkR/view" TargetMode="External"/><Relationship Id="rId1197" Type="http://schemas.openxmlformats.org/officeDocument/2006/relationships/hyperlink" Target="https://drive.google.com/drive/folders/1mVWnPoG4kTN-uLHn1hkI1U15hwG2LuF9" TargetMode="External"/><Relationship Id="rId2248" Type="http://schemas.openxmlformats.org/officeDocument/2006/relationships/hyperlink" Target="https://docs.google.com/spreadsheets/d/1Wf-xibkNBYTHTGTDoXy8ZpHMWWFWjZkQkN_h-PhYPsE/edit?gid=1593213333" TargetMode="External"/><Relationship Id="rId3646" Type="http://schemas.openxmlformats.org/officeDocument/2006/relationships/hyperlink" Target="https://drive.google.com/drive/folders/1LTnwbid0YR7-ecXAW6XO9YKV76PNjeAA" TargetMode="External"/><Relationship Id="rId981" Type="http://schemas.openxmlformats.org/officeDocument/2006/relationships/hyperlink" Target="https://drive.google.com/drive/folders/17XParaJVCWc9sWpJgPiJlMjUyC7AW-Om?usp=drive_link" TargetMode="External"/><Relationship Id="rId2662" Type="http://schemas.openxmlformats.org/officeDocument/2006/relationships/hyperlink" Target="https://drive.google.com/drive/u/0/folders/1r67Lau7Cb45HmEDwfvbyX-yztDuSaclF" TargetMode="External"/><Relationship Id="rId3713" Type="http://schemas.openxmlformats.org/officeDocument/2006/relationships/hyperlink" Target="https://drive.google.com/drive/u/0/folders/17Ousqo-B1VqHWP1QnTIxEZ-7B9YofR9h" TargetMode="External"/><Relationship Id="rId634" Type="http://schemas.openxmlformats.org/officeDocument/2006/relationships/hyperlink" Target="https://shopee.vn/m/NCB-SP" TargetMode="External"/><Relationship Id="rId1264" Type="http://schemas.openxmlformats.org/officeDocument/2006/relationships/hyperlink" Target="https://docs.google.com/spreadsheets/d/1HKfoMfmwHoV2GmaxJ9o24CmrZaDShdvn_OuH-9c_YeM/edit" TargetMode="External"/><Relationship Id="rId2315" Type="http://schemas.openxmlformats.org/officeDocument/2006/relationships/hyperlink" Target="https://docs.google.com/spreadsheets/d/1OMofijeoR53EWDc109ohXV434fe2c-PIscMTWB60wSg/edit?gid=1608466921" TargetMode="External"/><Relationship Id="rId5885" Type="http://schemas.openxmlformats.org/officeDocument/2006/relationships/hyperlink" Target="https://drive.google.com/drive/u/0/folders/1TMSGWbnkAXWWakO7RJTg0390e6nERNdK" TargetMode="External"/><Relationship Id="rId701" Type="http://schemas.openxmlformats.org/officeDocument/2006/relationships/hyperlink" Target="https://drive.google.com/drive/u/0/folders/1RbAaOTVrcOa7mMs17KX7DrzX3genXYwq" TargetMode="External"/><Relationship Id="rId1331" Type="http://schemas.openxmlformats.org/officeDocument/2006/relationships/hyperlink" Target="https://docs.google.com/spreadsheets/d/1-EcoXATLQ5_Vul8QJfCf56fiKASkArV-s0mNdxeQQvA/edit?usp=sharing" TargetMode="External"/><Relationship Id="rId4487" Type="http://schemas.openxmlformats.org/officeDocument/2006/relationships/hyperlink" Target="https://docs.google.com/spreadsheets/d/1SpTAZfPnhoulb5kemB5xnn_ZUdBowHUUux2uosNOuSk/edit?gid=1460264289" TargetMode="External"/><Relationship Id="rId5538" Type="http://schemas.openxmlformats.org/officeDocument/2006/relationships/hyperlink" Target="https://drive.google.com/drive/folders/1E-ZM3N91UaT7NzIvajM7z7lrzHIacSR7" TargetMode="External"/><Relationship Id="rId5952" Type="http://schemas.openxmlformats.org/officeDocument/2006/relationships/hyperlink" Target="https://docs.google.com/spreadsheets/d/1SrfOx8Xea0B61knnfpJGFl40avRJfU3RIVubTJwMf6g/edit?gid=477276523" TargetMode="External"/><Relationship Id="rId3089" Type="http://schemas.openxmlformats.org/officeDocument/2006/relationships/hyperlink" Target="https://drive.google.com/drive/u/0/folders/1923CwMZTe-cFC9g-EMU8_bs8GJWJ6s9S" TargetMode="External"/><Relationship Id="rId4554" Type="http://schemas.openxmlformats.org/officeDocument/2006/relationships/hyperlink" Target="https://docs.google.com/spreadsheets/d/1aAsDWUGz9Tht60_gR-0gIzoF14erL0WlW2HzIVskdyA/edit?gid=183007412" TargetMode="External"/><Relationship Id="rId5605" Type="http://schemas.openxmlformats.org/officeDocument/2006/relationships/hyperlink" Target="https://docs.google.com/spreadsheets/d/1aJCEBkz0W7RO1jbZtQxVGaEfNhxJv4c6rTyF20VK6c8/edit?gid=1546187897" TargetMode="External"/><Relationship Id="rId3156" Type="http://schemas.openxmlformats.org/officeDocument/2006/relationships/hyperlink" Target="https://docs.google.com/spreadsheets/d/1he6KxzPEPZaO8Qo5fnnVUrYtixpokKlG7UlOzjQ6988/edit?gid=1481340089" TargetMode="External"/><Relationship Id="rId4207" Type="http://schemas.openxmlformats.org/officeDocument/2006/relationships/hyperlink" Target="https://drive.google.com/drive/folders/1hCISI4dGXVN_EuNcOEhq1CMBp7zR-k1c" TargetMode="External"/><Relationship Id="rId491" Type="http://schemas.openxmlformats.org/officeDocument/2006/relationships/hyperlink" Target="https://drive.google.com/drive/folders/1Y9QJbxeXcPqQCZix30kLMolcAXw75tlo" TargetMode="External"/><Relationship Id="rId2172" Type="http://schemas.openxmlformats.org/officeDocument/2006/relationships/hyperlink" Target="https://drive.google.com/drive/u/0/folders/1LBnnWf8sLi_VLgFeLh6v5PzG2IYHlwTn" TargetMode="External"/><Relationship Id="rId3223" Type="http://schemas.openxmlformats.org/officeDocument/2006/relationships/hyperlink" Target="https://drive.google.com/drive/u/0/folders/1tk0cAqZxZpjZkr5I4wky3U_wPL0LKpch" TargetMode="External"/><Relationship Id="rId3570" Type="http://schemas.openxmlformats.org/officeDocument/2006/relationships/hyperlink" Target="https://docs.google.com/presentation/d/1l-3qqB1wcXinECEXUyomWX3CuHJEga85JScCe32YCao/edit?slide=id.p" TargetMode="External"/><Relationship Id="rId4621" Type="http://schemas.openxmlformats.org/officeDocument/2006/relationships/hyperlink" Target="https://docs.google.com/presentation/d/1S_yXECCGbCmgkIzCzYw7P4C1V00Qfq2X/edit?slide=id.p1" TargetMode="External"/><Relationship Id="rId6379" Type="http://schemas.openxmlformats.org/officeDocument/2006/relationships/hyperlink" Target="https://docs.google.com/spreadsheets/d/1VtUn9V1E29CJWT2r8JuyewtWZzVmgPr0AJ42OhTfRLI/edit?gid=0" TargetMode="External"/><Relationship Id="rId144" Type="http://schemas.openxmlformats.org/officeDocument/2006/relationships/hyperlink" Target="https://docs.google.com/spreadsheets/d/1kKFqWBJ02Uxd63Z8n1KxuxBZPrlmUT1GTwXwJViPdfg/edit?gid=0" TargetMode="External"/><Relationship Id="rId2989" Type="http://schemas.openxmlformats.org/officeDocument/2006/relationships/hyperlink" Target="https://docs.google.com/spreadsheets/d/1vIyV5nTnjhQgdc2a6SajM7dp2H4eL3Sf4K675HHeYoI/edit?gid=1579647152" TargetMode="External"/><Relationship Id="rId5395" Type="http://schemas.openxmlformats.org/officeDocument/2006/relationships/hyperlink" Target="https://docs.google.com/spreadsheets/d/1OMofijeoR53EWDc109ohXV434fe2c-PIscMTWB60wSg/edit?gid=1463714887" TargetMode="External"/><Relationship Id="rId211" Type="http://schemas.openxmlformats.org/officeDocument/2006/relationships/hyperlink" Target="https://docs.google.com/spreadsheets/d/1ISJZMXejQ5KPm9udklklGDj1ByPeYSfREf6U74Tgk7s/edit?gid=989130246" TargetMode="External"/><Relationship Id="rId5048" Type="http://schemas.openxmlformats.org/officeDocument/2006/relationships/hyperlink" Target="https://drive.google.com/drive/u/0/folders/1WHY1WVj6u9SBEx_umiFZJPG6v9rflTa1" TargetMode="External"/><Relationship Id="rId5462" Type="http://schemas.openxmlformats.org/officeDocument/2006/relationships/hyperlink" Target="https://docs.google.com/spreadsheets/d/1araIWejcg2ho4Cg5omC68KUFFPIA9zku3QZcudN1FM0/edit?gid=68139129" TargetMode="External"/><Relationship Id="rId1658" Type="http://schemas.openxmlformats.org/officeDocument/2006/relationships/hyperlink" Target="https://docs.google.com/spreadsheets/d/1euYQp41NIB_2slpqUCv3Z1w09uwEDu-KfSVn_xAISmg/edit?gid=1191570693" TargetMode="External"/><Relationship Id="rId2709" Type="http://schemas.openxmlformats.org/officeDocument/2006/relationships/hyperlink" Target="https://drive.google.com/drive/folders/1z5X7vygT9YHXsoccCu18egNCR-uygq2g" TargetMode="External"/><Relationship Id="rId4064" Type="http://schemas.openxmlformats.org/officeDocument/2006/relationships/hyperlink" Target="https://drive.google.com/drive/u/0/folders/12i-EgPNST_Kt1Da79W-Ucq6nKMdoCCQP" TargetMode="External"/><Relationship Id="rId5115" Type="http://schemas.openxmlformats.org/officeDocument/2006/relationships/hyperlink" Target="https://docs.google.com/presentation/d/1SiK9ry5KcrZSef0BD-WQD_DAkrZdRPBM/edit?slide=id.g38c6aed2a44_0_0&amp;urp=gmail_link" TargetMode="External"/><Relationship Id="rId3080" Type="http://schemas.openxmlformats.org/officeDocument/2006/relationships/hyperlink" Target="https://drive.google.com/drive/u/0/folders/1Gc07wKg5QXWsY7lLYPpeGvMTch8iUNbN" TargetMode="External"/><Relationship Id="rId4131" Type="http://schemas.openxmlformats.org/officeDocument/2006/relationships/hyperlink" Target="https://drive.google.com/drive/folders/1nG-722reT2vOQeb0GfxxcNSgX1AyWRMA" TargetMode="External"/><Relationship Id="rId1725" Type="http://schemas.openxmlformats.org/officeDocument/2006/relationships/hyperlink" Target="https://drive.google.com/drive/u/0/folders/1P9fuIbEmyMsMAWCo3xeXKglCZxVk-Ayu" TargetMode="External"/><Relationship Id="rId17" Type="http://schemas.openxmlformats.org/officeDocument/2006/relationships/hyperlink" Target="https://docs.google.com/spreadsheets/d/1hH2wOMnX04Ofy2zaIB_BxzgG3Ficv5hRMZADqiYVuXg/edit" TargetMode="External"/><Relationship Id="rId3897" Type="http://schemas.openxmlformats.org/officeDocument/2006/relationships/hyperlink" Target="https://docs.google.com/spreadsheets/d/1nP8iGRm4KQXtnApxdMHQxVVL8-qJ9UdLInlDPBevDn0/edit?gid=0" TargetMode="External"/><Relationship Id="rId4948" Type="http://schemas.openxmlformats.org/officeDocument/2006/relationships/hyperlink" Target="https://docs.google.com/spreadsheets/d/1vIyV5nTnjhQgdc2a6SajM7dp2H4eL3Sf4K675HHeYoI/edit?gid=1579647152" TargetMode="External"/><Relationship Id="rId2499" Type="http://schemas.openxmlformats.org/officeDocument/2006/relationships/hyperlink" Target="https://docs.google.com/spreadsheets/d/1fwXMO7sVsX5UKli_NAdA3TZL8R_5X7LjGgmtEFI1LRk/edit?pli=1&amp;gid=2084834926" TargetMode="External"/><Relationship Id="rId3964" Type="http://schemas.openxmlformats.org/officeDocument/2006/relationships/hyperlink" Target="https://drive.google.com/drive/u/0/folders/11cRBwbkGAdcAgdR6NQjKdzll-e5qgPbV" TargetMode="External"/><Relationship Id="rId6370" Type="http://schemas.openxmlformats.org/officeDocument/2006/relationships/hyperlink" Target="https://drive.google.com/drive/folders/1XfqQ-hJWy_um-UcoaEr4cMYd2cenxCsD" TargetMode="External"/><Relationship Id="rId1" Type="http://schemas.openxmlformats.org/officeDocument/2006/relationships/hyperlink" Target="https://docs.google.com/spreadsheets/d/1VogYb5wJBSvJaLnMSd0peM2zBgURySMKNDUbCqhT0J4/edit" TargetMode="External"/><Relationship Id="rId885" Type="http://schemas.openxmlformats.org/officeDocument/2006/relationships/hyperlink" Target="https://drive.google.com/drive/folders/1hCISI4dGXVN_EuNcOEhq1CMBp7zR-k1c" TargetMode="External"/><Relationship Id="rId2566" Type="http://schemas.openxmlformats.org/officeDocument/2006/relationships/hyperlink" Target="https://shopee.vn/m/SHF-SPF" TargetMode="External"/><Relationship Id="rId2980" Type="http://schemas.openxmlformats.org/officeDocument/2006/relationships/hyperlink" Target="https://docs.google.com/spreadsheets/d/1xsEviixVh1cinP-iUeRZUkT08nUuAClJ2ov-BedQSpw/edit?gid=887217737" TargetMode="External"/><Relationship Id="rId3617" Type="http://schemas.openxmlformats.org/officeDocument/2006/relationships/hyperlink" Target="https://docs.google.com/spreadsheets/d/1Gkqvkh-uV9bo_TAYYPphI4SL1SrZy71IfnGgrpXNWH8/edit?gid=826533442" TargetMode="External"/><Relationship Id="rId6023" Type="http://schemas.openxmlformats.org/officeDocument/2006/relationships/hyperlink" Target="https://drive.google.com/drive/folders/1B3A3fvkuFHb2wpqxw-nx4U-4o55sHvca?usp=drive_link" TargetMode="External"/><Relationship Id="rId538" Type="http://schemas.openxmlformats.org/officeDocument/2006/relationships/hyperlink" Target="https://drive.google.com/drive/u/0/folders/1s7wzJmZgbuTvd2v6ebCic-6xBg-S-TN4" TargetMode="External"/><Relationship Id="rId952" Type="http://schemas.openxmlformats.org/officeDocument/2006/relationships/hyperlink" Target="https://drive.google.com/drive/folders/1LsaLSQgNQU8mpfZcpdT1qOAjk1Zb37_k" TargetMode="External"/><Relationship Id="rId1168" Type="http://schemas.openxmlformats.org/officeDocument/2006/relationships/hyperlink" Target="https://drive.google.com/drive/folders/1T3VwZ8j1hk5UUeH3oUP1BuAmMk4P2g_e" TargetMode="External"/><Relationship Id="rId1582" Type="http://schemas.openxmlformats.org/officeDocument/2006/relationships/hyperlink" Target="https://docs.google.com/spreadsheets/d/1-vwhQd6LlryTsONeQxcGhIllCjnf-5Cd/edit?gid=1033238192" TargetMode="External"/><Relationship Id="rId2219" Type="http://schemas.openxmlformats.org/officeDocument/2006/relationships/hyperlink" Target="https://docs.google.com/spreadsheets/d/16PUhiLAfkapUJ2MdTUHW9dNmHhdo8W_V4sD6HT4Ml4o/edit?usp=sharing" TargetMode="External"/><Relationship Id="rId2633" Type="http://schemas.openxmlformats.org/officeDocument/2006/relationships/hyperlink" Target="https://drive.google.com/drive/folders/15vQMNKMaMR8nso35AO3BaQCEkFaGe0a0?usp=drive_link" TargetMode="External"/><Relationship Id="rId5789" Type="http://schemas.openxmlformats.org/officeDocument/2006/relationships/hyperlink" Target="https://drive.google.com/drive/u/0/folders/1FD2An-E_N8q5Reh8P7pNkdRrxlbzRoyj" TargetMode="External"/><Relationship Id="rId605" Type="http://schemas.openxmlformats.org/officeDocument/2006/relationships/hyperlink" Target="https://drive.google.com/drive/folders/10P0dqBnG7NgZmlThwo_NUSedaV16hy2V" TargetMode="External"/><Relationship Id="rId1235" Type="http://schemas.openxmlformats.org/officeDocument/2006/relationships/hyperlink" Target="https://drive.google.com/drive/folders/16TmW-B1Ia1RK2GrkYxjq7-etWAwDFwGA" TargetMode="External"/><Relationship Id="rId1302" Type="http://schemas.openxmlformats.org/officeDocument/2006/relationships/hyperlink" Target="https://drive.google.com/drive/folders/1Y4zMoyXUCxCdGrwfIEmfhqRNgEFNh0pt" TargetMode="External"/><Relationship Id="rId2700" Type="http://schemas.openxmlformats.org/officeDocument/2006/relationships/hyperlink" Target="https://drive.google.com/drive/folders/1ilGZ0Cdb0zNLZBJJd4QTDPw9m5QVTBmx" TargetMode="External"/><Relationship Id="rId4458" Type="http://schemas.openxmlformats.org/officeDocument/2006/relationships/hyperlink" Target="https://docs.google.com/spreadsheets/d/1fwXMO7sVsX5UKli_NAdA3TZL8R_5X7LjGgmtEFI1LRk/edit?gid=940200490" TargetMode="External"/><Relationship Id="rId5856" Type="http://schemas.openxmlformats.org/officeDocument/2006/relationships/hyperlink" Target="https://docs.google.com/spreadsheets/d/1RwJlZzYteFzU7F__rsAF3Zcq9x4AkBr-c6LYQKWd-dQ/edit?usp=sharing" TargetMode="External"/><Relationship Id="rId4872" Type="http://schemas.openxmlformats.org/officeDocument/2006/relationships/hyperlink" Target="https://docs.google.com/spreadsheets/d/12XJjT4XPIdgFM2Lszlxs10v9nW30XM6zr_JULMH1TTU/edit?gid=0" TargetMode="External"/><Relationship Id="rId5509" Type="http://schemas.openxmlformats.org/officeDocument/2006/relationships/hyperlink" Target="https://shopee.vn/m/ACB-SPF" TargetMode="External"/><Relationship Id="rId5923" Type="http://schemas.openxmlformats.org/officeDocument/2006/relationships/hyperlink" Target="https://drive.google.com/open?id=1BVK8xsoYl5F0owj14M56gQTNnmfLxLze&amp;usp=drive_fs" TargetMode="External"/><Relationship Id="rId395" Type="http://schemas.openxmlformats.org/officeDocument/2006/relationships/hyperlink" Target="https://drive.google.com/drive/folders/130_ON1vTGiBZ17WkDUnLg9mw4EaXB43q?usp=sharing" TargetMode="External"/><Relationship Id="rId2076" Type="http://schemas.openxmlformats.org/officeDocument/2006/relationships/hyperlink" Target="https://drive.google.com/drive/u/1/folders/1DwyNm3FSY-kRZzAMlDYKFuPvdz7i5up5" TargetMode="External"/><Relationship Id="rId3474" Type="http://schemas.openxmlformats.org/officeDocument/2006/relationships/hyperlink" Target="https://shopee.vn/m/LPBank-SPF-2025" TargetMode="External"/><Relationship Id="rId4525" Type="http://schemas.openxmlformats.org/officeDocument/2006/relationships/hyperlink" Target="https://docs.google.com/spreadsheets/d/1ISJZMXejQ5KPm9udklklGDj1ByPeYSfREf6U74Tgk7s/edit?gid=989130246" TargetMode="External"/><Relationship Id="rId2490" Type="http://schemas.openxmlformats.org/officeDocument/2006/relationships/hyperlink" Target="https://drive.google.com/drive/u/0/folders/1D6Mfj6-mPsk-Vcwx9QTfq03bsD5xk43e" TargetMode="External"/><Relationship Id="rId3127" Type="http://schemas.openxmlformats.org/officeDocument/2006/relationships/hyperlink" Target="https://drive.google.com/drive/u/0/folders/14YK_4y1usNXNBjPW83f-Fn4oyNZ0n4vN" TargetMode="External"/><Relationship Id="rId3541" Type="http://schemas.openxmlformats.org/officeDocument/2006/relationships/hyperlink" Target="https://drive.google.com/drive/folders/1ZEIrY6HUC3ZDoEKFRqXIF5XFULgotJOj" TargetMode="External"/><Relationship Id="rId462" Type="http://schemas.openxmlformats.org/officeDocument/2006/relationships/hyperlink" Target="https://docs.google.com/spreadsheets/d/1SrfOx8Xea0B61knnfpJGFl40avRJfU3RIVubTJwMf6g/edit?gid=1670951307" TargetMode="External"/><Relationship Id="rId1092" Type="http://schemas.openxmlformats.org/officeDocument/2006/relationships/hyperlink" Target="https://drive.google.com/drive/folders/1PpyA1aRCd23wWVnZcE12ZWy1m5DYrsjZ" TargetMode="External"/><Relationship Id="rId2143" Type="http://schemas.openxmlformats.org/officeDocument/2006/relationships/hyperlink" Target="https://drive.google.com/drive/u/0/folders/187rgqQPbHsDyAqwi_E-t8k8ZJurpWXGl" TargetMode="External"/><Relationship Id="rId5299" Type="http://schemas.openxmlformats.org/officeDocument/2006/relationships/hyperlink" Target="https://docs.google.com/spreadsheets/d/1RCWOsuMAzsB3ue5hff0Vo4uqcYDEzLoHTYlTKTFevAo/edit?gid=0" TargetMode="External"/><Relationship Id="rId115" Type="http://schemas.openxmlformats.org/officeDocument/2006/relationships/hyperlink" Target="https://docs.google.com/spreadsheets/d/1p59_OCU0y33MmHtXsQ_rzx7VmwvFvdhvTuQDiR28r9g/edit?gid=0" TargetMode="External"/><Relationship Id="rId2210" Type="http://schemas.openxmlformats.org/officeDocument/2006/relationships/hyperlink" Target="https://drive.google.com/drive/u/0/folders/1D1eU7kJA3Z-YTHCtsdm2NpmmpY7VEZTO" TargetMode="External"/><Relationship Id="rId5366" Type="http://schemas.openxmlformats.org/officeDocument/2006/relationships/hyperlink" Target="https://docs.google.com/spreadsheets/d/1maerehl_NSTkwdOGKffTysWsHS5UI33bkUHFAZaBoDM/edit?gid=0" TargetMode="External"/><Relationship Id="rId6417" Type="http://schemas.openxmlformats.org/officeDocument/2006/relationships/hyperlink" Target="https://docs.google.com/spreadsheets/d/1s8D-PPVf-4iH2AXNN6x4ECkKABbUyNrMGFnwf30cyLs/edit?gid=1513785312" TargetMode="External"/><Relationship Id="rId4382" Type="http://schemas.openxmlformats.org/officeDocument/2006/relationships/hyperlink" Target="https://docs.google.com/spreadsheets/d/1KsICocQtcVRrQ5M_v-3MqZtMgmB7SiS44mbSZqPDm6o/edit?usp=sharing" TargetMode="External"/><Relationship Id="rId5019" Type="http://schemas.openxmlformats.org/officeDocument/2006/relationships/hyperlink" Target="https://docs.google.com/spreadsheets/d/1TbS7-KoIf-48x5myOUantUWstJor_j3pd-jXLFyuj-o/edit?gid=0" TargetMode="External"/><Relationship Id="rId5433" Type="http://schemas.openxmlformats.org/officeDocument/2006/relationships/hyperlink" Target="https://drive.google.com/drive/u/0/folders/1WKfLQsZe35IAU2BW22dMUcM16rklk8kW" TargetMode="External"/><Relationship Id="rId5780" Type="http://schemas.openxmlformats.org/officeDocument/2006/relationships/hyperlink" Target="https://drive.google.com/drive/folders/147PDz_bhHRYQgIcqEl_CN--H0QCXEWdN" TargetMode="External"/><Relationship Id="rId1976" Type="http://schemas.openxmlformats.org/officeDocument/2006/relationships/hyperlink" Target="https://drive.google.com/drive/u/0/folders/11fkSSp8t6oOcVIoLvCsgb-Acq4wWQ9DC" TargetMode="External"/><Relationship Id="rId4035" Type="http://schemas.openxmlformats.org/officeDocument/2006/relationships/hyperlink" Target="https://docs.google.com/spreadsheets/d/1KdLUxhWn7-Q6DeRcy9gd36ucP-oJ4UTFeQVmcPt6sXg/edit?gid=0" TargetMode="External"/><Relationship Id="rId1629" Type="http://schemas.openxmlformats.org/officeDocument/2006/relationships/hyperlink" Target="https://docs.google.com/spreadsheets/d/1ZPkSTliKlEiNzWIHmnQ_-8rnhudmfW6lnRE05_UE2KQ/edit?gid=475875260" TargetMode="External"/><Relationship Id="rId5500" Type="http://schemas.openxmlformats.org/officeDocument/2006/relationships/hyperlink" Target="https://drive.google.com/drive/folders/1bt__W3tGhqH5-Mxl1QON7grHcLHV9GmW?usp=sharing" TargetMode="External"/><Relationship Id="rId3051" Type="http://schemas.openxmlformats.org/officeDocument/2006/relationships/hyperlink" Target="https://docs.google.com/spreadsheets/d/1s8D-PPVf-4iH2AXNN6x4ECkKABbUyNrMGFnwf30cyLs/edit?gid=1513785312" TargetMode="External"/><Relationship Id="rId4102" Type="http://schemas.openxmlformats.org/officeDocument/2006/relationships/hyperlink" Target="https://drive.google.com/drive/folders/1UAgSkr5KIgYgT7P_bi4AkwLtHBDIPzsk?usp=sharing" TargetMode="External"/><Relationship Id="rId3868" Type="http://schemas.openxmlformats.org/officeDocument/2006/relationships/hyperlink" Target="https://drive.google.com/drive/u/0/folders/1hhus11WXxgfqxDt5nXa0S-nWuOHtmQUr" TargetMode="External"/><Relationship Id="rId4919" Type="http://schemas.openxmlformats.org/officeDocument/2006/relationships/hyperlink" Target="https://drive.google.com/drive/u/0/folders/1p6IN2m6aWtRnncz6IevrVMzpp5FATv3i" TargetMode="External"/><Relationship Id="rId6274" Type="http://schemas.openxmlformats.org/officeDocument/2006/relationships/hyperlink" Target="https://docs.google.com/spreadsheets/d/1-_wFrwaaO5VMd8CufB70jfayokz4v8rIZYuFeYmDo2U/edit?gid=0" TargetMode="External"/><Relationship Id="rId789" Type="http://schemas.openxmlformats.org/officeDocument/2006/relationships/hyperlink" Target="https://docs.google.com/spreadsheets/d/1araIWejcg2ho4Cg5omC68KUFFPIA9zku3QZcudN1FM0/edit?gid=1649206201" TargetMode="External"/><Relationship Id="rId2884" Type="http://schemas.openxmlformats.org/officeDocument/2006/relationships/hyperlink" Target="https://docs.google.com/spreadsheets/d/1-_wFrwaaO5VMd8CufB70jfayokz4v8rIZYuFeYmDo2U/edit" TargetMode="External"/><Relationship Id="rId5290" Type="http://schemas.openxmlformats.org/officeDocument/2006/relationships/hyperlink" Target="https://drive.google.com/drive/u/0/folders/1LxLxiIyWOhWxvaxN1YR0XixcQzlKZvOP" TargetMode="External"/><Relationship Id="rId6341" Type="http://schemas.openxmlformats.org/officeDocument/2006/relationships/hyperlink" Target="https://drive.google.com/drive/folders/1sYlZHkeqVOBKgvkPwZQV3TEOafYqYoje?usp=drive_link" TargetMode="External"/><Relationship Id="rId856" Type="http://schemas.openxmlformats.org/officeDocument/2006/relationships/hyperlink" Target="https://drive.google.com/drive/u/0/folders/1nbcUhQaCrsP2F_l5V_fZ_DUXOXFGnegb" TargetMode="External"/><Relationship Id="rId1486" Type="http://schemas.openxmlformats.org/officeDocument/2006/relationships/hyperlink" Target="https://drive.google.com/drive/u/0/folders/1DwyNm3FSY-kRZzAMlDYKFuPvdz7i5up5" TargetMode="External"/><Relationship Id="rId2537" Type="http://schemas.openxmlformats.org/officeDocument/2006/relationships/hyperlink" Target="https://drive.google.com/drive/folders/12h1OSsAYeDfKm4sXGinoZIf-0lyTQH4q?usp=sharing" TargetMode="External"/><Relationship Id="rId3935" Type="http://schemas.openxmlformats.org/officeDocument/2006/relationships/hyperlink" Target="https://docs.google.com/presentation/d/1ehLVFZdoGfB1oUvUjujo76qOzVRQsRqyvI918k1YHxQ/edit?slide=id.g2ec2ad294fd_0_1" TargetMode="External"/><Relationship Id="rId509" Type="http://schemas.openxmlformats.org/officeDocument/2006/relationships/hyperlink" Target="https://drive.google.com/drive/folders/1PpyA1aRCd23wWVnZcE12ZWy1m5DYrsjZ" TargetMode="External"/><Relationship Id="rId1139" Type="http://schemas.openxmlformats.org/officeDocument/2006/relationships/hyperlink" Target="https://drive.google.com/drive/folders/14ekHrM-WnjGHZkzlTdd8VaOwYXudS4dR" TargetMode="External"/><Relationship Id="rId2951" Type="http://schemas.openxmlformats.org/officeDocument/2006/relationships/hyperlink" Target="https://shopee.vn/m/NCB-SPF" TargetMode="External"/><Relationship Id="rId5010" Type="http://schemas.openxmlformats.org/officeDocument/2006/relationships/hyperlink" Target="https://docs.google.com/spreadsheets/d/1ESyqPEPbXYvsaRIUJsT9-M9l2vcFYhFA5frc-avxVh4/edit?usp=sharing" TargetMode="External"/><Relationship Id="rId923" Type="http://schemas.openxmlformats.org/officeDocument/2006/relationships/hyperlink" Target="https://drive.google.com/drive/folders/1w8rPeCtjoVRg1-WB1eNx5kUo1L3KlBw0" TargetMode="External"/><Relationship Id="rId1553" Type="http://schemas.openxmlformats.org/officeDocument/2006/relationships/hyperlink" Target="https://docs.google.com/spreadsheets/d/1xvfgBHdySyJfYR7pIAs1ab2xZjGdGWlo/edit?gid=1773673233" TargetMode="External"/><Relationship Id="rId2604" Type="http://schemas.openxmlformats.org/officeDocument/2006/relationships/hyperlink" Target="https://drive.google.com/drive/u/0/folders/1tx-PIS_Q1DRC6oyKHmwUjrsB0tWVAgkZ" TargetMode="External"/><Relationship Id="rId1206" Type="http://schemas.openxmlformats.org/officeDocument/2006/relationships/hyperlink" Target="https://docs.google.com/spreadsheets/d/1euYQp41NIB_2slpqUCv3Z1w09uwEDu-KfSVn_xAISmg/edit?gid=824321398" TargetMode="External"/><Relationship Id="rId1620" Type="http://schemas.openxmlformats.org/officeDocument/2006/relationships/hyperlink" Target="https://docs.google.com/spreadsheets/d/1araIWejcg2ho4Cg5omC68KUFFPIA9zku3QZcudN1FM0/edit?gid=1281614813" TargetMode="External"/><Relationship Id="rId4776" Type="http://schemas.openxmlformats.org/officeDocument/2006/relationships/hyperlink" Target="https://drive.google.com/drive/u/0/folders/1nHqLhphRHXEAfuPzBxxosaBezn8piKxj" TargetMode="External"/><Relationship Id="rId5827" Type="http://schemas.openxmlformats.org/officeDocument/2006/relationships/hyperlink" Target="https://docs.google.com/spreadsheets/d/1ISJZMXejQ5KPm9udklklGDj1ByPeYSfREf6U74Tgk7s/edit?gid=989130246" TargetMode="External"/><Relationship Id="rId3378" Type="http://schemas.openxmlformats.org/officeDocument/2006/relationships/hyperlink" Target="https://drive.google.com/drive/folders/1zObK30YYLUNyfYc2LHzNxK8QkM23RhMO" TargetMode="External"/><Relationship Id="rId3792" Type="http://schemas.openxmlformats.org/officeDocument/2006/relationships/hyperlink" Target="https://drive.google.com/drive/u/0/folders/1cqb5KvvX9TXOnb3jXJpif_MLpVVU2G7c" TargetMode="External"/><Relationship Id="rId4429" Type="http://schemas.openxmlformats.org/officeDocument/2006/relationships/hyperlink" Target="https://docs.google.com/spreadsheets/d/1ESyqPEPbXYvsaRIUJsT9-M9l2vcFYhFA5frc-avxVh4/edit?usp=sharing" TargetMode="External"/><Relationship Id="rId4843" Type="http://schemas.openxmlformats.org/officeDocument/2006/relationships/hyperlink" Target="https://drive.google.com/drive/folders/1xpl-eVbkgf3V-l23cttMDTNaWn9W9HgI?usp=sharing" TargetMode="External"/><Relationship Id="rId299" Type="http://schemas.openxmlformats.org/officeDocument/2006/relationships/hyperlink" Target="https://drive.google.com/drive/folders/1NxjFiJl8Un4YylroKA787cCFdP4NH7wd" TargetMode="External"/><Relationship Id="rId2394" Type="http://schemas.openxmlformats.org/officeDocument/2006/relationships/hyperlink" Target="https://docs.google.com/spreadsheets/d/14WSqhFepCeC2JtwP83iiPDW1IFTNR9ctTVS4od0OqCM/edit?gid=0" TargetMode="External"/><Relationship Id="rId3445" Type="http://schemas.openxmlformats.org/officeDocument/2006/relationships/hyperlink" Target="https://docs.google.com/spreadsheets/d/1KdLUxhWn7-Q6DeRcy9gd36ucP-oJ4UTFeQVmcPt6sXg/edit?gid=0" TargetMode="External"/><Relationship Id="rId366" Type="http://schemas.openxmlformats.org/officeDocument/2006/relationships/hyperlink" Target="https://docs.google.com/spreadsheets/d/1p59_OCU0y33MmHtXsQ_rzx7VmwvFvdhvTuQDiR28r9g/edit?gid=0" TargetMode="External"/><Relationship Id="rId780" Type="http://schemas.openxmlformats.org/officeDocument/2006/relationships/hyperlink" Target="https://drive.google.com/drive/u/0/folders/1xGyPZEW7s7J0Gz8GmmlsVgEMUH_hqkgk" TargetMode="External"/><Relationship Id="rId2047" Type="http://schemas.openxmlformats.org/officeDocument/2006/relationships/hyperlink" Target="https://drive.google.com/drive/folders/16TmW-B1Ia1RK2GrkYxjq7-etWAwDFwGA" TargetMode="External"/><Relationship Id="rId2461" Type="http://schemas.openxmlformats.org/officeDocument/2006/relationships/hyperlink" Target="https://docs.google.com/spreadsheets/d/1KdLUxhWn7-Q6DeRcy9gd36ucP-oJ4UTFeQVmcPt6sXg/edit?gid=0" TargetMode="External"/><Relationship Id="rId3512" Type="http://schemas.openxmlformats.org/officeDocument/2006/relationships/hyperlink" Target="https://docs.google.com/spreadsheets/d/1VziQGpuL5y1ccL7ZNTlMLOYnqvmTnXTjbWKQNPRrkI4/edit?usp=sharing" TargetMode="External"/><Relationship Id="rId4910" Type="http://schemas.openxmlformats.org/officeDocument/2006/relationships/hyperlink" Target="https://drive.google.com/drive/u/0/folders/1poh1slwfVmyqgeryCVCWO_m2HBKWXggW" TargetMode="External"/><Relationship Id="rId433" Type="http://schemas.openxmlformats.org/officeDocument/2006/relationships/hyperlink" Target="https://drive.google.com/drive/u/0/folders/1JO_rUDarSBHYPfp3ZX4OlY1zcAb8phkX" TargetMode="External"/><Relationship Id="rId1063" Type="http://schemas.openxmlformats.org/officeDocument/2006/relationships/hyperlink" Target="https://docs.google.com/spreadsheets/d/1im2DHNpIGe8Zrwm8ITwAib_TUddahBgmdq-_jdaFxnw/edit?gid=0" TargetMode="External"/><Relationship Id="rId2114" Type="http://schemas.openxmlformats.org/officeDocument/2006/relationships/hyperlink" Target="https://docs.google.com/spreadsheets/d/1Gkqvkh-uV9bo_TAYYPphI4SL1SrZy71IfnGgrpXNWH8/edit?gid=826533442" TargetMode="External"/><Relationship Id="rId4286" Type="http://schemas.openxmlformats.org/officeDocument/2006/relationships/hyperlink" Target="https://drive.google.com/drive/folders/1ZzSk2p0giEU4b71vgItnmR8UHPACrBea" TargetMode="External"/><Relationship Id="rId5684" Type="http://schemas.openxmlformats.org/officeDocument/2006/relationships/hyperlink" Target="https://drive.google.com/drive/folders/1at1LvcCpOVZfkQ3nyY4sRtnuoj5p2N93" TargetMode="External"/><Relationship Id="rId500" Type="http://schemas.openxmlformats.org/officeDocument/2006/relationships/hyperlink" Target="https://docs.google.com/spreadsheets/d/1OMofijeoR53EWDc109ohXV434fe2c-PIscMTWB60wSg/edit?gid=1665461299" TargetMode="External"/><Relationship Id="rId1130" Type="http://schemas.openxmlformats.org/officeDocument/2006/relationships/hyperlink" Target="https://drive.google.com/drive/folders/1TQd3n8DTav4zcua83ym7CFAlWqDQTFZW" TargetMode="External"/><Relationship Id="rId5337" Type="http://schemas.openxmlformats.org/officeDocument/2006/relationships/hyperlink" Target="https://docs.google.com/spreadsheets/d/1vIyV5nTnjhQgdc2a6SajM7dp2H4eL3Sf4K675HHeYoI/edit?gid=1579647152" TargetMode="External"/><Relationship Id="rId5751" Type="http://schemas.openxmlformats.org/officeDocument/2006/relationships/hyperlink" Target="https://drive.google.com/drive/folders/1ZeJULGyW-loC__og-znAuqpwvpwXjTmQ?usp=drive_link" TargetMode="External"/><Relationship Id="rId1947" Type="http://schemas.openxmlformats.org/officeDocument/2006/relationships/hyperlink" Target="https://drive.google.com/drive/u/0/folders/1GSKjASUH9Nar1LMjEcGcKbfye29qiiDq" TargetMode="External"/><Relationship Id="rId4353" Type="http://schemas.openxmlformats.org/officeDocument/2006/relationships/hyperlink" Target="https://docs.google.com/spreadsheets/d/1Gkqvkh-uV9bo_TAYYPphI4SL1SrZy71IfnGgrpXNWH8/edit?gid=826533442" TargetMode="External"/><Relationship Id="rId5404" Type="http://schemas.openxmlformats.org/officeDocument/2006/relationships/hyperlink" Target="https://drive.google.com/drive/folders/1ocFHbrwfS94efw9K94lSZebjsLEERcQp" TargetMode="External"/><Relationship Id="rId4006" Type="http://schemas.openxmlformats.org/officeDocument/2006/relationships/hyperlink" Target="https://docs.google.com/spreadsheets/d/1Gkqvkh-uV9bo_TAYYPphI4SL1SrZy71IfnGgrpXNWH8/edit?gid=826533442" TargetMode="External"/><Relationship Id="rId4420" Type="http://schemas.openxmlformats.org/officeDocument/2006/relationships/hyperlink" Target="https://docs.google.com/spreadsheets/d/1Gkqvkh-uV9bo_TAYYPphI4SL1SrZy71IfnGgrpXNWH8/edit?gid=1137451622" TargetMode="External"/><Relationship Id="rId290" Type="http://schemas.openxmlformats.org/officeDocument/2006/relationships/hyperlink" Target="https://drive.google.com/drive/folders/1aX5ENAGYNCPCCjDQ1-KZcAyzVE48VW1D" TargetMode="External"/><Relationship Id="rId3022" Type="http://schemas.openxmlformats.org/officeDocument/2006/relationships/hyperlink" Target="https://drive.google.com/drive/folders/1HI4GUPAcOCIoCyQM5E5uu2td0HhVoT4U" TargetMode="External"/><Relationship Id="rId6178" Type="http://schemas.openxmlformats.org/officeDocument/2006/relationships/hyperlink" Target="https://docs.google.com/spreadsheets/d/1aJCEBkz0W7RO1jbZtQxVGaEfNhxJv4c6rTyF20VK6c8/edit?gid=1877503813" TargetMode="External"/><Relationship Id="rId5194" Type="http://schemas.openxmlformats.org/officeDocument/2006/relationships/hyperlink" Target="https://drive.google.com/drive/folders/1YX6jIqzZsh7aYqQZOaPaP1o33i7_Pyml" TargetMode="External"/><Relationship Id="rId6245" Type="http://schemas.openxmlformats.org/officeDocument/2006/relationships/hyperlink" Target="https://drive.google.com/drive/folders/1O6fPNqu9yD5vmzZXNPQD18q2fE1V6cpn" TargetMode="External"/><Relationship Id="rId2788" Type="http://schemas.openxmlformats.org/officeDocument/2006/relationships/hyperlink" Target="https://docs.google.com/spreadsheets/d/1vIyV5nTnjhQgdc2a6SajM7dp2H4eL3Sf4K675HHeYoI/edit?gid=1579647152" TargetMode="External"/><Relationship Id="rId3839" Type="http://schemas.openxmlformats.org/officeDocument/2006/relationships/hyperlink" Target="https://docs.google.com/spreadsheets/d/1MJASlDC1YeX6sgEtzykzTSpTN1Q3FS6_/edit?gid=140450245" TargetMode="External"/><Relationship Id="rId2855" Type="http://schemas.openxmlformats.org/officeDocument/2006/relationships/hyperlink" Target="https://drive.google.com/drive/u/0/folders/1E_D4JcsY69YdA3sPNPFSHagsT4FybosG" TargetMode="External"/><Relationship Id="rId3906" Type="http://schemas.openxmlformats.org/officeDocument/2006/relationships/hyperlink" Target="https://drive.google.com/drive/folders/1n4ZtdKeNWRweovj-TAAnyUaywxMygC4m" TargetMode="External"/><Relationship Id="rId5261" Type="http://schemas.openxmlformats.org/officeDocument/2006/relationships/hyperlink" Target="https://drive.google.com/drive/folders/1p1mPneYWXktGuw37-69gUeqs1OtwxiJ5" TargetMode="External"/><Relationship Id="rId6312" Type="http://schemas.openxmlformats.org/officeDocument/2006/relationships/hyperlink" Target="https://drive.google.com/drive/folders/1puPq3JIS4iqeRYtYjVlZ-kwjO5bIqN-E" TargetMode="External"/><Relationship Id="rId96" Type="http://schemas.openxmlformats.org/officeDocument/2006/relationships/hyperlink" Target="https://docs.google.com/spreadsheets/d/1KdLUxhWn7-Q6DeRcy9gd36ucP-oJ4UTFeQVmcPt6sXg/edit?gid=0" TargetMode="External"/><Relationship Id="rId827" Type="http://schemas.openxmlformats.org/officeDocument/2006/relationships/hyperlink" Target="https://docs.google.com/spreadsheets/d/1KZmy0fAg3zJUH3FVASOsSZTuOedbETEWiEexqhJWCx0/edit?usp=sharing" TargetMode="External"/><Relationship Id="rId1457" Type="http://schemas.openxmlformats.org/officeDocument/2006/relationships/hyperlink" Target="https://drive.google.com/drive/folders/1nHmpTgkNek6fniADaMQCGfhNZ9Lil4Om" TargetMode="External"/><Relationship Id="rId1871" Type="http://schemas.openxmlformats.org/officeDocument/2006/relationships/hyperlink" Target="https://docs.google.com/spreadsheets/d/1p59_OCU0y33MmHtXsQ_rzx7VmwvFvdhvTuQDiR28r9g/edit?gid=0" TargetMode="External"/><Relationship Id="rId2508" Type="http://schemas.openxmlformats.org/officeDocument/2006/relationships/hyperlink" Target="https://drive.google.com/drive/u/0/folders/1n2kNBQOOuaPeCrvogNW5Icewhm-e-cO7" TargetMode="External"/><Relationship Id="rId2922" Type="http://schemas.openxmlformats.org/officeDocument/2006/relationships/hyperlink" Target="https://drive.google.com/drive/folders/1hLO-fCpsfB1fIs3hF4hctcU2V568J6c2" TargetMode="External"/><Relationship Id="rId1524" Type="http://schemas.openxmlformats.org/officeDocument/2006/relationships/hyperlink" Target="https://shopee.vn/m/HOMECREDIT-SP" TargetMode="External"/><Relationship Id="rId3696" Type="http://schemas.openxmlformats.org/officeDocument/2006/relationships/hyperlink" Target="https://drive.google.com/drive/u/0/folders/1Y1KYB8eRQH-U-JUjUR5JxVwSxp1oim0u" TargetMode="External"/><Relationship Id="rId4747" Type="http://schemas.openxmlformats.org/officeDocument/2006/relationships/hyperlink" Target="https://drive.google.com/drive/u/0/folders/17Ousqo-B1VqHWP1QnTIxEZ-7B9YofR9h" TargetMode="External"/><Relationship Id="rId2298" Type="http://schemas.openxmlformats.org/officeDocument/2006/relationships/hyperlink" Target="https://docs.google.com/spreadsheets/d/1SrfOx8Xea0B61knnfpJGFl40avRJfU3RIVubTJwMf6g/edit?gid=477276523" TargetMode="External"/><Relationship Id="rId3349" Type="http://schemas.openxmlformats.org/officeDocument/2006/relationships/hyperlink" Target="https://docs.google.com/spreadsheets/d/1xsEviixVh1cinP-iUeRZUkT08nUuAClJ2ov-BedQSpw/edit?gid=887217737" TargetMode="External"/><Relationship Id="rId684" Type="http://schemas.openxmlformats.org/officeDocument/2006/relationships/hyperlink" Target="https://drive.google.com/drive/u/0/folders/162LsIQgz48MMBZgf5A-YZ_ziFl5lYYIk" TargetMode="External"/><Relationship Id="rId2365" Type="http://schemas.openxmlformats.org/officeDocument/2006/relationships/hyperlink" Target="https://drive.google.com/drive/folders/1QVa56E8kKntZEevlqjQ6QGwIImK4p43y" TargetMode="External"/><Relationship Id="rId3763" Type="http://schemas.openxmlformats.org/officeDocument/2006/relationships/hyperlink" Target="https://drive.google.com/drive/u/0/folders/1R5XhL72UJYoepm6KF_mWGV_URgEzln7y" TargetMode="External"/><Relationship Id="rId4814" Type="http://schemas.openxmlformats.org/officeDocument/2006/relationships/hyperlink" Target="https://drive.google.com/drive/folders/1sYlZHkeqVOBKgvkPwZQV3TEOafYqYoje?usp=drive_link" TargetMode="External"/><Relationship Id="rId337" Type="http://schemas.openxmlformats.org/officeDocument/2006/relationships/hyperlink" Target="https://docs.google.com/spreadsheets/d/1-rhwb-qAnttvBCA6MxE4a9qBNA26dADP5Kjywa11FsY/edit?usp=sharing" TargetMode="External"/><Relationship Id="rId2018" Type="http://schemas.openxmlformats.org/officeDocument/2006/relationships/hyperlink" Target="https://drive.google.com/drive/folders/1ZRCt12kAohiMkkcGEd8e6kC6T_Z7LGRd?usp=drive_link" TargetMode="External"/><Relationship Id="rId3416" Type="http://schemas.openxmlformats.org/officeDocument/2006/relationships/hyperlink" Target="https://docs.google.com/spreadsheets/d/1v-VOk9jEoQ8q98sN0Eiy-f8odAhvkEb3FzMR_IA8nGM/edit?gid=1560921495" TargetMode="External"/><Relationship Id="rId3830" Type="http://schemas.openxmlformats.org/officeDocument/2006/relationships/hyperlink" Target="https://drive.google.com/drive/u/0/folders/1W_1mU4KLiWjg6oh-MPS6V4yh498IHQd0" TargetMode="External"/><Relationship Id="rId751" Type="http://schemas.openxmlformats.org/officeDocument/2006/relationships/hyperlink" Target="https://docs.google.com/spreadsheets/d/1p59_OCU0y33MmHtXsQ_rzx7VmwvFvdhvTuQDiR28r9g/edit?gid=0" TargetMode="External"/><Relationship Id="rId1381" Type="http://schemas.openxmlformats.org/officeDocument/2006/relationships/hyperlink" Target="https://docs.google.com/spreadsheets/d/1OMofijeoR53EWDc109ohXV434fe2c-PIscMTWB60wSg/edit?gid=197773530" TargetMode="External"/><Relationship Id="rId2432" Type="http://schemas.openxmlformats.org/officeDocument/2006/relationships/hyperlink" Target="https://drive.google.com/drive/u/0/folders/1AAL23OltInHKe9s1vs4hqwNdKi5Zpqch" TargetMode="External"/><Relationship Id="rId5588" Type="http://schemas.openxmlformats.org/officeDocument/2006/relationships/hyperlink" Target="https://drive.google.com/drive/u/0/folders/1tHANt_uc36qGU-JYc8JbKNECNTxzJcPG" TargetMode="External"/><Relationship Id="rId404" Type="http://schemas.openxmlformats.org/officeDocument/2006/relationships/hyperlink" Target="https://drive.google.com/drive/u/0/folders/1UeGFTp82dqORZAkpd0fhFAuMMKicaRbe" TargetMode="External"/><Relationship Id="rId1034" Type="http://schemas.openxmlformats.org/officeDocument/2006/relationships/hyperlink" Target="https://drive.google.com/drive/folders/1FBHGWQvAoECkklWldEZg-Eaw0AdKCi2P" TargetMode="External"/><Relationship Id="rId5655" Type="http://schemas.openxmlformats.org/officeDocument/2006/relationships/hyperlink" Target="https://docs.google.com/spreadsheets/d/1RwJlZzYteFzU7F__rsAF3Zcq9x4AkBr-c6LYQKWd-dQ/edit?usp=sharing" TargetMode="External"/><Relationship Id="rId1101" Type="http://schemas.openxmlformats.org/officeDocument/2006/relationships/hyperlink" Target="https://docs.google.com/spreadsheets/d/1vIyV5nTnjhQgdc2a6SajM7dp2H4eL3Sf4K675HHeYoI/edit?gid=37557742" TargetMode="External"/><Relationship Id="rId4257" Type="http://schemas.openxmlformats.org/officeDocument/2006/relationships/hyperlink" Target="https://docs.google.com/spreadsheets/d/1xvfgBHdySyJfYR7pIAs1ab2xZjGdGWlo/edit?gid=1773673233" TargetMode="External"/><Relationship Id="rId4671" Type="http://schemas.openxmlformats.org/officeDocument/2006/relationships/hyperlink" Target="https://drive.google.com/drive/u/0/folders/1QlTJTYxeonURj12HfF_NWoiVL_48j5NV" TargetMode="External"/><Relationship Id="rId5308" Type="http://schemas.openxmlformats.org/officeDocument/2006/relationships/hyperlink" Target="https://drive.google.com/drive/u/0/folders/1SPfIneqeMqJfOeU8eUsyOji8yoof1ipB" TargetMode="External"/><Relationship Id="rId5722" Type="http://schemas.openxmlformats.org/officeDocument/2006/relationships/hyperlink" Target="https://docs.google.com/spreadsheets/d/1OMofijeoR53EWDc109ohXV434fe2c-PIscMTWB60wSg/edit?gid=1665461299" TargetMode="External"/><Relationship Id="rId3273" Type="http://schemas.openxmlformats.org/officeDocument/2006/relationships/hyperlink" Target="https://docs.google.com/spreadsheets/d/1yJrbeygKOvfUWpII48fUUQ0m0Obw6TNu7nLlQShobOM/edit?gid=0" TargetMode="External"/><Relationship Id="rId4324" Type="http://schemas.openxmlformats.org/officeDocument/2006/relationships/hyperlink" Target="https://drive.google.com/drive/folders/1_TlkGIQgD-GKj-Tq_OThIXCHPaM25WRl?usp=drive_link" TargetMode="External"/><Relationship Id="rId194" Type="http://schemas.openxmlformats.org/officeDocument/2006/relationships/hyperlink" Target="https://docs.google.com/spreadsheets/d/1v0aoSaRsrijKhnVNW8tyNRClBbsOYdYNtHxIiO5MVyA/edit" TargetMode="External"/><Relationship Id="rId1918" Type="http://schemas.openxmlformats.org/officeDocument/2006/relationships/hyperlink" Target="https://docs.google.com/spreadsheets/d/1yJrbeygKOvfUWpII48fUUQ0m0Obw6TNu7nLlQShobOM/edit?gid=0" TargetMode="External"/><Relationship Id="rId261" Type="http://schemas.openxmlformats.org/officeDocument/2006/relationships/hyperlink" Target="https://docs.google.com/spreadsheets/d/1ISJZMXejQ5KPm9udklklGDj1ByPeYSfREf6U74Tgk7s/edit" TargetMode="External"/><Relationship Id="rId3340" Type="http://schemas.openxmlformats.org/officeDocument/2006/relationships/hyperlink" Target="https://docs.google.com/spreadsheets/d/16riwqkm-5tCQ4nxmiFw6M8ebxdHQO6nznVJgWRDXeo0/edit?gid=0" TargetMode="External"/><Relationship Id="rId5098" Type="http://schemas.openxmlformats.org/officeDocument/2006/relationships/hyperlink" Target="https://drive.google.com/drive/u/0/folders/1TdwIyWMsj7ci7R5oS4Yqd8vuTSzPzukz" TargetMode="External"/><Relationship Id="rId6149" Type="http://schemas.openxmlformats.org/officeDocument/2006/relationships/hyperlink" Target="https://shopee.vn/m/HDSAISONFOOD-SPF" TargetMode="External"/><Relationship Id="rId2759" Type="http://schemas.openxmlformats.org/officeDocument/2006/relationships/hyperlink" Target="https://drive.google.com/drive/u/0/folders/15AqkPggY4j_vHjSH_tWYfVDoivoOHX0_" TargetMode="External"/><Relationship Id="rId5165" Type="http://schemas.openxmlformats.org/officeDocument/2006/relationships/hyperlink" Target="https://docs.google.com/spreadsheets/d/1-vwhQd6LlryTsONeQxcGhIllCjnf-5Cd/edit?gid=1033238192&amp;urp=gmail_link" TargetMode="External"/><Relationship Id="rId6216" Type="http://schemas.openxmlformats.org/officeDocument/2006/relationships/hyperlink" Target="https://drive.google.com/drive/u/0/folders/11oXH-rUfhCPmkgFOmrIgpUrcQVnfeIPv" TargetMode="External"/><Relationship Id="rId1775" Type="http://schemas.openxmlformats.org/officeDocument/2006/relationships/hyperlink" Target="https://drive.google.com/drive/folders/1RMJPHKMiQ-IzDzsTg_ViZoI_JqfgUhhQ" TargetMode="External"/><Relationship Id="rId2826" Type="http://schemas.openxmlformats.org/officeDocument/2006/relationships/hyperlink" Target="https://drive.google.com/drive/u/0/folders/14m0VWWf10CzI-1z1zLEiWX1kB2tb197S" TargetMode="External"/><Relationship Id="rId4181" Type="http://schemas.openxmlformats.org/officeDocument/2006/relationships/hyperlink" Target="https://drive.google.com/drive/folders/1zVttZ4sYJu-9DzhCaB6zdMCTu-7H80E2" TargetMode="External"/><Relationship Id="rId5232" Type="http://schemas.openxmlformats.org/officeDocument/2006/relationships/hyperlink" Target="https://docs.google.com/spreadsheets/d/1s8D-PPVf-4iH2AXNN6x4ECkKABbUyNrMGFnwf30cyLs/edit?gid=1513785312" TargetMode="External"/><Relationship Id="rId67" Type="http://schemas.openxmlformats.org/officeDocument/2006/relationships/hyperlink" Target="https://drive.google.com/drive/u/0/folders/1MaHtUKKJiX9gurLdKioQ5w5JRjKJX-Wu" TargetMode="External"/><Relationship Id="rId1428" Type="http://schemas.openxmlformats.org/officeDocument/2006/relationships/hyperlink" Target="https://drive.google.com/drive/u/0/folders/108O2L6bXzep7UqtwhxpWVnmHsri2Zujr" TargetMode="External"/><Relationship Id="rId1842" Type="http://schemas.openxmlformats.org/officeDocument/2006/relationships/hyperlink" Target="https://drive.google.com/drive/folders/1H-Z_8Djzb_aphIff7Nx4FYA_Hxoh4IHW?usp=sharing" TargetMode="External"/><Relationship Id="rId4998" Type="http://schemas.openxmlformats.org/officeDocument/2006/relationships/hyperlink" Target="https://drive.google.com/drive/u/0/folders/1_0GjGobNjPgpVLo67-JM6-9xn9n6iode" TargetMode="External"/><Relationship Id="rId6073" Type="http://schemas.openxmlformats.org/officeDocument/2006/relationships/hyperlink" Target="https://docs.google.com/spreadsheets/d/1Sjh8KIbAaYzhCdo1MyF7Qy378Pal_Z9Mv-UG8qC4yDc/edit?gid=181597746" TargetMode="External"/><Relationship Id="rId3667" Type="http://schemas.openxmlformats.org/officeDocument/2006/relationships/hyperlink" Target="https://drive.google.com/drive/u/0/folders/1OieXMjwbTrL9iaYmSQmee046qXYCjrKU" TargetMode="External"/><Relationship Id="rId4718" Type="http://schemas.openxmlformats.org/officeDocument/2006/relationships/hyperlink" Target="https://drive.google.com/drive/folders/1lVkvDQUsM_6vmegzHCr-mc0wNzUv6XDa" TargetMode="External"/><Relationship Id="rId588" Type="http://schemas.openxmlformats.org/officeDocument/2006/relationships/hyperlink" Target="https://drive.google.com/drive/u/0/folders/1lKWlAPt-xQ0Ox7aRsC_WgyxoeMLRB3Hc" TargetMode="External"/><Relationship Id="rId2269" Type="http://schemas.openxmlformats.org/officeDocument/2006/relationships/hyperlink" Target="https://drive.google.com/drive/folders/19SaTvuenpJZjRH21Rq6WxIkzeYh8KQH6" TargetMode="External"/><Relationship Id="rId2683" Type="http://schemas.openxmlformats.org/officeDocument/2006/relationships/hyperlink" Target="https://drive.google.com/drive/u/0/folders/1SceBK_W6JdqclRZl_WP1pGWx2CTSzUUa" TargetMode="External"/><Relationship Id="rId3734" Type="http://schemas.openxmlformats.org/officeDocument/2006/relationships/hyperlink" Target="https://drive.google.com/drive/u/0/folders/1-t9kMNsdJudYrAvVdfsaosdTSIJ2OF4c" TargetMode="External"/><Relationship Id="rId6140" Type="http://schemas.openxmlformats.org/officeDocument/2006/relationships/hyperlink" Target="https://drive.google.com/drive/folders/1BBJUq6acPQkkS4nHLA66Vr7RLSDOu9EB?usp=sharing" TargetMode="External"/><Relationship Id="rId655" Type="http://schemas.openxmlformats.org/officeDocument/2006/relationships/hyperlink" Target="https://docs.google.com/spreadsheets/d/1xvfgBHdySyJfYR7pIAs1ab2xZjGdGWlo/edit?gid=1773673233" TargetMode="External"/><Relationship Id="rId1285" Type="http://schemas.openxmlformats.org/officeDocument/2006/relationships/hyperlink" Target="https://docs.google.com/spreadsheets/d/1OMofijeoR53EWDc109ohXV434fe2c-PIscMTWB60wSg/edit?gid=1665461299" TargetMode="External"/><Relationship Id="rId2336" Type="http://schemas.openxmlformats.org/officeDocument/2006/relationships/hyperlink" Target="https://docs.google.com/spreadsheets/d/10YyGpQz0D_L8HZ70peC4yV0VJk51JcwPEPqW-yxPFNs/edit?gid=0" TargetMode="External"/><Relationship Id="rId2750" Type="http://schemas.openxmlformats.org/officeDocument/2006/relationships/hyperlink" Target="https://docs.google.com/spreadsheets/d/10URHSiHLp8W1ISxWvhuZ_G0sqWYAX0aKkxl8aqEPIcM/edit?gid=1670951307" TargetMode="External"/><Relationship Id="rId3801" Type="http://schemas.openxmlformats.org/officeDocument/2006/relationships/hyperlink" Target="https://docs.google.com/spreadsheets/d/1JKsjegE0AxZ9KvFp_mFhi2B8SlQjg9pcqZB3S7RcRQI/edit?gid=0" TargetMode="External"/><Relationship Id="rId308" Type="http://schemas.openxmlformats.org/officeDocument/2006/relationships/hyperlink" Target="https://drive.google.com/drive/u/0/folders/13QALe9Dl68fewWTfz1l45DbPbMpNqE_3" TargetMode="External"/><Relationship Id="rId722" Type="http://schemas.openxmlformats.org/officeDocument/2006/relationships/hyperlink" Target="https://drive.google.com/drive/u/0/folders/1DXGxg0MoOX_YSc3xzUOvT0jI5hIQ8Jqx" TargetMode="External"/><Relationship Id="rId1352" Type="http://schemas.openxmlformats.org/officeDocument/2006/relationships/hyperlink" Target="https://drive.google.com/drive/u/0/folders/1geJWUw9x4LoUi3q87KwBZXFsHUcJcULv" TargetMode="External"/><Relationship Id="rId2403" Type="http://schemas.openxmlformats.org/officeDocument/2006/relationships/hyperlink" Target="https://drive.google.com/drive/u/0/folders/1GM8sb0fv_MHD8RzZO51tlpNUJOnrzkcE" TargetMode="External"/><Relationship Id="rId5559" Type="http://schemas.openxmlformats.org/officeDocument/2006/relationships/hyperlink" Target="https://docs.google.com/spreadsheets/d/1fwXMO7sVsX5UKli_NAdA3TZL8R_5X7LjGgmtEFI1LRk/edit?pli=1&amp;gid=1529868658" TargetMode="External"/><Relationship Id="rId1005" Type="http://schemas.openxmlformats.org/officeDocument/2006/relationships/hyperlink" Target="https://drive.google.com/drive/folders/1AEFQIvA95_npEssgJqLcbSdiRcXJSKeQ" TargetMode="External"/><Relationship Id="rId4575" Type="http://schemas.openxmlformats.org/officeDocument/2006/relationships/hyperlink" Target="https://drive.google.com/drive/u/0/folders/1uClYwABHVVeWM7mhfKk_M440eTT4nBZ6" TargetMode="External"/><Relationship Id="rId5973" Type="http://schemas.openxmlformats.org/officeDocument/2006/relationships/hyperlink" Target="https://drive.google.com/drive/folders/1e8cKnHeHEW3Bib19-iOkVGXNOMvZIUQm" TargetMode="External"/><Relationship Id="rId3177" Type="http://schemas.openxmlformats.org/officeDocument/2006/relationships/hyperlink" Target="https://drive.google.com/drive/folders/1z5X7vygT9YHXsoccCu18egNCR-uygq2g" TargetMode="External"/><Relationship Id="rId4228" Type="http://schemas.openxmlformats.org/officeDocument/2006/relationships/hyperlink" Target="https://docs.google.com/spreadsheets/d/1zI7opnezH1R9bmxFuaY_4-4KzV1BCN2dcfS8Q_Ljcr4/edit?usp=sharing" TargetMode="External"/><Relationship Id="rId5626" Type="http://schemas.openxmlformats.org/officeDocument/2006/relationships/hyperlink" Target="https://docs.google.com/spreadsheets/d/1iMtk54zuVmIsNSRloLl7t4MAGJP9u6gn-FHon4Vul1I/edit?gid=0" TargetMode="External"/><Relationship Id="rId3591" Type="http://schemas.openxmlformats.org/officeDocument/2006/relationships/hyperlink" Target="https://drive.google.com/drive/u/0/folders/1oaaMQyjauMknuGkst9q-i374DbHTH7mP" TargetMode="External"/><Relationship Id="rId4642" Type="http://schemas.openxmlformats.org/officeDocument/2006/relationships/hyperlink" Target="https://docs.google.com/spreadsheets/d/1fwXMO7sVsX5UKli_NAdA3TZL8R_5X7LjGgmtEFI1LRk/edit?gid=1038086124" TargetMode="External"/><Relationship Id="rId2193" Type="http://schemas.openxmlformats.org/officeDocument/2006/relationships/hyperlink" Target="https://drive.google.com/drive/folders/15DWUqFd5hph1taHdXxfACvl9vQFisPHQ" TargetMode="External"/><Relationship Id="rId3244" Type="http://schemas.openxmlformats.org/officeDocument/2006/relationships/hyperlink" Target="https://drive.google.com/drive/u/0/folders/1fTGODCv1UYAVT-r6Qkk4cTLYxNpKVBwM" TargetMode="External"/><Relationship Id="rId165" Type="http://schemas.openxmlformats.org/officeDocument/2006/relationships/hyperlink" Target="https://shopee.vn/m/TPBJCBCASHBACK-SPF" TargetMode="External"/><Relationship Id="rId2260" Type="http://schemas.openxmlformats.org/officeDocument/2006/relationships/hyperlink" Target="https://docs.google.com/spreadsheets/d/1HKfoMfmwHoV2GmaxJ9o24CmrZaDShdvn_OuH-9c_YeM/edit" TargetMode="External"/><Relationship Id="rId3311" Type="http://schemas.openxmlformats.org/officeDocument/2006/relationships/hyperlink" Target="https://drive.google.com/drive/u/0/folders/1-jQxhEiHapZ2Q8xzWrFS62dDt-XW4ohT" TargetMode="External"/><Relationship Id="rId232" Type="http://schemas.openxmlformats.org/officeDocument/2006/relationships/hyperlink" Target="https://drive.google.com/drive/u/1/folders/1r3kebMpc9Y1R1XLMV7oVxsv69LCtB4kP" TargetMode="External"/><Relationship Id="rId5069" Type="http://schemas.openxmlformats.org/officeDocument/2006/relationships/hyperlink" Target="https://drive.google.com/drive/u/0/folders/1VMOLnUhuyrVc6h5mYJUXyUrJtLnf9inu" TargetMode="External"/><Relationship Id="rId5483" Type="http://schemas.openxmlformats.org/officeDocument/2006/relationships/hyperlink" Target="https://drive.google.com/drive/folders/1t4Shu17EpTneJ9d5frWFcY-U-cT76LXq" TargetMode="External"/><Relationship Id="rId1679" Type="http://schemas.openxmlformats.org/officeDocument/2006/relationships/hyperlink" Target="https://docs.google.com/spreadsheets/d/1NP59lUoneJS9Xyh5r9nBrmSZPDyjFcEx-IWo8bPgTPY/edit?gid=840680894" TargetMode="External"/><Relationship Id="rId4085" Type="http://schemas.openxmlformats.org/officeDocument/2006/relationships/hyperlink" Target="https://drive.google.com/drive/folders/1B3A3fvkuFHb2wpqxw-nx4U-4o55sHvca?usp=drive_link" TargetMode="External"/><Relationship Id="rId5136" Type="http://schemas.openxmlformats.org/officeDocument/2006/relationships/hyperlink" Target="https://drive.google.com/drive/u/0/folders/1_bgN2KU-6uW6iD0DCly-STD22r0s5jGP" TargetMode="External"/><Relationship Id="rId4152" Type="http://schemas.openxmlformats.org/officeDocument/2006/relationships/hyperlink" Target="https://docs.google.com/presentation/d/1RTWGl96KUjCjCP7aiSL6_YRpk71N5Usn/edit?slide=id.p1" TargetMode="External"/><Relationship Id="rId5203" Type="http://schemas.openxmlformats.org/officeDocument/2006/relationships/hyperlink" Target="https://docs.google.com/spreadsheets/d/1-_wFrwaaO5VMd8CufB70jfayokz4v8rIZYuFeYmDo2U/edit" TargetMode="External"/><Relationship Id="rId5550" Type="http://schemas.openxmlformats.org/officeDocument/2006/relationships/hyperlink" Target="https://docs.google.com/spreadsheets/d/1P3Zk5ON0Bn2-88zLLTpw4S6u3MgG9kOyy_OVM_ScOC4/edit?gid=1785449729" TargetMode="External"/><Relationship Id="rId1746" Type="http://schemas.openxmlformats.org/officeDocument/2006/relationships/hyperlink" Target="https://cmckfcvietnam.sharepoint.com/:f:/s/KFC-SHARE-EXTERNAL-MKT-SHARE-EXTERNAL/EvCmKMbA-2lNvlyBTcO4zF4BjU65upcLzOflCMCeTpNemw?e=qd70O9" TargetMode="External"/><Relationship Id="rId38" Type="http://schemas.openxmlformats.org/officeDocument/2006/relationships/hyperlink" Target="https://drive.google.com/drive/folders/1xqLuraC4g4t9UjHVC83JAbBTH6nQLWxe" TargetMode="External"/><Relationship Id="rId1813" Type="http://schemas.openxmlformats.org/officeDocument/2006/relationships/hyperlink" Target="https://drive.google.com/drive/u/0/folders/1MnyQJcXY1gvt-eBNOAzmCxu18ETDQ8x0" TargetMode="External"/><Relationship Id="rId4969" Type="http://schemas.openxmlformats.org/officeDocument/2006/relationships/hyperlink" Target="https://docs.google.com/spreadsheets/d/1-vwhQd6LlryTsONeQxcGhIllCjnf-5Cd/edit?gid=1033238192" TargetMode="External"/><Relationship Id="rId3985" Type="http://schemas.openxmlformats.org/officeDocument/2006/relationships/hyperlink" Target="https://docs.google.com/spreadsheets/d/1v-VOk9jEoQ8q98sN0Eiy-f8odAhvkEb3FzMR_IA8nGM/edit?gid=1560921495" TargetMode="External"/><Relationship Id="rId6391" Type="http://schemas.openxmlformats.org/officeDocument/2006/relationships/hyperlink" Target="https://drive.google.com/drive/u/0/folders/1msZ5V9yMaepFlqgLZNlq4N9CvS-tdDdN" TargetMode="External"/><Relationship Id="rId2587" Type="http://schemas.openxmlformats.org/officeDocument/2006/relationships/hyperlink" Target="https://docs.google.com/spreadsheets/d/1aJCEBkz0W7RO1jbZtQxVGaEfNhxJv4c6rTyF20VK6c8/edit" TargetMode="External"/><Relationship Id="rId3638" Type="http://schemas.openxmlformats.org/officeDocument/2006/relationships/hyperlink" Target="https://docs.google.com/spreadsheets/d/1aJCEBkz0W7RO1jbZtQxVGaEfNhxJv4c6rTyF20VK6c8/edit?gid=1546187897" TargetMode="External"/><Relationship Id="rId6044" Type="http://schemas.openxmlformats.org/officeDocument/2006/relationships/hyperlink" Target="https://docs.google.com/spreadsheets/d/1-vwhQd6LlryTsONeQxcGhIllCjnf-5Cd/edit?gid=1033238192&amp;urp=gmail_link" TargetMode="External"/><Relationship Id="rId559" Type="http://schemas.openxmlformats.org/officeDocument/2006/relationships/hyperlink" Target="https://drive.google.com/drive/folders/1PoJIuW2CKRtATUmxxhilSYwOt9ubA64f" TargetMode="External"/><Relationship Id="rId1189" Type="http://schemas.openxmlformats.org/officeDocument/2006/relationships/hyperlink" Target="https://docs.google.com/spreadsheets/d/1vIyV5nTnjhQgdc2a6SajM7dp2H4eL3Sf4K675HHeYoI/edit?gid=37557742" TargetMode="External"/><Relationship Id="rId5060" Type="http://schemas.openxmlformats.org/officeDocument/2006/relationships/hyperlink" Target="https://drive.google.com/drive/folders/1FhYNimEWiuyc4YV1NwZhB0vZpXXM8LwH" TargetMode="External"/><Relationship Id="rId6111" Type="http://schemas.openxmlformats.org/officeDocument/2006/relationships/hyperlink" Target="https://drive.google.com/drive/u/0/folders/1IhXhEzbFYq5sPYI7Y6nGkQHw9il-i3fC" TargetMode="External"/><Relationship Id="rId626" Type="http://schemas.openxmlformats.org/officeDocument/2006/relationships/hyperlink" Target="https://shopeefood.vn/bo-suu-tap/an-het-moi-mien-hispf-giam-lien-50000d" TargetMode="External"/><Relationship Id="rId973" Type="http://schemas.openxmlformats.org/officeDocument/2006/relationships/hyperlink" Target="https://docs.google.com/spreadsheets/d/1fwXMO7sVsX5UKli_NAdA3TZL8R_5X7LjGgmtEFI1LRk/edit?pli=1&amp;gid=293709000" TargetMode="External"/><Relationship Id="rId1256" Type="http://schemas.openxmlformats.org/officeDocument/2006/relationships/hyperlink" Target="https://docs.google.com/spreadsheets/d/1xsEviixVh1cinP-iUeRZUkT08nUuAClJ2ov-BedQSpw/edit?gid=887217737" TargetMode="External"/><Relationship Id="rId2307" Type="http://schemas.openxmlformats.org/officeDocument/2006/relationships/hyperlink" Target="https://docs.google.com/spreadsheets/d/1OMofijeoR53EWDc109ohXV434fe2c-PIscMTWB60wSg/edit?gid=1665461299" TargetMode="External"/><Relationship Id="rId2654" Type="http://schemas.openxmlformats.org/officeDocument/2006/relationships/hyperlink" Target="https://drive.google.com/drive/folders/1Ad1jblmVkB8xDPoPUSfac1KpPphqSC2w?usp=drive_link" TargetMode="External"/><Relationship Id="rId3705" Type="http://schemas.openxmlformats.org/officeDocument/2006/relationships/hyperlink" Target="https://docs.google.com/spreadsheets/d/1fwXMO7sVsX5UKli_NAdA3TZL8R_5X7LjGgmtEFI1LRk/edit?gid=1057150100" TargetMode="External"/><Relationship Id="rId1670" Type="http://schemas.openxmlformats.org/officeDocument/2006/relationships/hyperlink" Target="https://docs.google.com/spreadsheets/d/13hIJ1NOVhFHrP5PLUzELOPTJIkCBlBHbpZToyFB3zFg/edit?gid=0" TargetMode="External"/><Relationship Id="rId2721" Type="http://schemas.openxmlformats.org/officeDocument/2006/relationships/hyperlink" Target="https://drive.google.com/drive/u/0/folders/1Iy_ubUkXw0xAHJ7r1Vf82QJyHLDNjwHL" TargetMode="External"/><Relationship Id="rId5877" Type="http://schemas.openxmlformats.org/officeDocument/2006/relationships/hyperlink" Target="https://docs.google.com/spreadsheets/d/1ESyqPEPbXYvsaRIUJsT9-M9l2vcFYhFA5frc-avxVh4/edit?usp=sharing" TargetMode="External"/><Relationship Id="rId1323" Type="http://schemas.openxmlformats.org/officeDocument/2006/relationships/hyperlink" Target="https://docs.google.com/spreadsheets/d/1euYQp41NIB_2slpqUCv3Z1w09uwEDu-KfSVn_xAISmg/edit?gid=1995070043" TargetMode="External"/><Relationship Id="rId4479" Type="http://schemas.openxmlformats.org/officeDocument/2006/relationships/hyperlink" Target="https://docs.google.com/spreadsheets/d/1xvfgBHdySyJfYR7pIAs1ab2xZjGdGWlo/edit?gid=1773673233" TargetMode="External"/><Relationship Id="rId4893" Type="http://schemas.openxmlformats.org/officeDocument/2006/relationships/hyperlink" Target="https://drive.google.com/drive/u/0/folders/1A7cMULOmddVfa0wGhOsUwJr1IuJESo9p" TargetMode="External"/><Relationship Id="rId5944" Type="http://schemas.openxmlformats.org/officeDocument/2006/relationships/hyperlink" Target="https://drive.google.com/drive/u/0/folders/1HDxp5Vf6ekivy-dbeRvUsRgqpboCGl8i" TargetMode="External"/><Relationship Id="rId3495" Type="http://schemas.openxmlformats.org/officeDocument/2006/relationships/hyperlink" Target="https://drive.google.com/drive/folders/1xU8H2XRYB3HRVV6Kca0KcsPZPsJKUkuQ?usp=drive_link" TargetMode="External"/><Relationship Id="rId4546" Type="http://schemas.openxmlformats.org/officeDocument/2006/relationships/hyperlink" Target="https://docs.google.com/spreadsheets/d/1yW5Vv-OKiPDwnRv1ohSyLDG0Uii8lrE1JnsMJtK80FE/edit?gid=989878318" TargetMode="External"/><Relationship Id="rId4960" Type="http://schemas.openxmlformats.org/officeDocument/2006/relationships/hyperlink" Target="https://docs.google.com/spreadsheets/d/1SpTAZfPnhoulb5kemB5xnn_ZUdBowHUUux2uosNOuSk/edit?gid=1460264289" TargetMode="External"/><Relationship Id="rId2097" Type="http://schemas.openxmlformats.org/officeDocument/2006/relationships/hyperlink" Target="https://drive.google.com/drive/folders/1QVa56E8kKntZEevlqjQ6QGwIImK4p43y" TargetMode="External"/><Relationship Id="rId3148" Type="http://schemas.openxmlformats.org/officeDocument/2006/relationships/hyperlink" Target="https://docs.google.com/spreadsheets/d/1vIyV5nTnjhQgdc2a6SajM7dp2H4eL3Sf4K675HHeYoI/edit?gid=1579647152" TargetMode="External"/><Relationship Id="rId3562" Type="http://schemas.openxmlformats.org/officeDocument/2006/relationships/hyperlink" Target="https://drive.google.com/drive/u/0/folders/1Y1mSpOO3yExqaygv5b0TFNJLrMLX5Bjb" TargetMode="External"/><Relationship Id="rId4613" Type="http://schemas.openxmlformats.org/officeDocument/2006/relationships/hyperlink" Target="https://docs.google.com/spreadsheets/d/171f1tcAKPX1SHNcJh-oRcWL3Rt8oON56yqBV9EPDf14/edit?gid=622242917" TargetMode="External"/><Relationship Id="rId483" Type="http://schemas.openxmlformats.org/officeDocument/2006/relationships/hyperlink" Target="https://drive.google.com/drive/u/0/folders/1lKAf5kJdwQabfYp-laeHieX1pcaSMrRn" TargetMode="External"/><Relationship Id="rId2164" Type="http://schemas.openxmlformats.org/officeDocument/2006/relationships/hyperlink" Target="https://docs.google.com/spreadsheets/d/10URHSiHLp8W1ISxWvhuZ_G0sqWYAX0aKkxl8aqEPIcM/edit" TargetMode="External"/><Relationship Id="rId3215" Type="http://schemas.openxmlformats.org/officeDocument/2006/relationships/hyperlink" Target="https://drive.google.com/drive/folders/1yO3B4oCSw_N7mrDhH7AMWQP2T0bQS3B4" TargetMode="External"/><Relationship Id="rId136" Type="http://schemas.openxmlformats.org/officeDocument/2006/relationships/hyperlink" Target="https://drive.google.com/drive/u/0/folders/1pVJGcdMPvZM1KyF26kwTwhIXU_1seUeV" TargetMode="External"/><Relationship Id="rId550" Type="http://schemas.openxmlformats.org/officeDocument/2006/relationships/hyperlink" Target="https://drive.google.com/drive/folders/16TmW-B1Ia1RK2GrkYxjq7-etWAwDFwGA" TargetMode="External"/><Relationship Id="rId1180" Type="http://schemas.openxmlformats.org/officeDocument/2006/relationships/hyperlink" Target="https://docs.google.com/spreadsheets/d/1KmfXaYNxTvOqlFm0awngGgwSbAkphKf3/edit" TargetMode="External"/><Relationship Id="rId2231" Type="http://schemas.openxmlformats.org/officeDocument/2006/relationships/hyperlink" Target="https://drive.google.com/drive/folders/1ilGZ0Cdb0zNLZBJJd4QTDPw9m5QVTBmx" TargetMode="External"/><Relationship Id="rId5387" Type="http://schemas.openxmlformats.org/officeDocument/2006/relationships/hyperlink" Target="https://docs.google.com/spreadsheets/d/1OMofijeoR53EWDc109ohXV434fe2c-PIscMTWB60wSg/edit?gid=1608466921" TargetMode="External"/><Relationship Id="rId203" Type="http://schemas.openxmlformats.org/officeDocument/2006/relationships/hyperlink" Target="https://docs.google.com/spreadsheets/d/1OMofijeoR53EWDc109ohXV434fe2c-PIscMTWB60wSg/edit?gid=1381600522" TargetMode="External"/><Relationship Id="rId1997" Type="http://schemas.openxmlformats.org/officeDocument/2006/relationships/hyperlink" Target="https://docs.google.com/spreadsheets/d/11X2BUDBjbo7I_35KaW8VVhRQQdT9UR-n3DiWSDokCXk/edit" TargetMode="External"/><Relationship Id="rId4056" Type="http://schemas.openxmlformats.org/officeDocument/2006/relationships/hyperlink" Target="https://drive.google.com/drive/u/0/folders/1aWe3TFtq9JetTfJo_1O4tjADy7eQkegp" TargetMode="External"/><Relationship Id="rId5454" Type="http://schemas.openxmlformats.org/officeDocument/2006/relationships/hyperlink" Target="https://drive.google.com/drive/u/0/folders/1E1JhlmXnGGMNr2EFpWdnNOCZh_KkK5pO" TargetMode="External"/><Relationship Id="rId4470" Type="http://schemas.openxmlformats.org/officeDocument/2006/relationships/hyperlink" Target="https://drive.google.com/drive/u/0/folders/1woZIckKymzpbQRSgUKdsveHyhqYhB9jJ" TargetMode="External"/><Relationship Id="rId5107" Type="http://schemas.openxmlformats.org/officeDocument/2006/relationships/hyperlink" Target="https://docs.google.com/spreadsheets/d/1aJCEBkz0W7RO1jbZtQxVGaEfNhxJv4c6rTyF20VK6c8/edit?gid=1877503813" TargetMode="External"/><Relationship Id="rId5521" Type="http://schemas.openxmlformats.org/officeDocument/2006/relationships/hyperlink" Target="https://docs.google.com/spreadsheets/d/1xvfgBHdySyJfYR7pIAs1ab2xZjGdGWlo/edit?gid=896267482" TargetMode="External"/><Relationship Id="rId1717" Type="http://schemas.openxmlformats.org/officeDocument/2006/relationships/hyperlink" Target="https://drive.google.com/drive/folders/1iP1sesZ7Y_L6hEAHhZlbzP2JxmVExxso" TargetMode="External"/><Relationship Id="rId3072" Type="http://schemas.openxmlformats.org/officeDocument/2006/relationships/hyperlink" Target="https://drive.google.com/drive/folders/1WeqimmkiuNFc_4QPOh929SGTMVL2UEEn" TargetMode="External"/><Relationship Id="rId4123" Type="http://schemas.openxmlformats.org/officeDocument/2006/relationships/hyperlink" Target="https://drive.google.com/drive/u/0/folders/1bHMpQlwJDox_-FbYagIDEhnZVsJHrn1P" TargetMode="External"/><Relationship Id="rId3889" Type="http://schemas.openxmlformats.org/officeDocument/2006/relationships/hyperlink" Target="https://drive.google.com/drive/folders/126pkA30ZcXtuxFREvCItPjtGMU60Mb9a?usp=sharing" TargetMode="External"/><Relationship Id="rId6295" Type="http://schemas.openxmlformats.org/officeDocument/2006/relationships/hyperlink" Target="https://docs.google.com/spreadsheets/d/10URHSiHLp8W1ISxWvhuZ_G0sqWYAX0aKkxl8aqEPIcM/edit?gid=1738721065" TargetMode="External"/><Relationship Id="rId6362" Type="http://schemas.openxmlformats.org/officeDocument/2006/relationships/hyperlink" Target="https://drive.google.com/drive/folders/1DFsvDuwMY3TmTnNlyVRUhakD8ZBXj1yJ?usp=drive_link" TargetMode="External"/><Relationship Id="rId3956" Type="http://schemas.openxmlformats.org/officeDocument/2006/relationships/hyperlink" Target="https://docs.google.com/spreadsheets/d/1HkZPW9pPJ5XiEpqbqXRe-lhEMBQdoOwWT2bqJOj9Vto/edit?usp=sharing" TargetMode="External"/><Relationship Id="rId6015" Type="http://schemas.openxmlformats.org/officeDocument/2006/relationships/hyperlink" Target="https://drive.google.com/drive/u/0/folders/1lbIcWcqmMBv9e3d_pFk_5uKDC8r6O7q2" TargetMode="External"/><Relationship Id="rId877" Type="http://schemas.openxmlformats.org/officeDocument/2006/relationships/hyperlink" Target="https://docs.google.com/spreadsheets/d/1aJCEBkz0W7RO1jbZtQxVGaEfNhxJv4c6rTyF20VK6c8/edit?gid=1877503813" TargetMode="External"/><Relationship Id="rId2558" Type="http://schemas.openxmlformats.org/officeDocument/2006/relationships/hyperlink" Target="https://drive.google.com/drive/u/0/folders/14LXVPtoTONcpJYPj8KTaNVo3rLX_fNMM" TargetMode="External"/><Relationship Id="rId2972" Type="http://schemas.openxmlformats.org/officeDocument/2006/relationships/hyperlink" Target="https://drive.google.com/drive/folders/1zml1caONlB5Gy6RkbuIj63vmGN5rFoVS" TargetMode="External"/><Relationship Id="rId3609" Type="http://schemas.openxmlformats.org/officeDocument/2006/relationships/hyperlink" Target="https://docs.google.com/spreadsheets/d/1fwXMO7sVsX5UKli_NAdA3TZL8R_5X7LjGgmtEFI1LRk/edit?gid=2089613759" TargetMode="External"/><Relationship Id="rId944" Type="http://schemas.openxmlformats.org/officeDocument/2006/relationships/hyperlink" Target="https://drive.google.com/drive/u/0/folders/17-YR1IPzbyffoLEEL_qk1ph7AN99tVSI" TargetMode="External"/><Relationship Id="rId1574" Type="http://schemas.openxmlformats.org/officeDocument/2006/relationships/hyperlink" Target="https://docs.google.com/spreadsheets/d/1KmfXaYNxTvOqlFm0awngGgwSbAkphKf3/edit" TargetMode="External"/><Relationship Id="rId2625" Type="http://schemas.openxmlformats.org/officeDocument/2006/relationships/hyperlink" Target="https://drive.google.com/drive/u/0/folders/10vzyw4wFo6hMemtFNRcDaOfLxpqxpwrH" TargetMode="External"/><Relationship Id="rId5031" Type="http://schemas.openxmlformats.org/officeDocument/2006/relationships/hyperlink" Target="https://drive.google.com/drive/u/0/folders/1LK0cZHKO8hEQxPE6w2jVnL19FFVFG_ga" TargetMode="External"/><Relationship Id="rId1227" Type="http://schemas.openxmlformats.org/officeDocument/2006/relationships/hyperlink" Target="https://docs.google.com/spreadsheets/d/1-_wFrwaaO5VMd8CufB70jfayokz4v8rIZYuFeYmDo2U/edit" TargetMode="External"/><Relationship Id="rId1641" Type="http://schemas.openxmlformats.org/officeDocument/2006/relationships/hyperlink" Target="https://docs.google.com/spreadsheets/d/1he6KxzPEPZaO8Qo5fnnVUrYtixpokKlG7UlOzjQ6988/edit?gid=1481340089" TargetMode="External"/><Relationship Id="rId4797" Type="http://schemas.openxmlformats.org/officeDocument/2006/relationships/hyperlink" Target="https://docs.google.com/spreadsheets/d/1zbSuutdyZoMCgGXjAGNlHlJDtZzKZOmOTDO9cmfdmB4/edit?usp=sharing" TargetMode="External"/><Relationship Id="rId5848" Type="http://schemas.openxmlformats.org/officeDocument/2006/relationships/hyperlink" Target="https://drive.google.com/drive/folders/1ZRCt12kAohiMkkcGEd8e6kC6T_Z7LGRd?usp=drive_link" TargetMode="External"/><Relationship Id="rId3399" Type="http://schemas.openxmlformats.org/officeDocument/2006/relationships/hyperlink" Target="https://drive.google.com/drive/u/0/folders/1Kf5OVMOHK1Ls24xfhpLU6A5-BsZxeUjI" TargetMode="External"/><Relationship Id="rId4864" Type="http://schemas.openxmlformats.org/officeDocument/2006/relationships/hyperlink" Target="https://docs.google.com/spreadsheets/d/171f1tcAKPX1SHNcJh-oRcWL3Rt8oON56yqBV9EPDf14/edit?gid=0" TargetMode="External"/><Relationship Id="rId3466" Type="http://schemas.openxmlformats.org/officeDocument/2006/relationships/hyperlink" Target="https://drive.google.com/drive/folders/1YhGvgLgyBoyd7Pt3w1io7JCMIDleyas1" TargetMode="External"/><Relationship Id="rId4517" Type="http://schemas.openxmlformats.org/officeDocument/2006/relationships/hyperlink" Target="https://docs.google.com/spreadsheets/d/1p59_OCU0y33MmHtXsQ_rzx7VmwvFvdhvTuQDiR28r9g/edit?gid=0" TargetMode="External"/><Relationship Id="rId5915" Type="http://schemas.openxmlformats.org/officeDocument/2006/relationships/hyperlink" Target="https://docs.google.com/spreadsheets/d/1p59_OCU0y33MmHtXsQ_rzx7VmwvFvdhvTuQDiR28r9g/edit?gid=0" TargetMode="External"/><Relationship Id="rId387" Type="http://schemas.openxmlformats.org/officeDocument/2006/relationships/hyperlink" Target="https://drive.google.com/drive/u/0/folders/1cPJCd3j9OiFuOv8OJmw6brFPvB_aNLCN" TargetMode="External"/><Relationship Id="rId2068" Type="http://schemas.openxmlformats.org/officeDocument/2006/relationships/hyperlink" Target="https://cmckfcvietnam.sharepoint.com/:f:/s/KFC-SHARE-EXTERNAL-MKT-SHARE-EXTERNAL/EvCmKMbA-2lNvlyBTcO4zF4BjU65upcLzOflCMCeTpNemw?e=qd70O9" TargetMode="External"/><Relationship Id="rId3119" Type="http://schemas.openxmlformats.org/officeDocument/2006/relationships/hyperlink" Target="https://docs.google.com/spreadsheets/d/1EjVpc4jtVJzu-gDSSwRSmyQ7EQaN5dgJjppAJyMlcy8/edit?gid=807383617" TargetMode="External"/><Relationship Id="rId3880" Type="http://schemas.openxmlformats.org/officeDocument/2006/relationships/hyperlink" Target="https://shopee.vn/m/Muadee-SPF" TargetMode="External"/><Relationship Id="rId4931" Type="http://schemas.openxmlformats.org/officeDocument/2006/relationships/hyperlink" Target="https://drive.google.com/drive/u/0/folders/1U9rnqNwDPoRKsXkmYezlKQNmWU5wupy0" TargetMode="External"/><Relationship Id="rId1084" Type="http://schemas.openxmlformats.org/officeDocument/2006/relationships/hyperlink" Target="https://docs.google.com/spreadsheets/d/1zbSuutdyZoMCgGXjAGNlHlJDtZzKZOmOTDO9cmfdmB4/edit?usp=sharing" TargetMode="External"/><Relationship Id="rId2482" Type="http://schemas.openxmlformats.org/officeDocument/2006/relationships/hyperlink" Target="https://drive.google.com/drive/u/0/folders/1I1HWxU00Wx4R5OIQQhhJd0I1c05cAFcZ" TargetMode="External"/><Relationship Id="rId3533" Type="http://schemas.openxmlformats.org/officeDocument/2006/relationships/hyperlink" Target="https://docs.google.com/spreadsheets/d/1D2zkBdrdcVht5msRgDrZZ_TDfiRDlqXN/edit?gid=1462290969" TargetMode="External"/><Relationship Id="rId107" Type="http://schemas.openxmlformats.org/officeDocument/2006/relationships/hyperlink" Target="https://drive.google.com/drive/folders/1T3VwZ8j1hk5UUeH3oUP1BuAmMk4P2g_e" TargetMode="External"/><Relationship Id="rId454" Type="http://schemas.openxmlformats.org/officeDocument/2006/relationships/hyperlink" Target="https://drive.google.com/drive/u/0/folders/1_nKJF2odbvrzBXPl6rM_vJ8TURvZISRw" TargetMode="External"/><Relationship Id="rId2135" Type="http://schemas.openxmlformats.org/officeDocument/2006/relationships/hyperlink" Target="https://drive.google.com/drive/u/0/folders/1jhz1RN8Q3kO_6Nco6A1EIRUrQSLUoWPp" TargetMode="External"/><Relationship Id="rId3600" Type="http://schemas.openxmlformats.org/officeDocument/2006/relationships/hyperlink" Target="https://docs.google.com/spreadsheets/d/1TAW5TsL9SK2bKbJ0VHYaLa5zDQcyzqOtizUIPehNQG8/edit?gid=49960798" TargetMode="External"/><Relationship Id="rId521" Type="http://schemas.openxmlformats.org/officeDocument/2006/relationships/hyperlink" Target="https://drive.google.com/drive/folders/12h1OSsAYeDfKm4sXGinoZIf-0lyTQH4q?usp=sharing" TargetMode="External"/><Relationship Id="rId1151" Type="http://schemas.openxmlformats.org/officeDocument/2006/relationships/hyperlink" Target="https://drive.google.com/drive/u/0/folders/1OyMPPhDiOjbl55dCliEryWAjrqEdvAr8" TargetMode="External"/><Relationship Id="rId2202" Type="http://schemas.openxmlformats.org/officeDocument/2006/relationships/hyperlink" Target="https://drive.google.com/drive/u/0/folders/1cFsJP7nXHnV68Uz5oBj-A2eS8EMTNMCO" TargetMode="External"/><Relationship Id="rId5358" Type="http://schemas.openxmlformats.org/officeDocument/2006/relationships/hyperlink" Target="https://drive.google.com/drive/u/0/folders/1lbIcWcqmMBv9e3d_pFk_5uKDC8r6O7q2" TargetMode="External"/><Relationship Id="rId5772" Type="http://schemas.openxmlformats.org/officeDocument/2006/relationships/hyperlink" Target="https://docs.google.com/spreadsheets/d/11X2BUDBjbo7I_35KaW8VVhRQQdT9UR-n3DiWSDokCXk/edit" TargetMode="External"/><Relationship Id="rId6409" Type="http://schemas.openxmlformats.org/officeDocument/2006/relationships/hyperlink" Target="https://docs.google.com/spreadsheets/d/1vIyV5nTnjhQgdc2a6SajM7dp2H4eL3Sf4K675HHeYoI/edit?gid=1285079097" TargetMode="External"/><Relationship Id="rId1968" Type="http://schemas.openxmlformats.org/officeDocument/2006/relationships/hyperlink" Target="https://docs.google.com/spreadsheets/d/1vIyV5nTnjhQgdc2a6SajM7dp2H4eL3Sf4K675HHeYoI/edit?gid=1579647152" TargetMode="External"/><Relationship Id="rId4374" Type="http://schemas.openxmlformats.org/officeDocument/2006/relationships/hyperlink" Target="https://docs.google.com/spreadsheets/d/1fwXMO7sVsX5UKli_NAdA3TZL8R_5X7LjGgmtEFI1LRk/edit?gid=2120790598" TargetMode="External"/><Relationship Id="rId5425" Type="http://schemas.openxmlformats.org/officeDocument/2006/relationships/hyperlink" Target="https://docs.google.com/spreadsheets/d/1D2zkBdrdcVht5msRgDrZZ_TDfiRDlqXN/edit?gid=1462290969" TargetMode="External"/><Relationship Id="rId3390" Type="http://schemas.openxmlformats.org/officeDocument/2006/relationships/hyperlink" Target="https://docs.google.com/spreadsheets/d/1BOQfqkVFuxa4EAeIqikLNGVs0M3v_AGu998ko9SsEeo/edit?gid=67427" TargetMode="External"/><Relationship Id="rId4027" Type="http://schemas.openxmlformats.org/officeDocument/2006/relationships/hyperlink" Target="https://docs.google.com/spreadsheets/d/1zI7opnezH1R9bmxFuaY_4-4KzV1BCN2dcfS8Q_Ljcr4/edit?usp=sharing" TargetMode="External"/><Relationship Id="rId4441" Type="http://schemas.openxmlformats.org/officeDocument/2006/relationships/hyperlink" Target="https://drive.google.com/drive/u/0/folders/1yOqNjxzxEFt271J3i0aPJgICGEd4s58T" TargetMode="External"/><Relationship Id="rId3043" Type="http://schemas.openxmlformats.org/officeDocument/2006/relationships/hyperlink" Target="https://docs.google.com/spreadsheets/d/1v-VOk9jEoQ8q98sN0Eiy-f8odAhvkEb3FzMR_IA8nGM/edit?gid=1560921495" TargetMode="External"/><Relationship Id="rId6199" Type="http://schemas.openxmlformats.org/officeDocument/2006/relationships/hyperlink" Target="https://drive.google.com/drive/u/0/folders/17CQGxyvtGmIpsdPlrbc4NSBlpO5-qGeV" TargetMode="External"/><Relationship Id="rId6266" Type="http://schemas.openxmlformats.org/officeDocument/2006/relationships/hyperlink" Target="https://drive.google.com/drive/u/0/folders/1U0xXHGduZullTbh_jIsrrHGnh6U1AX4U" TargetMode="External"/><Relationship Id="rId3110" Type="http://schemas.openxmlformats.org/officeDocument/2006/relationships/hyperlink" Target="https://drive.google.com/drive/u/0/folders/19GRAebJSNTwEC8vKt6hSDh2DbDrJGnII" TargetMode="External"/><Relationship Id="rId2876" Type="http://schemas.openxmlformats.org/officeDocument/2006/relationships/hyperlink" Target="https://docs.google.com/spreadsheets/d/1kazFzFG4ZemGsqyWzZIhxfHY-XbptdcRFZlH67Tdy3Y/edit" TargetMode="External"/><Relationship Id="rId3927" Type="http://schemas.openxmlformats.org/officeDocument/2006/relationships/hyperlink" Target="https://drive.google.com/drive/folders/1RQWe41HJnTHVyMgkJyBPHAX9oS8OX3mY" TargetMode="External"/><Relationship Id="rId5282" Type="http://schemas.openxmlformats.org/officeDocument/2006/relationships/hyperlink" Target="https://drive.google.com/drive/u/0/folders/1ZEeDtMUkeCgSY-MKIQGdbVnfSir8W4hE" TargetMode="External"/><Relationship Id="rId6333" Type="http://schemas.openxmlformats.org/officeDocument/2006/relationships/hyperlink" Target="https://docs.google.com/spreadsheets/d/1he6KxzPEPZaO8Qo5fnnVUrYtixpokKlG7UlOzjQ6988/edit?gid=1481340089" TargetMode="External"/><Relationship Id="rId848" Type="http://schemas.openxmlformats.org/officeDocument/2006/relationships/hyperlink" Target="https://docs.google.com/spreadsheets/d/1fwXMO7sVsX5UKli_NAdA3TZL8R_5X7LjGgmtEFI1LRk/edit?pli=1&amp;gid=43778728" TargetMode="External"/><Relationship Id="rId1478" Type="http://schemas.openxmlformats.org/officeDocument/2006/relationships/hyperlink" Target="https://docs.google.com/spreadsheets/d/1ATdlZXQpruJ1C_u7Ro4tsRA3KkL3v089XP_60ITjGaM/edit?usp=sharing" TargetMode="External"/><Relationship Id="rId1892" Type="http://schemas.openxmlformats.org/officeDocument/2006/relationships/hyperlink" Target="https://docs.google.com/spreadsheets/d/1QJmKLWO5Y3ROjyrvVZ3xxZuiXiGD0XzWOBnH8422IgI/edit?gid=0" TargetMode="External"/><Relationship Id="rId2529" Type="http://schemas.openxmlformats.org/officeDocument/2006/relationships/hyperlink" Target="https://drive.google.com/drive/u/0/folders/1_0GjGobNjPgpVLo67-JM6-9xn9n6iode" TargetMode="External"/><Relationship Id="rId6400" Type="http://schemas.openxmlformats.org/officeDocument/2006/relationships/hyperlink" Target="https://docs.google.com/spreadsheets/d/1OMofijeoR53EWDc109ohXV434fe2c-PIscMTWB60wSg/edit?gid=1665461299" TargetMode="External"/><Relationship Id="rId915" Type="http://schemas.openxmlformats.org/officeDocument/2006/relationships/hyperlink" Target="https://drive.google.com/drive/folders/1wDVOddCV_lYxq0ARsrtAkrqVMFNPO-dB" TargetMode="External"/><Relationship Id="rId1545" Type="http://schemas.openxmlformats.org/officeDocument/2006/relationships/hyperlink" Target="https://docs.google.com/spreadsheets/d/1xvfgBHdySyJfYR7pIAs1ab2xZjGdGWlo/edit?gid=1773673233" TargetMode="External"/><Relationship Id="rId2943" Type="http://schemas.openxmlformats.org/officeDocument/2006/relationships/hyperlink" Target="https://shopee.vn/m/SHF-SPF" TargetMode="External"/><Relationship Id="rId5002" Type="http://schemas.openxmlformats.org/officeDocument/2006/relationships/hyperlink" Target="https://drive.google.com/drive/u/0/folders/1xEL6rSulSWsNGlIDfjo84Ug-A4iAW_eC" TargetMode="External"/><Relationship Id="rId1612" Type="http://schemas.openxmlformats.org/officeDocument/2006/relationships/hyperlink" Target="https://drive.google.com/drive/u/0/folders/1r-cvZymVylEh0uUmHRzi-O6bgp8H8859" TargetMode="External"/><Relationship Id="rId4768" Type="http://schemas.openxmlformats.org/officeDocument/2006/relationships/hyperlink" Target="https://drive.google.com/drive/u/0/folders/1yDx7_7giqEMeAuiODQQ0aETLmuzK6Ubi" TargetMode="External"/><Relationship Id="rId5819" Type="http://schemas.openxmlformats.org/officeDocument/2006/relationships/hyperlink" Target="https://drive.google.com/drive/folders/1XXle1edHnCyMqXu9UJaUsWIfr-bk7XXD" TargetMode="External"/><Relationship Id="rId6190" Type="http://schemas.openxmlformats.org/officeDocument/2006/relationships/hyperlink" Target="https://docs.google.com/spreadsheets/d/1vIyV5nTnjhQgdc2a6SajM7dp2H4eL3Sf4K675HHeYoI/edit?gid=1285079097" TargetMode="External"/><Relationship Id="rId3784" Type="http://schemas.openxmlformats.org/officeDocument/2006/relationships/hyperlink" Target="https://drive.google.com/drive/folders/1mBGHZknyeTHt1T0lFJU-HP0SPHs5K2NM" TargetMode="External"/><Relationship Id="rId4835" Type="http://schemas.openxmlformats.org/officeDocument/2006/relationships/hyperlink" Target="https://drive.google.com/drive/folders/1ZRCt12kAohiMkkcGEd8e6kC6T_Z7LGRd?usp=drive_link" TargetMode="External"/><Relationship Id="rId2386" Type="http://schemas.openxmlformats.org/officeDocument/2006/relationships/hyperlink" Target="https://drive.google.com/drive/u/0/folders/18i6-Awr2YfmCfJLwRpICaAxgxWMETq0V" TargetMode="External"/><Relationship Id="rId3437" Type="http://schemas.openxmlformats.org/officeDocument/2006/relationships/hyperlink" Target="https://docs.google.com/spreadsheets/d/1KmfXaYNxTvOqlFm0awngGgwSbAkphKf3/edit" TargetMode="External"/><Relationship Id="rId3851" Type="http://schemas.openxmlformats.org/officeDocument/2006/relationships/hyperlink" Target="https://drive.google.com/drive/u/0/folders/1NpwP20_rmiuOU5Z_vZlS88JE6a_2AcT_" TargetMode="External"/><Relationship Id="rId4902" Type="http://schemas.openxmlformats.org/officeDocument/2006/relationships/hyperlink" Target="https://docs.google.com/spreadsheets/d/1v-VOk9jEoQ8q98sN0Eiy-f8odAhvkEb3FzMR_IA8nGM/edit?gid=1560921495" TargetMode="External"/><Relationship Id="rId358" Type="http://schemas.openxmlformats.org/officeDocument/2006/relationships/hyperlink" Target="https://docs.google.com/spreadsheets/d/1BOQfqkVFuxa4EAeIqikLNGVs0M3v_AGu998ko9SsEeo/edit?gid=1252910772" TargetMode="External"/><Relationship Id="rId772" Type="http://schemas.openxmlformats.org/officeDocument/2006/relationships/hyperlink" Target="https://docs.google.com/spreadsheets/d/1HKfoMfmwHoV2GmaxJ9o24CmrZaDShdvn_OuH-9c_YeM/edit" TargetMode="External"/><Relationship Id="rId2039" Type="http://schemas.openxmlformats.org/officeDocument/2006/relationships/hyperlink" Target="https://drive.google.com/drive/folders/16TmW-B1Ia1RK2GrkYxjq7-etWAwDFwGA" TargetMode="External"/><Relationship Id="rId2453" Type="http://schemas.openxmlformats.org/officeDocument/2006/relationships/hyperlink" Target="https://docs.google.com/spreadsheets/d/1-vwhQd6LlryTsONeQxcGhIllCjnf-5Cd/edit?gid=1033238192" TargetMode="External"/><Relationship Id="rId3504" Type="http://schemas.openxmlformats.org/officeDocument/2006/relationships/hyperlink" Target="https://drive.google.com/drive/folders/15vQMNKMaMR8nso35AO3BaQCEkFaGe0a0?usp=drive_link" TargetMode="External"/><Relationship Id="rId425" Type="http://schemas.openxmlformats.org/officeDocument/2006/relationships/hyperlink" Target="https://drive.google.com/drive/u/0/folders/1gmG4GbcXvO6yC30HHly9eUYa3fdnMylw" TargetMode="External"/><Relationship Id="rId1055" Type="http://schemas.openxmlformats.org/officeDocument/2006/relationships/hyperlink" Target="https://drive.google.com/drive/folders/1R6zoeL7Wh65EXKqMtyGChZDdDR-ExNme" TargetMode="External"/><Relationship Id="rId2106" Type="http://schemas.openxmlformats.org/officeDocument/2006/relationships/hyperlink" Target="https://docs.google.com/spreadsheets/d/1p59_OCU0y33MmHtXsQ_rzx7VmwvFvdhvTuQDiR28r9g/edit?gid=0" TargetMode="External"/><Relationship Id="rId2520" Type="http://schemas.openxmlformats.org/officeDocument/2006/relationships/hyperlink" Target="https://drive.google.com/drive/folders/1zZDbFKbrJg1vZSAO-CE1hbKz1Bkb_nUE" TargetMode="External"/><Relationship Id="rId5676" Type="http://schemas.openxmlformats.org/officeDocument/2006/relationships/hyperlink" Target="https://docs.google.com/spreadsheets/d/14DcJSHDKSPKea-p5OWlFqasTc5zuw-J7hVN_NqjLD-k/edit?gid=805514562" TargetMode="External"/><Relationship Id="rId1122" Type="http://schemas.openxmlformats.org/officeDocument/2006/relationships/hyperlink" Target="https://drive.google.com/drive/u/0/folders/1ZLmUGKBmCadadPH7plH-G588SvCdTG4-" TargetMode="External"/><Relationship Id="rId4278" Type="http://schemas.openxmlformats.org/officeDocument/2006/relationships/hyperlink" Target="https://drive.google.com/drive/u/0/folders/1iLY8ZL0C2DqPrawckeQ6bpszsFLmYb_k" TargetMode="External"/><Relationship Id="rId5329" Type="http://schemas.openxmlformats.org/officeDocument/2006/relationships/hyperlink" Target="https://docs.google.com/spreadsheets/d/1araIWejcg2ho4Cg5omC68KUFFPIA9zku3QZcudN1FM0/edit?gid=629079951" TargetMode="External"/><Relationship Id="rId3294" Type="http://schemas.openxmlformats.org/officeDocument/2006/relationships/hyperlink" Target="https://drive.google.com/drive/folders/1hCISI4dGXVN_EuNcOEhq1CMBp7zR-k1c" TargetMode="External"/><Relationship Id="rId4345" Type="http://schemas.openxmlformats.org/officeDocument/2006/relationships/hyperlink" Target="https://docs.google.com/spreadsheets/d/1s8D-PPVf-4iH2AXNN6x4ECkKABbUyNrMGFnwf30cyLs/edit?gid=1513785312" TargetMode="External"/><Relationship Id="rId4692" Type="http://schemas.openxmlformats.org/officeDocument/2006/relationships/hyperlink" Target="https://docs.google.com/spreadsheets/d/1SpTAZfPnhoulb5kemB5xnn_ZUdBowHUUux2uosNOuSk/edit?gid=1168574086" TargetMode="External"/><Relationship Id="rId5743" Type="http://schemas.openxmlformats.org/officeDocument/2006/relationships/hyperlink" Target="https://drive.google.com/drive/u/0/folders/1PwNwxmLTh7HEbMnqRkOciTyMCTFngbDJ" TargetMode="External"/><Relationship Id="rId1939" Type="http://schemas.openxmlformats.org/officeDocument/2006/relationships/hyperlink" Target="https://docs.google.com/spreadsheets/d/1-_wFrwaaO5VMd8CufB70jfayokz4v8rIZYuFeYmDo2U/edit" TargetMode="External"/><Relationship Id="rId5810" Type="http://schemas.openxmlformats.org/officeDocument/2006/relationships/hyperlink" Target="https://docs.google.com/spreadsheets/d/1v-VOk9jEoQ8q98sN0Eiy-f8odAhvkEb3FzMR_IA8nGM/edit?gid=1560921495" TargetMode="External"/><Relationship Id="rId3361" Type="http://schemas.openxmlformats.org/officeDocument/2006/relationships/hyperlink" Target="https://drive.google.com/drive/folders/1WAwRXrg9xIXk7TLzzYDqqiyx1HMlWyqC" TargetMode="External"/><Relationship Id="rId4412" Type="http://schemas.openxmlformats.org/officeDocument/2006/relationships/hyperlink" Target="https://drive.google.com/drive/folders/1t4Shu17EpTneJ9d5frWFcY-U-cT76LXq" TargetMode="External"/><Relationship Id="rId282" Type="http://schemas.openxmlformats.org/officeDocument/2006/relationships/hyperlink" Target="https://drive.google.com/drive/folders/1R24oeg2pPwPm9W9Tdc8H4NwiBSAeltl1" TargetMode="External"/><Relationship Id="rId3014" Type="http://schemas.openxmlformats.org/officeDocument/2006/relationships/hyperlink" Target="https://docs.google.com/spreadsheets/d/12XJjT4XPIdgFM2Lszlxs10v9nW30XM6zr_JULMH1TTU/edit?gid=0" TargetMode="External"/><Relationship Id="rId2030" Type="http://schemas.openxmlformats.org/officeDocument/2006/relationships/hyperlink" Target="https://drive.google.com/drive/folders/1bOhrzw_Z_ILHWZi_HX24im9qNChy5l54" TargetMode="External"/><Relationship Id="rId5186" Type="http://schemas.openxmlformats.org/officeDocument/2006/relationships/hyperlink" Target="https://drive.google.com/drive/u/0/folders/1JzX89BHDNNEddS2h9Py4VtQ2kuMY4vU8" TargetMode="External"/><Relationship Id="rId6237" Type="http://schemas.openxmlformats.org/officeDocument/2006/relationships/hyperlink" Target="https://drive.google.com/open?id=1i7_8iWYyLndyQivXbrhlY5BvBHE9gnTK&amp;usp=drive_fs" TargetMode="External"/><Relationship Id="rId5253" Type="http://schemas.openxmlformats.org/officeDocument/2006/relationships/hyperlink" Target="https://drive.google.com/drive/u/0/folders/1rLi7E3TF4gw9mPsBOpt9aX2UPC3SPCxe" TargetMode="External"/><Relationship Id="rId6304" Type="http://schemas.openxmlformats.org/officeDocument/2006/relationships/hyperlink" Target="https://docs.google.com/spreadsheets/d/18nNNMUzK2I2bRzIBegbdjF9o1qa2vte8T2ecKUn9gVs/edit?gid=0" TargetMode="External"/><Relationship Id="rId1449" Type="http://schemas.openxmlformats.org/officeDocument/2006/relationships/hyperlink" Target="https://docs.google.com/spreadsheets/d/1kazFzFG4ZemGsqyWzZIhxfHY-XbptdcRFZlH67Tdy3Y/edit?gid=23249419" TargetMode="External"/><Relationship Id="rId1796" Type="http://schemas.openxmlformats.org/officeDocument/2006/relationships/hyperlink" Target="https://docs.google.com/spreadsheets/d/1-vwhQd6LlryTsONeQxcGhIllCjnf-5Cd/edit?gid=1033238192" TargetMode="External"/><Relationship Id="rId2847" Type="http://schemas.openxmlformats.org/officeDocument/2006/relationships/hyperlink" Target="https://drive.google.com/drive/u/0/folders/1m91v5mFLS0SonMJaQAitYWg7_SuLZtj6" TargetMode="External"/><Relationship Id="rId88" Type="http://schemas.openxmlformats.org/officeDocument/2006/relationships/hyperlink" Target="https://cmckfcvietnam.sharepoint.com/:f:/s/KFC-SHARE-EXTERNAL-MKT-SHARE-EXTERNAL/EvCmKMbA-2lNvlyBTcO4zF4BjU65upcLzOflCMCeTpNemw?e=qd70O9" TargetMode="External"/><Relationship Id="rId819" Type="http://schemas.openxmlformats.org/officeDocument/2006/relationships/hyperlink" Target="https://docs.google.com/spreadsheets/d/18nNNMUzK2I2bRzIBegbdjF9o1qa2vte8T2ecKUn9gVs/edit?usp=sharing" TargetMode="External"/><Relationship Id="rId1863" Type="http://schemas.openxmlformats.org/officeDocument/2006/relationships/hyperlink" Target="https://drive.google.com/drive/u/0/folders/1nBWnJy3jQxH6K7z0N6dhN7qu07r5XupI" TargetMode="External"/><Relationship Id="rId2914" Type="http://schemas.openxmlformats.org/officeDocument/2006/relationships/hyperlink" Target="https://drive.google.com/drive/folders/1wjHG0ehfHsUFdxRbAOZkWsDKwdxqVa5J" TargetMode="External"/><Relationship Id="rId5320" Type="http://schemas.openxmlformats.org/officeDocument/2006/relationships/hyperlink" Target="https://drive.google.com/drive/u/0/folders/1HDxp5Vf6ekivy-dbeRvUsRgqpboCGl8i" TargetMode="External"/><Relationship Id="rId1516" Type="http://schemas.openxmlformats.org/officeDocument/2006/relationships/hyperlink" Target="https://shopeefood.vn/bo-suu-tap/an-het-moi-mien-hispf-giam-lien-50000d" TargetMode="External"/><Relationship Id="rId1930" Type="http://schemas.openxmlformats.org/officeDocument/2006/relationships/hyperlink" Target="https://docs.google.com/spreadsheets/d/1wba0DBny0rNygdGQv87KVHLyiIyQo9R25sj7ISlFN7k/edit" TargetMode="External"/><Relationship Id="rId3688" Type="http://schemas.openxmlformats.org/officeDocument/2006/relationships/hyperlink" Target="https://docs.google.com/spreadsheets/d/14WSqhFepCeC2JtwP83iiPDW1IFTNR9ctTVS4od0OqCM/edit?gid=0" TargetMode="External"/><Relationship Id="rId4739" Type="http://schemas.openxmlformats.org/officeDocument/2006/relationships/hyperlink" Target="https://drive.google.com/drive/u/0/folders/1hfnUDNjq__KliL9uDpQRXKTNBPiCjjPf" TargetMode="External"/><Relationship Id="rId6094" Type="http://schemas.openxmlformats.org/officeDocument/2006/relationships/hyperlink" Target="https://drive.google.com/drive/u/0/folders/1g_GrIQHMuxHruun6LrzPrPePMWItLmI-" TargetMode="External"/><Relationship Id="rId3755" Type="http://schemas.openxmlformats.org/officeDocument/2006/relationships/hyperlink" Target="https://drive.google.com/drive/u/0/folders/1aAyYvi2UW7VBaMwUBvxrMfG67W-qpG7J" TargetMode="External"/><Relationship Id="rId4806" Type="http://schemas.openxmlformats.org/officeDocument/2006/relationships/hyperlink" Target="https://docs.google.com/spreadsheets/d/1fwXMO7sVsX5UKli_NAdA3TZL8R_5X7LjGgmtEFI1LRk/edit?gid=1190989211" TargetMode="External"/><Relationship Id="rId6161" Type="http://schemas.openxmlformats.org/officeDocument/2006/relationships/hyperlink" Target="https://drive.google.com/drive/folders/1A6GcfQUdOdOGVb-k3bNkz1V8UosfI6NA?usp=sharing" TargetMode="External"/><Relationship Id="rId676" Type="http://schemas.openxmlformats.org/officeDocument/2006/relationships/hyperlink" Target="https://drive.google.com/drive/folders/1Fn4gsv5lksddz8529JN1zMU8q9vj02qt" TargetMode="External"/><Relationship Id="rId2357" Type="http://schemas.openxmlformats.org/officeDocument/2006/relationships/hyperlink" Target="https://drive.google.com/drive/u/0/folders/1EocanKhJ-0kXdkxmUzg1S_Fx10YvrJME" TargetMode="External"/><Relationship Id="rId3408" Type="http://schemas.openxmlformats.org/officeDocument/2006/relationships/hyperlink" Target="https://docs.google.com/spreadsheets/d/1s8D-PPVf-4iH2AXNN6x4ECkKABbUyNrMGFnwf30cyLs/edit?gid=1513785312" TargetMode="External"/><Relationship Id="rId329" Type="http://schemas.openxmlformats.org/officeDocument/2006/relationships/hyperlink" Target="https://docs.google.com/spreadsheets/d/1Wf-xibkNBYTHTGTDoXy8ZpHMWWFWjZkQkN_h-PhYPsE/edit?gid=1593213333" TargetMode="External"/><Relationship Id="rId1373" Type="http://schemas.openxmlformats.org/officeDocument/2006/relationships/hyperlink" Target="https://drive.google.com/drive/folders/1dfHti8j0vlCFuhM3FEn1rCpeGQocDvJs" TargetMode="External"/><Relationship Id="rId2771" Type="http://schemas.openxmlformats.org/officeDocument/2006/relationships/hyperlink" Target="https://drive.google.com/drive/u/0/folders/19SINjucIU0Imrp_fHum2mc4ufs96MFUj" TargetMode="External"/><Relationship Id="rId3822" Type="http://schemas.openxmlformats.org/officeDocument/2006/relationships/hyperlink" Target="https://drive.google.com/drive/folders/1A03vzj2dxlTE4sXJ-ULWjXdXj43b5SDi" TargetMode="External"/><Relationship Id="rId743" Type="http://schemas.openxmlformats.org/officeDocument/2006/relationships/hyperlink" Target="https://docs.google.com/spreadsheets/d/1p59_OCU0y33MmHtXsQ_rzx7VmwvFvdhvTuQDiR28r9g/edit?gid=0" TargetMode="External"/><Relationship Id="rId1026" Type="http://schemas.openxmlformats.org/officeDocument/2006/relationships/hyperlink" Target="https://drive.google.com/drive/folders/1ZRCt12kAohiMkkcGEd8e6kC6T_Z7LGRd?usp=drive_link" TargetMode="External"/><Relationship Id="rId2424" Type="http://schemas.openxmlformats.org/officeDocument/2006/relationships/hyperlink" Target="https://drive.google.com/drive/u/0/folders/1vM7AwC7I3oRwtUJbP41wE4lP5S0Couug" TargetMode="External"/><Relationship Id="rId5994" Type="http://schemas.openxmlformats.org/officeDocument/2006/relationships/hyperlink" Target="https://docs.google.com/spreadsheets/d/1I3fOPo5JYGGKW4Qo81VTELo4HjbSrFku_gDmlFpNrJg/edit?gid=0" TargetMode="External"/><Relationship Id="rId810" Type="http://schemas.openxmlformats.org/officeDocument/2006/relationships/hyperlink" Target="https://drive.google.com/drive/folders/1xqLuraC4g4t9UjHVC83JAbBTH6nQLWxe" TargetMode="External"/><Relationship Id="rId1440" Type="http://schemas.openxmlformats.org/officeDocument/2006/relationships/hyperlink" Target="https://drive.google.com/drive/u/0/folders/1s7KDf2z7dvgP8srigGTCIaCtTIdTmYEt" TargetMode="External"/><Relationship Id="rId4596" Type="http://schemas.openxmlformats.org/officeDocument/2006/relationships/hyperlink" Target="https://shopee.vn/m/ACBevent-SPF" TargetMode="External"/><Relationship Id="rId5647" Type="http://schemas.openxmlformats.org/officeDocument/2006/relationships/hyperlink" Target="https://shopee.vn/m/HDSAISONFOOD-SPF" TargetMode="External"/><Relationship Id="rId3198" Type="http://schemas.openxmlformats.org/officeDocument/2006/relationships/hyperlink" Target="https://drive.google.com/drive/folders/1I_T4cFm9dU11AhoTIZS4OnlvqYmgOj9X?usp=drive_link" TargetMode="External"/><Relationship Id="rId4249" Type="http://schemas.openxmlformats.org/officeDocument/2006/relationships/hyperlink" Target="https://docs.google.com/spreadsheets/d/1SpTAZfPnhoulb5kemB5xnn_ZUdBowHUUux2uosNOuSk/edit?gid=1460264289" TargetMode="External"/><Relationship Id="rId4663" Type="http://schemas.openxmlformats.org/officeDocument/2006/relationships/hyperlink" Target="https://docs.google.com/spreadsheets/d/1rxpD7AKbX0qNmBbUwb6TtbJZAM9IVXJBlWCVfcoPYEc/edit?gid=0" TargetMode="External"/><Relationship Id="rId5714" Type="http://schemas.openxmlformats.org/officeDocument/2006/relationships/hyperlink" Target="https://docs.google.com/spreadsheets/d/1KdLUxhWn7-Q6DeRcy9gd36ucP-oJ4UTFeQVmcPt6sXg/edit?gid=0" TargetMode="External"/><Relationship Id="rId3265" Type="http://schemas.openxmlformats.org/officeDocument/2006/relationships/hyperlink" Target="https://drive.google.com/drive/folders/1IWr0NiBfFYu177_c2pH8goxIqi8JY4pz" TargetMode="External"/><Relationship Id="rId4316" Type="http://schemas.openxmlformats.org/officeDocument/2006/relationships/hyperlink" Target="https://shopee.vn/m/FECREDIT-SPF" TargetMode="External"/><Relationship Id="rId4730" Type="http://schemas.openxmlformats.org/officeDocument/2006/relationships/hyperlink" Target="https://drive.google.com/drive/u/0/folders/1mRj_LkSZr4PNN_UhqMDDScRnvxm9UMQ1" TargetMode="External"/><Relationship Id="rId186" Type="http://schemas.openxmlformats.org/officeDocument/2006/relationships/hyperlink" Target="https://docs.google.com/presentation/d/1qiCHGn17KFfp_i9MgsKAMlG4QPs9bjO2/edit" TargetMode="External"/><Relationship Id="rId2281" Type="http://schemas.openxmlformats.org/officeDocument/2006/relationships/hyperlink" Target="https://drive.google.com/drive/u/0/folders/12i-EgPNST_Kt1Da79W-Ucq6nKMdoCCQP" TargetMode="External"/><Relationship Id="rId3332" Type="http://schemas.openxmlformats.org/officeDocument/2006/relationships/hyperlink" Target="https://docs.google.com/spreadsheets/d/1BOQfqkVFuxa4EAeIqikLNGVs0M3v_AGu998ko9SsEeo/edit?gid=1593232131" TargetMode="External"/><Relationship Id="rId253" Type="http://schemas.openxmlformats.org/officeDocument/2006/relationships/hyperlink" Target="https://docs.google.com/spreadsheets/d/1SpTAZfPnhoulb5kemB5xnn_ZUdBowHUUux2uosNOuSk/edit?gid=1460264289" TargetMode="External"/><Relationship Id="rId320" Type="http://schemas.openxmlformats.org/officeDocument/2006/relationships/hyperlink" Target="https://drive.google.com/drive/folders/1oWSnay7Ie_W2YOE1KlxConYOWpQxO8nd" TargetMode="External"/><Relationship Id="rId2001" Type="http://schemas.openxmlformats.org/officeDocument/2006/relationships/hyperlink" Target="https://drive.google.com/drive/folders/1JgOJULomjCtxMx3ddVX66s-UOx9JwdGP" TargetMode="External"/><Relationship Id="rId5157" Type="http://schemas.openxmlformats.org/officeDocument/2006/relationships/hyperlink" Target="https://docs.google.com/spreadsheets/d/1KdLUxhWn7-Q6DeRcy9gd36ucP-oJ4UTFeQVmcPt6sXg/edit?gid=0" TargetMode="External"/><Relationship Id="rId6208" Type="http://schemas.openxmlformats.org/officeDocument/2006/relationships/hyperlink" Target="https://docs.google.com/spreadsheets/d/1vr7KdJ2X-sDggoUcgbrkYZiq1gZH1FnO/edit?gid=943919918" TargetMode="External"/><Relationship Id="rId5571" Type="http://schemas.openxmlformats.org/officeDocument/2006/relationships/hyperlink" Target="https://docs.google.com/spreadsheets/d/1rxpD7AKbX0qNmBbUwb6TtbJZAM9IVXJBlWCVfcoPYEc/edit?gid=1592013" TargetMode="External"/><Relationship Id="rId1767" Type="http://schemas.openxmlformats.org/officeDocument/2006/relationships/hyperlink" Target="https://drive.google.com/drive/folders/15LyfqF1IvBSGS2wvlOQblDAUUtTYFjUH" TargetMode="External"/><Relationship Id="rId2818" Type="http://schemas.openxmlformats.org/officeDocument/2006/relationships/hyperlink" Target="https://drive.google.com/drive/folders/1eJEMHUTlUsBzOXDxDASYiP6W48FwpjEt" TargetMode="External"/><Relationship Id="rId4173" Type="http://schemas.openxmlformats.org/officeDocument/2006/relationships/hyperlink" Target="https://drive.google.com/drive/folders/1bli_C1UVyEzQRcWQCB-OeeNlswWjUfYN" TargetMode="External"/><Relationship Id="rId5224" Type="http://schemas.openxmlformats.org/officeDocument/2006/relationships/hyperlink" Target="https://docs.google.com/spreadsheets/d/1BOQfqkVFuxa4EAeIqikLNGVs0M3v_AGu998ko9SsEeo/edit?gid=67427" TargetMode="External"/><Relationship Id="rId59" Type="http://schemas.openxmlformats.org/officeDocument/2006/relationships/hyperlink" Target="https://docs.google.com/spreadsheets/d/1OMofijeoR53EWDc109ohXV434fe2c-PIscMTWB60wSg/edit?gid=539250362" TargetMode="External"/><Relationship Id="rId1834" Type="http://schemas.openxmlformats.org/officeDocument/2006/relationships/hyperlink" Target="https://docs.google.com/spreadsheets/d/1HKfoMfmwHoV2GmaxJ9o24CmrZaDShdvn_OuH-9c_YeM/edit" TargetMode="External"/><Relationship Id="rId4240" Type="http://schemas.openxmlformats.org/officeDocument/2006/relationships/hyperlink" Target="https://drive.google.com/drive/folders/1kguniRRYPtjEq2_l59Iy0KGTaF7wbjpy" TargetMode="External"/><Relationship Id="rId1901" Type="http://schemas.openxmlformats.org/officeDocument/2006/relationships/hyperlink" Target="https://docs.google.com/spreadsheets/d/1mkusZaFg1j1O18MiiTdxoS6DawA-rfkl0pTBWeyKUVk/edit?usp=sharing" TargetMode="External"/><Relationship Id="rId3659" Type="http://schemas.openxmlformats.org/officeDocument/2006/relationships/hyperlink" Target="https://docs.google.com/spreadsheets/d/1Lx7Zm3-vtDEgQ3W-SoKn6PeR86S8ixq2JvP_O7IR93g/edit?gid=1904132793" TargetMode="External"/><Relationship Id="rId6065" Type="http://schemas.openxmlformats.org/officeDocument/2006/relationships/hyperlink" Target="https://docs.google.com/spreadsheets/d/1fwXMO7sVsX5UKli_NAdA3TZL8R_5X7LjGgmtEFI1LRk/edit?gid=1582345720" TargetMode="External"/><Relationship Id="rId5081" Type="http://schemas.openxmlformats.org/officeDocument/2006/relationships/hyperlink" Target="https://drive.google.com/drive/folders/1cPzHYPgd6rb98fPosfWWgN3XJ1Oh9ZEZ?usp=sharing" TargetMode="External"/><Relationship Id="rId6132" Type="http://schemas.openxmlformats.org/officeDocument/2006/relationships/hyperlink" Target="https://drive.google.com/file/d/1525End4cExHJhj7kmW69vrk-JebMXsgZ/view" TargetMode="External"/><Relationship Id="rId994" Type="http://schemas.openxmlformats.org/officeDocument/2006/relationships/hyperlink" Target="https://docs.google.com/spreadsheets/d/1rxpD7AKbX0qNmBbUwb6TtbJZAM9IVXJBlWCVfcoPYEc/edit?gid=547763884" TargetMode="External"/><Relationship Id="rId2675" Type="http://schemas.openxmlformats.org/officeDocument/2006/relationships/hyperlink" Target="https://docs.google.com/spreadsheets/d/1araIWejcg2ho4Cg5omC68KUFFPIA9zku3QZcudN1FM0/edit?gid=68139129" TargetMode="External"/><Relationship Id="rId3726" Type="http://schemas.openxmlformats.org/officeDocument/2006/relationships/hyperlink" Target="https://docs.google.com/spreadsheets/d/1wba0DBny0rNygdGQv87KVHLyiIyQo9R25sj7ISlFN7k/edit" TargetMode="External"/><Relationship Id="rId647" Type="http://schemas.openxmlformats.org/officeDocument/2006/relationships/hyperlink" Target="https://drive.google.com/drive/folders/1-z5fHP05Ll-0Vx1tYXLBWSclpuk6nJi-?usp=drive_link" TargetMode="External"/><Relationship Id="rId1277" Type="http://schemas.openxmlformats.org/officeDocument/2006/relationships/hyperlink" Target="https://shopee.vn/IdolLenDealAnNgonHetSay" TargetMode="External"/><Relationship Id="rId1691" Type="http://schemas.openxmlformats.org/officeDocument/2006/relationships/hyperlink" Target="https://drive.google.com/drive/u/0/folders/1ikHeEooYTBEv-3b4BJzNGxk2i7AnzQAP" TargetMode="External"/><Relationship Id="rId2328" Type="http://schemas.openxmlformats.org/officeDocument/2006/relationships/hyperlink" Target="https://drive.google.com/drive/u/0/folders/1I_T4cFm9dU11AhoTIZS4OnlvqYmgOj9X" TargetMode="External"/><Relationship Id="rId2742" Type="http://schemas.openxmlformats.org/officeDocument/2006/relationships/hyperlink" Target="https://drive.google.com/drive/u/0/folders/1Nakq-pPLhh5naHQrmzjksA1izBQaCpYQ" TargetMode="External"/><Relationship Id="rId5898" Type="http://schemas.openxmlformats.org/officeDocument/2006/relationships/hyperlink" Target="https://drive.google.com/drive/u/0/folders/1U4lNEC-8TelX_iV6u7iQgiNPnZR-vWKP" TargetMode="External"/><Relationship Id="rId714" Type="http://schemas.openxmlformats.org/officeDocument/2006/relationships/hyperlink" Target="https://docs.google.com/spreadsheets/d/1zbSuutdyZoMCgGXjAGNlHlJDtZzKZOmOTDO9cmfdmB4/edit?usp=sharing" TargetMode="External"/><Relationship Id="rId1344" Type="http://schemas.openxmlformats.org/officeDocument/2006/relationships/hyperlink" Target="https://drive.google.com/drive/u/0/folders/17L5p-H6oJ6ipDMQAIBqfZC7e5sN5_Q0A" TargetMode="External"/><Relationship Id="rId5965" Type="http://schemas.openxmlformats.org/officeDocument/2006/relationships/hyperlink" Target="https://docs.google.com/spreadsheets/d/1ZN-OMnRjvr3VWQUzNaJggEQDmvEYjJF4oDBiCTBPQXY/edit?usp=sharing" TargetMode="External"/><Relationship Id="rId50" Type="http://schemas.openxmlformats.org/officeDocument/2006/relationships/hyperlink" Target="https://drive.google.com/drive/u/0/folders/1kVmU49dpSpMlztSJtqtQ7_yffbAKAUzN" TargetMode="External"/><Relationship Id="rId1411" Type="http://schemas.openxmlformats.org/officeDocument/2006/relationships/hyperlink" Target="https://drive.google.com/drive/folders/1MHkAwaS9FmpA6Rul-_t9-28XEWxJBVr8" TargetMode="External"/><Relationship Id="rId4567" Type="http://schemas.openxmlformats.org/officeDocument/2006/relationships/hyperlink" Target="https://shopeefood.vn/u/shopeefood_sieubrand" TargetMode="External"/><Relationship Id="rId5618" Type="http://schemas.openxmlformats.org/officeDocument/2006/relationships/hyperlink" Target="https://drive.google.com/drive/folders/1fFNO44TiMtfvLMU0GG68rWlsz58eEAVJ?usp=drive_link" TargetMode="External"/><Relationship Id="rId3169" Type="http://schemas.openxmlformats.org/officeDocument/2006/relationships/hyperlink" Target="https://docs.google.com/spreadsheets/d/1OMofijeoR53EWDc109ohXV434fe2c-PIscMTWB60wSg/edit?gid=1381600522" TargetMode="External"/><Relationship Id="rId3583" Type="http://schemas.openxmlformats.org/officeDocument/2006/relationships/hyperlink" Target="https://drive.google.com/drive/u/0/folders/1n5bSA0efy31Y5utEEJqM5gDfU_tpN3nL" TargetMode="External"/><Relationship Id="rId4981" Type="http://schemas.openxmlformats.org/officeDocument/2006/relationships/hyperlink" Target="https://docs.google.com/spreadsheets/d/1KmfXaYNxTvOqlFm0awngGgwSbAkphKf3/edit" TargetMode="External"/><Relationship Id="rId2185" Type="http://schemas.openxmlformats.org/officeDocument/2006/relationships/hyperlink" Target="https://drive.google.com/drive/u/0/folders/10ZlCcexY2hbvAVUaHwp6lV1vXsNZPs66" TargetMode="External"/><Relationship Id="rId3236" Type="http://schemas.openxmlformats.org/officeDocument/2006/relationships/hyperlink" Target="https://drive.google.com/drive/u/0/folders/1wNK4rBa9JYVczZHCLfjn3NUEY51d8mGM" TargetMode="External"/><Relationship Id="rId4634" Type="http://schemas.openxmlformats.org/officeDocument/2006/relationships/hyperlink" Target="https://drive.google.com/drive/folders/1MHMLhfCNO_GXY_HCMih4dhT91A9CRmiM?usp=drive_link" TargetMode="External"/><Relationship Id="rId157" Type="http://schemas.openxmlformats.org/officeDocument/2006/relationships/hyperlink" Target="https://shopee.vn/m/OCB-SPF" TargetMode="External"/><Relationship Id="rId3650" Type="http://schemas.openxmlformats.org/officeDocument/2006/relationships/hyperlink" Target="https://docs.google.com/spreadsheets/d/1L2oAihI5f_6pBnKt_zC1YzSMxPA0nRv1evnuuAQpQtw/edit?gid=0" TargetMode="External"/><Relationship Id="rId4701" Type="http://schemas.openxmlformats.org/officeDocument/2006/relationships/hyperlink" Target="https://drive.google.com/drive/u/0/folders/1pyFYrf8GLnA3FP0PRRWbHeOkoGFqh1C3" TargetMode="External"/><Relationship Id="rId571" Type="http://schemas.openxmlformats.org/officeDocument/2006/relationships/hyperlink" Target="https://drive.google.com/file/d/1qirrc0_bThXFK9e0qEXQpczBGTSF5yw3/view" TargetMode="External"/><Relationship Id="rId2252" Type="http://schemas.openxmlformats.org/officeDocument/2006/relationships/hyperlink" Target="https://drive.google.com/drive/u/0/folders/1W1JB4UxTWZ3q5YGEONoA_ht9wC1Vmznl" TargetMode="External"/><Relationship Id="rId3303" Type="http://schemas.openxmlformats.org/officeDocument/2006/relationships/hyperlink" Target="https://drive.google.com/drive/u/0/folders/1Fr1jILS5XBM4umU-o-uOyrKEqBZdSjMO" TargetMode="External"/><Relationship Id="rId224" Type="http://schemas.openxmlformats.org/officeDocument/2006/relationships/hyperlink" Target="https://drive.google.com/drive/u/0/folders/1E-JMV7thBEko7Vi31jqyMUYlBWK6Y-sd" TargetMode="External"/><Relationship Id="rId5475" Type="http://schemas.openxmlformats.org/officeDocument/2006/relationships/hyperlink" Target="https://docs.google.com/spreadsheets/d/1YlcbJPhab0VHYZtzkt7J_mfBwVM3ewQ3wuUq3hM2Fy0/edit?gid=0" TargetMode="External"/><Relationship Id="rId4077" Type="http://schemas.openxmlformats.org/officeDocument/2006/relationships/hyperlink" Target="https://docs.google.com/spreadsheets/d/12XJjT4XPIdgFM2Lszlxs10v9nW30XM6zr_JULMH1TTU/edit?gid=0" TargetMode="External"/><Relationship Id="rId4491" Type="http://schemas.openxmlformats.org/officeDocument/2006/relationships/hyperlink" Target="https://docs.google.com/spreadsheets/d/1KdLUxhWn7-Q6DeRcy9gd36ucP-oJ4UTFeQVmcPt6sXg/edit?gid=0" TargetMode="External"/><Relationship Id="rId5128" Type="http://schemas.openxmlformats.org/officeDocument/2006/relationships/hyperlink" Target="https://docs.google.com/spreadsheets/d/1xsEviixVh1cinP-iUeRZUkT08nUuAClJ2ov-BedQSpw/edit?gid=887217737" TargetMode="External"/><Relationship Id="rId5542" Type="http://schemas.openxmlformats.org/officeDocument/2006/relationships/hyperlink" Target="https://drive.google.com/drive/u/0/folders/16ZXWdVOcgniR857hOYX02LwfS5lfC8YY" TargetMode="External"/><Relationship Id="rId1738" Type="http://schemas.openxmlformats.org/officeDocument/2006/relationships/hyperlink" Target="https://docs.google.com/spreadsheets/d/1KdLUxhWn7-Q6DeRcy9gd36ucP-oJ4UTFeQVmcPt6sXg/edit?gid=0" TargetMode="External"/><Relationship Id="rId3093" Type="http://schemas.openxmlformats.org/officeDocument/2006/relationships/hyperlink" Target="https://drive.google.com/drive/folders/1c6NoDjCwZV84FXbxV4tf0L6HRsgldsMZ?usp=sharing" TargetMode="External"/><Relationship Id="rId4144" Type="http://schemas.openxmlformats.org/officeDocument/2006/relationships/hyperlink" Target="https://docs.google.com/spreadsheets/d/1Cfq8nnEuh5mv5yI1xFUY0oveeEpgtmS9lhYYq5Fe_FE/edit?usp=sharing" TargetMode="External"/><Relationship Id="rId3160" Type="http://schemas.openxmlformats.org/officeDocument/2006/relationships/hyperlink" Target="https://docs.google.com/spreadsheets/d/1im514VU8g98vDeW7ErbOofvlLwrcJS2MzU8Nr5-3FXo/edit?usp=sharing" TargetMode="External"/><Relationship Id="rId4211" Type="http://schemas.openxmlformats.org/officeDocument/2006/relationships/hyperlink" Target="https://drive.google.com/drive/u/0/folders/17Ousqo-B1VqHWP1QnTIxEZ-7B9YofR9h" TargetMode="External"/><Relationship Id="rId1805" Type="http://schemas.openxmlformats.org/officeDocument/2006/relationships/hyperlink" Target="https://docs.google.com/spreadsheets/d/1KsICocQtcVRrQ5M_v-3MqZtMgmB7SiS44mbSZqPDm6o/edit?usp=sharing" TargetMode="External"/><Relationship Id="rId3977" Type="http://schemas.openxmlformats.org/officeDocument/2006/relationships/hyperlink" Target="https://docs.google.com/spreadsheets/d/1s8D-PPVf-4iH2AXNN6x4ECkKABbUyNrMGFnwf30cyLs/edit?gid=1513785312" TargetMode="External"/><Relationship Id="rId6036" Type="http://schemas.openxmlformats.org/officeDocument/2006/relationships/hyperlink" Target="https://drive.google.com/drive/u/0/folders/1Co9CQlhdqWQ1SJi5cyrZ_cooDu6oR0Eu" TargetMode="External"/><Relationship Id="rId6383" Type="http://schemas.openxmlformats.org/officeDocument/2006/relationships/hyperlink" Target="https://drive.google.com/drive/u/0/folders/1eKnkS5u88k56QiSPgG6psv6i0M1sP9-i" TargetMode="External"/><Relationship Id="rId898" Type="http://schemas.openxmlformats.org/officeDocument/2006/relationships/hyperlink" Target="https://docs.google.com/spreadsheets/d/1s8D-PPVf-4iH2AXNN6x4ECkKABbUyNrMGFnwf30cyLs/edit?gid=1513785312" TargetMode="External"/><Relationship Id="rId2579" Type="http://schemas.openxmlformats.org/officeDocument/2006/relationships/hyperlink" Target="https://drive.google.com/drive/folders/1Tu0XBVVwKh-DGv6RqPyiIFb7llLARbmJ?usp=drive_link" TargetMode="External"/><Relationship Id="rId2993" Type="http://schemas.openxmlformats.org/officeDocument/2006/relationships/hyperlink" Target="https://docs.google.com/spreadsheets/d/1vIyV5nTnjhQgdc2a6SajM7dp2H4eL3Sf4K675HHeYoI/edit?gid=1579647152" TargetMode="External"/><Relationship Id="rId965" Type="http://schemas.openxmlformats.org/officeDocument/2006/relationships/hyperlink" Target="https://docs.google.com/spreadsheets/d/1fwXMO7sVsX5UKli_NAdA3TZL8R_5X7LjGgmtEFI1LRk/edit?pli=1&amp;gid=293709000" TargetMode="External"/><Relationship Id="rId1595" Type="http://schemas.openxmlformats.org/officeDocument/2006/relationships/hyperlink" Target="https://drive.google.com/drive/folders/1N5iuNgdbnKlhI1zIrQuGZr5bPPD777RR" TargetMode="External"/><Relationship Id="rId2646" Type="http://schemas.openxmlformats.org/officeDocument/2006/relationships/hyperlink" Target="https://drive.google.com/drive/u/0/folders/11pW-PxOcy4-xINuXhlNIu6BCzAlCWvOg" TargetMode="External"/><Relationship Id="rId5052" Type="http://schemas.openxmlformats.org/officeDocument/2006/relationships/hyperlink" Target="https://drive.google.com/drive/u/0/folders/1-ETAz2IyH7E6gn870jj-6tIhxs9nBY6u" TargetMode="External"/><Relationship Id="rId6103" Type="http://schemas.openxmlformats.org/officeDocument/2006/relationships/hyperlink" Target="https://docs.google.com/spreadsheets/d/1hH2wOMnX04Ofy2zaIB_BxzgG3Ficv5hRMZADqiYVuXg/edit" TargetMode="External"/><Relationship Id="rId618" Type="http://schemas.openxmlformats.org/officeDocument/2006/relationships/hyperlink" Target="https://drive.google.com/drive/u/0/folders/1wSDo8O-8DUiBjUwF6wxC_avfmams11eE" TargetMode="External"/><Relationship Id="rId1248" Type="http://schemas.openxmlformats.org/officeDocument/2006/relationships/hyperlink" Target="https://docs.google.com/spreadsheets/d/1Wf-xibkNBYTHTGTDoXy8ZpHMWWFWjZkQkN_h-PhYPsE/edit?gid=1593213333" TargetMode="External"/><Relationship Id="rId1662" Type="http://schemas.openxmlformats.org/officeDocument/2006/relationships/hyperlink" Target="https://docs.google.com/spreadsheets/d/1euYQp41NIB_2slpqUCv3Z1w09uwEDu-KfSVn_xAISmg/edit?gid=197778050" TargetMode="External"/><Relationship Id="rId5869" Type="http://schemas.openxmlformats.org/officeDocument/2006/relationships/hyperlink" Target="https://drive.google.com/drive/folders/1sYlZHkeqVOBKgvkPwZQV3TEOafYqYoje" TargetMode="External"/><Relationship Id="rId1315" Type="http://schemas.openxmlformats.org/officeDocument/2006/relationships/hyperlink" Target="https://drive.google.com/drive/folders/155A2B70EiSdtE_yrSqc9CkFEuguNYGS_" TargetMode="External"/><Relationship Id="rId2713" Type="http://schemas.openxmlformats.org/officeDocument/2006/relationships/hyperlink" Target="https://drive.google.com/drive/folders/1C5GRn7XeUBRgStMs_fy5w_QzR4Bq5Shm" TargetMode="External"/><Relationship Id="rId4885" Type="http://schemas.openxmlformats.org/officeDocument/2006/relationships/hyperlink" Target="https://drive.google.com/drive/u/0/folders/1HY2YFZbE8aMWvUfFhmmVdtkY9alF_vbP" TargetMode="External"/><Relationship Id="rId5936" Type="http://schemas.openxmlformats.org/officeDocument/2006/relationships/hyperlink" Target="https://drive.google.com/drive/u/0/folders/1Y_WqGt9yX9CPKFjqr_qz-DUGHkWRlapo" TargetMode="External"/><Relationship Id="rId21" Type="http://schemas.openxmlformats.org/officeDocument/2006/relationships/hyperlink" Target="https://drive.google.com/drive/folders/10hDtk_nFcBR3s1Il_pTLiFqtvqdDffHx" TargetMode="External"/><Relationship Id="rId2089" Type="http://schemas.openxmlformats.org/officeDocument/2006/relationships/hyperlink" Target="https://drive.google.com/drive/u/1/folders/1A3mc8bJL1mmxsGAf-B37TGsPCA0bIziV" TargetMode="External"/><Relationship Id="rId3487" Type="http://schemas.openxmlformats.org/officeDocument/2006/relationships/hyperlink" Target="https://drive.google.com/drive/folders/1YQY-Kjf7M7LuwEXRFvOw5eI-1YS0nh4t" TargetMode="External"/><Relationship Id="rId4538" Type="http://schemas.openxmlformats.org/officeDocument/2006/relationships/hyperlink" Target="https://drive.google.com/drive/u/0/folders/1y1HwXTqDgNi4Iy0dRMkmQ7qVJz6_kBGJ" TargetMode="External"/><Relationship Id="rId4952" Type="http://schemas.openxmlformats.org/officeDocument/2006/relationships/hyperlink" Target="https://docs.google.com/spreadsheets/d/1vIyV5nTnjhQgdc2a6SajM7dp2H4eL3Sf4K675HHeYoI/edit?gid=1579647152" TargetMode="External"/><Relationship Id="rId3554" Type="http://schemas.openxmlformats.org/officeDocument/2006/relationships/hyperlink" Target="https://docs.google.com/spreadsheets/d/1aJCEBkz0W7RO1jbZtQxVGaEfNhxJv4c6rTyF20VK6c8/edit?gid=1877503813" TargetMode="External"/><Relationship Id="rId4605" Type="http://schemas.openxmlformats.org/officeDocument/2006/relationships/hyperlink" Target="https://docs.google.com/spreadsheets/d/1HKfoMfmwHoV2GmaxJ9o24CmrZaDShdvn_OuH-9c_YeM/edit" TargetMode="External"/><Relationship Id="rId475" Type="http://schemas.openxmlformats.org/officeDocument/2006/relationships/hyperlink" Target="https://docs.google.com/spreadsheets/d/1ESyqPEPbXYvsaRIUJsT9-M9l2vcFYhFA5frc-avxVh4/edit?usp=sharing" TargetMode="External"/><Relationship Id="rId2156" Type="http://schemas.openxmlformats.org/officeDocument/2006/relationships/hyperlink" Target="https://docs.google.com/spreadsheets/d/1-vwhQd6LlryTsONeQxcGhIllCjnf-5Cd/edit?gid=1033238192" TargetMode="External"/><Relationship Id="rId2570" Type="http://schemas.openxmlformats.org/officeDocument/2006/relationships/hyperlink" Target="https://shopee.vn/m/BIDVCREDIT-SPF" TargetMode="External"/><Relationship Id="rId3207" Type="http://schemas.openxmlformats.org/officeDocument/2006/relationships/hyperlink" Target="https://drive.google.com/drive/u/0/folders/1Tkpc835ANfnYDoIPw5P4XizLr7JpdIdc" TargetMode="External"/><Relationship Id="rId3621" Type="http://schemas.openxmlformats.org/officeDocument/2006/relationships/hyperlink" Target="https://drive.google.com/drive/u/0/folders/1c7u_IaQKnVgKe9Zk4QqpPAwfO7SC5Kcf" TargetMode="External"/><Relationship Id="rId128" Type="http://schemas.openxmlformats.org/officeDocument/2006/relationships/hyperlink" Target="https://drive.google.com/drive/folders/1NTcAJOWs4O7wHSuJZo_aL8ekopKkYtLw" TargetMode="External"/><Relationship Id="rId542" Type="http://schemas.openxmlformats.org/officeDocument/2006/relationships/hyperlink" Target="https://docs.google.com/spreadsheets/d/1EHvCR-vv-ebBktg1xCrkRTTK6JJa8patL_9iyugb0co/edit?usp=sharing" TargetMode="External"/><Relationship Id="rId1172" Type="http://schemas.openxmlformats.org/officeDocument/2006/relationships/hyperlink" Target="https://docs.google.com/spreadsheets/d/1SpTAZfPnhoulb5kemB5xnn_ZUdBowHUUux2uosNOuSk/edit?gid=1460264289" TargetMode="External"/><Relationship Id="rId2223" Type="http://schemas.openxmlformats.org/officeDocument/2006/relationships/hyperlink" Target="https://drive.google.com/drive/folders/1Hu3bltyLQGQQHPt88lXegipleeZmBMmY" TargetMode="External"/><Relationship Id="rId5379" Type="http://schemas.openxmlformats.org/officeDocument/2006/relationships/hyperlink" Target="https://docs.google.com/spreadsheets/d/1zbSuutdyZoMCgGXjAGNlHlJDtZzKZOmOTDO9cmfdmB4/edit?usp=sharing" TargetMode="External"/><Relationship Id="rId5793" Type="http://schemas.openxmlformats.org/officeDocument/2006/relationships/hyperlink" Target="https://drive.google.com/drive/u/0/folders/1F8immWGomffhL5Yn-x_WAK5j1PzMYmQH" TargetMode="External"/><Relationship Id="rId4395" Type="http://schemas.openxmlformats.org/officeDocument/2006/relationships/hyperlink" Target="https://docs.google.com/spreadsheets/d/1zbSuutdyZoMCgGXjAGNlHlJDtZzKZOmOTDO9cmfdmB4/edit?usp=sharing" TargetMode="External"/><Relationship Id="rId5446" Type="http://schemas.openxmlformats.org/officeDocument/2006/relationships/hyperlink" Target="https://drive.google.com/drive/u/0/folders/1IxFpQzqAcxriQUht5wRr_NO-5eUtZOdd" TargetMode="External"/><Relationship Id="rId1989" Type="http://schemas.openxmlformats.org/officeDocument/2006/relationships/hyperlink" Target="https://drive.google.com/drive/folders/1tVhu-Nq6ijXdOIZPH-WfAzIjLeabXMq6?usp=drive_link" TargetMode="External"/><Relationship Id="rId4048" Type="http://schemas.openxmlformats.org/officeDocument/2006/relationships/hyperlink" Target="https://drive.google.com/drive/folders/1okjCfhR1Q7VySEjKTEBUznJGNTDofrb0?usp=drive_link" TargetMode="External"/><Relationship Id="rId5860" Type="http://schemas.openxmlformats.org/officeDocument/2006/relationships/hyperlink" Target="https://drive.google.com/drive/folders/1oSvxA02avYKvrYTitHqGWPpy47d6UuOB?usp=drive_link" TargetMode="External"/><Relationship Id="rId3064" Type="http://schemas.openxmlformats.org/officeDocument/2006/relationships/hyperlink" Target="https://drive.google.com/drive/folders/1ly5zU_Pg60Az1RY6yNT3bf0EE3RhjUQI" TargetMode="External"/><Relationship Id="rId4462" Type="http://schemas.openxmlformats.org/officeDocument/2006/relationships/hyperlink" Target="https://drive.google.com/drive/u/0/folders/1UrCEnadVpGcAmlNXMcRGpQyhZdRKoGwv" TargetMode="External"/><Relationship Id="rId5513" Type="http://schemas.openxmlformats.org/officeDocument/2006/relationships/hyperlink" Target="https://shopee.vn/m/LpbankOct25-SPF" TargetMode="External"/><Relationship Id="rId1709" Type="http://schemas.openxmlformats.org/officeDocument/2006/relationships/hyperlink" Target="https://drive.google.com/drive/u/0/folders/1sLZZL1ZY-jHPbbydBb1IcBo7hgHslb3Z" TargetMode="External"/><Relationship Id="rId4115" Type="http://schemas.openxmlformats.org/officeDocument/2006/relationships/hyperlink" Target="https://docs.google.com/spreadsheets/d/1fwXMO7sVsX5UKli_NAdA3TZL8R_5X7LjGgmtEFI1LRk/edit?gid=594618395" TargetMode="External"/><Relationship Id="rId2080" Type="http://schemas.openxmlformats.org/officeDocument/2006/relationships/hyperlink" Target="https://drive.google.com/drive/u/1/folders/1DwyNm3FSY-kRZzAMlDYKFuPvdz7i5up5" TargetMode="External"/><Relationship Id="rId3131" Type="http://schemas.openxmlformats.org/officeDocument/2006/relationships/hyperlink" Target="https://drive.google.com/drive/folders/1JDkAWu3w-wWQ4RInLy3mrDmuyfPa39xh?usp=sharing" TargetMode="External"/><Relationship Id="rId6287" Type="http://schemas.openxmlformats.org/officeDocument/2006/relationships/hyperlink" Target="https://docs.google.com/spreadsheets/d/1aJCEBkz0W7RO1jbZtQxVGaEfNhxJv4c6rTyF20VK6c8/edit?gid=1877503813" TargetMode="External"/><Relationship Id="rId2897" Type="http://schemas.openxmlformats.org/officeDocument/2006/relationships/hyperlink" Target="https://drive.google.com/drive/u/0/folders/1C1UQE_i6DfmpOHdnxA1GqAeEPDCeZumq" TargetMode="External"/><Relationship Id="rId3948" Type="http://schemas.openxmlformats.org/officeDocument/2006/relationships/hyperlink" Target="https://drive.google.com/drive/folders/1r4Ecf5cYalKR6YHqq7D3b_ZKMB6zAFut?usp=sharing" TargetMode="External"/><Relationship Id="rId6354" Type="http://schemas.openxmlformats.org/officeDocument/2006/relationships/hyperlink" Target="https://drive.google.com/drive/u/0/folders/1YE5Te3JsQtUzAnqhIFW0MeBJyuV0XE5y" TargetMode="External"/><Relationship Id="rId869" Type="http://schemas.openxmlformats.org/officeDocument/2006/relationships/hyperlink" Target="https://drive.google.com/drive/folders/1CToCrKqTwV6CKZYOX2atnwoDMVLVC2rw" TargetMode="External"/><Relationship Id="rId1499" Type="http://schemas.openxmlformats.org/officeDocument/2006/relationships/hyperlink" Target="https://drive.google.com/drive/u/1/folders/1AMLm9S_VZ2FTvPANapXalmNYcmjDRsIQ" TargetMode="External"/><Relationship Id="rId5370" Type="http://schemas.openxmlformats.org/officeDocument/2006/relationships/hyperlink" Target="https://drive.google.com/drive/u/0/folders/1gGD5icyvz1vQPSJ0pNcZWjUQrAOpc1se" TargetMode="External"/><Relationship Id="rId6007" Type="http://schemas.openxmlformats.org/officeDocument/2006/relationships/hyperlink" Target="https://drive.google.com/drive/u/0/folders/1as6Kg4uW82jBAFaVmxazo9q83GL_ge5_" TargetMode="External"/><Relationship Id="rId6421" Type="http://schemas.openxmlformats.org/officeDocument/2006/relationships/hyperlink" Target="https://docs.google.com/spreadsheets/d/1BOQfqkVFuxa4EAeIqikLNGVs0M3v_AGu998ko9SsEeo/edit?gid=67427" TargetMode="External"/><Relationship Id="rId2964" Type="http://schemas.openxmlformats.org/officeDocument/2006/relationships/hyperlink" Target="https://drive.google.com/drive/u/0/folders/1j-d_UTxBQyjRKqOuonAnJYnlCzLMKMZH" TargetMode="External"/><Relationship Id="rId5023" Type="http://schemas.openxmlformats.org/officeDocument/2006/relationships/hyperlink" Target="https://drive.google.com/drive/u/0/folders/1OyMPPhDiOjbl55dCliEryWAjrqEdvAr8" TargetMode="External"/><Relationship Id="rId936" Type="http://schemas.openxmlformats.org/officeDocument/2006/relationships/hyperlink" Target="https://drive.google.com/drive/folders/1pLvTD48zs2k2_QQJV99Mt6Pcgq-OuwMd" TargetMode="External"/><Relationship Id="rId1219" Type="http://schemas.openxmlformats.org/officeDocument/2006/relationships/hyperlink" Target="https://docs.google.com/spreadsheets/d/1wba0DBny0rNygdGQv87KVHLyiIyQo9R25sj7ISlFN7k/edit" TargetMode="External"/><Relationship Id="rId1566" Type="http://schemas.openxmlformats.org/officeDocument/2006/relationships/hyperlink" Target="https://docs.google.com/spreadsheets/d/1v-VOk9jEoQ8q98sN0Eiy-f8odAhvkEb3FzMR_IA8nGM/edit?gid=1560921495" TargetMode="External"/><Relationship Id="rId1980" Type="http://schemas.openxmlformats.org/officeDocument/2006/relationships/hyperlink" Target="https://drive.google.com/drive/folders/1myL0a7q4JxeoTVCWWH3PRas3WiHpT9k9" TargetMode="External"/><Relationship Id="rId2617" Type="http://schemas.openxmlformats.org/officeDocument/2006/relationships/hyperlink" Target="https://docs.google.com/spreadsheets/d/10YyGpQz0D_L8HZ70peC4yV0VJk51JcwPEPqW-yxPFNs/edit?gid=910411518" TargetMode="External"/><Relationship Id="rId1633" Type="http://schemas.openxmlformats.org/officeDocument/2006/relationships/hyperlink" Target="https://docs.google.com/spreadsheets/d/1KdLUxhWn7-Q6DeRcy9gd36ucP-oJ4UTFeQVmcPt6sXg/edit?gid=0" TargetMode="External"/><Relationship Id="rId4789" Type="http://schemas.openxmlformats.org/officeDocument/2006/relationships/hyperlink" Target="https://docs.google.com/spreadsheets/d/1OMofijeoR53EWDc109ohXV434fe2c-PIscMTWB60wSg/edit?gid=1608466921" TargetMode="External"/><Relationship Id="rId1700" Type="http://schemas.openxmlformats.org/officeDocument/2006/relationships/hyperlink" Target="https://docs.google.com/spreadsheets/d/1wvo4oU45IQnfvWvyzRWIvrgunHQDfc_edITNfMFTHnI/edit?gid=0" TargetMode="External"/><Relationship Id="rId4856" Type="http://schemas.openxmlformats.org/officeDocument/2006/relationships/hyperlink" Target="https://shopee.vn/m/VTBJCB-June25-SPF" TargetMode="External"/><Relationship Id="rId5907" Type="http://schemas.openxmlformats.org/officeDocument/2006/relationships/hyperlink" Target="https://drive.google.com/drive/u/0/folders/1WKfLQsZe35IAU2BW22dMUcM16rklk8kW" TargetMode="External"/><Relationship Id="rId3458" Type="http://schemas.openxmlformats.org/officeDocument/2006/relationships/hyperlink" Target="https://drive.google.com/drive/u/0/folders/1wlCUMqSF8L9QFTsaZS1vIxwpoy48qaey" TargetMode="External"/><Relationship Id="rId3872" Type="http://schemas.openxmlformats.org/officeDocument/2006/relationships/hyperlink" Target="https://shopee.vn/m/LPBank-SPF-2025" TargetMode="External"/><Relationship Id="rId4509" Type="http://schemas.openxmlformats.org/officeDocument/2006/relationships/hyperlink" Target="https://docs.google.com/spreadsheets/d/1p59_OCU0y33MmHtXsQ_rzx7VmwvFvdhvTuQDiR28r9g/edit?gid=0" TargetMode="External"/><Relationship Id="rId379" Type="http://schemas.openxmlformats.org/officeDocument/2006/relationships/hyperlink" Target="https://docs.google.com/spreadsheets/d/1wba0DBny0rNygdGQv87KVHLyiIyQo9R25sj7ISlFN7k/edit" TargetMode="External"/><Relationship Id="rId793" Type="http://schemas.openxmlformats.org/officeDocument/2006/relationships/hyperlink" Target="https://docs.google.com/spreadsheets/d/1araIWejcg2ho4Cg5omC68KUFFPIA9zku3QZcudN1FM0/edit?gid=505211701" TargetMode="External"/><Relationship Id="rId2474" Type="http://schemas.openxmlformats.org/officeDocument/2006/relationships/hyperlink" Target="https://drive.google.com/drive/u/0/folders/19U_ZhM-gf36JZW8DSMNKSsWdpj9BygdQ" TargetMode="External"/><Relationship Id="rId3525" Type="http://schemas.openxmlformats.org/officeDocument/2006/relationships/hyperlink" Target="https://drive.google.com/drive/u/0/folders/1Do3QuMCr3y2cm3JmREzifGF7CElRAic0" TargetMode="External"/><Relationship Id="rId4923" Type="http://schemas.openxmlformats.org/officeDocument/2006/relationships/hyperlink" Target="https://drive.google.com/drive/u/0/folders/1y_OqOeSLSJpjNh3DpgZz3AOU8SJ1aR2p" TargetMode="External"/><Relationship Id="rId446" Type="http://schemas.openxmlformats.org/officeDocument/2006/relationships/hyperlink" Target="https://cmckfcvietnam.sharepoint.com/:f:/s/KFC-SHARE-EXTERNAL-MKT-SHARE-EXTERNAL/EvCmKMbA-2lNvlyBTcO4zF4BjU65upcLzOflCMCeTpNemw?e=qd70O9" TargetMode="External"/><Relationship Id="rId1076" Type="http://schemas.openxmlformats.org/officeDocument/2006/relationships/hyperlink" Target="https://docs.google.com/spreadsheets/d/1ATdlZXQpruJ1C_u7Ro4tsRA3KkL3v089XP_60ITjGaM/edit?usp=sharing" TargetMode="External"/><Relationship Id="rId1490" Type="http://schemas.openxmlformats.org/officeDocument/2006/relationships/hyperlink" Target="https://drive.google.com/drive/folders/1whOlfhP_DThWv3W0xbVlSsMtzs5mLKVI" TargetMode="External"/><Relationship Id="rId2127" Type="http://schemas.openxmlformats.org/officeDocument/2006/relationships/hyperlink" Target="https://drive.google.com/drive/u/0/folders/1a0y2E9UDfb9oAyq2t6XoMXsYtDi-NVE5" TargetMode="External"/><Relationship Id="rId860" Type="http://schemas.openxmlformats.org/officeDocument/2006/relationships/hyperlink" Target="https://drive.google.com/drive/u/0/folders/1nbcUhQaCrsP2F_l5V_fZ_DUXOXFGnegb" TargetMode="External"/><Relationship Id="rId1143" Type="http://schemas.openxmlformats.org/officeDocument/2006/relationships/hyperlink" Target="https://drive.google.com/drive/u/0/folders/1XcENt9F_vLoRR8TW2BTvaa1ihG0zdsCC" TargetMode="External"/><Relationship Id="rId2541" Type="http://schemas.openxmlformats.org/officeDocument/2006/relationships/hyperlink" Target="https://docs.google.com/spreadsheets/d/1araIWejcg2ho4Cg5omC68KUFFPIA9zku3QZcudN1FM0/edit?gid=68139129" TargetMode="External"/><Relationship Id="rId4299" Type="http://schemas.openxmlformats.org/officeDocument/2006/relationships/hyperlink" Target="https://drive.google.com/drive/folders/1e3ForM0q2YW1IzN2G8O1KK2zy2zYk_s5" TargetMode="External"/><Relationship Id="rId5697" Type="http://schemas.openxmlformats.org/officeDocument/2006/relationships/hyperlink" Target="https://drive.google.com/drive/u/0/folders/1mRj_LkSZr4PNN_UhqMDDScRnvxm9UMQ1" TargetMode="External"/><Relationship Id="rId513" Type="http://schemas.openxmlformats.org/officeDocument/2006/relationships/hyperlink" Target="https://docs.google.com/spreadsheets/d/1Gkqvkh-uV9bo_TAYYPphI4SL1SrZy71IfnGgrpXNWH8/edit?gid=826533442" TargetMode="External"/><Relationship Id="rId5764" Type="http://schemas.openxmlformats.org/officeDocument/2006/relationships/hyperlink" Target="https://docs.google.com/spreadsheets/d/1fwXMO7sVsX5UKli_NAdA3TZL8R_5X7LjGgmtEFI1LRk/edit?pli=1&amp;gid=1513371664" TargetMode="External"/><Relationship Id="rId1210" Type="http://schemas.openxmlformats.org/officeDocument/2006/relationships/hyperlink" Target="https://docs.google.com/spreadsheets/d/1KsICocQtcVRrQ5M_v-3MqZtMgmB7SiS44mbSZqPDm6o/edit?usp=sharing" TargetMode="External"/><Relationship Id="rId4366" Type="http://schemas.openxmlformats.org/officeDocument/2006/relationships/hyperlink" Target="https://docs.google.com/spreadsheets/d/1v-VOk9jEoQ8q98sN0Eiy-f8odAhvkEb3FzMR_IA8nGM/edit?gid=1560921495" TargetMode="External"/><Relationship Id="rId4780" Type="http://schemas.openxmlformats.org/officeDocument/2006/relationships/hyperlink" Target="https://docs.google.com/spreadsheets/d/1yW5Vv-OKiPDwnRv1ohSyLDG0Uii8lrE1JnsMJtK80FE/edit?gid=989878318" TargetMode="External"/><Relationship Id="rId5417" Type="http://schemas.openxmlformats.org/officeDocument/2006/relationships/hyperlink" Target="https://docs.google.com/spreadsheets/d/1aJCEBkz0W7RO1jbZtQxVGaEfNhxJv4c6rTyF20VK6c8/edit?gid=1877503813" TargetMode="External"/><Relationship Id="rId5831" Type="http://schemas.openxmlformats.org/officeDocument/2006/relationships/hyperlink" Target="https://docs.google.com/spreadsheets/d/1ISJZMXejQ5KPm9udklklGDj1ByPeYSfREf6U74Tgk7s/edit?gid=989130246" TargetMode="External"/><Relationship Id="rId3382" Type="http://schemas.openxmlformats.org/officeDocument/2006/relationships/hyperlink" Target="https://docs.google.com/spreadsheets/d/1vIyV5nTnjhQgdc2a6SajM7dp2H4eL3Sf4K675HHeYoI/edit?gid=1579647152" TargetMode="External"/><Relationship Id="rId4019" Type="http://schemas.openxmlformats.org/officeDocument/2006/relationships/hyperlink" Target="https://drive.google.com/drive/folders/1Hu3bltyLQGQQHPt88lXegipleeZmBMmY" TargetMode="External"/><Relationship Id="rId4433" Type="http://schemas.openxmlformats.org/officeDocument/2006/relationships/hyperlink" Target="https://drive.google.com/drive/u/0/folders/1UMDMi2yS79ZZ7UbPO9j7m200TJsYWaye" TargetMode="External"/><Relationship Id="rId3035" Type="http://schemas.openxmlformats.org/officeDocument/2006/relationships/hyperlink" Target="https://docs.google.com/presentation/d/1ypafS4I_HWc5agsFvLwf-8C7e8dx5uqW/edit?usp=sharing&amp;ouid=106041364616559413718&amp;rtpof=true&amp;sd=true" TargetMode="External"/><Relationship Id="rId4500" Type="http://schemas.openxmlformats.org/officeDocument/2006/relationships/hyperlink" Target="https://docs.google.com/spreadsheets/d/1mkusZaFg1j1O18MiiTdxoS6DawA-rfkl0pTBWeyKUVk/edit?usp=sharing" TargetMode="External"/><Relationship Id="rId370" Type="http://schemas.openxmlformats.org/officeDocument/2006/relationships/hyperlink" Target="https://docs.google.com/spreadsheets/d/1p59_OCU0y33MmHtXsQ_rzx7VmwvFvdhvTuQDiR28r9g/edit?gid=0" TargetMode="External"/><Relationship Id="rId2051" Type="http://schemas.openxmlformats.org/officeDocument/2006/relationships/hyperlink" Target="https://drive.google.com/drive/folders/1uNtQR0AgS_aB1xGTpnJSFG4K0plOoM5q" TargetMode="External"/><Relationship Id="rId3102" Type="http://schemas.openxmlformats.org/officeDocument/2006/relationships/hyperlink" Target="https://docs.google.com/spreadsheets/d/11X2BUDBjbo7I_35KaW8VVhRQQdT9UR-n3DiWSDokCXk/edit" TargetMode="External"/><Relationship Id="rId6258" Type="http://schemas.openxmlformats.org/officeDocument/2006/relationships/hyperlink" Target="https://drive.google.com/drive/u/0/folders/1HJchw2hwLd_aSUKY_AT6Igh_Bs6VF1mX" TargetMode="External"/><Relationship Id="rId5274" Type="http://schemas.openxmlformats.org/officeDocument/2006/relationships/hyperlink" Target="https://drive.google.com/drive/u/0/folders/1ZEeDtMUkeCgSY-MKIQGdbVnfSir8W4hE" TargetMode="External"/><Relationship Id="rId6325" Type="http://schemas.openxmlformats.org/officeDocument/2006/relationships/hyperlink" Target="https://drive.google.com/drive/u/0/folders/11oXH-rUfhCPmkgFOmrIgpUrcQVnfeIPv" TargetMode="External"/><Relationship Id="rId2868" Type="http://schemas.openxmlformats.org/officeDocument/2006/relationships/hyperlink" Target="https://drive.google.com/drive/folders/1lwO6uGcvOGk9Eivt0XAw6iphDj6y5y79" TargetMode="External"/><Relationship Id="rId3919" Type="http://schemas.openxmlformats.org/officeDocument/2006/relationships/hyperlink" Target="https://docs.google.com/spreadsheets/d/1ESyqPEPbXYvsaRIUJsT9-M9l2vcFYhFA5frc-avxVh4/edit?usp=sharing" TargetMode="External"/><Relationship Id="rId1884" Type="http://schemas.openxmlformats.org/officeDocument/2006/relationships/hyperlink" Target="https://drive.google.com/drive/folders/1iqsBxllDBA8HckxvTeD3ln-h4x9u5cRF" TargetMode="External"/><Relationship Id="rId2935" Type="http://schemas.openxmlformats.org/officeDocument/2006/relationships/hyperlink" Target="https://shopee.vn/m/OCB-SPF" TargetMode="External"/><Relationship Id="rId4290" Type="http://schemas.openxmlformats.org/officeDocument/2006/relationships/hyperlink" Target="https://drive.google.com/drive/folders/1018CqA-frSaOKwURLqlmGD3VhDdUMLR8" TargetMode="External"/><Relationship Id="rId5341" Type="http://schemas.openxmlformats.org/officeDocument/2006/relationships/hyperlink" Target="https://docs.google.com/spreadsheets/d/1vIyV5nTnjhQgdc2a6SajM7dp2H4eL3Sf4K675HHeYoI/edit?gid=1579647152" TargetMode="External"/><Relationship Id="rId907" Type="http://schemas.openxmlformats.org/officeDocument/2006/relationships/hyperlink" Target="https://drive.google.com/drive/u/0/folders/18nVeiN3itXa37C-OzkuKl1unesWvrHKJ" TargetMode="External"/><Relationship Id="rId1537" Type="http://schemas.openxmlformats.org/officeDocument/2006/relationships/hyperlink" Target="https://docs.google.com/spreadsheets/d/1vIyV5nTnjhQgdc2a6SajM7dp2H4eL3Sf4K675HHeYoI/edit?gid=37557742" TargetMode="External"/><Relationship Id="rId1951" Type="http://schemas.openxmlformats.org/officeDocument/2006/relationships/hyperlink" Target="https://docs.google.com/spreadsheets/d/1fwXMO7sVsX5UKli_NAdA3TZL8R_5X7LjGgmtEFI1LRk/edit?pli=1&amp;gid=1893412148" TargetMode="External"/><Relationship Id="rId1604" Type="http://schemas.openxmlformats.org/officeDocument/2006/relationships/hyperlink" Target="https://docs.google.com/spreadsheets/d/1xvfgBHdySyJfYR7pIAs1ab2xZjGdGWlo/edit?gid=896267482" TargetMode="External"/><Relationship Id="rId4010" Type="http://schemas.openxmlformats.org/officeDocument/2006/relationships/hyperlink" Target="https://docs.google.com/spreadsheets/d/1Gkqvkh-uV9bo_TAYYPphI4SL1SrZy71IfnGgrpXNWH8/edit?gid=826533442" TargetMode="External"/><Relationship Id="rId6182" Type="http://schemas.openxmlformats.org/officeDocument/2006/relationships/hyperlink" Target="https://docs.google.com/spreadsheets/d/1OMofijeoR53EWDc109ohXV434fe2c-PIscMTWB60wSg/edit?gid=826593807" TargetMode="External"/><Relationship Id="rId697" Type="http://schemas.openxmlformats.org/officeDocument/2006/relationships/hyperlink" Target="https://drive.google.com/drive/u/0/folders/1aAqkuS0Qk6mpZJHB_W-rfbn5ZvEvmcIu" TargetMode="External"/><Relationship Id="rId2378" Type="http://schemas.openxmlformats.org/officeDocument/2006/relationships/hyperlink" Target="https://drive.google.com/drive/u/0/folders/1th6lqD6WwvOTEJm2Xt4-4Rb-sG9DsL7H" TargetMode="External"/><Relationship Id="rId3429" Type="http://schemas.openxmlformats.org/officeDocument/2006/relationships/hyperlink" Target="https://drive.google.com/drive/u/0/folders/1b_WlrIsT2qXiEY2GobEmUPDk-zMnI1Hk" TargetMode="External"/><Relationship Id="rId3776" Type="http://schemas.openxmlformats.org/officeDocument/2006/relationships/hyperlink" Target="https://drive.google.com/drive/u/0/folders/1nHpyqM9ksTrLJ_K4liLJXHGRzsvx0jXu" TargetMode="External"/><Relationship Id="rId4827" Type="http://schemas.openxmlformats.org/officeDocument/2006/relationships/hyperlink" Target="https://docs.google.com/spreadsheets/d/1he6KxzPEPZaO8Qo5fnnVUrYtixpokKlG7UlOzjQ6988/edit?gid=1481340089" TargetMode="External"/><Relationship Id="rId2792" Type="http://schemas.openxmlformats.org/officeDocument/2006/relationships/hyperlink" Target="https://docs.google.com/spreadsheets/d/1Gkqvkh-uV9bo_TAYYPphI4SL1SrZy71IfnGgrpXNWH8/edit?gid=1137451622" TargetMode="External"/><Relationship Id="rId3843" Type="http://schemas.openxmlformats.org/officeDocument/2006/relationships/hyperlink" Target="https://drive.google.com/drive/folders/1zVttZ4sYJu-9DzhCaB6zdMCTu-7H80E2" TargetMode="External"/><Relationship Id="rId764" Type="http://schemas.openxmlformats.org/officeDocument/2006/relationships/hyperlink" Target="https://docs.google.com/spreadsheets/d/1TTu9TBRjjBKf3qoHTz6WIku_gdZ5i08_8DF0CnC1wJ8/edit?gid=0" TargetMode="External"/><Relationship Id="rId1394" Type="http://schemas.openxmlformats.org/officeDocument/2006/relationships/hyperlink" Target="https://docs.google.com/spreadsheets/d/1SrfOx8Xea0B61knnfpJGFl40avRJfU3RIVubTJwMf6g/edit?gid=1670951307" TargetMode="External"/><Relationship Id="rId2445" Type="http://schemas.openxmlformats.org/officeDocument/2006/relationships/hyperlink" Target="https://drive.google.com/drive/folders/12h1OSsAYeDfKm4sXGinoZIf-0lyTQH4q?usp=sharing" TargetMode="External"/><Relationship Id="rId3910" Type="http://schemas.openxmlformats.org/officeDocument/2006/relationships/hyperlink" Target="https://docs.google.com/spreadsheets/d/12XJjT4XPIdgFM2Lszlxs10v9nW30XM6zr_JULMH1TTU/edit?gid=0" TargetMode="External"/><Relationship Id="rId417" Type="http://schemas.openxmlformats.org/officeDocument/2006/relationships/hyperlink" Target="https://drive.google.com/drive/u/0/folders/1A-TdK23XSBfL1ke5U9Nvw7e0TUogoIJI" TargetMode="External"/><Relationship Id="rId831" Type="http://schemas.openxmlformats.org/officeDocument/2006/relationships/hyperlink" Target="https://drive.google.com/drive/folders/1y1Q-qbMi1zfcbByzd7OLT4X621idv3Jy" TargetMode="External"/><Relationship Id="rId1047" Type="http://schemas.openxmlformats.org/officeDocument/2006/relationships/hyperlink" Target="https://drive.google.com/drive/u/0/folders/1-WucphS5cZLYvs0Xoy11KLuQUw1etOi9" TargetMode="External"/><Relationship Id="rId1461" Type="http://schemas.openxmlformats.org/officeDocument/2006/relationships/hyperlink" Target="https://drive.google.com/drive/folders/136RBlNWG1-WHWulRqvvEsP_FlKh8B9WM" TargetMode="External"/><Relationship Id="rId2512" Type="http://schemas.openxmlformats.org/officeDocument/2006/relationships/hyperlink" Target="https://drive.google.com/drive/u/0/folders/1F4UDIqPkHQYeEdbWVEOZYUAzvqhMYF5g" TargetMode="External"/><Relationship Id="rId5668" Type="http://schemas.openxmlformats.org/officeDocument/2006/relationships/hyperlink" Target="https://docs.google.com/spreadsheets/d/1euYQp41NIB_2slpqUCv3Z1w09uwEDu-KfSVn_xAISmg/edit?gid=218560415" TargetMode="External"/><Relationship Id="rId1114" Type="http://schemas.openxmlformats.org/officeDocument/2006/relationships/hyperlink" Target="https://drive.google.com/drive/folders/1z0g0Myny9nJ0X_YFql_q_D7ux2cs0dZr" TargetMode="External"/><Relationship Id="rId4684" Type="http://schemas.openxmlformats.org/officeDocument/2006/relationships/hyperlink" Target="https://drive.google.com/drive/u/0/folders/1wLC4euP0mcEPDQN6vd54MRlkVVVMX4l_" TargetMode="External"/><Relationship Id="rId5735" Type="http://schemas.openxmlformats.org/officeDocument/2006/relationships/hyperlink" Target="https://drive.google.com/drive/u/0/folders/1_xbn4jKtri50ePHnwGKb2MMcWpvsgPV2" TargetMode="External"/><Relationship Id="rId3286" Type="http://schemas.openxmlformats.org/officeDocument/2006/relationships/hyperlink" Target="https://docs.google.com/spreadsheets/d/1OMofijeoR53EWDc109ohXV434fe2c-PIscMTWB60wSg/edit?gid=1463714887" TargetMode="External"/><Relationship Id="rId4337" Type="http://schemas.openxmlformats.org/officeDocument/2006/relationships/hyperlink" Target="https://docs.google.com/spreadsheets/d/1BOQfqkVFuxa4EAeIqikLNGVs0M3v_AGu998ko9SsEeo/edit?gid=67427" TargetMode="External"/><Relationship Id="rId3353" Type="http://schemas.openxmlformats.org/officeDocument/2006/relationships/hyperlink" Target="https://docs.google.com/spreadsheets/d/1RCWOsuMAzsB3ue5hff0Vo4uqcYDEzLoHTYlTKTFevAo/edit?gid=0" TargetMode="External"/><Relationship Id="rId4751" Type="http://schemas.openxmlformats.org/officeDocument/2006/relationships/hyperlink" Target="https://drive.google.com/drive/folders/1KHrtARFLbY5Nq0tXTiMWo7BIUQ49USDV" TargetMode="External"/><Relationship Id="rId5802" Type="http://schemas.openxmlformats.org/officeDocument/2006/relationships/hyperlink" Target="https://docs.google.com/spreadsheets/d/1s8D-PPVf-4iH2AXNN6x4ECkKABbUyNrMGFnwf30cyLs/edit?gid=1513785312" TargetMode="External"/><Relationship Id="rId274" Type="http://schemas.openxmlformats.org/officeDocument/2006/relationships/hyperlink" Target="https://drive.google.com/drive/u/0/folders/1TCCRs_GBRciCgVoZ-RbRLA08fqrUng5G" TargetMode="External"/><Relationship Id="rId3006" Type="http://schemas.openxmlformats.org/officeDocument/2006/relationships/hyperlink" Target="https://docs.google.com/spreadsheets/d/1v-VOk9jEoQ8q98sN0Eiy-f8odAhvkEb3FzMR_IA8nGM/edit?gid=1560921495" TargetMode="External"/><Relationship Id="rId4404" Type="http://schemas.openxmlformats.org/officeDocument/2006/relationships/hyperlink" Target="https://drive.google.com/drive/u/0/folders/1p6IN2m6aWtRnncz6IevrVMzpp5FATv3i" TargetMode="External"/><Relationship Id="rId3420" Type="http://schemas.openxmlformats.org/officeDocument/2006/relationships/hyperlink" Target="https://docs.google.com/spreadsheets/d/1Gkqvkh-uV9bo_TAYYPphI4SL1SrZy71IfnGgrpXNWH8/edit?gid=826533442" TargetMode="External"/><Relationship Id="rId341" Type="http://schemas.openxmlformats.org/officeDocument/2006/relationships/hyperlink" Target="https://drive.google.com/drive/folders/1_WF2KYVsjdOtSgueYNPhTS0OHXPqesgd" TargetMode="External"/><Relationship Id="rId2022" Type="http://schemas.openxmlformats.org/officeDocument/2006/relationships/hyperlink" Target="https://drive.google.com/drive/folders/13FRdXpKFgZbK741lIaiM21iXW7CEMb3K" TargetMode="External"/><Relationship Id="rId5178" Type="http://schemas.openxmlformats.org/officeDocument/2006/relationships/hyperlink" Target="https://drive.google.com/drive/u/0/folders/1-MoCmy3X1B4DpQMc9kZDK8RQM0epCYbu" TargetMode="External"/><Relationship Id="rId5592" Type="http://schemas.openxmlformats.org/officeDocument/2006/relationships/hyperlink" Target="https://shopeefood.vn/bo-suu-tap/a--kfc" TargetMode="External"/><Relationship Id="rId6229" Type="http://schemas.openxmlformats.org/officeDocument/2006/relationships/hyperlink" Target="https://drive.google.com/drive/u/0/folders/1JG0QGQsQ0TzmjwpLjqUYgbxvvREu3Rar" TargetMode="External"/><Relationship Id="rId1788" Type="http://schemas.openxmlformats.org/officeDocument/2006/relationships/hyperlink" Target="https://docs.google.com/spreadsheets/d/1KdLUxhWn7-Q6DeRcy9gd36ucP-oJ4UTFeQVmcPt6sXg/edit?gid=0" TargetMode="External"/><Relationship Id="rId2839" Type="http://schemas.openxmlformats.org/officeDocument/2006/relationships/hyperlink" Target="https://drive.google.com/drive/folders/1yO3B4oCSw_N7mrDhH7AMWQP2T0bQS3B4" TargetMode="External"/><Relationship Id="rId4194" Type="http://schemas.openxmlformats.org/officeDocument/2006/relationships/hyperlink" Target="https://drive.google.com/file/d/1HoHfNbgHs2JAzjOmM3pMSdIjhjgVTT4c/view?usp=sharing" TargetMode="External"/><Relationship Id="rId5245" Type="http://schemas.openxmlformats.org/officeDocument/2006/relationships/hyperlink" Target="https://drive.google.com/drive/folders/1epF9AOVr9-zZAYVbGLPk47MoEiwJ0iIg" TargetMode="External"/><Relationship Id="rId4261" Type="http://schemas.openxmlformats.org/officeDocument/2006/relationships/hyperlink" Target="https://docs.google.com/spreadsheets/d/1SrfOx8Xea0B61knnfpJGFl40avRJfU3RIVubTJwMf6g/edit?gid=1214425174" TargetMode="External"/><Relationship Id="rId5312" Type="http://schemas.openxmlformats.org/officeDocument/2006/relationships/hyperlink" Target="https://drive.google.com/drive/u/0/folders/1mf_9SV0NzAPOe-npeCAchQGP737Zh3XF" TargetMode="External"/><Relationship Id="rId1508" Type="http://schemas.openxmlformats.org/officeDocument/2006/relationships/hyperlink" Target="https://shopee.vn/m/TCBDEBIT-SPF" TargetMode="External"/><Relationship Id="rId1855" Type="http://schemas.openxmlformats.org/officeDocument/2006/relationships/hyperlink" Target="https://drive.google.com/drive/u/0/folders/1XkKlxBjd0TTs9uLlH-lNucMU28SKYMD1" TargetMode="External"/><Relationship Id="rId2906" Type="http://schemas.openxmlformats.org/officeDocument/2006/relationships/hyperlink" Target="https://docs.google.com/spreadsheets/d/1TbS7-KoIf-48x5myOUantUWstJor_j3pd-jXLFyuj-o/edit?gid=0" TargetMode="External"/><Relationship Id="rId1922" Type="http://schemas.openxmlformats.org/officeDocument/2006/relationships/hyperlink" Target="https://drive.google.com/drive/folders/13FRdXpKFgZbK741lIaiM21iXW7CEMb3K" TargetMode="External"/><Relationship Id="rId6086" Type="http://schemas.openxmlformats.org/officeDocument/2006/relationships/hyperlink" Target="https://drive.google.com/drive/u/0/folders/14O1s19Yg2_YPHJHdxD0sqHNE-a4vaCSE" TargetMode="External"/><Relationship Id="rId2696" Type="http://schemas.openxmlformats.org/officeDocument/2006/relationships/hyperlink" Target="https://drive.google.com/drive/folders/1TfEvGQi-2-2LFVBI6QOFLwHba_RFhrev" TargetMode="External"/><Relationship Id="rId3747" Type="http://schemas.openxmlformats.org/officeDocument/2006/relationships/hyperlink" Target="https://drive.google.com/drive/u/0/folders/1fzGMVdAsE6MNyEpwZraK687QX6X_W2Xk" TargetMode="External"/><Relationship Id="rId6153" Type="http://schemas.openxmlformats.org/officeDocument/2006/relationships/hyperlink" Target="https://shopee.vn/m/HDSAISONMART-SPF" TargetMode="External"/><Relationship Id="rId668" Type="http://schemas.openxmlformats.org/officeDocument/2006/relationships/hyperlink" Target="https://drive.google.com/drive/folders/1PoJIuW2CKRtATUmxxhilSYwOt9ubA64f" TargetMode="External"/><Relationship Id="rId1298" Type="http://schemas.openxmlformats.org/officeDocument/2006/relationships/hyperlink" Target="https://drive.google.com/drive/folders/1ewI3sOqdIv3Xa7y21zAH81RnshQHYN9i" TargetMode="External"/><Relationship Id="rId2349" Type="http://schemas.openxmlformats.org/officeDocument/2006/relationships/hyperlink" Target="https://drive.google.com/drive/u/0/folders/15N6Tf_VFO_jSHpkCb17fO9rt_W75dHJ6" TargetMode="External"/><Relationship Id="rId2763" Type="http://schemas.openxmlformats.org/officeDocument/2006/relationships/hyperlink" Target="https://drive.google.com/drive/folders/1KxLnlHLKGN4I8H5s-ZKmP_F3sfRsS5a3" TargetMode="External"/><Relationship Id="rId3814" Type="http://schemas.openxmlformats.org/officeDocument/2006/relationships/hyperlink" Target="https://drive.google.com/drive/u/0/folders/1uN00XtRlebaL88j3Qqh4WLMac01O1cYH" TargetMode="External"/><Relationship Id="rId6220" Type="http://schemas.openxmlformats.org/officeDocument/2006/relationships/hyperlink" Target="https://drive.google.com/drive/u/0/folders/1jMZhc92D_P-uROGQWXwfV9b5MRQD5das" TargetMode="External"/><Relationship Id="rId735" Type="http://schemas.openxmlformats.org/officeDocument/2006/relationships/hyperlink" Target="https://docs.google.com/spreadsheets/d/1BOQfqkVFuxa4EAeIqikLNGVs0M3v_AGu998ko9SsEeo/edit?gid=67427" TargetMode="External"/><Relationship Id="rId1365" Type="http://schemas.openxmlformats.org/officeDocument/2006/relationships/hyperlink" Target="https://drive.google.com/drive/u/0/folders/1Q7ouejiB8Xy4a7t8tRAubUa3fd6O7mDV" TargetMode="External"/><Relationship Id="rId2416" Type="http://schemas.openxmlformats.org/officeDocument/2006/relationships/hyperlink" Target="https://drive.google.com/drive/u/0/folders/13mzYZ3X_AicX3aUEUTA9gFg5ecAVjncI" TargetMode="External"/><Relationship Id="rId1018" Type="http://schemas.openxmlformats.org/officeDocument/2006/relationships/hyperlink" Target="https://shopeefood.vn/bo-suu-tap/an-het-moi-mien-hispf-giam-lien-50000d" TargetMode="External"/><Relationship Id="rId1432" Type="http://schemas.openxmlformats.org/officeDocument/2006/relationships/hyperlink" Target="https://drive.google.com/drive/folders/1Do73zGLFwcxisQEO0FXVWjmBbRYX43Vf" TargetMode="External"/><Relationship Id="rId2830" Type="http://schemas.openxmlformats.org/officeDocument/2006/relationships/hyperlink" Target="https://docs.google.com/spreadsheets/d/1R2KT3DI_dkPCxKx1x8GRPhX9SumXQQSnq8GTz_9oARY/edit?gid=0" TargetMode="External"/><Relationship Id="rId4588" Type="http://schemas.openxmlformats.org/officeDocument/2006/relationships/hyperlink" Target="https://drive.google.com/drive/u/0/folders/1_fXm_9XesftRDcrKsrNLv6EX2kDycS9v" TargetMode="External"/><Relationship Id="rId5639" Type="http://schemas.openxmlformats.org/officeDocument/2006/relationships/hyperlink" Target="https://docs.google.com/spreadsheets/d/1he6KxzPEPZaO8Qo5fnnVUrYtixpokKlG7UlOzjQ6988/edit?gid=807124545" TargetMode="External"/><Relationship Id="rId5986" Type="http://schemas.openxmlformats.org/officeDocument/2006/relationships/hyperlink" Target="https://docs.google.com/spreadsheets/d/1ooBqyZoYq-1qzSnDR91C4sS_W2PnaRjulRAb8E5QNEw/edit?gid=142433682" TargetMode="External"/><Relationship Id="rId71" Type="http://schemas.openxmlformats.org/officeDocument/2006/relationships/hyperlink" Target="https://docs.google.com/spreadsheets/d/1ESyqPEPbXYvsaRIUJsT9-M9l2vcFYhFA5frc-avxVh4/edit?usp=sharing" TargetMode="External"/><Relationship Id="rId802" Type="http://schemas.openxmlformats.org/officeDocument/2006/relationships/hyperlink" Target="https://docs.google.com/spreadsheets/d/1SrfOx8Xea0B61knnfpJGFl40avRJfU3RIVubTJwMf6g/edit?gid=1670951307" TargetMode="External"/><Relationship Id="rId4655" Type="http://schemas.openxmlformats.org/officeDocument/2006/relationships/hyperlink" Target="https://docs.google.com/spreadsheets/d/1fwXMO7sVsX5UKli_NAdA3TZL8R_5X7LjGgmtEFI1LRk/edit?gid=1038086124" TargetMode="External"/><Relationship Id="rId5706" Type="http://schemas.openxmlformats.org/officeDocument/2006/relationships/hyperlink" Target="https://docs.google.com/spreadsheets/d/1he6KxzPEPZaO8Qo5fnnVUrYtixpokKlG7UlOzjQ6988/edit?gid=1481340089" TargetMode="External"/><Relationship Id="rId178" Type="http://schemas.openxmlformats.org/officeDocument/2006/relationships/hyperlink" Target="https://docs.google.com/spreadsheets/d/1ww_QXKcZpuFMKOZ53U-0FeRYAGi4qw9n90OTG3WkDo0/edit?gid=0" TargetMode="External"/><Relationship Id="rId3257" Type="http://schemas.openxmlformats.org/officeDocument/2006/relationships/hyperlink" Target="https://docs.google.com/spreadsheets/d/1ISJZMXejQ5KPm9udklklGDj1ByPeYSfREf6U74Tgk7s/edit?userstoinvite=huyenanh.works%40gmail.com&amp;sharingaction=manageaccess&amp;role=writer&amp;gid=989130246" TargetMode="External"/><Relationship Id="rId3671" Type="http://schemas.openxmlformats.org/officeDocument/2006/relationships/hyperlink" Target="https://drive.google.com/drive/u/0/folders/1qt5MzkeBR5P8kktK2p07KR_oh3TG1it9" TargetMode="External"/><Relationship Id="rId4308" Type="http://schemas.openxmlformats.org/officeDocument/2006/relationships/hyperlink" Target="https://shopee.vn/m/SHF-SPF" TargetMode="External"/><Relationship Id="rId4722" Type="http://schemas.openxmlformats.org/officeDocument/2006/relationships/hyperlink" Target="https://drive.google.com/drive/u/0/folders/1GSIWzoznDPIplnvBYFa_ioUKnkS6tBdi" TargetMode="External"/><Relationship Id="rId592" Type="http://schemas.openxmlformats.org/officeDocument/2006/relationships/hyperlink" Target="https://docs.google.com/spreadsheets/d/1RdQDgRxDwceENrwTOv5iLCjBHKhKelwYjkjVEQIjBSQ/edit?gid=662345038" TargetMode="External"/><Relationship Id="rId2273" Type="http://schemas.openxmlformats.org/officeDocument/2006/relationships/hyperlink" Target="https://drive.google.com/drive/u/0/folders/1NJNDj6AzDX0xrWRuSrFDuxum8GUgjkpE" TargetMode="External"/><Relationship Id="rId3324" Type="http://schemas.openxmlformats.org/officeDocument/2006/relationships/hyperlink" Target="https://drive.google.com/drive/folders/1AnlnMRbKHuzSTCuUS9_O1l8eH-30H--P" TargetMode="External"/><Relationship Id="rId245" Type="http://schemas.openxmlformats.org/officeDocument/2006/relationships/hyperlink" Target="https://drive.google.com/drive/folders/12h1OSsAYeDfKm4sXGinoZIf-0lyTQH4q?usp=sharing" TargetMode="External"/><Relationship Id="rId2340" Type="http://schemas.openxmlformats.org/officeDocument/2006/relationships/hyperlink" Target="https://docs.google.com/spreadsheets/d/10YyGpQz0D_L8HZ70peC4yV0VJk51JcwPEPqW-yxPFNs/edit?gid=0" TargetMode="External"/><Relationship Id="rId5496" Type="http://schemas.openxmlformats.org/officeDocument/2006/relationships/hyperlink" Target="https://drive.google.com/drive/folders/126pkA30ZcXtuxFREvCItPjtGMU60Mb9a?usp=sharing" TargetMode="External"/><Relationship Id="rId312" Type="http://schemas.openxmlformats.org/officeDocument/2006/relationships/hyperlink" Target="https://drive.google.com/drive/folders/1RtqY84pQcMHyeYUDire8VUn6IiAW0Mol" TargetMode="External"/><Relationship Id="rId4098" Type="http://schemas.openxmlformats.org/officeDocument/2006/relationships/hyperlink" Target="https://drive.google.com/drive/u/0/folders/1AjHEwm3iYmy1voXrnV7qsmxAwC2xTqZ-" TargetMode="External"/><Relationship Id="rId5149" Type="http://schemas.openxmlformats.org/officeDocument/2006/relationships/hyperlink" Target="https://drive.google.com/drive/folders/11bkM7TaLAtLER-DVvaEwX0-SVHtKq7AG?usp=sharing" TargetMode="External"/><Relationship Id="rId5563" Type="http://schemas.openxmlformats.org/officeDocument/2006/relationships/hyperlink" Target="https://docs.google.com/spreadsheets/d/1fwXMO7sVsX5UKli_NAdA3TZL8R_5X7LjGgmtEFI1LRk/edit?pli=1&amp;gid=1529868658" TargetMode="External"/><Relationship Id="rId4165" Type="http://schemas.openxmlformats.org/officeDocument/2006/relationships/hyperlink" Target="https://docs.google.com/spreadsheets/d/1NP59lUoneJS9Xyh5r9nBrmSZPDyjFcEx-IWo8bPgTPY/edit?gid=368520943" TargetMode="External"/><Relationship Id="rId5216" Type="http://schemas.openxmlformats.org/officeDocument/2006/relationships/hyperlink" Target="https://docs.google.com/spreadsheets/d/1wba0DBny0rNygdGQv87KVHLyiIyQo9R25sj7ISlFN7k/edit" TargetMode="External"/><Relationship Id="rId1759" Type="http://schemas.openxmlformats.org/officeDocument/2006/relationships/hyperlink" Target="https://drive.google.com/drive/u/0/folders/1O1Iu8fuSxmPvOCSvTdDqqzsSrM7TCdam" TargetMode="External"/><Relationship Id="rId3181" Type="http://schemas.openxmlformats.org/officeDocument/2006/relationships/hyperlink" Target="https://drive.google.com/drive/u/0/folders/1msZ5V9yMaepFlqgLZNlq4N9CvS-tdDdN" TargetMode="External"/><Relationship Id="rId5630" Type="http://schemas.openxmlformats.org/officeDocument/2006/relationships/hyperlink" Target="https://docs.google.com/spreadsheets/d/1Wh07tk-GMHm-BZBNNaSnXrRKoVA1sExNQLO_xzSj5FA/edit?gid=0" TargetMode="External"/><Relationship Id="rId1826" Type="http://schemas.openxmlformats.org/officeDocument/2006/relationships/hyperlink" Target="https://docs.google.com/spreadsheets/d/1im514VU8g98vDeW7ErbOofvlLwrcJS2MzU8Nr5-3FXo/edit?usp=sharing" TargetMode="External"/><Relationship Id="rId4232" Type="http://schemas.openxmlformats.org/officeDocument/2006/relationships/hyperlink" Target="https://docs.google.com/spreadsheets/d/1maerehl_NSTkwdOGKffTysWsHS5UI33bkUHFAZaBoDM/edit?gid=0" TargetMode="External"/><Relationship Id="rId3998" Type="http://schemas.openxmlformats.org/officeDocument/2006/relationships/hyperlink" Target="https://docs.google.com/spreadsheets/d/1s8D-PPVf-4iH2AXNN6x4ECkKABbUyNrMGFnwf30cyLs/edit?gid=1513785312" TargetMode="External"/><Relationship Id="rId6057" Type="http://schemas.openxmlformats.org/officeDocument/2006/relationships/hyperlink" Target="https://docs.google.com/spreadsheets/d/1ooBqyZoYq-1qzSnDR91C4sS_W2PnaRjulRAb8E5QNEw/edit?gid=142433682" TargetMode="External"/><Relationship Id="rId986" Type="http://schemas.openxmlformats.org/officeDocument/2006/relationships/hyperlink" Target="https://docs.google.com/spreadsheets/d/1KsICocQtcVRrQ5M_v-3MqZtMgmB7SiS44mbSZqPDm6o/edit?usp=sharing" TargetMode="External"/><Relationship Id="rId2667" Type="http://schemas.openxmlformats.org/officeDocument/2006/relationships/hyperlink" Target="https://docs.google.com/spreadsheets/d/1ESyqPEPbXYvsaRIUJsT9-M9l2vcFYhFA5frc-avxVh4/edit?usp=sharing" TargetMode="External"/><Relationship Id="rId3718" Type="http://schemas.openxmlformats.org/officeDocument/2006/relationships/hyperlink" Target="https://drive.google.com/drive/u/0/folders/17Ousqo-B1VqHWP1QnTIxEZ-7B9YofR9h" TargetMode="External"/><Relationship Id="rId5073" Type="http://schemas.openxmlformats.org/officeDocument/2006/relationships/hyperlink" Target="https://drive.google.com/drive/u/0/folders/1y32wNGCDn--C-2dO_fqs6JutNncEJ9j4" TargetMode="External"/><Relationship Id="rId6124" Type="http://schemas.openxmlformats.org/officeDocument/2006/relationships/hyperlink" Target="https://docs.google.com/spreadsheets/d/1RrCPSdWgWkTdzlodH_vrgbgG1_4bGslkmg7DepHtd-M/edit?gid=0" TargetMode="External"/><Relationship Id="rId639" Type="http://schemas.openxmlformats.org/officeDocument/2006/relationships/hyperlink" Target="https://drive.google.com/drive/folders/1sJYOLsvi-ZHwnWG2MegYeQPOkc3zbJF4?usp=sharing" TargetMode="External"/><Relationship Id="rId1269" Type="http://schemas.openxmlformats.org/officeDocument/2006/relationships/hyperlink" Target="https://drive.google.com/drive/u/0/folders/1sPMM-qGXagcgUh5PSCUcPZ0607KB2yb_" TargetMode="External"/><Relationship Id="rId5140" Type="http://schemas.openxmlformats.org/officeDocument/2006/relationships/hyperlink" Target="https://docs.google.com/spreadsheets/d/1Wf-xibkNBYTHTGTDoXy8ZpHMWWFWjZkQkN_h-PhYPsE/edit?gid=1593213333" TargetMode="External"/><Relationship Id="rId1683" Type="http://schemas.openxmlformats.org/officeDocument/2006/relationships/hyperlink" Target="https://docs.google.com/spreadsheets/d/1NP59lUoneJS9Xyh5r9nBrmSZPDyjFcEx-IWo8bPgTPY/edit?gid=840680894" TargetMode="External"/><Relationship Id="rId2734" Type="http://schemas.openxmlformats.org/officeDocument/2006/relationships/hyperlink" Target="https://drive.google.com/drive/u/0/folders/19RADBuIgerBQQqCxNABhXuv_soNrNSl1" TargetMode="External"/><Relationship Id="rId706" Type="http://schemas.openxmlformats.org/officeDocument/2006/relationships/hyperlink" Target="https://docs.google.com/spreadsheets/d/12SOThLnUzQ118JhTsOaqvhyCDKYhfrhGQby4BibqtLg/edit?gid=907500859" TargetMode="External"/><Relationship Id="rId1336" Type="http://schemas.openxmlformats.org/officeDocument/2006/relationships/hyperlink" Target="https://drive.google.com/drive/u/0/folders/17L5p-H6oJ6ipDMQAIBqfZC7e5sN5_Q0A" TargetMode="External"/><Relationship Id="rId1750" Type="http://schemas.openxmlformats.org/officeDocument/2006/relationships/hyperlink" Target="https://drive.google.com/drive/folders/12h1OSsAYeDfKm4sXGinoZIf-0lyTQH4q?usp=sharing" TargetMode="External"/><Relationship Id="rId2801" Type="http://schemas.openxmlformats.org/officeDocument/2006/relationships/hyperlink" Target="https://drive.google.com/drive/folders/1H7UDAokdcgX2E6uxCYNMGm-udF-IjiFo" TargetMode="External"/><Relationship Id="rId5957" Type="http://schemas.openxmlformats.org/officeDocument/2006/relationships/hyperlink" Target="https://docs.google.com/spreadsheets/d/1zL1lLV2xPnEm0iRq2_sFXhAJyKagFYJ9/edit?rtpof=true&amp;gid=2000123599" TargetMode="External"/><Relationship Id="rId42" Type="http://schemas.openxmlformats.org/officeDocument/2006/relationships/hyperlink" Target="https://docs.google.com/spreadsheets/d/1ATdlZXQpruJ1C_u7Ro4tsRA3KkL3v089XP_60ITjGaM/edit?usp=sharing" TargetMode="External"/><Relationship Id="rId1403" Type="http://schemas.openxmlformats.org/officeDocument/2006/relationships/hyperlink" Target="https://docs.google.com/spreadsheets/d/1fwXMO7sVsX5UKli_NAdA3TZL8R_5X7LjGgmtEFI1LRk/edit?pli=1&amp;gid=1618826465" TargetMode="External"/><Relationship Id="rId4559" Type="http://schemas.openxmlformats.org/officeDocument/2006/relationships/hyperlink" Target="https://drive.google.com/drive/u/0/folders/16SkvqepgUMpgKQcYpyq64e3Ba0Wnic3Q" TargetMode="External"/><Relationship Id="rId4973" Type="http://schemas.openxmlformats.org/officeDocument/2006/relationships/hyperlink" Target="https://docs.google.com/spreadsheets/d/1KdLUxhWn7-Q6DeRcy9gd36ucP-oJ4UTFeQVmcPt6sXg/edit?gid=0" TargetMode="External"/><Relationship Id="rId3575" Type="http://schemas.openxmlformats.org/officeDocument/2006/relationships/hyperlink" Target="https://drive.google.com/drive/u/0/folders/1qsEyZD3HaGvVQi4kQ1L2Sypu_5zuLptz" TargetMode="External"/><Relationship Id="rId4626" Type="http://schemas.openxmlformats.org/officeDocument/2006/relationships/hyperlink" Target="https://docs.google.com/spreadsheets/d/1fwXMO7sVsX5UKli_NAdA3TZL8R_5X7LjGgmtEFI1LRk/edit?gid=1038086124" TargetMode="External"/><Relationship Id="rId496" Type="http://schemas.openxmlformats.org/officeDocument/2006/relationships/hyperlink" Target="https://docs.google.com/spreadsheets/d/1xsEviixVh1cinP-iUeRZUkT08nUuAClJ2ov-BedQSpw/edit?gid=887217737" TargetMode="External"/><Relationship Id="rId2177" Type="http://schemas.openxmlformats.org/officeDocument/2006/relationships/hyperlink" Target="https://drive.google.com/drive/u/0/folders/1TxBnaC21YLwc3rCx-SC2VHeBF5gMouCl" TargetMode="External"/><Relationship Id="rId2591" Type="http://schemas.openxmlformats.org/officeDocument/2006/relationships/hyperlink" Target="https://drive.google.com/drive/u/1/folders/1A3mc8bJL1mmxsGAf-B37TGsPCA0bIziV" TargetMode="External"/><Relationship Id="rId3228" Type="http://schemas.openxmlformats.org/officeDocument/2006/relationships/hyperlink" Target="https://drive.google.com/drive/u/0/folders/1BcLy3LHLaC1QiWaFBcVcmOsAXd32o0kn" TargetMode="External"/><Relationship Id="rId3642" Type="http://schemas.openxmlformats.org/officeDocument/2006/relationships/hyperlink" Target="https://drive.google.com/drive/u/0/folders/19zhWJM2PPD3UEFwFWQ2BIh7xx44sWu9v" TargetMode="External"/><Relationship Id="rId149" Type="http://schemas.openxmlformats.org/officeDocument/2006/relationships/hyperlink" Target="https://docs.google.com/spreadsheets/d/1KsICocQtcVRrQ5M_v-3MqZtMgmB7SiS44mbSZqPDm6o/edit?usp=sharing" TargetMode="External"/><Relationship Id="rId563" Type="http://schemas.openxmlformats.org/officeDocument/2006/relationships/hyperlink" Target="https://drive.google.com/drive/folders/1tbge1aXQtHLuAdhrf5Z_jTMMOobADXnf" TargetMode="External"/><Relationship Id="rId1193" Type="http://schemas.openxmlformats.org/officeDocument/2006/relationships/hyperlink" Target="https://drive.google.com/drive/u/0/folders/12i-EgPNST_Kt1Da79W-Ucq6nKMdoCCQP" TargetMode="External"/><Relationship Id="rId2244" Type="http://schemas.openxmlformats.org/officeDocument/2006/relationships/hyperlink" Target="https://drive.google.com/drive/u/0/folders/1q7iDZXYWEdF5fST7YZYKYFRqq96KLeLJ" TargetMode="External"/><Relationship Id="rId216" Type="http://schemas.openxmlformats.org/officeDocument/2006/relationships/hyperlink" Target="https://drive.google.com/drive/u/0/folders/1v_sMtIlsgKmCcwSajWGeLjVlDFmWGOD4" TargetMode="External"/><Relationship Id="rId1260" Type="http://schemas.openxmlformats.org/officeDocument/2006/relationships/hyperlink" Target="https://docs.google.com/spreadsheets/d/1OMofijeoR53EWDc109ohXV434fe2c-PIscMTWB60wSg/edit?gid=197773530" TargetMode="External"/><Relationship Id="rId630" Type="http://schemas.openxmlformats.org/officeDocument/2006/relationships/hyperlink" Target="https://shopee.vn/m/Muadee-SP" TargetMode="External"/><Relationship Id="rId2311" Type="http://schemas.openxmlformats.org/officeDocument/2006/relationships/hyperlink" Target="https://docs.google.com/spreadsheets/d/1vIyV5nTnjhQgdc2a6SajM7dp2H4eL3Sf4K675HHeYoI/edit?gid=1579647152" TargetMode="External"/><Relationship Id="rId4069" Type="http://schemas.openxmlformats.org/officeDocument/2006/relationships/hyperlink" Target="https://drive.google.com/drive/folders/1smDWtnNMTCYvbtui8SsxPqquFQ-Hi49M" TargetMode="External"/><Relationship Id="rId5467" Type="http://schemas.openxmlformats.org/officeDocument/2006/relationships/hyperlink" Target="https://drive.google.com/drive/folders/19lCj7u2pGo5SF76b0vG7JCOrA83i-xK9" TargetMode="External"/><Relationship Id="rId5881" Type="http://schemas.openxmlformats.org/officeDocument/2006/relationships/hyperlink" Target="https://drive.google.com/drive/folders/1kwWJ77VlNrZkYj7wZNHXCVF4FcCDWSbp?usp=drive_link"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drive.google.com/drive/folders/14BL69oSg_f8_WVAqPIMFDXiFUI2afKrb?usp=drive_link" TargetMode="External"/><Relationship Id="rId671" Type="http://schemas.openxmlformats.org/officeDocument/2006/relationships/hyperlink" Target="https://drive.google.com/drive/folders/1R-Y7_qXuwph2YKwRdLCABTTegp0DkCLN" TargetMode="External"/><Relationship Id="rId21" Type="http://schemas.openxmlformats.org/officeDocument/2006/relationships/hyperlink" Target="https://drive.google.com/drive/u/0/folders/1zwThvnakYKT1VpNggJrUBYum6jZiydbz" TargetMode="External"/><Relationship Id="rId324" Type="http://schemas.openxmlformats.org/officeDocument/2006/relationships/hyperlink" Target="https://shopeefood.vn/flashsale" TargetMode="External"/><Relationship Id="rId531" Type="http://schemas.openxmlformats.org/officeDocument/2006/relationships/hyperlink" Target="https://drive.google.com/drive/folders/1GGTewYaIys2lwqGd7R1Dox6MRQdCurzP" TargetMode="External"/><Relationship Id="rId629" Type="http://schemas.openxmlformats.org/officeDocument/2006/relationships/hyperlink" Target="https://shopeefood.shopee.vn/u/shopeefood_dealdattruoc" TargetMode="External"/><Relationship Id="rId170" Type="http://schemas.openxmlformats.org/officeDocument/2006/relationships/hyperlink" Target="https://drive.google.com/drive/u/0/folders/1cbrA6zkeCfpmYsBhkovrbqxrEZntF5iA" TargetMode="External"/><Relationship Id="rId268" Type="http://schemas.openxmlformats.org/officeDocument/2006/relationships/hyperlink" Target="https://drive.google.com/drive/folders/11Byi9j4-a9xj49VbZE6hRVg_XxzDnPaI?usp=drive_link" TargetMode="External"/><Relationship Id="rId475" Type="http://schemas.openxmlformats.org/officeDocument/2006/relationships/hyperlink" Target="https://drive.google.com/drive/folders/1kFJUqKSZ-ePK6Thltnh-T6n0Aqf7VcMA" TargetMode="External"/><Relationship Id="rId682" Type="http://schemas.openxmlformats.org/officeDocument/2006/relationships/hyperlink" Target="https://shopeefood.vn/ship?utm_source=InappSPF_SPF&amp;utm_medium=HomepageFloating&amp;utm_campaign=bau" TargetMode="External"/><Relationship Id="rId32" Type="http://schemas.openxmlformats.org/officeDocument/2006/relationships/hyperlink" Target="https://drive.google.com/drive/u/0/folders/1qzF2cwBcmdaYb5EC0mWhK2L-kc2R_s2j" TargetMode="External"/><Relationship Id="rId128" Type="http://schemas.openxmlformats.org/officeDocument/2006/relationships/hyperlink" Target="https://shopeefood.shopee.vn/flashsale" TargetMode="External"/><Relationship Id="rId335" Type="http://schemas.openxmlformats.org/officeDocument/2006/relationships/hyperlink" Target="http://uc-h5.scredit.vn/landing/spl?channel=food" TargetMode="External"/><Relationship Id="rId542" Type="http://schemas.openxmlformats.org/officeDocument/2006/relationships/hyperlink" Target="https://drive.google.com/drive/folders/1qRrCXih0Rxbh4Ypkt-DjDWF7qjFRz0tC" TargetMode="External"/><Relationship Id="rId181" Type="http://schemas.openxmlformats.org/officeDocument/2006/relationships/hyperlink" Target="https://drive.google.com/drive/folders/1Sq3seUORVl3xPGhDrK3HTCFfeaUk_cL3?usp=drive_link" TargetMode="External"/><Relationship Id="rId402" Type="http://schemas.openxmlformats.org/officeDocument/2006/relationships/hyperlink" Target="https://drive.google.com/drive/folders/1g5NmjNe_rt5zx3n2hhw5IvBav5BRi1Jh" TargetMode="External"/><Relationship Id="rId279" Type="http://schemas.openxmlformats.org/officeDocument/2006/relationships/hyperlink" Target="https://drive.google.com/drive/folders/1bK3SpN41Njuvk0fDmazwPIrjqZuBm0lh?usp=drive_link" TargetMode="External"/><Relationship Id="rId486" Type="http://schemas.openxmlformats.org/officeDocument/2006/relationships/hyperlink" Target="https://shopeefood.shopee.vn/u/shopeefood_giamkogioihan" TargetMode="External"/><Relationship Id="rId693" Type="http://schemas.openxmlformats.org/officeDocument/2006/relationships/hyperlink" Target="https://drive.google.com/drive/folders/1epf22PRJDeKTPWxP9-oFSm1nNxEbEVZZ" TargetMode="External"/><Relationship Id="rId707" Type="http://schemas.openxmlformats.org/officeDocument/2006/relationships/hyperlink" Target="https://shopeefood.vn/u/shopeefood_deal0d" TargetMode="External"/><Relationship Id="rId43" Type="http://schemas.openxmlformats.org/officeDocument/2006/relationships/hyperlink" Target="https://drive.google.com/drive/u/0/folders/1ZfD7Kky3MiL2bgBCSF3RfbrBaZ2qm7e1" TargetMode="External"/><Relationship Id="rId139" Type="http://schemas.openxmlformats.org/officeDocument/2006/relationships/hyperlink" Target="https://drive.google.com/drive/folders/1Q5NbcpKdG3pY6l79fI-h9RRbdK25FkUX?usp=drive_link" TargetMode="External"/><Relationship Id="rId346" Type="http://schemas.openxmlformats.org/officeDocument/2006/relationships/hyperlink" Target="https://drive.google.com/drive/folders/13xv6dVxQBmwAABM4PlWg8z79Y_8F91De" TargetMode="External"/><Relationship Id="rId553" Type="http://schemas.openxmlformats.org/officeDocument/2006/relationships/hyperlink" Target="http://uc-h5.scredit.vn/landing/spl?channel=food" TargetMode="External"/><Relationship Id="rId192" Type="http://schemas.openxmlformats.org/officeDocument/2006/relationships/hyperlink" Target="https://drive.google.com/drive/u/0/folders/1eqHIHN91gJNhn-P9dbQ3I7IiHMXDkQWq" TargetMode="External"/><Relationship Id="rId206" Type="http://schemas.openxmlformats.org/officeDocument/2006/relationships/hyperlink" Target="https://drive.google.com/drive/folders/1gqM6HlX5-rrSSSeuifm_DRBZmZn3M6i8?usp=drive_link" TargetMode="External"/><Relationship Id="rId413" Type="http://schemas.openxmlformats.org/officeDocument/2006/relationships/hyperlink" Target="https://shopeefood.shopee.vn/u/shopeefood_sieudeal77" TargetMode="External"/><Relationship Id="rId497" Type="http://schemas.openxmlformats.org/officeDocument/2006/relationships/hyperlink" Target="http://uc-h5.scredit.vn/landing/spl?channel=food" TargetMode="External"/><Relationship Id="rId620" Type="http://schemas.openxmlformats.org/officeDocument/2006/relationships/hyperlink" Target="https://shopeefood.vn/u/shopeefood_cpdeal0d" TargetMode="External"/><Relationship Id="rId718" Type="http://schemas.openxmlformats.org/officeDocument/2006/relationships/hyperlink" Target="https://shopeefood.shopee.vn/u/shopeefood_grouporder" TargetMode="External"/><Relationship Id="rId357" Type="http://schemas.openxmlformats.org/officeDocument/2006/relationships/hyperlink" Target="https://drive.google.com/drive/folders/1HA__23msExVMT4arfOwZzSZjOTGzJf5M" TargetMode="External"/><Relationship Id="rId54" Type="http://schemas.openxmlformats.org/officeDocument/2006/relationships/hyperlink" Target="https://drive.google.com/drive/folders/1BQZ6oUa8qqahIEDEWTJITjw3L8MxPdh2?usp=drive_link" TargetMode="External"/><Relationship Id="rId217" Type="http://schemas.openxmlformats.org/officeDocument/2006/relationships/hyperlink" Target="https://drive.google.com/drive/folders/1Ec9QhjEWPUc_kXAjJMUjdKjgBc-OubqV?usp=drive_link" TargetMode="External"/><Relationship Id="rId564" Type="http://schemas.openxmlformats.org/officeDocument/2006/relationships/hyperlink" Target="https://drive.google.com/drive/folders/1Caz0rHe2OqaleOREcNKp-2PlP98Vr5Mb" TargetMode="External"/><Relationship Id="rId424" Type="http://schemas.openxmlformats.org/officeDocument/2006/relationships/hyperlink" Target="https://shopeefood.vn/u/shopeefood_sieudeal177" TargetMode="External"/><Relationship Id="rId631" Type="http://schemas.openxmlformats.org/officeDocument/2006/relationships/hyperlink" Target="https://shopeefood.vn/u/shopeefood_cpdealcudem" TargetMode="External"/><Relationship Id="rId729" Type="http://schemas.openxmlformats.org/officeDocument/2006/relationships/hyperlink" Target="https://shopeefood.vn/u/shopeefood_sang0d" TargetMode="External"/><Relationship Id="rId270" Type="http://schemas.openxmlformats.org/officeDocument/2006/relationships/hyperlink" Target="https://drive.google.com/drive/folders/15YfAOuHbnT-oMM5octT-TyjSPoJkJbm8?usp=drive_link" TargetMode="External"/><Relationship Id="rId65" Type="http://schemas.openxmlformats.org/officeDocument/2006/relationships/hyperlink" Target="https://drive.google.com/drive/u/0/folders/1A572BZtOLKvUm4Hsd7cvnff5FiQAO2PA" TargetMode="External"/><Relationship Id="rId130" Type="http://schemas.openxmlformats.org/officeDocument/2006/relationships/hyperlink" Target="https://shopeefood.shopee.vn/flashsale" TargetMode="External"/><Relationship Id="rId368" Type="http://schemas.openxmlformats.org/officeDocument/2006/relationships/hyperlink" Target="https://drive.google.com/drive/folders/1OksjuBcEwngdBvWqfXwWZPIuO8EYjtW8" TargetMode="External"/><Relationship Id="rId575" Type="http://schemas.openxmlformats.org/officeDocument/2006/relationships/hyperlink" Target="https://shopeefood.shopee.vn/bo-suu-tap/tra-banh-doan-vien-giam-35000d" TargetMode="External"/><Relationship Id="rId228" Type="http://schemas.openxmlformats.org/officeDocument/2006/relationships/hyperlink" Target="https://drive.google.com/drive/folders/1Jww_pARscaiYz7dA9JcPAs88Ylj54i8O?usp=drive_link" TargetMode="External"/><Relationship Id="rId435" Type="http://schemas.openxmlformats.org/officeDocument/2006/relationships/hyperlink" Target="https://drive.google.com/drive/folders/1Q05JcZP4oeVBWa0uXfw7ZKPCAj2-Wt7Y" TargetMode="External"/><Relationship Id="rId642" Type="http://schemas.openxmlformats.org/officeDocument/2006/relationships/hyperlink" Target="https://shopeefood.vn/u/shopeefood_spikevoucherhunting_ht" TargetMode="External"/><Relationship Id="rId281" Type="http://schemas.openxmlformats.org/officeDocument/2006/relationships/hyperlink" Target="https://drive.google.com/drive/folders/18zoG4SzLZ7ho9GbpxkF4ucpglbk_PXSm?usp=drive_link" TargetMode="External"/><Relationship Id="rId502" Type="http://schemas.openxmlformats.org/officeDocument/2006/relationships/hyperlink" Target="https://shopeefood.vn/u/shopeefood_sieudealspike" TargetMode="External"/><Relationship Id="rId76" Type="http://schemas.openxmlformats.org/officeDocument/2006/relationships/hyperlink" Target="https://shopeefood.shopee.vn/u/shopeefood_bau_fs_toi" TargetMode="External"/><Relationship Id="rId141" Type="http://schemas.openxmlformats.org/officeDocument/2006/relationships/hyperlink" Target="https://drive.google.com/drive/folders/1G_-Pe6o90X96Ng0b4jb047GOZ-1O2NFs?usp=drive_link" TargetMode="External"/><Relationship Id="rId379" Type="http://schemas.openxmlformats.org/officeDocument/2006/relationships/hyperlink" Target="https://drive.google.com/drive/folders/1IIn3Ei5GTT213NX9LQ_OxFUd1tmjdfmd" TargetMode="External"/><Relationship Id="rId586" Type="http://schemas.openxmlformats.org/officeDocument/2006/relationships/hyperlink" Target="https://shopeefood.vn/u/shopeefood_spikesieudeal50_ht" TargetMode="External"/><Relationship Id="rId7" Type="http://schemas.openxmlformats.org/officeDocument/2006/relationships/hyperlink" Target="https://drive.google.com/drive/u/0/folders/1NLMlRCsX5EO0qJ1kpc0suh2k4_uyW96X" TargetMode="External"/><Relationship Id="rId239" Type="http://schemas.openxmlformats.org/officeDocument/2006/relationships/hyperlink" Target="https://drive.google.com/drive/u/0/folders/1jcWVRVOdmwIl9ZvKKxngOP6fjMMpaX3c" TargetMode="External"/><Relationship Id="rId446" Type="http://schemas.openxmlformats.org/officeDocument/2006/relationships/hyperlink" Target="https://shopeefood.vn/u/shopeefood_cpsieudeal" TargetMode="External"/><Relationship Id="rId653" Type="http://schemas.openxmlformats.org/officeDocument/2006/relationships/hyperlink" Target="https://drive.google.com/drive/folders/1L4g6I_hrX47oSorXzGAoX_tGj8muxuqz" TargetMode="External"/><Relationship Id="rId292" Type="http://schemas.openxmlformats.org/officeDocument/2006/relationships/hyperlink" Target="https://drive.google.com/drive/folders/1sZ9S0kU0unwUQ234GXPQAPTmB5uCfn0W" TargetMode="External"/><Relationship Id="rId306" Type="http://schemas.openxmlformats.org/officeDocument/2006/relationships/hyperlink" Target="https://shopeefood.vn/flashsale" TargetMode="External"/><Relationship Id="rId87" Type="http://schemas.openxmlformats.org/officeDocument/2006/relationships/hyperlink" Target="https://drive.google.com/drive/u/0/folders/1FCfdrzq29Vkr7KbvCBmaNG-usGoCdNXF" TargetMode="External"/><Relationship Id="rId513" Type="http://schemas.openxmlformats.org/officeDocument/2006/relationships/hyperlink" Target="https://drive.google.com/drive/folders/1KqbYEr_DLjZZZMm7s8zrgsFrLAVFGpDi" TargetMode="External"/><Relationship Id="rId597" Type="http://schemas.openxmlformats.org/officeDocument/2006/relationships/hyperlink" Target="https://shopeefood.vn/u/shopeefood_dealdattruoc" TargetMode="External"/><Relationship Id="rId720" Type="http://schemas.openxmlformats.org/officeDocument/2006/relationships/hyperlink" Target="https://shopeefood.vn/u/shopeefood_tiecgiam333k" TargetMode="External"/><Relationship Id="rId152" Type="http://schemas.openxmlformats.org/officeDocument/2006/relationships/hyperlink" Target="https://drive.google.com/drive/folders/1o_7myvLYYvTQ8w72_TjG-yatOHgkES2-" TargetMode="External"/><Relationship Id="rId457" Type="http://schemas.openxmlformats.org/officeDocument/2006/relationships/hyperlink" Target="https://drive.google.com/drive/folders/1zsmdjUUE31mScvjLBInY21MbS1IT574l" TargetMode="External"/><Relationship Id="rId664" Type="http://schemas.openxmlformats.org/officeDocument/2006/relationships/hyperlink" Target="https://shopeefood.vn/bo-suu-tap/tiec-xe-khao-ca-lop-giam-khong-gioi-han-2025" TargetMode="External"/><Relationship Id="rId14" Type="http://schemas.openxmlformats.org/officeDocument/2006/relationships/hyperlink" Target="https://docs.google.com/spreadsheets/d/1JEbsT8_kLxb7fIptM5m57Ns5mHUmd5DBqbHTzAyu--0/edit?gid=2002770146" TargetMode="External"/><Relationship Id="rId317" Type="http://schemas.openxmlformats.org/officeDocument/2006/relationships/hyperlink" Target="https://drive.google.com/drive/folders/1U3BmOhrF4uxFrKoI71MuLOEyfaT14Ks2" TargetMode="External"/><Relationship Id="rId524" Type="http://schemas.openxmlformats.org/officeDocument/2006/relationships/hyperlink" Target="https://shopeefood.shopee.vn/u/shopeefood_cpansang" TargetMode="External"/><Relationship Id="rId731" Type="http://schemas.openxmlformats.org/officeDocument/2006/relationships/hyperlink" Target="https://drive.google.com/drive/folders/1G4LCj8V1iO7X_Hrw6UjpcAhQ12g1ypqe" TargetMode="External"/><Relationship Id="rId98" Type="http://schemas.openxmlformats.org/officeDocument/2006/relationships/hyperlink" Target="https://docs.google.com/spreadsheets/d/1JEbsT8_kLxb7fIptM5m57Ns5mHUmd5DBqbHTzAyu--0/edit?gid=2002770146" TargetMode="External"/><Relationship Id="rId163" Type="http://schemas.openxmlformats.org/officeDocument/2006/relationships/hyperlink" Target="https://drive.google.com/drive/u/0/folders/1Ax_GN4grO-lkqkh8m_SJx-02khR7m7OU" TargetMode="External"/><Relationship Id="rId370" Type="http://schemas.openxmlformats.org/officeDocument/2006/relationships/hyperlink" Target="https://drive.google.com/drive/folders/1bK3SpN41Njuvk0fDmazwPIrjqZuBm0lh" TargetMode="External"/><Relationship Id="rId230" Type="http://schemas.openxmlformats.org/officeDocument/2006/relationships/hyperlink" Target="https://drive.google.com/drive/u/0/folders/1YqJ_7p7FxtuTQjs6AodakoO8HesCr_nz" TargetMode="External"/><Relationship Id="rId468" Type="http://schemas.openxmlformats.org/officeDocument/2006/relationships/hyperlink" Target="https://shopeefood.shopee.vn/u/shopeefood_dealdattruoc" TargetMode="External"/><Relationship Id="rId675" Type="http://schemas.openxmlformats.org/officeDocument/2006/relationships/hyperlink" Target="https://drive.google.com/drive/u/0/folders/1N1Z7vA4Nnz_zB47Nh166GTzc-LboBxEn" TargetMode="External"/><Relationship Id="rId25" Type="http://schemas.openxmlformats.org/officeDocument/2006/relationships/hyperlink" Target="https://drive.google.com/drive/u/0/folders/1Nd_B0HrbBV7qm13TynMmFZABx8OzJOXg" TargetMode="External"/><Relationship Id="rId328" Type="http://schemas.openxmlformats.org/officeDocument/2006/relationships/hyperlink" Target="https://drive.google.com/drive/folders/1zM_XcTCzWXVyfygS8FYf0W2rQs1HStM7" TargetMode="External"/><Relationship Id="rId535" Type="http://schemas.openxmlformats.org/officeDocument/2006/relationships/hyperlink" Target="https://shopeefood.vn/u/shopeefood_giamkogioihan" TargetMode="External"/><Relationship Id="rId742" Type="http://schemas.openxmlformats.org/officeDocument/2006/relationships/hyperlink" Target="https://shopeefood.shopee.vn/u/shopeefood_giamkogioihan" TargetMode="External"/><Relationship Id="rId174" Type="http://schemas.openxmlformats.org/officeDocument/2006/relationships/hyperlink" Target="https://drive.google.com/drive/folders/1ZuGAYACdJ7gZrhlLODlMEa5LD4Esf6Dg?usp=drive_link" TargetMode="External"/><Relationship Id="rId381" Type="http://schemas.openxmlformats.org/officeDocument/2006/relationships/hyperlink" Target="https://drive.google.com/drive/folders/1s4-JyNq_I1VVEtoVgPIvhO7YBqNNucUU" TargetMode="External"/><Relationship Id="rId602" Type="http://schemas.openxmlformats.org/officeDocument/2006/relationships/hyperlink" Target="https://shopeefood.shopee.vn/u/shopeefood_cpsieudeal" TargetMode="External"/><Relationship Id="rId241" Type="http://schemas.openxmlformats.org/officeDocument/2006/relationships/hyperlink" Target="https://drive.google.com/drive/folders/1qGvohRc7XvC2PVZTGfLlboscur3DVzyE" TargetMode="External"/><Relationship Id="rId479" Type="http://schemas.openxmlformats.org/officeDocument/2006/relationships/hyperlink" Target="https://shopeefood.vn/u/shopeefood_cpanxe" TargetMode="External"/><Relationship Id="rId686" Type="http://schemas.openxmlformats.org/officeDocument/2006/relationships/hyperlink" Target="http://uc-h5.scredit.vn/landing/spl?channel=food" TargetMode="External"/><Relationship Id="rId36" Type="http://schemas.openxmlformats.org/officeDocument/2006/relationships/hyperlink" Target="https://drive.google.com/drive/u/0/folders/17x79Fj7x3JrulZyk8eYY_I5otAdRSPRP" TargetMode="External"/><Relationship Id="rId339" Type="http://schemas.openxmlformats.org/officeDocument/2006/relationships/hyperlink" Target="https://shopeefood.vn/ship" TargetMode="External"/><Relationship Id="rId546" Type="http://schemas.openxmlformats.org/officeDocument/2006/relationships/hyperlink" Target="https://drive.google.com/drive/folders/1epf22PRJDeKTPWxP9-oFSm1nNxEbEVZZ" TargetMode="External"/><Relationship Id="rId101" Type="http://schemas.openxmlformats.org/officeDocument/2006/relationships/hyperlink" Target="https://docs.google.com/spreadsheets/d/1JEbsT8_kLxb7fIptM5m57Ns5mHUmd5DBqbHTzAyu--0/edit?gid=2002770146" TargetMode="External"/><Relationship Id="rId185" Type="http://schemas.openxmlformats.org/officeDocument/2006/relationships/hyperlink" Target="https://drive.google.com/drive/folders/1lxCVoHM4MWQWjeb677eNrLrLB48Ew-j3" TargetMode="External"/><Relationship Id="rId406" Type="http://schemas.openxmlformats.org/officeDocument/2006/relationships/hyperlink" Target="https://shopeefood.vn/u/shopeefood_cpfs0d" TargetMode="External"/><Relationship Id="rId392" Type="http://schemas.openxmlformats.org/officeDocument/2006/relationships/hyperlink" Target="https://shopeefood.vn/u/shopeefood_spfsandealanngon" TargetMode="External"/><Relationship Id="rId613" Type="http://schemas.openxmlformats.org/officeDocument/2006/relationships/hyperlink" Target="https://drive.google.com/drive/folders/1YrpPennCb8iA-lmUKOO9EZaj18Ub8rPW" TargetMode="External"/><Relationship Id="rId697" Type="http://schemas.openxmlformats.org/officeDocument/2006/relationships/hyperlink" Target="https://shopeefood.shopee.vn/u/shopeefood_sieudealgiam1333" TargetMode="External"/><Relationship Id="rId252" Type="http://schemas.openxmlformats.org/officeDocument/2006/relationships/hyperlink" Target="https://drive.google.com/drive/u/0/folders/1jI1VBAsAVlOHLB7MCoPsTRpSiv7HYJHC" TargetMode="External"/><Relationship Id="rId47" Type="http://schemas.openxmlformats.org/officeDocument/2006/relationships/hyperlink" Target="https://docs.google.com/spreadsheets/d/1JEbsT8_kLxb7fIptM5m57Ns5mHUmd5DBqbHTzAyu--0/edit?gid=2002770146" TargetMode="External"/><Relationship Id="rId112" Type="http://schemas.openxmlformats.org/officeDocument/2006/relationships/hyperlink" Target="https://drive.google.com/drive/folders/19fztib1NmnFnXVKkD_jPp4oLBpSLBygB?usp=drive_link" TargetMode="External"/><Relationship Id="rId557" Type="http://schemas.openxmlformats.org/officeDocument/2006/relationships/hyperlink" Target="http://uc-h5.scredit.vn/landing/spl?channel=food" TargetMode="External"/><Relationship Id="rId196" Type="http://schemas.openxmlformats.org/officeDocument/2006/relationships/hyperlink" Target="https://drive.google.com/drive/folders/1Mf5Ahkjz8CgbSQGHN5wfakqmu9uf-phe" TargetMode="External"/><Relationship Id="rId417" Type="http://schemas.openxmlformats.org/officeDocument/2006/relationships/hyperlink" Target="https://drive.google.com/drive/folders/1OXDpgm1R-lVQWEGPv2bNfCButzO5YPWy" TargetMode="External"/><Relationship Id="rId624" Type="http://schemas.openxmlformats.org/officeDocument/2006/relationships/hyperlink" Target="https://shopeefood.shopee.vn/u/shopeefood_cpfs0d" TargetMode="External"/><Relationship Id="rId263" Type="http://schemas.openxmlformats.org/officeDocument/2006/relationships/hyperlink" Target="https://drive.google.com/drive/u/0/folders/181GqI1gAtnmue49p-I6rIf5HI7MN2XJN" TargetMode="External"/><Relationship Id="rId470" Type="http://schemas.openxmlformats.org/officeDocument/2006/relationships/hyperlink" Target="https://shopeefood.vn/u/shopeefood_cpdealcudem" TargetMode="External"/><Relationship Id="rId58" Type="http://schemas.openxmlformats.org/officeDocument/2006/relationships/hyperlink" Target="https://docs.google.com/spreadsheets/d/1JEbsT8_kLxb7fIptM5m57Ns5mHUmd5DBqbHTzAyu--0/edit?gid=2002770146" TargetMode="External"/><Relationship Id="rId123" Type="http://schemas.openxmlformats.org/officeDocument/2006/relationships/hyperlink" Target="https://shopeefood.vn/flashsale" TargetMode="External"/><Relationship Id="rId330" Type="http://schemas.openxmlformats.org/officeDocument/2006/relationships/hyperlink" Target="https://drive.google.com/drive/folders/1WXE_gl3bCMtqycOkoriVnnR25oxm7GwT" TargetMode="External"/><Relationship Id="rId568" Type="http://schemas.openxmlformats.org/officeDocument/2006/relationships/hyperlink" Target="https://shopeefood.vn/bo-suu-tap/pha-co-trung-thu-freeship-45000d" TargetMode="External"/><Relationship Id="rId428" Type="http://schemas.openxmlformats.org/officeDocument/2006/relationships/hyperlink" Target="https://shopeefood.shopee.vn/u/shopeefood_dealdattruoc" TargetMode="External"/><Relationship Id="rId635" Type="http://schemas.openxmlformats.org/officeDocument/2006/relationships/hyperlink" Target="https://shopeefood.vn/u/shopeefood_cpantrua" TargetMode="External"/><Relationship Id="rId274" Type="http://schemas.openxmlformats.org/officeDocument/2006/relationships/hyperlink" Target="https://drive.google.com/drive/folders/1Yosw7B9nctKFN-_IeFKS3EDgDKJp6B6w?usp=drive_link" TargetMode="External"/><Relationship Id="rId481" Type="http://schemas.openxmlformats.org/officeDocument/2006/relationships/hyperlink" Target="https://drive.google.com/drive/folders/1GGTewYaIys2lwqGd7R1Dox6MRQdCurzP" TargetMode="External"/><Relationship Id="rId702" Type="http://schemas.openxmlformats.org/officeDocument/2006/relationships/hyperlink" Target="https://shopeefood.vn/u/shopeefood_sieudealgiam50" TargetMode="External"/><Relationship Id="rId69" Type="http://schemas.openxmlformats.org/officeDocument/2006/relationships/hyperlink" Target="https://drive.google.com/drive/u/0/folders/1yz1PTlRXN6MUOProhVbWlwgsuNlCcD2i" TargetMode="External"/><Relationship Id="rId134" Type="http://schemas.openxmlformats.org/officeDocument/2006/relationships/hyperlink" Target="https://shopeefood.shopee.vn/flashsale" TargetMode="External"/><Relationship Id="rId579" Type="http://schemas.openxmlformats.org/officeDocument/2006/relationships/hyperlink" Target="https://drive.google.com/drive/folders/1NrvkA-45tmMlmiPB9f-2rdtx-eM4MT5H" TargetMode="External"/><Relationship Id="rId341" Type="http://schemas.openxmlformats.org/officeDocument/2006/relationships/hyperlink" Target="http://uc-h5.scredit.vn/landing/spl?channel=food" TargetMode="External"/><Relationship Id="rId439" Type="http://schemas.openxmlformats.org/officeDocument/2006/relationships/hyperlink" Target="https://shopeefood.vn/u/shopeefood_cpanxe" TargetMode="External"/><Relationship Id="rId646" Type="http://schemas.openxmlformats.org/officeDocument/2006/relationships/hyperlink" Target="https://drive.google.com/drive/folders/1R-Y7_qXuwph2YKwRdLCABTTegp0DkCLN" TargetMode="External"/><Relationship Id="rId201" Type="http://schemas.openxmlformats.org/officeDocument/2006/relationships/hyperlink" Target="https://drive.google.com/drive/folders/114sx4UVU-_29Ki_BzJ0nSJnWY-LAnuT6" TargetMode="External"/><Relationship Id="rId285" Type="http://schemas.openxmlformats.org/officeDocument/2006/relationships/hyperlink" Target="https://shopeefood.vn/ship" TargetMode="External"/><Relationship Id="rId506" Type="http://schemas.openxmlformats.org/officeDocument/2006/relationships/hyperlink" Target="https://shopeefood.shopee.vn/u/shopeefood_spikesieudeal40" TargetMode="External"/><Relationship Id="rId492" Type="http://schemas.openxmlformats.org/officeDocument/2006/relationships/hyperlink" Target="https://drive.google.com/drive/folders/1R-Y7_qXuwph2YKwRdLCABTTegp0DkCLN" TargetMode="External"/><Relationship Id="rId713" Type="http://schemas.openxmlformats.org/officeDocument/2006/relationships/hyperlink" Target="https://drive.google.com/drive/folders/1KlAhY4p9niI0UwDON7HC2uzWCAMv7TyO" TargetMode="External"/><Relationship Id="rId145" Type="http://schemas.openxmlformats.org/officeDocument/2006/relationships/hyperlink" Target="https://drive.google.com/drive/u/0/folders/1fLW4Q3fQhAuloq6V83913vCO6jELYCi7" TargetMode="External"/><Relationship Id="rId352" Type="http://schemas.openxmlformats.org/officeDocument/2006/relationships/hyperlink" Target="https://drive.google.com/drive/folders/1Sen7nwr0UuEyX3C2FN9qgF_Wn-P11u0S" TargetMode="External"/><Relationship Id="rId212" Type="http://schemas.openxmlformats.org/officeDocument/2006/relationships/hyperlink" Target="http://uc-h5.scredit.vn/landing/spl?channel=food" TargetMode="External"/><Relationship Id="rId657" Type="http://schemas.openxmlformats.org/officeDocument/2006/relationships/hyperlink" Target="https://drive.google.com/drive/folders/1mOyoYMW-gu67_A2Scf_pRtsFKREaOmyH" TargetMode="External"/><Relationship Id="rId296" Type="http://schemas.openxmlformats.org/officeDocument/2006/relationships/hyperlink" Target="https://drive.google.com/drive/folders/16TfzhdGKGffp7d1uqn-ieAnIrqzYiqGy" TargetMode="External"/><Relationship Id="rId517" Type="http://schemas.openxmlformats.org/officeDocument/2006/relationships/hyperlink" Target="https://shopeefood.vn/u/shopeefood_dealdattruoc" TargetMode="External"/><Relationship Id="rId724" Type="http://schemas.openxmlformats.org/officeDocument/2006/relationships/hyperlink" Target="https://shopeefood.shopee.vn/u/shopeefood_dealdattruoc" TargetMode="External"/><Relationship Id="rId60" Type="http://schemas.openxmlformats.org/officeDocument/2006/relationships/hyperlink" Target="https://drive.google.com/drive/u/0/folders/1ew-tWx2BjUH_In-Hb72OzMpEHc8rBVBL" TargetMode="External"/><Relationship Id="rId156" Type="http://schemas.openxmlformats.org/officeDocument/2006/relationships/hyperlink" Target="https://drive.google.com/drive/folders/1OksjuBcEwngdBvWqfXwWZPIuO8EYjtW8?usp=sharing" TargetMode="External"/><Relationship Id="rId363" Type="http://schemas.openxmlformats.org/officeDocument/2006/relationships/hyperlink" Target="https://shopeefood.vn/flashsale" TargetMode="External"/><Relationship Id="rId570" Type="http://schemas.openxmlformats.org/officeDocument/2006/relationships/hyperlink" Target="https://drive.google.com/drive/folders/1rTHtC3fire7aeonRUfXUtLFq8PuiPKUy" TargetMode="External"/><Relationship Id="rId223" Type="http://schemas.openxmlformats.org/officeDocument/2006/relationships/hyperlink" Target="https://drive.google.com/drive/u/0/folders/1xn4ciy4X6DB-2pC-fl4iwxbogHhzj1OP" TargetMode="External"/><Relationship Id="rId430" Type="http://schemas.openxmlformats.org/officeDocument/2006/relationships/hyperlink" Target="https://shopeefood.vn/u/shopeefood_cpdealcudem" TargetMode="External"/><Relationship Id="rId668" Type="http://schemas.openxmlformats.org/officeDocument/2006/relationships/hyperlink" Target="https://shopeefood.shopee.vn/bo-suu-tap/san-deal-2011-giam-toi-95000d-2025" TargetMode="External"/><Relationship Id="rId18" Type="http://schemas.openxmlformats.org/officeDocument/2006/relationships/hyperlink" Target="https://drive.google.com/drive/u/0/folders/1RnsBs1T1Tce1wmHu4vDF-c4Vp88T1VeZ" TargetMode="External"/><Relationship Id="rId528" Type="http://schemas.openxmlformats.org/officeDocument/2006/relationships/hyperlink" Target="https://drive.google.com/drive/folders/1GCc4uRCgA6yOSjVRrf_vDhzl3TbNzzbo" TargetMode="External"/><Relationship Id="rId735" Type="http://schemas.openxmlformats.org/officeDocument/2006/relationships/hyperlink" Target="https://shopeefood.vn/u/shopeefood_xe0d" TargetMode="External"/><Relationship Id="rId167" Type="http://schemas.openxmlformats.org/officeDocument/2006/relationships/hyperlink" Target="https://drive.google.com/drive/u/0/folders/1n8gPWynaBjoLaIh1JNttbzM3qOGSVu6_" TargetMode="External"/><Relationship Id="rId374" Type="http://schemas.openxmlformats.org/officeDocument/2006/relationships/hyperlink" Target="https://drive.google.com/drive/folders/1g5NmjNe_rt5zx3n2hhw5IvBav5BRi1Jh" TargetMode="External"/><Relationship Id="rId581" Type="http://schemas.openxmlformats.org/officeDocument/2006/relationships/hyperlink" Target="https://shopeefood.shopee.vn/u/shopeefood_cpsieudeal" TargetMode="External"/><Relationship Id="rId71" Type="http://schemas.openxmlformats.org/officeDocument/2006/relationships/hyperlink" Target="https://shopeefood.shopee.vn/u/shopeefood_bau_fs_xe" TargetMode="External"/><Relationship Id="rId234" Type="http://schemas.openxmlformats.org/officeDocument/2006/relationships/hyperlink" Target="https://drive.google.com/drive/u/0/folders/1w1dPhlYR6CbeycqaIFJI5qj27vZe1UOa" TargetMode="External"/><Relationship Id="rId679" Type="http://schemas.openxmlformats.org/officeDocument/2006/relationships/hyperlink" Target="https://shopeefood.vn/bo-suu-tap/lan-dau-dat-mon-giam-50" TargetMode="External"/><Relationship Id="rId2" Type="http://schemas.openxmlformats.org/officeDocument/2006/relationships/hyperlink" Target="https://drive.google.com/drive/u/0/folders/1EZrJ0GYaZFmSUptAl90ZkTNGDFSY-vqv" TargetMode="External"/><Relationship Id="rId29" Type="http://schemas.openxmlformats.org/officeDocument/2006/relationships/hyperlink" Target="https://drive.google.com/drive/u/0/folders/1wvNgygFprP65ysjFSOm2Ijg-sJEjE-FT" TargetMode="External"/><Relationship Id="rId441" Type="http://schemas.openxmlformats.org/officeDocument/2006/relationships/hyperlink" Target="https://drive.google.com/drive/folders/1KN7wye_hLElEIu7zLmjcVsLEckFYKoau" TargetMode="External"/><Relationship Id="rId539" Type="http://schemas.openxmlformats.org/officeDocument/2006/relationships/hyperlink" Target="https://shopeefood.shopee.vn/u/shopeefood_spikevoucherhunting" TargetMode="External"/><Relationship Id="rId178" Type="http://schemas.openxmlformats.org/officeDocument/2006/relationships/hyperlink" Target="https://shopeefood.vn/ship" TargetMode="External"/><Relationship Id="rId301" Type="http://schemas.openxmlformats.org/officeDocument/2006/relationships/hyperlink" Target="https://shopeefood.shopee.vn/u/shopeefood_vandeal0d" TargetMode="External"/><Relationship Id="rId82" Type="http://schemas.openxmlformats.org/officeDocument/2006/relationships/hyperlink" Target="https://drive.google.com/drive/u/0/folders/1t8kQqosdXJa5iFNIKFg-wtlRkrURW604" TargetMode="External"/><Relationship Id="rId385" Type="http://schemas.openxmlformats.org/officeDocument/2006/relationships/hyperlink" Target="https://drive.google.com/drive/folders/1z2ABCGXyeP_0DoepJQzU-dsoX19ZwyCb" TargetMode="External"/><Relationship Id="rId592" Type="http://schemas.openxmlformats.org/officeDocument/2006/relationships/hyperlink" Target="https://shopeefood.shopee.vn/u/shopeefood_cpdeal0d" TargetMode="External"/><Relationship Id="rId606" Type="http://schemas.openxmlformats.org/officeDocument/2006/relationships/hyperlink" Target="https://shopeefood.vn/u/shopeefood_giam88kt11" TargetMode="External"/><Relationship Id="rId245" Type="http://schemas.openxmlformats.org/officeDocument/2006/relationships/hyperlink" Target="https://drive.google.com/drive/u/0/folders/1794R5Wc2HKfRCH_A_FtyUndTNZWmFvAH" TargetMode="External"/><Relationship Id="rId452" Type="http://schemas.openxmlformats.org/officeDocument/2006/relationships/hyperlink" Target="https://shopeefood.vn/u/shopeefood_sieudeal" TargetMode="External"/><Relationship Id="rId105" Type="http://schemas.openxmlformats.org/officeDocument/2006/relationships/hyperlink" Target="https://drive.google.com/drive/u/0/folders/134wSBVk7_sEyjg1MWQt6xCWQNls0GjLQ" TargetMode="External"/><Relationship Id="rId312" Type="http://schemas.openxmlformats.org/officeDocument/2006/relationships/hyperlink" Target="https://drive.google.com/drive/folders/1MSKZXTaTQVqYa4-DIEKmbIynLYMxEQYq" TargetMode="External"/><Relationship Id="rId93" Type="http://schemas.openxmlformats.org/officeDocument/2006/relationships/hyperlink" Target="https://docs.google.com/spreadsheets/d/1JEbsT8_kLxb7fIptM5m57Ns5mHUmd5DBqbHTzAyu--0/edit?gid=2002770146" TargetMode="External"/><Relationship Id="rId189" Type="http://schemas.openxmlformats.org/officeDocument/2006/relationships/hyperlink" Target="https://drive.google.com/drive/folders/1r04vw4I9uxHlUFoGoHSsrE15RfFVs9VB?usp=drive_link" TargetMode="External"/><Relationship Id="rId396" Type="http://schemas.openxmlformats.org/officeDocument/2006/relationships/hyperlink" Target="https://drive.google.com/drive/u/0/folders/1uGgNABUTGy-6M38IbWG2QqbRlCT1rD2S" TargetMode="External"/><Relationship Id="rId617" Type="http://schemas.openxmlformats.org/officeDocument/2006/relationships/hyperlink" Target="https://drive.google.com/drive/folders/1_t7magGpBR3M1fBqHM5cNZ6m_xtRTERx" TargetMode="External"/><Relationship Id="rId256" Type="http://schemas.openxmlformats.org/officeDocument/2006/relationships/hyperlink" Target="https://drive.google.com/drive/u/0/folders/1J0QoJw9ju4J_3oPTzJ8a34ww5-A3VhQX" TargetMode="External"/><Relationship Id="rId463" Type="http://schemas.openxmlformats.org/officeDocument/2006/relationships/hyperlink" Target="https://drive.google.com/drive/folders/1ky_nAUFee-wVdlkP4McrHM76bDIj0_5X" TargetMode="External"/><Relationship Id="rId670" Type="http://schemas.openxmlformats.org/officeDocument/2006/relationships/hyperlink" Target="https://shopeefood.vn/ship?utm_source=InappSPF_SPF&amp;utm_medium=HomepageFloating&amp;utm_campaign=bau" TargetMode="External"/><Relationship Id="rId116" Type="http://schemas.openxmlformats.org/officeDocument/2006/relationships/hyperlink" Target="https://drive.google.com/drive/u/0/folders/19w48XK95AT7x5evE46AI5iFNzJTyZvpY" TargetMode="External"/><Relationship Id="rId323" Type="http://schemas.openxmlformats.org/officeDocument/2006/relationships/hyperlink" Target="https://drive.google.com/drive/folders/1XMIs94jiEOD7U6maCDpNV8QHcEejguZJ" TargetMode="External"/><Relationship Id="rId530" Type="http://schemas.openxmlformats.org/officeDocument/2006/relationships/hyperlink" Target="https://shopeefood.shopee.vn/u/shopeefood_cpanxe" TargetMode="External"/><Relationship Id="rId20" Type="http://schemas.openxmlformats.org/officeDocument/2006/relationships/hyperlink" Target="https://drive.google.com/drive/u/0/folders/1d3tuUSLUcMQWYt1J_2B1z4l9HZMXIZwC" TargetMode="External"/><Relationship Id="rId62" Type="http://schemas.openxmlformats.org/officeDocument/2006/relationships/hyperlink" Target="https://shopeefood.shopee.vn/u/shopeefood_bau_fs_sang" TargetMode="External"/><Relationship Id="rId365" Type="http://schemas.openxmlformats.org/officeDocument/2006/relationships/hyperlink" Target="https://shopeefood.vn/ship" TargetMode="External"/><Relationship Id="rId572" Type="http://schemas.openxmlformats.org/officeDocument/2006/relationships/hyperlink" Target="https://shopeefood.shopee.vn/bo-suu-tap/mo-tiec-sum-vay-giam-toi-99000d" TargetMode="External"/><Relationship Id="rId628" Type="http://schemas.openxmlformats.org/officeDocument/2006/relationships/hyperlink" Target="https://shopeefood.vn/u/shopeefood_dealdattruoc" TargetMode="External"/><Relationship Id="rId225" Type="http://schemas.openxmlformats.org/officeDocument/2006/relationships/hyperlink" Target="https://drive.google.com/drive/u/0/folders/1AqnzDyZDGxfslZjcqpXtTNrfezyuuIcJ" TargetMode="External"/><Relationship Id="rId267" Type="http://schemas.openxmlformats.org/officeDocument/2006/relationships/hyperlink" Target="https://drive.google.com/drive/folders/1iddXeIn1zDCMJVi95ssO6lySLySJvTJ_?usp=drive_link" TargetMode="External"/><Relationship Id="rId432" Type="http://schemas.openxmlformats.org/officeDocument/2006/relationships/hyperlink" Target="https://drive.google.com/drive/folders/1F0s3hHUz10XqM9RBSclR_ry26FBdjzxL" TargetMode="External"/><Relationship Id="rId474" Type="http://schemas.openxmlformats.org/officeDocument/2006/relationships/hyperlink" Target="https://shopeefood.shopee.vn/u/shopeefood_cpansang" TargetMode="External"/><Relationship Id="rId127" Type="http://schemas.openxmlformats.org/officeDocument/2006/relationships/hyperlink" Target="https://shopeefood.vn/flashsale" TargetMode="External"/><Relationship Id="rId681" Type="http://schemas.openxmlformats.org/officeDocument/2006/relationships/hyperlink" Target="https://drive.google.com/drive/folders/1tQ4bl1ATEWKXzl6Im6raQ98x-lWT-W49" TargetMode="External"/><Relationship Id="rId737" Type="http://schemas.openxmlformats.org/officeDocument/2006/relationships/hyperlink" Target="https://drive.google.com/drive/folders/1dsNEQTeUWiTJp03iqndpGXVS3hWYcN6c" TargetMode="External"/><Relationship Id="rId31" Type="http://schemas.openxmlformats.org/officeDocument/2006/relationships/hyperlink" Target="https://docs.google.com/spreadsheets/d/1JEbsT8_kLxb7fIptM5m57Ns5mHUmd5DBqbHTzAyu--0/edit?gid=2002770146" TargetMode="External"/><Relationship Id="rId73" Type="http://schemas.openxmlformats.org/officeDocument/2006/relationships/hyperlink" Target="https://drive.google.com/drive/folders/1ZARU8B3wesDEimwhHNH04UrgaId4rxeR?usp=drive_link" TargetMode="External"/><Relationship Id="rId169" Type="http://schemas.openxmlformats.org/officeDocument/2006/relationships/hyperlink" Target="https://drive.google.com/drive/u/0/folders/1AxeiYMkZYrKpAzo4hURa6shI7bwL5J8o" TargetMode="External"/><Relationship Id="rId334" Type="http://schemas.openxmlformats.org/officeDocument/2006/relationships/hyperlink" Target="https://drive.google.com/drive/folders/1oTAFtnMO7c4bLamtoYdcveX1GeWFWRZY" TargetMode="External"/><Relationship Id="rId376" Type="http://schemas.openxmlformats.org/officeDocument/2006/relationships/hyperlink" Target="https://shopeefood.shopee.vn/u/shopeefood_combo66k" TargetMode="External"/><Relationship Id="rId541" Type="http://schemas.openxmlformats.org/officeDocument/2006/relationships/hyperlink" Target="https://shopeefood.vn/now-food/cheap-meal/landing" TargetMode="External"/><Relationship Id="rId583" Type="http://schemas.openxmlformats.org/officeDocument/2006/relationships/hyperlink" Target="https://shopeefood.vn/u/shopeefood_cpsieudeal60" TargetMode="External"/><Relationship Id="rId639" Type="http://schemas.openxmlformats.org/officeDocument/2006/relationships/hyperlink" Target="https://shopeefood.vn/u/shopeefood_cpantoi" TargetMode="External"/><Relationship Id="rId4" Type="http://schemas.openxmlformats.org/officeDocument/2006/relationships/hyperlink" Target="https://shopeefood.shopee.vn/u/shopeefood_rushhour_khuya" TargetMode="External"/><Relationship Id="rId180" Type="http://schemas.openxmlformats.org/officeDocument/2006/relationships/hyperlink" Target="https://shopeefood.vn/ship" TargetMode="External"/><Relationship Id="rId236" Type="http://schemas.openxmlformats.org/officeDocument/2006/relationships/hyperlink" Target="https://drive.google.com/drive/folders/1is170x6EuuvgeANDoRIcw1pV8jScXlVr" TargetMode="External"/><Relationship Id="rId278" Type="http://schemas.openxmlformats.org/officeDocument/2006/relationships/hyperlink" Target="http://uc-h5.scredit.vn/landing/spl?channel=food" TargetMode="External"/><Relationship Id="rId401" Type="http://schemas.openxmlformats.org/officeDocument/2006/relationships/hyperlink" Target="https://shopeefood.vn/ship" TargetMode="External"/><Relationship Id="rId443" Type="http://schemas.openxmlformats.org/officeDocument/2006/relationships/hyperlink" Target="https://shopeefood.shopee.vn/u/shopeefood_cpantoi" TargetMode="External"/><Relationship Id="rId650" Type="http://schemas.openxmlformats.org/officeDocument/2006/relationships/hyperlink" Target="https://drive.google.com/drive/folders/1L4g6I_hrX47oSorXzGAoX_tGj8muxuqz" TargetMode="External"/><Relationship Id="rId303" Type="http://schemas.openxmlformats.org/officeDocument/2006/relationships/hyperlink" Target="https://shopeefood.vn/bo-suu-tap/tiec-to-deal-hoi-giam-toi-1000000d-t4" TargetMode="External"/><Relationship Id="rId485" Type="http://schemas.openxmlformats.org/officeDocument/2006/relationships/hyperlink" Target="https://shopeefood.vn/u/shopeefood_giamkogioihan" TargetMode="External"/><Relationship Id="rId692" Type="http://schemas.openxmlformats.org/officeDocument/2006/relationships/hyperlink" Target="http://uc-h5.scredit.vn/landing/spl?channel=food" TargetMode="External"/><Relationship Id="rId706" Type="http://schemas.openxmlformats.org/officeDocument/2006/relationships/hyperlink" Target="https://drive.google.com/drive/folders/1NaujmU6c3_Kv9eQ7VphRNrglVzoFnoFc" TargetMode="External"/><Relationship Id="rId42" Type="http://schemas.openxmlformats.org/officeDocument/2006/relationships/hyperlink" Target="https://docs.google.com/spreadsheets/d/1JEbsT8_kLxb7fIptM5m57Ns5mHUmd5DBqbHTzAyu--0/edit?gid=2002770146" TargetMode="External"/><Relationship Id="rId84" Type="http://schemas.openxmlformats.org/officeDocument/2006/relationships/hyperlink" Target="https://drive.google.com/drive/u/0/folders/1st6dTa0bLyVS5fL9aepucdDroKLKHJaV" TargetMode="External"/><Relationship Id="rId138" Type="http://schemas.openxmlformats.org/officeDocument/2006/relationships/hyperlink" Target="https://shopeefood.shopee.vn/flashsale" TargetMode="External"/><Relationship Id="rId345" Type="http://schemas.openxmlformats.org/officeDocument/2006/relationships/hyperlink" Target="http://uc-h5.scredit.vn/landing/spl?channel=food" TargetMode="External"/><Relationship Id="rId387" Type="http://schemas.openxmlformats.org/officeDocument/2006/relationships/hyperlink" Target="https://shopeefood.vn/u/shopeefood_spfsieudeal120" TargetMode="External"/><Relationship Id="rId510" Type="http://schemas.openxmlformats.org/officeDocument/2006/relationships/hyperlink" Target="https://drive.google.com/drive/folders/1LXI9XYpOopt-vL4F2ehc1qo1DAb3DlaG" TargetMode="External"/><Relationship Id="rId552" Type="http://schemas.openxmlformats.org/officeDocument/2006/relationships/hyperlink" Target="https://drive.google.com/drive/folders/1OGhYtGcaSZ_cEdXXU4VOM_DyeVJ3FZ73" TargetMode="External"/><Relationship Id="rId594" Type="http://schemas.openxmlformats.org/officeDocument/2006/relationships/hyperlink" Target="https://shopeefood.vn/u/shopeefood_cpfs0d" TargetMode="External"/><Relationship Id="rId608" Type="http://schemas.openxmlformats.org/officeDocument/2006/relationships/hyperlink" Target="https://shopeefood.vn/u/shopeefood_cpsieudeal60" TargetMode="External"/><Relationship Id="rId191" Type="http://schemas.openxmlformats.org/officeDocument/2006/relationships/hyperlink" Target="https://drive.google.com/drive/u/0/folders/1zIAj9LPrsupdUryntH12fOaXDJapdm0q" TargetMode="External"/><Relationship Id="rId205" Type="http://schemas.openxmlformats.org/officeDocument/2006/relationships/hyperlink" Target="https://drive.google.com/drive/folders/1nLhFc2PhmEHLr8rYfH8AccrJCcE4E6ot?usp=drive_link" TargetMode="External"/><Relationship Id="rId247" Type="http://schemas.openxmlformats.org/officeDocument/2006/relationships/hyperlink" Target="https://drive.google.com/drive/u/0/folders/14HUQM_iUHt1o6SmkSpxIH6KB-idToBSg" TargetMode="External"/><Relationship Id="rId412" Type="http://schemas.openxmlformats.org/officeDocument/2006/relationships/hyperlink" Target="https://shopeefood.vn/u/shopeefood_sieudeal77" TargetMode="External"/><Relationship Id="rId107" Type="http://schemas.openxmlformats.org/officeDocument/2006/relationships/hyperlink" Target="https://drive.google.com/drive/u/0/folders/1jVXUf0Vqna0bFDxj-xZ3YIn0olf3v8cO" TargetMode="External"/><Relationship Id="rId289" Type="http://schemas.openxmlformats.org/officeDocument/2006/relationships/hyperlink" Target="https://drive.google.com/drive/folders/1xBtwfjdWm2iV_tBcKBx3TqGubKJyoGFN" TargetMode="External"/><Relationship Id="rId454" Type="http://schemas.openxmlformats.org/officeDocument/2006/relationships/hyperlink" Target="https://drive.google.com/drive/folders/1bTsiIhHkOCPnymuNSOhHaT10IMFWzORA" TargetMode="External"/><Relationship Id="rId496" Type="http://schemas.openxmlformats.org/officeDocument/2006/relationships/hyperlink" Target="https://drive.google.com/drive/folders/1epf22PRJDeKTPWxP9-oFSm1nNxEbEVZZ" TargetMode="External"/><Relationship Id="rId661" Type="http://schemas.openxmlformats.org/officeDocument/2006/relationships/hyperlink" Target="https://shopeefood.vn/bo-suu-tap/dat-truoc-qua-sang-giam-khong-gioi-han" TargetMode="External"/><Relationship Id="rId717" Type="http://schemas.openxmlformats.org/officeDocument/2006/relationships/hyperlink" Target="https://shopeefood.vn/u/shopeefood_grouporder" TargetMode="External"/><Relationship Id="rId11" Type="http://schemas.openxmlformats.org/officeDocument/2006/relationships/hyperlink" Target="https://drive.google.com/drive/u/0/folders/1eTX0dLDEAzran7wA3VYEtRfrIhtErE5k" TargetMode="External"/><Relationship Id="rId53" Type="http://schemas.openxmlformats.org/officeDocument/2006/relationships/hyperlink" Target="https://shopeefood.shopee.vn/u/shopeefood_sieutiec" TargetMode="External"/><Relationship Id="rId149" Type="http://schemas.openxmlformats.org/officeDocument/2006/relationships/hyperlink" Target="https://drive.google.com/drive/folders/1QaiQN7DaY8mvxVs0klZFefy8ij-10Y9G" TargetMode="External"/><Relationship Id="rId314" Type="http://schemas.openxmlformats.org/officeDocument/2006/relationships/hyperlink" Target="https://drive.google.com/drive/folders/10_nhHrxBvBgAtwS7Yg3zxV79t7lzlDSF" TargetMode="External"/><Relationship Id="rId356" Type="http://schemas.openxmlformats.org/officeDocument/2006/relationships/hyperlink" Target="https://drive.google.com/drive/folders/1Zs2iT9Mo9QBeeHfka6B6sxRtjf81PuKo" TargetMode="External"/><Relationship Id="rId398" Type="http://schemas.openxmlformats.org/officeDocument/2006/relationships/hyperlink" Target="https://drive.google.com/drive/folders/10aSB-lAXdm1a1az1Mb3RDFbhXWU7TsvM?usp=drive_link" TargetMode="External"/><Relationship Id="rId521" Type="http://schemas.openxmlformats.org/officeDocument/2006/relationships/hyperlink" Target="https://shopeefood.shopee.vn/u/shopeefood_cpdealcudem" TargetMode="External"/><Relationship Id="rId563" Type="http://schemas.openxmlformats.org/officeDocument/2006/relationships/hyperlink" Target="https://shopeefood.shopee.vn/u/shopeefood_trungthu88" TargetMode="External"/><Relationship Id="rId619" Type="http://schemas.openxmlformats.org/officeDocument/2006/relationships/hyperlink" Target="https://drive.google.com/drive/folders/1OKq59yU7F7jpidk0YiqjKaarza25tpMR" TargetMode="External"/><Relationship Id="rId95" Type="http://schemas.openxmlformats.org/officeDocument/2006/relationships/hyperlink" Target="https://drive.google.com/drive/u/0/folders/16-Xlck04Fqm2q9mRb7VxvIBdkRRpPb6j" TargetMode="External"/><Relationship Id="rId160" Type="http://schemas.openxmlformats.org/officeDocument/2006/relationships/hyperlink" Target="https://drive.google.com/drive/folders/1bK3SpN41Njuvk0fDmazwPIrjqZuBm0lh?usp=drive_link" TargetMode="External"/><Relationship Id="rId216" Type="http://schemas.openxmlformats.org/officeDocument/2006/relationships/hyperlink" Target="https://shopeefood.vn/ship" TargetMode="External"/><Relationship Id="rId423" Type="http://schemas.openxmlformats.org/officeDocument/2006/relationships/hyperlink" Target="https://drive.google.com/drive/folders/13vYOYpM9XMf5TV_4UcW9_iDCDh21qFSx" TargetMode="External"/><Relationship Id="rId258" Type="http://schemas.openxmlformats.org/officeDocument/2006/relationships/hyperlink" Target="https://drive.google.com/drive/u/0/folders/170FVIozLuFVjJjd13Cd4osRVyCOnK8jv" TargetMode="External"/><Relationship Id="rId465" Type="http://schemas.openxmlformats.org/officeDocument/2006/relationships/hyperlink" Target="https://shopeefood.shopee.vn/u/shopeefood_88extra" TargetMode="External"/><Relationship Id="rId630" Type="http://schemas.openxmlformats.org/officeDocument/2006/relationships/hyperlink" Target="https://drive.google.com/drive/folders/1IUaVsGZjic542aJjU9Tcflk8-Ai-k_Wc" TargetMode="External"/><Relationship Id="rId672" Type="http://schemas.openxmlformats.org/officeDocument/2006/relationships/hyperlink" Target="http://uc-h5.scredit.vn/landing/spl?channel=food" TargetMode="External"/><Relationship Id="rId728" Type="http://schemas.openxmlformats.org/officeDocument/2006/relationships/hyperlink" Target="https://drive.google.com/drive/folders/1p88xDWISY4fPt9iTfnXBfL9OlyogM5vz" TargetMode="External"/><Relationship Id="rId22" Type="http://schemas.openxmlformats.org/officeDocument/2006/relationships/hyperlink" Target="https://shopeefood.vn/u/shopeefood_rushhour_trua" TargetMode="External"/><Relationship Id="rId64" Type="http://schemas.openxmlformats.org/officeDocument/2006/relationships/hyperlink" Target="https://drive.google.com/drive/u/0/folders/1QIfWdbVHP6zAKTCEqLKdKMWgws4yNPmR" TargetMode="External"/><Relationship Id="rId118" Type="http://schemas.openxmlformats.org/officeDocument/2006/relationships/hyperlink" Target="https://drive.google.com/drive/u/0/folders/1HrYxKp3TR1zQy0Bfupq8W_f0aN2CILJj" TargetMode="External"/><Relationship Id="rId325" Type="http://schemas.openxmlformats.org/officeDocument/2006/relationships/hyperlink" Target="https://drive.google.com/drive/folders/18JEvCFqu2nvukU_0Z9p2oEVnGNt1nIC5" TargetMode="External"/><Relationship Id="rId367" Type="http://schemas.openxmlformats.org/officeDocument/2006/relationships/hyperlink" Target="http://uc-h5.scredit.vn/landing/spl?channel=food" TargetMode="External"/><Relationship Id="rId532" Type="http://schemas.openxmlformats.org/officeDocument/2006/relationships/hyperlink" Target="https://shopeefood.vn/u/shopeefood_cpantoi" TargetMode="External"/><Relationship Id="rId574" Type="http://schemas.openxmlformats.org/officeDocument/2006/relationships/hyperlink" Target="https://shopeefood.vn/bo-suu-tap/tra-banh-doan-vien-giam-35000d" TargetMode="External"/><Relationship Id="rId171" Type="http://schemas.openxmlformats.org/officeDocument/2006/relationships/hyperlink" Target="https://drive.google.com/drive/folders/1TFhN-dUvDwifIeNmOsW-i2qyD0AV3xBW?usp=drive_link" TargetMode="External"/><Relationship Id="rId227" Type="http://schemas.openxmlformats.org/officeDocument/2006/relationships/hyperlink" Target="https://drive.google.com/drive/u/0/folders/1po_uoDmGuyMKXzu2Q9dI8RnWdcJ1BFcr" TargetMode="External"/><Relationship Id="rId269" Type="http://schemas.openxmlformats.org/officeDocument/2006/relationships/hyperlink" Target="https://drive.google.com/drive/folders/1hfjbkDoifEHm4Y0ICS0ovkafVgMij9do?usp=drive_link" TargetMode="External"/><Relationship Id="rId434" Type="http://schemas.openxmlformats.org/officeDocument/2006/relationships/hyperlink" Target="https://shopeefood.shopee.vn/u/shopeefood_cpansang" TargetMode="External"/><Relationship Id="rId476" Type="http://schemas.openxmlformats.org/officeDocument/2006/relationships/hyperlink" Target="https://shopeefood.vn/u/shopeefood_cpantrua" TargetMode="External"/><Relationship Id="rId641" Type="http://schemas.openxmlformats.org/officeDocument/2006/relationships/hyperlink" Target="https://drive.google.com/drive/folders/194xfEM0wthquptJE3iPxVAPzW837U204" TargetMode="External"/><Relationship Id="rId683" Type="http://schemas.openxmlformats.org/officeDocument/2006/relationships/hyperlink" Target="https://drive.google.com/drive/folders/1R-Y7_qXuwph2YKwRdLCABTTegp0DkCLN" TargetMode="External"/><Relationship Id="rId739" Type="http://schemas.openxmlformats.org/officeDocument/2006/relationships/hyperlink" Target="https://shopeefood.shopee.vn/u/shopeefood_toi0d" TargetMode="External"/><Relationship Id="rId33" Type="http://schemas.openxmlformats.org/officeDocument/2006/relationships/hyperlink" Target="https://shopeefood.vn/u/shopeefood_rushhour_xe" TargetMode="External"/><Relationship Id="rId129" Type="http://schemas.openxmlformats.org/officeDocument/2006/relationships/hyperlink" Target="https://shopeefood.vn/flashsale" TargetMode="External"/><Relationship Id="rId280" Type="http://schemas.openxmlformats.org/officeDocument/2006/relationships/hyperlink" Target="http://uc-h5.scredit.vn/landing/spl?channel=food" TargetMode="External"/><Relationship Id="rId336" Type="http://schemas.openxmlformats.org/officeDocument/2006/relationships/hyperlink" Target="https://drive.google.com/drive/folders/1b6xMROTH8-tGntMMaBdL1SCagVOM2bFP" TargetMode="External"/><Relationship Id="rId501" Type="http://schemas.openxmlformats.org/officeDocument/2006/relationships/hyperlink" Target="https://drive.google.com/drive/folders/19ezuKnw-iLrW8-u1yKnAACbKQvNgZSfw" TargetMode="External"/><Relationship Id="rId543" Type="http://schemas.openxmlformats.org/officeDocument/2006/relationships/hyperlink" Target="https://shopeefood.vn/ship?utm_source=InappSPF_SPF&amp;utm_medium=HomepagePopup&amp;utm_campaign=bau" TargetMode="External"/><Relationship Id="rId75" Type="http://schemas.openxmlformats.org/officeDocument/2006/relationships/hyperlink" Target="https://shopeefood.vn/u/shopeefood_bau_fs_toi" TargetMode="External"/><Relationship Id="rId140" Type="http://schemas.openxmlformats.org/officeDocument/2006/relationships/hyperlink" Target="https://drive.google.com/drive/u/0/folders/1Ax_GN4grO-lkqkh8m_SJx-02khR7m7OU" TargetMode="External"/><Relationship Id="rId182" Type="http://schemas.openxmlformats.org/officeDocument/2006/relationships/hyperlink" Target="https://drive.google.com/drive/folders/1OggunPXpkS8GqxSv71hvRoXnZF7gTBNk?usp=drive_link" TargetMode="External"/><Relationship Id="rId378" Type="http://schemas.openxmlformats.org/officeDocument/2006/relationships/hyperlink" Target="https://drive.google.com/drive/folders/1pI7EeXqQghLdialuoGoCIF8QbH701rOA" TargetMode="External"/><Relationship Id="rId403" Type="http://schemas.openxmlformats.org/officeDocument/2006/relationships/hyperlink" Target="https://shopeefood.vn/u/shopeefood_combo66k" TargetMode="External"/><Relationship Id="rId585" Type="http://schemas.openxmlformats.org/officeDocument/2006/relationships/hyperlink" Target="https://drive.google.com/drive/folders/1NrvkA-45tmMlmiPB9f-2rdtx-eM4MT5H" TargetMode="External"/><Relationship Id="rId6" Type="http://schemas.openxmlformats.org/officeDocument/2006/relationships/hyperlink" Target="https://drive.google.com/drive/folders/17c-2VFYlfWs38FaIXhrr1NCOg1lKhHh5?usp=drive_link" TargetMode="External"/><Relationship Id="rId238" Type="http://schemas.openxmlformats.org/officeDocument/2006/relationships/hyperlink" Target="https://drive.google.com/drive/u/0/folders/1jlB422n7cqZ02GpYStFOUTHN8WK6LBYN" TargetMode="External"/><Relationship Id="rId445" Type="http://schemas.openxmlformats.org/officeDocument/2006/relationships/hyperlink" Target="https://drive.google.com/drive/folders/1EAFH2-iNf9g9FQv3C22x_zt25mH0XnQH" TargetMode="External"/><Relationship Id="rId487" Type="http://schemas.openxmlformats.org/officeDocument/2006/relationships/hyperlink" Target="https://drive.google.com/drive/folders/1qoBdTD09IYcu_h3akl5RMPbO8MkPc_xW" TargetMode="External"/><Relationship Id="rId610" Type="http://schemas.openxmlformats.org/officeDocument/2006/relationships/hyperlink" Target="https://drive.google.com/drive/folders/1OQTUylnZ9NiaTCmqq50w_6Kc9jvHpxAu" TargetMode="External"/><Relationship Id="rId652" Type="http://schemas.openxmlformats.org/officeDocument/2006/relationships/hyperlink" Target="https://shopeefood.shopee.vn/u/shopeefood_2011giam211k" TargetMode="External"/><Relationship Id="rId694" Type="http://schemas.openxmlformats.org/officeDocument/2006/relationships/hyperlink" Target="http://uc-h5.scredit.vn/landing/spl?channel=food" TargetMode="External"/><Relationship Id="rId708" Type="http://schemas.openxmlformats.org/officeDocument/2006/relationships/hyperlink" Target="https://shopeefood.shopee.vn/u/shopeefood_deal0d" TargetMode="External"/><Relationship Id="rId291" Type="http://schemas.openxmlformats.org/officeDocument/2006/relationships/hyperlink" Target="https://shopeefood.shopee.vn/u/shopeefood_combo44k" TargetMode="External"/><Relationship Id="rId305" Type="http://schemas.openxmlformats.org/officeDocument/2006/relationships/hyperlink" Target="https://drive.google.com/drive/folders/1U3BmOhrF4uxFrKoI71MuLOEyfaT14Ks2?usp=drive_link" TargetMode="External"/><Relationship Id="rId347" Type="http://schemas.openxmlformats.org/officeDocument/2006/relationships/hyperlink" Target="https://drive.google.com/drive/folders/1J6DUsDjZ1_Rf3g7GFo4kXhO2tqzrv5nW" TargetMode="External"/><Relationship Id="rId512" Type="http://schemas.openxmlformats.org/officeDocument/2006/relationships/hyperlink" Target="https://shopeefood.shopee.vn/u/shopeefood_cpfs0d" TargetMode="External"/><Relationship Id="rId44" Type="http://schemas.openxmlformats.org/officeDocument/2006/relationships/hyperlink" Target="https://drive.google.com/drive/u/0/folders/1hsFcIqqDV86r3VqY1eHuL3MGKDbPortz" TargetMode="External"/><Relationship Id="rId86" Type="http://schemas.openxmlformats.org/officeDocument/2006/relationships/hyperlink" Target="https://drive.google.com/drive/u/0/folders/1kgThunT1_OY1UEbr_6vAQbECt-r6sC9t" TargetMode="External"/><Relationship Id="rId151" Type="http://schemas.openxmlformats.org/officeDocument/2006/relationships/hyperlink" Target="https://drive.google.com/drive/folders/1PdjLVm48MjS2h7JZ4i4j7OOi1ghc1Lix" TargetMode="External"/><Relationship Id="rId389" Type="http://schemas.openxmlformats.org/officeDocument/2006/relationships/hyperlink" Target="https://shopeefood.vn/u/shopeefood_cpjbptrua" TargetMode="External"/><Relationship Id="rId554" Type="http://schemas.openxmlformats.org/officeDocument/2006/relationships/hyperlink" Target="https://drive.google.com/drive/folders/1epf22PRJDeKTPWxP9-oFSm1nNxEbEVZZ" TargetMode="External"/><Relationship Id="rId596" Type="http://schemas.openxmlformats.org/officeDocument/2006/relationships/hyperlink" Target="https://drive.google.com/drive/folders/1Bv-pT12SpcvLk06m-s9jdEsKMPoFIMaU" TargetMode="External"/><Relationship Id="rId193" Type="http://schemas.openxmlformats.org/officeDocument/2006/relationships/hyperlink" Target="https://drive.google.com/drive/u/0/folders/1Y2wa24zusClwVK4OyYfPvoGH-KBipMlj" TargetMode="External"/><Relationship Id="rId207" Type="http://schemas.openxmlformats.org/officeDocument/2006/relationships/hyperlink" Target="https://drive.google.com/drive/folders/1eNkYyb3l0zpbKJFAFGSIyjXDO_Quti-z?usp=drive_link" TargetMode="External"/><Relationship Id="rId249" Type="http://schemas.openxmlformats.org/officeDocument/2006/relationships/hyperlink" Target="https://drive.google.com/drive/u/0/folders/1NngoyuHdygqXfYswlvznQZIKsBz42UnI" TargetMode="External"/><Relationship Id="rId414" Type="http://schemas.openxmlformats.org/officeDocument/2006/relationships/hyperlink" Target="https://drive.google.com/drive/folders/1fusUeDlohQtu9jeMiHgyPE02sxRMASdJ" TargetMode="External"/><Relationship Id="rId456" Type="http://schemas.openxmlformats.org/officeDocument/2006/relationships/hyperlink" Target="https://shopeefood.shopee.vn/u/shopeefood_cpdeal0d" TargetMode="External"/><Relationship Id="rId498" Type="http://schemas.openxmlformats.org/officeDocument/2006/relationships/hyperlink" Target="https://drive.google.com/drive/folders/19ezuKnw-iLrW8-u1yKnAACbKQvNgZSfw" TargetMode="External"/><Relationship Id="rId621" Type="http://schemas.openxmlformats.org/officeDocument/2006/relationships/hyperlink" Target="https://shopeefood.shopee.vn/u/shopeefood_cpdeal0d" TargetMode="External"/><Relationship Id="rId663" Type="http://schemas.openxmlformats.org/officeDocument/2006/relationships/hyperlink" Target="https://drive.google.com/drive/folders/1xfaVlUKy_69vmzq8P3xRmlZTWy1GzEJN" TargetMode="External"/><Relationship Id="rId13" Type="http://schemas.openxmlformats.org/officeDocument/2006/relationships/hyperlink" Target="https://shopeefood.shopee.vn/u/shopeefood_rushhour_sang" TargetMode="External"/><Relationship Id="rId109" Type="http://schemas.openxmlformats.org/officeDocument/2006/relationships/hyperlink" Target="https://drive.google.com/drive/u/0/folders/1iJK-dhrdSexex6_Uq-KabcJjvcfDfIZd" TargetMode="External"/><Relationship Id="rId260" Type="http://schemas.openxmlformats.org/officeDocument/2006/relationships/hyperlink" Target="https://drive.google.com/drive/folders/1GTQ2RxFIpUyIym5Vc_Cve9l-KV5aqz2R" TargetMode="External"/><Relationship Id="rId316" Type="http://schemas.openxmlformats.org/officeDocument/2006/relationships/hyperlink" Target="https://drive.google.com/drive/folders/19WchkyYkfsm6t-biT2LG5ht6KSSiRxy0?usp=drive_link" TargetMode="External"/><Relationship Id="rId523" Type="http://schemas.openxmlformats.org/officeDocument/2006/relationships/hyperlink" Target="https://shopeefood.vn/u/shopeefood_cpansang" TargetMode="External"/><Relationship Id="rId719" Type="http://schemas.openxmlformats.org/officeDocument/2006/relationships/hyperlink" Target="https://drive.google.com/drive/folders/1x6-_hV0t4ikiE8VX2vhq_wDDw9yVSep-" TargetMode="External"/><Relationship Id="rId55" Type="http://schemas.openxmlformats.org/officeDocument/2006/relationships/hyperlink" Target="https://drive.google.com/drive/u/0/folders/1fWvjrP75PFYEQM3o60TVGztgYLSslfRg" TargetMode="External"/><Relationship Id="rId97" Type="http://schemas.openxmlformats.org/officeDocument/2006/relationships/hyperlink" Target="https://drive.google.com/drive/u/0/folders/1_EZIWv93P5ZlcfJ2sDIKTAgEN_XoKVxi" TargetMode="External"/><Relationship Id="rId120" Type="http://schemas.openxmlformats.org/officeDocument/2006/relationships/hyperlink" Target="https://drive.google.com/drive/u/0/folders/1sisUCay2sbg6GKS269fPZwSkJ_lhWJRC" TargetMode="External"/><Relationship Id="rId358" Type="http://schemas.openxmlformats.org/officeDocument/2006/relationships/hyperlink" Target="https://drive.google.com/drive/folders/1oBOzhuU00u_gcUg14sIi-HgfizFhXPtv" TargetMode="External"/><Relationship Id="rId565" Type="http://schemas.openxmlformats.org/officeDocument/2006/relationships/hyperlink" Target="https://shopeefood.vn/u/shopeefood_trungthu158" TargetMode="External"/><Relationship Id="rId730" Type="http://schemas.openxmlformats.org/officeDocument/2006/relationships/hyperlink" Target="https://shopeefood.shopee.vn/u/shopeefood_sang0d" TargetMode="External"/><Relationship Id="rId162" Type="http://schemas.openxmlformats.org/officeDocument/2006/relationships/hyperlink" Target="https://drive.google.com/drive/folders/1Q5NbcpKdG3pY6l79fI-h9RRbdK25FkUX?usp=drive_link" TargetMode="External"/><Relationship Id="rId218" Type="http://schemas.openxmlformats.org/officeDocument/2006/relationships/hyperlink" Target="https://shopeefood.vn/ship" TargetMode="External"/><Relationship Id="rId425" Type="http://schemas.openxmlformats.org/officeDocument/2006/relationships/hyperlink" Target="https://shopeefood.shopee.vn/u/shopeefood_sieudeal177" TargetMode="External"/><Relationship Id="rId467" Type="http://schemas.openxmlformats.org/officeDocument/2006/relationships/hyperlink" Target="https://shopeefood.vn/u/shopeefood_dealdattruoc" TargetMode="External"/><Relationship Id="rId632" Type="http://schemas.openxmlformats.org/officeDocument/2006/relationships/hyperlink" Target="https://drive.google.com/drive/folders/12z5FdHZa7dJZlzz9HwhyJO2Im6coJJ3z" TargetMode="External"/><Relationship Id="rId271" Type="http://schemas.openxmlformats.org/officeDocument/2006/relationships/hyperlink" Target="https://drive.google.com/drive/folders/1xtaoSuRlgjg7Uc6NzhHI3yEuWAdYa-iW?usp=drive_link" TargetMode="External"/><Relationship Id="rId674" Type="http://schemas.openxmlformats.org/officeDocument/2006/relationships/hyperlink" Target="http://uc-h5.scredit.vn/landing/spl?channel=food" TargetMode="External"/><Relationship Id="rId24" Type="http://schemas.openxmlformats.org/officeDocument/2006/relationships/hyperlink" Target="https://docs.google.com/spreadsheets/d/1JEbsT8_kLxb7fIptM5m57Ns5mHUmd5DBqbHTzAyu--0/edit?gid=2002770146" TargetMode="External"/><Relationship Id="rId66" Type="http://schemas.openxmlformats.org/officeDocument/2006/relationships/hyperlink" Target="https://shopeefood.vn/u/shopeefood_bau_fs_trua" TargetMode="External"/><Relationship Id="rId131" Type="http://schemas.openxmlformats.org/officeDocument/2006/relationships/hyperlink" Target="https://shopeefood.vn/flashsale" TargetMode="External"/><Relationship Id="rId327" Type="http://schemas.openxmlformats.org/officeDocument/2006/relationships/hyperlink" Target="https://shopeefood.vn/flashsale" TargetMode="External"/><Relationship Id="rId369" Type="http://schemas.openxmlformats.org/officeDocument/2006/relationships/hyperlink" Target="http://uc-h5.scredit.vn/landing/spl?channel=food" TargetMode="External"/><Relationship Id="rId534" Type="http://schemas.openxmlformats.org/officeDocument/2006/relationships/hyperlink" Target="https://drive.google.com/drive/folders/1Ftjks0PLkPHVaAjwEkswoEyS2IyBHN_A" TargetMode="External"/><Relationship Id="rId576" Type="http://schemas.openxmlformats.org/officeDocument/2006/relationships/hyperlink" Target="https://drive.google.com/drive/folders/1de4uhWOA17TPyXpgHh4-qZtWFJ3KbRuD" TargetMode="External"/><Relationship Id="rId741" Type="http://schemas.openxmlformats.org/officeDocument/2006/relationships/hyperlink" Target="https://shopeefood.vn/u/shopeefood_giamkogioihan" TargetMode="External"/><Relationship Id="rId173" Type="http://schemas.openxmlformats.org/officeDocument/2006/relationships/hyperlink" Target="https://drive.google.com/drive/folders/1lvW6OQpSLCb0OEWBWrnzBBEiAKBfYgPe?usp=drive_link" TargetMode="External"/><Relationship Id="rId229" Type="http://schemas.openxmlformats.org/officeDocument/2006/relationships/hyperlink" Target="https://drive.google.com/drive/u/0/folders/1LloGfeNQRqyVpwWE65jQb39ZXujlPbmP" TargetMode="External"/><Relationship Id="rId380" Type="http://schemas.openxmlformats.org/officeDocument/2006/relationships/hyperlink" Target="https://drive.google.com/drive/folders/1qH4SOeXUZFs4xe_OhT7B2Jdeg0XM1NSn" TargetMode="External"/><Relationship Id="rId436" Type="http://schemas.openxmlformats.org/officeDocument/2006/relationships/hyperlink" Target="https://shopeefood.vn/u/shopeefood_cpantrua" TargetMode="External"/><Relationship Id="rId601" Type="http://schemas.openxmlformats.org/officeDocument/2006/relationships/hyperlink" Target="https://shopeefood.vn/u/shopeefood_cpsieudeal" TargetMode="External"/><Relationship Id="rId643" Type="http://schemas.openxmlformats.org/officeDocument/2006/relationships/hyperlink" Target="https://shopeefood.shopee.vn/u/shopeefood_spikevoucherhunting_ht" TargetMode="External"/><Relationship Id="rId240" Type="http://schemas.openxmlformats.org/officeDocument/2006/relationships/hyperlink" Target="https://drive.google.com/drive/u/0/folders/1pX1OtNaZ5w-847V3rNel69zRyNNYGcOz" TargetMode="External"/><Relationship Id="rId478" Type="http://schemas.openxmlformats.org/officeDocument/2006/relationships/hyperlink" Target="https://drive.google.com/drive/folders/1GCc4uRCgA6yOSjVRrf_vDhzl3TbNzzbo" TargetMode="External"/><Relationship Id="rId685" Type="http://schemas.openxmlformats.org/officeDocument/2006/relationships/hyperlink" Target="https://drive.google.com/drive/folders/1epf22PRJDeKTPWxP9-oFSm1nNxEbEVZZ" TargetMode="External"/><Relationship Id="rId35" Type="http://schemas.openxmlformats.org/officeDocument/2006/relationships/hyperlink" Target="https://docs.google.com/spreadsheets/d/1JEbsT8_kLxb7fIptM5m57Ns5mHUmd5DBqbHTzAyu--0/edit?gid=2002770146" TargetMode="External"/><Relationship Id="rId77" Type="http://schemas.openxmlformats.org/officeDocument/2006/relationships/hyperlink" Target="https://docs.google.com/spreadsheets/d/1JEbsT8_kLxb7fIptM5m57Ns5mHUmd5DBqbHTzAyu--0/edit?gid=2002770146" TargetMode="External"/><Relationship Id="rId100" Type="http://schemas.openxmlformats.org/officeDocument/2006/relationships/hyperlink" Target="https://drive.google.com/drive/u/0/folders/1Qz0rmkUjumaG-nlsm8jcUJIdrMdhrVeO" TargetMode="External"/><Relationship Id="rId282" Type="http://schemas.openxmlformats.org/officeDocument/2006/relationships/hyperlink" Target="https://shopeefood.vn/ship" TargetMode="External"/><Relationship Id="rId338" Type="http://schemas.openxmlformats.org/officeDocument/2006/relationships/hyperlink" Target="https://drive.google.com/drive/folders/1U0nFkNCUwSR75cKLtPtpr_RmG8aYFouh?usp=drive_link" TargetMode="External"/><Relationship Id="rId503" Type="http://schemas.openxmlformats.org/officeDocument/2006/relationships/hyperlink" Target="https://shopeefood.shopee.vn/u/shopeefood_sieudealspike" TargetMode="External"/><Relationship Id="rId545" Type="http://schemas.openxmlformats.org/officeDocument/2006/relationships/hyperlink" Target="http://uc-h5.scredit.vn/landing/spl?channel=food" TargetMode="External"/><Relationship Id="rId587" Type="http://schemas.openxmlformats.org/officeDocument/2006/relationships/hyperlink" Target="https://shopeefood.shopee.vn/u/shopeefood_spikesieudeal50_ht" TargetMode="External"/><Relationship Id="rId710" Type="http://schemas.openxmlformats.org/officeDocument/2006/relationships/hyperlink" Target="https://shopeefood.vn/u/shopeefood_freeship0dt3" TargetMode="External"/><Relationship Id="rId8" Type="http://schemas.openxmlformats.org/officeDocument/2006/relationships/hyperlink" Target="https://drive.google.com/drive/folders/1xM4wYlNwW9uEo6orv-RGy290Ls1DQqPw?usp=drive_link" TargetMode="External"/><Relationship Id="rId142" Type="http://schemas.openxmlformats.org/officeDocument/2006/relationships/hyperlink" Target="https://drive.google.com/drive/folders/1xJCdLrl6cy64bSby7s9-VxF6VMoETUi9?usp=drive_link" TargetMode="External"/><Relationship Id="rId184" Type="http://schemas.openxmlformats.org/officeDocument/2006/relationships/hyperlink" Target="https://drive.google.com/drive/folders/1pmK8CcPk6_APmWY0EwMW1iLP5jZNmmLy" TargetMode="External"/><Relationship Id="rId391" Type="http://schemas.openxmlformats.org/officeDocument/2006/relationships/hyperlink" Target="https://drive.google.com/drive/folders/1QCfcNcbrGd8JDG_VSo5PEYCTzhr8kWYY" TargetMode="External"/><Relationship Id="rId405" Type="http://schemas.openxmlformats.org/officeDocument/2006/relationships/hyperlink" Target="https://drive.google.com/drive/folders/19beJcbj_6ijp0z9NiIpU3egw2ZxAcesv" TargetMode="External"/><Relationship Id="rId447" Type="http://schemas.openxmlformats.org/officeDocument/2006/relationships/hyperlink" Target="https://shopeefood.shopee.vn/u/shopeefood_cpsieudeal" TargetMode="External"/><Relationship Id="rId612" Type="http://schemas.openxmlformats.org/officeDocument/2006/relationships/hyperlink" Target="https://shopeefood.shopee.vn/u/shopeefood_spikesieudeal50_ht" TargetMode="External"/><Relationship Id="rId251" Type="http://schemas.openxmlformats.org/officeDocument/2006/relationships/hyperlink" Target="https://drive.google.com/drive/u/0/folders/1-t3XKuY1hsyaZAuE2UC72JnPCPAzBJhY" TargetMode="External"/><Relationship Id="rId489" Type="http://schemas.openxmlformats.org/officeDocument/2006/relationships/hyperlink" Target="https://shopeefood.shopee.vn/u/shopeefood_spikevoucherhunting" TargetMode="External"/><Relationship Id="rId654" Type="http://schemas.openxmlformats.org/officeDocument/2006/relationships/hyperlink" Target="https://shopeefood.vn/u/shopeefood_2011giam121k" TargetMode="External"/><Relationship Id="rId696" Type="http://schemas.openxmlformats.org/officeDocument/2006/relationships/hyperlink" Target="https://shopeefood.vn/u/shopeefood_sieudealgiam1333" TargetMode="External"/><Relationship Id="rId46" Type="http://schemas.openxmlformats.org/officeDocument/2006/relationships/hyperlink" Target="https://drive.google.com/drive/u/0/folders/1UP58pqcGDTvHXjvuZXGsUSFtCDj282y2" TargetMode="External"/><Relationship Id="rId293" Type="http://schemas.openxmlformats.org/officeDocument/2006/relationships/hyperlink" Target="https://drive.google.com/drive/folders/1Z6ofYaN_nYfbPc9s0JHNtNMkTkIZh07Z" TargetMode="External"/><Relationship Id="rId307" Type="http://schemas.openxmlformats.org/officeDocument/2006/relationships/hyperlink" Target="https://drive.google.com/drive/folders/1U3BmOhrF4uxFrKoI71MuLOEyfaT14Ks2?usp=drive_link" TargetMode="External"/><Relationship Id="rId349" Type="http://schemas.openxmlformats.org/officeDocument/2006/relationships/hyperlink" Target="https://drive.google.com/drive/folders/1sM4rDVgg4RGjEJ1T4kFSFVyiUEaACZje" TargetMode="External"/><Relationship Id="rId514" Type="http://schemas.openxmlformats.org/officeDocument/2006/relationships/hyperlink" Target="https://shopeefood.vn/u/shopeefood_cphighmbs" TargetMode="External"/><Relationship Id="rId556" Type="http://schemas.openxmlformats.org/officeDocument/2006/relationships/hyperlink" Target="https://drive.google.com/drive/folders/1bK3SpN41Njuvk0fDmazwPIrjqZuBm0lh" TargetMode="External"/><Relationship Id="rId721" Type="http://schemas.openxmlformats.org/officeDocument/2006/relationships/hyperlink" Target="https://shopeefood.shopee.vn/u/shopeefood_tiecgiam333k" TargetMode="External"/><Relationship Id="rId88" Type="http://schemas.openxmlformats.org/officeDocument/2006/relationships/hyperlink" Target="https://drive.google.com/drive/u/0/folders/1Awi8mV5PGVtrHYGLkyxrE9K5uYMiq05a" TargetMode="External"/><Relationship Id="rId111" Type="http://schemas.openxmlformats.org/officeDocument/2006/relationships/hyperlink" Target="https://drive.google.com/drive/folders/1usv8-FTACZvOSEzlKGeO9H0DgqO9VO_Z?usp=drive_link" TargetMode="External"/><Relationship Id="rId153" Type="http://schemas.openxmlformats.org/officeDocument/2006/relationships/hyperlink" Target="https://drive.google.com/drive/u/0/folders/1aEmGzSQBKTix2g9m7P1qpsWgXCw5E7of" TargetMode="External"/><Relationship Id="rId195" Type="http://schemas.openxmlformats.org/officeDocument/2006/relationships/hyperlink" Target="https://drive.google.com/drive/folders/1sKqPwtaI6UupV1jwYdmUMRCJZSuJemQM" TargetMode="External"/><Relationship Id="rId209" Type="http://schemas.openxmlformats.org/officeDocument/2006/relationships/hyperlink" Target="https://drive.google.com/drive/folders/1OksjuBcEwngdBvWqfXwWZPIuO8EYjtW8?usp=sharing" TargetMode="External"/><Relationship Id="rId360" Type="http://schemas.openxmlformats.org/officeDocument/2006/relationships/hyperlink" Target="https://drive.google.com/drive/folders/1_TfcjaZtyozWDj8HxbOrubZa53yDSRiE" TargetMode="External"/><Relationship Id="rId416" Type="http://schemas.openxmlformats.org/officeDocument/2006/relationships/hyperlink" Target="https://shopeefood.shopee.vn/u/shopeefood_cpdeal0d" TargetMode="External"/><Relationship Id="rId598" Type="http://schemas.openxmlformats.org/officeDocument/2006/relationships/hyperlink" Target="https://shopeefood.shopee.vn/u/shopeefood_dealdattruoc" TargetMode="External"/><Relationship Id="rId220" Type="http://schemas.openxmlformats.org/officeDocument/2006/relationships/hyperlink" Target="https://shopeefood.vn/ship" TargetMode="External"/><Relationship Id="rId458" Type="http://schemas.openxmlformats.org/officeDocument/2006/relationships/hyperlink" Target="https://shopeefood.vn/u/shopeefood_cpfs0d" TargetMode="External"/><Relationship Id="rId623" Type="http://schemas.openxmlformats.org/officeDocument/2006/relationships/hyperlink" Target="https://shopeefood.vn/u/shopeefood_cpfs0d" TargetMode="External"/><Relationship Id="rId665" Type="http://schemas.openxmlformats.org/officeDocument/2006/relationships/hyperlink" Target="https://shopeefood.shopee.vn/bo-suu-tap/tiec-xe-khao-ca-lop-giam-khong-gioi-han-2025" TargetMode="External"/><Relationship Id="rId15" Type="http://schemas.openxmlformats.org/officeDocument/2006/relationships/hyperlink" Target="https://drive.google.com/drive/u/0/folders/1M8ildOjKEdwJvHlIWTBvCXUsnRsAdHzG" TargetMode="External"/><Relationship Id="rId57" Type="http://schemas.openxmlformats.org/officeDocument/2006/relationships/hyperlink" Target="https://shopeefood.shopee.vn/u/shopeefood_bau_fs_khuya" TargetMode="External"/><Relationship Id="rId262" Type="http://schemas.openxmlformats.org/officeDocument/2006/relationships/hyperlink" Target="https://drive.google.com/drive/folders/1uJe2mJ4gg8inKrF0Zy1Ok7ROCk3Omg4M" TargetMode="External"/><Relationship Id="rId318" Type="http://schemas.openxmlformats.org/officeDocument/2006/relationships/hyperlink" Target="https://shopeefood.vn/flashsale" TargetMode="External"/><Relationship Id="rId525" Type="http://schemas.openxmlformats.org/officeDocument/2006/relationships/hyperlink" Target="https://drive.google.com/drive/folders/1kFJUqKSZ-ePK6Thltnh-T6n0Aqf7VcMA" TargetMode="External"/><Relationship Id="rId567" Type="http://schemas.openxmlformats.org/officeDocument/2006/relationships/hyperlink" Target="https://drive.google.com/drive/folders/1l2ocv2AjRBx0Qwrjt5-XPpO1EXiqCTKr" TargetMode="External"/><Relationship Id="rId732" Type="http://schemas.openxmlformats.org/officeDocument/2006/relationships/hyperlink" Target="https://shopeefood.vn/u/shopeefood_trua0d" TargetMode="External"/><Relationship Id="rId99" Type="http://schemas.openxmlformats.org/officeDocument/2006/relationships/hyperlink" Target="https://drive.google.com/drive/u/0/folders/1VJNY0wZVInhVMU4BDHil7_NuuTZArZ5w" TargetMode="External"/><Relationship Id="rId122" Type="http://schemas.openxmlformats.org/officeDocument/2006/relationships/hyperlink" Target="https://shopeefood.shopee.vn/flashsale" TargetMode="External"/><Relationship Id="rId164" Type="http://schemas.openxmlformats.org/officeDocument/2006/relationships/hyperlink" Target="https://drive.google.com/drive/folders/1G_-Pe6o90X96Ng0b4jb047GOZ-1O2NFs?usp=drive_link" TargetMode="External"/><Relationship Id="rId371" Type="http://schemas.openxmlformats.org/officeDocument/2006/relationships/hyperlink" Target="http://uc-h5.scredit.vn/landing/spl?channel=food" TargetMode="External"/><Relationship Id="rId427" Type="http://schemas.openxmlformats.org/officeDocument/2006/relationships/hyperlink" Target="https://shopeefood.vn/u/shopeefood_dealdattruoc" TargetMode="External"/><Relationship Id="rId469" Type="http://schemas.openxmlformats.org/officeDocument/2006/relationships/hyperlink" Target="https://drive.google.com/drive/folders/1ojWVas7pqLANiY6SQZ7Su2hWfkvJg8X9" TargetMode="External"/><Relationship Id="rId634" Type="http://schemas.openxmlformats.org/officeDocument/2006/relationships/hyperlink" Target="https://drive.google.com/drive/folders/1N8QeKZK3qERoCHaoz_R3sMGw3bwD3QR_" TargetMode="External"/><Relationship Id="rId676" Type="http://schemas.openxmlformats.org/officeDocument/2006/relationships/hyperlink" Target="https://shopeefood.vn/bo-suu-tap/tang-ban-moi-deal-0d" TargetMode="External"/><Relationship Id="rId26" Type="http://schemas.openxmlformats.org/officeDocument/2006/relationships/hyperlink" Target="https://drive.google.com/drive/u/0/folders/1MQWFQqLxHG8rtuNAgyR-SsHHkfhQqAOp" TargetMode="External"/><Relationship Id="rId231" Type="http://schemas.openxmlformats.org/officeDocument/2006/relationships/hyperlink" Target="https://drive.google.com/drive/u/0/folders/19-GQ7a5EfgZx2almXeLLHUasxgrYiTH9" TargetMode="External"/><Relationship Id="rId273" Type="http://schemas.openxmlformats.org/officeDocument/2006/relationships/hyperlink" Target="https://drive.google.com/drive/folders/1b0iN0zVj90U37pGXKxee818Ee0EcftH9?usp=drive_link" TargetMode="External"/><Relationship Id="rId329" Type="http://schemas.openxmlformats.org/officeDocument/2006/relationships/hyperlink" Target="https://drive.google.com/drive/folders/1P5GJMPkK6rNvyeTdr2Sl8MwJr1kLzJPq" TargetMode="External"/><Relationship Id="rId480" Type="http://schemas.openxmlformats.org/officeDocument/2006/relationships/hyperlink" Target="https://shopeefood.shopee.vn/u/shopeefood_cpanxe" TargetMode="External"/><Relationship Id="rId536" Type="http://schemas.openxmlformats.org/officeDocument/2006/relationships/hyperlink" Target="https://shopeefood.shopee.vn/u/shopeefood_giamkogioihan" TargetMode="External"/><Relationship Id="rId701" Type="http://schemas.openxmlformats.org/officeDocument/2006/relationships/hyperlink" Target="https://drive.google.com/drive/folders/1y5tXah5SLf_pqY076InrUZr7JvH3L_Vh" TargetMode="External"/><Relationship Id="rId68" Type="http://schemas.openxmlformats.org/officeDocument/2006/relationships/hyperlink" Target="https://docs.google.com/spreadsheets/d/1JEbsT8_kLxb7fIptM5m57Ns5mHUmd5DBqbHTzAyu--0/edit?gid=2002770146" TargetMode="External"/><Relationship Id="rId133" Type="http://schemas.openxmlformats.org/officeDocument/2006/relationships/hyperlink" Target="https://shopeefood.vn/flashsale" TargetMode="External"/><Relationship Id="rId175" Type="http://schemas.openxmlformats.org/officeDocument/2006/relationships/hyperlink" Target="https://drive.google.com/drive/folders/1Mx1-B0hOHmwl6vUD0KgH6ToIhMViyPMa?usp=drive_link" TargetMode="External"/><Relationship Id="rId340" Type="http://schemas.openxmlformats.org/officeDocument/2006/relationships/hyperlink" Target="https://drive.google.com/drive/folders/1OksjuBcEwngdBvWqfXwWZPIuO8EYjtW8?usp=sharing" TargetMode="External"/><Relationship Id="rId578" Type="http://schemas.openxmlformats.org/officeDocument/2006/relationships/hyperlink" Target="https://shopeefood.shopee.vn/bo-suu-tap/ruoc-den-san-deal-giam-75000d" TargetMode="External"/><Relationship Id="rId743" Type="http://schemas.openxmlformats.org/officeDocument/2006/relationships/hyperlink" Target="https://drive.google.com/drive/folders/1DNZw5rTCZqW3E6x3zGtkDwQ3M1LFVIc7" TargetMode="External"/><Relationship Id="rId200" Type="http://schemas.openxmlformats.org/officeDocument/2006/relationships/hyperlink" Target="https://drive.google.com/drive/folders/1vHcJ8D77dSqXE9Tq2xWr-8BXCy_WhHGY" TargetMode="External"/><Relationship Id="rId382" Type="http://schemas.openxmlformats.org/officeDocument/2006/relationships/hyperlink" Target="https://drive.google.com/drive/folders/1QFhsnOb5jeL5nCzhVh8krF4rGKdWAqFZ" TargetMode="External"/><Relationship Id="rId438" Type="http://schemas.openxmlformats.org/officeDocument/2006/relationships/hyperlink" Target="https://drive.google.com/drive/folders/1PbqIE09pGc4P31h1dFpoQRW_I2J7O1H5" TargetMode="External"/><Relationship Id="rId603" Type="http://schemas.openxmlformats.org/officeDocument/2006/relationships/hyperlink" Target="https://drive.google.com/drive/folders/1YrpPennCb8iA-lmUKOO9EZaj18Ub8rPW" TargetMode="External"/><Relationship Id="rId645" Type="http://schemas.openxmlformats.org/officeDocument/2006/relationships/hyperlink" Target="https://shopeefood.vn/ship?utm_source=InappSPF_SPF&amp;utm_medium=HomepageFloating&amp;utm_campaign=bau" TargetMode="External"/><Relationship Id="rId687" Type="http://schemas.openxmlformats.org/officeDocument/2006/relationships/hyperlink" Target="https://drive.google.com/drive/folders/1OGhYtGcaSZ_cEdXXU4VOM_DyeVJ3FZ73" TargetMode="External"/><Relationship Id="rId242" Type="http://schemas.openxmlformats.org/officeDocument/2006/relationships/hyperlink" Target="https://drive.google.com/drive/u/0/folders/1Lyy-SJ_Y8LWuzyQUFppoUnk6hi4mZHCD" TargetMode="External"/><Relationship Id="rId284" Type="http://schemas.openxmlformats.org/officeDocument/2006/relationships/hyperlink" Target="https://shopeefood.vn/ship" TargetMode="External"/><Relationship Id="rId491" Type="http://schemas.openxmlformats.org/officeDocument/2006/relationships/hyperlink" Target="https://shopeefood.vn/ship" TargetMode="External"/><Relationship Id="rId505" Type="http://schemas.openxmlformats.org/officeDocument/2006/relationships/hyperlink" Target="https://shopeefood.vn/u/shopeefood_spikesieudeal40" TargetMode="External"/><Relationship Id="rId712" Type="http://schemas.openxmlformats.org/officeDocument/2006/relationships/hyperlink" Target="https://drive.google.com/drive/folders/10CyqyZh-egMfHxhrbG4LIBJTHVHFytTv" TargetMode="External"/><Relationship Id="rId37" Type="http://schemas.openxmlformats.org/officeDocument/2006/relationships/hyperlink" Target="https://drive.google.com/drive/u/0/folders/1GI370EDOhL7s0X4Jj80Tz5pteSs0jJUT" TargetMode="External"/><Relationship Id="rId79" Type="http://schemas.openxmlformats.org/officeDocument/2006/relationships/hyperlink" Target="https://drive.google.com/drive/u/0/folders/1-3MbklL9HVQ-_tOtdnjNoWG37bVwLfye" TargetMode="External"/><Relationship Id="rId102" Type="http://schemas.openxmlformats.org/officeDocument/2006/relationships/hyperlink" Target="https://drive.google.com/drive/u/0/folders/19gxhk6na0MVfFV8mFLXk2cvs5S4siMIt" TargetMode="External"/><Relationship Id="rId144" Type="http://schemas.openxmlformats.org/officeDocument/2006/relationships/hyperlink" Target="https://drive.google.com/drive/u/0/folders/1n8gPWynaBjoLaIh1JNttbzM3qOGSVu6_" TargetMode="External"/><Relationship Id="rId547" Type="http://schemas.openxmlformats.org/officeDocument/2006/relationships/hyperlink" Target="http://uc-h5.scredit.vn/landing/spl?channel=food" TargetMode="External"/><Relationship Id="rId589" Type="http://schemas.openxmlformats.org/officeDocument/2006/relationships/hyperlink" Target="https://shopeefood.vn/now-food/cheap-meal/landing" TargetMode="External"/><Relationship Id="rId90" Type="http://schemas.openxmlformats.org/officeDocument/2006/relationships/hyperlink" Target="https://docs.google.com/spreadsheets/d/1JEbsT8_kLxb7fIptM5m57Ns5mHUmd5DBqbHTzAyu--0/edit?gid=2002770146" TargetMode="External"/><Relationship Id="rId186" Type="http://schemas.openxmlformats.org/officeDocument/2006/relationships/hyperlink" Target="https://drive.google.com/drive/folders/1-rhrCdXfOEAjUaky3Bqlg0watsmOgTFI?usp=drive_link" TargetMode="External"/><Relationship Id="rId351" Type="http://schemas.openxmlformats.org/officeDocument/2006/relationships/hyperlink" Target="https://drive.google.com/drive/folders/1SoP-5p_msuKzb3Hopvnm5tceAS2NSMoX" TargetMode="External"/><Relationship Id="rId393" Type="http://schemas.openxmlformats.org/officeDocument/2006/relationships/hyperlink" Target="https://shopeefood.vn/u/shopeefood_spfsandealanngon" TargetMode="External"/><Relationship Id="rId407" Type="http://schemas.openxmlformats.org/officeDocument/2006/relationships/hyperlink" Target="https://shopeefood.shopee.vn/u/shopeefood_cpfs0d" TargetMode="External"/><Relationship Id="rId449" Type="http://schemas.openxmlformats.org/officeDocument/2006/relationships/hyperlink" Target="https://shopeefood.vn/u/shopeefood_sieudealspike" TargetMode="External"/><Relationship Id="rId614" Type="http://schemas.openxmlformats.org/officeDocument/2006/relationships/hyperlink" Target="https://drive.google.com/drive/folders/1jZgoxZvwbV2xOKNk-EZKWYjdVHIc2uQF" TargetMode="External"/><Relationship Id="rId656" Type="http://schemas.openxmlformats.org/officeDocument/2006/relationships/hyperlink" Target="https://drive.google.com/drive/folders/1L4g6I_hrX47oSorXzGAoX_tGj8muxuqz" TargetMode="External"/><Relationship Id="rId211" Type="http://schemas.openxmlformats.org/officeDocument/2006/relationships/hyperlink" Target="https://drive.google.com/drive/folders/1qc1iP8N4yLLX3BzNuM101b5jGIS-eYXI?usp=drive_link" TargetMode="External"/><Relationship Id="rId253" Type="http://schemas.openxmlformats.org/officeDocument/2006/relationships/hyperlink" Target="https://drive.google.com/drive/u/0/folders/1kIi0aGn7_kuxUn9swqLzZX6r-Bs8nMP4" TargetMode="External"/><Relationship Id="rId295" Type="http://schemas.openxmlformats.org/officeDocument/2006/relationships/hyperlink" Target="https://shopeefood.shopee.vn/u/shopeefood_giam44k" TargetMode="External"/><Relationship Id="rId309" Type="http://schemas.openxmlformats.org/officeDocument/2006/relationships/hyperlink" Target="https://shopeefood.vn/u/shopeefood_t4giam40k" TargetMode="External"/><Relationship Id="rId460" Type="http://schemas.openxmlformats.org/officeDocument/2006/relationships/hyperlink" Target="https://drive.google.com/drive/folders/1tb72JqcVQnNYZISySl1SgoNw6rG0UOBK" TargetMode="External"/><Relationship Id="rId516" Type="http://schemas.openxmlformats.org/officeDocument/2006/relationships/hyperlink" Target="https://drive.google.com/drive/folders/194HhxSe85sfwBjfSGhag9rXkjxsvGBiQ" TargetMode="External"/><Relationship Id="rId698" Type="http://schemas.openxmlformats.org/officeDocument/2006/relationships/hyperlink" Target="https://drive.google.com/drive/folders/1JZgOQbFUnLmfSvU0_KatxqLkOJm5zVDK" TargetMode="External"/><Relationship Id="rId48" Type="http://schemas.openxmlformats.org/officeDocument/2006/relationships/hyperlink" Target="https://drive.google.com/drive/u/0/folders/1QLXBX-37PiIfdOmFoAeDVcNFaNaXXsJx" TargetMode="External"/><Relationship Id="rId113" Type="http://schemas.openxmlformats.org/officeDocument/2006/relationships/hyperlink" Target="https://drive.google.com/drive/folders/1WXMVbVUefrlvzWHJW3IQkmZVgKoBaJCh?usp=drive_link" TargetMode="External"/><Relationship Id="rId320" Type="http://schemas.openxmlformats.org/officeDocument/2006/relationships/hyperlink" Target="https://drive.google.com/drive/folders/1TJ7Umsa_NM_0CSBGBKZFB6TLUSpZP6UW" TargetMode="External"/><Relationship Id="rId558" Type="http://schemas.openxmlformats.org/officeDocument/2006/relationships/hyperlink" Target="https://drive.google.com/drive/folders/13BI8vvT8zUt_xLFKOuOPD5iIIR4N1_29" TargetMode="External"/><Relationship Id="rId723" Type="http://schemas.openxmlformats.org/officeDocument/2006/relationships/hyperlink" Target="https://shopeefood.vn/u/shopeefood_dealdattruoc" TargetMode="External"/><Relationship Id="rId155" Type="http://schemas.openxmlformats.org/officeDocument/2006/relationships/hyperlink" Target="https://drive.google.com/drive/folders/1sRVDVKwYrCJeZsSyoL-ws18BD77bO8V5?usp=drive_link" TargetMode="External"/><Relationship Id="rId197" Type="http://schemas.openxmlformats.org/officeDocument/2006/relationships/hyperlink" Target="https://drive.google.com/drive/folders/1jeD6bmVDaqsJ9NwnJq64seZqQPA4wCX4" TargetMode="External"/><Relationship Id="rId362" Type="http://schemas.openxmlformats.org/officeDocument/2006/relationships/hyperlink" Target="https://drive.google.com/drive/folders/1EK9JxA_1TOlsn7NcJ27pMS5U6m1JGOhI" TargetMode="External"/><Relationship Id="rId418" Type="http://schemas.openxmlformats.org/officeDocument/2006/relationships/hyperlink" Target="https://shopeefood.vn/u/shopeefood_cptiecto" TargetMode="External"/><Relationship Id="rId625" Type="http://schemas.openxmlformats.org/officeDocument/2006/relationships/hyperlink" Target="https://shopeefood.vn/u/shopeefood_sieubrand50" TargetMode="External"/><Relationship Id="rId222" Type="http://schemas.openxmlformats.org/officeDocument/2006/relationships/hyperlink" Target="https://drive.google.com/drive/u/0/folders/1wk4WqVQGIDG2yBxy0pi7I1tQLGRvKHG2" TargetMode="External"/><Relationship Id="rId264" Type="http://schemas.openxmlformats.org/officeDocument/2006/relationships/hyperlink" Target="https://drive.google.com/drive/u/0/folders/1I7MvYv19LaAoxkkQv3ua1DMNF8kS67tf" TargetMode="External"/><Relationship Id="rId471" Type="http://schemas.openxmlformats.org/officeDocument/2006/relationships/hyperlink" Target="https://shopeefood.shopee.vn/u/shopeefood_cpdealcudem" TargetMode="External"/><Relationship Id="rId667" Type="http://schemas.openxmlformats.org/officeDocument/2006/relationships/hyperlink" Target="https://shopeefood.vn/bo-suu-tap/san-deal-2011-giam-toi-95000d-2025" TargetMode="External"/><Relationship Id="rId17" Type="http://schemas.openxmlformats.org/officeDocument/2006/relationships/hyperlink" Target="https://drive.google.com/drive/u/0/folders/11lW1EvpWgubHb6zCmHGS8GecpmKlrsFk" TargetMode="External"/><Relationship Id="rId59" Type="http://schemas.openxmlformats.org/officeDocument/2006/relationships/hyperlink" Target="https://drive.google.com/drive/u/0/folders/1-f4o9Q8Twjrza30lBg-D-yWh0B5m0etP" TargetMode="External"/><Relationship Id="rId124" Type="http://schemas.openxmlformats.org/officeDocument/2006/relationships/hyperlink" Target="https://shopeefood.shopee.vn/flashsale" TargetMode="External"/><Relationship Id="rId527" Type="http://schemas.openxmlformats.org/officeDocument/2006/relationships/hyperlink" Target="https://shopeefood.shopee.vn/u/shopeefood_cpantrua" TargetMode="External"/><Relationship Id="rId569" Type="http://schemas.openxmlformats.org/officeDocument/2006/relationships/hyperlink" Target="https://shopeefood.shopee.vn/bo-suu-tap/pha-co-trung-thu-freeship-45000d" TargetMode="External"/><Relationship Id="rId734" Type="http://schemas.openxmlformats.org/officeDocument/2006/relationships/hyperlink" Target="https://drive.google.com/drive/folders/103Tadbl_lEoH8_W5R-mbxI2QNYJBGmk0" TargetMode="External"/><Relationship Id="rId70" Type="http://schemas.openxmlformats.org/officeDocument/2006/relationships/hyperlink" Target="https://shopeefood.vn/u/shopeefood_bau_fs_xe" TargetMode="External"/><Relationship Id="rId166" Type="http://schemas.openxmlformats.org/officeDocument/2006/relationships/hyperlink" Target="https://drive.google.com/drive/folders/1CDLz9E6OWu3QlYpsbDn_ifFGDtdDk_uH?usp=drive_link" TargetMode="External"/><Relationship Id="rId331" Type="http://schemas.openxmlformats.org/officeDocument/2006/relationships/hyperlink" Target="https://drive.google.com/drive/folders/14-glosRya9KvYFmKAzEjim33NEaE0UrM" TargetMode="External"/><Relationship Id="rId373" Type="http://schemas.openxmlformats.org/officeDocument/2006/relationships/hyperlink" Target="https://shopeefood.vn/ship" TargetMode="External"/><Relationship Id="rId429" Type="http://schemas.openxmlformats.org/officeDocument/2006/relationships/hyperlink" Target="https://drive.google.com/drive/folders/1kbmmRQ26igeKaPEAlKldNH-41OgNeLWN" TargetMode="External"/><Relationship Id="rId580" Type="http://schemas.openxmlformats.org/officeDocument/2006/relationships/hyperlink" Target="https://shopeefood.vn/u/shopeefood_cpsieudeal" TargetMode="External"/><Relationship Id="rId636" Type="http://schemas.openxmlformats.org/officeDocument/2006/relationships/hyperlink" Target="https://drive.google.com/drive/folders/170IWHeuSPYG9jCKX1M6lsHJ3LIiI2SGF" TargetMode="External"/><Relationship Id="rId1" Type="http://schemas.openxmlformats.org/officeDocument/2006/relationships/hyperlink" Target="https://drive.google.com/drive/u/0/folders/1qHsu7Rinw-du4SX2eYdWutMQ-2Y8JM7p" TargetMode="External"/><Relationship Id="rId233" Type="http://schemas.openxmlformats.org/officeDocument/2006/relationships/hyperlink" Target="https://drive.google.com/drive/u/0/folders/1-W8H9Ik2yZdM_5aW4zIP_ILEazhgxIg9" TargetMode="External"/><Relationship Id="rId440" Type="http://schemas.openxmlformats.org/officeDocument/2006/relationships/hyperlink" Target="https://shopeefood.shopee.vn/u/shopeefood_cpanxe" TargetMode="External"/><Relationship Id="rId678" Type="http://schemas.openxmlformats.org/officeDocument/2006/relationships/hyperlink" Target="https://drive.google.com/drive/u/0/folders/18gThvar50Aj8Xoi947gsWWoL_xIzFsEq" TargetMode="External"/><Relationship Id="rId28" Type="http://schemas.openxmlformats.org/officeDocument/2006/relationships/hyperlink" Target="https://drive.google.com/drive/u/0/folders/1Pqz9YoMP-glUJLy_GjNTFSWINg1pO2v3" TargetMode="External"/><Relationship Id="rId275" Type="http://schemas.openxmlformats.org/officeDocument/2006/relationships/hyperlink" Target="https://drive.google.com/drive/folders/1OksjuBcEwngdBvWqfXwWZPIuO8EYjtW8?usp=sharing" TargetMode="External"/><Relationship Id="rId300" Type="http://schemas.openxmlformats.org/officeDocument/2006/relationships/hyperlink" Target="https://shopeefood.vn/u/shopeefood_vandeal0d" TargetMode="External"/><Relationship Id="rId482" Type="http://schemas.openxmlformats.org/officeDocument/2006/relationships/hyperlink" Target="https://shopeefood.vn/u/shopeefood_cpantoi" TargetMode="External"/><Relationship Id="rId538" Type="http://schemas.openxmlformats.org/officeDocument/2006/relationships/hyperlink" Target="https://shopeefood.vn/u/shopeefood_spikevoucherhunting" TargetMode="External"/><Relationship Id="rId703" Type="http://schemas.openxmlformats.org/officeDocument/2006/relationships/hyperlink" Target="https://shopeefood.shopee.vn/u/shopeefood_sieudealgiam50" TargetMode="External"/><Relationship Id="rId745" Type="http://schemas.openxmlformats.org/officeDocument/2006/relationships/hyperlink" Target="https://shopeefood.shopee.vn/u/shopeefood_cpjbp" TargetMode="External"/><Relationship Id="rId81" Type="http://schemas.openxmlformats.org/officeDocument/2006/relationships/hyperlink" Target="https://drive.google.com/drive/u/0/folders/1C0oZ5uuBlwm887b3vVr-GdnF--eHZYln" TargetMode="External"/><Relationship Id="rId135" Type="http://schemas.openxmlformats.org/officeDocument/2006/relationships/hyperlink" Target="https://shopeefood.vn/flashsale" TargetMode="External"/><Relationship Id="rId177" Type="http://schemas.openxmlformats.org/officeDocument/2006/relationships/hyperlink" Target="https://drive.google.com/drive/folders/1BZk3G6HVwSGuQZ9fdbMUIhToBDNeDJ-_?usp=drive_link" TargetMode="External"/><Relationship Id="rId342" Type="http://schemas.openxmlformats.org/officeDocument/2006/relationships/hyperlink" Target="https://drive.google.com/drive/folders/1qc1iP8N4yLLX3BzNuM101b5jGIS-eYXI" TargetMode="External"/><Relationship Id="rId384" Type="http://schemas.openxmlformats.org/officeDocument/2006/relationships/hyperlink" Target="https://drive.google.com/drive/folders/1mYD5Eusj8V7_rqZDCjrwaaKM90w5w2bS" TargetMode="External"/><Relationship Id="rId591" Type="http://schemas.openxmlformats.org/officeDocument/2006/relationships/hyperlink" Target="https://shopeefood.vn/u/shopeefood_cpdeal0d" TargetMode="External"/><Relationship Id="rId605" Type="http://schemas.openxmlformats.org/officeDocument/2006/relationships/hyperlink" Target="https://drive.google.com/drive/folders/1vhIYW8dg0Iw79Dm73jidknYozEIc_5WF" TargetMode="External"/><Relationship Id="rId202" Type="http://schemas.openxmlformats.org/officeDocument/2006/relationships/hyperlink" Target="https://drive.google.com/drive/folders/1_dbABuw1ivQF1XoF-YUhOQwLFQ-tTJ10?usp=drive_link" TargetMode="External"/><Relationship Id="rId244" Type="http://schemas.openxmlformats.org/officeDocument/2006/relationships/hyperlink" Target="https://drive.google.com/drive/folders/1hOYR8ZQKSbs5a8tu806Lqm5onhsu_k5K" TargetMode="External"/><Relationship Id="rId647" Type="http://schemas.openxmlformats.org/officeDocument/2006/relationships/hyperlink" Target="http://uc-h5.scredit.vn/landing/spl?channel=food" TargetMode="External"/><Relationship Id="rId689" Type="http://schemas.openxmlformats.org/officeDocument/2006/relationships/hyperlink" Target="https://drive.google.com/drive/folders/1ksljvnxiHU74Umm3jQ5kQVR8J2RkDLaM" TargetMode="External"/><Relationship Id="rId39" Type="http://schemas.openxmlformats.org/officeDocument/2006/relationships/hyperlink" Target="https://drive.google.com/drive/u/0/folders/1BL2HOwqTlPAss_jpnuoetbGTmzN2KkZg" TargetMode="External"/><Relationship Id="rId286" Type="http://schemas.openxmlformats.org/officeDocument/2006/relationships/hyperlink" Target="https://shopeefood.vn/ship" TargetMode="External"/><Relationship Id="rId451" Type="http://schemas.openxmlformats.org/officeDocument/2006/relationships/hyperlink" Target="https://drive.google.com/drive/folders/1xr7os45GDnrl4j-WDdk7s9WT-Y8RmD-s" TargetMode="External"/><Relationship Id="rId493" Type="http://schemas.openxmlformats.org/officeDocument/2006/relationships/hyperlink" Target="http://uc-h5.scredit.vn/landing/spl?channel=food" TargetMode="External"/><Relationship Id="rId507" Type="http://schemas.openxmlformats.org/officeDocument/2006/relationships/hyperlink" Target="https://drive.google.com/drive/folders/1zqUKybBxL_hnc6jM_i0-ExRq_jeRwfP1" TargetMode="External"/><Relationship Id="rId549" Type="http://schemas.openxmlformats.org/officeDocument/2006/relationships/hyperlink" Target="http://uc-h5.scredit.vn/landing/spl?channel=food" TargetMode="External"/><Relationship Id="rId714" Type="http://schemas.openxmlformats.org/officeDocument/2006/relationships/hyperlink" Target="https://shopeefood.vn/u/shopeefood_quanngonvidinh" TargetMode="External"/><Relationship Id="rId50" Type="http://schemas.openxmlformats.org/officeDocument/2006/relationships/hyperlink" Target="https://drive.google.com/drive/u/0/folders/18zvbxdH7ta7nw_7wO3HPa2SrpyJY4tEe" TargetMode="External"/><Relationship Id="rId104" Type="http://schemas.openxmlformats.org/officeDocument/2006/relationships/hyperlink" Target="https://drive.google.com/drive/u/0/folders/1qee0Dbs_pIiYd8EAvc1aSysAf3l6GSQY" TargetMode="External"/><Relationship Id="rId146" Type="http://schemas.openxmlformats.org/officeDocument/2006/relationships/hyperlink" Target="https://drive.google.com/drive/u/0/folders/1AxeiYMkZYrKpAzo4hURa6shI7bwL5J8o" TargetMode="External"/><Relationship Id="rId188" Type="http://schemas.openxmlformats.org/officeDocument/2006/relationships/hyperlink" Target="https://drive.google.com/drive/folders/1CcIjLP4F1VyuEPsjWK9s1nF9fQZH46Ic?usp=drive_link" TargetMode="External"/><Relationship Id="rId311" Type="http://schemas.openxmlformats.org/officeDocument/2006/relationships/hyperlink" Target="https://drive.google.com/drive/folders/1tueaykD3cfyX5FS2UvrvfLHXfmB_42_4" TargetMode="External"/><Relationship Id="rId353" Type="http://schemas.openxmlformats.org/officeDocument/2006/relationships/hyperlink" Target="https://drive.google.com/drive/folders/1_Nw1wuQPGYWvsA4D-OGeIwUYOFNky6ma" TargetMode="External"/><Relationship Id="rId395" Type="http://schemas.openxmlformats.org/officeDocument/2006/relationships/hyperlink" Target="http://uc-h5.scredit.vn/landing/spl?channel=food" TargetMode="External"/><Relationship Id="rId409" Type="http://schemas.openxmlformats.org/officeDocument/2006/relationships/hyperlink" Target="https://shopeefood.vn/u/shopeefood_sieudeal" TargetMode="External"/><Relationship Id="rId560" Type="http://schemas.openxmlformats.org/officeDocument/2006/relationships/hyperlink" Target="https://shopeefood.shopee.vn/bo-suu-tap/sam-banh-trung-thu-giam-50000d" TargetMode="External"/><Relationship Id="rId92" Type="http://schemas.openxmlformats.org/officeDocument/2006/relationships/hyperlink" Target="https://drive.google.com/drive/u/0/folders/1crpnpl8HKBbSbIdajdfUyStd3gM9JmyK" TargetMode="External"/><Relationship Id="rId213" Type="http://schemas.openxmlformats.org/officeDocument/2006/relationships/hyperlink" Target="https://drive.google.com/drive/folders/1bK3SpN41Njuvk0fDmazwPIrjqZuBm0lh?usp=drive_link" TargetMode="External"/><Relationship Id="rId420" Type="http://schemas.openxmlformats.org/officeDocument/2006/relationships/hyperlink" Target="https://drive.google.com/drive/folders/13o3JAZkxFTFPU_sFwOjDdzp_XrDhtP5P" TargetMode="External"/><Relationship Id="rId616" Type="http://schemas.openxmlformats.org/officeDocument/2006/relationships/hyperlink" Target="https://shopeefood.shopee.vn/u/shopeefood_spikesieudealVND_ht" TargetMode="External"/><Relationship Id="rId658" Type="http://schemas.openxmlformats.org/officeDocument/2006/relationships/hyperlink" Target="https://shopeefood.vn/u/shopeefood_grouporder" TargetMode="External"/><Relationship Id="rId255" Type="http://schemas.openxmlformats.org/officeDocument/2006/relationships/hyperlink" Target="https://drive.google.com/drive/u/0/folders/1fdqFUkZo10YfcQszIRaAx3KudavdISDz" TargetMode="External"/><Relationship Id="rId297" Type="http://schemas.openxmlformats.org/officeDocument/2006/relationships/hyperlink" Target="https://shopeefood.vn/u/shopeefood_t4giam50" TargetMode="External"/><Relationship Id="rId462" Type="http://schemas.openxmlformats.org/officeDocument/2006/relationships/hyperlink" Target="https://shopeefood.shopee.vn/u/shopeefood_cphighmbs" TargetMode="External"/><Relationship Id="rId518" Type="http://schemas.openxmlformats.org/officeDocument/2006/relationships/hyperlink" Target="https://shopeefood.shopee.vn/u/shopeefood_dealdattruoc" TargetMode="External"/><Relationship Id="rId725" Type="http://schemas.openxmlformats.org/officeDocument/2006/relationships/hyperlink" Target="https://drive.google.com/drive/folders/1MGQ9YthP-HeYIgOGEoSUQaiQ0p5QGzRw" TargetMode="External"/><Relationship Id="rId115" Type="http://schemas.openxmlformats.org/officeDocument/2006/relationships/hyperlink" Target="https://drive.google.com/drive/u/0/folders/1KUZge1H6wVoAjjwonQvur8ksuIQz7ge7" TargetMode="External"/><Relationship Id="rId157" Type="http://schemas.openxmlformats.org/officeDocument/2006/relationships/hyperlink" Target="http://uc-h5.scredit.vn/landing/spl?channel=food" TargetMode="External"/><Relationship Id="rId322" Type="http://schemas.openxmlformats.org/officeDocument/2006/relationships/hyperlink" Target="https://drive.google.com/drive/folders/15EwpLkrOuCz3FdCAJreIDwb4UXDiaIgL" TargetMode="External"/><Relationship Id="rId364" Type="http://schemas.openxmlformats.org/officeDocument/2006/relationships/hyperlink" Target="https://drive.google.com/drive/folders/1U0nFkNCUwSR75cKLtPtpr_RmG8aYFouh" TargetMode="External"/><Relationship Id="rId61" Type="http://schemas.openxmlformats.org/officeDocument/2006/relationships/hyperlink" Target="https://shopeefood.vn/u/shopeefood_bau_fs_sang" TargetMode="External"/><Relationship Id="rId199" Type="http://schemas.openxmlformats.org/officeDocument/2006/relationships/hyperlink" Target="https://drive.google.com/drive/folders/1PHZsacHOkShzlfv4BbSLetQyMygCb3Ah" TargetMode="External"/><Relationship Id="rId571" Type="http://schemas.openxmlformats.org/officeDocument/2006/relationships/hyperlink" Target="https://shopeefood.vn/bo-suu-tap/mo-tiec-sum-vay-giam-toi-99000d" TargetMode="External"/><Relationship Id="rId627" Type="http://schemas.openxmlformats.org/officeDocument/2006/relationships/hyperlink" Target="https://drive.google.com/drive/folders/1TnOk0AqKww8ClwvLuSY0wtQ9cAadTlov" TargetMode="External"/><Relationship Id="rId669" Type="http://schemas.openxmlformats.org/officeDocument/2006/relationships/hyperlink" Target="https://drive.google.com/drive/folders/1obXdlVyhmZEKwWIp0rcwMCEPvqoIjNNo?usp=drive_link" TargetMode="External"/><Relationship Id="rId19" Type="http://schemas.openxmlformats.org/officeDocument/2006/relationships/hyperlink" Target="https://docs.google.com/spreadsheets/d/1JEbsT8_kLxb7fIptM5m57Ns5mHUmd5DBqbHTzAyu--0/edit?gid=2002770146" TargetMode="External"/><Relationship Id="rId224" Type="http://schemas.openxmlformats.org/officeDocument/2006/relationships/hyperlink" Target="https://drive.google.com/drive/u/0/folders/1kvt_3CSjT414jsg6DUzvEzXoVjZnVxZg" TargetMode="External"/><Relationship Id="rId266" Type="http://schemas.openxmlformats.org/officeDocument/2006/relationships/hyperlink" Target="https://drive.google.com/drive/u/0/folders/13nn-4l87ar7SMkPwnDp0WIRETlSNt41V" TargetMode="External"/><Relationship Id="rId431" Type="http://schemas.openxmlformats.org/officeDocument/2006/relationships/hyperlink" Target="https://shopeefood.shopee.vn/u/shopeefood_cpdealcudem" TargetMode="External"/><Relationship Id="rId473" Type="http://schemas.openxmlformats.org/officeDocument/2006/relationships/hyperlink" Target="https://shopeefood.vn/u/shopeefood_cpansang" TargetMode="External"/><Relationship Id="rId529" Type="http://schemas.openxmlformats.org/officeDocument/2006/relationships/hyperlink" Target="https://shopeefood.vn/u/shopeefood_cpanxe" TargetMode="External"/><Relationship Id="rId680" Type="http://schemas.openxmlformats.org/officeDocument/2006/relationships/hyperlink" Target="https://shopeefood.shopee.vn/bo-suu-tap/lan-dau-dat-mon-giam-50" TargetMode="External"/><Relationship Id="rId736" Type="http://schemas.openxmlformats.org/officeDocument/2006/relationships/hyperlink" Target="https://shopeefood.shopee.vn/u/shopeefood_xe0d" TargetMode="External"/><Relationship Id="rId30" Type="http://schemas.openxmlformats.org/officeDocument/2006/relationships/hyperlink" Target="https://drive.google.com/drive/u/0/folders/1hRTgMrRWric8Liuk39MnjLHmbDndjkWE" TargetMode="External"/><Relationship Id="rId126" Type="http://schemas.openxmlformats.org/officeDocument/2006/relationships/hyperlink" Target="https://shopeefood.shopee.vn/flashsale" TargetMode="External"/><Relationship Id="rId168" Type="http://schemas.openxmlformats.org/officeDocument/2006/relationships/hyperlink" Target="https://drive.google.com/drive/u/0/folders/1fLW4Q3fQhAuloq6V83913vCO6jELYCi7" TargetMode="External"/><Relationship Id="rId333" Type="http://schemas.openxmlformats.org/officeDocument/2006/relationships/hyperlink" Target="http://uc-h5.scredit.vn/landing/spl?channel=food" TargetMode="External"/><Relationship Id="rId540" Type="http://schemas.openxmlformats.org/officeDocument/2006/relationships/hyperlink" Target="https://drive.google.com/drive/folders/1hYkrq9IWb26ChV2o5FMuqbTVKGkzEG1Q" TargetMode="External"/><Relationship Id="rId72" Type="http://schemas.openxmlformats.org/officeDocument/2006/relationships/hyperlink" Target="https://docs.google.com/spreadsheets/d/1JEbsT8_kLxb7fIptM5m57Ns5mHUmd5DBqbHTzAyu--0/edit?gid=2002770146" TargetMode="External"/><Relationship Id="rId375" Type="http://schemas.openxmlformats.org/officeDocument/2006/relationships/hyperlink" Target="https://shopeefood.vn/u/shopeefood_combo66k" TargetMode="External"/><Relationship Id="rId582" Type="http://schemas.openxmlformats.org/officeDocument/2006/relationships/hyperlink" Target="https://drive.google.com/drive/folders/1NEveRskjJbsOEV83nRRJQlO--bfGSDTy" TargetMode="External"/><Relationship Id="rId638" Type="http://schemas.openxmlformats.org/officeDocument/2006/relationships/hyperlink" Target="https://drive.google.com/drive/folders/1LJlUmzBfo1G0tyxNoqA3VXDgFOwMPP1W" TargetMode="External"/><Relationship Id="rId3" Type="http://schemas.openxmlformats.org/officeDocument/2006/relationships/hyperlink" Target="https://shopeefood.vn/u/shopeefood_rushhour_khuya" TargetMode="External"/><Relationship Id="rId235" Type="http://schemas.openxmlformats.org/officeDocument/2006/relationships/hyperlink" Target="https://drive.google.com/drive/u/0/folders/1inTJwAEie-EzqmrvYplcwzVJ_Ur5FI28" TargetMode="External"/><Relationship Id="rId277" Type="http://schemas.openxmlformats.org/officeDocument/2006/relationships/hyperlink" Target="https://drive.google.com/drive/folders/1qc1iP8N4yLLX3BzNuM101b5jGIS-eYXI?usp=drive_link" TargetMode="External"/><Relationship Id="rId400" Type="http://schemas.openxmlformats.org/officeDocument/2006/relationships/hyperlink" Target="https://drive.google.com/drive/folders/1U0nFkNCUwSR75cKLtPtpr_RmG8aYFouh" TargetMode="External"/><Relationship Id="rId442" Type="http://schemas.openxmlformats.org/officeDocument/2006/relationships/hyperlink" Target="https://shopeefood.vn/u/shopeefood_cpantoi" TargetMode="External"/><Relationship Id="rId484" Type="http://schemas.openxmlformats.org/officeDocument/2006/relationships/hyperlink" Target="https://drive.google.com/drive/folders/1Ftjks0PLkPHVaAjwEkswoEyS2IyBHN_A" TargetMode="External"/><Relationship Id="rId705" Type="http://schemas.openxmlformats.org/officeDocument/2006/relationships/hyperlink" Target="https://shopeefood.shopee.vn/u/shopeefood_sieudealgiam40" TargetMode="External"/><Relationship Id="rId137" Type="http://schemas.openxmlformats.org/officeDocument/2006/relationships/hyperlink" Target="https://shopeefood.vn/flashsale" TargetMode="External"/><Relationship Id="rId302" Type="http://schemas.openxmlformats.org/officeDocument/2006/relationships/hyperlink" Target="https://drive.google.com/drive/folders/11rnhPAGgkFA251tANEYkBTriP7k3G6O-" TargetMode="External"/><Relationship Id="rId344" Type="http://schemas.openxmlformats.org/officeDocument/2006/relationships/hyperlink" Target="https://drive.google.com/drive/folders/1bK3SpN41Njuvk0fDmazwPIrjqZuBm0lh" TargetMode="External"/><Relationship Id="rId691" Type="http://schemas.openxmlformats.org/officeDocument/2006/relationships/hyperlink" Target="https://drive.google.com/drive/folders/1R-Y7_qXuwph2YKwRdLCABTTegp0DkCLN" TargetMode="External"/><Relationship Id="rId41" Type="http://schemas.openxmlformats.org/officeDocument/2006/relationships/hyperlink" Target="https://shopeefood.shopee.vn/u/shopeefood_rushhour_toi" TargetMode="External"/><Relationship Id="rId83" Type="http://schemas.openxmlformats.org/officeDocument/2006/relationships/hyperlink" Target="https://drive.google.com/drive/u/0/folders/1e4oSNMYiFsRyKWm4proNnaA1WLmB0htq" TargetMode="External"/><Relationship Id="rId179" Type="http://schemas.openxmlformats.org/officeDocument/2006/relationships/hyperlink" Target="https://drive.google.com/drive/folders/1BZk3G6HVwSGuQZ9fdbMUIhToBDNeDJ-_?usp=drive_link" TargetMode="External"/><Relationship Id="rId386" Type="http://schemas.openxmlformats.org/officeDocument/2006/relationships/hyperlink" Target="https://shopeefood.vn/u/shopeefood_spfsieudeal120" TargetMode="External"/><Relationship Id="rId551" Type="http://schemas.openxmlformats.org/officeDocument/2006/relationships/hyperlink" Target="https://shopeefood.vn/ship?utm_source=InappSPF_SPF&amp;utm_medium=HomepageFloating&amp;utm_campaign=bau" TargetMode="External"/><Relationship Id="rId593" Type="http://schemas.openxmlformats.org/officeDocument/2006/relationships/hyperlink" Target="https://drive.google.com/drive/folders/1NXgZRfLkFE6peO9F3taBQo_NAwVOUX0N" TargetMode="External"/><Relationship Id="rId607" Type="http://schemas.openxmlformats.org/officeDocument/2006/relationships/hyperlink" Target="https://drive.google.com/drive/folders/1jZgoxZvwbV2xOKNk-EZKWYjdVHIc2uQF" TargetMode="External"/><Relationship Id="rId649" Type="http://schemas.openxmlformats.org/officeDocument/2006/relationships/hyperlink" Target="http://uc-h5.scredit.vn/landing/spl?channel=food" TargetMode="External"/><Relationship Id="rId190" Type="http://schemas.openxmlformats.org/officeDocument/2006/relationships/hyperlink" Target="https://drive.google.com/drive/u/0/folders/1lefX6HSH6Hd2NZ43svhkjsmTSRmnduv8" TargetMode="External"/><Relationship Id="rId204" Type="http://schemas.openxmlformats.org/officeDocument/2006/relationships/hyperlink" Target="https://drive.google.com/drive/folders/1QS-4UnVVmiWWpNwGdAtCX5y-qjWfIZ8P?usp=drive_link" TargetMode="External"/><Relationship Id="rId246" Type="http://schemas.openxmlformats.org/officeDocument/2006/relationships/hyperlink" Target="https://drive.google.com/drive/u/0/folders/1Oe69hWJK3HRkvaYvXs1RunrSMuY_zGBB" TargetMode="External"/><Relationship Id="rId288" Type="http://schemas.openxmlformats.org/officeDocument/2006/relationships/hyperlink" Target="https://shopeefood.vn/ship" TargetMode="External"/><Relationship Id="rId411" Type="http://schemas.openxmlformats.org/officeDocument/2006/relationships/hyperlink" Target="https://drive.google.com/drive/folders/1Fn3kEAHcKviv36KijIsJasjpVjnFnCW1" TargetMode="External"/><Relationship Id="rId453" Type="http://schemas.openxmlformats.org/officeDocument/2006/relationships/hyperlink" Target="https://shopeefood.shopee.vn/u/shopeefood_sieudeal" TargetMode="External"/><Relationship Id="rId509" Type="http://schemas.openxmlformats.org/officeDocument/2006/relationships/hyperlink" Target="https://shopeefood.shopee.vn/u/shopeefood_cpdeal0d" TargetMode="External"/><Relationship Id="rId660" Type="http://schemas.openxmlformats.org/officeDocument/2006/relationships/hyperlink" Target="https://drive.google.com/drive/folders/1dVHmnNO1WxkTU0gyaKd10haGavCMNOWy" TargetMode="External"/><Relationship Id="rId106" Type="http://schemas.openxmlformats.org/officeDocument/2006/relationships/hyperlink" Target="https://docs.google.com/spreadsheets/d/1JEbsT8_kLxb7fIptM5m57Ns5mHUmd5DBqbHTzAyu--0/edit?gid=2002770146" TargetMode="External"/><Relationship Id="rId313" Type="http://schemas.openxmlformats.org/officeDocument/2006/relationships/hyperlink" Target="https://drive.google.com/drive/folders/1qW6xGl3IyRmNczzvekuxDj61SMlzIcpS" TargetMode="External"/><Relationship Id="rId495" Type="http://schemas.openxmlformats.org/officeDocument/2006/relationships/hyperlink" Target="http://uc-h5.scredit.vn/landing/spl?channel=food" TargetMode="External"/><Relationship Id="rId716" Type="http://schemas.openxmlformats.org/officeDocument/2006/relationships/hyperlink" Target="https://drive.google.com/drive/folders/1XXu0hPr8S-bGj-nMtMEZx66E732g0H_I" TargetMode="External"/><Relationship Id="rId10" Type="http://schemas.openxmlformats.org/officeDocument/2006/relationships/hyperlink" Target="https://drive.google.com/drive/u/0/folders/1S6PiKumiD6NU3bp2CZfL7-yXh3SmfvNQ" TargetMode="External"/><Relationship Id="rId52" Type="http://schemas.openxmlformats.org/officeDocument/2006/relationships/hyperlink" Target="https://shopeefood.vn/u/shopeefood_sieutiec" TargetMode="External"/><Relationship Id="rId94" Type="http://schemas.openxmlformats.org/officeDocument/2006/relationships/hyperlink" Target="https://drive.google.com/drive/u/0/folders/16h0iXX1N2zqRZQgSIkSXOmtTrAP9G6y-" TargetMode="External"/><Relationship Id="rId148" Type="http://schemas.openxmlformats.org/officeDocument/2006/relationships/hyperlink" Target="https://drive.google.com/drive/folders/1QQnSUSQFHsRrpzAbwnGIQtPgj6AGR6o-?usp=drive_link" TargetMode="External"/><Relationship Id="rId355" Type="http://schemas.openxmlformats.org/officeDocument/2006/relationships/hyperlink" Target="https://drive.google.com/drive/folders/14G_j9yaQDuFSAW0TyBpxHtEetLEVC9Yj" TargetMode="External"/><Relationship Id="rId397" Type="http://schemas.openxmlformats.org/officeDocument/2006/relationships/hyperlink" Target="http://uc-h5.scredit.vn/landing/spl?channel=food" TargetMode="External"/><Relationship Id="rId520" Type="http://schemas.openxmlformats.org/officeDocument/2006/relationships/hyperlink" Target="https://shopeefood.vn/u/shopeefood_cpdealcudem" TargetMode="External"/><Relationship Id="rId562" Type="http://schemas.openxmlformats.org/officeDocument/2006/relationships/hyperlink" Target="https://shopeefood.vn/u/shopeefood_trungthu88" TargetMode="External"/><Relationship Id="rId618" Type="http://schemas.openxmlformats.org/officeDocument/2006/relationships/hyperlink" Target="https://shopeefood.vn/now-food/cheap-meal/landing" TargetMode="External"/><Relationship Id="rId215" Type="http://schemas.openxmlformats.org/officeDocument/2006/relationships/hyperlink" Target="https://drive.google.com/drive/folders/1Ec9QhjEWPUc_kXAjJMUjdKjgBc-OubqV?usp=drive_link" TargetMode="External"/><Relationship Id="rId257" Type="http://schemas.openxmlformats.org/officeDocument/2006/relationships/hyperlink" Target="https://drive.google.com/drive/u/0/folders/1EcBp7jB-fWReY0XOWFsYnNEP77TMvhIR" TargetMode="External"/><Relationship Id="rId422" Type="http://schemas.openxmlformats.org/officeDocument/2006/relationships/hyperlink" Target="https://shopeefood.shopee.vn/u/shopeefood_giamkogioihan" TargetMode="External"/><Relationship Id="rId464" Type="http://schemas.openxmlformats.org/officeDocument/2006/relationships/hyperlink" Target="https://shopeefood.vn/u/shopeefood_88extra" TargetMode="External"/><Relationship Id="rId299" Type="http://schemas.openxmlformats.org/officeDocument/2006/relationships/hyperlink" Target="https://drive.google.com/drive/folders/12A0HiCoT5H8VK_loGNN8-MxDqv6TE3v3" TargetMode="External"/><Relationship Id="rId727" Type="http://schemas.openxmlformats.org/officeDocument/2006/relationships/hyperlink" Target="https://shopeefood.shopee.vn/u/shopeefood_cpdealcudem" TargetMode="External"/><Relationship Id="rId63" Type="http://schemas.openxmlformats.org/officeDocument/2006/relationships/hyperlink" Target="https://docs.google.com/spreadsheets/d/1JEbsT8_kLxb7fIptM5m57Ns5mHUmd5DBqbHTzAyu--0/edit?gid=2002770146" TargetMode="External"/><Relationship Id="rId159" Type="http://schemas.openxmlformats.org/officeDocument/2006/relationships/hyperlink" Target="http://uc-h5.scredit.vn/landing/spl?channel=food" TargetMode="External"/><Relationship Id="rId366" Type="http://schemas.openxmlformats.org/officeDocument/2006/relationships/hyperlink" Target="https://drive.google.com/drive/folders/1nU5VkanqanTYaQ7-FZMTL3X3Snb73FM9" TargetMode="External"/><Relationship Id="rId573" Type="http://schemas.openxmlformats.org/officeDocument/2006/relationships/hyperlink" Target="https://drive.google.com/drive/folders/1Z3-Y5wlvFmGCjP1K2D1-E3urTcZ1vg9K" TargetMode="External"/><Relationship Id="rId226" Type="http://schemas.openxmlformats.org/officeDocument/2006/relationships/hyperlink" Target="https://drive.google.com/drive/u/0/folders/1qwqJQFwIpuaJa7JLptsfTYE-nmHuFIcv" TargetMode="External"/><Relationship Id="rId433" Type="http://schemas.openxmlformats.org/officeDocument/2006/relationships/hyperlink" Target="https://shopeefood.vn/u/shopeefood_cpansang" TargetMode="External"/><Relationship Id="rId640" Type="http://schemas.openxmlformats.org/officeDocument/2006/relationships/hyperlink" Target="https://drive.google.com/drive/folders/1ZWyHz-R1agIllEDdF4M0KVnAmbwiksIx" TargetMode="External"/><Relationship Id="rId738" Type="http://schemas.openxmlformats.org/officeDocument/2006/relationships/hyperlink" Target="https://shopeefood.vn/u/shopeefood_toi0d" TargetMode="External"/><Relationship Id="rId74" Type="http://schemas.openxmlformats.org/officeDocument/2006/relationships/hyperlink" Target="https://drive.google.com/drive/u/0/folders/10xSP_kE2cMlLimQPPWofioOAZXlIl9My" TargetMode="External"/><Relationship Id="rId377" Type="http://schemas.openxmlformats.org/officeDocument/2006/relationships/hyperlink" Target="https://drive.google.com/drive/folders/12GGHysE2V88RBlEQirzwqJ8Cbso1SO_N" TargetMode="External"/><Relationship Id="rId500" Type="http://schemas.openxmlformats.org/officeDocument/2006/relationships/hyperlink" Target="https://shopeefood.shopee.vn/u/shopeefood_cpsieudeal" TargetMode="External"/><Relationship Id="rId584" Type="http://schemas.openxmlformats.org/officeDocument/2006/relationships/hyperlink" Target="https://shopeefood.shopee.vn/u/shopeefood_cpsieudeal60" TargetMode="External"/><Relationship Id="rId5" Type="http://schemas.openxmlformats.org/officeDocument/2006/relationships/hyperlink" Target="https://docs.google.com/spreadsheets/d/1JEbsT8_kLxb7fIptM5m57Ns5mHUmd5DBqbHTzAyu--0/edit?gid=2002770146" TargetMode="External"/><Relationship Id="rId237" Type="http://schemas.openxmlformats.org/officeDocument/2006/relationships/hyperlink" Target="https://drive.google.com/drive/u/0/folders/1CeLLEInTTulFrWYVKDTVnWcbnl25WAma" TargetMode="External"/><Relationship Id="rId444" Type="http://schemas.openxmlformats.org/officeDocument/2006/relationships/hyperlink" Target="https://drive.google.com/drive/folders/1Bim4QMmky44H-evPGYoYaImSc86-nGBw" TargetMode="External"/><Relationship Id="rId651" Type="http://schemas.openxmlformats.org/officeDocument/2006/relationships/hyperlink" Target="https://shopeefood.vn/u/shopeefood_2011giam211k" TargetMode="External"/><Relationship Id="rId290" Type="http://schemas.openxmlformats.org/officeDocument/2006/relationships/hyperlink" Target="https://shopeefood.vn/u/shopeefood_combo44k" TargetMode="External"/><Relationship Id="rId304" Type="http://schemas.openxmlformats.org/officeDocument/2006/relationships/hyperlink" Target="https://drive.google.com/drive/folders/1gZXEscIU59y9oyYDgML6hpyybZQw_vUF" TargetMode="External"/><Relationship Id="rId388" Type="http://schemas.openxmlformats.org/officeDocument/2006/relationships/hyperlink" Target="https://drive.google.com/drive/folders/1u8rlZg0MFgjERtpbr2OP3EXcd6209ECj" TargetMode="External"/><Relationship Id="rId511" Type="http://schemas.openxmlformats.org/officeDocument/2006/relationships/hyperlink" Target="https://shopeefood.vn/u/shopeefood_cpfs0d" TargetMode="External"/><Relationship Id="rId609" Type="http://schemas.openxmlformats.org/officeDocument/2006/relationships/hyperlink" Target="https://shopeefood.shopee.vn/u/shopeefood_cpsieudeal60" TargetMode="External"/><Relationship Id="rId85" Type="http://schemas.openxmlformats.org/officeDocument/2006/relationships/hyperlink" Target="https://drive.google.com/drive/u/0/folders/1eKAMFPGqm3VsbD7wMqkEIUmHpwnD_6Hj" TargetMode="External"/><Relationship Id="rId150" Type="http://schemas.openxmlformats.org/officeDocument/2006/relationships/hyperlink" Target="https://drive.google.com/drive/folders/1YKPIKaziynV_PCPAXHh8MGUrwDy6VZt7" TargetMode="External"/><Relationship Id="rId595" Type="http://schemas.openxmlformats.org/officeDocument/2006/relationships/hyperlink" Target="https://shopeefood.shopee.vn/u/shopeefood_cpfs0d" TargetMode="External"/><Relationship Id="rId248" Type="http://schemas.openxmlformats.org/officeDocument/2006/relationships/hyperlink" Target="https://drive.google.com/drive/u/0/folders/1AW6K9l0EKUPp4HErolvc9-BLsGz_PQc8" TargetMode="External"/><Relationship Id="rId455" Type="http://schemas.openxmlformats.org/officeDocument/2006/relationships/hyperlink" Target="https://shopeefood.vn/u/shopeefood_cpdeal0d" TargetMode="External"/><Relationship Id="rId662" Type="http://schemas.openxmlformats.org/officeDocument/2006/relationships/hyperlink" Target="https://shopeefood.shopee.vn/bo-suu-tap/dat-truoc-qua-sang-giam-khong-gioi-han" TargetMode="External"/><Relationship Id="rId12" Type="http://schemas.openxmlformats.org/officeDocument/2006/relationships/hyperlink" Target="https://shopeefood.vn/u/shopeefood_rushhour_sang" TargetMode="External"/><Relationship Id="rId108" Type="http://schemas.openxmlformats.org/officeDocument/2006/relationships/hyperlink" Target="https://drive.google.com/drive/u/0/folders/1LoOZlz7VW06OOdVkzhbkBAQbRsfYbNUK" TargetMode="External"/><Relationship Id="rId315" Type="http://schemas.openxmlformats.org/officeDocument/2006/relationships/hyperlink" Target="https://drive.google.com/drive/folders/1QER_-78xdWdzRJZ0Wrwwl-AyM0qkLbjJ" TargetMode="External"/><Relationship Id="rId522" Type="http://schemas.openxmlformats.org/officeDocument/2006/relationships/hyperlink" Target="https://drive.google.com/drive/folders/1NTdDs2Pcjnyovayw5rFNPCxN-UM_7xpd" TargetMode="External"/><Relationship Id="rId96" Type="http://schemas.openxmlformats.org/officeDocument/2006/relationships/hyperlink" Target="https://drive.google.com/drive/u/0/folders/1c1VpEcCRlOhOGFnOqgFmIpUHael-AN_K" TargetMode="External"/><Relationship Id="rId161" Type="http://schemas.openxmlformats.org/officeDocument/2006/relationships/hyperlink" Target="http://uc-h5.scredit.vn/landing/spl?channel=food" TargetMode="External"/><Relationship Id="rId399" Type="http://schemas.openxmlformats.org/officeDocument/2006/relationships/hyperlink" Target="http://uc-h5.scredit.vn/landing/spl?channel=food" TargetMode="External"/><Relationship Id="rId259" Type="http://schemas.openxmlformats.org/officeDocument/2006/relationships/hyperlink" Target="https://drive.google.com/drive/folders/1ljk9b4sG99obKok12-5B-UbizIZSmR5j" TargetMode="External"/><Relationship Id="rId466" Type="http://schemas.openxmlformats.org/officeDocument/2006/relationships/hyperlink" Target="https://drive.google.com/drive/folders/194HhxSe85sfwBjfSGhag9rXkjxsvGBiQ" TargetMode="External"/><Relationship Id="rId673" Type="http://schemas.openxmlformats.org/officeDocument/2006/relationships/hyperlink" Target="https://drive.google.com/drive/folders/1epf22PRJDeKTPWxP9-oFSm1nNxEbEVZZ" TargetMode="External"/><Relationship Id="rId23" Type="http://schemas.openxmlformats.org/officeDocument/2006/relationships/hyperlink" Target="https://shopeefood.shopee.vn/u/shopeefood_rushhour_trua" TargetMode="External"/><Relationship Id="rId119" Type="http://schemas.openxmlformats.org/officeDocument/2006/relationships/hyperlink" Target="https://drive.google.com/drive/folders/1iCDtMNm1MjRumC-CNmJb9hUloL10MnB3?usp=drive_link" TargetMode="External"/><Relationship Id="rId326" Type="http://schemas.openxmlformats.org/officeDocument/2006/relationships/hyperlink" Target="https://drive.google.com/drive/folders/1cFYDSJ3DNe622GnpsZWgLMhp_0DZVgBY" TargetMode="External"/><Relationship Id="rId533" Type="http://schemas.openxmlformats.org/officeDocument/2006/relationships/hyperlink" Target="https://shopeefood.shopee.vn/u/shopeefood_cpantoi" TargetMode="External"/><Relationship Id="rId740" Type="http://schemas.openxmlformats.org/officeDocument/2006/relationships/hyperlink" Target="https://drive.google.com/drive/folders/1fpfO5f8EIq6b8F-UPh72OMDcM_hORlqe" TargetMode="External"/><Relationship Id="rId172" Type="http://schemas.openxmlformats.org/officeDocument/2006/relationships/hyperlink" Target="https://drive.google.com/drive/folders/1w1xGgmEmnZrRzgeMWDNAezHLMuHjvE5-?usp=drive_link" TargetMode="External"/><Relationship Id="rId477" Type="http://schemas.openxmlformats.org/officeDocument/2006/relationships/hyperlink" Target="https://shopeefood.shopee.vn/u/shopeefood_cpantrua" TargetMode="External"/><Relationship Id="rId600" Type="http://schemas.openxmlformats.org/officeDocument/2006/relationships/hyperlink" Target="https://drive.google.com/drive/folders/1OQTUylnZ9NiaTCmqq50w_6Kc9jvHpxAu" TargetMode="External"/><Relationship Id="rId684" Type="http://schemas.openxmlformats.org/officeDocument/2006/relationships/hyperlink" Target="http://uc-h5.scredit.vn/landing/spl?channel=food" TargetMode="External"/><Relationship Id="rId337" Type="http://schemas.openxmlformats.org/officeDocument/2006/relationships/hyperlink" Target="http://uc-h5.scredit.vn/landing/spl?channel=food" TargetMode="External"/><Relationship Id="rId34" Type="http://schemas.openxmlformats.org/officeDocument/2006/relationships/hyperlink" Target="https://shopeefood.shopee.vn/u/shopeefood_rushhour_xe" TargetMode="External"/><Relationship Id="rId544" Type="http://schemas.openxmlformats.org/officeDocument/2006/relationships/hyperlink" Target="https://drive.google.com/drive/folders/1R-Y7_qXuwph2YKwRdLCABTTegp0DkCLN" TargetMode="External"/><Relationship Id="rId183" Type="http://schemas.openxmlformats.org/officeDocument/2006/relationships/hyperlink" Target="https://drive.google.com/drive/folders/1QulXcfOUop7HG71YdvRKksgV2ykOmbQ2?usp=drive_link" TargetMode="External"/><Relationship Id="rId390" Type="http://schemas.openxmlformats.org/officeDocument/2006/relationships/hyperlink" Target="https://shopeefood.vn/u/shopeefood_cpjbptrua" TargetMode="External"/><Relationship Id="rId404" Type="http://schemas.openxmlformats.org/officeDocument/2006/relationships/hyperlink" Target="https://shopeefood.shopee.vn/u/shopeefood_combo66k" TargetMode="External"/><Relationship Id="rId611" Type="http://schemas.openxmlformats.org/officeDocument/2006/relationships/hyperlink" Target="https://shopeefood.vn/u/shopeefood_spikesieudeal50_ht" TargetMode="External"/><Relationship Id="rId250" Type="http://schemas.openxmlformats.org/officeDocument/2006/relationships/hyperlink" Target="https://drive.google.com/drive/u/0/folders/1BQkJvvVB2npR09oBETmhgiWtsrwmV87l" TargetMode="External"/><Relationship Id="rId488" Type="http://schemas.openxmlformats.org/officeDocument/2006/relationships/hyperlink" Target="https://shopeefood.vn/u/shopeefood_spikevoucherhunting" TargetMode="External"/><Relationship Id="rId695" Type="http://schemas.openxmlformats.org/officeDocument/2006/relationships/hyperlink" Target="https://drive.google.com/drive/folders/1u8ZPc5mCcvbbivFeXgHFDeHnSEr_rZpC" TargetMode="External"/><Relationship Id="rId709" Type="http://schemas.openxmlformats.org/officeDocument/2006/relationships/hyperlink" Target="https://drive.google.com/drive/folders/1mFiscLLefDsveLTRBserE8EQaBMt_Ugz" TargetMode="External"/><Relationship Id="rId45" Type="http://schemas.openxmlformats.org/officeDocument/2006/relationships/hyperlink" Target="https://drive.google.com/drive/u/0/folders/1sViZAiu9fZ6p5CLlQXp3CDWeDGmA_Z6F" TargetMode="External"/><Relationship Id="rId110" Type="http://schemas.openxmlformats.org/officeDocument/2006/relationships/hyperlink" Target="https://drive.google.com/drive/u/0/folders/17fA6FANEYrdUrM0j24nA9U98cjyONrNA" TargetMode="External"/><Relationship Id="rId348" Type="http://schemas.openxmlformats.org/officeDocument/2006/relationships/hyperlink" Target="https://drive.google.com/drive/folders/1vIBNyXC6bhuxEtME-xxmcOirg5B6goAq" TargetMode="External"/><Relationship Id="rId555" Type="http://schemas.openxmlformats.org/officeDocument/2006/relationships/hyperlink" Target="http://uc-h5.scredit.vn/landing/spl?channel=food" TargetMode="External"/><Relationship Id="rId194" Type="http://schemas.openxmlformats.org/officeDocument/2006/relationships/hyperlink" Target="https://drive.google.com/drive/folders/1dA-G8kMxhCZKvmL2DcyeiBEZ5fHYEzwj?usp=drive_link" TargetMode="External"/><Relationship Id="rId208" Type="http://schemas.openxmlformats.org/officeDocument/2006/relationships/hyperlink" Target="https://drive.google.com/drive/folders/18otmWdJ9_A020xBoKXNHCufknHvAtGFv?usp=drive_link" TargetMode="External"/><Relationship Id="rId415" Type="http://schemas.openxmlformats.org/officeDocument/2006/relationships/hyperlink" Target="https://shopeefood.vn/u/shopeefood_cpdeal0d" TargetMode="External"/><Relationship Id="rId622" Type="http://schemas.openxmlformats.org/officeDocument/2006/relationships/hyperlink" Target="https://drive.google.com/drive/folders/11MhBumg1v9BFspznDF20HNQ9tH-LZ-Tt" TargetMode="External"/><Relationship Id="rId261" Type="http://schemas.openxmlformats.org/officeDocument/2006/relationships/hyperlink" Target="https://drive.google.com/drive/folders/1ljk9b4sG99obKok12-5B-UbizIZSmR5j" TargetMode="External"/><Relationship Id="rId499" Type="http://schemas.openxmlformats.org/officeDocument/2006/relationships/hyperlink" Target="https://shopeefood.vn/u/shopeefood_cpsieudeal" TargetMode="External"/><Relationship Id="rId56" Type="http://schemas.openxmlformats.org/officeDocument/2006/relationships/hyperlink" Target="https://shopeefood.vn/u/shopeefood_bau_fs_khuya" TargetMode="External"/><Relationship Id="rId359" Type="http://schemas.openxmlformats.org/officeDocument/2006/relationships/hyperlink" Target="https://drive.google.com/drive/folders/1qOxNQWEPmH-yir-5UYe6HpZZYQLRZw-9" TargetMode="External"/><Relationship Id="rId566" Type="http://schemas.openxmlformats.org/officeDocument/2006/relationships/hyperlink" Target="https://shopeefood.shopee.vn/u/shopeefood_trungthu158" TargetMode="External"/><Relationship Id="rId121" Type="http://schemas.openxmlformats.org/officeDocument/2006/relationships/hyperlink" Target="https://shopeefood.vn/flashsale" TargetMode="External"/><Relationship Id="rId219" Type="http://schemas.openxmlformats.org/officeDocument/2006/relationships/hyperlink" Target="https://drive.google.com/drive/folders/1Ec9QhjEWPUc_kXAjJMUjdKjgBc-OubqV?usp=drive_link" TargetMode="External"/><Relationship Id="rId426" Type="http://schemas.openxmlformats.org/officeDocument/2006/relationships/hyperlink" Target="https://drive.google.com/drive/folders/1duuaOatJgNRatYI1IhKpLFV7AYxUeZF0" TargetMode="External"/><Relationship Id="rId633" Type="http://schemas.openxmlformats.org/officeDocument/2006/relationships/hyperlink" Target="https://shopeefood.vn/u/shopeefood_cpansang" TargetMode="External"/><Relationship Id="rId67" Type="http://schemas.openxmlformats.org/officeDocument/2006/relationships/hyperlink" Target="https://shopeefood.shopee.vn/u/shopeefood_bau_fs_trua" TargetMode="External"/><Relationship Id="rId272" Type="http://schemas.openxmlformats.org/officeDocument/2006/relationships/hyperlink" Target="https://drive.google.com/drive/folders/1MlVkuN0YiJrEO2DtIOKI-_FpXttP0y7P?usp=drive_link" TargetMode="External"/><Relationship Id="rId577" Type="http://schemas.openxmlformats.org/officeDocument/2006/relationships/hyperlink" Target="https://shopeefood.vn/bo-suu-tap/ruoc-den-san-deal-giam-75000d" TargetMode="External"/><Relationship Id="rId700" Type="http://schemas.openxmlformats.org/officeDocument/2006/relationships/hyperlink" Target="https://shopeefood.shopee.vn/u/shopeefood_sieudealgiam133" TargetMode="External"/><Relationship Id="rId132" Type="http://schemas.openxmlformats.org/officeDocument/2006/relationships/hyperlink" Target="https://shopeefood.shopee.vn/flashsale" TargetMode="External"/><Relationship Id="rId437" Type="http://schemas.openxmlformats.org/officeDocument/2006/relationships/hyperlink" Target="https://shopeefood.shopee.vn/u/shopeefood_cpantrua" TargetMode="External"/><Relationship Id="rId644" Type="http://schemas.openxmlformats.org/officeDocument/2006/relationships/hyperlink" Target="https://drive.google.com/drive/folders/1YGsZvinvC9WOQ5kAxoYHQOGuuf8lG3RT?usp=drive_link" TargetMode="External"/><Relationship Id="rId283" Type="http://schemas.openxmlformats.org/officeDocument/2006/relationships/hyperlink" Target="https://drive.google.com/drive/folders/1T_tE99_sHJtFjeyD0g7XMvfaIfx8rGjm" TargetMode="External"/><Relationship Id="rId490" Type="http://schemas.openxmlformats.org/officeDocument/2006/relationships/hyperlink" Target="https://drive.google.com/drive/folders/13v5-aqj4q_go1NLqfA-AVqMFrRFVSI2z" TargetMode="External"/><Relationship Id="rId504" Type="http://schemas.openxmlformats.org/officeDocument/2006/relationships/hyperlink" Target="https://drive.google.com/drive/folders/1BV3tPPhJL-Tx1xUTXZHqUwJfJWb9tczW" TargetMode="External"/><Relationship Id="rId711" Type="http://schemas.openxmlformats.org/officeDocument/2006/relationships/hyperlink" Target="https://shopeefood.shopee.vn/u/shopeefood_freeship0dt3" TargetMode="External"/><Relationship Id="rId78" Type="http://schemas.openxmlformats.org/officeDocument/2006/relationships/hyperlink" Target="https://drive.google.com/drive/folders/1HC5z53SgaNLSETo-b3BK_eR53JuVdNsI?usp=drive_link" TargetMode="External"/><Relationship Id="rId143" Type="http://schemas.openxmlformats.org/officeDocument/2006/relationships/hyperlink" Target="https://drive.google.com/drive/folders/1CDLz9E6OWu3QlYpsbDn_ifFGDtdDk_uH?usp=drive_link" TargetMode="External"/><Relationship Id="rId350" Type="http://schemas.openxmlformats.org/officeDocument/2006/relationships/hyperlink" Target="https://drive.google.com/drive/folders/1pldr_9louzapXvaAlMr9p7XAP3LENwmm" TargetMode="External"/><Relationship Id="rId588" Type="http://schemas.openxmlformats.org/officeDocument/2006/relationships/hyperlink" Target="https://drive.google.com/drive/folders/1yh7mBL8lwNABvPo064xigpbvOMzguxcV" TargetMode="External"/><Relationship Id="rId9" Type="http://schemas.openxmlformats.org/officeDocument/2006/relationships/hyperlink" Target="https://drive.google.com/drive/u/0/folders/1ARpnKEvHOkw8_w0CV5BUrqH-Wy5qb7se" TargetMode="External"/><Relationship Id="rId210" Type="http://schemas.openxmlformats.org/officeDocument/2006/relationships/hyperlink" Target="http://uc-h5.scredit.vn/landing/spl?channel=food" TargetMode="External"/><Relationship Id="rId448" Type="http://schemas.openxmlformats.org/officeDocument/2006/relationships/hyperlink" Target="https://drive.google.com/drive/folders/1-C04nclnUs6vhcY1IG_rVmKfMemQQBsh" TargetMode="External"/><Relationship Id="rId655" Type="http://schemas.openxmlformats.org/officeDocument/2006/relationships/hyperlink" Target="https://shopeefood.shopee.vn/u/shopeefood_2011giam121k" TargetMode="External"/><Relationship Id="rId294" Type="http://schemas.openxmlformats.org/officeDocument/2006/relationships/hyperlink" Target="https://shopeefood.vn/u/shopeefood_giam44k" TargetMode="External"/><Relationship Id="rId308" Type="http://schemas.openxmlformats.org/officeDocument/2006/relationships/hyperlink" Target="https://drive.google.com/drive/folders/1mQ7cKFLf2sfK6oKb8ifSDKH5XVukOa5G" TargetMode="External"/><Relationship Id="rId515" Type="http://schemas.openxmlformats.org/officeDocument/2006/relationships/hyperlink" Target="https://shopeefood.shopee.vn/u/shopeefood_cphighmbs" TargetMode="External"/><Relationship Id="rId722" Type="http://schemas.openxmlformats.org/officeDocument/2006/relationships/hyperlink" Target="https://drive.google.com/drive/folders/1zopg6FPJ8cwI5Fa9ZxAZJM68-v7_pk_R" TargetMode="External"/><Relationship Id="rId89" Type="http://schemas.openxmlformats.org/officeDocument/2006/relationships/hyperlink" Target="https://drive.google.com/drive/u/0/folders/1b6DN4OVNdQC2AI0Jxxif1lOmA6dMpD9U" TargetMode="External"/><Relationship Id="rId154" Type="http://schemas.openxmlformats.org/officeDocument/2006/relationships/hyperlink" Target="https://drive.google.com/drive/u/0/folders/1oMZUs1vmD0BcVcK7gSOzyvGjhk4FXkf4" TargetMode="External"/><Relationship Id="rId361" Type="http://schemas.openxmlformats.org/officeDocument/2006/relationships/hyperlink" Target="https://drive.google.com/drive/folders/1_Nw1wuQPGYWvsA4D-OGeIwUYOFNky6ma" TargetMode="External"/><Relationship Id="rId599" Type="http://schemas.openxmlformats.org/officeDocument/2006/relationships/hyperlink" Target="https://drive.google.com/drive/folders/1UWVwu4Fgo1kfTp6UUcxGYTpHm2NUCVnN" TargetMode="External"/><Relationship Id="rId459" Type="http://schemas.openxmlformats.org/officeDocument/2006/relationships/hyperlink" Target="https://shopeefood.shopee.vn/u/shopeefood_cpfs0d" TargetMode="External"/><Relationship Id="rId666" Type="http://schemas.openxmlformats.org/officeDocument/2006/relationships/hyperlink" Target="https://drive.google.com/drive/folders/1e138H2cCGyEObD4nVcS4T03RG5a2__3g" TargetMode="External"/><Relationship Id="rId16" Type="http://schemas.openxmlformats.org/officeDocument/2006/relationships/hyperlink" Target="https://drive.google.com/drive/u/0/folders/1XezfgtT3eDmlMg1r9OMqM4-cV867waLv" TargetMode="External"/><Relationship Id="rId221" Type="http://schemas.openxmlformats.org/officeDocument/2006/relationships/hyperlink" Target="https://drive.google.com/drive/u/0/folders/1gcmUC1HPfrEaMx-HDmP-xKu9UlJ4rcqW" TargetMode="External"/><Relationship Id="rId319" Type="http://schemas.openxmlformats.org/officeDocument/2006/relationships/hyperlink" Target="https://drive.google.com/drive/folders/175a1AmAXE_X1dazlt6LNoWygJX27CLXe" TargetMode="External"/><Relationship Id="rId526" Type="http://schemas.openxmlformats.org/officeDocument/2006/relationships/hyperlink" Target="https://shopeefood.vn/u/shopeefood_cpantrua" TargetMode="External"/><Relationship Id="rId733" Type="http://schemas.openxmlformats.org/officeDocument/2006/relationships/hyperlink" Target="https://shopeefood.shopee.vn/u/shopeefood_trua0d" TargetMode="External"/><Relationship Id="rId165" Type="http://schemas.openxmlformats.org/officeDocument/2006/relationships/hyperlink" Target="https://drive.google.com/drive/folders/1xJCdLrl6cy64bSby7s9-VxF6VMoETUi9?usp=drive_link" TargetMode="External"/><Relationship Id="rId372" Type="http://schemas.openxmlformats.org/officeDocument/2006/relationships/hyperlink" Target="https://drive.google.com/drive/folders/1U0nFkNCUwSR75cKLtPtpr_RmG8aYFouh" TargetMode="External"/><Relationship Id="rId677" Type="http://schemas.openxmlformats.org/officeDocument/2006/relationships/hyperlink" Target="https://shopeefood.shopee.vn/bo-suu-tap/tang-ban-moi-deal-0d" TargetMode="External"/><Relationship Id="rId232" Type="http://schemas.openxmlformats.org/officeDocument/2006/relationships/hyperlink" Target="https://drive.google.com/drive/u/0/folders/1RK_YFG6wX2Fk-xC8a38lrMxxz3nUAAks" TargetMode="External"/><Relationship Id="rId27" Type="http://schemas.openxmlformats.org/officeDocument/2006/relationships/hyperlink" Target="https://drive.google.com/drive/u/0/folders/1yWPuHpoMk2fb929OyNttEeT19H_qgKIh" TargetMode="External"/><Relationship Id="rId537" Type="http://schemas.openxmlformats.org/officeDocument/2006/relationships/hyperlink" Target="https://drive.google.com/drive/folders/1qoBdTD09IYcu_h3akl5RMPbO8MkPc_xW" TargetMode="External"/><Relationship Id="rId744" Type="http://schemas.openxmlformats.org/officeDocument/2006/relationships/hyperlink" Target="https://shopeefood.vn/u/shopeefood_cpjbp" TargetMode="External"/><Relationship Id="rId80" Type="http://schemas.openxmlformats.org/officeDocument/2006/relationships/hyperlink" Target="https://drive.google.com/drive/u/0/folders/1wTRlobtlMlschREmFsBmmUWkp7rO3tzl" TargetMode="External"/><Relationship Id="rId176" Type="http://schemas.openxmlformats.org/officeDocument/2006/relationships/hyperlink" Target="https://drive.google.com/drive/folders/1H9JqG3yOPfMBuwZfx1T4T38V_Za8fK6j?usp=drive_link" TargetMode="External"/><Relationship Id="rId383" Type="http://schemas.openxmlformats.org/officeDocument/2006/relationships/hyperlink" Target="https://drive.google.com/drive/folders/1w-r1muK8KtfN8Cw6pBB-AO5X6VWBotMI" TargetMode="External"/><Relationship Id="rId590" Type="http://schemas.openxmlformats.org/officeDocument/2006/relationships/hyperlink" Target="https://drive.google.com/drive/folders/146BcdFj1fK99Cmn7SNxfc61aq0jx6qYW" TargetMode="External"/><Relationship Id="rId604" Type="http://schemas.openxmlformats.org/officeDocument/2006/relationships/hyperlink" Target="https://shopeefood.vn/u/shopeefood_sieudeal111" TargetMode="External"/><Relationship Id="rId243" Type="http://schemas.openxmlformats.org/officeDocument/2006/relationships/hyperlink" Target="https://drive.google.com/drive/u/0/folders/1xAQHLX_v8rPK6FSRPeB46BkXMsfgUHOV" TargetMode="External"/><Relationship Id="rId450" Type="http://schemas.openxmlformats.org/officeDocument/2006/relationships/hyperlink" Target="https://shopeefood.shopee.vn/u/shopeefood_sieudealspike" TargetMode="External"/><Relationship Id="rId688" Type="http://schemas.openxmlformats.org/officeDocument/2006/relationships/hyperlink" Target="http://uc-h5.scredit.vn/landing/spl?channel=food" TargetMode="External"/><Relationship Id="rId38" Type="http://schemas.openxmlformats.org/officeDocument/2006/relationships/hyperlink" Target="https://drive.google.com/drive/u/0/folders/1PjUsoNArC37KlNMsMxbJDlUeggEdULOr" TargetMode="External"/><Relationship Id="rId103" Type="http://schemas.openxmlformats.org/officeDocument/2006/relationships/hyperlink" Target="https://drive.google.com/drive/u/0/folders/1LqW-5Kk3XXKNEzsEsBCXOOkQj4W65EWF" TargetMode="External"/><Relationship Id="rId310" Type="http://schemas.openxmlformats.org/officeDocument/2006/relationships/hyperlink" Target="https://shopeefood.shopee.vn/u/shopeefood_t4giam40k" TargetMode="External"/><Relationship Id="rId548" Type="http://schemas.openxmlformats.org/officeDocument/2006/relationships/hyperlink" Target="https://drive.google.com/drive/folders/1bK3SpN41Njuvk0fDmazwPIrjqZuBm0lh" TargetMode="External"/><Relationship Id="rId91" Type="http://schemas.openxmlformats.org/officeDocument/2006/relationships/hyperlink" Target="https://drive.google.com/drive/u/0/folders/1FFUyDJRPigBoTxfS72Y4V38LnpcVMm7z" TargetMode="External"/><Relationship Id="rId187" Type="http://schemas.openxmlformats.org/officeDocument/2006/relationships/hyperlink" Target="https://drive.google.com/drive/folders/1_qePOv5UE52_HBpqQdt3PjWtTZOt-CjK?usp=drive_link" TargetMode="External"/><Relationship Id="rId394" Type="http://schemas.openxmlformats.org/officeDocument/2006/relationships/hyperlink" Target="https://drive.google.com/drive/folders/1R-Y7_qXuwph2YKwRdLCABTTegp0DkCLN?usp=drive_link" TargetMode="External"/><Relationship Id="rId408" Type="http://schemas.openxmlformats.org/officeDocument/2006/relationships/hyperlink" Target="https://drive.google.com/drive/folders/197e0kP2Nw4AhKWNTX4eZfYQ0IylnP0uS" TargetMode="External"/><Relationship Id="rId615" Type="http://schemas.openxmlformats.org/officeDocument/2006/relationships/hyperlink" Target="https://shopeefood.vn/u/shopeefood_spikesieudealVND_ht" TargetMode="External"/><Relationship Id="rId254" Type="http://schemas.openxmlformats.org/officeDocument/2006/relationships/hyperlink" Target="https://drive.google.com/drive/u/0/folders/1Qxvm2ZNA26qUi4C7ekPrFLAHSoOqOeO2" TargetMode="External"/><Relationship Id="rId699" Type="http://schemas.openxmlformats.org/officeDocument/2006/relationships/hyperlink" Target="https://shopeefood.vn/u/shopeefood_sieudealgiam133" TargetMode="External"/><Relationship Id="rId49" Type="http://schemas.openxmlformats.org/officeDocument/2006/relationships/hyperlink" Target="https://drive.google.com/drive/u/0/folders/1knDc8NHBpkg0WSsWAdPvDCGIm3rN79I4" TargetMode="External"/><Relationship Id="rId114" Type="http://schemas.openxmlformats.org/officeDocument/2006/relationships/hyperlink" Target="https://drive.google.com/drive/u/0/folders/1mubg8Qi3iPkn7yiwCm5PYefL4LEKb6Wu" TargetMode="External"/><Relationship Id="rId461" Type="http://schemas.openxmlformats.org/officeDocument/2006/relationships/hyperlink" Target="https://shopeefood.vn/u/shopeefood_cphighmbs" TargetMode="External"/><Relationship Id="rId559" Type="http://schemas.openxmlformats.org/officeDocument/2006/relationships/hyperlink" Target="https://shopeefood.vn/bo-suu-tap/sam-banh-trung-thu-giam-50000d" TargetMode="External"/><Relationship Id="rId198" Type="http://schemas.openxmlformats.org/officeDocument/2006/relationships/hyperlink" Target="https://drive.google.com/drive/folders/18RKr6jeE_O4diw0HSvc9gP-lFXUrjSSa" TargetMode="External"/><Relationship Id="rId321" Type="http://schemas.openxmlformats.org/officeDocument/2006/relationships/hyperlink" Target="https://drive.google.com/drive/folders/1tk1c7zzX_HSRVylnLnEiXED3gGVWYTrA" TargetMode="External"/><Relationship Id="rId419" Type="http://schemas.openxmlformats.org/officeDocument/2006/relationships/hyperlink" Target="https://shopeefood.shopee.vn/u/shopeefood_cptiecto" TargetMode="External"/><Relationship Id="rId626" Type="http://schemas.openxmlformats.org/officeDocument/2006/relationships/hyperlink" Target="https://shopeefood.shopee.vn/u/shopeefood_sieubrand50" TargetMode="External"/><Relationship Id="rId265" Type="http://schemas.openxmlformats.org/officeDocument/2006/relationships/hyperlink" Target="https://drive.google.com/drive/u/0/folders/1s7vtPK0XDjJ4rHVlr_OdfuiODRRlrRqr" TargetMode="External"/><Relationship Id="rId472" Type="http://schemas.openxmlformats.org/officeDocument/2006/relationships/hyperlink" Target="https://drive.google.com/drive/folders/1NTdDs2Pcjnyovayw5rFNPCxN-UM_7xpd" TargetMode="External"/><Relationship Id="rId125" Type="http://schemas.openxmlformats.org/officeDocument/2006/relationships/hyperlink" Target="https://shopeefood.vn/flashsale" TargetMode="External"/><Relationship Id="rId332" Type="http://schemas.openxmlformats.org/officeDocument/2006/relationships/hyperlink" Target="https://drive.google.com/drive/folders/1OksjuBcEwngdBvWqfXwWZPIuO8EYjtW8?usp=sharing" TargetMode="External"/><Relationship Id="rId637" Type="http://schemas.openxmlformats.org/officeDocument/2006/relationships/hyperlink" Target="https://shopeefood.vn/u/shopeefood_cpanxe" TargetMode="External"/><Relationship Id="rId276" Type="http://schemas.openxmlformats.org/officeDocument/2006/relationships/hyperlink" Target="http://uc-h5.scredit.vn/landing/spl?channel=food" TargetMode="External"/><Relationship Id="rId483" Type="http://schemas.openxmlformats.org/officeDocument/2006/relationships/hyperlink" Target="https://shopeefood.shopee.vn/u/shopeefood_cpantoi" TargetMode="External"/><Relationship Id="rId690" Type="http://schemas.openxmlformats.org/officeDocument/2006/relationships/hyperlink" Target="https://shopeefood.vn/ship?utm_source=InappSPF_SPF&amp;utm_medium=HomepageFloating&amp;utm_campaign=bau" TargetMode="External"/><Relationship Id="rId704" Type="http://schemas.openxmlformats.org/officeDocument/2006/relationships/hyperlink" Target="https://shopeefood.vn/u/shopeefood_sieudealgiam40" TargetMode="External"/><Relationship Id="rId40" Type="http://schemas.openxmlformats.org/officeDocument/2006/relationships/hyperlink" Target="https://shopeefood.vn/u/shopeefood_rushhour_toi" TargetMode="External"/><Relationship Id="rId136" Type="http://schemas.openxmlformats.org/officeDocument/2006/relationships/hyperlink" Target="https://shopeefood.shopee.vn/flashsale" TargetMode="External"/><Relationship Id="rId343" Type="http://schemas.openxmlformats.org/officeDocument/2006/relationships/hyperlink" Target="http://uc-h5.scredit.vn/landing/spl?channel=food" TargetMode="External"/><Relationship Id="rId550" Type="http://schemas.openxmlformats.org/officeDocument/2006/relationships/hyperlink" Target="https://drive.google.com/drive/folders/1c45-jodEIKGNzJgfJAT7gofoDPTnBeFQ?role=writer" TargetMode="External"/><Relationship Id="rId203" Type="http://schemas.openxmlformats.org/officeDocument/2006/relationships/hyperlink" Target="https://drive.google.com/drive/folders/1Nf39KXksqVfjSRl_wwui-fbQfsCMpDu5?usp=drive_link" TargetMode="External"/><Relationship Id="rId648" Type="http://schemas.openxmlformats.org/officeDocument/2006/relationships/hyperlink" Target="https://drive.google.com/drive/folders/1epf22PRJDeKTPWxP9-oFSm1nNxEbEVZZ" TargetMode="External"/><Relationship Id="rId287" Type="http://schemas.openxmlformats.org/officeDocument/2006/relationships/hyperlink" Target="https://drive.google.com/drive/folders/1T_tE99_sHJtFjeyD0g7XMvfaIfx8rGjm" TargetMode="External"/><Relationship Id="rId410" Type="http://schemas.openxmlformats.org/officeDocument/2006/relationships/hyperlink" Target="https://shopeefood.shopee.vn/u/shopeefood_sieudeal" TargetMode="External"/><Relationship Id="rId494" Type="http://schemas.openxmlformats.org/officeDocument/2006/relationships/hyperlink" Target="https://drive.google.com/drive/u/0/folders/1uGgNABUTGy-6M38IbWG2QqbRlCT1rD2S" TargetMode="External"/><Relationship Id="rId508" Type="http://schemas.openxmlformats.org/officeDocument/2006/relationships/hyperlink" Target="https://shopeefood.vn/u/shopeefood_cpdeal0d" TargetMode="External"/><Relationship Id="rId715" Type="http://schemas.openxmlformats.org/officeDocument/2006/relationships/hyperlink" Target="https://shopeefood.shopee.vn/u/shopeefood_quanngonvidinh" TargetMode="External"/><Relationship Id="rId147" Type="http://schemas.openxmlformats.org/officeDocument/2006/relationships/hyperlink" Target="https://drive.google.com/drive/u/0/folders/1cbrA6zkeCfpmYsBhkovrbqxrEZntF5iA" TargetMode="External"/><Relationship Id="rId354" Type="http://schemas.openxmlformats.org/officeDocument/2006/relationships/hyperlink" Target="https://drive.google.com/drive/folders/1_Nw1wuQPGYWvsA4D-OGeIwUYOFNky6ma" TargetMode="External"/><Relationship Id="rId51" Type="http://schemas.openxmlformats.org/officeDocument/2006/relationships/hyperlink" Target="https://drive.google.com/drive/u/0/folders/12SeaMY_6XvLIMmN-9LzSFFDXt_4Egx9e" TargetMode="External"/><Relationship Id="rId561" Type="http://schemas.openxmlformats.org/officeDocument/2006/relationships/hyperlink" Target="https://drive.google.com/drive/folders/1snDh2YdGZOMhx_eQbwX8lZwJSwKdjyV2" TargetMode="External"/><Relationship Id="rId659" Type="http://schemas.openxmlformats.org/officeDocument/2006/relationships/hyperlink" Target="https://shopeefood.shopee.vn/u/shopeefood_grouporder" TargetMode="External"/><Relationship Id="rId214" Type="http://schemas.openxmlformats.org/officeDocument/2006/relationships/hyperlink" Target="http://uc-h5.scredit.vn/landing/spl?channel=food" TargetMode="External"/><Relationship Id="rId298" Type="http://schemas.openxmlformats.org/officeDocument/2006/relationships/hyperlink" Target="https://shopeefood.shopee.vn/u/shopeefood_t4giam50" TargetMode="External"/><Relationship Id="rId421" Type="http://schemas.openxmlformats.org/officeDocument/2006/relationships/hyperlink" Target="https://shopeefood.vn/u/shopeefood_giamkogioihan" TargetMode="External"/><Relationship Id="rId519" Type="http://schemas.openxmlformats.org/officeDocument/2006/relationships/hyperlink" Target="https://drive.google.com/drive/folders/1ojWVas7pqLANiY6SQZ7Su2hWfkvJg8X9" TargetMode="External"/><Relationship Id="rId158" Type="http://schemas.openxmlformats.org/officeDocument/2006/relationships/hyperlink" Target="https://drive.google.com/drive/folders/1mN8WpvnePD4SexfpwV0MQK_F1nPovTJ5" TargetMode="External"/><Relationship Id="rId726" Type="http://schemas.openxmlformats.org/officeDocument/2006/relationships/hyperlink" Target="https://shopeefood.vn/u/shopeefood_cpdealcudem" TargetMode="External"/></Relationships>
</file>

<file path=xl/worksheets/_rels/sheet8.xml.rels><?xml version="1.0" encoding="UTF-8" standalone="yes"?>
<Relationships xmlns="http://schemas.openxmlformats.org/package/2006/relationships"><Relationship Id="rId21" Type="http://schemas.openxmlformats.org/officeDocument/2006/relationships/hyperlink" Target="https://docs.google.com/spreadsheets/d/1JXKQDm3Wpl9GF5CUA4O_0sU5B4BJBIMkbJ_LFe4Gr2k/edit?gid=1252567251" TargetMode="External"/><Relationship Id="rId170" Type="http://schemas.openxmlformats.org/officeDocument/2006/relationships/hyperlink" Target="https://docs.google.com/spreadsheets/d/1JXKQDm3Wpl9GF5CUA4O_0sU5B4BJBIMkbJ_LFe4Gr2k/edit?gid=546462470" TargetMode="External"/><Relationship Id="rId268" Type="http://schemas.openxmlformats.org/officeDocument/2006/relationships/hyperlink" Target="https://docs.google.com/spreadsheets/d/1JXKQDm3Wpl9GF5CUA4O_0sU5B4BJBIMkbJ_LFe4Gr2k/edit?gid=1252567251" TargetMode="External"/><Relationship Id="rId475" Type="http://schemas.openxmlformats.org/officeDocument/2006/relationships/hyperlink" Target="https://docs.google.com/spreadsheets/d/1JXKQDm3Wpl9GF5CUA4O_0sU5B4BJBIMkbJ_LFe4Gr2k/edit?gid=1252567251" TargetMode="External"/><Relationship Id="rId682" Type="http://schemas.openxmlformats.org/officeDocument/2006/relationships/hyperlink" Target="https://docs.google.com/spreadsheets/d/1JXKQDm3Wpl9GF5CUA4O_0sU5B4BJBIMkbJ_LFe4Gr2k/edit?gid=1252567251" TargetMode="External"/><Relationship Id="rId128" Type="http://schemas.openxmlformats.org/officeDocument/2006/relationships/hyperlink" Target="https://docs.google.com/spreadsheets/d/1JXKQDm3Wpl9GF5CUA4O_0sU5B4BJBIMkbJ_LFe4Gr2k/edit?gid=546462470" TargetMode="External"/><Relationship Id="rId335" Type="http://schemas.openxmlformats.org/officeDocument/2006/relationships/hyperlink" Target="https://docs.google.com/spreadsheets/d/1JXKQDm3Wpl9GF5CUA4O_0sU5B4BJBIMkbJ_LFe4Gr2k/edit?gid=1252567251" TargetMode="External"/><Relationship Id="rId542" Type="http://schemas.openxmlformats.org/officeDocument/2006/relationships/hyperlink" Target="https://docs.google.com/spreadsheets/d/1JXKQDm3Wpl9GF5CUA4O_0sU5B4BJBIMkbJ_LFe4Gr2k/edit?gid=1252567251" TargetMode="External"/><Relationship Id="rId987" Type="http://schemas.openxmlformats.org/officeDocument/2006/relationships/hyperlink" Target="https://docs.google.com/spreadsheets/d/1JXKQDm3Wpl9GF5CUA4O_0sU5B4BJBIMkbJ_LFe4Gr2k/edit?gid=1252567251" TargetMode="External"/><Relationship Id="rId1172" Type="http://schemas.openxmlformats.org/officeDocument/2006/relationships/hyperlink" Target="https://docs.google.com/spreadsheets/d/1JXKQDm3Wpl9GF5CUA4O_0sU5B4BJBIMkbJ_LFe4Gr2k/edit?gid=1252567251" TargetMode="External"/><Relationship Id="rId402" Type="http://schemas.openxmlformats.org/officeDocument/2006/relationships/hyperlink" Target="https://docs.google.com/spreadsheets/d/1JXKQDm3Wpl9GF5CUA4O_0sU5B4BJBIMkbJ_LFe4Gr2k/edit?gid=1252567251" TargetMode="External"/><Relationship Id="rId847" Type="http://schemas.openxmlformats.org/officeDocument/2006/relationships/hyperlink" Target="https://docs.google.com/spreadsheets/d/13vfIVhp30mAwVcX1MbU37x_bkC_mVJHVSzTx4FDbiew/edit?gid=1258946380" TargetMode="External"/><Relationship Id="rId1032" Type="http://schemas.openxmlformats.org/officeDocument/2006/relationships/hyperlink" Target="https://docs.google.com/spreadsheets/d/1JXKQDm3Wpl9GF5CUA4O_0sU5B4BJBIMkbJ_LFe4Gr2k/edit?gid=1252567251" TargetMode="External"/><Relationship Id="rId707" Type="http://schemas.openxmlformats.org/officeDocument/2006/relationships/hyperlink" Target="https://docs.google.com/spreadsheets/d/1JXKQDm3Wpl9GF5CUA4O_0sU5B4BJBIMkbJ_LFe4Gr2k/edit?gid=1252567251" TargetMode="External"/><Relationship Id="rId914" Type="http://schemas.openxmlformats.org/officeDocument/2006/relationships/hyperlink" Target="https://docs.google.com/spreadsheets/d/1JXKQDm3Wpl9GF5CUA4O_0sU5B4BJBIMkbJ_LFe4Gr2k/edit?gid=1252567251" TargetMode="External"/><Relationship Id="rId1337" Type="http://schemas.openxmlformats.org/officeDocument/2006/relationships/hyperlink" Target="https://docs.google.com/spreadsheets/d/1JXKQDm3Wpl9GF5CUA4O_0sU5B4BJBIMkbJ_LFe4Gr2k/edit?gid=1252567251" TargetMode="External"/><Relationship Id="rId43" Type="http://schemas.openxmlformats.org/officeDocument/2006/relationships/hyperlink" Target="https://docs.google.com/spreadsheets/d/13vfIVhp30mAwVcX1MbU37x_bkC_mVJHVSzTx4FDbiew/edit?gid=1258946380" TargetMode="External"/><Relationship Id="rId192" Type="http://schemas.openxmlformats.org/officeDocument/2006/relationships/hyperlink" Target="https://docs.google.com/spreadsheets/d/1JXKQDm3Wpl9GF5CUA4O_0sU5B4BJBIMkbJ_LFe4Gr2k/edit?gid=546462470" TargetMode="External"/><Relationship Id="rId497" Type="http://schemas.openxmlformats.org/officeDocument/2006/relationships/hyperlink" Target="https://docs.google.com/spreadsheets/d/1JXKQDm3Wpl9GF5CUA4O_0sU5B4BJBIMkbJ_LFe4Gr2k/edit?gid=1252567251" TargetMode="External"/><Relationship Id="rId357" Type="http://schemas.openxmlformats.org/officeDocument/2006/relationships/hyperlink" Target="https://docs.google.com/spreadsheets/d/1JXKQDm3Wpl9GF5CUA4O_0sU5B4BJBIMkbJ_LFe4Gr2k/edit?gid=1252567251" TargetMode="External"/><Relationship Id="rId1194" Type="http://schemas.openxmlformats.org/officeDocument/2006/relationships/hyperlink" Target="https://docs.google.com/spreadsheets/d/1JXKQDm3Wpl9GF5CUA4O_0sU5B4BJBIMkbJ_LFe4Gr2k/edit?gid=1252567251" TargetMode="External"/><Relationship Id="rId217" Type="http://schemas.openxmlformats.org/officeDocument/2006/relationships/hyperlink" Target="https://docs.google.com/spreadsheets/d/13vfIVhp30mAwVcX1MbU37x_bkC_mVJHVSzTx4FDbiew/edit?gid=1258946380" TargetMode="External"/><Relationship Id="rId564" Type="http://schemas.openxmlformats.org/officeDocument/2006/relationships/hyperlink" Target="https://docs.google.com/spreadsheets/d/1JXKQDm3Wpl9GF5CUA4O_0sU5B4BJBIMkbJ_LFe4Gr2k/edit?gid=1252567251" TargetMode="External"/><Relationship Id="rId771" Type="http://schemas.openxmlformats.org/officeDocument/2006/relationships/hyperlink" Target="https://docs.google.com/spreadsheets/d/1JXKQDm3Wpl9GF5CUA4O_0sU5B4BJBIMkbJ_LFe4Gr2k/edit?gid=1252567251" TargetMode="External"/><Relationship Id="rId869" Type="http://schemas.openxmlformats.org/officeDocument/2006/relationships/hyperlink" Target="https://docs.google.com/spreadsheets/d/1JXKQDm3Wpl9GF5CUA4O_0sU5B4BJBIMkbJ_LFe4Gr2k/edit?gid=1252567251" TargetMode="External"/><Relationship Id="rId424" Type="http://schemas.openxmlformats.org/officeDocument/2006/relationships/hyperlink" Target="https://docs.google.com/spreadsheets/d/1JXKQDm3Wpl9GF5CUA4O_0sU5B4BJBIMkbJ_LFe4Gr2k/edit?gid=1252567251" TargetMode="External"/><Relationship Id="rId631" Type="http://schemas.openxmlformats.org/officeDocument/2006/relationships/hyperlink" Target="https://docs.google.com/spreadsheets/d/1JXKQDm3Wpl9GF5CUA4O_0sU5B4BJBIMkbJ_LFe4Gr2k/edit?gid=1252567251" TargetMode="External"/><Relationship Id="rId729" Type="http://schemas.openxmlformats.org/officeDocument/2006/relationships/hyperlink" Target="https://docs.google.com/spreadsheets/d/1JXKQDm3Wpl9GF5CUA4O_0sU5B4BJBIMkbJ_LFe4Gr2k/edit?gid=1252567251" TargetMode="External"/><Relationship Id="rId1054" Type="http://schemas.openxmlformats.org/officeDocument/2006/relationships/hyperlink" Target="https://docs.google.com/spreadsheets/d/1JXKQDm3Wpl9GF5CUA4O_0sU5B4BJBIMkbJ_LFe4Gr2k/edit?gid=1252567251" TargetMode="External"/><Relationship Id="rId1261" Type="http://schemas.openxmlformats.org/officeDocument/2006/relationships/hyperlink" Target="https://docs.google.com/spreadsheets/d/1JXKQDm3Wpl9GF5CUA4O_0sU5B4BJBIMkbJ_LFe4Gr2k/edit?gid=1252567251" TargetMode="External"/><Relationship Id="rId936" Type="http://schemas.openxmlformats.org/officeDocument/2006/relationships/hyperlink" Target="https://docs.google.com/spreadsheets/d/1JXKQDm3Wpl9GF5CUA4O_0sU5B4BJBIMkbJ_LFe4Gr2k/edit?gid=1252567251" TargetMode="External"/><Relationship Id="rId1121" Type="http://schemas.openxmlformats.org/officeDocument/2006/relationships/hyperlink" Target="https://docs.google.com/spreadsheets/d/1JXKQDm3Wpl9GF5CUA4O_0sU5B4BJBIMkbJ_LFe4Gr2k/edit?gid=1252567251" TargetMode="External"/><Relationship Id="rId1219" Type="http://schemas.openxmlformats.org/officeDocument/2006/relationships/hyperlink" Target="https://docs.google.com/spreadsheets/d/1JXKQDm3Wpl9GF5CUA4O_0sU5B4BJBIMkbJ_LFe4Gr2k/edit?gid=1252567251" TargetMode="External"/><Relationship Id="rId65" Type="http://schemas.openxmlformats.org/officeDocument/2006/relationships/hyperlink" Target="https://docs.google.com/spreadsheets/d/1JXKQDm3Wpl9GF5CUA4O_0sU5B4BJBIMkbJ_LFe4Gr2k/edit?gid=1252567251" TargetMode="External"/><Relationship Id="rId281" Type="http://schemas.openxmlformats.org/officeDocument/2006/relationships/hyperlink" Target="https://docs.google.com/spreadsheets/d/1JXKQDm3Wpl9GF5CUA4O_0sU5B4BJBIMkbJ_LFe4Gr2k/edit?gid=1252567251" TargetMode="External"/><Relationship Id="rId141" Type="http://schemas.openxmlformats.org/officeDocument/2006/relationships/hyperlink" Target="https://docs.google.com/spreadsheets/d/1JXKQDm3Wpl9GF5CUA4O_0sU5B4BJBIMkbJ_LFe4Gr2k/edit?gid=546462470" TargetMode="External"/><Relationship Id="rId379" Type="http://schemas.openxmlformats.org/officeDocument/2006/relationships/hyperlink" Target="https://docs.google.com/spreadsheets/d/1JXKQDm3Wpl9GF5CUA4O_0sU5B4BJBIMkbJ_LFe4Gr2k/edit?gid=1252567251" TargetMode="External"/><Relationship Id="rId586" Type="http://schemas.openxmlformats.org/officeDocument/2006/relationships/hyperlink" Target="https://docs.google.com/spreadsheets/d/1JXKQDm3Wpl9GF5CUA4O_0sU5B4BJBIMkbJ_LFe4Gr2k/edit?gid=1252567251" TargetMode="External"/><Relationship Id="rId793" Type="http://schemas.openxmlformats.org/officeDocument/2006/relationships/hyperlink" Target="https://docs.google.com/spreadsheets/d/1JXKQDm3Wpl9GF5CUA4O_0sU5B4BJBIMkbJ_LFe4Gr2k/edit?gid=1252567251" TargetMode="External"/><Relationship Id="rId7" Type="http://schemas.openxmlformats.org/officeDocument/2006/relationships/hyperlink" Target="https://docs.google.com/spreadsheets/d/1JXKQDm3Wpl9GF5CUA4O_0sU5B4BJBIMkbJ_LFe4Gr2k/edit?gid=1252567251" TargetMode="External"/><Relationship Id="rId239" Type="http://schemas.openxmlformats.org/officeDocument/2006/relationships/hyperlink" Target="https://docs.google.com/spreadsheets/d/13vfIVhp30mAwVcX1MbU37x_bkC_mVJHVSzTx4FDbiew/edit?gid=1258946380" TargetMode="External"/><Relationship Id="rId446" Type="http://schemas.openxmlformats.org/officeDocument/2006/relationships/hyperlink" Target="https://docs.google.com/spreadsheets/d/1JXKQDm3Wpl9GF5CUA4O_0sU5B4BJBIMkbJ_LFe4Gr2k/edit?gid=1252567251" TargetMode="External"/><Relationship Id="rId653" Type="http://schemas.openxmlformats.org/officeDocument/2006/relationships/hyperlink" Target="https://docs.google.com/spreadsheets/d/1JXKQDm3Wpl9GF5CUA4O_0sU5B4BJBIMkbJ_LFe4Gr2k/edit?gid=1252567251" TargetMode="External"/><Relationship Id="rId1076" Type="http://schemas.openxmlformats.org/officeDocument/2006/relationships/hyperlink" Target="https://docs.google.com/spreadsheets/d/1JXKQDm3Wpl9GF5CUA4O_0sU5B4BJBIMkbJ_LFe4Gr2k/edit?gid=1252567251" TargetMode="External"/><Relationship Id="rId1283" Type="http://schemas.openxmlformats.org/officeDocument/2006/relationships/hyperlink" Target="https://docs.google.com/spreadsheets/d/1JXKQDm3Wpl9GF5CUA4O_0sU5B4BJBIMkbJ_LFe4Gr2k/edit?gid=1252567251" TargetMode="External"/><Relationship Id="rId306" Type="http://schemas.openxmlformats.org/officeDocument/2006/relationships/hyperlink" Target="https://docs.google.com/spreadsheets/d/1JXKQDm3Wpl9GF5CUA4O_0sU5B4BJBIMkbJ_LFe4Gr2k/edit?gid=1252567251" TargetMode="External"/><Relationship Id="rId860" Type="http://schemas.openxmlformats.org/officeDocument/2006/relationships/hyperlink" Target="https://docs.google.com/spreadsheets/d/1JXKQDm3Wpl9GF5CUA4O_0sU5B4BJBIMkbJ_LFe4Gr2k/edit?gid=1252567251" TargetMode="External"/><Relationship Id="rId958" Type="http://schemas.openxmlformats.org/officeDocument/2006/relationships/hyperlink" Target="https://docs.google.com/spreadsheets/d/1JXKQDm3Wpl9GF5CUA4O_0sU5B4BJBIMkbJ_LFe4Gr2k/edit?gid=1252567251" TargetMode="External"/><Relationship Id="rId1143" Type="http://schemas.openxmlformats.org/officeDocument/2006/relationships/hyperlink" Target="https://docs.google.com/spreadsheets/d/1JXKQDm3Wpl9GF5CUA4O_0sU5B4BJBIMkbJ_LFe4Gr2k/edit?gid=1252567251" TargetMode="External"/><Relationship Id="rId87" Type="http://schemas.openxmlformats.org/officeDocument/2006/relationships/hyperlink" Target="https://docs.google.com/spreadsheets/d/1JXKQDm3Wpl9GF5CUA4O_0sU5B4BJBIMkbJ_LFe4Gr2k/edit?gid=546462470" TargetMode="External"/><Relationship Id="rId513" Type="http://schemas.openxmlformats.org/officeDocument/2006/relationships/hyperlink" Target="https://docs.google.com/spreadsheets/d/13vfIVhp30mAwVcX1MbU37x_bkC_mVJHVSzTx4FDbiew/edit?gid=1258946380" TargetMode="External"/><Relationship Id="rId720" Type="http://schemas.openxmlformats.org/officeDocument/2006/relationships/hyperlink" Target="https://docs.google.com/spreadsheets/d/1JXKQDm3Wpl9GF5CUA4O_0sU5B4BJBIMkbJ_LFe4Gr2k/edit?gid=1252567251" TargetMode="External"/><Relationship Id="rId818" Type="http://schemas.openxmlformats.org/officeDocument/2006/relationships/hyperlink" Target="https://docs.google.com/spreadsheets/d/1JXKQDm3Wpl9GF5CUA4O_0sU5B4BJBIMkbJ_LFe4Gr2k/edit?gid=1252567251" TargetMode="External"/><Relationship Id="rId1003" Type="http://schemas.openxmlformats.org/officeDocument/2006/relationships/hyperlink" Target="https://docs.google.com/spreadsheets/d/1JXKQDm3Wpl9GF5CUA4O_0sU5B4BJBIMkbJ_LFe4Gr2k/edit?gid=1252567251" TargetMode="External"/><Relationship Id="rId1210" Type="http://schemas.openxmlformats.org/officeDocument/2006/relationships/hyperlink" Target="https://docs.google.com/spreadsheets/d/1JXKQDm3Wpl9GF5CUA4O_0sU5B4BJBIMkbJ_LFe4Gr2k/edit?gid=1252567251" TargetMode="External"/><Relationship Id="rId1308" Type="http://schemas.openxmlformats.org/officeDocument/2006/relationships/hyperlink" Target="https://docs.google.com/spreadsheets/d/1JXKQDm3Wpl9GF5CUA4O_0sU5B4BJBIMkbJ_LFe4Gr2k/edit?gid=1252567251" TargetMode="External"/><Relationship Id="rId14" Type="http://schemas.openxmlformats.org/officeDocument/2006/relationships/hyperlink" Target="https://docs.google.com/spreadsheets/d/1JXKQDm3Wpl9GF5CUA4O_0sU5B4BJBIMkbJ_LFe4Gr2k/edit?pli=1&amp;gid=1252567251" TargetMode="External"/><Relationship Id="rId163" Type="http://schemas.openxmlformats.org/officeDocument/2006/relationships/hyperlink" Target="https://docs.google.com/spreadsheets/d/1JXKQDm3Wpl9GF5CUA4O_0sU5B4BJBIMkbJ_LFe4Gr2k/edit?gid=546462470" TargetMode="External"/><Relationship Id="rId370" Type="http://schemas.openxmlformats.org/officeDocument/2006/relationships/hyperlink" Target="https://docs.google.com/spreadsheets/d/1JXKQDm3Wpl9GF5CUA4O_0sU5B4BJBIMkbJ_LFe4Gr2k/edit?gid=1252567251" TargetMode="External"/><Relationship Id="rId230" Type="http://schemas.openxmlformats.org/officeDocument/2006/relationships/hyperlink" Target="https://docs.google.com/spreadsheets/d/1JXKQDm3Wpl9GF5CUA4O_0sU5B4BJBIMkbJ_LFe4Gr2k/edit?gid=1252567251" TargetMode="External"/><Relationship Id="rId468" Type="http://schemas.openxmlformats.org/officeDocument/2006/relationships/hyperlink" Target="https://docs.google.com/spreadsheets/d/1JXKQDm3Wpl9GF5CUA4O_0sU5B4BJBIMkbJ_LFe4Gr2k/edit?gid=1252567251" TargetMode="External"/><Relationship Id="rId675" Type="http://schemas.openxmlformats.org/officeDocument/2006/relationships/hyperlink" Target="https://docs.google.com/spreadsheets/d/1JXKQDm3Wpl9GF5CUA4O_0sU5B4BJBIMkbJ_LFe4Gr2k/edit?gid=1252567251" TargetMode="External"/><Relationship Id="rId882" Type="http://schemas.openxmlformats.org/officeDocument/2006/relationships/hyperlink" Target="https://docs.google.com/spreadsheets/d/1JXKQDm3Wpl9GF5CUA4O_0sU5B4BJBIMkbJ_LFe4Gr2k/edit?gid=1252567251" TargetMode="External"/><Relationship Id="rId1098" Type="http://schemas.openxmlformats.org/officeDocument/2006/relationships/hyperlink" Target="https://docs.google.com/spreadsheets/d/1JXKQDm3Wpl9GF5CUA4O_0sU5B4BJBIMkbJ_LFe4Gr2k/edit?gid=1252567251" TargetMode="External"/><Relationship Id="rId328" Type="http://schemas.openxmlformats.org/officeDocument/2006/relationships/hyperlink" Target="https://docs.google.com/spreadsheets/d/1JXKQDm3Wpl9GF5CUA4O_0sU5B4BJBIMkbJ_LFe4Gr2k/edit?gid=1252567251" TargetMode="External"/><Relationship Id="rId535" Type="http://schemas.openxmlformats.org/officeDocument/2006/relationships/hyperlink" Target="https://docs.google.com/spreadsheets/d/1JXKQDm3Wpl9GF5CUA4O_0sU5B4BJBIMkbJ_LFe4Gr2k/edit?gid=1252567251" TargetMode="External"/><Relationship Id="rId742" Type="http://schemas.openxmlformats.org/officeDocument/2006/relationships/hyperlink" Target="https://docs.google.com/spreadsheets/d/1JXKQDm3Wpl9GF5CUA4O_0sU5B4BJBIMkbJ_LFe4Gr2k/edit?gid=1252567251" TargetMode="External"/><Relationship Id="rId1165" Type="http://schemas.openxmlformats.org/officeDocument/2006/relationships/hyperlink" Target="https://docs.google.com/spreadsheets/d/1JXKQDm3Wpl9GF5CUA4O_0sU5B4BJBIMkbJ_LFe4Gr2k/edit?gid=1252567251" TargetMode="External"/><Relationship Id="rId602" Type="http://schemas.openxmlformats.org/officeDocument/2006/relationships/hyperlink" Target="https://docs.google.com/spreadsheets/d/1JXKQDm3Wpl9GF5CUA4O_0sU5B4BJBIMkbJ_LFe4Gr2k/edit?gid=1252567251" TargetMode="External"/><Relationship Id="rId1025" Type="http://schemas.openxmlformats.org/officeDocument/2006/relationships/hyperlink" Target="https://docs.google.com/spreadsheets/d/1JXKQDm3Wpl9GF5CUA4O_0sU5B4BJBIMkbJ_LFe4Gr2k/edit?gid=1252567251" TargetMode="External"/><Relationship Id="rId1232" Type="http://schemas.openxmlformats.org/officeDocument/2006/relationships/hyperlink" Target="https://docs.google.com/spreadsheets/d/1JXKQDm3Wpl9GF5CUA4O_0sU5B4BJBIMkbJ_LFe4Gr2k/edit?gid=1252567251" TargetMode="External"/><Relationship Id="rId907" Type="http://schemas.openxmlformats.org/officeDocument/2006/relationships/hyperlink" Target="https://docs.google.com/spreadsheets/d/1JXKQDm3Wpl9GF5CUA4O_0sU5B4BJBIMkbJ_LFe4Gr2k/edit?gid=1252567251" TargetMode="External"/><Relationship Id="rId36" Type="http://schemas.openxmlformats.org/officeDocument/2006/relationships/hyperlink" Target="https://docs.google.com/spreadsheets/d/1JXKQDm3Wpl9GF5CUA4O_0sU5B4BJBIMkbJ_LFe4Gr2k/edit?pli=1&amp;gid=1252567251" TargetMode="External"/><Relationship Id="rId185" Type="http://schemas.openxmlformats.org/officeDocument/2006/relationships/hyperlink" Target="https://docs.google.com/spreadsheets/d/1JXKQDm3Wpl9GF5CUA4O_0sU5B4BJBIMkbJ_LFe4Gr2k/edit?gid=546462470" TargetMode="External"/><Relationship Id="rId392" Type="http://schemas.openxmlformats.org/officeDocument/2006/relationships/hyperlink" Target="https://docs.google.com/spreadsheets/d/1JXKQDm3Wpl9GF5CUA4O_0sU5B4BJBIMkbJ_LFe4Gr2k/edit?gid=1252567251" TargetMode="External"/><Relationship Id="rId697" Type="http://schemas.openxmlformats.org/officeDocument/2006/relationships/hyperlink" Target="https://docs.google.com/spreadsheets/d/1JXKQDm3Wpl9GF5CUA4O_0sU5B4BJBIMkbJ_LFe4Gr2k/edit?gid=1252567251" TargetMode="External"/><Relationship Id="rId252" Type="http://schemas.openxmlformats.org/officeDocument/2006/relationships/hyperlink" Target="https://docs.google.com/spreadsheets/d/1JXKQDm3Wpl9GF5CUA4O_0sU5B4BJBIMkbJ_LFe4Gr2k/edit?gid=1252567251" TargetMode="External"/><Relationship Id="rId1187" Type="http://schemas.openxmlformats.org/officeDocument/2006/relationships/hyperlink" Target="https://docs.google.com/spreadsheets/d/1JXKQDm3Wpl9GF5CUA4O_0sU5B4BJBIMkbJ_LFe4Gr2k/edit?gid=1252567251" TargetMode="External"/><Relationship Id="rId112" Type="http://schemas.openxmlformats.org/officeDocument/2006/relationships/hyperlink" Target="https://docs.google.com/spreadsheets/d/1JXKQDm3Wpl9GF5CUA4O_0sU5B4BJBIMkbJ_LFe4Gr2k/edit?gid=546462470" TargetMode="External"/><Relationship Id="rId557" Type="http://schemas.openxmlformats.org/officeDocument/2006/relationships/hyperlink" Target="https://docs.google.com/spreadsheets/d/1JXKQDm3Wpl9GF5CUA4O_0sU5B4BJBIMkbJ_LFe4Gr2k/edit?gid=1252567251" TargetMode="External"/><Relationship Id="rId764" Type="http://schemas.openxmlformats.org/officeDocument/2006/relationships/hyperlink" Target="https://docs.google.com/spreadsheets/d/1JXKQDm3Wpl9GF5CUA4O_0sU5B4BJBIMkbJ_LFe4Gr2k/edit?gid=1252567251" TargetMode="External"/><Relationship Id="rId971" Type="http://schemas.openxmlformats.org/officeDocument/2006/relationships/hyperlink" Target="https://docs.google.com/spreadsheets/d/1JXKQDm3Wpl9GF5CUA4O_0sU5B4BJBIMkbJ_LFe4Gr2k/edit?gid=1252567251" TargetMode="External"/><Relationship Id="rId417" Type="http://schemas.openxmlformats.org/officeDocument/2006/relationships/hyperlink" Target="https://docs.google.com/spreadsheets/d/1JXKQDm3Wpl9GF5CUA4O_0sU5B4BJBIMkbJ_LFe4Gr2k/edit?gid=1252567251" TargetMode="External"/><Relationship Id="rId624" Type="http://schemas.openxmlformats.org/officeDocument/2006/relationships/hyperlink" Target="https://docs.google.com/spreadsheets/d/1JXKQDm3Wpl9GF5CUA4O_0sU5B4BJBIMkbJ_LFe4Gr2k/edit?gid=1252567251" TargetMode="External"/><Relationship Id="rId831" Type="http://schemas.openxmlformats.org/officeDocument/2006/relationships/hyperlink" Target="https://docs.google.com/spreadsheets/d/1JXKQDm3Wpl9GF5CUA4O_0sU5B4BJBIMkbJ_LFe4Gr2k/edit?gid=1252567251" TargetMode="External"/><Relationship Id="rId1047" Type="http://schemas.openxmlformats.org/officeDocument/2006/relationships/hyperlink" Target="https://docs.google.com/spreadsheets/d/1JXKQDm3Wpl9GF5CUA4O_0sU5B4BJBIMkbJ_LFe4Gr2k/edit?gid=1252567251" TargetMode="External"/><Relationship Id="rId1254" Type="http://schemas.openxmlformats.org/officeDocument/2006/relationships/hyperlink" Target="https://docs.google.com/spreadsheets/d/1JXKQDm3Wpl9GF5CUA4O_0sU5B4BJBIMkbJ_LFe4Gr2k/edit?gid=1252567251" TargetMode="External"/><Relationship Id="rId929" Type="http://schemas.openxmlformats.org/officeDocument/2006/relationships/hyperlink" Target="https://docs.google.com/spreadsheets/d/1JXKQDm3Wpl9GF5CUA4O_0sU5B4BJBIMkbJ_LFe4Gr2k/edit?gid=1252567251" TargetMode="External"/><Relationship Id="rId1114" Type="http://schemas.openxmlformats.org/officeDocument/2006/relationships/hyperlink" Target="https://docs.google.com/spreadsheets/d/1JXKQDm3Wpl9GF5CUA4O_0sU5B4BJBIMkbJ_LFe4Gr2k/edit?gid=1252567251" TargetMode="External"/><Relationship Id="rId1321" Type="http://schemas.openxmlformats.org/officeDocument/2006/relationships/hyperlink" Target="https://docs.google.com/spreadsheets/d/1JXKQDm3Wpl9GF5CUA4O_0sU5B4BJBIMkbJ_LFe4Gr2k/edit?gid=1252567251" TargetMode="External"/><Relationship Id="rId58" Type="http://schemas.openxmlformats.org/officeDocument/2006/relationships/hyperlink" Target="https://docs.google.com/spreadsheets/d/1JXKQDm3Wpl9GF5CUA4O_0sU5B4BJBIMkbJ_LFe4Gr2k/edit?gid=1252567251" TargetMode="External"/><Relationship Id="rId274" Type="http://schemas.openxmlformats.org/officeDocument/2006/relationships/hyperlink" Target="https://docs.google.com/spreadsheets/d/1JXKQDm3Wpl9GF5CUA4O_0sU5B4BJBIMkbJ_LFe4Gr2k/edit?gid=1252567251" TargetMode="External"/><Relationship Id="rId481" Type="http://schemas.openxmlformats.org/officeDocument/2006/relationships/hyperlink" Target="https://docs.google.com/spreadsheets/d/1JXKQDm3Wpl9GF5CUA4O_0sU5B4BJBIMkbJ_LFe4Gr2k/edit?gid=1252567251" TargetMode="External"/><Relationship Id="rId134" Type="http://schemas.openxmlformats.org/officeDocument/2006/relationships/hyperlink" Target="https://docs.google.com/spreadsheets/d/1JXKQDm3Wpl9GF5CUA4O_0sU5B4BJBIMkbJ_LFe4Gr2k/edit?gid=546462470" TargetMode="External"/><Relationship Id="rId579" Type="http://schemas.openxmlformats.org/officeDocument/2006/relationships/hyperlink" Target="https://docs.google.com/spreadsheets/d/1JXKQDm3Wpl9GF5CUA4O_0sU5B4BJBIMkbJ_LFe4Gr2k/edit?gid=1252567251" TargetMode="External"/><Relationship Id="rId786" Type="http://schemas.openxmlformats.org/officeDocument/2006/relationships/hyperlink" Target="https://docs.google.com/spreadsheets/d/1JXKQDm3Wpl9GF5CUA4O_0sU5B4BJBIMkbJ_LFe4Gr2k/edit?gid=1252567251" TargetMode="External"/><Relationship Id="rId993" Type="http://schemas.openxmlformats.org/officeDocument/2006/relationships/hyperlink" Target="https://docs.google.com/spreadsheets/d/1JXKQDm3Wpl9GF5CUA4O_0sU5B4BJBIMkbJ_LFe4Gr2k/edit?gid=1252567251" TargetMode="External"/><Relationship Id="rId341" Type="http://schemas.openxmlformats.org/officeDocument/2006/relationships/hyperlink" Target="https://docs.google.com/spreadsheets/d/1JXKQDm3Wpl9GF5CUA4O_0sU5B4BJBIMkbJ_LFe4Gr2k/edit?gid=1252567251" TargetMode="External"/><Relationship Id="rId439" Type="http://schemas.openxmlformats.org/officeDocument/2006/relationships/hyperlink" Target="https://docs.google.com/spreadsheets/d/1JXKQDm3Wpl9GF5CUA4O_0sU5B4BJBIMkbJ_LFe4Gr2k/edit?gid=1252567251" TargetMode="External"/><Relationship Id="rId646" Type="http://schemas.openxmlformats.org/officeDocument/2006/relationships/hyperlink" Target="https://docs.google.com/spreadsheets/d/1JXKQDm3Wpl9GF5CUA4O_0sU5B4BJBIMkbJ_LFe4Gr2k/edit?gid=1252567251" TargetMode="External"/><Relationship Id="rId1069" Type="http://schemas.openxmlformats.org/officeDocument/2006/relationships/hyperlink" Target="https://docs.google.com/spreadsheets/d/1JXKQDm3Wpl9GF5CUA4O_0sU5B4BJBIMkbJ_LFe4Gr2k/edit?gid=1252567251" TargetMode="External"/><Relationship Id="rId1276" Type="http://schemas.openxmlformats.org/officeDocument/2006/relationships/hyperlink" Target="https://docs.google.com/spreadsheets/d/1JXKQDm3Wpl9GF5CUA4O_0sU5B4BJBIMkbJ_LFe4Gr2k/edit?gid=1252567251" TargetMode="External"/><Relationship Id="rId201" Type="http://schemas.openxmlformats.org/officeDocument/2006/relationships/hyperlink" Target="https://docs.google.com/spreadsheets/d/1JXKQDm3Wpl9GF5CUA4O_0sU5B4BJBIMkbJ_LFe4Gr2k/edit?gid=546462470" TargetMode="External"/><Relationship Id="rId506" Type="http://schemas.openxmlformats.org/officeDocument/2006/relationships/hyperlink" Target="https://docs.google.com/spreadsheets/d/1JXKQDm3Wpl9GF5CUA4O_0sU5B4BJBIMkbJ_LFe4Gr2k/edit?gid=1252567251" TargetMode="External"/><Relationship Id="rId853" Type="http://schemas.openxmlformats.org/officeDocument/2006/relationships/hyperlink" Target="https://docs.google.com/spreadsheets/d/13vfIVhp30mAwVcX1MbU37x_bkC_mVJHVSzTx4FDbiew/edit?gid=1258946380" TargetMode="External"/><Relationship Id="rId1136" Type="http://schemas.openxmlformats.org/officeDocument/2006/relationships/hyperlink" Target="https://docs.google.com/spreadsheets/d/1JXKQDm3Wpl9GF5CUA4O_0sU5B4BJBIMkbJ_LFe4Gr2k/edit?gid=1252567251" TargetMode="External"/><Relationship Id="rId713" Type="http://schemas.openxmlformats.org/officeDocument/2006/relationships/hyperlink" Target="https://docs.google.com/spreadsheets/d/1JXKQDm3Wpl9GF5CUA4O_0sU5B4BJBIMkbJ_LFe4Gr2k/edit?gid=1252567251" TargetMode="External"/><Relationship Id="rId920" Type="http://schemas.openxmlformats.org/officeDocument/2006/relationships/hyperlink" Target="https://docs.google.com/spreadsheets/d/1JXKQDm3Wpl9GF5CUA4O_0sU5B4BJBIMkbJ_LFe4Gr2k/edit?gid=1252567251" TargetMode="External"/><Relationship Id="rId1343" Type="http://schemas.openxmlformats.org/officeDocument/2006/relationships/hyperlink" Target="https://docs.google.com/spreadsheets/d/1JXKQDm3Wpl9GF5CUA4O_0sU5B4BJBIMkbJ_LFe4Gr2k/edit?gid=1252567251" TargetMode="External"/><Relationship Id="rId1203" Type="http://schemas.openxmlformats.org/officeDocument/2006/relationships/hyperlink" Target="https://docs.google.com/spreadsheets/d/1JXKQDm3Wpl9GF5CUA4O_0sU5B4BJBIMkbJ_LFe4Gr2k/edit?gid=1252567251" TargetMode="External"/><Relationship Id="rId296" Type="http://schemas.openxmlformats.org/officeDocument/2006/relationships/hyperlink" Target="https://docs.google.com/spreadsheets/d/1JXKQDm3Wpl9GF5CUA4O_0sU5B4BJBIMkbJ_LFe4Gr2k/edit?gid=1252567251" TargetMode="External"/><Relationship Id="rId156" Type="http://schemas.openxmlformats.org/officeDocument/2006/relationships/hyperlink" Target="https://docs.google.com/spreadsheets/d/1JXKQDm3Wpl9GF5CUA4O_0sU5B4BJBIMkbJ_LFe4Gr2k/edit?gid=546462470" TargetMode="External"/><Relationship Id="rId363" Type="http://schemas.openxmlformats.org/officeDocument/2006/relationships/hyperlink" Target="https://docs.google.com/spreadsheets/d/1JXKQDm3Wpl9GF5CUA4O_0sU5B4BJBIMkbJ_LFe4Gr2k/edit?gid=1252567251" TargetMode="External"/><Relationship Id="rId570" Type="http://schemas.openxmlformats.org/officeDocument/2006/relationships/hyperlink" Target="https://docs.google.com/spreadsheets/d/1JXKQDm3Wpl9GF5CUA4O_0sU5B4BJBIMkbJ_LFe4Gr2k/edit?gid=1252567251" TargetMode="External"/><Relationship Id="rId223" Type="http://schemas.openxmlformats.org/officeDocument/2006/relationships/hyperlink" Target="https://docs.google.com/spreadsheets/d/1JXKQDm3Wpl9GF5CUA4O_0sU5B4BJBIMkbJ_LFe4Gr2k/edit?gid=1252567251" TargetMode="External"/><Relationship Id="rId430" Type="http://schemas.openxmlformats.org/officeDocument/2006/relationships/hyperlink" Target="https://docs.google.com/spreadsheets/d/1JXKQDm3Wpl9GF5CUA4O_0sU5B4BJBIMkbJ_LFe4Gr2k/edit?gid=1252567251" TargetMode="External"/><Relationship Id="rId668" Type="http://schemas.openxmlformats.org/officeDocument/2006/relationships/hyperlink" Target="https://docs.google.com/spreadsheets/d/1JXKQDm3Wpl9GF5CUA4O_0sU5B4BJBIMkbJ_LFe4Gr2k/edit?gid=1252567251" TargetMode="External"/><Relationship Id="rId875" Type="http://schemas.openxmlformats.org/officeDocument/2006/relationships/hyperlink" Target="https://docs.google.com/spreadsheets/d/1JXKQDm3Wpl9GF5CUA4O_0sU5B4BJBIMkbJ_LFe4Gr2k/edit?gid=1252567251" TargetMode="External"/><Relationship Id="rId1060" Type="http://schemas.openxmlformats.org/officeDocument/2006/relationships/hyperlink" Target="https://docs.google.com/spreadsheets/d/1JXKQDm3Wpl9GF5CUA4O_0sU5B4BJBIMkbJ_LFe4Gr2k/edit?gid=1252567251" TargetMode="External"/><Relationship Id="rId1298" Type="http://schemas.openxmlformats.org/officeDocument/2006/relationships/hyperlink" Target="https://docs.google.com/spreadsheets/d/1JXKQDm3Wpl9GF5CUA4O_0sU5B4BJBIMkbJ_LFe4Gr2k/edit?gid=1252567251" TargetMode="External"/><Relationship Id="rId528" Type="http://schemas.openxmlformats.org/officeDocument/2006/relationships/hyperlink" Target="https://docs.google.com/spreadsheets/d/13vfIVhp30mAwVcX1MbU37x_bkC_mVJHVSzTx4FDbiew/edit?gid=1258946380" TargetMode="External"/><Relationship Id="rId735" Type="http://schemas.openxmlformats.org/officeDocument/2006/relationships/hyperlink" Target="https://docs.google.com/spreadsheets/d/1JXKQDm3Wpl9GF5CUA4O_0sU5B4BJBIMkbJ_LFe4Gr2k/edit?gid=1252567251" TargetMode="External"/><Relationship Id="rId942" Type="http://schemas.openxmlformats.org/officeDocument/2006/relationships/hyperlink" Target="https://docs.google.com/spreadsheets/d/1JXKQDm3Wpl9GF5CUA4O_0sU5B4BJBIMkbJ_LFe4Gr2k/edit?gid=1252567251" TargetMode="External"/><Relationship Id="rId1158" Type="http://schemas.openxmlformats.org/officeDocument/2006/relationships/hyperlink" Target="https://docs.google.com/spreadsheets/d/1JXKQDm3Wpl9GF5CUA4O_0sU5B4BJBIMkbJ_LFe4Gr2k/edit?gid=1252567251" TargetMode="External"/><Relationship Id="rId1018" Type="http://schemas.openxmlformats.org/officeDocument/2006/relationships/hyperlink" Target="https://docs.google.com/spreadsheets/d/1JXKQDm3Wpl9GF5CUA4O_0sU5B4BJBIMkbJ_LFe4Gr2k/edit?gid=1252567251" TargetMode="External"/><Relationship Id="rId1225" Type="http://schemas.openxmlformats.org/officeDocument/2006/relationships/hyperlink" Target="https://docs.google.com/spreadsheets/d/1JXKQDm3Wpl9GF5CUA4O_0sU5B4BJBIMkbJ_LFe4Gr2k/edit?gid=1252567251" TargetMode="External"/><Relationship Id="rId71" Type="http://schemas.openxmlformats.org/officeDocument/2006/relationships/hyperlink" Target="https://docs.google.com/spreadsheets/d/1JXKQDm3Wpl9GF5CUA4O_0sU5B4BJBIMkbJ_LFe4Gr2k/edit?pli=1&amp;gid=1252567251" TargetMode="External"/><Relationship Id="rId802" Type="http://schemas.openxmlformats.org/officeDocument/2006/relationships/hyperlink" Target="https://docs.google.com/spreadsheets/d/1JXKQDm3Wpl9GF5CUA4O_0sU5B4BJBIMkbJ_LFe4Gr2k/edit?pli=1&amp;gid=1252567251" TargetMode="External"/><Relationship Id="rId29" Type="http://schemas.openxmlformats.org/officeDocument/2006/relationships/hyperlink" Target="https://docs.google.com/spreadsheets/d/1JXKQDm3Wpl9GF5CUA4O_0sU5B4BJBIMkbJ_LFe4Gr2k/edit?gid=1252567251" TargetMode="External"/><Relationship Id="rId178" Type="http://schemas.openxmlformats.org/officeDocument/2006/relationships/hyperlink" Target="https://docs.google.com/spreadsheets/d/1JXKQDm3Wpl9GF5CUA4O_0sU5B4BJBIMkbJ_LFe4Gr2k/edit?gid=546462470" TargetMode="External"/><Relationship Id="rId385" Type="http://schemas.openxmlformats.org/officeDocument/2006/relationships/hyperlink" Target="https://docs.google.com/spreadsheets/d/1JXKQDm3Wpl9GF5CUA4O_0sU5B4BJBIMkbJ_LFe4Gr2k/edit?gid=1252567251" TargetMode="External"/><Relationship Id="rId592" Type="http://schemas.openxmlformats.org/officeDocument/2006/relationships/hyperlink" Target="https://docs.google.com/spreadsheets/d/1JXKQDm3Wpl9GF5CUA4O_0sU5B4BJBIMkbJ_LFe4Gr2k/edit?gid=1252567251" TargetMode="External"/><Relationship Id="rId245" Type="http://schemas.openxmlformats.org/officeDocument/2006/relationships/hyperlink" Target="https://docs.google.com/spreadsheets/d/1JXKQDm3Wpl9GF5CUA4O_0sU5B4BJBIMkbJ_LFe4Gr2k/edit?gid=1252567251" TargetMode="External"/><Relationship Id="rId452" Type="http://schemas.openxmlformats.org/officeDocument/2006/relationships/hyperlink" Target="https://docs.google.com/spreadsheets/d/1JXKQDm3Wpl9GF5CUA4O_0sU5B4BJBIMkbJ_LFe4Gr2k/edit?gid=1252567251" TargetMode="External"/><Relationship Id="rId897" Type="http://schemas.openxmlformats.org/officeDocument/2006/relationships/hyperlink" Target="https://docs.google.com/spreadsheets/d/1JXKQDm3Wpl9GF5CUA4O_0sU5B4BJBIMkbJ_LFe4Gr2k/edit?gid=1252567251" TargetMode="External"/><Relationship Id="rId1082" Type="http://schemas.openxmlformats.org/officeDocument/2006/relationships/hyperlink" Target="https://docs.google.com/spreadsheets/d/1JXKQDm3Wpl9GF5CUA4O_0sU5B4BJBIMkbJ_LFe4Gr2k/edit?gid=1252567251" TargetMode="External"/><Relationship Id="rId105" Type="http://schemas.openxmlformats.org/officeDocument/2006/relationships/hyperlink" Target="https://docs.google.com/spreadsheets/d/1JXKQDm3Wpl9GF5CUA4O_0sU5B4BJBIMkbJ_LFe4Gr2k/edit?gid=546462470" TargetMode="External"/><Relationship Id="rId312" Type="http://schemas.openxmlformats.org/officeDocument/2006/relationships/hyperlink" Target="https://docs.google.com/spreadsheets/d/1JXKQDm3Wpl9GF5CUA4O_0sU5B4BJBIMkbJ_LFe4Gr2k/edit?gid=1252567251" TargetMode="External"/><Relationship Id="rId757" Type="http://schemas.openxmlformats.org/officeDocument/2006/relationships/hyperlink" Target="https://docs.google.com/spreadsheets/d/1JXKQDm3Wpl9GF5CUA4O_0sU5B4BJBIMkbJ_LFe4Gr2k/edit?gid=1252567251" TargetMode="External"/><Relationship Id="rId964" Type="http://schemas.openxmlformats.org/officeDocument/2006/relationships/hyperlink" Target="https://docs.google.com/spreadsheets/d/1JXKQDm3Wpl9GF5CUA4O_0sU5B4BJBIMkbJ_LFe4Gr2k/edit?gid=1252567251" TargetMode="External"/><Relationship Id="rId93" Type="http://schemas.openxmlformats.org/officeDocument/2006/relationships/hyperlink" Target="https://docs.google.com/spreadsheets/d/1JXKQDm3Wpl9GF5CUA4O_0sU5B4BJBIMkbJ_LFe4Gr2k/edit?gid=546462470" TargetMode="External"/><Relationship Id="rId617" Type="http://schemas.openxmlformats.org/officeDocument/2006/relationships/hyperlink" Target="https://docs.google.com/spreadsheets/d/1JXKQDm3Wpl9GF5CUA4O_0sU5B4BJBIMkbJ_LFe4Gr2k/edit?gid=1252567251" TargetMode="External"/><Relationship Id="rId824" Type="http://schemas.openxmlformats.org/officeDocument/2006/relationships/hyperlink" Target="https://docs.google.com/spreadsheets/d/1JXKQDm3Wpl9GF5CUA4O_0sU5B4BJBIMkbJ_LFe4Gr2k/edit?gid=1252567251" TargetMode="External"/><Relationship Id="rId1247" Type="http://schemas.openxmlformats.org/officeDocument/2006/relationships/hyperlink" Target="https://docs.google.com/spreadsheets/d/1JXKQDm3Wpl9GF5CUA4O_0sU5B4BJBIMkbJ_LFe4Gr2k/edit?gid=1252567251" TargetMode="External"/><Relationship Id="rId1107" Type="http://schemas.openxmlformats.org/officeDocument/2006/relationships/hyperlink" Target="https://docs.google.com/spreadsheets/d/1JXKQDm3Wpl9GF5CUA4O_0sU5B4BJBIMkbJ_LFe4Gr2k/edit?gid=1252567251" TargetMode="External"/><Relationship Id="rId1314" Type="http://schemas.openxmlformats.org/officeDocument/2006/relationships/hyperlink" Target="https://docs.google.com/spreadsheets/d/1JXKQDm3Wpl9GF5CUA4O_0sU5B4BJBIMkbJ_LFe4Gr2k/edit?gid=1252567251" TargetMode="External"/><Relationship Id="rId20" Type="http://schemas.openxmlformats.org/officeDocument/2006/relationships/hyperlink" Target="https://docs.google.com/spreadsheets/d/1JXKQDm3Wpl9GF5CUA4O_0sU5B4BJBIMkbJ_LFe4Gr2k/edit?gid=1252567251" TargetMode="External"/><Relationship Id="rId267" Type="http://schemas.openxmlformats.org/officeDocument/2006/relationships/hyperlink" Target="https://docs.google.com/spreadsheets/d/1JXKQDm3Wpl9GF5CUA4O_0sU5B4BJBIMkbJ_LFe4Gr2k/edit?gid=1252567251" TargetMode="External"/><Relationship Id="rId474" Type="http://schemas.openxmlformats.org/officeDocument/2006/relationships/hyperlink" Target="https://docs.google.com/spreadsheets/d/1JXKQDm3Wpl9GF5CUA4O_0sU5B4BJBIMkbJ_LFe4Gr2k/edit?gid=1252567251" TargetMode="External"/><Relationship Id="rId127" Type="http://schemas.openxmlformats.org/officeDocument/2006/relationships/hyperlink" Target="https://docs.google.com/spreadsheets/d/1JXKQDm3Wpl9GF5CUA4O_0sU5B4BJBIMkbJ_LFe4Gr2k/edit?gid=546462470" TargetMode="External"/><Relationship Id="rId681" Type="http://schemas.openxmlformats.org/officeDocument/2006/relationships/hyperlink" Target="https://docs.google.com/spreadsheets/d/1JXKQDm3Wpl9GF5CUA4O_0sU5B4BJBIMkbJ_LFe4Gr2k/edit?gid=1252567251" TargetMode="External"/><Relationship Id="rId779" Type="http://schemas.openxmlformats.org/officeDocument/2006/relationships/hyperlink" Target="https://docs.google.com/spreadsheets/d/13vfIVhp30mAwVcX1MbU37x_bkC_mVJHVSzTx4FDbiew/edit?gid=1258946380" TargetMode="External"/><Relationship Id="rId986" Type="http://schemas.openxmlformats.org/officeDocument/2006/relationships/hyperlink" Target="https://docs.google.com/spreadsheets/d/1JXKQDm3Wpl9GF5CUA4O_0sU5B4BJBIMkbJ_LFe4Gr2k/edit?gid=1252567251" TargetMode="External"/><Relationship Id="rId334" Type="http://schemas.openxmlformats.org/officeDocument/2006/relationships/hyperlink" Target="https://docs.google.com/spreadsheets/d/1JXKQDm3Wpl9GF5CUA4O_0sU5B4BJBIMkbJ_LFe4Gr2k/edit?gid=1252567251" TargetMode="External"/><Relationship Id="rId541" Type="http://schemas.openxmlformats.org/officeDocument/2006/relationships/hyperlink" Target="https://docs.google.com/spreadsheets/d/1JXKQDm3Wpl9GF5CUA4O_0sU5B4BJBIMkbJ_LFe4Gr2k/edit?gid=1252567251" TargetMode="External"/><Relationship Id="rId639" Type="http://schemas.openxmlformats.org/officeDocument/2006/relationships/hyperlink" Target="https://docs.google.com/spreadsheets/d/1JXKQDm3Wpl9GF5CUA4O_0sU5B4BJBIMkbJ_LFe4Gr2k/edit?gid=1252567251" TargetMode="External"/><Relationship Id="rId1171" Type="http://schemas.openxmlformats.org/officeDocument/2006/relationships/hyperlink" Target="https://docs.google.com/spreadsheets/d/1JXKQDm3Wpl9GF5CUA4O_0sU5B4BJBIMkbJ_LFe4Gr2k/edit?gid=1252567251" TargetMode="External"/><Relationship Id="rId1269" Type="http://schemas.openxmlformats.org/officeDocument/2006/relationships/hyperlink" Target="https://docs.google.com/spreadsheets/d/1JXKQDm3Wpl9GF5CUA4O_0sU5B4BJBIMkbJ_LFe4Gr2k/edit?gid=1252567251" TargetMode="External"/><Relationship Id="rId401" Type="http://schemas.openxmlformats.org/officeDocument/2006/relationships/hyperlink" Target="https://docs.google.com/spreadsheets/d/1JXKQDm3Wpl9GF5CUA4O_0sU5B4BJBIMkbJ_LFe4Gr2k/edit?gid=1252567251" TargetMode="External"/><Relationship Id="rId846" Type="http://schemas.openxmlformats.org/officeDocument/2006/relationships/hyperlink" Target="https://docs.google.com/spreadsheets/d/13vfIVhp30mAwVcX1MbU37x_bkC_mVJHVSzTx4FDbiew/edit?gid=1258946380" TargetMode="External"/><Relationship Id="rId1031" Type="http://schemas.openxmlformats.org/officeDocument/2006/relationships/hyperlink" Target="https://docs.google.com/spreadsheets/d/1JXKQDm3Wpl9GF5CUA4O_0sU5B4BJBIMkbJ_LFe4Gr2k/edit?gid=1252567251" TargetMode="External"/><Relationship Id="rId1129" Type="http://schemas.openxmlformats.org/officeDocument/2006/relationships/hyperlink" Target="https://docs.google.com/spreadsheets/d/1JXKQDm3Wpl9GF5CUA4O_0sU5B4BJBIMkbJ_LFe4Gr2k/edit?gid=1252567251" TargetMode="External"/><Relationship Id="rId706" Type="http://schemas.openxmlformats.org/officeDocument/2006/relationships/hyperlink" Target="https://docs.google.com/spreadsheets/d/1JXKQDm3Wpl9GF5CUA4O_0sU5B4BJBIMkbJ_LFe4Gr2k/edit?gid=1252567251" TargetMode="External"/><Relationship Id="rId913" Type="http://schemas.openxmlformats.org/officeDocument/2006/relationships/hyperlink" Target="https://docs.google.com/spreadsheets/d/1JXKQDm3Wpl9GF5CUA4O_0sU5B4BJBIMkbJ_LFe4Gr2k/edit?gid=1252567251" TargetMode="External"/><Relationship Id="rId1336" Type="http://schemas.openxmlformats.org/officeDocument/2006/relationships/hyperlink" Target="https://docs.google.com/spreadsheets/d/1JXKQDm3Wpl9GF5CUA4O_0sU5B4BJBIMkbJ_LFe4Gr2k/edit?gid=1252567251" TargetMode="External"/><Relationship Id="rId42" Type="http://schemas.openxmlformats.org/officeDocument/2006/relationships/hyperlink" Target="https://docs.google.com/spreadsheets/d/1JXKQDm3Wpl9GF5CUA4O_0sU5B4BJBIMkbJ_LFe4Gr2k/edit?gid=1252567251" TargetMode="External"/><Relationship Id="rId191" Type="http://schemas.openxmlformats.org/officeDocument/2006/relationships/hyperlink" Target="https://docs.google.com/spreadsheets/d/1JXKQDm3Wpl9GF5CUA4O_0sU5B4BJBIMkbJ_LFe4Gr2k/edit?gid=546462470" TargetMode="External"/><Relationship Id="rId289" Type="http://schemas.openxmlformats.org/officeDocument/2006/relationships/hyperlink" Target="https://docs.google.com/spreadsheets/d/1JXKQDm3Wpl9GF5CUA4O_0sU5B4BJBIMkbJ_LFe4Gr2k/edit?gid=1252567251" TargetMode="External"/><Relationship Id="rId496" Type="http://schemas.openxmlformats.org/officeDocument/2006/relationships/hyperlink" Target="https://docs.google.com/spreadsheets/d/1JXKQDm3Wpl9GF5CUA4O_0sU5B4BJBIMkbJ_LFe4Gr2k/edit?gid=1252567251" TargetMode="External"/><Relationship Id="rId149" Type="http://schemas.openxmlformats.org/officeDocument/2006/relationships/hyperlink" Target="https://docs.google.com/spreadsheets/d/1JXKQDm3Wpl9GF5CUA4O_0sU5B4BJBIMkbJ_LFe4Gr2k/edit?gid=546462470" TargetMode="External"/><Relationship Id="rId356" Type="http://schemas.openxmlformats.org/officeDocument/2006/relationships/hyperlink" Target="https://docs.google.com/spreadsheets/d/1JXKQDm3Wpl9GF5CUA4O_0sU5B4BJBIMkbJ_LFe4Gr2k/edit?gid=1252567251" TargetMode="External"/><Relationship Id="rId563" Type="http://schemas.openxmlformats.org/officeDocument/2006/relationships/hyperlink" Target="https://docs.google.com/spreadsheets/d/1JXKQDm3Wpl9GF5CUA4O_0sU5B4BJBIMkbJ_LFe4Gr2k/edit?gid=1252567251" TargetMode="External"/><Relationship Id="rId770" Type="http://schemas.openxmlformats.org/officeDocument/2006/relationships/hyperlink" Target="https://docs.google.com/spreadsheets/d/1JXKQDm3Wpl9GF5CUA4O_0sU5B4BJBIMkbJ_LFe4Gr2k/edit?gid=1252567251" TargetMode="External"/><Relationship Id="rId1193" Type="http://schemas.openxmlformats.org/officeDocument/2006/relationships/hyperlink" Target="https://docs.google.com/spreadsheets/d/1JXKQDm3Wpl9GF5CUA4O_0sU5B4BJBIMkbJ_LFe4Gr2k/edit?gid=1252567251" TargetMode="External"/><Relationship Id="rId216" Type="http://schemas.openxmlformats.org/officeDocument/2006/relationships/hyperlink" Target="https://docs.google.com/spreadsheets/d/13vfIVhp30mAwVcX1MbU37x_bkC_mVJHVSzTx4FDbiew/edit?gid=1258946380" TargetMode="External"/><Relationship Id="rId423" Type="http://schemas.openxmlformats.org/officeDocument/2006/relationships/hyperlink" Target="https://docs.google.com/spreadsheets/d/1JXKQDm3Wpl9GF5CUA4O_0sU5B4BJBIMkbJ_LFe4Gr2k/edit?gid=1252567251" TargetMode="External"/><Relationship Id="rId868" Type="http://schemas.openxmlformats.org/officeDocument/2006/relationships/hyperlink" Target="https://docs.google.com/spreadsheets/d/1JXKQDm3Wpl9GF5CUA4O_0sU5B4BJBIMkbJ_LFe4Gr2k/edit?gid=1252567251" TargetMode="External"/><Relationship Id="rId1053" Type="http://schemas.openxmlformats.org/officeDocument/2006/relationships/hyperlink" Target="https://docs.google.com/spreadsheets/d/1JXKQDm3Wpl9GF5CUA4O_0sU5B4BJBIMkbJ_LFe4Gr2k/edit?gid=1252567251" TargetMode="External"/><Relationship Id="rId1260" Type="http://schemas.openxmlformats.org/officeDocument/2006/relationships/hyperlink" Target="https://docs.google.com/spreadsheets/d/1JXKQDm3Wpl9GF5CUA4O_0sU5B4BJBIMkbJ_LFe4Gr2k/edit?gid=1252567251" TargetMode="External"/><Relationship Id="rId630" Type="http://schemas.openxmlformats.org/officeDocument/2006/relationships/hyperlink" Target="https://docs.google.com/spreadsheets/d/1JXKQDm3Wpl9GF5CUA4O_0sU5B4BJBIMkbJ_LFe4Gr2k/edit?gid=1252567251" TargetMode="External"/><Relationship Id="rId728" Type="http://schemas.openxmlformats.org/officeDocument/2006/relationships/hyperlink" Target="https://docs.google.com/spreadsheets/d/1JXKQDm3Wpl9GF5CUA4O_0sU5B4BJBIMkbJ_LFe4Gr2k/edit?gid=1252567251" TargetMode="External"/><Relationship Id="rId935" Type="http://schemas.openxmlformats.org/officeDocument/2006/relationships/hyperlink" Target="https://docs.google.com/spreadsheets/d/1JXKQDm3Wpl9GF5CUA4O_0sU5B4BJBIMkbJ_LFe4Gr2k/edit?gid=1252567251" TargetMode="External"/><Relationship Id="rId64" Type="http://schemas.openxmlformats.org/officeDocument/2006/relationships/hyperlink" Target="https://docs.google.com/spreadsheets/d/1JXKQDm3Wpl9GF5CUA4O_0sU5B4BJBIMkbJ_LFe4Gr2k/edit?gid=1252567251" TargetMode="External"/><Relationship Id="rId1120" Type="http://schemas.openxmlformats.org/officeDocument/2006/relationships/hyperlink" Target="https://docs.google.com/spreadsheets/d/1JXKQDm3Wpl9GF5CUA4O_0sU5B4BJBIMkbJ_LFe4Gr2k/edit?gid=1252567251" TargetMode="External"/><Relationship Id="rId1218" Type="http://schemas.openxmlformats.org/officeDocument/2006/relationships/hyperlink" Target="https://docs.google.com/spreadsheets/d/1JXKQDm3Wpl9GF5CUA4O_0sU5B4BJBIMkbJ_LFe4Gr2k/edit?gid=1252567251" TargetMode="External"/><Relationship Id="rId280" Type="http://schemas.openxmlformats.org/officeDocument/2006/relationships/hyperlink" Target="https://docs.google.com/spreadsheets/d/1JXKQDm3Wpl9GF5CUA4O_0sU5B4BJBIMkbJ_LFe4Gr2k/edit?gid=1252567251" TargetMode="External"/><Relationship Id="rId140" Type="http://schemas.openxmlformats.org/officeDocument/2006/relationships/hyperlink" Target="https://docs.google.com/spreadsheets/d/1JXKQDm3Wpl9GF5CUA4O_0sU5B4BJBIMkbJ_LFe4Gr2k/edit?gid=546462470" TargetMode="External"/><Relationship Id="rId378" Type="http://schemas.openxmlformats.org/officeDocument/2006/relationships/hyperlink" Target="https://docs.google.com/spreadsheets/d/1JXKQDm3Wpl9GF5CUA4O_0sU5B4BJBIMkbJ_LFe4Gr2k/edit?gid=1252567251" TargetMode="External"/><Relationship Id="rId585" Type="http://schemas.openxmlformats.org/officeDocument/2006/relationships/hyperlink" Target="https://docs.google.com/spreadsheets/d/1JXKQDm3Wpl9GF5CUA4O_0sU5B4BJBIMkbJ_LFe4Gr2k/edit?gid=1252567251" TargetMode="External"/><Relationship Id="rId792" Type="http://schemas.openxmlformats.org/officeDocument/2006/relationships/hyperlink" Target="https://docs.google.com/spreadsheets/d/1JXKQDm3Wpl9GF5CUA4O_0sU5B4BJBIMkbJ_LFe4Gr2k/edit?gid=1252567251" TargetMode="External"/><Relationship Id="rId6" Type="http://schemas.openxmlformats.org/officeDocument/2006/relationships/hyperlink" Target="https://docs.google.com/spreadsheets/d/1JXKQDm3Wpl9GF5CUA4O_0sU5B4BJBIMkbJ_LFe4Gr2k/edit?gid=1252567251" TargetMode="External"/><Relationship Id="rId238" Type="http://schemas.openxmlformats.org/officeDocument/2006/relationships/hyperlink" Target="https://docs.google.com/spreadsheets/d/13vfIVhp30mAwVcX1MbU37x_bkC_mVJHVSzTx4FDbiew/edit?gid=1258946380" TargetMode="External"/><Relationship Id="rId445" Type="http://schemas.openxmlformats.org/officeDocument/2006/relationships/hyperlink" Target="https://docs.google.com/spreadsheets/d/1JXKQDm3Wpl9GF5CUA4O_0sU5B4BJBIMkbJ_LFe4Gr2k/edit?gid=1252567251" TargetMode="External"/><Relationship Id="rId652" Type="http://schemas.openxmlformats.org/officeDocument/2006/relationships/hyperlink" Target="https://docs.google.com/spreadsheets/d/1JXKQDm3Wpl9GF5CUA4O_0sU5B4BJBIMkbJ_LFe4Gr2k/edit?gid=1252567251" TargetMode="External"/><Relationship Id="rId1075" Type="http://schemas.openxmlformats.org/officeDocument/2006/relationships/hyperlink" Target="https://docs.google.com/spreadsheets/d/1JXKQDm3Wpl9GF5CUA4O_0sU5B4BJBIMkbJ_LFe4Gr2k/edit?gid=1252567251" TargetMode="External"/><Relationship Id="rId1282" Type="http://schemas.openxmlformats.org/officeDocument/2006/relationships/hyperlink" Target="https://docs.google.com/spreadsheets/d/1JXKQDm3Wpl9GF5CUA4O_0sU5B4BJBIMkbJ_LFe4Gr2k/edit?gid=1252567251" TargetMode="External"/><Relationship Id="rId305" Type="http://schemas.openxmlformats.org/officeDocument/2006/relationships/hyperlink" Target="https://docs.google.com/spreadsheets/d/1JXKQDm3Wpl9GF5CUA4O_0sU5B4BJBIMkbJ_LFe4Gr2k/edit?gid=1252567251" TargetMode="External"/><Relationship Id="rId512" Type="http://schemas.openxmlformats.org/officeDocument/2006/relationships/hyperlink" Target="https://docs.google.com/spreadsheets/d/13vfIVhp30mAwVcX1MbU37x_bkC_mVJHVSzTx4FDbiew/edit?gid=1258946380" TargetMode="External"/><Relationship Id="rId957" Type="http://schemas.openxmlformats.org/officeDocument/2006/relationships/hyperlink" Target="https://docs.google.com/spreadsheets/d/1JXKQDm3Wpl9GF5CUA4O_0sU5B4BJBIMkbJ_LFe4Gr2k/edit?gid=1252567251" TargetMode="External"/><Relationship Id="rId1142" Type="http://schemas.openxmlformats.org/officeDocument/2006/relationships/hyperlink" Target="https://docs.google.com/spreadsheets/d/1JXKQDm3Wpl9GF5CUA4O_0sU5B4BJBIMkbJ_LFe4Gr2k/edit?gid=1252567251" TargetMode="External"/><Relationship Id="rId86" Type="http://schemas.openxmlformats.org/officeDocument/2006/relationships/hyperlink" Target="https://docs.google.com/spreadsheets/d/1JXKQDm3Wpl9GF5CUA4O_0sU5B4BJBIMkbJ_LFe4Gr2k/edit?gid=546462470" TargetMode="External"/><Relationship Id="rId817" Type="http://schemas.openxmlformats.org/officeDocument/2006/relationships/hyperlink" Target="https://docs.google.com/spreadsheets/d/1JXKQDm3Wpl9GF5CUA4O_0sU5B4BJBIMkbJ_LFe4Gr2k/edit?gid=1252567251" TargetMode="External"/><Relationship Id="rId1002" Type="http://schemas.openxmlformats.org/officeDocument/2006/relationships/hyperlink" Target="https://docs.google.com/spreadsheets/d/1JXKQDm3Wpl9GF5CUA4O_0sU5B4BJBIMkbJ_LFe4Gr2k/edit?gid=1252567251" TargetMode="External"/><Relationship Id="rId1307" Type="http://schemas.openxmlformats.org/officeDocument/2006/relationships/hyperlink" Target="https://docs.google.com/spreadsheets/d/1JXKQDm3Wpl9GF5CUA4O_0sU5B4BJBIMkbJ_LFe4Gr2k/edit?gid=1252567251" TargetMode="External"/><Relationship Id="rId13" Type="http://schemas.openxmlformats.org/officeDocument/2006/relationships/hyperlink" Target="https://docs.google.com/spreadsheets/d/1JXKQDm3Wpl9GF5CUA4O_0sU5B4BJBIMkbJ_LFe4Gr2k/edit?pli=1&amp;gid=1252567251" TargetMode="External"/><Relationship Id="rId97" Type="http://schemas.openxmlformats.org/officeDocument/2006/relationships/hyperlink" Target="https://docs.google.com/spreadsheets/d/1JXKQDm3Wpl9GF5CUA4O_0sU5B4BJBIMkbJ_LFe4Gr2k/edit?gid=546462470" TargetMode="External"/><Relationship Id="rId730" Type="http://schemas.openxmlformats.org/officeDocument/2006/relationships/hyperlink" Target="https://docs.google.com/spreadsheets/d/1JXKQDm3Wpl9GF5CUA4O_0sU5B4BJBIMkbJ_LFe4Gr2k/edit?gid=1252567251" TargetMode="External"/><Relationship Id="rId828" Type="http://schemas.openxmlformats.org/officeDocument/2006/relationships/hyperlink" Target="https://docs.google.com/spreadsheets/d/1JXKQDm3Wpl9GF5CUA4O_0sU5B4BJBIMkbJ_LFe4Gr2k/edit?gid=1252567251" TargetMode="External"/><Relationship Id="rId1013" Type="http://schemas.openxmlformats.org/officeDocument/2006/relationships/hyperlink" Target="https://docs.google.com/spreadsheets/d/1JXKQDm3Wpl9GF5CUA4O_0sU5B4BJBIMkbJ_LFe4Gr2k/edit?gid=1252567251" TargetMode="External"/><Relationship Id="rId162" Type="http://schemas.openxmlformats.org/officeDocument/2006/relationships/hyperlink" Target="https://docs.google.com/spreadsheets/d/1JXKQDm3Wpl9GF5CUA4O_0sU5B4BJBIMkbJ_LFe4Gr2k/edit?gid=546462470" TargetMode="External"/><Relationship Id="rId467" Type="http://schemas.openxmlformats.org/officeDocument/2006/relationships/hyperlink" Target="https://docs.google.com/spreadsheets/d/1JXKQDm3Wpl9GF5CUA4O_0sU5B4BJBIMkbJ_LFe4Gr2k/edit?gid=1252567251" TargetMode="External"/><Relationship Id="rId1097" Type="http://schemas.openxmlformats.org/officeDocument/2006/relationships/hyperlink" Target="https://docs.google.com/spreadsheets/d/1JXKQDm3Wpl9GF5CUA4O_0sU5B4BJBIMkbJ_LFe4Gr2k/edit?gid=1252567251" TargetMode="External"/><Relationship Id="rId1220" Type="http://schemas.openxmlformats.org/officeDocument/2006/relationships/hyperlink" Target="https://docs.google.com/spreadsheets/d/1JXKQDm3Wpl9GF5CUA4O_0sU5B4BJBIMkbJ_LFe4Gr2k/edit?gid=1252567251" TargetMode="External"/><Relationship Id="rId1318" Type="http://schemas.openxmlformats.org/officeDocument/2006/relationships/hyperlink" Target="https://docs.google.com/spreadsheets/d/1JXKQDm3Wpl9GF5CUA4O_0sU5B4BJBIMkbJ_LFe4Gr2k/edit?gid=1252567251" TargetMode="External"/><Relationship Id="rId674" Type="http://schemas.openxmlformats.org/officeDocument/2006/relationships/hyperlink" Target="https://docs.google.com/spreadsheets/d/1JXKQDm3Wpl9GF5CUA4O_0sU5B4BJBIMkbJ_LFe4Gr2k/edit?gid=1252567251" TargetMode="External"/><Relationship Id="rId881" Type="http://schemas.openxmlformats.org/officeDocument/2006/relationships/hyperlink" Target="https://docs.google.com/spreadsheets/d/1JXKQDm3Wpl9GF5CUA4O_0sU5B4BJBIMkbJ_LFe4Gr2k/edit?gid=1252567251" TargetMode="External"/><Relationship Id="rId979" Type="http://schemas.openxmlformats.org/officeDocument/2006/relationships/hyperlink" Target="https://docs.google.com/spreadsheets/d/1JXKQDm3Wpl9GF5CUA4O_0sU5B4BJBIMkbJ_LFe4Gr2k/edit?gid=1252567251" TargetMode="External"/><Relationship Id="rId24" Type="http://schemas.openxmlformats.org/officeDocument/2006/relationships/hyperlink" Target="https://docs.google.com/spreadsheets/d/1JXKQDm3Wpl9GF5CUA4O_0sU5B4BJBIMkbJ_LFe4Gr2k/edit?gid=1252567251" TargetMode="External"/><Relationship Id="rId327" Type="http://schemas.openxmlformats.org/officeDocument/2006/relationships/hyperlink" Target="https://docs.google.com/spreadsheets/d/1JXKQDm3Wpl9GF5CUA4O_0sU5B4BJBIMkbJ_LFe4Gr2k/edit?gid=1252567251" TargetMode="External"/><Relationship Id="rId534" Type="http://schemas.openxmlformats.org/officeDocument/2006/relationships/hyperlink" Target="https://docs.google.com/spreadsheets/d/1JXKQDm3Wpl9GF5CUA4O_0sU5B4BJBIMkbJ_LFe4Gr2k/edit?gid=1252567251" TargetMode="External"/><Relationship Id="rId741" Type="http://schemas.openxmlformats.org/officeDocument/2006/relationships/hyperlink" Target="https://docs.google.com/spreadsheets/d/1JXKQDm3Wpl9GF5CUA4O_0sU5B4BJBIMkbJ_LFe4Gr2k/edit?gid=1252567251" TargetMode="External"/><Relationship Id="rId839" Type="http://schemas.openxmlformats.org/officeDocument/2006/relationships/hyperlink" Target="https://docs.google.com/spreadsheets/d/13vfIVhp30mAwVcX1MbU37x_bkC_mVJHVSzTx4FDbiew/edit?gid=1258946380" TargetMode="External"/><Relationship Id="rId1164" Type="http://schemas.openxmlformats.org/officeDocument/2006/relationships/hyperlink" Target="https://docs.google.com/spreadsheets/d/1JXKQDm3Wpl9GF5CUA4O_0sU5B4BJBIMkbJ_LFe4Gr2k/edit?gid=1252567251" TargetMode="External"/><Relationship Id="rId173" Type="http://schemas.openxmlformats.org/officeDocument/2006/relationships/hyperlink" Target="https://docs.google.com/spreadsheets/d/1JXKQDm3Wpl9GF5CUA4O_0sU5B4BJBIMkbJ_LFe4Gr2k/edit?gid=546462470" TargetMode="External"/><Relationship Id="rId380" Type="http://schemas.openxmlformats.org/officeDocument/2006/relationships/hyperlink" Target="https://docs.google.com/spreadsheets/d/1JXKQDm3Wpl9GF5CUA4O_0sU5B4BJBIMkbJ_LFe4Gr2k/edit?gid=1252567251" TargetMode="External"/><Relationship Id="rId601" Type="http://schemas.openxmlformats.org/officeDocument/2006/relationships/hyperlink" Target="https://docs.google.com/spreadsheets/d/1JXKQDm3Wpl9GF5CUA4O_0sU5B4BJBIMkbJ_LFe4Gr2k/edit?gid=1252567251" TargetMode="External"/><Relationship Id="rId1024" Type="http://schemas.openxmlformats.org/officeDocument/2006/relationships/hyperlink" Target="https://docs.google.com/spreadsheets/d/1JXKQDm3Wpl9GF5CUA4O_0sU5B4BJBIMkbJ_LFe4Gr2k/edit?gid=1252567251" TargetMode="External"/><Relationship Id="rId1231" Type="http://schemas.openxmlformats.org/officeDocument/2006/relationships/hyperlink" Target="https://docs.google.com/spreadsheets/d/1JXKQDm3Wpl9GF5CUA4O_0sU5B4BJBIMkbJ_LFe4Gr2k/edit?gid=1252567251" TargetMode="External"/><Relationship Id="rId240" Type="http://schemas.openxmlformats.org/officeDocument/2006/relationships/hyperlink" Target="https://docs.google.com/spreadsheets/d/13vfIVhp30mAwVcX1MbU37x_bkC_mVJHVSzTx4FDbiew/edit?gid=1258946380" TargetMode="External"/><Relationship Id="rId478" Type="http://schemas.openxmlformats.org/officeDocument/2006/relationships/hyperlink" Target="https://docs.google.com/spreadsheets/d/1JXKQDm3Wpl9GF5CUA4O_0sU5B4BJBIMkbJ_LFe4Gr2k/edit?gid=1252567251" TargetMode="External"/><Relationship Id="rId685" Type="http://schemas.openxmlformats.org/officeDocument/2006/relationships/hyperlink" Target="https://docs.google.com/spreadsheets/d/1JXKQDm3Wpl9GF5CUA4O_0sU5B4BJBIMkbJ_LFe4Gr2k/edit?gid=1252567251" TargetMode="External"/><Relationship Id="rId892" Type="http://schemas.openxmlformats.org/officeDocument/2006/relationships/hyperlink" Target="https://docs.google.com/spreadsheets/d/1JXKQDm3Wpl9GF5CUA4O_0sU5B4BJBIMkbJ_LFe4Gr2k/edit?gid=1252567251" TargetMode="External"/><Relationship Id="rId906" Type="http://schemas.openxmlformats.org/officeDocument/2006/relationships/hyperlink" Target="https://docs.google.com/spreadsheets/d/1JXKQDm3Wpl9GF5CUA4O_0sU5B4BJBIMkbJ_LFe4Gr2k/edit?gid=1252567251" TargetMode="External"/><Relationship Id="rId1329" Type="http://schemas.openxmlformats.org/officeDocument/2006/relationships/hyperlink" Target="https://docs.google.com/spreadsheets/d/1JXKQDm3Wpl9GF5CUA4O_0sU5B4BJBIMkbJ_LFe4Gr2k/edit?gid=1252567251" TargetMode="External"/><Relationship Id="rId35" Type="http://schemas.openxmlformats.org/officeDocument/2006/relationships/hyperlink" Target="https://docs.google.com/spreadsheets/d/1JXKQDm3Wpl9GF5CUA4O_0sU5B4BJBIMkbJ_LFe4Gr2k/edit?pli=1&amp;gid=1252567251" TargetMode="External"/><Relationship Id="rId100" Type="http://schemas.openxmlformats.org/officeDocument/2006/relationships/hyperlink" Target="https://docs.google.com/spreadsheets/d/1JXKQDm3Wpl9GF5CUA4O_0sU5B4BJBIMkbJ_LFe4Gr2k/edit?gid=546462470" TargetMode="External"/><Relationship Id="rId338" Type="http://schemas.openxmlformats.org/officeDocument/2006/relationships/hyperlink" Target="https://docs.google.com/spreadsheets/d/1JXKQDm3Wpl9GF5CUA4O_0sU5B4BJBIMkbJ_LFe4Gr2k/edit?gid=1252567251" TargetMode="External"/><Relationship Id="rId545" Type="http://schemas.openxmlformats.org/officeDocument/2006/relationships/hyperlink" Target="https://docs.google.com/spreadsheets/d/1JXKQDm3Wpl9GF5CUA4O_0sU5B4BJBIMkbJ_LFe4Gr2k/edit?gid=1252567251" TargetMode="External"/><Relationship Id="rId752" Type="http://schemas.openxmlformats.org/officeDocument/2006/relationships/hyperlink" Target="https://docs.google.com/spreadsheets/d/1JXKQDm3Wpl9GF5CUA4O_0sU5B4BJBIMkbJ_LFe4Gr2k/edit?gid=1252567251" TargetMode="External"/><Relationship Id="rId1175" Type="http://schemas.openxmlformats.org/officeDocument/2006/relationships/hyperlink" Target="https://docs.google.com/spreadsheets/d/1JXKQDm3Wpl9GF5CUA4O_0sU5B4BJBIMkbJ_LFe4Gr2k/edit?gid=1252567251" TargetMode="External"/><Relationship Id="rId184" Type="http://schemas.openxmlformats.org/officeDocument/2006/relationships/hyperlink" Target="https://docs.google.com/spreadsheets/d/1JXKQDm3Wpl9GF5CUA4O_0sU5B4BJBIMkbJ_LFe4Gr2k/edit?gid=546462470" TargetMode="External"/><Relationship Id="rId391" Type="http://schemas.openxmlformats.org/officeDocument/2006/relationships/hyperlink" Target="https://docs.google.com/spreadsheets/d/1JXKQDm3Wpl9GF5CUA4O_0sU5B4BJBIMkbJ_LFe4Gr2k/edit?gid=1252567251" TargetMode="External"/><Relationship Id="rId405" Type="http://schemas.openxmlformats.org/officeDocument/2006/relationships/hyperlink" Target="https://docs.google.com/spreadsheets/d/1JXKQDm3Wpl9GF5CUA4O_0sU5B4BJBIMkbJ_LFe4Gr2k/edit?gid=1252567251" TargetMode="External"/><Relationship Id="rId612" Type="http://schemas.openxmlformats.org/officeDocument/2006/relationships/hyperlink" Target="https://docs.google.com/spreadsheets/d/1JXKQDm3Wpl9GF5CUA4O_0sU5B4BJBIMkbJ_LFe4Gr2k/edit?gid=1252567251" TargetMode="External"/><Relationship Id="rId1035" Type="http://schemas.openxmlformats.org/officeDocument/2006/relationships/hyperlink" Target="https://docs.google.com/spreadsheets/d/1JXKQDm3Wpl9GF5CUA4O_0sU5B4BJBIMkbJ_LFe4Gr2k/edit?gid=1252567251" TargetMode="External"/><Relationship Id="rId1242" Type="http://schemas.openxmlformats.org/officeDocument/2006/relationships/hyperlink" Target="https://docs.google.com/spreadsheets/d/1JXKQDm3Wpl9GF5CUA4O_0sU5B4BJBIMkbJ_LFe4Gr2k/edit?gid=1252567251" TargetMode="External"/><Relationship Id="rId251" Type="http://schemas.openxmlformats.org/officeDocument/2006/relationships/hyperlink" Target="https://docs.google.com/spreadsheets/d/1JXKQDm3Wpl9GF5CUA4O_0sU5B4BJBIMkbJ_LFe4Gr2k/edit?gid=1252567251" TargetMode="External"/><Relationship Id="rId489" Type="http://schemas.openxmlformats.org/officeDocument/2006/relationships/hyperlink" Target="https://docs.google.com/spreadsheets/d/1JXKQDm3Wpl9GF5CUA4O_0sU5B4BJBIMkbJ_LFe4Gr2k/edit?gid=1252567251" TargetMode="External"/><Relationship Id="rId696" Type="http://schemas.openxmlformats.org/officeDocument/2006/relationships/hyperlink" Target="https://docs.google.com/spreadsheets/d/1JXKQDm3Wpl9GF5CUA4O_0sU5B4BJBIMkbJ_LFe4Gr2k/edit?gid=1252567251" TargetMode="External"/><Relationship Id="rId917" Type="http://schemas.openxmlformats.org/officeDocument/2006/relationships/hyperlink" Target="https://docs.google.com/spreadsheets/d/1JXKQDm3Wpl9GF5CUA4O_0sU5B4BJBIMkbJ_LFe4Gr2k/edit?gid=1252567251" TargetMode="External"/><Relationship Id="rId1102" Type="http://schemas.openxmlformats.org/officeDocument/2006/relationships/hyperlink" Target="https://docs.google.com/spreadsheets/d/1JXKQDm3Wpl9GF5CUA4O_0sU5B4BJBIMkbJ_LFe4Gr2k/edit?gid=1252567251" TargetMode="External"/><Relationship Id="rId46" Type="http://schemas.openxmlformats.org/officeDocument/2006/relationships/hyperlink" Target="https://docs.google.com/spreadsheets/d/1JXKQDm3Wpl9GF5CUA4O_0sU5B4BJBIMkbJ_LFe4Gr2k/edit?pli=1&amp;gid=1252567251" TargetMode="External"/><Relationship Id="rId349" Type="http://schemas.openxmlformats.org/officeDocument/2006/relationships/hyperlink" Target="https://docs.google.com/spreadsheets/d/1JXKQDm3Wpl9GF5CUA4O_0sU5B4BJBIMkbJ_LFe4Gr2k/edit?gid=1252567251" TargetMode="External"/><Relationship Id="rId556" Type="http://schemas.openxmlformats.org/officeDocument/2006/relationships/hyperlink" Target="https://docs.google.com/spreadsheets/d/1JXKQDm3Wpl9GF5CUA4O_0sU5B4BJBIMkbJ_LFe4Gr2k/edit?gid=1252567251" TargetMode="External"/><Relationship Id="rId763" Type="http://schemas.openxmlformats.org/officeDocument/2006/relationships/hyperlink" Target="https://docs.google.com/spreadsheets/d/1JXKQDm3Wpl9GF5CUA4O_0sU5B4BJBIMkbJ_LFe4Gr2k/edit?gid=1252567251" TargetMode="External"/><Relationship Id="rId1186" Type="http://schemas.openxmlformats.org/officeDocument/2006/relationships/hyperlink" Target="https://docs.google.com/spreadsheets/d/1JXKQDm3Wpl9GF5CUA4O_0sU5B4BJBIMkbJ_LFe4Gr2k/edit?gid=1252567251" TargetMode="External"/><Relationship Id="rId111" Type="http://schemas.openxmlformats.org/officeDocument/2006/relationships/hyperlink" Target="https://docs.google.com/spreadsheets/d/1JXKQDm3Wpl9GF5CUA4O_0sU5B4BJBIMkbJ_LFe4Gr2k/edit?gid=546462470" TargetMode="External"/><Relationship Id="rId195" Type="http://schemas.openxmlformats.org/officeDocument/2006/relationships/hyperlink" Target="https://docs.google.com/spreadsheets/d/1JXKQDm3Wpl9GF5CUA4O_0sU5B4BJBIMkbJ_LFe4Gr2k/edit?gid=546462470" TargetMode="External"/><Relationship Id="rId209" Type="http://schemas.openxmlformats.org/officeDocument/2006/relationships/hyperlink" Target="https://docs.google.com/spreadsheets/d/1JXKQDm3Wpl9GF5CUA4O_0sU5B4BJBIMkbJ_LFe4Gr2k/edit?gid=1252567251" TargetMode="External"/><Relationship Id="rId416" Type="http://schemas.openxmlformats.org/officeDocument/2006/relationships/hyperlink" Target="https://docs.google.com/spreadsheets/d/1JXKQDm3Wpl9GF5CUA4O_0sU5B4BJBIMkbJ_LFe4Gr2k/edit?gid=1252567251" TargetMode="External"/><Relationship Id="rId970" Type="http://schemas.openxmlformats.org/officeDocument/2006/relationships/hyperlink" Target="https://docs.google.com/spreadsheets/d/1JXKQDm3Wpl9GF5CUA4O_0sU5B4BJBIMkbJ_LFe4Gr2k/edit?gid=1252567251" TargetMode="External"/><Relationship Id="rId1046" Type="http://schemas.openxmlformats.org/officeDocument/2006/relationships/hyperlink" Target="https://docs.google.com/spreadsheets/d/1JXKQDm3Wpl9GF5CUA4O_0sU5B4BJBIMkbJ_LFe4Gr2k/edit?gid=1252567251" TargetMode="External"/><Relationship Id="rId1253" Type="http://schemas.openxmlformats.org/officeDocument/2006/relationships/hyperlink" Target="https://docs.google.com/spreadsheets/d/1JXKQDm3Wpl9GF5CUA4O_0sU5B4BJBIMkbJ_LFe4Gr2k/edit?gid=1252567251" TargetMode="External"/><Relationship Id="rId623" Type="http://schemas.openxmlformats.org/officeDocument/2006/relationships/hyperlink" Target="https://docs.google.com/spreadsheets/d/1JXKQDm3Wpl9GF5CUA4O_0sU5B4BJBIMkbJ_LFe4Gr2k/edit?gid=1252567251" TargetMode="External"/><Relationship Id="rId830" Type="http://schemas.openxmlformats.org/officeDocument/2006/relationships/hyperlink" Target="https://docs.google.com/spreadsheets/d/1JXKQDm3Wpl9GF5CUA4O_0sU5B4BJBIMkbJ_LFe4Gr2k/edit?gid=1252567251" TargetMode="External"/><Relationship Id="rId928" Type="http://schemas.openxmlformats.org/officeDocument/2006/relationships/hyperlink" Target="https://docs.google.com/spreadsheets/d/1JXKQDm3Wpl9GF5CUA4O_0sU5B4BJBIMkbJ_LFe4Gr2k/edit?gid=1252567251" TargetMode="External"/><Relationship Id="rId57" Type="http://schemas.openxmlformats.org/officeDocument/2006/relationships/hyperlink" Target="https://docs.google.com/spreadsheets/d/1JXKQDm3Wpl9GF5CUA4O_0sU5B4BJBIMkbJ_LFe4Gr2k/edit?gid=1252567251" TargetMode="External"/><Relationship Id="rId262" Type="http://schemas.openxmlformats.org/officeDocument/2006/relationships/hyperlink" Target="https://docs.google.com/spreadsheets/d/1JXKQDm3Wpl9GF5CUA4O_0sU5B4BJBIMkbJ_LFe4Gr2k/edit?gid=1252567251" TargetMode="External"/><Relationship Id="rId567" Type="http://schemas.openxmlformats.org/officeDocument/2006/relationships/hyperlink" Target="https://docs.google.com/spreadsheets/d/1JXKQDm3Wpl9GF5CUA4O_0sU5B4BJBIMkbJ_LFe4Gr2k/edit?gid=1252567251" TargetMode="External"/><Relationship Id="rId1113" Type="http://schemas.openxmlformats.org/officeDocument/2006/relationships/hyperlink" Target="https://docs.google.com/spreadsheets/d/1JXKQDm3Wpl9GF5CUA4O_0sU5B4BJBIMkbJ_LFe4Gr2k/edit?gid=1252567251" TargetMode="External"/><Relationship Id="rId1197" Type="http://schemas.openxmlformats.org/officeDocument/2006/relationships/hyperlink" Target="https://docs.google.com/spreadsheets/d/1JXKQDm3Wpl9GF5CUA4O_0sU5B4BJBIMkbJ_LFe4Gr2k/edit?gid=1252567251" TargetMode="External"/><Relationship Id="rId1320" Type="http://schemas.openxmlformats.org/officeDocument/2006/relationships/hyperlink" Target="https://docs.google.com/spreadsheets/d/1JXKQDm3Wpl9GF5CUA4O_0sU5B4BJBIMkbJ_LFe4Gr2k/edit?gid=1252567251" TargetMode="External"/><Relationship Id="rId122" Type="http://schemas.openxmlformats.org/officeDocument/2006/relationships/hyperlink" Target="https://docs.google.com/spreadsheets/d/1JXKQDm3Wpl9GF5CUA4O_0sU5B4BJBIMkbJ_LFe4Gr2k/edit?gid=546462470" TargetMode="External"/><Relationship Id="rId774" Type="http://schemas.openxmlformats.org/officeDocument/2006/relationships/hyperlink" Target="https://docs.google.com/spreadsheets/d/13vfIVhp30mAwVcX1MbU37x_bkC_mVJHVSzTx4FDbiew/edit?gid=1258946380" TargetMode="External"/><Relationship Id="rId981" Type="http://schemas.openxmlformats.org/officeDocument/2006/relationships/hyperlink" Target="https://docs.google.com/spreadsheets/d/1JXKQDm3Wpl9GF5CUA4O_0sU5B4BJBIMkbJ_LFe4Gr2k/edit?gid=1252567251" TargetMode="External"/><Relationship Id="rId1057" Type="http://schemas.openxmlformats.org/officeDocument/2006/relationships/hyperlink" Target="https://docs.google.com/spreadsheets/d/1JXKQDm3Wpl9GF5CUA4O_0sU5B4BJBIMkbJ_LFe4Gr2k/edit?gid=1252567251" TargetMode="External"/><Relationship Id="rId427" Type="http://schemas.openxmlformats.org/officeDocument/2006/relationships/hyperlink" Target="https://docs.google.com/spreadsheets/d/1JXKQDm3Wpl9GF5CUA4O_0sU5B4BJBIMkbJ_LFe4Gr2k/edit?gid=1252567251" TargetMode="External"/><Relationship Id="rId634" Type="http://schemas.openxmlformats.org/officeDocument/2006/relationships/hyperlink" Target="https://docs.google.com/spreadsheets/d/1JXKQDm3Wpl9GF5CUA4O_0sU5B4BJBIMkbJ_LFe4Gr2k/edit?gid=1252567251" TargetMode="External"/><Relationship Id="rId841" Type="http://schemas.openxmlformats.org/officeDocument/2006/relationships/hyperlink" Target="https://docs.google.com/spreadsheets/d/13vfIVhp30mAwVcX1MbU37x_bkC_mVJHVSzTx4FDbiew/edit?gid=1258946380" TargetMode="External"/><Relationship Id="rId1264" Type="http://schemas.openxmlformats.org/officeDocument/2006/relationships/hyperlink" Target="https://docs.google.com/spreadsheets/d/1JXKQDm3Wpl9GF5CUA4O_0sU5B4BJBIMkbJ_LFe4Gr2k/edit?gid=1252567251" TargetMode="External"/><Relationship Id="rId273" Type="http://schemas.openxmlformats.org/officeDocument/2006/relationships/hyperlink" Target="https://docs.google.com/spreadsheets/d/1JXKQDm3Wpl9GF5CUA4O_0sU5B4BJBIMkbJ_LFe4Gr2k/edit?gid=1252567251" TargetMode="External"/><Relationship Id="rId480" Type="http://schemas.openxmlformats.org/officeDocument/2006/relationships/hyperlink" Target="https://docs.google.com/spreadsheets/d/1JXKQDm3Wpl9GF5CUA4O_0sU5B4BJBIMkbJ_LFe4Gr2k/edit?gid=1252567251" TargetMode="External"/><Relationship Id="rId701" Type="http://schemas.openxmlformats.org/officeDocument/2006/relationships/hyperlink" Target="https://docs.google.com/spreadsheets/d/1JXKQDm3Wpl9GF5CUA4O_0sU5B4BJBIMkbJ_LFe4Gr2k/edit?gid=1252567251" TargetMode="External"/><Relationship Id="rId939" Type="http://schemas.openxmlformats.org/officeDocument/2006/relationships/hyperlink" Target="https://docs.google.com/spreadsheets/d/1JXKQDm3Wpl9GF5CUA4O_0sU5B4BJBIMkbJ_LFe4Gr2k/edit?gid=1252567251" TargetMode="External"/><Relationship Id="rId1124" Type="http://schemas.openxmlformats.org/officeDocument/2006/relationships/hyperlink" Target="https://docs.google.com/spreadsheets/d/1JXKQDm3Wpl9GF5CUA4O_0sU5B4BJBIMkbJ_LFe4Gr2k/edit?gid=1252567251" TargetMode="External"/><Relationship Id="rId1331" Type="http://schemas.openxmlformats.org/officeDocument/2006/relationships/hyperlink" Target="https://docs.google.com/spreadsheets/d/1JXKQDm3Wpl9GF5CUA4O_0sU5B4BJBIMkbJ_LFe4Gr2k/edit?gid=1252567251" TargetMode="External"/><Relationship Id="rId68" Type="http://schemas.openxmlformats.org/officeDocument/2006/relationships/hyperlink" Target="https://docs.google.com/spreadsheets/d/1JXKQDm3Wpl9GF5CUA4O_0sU5B4BJBIMkbJ_LFe4Gr2k/edit?gid=1252567251" TargetMode="External"/><Relationship Id="rId133" Type="http://schemas.openxmlformats.org/officeDocument/2006/relationships/hyperlink" Target="https://docs.google.com/spreadsheets/d/1JXKQDm3Wpl9GF5CUA4O_0sU5B4BJBIMkbJ_LFe4Gr2k/edit?gid=546462470" TargetMode="External"/><Relationship Id="rId340" Type="http://schemas.openxmlformats.org/officeDocument/2006/relationships/hyperlink" Target="https://docs.google.com/spreadsheets/d/1JXKQDm3Wpl9GF5CUA4O_0sU5B4BJBIMkbJ_LFe4Gr2k/edit?gid=1252567251" TargetMode="External"/><Relationship Id="rId578" Type="http://schemas.openxmlformats.org/officeDocument/2006/relationships/hyperlink" Target="https://docs.google.com/spreadsheets/d/1JXKQDm3Wpl9GF5CUA4O_0sU5B4BJBIMkbJ_LFe4Gr2k/edit?gid=1252567251" TargetMode="External"/><Relationship Id="rId785" Type="http://schemas.openxmlformats.org/officeDocument/2006/relationships/hyperlink" Target="https://docs.google.com/spreadsheets/d/1JXKQDm3Wpl9GF5CUA4O_0sU5B4BJBIMkbJ_LFe4Gr2k/edit?gid=1252567251" TargetMode="External"/><Relationship Id="rId992" Type="http://schemas.openxmlformats.org/officeDocument/2006/relationships/hyperlink" Target="https://docs.google.com/spreadsheets/d/1JXKQDm3Wpl9GF5CUA4O_0sU5B4BJBIMkbJ_LFe4Gr2k/edit?gid=1252567251" TargetMode="External"/><Relationship Id="rId200" Type="http://schemas.openxmlformats.org/officeDocument/2006/relationships/hyperlink" Target="https://docs.google.com/spreadsheets/d/1JXKQDm3Wpl9GF5CUA4O_0sU5B4BJBIMkbJ_LFe4Gr2k/edit?gid=546462470" TargetMode="External"/><Relationship Id="rId438" Type="http://schemas.openxmlformats.org/officeDocument/2006/relationships/hyperlink" Target="https://docs.google.com/spreadsheets/d/1JXKQDm3Wpl9GF5CUA4O_0sU5B4BJBIMkbJ_LFe4Gr2k/edit?gid=1252567251" TargetMode="External"/><Relationship Id="rId645" Type="http://schemas.openxmlformats.org/officeDocument/2006/relationships/hyperlink" Target="https://docs.google.com/spreadsheets/d/1JXKQDm3Wpl9GF5CUA4O_0sU5B4BJBIMkbJ_LFe4Gr2k/edit?gid=1252567251" TargetMode="External"/><Relationship Id="rId852" Type="http://schemas.openxmlformats.org/officeDocument/2006/relationships/hyperlink" Target="https://docs.google.com/spreadsheets/d/13vfIVhp30mAwVcX1MbU37x_bkC_mVJHVSzTx4FDbiew/edit?gid=1258946380" TargetMode="External"/><Relationship Id="rId1068" Type="http://schemas.openxmlformats.org/officeDocument/2006/relationships/hyperlink" Target="https://docs.google.com/spreadsheets/d/1JXKQDm3Wpl9GF5CUA4O_0sU5B4BJBIMkbJ_LFe4Gr2k/edit?gid=1252567251" TargetMode="External"/><Relationship Id="rId1275" Type="http://schemas.openxmlformats.org/officeDocument/2006/relationships/hyperlink" Target="https://docs.google.com/spreadsheets/d/1JXKQDm3Wpl9GF5CUA4O_0sU5B4BJBIMkbJ_LFe4Gr2k/edit?gid=1252567251" TargetMode="External"/><Relationship Id="rId284" Type="http://schemas.openxmlformats.org/officeDocument/2006/relationships/hyperlink" Target="https://docs.google.com/spreadsheets/d/1JXKQDm3Wpl9GF5CUA4O_0sU5B4BJBIMkbJ_LFe4Gr2k/edit?gid=1252567251" TargetMode="External"/><Relationship Id="rId491" Type="http://schemas.openxmlformats.org/officeDocument/2006/relationships/hyperlink" Target="https://docs.google.com/spreadsheets/d/1JXKQDm3Wpl9GF5CUA4O_0sU5B4BJBIMkbJ_LFe4Gr2k/edit?gid=1252567251" TargetMode="External"/><Relationship Id="rId505" Type="http://schemas.openxmlformats.org/officeDocument/2006/relationships/hyperlink" Target="https://docs.google.com/spreadsheets/d/1JXKQDm3Wpl9GF5CUA4O_0sU5B4BJBIMkbJ_LFe4Gr2k/edit?gid=1252567251" TargetMode="External"/><Relationship Id="rId712" Type="http://schemas.openxmlformats.org/officeDocument/2006/relationships/hyperlink" Target="https://docs.google.com/spreadsheets/d/1JXKQDm3Wpl9GF5CUA4O_0sU5B4BJBIMkbJ_LFe4Gr2k/edit?gid=1252567251" TargetMode="External"/><Relationship Id="rId1135" Type="http://schemas.openxmlformats.org/officeDocument/2006/relationships/hyperlink" Target="https://docs.google.com/spreadsheets/d/1JXKQDm3Wpl9GF5CUA4O_0sU5B4BJBIMkbJ_LFe4Gr2k/edit?gid=1252567251" TargetMode="External"/><Relationship Id="rId1342" Type="http://schemas.openxmlformats.org/officeDocument/2006/relationships/hyperlink" Target="https://docs.google.com/spreadsheets/d/1JXKQDm3Wpl9GF5CUA4O_0sU5B4BJBIMkbJ_LFe4Gr2k/edit?gid=1252567251" TargetMode="External"/><Relationship Id="rId79" Type="http://schemas.openxmlformats.org/officeDocument/2006/relationships/hyperlink" Target="https://docs.google.com/spreadsheets/d/13vfIVhp30mAwVcX1MbU37x_bkC_mVJHVSzTx4FDbiew/edit?gid=1258946380" TargetMode="External"/><Relationship Id="rId144" Type="http://schemas.openxmlformats.org/officeDocument/2006/relationships/hyperlink" Target="https://docs.google.com/spreadsheets/d/1JXKQDm3Wpl9GF5CUA4O_0sU5B4BJBIMkbJ_LFe4Gr2k/edit?gid=546462470" TargetMode="External"/><Relationship Id="rId589" Type="http://schemas.openxmlformats.org/officeDocument/2006/relationships/hyperlink" Target="https://docs.google.com/spreadsheets/d/1JXKQDm3Wpl9GF5CUA4O_0sU5B4BJBIMkbJ_LFe4Gr2k/edit?gid=1252567251" TargetMode="External"/><Relationship Id="rId796" Type="http://schemas.openxmlformats.org/officeDocument/2006/relationships/hyperlink" Target="https://docs.google.com/spreadsheets/d/1JXKQDm3Wpl9GF5CUA4O_0sU5B4BJBIMkbJ_LFe4Gr2k/edit?gid=1252567251" TargetMode="External"/><Relationship Id="rId1202" Type="http://schemas.openxmlformats.org/officeDocument/2006/relationships/hyperlink" Target="https://docs.google.com/spreadsheets/d/1JXKQDm3Wpl9GF5CUA4O_0sU5B4BJBIMkbJ_LFe4Gr2k/edit?gid=1252567251" TargetMode="External"/><Relationship Id="rId351" Type="http://schemas.openxmlformats.org/officeDocument/2006/relationships/hyperlink" Target="https://docs.google.com/spreadsheets/d/1JXKQDm3Wpl9GF5CUA4O_0sU5B4BJBIMkbJ_LFe4Gr2k/edit?gid=1252567251" TargetMode="External"/><Relationship Id="rId449" Type="http://schemas.openxmlformats.org/officeDocument/2006/relationships/hyperlink" Target="https://docs.google.com/spreadsheets/d/1JXKQDm3Wpl9GF5CUA4O_0sU5B4BJBIMkbJ_LFe4Gr2k/edit?gid=1252567251" TargetMode="External"/><Relationship Id="rId656" Type="http://schemas.openxmlformats.org/officeDocument/2006/relationships/hyperlink" Target="https://docs.google.com/spreadsheets/d/1JXKQDm3Wpl9GF5CUA4O_0sU5B4BJBIMkbJ_LFe4Gr2k/edit?gid=1252567251" TargetMode="External"/><Relationship Id="rId863" Type="http://schemas.openxmlformats.org/officeDocument/2006/relationships/hyperlink" Target="https://docs.google.com/spreadsheets/d/1JXKQDm3Wpl9GF5CUA4O_0sU5B4BJBIMkbJ_LFe4Gr2k/edit?gid=1252567251" TargetMode="External"/><Relationship Id="rId1079" Type="http://schemas.openxmlformats.org/officeDocument/2006/relationships/hyperlink" Target="https://docs.google.com/spreadsheets/d/1JXKQDm3Wpl9GF5CUA4O_0sU5B4BJBIMkbJ_LFe4Gr2k/edit?gid=1252567251" TargetMode="External"/><Relationship Id="rId1286" Type="http://schemas.openxmlformats.org/officeDocument/2006/relationships/hyperlink" Target="https://docs.google.com/spreadsheets/d/1JXKQDm3Wpl9GF5CUA4O_0sU5B4BJBIMkbJ_LFe4Gr2k/edit?gid=1252567251" TargetMode="External"/><Relationship Id="rId211" Type="http://schemas.openxmlformats.org/officeDocument/2006/relationships/hyperlink" Target="https://docs.google.com/spreadsheets/d/1JXKQDm3Wpl9GF5CUA4O_0sU5B4BJBIMkbJ_LFe4Gr2k/edit?gid=1252567251" TargetMode="External"/><Relationship Id="rId295" Type="http://schemas.openxmlformats.org/officeDocument/2006/relationships/hyperlink" Target="https://docs.google.com/spreadsheets/d/1JXKQDm3Wpl9GF5CUA4O_0sU5B4BJBIMkbJ_LFe4Gr2k/edit?gid=1252567251" TargetMode="External"/><Relationship Id="rId309" Type="http://schemas.openxmlformats.org/officeDocument/2006/relationships/hyperlink" Target="https://docs.google.com/spreadsheets/d/1JXKQDm3Wpl9GF5CUA4O_0sU5B4BJBIMkbJ_LFe4Gr2k/edit?gid=1252567251" TargetMode="External"/><Relationship Id="rId516" Type="http://schemas.openxmlformats.org/officeDocument/2006/relationships/hyperlink" Target="https://docs.google.com/spreadsheets/d/13vfIVhp30mAwVcX1MbU37x_bkC_mVJHVSzTx4FDbiew/edit?gid=1258946380" TargetMode="External"/><Relationship Id="rId1146" Type="http://schemas.openxmlformats.org/officeDocument/2006/relationships/hyperlink" Target="https://docs.google.com/spreadsheets/d/1JXKQDm3Wpl9GF5CUA4O_0sU5B4BJBIMkbJ_LFe4Gr2k/edit?gid=1252567251" TargetMode="External"/><Relationship Id="rId723" Type="http://schemas.openxmlformats.org/officeDocument/2006/relationships/hyperlink" Target="https://docs.google.com/spreadsheets/d/1JXKQDm3Wpl9GF5CUA4O_0sU5B4BJBIMkbJ_LFe4Gr2k/edit?gid=1252567251" TargetMode="External"/><Relationship Id="rId930" Type="http://schemas.openxmlformats.org/officeDocument/2006/relationships/hyperlink" Target="https://docs.google.com/spreadsheets/d/1JXKQDm3Wpl9GF5CUA4O_0sU5B4BJBIMkbJ_LFe4Gr2k/edit?gid=1252567251" TargetMode="External"/><Relationship Id="rId1006" Type="http://schemas.openxmlformats.org/officeDocument/2006/relationships/hyperlink" Target="https://docs.google.com/spreadsheets/d/1JXKQDm3Wpl9GF5CUA4O_0sU5B4BJBIMkbJ_LFe4Gr2k/edit?gid=1252567251" TargetMode="External"/><Relationship Id="rId155" Type="http://schemas.openxmlformats.org/officeDocument/2006/relationships/hyperlink" Target="https://docs.google.com/spreadsheets/d/1JXKQDm3Wpl9GF5CUA4O_0sU5B4BJBIMkbJ_LFe4Gr2k/edit?gid=546462470" TargetMode="External"/><Relationship Id="rId362" Type="http://schemas.openxmlformats.org/officeDocument/2006/relationships/hyperlink" Target="https://docs.google.com/spreadsheets/d/1JXKQDm3Wpl9GF5CUA4O_0sU5B4BJBIMkbJ_LFe4Gr2k/edit?gid=1252567251" TargetMode="External"/><Relationship Id="rId1213" Type="http://schemas.openxmlformats.org/officeDocument/2006/relationships/hyperlink" Target="https://docs.google.com/spreadsheets/d/1JXKQDm3Wpl9GF5CUA4O_0sU5B4BJBIMkbJ_LFe4Gr2k/edit?gid=1252567251" TargetMode="External"/><Relationship Id="rId1297" Type="http://schemas.openxmlformats.org/officeDocument/2006/relationships/hyperlink" Target="https://docs.google.com/spreadsheets/d/1JXKQDm3Wpl9GF5CUA4O_0sU5B4BJBIMkbJ_LFe4Gr2k/edit?gid=1252567251" TargetMode="External"/><Relationship Id="rId222" Type="http://schemas.openxmlformats.org/officeDocument/2006/relationships/hyperlink" Target="https://docs.google.com/spreadsheets/d/13vfIVhp30mAwVcX1MbU37x_bkC_mVJHVSzTx4FDbiew/edit?gid=1258946380" TargetMode="External"/><Relationship Id="rId667" Type="http://schemas.openxmlformats.org/officeDocument/2006/relationships/hyperlink" Target="https://docs.google.com/spreadsheets/d/1JXKQDm3Wpl9GF5CUA4O_0sU5B4BJBIMkbJ_LFe4Gr2k/edit?gid=1252567251" TargetMode="External"/><Relationship Id="rId874" Type="http://schemas.openxmlformats.org/officeDocument/2006/relationships/hyperlink" Target="https://docs.google.com/spreadsheets/d/1JXKQDm3Wpl9GF5CUA4O_0sU5B4BJBIMkbJ_LFe4Gr2k/edit?gid=1252567251" TargetMode="External"/><Relationship Id="rId17" Type="http://schemas.openxmlformats.org/officeDocument/2006/relationships/hyperlink" Target="https://docs.google.com/spreadsheets/d/1JXKQDm3Wpl9GF5CUA4O_0sU5B4BJBIMkbJ_LFe4Gr2k/edit?gid=1252567251" TargetMode="External"/><Relationship Id="rId527" Type="http://schemas.openxmlformats.org/officeDocument/2006/relationships/hyperlink" Target="https://docs.google.com/spreadsheets/d/13vfIVhp30mAwVcX1MbU37x_bkC_mVJHVSzTx4FDbiew/edit?gid=1258946380" TargetMode="External"/><Relationship Id="rId734" Type="http://schemas.openxmlformats.org/officeDocument/2006/relationships/hyperlink" Target="https://docs.google.com/spreadsheets/d/1JXKQDm3Wpl9GF5CUA4O_0sU5B4BJBIMkbJ_LFe4Gr2k/edit?gid=1252567251" TargetMode="External"/><Relationship Id="rId941" Type="http://schemas.openxmlformats.org/officeDocument/2006/relationships/hyperlink" Target="https://docs.google.com/spreadsheets/d/1JXKQDm3Wpl9GF5CUA4O_0sU5B4BJBIMkbJ_LFe4Gr2k/edit?gid=1252567251" TargetMode="External"/><Relationship Id="rId1157" Type="http://schemas.openxmlformats.org/officeDocument/2006/relationships/hyperlink" Target="https://docs.google.com/spreadsheets/d/1JXKQDm3Wpl9GF5CUA4O_0sU5B4BJBIMkbJ_LFe4Gr2k/edit?gid=1252567251" TargetMode="External"/><Relationship Id="rId70" Type="http://schemas.openxmlformats.org/officeDocument/2006/relationships/hyperlink" Target="https://docs.google.com/spreadsheets/d/1JXKQDm3Wpl9GF5CUA4O_0sU5B4BJBIMkbJ_LFe4Gr2k/edit?pli=1&amp;gid=1252567251" TargetMode="External"/><Relationship Id="rId166" Type="http://schemas.openxmlformats.org/officeDocument/2006/relationships/hyperlink" Target="https://docs.google.com/spreadsheets/d/1JXKQDm3Wpl9GF5CUA4O_0sU5B4BJBIMkbJ_LFe4Gr2k/edit?gid=546462470" TargetMode="External"/><Relationship Id="rId373" Type="http://schemas.openxmlformats.org/officeDocument/2006/relationships/hyperlink" Target="https://docs.google.com/spreadsheets/d/1JXKQDm3Wpl9GF5CUA4O_0sU5B4BJBIMkbJ_LFe4Gr2k/edit?gid=1252567251" TargetMode="External"/><Relationship Id="rId580" Type="http://schemas.openxmlformats.org/officeDocument/2006/relationships/hyperlink" Target="https://docs.google.com/spreadsheets/d/1JXKQDm3Wpl9GF5CUA4O_0sU5B4BJBIMkbJ_LFe4Gr2k/edit?gid=1252567251" TargetMode="External"/><Relationship Id="rId801" Type="http://schemas.openxmlformats.org/officeDocument/2006/relationships/hyperlink" Target="https://docs.google.com/spreadsheets/d/1JXKQDm3Wpl9GF5CUA4O_0sU5B4BJBIMkbJ_LFe4Gr2k/edit?pli=1&amp;gid=1252567251" TargetMode="External"/><Relationship Id="rId1017" Type="http://schemas.openxmlformats.org/officeDocument/2006/relationships/hyperlink" Target="https://docs.google.com/spreadsheets/d/1JXKQDm3Wpl9GF5CUA4O_0sU5B4BJBIMkbJ_LFe4Gr2k/edit?gid=1252567251" TargetMode="External"/><Relationship Id="rId1224" Type="http://schemas.openxmlformats.org/officeDocument/2006/relationships/hyperlink" Target="https://docs.google.com/spreadsheets/d/1JXKQDm3Wpl9GF5CUA4O_0sU5B4BJBIMkbJ_LFe4Gr2k/edit?gid=1252567251" TargetMode="External"/><Relationship Id="rId1" Type="http://schemas.openxmlformats.org/officeDocument/2006/relationships/hyperlink" Target="https://docs.google.com/spreadsheets/d/1JXKQDm3Wpl9GF5CUA4O_0sU5B4BJBIMkbJ_LFe4Gr2k/edit?gid=1252567251" TargetMode="External"/><Relationship Id="rId233" Type="http://schemas.openxmlformats.org/officeDocument/2006/relationships/hyperlink" Target="https://docs.google.com/spreadsheets/d/13vfIVhp30mAwVcX1MbU37x_bkC_mVJHVSzTx4FDbiew/edit?gid=1258946380" TargetMode="External"/><Relationship Id="rId440" Type="http://schemas.openxmlformats.org/officeDocument/2006/relationships/hyperlink" Target="https://docs.google.com/spreadsheets/d/1JXKQDm3Wpl9GF5CUA4O_0sU5B4BJBIMkbJ_LFe4Gr2k/edit?gid=1252567251" TargetMode="External"/><Relationship Id="rId678" Type="http://schemas.openxmlformats.org/officeDocument/2006/relationships/hyperlink" Target="https://docs.google.com/spreadsheets/d/1JXKQDm3Wpl9GF5CUA4O_0sU5B4BJBIMkbJ_LFe4Gr2k/edit?gid=1252567251" TargetMode="External"/><Relationship Id="rId885" Type="http://schemas.openxmlformats.org/officeDocument/2006/relationships/hyperlink" Target="https://docs.google.com/spreadsheets/d/1JXKQDm3Wpl9GF5CUA4O_0sU5B4BJBIMkbJ_LFe4Gr2k/edit?gid=1252567251" TargetMode="External"/><Relationship Id="rId1070" Type="http://schemas.openxmlformats.org/officeDocument/2006/relationships/hyperlink" Target="https://docs.google.com/spreadsheets/d/1JXKQDm3Wpl9GF5CUA4O_0sU5B4BJBIMkbJ_LFe4Gr2k/edit?gid=1252567251" TargetMode="External"/><Relationship Id="rId28" Type="http://schemas.openxmlformats.org/officeDocument/2006/relationships/hyperlink" Target="https://docs.google.com/spreadsheets/d/1JXKQDm3Wpl9GF5CUA4O_0sU5B4BJBIMkbJ_LFe4Gr2k/edit?gid=1252567251" TargetMode="External"/><Relationship Id="rId300" Type="http://schemas.openxmlformats.org/officeDocument/2006/relationships/hyperlink" Target="https://docs.google.com/spreadsheets/d/1JXKQDm3Wpl9GF5CUA4O_0sU5B4BJBIMkbJ_LFe4Gr2k/edit?gid=1252567251" TargetMode="External"/><Relationship Id="rId538" Type="http://schemas.openxmlformats.org/officeDocument/2006/relationships/hyperlink" Target="https://docs.google.com/spreadsheets/d/1JXKQDm3Wpl9GF5CUA4O_0sU5B4BJBIMkbJ_LFe4Gr2k/edit?gid=1252567251" TargetMode="External"/><Relationship Id="rId745" Type="http://schemas.openxmlformats.org/officeDocument/2006/relationships/hyperlink" Target="https://docs.google.com/spreadsheets/d/1JXKQDm3Wpl9GF5CUA4O_0sU5B4BJBIMkbJ_LFe4Gr2k/edit?gid=1252567251" TargetMode="External"/><Relationship Id="rId952" Type="http://schemas.openxmlformats.org/officeDocument/2006/relationships/hyperlink" Target="https://docs.google.com/spreadsheets/d/1JXKQDm3Wpl9GF5CUA4O_0sU5B4BJBIMkbJ_LFe4Gr2k/edit?gid=1252567251" TargetMode="External"/><Relationship Id="rId1168" Type="http://schemas.openxmlformats.org/officeDocument/2006/relationships/hyperlink" Target="https://docs.google.com/spreadsheets/d/1JXKQDm3Wpl9GF5CUA4O_0sU5B4BJBIMkbJ_LFe4Gr2k/edit?gid=1252567251" TargetMode="External"/><Relationship Id="rId81" Type="http://schemas.openxmlformats.org/officeDocument/2006/relationships/hyperlink" Target="https://docs.google.com/spreadsheets/d/13vfIVhp30mAwVcX1MbU37x_bkC_mVJHVSzTx4FDbiew/edit?gid=1258946380" TargetMode="External"/><Relationship Id="rId177" Type="http://schemas.openxmlformats.org/officeDocument/2006/relationships/hyperlink" Target="https://docs.google.com/spreadsheets/d/1JXKQDm3Wpl9GF5CUA4O_0sU5B4BJBIMkbJ_LFe4Gr2k/edit?gid=546462470" TargetMode="External"/><Relationship Id="rId384" Type="http://schemas.openxmlformats.org/officeDocument/2006/relationships/hyperlink" Target="https://docs.google.com/spreadsheets/d/1JXKQDm3Wpl9GF5CUA4O_0sU5B4BJBIMkbJ_LFe4Gr2k/edit?gid=1252567251" TargetMode="External"/><Relationship Id="rId591" Type="http://schemas.openxmlformats.org/officeDocument/2006/relationships/hyperlink" Target="https://docs.google.com/spreadsheets/d/1JXKQDm3Wpl9GF5CUA4O_0sU5B4BJBIMkbJ_LFe4Gr2k/edit?gid=1252567251" TargetMode="External"/><Relationship Id="rId605" Type="http://schemas.openxmlformats.org/officeDocument/2006/relationships/hyperlink" Target="https://docs.google.com/spreadsheets/d/1JXKQDm3Wpl9GF5CUA4O_0sU5B4BJBIMkbJ_LFe4Gr2k/edit?gid=1252567251" TargetMode="External"/><Relationship Id="rId812" Type="http://schemas.openxmlformats.org/officeDocument/2006/relationships/hyperlink" Target="https://docs.google.com/spreadsheets/d/1JXKQDm3Wpl9GF5CUA4O_0sU5B4BJBIMkbJ_LFe4Gr2k/edit?gid=1252567251" TargetMode="External"/><Relationship Id="rId1028" Type="http://schemas.openxmlformats.org/officeDocument/2006/relationships/hyperlink" Target="https://docs.google.com/spreadsheets/d/1JXKQDm3Wpl9GF5CUA4O_0sU5B4BJBIMkbJ_LFe4Gr2k/edit?gid=1252567251" TargetMode="External"/><Relationship Id="rId1235" Type="http://schemas.openxmlformats.org/officeDocument/2006/relationships/hyperlink" Target="https://docs.google.com/spreadsheets/d/1JXKQDm3Wpl9GF5CUA4O_0sU5B4BJBIMkbJ_LFe4Gr2k/edit?gid=1252567251" TargetMode="External"/><Relationship Id="rId244" Type="http://schemas.openxmlformats.org/officeDocument/2006/relationships/hyperlink" Target="https://docs.google.com/spreadsheets/d/1JXKQDm3Wpl9GF5CUA4O_0sU5B4BJBIMkbJ_LFe4Gr2k/edit?gid=1252567251" TargetMode="External"/><Relationship Id="rId689" Type="http://schemas.openxmlformats.org/officeDocument/2006/relationships/hyperlink" Target="https://docs.google.com/spreadsheets/d/1JXKQDm3Wpl9GF5CUA4O_0sU5B4BJBIMkbJ_LFe4Gr2k/edit?gid=1252567251" TargetMode="External"/><Relationship Id="rId896" Type="http://schemas.openxmlformats.org/officeDocument/2006/relationships/hyperlink" Target="https://docs.google.com/spreadsheets/d/1JXKQDm3Wpl9GF5CUA4O_0sU5B4BJBIMkbJ_LFe4Gr2k/edit?gid=1252567251" TargetMode="External"/><Relationship Id="rId1081" Type="http://schemas.openxmlformats.org/officeDocument/2006/relationships/hyperlink" Target="https://docs.google.com/spreadsheets/d/1JXKQDm3Wpl9GF5CUA4O_0sU5B4BJBIMkbJ_LFe4Gr2k/edit?gid=1252567251" TargetMode="External"/><Relationship Id="rId1302" Type="http://schemas.openxmlformats.org/officeDocument/2006/relationships/hyperlink" Target="https://docs.google.com/spreadsheets/d/1JXKQDm3Wpl9GF5CUA4O_0sU5B4BJBIMkbJ_LFe4Gr2k/edit?gid=1252567251" TargetMode="External"/><Relationship Id="rId39" Type="http://schemas.openxmlformats.org/officeDocument/2006/relationships/hyperlink" Target="https://docs.google.com/spreadsheets/d/1JXKQDm3Wpl9GF5CUA4O_0sU5B4BJBIMkbJ_LFe4Gr2k/edit?gid=1252567251" TargetMode="External"/><Relationship Id="rId451" Type="http://schemas.openxmlformats.org/officeDocument/2006/relationships/hyperlink" Target="https://docs.google.com/spreadsheets/d/1JXKQDm3Wpl9GF5CUA4O_0sU5B4BJBIMkbJ_LFe4Gr2k/edit?gid=1252567251" TargetMode="External"/><Relationship Id="rId549" Type="http://schemas.openxmlformats.org/officeDocument/2006/relationships/hyperlink" Target="https://docs.google.com/spreadsheets/d/1JXKQDm3Wpl9GF5CUA4O_0sU5B4BJBIMkbJ_LFe4Gr2k/edit?gid=1252567251" TargetMode="External"/><Relationship Id="rId756" Type="http://schemas.openxmlformats.org/officeDocument/2006/relationships/hyperlink" Target="https://docs.google.com/spreadsheets/d/1JXKQDm3Wpl9GF5CUA4O_0sU5B4BJBIMkbJ_LFe4Gr2k/edit?gid=1252567251" TargetMode="External"/><Relationship Id="rId1179" Type="http://schemas.openxmlformats.org/officeDocument/2006/relationships/hyperlink" Target="https://docs.google.com/spreadsheets/d/1JXKQDm3Wpl9GF5CUA4O_0sU5B4BJBIMkbJ_LFe4Gr2k/edit?gid=1252567251" TargetMode="External"/><Relationship Id="rId104" Type="http://schemas.openxmlformats.org/officeDocument/2006/relationships/hyperlink" Target="https://docs.google.com/spreadsheets/d/1JXKQDm3Wpl9GF5CUA4O_0sU5B4BJBIMkbJ_LFe4Gr2k/edit?gid=546462470" TargetMode="External"/><Relationship Id="rId188" Type="http://schemas.openxmlformats.org/officeDocument/2006/relationships/hyperlink" Target="https://docs.google.com/spreadsheets/d/1JXKQDm3Wpl9GF5CUA4O_0sU5B4BJBIMkbJ_LFe4Gr2k/edit?gid=546462470" TargetMode="External"/><Relationship Id="rId311" Type="http://schemas.openxmlformats.org/officeDocument/2006/relationships/hyperlink" Target="https://docs.google.com/spreadsheets/d/1JXKQDm3Wpl9GF5CUA4O_0sU5B4BJBIMkbJ_LFe4Gr2k/edit?gid=1252567251" TargetMode="External"/><Relationship Id="rId395" Type="http://schemas.openxmlformats.org/officeDocument/2006/relationships/hyperlink" Target="https://docs.google.com/spreadsheets/d/1JXKQDm3Wpl9GF5CUA4O_0sU5B4BJBIMkbJ_LFe4Gr2k/edit?gid=1252567251" TargetMode="External"/><Relationship Id="rId409" Type="http://schemas.openxmlformats.org/officeDocument/2006/relationships/hyperlink" Target="https://docs.google.com/spreadsheets/d/1JXKQDm3Wpl9GF5CUA4O_0sU5B4BJBIMkbJ_LFe4Gr2k/edit?gid=1252567251" TargetMode="External"/><Relationship Id="rId963" Type="http://schemas.openxmlformats.org/officeDocument/2006/relationships/hyperlink" Target="https://docs.google.com/spreadsheets/d/1JXKQDm3Wpl9GF5CUA4O_0sU5B4BJBIMkbJ_LFe4Gr2k/edit?gid=1252567251" TargetMode="External"/><Relationship Id="rId1039" Type="http://schemas.openxmlformats.org/officeDocument/2006/relationships/hyperlink" Target="https://docs.google.com/spreadsheets/d/1JXKQDm3Wpl9GF5CUA4O_0sU5B4BJBIMkbJ_LFe4Gr2k/edit?gid=1252567251" TargetMode="External"/><Relationship Id="rId1246" Type="http://schemas.openxmlformats.org/officeDocument/2006/relationships/hyperlink" Target="https://docs.google.com/spreadsheets/d/1JXKQDm3Wpl9GF5CUA4O_0sU5B4BJBIMkbJ_LFe4Gr2k/edit?gid=1252567251" TargetMode="External"/><Relationship Id="rId92" Type="http://schemas.openxmlformats.org/officeDocument/2006/relationships/hyperlink" Target="https://docs.google.com/spreadsheets/d/1JXKQDm3Wpl9GF5CUA4O_0sU5B4BJBIMkbJ_LFe4Gr2k/edit?gid=546462470" TargetMode="External"/><Relationship Id="rId616" Type="http://schemas.openxmlformats.org/officeDocument/2006/relationships/hyperlink" Target="https://docs.google.com/spreadsheets/d/1JXKQDm3Wpl9GF5CUA4O_0sU5B4BJBIMkbJ_LFe4Gr2k/edit?gid=1252567251" TargetMode="External"/><Relationship Id="rId823" Type="http://schemas.openxmlformats.org/officeDocument/2006/relationships/hyperlink" Target="https://docs.google.com/spreadsheets/d/1JXKQDm3Wpl9GF5CUA4O_0sU5B4BJBIMkbJ_LFe4Gr2k/edit?gid=1252567251" TargetMode="External"/><Relationship Id="rId255" Type="http://schemas.openxmlformats.org/officeDocument/2006/relationships/hyperlink" Target="https://docs.google.com/spreadsheets/d/1JXKQDm3Wpl9GF5CUA4O_0sU5B4BJBIMkbJ_LFe4Gr2k/edit?gid=1252567251" TargetMode="External"/><Relationship Id="rId462" Type="http://schemas.openxmlformats.org/officeDocument/2006/relationships/hyperlink" Target="https://docs.google.com/spreadsheets/d/1JXKQDm3Wpl9GF5CUA4O_0sU5B4BJBIMkbJ_LFe4Gr2k/edit?gid=1252567251" TargetMode="External"/><Relationship Id="rId1092" Type="http://schemas.openxmlformats.org/officeDocument/2006/relationships/hyperlink" Target="https://docs.google.com/spreadsheets/d/1JXKQDm3Wpl9GF5CUA4O_0sU5B4BJBIMkbJ_LFe4Gr2k/edit?gid=1252567251" TargetMode="External"/><Relationship Id="rId1106" Type="http://schemas.openxmlformats.org/officeDocument/2006/relationships/hyperlink" Target="https://docs.google.com/spreadsheets/d/1JXKQDm3Wpl9GF5CUA4O_0sU5B4BJBIMkbJ_LFe4Gr2k/edit?gid=1252567251" TargetMode="External"/><Relationship Id="rId1313" Type="http://schemas.openxmlformats.org/officeDocument/2006/relationships/hyperlink" Target="https://docs.google.com/spreadsheets/d/1JXKQDm3Wpl9GF5CUA4O_0sU5B4BJBIMkbJ_LFe4Gr2k/edit?gid=1252567251" TargetMode="External"/><Relationship Id="rId115" Type="http://schemas.openxmlformats.org/officeDocument/2006/relationships/hyperlink" Target="https://docs.google.com/spreadsheets/d/1JXKQDm3Wpl9GF5CUA4O_0sU5B4BJBIMkbJ_LFe4Gr2k/edit?gid=546462470" TargetMode="External"/><Relationship Id="rId322" Type="http://schemas.openxmlformats.org/officeDocument/2006/relationships/hyperlink" Target="https://docs.google.com/spreadsheets/d/1JXKQDm3Wpl9GF5CUA4O_0sU5B4BJBIMkbJ_LFe4Gr2k/edit?gid=1252567251" TargetMode="External"/><Relationship Id="rId767" Type="http://schemas.openxmlformats.org/officeDocument/2006/relationships/hyperlink" Target="https://docs.google.com/spreadsheets/d/1JXKQDm3Wpl9GF5CUA4O_0sU5B4BJBIMkbJ_LFe4Gr2k/edit?gid=1252567251" TargetMode="External"/><Relationship Id="rId974" Type="http://schemas.openxmlformats.org/officeDocument/2006/relationships/hyperlink" Target="https://docs.google.com/spreadsheets/d/1JXKQDm3Wpl9GF5CUA4O_0sU5B4BJBIMkbJ_LFe4Gr2k/edit?gid=1252567251" TargetMode="External"/><Relationship Id="rId199" Type="http://schemas.openxmlformats.org/officeDocument/2006/relationships/hyperlink" Target="https://docs.google.com/spreadsheets/d/1JXKQDm3Wpl9GF5CUA4O_0sU5B4BJBIMkbJ_LFe4Gr2k/edit?gid=546462470" TargetMode="External"/><Relationship Id="rId627" Type="http://schemas.openxmlformats.org/officeDocument/2006/relationships/hyperlink" Target="https://docs.google.com/spreadsheets/d/1JXKQDm3Wpl9GF5CUA4O_0sU5B4BJBIMkbJ_LFe4Gr2k/edit?gid=1252567251" TargetMode="External"/><Relationship Id="rId834" Type="http://schemas.openxmlformats.org/officeDocument/2006/relationships/hyperlink" Target="https://docs.google.com/spreadsheets/d/1JXKQDm3Wpl9GF5CUA4O_0sU5B4BJBIMkbJ_LFe4Gr2k/edit?gid=1252567251" TargetMode="External"/><Relationship Id="rId1257" Type="http://schemas.openxmlformats.org/officeDocument/2006/relationships/hyperlink" Target="https://docs.google.com/spreadsheets/d/1JXKQDm3Wpl9GF5CUA4O_0sU5B4BJBIMkbJ_LFe4Gr2k/edit?gid=1252567251" TargetMode="External"/><Relationship Id="rId266" Type="http://schemas.openxmlformats.org/officeDocument/2006/relationships/hyperlink" Target="https://docs.google.com/spreadsheets/d/1JXKQDm3Wpl9GF5CUA4O_0sU5B4BJBIMkbJ_LFe4Gr2k/edit?gid=1252567251" TargetMode="External"/><Relationship Id="rId473" Type="http://schemas.openxmlformats.org/officeDocument/2006/relationships/hyperlink" Target="https://docs.google.com/spreadsheets/d/1JXKQDm3Wpl9GF5CUA4O_0sU5B4BJBIMkbJ_LFe4Gr2k/edit?gid=1252567251" TargetMode="External"/><Relationship Id="rId680" Type="http://schemas.openxmlformats.org/officeDocument/2006/relationships/hyperlink" Target="https://docs.google.com/spreadsheets/d/1JXKQDm3Wpl9GF5CUA4O_0sU5B4BJBIMkbJ_LFe4Gr2k/edit?gid=1252567251" TargetMode="External"/><Relationship Id="rId901" Type="http://schemas.openxmlformats.org/officeDocument/2006/relationships/hyperlink" Target="https://docs.google.com/spreadsheets/d/1JXKQDm3Wpl9GF5CUA4O_0sU5B4BJBIMkbJ_LFe4Gr2k/edit?gid=1252567251" TargetMode="External"/><Relationship Id="rId1117" Type="http://schemas.openxmlformats.org/officeDocument/2006/relationships/hyperlink" Target="https://docs.google.com/spreadsheets/d/1JXKQDm3Wpl9GF5CUA4O_0sU5B4BJBIMkbJ_LFe4Gr2k/edit?gid=1252567251" TargetMode="External"/><Relationship Id="rId1324" Type="http://schemas.openxmlformats.org/officeDocument/2006/relationships/hyperlink" Target="https://docs.google.com/spreadsheets/d/1JXKQDm3Wpl9GF5CUA4O_0sU5B4BJBIMkbJ_LFe4Gr2k/edit?gid=1252567251" TargetMode="External"/><Relationship Id="rId30" Type="http://schemas.openxmlformats.org/officeDocument/2006/relationships/hyperlink" Target="https://docs.google.com/spreadsheets/d/1JXKQDm3Wpl9GF5CUA4O_0sU5B4BJBIMkbJ_LFe4Gr2k/edit?gid=1252567251" TargetMode="External"/><Relationship Id="rId126" Type="http://schemas.openxmlformats.org/officeDocument/2006/relationships/hyperlink" Target="https://docs.google.com/spreadsheets/d/1JXKQDm3Wpl9GF5CUA4O_0sU5B4BJBIMkbJ_LFe4Gr2k/edit?gid=546462470" TargetMode="External"/><Relationship Id="rId333" Type="http://schemas.openxmlformats.org/officeDocument/2006/relationships/hyperlink" Target="https://docs.google.com/spreadsheets/d/1JXKQDm3Wpl9GF5CUA4O_0sU5B4BJBIMkbJ_LFe4Gr2k/edit?gid=1252567251" TargetMode="External"/><Relationship Id="rId540" Type="http://schemas.openxmlformats.org/officeDocument/2006/relationships/hyperlink" Target="https://docs.google.com/spreadsheets/d/1JXKQDm3Wpl9GF5CUA4O_0sU5B4BJBIMkbJ_LFe4Gr2k/edit?gid=1252567251" TargetMode="External"/><Relationship Id="rId778" Type="http://schemas.openxmlformats.org/officeDocument/2006/relationships/hyperlink" Target="https://docs.google.com/spreadsheets/d/13vfIVhp30mAwVcX1MbU37x_bkC_mVJHVSzTx4FDbiew/edit?gid=1258946380" TargetMode="External"/><Relationship Id="rId985" Type="http://schemas.openxmlformats.org/officeDocument/2006/relationships/hyperlink" Target="https://docs.google.com/spreadsheets/d/1JXKQDm3Wpl9GF5CUA4O_0sU5B4BJBIMkbJ_LFe4Gr2k/edit?gid=1252567251" TargetMode="External"/><Relationship Id="rId1170" Type="http://schemas.openxmlformats.org/officeDocument/2006/relationships/hyperlink" Target="https://docs.google.com/spreadsheets/d/1JXKQDm3Wpl9GF5CUA4O_0sU5B4BJBIMkbJ_LFe4Gr2k/edit?gid=1252567251" TargetMode="External"/><Relationship Id="rId638" Type="http://schemas.openxmlformats.org/officeDocument/2006/relationships/hyperlink" Target="https://docs.google.com/spreadsheets/d/1JXKQDm3Wpl9GF5CUA4O_0sU5B4BJBIMkbJ_LFe4Gr2k/edit?gid=1252567251" TargetMode="External"/><Relationship Id="rId845" Type="http://schemas.openxmlformats.org/officeDocument/2006/relationships/hyperlink" Target="https://docs.google.com/spreadsheets/d/13vfIVhp30mAwVcX1MbU37x_bkC_mVJHVSzTx4FDbiew/edit?gid=1258946380" TargetMode="External"/><Relationship Id="rId1030" Type="http://schemas.openxmlformats.org/officeDocument/2006/relationships/hyperlink" Target="https://docs.google.com/spreadsheets/d/1JXKQDm3Wpl9GF5CUA4O_0sU5B4BJBIMkbJ_LFe4Gr2k/edit?gid=1252567251" TargetMode="External"/><Relationship Id="rId1268" Type="http://schemas.openxmlformats.org/officeDocument/2006/relationships/hyperlink" Target="https://docs.google.com/spreadsheets/d/1JXKQDm3Wpl9GF5CUA4O_0sU5B4BJBIMkbJ_LFe4Gr2k/edit?gid=1252567251" TargetMode="External"/><Relationship Id="rId277" Type="http://schemas.openxmlformats.org/officeDocument/2006/relationships/hyperlink" Target="https://docs.google.com/spreadsheets/d/1JXKQDm3Wpl9GF5CUA4O_0sU5B4BJBIMkbJ_LFe4Gr2k/edit?gid=1252567251" TargetMode="External"/><Relationship Id="rId400" Type="http://schemas.openxmlformats.org/officeDocument/2006/relationships/hyperlink" Target="https://docs.google.com/spreadsheets/d/1JXKQDm3Wpl9GF5CUA4O_0sU5B4BJBIMkbJ_LFe4Gr2k/edit?gid=1252567251" TargetMode="External"/><Relationship Id="rId484" Type="http://schemas.openxmlformats.org/officeDocument/2006/relationships/hyperlink" Target="https://docs.google.com/spreadsheets/d/1JXKQDm3Wpl9GF5CUA4O_0sU5B4BJBIMkbJ_LFe4Gr2k/edit?gid=1252567251" TargetMode="External"/><Relationship Id="rId705" Type="http://schemas.openxmlformats.org/officeDocument/2006/relationships/hyperlink" Target="https://docs.google.com/spreadsheets/d/1JXKQDm3Wpl9GF5CUA4O_0sU5B4BJBIMkbJ_LFe4Gr2k/edit?gid=1252567251" TargetMode="External"/><Relationship Id="rId1128" Type="http://schemas.openxmlformats.org/officeDocument/2006/relationships/hyperlink" Target="https://docs.google.com/spreadsheets/d/1JXKQDm3Wpl9GF5CUA4O_0sU5B4BJBIMkbJ_LFe4Gr2k/edit?gid=1252567251" TargetMode="External"/><Relationship Id="rId1335" Type="http://schemas.openxmlformats.org/officeDocument/2006/relationships/hyperlink" Target="https://docs.google.com/spreadsheets/d/1JXKQDm3Wpl9GF5CUA4O_0sU5B4BJBIMkbJ_LFe4Gr2k/edit?gid=1252567251" TargetMode="External"/><Relationship Id="rId137" Type="http://schemas.openxmlformats.org/officeDocument/2006/relationships/hyperlink" Target="https://docs.google.com/spreadsheets/d/1JXKQDm3Wpl9GF5CUA4O_0sU5B4BJBIMkbJ_LFe4Gr2k/edit?gid=546462470" TargetMode="External"/><Relationship Id="rId344" Type="http://schemas.openxmlformats.org/officeDocument/2006/relationships/hyperlink" Target="https://docs.google.com/spreadsheets/d/1JXKQDm3Wpl9GF5CUA4O_0sU5B4BJBIMkbJ_LFe4Gr2k/edit?gid=1252567251" TargetMode="External"/><Relationship Id="rId691" Type="http://schemas.openxmlformats.org/officeDocument/2006/relationships/hyperlink" Target="https://docs.google.com/spreadsheets/d/1JXKQDm3Wpl9GF5CUA4O_0sU5B4BJBIMkbJ_LFe4Gr2k/edit?gid=1252567251" TargetMode="External"/><Relationship Id="rId789" Type="http://schemas.openxmlformats.org/officeDocument/2006/relationships/hyperlink" Target="https://docs.google.com/spreadsheets/d/1JXKQDm3Wpl9GF5CUA4O_0sU5B4BJBIMkbJ_LFe4Gr2k/edit?gid=1252567251" TargetMode="External"/><Relationship Id="rId912" Type="http://schemas.openxmlformats.org/officeDocument/2006/relationships/hyperlink" Target="https://docs.google.com/spreadsheets/d/1JXKQDm3Wpl9GF5CUA4O_0sU5B4BJBIMkbJ_LFe4Gr2k/edit?gid=1252567251" TargetMode="External"/><Relationship Id="rId996" Type="http://schemas.openxmlformats.org/officeDocument/2006/relationships/hyperlink" Target="https://docs.google.com/spreadsheets/d/1JXKQDm3Wpl9GF5CUA4O_0sU5B4BJBIMkbJ_LFe4Gr2k/edit?gid=1252567251" TargetMode="External"/><Relationship Id="rId41" Type="http://schemas.openxmlformats.org/officeDocument/2006/relationships/hyperlink" Target="https://docs.google.com/spreadsheets/d/1JXKQDm3Wpl9GF5CUA4O_0sU5B4BJBIMkbJ_LFe4Gr2k/edit?gid=1252567251" TargetMode="External"/><Relationship Id="rId551" Type="http://schemas.openxmlformats.org/officeDocument/2006/relationships/hyperlink" Target="https://docs.google.com/spreadsheets/d/1JXKQDm3Wpl9GF5CUA4O_0sU5B4BJBIMkbJ_LFe4Gr2k/edit?gid=1252567251" TargetMode="External"/><Relationship Id="rId649" Type="http://schemas.openxmlformats.org/officeDocument/2006/relationships/hyperlink" Target="https://docs.google.com/spreadsheets/d/1JXKQDm3Wpl9GF5CUA4O_0sU5B4BJBIMkbJ_LFe4Gr2k/edit?gid=1252567251" TargetMode="External"/><Relationship Id="rId856" Type="http://schemas.openxmlformats.org/officeDocument/2006/relationships/hyperlink" Target="https://docs.google.com/spreadsheets/d/13vfIVhp30mAwVcX1MbU37x_bkC_mVJHVSzTx4FDbiew/edit?gid=1258946380" TargetMode="External"/><Relationship Id="rId1181" Type="http://schemas.openxmlformats.org/officeDocument/2006/relationships/hyperlink" Target="https://docs.google.com/spreadsheets/d/1JXKQDm3Wpl9GF5CUA4O_0sU5B4BJBIMkbJ_LFe4Gr2k/edit?gid=1252567251" TargetMode="External"/><Relationship Id="rId1279" Type="http://schemas.openxmlformats.org/officeDocument/2006/relationships/hyperlink" Target="https://docs.google.com/spreadsheets/d/1JXKQDm3Wpl9GF5CUA4O_0sU5B4BJBIMkbJ_LFe4Gr2k/edit?gid=1252567251" TargetMode="External"/><Relationship Id="rId190" Type="http://schemas.openxmlformats.org/officeDocument/2006/relationships/hyperlink" Target="https://docs.google.com/spreadsheets/d/1JXKQDm3Wpl9GF5CUA4O_0sU5B4BJBIMkbJ_LFe4Gr2k/edit?gid=546462470" TargetMode="External"/><Relationship Id="rId204" Type="http://schemas.openxmlformats.org/officeDocument/2006/relationships/hyperlink" Target="https://docs.google.com/spreadsheets/d/1JXKQDm3Wpl9GF5CUA4O_0sU5B4BJBIMkbJ_LFe4Gr2k/edit?gid=546462470" TargetMode="External"/><Relationship Id="rId288" Type="http://schemas.openxmlformats.org/officeDocument/2006/relationships/hyperlink" Target="https://docs.google.com/spreadsheets/d/1JXKQDm3Wpl9GF5CUA4O_0sU5B4BJBIMkbJ_LFe4Gr2k/edit?gid=1252567251" TargetMode="External"/><Relationship Id="rId411" Type="http://schemas.openxmlformats.org/officeDocument/2006/relationships/hyperlink" Target="https://docs.google.com/spreadsheets/d/1JXKQDm3Wpl9GF5CUA4O_0sU5B4BJBIMkbJ_LFe4Gr2k/edit?gid=1252567251" TargetMode="External"/><Relationship Id="rId509" Type="http://schemas.openxmlformats.org/officeDocument/2006/relationships/hyperlink" Target="https://docs.google.com/spreadsheets/d/1JXKQDm3Wpl9GF5CUA4O_0sU5B4BJBIMkbJ_LFe4Gr2k/edit?gid=1252567251" TargetMode="External"/><Relationship Id="rId1041" Type="http://schemas.openxmlformats.org/officeDocument/2006/relationships/hyperlink" Target="https://docs.google.com/spreadsheets/d/1JXKQDm3Wpl9GF5CUA4O_0sU5B4BJBIMkbJ_LFe4Gr2k/edit?gid=1252567251" TargetMode="External"/><Relationship Id="rId1139" Type="http://schemas.openxmlformats.org/officeDocument/2006/relationships/hyperlink" Target="https://docs.google.com/spreadsheets/d/1JXKQDm3Wpl9GF5CUA4O_0sU5B4BJBIMkbJ_LFe4Gr2k/edit?gid=1252567251" TargetMode="External"/><Relationship Id="rId495" Type="http://schemas.openxmlformats.org/officeDocument/2006/relationships/hyperlink" Target="https://docs.google.com/spreadsheets/d/1JXKQDm3Wpl9GF5CUA4O_0sU5B4BJBIMkbJ_LFe4Gr2k/edit?gid=1252567251" TargetMode="External"/><Relationship Id="rId716" Type="http://schemas.openxmlformats.org/officeDocument/2006/relationships/hyperlink" Target="https://docs.google.com/spreadsheets/d/1JXKQDm3Wpl9GF5CUA4O_0sU5B4BJBIMkbJ_LFe4Gr2k/edit?gid=1252567251" TargetMode="External"/><Relationship Id="rId923" Type="http://schemas.openxmlformats.org/officeDocument/2006/relationships/hyperlink" Target="https://docs.google.com/spreadsheets/d/1JXKQDm3Wpl9GF5CUA4O_0sU5B4BJBIMkbJ_LFe4Gr2k/edit?gid=1252567251" TargetMode="External"/><Relationship Id="rId52" Type="http://schemas.openxmlformats.org/officeDocument/2006/relationships/hyperlink" Target="https://docs.google.com/spreadsheets/d/13vfIVhp30mAwVcX1MbU37x_bkC_mVJHVSzTx4FDbiew/edit?gid=1258946380" TargetMode="External"/><Relationship Id="rId148" Type="http://schemas.openxmlformats.org/officeDocument/2006/relationships/hyperlink" Target="https://docs.google.com/spreadsheets/d/1JXKQDm3Wpl9GF5CUA4O_0sU5B4BJBIMkbJ_LFe4Gr2k/edit?gid=546462470" TargetMode="External"/><Relationship Id="rId355" Type="http://schemas.openxmlformats.org/officeDocument/2006/relationships/hyperlink" Target="https://docs.google.com/spreadsheets/d/1JXKQDm3Wpl9GF5CUA4O_0sU5B4BJBIMkbJ_LFe4Gr2k/edit?gid=1252567251" TargetMode="External"/><Relationship Id="rId562" Type="http://schemas.openxmlformats.org/officeDocument/2006/relationships/hyperlink" Target="https://docs.google.com/spreadsheets/d/1JXKQDm3Wpl9GF5CUA4O_0sU5B4BJBIMkbJ_LFe4Gr2k/edit?gid=1252567251" TargetMode="External"/><Relationship Id="rId1192" Type="http://schemas.openxmlformats.org/officeDocument/2006/relationships/hyperlink" Target="https://docs.google.com/spreadsheets/d/1JXKQDm3Wpl9GF5CUA4O_0sU5B4BJBIMkbJ_LFe4Gr2k/edit?gid=1252567251" TargetMode="External"/><Relationship Id="rId1206" Type="http://schemas.openxmlformats.org/officeDocument/2006/relationships/hyperlink" Target="https://docs.google.com/spreadsheets/d/1JXKQDm3Wpl9GF5CUA4O_0sU5B4BJBIMkbJ_LFe4Gr2k/edit?gid=1252567251" TargetMode="External"/><Relationship Id="rId215" Type="http://schemas.openxmlformats.org/officeDocument/2006/relationships/hyperlink" Target="https://docs.google.com/spreadsheets/d/13vfIVhp30mAwVcX1MbU37x_bkC_mVJHVSzTx4FDbiew/edit?gid=1258946380" TargetMode="External"/><Relationship Id="rId422" Type="http://schemas.openxmlformats.org/officeDocument/2006/relationships/hyperlink" Target="https://docs.google.com/spreadsheets/d/1JXKQDm3Wpl9GF5CUA4O_0sU5B4BJBIMkbJ_LFe4Gr2k/edit?gid=1252567251" TargetMode="External"/><Relationship Id="rId867" Type="http://schemas.openxmlformats.org/officeDocument/2006/relationships/hyperlink" Target="https://docs.google.com/spreadsheets/d/1JXKQDm3Wpl9GF5CUA4O_0sU5B4BJBIMkbJ_LFe4Gr2k/edit?gid=1252567251" TargetMode="External"/><Relationship Id="rId1052" Type="http://schemas.openxmlformats.org/officeDocument/2006/relationships/hyperlink" Target="https://docs.google.com/spreadsheets/d/1JXKQDm3Wpl9GF5CUA4O_0sU5B4BJBIMkbJ_LFe4Gr2k/edit?gid=1252567251" TargetMode="External"/><Relationship Id="rId299" Type="http://schemas.openxmlformats.org/officeDocument/2006/relationships/hyperlink" Target="https://docs.google.com/spreadsheets/d/1JXKQDm3Wpl9GF5CUA4O_0sU5B4BJBIMkbJ_LFe4Gr2k/edit?gid=1252567251" TargetMode="External"/><Relationship Id="rId727" Type="http://schemas.openxmlformats.org/officeDocument/2006/relationships/hyperlink" Target="https://docs.google.com/spreadsheets/d/1JXKQDm3Wpl9GF5CUA4O_0sU5B4BJBIMkbJ_LFe4Gr2k/edit?gid=1252567251" TargetMode="External"/><Relationship Id="rId934" Type="http://schemas.openxmlformats.org/officeDocument/2006/relationships/hyperlink" Target="https://docs.google.com/spreadsheets/d/1JXKQDm3Wpl9GF5CUA4O_0sU5B4BJBIMkbJ_LFe4Gr2k/edit?gid=1252567251" TargetMode="External"/><Relationship Id="rId63" Type="http://schemas.openxmlformats.org/officeDocument/2006/relationships/hyperlink" Target="https://docs.google.com/spreadsheets/d/1JXKQDm3Wpl9GF5CUA4O_0sU5B4BJBIMkbJ_LFe4Gr2k/edit?gid=1252567251" TargetMode="External"/><Relationship Id="rId159" Type="http://schemas.openxmlformats.org/officeDocument/2006/relationships/hyperlink" Target="https://docs.google.com/spreadsheets/d/1JXKQDm3Wpl9GF5CUA4O_0sU5B4BJBIMkbJ_LFe4Gr2k/edit?gid=546462470" TargetMode="External"/><Relationship Id="rId366" Type="http://schemas.openxmlformats.org/officeDocument/2006/relationships/hyperlink" Target="https://docs.google.com/spreadsheets/d/1JXKQDm3Wpl9GF5CUA4O_0sU5B4BJBIMkbJ_LFe4Gr2k/edit?gid=1252567251" TargetMode="External"/><Relationship Id="rId573" Type="http://schemas.openxmlformats.org/officeDocument/2006/relationships/hyperlink" Target="https://docs.google.com/spreadsheets/d/1JXKQDm3Wpl9GF5CUA4O_0sU5B4BJBIMkbJ_LFe4Gr2k/edit?gid=1252567251" TargetMode="External"/><Relationship Id="rId780" Type="http://schemas.openxmlformats.org/officeDocument/2006/relationships/hyperlink" Target="https://docs.google.com/spreadsheets/d/13vfIVhp30mAwVcX1MbU37x_bkC_mVJHVSzTx4FDbiew/edit?gid=1258946380" TargetMode="External"/><Relationship Id="rId1217" Type="http://schemas.openxmlformats.org/officeDocument/2006/relationships/hyperlink" Target="https://docs.google.com/spreadsheets/d/1JXKQDm3Wpl9GF5CUA4O_0sU5B4BJBIMkbJ_LFe4Gr2k/edit?gid=1252567251" TargetMode="External"/><Relationship Id="rId226" Type="http://schemas.openxmlformats.org/officeDocument/2006/relationships/hyperlink" Target="https://docs.google.com/spreadsheets/d/1JXKQDm3Wpl9GF5CUA4O_0sU5B4BJBIMkbJ_LFe4Gr2k/edit?gid=1252567251" TargetMode="External"/><Relationship Id="rId433" Type="http://schemas.openxmlformats.org/officeDocument/2006/relationships/hyperlink" Target="https://docs.google.com/spreadsheets/d/1JXKQDm3Wpl9GF5CUA4O_0sU5B4BJBIMkbJ_LFe4Gr2k/edit?gid=1252567251" TargetMode="External"/><Relationship Id="rId878" Type="http://schemas.openxmlformats.org/officeDocument/2006/relationships/hyperlink" Target="https://docs.google.com/spreadsheets/d/1JXKQDm3Wpl9GF5CUA4O_0sU5B4BJBIMkbJ_LFe4Gr2k/edit?gid=1252567251" TargetMode="External"/><Relationship Id="rId1063" Type="http://schemas.openxmlformats.org/officeDocument/2006/relationships/hyperlink" Target="https://docs.google.com/spreadsheets/d/1JXKQDm3Wpl9GF5CUA4O_0sU5B4BJBIMkbJ_LFe4Gr2k/edit?gid=1252567251" TargetMode="External"/><Relationship Id="rId1270" Type="http://schemas.openxmlformats.org/officeDocument/2006/relationships/hyperlink" Target="https://docs.google.com/spreadsheets/d/1JXKQDm3Wpl9GF5CUA4O_0sU5B4BJBIMkbJ_LFe4Gr2k/edit?gid=1252567251" TargetMode="External"/><Relationship Id="rId640" Type="http://schemas.openxmlformats.org/officeDocument/2006/relationships/hyperlink" Target="https://docs.google.com/spreadsheets/d/1JXKQDm3Wpl9GF5CUA4O_0sU5B4BJBIMkbJ_LFe4Gr2k/edit?gid=1252567251" TargetMode="External"/><Relationship Id="rId738" Type="http://schemas.openxmlformats.org/officeDocument/2006/relationships/hyperlink" Target="https://docs.google.com/spreadsheets/d/1JXKQDm3Wpl9GF5CUA4O_0sU5B4BJBIMkbJ_LFe4Gr2k/edit?gid=1252567251" TargetMode="External"/><Relationship Id="rId945" Type="http://schemas.openxmlformats.org/officeDocument/2006/relationships/hyperlink" Target="https://docs.google.com/spreadsheets/d/1JXKQDm3Wpl9GF5CUA4O_0sU5B4BJBIMkbJ_LFe4Gr2k/edit?gid=1252567251" TargetMode="External"/><Relationship Id="rId74" Type="http://schemas.openxmlformats.org/officeDocument/2006/relationships/hyperlink" Target="https://docs.google.com/spreadsheets/d/13vfIVhp30mAwVcX1MbU37x_bkC_mVJHVSzTx4FDbiew/edit?gid=1258946380" TargetMode="External"/><Relationship Id="rId377" Type="http://schemas.openxmlformats.org/officeDocument/2006/relationships/hyperlink" Target="https://docs.google.com/spreadsheets/d/1JXKQDm3Wpl9GF5CUA4O_0sU5B4BJBIMkbJ_LFe4Gr2k/edit?gid=1252567251" TargetMode="External"/><Relationship Id="rId500" Type="http://schemas.openxmlformats.org/officeDocument/2006/relationships/hyperlink" Target="https://docs.google.com/spreadsheets/d/1JXKQDm3Wpl9GF5CUA4O_0sU5B4BJBIMkbJ_LFe4Gr2k/edit?gid=1252567251" TargetMode="External"/><Relationship Id="rId584" Type="http://schemas.openxmlformats.org/officeDocument/2006/relationships/hyperlink" Target="https://docs.google.com/spreadsheets/d/1JXKQDm3Wpl9GF5CUA4O_0sU5B4BJBIMkbJ_LFe4Gr2k/edit?gid=1252567251" TargetMode="External"/><Relationship Id="rId805" Type="http://schemas.openxmlformats.org/officeDocument/2006/relationships/hyperlink" Target="https://docs.google.com/spreadsheets/d/1JXKQDm3Wpl9GF5CUA4O_0sU5B4BJBIMkbJ_LFe4Gr2k/edit?pli=1&amp;gid=1252567251" TargetMode="External"/><Relationship Id="rId1130" Type="http://schemas.openxmlformats.org/officeDocument/2006/relationships/hyperlink" Target="https://docs.google.com/spreadsheets/d/1JXKQDm3Wpl9GF5CUA4O_0sU5B4BJBIMkbJ_LFe4Gr2k/edit?gid=1252567251" TargetMode="External"/><Relationship Id="rId1228" Type="http://schemas.openxmlformats.org/officeDocument/2006/relationships/hyperlink" Target="https://docs.google.com/spreadsheets/d/1JXKQDm3Wpl9GF5CUA4O_0sU5B4BJBIMkbJ_LFe4Gr2k/edit?gid=1252567251" TargetMode="External"/><Relationship Id="rId5" Type="http://schemas.openxmlformats.org/officeDocument/2006/relationships/hyperlink" Target="https://docs.google.com/spreadsheets/d/1JXKQDm3Wpl9GF5CUA4O_0sU5B4BJBIMkbJ_LFe4Gr2k/edit?gid=1252567251" TargetMode="External"/><Relationship Id="rId237" Type="http://schemas.openxmlformats.org/officeDocument/2006/relationships/hyperlink" Target="https://docs.google.com/spreadsheets/d/13vfIVhp30mAwVcX1MbU37x_bkC_mVJHVSzTx4FDbiew/edit?gid=1258946380" TargetMode="External"/><Relationship Id="rId791" Type="http://schemas.openxmlformats.org/officeDocument/2006/relationships/hyperlink" Target="https://docs.google.com/spreadsheets/d/1JXKQDm3Wpl9GF5CUA4O_0sU5B4BJBIMkbJ_LFe4Gr2k/edit?gid=1252567251" TargetMode="External"/><Relationship Id="rId889" Type="http://schemas.openxmlformats.org/officeDocument/2006/relationships/hyperlink" Target="https://docs.google.com/spreadsheets/d/1JXKQDm3Wpl9GF5CUA4O_0sU5B4BJBIMkbJ_LFe4Gr2k/edit?gid=1252567251" TargetMode="External"/><Relationship Id="rId1074" Type="http://schemas.openxmlformats.org/officeDocument/2006/relationships/hyperlink" Target="https://docs.google.com/spreadsheets/d/1JXKQDm3Wpl9GF5CUA4O_0sU5B4BJBIMkbJ_LFe4Gr2k/edit?gid=1252567251" TargetMode="External"/><Relationship Id="rId444" Type="http://schemas.openxmlformats.org/officeDocument/2006/relationships/hyperlink" Target="https://docs.google.com/spreadsheets/d/1JXKQDm3Wpl9GF5CUA4O_0sU5B4BJBIMkbJ_LFe4Gr2k/edit?gid=1252567251" TargetMode="External"/><Relationship Id="rId651" Type="http://schemas.openxmlformats.org/officeDocument/2006/relationships/hyperlink" Target="https://docs.google.com/spreadsheets/d/1JXKQDm3Wpl9GF5CUA4O_0sU5B4BJBIMkbJ_LFe4Gr2k/edit?gid=1252567251" TargetMode="External"/><Relationship Id="rId749" Type="http://schemas.openxmlformats.org/officeDocument/2006/relationships/hyperlink" Target="https://docs.google.com/spreadsheets/d/1JXKQDm3Wpl9GF5CUA4O_0sU5B4BJBIMkbJ_LFe4Gr2k/edit?gid=1252567251" TargetMode="External"/><Relationship Id="rId1281" Type="http://schemas.openxmlformats.org/officeDocument/2006/relationships/hyperlink" Target="https://docs.google.com/spreadsheets/d/1JXKQDm3Wpl9GF5CUA4O_0sU5B4BJBIMkbJ_LFe4Gr2k/edit?gid=1252567251" TargetMode="External"/><Relationship Id="rId290" Type="http://schemas.openxmlformats.org/officeDocument/2006/relationships/hyperlink" Target="https://docs.google.com/spreadsheets/d/1JXKQDm3Wpl9GF5CUA4O_0sU5B4BJBIMkbJ_LFe4Gr2k/edit?gid=1252567251" TargetMode="External"/><Relationship Id="rId304" Type="http://schemas.openxmlformats.org/officeDocument/2006/relationships/hyperlink" Target="https://docs.google.com/spreadsheets/d/1JXKQDm3Wpl9GF5CUA4O_0sU5B4BJBIMkbJ_LFe4Gr2k/edit?gid=1252567251" TargetMode="External"/><Relationship Id="rId388" Type="http://schemas.openxmlformats.org/officeDocument/2006/relationships/hyperlink" Target="https://docs.google.com/spreadsheets/d/1JXKQDm3Wpl9GF5CUA4O_0sU5B4BJBIMkbJ_LFe4Gr2k/edit?gid=1252567251" TargetMode="External"/><Relationship Id="rId511" Type="http://schemas.openxmlformats.org/officeDocument/2006/relationships/hyperlink" Target="https://docs.google.com/spreadsheets/d/13vfIVhp30mAwVcX1MbU37x_bkC_mVJHVSzTx4FDbiew/edit?gid=1258946380" TargetMode="External"/><Relationship Id="rId609" Type="http://schemas.openxmlformats.org/officeDocument/2006/relationships/hyperlink" Target="https://docs.google.com/spreadsheets/d/1JXKQDm3Wpl9GF5CUA4O_0sU5B4BJBIMkbJ_LFe4Gr2k/edit?gid=1252567251" TargetMode="External"/><Relationship Id="rId956" Type="http://schemas.openxmlformats.org/officeDocument/2006/relationships/hyperlink" Target="https://docs.google.com/spreadsheets/d/1JXKQDm3Wpl9GF5CUA4O_0sU5B4BJBIMkbJ_LFe4Gr2k/edit?gid=1252567251" TargetMode="External"/><Relationship Id="rId1141" Type="http://schemas.openxmlformats.org/officeDocument/2006/relationships/hyperlink" Target="https://docs.google.com/spreadsheets/d/1JXKQDm3Wpl9GF5CUA4O_0sU5B4BJBIMkbJ_LFe4Gr2k/edit?gid=1252567251" TargetMode="External"/><Relationship Id="rId1239" Type="http://schemas.openxmlformats.org/officeDocument/2006/relationships/hyperlink" Target="https://docs.google.com/spreadsheets/d/1JXKQDm3Wpl9GF5CUA4O_0sU5B4BJBIMkbJ_LFe4Gr2k/edit?gid=1252567251" TargetMode="External"/><Relationship Id="rId85" Type="http://schemas.openxmlformats.org/officeDocument/2006/relationships/hyperlink" Target="https://docs.google.com/spreadsheets/d/1JXKQDm3Wpl9GF5CUA4O_0sU5B4BJBIMkbJ_LFe4Gr2k/edit?gid=546462470" TargetMode="External"/><Relationship Id="rId150" Type="http://schemas.openxmlformats.org/officeDocument/2006/relationships/hyperlink" Target="https://docs.google.com/spreadsheets/d/1JXKQDm3Wpl9GF5CUA4O_0sU5B4BJBIMkbJ_LFe4Gr2k/edit?gid=546462470" TargetMode="External"/><Relationship Id="rId595" Type="http://schemas.openxmlformats.org/officeDocument/2006/relationships/hyperlink" Target="https://docs.google.com/spreadsheets/d/1JXKQDm3Wpl9GF5CUA4O_0sU5B4BJBIMkbJ_LFe4Gr2k/edit?gid=1252567251" TargetMode="External"/><Relationship Id="rId816" Type="http://schemas.openxmlformats.org/officeDocument/2006/relationships/hyperlink" Target="https://docs.google.com/spreadsheets/d/1JXKQDm3Wpl9GF5CUA4O_0sU5B4BJBIMkbJ_LFe4Gr2k/edit?gid=1252567251" TargetMode="External"/><Relationship Id="rId1001" Type="http://schemas.openxmlformats.org/officeDocument/2006/relationships/hyperlink" Target="https://docs.google.com/spreadsheets/d/1JXKQDm3Wpl9GF5CUA4O_0sU5B4BJBIMkbJ_LFe4Gr2k/edit?gid=1252567251" TargetMode="External"/><Relationship Id="rId248" Type="http://schemas.openxmlformats.org/officeDocument/2006/relationships/hyperlink" Target="https://docs.google.com/spreadsheets/d/1JXKQDm3Wpl9GF5CUA4O_0sU5B4BJBIMkbJ_LFe4Gr2k/edit?gid=1252567251" TargetMode="External"/><Relationship Id="rId455" Type="http://schemas.openxmlformats.org/officeDocument/2006/relationships/hyperlink" Target="https://docs.google.com/spreadsheets/d/1JXKQDm3Wpl9GF5CUA4O_0sU5B4BJBIMkbJ_LFe4Gr2k/edit?gid=1252567251" TargetMode="External"/><Relationship Id="rId662" Type="http://schemas.openxmlformats.org/officeDocument/2006/relationships/hyperlink" Target="https://docs.google.com/spreadsheets/d/1JXKQDm3Wpl9GF5CUA4O_0sU5B4BJBIMkbJ_LFe4Gr2k/edit?gid=1252567251" TargetMode="External"/><Relationship Id="rId1085" Type="http://schemas.openxmlformats.org/officeDocument/2006/relationships/hyperlink" Target="https://docs.google.com/spreadsheets/d/1JXKQDm3Wpl9GF5CUA4O_0sU5B4BJBIMkbJ_LFe4Gr2k/edit?gid=1252567251" TargetMode="External"/><Relationship Id="rId1292" Type="http://schemas.openxmlformats.org/officeDocument/2006/relationships/hyperlink" Target="https://docs.google.com/spreadsheets/d/1JXKQDm3Wpl9GF5CUA4O_0sU5B4BJBIMkbJ_LFe4Gr2k/edit?gid=1252567251" TargetMode="External"/><Relationship Id="rId1306" Type="http://schemas.openxmlformats.org/officeDocument/2006/relationships/hyperlink" Target="https://docs.google.com/spreadsheets/d/1JXKQDm3Wpl9GF5CUA4O_0sU5B4BJBIMkbJ_LFe4Gr2k/edit?gid=1252567251" TargetMode="External"/><Relationship Id="rId12" Type="http://schemas.openxmlformats.org/officeDocument/2006/relationships/hyperlink" Target="https://docs.google.com/spreadsheets/d/1JXKQDm3Wpl9GF5CUA4O_0sU5B4BJBIMkbJ_LFe4Gr2k/edit?gid=1252567251" TargetMode="External"/><Relationship Id="rId108" Type="http://schemas.openxmlformats.org/officeDocument/2006/relationships/hyperlink" Target="https://docs.google.com/spreadsheets/d/1JXKQDm3Wpl9GF5CUA4O_0sU5B4BJBIMkbJ_LFe4Gr2k/edit?gid=546462470" TargetMode="External"/><Relationship Id="rId315" Type="http://schemas.openxmlformats.org/officeDocument/2006/relationships/hyperlink" Target="https://docs.google.com/spreadsheets/d/1JXKQDm3Wpl9GF5CUA4O_0sU5B4BJBIMkbJ_LFe4Gr2k/edit?gid=1252567251" TargetMode="External"/><Relationship Id="rId522" Type="http://schemas.openxmlformats.org/officeDocument/2006/relationships/hyperlink" Target="https://docs.google.com/spreadsheets/d/13vfIVhp30mAwVcX1MbU37x_bkC_mVJHVSzTx4FDbiew/edit?gid=1258946380" TargetMode="External"/><Relationship Id="rId967" Type="http://schemas.openxmlformats.org/officeDocument/2006/relationships/hyperlink" Target="https://docs.google.com/spreadsheets/d/1JXKQDm3Wpl9GF5CUA4O_0sU5B4BJBIMkbJ_LFe4Gr2k/edit?gid=1252567251" TargetMode="External"/><Relationship Id="rId1152" Type="http://schemas.openxmlformats.org/officeDocument/2006/relationships/hyperlink" Target="https://docs.google.com/spreadsheets/d/1JXKQDm3Wpl9GF5CUA4O_0sU5B4BJBIMkbJ_LFe4Gr2k/edit?gid=1252567251" TargetMode="External"/><Relationship Id="rId96" Type="http://schemas.openxmlformats.org/officeDocument/2006/relationships/hyperlink" Target="https://docs.google.com/spreadsheets/d/1JXKQDm3Wpl9GF5CUA4O_0sU5B4BJBIMkbJ_LFe4Gr2k/edit?gid=546462470" TargetMode="External"/><Relationship Id="rId161" Type="http://schemas.openxmlformats.org/officeDocument/2006/relationships/hyperlink" Target="https://docs.google.com/spreadsheets/d/1JXKQDm3Wpl9GF5CUA4O_0sU5B4BJBIMkbJ_LFe4Gr2k/edit?gid=546462470" TargetMode="External"/><Relationship Id="rId399" Type="http://schemas.openxmlformats.org/officeDocument/2006/relationships/hyperlink" Target="https://docs.google.com/spreadsheets/d/1JXKQDm3Wpl9GF5CUA4O_0sU5B4BJBIMkbJ_LFe4Gr2k/edit?gid=1252567251" TargetMode="External"/><Relationship Id="rId827" Type="http://schemas.openxmlformats.org/officeDocument/2006/relationships/hyperlink" Target="https://docs.google.com/spreadsheets/d/1JXKQDm3Wpl9GF5CUA4O_0sU5B4BJBIMkbJ_LFe4Gr2k/edit?gid=1252567251" TargetMode="External"/><Relationship Id="rId1012" Type="http://schemas.openxmlformats.org/officeDocument/2006/relationships/hyperlink" Target="https://docs.google.com/spreadsheets/d/1JXKQDm3Wpl9GF5CUA4O_0sU5B4BJBIMkbJ_LFe4Gr2k/edit?gid=1252567251" TargetMode="External"/><Relationship Id="rId259" Type="http://schemas.openxmlformats.org/officeDocument/2006/relationships/hyperlink" Target="https://docs.google.com/spreadsheets/d/1JXKQDm3Wpl9GF5CUA4O_0sU5B4BJBIMkbJ_LFe4Gr2k/edit?gid=1252567251" TargetMode="External"/><Relationship Id="rId466" Type="http://schemas.openxmlformats.org/officeDocument/2006/relationships/hyperlink" Target="https://docs.google.com/spreadsheets/d/1JXKQDm3Wpl9GF5CUA4O_0sU5B4BJBIMkbJ_LFe4Gr2k/edit?gid=1252567251" TargetMode="External"/><Relationship Id="rId673" Type="http://schemas.openxmlformats.org/officeDocument/2006/relationships/hyperlink" Target="https://docs.google.com/spreadsheets/d/1JXKQDm3Wpl9GF5CUA4O_0sU5B4BJBIMkbJ_LFe4Gr2k/edit?gid=1252567251" TargetMode="External"/><Relationship Id="rId880" Type="http://schemas.openxmlformats.org/officeDocument/2006/relationships/hyperlink" Target="https://docs.google.com/spreadsheets/d/1JXKQDm3Wpl9GF5CUA4O_0sU5B4BJBIMkbJ_LFe4Gr2k/edit?gid=1252567251" TargetMode="External"/><Relationship Id="rId1096" Type="http://schemas.openxmlformats.org/officeDocument/2006/relationships/hyperlink" Target="https://docs.google.com/spreadsheets/d/1JXKQDm3Wpl9GF5CUA4O_0sU5B4BJBIMkbJ_LFe4Gr2k/edit?gid=1252567251" TargetMode="External"/><Relationship Id="rId1317" Type="http://schemas.openxmlformats.org/officeDocument/2006/relationships/hyperlink" Target="https://docs.google.com/spreadsheets/d/1JXKQDm3Wpl9GF5CUA4O_0sU5B4BJBIMkbJ_LFe4Gr2k/edit?gid=1252567251" TargetMode="External"/><Relationship Id="rId23" Type="http://schemas.openxmlformats.org/officeDocument/2006/relationships/hyperlink" Target="https://docs.google.com/spreadsheets/d/1JXKQDm3Wpl9GF5CUA4O_0sU5B4BJBIMkbJ_LFe4Gr2k/edit?gid=1252567251" TargetMode="External"/><Relationship Id="rId119" Type="http://schemas.openxmlformats.org/officeDocument/2006/relationships/hyperlink" Target="https://docs.google.com/spreadsheets/d/1JXKQDm3Wpl9GF5CUA4O_0sU5B4BJBIMkbJ_LFe4Gr2k/edit?gid=546462470" TargetMode="External"/><Relationship Id="rId326" Type="http://schemas.openxmlformats.org/officeDocument/2006/relationships/hyperlink" Target="https://docs.google.com/spreadsheets/d/1JXKQDm3Wpl9GF5CUA4O_0sU5B4BJBIMkbJ_LFe4Gr2k/edit?gid=1252567251" TargetMode="External"/><Relationship Id="rId533" Type="http://schemas.openxmlformats.org/officeDocument/2006/relationships/hyperlink" Target="https://docs.google.com/spreadsheets/d/1JXKQDm3Wpl9GF5CUA4O_0sU5B4BJBIMkbJ_LFe4Gr2k/edit?gid=1252567251" TargetMode="External"/><Relationship Id="rId978" Type="http://schemas.openxmlformats.org/officeDocument/2006/relationships/hyperlink" Target="https://docs.google.com/spreadsheets/d/1JXKQDm3Wpl9GF5CUA4O_0sU5B4BJBIMkbJ_LFe4Gr2k/edit?gid=1252567251" TargetMode="External"/><Relationship Id="rId1163" Type="http://schemas.openxmlformats.org/officeDocument/2006/relationships/hyperlink" Target="https://docs.google.com/spreadsheets/d/1JXKQDm3Wpl9GF5CUA4O_0sU5B4BJBIMkbJ_LFe4Gr2k/edit?gid=1252567251" TargetMode="External"/><Relationship Id="rId740" Type="http://schemas.openxmlformats.org/officeDocument/2006/relationships/hyperlink" Target="https://docs.google.com/spreadsheets/d/1JXKQDm3Wpl9GF5CUA4O_0sU5B4BJBIMkbJ_LFe4Gr2k/edit?gid=1252567251" TargetMode="External"/><Relationship Id="rId838" Type="http://schemas.openxmlformats.org/officeDocument/2006/relationships/hyperlink" Target="https://docs.google.com/spreadsheets/d/13vfIVhp30mAwVcX1MbU37x_bkC_mVJHVSzTx4FDbiew/edit?gid=1258946380" TargetMode="External"/><Relationship Id="rId1023" Type="http://schemas.openxmlformats.org/officeDocument/2006/relationships/hyperlink" Target="https://docs.google.com/spreadsheets/d/1JXKQDm3Wpl9GF5CUA4O_0sU5B4BJBIMkbJ_LFe4Gr2k/edit?gid=1252567251" TargetMode="External"/><Relationship Id="rId172" Type="http://schemas.openxmlformats.org/officeDocument/2006/relationships/hyperlink" Target="https://docs.google.com/spreadsheets/d/1JXKQDm3Wpl9GF5CUA4O_0sU5B4BJBIMkbJ_LFe4Gr2k/edit?gid=546462470" TargetMode="External"/><Relationship Id="rId477" Type="http://schemas.openxmlformats.org/officeDocument/2006/relationships/hyperlink" Target="https://docs.google.com/spreadsheets/d/1JXKQDm3Wpl9GF5CUA4O_0sU5B4BJBIMkbJ_LFe4Gr2k/edit?gid=1252567251" TargetMode="External"/><Relationship Id="rId600" Type="http://schemas.openxmlformats.org/officeDocument/2006/relationships/hyperlink" Target="https://docs.google.com/spreadsheets/d/1JXKQDm3Wpl9GF5CUA4O_0sU5B4BJBIMkbJ_LFe4Gr2k/edit?gid=1252567251" TargetMode="External"/><Relationship Id="rId684" Type="http://schemas.openxmlformats.org/officeDocument/2006/relationships/hyperlink" Target="https://docs.google.com/spreadsheets/d/1JXKQDm3Wpl9GF5CUA4O_0sU5B4BJBIMkbJ_LFe4Gr2k/edit?gid=1252567251" TargetMode="External"/><Relationship Id="rId1230" Type="http://schemas.openxmlformats.org/officeDocument/2006/relationships/hyperlink" Target="https://docs.google.com/spreadsheets/d/1JXKQDm3Wpl9GF5CUA4O_0sU5B4BJBIMkbJ_LFe4Gr2k/edit?gid=1252567251" TargetMode="External"/><Relationship Id="rId1328" Type="http://schemas.openxmlformats.org/officeDocument/2006/relationships/hyperlink" Target="https://docs.google.com/spreadsheets/d/1JXKQDm3Wpl9GF5CUA4O_0sU5B4BJBIMkbJ_LFe4Gr2k/edit?gid=1252567251" TargetMode="External"/><Relationship Id="rId337" Type="http://schemas.openxmlformats.org/officeDocument/2006/relationships/hyperlink" Target="https://docs.google.com/spreadsheets/d/1JXKQDm3Wpl9GF5CUA4O_0sU5B4BJBIMkbJ_LFe4Gr2k/edit?gid=1252567251" TargetMode="External"/><Relationship Id="rId891" Type="http://schemas.openxmlformats.org/officeDocument/2006/relationships/hyperlink" Target="https://docs.google.com/spreadsheets/d/1JXKQDm3Wpl9GF5CUA4O_0sU5B4BJBIMkbJ_LFe4Gr2k/edit?gid=1252567251" TargetMode="External"/><Relationship Id="rId905" Type="http://schemas.openxmlformats.org/officeDocument/2006/relationships/hyperlink" Target="https://docs.google.com/spreadsheets/d/1JXKQDm3Wpl9GF5CUA4O_0sU5B4BJBIMkbJ_LFe4Gr2k/edit?gid=1252567251" TargetMode="External"/><Relationship Id="rId989" Type="http://schemas.openxmlformats.org/officeDocument/2006/relationships/hyperlink" Target="https://docs.google.com/spreadsheets/d/1JXKQDm3Wpl9GF5CUA4O_0sU5B4BJBIMkbJ_LFe4Gr2k/edit?gid=1252567251" TargetMode="External"/><Relationship Id="rId34" Type="http://schemas.openxmlformats.org/officeDocument/2006/relationships/hyperlink" Target="https://docs.google.com/spreadsheets/d/1JXKQDm3Wpl9GF5CUA4O_0sU5B4BJBIMkbJ_LFe4Gr2k/edit?pli=1&amp;gid=1252567251" TargetMode="External"/><Relationship Id="rId544" Type="http://schemas.openxmlformats.org/officeDocument/2006/relationships/hyperlink" Target="https://docs.google.com/spreadsheets/d/1JXKQDm3Wpl9GF5CUA4O_0sU5B4BJBIMkbJ_LFe4Gr2k/edit?gid=1252567251" TargetMode="External"/><Relationship Id="rId751" Type="http://schemas.openxmlformats.org/officeDocument/2006/relationships/hyperlink" Target="https://docs.google.com/spreadsheets/d/1JXKQDm3Wpl9GF5CUA4O_0sU5B4BJBIMkbJ_LFe4Gr2k/edit?gid=1252567251" TargetMode="External"/><Relationship Id="rId849" Type="http://schemas.openxmlformats.org/officeDocument/2006/relationships/hyperlink" Target="https://docs.google.com/spreadsheets/d/13vfIVhp30mAwVcX1MbU37x_bkC_mVJHVSzTx4FDbiew/edit?gid=1258946380" TargetMode="External"/><Relationship Id="rId1174" Type="http://schemas.openxmlformats.org/officeDocument/2006/relationships/hyperlink" Target="https://docs.google.com/spreadsheets/d/1JXKQDm3Wpl9GF5CUA4O_0sU5B4BJBIMkbJ_LFe4Gr2k/edit?gid=1252567251" TargetMode="External"/><Relationship Id="rId183" Type="http://schemas.openxmlformats.org/officeDocument/2006/relationships/hyperlink" Target="https://docs.google.com/spreadsheets/d/1JXKQDm3Wpl9GF5CUA4O_0sU5B4BJBIMkbJ_LFe4Gr2k/edit?gid=546462470" TargetMode="External"/><Relationship Id="rId390" Type="http://schemas.openxmlformats.org/officeDocument/2006/relationships/hyperlink" Target="https://docs.google.com/spreadsheets/d/1JXKQDm3Wpl9GF5CUA4O_0sU5B4BJBIMkbJ_LFe4Gr2k/edit?gid=1252567251" TargetMode="External"/><Relationship Id="rId404" Type="http://schemas.openxmlformats.org/officeDocument/2006/relationships/hyperlink" Target="https://docs.google.com/spreadsheets/d/1JXKQDm3Wpl9GF5CUA4O_0sU5B4BJBIMkbJ_LFe4Gr2k/edit?gid=1252567251" TargetMode="External"/><Relationship Id="rId611" Type="http://schemas.openxmlformats.org/officeDocument/2006/relationships/hyperlink" Target="https://docs.google.com/spreadsheets/d/1JXKQDm3Wpl9GF5CUA4O_0sU5B4BJBIMkbJ_LFe4Gr2k/edit?gid=1252567251" TargetMode="External"/><Relationship Id="rId1034" Type="http://schemas.openxmlformats.org/officeDocument/2006/relationships/hyperlink" Target="https://docs.google.com/spreadsheets/d/1JXKQDm3Wpl9GF5CUA4O_0sU5B4BJBIMkbJ_LFe4Gr2k/edit?gid=1252567251" TargetMode="External"/><Relationship Id="rId1241" Type="http://schemas.openxmlformats.org/officeDocument/2006/relationships/hyperlink" Target="https://docs.google.com/spreadsheets/d/1JXKQDm3Wpl9GF5CUA4O_0sU5B4BJBIMkbJ_LFe4Gr2k/edit?gid=1252567251" TargetMode="External"/><Relationship Id="rId1339" Type="http://schemas.openxmlformats.org/officeDocument/2006/relationships/hyperlink" Target="https://docs.google.com/spreadsheets/d/1JXKQDm3Wpl9GF5CUA4O_0sU5B4BJBIMkbJ_LFe4Gr2k/edit?gid=1252567251" TargetMode="External"/><Relationship Id="rId250" Type="http://schemas.openxmlformats.org/officeDocument/2006/relationships/hyperlink" Target="https://docs.google.com/spreadsheets/d/1JXKQDm3Wpl9GF5CUA4O_0sU5B4BJBIMkbJ_LFe4Gr2k/edit?gid=1252567251" TargetMode="External"/><Relationship Id="rId488" Type="http://schemas.openxmlformats.org/officeDocument/2006/relationships/hyperlink" Target="https://docs.google.com/spreadsheets/d/1JXKQDm3Wpl9GF5CUA4O_0sU5B4BJBIMkbJ_LFe4Gr2k/edit?gid=1252567251" TargetMode="External"/><Relationship Id="rId695" Type="http://schemas.openxmlformats.org/officeDocument/2006/relationships/hyperlink" Target="https://docs.google.com/spreadsheets/d/1JXKQDm3Wpl9GF5CUA4O_0sU5B4BJBIMkbJ_LFe4Gr2k/edit?gid=1252567251" TargetMode="External"/><Relationship Id="rId709" Type="http://schemas.openxmlformats.org/officeDocument/2006/relationships/hyperlink" Target="https://docs.google.com/spreadsheets/d/1JXKQDm3Wpl9GF5CUA4O_0sU5B4BJBIMkbJ_LFe4Gr2k/edit?gid=1252567251" TargetMode="External"/><Relationship Id="rId916" Type="http://schemas.openxmlformats.org/officeDocument/2006/relationships/hyperlink" Target="https://docs.google.com/spreadsheets/d/1JXKQDm3Wpl9GF5CUA4O_0sU5B4BJBIMkbJ_LFe4Gr2k/edit?gid=1252567251" TargetMode="External"/><Relationship Id="rId1101" Type="http://schemas.openxmlformats.org/officeDocument/2006/relationships/hyperlink" Target="https://docs.google.com/spreadsheets/d/1JXKQDm3Wpl9GF5CUA4O_0sU5B4BJBIMkbJ_LFe4Gr2k/edit?gid=1252567251" TargetMode="External"/><Relationship Id="rId45" Type="http://schemas.openxmlformats.org/officeDocument/2006/relationships/hyperlink" Target="https://docs.google.com/spreadsheets/d/1JXKQDm3Wpl9GF5CUA4O_0sU5B4BJBIMkbJ_LFe4Gr2k/edit?pli=1&amp;gid=1252567251" TargetMode="External"/><Relationship Id="rId110" Type="http://schemas.openxmlformats.org/officeDocument/2006/relationships/hyperlink" Target="https://docs.google.com/spreadsheets/d/1JXKQDm3Wpl9GF5CUA4O_0sU5B4BJBIMkbJ_LFe4Gr2k/edit?gid=546462470" TargetMode="External"/><Relationship Id="rId348" Type="http://schemas.openxmlformats.org/officeDocument/2006/relationships/hyperlink" Target="https://docs.google.com/spreadsheets/d/1JXKQDm3Wpl9GF5CUA4O_0sU5B4BJBIMkbJ_LFe4Gr2k/edit?gid=1252567251" TargetMode="External"/><Relationship Id="rId555" Type="http://schemas.openxmlformats.org/officeDocument/2006/relationships/hyperlink" Target="https://docs.google.com/spreadsheets/d/1JXKQDm3Wpl9GF5CUA4O_0sU5B4BJBIMkbJ_LFe4Gr2k/edit?gid=1252567251" TargetMode="External"/><Relationship Id="rId762" Type="http://schemas.openxmlformats.org/officeDocument/2006/relationships/hyperlink" Target="https://docs.google.com/spreadsheets/d/1JXKQDm3Wpl9GF5CUA4O_0sU5B4BJBIMkbJ_LFe4Gr2k/edit?gid=1252567251" TargetMode="External"/><Relationship Id="rId1185" Type="http://schemas.openxmlformats.org/officeDocument/2006/relationships/hyperlink" Target="https://docs.google.com/spreadsheets/d/1JXKQDm3Wpl9GF5CUA4O_0sU5B4BJBIMkbJ_LFe4Gr2k/edit?gid=1252567251" TargetMode="External"/><Relationship Id="rId194" Type="http://schemas.openxmlformats.org/officeDocument/2006/relationships/hyperlink" Target="https://docs.google.com/spreadsheets/d/1JXKQDm3Wpl9GF5CUA4O_0sU5B4BJBIMkbJ_LFe4Gr2k/edit?gid=546462470" TargetMode="External"/><Relationship Id="rId208" Type="http://schemas.openxmlformats.org/officeDocument/2006/relationships/hyperlink" Target="https://docs.google.com/spreadsheets/d/1JXKQDm3Wpl9GF5CUA4O_0sU5B4BJBIMkbJ_LFe4Gr2k/edit?gid=546462470" TargetMode="External"/><Relationship Id="rId415" Type="http://schemas.openxmlformats.org/officeDocument/2006/relationships/hyperlink" Target="https://docs.google.com/spreadsheets/d/1JXKQDm3Wpl9GF5CUA4O_0sU5B4BJBIMkbJ_LFe4Gr2k/edit?gid=1252567251" TargetMode="External"/><Relationship Id="rId622" Type="http://schemas.openxmlformats.org/officeDocument/2006/relationships/hyperlink" Target="https://docs.google.com/spreadsheets/d/1JXKQDm3Wpl9GF5CUA4O_0sU5B4BJBIMkbJ_LFe4Gr2k/edit?gid=1252567251" TargetMode="External"/><Relationship Id="rId1045" Type="http://schemas.openxmlformats.org/officeDocument/2006/relationships/hyperlink" Target="https://docs.google.com/spreadsheets/d/1JXKQDm3Wpl9GF5CUA4O_0sU5B4BJBIMkbJ_LFe4Gr2k/edit?gid=1252567251" TargetMode="External"/><Relationship Id="rId1252" Type="http://schemas.openxmlformats.org/officeDocument/2006/relationships/hyperlink" Target="https://docs.google.com/spreadsheets/d/1JXKQDm3Wpl9GF5CUA4O_0sU5B4BJBIMkbJ_LFe4Gr2k/edit?gid=1252567251" TargetMode="External"/><Relationship Id="rId261" Type="http://schemas.openxmlformats.org/officeDocument/2006/relationships/hyperlink" Target="https://docs.google.com/spreadsheets/d/1JXKQDm3Wpl9GF5CUA4O_0sU5B4BJBIMkbJ_LFe4Gr2k/edit?gid=1252567251" TargetMode="External"/><Relationship Id="rId499" Type="http://schemas.openxmlformats.org/officeDocument/2006/relationships/hyperlink" Target="https://docs.google.com/spreadsheets/d/1JXKQDm3Wpl9GF5CUA4O_0sU5B4BJBIMkbJ_LFe4Gr2k/edit?gid=1252567251" TargetMode="External"/><Relationship Id="rId927" Type="http://schemas.openxmlformats.org/officeDocument/2006/relationships/hyperlink" Target="https://docs.google.com/spreadsheets/d/1JXKQDm3Wpl9GF5CUA4O_0sU5B4BJBIMkbJ_LFe4Gr2k/edit?gid=1252567251" TargetMode="External"/><Relationship Id="rId1112" Type="http://schemas.openxmlformats.org/officeDocument/2006/relationships/hyperlink" Target="https://docs.google.com/spreadsheets/d/1JXKQDm3Wpl9GF5CUA4O_0sU5B4BJBIMkbJ_LFe4Gr2k/edit?gid=1252567251" TargetMode="External"/><Relationship Id="rId56" Type="http://schemas.openxmlformats.org/officeDocument/2006/relationships/hyperlink" Target="https://docs.google.com/spreadsheets/d/13vfIVhp30mAwVcX1MbU37x_bkC_mVJHVSzTx4FDbiew/edit?gid=1258946380" TargetMode="External"/><Relationship Id="rId359" Type="http://schemas.openxmlformats.org/officeDocument/2006/relationships/hyperlink" Target="https://docs.google.com/spreadsheets/d/1JXKQDm3Wpl9GF5CUA4O_0sU5B4BJBIMkbJ_LFe4Gr2k/edit?gid=1252567251" TargetMode="External"/><Relationship Id="rId566" Type="http://schemas.openxmlformats.org/officeDocument/2006/relationships/hyperlink" Target="https://docs.google.com/spreadsheets/d/1JXKQDm3Wpl9GF5CUA4O_0sU5B4BJBIMkbJ_LFe4Gr2k/edit?gid=1252567251" TargetMode="External"/><Relationship Id="rId773" Type="http://schemas.openxmlformats.org/officeDocument/2006/relationships/hyperlink" Target="https://docs.google.com/spreadsheets/d/1JXKQDm3Wpl9GF5CUA4O_0sU5B4BJBIMkbJ_LFe4Gr2k/edit?gid=1252567251" TargetMode="External"/><Relationship Id="rId1196" Type="http://schemas.openxmlformats.org/officeDocument/2006/relationships/hyperlink" Target="https://docs.google.com/spreadsheets/d/1JXKQDm3Wpl9GF5CUA4O_0sU5B4BJBIMkbJ_LFe4Gr2k/edit?gid=1252567251" TargetMode="External"/><Relationship Id="rId121" Type="http://schemas.openxmlformats.org/officeDocument/2006/relationships/hyperlink" Target="https://docs.google.com/spreadsheets/d/1JXKQDm3Wpl9GF5CUA4O_0sU5B4BJBIMkbJ_LFe4Gr2k/edit?gid=546462470" TargetMode="External"/><Relationship Id="rId219" Type="http://schemas.openxmlformats.org/officeDocument/2006/relationships/hyperlink" Target="https://docs.google.com/spreadsheets/d/13vfIVhp30mAwVcX1MbU37x_bkC_mVJHVSzTx4FDbiew/edit?gid=1258946380" TargetMode="External"/><Relationship Id="rId426" Type="http://schemas.openxmlformats.org/officeDocument/2006/relationships/hyperlink" Target="https://docs.google.com/spreadsheets/d/1JXKQDm3Wpl9GF5CUA4O_0sU5B4BJBIMkbJ_LFe4Gr2k/edit?gid=1252567251" TargetMode="External"/><Relationship Id="rId633" Type="http://schemas.openxmlformats.org/officeDocument/2006/relationships/hyperlink" Target="https://docs.google.com/spreadsheets/d/1JXKQDm3Wpl9GF5CUA4O_0sU5B4BJBIMkbJ_LFe4Gr2k/edit?gid=1252567251" TargetMode="External"/><Relationship Id="rId980" Type="http://schemas.openxmlformats.org/officeDocument/2006/relationships/hyperlink" Target="https://docs.google.com/spreadsheets/d/1JXKQDm3Wpl9GF5CUA4O_0sU5B4BJBIMkbJ_LFe4Gr2k/edit?gid=1252567251" TargetMode="External"/><Relationship Id="rId1056" Type="http://schemas.openxmlformats.org/officeDocument/2006/relationships/hyperlink" Target="https://docs.google.com/spreadsheets/d/1JXKQDm3Wpl9GF5CUA4O_0sU5B4BJBIMkbJ_LFe4Gr2k/edit?gid=1252567251" TargetMode="External"/><Relationship Id="rId1263" Type="http://schemas.openxmlformats.org/officeDocument/2006/relationships/hyperlink" Target="https://docs.google.com/spreadsheets/d/1JXKQDm3Wpl9GF5CUA4O_0sU5B4BJBIMkbJ_LFe4Gr2k/edit?gid=1252567251" TargetMode="External"/><Relationship Id="rId840" Type="http://schemas.openxmlformats.org/officeDocument/2006/relationships/hyperlink" Target="https://docs.google.com/spreadsheets/d/13vfIVhp30mAwVcX1MbU37x_bkC_mVJHVSzTx4FDbiew/edit?gid=1258946380" TargetMode="External"/><Relationship Id="rId938" Type="http://schemas.openxmlformats.org/officeDocument/2006/relationships/hyperlink" Target="https://docs.google.com/spreadsheets/d/1JXKQDm3Wpl9GF5CUA4O_0sU5B4BJBIMkbJ_LFe4Gr2k/edit?gid=1252567251" TargetMode="External"/><Relationship Id="rId67" Type="http://schemas.openxmlformats.org/officeDocument/2006/relationships/hyperlink" Target="https://docs.google.com/spreadsheets/d/1JXKQDm3Wpl9GF5CUA4O_0sU5B4BJBIMkbJ_LFe4Gr2k/edit?gid=1252567251" TargetMode="External"/><Relationship Id="rId272" Type="http://schemas.openxmlformats.org/officeDocument/2006/relationships/hyperlink" Target="https://docs.google.com/spreadsheets/d/1JXKQDm3Wpl9GF5CUA4O_0sU5B4BJBIMkbJ_LFe4Gr2k/edit?gid=1252567251" TargetMode="External"/><Relationship Id="rId577" Type="http://schemas.openxmlformats.org/officeDocument/2006/relationships/hyperlink" Target="https://docs.google.com/spreadsheets/d/1JXKQDm3Wpl9GF5CUA4O_0sU5B4BJBIMkbJ_LFe4Gr2k/edit?gid=1252567251" TargetMode="External"/><Relationship Id="rId700" Type="http://schemas.openxmlformats.org/officeDocument/2006/relationships/hyperlink" Target="https://docs.google.com/spreadsheets/d/1JXKQDm3Wpl9GF5CUA4O_0sU5B4BJBIMkbJ_LFe4Gr2k/edit?gid=1252567251" TargetMode="External"/><Relationship Id="rId1123" Type="http://schemas.openxmlformats.org/officeDocument/2006/relationships/hyperlink" Target="https://docs.google.com/spreadsheets/d/1JXKQDm3Wpl9GF5CUA4O_0sU5B4BJBIMkbJ_LFe4Gr2k/edit?gid=1252567251" TargetMode="External"/><Relationship Id="rId1330" Type="http://schemas.openxmlformats.org/officeDocument/2006/relationships/hyperlink" Target="https://docs.google.com/spreadsheets/d/1JXKQDm3Wpl9GF5CUA4O_0sU5B4BJBIMkbJ_LFe4Gr2k/edit?gid=1252567251" TargetMode="External"/><Relationship Id="rId132" Type="http://schemas.openxmlformats.org/officeDocument/2006/relationships/hyperlink" Target="https://docs.google.com/spreadsheets/d/1JXKQDm3Wpl9GF5CUA4O_0sU5B4BJBIMkbJ_LFe4Gr2k/edit?gid=546462470" TargetMode="External"/><Relationship Id="rId784" Type="http://schemas.openxmlformats.org/officeDocument/2006/relationships/hyperlink" Target="https://docs.google.com/spreadsheets/d/13vfIVhp30mAwVcX1MbU37x_bkC_mVJHVSzTx4FDbiew/edit?gid=1258946380" TargetMode="External"/><Relationship Id="rId991" Type="http://schemas.openxmlformats.org/officeDocument/2006/relationships/hyperlink" Target="https://docs.google.com/spreadsheets/d/1JXKQDm3Wpl9GF5CUA4O_0sU5B4BJBIMkbJ_LFe4Gr2k/edit?gid=1252567251" TargetMode="External"/><Relationship Id="rId1067" Type="http://schemas.openxmlformats.org/officeDocument/2006/relationships/hyperlink" Target="https://docs.google.com/spreadsheets/d/1JXKQDm3Wpl9GF5CUA4O_0sU5B4BJBIMkbJ_LFe4Gr2k/edit?gid=1252567251" TargetMode="External"/><Relationship Id="rId437" Type="http://schemas.openxmlformats.org/officeDocument/2006/relationships/hyperlink" Target="https://docs.google.com/spreadsheets/d/1JXKQDm3Wpl9GF5CUA4O_0sU5B4BJBIMkbJ_LFe4Gr2k/edit?gid=1252567251" TargetMode="External"/><Relationship Id="rId644" Type="http://schemas.openxmlformats.org/officeDocument/2006/relationships/hyperlink" Target="https://docs.google.com/spreadsheets/d/1JXKQDm3Wpl9GF5CUA4O_0sU5B4BJBIMkbJ_LFe4Gr2k/edit?gid=1252567251" TargetMode="External"/><Relationship Id="rId851" Type="http://schemas.openxmlformats.org/officeDocument/2006/relationships/hyperlink" Target="https://docs.google.com/spreadsheets/d/13vfIVhp30mAwVcX1MbU37x_bkC_mVJHVSzTx4FDbiew/edit?gid=1258946380" TargetMode="External"/><Relationship Id="rId1274" Type="http://schemas.openxmlformats.org/officeDocument/2006/relationships/hyperlink" Target="https://docs.google.com/spreadsheets/d/1JXKQDm3Wpl9GF5CUA4O_0sU5B4BJBIMkbJ_LFe4Gr2k/edit?gid=1252567251" TargetMode="External"/><Relationship Id="rId283" Type="http://schemas.openxmlformats.org/officeDocument/2006/relationships/hyperlink" Target="https://docs.google.com/spreadsheets/d/1JXKQDm3Wpl9GF5CUA4O_0sU5B4BJBIMkbJ_LFe4Gr2k/edit?gid=1252567251" TargetMode="External"/><Relationship Id="rId490" Type="http://schemas.openxmlformats.org/officeDocument/2006/relationships/hyperlink" Target="https://docs.google.com/spreadsheets/d/1JXKQDm3Wpl9GF5CUA4O_0sU5B4BJBIMkbJ_LFe4Gr2k/edit?gid=1252567251" TargetMode="External"/><Relationship Id="rId504" Type="http://schemas.openxmlformats.org/officeDocument/2006/relationships/hyperlink" Target="https://docs.google.com/spreadsheets/d/1JXKQDm3Wpl9GF5CUA4O_0sU5B4BJBIMkbJ_LFe4Gr2k/edit?gid=1252567251" TargetMode="External"/><Relationship Id="rId711" Type="http://schemas.openxmlformats.org/officeDocument/2006/relationships/hyperlink" Target="https://docs.google.com/spreadsheets/d/1JXKQDm3Wpl9GF5CUA4O_0sU5B4BJBIMkbJ_LFe4Gr2k/edit?gid=1252567251" TargetMode="External"/><Relationship Id="rId949" Type="http://schemas.openxmlformats.org/officeDocument/2006/relationships/hyperlink" Target="https://docs.google.com/spreadsheets/d/1JXKQDm3Wpl9GF5CUA4O_0sU5B4BJBIMkbJ_LFe4Gr2k/edit?gid=1252567251" TargetMode="External"/><Relationship Id="rId1134" Type="http://schemas.openxmlformats.org/officeDocument/2006/relationships/hyperlink" Target="https://docs.google.com/spreadsheets/d/1JXKQDm3Wpl9GF5CUA4O_0sU5B4BJBIMkbJ_LFe4Gr2k/edit?gid=1252567251" TargetMode="External"/><Relationship Id="rId1341" Type="http://schemas.openxmlformats.org/officeDocument/2006/relationships/hyperlink" Target="https://docs.google.com/spreadsheets/d/1JXKQDm3Wpl9GF5CUA4O_0sU5B4BJBIMkbJ_LFe4Gr2k/edit?gid=1252567251" TargetMode="External"/><Relationship Id="rId78" Type="http://schemas.openxmlformats.org/officeDocument/2006/relationships/hyperlink" Target="https://docs.google.com/spreadsheets/d/13vfIVhp30mAwVcX1MbU37x_bkC_mVJHVSzTx4FDbiew/edit?gid=1258946380" TargetMode="External"/><Relationship Id="rId143" Type="http://schemas.openxmlformats.org/officeDocument/2006/relationships/hyperlink" Target="https://docs.google.com/spreadsheets/d/1JXKQDm3Wpl9GF5CUA4O_0sU5B4BJBIMkbJ_LFe4Gr2k/edit?gid=546462470" TargetMode="External"/><Relationship Id="rId350" Type="http://schemas.openxmlformats.org/officeDocument/2006/relationships/hyperlink" Target="https://docs.google.com/spreadsheets/d/1JXKQDm3Wpl9GF5CUA4O_0sU5B4BJBIMkbJ_LFe4Gr2k/edit?gid=1252567251" TargetMode="External"/><Relationship Id="rId588" Type="http://schemas.openxmlformats.org/officeDocument/2006/relationships/hyperlink" Target="https://docs.google.com/spreadsheets/d/1JXKQDm3Wpl9GF5CUA4O_0sU5B4BJBIMkbJ_LFe4Gr2k/edit?gid=1252567251" TargetMode="External"/><Relationship Id="rId795" Type="http://schemas.openxmlformats.org/officeDocument/2006/relationships/hyperlink" Target="https://docs.google.com/spreadsheets/d/1JXKQDm3Wpl9GF5CUA4O_0sU5B4BJBIMkbJ_LFe4Gr2k/edit?gid=1252567251" TargetMode="External"/><Relationship Id="rId809" Type="http://schemas.openxmlformats.org/officeDocument/2006/relationships/hyperlink" Target="https://docs.google.com/spreadsheets/d/1JXKQDm3Wpl9GF5CUA4O_0sU5B4BJBIMkbJ_LFe4Gr2k/edit?gid=1252567251" TargetMode="External"/><Relationship Id="rId1201" Type="http://schemas.openxmlformats.org/officeDocument/2006/relationships/hyperlink" Target="https://docs.google.com/spreadsheets/d/1JXKQDm3Wpl9GF5CUA4O_0sU5B4BJBIMkbJ_LFe4Gr2k/edit?gid=1252567251" TargetMode="External"/><Relationship Id="rId9" Type="http://schemas.openxmlformats.org/officeDocument/2006/relationships/hyperlink" Target="https://docs.google.com/spreadsheets/d/1JXKQDm3Wpl9GF5CUA4O_0sU5B4BJBIMkbJ_LFe4Gr2k/edit?gid=1252567251" TargetMode="External"/><Relationship Id="rId210" Type="http://schemas.openxmlformats.org/officeDocument/2006/relationships/hyperlink" Target="https://docs.google.com/spreadsheets/d/1JXKQDm3Wpl9GF5CUA4O_0sU5B4BJBIMkbJ_LFe4Gr2k/edit?gid=1252567251" TargetMode="External"/><Relationship Id="rId448" Type="http://schemas.openxmlformats.org/officeDocument/2006/relationships/hyperlink" Target="https://docs.google.com/spreadsheets/d/1JXKQDm3Wpl9GF5CUA4O_0sU5B4BJBIMkbJ_LFe4Gr2k/edit?gid=1252567251" TargetMode="External"/><Relationship Id="rId655" Type="http://schemas.openxmlformats.org/officeDocument/2006/relationships/hyperlink" Target="https://docs.google.com/spreadsheets/d/1JXKQDm3Wpl9GF5CUA4O_0sU5B4BJBIMkbJ_LFe4Gr2k/edit?gid=1252567251" TargetMode="External"/><Relationship Id="rId862" Type="http://schemas.openxmlformats.org/officeDocument/2006/relationships/hyperlink" Target="https://docs.google.com/spreadsheets/d/1JXKQDm3Wpl9GF5CUA4O_0sU5B4BJBIMkbJ_LFe4Gr2k/edit?gid=1252567251" TargetMode="External"/><Relationship Id="rId1078" Type="http://schemas.openxmlformats.org/officeDocument/2006/relationships/hyperlink" Target="https://docs.google.com/spreadsheets/d/1JXKQDm3Wpl9GF5CUA4O_0sU5B4BJBIMkbJ_LFe4Gr2k/edit?gid=1252567251" TargetMode="External"/><Relationship Id="rId1285" Type="http://schemas.openxmlformats.org/officeDocument/2006/relationships/hyperlink" Target="https://docs.google.com/spreadsheets/d/1JXKQDm3Wpl9GF5CUA4O_0sU5B4BJBIMkbJ_LFe4Gr2k/edit?gid=1252567251" TargetMode="External"/><Relationship Id="rId294" Type="http://schemas.openxmlformats.org/officeDocument/2006/relationships/hyperlink" Target="https://docs.google.com/spreadsheets/d/1JXKQDm3Wpl9GF5CUA4O_0sU5B4BJBIMkbJ_LFe4Gr2k/edit?gid=1252567251" TargetMode="External"/><Relationship Id="rId308" Type="http://schemas.openxmlformats.org/officeDocument/2006/relationships/hyperlink" Target="https://docs.google.com/spreadsheets/d/1JXKQDm3Wpl9GF5CUA4O_0sU5B4BJBIMkbJ_LFe4Gr2k/edit?gid=1252567251" TargetMode="External"/><Relationship Id="rId515" Type="http://schemas.openxmlformats.org/officeDocument/2006/relationships/hyperlink" Target="https://docs.google.com/spreadsheets/d/13vfIVhp30mAwVcX1MbU37x_bkC_mVJHVSzTx4FDbiew/edit?gid=1258946380" TargetMode="External"/><Relationship Id="rId722" Type="http://schemas.openxmlformats.org/officeDocument/2006/relationships/hyperlink" Target="https://docs.google.com/spreadsheets/d/1JXKQDm3Wpl9GF5CUA4O_0sU5B4BJBIMkbJ_LFe4Gr2k/edit?gid=1252567251" TargetMode="External"/><Relationship Id="rId1145" Type="http://schemas.openxmlformats.org/officeDocument/2006/relationships/hyperlink" Target="https://docs.google.com/spreadsheets/d/1JXKQDm3Wpl9GF5CUA4O_0sU5B4BJBIMkbJ_LFe4Gr2k/edit?gid=1252567251" TargetMode="External"/><Relationship Id="rId89" Type="http://schemas.openxmlformats.org/officeDocument/2006/relationships/hyperlink" Target="https://docs.google.com/spreadsheets/d/1JXKQDm3Wpl9GF5CUA4O_0sU5B4BJBIMkbJ_LFe4Gr2k/edit?gid=546462470" TargetMode="External"/><Relationship Id="rId154" Type="http://schemas.openxmlformats.org/officeDocument/2006/relationships/hyperlink" Target="https://docs.google.com/spreadsheets/d/1JXKQDm3Wpl9GF5CUA4O_0sU5B4BJBIMkbJ_LFe4Gr2k/edit?gid=546462470" TargetMode="External"/><Relationship Id="rId361" Type="http://schemas.openxmlformats.org/officeDocument/2006/relationships/hyperlink" Target="https://docs.google.com/spreadsheets/d/1JXKQDm3Wpl9GF5CUA4O_0sU5B4BJBIMkbJ_LFe4Gr2k/edit?gid=1252567251" TargetMode="External"/><Relationship Id="rId599" Type="http://schemas.openxmlformats.org/officeDocument/2006/relationships/hyperlink" Target="https://docs.google.com/spreadsheets/d/1JXKQDm3Wpl9GF5CUA4O_0sU5B4BJBIMkbJ_LFe4Gr2k/edit?gid=1252567251" TargetMode="External"/><Relationship Id="rId1005" Type="http://schemas.openxmlformats.org/officeDocument/2006/relationships/hyperlink" Target="https://docs.google.com/spreadsheets/d/1JXKQDm3Wpl9GF5CUA4O_0sU5B4BJBIMkbJ_LFe4Gr2k/edit?gid=1252567251" TargetMode="External"/><Relationship Id="rId1212" Type="http://schemas.openxmlformats.org/officeDocument/2006/relationships/hyperlink" Target="https://docs.google.com/spreadsheets/d/1JXKQDm3Wpl9GF5CUA4O_0sU5B4BJBIMkbJ_LFe4Gr2k/edit?gid=1252567251" TargetMode="External"/><Relationship Id="rId459" Type="http://schemas.openxmlformats.org/officeDocument/2006/relationships/hyperlink" Target="https://docs.google.com/spreadsheets/d/1JXKQDm3Wpl9GF5CUA4O_0sU5B4BJBIMkbJ_LFe4Gr2k/edit?gid=1252567251" TargetMode="External"/><Relationship Id="rId666" Type="http://schemas.openxmlformats.org/officeDocument/2006/relationships/hyperlink" Target="https://docs.google.com/spreadsheets/d/1JXKQDm3Wpl9GF5CUA4O_0sU5B4BJBIMkbJ_LFe4Gr2k/edit?gid=1252567251" TargetMode="External"/><Relationship Id="rId873" Type="http://schemas.openxmlformats.org/officeDocument/2006/relationships/hyperlink" Target="https://docs.google.com/spreadsheets/d/1JXKQDm3Wpl9GF5CUA4O_0sU5B4BJBIMkbJ_LFe4Gr2k/edit?gid=1252567251" TargetMode="External"/><Relationship Id="rId1089" Type="http://schemas.openxmlformats.org/officeDocument/2006/relationships/hyperlink" Target="https://docs.google.com/spreadsheets/d/1JXKQDm3Wpl9GF5CUA4O_0sU5B4BJBIMkbJ_LFe4Gr2k/edit?gid=1252567251" TargetMode="External"/><Relationship Id="rId1296" Type="http://schemas.openxmlformats.org/officeDocument/2006/relationships/hyperlink" Target="https://docs.google.com/spreadsheets/d/1JXKQDm3Wpl9GF5CUA4O_0sU5B4BJBIMkbJ_LFe4Gr2k/edit?gid=1252567251" TargetMode="External"/><Relationship Id="rId16" Type="http://schemas.openxmlformats.org/officeDocument/2006/relationships/hyperlink" Target="https://docs.google.com/spreadsheets/d/1JXKQDm3Wpl9GF5CUA4O_0sU5B4BJBIMkbJ_LFe4Gr2k/edit?pli=1&amp;gid=1252567251" TargetMode="External"/><Relationship Id="rId221" Type="http://schemas.openxmlformats.org/officeDocument/2006/relationships/hyperlink" Target="https://docs.google.com/spreadsheets/d/13vfIVhp30mAwVcX1MbU37x_bkC_mVJHVSzTx4FDbiew/edit?gid=1258946380" TargetMode="External"/><Relationship Id="rId319" Type="http://schemas.openxmlformats.org/officeDocument/2006/relationships/hyperlink" Target="https://docs.google.com/spreadsheets/d/1JXKQDm3Wpl9GF5CUA4O_0sU5B4BJBIMkbJ_LFe4Gr2k/edit?gid=1252567251" TargetMode="External"/><Relationship Id="rId526" Type="http://schemas.openxmlformats.org/officeDocument/2006/relationships/hyperlink" Target="https://docs.google.com/spreadsheets/d/13vfIVhp30mAwVcX1MbU37x_bkC_mVJHVSzTx4FDbiew/edit?gid=1258946380" TargetMode="External"/><Relationship Id="rId1156" Type="http://schemas.openxmlformats.org/officeDocument/2006/relationships/hyperlink" Target="https://docs.google.com/spreadsheets/d/1JXKQDm3Wpl9GF5CUA4O_0sU5B4BJBIMkbJ_LFe4Gr2k/edit?gid=1252567251" TargetMode="External"/><Relationship Id="rId733" Type="http://schemas.openxmlformats.org/officeDocument/2006/relationships/hyperlink" Target="https://docs.google.com/spreadsheets/d/1JXKQDm3Wpl9GF5CUA4O_0sU5B4BJBIMkbJ_LFe4Gr2k/edit?gid=1252567251" TargetMode="External"/><Relationship Id="rId940" Type="http://schemas.openxmlformats.org/officeDocument/2006/relationships/hyperlink" Target="https://docs.google.com/spreadsheets/d/1JXKQDm3Wpl9GF5CUA4O_0sU5B4BJBIMkbJ_LFe4Gr2k/edit?gid=1252567251" TargetMode="External"/><Relationship Id="rId1016" Type="http://schemas.openxmlformats.org/officeDocument/2006/relationships/hyperlink" Target="https://docs.google.com/spreadsheets/d/1JXKQDm3Wpl9GF5CUA4O_0sU5B4BJBIMkbJ_LFe4Gr2k/edit?gid=1252567251" TargetMode="External"/><Relationship Id="rId165" Type="http://schemas.openxmlformats.org/officeDocument/2006/relationships/hyperlink" Target="https://docs.google.com/spreadsheets/d/1JXKQDm3Wpl9GF5CUA4O_0sU5B4BJBIMkbJ_LFe4Gr2k/edit?gid=546462470" TargetMode="External"/><Relationship Id="rId372" Type="http://schemas.openxmlformats.org/officeDocument/2006/relationships/hyperlink" Target="https://docs.google.com/spreadsheets/d/1JXKQDm3Wpl9GF5CUA4O_0sU5B4BJBIMkbJ_LFe4Gr2k/edit?gid=1252567251" TargetMode="External"/><Relationship Id="rId677" Type="http://schemas.openxmlformats.org/officeDocument/2006/relationships/hyperlink" Target="https://docs.google.com/spreadsheets/d/1JXKQDm3Wpl9GF5CUA4O_0sU5B4BJBIMkbJ_LFe4Gr2k/edit?gid=1252567251" TargetMode="External"/><Relationship Id="rId800" Type="http://schemas.openxmlformats.org/officeDocument/2006/relationships/hyperlink" Target="https://docs.google.com/spreadsheets/d/1JXKQDm3Wpl9GF5CUA4O_0sU5B4BJBIMkbJ_LFe4Gr2k/edit?gid=1252567251" TargetMode="External"/><Relationship Id="rId1223" Type="http://schemas.openxmlformats.org/officeDocument/2006/relationships/hyperlink" Target="https://docs.google.com/spreadsheets/d/1JXKQDm3Wpl9GF5CUA4O_0sU5B4BJBIMkbJ_LFe4Gr2k/edit?gid=1252567251" TargetMode="External"/><Relationship Id="rId232" Type="http://schemas.openxmlformats.org/officeDocument/2006/relationships/hyperlink" Target="https://docs.google.com/spreadsheets/d/13vfIVhp30mAwVcX1MbU37x_bkC_mVJHVSzTx4FDbiew/edit?gid=1258946380" TargetMode="External"/><Relationship Id="rId884" Type="http://schemas.openxmlformats.org/officeDocument/2006/relationships/hyperlink" Target="https://docs.google.com/spreadsheets/d/1JXKQDm3Wpl9GF5CUA4O_0sU5B4BJBIMkbJ_LFe4Gr2k/edit?gid=1252567251" TargetMode="External"/><Relationship Id="rId27" Type="http://schemas.openxmlformats.org/officeDocument/2006/relationships/hyperlink" Target="https://docs.google.com/spreadsheets/d/1JXKQDm3Wpl9GF5CUA4O_0sU5B4BJBIMkbJ_LFe4Gr2k/edit?gid=1252567251" TargetMode="External"/><Relationship Id="rId537" Type="http://schemas.openxmlformats.org/officeDocument/2006/relationships/hyperlink" Target="https://docs.google.com/spreadsheets/d/1JXKQDm3Wpl9GF5CUA4O_0sU5B4BJBIMkbJ_LFe4Gr2k/edit?gid=1252567251" TargetMode="External"/><Relationship Id="rId744" Type="http://schemas.openxmlformats.org/officeDocument/2006/relationships/hyperlink" Target="https://docs.google.com/spreadsheets/d/1JXKQDm3Wpl9GF5CUA4O_0sU5B4BJBIMkbJ_LFe4Gr2k/edit?gid=1252567251" TargetMode="External"/><Relationship Id="rId951" Type="http://schemas.openxmlformats.org/officeDocument/2006/relationships/hyperlink" Target="https://docs.google.com/spreadsheets/d/1JXKQDm3Wpl9GF5CUA4O_0sU5B4BJBIMkbJ_LFe4Gr2k/edit?gid=1252567251" TargetMode="External"/><Relationship Id="rId1167" Type="http://schemas.openxmlformats.org/officeDocument/2006/relationships/hyperlink" Target="https://docs.google.com/spreadsheets/d/1JXKQDm3Wpl9GF5CUA4O_0sU5B4BJBIMkbJ_LFe4Gr2k/edit?gid=1252567251" TargetMode="External"/><Relationship Id="rId80" Type="http://schemas.openxmlformats.org/officeDocument/2006/relationships/hyperlink" Target="https://docs.google.com/spreadsheets/d/13vfIVhp30mAwVcX1MbU37x_bkC_mVJHVSzTx4FDbiew/edit?gid=1258946380" TargetMode="External"/><Relationship Id="rId176" Type="http://schemas.openxmlformats.org/officeDocument/2006/relationships/hyperlink" Target="https://docs.google.com/spreadsheets/d/1JXKQDm3Wpl9GF5CUA4O_0sU5B4BJBIMkbJ_LFe4Gr2k/edit?gid=546462470" TargetMode="External"/><Relationship Id="rId383" Type="http://schemas.openxmlformats.org/officeDocument/2006/relationships/hyperlink" Target="https://docs.google.com/spreadsheets/d/1JXKQDm3Wpl9GF5CUA4O_0sU5B4BJBIMkbJ_LFe4Gr2k/edit?gid=1252567251" TargetMode="External"/><Relationship Id="rId590" Type="http://schemas.openxmlformats.org/officeDocument/2006/relationships/hyperlink" Target="https://docs.google.com/spreadsheets/d/1JXKQDm3Wpl9GF5CUA4O_0sU5B4BJBIMkbJ_LFe4Gr2k/edit?gid=1252567251" TargetMode="External"/><Relationship Id="rId604" Type="http://schemas.openxmlformats.org/officeDocument/2006/relationships/hyperlink" Target="https://docs.google.com/spreadsheets/d/1JXKQDm3Wpl9GF5CUA4O_0sU5B4BJBIMkbJ_LFe4Gr2k/edit?gid=1252567251" TargetMode="External"/><Relationship Id="rId811" Type="http://schemas.openxmlformats.org/officeDocument/2006/relationships/hyperlink" Target="https://docs.google.com/spreadsheets/d/1JXKQDm3Wpl9GF5CUA4O_0sU5B4BJBIMkbJ_LFe4Gr2k/edit?gid=1252567251" TargetMode="External"/><Relationship Id="rId1027" Type="http://schemas.openxmlformats.org/officeDocument/2006/relationships/hyperlink" Target="https://docs.google.com/spreadsheets/d/1JXKQDm3Wpl9GF5CUA4O_0sU5B4BJBIMkbJ_LFe4Gr2k/edit?gid=1252567251" TargetMode="External"/><Relationship Id="rId1234" Type="http://schemas.openxmlformats.org/officeDocument/2006/relationships/hyperlink" Target="https://docs.google.com/spreadsheets/d/1JXKQDm3Wpl9GF5CUA4O_0sU5B4BJBIMkbJ_LFe4Gr2k/edit?gid=1252567251" TargetMode="External"/><Relationship Id="rId243" Type="http://schemas.openxmlformats.org/officeDocument/2006/relationships/hyperlink" Target="https://docs.google.com/spreadsheets/d/1JXKQDm3Wpl9GF5CUA4O_0sU5B4BJBIMkbJ_LFe4Gr2k/edit?gid=1252567251" TargetMode="External"/><Relationship Id="rId450" Type="http://schemas.openxmlformats.org/officeDocument/2006/relationships/hyperlink" Target="https://docs.google.com/spreadsheets/d/1JXKQDm3Wpl9GF5CUA4O_0sU5B4BJBIMkbJ_LFe4Gr2k/edit?gid=1252567251" TargetMode="External"/><Relationship Id="rId688" Type="http://schemas.openxmlformats.org/officeDocument/2006/relationships/hyperlink" Target="https://docs.google.com/spreadsheets/d/1JXKQDm3Wpl9GF5CUA4O_0sU5B4BJBIMkbJ_LFe4Gr2k/edit?gid=1252567251" TargetMode="External"/><Relationship Id="rId895" Type="http://schemas.openxmlformats.org/officeDocument/2006/relationships/hyperlink" Target="https://docs.google.com/spreadsheets/d/1JXKQDm3Wpl9GF5CUA4O_0sU5B4BJBIMkbJ_LFe4Gr2k/edit?gid=1252567251" TargetMode="External"/><Relationship Id="rId909" Type="http://schemas.openxmlformats.org/officeDocument/2006/relationships/hyperlink" Target="https://docs.google.com/spreadsheets/d/1JXKQDm3Wpl9GF5CUA4O_0sU5B4BJBIMkbJ_LFe4Gr2k/edit?gid=1252567251" TargetMode="External"/><Relationship Id="rId1080" Type="http://schemas.openxmlformats.org/officeDocument/2006/relationships/hyperlink" Target="https://docs.google.com/spreadsheets/d/1JXKQDm3Wpl9GF5CUA4O_0sU5B4BJBIMkbJ_LFe4Gr2k/edit?gid=1252567251" TargetMode="External"/><Relationship Id="rId1301" Type="http://schemas.openxmlformats.org/officeDocument/2006/relationships/hyperlink" Target="https://docs.google.com/spreadsheets/d/1JXKQDm3Wpl9GF5CUA4O_0sU5B4BJBIMkbJ_LFe4Gr2k/edit?gid=1252567251" TargetMode="External"/><Relationship Id="rId38" Type="http://schemas.openxmlformats.org/officeDocument/2006/relationships/hyperlink" Target="https://docs.google.com/spreadsheets/d/13vfIVhp30mAwVcX1MbU37x_bkC_mVJHVSzTx4FDbiew/edit?gid=1258946380" TargetMode="External"/><Relationship Id="rId103" Type="http://schemas.openxmlformats.org/officeDocument/2006/relationships/hyperlink" Target="https://docs.google.com/spreadsheets/d/1JXKQDm3Wpl9GF5CUA4O_0sU5B4BJBIMkbJ_LFe4Gr2k/edit?gid=546462470" TargetMode="External"/><Relationship Id="rId310" Type="http://schemas.openxmlformats.org/officeDocument/2006/relationships/hyperlink" Target="https://docs.google.com/spreadsheets/d/1JXKQDm3Wpl9GF5CUA4O_0sU5B4BJBIMkbJ_LFe4Gr2k/edit?gid=1252567251" TargetMode="External"/><Relationship Id="rId548" Type="http://schemas.openxmlformats.org/officeDocument/2006/relationships/hyperlink" Target="https://docs.google.com/spreadsheets/d/1JXKQDm3Wpl9GF5CUA4O_0sU5B4BJBIMkbJ_LFe4Gr2k/edit?gid=1252567251" TargetMode="External"/><Relationship Id="rId755" Type="http://schemas.openxmlformats.org/officeDocument/2006/relationships/hyperlink" Target="https://docs.google.com/spreadsheets/d/1JXKQDm3Wpl9GF5CUA4O_0sU5B4BJBIMkbJ_LFe4Gr2k/edit?gid=1252567251" TargetMode="External"/><Relationship Id="rId962" Type="http://schemas.openxmlformats.org/officeDocument/2006/relationships/hyperlink" Target="https://docs.google.com/spreadsheets/d/1JXKQDm3Wpl9GF5CUA4O_0sU5B4BJBIMkbJ_LFe4Gr2k/edit?gid=1252567251" TargetMode="External"/><Relationship Id="rId1178" Type="http://schemas.openxmlformats.org/officeDocument/2006/relationships/hyperlink" Target="https://docs.google.com/spreadsheets/d/1JXKQDm3Wpl9GF5CUA4O_0sU5B4BJBIMkbJ_LFe4Gr2k/edit?gid=1252567251" TargetMode="External"/><Relationship Id="rId91" Type="http://schemas.openxmlformats.org/officeDocument/2006/relationships/hyperlink" Target="https://docs.google.com/spreadsheets/d/1JXKQDm3Wpl9GF5CUA4O_0sU5B4BJBIMkbJ_LFe4Gr2k/edit?gid=546462470" TargetMode="External"/><Relationship Id="rId187" Type="http://schemas.openxmlformats.org/officeDocument/2006/relationships/hyperlink" Target="https://docs.google.com/spreadsheets/d/1JXKQDm3Wpl9GF5CUA4O_0sU5B4BJBIMkbJ_LFe4Gr2k/edit?gid=546462470" TargetMode="External"/><Relationship Id="rId394" Type="http://schemas.openxmlformats.org/officeDocument/2006/relationships/hyperlink" Target="https://docs.google.com/spreadsheets/d/1JXKQDm3Wpl9GF5CUA4O_0sU5B4BJBIMkbJ_LFe4Gr2k/edit?gid=1252567251" TargetMode="External"/><Relationship Id="rId408" Type="http://schemas.openxmlformats.org/officeDocument/2006/relationships/hyperlink" Target="https://docs.google.com/spreadsheets/d/1JXKQDm3Wpl9GF5CUA4O_0sU5B4BJBIMkbJ_LFe4Gr2k/edit?gid=1252567251" TargetMode="External"/><Relationship Id="rId615" Type="http://schemas.openxmlformats.org/officeDocument/2006/relationships/hyperlink" Target="https://docs.google.com/spreadsheets/d/1JXKQDm3Wpl9GF5CUA4O_0sU5B4BJBIMkbJ_LFe4Gr2k/edit?gid=1252567251" TargetMode="External"/><Relationship Id="rId822" Type="http://schemas.openxmlformats.org/officeDocument/2006/relationships/hyperlink" Target="https://docs.google.com/spreadsheets/d/1JXKQDm3Wpl9GF5CUA4O_0sU5B4BJBIMkbJ_LFe4Gr2k/edit?gid=1252567251" TargetMode="External"/><Relationship Id="rId1038" Type="http://schemas.openxmlformats.org/officeDocument/2006/relationships/hyperlink" Target="https://docs.google.com/spreadsheets/d/1JXKQDm3Wpl9GF5CUA4O_0sU5B4BJBIMkbJ_LFe4Gr2k/edit?gid=1252567251" TargetMode="External"/><Relationship Id="rId1245" Type="http://schemas.openxmlformats.org/officeDocument/2006/relationships/hyperlink" Target="https://docs.google.com/spreadsheets/d/1JXKQDm3Wpl9GF5CUA4O_0sU5B4BJBIMkbJ_LFe4Gr2k/edit?gid=1252567251" TargetMode="External"/><Relationship Id="rId254" Type="http://schemas.openxmlformats.org/officeDocument/2006/relationships/hyperlink" Target="https://docs.google.com/spreadsheets/d/1JXKQDm3Wpl9GF5CUA4O_0sU5B4BJBIMkbJ_LFe4Gr2k/edit?gid=1252567251" TargetMode="External"/><Relationship Id="rId699" Type="http://schemas.openxmlformats.org/officeDocument/2006/relationships/hyperlink" Target="https://docs.google.com/spreadsheets/d/1JXKQDm3Wpl9GF5CUA4O_0sU5B4BJBIMkbJ_LFe4Gr2k/edit?gid=1252567251" TargetMode="External"/><Relationship Id="rId1091" Type="http://schemas.openxmlformats.org/officeDocument/2006/relationships/hyperlink" Target="https://docs.google.com/spreadsheets/d/1JXKQDm3Wpl9GF5CUA4O_0sU5B4BJBIMkbJ_LFe4Gr2k/edit?gid=1252567251" TargetMode="External"/><Relationship Id="rId1105" Type="http://schemas.openxmlformats.org/officeDocument/2006/relationships/hyperlink" Target="https://docs.google.com/spreadsheets/d/1JXKQDm3Wpl9GF5CUA4O_0sU5B4BJBIMkbJ_LFe4Gr2k/edit?gid=1252567251" TargetMode="External"/><Relationship Id="rId1312" Type="http://schemas.openxmlformats.org/officeDocument/2006/relationships/hyperlink" Target="https://docs.google.com/spreadsheets/d/1JXKQDm3Wpl9GF5CUA4O_0sU5B4BJBIMkbJ_LFe4Gr2k/edit?gid=1252567251" TargetMode="External"/><Relationship Id="rId49" Type="http://schemas.openxmlformats.org/officeDocument/2006/relationships/hyperlink" Target="https://docs.google.com/spreadsheets/d/13vfIVhp30mAwVcX1MbU37x_bkC_mVJHVSzTx4FDbiew/edit?gid=1258946380" TargetMode="External"/><Relationship Id="rId114" Type="http://schemas.openxmlformats.org/officeDocument/2006/relationships/hyperlink" Target="https://docs.google.com/spreadsheets/d/1JXKQDm3Wpl9GF5CUA4O_0sU5B4BJBIMkbJ_LFe4Gr2k/edit?gid=546462470" TargetMode="External"/><Relationship Id="rId461" Type="http://schemas.openxmlformats.org/officeDocument/2006/relationships/hyperlink" Target="https://docs.google.com/spreadsheets/d/1JXKQDm3Wpl9GF5CUA4O_0sU5B4BJBIMkbJ_LFe4Gr2k/edit?gid=1252567251" TargetMode="External"/><Relationship Id="rId559" Type="http://schemas.openxmlformats.org/officeDocument/2006/relationships/hyperlink" Target="https://docs.google.com/spreadsheets/d/1JXKQDm3Wpl9GF5CUA4O_0sU5B4BJBIMkbJ_LFe4Gr2k/edit?gid=1252567251" TargetMode="External"/><Relationship Id="rId766" Type="http://schemas.openxmlformats.org/officeDocument/2006/relationships/hyperlink" Target="https://docs.google.com/spreadsheets/d/1JXKQDm3Wpl9GF5CUA4O_0sU5B4BJBIMkbJ_LFe4Gr2k/edit?gid=1252567251" TargetMode="External"/><Relationship Id="rId1189" Type="http://schemas.openxmlformats.org/officeDocument/2006/relationships/hyperlink" Target="https://docs.google.com/spreadsheets/d/1JXKQDm3Wpl9GF5CUA4O_0sU5B4BJBIMkbJ_LFe4Gr2k/edit?gid=1252567251" TargetMode="External"/><Relationship Id="rId198" Type="http://schemas.openxmlformats.org/officeDocument/2006/relationships/hyperlink" Target="https://docs.google.com/spreadsheets/d/1JXKQDm3Wpl9GF5CUA4O_0sU5B4BJBIMkbJ_LFe4Gr2k/edit?gid=546462470" TargetMode="External"/><Relationship Id="rId321" Type="http://schemas.openxmlformats.org/officeDocument/2006/relationships/hyperlink" Target="https://docs.google.com/spreadsheets/d/1JXKQDm3Wpl9GF5CUA4O_0sU5B4BJBIMkbJ_LFe4Gr2k/edit?gid=1252567251" TargetMode="External"/><Relationship Id="rId419" Type="http://schemas.openxmlformats.org/officeDocument/2006/relationships/hyperlink" Target="https://docs.google.com/spreadsheets/d/1JXKQDm3Wpl9GF5CUA4O_0sU5B4BJBIMkbJ_LFe4Gr2k/edit?gid=1252567251" TargetMode="External"/><Relationship Id="rId626" Type="http://schemas.openxmlformats.org/officeDocument/2006/relationships/hyperlink" Target="https://docs.google.com/spreadsheets/d/1JXKQDm3Wpl9GF5CUA4O_0sU5B4BJBIMkbJ_LFe4Gr2k/edit?gid=1252567251" TargetMode="External"/><Relationship Id="rId973" Type="http://schemas.openxmlformats.org/officeDocument/2006/relationships/hyperlink" Target="https://docs.google.com/spreadsheets/d/1JXKQDm3Wpl9GF5CUA4O_0sU5B4BJBIMkbJ_LFe4Gr2k/edit?gid=1252567251" TargetMode="External"/><Relationship Id="rId1049" Type="http://schemas.openxmlformats.org/officeDocument/2006/relationships/hyperlink" Target="https://docs.google.com/spreadsheets/d/1JXKQDm3Wpl9GF5CUA4O_0sU5B4BJBIMkbJ_LFe4Gr2k/edit?gid=1252567251" TargetMode="External"/><Relationship Id="rId1256" Type="http://schemas.openxmlformats.org/officeDocument/2006/relationships/hyperlink" Target="https://docs.google.com/spreadsheets/d/1JXKQDm3Wpl9GF5CUA4O_0sU5B4BJBIMkbJ_LFe4Gr2k/edit?gid=1252567251" TargetMode="External"/><Relationship Id="rId833" Type="http://schemas.openxmlformats.org/officeDocument/2006/relationships/hyperlink" Target="https://docs.google.com/spreadsheets/d/1JXKQDm3Wpl9GF5CUA4O_0sU5B4BJBIMkbJ_LFe4Gr2k/edit?gid=1252567251" TargetMode="External"/><Relationship Id="rId1116" Type="http://schemas.openxmlformats.org/officeDocument/2006/relationships/hyperlink" Target="https://docs.google.com/spreadsheets/d/1JXKQDm3Wpl9GF5CUA4O_0sU5B4BJBIMkbJ_LFe4Gr2k/edit?gid=1252567251" TargetMode="External"/><Relationship Id="rId265" Type="http://schemas.openxmlformats.org/officeDocument/2006/relationships/hyperlink" Target="https://docs.google.com/spreadsheets/d/1JXKQDm3Wpl9GF5CUA4O_0sU5B4BJBIMkbJ_LFe4Gr2k/edit?gid=1252567251" TargetMode="External"/><Relationship Id="rId472" Type="http://schemas.openxmlformats.org/officeDocument/2006/relationships/hyperlink" Target="https://docs.google.com/spreadsheets/d/1JXKQDm3Wpl9GF5CUA4O_0sU5B4BJBIMkbJ_LFe4Gr2k/edit?gid=1252567251" TargetMode="External"/><Relationship Id="rId900" Type="http://schemas.openxmlformats.org/officeDocument/2006/relationships/hyperlink" Target="https://docs.google.com/spreadsheets/d/1JXKQDm3Wpl9GF5CUA4O_0sU5B4BJBIMkbJ_LFe4Gr2k/edit?gid=1252567251" TargetMode="External"/><Relationship Id="rId1323" Type="http://schemas.openxmlformats.org/officeDocument/2006/relationships/hyperlink" Target="https://docs.google.com/spreadsheets/d/1JXKQDm3Wpl9GF5CUA4O_0sU5B4BJBIMkbJ_LFe4Gr2k/edit?gid=1252567251" TargetMode="External"/><Relationship Id="rId125" Type="http://schemas.openxmlformats.org/officeDocument/2006/relationships/hyperlink" Target="https://docs.google.com/spreadsheets/d/1JXKQDm3Wpl9GF5CUA4O_0sU5B4BJBIMkbJ_LFe4Gr2k/edit?gid=546462470" TargetMode="External"/><Relationship Id="rId332" Type="http://schemas.openxmlformats.org/officeDocument/2006/relationships/hyperlink" Target="https://docs.google.com/spreadsheets/d/1JXKQDm3Wpl9GF5CUA4O_0sU5B4BJBIMkbJ_LFe4Gr2k/edit?gid=1252567251" TargetMode="External"/><Relationship Id="rId777" Type="http://schemas.openxmlformats.org/officeDocument/2006/relationships/hyperlink" Target="https://docs.google.com/spreadsheets/d/13vfIVhp30mAwVcX1MbU37x_bkC_mVJHVSzTx4FDbiew/edit?gid=1258946380" TargetMode="External"/><Relationship Id="rId984" Type="http://schemas.openxmlformats.org/officeDocument/2006/relationships/hyperlink" Target="https://docs.google.com/spreadsheets/d/1JXKQDm3Wpl9GF5CUA4O_0sU5B4BJBIMkbJ_LFe4Gr2k/edit?gid=1252567251" TargetMode="External"/><Relationship Id="rId637" Type="http://schemas.openxmlformats.org/officeDocument/2006/relationships/hyperlink" Target="https://docs.google.com/spreadsheets/d/1JXKQDm3Wpl9GF5CUA4O_0sU5B4BJBIMkbJ_LFe4Gr2k/edit?gid=1252567251" TargetMode="External"/><Relationship Id="rId844" Type="http://schemas.openxmlformats.org/officeDocument/2006/relationships/hyperlink" Target="https://docs.google.com/spreadsheets/d/13vfIVhp30mAwVcX1MbU37x_bkC_mVJHVSzTx4FDbiew/edit?gid=1258946380" TargetMode="External"/><Relationship Id="rId1267" Type="http://schemas.openxmlformats.org/officeDocument/2006/relationships/hyperlink" Target="https://docs.google.com/spreadsheets/d/1JXKQDm3Wpl9GF5CUA4O_0sU5B4BJBIMkbJ_LFe4Gr2k/edit?gid=1252567251" TargetMode="External"/><Relationship Id="rId276" Type="http://schemas.openxmlformats.org/officeDocument/2006/relationships/hyperlink" Target="https://docs.google.com/spreadsheets/d/1JXKQDm3Wpl9GF5CUA4O_0sU5B4BJBIMkbJ_LFe4Gr2k/edit?gid=1252567251" TargetMode="External"/><Relationship Id="rId483" Type="http://schemas.openxmlformats.org/officeDocument/2006/relationships/hyperlink" Target="https://docs.google.com/spreadsheets/d/1JXKQDm3Wpl9GF5CUA4O_0sU5B4BJBIMkbJ_LFe4Gr2k/edit?gid=1252567251" TargetMode="External"/><Relationship Id="rId690" Type="http://schemas.openxmlformats.org/officeDocument/2006/relationships/hyperlink" Target="https://docs.google.com/spreadsheets/d/1JXKQDm3Wpl9GF5CUA4O_0sU5B4BJBIMkbJ_LFe4Gr2k/edit?gid=1252567251" TargetMode="External"/><Relationship Id="rId704" Type="http://schemas.openxmlformats.org/officeDocument/2006/relationships/hyperlink" Target="https://docs.google.com/spreadsheets/d/1JXKQDm3Wpl9GF5CUA4O_0sU5B4BJBIMkbJ_LFe4Gr2k/edit?gid=1252567251" TargetMode="External"/><Relationship Id="rId911" Type="http://schemas.openxmlformats.org/officeDocument/2006/relationships/hyperlink" Target="https://docs.google.com/spreadsheets/d/1JXKQDm3Wpl9GF5CUA4O_0sU5B4BJBIMkbJ_LFe4Gr2k/edit?gid=1252567251" TargetMode="External"/><Relationship Id="rId1127" Type="http://schemas.openxmlformats.org/officeDocument/2006/relationships/hyperlink" Target="https://docs.google.com/spreadsheets/d/1JXKQDm3Wpl9GF5CUA4O_0sU5B4BJBIMkbJ_LFe4Gr2k/edit?gid=1252567251" TargetMode="External"/><Relationship Id="rId1334" Type="http://schemas.openxmlformats.org/officeDocument/2006/relationships/hyperlink" Target="https://docs.google.com/spreadsheets/d/1JXKQDm3Wpl9GF5CUA4O_0sU5B4BJBIMkbJ_LFe4Gr2k/edit?gid=1252567251" TargetMode="External"/><Relationship Id="rId40" Type="http://schemas.openxmlformats.org/officeDocument/2006/relationships/hyperlink" Target="https://docs.google.com/spreadsheets/d/1JXKQDm3Wpl9GF5CUA4O_0sU5B4BJBIMkbJ_LFe4Gr2k/edit?gid=1252567251" TargetMode="External"/><Relationship Id="rId136" Type="http://schemas.openxmlformats.org/officeDocument/2006/relationships/hyperlink" Target="https://docs.google.com/spreadsheets/d/1JXKQDm3Wpl9GF5CUA4O_0sU5B4BJBIMkbJ_LFe4Gr2k/edit?gid=546462470" TargetMode="External"/><Relationship Id="rId343" Type="http://schemas.openxmlformats.org/officeDocument/2006/relationships/hyperlink" Target="https://docs.google.com/spreadsheets/d/1JXKQDm3Wpl9GF5CUA4O_0sU5B4BJBIMkbJ_LFe4Gr2k/edit?gid=1252567251" TargetMode="External"/><Relationship Id="rId550" Type="http://schemas.openxmlformats.org/officeDocument/2006/relationships/hyperlink" Target="https://docs.google.com/spreadsheets/d/1JXKQDm3Wpl9GF5CUA4O_0sU5B4BJBIMkbJ_LFe4Gr2k/edit?gid=1252567251" TargetMode="External"/><Relationship Id="rId788" Type="http://schemas.openxmlformats.org/officeDocument/2006/relationships/hyperlink" Target="https://docs.google.com/spreadsheets/d/1JXKQDm3Wpl9GF5CUA4O_0sU5B4BJBIMkbJ_LFe4Gr2k/edit?gid=1252567251" TargetMode="External"/><Relationship Id="rId995" Type="http://schemas.openxmlformats.org/officeDocument/2006/relationships/hyperlink" Target="https://docs.google.com/spreadsheets/d/1JXKQDm3Wpl9GF5CUA4O_0sU5B4BJBIMkbJ_LFe4Gr2k/edit?gid=1252567251" TargetMode="External"/><Relationship Id="rId1180" Type="http://schemas.openxmlformats.org/officeDocument/2006/relationships/hyperlink" Target="https://docs.google.com/spreadsheets/d/1JXKQDm3Wpl9GF5CUA4O_0sU5B4BJBIMkbJ_LFe4Gr2k/edit?gid=1252567251" TargetMode="External"/><Relationship Id="rId203" Type="http://schemas.openxmlformats.org/officeDocument/2006/relationships/hyperlink" Target="https://docs.google.com/spreadsheets/d/1JXKQDm3Wpl9GF5CUA4O_0sU5B4BJBIMkbJ_LFe4Gr2k/edit?gid=546462470" TargetMode="External"/><Relationship Id="rId648" Type="http://schemas.openxmlformats.org/officeDocument/2006/relationships/hyperlink" Target="https://docs.google.com/spreadsheets/d/1JXKQDm3Wpl9GF5CUA4O_0sU5B4BJBIMkbJ_LFe4Gr2k/edit?gid=1252567251" TargetMode="External"/><Relationship Id="rId855" Type="http://schemas.openxmlformats.org/officeDocument/2006/relationships/hyperlink" Target="https://docs.google.com/spreadsheets/d/13vfIVhp30mAwVcX1MbU37x_bkC_mVJHVSzTx4FDbiew/edit?gid=1258946380" TargetMode="External"/><Relationship Id="rId1040" Type="http://schemas.openxmlformats.org/officeDocument/2006/relationships/hyperlink" Target="https://docs.google.com/spreadsheets/d/1JXKQDm3Wpl9GF5CUA4O_0sU5B4BJBIMkbJ_LFe4Gr2k/edit?gid=1252567251" TargetMode="External"/><Relationship Id="rId1278" Type="http://schemas.openxmlformats.org/officeDocument/2006/relationships/hyperlink" Target="https://docs.google.com/spreadsheets/d/1JXKQDm3Wpl9GF5CUA4O_0sU5B4BJBIMkbJ_LFe4Gr2k/edit?gid=1252567251" TargetMode="External"/><Relationship Id="rId287" Type="http://schemas.openxmlformats.org/officeDocument/2006/relationships/hyperlink" Target="https://docs.google.com/spreadsheets/d/1JXKQDm3Wpl9GF5CUA4O_0sU5B4BJBIMkbJ_LFe4Gr2k/edit?gid=1252567251" TargetMode="External"/><Relationship Id="rId410" Type="http://schemas.openxmlformats.org/officeDocument/2006/relationships/hyperlink" Target="https://docs.google.com/spreadsheets/d/1JXKQDm3Wpl9GF5CUA4O_0sU5B4BJBIMkbJ_LFe4Gr2k/edit?gid=1252567251" TargetMode="External"/><Relationship Id="rId494" Type="http://schemas.openxmlformats.org/officeDocument/2006/relationships/hyperlink" Target="https://docs.google.com/spreadsheets/d/1JXKQDm3Wpl9GF5CUA4O_0sU5B4BJBIMkbJ_LFe4Gr2k/edit?gid=1252567251" TargetMode="External"/><Relationship Id="rId508" Type="http://schemas.openxmlformats.org/officeDocument/2006/relationships/hyperlink" Target="https://docs.google.com/spreadsheets/d/1JXKQDm3Wpl9GF5CUA4O_0sU5B4BJBIMkbJ_LFe4Gr2k/edit?gid=1252567251" TargetMode="External"/><Relationship Id="rId715" Type="http://schemas.openxmlformats.org/officeDocument/2006/relationships/hyperlink" Target="https://docs.google.com/spreadsheets/d/1JXKQDm3Wpl9GF5CUA4O_0sU5B4BJBIMkbJ_LFe4Gr2k/edit?gid=1252567251" TargetMode="External"/><Relationship Id="rId922" Type="http://schemas.openxmlformats.org/officeDocument/2006/relationships/hyperlink" Target="https://docs.google.com/spreadsheets/d/1JXKQDm3Wpl9GF5CUA4O_0sU5B4BJBIMkbJ_LFe4Gr2k/edit?gid=1252567251" TargetMode="External"/><Relationship Id="rId1138" Type="http://schemas.openxmlformats.org/officeDocument/2006/relationships/hyperlink" Target="https://docs.google.com/spreadsheets/d/1JXKQDm3Wpl9GF5CUA4O_0sU5B4BJBIMkbJ_LFe4Gr2k/edit?gid=1252567251" TargetMode="External"/><Relationship Id="rId1345" Type="http://schemas.openxmlformats.org/officeDocument/2006/relationships/comments" Target="../comments2.xml"/><Relationship Id="rId147" Type="http://schemas.openxmlformats.org/officeDocument/2006/relationships/hyperlink" Target="https://docs.google.com/spreadsheets/d/1JXKQDm3Wpl9GF5CUA4O_0sU5B4BJBIMkbJ_LFe4Gr2k/edit?gid=546462470" TargetMode="External"/><Relationship Id="rId354" Type="http://schemas.openxmlformats.org/officeDocument/2006/relationships/hyperlink" Target="https://docs.google.com/spreadsheets/d/1JXKQDm3Wpl9GF5CUA4O_0sU5B4BJBIMkbJ_LFe4Gr2k/edit?gid=1252567251" TargetMode="External"/><Relationship Id="rId799" Type="http://schemas.openxmlformats.org/officeDocument/2006/relationships/hyperlink" Target="https://docs.google.com/spreadsheets/d/1JXKQDm3Wpl9GF5CUA4O_0sU5B4BJBIMkbJ_LFe4Gr2k/edit?gid=1252567251" TargetMode="External"/><Relationship Id="rId1191" Type="http://schemas.openxmlformats.org/officeDocument/2006/relationships/hyperlink" Target="https://docs.google.com/spreadsheets/d/1JXKQDm3Wpl9GF5CUA4O_0sU5B4BJBIMkbJ_LFe4Gr2k/edit?gid=1252567251" TargetMode="External"/><Relationship Id="rId1205" Type="http://schemas.openxmlformats.org/officeDocument/2006/relationships/hyperlink" Target="https://docs.google.com/spreadsheets/d/1JXKQDm3Wpl9GF5CUA4O_0sU5B4BJBIMkbJ_LFe4Gr2k/edit?gid=1252567251" TargetMode="External"/><Relationship Id="rId51" Type="http://schemas.openxmlformats.org/officeDocument/2006/relationships/hyperlink" Target="https://docs.google.com/spreadsheets/d/13vfIVhp30mAwVcX1MbU37x_bkC_mVJHVSzTx4FDbiew/edit?gid=1258946380" TargetMode="External"/><Relationship Id="rId561" Type="http://schemas.openxmlformats.org/officeDocument/2006/relationships/hyperlink" Target="https://docs.google.com/spreadsheets/d/1JXKQDm3Wpl9GF5CUA4O_0sU5B4BJBIMkbJ_LFe4Gr2k/edit?gid=1252567251" TargetMode="External"/><Relationship Id="rId659" Type="http://schemas.openxmlformats.org/officeDocument/2006/relationships/hyperlink" Target="https://docs.google.com/spreadsheets/d/1JXKQDm3Wpl9GF5CUA4O_0sU5B4BJBIMkbJ_LFe4Gr2k/edit?gid=1252567251" TargetMode="External"/><Relationship Id="rId866" Type="http://schemas.openxmlformats.org/officeDocument/2006/relationships/hyperlink" Target="https://docs.google.com/spreadsheets/d/1JXKQDm3Wpl9GF5CUA4O_0sU5B4BJBIMkbJ_LFe4Gr2k/edit?gid=1252567251" TargetMode="External"/><Relationship Id="rId1289" Type="http://schemas.openxmlformats.org/officeDocument/2006/relationships/hyperlink" Target="https://docs.google.com/spreadsheets/d/1JXKQDm3Wpl9GF5CUA4O_0sU5B4BJBIMkbJ_LFe4Gr2k/edit?gid=1252567251" TargetMode="External"/><Relationship Id="rId214" Type="http://schemas.openxmlformats.org/officeDocument/2006/relationships/hyperlink" Target="https://docs.google.com/spreadsheets/d/13vfIVhp30mAwVcX1MbU37x_bkC_mVJHVSzTx4FDbiew/edit?gid=1258946380" TargetMode="External"/><Relationship Id="rId298" Type="http://schemas.openxmlformats.org/officeDocument/2006/relationships/hyperlink" Target="https://docs.google.com/spreadsheets/d/1JXKQDm3Wpl9GF5CUA4O_0sU5B4BJBIMkbJ_LFe4Gr2k/edit?gid=1252567251" TargetMode="External"/><Relationship Id="rId421" Type="http://schemas.openxmlformats.org/officeDocument/2006/relationships/hyperlink" Target="https://docs.google.com/spreadsheets/d/1JXKQDm3Wpl9GF5CUA4O_0sU5B4BJBIMkbJ_LFe4Gr2k/edit?gid=1252567251" TargetMode="External"/><Relationship Id="rId519" Type="http://schemas.openxmlformats.org/officeDocument/2006/relationships/hyperlink" Target="https://docs.google.com/spreadsheets/d/13vfIVhp30mAwVcX1MbU37x_bkC_mVJHVSzTx4FDbiew/edit?gid=1258946380" TargetMode="External"/><Relationship Id="rId1051" Type="http://schemas.openxmlformats.org/officeDocument/2006/relationships/hyperlink" Target="https://docs.google.com/spreadsheets/d/1JXKQDm3Wpl9GF5CUA4O_0sU5B4BJBIMkbJ_LFe4Gr2k/edit?gid=1252567251" TargetMode="External"/><Relationship Id="rId1149" Type="http://schemas.openxmlformats.org/officeDocument/2006/relationships/hyperlink" Target="https://docs.google.com/spreadsheets/d/1JXKQDm3Wpl9GF5CUA4O_0sU5B4BJBIMkbJ_LFe4Gr2k/edit?gid=1252567251" TargetMode="External"/><Relationship Id="rId158" Type="http://schemas.openxmlformats.org/officeDocument/2006/relationships/hyperlink" Target="https://docs.google.com/spreadsheets/d/1JXKQDm3Wpl9GF5CUA4O_0sU5B4BJBIMkbJ_LFe4Gr2k/edit?gid=546462470" TargetMode="External"/><Relationship Id="rId726" Type="http://schemas.openxmlformats.org/officeDocument/2006/relationships/hyperlink" Target="https://docs.google.com/spreadsheets/d/1JXKQDm3Wpl9GF5CUA4O_0sU5B4BJBIMkbJ_LFe4Gr2k/edit?gid=1252567251" TargetMode="External"/><Relationship Id="rId933" Type="http://schemas.openxmlformats.org/officeDocument/2006/relationships/hyperlink" Target="https://docs.google.com/spreadsheets/d/1JXKQDm3Wpl9GF5CUA4O_0sU5B4BJBIMkbJ_LFe4Gr2k/edit?gid=1252567251" TargetMode="External"/><Relationship Id="rId1009" Type="http://schemas.openxmlformats.org/officeDocument/2006/relationships/hyperlink" Target="https://docs.google.com/spreadsheets/d/1JXKQDm3Wpl9GF5CUA4O_0sU5B4BJBIMkbJ_LFe4Gr2k/edit?gid=1252567251" TargetMode="External"/><Relationship Id="rId62" Type="http://schemas.openxmlformats.org/officeDocument/2006/relationships/hyperlink" Target="https://docs.google.com/spreadsheets/d/1JXKQDm3Wpl9GF5CUA4O_0sU5B4BJBIMkbJ_LFe4Gr2k/edit?gid=1252567251" TargetMode="External"/><Relationship Id="rId365" Type="http://schemas.openxmlformats.org/officeDocument/2006/relationships/hyperlink" Target="https://docs.google.com/spreadsheets/d/1JXKQDm3Wpl9GF5CUA4O_0sU5B4BJBIMkbJ_LFe4Gr2k/edit?gid=1252567251" TargetMode="External"/><Relationship Id="rId572" Type="http://schemas.openxmlformats.org/officeDocument/2006/relationships/hyperlink" Target="https://docs.google.com/spreadsheets/d/1JXKQDm3Wpl9GF5CUA4O_0sU5B4BJBIMkbJ_LFe4Gr2k/edit?gid=1252567251" TargetMode="External"/><Relationship Id="rId1216" Type="http://schemas.openxmlformats.org/officeDocument/2006/relationships/hyperlink" Target="https://docs.google.com/spreadsheets/d/1JXKQDm3Wpl9GF5CUA4O_0sU5B4BJBIMkbJ_LFe4Gr2k/edit?gid=1252567251" TargetMode="External"/><Relationship Id="rId225" Type="http://schemas.openxmlformats.org/officeDocument/2006/relationships/hyperlink" Target="https://docs.google.com/spreadsheets/d/1JXKQDm3Wpl9GF5CUA4O_0sU5B4BJBIMkbJ_LFe4Gr2k/edit?gid=1252567251" TargetMode="External"/><Relationship Id="rId432" Type="http://schemas.openxmlformats.org/officeDocument/2006/relationships/hyperlink" Target="https://docs.google.com/spreadsheets/d/1JXKQDm3Wpl9GF5CUA4O_0sU5B4BJBIMkbJ_LFe4Gr2k/edit?gid=1252567251" TargetMode="External"/><Relationship Id="rId877" Type="http://schemas.openxmlformats.org/officeDocument/2006/relationships/hyperlink" Target="https://docs.google.com/spreadsheets/d/1JXKQDm3Wpl9GF5CUA4O_0sU5B4BJBIMkbJ_LFe4Gr2k/edit?gid=1252567251" TargetMode="External"/><Relationship Id="rId1062" Type="http://schemas.openxmlformats.org/officeDocument/2006/relationships/hyperlink" Target="https://docs.google.com/spreadsheets/d/1JXKQDm3Wpl9GF5CUA4O_0sU5B4BJBIMkbJ_LFe4Gr2k/edit?gid=1252567251" TargetMode="External"/><Relationship Id="rId737" Type="http://schemas.openxmlformats.org/officeDocument/2006/relationships/hyperlink" Target="https://docs.google.com/spreadsheets/d/1JXKQDm3Wpl9GF5CUA4O_0sU5B4BJBIMkbJ_LFe4Gr2k/edit?gid=1252567251" TargetMode="External"/><Relationship Id="rId944" Type="http://schemas.openxmlformats.org/officeDocument/2006/relationships/hyperlink" Target="https://docs.google.com/spreadsheets/d/1JXKQDm3Wpl9GF5CUA4O_0sU5B4BJBIMkbJ_LFe4Gr2k/edit?gid=1252567251" TargetMode="External"/><Relationship Id="rId73" Type="http://schemas.openxmlformats.org/officeDocument/2006/relationships/hyperlink" Target="https://docs.google.com/spreadsheets/d/13vfIVhp30mAwVcX1MbU37x_bkC_mVJHVSzTx4FDbiew/edit?gid=1258946380" TargetMode="External"/><Relationship Id="rId169" Type="http://schemas.openxmlformats.org/officeDocument/2006/relationships/hyperlink" Target="https://docs.google.com/spreadsheets/d/1JXKQDm3Wpl9GF5CUA4O_0sU5B4BJBIMkbJ_LFe4Gr2k/edit?gid=546462470" TargetMode="External"/><Relationship Id="rId376" Type="http://schemas.openxmlformats.org/officeDocument/2006/relationships/hyperlink" Target="https://docs.google.com/spreadsheets/d/1JXKQDm3Wpl9GF5CUA4O_0sU5B4BJBIMkbJ_LFe4Gr2k/edit?gid=1252567251" TargetMode="External"/><Relationship Id="rId583" Type="http://schemas.openxmlformats.org/officeDocument/2006/relationships/hyperlink" Target="https://docs.google.com/spreadsheets/d/1JXKQDm3Wpl9GF5CUA4O_0sU5B4BJBIMkbJ_LFe4Gr2k/edit?gid=1252567251" TargetMode="External"/><Relationship Id="rId790" Type="http://schemas.openxmlformats.org/officeDocument/2006/relationships/hyperlink" Target="https://docs.google.com/spreadsheets/d/1JXKQDm3Wpl9GF5CUA4O_0sU5B4BJBIMkbJ_LFe4Gr2k/edit?gid=1252567251" TargetMode="External"/><Relationship Id="rId804" Type="http://schemas.openxmlformats.org/officeDocument/2006/relationships/hyperlink" Target="https://docs.google.com/spreadsheets/d/1JXKQDm3Wpl9GF5CUA4O_0sU5B4BJBIMkbJ_LFe4Gr2k/edit?pli=1&amp;gid=1252567251" TargetMode="External"/><Relationship Id="rId1227" Type="http://schemas.openxmlformats.org/officeDocument/2006/relationships/hyperlink" Target="https://docs.google.com/spreadsheets/d/1JXKQDm3Wpl9GF5CUA4O_0sU5B4BJBIMkbJ_LFe4Gr2k/edit?gid=1252567251" TargetMode="External"/><Relationship Id="rId4" Type="http://schemas.openxmlformats.org/officeDocument/2006/relationships/hyperlink" Target="https://docs.google.com/spreadsheets/d/1JXKQDm3Wpl9GF5CUA4O_0sU5B4BJBIMkbJ_LFe4Gr2k/edit?gid=1252567251" TargetMode="External"/><Relationship Id="rId236" Type="http://schemas.openxmlformats.org/officeDocument/2006/relationships/hyperlink" Target="https://docs.google.com/spreadsheets/d/13vfIVhp30mAwVcX1MbU37x_bkC_mVJHVSzTx4FDbiew/edit?gid=1258946380" TargetMode="External"/><Relationship Id="rId443" Type="http://schemas.openxmlformats.org/officeDocument/2006/relationships/hyperlink" Target="https://docs.google.com/spreadsheets/d/1JXKQDm3Wpl9GF5CUA4O_0sU5B4BJBIMkbJ_LFe4Gr2k/edit?gid=1252567251" TargetMode="External"/><Relationship Id="rId650" Type="http://schemas.openxmlformats.org/officeDocument/2006/relationships/hyperlink" Target="https://docs.google.com/spreadsheets/d/1JXKQDm3Wpl9GF5CUA4O_0sU5B4BJBIMkbJ_LFe4Gr2k/edit?gid=1252567251" TargetMode="External"/><Relationship Id="rId888" Type="http://schemas.openxmlformats.org/officeDocument/2006/relationships/hyperlink" Target="https://docs.google.com/spreadsheets/d/1JXKQDm3Wpl9GF5CUA4O_0sU5B4BJBIMkbJ_LFe4Gr2k/edit?gid=1252567251" TargetMode="External"/><Relationship Id="rId1073" Type="http://schemas.openxmlformats.org/officeDocument/2006/relationships/hyperlink" Target="https://docs.google.com/spreadsheets/d/1JXKQDm3Wpl9GF5CUA4O_0sU5B4BJBIMkbJ_LFe4Gr2k/edit?gid=1252567251" TargetMode="External"/><Relationship Id="rId1280" Type="http://schemas.openxmlformats.org/officeDocument/2006/relationships/hyperlink" Target="https://docs.google.com/spreadsheets/d/1JXKQDm3Wpl9GF5CUA4O_0sU5B4BJBIMkbJ_LFe4Gr2k/edit?gid=1252567251" TargetMode="External"/><Relationship Id="rId303" Type="http://schemas.openxmlformats.org/officeDocument/2006/relationships/hyperlink" Target="https://docs.google.com/spreadsheets/d/1JXKQDm3Wpl9GF5CUA4O_0sU5B4BJBIMkbJ_LFe4Gr2k/edit?gid=1252567251" TargetMode="External"/><Relationship Id="rId748" Type="http://schemas.openxmlformats.org/officeDocument/2006/relationships/hyperlink" Target="https://docs.google.com/spreadsheets/d/1JXKQDm3Wpl9GF5CUA4O_0sU5B4BJBIMkbJ_LFe4Gr2k/edit?gid=1252567251" TargetMode="External"/><Relationship Id="rId955" Type="http://schemas.openxmlformats.org/officeDocument/2006/relationships/hyperlink" Target="https://docs.google.com/spreadsheets/d/1JXKQDm3Wpl9GF5CUA4O_0sU5B4BJBIMkbJ_LFe4Gr2k/edit?gid=1252567251" TargetMode="External"/><Relationship Id="rId1140" Type="http://schemas.openxmlformats.org/officeDocument/2006/relationships/hyperlink" Target="https://docs.google.com/spreadsheets/d/1JXKQDm3Wpl9GF5CUA4O_0sU5B4BJBIMkbJ_LFe4Gr2k/edit?gid=1252567251" TargetMode="External"/><Relationship Id="rId84" Type="http://schemas.openxmlformats.org/officeDocument/2006/relationships/hyperlink" Target="https://docs.google.com/spreadsheets/d/13vfIVhp30mAwVcX1MbU37x_bkC_mVJHVSzTx4FDbiew/edit?gid=1258946380" TargetMode="External"/><Relationship Id="rId387" Type="http://schemas.openxmlformats.org/officeDocument/2006/relationships/hyperlink" Target="https://docs.google.com/spreadsheets/d/1JXKQDm3Wpl9GF5CUA4O_0sU5B4BJBIMkbJ_LFe4Gr2k/edit?gid=1252567251" TargetMode="External"/><Relationship Id="rId510" Type="http://schemas.openxmlformats.org/officeDocument/2006/relationships/hyperlink" Target="https://docs.google.com/spreadsheets/d/1JXKQDm3Wpl9GF5CUA4O_0sU5B4BJBIMkbJ_LFe4Gr2k/edit?gid=1252567251" TargetMode="External"/><Relationship Id="rId594" Type="http://schemas.openxmlformats.org/officeDocument/2006/relationships/hyperlink" Target="https://docs.google.com/spreadsheets/d/1JXKQDm3Wpl9GF5CUA4O_0sU5B4BJBIMkbJ_LFe4Gr2k/edit?gid=1252567251" TargetMode="External"/><Relationship Id="rId608" Type="http://schemas.openxmlformats.org/officeDocument/2006/relationships/hyperlink" Target="https://docs.google.com/spreadsheets/d/1JXKQDm3Wpl9GF5CUA4O_0sU5B4BJBIMkbJ_LFe4Gr2k/edit?gid=1252567251" TargetMode="External"/><Relationship Id="rId815" Type="http://schemas.openxmlformats.org/officeDocument/2006/relationships/hyperlink" Target="https://docs.google.com/spreadsheets/d/1JXKQDm3Wpl9GF5CUA4O_0sU5B4BJBIMkbJ_LFe4Gr2k/edit?gid=1252567251" TargetMode="External"/><Relationship Id="rId1238" Type="http://schemas.openxmlformats.org/officeDocument/2006/relationships/hyperlink" Target="https://docs.google.com/spreadsheets/d/1JXKQDm3Wpl9GF5CUA4O_0sU5B4BJBIMkbJ_LFe4Gr2k/edit?gid=1252567251" TargetMode="External"/><Relationship Id="rId247" Type="http://schemas.openxmlformats.org/officeDocument/2006/relationships/hyperlink" Target="https://docs.google.com/spreadsheets/d/1JXKQDm3Wpl9GF5CUA4O_0sU5B4BJBIMkbJ_LFe4Gr2k/edit?gid=1252567251" TargetMode="External"/><Relationship Id="rId899" Type="http://schemas.openxmlformats.org/officeDocument/2006/relationships/hyperlink" Target="https://docs.google.com/spreadsheets/d/1JXKQDm3Wpl9GF5CUA4O_0sU5B4BJBIMkbJ_LFe4Gr2k/edit?gid=1252567251" TargetMode="External"/><Relationship Id="rId1000" Type="http://schemas.openxmlformats.org/officeDocument/2006/relationships/hyperlink" Target="https://docs.google.com/spreadsheets/d/1JXKQDm3Wpl9GF5CUA4O_0sU5B4BJBIMkbJ_LFe4Gr2k/edit?gid=1252567251" TargetMode="External"/><Relationship Id="rId1084" Type="http://schemas.openxmlformats.org/officeDocument/2006/relationships/hyperlink" Target="https://docs.google.com/spreadsheets/d/1JXKQDm3Wpl9GF5CUA4O_0sU5B4BJBIMkbJ_LFe4Gr2k/edit?gid=1252567251" TargetMode="External"/><Relationship Id="rId1305" Type="http://schemas.openxmlformats.org/officeDocument/2006/relationships/hyperlink" Target="https://docs.google.com/spreadsheets/d/1JXKQDm3Wpl9GF5CUA4O_0sU5B4BJBIMkbJ_LFe4Gr2k/edit?gid=1252567251" TargetMode="External"/><Relationship Id="rId107" Type="http://schemas.openxmlformats.org/officeDocument/2006/relationships/hyperlink" Target="https://docs.google.com/spreadsheets/d/1JXKQDm3Wpl9GF5CUA4O_0sU5B4BJBIMkbJ_LFe4Gr2k/edit?gid=546462470" TargetMode="External"/><Relationship Id="rId454" Type="http://schemas.openxmlformats.org/officeDocument/2006/relationships/hyperlink" Target="https://docs.google.com/spreadsheets/d/1JXKQDm3Wpl9GF5CUA4O_0sU5B4BJBIMkbJ_LFe4Gr2k/edit?gid=1252567251" TargetMode="External"/><Relationship Id="rId661" Type="http://schemas.openxmlformats.org/officeDocument/2006/relationships/hyperlink" Target="https://docs.google.com/spreadsheets/d/1JXKQDm3Wpl9GF5CUA4O_0sU5B4BJBIMkbJ_LFe4Gr2k/edit?gid=1252567251" TargetMode="External"/><Relationship Id="rId759" Type="http://schemas.openxmlformats.org/officeDocument/2006/relationships/hyperlink" Target="https://docs.google.com/spreadsheets/d/1JXKQDm3Wpl9GF5CUA4O_0sU5B4BJBIMkbJ_LFe4Gr2k/edit?gid=1252567251" TargetMode="External"/><Relationship Id="rId966" Type="http://schemas.openxmlformats.org/officeDocument/2006/relationships/hyperlink" Target="https://docs.google.com/spreadsheets/d/1JXKQDm3Wpl9GF5CUA4O_0sU5B4BJBIMkbJ_LFe4Gr2k/edit?gid=1252567251" TargetMode="External"/><Relationship Id="rId1291" Type="http://schemas.openxmlformats.org/officeDocument/2006/relationships/hyperlink" Target="https://docs.google.com/spreadsheets/d/1JXKQDm3Wpl9GF5CUA4O_0sU5B4BJBIMkbJ_LFe4Gr2k/edit?gid=1252567251" TargetMode="External"/><Relationship Id="rId11" Type="http://schemas.openxmlformats.org/officeDocument/2006/relationships/hyperlink" Target="https://docs.google.com/spreadsheets/d/1JXKQDm3Wpl9GF5CUA4O_0sU5B4BJBIMkbJ_LFe4Gr2k/edit?gid=1252567251" TargetMode="External"/><Relationship Id="rId314" Type="http://schemas.openxmlformats.org/officeDocument/2006/relationships/hyperlink" Target="https://docs.google.com/spreadsheets/d/1JXKQDm3Wpl9GF5CUA4O_0sU5B4BJBIMkbJ_LFe4Gr2k/edit?gid=1252567251" TargetMode="External"/><Relationship Id="rId398" Type="http://schemas.openxmlformats.org/officeDocument/2006/relationships/hyperlink" Target="https://docs.google.com/spreadsheets/d/1JXKQDm3Wpl9GF5CUA4O_0sU5B4BJBIMkbJ_LFe4Gr2k/edit?gid=1252567251" TargetMode="External"/><Relationship Id="rId521" Type="http://schemas.openxmlformats.org/officeDocument/2006/relationships/hyperlink" Target="https://docs.google.com/spreadsheets/d/13vfIVhp30mAwVcX1MbU37x_bkC_mVJHVSzTx4FDbiew/edit?gid=1258946380" TargetMode="External"/><Relationship Id="rId619" Type="http://schemas.openxmlformats.org/officeDocument/2006/relationships/hyperlink" Target="https://docs.google.com/spreadsheets/d/1JXKQDm3Wpl9GF5CUA4O_0sU5B4BJBIMkbJ_LFe4Gr2k/edit?gid=1252567251" TargetMode="External"/><Relationship Id="rId1151" Type="http://schemas.openxmlformats.org/officeDocument/2006/relationships/hyperlink" Target="https://docs.google.com/spreadsheets/d/1JXKQDm3Wpl9GF5CUA4O_0sU5B4BJBIMkbJ_LFe4Gr2k/edit?gid=1252567251" TargetMode="External"/><Relationship Id="rId1249" Type="http://schemas.openxmlformats.org/officeDocument/2006/relationships/hyperlink" Target="https://docs.google.com/spreadsheets/d/1JXKQDm3Wpl9GF5CUA4O_0sU5B4BJBIMkbJ_LFe4Gr2k/edit?gid=1252567251" TargetMode="External"/><Relationship Id="rId95" Type="http://schemas.openxmlformats.org/officeDocument/2006/relationships/hyperlink" Target="https://docs.google.com/spreadsheets/d/1JXKQDm3Wpl9GF5CUA4O_0sU5B4BJBIMkbJ_LFe4Gr2k/edit?gid=546462470" TargetMode="External"/><Relationship Id="rId160" Type="http://schemas.openxmlformats.org/officeDocument/2006/relationships/hyperlink" Target="https://docs.google.com/spreadsheets/d/1JXKQDm3Wpl9GF5CUA4O_0sU5B4BJBIMkbJ_LFe4Gr2k/edit?gid=546462470" TargetMode="External"/><Relationship Id="rId826" Type="http://schemas.openxmlformats.org/officeDocument/2006/relationships/hyperlink" Target="https://docs.google.com/spreadsheets/d/1JXKQDm3Wpl9GF5CUA4O_0sU5B4BJBIMkbJ_LFe4Gr2k/edit?gid=1252567251" TargetMode="External"/><Relationship Id="rId1011" Type="http://schemas.openxmlformats.org/officeDocument/2006/relationships/hyperlink" Target="https://docs.google.com/spreadsheets/d/1JXKQDm3Wpl9GF5CUA4O_0sU5B4BJBIMkbJ_LFe4Gr2k/edit?gid=1252567251" TargetMode="External"/><Relationship Id="rId1109" Type="http://schemas.openxmlformats.org/officeDocument/2006/relationships/hyperlink" Target="https://docs.google.com/spreadsheets/d/1JXKQDm3Wpl9GF5CUA4O_0sU5B4BJBIMkbJ_LFe4Gr2k/edit?gid=1252567251" TargetMode="External"/><Relationship Id="rId258" Type="http://schemas.openxmlformats.org/officeDocument/2006/relationships/hyperlink" Target="https://docs.google.com/spreadsheets/d/1JXKQDm3Wpl9GF5CUA4O_0sU5B4BJBIMkbJ_LFe4Gr2k/edit?gid=1252567251" TargetMode="External"/><Relationship Id="rId465" Type="http://schemas.openxmlformats.org/officeDocument/2006/relationships/hyperlink" Target="https://docs.google.com/spreadsheets/d/1JXKQDm3Wpl9GF5CUA4O_0sU5B4BJBIMkbJ_LFe4Gr2k/edit?gid=1252567251" TargetMode="External"/><Relationship Id="rId672" Type="http://schemas.openxmlformats.org/officeDocument/2006/relationships/hyperlink" Target="https://docs.google.com/spreadsheets/d/1JXKQDm3Wpl9GF5CUA4O_0sU5B4BJBIMkbJ_LFe4Gr2k/edit?gid=1252567251" TargetMode="External"/><Relationship Id="rId1095" Type="http://schemas.openxmlformats.org/officeDocument/2006/relationships/hyperlink" Target="https://docs.google.com/spreadsheets/d/1JXKQDm3Wpl9GF5CUA4O_0sU5B4BJBIMkbJ_LFe4Gr2k/edit?gid=1252567251" TargetMode="External"/><Relationship Id="rId1316" Type="http://schemas.openxmlformats.org/officeDocument/2006/relationships/hyperlink" Target="https://docs.google.com/spreadsheets/d/1JXKQDm3Wpl9GF5CUA4O_0sU5B4BJBIMkbJ_LFe4Gr2k/edit?gid=1252567251" TargetMode="External"/><Relationship Id="rId22" Type="http://schemas.openxmlformats.org/officeDocument/2006/relationships/hyperlink" Target="https://docs.google.com/spreadsheets/d/1JXKQDm3Wpl9GF5CUA4O_0sU5B4BJBIMkbJ_LFe4Gr2k/edit?gid=1252567251" TargetMode="External"/><Relationship Id="rId118" Type="http://schemas.openxmlformats.org/officeDocument/2006/relationships/hyperlink" Target="https://docs.google.com/spreadsheets/d/1JXKQDm3Wpl9GF5CUA4O_0sU5B4BJBIMkbJ_LFe4Gr2k/edit?gid=546462470" TargetMode="External"/><Relationship Id="rId325" Type="http://schemas.openxmlformats.org/officeDocument/2006/relationships/hyperlink" Target="https://docs.google.com/spreadsheets/d/1JXKQDm3Wpl9GF5CUA4O_0sU5B4BJBIMkbJ_LFe4Gr2k/edit?gid=1252567251" TargetMode="External"/><Relationship Id="rId532" Type="http://schemas.openxmlformats.org/officeDocument/2006/relationships/hyperlink" Target="https://docs.google.com/spreadsheets/d/1JXKQDm3Wpl9GF5CUA4O_0sU5B4BJBIMkbJ_LFe4Gr2k/edit?gid=1252567251" TargetMode="External"/><Relationship Id="rId977" Type="http://schemas.openxmlformats.org/officeDocument/2006/relationships/hyperlink" Target="https://docs.google.com/spreadsheets/d/1JXKQDm3Wpl9GF5CUA4O_0sU5B4BJBIMkbJ_LFe4Gr2k/edit?gid=1252567251" TargetMode="External"/><Relationship Id="rId1162" Type="http://schemas.openxmlformats.org/officeDocument/2006/relationships/hyperlink" Target="https://docs.google.com/spreadsheets/d/1JXKQDm3Wpl9GF5CUA4O_0sU5B4BJBIMkbJ_LFe4Gr2k/edit?gid=1252567251" TargetMode="External"/><Relationship Id="rId171" Type="http://schemas.openxmlformats.org/officeDocument/2006/relationships/hyperlink" Target="https://docs.google.com/spreadsheets/d/1JXKQDm3Wpl9GF5CUA4O_0sU5B4BJBIMkbJ_LFe4Gr2k/edit?gid=546462470" TargetMode="External"/><Relationship Id="rId837" Type="http://schemas.openxmlformats.org/officeDocument/2006/relationships/hyperlink" Target="https://docs.google.com/spreadsheets/d/13vfIVhp30mAwVcX1MbU37x_bkC_mVJHVSzTx4FDbiew/edit?gid=1258946380" TargetMode="External"/><Relationship Id="rId1022" Type="http://schemas.openxmlformats.org/officeDocument/2006/relationships/hyperlink" Target="https://docs.google.com/spreadsheets/d/1JXKQDm3Wpl9GF5CUA4O_0sU5B4BJBIMkbJ_LFe4Gr2k/edit?gid=1252567251" TargetMode="External"/><Relationship Id="rId269" Type="http://schemas.openxmlformats.org/officeDocument/2006/relationships/hyperlink" Target="https://docs.google.com/spreadsheets/d/1JXKQDm3Wpl9GF5CUA4O_0sU5B4BJBIMkbJ_LFe4Gr2k/edit?gid=1252567251" TargetMode="External"/><Relationship Id="rId476" Type="http://schemas.openxmlformats.org/officeDocument/2006/relationships/hyperlink" Target="https://docs.google.com/spreadsheets/d/1JXKQDm3Wpl9GF5CUA4O_0sU5B4BJBIMkbJ_LFe4Gr2k/edit?gid=1252567251" TargetMode="External"/><Relationship Id="rId683" Type="http://schemas.openxmlformats.org/officeDocument/2006/relationships/hyperlink" Target="https://docs.google.com/spreadsheets/d/1JXKQDm3Wpl9GF5CUA4O_0sU5B4BJBIMkbJ_LFe4Gr2k/edit?gid=1252567251" TargetMode="External"/><Relationship Id="rId890" Type="http://schemas.openxmlformats.org/officeDocument/2006/relationships/hyperlink" Target="https://docs.google.com/spreadsheets/d/1JXKQDm3Wpl9GF5CUA4O_0sU5B4BJBIMkbJ_LFe4Gr2k/edit?gid=1252567251" TargetMode="External"/><Relationship Id="rId904" Type="http://schemas.openxmlformats.org/officeDocument/2006/relationships/hyperlink" Target="https://docs.google.com/spreadsheets/d/1JXKQDm3Wpl9GF5CUA4O_0sU5B4BJBIMkbJ_LFe4Gr2k/edit?gid=1252567251" TargetMode="External"/><Relationship Id="rId1327" Type="http://schemas.openxmlformats.org/officeDocument/2006/relationships/hyperlink" Target="https://docs.google.com/spreadsheets/d/1JXKQDm3Wpl9GF5CUA4O_0sU5B4BJBIMkbJ_LFe4Gr2k/edit?gid=1252567251" TargetMode="External"/><Relationship Id="rId33" Type="http://schemas.openxmlformats.org/officeDocument/2006/relationships/hyperlink" Target="https://docs.google.com/spreadsheets/d/13vfIVhp30mAwVcX1MbU37x_bkC_mVJHVSzTx4FDbiew/edit?gid=1258946380" TargetMode="External"/><Relationship Id="rId129" Type="http://schemas.openxmlformats.org/officeDocument/2006/relationships/hyperlink" Target="https://docs.google.com/spreadsheets/d/1JXKQDm3Wpl9GF5CUA4O_0sU5B4BJBIMkbJ_LFe4Gr2k/edit?gid=546462470" TargetMode="External"/><Relationship Id="rId336" Type="http://schemas.openxmlformats.org/officeDocument/2006/relationships/hyperlink" Target="https://docs.google.com/spreadsheets/d/1JXKQDm3Wpl9GF5CUA4O_0sU5B4BJBIMkbJ_LFe4Gr2k/edit?gid=1252567251" TargetMode="External"/><Relationship Id="rId543" Type="http://schemas.openxmlformats.org/officeDocument/2006/relationships/hyperlink" Target="https://docs.google.com/spreadsheets/d/1JXKQDm3Wpl9GF5CUA4O_0sU5B4BJBIMkbJ_LFe4Gr2k/edit?gid=1252567251" TargetMode="External"/><Relationship Id="rId988" Type="http://schemas.openxmlformats.org/officeDocument/2006/relationships/hyperlink" Target="https://docs.google.com/spreadsheets/d/1JXKQDm3Wpl9GF5CUA4O_0sU5B4BJBIMkbJ_LFe4Gr2k/edit?gid=1252567251" TargetMode="External"/><Relationship Id="rId1173" Type="http://schemas.openxmlformats.org/officeDocument/2006/relationships/hyperlink" Target="https://docs.google.com/spreadsheets/d/1JXKQDm3Wpl9GF5CUA4O_0sU5B4BJBIMkbJ_LFe4Gr2k/edit?gid=1252567251" TargetMode="External"/><Relationship Id="rId182" Type="http://schemas.openxmlformats.org/officeDocument/2006/relationships/hyperlink" Target="https://docs.google.com/spreadsheets/d/1JXKQDm3Wpl9GF5CUA4O_0sU5B4BJBIMkbJ_LFe4Gr2k/edit?gid=546462470" TargetMode="External"/><Relationship Id="rId403" Type="http://schemas.openxmlformats.org/officeDocument/2006/relationships/hyperlink" Target="https://docs.google.com/spreadsheets/d/1JXKQDm3Wpl9GF5CUA4O_0sU5B4BJBIMkbJ_LFe4Gr2k/edit?gid=1252567251" TargetMode="External"/><Relationship Id="rId750" Type="http://schemas.openxmlformats.org/officeDocument/2006/relationships/hyperlink" Target="https://docs.google.com/spreadsheets/d/1JXKQDm3Wpl9GF5CUA4O_0sU5B4BJBIMkbJ_LFe4Gr2k/edit?gid=1252567251" TargetMode="External"/><Relationship Id="rId848" Type="http://schemas.openxmlformats.org/officeDocument/2006/relationships/hyperlink" Target="https://docs.google.com/spreadsheets/d/13vfIVhp30mAwVcX1MbU37x_bkC_mVJHVSzTx4FDbiew/edit?gid=1258946380" TargetMode="External"/><Relationship Id="rId1033" Type="http://schemas.openxmlformats.org/officeDocument/2006/relationships/hyperlink" Target="https://docs.google.com/spreadsheets/d/1JXKQDm3Wpl9GF5CUA4O_0sU5B4BJBIMkbJ_LFe4Gr2k/edit?gid=1252567251" TargetMode="External"/><Relationship Id="rId487" Type="http://schemas.openxmlformats.org/officeDocument/2006/relationships/hyperlink" Target="https://docs.google.com/spreadsheets/d/1JXKQDm3Wpl9GF5CUA4O_0sU5B4BJBIMkbJ_LFe4Gr2k/edit?gid=1252567251" TargetMode="External"/><Relationship Id="rId610" Type="http://schemas.openxmlformats.org/officeDocument/2006/relationships/hyperlink" Target="https://docs.google.com/spreadsheets/d/1JXKQDm3Wpl9GF5CUA4O_0sU5B4BJBIMkbJ_LFe4Gr2k/edit?gid=1252567251" TargetMode="External"/><Relationship Id="rId694" Type="http://schemas.openxmlformats.org/officeDocument/2006/relationships/hyperlink" Target="https://docs.google.com/spreadsheets/d/1JXKQDm3Wpl9GF5CUA4O_0sU5B4BJBIMkbJ_LFe4Gr2k/edit?gid=1252567251" TargetMode="External"/><Relationship Id="rId708" Type="http://schemas.openxmlformats.org/officeDocument/2006/relationships/hyperlink" Target="https://docs.google.com/spreadsheets/d/1JXKQDm3Wpl9GF5CUA4O_0sU5B4BJBIMkbJ_LFe4Gr2k/edit?gid=1252567251" TargetMode="External"/><Relationship Id="rId915" Type="http://schemas.openxmlformats.org/officeDocument/2006/relationships/hyperlink" Target="https://docs.google.com/spreadsheets/d/1JXKQDm3Wpl9GF5CUA4O_0sU5B4BJBIMkbJ_LFe4Gr2k/edit?gid=1252567251" TargetMode="External"/><Relationship Id="rId1240" Type="http://schemas.openxmlformats.org/officeDocument/2006/relationships/hyperlink" Target="https://docs.google.com/spreadsheets/d/1JXKQDm3Wpl9GF5CUA4O_0sU5B4BJBIMkbJ_LFe4Gr2k/edit?gid=1252567251" TargetMode="External"/><Relationship Id="rId1338" Type="http://schemas.openxmlformats.org/officeDocument/2006/relationships/hyperlink" Target="https://docs.google.com/spreadsheets/d/1JXKQDm3Wpl9GF5CUA4O_0sU5B4BJBIMkbJ_LFe4Gr2k/edit?gid=1252567251" TargetMode="External"/><Relationship Id="rId347" Type="http://schemas.openxmlformats.org/officeDocument/2006/relationships/hyperlink" Target="https://docs.google.com/spreadsheets/d/1JXKQDm3Wpl9GF5CUA4O_0sU5B4BJBIMkbJ_LFe4Gr2k/edit?gid=1252567251" TargetMode="External"/><Relationship Id="rId999" Type="http://schemas.openxmlformats.org/officeDocument/2006/relationships/hyperlink" Target="https://docs.google.com/spreadsheets/d/1JXKQDm3Wpl9GF5CUA4O_0sU5B4BJBIMkbJ_LFe4Gr2k/edit?gid=1252567251" TargetMode="External"/><Relationship Id="rId1100" Type="http://schemas.openxmlformats.org/officeDocument/2006/relationships/hyperlink" Target="https://docs.google.com/spreadsheets/d/1JXKQDm3Wpl9GF5CUA4O_0sU5B4BJBIMkbJ_LFe4Gr2k/edit?gid=1252567251" TargetMode="External"/><Relationship Id="rId1184" Type="http://schemas.openxmlformats.org/officeDocument/2006/relationships/hyperlink" Target="https://docs.google.com/spreadsheets/d/1JXKQDm3Wpl9GF5CUA4O_0sU5B4BJBIMkbJ_LFe4Gr2k/edit?gid=1252567251" TargetMode="External"/><Relationship Id="rId44" Type="http://schemas.openxmlformats.org/officeDocument/2006/relationships/hyperlink" Target="https://docs.google.com/spreadsheets/d/1JXKQDm3Wpl9GF5CUA4O_0sU5B4BJBIMkbJ_LFe4Gr2k/edit?pli=1&amp;gid=1252567251" TargetMode="External"/><Relationship Id="rId554" Type="http://schemas.openxmlformats.org/officeDocument/2006/relationships/hyperlink" Target="https://docs.google.com/spreadsheets/d/1JXKQDm3Wpl9GF5CUA4O_0sU5B4BJBIMkbJ_LFe4Gr2k/edit?gid=1252567251" TargetMode="External"/><Relationship Id="rId761" Type="http://schemas.openxmlformats.org/officeDocument/2006/relationships/hyperlink" Target="https://docs.google.com/spreadsheets/d/1JXKQDm3Wpl9GF5CUA4O_0sU5B4BJBIMkbJ_LFe4Gr2k/edit?gid=1252567251" TargetMode="External"/><Relationship Id="rId859" Type="http://schemas.openxmlformats.org/officeDocument/2006/relationships/hyperlink" Target="https://docs.google.com/spreadsheets/d/13vfIVhp30mAwVcX1MbU37x_bkC_mVJHVSzTx4FDbiew/edit?gid=1258946380" TargetMode="External"/><Relationship Id="rId193" Type="http://schemas.openxmlformats.org/officeDocument/2006/relationships/hyperlink" Target="https://docs.google.com/spreadsheets/d/1JXKQDm3Wpl9GF5CUA4O_0sU5B4BJBIMkbJ_LFe4Gr2k/edit?gid=546462470" TargetMode="External"/><Relationship Id="rId207" Type="http://schemas.openxmlformats.org/officeDocument/2006/relationships/hyperlink" Target="https://docs.google.com/spreadsheets/d/1JXKQDm3Wpl9GF5CUA4O_0sU5B4BJBIMkbJ_LFe4Gr2k/edit?gid=546462470" TargetMode="External"/><Relationship Id="rId414" Type="http://schemas.openxmlformats.org/officeDocument/2006/relationships/hyperlink" Target="https://docs.google.com/spreadsheets/d/1JXKQDm3Wpl9GF5CUA4O_0sU5B4BJBIMkbJ_LFe4Gr2k/edit?gid=1252567251" TargetMode="External"/><Relationship Id="rId498" Type="http://schemas.openxmlformats.org/officeDocument/2006/relationships/hyperlink" Target="https://docs.google.com/spreadsheets/d/1JXKQDm3Wpl9GF5CUA4O_0sU5B4BJBIMkbJ_LFe4Gr2k/edit?gid=1252567251" TargetMode="External"/><Relationship Id="rId621" Type="http://schemas.openxmlformats.org/officeDocument/2006/relationships/hyperlink" Target="https://docs.google.com/spreadsheets/d/1JXKQDm3Wpl9GF5CUA4O_0sU5B4BJBIMkbJ_LFe4Gr2k/edit?gid=1252567251" TargetMode="External"/><Relationship Id="rId1044" Type="http://schemas.openxmlformats.org/officeDocument/2006/relationships/hyperlink" Target="https://docs.google.com/spreadsheets/d/1JXKQDm3Wpl9GF5CUA4O_0sU5B4BJBIMkbJ_LFe4Gr2k/edit?gid=1252567251" TargetMode="External"/><Relationship Id="rId1251" Type="http://schemas.openxmlformats.org/officeDocument/2006/relationships/hyperlink" Target="https://docs.google.com/spreadsheets/d/1JXKQDm3Wpl9GF5CUA4O_0sU5B4BJBIMkbJ_LFe4Gr2k/edit?gid=1252567251" TargetMode="External"/><Relationship Id="rId260" Type="http://schemas.openxmlformats.org/officeDocument/2006/relationships/hyperlink" Target="https://docs.google.com/spreadsheets/d/1JXKQDm3Wpl9GF5CUA4O_0sU5B4BJBIMkbJ_LFe4Gr2k/edit?gid=1252567251" TargetMode="External"/><Relationship Id="rId719" Type="http://schemas.openxmlformats.org/officeDocument/2006/relationships/hyperlink" Target="https://docs.google.com/spreadsheets/d/1JXKQDm3Wpl9GF5CUA4O_0sU5B4BJBIMkbJ_LFe4Gr2k/edit?gid=1252567251" TargetMode="External"/><Relationship Id="rId926" Type="http://schemas.openxmlformats.org/officeDocument/2006/relationships/hyperlink" Target="https://docs.google.com/spreadsheets/d/1JXKQDm3Wpl9GF5CUA4O_0sU5B4BJBIMkbJ_LFe4Gr2k/edit?gid=1252567251" TargetMode="External"/><Relationship Id="rId1111" Type="http://schemas.openxmlformats.org/officeDocument/2006/relationships/hyperlink" Target="https://docs.google.com/spreadsheets/d/1JXKQDm3Wpl9GF5CUA4O_0sU5B4BJBIMkbJ_LFe4Gr2k/edit?gid=1252567251" TargetMode="External"/><Relationship Id="rId55" Type="http://schemas.openxmlformats.org/officeDocument/2006/relationships/hyperlink" Target="https://docs.google.com/spreadsheets/d/13vfIVhp30mAwVcX1MbU37x_bkC_mVJHVSzTx4FDbiew/edit?gid=1258946380" TargetMode="External"/><Relationship Id="rId120" Type="http://schemas.openxmlformats.org/officeDocument/2006/relationships/hyperlink" Target="https://docs.google.com/spreadsheets/d/1JXKQDm3Wpl9GF5CUA4O_0sU5B4BJBIMkbJ_LFe4Gr2k/edit?gid=546462470" TargetMode="External"/><Relationship Id="rId358" Type="http://schemas.openxmlformats.org/officeDocument/2006/relationships/hyperlink" Target="https://docs.google.com/spreadsheets/d/1JXKQDm3Wpl9GF5CUA4O_0sU5B4BJBIMkbJ_LFe4Gr2k/edit?gid=1252567251" TargetMode="External"/><Relationship Id="rId565" Type="http://schemas.openxmlformats.org/officeDocument/2006/relationships/hyperlink" Target="https://docs.google.com/spreadsheets/d/1JXKQDm3Wpl9GF5CUA4O_0sU5B4BJBIMkbJ_LFe4Gr2k/edit?gid=1252567251" TargetMode="External"/><Relationship Id="rId772" Type="http://schemas.openxmlformats.org/officeDocument/2006/relationships/hyperlink" Target="https://docs.google.com/spreadsheets/d/1JXKQDm3Wpl9GF5CUA4O_0sU5B4BJBIMkbJ_LFe4Gr2k/edit?gid=1252567251" TargetMode="External"/><Relationship Id="rId1195" Type="http://schemas.openxmlformats.org/officeDocument/2006/relationships/hyperlink" Target="https://docs.google.com/spreadsheets/d/1JXKQDm3Wpl9GF5CUA4O_0sU5B4BJBIMkbJ_LFe4Gr2k/edit?gid=1252567251" TargetMode="External"/><Relationship Id="rId1209" Type="http://schemas.openxmlformats.org/officeDocument/2006/relationships/hyperlink" Target="https://docs.google.com/spreadsheets/d/1JXKQDm3Wpl9GF5CUA4O_0sU5B4BJBIMkbJ_LFe4Gr2k/edit?gid=1252567251" TargetMode="External"/><Relationship Id="rId218" Type="http://schemas.openxmlformats.org/officeDocument/2006/relationships/hyperlink" Target="https://docs.google.com/spreadsheets/d/13vfIVhp30mAwVcX1MbU37x_bkC_mVJHVSzTx4FDbiew/edit?gid=1258946380" TargetMode="External"/><Relationship Id="rId425" Type="http://schemas.openxmlformats.org/officeDocument/2006/relationships/hyperlink" Target="https://docs.google.com/spreadsheets/d/1JXKQDm3Wpl9GF5CUA4O_0sU5B4BJBIMkbJ_LFe4Gr2k/edit?gid=1252567251" TargetMode="External"/><Relationship Id="rId632" Type="http://schemas.openxmlformats.org/officeDocument/2006/relationships/hyperlink" Target="https://docs.google.com/spreadsheets/d/1JXKQDm3Wpl9GF5CUA4O_0sU5B4BJBIMkbJ_LFe4Gr2k/edit?gid=1252567251" TargetMode="External"/><Relationship Id="rId1055" Type="http://schemas.openxmlformats.org/officeDocument/2006/relationships/hyperlink" Target="https://docs.google.com/spreadsheets/d/1JXKQDm3Wpl9GF5CUA4O_0sU5B4BJBIMkbJ_LFe4Gr2k/edit?gid=1252567251" TargetMode="External"/><Relationship Id="rId1262" Type="http://schemas.openxmlformats.org/officeDocument/2006/relationships/hyperlink" Target="https://docs.google.com/spreadsheets/d/1JXKQDm3Wpl9GF5CUA4O_0sU5B4BJBIMkbJ_LFe4Gr2k/edit?gid=1252567251" TargetMode="External"/><Relationship Id="rId271" Type="http://schemas.openxmlformats.org/officeDocument/2006/relationships/hyperlink" Target="https://docs.google.com/spreadsheets/d/1JXKQDm3Wpl9GF5CUA4O_0sU5B4BJBIMkbJ_LFe4Gr2k/edit?gid=1252567251" TargetMode="External"/><Relationship Id="rId937" Type="http://schemas.openxmlformats.org/officeDocument/2006/relationships/hyperlink" Target="https://docs.google.com/spreadsheets/d/1JXKQDm3Wpl9GF5CUA4O_0sU5B4BJBIMkbJ_LFe4Gr2k/edit?gid=1252567251" TargetMode="External"/><Relationship Id="rId1122" Type="http://schemas.openxmlformats.org/officeDocument/2006/relationships/hyperlink" Target="https://docs.google.com/spreadsheets/d/1JXKQDm3Wpl9GF5CUA4O_0sU5B4BJBIMkbJ_LFe4Gr2k/edit?gid=1252567251" TargetMode="External"/><Relationship Id="rId66" Type="http://schemas.openxmlformats.org/officeDocument/2006/relationships/hyperlink" Target="https://docs.google.com/spreadsheets/d/1JXKQDm3Wpl9GF5CUA4O_0sU5B4BJBIMkbJ_LFe4Gr2k/edit?gid=1252567251" TargetMode="External"/><Relationship Id="rId131" Type="http://schemas.openxmlformats.org/officeDocument/2006/relationships/hyperlink" Target="https://docs.google.com/spreadsheets/d/1JXKQDm3Wpl9GF5CUA4O_0sU5B4BJBIMkbJ_LFe4Gr2k/edit?gid=546462470" TargetMode="External"/><Relationship Id="rId369" Type="http://schemas.openxmlformats.org/officeDocument/2006/relationships/hyperlink" Target="https://docs.google.com/spreadsheets/d/1JXKQDm3Wpl9GF5CUA4O_0sU5B4BJBIMkbJ_LFe4Gr2k/edit?gid=1252567251" TargetMode="External"/><Relationship Id="rId576" Type="http://schemas.openxmlformats.org/officeDocument/2006/relationships/hyperlink" Target="https://docs.google.com/spreadsheets/d/1JXKQDm3Wpl9GF5CUA4O_0sU5B4BJBIMkbJ_LFe4Gr2k/edit?gid=1252567251" TargetMode="External"/><Relationship Id="rId783" Type="http://schemas.openxmlformats.org/officeDocument/2006/relationships/hyperlink" Target="https://docs.google.com/spreadsheets/d/13vfIVhp30mAwVcX1MbU37x_bkC_mVJHVSzTx4FDbiew/edit?gid=1258946380" TargetMode="External"/><Relationship Id="rId990" Type="http://schemas.openxmlformats.org/officeDocument/2006/relationships/hyperlink" Target="https://docs.google.com/spreadsheets/d/1JXKQDm3Wpl9GF5CUA4O_0sU5B4BJBIMkbJ_LFe4Gr2k/edit?gid=1252567251" TargetMode="External"/><Relationship Id="rId229" Type="http://schemas.openxmlformats.org/officeDocument/2006/relationships/hyperlink" Target="https://docs.google.com/spreadsheets/d/1JXKQDm3Wpl9GF5CUA4O_0sU5B4BJBIMkbJ_LFe4Gr2k/edit?gid=1252567251" TargetMode="External"/><Relationship Id="rId436" Type="http://schemas.openxmlformats.org/officeDocument/2006/relationships/hyperlink" Target="https://docs.google.com/spreadsheets/d/1JXKQDm3Wpl9GF5CUA4O_0sU5B4BJBIMkbJ_LFe4Gr2k/edit?gid=1252567251" TargetMode="External"/><Relationship Id="rId643" Type="http://schemas.openxmlformats.org/officeDocument/2006/relationships/hyperlink" Target="https://docs.google.com/spreadsheets/d/1JXKQDm3Wpl9GF5CUA4O_0sU5B4BJBIMkbJ_LFe4Gr2k/edit?gid=1252567251" TargetMode="External"/><Relationship Id="rId1066" Type="http://schemas.openxmlformats.org/officeDocument/2006/relationships/hyperlink" Target="https://docs.google.com/spreadsheets/d/1JXKQDm3Wpl9GF5CUA4O_0sU5B4BJBIMkbJ_LFe4Gr2k/edit?gid=1252567251" TargetMode="External"/><Relationship Id="rId1273" Type="http://schemas.openxmlformats.org/officeDocument/2006/relationships/hyperlink" Target="https://docs.google.com/spreadsheets/d/1JXKQDm3Wpl9GF5CUA4O_0sU5B4BJBIMkbJ_LFe4Gr2k/edit?gid=1252567251" TargetMode="External"/><Relationship Id="rId850" Type="http://schemas.openxmlformats.org/officeDocument/2006/relationships/hyperlink" Target="https://docs.google.com/spreadsheets/d/13vfIVhp30mAwVcX1MbU37x_bkC_mVJHVSzTx4FDbiew/edit?gid=1258946380" TargetMode="External"/><Relationship Id="rId948" Type="http://schemas.openxmlformats.org/officeDocument/2006/relationships/hyperlink" Target="https://docs.google.com/spreadsheets/d/1JXKQDm3Wpl9GF5CUA4O_0sU5B4BJBIMkbJ_LFe4Gr2k/edit?gid=1252567251" TargetMode="External"/><Relationship Id="rId1133" Type="http://schemas.openxmlformats.org/officeDocument/2006/relationships/hyperlink" Target="https://docs.google.com/spreadsheets/d/1JXKQDm3Wpl9GF5CUA4O_0sU5B4BJBIMkbJ_LFe4Gr2k/edit?gid=1252567251" TargetMode="External"/><Relationship Id="rId77" Type="http://schemas.openxmlformats.org/officeDocument/2006/relationships/hyperlink" Target="https://docs.google.com/spreadsheets/d/13vfIVhp30mAwVcX1MbU37x_bkC_mVJHVSzTx4FDbiew/edit?gid=1258946380" TargetMode="External"/><Relationship Id="rId282" Type="http://schemas.openxmlformats.org/officeDocument/2006/relationships/hyperlink" Target="https://docs.google.com/spreadsheets/d/1JXKQDm3Wpl9GF5CUA4O_0sU5B4BJBIMkbJ_LFe4Gr2k/edit?gid=1252567251" TargetMode="External"/><Relationship Id="rId503" Type="http://schemas.openxmlformats.org/officeDocument/2006/relationships/hyperlink" Target="https://docs.google.com/spreadsheets/d/1JXKQDm3Wpl9GF5CUA4O_0sU5B4BJBIMkbJ_LFe4Gr2k/edit?gid=1252567251" TargetMode="External"/><Relationship Id="rId587" Type="http://schemas.openxmlformats.org/officeDocument/2006/relationships/hyperlink" Target="https://docs.google.com/spreadsheets/d/1JXKQDm3Wpl9GF5CUA4O_0sU5B4BJBIMkbJ_LFe4Gr2k/edit?gid=1252567251" TargetMode="External"/><Relationship Id="rId710" Type="http://schemas.openxmlformats.org/officeDocument/2006/relationships/hyperlink" Target="https://docs.google.com/spreadsheets/d/1JXKQDm3Wpl9GF5CUA4O_0sU5B4BJBIMkbJ_LFe4Gr2k/edit?gid=1252567251" TargetMode="External"/><Relationship Id="rId808" Type="http://schemas.openxmlformats.org/officeDocument/2006/relationships/hyperlink" Target="https://docs.google.com/spreadsheets/d/1JXKQDm3Wpl9GF5CUA4O_0sU5B4BJBIMkbJ_LFe4Gr2k/edit?pli=1&amp;gid=1252567251" TargetMode="External"/><Relationship Id="rId1340" Type="http://schemas.openxmlformats.org/officeDocument/2006/relationships/hyperlink" Target="https://docs.google.com/spreadsheets/d/1JXKQDm3Wpl9GF5CUA4O_0sU5B4BJBIMkbJ_LFe4Gr2k/edit?gid=1252567251" TargetMode="External"/><Relationship Id="rId8" Type="http://schemas.openxmlformats.org/officeDocument/2006/relationships/hyperlink" Target="https://docs.google.com/spreadsheets/d/1JXKQDm3Wpl9GF5CUA4O_0sU5B4BJBIMkbJ_LFe4Gr2k/edit?gid=1252567251" TargetMode="External"/><Relationship Id="rId142" Type="http://schemas.openxmlformats.org/officeDocument/2006/relationships/hyperlink" Target="https://docs.google.com/spreadsheets/d/1JXKQDm3Wpl9GF5CUA4O_0sU5B4BJBIMkbJ_LFe4Gr2k/edit?gid=546462470" TargetMode="External"/><Relationship Id="rId447" Type="http://schemas.openxmlformats.org/officeDocument/2006/relationships/hyperlink" Target="https://docs.google.com/spreadsheets/d/1JXKQDm3Wpl9GF5CUA4O_0sU5B4BJBIMkbJ_LFe4Gr2k/edit?gid=1252567251" TargetMode="External"/><Relationship Id="rId794" Type="http://schemas.openxmlformats.org/officeDocument/2006/relationships/hyperlink" Target="https://docs.google.com/spreadsheets/d/1JXKQDm3Wpl9GF5CUA4O_0sU5B4BJBIMkbJ_LFe4Gr2k/edit?gid=1252567251" TargetMode="External"/><Relationship Id="rId1077" Type="http://schemas.openxmlformats.org/officeDocument/2006/relationships/hyperlink" Target="https://docs.google.com/spreadsheets/d/1JXKQDm3Wpl9GF5CUA4O_0sU5B4BJBIMkbJ_LFe4Gr2k/edit?gid=1252567251" TargetMode="External"/><Relationship Id="rId1200" Type="http://schemas.openxmlformats.org/officeDocument/2006/relationships/hyperlink" Target="https://docs.google.com/spreadsheets/d/1JXKQDm3Wpl9GF5CUA4O_0sU5B4BJBIMkbJ_LFe4Gr2k/edit?gid=1252567251" TargetMode="External"/><Relationship Id="rId654" Type="http://schemas.openxmlformats.org/officeDocument/2006/relationships/hyperlink" Target="https://docs.google.com/spreadsheets/d/1JXKQDm3Wpl9GF5CUA4O_0sU5B4BJBIMkbJ_LFe4Gr2k/edit?gid=1252567251" TargetMode="External"/><Relationship Id="rId861" Type="http://schemas.openxmlformats.org/officeDocument/2006/relationships/hyperlink" Target="https://docs.google.com/spreadsheets/d/1JXKQDm3Wpl9GF5CUA4O_0sU5B4BJBIMkbJ_LFe4Gr2k/edit?gid=1252567251" TargetMode="External"/><Relationship Id="rId959" Type="http://schemas.openxmlformats.org/officeDocument/2006/relationships/hyperlink" Target="https://docs.google.com/spreadsheets/d/1JXKQDm3Wpl9GF5CUA4O_0sU5B4BJBIMkbJ_LFe4Gr2k/edit?gid=1252567251" TargetMode="External"/><Relationship Id="rId1284" Type="http://schemas.openxmlformats.org/officeDocument/2006/relationships/hyperlink" Target="https://docs.google.com/spreadsheets/d/1JXKQDm3Wpl9GF5CUA4O_0sU5B4BJBIMkbJ_LFe4Gr2k/edit?gid=1252567251" TargetMode="External"/><Relationship Id="rId293" Type="http://schemas.openxmlformats.org/officeDocument/2006/relationships/hyperlink" Target="https://docs.google.com/spreadsheets/d/1JXKQDm3Wpl9GF5CUA4O_0sU5B4BJBIMkbJ_LFe4Gr2k/edit?gid=1252567251" TargetMode="External"/><Relationship Id="rId307" Type="http://schemas.openxmlformats.org/officeDocument/2006/relationships/hyperlink" Target="https://docs.google.com/spreadsheets/d/1JXKQDm3Wpl9GF5CUA4O_0sU5B4BJBIMkbJ_LFe4Gr2k/edit?gid=1252567251" TargetMode="External"/><Relationship Id="rId514" Type="http://schemas.openxmlformats.org/officeDocument/2006/relationships/hyperlink" Target="https://docs.google.com/spreadsheets/d/13vfIVhp30mAwVcX1MbU37x_bkC_mVJHVSzTx4FDbiew/edit?gid=1258946380" TargetMode="External"/><Relationship Id="rId721" Type="http://schemas.openxmlformats.org/officeDocument/2006/relationships/hyperlink" Target="https://docs.google.com/spreadsheets/d/1JXKQDm3Wpl9GF5CUA4O_0sU5B4BJBIMkbJ_LFe4Gr2k/edit?gid=1252567251" TargetMode="External"/><Relationship Id="rId1144" Type="http://schemas.openxmlformats.org/officeDocument/2006/relationships/hyperlink" Target="https://docs.google.com/spreadsheets/d/1JXKQDm3Wpl9GF5CUA4O_0sU5B4BJBIMkbJ_LFe4Gr2k/edit?gid=1252567251" TargetMode="External"/><Relationship Id="rId88" Type="http://schemas.openxmlformats.org/officeDocument/2006/relationships/hyperlink" Target="https://docs.google.com/spreadsheets/d/1JXKQDm3Wpl9GF5CUA4O_0sU5B4BJBIMkbJ_LFe4Gr2k/edit?gid=546462470" TargetMode="External"/><Relationship Id="rId153" Type="http://schemas.openxmlformats.org/officeDocument/2006/relationships/hyperlink" Target="https://docs.google.com/spreadsheets/d/1JXKQDm3Wpl9GF5CUA4O_0sU5B4BJBIMkbJ_LFe4Gr2k/edit?gid=546462470" TargetMode="External"/><Relationship Id="rId360" Type="http://schemas.openxmlformats.org/officeDocument/2006/relationships/hyperlink" Target="https://docs.google.com/spreadsheets/d/1JXKQDm3Wpl9GF5CUA4O_0sU5B4BJBIMkbJ_LFe4Gr2k/edit?gid=1252567251" TargetMode="External"/><Relationship Id="rId598" Type="http://schemas.openxmlformats.org/officeDocument/2006/relationships/hyperlink" Target="https://docs.google.com/spreadsheets/d/1JXKQDm3Wpl9GF5CUA4O_0sU5B4BJBIMkbJ_LFe4Gr2k/edit?gid=1252567251" TargetMode="External"/><Relationship Id="rId819" Type="http://schemas.openxmlformats.org/officeDocument/2006/relationships/hyperlink" Target="https://docs.google.com/spreadsheets/d/1JXKQDm3Wpl9GF5CUA4O_0sU5B4BJBIMkbJ_LFe4Gr2k/edit?gid=1252567251" TargetMode="External"/><Relationship Id="rId1004" Type="http://schemas.openxmlformats.org/officeDocument/2006/relationships/hyperlink" Target="https://docs.google.com/spreadsheets/d/1JXKQDm3Wpl9GF5CUA4O_0sU5B4BJBIMkbJ_LFe4Gr2k/edit?gid=1252567251" TargetMode="External"/><Relationship Id="rId1211" Type="http://schemas.openxmlformats.org/officeDocument/2006/relationships/hyperlink" Target="https://docs.google.com/spreadsheets/d/1JXKQDm3Wpl9GF5CUA4O_0sU5B4BJBIMkbJ_LFe4Gr2k/edit?gid=1252567251" TargetMode="External"/><Relationship Id="rId220" Type="http://schemas.openxmlformats.org/officeDocument/2006/relationships/hyperlink" Target="https://docs.google.com/spreadsheets/d/13vfIVhp30mAwVcX1MbU37x_bkC_mVJHVSzTx4FDbiew/edit?gid=1258946380" TargetMode="External"/><Relationship Id="rId458" Type="http://schemas.openxmlformats.org/officeDocument/2006/relationships/hyperlink" Target="https://docs.google.com/spreadsheets/d/1JXKQDm3Wpl9GF5CUA4O_0sU5B4BJBIMkbJ_LFe4Gr2k/edit?gid=1252567251" TargetMode="External"/><Relationship Id="rId665" Type="http://schemas.openxmlformats.org/officeDocument/2006/relationships/hyperlink" Target="https://docs.google.com/spreadsheets/d/1JXKQDm3Wpl9GF5CUA4O_0sU5B4BJBIMkbJ_LFe4Gr2k/edit?gid=1252567251" TargetMode="External"/><Relationship Id="rId872" Type="http://schemas.openxmlformats.org/officeDocument/2006/relationships/hyperlink" Target="https://docs.google.com/spreadsheets/d/13vfIVhp30mAwVcX1MbU37x_bkC_mVJHVSzTx4FDbiew/edit?gid=1258946380" TargetMode="External"/><Relationship Id="rId1088" Type="http://schemas.openxmlformats.org/officeDocument/2006/relationships/hyperlink" Target="https://docs.google.com/spreadsheets/d/1JXKQDm3Wpl9GF5CUA4O_0sU5B4BJBIMkbJ_LFe4Gr2k/edit?gid=1252567251" TargetMode="External"/><Relationship Id="rId1295" Type="http://schemas.openxmlformats.org/officeDocument/2006/relationships/hyperlink" Target="https://docs.google.com/spreadsheets/d/1JXKQDm3Wpl9GF5CUA4O_0sU5B4BJBIMkbJ_LFe4Gr2k/edit?gid=1252567251" TargetMode="External"/><Relationship Id="rId1309" Type="http://schemas.openxmlformats.org/officeDocument/2006/relationships/hyperlink" Target="https://docs.google.com/spreadsheets/d/1JXKQDm3Wpl9GF5CUA4O_0sU5B4BJBIMkbJ_LFe4Gr2k/edit?gid=1252567251" TargetMode="External"/><Relationship Id="rId15" Type="http://schemas.openxmlformats.org/officeDocument/2006/relationships/hyperlink" Target="https://docs.google.com/spreadsheets/d/1JXKQDm3Wpl9GF5CUA4O_0sU5B4BJBIMkbJ_LFe4Gr2k/edit?pli=1&amp;gid=1252567251" TargetMode="External"/><Relationship Id="rId318" Type="http://schemas.openxmlformats.org/officeDocument/2006/relationships/hyperlink" Target="https://docs.google.com/spreadsheets/d/1JXKQDm3Wpl9GF5CUA4O_0sU5B4BJBIMkbJ_LFe4Gr2k/edit?gid=1252567251" TargetMode="External"/><Relationship Id="rId525" Type="http://schemas.openxmlformats.org/officeDocument/2006/relationships/hyperlink" Target="https://docs.google.com/spreadsheets/d/13vfIVhp30mAwVcX1MbU37x_bkC_mVJHVSzTx4FDbiew/edit?gid=1258946380" TargetMode="External"/><Relationship Id="rId732" Type="http://schemas.openxmlformats.org/officeDocument/2006/relationships/hyperlink" Target="https://docs.google.com/spreadsheets/d/1JXKQDm3Wpl9GF5CUA4O_0sU5B4BJBIMkbJ_LFe4Gr2k/edit?gid=1252567251" TargetMode="External"/><Relationship Id="rId1155" Type="http://schemas.openxmlformats.org/officeDocument/2006/relationships/hyperlink" Target="https://docs.google.com/spreadsheets/d/1JXKQDm3Wpl9GF5CUA4O_0sU5B4BJBIMkbJ_LFe4Gr2k/edit?gid=1252567251" TargetMode="External"/><Relationship Id="rId99" Type="http://schemas.openxmlformats.org/officeDocument/2006/relationships/hyperlink" Target="https://docs.google.com/spreadsheets/d/1JXKQDm3Wpl9GF5CUA4O_0sU5B4BJBIMkbJ_LFe4Gr2k/edit?gid=546462470" TargetMode="External"/><Relationship Id="rId164" Type="http://schemas.openxmlformats.org/officeDocument/2006/relationships/hyperlink" Target="https://docs.google.com/spreadsheets/d/1JXKQDm3Wpl9GF5CUA4O_0sU5B4BJBIMkbJ_LFe4Gr2k/edit?gid=546462470" TargetMode="External"/><Relationship Id="rId371" Type="http://schemas.openxmlformats.org/officeDocument/2006/relationships/hyperlink" Target="https://docs.google.com/spreadsheets/d/1JXKQDm3Wpl9GF5CUA4O_0sU5B4BJBIMkbJ_LFe4Gr2k/edit?gid=1252567251" TargetMode="External"/><Relationship Id="rId1015" Type="http://schemas.openxmlformats.org/officeDocument/2006/relationships/hyperlink" Target="https://docs.google.com/spreadsheets/d/1JXKQDm3Wpl9GF5CUA4O_0sU5B4BJBIMkbJ_LFe4Gr2k/edit?gid=1252567251" TargetMode="External"/><Relationship Id="rId1222" Type="http://schemas.openxmlformats.org/officeDocument/2006/relationships/hyperlink" Target="https://docs.google.com/spreadsheets/d/1JXKQDm3Wpl9GF5CUA4O_0sU5B4BJBIMkbJ_LFe4Gr2k/edit?gid=1252567251" TargetMode="External"/><Relationship Id="rId469" Type="http://schemas.openxmlformats.org/officeDocument/2006/relationships/hyperlink" Target="https://docs.google.com/spreadsheets/d/1JXKQDm3Wpl9GF5CUA4O_0sU5B4BJBIMkbJ_LFe4Gr2k/edit?gid=1252567251" TargetMode="External"/><Relationship Id="rId676" Type="http://schemas.openxmlformats.org/officeDocument/2006/relationships/hyperlink" Target="https://docs.google.com/spreadsheets/d/1JXKQDm3Wpl9GF5CUA4O_0sU5B4BJBIMkbJ_LFe4Gr2k/edit?gid=1252567251" TargetMode="External"/><Relationship Id="rId883" Type="http://schemas.openxmlformats.org/officeDocument/2006/relationships/hyperlink" Target="https://docs.google.com/spreadsheets/d/1JXKQDm3Wpl9GF5CUA4O_0sU5B4BJBIMkbJ_LFe4Gr2k/edit?gid=1252567251" TargetMode="External"/><Relationship Id="rId1099" Type="http://schemas.openxmlformats.org/officeDocument/2006/relationships/hyperlink" Target="https://docs.google.com/spreadsheets/d/1JXKQDm3Wpl9GF5CUA4O_0sU5B4BJBIMkbJ_LFe4Gr2k/edit?gid=1252567251" TargetMode="External"/><Relationship Id="rId26" Type="http://schemas.openxmlformats.org/officeDocument/2006/relationships/hyperlink" Target="https://docs.google.com/spreadsheets/d/1JXKQDm3Wpl9GF5CUA4O_0sU5B4BJBIMkbJ_LFe4Gr2k/edit?gid=1252567251" TargetMode="External"/><Relationship Id="rId231" Type="http://schemas.openxmlformats.org/officeDocument/2006/relationships/hyperlink" Target="https://docs.google.com/spreadsheets/d/13vfIVhp30mAwVcX1MbU37x_bkC_mVJHVSzTx4FDbiew/edit?gid=1258946380" TargetMode="External"/><Relationship Id="rId329" Type="http://schemas.openxmlformats.org/officeDocument/2006/relationships/hyperlink" Target="https://docs.google.com/spreadsheets/d/1JXKQDm3Wpl9GF5CUA4O_0sU5B4BJBIMkbJ_LFe4Gr2k/edit?gid=1252567251" TargetMode="External"/><Relationship Id="rId536" Type="http://schemas.openxmlformats.org/officeDocument/2006/relationships/hyperlink" Target="https://docs.google.com/spreadsheets/d/1JXKQDm3Wpl9GF5CUA4O_0sU5B4BJBIMkbJ_LFe4Gr2k/edit?gid=1252567251" TargetMode="External"/><Relationship Id="rId1166" Type="http://schemas.openxmlformats.org/officeDocument/2006/relationships/hyperlink" Target="https://docs.google.com/spreadsheets/d/1JXKQDm3Wpl9GF5CUA4O_0sU5B4BJBIMkbJ_LFe4Gr2k/edit?gid=1252567251" TargetMode="External"/><Relationship Id="rId175" Type="http://schemas.openxmlformats.org/officeDocument/2006/relationships/hyperlink" Target="https://docs.google.com/spreadsheets/d/1JXKQDm3Wpl9GF5CUA4O_0sU5B4BJBIMkbJ_LFe4Gr2k/edit?gid=546462470" TargetMode="External"/><Relationship Id="rId743" Type="http://schemas.openxmlformats.org/officeDocument/2006/relationships/hyperlink" Target="https://docs.google.com/spreadsheets/d/1JXKQDm3Wpl9GF5CUA4O_0sU5B4BJBIMkbJ_LFe4Gr2k/edit?gid=1252567251" TargetMode="External"/><Relationship Id="rId950" Type="http://schemas.openxmlformats.org/officeDocument/2006/relationships/hyperlink" Target="https://docs.google.com/spreadsheets/d/1JXKQDm3Wpl9GF5CUA4O_0sU5B4BJBIMkbJ_LFe4Gr2k/edit?gid=1252567251" TargetMode="External"/><Relationship Id="rId1026" Type="http://schemas.openxmlformats.org/officeDocument/2006/relationships/hyperlink" Target="https://docs.google.com/spreadsheets/d/1JXKQDm3Wpl9GF5CUA4O_0sU5B4BJBIMkbJ_LFe4Gr2k/edit?gid=1252567251" TargetMode="External"/><Relationship Id="rId382" Type="http://schemas.openxmlformats.org/officeDocument/2006/relationships/hyperlink" Target="https://docs.google.com/spreadsheets/d/1JXKQDm3Wpl9GF5CUA4O_0sU5B4BJBIMkbJ_LFe4Gr2k/edit?gid=1252567251" TargetMode="External"/><Relationship Id="rId603" Type="http://schemas.openxmlformats.org/officeDocument/2006/relationships/hyperlink" Target="https://docs.google.com/spreadsheets/d/1JXKQDm3Wpl9GF5CUA4O_0sU5B4BJBIMkbJ_LFe4Gr2k/edit?gid=1252567251" TargetMode="External"/><Relationship Id="rId687" Type="http://schemas.openxmlformats.org/officeDocument/2006/relationships/hyperlink" Target="https://docs.google.com/spreadsheets/d/1JXKQDm3Wpl9GF5CUA4O_0sU5B4BJBIMkbJ_LFe4Gr2k/edit?gid=1252567251" TargetMode="External"/><Relationship Id="rId810" Type="http://schemas.openxmlformats.org/officeDocument/2006/relationships/hyperlink" Target="https://docs.google.com/spreadsheets/d/1JXKQDm3Wpl9GF5CUA4O_0sU5B4BJBIMkbJ_LFe4Gr2k/edit?gid=1252567251" TargetMode="External"/><Relationship Id="rId908" Type="http://schemas.openxmlformats.org/officeDocument/2006/relationships/hyperlink" Target="https://docs.google.com/spreadsheets/d/1JXKQDm3Wpl9GF5CUA4O_0sU5B4BJBIMkbJ_LFe4Gr2k/edit?gid=1252567251" TargetMode="External"/><Relationship Id="rId1233" Type="http://schemas.openxmlformats.org/officeDocument/2006/relationships/hyperlink" Target="https://docs.google.com/spreadsheets/d/1JXKQDm3Wpl9GF5CUA4O_0sU5B4BJBIMkbJ_LFe4Gr2k/edit?gid=1252567251" TargetMode="External"/><Relationship Id="rId242" Type="http://schemas.openxmlformats.org/officeDocument/2006/relationships/hyperlink" Target="https://docs.google.com/spreadsheets/d/13vfIVhp30mAwVcX1MbU37x_bkC_mVJHVSzTx4FDbiew/edit?gid=1258946380" TargetMode="External"/><Relationship Id="rId894" Type="http://schemas.openxmlformats.org/officeDocument/2006/relationships/hyperlink" Target="https://docs.google.com/spreadsheets/d/1JXKQDm3Wpl9GF5CUA4O_0sU5B4BJBIMkbJ_LFe4Gr2k/edit?gid=1252567251" TargetMode="External"/><Relationship Id="rId1177" Type="http://schemas.openxmlformats.org/officeDocument/2006/relationships/hyperlink" Target="https://docs.google.com/spreadsheets/d/1JXKQDm3Wpl9GF5CUA4O_0sU5B4BJBIMkbJ_LFe4Gr2k/edit?gid=1252567251" TargetMode="External"/><Relationship Id="rId1300" Type="http://schemas.openxmlformats.org/officeDocument/2006/relationships/hyperlink" Target="https://docs.google.com/spreadsheets/d/1JXKQDm3Wpl9GF5CUA4O_0sU5B4BJBIMkbJ_LFe4Gr2k/edit?gid=1252567251" TargetMode="External"/><Relationship Id="rId37" Type="http://schemas.openxmlformats.org/officeDocument/2006/relationships/hyperlink" Target="https://docs.google.com/spreadsheets/d/1JXKQDm3Wpl9GF5CUA4O_0sU5B4BJBIMkbJ_LFe4Gr2k/edit?pli=1&amp;gid=1252567251" TargetMode="External"/><Relationship Id="rId102" Type="http://schemas.openxmlformats.org/officeDocument/2006/relationships/hyperlink" Target="https://docs.google.com/spreadsheets/d/1JXKQDm3Wpl9GF5CUA4O_0sU5B4BJBIMkbJ_LFe4Gr2k/edit?gid=546462470" TargetMode="External"/><Relationship Id="rId547" Type="http://schemas.openxmlformats.org/officeDocument/2006/relationships/hyperlink" Target="https://docs.google.com/spreadsheets/d/1JXKQDm3Wpl9GF5CUA4O_0sU5B4BJBIMkbJ_LFe4Gr2k/edit?gid=1252567251" TargetMode="External"/><Relationship Id="rId754" Type="http://schemas.openxmlformats.org/officeDocument/2006/relationships/hyperlink" Target="https://docs.google.com/spreadsheets/d/1JXKQDm3Wpl9GF5CUA4O_0sU5B4BJBIMkbJ_LFe4Gr2k/edit?gid=1252567251" TargetMode="External"/><Relationship Id="rId961" Type="http://schemas.openxmlformats.org/officeDocument/2006/relationships/hyperlink" Target="https://docs.google.com/spreadsheets/d/1JXKQDm3Wpl9GF5CUA4O_0sU5B4BJBIMkbJ_LFe4Gr2k/edit?gid=1252567251" TargetMode="External"/><Relationship Id="rId90" Type="http://schemas.openxmlformats.org/officeDocument/2006/relationships/hyperlink" Target="https://docs.google.com/spreadsheets/d/1JXKQDm3Wpl9GF5CUA4O_0sU5B4BJBIMkbJ_LFe4Gr2k/edit?gid=546462470" TargetMode="External"/><Relationship Id="rId186" Type="http://schemas.openxmlformats.org/officeDocument/2006/relationships/hyperlink" Target="https://docs.google.com/spreadsheets/d/1JXKQDm3Wpl9GF5CUA4O_0sU5B4BJBIMkbJ_LFe4Gr2k/edit?gid=546462470" TargetMode="External"/><Relationship Id="rId393" Type="http://schemas.openxmlformats.org/officeDocument/2006/relationships/hyperlink" Target="https://docs.google.com/spreadsheets/d/1JXKQDm3Wpl9GF5CUA4O_0sU5B4BJBIMkbJ_LFe4Gr2k/edit?gid=1252567251" TargetMode="External"/><Relationship Id="rId407" Type="http://schemas.openxmlformats.org/officeDocument/2006/relationships/hyperlink" Target="https://docs.google.com/spreadsheets/d/1JXKQDm3Wpl9GF5CUA4O_0sU5B4BJBIMkbJ_LFe4Gr2k/edit?gid=1252567251" TargetMode="External"/><Relationship Id="rId614" Type="http://schemas.openxmlformats.org/officeDocument/2006/relationships/hyperlink" Target="https://docs.google.com/spreadsheets/d/1JXKQDm3Wpl9GF5CUA4O_0sU5B4BJBIMkbJ_LFe4Gr2k/edit?gid=1252567251" TargetMode="External"/><Relationship Id="rId821" Type="http://schemas.openxmlformats.org/officeDocument/2006/relationships/hyperlink" Target="https://docs.google.com/spreadsheets/d/1JXKQDm3Wpl9GF5CUA4O_0sU5B4BJBIMkbJ_LFe4Gr2k/edit?gid=1252567251" TargetMode="External"/><Relationship Id="rId1037" Type="http://schemas.openxmlformats.org/officeDocument/2006/relationships/hyperlink" Target="https://docs.google.com/spreadsheets/d/1JXKQDm3Wpl9GF5CUA4O_0sU5B4BJBIMkbJ_LFe4Gr2k/edit?gid=1252567251" TargetMode="External"/><Relationship Id="rId1244" Type="http://schemas.openxmlformats.org/officeDocument/2006/relationships/hyperlink" Target="https://docs.google.com/spreadsheets/d/1JXKQDm3Wpl9GF5CUA4O_0sU5B4BJBIMkbJ_LFe4Gr2k/edit?gid=1252567251" TargetMode="External"/><Relationship Id="rId253" Type="http://schemas.openxmlformats.org/officeDocument/2006/relationships/hyperlink" Target="https://docs.google.com/spreadsheets/d/1JXKQDm3Wpl9GF5CUA4O_0sU5B4BJBIMkbJ_LFe4Gr2k/edit?gid=1252567251" TargetMode="External"/><Relationship Id="rId460" Type="http://schemas.openxmlformats.org/officeDocument/2006/relationships/hyperlink" Target="https://docs.google.com/spreadsheets/d/1JXKQDm3Wpl9GF5CUA4O_0sU5B4BJBIMkbJ_LFe4Gr2k/edit?gid=1252567251" TargetMode="External"/><Relationship Id="rId698" Type="http://schemas.openxmlformats.org/officeDocument/2006/relationships/hyperlink" Target="https://docs.google.com/spreadsheets/d/1JXKQDm3Wpl9GF5CUA4O_0sU5B4BJBIMkbJ_LFe4Gr2k/edit?gid=1252567251" TargetMode="External"/><Relationship Id="rId919" Type="http://schemas.openxmlformats.org/officeDocument/2006/relationships/hyperlink" Target="https://docs.google.com/spreadsheets/d/1JXKQDm3Wpl9GF5CUA4O_0sU5B4BJBIMkbJ_LFe4Gr2k/edit?gid=1252567251" TargetMode="External"/><Relationship Id="rId1090" Type="http://schemas.openxmlformats.org/officeDocument/2006/relationships/hyperlink" Target="https://docs.google.com/spreadsheets/d/1JXKQDm3Wpl9GF5CUA4O_0sU5B4BJBIMkbJ_LFe4Gr2k/edit?gid=1252567251" TargetMode="External"/><Relationship Id="rId1104" Type="http://schemas.openxmlformats.org/officeDocument/2006/relationships/hyperlink" Target="https://docs.google.com/spreadsheets/d/1JXKQDm3Wpl9GF5CUA4O_0sU5B4BJBIMkbJ_LFe4Gr2k/edit?gid=1252567251" TargetMode="External"/><Relationship Id="rId1311" Type="http://schemas.openxmlformats.org/officeDocument/2006/relationships/hyperlink" Target="https://docs.google.com/spreadsheets/d/1JXKQDm3Wpl9GF5CUA4O_0sU5B4BJBIMkbJ_LFe4Gr2k/edit?gid=1252567251" TargetMode="External"/><Relationship Id="rId48" Type="http://schemas.openxmlformats.org/officeDocument/2006/relationships/hyperlink" Target="https://docs.google.com/spreadsheets/d/13vfIVhp30mAwVcX1MbU37x_bkC_mVJHVSzTx4FDbiew/edit?gid=1258946380" TargetMode="External"/><Relationship Id="rId113" Type="http://schemas.openxmlformats.org/officeDocument/2006/relationships/hyperlink" Target="https://docs.google.com/spreadsheets/d/1JXKQDm3Wpl9GF5CUA4O_0sU5B4BJBIMkbJ_LFe4Gr2k/edit?gid=546462470" TargetMode="External"/><Relationship Id="rId320" Type="http://schemas.openxmlformats.org/officeDocument/2006/relationships/hyperlink" Target="https://docs.google.com/spreadsheets/d/1JXKQDm3Wpl9GF5CUA4O_0sU5B4BJBIMkbJ_LFe4Gr2k/edit?gid=1252567251" TargetMode="External"/><Relationship Id="rId558" Type="http://schemas.openxmlformats.org/officeDocument/2006/relationships/hyperlink" Target="https://docs.google.com/spreadsheets/d/1JXKQDm3Wpl9GF5CUA4O_0sU5B4BJBIMkbJ_LFe4Gr2k/edit?gid=1252567251" TargetMode="External"/><Relationship Id="rId765" Type="http://schemas.openxmlformats.org/officeDocument/2006/relationships/hyperlink" Target="https://docs.google.com/spreadsheets/d/1JXKQDm3Wpl9GF5CUA4O_0sU5B4BJBIMkbJ_LFe4Gr2k/edit?gid=1252567251" TargetMode="External"/><Relationship Id="rId972" Type="http://schemas.openxmlformats.org/officeDocument/2006/relationships/hyperlink" Target="https://docs.google.com/spreadsheets/d/1JXKQDm3Wpl9GF5CUA4O_0sU5B4BJBIMkbJ_LFe4Gr2k/edit?gid=1252567251" TargetMode="External"/><Relationship Id="rId1188" Type="http://schemas.openxmlformats.org/officeDocument/2006/relationships/hyperlink" Target="https://docs.google.com/spreadsheets/d/1JXKQDm3Wpl9GF5CUA4O_0sU5B4BJBIMkbJ_LFe4Gr2k/edit?gid=1252567251" TargetMode="External"/><Relationship Id="rId197" Type="http://schemas.openxmlformats.org/officeDocument/2006/relationships/hyperlink" Target="https://docs.google.com/spreadsheets/d/1JXKQDm3Wpl9GF5CUA4O_0sU5B4BJBIMkbJ_LFe4Gr2k/edit?gid=546462470" TargetMode="External"/><Relationship Id="rId418" Type="http://schemas.openxmlformats.org/officeDocument/2006/relationships/hyperlink" Target="https://docs.google.com/spreadsheets/d/1JXKQDm3Wpl9GF5CUA4O_0sU5B4BJBIMkbJ_LFe4Gr2k/edit?gid=1252567251" TargetMode="External"/><Relationship Id="rId625" Type="http://schemas.openxmlformats.org/officeDocument/2006/relationships/hyperlink" Target="https://docs.google.com/spreadsheets/d/1JXKQDm3Wpl9GF5CUA4O_0sU5B4BJBIMkbJ_LFe4Gr2k/edit?gid=1252567251" TargetMode="External"/><Relationship Id="rId832" Type="http://schemas.openxmlformats.org/officeDocument/2006/relationships/hyperlink" Target="https://docs.google.com/spreadsheets/d/1JXKQDm3Wpl9GF5CUA4O_0sU5B4BJBIMkbJ_LFe4Gr2k/edit?gid=1252567251" TargetMode="External"/><Relationship Id="rId1048" Type="http://schemas.openxmlformats.org/officeDocument/2006/relationships/hyperlink" Target="https://docs.google.com/spreadsheets/d/1JXKQDm3Wpl9GF5CUA4O_0sU5B4BJBIMkbJ_LFe4Gr2k/edit?gid=1252567251" TargetMode="External"/><Relationship Id="rId1255" Type="http://schemas.openxmlformats.org/officeDocument/2006/relationships/hyperlink" Target="https://docs.google.com/spreadsheets/d/1JXKQDm3Wpl9GF5CUA4O_0sU5B4BJBIMkbJ_LFe4Gr2k/edit?gid=1252567251" TargetMode="External"/><Relationship Id="rId264" Type="http://schemas.openxmlformats.org/officeDocument/2006/relationships/hyperlink" Target="https://docs.google.com/spreadsheets/d/1JXKQDm3Wpl9GF5CUA4O_0sU5B4BJBIMkbJ_LFe4Gr2k/edit?gid=1252567251" TargetMode="External"/><Relationship Id="rId471" Type="http://schemas.openxmlformats.org/officeDocument/2006/relationships/hyperlink" Target="https://docs.google.com/spreadsheets/d/1JXKQDm3Wpl9GF5CUA4O_0sU5B4BJBIMkbJ_LFe4Gr2k/edit?gid=1252567251" TargetMode="External"/><Relationship Id="rId1115" Type="http://schemas.openxmlformats.org/officeDocument/2006/relationships/hyperlink" Target="https://docs.google.com/spreadsheets/d/1JXKQDm3Wpl9GF5CUA4O_0sU5B4BJBIMkbJ_LFe4Gr2k/edit?gid=1252567251" TargetMode="External"/><Relationship Id="rId1322" Type="http://schemas.openxmlformats.org/officeDocument/2006/relationships/hyperlink" Target="https://docs.google.com/spreadsheets/d/1JXKQDm3Wpl9GF5CUA4O_0sU5B4BJBIMkbJ_LFe4Gr2k/edit?gid=1252567251" TargetMode="External"/><Relationship Id="rId59" Type="http://schemas.openxmlformats.org/officeDocument/2006/relationships/hyperlink" Target="https://docs.google.com/spreadsheets/d/1JXKQDm3Wpl9GF5CUA4O_0sU5B4BJBIMkbJ_LFe4Gr2k/edit?gid=1252567251" TargetMode="External"/><Relationship Id="rId124" Type="http://schemas.openxmlformats.org/officeDocument/2006/relationships/hyperlink" Target="https://docs.google.com/spreadsheets/d/1JXKQDm3Wpl9GF5CUA4O_0sU5B4BJBIMkbJ_LFe4Gr2k/edit?gid=546462470" TargetMode="External"/><Relationship Id="rId569" Type="http://schemas.openxmlformats.org/officeDocument/2006/relationships/hyperlink" Target="https://docs.google.com/spreadsheets/d/1JXKQDm3Wpl9GF5CUA4O_0sU5B4BJBIMkbJ_LFe4Gr2k/edit?gid=1252567251" TargetMode="External"/><Relationship Id="rId776" Type="http://schemas.openxmlformats.org/officeDocument/2006/relationships/hyperlink" Target="https://docs.google.com/spreadsheets/d/13vfIVhp30mAwVcX1MbU37x_bkC_mVJHVSzTx4FDbiew/edit?gid=1258946380" TargetMode="External"/><Relationship Id="rId983" Type="http://schemas.openxmlformats.org/officeDocument/2006/relationships/hyperlink" Target="https://docs.google.com/spreadsheets/d/1JXKQDm3Wpl9GF5CUA4O_0sU5B4BJBIMkbJ_LFe4Gr2k/edit?gid=1252567251" TargetMode="External"/><Relationship Id="rId1199" Type="http://schemas.openxmlformats.org/officeDocument/2006/relationships/hyperlink" Target="https://docs.google.com/spreadsheets/d/1JXKQDm3Wpl9GF5CUA4O_0sU5B4BJBIMkbJ_LFe4Gr2k/edit?gid=1252567251" TargetMode="External"/><Relationship Id="rId331" Type="http://schemas.openxmlformats.org/officeDocument/2006/relationships/hyperlink" Target="https://docs.google.com/spreadsheets/d/1JXKQDm3Wpl9GF5CUA4O_0sU5B4BJBIMkbJ_LFe4Gr2k/edit?gid=1252567251" TargetMode="External"/><Relationship Id="rId429" Type="http://schemas.openxmlformats.org/officeDocument/2006/relationships/hyperlink" Target="https://docs.google.com/spreadsheets/d/1JXKQDm3Wpl9GF5CUA4O_0sU5B4BJBIMkbJ_LFe4Gr2k/edit?gid=1252567251" TargetMode="External"/><Relationship Id="rId636" Type="http://schemas.openxmlformats.org/officeDocument/2006/relationships/hyperlink" Target="https://docs.google.com/spreadsheets/d/1JXKQDm3Wpl9GF5CUA4O_0sU5B4BJBIMkbJ_LFe4Gr2k/edit?gid=1252567251" TargetMode="External"/><Relationship Id="rId1059" Type="http://schemas.openxmlformats.org/officeDocument/2006/relationships/hyperlink" Target="https://docs.google.com/spreadsheets/d/1JXKQDm3Wpl9GF5CUA4O_0sU5B4BJBIMkbJ_LFe4Gr2k/edit?gid=1252567251" TargetMode="External"/><Relationship Id="rId1266" Type="http://schemas.openxmlformats.org/officeDocument/2006/relationships/hyperlink" Target="https://docs.google.com/spreadsheets/d/1JXKQDm3Wpl9GF5CUA4O_0sU5B4BJBIMkbJ_LFe4Gr2k/edit?gid=1252567251" TargetMode="External"/><Relationship Id="rId843" Type="http://schemas.openxmlformats.org/officeDocument/2006/relationships/hyperlink" Target="https://docs.google.com/spreadsheets/d/13vfIVhp30mAwVcX1MbU37x_bkC_mVJHVSzTx4FDbiew/edit?gid=1258946380" TargetMode="External"/><Relationship Id="rId1126" Type="http://schemas.openxmlformats.org/officeDocument/2006/relationships/hyperlink" Target="https://docs.google.com/spreadsheets/d/1JXKQDm3Wpl9GF5CUA4O_0sU5B4BJBIMkbJ_LFe4Gr2k/edit?gid=1252567251" TargetMode="External"/><Relationship Id="rId275" Type="http://schemas.openxmlformats.org/officeDocument/2006/relationships/hyperlink" Target="https://docs.google.com/spreadsheets/d/1JXKQDm3Wpl9GF5CUA4O_0sU5B4BJBIMkbJ_LFe4Gr2k/edit?gid=1252567251" TargetMode="External"/><Relationship Id="rId482" Type="http://schemas.openxmlformats.org/officeDocument/2006/relationships/hyperlink" Target="https://docs.google.com/spreadsheets/d/1JXKQDm3Wpl9GF5CUA4O_0sU5B4BJBIMkbJ_LFe4Gr2k/edit?gid=1252567251" TargetMode="External"/><Relationship Id="rId703" Type="http://schemas.openxmlformats.org/officeDocument/2006/relationships/hyperlink" Target="https://docs.google.com/spreadsheets/d/1JXKQDm3Wpl9GF5CUA4O_0sU5B4BJBIMkbJ_LFe4Gr2k/edit?gid=1252567251" TargetMode="External"/><Relationship Id="rId910" Type="http://schemas.openxmlformats.org/officeDocument/2006/relationships/hyperlink" Target="https://docs.google.com/spreadsheets/d/1JXKQDm3Wpl9GF5CUA4O_0sU5B4BJBIMkbJ_LFe4Gr2k/edit?gid=1252567251" TargetMode="External"/><Relationship Id="rId1333" Type="http://schemas.openxmlformats.org/officeDocument/2006/relationships/hyperlink" Target="https://docs.google.com/spreadsheets/d/1JXKQDm3Wpl9GF5CUA4O_0sU5B4BJBIMkbJ_LFe4Gr2k/edit?gid=1252567251" TargetMode="External"/><Relationship Id="rId135" Type="http://schemas.openxmlformats.org/officeDocument/2006/relationships/hyperlink" Target="https://docs.google.com/spreadsheets/d/1JXKQDm3Wpl9GF5CUA4O_0sU5B4BJBIMkbJ_LFe4Gr2k/edit?gid=546462470" TargetMode="External"/><Relationship Id="rId342" Type="http://schemas.openxmlformats.org/officeDocument/2006/relationships/hyperlink" Target="https://docs.google.com/spreadsheets/d/1JXKQDm3Wpl9GF5CUA4O_0sU5B4BJBIMkbJ_LFe4Gr2k/edit?gid=1252567251" TargetMode="External"/><Relationship Id="rId787" Type="http://schemas.openxmlformats.org/officeDocument/2006/relationships/hyperlink" Target="https://docs.google.com/spreadsheets/d/1JXKQDm3Wpl9GF5CUA4O_0sU5B4BJBIMkbJ_LFe4Gr2k/edit?gid=1252567251" TargetMode="External"/><Relationship Id="rId994" Type="http://schemas.openxmlformats.org/officeDocument/2006/relationships/hyperlink" Target="https://docs.google.com/spreadsheets/d/1JXKQDm3Wpl9GF5CUA4O_0sU5B4BJBIMkbJ_LFe4Gr2k/edit?gid=1252567251" TargetMode="External"/><Relationship Id="rId202" Type="http://schemas.openxmlformats.org/officeDocument/2006/relationships/hyperlink" Target="https://docs.google.com/spreadsheets/d/1JXKQDm3Wpl9GF5CUA4O_0sU5B4BJBIMkbJ_LFe4Gr2k/edit?gid=546462470" TargetMode="External"/><Relationship Id="rId647" Type="http://schemas.openxmlformats.org/officeDocument/2006/relationships/hyperlink" Target="https://docs.google.com/spreadsheets/d/1JXKQDm3Wpl9GF5CUA4O_0sU5B4BJBIMkbJ_LFe4Gr2k/edit?gid=1252567251" TargetMode="External"/><Relationship Id="rId854" Type="http://schemas.openxmlformats.org/officeDocument/2006/relationships/hyperlink" Target="https://docs.google.com/spreadsheets/d/13vfIVhp30mAwVcX1MbU37x_bkC_mVJHVSzTx4FDbiew/edit?gid=1258946380" TargetMode="External"/><Relationship Id="rId1277" Type="http://schemas.openxmlformats.org/officeDocument/2006/relationships/hyperlink" Target="https://docs.google.com/spreadsheets/d/1JXKQDm3Wpl9GF5CUA4O_0sU5B4BJBIMkbJ_LFe4Gr2k/edit?gid=1252567251" TargetMode="External"/><Relationship Id="rId286" Type="http://schemas.openxmlformats.org/officeDocument/2006/relationships/hyperlink" Target="https://docs.google.com/spreadsheets/d/1JXKQDm3Wpl9GF5CUA4O_0sU5B4BJBIMkbJ_LFe4Gr2k/edit?gid=1252567251" TargetMode="External"/><Relationship Id="rId493" Type="http://schemas.openxmlformats.org/officeDocument/2006/relationships/hyperlink" Target="https://docs.google.com/spreadsheets/d/1JXKQDm3Wpl9GF5CUA4O_0sU5B4BJBIMkbJ_LFe4Gr2k/edit?gid=1252567251" TargetMode="External"/><Relationship Id="rId507" Type="http://schemas.openxmlformats.org/officeDocument/2006/relationships/hyperlink" Target="https://docs.google.com/spreadsheets/d/1JXKQDm3Wpl9GF5CUA4O_0sU5B4BJBIMkbJ_LFe4Gr2k/edit?gid=1252567251" TargetMode="External"/><Relationship Id="rId714" Type="http://schemas.openxmlformats.org/officeDocument/2006/relationships/hyperlink" Target="https://docs.google.com/spreadsheets/d/1JXKQDm3Wpl9GF5CUA4O_0sU5B4BJBIMkbJ_LFe4Gr2k/edit?gid=1252567251" TargetMode="External"/><Relationship Id="rId921" Type="http://schemas.openxmlformats.org/officeDocument/2006/relationships/hyperlink" Target="https://docs.google.com/spreadsheets/d/1JXKQDm3Wpl9GF5CUA4O_0sU5B4BJBIMkbJ_LFe4Gr2k/edit?gid=1252567251" TargetMode="External"/><Relationship Id="rId1137" Type="http://schemas.openxmlformats.org/officeDocument/2006/relationships/hyperlink" Target="https://docs.google.com/spreadsheets/d/1JXKQDm3Wpl9GF5CUA4O_0sU5B4BJBIMkbJ_LFe4Gr2k/edit?gid=1252567251" TargetMode="External"/><Relationship Id="rId1344" Type="http://schemas.openxmlformats.org/officeDocument/2006/relationships/vmlDrawing" Target="../drawings/vmlDrawing2.vml"/><Relationship Id="rId50" Type="http://schemas.openxmlformats.org/officeDocument/2006/relationships/hyperlink" Target="https://docs.google.com/spreadsheets/d/13vfIVhp30mAwVcX1MbU37x_bkC_mVJHVSzTx4FDbiew/edit?gid=1258946380" TargetMode="External"/><Relationship Id="rId146" Type="http://schemas.openxmlformats.org/officeDocument/2006/relationships/hyperlink" Target="https://docs.google.com/spreadsheets/d/1JXKQDm3Wpl9GF5CUA4O_0sU5B4BJBIMkbJ_LFe4Gr2k/edit?gid=546462470" TargetMode="External"/><Relationship Id="rId353" Type="http://schemas.openxmlformats.org/officeDocument/2006/relationships/hyperlink" Target="https://docs.google.com/spreadsheets/d/1JXKQDm3Wpl9GF5CUA4O_0sU5B4BJBIMkbJ_LFe4Gr2k/edit?gid=1252567251" TargetMode="External"/><Relationship Id="rId560" Type="http://schemas.openxmlformats.org/officeDocument/2006/relationships/hyperlink" Target="https://docs.google.com/spreadsheets/d/1JXKQDm3Wpl9GF5CUA4O_0sU5B4BJBIMkbJ_LFe4Gr2k/edit?gid=1252567251" TargetMode="External"/><Relationship Id="rId798" Type="http://schemas.openxmlformats.org/officeDocument/2006/relationships/hyperlink" Target="https://docs.google.com/spreadsheets/d/1JXKQDm3Wpl9GF5CUA4O_0sU5B4BJBIMkbJ_LFe4Gr2k/edit?gid=1252567251" TargetMode="External"/><Relationship Id="rId1190" Type="http://schemas.openxmlformats.org/officeDocument/2006/relationships/hyperlink" Target="https://docs.google.com/spreadsheets/d/1JXKQDm3Wpl9GF5CUA4O_0sU5B4BJBIMkbJ_LFe4Gr2k/edit?gid=1252567251" TargetMode="External"/><Relationship Id="rId1204" Type="http://schemas.openxmlformats.org/officeDocument/2006/relationships/hyperlink" Target="https://docs.google.com/spreadsheets/d/1JXKQDm3Wpl9GF5CUA4O_0sU5B4BJBIMkbJ_LFe4Gr2k/edit?gid=1252567251" TargetMode="External"/><Relationship Id="rId213" Type="http://schemas.openxmlformats.org/officeDocument/2006/relationships/hyperlink" Target="https://docs.google.com/spreadsheets/d/13vfIVhp30mAwVcX1MbU37x_bkC_mVJHVSzTx4FDbiew/edit?gid=1258946380" TargetMode="External"/><Relationship Id="rId420" Type="http://schemas.openxmlformats.org/officeDocument/2006/relationships/hyperlink" Target="https://docs.google.com/spreadsheets/d/1JXKQDm3Wpl9GF5CUA4O_0sU5B4BJBIMkbJ_LFe4Gr2k/edit?gid=1252567251" TargetMode="External"/><Relationship Id="rId658" Type="http://schemas.openxmlformats.org/officeDocument/2006/relationships/hyperlink" Target="https://docs.google.com/spreadsheets/d/1JXKQDm3Wpl9GF5CUA4O_0sU5B4BJBIMkbJ_LFe4Gr2k/edit?gid=1252567251" TargetMode="External"/><Relationship Id="rId865" Type="http://schemas.openxmlformats.org/officeDocument/2006/relationships/hyperlink" Target="https://docs.google.com/spreadsheets/d/1JXKQDm3Wpl9GF5CUA4O_0sU5B4BJBIMkbJ_LFe4Gr2k/edit?gid=1252567251" TargetMode="External"/><Relationship Id="rId1050" Type="http://schemas.openxmlformats.org/officeDocument/2006/relationships/hyperlink" Target="https://docs.google.com/spreadsheets/d/1JXKQDm3Wpl9GF5CUA4O_0sU5B4BJBIMkbJ_LFe4Gr2k/edit?gid=1252567251" TargetMode="External"/><Relationship Id="rId1288" Type="http://schemas.openxmlformats.org/officeDocument/2006/relationships/hyperlink" Target="https://docs.google.com/spreadsheets/d/1JXKQDm3Wpl9GF5CUA4O_0sU5B4BJBIMkbJ_LFe4Gr2k/edit?gid=1252567251" TargetMode="External"/><Relationship Id="rId297" Type="http://schemas.openxmlformats.org/officeDocument/2006/relationships/hyperlink" Target="https://docs.google.com/spreadsheets/d/1JXKQDm3Wpl9GF5CUA4O_0sU5B4BJBIMkbJ_LFe4Gr2k/edit?gid=1252567251" TargetMode="External"/><Relationship Id="rId518" Type="http://schemas.openxmlformats.org/officeDocument/2006/relationships/hyperlink" Target="https://docs.google.com/spreadsheets/d/13vfIVhp30mAwVcX1MbU37x_bkC_mVJHVSzTx4FDbiew/edit?gid=1258946380" TargetMode="External"/><Relationship Id="rId725" Type="http://schemas.openxmlformats.org/officeDocument/2006/relationships/hyperlink" Target="https://docs.google.com/spreadsheets/d/1JXKQDm3Wpl9GF5CUA4O_0sU5B4BJBIMkbJ_LFe4Gr2k/edit?gid=1252567251" TargetMode="External"/><Relationship Id="rId932" Type="http://schemas.openxmlformats.org/officeDocument/2006/relationships/hyperlink" Target="https://docs.google.com/spreadsheets/d/1JXKQDm3Wpl9GF5CUA4O_0sU5B4BJBIMkbJ_LFe4Gr2k/edit?gid=1252567251" TargetMode="External"/><Relationship Id="rId1148" Type="http://schemas.openxmlformats.org/officeDocument/2006/relationships/hyperlink" Target="https://docs.google.com/spreadsheets/d/1JXKQDm3Wpl9GF5CUA4O_0sU5B4BJBIMkbJ_LFe4Gr2k/edit?gid=1252567251" TargetMode="External"/><Relationship Id="rId157" Type="http://schemas.openxmlformats.org/officeDocument/2006/relationships/hyperlink" Target="https://docs.google.com/spreadsheets/d/1JXKQDm3Wpl9GF5CUA4O_0sU5B4BJBIMkbJ_LFe4Gr2k/edit?gid=546462470" TargetMode="External"/><Relationship Id="rId364" Type="http://schemas.openxmlformats.org/officeDocument/2006/relationships/hyperlink" Target="https://docs.google.com/spreadsheets/d/1JXKQDm3Wpl9GF5CUA4O_0sU5B4BJBIMkbJ_LFe4Gr2k/edit?gid=1252567251" TargetMode="External"/><Relationship Id="rId1008" Type="http://schemas.openxmlformats.org/officeDocument/2006/relationships/hyperlink" Target="https://docs.google.com/spreadsheets/d/1JXKQDm3Wpl9GF5CUA4O_0sU5B4BJBIMkbJ_LFe4Gr2k/edit?gid=1252567251" TargetMode="External"/><Relationship Id="rId1215" Type="http://schemas.openxmlformats.org/officeDocument/2006/relationships/hyperlink" Target="https://docs.google.com/spreadsheets/d/1JXKQDm3Wpl9GF5CUA4O_0sU5B4BJBIMkbJ_LFe4Gr2k/edit?gid=1252567251" TargetMode="External"/><Relationship Id="rId61" Type="http://schemas.openxmlformats.org/officeDocument/2006/relationships/hyperlink" Target="https://docs.google.com/spreadsheets/d/1JXKQDm3Wpl9GF5CUA4O_0sU5B4BJBIMkbJ_LFe4Gr2k/edit?gid=1252567251" TargetMode="External"/><Relationship Id="rId571" Type="http://schemas.openxmlformats.org/officeDocument/2006/relationships/hyperlink" Target="https://docs.google.com/spreadsheets/d/1JXKQDm3Wpl9GF5CUA4O_0sU5B4BJBIMkbJ_LFe4Gr2k/edit?gid=1252567251" TargetMode="External"/><Relationship Id="rId669" Type="http://schemas.openxmlformats.org/officeDocument/2006/relationships/hyperlink" Target="https://docs.google.com/spreadsheets/d/1JXKQDm3Wpl9GF5CUA4O_0sU5B4BJBIMkbJ_LFe4Gr2k/edit?gid=1252567251" TargetMode="External"/><Relationship Id="rId876" Type="http://schemas.openxmlformats.org/officeDocument/2006/relationships/hyperlink" Target="https://docs.google.com/spreadsheets/d/1JXKQDm3Wpl9GF5CUA4O_0sU5B4BJBIMkbJ_LFe4Gr2k/edit?gid=1252567251" TargetMode="External"/><Relationship Id="rId1299" Type="http://schemas.openxmlformats.org/officeDocument/2006/relationships/hyperlink" Target="https://docs.google.com/spreadsheets/d/1JXKQDm3Wpl9GF5CUA4O_0sU5B4BJBIMkbJ_LFe4Gr2k/edit?gid=1252567251" TargetMode="External"/><Relationship Id="rId19" Type="http://schemas.openxmlformats.org/officeDocument/2006/relationships/hyperlink" Target="https://docs.google.com/spreadsheets/d/1JXKQDm3Wpl9GF5CUA4O_0sU5B4BJBIMkbJ_LFe4Gr2k/edit?gid=1252567251" TargetMode="External"/><Relationship Id="rId224" Type="http://schemas.openxmlformats.org/officeDocument/2006/relationships/hyperlink" Target="https://docs.google.com/spreadsheets/d/1JXKQDm3Wpl9GF5CUA4O_0sU5B4BJBIMkbJ_LFe4Gr2k/edit?gid=1252567251" TargetMode="External"/><Relationship Id="rId431" Type="http://schemas.openxmlformats.org/officeDocument/2006/relationships/hyperlink" Target="https://docs.google.com/spreadsheets/d/1JXKQDm3Wpl9GF5CUA4O_0sU5B4BJBIMkbJ_LFe4Gr2k/edit?gid=1252567251" TargetMode="External"/><Relationship Id="rId529" Type="http://schemas.openxmlformats.org/officeDocument/2006/relationships/hyperlink" Target="https://docs.google.com/spreadsheets/d/13vfIVhp30mAwVcX1MbU37x_bkC_mVJHVSzTx4FDbiew/edit?gid=1258946380" TargetMode="External"/><Relationship Id="rId736" Type="http://schemas.openxmlformats.org/officeDocument/2006/relationships/hyperlink" Target="https://docs.google.com/spreadsheets/d/1JXKQDm3Wpl9GF5CUA4O_0sU5B4BJBIMkbJ_LFe4Gr2k/edit?gid=1252567251" TargetMode="External"/><Relationship Id="rId1061" Type="http://schemas.openxmlformats.org/officeDocument/2006/relationships/hyperlink" Target="https://docs.google.com/spreadsheets/d/1JXKQDm3Wpl9GF5CUA4O_0sU5B4BJBIMkbJ_LFe4Gr2k/edit?gid=1252567251" TargetMode="External"/><Relationship Id="rId1159" Type="http://schemas.openxmlformats.org/officeDocument/2006/relationships/hyperlink" Target="https://docs.google.com/spreadsheets/d/1JXKQDm3Wpl9GF5CUA4O_0sU5B4BJBIMkbJ_LFe4Gr2k/edit?gid=1252567251" TargetMode="External"/><Relationship Id="rId168" Type="http://schemas.openxmlformats.org/officeDocument/2006/relationships/hyperlink" Target="https://docs.google.com/spreadsheets/d/1JXKQDm3Wpl9GF5CUA4O_0sU5B4BJBIMkbJ_LFe4Gr2k/edit?gid=546462470" TargetMode="External"/><Relationship Id="rId943" Type="http://schemas.openxmlformats.org/officeDocument/2006/relationships/hyperlink" Target="https://docs.google.com/spreadsheets/d/1JXKQDm3Wpl9GF5CUA4O_0sU5B4BJBIMkbJ_LFe4Gr2k/edit?gid=1252567251" TargetMode="External"/><Relationship Id="rId1019" Type="http://schemas.openxmlformats.org/officeDocument/2006/relationships/hyperlink" Target="https://docs.google.com/spreadsheets/d/1JXKQDm3Wpl9GF5CUA4O_0sU5B4BJBIMkbJ_LFe4Gr2k/edit?gid=1252567251" TargetMode="External"/><Relationship Id="rId72" Type="http://schemas.openxmlformats.org/officeDocument/2006/relationships/hyperlink" Target="https://docs.google.com/spreadsheets/d/1JXKQDm3Wpl9GF5CUA4O_0sU5B4BJBIMkbJ_LFe4Gr2k/edit?pli=1&amp;gid=1252567251" TargetMode="External"/><Relationship Id="rId375" Type="http://schemas.openxmlformats.org/officeDocument/2006/relationships/hyperlink" Target="https://docs.google.com/spreadsheets/d/1JXKQDm3Wpl9GF5CUA4O_0sU5B4BJBIMkbJ_LFe4Gr2k/edit?gid=1252567251" TargetMode="External"/><Relationship Id="rId582" Type="http://schemas.openxmlformats.org/officeDocument/2006/relationships/hyperlink" Target="https://docs.google.com/spreadsheets/d/1JXKQDm3Wpl9GF5CUA4O_0sU5B4BJBIMkbJ_LFe4Gr2k/edit?gid=1252567251" TargetMode="External"/><Relationship Id="rId803" Type="http://schemas.openxmlformats.org/officeDocument/2006/relationships/hyperlink" Target="https://docs.google.com/spreadsheets/d/1JXKQDm3Wpl9GF5CUA4O_0sU5B4BJBIMkbJ_LFe4Gr2k/edit?pli=1&amp;gid=1252567251" TargetMode="External"/><Relationship Id="rId1226" Type="http://schemas.openxmlformats.org/officeDocument/2006/relationships/hyperlink" Target="https://docs.google.com/spreadsheets/d/1JXKQDm3Wpl9GF5CUA4O_0sU5B4BJBIMkbJ_LFe4Gr2k/edit?gid=1252567251" TargetMode="External"/><Relationship Id="rId3" Type="http://schemas.openxmlformats.org/officeDocument/2006/relationships/hyperlink" Target="https://docs.google.com/spreadsheets/d/1JXKQDm3Wpl9GF5CUA4O_0sU5B4BJBIMkbJ_LFe4Gr2k/edit?gid=1252567251" TargetMode="External"/><Relationship Id="rId235" Type="http://schemas.openxmlformats.org/officeDocument/2006/relationships/hyperlink" Target="https://docs.google.com/spreadsheets/d/13vfIVhp30mAwVcX1MbU37x_bkC_mVJHVSzTx4FDbiew/edit?gid=1258946380" TargetMode="External"/><Relationship Id="rId442" Type="http://schemas.openxmlformats.org/officeDocument/2006/relationships/hyperlink" Target="https://docs.google.com/spreadsheets/d/1JXKQDm3Wpl9GF5CUA4O_0sU5B4BJBIMkbJ_LFe4Gr2k/edit?gid=1252567251" TargetMode="External"/><Relationship Id="rId887" Type="http://schemas.openxmlformats.org/officeDocument/2006/relationships/hyperlink" Target="https://docs.google.com/spreadsheets/d/1JXKQDm3Wpl9GF5CUA4O_0sU5B4BJBIMkbJ_LFe4Gr2k/edit?gid=1252567251" TargetMode="External"/><Relationship Id="rId1072" Type="http://schemas.openxmlformats.org/officeDocument/2006/relationships/hyperlink" Target="https://docs.google.com/spreadsheets/d/1JXKQDm3Wpl9GF5CUA4O_0sU5B4BJBIMkbJ_LFe4Gr2k/edit?gid=1252567251" TargetMode="External"/><Relationship Id="rId302" Type="http://schemas.openxmlformats.org/officeDocument/2006/relationships/hyperlink" Target="https://docs.google.com/spreadsheets/d/1JXKQDm3Wpl9GF5CUA4O_0sU5B4BJBIMkbJ_LFe4Gr2k/edit?gid=1252567251" TargetMode="External"/><Relationship Id="rId747" Type="http://schemas.openxmlformats.org/officeDocument/2006/relationships/hyperlink" Target="https://docs.google.com/spreadsheets/d/1JXKQDm3Wpl9GF5CUA4O_0sU5B4BJBIMkbJ_LFe4Gr2k/edit?gid=1252567251" TargetMode="External"/><Relationship Id="rId954" Type="http://schemas.openxmlformats.org/officeDocument/2006/relationships/hyperlink" Target="https://docs.google.com/spreadsheets/d/1JXKQDm3Wpl9GF5CUA4O_0sU5B4BJBIMkbJ_LFe4Gr2k/edit?gid=1252567251" TargetMode="External"/><Relationship Id="rId83" Type="http://schemas.openxmlformats.org/officeDocument/2006/relationships/hyperlink" Target="https://docs.google.com/spreadsheets/d/13vfIVhp30mAwVcX1MbU37x_bkC_mVJHVSzTx4FDbiew/edit?gid=1258946380" TargetMode="External"/><Relationship Id="rId179" Type="http://schemas.openxmlformats.org/officeDocument/2006/relationships/hyperlink" Target="https://docs.google.com/spreadsheets/d/1JXKQDm3Wpl9GF5CUA4O_0sU5B4BJBIMkbJ_LFe4Gr2k/edit?gid=546462470" TargetMode="External"/><Relationship Id="rId386" Type="http://schemas.openxmlformats.org/officeDocument/2006/relationships/hyperlink" Target="https://docs.google.com/spreadsheets/d/1JXKQDm3Wpl9GF5CUA4O_0sU5B4BJBIMkbJ_LFe4Gr2k/edit?gid=1252567251" TargetMode="External"/><Relationship Id="rId593" Type="http://schemas.openxmlformats.org/officeDocument/2006/relationships/hyperlink" Target="https://docs.google.com/spreadsheets/d/1JXKQDm3Wpl9GF5CUA4O_0sU5B4BJBIMkbJ_LFe4Gr2k/edit?gid=1252567251" TargetMode="External"/><Relationship Id="rId607" Type="http://schemas.openxmlformats.org/officeDocument/2006/relationships/hyperlink" Target="https://docs.google.com/spreadsheets/d/1JXKQDm3Wpl9GF5CUA4O_0sU5B4BJBIMkbJ_LFe4Gr2k/edit?gid=1252567251" TargetMode="External"/><Relationship Id="rId814" Type="http://schemas.openxmlformats.org/officeDocument/2006/relationships/hyperlink" Target="https://docs.google.com/spreadsheets/d/1JXKQDm3Wpl9GF5CUA4O_0sU5B4BJBIMkbJ_LFe4Gr2k/edit?gid=1252567251" TargetMode="External"/><Relationship Id="rId1237" Type="http://schemas.openxmlformats.org/officeDocument/2006/relationships/hyperlink" Target="https://docs.google.com/spreadsheets/d/1JXKQDm3Wpl9GF5CUA4O_0sU5B4BJBIMkbJ_LFe4Gr2k/edit?gid=1252567251" TargetMode="External"/><Relationship Id="rId246" Type="http://schemas.openxmlformats.org/officeDocument/2006/relationships/hyperlink" Target="https://docs.google.com/spreadsheets/d/1JXKQDm3Wpl9GF5CUA4O_0sU5B4BJBIMkbJ_LFe4Gr2k/edit?gid=1252567251" TargetMode="External"/><Relationship Id="rId453" Type="http://schemas.openxmlformats.org/officeDocument/2006/relationships/hyperlink" Target="https://docs.google.com/spreadsheets/d/1JXKQDm3Wpl9GF5CUA4O_0sU5B4BJBIMkbJ_LFe4Gr2k/edit?gid=1252567251" TargetMode="External"/><Relationship Id="rId660" Type="http://schemas.openxmlformats.org/officeDocument/2006/relationships/hyperlink" Target="https://docs.google.com/spreadsheets/d/1JXKQDm3Wpl9GF5CUA4O_0sU5B4BJBIMkbJ_LFe4Gr2k/edit?gid=1252567251" TargetMode="External"/><Relationship Id="rId898" Type="http://schemas.openxmlformats.org/officeDocument/2006/relationships/hyperlink" Target="https://docs.google.com/spreadsheets/d/1JXKQDm3Wpl9GF5CUA4O_0sU5B4BJBIMkbJ_LFe4Gr2k/edit?gid=1252567251" TargetMode="External"/><Relationship Id="rId1083" Type="http://schemas.openxmlformats.org/officeDocument/2006/relationships/hyperlink" Target="https://docs.google.com/spreadsheets/d/1JXKQDm3Wpl9GF5CUA4O_0sU5B4BJBIMkbJ_LFe4Gr2k/edit?gid=1252567251" TargetMode="External"/><Relationship Id="rId1290" Type="http://schemas.openxmlformats.org/officeDocument/2006/relationships/hyperlink" Target="https://docs.google.com/spreadsheets/d/1JXKQDm3Wpl9GF5CUA4O_0sU5B4BJBIMkbJ_LFe4Gr2k/edit?gid=1252567251" TargetMode="External"/><Relationship Id="rId1304" Type="http://schemas.openxmlformats.org/officeDocument/2006/relationships/hyperlink" Target="https://docs.google.com/spreadsheets/d/1JXKQDm3Wpl9GF5CUA4O_0sU5B4BJBIMkbJ_LFe4Gr2k/edit?gid=1252567251" TargetMode="External"/><Relationship Id="rId106" Type="http://schemas.openxmlformats.org/officeDocument/2006/relationships/hyperlink" Target="https://docs.google.com/spreadsheets/d/1JXKQDm3Wpl9GF5CUA4O_0sU5B4BJBIMkbJ_LFe4Gr2k/edit?gid=546462470" TargetMode="External"/><Relationship Id="rId313" Type="http://schemas.openxmlformats.org/officeDocument/2006/relationships/hyperlink" Target="https://docs.google.com/spreadsheets/d/1JXKQDm3Wpl9GF5CUA4O_0sU5B4BJBIMkbJ_LFe4Gr2k/edit?gid=1252567251" TargetMode="External"/><Relationship Id="rId758" Type="http://schemas.openxmlformats.org/officeDocument/2006/relationships/hyperlink" Target="https://docs.google.com/spreadsheets/d/1JXKQDm3Wpl9GF5CUA4O_0sU5B4BJBIMkbJ_LFe4Gr2k/edit?gid=1252567251" TargetMode="External"/><Relationship Id="rId965" Type="http://schemas.openxmlformats.org/officeDocument/2006/relationships/hyperlink" Target="https://docs.google.com/spreadsheets/d/1JXKQDm3Wpl9GF5CUA4O_0sU5B4BJBIMkbJ_LFe4Gr2k/edit?gid=1252567251" TargetMode="External"/><Relationship Id="rId1150" Type="http://schemas.openxmlformats.org/officeDocument/2006/relationships/hyperlink" Target="https://docs.google.com/spreadsheets/d/1JXKQDm3Wpl9GF5CUA4O_0sU5B4BJBIMkbJ_LFe4Gr2k/edit?gid=1252567251" TargetMode="External"/><Relationship Id="rId10" Type="http://schemas.openxmlformats.org/officeDocument/2006/relationships/hyperlink" Target="https://docs.google.com/spreadsheets/d/1JXKQDm3Wpl9GF5CUA4O_0sU5B4BJBIMkbJ_LFe4Gr2k/edit?gid=1252567251" TargetMode="External"/><Relationship Id="rId94" Type="http://schemas.openxmlformats.org/officeDocument/2006/relationships/hyperlink" Target="https://docs.google.com/spreadsheets/d/1JXKQDm3Wpl9GF5CUA4O_0sU5B4BJBIMkbJ_LFe4Gr2k/edit?gid=546462470" TargetMode="External"/><Relationship Id="rId397" Type="http://schemas.openxmlformats.org/officeDocument/2006/relationships/hyperlink" Target="https://docs.google.com/spreadsheets/d/1JXKQDm3Wpl9GF5CUA4O_0sU5B4BJBIMkbJ_LFe4Gr2k/edit?gid=1252567251" TargetMode="External"/><Relationship Id="rId520" Type="http://schemas.openxmlformats.org/officeDocument/2006/relationships/hyperlink" Target="https://docs.google.com/spreadsheets/d/13vfIVhp30mAwVcX1MbU37x_bkC_mVJHVSzTx4FDbiew/edit?gid=1258946380" TargetMode="External"/><Relationship Id="rId618" Type="http://schemas.openxmlformats.org/officeDocument/2006/relationships/hyperlink" Target="https://docs.google.com/spreadsheets/d/1JXKQDm3Wpl9GF5CUA4O_0sU5B4BJBIMkbJ_LFe4Gr2k/edit?gid=1252567251" TargetMode="External"/><Relationship Id="rId825" Type="http://schemas.openxmlformats.org/officeDocument/2006/relationships/hyperlink" Target="https://docs.google.com/spreadsheets/d/1JXKQDm3Wpl9GF5CUA4O_0sU5B4BJBIMkbJ_LFe4Gr2k/edit?gid=1252567251" TargetMode="External"/><Relationship Id="rId1248" Type="http://schemas.openxmlformats.org/officeDocument/2006/relationships/hyperlink" Target="https://docs.google.com/spreadsheets/d/1JXKQDm3Wpl9GF5CUA4O_0sU5B4BJBIMkbJ_LFe4Gr2k/edit?gid=1252567251" TargetMode="External"/><Relationship Id="rId257" Type="http://schemas.openxmlformats.org/officeDocument/2006/relationships/hyperlink" Target="https://docs.google.com/spreadsheets/d/1JXKQDm3Wpl9GF5CUA4O_0sU5B4BJBIMkbJ_LFe4Gr2k/edit?gid=1252567251" TargetMode="External"/><Relationship Id="rId464" Type="http://schemas.openxmlformats.org/officeDocument/2006/relationships/hyperlink" Target="https://docs.google.com/spreadsheets/d/1JXKQDm3Wpl9GF5CUA4O_0sU5B4BJBIMkbJ_LFe4Gr2k/edit?gid=1252567251" TargetMode="External"/><Relationship Id="rId1010" Type="http://schemas.openxmlformats.org/officeDocument/2006/relationships/hyperlink" Target="https://docs.google.com/spreadsheets/d/1JXKQDm3Wpl9GF5CUA4O_0sU5B4BJBIMkbJ_LFe4Gr2k/edit?gid=1252567251" TargetMode="External"/><Relationship Id="rId1094" Type="http://schemas.openxmlformats.org/officeDocument/2006/relationships/hyperlink" Target="https://docs.google.com/spreadsheets/d/1JXKQDm3Wpl9GF5CUA4O_0sU5B4BJBIMkbJ_LFe4Gr2k/edit?gid=1252567251" TargetMode="External"/><Relationship Id="rId1108" Type="http://schemas.openxmlformats.org/officeDocument/2006/relationships/hyperlink" Target="https://docs.google.com/spreadsheets/d/1JXKQDm3Wpl9GF5CUA4O_0sU5B4BJBIMkbJ_LFe4Gr2k/edit?gid=1252567251" TargetMode="External"/><Relationship Id="rId1315" Type="http://schemas.openxmlformats.org/officeDocument/2006/relationships/hyperlink" Target="https://docs.google.com/spreadsheets/d/1JXKQDm3Wpl9GF5CUA4O_0sU5B4BJBIMkbJ_LFe4Gr2k/edit?gid=1252567251" TargetMode="External"/><Relationship Id="rId117" Type="http://schemas.openxmlformats.org/officeDocument/2006/relationships/hyperlink" Target="https://docs.google.com/spreadsheets/d/1JXKQDm3Wpl9GF5CUA4O_0sU5B4BJBIMkbJ_LFe4Gr2k/edit?gid=546462470" TargetMode="External"/><Relationship Id="rId671" Type="http://schemas.openxmlformats.org/officeDocument/2006/relationships/hyperlink" Target="https://docs.google.com/spreadsheets/d/1JXKQDm3Wpl9GF5CUA4O_0sU5B4BJBIMkbJ_LFe4Gr2k/edit?gid=1252567251" TargetMode="External"/><Relationship Id="rId769" Type="http://schemas.openxmlformats.org/officeDocument/2006/relationships/hyperlink" Target="https://docs.google.com/spreadsheets/d/1JXKQDm3Wpl9GF5CUA4O_0sU5B4BJBIMkbJ_LFe4Gr2k/edit?gid=1252567251" TargetMode="External"/><Relationship Id="rId976" Type="http://schemas.openxmlformats.org/officeDocument/2006/relationships/hyperlink" Target="https://docs.google.com/spreadsheets/d/1JXKQDm3Wpl9GF5CUA4O_0sU5B4BJBIMkbJ_LFe4Gr2k/edit?gid=1252567251" TargetMode="External"/><Relationship Id="rId324" Type="http://schemas.openxmlformats.org/officeDocument/2006/relationships/hyperlink" Target="https://docs.google.com/spreadsheets/d/1JXKQDm3Wpl9GF5CUA4O_0sU5B4BJBIMkbJ_LFe4Gr2k/edit?gid=1252567251" TargetMode="External"/><Relationship Id="rId531" Type="http://schemas.openxmlformats.org/officeDocument/2006/relationships/hyperlink" Target="https://docs.google.com/spreadsheets/d/1JXKQDm3Wpl9GF5CUA4O_0sU5B4BJBIMkbJ_LFe4Gr2k/edit?gid=1252567251" TargetMode="External"/><Relationship Id="rId629" Type="http://schemas.openxmlformats.org/officeDocument/2006/relationships/hyperlink" Target="https://docs.google.com/spreadsheets/d/1JXKQDm3Wpl9GF5CUA4O_0sU5B4BJBIMkbJ_LFe4Gr2k/edit?gid=1252567251" TargetMode="External"/><Relationship Id="rId1161" Type="http://schemas.openxmlformats.org/officeDocument/2006/relationships/hyperlink" Target="https://docs.google.com/spreadsheets/d/1JXKQDm3Wpl9GF5CUA4O_0sU5B4BJBIMkbJ_LFe4Gr2k/edit?gid=1252567251" TargetMode="External"/><Relationship Id="rId1259" Type="http://schemas.openxmlformats.org/officeDocument/2006/relationships/hyperlink" Target="https://docs.google.com/spreadsheets/d/1JXKQDm3Wpl9GF5CUA4O_0sU5B4BJBIMkbJ_LFe4Gr2k/edit?gid=1252567251" TargetMode="External"/><Relationship Id="rId836" Type="http://schemas.openxmlformats.org/officeDocument/2006/relationships/hyperlink" Target="https://docs.google.com/spreadsheets/d/1JXKQDm3Wpl9GF5CUA4O_0sU5B4BJBIMkbJ_LFe4Gr2k/edit?gid=1252567251" TargetMode="External"/><Relationship Id="rId1021" Type="http://schemas.openxmlformats.org/officeDocument/2006/relationships/hyperlink" Target="https://docs.google.com/spreadsheets/d/1JXKQDm3Wpl9GF5CUA4O_0sU5B4BJBIMkbJ_LFe4Gr2k/edit?gid=1252567251" TargetMode="External"/><Relationship Id="rId1119" Type="http://schemas.openxmlformats.org/officeDocument/2006/relationships/hyperlink" Target="https://docs.google.com/spreadsheets/d/1JXKQDm3Wpl9GF5CUA4O_0sU5B4BJBIMkbJ_LFe4Gr2k/edit?gid=1252567251" TargetMode="External"/><Relationship Id="rId903" Type="http://schemas.openxmlformats.org/officeDocument/2006/relationships/hyperlink" Target="https://docs.google.com/spreadsheets/d/1JXKQDm3Wpl9GF5CUA4O_0sU5B4BJBIMkbJ_LFe4Gr2k/edit?gid=1252567251" TargetMode="External"/><Relationship Id="rId1326" Type="http://schemas.openxmlformats.org/officeDocument/2006/relationships/hyperlink" Target="https://docs.google.com/spreadsheets/d/1JXKQDm3Wpl9GF5CUA4O_0sU5B4BJBIMkbJ_LFe4Gr2k/edit?gid=1252567251" TargetMode="External"/><Relationship Id="rId32" Type="http://schemas.openxmlformats.org/officeDocument/2006/relationships/hyperlink" Target="https://docs.google.com/spreadsheets/d/1JXKQDm3Wpl9GF5CUA4O_0sU5B4BJBIMkbJ_LFe4Gr2k/edit?gid=1252567251" TargetMode="External"/><Relationship Id="rId181" Type="http://schemas.openxmlformats.org/officeDocument/2006/relationships/hyperlink" Target="https://docs.google.com/spreadsheets/d/1JXKQDm3Wpl9GF5CUA4O_0sU5B4BJBIMkbJ_LFe4Gr2k/edit?gid=546462470" TargetMode="External"/><Relationship Id="rId279" Type="http://schemas.openxmlformats.org/officeDocument/2006/relationships/hyperlink" Target="https://docs.google.com/spreadsheets/d/1JXKQDm3Wpl9GF5CUA4O_0sU5B4BJBIMkbJ_LFe4Gr2k/edit?gid=1252567251" TargetMode="External"/><Relationship Id="rId486" Type="http://schemas.openxmlformats.org/officeDocument/2006/relationships/hyperlink" Target="https://docs.google.com/spreadsheets/d/1JXKQDm3Wpl9GF5CUA4O_0sU5B4BJBIMkbJ_LFe4Gr2k/edit?gid=1252567251" TargetMode="External"/><Relationship Id="rId693" Type="http://schemas.openxmlformats.org/officeDocument/2006/relationships/hyperlink" Target="https://docs.google.com/spreadsheets/d/1JXKQDm3Wpl9GF5CUA4O_0sU5B4BJBIMkbJ_LFe4Gr2k/edit?gid=1252567251" TargetMode="External"/><Relationship Id="rId139" Type="http://schemas.openxmlformats.org/officeDocument/2006/relationships/hyperlink" Target="https://docs.google.com/spreadsheets/d/1JXKQDm3Wpl9GF5CUA4O_0sU5B4BJBIMkbJ_LFe4Gr2k/edit?gid=546462470" TargetMode="External"/><Relationship Id="rId346" Type="http://schemas.openxmlformats.org/officeDocument/2006/relationships/hyperlink" Target="https://docs.google.com/spreadsheets/d/1JXKQDm3Wpl9GF5CUA4O_0sU5B4BJBIMkbJ_LFe4Gr2k/edit?gid=1252567251" TargetMode="External"/><Relationship Id="rId553" Type="http://schemas.openxmlformats.org/officeDocument/2006/relationships/hyperlink" Target="https://docs.google.com/spreadsheets/d/1JXKQDm3Wpl9GF5CUA4O_0sU5B4BJBIMkbJ_LFe4Gr2k/edit?gid=1252567251" TargetMode="External"/><Relationship Id="rId760" Type="http://schemas.openxmlformats.org/officeDocument/2006/relationships/hyperlink" Target="https://docs.google.com/spreadsheets/d/1JXKQDm3Wpl9GF5CUA4O_0sU5B4BJBIMkbJ_LFe4Gr2k/edit?gid=1252567251" TargetMode="External"/><Relationship Id="rId998" Type="http://schemas.openxmlformats.org/officeDocument/2006/relationships/hyperlink" Target="https://docs.google.com/spreadsheets/d/1JXKQDm3Wpl9GF5CUA4O_0sU5B4BJBIMkbJ_LFe4Gr2k/edit?gid=1252567251" TargetMode="External"/><Relationship Id="rId1183" Type="http://schemas.openxmlformats.org/officeDocument/2006/relationships/hyperlink" Target="https://docs.google.com/spreadsheets/d/1JXKQDm3Wpl9GF5CUA4O_0sU5B4BJBIMkbJ_LFe4Gr2k/edit?gid=1252567251" TargetMode="External"/><Relationship Id="rId206" Type="http://schemas.openxmlformats.org/officeDocument/2006/relationships/hyperlink" Target="https://docs.google.com/spreadsheets/d/1JXKQDm3Wpl9GF5CUA4O_0sU5B4BJBIMkbJ_LFe4Gr2k/edit?gid=546462470" TargetMode="External"/><Relationship Id="rId413" Type="http://schemas.openxmlformats.org/officeDocument/2006/relationships/hyperlink" Target="https://docs.google.com/spreadsheets/d/1JXKQDm3Wpl9GF5CUA4O_0sU5B4BJBIMkbJ_LFe4Gr2k/edit?gid=1252567251" TargetMode="External"/><Relationship Id="rId858" Type="http://schemas.openxmlformats.org/officeDocument/2006/relationships/hyperlink" Target="https://docs.google.com/spreadsheets/d/13vfIVhp30mAwVcX1MbU37x_bkC_mVJHVSzTx4FDbiew/edit?gid=1258946380" TargetMode="External"/><Relationship Id="rId1043" Type="http://schemas.openxmlformats.org/officeDocument/2006/relationships/hyperlink" Target="https://docs.google.com/spreadsheets/d/1JXKQDm3Wpl9GF5CUA4O_0sU5B4BJBIMkbJ_LFe4Gr2k/edit?gid=1252567251" TargetMode="External"/><Relationship Id="rId620" Type="http://schemas.openxmlformats.org/officeDocument/2006/relationships/hyperlink" Target="https://docs.google.com/spreadsheets/d/1JXKQDm3Wpl9GF5CUA4O_0sU5B4BJBIMkbJ_LFe4Gr2k/edit?gid=1252567251" TargetMode="External"/><Relationship Id="rId718" Type="http://schemas.openxmlformats.org/officeDocument/2006/relationships/hyperlink" Target="https://docs.google.com/spreadsheets/d/1JXKQDm3Wpl9GF5CUA4O_0sU5B4BJBIMkbJ_LFe4Gr2k/edit?gid=1252567251" TargetMode="External"/><Relationship Id="rId925" Type="http://schemas.openxmlformats.org/officeDocument/2006/relationships/hyperlink" Target="https://docs.google.com/spreadsheets/d/1JXKQDm3Wpl9GF5CUA4O_0sU5B4BJBIMkbJ_LFe4Gr2k/edit?gid=1252567251" TargetMode="External"/><Relationship Id="rId1250" Type="http://schemas.openxmlformats.org/officeDocument/2006/relationships/hyperlink" Target="https://docs.google.com/spreadsheets/d/1JXKQDm3Wpl9GF5CUA4O_0sU5B4BJBIMkbJ_LFe4Gr2k/edit?gid=1252567251" TargetMode="External"/><Relationship Id="rId1110" Type="http://schemas.openxmlformats.org/officeDocument/2006/relationships/hyperlink" Target="https://docs.google.com/spreadsheets/d/1JXKQDm3Wpl9GF5CUA4O_0sU5B4BJBIMkbJ_LFe4Gr2k/edit?gid=1252567251" TargetMode="External"/><Relationship Id="rId1208" Type="http://schemas.openxmlformats.org/officeDocument/2006/relationships/hyperlink" Target="https://docs.google.com/spreadsheets/d/1JXKQDm3Wpl9GF5CUA4O_0sU5B4BJBIMkbJ_LFe4Gr2k/edit?gid=1252567251" TargetMode="External"/><Relationship Id="rId54" Type="http://schemas.openxmlformats.org/officeDocument/2006/relationships/hyperlink" Target="https://docs.google.com/spreadsheets/d/13vfIVhp30mAwVcX1MbU37x_bkC_mVJHVSzTx4FDbiew/edit?gid=1258946380" TargetMode="External"/><Relationship Id="rId270" Type="http://schemas.openxmlformats.org/officeDocument/2006/relationships/hyperlink" Target="https://docs.google.com/spreadsheets/d/1JXKQDm3Wpl9GF5CUA4O_0sU5B4BJBIMkbJ_LFe4Gr2k/edit?gid=1252567251" TargetMode="External"/><Relationship Id="rId130" Type="http://schemas.openxmlformats.org/officeDocument/2006/relationships/hyperlink" Target="https://docs.google.com/spreadsheets/d/1JXKQDm3Wpl9GF5CUA4O_0sU5B4BJBIMkbJ_LFe4Gr2k/edit?gid=546462470" TargetMode="External"/><Relationship Id="rId368" Type="http://schemas.openxmlformats.org/officeDocument/2006/relationships/hyperlink" Target="https://docs.google.com/spreadsheets/d/1JXKQDm3Wpl9GF5CUA4O_0sU5B4BJBIMkbJ_LFe4Gr2k/edit?gid=1252567251" TargetMode="External"/><Relationship Id="rId575" Type="http://schemas.openxmlformats.org/officeDocument/2006/relationships/hyperlink" Target="https://docs.google.com/spreadsheets/d/1JXKQDm3Wpl9GF5CUA4O_0sU5B4BJBIMkbJ_LFe4Gr2k/edit?gid=1252567251" TargetMode="External"/><Relationship Id="rId782" Type="http://schemas.openxmlformats.org/officeDocument/2006/relationships/hyperlink" Target="https://docs.google.com/spreadsheets/d/13vfIVhp30mAwVcX1MbU37x_bkC_mVJHVSzTx4FDbiew/edit?gid=1258946380" TargetMode="External"/><Relationship Id="rId228" Type="http://schemas.openxmlformats.org/officeDocument/2006/relationships/hyperlink" Target="https://docs.google.com/spreadsheets/d/1JXKQDm3Wpl9GF5CUA4O_0sU5B4BJBIMkbJ_LFe4Gr2k/edit?gid=1252567251" TargetMode="External"/><Relationship Id="rId435" Type="http://schemas.openxmlformats.org/officeDocument/2006/relationships/hyperlink" Target="https://docs.google.com/spreadsheets/d/1JXKQDm3Wpl9GF5CUA4O_0sU5B4BJBIMkbJ_LFe4Gr2k/edit?gid=1252567251" TargetMode="External"/><Relationship Id="rId642" Type="http://schemas.openxmlformats.org/officeDocument/2006/relationships/hyperlink" Target="https://docs.google.com/spreadsheets/d/1JXKQDm3Wpl9GF5CUA4O_0sU5B4BJBIMkbJ_LFe4Gr2k/edit?gid=1252567251" TargetMode="External"/><Relationship Id="rId1065" Type="http://schemas.openxmlformats.org/officeDocument/2006/relationships/hyperlink" Target="https://docs.google.com/spreadsheets/d/1JXKQDm3Wpl9GF5CUA4O_0sU5B4BJBIMkbJ_LFe4Gr2k/edit?gid=1252567251" TargetMode="External"/><Relationship Id="rId1272" Type="http://schemas.openxmlformats.org/officeDocument/2006/relationships/hyperlink" Target="https://docs.google.com/spreadsheets/d/1JXKQDm3Wpl9GF5CUA4O_0sU5B4BJBIMkbJ_LFe4Gr2k/edit?gid=1252567251" TargetMode="External"/><Relationship Id="rId502" Type="http://schemas.openxmlformats.org/officeDocument/2006/relationships/hyperlink" Target="https://docs.google.com/spreadsheets/d/1JXKQDm3Wpl9GF5CUA4O_0sU5B4BJBIMkbJ_LFe4Gr2k/edit?gid=1252567251" TargetMode="External"/><Relationship Id="rId947" Type="http://schemas.openxmlformats.org/officeDocument/2006/relationships/hyperlink" Target="https://docs.google.com/spreadsheets/d/1JXKQDm3Wpl9GF5CUA4O_0sU5B4BJBIMkbJ_LFe4Gr2k/edit?gid=1252567251" TargetMode="External"/><Relationship Id="rId1132" Type="http://schemas.openxmlformats.org/officeDocument/2006/relationships/hyperlink" Target="https://docs.google.com/spreadsheets/d/1JXKQDm3Wpl9GF5CUA4O_0sU5B4BJBIMkbJ_LFe4Gr2k/edit?gid=1252567251" TargetMode="External"/><Relationship Id="rId76" Type="http://schemas.openxmlformats.org/officeDocument/2006/relationships/hyperlink" Target="https://docs.google.com/spreadsheets/d/13vfIVhp30mAwVcX1MbU37x_bkC_mVJHVSzTx4FDbiew/edit?gid=1258946380" TargetMode="External"/><Relationship Id="rId807" Type="http://schemas.openxmlformats.org/officeDocument/2006/relationships/hyperlink" Target="https://docs.google.com/spreadsheets/d/1JXKQDm3Wpl9GF5CUA4O_0sU5B4BJBIMkbJ_LFe4Gr2k/edit?pli=1&amp;gid=1252567251" TargetMode="External"/><Relationship Id="rId292" Type="http://schemas.openxmlformats.org/officeDocument/2006/relationships/hyperlink" Target="https://docs.google.com/spreadsheets/d/1JXKQDm3Wpl9GF5CUA4O_0sU5B4BJBIMkbJ_LFe4Gr2k/edit?gid=1252567251" TargetMode="External"/><Relationship Id="rId597" Type="http://schemas.openxmlformats.org/officeDocument/2006/relationships/hyperlink" Target="https://docs.google.com/spreadsheets/d/1JXKQDm3Wpl9GF5CUA4O_0sU5B4BJBIMkbJ_LFe4Gr2k/edit?gid=1252567251" TargetMode="External"/><Relationship Id="rId152" Type="http://schemas.openxmlformats.org/officeDocument/2006/relationships/hyperlink" Target="https://docs.google.com/spreadsheets/d/1JXKQDm3Wpl9GF5CUA4O_0sU5B4BJBIMkbJ_LFe4Gr2k/edit?gid=546462470" TargetMode="External"/><Relationship Id="rId457" Type="http://schemas.openxmlformats.org/officeDocument/2006/relationships/hyperlink" Target="https://docs.google.com/spreadsheets/d/1JXKQDm3Wpl9GF5CUA4O_0sU5B4BJBIMkbJ_LFe4Gr2k/edit?gid=1252567251" TargetMode="External"/><Relationship Id="rId1087" Type="http://schemas.openxmlformats.org/officeDocument/2006/relationships/hyperlink" Target="https://docs.google.com/spreadsheets/d/1JXKQDm3Wpl9GF5CUA4O_0sU5B4BJBIMkbJ_LFe4Gr2k/edit?gid=1252567251" TargetMode="External"/><Relationship Id="rId1294" Type="http://schemas.openxmlformats.org/officeDocument/2006/relationships/hyperlink" Target="https://docs.google.com/spreadsheets/d/1JXKQDm3Wpl9GF5CUA4O_0sU5B4BJBIMkbJ_LFe4Gr2k/edit?gid=1252567251" TargetMode="External"/><Relationship Id="rId664" Type="http://schemas.openxmlformats.org/officeDocument/2006/relationships/hyperlink" Target="https://docs.google.com/spreadsheets/d/1JXKQDm3Wpl9GF5CUA4O_0sU5B4BJBIMkbJ_LFe4Gr2k/edit?gid=1252567251" TargetMode="External"/><Relationship Id="rId871" Type="http://schemas.openxmlformats.org/officeDocument/2006/relationships/hyperlink" Target="https://docs.google.com/spreadsheets/d/1JXKQDm3Wpl9GF5CUA4O_0sU5B4BJBIMkbJ_LFe4Gr2k/edit?gid=1252567251" TargetMode="External"/><Relationship Id="rId969" Type="http://schemas.openxmlformats.org/officeDocument/2006/relationships/hyperlink" Target="https://docs.google.com/spreadsheets/d/1JXKQDm3Wpl9GF5CUA4O_0sU5B4BJBIMkbJ_LFe4Gr2k/edit?gid=1252567251" TargetMode="External"/><Relationship Id="rId317" Type="http://schemas.openxmlformats.org/officeDocument/2006/relationships/hyperlink" Target="https://docs.google.com/spreadsheets/d/1JXKQDm3Wpl9GF5CUA4O_0sU5B4BJBIMkbJ_LFe4Gr2k/edit?gid=1252567251" TargetMode="External"/><Relationship Id="rId524" Type="http://schemas.openxmlformats.org/officeDocument/2006/relationships/hyperlink" Target="https://docs.google.com/spreadsheets/d/13vfIVhp30mAwVcX1MbU37x_bkC_mVJHVSzTx4FDbiew/edit?gid=1258946380" TargetMode="External"/><Relationship Id="rId731" Type="http://schemas.openxmlformats.org/officeDocument/2006/relationships/hyperlink" Target="https://docs.google.com/spreadsheets/d/1JXKQDm3Wpl9GF5CUA4O_0sU5B4BJBIMkbJ_LFe4Gr2k/edit?gid=1252567251" TargetMode="External"/><Relationship Id="rId1154" Type="http://schemas.openxmlformats.org/officeDocument/2006/relationships/hyperlink" Target="https://docs.google.com/spreadsheets/d/1JXKQDm3Wpl9GF5CUA4O_0sU5B4BJBIMkbJ_LFe4Gr2k/edit?gid=1252567251" TargetMode="External"/><Relationship Id="rId98" Type="http://schemas.openxmlformats.org/officeDocument/2006/relationships/hyperlink" Target="https://docs.google.com/spreadsheets/d/1JXKQDm3Wpl9GF5CUA4O_0sU5B4BJBIMkbJ_LFe4Gr2k/edit?gid=546462470" TargetMode="External"/><Relationship Id="rId829" Type="http://schemas.openxmlformats.org/officeDocument/2006/relationships/hyperlink" Target="https://docs.google.com/spreadsheets/d/1JXKQDm3Wpl9GF5CUA4O_0sU5B4BJBIMkbJ_LFe4Gr2k/edit?gid=1252567251" TargetMode="External"/><Relationship Id="rId1014" Type="http://schemas.openxmlformats.org/officeDocument/2006/relationships/hyperlink" Target="https://docs.google.com/spreadsheets/d/1JXKQDm3Wpl9GF5CUA4O_0sU5B4BJBIMkbJ_LFe4Gr2k/edit?gid=1252567251" TargetMode="External"/><Relationship Id="rId1221" Type="http://schemas.openxmlformats.org/officeDocument/2006/relationships/hyperlink" Target="https://docs.google.com/spreadsheets/d/1JXKQDm3Wpl9GF5CUA4O_0sU5B4BJBIMkbJ_LFe4Gr2k/edit?gid=1252567251" TargetMode="External"/><Relationship Id="rId1319" Type="http://schemas.openxmlformats.org/officeDocument/2006/relationships/hyperlink" Target="https://docs.google.com/spreadsheets/d/1JXKQDm3Wpl9GF5CUA4O_0sU5B4BJBIMkbJ_LFe4Gr2k/edit?gid=1252567251" TargetMode="External"/><Relationship Id="rId25" Type="http://schemas.openxmlformats.org/officeDocument/2006/relationships/hyperlink" Target="https://docs.google.com/spreadsheets/d/1JXKQDm3Wpl9GF5CUA4O_0sU5B4BJBIMkbJ_LFe4Gr2k/edit?gid=1252567251" TargetMode="External"/><Relationship Id="rId174" Type="http://schemas.openxmlformats.org/officeDocument/2006/relationships/hyperlink" Target="https://docs.google.com/spreadsheets/d/1JXKQDm3Wpl9GF5CUA4O_0sU5B4BJBIMkbJ_LFe4Gr2k/edit?gid=546462470" TargetMode="External"/><Relationship Id="rId381" Type="http://schemas.openxmlformats.org/officeDocument/2006/relationships/hyperlink" Target="https://docs.google.com/spreadsheets/d/1JXKQDm3Wpl9GF5CUA4O_0sU5B4BJBIMkbJ_LFe4Gr2k/edit?gid=1252567251" TargetMode="External"/><Relationship Id="rId241" Type="http://schemas.openxmlformats.org/officeDocument/2006/relationships/hyperlink" Target="https://docs.google.com/spreadsheets/d/13vfIVhp30mAwVcX1MbU37x_bkC_mVJHVSzTx4FDbiew/edit?gid=1258946380" TargetMode="External"/><Relationship Id="rId479" Type="http://schemas.openxmlformats.org/officeDocument/2006/relationships/hyperlink" Target="https://docs.google.com/spreadsheets/d/1JXKQDm3Wpl9GF5CUA4O_0sU5B4BJBIMkbJ_LFe4Gr2k/edit?gid=1252567251" TargetMode="External"/><Relationship Id="rId686" Type="http://schemas.openxmlformats.org/officeDocument/2006/relationships/hyperlink" Target="https://docs.google.com/spreadsheets/d/1JXKQDm3Wpl9GF5CUA4O_0sU5B4BJBIMkbJ_LFe4Gr2k/edit?gid=1252567251" TargetMode="External"/><Relationship Id="rId893" Type="http://schemas.openxmlformats.org/officeDocument/2006/relationships/hyperlink" Target="https://docs.google.com/spreadsheets/d/1JXKQDm3Wpl9GF5CUA4O_0sU5B4BJBIMkbJ_LFe4Gr2k/edit?gid=1252567251" TargetMode="External"/><Relationship Id="rId339" Type="http://schemas.openxmlformats.org/officeDocument/2006/relationships/hyperlink" Target="https://docs.google.com/spreadsheets/d/1JXKQDm3Wpl9GF5CUA4O_0sU5B4BJBIMkbJ_LFe4Gr2k/edit?gid=1252567251" TargetMode="External"/><Relationship Id="rId546" Type="http://schemas.openxmlformats.org/officeDocument/2006/relationships/hyperlink" Target="https://docs.google.com/spreadsheets/d/1JXKQDm3Wpl9GF5CUA4O_0sU5B4BJBIMkbJ_LFe4Gr2k/edit?gid=1252567251" TargetMode="External"/><Relationship Id="rId753" Type="http://schemas.openxmlformats.org/officeDocument/2006/relationships/hyperlink" Target="https://docs.google.com/spreadsheets/d/1JXKQDm3Wpl9GF5CUA4O_0sU5B4BJBIMkbJ_LFe4Gr2k/edit?gid=1252567251" TargetMode="External"/><Relationship Id="rId1176" Type="http://schemas.openxmlformats.org/officeDocument/2006/relationships/hyperlink" Target="https://docs.google.com/spreadsheets/d/1JXKQDm3Wpl9GF5CUA4O_0sU5B4BJBIMkbJ_LFe4Gr2k/edit?gid=1252567251" TargetMode="External"/><Relationship Id="rId101" Type="http://schemas.openxmlformats.org/officeDocument/2006/relationships/hyperlink" Target="https://docs.google.com/spreadsheets/d/1JXKQDm3Wpl9GF5CUA4O_0sU5B4BJBIMkbJ_LFe4Gr2k/edit?gid=546462470" TargetMode="External"/><Relationship Id="rId406" Type="http://schemas.openxmlformats.org/officeDocument/2006/relationships/hyperlink" Target="https://docs.google.com/spreadsheets/d/1JXKQDm3Wpl9GF5CUA4O_0sU5B4BJBIMkbJ_LFe4Gr2k/edit?gid=1252567251" TargetMode="External"/><Relationship Id="rId960" Type="http://schemas.openxmlformats.org/officeDocument/2006/relationships/hyperlink" Target="https://docs.google.com/spreadsheets/d/1JXKQDm3Wpl9GF5CUA4O_0sU5B4BJBIMkbJ_LFe4Gr2k/edit?gid=1252567251" TargetMode="External"/><Relationship Id="rId1036" Type="http://schemas.openxmlformats.org/officeDocument/2006/relationships/hyperlink" Target="https://docs.google.com/spreadsheets/d/1JXKQDm3Wpl9GF5CUA4O_0sU5B4BJBIMkbJ_LFe4Gr2k/edit?gid=1252567251" TargetMode="External"/><Relationship Id="rId1243" Type="http://schemas.openxmlformats.org/officeDocument/2006/relationships/hyperlink" Target="https://docs.google.com/spreadsheets/d/1JXKQDm3Wpl9GF5CUA4O_0sU5B4BJBIMkbJ_LFe4Gr2k/edit?gid=1252567251" TargetMode="External"/><Relationship Id="rId613" Type="http://schemas.openxmlformats.org/officeDocument/2006/relationships/hyperlink" Target="https://docs.google.com/spreadsheets/d/1JXKQDm3Wpl9GF5CUA4O_0sU5B4BJBIMkbJ_LFe4Gr2k/edit?gid=1252567251" TargetMode="External"/><Relationship Id="rId820" Type="http://schemas.openxmlformats.org/officeDocument/2006/relationships/hyperlink" Target="https://docs.google.com/spreadsheets/d/1JXKQDm3Wpl9GF5CUA4O_0sU5B4BJBIMkbJ_LFe4Gr2k/edit?gid=1252567251" TargetMode="External"/><Relationship Id="rId918" Type="http://schemas.openxmlformats.org/officeDocument/2006/relationships/hyperlink" Target="https://docs.google.com/spreadsheets/d/1JXKQDm3Wpl9GF5CUA4O_0sU5B4BJBIMkbJ_LFe4Gr2k/edit?gid=1252567251" TargetMode="External"/><Relationship Id="rId1103" Type="http://schemas.openxmlformats.org/officeDocument/2006/relationships/hyperlink" Target="https://docs.google.com/spreadsheets/d/1JXKQDm3Wpl9GF5CUA4O_0sU5B4BJBIMkbJ_LFe4Gr2k/edit?gid=1252567251" TargetMode="External"/><Relationship Id="rId1310" Type="http://schemas.openxmlformats.org/officeDocument/2006/relationships/hyperlink" Target="https://docs.google.com/spreadsheets/d/1JXKQDm3Wpl9GF5CUA4O_0sU5B4BJBIMkbJ_LFe4Gr2k/edit?gid=1252567251" TargetMode="External"/><Relationship Id="rId47" Type="http://schemas.openxmlformats.org/officeDocument/2006/relationships/hyperlink" Target="https://docs.google.com/spreadsheets/d/1JXKQDm3Wpl9GF5CUA4O_0sU5B4BJBIMkbJ_LFe4Gr2k/edit?pli=1&amp;gid=1252567251" TargetMode="External"/><Relationship Id="rId196" Type="http://schemas.openxmlformats.org/officeDocument/2006/relationships/hyperlink" Target="https://docs.google.com/spreadsheets/d/1JXKQDm3Wpl9GF5CUA4O_0sU5B4BJBIMkbJ_LFe4Gr2k/edit?gid=546462470" TargetMode="External"/><Relationship Id="rId263" Type="http://schemas.openxmlformats.org/officeDocument/2006/relationships/hyperlink" Target="https://docs.google.com/spreadsheets/d/1JXKQDm3Wpl9GF5CUA4O_0sU5B4BJBIMkbJ_LFe4Gr2k/edit?gid=1252567251" TargetMode="External"/><Relationship Id="rId470" Type="http://schemas.openxmlformats.org/officeDocument/2006/relationships/hyperlink" Target="https://docs.google.com/spreadsheets/d/1JXKQDm3Wpl9GF5CUA4O_0sU5B4BJBIMkbJ_LFe4Gr2k/edit?gid=1252567251" TargetMode="External"/><Relationship Id="rId123" Type="http://schemas.openxmlformats.org/officeDocument/2006/relationships/hyperlink" Target="https://docs.google.com/spreadsheets/d/1JXKQDm3Wpl9GF5CUA4O_0sU5B4BJBIMkbJ_LFe4Gr2k/edit?gid=546462470" TargetMode="External"/><Relationship Id="rId330" Type="http://schemas.openxmlformats.org/officeDocument/2006/relationships/hyperlink" Target="https://docs.google.com/spreadsheets/d/1JXKQDm3Wpl9GF5CUA4O_0sU5B4BJBIMkbJ_LFe4Gr2k/edit?gid=1252567251" TargetMode="External"/><Relationship Id="rId568" Type="http://schemas.openxmlformats.org/officeDocument/2006/relationships/hyperlink" Target="https://docs.google.com/spreadsheets/d/1JXKQDm3Wpl9GF5CUA4O_0sU5B4BJBIMkbJ_LFe4Gr2k/edit?gid=1252567251" TargetMode="External"/><Relationship Id="rId775" Type="http://schemas.openxmlformats.org/officeDocument/2006/relationships/hyperlink" Target="https://docs.google.com/spreadsheets/d/13vfIVhp30mAwVcX1MbU37x_bkC_mVJHVSzTx4FDbiew/edit?gid=1258946380" TargetMode="External"/><Relationship Id="rId982" Type="http://schemas.openxmlformats.org/officeDocument/2006/relationships/hyperlink" Target="https://docs.google.com/spreadsheets/d/1JXKQDm3Wpl9GF5CUA4O_0sU5B4BJBIMkbJ_LFe4Gr2k/edit?gid=1252567251" TargetMode="External"/><Relationship Id="rId1198" Type="http://schemas.openxmlformats.org/officeDocument/2006/relationships/hyperlink" Target="https://docs.google.com/spreadsheets/d/1JXKQDm3Wpl9GF5CUA4O_0sU5B4BJBIMkbJ_LFe4Gr2k/edit?gid=1252567251" TargetMode="External"/><Relationship Id="rId428" Type="http://schemas.openxmlformats.org/officeDocument/2006/relationships/hyperlink" Target="https://docs.google.com/spreadsheets/d/1JXKQDm3Wpl9GF5CUA4O_0sU5B4BJBIMkbJ_LFe4Gr2k/edit?gid=1252567251" TargetMode="External"/><Relationship Id="rId635" Type="http://schemas.openxmlformats.org/officeDocument/2006/relationships/hyperlink" Target="https://docs.google.com/spreadsheets/d/1JXKQDm3Wpl9GF5CUA4O_0sU5B4BJBIMkbJ_LFe4Gr2k/edit?gid=1252567251" TargetMode="External"/><Relationship Id="rId842" Type="http://schemas.openxmlformats.org/officeDocument/2006/relationships/hyperlink" Target="https://docs.google.com/spreadsheets/d/13vfIVhp30mAwVcX1MbU37x_bkC_mVJHVSzTx4FDbiew/edit?gid=1258946380" TargetMode="External"/><Relationship Id="rId1058" Type="http://schemas.openxmlformats.org/officeDocument/2006/relationships/hyperlink" Target="https://docs.google.com/spreadsheets/d/1JXKQDm3Wpl9GF5CUA4O_0sU5B4BJBIMkbJ_LFe4Gr2k/edit?gid=1252567251" TargetMode="External"/><Relationship Id="rId1265" Type="http://schemas.openxmlformats.org/officeDocument/2006/relationships/hyperlink" Target="https://docs.google.com/spreadsheets/d/1JXKQDm3Wpl9GF5CUA4O_0sU5B4BJBIMkbJ_LFe4Gr2k/edit?gid=1252567251" TargetMode="External"/><Relationship Id="rId702" Type="http://schemas.openxmlformats.org/officeDocument/2006/relationships/hyperlink" Target="https://docs.google.com/spreadsheets/d/1JXKQDm3Wpl9GF5CUA4O_0sU5B4BJBIMkbJ_LFe4Gr2k/edit?gid=1252567251" TargetMode="External"/><Relationship Id="rId1125" Type="http://schemas.openxmlformats.org/officeDocument/2006/relationships/hyperlink" Target="https://docs.google.com/spreadsheets/d/1JXKQDm3Wpl9GF5CUA4O_0sU5B4BJBIMkbJ_LFe4Gr2k/edit?gid=1252567251" TargetMode="External"/><Relationship Id="rId1332" Type="http://schemas.openxmlformats.org/officeDocument/2006/relationships/hyperlink" Target="https://docs.google.com/spreadsheets/d/1JXKQDm3Wpl9GF5CUA4O_0sU5B4BJBIMkbJ_LFe4Gr2k/edit?gid=1252567251" TargetMode="External"/><Relationship Id="rId69" Type="http://schemas.openxmlformats.org/officeDocument/2006/relationships/hyperlink" Target="https://docs.google.com/spreadsheets/d/1JXKQDm3Wpl9GF5CUA4O_0sU5B4BJBIMkbJ_LFe4Gr2k/edit?pli=1&amp;gid=1252567251" TargetMode="External"/><Relationship Id="rId285" Type="http://schemas.openxmlformats.org/officeDocument/2006/relationships/hyperlink" Target="https://docs.google.com/spreadsheets/d/1JXKQDm3Wpl9GF5CUA4O_0sU5B4BJBIMkbJ_LFe4Gr2k/edit?gid=1252567251" TargetMode="External"/><Relationship Id="rId492" Type="http://schemas.openxmlformats.org/officeDocument/2006/relationships/hyperlink" Target="https://docs.google.com/spreadsheets/d/1JXKQDm3Wpl9GF5CUA4O_0sU5B4BJBIMkbJ_LFe4Gr2k/edit?gid=1252567251" TargetMode="External"/><Relationship Id="rId797" Type="http://schemas.openxmlformats.org/officeDocument/2006/relationships/hyperlink" Target="https://docs.google.com/spreadsheets/d/1JXKQDm3Wpl9GF5CUA4O_0sU5B4BJBIMkbJ_LFe4Gr2k/edit?gid=1252567251" TargetMode="External"/><Relationship Id="rId145" Type="http://schemas.openxmlformats.org/officeDocument/2006/relationships/hyperlink" Target="https://docs.google.com/spreadsheets/d/1JXKQDm3Wpl9GF5CUA4O_0sU5B4BJBIMkbJ_LFe4Gr2k/edit?gid=546462470" TargetMode="External"/><Relationship Id="rId352" Type="http://schemas.openxmlformats.org/officeDocument/2006/relationships/hyperlink" Target="https://docs.google.com/spreadsheets/d/1JXKQDm3Wpl9GF5CUA4O_0sU5B4BJBIMkbJ_LFe4Gr2k/edit?gid=1252567251" TargetMode="External"/><Relationship Id="rId1287" Type="http://schemas.openxmlformats.org/officeDocument/2006/relationships/hyperlink" Target="https://docs.google.com/spreadsheets/d/1JXKQDm3Wpl9GF5CUA4O_0sU5B4BJBIMkbJ_LFe4Gr2k/edit?gid=1252567251" TargetMode="External"/><Relationship Id="rId212" Type="http://schemas.openxmlformats.org/officeDocument/2006/relationships/hyperlink" Target="https://docs.google.com/spreadsheets/d/1JXKQDm3Wpl9GF5CUA4O_0sU5B4BJBIMkbJ_LFe4Gr2k/edit?gid=1252567251" TargetMode="External"/><Relationship Id="rId657" Type="http://schemas.openxmlformats.org/officeDocument/2006/relationships/hyperlink" Target="https://docs.google.com/spreadsheets/d/1JXKQDm3Wpl9GF5CUA4O_0sU5B4BJBIMkbJ_LFe4Gr2k/edit?gid=1252567251" TargetMode="External"/><Relationship Id="rId864" Type="http://schemas.openxmlformats.org/officeDocument/2006/relationships/hyperlink" Target="https://docs.google.com/spreadsheets/d/1JXKQDm3Wpl9GF5CUA4O_0sU5B4BJBIMkbJ_LFe4Gr2k/edit?gid=1252567251" TargetMode="External"/><Relationship Id="rId517" Type="http://schemas.openxmlformats.org/officeDocument/2006/relationships/hyperlink" Target="https://docs.google.com/spreadsheets/d/13vfIVhp30mAwVcX1MbU37x_bkC_mVJHVSzTx4FDbiew/edit?gid=1258946380" TargetMode="External"/><Relationship Id="rId724" Type="http://schemas.openxmlformats.org/officeDocument/2006/relationships/hyperlink" Target="https://docs.google.com/spreadsheets/d/1JXKQDm3Wpl9GF5CUA4O_0sU5B4BJBIMkbJ_LFe4Gr2k/edit?gid=1252567251" TargetMode="External"/><Relationship Id="rId931" Type="http://schemas.openxmlformats.org/officeDocument/2006/relationships/hyperlink" Target="https://docs.google.com/spreadsheets/d/1JXKQDm3Wpl9GF5CUA4O_0sU5B4BJBIMkbJ_LFe4Gr2k/edit?gid=1252567251" TargetMode="External"/><Relationship Id="rId1147" Type="http://schemas.openxmlformats.org/officeDocument/2006/relationships/hyperlink" Target="https://docs.google.com/spreadsheets/d/1JXKQDm3Wpl9GF5CUA4O_0sU5B4BJBIMkbJ_LFe4Gr2k/edit?gid=1252567251" TargetMode="External"/><Relationship Id="rId60" Type="http://schemas.openxmlformats.org/officeDocument/2006/relationships/hyperlink" Target="https://docs.google.com/spreadsheets/d/1JXKQDm3Wpl9GF5CUA4O_0sU5B4BJBIMkbJ_LFe4Gr2k/edit?gid=1252567251" TargetMode="External"/><Relationship Id="rId1007" Type="http://schemas.openxmlformats.org/officeDocument/2006/relationships/hyperlink" Target="https://docs.google.com/spreadsheets/d/1JXKQDm3Wpl9GF5CUA4O_0sU5B4BJBIMkbJ_LFe4Gr2k/edit?gid=1252567251" TargetMode="External"/><Relationship Id="rId1214" Type="http://schemas.openxmlformats.org/officeDocument/2006/relationships/hyperlink" Target="https://docs.google.com/spreadsheets/d/1JXKQDm3Wpl9GF5CUA4O_0sU5B4BJBIMkbJ_LFe4Gr2k/edit?gid=1252567251" TargetMode="External"/><Relationship Id="rId18" Type="http://schemas.openxmlformats.org/officeDocument/2006/relationships/hyperlink" Target="https://docs.google.com/spreadsheets/d/1JXKQDm3Wpl9GF5CUA4O_0sU5B4BJBIMkbJ_LFe4Gr2k/edit?gid=1252567251" TargetMode="External"/><Relationship Id="rId167" Type="http://schemas.openxmlformats.org/officeDocument/2006/relationships/hyperlink" Target="https://docs.google.com/spreadsheets/d/1JXKQDm3Wpl9GF5CUA4O_0sU5B4BJBIMkbJ_LFe4Gr2k/edit?gid=546462470" TargetMode="External"/><Relationship Id="rId374" Type="http://schemas.openxmlformats.org/officeDocument/2006/relationships/hyperlink" Target="https://docs.google.com/spreadsheets/d/1JXKQDm3Wpl9GF5CUA4O_0sU5B4BJBIMkbJ_LFe4Gr2k/edit?gid=1252567251" TargetMode="External"/><Relationship Id="rId581" Type="http://schemas.openxmlformats.org/officeDocument/2006/relationships/hyperlink" Target="https://docs.google.com/spreadsheets/d/1JXKQDm3Wpl9GF5CUA4O_0sU5B4BJBIMkbJ_LFe4Gr2k/edit?gid=1252567251" TargetMode="External"/><Relationship Id="rId234" Type="http://schemas.openxmlformats.org/officeDocument/2006/relationships/hyperlink" Target="https://docs.google.com/spreadsheets/d/13vfIVhp30mAwVcX1MbU37x_bkC_mVJHVSzTx4FDbiew/edit?gid=1258946380" TargetMode="External"/><Relationship Id="rId679" Type="http://schemas.openxmlformats.org/officeDocument/2006/relationships/hyperlink" Target="https://docs.google.com/spreadsheets/d/1JXKQDm3Wpl9GF5CUA4O_0sU5B4BJBIMkbJ_LFe4Gr2k/edit?gid=1252567251" TargetMode="External"/><Relationship Id="rId886" Type="http://schemas.openxmlformats.org/officeDocument/2006/relationships/hyperlink" Target="https://docs.google.com/spreadsheets/d/1JXKQDm3Wpl9GF5CUA4O_0sU5B4BJBIMkbJ_LFe4Gr2k/edit?gid=1252567251" TargetMode="External"/><Relationship Id="rId2" Type="http://schemas.openxmlformats.org/officeDocument/2006/relationships/hyperlink" Target="https://docs.google.com/spreadsheets/d/1JXKQDm3Wpl9GF5CUA4O_0sU5B4BJBIMkbJ_LFe4Gr2k/edit?gid=1252567251" TargetMode="External"/><Relationship Id="rId441" Type="http://schemas.openxmlformats.org/officeDocument/2006/relationships/hyperlink" Target="https://docs.google.com/spreadsheets/d/1JXKQDm3Wpl9GF5CUA4O_0sU5B4BJBIMkbJ_LFe4Gr2k/edit?gid=1252567251" TargetMode="External"/><Relationship Id="rId539" Type="http://schemas.openxmlformats.org/officeDocument/2006/relationships/hyperlink" Target="https://docs.google.com/spreadsheets/d/1JXKQDm3Wpl9GF5CUA4O_0sU5B4BJBIMkbJ_LFe4Gr2k/edit?gid=1252567251" TargetMode="External"/><Relationship Id="rId746" Type="http://schemas.openxmlformats.org/officeDocument/2006/relationships/hyperlink" Target="https://docs.google.com/spreadsheets/d/1JXKQDm3Wpl9GF5CUA4O_0sU5B4BJBIMkbJ_LFe4Gr2k/edit?gid=1252567251" TargetMode="External"/><Relationship Id="rId1071" Type="http://schemas.openxmlformats.org/officeDocument/2006/relationships/hyperlink" Target="https://docs.google.com/spreadsheets/d/1JXKQDm3Wpl9GF5CUA4O_0sU5B4BJBIMkbJ_LFe4Gr2k/edit?gid=1252567251" TargetMode="External"/><Relationship Id="rId1169" Type="http://schemas.openxmlformats.org/officeDocument/2006/relationships/hyperlink" Target="https://docs.google.com/spreadsheets/d/1JXKQDm3Wpl9GF5CUA4O_0sU5B4BJBIMkbJ_LFe4Gr2k/edit?gid=1252567251" TargetMode="External"/><Relationship Id="rId301" Type="http://schemas.openxmlformats.org/officeDocument/2006/relationships/hyperlink" Target="https://docs.google.com/spreadsheets/d/1JXKQDm3Wpl9GF5CUA4O_0sU5B4BJBIMkbJ_LFe4Gr2k/edit?gid=1252567251" TargetMode="External"/><Relationship Id="rId953" Type="http://schemas.openxmlformats.org/officeDocument/2006/relationships/hyperlink" Target="https://docs.google.com/spreadsheets/d/1JXKQDm3Wpl9GF5CUA4O_0sU5B4BJBIMkbJ_LFe4Gr2k/edit?gid=1252567251" TargetMode="External"/><Relationship Id="rId1029" Type="http://schemas.openxmlformats.org/officeDocument/2006/relationships/hyperlink" Target="https://docs.google.com/spreadsheets/d/1JXKQDm3Wpl9GF5CUA4O_0sU5B4BJBIMkbJ_LFe4Gr2k/edit?gid=1252567251" TargetMode="External"/><Relationship Id="rId1236" Type="http://schemas.openxmlformats.org/officeDocument/2006/relationships/hyperlink" Target="https://docs.google.com/spreadsheets/d/1JXKQDm3Wpl9GF5CUA4O_0sU5B4BJBIMkbJ_LFe4Gr2k/edit?gid=1252567251" TargetMode="External"/><Relationship Id="rId82" Type="http://schemas.openxmlformats.org/officeDocument/2006/relationships/hyperlink" Target="https://docs.google.com/spreadsheets/d/13vfIVhp30mAwVcX1MbU37x_bkC_mVJHVSzTx4FDbiew/edit?gid=1258946380" TargetMode="External"/><Relationship Id="rId606" Type="http://schemas.openxmlformats.org/officeDocument/2006/relationships/hyperlink" Target="https://docs.google.com/spreadsheets/d/1JXKQDm3Wpl9GF5CUA4O_0sU5B4BJBIMkbJ_LFe4Gr2k/edit?gid=1252567251" TargetMode="External"/><Relationship Id="rId813" Type="http://schemas.openxmlformats.org/officeDocument/2006/relationships/hyperlink" Target="https://docs.google.com/spreadsheets/d/1JXKQDm3Wpl9GF5CUA4O_0sU5B4BJBIMkbJ_LFe4Gr2k/edit?gid=1252567251" TargetMode="External"/><Relationship Id="rId1303" Type="http://schemas.openxmlformats.org/officeDocument/2006/relationships/hyperlink" Target="https://docs.google.com/spreadsheets/d/1JXKQDm3Wpl9GF5CUA4O_0sU5B4BJBIMkbJ_LFe4Gr2k/edit?gid=1252567251" TargetMode="External"/><Relationship Id="rId189" Type="http://schemas.openxmlformats.org/officeDocument/2006/relationships/hyperlink" Target="https://docs.google.com/spreadsheets/d/1JXKQDm3Wpl9GF5CUA4O_0sU5B4BJBIMkbJ_LFe4Gr2k/edit?gid=546462470" TargetMode="External"/><Relationship Id="rId396" Type="http://schemas.openxmlformats.org/officeDocument/2006/relationships/hyperlink" Target="https://docs.google.com/spreadsheets/d/1JXKQDm3Wpl9GF5CUA4O_0sU5B4BJBIMkbJ_LFe4Gr2k/edit?gid=1252567251" TargetMode="External"/><Relationship Id="rId256" Type="http://schemas.openxmlformats.org/officeDocument/2006/relationships/hyperlink" Target="https://docs.google.com/spreadsheets/d/1JXKQDm3Wpl9GF5CUA4O_0sU5B4BJBIMkbJ_LFe4Gr2k/edit?gid=1252567251" TargetMode="External"/><Relationship Id="rId463" Type="http://schemas.openxmlformats.org/officeDocument/2006/relationships/hyperlink" Target="https://docs.google.com/spreadsheets/d/1JXKQDm3Wpl9GF5CUA4O_0sU5B4BJBIMkbJ_LFe4Gr2k/edit?gid=1252567251" TargetMode="External"/><Relationship Id="rId670" Type="http://schemas.openxmlformats.org/officeDocument/2006/relationships/hyperlink" Target="https://docs.google.com/spreadsheets/d/1JXKQDm3Wpl9GF5CUA4O_0sU5B4BJBIMkbJ_LFe4Gr2k/edit?gid=1252567251" TargetMode="External"/><Relationship Id="rId1093" Type="http://schemas.openxmlformats.org/officeDocument/2006/relationships/hyperlink" Target="https://docs.google.com/spreadsheets/d/1JXKQDm3Wpl9GF5CUA4O_0sU5B4BJBIMkbJ_LFe4Gr2k/edit?gid=1252567251" TargetMode="External"/><Relationship Id="rId116" Type="http://schemas.openxmlformats.org/officeDocument/2006/relationships/hyperlink" Target="https://docs.google.com/spreadsheets/d/1JXKQDm3Wpl9GF5CUA4O_0sU5B4BJBIMkbJ_LFe4Gr2k/edit?gid=546462470" TargetMode="External"/><Relationship Id="rId323" Type="http://schemas.openxmlformats.org/officeDocument/2006/relationships/hyperlink" Target="https://docs.google.com/spreadsheets/d/1JXKQDm3Wpl9GF5CUA4O_0sU5B4BJBIMkbJ_LFe4Gr2k/edit?gid=1252567251" TargetMode="External"/><Relationship Id="rId530" Type="http://schemas.openxmlformats.org/officeDocument/2006/relationships/hyperlink" Target="https://docs.google.com/spreadsheets/d/1JXKQDm3Wpl9GF5CUA4O_0sU5B4BJBIMkbJ_LFe4Gr2k/edit?gid=1252567251" TargetMode="External"/><Relationship Id="rId768" Type="http://schemas.openxmlformats.org/officeDocument/2006/relationships/hyperlink" Target="https://docs.google.com/spreadsheets/d/1JXKQDm3Wpl9GF5CUA4O_0sU5B4BJBIMkbJ_LFe4Gr2k/edit?gid=1252567251" TargetMode="External"/><Relationship Id="rId975" Type="http://schemas.openxmlformats.org/officeDocument/2006/relationships/hyperlink" Target="https://docs.google.com/spreadsheets/d/1JXKQDm3Wpl9GF5CUA4O_0sU5B4BJBIMkbJ_LFe4Gr2k/edit?gid=1252567251" TargetMode="External"/><Relationship Id="rId1160" Type="http://schemas.openxmlformats.org/officeDocument/2006/relationships/hyperlink" Target="https://docs.google.com/spreadsheets/d/1JXKQDm3Wpl9GF5CUA4O_0sU5B4BJBIMkbJ_LFe4Gr2k/edit?gid=1252567251" TargetMode="External"/><Relationship Id="rId628" Type="http://schemas.openxmlformats.org/officeDocument/2006/relationships/hyperlink" Target="https://docs.google.com/spreadsheets/d/1JXKQDm3Wpl9GF5CUA4O_0sU5B4BJBIMkbJ_LFe4Gr2k/edit?gid=1252567251" TargetMode="External"/><Relationship Id="rId835" Type="http://schemas.openxmlformats.org/officeDocument/2006/relationships/hyperlink" Target="https://docs.google.com/spreadsheets/d/1JXKQDm3Wpl9GF5CUA4O_0sU5B4BJBIMkbJ_LFe4Gr2k/edit?gid=1252567251" TargetMode="External"/><Relationship Id="rId1258" Type="http://schemas.openxmlformats.org/officeDocument/2006/relationships/hyperlink" Target="https://docs.google.com/spreadsheets/d/1JXKQDm3Wpl9GF5CUA4O_0sU5B4BJBIMkbJ_LFe4Gr2k/edit?gid=1252567251" TargetMode="External"/><Relationship Id="rId1020" Type="http://schemas.openxmlformats.org/officeDocument/2006/relationships/hyperlink" Target="https://docs.google.com/spreadsheets/d/1JXKQDm3Wpl9GF5CUA4O_0sU5B4BJBIMkbJ_LFe4Gr2k/edit?gid=1252567251" TargetMode="External"/><Relationship Id="rId1118" Type="http://schemas.openxmlformats.org/officeDocument/2006/relationships/hyperlink" Target="https://docs.google.com/spreadsheets/d/1JXKQDm3Wpl9GF5CUA4O_0sU5B4BJBIMkbJ_LFe4Gr2k/edit?gid=1252567251" TargetMode="External"/><Relationship Id="rId1325" Type="http://schemas.openxmlformats.org/officeDocument/2006/relationships/hyperlink" Target="https://docs.google.com/spreadsheets/d/1JXKQDm3Wpl9GF5CUA4O_0sU5B4BJBIMkbJ_LFe4Gr2k/edit?gid=1252567251" TargetMode="External"/><Relationship Id="rId902" Type="http://schemas.openxmlformats.org/officeDocument/2006/relationships/hyperlink" Target="https://docs.google.com/spreadsheets/d/1JXKQDm3Wpl9GF5CUA4O_0sU5B4BJBIMkbJ_LFe4Gr2k/edit?gid=1252567251" TargetMode="External"/><Relationship Id="rId31" Type="http://schemas.openxmlformats.org/officeDocument/2006/relationships/hyperlink" Target="https://docs.google.com/spreadsheets/d/1JXKQDm3Wpl9GF5CUA4O_0sU5B4BJBIMkbJ_LFe4Gr2k/edit?gid=1252567251" TargetMode="External"/><Relationship Id="rId180" Type="http://schemas.openxmlformats.org/officeDocument/2006/relationships/hyperlink" Target="https://docs.google.com/spreadsheets/d/1JXKQDm3Wpl9GF5CUA4O_0sU5B4BJBIMkbJ_LFe4Gr2k/edit?gid=546462470" TargetMode="External"/><Relationship Id="rId278" Type="http://schemas.openxmlformats.org/officeDocument/2006/relationships/hyperlink" Target="https://docs.google.com/spreadsheets/d/1JXKQDm3Wpl9GF5CUA4O_0sU5B4BJBIMkbJ_LFe4Gr2k/edit?gid=1252567251" TargetMode="External"/><Relationship Id="rId485" Type="http://schemas.openxmlformats.org/officeDocument/2006/relationships/hyperlink" Target="https://docs.google.com/spreadsheets/d/1JXKQDm3Wpl9GF5CUA4O_0sU5B4BJBIMkbJ_LFe4Gr2k/edit?gid=1252567251" TargetMode="External"/><Relationship Id="rId692" Type="http://schemas.openxmlformats.org/officeDocument/2006/relationships/hyperlink" Target="https://docs.google.com/spreadsheets/d/1JXKQDm3Wpl9GF5CUA4O_0sU5B4BJBIMkbJ_LFe4Gr2k/edit?gid=1252567251" TargetMode="External"/><Relationship Id="rId138" Type="http://schemas.openxmlformats.org/officeDocument/2006/relationships/hyperlink" Target="https://docs.google.com/spreadsheets/d/1JXKQDm3Wpl9GF5CUA4O_0sU5B4BJBIMkbJ_LFe4Gr2k/edit?gid=546462470" TargetMode="External"/><Relationship Id="rId345" Type="http://schemas.openxmlformats.org/officeDocument/2006/relationships/hyperlink" Target="https://docs.google.com/spreadsheets/d/1JXKQDm3Wpl9GF5CUA4O_0sU5B4BJBIMkbJ_LFe4Gr2k/edit?gid=1252567251" TargetMode="External"/><Relationship Id="rId552" Type="http://schemas.openxmlformats.org/officeDocument/2006/relationships/hyperlink" Target="https://docs.google.com/spreadsheets/d/1JXKQDm3Wpl9GF5CUA4O_0sU5B4BJBIMkbJ_LFe4Gr2k/edit?gid=1252567251" TargetMode="External"/><Relationship Id="rId997" Type="http://schemas.openxmlformats.org/officeDocument/2006/relationships/hyperlink" Target="https://docs.google.com/spreadsheets/d/1JXKQDm3Wpl9GF5CUA4O_0sU5B4BJBIMkbJ_LFe4Gr2k/edit?gid=1252567251" TargetMode="External"/><Relationship Id="rId1182" Type="http://schemas.openxmlformats.org/officeDocument/2006/relationships/hyperlink" Target="https://docs.google.com/spreadsheets/d/1JXKQDm3Wpl9GF5CUA4O_0sU5B4BJBIMkbJ_LFe4Gr2k/edit?gid=1252567251" TargetMode="External"/><Relationship Id="rId205" Type="http://schemas.openxmlformats.org/officeDocument/2006/relationships/hyperlink" Target="https://docs.google.com/spreadsheets/d/1JXKQDm3Wpl9GF5CUA4O_0sU5B4BJBIMkbJ_LFe4Gr2k/edit?gid=546462470" TargetMode="External"/><Relationship Id="rId412" Type="http://schemas.openxmlformats.org/officeDocument/2006/relationships/hyperlink" Target="https://docs.google.com/spreadsheets/d/1JXKQDm3Wpl9GF5CUA4O_0sU5B4BJBIMkbJ_LFe4Gr2k/edit?gid=1252567251" TargetMode="External"/><Relationship Id="rId857" Type="http://schemas.openxmlformats.org/officeDocument/2006/relationships/hyperlink" Target="https://docs.google.com/spreadsheets/d/13vfIVhp30mAwVcX1MbU37x_bkC_mVJHVSzTx4FDbiew/edit?gid=1258946380" TargetMode="External"/><Relationship Id="rId1042" Type="http://schemas.openxmlformats.org/officeDocument/2006/relationships/hyperlink" Target="https://docs.google.com/spreadsheets/d/1JXKQDm3Wpl9GF5CUA4O_0sU5B4BJBIMkbJ_LFe4Gr2k/edit?gid=1252567251" TargetMode="External"/><Relationship Id="rId717" Type="http://schemas.openxmlformats.org/officeDocument/2006/relationships/hyperlink" Target="https://docs.google.com/spreadsheets/d/1JXKQDm3Wpl9GF5CUA4O_0sU5B4BJBIMkbJ_LFe4Gr2k/edit?gid=1252567251" TargetMode="External"/><Relationship Id="rId924" Type="http://schemas.openxmlformats.org/officeDocument/2006/relationships/hyperlink" Target="https://docs.google.com/spreadsheets/d/1JXKQDm3Wpl9GF5CUA4O_0sU5B4BJBIMkbJ_LFe4Gr2k/edit?gid=1252567251" TargetMode="External"/><Relationship Id="rId53" Type="http://schemas.openxmlformats.org/officeDocument/2006/relationships/hyperlink" Target="https://docs.google.com/spreadsheets/d/13vfIVhp30mAwVcX1MbU37x_bkC_mVJHVSzTx4FDbiew/edit?gid=1258946380" TargetMode="External"/><Relationship Id="rId1207" Type="http://schemas.openxmlformats.org/officeDocument/2006/relationships/hyperlink" Target="https://docs.google.com/spreadsheets/d/1JXKQDm3Wpl9GF5CUA4O_0sU5B4BJBIMkbJ_LFe4Gr2k/edit?gid=1252567251" TargetMode="External"/><Relationship Id="rId367" Type="http://schemas.openxmlformats.org/officeDocument/2006/relationships/hyperlink" Target="https://docs.google.com/spreadsheets/d/1JXKQDm3Wpl9GF5CUA4O_0sU5B4BJBIMkbJ_LFe4Gr2k/edit?gid=1252567251" TargetMode="External"/><Relationship Id="rId574" Type="http://schemas.openxmlformats.org/officeDocument/2006/relationships/hyperlink" Target="https://docs.google.com/spreadsheets/d/1JXKQDm3Wpl9GF5CUA4O_0sU5B4BJBIMkbJ_LFe4Gr2k/edit?gid=1252567251" TargetMode="External"/><Relationship Id="rId227" Type="http://schemas.openxmlformats.org/officeDocument/2006/relationships/hyperlink" Target="https://docs.google.com/spreadsheets/d/1JXKQDm3Wpl9GF5CUA4O_0sU5B4BJBIMkbJ_LFe4Gr2k/edit?gid=1252567251" TargetMode="External"/><Relationship Id="rId781" Type="http://schemas.openxmlformats.org/officeDocument/2006/relationships/hyperlink" Target="https://docs.google.com/spreadsheets/d/13vfIVhp30mAwVcX1MbU37x_bkC_mVJHVSzTx4FDbiew/edit?gid=1258946380" TargetMode="External"/><Relationship Id="rId879" Type="http://schemas.openxmlformats.org/officeDocument/2006/relationships/hyperlink" Target="https://docs.google.com/spreadsheets/d/1JXKQDm3Wpl9GF5CUA4O_0sU5B4BJBIMkbJ_LFe4Gr2k/edit?gid=1252567251" TargetMode="External"/><Relationship Id="rId434" Type="http://schemas.openxmlformats.org/officeDocument/2006/relationships/hyperlink" Target="https://docs.google.com/spreadsheets/d/1JXKQDm3Wpl9GF5CUA4O_0sU5B4BJBIMkbJ_LFe4Gr2k/edit?gid=1252567251" TargetMode="External"/><Relationship Id="rId641" Type="http://schemas.openxmlformats.org/officeDocument/2006/relationships/hyperlink" Target="https://docs.google.com/spreadsheets/d/1JXKQDm3Wpl9GF5CUA4O_0sU5B4BJBIMkbJ_LFe4Gr2k/edit?gid=1252567251" TargetMode="External"/><Relationship Id="rId739" Type="http://schemas.openxmlformats.org/officeDocument/2006/relationships/hyperlink" Target="https://docs.google.com/spreadsheets/d/1JXKQDm3Wpl9GF5CUA4O_0sU5B4BJBIMkbJ_LFe4Gr2k/edit?gid=1252567251" TargetMode="External"/><Relationship Id="rId1064" Type="http://schemas.openxmlformats.org/officeDocument/2006/relationships/hyperlink" Target="https://docs.google.com/spreadsheets/d/1JXKQDm3Wpl9GF5CUA4O_0sU5B4BJBIMkbJ_LFe4Gr2k/edit?gid=1252567251" TargetMode="External"/><Relationship Id="rId1271" Type="http://schemas.openxmlformats.org/officeDocument/2006/relationships/hyperlink" Target="https://docs.google.com/spreadsheets/d/1JXKQDm3Wpl9GF5CUA4O_0sU5B4BJBIMkbJ_LFe4Gr2k/edit?gid=1252567251" TargetMode="External"/><Relationship Id="rId501" Type="http://schemas.openxmlformats.org/officeDocument/2006/relationships/hyperlink" Target="https://docs.google.com/spreadsheets/d/1JXKQDm3Wpl9GF5CUA4O_0sU5B4BJBIMkbJ_LFe4Gr2k/edit?gid=1252567251" TargetMode="External"/><Relationship Id="rId946" Type="http://schemas.openxmlformats.org/officeDocument/2006/relationships/hyperlink" Target="https://docs.google.com/spreadsheets/d/1JXKQDm3Wpl9GF5CUA4O_0sU5B4BJBIMkbJ_LFe4Gr2k/edit?gid=1252567251" TargetMode="External"/><Relationship Id="rId1131" Type="http://schemas.openxmlformats.org/officeDocument/2006/relationships/hyperlink" Target="https://docs.google.com/spreadsheets/d/1JXKQDm3Wpl9GF5CUA4O_0sU5B4BJBIMkbJ_LFe4Gr2k/edit?gid=1252567251" TargetMode="External"/><Relationship Id="rId1229" Type="http://schemas.openxmlformats.org/officeDocument/2006/relationships/hyperlink" Target="https://docs.google.com/spreadsheets/d/1JXKQDm3Wpl9GF5CUA4O_0sU5B4BJBIMkbJ_LFe4Gr2k/edit?gid=1252567251" TargetMode="External"/><Relationship Id="rId75" Type="http://schemas.openxmlformats.org/officeDocument/2006/relationships/hyperlink" Target="https://docs.google.com/spreadsheets/d/13vfIVhp30mAwVcX1MbU37x_bkC_mVJHVSzTx4FDbiew/edit?gid=1258946380" TargetMode="External"/><Relationship Id="rId806" Type="http://schemas.openxmlformats.org/officeDocument/2006/relationships/hyperlink" Target="https://docs.google.com/spreadsheets/d/1JXKQDm3Wpl9GF5CUA4O_0sU5B4BJBIMkbJ_LFe4Gr2k/edit?pli=1&amp;gid=1252567251" TargetMode="External"/><Relationship Id="rId291" Type="http://schemas.openxmlformats.org/officeDocument/2006/relationships/hyperlink" Target="https://docs.google.com/spreadsheets/d/1JXKQDm3Wpl9GF5CUA4O_0sU5B4BJBIMkbJ_LFe4Gr2k/edit?gid=1252567251" TargetMode="External"/><Relationship Id="rId151" Type="http://schemas.openxmlformats.org/officeDocument/2006/relationships/hyperlink" Target="https://docs.google.com/spreadsheets/d/1JXKQDm3Wpl9GF5CUA4O_0sU5B4BJBIMkbJ_LFe4Gr2k/edit?gid=546462470" TargetMode="External"/><Relationship Id="rId389" Type="http://schemas.openxmlformats.org/officeDocument/2006/relationships/hyperlink" Target="https://docs.google.com/spreadsheets/d/1JXKQDm3Wpl9GF5CUA4O_0sU5B4BJBIMkbJ_LFe4Gr2k/edit?gid=1252567251" TargetMode="External"/><Relationship Id="rId596" Type="http://schemas.openxmlformats.org/officeDocument/2006/relationships/hyperlink" Target="https://docs.google.com/spreadsheets/d/1JXKQDm3Wpl9GF5CUA4O_0sU5B4BJBIMkbJ_LFe4Gr2k/edit?gid=1252567251" TargetMode="External"/><Relationship Id="rId249" Type="http://schemas.openxmlformats.org/officeDocument/2006/relationships/hyperlink" Target="https://docs.google.com/spreadsheets/d/1JXKQDm3Wpl9GF5CUA4O_0sU5B4BJBIMkbJ_LFe4Gr2k/edit?gid=1252567251" TargetMode="External"/><Relationship Id="rId456" Type="http://schemas.openxmlformats.org/officeDocument/2006/relationships/hyperlink" Target="https://docs.google.com/spreadsheets/d/1JXKQDm3Wpl9GF5CUA4O_0sU5B4BJBIMkbJ_LFe4Gr2k/edit?gid=1252567251" TargetMode="External"/><Relationship Id="rId663" Type="http://schemas.openxmlformats.org/officeDocument/2006/relationships/hyperlink" Target="https://docs.google.com/spreadsheets/d/1JXKQDm3Wpl9GF5CUA4O_0sU5B4BJBIMkbJ_LFe4Gr2k/edit?gid=1252567251" TargetMode="External"/><Relationship Id="rId870" Type="http://schemas.openxmlformats.org/officeDocument/2006/relationships/hyperlink" Target="https://docs.google.com/spreadsheets/d/1JXKQDm3Wpl9GF5CUA4O_0sU5B4BJBIMkbJ_LFe4Gr2k/edit?gid=1252567251" TargetMode="External"/><Relationship Id="rId1086" Type="http://schemas.openxmlformats.org/officeDocument/2006/relationships/hyperlink" Target="https://docs.google.com/spreadsheets/d/1JXKQDm3Wpl9GF5CUA4O_0sU5B4BJBIMkbJ_LFe4Gr2k/edit?gid=1252567251" TargetMode="External"/><Relationship Id="rId1293" Type="http://schemas.openxmlformats.org/officeDocument/2006/relationships/hyperlink" Target="https://docs.google.com/spreadsheets/d/1JXKQDm3Wpl9GF5CUA4O_0sU5B4BJBIMkbJ_LFe4Gr2k/edit?gid=1252567251" TargetMode="External"/><Relationship Id="rId109" Type="http://schemas.openxmlformats.org/officeDocument/2006/relationships/hyperlink" Target="https://docs.google.com/spreadsheets/d/1JXKQDm3Wpl9GF5CUA4O_0sU5B4BJBIMkbJ_LFe4Gr2k/edit?gid=546462470" TargetMode="External"/><Relationship Id="rId316" Type="http://schemas.openxmlformats.org/officeDocument/2006/relationships/hyperlink" Target="https://docs.google.com/spreadsheets/d/1JXKQDm3Wpl9GF5CUA4O_0sU5B4BJBIMkbJ_LFe4Gr2k/edit?gid=1252567251" TargetMode="External"/><Relationship Id="rId523" Type="http://schemas.openxmlformats.org/officeDocument/2006/relationships/hyperlink" Target="https://docs.google.com/spreadsheets/d/13vfIVhp30mAwVcX1MbU37x_bkC_mVJHVSzTx4FDbiew/edit?gid=1258946380" TargetMode="External"/><Relationship Id="rId968" Type="http://schemas.openxmlformats.org/officeDocument/2006/relationships/hyperlink" Target="https://docs.google.com/spreadsheets/d/1JXKQDm3Wpl9GF5CUA4O_0sU5B4BJBIMkbJ_LFe4Gr2k/edit?gid=1252567251" TargetMode="External"/><Relationship Id="rId1153" Type="http://schemas.openxmlformats.org/officeDocument/2006/relationships/hyperlink" Target="https://docs.google.com/spreadsheets/d/1JXKQDm3Wpl9GF5CUA4O_0sU5B4BJBIMkbJ_LFe4Gr2k/edit?gid=1252567251" TargetMode="External"/></Relationships>
</file>

<file path=xl/worksheets/_rels/sheet9.xml.rels><?xml version="1.0" encoding="UTF-8" standalone="yes"?>
<Relationships xmlns="http://schemas.openxmlformats.org/package/2006/relationships"><Relationship Id="rId21" Type="http://schemas.openxmlformats.org/officeDocument/2006/relationships/hyperlink" Target="https://docs.google.com/spreadsheets/d/1FLLUNsOmiCkkwykC0OpwTolnTdR_CgF7FWe0zT24cz8/edit?gid=1252567251" TargetMode="External"/><Relationship Id="rId170" Type="http://schemas.openxmlformats.org/officeDocument/2006/relationships/hyperlink" Target="https://docs.google.com/spreadsheets/d/1YFoHsKiHSU6DFxAmVywbUytEWWBiHrQVYXtWnwTdNuQ/edit?gid=1258946380" TargetMode="External"/><Relationship Id="rId268" Type="http://schemas.openxmlformats.org/officeDocument/2006/relationships/hyperlink" Target="https://docs.google.com/spreadsheets/d/1FLLUNsOmiCkkwykC0OpwTolnTdR_CgF7FWe0zT24cz8/edit?pli=1&amp;gid=1252567251" TargetMode="External"/><Relationship Id="rId475" Type="http://schemas.openxmlformats.org/officeDocument/2006/relationships/hyperlink" Target="https://docs.google.com/spreadsheets/d/1FLLUNsOmiCkkwykC0OpwTolnTdR_CgF7FWe0zT24cz8/edit?gid=1252567251" TargetMode="External"/><Relationship Id="rId682" Type="http://schemas.openxmlformats.org/officeDocument/2006/relationships/hyperlink" Target="https://docs.google.com/spreadsheets/d/1FLLUNsOmiCkkwykC0OpwTolnTdR_CgF7FWe0zT24cz8/edit?gid=1252567251" TargetMode="External"/><Relationship Id="rId128" Type="http://schemas.openxmlformats.org/officeDocument/2006/relationships/hyperlink" Target="https://docs.google.com/spreadsheets/d/1FLLUNsOmiCkkwykC0OpwTolnTdR_CgF7FWe0zT24cz8/edit?gid=1252567251" TargetMode="External"/><Relationship Id="rId335" Type="http://schemas.openxmlformats.org/officeDocument/2006/relationships/hyperlink" Target="https://docs.google.com/spreadsheets/d/1FLLUNsOmiCkkwykC0OpwTolnTdR_CgF7FWe0zT24cz8/edit?gid=1252567251" TargetMode="External"/><Relationship Id="rId542" Type="http://schemas.openxmlformats.org/officeDocument/2006/relationships/hyperlink" Target="https://docs.google.com/spreadsheets/d/1FLLUNsOmiCkkwykC0OpwTolnTdR_CgF7FWe0zT24cz8/edit?gid=1252567251" TargetMode="External"/><Relationship Id="rId987" Type="http://schemas.openxmlformats.org/officeDocument/2006/relationships/hyperlink" Target="https://docs.google.com/spreadsheets/d/1FLLUNsOmiCkkwykC0OpwTolnTdR_CgF7FWe0zT24cz8/edit?pli=1&amp;gid=1252567251" TargetMode="External"/><Relationship Id="rId1172" Type="http://schemas.openxmlformats.org/officeDocument/2006/relationships/hyperlink" Target="https://docs.google.com/spreadsheets/d/1FLLUNsOmiCkkwykC0OpwTolnTdR_CgF7FWe0zT24cz8/edit?gid=1252567251" TargetMode="External"/><Relationship Id="rId402" Type="http://schemas.openxmlformats.org/officeDocument/2006/relationships/hyperlink" Target="https://docs.google.com/spreadsheets/d/1FLLUNsOmiCkkwykC0OpwTolnTdR_CgF7FWe0zT24cz8/edit?gid=1252567251" TargetMode="External"/><Relationship Id="rId847" Type="http://schemas.openxmlformats.org/officeDocument/2006/relationships/hyperlink" Target="https://docs.google.com/spreadsheets/d/1YFoHsKiHSU6DFxAmVywbUytEWWBiHrQVYXtWnwTdNuQ/edit?gid=1258946380" TargetMode="External"/><Relationship Id="rId1032" Type="http://schemas.openxmlformats.org/officeDocument/2006/relationships/hyperlink" Target="https://docs.google.com/spreadsheets/d/1FLLUNsOmiCkkwykC0OpwTolnTdR_CgF7FWe0zT24cz8/edit?gid=1252567251" TargetMode="External"/><Relationship Id="rId1477" Type="http://schemas.openxmlformats.org/officeDocument/2006/relationships/hyperlink" Target="https://docs.google.com/spreadsheets/d/1FLLUNsOmiCkkwykC0OpwTolnTdR_CgF7FWe0zT24cz8/edit?gid=1252567251" TargetMode="External"/><Relationship Id="rId707" Type="http://schemas.openxmlformats.org/officeDocument/2006/relationships/hyperlink" Target="https://docs.google.com/spreadsheets/d/1FLLUNsOmiCkkwykC0OpwTolnTdR_CgF7FWe0zT24cz8/edit?pli=1&amp;gid=1252567251" TargetMode="External"/><Relationship Id="rId914" Type="http://schemas.openxmlformats.org/officeDocument/2006/relationships/hyperlink" Target="https://docs.google.com/spreadsheets/d/1YFoHsKiHSU6DFxAmVywbUytEWWBiHrQVYXtWnwTdNuQ/edit?gid=1258946380" TargetMode="External"/><Relationship Id="rId1337" Type="http://schemas.openxmlformats.org/officeDocument/2006/relationships/hyperlink" Target="https://docs.google.com/spreadsheets/d/1FLLUNsOmiCkkwykC0OpwTolnTdR_CgF7FWe0zT24cz8/edit?gid=1252567251" TargetMode="External"/><Relationship Id="rId43" Type="http://schemas.openxmlformats.org/officeDocument/2006/relationships/hyperlink" Target="https://docs.google.com/spreadsheets/d/1FLLUNsOmiCkkwykC0OpwTolnTdR_CgF7FWe0zT24cz8/edit?pli=1&amp;gid=1252567251" TargetMode="External"/><Relationship Id="rId1404" Type="http://schemas.openxmlformats.org/officeDocument/2006/relationships/hyperlink" Target="https://docs.google.com/spreadsheets/d/1FLLUNsOmiCkkwykC0OpwTolnTdR_CgF7FWe0zT24cz8/edit?gid=1252567251" TargetMode="External"/><Relationship Id="rId192" Type="http://schemas.openxmlformats.org/officeDocument/2006/relationships/hyperlink" Target="https://docs.google.com/spreadsheets/d/1YFoHsKiHSU6DFxAmVywbUytEWWBiHrQVYXtWnwTdNuQ/edit?gid=1258946380" TargetMode="External"/><Relationship Id="rId497" Type="http://schemas.openxmlformats.org/officeDocument/2006/relationships/hyperlink" Target="https://docs.google.com/spreadsheets/d/1FLLUNsOmiCkkwykC0OpwTolnTdR_CgF7FWe0zT24cz8/edit?gid=1252567251" TargetMode="External"/><Relationship Id="rId357" Type="http://schemas.openxmlformats.org/officeDocument/2006/relationships/hyperlink" Target="https://docs.google.com/spreadsheets/d/1FLLUNsOmiCkkwykC0OpwTolnTdR_CgF7FWe0zT24cz8/edit?gid=1252567251" TargetMode="External"/><Relationship Id="rId1194" Type="http://schemas.openxmlformats.org/officeDocument/2006/relationships/hyperlink" Target="https://docs.google.com/spreadsheets/d/1FLLUNsOmiCkkwykC0OpwTolnTdR_CgF7FWe0zT24cz8/edit?gid=1252567251" TargetMode="External"/><Relationship Id="rId217" Type="http://schemas.openxmlformats.org/officeDocument/2006/relationships/hyperlink" Target="https://docs.google.com/spreadsheets/d/1YFoHsKiHSU6DFxAmVywbUytEWWBiHrQVYXtWnwTdNuQ/edit?gid=1258946380" TargetMode="External"/><Relationship Id="rId564" Type="http://schemas.openxmlformats.org/officeDocument/2006/relationships/hyperlink" Target="https://docs.google.com/spreadsheets/d/1FLLUNsOmiCkkwykC0OpwTolnTdR_CgF7FWe0zT24cz8/edit?gid=1252567251" TargetMode="External"/><Relationship Id="rId771" Type="http://schemas.openxmlformats.org/officeDocument/2006/relationships/hyperlink" Target="https://docs.google.com/spreadsheets/d/1YFoHsKiHSU6DFxAmVywbUytEWWBiHrQVYXtWnwTdNuQ/edit?gid=1258946380" TargetMode="External"/><Relationship Id="rId869" Type="http://schemas.openxmlformats.org/officeDocument/2006/relationships/hyperlink" Target="https://docs.google.com/spreadsheets/d/1YFoHsKiHSU6DFxAmVywbUytEWWBiHrQVYXtWnwTdNuQ/edit?gid=1258946380" TargetMode="External"/><Relationship Id="rId424" Type="http://schemas.openxmlformats.org/officeDocument/2006/relationships/hyperlink" Target="https://docs.google.com/spreadsheets/d/1FLLUNsOmiCkkwykC0OpwTolnTdR_CgF7FWe0zT24cz8/edit?gid=1252567251" TargetMode="External"/><Relationship Id="rId631" Type="http://schemas.openxmlformats.org/officeDocument/2006/relationships/hyperlink" Target="https://docs.google.com/spreadsheets/d/1FLLUNsOmiCkkwykC0OpwTolnTdR_CgF7FWe0zT24cz8/edit?pli=1&amp;gid=1252567251" TargetMode="External"/><Relationship Id="rId729" Type="http://schemas.openxmlformats.org/officeDocument/2006/relationships/hyperlink" Target="https://docs.google.com/spreadsheets/d/1FLLUNsOmiCkkwykC0OpwTolnTdR_CgF7FWe0zT24cz8/edit?pli=1&amp;gid=1252567251" TargetMode="External"/><Relationship Id="rId1054" Type="http://schemas.openxmlformats.org/officeDocument/2006/relationships/hyperlink" Target="https://docs.google.com/spreadsheets/d/1YFoHsKiHSU6DFxAmVywbUytEWWBiHrQVYXtWnwTdNuQ/edit?gid=1258946380" TargetMode="External"/><Relationship Id="rId1261" Type="http://schemas.openxmlformats.org/officeDocument/2006/relationships/hyperlink" Target="https://docs.google.com/spreadsheets/d/1YFoHsKiHSU6DFxAmVywbUytEWWBiHrQVYXtWnwTdNuQ/edit?gid=1258946380" TargetMode="External"/><Relationship Id="rId1359" Type="http://schemas.openxmlformats.org/officeDocument/2006/relationships/hyperlink" Target="https://docs.google.com/spreadsheets/d/1FLLUNsOmiCkkwykC0OpwTolnTdR_CgF7FWe0zT24cz8/edit?gid=1252567251" TargetMode="External"/><Relationship Id="rId936" Type="http://schemas.openxmlformats.org/officeDocument/2006/relationships/hyperlink" Target="https://docs.google.com/spreadsheets/d/1FLLUNsOmiCkkwykC0OpwTolnTdR_CgF7FWe0zT24cz8/edit?gid=1252567251" TargetMode="External"/><Relationship Id="rId1121" Type="http://schemas.openxmlformats.org/officeDocument/2006/relationships/hyperlink" Target="https://docs.google.com/spreadsheets/d/1FLLUNsOmiCkkwykC0OpwTolnTdR_CgF7FWe0zT24cz8/edit?gid=1252567251" TargetMode="External"/><Relationship Id="rId1219" Type="http://schemas.openxmlformats.org/officeDocument/2006/relationships/hyperlink" Target="https://docs.google.com/spreadsheets/d/1FLLUNsOmiCkkwykC0OpwTolnTdR_CgF7FWe0zT24cz8/edit?pli=1&amp;gid=1252567251" TargetMode="External"/><Relationship Id="rId65" Type="http://schemas.openxmlformats.org/officeDocument/2006/relationships/hyperlink" Target="https://docs.google.com/spreadsheets/d/1FLLUNsOmiCkkwykC0OpwTolnTdR_CgF7FWe0zT24cz8/edit?gid=1252567251" TargetMode="External"/><Relationship Id="rId1426" Type="http://schemas.openxmlformats.org/officeDocument/2006/relationships/hyperlink" Target="https://docs.google.com/spreadsheets/d/1YFoHsKiHSU6DFxAmVywbUytEWWBiHrQVYXtWnwTdNuQ/edit?gid=1258946380" TargetMode="External"/><Relationship Id="rId281" Type="http://schemas.openxmlformats.org/officeDocument/2006/relationships/hyperlink" Target="https://docs.google.com/spreadsheets/d/1FLLUNsOmiCkkwykC0OpwTolnTdR_CgF7FWe0zT24cz8/edit?pli=1&amp;gid=1252567251" TargetMode="External"/><Relationship Id="rId141" Type="http://schemas.openxmlformats.org/officeDocument/2006/relationships/hyperlink" Target="https://docs.google.com/spreadsheets/d/1FLLUNsOmiCkkwykC0OpwTolnTdR_CgF7FWe0zT24cz8/edit?pli=1&amp;gid=1252567251" TargetMode="External"/><Relationship Id="rId379" Type="http://schemas.openxmlformats.org/officeDocument/2006/relationships/hyperlink" Target="https://docs.google.com/spreadsheets/d/1FLLUNsOmiCkkwykC0OpwTolnTdR_CgF7FWe0zT24cz8/edit?gid=1252567251" TargetMode="External"/><Relationship Id="rId586" Type="http://schemas.openxmlformats.org/officeDocument/2006/relationships/hyperlink" Target="https://docs.google.com/spreadsheets/d/1FLLUNsOmiCkkwykC0OpwTolnTdR_CgF7FWe0zT24cz8/edit?pli=1&amp;gid=1252567251" TargetMode="External"/><Relationship Id="rId793" Type="http://schemas.openxmlformats.org/officeDocument/2006/relationships/hyperlink" Target="https://docs.google.com/spreadsheets/d/1YFoHsKiHSU6DFxAmVywbUytEWWBiHrQVYXtWnwTdNuQ/edit?gid=1258946380" TargetMode="External"/><Relationship Id="rId7" Type="http://schemas.openxmlformats.org/officeDocument/2006/relationships/hyperlink" Target="https://docs.google.com/spreadsheets/d/1FLLUNsOmiCkkwykC0OpwTolnTdR_CgF7FWe0zT24cz8/edit?gid=1252567251" TargetMode="External"/><Relationship Id="rId239" Type="http://schemas.openxmlformats.org/officeDocument/2006/relationships/hyperlink" Target="https://docs.google.com/spreadsheets/d/1FLLUNsOmiCkkwykC0OpwTolnTdR_CgF7FWe0zT24cz8/edit?gid=1252567251" TargetMode="External"/><Relationship Id="rId446" Type="http://schemas.openxmlformats.org/officeDocument/2006/relationships/hyperlink" Target="https://docs.google.com/spreadsheets/d/1FLLUNsOmiCkkwykC0OpwTolnTdR_CgF7FWe0zT24cz8/edit?gid=1252567251" TargetMode="External"/><Relationship Id="rId653" Type="http://schemas.openxmlformats.org/officeDocument/2006/relationships/hyperlink" Target="https://docs.google.com/spreadsheets/d/1FLLUNsOmiCkkwykC0OpwTolnTdR_CgF7FWe0zT24cz8/edit?pli=1&amp;gid=1252567251" TargetMode="External"/><Relationship Id="rId1076" Type="http://schemas.openxmlformats.org/officeDocument/2006/relationships/hyperlink" Target="https://docs.google.com/spreadsheets/d/1FLLUNsOmiCkkwykC0OpwTolnTdR_CgF7FWe0zT24cz8/edit?gid=1252567251" TargetMode="External"/><Relationship Id="rId1283" Type="http://schemas.openxmlformats.org/officeDocument/2006/relationships/hyperlink" Target="https://docs.google.com/spreadsheets/d/1FLLUNsOmiCkkwykC0OpwTolnTdR_CgF7FWe0zT24cz8/edit?pli=1&amp;gid=1252567251" TargetMode="External"/><Relationship Id="rId306" Type="http://schemas.openxmlformats.org/officeDocument/2006/relationships/hyperlink" Target="https://docs.google.com/spreadsheets/d/1FLLUNsOmiCkkwykC0OpwTolnTdR_CgF7FWe0zT24cz8/edit?gid=1252567251" TargetMode="External"/><Relationship Id="rId860" Type="http://schemas.openxmlformats.org/officeDocument/2006/relationships/hyperlink" Target="https://docs.google.com/spreadsheets/d/1YFoHsKiHSU6DFxAmVywbUytEWWBiHrQVYXtWnwTdNuQ/edit?gid=1258946380" TargetMode="External"/><Relationship Id="rId958" Type="http://schemas.openxmlformats.org/officeDocument/2006/relationships/hyperlink" Target="https://docs.google.com/spreadsheets/d/1FLLUNsOmiCkkwykC0OpwTolnTdR_CgF7FWe0zT24cz8/edit?gid=1252567251" TargetMode="External"/><Relationship Id="rId1143" Type="http://schemas.openxmlformats.org/officeDocument/2006/relationships/hyperlink" Target="https://docs.google.com/spreadsheets/d/1FLLUNsOmiCkkwykC0OpwTolnTdR_CgF7FWe0zT24cz8/edit?gid=1252567251" TargetMode="External"/><Relationship Id="rId87" Type="http://schemas.openxmlformats.org/officeDocument/2006/relationships/hyperlink" Target="https://docs.google.com/spreadsheets/d/1YFoHsKiHSU6DFxAmVywbUytEWWBiHrQVYXtWnwTdNuQ/edit?gid=1258946380" TargetMode="External"/><Relationship Id="rId513" Type="http://schemas.openxmlformats.org/officeDocument/2006/relationships/hyperlink" Target="https://docs.google.com/spreadsheets/d/1FLLUNsOmiCkkwykC0OpwTolnTdR_CgF7FWe0zT24cz8/edit?gid=1252567251" TargetMode="External"/><Relationship Id="rId720" Type="http://schemas.openxmlformats.org/officeDocument/2006/relationships/hyperlink" Target="https://docs.google.com/spreadsheets/d/1FLLUNsOmiCkkwykC0OpwTolnTdR_CgF7FWe0zT24cz8/edit?pli=1&amp;gid=1252567251" TargetMode="External"/><Relationship Id="rId818" Type="http://schemas.openxmlformats.org/officeDocument/2006/relationships/hyperlink" Target="https://docs.google.com/spreadsheets/d/1YFoHsKiHSU6DFxAmVywbUytEWWBiHrQVYXtWnwTdNuQ/edit?gid=1258946380" TargetMode="External"/><Relationship Id="rId1350" Type="http://schemas.openxmlformats.org/officeDocument/2006/relationships/hyperlink" Target="https://docs.google.com/spreadsheets/d/1FLLUNsOmiCkkwykC0OpwTolnTdR_CgF7FWe0zT24cz8/edit?gid=1252567251" TargetMode="External"/><Relationship Id="rId1448" Type="http://schemas.openxmlformats.org/officeDocument/2006/relationships/hyperlink" Target="https://docs.google.com/spreadsheets/d/1YFoHsKiHSU6DFxAmVywbUytEWWBiHrQVYXtWnwTdNuQ/edit?gid=1258946380" TargetMode="External"/><Relationship Id="rId1003" Type="http://schemas.openxmlformats.org/officeDocument/2006/relationships/hyperlink" Target="https://docs.google.com/spreadsheets/d/1FLLUNsOmiCkkwykC0OpwTolnTdR_CgF7FWe0zT24cz8/edit?pli=1&amp;gid=1252567251" TargetMode="External"/><Relationship Id="rId1210" Type="http://schemas.openxmlformats.org/officeDocument/2006/relationships/hyperlink" Target="https://docs.google.com/spreadsheets/d/1FLLUNsOmiCkkwykC0OpwTolnTdR_CgF7FWe0zT24cz8/edit?gid=1252567251" TargetMode="External"/><Relationship Id="rId1308" Type="http://schemas.openxmlformats.org/officeDocument/2006/relationships/hyperlink" Target="https://docs.google.com/spreadsheets/d/1FLLUNsOmiCkkwykC0OpwTolnTdR_CgF7FWe0zT24cz8/edit?gid=1252567251" TargetMode="External"/><Relationship Id="rId14" Type="http://schemas.openxmlformats.org/officeDocument/2006/relationships/hyperlink" Target="https://docs.google.com/spreadsheets/d/1FLLUNsOmiCkkwykC0OpwTolnTdR_CgF7FWe0zT24cz8/edit?gid=1252567251" TargetMode="External"/><Relationship Id="rId163" Type="http://schemas.openxmlformats.org/officeDocument/2006/relationships/hyperlink" Target="https://docs.google.com/spreadsheets/d/1YFoHsKiHSU6DFxAmVywbUytEWWBiHrQVYXtWnwTdNuQ/edit?gid=1258946380" TargetMode="External"/><Relationship Id="rId370" Type="http://schemas.openxmlformats.org/officeDocument/2006/relationships/hyperlink" Target="https://docs.google.com/spreadsheets/d/1FLLUNsOmiCkkwykC0OpwTolnTdR_CgF7FWe0zT24cz8/edit?gid=1252567251" TargetMode="External"/><Relationship Id="rId230" Type="http://schemas.openxmlformats.org/officeDocument/2006/relationships/hyperlink" Target="https://docs.google.com/spreadsheets/d/1YFoHsKiHSU6DFxAmVywbUytEWWBiHrQVYXtWnwTdNuQ/edit?gid=1258946380" TargetMode="External"/><Relationship Id="rId468" Type="http://schemas.openxmlformats.org/officeDocument/2006/relationships/hyperlink" Target="https://docs.google.com/spreadsheets/d/1FLLUNsOmiCkkwykC0OpwTolnTdR_CgF7FWe0zT24cz8/edit?gid=1252567251" TargetMode="External"/><Relationship Id="rId675" Type="http://schemas.openxmlformats.org/officeDocument/2006/relationships/hyperlink" Target="https://docs.google.com/spreadsheets/d/1FLLUNsOmiCkkwykC0OpwTolnTdR_CgF7FWe0zT24cz8/edit?gid=1252567251" TargetMode="External"/><Relationship Id="rId882" Type="http://schemas.openxmlformats.org/officeDocument/2006/relationships/hyperlink" Target="https://docs.google.com/spreadsheets/d/1YFoHsKiHSU6DFxAmVywbUytEWWBiHrQVYXtWnwTdNuQ/edit?gid=1258946380" TargetMode="External"/><Relationship Id="rId1098" Type="http://schemas.openxmlformats.org/officeDocument/2006/relationships/hyperlink" Target="https://docs.google.com/spreadsheets/d/1FLLUNsOmiCkkwykC0OpwTolnTdR_CgF7FWe0zT24cz8/edit?gid=1252567251" TargetMode="External"/><Relationship Id="rId328" Type="http://schemas.openxmlformats.org/officeDocument/2006/relationships/hyperlink" Target="https://docs.google.com/spreadsheets/d/1FLLUNsOmiCkkwykC0OpwTolnTdR_CgF7FWe0zT24cz8/edit?gid=1252567251" TargetMode="External"/><Relationship Id="rId535" Type="http://schemas.openxmlformats.org/officeDocument/2006/relationships/hyperlink" Target="https://docs.google.com/spreadsheets/d/1FLLUNsOmiCkkwykC0OpwTolnTdR_CgF7FWe0zT24cz8/edit?gid=1252567251" TargetMode="External"/><Relationship Id="rId742" Type="http://schemas.openxmlformats.org/officeDocument/2006/relationships/hyperlink" Target="https://docs.google.com/spreadsheets/d/1FLLUNsOmiCkkwykC0OpwTolnTdR_CgF7FWe0zT24cz8/edit?pli=1&amp;gid=1252567251" TargetMode="External"/><Relationship Id="rId1165" Type="http://schemas.openxmlformats.org/officeDocument/2006/relationships/hyperlink" Target="https://docs.google.com/spreadsheets/d/1FLLUNsOmiCkkwykC0OpwTolnTdR_CgF7FWe0zT24cz8/edit?gid=1252567251" TargetMode="External"/><Relationship Id="rId1372" Type="http://schemas.openxmlformats.org/officeDocument/2006/relationships/hyperlink" Target="https://docs.google.com/spreadsheets/d/1FLLUNsOmiCkkwykC0OpwTolnTdR_CgF7FWe0zT24cz8/edit?pli=1&amp;gid=1252567251" TargetMode="External"/><Relationship Id="rId602" Type="http://schemas.openxmlformats.org/officeDocument/2006/relationships/hyperlink" Target="https://docs.google.com/spreadsheets/d/1FLLUNsOmiCkkwykC0OpwTolnTdR_CgF7FWe0zT24cz8/edit?pli=1&amp;gid=1252567251" TargetMode="External"/><Relationship Id="rId1025" Type="http://schemas.openxmlformats.org/officeDocument/2006/relationships/hyperlink" Target="https://docs.google.com/spreadsheets/d/1FLLUNsOmiCkkwykC0OpwTolnTdR_CgF7FWe0zT24cz8/edit?pli=1&amp;gid=1252567251" TargetMode="External"/><Relationship Id="rId1232" Type="http://schemas.openxmlformats.org/officeDocument/2006/relationships/hyperlink" Target="https://docs.google.com/spreadsheets/d/1FLLUNsOmiCkkwykC0OpwTolnTdR_CgF7FWe0zT24cz8/edit?pli=1&amp;gid=1252567251" TargetMode="External"/><Relationship Id="rId907" Type="http://schemas.openxmlformats.org/officeDocument/2006/relationships/hyperlink" Target="https://docs.google.com/spreadsheets/d/1YFoHsKiHSU6DFxAmVywbUytEWWBiHrQVYXtWnwTdNuQ/edit?gid=1258946380" TargetMode="External"/><Relationship Id="rId36" Type="http://schemas.openxmlformats.org/officeDocument/2006/relationships/hyperlink" Target="https://docs.google.com/spreadsheets/d/1FLLUNsOmiCkkwykC0OpwTolnTdR_CgF7FWe0zT24cz8/edit?pli=1&amp;gid=1252567251" TargetMode="External"/><Relationship Id="rId185" Type="http://schemas.openxmlformats.org/officeDocument/2006/relationships/hyperlink" Target="https://docs.google.com/spreadsheets/d/1YFoHsKiHSU6DFxAmVywbUytEWWBiHrQVYXtWnwTdNuQ/edit?gid=1258946380" TargetMode="External"/><Relationship Id="rId392" Type="http://schemas.openxmlformats.org/officeDocument/2006/relationships/hyperlink" Target="https://docs.google.com/spreadsheets/d/1FLLUNsOmiCkkwykC0OpwTolnTdR_CgF7FWe0zT24cz8/edit?gid=1252567251" TargetMode="External"/><Relationship Id="rId697" Type="http://schemas.openxmlformats.org/officeDocument/2006/relationships/hyperlink" Target="https://docs.google.com/spreadsheets/d/1FLLUNsOmiCkkwykC0OpwTolnTdR_CgF7FWe0zT24cz8/edit?pli=1&amp;gid=1252567251" TargetMode="External"/><Relationship Id="rId252" Type="http://schemas.openxmlformats.org/officeDocument/2006/relationships/hyperlink" Target="https://docs.google.com/spreadsheets/d/1FLLUNsOmiCkkwykC0OpwTolnTdR_CgF7FWe0zT24cz8/edit?pli=1&amp;gid=1252567251" TargetMode="External"/><Relationship Id="rId1187" Type="http://schemas.openxmlformats.org/officeDocument/2006/relationships/hyperlink" Target="https://docs.google.com/spreadsheets/d/1FLLUNsOmiCkkwykC0OpwTolnTdR_CgF7FWe0zT24cz8/edit?gid=1252567251" TargetMode="External"/><Relationship Id="rId112" Type="http://schemas.openxmlformats.org/officeDocument/2006/relationships/hyperlink" Target="https://docs.google.com/spreadsheets/d/1FLLUNsOmiCkkwykC0OpwTolnTdR_CgF7FWe0zT24cz8/edit?gid=1252567251" TargetMode="External"/><Relationship Id="rId557" Type="http://schemas.openxmlformats.org/officeDocument/2006/relationships/hyperlink" Target="https://docs.google.com/spreadsheets/d/1FLLUNsOmiCkkwykC0OpwTolnTdR_CgF7FWe0zT24cz8/edit?gid=1252567251" TargetMode="External"/><Relationship Id="rId764" Type="http://schemas.openxmlformats.org/officeDocument/2006/relationships/hyperlink" Target="https://docs.google.com/spreadsheets/d/1YFoHsKiHSU6DFxAmVywbUytEWWBiHrQVYXtWnwTdNuQ/edit?gid=1258946380" TargetMode="External"/><Relationship Id="rId971" Type="http://schemas.openxmlformats.org/officeDocument/2006/relationships/hyperlink" Target="https://docs.google.com/spreadsheets/d/1FLLUNsOmiCkkwykC0OpwTolnTdR_CgF7FWe0zT24cz8/edit?gid=1252567251" TargetMode="External"/><Relationship Id="rId1394" Type="http://schemas.openxmlformats.org/officeDocument/2006/relationships/hyperlink" Target="https://docs.google.com/spreadsheets/d/1FLLUNsOmiCkkwykC0OpwTolnTdR_CgF7FWe0zT24cz8/edit?pli=1&amp;gid=1252567251" TargetMode="External"/><Relationship Id="rId417" Type="http://schemas.openxmlformats.org/officeDocument/2006/relationships/hyperlink" Target="https://docs.google.com/spreadsheets/d/1FLLUNsOmiCkkwykC0OpwTolnTdR_CgF7FWe0zT24cz8/edit?gid=1252567251" TargetMode="External"/><Relationship Id="rId624" Type="http://schemas.openxmlformats.org/officeDocument/2006/relationships/hyperlink" Target="https://docs.google.com/spreadsheets/d/1FLLUNsOmiCkkwykC0OpwTolnTdR_CgF7FWe0zT24cz8/edit?pli=1&amp;gid=1252567251" TargetMode="External"/><Relationship Id="rId831" Type="http://schemas.openxmlformats.org/officeDocument/2006/relationships/hyperlink" Target="https://docs.google.com/spreadsheets/d/1YFoHsKiHSU6DFxAmVywbUytEWWBiHrQVYXtWnwTdNuQ/edit?gid=1258946380" TargetMode="External"/><Relationship Id="rId1047" Type="http://schemas.openxmlformats.org/officeDocument/2006/relationships/hyperlink" Target="https://docs.google.com/spreadsheets/d/1FLLUNsOmiCkkwykC0OpwTolnTdR_CgF7FWe0zT24cz8/edit?gid=1252567251" TargetMode="External"/><Relationship Id="rId1254" Type="http://schemas.openxmlformats.org/officeDocument/2006/relationships/hyperlink" Target="https://docs.google.com/spreadsheets/d/1FLLUNsOmiCkkwykC0OpwTolnTdR_CgF7FWe0zT24cz8/edit?pli=1&amp;gid=1252567251" TargetMode="External"/><Relationship Id="rId1461" Type="http://schemas.openxmlformats.org/officeDocument/2006/relationships/hyperlink" Target="https://docs.google.com/spreadsheets/d/1FLLUNsOmiCkkwykC0OpwTolnTdR_CgF7FWe0zT24cz8/edit?pli=1&amp;gid=1252567251" TargetMode="External"/><Relationship Id="rId929" Type="http://schemas.openxmlformats.org/officeDocument/2006/relationships/hyperlink" Target="https://docs.google.com/spreadsheets/d/1FLLUNsOmiCkkwykC0OpwTolnTdR_CgF7FWe0zT24cz8/edit?gid=1252567251" TargetMode="External"/><Relationship Id="rId1114" Type="http://schemas.openxmlformats.org/officeDocument/2006/relationships/hyperlink" Target="https://docs.google.com/spreadsheets/d/1FLLUNsOmiCkkwykC0OpwTolnTdR_CgF7FWe0zT24cz8/edit?gid=1252567251" TargetMode="External"/><Relationship Id="rId1321" Type="http://schemas.openxmlformats.org/officeDocument/2006/relationships/hyperlink" Target="https://docs.google.com/spreadsheets/d/1YFoHsKiHSU6DFxAmVywbUytEWWBiHrQVYXtWnwTdNuQ/edit?gid=1258946380" TargetMode="External"/><Relationship Id="rId58" Type="http://schemas.openxmlformats.org/officeDocument/2006/relationships/hyperlink" Target="https://docs.google.com/spreadsheets/d/1FLLUNsOmiCkkwykC0OpwTolnTdR_CgF7FWe0zT24cz8/edit?gid=1252567251" TargetMode="External"/><Relationship Id="rId1419" Type="http://schemas.openxmlformats.org/officeDocument/2006/relationships/hyperlink" Target="https://docs.google.com/spreadsheets/d/1FLLUNsOmiCkkwykC0OpwTolnTdR_CgF7FWe0zT24cz8/edit?pli=1&amp;gid=1252567251" TargetMode="External"/><Relationship Id="rId274" Type="http://schemas.openxmlformats.org/officeDocument/2006/relationships/hyperlink" Target="https://docs.google.com/spreadsheets/d/1FLLUNsOmiCkkwykC0OpwTolnTdR_CgF7FWe0zT24cz8/edit?pli=1&amp;gid=1252567251" TargetMode="External"/><Relationship Id="rId481" Type="http://schemas.openxmlformats.org/officeDocument/2006/relationships/hyperlink" Target="https://docs.google.com/spreadsheets/d/1FLLUNsOmiCkkwykC0OpwTolnTdR_CgF7FWe0zT24cz8/edit?gid=1252567251" TargetMode="External"/><Relationship Id="rId134" Type="http://schemas.openxmlformats.org/officeDocument/2006/relationships/hyperlink" Target="https://docs.google.com/spreadsheets/d/1FLLUNsOmiCkkwykC0OpwTolnTdR_CgF7FWe0zT24cz8/edit?gid=1252567251" TargetMode="External"/><Relationship Id="rId579" Type="http://schemas.openxmlformats.org/officeDocument/2006/relationships/hyperlink" Target="https://docs.google.com/spreadsheets/d/1FLLUNsOmiCkkwykC0OpwTolnTdR_CgF7FWe0zT24cz8/edit?pli=1&amp;gid=1252567251" TargetMode="External"/><Relationship Id="rId786" Type="http://schemas.openxmlformats.org/officeDocument/2006/relationships/hyperlink" Target="https://docs.google.com/spreadsheets/d/1YFoHsKiHSU6DFxAmVywbUytEWWBiHrQVYXtWnwTdNuQ/edit?gid=1258946380" TargetMode="External"/><Relationship Id="rId993" Type="http://schemas.openxmlformats.org/officeDocument/2006/relationships/hyperlink" Target="https://docs.google.com/spreadsheets/d/1FLLUNsOmiCkkwykC0OpwTolnTdR_CgF7FWe0zT24cz8/edit?pli=1&amp;gid=1252567251" TargetMode="External"/><Relationship Id="rId341" Type="http://schemas.openxmlformats.org/officeDocument/2006/relationships/hyperlink" Target="https://docs.google.com/spreadsheets/d/1FLLUNsOmiCkkwykC0OpwTolnTdR_CgF7FWe0zT24cz8/edit?gid=1252567251" TargetMode="External"/><Relationship Id="rId439" Type="http://schemas.openxmlformats.org/officeDocument/2006/relationships/hyperlink" Target="https://docs.google.com/spreadsheets/d/1FLLUNsOmiCkkwykC0OpwTolnTdR_CgF7FWe0zT24cz8/edit?gid=1252567251" TargetMode="External"/><Relationship Id="rId646" Type="http://schemas.openxmlformats.org/officeDocument/2006/relationships/hyperlink" Target="https://docs.google.com/spreadsheets/d/1FLLUNsOmiCkkwykC0OpwTolnTdR_CgF7FWe0zT24cz8/edit?pli=1&amp;gid=1252567251" TargetMode="External"/><Relationship Id="rId1069" Type="http://schemas.openxmlformats.org/officeDocument/2006/relationships/hyperlink" Target="https://docs.google.com/spreadsheets/d/1FLLUNsOmiCkkwykC0OpwTolnTdR_CgF7FWe0zT24cz8/edit?pli=1&amp;gid=1252567251" TargetMode="External"/><Relationship Id="rId1276" Type="http://schemas.openxmlformats.org/officeDocument/2006/relationships/hyperlink" Target="https://docs.google.com/spreadsheets/d/1FLLUNsOmiCkkwykC0OpwTolnTdR_CgF7FWe0zT24cz8/edit?pli=1&amp;gid=1252567251" TargetMode="External"/><Relationship Id="rId1483" Type="http://schemas.openxmlformats.org/officeDocument/2006/relationships/hyperlink" Target="https://docs.google.com/spreadsheets/d/1FLLUNsOmiCkkwykC0OpwTolnTdR_CgF7FWe0zT24cz8/edit?gid=1252567251" TargetMode="External"/><Relationship Id="rId201" Type="http://schemas.openxmlformats.org/officeDocument/2006/relationships/hyperlink" Target="https://docs.google.com/spreadsheets/d/1FLLUNsOmiCkkwykC0OpwTolnTdR_CgF7FWe0zT24cz8/edit?gid=1252567251" TargetMode="External"/><Relationship Id="rId506" Type="http://schemas.openxmlformats.org/officeDocument/2006/relationships/hyperlink" Target="https://docs.google.com/spreadsheets/d/1FLLUNsOmiCkkwykC0OpwTolnTdR_CgF7FWe0zT24cz8/edit?gid=1252567251" TargetMode="External"/><Relationship Id="rId853" Type="http://schemas.openxmlformats.org/officeDocument/2006/relationships/hyperlink" Target="https://docs.google.com/spreadsheets/d/1YFoHsKiHSU6DFxAmVywbUytEWWBiHrQVYXtWnwTdNuQ/edit?gid=1258946380" TargetMode="External"/><Relationship Id="rId1136" Type="http://schemas.openxmlformats.org/officeDocument/2006/relationships/hyperlink" Target="https://docs.google.com/spreadsheets/d/1FLLUNsOmiCkkwykC0OpwTolnTdR_CgF7FWe0zT24cz8/edit?gid=1252567251" TargetMode="External"/><Relationship Id="rId713" Type="http://schemas.openxmlformats.org/officeDocument/2006/relationships/hyperlink" Target="https://docs.google.com/spreadsheets/d/1FLLUNsOmiCkkwykC0OpwTolnTdR_CgF7FWe0zT24cz8/edit?pli=1&amp;gid=1252567251" TargetMode="External"/><Relationship Id="rId920" Type="http://schemas.openxmlformats.org/officeDocument/2006/relationships/hyperlink" Target="https://docs.google.com/spreadsheets/d/1FLLUNsOmiCkkwykC0OpwTolnTdR_CgF7FWe0zT24cz8/edit?gid=1252567251" TargetMode="External"/><Relationship Id="rId1343" Type="http://schemas.openxmlformats.org/officeDocument/2006/relationships/hyperlink" Target="https://docs.google.com/spreadsheets/d/1FLLUNsOmiCkkwykC0OpwTolnTdR_CgF7FWe0zT24cz8/edit?pli=1&amp;gid=1252567251" TargetMode="External"/><Relationship Id="rId1203" Type="http://schemas.openxmlformats.org/officeDocument/2006/relationships/hyperlink" Target="https://docs.google.com/spreadsheets/d/1FLLUNsOmiCkkwykC0OpwTolnTdR_CgF7FWe0zT24cz8/edit?gid=1252567251" TargetMode="External"/><Relationship Id="rId1410" Type="http://schemas.openxmlformats.org/officeDocument/2006/relationships/hyperlink" Target="https://docs.google.com/spreadsheets/d/1FLLUNsOmiCkkwykC0OpwTolnTdR_CgF7FWe0zT24cz8/edit?gid=1252567251" TargetMode="External"/><Relationship Id="rId296" Type="http://schemas.openxmlformats.org/officeDocument/2006/relationships/hyperlink" Target="https://docs.google.com/spreadsheets/d/1FLLUNsOmiCkkwykC0OpwTolnTdR_CgF7FWe0zT24cz8/edit?gid=1252567251" TargetMode="External"/><Relationship Id="rId156" Type="http://schemas.openxmlformats.org/officeDocument/2006/relationships/hyperlink" Target="https://docs.google.com/spreadsheets/d/1YFoHsKiHSU6DFxAmVywbUytEWWBiHrQVYXtWnwTdNuQ/edit?gid=1258946380" TargetMode="External"/><Relationship Id="rId363" Type="http://schemas.openxmlformats.org/officeDocument/2006/relationships/hyperlink" Target="https://docs.google.com/spreadsheets/d/1FLLUNsOmiCkkwykC0OpwTolnTdR_CgF7FWe0zT24cz8/edit?gid=1252567251" TargetMode="External"/><Relationship Id="rId570" Type="http://schemas.openxmlformats.org/officeDocument/2006/relationships/hyperlink" Target="https://docs.google.com/spreadsheets/d/1FLLUNsOmiCkkwykC0OpwTolnTdR_CgF7FWe0zT24cz8/edit?pli=1&amp;gid=1252567251" TargetMode="External"/><Relationship Id="rId223" Type="http://schemas.openxmlformats.org/officeDocument/2006/relationships/hyperlink" Target="https://docs.google.com/spreadsheets/d/1YFoHsKiHSU6DFxAmVywbUytEWWBiHrQVYXtWnwTdNuQ/edit?gid=1258946380" TargetMode="External"/><Relationship Id="rId430" Type="http://schemas.openxmlformats.org/officeDocument/2006/relationships/hyperlink" Target="https://docs.google.com/spreadsheets/d/1FLLUNsOmiCkkwykC0OpwTolnTdR_CgF7FWe0zT24cz8/edit?gid=1252567251" TargetMode="External"/><Relationship Id="rId668" Type="http://schemas.openxmlformats.org/officeDocument/2006/relationships/hyperlink" Target="https://docs.google.com/spreadsheets/d/1FLLUNsOmiCkkwykC0OpwTolnTdR_CgF7FWe0zT24cz8/edit?gid=1252567251" TargetMode="External"/><Relationship Id="rId875" Type="http://schemas.openxmlformats.org/officeDocument/2006/relationships/hyperlink" Target="https://docs.google.com/spreadsheets/d/1YFoHsKiHSU6DFxAmVywbUytEWWBiHrQVYXtWnwTdNuQ/edit?gid=1258946380" TargetMode="External"/><Relationship Id="rId1060" Type="http://schemas.openxmlformats.org/officeDocument/2006/relationships/hyperlink" Target="https://docs.google.com/spreadsheets/d/1FLLUNsOmiCkkwykC0OpwTolnTdR_CgF7FWe0zT24cz8/edit?gid=1252567251" TargetMode="External"/><Relationship Id="rId1298" Type="http://schemas.openxmlformats.org/officeDocument/2006/relationships/hyperlink" Target="https://docs.google.com/spreadsheets/d/1FLLUNsOmiCkkwykC0OpwTolnTdR_CgF7FWe0zT24cz8/edit?pli=1&amp;gid=1252567251" TargetMode="External"/><Relationship Id="rId528" Type="http://schemas.openxmlformats.org/officeDocument/2006/relationships/hyperlink" Target="https://docs.google.com/spreadsheets/d/1FLLUNsOmiCkkwykC0OpwTolnTdR_CgF7FWe0zT24cz8/edit?gid=1252567251" TargetMode="External"/><Relationship Id="rId735" Type="http://schemas.openxmlformats.org/officeDocument/2006/relationships/hyperlink" Target="https://docs.google.com/spreadsheets/d/1FLLUNsOmiCkkwykC0OpwTolnTdR_CgF7FWe0zT24cz8/edit?gid=1252567251" TargetMode="External"/><Relationship Id="rId942" Type="http://schemas.openxmlformats.org/officeDocument/2006/relationships/hyperlink" Target="https://docs.google.com/spreadsheets/d/1FLLUNsOmiCkkwykC0OpwTolnTdR_CgF7FWe0zT24cz8/edit?gid=1252567251" TargetMode="External"/><Relationship Id="rId1158" Type="http://schemas.openxmlformats.org/officeDocument/2006/relationships/hyperlink" Target="https://docs.google.com/spreadsheets/d/1FLLUNsOmiCkkwykC0OpwTolnTdR_CgF7FWe0zT24cz8/edit?gid=1252567251" TargetMode="External"/><Relationship Id="rId1365" Type="http://schemas.openxmlformats.org/officeDocument/2006/relationships/hyperlink" Target="https://docs.google.com/spreadsheets/d/1FLLUNsOmiCkkwykC0OpwTolnTdR_CgF7FWe0zT24cz8/edit?gid=1252567251" TargetMode="External"/><Relationship Id="rId1018" Type="http://schemas.openxmlformats.org/officeDocument/2006/relationships/hyperlink" Target="https://docs.google.com/spreadsheets/d/1FLLUNsOmiCkkwykC0OpwTolnTdR_CgF7FWe0zT24cz8/edit?pli=1&amp;gid=1252567251" TargetMode="External"/><Relationship Id="rId1225" Type="http://schemas.openxmlformats.org/officeDocument/2006/relationships/hyperlink" Target="https://docs.google.com/spreadsheets/d/1FLLUNsOmiCkkwykC0OpwTolnTdR_CgF7FWe0zT24cz8/edit?pli=1&amp;gid=1252567251" TargetMode="External"/><Relationship Id="rId1432" Type="http://schemas.openxmlformats.org/officeDocument/2006/relationships/hyperlink" Target="https://docs.google.com/spreadsheets/d/1YFoHsKiHSU6DFxAmVywbUytEWWBiHrQVYXtWnwTdNuQ/edit?gid=1258946380" TargetMode="External"/><Relationship Id="rId71" Type="http://schemas.openxmlformats.org/officeDocument/2006/relationships/hyperlink" Target="https://docs.google.com/spreadsheets/d/1FLLUNsOmiCkkwykC0OpwTolnTdR_CgF7FWe0zT24cz8/edit?gid=1252567251" TargetMode="External"/><Relationship Id="rId802" Type="http://schemas.openxmlformats.org/officeDocument/2006/relationships/hyperlink" Target="https://docs.google.com/spreadsheets/d/1YFoHsKiHSU6DFxAmVywbUytEWWBiHrQVYXtWnwTdNuQ/edit?gid=1258946380" TargetMode="External"/><Relationship Id="rId29" Type="http://schemas.openxmlformats.org/officeDocument/2006/relationships/hyperlink" Target="https://docs.google.com/spreadsheets/d/1FLLUNsOmiCkkwykC0OpwTolnTdR_CgF7FWe0zT24cz8/edit?pli=1&amp;gid=1252567251" TargetMode="External"/><Relationship Id="rId178" Type="http://schemas.openxmlformats.org/officeDocument/2006/relationships/hyperlink" Target="https://docs.google.com/spreadsheets/d/1FLLUNsOmiCkkwykC0OpwTolnTdR_CgF7FWe0zT24cz8/edit?gid=1252567251" TargetMode="External"/><Relationship Id="rId385" Type="http://schemas.openxmlformats.org/officeDocument/2006/relationships/hyperlink" Target="https://docs.google.com/spreadsheets/d/1FLLUNsOmiCkkwykC0OpwTolnTdR_CgF7FWe0zT24cz8/edit?gid=1252567251" TargetMode="External"/><Relationship Id="rId592" Type="http://schemas.openxmlformats.org/officeDocument/2006/relationships/hyperlink" Target="https://docs.google.com/spreadsheets/d/1FLLUNsOmiCkkwykC0OpwTolnTdR_CgF7FWe0zT24cz8/edit?pli=1&amp;gid=1252567251" TargetMode="External"/><Relationship Id="rId245" Type="http://schemas.openxmlformats.org/officeDocument/2006/relationships/hyperlink" Target="https://docs.google.com/spreadsheets/d/1YFoHsKiHSU6DFxAmVywbUytEWWBiHrQVYXtWnwTdNuQ/edit?gid=1258946380" TargetMode="External"/><Relationship Id="rId452" Type="http://schemas.openxmlformats.org/officeDocument/2006/relationships/hyperlink" Target="https://docs.google.com/spreadsheets/d/1FLLUNsOmiCkkwykC0OpwTolnTdR_CgF7FWe0zT24cz8/edit?gid=1252567251" TargetMode="External"/><Relationship Id="rId897" Type="http://schemas.openxmlformats.org/officeDocument/2006/relationships/hyperlink" Target="https://docs.google.com/spreadsheets/d/1YFoHsKiHSU6DFxAmVywbUytEWWBiHrQVYXtWnwTdNuQ/edit?gid=1258946380" TargetMode="External"/><Relationship Id="rId1082" Type="http://schemas.openxmlformats.org/officeDocument/2006/relationships/hyperlink" Target="https://docs.google.com/spreadsheets/d/1FLLUNsOmiCkkwykC0OpwTolnTdR_CgF7FWe0zT24cz8/edit?pli=1&amp;gid=1252567251" TargetMode="External"/><Relationship Id="rId105" Type="http://schemas.openxmlformats.org/officeDocument/2006/relationships/hyperlink" Target="https://docs.google.com/spreadsheets/d/1YFoHsKiHSU6DFxAmVywbUytEWWBiHrQVYXtWnwTdNuQ/edit?gid=1258946380" TargetMode="External"/><Relationship Id="rId312" Type="http://schemas.openxmlformats.org/officeDocument/2006/relationships/hyperlink" Target="https://docs.google.com/spreadsheets/d/1FLLUNsOmiCkkwykC0OpwTolnTdR_CgF7FWe0zT24cz8/edit?pli=1&amp;gid=1252567251" TargetMode="External"/><Relationship Id="rId757" Type="http://schemas.openxmlformats.org/officeDocument/2006/relationships/hyperlink" Target="https://docs.google.com/spreadsheets/d/1YFoHsKiHSU6DFxAmVywbUytEWWBiHrQVYXtWnwTdNuQ/edit?gid=1258946380" TargetMode="External"/><Relationship Id="rId964" Type="http://schemas.openxmlformats.org/officeDocument/2006/relationships/hyperlink" Target="https://docs.google.com/spreadsheets/d/1FLLUNsOmiCkkwykC0OpwTolnTdR_CgF7FWe0zT24cz8/edit?gid=1252567251" TargetMode="External"/><Relationship Id="rId1387" Type="http://schemas.openxmlformats.org/officeDocument/2006/relationships/hyperlink" Target="https://docs.google.com/spreadsheets/d/1YFoHsKiHSU6DFxAmVywbUytEWWBiHrQVYXtWnwTdNuQ/edit?gid=1258946380" TargetMode="External"/><Relationship Id="rId93" Type="http://schemas.openxmlformats.org/officeDocument/2006/relationships/hyperlink" Target="https://docs.google.com/spreadsheets/d/1FLLUNsOmiCkkwykC0OpwTolnTdR_CgF7FWe0zT24cz8/edit?pli=1&amp;gid=1252567251" TargetMode="External"/><Relationship Id="rId617" Type="http://schemas.openxmlformats.org/officeDocument/2006/relationships/hyperlink" Target="https://docs.google.com/spreadsheets/d/1FLLUNsOmiCkkwykC0OpwTolnTdR_CgF7FWe0zT24cz8/edit?pli=1&amp;gid=1252567251" TargetMode="External"/><Relationship Id="rId824" Type="http://schemas.openxmlformats.org/officeDocument/2006/relationships/hyperlink" Target="https://docs.google.com/spreadsheets/d/1YFoHsKiHSU6DFxAmVywbUytEWWBiHrQVYXtWnwTdNuQ/edit?gid=1258946380" TargetMode="External"/><Relationship Id="rId1247" Type="http://schemas.openxmlformats.org/officeDocument/2006/relationships/hyperlink" Target="https://docs.google.com/spreadsheets/d/1FLLUNsOmiCkkwykC0OpwTolnTdR_CgF7FWe0zT24cz8/edit?pli=1&amp;gid=1252567251" TargetMode="External"/><Relationship Id="rId1454" Type="http://schemas.openxmlformats.org/officeDocument/2006/relationships/hyperlink" Target="https://docs.google.com/spreadsheets/d/1FLLUNsOmiCkkwykC0OpwTolnTdR_CgF7FWe0zT24cz8/edit?gid=1252567251" TargetMode="External"/><Relationship Id="rId1107" Type="http://schemas.openxmlformats.org/officeDocument/2006/relationships/hyperlink" Target="https://docs.google.com/spreadsheets/d/1FLLUNsOmiCkkwykC0OpwTolnTdR_CgF7FWe0zT24cz8/edit?gid=1252567251" TargetMode="External"/><Relationship Id="rId1314" Type="http://schemas.openxmlformats.org/officeDocument/2006/relationships/hyperlink" Target="https://docs.google.com/spreadsheets/d/1YFoHsKiHSU6DFxAmVywbUytEWWBiHrQVYXtWnwTdNuQ/edit?pli=1&amp;gid=1050005206" TargetMode="External"/><Relationship Id="rId20" Type="http://schemas.openxmlformats.org/officeDocument/2006/relationships/hyperlink" Target="https://docs.google.com/spreadsheets/d/1FLLUNsOmiCkkwykC0OpwTolnTdR_CgF7FWe0zT24cz8/edit?gid=1252567251" TargetMode="External"/><Relationship Id="rId267" Type="http://schemas.openxmlformats.org/officeDocument/2006/relationships/hyperlink" Target="https://docs.google.com/spreadsheets/d/1FLLUNsOmiCkkwykC0OpwTolnTdR_CgF7FWe0zT24cz8/edit?pli=1&amp;gid=1252567251" TargetMode="External"/><Relationship Id="rId474" Type="http://schemas.openxmlformats.org/officeDocument/2006/relationships/hyperlink" Target="https://docs.google.com/spreadsheets/d/1FLLUNsOmiCkkwykC0OpwTolnTdR_CgF7FWe0zT24cz8/edit?gid=1252567251" TargetMode="External"/><Relationship Id="rId127" Type="http://schemas.openxmlformats.org/officeDocument/2006/relationships/hyperlink" Target="https://docs.google.com/spreadsheets/d/1FLLUNsOmiCkkwykC0OpwTolnTdR_CgF7FWe0zT24cz8/edit?gid=1252567251" TargetMode="External"/><Relationship Id="rId681" Type="http://schemas.openxmlformats.org/officeDocument/2006/relationships/hyperlink" Target="https://docs.google.com/spreadsheets/d/1FLLUNsOmiCkkwykC0OpwTolnTdR_CgF7FWe0zT24cz8/edit?gid=1252567251" TargetMode="External"/><Relationship Id="rId779" Type="http://schemas.openxmlformats.org/officeDocument/2006/relationships/hyperlink" Target="https://docs.google.com/spreadsheets/d/1YFoHsKiHSU6DFxAmVywbUytEWWBiHrQVYXtWnwTdNuQ/edit?gid=1258946380" TargetMode="External"/><Relationship Id="rId986" Type="http://schemas.openxmlformats.org/officeDocument/2006/relationships/hyperlink" Target="https://docs.google.com/spreadsheets/d/1FLLUNsOmiCkkwykC0OpwTolnTdR_CgF7FWe0zT24cz8/edit?pli=1&amp;gid=1252567251" TargetMode="External"/><Relationship Id="rId334" Type="http://schemas.openxmlformats.org/officeDocument/2006/relationships/hyperlink" Target="https://docs.google.com/spreadsheets/d/1FLLUNsOmiCkkwykC0OpwTolnTdR_CgF7FWe0zT24cz8/edit?gid=1252567251" TargetMode="External"/><Relationship Id="rId541" Type="http://schemas.openxmlformats.org/officeDocument/2006/relationships/hyperlink" Target="https://docs.google.com/spreadsheets/d/1FLLUNsOmiCkkwykC0OpwTolnTdR_CgF7FWe0zT24cz8/edit?gid=1252567251" TargetMode="External"/><Relationship Id="rId639" Type="http://schemas.openxmlformats.org/officeDocument/2006/relationships/hyperlink" Target="https://docs.google.com/spreadsheets/d/1FLLUNsOmiCkkwykC0OpwTolnTdR_CgF7FWe0zT24cz8/edit?pli=1&amp;gid=1252567251" TargetMode="External"/><Relationship Id="rId1171" Type="http://schemas.openxmlformats.org/officeDocument/2006/relationships/hyperlink" Target="https://docs.google.com/spreadsheets/d/1FLLUNsOmiCkkwykC0OpwTolnTdR_CgF7FWe0zT24cz8/edit?gid=1252567251" TargetMode="External"/><Relationship Id="rId1269" Type="http://schemas.openxmlformats.org/officeDocument/2006/relationships/hyperlink" Target="https://docs.google.com/spreadsheets/d/1FLLUNsOmiCkkwykC0OpwTolnTdR_CgF7FWe0zT24cz8/edit?pli=1&amp;gid=1252567251" TargetMode="External"/><Relationship Id="rId1476" Type="http://schemas.openxmlformats.org/officeDocument/2006/relationships/hyperlink" Target="https://docs.google.com/spreadsheets/d/1FLLUNsOmiCkkwykC0OpwTolnTdR_CgF7FWe0zT24cz8/edit?gid=1252567251" TargetMode="External"/><Relationship Id="rId401" Type="http://schemas.openxmlformats.org/officeDocument/2006/relationships/hyperlink" Target="https://docs.google.com/spreadsheets/d/1FLLUNsOmiCkkwykC0OpwTolnTdR_CgF7FWe0zT24cz8/edit?gid=1252567251" TargetMode="External"/><Relationship Id="rId846" Type="http://schemas.openxmlformats.org/officeDocument/2006/relationships/hyperlink" Target="https://docs.google.com/spreadsheets/d/1YFoHsKiHSU6DFxAmVywbUytEWWBiHrQVYXtWnwTdNuQ/edit?gid=1258946380" TargetMode="External"/><Relationship Id="rId1031" Type="http://schemas.openxmlformats.org/officeDocument/2006/relationships/hyperlink" Target="https://docs.google.com/spreadsheets/d/1FLLUNsOmiCkkwykC0OpwTolnTdR_CgF7FWe0zT24cz8/edit?gid=1252567251" TargetMode="External"/><Relationship Id="rId1129" Type="http://schemas.openxmlformats.org/officeDocument/2006/relationships/hyperlink" Target="https://docs.google.com/spreadsheets/d/1FLLUNsOmiCkkwykC0OpwTolnTdR_CgF7FWe0zT24cz8/edit?gid=1252567251" TargetMode="External"/><Relationship Id="rId706" Type="http://schemas.openxmlformats.org/officeDocument/2006/relationships/hyperlink" Target="https://docs.google.com/spreadsheets/d/1FLLUNsOmiCkkwykC0OpwTolnTdR_CgF7FWe0zT24cz8/edit?pli=1&amp;gid=1252567251" TargetMode="External"/><Relationship Id="rId913" Type="http://schemas.openxmlformats.org/officeDocument/2006/relationships/hyperlink" Target="https://docs.google.com/spreadsheets/d/1YFoHsKiHSU6DFxAmVywbUytEWWBiHrQVYXtWnwTdNuQ/edit?gid=1258946380" TargetMode="External"/><Relationship Id="rId1336" Type="http://schemas.openxmlformats.org/officeDocument/2006/relationships/hyperlink" Target="https://docs.google.com/spreadsheets/d/1FLLUNsOmiCkkwykC0OpwTolnTdR_CgF7FWe0zT24cz8/edit?gid=1252567251" TargetMode="External"/><Relationship Id="rId42" Type="http://schemas.openxmlformats.org/officeDocument/2006/relationships/hyperlink" Target="https://docs.google.com/spreadsheets/d/1FLLUNsOmiCkkwykC0OpwTolnTdR_CgF7FWe0zT24cz8/edit?pli=1&amp;gid=1252567251" TargetMode="External"/><Relationship Id="rId1403" Type="http://schemas.openxmlformats.org/officeDocument/2006/relationships/hyperlink" Target="https://docs.google.com/spreadsheets/d/1FLLUNsOmiCkkwykC0OpwTolnTdR_CgF7FWe0zT24cz8/edit?gid=1252567251" TargetMode="External"/><Relationship Id="rId191" Type="http://schemas.openxmlformats.org/officeDocument/2006/relationships/hyperlink" Target="https://docs.google.com/spreadsheets/d/1YFoHsKiHSU6DFxAmVywbUytEWWBiHrQVYXtWnwTdNuQ/edit?gid=1258946380" TargetMode="External"/><Relationship Id="rId289" Type="http://schemas.openxmlformats.org/officeDocument/2006/relationships/hyperlink" Target="https://docs.google.com/spreadsheets/d/1FLLUNsOmiCkkwykC0OpwTolnTdR_CgF7FWe0zT24cz8/edit?gid=1252567251" TargetMode="External"/><Relationship Id="rId496" Type="http://schemas.openxmlformats.org/officeDocument/2006/relationships/hyperlink" Target="https://docs.google.com/spreadsheets/d/1FLLUNsOmiCkkwykC0OpwTolnTdR_CgF7FWe0zT24cz8/edit?gid=1252567251" TargetMode="External"/><Relationship Id="rId149" Type="http://schemas.openxmlformats.org/officeDocument/2006/relationships/hyperlink" Target="https://docs.google.com/spreadsheets/d/1FLLUNsOmiCkkwykC0OpwTolnTdR_CgF7FWe0zT24cz8/edit?pli=1&amp;gid=1252567251" TargetMode="External"/><Relationship Id="rId356" Type="http://schemas.openxmlformats.org/officeDocument/2006/relationships/hyperlink" Target="https://docs.google.com/spreadsheets/d/1FLLUNsOmiCkkwykC0OpwTolnTdR_CgF7FWe0zT24cz8/edit?gid=1252567251" TargetMode="External"/><Relationship Id="rId563" Type="http://schemas.openxmlformats.org/officeDocument/2006/relationships/hyperlink" Target="https://docs.google.com/spreadsheets/d/1FLLUNsOmiCkkwykC0OpwTolnTdR_CgF7FWe0zT24cz8/edit?gid=1252567251" TargetMode="External"/><Relationship Id="rId770" Type="http://schemas.openxmlformats.org/officeDocument/2006/relationships/hyperlink" Target="https://docs.google.com/spreadsheets/d/1YFoHsKiHSU6DFxAmVywbUytEWWBiHrQVYXtWnwTdNuQ/edit?gid=1258946380" TargetMode="External"/><Relationship Id="rId1193" Type="http://schemas.openxmlformats.org/officeDocument/2006/relationships/hyperlink" Target="https://docs.google.com/spreadsheets/d/1FLLUNsOmiCkkwykC0OpwTolnTdR_CgF7FWe0zT24cz8/edit?gid=1252567251" TargetMode="External"/><Relationship Id="rId216" Type="http://schemas.openxmlformats.org/officeDocument/2006/relationships/hyperlink" Target="https://docs.google.com/spreadsheets/d/1YFoHsKiHSU6DFxAmVywbUytEWWBiHrQVYXtWnwTdNuQ/edit?gid=1258946380" TargetMode="External"/><Relationship Id="rId423" Type="http://schemas.openxmlformats.org/officeDocument/2006/relationships/hyperlink" Target="https://docs.google.com/spreadsheets/d/1FLLUNsOmiCkkwykC0OpwTolnTdR_CgF7FWe0zT24cz8/edit?gid=1252567251" TargetMode="External"/><Relationship Id="rId868" Type="http://schemas.openxmlformats.org/officeDocument/2006/relationships/hyperlink" Target="https://docs.google.com/spreadsheets/d/1YFoHsKiHSU6DFxAmVywbUytEWWBiHrQVYXtWnwTdNuQ/edit?gid=1258946380" TargetMode="External"/><Relationship Id="rId1053" Type="http://schemas.openxmlformats.org/officeDocument/2006/relationships/hyperlink" Target="https://docs.google.com/spreadsheets/d/1FLLUNsOmiCkkwykC0OpwTolnTdR_CgF7FWe0zT24cz8/edit?gid=1252567251" TargetMode="External"/><Relationship Id="rId1260" Type="http://schemas.openxmlformats.org/officeDocument/2006/relationships/hyperlink" Target="https://docs.google.com/spreadsheets/d/1FLLUNsOmiCkkwykC0OpwTolnTdR_CgF7FWe0zT24cz8/edit?gid=1252567251" TargetMode="External"/><Relationship Id="rId630" Type="http://schemas.openxmlformats.org/officeDocument/2006/relationships/hyperlink" Target="https://docs.google.com/spreadsheets/d/1FLLUNsOmiCkkwykC0OpwTolnTdR_CgF7FWe0zT24cz8/edit?pli=1&amp;gid=1252567251" TargetMode="External"/><Relationship Id="rId728" Type="http://schemas.openxmlformats.org/officeDocument/2006/relationships/hyperlink" Target="https://docs.google.com/spreadsheets/d/1FLLUNsOmiCkkwykC0OpwTolnTdR_CgF7FWe0zT24cz8/edit?pli=1&amp;gid=1252567251" TargetMode="External"/><Relationship Id="rId935" Type="http://schemas.openxmlformats.org/officeDocument/2006/relationships/hyperlink" Target="https://docs.google.com/spreadsheets/d/1FLLUNsOmiCkkwykC0OpwTolnTdR_CgF7FWe0zT24cz8/edit?gid=1252567251" TargetMode="External"/><Relationship Id="rId1358" Type="http://schemas.openxmlformats.org/officeDocument/2006/relationships/hyperlink" Target="https://docs.google.com/spreadsheets/d/1FLLUNsOmiCkkwykC0OpwTolnTdR_CgF7FWe0zT24cz8/edit?gid=1252567251" TargetMode="External"/><Relationship Id="rId64" Type="http://schemas.openxmlformats.org/officeDocument/2006/relationships/hyperlink" Target="https://docs.google.com/spreadsheets/d/1FLLUNsOmiCkkwykC0OpwTolnTdR_CgF7FWe0zT24cz8/edit?gid=1252567251" TargetMode="External"/><Relationship Id="rId1120" Type="http://schemas.openxmlformats.org/officeDocument/2006/relationships/hyperlink" Target="https://docs.google.com/spreadsheets/d/1FLLUNsOmiCkkwykC0OpwTolnTdR_CgF7FWe0zT24cz8/edit?gid=1252567251" TargetMode="External"/><Relationship Id="rId1218" Type="http://schemas.openxmlformats.org/officeDocument/2006/relationships/hyperlink" Target="https://docs.google.com/spreadsheets/d/1FLLUNsOmiCkkwykC0OpwTolnTdR_CgF7FWe0zT24cz8/edit?pli=1&amp;gid=1252567251" TargetMode="External"/><Relationship Id="rId1425" Type="http://schemas.openxmlformats.org/officeDocument/2006/relationships/hyperlink" Target="https://docs.google.com/spreadsheets/d/1YFoHsKiHSU6DFxAmVywbUytEWWBiHrQVYXtWnwTdNuQ/edit?gid=1258946380" TargetMode="External"/><Relationship Id="rId280" Type="http://schemas.openxmlformats.org/officeDocument/2006/relationships/hyperlink" Target="https://docs.google.com/spreadsheets/d/1FLLUNsOmiCkkwykC0OpwTolnTdR_CgF7FWe0zT24cz8/edit?pli=1&amp;gid=1252567251" TargetMode="External"/><Relationship Id="rId140" Type="http://schemas.openxmlformats.org/officeDocument/2006/relationships/hyperlink" Target="https://docs.google.com/spreadsheets/d/1FLLUNsOmiCkkwykC0OpwTolnTdR_CgF7FWe0zT24cz8/edit?pli=1&amp;gid=1252567251" TargetMode="External"/><Relationship Id="rId378" Type="http://schemas.openxmlformats.org/officeDocument/2006/relationships/hyperlink" Target="https://docs.google.com/spreadsheets/d/1FLLUNsOmiCkkwykC0OpwTolnTdR_CgF7FWe0zT24cz8/edit?gid=1252567251" TargetMode="External"/><Relationship Id="rId585" Type="http://schemas.openxmlformats.org/officeDocument/2006/relationships/hyperlink" Target="https://docs.google.com/spreadsheets/d/1FLLUNsOmiCkkwykC0OpwTolnTdR_CgF7FWe0zT24cz8/edit?pli=1&amp;gid=1252567251" TargetMode="External"/><Relationship Id="rId792" Type="http://schemas.openxmlformats.org/officeDocument/2006/relationships/hyperlink" Target="https://docs.google.com/spreadsheets/d/1YFoHsKiHSU6DFxAmVywbUytEWWBiHrQVYXtWnwTdNuQ/edit?gid=1258946380" TargetMode="External"/><Relationship Id="rId6" Type="http://schemas.openxmlformats.org/officeDocument/2006/relationships/hyperlink" Target="https://docs.google.com/spreadsheets/d/1FLLUNsOmiCkkwykC0OpwTolnTdR_CgF7FWe0zT24cz8/edit?gid=1252567251" TargetMode="External"/><Relationship Id="rId238" Type="http://schemas.openxmlformats.org/officeDocument/2006/relationships/hyperlink" Target="https://docs.google.com/spreadsheets/d/1FLLUNsOmiCkkwykC0OpwTolnTdR_CgF7FWe0zT24cz8/edit?gid=1252567251" TargetMode="External"/><Relationship Id="rId445" Type="http://schemas.openxmlformats.org/officeDocument/2006/relationships/hyperlink" Target="https://docs.google.com/spreadsheets/d/1FLLUNsOmiCkkwykC0OpwTolnTdR_CgF7FWe0zT24cz8/edit?gid=1252567251" TargetMode="External"/><Relationship Id="rId652" Type="http://schemas.openxmlformats.org/officeDocument/2006/relationships/hyperlink" Target="https://docs.google.com/spreadsheets/d/1FLLUNsOmiCkkwykC0OpwTolnTdR_CgF7FWe0zT24cz8/edit?pli=1&amp;gid=1252567251" TargetMode="External"/><Relationship Id="rId1075" Type="http://schemas.openxmlformats.org/officeDocument/2006/relationships/hyperlink" Target="https://docs.google.com/spreadsheets/d/1FLLUNsOmiCkkwykC0OpwTolnTdR_CgF7FWe0zT24cz8/edit?gid=1252567251" TargetMode="External"/><Relationship Id="rId1282" Type="http://schemas.openxmlformats.org/officeDocument/2006/relationships/hyperlink" Target="https://docs.google.com/spreadsheets/d/1FLLUNsOmiCkkwykC0OpwTolnTdR_CgF7FWe0zT24cz8/edit?pli=1&amp;gid=1252567251" TargetMode="External"/><Relationship Id="rId305" Type="http://schemas.openxmlformats.org/officeDocument/2006/relationships/hyperlink" Target="https://docs.google.com/spreadsheets/d/1FLLUNsOmiCkkwykC0OpwTolnTdR_CgF7FWe0zT24cz8/edit?gid=1252567251" TargetMode="External"/><Relationship Id="rId512" Type="http://schemas.openxmlformats.org/officeDocument/2006/relationships/hyperlink" Target="https://docs.google.com/spreadsheets/d/1FLLUNsOmiCkkwykC0OpwTolnTdR_CgF7FWe0zT24cz8/edit?gid=1252567251" TargetMode="External"/><Relationship Id="rId957" Type="http://schemas.openxmlformats.org/officeDocument/2006/relationships/hyperlink" Target="https://docs.google.com/spreadsheets/d/1YFoHsKiHSU6DFxAmVywbUytEWWBiHrQVYXtWnwTdNuQ/edit?gid=1258946380" TargetMode="External"/><Relationship Id="rId1142" Type="http://schemas.openxmlformats.org/officeDocument/2006/relationships/hyperlink" Target="https://docs.google.com/spreadsheets/d/1FLLUNsOmiCkkwykC0OpwTolnTdR_CgF7FWe0zT24cz8/edit?gid=1252567251" TargetMode="External"/><Relationship Id="rId86" Type="http://schemas.openxmlformats.org/officeDocument/2006/relationships/hyperlink" Target="https://docs.google.com/spreadsheets/d/1FLLUNsOmiCkkwykC0OpwTolnTdR_CgF7FWe0zT24cz8/edit?pli=1&amp;gid=1252567251" TargetMode="External"/><Relationship Id="rId817" Type="http://schemas.openxmlformats.org/officeDocument/2006/relationships/hyperlink" Target="https://docs.google.com/spreadsheets/d/1YFoHsKiHSU6DFxAmVywbUytEWWBiHrQVYXtWnwTdNuQ/edit?gid=1258946380" TargetMode="External"/><Relationship Id="rId1002" Type="http://schemas.openxmlformats.org/officeDocument/2006/relationships/hyperlink" Target="https://docs.google.com/spreadsheets/d/1FLLUNsOmiCkkwykC0OpwTolnTdR_CgF7FWe0zT24cz8/edit?pli=1&amp;gid=1252567251" TargetMode="External"/><Relationship Id="rId1447" Type="http://schemas.openxmlformats.org/officeDocument/2006/relationships/hyperlink" Target="https://docs.google.com/spreadsheets/d/1YFoHsKiHSU6DFxAmVywbUytEWWBiHrQVYXtWnwTdNuQ/edit?gid=1258946380" TargetMode="External"/><Relationship Id="rId1307" Type="http://schemas.openxmlformats.org/officeDocument/2006/relationships/hyperlink" Target="https://docs.google.com/spreadsheets/d/1FLLUNsOmiCkkwykC0OpwTolnTdR_CgF7FWe0zT24cz8/edit?gid=1252567251" TargetMode="External"/><Relationship Id="rId13" Type="http://schemas.openxmlformats.org/officeDocument/2006/relationships/hyperlink" Target="https://docs.google.com/spreadsheets/d/1FLLUNsOmiCkkwykC0OpwTolnTdR_CgF7FWe0zT24cz8/edit?gid=1252567251" TargetMode="External"/><Relationship Id="rId162" Type="http://schemas.openxmlformats.org/officeDocument/2006/relationships/hyperlink" Target="https://docs.google.com/spreadsheets/d/1YFoHsKiHSU6DFxAmVywbUytEWWBiHrQVYXtWnwTdNuQ/edit?gid=1258946380" TargetMode="External"/><Relationship Id="rId467" Type="http://schemas.openxmlformats.org/officeDocument/2006/relationships/hyperlink" Target="https://docs.google.com/spreadsheets/d/1FLLUNsOmiCkkwykC0OpwTolnTdR_CgF7FWe0zT24cz8/edit?gid=1252567251" TargetMode="External"/><Relationship Id="rId1097" Type="http://schemas.openxmlformats.org/officeDocument/2006/relationships/hyperlink" Target="https://docs.google.com/spreadsheets/d/1FLLUNsOmiCkkwykC0OpwTolnTdR_CgF7FWe0zT24cz8/edit?gid=1252567251" TargetMode="External"/><Relationship Id="rId674" Type="http://schemas.openxmlformats.org/officeDocument/2006/relationships/hyperlink" Target="https://docs.google.com/spreadsheets/d/1FLLUNsOmiCkkwykC0OpwTolnTdR_CgF7FWe0zT24cz8/edit?gid=1252567251" TargetMode="External"/><Relationship Id="rId881" Type="http://schemas.openxmlformats.org/officeDocument/2006/relationships/hyperlink" Target="https://docs.google.com/spreadsheets/d/1YFoHsKiHSU6DFxAmVywbUytEWWBiHrQVYXtWnwTdNuQ/edit?gid=1258946380" TargetMode="External"/><Relationship Id="rId979" Type="http://schemas.openxmlformats.org/officeDocument/2006/relationships/hyperlink" Target="https://docs.google.com/spreadsheets/d/1FLLUNsOmiCkkwykC0OpwTolnTdR_CgF7FWe0zT24cz8/edit?gid=1252567251" TargetMode="External"/><Relationship Id="rId327" Type="http://schemas.openxmlformats.org/officeDocument/2006/relationships/hyperlink" Target="https://docs.google.com/spreadsheets/d/1FLLUNsOmiCkkwykC0OpwTolnTdR_CgF7FWe0zT24cz8/edit?gid=1252567251" TargetMode="External"/><Relationship Id="rId534" Type="http://schemas.openxmlformats.org/officeDocument/2006/relationships/hyperlink" Target="https://docs.google.com/spreadsheets/d/1FLLUNsOmiCkkwykC0OpwTolnTdR_CgF7FWe0zT24cz8/edit?gid=1252567251" TargetMode="External"/><Relationship Id="rId741" Type="http://schemas.openxmlformats.org/officeDocument/2006/relationships/hyperlink" Target="https://docs.google.com/spreadsheets/d/1FLLUNsOmiCkkwykC0OpwTolnTdR_CgF7FWe0zT24cz8/edit?pli=1&amp;gid=1252567251" TargetMode="External"/><Relationship Id="rId839" Type="http://schemas.openxmlformats.org/officeDocument/2006/relationships/hyperlink" Target="https://docs.google.com/spreadsheets/d/1YFoHsKiHSU6DFxAmVywbUytEWWBiHrQVYXtWnwTdNuQ/edit?gid=1258946380" TargetMode="External"/><Relationship Id="rId1164" Type="http://schemas.openxmlformats.org/officeDocument/2006/relationships/hyperlink" Target="https://docs.google.com/spreadsheets/d/1FLLUNsOmiCkkwykC0OpwTolnTdR_CgF7FWe0zT24cz8/edit?gid=1252567251" TargetMode="External"/><Relationship Id="rId1371" Type="http://schemas.openxmlformats.org/officeDocument/2006/relationships/hyperlink" Target="https://docs.google.com/spreadsheets/d/1FLLUNsOmiCkkwykC0OpwTolnTdR_CgF7FWe0zT24cz8/edit?pli=1&amp;gid=1252567251" TargetMode="External"/><Relationship Id="rId1469" Type="http://schemas.openxmlformats.org/officeDocument/2006/relationships/hyperlink" Target="https://docs.google.com/spreadsheets/d/1FLLUNsOmiCkkwykC0OpwTolnTdR_CgF7FWe0zT24cz8/edit?gid=1252567251" TargetMode="External"/><Relationship Id="rId601" Type="http://schemas.openxmlformats.org/officeDocument/2006/relationships/hyperlink" Target="https://docs.google.com/spreadsheets/d/1FLLUNsOmiCkkwykC0OpwTolnTdR_CgF7FWe0zT24cz8/edit?pli=1&amp;gid=1252567251" TargetMode="External"/><Relationship Id="rId1024" Type="http://schemas.openxmlformats.org/officeDocument/2006/relationships/hyperlink" Target="https://docs.google.com/spreadsheets/d/1FLLUNsOmiCkkwykC0OpwTolnTdR_CgF7FWe0zT24cz8/edit?pli=1&amp;gid=1252567251" TargetMode="External"/><Relationship Id="rId1231" Type="http://schemas.openxmlformats.org/officeDocument/2006/relationships/hyperlink" Target="https://docs.google.com/spreadsheets/d/1FLLUNsOmiCkkwykC0OpwTolnTdR_CgF7FWe0zT24cz8/edit?pli=1&amp;gid=1252567251" TargetMode="External"/><Relationship Id="rId906" Type="http://schemas.openxmlformats.org/officeDocument/2006/relationships/hyperlink" Target="https://docs.google.com/spreadsheets/d/1YFoHsKiHSU6DFxAmVywbUytEWWBiHrQVYXtWnwTdNuQ/edit?gid=1258946380" TargetMode="External"/><Relationship Id="rId1329" Type="http://schemas.openxmlformats.org/officeDocument/2006/relationships/hyperlink" Target="https://docs.google.com/spreadsheets/d/1FLLUNsOmiCkkwykC0OpwTolnTdR_CgF7FWe0zT24cz8/edit?gid=1252567251" TargetMode="External"/><Relationship Id="rId35" Type="http://schemas.openxmlformats.org/officeDocument/2006/relationships/hyperlink" Target="https://docs.google.com/spreadsheets/d/1FLLUNsOmiCkkwykC0OpwTolnTdR_CgF7FWe0zT24cz8/edit?pli=1&amp;gid=1252567251" TargetMode="External"/><Relationship Id="rId184" Type="http://schemas.openxmlformats.org/officeDocument/2006/relationships/hyperlink" Target="https://docs.google.com/spreadsheets/d/1YFoHsKiHSU6DFxAmVywbUytEWWBiHrQVYXtWnwTdNuQ/edit?gid=1258946380" TargetMode="External"/><Relationship Id="rId391" Type="http://schemas.openxmlformats.org/officeDocument/2006/relationships/hyperlink" Target="https://docs.google.com/spreadsheets/d/1FLLUNsOmiCkkwykC0OpwTolnTdR_CgF7FWe0zT24cz8/edit?gid=1252567251" TargetMode="External"/><Relationship Id="rId251" Type="http://schemas.openxmlformats.org/officeDocument/2006/relationships/hyperlink" Target="https://docs.google.com/spreadsheets/d/1FLLUNsOmiCkkwykC0OpwTolnTdR_CgF7FWe0zT24cz8/edit?pli=1&amp;gid=1252567251" TargetMode="External"/><Relationship Id="rId489" Type="http://schemas.openxmlformats.org/officeDocument/2006/relationships/hyperlink" Target="https://docs.google.com/spreadsheets/d/1FLLUNsOmiCkkwykC0OpwTolnTdR_CgF7FWe0zT24cz8/edit?gid=1252567251" TargetMode="External"/><Relationship Id="rId696" Type="http://schemas.openxmlformats.org/officeDocument/2006/relationships/hyperlink" Target="https://docs.google.com/spreadsheets/d/1FLLUNsOmiCkkwykC0OpwTolnTdR_CgF7FWe0zT24cz8/edit?pli=1&amp;gid=1252567251" TargetMode="External"/><Relationship Id="rId349" Type="http://schemas.openxmlformats.org/officeDocument/2006/relationships/hyperlink" Target="https://docs.google.com/spreadsheets/d/1FLLUNsOmiCkkwykC0OpwTolnTdR_CgF7FWe0zT24cz8/edit?gid=1252567251" TargetMode="External"/><Relationship Id="rId556" Type="http://schemas.openxmlformats.org/officeDocument/2006/relationships/hyperlink" Target="https://docs.google.com/spreadsheets/d/1FLLUNsOmiCkkwykC0OpwTolnTdR_CgF7FWe0zT24cz8/edit?gid=1252567251" TargetMode="External"/><Relationship Id="rId763" Type="http://schemas.openxmlformats.org/officeDocument/2006/relationships/hyperlink" Target="https://docs.google.com/spreadsheets/d/1YFoHsKiHSU6DFxAmVywbUytEWWBiHrQVYXtWnwTdNuQ/edit?gid=1258946380" TargetMode="External"/><Relationship Id="rId1186" Type="http://schemas.openxmlformats.org/officeDocument/2006/relationships/hyperlink" Target="https://docs.google.com/spreadsheets/d/1FLLUNsOmiCkkwykC0OpwTolnTdR_CgF7FWe0zT24cz8/edit?gid=1252567251" TargetMode="External"/><Relationship Id="rId1393" Type="http://schemas.openxmlformats.org/officeDocument/2006/relationships/hyperlink" Target="https://docs.google.com/spreadsheets/d/1FLLUNsOmiCkkwykC0OpwTolnTdR_CgF7FWe0zT24cz8/edit?pli=1&amp;gid=1252567251" TargetMode="External"/><Relationship Id="rId111" Type="http://schemas.openxmlformats.org/officeDocument/2006/relationships/hyperlink" Target="https://docs.google.com/spreadsheets/d/1FLLUNsOmiCkkwykC0OpwTolnTdR_CgF7FWe0zT24cz8/edit?gid=1252567251" TargetMode="External"/><Relationship Id="rId209" Type="http://schemas.openxmlformats.org/officeDocument/2006/relationships/hyperlink" Target="https://docs.google.com/spreadsheets/d/1FLLUNsOmiCkkwykC0OpwTolnTdR_CgF7FWe0zT24cz8/edit?pli=1&amp;gid=1252567251" TargetMode="External"/><Relationship Id="rId416" Type="http://schemas.openxmlformats.org/officeDocument/2006/relationships/hyperlink" Target="https://docs.google.com/spreadsheets/d/1FLLUNsOmiCkkwykC0OpwTolnTdR_CgF7FWe0zT24cz8/edit?gid=1252567251" TargetMode="External"/><Relationship Id="rId970" Type="http://schemas.openxmlformats.org/officeDocument/2006/relationships/hyperlink" Target="https://docs.google.com/spreadsheets/d/1YFoHsKiHSU6DFxAmVywbUytEWWBiHrQVYXtWnwTdNuQ/edit?gid=1258946380" TargetMode="External"/><Relationship Id="rId1046" Type="http://schemas.openxmlformats.org/officeDocument/2006/relationships/hyperlink" Target="https://docs.google.com/spreadsheets/d/1FLLUNsOmiCkkwykC0OpwTolnTdR_CgF7FWe0zT24cz8/edit?gid=1252567251" TargetMode="External"/><Relationship Id="rId1253" Type="http://schemas.openxmlformats.org/officeDocument/2006/relationships/hyperlink" Target="https://docs.google.com/spreadsheets/d/1FLLUNsOmiCkkwykC0OpwTolnTdR_CgF7FWe0zT24cz8/edit?pli=1&amp;gid=1252567251" TargetMode="External"/><Relationship Id="rId623" Type="http://schemas.openxmlformats.org/officeDocument/2006/relationships/hyperlink" Target="https://docs.google.com/spreadsheets/d/1FLLUNsOmiCkkwykC0OpwTolnTdR_CgF7FWe0zT24cz8/edit?pli=1&amp;gid=1252567251" TargetMode="External"/><Relationship Id="rId830" Type="http://schemas.openxmlformats.org/officeDocument/2006/relationships/hyperlink" Target="https://docs.google.com/spreadsheets/d/1YFoHsKiHSU6DFxAmVywbUytEWWBiHrQVYXtWnwTdNuQ/edit?gid=1258946380" TargetMode="External"/><Relationship Id="rId928" Type="http://schemas.openxmlformats.org/officeDocument/2006/relationships/hyperlink" Target="https://docs.google.com/spreadsheets/d/1FLLUNsOmiCkkwykC0OpwTolnTdR_CgF7FWe0zT24cz8/edit?gid=1252567251" TargetMode="External"/><Relationship Id="rId1460" Type="http://schemas.openxmlformats.org/officeDocument/2006/relationships/hyperlink" Target="https://docs.google.com/spreadsheets/d/1FLLUNsOmiCkkwykC0OpwTolnTdR_CgF7FWe0zT24cz8/edit?gid=1252567251" TargetMode="External"/><Relationship Id="rId57" Type="http://schemas.openxmlformats.org/officeDocument/2006/relationships/hyperlink" Target="https://docs.google.com/spreadsheets/d/1FLLUNsOmiCkkwykC0OpwTolnTdR_CgF7FWe0zT24cz8/edit?gid=1252567251" TargetMode="External"/><Relationship Id="rId1113" Type="http://schemas.openxmlformats.org/officeDocument/2006/relationships/hyperlink" Target="https://docs.google.com/spreadsheets/d/1FLLUNsOmiCkkwykC0OpwTolnTdR_CgF7FWe0zT24cz8/edit?gid=1252567251" TargetMode="External"/><Relationship Id="rId1320" Type="http://schemas.openxmlformats.org/officeDocument/2006/relationships/hyperlink" Target="https://docs.google.com/spreadsheets/d/1YFoHsKiHSU6DFxAmVywbUytEWWBiHrQVYXtWnwTdNuQ/edit?gid=1258946380" TargetMode="External"/><Relationship Id="rId1418" Type="http://schemas.openxmlformats.org/officeDocument/2006/relationships/hyperlink" Target="https://docs.google.com/spreadsheets/d/1FLLUNsOmiCkkwykC0OpwTolnTdR_CgF7FWe0zT24cz8/edit?pli=1&amp;gid=1252567251" TargetMode="External"/><Relationship Id="rId273" Type="http://schemas.openxmlformats.org/officeDocument/2006/relationships/hyperlink" Target="https://docs.google.com/spreadsheets/d/1FLLUNsOmiCkkwykC0OpwTolnTdR_CgF7FWe0zT24cz8/edit?pli=1&amp;gid=1252567251" TargetMode="External"/><Relationship Id="rId480" Type="http://schemas.openxmlformats.org/officeDocument/2006/relationships/hyperlink" Target="https://docs.google.com/spreadsheets/d/1FLLUNsOmiCkkwykC0OpwTolnTdR_CgF7FWe0zT24cz8/edit?gid=1252567251" TargetMode="External"/><Relationship Id="rId133" Type="http://schemas.openxmlformats.org/officeDocument/2006/relationships/hyperlink" Target="https://docs.google.com/spreadsheets/d/1FLLUNsOmiCkkwykC0OpwTolnTdR_CgF7FWe0zT24cz8/edit?gid=1252567251" TargetMode="External"/><Relationship Id="rId340" Type="http://schemas.openxmlformats.org/officeDocument/2006/relationships/hyperlink" Target="https://docs.google.com/spreadsheets/d/1FLLUNsOmiCkkwykC0OpwTolnTdR_CgF7FWe0zT24cz8/edit?gid=1252567251" TargetMode="External"/><Relationship Id="rId578" Type="http://schemas.openxmlformats.org/officeDocument/2006/relationships/hyperlink" Target="https://docs.google.com/spreadsheets/d/1FLLUNsOmiCkkwykC0OpwTolnTdR_CgF7FWe0zT24cz8/edit?pli=1&amp;gid=1252567251" TargetMode="External"/><Relationship Id="rId785" Type="http://schemas.openxmlformats.org/officeDocument/2006/relationships/hyperlink" Target="https://docs.google.com/spreadsheets/d/1YFoHsKiHSU6DFxAmVywbUytEWWBiHrQVYXtWnwTdNuQ/edit?gid=1258946380" TargetMode="External"/><Relationship Id="rId992" Type="http://schemas.openxmlformats.org/officeDocument/2006/relationships/hyperlink" Target="https://docs.google.com/spreadsheets/d/1FLLUNsOmiCkkwykC0OpwTolnTdR_CgF7FWe0zT24cz8/edit?pli=1&amp;gid=1252567251" TargetMode="External"/><Relationship Id="rId200" Type="http://schemas.openxmlformats.org/officeDocument/2006/relationships/hyperlink" Target="https://docs.google.com/spreadsheets/d/1FLLUNsOmiCkkwykC0OpwTolnTdR_CgF7FWe0zT24cz8/edit?gid=1252567251" TargetMode="External"/><Relationship Id="rId438" Type="http://schemas.openxmlformats.org/officeDocument/2006/relationships/hyperlink" Target="https://docs.google.com/spreadsheets/d/1FLLUNsOmiCkkwykC0OpwTolnTdR_CgF7FWe0zT24cz8/edit?gid=1252567251" TargetMode="External"/><Relationship Id="rId645" Type="http://schemas.openxmlformats.org/officeDocument/2006/relationships/hyperlink" Target="https://docs.google.com/spreadsheets/d/1FLLUNsOmiCkkwykC0OpwTolnTdR_CgF7FWe0zT24cz8/edit?pli=1&amp;gid=1252567251" TargetMode="External"/><Relationship Id="rId852" Type="http://schemas.openxmlformats.org/officeDocument/2006/relationships/hyperlink" Target="https://docs.google.com/spreadsheets/d/1YFoHsKiHSU6DFxAmVywbUytEWWBiHrQVYXtWnwTdNuQ/edit?gid=1258946380" TargetMode="External"/><Relationship Id="rId1068" Type="http://schemas.openxmlformats.org/officeDocument/2006/relationships/hyperlink" Target="https://docs.google.com/spreadsheets/d/1FLLUNsOmiCkkwykC0OpwTolnTdR_CgF7FWe0zT24cz8/edit?pli=1&amp;gid=1252567251" TargetMode="External"/><Relationship Id="rId1275" Type="http://schemas.openxmlformats.org/officeDocument/2006/relationships/hyperlink" Target="https://docs.google.com/spreadsheets/d/1FLLUNsOmiCkkwykC0OpwTolnTdR_CgF7FWe0zT24cz8/edit?pli=1&amp;gid=1252567251" TargetMode="External"/><Relationship Id="rId1482" Type="http://schemas.openxmlformats.org/officeDocument/2006/relationships/hyperlink" Target="https://docs.google.com/spreadsheets/d/1FLLUNsOmiCkkwykC0OpwTolnTdR_CgF7FWe0zT24cz8/edit?gid=1252567251" TargetMode="External"/><Relationship Id="rId505" Type="http://schemas.openxmlformats.org/officeDocument/2006/relationships/hyperlink" Target="https://docs.google.com/spreadsheets/d/1FLLUNsOmiCkkwykC0OpwTolnTdR_CgF7FWe0zT24cz8/edit?gid=1252567251" TargetMode="External"/><Relationship Id="rId712" Type="http://schemas.openxmlformats.org/officeDocument/2006/relationships/hyperlink" Target="https://docs.google.com/spreadsheets/d/1FLLUNsOmiCkkwykC0OpwTolnTdR_CgF7FWe0zT24cz8/edit?pli=1&amp;gid=1252567251" TargetMode="External"/><Relationship Id="rId1135" Type="http://schemas.openxmlformats.org/officeDocument/2006/relationships/hyperlink" Target="https://docs.google.com/spreadsheets/d/1FLLUNsOmiCkkwykC0OpwTolnTdR_CgF7FWe0zT24cz8/edit?gid=1252567251" TargetMode="External"/><Relationship Id="rId1342" Type="http://schemas.openxmlformats.org/officeDocument/2006/relationships/hyperlink" Target="https://docs.google.com/spreadsheets/d/1FLLUNsOmiCkkwykC0OpwTolnTdR_CgF7FWe0zT24cz8/edit?gid=1252567251" TargetMode="External"/><Relationship Id="rId79" Type="http://schemas.openxmlformats.org/officeDocument/2006/relationships/hyperlink" Target="https://docs.google.com/spreadsheets/d/1FLLUNsOmiCkkwykC0OpwTolnTdR_CgF7FWe0zT24cz8/edit?gid=1252567251" TargetMode="External"/><Relationship Id="rId1202" Type="http://schemas.openxmlformats.org/officeDocument/2006/relationships/hyperlink" Target="https://docs.google.com/spreadsheets/d/1FLLUNsOmiCkkwykC0OpwTolnTdR_CgF7FWe0zT24cz8/edit?gid=1252567251" TargetMode="External"/><Relationship Id="rId295" Type="http://schemas.openxmlformats.org/officeDocument/2006/relationships/hyperlink" Target="https://docs.google.com/spreadsheets/d/1FLLUNsOmiCkkwykC0OpwTolnTdR_CgF7FWe0zT24cz8/edit?gid=1252567251" TargetMode="External"/><Relationship Id="rId155" Type="http://schemas.openxmlformats.org/officeDocument/2006/relationships/hyperlink" Target="https://docs.google.com/spreadsheets/d/1YFoHsKiHSU6DFxAmVywbUytEWWBiHrQVYXtWnwTdNuQ/edit?gid=1258946380" TargetMode="External"/><Relationship Id="rId362" Type="http://schemas.openxmlformats.org/officeDocument/2006/relationships/hyperlink" Target="https://docs.google.com/spreadsheets/d/1FLLUNsOmiCkkwykC0OpwTolnTdR_CgF7FWe0zT24cz8/edit?gid=1252567251" TargetMode="External"/><Relationship Id="rId1297" Type="http://schemas.openxmlformats.org/officeDocument/2006/relationships/hyperlink" Target="https://docs.google.com/spreadsheets/d/1FLLUNsOmiCkkwykC0OpwTolnTdR_CgF7FWe0zT24cz8/edit?pli=1&amp;gid=1252567251" TargetMode="External"/><Relationship Id="rId222" Type="http://schemas.openxmlformats.org/officeDocument/2006/relationships/hyperlink" Target="https://docs.google.com/spreadsheets/d/1YFoHsKiHSU6DFxAmVywbUytEWWBiHrQVYXtWnwTdNuQ/edit?gid=1258946380" TargetMode="External"/><Relationship Id="rId667" Type="http://schemas.openxmlformats.org/officeDocument/2006/relationships/hyperlink" Target="https://docs.google.com/spreadsheets/d/1FLLUNsOmiCkkwykC0OpwTolnTdR_CgF7FWe0zT24cz8/edit?pli=1&amp;gid=1252567251" TargetMode="External"/><Relationship Id="rId874" Type="http://schemas.openxmlformats.org/officeDocument/2006/relationships/hyperlink" Target="https://docs.google.com/spreadsheets/d/1YFoHsKiHSU6DFxAmVywbUytEWWBiHrQVYXtWnwTdNuQ/edit?gid=1258946380" TargetMode="External"/><Relationship Id="rId527" Type="http://schemas.openxmlformats.org/officeDocument/2006/relationships/hyperlink" Target="https://docs.google.com/spreadsheets/d/1FLLUNsOmiCkkwykC0OpwTolnTdR_CgF7FWe0zT24cz8/edit?gid=1252567251" TargetMode="External"/><Relationship Id="rId734" Type="http://schemas.openxmlformats.org/officeDocument/2006/relationships/hyperlink" Target="https://docs.google.com/spreadsheets/d/1FLLUNsOmiCkkwykC0OpwTolnTdR_CgF7FWe0zT24cz8/edit?pli=1&amp;gid=1252567251" TargetMode="External"/><Relationship Id="rId941" Type="http://schemas.openxmlformats.org/officeDocument/2006/relationships/hyperlink" Target="https://docs.google.com/spreadsheets/d/1FLLUNsOmiCkkwykC0OpwTolnTdR_CgF7FWe0zT24cz8/edit?gid=1252567251" TargetMode="External"/><Relationship Id="rId1157" Type="http://schemas.openxmlformats.org/officeDocument/2006/relationships/hyperlink" Target="https://docs.google.com/spreadsheets/d/1FLLUNsOmiCkkwykC0OpwTolnTdR_CgF7FWe0zT24cz8/edit?gid=1252567251" TargetMode="External"/><Relationship Id="rId1364" Type="http://schemas.openxmlformats.org/officeDocument/2006/relationships/hyperlink" Target="https://docs.google.com/spreadsheets/d/1FLLUNsOmiCkkwykC0OpwTolnTdR_CgF7FWe0zT24cz8/edit?gid=1252567251" TargetMode="External"/><Relationship Id="rId70" Type="http://schemas.openxmlformats.org/officeDocument/2006/relationships/hyperlink" Target="https://docs.google.com/spreadsheets/d/1FLLUNsOmiCkkwykC0OpwTolnTdR_CgF7FWe0zT24cz8/edit?gid=1252567251" TargetMode="External"/><Relationship Id="rId801" Type="http://schemas.openxmlformats.org/officeDocument/2006/relationships/hyperlink" Target="https://docs.google.com/spreadsheets/d/1YFoHsKiHSU6DFxAmVywbUytEWWBiHrQVYXtWnwTdNuQ/edit?gid=1258946380" TargetMode="External"/><Relationship Id="rId1017" Type="http://schemas.openxmlformats.org/officeDocument/2006/relationships/hyperlink" Target="https://docs.google.com/spreadsheets/d/1FLLUNsOmiCkkwykC0OpwTolnTdR_CgF7FWe0zT24cz8/edit?pli=1&amp;gid=1252567251" TargetMode="External"/><Relationship Id="rId1224" Type="http://schemas.openxmlformats.org/officeDocument/2006/relationships/hyperlink" Target="https://docs.google.com/spreadsheets/d/1FLLUNsOmiCkkwykC0OpwTolnTdR_CgF7FWe0zT24cz8/edit?pli=1&amp;gid=1252567251" TargetMode="External"/><Relationship Id="rId1431" Type="http://schemas.openxmlformats.org/officeDocument/2006/relationships/hyperlink" Target="https://docs.google.com/spreadsheets/d/1YFoHsKiHSU6DFxAmVywbUytEWWBiHrQVYXtWnwTdNuQ/edit?gid=1258946380" TargetMode="External"/><Relationship Id="rId28" Type="http://schemas.openxmlformats.org/officeDocument/2006/relationships/hyperlink" Target="https://docs.google.com/spreadsheets/d/1FLLUNsOmiCkkwykC0OpwTolnTdR_CgF7FWe0zT24cz8/edit?pli=1&amp;gid=1252567251" TargetMode="External"/><Relationship Id="rId177" Type="http://schemas.openxmlformats.org/officeDocument/2006/relationships/hyperlink" Target="https://docs.google.com/spreadsheets/d/1FLLUNsOmiCkkwykC0OpwTolnTdR_CgF7FWe0zT24cz8/edit?gid=1252567251" TargetMode="External"/><Relationship Id="rId384" Type="http://schemas.openxmlformats.org/officeDocument/2006/relationships/hyperlink" Target="https://docs.google.com/spreadsheets/d/1FLLUNsOmiCkkwykC0OpwTolnTdR_CgF7FWe0zT24cz8/edit?gid=1252567251" TargetMode="External"/><Relationship Id="rId591" Type="http://schemas.openxmlformats.org/officeDocument/2006/relationships/hyperlink" Target="https://docs.google.com/spreadsheets/d/1FLLUNsOmiCkkwykC0OpwTolnTdR_CgF7FWe0zT24cz8/edit?pli=1&amp;gid=1252567251" TargetMode="External"/><Relationship Id="rId244" Type="http://schemas.openxmlformats.org/officeDocument/2006/relationships/hyperlink" Target="https://docs.google.com/spreadsheets/d/1FLLUNsOmiCkkwykC0OpwTolnTdR_CgF7FWe0zT24cz8/edit?gid=1252567251" TargetMode="External"/><Relationship Id="rId689" Type="http://schemas.openxmlformats.org/officeDocument/2006/relationships/hyperlink" Target="https://docs.google.com/spreadsheets/d/1FLLUNsOmiCkkwykC0OpwTolnTdR_CgF7FWe0zT24cz8/edit?pli=1&amp;gid=1252567251" TargetMode="External"/><Relationship Id="rId896" Type="http://schemas.openxmlformats.org/officeDocument/2006/relationships/hyperlink" Target="https://docs.google.com/spreadsheets/d/1YFoHsKiHSU6DFxAmVywbUytEWWBiHrQVYXtWnwTdNuQ/edit?gid=1258946380" TargetMode="External"/><Relationship Id="rId1081" Type="http://schemas.openxmlformats.org/officeDocument/2006/relationships/hyperlink" Target="https://docs.google.com/spreadsheets/d/1FLLUNsOmiCkkwykC0OpwTolnTdR_CgF7FWe0zT24cz8/edit?pli=1&amp;gid=1252567251" TargetMode="External"/><Relationship Id="rId451" Type="http://schemas.openxmlformats.org/officeDocument/2006/relationships/hyperlink" Target="https://docs.google.com/spreadsheets/d/1FLLUNsOmiCkkwykC0OpwTolnTdR_CgF7FWe0zT24cz8/edit?gid=1252567251" TargetMode="External"/><Relationship Id="rId549" Type="http://schemas.openxmlformats.org/officeDocument/2006/relationships/hyperlink" Target="https://docs.google.com/spreadsheets/d/1FLLUNsOmiCkkwykC0OpwTolnTdR_CgF7FWe0zT24cz8/edit?gid=1252567251" TargetMode="External"/><Relationship Id="rId756" Type="http://schemas.openxmlformats.org/officeDocument/2006/relationships/hyperlink" Target="https://docs.google.com/spreadsheets/d/1YFoHsKiHSU6DFxAmVywbUytEWWBiHrQVYXtWnwTdNuQ/edit?gid=1258946380" TargetMode="External"/><Relationship Id="rId1179" Type="http://schemas.openxmlformats.org/officeDocument/2006/relationships/hyperlink" Target="https://docs.google.com/spreadsheets/d/1FLLUNsOmiCkkwykC0OpwTolnTdR_CgF7FWe0zT24cz8/edit?gid=1252567251" TargetMode="External"/><Relationship Id="rId1386" Type="http://schemas.openxmlformats.org/officeDocument/2006/relationships/hyperlink" Target="https://docs.google.com/spreadsheets/d/1YFoHsKiHSU6DFxAmVywbUytEWWBiHrQVYXtWnwTdNuQ/edit?gid=1258946380" TargetMode="External"/><Relationship Id="rId104" Type="http://schemas.openxmlformats.org/officeDocument/2006/relationships/hyperlink" Target="https://docs.google.com/spreadsheets/d/1YFoHsKiHSU6DFxAmVywbUytEWWBiHrQVYXtWnwTdNuQ/edit?gid=1258946380" TargetMode="External"/><Relationship Id="rId311" Type="http://schemas.openxmlformats.org/officeDocument/2006/relationships/hyperlink" Target="https://docs.google.com/spreadsheets/d/1FLLUNsOmiCkkwykC0OpwTolnTdR_CgF7FWe0zT24cz8/edit?pli=1&amp;gid=1252567251" TargetMode="External"/><Relationship Id="rId409" Type="http://schemas.openxmlformats.org/officeDocument/2006/relationships/hyperlink" Target="https://docs.google.com/spreadsheets/d/1FLLUNsOmiCkkwykC0OpwTolnTdR_CgF7FWe0zT24cz8/edit?gid=1252567251" TargetMode="External"/><Relationship Id="rId963" Type="http://schemas.openxmlformats.org/officeDocument/2006/relationships/hyperlink" Target="https://docs.google.com/spreadsheets/d/1FLLUNsOmiCkkwykC0OpwTolnTdR_CgF7FWe0zT24cz8/edit?gid=1252567251" TargetMode="External"/><Relationship Id="rId1039" Type="http://schemas.openxmlformats.org/officeDocument/2006/relationships/hyperlink" Target="https://docs.google.com/spreadsheets/d/1FLLUNsOmiCkkwykC0OpwTolnTdR_CgF7FWe0zT24cz8/edit?gid=1252567251" TargetMode="External"/><Relationship Id="rId1246" Type="http://schemas.openxmlformats.org/officeDocument/2006/relationships/hyperlink" Target="https://docs.google.com/spreadsheets/d/1FLLUNsOmiCkkwykC0OpwTolnTdR_CgF7FWe0zT24cz8/edit?pli=1&amp;gid=1252567251" TargetMode="External"/><Relationship Id="rId92" Type="http://schemas.openxmlformats.org/officeDocument/2006/relationships/hyperlink" Target="https://docs.google.com/spreadsheets/d/1FLLUNsOmiCkkwykC0OpwTolnTdR_CgF7FWe0zT24cz8/edit?pli=1&amp;gid=1252567251" TargetMode="External"/><Relationship Id="rId616" Type="http://schemas.openxmlformats.org/officeDocument/2006/relationships/hyperlink" Target="https://docs.google.com/spreadsheets/d/1FLLUNsOmiCkkwykC0OpwTolnTdR_CgF7FWe0zT24cz8/edit?pli=1&amp;gid=1252567251" TargetMode="External"/><Relationship Id="rId823" Type="http://schemas.openxmlformats.org/officeDocument/2006/relationships/hyperlink" Target="https://docs.google.com/spreadsheets/d/1YFoHsKiHSU6DFxAmVywbUytEWWBiHrQVYXtWnwTdNuQ/edit?gid=1258946380" TargetMode="External"/><Relationship Id="rId1453" Type="http://schemas.openxmlformats.org/officeDocument/2006/relationships/hyperlink" Target="https://docs.google.com/spreadsheets/d/1FLLUNsOmiCkkwykC0OpwTolnTdR_CgF7FWe0zT24cz8/edit?gid=1252567251" TargetMode="External"/><Relationship Id="rId1106" Type="http://schemas.openxmlformats.org/officeDocument/2006/relationships/hyperlink" Target="https://docs.google.com/spreadsheets/d/1FLLUNsOmiCkkwykC0OpwTolnTdR_CgF7FWe0zT24cz8/edit?gid=1252567251" TargetMode="External"/><Relationship Id="rId1313" Type="http://schemas.openxmlformats.org/officeDocument/2006/relationships/hyperlink" Target="https://docs.google.com/spreadsheets/d/1YFoHsKiHSU6DFxAmVywbUytEWWBiHrQVYXtWnwTdNuQ/edit?pli=1&amp;gid=1050005206" TargetMode="External"/><Relationship Id="rId115" Type="http://schemas.openxmlformats.org/officeDocument/2006/relationships/hyperlink" Target="https://docs.google.com/spreadsheets/d/1FLLUNsOmiCkkwykC0OpwTolnTdR_CgF7FWe0zT24cz8/edit?gid=1252567251" TargetMode="External"/><Relationship Id="rId322" Type="http://schemas.openxmlformats.org/officeDocument/2006/relationships/hyperlink" Target="https://docs.google.com/spreadsheets/d/1FLLUNsOmiCkkwykC0OpwTolnTdR_CgF7FWe0zT24cz8/edit?gid=1252567251" TargetMode="External"/><Relationship Id="rId767" Type="http://schemas.openxmlformats.org/officeDocument/2006/relationships/hyperlink" Target="https://docs.google.com/spreadsheets/d/1YFoHsKiHSU6DFxAmVywbUytEWWBiHrQVYXtWnwTdNuQ/edit?gid=1258946380" TargetMode="External"/><Relationship Id="rId974" Type="http://schemas.openxmlformats.org/officeDocument/2006/relationships/hyperlink" Target="https://docs.google.com/spreadsheets/d/1FLLUNsOmiCkkwykC0OpwTolnTdR_CgF7FWe0zT24cz8/edit?gid=1252567251" TargetMode="External"/><Relationship Id="rId199" Type="http://schemas.openxmlformats.org/officeDocument/2006/relationships/hyperlink" Target="https://docs.google.com/spreadsheets/d/1FLLUNsOmiCkkwykC0OpwTolnTdR_CgF7FWe0zT24cz8/edit?gid=1252567251" TargetMode="External"/><Relationship Id="rId627" Type="http://schemas.openxmlformats.org/officeDocument/2006/relationships/hyperlink" Target="https://docs.google.com/spreadsheets/d/1FLLUNsOmiCkkwykC0OpwTolnTdR_CgF7FWe0zT24cz8/edit?pli=1&amp;gid=1252567251" TargetMode="External"/><Relationship Id="rId834" Type="http://schemas.openxmlformats.org/officeDocument/2006/relationships/hyperlink" Target="https://docs.google.com/spreadsheets/d/1YFoHsKiHSU6DFxAmVywbUytEWWBiHrQVYXtWnwTdNuQ/edit?gid=1258946380" TargetMode="External"/><Relationship Id="rId1257" Type="http://schemas.openxmlformats.org/officeDocument/2006/relationships/hyperlink" Target="https://docs.google.com/spreadsheets/d/1FLLUNsOmiCkkwykC0OpwTolnTdR_CgF7FWe0zT24cz8/edit?gid=1252567251" TargetMode="External"/><Relationship Id="rId1464" Type="http://schemas.openxmlformats.org/officeDocument/2006/relationships/hyperlink" Target="https://docs.google.com/spreadsheets/d/1FLLUNsOmiCkkwykC0OpwTolnTdR_CgF7FWe0zT24cz8/edit?pli=1&amp;gid=1252567251" TargetMode="External"/><Relationship Id="rId266" Type="http://schemas.openxmlformats.org/officeDocument/2006/relationships/hyperlink" Target="https://docs.google.com/spreadsheets/d/1FLLUNsOmiCkkwykC0OpwTolnTdR_CgF7FWe0zT24cz8/edit?pli=1&amp;gid=1252567251" TargetMode="External"/><Relationship Id="rId473" Type="http://schemas.openxmlformats.org/officeDocument/2006/relationships/hyperlink" Target="https://docs.google.com/spreadsheets/d/1FLLUNsOmiCkkwykC0OpwTolnTdR_CgF7FWe0zT24cz8/edit?gid=1252567251" TargetMode="External"/><Relationship Id="rId680" Type="http://schemas.openxmlformats.org/officeDocument/2006/relationships/hyperlink" Target="https://docs.google.com/spreadsheets/d/1FLLUNsOmiCkkwykC0OpwTolnTdR_CgF7FWe0zT24cz8/edit?gid=1252567251" TargetMode="External"/><Relationship Id="rId901" Type="http://schemas.openxmlformats.org/officeDocument/2006/relationships/hyperlink" Target="https://docs.google.com/spreadsheets/d/1YFoHsKiHSU6DFxAmVywbUytEWWBiHrQVYXtWnwTdNuQ/edit?gid=1258946380" TargetMode="External"/><Relationship Id="rId1117" Type="http://schemas.openxmlformats.org/officeDocument/2006/relationships/hyperlink" Target="https://docs.google.com/spreadsheets/d/1FLLUNsOmiCkkwykC0OpwTolnTdR_CgF7FWe0zT24cz8/edit?gid=1252567251" TargetMode="External"/><Relationship Id="rId1324" Type="http://schemas.openxmlformats.org/officeDocument/2006/relationships/hyperlink" Target="https://shopeefood.vn/u/shopeefood_spikevoucherhunting" TargetMode="External"/><Relationship Id="rId30" Type="http://schemas.openxmlformats.org/officeDocument/2006/relationships/hyperlink" Target="https://docs.google.com/spreadsheets/d/1FLLUNsOmiCkkwykC0OpwTolnTdR_CgF7FWe0zT24cz8/edit?gid=1252567251" TargetMode="External"/><Relationship Id="rId126" Type="http://schemas.openxmlformats.org/officeDocument/2006/relationships/hyperlink" Target="https://docs.google.com/spreadsheets/d/1FLLUNsOmiCkkwykC0OpwTolnTdR_CgF7FWe0zT24cz8/edit?gid=1252567251" TargetMode="External"/><Relationship Id="rId333" Type="http://schemas.openxmlformats.org/officeDocument/2006/relationships/hyperlink" Target="https://docs.google.com/spreadsheets/d/1FLLUNsOmiCkkwykC0OpwTolnTdR_CgF7FWe0zT24cz8/edit?gid=1252567251" TargetMode="External"/><Relationship Id="rId540" Type="http://schemas.openxmlformats.org/officeDocument/2006/relationships/hyperlink" Target="https://docs.google.com/spreadsheets/d/1FLLUNsOmiCkkwykC0OpwTolnTdR_CgF7FWe0zT24cz8/edit?gid=1252567251" TargetMode="External"/><Relationship Id="rId778" Type="http://schemas.openxmlformats.org/officeDocument/2006/relationships/hyperlink" Target="https://docs.google.com/spreadsheets/d/1YFoHsKiHSU6DFxAmVywbUytEWWBiHrQVYXtWnwTdNuQ/edit?gid=1258946380" TargetMode="External"/><Relationship Id="rId985" Type="http://schemas.openxmlformats.org/officeDocument/2006/relationships/hyperlink" Target="https://docs.google.com/spreadsheets/d/1FLLUNsOmiCkkwykC0OpwTolnTdR_CgF7FWe0zT24cz8/edit?pli=1&amp;gid=1252567251" TargetMode="External"/><Relationship Id="rId1170" Type="http://schemas.openxmlformats.org/officeDocument/2006/relationships/hyperlink" Target="https://docs.google.com/spreadsheets/d/1FLLUNsOmiCkkwykC0OpwTolnTdR_CgF7FWe0zT24cz8/edit?gid=1252567251" TargetMode="External"/><Relationship Id="rId638" Type="http://schemas.openxmlformats.org/officeDocument/2006/relationships/hyperlink" Target="https://docs.google.com/spreadsheets/d/1FLLUNsOmiCkkwykC0OpwTolnTdR_CgF7FWe0zT24cz8/edit?pli=1&amp;gid=1252567251" TargetMode="External"/><Relationship Id="rId845" Type="http://schemas.openxmlformats.org/officeDocument/2006/relationships/hyperlink" Target="https://docs.google.com/spreadsheets/d/1YFoHsKiHSU6DFxAmVywbUytEWWBiHrQVYXtWnwTdNuQ/edit?gid=1258946380" TargetMode="External"/><Relationship Id="rId1030" Type="http://schemas.openxmlformats.org/officeDocument/2006/relationships/hyperlink" Target="https://docs.google.com/spreadsheets/d/1FLLUNsOmiCkkwykC0OpwTolnTdR_CgF7FWe0zT24cz8/edit?gid=1252567251" TargetMode="External"/><Relationship Id="rId1268" Type="http://schemas.openxmlformats.org/officeDocument/2006/relationships/hyperlink" Target="https://docs.google.com/spreadsheets/d/1FLLUNsOmiCkkwykC0OpwTolnTdR_CgF7FWe0zT24cz8/edit?gid=1252567251" TargetMode="External"/><Relationship Id="rId1475" Type="http://schemas.openxmlformats.org/officeDocument/2006/relationships/hyperlink" Target="https://docs.google.com/spreadsheets/d/1FLLUNsOmiCkkwykC0OpwTolnTdR_CgF7FWe0zT24cz8/edit?gid=1252567251" TargetMode="External"/><Relationship Id="rId277" Type="http://schemas.openxmlformats.org/officeDocument/2006/relationships/hyperlink" Target="https://docs.google.com/spreadsheets/d/1FLLUNsOmiCkkwykC0OpwTolnTdR_CgF7FWe0zT24cz8/edit?gid=1252567251" TargetMode="External"/><Relationship Id="rId400" Type="http://schemas.openxmlformats.org/officeDocument/2006/relationships/hyperlink" Target="https://docs.google.com/spreadsheets/d/1FLLUNsOmiCkkwykC0OpwTolnTdR_CgF7FWe0zT24cz8/edit?gid=1252567251" TargetMode="External"/><Relationship Id="rId484" Type="http://schemas.openxmlformats.org/officeDocument/2006/relationships/hyperlink" Target="https://docs.google.com/spreadsheets/d/1FLLUNsOmiCkkwykC0OpwTolnTdR_CgF7FWe0zT24cz8/edit?gid=1252567251" TargetMode="External"/><Relationship Id="rId705" Type="http://schemas.openxmlformats.org/officeDocument/2006/relationships/hyperlink" Target="https://docs.google.com/spreadsheets/d/1FLLUNsOmiCkkwykC0OpwTolnTdR_CgF7FWe0zT24cz8/edit?pli=1&amp;gid=1252567251" TargetMode="External"/><Relationship Id="rId1128" Type="http://schemas.openxmlformats.org/officeDocument/2006/relationships/hyperlink" Target="https://docs.google.com/spreadsheets/d/1FLLUNsOmiCkkwykC0OpwTolnTdR_CgF7FWe0zT24cz8/edit?gid=1252567251" TargetMode="External"/><Relationship Id="rId1335" Type="http://schemas.openxmlformats.org/officeDocument/2006/relationships/hyperlink" Target="https://docs.google.com/spreadsheets/d/1FLLUNsOmiCkkwykC0OpwTolnTdR_CgF7FWe0zT24cz8/edit?gid=1252567251" TargetMode="External"/><Relationship Id="rId137" Type="http://schemas.openxmlformats.org/officeDocument/2006/relationships/hyperlink" Target="https://docs.google.com/spreadsheets/d/1FLLUNsOmiCkkwykC0OpwTolnTdR_CgF7FWe0zT24cz8/edit?pli=1&amp;gid=1252567251" TargetMode="External"/><Relationship Id="rId344" Type="http://schemas.openxmlformats.org/officeDocument/2006/relationships/hyperlink" Target="https://docs.google.com/spreadsheets/d/1FLLUNsOmiCkkwykC0OpwTolnTdR_CgF7FWe0zT24cz8/edit?gid=1252567251" TargetMode="External"/><Relationship Id="rId691" Type="http://schemas.openxmlformats.org/officeDocument/2006/relationships/hyperlink" Target="https://docs.google.com/spreadsheets/d/1FLLUNsOmiCkkwykC0OpwTolnTdR_CgF7FWe0zT24cz8/edit?pli=1&amp;gid=1252567251" TargetMode="External"/><Relationship Id="rId789" Type="http://schemas.openxmlformats.org/officeDocument/2006/relationships/hyperlink" Target="https://docs.google.com/spreadsheets/d/1YFoHsKiHSU6DFxAmVywbUytEWWBiHrQVYXtWnwTdNuQ/edit?gid=1258946380" TargetMode="External"/><Relationship Id="rId912" Type="http://schemas.openxmlformats.org/officeDocument/2006/relationships/hyperlink" Target="https://docs.google.com/spreadsheets/d/1YFoHsKiHSU6DFxAmVywbUytEWWBiHrQVYXtWnwTdNuQ/edit?gid=1258946380" TargetMode="External"/><Relationship Id="rId996" Type="http://schemas.openxmlformats.org/officeDocument/2006/relationships/hyperlink" Target="https://docs.google.com/spreadsheets/d/1FLLUNsOmiCkkwykC0OpwTolnTdR_CgF7FWe0zT24cz8/edit?pli=1&amp;gid=1252567251" TargetMode="External"/><Relationship Id="rId41" Type="http://schemas.openxmlformats.org/officeDocument/2006/relationships/hyperlink" Target="https://docs.google.com/spreadsheets/d/1FLLUNsOmiCkkwykC0OpwTolnTdR_CgF7FWe0zT24cz8/edit?pli=1&amp;gid=1252567251" TargetMode="External"/><Relationship Id="rId551" Type="http://schemas.openxmlformats.org/officeDocument/2006/relationships/hyperlink" Target="https://docs.google.com/spreadsheets/d/1FLLUNsOmiCkkwykC0OpwTolnTdR_CgF7FWe0zT24cz8/edit?gid=1252567251" TargetMode="External"/><Relationship Id="rId649" Type="http://schemas.openxmlformats.org/officeDocument/2006/relationships/hyperlink" Target="https://docs.google.com/spreadsheets/d/1FLLUNsOmiCkkwykC0OpwTolnTdR_CgF7FWe0zT24cz8/edit?pli=1&amp;gid=1252567251" TargetMode="External"/><Relationship Id="rId856" Type="http://schemas.openxmlformats.org/officeDocument/2006/relationships/hyperlink" Target="https://docs.google.com/spreadsheets/d/1YFoHsKiHSU6DFxAmVywbUytEWWBiHrQVYXtWnwTdNuQ/edit?gid=1258946380" TargetMode="External"/><Relationship Id="rId1181" Type="http://schemas.openxmlformats.org/officeDocument/2006/relationships/hyperlink" Target="https://docs.google.com/spreadsheets/d/1FLLUNsOmiCkkwykC0OpwTolnTdR_CgF7FWe0zT24cz8/edit?gid=1252567251" TargetMode="External"/><Relationship Id="rId1279" Type="http://schemas.openxmlformats.org/officeDocument/2006/relationships/hyperlink" Target="https://docs.google.com/spreadsheets/d/1FLLUNsOmiCkkwykC0OpwTolnTdR_CgF7FWe0zT24cz8/edit?pli=1&amp;gid=1252567251" TargetMode="External"/><Relationship Id="rId1402" Type="http://schemas.openxmlformats.org/officeDocument/2006/relationships/hyperlink" Target="https://docs.google.com/spreadsheets/d/1FLLUNsOmiCkkwykC0OpwTolnTdR_CgF7FWe0zT24cz8/edit?gid=1252567251" TargetMode="External"/><Relationship Id="rId1486" Type="http://schemas.openxmlformats.org/officeDocument/2006/relationships/hyperlink" Target="https://docs.google.com/spreadsheets/d/1FLLUNsOmiCkkwykC0OpwTolnTdR_CgF7FWe0zT24cz8/edit?pli=1&amp;gid=1252567251" TargetMode="External"/><Relationship Id="rId190" Type="http://schemas.openxmlformats.org/officeDocument/2006/relationships/hyperlink" Target="https://docs.google.com/spreadsheets/d/1YFoHsKiHSU6DFxAmVywbUytEWWBiHrQVYXtWnwTdNuQ/edit?gid=1258946380" TargetMode="External"/><Relationship Id="rId204" Type="http://schemas.openxmlformats.org/officeDocument/2006/relationships/hyperlink" Target="https://docs.google.com/spreadsheets/d/1FLLUNsOmiCkkwykC0OpwTolnTdR_CgF7FWe0zT24cz8/edit?pli=1&amp;gid=1252567251" TargetMode="External"/><Relationship Id="rId288" Type="http://schemas.openxmlformats.org/officeDocument/2006/relationships/hyperlink" Target="https://docs.google.com/spreadsheets/d/1FLLUNsOmiCkkwykC0OpwTolnTdR_CgF7FWe0zT24cz8/edit?gid=1252567251" TargetMode="External"/><Relationship Id="rId411" Type="http://schemas.openxmlformats.org/officeDocument/2006/relationships/hyperlink" Target="https://docs.google.com/spreadsheets/d/1FLLUNsOmiCkkwykC0OpwTolnTdR_CgF7FWe0zT24cz8/edit?gid=1252567251" TargetMode="External"/><Relationship Id="rId509" Type="http://schemas.openxmlformats.org/officeDocument/2006/relationships/hyperlink" Target="https://docs.google.com/spreadsheets/d/1FLLUNsOmiCkkwykC0OpwTolnTdR_CgF7FWe0zT24cz8/edit?gid=1252567251" TargetMode="External"/><Relationship Id="rId1041" Type="http://schemas.openxmlformats.org/officeDocument/2006/relationships/hyperlink" Target="https://docs.google.com/spreadsheets/d/1FLLUNsOmiCkkwykC0OpwTolnTdR_CgF7FWe0zT24cz8/edit?gid=1252567251" TargetMode="External"/><Relationship Id="rId1139" Type="http://schemas.openxmlformats.org/officeDocument/2006/relationships/hyperlink" Target="https://docs.google.com/spreadsheets/d/1FLLUNsOmiCkkwykC0OpwTolnTdR_CgF7FWe0zT24cz8/edit?gid=1252567251" TargetMode="External"/><Relationship Id="rId1346" Type="http://schemas.openxmlformats.org/officeDocument/2006/relationships/hyperlink" Target="https://docs.google.com/spreadsheets/d/1FLLUNsOmiCkkwykC0OpwTolnTdR_CgF7FWe0zT24cz8/edit?pli=1&amp;gid=1252567251" TargetMode="External"/><Relationship Id="rId495" Type="http://schemas.openxmlformats.org/officeDocument/2006/relationships/hyperlink" Target="https://docs.google.com/spreadsheets/d/1FLLUNsOmiCkkwykC0OpwTolnTdR_CgF7FWe0zT24cz8/edit?gid=1252567251" TargetMode="External"/><Relationship Id="rId716" Type="http://schemas.openxmlformats.org/officeDocument/2006/relationships/hyperlink" Target="https://docs.google.com/spreadsheets/d/1FLLUNsOmiCkkwykC0OpwTolnTdR_CgF7FWe0zT24cz8/edit?pli=1&amp;gid=1252567251" TargetMode="External"/><Relationship Id="rId923" Type="http://schemas.openxmlformats.org/officeDocument/2006/relationships/hyperlink" Target="https://docs.google.com/spreadsheets/d/1FLLUNsOmiCkkwykC0OpwTolnTdR_CgF7FWe0zT24cz8/edit?gid=1252567251" TargetMode="External"/><Relationship Id="rId52" Type="http://schemas.openxmlformats.org/officeDocument/2006/relationships/hyperlink" Target="https://docs.google.com/spreadsheets/d/1FLLUNsOmiCkkwykC0OpwTolnTdR_CgF7FWe0zT24cz8/edit?gid=1252567251" TargetMode="External"/><Relationship Id="rId148" Type="http://schemas.openxmlformats.org/officeDocument/2006/relationships/hyperlink" Target="https://docs.google.com/spreadsheets/d/1FLLUNsOmiCkkwykC0OpwTolnTdR_CgF7FWe0zT24cz8/edit?pli=1&amp;gid=1252567251" TargetMode="External"/><Relationship Id="rId355" Type="http://schemas.openxmlformats.org/officeDocument/2006/relationships/hyperlink" Target="https://docs.google.com/spreadsheets/d/1FLLUNsOmiCkkwykC0OpwTolnTdR_CgF7FWe0zT24cz8/edit?gid=1252567251" TargetMode="External"/><Relationship Id="rId562" Type="http://schemas.openxmlformats.org/officeDocument/2006/relationships/hyperlink" Target="https://docs.google.com/spreadsheets/d/1FLLUNsOmiCkkwykC0OpwTolnTdR_CgF7FWe0zT24cz8/edit?gid=1252567251" TargetMode="External"/><Relationship Id="rId1192" Type="http://schemas.openxmlformats.org/officeDocument/2006/relationships/hyperlink" Target="https://docs.google.com/spreadsheets/d/1FLLUNsOmiCkkwykC0OpwTolnTdR_CgF7FWe0zT24cz8/edit?gid=1252567251" TargetMode="External"/><Relationship Id="rId1206" Type="http://schemas.openxmlformats.org/officeDocument/2006/relationships/hyperlink" Target="https://docs.google.com/spreadsheets/d/1FLLUNsOmiCkkwykC0OpwTolnTdR_CgF7FWe0zT24cz8/edit?gid=1252567251" TargetMode="External"/><Relationship Id="rId1413" Type="http://schemas.openxmlformats.org/officeDocument/2006/relationships/hyperlink" Target="https://docs.google.com/spreadsheets/d/1FLLUNsOmiCkkwykC0OpwTolnTdR_CgF7FWe0zT24cz8/edit?pli=1&amp;gid=1252567251" TargetMode="External"/><Relationship Id="rId215" Type="http://schemas.openxmlformats.org/officeDocument/2006/relationships/hyperlink" Target="https://docs.google.com/spreadsheets/d/1YFoHsKiHSU6DFxAmVywbUytEWWBiHrQVYXtWnwTdNuQ/edit?gid=1258946380" TargetMode="External"/><Relationship Id="rId422" Type="http://schemas.openxmlformats.org/officeDocument/2006/relationships/hyperlink" Target="https://docs.google.com/spreadsheets/d/1FLLUNsOmiCkkwykC0OpwTolnTdR_CgF7FWe0zT24cz8/edit?gid=1252567251" TargetMode="External"/><Relationship Id="rId867" Type="http://schemas.openxmlformats.org/officeDocument/2006/relationships/hyperlink" Target="https://docs.google.com/spreadsheets/d/1YFoHsKiHSU6DFxAmVywbUytEWWBiHrQVYXtWnwTdNuQ/edit?gid=1258946380" TargetMode="External"/><Relationship Id="rId1052" Type="http://schemas.openxmlformats.org/officeDocument/2006/relationships/hyperlink" Target="https://docs.google.com/spreadsheets/d/1FLLUNsOmiCkkwykC0OpwTolnTdR_CgF7FWe0zT24cz8/edit?gid=1252567251" TargetMode="External"/><Relationship Id="rId299" Type="http://schemas.openxmlformats.org/officeDocument/2006/relationships/hyperlink" Target="https://docs.google.com/spreadsheets/d/1FLLUNsOmiCkkwykC0OpwTolnTdR_CgF7FWe0zT24cz8/edit?gid=1252567251" TargetMode="External"/><Relationship Id="rId727" Type="http://schemas.openxmlformats.org/officeDocument/2006/relationships/hyperlink" Target="https://docs.google.com/spreadsheets/d/1FLLUNsOmiCkkwykC0OpwTolnTdR_CgF7FWe0zT24cz8/edit?pli=1&amp;gid=1252567251" TargetMode="External"/><Relationship Id="rId934" Type="http://schemas.openxmlformats.org/officeDocument/2006/relationships/hyperlink" Target="https://docs.google.com/spreadsheets/d/1FLLUNsOmiCkkwykC0OpwTolnTdR_CgF7FWe0zT24cz8/edit?gid=1252567251" TargetMode="External"/><Relationship Id="rId1357" Type="http://schemas.openxmlformats.org/officeDocument/2006/relationships/hyperlink" Target="https://docs.google.com/spreadsheets/d/1FLLUNsOmiCkkwykC0OpwTolnTdR_CgF7FWe0zT24cz8/edit?gid=1252567251" TargetMode="External"/><Relationship Id="rId63" Type="http://schemas.openxmlformats.org/officeDocument/2006/relationships/hyperlink" Target="https://docs.google.com/spreadsheets/d/1FLLUNsOmiCkkwykC0OpwTolnTdR_CgF7FWe0zT24cz8/edit?gid=1252567251" TargetMode="External"/><Relationship Id="rId159" Type="http://schemas.openxmlformats.org/officeDocument/2006/relationships/hyperlink" Target="https://docs.google.com/spreadsheets/d/1YFoHsKiHSU6DFxAmVywbUytEWWBiHrQVYXtWnwTdNuQ/edit?gid=1258946380" TargetMode="External"/><Relationship Id="rId366" Type="http://schemas.openxmlformats.org/officeDocument/2006/relationships/hyperlink" Target="https://docs.google.com/spreadsheets/d/1FLLUNsOmiCkkwykC0OpwTolnTdR_CgF7FWe0zT24cz8/edit?gid=1252567251" TargetMode="External"/><Relationship Id="rId573" Type="http://schemas.openxmlformats.org/officeDocument/2006/relationships/hyperlink" Target="https://docs.google.com/spreadsheets/d/1FLLUNsOmiCkkwykC0OpwTolnTdR_CgF7FWe0zT24cz8/edit?pli=1&amp;gid=1252567251" TargetMode="External"/><Relationship Id="rId780" Type="http://schemas.openxmlformats.org/officeDocument/2006/relationships/hyperlink" Target="https://docs.google.com/spreadsheets/d/1YFoHsKiHSU6DFxAmVywbUytEWWBiHrQVYXtWnwTdNuQ/edit?gid=1258946380" TargetMode="External"/><Relationship Id="rId1217" Type="http://schemas.openxmlformats.org/officeDocument/2006/relationships/hyperlink" Target="https://docs.google.com/spreadsheets/d/1FLLUNsOmiCkkwykC0OpwTolnTdR_CgF7FWe0zT24cz8/edit?pli=1&amp;gid=1252567251" TargetMode="External"/><Relationship Id="rId1424" Type="http://schemas.openxmlformats.org/officeDocument/2006/relationships/hyperlink" Target="https://shopeefood.vn/u/shopeefood_spikevoucherhunting" TargetMode="External"/><Relationship Id="rId226" Type="http://schemas.openxmlformats.org/officeDocument/2006/relationships/hyperlink" Target="https://docs.google.com/spreadsheets/d/1FLLUNsOmiCkkwykC0OpwTolnTdR_CgF7FWe0zT24cz8/edit?gid=1252567251" TargetMode="External"/><Relationship Id="rId433" Type="http://schemas.openxmlformats.org/officeDocument/2006/relationships/hyperlink" Target="https://docs.google.com/spreadsheets/d/1FLLUNsOmiCkkwykC0OpwTolnTdR_CgF7FWe0zT24cz8/edit?gid=1252567251" TargetMode="External"/><Relationship Id="rId878" Type="http://schemas.openxmlformats.org/officeDocument/2006/relationships/hyperlink" Target="https://docs.google.com/spreadsheets/d/1YFoHsKiHSU6DFxAmVywbUytEWWBiHrQVYXtWnwTdNuQ/edit?gid=1258946380" TargetMode="External"/><Relationship Id="rId1063" Type="http://schemas.openxmlformats.org/officeDocument/2006/relationships/hyperlink" Target="https://docs.google.com/spreadsheets/d/1FLLUNsOmiCkkwykC0OpwTolnTdR_CgF7FWe0zT24cz8/edit?gid=1252567251" TargetMode="External"/><Relationship Id="rId1270" Type="http://schemas.openxmlformats.org/officeDocument/2006/relationships/hyperlink" Target="https://docs.google.com/spreadsheets/d/1FLLUNsOmiCkkwykC0OpwTolnTdR_CgF7FWe0zT24cz8/edit?pli=1&amp;gid=1252567251" TargetMode="External"/><Relationship Id="rId640" Type="http://schemas.openxmlformats.org/officeDocument/2006/relationships/hyperlink" Target="https://docs.google.com/spreadsheets/d/1FLLUNsOmiCkkwykC0OpwTolnTdR_CgF7FWe0zT24cz8/edit?pli=1&amp;gid=1252567251" TargetMode="External"/><Relationship Id="rId738" Type="http://schemas.openxmlformats.org/officeDocument/2006/relationships/hyperlink" Target="https://docs.google.com/spreadsheets/d/1FLLUNsOmiCkkwykC0OpwTolnTdR_CgF7FWe0zT24cz8/edit?gid=1252567251" TargetMode="External"/><Relationship Id="rId945" Type="http://schemas.openxmlformats.org/officeDocument/2006/relationships/hyperlink" Target="https://docs.google.com/spreadsheets/d/1FLLUNsOmiCkkwykC0OpwTolnTdR_CgF7FWe0zT24cz8/edit?gid=1252567251" TargetMode="External"/><Relationship Id="rId1368" Type="http://schemas.openxmlformats.org/officeDocument/2006/relationships/hyperlink" Target="https://docs.google.com/spreadsheets/d/1FLLUNsOmiCkkwykC0OpwTolnTdR_CgF7FWe0zT24cz8/edit?pli=1&amp;gid=1252567251" TargetMode="External"/><Relationship Id="rId74" Type="http://schemas.openxmlformats.org/officeDocument/2006/relationships/hyperlink" Target="https://docs.google.com/spreadsheets/d/1FLLUNsOmiCkkwykC0OpwTolnTdR_CgF7FWe0zT24cz8/edit?pli=1&amp;gid=1252567251" TargetMode="External"/><Relationship Id="rId377" Type="http://schemas.openxmlformats.org/officeDocument/2006/relationships/hyperlink" Target="https://docs.google.com/spreadsheets/d/1FLLUNsOmiCkkwykC0OpwTolnTdR_CgF7FWe0zT24cz8/edit?gid=1252567251" TargetMode="External"/><Relationship Id="rId500" Type="http://schemas.openxmlformats.org/officeDocument/2006/relationships/hyperlink" Target="https://docs.google.com/spreadsheets/d/1FLLUNsOmiCkkwykC0OpwTolnTdR_CgF7FWe0zT24cz8/edit?gid=1252567251" TargetMode="External"/><Relationship Id="rId584" Type="http://schemas.openxmlformats.org/officeDocument/2006/relationships/hyperlink" Target="https://docs.google.com/spreadsheets/d/1FLLUNsOmiCkkwykC0OpwTolnTdR_CgF7FWe0zT24cz8/edit?pli=1&amp;gid=1252567251" TargetMode="External"/><Relationship Id="rId805" Type="http://schemas.openxmlformats.org/officeDocument/2006/relationships/hyperlink" Target="https://docs.google.com/spreadsheets/d/1YFoHsKiHSU6DFxAmVywbUytEWWBiHrQVYXtWnwTdNuQ/edit?gid=1258946380" TargetMode="External"/><Relationship Id="rId1130" Type="http://schemas.openxmlformats.org/officeDocument/2006/relationships/hyperlink" Target="https://docs.google.com/spreadsheets/d/1FLLUNsOmiCkkwykC0OpwTolnTdR_CgF7FWe0zT24cz8/edit?gid=1252567251" TargetMode="External"/><Relationship Id="rId1228" Type="http://schemas.openxmlformats.org/officeDocument/2006/relationships/hyperlink" Target="https://docs.google.com/spreadsheets/d/1FLLUNsOmiCkkwykC0OpwTolnTdR_CgF7FWe0zT24cz8/edit?pli=1&amp;gid=1252567251" TargetMode="External"/><Relationship Id="rId1435" Type="http://schemas.openxmlformats.org/officeDocument/2006/relationships/hyperlink" Target="https://docs.google.com/spreadsheets/d/1YFoHsKiHSU6DFxAmVywbUytEWWBiHrQVYXtWnwTdNuQ/edit?gid=1258946380" TargetMode="External"/><Relationship Id="rId5" Type="http://schemas.openxmlformats.org/officeDocument/2006/relationships/hyperlink" Target="https://docs.google.com/spreadsheets/d/1FLLUNsOmiCkkwykC0OpwTolnTdR_CgF7FWe0zT24cz8/edit?gid=1252567251" TargetMode="External"/><Relationship Id="rId237" Type="http://schemas.openxmlformats.org/officeDocument/2006/relationships/hyperlink" Target="https://docs.google.com/spreadsheets/d/1FLLUNsOmiCkkwykC0OpwTolnTdR_CgF7FWe0zT24cz8/edit?gid=1252567251" TargetMode="External"/><Relationship Id="rId791" Type="http://schemas.openxmlformats.org/officeDocument/2006/relationships/hyperlink" Target="https://docs.google.com/spreadsheets/d/1YFoHsKiHSU6DFxAmVywbUytEWWBiHrQVYXtWnwTdNuQ/edit?gid=1258946380" TargetMode="External"/><Relationship Id="rId889" Type="http://schemas.openxmlformats.org/officeDocument/2006/relationships/hyperlink" Target="https://docs.google.com/spreadsheets/d/1YFoHsKiHSU6DFxAmVywbUytEWWBiHrQVYXtWnwTdNuQ/edit?gid=1258946380" TargetMode="External"/><Relationship Id="rId1074" Type="http://schemas.openxmlformats.org/officeDocument/2006/relationships/hyperlink" Target="https://docs.google.com/spreadsheets/d/1FLLUNsOmiCkkwykC0OpwTolnTdR_CgF7FWe0zT24cz8/edit?pli=1&amp;gid=1252567251" TargetMode="External"/><Relationship Id="rId444" Type="http://schemas.openxmlformats.org/officeDocument/2006/relationships/hyperlink" Target="https://docs.google.com/spreadsheets/d/1FLLUNsOmiCkkwykC0OpwTolnTdR_CgF7FWe0zT24cz8/edit?gid=1252567251" TargetMode="External"/><Relationship Id="rId651" Type="http://schemas.openxmlformats.org/officeDocument/2006/relationships/hyperlink" Target="https://docs.google.com/spreadsheets/d/1FLLUNsOmiCkkwykC0OpwTolnTdR_CgF7FWe0zT24cz8/edit?pli=1&amp;gid=1252567251" TargetMode="External"/><Relationship Id="rId749" Type="http://schemas.openxmlformats.org/officeDocument/2006/relationships/hyperlink" Target="https://docs.google.com/spreadsheets/d/1YFoHsKiHSU6DFxAmVywbUytEWWBiHrQVYXtWnwTdNuQ/edit?gid=1258946380" TargetMode="External"/><Relationship Id="rId1281" Type="http://schemas.openxmlformats.org/officeDocument/2006/relationships/hyperlink" Target="https://docs.google.com/spreadsheets/d/1FLLUNsOmiCkkwykC0OpwTolnTdR_CgF7FWe0zT24cz8/edit?pli=1&amp;gid=1252567251" TargetMode="External"/><Relationship Id="rId1379" Type="http://schemas.openxmlformats.org/officeDocument/2006/relationships/hyperlink" Target="https://docs.google.com/spreadsheets/d/1FLLUNsOmiCkkwykC0OpwTolnTdR_CgF7FWe0zT24cz8/edit?gid=1252567251" TargetMode="External"/><Relationship Id="rId290" Type="http://schemas.openxmlformats.org/officeDocument/2006/relationships/hyperlink" Target="https://docs.google.com/spreadsheets/d/1FLLUNsOmiCkkwykC0OpwTolnTdR_CgF7FWe0zT24cz8/edit?gid=1252567251" TargetMode="External"/><Relationship Id="rId304" Type="http://schemas.openxmlformats.org/officeDocument/2006/relationships/hyperlink" Target="https://docs.google.com/spreadsheets/d/1FLLUNsOmiCkkwykC0OpwTolnTdR_CgF7FWe0zT24cz8/edit?gid=1252567251" TargetMode="External"/><Relationship Id="rId388" Type="http://schemas.openxmlformats.org/officeDocument/2006/relationships/hyperlink" Target="https://docs.google.com/spreadsheets/d/1FLLUNsOmiCkkwykC0OpwTolnTdR_CgF7FWe0zT24cz8/edit?gid=1252567251" TargetMode="External"/><Relationship Id="rId511" Type="http://schemas.openxmlformats.org/officeDocument/2006/relationships/hyperlink" Target="https://docs.google.com/spreadsheets/d/1FLLUNsOmiCkkwykC0OpwTolnTdR_CgF7FWe0zT24cz8/edit?gid=1252567251" TargetMode="External"/><Relationship Id="rId609" Type="http://schemas.openxmlformats.org/officeDocument/2006/relationships/hyperlink" Target="https://docs.google.com/spreadsheets/d/1FLLUNsOmiCkkwykC0OpwTolnTdR_CgF7FWe0zT24cz8/edit?pli=1&amp;gid=1252567251" TargetMode="External"/><Relationship Id="rId956" Type="http://schemas.openxmlformats.org/officeDocument/2006/relationships/hyperlink" Target="https://docs.google.com/spreadsheets/d/1FLLUNsOmiCkkwykC0OpwTolnTdR_CgF7FWe0zT24cz8/edit?gid=1252567251" TargetMode="External"/><Relationship Id="rId1141" Type="http://schemas.openxmlformats.org/officeDocument/2006/relationships/hyperlink" Target="https://docs.google.com/spreadsheets/d/1FLLUNsOmiCkkwykC0OpwTolnTdR_CgF7FWe0zT24cz8/edit?gid=1252567251" TargetMode="External"/><Relationship Id="rId1239" Type="http://schemas.openxmlformats.org/officeDocument/2006/relationships/hyperlink" Target="https://docs.google.com/spreadsheets/d/1FLLUNsOmiCkkwykC0OpwTolnTdR_CgF7FWe0zT24cz8/edit?pli=1&amp;gid=1252567251" TargetMode="External"/><Relationship Id="rId85" Type="http://schemas.openxmlformats.org/officeDocument/2006/relationships/hyperlink" Target="https://docs.google.com/spreadsheets/d/1FLLUNsOmiCkkwykC0OpwTolnTdR_CgF7FWe0zT24cz8/edit?pli=1&amp;gid=1252567251" TargetMode="External"/><Relationship Id="rId150" Type="http://schemas.openxmlformats.org/officeDocument/2006/relationships/hyperlink" Target="https://docs.google.com/spreadsheets/d/1FLLUNsOmiCkkwykC0OpwTolnTdR_CgF7FWe0zT24cz8/edit?pli=1&amp;gid=1252567251" TargetMode="External"/><Relationship Id="rId595" Type="http://schemas.openxmlformats.org/officeDocument/2006/relationships/hyperlink" Target="https://docs.google.com/spreadsheets/d/1FLLUNsOmiCkkwykC0OpwTolnTdR_CgF7FWe0zT24cz8/edit?pli=1&amp;gid=1252567251" TargetMode="External"/><Relationship Id="rId816" Type="http://schemas.openxmlformats.org/officeDocument/2006/relationships/hyperlink" Target="https://docs.google.com/spreadsheets/d/1YFoHsKiHSU6DFxAmVywbUytEWWBiHrQVYXtWnwTdNuQ/edit?gid=1258946380" TargetMode="External"/><Relationship Id="rId1001" Type="http://schemas.openxmlformats.org/officeDocument/2006/relationships/hyperlink" Target="https://docs.google.com/spreadsheets/d/1FLLUNsOmiCkkwykC0OpwTolnTdR_CgF7FWe0zT24cz8/edit?pli=1&amp;gid=1252567251" TargetMode="External"/><Relationship Id="rId1446" Type="http://schemas.openxmlformats.org/officeDocument/2006/relationships/hyperlink" Target="https://docs.google.com/spreadsheets/d/1YFoHsKiHSU6DFxAmVywbUytEWWBiHrQVYXtWnwTdNuQ/edit?gid=1258946380" TargetMode="External"/><Relationship Id="rId248" Type="http://schemas.openxmlformats.org/officeDocument/2006/relationships/hyperlink" Target="https://docs.google.com/spreadsheets/d/1FLLUNsOmiCkkwykC0OpwTolnTdR_CgF7FWe0zT24cz8/edit?pli=1&amp;gid=1252567251" TargetMode="External"/><Relationship Id="rId455" Type="http://schemas.openxmlformats.org/officeDocument/2006/relationships/hyperlink" Target="https://docs.google.com/spreadsheets/d/1FLLUNsOmiCkkwykC0OpwTolnTdR_CgF7FWe0zT24cz8/edit?gid=1252567251" TargetMode="External"/><Relationship Id="rId662" Type="http://schemas.openxmlformats.org/officeDocument/2006/relationships/hyperlink" Target="https://docs.google.com/spreadsheets/d/1FLLUNsOmiCkkwykC0OpwTolnTdR_CgF7FWe0zT24cz8/edit?pli=1&amp;gid=1252567251" TargetMode="External"/><Relationship Id="rId1085" Type="http://schemas.openxmlformats.org/officeDocument/2006/relationships/hyperlink" Target="https://docs.google.com/spreadsheets/d/1FLLUNsOmiCkkwykC0OpwTolnTdR_CgF7FWe0zT24cz8/edit?gid=1252567251" TargetMode="External"/><Relationship Id="rId1292" Type="http://schemas.openxmlformats.org/officeDocument/2006/relationships/hyperlink" Target="https://docs.google.com/spreadsheets/d/1FLLUNsOmiCkkwykC0OpwTolnTdR_CgF7FWe0zT24cz8/edit?pli=1&amp;gid=1252567251" TargetMode="External"/><Relationship Id="rId1306" Type="http://schemas.openxmlformats.org/officeDocument/2006/relationships/hyperlink" Target="https://docs.google.com/spreadsheets/d/1FLLUNsOmiCkkwykC0OpwTolnTdR_CgF7FWe0zT24cz8/edit?pli=1&amp;gid=1252567251" TargetMode="External"/><Relationship Id="rId12" Type="http://schemas.openxmlformats.org/officeDocument/2006/relationships/hyperlink" Target="https://docs.google.com/spreadsheets/d/1FLLUNsOmiCkkwykC0OpwTolnTdR_CgF7FWe0zT24cz8/edit?gid=1252567251" TargetMode="External"/><Relationship Id="rId108" Type="http://schemas.openxmlformats.org/officeDocument/2006/relationships/hyperlink" Target="https://docs.google.com/spreadsheets/d/1YFoHsKiHSU6DFxAmVywbUytEWWBiHrQVYXtWnwTdNuQ/edit?gid=1258946380" TargetMode="External"/><Relationship Id="rId315" Type="http://schemas.openxmlformats.org/officeDocument/2006/relationships/hyperlink" Target="https://docs.google.com/spreadsheets/d/1YFoHsKiHSU6DFxAmVywbUytEWWBiHrQVYXtWnwTdNuQ/edit?gid=1258946380" TargetMode="External"/><Relationship Id="rId522" Type="http://schemas.openxmlformats.org/officeDocument/2006/relationships/hyperlink" Target="https://docs.google.com/spreadsheets/d/1FLLUNsOmiCkkwykC0OpwTolnTdR_CgF7FWe0zT24cz8/edit?gid=1252567251" TargetMode="External"/><Relationship Id="rId967" Type="http://schemas.openxmlformats.org/officeDocument/2006/relationships/hyperlink" Target="https://docs.google.com/spreadsheets/d/1FLLUNsOmiCkkwykC0OpwTolnTdR_CgF7FWe0zT24cz8/edit?gid=1252567251" TargetMode="External"/><Relationship Id="rId1152" Type="http://schemas.openxmlformats.org/officeDocument/2006/relationships/hyperlink" Target="https://docs.google.com/spreadsheets/d/1FLLUNsOmiCkkwykC0OpwTolnTdR_CgF7FWe0zT24cz8/edit?gid=1252567251" TargetMode="External"/><Relationship Id="rId96" Type="http://schemas.openxmlformats.org/officeDocument/2006/relationships/hyperlink" Target="https://docs.google.com/spreadsheets/d/1FLLUNsOmiCkkwykC0OpwTolnTdR_CgF7FWe0zT24cz8/edit?pli=1&amp;gid=1252567251" TargetMode="External"/><Relationship Id="rId161" Type="http://schemas.openxmlformats.org/officeDocument/2006/relationships/hyperlink" Target="https://docs.google.com/spreadsheets/d/1YFoHsKiHSU6DFxAmVywbUytEWWBiHrQVYXtWnwTdNuQ/edit?gid=1258946380" TargetMode="External"/><Relationship Id="rId399" Type="http://schemas.openxmlformats.org/officeDocument/2006/relationships/hyperlink" Target="https://docs.google.com/spreadsheets/d/1FLLUNsOmiCkkwykC0OpwTolnTdR_CgF7FWe0zT24cz8/edit?gid=1252567251" TargetMode="External"/><Relationship Id="rId827" Type="http://schemas.openxmlformats.org/officeDocument/2006/relationships/hyperlink" Target="https://docs.google.com/spreadsheets/d/1YFoHsKiHSU6DFxAmVywbUytEWWBiHrQVYXtWnwTdNuQ/edit?gid=1258946380" TargetMode="External"/><Relationship Id="rId1012" Type="http://schemas.openxmlformats.org/officeDocument/2006/relationships/hyperlink" Target="https://docs.google.com/spreadsheets/d/1FLLUNsOmiCkkwykC0OpwTolnTdR_CgF7FWe0zT24cz8/edit?pli=1&amp;gid=1252567251" TargetMode="External"/><Relationship Id="rId1457" Type="http://schemas.openxmlformats.org/officeDocument/2006/relationships/hyperlink" Target="https://docs.google.com/spreadsheets/d/1FLLUNsOmiCkkwykC0OpwTolnTdR_CgF7FWe0zT24cz8/edit?gid=1252567251" TargetMode="External"/><Relationship Id="rId259" Type="http://schemas.openxmlformats.org/officeDocument/2006/relationships/hyperlink" Target="https://docs.google.com/spreadsheets/d/1FLLUNsOmiCkkwykC0OpwTolnTdR_CgF7FWe0zT24cz8/edit?pli=1&amp;gid=1252567251" TargetMode="External"/><Relationship Id="rId466" Type="http://schemas.openxmlformats.org/officeDocument/2006/relationships/hyperlink" Target="https://docs.google.com/spreadsheets/d/1FLLUNsOmiCkkwykC0OpwTolnTdR_CgF7FWe0zT24cz8/edit?gid=1252567251" TargetMode="External"/><Relationship Id="rId673" Type="http://schemas.openxmlformats.org/officeDocument/2006/relationships/hyperlink" Target="https://docs.google.com/spreadsheets/d/1FLLUNsOmiCkkwykC0OpwTolnTdR_CgF7FWe0zT24cz8/edit?gid=1252567251" TargetMode="External"/><Relationship Id="rId880" Type="http://schemas.openxmlformats.org/officeDocument/2006/relationships/hyperlink" Target="https://docs.google.com/spreadsheets/d/1YFoHsKiHSU6DFxAmVywbUytEWWBiHrQVYXtWnwTdNuQ/edit?gid=1258946380" TargetMode="External"/><Relationship Id="rId1096" Type="http://schemas.openxmlformats.org/officeDocument/2006/relationships/hyperlink" Target="https://docs.google.com/spreadsheets/d/1FLLUNsOmiCkkwykC0OpwTolnTdR_CgF7FWe0zT24cz8/edit?gid=1252567251" TargetMode="External"/><Relationship Id="rId1317" Type="http://schemas.openxmlformats.org/officeDocument/2006/relationships/hyperlink" Target="https://shopeefood.vn/u/shopeefood_cpanxe" TargetMode="External"/><Relationship Id="rId23" Type="http://schemas.openxmlformats.org/officeDocument/2006/relationships/hyperlink" Target="https://docs.google.com/spreadsheets/d/1FLLUNsOmiCkkwykC0OpwTolnTdR_CgF7FWe0zT24cz8/edit?gid=1252567251" TargetMode="External"/><Relationship Id="rId119" Type="http://schemas.openxmlformats.org/officeDocument/2006/relationships/hyperlink" Target="https://docs.google.com/spreadsheets/d/1FLLUNsOmiCkkwykC0OpwTolnTdR_CgF7FWe0zT24cz8/edit?gid=1252567251" TargetMode="External"/><Relationship Id="rId326" Type="http://schemas.openxmlformats.org/officeDocument/2006/relationships/hyperlink" Target="https://docs.google.com/spreadsheets/d/1FLLUNsOmiCkkwykC0OpwTolnTdR_CgF7FWe0zT24cz8/edit?gid=1252567251" TargetMode="External"/><Relationship Id="rId533" Type="http://schemas.openxmlformats.org/officeDocument/2006/relationships/hyperlink" Target="https://docs.google.com/spreadsheets/d/1FLLUNsOmiCkkwykC0OpwTolnTdR_CgF7FWe0zT24cz8/edit?gid=1252567251" TargetMode="External"/><Relationship Id="rId978" Type="http://schemas.openxmlformats.org/officeDocument/2006/relationships/hyperlink" Target="https://docs.google.com/spreadsheets/d/1FLLUNsOmiCkkwykC0OpwTolnTdR_CgF7FWe0zT24cz8/edit?gid=1252567251" TargetMode="External"/><Relationship Id="rId1163" Type="http://schemas.openxmlformats.org/officeDocument/2006/relationships/hyperlink" Target="https://docs.google.com/spreadsheets/d/1FLLUNsOmiCkkwykC0OpwTolnTdR_CgF7FWe0zT24cz8/edit?gid=1252567251" TargetMode="External"/><Relationship Id="rId1370" Type="http://schemas.openxmlformats.org/officeDocument/2006/relationships/hyperlink" Target="https://docs.google.com/spreadsheets/d/1FLLUNsOmiCkkwykC0OpwTolnTdR_CgF7FWe0zT24cz8/edit?pli=1&amp;gid=1252567251" TargetMode="External"/><Relationship Id="rId740" Type="http://schemas.openxmlformats.org/officeDocument/2006/relationships/hyperlink" Target="https://docs.google.com/spreadsheets/d/1FLLUNsOmiCkkwykC0OpwTolnTdR_CgF7FWe0zT24cz8/edit?pli=1&amp;gid=1252567251" TargetMode="External"/><Relationship Id="rId838" Type="http://schemas.openxmlformats.org/officeDocument/2006/relationships/hyperlink" Target="https://docs.google.com/spreadsheets/d/1YFoHsKiHSU6DFxAmVywbUytEWWBiHrQVYXtWnwTdNuQ/edit?gid=1258946380" TargetMode="External"/><Relationship Id="rId1023" Type="http://schemas.openxmlformats.org/officeDocument/2006/relationships/hyperlink" Target="https://docs.google.com/spreadsheets/d/1FLLUNsOmiCkkwykC0OpwTolnTdR_CgF7FWe0zT24cz8/edit?pli=1&amp;gid=1252567251" TargetMode="External"/><Relationship Id="rId1468" Type="http://schemas.openxmlformats.org/officeDocument/2006/relationships/hyperlink" Target="https://docs.google.com/spreadsheets/d/1FLLUNsOmiCkkwykC0OpwTolnTdR_CgF7FWe0zT24cz8/edit?gid=1252567251" TargetMode="External"/><Relationship Id="rId172" Type="http://schemas.openxmlformats.org/officeDocument/2006/relationships/hyperlink" Target="https://docs.google.com/spreadsheets/d/1YFoHsKiHSU6DFxAmVywbUytEWWBiHrQVYXtWnwTdNuQ/edit?gid=1258946380" TargetMode="External"/><Relationship Id="rId477" Type="http://schemas.openxmlformats.org/officeDocument/2006/relationships/hyperlink" Target="https://docs.google.com/spreadsheets/d/1FLLUNsOmiCkkwykC0OpwTolnTdR_CgF7FWe0zT24cz8/edit?gid=1252567251" TargetMode="External"/><Relationship Id="rId600" Type="http://schemas.openxmlformats.org/officeDocument/2006/relationships/hyperlink" Target="https://docs.google.com/spreadsheets/d/1FLLUNsOmiCkkwykC0OpwTolnTdR_CgF7FWe0zT24cz8/edit?pli=1&amp;gid=1252567251" TargetMode="External"/><Relationship Id="rId684" Type="http://schemas.openxmlformats.org/officeDocument/2006/relationships/hyperlink" Target="https://docs.google.com/spreadsheets/d/1FLLUNsOmiCkkwykC0OpwTolnTdR_CgF7FWe0zT24cz8/edit?gid=1252567251" TargetMode="External"/><Relationship Id="rId1230" Type="http://schemas.openxmlformats.org/officeDocument/2006/relationships/hyperlink" Target="https://docs.google.com/spreadsheets/d/1FLLUNsOmiCkkwykC0OpwTolnTdR_CgF7FWe0zT24cz8/edit?pli=1&amp;gid=1252567251" TargetMode="External"/><Relationship Id="rId1328" Type="http://schemas.openxmlformats.org/officeDocument/2006/relationships/hyperlink" Target="https://docs.google.com/spreadsheets/d/1FLLUNsOmiCkkwykC0OpwTolnTdR_CgF7FWe0zT24cz8/edit?gid=1252567251" TargetMode="External"/><Relationship Id="rId337" Type="http://schemas.openxmlformats.org/officeDocument/2006/relationships/hyperlink" Target="https://docs.google.com/spreadsheets/d/1FLLUNsOmiCkkwykC0OpwTolnTdR_CgF7FWe0zT24cz8/edit?gid=1252567251" TargetMode="External"/><Relationship Id="rId891" Type="http://schemas.openxmlformats.org/officeDocument/2006/relationships/hyperlink" Target="https://docs.google.com/spreadsheets/d/1YFoHsKiHSU6DFxAmVywbUytEWWBiHrQVYXtWnwTdNuQ/edit?gid=1258946380" TargetMode="External"/><Relationship Id="rId905" Type="http://schemas.openxmlformats.org/officeDocument/2006/relationships/hyperlink" Target="https://docs.google.com/spreadsheets/d/1YFoHsKiHSU6DFxAmVywbUytEWWBiHrQVYXtWnwTdNuQ/edit?gid=1258946380" TargetMode="External"/><Relationship Id="rId989" Type="http://schemas.openxmlformats.org/officeDocument/2006/relationships/hyperlink" Target="https://docs.google.com/spreadsheets/d/1FLLUNsOmiCkkwykC0OpwTolnTdR_CgF7FWe0zT24cz8/edit?pli=1&amp;gid=1252567251" TargetMode="External"/><Relationship Id="rId34" Type="http://schemas.openxmlformats.org/officeDocument/2006/relationships/hyperlink" Target="https://docs.google.com/spreadsheets/d/1FLLUNsOmiCkkwykC0OpwTolnTdR_CgF7FWe0zT24cz8/edit?gid=1252567251" TargetMode="External"/><Relationship Id="rId544" Type="http://schemas.openxmlformats.org/officeDocument/2006/relationships/hyperlink" Target="https://docs.google.com/spreadsheets/d/1FLLUNsOmiCkkwykC0OpwTolnTdR_CgF7FWe0zT24cz8/edit?gid=1252567251" TargetMode="External"/><Relationship Id="rId751" Type="http://schemas.openxmlformats.org/officeDocument/2006/relationships/hyperlink" Target="https://docs.google.com/spreadsheets/d/1YFoHsKiHSU6DFxAmVywbUytEWWBiHrQVYXtWnwTdNuQ/edit?gid=1258946380" TargetMode="External"/><Relationship Id="rId849" Type="http://schemas.openxmlformats.org/officeDocument/2006/relationships/hyperlink" Target="https://docs.google.com/spreadsheets/d/1YFoHsKiHSU6DFxAmVywbUytEWWBiHrQVYXtWnwTdNuQ/edit?gid=1258946380" TargetMode="External"/><Relationship Id="rId1174" Type="http://schemas.openxmlformats.org/officeDocument/2006/relationships/hyperlink" Target="https://docs.google.com/spreadsheets/d/1FLLUNsOmiCkkwykC0OpwTolnTdR_CgF7FWe0zT24cz8/edit?gid=1252567251" TargetMode="External"/><Relationship Id="rId1381" Type="http://schemas.openxmlformats.org/officeDocument/2006/relationships/hyperlink" Target="https://docs.google.com/spreadsheets/d/1FLLUNsOmiCkkwykC0OpwTolnTdR_CgF7FWe0zT24cz8/edit?gid=1252567251" TargetMode="External"/><Relationship Id="rId1479" Type="http://schemas.openxmlformats.org/officeDocument/2006/relationships/hyperlink" Target="https://docs.google.com/spreadsheets/d/1FLLUNsOmiCkkwykC0OpwTolnTdR_CgF7FWe0zT24cz8/edit?gid=1252567251" TargetMode="External"/><Relationship Id="rId183" Type="http://schemas.openxmlformats.org/officeDocument/2006/relationships/hyperlink" Target="https://docs.google.com/spreadsheets/d/1FLLUNsOmiCkkwykC0OpwTolnTdR_CgF7FWe0zT24cz8/edit?pli=1&amp;gid=1252567251" TargetMode="External"/><Relationship Id="rId390" Type="http://schemas.openxmlformats.org/officeDocument/2006/relationships/hyperlink" Target="https://docs.google.com/spreadsheets/d/1FLLUNsOmiCkkwykC0OpwTolnTdR_CgF7FWe0zT24cz8/edit?gid=1252567251" TargetMode="External"/><Relationship Id="rId404" Type="http://schemas.openxmlformats.org/officeDocument/2006/relationships/hyperlink" Target="https://docs.google.com/spreadsheets/d/1FLLUNsOmiCkkwykC0OpwTolnTdR_CgF7FWe0zT24cz8/edit?gid=1252567251" TargetMode="External"/><Relationship Id="rId611" Type="http://schemas.openxmlformats.org/officeDocument/2006/relationships/hyperlink" Target="https://docs.google.com/spreadsheets/d/1FLLUNsOmiCkkwykC0OpwTolnTdR_CgF7FWe0zT24cz8/edit?pli=1&amp;gid=1252567251" TargetMode="External"/><Relationship Id="rId1034" Type="http://schemas.openxmlformats.org/officeDocument/2006/relationships/hyperlink" Target="https://docs.google.com/spreadsheets/d/1FLLUNsOmiCkkwykC0OpwTolnTdR_CgF7FWe0zT24cz8/edit?gid=1252567251" TargetMode="External"/><Relationship Id="rId1241" Type="http://schemas.openxmlformats.org/officeDocument/2006/relationships/hyperlink" Target="https://docs.google.com/spreadsheets/d/1FLLUNsOmiCkkwykC0OpwTolnTdR_CgF7FWe0zT24cz8/edit?pli=1&amp;gid=1252567251" TargetMode="External"/><Relationship Id="rId1339" Type="http://schemas.openxmlformats.org/officeDocument/2006/relationships/hyperlink" Target="https://docs.google.com/spreadsheets/d/1FLLUNsOmiCkkwykC0OpwTolnTdR_CgF7FWe0zT24cz8/edit?gid=1252567251" TargetMode="External"/><Relationship Id="rId250" Type="http://schemas.openxmlformats.org/officeDocument/2006/relationships/hyperlink" Target="https://docs.google.com/spreadsheets/d/1FLLUNsOmiCkkwykC0OpwTolnTdR_CgF7FWe0zT24cz8/edit?pli=1&amp;gid=1252567251" TargetMode="External"/><Relationship Id="rId488" Type="http://schemas.openxmlformats.org/officeDocument/2006/relationships/hyperlink" Target="https://docs.google.com/spreadsheets/d/1FLLUNsOmiCkkwykC0OpwTolnTdR_CgF7FWe0zT24cz8/edit?gid=1252567251" TargetMode="External"/><Relationship Id="rId695" Type="http://schemas.openxmlformats.org/officeDocument/2006/relationships/hyperlink" Target="https://docs.google.com/spreadsheets/d/1FLLUNsOmiCkkwykC0OpwTolnTdR_CgF7FWe0zT24cz8/edit?pli=1&amp;gid=1252567251" TargetMode="External"/><Relationship Id="rId709" Type="http://schemas.openxmlformats.org/officeDocument/2006/relationships/hyperlink" Target="https://docs.google.com/spreadsheets/d/1FLLUNsOmiCkkwykC0OpwTolnTdR_CgF7FWe0zT24cz8/edit?pli=1&amp;gid=1252567251" TargetMode="External"/><Relationship Id="rId916" Type="http://schemas.openxmlformats.org/officeDocument/2006/relationships/hyperlink" Target="https://docs.google.com/spreadsheets/d/1FLLUNsOmiCkkwykC0OpwTolnTdR_CgF7FWe0zT24cz8/edit?gid=1252567251" TargetMode="External"/><Relationship Id="rId1101" Type="http://schemas.openxmlformats.org/officeDocument/2006/relationships/hyperlink" Target="https://docs.google.com/spreadsheets/d/1FLLUNsOmiCkkwykC0OpwTolnTdR_CgF7FWe0zT24cz8/edit?gid=1252567251" TargetMode="External"/><Relationship Id="rId45" Type="http://schemas.openxmlformats.org/officeDocument/2006/relationships/hyperlink" Target="https://docs.google.com/spreadsheets/d/1FLLUNsOmiCkkwykC0OpwTolnTdR_CgF7FWe0zT24cz8/edit?pli=1&amp;gid=1252567251" TargetMode="External"/><Relationship Id="rId110" Type="http://schemas.openxmlformats.org/officeDocument/2006/relationships/hyperlink" Target="https://docs.google.com/spreadsheets/d/1YFoHsKiHSU6DFxAmVywbUytEWWBiHrQVYXtWnwTdNuQ/edit?gid=1258946380" TargetMode="External"/><Relationship Id="rId348" Type="http://schemas.openxmlformats.org/officeDocument/2006/relationships/hyperlink" Target="https://docs.google.com/spreadsheets/d/1FLLUNsOmiCkkwykC0OpwTolnTdR_CgF7FWe0zT24cz8/edit?gid=1252567251" TargetMode="External"/><Relationship Id="rId555" Type="http://schemas.openxmlformats.org/officeDocument/2006/relationships/hyperlink" Target="https://docs.google.com/spreadsheets/d/1FLLUNsOmiCkkwykC0OpwTolnTdR_CgF7FWe0zT24cz8/edit?gid=1252567251" TargetMode="External"/><Relationship Id="rId762" Type="http://schemas.openxmlformats.org/officeDocument/2006/relationships/hyperlink" Target="https://docs.google.com/spreadsheets/d/1YFoHsKiHSU6DFxAmVywbUytEWWBiHrQVYXtWnwTdNuQ/edit?gid=1258946380" TargetMode="External"/><Relationship Id="rId1185" Type="http://schemas.openxmlformats.org/officeDocument/2006/relationships/hyperlink" Target="https://docs.google.com/spreadsheets/d/1FLLUNsOmiCkkwykC0OpwTolnTdR_CgF7FWe0zT24cz8/edit?gid=1252567251" TargetMode="External"/><Relationship Id="rId1392" Type="http://schemas.openxmlformats.org/officeDocument/2006/relationships/hyperlink" Target="https://docs.google.com/spreadsheets/d/1FLLUNsOmiCkkwykC0OpwTolnTdR_CgF7FWe0zT24cz8/edit?pli=1&amp;gid=1252567251" TargetMode="External"/><Relationship Id="rId1406" Type="http://schemas.openxmlformats.org/officeDocument/2006/relationships/hyperlink" Target="https://docs.google.com/spreadsheets/d/1FLLUNsOmiCkkwykC0OpwTolnTdR_CgF7FWe0zT24cz8/edit?gid=1252567251" TargetMode="External"/><Relationship Id="rId194" Type="http://schemas.openxmlformats.org/officeDocument/2006/relationships/hyperlink" Target="https://docs.google.com/spreadsheets/d/1YFoHsKiHSU6DFxAmVywbUytEWWBiHrQVYXtWnwTdNuQ/edit?gid=1258946380" TargetMode="External"/><Relationship Id="rId208" Type="http://schemas.openxmlformats.org/officeDocument/2006/relationships/hyperlink" Target="https://docs.google.com/spreadsheets/d/1YFoHsKiHSU6DFxAmVywbUytEWWBiHrQVYXtWnwTdNuQ/edit?gid=1258946380" TargetMode="External"/><Relationship Id="rId415" Type="http://schemas.openxmlformats.org/officeDocument/2006/relationships/hyperlink" Target="https://docs.google.com/spreadsheets/d/1FLLUNsOmiCkkwykC0OpwTolnTdR_CgF7FWe0zT24cz8/edit?gid=1252567251" TargetMode="External"/><Relationship Id="rId622" Type="http://schemas.openxmlformats.org/officeDocument/2006/relationships/hyperlink" Target="https://docs.google.com/spreadsheets/d/1FLLUNsOmiCkkwykC0OpwTolnTdR_CgF7FWe0zT24cz8/edit?pli=1&amp;gid=1252567251" TargetMode="External"/><Relationship Id="rId1045" Type="http://schemas.openxmlformats.org/officeDocument/2006/relationships/hyperlink" Target="https://docs.google.com/spreadsheets/d/1FLLUNsOmiCkkwykC0OpwTolnTdR_CgF7FWe0zT24cz8/edit?gid=1252567251" TargetMode="External"/><Relationship Id="rId1252" Type="http://schemas.openxmlformats.org/officeDocument/2006/relationships/hyperlink" Target="https://docs.google.com/spreadsheets/d/1FLLUNsOmiCkkwykC0OpwTolnTdR_CgF7FWe0zT24cz8/edit?pli=1&amp;gid=1252567251" TargetMode="External"/><Relationship Id="rId261" Type="http://schemas.openxmlformats.org/officeDocument/2006/relationships/hyperlink" Target="https://docs.google.com/spreadsheets/d/1FLLUNsOmiCkkwykC0OpwTolnTdR_CgF7FWe0zT24cz8/edit?pli=1&amp;gid=1252567251" TargetMode="External"/><Relationship Id="rId499" Type="http://schemas.openxmlformats.org/officeDocument/2006/relationships/hyperlink" Target="https://docs.google.com/spreadsheets/d/1FLLUNsOmiCkkwykC0OpwTolnTdR_CgF7FWe0zT24cz8/edit?gid=1252567251" TargetMode="External"/><Relationship Id="rId927" Type="http://schemas.openxmlformats.org/officeDocument/2006/relationships/hyperlink" Target="https://docs.google.com/spreadsheets/d/1FLLUNsOmiCkkwykC0OpwTolnTdR_CgF7FWe0zT24cz8/edit?gid=1252567251" TargetMode="External"/><Relationship Id="rId1112" Type="http://schemas.openxmlformats.org/officeDocument/2006/relationships/hyperlink" Target="https://docs.google.com/spreadsheets/d/1FLLUNsOmiCkkwykC0OpwTolnTdR_CgF7FWe0zT24cz8/edit?gid=1252567251" TargetMode="External"/><Relationship Id="rId56" Type="http://schemas.openxmlformats.org/officeDocument/2006/relationships/hyperlink" Target="https://docs.google.com/spreadsheets/d/1FLLUNsOmiCkkwykC0OpwTolnTdR_CgF7FWe0zT24cz8/edit?gid=1252567251" TargetMode="External"/><Relationship Id="rId359" Type="http://schemas.openxmlformats.org/officeDocument/2006/relationships/hyperlink" Target="https://docs.google.com/spreadsheets/d/1FLLUNsOmiCkkwykC0OpwTolnTdR_CgF7FWe0zT24cz8/edit?gid=1252567251" TargetMode="External"/><Relationship Id="rId566" Type="http://schemas.openxmlformats.org/officeDocument/2006/relationships/hyperlink" Target="https://docs.google.com/spreadsheets/d/1FLLUNsOmiCkkwykC0OpwTolnTdR_CgF7FWe0zT24cz8/edit?pli=1&amp;gid=1252567251" TargetMode="External"/><Relationship Id="rId773" Type="http://schemas.openxmlformats.org/officeDocument/2006/relationships/hyperlink" Target="https://docs.google.com/spreadsheets/d/1YFoHsKiHSU6DFxAmVywbUytEWWBiHrQVYXtWnwTdNuQ/edit?gid=1258946380" TargetMode="External"/><Relationship Id="rId1196" Type="http://schemas.openxmlformats.org/officeDocument/2006/relationships/hyperlink" Target="https://docs.google.com/spreadsheets/d/1FLLUNsOmiCkkwykC0OpwTolnTdR_CgF7FWe0zT24cz8/edit?gid=1252567251" TargetMode="External"/><Relationship Id="rId1417" Type="http://schemas.openxmlformats.org/officeDocument/2006/relationships/hyperlink" Target="https://docs.google.com/spreadsheets/d/1FLLUNsOmiCkkwykC0OpwTolnTdR_CgF7FWe0zT24cz8/edit?pli=1&amp;gid=1252567251" TargetMode="External"/><Relationship Id="rId121" Type="http://schemas.openxmlformats.org/officeDocument/2006/relationships/hyperlink" Target="https://docs.google.com/spreadsheets/d/1FLLUNsOmiCkkwykC0OpwTolnTdR_CgF7FWe0zT24cz8/edit?gid=1252567251" TargetMode="External"/><Relationship Id="rId219" Type="http://schemas.openxmlformats.org/officeDocument/2006/relationships/hyperlink" Target="https://docs.google.com/spreadsheets/d/1YFoHsKiHSU6DFxAmVywbUytEWWBiHrQVYXtWnwTdNuQ/edit?gid=1258946380" TargetMode="External"/><Relationship Id="rId426" Type="http://schemas.openxmlformats.org/officeDocument/2006/relationships/hyperlink" Target="https://docs.google.com/spreadsheets/d/1FLLUNsOmiCkkwykC0OpwTolnTdR_CgF7FWe0zT24cz8/edit?gid=1252567251" TargetMode="External"/><Relationship Id="rId633" Type="http://schemas.openxmlformats.org/officeDocument/2006/relationships/hyperlink" Target="https://docs.google.com/spreadsheets/d/1FLLUNsOmiCkkwykC0OpwTolnTdR_CgF7FWe0zT24cz8/edit?pli=1&amp;gid=1252567251" TargetMode="External"/><Relationship Id="rId980" Type="http://schemas.openxmlformats.org/officeDocument/2006/relationships/hyperlink" Target="https://docs.google.com/spreadsheets/d/1FLLUNsOmiCkkwykC0OpwTolnTdR_CgF7FWe0zT24cz8/edit?gid=1252567251" TargetMode="External"/><Relationship Id="rId1056" Type="http://schemas.openxmlformats.org/officeDocument/2006/relationships/hyperlink" Target="https://docs.google.com/spreadsheets/d/1FLLUNsOmiCkkwykC0OpwTolnTdR_CgF7FWe0zT24cz8/edit?gid=1252567251" TargetMode="External"/><Relationship Id="rId1263" Type="http://schemas.openxmlformats.org/officeDocument/2006/relationships/hyperlink" Target="https://docs.google.com/spreadsheets/d/1FLLUNsOmiCkkwykC0OpwTolnTdR_CgF7FWe0zT24cz8/edit?gid=1252567251" TargetMode="External"/><Relationship Id="rId840" Type="http://schemas.openxmlformats.org/officeDocument/2006/relationships/hyperlink" Target="https://docs.google.com/spreadsheets/d/1YFoHsKiHSU6DFxAmVywbUytEWWBiHrQVYXtWnwTdNuQ/edit?gid=1258946380" TargetMode="External"/><Relationship Id="rId938" Type="http://schemas.openxmlformats.org/officeDocument/2006/relationships/hyperlink" Target="https://docs.google.com/spreadsheets/d/1FLLUNsOmiCkkwykC0OpwTolnTdR_CgF7FWe0zT24cz8/edit?gid=1252567251" TargetMode="External"/><Relationship Id="rId1470" Type="http://schemas.openxmlformats.org/officeDocument/2006/relationships/hyperlink" Target="https://docs.google.com/spreadsheets/d/1FLLUNsOmiCkkwykC0OpwTolnTdR_CgF7FWe0zT24cz8/edit?gid=1252567251" TargetMode="External"/><Relationship Id="rId67" Type="http://schemas.openxmlformats.org/officeDocument/2006/relationships/hyperlink" Target="https://docs.google.com/spreadsheets/d/1FLLUNsOmiCkkwykC0OpwTolnTdR_CgF7FWe0zT24cz8/edit?gid=1252567251" TargetMode="External"/><Relationship Id="rId272" Type="http://schemas.openxmlformats.org/officeDocument/2006/relationships/hyperlink" Target="https://docs.google.com/spreadsheets/d/1FLLUNsOmiCkkwykC0OpwTolnTdR_CgF7FWe0zT24cz8/edit?pli=1&amp;gid=1252567251" TargetMode="External"/><Relationship Id="rId577" Type="http://schemas.openxmlformats.org/officeDocument/2006/relationships/hyperlink" Target="https://docs.google.com/spreadsheets/d/1FLLUNsOmiCkkwykC0OpwTolnTdR_CgF7FWe0zT24cz8/edit?pli=1&amp;gid=1252567251" TargetMode="External"/><Relationship Id="rId700" Type="http://schemas.openxmlformats.org/officeDocument/2006/relationships/hyperlink" Target="https://docs.google.com/spreadsheets/d/1FLLUNsOmiCkkwykC0OpwTolnTdR_CgF7FWe0zT24cz8/edit?pli=1&amp;gid=1252567251" TargetMode="External"/><Relationship Id="rId1123" Type="http://schemas.openxmlformats.org/officeDocument/2006/relationships/hyperlink" Target="https://docs.google.com/spreadsheets/d/1FLLUNsOmiCkkwykC0OpwTolnTdR_CgF7FWe0zT24cz8/edit?gid=1252567251" TargetMode="External"/><Relationship Id="rId1330" Type="http://schemas.openxmlformats.org/officeDocument/2006/relationships/hyperlink" Target="https://docs.google.com/spreadsheets/d/1FLLUNsOmiCkkwykC0OpwTolnTdR_CgF7FWe0zT24cz8/edit?gid=1252567251" TargetMode="External"/><Relationship Id="rId1428" Type="http://schemas.openxmlformats.org/officeDocument/2006/relationships/hyperlink" Target="https://docs.google.com/spreadsheets/d/1YFoHsKiHSU6DFxAmVywbUytEWWBiHrQVYXtWnwTdNuQ/edit?gid=1258946380" TargetMode="External"/><Relationship Id="rId132" Type="http://schemas.openxmlformats.org/officeDocument/2006/relationships/hyperlink" Target="https://docs.google.com/spreadsheets/d/1FLLUNsOmiCkkwykC0OpwTolnTdR_CgF7FWe0zT24cz8/edit?pli=1&amp;gid=1252567251" TargetMode="External"/><Relationship Id="rId784" Type="http://schemas.openxmlformats.org/officeDocument/2006/relationships/hyperlink" Target="https://docs.google.com/spreadsheets/d/1YFoHsKiHSU6DFxAmVywbUytEWWBiHrQVYXtWnwTdNuQ/edit?gid=1258946380" TargetMode="External"/><Relationship Id="rId991" Type="http://schemas.openxmlformats.org/officeDocument/2006/relationships/hyperlink" Target="https://docs.google.com/spreadsheets/d/1FLLUNsOmiCkkwykC0OpwTolnTdR_CgF7FWe0zT24cz8/edit?pli=1&amp;gid=1252567251" TargetMode="External"/><Relationship Id="rId1067" Type="http://schemas.openxmlformats.org/officeDocument/2006/relationships/hyperlink" Target="https://docs.google.com/spreadsheets/d/1FLLUNsOmiCkkwykC0OpwTolnTdR_CgF7FWe0zT24cz8/edit?pli=1&amp;gid=1252567251" TargetMode="External"/><Relationship Id="rId437" Type="http://schemas.openxmlformats.org/officeDocument/2006/relationships/hyperlink" Target="https://docs.google.com/spreadsheets/d/1FLLUNsOmiCkkwykC0OpwTolnTdR_CgF7FWe0zT24cz8/edit?gid=1252567251" TargetMode="External"/><Relationship Id="rId644" Type="http://schemas.openxmlformats.org/officeDocument/2006/relationships/hyperlink" Target="https://docs.google.com/spreadsheets/d/1FLLUNsOmiCkkwykC0OpwTolnTdR_CgF7FWe0zT24cz8/edit?pli=1&amp;gid=1252567251" TargetMode="External"/><Relationship Id="rId851" Type="http://schemas.openxmlformats.org/officeDocument/2006/relationships/hyperlink" Target="https://docs.google.com/spreadsheets/d/1YFoHsKiHSU6DFxAmVywbUytEWWBiHrQVYXtWnwTdNuQ/edit?gid=1258946380" TargetMode="External"/><Relationship Id="rId1274" Type="http://schemas.openxmlformats.org/officeDocument/2006/relationships/hyperlink" Target="https://docs.google.com/spreadsheets/d/1FLLUNsOmiCkkwykC0OpwTolnTdR_CgF7FWe0zT24cz8/edit?pli=1&amp;gid=1252567251" TargetMode="External"/><Relationship Id="rId1481" Type="http://schemas.openxmlformats.org/officeDocument/2006/relationships/hyperlink" Target="https://shopeefood.vn/u/shopeefood_spikesieudealVND" TargetMode="External"/><Relationship Id="rId283" Type="http://schemas.openxmlformats.org/officeDocument/2006/relationships/hyperlink" Target="https://docs.google.com/spreadsheets/d/1FLLUNsOmiCkkwykC0OpwTolnTdR_CgF7FWe0zT24cz8/edit?gid=1252567251" TargetMode="External"/><Relationship Id="rId490" Type="http://schemas.openxmlformats.org/officeDocument/2006/relationships/hyperlink" Target="https://docs.google.com/spreadsheets/d/1FLLUNsOmiCkkwykC0OpwTolnTdR_CgF7FWe0zT24cz8/edit?gid=1252567251" TargetMode="External"/><Relationship Id="rId504" Type="http://schemas.openxmlformats.org/officeDocument/2006/relationships/hyperlink" Target="https://docs.google.com/spreadsheets/d/1FLLUNsOmiCkkwykC0OpwTolnTdR_CgF7FWe0zT24cz8/edit?gid=1252567251" TargetMode="External"/><Relationship Id="rId711" Type="http://schemas.openxmlformats.org/officeDocument/2006/relationships/hyperlink" Target="https://docs.google.com/spreadsheets/d/1FLLUNsOmiCkkwykC0OpwTolnTdR_CgF7FWe0zT24cz8/edit?pli=1&amp;gid=1252567251" TargetMode="External"/><Relationship Id="rId949" Type="http://schemas.openxmlformats.org/officeDocument/2006/relationships/hyperlink" Target="https://docs.google.com/spreadsheets/d/1FLLUNsOmiCkkwykC0OpwTolnTdR_CgF7FWe0zT24cz8/edit?gid=1252567251" TargetMode="External"/><Relationship Id="rId1134" Type="http://schemas.openxmlformats.org/officeDocument/2006/relationships/hyperlink" Target="https://docs.google.com/spreadsheets/d/1FLLUNsOmiCkkwykC0OpwTolnTdR_CgF7FWe0zT24cz8/edit?gid=1252567251" TargetMode="External"/><Relationship Id="rId1341" Type="http://schemas.openxmlformats.org/officeDocument/2006/relationships/hyperlink" Target="https://docs.google.com/spreadsheets/d/1FLLUNsOmiCkkwykC0OpwTolnTdR_CgF7FWe0zT24cz8/edit?gid=1252567251" TargetMode="External"/><Relationship Id="rId78" Type="http://schemas.openxmlformats.org/officeDocument/2006/relationships/hyperlink" Target="https://docs.google.com/spreadsheets/d/1FLLUNsOmiCkkwykC0OpwTolnTdR_CgF7FWe0zT24cz8/edit?gid=1252567251" TargetMode="External"/><Relationship Id="rId143" Type="http://schemas.openxmlformats.org/officeDocument/2006/relationships/hyperlink" Target="https://docs.google.com/spreadsheets/d/1FLLUNsOmiCkkwykC0OpwTolnTdR_CgF7FWe0zT24cz8/edit?pli=1&amp;gid=1252567251" TargetMode="External"/><Relationship Id="rId350" Type="http://schemas.openxmlformats.org/officeDocument/2006/relationships/hyperlink" Target="https://docs.google.com/spreadsheets/d/1FLLUNsOmiCkkwykC0OpwTolnTdR_CgF7FWe0zT24cz8/edit?gid=1252567251" TargetMode="External"/><Relationship Id="rId588" Type="http://schemas.openxmlformats.org/officeDocument/2006/relationships/hyperlink" Target="https://docs.google.com/spreadsheets/d/1FLLUNsOmiCkkwykC0OpwTolnTdR_CgF7FWe0zT24cz8/edit?pli=1&amp;gid=1252567251" TargetMode="External"/><Relationship Id="rId795" Type="http://schemas.openxmlformats.org/officeDocument/2006/relationships/hyperlink" Target="https://docs.google.com/spreadsheets/d/1YFoHsKiHSU6DFxAmVywbUytEWWBiHrQVYXtWnwTdNuQ/edit?gid=1258946380" TargetMode="External"/><Relationship Id="rId809" Type="http://schemas.openxmlformats.org/officeDocument/2006/relationships/hyperlink" Target="https://docs.google.com/spreadsheets/d/1YFoHsKiHSU6DFxAmVywbUytEWWBiHrQVYXtWnwTdNuQ/edit?gid=1258946380" TargetMode="External"/><Relationship Id="rId1201" Type="http://schemas.openxmlformats.org/officeDocument/2006/relationships/hyperlink" Target="https://docs.google.com/spreadsheets/d/1FLLUNsOmiCkkwykC0OpwTolnTdR_CgF7FWe0zT24cz8/edit?gid=1252567251" TargetMode="External"/><Relationship Id="rId1439" Type="http://schemas.openxmlformats.org/officeDocument/2006/relationships/hyperlink" Target="https://docs.google.com/spreadsheets/d/1FLLUNsOmiCkkwykC0OpwTolnTdR_CgF7FWe0zT24cz8/edit?pli=1&amp;gid=1252567251" TargetMode="External"/><Relationship Id="rId9" Type="http://schemas.openxmlformats.org/officeDocument/2006/relationships/hyperlink" Target="https://docs.google.com/spreadsheets/d/1FLLUNsOmiCkkwykC0OpwTolnTdR_CgF7FWe0zT24cz8/edit?gid=1252567251" TargetMode="External"/><Relationship Id="rId210" Type="http://schemas.openxmlformats.org/officeDocument/2006/relationships/hyperlink" Target="https://docs.google.com/spreadsheets/d/1FLLUNsOmiCkkwykC0OpwTolnTdR_CgF7FWe0zT24cz8/edit?pli=1&amp;gid=1252567251" TargetMode="External"/><Relationship Id="rId448" Type="http://schemas.openxmlformats.org/officeDocument/2006/relationships/hyperlink" Target="https://docs.google.com/spreadsheets/d/1FLLUNsOmiCkkwykC0OpwTolnTdR_CgF7FWe0zT24cz8/edit?gid=1252567251" TargetMode="External"/><Relationship Id="rId655" Type="http://schemas.openxmlformats.org/officeDocument/2006/relationships/hyperlink" Target="https://docs.google.com/spreadsheets/d/1FLLUNsOmiCkkwykC0OpwTolnTdR_CgF7FWe0zT24cz8/edit?pli=1&amp;gid=1252567251" TargetMode="External"/><Relationship Id="rId862" Type="http://schemas.openxmlformats.org/officeDocument/2006/relationships/hyperlink" Target="https://docs.google.com/spreadsheets/d/1YFoHsKiHSU6DFxAmVywbUytEWWBiHrQVYXtWnwTdNuQ/edit?gid=1258946380" TargetMode="External"/><Relationship Id="rId1078" Type="http://schemas.openxmlformats.org/officeDocument/2006/relationships/hyperlink" Target="https://docs.google.com/spreadsheets/d/1FLLUNsOmiCkkwykC0OpwTolnTdR_CgF7FWe0zT24cz8/edit?pli=1&amp;gid=1252567251" TargetMode="External"/><Relationship Id="rId1285" Type="http://schemas.openxmlformats.org/officeDocument/2006/relationships/hyperlink" Target="https://docs.google.com/spreadsheets/d/1FLLUNsOmiCkkwykC0OpwTolnTdR_CgF7FWe0zT24cz8/edit?pli=1&amp;gid=1252567251" TargetMode="External"/><Relationship Id="rId294" Type="http://schemas.openxmlformats.org/officeDocument/2006/relationships/hyperlink" Target="https://docs.google.com/spreadsheets/d/1FLLUNsOmiCkkwykC0OpwTolnTdR_CgF7FWe0zT24cz8/edit?gid=1252567251" TargetMode="External"/><Relationship Id="rId308" Type="http://schemas.openxmlformats.org/officeDocument/2006/relationships/hyperlink" Target="https://docs.google.com/spreadsheets/d/1FLLUNsOmiCkkwykC0OpwTolnTdR_CgF7FWe0zT24cz8/edit?gid=1252567251" TargetMode="External"/><Relationship Id="rId515" Type="http://schemas.openxmlformats.org/officeDocument/2006/relationships/hyperlink" Target="https://docs.google.com/spreadsheets/d/1FLLUNsOmiCkkwykC0OpwTolnTdR_CgF7FWe0zT24cz8/edit?gid=1252567251" TargetMode="External"/><Relationship Id="rId722" Type="http://schemas.openxmlformats.org/officeDocument/2006/relationships/hyperlink" Target="https://docs.google.com/spreadsheets/d/1FLLUNsOmiCkkwykC0OpwTolnTdR_CgF7FWe0zT24cz8/edit?pli=1&amp;gid=1252567251" TargetMode="External"/><Relationship Id="rId1145" Type="http://schemas.openxmlformats.org/officeDocument/2006/relationships/hyperlink" Target="https://docs.google.com/spreadsheets/d/1FLLUNsOmiCkkwykC0OpwTolnTdR_CgF7FWe0zT24cz8/edit?gid=1252567251" TargetMode="External"/><Relationship Id="rId1352" Type="http://schemas.openxmlformats.org/officeDocument/2006/relationships/hyperlink" Target="https://docs.google.com/spreadsheets/d/1FLLUNsOmiCkkwykC0OpwTolnTdR_CgF7FWe0zT24cz8/edit?gid=1252567251" TargetMode="External"/><Relationship Id="rId89" Type="http://schemas.openxmlformats.org/officeDocument/2006/relationships/hyperlink" Target="https://docs.google.com/spreadsheets/d/1FLLUNsOmiCkkwykC0OpwTolnTdR_CgF7FWe0zT24cz8/edit?pli=1&amp;gid=1252567251" TargetMode="External"/><Relationship Id="rId154" Type="http://schemas.openxmlformats.org/officeDocument/2006/relationships/hyperlink" Target="https://docs.google.com/spreadsheets/d/1YFoHsKiHSU6DFxAmVywbUytEWWBiHrQVYXtWnwTdNuQ/edit?gid=1258946380" TargetMode="External"/><Relationship Id="rId361" Type="http://schemas.openxmlformats.org/officeDocument/2006/relationships/hyperlink" Target="https://docs.google.com/spreadsheets/d/1FLLUNsOmiCkkwykC0OpwTolnTdR_CgF7FWe0zT24cz8/edit?gid=1252567251" TargetMode="External"/><Relationship Id="rId599" Type="http://schemas.openxmlformats.org/officeDocument/2006/relationships/hyperlink" Target="https://docs.google.com/spreadsheets/d/1FLLUNsOmiCkkwykC0OpwTolnTdR_CgF7FWe0zT24cz8/edit?pli=1&amp;gid=1252567251" TargetMode="External"/><Relationship Id="rId1005" Type="http://schemas.openxmlformats.org/officeDocument/2006/relationships/hyperlink" Target="https://docs.google.com/spreadsheets/d/1FLLUNsOmiCkkwykC0OpwTolnTdR_CgF7FWe0zT24cz8/edit?pli=1&amp;gid=1252567251" TargetMode="External"/><Relationship Id="rId1212" Type="http://schemas.openxmlformats.org/officeDocument/2006/relationships/hyperlink" Target="https://docs.google.com/spreadsheets/d/1FLLUNsOmiCkkwykC0OpwTolnTdR_CgF7FWe0zT24cz8/edit?gid=1252567251" TargetMode="External"/><Relationship Id="rId459" Type="http://schemas.openxmlformats.org/officeDocument/2006/relationships/hyperlink" Target="https://docs.google.com/spreadsheets/d/1FLLUNsOmiCkkwykC0OpwTolnTdR_CgF7FWe0zT24cz8/edit?gid=1252567251" TargetMode="External"/><Relationship Id="rId666" Type="http://schemas.openxmlformats.org/officeDocument/2006/relationships/hyperlink" Target="https://docs.google.com/spreadsheets/d/1FLLUNsOmiCkkwykC0OpwTolnTdR_CgF7FWe0zT24cz8/edit?pli=1&amp;gid=1252567251" TargetMode="External"/><Relationship Id="rId873" Type="http://schemas.openxmlformats.org/officeDocument/2006/relationships/hyperlink" Target="https://docs.google.com/spreadsheets/d/1YFoHsKiHSU6DFxAmVywbUytEWWBiHrQVYXtWnwTdNuQ/edit?gid=1258946380" TargetMode="External"/><Relationship Id="rId1089" Type="http://schemas.openxmlformats.org/officeDocument/2006/relationships/hyperlink" Target="https://docs.google.com/spreadsheets/d/1FLLUNsOmiCkkwykC0OpwTolnTdR_CgF7FWe0zT24cz8/edit?gid=1252567251" TargetMode="External"/><Relationship Id="rId1296" Type="http://schemas.openxmlformats.org/officeDocument/2006/relationships/hyperlink" Target="https://docs.google.com/spreadsheets/d/1FLLUNsOmiCkkwykC0OpwTolnTdR_CgF7FWe0zT24cz8/edit?gid=1252567251" TargetMode="External"/><Relationship Id="rId16" Type="http://schemas.openxmlformats.org/officeDocument/2006/relationships/hyperlink" Target="https://docs.google.com/spreadsheets/d/1FLLUNsOmiCkkwykC0OpwTolnTdR_CgF7FWe0zT24cz8/edit?gid=1252567251" TargetMode="External"/><Relationship Id="rId221" Type="http://schemas.openxmlformats.org/officeDocument/2006/relationships/hyperlink" Target="https://docs.google.com/spreadsheets/d/1YFoHsKiHSU6DFxAmVywbUytEWWBiHrQVYXtWnwTdNuQ/edit?gid=1258946380" TargetMode="External"/><Relationship Id="rId319" Type="http://schemas.openxmlformats.org/officeDocument/2006/relationships/hyperlink" Target="https://docs.google.com/spreadsheets/d/1FLLUNsOmiCkkwykC0OpwTolnTdR_CgF7FWe0zT24cz8/edit?pli=1&amp;gid=1252567251" TargetMode="External"/><Relationship Id="rId526" Type="http://schemas.openxmlformats.org/officeDocument/2006/relationships/hyperlink" Target="https://docs.google.com/spreadsheets/d/1FLLUNsOmiCkkwykC0OpwTolnTdR_CgF7FWe0zT24cz8/edit?gid=1252567251" TargetMode="External"/><Relationship Id="rId1156" Type="http://schemas.openxmlformats.org/officeDocument/2006/relationships/hyperlink" Target="https://docs.google.com/spreadsheets/d/1FLLUNsOmiCkkwykC0OpwTolnTdR_CgF7FWe0zT24cz8/edit?gid=1252567251" TargetMode="External"/><Relationship Id="rId1363" Type="http://schemas.openxmlformats.org/officeDocument/2006/relationships/hyperlink" Target="https://docs.google.com/spreadsheets/d/1FLLUNsOmiCkkwykC0OpwTolnTdR_CgF7FWe0zT24cz8/edit?gid=1252567251" TargetMode="External"/><Relationship Id="rId733" Type="http://schemas.openxmlformats.org/officeDocument/2006/relationships/hyperlink" Target="https://docs.google.com/spreadsheets/d/1FLLUNsOmiCkkwykC0OpwTolnTdR_CgF7FWe0zT24cz8/edit?gid=1252567251" TargetMode="External"/><Relationship Id="rId940" Type="http://schemas.openxmlformats.org/officeDocument/2006/relationships/hyperlink" Target="https://docs.google.com/spreadsheets/d/1FLLUNsOmiCkkwykC0OpwTolnTdR_CgF7FWe0zT24cz8/edit?gid=1252567251" TargetMode="External"/><Relationship Id="rId1016" Type="http://schemas.openxmlformats.org/officeDocument/2006/relationships/hyperlink" Target="https://docs.google.com/spreadsheets/d/1FLLUNsOmiCkkwykC0OpwTolnTdR_CgF7FWe0zT24cz8/edit?pli=1&amp;gid=1252567251" TargetMode="External"/><Relationship Id="rId165" Type="http://schemas.openxmlformats.org/officeDocument/2006/relationships/hyperlink" Target="https://docs.google.com/spreadsheets/d/1YFoHsKiHSU6DFxAmVywbUytEWWBiHrQVYXtWnwTdNuQ/edit?gid=1258946380" TargetMode="External"/><Relationship Id="rId372" Type="http://schemas.openxmlformats.org/officeDocument/2006/relationships/hyperlink" Target="https://docs.google.com/spreadsheets/d/1FLLUNsOmiCkkwykC0OpwTolnTdR_CgF7FWe0zT24cz8/edit?gid=1252567251" TargetMode="External"/><Relationship Id="rId677" Type="http://schemas.openxmlformats.org/officeDocument/2006/relationships/hyperlink" Target="https://docs.google.com/spreadsheets/d/1FLLUNsOmiCkkwykC0OpwTolnTdR_CgF7FWe0zT24cz8/edit?gid=1252567251" TargetMode="External"/><Relationship Id="rId800" Type="http://schemas.openxmlformats.org/officeDocument/2006/relationships/hyperlink" Target="https://docs.google.com/spreadsheets/d/1YFoHsKiHSU6DFxAmVywbUytEWWBiHrQVYXtWnwTdNuQ/edit?gid=1258946380" TargetMode="External"/><Relationship Id="rId1223" Type="http://schemas.openxmlformats.org/officeDocument/2006/relationships/hyperlink" Target="https://docs.google.com/spreadsheets/d/1FLLUNsOmiCkkwykC0OpwTolnTdR_CgF7FWe0zT24cz8/edit?pli=1&amp;gid=1252567251" TargetMode="External"/><Relationship Id="rId1430" Type="http://schemas.openxmlformats.org/officeDocument/2006/relationships/hyperlink" Target="https://docs.google.com/spreadsheets/d/1YFoHsKiHSU6DFxAmVywbUytEWWBiHrQVYXtWnwTdNuQ/edit?gid=1258946380" TargetMode="External"/><Relationship Id="rId232" Type="http://schemas.openxmlformats.org/officeDocument/2006/relationships/hyperlink" Target="https://docs.google.com/spreadsheets/d/1YFoHsKiHSU6DFxAmVywbUytEWWBiHrQVYXtWnwTdNuQ/edit?gid=1258946380" TargetMode="External"/><Relationship Id="rId884" Type="http://schemas.openxmlformats.org/officeDocument/2006/relationships/hyperlink" Target="https://docs.google.com/spreadsheets/d/1YFoHsKiHSU6DFxAmVywbUytEWWBiHrQVYXtWnwTdNuQ/edit?gid=1258946380" TargetMode="External"/><Relationship Id="rId27" Type="http://schemas.openxmlformats.org/officeDocument/2006/relationships/hyperlink" Target="https://docs.google.com/spreadsheets/d/1FLLUNsOmiCkkwykC0OpwTolnTdR_CgF7FWe0zT24cz8/edit?pli=1&amp;gid=1252567251" TargetMode="External"/><Relationship Id="rId537" Type="http://schemas.openxmlformats.org/officeDocument/2006/relationships/hyperlink" Target="https://docs.google.com/spreadsheets/d/1FLLUNsOmiCkkwykC0OpwTolnTdR_CgF7FWe0zT24cz8/edit?gid=1252567251" TargetMode="External"/><Relationship Id="rId744" Type="http://schemas.openxmlformats.org/officeDocument/2006/relationships/hyperlink" Target="https://docs.google.com/spreadsheets/d/1FLLUNsOmiCkkwykC0OpwTolnTdR_CgF7FWe0zT24cz8/edit?pli=1&amp;gid=1252567251" TargetMode="External"/><Relationship Id="rId951" Type="http://schemas.openxmlformats.org/officeDocument/2006/relationships/hyperlink" Target="https://docs.google.com/spreadsheets/d/1FLLUNsOmiCkkwykC0OpwTolnTdR_CgF7FWe0zT24cz8/edit?gid=1252567251" TargetMode="External"/><Relationship Id="rId1167" Type="http://schemas.openxmlformats.org/officeDocument/2006/relationships/hyperlink" Target="https://docs.google.com/spreadsheets/d/1FLLUNsOmiCkkwykC0OpwTolnTdR_CgF7FWe0zT24cz8/edit?gid=1252567251" TargetMode="External"/><Relationship Id="rId1374" Type="http://schemas.openxmlformats.org/officeDocument/2006/relationships/hyperlink" Target="https://docs.google.com/spreadsheets/d/1FLLUNsOmiCkkwykC0OpwTolnTdR_CgF7FWe0zT24cz8/edit?pli=1&amp;gid=1252567251" TargetMode="External"/><Relationship Id="rId80" Type="http://schemas.openxmlformats.org/officeDocument/2006/relationships/hyperlink" Target="https://docs.google.com/spreadsheets/d/1FLLUNsOmiCkkwykC0OpwTolnTdR_CgF7FWe0zT24cz8/edit?gid=1252567251" TargetMode="External"/><Relationship Id="rId176" Type="http://schemas.openxmlformats.org/officeDocument/2006/relationships/hyperlink" Target="https://docs.google.com/spreadsheets/d/1FLLUNsOmiCkkwykC0OpwTolnTdR_CgF7FWe0zT24cz8/edit?gid=1252567251" TargetMode="External"/><Relationship Id="rId383" Type="http://schemas.openxmlformats.org/officeDocument/2006/relationships/hyperlink" Target="https://docs.google.com/spreadsheets/d/1FLLUNsOmiCkkwykC0OpwTolnTdR_CgF7FWe0zT24cz8/edit?gid=1252567251" TargetMode="External"/><Relationship Id="rId590" Type="http://schemas.openxmlformats.org/officeDocument/2006/relationships/hyperlink" Target="https://docs.google.com/spreadsheets/d/1FLLUNsOmiCkkwykC0OpwTolnTdR_CgF7FWe0zT24cz8/edit?pli=1&amp;gid=1252567251" TargetMode="External"/><Relationship Id="rId604" Type="http://schemas.openxmlformats.org/officeDocument/2006/relationships/hyperlink" Target="https://docs.google.com/spreadsheets/d/1FLLUNsOmiCkkwykC0OpwTolnTdR_CgF7FWe0zT24cz8/edit?pli=1&amp;gid=1252567251" TargetMode="External"/><Relationship Id="rId811" Type="http://schemas.openxmlformats.org/officeDocument/2006/relationships/hyperlink" Target="https://docs.google.com/spreadsheets/d/1YFoHsKiHSU6DFxAmVywbUytEWWBiHrQVYXtWnwTdNuQ/edit?gid=1258946380" TargetMode="External"/><Relationship Id="rId1027" Type="http://schemas.openxmlformats.org/officeDocument/2006/relationships/hyperlink" Target="https://docs.google.com/spreadsheets/d/1FLLUNsOmiCkkwykC0OpwTolnTdR_CgF7FWe0zT24cz8/edit?pli=1&amp;gid=1252567251" TargetMode="External"/><Relationship Id="rId1234" Type="http://schemas.openxmlformats.org/officeDocument/2006/relationships/hyperlink" Target="https://docs.google.com/spreadsheets/d/1FLLUNsOmiCkkwykC0OpwTolnTdR_CgF7FWe0zT24cz8/edit?pli=1&amp;gid=1252567251" TargetMode="External"/><Relationship Id="rId1441" Type="http://schemas.openxmlformats.org/officeDocument/2006/relationships/hyperlink" Target="https://docs.google.com/spreadsheets/d/1FLLUNsOmiCkkwykC0OpwTolnTdR_CgF7FWe0zT24cz8/edit?pli=1&amp;gid=1252567251" TargetMode="External"/><Relationship Id="rId243" Type="http://schemas.openxmlformats.org/officeDocument/2006/relationships/hyperlink" Target="https://docs.google.com/spreadsheets/d/1FLLUNsOmiCkkwykC0OpwTolnTdR_CgF7FWe0zT24cz8/edit?gid=1252567251" TargetMode="External"/><Relationship Id="rId450" Type="http://schemas.openxmlformats.org/officeDocument/2006/relationships/hyperlink" Target="https://docs.google.com/spreadsheets/d/1FLLUNsOmiCkkwykC0OpwTolnTdR_CgF7FWe0zT24cz8/edit?gid=1252567251" TargetMode="External"/><Relationship Id="rId688" Type="http://schemas.openxmlformats.org/officeDocument/2006/relationships/hyperlink" Target="https://docs.google.com/spreadsheets/d/1FLLUNsOmiCkkwykC0OpwTolnTdR_CgF7FWe0zT24cz8/edit?pli=1&amp;gid=1252567251" TargetMode="External"/><Relationship Id="rId895" Type="http://schemas.openxmlformats.org/officeDocument/2006/relationships/hyperlink" Target="https://docs.google.com/spreadsheets/d/1YFoHsKiHSU6DFxAmVywbUytEWWBiHrQVYXtWnwTdNuQ/edit?gid=1258946380" TargetMode="External"/><Relationship Id="rId909" Type="http://schemas.openxmlformats.org/officeDocument/2006/relationships/hyperlink" Target="https://docs.google.com/spreadsheets/d/1YFoHsKiHSU6DFxAmVywbUytEWWBiHrQVYXtWnwTdNuQ/edit?gid=1258946380" TargetMode="External"/><Relationship Id="rId1080" Type="http://schemas.openxmlformats.org/officeDocument/2006/relationships/hyperlink" Target="https://docs.google.com/spreadsheets/d/1FLLUNsOmiCkkwykC0OpwTolnTdR_CgF7FWe0zT24cz8/edit?pli=1&amp;gid=1252567251" TargetMode="External"/><Relationship Id="rId1301" Type="http://schemas.openxmlformats.org/officeDocument/2006/relationships/hyperlink" Target="https://docs.google.com/spreadsheets/d/1YFoHsKiHSU6DFxAmVywbUytEWWBiHrQVYXtWnwTdNuQ/edit?gid=1258946380" TargetMode="External"/><Relationship Id="rId38" Type="http://schemas.openxmlformats.org/officeDocument/2006/relationships/hyperlink" Target="https://docs.google.com/spreadsheets/d/1FLLUNsOmiCkkwykC0OpwTolnTdR_CgF7FWe0zT24cz8/edit?pli=1&amp;gid=1252567251" TargetMode="External"/><Relationship Id="rId103" Type="http://schemas.openxmlformats.org/officeDocument/2006/relationships/hyperlink" Target="https://docs.google.com/spreadsheets/d/1YFoHsKiHSU6DFxAmVywbUytEWWBiHrQVYXtWnwTdNuQ/edit?gid=1258946380" TargetMode="External"/><Relationship Id="rId310" Type="http://schemas.openxmlformats.org/officeDocument/2006/relationships/hyperlink" Target="https://docs.google.com/spreadsheets/d/1FLLUNsOmiCkkwykC0OpwTolnTdR_CgF7FWe0zT24cz8/edit?pli=1&amp;gid=1252567251" TargetMode="External"/><Relationship Id="rId548" Type="http://schemas.openxmlformats.org/officeDocument/2006/relationships/hyperlink" Target="https://docs.google.com/spreadsheets/d/1FLLUNsOmiCkkwykC0OpwTolnTdR_CgF7FWe0zT24cz8/edit?gid=1252567251" TargetMode="External"/><Relationship Id="rId755" Type="http://schemas.openxmlformats.org/officeDocument/2006/relationships/hyperlink" Target="https://docs.google.com/spreadsheets/d/1YFoHsKiHSU6DFxAmVywbUytEWWBiHrQVYXtWnwTdNuQ/edit?gid=1258946380" TargetMode="External"/><Relationship Id="rId962" Type="http://schemas.openxmlformats.org/officeDocument/2006/relationships/hyperlink" Target="https://docs.google.com/spreadsheets/d/1FLLUNsOmiCkkwykC0OpwTolnTdR_CgF7FWe0zT24cz8/edit?gid=1252567251" TargetMode="External"/><Relationship Id="rId1178" Type="http://schemas.openxmlformats.org/officeDocument/2006/relationships/hyperlink" Target="https://docs.google.com/spreadsheets/d/1FLLUNsOmiCkkwykC0OpwTolnTdR_CgF7FWe0zT24cz8/edit?gid=1252567251" TargetMode="External"/><Relationship Id="rId1385" Type="http://schemas.openxmlformats.org/officeDocument/2006/relationships/hyperlink" Target="https://docs.google.com/spreadsheets/d/1YFoHsKiHSU6DFxAmVywbUytEWWBiHrQVYXtWnwTdNuQ/edit?gid=1258946380" TargetMode="External"/><Relationship Id="rId91" Type="http://schemas.openxmlformats.org/officeDocument/2006/relationships/hyperlink" Target="https://docs.google.com/spreadsheets/d/1FLLUNsOmiCkkwykC0OpwTolnTdR_CgF7FWe0zT24cz8/edit?pli=1&amp;gid=1252567251" TargetMode="External"/><Relationship Id="rId187" Type="http://schemas.openxmlformats.org/officeDocument/2006/relationships/hyperlink" Target="https://docs.google.com/spreadsheets/d/1YFoHsKiHSU6DFxAmVywbUytEWWBiHrQVYXtWnwTdNuQ/edit?gid=1258946380" TargetMode="External"/><Relationship Id="rId394" Type="http://schemas.openxmlformats.org/officeDocument/2006/relationships/hyperlink" Target="https://docs.google.com/spreadsheets/d/1FLLUNsOmiCkkwykC0OpwTolnTdR_CgF7FWe0zT24cz8/edit?gid=1252567251" TargetMode="External"/><Relationship Id="rId408" Type="http://schemas.openxmlformats.org/officeDocument/2006/relationships/hyperlink" Target="https://docs.google.com/spreadsheets/d/1FLLUNsOmiCkkwykC0OpwTolnTdR_CgF7FWe0zT24cz8/edit?gid=1252567251" TargetMode="External"/><Relationship Id="rId615" Type="http://schemas.openxmlformats.org/officeDocument/2006/relationships/hyperlink" Target="https://docs.google.com/spreadsheets/d/1FLLUNsOmiCkkwykC0OpwTolnTdR_CgF7FWe0zT24cz8/edit?pli=1&amp;gid=1252567251" TargetMode="External"/><Relationship Id="rId822" Type="http://schemas.openxmlformats.org/officeDocument/2006/relationships/hyperlink" Target="https://docs.google.com/spreadsheets/d/1YFoHsKiHSU6DFxAmVywbUytEWWBiHrQVYXtWnwTdNuQ/edit?gid=1258946380" TargetMode="External"/><Relationship Id="rId1038" Type="http://schemas.openxmlformats.org/officeDocument/2006/relationships/hyperlink" Target="https://docs.google.com/spreadsheets/d/1FLLUNsOmiCkkwykC0OpwTolnTdR_CgF7FWe0zT24cz8/edit?gid=1252567251" TargetMode="External"/><Relationship Id="rId1245" Type="http://schemas.openxmlformats.org/officeDocument/2006/relationships/hyperlink" Target="https://docs.google.com/spreadsheets/d/1FLLUNsOmiCkkwykC0OpwTolnTdR_CgF7FWe0zT24cz8/edit?pli=1&amp;gid=1252567251" TargetMode="External"/><Relationship Id="rId1452" Type="http://schemas.openxmlformats.org/officeDocument/2006/relationships/hyperlink" Target="https://docs.google.com/spreadsheets/d/1FLLUNsOmiCkkwykC0OpwTolnTdR_CgF7FWe0zT24cz8/edit?gid=1252567251" TargetMode="External"/><Relationship Id="rId254" Type="http://schemas.openxmlformats.org/officeDocument/2006/relationships/hyperlink" Target="https://docs.google.com/spreadsheets/d/1FLLUNsOmiCkkwykC0OpwTolnTdR_CgF7FWe0zT24cz8/edit?pli=1&amp;gid=1252567251" TargetMode="External"/><Relationship Id="rId699" Type="http://schemas.openxmlformats.org/officeDocument/2006/relationships/hyperlink" Target="https://docs.google.com/spreadsheets/d/1FLLUNsOmiCkkwykC0OpwTolnTdR_CgF7FWe0zT24cz8/edit?pli=1&amp;gid=1252567251" TargetMode="External"/><Relationship Id="rId1091" Type="http://schemas.openxmlformats.org/officeDocument/2006/relationships/hyperlink" Target="https://docs.google.com/spreadsheets/d/1FLLUNsOmiCkkwykC0OpwTolnTdR_CgF7FWe0zT24cz8/edit?gid=1252567251" TargetMode="External"/><Relationship Id="rId1105" Type="http://schemas.openxmlformats.org/officeDocument/2006/relationships/hyperlink" Target="https://docs.google.com/spreadsheets/d/1FLLUNsOmiCkkwykC0OpwTolnTdR_CgF7FWe0zT24cz8/edit?gid=1252567251" TargetMode="External"/><Relationship Id="rId1312" Type="http://schemas.openxmlformats.org/officeDocument/2006/relationships/hyperlink" Target="https://shopeefood.vn/u/shopeefood_spikefreeship0d" TargetMode="External"/><Relationship Id="rId49" Type="http://schemas.openxmlformats.org/officeDocument/2006/relationships/hyperlink" Target="https://docs.google.com/spreadsheets/d/1FLLUNsOmiCkkwykC0OpwTolnTdR_CgF7FWe0zT24cz8/edit?gid=1252567251" TargetMode="External"/><Relationship Id="rId114" Type="http://schemas.openxmlformats.org/officeDocument/2006/relationships/hyperlink" Target="https://docs.google.com/spreadsheets/d/1FLLUNsOmiCkkwykC0OpwTolnTdR_CgF7FWe0zT24cz8/edit?gid=1252567251" TargetMode="External"/><Relationship Id="rId461" Type="http://schemas.openxmlformats.org/officeDocument/2006/relationships/hyperlink" Target="https://docs.google.com/spreadsheets/d/1FLLUNsOmiCkkwykC0OpwTolnTdR_CgF7FWe0zT24cz8/edit?gid=1252567251" TargetMode="External"/><Relationship Id="rId559" Type="http://schemas.openxmlformats.org/officeDocument/2006/relationships/hyperlink" Target="https://docs.google.com/spreadsheets/d/1FLLUNsOmiCkkwykC0OpwTolnTdR_CgF7FWe0zT24cz8/edit?gid=1252567251" TargetMode="External"/><Relationship Id="rId766" Type="http://schemas.openxmlformats.org/officeDocument/2006/relationships/hyperlink" Target="https://docs.google.com/spreadsheets/d/1YFoHsKiHSU6DFxAmVywbUytEWWBiHrQVYXtWnwTdNuQ/edit?gid=1258946380" TargetMode="External"/><Relationship Id="rId1189" Type="http://schemas.openxmlformats.org/officeDocument/2006/relationships/hyperlink" Target="https://docs.google.com/spreadsheets/d/1FLLUNsOmiCkkwykC0OpwTolnTdR_CgF7FWe0zT24cz8/edit?gid=1252567251" TargetMode="External"/><Relationship Id="rId1396" Type="http://schemas.openxmlformats.org/officeDocument/2006/relationships/hyperlink" Target="https://docs.google.com/spreadsheets/d/1FLLUNsOmiCkkwykC0OpwTolnTdR_CgF7FWe0zT24cz8/edit?pli=1&amp;gid=1252567251" TargetMode="External"/><Relationship Id="rId198" Type="http://schemas.openxmlformats.org/officeDocument/2006/relationships/hyperlink" Target="https://docs.google.com/spreadsheets/d/1FLLUNsOmiCkkwykC0OpwTolnTdR_CgF7FWe0zT24cz8/edit?gid=1252567251" TargetMode="External"/><Relationship Id="rId321" Type="http://schemas.openxmlformats.org/officeDocument/2006/relationships/hyperlink" Target="https://docs.google.com/spreadsheets/d/1YFoHsKiHSU6DFxAmVywbUytEWWBiHrQVYXtWnwTdNuQ/edit?gid=1258946380" TargetMode="External"/><Relationship Id="rId419" Type="http://schemas.openxmlformats.org/officeDocument/2006/relationships/hyperlink" Target="https://docs.google.com/spreadsheets/d/1FLLUNsOmiCkkwykC0OpwTolnTdR_CgF7FWe0zT24cz8/edit?gid=1252567251" TargetMode="External"/><Relationship Id="rId626" Type="http://schemas.openxmlformats.org/officeDocument/2006/relationships/hyperlink" Target="https://docs.google.com/spreadsheets/d/1FLLUNsOmiCkkwykC0OpwTolnTdR_CgF7FWe0zT24cz8/edit?pli=1&amp;gid=1252567251" TargetMode="External"/><Relationship Id="rId973" Type="http://schemas.openxmlformats.org/officeDocument/2006/relationships/hyperlink" Target="https://docs.google.com/spreadsheets/d/1FLLUNsOmiCkkwykC0OpwTolnTdR_CgF7FWe0zT24cz8/edit?gid=1252567251" TargetMode="External"/><Relationship Id="rId1049" Type="http://schemas.openxmlformats.org/officeDocument/2006/relationships/hyperlink" Target="https://docs.google.com/spreadsheets/d/1YFoHsKiHSU6DFxAmVywbUytEWWBiHrQVYXtWnwTdNuQ/edit?gid=1258946380" TargetMode="External"/><Relationship Id="rId1256" Type="http://schemas.openxmlformats.org/officeDocument/2006/relationships/hyperlink" Target="https://docs.google.com/spreadsheets/d/1FLLUNsOmiCkkwykC0OpwTolnTdR_CgF7FWe0zT24cz8/edit?pli=1&amp;gid=1252567251" TargetMode="External"/><Relationship Id="rId833" Type="http://schemas.openxmlformats.org/officeDocument/2006/relationships/hyperlink" Target="https://docs.google.com/spreadsheets/d/1YFoHsKiHSU6DFxAmVywbUytEWWBiHrQVYXtWnwTdNuQ/edit?gid=1258946380" TargetMode="External"/><Relationship Id="rId1116" Type="http://schemas.openxmlformats.org/officeDocument/2006/relationships/hyperlink" Target="https://docs.google.com/spreadsheets/d/1FLLUNsOmiCkkwykC0OpwTolnTdR_CgF7FWe0zT24cz8/edit?gid=1252567251" TargetMode="External"/><Relationship Id="rId1463" Type="http://schemas.openxmlformats.org/officeDocument/2006/relationships/hyperlink" Target="https://docs.google.com/spreadsheets/d/1FLLUNsOmiCkkwykC0OpwTolnTdR_CgF7FWe0zT24cz8/edit?pli=1&amp;gid=1252567251" TargetMode="External"/><Relationship Id="rId265" Type="http://schemas.openxmlformats.org/officeDocument/2006/relationships/hyperlink" Target="https://docs.google.com/spreadsheets/d/1YFoHsKiHSU6DFxAmVywbUytEWWBiHrQVYXtWnwTdNuQ/edit?gid=1258946380" TargetMode="External"/><Relationship Id="rId472" Type="http://schemas.openxmlformats.org/officeDocument/2006/relationships/hyperlink" Target="https://docs.google.com/spreadsheets/d/1FLLUNsOmiCkkwykC0OpwTolnTdR_CgF7FWe0zT24cz8/edit?gid=1252567251" TargetMode="External"/><Relationship Id="rId900" Type="http://schemas.openxmlformats.org/officeDocument/2006/relationships/hyperlink" Target="https://docs.google.com/spreadsheets/d/1YFoHsKiHSU6DFxAmVywbUytEWWBiHrQVYXtWnwTdNuQ/edit?gid=1258946380" TargetMode="External"/><Relationship Id="rId1323" Type="http://schemas.openxmlformats.org/officeDocument/2006/relationships/hyperlink" Target="https://shopeefood.vn/u/shopeefood_spikevoucherhunting" TargetMode="External"/><Relationship Id="rId125" Type="http://schemas.openxmlformats.org/officeDocument/2006/relationships/hyperlink" Target="https://docs.google.com/spreadsheets/d/1FLLUNsOmiCkkwykC0OpwTolnTdR_CgF7FWe0zT24cz8/edit?gid=1252567251" TargetMode="External"/><Relationship Id="rId332" Type="http://schemas.openxmlformats.org/officeDocument/2006/relationships/hyperlink" Target="https://docs.google.com/spreadsheets/d/1FLLUNsOmiCkkwykC0OpwTolnTdR_CgF7FWe0zT24cz8/edit?gid=1252567251" TargetMode="External"/><Relationship Id="rId777" Type="http://schemas.openxmlformats.org/officeDocument/2006/relationships/hyperlink" Target="https://docs.google.com/spreadsheets/d/1YFoHsKiHSU6DFxAmVywbUytEWWBiHrQVYXtWnwTdNuQ/edit?gid=1258946380" TargetMode="External"/><Relationship Id="rId984" Type="http://schemas.openxmlformats.org/officeDocument/2006/relationships/hyperlink" Target="https://docs.google.com/spreadsheets/d/1FLLUNsOmiCkkwykC0OpwTolnTdR_CgF7FWe0zT24cz8/edit?gid=1252567251" TargetMode="External"/><Relationship Id="rId637" Type="http://schemas.openxmlformats.org/officeDocument/2006/relationships/hyperlink" Target="https://docs.google.com/spreadsheets/d/1FLLUNsOmiCkkwykC0OpwTolnTdR_CgF7FWe0zT24cz8/edit?pli=1&amp;gid=1252567251" TargetMode="External"/><Relationship Id="rId844" Type="http://schemas.openxmlformats.org/officeDocument/2006/relationships/hyperlink" Target="https://docs.google.com/spreadsheets/d/1YFoHsKiHSU6DFxAmVywbUytEWWBiHrQVYXtWnwTdNuQ/edit?gid=1258946380" TargetMode="External"/><Relationship Id="rId1267" Type="http://schemas.openxmlformats.org/officeDocument/2006/relationships/hyperlink" Target="https://docs.google.com/spreadsheets/d/1FLLUNsOmiCkkwykC0OpwTolnTdR_CgF7FWe0zT24cz8/edit?gid=1252567251" TargetMode="External"/><Relationship Id="rId1474" Type="http://schemas.openxmlformats.org/officeDocument/2006/relationships/hyperlink" Target="https://docs.google.com/spreadsheets/d/1FLLUNsOmiCkkwykC0OpwTolnTdR_CgF7FWe0zT24cz8/edit?gid=1252567251" TargetMode="External"/><Relationship Id="rId276" Type="http://schemas.openxmlformats.org/officeDocument/2006/relationships/hyperlink" Target="https://docs.google.com/spreadsheets/d/1FLLUNsOmiCkkwykC0OpwTolnTdR_CgF7FWe0zT24cz8/edit?pli=1&amp;gid=1252567251" TargetMode="External"/><Relationship Id="rId483" Type="http://schemas.openxmlformats.org/officeDocument/2006/relationships/hyperlink" Target="https://docs.google.com/spreadsheets/d/1FLLUNsOmiCkkwykC0OpwTolnTdR_CgF7FWe0zT24cz8/edit?gid=1252567251" TargetMode="External"/><Relationship Id="rId690" Type="http://schemas.openxmlformats.org/officeDocument/2006/relationships/hyperlink" Target="https://docs.google.com/spreadsheets/d/1FLLUNsOmiCkkwykC0OpwTolnTdR_CgF7FWe0zT24cz8/edit?pli=1&amp;gid=1252567251" TargetMode="External"/><Relationship Id="rId704" Type="http://schemas.openxmlformats.org/officeDocument/2006/relationships/hyperlink" Target="https://docs.google.com/spreadsheets/d/1FLLUNsOmiCkkwykC0OpwTolnTdR_CgF7FWe0zT24cz8/edit?pli=1&amp;gid=1252567251" TargetMode="External"/><Relationship Id="rId911" Type="http://schemas.openxmlformats.org/officeDocument/2006/relationships/hyperlink" Target="https://docs.google.com/spreadsheets/d/1YFoHsKiHSU6DFxAmVywbUytEWWBiHrQVYXtWnwTdNuQ/edit?gid=1258946380" TargetMode="External"/><Relationship Id="rId1127" Type="http://schemas.openxmlformats.org/officeDocument/2006/relationships/hyperlink" Target="https://docs.google.com/spreadsheets/d/1FLLUNsOmiCkkwykC0OpwTolnTdR_CgF7FWe0zT24cz8/edit?gid=1252567251" TargetMode="External"/><Relationship Id="rId1334" Type="http://schemas.openxmlformats.org/officeDocument/2006/relationships/hyperlink" Target="https://docs.google.com/spreadsheets/d/1FLLUNsOmiCkkwykC0OpwTolnTdR_CgF7FWe0zT24cz8/edit?gid=1252567251" TargetMode="External"/><Relationship Id="rId40" Type="http://schemas.openxmlformats.org/officeDocument/2006/relationships/hyperlink" Target="https://docs.google.com/spreadsheets/d/1FLLUNsOmiCkkwykC0OpwTolnTdR_CgF7FWe0zT24cz8/edit?pli=1&amp;gid=1252567251" TargetMode="External"/><Relationship Id="rId136" Type="http://schemas.openxmlformats.org/officeDocument/2006/relationships/hyperlink" Target="https://docs.google.com/spreadsheets/d/1FLLUNsOmiCkkwykC0OpwTolnTdR_CgF7FWe0zT24cz8/edit?gid=1252567251" TargetMode="External"/><Relationship Id="rId343" Type="http://schemas.openxmlformats.org/officeDocument/2006/relationships/hyperlink" Target="https://docs.google.com/spreadsheets/d/1FLLUNsOmiCkkwykC0OpwTolnTdR_CgF7FWe0zT24cz8/edit?gid=1252567251" TargetMode="External"/><Relationship Id="rId550" Type="http://schemas.openxmlformats.org/officeDocument/2006/relationships/hyperlink" Target="https://docs.google.com/spreadsheets/d/1FLLUNsOmiCkkwykC0OpwTolnTdR_CgF7FWe0zT24cz8/edit?gid=1252567251" TargetMode="External"/><Relationship Id="rId788" Type="http://schemas.openxmlformats.org/officeDocument/2006/relationships/hyperlink" Target="https://docs.google.com/spreadsheets/d/1YFoHsKiHSU6DFxAmVywbUytEWWBiHrQVYXtWnwTdNuQ/edit?gid=1258946380" TargetMode="External"/><Relationship Id="rId995" Type="http://schemas.openxmlformats.org/officeDocument/2006/relationships/hyperlink" Target="https://docs.google.com/spreadsheets/d/1FLLUNsOmiCkkwykC0OpwTolnTdR_CgF7FWe0zT24cz8/edit?pli=1&amp;gid=1252567251" TargetMode="External"/><Relationship Id="rId1180" Type="http://schemas.openxmlformats.org/officeDocument/2006/relationships/hyperlink" Target="https://docs.google.com/spreadsheets/d/1FLLUNsOmiCkkwykC0OpwTolnTdR_CgF7FWe0zT24cz8/edit?gid=1252567251" TargetMode="External"/><Relationship Id="rId1401" Type="http://schemas.openxmlformats.org/officeDocument/2006/relationships/hyperlink" Target="https://docs.google.com/spreadsheets/d/1FLLUNsOmiCkkwykC0OpwTolnTdR_CgF7FWe0zT24cz8/edit?gid=1252567251" TargetMode="External"/><Relationship Id="rId203" Type="http://schemas.openxmlformats.org/officeDocument/2006/relationships/hyperlink" Target="https://docs.google.com/spreadsheets/d/1FLLUNsOmiCkkwykC0OpwTolnTdR_CgF7FWe0zT24cz8/edit?pli=1&amp;gid=1252567251" TargetMode="External"/><Relationship Id="rId648" Type="http://schemas.openxmlformats.org/officeDocument/2006/relationships/hyperlink" Target="https://docs.google.com/spreadsheets/d/1FLLUNsOmiCkkwykC0OpwTolnTdR_CgF7FWe0zT24cz8/edit?pli=1&amp;gid=1252567251" TargetMode="External"/><Relationship Id="rId855" Type="http://schemas.openxmlformats.org/officeDocument/2006/relationships/hyperlink" Target="https://docs.google.com/spreadsheets/d/1YFoHsKiHSU6DFxAmVywbUytEWWBiHrQVYXtWnwTdNuQ/edit?gid=1258946380" TargetMode="External"/><Relationship Id="rId1040" Type="http://schemas.openxmlformats.org/officeDocument/2006/relationships/hyperlink" Target="https://docs.google.com/spreadsheets/d/1FLLUNsOmiCkkwykC0OpwTolnTdR_CgF7FWe0zT24cz8/edit?gid=1252567251" TargetMode="External"/><Relationship Id="rId1278" Type="http://schemas.openxmlformats.org/officeDocument/2006/relationships/hyperlink" Target="https://docs.google.com/spreadsheets/d/1FLLUNsOmiCkkwykC0OpwTolnTdR_CgF7FWe0zT24cz8/edit?pli=1&amp;gid=1252567251" TargetMode="External"/><Relationship Id="rId1485" Type="http://schemas.openxmlformats.org/officeDocument/2006/relationships/hyperlink" Target="https://docs.google.com/spreadsheets/d/1FLLUNsOmiCkkwykC0OpwTolnTdR_CgF7FWe0zT24cz8/edit?pli=1&amp;gid=1252567251" TargetMode="External"/><Relationship Id="rId287" Type="http://schemas.openxmlformats.org/officeDocument/2006/relationships/hyperlink" Target="https://docs.google.com/spreadsheets/d/1FLLUNsOmiCkkwykC0OpwTolnTdR_CgF7FWe0zT24cz8/edit?gid=1252567251" TargetMode="External"/><Relationship Id="rId410" Type="http://schemas.openxmlformats.org/officeDocument/2006/relationships/hyperlink" Target="https://docs.google.com/spreadsheets/d/1FLLUNsOmiCkkwykC0OpwTolnTdR_CgF7FWe0zT24cz8/edit?gid=1252567251" TargetMode="External"/><Relationship Id="rId494" Type="http://schemas.openxmlformats.org/officeDocument/2006/relationships/hyperlink" Target="https://docs.google.com/spreadsheets/d/1FLLUNsOmiCkkwykC0OpwTolnTdR_CgF7FWe0zT24cz8/edit?gid=1252567251" TargetMode="External"/><Relationship Id="rId508" Type="http://schemas.openxmlformats.org/officeDocument/2006/relationships/hyperlink" Target="https://docs.google.com/spreadsheets/d/1FLLUNsOmiCkkwykC0OpwTolnTdR_CgF7FWe0zT24cz8/edit?gid=1252567251" TargetMode="External"/><Relationship Id="rId715" Type="http://schemas.openxmlformats.org/officeDocument/2006/relationships/hyperlink" Target="https://docs.google.com/spreadsheets/d/1FLLUNsOmiCkkwykC0OpwTolnTdR_CgF7FWe0zT24cz8/edit?pli=1&amp;gid=1252567251" TargetMode="External"/><Relationship Id="rId922" Type="http://schemas.openxmlformats.org/officeDocument/2006/relationships/hyperlink" Target="https://docs.google.com/spreadsheets/d/1FLLUNsOmiCkkwykC0OpwTolnTdR_CgF7FWe0zT24cz8/edit?gid=1252567251" TargetMode="External"/><Relationship Id="rId1138" Type="http://schemas.openxmlformats.org/officeDocument/2006/relationships/hyperlink" Target="https://docs.google.com/spreadsheets/d/1FLLUNsOmiCkkwykC0OpwTolnTdR_CgF7FWe0zT24cz8/edit?gid=1252567251" TargetMode="External"/><Relationship Id="rId1345" Type="http://schemas.openxmlformats.org/officeDocument/2006/relationships/hyperlink" Target="https://docs.google.com/spreadsheets/d/1FLLUNsOmiCkkwykC0OpwTolnTdR_CgF7FWe0zT24cz8/edit?pli=1&amp;gid=1252567251" TargetMode="External"/><Relationship Id="rId147" Type="http://schemas.openxmlformats.org/officeDocument/2006/relationships/hyperlink" Target="https://docs.google.com/spreadsheets/d/1FLLUNsOmiCkkwykC0OpwTolnTdR_CgF7FWe0zT24cz8/edit?pli=1&amp;gid=1252567251" TargetMode="External"/><Relationship Id="rId354" Type="http://schemas.openxmlformats.org/officeDocument/2006/relationships/hyperlink" Target="https://docs.google.com/spreadsheets/d/1FLLUNsOmiCkkwykC0OpwTolnTdR_CgF7FWe0zT24cz8/edit?gid=1252567251" TargetMode="External"/><Relationship Id="rId799" Type="http://schemas.openxmlformats.org/officeDocument/2006/relationships/hyperlink" Target="https://docs.google.com/spreadsheets/d/1YFoHsKiHSU6DFxAmVywbUytEWWBiHrQVYXtWnwTdNuQ/edit?gid=1258946380" TargetMode="External"/><Relationship Id="rId1191" Type="http://schemas.openxmlformats.org/officeDocument/2006/relationships/hyperlink" Target="https://docs.google.com/spreadsheets/d/1FLLUNsOmiCkkwykC0OpwTolnTdR_CgF7FWe0zT24cz8/edit?gid=1252567251" TargetMode="External"/><Relationship Id="rId1205" Type="http://schemas.openxmlformats.org/officeDocument/2006/relationships/hyperlink" Target="https://docs.google.com/spreadsheets/d/1FLLUNsOmiCkkwykC0OpwTolnTdR_CgF7FWe0zT24cz8/edit?gid=1252567251" TargetMode="External"/><Relationship Id="rId51" Type="http://schemas.openxmlformats.org/officeDocument/2006/relationships/hyperlink" Target="https://docs.google.com/spreadsheets/d/1FLLUNsOmiCkkwykC0OpwTolnTdR_CgF7FWe0zT24cz8/edit?gid=1252567251" TargetMode="External"/><Relationship Id="rId561" Type="http://schemas.openxmlformats.org/officeDocument/2006/relationships/hyperlink" Target="https://docs.google.com/spreadsheets/d/1FLLUNsOmiCkkwykC0OpwTolnTdR_CgF7FWe0zT24cz8/edit?gid=1252567251" TargetMode="External"/><Relationship Id="rId659" Type="http://schemas.openxmlformats.org/officeDocument/2006/relationships/hyperlink" Target="https://docs.google.com/spreadsheets/d/1FLLUNsOmiCkkwykC0OpwTolnTdR_CgF7FWe0zT24cz8/edit?pli=1&amp;gid=1252567251" TargetMode="External"/><Relationship Id="rId866" Type="http://schemas.openxmlformats.org/officeDocument/2006/relationships/hyperlink" Target="https://docs.google.com/spreadsheets/d/1YFoHsKiHSU6DFxAmVywbUytEWWBiHrQVYXtWnwTdNuQ/edit?gid=1258946380" TargetMode="External"/><Relationship Id="rId1289" Type="http://schemas.openxmlformats.org/officeDocument/2006/relationships/hyperlink" Target="https://docs.google.com/spreadsheets/d/1FLLUNsOmiCkkwykC0OpwTolnTdR_CgF7FWe0zT24cz8/edit?pli=1&amp;gid=1252567251" TargetMode="External"/><Relationship Id="rId1412" Type="http://schemas.openxmlformats.org/officeDocument/2006/relationships/hyperlink" Target="https://docs.google.com/spreadsheets/d/1FLLUNsOmiCkkwykC0OpwTolnTdR_CgF7FWe0zT24cz8/edit?pli=1&amp;gid=1252567251" TargetMode="External"/><Relationship Id="rId214" Type="http://schemas.openxmlformats.org/officeDocument/2006/relationships/hyperlink" Target="https://docs.google.com/spreadsheets/d/1YFoHsKiHSU6DFxAmVywbUytEWWBiHrQVYXtWnwTdNuQ/edit?gid=1258946380" TargetMode="External"/><Relationship Id="rId298" Type="http://schemas.openxmlformats.org/officeDocument/2006/relationships/hyperlink" Target="https://docs.google.com/spreadsheets/d/1FLLUNsOmiCkkwykC0OpwTolnTdR_CgF7FWe0zT24cz8/edit?gid=1252567251" TargetMode="External"/><Relationship Id="rId421" Type="http://schemas.openxmlformats.org/officeDocument/2006/relationships/hyperlink" Target="https://docs.google.com/spreadsheets/d/1FLLUNsOmiCkkwykC0OpwTolnTdR_CgF7FWe0zT24cz8/edit?gid=1252567251" TargetMode="External"/><Relationship Id="rId519" Type="http://schemas.openxmlformats.org/officeDocument/2006/relationships/hyperlink" Target="https://docs.google.com/spreadsheets/d/1FLLUNsOmiCkkwykC0OpwTolnTdR_CgF7FWe0zT24cz8/edit?gid=1252567251" TargetMode="External"/><Relationship Id="rId1051" Type="http://schemas.openxmlformats.org/officeDocument/2006/relationships/hyperlink" Target="https://docs.google.com/spreadsheets/d/1FLLUNsOmiCkkwykC0OpwTolnTdR_CgF7FWe0zT24cz8/edit?gid=1252567251" TargetMode="External"/><Relationship Id="rId1149" Type="http://schemas.openxmlformats.org/officeDocument/2006/relationships/hyperlink" Target="https://docs.google.com/spreadsheets/d/1FLLUNsOmiCkkwykC0OpwTolnTdR_CgF7FWe0zT24cz8/edit?gid=1252567251" TargetMode="External"/><Relationship Id="rId1356" Type="http://schemas.openxmlformats.org/officeDocument/2006/relationships/hyperlink" Target="https://docs.google.com/spreadsheets/d/1FLLUNsOmiCkkwykC0OpwTolnTdR_CgF7FWe0zT24cz8/edit?gid=1252567251" TargetMode="External"/><Relationship Id="rId158" Type="http://schemas.openxmlformats.org/officeDocument/2006/relationships/hyperlink" Target="https://docs.google.com/spreadsheets/d/1YFoHsKiHSU6DFxAmVywbUytEWWBiHrQVYXtWnwTdNuQ/edit?gid=1258946380" TargetMode="External"/><Relationship Id="rId726" Type="http://schemas.openxmlformats.org/officeDocument/2006/relationships/hyperlink" Target="https://docs.google.com/spreadsheets/d/1FLLUNsOmiCkkwykC0OpwTolnTdR_CgF7FWe0zT24cz8/edit?pli=1&amp;gid=1252567251" TargetMode="External"/><Relationship Id="rId933" Type="http://schemas.openxmlformats.org/officeDocument/2006/relationships/hyperlink" Target="https://docs.google.com/spreadsheets/d/1FLLUNsOmiCkkwykC0OpwTolnTdR_CgF7FWe0zT24cz8/edit?gid=1252567251" TargetMode="External"/><Relationship Id="rId1009" Type="http://schemas.openxmlformats.org/officeDocument/2006/relationships/hyperlink" Target="https://docs.google.com/spreadsheets/d/1FLLUNsOmiCkkwykC0OpwTolnTdR_CgF7FWe0zT24cz8/edit?gid=1252567251" TargetMode="External"/><Relationship Id="rId62" Type="http://schemas.openxmlformats.org/officeDocument/2006/relationships/hyperlink" Target="https://docs.google.com/spreadsheets/d/1FLLUNsOmiCkkwykC0OpwTolnTdR_CgF7FWe0zT24cz8/edit?gid=1252567251" TargetMode="External"/><Relationship Id="rId365" Type="http://schemas.openxmlformats.org/officeDocument/2006/relationships/hyperlink" Target="https://docs.google.com/spreadsheets/d/1FLLUNsOmiCkkwykC0OpwTolnTdR_CgF7FWe0zT24cz8/edit?gid=1252567251" TargetMode="External"/><Relationship Id="rId572" Type="http://schemas.openxmlformats.org/officeDocument/2006/relationships/hyperlink" Target="https://docs.google.com/spreadsheets/d/1FLLUNsOmiCkkwykC0OpwTolnTdR_CgF7FWe0zT24cz8/edit?pli=1&amp;gid=1252567251" TargetMode="External"/><Relationship Id="rId1216" Type="http://schemas.openxmlformats.org/officeDocument/2006/relationships/hyperlink" Target="https://docs.google.com/spreadsheets/d/1FLLUNsOmiCkkwykC0OpwTolnTdR_CgF7FWe0zT24cz8/edit?pli=1&amp;gid=1252567251" TargetMode="External"/><Relationship Id="rId1423" Type="http://schemas.openxmlformats.org/officeDocument/2006/relationships/hyperlink" Target="https://docs.google.com/spreadsheets/d/1YFoHsKiHSU6DFxAmVywbUytEWWBiHrQVYXtWnwTdNuQ/edit?gid=1258946380" TargetMode="External"/><Relationship Id="rId225" Type="http://schemas.openxmlformats.org/officeDocument/2006/relationships/hyperlink" Target="https://docs.google.com/spreadsheets/d/1FLLUNsOmiCkkwykC0OpwTolnTdR_CgF7FWe0zT24cz8/edit?gid=1252567251" TargetMode="External"/><Relationship Id="rId432" Type="http://schemas.openxmlformats.org/officeDocument/2006/relationships/hyperlink" Target="https://docs.google.com/spreadsheets/d/1FLLUNsOmiCkkwykC0OpwTolnTdR_CgF7FWe0zT24cz8/edit?gid=1252567251" TargetMode="External"/><Relationship Id="rId877" Type="http://schemas.openxmlformats.org/officeDocument/2006/relationships/hyperlink" Target="https://docs.google.com/spreadsheets/d/1YFoHsKiHSU6DFxAmVywbUytEWWBiHrQVYXtWnwTdNuQ/edit?gid=1258946380" TargetMode="External"/><Relationship Id="rId1062" Type="http://schemas.openxmlformats.org/officeDocument/2006/relationships/hyperlink" Target="https://docs.google.com/spreadsheets/d/1FLLUNsOmiCkkwykC0OpwTolnTdR_CgF7FWe0zT24cz8/edit?gid=1252567251" TargetMode="External"/><Relationship Id="rId737" Type="http://schemas.openxmlformats.org/officeDocument/2006/relationships/hyperlink" Target="https://docs.google.com/spreadsheets/d/1FLLUNsOmiCkkwykC0OpwTolnTdR_CgF7FWe0zT24cz8/edit?pli=1&amp;gid=1252567251" TargetMode="External"/><Relationship Id="rId944" Type="http://schemas.openxmlformats.org/officeDocument/2006/relationships/hyperlink" Target="https://docs.google.com/spreadsheets/d/1FLLUNsOmiCkkwykC0OpwTolnTdR_CgF7FWe0zT24cz8/edit?gid=1252567251" TargetMode="External"/><Relationship Id="rId1367" Type="http://schemas.openxmlformats.org/officeDocument/2006/relationships/hyperlink" Target="https://docs.google.com/spreadsheets/d/1FLLUNsOmiCkkwykC0OpwTolnTdR_CgF7FWe0zT24cz8/edit?pli=1&amp;gid=1252567251" TargetMode="External"/><Relationship Id="rId73" Type="http://schemas.openxmlformats.org/officeDocument/2006/relationships/hyperlink" Target="https://docs.google.com/spreadsheets/d/1FLLUNsOmiCkkwykC0OpwTolnTdR_CgF7FWe0zT24cz8/edit?pli=1&amp;gid=1252567251" TargetMode="External"/><Relationship Id="rId169" Type="http://schemas.openxmlformats.org/officeDocument/2006/relationships/hyperlink" Target="https://docs.google.com/spreadsheets/d/1YFoHsKiHSU6DFxAmVywbUytEWWBiHrQVYXtWnwTdNuQ/edit?gid=1258946380" TargetMode="External"/><Relationship Id="rId376" Type="http://schemas.openxmlformats.org/officeDocument/2006/relationships/hyperlink" Target="https://docs.google.com/spreadsheets/d/1FLLUNsOmiCkkwykC0OpwTolnTdR_CgF7FWe0zT24cz8/edit?gid=1252567251" TargetMode="External"/><Relationship Id="rId583" Type="http://schemas.openxmlformats.org/officeDocument/2006/relationships/hyperlink" Target="https://docs.google.com/spreadsheets/d/1FLLUNsOmiCkkwykC0OpwTolnTdR_CgF7FWe0zT24cz8/edit?pli=1&amp;gid=1252567251" TargetMode="External"/><Relationship Id="rId790" Type="http://schemas.openxmlformats.org/officeDocument/2006/relationships/hyperlink" Target="https://docs.google.com/spreadsheets/d/1YFoHsKiHSU6DFxAmVywbUytEWWBiHrQVYXtWnwTdNuQ/edit?gid=1258946380" TargetMode="External"/><Relationship Id="rId804" Type="http://schemas.openxmlformats.org/officeDocument/2006/relationships/hyperlink" Target="https://docs.google.com/spreadsheets/d/1YFoHsKiHSU6DFxAmVywbUytEWWBiHrQVYXtWnwTdNuQ/edit?gid=1258946380" TargetMode="External"/><Relationship Id="rId1227" Type="http://schemas.openxmlformats.org/officeDocument/2006/relationships/hyperlink" Target="https://docs.google.com/spreadsheets/d/1FLLUNsOmiCkkwykC0OpwTolnTdR_CgF7FWe0zT24cz8/edit?pli=1&amp;gid=1252567251" TargetMode="External"/><Relationship Id="rId1434" Type="http://schemas.openxmlformats.org/officeDocument/2006/relationships/hyperlink" Target="https://docs.google.com/spreadsheets/d/1YFoHsKiHSU6DFxAmVywbUytEWWBiHrQVYXtWnwTdNuQ/edit?gid=1258946380" TargetMode="External"/><Relationship Id="rId4" Type="http://schemas.openxmlformats.org/officeDocument/2006/relationships/hyperlink" Target="https://docs.google.com/spreadsheets/d/1FLLUNsOmiCkkwykC0OpwTolnTdR_CgF7FWe0zT24cz8/edit?gid=1252567251" TargetMode="External"/><Relationship Id="rId236" Type="http://schemas.openxmlformats.org/officeDocument/2006/relationships/hyperlink" Target="https://docs.google.com/spreadsheets/d/1FLLUNsOmiCkkwykC0OpwTolnTdR_CgF7FWe0zT24cz8/edit?gid=1252567251" TargetMode="External"/><Relationship Id="rId443" Type="http://schemas.openxmlformats.org/officeDocument/2006/relationships/hyperlink" Target="https://docs.google.com/spreadsheets/d/1FLLUNsOmiCkkwykC0OpwTolnTdR_CgF7FWe0zT24cz8/edit?gid=1252567251" TargetMode="External"/><Relationship Id="rId650" Type="http://schemas.openxmlformats.org/officeDocument/2006/relationships/hyperlink" Target="https://docs.google.com/spreadsheets/d/1FLLUNsOmiCkkwykC0OpwTolnTdR_CgF7FWe0zT24cz8/edit?pli=1&amp;gid=1252567251" TargetMode="External"/><Relationship Id="rId888" Type="http://schemas.openxmlformats.org/officeDocument/2006/relationships/hyperlink" Target="https://docs.google.com/spreadsheets/d/1YFoHsKiHSU6DFxAmVywbUytEWWBiHrQVYXtWnwTdNuQ/edit?gid=1258946380" TargetMode="External"/><Relationship Id="rId1073" Type="http://schemas.openxmlformats.org/officeDocument/2006/relationships/hyperlink" Target="https://docs.google.com/spreadsheets/d/1FLLUNsOmiCkkwykC0OpwTolnTdR_CgF7FWe0zT24cz8/edit?pli=1&amp;gid=1252567251" TargetMode="External"/><Relationship Id="rId1280" Type="http://schemas.openxmlformats.org/officeDocument/2006/relationships/hyperlink" Target="https://docs.google.com/spreadsheets/d/1FLLUNsOmiCkkwykC0OpwTolnTdR_CgF7FWe0zT24cz8/edit?pli=1&amp;gid=1252567251" TargetMode="External"/><Relationship Id="rId303" Type="http://schemas.openxmlformats.org/officeDocument/2006/relationships/hyperlink" Target="https://docs.google.com/spreadsheets/d/1FLLUNsOmiCkkwykC0OpwTolnTdR_CgF7FWe0zT24cz8/edit?gid=1252567251" TargetMode="External"/><Relationship Id="rId748" Type="http://schemas.openxmlformats.org/officeDocument/2006/relationships/hyperlink" Target="https://docs.google.com/spreadsheets/d/1YFoHsKiHSU6DFxAmVywbUytEWWBiHrQVYXtWnwTdNuQ/edit?gid=1258946380" TargetMode="External"/><Relationship Id="rId955" Type="http://schemas.openxmlformats.org/officeDocument/2006/relationships/hyperlink" Target="https://docs.google.com/spreadsheets/d/1FLLUNsOmiCkkwykC0OpwTolnTdR_CgF7FWe0zT24cz8/edit?gid=1252567251" TargetMode="External"/><Relationship Id="rId1140" Type="http://schemas.openxmlformats.org/officeDocument/2006/relationships/hyperlink" Target="https://docs.google.com/spreadsheets/d/1FLLUNsOmiCkkwykC0OpwTolnTdR_CgF7FWe0zT24cz8/edit?gid=1252567251" TargetMode="External"/><Relationship Id="rId1378" Type="http://schemas.openxmlformats.org/officeDocument/2006/relationships/hyperlink" Target="https://docs.google.com/spreadsheets/d/1FLLUNsOmiCkkwykC0OpwTolnTdR_CgF7FWe0zT24cz8/edit?gid=1252567251" TargetMode="External"/><Relationship Id="rId84" Type="http://schemas.openxmlformats.org/officeDocument/2006/relationships/hyperlink" Target="https://docs.google.com/spreadsheets/d/1FLLUNsOmiCkkwykC0OpwTolnTdR_CgF7FWe0zT24cz8/edit?pli=1&amp;gid=1252567251" TargetMode="External"/><Relationship Id="rId387" Type="http://schemas.openxmlformats.org/officeDocument/2006/relationships/hyperlink" Target="https://docs.google.com/spreadsheets/d/1FLLUNsOmiCkkwykC0OpwTolnTdR_CgF7FWe0zT24cz8/edit?gid=1252567251" TargetMode="External"/><Relationship Id="rId510" Type="http://schemas.openxmlformats.org/officeDocument/2006/relationships/hyperlink" Target="https://docs.google.com/spreadsheets/d/1FLLUNsOmiCkkwykC0OpwTolnTdR_CgF7FWe0zT24cz8/edit?gid=1252567251" TargetMode="External"/><Relationship Id="rId594" Type="http://schemas.openxmlformats.org/officeDocument/2006/relationships/hyperlink" Target="https://docs.google.com/spreadsheets/d/1FLLUNsOmiCkkwykC0OpwTolnTdR_CgF7FWe0zT24cz8/edit?pli=1&amp;gid=1252567251" TargetMode="External"/><Relationship Id="rId608" Type="http://schemas.openxmlformats.org/officeDocument/2006/relationships/hyperlink" Target="https://docs.google.com/spreadsheets/d/1FLLUNsOmiCkkwykC0OpwTolnTdR_CgF7FWe0zT24cz8/edit?pli=1&amp;gid=1252567251" TargetMode="External"/><Relationship Id="rId815" Type="http://schemas.openxmlformats.org/officeDocument/2006/relationships/hyperlink" Target="https://docs.google.com/spreadsheets/d/1YFoHsKiHSU6DFxAmVywbUytEWWBiHrQVYXtWnwTdNuQ/edit?gid=1258946380" TargetMode="External"/><Relationship Id="rId1238" Type="http://schemas.openxmlformats.org/officeDocument/2006/relationships/hyperlink" Target="https://docs.google.com/spreadsheets/d/1FLLUNsOmiCkkwykC0OpwTolnTdR_CgF7FWe0zT24cz8/edit?pli=1&amp;gid=1252567251" TargetMode="External"/><Relationship Id="rId1445" Type="http://schemas.openxmlformats.org/officeDocument/2006/relationships/hyperlink" Target="https://shopeefood.vn/u/shopeefood_spikevoucherhunting" TargetMode="External"/><Relationship Id="rId247" Type="http://schemas.openxmlformats.org/officeDocument/2006/relationships/hyperlink" Target="https://docs.google.com/spreadsheets/d/1FLLUNsOmiCkkwykC0OpwTolnTdR_CgF7FWe0zT24cz8/edit?pli=1&amp;gid=1252567251" TargetMode="External"/><Relationship Id="rId899" Type="http://schemas.openxmlformats.org/officeDocument/2006/relationships/hyperlink" Target="https://docs.google.com/spreadsheets/d/1YFoHsKiHSU6DFxAmVywbUytEWWBiHrQVYXtWnwTdNuQ/edit?gid=1258946380" TargetMode="External"/><Relationship Id="rId1000" Type="http://schemas.openxmlformats.org/officeDocument/2006/relationships/hyperlink" Target="https://docs.google.com/spreadsheets/d/1FLLUNsOmiCkkwykC0OpwTolnTdR_CgF7FWe0zT24cz8/edit?pli=1&amp;gid=1252567251" TargetMode="External"/><Relationship Id="rId1084" Type="http://schemas.openxmlformats.org/officeDocument/2006/relationships/hyperlink" Target="https://docs.google.com/spreadsheets/d/1FLLUNsOmiCkkwykC0OpwTolnTdR_CgF7FWe0zT24cz8/edit?gid=1252567251" TargetMode="External"/><Relationship Id="rId1305" Type="http://schemas.openxmlformats.org/officeDocument/2006/relationships/hyperlink" Target="https://docs.google.com/spreadsheets/d/1FLLUNsOmiCkkwykC0OpwTolnTdR_CgF7FWe0zT24cz8/edit?gid=1252567251" TargetMode="External"/><Relationship Id="rId107" Type="http://schemas.openxmlformats.org/officeDocument/2006/relationships/hyperlink" Target="https://docs.google.com/spreadsheets/d/1YFoHsKiHSU6DFxAmVywbUytEWWBiHrQVYXtWnwTdNuQ/edit?gid=1258946380" TargetMode="External"/><Relationship Id="rId454" Type="http://schemas.openxmlformats.org/officeDocument/2006/relationships/hyperlink" Target="https://docs.google.com/spreadsheets/d/1FLLUNsOmiCkkwykC0OpwTolnTdR_CgF7FWe0zT24cz8/edit?gid=1252567251" TargetMode="External"/><Relationship Id="rId661" Type="http://schemas.openxmlformats.org/officeDocument/2006/relationships/hyperlink" Target="https://docs.google.com/spreadsheets/d/1FLLUNsOmiCkkwykC0OpwTolnTdR_CgF7FWe0zT24cz8/edit?pli=1&amp;gid=1252567251" TargetMode="External"/><Relationship Id="rId759" Type="http://schemas.openxmlformats.org/officeDocument/2006/relationships/hyperlink" Target="https://docs.google.com/spreadsheets/d/1YFoHsKiHSU6DFxAmVywbUytEWWBiHrQVYXtWnwTdNuQ/edit?gid=1258946380" TargetMode="External"/><Relationship Id="rId966" Type="http://schemas.openxmlformats.org/officeDocument/2006/relationships/hyperlink" Target="https://docs.google.com/spreadsheets/d/1FLLUNsOmiCkkwykC0OpwTolnTdR_CgF7FWe0zT24cz8/edit?gid=1252567251" TargetMode="External"/><Relationship Id="rId1291" Type="http://schemas.openxmlformats.org/officeDocument/2006/relationships/hyperlink" Target="https://docs.google.com/spreadsheets/d/1FLLUNsOmiCkkwykC0OpwTolnTdR_CgF7FWe0zT24cz8/edit?pli=1&amp;gid=1252567251" TargetMode="External"/><Relationship Id="rId1389" Type="http://schemas.openxmlformats.org/officeDocument/2006/relationships/hyperlink" Target="https://docs.google.com/spreadsheets/d/1FLLUNsOmiCkkwykC0OpwTolnTdR_CgF7FWe0zT24cz8/edit?pli=1&amp;gid=1252567251" TargetMode="External"/><Relationship Id="rId11" Type="http://schemas.openxmlformats.org/officeDocument/2006/relationships/hyperlink" Target="https://docs.google.com/spreadsheets/d/1FLLUNsOmiCkkwykC0OpwTolnTdR_CgF7FWe0zT24cz8/edit?gid=1252567251" TargetMode="External"/><Relationship Id="rId314" Type="http://schemas.openxmlformats.org/officeDocument/2006/relationships/hyperlink" Target="https://docs.google.com/spreadsheets/d/1FLLUNsOmiCkkwykC0OpwTolnTdR_CgF7FWe0zT24cz8/edit?pli=1&amp;gid=1252567251" TargetMode="External"/><Relationship Id="rId398" Type="http://schemas.openxmlformats.org/officeDocument/2006/relationships/hyperlink" Target="https://docs.google.com/spreadsheets/d/1FLLUNsOmiCkkwykC0OpwTolnTdR_CgF7FWe0zT24cz8/edit?gid=1252567251" TargetMode="External"/><Relationship Id="rId521" Type="http://schemas.openxmlformats.org/officeDocument/2006/relationships/hyperlink" Target="https://docs.google.com/spreadsheets/d/1FLLUNsOmiCkkwykC0OpwTolnTdR_CgF7FWe0zT24cz8/edit?gid=1252567251" TargetMode="External"/><Relationship Id="rId619" Type="http://schemas.openxmlformats.org/officeDocument/2006/relationships/hyperlink" Target="https://docs.google.com/spreadsheets/d/1FLLUNsOmiCkkwykC0OpwTolnTdR_CgF7FWe0zT24cz8/edit?pli=1&amp;gid=1252567251" TargetMode="External"/><Relationship Id="rId1151" Type="http://schemas.openxmlformats.org/officeDocument/2006/relationships/hyperlink" Target="https://docs.google.com/spreadsheets/d/1FLLUNsOmiCkkwykC0OpwTolnTdR_CgF7FWe0zT24cz8/edit?gid=1252567251" TargetMode="External"/><Relationship Id="rId1249" Type="http://schemas.openxmlformats.org/officeDocument/2006/relationships/hyperlink" Target="https://docs.google.com/spreadsheets/d/1FLLUNsOmiCkkwykC0OpwTolnTdR_CgF7FWe0zT24cz8/edit?pli=1&amp;gid=1252567251" TargetMode="External"/><Relationship Id="rId95" Type="http://schemas.openxmlformats.org/officeDocument/2006/relationships/hyperlink" Target="https://docs.google.com/spreadsheets/d/1FLLUNsOmiCkkwykC0OpwTolnTdR_CgF7FWe0zT24cz8/edit?pli=1&amp;gid=1252567251" TargetMode="External"/><Relationship Id="rId160" Type="http://schemas.openxmlformats.org/officeDocument/2006/relationships/hyperlink" Target="https://docs.google.com/spreadsheets/d/1YFoHsKiHSU6DFxAmVywbUytEWWBiHrQVYXtWnwTdNuQ/edit?gid=1258946380" TargetMode="External"/><Relationship Id="rId826" Type="http://schemas.openxmlformats.org/officeDocument/2006/relationships/hyperlink" Target="https://docs.google.com/spreadsheets/d/1YFoHsKiHSU6DFxAmVywbUytEWWBiHrQVYXtWnwTdNuQ/edit?gid=1258946380" TargetMode="External"/><Relationship Id="rId1011" Type="http://schemas.openxmlformats.org/officeDocument/2006/relationships/hyperlink" Target="https://docs.google.com/spreadsheets/d/1FLLUNsOmiCkkwykC0OpwTolnTdR_CgF7FWe0zT24cz8/edit?pli=1&amp;gid=1252567251" TargetMode="External"/><Relationship Id="rId1109" Type="http://schemas.openxmlformats.org/officeDocument/2006/relationships/hyperlink" Target="https://docs.google.com/spreadsheets/d/1FLLUNsOmiCkkwykC0OpwTolnTdR_CgF7FWe0zT24cz8/edit?gid=1252567251" TargetMode="External"/><Relationship Id="rId1456" Type="http://schemas.openxmlformats.org/officeDocument/2006/relationships/hyperlink" Target="https://docs.google.com/spreadsheets/d/1FLLUNsOmiCkkwykC0OpwTolnTdR_CgF7FWe0zT24cz8/edit?gid=1252567251" TargetMode="External"/><Relationship Id="rId258" Type="http://schemas.openxmlformats.org/officeDocument/2006/relationships/hyperlink" Target="https://docs.google.com/spreadsheets/d/1FLLUNsOmiCkkwykC0OpwTolnTdR_CgF7FWe0zT24cz8/edit?pli=1&amp;gid=1252567251" TargetMode="External"/><Relationship Id="rId465" Type="http://schemas.openxmlformats.org/officeDocument/2006/relationships/hyperlink" Target="https://docs.google.com/spreadsheets/d/1FLLUNsOmiCkkwykC0OpwTolnTdR_CgF7FWe0zT24cz8/edit?gid=1252567251" TargetMode="External"/><Relationship Id="rId672" Type="http://schemas.openxmlformats.org/officeDocument/2006/relationships/hyperlink" Target="https://docs.google.com/spreadsheets/d/1FLLUNsOmiCkkwykC0OpwTolnTdR_CgF7FWe0zT24cz8/edit?gid=1252567251" TargetMode="External"/><Relationship Id="rId1095" Type="http://schemas.openxmlformats.org/officeDocument/2006/relationships/hyperlink" Target="https://docs.google.com/spreadsheets/d/1FLLUNsOmiCkkwykC0OpwTolnTdR_CgF7FWe0zT24cz8/edit?gid=1252567251" TargetMode="External"/><Relationship Id="rId1316" Type="http://schemas.openxmlformats.org/officeDocument/2006/relationships/hyperlink" Target="https://docs.google.com/spreadsheets/d/1YFoHsKiHSU6DFxAmVywbUytEWWBiHrQVYXtWnwTdNuQ/edit?gid=1258946380" TargetMode="External"/><Relationship Id="rId22" Type="http://schemas.openxmlformats.org/officeDocument/2006/relationships/hyperlink" Target="https://docs.google.com/spreadsheets/d/1FLLUNsOmiCkkwykC0OpwTolnTdR_CgF7FWe0zT24cz8/edit?gid=1252567251" TargetMode="External"/><Relationship Id="rId118" Type="http://schemas.openxmlformats.org/officeDocument/2006/relationships/hyperlink" Target="https://docs.google.com/spreadsheets/d/1FLLUNsOmiCkkwykC0OpwTolnTdR_CgF7FWe0zT24cz8/edit?gid=1252567251" TargetMode="External"/><Relationship Id="rId325" Type="http://schemas.openxmlformats.org/officeDocument/2006/relationships/hyperlink" Target="https://docs.google.com/spreadsheets/d/1FLLUNsOmiCkkwykC0OpwTolnTdR_CgF7FWe0zT24cz8/edit?gid=1252567251" TargetMode="External"/><Relationship Id="rId532" Type="http://schemas.openxmlformats.org/officeDocument/2006/relationships/hyperlink" Target="https://docs.google.com/spreadsheets/d/1FLLUNsOmiCkkwykC0OpwTolnTdR_CgF7FWe0zT24cz8/edit?gid=1252567251" TargetMode="External"/><Relationship Id="rId977" Type="http://schemas.openxmlformats.org/officeDocument/2006/relationships/hyperlink" Target="https://docs.google.com/spreadsheets/d/1FLLUNsOmiCkkwykC0OpwTolnTdR_CgF7FWe0zT24cz8/edit?gid=1252567251" TargetMode="External"/><Relationship Id="rId1162" Type="http://schemas.openxmlformats.org/officeDocument/2006/relationships/hyperlink" Target="https://docs.google.com/spreadsheets/d/1FLLUNsOmiCkkwykC0OpwTolnTdR_CgF7FWe0zT24cz8/edit?gid=1252567251" TargetMode="External"/><Relationship Id="rId171" Type="http://schemas.openxmlformats.org/officeDocument/2006/relationships/hyperlink" Target="https://docs.google.com/spreadsheets/d/1YFoHsKiHSU6DFxAmVywbUytEWWBiHrQVYXtWnwTdNuQ/edit?gid=1258946380" TargetMode="External"/><Relationship Id="rId837" Type="http://schemas.openxmlformats.org/officeDocument/2006/relationships/hyperlink" Target="https://docs.google.com/spreadsheets/d/1YFoHsKiHSU6DFxAmVywbUytEWWBiHrQVYXtWnwTdNuQ/edit?gid=1258946380" TargetMode="External"/><Relationship Id="rId1022" Type="http://schemas.openxmlformats.org/officeDocument/2006/relationships/hyperlink" Target="https://docs.google.com/spreadsheets/d/1FLLUNsOmiCkkwykC0OpwTolnTdR_CgF7FWe0zT24cz8/edit?pli=1&amp;gid=1252567251" TargetMode="External"/><Relationship Id="rId1467" Type="http://schemas.openxmlformats.org/officeDocument/2006/relationships/hyperlink" Target="https://docs.google.com/spreadsheets/d/1FLLUNsOmiCkkwykC0OpwTolnTdR_CgF7FWe0zT24cz8/edit?gid=1252567251" TargetMode="External"/><Relationship Id="rId269" Type="http://schemas.openxmlformats.org/officeDocument/2006/relationships/hyperlink" Target="https://docs.google.com/spreadsheets/d/1FLLUNsOmiCkkwykC0OpwTolnTdR_CgF7FWe0zT24cz8/edit?pli=1&amp;gid=1252567251" TargetMode="External"/><Relationship Id="rId476" Type="http://schemas.openxmlformats.org/officeDocument/2006/relationships/hyperlink" Target="https://docs.google.com/spreadsheets/d/1FLLUNsOmiCkkwykC0OpwTolnTdR_CgF7FWe0zT24cz8/edit?gid=1252567251" TargetMode="External"/><Relationship Id="rId683" Type="http://schemas.openxmlformats.org/officeDocument/2006/relationships/hyperlink" Target="https://docs.google.com/spreadsheets/d/1FLLUNsOmiCkkwykC0OpwTolnTdR_CgF7FWe0zT24cz8/edit?gid=1252567251" TargetMode="External"/><Relationship Id="rId890" Type="http://schemas.openxmlformats.org/officeDocument/2006/relationships/hyperlink" Target="https://docs.google.com/spreadsheets/d/1YFoHsKiHSU6DFxAmVywbUytEWWBiHrQVYXtWnwTdNuQ/edit?gid=1258946380" TargetMode="External"/><Relationship Id="rId904" Type="http://schemas.openxmlformats.org/officeDocument/2006/relationships/hyperlink" Target="https://docs.google.com/spreadsheets/d/1YFoHsKiHSU6DFxAmVywbUytEWWBiHrQVYXtWnwTdNuQ/edit?gid=1258946380" TargetMode="External"/><Relationship Id="rId1327" Type="http://schemas.openxmlformats.org/officeDocument/2006/relationships/hyperlink" Target="https://shopeefood.vn/u/shopeefood_spikefreeship0d" TargetMode="External"/><Relationship Id="rId33" Type="http://schemas.openxmlformats.org/officeDocument/2006/relationships/hyperlink" Target="https://docs.google.com/spreadsheets/d/1FLLUNsOmiCkkwykC0OpwTolnTdR_CgF7FWe0zT24cz8/edit?gid=1252567251" TargetMode="External"/><Relationship Id="rId129" Type="http://schemas.openxmlformats.org/officeDocument/2006/relationships/hyperlink" Target="https://docs.google.com/spreadsheets/d/1FLLUNsOmiCkkwykC0OpwTolnTdR_CgF7FWe0zT24cz8/edit?pli=1&amp;gid=1252567251" TargetMode="External"/><Relationship Id="rId336" Type="http://schemas.openxmlformats.org/officeDocument/2006/relationships/hyperlink" Target="https://docs.google.com/spreadsheets/d/1FLLUNsOmiCkkwykC0OpwTolnTdR_CgF7FWe0zT24cz8/edit?gid=1252567251" TargetMode="External"/><Relationship Id="rId543" Type="http://schemas.openxmlformats.org/officeDocument/2006/relationships/hyperlink" Target="https://docs.google.com/spreadsheets/d/1FLLUNsOmiCkkwykC0OpwTolnTdR_CgF7FWe0zT24cz8/edit?gid=1252567251" TargetMode="External"/><Relationship Id="rId988" Type="http://schemas.openxmlformats.org/officeDocument/2006/relationships/hyperlink" Target="https://docs.google.com/spreadsheets/d/1FLLUNsOmiCkkwykC0OpwTolnTdR_CgF7FWe0zT24cz8/edit?pli=1&amp;gid=1252567251" TargetMode="External"/><Relationship Id="rId1173" Type="http://schemas.openxmlformats.org/officeDocument/2006/relationships/hyperlink" Target="https://docs.google.com/spreadsheets/d/1FLLUNsOmiCkkwykC0OpwTolnTdR_CgF7FWe0zT24cz8/edit?gid=1252567251" TargetMode="External"/><Relationship Id="rId1380" Type="http://schemas.openxmlformats.org/officeDocument/2006/relationships/hyperlink" Target="https://docs.google.com/spreadsheets/d/1FLLUNsOmiCkkwykC0OpwTolnTdR_CgF7FWe0zT24cz8/edit?gid=1252567251" TargetMode="External"/><Relationship Id="rId182" Type="http://schemas.openxmlformats.org/officeDocument/2006/relationships/hyperlink" Target="https://docs.google.com/spreadsheets/d/1FLLUNsOmiCkkwykC0OpwTolnTdR_CgF7FWe0zT24cz8/edit?pli=1&amp;gid=1252567251" TargetMode="External"/><Relationship Id="rId403" Type="http://schemas.openxmlformats.org/officeDocument/2006/relationships/hyperlink" Target="https://docs.google.com/spreadsheets/d/1FLLUNsOmiCkkwykC0OpwTolnTdR_CgF7FWe0zT24cz8/edit?gid=1252567251" TargetMode="External"/><Relationship Id="rId750" Type="http://schemas.openxmlformats.org/officeDocument/2006/relationships/hyperlink" Target="https://docs.google.com/spreadsheets/d/1YFoHsKiHSU6DFxAmVywbUytEWWBiHrQVYXtWnwTdNuQ/edit?gid=1258946380" TargetMode="External"/><Relationship Id="rId848" Type="http://schemas.openxmlformats.org/officeDocument/2006/relationships/hyperlink" Target="https://docs.google.com/spreadsheets/d/1YFoHsKiHSU6DFxAmVywbUytEWWBiHrQVYXtWnwTdNuQ/edit?gid=1258946380" TargetMode="External"/><Relationship Id="rId1033" Type="http://schemas.openxmlformats.org/officeDocument/2006/relationships/hyperlink" Target="https://docs.google.com/spreadsheets/d/1FLLUNsOmiCkkwykC0OpwTolnTdR_CgF7FWe0zT24cz8/edit?gid=1252567251" TargetMode="External"/><Relationship Id="rId1478" Type="http://schemas.openxmlformats.org/officeDocument/2006/relationships/hyperlink" Target="https://docs.google.com/spreadsheets/d/1FLLUNsOmiCkkwykC0OpwTolnTdR_CgF7FWe0zT24cz8/edit?gid=1252567251" TargetMode="External"/><Relationship Id="rId487" Type="http://schemas.openxmlformats.org/officeDocument/2006/relationships/hyperlink" Target="https://docs.google.com/spreadsheets/d/1FLLUNsOmiCkkwykC0OpwTolnTdR_CgF7FWe0zT24cz8/edit?gid=1252567251" TargetMode="External"/><Relationship Id="rId610" Type="http://schemas.openxmlformats.org/officeDocument/2006/relationships/hyperlink" Target="https://docs.google.com/spreadsheets/d/1FLLUNsOmiCkkwykC0OpwTolnTdR_CgF7FWe0zT24cz8/edit?pli=1&amp;gid=1252567251" TargetMode="External"/><Relationship Id="rId694" Type="http://schemas.openxmlformats.org/officeDocument/2006/relationships/hyperlink" Target="https://docs.google.com/spreadsheets/d/1FLLUNsOmiCkkwykC0OpwTolnTdR_CgF7FWe0zT24cz8/edit?pli=1&amp;gid=1252567251" TargetMode="External"/><Relationship Id="rId708" Type="http://schemas.openxmlformats.org/officeDocument/2006/relationships/hyperlink" Target="https://docs.google.com/spreadsheets/d/1FLLUNsOmiCkkwykC0OpwTolnTdR_CgF7FWe0zT24cz8/edit?pli=1&amp;gid=1252567251" TargetMode="External"/><Relationship Id="rId915" Type="http://schemas.openxmlformats.org/officeDocument/2006/relationships/hyperlink" Target="https://docs.google.com/spreadsheets/d/1FLLUNsOmiCkkwykC0OpwTolnTdR_CgF7FWe0zT24cz8/edit?gid=1252567251" TargetMode="External"/><Relationship Id="rId1240" Type="http://schemas.openxmlformats.org/officeDocument/2006/relationships/hyperlink" Target="https://docs.google.com/spreadsheets/d/1FLLUNsOmiCkkwykC0OpwTolnTdR_CgF7FWe0zT24cz8/edit?pli=1&amp;gid=1252567251" TargetMode="External"/><Relationship Id="rId1338" Type="http://schemas.openxmlformats.org/officeDocument/2006/relationships/hyperlink" Target="https://docs.google.com/spreadsheets/d/1FLLUNsOmiCkkwykC0OpwTolnTdR_CgF7FWe0zT24cz8/edit?gid=1252567251" TargetMode="External"/><Relationship Id="rId347" Type="http://schemas.openxmlformats.org/officeDocument/2006/relationships/hyperlink" Target="https://docs.google.com/spreadsheets/d/1FLLUNsOmiCkkwykC0OpwTolnTdR_CgF7FWe0zT24cz8/edit?gid=1252567251" TargetMode="External"/><Relationship Id="rId999" Type="http://schemas.openxmlformats.org/officeDocument/2006/relationships/hyperlink" Target="https://docs.google.com/spreadsheets/d/1FLLUNsOmiCkkwykC0OpwTolnTdR_CgF7FWe0zT24cz8/edit?pli=1&amp;gid=1252567251" TargetMode="External"/><Relationship Id="rId1100" Type="http://schemas.openxmlformats.org/officeDocument/2006/relationships/hyperlink" Target="https://docs.google.com/spreadsheets/d/1FLLUNsOmiCkkwykC0OpwTolnTdR_CgF7FWe0zT24cz8/edit?gid=1252567251" TargetMode="External"/><Relationship Id="rId1184" Type="http://schemas.openxmlformats.org/officeDocument/2006/relationships/hyperlink" Target="https://docs.google.com/spreadsheets/d/1FLLUNsOmiCkkwykC0OpwTolnTdR_CgF7FWe0zT24cz8/edit?gid=1252567251" TargetMode="External"/><Relationship Id="rId1405" Type="http://schemas.openxmlformats.org/officeDocument/2006/relationships/hyperlink" Target="https://docs.google.com/spreadsheets/d/1FLLUNsOmiCkkwykC0OpwTolnTdR_CgF7FWe0zT24cz8/edit?gid=1252567251" TargetMode="External"/><Relationship Id="rId44" Type="http://schemas.openxmlformats.org/officeDocument/2006/relationships/hyperlink" Target="https://docs.google.com/spreadsheets/d/1FLLUNsOmiCkkwykC0OpwTolnTdR_CgF7FWe0zT24cz8/edit?pli=1&amp;gid=1252567251" TargetMode="External"/><Relationship Id="rId554" Type="http://schemas.openxmlformats.org/officeDocument/2006/relationships/hyperlink" Target="https://docs.google.com/spreadsheets/d/1FLLUNsOmiCkkwykC0OpwTolnTdR_CgF7FWe0zT24cz8/edit?gid=1252567251" TargetMode="External"/><Relationship Id="rId761" Type="http://schemas.openxmlformats.org/officeDocument/2006/relationships/hyperlink" Target="https://docs.google.com/spreadsheets/d/1YFoHsKiHSU6DFxAmVywbUytEWWBiHrQVYXtWnwTdNuQ/edit?gid=1258946380" TargetMode="External"/><Relationship Id="rId859" Type="http://schemas.openxmlformats.org/officeDocument/2006/relationships/hyperlink" Target="https://docs.google.com/spreadsheets/d/1YFoHsKiHSU6DFxAmVywbUytEWWBiHrQVYXtWnwTdNuQ/edit?gid=1258946380" TargetMode="External"/><Relationship Id="rId1391" Type="http://schemas.openxmlformats.org/officeDocument/2006/relationships/hyperlink" Target="https://docs.google.com/spreadsheets/d/1FLLUNsOmiCkkwykC0OpwTolnTdR_CgF7FWe0zT24cz8/edit?pli=1&amp;gid=1252567251" TargetMode="External"/><Relationship Id="rId193" Type="http://schemas.openxmlformats.org/officeDocument/2006/relationships/hyperlink" Target="https://docs.google.com/spreadsheets/d/1YFoHsKiHSU6DFxAmVywbUytEWWBiHrQVYXtWnwTdNuQ/edit?gid=1258946380" TargetMode="External"/><Relationship Id="rId207" Type="http://schemas.openxmlformats.org/officeDocument/2006/relationships/hyperlink" Target="https://docs.google.com/spreadsheets/d/1YFoHsKiHSU6DFxAmVywbUytEWWBiHrQVYXtWnwTdNuQ/edit?gid=1258946380" TargetMode="External"/><Relationship Id="rId414" Type="http://schemas.openxmlformats.org/officeDocument/2006/relationships/hyperlink" Target="https://docs.google.com/spreadsheets/d/1FLLUNsOmiCkkwykC0OpwTolnTdR_CgF7FWe0zT24cz8/edit?gid=1252567251" TargetMode="External"/><Relationship Id="rId498" Type="http://schemas.openxmlformats.org/officeDocument/2006/relationships/hyperlink" Target="https://docs.google.com/spreadsheets/d/1FLLUNsOmiCkkwykC0OpwTolnTdR_CgF7FWe0zT24cz8/edit?gid=1252567251" TargetMode="External"/><Relationship Id="rId621" Type="http://schemas.openxmlformats.org/officeDocument/2006/relationships/hyperlink" Target="https://docs.google.com/spreadsheets/d/1FLLUNsOmiCkkwykC0OpwTolnTdR_CgF7FWe0zT24cz8/edit?pli=1&amp;gid=1252567251" TargetMode="External"/><Relationship Id="rId1044" Type="http://schemas.openxmlformats.org/officeDocument/2006/relationships/hyperlink" Target="https://docs.google.com/spreadsheets/d/1FLLUNsOmiCkkwykC0OpwTolnTdR_CgF7FWe0zT24cz8/edit?gid=1252567251" TargetMode="External"/><Relationship Id="rId1251" Type="http://schemas.openxmlformats.org/officeDocument/2006/relationships/hyperlink" Target="https://docs.google.com/spreadsheets/d/1FLLUNsOmiCkkwykC0OpwTolnTdR_CgF7FWe0zT24cz8/edit?pli=1&amp;gid=1252567251" TargetMode="External"/><Relationship Id="rId1349" Type="http://schemas.openxmlformats.org/officeDocument/2006/relationships/hyperlink" Target="https://docs.google.com/spreadsheets/d/1FLLUNsOmiCkkwykC0OpwTolnTdR_CgF7FWe0zT24cz8/edit?gid=1252567251" TargetMode="External"/><Relationship Id="rId260" Type="http://schemas.openxmlformats.org/officeDocument/2006/relationships/hyperlink" Target="https://docs.google.com/spreadsheets/d/1FLLUNsOmiCkkwykC0OpwTolnTdR_CgF7FWe0zT24cz8/edit?pli=1&amp;gid=1252567251" TargetMode="External"/><Relationship Id="rId719" Type="http://schemas.openxmlformats.org/officeDocument/2006/relationships/hyperlink" Target="https://docs.google.com/spreadsheets/d/1FLLUNsOmiCkkwykC0OpwTolnTdR_CgF7FWe0zT24cz8/edit?pli=1&amp;gid=1252567251" TargetMode="External"/><Relationship Id="rId926" Type="http://schemas.openxmlformats.org/officeDocument/2006/relationships/hyperlink" Target="https://docs.google.com/spreadsheets/d/1FLLUNsOmiCkkwykC0OpwTolnTdR_CgF7FWe0zT24cz8/edit?gid=1252567251" TargetMode="External"/><Relationship Id="rId1111" Type="http://schemas.openxmlformats.org/officeDocument/2006/relationships/hyperlink" Target="https://docs.google.com/spreadsheets/d/1FLLUNsOmiCkkwykC0OpwTolnTdR_CgF7FWe0zT24cz8/edit?gid=1252567251" TargetMode="External"/><Relationship Id="rId55" Type="http://schemas.openxmlformats.org/officeDocument/2006/relationships/hyperlink" Target="https://docs.google.com/spreadsheets/d/1FLLUNsOmiCkkwykC0OpwTolnTdR_CgF7FWe0zT24cz8/edit?gid=1252567251" TargetMode="External"/><Relationship Id="rId120" Type="http://schemas.openxmlformats.org/officeDocument/2006/relationships/hyperlink" Target="https://docs.google.com/spreadsheets/d/1FLLUNsOmiCkkwykC0OpwTolnTdR_CgF7FWe0zT24cz8/edit?gid=1252567251" TargetMode="External"/><Relationship Id="rId358" Type="http://schemas.openxmlformats.org/officeDocument/2006/relationships/hyperlink" Target="https://docs.google.com/spreadsheets/d/1FLLUNsOmiCkkwykC0OpwTolnTdR_CgF7FWe0zT24cz8/edit?gid=1252567251" TargetMode="External"/><Relationship Id="rId565" Type="http://schemas.openxmlformats.org/officeDocument/2006/relationships/hyperlink" Target="https://docs.google.com/spreadsheets/d/1FLLUNsOmiCkkwykC0OpwTolnTdR_CgF7FWe0zT24cz8/edit?pli=1&amp;gid=1252567251" TargetMode="External"/><Relationship Id="rId772" Type="http://schemas.openxmlformats.org/officeDocument/2006/relationships/hyperlink" Target="https://docs.google.com/spreadsheets/d/1YFoHsKiHSU6DFxAmVywbUytEWWBiHrQVYXtWnwTdNuQ/edit?gid=1258946380" TargetMode="External"/><Relationship Id="rId1195" Type="http://schemas.openxmlformats.org/officeDocument/2006/relationships/hyperlink" Target="https://docs.google.com/spreadsheets/d/1FLLUNsOmiCkkwykC0OpwTolnTdR_CgF7FWe0zT24cz8/edit?gid=1252567251" TargetMode="External"/><Relationship Id="rId1209" Type="http://schemas.openxmlformats.org/officeDocument/2006/relationships/hyperlink" Target="https://docs.google.com/spreadsheets/d/1FLLUNsOmiCkkwykC0OpwTolnTdR_CgF7FWe0zT24cz8/edit?gid=1252567251" TargetMode="External"/><Relationship Id="rId1416" Type="http://schemas.openxmlformats.org/officeDocument/2006/relationships/hyperlink" Target="https://docs.google.com/spreadsheets/d/1FLLUNsOmiCkkwykC0OpwTolnTdR_CgF7FWe0zT24cz8/edit?pli=1&amp;gid=1252567251" TargetMode="External"/><Relationship Id="rId218" Type="http://schemas.openxmlformats.org/officeDocument/2006/relationships/hyperlink" Target="https://docs.google.com/spreadsheets/d/1YFoHsKiHSU6DFxAmVywbUytEWWBiHrQVYXtWnwTdNuQ/edit?gid=1258946380" TargetMode="External"/><Relationship Id="rId425" Type="http://schemas.openxmlformats.org/officeDocument/2006/relationships/hyperlink" Target="https://docs.google.com/spreadsheets/d/1FLLUNsOmiCkkwykC0OpwTolnTdR_CgF7FWe0zT24cz8/edit?gid=1252567251" TargetMode="External"/><Relationship Id="rId632" Type="http://schemas.openxmlformats.org/officeDocument/2006/relationships/hyperlink" Target="https://docs.google.com/spreadsheets/d/1FLLUNsOmiCkkwykC0OpwTolnTdR_CgF7FWe0zT24cz8/edit?pli=1&amp;gid=1252567251" TargetMode="External"/><Relationship Id="rId1055" Type="http://schemas.openxmlformats.org/officeDocument/2006/relationships/hyperlink" Target="https://docs.google.com/spreadsheets/d/1FLLUNsOmiCkkwykC0OpwTolnTdR_CgF7FWe0zT24cz8/edit?gid=1252567251" TargetMode="External"/><Relationship Id="rId1262" Type="http://schemas.openxmlformats.org/officeDocument/2006/relationships/hyperlink" Target="https://docs.google.com/spreadsheets/d/1FLLUNsOmiCkkwykC0OpwTolnTdR_CgF7FWe0zT24cz8/edit?gid=1252567251" TargetMode="External"/><Relationship Id="rId271" Type="http://schemas.openxmlformats.org/officeDocument/2006/relationships/hyperlink" Target="https://docs.google.com/spreadsheets/d/1FLLUNsOmiCkkwykC0OpwTolnTdR_CgF7FWe0zT24cz8/edit?pli=1&amp;gid=1252567251" TargetMode="External"/><Relationship Id="rId937" Type="http://schemas.openxmlformats.org/officeDocument/2006/relationships/hyperlink" Target="https://docs.google.com/spreadsheets/d/1FLLUNsOmiCkkwykC0OpwTolnTdR_CgF7FWe0zT24cz8/edit?gid=1252567251" TargetMode="External"/><Relationship Id="rId1122" Type="http://schemas.openxmlformats.org/officeDocument/2006/relationships/hyperlink" Target="https://docs.google.com/spreadsheets/d/1FLLUNsOmiCkkwykC0OpwTolnTdR_CgF7FWe0zT24cz8/edit?gid=1252567251" TargetMode="External"/><Relationship Id="rId66" Type="http://schemas.openxmlformats.org/officeDocument/2006/relationships/hyperlink" Target="https://docs.google.com/spreadsheets/d/1FLLUNsOmiCkkwykC0OpwTolnTdR_CgF7FWe0zT24cz8/edit?gid=1252567251" TargetMode="External"/><Relationship Id="rId131" Type="http://schemas.openxmlformats.org/officeDocument/2006/relationships/hyperlink" Target="https://docs.google.com/spreadsheets/d/1FLLUNsOmiCkkwykC0OpwTolnTdR_CgF7FWe0zT24cz8/edit?pli=1&amp;gid=1252567251" TargetMode="External"/><Relationship Id="rId369" Type="http://schemas.openxmlformats.org/officeDocument/2006/relationships/hyperlink" Target="https://docs.google.com/spreadsheets/d/1FLLUNsOmiCkkwykC0OpwTolnTdR_CgF7FWe0zT24cz8/edit?gid=1252567251" TargetMode="External"/><Relationship Id="rId576" Type="http://schemas.openxmlformats.org/officeDocument/2006/relationships/hyperlink" Target="https://docs.google.com/spreadsheets/d/1FLLUNsOmiCkkwykC0OpwTolnTdR_CgF7FWe0zT24cz8/edit?pli=1&amp;gid=1252567251" TargetMode="External"/><Relationship Id="rId783" Type="http://schemas.openxmlformats.org/officeDocument/2006/relationships/hyperlink" Target="https://docs.google.com/spreadsheets/d/1YFoHsKiHSU6DFxAmVywbUytEWWBiHrQVYXtWnwTdNuQ/edit?gid=1258946380" TargetMode="External"/><Relationship Id="rId990" Type="http://schemas.openxmlformats.org/officeDocument/2006/relationships/hyperlink" Target="https://docs.google.com/spreadsheets/d/1FLLUNsOmiCkkwykC0OpwTolnTdR_CgF7FWe0zT24cz8/edit?pli=1&amp;gid=1252567251" TargetMode="External"/><Relationship Id="rId1427" Type="http://schemas.openxmlformats.org/officeDocument/2006/relationships/hyperlink" Target="https://docs.google.com/spreadsheets/d/1YFoHsKiHSU6DFxAmVywbUytEWWBiHrQVYXtWnwTdNuQ/edit?gid=1258946380" TargetMode="External"/><Relationship Id="rId229" Type="http://schemas.openxmlformats.org/officeDocument/2006/relationships/hyperlink" Target="https://docs.google.com/spreadsheets/d/1FLLUNsOmiCkkwykC0OpwTolnTdR_CgF7FWe0zT24cz8/edit?gid=1252567251" TargetMode="External"/><Relationship Id="rId436" Type="http://schemas.openxmlformats.org/officeDocument/2006/relationships/hyperlink" Target="https://docs.google.com/spreadsheets/d/1FLLUNsOmiCkkwykC0OpwTolnTdR_CgF7FWe0zT24cz8/edit?gid=1252567251" TargetMode="External"/><Relationship Id="rId643" Type="http://schemas.openxmlformats.org/officeDocument/2006/relationships/hyperlink" Target="https://docs.google.com/spreadsheets/d/1FLLUNsOmiCkkwykC0OpwTolnTdR_CgF7FWe0zT24cz8/edit?pli=1&amp;gid=1252567251" TargetMode="External"/><Relationship Id="rId1066" Type="http://schemas.openxmlformats.org/officeDocument/2006/relationships/hyperlink" Target="https://docs.google.com/spreadsheets/d/1YFoHsKiHSU6DFxAmVywbUytEWWBiHrQVYXtWnwTdNuQ/edit?gid=1258946380" TargetMode="External"/><Relationship Id="rId1273" Type="http://schemas.openxmlformats.org/officeDocument/2006/relationships/hyperlink" Target="https://docs.google.com/spreadsheets/d/1FLLUNsOmiCkkwykC0OpwTolnTdR_CgF7FWe0zT24cz8/edit?pli=1&amp;gid=1252567251" TargetMode="External"/><Relationship Id="rId1480" Type="http://schemas.openxmlformats.org/officeDocument/2006/relationships/hyperlink" Target="https://docs.google.com/spreadsheets/d/1FLLUNsOmiCkkwykC0OpwTolnTdR_CgF7FWe0zT24cz8/edit?gid=1252567251" TargetMode="External"/><Relationship Id="rId850" Type="http://schemas.openxmlformats.org/officeDocument/2006/relationships/hyperlink" Target="https://docs.google.com/spreadsheets/d/1YFoHsKiHSU6DFxAmVywbUytEWWBiHrQVYXtWnwTdNuQ/edit?gid=1258946380" TargetMode="External"/><Relationship Id="rId948" Type="http://schemas.openxmlformats.org/officeDocument/2006/relationships/hyperlink" Target="https://docs.google.com/spreadsheets/d/1FLLUNsOmiCkkwykC0OpwTolnTdR_CgF7FWe0zT24cz8/edit?gid=1252567251" TargetMode="External"/><Relationship Id="rId1133" Type="http://schemas.openxmlformats.org/officeDocument/2006/relationships/hyperlink" Target="https://docs.google.com/spreadsheets/d/1FLLUNsOmiCkkwykC0OpwTolnTdR_CgF7FWe0zT24cz8/edit?gid=1252567251" TargetMode="External"/><Relationship Id="rId77" Type="http://schemas.openxmlformats.org/officeDocument/2006/relationships/hyperlink" Target="https://docs.google.com/spreadsheets/d/1FLLUNsOmiCkkwykC0OpwTolnTdR_CgF7FWe0zT24cz8/edit?gid=1252567251" TargetMode="External"/><Relationship Id="rId282" Type="http://schemas.openxmlformats.org/officeDocument/2006/relationships/hyperlink" Target="https://docs.google.com/spreadsheets/d/1FLLUNsOmiCkkwykC0OpwTolnTdR_CgF7FWe0zT24cz8/edit?gid=1252567251" TargetMode="External"/><Relationship Id="rId503" Type="http://schemas.openxmlformats.org/officeDocument/2006/relationships/hyperlink" Target="https://docs.google.com/spreadsheets/d/1FLLUNsOmiCkkwykC0OpwTolnTdR_CgF7FWe0zT24cz8/edit?gid=1252567251" TargetMode="External"/><Relationship Id="rId587" Type="http://schemas.openxmlformats.org/officeDocument/2006/relationships/hyperlink" Target="https://docs.google.com/spreadsheets/d/1FLLUNsOmiCkkwykC0OpwTolnTdR_CgF7FWe0zT24cz8/edit?pli=1&amp;gid=1252567251" TargetMode="External"/><Relationship Id="rId710" Type="http://schemas.openxmlformats.org/officeDocument/2006/relationships/hyperlink" Target="https://docs.google.com/spreadsheets/d/1FLLUNsOmiCkkwykC0OpwTolnTdR_CgF7FWe0zT24cz8/edit?pli=1&amp;gid=1252567251" TargetMode="External"/><Relationship Id="rId808" Type="http://schemas.openxmlformats.org/officeDocument/2006/relationships/hyperlink" Target="https://docs.google.com/spreadsheets/d/1YFoHsKiHSU6DFxAmVywbUytEWWBiHrQVYXtWnwTdNuQ/edit?gid=1258946380" TargetMode="External"/><Relationship Id="rId1340" Type="http://schemas.openxmlformats.org/officeDocument/2006/relationships/hyperlink" Target="https://docs.google.com/spreadsheets/d/1FLLUNsOmiCkkwykC0OpwTolnTdR_CgF7FWe0zT24cz8/edit?gid=1252567251" TargetMode="External"/><Relationship Id="rId1438" Type="http://schemas.openxmlformats.org/officeDocument/2006/relationships/hyperlink" Target="https://docs.google.com/spreadsheets/d/1FLLUNsOmiCkkwykC0OpwTolnTdR_CgF7FWe0zT24cz8/edit?pli=1&amp;gid=1252567251" TargetMode="External"/><Relationship Id="rId8" Type="http://schemas.openxmlformats.org/officeDocument/2006/relationships/hyperlink" Target="https://docs.google.com/spreadsheets/d/1FLLUNsOmiCkkwykC0OpwTolnTdR_CgF7FWe0zT24cz8/edit?gid=1252567251" TargetMode="External"/><Relationship Id="rId142" Type="http://schemas.openxmlformats.org/officeDocument/2006/relationships/hyperlink" Target="https://docs.google.com/spreadsheets/d/1FLLUNsOmiCkkwykC0OpwTolnTdR_CgF7FWe0zT24cz8/edit?pli=1&amp;gid=1252567251" TargetMode="External"/><Relationship Id="rId447" Type="http://schemas.openxmlformats.org/officeDocument/2006/relationships/hyperlink" Target="https://docs.google.com/spreadsheets/d/1FLLUNsOmiCkkwykC0OpwTolnTdR_CgF7FWe0zT24cz8/edit?gid=1252567251" TargetMode="External"/><Relationship Id="rId794" Type="http://schemas.openxmlformats.org/officeDocument/2006/relationships/hyperlink" Target="https://docs.google.com/spreadsheets/d/1YFoHsKiHSU6DFxAmVywbUytEWWBiHrQVYXtWnwTdNuQ/edit?gid=1258946380" TargetMode="External"/><Relationship Id="rId1077" Type="http://schemas.openxmlformats.org/officeDocument/2006/relationships/hyperlink" Target="https://docs.google.com/spreadsheets/d/1FLLUNsOmiCkkwykC0OpwTolnTdR_CgF7FWe0zT24cz8/edit?gid=1252567251" TargetMode="External"/><Relationship Id="rId1200" Type="http://schemas.openxmlformats.org/officeDocument/2006/relationships/hyperlink" Target="https://docs.google.com/spreadsheets/d/1FLLUNsOmiCkkwykC0OpwTolnTdR_CgF7FWe0zT24cz8/edit?gid=1252567251" TargetMode="External"/><Relationship Id="rId654" Type="http://schemas.openxmlformats.org/officeDocument/2006/relationships/hyperlink" Target="https://docs.google.com/spreadsheets/d/1FLLUNsOmiCkkwykC0OpwTolnTdR_CgF7FWe0zT24cz8/edit?pli=1&amp;gid=1252567251" TargetMode="External"/><Relationship Id="rId861" Type="http://schemas.openxmlformats.org/officeDocument/2006/relationships/hyperlink" Target="https://docs.google.com/spreadsheets/d/1YFoHsKiHSU6DFxAmVywbUytEWWBiHrQVYXtWnwTdNuQ/edit?gid=1258946380" TargetMode="External"/><Relationship Id="rId959" Type="http://schemas.openxmlformats.org/officeDocument/2006/relationships/hyperlink" Target="https://docs.google.com/spreadsheets/d/1FLLUNsOmiCkkwykC0OpwTolnTdR_CgF7FWe0zT24cz8/edit?gid=1252567251" TargetMode="External"/><Relationship Id="rId1284" Type="http://schemas.openxmlformats.org/officeDocument/2006/relationships/hyperlink" Target="https://docs.google.com/spreadsheets/d/1FLLUNsOmiCkkwykC0OpwTolnTdR_CgF7FWe0zT24cz8/edit?pli=1&amp;gid=1252567251" TargetMode="External"/><Relationship Id="rId293" Type="http://schemas.openxmlformats.org/officeDocument/2006/relationships/hyperlink" Target="https://docs.google.com/spreadsheets/d/1FLLUNsOmiCkkwykC0OpwTolnTdR_CgF7FWe0zT24cz8/edit?gid=1252567251" TargetMode="External"/><Relationship Id="rId307" Type="http://schemas.openxmlformats.org/officeDocument/2006/relationships/hyperlink" Target="https://docs.google.com/spreadsheets/d/1FLLUNsOmiCkkwykC0OpwTolnTdR_CgF7FWe0zT24cz8/edit?gid=1252567251" TargetMode="External"/><Relationship Id="rId514" Type="http://schemas.openxmlformats.org/officeDocument/2006/relationships/hyperlink" Target="https://docs.google.com/spreadsheets/d/1FLLUNsOmiCkkwykC0OpwTolnTdR_CgF7FWe0zT24cz8/edit?gid=1252567251" TargetMode="External"/><Relationship Id="rId721" Type="http://schemas.openxmlformats.org/officeDocument/2006/relationships/hyperlink" Target="https://docs.google.com/spreadsheets/d/1FLLUNsOmiCkkwykC0OpwTolnTdR_CgF7FWe0zT24cz8/edit?pli=1&amp;gid=1252567251" TargetMode="External"/><Relationship Id="rId1144" Type="http://schemas.openxmlformats.org/officeDocument/2006/relationships/hyperlink" Target="https://docs.google.com/spreadsheets/d/1FLLUNsOmiCkkwykC0OpwTolnTdR_CgF7FWe0zT24cz8/edit?gid=1252567251" TargetMode="External"/><Relationship Id="rId1351" Type="http://schemas.openxmlformats.org/officeDocument/2006/relationships/hyperlink" Target="https://docs.google.com/spreadsheets/d/1FLLUNsOmiCkkwykC0OpwTolnTdR_CgF7FWe0zT24cz8/edit?gid=1252567251" TargetMode="External"/><Relationship Id="rId1449" Type="http://schemas.openxmlformats.org/officeDocument/2006/relationships/hyperlink" Target="https://docs.google.com/spreadsheets/d/1YFoHsKiHSU6DFxAmVywbUytEWWBiHrQVYXtWnwTdNuQ/edit?pli=1&amp;gid=1050005206" TargetMode="External"/><Relationship Id="rId88" Type="http://schemas.openxmlformats.org/officeDocument/2006/relationships/hyperlink" Target="https://docs.google.com/spreadsheets/d/1FLLUNsOmiCkkwykC0OpwTolnTdR_CgF7FWe0zT24cz8/edit?pli=1&amp;gid=1252567251" TargetMode="External"/><Relationship Id="rId153" Type="http://schemas.openxmlformats.org/officeDocument/2006/relationships/hyperlink" Target="https://docs.google.com/spreadsheets/d/1YFoHsKiHSU6DFxAmVywbUytEWWBiHrQVYXtWnwTdNuQ/edit?gid=1258946380" TargetMode="External"/><Relationship Id="rId360" Type="http://schemas.openxmlformats.org/officeDocument/2006/relationships/hyperlink" Target="https://docs.google.com/spreadsheets/d/1FLLUNsOmiCkkwykC0OpwTolnTdR_CgF7FWe0zT24cz8/edit?gid=1252567251" TargetMode="External"/><Relationship Id="rId598" Type="http://schemas.openxmlformats.org/officeDocument/2006/relationships/hyperlink" Target="https://docs.google.com/spreadsheets/d/1FLLUNsOmiCkkwykC0OpwTolnTdR_CgF7FWe0zT24cz8/edit?pli=1&amp;gid=1252567251" TargetMode="External"/><Relationship Id="rId819" Type="http://schemas.openxmlformats.org/officeDocument/2006/relationships/hyperlink" Target="https://docs.google.com/spreadsheets/d/1YFoHsKiHSU6DFxAmVywbUytEWWBiHrQVYXtWnwTdNuQ/edit?gid=1258946380" TargetMode="External"/><Relationship Id="rId1004" Type="http://schemas.openxmlformats.org/officeDocument/2006/relationships/hyperlink" Target="https://docs.google.com/spreadsheets/d/1FLLUNsOmiCkkwykC0OpwTolnTdR_CgF7FWe0zT24cz8/edit?pli=1&amp;gid=1252567251" TargetMode="External"/><Relationship Id="rId1211" Type="http://schemas.openxmlformats.org/officeDocument/2006/relationships/hyperlink" Target="https://docs.google.com/spreadsheets/d/1FLLUNsOmiCkkwykC0OpwTolnTdR_CgF7FWe0zT24cz8/edit?gid=1252567251" TargetMode="External"/><Relationship Id="rId220" Type="http://schemas.openxmlformats.org/officeDocument/2006/relationships/hyperlink" Target="https://docs.google.com/spreadsheets/d/1YFoHsKiHSU6DFxAmVywbUytEWWBiHrQVYXtWnwTdNuQ/edit?gid=1258946380" TargetMode="External"/><Relationship Id="rId458" Type="http://schemas.openxmlformats.org/officeDocument/2006/relationships/hyperlink" Target="https://docs.google.com/spreadsheets/d/1FLLUNsOmiCkkwykC0OpwTolnTdR_CgF7FWe0zT24cz8/edit?gid=1252567251" TargetMode="External"/><Relationship Id="rId665" Type="http://schemas.openxmlformats.org/officeDocument/2006/relationships/hyperlink" Target="https://docs.google.com/spreadsheets/d/1FLLUNsOmiCkkwykC0OpwTolnTdR_CgF7FWe0zT24cz8/edit?pli=1&amp;gid=1252567251" TargetMode="External"/><Relationship Id="rId872" Type="http://schemas.openxmlformats.org/officeDocument/2006/relationships/hyperlink" Target="https://docs.google.com/spreadsheets/d/1YFoHsKiHSU6DFxAmVywbUytEWWBiHrQVYXtWnwTdNuQ/edit?gid=1258946380" TargetMode="External"/><Relationship Id="rId1088" Type="http://schemas.openxmlformats.org/officeDocument/2006/relationships/hyperlink" Target="https://docs.google.com/spreadsheets/d/1FLLUNsOmiCkkwykC0OpwTolnTdR_CgF7FWe0zT24cz8/edit?gid=1252567251" TargetMode="External"/><Relationship Id="rId1295" Type="http://schemas.openxmlformats.org/officeDocument/2006/relationships/hyperlink" Target="https://docs.google.com/spreadsheets/d/1FLLUNsOmiCkkwykC0OpwTolnTdR_CgF7FWe0zT24cz8/edit?gid=1252567251" TargetMode="External"/><Relationship Id="rId1309" Type="http://schemas.openxmlformats.org/officeDocument/2006/relationships/hyperlink" Target="https://docs.google.com/spreadsheets/d/1FLLUNsOmiCkkwykC0OpwTolnTdR_CgF7FWe0zT24cz8/edit?gid=1252567251" TargetMode="External"/><Relationship Id="rId15" Type="http://schemas.openxmlformats.org/officeDocument/2006/relationships/hyperlink" Target="https://docs.google.com/spreadsheets/d/1FLLUNsOmiCkkwykC0OpwTolnTdR_CgF7FWe0zT24cz8/edit?gid=1252567251" TargetMode="External"/><Relationship Id="rId318" Type="http://schemas.openxmlformats.org/officeDocument/2006/relationships/hyperlink" Target="https://docs.google.com/spreadsheets/d/1FLLUNsOmiCkkwykC0OpwTolnTdR_CgF7FWe0zT24cz8/edit?pli=1&amp;gid=1252567251" TargetMode="External"/><Relationship Id="rId525" Type="http://schemas.openxmlformats.org/officeDocument/2006/relationships/hyperlink" Target="https://docs.google.com/spreadsheets/d/1FLLUNsOmiCkkwykC0OpwTolnTdR_CgF7FWe0zT24cz8/edit?gid=1252567251" TargetMode="External"/><Relationship Id="rId732" Type="http://schemas.openxmlformats.org/officeDocument/2006/relationships/hyperlink" Target="https://docs.google.com/spreadsheets/d/1FLLUNsOmiCkkwykC0OpwTolnTdR_CgF7FWe0zT24cz8/edit?gid=1252567251" TargetMode="External"/><Relationship Id="rId1155" Type="http://schemas.openxmlformats.org/officeDocument/2006/relationships/hyperlink" Target="https://docs.google.com/spreadsheets/d/1FLLUNsOmiCkkwykC0OpwTolnTdR_CgF7FWe0zT24cz8/edit?gid=1252567251" TargetMode="External"/><Relationship Id="rId1362" Type="http://schemas.openxmlformats.org/officeDocument/2006/relationships/hyperlink" Target="https://shopeefood.vn/u/shopeefood_cpansang" TargetMode="External"/><Relationship Id="rId99" Type="http://schemas.openxmlformats.org/officeDocument/2006/relationships/hyperlink" Target="https://docs.google.com/spreadsheets/d/1YFoHsKiHSU6DFxAmVywbUytEWWBiHrQVYXtWnwTdNuQ/edit?gid=1258946380" TargetMode="External"/><Relationship Id="rId164" Type="http://schemas.openxmlformats.org/officeDocument/2006/relationships/hyperlink" Target="https://docs.google.com/spreadsheets/d/1YFoHsKiHSU6DFxAmVywbUytEWWBiHrQVYXtWnwTdNuQ/edit?gid=1258946380" TargetMode="External"/><Relationship Id="rId371" Type="http://schemas.openxmlformats.org/officeDocument/2006/relationships/hyperlink" Target="https://docs.google.com/spreadsheets/d/1FLLUNsOmiCkkwykC0OpwTolnTdR_CgF7FWe0zT24cz8/edit?gid=1252567251" TargetMode="External"/><Relationship Id="rId1015" Type="http://schemas.openxmlformats.org/officeDocument/2006/relationships/hyperlink" Target="https://docs.google.com/spreadsheets/d/1FLLUNsOmiCkkwykC0OpwTolnTdR_CgF7FWe0zT24cz8/edit?pli=1&amp;gid=1252567251" TargetMode="External"/><Relationship Id="rId1222" Type="http://schemas.openxmlformats.org/officeDocument/2006/relationships/hyperlink" Target="https://docs.google.com/spreadsheets/d/1FLLUNsOmiCkkwykC0OpwTolnTdR_CgF7FWe0zT24cz8/edit?pli=1&amp;gid=1252567251" TargetMode="External"/><Relationship Id="rId469" Type="http://schemas.openxmlformats.org/officeDocument/2006/relationships/hyperlink" Target="https://docs.google.com/spreadsheets/d/1FLLUNsOmiCkkwykC0OpwTolnTdR_CgF7FWe0zT24cz8/edit?gid=1252567251" TargetMode="External"/><Relationship Id="rId676" Type="http://schemas.openxmlformats.org/officeDocument/2006/relationships/hyperlink" Target="https://docs.google.com/spreadsheets/d/1FLLUNsOmiCkkwykC0OpwTolnTdR_CgF7FWe0zT24cz8/edit?gid=1252567251" TargetMode="External"/><Relationship Id="rId883" Type="http://schemas.openxmlformats.org/officeDocument/2006/relationships/hyperlink" Target="https://docs.google.com/spreadsheets/d/1YFoHsKiHSU6DFxAmVywbUytEWWBiHrQVYXtWnwTdNuQ/edit?gid=1258946380" TargetMode="External"/><Relationship Id="rId1099" Type="http://schemas.openxmlformats.org/officeDocument/2006/relationships/hyperlink" Target="https://docs.google.com/spreadsheets/d/1FLLUNsOmiCkkwykC0OpwTolnTdR_CgF7FWe0zT24cz8/edit?gid=1252567251" TargetMode="External"/><Relationship Id="rId26" Type="http://schemas.openxmlformats.org/officeDocument/2006/relationships/hyperlink" Target="https://docs.google.com/spreadsheets/d/1FLLUNsOmiCkkwykC0OpwTolnTdR_CgF7FWe0zT24cz8/edit?pli=1&amp;gid=1252567251" TargetMode="External"/><Relationship Id="rId231" Type="http://schemas.openxmlformats.org/officeDocument/2006/relationships/hyperlink" Target="https://docs.google.com/spreadsheets/d/1YFoHsKiHSU6DFxAmVywbUytEWWBiHrQVYXtWnwTdNuQ/edit?gid=1258946380" TargetMode="External"/><Relationship Id="rId329" Type="http://schemas.openxmlformats.org/officeDocument/2006/relationships/hyperlink" Target="https://docs.google.com/spreadsheets/d/1FLLUNsOmiCkkwykC0OpwTolnTdR_CgF7FWe0zT24cz8/edit?gid=1252567251" TargetMode="External"/><Relationship Id="rId536" Type="http://schemas.openxmlformats.org/officeDocument/2006/relationships/hyperlink" Target="https://docs.google.com/spreadsheets/d/1FLLUNsOmiCkkwykC0OpwTolnTdR_CgF7FWe0zT24cz8/edit?gid=1252567251" TargetMode="External"/><Relationship Id="rId1166" Type="http://schemas.openxmlformats.org/officeDocument/2006/relationships/hyperlink" Target="https://docs.google.com/spreadsheets/d/1FLLUNsOmiCkkwykC0OpwTolnTdR_CgF7FWe0zT24cz8/edit?gid=1252567251" TargetMode="External"/><Relationship Id="rId1373" Type="http://schemas.openxmlformats.org/officeDocument/2006/relationships/hyperlink" Target="https://docs.google.com/spreadsheets/d/1FLLUNsOmiCkkwykC0OpwTolnTdR_CgF7FWe0zT24cz8/edit?pli=1&amp;gid=1252567251" TargetMode="External"/><Relationship Id="rId175" Type="http://schemas.openxmlformats.org/officeDocument/2006/relationships/hyperlink" Target="https://docs.google.com/spreadsheets/d/1FLLUNsOmiCkkwykC0OpwTolnTdR_CgF7FWe0zT24cz8/edit?gid=1252567251" TargetMode="External"/><Relationship Id="rId743" Type="http://schemas.openxmlformats.org/officeDocument/2006/relationships/hyperlink" Target="https://docs.google.com/spreadsheets/d/1FLLUNsOmiCkkwykC0OpwTolnTdR_CgF7FWe0zT24cz8/edit?pli=1&amp;gid=1252567251" TargetMode="External"/><Relationship Id="rId950" Type="http://schemas.openxmlformats.org/officeDocument/2006/relationships/hyperlink" Target="https://docs.google.com/spreadsheets/d/1FLLUNsOmiCkkwykC0OpwTolnTdR_CgF7FWe0zT24cz8/edit?gid=1252567251" TargetMode="External"/><Relationship Id="rId1026" Type="http://schemas.openxmlformats.org/officeDocument/2006/relationships/hyperlink" Target="https://docs.google.com/spreadsheets/d/1FLLUNsOmiCkkwykC0OpwTolnTdR_CgF7FWe0zT24cz8/edit?gid=1252567251" TargetMode="External"/><Relationship Id="rId382" Type="http://schemas.openxmlformats.org/officeDocument/2006/relationships/hyperlink" Target="https://docs.google.com/spreadsheets/d/1FLLUNsOmiCkkwykC0OpwTolnTdR_CgF7FWe0zT24cz8/edit?gid=1252567251" TargetMode="External"/><Relationship Id="rId603" Type="http://schemas.openxmlformats.org/officeDocument/2006/relationships/hyperlink" Target="https://docs.google.com/spreadsheets/d/1FLLUNsOmiCkkwykC0OpwTolnTdR_CgF7FWe0zT24cz8/edit?pli=1&amp;gid=1252567251" TargetMode="External"/><Relationship Id="rId687" Type="http://schemas.openxmlformats.org/officeDocument/2006/relationships/hyperlink" Target="https://docs.google.com/spreadsheets/d/1FLLUNsOmiCkkwykC0OpwTolnTdR_CgF7FWe0zT24cz8/edit?pli=1&amp;gid=1252567251" TargetMode="External"/><Relationship Id="rId810" Type="http://schemas.openxmlformats.org/officeDocument/2006/relationships/hyperlink" Target="https://docs.google.com/spreadsheets/d/1YFoHsKiHSU6DFxAmVywbUytEWWBiHrQVYXtWnwTdNuQ/edit?gid=1258946380" TargetMode="External"/><Relationship Id="rId908" Type="http://schemas.openxmlformats.org/officeDocument/2006/relationships/hyperlink" Target="https://docs.google.com/spreadsheets/d/1YFoHsKiHSU6DFxAmVywbUytEWWBiHrQVYXtWnwTdNuQ/edit?gid=1258946380" TargetMode="External"/><Relationship Id="rId1233" Type="http://schemas.openxmlformats.org/officeDocument/2006/relationships/hyperlink" Target="https://docs.google.com/spreadsheets/d/1FLLUNsOmiCkkwykC0OpwTolnTdR_CgF7FWe0zT24cz8/edit?pli=1&amp;gid=1252567251" TargetMode="External"/><Relationship Id="rId1440" Type="http://schemas.openxmlformats.org/officeDocument/2006/relationships/hyperlink" Target="https://docs.google.com/spreadsheets/d/1FLLUNsOmiCkkwykC0OpwTolnTdR_CgF7FWe0zT24cz8/edit?pli=1&amp;gid=1252567251" TargetMode="External"/><Relationship Id="rId242" Type="http://schemas.openxmlformats.org/officeDocument/2006/relationships/hyperlink" Target="https://docs.google.com/spreadsheets/d/1FLLUNsOmiCkkwykC0OpwTolnTdR_CgF7FWe0zT24cz8/edit?gid=1252567251" TargetMode="External"/><Relationship Id="rId894" Type="http://schemas.openxmlformats.org/officeDocument/2006/relationships/hyperlink" Target="https://docs.google.com/spreadsheets/d/1YFoHsKiHSU6DFxAmVywbUytEWWBiHrQVYXtWnwTdNuQ/edit?gid=1258946380" TargetMode="External"/><Relationship Id="rId1177" Type="http://schemas.openxmlformats.org/officeDocument/2006/relationships/hyperlink" Target="https://docs.google.com/spreadsheets/d/1FLLUNsOmiCkkwykC0OpwTolnTdR_CgF7FWe0zT24cz8/edit?gid=1252567251" TargetMode="External"/><Relationship Id="rId1300" Type="http://schemas.openxmlformats.org/officeDocument/2006/relationships/hyperlink" Target="https://docs.google.com/spreadsheets/d/1FLLUNsOmiCkkwykC0OpwTolnTdR_CgF7FWe0zT24cz8/edit?pli=1&amp;gid=1252567251" TargetMode="External"/><Relationship Id="rId37" Type="http://schemas.openxmlformats.org/officeDocument/2006/relationships/hyperlink" Target="https://docs.google.com/spreadsheets/d/1FLLUNsOmiCkkwykC0OpwTolnTdR_CgF7FWe0zT24cz8/edit?pli=1&amp;gid=1252567251" TargetMode="External"/><Relationship Id="rId102" Type="http://schemas.openxmlformats.org/officeDocument/2006/relationships/hyperlink" Target="https://docs.google.com/spreadsheets/d/1YFoHsKiHSU6DFxAmVywbUytEWWBiHrQVYXtWnwTdNuQ/edit?gid=1258946380" TargetMode="External"/><Relationship Id="rId547" Type="http://schemas.openxmlformats.org/officeDocument/2006/relationships/hyperlink" Target="https://docs.google.com/spreadsheets/d/1FLLUNsOmiCkkwykC0OpwTolnTdR_CgF7FWe0zT24cz8/edit?gid=1252567251" TargetMode="External"/><Relationship Id="rId754" Type="http://schemas.openxmlformats.org/officeDocument/2006/relationships/hyperlink" Target="https://docs.google.com/spreadsheets/d/1YFoHsKiHSU6DFxAmVywbUytEWWBiHrQVYXtWnwTdNuQ/edit?gid=1258946380" TargetMode="External"/><Relationship Id="rId961" Type="http://schemas.openxmlformats.org/officeDocument/2006/relationships/hyperlink" Target="https://docs.google.com/spreadsheets/d/1YFoHsKiHSU6DFxAmVywbUytEWWBiHrQVYXtWnwTdNuQ/edit?gid=1258946380" TargetMode="External"/><Relationship Id="rId1384" Type="http://schemas.openxmlformats.org/officeDocument/2006/relationships/hyperlink" Target="https://docs.google.com/spreadsheets/d/1YFoHsKiHSU6DFxAmVywbUytEWWBiHrQVYXtWnwTdNuQ/edit?gid=1258946380" TargetMode="External"/><Relationship Id="rId90" Type="http://schemas.openxmlformats.org/officeDocument/2006/relationships/hyperlink" Target="https://docs.google.com/spreadsheets/d/1FLLUNsOmiCkkwykC0OpwTolnTdR_CgF7FWe0zT24cz8/edit?pli=1&amp;gid=1252567251" TargetMode="External"/><Relationship Id="rId186" Type="http://schemas.openxmlformats.org/officeDocument/2006/relationships/hyperlink" Target="https://docs.google.com/spreadsheets/d/1YFoHsKiHSU6DFxAmVywbUytEWWBiHrQVYXtWnwTdNuQ/edit?gid=1258946380" TargetMode="External"/><Relationship Id="rId393" Type="http://schemas.openxmlformats.org/officeDocument/2006/relationships/hyperlink" Target="https://docs.google.com/spreadsheets/d/1FLLUNsOmiCkkwykC0OpwTolnTdR_CgF7FWe0zT24cz8/edit?gid=1252567251" TargetMode="External"/><Relationship Id="rId407" Type="http://schemas.openxmlformats.org/officeDocument/2006/relationships/hyperlink" Target="https://docs.google.com/spreadsheets/d/1FLLUNsOmiCkkwykC0OpwTolnTdR_CgF7FWe0zT24cz8/edit?gid=1252567251" TargetMode="External"/><Relationship Id="rId614" Type="http://schemas.openxmlformats.org/officeDocument/2006/relationships/hyperlink" Target="https://docs.google.com/spreadsheets/d/1FLLUNsOmiCkkwykC0OpwTolnTdR_CgF7FWe0zT24cz8/edit?pli=1&amp;gid=1252567251" TargetMode="External"/><Relationship Id="rId821" Type="http://schemas.openxmlformats.org/officeDocument/2006/relationships/hyperlink" Target="https://docs.google.com/spreadsheets/d/1YFoHsKiHSU6DFxAmVywbUytEWWBiHrQVYXtWnwTdNuQ/edit?gid=1258946380" TargetMode="External"/><Relationship Id="rId1037" Type="http://schemas.openxmlformats.org/officeDocument/2006/relationships/hyperlink" Target="https://docs.google.com/spreadsheets/d/1FLLUNsOmiCkkwykC0OpwTolnTdR_CgF7FWe0zT24cz8/edit?gid=1252567251" TargetMode="External"/><Relationship Id="rId1244" Type="http://schemas.openxmlformats.org/officeDocument/2006/relationships/hyperlink" Target="https://docs.google.com/spreadsheets/d/1FLLUNsOmiCkkwykC0OpwTolnTdR_CgF7FWe0zT24cz8/edit?pli=1&amp;gid=1252567251" TargetMode="External"/><Relationship Id="rId1451" Type="http://schemas.openxmlformats.org/officeDocument/2006/relationships/hyperlink" Target="https://shopeefood.vn/u/shopeefood_spikefreeship0d" TargetMode="External"/><Relationship Id="rId253" Type="http://schemas.openxmlformats.org/officeDocument/2006/relationships/hyperlink" Target="https://docs.google.com/spreadsheets/d/1FLLUNsOmiCkkwykC0OpwTolnTdR_CgF7FWe0zT24cz8/edit?pli=1&amp;gid=1252567251" TargetMode="External"/><Relationship Id="rId460" Type="http://schemas.openxmlformats.org/officeDocument/2006/relationships/hyperlink" Target="https://docs.google.com/spreadsheets/d/1FLLUNsOmiCkkwykC0OpwTolnTdR_CgF7FWe0zT24cz8/edit?gid=1252567251" TargetMode="External"/><Relationship Id="rId698" Type="http://schemas.openxmlformats.org/officeDocument/2006/relationships/hyperlink" Target="https://docs.google.com/spreadsheets/d/1FLLUNsOmiCkkwykC0OpwTolnTdR_CgF7FWe0zT24cz8/edit?pli=1&amp;gid=1252567251" TargetMode="External"/><Relationship Id="rId919" Type="http://schemas.openxmlformats.org/officeDocument/2006/relationships/hyperlink" Target="https://docs.google.com/spreadsheets/d/1FLLUNsOmiCkkwykC0OpwTolnTdR_CgF7FWe0zT24cz8/edit?gid=1252567251" TargetMode="External"/><Relationship Id="rId1090" Type="http://schemas.openxmlformats.org/officeDocument/2006/relationships/hyperlink" Target="https://docs.google.com/spreadsheets/d/1FLLUNsOmiCkkwykC0OpwTolnTdR_CgF7FWe0zT24cz8/edit?gid=1252567251" TargetMode="External"/><Relationship Id="rId1104" Type="http://schemas.openxmlformats.org/officeDocument/2006/relationships/hyperlink" Target="https://docs.google.com/spreadsheets/d/1FLLUNsOmiCkkwykC0OpwTolnTdR_CgF7FWe0zT24cz8/edit?gid=1252567251" TargetMode="External"/><Relationship Id="rId1311" Type="http://schemas.openxmlformats.org/officeDocument/2006/relationships/hyperlink" Target="https://shopeefood.vn/u/shopeefood_spikefreeship0d" TargetMode="External"/><Relationship Id="rId48" Type="http://schemas.openxmlformats.org/officeDocument/2006/relationships/hyperlink" Target="https://docs.google.com/spreadsheets/d/1FLLUNsOmiCkkwykC0OpwTolnTdR_CgF7FWe0zT24cz8/edit?gid=1252567251" TargetMode="External"/><Relationship Id="rId113" Type="http://schemas.openxmlformats.org/officeDocument/2006/relationships/hyperlink" Target="https://docs.google.com/spreadsheets/d/1FLLUNsOmiCkkwykC0OpwTolnTdR_CgF7FWe0zT24cz8/edit?gid=1252567251" TargetMode="External"/><Relationship Id="rId320" Type="http://schemas.openxmlformats.org/officeDocument/2006/relationships/hyperlink" Target="https://docs.google.com/spreadsheets/d/1FLLUNsOmiCkkwykC0OpwTolnTdR_CgF7FWe0zT24cz8/edit?pli=1&amp;gid=1252567251" TargetMode="External"/><Relationship Id="rId558" Type="http://schemas.openxmlformats.org/officeDocument/2006/relationships/hyperlink" Target="https://docs.google.com/spreadsheets/d/1FLLUNsOmiCkkwykC0OpwTolnTdR_CgF7FWe0zT24cz8/edit?gid=1252567251" TargetMode="External"/><Relationship Id="rId765" Type="http://schemas.openxmlformats.org/officeDocument/2006/relationships/hyperlink" Target="https://docs.google.com/spreadsheets/d/1YFoHsKiHSU6DFxAmVywbUytEWWBiHrQVYXtWnwTdNuQ/edit?gid=1258946380" TargetMode="External"/><Relationship Id="rId972" Type="http://schemas.openxmlformats.org/officeDocument/2006/relationships/hyperlink" Target="https://docs.google.com/spreadsheets/d/1FLLUNsOmiCkkwykC0OpwTolnTdR_CgF7FWe0zT24cz8/edit?gid=1252567251" TargetMode="External"/><Relationship Id="rId1188" Type="http://schemas.openxmlformats.org/officeDocument/2006/relationships/hyperlink" Target="https://docs.google.com/spreadsheets/d/1FLLUNsOmiCkkwykC0OpwTolnTdR_CgF7FWe0zT24cz8/edit?gid=1252567251" TargetMode="External"/><Relationship Id="rId1395" Type="http://schemas.openxmlformats.org/officeDocument/2006/relationships/hyperlink" Target="https://docs.google.com/spreadsheets/d/1FLLUNsOmiCkkwykC0OpwTolnTdR_CgF7FWe0zT24cz8/edit?pli=1&amp;gid=1252567251" TargetMode="External"/><Relationship Id="rId1409" Type="http://schemas.openxmlformats.org/officeDocument/2006/relationships/hyperlink" Target="https://docs.google.com/spreadsheets/d/1FLLUNsOmiCkkwykC0OpwTolnTdR_CgF7FWe0zT24cz8/edit?gid=1252567251" TargetMode="External"/><Relationship Id="rId197" Type="http://schemas.openxmlformats.org/officeDocument/2006/relationships/hyperlink" Target="https://docs.google.com/spreadsheets/d/1FLLUNsOmiCkkwykC0OpwTolnTdR_CgF7FWe0zT24cz8/edit?gid=1252567251" TargetMode="External"/><Relationship Id="rId418" Type="http://schemas.openxmlformats.org/officeDocument/2006/relationships/hyperlink" Target="https://docs.google.com/spreadsheets/d/1FLLUNsOmiCkkwykC0OpwTolnTdR_CgF7FWe0zT24cz8/edit?gid=1252567251" TargetMode="External"/><Relationship Id="rId625" Type="http://schemas.openxmlformats.org/officeDocument/2006/relationships/hyperlink" Target="https://docs.google.com/spreadsheets/d/1FLLUNsOmiCkkwykC0OpwTolnTdR_CgF7FWe0zT24cz8/edit?pli=1&amp;gid=1252567251" TargetMode="External"/><Relationship Id="rId832" Type="http://schemas.openxmlformats.org/officeDocument/2006/relationships/hyperlink" Target="https://docs.google.com/spreadsheets/d/1YFoHsKiHSU6DFxAmVywbUytEWWBiHrQVYXtWnwTdNuQ/edit?gid=1258946380" TargetMode="External"/><Relationship Id="rId1048" Type="http://schemas.openxmlformats.org/officeDocument/2006/relationships/hyperlink" Target="https://docs.google.com/spreadsheets/d/1FLLUNsOmiCkkwykC0OpwTolnTdR_CgF7FWe0zT24cz8/edit?gid=1252567251" TargetMode="External"/><Relationship Id="rId1255" Type="http://schemas.openxmlformats.org/officeDocument/2006/relationships/hyperlink" Target="https://docs.google.com/spreadsheets/d/1FLLUNsOmiCkkwykC0OpwTolnTdR_CgF7FWe0zT24cz8/edit?pli=1&amp;gid=1252567251" TargetMode="External"/><Relationship Id="rId1462" Type="http://schemas.openxmlformats.org/officeDocument/2006/relationships/hyperlink" Target="https://docs.google.com/spreadsheets/d/1FLLUNsOmiCkkwykC0OpwTolnTdR_CgF7FWe0zT24cz8/edit?pli=1&amp;gid=1252567251" TargetMode="External"/><Relationship Id="rId264" Type="http://schemas.openxmlformats.org/officeDocument/2006/relationships/hyperlink" Target="https://docs.google.com/spreadsheets/d/1FLLUNsOmiCkkwykC0OpwTolnTdR_CgF7FWe0zT24cz8/edit?pli=1&amp;gid=1252567251" TargetMode="External"/><Relationship Id="rId471" Type="http://schemas.openxmlformats.org/officeDocument/2006/relationships/hyperlink" Target="https://docs.google.com/spreadsheets/d/1FLLUNsOmiCkkwykC0OpwTolnTdR_CgF7FWe0zT24cz8/edit?gid=1252567251" TargetMode="External"/><Relationship Id="rId1115" Type="http://schemas.openxmlformats.org/officeDocument/2006/relationships/hyperlink" Target="https://docs.google.com/spreadsheets/d/1FLLUNsOmiCkkwykC0OpwTolnTdR_CgF7FWe0zT24cz8/edit?gid=1252567251" TargetMode="External"/><Relationship Id="rId1322" Type="http://schemas.openxmlformats.org/officeDocument/2006/relationships/hyperlink" Target="https://docs.google.com/spreadsheets/d/1YFoHsKiHSU6DFxAmVywbUytEWWBiHrQVYXtWnwTdNuQ/edit?pli=1&amp;gid=1050005206" TargetMode="External"/><Relationship Id="rId59" Type="http://schemas.openxmlformats.org/officeDocument/2006/relationships/hyperlink" Target="https://docs.google.com/spreadsheets/d/1FLLUNsOmiCkkwykC0OpwTolnTdR_CgF7FWe0zT24cz8/edit?gid=1252567251" TargetMode="External"/><Relationship Id="rId124" Type="http://schemas.openxmlformats.org/officeDocument/2006/relationships/hyperlink" Target="https://docs.google.com/spreadsheets/d/1FLLUNsOmiCkkwykC0OpwTolnTdR_CgF7FWe0zT24cz8/edit?gid=1252567251" TargetMode="External"/><Relationship Id="rId569" Type="http://schemas.openxmlformats.org/officeDocument/2006/relationships/hyperlink" Target="https://docs.google.com/spreadsheets/d/1FLLUNsOmiCkkwykC0OpwTolnTdR_CgF7FWe0zT24cz8/edit?pli=1&amp;gid=1252567251" TargetMode="External"/><Relationship Id="rId776" Type="http://schemas.openxmlformats.org/officeDocument/2006/relationships/hyperlink" Target="https://docs.google.com/spreadsheets/d/1YFoHsKiHSU6DFxAmVywbUytEWWBiHrQVYXtWnwTdNuQ/edit?gid=1258946380" TargetMode="External"/><Relationship Id="rId983" Type="http://schemas.openxmlformats.org/officeDocument/2006/relationships/hyperlink" Target="https://docs.google.com/spreadsheets/d/1FLLUNsOmiCkkwykC0OpwTolnTdR_CgF7FWe0zT24cz8/edit?gid=1252567251" TargetMode="External"/><Relationship Id="rId1199" Type="http://schemas.openxmlformats.org/officeDocument/2006/relationships/hyperlink" Target="https://docs.google.com/spreadsheets/d/1FLLUNsOmiCkkwykC0OpwTolnTdR_CgF7FWe0zT24cz8/edit?gid=1252567251" TargetMode="External"/><Relationship Id="rId331" Type="http://schemas.openxmlformats.org/officeDocument/2006/relationships/hyperlink" Target="https://docs.google.com/spreadsheets/d/1FLLUNsOmiCkkwykC0OpwTolnTdR_CgF7FWe0zT24cz8/edit?gid=1252567251" TargetMode="External"/><Relationship Id="rId429" Type="http://schemas.openxmlformats.org/officeDocument/2006/relationships/hyperlink" Target="https://docs.google.com/spreadsheets/d/1FLLUNsOmiCkkwykC0OpwTolnTdR_CgF7FWe0zT24cz8/edit?gid=1252567251" TargetMode="External"/><Relationship Id="rId636" Type="http://schemas.openxmlformats.org/officeDocument/2006/relationships/hyperlink" Target="https://docs.google.com/spreadsheets/d/1FLLUNsOmiCkkwykC0OpwTolnTdR_CgF7FWe0zT24cz8/edit?pli=1&amp;gid=1252567251" TargetMode="External"/><Relationship Id="rId1059" Type="http://schemas.openxmlformats.org/officeDocument/2006/relationships/hyperlink" Target="https://docs.google.com/spreadsheets/d/1FLLUNsOmiCkkwykC0OpwTolnTdR_CgF7FWe0zT24cz8/edit?gid=1252567251" TargetMode="External"/><Relationship Id="rId1266" Type="http://schemas.openxmlformats.org/officeDocument/2006/relationships/hyperlink" Target="https://docs.google.com/spreadsheets/d/1FLLUNsOmiCkkwykC0OpwTolnTdR_CgF7FWe0zT24cz8/edit?gid=1252567251" TargetMode="External"/><Relationship Id="rId1473" Type="http://schemas.openxmlformats.org/officeDocument/2006/relationships/hyperlink" Target="https://docs.google.com/spreadsheets/d/1FLLUNsOmiCkkwykC0OpwTolnTdR_CgF7FWe0zT24cz8/edit?gid=1252567251" TargetMode="External"/><Relationship Id="rId843" Type="http://schemas.openxmlformats.org/officeDocument/2006/relationships/hyperlink" Target="https://docs.google.com/spreadsheets/d/1YFoHsKiHSU6DFxAmVywbUytEWWBiHrQVYXtWnwTdNuQ/edit?gid=1258946380" TargetMode="External"/><Relationship Id="rId1126" Type="http://schemas.openxmlformats.org/officeDocument/2006/relationships/hyperlink" Target="https://docs.google.com/spreadsheets/d/1FLLUNsOmiCkkwykC0OpwTolnTdR_CgF7FWe0zT24cz8/edit?gid=1252567251" TargetMode="External"/><Relationship Id="rId275" Type="http://schemas.openxmlformats.org/officeDocument/2006/relationships/hyperlink" Target="https://docs.google.com/spreadsheets/d/1FLLUNsOmiCkkwykC0OpwTolnTdR_CgF7FWe0zT24cz8/edit?pli=1&amp;gid=1252567251" TargetMode="External"/><Relationship Id="rId482" Type="http://schemas.openxmlformats.org/officeDocument/2006/relationships/hyperlink" Target="https://docs.google.com/spreadsheets/d/1FLLUNsOmiCkkwykC0OpwTolnTdR_CgF7FWe0zT24cz8/edit?gid=1252567251" TargetMode="External"/><Relationship Id="rId703" Type="http://schemas.openxmlformats.org/officeDocument/2006/relationships/hyperlink" Target="https://docs.google.com/spreadsheets/d/1FLLUNsOmiCkkwykC0OpwTolnTdR_CgF7FWe0zT24cz8/edit?pli=1&amp;gid=1252567251" TargetMode="External"/><Relationship Id="rId910" Type="http://schemas.openxmlformats.org/officeDocument/2006/relationships/hyperlink" Target="https://docs.google.com/spreadsheets/d/1YFoHsKiHSU6DFxAmVywbUytEWWBiHrQVYXtWnwTdNuQ/edit?gid=1258946380" TargetMode="External"/><Relationship Id="rId1333" Type="http://schemas.openxmlformats.org/officeDocument/2006/relationships/hyperlink" Target="https://docs.google.com/spreadsheets/d/1FLLUNsOmiCkkwykC0OpwTolnTdR_CgF7FWe0zT24cz8/edit?gid=1252567251" TargetMode="External"/><Relationship Id="rId135" Type="http://schemas.openxmlformats.org/officeDocument/2006/relationships/hyperlink" Target="https://docs.google.com/spreadsheets/d/1FLLUNsOmiCkkwykC0OpwTolnTdR_CgF7FWe0zT24cz8/edit?gid=1252567251" TargetMode="External"/><Relationship Id="rId342" Type="http://schemas.openxmlformats.org/officeDocument/2006/relationships/hyperlink" Target="https://docs.google.com/spreadsheets/d/1FLLUNsOmiCkkwykC0OpwTolnTdR_CgF7FWe0zT24cz8/edit?gid=1252567251" TargetMode="External"/><Relationship Id="rId787" Type="http://schemas.openxmlformats.org/officeDocument/2006/relationships/hyperlink" Target="https://docs.google.com/spreadsheets/d/1YFoHsKiHSU6DFxAmVywbUytEWWBiHrQVYXtWnwTdNuQ/edit?gid=1258946380" TargetMode="External"/><Relationship Id="rId994" Type="http://schemas.openxmlformats.org/officeDocument/2006/relationships/hyperlink" Target="https://docs.google.com/spreadsheets/d/1FLLUNsOmiCkkwykC0OpwTolnTdR_CgF7FWe0zT24cz8/edit?pli=1&amp;gid=1252567251" TargetMode="External"/><Relationship Id="rId1400" Type="http://schemas.openxmlformats.org/officeDocument/2006/relationships/hyperlink" Target="https://docs.google.com/spreadsheets/d/1FLLUNsOmiCkkwykC0OpwTolnTdR_CgF7FWe0zT24cz8/edit?gid=1252567251" TargetMode="External"/><Relationship Id="rId202" Type="http://schemas.openxmlformats.org/officeDocument/2006/relationships/hyperlink" Target="https://docs.google.com/spreadsheets/d/1FLLUNsOmiCkkwykC0OpwTolnTdR_CgF7FWe0zT24cz8/edit?pli=1&amp;gid=1252567251" TargetMode="External"/><Relationship Id="rId647" Type="http://schemas.openxmlformats.org/officeDocument/2006/relationships/hyperlink" Target="https://docs.google.com/spreadsheets/d/1FLLUNsOmiCkkwykC0OpwTolnTdR_CgF7FWe0zT24cz8/edit?pli=1&amp;gid=1252567251" TargetMode="External"/><Relationship Id="rId854" Type="http://schemas.openxmlformats.org/officeDocument/2006/relationships/hyperlink" Target="https://docs.google.com/spreadsheets/d/1YFoHsKiHSU6DFxAmVywbUytEWWBiHrQVYXtWnwTdNuQ/edit?gid=1258946380" TargetMode="External"/><Relationship Id="rId1277" Type="http://schemas.openxmlformats.org/officeDocument/2006/relationships/hyperlink" Target="https://docs.google.com/spreadsheets/d/1FLLUNsOmiCkkwykC0OpwTolnTdR_CgF7FWe0zT24cz8/edit?pli=1&amp;gid=1252567251" TargetMode="External"/><Relationship Id="rId1484" Type="http://schemas.openxmlformats.org/officeDocument/2006/relationships/hyperlink" Target="https://docs.google.com/spreadsheets/d/1FLLUNsOmiCkkwykC0OpwTolnTdR_CgF7FWe0zT24cz8/edit?gid=1252567251" TargetMode="External"/><Relationship Id="rId286" Type="http://schemas.openxmlformats.org/officeDocument/2006/relationships/hyperlink" Target="https://docs.google.com/spreadsheets/d/1FLLUNsOmiCkkwykC0OpwTolnTdR_CgF7FWe0zT24cz8/edit?gid=1252567251" TargetMode="External"/><Relationship Id="rId493" Type="http://schemas.openxmlformats.org/officeDocument/2006/relationships/hyperlink" Target="https://docs.google.com/spreadsheets/d/1FLLUNsOmiCkkwykC0OpwTolnTdR_CgF7FWe0zT24cz8/edit?gid=1252567251" TargetMode="External"/><Relationship Id="rId507" Type="http://schemas.openxmlformats.org/officeDocument/2006/relationships/hyperlink" Target="https://docs.google.com/spreadsheets/d/1FLLUNsOmiCkkwykC0OpwTolnTdR_CgF7FWe0zT24cz8/edit?gid=1252567251" TargetMode="External"/><Relationship Id="rId714" Type="http://schemas.openxmlformats.org/officeDocument/2006/relationships/hyperlink" Target="https://docs.google.com/spreadsheets/d/1FLLUNsOmiCkkwykC0OpwTolnTdR_CgF7FWe0zT24cz8/edit?pli=1&amp;gid=1252567251" TargetMode="External"/><Relationship Id="rId921" Type="http://schemas.openxmlformats.org/officeDocument/2006/relationships/hyperlink" Target="https://docs.google.com/spreadsheets/d/1FLLUNsOmiCkkwykC0OpwTolnTdR_CgF7FWe0zT24cz8/edit?gid=1252567251" TargetMode="External"/><Relationship Id="rId1137" Type="http://schemas.openxmlformats.org/officeDocument/2006/relationships/hyperlink" Target="https://docs.google.com/spreadsheets/d/1FLLUNsOmiCkkwykC0OpwTolnTdR_CgF7FWe0zT24cz8/edit?gid=1252567251" TargetMode="External"/><Relationship Id="rId1344" Type="http://schemas.openxmlformats.org/officeDocument/2006/relationships/hyperlink" Target="https://docs.google.com/spreadsheets/d/1FLLUNsOmiCkkwykC0OpwTolnTdR_CgF7FWe0zT24cz8/edit?pli=1&amp;gid=1252567251" TargetMode="External"/><Relationship Id="rId50" Type="http://schemas.openxmlformats.org/officeDocument/2006/relationships/hyperlink" Target="https://docs.google.com/spreadsheets/d/1FLLUNsOmiCkkwykC0OpwTolnTdR_CgF7FWe0zT24cz8/edit?gid=1252567251" TargetMode="External"/><Relationship Id="rId146" Type="http://schemas.openxmlformats.org/officeDocument/2006/relationships/hyperlink" Target="https://docs.google.com/spreadsheets/d/1FLLUNsOmiCkkwykC0OpwTolnTdR_CgF7FWe0zT24cz8/edit?pli=1&amp;gid=1252567251" TargetMode="External"/><Relationship Id="rId353" Type="http://schemas.openxmlformats.org/officeDocument/2006/relationships/hyperlink" Target="https://docs.google.com/spreadsheets/d/1FLLUNsOmiCkkwykC0OpwTolnTdR_CgF7FWe0zT24cz8/edit?gid=1252567251" TargetMode="External"/><Relationship Id="rId560" Type="http://schemas.openxmlformats.org/officeDocument/2006/relationships/hyperlink" Target="https://docs.google.com/spreadsheets/d/1FLLUNsOmiCkkwykC0OpwTolnTdR_CgF7FWe0zT24cz8/edit?gid=1252567251" TargetMode="External"/><Relationship Id="rId798" Type="http://schemas.openxmlformats.org/officeDocument/2006/relationships/hyperlink" Target="https://docs.google.com/spreadsheets/d/1YFoHsKiHSU6DFxAmVywbUytEWWBiHrQVYXtWnwTdNuQ/edit?gid=1258946380" TargetMode="External"/><Relationship Id="rId1190" Type="http://schemas.openxmlformats.org/officeDocument/2006/relationships/hyperlink" Target="https://docs.google.com/spreadsheets/d/1FLLUNsOmiCkkwykC0OpwTolnTdR_CgF7FWe0zT24cz8/edit?gid=1252567251" TargetMode="External"/><Relationship Id="rId1204" Type="http://schemas.openxmlformats.org/officeDocument/2006/relationships/hyperlink" Target="https://docs.google.com/spreadsheets/d/1FLLUNsOmiCkkwykC0OpwTolnTdR_CgF7FWe0zT24cz8/edit?gid=1252567251" TargetMode="External"/><Relationship Id="rId1411" Type="http://schemas.openxmlformats.org/officeDocument/2006/relationships/hyperlink" Target="https://docs.google.com/spreadsheets/d/1FLLUNsOmiCkkwykC0OpwTolnTdR_CgF7FWe0zT24cz8/edit?pli=1&amp;gid=1252567251" TargetMode="External"/><Relationship Id="rId213" Type="http://schemas.openxmlformats.org/officeDocument/2006/relationships/hyperlink" Target="https://docs.google.com/spreadsheets/d/1YFoHsKiHSU6DFxAmVywbUytEWWBiHrQVYXtWnwTdNuQ/edit?gid=1258946380" TargetMode="External"/><Relationship Id="rId420" Type="http://schemas.openxmlformats.org/officeDocument/2006/relationships/hyperlink" Target="https://docs.google.com/spreadsheets/d/1FLLUNsOmiCkkwykC0OpwTolnTdR_CgF7FWe0zT24cz8/edit?gid=1252567251" TargetMode="External"/><Relationship Id="rId658" Type="http://schemas.openxmlformats.org/officeDocument/2006/relationships/hyperlink" Target="https://docs.google.com/spreadsheets/d/1FLLUNsOmiCkkwykC0OpwTolnTdR_CgF7FWe0zT24cz8/edit?pli=1&amp;gid=1252567251" TargetMode="External"/><Relationship Id="rId865" Type="http://schemas.openxmlformats.org/officeDocument/2006/relationships/hyperlink" Target="https://docs.google.com/spreadsheets/d/1YFoHsKiHSU6DFxAmVywbUytEWWBiHrQVYXtWnwTdNuQ/edit?gid=1258946380" TargetMode="External"/><Relationship Id="rId1050" Type="http://schemas.openxmlformats.org/officeDocument/2006/relationships/hyperlink" Target="https://docs.google.com/spreadsheets/d/1FLLUNsOmiCkkwykC0OpwTolnTdR_CgF7FWe0zT24cz8/edit?gid=1252567251" TargetMode="External"/><Relationship Id="rId1288" Type="http://schemas.openxmlformats.org/officeDocument/2006/relationships/hyperlink" Target="https://docs.google.com/spreadsheets/d/1FLLUNsOmiCkkwykC0OpwTolnTdR_CgF7FWe0zT24cz8/edit?pli=1&amp;gid=1252567251" TargetMode="External"/><Relationship Id="rId297" Type="http://schemas.openxmlformats.org/officeDocument/2006/relationships/hyperlink" Target="https://docs.google.com/spreadsheets/d/1FLLUNsOmiCkkwykC0OpwTolnTdR_CgF7FWe0zT24cz8/edit?gid=1252567251" TargetMode="External"/><Relationship Id="rId518" Type="http://schemas.openxmlformats.org/officeDocument/2006/relationships/hyperlink" Target="https://docs.google.com/spreadsheets/d/1FLLUNsOmiCkkwykC0OpwTolnTdR_CgF7FWe0zT24cz8/edit?gid=1252567251" TargetMode="External"/><Relationship Id="rId725" Type="http://schemas.openxmlformats.org/officeDocument/2006/relationships/hyperlink" Target="https://docs.google.com/spreadsheets/d/1FLLUNsOmiCkkwykC0OpwTolnTdR_CgF7FWe0zT24cz8/edit?pli=1&amp;gid=1252567251" TargetMode="External"/><Relationship Id="rId932" Type="http://schemas.openxmlformats.org/officeDocument/2006/relationships/hyperlink" Target="https://docs.google.com/spreadsheets/d/1FLLUNsOmiCkkwykC0OpwTolnTdR_CgF7FWe0zT24cz8/edit?gid=1252567251" TargetMode="External"/><Relationship Id="rId1148" Type="http://schemas.openxmlformats.org/officeDocument/2006/relationships/hyperlink" Target="https://docs.google.com/spreadsheets/d/1FLLUNsOmiCkkwykC0OpwTolnTdR_CgF7FWe0zT24cz8/edit?gid=1252567251" TargetMode="External"/><Relationship Id="rId1355" Type="http://schemas.openxmlformats.org/officeDocument/2006/relationships/hyperlink" Target="https://docs.google.com/spreadsheets/d/1FLLUNsOmiCkkwykC0OpwTolnTdR_CgF7FWe0zT24cz8/edit?gid=1252567251" TargetMode="External"/><Relationship Id="rId157" Type="http://schemas.openxmlformats.org/officeDocument/2006/relationships/hyperlink" Target="https://docs.google.com/spreadsheets/d/1YFoHsKiHSU6DFxAmVywbUytEWWBiHrQVYXtWnwTdNuQ/edit?gid=1258946380" TargetMode="External"/><Relationship Id="rId364" Type="http://schemas.openxmlformats.org/officeDocument/2006/relationships/hyperlink" Target="https://docs.google.com/spreadsheets/d/1FLLUNsOmiCkkwykC0OpwTolnTdR_CgF7FWe0zT24cz8/edit?gid=1252567251" TargetMode="External"/><Relationship Id="rId1008" Type="http://schemas.openxmlformats.org/officeDocument/2006/relationships/hyperlink" Target="https://docs.google.com/spreadsheets/d/1FLLUNsOmiCkkwykC0OpwTolnTdR_CgF7FWe0zT24cz8/edit?gid=1252567251" TargetMode="External"/><Relationship Id="rId1215" Type="http://schemas.openxmlformats.org/officeDocument/2006/relationships/hyperlink" Target="https://docs.google.com/spreadsheets/d/1FLLUNsOmiCkkwykC0OpwTolnTdR_CgF7FWe0zT24cz8/edit?gid=1252567251" TargetMode="External"/><Relationship Id="rId1422" Type="http://schemas.openxmlformats.org/officeDocument/2006/relationships/hyperlink" Target="https://docs.google.com/spreadsheets/d/1YFoHsKiHSU6DFxAmVywbUytEWWBiHrQVYXtWnwTdNuQ/edit?gid=1258946380" TargetMode="External"/><Relationship Id="rId61" Type="http://schemas.openxmlformats.org/officeDocument/2006/relationships/hyperlink" Target="https://docs.google.com/spreadsheets/d/1FLLUNsOmiCkkwykC0OpwTolnTdR_CgF7FWe0zT24cz8/edit?gid=1252567251" TargetMode="External"/><Relationship Id="rId571" Type="http://schemas.openxmlformats.org/officeDocument/2006/relationships/hyperlink" Target="https://docs.google.com/spreadsheets/d/1FLLUNsOmiCkkwykC0OpwTolnTdR_CgF7FWe0zT24cz8/edit?pli=1&amp;gid=1252567251" TargetMode="External"/><Relationship Id="rId669" Type="http://schemas.openxmlformats.org/officeDocument/2006/relationships/hyperlink" Target="https://docs.google.com/spreadsheets/d/1FLLUNsOmiCkkwykC0OpwTolnTdR_CgF7FWe0zT24cz8/edit?gid=1252567251" TargetMode="External"/><Relationship Id="rId876" Type="http://schemas.openxmlformats.org/officeDocument/2006/relationships/hyperlink" Target="https://docs.google.com/spreadsheets/d/1YFoHsKiHSU6DFxAmVywbUytEWWBiHrQVYXtWnwTdNuQ/edit?gid=1258946380" TargetMode="External"/><Relationship Id="rId1299" Type="http://schemas.openxmlformats.org/officeDocument/2006/relationships/hyperlink" Target="https://docs.google.com/spreadsheets/d/1FLLUNsOmiCkkwykC0OpwTolnTdR_CgF7FWe0zT24cz8/edit?pli=1&amp;gid=1252567251" TargetMode="External"/><Relationship Id="rId19" Type="http://schemas.openxmlformats.org/officeDocument/2006/relationships/hyperlink" Target="https://docs.google.com/spreadsheets/d/1FLLUNsOmiCkkwykC0OpwTolnTdR_CgF7FWe0zT24cz8/edit?gid=1252567251" TargetMode="External"/><Relationship Id="rId224" Type="http://schemas.openxmlformats.org/officeDocument/2006/relationships/hyperlink" Target="https://docs.google.com/spreadsheets/d/1FLLUNsOmiCkkwykC0OpwTolnTdR_CgF7FWe0zT24cz8/edit?gid=1252567251" TargetMode="External"/><Relationship Id="rId431" Type="http://schemas.openxmlformats.org/officeDocument/2006/relationships/hyperlink" Target="https://docs.google.com/spreadsheets/d/1FLLUNsOmiCkkwykC0OpwTolnTdR_CgF7FWe0zT24cz8/edit?gid=1252567251" TargetMode="External"/><Relationship Id="rId529" Type="http://schemas.openxmlformats.org/officeDocument/2006/relationships/hyperlink" Target="https://docs.google.com/spreadsheets/d/1FLLUNsOmiCkkwykC0OpwTolnTdR_CgF7FWe0zT24cz8/edit?gid=1252567251" TargetMode="External"/><Relationship Id="rId736" Type="http://schemas.openxmlformats.org/officeDocument/2006/relationships/hyperlink" Target="https://docs.google.com/spreadsheets/d/1FLLUNsOmiCkkwykC0OpwTolnTdR_CgF7FWe0zT24cz8/edit?gid=1252567251" TargetMode="External"/><Relationship Id="rId1061" Type="http://schemas.openxmlformats.org/officeDocument/2006/relationships/hyperlink" Target="https://docs.google.com/spreadsheets/d/1FLLUNsOmiCkkwykC0OpwTolnTdR_CgF7FWe0zT24cz8/edit?gid=1252567251" TargetMode="External"/><Relationship Id="rId1159" Type="http://schemas.openxmlformats.org/officeDocument/2006/relationships/hyperlink" Target="https://docs.google.com/spreadsheets/d/1FLLUNsOmiCkkwykC0OpwTolnTdR_CgF7FWe0zT24cz8/edit?gid=1252567251" TargetMode="External"/><Relationship Id="rId1366" Type="http://schemas.openxmlformats.org/officeDocument/2006/relationships/hyperlink" Target="https://docs.google.com/spreadsheets/d/1FLLUNsOmiCkkwykC0OpwTolnTdR_CgF7FWe0zT24cz8/edit?pli=1&amp;gid=1252567251" TargetMode="External"/><Relationship Id="rId168" Type="http://schemas.openxmlformats.org/officeDocument/2006/relationships/hyperlink" Target="https://docs.google.com/spreadsheets/d/1YFoHsKiHSU6DFxAmVywbUytEWWBiHrQVYXtWnwTdNuQ/edit?gid=1258946380" TargetMode="External"/><Relationship Id="rId943" Type="http://schemas.openxmlformats.org/officeDocument/2006/relationships/hyperlink" Target="https://docs.google.com/spreadsheets/d/1FLLUNsOmiCkkwykC0OpwTolnTdR_CgF7FWe0zT24cz8/edit?gid=1252567251" TargetMode="External"/><Relationship Id="rId1019" Type="http://schemas.openxmlformats.org/officeDocument/2006/relationships/hyperlink" Target="https://docs.google.com/spreadsheets/d/1FLLUNsOmiCkkwykC0OpwTolnTdR_CgF7FWe0zT24cz8/edit?pli=1&amp;gid=1252567251" TargetMode="External"/><Relationship Id="rId72" Type="http://schemas.openxmlformats.org/officeDocument/2006/relationships/hyperlink" Target="https://docs.google.com/spreadsheets/d/1FLLUNsOmiCkkwykC0OpwTolnTdR_CgF7FWe0zT24cz8/edit?pli=1&amp;gid=1252567251" TargetMode="External"/><Relationship Id="rId375" Type="http://schemas.openxmlformats.org/officeDocument/2006/relationships/hyperlink" Target="https://docs.google.com/spreadsheets/d/1FLLUNsOmiCkkwykC0OpwTolnTdR_CgF7FWe0zT24cz8/edit?gid=1252567251" TargetMode="External"/><Relationship Id="rId582" Type="http://schemas.openxmlformats.org/officeDocument/2006/relationships/hyperlink" Target="https://docs.google.com/spreadsheets/d/1FLLUNsOmiCkkwykC0OpwTolnTdR_CgF7FWe0zT24cz8/edit?pli=1&amp;gid=1252567251" TargetMode="External"/><Relationship Id="rId803" Type="http://schemas.openxmlformats.org/officeDocument/2006/relationships/hyperlink" Target="https://docs.google.com/spreadsheets/d/1YFoHsKiHSU6DFxAmVywbUytEWWBiHrQVYXtWnwTdNuQ/edit?gid=1258946380" TargetMode="External"/><Relationship Id="rId1226" Type="http://schemas.openxmlformats.org/officeDocument/2006/relationships/hyperlink" Target="https://docs.google.com/spreadsheets/d/1FLLUNsOmiCkkwykC0OpwTolnTdR_CgF7FWe0zT24cz8/edit?pli=1&amp;gid=1252567251" TargetMode="External"/><Relationship Id="rId1433" Type="http://schemas.openxmlformats.org/officeDocument/2006/relationships/hyperlink" Target="https://docs.google.com/spreadsheets/d/1YFoHsKiHSU6DFxAmVywbUytEWWBiHrQVYXtWnwTdNuQ/edit?gid=1258946380" TargetMode="External"/><Relationship Id="rId3" Type="http://schemas.openxmlformats.org/officeDocument/2006/relationships/hyperlink" Target="https://docs.google.com/spreadsheets/d/1FLLUNsOmiCkkwykC0OpwTolnTdR_CgF7FWe0zT24cz8/edit?gid=1252567251" TargetMode="External"/><Relationship Id="rId235" Type="http://schemas.openxmlformats.org/officeDocument/2006/relationships/hyperlink" Target="https://docs.google.com/spreadsheets/d/1FLLUNsOmiCkkwykC0OpwTolnTdR_CgF7FWe0zT24cz8/edit?gid=1252567251" TargetMode="External"/><Relationship Id="rId442" Type="http://schemas.openxmlformats.org/officeDocument/2006/relationships/hyperlink" Target="https://docs.google.com/spreadsheets/d/1FLLUNsOmiCkkwykC0OpwTolnTdR_CgF7FWe0zT24cz8/edit?gid=1252567251" TargetMode="External"/><Relationship Id="rId887" Type="http://schemas.openxmlformats.org/officeDocument/2006/relationships/hyperlink" Target="https://docs.google.com/spreadsheets/d/1YFoHsKiHSU6DFxAmVywbUytEWWBiHrQVYXtWnwTdNuQ/edit?gid=1258946380" TargetMode="External"/><Relationship Id="rId1072" Type="http://schemas.openxmlformats.org/officeDocument/2006/relationships/hyperlink" Target="https://docs.google.com/spreadsheets/d/1FLLUNsOmiCkkwykC0OpwTolnTdR_CgF7FWe0zT24cz8/edit?pli=1&amp;gid=1252567251" TargetMode="External"/><Relationship Id="rId302" Type="http://schemas.openxmlformats.org/officeDocument/2006/relationships/hyperlink" Target="https://docs.google.com/spreadsheets/d/1FLLUNsOmiCkkwykC0OpwTolnTdR_CgF7FWe0zT24cz8/edit?gid=1252567251" TargetMode="External"/><Relationship Id="rId747" Type="http://schemas.openxmlformats.org/officeDocument/2006/relationships/hyperlink" Target="https://docs.google.com/spreadsheets/d/1YFoHsKiHSU6DFxAmVywbUytEWWBiHrQVYXtWnwTdNuQ/edit?gid=1258946380" TargetMode="External"/><Relationship Id="rId954" Type="http://schemas.openxmlformats.org/officeDocument/2006/relationships/hyperlink" Target="https://docs.google.com/spreadsheets/d/1FLLUNsOmiCkkwykC0OpwTolnTdR_CgF7FWe0zT24cz8/edit?gid=1252567251" TargetMode="External"/><Relationship Id="rId1377" Type="http://schemas.openxmlformats.org/officeDocument/2006/relationships/hyperlink" Target="https://docs.google.com/spreadsheets/d/1FLLUNsOmiCkkwykC0OpwTolnTdR_CgF7FWe0zT24cz8/edit?gid=1252567251" TargetMode="External"/><Relationship Id="rId83" Type="http://schemas.openxmlformats.org/officeDocument/2006/relationships/hyperlink" Target="https://docs.google.com/spreadsheets/d/1FLLUNsOmiCkkwykC0OpwTolnTdR_CgF7FWe0zT24cz8/edit?pli=1&amp;gid=1252567251" TargetMode="External"/><Relationship Id="rId179" Type="http://schemas.openxmlformats.org/officeDocument/2006/relationships/hyperlink" Target="https://docs.google.com/spreadsheets/d/1YFoHsKiHSU6DFxAmVywbUytEWWBiHrQVYXtWnwTdNuQ/edit?gid=1258946380" TargetMode="External"/><Relationship Id="rId386" Type="http://schemas.openxmlformats.org/officeDocument/2006/relationships/hyperlink" Target="https://docs.google.com/spreadsheets/d/1FLLUNsOmiCkkwykC0OpwTolnTdR_CgF7FWe0zT24cz8/edit?gid=1252567251" TargetMode="External"/><Relationship Id="rId593" Type="http://schemas.openxmlformats.org/officeDocument/2006/relationships/hyperlink" Target="https://docs.google.com/spreadsheets/d/1FLLUNsOmiCkkwykC0OpwTolnTdR_CgF7FWe0zT24cz8/edit?pli=1&amp;gid=1252567251" TargetMode="External"/><Relationship Id="rId607" Type="http://schemas.openxmlformats.org/officeDocument/2006/relationships/hyperlink" Target="https://docs.google.com/spreadsheets/d/1FLLUNsOmiCkkwykC0OpwTolnTdR_CgF7FWe0zT24cz8/edit?pli=1&amp;gid=1252567251" TargetMode="External"/><Relationship Id="rId814" Type="http://schemas.openxmlformats.org/officeDocument/2006/relationships/hyperlink" Target="https://docs.google.com/spreadsheets/d/1YFoHsKiHSU6DFxAmVywbUytEWWBiHrQVYXtWnwTdNuQ/edit?gid=1258946380" TargetMode="External"/><Relationship Id="rId1237" Type="http://schemas.openxmlformats.org/officeDocument/2006/relationships/hyperlink" Target="https://docs.google.com/spreadsheets/d/1FLLUNsOmiCkkwykC0OpwTolnTdR_CgF7FWe0zT24cz8/edit?pli=1&amp;gid=1252567251" TargetMode="External"/><Relationship Id="rId1444" Type="http://schemas.openxmlformats.org/officeDocument/2006/relationships/hyperlink" Target="https://docs.google.com/spreadsheets/d/1FLLUNsOmiCkkwykC0OpwTolnTdR_CgF7FWe0zT24cz8/edit?pli=1&amp;gid=1252567251" TargetMode="External"/><Relationship Id="rId246" Type="http://schemas.openxmlformats.org/officeDocument/2006/relationships/hyperlink" Target="https://docs.google.com/spreadsheets/d/1YFoHsKiHSU6DFxAmVywbUytEWWBiHrQVYXtWnwTdNuQ/edit?gid=1258946380" TargetMode="External"/><Relationship Id="rId453" Type="http://schemas.openxmlformats.org/officeDocument/2006/relationships/hyperlink" Target="https://docs.google.com/spreadsheets/d/1FLLUNsOmiCkkwykC0OpwTolnTdR_CgF7FWe0zT24cz8/edit?gid=1252567251" TargetMode="External"/><Relationship Id="rId660" Type="http://schemas.openxmlformats.org/officeDocument/2006/relationships/hyperlink" Target="https://docs.google.com/spreadsheets/d/1FLLUNsOmiCkkwykC0OpwTolnTdR_CgF7FWe0zT24cz8/edit?pli=1&amp;gid=1252567251" TargetMode="External"/><Relationship Id="rId898" Type="http://schemas.openxmlformats.org/officeDocument/2006/relationships/hyperlink" Target="https://docs.google.com/spreadsheets/d/1YFoHsKiHSU6DFxAmVywbUytEWWBiHrQVYXtWnwTdNuQ/edit?gid=1258946380" TargetMode="External"/><Relationship Id="rId1083" Type="http://schemas.openxmlformats.org/officeDocument/2006/relationships/hyperlink" Target="https://docs.google.com/spreadsheets/d/1FLLUNsOmiCkkwykC0OpwTolnTdR_CgF7FWe0zT24cz8/edit?pli=1&amp;gid=1252567251" TargetMode="External"/><Relationship Id="rId1290" Type="http://schemas.openxmlformats.org/officeDocument/2006/relationships/hyperlink" Target="https://docs.google.com/spreadsheets/d/1FLLUNsOmiCkkwykC0OpwTolnTdR_CgF7FWe0zT24cz8/edit?pli=1&amp;gid=1252567251" TargetMode="External"/><Relationship Id="rId1304" Type="http://schemas.openxmlformats.org/officeDocument/2006/relationships/hyperlink" Target="https://docs.google.com/spreadsheets/d/1FLLUNsOmiCkkwykC0OpwTolnTdR_CgF7FWe0zT24cz8/edit?gid=1252567251" TargetMode="External"/><Relationship Id="rId106" Type="http://schemas.openxmlformats.org/officeDocument/2006/relationships/hyperlink" Target="https://docs.google.com/spreadsheets/d/1YFoHsKiHSU6DFxAmVywbUytEWWBiHrQVYXtWnwTdNuQ/edit?gid=1258946380" TargetMode="External"/><Relationship Id="rId313" Type="http://schemas.openxmlformats.org/officeDocument/2006/relationships/hyperlink" Target="https://docs.google.com/spreadsheets/d/1FLLUNsOmiCkkwykC0OpwTolnTdR_CgF7FWe0zT24cz8/edit?pli=1&amp;gid=1252567251" TargetMode="External"/><Relationship Id="rId758" Type="http://schemas.openxmlformats.org/officeDocument/2006/relationships/hyperlink" Target="https://docs.google.com/spreadsheets/d/1YFoHsKiHSU6DFxAmVywbUytEWWBiHrQVYXtWnwTdNuQ/edit?gid=1258946380" TargetMode="External"/><Relationship Id="rId965" Type="http://schemas.openxmlformats.org/officeDocument/2006/relationships/hyperlink" Target="https://docs.google.com/spreadsheets/d/1FLLUNsOmiCkkwykC0OpwTolnTdR_CgF7FWe0zT24cz8/edit?gid=1252567251" TargetMode="External"/><Relationship Id="rId1150" Type="http://schemas.openxmlformats.org/officeDocument/2006/relationships/hyperlink" Target="https://docs.google.com/spreadsheets/d/1FLLUNsOmiCkkwykC0OpwTolnTdR_CgF7FWe0zT24cz8/edit?gid=1252567251" TargetMode="External"/><Relationship Id="rId1388" Type="http://schemas.openxmlformats.org/officeDocument/2006/relationships/hyperlink" Target="https://docs.google.com/spreadsheets/d/1FLLUNsOmiCkkwykC0OpwTolnTdR_CgF7FWe0zT24cz8/edit?pli=1&amp;gid=1252567251" TargetMode="External"/><Relationship Id="rId10" Type="http://schemas.openxmlformats.org/officeDocument/2006/relationships/hyperlink" Target="https://docs.google.com/spreadsheets/d/1FLLUNsOmiCkkwykC0OpwTolnTdR_CgF7FWe0zT24cz8/edit?gid=1252567251" TargetMode="External"/><Relationship Id="rId94" Type="http://schemas.openxmlformats.org/officeDocument/2006/relationships/hyperlink" Target="https://docs.google.com/spreadsheets/d/1FLLUNsOmiCkkwykC0OpwTolnTdR_CgF7FWe0zT24cz8/edit?pli=1&amp;gid=1252567251" TargetMode="External"/><Relationship Id="rId397" Type="http://schemas.openxmlformats.org/officeDocument/2006/relationships/hyperlink" Target="https://docs.google.com/spreadsheets/d/1FLLUNsOmiCkkwykC0OpwTolnTdR_CgF7FWe0zT24cz8/edit?gid=1252567251" TargetMode="External"/><Relationship Id="rId520" Type="http://schemas.openxmlformats.org/officeDocument/2006/relationships/hyperlink" Target="https://docs.google.com/spreadsheets/d/1FLLUNsOmiCkkwykC0OpwTolnTdR_CgF7FWe0zT24cz8/edit?gid=1252567251" TargetMode="External"/><Relationship Id="rId618" Type="http://schemas.openxmlformats.org/officeDocument/2006/relationships/hyperlink" Target="https://docs.google.com/spreadsheets/d/1FLLUNsOmiCkkwykC0OpwTolnTdR_CgF7FWe0zT24cz8/edit?pli=1&amp;gid=1252567251" TargetMode="External"/><Relationship Id="rId825" Type="http://schemas.openxmlformats.org/officeDocument/2006/relationships/hyperlink" Target="https://docs.google.com/spreadsheets/d/1YFoHsKiHSU6DFxAmVywbUytEWWBiHrQVYXtWnwTdNuQ/edit?gid=1258946380" TargetMode="External"/><Relationship Id="rId1248" Type="http://schemas.openxmlformats.org/officeDocument/2006/relationships/hyperlink" Target="https://docs.google.com/spreadsheets/d/1FLLUNsOmiCkkwykC0OpwTolnTdR_CgF7FWe0zT24cz8/edit?pli=1&amp;gid=1252567251" TargetMode="External"/><Relationship Id="rId1455" Type="http://schemas.openxmlformats.org/officeDocument/2006/relationships/hyperlink" Target="https://docs.google.com/spreadsheets/d/1FLLUNsOmiCkkwykC0OpwTolnTdR_CgF7FWe0zT24cz8/edit?gid=1252567251" TargetMode="External"/><Relationship Id="rId257" Type="http://schemas.openxmlformats.org/officeDocument/2006/relationships/hyperlink" Target="https://docs.google.com/spreadsheets/d/1FLLUNsOmiCkkwykC0OpwTolnTdR_CgF7FWe0zT24cz8/edit?pli=1&amp;gid=1252567251" TargetMode="External"/><Relationship Id="rId464" Type="http://schemas.openxmlformats.org/officeDocument/2006/relationships/hyperlink" Target="https://docs.google.com/spreadsheets/d/1FLLUNsOmiCkkwykC0OpwTolnTdR_CgF7FWe0zT24cz8/edit?gid=1252567251" TargetMode="External"/><Relationship Id="rId1010" Type="http://schemas.openxmlformats.org/officeDocument/2006/relationships/hyperlink" Target="https://docs.google.com/spreadsheets/d/1FLLUNsOmiCkkwykC0OpwTolnTdR_CgF7FWe0zT24cz8/edit?gid=1252567251" TargetMode="External"/><Relationship Id="rId1094" Type="http://schemas.openxmlformats.org/officeDocument/2006/relationships/hyperlink" Target="https://docs.google.com/spreadsheets/d/1FLLUNsOmiCkkwykC0OpwTolnTdR_CgF7FWe0zT24cz8/edit?gid=1252567251" TargetMode="External"/><Relationship Id="rId1108" Type="http://schemas.openxmlformats.org/officeDocument/2006/relationships/hyperlink" Target="https://docs.google.com/spreadsheets/d/1FLLUNsOmiCkkwykC0OpwTolnTdR_CgF7FWe0zT24cz8/edit?gid=1252567251" TargetMode="External"/><Relationship Id="rId1315" Type="http://schemas.openxmlformats.org/officeDocument/2006/relationships/hyperlink" Target="https://shopeefood.vn/u/shopeefood_cpantrua" TargetMode="External"/><Relationship Id="rId117" Type="http://schemas.openxmlformats.org/officeDocument/2006/relationships/hyperlink" Target="https://docs.google.com/spreadsheets/d/1FLLUNsOmiCkkwykC0OpwTolnTdR_CgF7FWe0zT24cz8/edit?gid=1252567251" TargetMode="External"/><Relationship Id="rId671" Type="http://schemas.openxmlformats.org/officeDocument/2006/relationships/hyperlink" Target="https://docs.google.com/spreadsheets/d/1FLLUNsOmiCkkwykC0OpwTolnTdR_CgF7FWe0zT24cz8/edit?gid=1252567251" TargetMode="External"/><Relationship Id="rId769" Type="http://schemas.openxmlformats.org/officeDocument/2006/relationships/hyperlink" Target="https://docs.google.com/spreadsheets/d/1YFoHsKiHSU6DFxAmVywbUytEWWBiHrQVYXtWnwTdNuQ/edit?gid=1258946380" TargetMode="External"/><Relationship Id="rId976" Type="http://schemas.openxmlformats.org/officeDocument/2006/relationships/hyperlink" Target="https://docs.google.com/spreadsheets/d/1FLLUNsOmiCkkwykC0OpwTolnTdR_CgF7FWe0zT24cz8/edit?gid=1252567251" TargetMode="External"/><Relationship Id="rId1399" Type="http://schemas.openxmlformats.org/officeDocument/2006/relationships/hyperlink" Target="https://docs.google.com/spreadsheets/d/1FLLUNsOmiCkkwykC0OpwTolnTdR_CgF7FWe0zT24cz8/edit?gid=1252567251" TargetMode="External"/><Relationship Id="rId324" Type="http://schemas.openxmlformats.org/officeDocument/2006/relationships/hyperlink" Target="https://docs.google.com/spreadsheets/d/1FLLUNsOmiCkkwykC0OpwTolnTdR_CgF7FWe0zT24cz8/edit?gid=1252567251" TargetMode="External"/><Relationship Id="rId531" Type="http://schemas.openxmlformats.org/officeDocument/2006/relationships/hyperlink" Target="https://docs.google.com/spreadsheets/d/1FLLUNsOmiCkkwykC0OpwTolnTdR_CgF7FWe0zT24cz8/edit?gid=1252567251" TargetMode="External"/><Relationship Id="rId629" Type="http://schemas.openxmlformats.org/officeDocument/2006/relationships/hyperlink" Target="https://docs.google.com/spreadsheets/d/1FLLUNsOmiCkkwykC0OpwTolnTdR_CgF7FWe0zT24cz8/edit?pli=1&amp;gid=1252567251" TargetMode="External"/><Relationship Id="rId1161" Type="http://schemas.openxmlformats.org/officeDocument/2006/relationships/hyperlink" Target="https://docs.google.com/spreadsheets/d/1FLLUNsOmiCkkwykC0OpwTolnTdR_CgF7FWe0zT24cz8/edit?gid=1252567251" TargetMode="External"/><Relationship Id="rId1259" Type="http://schemas.openxmlformats.org/officeDocument/2006/relationships/hyperlink" Target="https://docs.google.com/spreadsheets/d/1FLLUNsOmiCkkwykC0OpwTolnTdR_CgF7FWe0zT24cz8/edit?gid=1252567251" TargetMode="External"/><Relationship Id="rId1466" Type="http://schemas.openxmlformats.org/officeDocument/2006/relationships/hyperlink" Target="https://docs.google.com/spreadsheets/d/1FLLUNsOmiCkkwykC0OpwTolnTdR_CgF7FWe0zT24cz8/edit?gid=1252567251" TargetMode="External"/><Relationship Id="rId836" Type="http://schemas.openxmlformats.org/officeDocument/2006/relationships/hyperlink" Target="https://docs.google.com/spreadsheets/d/1YFoHsKiHSU6DFxAmVywbUytEWWBiHrQVYXtWnwTdNuQ/edit?gid=1258946380" TargetMode="External"/><Relationship Id="rId1021" Type="http://schemas.openxmlformats.org/officeDocument/2006/relationships/hyperlink" Target="https://docs.google.com/spreadsheets/d/1FLLUNsOmiCkkwykC0OpwTolnTdR_CgF7FWe0zT24cz8/edit?pli=1&amp;gid=1252567251" TargetMode="External"/><Relationship Id="rId1119" Type="http://schemas.openxmlformats.org/officeDocument/2006/relationships/hyperlink" Target="https://docs.google.com/spreadsheets/d/1FLLUNsOmiCkkwykC0OpwTolnTdR_CgF7FWe0zT24cz8/edit?gid=1252567251" TargetMode="External"/><Relationship Id="rId903" Type="http://schemas.openxmlformats.org/officeDocument/2006/relationships/hyperlink" Target="https://docs.google.com/spreadsheets/d/1YFoHsKiHSU6DFxAmVywbUytEWWBiHrQVYXtWnwTdNuQ/edit?gid=1258946380" TargetMode="External"/><Relationship Id="rId1326" Type="http://schemas.openxmlformats.org/officeDocument/2006/relationships/hyperlink" Target="https://shopeefood.vn/u/shopeefood_cpantoi" TargetMode="External"/><Relationship Id="rId32" Type="http://schemas.openxmlformats.org/officeDocument/2006/relationships/hyperlink" Target="https://docs.google.com/spreadsheets/d/1FLLUNsOmiCkkwykC0OpwTolnTdR_CgF7FWe0zT24cz8/edit?gid=1252567251" TargetMode="External"/><Relationship Id="rId181" Type="http://schemas.openxmlformats.org/officeDocument/2006/relationships/hyperlink" Target="https://docs.google.com/spreadsheets/d/1FLLUNsOmiCkkwykC0OpwTolnTdR_CgF7FWe0zT24cz8/edit?pli=1&amp;gid=1252567251" TargetMode="External"/><Relationship Id="rId279" Type="http://schemas.openxmlformats.org/officeDocument/2006/relationships/hyperlink" Target="https://docs.google.com/spreadsheets/d/1FLLUNsOmiCkkwykC0OpwTolnTdR_CgF7FWe0zT24cz8/edit?gid=1252567251" TargetMode="External"/><Relationship Id="rId486" Type="http://schemas.openxmlformats.org/officeDocument/2006/relationships/hyperlink" Target="https://docs.google.com/spreadsheets/d/1FLLUNsOmiCkkwykC0OpwTolnTdR_CgF7FWe0zT24cz8/edit?gid=1252567251" TargetMode="External"/><Relationship Id="rId693" Type="http://schemas.openxmlformats.org/officeDocument/2006/relationships/hyperlink" Target="https://docs.google.com/spreadsheets/d/1FLLUNsOmiCkkwykC0OpwTolnTdR_CgF7FWe0zT24cz8/edit?pli=1&amp;gid=1252567251" TargetMode="External"/><Relationship Id="rId139" Type="http://schemas.openxmlformats.org/officeDocument/2006/relationships/hyperlink" Target="https://docs.google.com/spreadsheets/d/1FLLUNsOmiCkkwykC0OpwTolnTdR_CgF7FWe0zT24cz8/edit?pli=1&amp;gid=1252567251" TargetMode="External"/><Relationship Id="rId346" Type="http://schemas.openxmlformats.org/officeDocument/2006/relationships/hyperlink" Target="https://docs.google.com/spreadsheets/d/1FLLUNsOmiCkkwykC0OpwTolnTdR_CgF7FWe0zT24cz8/edit?gid=1252567251" TargetMode="External"/><Relationship Id="rId553" Type="http://schemas.openxmlformats.org/officeDocument/2006/relationships/hyperlink" Target="https://docs.google.com/spreadsheets/d/1FLLUNsOmiCkkwykC0OpwTolnTdR_CgF7FWe0zT24cz8/edit?gid=1252567251" TargetMode="External"/><Relationship Id="rId760" Type="http://schemas.openxmlformats.org/officeDocument/2006/relationships/hyperlink" Target="https://docs.google.com/spreadsheets/d/1YFoHsKiHSU6DFxAmVywbUytEWWBiHrQVYXtWnwTdNuQ/edit?gid=1258946380" TargetMode="External"/><Relationship Id="rId998" Type="http://schemas.openxmlformats.org/officeDocument/2006/relationships/hyperlink" Target="https://docs.google.com/spreadsheets/d/1FLLUNsOmiCkkwykC0OpwTolnTdR_CgF7FWe0zT24cz8/edit?pli=1&amp;gid=1252567251" TargetMode="External"/><Relationship Id="rId1183" Type="http://schemas.openxmlformats.org/officeDocument/2006/relationships/hyperlink" Target="https://docs.google.com/spreadsheets/d/1FLLUNsOmiCkkwykC0OpwTolnTdR_CgF7FWe0zT24cz8/edit?gid=1252567251" TargetMode="External"/><Relationship Id="rId1390" Type="http://schemas.openxmlformats.org/officeDocument/2006/relationships/hyperlink" Target="https://docs.google.com/spreadsheets/d/1FLLUNsOmiCkkwykC0OpwTolnTdR_CgF7FWe0zT24cz8/edit?pli=1&amp;gid=1252567251" TargetMode="External"/><Relationship Id="rId206" Type="http://schemas.openxmlformats.org/officeDocument/2006/relationships/hyperlink" Target="https://docs.google.com/spreadsheets/d/1YFoHsKiHSU6DFxAmVywbUytEWWBiHrQVYXtWnwTdNuQ/edit?gid=1258946380" TargetMode="External"/><Relationship Id="rId413" Type="http://schemas.openxmlformats.org/officeDocument/2006/relationships/hyperlink" Target="https://docs.google.com/spreadsheets/d/1FLLUNsOmiCkkwykC0OpwTolnTdR_CgF7FWe0zT24cz8/edit?gid=1252567251" TargetMode="External"/><Relationship Id="rId858" Type="http://schemas.openxmlformats.org/officeDocument/2006/relationships/hyperlink" Target="https://docs.google.com/spreadsheets/d/1YFoHsKiHSU6DFxAmVywbUytEWWBiHrQVYXtWnwTdNuQ/edit?gid=1258946380" TargetMode="External"/><Relationship Id="rId1043" Type="http://schemas.openxmlformats.org/officeDocument/2006/relationships/hyperlink" Target="https://docs.google.com/spreadsheets/d/1FLLUNsOmiCkkwykC0OpwTolnTdR_CgF7FWe0zT24cz8/edit?gid=1252567251" TargetMode="External"/><Relationship Id="rId1488" Type="http://schemas.openxmlformats.org/officeDocument/2006/relationships/hyperlink" Target="https://docs.google.com/spreadsheets/d/1FLLUNsOmiCkkwykC0OpwTolnTdR_CgF7FWe0zT24cz8/edit?pli=1&amp;gid=1252567251" TargetMode="External"/><Relationship Id="rId620" Type="http://schemas.openxmlformats.org/officeDocument/2006/relationships/hyperlink" Target="https://docs.google.com/spreadsheets/d/1FLLUNsOmiCkkwykC0OpwTolnTdR_CgF7FWe0zT24cz8/edit?pli=1&amp;gid=1252567251" TargetMode="External"/><Relationship Id="rId718" Type="http://schemas.openxmlformats.org/officeDocument/2006/relationships/hyperlink" Target="https://docs.google.com/spreadsheets/d/1FLLUNsOmiCkkwykC0OpwTolnTdR_CgF7FWe0zT24cz8/edit?pli=1&amp;gid=1252567251" TargetMode="External"/><Relationship Id="rId925" Type="http://schemas.openxmlformats.org/officeDocument/2006/relationships/hyperlink" Target="https://docs.google.com/spreadsheets/d/1FLLUNsOmiCkkwykC0OpwTolnTdR_CgF7FWe0zT24cz8/edit?gid=1252567251" TargetMode="External"/><Relationship Id="rId1250" Type="http://schemas.openxmlformats.org/officeDocument/2006/relationships/hyperlink" Target="https://docs.google.com/spreadsheets/d/1FLLUNsOmiCkkwykC0OpwTolnTdR_CgF7FWe0zT24cz8/edit?pli=1&amp;gid=1252567251" TargetMode="External"/><Relationship Id="rId1348" Type="http://schemas.openxmlformats.org/officeDocument/2006/relationships/hyperlink" Target="https://docs.google.com/spreadsheets/d/1FLLUNsOmiCkkwykC0OpwTolnTdR_CgF7FWe0zT24cz8/edit?gid=1252567251" TargetMode="External"/><Relationship Id="rId1110" Type="http://schemas.openxmlformats.org/officeDocument/2006/relationships/hyperlink" Target="https://docs.google.com/spreadsheets/d/1FLLUNsOmiCkkwykC0OpwTolnTdR_CgF7FWe0zT24cz8/edit?gid=1252567251" TargetMode="External"/><Relationship Id="rId1208" Type="http://schemas.openxmlformats.org/officeDocument/2006/relationships/hyperlink" Target="https://docs.google.com/spreadsheets/d/1FLLUNsOmiCkkwykC0OpwTolnTdR_CgF7FWe0zT24cz8/edit?gid=1252567251" TargetMode="External"/><Relationship Id="rId1415" Type="http://schemas.openxmlformats.org/officeDocument/2006/relationships/hyperlink" Target="https://docs.google.com/spreadsheets/d/1FLLUNsOmiCkkwykC0OpwTolnTdR_CgF7FWe0zT24cz8/edit?pli=1&amp;gid=1252567251" TargetMode="External"/><Relationship Id="rId54" Type="http://schemas.openxmlformats.org/officeDocument/2006/relationships/hyperlink" Target="https://docs.google.com/spreadsheets/d/1FLLUNsOmiCkkwykC0OpwTolnTdR_CgF7FWe0zT24cz8/edit?gid=1252567251" TargetMode="External"/><Relationship Id="rId270" Type="http://schemas.openxmlformats.org/officeDocument/2006/relationships/hyperlink" Target="https://docs.google.com/spreadsheets/d/1FLLUNsOmiCkkwykC0OpwTolnTdR_CgF7FWe0zT24cz8/edit?pli=1&amp;gid=1252567251" TargetMode="External"/><Relationship Id="rId130" Type="http://schemas.openxmlformats.org/officeDocument/2006/relationships/hyperlink" Target="https://docs.google.com/spreadsheets/d/1FLLUNsOmiCkkwykC0OpwTolnTdR_CgF7FWe0zT24cz8/edit?pli=1&amp;gid=1252567251" TargetMode="External"/><Relationship Id="rId368" Type="http://schemas.openxmlformats.org/officeDocument/2006/relationships/hyperlink" Target="https://docs.google.com/spreadsheets/d/1FLLUNsOmiCkkwykC0OpwTolnTdR_CgF7FWe0zT24cz8/edit?gid=1252567251" TargetMode="External"/><Relationship Id="rId575" Type="http://schemas.openxmlformats.org/officeDocument/2006/relationships/hyperlink" Target="https://docs.google.com/spreadsheets/d/1FLLUNsOmiCkkwykC0OpwTolnTdR_CgF7FWe0zT24cz8/edit?pli=1&amp;gid=1252567251" TargetMode="External"/><Relationship Id="rId782" Type="http://schemas.openxmlformats.org/officeDocument/2006/relationships/hyperlink" Target="https://docs.google.com/spreadsheets/d/1YFoHsKiHSU6DFxAmVywbUytEWWBiHrQVYXtWnwTdNuQ/edit?gid=1258946380" TargetMode="External"/><Relationship Id="rId228" Type="http://schemas.openxmlformats.org/officeDocument/2006/relationships/hyperlink" Target="https://docs.google.com/spreadsheets/d/1FLLUNsOmiCkkwykC0OpwTolnTdR_CgF7FWe0zT24cz8/edit?gid=1252567251" TargetMode="External"/><Relationship Id="rId435" Type="http://schemas.openxmlformats.org/officeDocument/2006/relationships/hyperlink" Target="https://docs.google.com/spreadsheets/d/1FLLUNsOmiCkkwykC0OpwTolnTdR_CgF7FWe0zT24cz8/edit?gid=1252567251" TargetMode="External"/><Relationship Id="rId642" Type="http://schemas.openxmlformats.org/officeDocument/2006/relationships/hyperlink" Target="https://docs.google.com/spreadsheets/d/1FLLUNsOmiCkkwykC0OpwTolnTdR_CgF7FWe0zT24cz8/edit?pli=1&amp;gid=1252567251" TargetMode="External"/><Relationship Id="rId1065" Type="http://schemas.openxmlformats.org/officeDocument/2006/relationships/hyperlink" Target="https://docs.google.com/spreadsheets/d/1FLLUNsOmiCkkwykC0OpwTolnTdR_CgF7FWe0zT24cz8/edit?pli=1&amp;gid=1252567251" TargetMode="External"/><Relationship Id="rId1272" Type="http://schemas.openxmlformats.org/officeDocument/2006/relationships/hyperlink" Target="https://docs.google.com/spreadsheets/d/1FLLUNsOmiCkkwykC0OpwTolnTdR_CgF7FWe0zT24cz8/edit?pli=1&amp;gid=1252567251" TargetMode="External"/><Relationship Id="rId502" Type="http://schemas.openxmlformats.org/officeDocument/2006/relationships/hyperlink" Target="https://docs.google.com/spreadsheets/d/1FLLUNsOmiCkkwykC0OpwTolnTdR_CgF7FWe0zT24cz8/edit?gid=1252567251" TargetMode="External"/><Relationship Id="rId947" Type="http://schemas.openxmlformats.org/officeDocument/2006/relationships/hyperlink" Target="https://docs.google.com/spreadsheets/d/1FLLUNsOmiCkkwykC0OpwTolnTdR_CgF7FWe0zT24cz8/edit?gid=1252567251" TargetMode="External"/><Relationship Id="rId1132" Type="http://schemas.openxmlformats.org/officeDocument/2006/relationships/hyperlink" Target="https://docs.google.com/spreadsheets/d/1FLLUNsOmiCkkwykC0OpwTolnTdR_CgF7FWe0zT24cz8/edit?gid=1252567251" TargetMode="External"/><Relationship Id="rId76" Type="http://schemas.openxmlformats.org/officeDocument/2006/relationships/hyperlink" Target="https://docs.google.com/spreadsheets/d/1FLLUNsOmiCkkwykC0OpwTolnTdR_CgF7FWe0zT24cz8/edit?pli=1&amp;gid=1252567251" TargetMode="External"/><Relationship Id="rId807" Type="http://schemas.openxmlformats.org/officeDocument/2006/relationships/hyperlink" Target="https://docs.google.com/spreadsheets/d/1YFoHsKiHSU6DFxAmVywbUytEWWBiHrQVYXtWnwTdNuQ/edit?gid=1258946380" TargetMode="External"/><Relationship Id="rId1437" Type="http://schemas.openxmlformats.org/officeDocument/2006/relationships/hyperlink" Target="https://shopeefood.vn/u/shopeefood_cpanxe" TargetMode="External"/><Relationship Id="rId292" Type="http://schemas.openxmlformats.org/officeDocument/2006/relationships/hyperlink" Target="https://docs.google.com/spreadsheets/d/1FLLUNsOmiCkkwykC0OpwTolnTdR_CgF7FWe0zT24cz8/edit?gid=1252567251" TargetMode="External"/><Relationship Id="rId597" Type="http://schemas.openxmlformats.org/officeDocument/2006/relationships/hyperlink" Target="https://docs.google.com/spreadsheets/d/1FLLUNsOmiCkkwykC0OpwTolnTdR_CgF7FWe0zT24cz8/edit?pli=1&amp;gid=1252567251" TargetMode="External"/><Relationship Id="rId152" Type="http://schemas.openxmlformats.org/officeDocument/2006/relationships/hyperlink" Target="https://docs.google.com/spreadsheets/d/1YFoHsKiHSU6DFxAmVywbUytEWWBiHrQVYXtWnwTdNuQ/edit?gid=1258946380" TargetMode="External"/><Relationship Id="rId457" Type="http://schemas.openxmlformats.org/officeDocument/2006/relationships/hyperlink" Target="https://docs.google.com/spreadsheets/d/1FLLUNsOmiCkkwykC0OpwTolnTdR_CgF7FWe0zT24cz8/edit?gid=1252567251" TargetMode="External"/><Relationship Id="rId1087" Type="http://schemas.openxmlformats.org/officeDocument/2006/relationships/hyperlink" Target="https://docs.google.com/spreadsheets/d/1FLLUNsOmiCkkwykC0OpwTolnTdR_CgF7FWe0zT24cz8/edit?gid=1252567251" TargetMode="External"/><Relationship Id="rId1294" Type="http://schemas.openxmlformats.org/officeDocument/2006/relationships/hyperlink" Target="https://docs.google.com/spreadsheets/d/1FLLUNsOmiCkkwykC0OpwTolnTdR_CgF7FWe0zT24cz8/edit?pli=1&amp;gid=1252567251" TargetMode="External"/><Relationship Id="rId664" Type="http://schemas.openxmlformats.org/officeDocument/2006/relationships/hyperlink" Target="https://docs.google.com/spreadsheets/d/1FLLUNsOmiCkkwykC0OpwTolnTdR_CgF7FWe0zT24cz8/edit?pli=1&amp;gid=1252567251" TargetMode="External"/><Relationship Id="rId871" Type="http://schemas.openxmlformats.org/officeDocument/2006/relationships/hyperlink" Target="https://docs.google.com/spreadsheets/d/1YFoHsKiHSU6DFxAmVywbUytEWWBiHrQVYXtWnwTdNuQ/edit?gid=1258946380" TargetMode="External"/><Relationship Id="rId969" Type="http://schemas.openxmlformats.org/officeDocument/2006/relationships/hyperlink" Target="https://docs.google.com/spreadsheets/d/1FLLUNsOmiCkkwykC0OpwTolnTdR_CgF7FWe0zT24cz8/edit?gid=1252567251" TargetMode="External"/><Relationship Id="rId317" Type="http://schemas.openxmlformats.org/officeDocument/2006/relationships/hyperlink" Target="https://docs.google.com/spreadsheets/d/1YFoHsKiHSU6DFxAmVywbUytEWWBiHrQVYXtWnwTdNuQ/edit?gid=1258946380" TargetMode="External"/><Relationship Id="rId524" Type="http://schemas.openxmlformats.org/officeDocument/2006/relationships/hyperlink" Target="https://docs.google.com/spreadsheets/d/1FLLUNsOmiCkkwykC0OpwTolnTdR_CgF7FWe0zT24cz8/edit?gid=1252567251" TargetMode="External"/><Relationship Id="rId731" Type="http://schemas.openxmlformats.org/officeDocument/2006/relationships/hyperlink" Target="https://docs.google.com/spreadsheets/d/1FLLUNsOmiCkkwykC0OpwTolnTdR_CgF7FWe0zT24cz8/edit?pli=1&amp;gid=1252567251" TargetMode="External"/><Relationship Id="rId1154" Type="http://schemas.openxmlformats.org/officeDocument/2006/relationships/hyperlink" Target="https://docs.google.com/spreadsheets/d/1FLLUNsOmiCkkwykC0OpwTolnTdR_CgF7FWe0zT24cz8/edit?gid=1252567251" TargetMode="External"/><Relationship Id="rId1361" Type="http://schemas.openxmlformats.org/officeDocument/2006/relationships/hyperlink" Target="https://docs.google.com/spreadsheets/d/1FLLUNsOmiCkkwykC0OpwTolnTdR_CgF7FWe0zT24cz8/edit?gid=1252567251" TargetMode="External"/><Relationship Id="rId1459" Type="http://schemas.openxmlformats.org/officeDocument/2006/relationships/hyperlink" Target="https://docs.google.com/spreadsheets/d/1FLLUNsOmiCkkwykC0OpwTolnTdR_CgF7FWe0zT24cz8/edit?gid=1252567251" TargetMode="External"/><Relationship Id="rId98" Type="http://schemas.openxmlformats.org/officeDocument/2006/relationships/hyperlink" Target="https://docs.google.com/spreadsheets/d/1YFoHsKiHSU6DFxAmVywbUytEWWBiHrQVYXtWnwTdNuQ/edit?gid=1258946380" TargetMode="External"/><Relationship Id="rId829" Type="http://schemas.openxmlformats.org/officeDocument/2006/relationships/hyperlink" Target="https://docs.google.com/spreadsheets/d/1YFoHsKiHSU6DFxAmVywbUytEWWBiHrQVYXtWnwTdNuQ/edit?gid=1258946380" TargetMode="External"/><Relationship Id="rId1014" Type="http://schemas.openxmlformats.org/officeDocument/2006/relationships/hyperlink" Target="https://docs.google.com/spreadsheets/d/1FLLUNsOmiCkkwykC0OpwTolnTdR_CgF7FWe0zT24cz8/edit?pli=1&amp;gid=1252567251" TargetMode="External"/><Relationship Id="rId1221" Type="http://schemas.openxmlformats.org/officeDocument/2006/relationships/hyperlink" Target="https://docs.google.com/spreadsheets/d/1FLLUNsOmiCkkwykC0OpwTolnTdR_CgF7FWe0zT24cz8/edit?pli=1&amp;gid=1252567251" TargetMode="External"/><Relationship Id="rId1319" Type="http://schemas.openxmlformats.org/officeDocument/2006/relationships/hyperlink" Target="https://docs.google.com/spreadsheets/d/1YFoHsKiHSU6DFxAmVywbUytEWWBiHrQVYXtWnwTdNuQ/edit?gid=1258946380" TargetMode="External"/><Relationship Id="rId25" Type="http://schemas.openxmlformats.org/officeDocument/2006/relationships/hyperlink" Target="https://shopeefood.vn/u/shopeefood_spikefreeship0d" TargetMode="External"/><Relationship Id="rId174" Type="http://schemas.openxmlformats.org/officeDocument/2006/relationships/hyperlink" Target="https://docs.google.com/spreadsheets/d/1YFoHsKiHSU6DFxAmVywbUytEWWBiHrQVYXtWnwTdNuQ/edit?gid=1258946380" TargetMode="External"/><Relationship Id="rId381" Type="http://schemas.openxmlformats.org/officeDocument/2006/relationships/hyperlink" Target="https://docs.google.com/spreadsheets/d/1FLLUNsOmiCkkwykC0OpwTolnTdR_CgF7FWe0zT24cz8/edit?gid=1252567251" TargetMode="External"/><Relationship Id="rId241" Type="http://schemas.openxmlformats.org/officeDocument/2006/relationships/hyperlink" Target="https://docs.google.com/spreadsheets/d/1FLLUNsOmiCkkwykC0OpwTolnTdR_CgF7FWe0zT24cz8/edit?gid=1252567251" TargetMode="External"/><Relationship Id="rId479" Type="http://schemas.openxmlformats.org/officeDocument/2006/relationships/hyperlink" Target="https://docs.google.com/spreadsheets/d/1FLLUNsOmiCkkwykC0OpwTolnTdR_CgF7FWe0zT24cz8/edit?gid=1252567251" TargetMode="External"/><Relationship Id="rId686" Type="http://schemas.openxmlformats.org/officeDocument/2006/relationships/hyperlink" Target="https://docs.google.com/spreadsheets/d/1FLLUNsOmiCkkwykC0OpwTolnTdR_CgF7FWe0zT24cz8/edit?gid=1252567251" TargetMode="External"/><Relationship Id="rId893" Type="http://schemas.openxmlformats.org/officeDocument/2006/relationships/hyperlink" Target="https://docs.google.com/spreadsheets/d/1YFoHsKiHSU6DFxAmVywbUytEWWBiHrQVYXtWnwTdNuQ/edit?gid=1258946380" TargetMode="External"/><Relationship Id="rId339" Type="http://schemas.openxmlformats.org/officeDocument/2006/relationships/hyperlink" Target="https://docs.google.com/spreadsheets/d/1FLLUNsOmiCkkwykC0OpwTolnTdR_CgF7FWe0zT24cz8/edit?gid=1252567251" TargetMode="External"/><Relationship Id="rId546" Type="http://schemas.openxmlformats.org/officeDocument/2006/relationships/hyperlink" Target="https://docs.google.com/spreadsheets/d/1FLLUNsOmiCkkwykC0OpwTolnTdR_CgF7FWe0zT24cz8/edit?gid=1252567251" TargetMode="External"/><Relationship Id="rId753" Type="http://schemas.openxmlformats.org/officeDocument/2006/relationships/hyperlink" Target="https://docs.google.com/spreadsheets/d/1YFoHsKiHSU6DFxAmVywbUytEWWBiHrQVYXtWnwTdNuQ/edit?gid=1258946380" TargetMode="External"/><Relationship Id="rId1176" Type="http://schemas.openxmlformats.org/officeDocument/2006/relationships/hyperlink" Target="https://docs.google.com/spreadsheets/d/1FLLUNsOmiCkkwykC0OpwTolnTdR_CgF7FWe0zT24cz8/edit?gid=1252567251" TargetMode="External"/><Relationship Id="rId1383" Type="http://schemas.openxmlformats.org/officeDocument/2006/relationships/hyperlink" Target="https://docs.google.com/spreadsheets/d/1FLLUNsOmiCkkwykC0OpwTolnTdR_CgF7FWe0zT24cz8/edit?gid=1252567251" TargetMode="External"/><Relationship Id="rId101" Type="http://schemas.openxmlformats.org/officeDocument/2006/relationships/hyperlink" Target="https://docs.google.com/spreadsheets/d/1YFoHsKiHSU6DFxAmVywbUytEWWBiHrQVYXtWnwTdNuQ/edit?gid=1258946380" TargetMode="External"/><Relationship Id="rId406" Type="http://schemas.openxmlformats.org/officeDocument/2006/relationships/hyperlink" Target="https://docs.google.com/spreadsheets/d/1FLLUNsOmiCkkwykC0OpwTolnTdR_CgF7FWe0zT24cz8/edit?gid=1252567251" TargetMode="External"/><Relationship Id="rId960" Type="http://schemas.openxmlformats.org/officeDocument/2006/relationships/hyperlink" Target="https://docs.google.com/spreadsheets/d/1YFoHsKiHSU6DFxAmVywbUytEWWBiHrQVYXtWnwTdNuQ/edit?gid=1258946380" TargetMode="External"/><Relationship Id="rId1036" Type="http://schemas.openxmlformats.org/officeDocument/2006/relationships/hyperlink" Target="https://docs.google.com/spreadsheets/d/1FLLUNsOmiCkkwykC0OpwTolnTdR_CgF7FWe0zT24cz8/edit?gid=1252567251" TargetMode="External"/><Relationship Id="rId1243" Type="http://schemas.openxmlformats.org/officeDocument/2006/relationships/hyperlink" Target="https://docs.google.com/spreadsheets/d/1FLLUNsOmiCkkwykC0OpwTolnTdR_CgF7FWe0zT24cz8/edit?pli=1&amp;gid=1252567251" TargetMode="External"/><Relationship Id="rId613" Type="http://schemas.openxmlformats.org/officeDocument/2006/relationships/hyperlink" Target="https://docs.google.com/spreadsheets/d/1FLLUNsOmiCkkwykC0OpwTolnTdR_CgF7FWe0zT24cz8/edit?pli=1&amp;gid=1252567251" TargetMode="External"/><Relationship Id="rId820" Type="http://schemas.openxmlformats.org/officeDocument/2006/relationships/hyperlink" Target="https://docs.google.com/spreadsheets/d/1YFoHsKiHSU6DFxAmVywbUytEWWBiHrQVYXtWnwTdNuQ/edit?gid=1258946380" TargetMode="External"/><Relationship Id="rId918" Type="http://schemas.openxmlformats.org/officeDocument/2006/relationships/hyperlink" Target="https://docs.google.com/spreadsheets/d/1FLLUNsOmiCkkwykC0OpwTolnTdR_CgF7FWe0zT24cz8/edit?gid=1252567251" TargetMode="External"/><Relationship Id="rId1450" Type="http://schemas.openxmlformats.org/officeDocument/2006/relationships/hyperlink" Target="https://shopeefood.vn/u/shopeefood_spikefreeship0d" TargetMode="External"/><Relationship Id="rId1103" Type="http://schemas.openxmlformats.org/officeDocument/2006/relationships/hyperlink" Target="https://docs.google.com/spreadsheets/d/1FLLUNsOmiCkkwykC0OpwTolnTdR_CgF7FWe0zT24cz8/edit?gid=1252567251" TargetMode="External"/><Relationship Id="rId1310" Type="http://schemas.openxmlformats.org/officeDocument/2006/relationships/hyperlink" Target="https://docs.google.com/spreadsheets/d/1FLLUNsOmiCkkwykC0OpwTolnTdR_CgF7FWe0zT24cz8/edit?pli=1&amp;gid=1252567251" TargetMode="External"/><Relationship Id="rId1408" Type="http://schemas.openxmlformats.org/officeDocument/2006/relationships/hyperlink" Target="https://docs.google.com/spreadsheets/d/1FLLUNsOmiCkkwykC0OpwTolnTdR_CgF7FWe0zT24cz8/edit?gid=1252567251" TargetMode="External"/><Relationship Id="rId47" Type="http://schemas.openxmlformats.org/officeDocument/2006/relationships/hyperlink" Target="https://docs.google.com/spreadsheets/d/1FLLUNsOmiCkkwykC0OpwTolnTdR_CgF7FWe0zT24cz8/edit?pli=1&amp;gid=1252567251" TargetMode="External"/><Relationship Id="rId196" Type="http://schemas.openxmlformats.org/officeDocument/2006/relationships/hyperlink" Target="https://docs.google.com/spreadsheets/d/1FLLUNsOmiCkkwykC0OpwTolnTdR_CgF7FWe0zT24cz8/edit?gid=1252567251" TargetMode="External"/><Relationship Id="rId263" Type="http://schemas.openxmlformats.org/officeDocument/2006/relationships/hyperlink" Target="https://docs.google.com/spreadsheets/d/1FLLUNsOmiCkkwykC0OpwTolnTdR_CgF7FWe0zT24cz8/edit?pli=1&amp;gid=1252567251" TargetMode="External"/><Relationship Id="rId470" Type="http://schemas.openxmlformats.org/officeDocument/2006/relationships/hyperlink" Target="https://docs.google.com/spreadsheets/d/1FLLUNsOmiCkkwykC0OpwTolnTdR_CgF7FWe0zT24cz8/edit?gid=1252567251" TargetMode="External"/><Relationship Id="rId123" Type="http://schemas.openxmlformats.org/officeDocument/2006/relationships/hyperlink" Target="https://docs.google.com/spreadsheets/d/1FLLUNsOmiCkkwykC0OpwTolnTdR_CgF7FWe0zT24cz8/edit?gid=1252567251" TargetMode="External"/><Relationship Id="rId330" Type="http://schemas.openxmlformats.org/officeDocument/2006/relationships/hyperlink" Target="https://docs.google.com/spreadsheets/d/1FLLUNsOmiCkkwykC0OpwTolnTdR_CgF7FWe0zT24cz8/edit?gid=1252567251" TargetMode="External"/><Relationship Id="rId568" Type="http://schemas.openxmlformats.org/officeDocument/2006/relationships/hyperlink" Target="https://docs.google.com/spreadsheets/d/1FLLUNsOmiCkkwykC0OpwTolnTdR_CgF7FWe0zT24cz8/edit?pli=1&amp;gid=1252567251" TargetMode="External"/><Relationship Id="rId775" Type="http://schemas.openxmlformats.org/officeDocument/2006/relationships/hyperlink" Target="https://docs.google.com/spreadsheets/d/1YFoHsKiHSU6DFxAmVywbUytEWWBiHrQVYXtWnwTdNuQ/edit?gid=1258946380" TargetMode="External"/><Relationship Id="rId982" Type="http://schemas.openxmlformats.org/officeDocument/2006/relationships/hyperlink" Target="https://docs.google.com/spreadsheets/d/1FLLUNsOmiCkkwykC0OpwTolnTdR_CgF7FWe0zT24cz8/edit?gid=1252567251" TargetMode="External"/><Relationship Id="rId1198" Type="http://schemas.openxmlformats.org/officeDocument/2006/relationships/hyperlink" Target="https://docs.google.com/spreadsheets/d/1FLLUNsOmiCkkwykC0OpwTolnTdR_CgF7FWe0zT24cz8/edit?gid=1252567251" TargetMode="External"/><Relationship Id="rId428" Type="http://schemas.openxmlformats.org/officeDocument/2006/relationships/hyperlink" Target="https://docs.google.com/spreadsheets/d/1FLLUNsOmiCkkwykC0OpwTolnTdR_CgF7FWe0zT24cz8/edit?gid=1252567251" TargetMode="External"/><Relationship Id="rId635" Type="http://schemas.openxmlformats.org/officeDocument/2006/relationships/hyperlink" Target="https://docs.google.com/spreadsheets/d/1FLLUNsOmiCkkwykC0OpwTolnTdR_CgF7FWe0zT24cz8/edit?pli=1&amp;gid=1252567251" TargetMode="External"/><Relationship Id="rId842" Type="http://schemas.openxmlformats.org/officeDocument/2006/relationships/hyperlink" Target="https://docs.google.com/spreadsheets/d/1YFoHsKiHSU6DFxAmVywbUytEWWBiHrQVYXtWnwTdNuQ/edit?gid=1258946380" TargetMode="External"/><Relationship Id="rId1058" Type="http://schemas.openxmlformats.org/officeDocument/2006/relationships/hyperlink" Target="https://docs.google.com/spreadsheets/d/1FLLUNsOmiCkkwykC0OpwTolnTdR_CgF7FWe0zT24cz8/edit?gid=1252567251" TargetMode="External"/><Relationship Id="rId1265" Type="http://schemas.openxmlformats.org/officeDocument/2006/relationships/hyperlink" Target="https://docs.google.com/spreadsheets/d/1FLLUNsOmiCkkwykC0OpwTolnTdR_CgF7FWe0zT24cz8/edit?gid=1252567251" TargetMode="External"/><Relationship Id="rId1472" Type="http://schemas.openxmlformats.org/officeDocument/2006/relationships/hyperlink" Target="https://docs.google.com/spreadsheets/d/1FLLUNsOmiCkkwykC0OpwTolnTdR_CgF7FWe0zT24cz8/edit?gid=1252567251" TargetMode="External"/><Relationship Id="rId702" Type="http://schemas.openxmlformats.org/officeDocument/2006/relationships/hyperlink" Target="https://docs.google.com/spreadsheets/d/1FLLUNsOmiCkkwykC0OpwTolnTdR_CgF7FWe0zT24cz8/edit?pli=1&amp;gid=1252567251" TargetMode="External"/><Relationship Id="rId1125" Type="http://schemas.openxmlformats.org/officeDocument/2006/relationships/hyperlink" Target="https://docs.google.com/spreadsheets/d/1FLLUNsOmiCkkwykC0OpwTolnTdR_CgF7FWe0zT24cz8/edit?gid=1252567251" TargetMode="External"/><Relationship Id="rId1332" Type="http://schemas.openxmlformats.org/officeDocument/2006/relationships/hyperlink" Target="https://docs.google.com/spreadsheets/d/1FLLUNsOmiCkkwykC0OpwTolnTdR_CgF7FWe0zT24cz8/edit?gid=1252567251" TargetMode="External"/><Relationship Id="rId69" Type="http://schemas.openxmlformats.org/officeDocument/2006/relationships/hyperlink" Target="https://docs.google.com/spreadsheets/d/1FLLUNsOmiCkkwykC0OpwTolnTdR_CgF7FWe0zT24cz8/edit?gid=1252567251" TargetMode="External"/><Relationship Id="rId285" Type="http://schemas.openxmlformats.org/officeDocument/2006/relationships/hyperlink" Target="https://docs.google.com/spreadsheets/d/1FLLUNsOmiCkkwykC0OpwTolnTdR_CgF7FWe0zT24cz8/edit?gid=1252567251" TargetMode="External"/><Relationship Id="rId492" Type="http://schemas.openxmlformats.org/officeDocument/2006/relationships/hyperlink" Target="https://docs.google.com/spreadsheets/d/1FLLUNsOmiCkkwykC0OpwTolnTdR_CgF7FWe0zT24cz8/edit?gid=1252567251" TargetMode="External"/><Relationship Id="rId797" Type="http://schemas.openxmlformats.org/officeDocument/2006/relationships/hyperlink" Target="https://docs.google.com/spreadsheets/d/1YFoHsKiHSU6DFxAmVywbUytEWWBiHrQVYXtWnwTdNuQ/edit?gid=1258946380" TargetMode="External"/><Relationship Id="rId145" Type="http://schemas.openxmlformats.org/officeDocument/2006/relationships/hyperlink" Target="https://docs.google.com/spreadsheets/d/1FLLUNsOmiCkkwykC0OpwTolnTdR_CgF7FWe0zT24cz8/edit?pli=1&amp;gid=1252567251" TargetMode="External"/><Relationship Id="rId352" Type="http://schemas.openxmlformats.org/officeDocument/2006/relationships/hyperlink" Target="https://docs.google.com/spreadsheets/d/1FLLUNsOmiCkkwykC0OpwTolnTdR_CgF7FWe0zT24cz8/edit?gid=1252567251" TargetMode="External"/><Relationship Id="rId1287" Type="http://schemas.openxmlformats.org/officeDocument/2006/relationships/hyperlink" Target="https://docs.google.com/spreadsheets/d/1FLLUNsOmiCkkwykC0OpwTolnTdR_CgF7FWe0zT24cz8/edit?pli=1&amp;gid=1252567251" TargetMode="External"/><Relationship Id="rId212" Type="http://schemas.openxmlformats.org/officeDocument/2006/relationships/hyperlink" Target="https://docs.google.com/spreadsheets/d/1YFoHsKiHSU6DFxAmVywbUytEWWBiHrQVYXtWnwTdNuQ/edit?gid=1258946380" TargetMode="External"/><Relationship Id="rId657" Type="http://schemas.openxmlformats.org/officeDocument/2006/relationships/hyperlink" Target="https://docs.google.com/spreadsheets/d/1FLLUNsOmiCkkwykC0OpwTolnTdR_CgF7FWe0zT24cz8/edit?pli=1&amp;gid=1252567251" TargetMode="External"/><Relationship Id="rId864" Type="http://schemas.openxmlformats.org/officeDocument/2006/relationships/hyperlink" Target="https://docs.google.com/spreadsheets/d/1YFoHsKiHSU6DFxAmVywbUytEWWBiHrQVYXtWnwTdNuQ/edit?gid=1258946380" TargetMode="External"/><Relationship Id="rId517" Type="http://schemas.openxmlformats.org/officeDocument/2006/relationships/hyperlink" Target="https://docs.google.com/spreadsheets/d/1FLLUNsOmiCkkwykC0OpwTolnTdR_CgF7FWe0zT24cz8/edit?gid=1252567251" TargetMode="External"/><Relationship Id="rId724" Type="http://schemas.openxmlformats.org/officeDocument/2006/relationships/hyperlink" Target="https://docs.google.com/spreadsheets/d/1FLLUNsOmiCkkwykC0OpwTolnTdR_CgF7FWe0zT24cz8/edit?pli=1&amp;gid=1252567251" TargetMode="External"/><Relationship Id="rId931" Type="http://schemas.openxmlformats.org/officeDocument/2006/relationships/hyperlink" Target="https://docs.google.com/spreadsheets/d/1FLLUNsOmiCkkwykC0OpwTolnTdR_CgF7FWe0zT24cz8/edit?gid=1252567251" TargetMode="External"/><Relationship Id="rId1147" Type="http://schemas.openxmlformats.org/officeDocument/2006/relationships/hyperlink" Target="https://docs.google.com/spreadsheets/d/1FLLUNsOmiCkkwykC0OpwTolnTdR_CgF7FWe0zT24cz8/edit?gid=1252567251" TargetMode="External"/><Relationship Id="rId1354" Type="http://schemas.openxmlformats.org/officeDocument/2006/relationships/hyperlink" Target="https://docs.google.com/spreadsheets/d/1FLLUNsOmiCkkwykC0OpwTolnTdR_CgF7FWe0zT24cz8/edit?gid=1252567251" TargetMode="External"/><Relationship Id="rId60" Type="http://schemas.openxmlformats.org/officeDocument/2006/relationships/hyperlink" Target="https://docs.google.com/spreadsheets/d/1FLLUNsOmiCkkwykC0OpwTolnTdR_CgF7FWe0zT24cz8/edit?gid=1252567251" TargetMode="External"/><Relationship Id="rId1007" Type="http://schemas.openxmlformats.org/officeDocument/2006/relationships/hyperlink" Target="https://docs.google.com/spreadsheets/d/1FLLUNsOmiCkkwykC0OpwTolnTdR_CgF7FWe0zT24cz8/edit?gid=1252567251" TargetMode="External"/><Relationship Id="rId1214" Type="http://schemas.openxmlformats.org/officeDocument/2006/relationships/hyperlink" Target="https://docs.google.com/spreadsheets/d/1FLLUNsOmiCkkwykC0OpwTolnTdR_CgF7FWe0zT24cz8/edit?gid=1252567251" TargetMode="External"/><Relationship Id="rId1421" Type="http://schemas.openxmlformats.org/officeDocument/2006/relationships/hyperlink" Target="https://docs.google.com/spreadsheets/d/1YFoHsKiHSU6DFxAmVywbUytEWWBiHrQVYXtWnwTdNuQ/edit?gid=1258946380" TargetMode="External"/><Relationship Id="rId18" Type="http://schemas.openxmlformats.org/officeDocument/2006/relationships/hyperlink" Target="https://docs.google.com/spreadsheets/d/1FLLUNsOmiCkkwykC0OpwTolnTdR_CgF7FWe0zT24cz8/edit?gid=1252567251" TargetMode="External"/><Relationship Id="rId167" Type="http://schemas.openxmlformats.org/officeDocument/2006/relationships/hyperlink" Target="https://docs.google.com/spreadsheets/d/1YFoHsKiHSU6DFxAmVywbUytEWWBiHrQVYXtWnwTdNuQ/edit?gid=1258946380" TargetMode="External"/><Relationship Id="rId374" Type="http://schemas.openxmlformats.org/officeDocument/2006/relationships/hyperlink" Target="https://docs.google.com/spreadsheets/d/1FLLUNsOmiCkkwykC0OpwTolnTdR_CgF7FWe0zT24cz8/edit?gid=1252567251" TargetMode="External"/><Relationship Id="rId581" Type="http://schemas.openxmlformats.org/officeDocument/2006/relationships/hyperlink" Target="https://docs.google.com/spreadsheets/d/1FLLUNsOmiCkkwykC0OpwTolnTdR_CgF7FWe0zT24cz8/edit?pli=1&amp;gid=1252567251" TargetMode="External"/><Relationship Id="rId234" Type="http://schemas.openxmlformats.org/officeDocument/2006/relationships/hyperlink" Target="https://docs.google.com/spreadsheets/d/1FLLUNsOmiCkkwykC0OpwTolnTdR_CgF7FWe0zT24cz8/edit?gid=1252567251" TargetMode="External"/><Relationship Id="rId679" Type="http://schemas.openxmlformats.org/officeDocument/2006/relationships/hyperlink" Target="https://docs.google.com/spreadsheets/d/1FLLUNsOmiCkkwykC0OpwTolnTdR_CgF7FWe0zT24cz8/edit?gid=1252567251" TargetMode="External"/><Relationship Id="rId886" Type="http://schemas.openxmlformats.org/officeDocument/2006/relationships/hyperlink" Target="https://docs.google.com/spreadsheets/d/1YFoHsKiHSU6DFxAmVywbUytEWWBiHrQVYXtWnwTdNuQ/edit?gid=1258946380" TargetMode="External"/><Relationship Id="rId2" Type="http://schemas.openxmlformats.org/officeDocument/2006/relationships/hyperlink" Target="https://docs.google.com/spreadsheets/d/1FLLUNsOmiCkkwykC0OpwTolnTdR_CgF7FWe0zT24cz8/edit?gid=1252567251" TargetMode="External"/><Relationship Id="rId441" Type="http://schemas.openxmlformats.org/officeDocument/2006/relationships/hyperlink" Target="https://docs.google.com/spreadsheets/d/1FLLUNsOmiCkkwykC0OpwTolnTdR_CgF7FWe0zT24cz8/edit?gid=1252567251" TargetMode="External"/><Relationship Id="rId539" Type="http://schemas.openxmlformats.org/officeDocument/2006/relationships/hyperlink" Target="https://docs.google.com/spreadsheets/d/1FLLUNsOmiCkkwykC0OpwTolnTdR_CgF7FWe0zT24cz8/edit?gid=1252567251" TargetMode="External"/><Relationship Id="rId746" Type="http://schemas.openxmlformats.org/officeDocument/2006/relationships/hyperlink" Target="https://docs.google.com/spreadsheets/d/1YFoHsKiHSU6DFxAmVywbUytEWWBiHrQVYXtWnwTdNuQ/edit?gid=1258946380" TargetMode="External"/><Relationship Id="rId1071" Type="http://schemas.openxmlformats.org/officeDocument/2006/relationships/hyperlink" Target="https://docs.google.com/spreadsheets/d/1FLLUNsOmiCkkwykC0OpwTolnTdR_CgF7FWe0zT24cz8/edit?pli=1&amp;gid=1252567251" TargetMode="External"/><Relationship Id="rId1169" Type="http://schemas.openxmlformats.org/officeDocument/2006/relationships/hyperlink" Target="https://docs.google.com/spreadsheets/d/1FLLUNsOmiCkkwykC0OpwTolnTdR_CgF7FWe0zT24cz8/edit?gid=1252567251" TargetMode="External"/><Relationship Id="rId1376" Type="http://schemas.openxmlformats.org/officeDocument/2006/relationships/hyperlink" Target="https://docs.google.com/spreadsheets/d/1FLLUNsOmiCkkwykC0OpwTolnTdR_CgF7FWe0zT24cz8/edit?pli=1&amp;gid=1252567251" TargetMode="External"/><Relationship Id="rId301" Type="http://schemas.openxmlformats.org/officeDocument/2006/relationships/hyperlink" Target="https://docs.google.com/spreadsheets/d/1FLLUNsOmiCkkwykC0OpwTolnTdR_CgF7FWe0zT24cz8/edit?gid=1252567251" TargetMode="External"/><Relationship Id="rId953" Type="http://schemas.openxmlformats.org/officeDocument/2006/relationships/hyperlink" Target="https://docs.google.com/spreadsheets/d/1FLLUNsOmiCkkwykC0OpwTolnTdR_CgF7FWe0zT24cz8/edit?gid=1252567251" TargetMode="External"/><Relationship Id="rId1029" Type="http://schemas.openxmlformats.org/officeDocument/2006/relationships/hyperlink" Target="https://docs.google.com/spreadsheets/d/1FLLUNsOmiCkkwykC0OpwTolnTdR_CgF7FWe0zT24cz8/edit?gid=1252567251" TargetMode="External"/><Relationship Id="rId1236" Type="http://schemas.openxmlformats.org/officeDocument/2006/relationships/hyperlink" Target="https://docs.google.com/spreadsheets/d/1FLLUNsOmiCkkwykC0OpwTolnTdR_CgF7FWe0zT24cz8/edit?pli=1&amp;gid=1252567251" TargetMode="External"/><Relationship Id="rId82" Type="http://schemas.openxmlformats.org/officeDocument/2006/relationships/hyperlink" Target="https://docs.google.com/spreadsheets/d/1FLLUNsOmiCkkwykC0OpwTolnTdR_CgF7FWe0zT24cz8/edit?pli=1&amp;gid=1252567251" TargetMode="External"/><Relationship Id="rId606" Type="http://schemas.openxmlformats.org/officeDocument/2006/relationships/hyperlink" Target="https://docs.google.com/spreadsheets/d/1FLLUNsOmiCkkwykC0OpwTolnTdR_CgF7FWe0zT24cz8/edit?pli=1&amp;gid=1252567251" TargetMode="External"/><Relationship Id="rId813" Type="http://schemas.openxmlformats.org/officeDocument/2006/relationships/hyperlink" Target="https://docs.google.com/spreadsheets/d/1YFoHsKiHSU6DFxAmVywbUytEWWBiHrQVYXtWnwTdNuQ/edit?gid=1258946380" TargetMode="External"/><Relationship Id="rId1443" Type="http://schemas.openxmlformats.org/officeDocument/2006/relationships/hyperlink" Target="https://docs.google.com/spreadsheets/d/1FLLUNsOmiCkkwykC0OpwTolnTdR_CgF7FWe0zT24cz8/edit?pli=1&amp;gid=1252567251" TargetMode="External"/><Relationship Id="rId1303" Type="http://schemas.openxmlformats.org/officeDocument/2006/relationships/hyperlink" Target="https://docs.google.com/spreadsheets/d/1FLLUNsOmiCkkwykC0OpwTolnTdR_CgF7FWe0zT24cz8/edit?gid=1252567251" TargetMode="External"/><Relationship Id="rId189" Type="http://schemas.openxmlformats.org/officeDocument/2006/relationships/hyperlink" Target="https://docs.google.com/spreadsheets/d/1YFoHsKiHSU6DFxAmVywbUytEWWBiHrQVYXtWnwTdNuQ/edit?gid=1258946380" TargetMode="External"/><Relationship Id="rId396" Type="http://schemas.openxmlformats.org/officeDocument/2006/relationships/hyperlink" Target="https://docs.google.com/spreadsheets/d/1FLLUNsOmiCkkwykC0OpwTolnTdR_CgF7FWe0zT24cz8/edit?gid=1252567251" TargetMode="External"/><Relationship Id="rId256" Type="http://schemas.openxmlformats.org/officeDocument/2006/relationships/hyperlink" Target="https://docs.google.com/spreadsheets/d/1FLLUNsOmiCkkwykC0OpwTolnTdR_CgF7FWe0zT24cz8/edit?pli=1&amp;gid=1252567251" TargetMode="External"/><Relationship Id="rId463" Type="http://schemas.openxmlformats.org/officeDocument/2006/relationships/hyperlink" Target="https://docs.google.com/spreadsheets/d/1FLLUNsOmiCkkwykC0OpwTolnTdR_CgF7FWe0zT24cz8/edit?gid=1252567251" TargetMode="External"/><Relationship Id="rId670" Type="http://schemas.openxmlformats.org/officeDocument/2006/relationships/hyperlink" Target="https://docs.google.com/spreadsheets/d/1FLLUNsOmiCkkwykC0OpwTolnTdR_CgF7FWe0zT24cz8/edit?gid=1252567251" TargetMode="External"/><Relationship Id="rId1093" Type="http://schemas.openxmlformats.org/officeDocument/2006/relationships/hyperlink" Target="https://docs.google.com/spreadsheets/d/1FLLUNsOmiCkkwykC0OpwTolnTdR_CgF7FWe0zT24cz8/edit?gid=1252567251" TargetMode="External"/><Relationship Id="rId116" Type="http://schemas.openxmlformats.org/officeDocument/2006/relationships/hyperlink" Target="https://docs.google.com/spreadsheets/d/1FLLUNsOmiCkkwykC0OpwTolnTdR_CgF7FWe0zT24cz8/edit?gid=1252567251" TargetMode="External"/><Relationship Id="rId323" Type="http://schemas.openxmlformats.org/officeDocument/2006/relationships/hyperlink" Target="https://docs.google.com/spreadsheets/d/1FLLUNsOmiCkkwykC0OpwTolnTdR_CgF7FWe0zT24cz8/edit?gid=1252567251" TargetMode="External"/><Relationship Id="rId530" Type="http://schemas.openxmlformats.org/officeDocument/2006/relationships/hyperlink" Target="https://docs.google.com/spreadsheets/d/1FLLUNsOmiCkkwykC0OpwTolnTdR_CgF7FWe0zT24cz8/edit?gid=1252567251" TargetMode="External"/><Relationship Id="rId768" Type="http://schemas.openxmlformats.org/officeDocument/2006/relationships/hyperlink" Target="https://docs.google.com/spreadsheets/d/1YFoHsKiHSU6DFxAmVywbUytEWWBiHrQVYXtWnwTdNuQ/edit?gid=1258946380" TargetMode="External"/><Relationship Id="rId975" Type="http://schemas.openxmlformats.org/officeDocument/2006/relationships/hyperlink" Target="https://docs.google.com/spreadsheets/d/1FLLUNsOmiCkkwykC0OpwTolnTdR_CgF7FWe0zT24cz8/edit?gid=1252567251" TargetMode="External"/><Relationship Id="rId1160" Type="http://schemas.openxmlformats.org/officeDocument/2006/relationships/hyperlink" Target="https://docs.google.com/spreadsheets/d/1FLLUNsOmiCkkwykC0OpwTolnTdR_CgF7FWe0zT24cz8/edit?gid=1252567251" TargetMode="External"/><Relationship Id="rId1398" Type="http://schemas.openxmlformats.org/officeDocument/2006/relationships/hyperlink" Target="https://docs.google.com/spreadsheets/d/1FLLUNsOmiCkkwykC0OpwTolnTdR_CgF7FWe0zT24cz8/edit?gid=1252567251" TargetMode="External"/><Relationship Id="rId628" Type="http://schemas.openxmlformats.org/officeDocument/2006/relationships/hyperlink" Target="https://docs.google.com/spreadsheets/d/1FLLUNsOmiCkkwykC0OpwTolnTdR_CgF7FWe0zT24cz8/edit?pli=1&amp;gid=1252567251" TargetMode="External"/><Relationship Id="rId835" Type="http://schemas.openxmlformats.org/officeDocument/2006/relationships/hyperlink" Target="https://docs.google.com/spreadsheets/d/1YFoHsKiHSU6DFxAmVywbUytEWWBiHrQVYXtWnwTdNuQ/edit?gid=1258946380" TargetMode="External"/><Relationship Id="rId1258" Type="http://schemas.openxmlformats.org/officeDocument/2006/relationships/hyperlink" Target="https://docs.google.com/spreadsheets/d/1FLLUNsOmiCkkwykC0OpwTolnTdR_CgF7FWe0zT24cz8/edit?gid=1252567251" TargetMode="External"/><Relationship Id="rId1465" Type="http://schemas.openxmlformats.org/officeDocument/2006/relationships/hyperlink" Target="https://docs.google.com/spreadsheets/d/1FLLUNsOmiCkkwykC0OpwTolnTdR_CgF7FWe0zT24cz8/edit?gid=1252567251" TargetMode="External"/><Relationship Id="rId1020" Type="http://schemas.openxmlformats.org/officeDocument/2006/relationships/hyperlink" Target="https://docs.google.com/spreadsheets/d/1FLLUNsOmiCkkwykC0OpwTolnTdR_CgF7FWe0zT24cz8/edit?pli=1&amp;gid=1252567251" TargetMode="External"/><Relationship Id="rId1118" Type="http://schemas.openxmlformats.org/officeDocument/2006/relationships/hyperlink" Target="https://docs.google.com/spreadsheets/d/1FLLUNsOmiCkkwykC0OpwTolnTdR_CgF7FWe0zT24cz8/edit?gid=1252567251" TargetMode="External"/><Relationship Id="rId1325" Type="http://schemas.openxmlformats.org/officeDocument/2006/relationships/hyperlink" Target="https://docs.google.com/spreadsheets/d/1YFoHsKiHSU6DFxAmVywbUytEWWBiHrQVYXtWnwTdNuQ/edit?pli=1&amp;gid=1050005206" TargetMode="External"/><Relationship Id="rId902" Type="http://schemas.openxmlformats.org/officeDocument/2006/relationships/hyperlink" Target="https://docs.google.com/spreadsheets/d/1YFoHsKiHSU6DFxAmVywbUytEWWBiHrQVYXtWnwTdNuQ/edit?gid=1258946380" TargetMode="External"/><Relationship Id="rId31" Type="http://schemas.openxmlformats.org/officeDocument/2006/relationships/hyperlink" Target="https://docs.google.com/spreadsheets/d/1FLLUNsOmiCkkwykC0OpwTolnTdR_CgF7FWe0zT24cz8/edit?gid=1252567251" TargetMode="External"/><Relationship Id="rId180" Type="http://schemas.openxmlformats.org/officeDocument/2006/relationships/hyperlink" Target="https://docs.google.com/spreadsheets/d/1YFoHsKiHSU6DFxAmVywbUytEWWBiHrQVYXtWnwTdNuQ/edit?gid=1258946380" TargetMode="External"/><Relationship Id="rId278" Type="http://schemas.openxmlformats.org/officeDocument/2006/relationships/hyperlink" Target="https://docs.google.com/spreadsheets/d/1FLLUNsOmiCkkwykC0OpwTolnTdR_CgF7FWe0zT24cz8/edit?pli=1&amp;gid=1252567251" TargetMode="External"/><Relationship Id="rId485" Type="http://schemas.openxmlformats.org/officeDocument/2006/relationships/hyperlink" Target="https://docs.google.com/spreadsheets/d/1FLLUNsOmiCkkwykC0OpwTolnTdR_CgF7FWe0zT24cz8/edit?gid=1252567251" TargetMode="External"/><Relationship Id="rId692" Type="http://schemas.openxmlformats.org/officeDocument/2006/relationships/hyperlink" Target="https://docs.google.com/spreadsheets/d/1FLLUNsOmiCkkwykC0OpwTolnTdR_CgF7FWe0zT24cz8/edit?pli=1&amp;gid=1252567251" TargetMode="External"/><Relationship Id="rId138" Type="http://schemas.openxmlformats.org/officeDocument/2006/relationships/hyperlink" Target="https://docs.google.com/spreadsheets/d/1FLLUNsOmiCkkwykC0OpwTolnTdR_CgF7FWe0zT24cz8/edit?pli=1&amp;gid=1252567251" TargetMode="External"/><Relationship Id="rId345" Type="http://schemas.openxmlformats.org/officeDocument/2006/relationships/hyperlink" Target="https://docs.google.com/spreadsheets/d/1FLLUNsOmiCkkwykC0OpwTolnTdR_CgF7FWe0zT24cz8/edit?gid=1252567251" TargetMode="External"/><Relationship Id="rId552" Type="http://schemas.openxmlformats.org/officeDocument/2006/relationships/hyperlink" Target="https://docs.google.com/spreadsheets/d/1FLLUNsOmiCkkwykC0OpwTolnTdR_CgF7FWe0zT24cz8/edit?gid=1252567251" TargetMode="External"/><Relationship Id="rId997" Type="http://schemas.openxmlformats.org/officeDocument/2006/relationships/hyperlink" Target="https://docs.google.com/spreadsheets/d/1FLLUNsOmiCkkwykC0OpwTolnTdR_CgF7FWe0zT24cz8/edit?pli=1&amp;gid=1252567251" TargetMode="External"/><Relationship Id="rId1182" Type="http://schemas.openxmlformats.org/officeDocument/2006/relationships/hyperlink" Target="https://docs.google.com/spreadsheets/d/1FLLUNsOmiCkkwykC0OpwTolnTdR_CgF7FWe0zT24cz8/edit?gid=1252567251" TargetMode="External"/><Relationship Id="rId205" Type="http://schemas.openxmlformats.org/officeDocument/2006/relationships/hyperlink" Target="https://docs.google.com/spreadsheets/d/1FLLUNsOmiCkkwykC0OpwTolnTdR_CgF7FWe0zT24cz8/edit?pli=1&amp;gid=1252567251" TargetMode="External"/><Relationship Id="rId412" Type="http://schemas.openxmlformats.org/officeDocument/2006/relationships/hyperlink" Target="https://docs.google.com/spreadsheets/d/1FLLUNsOmiCkkwykC0OpwTolnTdR_CgF7FWe0zT24cz8/edit?gid=1252567251" TargetMode="External"/><Relationship Id="rId857" Type="http://schemas.openxmlformats.org/officeDocument/2006/relationships/hyperlink" Target="https://docs.google.com/spreadsheets/d/1YFoHsKiHSU6DFxAmVywbUytEWWBiHrQVYXtWnwTdNuQ/edit?gid=1258946380" TargetMode="External"/><Relationship Id="rId1042" Type="http://schemas.openxmlformats.org/officeDocument/2006/relationships/hyperlink" Target="https://docs.google.com/spreadsheets/d/1FLLUNsOmiCkkwykC0OpwTolnTdR_CgF7FWe0zT24cz8/edit?gid=1252567251" TargetMode="External"/><Relationship Id="rId1487" Type="http://schemas.openxmlformats.org/officeDocument/2006/relationships/hyperlink" Target="https://docs.google.com/spreadsheets/d/1FLLUNsOmiCkkwykC0OpwTolnTdR_CgF7FWe0zT24cz8/edit?pli=1&amp;gid=1252567251" TargetMode="External"/><Relationship Id="rId717" Type="http://schemas.openxmlformats.org/officeDocument/2006/relationships/hyperlink" Target="https://docs.google.com/spreadsheets/d/1FLLUNsOmiCkkwykC0OpwTolnTdR_CgF7FWe0zT24cz8/edit?pli=1&amp;gid=1252567251" TargetMode="External"/><Relationship Id="rId924" Type="http://schemas.openxmlformats.org/officeDocument/2006/relationships/hyperlink" Target="https://docs.google.com/spreadsheets/d/1FLLUNsOmiCkkwykC0OpwTolnTdR_CgF7FWe0zT24cz8/edit?gid=1252567251" TargetMode="External"/><Relationship Id="rId1347" Type="http://schemas.openxmlformats.org/officeDocument/2006/relationships/hyperlink" Target="https://docs.google.com/spreadsheets/d/1FLLUNsOmiCkkwykC0OpwTolnTdR_CgF7FWe0zT24cz8/edit?pli=1&amp;gid=1252567251" TargetMode="External"/><Relationship Id="rId53" Type="http://schemas.openxmlformats.org/officeDocument/2006/relationships/hyperlink" Target="https://docs.google.com/spreadsheets/d/1FLLUNsOmiCkkwykC0OpwTolnTdR_CgF7FWe0zT24cz8/edit?gid=1252567251" TargetMode="External"/><Relationship Id="rId1207" Type="http://schemas.openxmlformats.org/officeDocument/2006/relationships/hyperlink" Target="https://docs.google.com/spreadsheets/d/1FLLUNsOmiCkkwykC0OpwTolnTdR_CgF7FWe0zT24cz8/edit?gid=1252567251" TargetMode="External"/><Relationship Id="rId1414" Type="http://schemas.openxmlformats.org/officeDocument/2006/relationships/hyperlink" Target="https://docs.google.com/spreadsheets/d/1FLLUNsOmiCkkwykC0OpwTolnTdR_CgF7FWe0zT24cz8/edit?pli=1&amp;gid=1252567251" TargetMode="External"/><Relationship Id="rId367" Type="http://schemas.openxmlformats.org/officeDocument/2006/relationships/hyperlink" Target="https://docs.google.com/spreadsheets/d/1FLLUNsOmiCkkwykC0OpwTolnTdR_CgF7FWe0zT24cz8/edit?gid=1252567251" TargetMode="External"/><Relationship Id="rId574" Type="http://schemas.openxmlformats.org/officeDocument/2006/relationships/hyperlink" Target="https://docs.google.com/spreadsheets/d/1FLLUNsOmiCkkwykC0OpwTolnTdR_CgF7FWe0zT24cz8/edit?pli=1&amp;gid=1252567251" TargetMode="External"/><Relationship Id="rId227" Type="http://schemas.openxmlformats.org/officeDocument/2006/relationships/hyperlink" Target="https://docs.google.com/spreadsheets/d/1FLLUNsOmiCkkwykC0OpwTolnTdR_CgF7FWe0zT24cz8/edit?gid=1252567251" TargetMode="External"/><Relationship Id="rId781" Type="http://schemas.openxmlformats.org/officeDocument/2006/relationships/hyperlink" Target="https://docs.google.com/spreadsheets/d/1YFoHsKiHSU6DFxAmVywbUytEWWBiHrQVYXtWnwTdNuQ/edit?gid=1258946380" TargetMode="External"/><Relationship Id="rId879" Type="http://schemas.openxmlformats.org/officeDocument/2006/relationships/hyperlink" Target="https://docs.google.com/spreadsheets/d/1YFoHsKiHSU6DFxAmVywbUytEWWBiHrQVYXtWnwTdNuQ/edit?gid=1258946380" TargetMode="External"/><Relationship Id="rId434" Type="http://schemas.openxmlformats.org/officeDocument/2006/relationships/hyperlink" Target="https://docs.google.com/spreadsheets/d/1FLLUNsOmiCkkwykC0OpwTolnTdR_CgF7FWe0zT24cz8/edit?gid=1252567251" TargetMode="External"/><Relationship Id="rId641" Type="http://schemas.openxmlformats.org/officeDocument/2006/relationships/hyperlink" Target="https://docs.google.com/spreadsheets/d/1FLLUNsOmiCkkwykC0OpwTolnTdR_CgF7FWe0zT24cz8/edit?pli=1&amp;gid=1252567251" TargetMode="External"/><Relationship Id="rId739" Type="http://schemas.openxmlformats.org/officeDocument/2006/relationships/hyperlink" Target="https://docs.google.com/spreadsheets/d/1FLLUNsOmiCkkwykC0OpwTolnTdR_CgF7FWe0zT24cz8/edit?gid=1252567251" TargetMode="External"/><Relationship Id="rId1064" Type="http://schemas.openxmlformats.org/officeDocument/2006/relationships/hyperlink" Target="https://docs.google.com/spreadsheets/d/1FLLUNsOmiCkkwykC0OpwTolnTdR_CgF7FWe0zT24cz8/edit?pli=1&amp;gid=1252567251" TargetMode="External"/><Relationship Id="rId1271" Type="http://schemas.openxmlformats.org/officeDocument/2006/relationships/hyperlink" Target="https://docs.google.com/spreadsheets/d/1FLLUNsOmiCkkwykC0OpwTolnTdR_CgF7FWe0zT24cz8/edit?pli=1&amp;gid=1252567251" TargetMode="External"/><Relationship Id="rId1369" Type="http://schemas.openxmlformats.org/officeDocument/2006/relationships/hyperlink" Target="https://docs.google.com/spreadsheets/d/1FLLUNsOmiCkkwykC0OpwTolnTdR_CgF7FWe0zT24cz8/edit?pli=1&amp;gid=1252567251" TargetMode="External"/><Relationship Id="rId501" Type="http://schemas.openxmlformats.org/officeDocument/2006/relationships/hyperlink" Target="https://docs.google.com/spreadsheets/d/1FLLUNsOmiCkkwykC0OpwTolnTdR_CgF7FWe0zT24cz8/edit?gid=1252567251" TargetMode="External"/><Relationship Id="rId946" Type="http://schemas.openxmlformats.org/officeDocument/2006/relationships/hyperlink" Target="https://docs.google.com/spreadsheets/d/1FLLUNsOmiCkkwykC0OpwTolnTdR_CgF7FWe0zT24cz8/edit?gid=1252567251" TargetMode="External"/><Relationship Id="rId1131" Type="http://schemas.openxmlformats.org/officeDocument/2006/relationships/hyperlink" Target="https://docs.google.com/spreadsheets/d/1FLLUNsOmiCkkwykC0OpwTolnTdR_CgF7FWe0zT24cz8/edit?gid=1252567251" TargetMode="External"/><Relationship Id="rId1229" Type="http://schemas.openxmlformats.org/officeDocument/2006/relationships/hyperlink" Target="https://docs.google.com/spreadsheets/d/1FLLUNsOmiCkkwykC0OpwTolnTdR_CgF7FWe0zT24cz8/edit?pli=1&amp;gid=1252567251" TargetMode="External"/><Relationship Id="rId75" Type="http://schemas.openxmlformats.org/officeDocument/2006/relationships/hyperlink" Target="https://docs.google.com/spreadsheets/d/1FLLUNsOmiCkkwykC0OpwTolnTdR_CgF7FWe0zT24cz8/edit?pli=1&amp;gid=1252567251" TargetMode="External"/><Relationship Id="rId806" Type="http://schemas.openxmlformats.org/officeDocument/2006/relationships/hyperlink" Target="https://docs.google.com/spreadsheets/d/1YFoHsKiHSU6DFxAmVywbUytEWWBiHrQVYXtWnwTdNuQ/edit?gid=1258946380" TargetMode="External"/><Relationship Id="rId1436" Type="http://schemas.openxmlformats.org/officeDocument/2006/relationships/hyperlink" Target="https://shopeefood.vn/u/shopeefood_spikefreeship0d" TargetMode="External"/><Relationship Id="rId291" Type="http://schemas.openxmlformats.org/officeDocument/2006/relationships/hyperlink" Target="https://docs.google.com/spreadsheets/d/1FLLUNsOmiCkkwykC0OpwTolnTdR_CgF7FWe0zT24cz8/edit?gid=1252567251" TargetMode="External"/><Relationship Id="rId151" Type="http://schemas.openxmlformats.org/officeDocument/2006/relationships/hyperlink" Target="https://docs.google.com/spreadsheets/d/1YFoHsKiHSU6DFxAmVywbUytEWWBiHrQVYXtWnwTdNuQ/edit?gid=1258946380" TargetMode="External"/><Relationship Id="rId389" Type="http://schemas.openxmlformats.org/officeDocument/2006/relationships/hyperlink" Target="https://docs.google.com/spreadsheets/d/1FLLUNsOmiCkkwykC0OpwTolnTdR_CgF7FWe0zT24cz8/edit?gid=1252567251" TargetMode="External"/><Relationship Id="rId596" Type="http://schemas.openxmlformats.org/officeDocument/2006/relationships/hyperlink" Target="https://docs.google.com/spreadsheets/d/1FLLUNsOmiCkkwykC0OpwTolnTdR_CgF7FWe0zT24cz8/edit?pli=1&amp;gid=1252567251" TargetMode="External"/><Relationship Id="rId249" Type="http://schemas.openxmlformats.org/officeDocument/2006/relationships/hyperlink" Target="https://docs.google.com/spreadsheets/d/1FLLUNsOmiCkkwykC0OpwTolnTdR_CgF7FWe0zT24cz8/edit?pli=1&amp;gid=1252567251" TargetMode="External"/><Relationship Id="rId456" Type="http://schemas.openxmlformats.org/officeDocument/2006/relationships/hyperlink" Target="https://docs.google.com/spreadsheets/d/1FLLUNsOmiCkkwykC0OpwTolnTdR_CgF7FWe0zT24cz8/edit?gid=1252567251" TargetMode="External"/><Relationship Id="rId663" Type="http://schemas.openxmlformats.org/officeDocument/2006/relationships/hyperlink" Target="https://docs.google.com/spreadsheets/d/1FLLUNsOmiCkkwykC0OpwTolnTdR_CgF7FWe0zT24cz8/edit?pli=1&amp;gid=1252567251" TargetMode="External"/><Relationship Id="rId870" Type="http://schemas.openxmlformats.org/officeDocument/2006/relationships/hyperlink" Target="https://docs.google.com/spreadsheets/d/1YFoHsKiHSU6DFxAmVywbUytEWWBiHrQVYXtWnwTdNuQ/edit?gid=1258946380" TargetMode="External"/><Relationship Id="rId1086" Type="http://schemas.openxmlformats.org/officeDocument/2006/relationships/hyperlink" Target="https://docs.google.com/spreadsheets/d/1FLLUNsOmiCkkwykC0OpwTolnTdR_CgF7FWe0zT24cz8/edit?gid=1252567251" TargetMode="External"/><Relationship Id="rId1293" Type="http://schemas.openxmlformats.org/officeDocument/2006/relationships/hyperlink" Target="https://docs.google.com/spreadsheets/d/1FLLUNsOmiCkkwykC0OpwTolnTdR_CgF7FWe0zT24cz8/edit?gid=1252567251" TargetMode="External"/><Relationship Id="rId109" Type="http://schemas.openxmlformats.org/officeDocument/2006/relationships/hyperlink" Target="https://docs.google.com/spreadsheets/d/1YFoHsKiHSU6DFxAmVywbUytEWWBiHrQVYXtWnwTdNuQ/edit?gid=1258946380" TargetMode="External"/><Relationship Id="rId316" Type="http://schemas.openxmlformats.org/officeDocument/2006/relationships/hyperlink" Target="https://docs.google.com/spreadsheets/d/1YFoHsKiHSU6DFxAmVywbUytEWWBiHrQVYXtWnwTdNuQ/edit?gid=1258946380" TargetMode="External"/><Relationship Id="rId523" Type="http://schemas.openxmlformats.org/officeDocument/2006/relationships/hyperlink" Target="https://docs.google.com/spreadsheets/d/1FLLUNsOmiCkkwykC0OpwTolnTdR_CgF7FWe0zT24cz8/edit?gid=1252567251" TargetMode="External"/><Relationship Id="rId968" Type="http://schemas.openxmlformats.org/officeDocument/2006/relationships/hyperlink" Target="https://docs.google.com/spreadsheets/d/1FLLUNsOmiCkkwykC0OpwTolnTdR_CgF7FWe0zT24cz8/edit?gid=1252567251" TargetMode="External"/><Relationship Id="rId1153" Type="http://schemas.openxmlformats.org/officeDocument/2006/relationships/hyperlink" Target="https://docs.google.com/spreadsheets/d/1FLLUNsOmiCkkwykC0OpwTolnTdR_CgF7FWe0zT24cz8/edit?gid=1252567251" TargetMode="External"/><Relationship Id="rId97" Type="http://schemas.openxmlformats.org/officeDocument/2006/relationships/hyperlink" Target="https://docs.google.com/spreadsheets/d/1YFoHsKiHSU6DFxAmVywbUytEWWBiHrQVYXtWnwTdNuQ/edit?gid=1258946380" TargetMode="External"/><Relationship Id="rId730" Type="http://schemas.openxmlformats.org/officeDocument/2006/relationships/hyperlink" Target="https://docs.google.com/spreadsheets/d/1FLLUNsOmiCkkwykC0OpwTolnTdR_CgF7FWe0zT24cz8/edit?pli=1&amp;gid=1252567251" TargetMode="External"/><Relationship Id="rId828" Type="http://schemas.openxmlformats.org/officeDocument/2006/relationships/hyperlink" Target="https://docs.google.com/spreadsheets/d/1YFoHsKiHSU6DFxAmVywbUytEWWBiHrQVYXtWnwTdNuQ/edit?gid=1258946380" TargetMode="External"/><Relationship Id="rId1013" Type="http://schemas.openxmlformats.org/officeDocument/2006/relationships/hyperlink" Target="https://docs.google.com/spreadsheets/d/1FLLUNsOmiCkkwykC0OpwTolnTdR_CgF7FWe0zT24cz8/edit?pli=1&amp;gid=1252567251" TargetMode="External"/><Relationship Id="rId1360" Type="http://schemas.openxmlformats.org/officeDocument/2006/relationships/hyperlink" Target="https://docs.google.com/spreadsheets/d/1FLLUNsOmiCkkwykC0OpwTolnTdR_CgF7FWe0zT24cz8/edit?gid=1252567251" TargetMode="External"/><Relationship Id="rId1458" Type="http://schemas.openxmlformats.org/officeDocument/2006/relationships/hyperlink" Target="https://docs.google.com/spreadsheets/d/1FLLUNsOmiCkkwykC0OpwTolnTdR_CgF7FWe0zT24cz8/edit?gid=1252567251" TargetMode="External"/><Relationship Id="rId1220" Type="http://schemas.openxmlformats.org/officeDocument/2006/relationships/hyperlink" Target="https://docs.google.com/spreadsheets/d/1FLLUNsOmiCkkwykC0OpwTolnTdR_CgF7FWe0zT24cz8/edit?pli=1&amp;gid=1252567251" TargetMode="External"/><Relationship Id="rId1318" Type="http://schemas.openxmlformats.org/officeDocument/2006/relationships/hyperlink" Target="https://shopeefood.vn/u/shopeefood_cpanxe" TargetMode="External"/><Relationship Id="rId24" Type="http://schemas.openxmlformats.org/officeDocument/2006/relationships/hyperlink" Target="https://docs.google.com/spreadsheets/d/1FLLUNsOmiCkkwykC0OpwTolnTdR_CgF7FWe0zT24cz8/edit?gid=1252567251" TargetMode="External"/><Relationship Id="rId173" Type="http://schemas.openxmlformats.org/officeDocument/2006/relationships/hyperlink" Target="https://docs.google.com/spreadsheets/d/1YFoHsKiHSU6DFxAmVywbUytEWWBiHrQVYXtWnwTdNuQ/edit?gid=1258946380" TargetMode="External"/><Relationship Id="rId380" Type="http://schemas.openxmlformats.org/officeDocument/2006/relationships/hyperlink" Target="https://docs.google.com/spreadsheets/d/1FLLUNsOmiCkkwykC0OpwTolnTdR_CgF7FWe0zT24cz8/edit?gid=1252567251" TargetMode="External"/><Relationship Id="rId240" Type="http://schemas.openxmlformats.org/officeDocument/2006/relationships/hyperlink" Target="https://docs.google.com/spreadsheets/d/1FLLUNsOmiCkkwykC0OpwTolnTdR_CgF7FWe0zT24cz8/edit?gid=1252567251" TargetMode="External"/><Relationship Id="rId478" Type="http://schemas.openxmlformats.org/officeDocument/2006/relationships/hyperlink" Target="https://docs.google.com/spreadsheets/d/1FLLUNsOmiCkkwykC0OpwTolnTdR_CgF7FWe0zT24cz8/edit?gid=1252567251" TargetMode="External"/><Relationship Id="rId685" Type="http://schemas.openxmlformats.org/officeDocument/2006/relationships/hyperlink" Target="https://docs.google.com/spreadsheets/d/1FLLUNsOmiCkkwykC0OpwTolnTdR_CgF7FWe0zT24cz8/edit?gid=1252567251" TargetMode="External"/><Relationship Id="rId892" Type="http://schemas.openxmlformats.org/officeDocument/2006/relationships/hyperlink" Target="https://docs.google.com/spreadsheets/d/1YFoHsKiHSU6DFxAmVywbUytEWWBiHrQVYXtWnwTdNuQ/edit?gid=1258946380" TargetMode="External"/><Relationship Id="rId100" Type="http://schemas.openxmlformats.org/officeDocument/2006/relationships/hyperlink" Target="https://docs.google.com/spreadsheets/d/1YFoHsKiHSU6DFxAmVywbUytEWWBiHrQVYXtWnwTdNuQ/edit?gid=1258946380" TargetMode="External"/><Relationship Id="rId338" Type="http://schemas.openxmlformats.org/officeDocument/2006/relationships/hyperlink" Target="https://docs.google.com/spreadsheets/d/1FLLUNsOmiCkkwykC0OpwTolnTdR_CgF7FWe0zT24cz8/edit?gid=1252567251" TargetMode="External"/><Relationship Id="rId545" Type="http://schemas.openxmlformats.org/officeDocument/2006/relationships/hyperlink" Target="https://docs.google.com/spreadsheets/d/1FLLUNsOmiCkkwykC0OpwTolnTdR_CgF7FWe0zT24cz8/edit?gid=1252567251" TargetMode="External"/><Relationship Id="rId752" Type="http://schemas.openxmlformats.org/officeDocument/2006/relationships/hyperlink" Target="https://docs.google.com/spreadsheets/d/1YFoHsKiHSU6DFxAmVywbUytEWWBiHrQVYXtWnwTdNuQ/edit?gid=1258946380" TargetMode="External"/><Relationship Id="rId1175" Type="http://schemas.openxmlformats.org/officeDocument/2006/relationships/hyperlink" Target="https://docs.google.com/spreadsheets/d/1FLLUNsOmiCkkwykC0OpwTolnTdR_CgF7FWe0zT24cz8/edit?gid=1252567251" TargetMode="External"/><Relationship Id="rId1382" Type="http://schemas.openxmlformats.org/officeDocument/2006/relationships/hyperlink" Target="https://docs.google.com/spreadsheets/d/1FLLUNsOmiCkkwykC0OpwTolnTdR_CgF7FWe0zT24cz8/edit?gid=1252567251" TargetMode="External"/><Relationship Id="rId405" Type="http://schemas.openxmlformats.org/officeDocument/2006/relationships/hyperlink" Target="https://docs.google.com/spreadsheets/d/1FLLUNsOmiCkkwykC0OpwTolnTdR_CgF7FWe0zT24cz8/edit?gid=1252567251" TargetMode="External"/><Relationship Id="rId612" Type="http://schemas.openxmlformats.org/officeDocument/2006/relationships/hyperlink" Target="https://docs.google.com/spreadsheets/d/1FLLUNsOmiCkkwykC0OpwTolnTdR_CgF7FWe0zT24cz8/edit?pli=1&amp;gid=1252567251" TargetMode="External"/><Relationship Id="rId1035" Type="http://schemas.openxmlformats.org/officeDocument/2006/relationships/hyperlink" Target="https://docs.google.com/spreadsheets/d/1FLLUNsOmiCkkwykC0OpwTolnTdR_CgF7FWe0zT24cz8/edit?gid=1252567251" TargetMode="External"/><Relationship Id="rId1242" Type="http://schemas.openxmlformats.org/officeDocument/2006/relationships/hyperlink" Target="https://docs.google.com/spreadsheets/d/1FLLUNsOmiCkkwykC0OpwTolnTdR_CgF7FWe0zT24cz8/edit?pli=1&amp;gid=1252567251" TargetMode="External"/><Relationship Id="rId917" Type="http://schemas.openxmlformats.org/officeDocument/2006/relationships/hyperlink" Target="https://docs.google.com/spreadsheets/d/1FLLUNsOmiCkkwykC0OpwTolnTdR_CgF7FWe0zT24cz8/edit?gid=1252567251" TargetMode="External"/><Relationship Id="rId1102" Type="http://schemas.openxmlformats.org/officeDocument/2006/relationships/hyperlink" Target="https://docs.google.com/spreadsheets/d/1FLLUNsOmiCkkwykC0OpwTolnTdR_CgF7FWe0zT24cz8/edit?gid=1252567251" TargetMode="External"/><Relationship Id="rId46" Type="http://schemas.openxmlformats.org/officeDocument/2006/relationships/hyperlink" Target="https://docs.google.com/spreadsheets/d/1FLLUNsOmiCkkwykC0OpwTolnTdR_CgF7FWe0zT24cz8/edit?pli=1&amp;gid=1252567251" TargetMode="External"/><Relationship Id="rId1407" Type="http://schemas.openxmlformats.org/officeDocument/2006/relationships/hyperlink" Target="https://shopeefood.vn/u/shopeefood_cpansang" TargetMode="External"/><Relationship Id="rId195" Type="http://schemas.openxmlformats.org/officeDocument/2006/relationships/hyperlink" Target="https://docs.google.com/spreadsheets/d/1FLLUNsOmiCkkwykC0OpwTolnTdR_CgF7FWe0zT24cz8/edit?gid=1252567251" TargetMode="External"/><Relationship Id="rId262" Type="http://schemas.openxmlformats.org/officeDocument/2006/relationships/hyperlink" Target="https://docs.google.com/spreadsheets/d/1FLLUNsOmiCkkwykC0OpwTolnTdR_CgF7FWe0zT24cz8/edit?pli=1&amp;gid=1252567251" TargetMode="External"/><Relationship Id="rId567" Type="http://schemas.openxmlformats.org/officeDocument/2006/relationships/hyperlink" Target="https://docs.google.com/spreadsheets/d/1FLLUNsOmiCkkwykC0OpwTolnTdR_CgF7FWe0zT24cz8/edit?pli=1&amp;gid=1252567251" TargetMode="External"/><Relationship Id="rId1197" Type="http://schemas.openxmlformats.org/officeDocument/2006/relationships/hyperlink" Target="https://docs.google.com/spreadsheets/d/1FLLUNsOmiCkkwykC0OpwTolnTdR_CgF7FWe0zT24cz8/edit?gid=1252567251" TargetMode="External"/><Relationship Id="rId122" Type="http://schemas.openxmlformats.org/officeDocument/2006/relationships/hyperlink" Target="https://docs.google.com/spreadsheets/d/1FLLUNsOmiCkkwykC0OpwTolnTdR_CgF7FWe0zT24cz8/edit?gid=1252567251" TargetMode="External"/><Relationship Id="rId774" Type="http://schemas.openxmlformats.org/officeDocument/2006/relationships/hyperlink" Target="https://docs.google.com/spreadsheets/d/1YFoHsKiHSU6DFxAmVywbUytEWWBiHrQVYXtWnwTdNuQ/edit?gid=1258946380" TargetMode="External"/><Relationship Id="rId981" Type="http://schemas.openxmlformats.org/officeDocument/2006/relationships/hyperlink" Target="https://docs.google.com/spreadsheets/d/1FLLUNsOmiCkkwykC0OpwTolnTdR_CgF7FWe0zT24cz8/edit?gid=1252567251" TargetMode="External"/><Relationship Id="rId1057" Type="http://schemas.openxmlformats.org/officeDocument/2006/relationships/hyperlink" Target="https://docs.google.com/spreadsheets/d/1YFoHsKiHSU6DFxAmVywbUytEWWBiHrQVYXtWnwTdNuQ/edit?gid=1258946380" TargetMode="External"/><Relationship Id="rId427" Type="http://schemas.openxmlformats.org/officeDocument/2006/relationships/hyperlink" Target="https://docs.google.com/spreadsheets/d/1FLLUNsOmiCkkwykC0OpwTolnTdR_CgF7FWe0zT24cz8/edit?gid=1252567251" TargetMode="External"/><Relationship Id="rId634" Type="http://schemas.openxmlformats.org/officeDocument/2006/relationships/hyperlink" Target="https://docs.google.com/spreadsheets/d/1FLLUNsOmiCkkwykC0OpwTolnTdR_CgF7FWe0zT24cz8/edit?pli=1&amp;gid=1252567251" TargetMode="External"/><Relationship Id="rId841" Type="http://schemas.openxmlformats.org/officeDocument/2006/relationships/hyperlink" Target="https://docs.google.com/spreadsheets/d/1YFoHsKiHSU6DFxAmVywbUytEWWBiHrQVYXtWnwTdNuQ/edit?gid=1258946380" TargetMode="External"/><Relationship Id="rId1264" Type="http://schemas.openxmlformats.org/officeDocument/2006/relationships/hyperlink" Target="https://docs.google.com/spreadsheets/d/1FLLUNsOmiCkkwykC0OpwTolnTdR_CgF7FWe0zT24cz8/edit?gid=1252567251" TargetMode="External"/><Relationship Id="rId1471" Type="http://schemas.openxmlformats.org/officeDocument/2006/relationships/hyperlink" Target="https://docs.google.com/spreadsheets/d/1FLLUNsOmiCkkwykC0OpwTolnTdR_CgF7FWe0zT24cz8/edit?gid=1252567251" TargetMode="External"/><Relationship Id="rId701" Type="http://schemas.openxmlformats.org/officeDocument/2006/relationships/hyperlink" Target="https://docs.google.com/spreadsheets/d/1FLLUNsOmiCkkwykC0OpwTolnTdR_CgF7FWe0zT24cz8/edit?pli=1&amp;gid=1252567251" TargetMode="External"/><Relationship Id="rId939" Type="http://schemas.openxmlformats.org/officeDocument/2006/relationships/hyperlink" Target="https://docs.google.com/spreadsheets/d/1FLLUNsOmiCkkwykC0OpwTolnTdR_CgF7FWe0zT24cz8/edit?gid=1252567251" TargetMode="External"/><Relationship Id="rId1124" Type="http://schemas.openxmlformats.org/officeDocument/2006/relationships/hyperlink" Target="https://docs.google.com/spreadsheets/d/1FLLUNsOmiCkkwykC0OpwTolnTdR_CgF7FWe0zT24cz8/edit?gid=1252567251" TargetMode="External"/><Relationship Id="rId1331" Type="http://schemas.openxmlformats.org/officeDocument/2006/relationships/hyperlink" Target="https://docs.google.com/spreadsheets/d/1FLLUNsOmiCkkwykC0OpwTolnTdR_CgF7FWe0zT24cz8/edit?gid=1252567251" TargetMode="External"/><Relationship Id="rId68" Type="http://schemas.openxmlformats.org/officeDocument/2006/relationships/hyperlink" Target="https://docs.google.com/spreadsheets/d/1FLLUNsOmiCkkwykC0OpwTolnTdR_CgF7FWe0zT24cz8/edit?gid=1252567251" TargetMode="External"/><Relationship Id="rId1429" Type="http://schemas.openxmlformats.org/officeDocument/2006/relationships/hyperlink" Target="https://docs.google.com/spreadsheets/d/1YFoHsKiHSU6DFxAmVywbUytEWWBiHrQVYXtWnwTdNuQ/edit?gid=1258946380" TargetMode="External"/><Relationship Id="rId284" Type="http://schemas.openxmlformats.org/officeDocument/2006/relationships/hyperlink" Target="https://docs.google.com/spreadsheets/d/1FLLUNsOmiCkkwykC0OpwTolnTdR_CgF7FWe0zT24cz8/edit?gid=1252567251" TargetMode="External"/><Relationship Id="rId491" Type="http://schemas.openxmlformats.org/officeDocument/2006/relationships/hyperlink" Target="https://docs.google.com/spreadsheets/d/1FLLUNsOmiCkkwykC0OpwTolnTdR_CgF7FWe0zT24cz8/edit?gid=1252567251" TargetMode="External"/><Relationship Id="rId144" Type="http://schemas.openxmlformats.org/officeDocument/2006/relationships/hyperlink" Target="https://docs.google.com/spreadsheets/d/1FLLUNsOmiCkkwykC0OpwTolnTdR_CgF7FWe0zT24cz8/edit?pli=1&amp;gid=1252567251" TargetMode="External"/><Relationship Id="rId589" Type="http://schemas.openxmlformats.org/officeDocument/2006/relationships/hyperlink" Target="https://docs.google.com/spreadsheets/d/1FLLUNsOmiCkkwykC0OpwTolnTdR_CgF7FWe0zT24cz8/edit?pli=1&amp;gid=1252567251" TargetMode="External"/><Relationship Id="rId796" Type="http://schemas.openxmlformats.org/officeDocument/2006/relationships/hyperlink" Target="https://docs.google.com/spreadsheets/d/1YFoHsKiHSU6DFxAmVywbUytEWWBiHrQVYXtWnwTdNuQ/edit?gid=1258946380" TargetMode="External"/><Relationship Id="rId351" Type="http://schemas.openxmlformats.org/officeDocument/2006/relationships/hyperlink" Target="https://docs.google.com/spreadsheets/d/1FLLUNsOmiCkkwykC0OpwTolnTdR_CgF7FWe0zT24cz8/edit?gid=1252567251" TargetMode="External"/><Relationship Id="rId449" Type="http://schemas.openxmlformats.org/officeDocument/2006/relationships/hyperlink" Target="https://docs.google.com/spreadsheets/d/1FLLUNsOmiCkkwykC0OpwTolnTdR_CgF7FWe0zT24cz8/edit?gid=1252567251" TargetMode="External"/><Relationship Id="rId656" Type="http://schemas.openxmlformats.org/officeDocument/2006/relationships/hyperlink" Target="https://docs.google.com/spreadsheets/d/1FLLUNsOmiCkkwykC0OpwTolnTdR_CgF7FWe0zT24cz8/edit?pli=1&amp;gid=1252567251" TargetMode="External"/><Relationship Id="rId863" Type="http://schemas.openxmlformats.org/officeDocument/2006/relationships/hyperlink" Target="https://docs.google.com/spreadsheets/d/1YFoHsKiHSU6DFxAmVywbUytEWWBiHrQVYXtWnwTdNuQ/edit?gid=1258946380" TargetMode="External"/><Relationship Id="rId1079" Type="http://schemas.openxmlformats.org/officeDocument/2006/relationships/hyperlink" Target="https://docs.google.com/spreadsheets/d/1FLLUNsOmiCkkwykC0OpwTolnTdR_CgF7FWe0zT24cz8/edit?pli=1&amp;gid=1252567251" TargetMode="External"/><Relationship Id="rId1286" Type="http://schemas.openxmlformats.org/officeDocument/2006/relationships/hyperlink" Target="https://docs.google.com/spreadsheets/d/1FLLUNsOmiCkkwykC0OpwTolnTdR_CgF7FWe0zT24cz8/edit?pli=1&amp;gid=1252567251" TargetMode="External"/><Relationship Id="rId211" Type="http://schemas.openxmlformats.org/officeDocument/2006/relationships/hyperlink" Target="https://docs.google.com/spreadsheets/d/1YFoHsKiHSU6DFxAmVywbUytEWWBiHrQVYXtWnwTdNuQ/edit?gid=1258946380" TargetMode="External"/><Relationship Id="rId309" Type="http://schemas.openxmlformats.org/officeDocument/2006/relationships/hyperlink" Target="https://docs.google.com/spreadsheets/d/1FLLUNsOmiCkkwykC0OpwTolnTdR_CgF7FWe0zT24cz8/edit?gid=1252567251" TargetMode="External"/><Relationship Id="rId516" Type="http://schemas.openxmlformats.org/officeDocument/2006/relationships/hyperlink" Target="https://docs.google.com/spreadsheets/d/1FLLUNsOmiCkkwykC0OpwTolnTdR_CgF7FWe0zT24cz8/edit?gid=1252567251" TargetMode="External"/><Relationship Id="rId1146" Type="http://schemas.openxmlformats.org/officeDocument/2006/relationships/hyperlink" Target="https://docs.google.com/spreadsheets/d/1FLLUNsOmiCkkwykC0OpwTolnTdR_CgF7FWe0zT24cz8/edit?gid=1252567251" TargetMode="External"/><Relationship Id="rId723" Type="http://schemas.openxmlformats.org/officeDocument/2006/relationships/hyperlink" Target="https://docs.google.com/spreadsheets/d/1FLLUNsOmiCkkwykC0OpwTolnTdR_CgF7FWe0zT24cz8/edit?pli=1&amp;gid=1252567251" TargetMode="External"/><Relationship Id="rId930" Type="http://schemas.openxmlformats.org/officeDocument/2006/relationships/hyperlink" Target="https://docs.google.com/spreadsheets/d/1FLLUNsOmiCkkwykC0OpwTolnTdR_CgF7FWe0zT24cz8/edit?gid=1252567251" TargetMode="External"/><Relationship Id="rId1006" Type="http://schemas.openxmlformats.org/officeDocument/2006/relationships/hyperlink" Target="https://docs.google.com/spreadsheets/d/1FLLUNsOmiCkkwykC0OpwTolnTdR_CgF7FWe0zT24cz8/edit?gid=1252567251" TargetMode="External"/><Relationship Id="rId1353" Type="http://schemas.openxmlformats.org/officeDocument/2006/relationships/hyperlink" Target="https://docs.google.com/spreadsheets/d/1FLLUNsOmiCkkwykC0OpwTolnTdR_CgF7FWe0zT24cz8/edit?gid=1252567251" TargetMode="External"/><Relationship Id="rId1213" Type="http://schemas.openxmlformats.org/officeDocument/2006/relationships/hyperlink" Target="https://docs.google.com/spreadsheets/d/1FLLUNsOmiCkkwykC0OpwTolnTdR_CgF7FWe0zT24cz8/edit?gid=1252567251" TargetMode="External"/><Relationship Id="rId1420" Type="http://schemas.openxmlformats.org/officeDocument/2006/relationships/hyperlink" Target="https://docs.google.com/spreadsheets/d/1FLLUNsOmiCkkwykC0OpwTolnTdR_CgF7FWe0zT24cz8/edit?pli=1&amp;gid=1252567251" TargetMode="External"/><Relationship Id="rId17" Type="http://schemas.openxmlformats.org/officeDocument/2006/relationships/hyperlink" Target="https://docs.google.com/spreadsheets/d/1FLLUNsOmiCkkwykC0OpwTolnTdR_CgF7FWe0zT24cz8/edit?gid=1252567251" TargetMode="External"/><Relationship Id="rId166" Type="http://schemas.openxmlformats.org/officeDocument/2006/relationships/hyperlink" Target="https://docs.google.com/spreadsheets/d/1YFoHsKiHSU6DFxAmVywbUytEWWBiHrQVYXtWnwTdNuQ/edit?gid=1258946380" TargetMode="External"/><Relationship Id="rId373" Type="http://schemas.openxmlformats.org/officeDocument/2006/relationships/hyperlink" Target="https://docs.google.com/spreadsheets/d/1FLLUNsOmiCkkwykC0OpwTolnTdR_CgF7FWe0zT24cz8/edit?gid=1252567251" TargetMode="External"/><Relationship Id="rId580" Type="http://schemas.openxmlformats.org/officeDocument/2006/relationships/hyperlink" Target="https://docs.google.com/spreadsheets/d/1FLLUNsOmiCkkwykC0OpwTolnTdR_CgF7FWe0zT24cz8/edit?pli=1&amp;gid=1252567251" TargetMode="External"/><Relationship Id="rId1" Type="http://schemas.openxmlformats.org/officeDocument/2006/relationships/hyperlink" Target="https://docs.google.com/spreadsheets/d/1FLLUNsOmiCkkwykC0OpwTolnTdR_CgF7FWe0zT24cz8/edit?gid=1252567251" TargetMode="External"/><Relationship Id="rId233" Type="http://schemas.openxmlformats.org/officeDocument/2006/relationships/hyperlink" Target="https://docs.google.com/spreadsheets/d/1YFoHsKiHSU6DFxAmVywbUytEWWBiHrQVYXtWnwTdNuQ/edit?gid=1258946380" TargetMode="External"/><Relationship Id="rId440" Type="http://schemas.openxmlformats.org/officeDocument/2006/relationships/hyperlink" Target="https://docs.google.com/spreadsheets/d/1FLLUNsOmiCkkwykC0OpwTolnTdR_CgF7FWe0zT24cz8/edit?gid=1252567251" TargetMode="External"/><Relationship Id="rId678" Type="http://schemas.openxmlformats.org/officeDocument/2006/relationships/hyperlink" Target="https://docs.google.com/spreadsheets/d/1FLLUNsOmiCkkwykC0OpwTolnTdR_CgF7FWe0zT24cz8/edit?gid=1252567251" TargetMode="External"/><Relationship Id="rId885" Type="http://schemas.openxmlformats.org/officeDocument/2006/relationships/hyperlink" Target="https://docs.google.com/spreadsheets/d/1YFoHsKiHSU6DFxAmVywbUytEWWBiHrQVYXtWnwTdNuQ/edit?gid=1258946380" TargetMode="External"/><Relationship Id="rId1070" Type="http://schemas.openxmlformats.org/officeDocument/2006/relationships/hyperlink" Target="https://docs.google.com/spreadsheets/d/1FLLUNsOmiCkkwykC0OpwTolnTdR_CgF7FWe0zT24cz8/edit?pli=1&amp;gid=1252567251" TargetMode="External"/><Relationship Id="rId300" Type="http://schemas.openxmlformats.org/officeDocument/2006/relationships/hyperlink" Target="https://docs.google.com/spreadsheets/d/1FLLUNsOmiCkkwykC0OpwTolnTdR_CgF7FWe0zT24cz8/edit?gid=1252567251" TargetMode="External"/><Relationship Id="rId538" Type="http://schemas.openxmlformats.org/officeDocument/2006/relationships/hyperlink" Target="https://docs.google.com/spreadsheets/d/1FLLUNsOmiCkkwykC0OpwTolnTdR_CgF7FWe0zT24cz8/edit?gid=1252567251" TargetMode="External"/><Relationship Id="rId745" Type="http://schemas.openxmlformats.org/officeDocument/2006/relationships/hyperlink" Target="https://docs.google.com/spreadsheets/d/1FLLUNsOmiCkkwykC0OpwTolnTdR_CgF7FWe0zT24cz8/edit?pli=1&amp;gid=1252567251" TargetMode="External"/><Relationship Id="rId952" Type="http://schemas.openxmlformats.org/officeDocument/2006/relationships/hyperlink" Target="https://docs.google.com/spreadsheets/d/1FLLUNsOmiCkkwykC0OpwTolnTdR_CgF7FWe0zT24cz8/edit?gid=1252567251" TargetMode="External"/><Relationship Id="rId1168" Type="http://schemas.openxmlformats.org/officeDocument/2006/relationships/hyperlink" Target="https://docs.google.com/spreadsheets/d/1FLLUNsOmiCkkwykC0OpwTolnTdR_CgF7FWe0zT24cz8/edit?gid=1252567251" TargetMode="External"/><Relationship Id="rId1375" Type="http://schemas.openxmlformats.org/officeDocument/2006/relationships/hyperlink" Target="https://docs.google.com/spreadsheets/d/1FLLUNsOmiCkkwykC0OpwTolnTdR_CgF7FWe0zT24cz8/edit?pli=1&amp;gid=1252567251" TargetMode="External"/><Relationship Id="rId81" Type="http://schemas.openxmlformats.org/officeDocument/2006/relationships/hyperlink" Target="https://docs.google.com/spreadsheets/d/1FLLUNsOmiCkkwykC0OpwTolnTdR_CgF7FWe0zT24cz8/edit?gid=1252567251" TargetMode="External"/><Relationship Id="rId605" Type="http://schemas.openxmlformats.org/officeDocument/2006/relationships/hyperlink" Target="https://docs.google.com/spreadsheets/d/1FLLUNsOmiCkkwykC0OpwTolnTdR_CgF7FWe0zT24cz8/edit?pli=1&amp;gid=1252567251" TargetMode="External"/><Relationship Id="rId812" Type="http://schemas.openxmlformats.org/officeDocument/2006/relationships/hyperlink" Target="https://docs.google.com/spreadsheets/d/1YFoHsKiHSU6DFxAmVywbUytEWWBiHrQVYXtWnwTdNuQ/edit?gid=1258946380" TargetMode="External"/><Relationship Id="rId1028" Type="http://schemas.openxmlformats.org/officeDocument/2006/relationships/hyperlink" Target="https://docs.google.com/spreadsheets/d/1FLLUNsOmiCkkwykC0OpwTolnTdR_CgF7FWe0zT24cz8/edit?pli=1&amp;gid=1252567251" TargetMode="External"/><Relationship Id="rId1235" Type="http://schemas.openxmlformats.org/officeDocument/2006/relationships/hyperlink" Target="https://docs.google.com/spreadsheets/d/1FLLUNsOmiCkkwykC0OpwTolnTdR_CgF7FWe0zT24cz8/edit?pli=1&amp;gid=1252567251" TargetMode="External"/><Relationship Id="rId1442" Type="http://schemas.openxmlformats.org/officeDocument/2006/relationships/hyperlink" Target="https://docs.google.com/spreadsheets/d/1FLLUNsOmiCkkwykC0OpwTolnTdR_CgF7FWe0zT24cz8/edit?pli=1&amp;gid=1252567251" TargetMode="External"/><Relationship Id="rId1302" Type="http://schemas.openxmlformats.org/officeDocument/2006/relationships/hyperlink" Target="https://docs.google.com/spreadsheets/d/1YFoHsKiHSU6DFxAmVywbUytEWWBiHrQVYXtWnwTdNuQ/edit?gid=1258946380" TargetMode="External"/><Relationship Id="rId39" Type="http://schemas.openxmlformats.org/officeDocument/2006/relationships/hyperlink" Target="https://docs.google.com/spreadsheets/d/1FLLUNsOmiCkkwykC0OpwTolnTdR_CgF7FWe0zT24cz8/edit?pli=1&amp;gid=1252567251" TargetMode="External"/><Relationship Id="rId188" Type="http://schemas.openxmlformats.org/officeDocument/2006/relationships/hyperlink" Target="https://docs.google.com/spreadsheets/d/1YFoHsKiHSU6DFxAmVywbUytEWWBiHrQVYXtWnwTdNuQ/edit?gid=1258946380" TargetMode="External"/><Relationship Id="rId395" Type="http://schemas.openxmlformats.org/officeDocument/2006/relationships/hyperlink" Target="https://docs.google.com/spreadsheets/d/1FLLUNsOmiCkkwykC0OpwTolnTdR_CgF7FWe0zT24cz8/edit?gid=1252567251" TargetMode="External"/><Relationship Id="rId255" Type="http://schemas.openxmlformats.org/officeDocument/2006/relationships/hyperlink" Target="https://docs.google.com/spreadsheets/d/1FLLUNsOmiCkkwykC0OpwTolnTdR_CgF7FWe0zT24cz8/edit?pli=1&amp;gid=1252567251" TargetMode="External"/><Relationship Id="rId462" Type="http://schemas.openxmlformats.org/officeDocument/2006/relationships/hyperlink" Target="https://docs.google.com/spreadsheets/d/1FLLUNsOmiCkkwykC0OpwTolnTdR_CgF7FWe0zT24cz8/edit?gid=1252567251" TargetMode="External"/><Relationship Id="rId1092" Type="http://schemas.openxmlformats.org/officeDocument/2006/relationships/hyperlink" Target="https://docs.google.com/spreadsheets/d/1FLLUNsOmiCkkwykC0OpwTolnTdR_CgF7FWe0zT24cz8/edit?gid=1252567251" TargetMode="External"/><Relationship Id="rId1397" Type="http://schemas.openxmlformats.org/officeDocument/2006/relationships/hyperlink" Target="https://docs.google.com/spreadsheets/d/1FLLUNsOmiCkkwykC0OpwTolnTdR_CgF7FWe0zT24cz8/edit?gid=125256725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C48"/>
  <sheetViews>
    <sheetView workbookViewId="0"/>
  </sheetViews>
  <sheetFormatPr baseColWidth="10" defaultColWidth="12.6640625" defaultRowHeight="15.75" customHeight="1"/>
  <cols>
    <col min="2" max="2" width="26.1640625" customWidth="1"/>
    <col min="3" max="3" width="22.83203125" customWidth="1"/>
  </cols>
  <sheetData>
    <row r="2" spans="1:3" ht="15.75" customHeight="1">
      <c r="C2" s="1" t="s">
        <v>0</v>
      </c>
    </row>
    <row r="3" spans="1:3" ht="15.75" customHeight="1">
      <c r="A3" s="1" t="s">
        <v>1</v>
      </c>
      <c r="B3" s="2" t="s">
        <v>2</v>
      </c>
      <c r="C3" s="2">
        <v>14</v>
      </c>
    </row>
    <row r="4" spans="1:3" ht="15.75" customHeight="1">
      <c r="B4" s="1" t="s">
        <v>3</v>
      </c>
      <c r="C4" s="1">
        <v>3</v>
      </c>
    </row>
    <row r="5" spans="1:3" ht="15.75" customHeight="1">
      <c r="B5" s="1" t="s">
        <v>4</v>
      </c>
      <c r="C5" s="1">
        <v>2</v>
      </c>
    </row>
    <row r="6" spans="1:3" ht="15.75" customHeight="1">
      <c r="B6" s="1" t="s">
        <v>5</v>
      </c>
      <c r="C6" s="1">
        <v>1</v>
      </c>
    </row>
    <row r="7" spans="1:3" ht="15.75" customHeight="1">
      <c r="B7" s="1" t="s">
        <v>6</v>
      </c>
      <c r="C7" s="1">
        <v>6</v>
      </c>
    </row>
    <row r="8" spans="1:3" ht="15.75" customHeight="1">
      <c r="A8" s="1" t="s">
        <v>7</v>
      </c>
      <c r="B8" s="2" t="s">
        <v>2</v>
      </c>
      <c r="C8" s="2">
        <v>6</v>
      </c>
    </row>
    <row r="9" spans="1:3" ht="15.75" customHeight="1">
      <c r="B9" s="1" t="s">
        <v>5</v>
      </c>
      <c r="C9" s="1">
        <v>2</v>
      </c>
    </row>
    <row r="10" spans="1:3" ht="15.75" customHeight="1">
      <c r="B10" s="1" t="s">
        <v>6</v>
      </c>
      <c r="C10" s="1">
        <v>4</v>
      </c>
    </row>
    <row r="11" spans="1:3" ht="15.75" customHeight="1">
      <c r="A11" s="1" t="s">
        <v>8</v>
      </c>
      <c r="B11" s="2" t="s">
        <v>2</v>
      </c>
      <c r="C11" s="2">
        <v>6</v>
      </c>
    </row>
    <row r="12" spans="1:3" ht="15.75" customHeight="1">
      <c r="B12" s="1" t="s">
        <v>5</v>
      </c>
      <c r="C12" s="1">
        <v>2</v>
      </c>
    </row>
    <row r="13" spans="1:3" ht="15.75" customHeight="1">
      <c r="B13" s="1" t="s">
        <v>6</v>
      </c>
      <c r="C13" s="1">
        <v>4</v>
      </c>
    </row>
    <row r="14" spans="1:3" ht="15.75" customHeight="1">
      <c r="A14" s="1" t="s">
        <v>9</v>
      </c>
      <c r="B14" s="2" t="s">
        <v>2</v>
      </c>
      <c r="C14" s="3">
        <f>SUM(C15:C18)</f>
        <v>7</v>
      </c>
    </row>
    <row r="15" spans="1:3" ht="15.75" customHeight="1">
      <c r="B15" s="1" t="s">
        <v>3</v>
      </c>
      <c r="C15" s="1">
        <v>1.5</v>
      </c>
    </row>
    <row r="16" spans="1:3" ht="15.75" customHeight="1">
      <c r="B16" s="1" t="s">
        <v>4</v>
      </c>
      <c r="C16" s="1">
        <v>1</v>
      </c>
    </row>
    <row r="17" spans="1:3" ht="15.75" customHeight="1">
      <c r="B17" s="1" t="s">
        <v>5</v>
      </c>
      <c r="C17" s="1">
        <v>0.5</v>
      </c>
    </row>
    <row r="18" spans="1:3" ht="15.75" customHeight="1">
      <c r="B18" s="1" t="s">
        <v>6</v>
      </c>
      <c r="C18" s="1">
        <v>4</v>
      </c>
    </row>
    <row r="19" spans="1:3" ht="15.75" customHeight="1">
      <c r="A19" s="1" t="s">
        <v>10</v>
      </c>
      <c r="B19" s="2" t="s">
        <v>2</v>
      </c>
      <c r="C19" s="3">
        <f>SUM(C20:C23)</f>
        <v>7</v>
      </c>
    </row>
    <row r="20" spans="1:3" ht="15.75" customHeight="1">
      <c r="B20" s="1" t="s">
        <v>3</v>
      </c>
      <c r="C20" s="1">
        <v>2</v>
      </c>
    </row>
    <row r="21" spans="1:3" ht="15.75" customHeight="1">
      <c r="B21" s="1" t="s">
        <v>4</v>
      </c>
      <c r="C21" s="1">
        <v>2</v>
      </c>
    </row>
    <row r="22" spans="1:3" ht="15.75" customHeight="1">
      <c r="B22" s="1" t="s">
        <v>5</v>
      </c>
      <c r="C22" s="1">
        <v>0.5</v>
      </c>
    </row>
    <row r="23" spans="1:3" ht="15.75" customHeight="1">
      <c r="B23" s="1" t="s">
        <v>6</v>
      </c>
      <c r="C23" s="1">
        <v>2.5</v>
      </c>
    </row>
    <row r="24" spans="1:3" ht="15.75" customHeight="1">
      <c r="A24" s="1" t="s">
        <v>11</v>
      </c>
      <c r="B24" s="1" t="s">
        <v>12</v>
      </c>
      <c r="C24" s="1">
        <v>1</v>
      </c>
    </row>
    <row r="25" spans="1:3" ht="15.75" customHeight="1">
      <c r="A25" s="1" t="s">
        <v>13</v>
      </c>
      <c r="B25" s="1" t="s">
        <v>14</v>
      </c>
      <c r="C25" s="1">
        <v>1</v>
      </c>
    </row>
    <row r="26" spans="1:3" ht="15.75" customHeight="1">
      <c r="A26" s="1" t="s">
        <v>15</v>
      </c>
      <c r="B26" s="1" t="s">
        <v>16</v>
      </c>
      <c r="C26" s="1">
        <v>4</v>
      </c>
    </row>
    <row r="27" spans="1:3" ht="15.75" customHeight="1">
      <c r="A27" s="1" t="s">
        <v>17</v>
      </c>
      <c r="B27" s="1" t="s">
        <v>12</v>
      </c>
      <c r="C27" s="1">
        <v>1</v>
      </c>
    </row>
    <row r="35" spans="1:2" ht="15.75" customHeight="1">
      <c r="A35" s="1" t="s">
        <v>18</v>
      </c>
      <c r="B35" s="1" t="s">
        <v>19</v>
      </c>
    </row>
    <row r="36" spans="1:2" ht="15.75" customHeight="1">
      <c r="B36" s="1" t="s">
        <v>20</v>
      </c>
    </row>
    <row r="37" spans="1:2" ht="15.75" customHeight="1">
      <c r="B37" s="1" t="s">
        <v>21</v>
      </c>
    </row>
    <row r="38" spans="1:2" ht="15.75" customHeight="1">
      <c r="B38" s="1" t="s">
        <v>22</v>
      </c>
    </row>
    <row r="42" spans="1:2" ht="15.75" customHeight="1">
      <c r="A42" s="1" t="s">
        <v>23</v>
      </c>
    </row>
    <row r="43" spans="1:2" ht="15.75" customHeight="1">
      <c r="A43" s="1" t="s">
        <v>24</v>
      </c>
      <c r="B43" s="1" t="s">
        <v>25</v>
      </c>
    </row>
    <row r="44" spans="1:2" ht="15.75" customHeight="1">
      <c r="B44" s="1" t="s">
        <v>26</v>
      </c>
    </row>
    <row r="45" spans="1:2" ht="15.75" customHeight="1">
      <c r="A45" s="1" t="s">
        <v>1</v>
      </c>
      <c r="B45" s="1" t="s">
        <v>27</v>
      </c>
    </row>
    <row r="46" spans="1:2" ht="15.75" customHeight="1">
      <c r="B46" s="1" t="s">
        <v>28</v>
      </c>
    </row>
    <row r="47" spans="1:2" ht="15.75" customHeight="1">
      <c r="B47" s="1" t="s">
        <v>29</v>
      </c>
    </row>
    <row r="48" spans="1:2" ht="15.75" customHeight="1">
      <c r="B48" s="1" t="s">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B99"/>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10" defaultColWidth="12.6640625" defaultRowHeight="15.75" customHeight="1"/>
  <cols>
    <col min="1" max="1" width="20" customWidth="1"/>
    <col min="2" max="6" width="6.33203125" customWidth="1"/>
    <col min="7" max="7" width="2.6640625" customWidth="1"/>
    <col min="8" max="12" width="6.33203125" customWidth="1"/>
    <col min="13" max="13" width="2.6640625" customWidth="1"/>
    <col min="14" max="18" width="6.33203125" customWidth="1"/>
    <col min="19" max="19" width="2.33203125" customWidth="1"/>
    <col min="20" max="24" width="6.33203125" customWidth="1"/>
    <col min="25" max="25" width="2.6640625" customWidth="1"/>
    <col min="26" max="30" width="6.33203125" customWidth="1"/>
    <col min="31" max="31" width="2.6640625" customWidth="1"/>
    <col min="32" max="36" width="6.33203125" customWidth="1"/>
    <col min="37" max="37" width="3.6640625" customWidth="1"/>
    <col min="38" max="42" width="6.33203125" customWidth="1"/>
    <col min="43" max="43" width="3.5" customWidth="1"/>
    <col min="44" max="48" width="6.33203125" customWidth="1"/>
    <col min="49" max="49" width="2.6640625" customWidth="1"/>
    <col min="50" max="78" width="6.33203125" customWidth="1"/>
    <col min="79" max="106" width="8.83203125" customWidth="1"/>
  </cols>
  <sheetData>
    <row r="1" spans="1:106">
      <c r="A1" s="4" t="str">
        <f ca="1">IFERROR(__xludf.DUMMYFUNCTION("IMPORTRANGE(""https://docs.google.com/spreadsheets/d/1U_q1LwiOdfXm6vGwU9CLkKHSev3B7_P2Tzf8jTtYVqY/edit?gid=1761338136#gid=1761338136"",""Slots planning!A1:CS40"")"),"")</f>
        <v/>
      </c>
      <c r="B1" s="2498" t="str">
        <f ca="1">IFERROR(__xludf.DUMMYFUNCTION("""COMPUTED_VALUE"""),"Month Slots")</f>
        <v>Month Slots</v>
      </c>
      <c r="C1" s="2496"/>
      <c r="D1" s="2496"/>
      <c r="E1" s="2496"/>
      <c r="F1" s="2496"/>
      <c r="G1" s="5"/>
      <c r="H1" s="2497" t="str">
        <f ca="1">IFERROR(__xludf.DUMMYFUNCTION("""COMPUTED_VALUE"""),"CHECK")</f>
        <v>CHECK</v>
      </c>
      <c r="I1" s="2496"/>
      <c r="J1" s="2496"/>
      <c r="K1" s="2496"/>
      <c r="L1" s="2496"/>
      <c r="M1" s="5"/>
      <c r="N1" s="2497" t="str">
        <f ca="1">IFERROR(__xludf.DUMMYFUNCTION("""COMPUTED_VALUE"""),"CAMPAIGN SLOTS")</f>
        <v>CAMPAIGN SLOTS</v>
      </c>
      <c r="O1" s="2496"/>
      <c r="P1" s="2496"/>
      <c r="Q1" s="2496"/>
      <c r="R1" s="2496"/>
      <c r="S1" s="5"/>
      <c r="T1" s="2497" t="str">
        <f ca="1">IFERROR(__xludf.DUMMYFUNCTION("""COMPUTED_VALUE"""),"PLATFORM CAMPAIGN")</f>
        <v>PLATFORM CAMPAIGN</v>
      </c>
      <c r="U1" s="2496"/>
      <c r="V1" s="2496"/>
      <c r="W1" s="2496"/>
      <c r="X1" s="2496"/>
      <c r="Y1" s="5"/>
      <c r="Z1" s="2497" t="str">
        <f ca="1">IFERROR(__xludf.DUMMYFUNCTION("""COMPUTED_VALUE"""),"Mass Ads")</f>
        <v>Mass Ads</v>
      </c>
      <c r="AA1" s="2496"/>
      <c r="AB1" s="2496"/>
      <c r="AC1" s="2496"/>
      <c r="AD1" s="2496"/>
      <c r="AE1" s="5"/>
      <c r="AF1" s="2497" t="str">
        <f ca="1">IFERROR(__xludf.DUMMYFUNCTION("""COMPUTED_VALUE"""),"SJBP")</f>
        <v>SJBP</v>
      </c>
      <c r="AG1" s="2496"/>
      <c r="AH1" s="2496"/>
      <c r="AI1" s="2496"/>
      <c r="AJ1" s="2496"/>
      <c r="AK1" s="5"/>
      <c r="AL1" s="2497" t="str">
        <f ca="1">IFERROR(__xludf.DUMMYFUNCTION("""COMPUTED_VALUE"""),"BD/PNS SLOTS")</f>
        <v>BD/PNS SLOTS</v>
      </c>
      <c r="AM1" s="2496"/>
      <c r="AN1" s="2496"/>
      <c r="AO1" s="2496"/>
      <c r="AP1" s="2496"/>
      <c r="AQ1" s="7"/>
      <c r="AR1" s="2495" t="str">
        <f ca="1">IFERROR(__xludf.DUMMYFUNCTION("""COMPUTED_VALUE"""),"SUPER VIP (9)")</f>
        <v>SUPER VIP (9)</v>
      </c>
      <c r="AS1" s="2496"/>
      <c r="AT1" s="2496"/>
      <c r="AU1" s="2496"/>
      <c r="AV1" s="2496"/>
      <c r="AW1" s="7"/>
      <c r="AX1" s="2497" t="str">
        <f ca="1">IFERROR(__xludf.DUMMYFUNCTION("""COMPUTED_VALUE"""),"VIP")</f>
        <v>VIP</v>
      </c>
      <c r="AY1" s="2496"/>
      <c r="AZ1" s="2496"/>
      <c r="BA1" s="2496"/>
      <c r="BB1" s="2496"/>
      <c r="BC1" s="6"/>
      <c r="BD1" s="6" t="str">
        <f ca="1">IFERROR(__xludf.DUMMYFUNCTION("""COMPUTED_VALUE"""),"WIN 1 ")</f>
        <v xml:space="preserve">WIN 1 </v>
      </c>
      <c r="BE1" s="8">
        <f ca="1">IFERROR(__xludf.DUMMYFUNCTION("""COMPUTED_VALUE"""),6)</f>
        <v>6</v>
      </c>
      <c r="BF1" s="6"/>
      <c r="BG1" s="6"/>
      <c r="BH1" s="6"/>
      <c r="BI1" s="6"/>
      <c r="BJ1" s="6" t="str">
        <f ca="1">IFERROR(__xludf.DUMMYFUNCTION("""COMPUTED_VALUE"""),"WIN 2 (6)")</f>
        <v>WIN 2 (6)</v>
      </c>
      <c r="BK1" s="8"/>
      <c r="BL1" s="6"/>
      <c r="BM1" s="6"/>
      <c r="BN1" s="6"/>
      <c r="BO1" s="6"/>
      <c r="BP1" s="6" t="str">
        <f ca="1">IFERROR(__xludf.DUMMYFUNCTION("""COMPUTED_VALUE"""),"WIN 3 (9)")</f>
        <v>WIN 3 (9)</v>
      </c>
      <c r="BQ1" s="6"/>
      <c r="BR1" s="6"/>
      <c r="BS1" s="6"/>
      <c r="BT1" s="6"/>
      <c r="BU1" s="6"/>
      <c r="BV1" s="6" t="str">
        <f ca="1">IFERROR(__xludf.DUMMYFUNCTION("""COMPUTED_VALUE"""),"WIN 4")</f>
        <v>WIN 4</v>
      </c>
      <c r="BW1" s="6">
        <f ca="1">IFERROR(__xludf.DUMMYFUNCTION("""COMPUTED_VALUE"""),6)</f>
        <v>6</v>
      </c>
      <c r="BX1" s="6"/>
      <c r="BY1" s="6"/>
      <c r="BZ1" s="6"/>
      <c r="CA1" s="6"/>
      <c r="CB1" s="6" t="str">
        <f ca="1">IFERROR(__xludf.DUMMYFUNCTION("""COMPUTED_VALUE"""),"COMBO BANNERS")</f>
        <v>COMBO BANNERS</v>
      </c>
      <c r="CC1" s="6"/>
      <c r="CD1" s="6">
        <f ca="1">IFERROR(__xludf.DUMMYFUNCTION("""COMPUTED_VALUE"""),88)</f>
        <v>88</v>
      </c>
      <c r="CE1" s="6"/>
      <c r="CF1" s="6"/>
      <c r="CG1" s="6"/>
      <c r="CH1" s="6" t="str">
        <f ca="1">IFERROR(__xludf.DUMMYFUNCTION("""COMPUTED_VALUE"""),"PNS")</f>
        <v>PNS</v>
      </c>
      <c r="CI1" s="6"/>
      <c r="CJ1" s="6"/>
      <c r="CK1" s="6"/>
      <c r="CL1" s="6"/>
      <c r="CM1" s="6"/>
      <c r="CN1" s="6" t="str">
        <f ca="1">IFERROR(__xludf.DUMMYFUNCTION("""COMPUTED_VALUE"""),"ALA CARTE ( OPEN FOR ALL BD, PNS TO BOOK TIL Q1'2025)")</f>
        <v>ALA CARTE ( OPEN FOR ALL BD, PNS TO BOOK TIL Q1'2025)</v>
      </c>
      <c r="CO1" s="6"/>
      <c r="CP1" s="6"/>
      <c r="CQ1" s="6"/>
      <c r="CR1" s="6"/>
      <c r="CS1" s="6"/>
      <c r="CT1" s="6"/>
      <c r="CU1" s="6"/>
      <c r="CV1" s="6"/>
      <c r="CW1" s="6"/>
      <c r="CX1" s="6"/>
      <c r="CY1" s="6"/>
      <c r="CZ1" s="6"/>
      <c r="DA1" s="6"/>
      <c r="DB1" s="6"/>
    </row>
    <row r="2" spans="1:106">
      <c r="A2" s="9"/>
      <c r="B2" s="10" t="str">
        <f ca="1">IFERROR(__xludf.DUMMYFUNCTION("""COMPUTED_VALUE"""),"HCM")</f>
        <v>HCM</v>
      </c>
      <c r="C2" s="11" t="str">
        <f ca="1">IFERROR(__xludf.DUMMYFUNCTION("""COMPUTED_VALUE"""),"HN")</f>
        <v>HN</v>
      </c>
      <c r="D2" s="11" t="str">
        <f ca="1">IFERROR(__xludf.DUMMYFUNCTION("""COMPUTED_VALUE"""),"DN")</f>
        <v>DN</v>
      </c>
      <c r="E2" s="11" t="str">
        <f ca="1">IFERROR(__xludf.DUMMYFUNCTION("""COMPUTED_VALUE"""),"OTH")</f>
        <v>OTH</v>
      </c>
      <c r="F2" s="11" t="str">
        <f ca="1">IFERROR(__xludf.DUMMYFUNCTION("""COMPUTED_VALUE"""),"NW")</f>
        <v>NW</v>
      </c>
      <c r="G2" s="12"/>
      <c r="H2" s="13" t="str">
        <f ca="1">IFERROR(__xludf.DUMMYFUNCTION("""COMPUTED_VALUE"""),"HCM")</f>
        <v>HCM</v>
      </c>
      <c r="I2" s="11" t="str">
        <f ca="1">IFERROR(__xludf.DUMMYFUNCTION("""COMPUTED_VALUE"""),"HN")</f>
        <v>HN</v>
      </c>
      <c r="J2" s="11" t="str">
        <f ca="1">IFERROR(__xludf.DUMMYFUNCTION("""COMPUTED_VALUE"""),"DN")</f>
        <v>DN</v>
      </c>
      <c r="K2" s="11" t="str">
        <f ca="1">IFERROR(__xludf.DUMMYFUNCTION("""COMPUTED_VALUE"""),"OTH")</f>
        <v>OTH</v>
      </c>
      <c r="L2" s="11" t="str">
        <f ca="1">IFERROR(__xludf.DUMMYFUNCTION("""COMPUTED_VALUE"""),"NW")</f>
        <v>NW</v>
      </c>
      <c r="M2" s="12"/>
      <c r="N2" s="13" t="str">
        <f ca="1">IFERROR(__xludf.DUMMYFUNCTION("""COMPUTED_VALUE"""),"HCM")</f>
        <v>HCM</v>
      </c>
      <c r="O2" s="11" t="str">
        <f ca="1">IFERROR(__xludf.DUMMYFUNCTION("""COMPUTED_VALUE"""),"HN")</f>
        <v>HN</v>
      </c>
      <c r="P2" s="11" t="str">
        <f ca="1">IFERROR(__xludf.DUMMYFUNCTION("""COMPUTED_VALUE"""),"DN")</f>
        <v>DN</v>
      </c>
      <c r="Q2" s="11" t="str">
        <f ca="1">IFERROR(__xludf.DUMMYFUNCTION("""COMPUTED_VALUE"""),"OTH")</f>
        <v>OTH</v>
      </c>
      <c r="R2" s="11" t="str">
        <f ca="1">IFERROR(__xludf.DUMMYFUNCTION("""COMPUTED_VALUE"""),"NW")</f>
        <v>NW</v>
      </c>
      <c r="S2" s="12"/>
      <c r="T2" s="14" t="str">
        <f ca="1">IFERROR(__xludf.DUMMYFUNCTION("""COMPUTED_VALUE"""),"HCM")</f>
        <v>HCM</v>
      </c>
      <c r="U2" s="11" t="str">
        <f ca="1">IFERROR(__xludf.DUMMYFUNCTION("""COMPUTED_VALUE"""),"HN")</f>
        <v>HN</v>
      </c>
      <c r="V2" s="11" t="str">
        <f ca="1">IFERROR(__xludf.DUMMYFUNCTION("""COMPUTED_VALUE"""),"DN")</f>
        <v>DN</v>
      </c>
      <c r="W2" s="11" t="str">
        <f ca="1">IFERROR(__xludf.DUMMYFUNCTION("""COMPUTED_VALUE"""),"OTH")</f>
        <v>OTH</v>
      </c>
      <c r="X2" s="11" t="str">
        <f ca="1">IFERROR(__xludf.DUMMYFUNCTION("""COMPUTED_VALUE"""),"NW")</f>
        <v>NW</v>
      </c>
      <c r="Y2" s="12"/>
      <c r="Z2" s="14" t="str">
        <f ca="1">IFERROR(__xludf.DUMMYFUNCTION("""COMPUTED_VALUE"""),"HCM")</f>
        <v>HCM</v>
      </c>
      <c r="AA2" s="11" t="str">
        <f ca="1">IFERROR(__xludf.DUMMYFUNCTION("""COMPUTED_VALUE"""),"HN")</f>
        <v>HN</v>
      </c>
      <c r="AB2" s="11" t="str">
        <f ca="1">IFERROR(__xludf.DUMMYFUNCTION("""COMPUTED_VALUE"""),"DN")</f>
        <v>DN</v>
      </c>
      <c r="AC2" s="11" t="str">
        <f ca="1">IFERROR(__xludf.DUMMYFUNCTION("""COMPUTED_VALUE"""),"OTH")</f>
        <v>OTH</v>
      </c>
      <c r="AD2" s="11" t="str">
        <f ca="1">IFERROR(__xludf.DUMMYFUNCTION("""COMPUTED_VALUE"""),"NW")</f>
        <v>NW</v>
      </c>
      <c r="AE2" s="12"/>
      <c r="AF2" s="13" t="str">
        <f ca="1">IFERROR(__xludf.DUMMYFUNCTION("""COMPUTED_VALUE"""),"HCM")</f>
        <v>HCM</v>
      </c>
      <c r="AG2" s="11" t="str">
        <f ca="1">IFERROR(__xludf.DUMMYFUNCTION("""COMPUTED_VALUE"""),"HN")</f>
        <v>HN</v>
      </c>
      <c r="AH2" s="11" t="str">
        <f ca="1">IFERROR(__xludf.DUMMYFUNCTION("""COMPUTED_VALUE"""),"DN")</f>
        <v>DN</v>
      </c>
      <c r="AI2" s="11" t="str">
        <f ca="1">IFERROR(__xludf.DUMMYFUNCTION("""COMPUTED_VALUE"""),"OTH")</f>
        <v>OTH</v>
      </c>
      <c r="AJ2" s="11" t="str">
        <f ca="1">IFERROR(__xludf.DUMMYFUNCTION("""COMPUTED_VALUE"""),"NW")</f>
        <v>NW</v>
      </c>
      <c r="AK2" s="12"/>
      <c r="AL2" s="13" t="str">
        <f ca="1">IFERROR(__xludf.DUMMYFUNCTION("""COMPUTED_VALUE"""),"HCM")</f>
        <v>HCM</v>
      </c>
      <c r="AM2" s="11" t="str">
        <f ca="1">IFERROR(__xludf.DUMMYFUNCTION("""COMPUTED_VALUE"""),"HN")</f>
        <v>HN</v>
      </c>
      <c r="AN2" s="11" t="str">
        <f ca="1">IFERROR(__xludf.DUMMYFUNCTION("""COMPUTED_VALUE"""),"DN")</f>
        <v>DN</v>
      </c>
      <c r="AO2" s="11" t="str">
        <f ca="1">IFERROR(__xludf.DUMMYFUNCTION("""COMPUTED_VALUE"""),"OTH")</f>
        <v>OTH</v>
      </c>
      <c r="AP2" s="11" t="str">
        <f ca="1">IFERROR(__xludf.DUMMYFUNCTION("""COMPUTED_VALUE"""),"NW")</f>
        <v>NW</v>
      </c>
      <c r="AQ2" s="15"/>
      <c r="AR2" s="16" t="str">
        <f ca="1">IFERROR(__xludf.DUMMYFUNCTION("""COMPUTED_VALUE"""),"HCM")</f>
        <v>HCM</v>
      </c>
      <c r="AS2" s="17" t="str">
        <f ca="1">IFERROR(__xludf.DUMMYFUNCTION("""COMPUTED_VALUE"""),"HN")</f>
        <v>HN</v>
      </c>
      <c r="AT2" s="17" t="str">
        <f ca="1">IFERROR(__xludf.DUMMYFUNCTION("""COMPUTED_VALUE"""),"DN")</f>
        <v>DN</v>
      </c>
      <c r="AU2" s="17" t="str">
        <f ca="1">IFERROR(__xludf.DUMMYFUNCTION("""COMPUTED_VALUE"""),"OTH")</f>
        <v>OTH</v>
      </c>
      <c r="AV2" s="17" t="str">
        <f ca="1">IFERROR(__xludf.DUMMYFUNCTION("""COMPUTED_VALUE"""),"NW")</f>
        <v>NW</v>
      </c>
      <c r="AW2" s="15"/>
      <c r="AX2" s="13" t="str">
        <f ca="1">IFERROR(__xludf.DUMMYFUNCTION("""COMPUTED_VALUE"""),"HCM")</f>
        <v>HCM</v>
      </c>
      <c r="AY2" s="11" t="str">
        <f ca="1">IFERROR(__xludf.DUMMYFUNCTION("""COMPUTED_VALUE"""),"HN")</f>
        <v>HN</v>
      </c>
      <c r="AZ2" s="11" t="str">
        <f ca="1">IFERROR(__xludf.DUMMYFUNCTION("""COMPUTED_VALUE"""),"DN")</f>
        <v>DN</v>
      </c>
      <c r="BA2" s="11" t="str">
        <f ca="1">IFERROR(__xludf.DUMMYFUNCTION("""COMPUTED_VALUE"""),"OTH")</f>
        <v>OTH</v>
      </c>
      <c r="BB2" s="11" t="str">
        <f ca="1">IFERROR(__xludf.DUMMYFUNCTION("""COMPUTED_VALUE"""),"NW")</f>
        <v>NW</v>
      </c>
      <c r="BC2" s="10"/>
      <c r="BD2" s="13" t="str">
        <f ca="1">IFERROR(__xludf.DUMMYFUNCTION("""COMPUTED_VALUE"""),"HCM")</f>
        <v>HCM</v>
      </c>
      <c r="BE2" s="11" t="str">
        <f ca="1">IFERROR(__xludf.DUMMYFUNCTION("""COMPUTED_VALUE"""),"HN")</f>
        <v>HN</v>
      </c>
      <c r="BF2" s="11" t="str">
        <f ca="1">IFERROR(__xludf.DUMMYFUNCTION("""COMPUTED_VALUE"""),"DN")</f>
        <v>DN</v>
      </c>
      <c r="BG2" s="11" t="str">
        <f ca="1">IFERROR(__xludf.DUMMYFUNCTION("""COMPUTED_VALUE"""),"OTH")</f>
        <v>OTH</v>
      </c>
      <c r="BH2" s="11" t="str">
        <f ca="1">IFERROR(__xludf.DUMMYFUNCTION("""COMPUTED_VALUE"""),"NW")</f>
        <v>NW</v>
      </c>
      <c r="BI2" s="10"/>
      <c r="BJ2" s="13" t="str">
        <f ca="1">IFERROR(__xludf.DUMMYFUNCTION("""COMPUTED_VALUE"""),"HCM")</f>
        <v>HCM</v>
      </c>
      <c r="BK2" s="10" t="str">
        <f ca="1">IFERROR(__xludf.DUMMYFUNCTION("""COMPUTED_VALUE"""),"HN")</f>
        <v>HN</v>
      </c>
      <c r="BL2" s="10" t="str">
        <f ca="1">IFERROR(__xludf.DUMMYFUNCTION("""COMPUTED_VALUE"""),"DN")</f>
        <v>DN</v>
      </c>
      <c r="BM2" s="10" t="str">
        <f ca="1">IFERROR(__xludf.DUMMYFUNCTION("""COMPUTED_VALUE"""),"OTH")</f>
        <v>OTH</v>
      </c>
      <c r="BN2" s="10" t="str">
        <f ca="1">IFERROR(__xludf.DUMMYFUNCTION("""COMPUTED_VALUE"""),"NW")</f>
        <v>NW</v>
      </c>
      <c r="BO2" s="10"/>
      <c r="BP2" s="10" t="str">
        <f ca="1">IFERROR(__xludf.DUMMYFUNCTION("""COMPUTED_VALUE"""),"HCM")</f>
        <v>HCM</v>
      </c>
      <c r="BQ2" s="10" t="str">
        <f ca="1">IFERROR(__xludf.DUMMYFUNCTION("""COMPUTED_VALUE"""),"HN")</f>
        <v>HN</v>
      </c>
      <c r="BR2" s="10" t="str">
        <f ca="1">IFERROR(__xludf.DUMMYFUNCTION("""COMPUTED_VALUE"""),"DN")</f>
        <v>DN</v>
      </c>
      <c r="BS2" s="10" t="str">
        <f ca="1">IFERROR(__xludf.DUMMYFUNCTION("""COMPUTED_VALUE"""),"OTH")</f>
        <v>OTH</v>
      </c>
      <c r="BT2" s="10" t="str">
        <f ca="1">IFERROR(__xludf.DUMMYFUNCTION("""COMPUTED_VALUE"""),"NW")</f>
        <v>NW</v>
      </c>
      <c r="BU2" s="10"/>
      <c r="BV2" s="10" t="str">
        <f ca="1">IFERROR(__xludf.DUMMYFUNCTION("""COMPUTED_VALUE"""),"HCM")</f>
        <v>HCM</v>
      </c>
      <c r="BW2" s="10" t="str">
        <f ca="1">IFERROR(__xludf.DUMMYFUNCTION("""COMPUTED_VALUE"""),"HN")</f>
        <v>HN</v>
      </c>
      <c r="BX2" s="10" t="str">
        <f ca="1">IFERROR(__xludf.DUMMYFUNCTION("""COMPUTED_VALUE"""),"DN")</f>
        <v>DN</v>
      </c>
      <c r="BY2" s="10" t="str">
        <f ca="1">IFERROR(__xludf.DUMMYFUNCTION("""COMPUTED_VALUE"""),"OTH")</f>
        <v>OTH</v>
      </c>
      <c r="BZ2" s="10" t="str">
        <f ca="1">IFERROR(__xludf.DUMMYFUNCTION("""COMPUTED_VALUE"""),"NW")</f>
        <v>NW</v>
      </c>
      <c r="CA2" s="10"/>
      <c r="CB2" s="10" t="str">
        <f ca="1">IFERROR(__xludf.DUMMYFUNCTION("""COMPUTED_VALUE"""),"HCM")</f>
        <v>HCM</v>
      </c>
      <c r="CC2" s="10" t="str">
        <f ca="1">IFERROR(__xludf.DUMMYFUNCTION("""COMPUTED_VALUE"""),"HN")</f>
        <v>HN</v>
      </c>
      <c r="CD2" s="10" t="str">
        <f ca="1">IFERROR(__xludf.DUMMYFUNCTION("""COMPUTED_VALUE"""),"DN")</f>
        <v>DN</v>
      </c>
      <c r="CE2" s="10" t="str">
        <f ca="1">IFERROR(__xludf.DUMMYFUNCTION("""COMPUTED_VALUE"""),"OTH")</f>
        <v>OTH</v>
      </c>
      <c r="CF2" s="10" t="str">
        <f ca="1">IFERROR(__xludf.DUMMYFUNCTION("""COMPUTED_VALUE"""),"NW")</f>
        <v>NW</v>
      </c>
      <c r="CG2" s="10"/>
      <c r="CH2" s="10" t="str">
        <f ca="1">IFERROR(__xludf.DUMMYFUNCTION("""COMPUTED_VALUE"""),"HCM")</f>
        <v>HCM</v>
      </c>
      <c r="CI2" s="10" t="str">
        <f ca="1">IFERROR(__xludf.DUMMYFUNCTION("""COMPUTED_VALUE"""),"HN")</f>
        <v>HN</v>
      </c>
      <c r="CJ2" s="10" t="str">
        <f ca="1">IFERROR(__xludf.DUMMYFUNCTION("""COMPUTED_VALUE"""),"DN")</f>
        <v>DN</v>
      </c>
      <c r="CK2" s="10" t="str">
        <f ca="1">IFERROR(__xludf.DUMMYFUNCTION("""COMPUTED_VALUE"""),"OTH")</f>
        <v>OTH</v>
      </c>
      <c r="CL2" s="10" t="str">
        <f ca="1">IFERROR(__xludf.DUMMYFUNCTION("""COMPUTED_VALUE"""),"NW")</f>
        <v>NW</v>
      </c>
      <c r="CM2" s="10"/>
      <c r="CN2" s="10" t="str">
        <f ca="1">IFERROR(__xludf.DUMMYFUNCTION("""COMPUTED_VALUE"""),"HCM")</f>
        <v>HCM</v>
      </c>
      <c r="CO2" s="10" t="str">
        <f ca="1">IFERROR(__xludf.DUMMYFUNCTION("""COMPUTED_VALUE"""),"HN")</f>
        <v>HN</v>
      </c>
      <c r="CP2" s="10" t="str">
        <f ca="1">IFERROR(__xludf.DUMMYFUNCTION("""COMPUTED_VALUE"""),"DN")</f>
        <v>DN</v>
      </c>
      <c r="CQ2" s="10" t="str">
        <f ca="1">IFERROR(__xludf.DUMMYFUNCTION("""COMPUTED_VALUE"""),"OTH")</f>
        <v>OTH</v>
      </c>
      <c r="CR2" s="10" t="str">
        <f ca="1">IFERROR(__xludf.DUMMYFUNCTION("""COMPUTED_VALUE"""),"NW")</f>
        <v>NW</v>
      </c>
      <c r="CS2" s="10"/>
      <c r="CT2" s="10"/>
      <c r="CU2" s="10"/>
      <c r="CV2" s="10"/>
      <c r="CW2" s="10"/>
      <c r="CX2" s="10"/>
      <c r="CY2" s="10"/>
      <c r="CZ2" s="10"/>
      <c r="DA2" s="10"/>
      <c r="DB2" s="10"/>
    </row>
    <row r="3" spans="1:106">
      <c r="A3" s="18" t="str">
        <f ca="1">IFERROR(__xludf.DUMMYFUNCTION("""COMPUTED_VALUE"""),"SHOPEE APP ASSETS")</f>
        <v>SHOPEE APP ASSETS</v>
      </c>
      <c r="B3" s="19"/>
      <c r="C3" s="20"/>
      <c r="D3" s="20"/>
      <c r="E3" s="20"/>
      <c r="F3" s="20"/>
      <c r="G3" s="21"/>
      <c r="H3" s="22"/>
      <c r="I3" s="23"/>
      <c r="J3" s="23"/>
      <c r="K3" s="23"/>
      <c r="L3" s="23"/>
      <c r="M3" s="21"/>
      <c r="N3" s="22"/>
      <c r="O3" s="23"/>
      <c r="P3" s="23"/>
      <c r="Q3" s="23"/>
      <c r="R3" s="23"/>
      <c r="S3" s="21"/>
      <c r="T3" s="22"/>
      <c r="U3" s="22"/>
      <c r="V3" s="22"/>
      <c r="W3" s="22"/>
      <c r="X3" s="22"/>
      <c r="Y3" s="21"/>
      <c r="Z3" s="22"/>
      <c r="AA3" s="22"/>
      <c r="AB3" s="22"/>
      <c r="AC3" s="22"/>
      <c r="AD3" s="22"/>
      <c r="AE3" s="21"/>
      <c r="AF3" s="22"/>
      <c r="AG3" s="23"/>
      <c r="AH3" s="23"/>
      <c r="AI3" s="23"/>
      <c r="AJ3" s="23"/>
      <c r="AK3" s="21"/>
      <c r="AL3" s="22"/>
      <c r="AM3" s="23"/>
      <c r="AN3" s="23"/>
      <c r="AO3" s="23"/>
      <c r="AP3" s="23"/>
      <c r="AQ3" s="24"/>
      <c r="AR3" s="25"/>
      <c r="AS3" s="24"/>
      <c r="AT3" s="24"/>
      <c r="AU3" s="24"/>
      <c r="AV3" s="24"/>
      <c r="AW3" s="24"/>
      <c r="AX3" s="22"/>
      <c r="AY3" s="26"/>
      <c r="AZ3" s="26"/>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row>
    <row r="4" spans="1:106">
      <c r="A4" s="27" t="str">
        <f ca="1">IFERROR(__xludf.DUMMYFUNCTION("""COMPUTED_VALUE"""),"HTC 1st Scroll 0-8H")</f>
        <v>HTC 1st Scroll 0-8H</v>
      </c>
      <c r="B4" s="19">
        <f ca="1">IFERROR(__xludf.DUMMYFUNCTION("""COMPUTED_VALUE"""),90)</f>
        <v>90</v>
      </c>
      <c r="C4" s="20">
        <f ca="1">IFERROR(__xludf.DUMMYFUNCTION("""COMPUTED_VALUE"""),90)</f>
        <v>90</v>
      </c>
      <c r="D4" s="20">
        <f ca="1">IFERROR(__xludf.DUMMYFUNCTION("""COMPUTED_VALUE"""),90)</f>
        <v>90</v>
      </c>
      <c r="E4" s="20">
        <f ca="1">IFERROR(__xludf.DUMMYFUNCTION("""COMPUTED_VALUE"""),90)</f>
        <v>90</v>
      </c>
      <c r="F4" s="20">
        <f ca="1">IFERROR(__xludf.DUMMYFUNCTION("""COMPUTED_VALUE"""),360)</f>
        <v>360</v>
      </c>
      <c r="G4" s="21"/>
      <c r="H4" s="22">
        <f ca="1">IFERROR(__xludf.DUMMYFUNCTION("""COMPUTED_VALUE"""),90)</f>
        <v>90</v>
      </c>
      <c r="I4" s="23">
        <f ca="1">IFERROR(__xludf.DUMMYFUNCTION("""COMPUTED_VALUE"""),90)</f>
        <v>90</v>
      </c>
      <c r="J4" s="23">
        <f ca="1">IFERROR(__xludf.DUMMYFUNCTION("""COMPUTED_VALUE"""),90)</f>
        <v>90</v>
      </c>
      <c r="K4" s="23">
        <f ca="1">IFERROR(__xludf.DUMMYFUNCTION("""COMPUTED_VALUE"""),90)</f>
        <v>90</v>
      </c>
      <c r="L4" s="23">
        <f ca="1">IFERROR(__xludf.DUMMYFUNCTION("""COMPUTED_VALUE"""),360)</f>
        <v>360</v>
      </c>
      <c r="M4" s="21"/>
      <c r="N4" s="22">
        <f ca="1">IFERROR(__xludf.DUMMYFUNCTION("""COMPUTED_VALUE"""),84)</f>
        <v>84</v>
      </c>
      <c r="O4" s="23">
        <f ca="1">IFERROR(__xludf.DUMMYFUNCTION("""COMPUTED_VALUE"""),84)</f>
        <v>84</v>
      </c>
      <c r="P4" s="23">
        <f ca="1">IFERROR(__xludf.DUMMYFUNCTION("""COMPUTED_VALUE"""),84)</f>
        <v>84</v>
      </c>
      <c r="Q4" s="23">
        <f ca="1">IFERROR(__xludf.DUMMYFUNCTION("""COMPUTED_VALUE"""),84)</f>
        <v>84</v>
      </c>
      <c r="R4" s="23">
        <f ca="1">IFERROR(__xludf.DUMMYFUNCTION("""COMPUTED_VALUE"""),336)</f>
        <v>336</v>
      </c>
      <c r="S4" s="21"/>
      <c r="T4" s="22"/>
      <c r="U4" s="22"/>
      <c r="V4" s="22"/>
      <c r="W4" s="22"/>
      <c r="X4" s="22"/>
      <c r="Y4" s="21"/>
      <c r="Z4" s="22">
        <f ca="1">IFERROR(__xludf.DUMMYFUNCTION("""COMPUTED_VALUE"""),60)</f>
        <v>60</v>
      </c>
      <c r="AA4" s="23">
        <f ca="1">IFERROR(__xludf.DUMMYFUNCTION("""COMPUTED_VALUE"""),60)</f>
        <v>60</v>
      </c>
      <c r="AB4" s="23">
        <f ca="1">IFERROR(__xludf.DUMMYFUNCTION("""COMPUTED_VALUE"""),60)</f>
        <v>60</v>
      </c>
      <c r="AC4" s="23">
        <f ca="1">IFERROR(__xludf.DUMMYFUNCTION("""COMPUTED_VALUE"""),60)</f>
        <v>60</v>
      </c>
      <c r="AD4" s="23">
        <f ca="1">IFERROR(__xludf.DUMMYFUNCTION("""COMPUTED_VALUE"""),240)</f>
        <v>240</v>
      </c>
      <c r="AE4" s="21"/>
      <c r="AF4" s="22">
        <f ca="1">IFERROR(__xludf.DUMMYFUNCTION("""COMPUTED_VALUE"""),24)</f>
        <v>24</v>
      </c>
      <c r="AG4" s="23">
        <f ca="1">IFERROR(__xludf.DUMMYFUNCTION("""COMPUTED_VALUE"""),24)</f>
        <v>24</v>
      </c>
      <c r="AH4" s="23">
        <f ca="1">IFERROR(__xludf.DUMMYFUNCTION("""COMPUTED_VALUE"""),24)</f>
        <v>24</v>
      </c>
      <c r="AI4" s="23">
        <f ca="1">IFERROR(__xludf.DUMMYFUNCTION("""COMPUTED_VALUE"""),24)</f>
        <v>24</v>
      </c>
      <c r="AJ4" s="23">
        <f ca="1">IFERROR(__xludf.DUMMYFUNCTION("""COMPUTED_VALUE"""),96)</f>
        <v>96</v>
      </c>
      <c r="AK4" s="21"/>
      <c r="AL4" s="22">
        <f ca="1">IFERROR(__xludf.DUMMYFUNCTION("""COMPUTED_VALUE"""),6)</f>
        <v>6</v>
      </c>
      <c r="AM4" s="23">
        <f ca="1">IFERROR(__xludf.DUMMYFUNCTION("""COMPUTED_VALUE"""),6)</f>
        <v>6</v>
      </c>
      <c r="AN4" s="23">
        <f ca="1">IFERROR(__xludf.DUMMYFUNCTION("""COMPUTED_VALUE"""),6)</f>
        <v>6</v>
      </c>
      <c r="AO4" s="23">
        <f ca="1">IFERROR(__xludf.DUMMYFUNCTION("""COMPUTED_VALUE"""),6)</f>
        <v>6</v>
      </c>
      <c r="AP4" s="23">
        <f ca="1">IFERROR(__xludf.DUMMYFUNCTION("""COMPUTED_VALUE"""),24)</f>
        <v>24</v>
      </c>
      <c r="AQ4" s="24"/>
      <c r="AR4" s="25"/>
      <c r="AS4" s="25"/>
      <c r="AT4" s="25"/>
      <c r="AU4" s="25"/>
      <c r="AV4" s="25"/>
      <c r="AW4" s="25"/>
      <c r="AX4" s="22"/>
      <c r="AY4" s="26"/>
      <c r="AZ4" s="26"/>
      <c r="BA4" s="22"/>
      <c r="BB4" s="22"/>
      <c r="BC4" s="22"/>
      <c r="BD4" s="22"/>
      <c r="BE4" s="22"/>
      <c r="BF4" s="22"/>
      <c r="BG4" s="22"/>
      <c r="BH4" s="22"/>
      <c r="BI4" s="22"/>
      <c r="BJ4" s="22"/>
      <c r="BK4" s="23"/>
      <c r="BL4" s="23"/>
      <c r="BM4" s="23"/>
      <c r="BN4" s="23"/>
      <c r="BO4" s="23"/>
      <c r="BP4" s="23"/>
      <c r="BQ4" s="23"/>
      <c r="BR4" s="23"/>
      <c r="BS4" s="23"/>
      <c r="BT4" s="23"/>
      <c r="BU4" s="23"/>
      <c r="BV4" s="23"/>
      <c r="BW4" s="23"/>
      <c r="BX4" s="23"/>
      <c r="BY4" s="23"/>
      <c r="BZ4" s="23"/>
      <c r="CA4" s="23"/>
      <c r="CB4" s="23"/>
      <c r="CC4" s="23"/>
      <c r="CD4" s="23"/>
      <c r="CE4" s="23"/>
      <c r="CF4" s="23"/>
      <c r="CG4" s="23"/>
      <c r="CH4" s="23">
        <f ca="1">IFERROR(__xludf.DUMMYFUNCTION("""COMPUTED_VALUE"""),6)</f>
        <v>6</v>
      </c>
      <c r="CI4" s="23">
        <f ca="1">IFERROR(__xludf.DUMMYFUNCTION("""COMPUTED_VALUE"""),6)</f>
        <v>6</v>
      </c>
      <c r="CJ4" s="23">
        <f ca="1">IFERROR(__xludf.DUMMYFUNCTION("""COMPUTED_VALUE"""),6)</f>
        <v>6</v>
      </c>
      <c r="CK4" s="23">
        <f ca="1">IFERROR(__xludf.DUMMYFUNCTION("""COMPUTED_VALUE"""),6)</f>
        <v>6</v>
      </c>
      <c r="CL4" s="23">
        <f ca="1">IFERROR(__xludf.DUMMYFUNCTION("""COMPUTED_VALUE"""),24)</f>
        <v>24</v>
      </c>
      <c r="CM4" s="23"/>
      <c r="CN4" s="23"/>
      <c r="CO4" s="23"/>
      <c r="CP4" s="23"/>
      <c r="CQ4" s="23"/>
      <c r="CR4" s="23"/>
      <c r="CS4" s="23"/>
      <c r="CT4" s="23"/>
      <c r="CU4" s="23"/>
      <c r="CV4" s="23"/>
      <c r="CW4" s="23"/>
      <c r="CX4" s="23"/>
      <c r="CY4" s="23"/>
      <c r="CZ4" s="23"/>
      <c r="DA4" s="23"/>
      <c r="DB4" s="23"/>
    </row>
    <row r="5" spans="1:106">
      <c r="A5" s="27" t="str">
        <f ca="1">IFERROR(__xludf.DUMMYFUNCTION("""COMPUTED_VALUE"""),"HTC 1st Scroll 8H-16H")</f>
        <v>HTC 1st Scroll 8H-16H</v>
      </c>
      <c r="B5" s="19">
        <f ca="1">IFERROR(__xludf.DUMMYFUNCTION("""COMPUTED_VALUE"""),90)</f>
        <v>90</v>
      </c>
      <c r="C5" s="20">
        <f ca="1">IFERROR(__xludf.DUMMYFUNCTION("""COMPUTED_VALUE"""),90)</f>
        <v>90</v>
      </c>
      <c r="D5" s="20">
        <f ca="1">IFERROR(__xludf.DUMMYFUNCTION("""COMPUTED_VALUE"""),90)</f>
        <v>90</v>
      </c>
      <c r="E5" s="20">
        <f ca="1">IFERROR(__xludf.DUMMYFUNCTION("""COMPUTED_VALUE"""),90)</f>
        <v>90</v>
      </c>
      <c r="F5" s="20">
        <f ca="1">IFERROR(__xludf.DUMMYFUNCTION("""COMPUTED_VALUE"""),360)</f>
        <v>360</v>
      </c>
      <c r="G5" s="21"/>
      <c r="H5" s="22">
        <f ca="1">IFERROR(__xludf.DUMMYFUNCTION("""COMPUTED_VALUE"""),90)</f>
        <v>90</v>
      </c>
      <c r="I5" s="23">
        <f ca="1">IFERROR(__xludf.DUMMYFUNCTION("""COMPUTED_VALUE"""),90)</f>
        <v>90</v>
      </c>
      <c r="J5" s="23">
        <f ca="1">IFERROR(__xludf.DUMMYFUNCTION("""COMPUTED_VALUE"""),90)</f>
        <v>90</v>
      </c>
      <c r="K5" s="23">
        <f ca="1">IFERROR(__xludf.DUMMYFUNCTION("""COMPUTED_VALUE"""),90)</f>
        <v>90</v>
      </c>
      <c r="L5" s="23">
        <f ca="1">IFERROR(__xludf.DUMMYFUNCTION("""COMPUTED_VALUE"""),360)</f>
        <v>360</v>
      </c>
      <c r="M5" s="21"/>
      <c r="N5" s="22">
        <f ca="1">IFERROR(__xludf.DUMMYFUNCTION("""COMPUTED_VALUE"""),70)</f>
        <v>70</v>
      </c>
      <c r="O5" s="23">
        <f ca="1">IFERROR(__xludf.DUMMYFUNCTION("""COMPUTED_VALUE"""),70)</f>
        <v>70</v>
      </c>
      <c r="P5" s="23">
        <f ca="1">IFERROR(__xludf.DUMMYFUNCTION("""COMPUTED_VALUE"""),70)</f>
        <v>70</v>
      </c>
      <c r="Q5" s="23">
        <f ca="1">IFERROR(__xludf.DUMMYFUNCTION("""COMPUTED_VALUE"""),70)</f>
        <v>70</v>
      </c>
      <c r="R5" s="23">
        <f ca="1">IFERROR(__xludf.DUMMYFUNCTION("""COMPUTED_VALUE"""),280)</f>
        <v>280</v>
      </c>
      <c r="S5" s="21"/>
      <c r="T5" s="22"/>
      <c r="U5" s="23"/>
      <c r="V5" s="23"/>
      <c r="W5" s="23"/>
      <c r="X5" s="23"/>
      <c r="Y5" s="21"/>
      <c r="Z5" s="22">
        <f ca="1">IFERROR(__xludf.DUMMYFUNCTION("""COMPUTED_VALUE"""),60)</f>
        <v>60</v>
      </c>
      <c r="AA5" s="22">
        <f ca="1">IFERROR(__xludf.DUMMYFUNCTION("""COMPUTED_VALUE"""),60)</f>
        <v>60</v>
      </c>
      <c r="AB5" s="22">
        <f ca="1">IFERROR(__xludf.DUMMYFUNCTION("""COMPUTED_VALUE"""),60)</f>
        <v>60</v>
      </c>
      <c r="AC5" s="22">
        <f ca="1">IFERROR(__xludf.DUMMYFUNCTION("""COMPUTED_VALUE"""),60)</f>
        <v>60</v>
      </c>
      <c r="AD5" s="22">
        <f ca="1">IFERROR(__xludf.DUMMYFUNCTION("""COMPUTED_VALUE"""),240)</f>
        <v>240</v>
      </c>
      <c r="AE5" s="21"/>
      <c r="AF5" s="22">
        <f ca="1">IFERROR(__xludf.DUMMYFUNCTION("""COMPUTED_VALUE"""),10)</f>
        <v>10</v>
      </c>
      <c r="AG5" s="23">
        <f ca="1">IFERROR(__xludf.DUMMYFUNCTION("""COMPUTED_VALUE"""),10)</f>
        <v>10</v>
      </c>
      <c r="AH5" s="23">
        <f ca="1">IFERROR(__xludf.DUMMYFUNCTION("""COMPUTED_VALUE"""),10)</f>
        <v>10</v>
      </c>
      <c r="AI5" s="23">
        <f ca="1">IFERROR(__xludf.DUMMYFUNCTION("""COMPUTED_VALUE"""),10)</f>
        <v>10</v>
      </c>
      <c r="AJ5" s="23">
        <f ca="1">IFERROR(__xludf.DUMMYFUNCTION("""COMPUTED_VALUE"""),40)</f>
        <v>40</v>
      </c>
      <c r="AK5" s="21"/>
      <c r="AL5" s="22">
        <f ca="1">IFERROR(__xludf.DUMMYFUNCTION("""COMPUTED_VALUE"""),20)</f>
        <v>20</v>
      </c>
      <c r="AM5" s="22">
        <f ca="1">IFERROR(__xludf.DUMMYFUNCTION("""COMPUTED_VALUE"""),20)</f>
        <v>20</v>
      </c>
      <c r="AN5" s="22">
        <f ca="1">IFERROR(__xludf.DUMMYFUNCTION("""COMPUTED_VALUE"""),20)</f>
        <v>20</v>
      </c>
      <c r="AO5" s="22">
        <f ca="1">IFERROR(__xludf.DUMMYFUNCTION("""COMPUTED_VALUE"""),20)</f>
        <v>20</v>
      </c>
      <c r="AP5" s="22">
        <f ca="1">IFERROR(__xludf.DUMMYFUNCTION("""COMPUTED_VALUE"""),80)</f>
        <v>80</v>
      </c>
      <c r="AQ5" s="24"/>
      <c r="AR5" s="25">
        <f ca="1">IFERROR(__xludf.DUMMYFUNCTION("""COMPUTED_VALUE"""),9)</f>
        <v>9</v>
      </c>
      <c r="AS5" s="25">
        <f ca="1">IFERROR(__xludf.DUMMYFUNCTION("""COMPUTED_VALUE"""),9)</f>
        <v>9</v>
      </c>
      <c r="AT5" s="25">
        <f ca="1">IFERROR(__xludf.DUMMYFUNCTION("""COMPUTED_VALUE"""),9)</f>
        <v>9</v>
      </c>
      <c r="AU5" s="25">
        <f ca="1">IFERROR(__xludf.DUMMYFUNCTION("""COMPUTED_VALUE"""),9)</f>
        <v>9</v>
      </c>
      <c r="AV5" s="25">
        <f ca="1">IFERROR(__xludf.DUMMYFUNCTION("""COMPUTED_VALUE"""),36)</f>
        <v>36</v>
      </c>
      <c r="AW5" s="25"/>
      <c r="AX5" s="22">
        <f ca="1">IFERROR(__xludf.DUMMYFUNCTION("""COMPUTED_VALUE"""),5)</f>
        <v>5</v>
      </c>
      <c r="AY5" s="22">
        <f ca="1">IFERROR(__xludf.DUMMYFUNCTION("""COMPUTED_VALUE"""),5)</f>
        <v>5</v>
      </c>
      <c r="AZ5" s="22">
        <f ca="1">IFERROR(__xludf.DUMMYFUNCTION("""COMPUTED_VALUE"""),5)</f>
        <v>5</v>
      </c>
      <c r="BA5" s="22">
        <f ca="1">IFERROR(__xludf.DUMMYFUNCTION("""COMPUTED_VALUE"""),5)</f>
        <v>5</v>
      </c>
      <c r="BB5" s="22">
        <f ca="1">IFERROR(__xludf.DUMMYFUNCTION("""COMPUTED_VALUE"""),20)</f>
        <v>20</v>
      </c>
      <c r="BC5" s="22"/>
      <c r="BD5" s="22"/>
      <c r="BE5" s="22"/>
      <c r="BF5" s="22"/>
      <c r="BG5" s="22"/>
      <c r="BH5" s="22"/>
      <c r="BI5" s="22"/>
      <c r="BJ5" s="22"/>
      <c r="BK5" s="23"/>
      <c r="BL5" s="23"/>
      <c r="BM5" s="23"/>
      <c r="BN5" s="23"/>
      <c r="BO5" s="23"/>
      <c r="BP5" s="23"/>
      <c r="BQ5" s="23"/>
      <c r="BR5" s="23"/>
      <c r="BS5" s="23"/>
      <c r="BT5" s="23"/>
      <c r="BU5" s="23"/>
      <c r="BV5" s="23"/>
      <c r="BW5" s="23"/>
      <c r="BX5" s="23"/>
      <c r="BY5" s="23"/>
      <c r="BZ5" s="23"/>
      <c r="CA5" s="23"/>
      <c r="CB5" s="23"/>
      <c r="CC5" s="23"/>
      <c r="CD5" s="23"/>
      <c r="CE5" s="23"/>
      <c r="CF5" s="23"/>
      <c r="CG5" s="23"/>
      <c r="CH5" s="23">
        <f ca="1">IFERROR(__xludf.DUMMYFUNCTION("""COMPUTED_VALUE"""),6)</f>
        <v>6</v>
      </c>
      <c r="CI5" s="23">
        <f ca="1">IFERROR(__xludf.DUMMYFUNCTION("""COMPUTED_VALUE"""),6)</f>
        <v>6</v>
      </c>
      <c r="CJ5" s="23">
        <f ca="1">IFERROR(__xludf.DUMMYFUNCTION("""COMPUTED_VALUE"""),6)</f>
        <v>6</v>
      </c>
      <c r="CK5" s="23">
        <f ca="1">IFERROR(__xludf.DUMMYFUNCTION("""COMPUTED_VALUE"""),6)</f>
        <v>6</v>
      </c>
      <c r="CL5" s="23">
        <f ca="1">IFERROR(__xludf.DUMMYFUNCTION("""COMPUTED_VALUE"""),24)</f>
        <v>24</v>
      </c>
      <c r="CM5" s="23"/>
      <c r="CN5" s="23"/>
      <c r="CO5" s="23"/>
      <c r="CP5" s="23"/>
      <c r="CQ5" s="23"/>
      <c r="CR5" s="23"/>
      <c r="CS5" s="23"/>
      <c r="CT5" s="23"/>
      <c r="CU5" s="23"/>
      <c r="CV5" s="23"/>
      <c r="CW5" s="23"/>
      <c r="CX5" s="23"/>
      <c r="CY5" s="23"/>
      <c r="CZ5" s="23"/>
      <c r="DA5" s="23"/>
      <c r="DB5" s="23"/>
    </row>
    <row r="6" spans="1:106">
      <c r="A6" s="28" t="str">
        <f ca="1">IFERROR(__xludf.DUMMYFUNCTION("""COMPUTED_VALUE"""),"HTC 1st Scroll 16-24H")</f>
        <v>HTC 1st Scroll 16-24H</v>
      </c>
      <c r="B6" s="19">
        <f ca="1">IFERROR(__xludf.DUMMYFUNCTION("""COMPUTED_VALUE"""),90)</f>
        <v>90</v>
      </c>
      <c r="C6" s="20">
        <f ca="1">IFERROR(__xludf.DUMMYFUNCTION("""COMPUTED_VALUE"""),90)</f>
        <v>90</v>
      </c>
      <c r="D6" s="20">
        <f ca="1">IFERROR(__xludf.DUMMYFUNCTION("""COMPUTED_VALUE"""),90)</f>
        <v>90</v>
      </c>
      <c r="E6" s="20">
        <f ca="1">IFERROR(__xludf.DUMMYFUNCTION("""COMPUTED_VALUE"""),90)</f>
        <v>90</v>
      </c>
      <c r="F6" s="20">
        <f ca="1">IFERROR(__xludf.DUMMYFUNCTION("""COMPUTED_VALUE"""),360)</f>
        <v>360</v>
      </c>
      <c r="G6" s="21"/>
      <c r="H6" s="22">
        <f ca="1">IFERROR(__xludf.DUMMYFUNCTION("""COMPUTED_VALUE"""),90)</f>
        <v>90</v>
      </c>
      <c r="I6" s="23">
        <f ca="1">IFERROR(__xludf.DUMMYFUNCTION("""COMPUTED_VALUE"""),90)</f>
        <v>90</v>
      </c>
      <c r="J6" s="23">
        <f ca="1">IFERROR(__xludf.DUMMYFUNCTION("""COMPUTED_VALUE"""),90)</f>
        <v>90</v>
      </c>
      <c r="K6" s="23">
        <f ca="1">IFERROR(__xludf.DUMMYFUNCTION("""COMPUTED_VALUE"""),90)</f>
        <v>90</v>
      </c>
      <c r="L6" s="23">
        <f ca="1">IFERROR(__xludf.DUMMYFUNCTION("""COMPUTED_VALUE"""),360)</f>
        <v>360</v>
      </c>
      <c r="M6" s="21"/>
      <c r="N6" s="22">
        <f ca="1">IFERROR(__xludf.DUMMYFUNCTION("""COMPUTED_VALUE"""),71)</f>
        <v>71</v>
      </c>
      <c r="O6" s="23">
        <f ca="1">IFERROR(__xludf.DUMMYFUNCTION("""COMPUTED_VALUE"""),71)</f>
        <v>71</v>
      </c>
      <c r="P6" s="23">
        <f ca="1">IFERROR(__xludf.DUMMYFUNCTION("""COMPUTED_VALUE"""),71)</f>
        <v>71</v>
      </c>
      <c r="Q6" s="23">
        <f ca="1">IFERROR(__xludf.DUMMYFUNCTION("""COMPUTED_VALUE"""),71)</f>
        <v>71</v>
      </c>
      <c r="R6" s="23">
        <f ca="1">IFERROR(__xludf.DUMMYFUNCTION("""COMPUTED_VALUE"""),284)</f>
        <v>284</v>
      </c>
      <c r="S6" s="21"/>
      <c r="T6" s="22"/>
      <c r="U6" s="22"/>
      <c r="V6" s="22"/>
      <c r="W6" s="22"/>
      <c r="X6" s="22"/>
      <c r="Y6" s="21"/>
      <c r="Z6" s="22">
        <f ca="1">IFERROR(__xludf.DUMMYFUNCTION("""COMPUTED_VALUE"""),60)</f>
        <v>60</v>
      </c>
      <c r="AA6" s="22">
        <f ca="1">IFERROR(__xludf.DUMMYFUNCTION("""COMPUTED_VALUE"""),60)</f>
        <v>60</v>
      </c>
      <c r="AB6" s="22">
        <f ca="1">IFERROR(__xludf.DUMMYFUNCTION("""COMPUTED_VALUE"""),60)</f>
        <v>60</v>
      </c>
      <c r="AC6" s="22">
        <f ca="1">IFERROR(__xludf.DUMMYFUNCTION("""COMPUTED_VALUE"""),60)</f>
        <v>60</v>
      </c>
      <c r="AD6" s="22">
        <f ca="1">IFERROR(__xludf.DUMMYFUNCTION("""COMPUTED_VALUE"""),240)</f>
        <v>240</v>
      </c>
      <c r="AE6" s="21"/>
      <c r="AF6" s="22">
        <f ca="1">IFERROR(__xludf.DUMMYFUNCTION("""COMPUTED_VALUE"""),11)</f>
        <v>11</v>
      </c>
      <c r="AG6" s="23">
        <f ca="1">IFERROR(__xludf.DUMMYFUNCTION("""COMPUTED_VALUE"""),11)</f>
        <v>11</v>
      </c>
      <c r="AH6" s="23">
        <f ca="1">IFERROR(__xludf.DUMMYFUNCTION("""COMPUTED_VALUE"""),11)</f>
        <v>11</v>
      </c>
      <c r="AI6" s="23">
        <f ca="1">IFERROR(__xludf.DUMMYFUNCTION("""COMPUTED_VALUE"""),11)</f>
        <v>11</v>
      </c>
      <c r="AJ6" s="23">
        <f ca="1">IFERROR(__xludf.DUMMYFUNCTION("""COMPUTED_VALUE"""),44)</f>
        <v>44</v>
      </c>
      <c r="AK6" s="21"/>
      <c r="AL6" s="22">
        <f ca="1">IFERROR(__xludf.DUMMYFUNCTION("""COMPUTED_VALUE"""),19)</f>
        <v>19</v>
      </c>
      <c r="AM6" s="22">
        <f ca="1">IFERROR(__xludf.DUMMYFUNCTION("""COMPUTED_VALUE"""),19)</f>
        <v>19</v>
      </c>
      <c r="AN6" s="22">
        <f ca="1">IFERROR(__xludf.DUMMYFUNCTION("""COMPUTED_VALUE"""),19)</f>
        <v>19</v>
      </c>
      <c r="AO6" s="22">
        <f ca="1">IFERROR(__xludf.DUMMYFUNCTION("""COMPUTED_VALUE"""),19)</f>
        <v>19</v>
      </c>
      <c r="AP6" s="22">
        <f ca="1">IFERROR(__xludf.DUMMYFUNCTION("""COMPUTED_VALUE"""),76)</f>
        <v>76</v>
      </c>
      <c r="AQ6" s="24"/>
      <c r="AR6" s="25">
        <f ca="1">IFERROR(__xludf.DUMMYFUNCTION("""COMPUTED_VALUE"""),9)</f>
        <v>9</v>
      </c>
      <c r="AS6" s="25">
        <f ca="1">IFERROR(__xludf.DUMMYFUNCTION("""COMPUTED_VALUE"""),9)</f>
        <v>9</v>
      </c>
      <c r="AT6" s="25">
        <f ca="1">IFERROR(__xludf.DUMMYFUNCTION("""COMPUTED_VALUE"""),9)</f>
        <v>9</v>
      </c>
      <c r="AU6" s="25">
        <f ca="1">IFERROR(__xludf.DUMMYFUNCTION("""COMPUTED_VALUE"""),9)</f>
        <v>9</v>
      </c>
      <c r="AV6" s="25">
        <f ca="1">IFERROR(__xludf.DUMMYFUNCTION("""COMPUTED_VALUE"""),36)</f>
        <v>36</v>
      </c>
      <c r="AW6" s="25"/>
      <c r="AX6" s="22">
        <f ca="1">IFERROR(__xludf.DUMMYFUNCTION("""COMPUTED_VALUE"""),4)</f>
        <v>4</v>
      </c>
      <c r="AY6" s="23">
        <f ca="1">IFERROR(__xludf.DUMMYFUNCTION("""COMPUTED_VALUE"""),4)</f>
        <v>4</v>
      </c>
      <c r="AZ6" s="23">
        <f ca="1">IFERROR(__xludf.DUMMYFUNCTION("""COMPUTED_VALUE"""),4)</f>
        <v>4</v>
      </c>
      <c r="BA6" s="23">
        <f ca="1">IFERROR(__xludf.DUMMYFUNCTION("""COMPUTED_VALUE"""),4)</f>
        <v>4</v>
      </c>
      <c r="BB6" s="23">
        <f ca="1">IFERROR(__xludf.DUMMYFUNCTION("""COMPUTED_VALUE"""),16)</f>
        <v>16</v>
      </c>
      <c r="BC6" s="23"/>
      <c r="BD6" s="22"/>
      <c r="BE6" s="23"/>
      <c r="BF6" s="23"/>
      <c r="BG6" s="23"/>
      <c r="BH6" s="23"/>
      <c r="BI6" s="23"/>
      <c r="BJ6" s="22"/>
      <c r="BK6" s="22"/>
      <c r="BL6" s="22"/>
      <c r="BM6" s="22"/>
      <c r="BN6" s="22"/>
      <c r="BO6" s="22"/>
      <c r="BP6" s="22"/>
      <c r="BQ6" s="22"/>
      <c r="BR6" s="22"/>
      <c r="BS6" s="22"/>
      <c r="BT6" s="22"/>
      <c r="BU6" s="22"/>
      <c r="BV6" s="22"/>
      <c r="BW6" s="22"/>
      <c r="BX6" s="22"/>
      <c r="BY6" s="22"/>
      <c r="BZ6" s="22"/>
      <c r="CA6" s="22"/>
      <c r="CB6" s="22"/>
      <c r="CC6" s="22"/>
      <c r="CD6" s="22"/>
      <c r="CE6" s="22"/>
      <c r="CF6" s="22"/>
      <c r="CG6" s="22"/>
      <c r="CH6" s="22">
        <f ca="1">IFERROR(__xludf.DUMMYFUNCTION("""COMPUTED_VALUE"""),6)</f>
        <v>6</v>
      </c>
      <c r="CI6" s="22">
        <f ca="1">IFERROR(__xludf.DUMMYFUNCTION("""COMPUTED_VALUE"""),6)</f>
        <v>6</v>
      </c>
      <c r="CJ6" s="22">
        <f ca="1">IFERROR(__xludf.DUMMYFUNCTION("""COMPUTED_VALUE"""),6)</f>
        <v>6</v>
      </c>
      <c r="CK6" s="22">
        <f ca="1">IFERROR(__xludf.DUMMYFUNCTION("""COMPUTED_VALUE"""),6)</f>
        <v>6</v>
      </c>
      <c r="CL6" s="22">
        <f ca="1">IFERROR(__xludf.DUMMYFUNCTION("""COMPUTED_VALUE"""),24)</f>
        <v>24</v>
      </c>
      <c r="CM6" s="22"/>
      <c r="CN6" s="22"/>
      <c r="CO6" s="22"/>
      <c r="CP6" s="22"/>
      <c r="CQ6" s="22"/>
      <c r="CR6" s="22"/>
      <c r="CS6" s="22"/>
      <c r="CT6" s="22"/>
      <c r="CU6" s="22"/>
      <c r="CV6" s="22"/>
      <c r="CW6" s="22"/>
      <c r="CX6" s="22"/>
      <c r="CY6" s="22"/>
      <c r="CZ6" s="22"/>
      <c r="DA6" s="22"/>
      <c r="DB6" s="22"/>
    </row>
    <row r="7" spans="1:106">
      <c r="A7" s="27"/>
      <c r="B7" s="19"/>
      <c r="C7" s="20"/>
      <c r="D7" s="20"/>
      <c r="E7" s="20"/>
      <c r="F7" s="20"/>
      <c r="G7" s="21"/>
      <c r="H7" s="22"/>
      <c r="I7" s="23"/>
      <c r="J7" s="23"/>
      <c r="K7" s="23"/>
      <c r="L7" s="23"/>
      <c r="M7" s="21"/>
      <c r="N7" s="22"/>
      <c r="O7" s="23"/>
      <c r="P7" s="23"/>
      <c r="Q7" s="23"/>
      <c r="R7" s="23"/>
      <c r="S7" s="21"/>
      <c r="T7" s="22"/>
      <c r="U7" s="22"/>
      <c r="V7" s="22"/>
      <c r="W7" s="22"/>
      <c r="X7" s="22"/>
      <c r="Y7" s="21"/>
      <c r="Z7" s="22"/>
      <c r="AA7" s="22"/>
      <c r="AB7" s="22"/>
      <c r="AC7" s="22"/>
      <c r="AD7" s="22"/>
      <c r="AE7" s="21"/>
      <c r="AF7" s="22"/>
      <c r="AG7" s="23"/>
      <c r="AH7" s="23"/>
      <c r="AI7" s="23"/>
      <c r="AJ7" s="23"/>
      <c r="AK7" s="21"/>
      <c r="AL7" s="22"/>
      <c r="AM7" s="22"/>
      <c r="AN7" s="22"/>
      <c r="AO7" s="22"/>
      <c r="AP7" s="22"/>
      <c r="AQ7" s="24"/>
      <c r="AR7" s="25"/>
      <c r="AS7" s="25"/>
      <c r="AT7" s="25"/>
      <c r="AU7" s="25"/>
      <c r="AV7" s="25"/>
      <c r="AW7" s="25"/>
      <c r="AX7" s="22"/>
      <c r="AY7" s="22"/>
      <c r="AZ7" s="22"/>
      <c r="BA7" s="22"/>
      <c r="BB7" s="22"/>
      <c r="BC7" s="22"/>
      <c r="BD7" s="22"/>
      <c r="BE7" s="22"/>
      <c r="BF7" s="22"/>
      <c r="BG7" s="22"/>
      <c r="BH7" s="22"/>
      <c r="BI7" s="22"/>
      <c r="BJ7" s="22"/>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c r="CQ7" s="23"/>
      <c r="CR7" s="23"/>
      <c r="CS7" s="23"/>
      <c r="CT7" s="23"/>
      <c r="CU7" s="23"/>
      <c r="CV7" s="23"/>
      <c r="CW7" s="23"/>
      <c r="CX7" s="23"/>
      <c r="CY7" s="23"/>
      <c r="CZ7" s="23"/>
      <c r="DA7" s="23"/>
      <c r="DB7" s="23"/>
    </row>
    <row r="8" spans="1:106">
      <c r="A8" s="27" t="str">
        <f ca="1">IFERROR(__xludf.DUMMYFUNCTION("""COMPUTED_VALUE"""),"HOMEPAGE ASSETS")</f>
        <v>HOMEPAGE ASSETS</v>
      </c>
      <c r="B8" s="19"/>
      <c r="C8" s="20"/>
      <c r="D8" s="20"/>
      <c r="E8" s="20"/>
      <c r="F8" s="20"/>
      <c r="G8" s="21"/>
      <c r="H8" s="22"/>
      <c r="I8" s="23"/>
      <c r="J8" s="23"/>
      <c r="K8" s="23"/>
      <c r="L8" s="23"/>
      <c r="M8" s="21"/>
      <c r="N8" s="22"/>
      <c r="O8" s="23"/>
      <c r="P8" s="23"/>
      <c r="Q8" s="23"/>
      <c r="R8" s="23"/>
      <c r="S8" s="21"/>
      <c r="T8" s="22"/>
      <c r="U8" s="22"/>
      <c r="V8" s="22"/>
      <c r="W8" s="22"/>
      <c r="X8" s="22"/>
      <c r="Y8" s="21"/>
      <c r="Z8" s="22"/>
      <c r="AA8" s="22"/>
      <c r="AB8" s="22"/>
      <c r="AC8" s="22"/>
      <c r="AD8" s="22"/>
      <c r="AE8" s="21"/>
      <c r="AF8" s="22"/>
      <c r="AG8" s="23"/>
      <c r="AH8" s="23"/>
      <c r="AI8" s="23"/>
      <c r="AJ8" s="23"/>
      <c r="AK8" s="21"/>
      <c r="AL8" s="22"/>
      <c r="AM8" s="23"/>
      <c r="AN8" s="23"/>
      <c r="AO8" s="23"/>
      <c r="AP8" s="23"/>
      <c r="AQ8" s="24"/>
      <c r="AR8" s="25"/>
      <c r="AS8" s="25"/>
      <c r="AT8" s="25"/>
      <c r="AU8" s="25"/>
      <c r="AV8" s="25"/>
      <c r="AW8" s="25"/>
      <c r="AX8" s="22"/>
      <c r="AY8" s="22"/>
      <c r="AZ8" s="22"/>
      <c r="BA8" s="22"/>
      <c r="BB8" s="22"/>
      <c r="BC8" s="22"/>
      <c r="BD8" s="22"/>
      <c r="BE8" s="22"/>
      <c r="BF8" s="22"/>
      <c r="BG8" s="22"/>
      <c r="BH8" s="22"/>
      <c r="BI8" s="22"/>
      <c r="BJ8" s="22"/>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row>
    <row r="9" spans="1:106">
      <c r="A9" s="27" t="str">
        <f ca="1">IFERROR(__xludf.DUMMYFUNCTION("""COMPUTED_VALUE"""),"Search Place Holder
(1-5H, 5-10H, 10-12H, 12-14H, 14-17H, 17-19H, 19-22H, 22-1H) ")</f>
        <v xml:space="preserve">Search Place Holder
(1-5H, 5-10H, 10-12H, 12-14H, 14-17H, 17-19H, 19-22H, 22-1H) </v>
      </c>
      <c r="B9" s="19">
        <f ca="1">IFERROR(__xludf.DUMMYFUNCTION("""COMPUTED_VALUE"""),240)</f>
        <v>240</v>
      </c>
      <c r="C9" s="20">
        <f ca="1">IFERROR(__xludf.DUMMYFUNCTION("""COMPUTED_VALUE"""),240)</f>
        <v>240</v>
      </c>
      <c r="D9" s="20">
        <f ca="1">IFERROR(__xludf.DUMMYFUNCTION("""COMPUTED_VALUE"""),240)</f>
        <v>240</v>
      </c>
      <c r="E9" s="20">
        <f ca="1">IFERROR(__xludf.DUMMYFUNCTION("""COMPUTED_VALUE"""),240)</f>
        <v>240</v>
      </c>
      <c r="F9" s="20">
        <f ca="1">IFERROR(__xludf.DUMMYFUNCTION("""COMPUTED_VALUE"""),960)</f>
        <v>960</v>
      </c>
      <c r="G9" s="21"/>
      <c r="H9" s="22">
        <f ca="1">IFERROR(__xludf.DUMMYFUNCTION("""COMPUTED_VALUE"""),240)</f>
        <v>240</v>
      </c>
      <c r="I9" s="23">
        <f ca="1">IFERROR(__xludf.DUMMYFUNCTION("""COMPUTED_VALUE"""),240)</f>
        <v>240</v>
      </c>
      <c r="J9" s="23">
        <f ca="1">IFERROR(__xludf.DUMMYFUNCTION("""COMPUTED_VALUE"""),240)</f>
        <v>240</v>
      </c>
      <c r="K9" s="23">
        <f ca="1">IFERROR(__xludf.DUMMYFUNCTION("""COMPUTED_VALUE"""),240)</f>
        <v>240</v>
      </c>
      <c r="L9" s="23">
        <f ca="1">IFERROR(__xludf.DUMMYFUNCTION("""COMPUTED_VALUE"""),915)</f>
        <v>915</v>
      </c>
      <c r="M9" s="21"/>
      <c r="N9" s="22">
        <f ca="1">IFERROR(__xludf.DUMMYFUNCTION("""COMPUTED_VALUE"""),129)</f>
        <v>129</v>
      </c>
      <c r="O9" s="23">
        <f ca="1">IFERROR(__xludf.DUMMYFUNCTION("""COMPUTED_VALUE"""),129)</f>
        <v>129</v>
      </c>
      <c r="P9" s="23">
        <f ca="1">IFERROR(__xludf.DUMMYFUNCTION("""COMPUTED_VALUE"""),129)</f>
        <v>129</v>
      </c>
      <c r="Q9" s="23">
        <f ca="1">IFERROR(__xludf.DUMMYFUNCTION("""COMPUTED_VALUE"""),129)</f>
        <v>129</v>
      </c>
      <c r="R9" s="23">
        <f ca="1">IFERROR(__xludf.DUMMYFUNCTION("""COMPUTED_VALUE"""),516)</f>
        <v>516</v>
      </c>
      <c r="S9" s="21"/>
      <c r="T9" s="22">
        <f ca="1">IFERROR(__xludf.DUMMYFUNCTION("""COMPUTED_VALUE"""),65)</f>
        <v>65</v>
      </c>
      <c r="U9" s="23">
        <f ca="1">IFERROR(__xludf.DUMMYFUNCTION("""COMPUTED_VALUE"""),65)</f>
        <v>65</v>
      </c>
      <c r="V9" s="23">
        <f ca="1">IFERROR(__xludf.DUMMYFUNCTION("""COMPUTED_VALUE"""),65)</f>
        <v>65</v>
      </c>
      <c r="W9" s="23">
        <f ca="1">IFERROR(__xludf.DUMMYFUNCTION("""COMPUTED_VALUE"""),65)</f>
        <v>65</v>
      </c>
      <c r="X9" s="23">
        <f ca="1">IFERROR(__xludf.DUMMYFUNCTION("""COMPUTED_VALUE"""),260)</f>
        <v>260</v>
      </c>
      <c r="Y9" s="21"/>
      <c r="Z9" s="22">
        <f ca="1">IFERROR(__xludf.DUMMYFUNCTION("""COMPUTED_VALUE"""),4)</f>
        <v>4</v>
      </c>
      <c r="AA9" s="22">
        <f ca="1">IFERROR(__xludf.DUMMYFUNCTION("""COMPUTED_VALUE"""),4)</f>
        <v>4</v>
      </c>
      <c r="AB9" s="22">
        <f ca="1">IFERROR(__xludf.DUMMYFUNCTION("""COMPUTED_VALUE"""),4)</f>
        <v>4</v>
      </c>
      <c r="AC9" s="22">
        <f ca="1">IFERROR(__xludf.DUMMYFUNCTION("""COMPUTED_VALUE"""),4)</f>
        <v>4</v>
      </c>
      <c r="AD9" s="22">
        <f ca="1">IFERROR(__xludf.DUMMYFUNCTION("""COMPUTED_VALUE"""),16)</f>
        <v>16</v>
      </c>
      <c r="AE9" s="21"/>
      <c r="AF9" s="22">
        <f ca="1">IFERROR(__xludf.DUMMYFUNCTION("""COMPUTED_VALUE"""),60)</f>
        <v>60</v>
      </c>
      <c r="AG9" s="29">
        <f ca="1">IFERROR(__xludf.DUMMYFUNCTION("""COMPUTED_VALUE"""),60)</f>
        <v>60</v>
      </c>
      <c r="AH9" s="29">
        <f ca="1">IFERROR(__xludf.DUMMYFUNCTION("""COMPUTED_VALUE"""),60)</f>
        <v>60</v>
      </c>
      <c r="AI9" s="29">
        <f ca="1">IFERROR(__xludf.DUMMYFUNCTION("""COMPUTED_VALUE"""),60)</f>
        <v>60</v>
      </c>
      <c r="AJ9" s="29">
        <f ca="1">IFERROR(__xludf.DUMMYFUNCTION("""COMPUTED_VALUE"""),240)</f>
        <v>240</v>
      </c>
      <c r="AK9" s="21"/>
      <c r="AL9" s="22">
        <f ca="1">IFERROR(__xludf.DUMMYFUNCTION("""COMPUTED_VALUE"""),111)</f>
        <v>111</v>
      </c>
      <c r="AM9" s="22">
        <f ca="1">IFERROR(__xludf.DUMMYFUNCTION("""COMPUTED_VALUE"""),111)</f>
        <v>111</v>
      </c>
      <c r="AN9" s="22">
        <f ca="1">IFERROR(__xludf.DUMMYFUNCTION("""COMPUTED_VALUE"""),111)</f>
        <v>111</v>
      </c>
      <c r="AO9" s="22">
        <f ca="1">IFERROR(__xludf.DUMMYFUNCTION("""COMPUTED_VALUE"""),111)</f>
        <v>111</v>
      </c>
      <c r="AP9" s="22">
        <f ca="1">IFERROR(__xludf.DUMMYFUNCTION("""COMPUTED_VALUE"""),399)</f>
        <v>399</v>
      </c>
      <c r="AQ9" s="24"/>
      <c r="AR9" s="25"/>
      <c r="AS9" s="25"/>
      <c r="AT9" s="25"/>
      <c r="AU9" s="25"/>
      <c r="AV9" s="25"/>
      <c r="AW9" s="25"/>
      <c r="AX9" s="22"/>
      <c r="AY9" s="22"/>
      <c r="AZ9" s="22"/>
      <c r="BA9" s="22"/>
      <c r="BB9" s="22"/>
      <c r="BC9" s="22"/>
      <c r="BD9" s="22">
        <f ca="1">IFERROR(__xludf.DUMMYFUNCTION("""COMPUTED_VALUE"""),12)</f>
        <v>12</v>
      </c>
      <c r="BE9" s="22">
        <f ca="1">IFERROR(__xludf.DUMMYFUNCTION("""COMPUTED_VALUE"""),12)</f>
        <v>12</v>
      </c>
      <c r="BF9" s="22">
        <f ca="1">IFERROR(__xludf.DUMMYFUNCTION("""COMPUTED_VALUE"""),12)</f>
        <v>12</v>
      </c>
      <c r="BG9" s="22">
        <f ca="1">IFERROR(__xludf.DUMMYFUNCTION("""COMPUTED_VALUE"""),12)</f>
        <v>12</v>
      </c>
      <c r="BH9" s="22">
        <f ca="1">IFERROR(__xludf.DUMMYFUNCTION("""COMPUTED_VALUE"""),48)</f>
        <v>48</v>
      </c>
      <c r="BI9" s="22"/>
      <c r="BJ9" s="22">
        <f ca="1">IFERROR(__xludf.DUMMYFUNCTION("""COMPUTED_VALUE"""),12)</f>
        <v>12</v>
      </c>
      <c r="BK9" s="23">
        <f ca="1">IFERROR(__xludf.DUMMYFUNCTION("""COMPUTED_VALUE"""),12)</f>
        <v>12</v>
      </c>
      <c r="BL9" s="23">
        <f ca="1">IFERROR(__xludf.DUMMYFUNCTION("""COMPUTED_VALUE"""),12)</f>
        <v>12</v>
      </c>
      <c r="BM9" s="23">
        <f ca="1">IFERROR(__xludf.DUMMYFUNCTION("""COMPUTED_VALUE"""),12)</f>
        <v>12</v>
      </c>
      <c r="BN9" s="23">
        <f ca="1">IFERROR(__xludf.DUMMYFUNCTION("""COMPUTED_VALUE"""),48)</f>
        <v>48</v>
      </c>
      <c r="BO9" s="23"/>
      <c r="BP9" s="23"/>
      <c r="BQ9" s="23"/>
      <c r="BR9" s="23"/>
      <c r="BS9" s="23"/>
      <c r="BT9" s="23"/>
      <c r="BU9" s="23"/>
      <c r="BV9" s="23">
        <f ca="1">IFERROR(__xludf.DUMMYFUNCTION("""COMPUTED_VALUE"""),12)</f>
        <v>12</v>
      </c>
      <c r="BW9" s="23">
        <f ca="1">IFERROR(__xludf.DUMMYFUNCTION("""COMPUTED_VALUE"""),12)</f>
        <v>12</v>
      </c>
      <c r="BX9" s="23">
        <f ca="1">IFERROR(__xludf.DUMMYFUNCTION("""COMPUTED_VALUE"""),12)</f>
        <v>12</v>
      </c>
      <c r="BY9" s="23">
        <f ca="1">IFERROR(__xludf.DUMMYFUNCTION("""COMPUTED_VALUE"""),12)</f>
        <v>12</v>
      </c>
      <c r="BZ9" s="23">
        <f ca="1">IFERROR(__xludf.DUMMYFUNCTION("""COMPUTED_VALUE"""),48)</f>
        <v>48</v>
      </c>
      <c r="CA9" s="23"/>
      <c r="CB9" s="23">
        <f ca="1">IFERROR(__xludf.DUMMYFUNCTION("""COMPUTED_VALUE"""),60)</f>
        <v>60</v>
      </c>
      <c r="CC9" s="23">
        <f ca="1">IFERROR(__xludf.DUMMYFUNCTION("""COMPUTED_VALUE"""),60)</f>
        <v>60</v>
      </c>
      <c r="CD9" s="23">
        <f ca="1">IFERROR(__xludf.DUMMYFUNCTION("""COMPUTED_VALUE"""),60)</f>
        <v>60</v>
      </c>
      <c r="CE9" s="23">
        <f ca="1">IFERROR(__xludf.DUMMYFUNCTION("""COMPUTED_VALUE"""),60)</f>
        <v>60</v>
      </c>
      <c r="CF9" s="23">
        <f ca="1">IFERROR(__xludf.DUMMYFUNCTION("""COMPUTED_VALUE"""),240)</f>
        <v>240</v>
      </c>
      <c r="CG9" s="23"/>
      <c r="CH9" s="23">
        <f ca="1">IFERROR(__xludf.DUMMYFUNCTION("""COMPUTED_VALUE"""),15)</f>
        <v>15</v>
      </c>
      <c r="CI9" s="23">
        <f ca="1">IFERROR(__xludf.DUMMYFUNCTION("""COMPUTED_VALUE"""),15)</f>
        <v>15</v>
      </c>
      <c r="CJ9" s="23">
        <f ca="1">IFERROR(__xludf.DUMMYFUNCTION("""COMPUTED_VALUE"""),15)</f>
        <v>15</v>
      </c>
      <c r="CK9" s="23">
        <f ca="1">IFERROR(__xludf.DUMMYFUNCTION("""COMPUTED_VALUE"""),15)</f>
        <v>15</v>
      </c>
      <c r="CL9" s="23">
        <f ca="1">IFERROR(__xludf.DUMMYFUNCTION("""COMPUTED_VALUE"""),15)</f>
        <v>15</v>
      </c>
      <c r="CM9" s="23"/>
      <c r="CN9" s="23"/>
      <c r="CO9" s="23"/>
      <c r="CP9" s="23"/>
      <c r="CQ9" s="23"/>
      <c r="CR9" s="23"/>
      <c r="CS9" s="23"/>
      <c r="CT9" s="23"/>
      <c r="CU9" s="23"/>
      <c r="CV9" s="23"/>
      <c r="CW9" s="23"/>
      <c r="CX9" s="23"/>
      <c r="CY9" s="23"/>
      <c r="CZ9" s="23"/>
      <c r="DA9" s="23"/>
      <c r="DB9" s="23"/>
    </row>
    <row r="10" spans="1:106">
      <c r="A10" s="27" t="str">
        <f ca="1">IFERROR(__xludf.DUMMYFUNCTION("""COMPUTED_VALUE"""),"Hometop # 1-2")</f>
        <v>Hometop # 1-2</v>
      </c>
      <c r="B10" s="19">
        <f ca="1">IFERROR(__xludf.DUMMYFUNCTION("""COMPUTED_VALUE"""),60)</f>
        <v>60</v>
      </c>
      <c r="C10" s="20">
        <f ca="1">IFERROR(__xludf.DUMMYFUNCTION("""COMPUTED_VALUE"""),60)</f>
        <v>60</v>
      </c>
      <c r="D10" s="20">
        <f ca="1">IFERROR(__xludf.DUMMYFUNCTION("""COMPUTED_VALUE"""),60)</f>
        <v>60</v>
      </c>
      <c r="E10" s="20">
        <f ca="1">IFERROR(__xludf.DUMMYFUNCTION("""COMPUTED_VALUE"""),60)</f>
        <v>60</v>
      </c>
      <c r="F10" s="20">
        <f ca="1">IFERROR(__xludf.DUMMYFUNCTION("""COMPUTED_VALUE"""),240)</f>
        <v>240</v>
      </c>
      <c r="G10" s="21"/>
      <c r="H10" s="22">
        <f ca="1">IFERROR(__xludf.DUMMYFUNCTION("""COMPUTED_VALUE"""),60)</f>
        <v>60</v>
      </c>
      <c r="I10" s="23">
        <f ca="1">IFERROR(__xludf.DUMMYFUNCTION("""COMPUTED_VALUE"""),60)</f>
        <v>60</v>
      </c>
      <c r="J10" s="23">
        <f ca="1">IFERROR(__xludf.DUMMYFUNCTION("""COMPUTED_VALUE"""),60)</f>
        <v>60</v>
      </c>
      <c r="K10" s="23">
        <f ca="1">IFERROR(__xludf.DUMMYFUNCTION("""COMPUTED_VALUE"""),60)</f>
        <v>60</v>
      </c>
      <c r="L10" s="23">
        <f ca="1">IFERROR(__xludf.DUMMYFUNCTION("""COMPUTED_VALUE"""),240)</f>
        <v>240</v>
      </c>
      <c r="M10" s="21"/>
      <c r="N10" s="22">
        <f ca="1">IFERROR(__xludf.DUMMYFUNCTION("""COMPUTED_VALUE"""),36)</f>
        <v>36</v>
      </c>
      <c r="O10" s="23">
        <f ca="1">IFERROR(__xludf.DUMMYFUNCTION("""COMPUTED_VALUE"""),36)</f>
        <v>36</v>
      </c>
      <c r="P10" s="23">
        <f ca="1">IFERROR(__xludf.DUMMYFUNCTION("""COMPUTED_VALUE"""),36)</f>
        <v>36</v>
      </c>
      <c r="Q10" s="23">
        <f ca="1">IFERROR(__xludf.DUMMYFUNCTION("""COMPUTED_VALUE"""),36)</f>
        <v>36</v>
      </c>
      <c r="R10" s="23">
        <f ca="1">IFERROR(__xludf.DUMMYFUNCTION("""COMPUTED_VALUE"""),144)</f>
        <v>144</v>
      </c>
      <c r="S10" s="21"/>
      <c r="T10" s="22">
        <f ca="1">IFERROR(__xludf.DUMMYFUNCTION("""COMPUTED_VALUE"""),17)</f>
        <v>17</v>
      </c>
      <c r="U10" s="22">
        <f ca="1">IFERROR(__xludf.DUMMYFUNCTION("""COMPUTED_VALUE"""),17)</f>
        <v>17</v>
      </c>
      <c r="V10" s="22">
        <f ca="1">IFERROR(__xludf.DUMMYFUNCTION("""COMPUTED_VALUE"""),17)</f>
        <v>17</v>
      </c>
      <c r="W10" s="22">
        <f ca="1">IFERROR(__xludf.DUMMYFUNCTION("""COMPUTED_VALUE"""),17)</f>
        <v>17</v>
      </c>
      <c r="X10" s="22">
        <f ca="1">IFERROR(__xludf.DUMMYFUNCTION("""COMPUTED_VALUE"""),68)</f>
        <v>68</v>
      </c>
      <c r="Y10" s="21"/>
      <c r="Z10" s="22">
        <f ca="1">IFERROR(__xludf.DUMMYFUNCTION("""COMPUTED_VALUE"""),4)</f>
        <v>4</v>
      </c>
      <c r="AA10" s="22">
        <f ca="1">IFERROR(__xludf.DUMMYFUNCTION("""COMPUTED_VALUE"""),4)</f>
        <v>4</v>
      </c>
      <c r="AB10" s="22">
        <f ca="1">IFERROR(__xludf.DUMMYFUNCTION("""COMPUTED_VALUE"""),4)</f>
        <v>4</v>
      </c>
      <c r="AC10" s="22">
        <f ca="1">IFERROR(__xludf.DUMMYFUNCTION("""COMPUTED_VALUE"""),4)</f>
        <v>4</v>
      </c>
      <c r="AD10" s="22">
        <f ca="1">IFERROR(__xludf.DUMMYFUNCTION("""COMPUTED_VALUE"""),16)</f>
        <v>16</v>
      </c>
      <c r="AE10" s="21"/>
      <c r="AF10" s="22">
        <f ca="1">IFERROR(__xludf.DUMMYFUNCTION("""COMPUTED_VALUE"""),15)</f>
        <v>15</v>
      </c>
      <c r="AG10" s="23">
        <f ca="1">IFERROR(__xludf.DUMMYFUNCTION("""COMPUTED_VALUE"""),15)</f>
        <v>15</v>
      </c>
      <c r="AH10" s="23">
        <f ca="1">IFERROR(__xludf.DUMMYFUNCTION("""COMPUTED_VALUE"""),15)</f>
        <v>15</v>
      </c>
      <c r="AI10" s="23">
        <f ca="1">IFERROR(__xludf.DUMMYFUNCTION("""COMPUTED_VALUE"""),15)</f>
        <v>15</v>
      </c>
      <c r="AJ10" s="23">
        <f ca="1">IFERROR(__xludf.DUMMYFUNCTION("""COMPUTED_VALUE"""),60)</f>
        <v>60</v>
      </c>
      <c r="AK10" s="21"/>
      <c r="AL10" s="22">
        <f ca="1">IFERROR(__xludf.DUMMYFUNCTION("""COMPUTED_VALUE"""),24)</f>
        <v>24</v>
      </c>
      <c r="AM10" s="22">
        <f ca="1">IFERROR(__xludf.DUMMYFUNCTION("""COMPUTED_VALUE"""),24)</f>
        <v>24</v>
      </c>
      <c r="AN10" s="22">
        <f ca="1">IFERROR(__xludf.DUMMYFUNCTION("""COMPUTED_VALUE"""),24)</f>
        <v>24</v>
      </c>
      <c r="AO10" s="22">
        <f ca="1">IFERROR(__xludf.DUMMYFUNCTION("""COMPUTED_VALUE"""),24)</f>
        <v>24</v>
      </c>
      <c r="AP10" s="22">
        <f ca="1">IFERROR(__xludf.DUMMYFUNCTION("""COMPUTED_VALUE"""),96)</f>
        <v>96</v>
      </c>
      <c r="AQ10" s="24"/>
      <c r="AR10" s="25">
        <f ca="1">IFERROR(__xludf.DUMMYFUNCTION("""COMPUTED_VALUE"""),18)</f>
        <v>18</v>
      </c>
      <c r="AS10" s="25">
        <f ca="1">IFERROR(__xludf.DUMMYFUNCTION("""COMPUTED_VALUE"""),18)</f>
        <v>18</v>
      </c>
      <c r="AT10" s="25">
        <f ca="1">IFERROR(__xludf.DUMMYFUNCTION("""COMPUTED_VALUE"""),18)</f>
        <v>18</v>
      </c>
      <c r="AU10" s="25">
        <f ca="1">IFERROR(__xludf.DUMMYFUNCTION("""COMPUTED_VALUE"""),18)</f>
        <v>18</v>
      </c>
      <c r="AV10" s="25">
        <f ca="1">IFERROR(__xludf.DUMMYFUNCTION("""COMPUTED_VALUE"""),72)</f>
        <v>72</v>
      </c>
      <c r="AW10" s="25"/>
      <c r="AX10" s="22"/>
      <c r="AY10" s="22"/>
      <c r="AZ10" s="22"/>
      <c r="BA10" s="22"/>
      <c r="BB10" s="22"/>
      <c r="BC10" s="22"/>
      <c r="BD10" s="22"/>
      <c r="BE10" s="22"/>
      <c r="BF10" s="22"/>
      <c r="BG10" s="22"/>
      <c r="BH10" s="22"/>
      <c r="BI10" s="22"/>
      <c r="BJ10" s="22"/>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f ca="1">IFERROR(__xludf.DUMMYFUNCTION("""COMPUTED_VALUE"""),6)</f>
        <v>6</v>
      </c>
      <c r="CI10" s="23">
        <f ca="1">IFERROR(__xludf.DUMMYFUNCTION("""COMPUTED_VALUE"""),6)</f>
        <v>6</v>
      </c>
      <c r="CJ10" s="23">
        <f ca="1">IFERROR(__xludf.DUMMYFUNCTION("""COMPUTED_VALUE"""),6)</f>
        <v>6</v>
      </c>
      <c r="CK10" s="23">
        <f ca="1">IFERROR(__xludf.DUMMYFUNCTION("""COMPUTED_VALUE"""),6)</f>
        <v>6</v>
      </c>
      <c r="CL10" s="23">
        <f ca="1">IFERROR(__xludf.DUMMYFUNCTION("""COMPUTED_VALUE"""),24)</f>
        <v>24</v>
      </c>
      <c r="CM10" s="23"/>
      <c r="CN10" s="23"/>
      <c r="CO10" s="23"/>
      <c r="CP10" s="23"/>
      <c r="CQ10" s="23"/>
      <c r="CR10" s="23"/>
      <c r="CS10" s="23"/>
      <c r="CT10" s="23"/>
      <c r="CU10" s="23"/>
      <c r="CV10" s="23"/>
      <c r="CW10" s="23"/>
      <c r="CX10" s="23"/>
      <c r="CY10" s="23"/>
      <c r="CZ10" s="23"/>
      <c r="DA10" s="23"/>
      <c r="DB10" s="23"/>
    </row>
    <row r="11" spans="1:106">
      <c r="A11" s="30" t="str">
        <f ca="1">IFERROR(__xludf.DUMMYFUNCTION("""COMPUTED_VALUE"""),"Hometop # 3")</f>
        <v>Hometop # 3</v>
      </c>
      <c r="B11" s="19">
        <f ca="1">IFERROR(__xludf.DUMMYFUNCTION("""COMPUTED_VALUE"""),30)</f>
        <v>30</v>
      </c>
      <c r="C11" s="20">
        <f ca="1">IFERROR(__xludf.DUMMYFUNCTION("""COMPUTED_VALUE"""),30)</f>
        <v>30</v>
      </c>
      <c r="D11" s="20">
        <f ca="1">IFERROR(__xludf.DUMMYFUNCTION("""COMPUTED_VALUE"""),30)</f>
        <v>30</v>
      </c>
      <c r="E11" s="20">
        <f ca="1">IFERROR(__xludf.DUMMYFUNCTION("""COMPUTED_VALUE"""),30)</f>
        <v>30</v>
      </c>
      <c r="F11" s="20">
        <f ca="1">IFERROR(__xludf.DUMMYFUNCTION("""COMPUTED_VALUE"""),120)</f>
        <v>120</v>
      </c>
      <c r="G11" s="31"/>
      <c r="H11" s="22">
        <f ca="1">IFERROR(__xludf.DUMMYFUNCTION("""COMPUTED_VALUE"""),30)</f>
        <v>30</v>
      </c>
      <c r="I11" s="23">
        <f ca="1">IFERROR(__xludf.DUMMYFUNCTION("""COMPUTED_VALUE"""),30)</f>
        <v>30</v>
      </c>
      <c r="J11" s="23">
        <f ca="1">IFERROR(__xludf.DUMMYFUNCTION("""COMPUTED_VALUE"""),30)</f>
        <v>30</v>
      </c>
      <c r="K11" s="23">
        <f ca="1">IFERROR(__xludf.DUMMYFUNCTION("""COMPUTED_VALUE"""),30)</f>
        <v>30</v>
      </c>
      <c r="L11" s="23">
        <f ca="1">IFERROR(__xludf.DUMMYFUNCTION("""COMPUTED_VALUE"""),120)</f>
        <v>120</v>
      </c>
      <c r="M11" s="31"/>
      <c r="N11" s="22">
        <f ca="1">IFERROR(__xludf.DUMMYFUNCTION("""COMPUTED_VALUE"""),15)</f>
        <v>15</v>
      </c>
      <c r="O11" s="23">
        <f ca="1">IFERROR(__xludf.DUMMYFUNCTION("""COMPUTED_VALUE"""),15)</f>
        <v>15</v>
      </c>
      <c r="P11" s="23">
        <f ca="1">IFERROR(__xludf.DUMMYFUNCTION("""COMPUTED_VALUE"""),15)</f>
        <v>15</v>
      </c>
      <c r="Q11" s="23">
        <f ca="1">IFERROR(__xludf.DUMMYFUNCTION("""COMPUTED_VALUE"""),15)</f>
        <v>15</v>
      </c>
      <c r="R11" s="23">
        <f ca="1">IFERROR(__xludf.DUMMYFUNCTION("""COMPUTED_VALUE"""),60)</f>
        <v>60</v>
      </c>
      <c r="S11" s="31"/>
      <c r="T11" s="22">
        <f ca="1">IFERROR(__xludf.DUMMYFUNCTION("""COMPUTED_VALUE"""),10)</f>
        <v>10</v>
      </c>
      <c r="U11" s="22">
        <f ca="1">IFERROR(__xludf.DUMMYFUNCTION("""COMPUTED_VALUE"""),10)</f>
        <v>10</v>
      </c>
      <c r="V11" s="22">
        <f ca="1">IFERROR(__xludf.DUMMYFUNCTION("""COMPUTED_VALUE"""),10)</f>
        <v>10</v>
      </c>
      <c r="W11" s="22">
        <f ca="1">IFERROR(__xludf.DUMMYFUNCTION("""COMPUTED_VALUE"""),10)</f>
        <v>10</v>
      </c>
      <c r="X11" s="22">
        <f ca="1">IFERROR(__xludf.DUMMYFUNCTION("""COMPUTED_VALUE"""),40)</f>
        <v>40</v>
      </c>
      <c r="Y11" s="31"/>
      <c r="Z11" s="22"/>
      <c r="AA11" s="22"/>
      <c r="AB11" s="22"/>
      <c r="AC11" s="22"/>
      <c r="AD11" s="22"/>
      <c r="AE11" s="31"/>
      <c r="AF11" s="22">
        <f ca="1">IFERROR(__xludf.DUMMYFUNCTION("""COMPUTED_VALUE"""),5)</f>
        <v>5</v>
      </c>
      <c r="AG11" s="23">
        <f ca="1">IFERROR(__xludf.DUMMYFUNCTION("""COMPUTED_VALUE"""),5)</f>
        <v>5</v>
      </c>
      <c r="AH11" s="23">
        <f ca="1">IFERROR(__xludf.DUMMYFUNCTION("""COMPUTED_VALUE"""),5)</f>
        <v>5</v>
      </c>
      <c r="AI11" s="23">
        <f ca="1">IFERROR(__xludf.DUMMYFUNCTION("""COMPUTED_VALUE"""),5)</f>
        <v>5</v>
      </c>
      <c r="AJ11" s="23">
        <f ca="1">IFERROR(__xludf.DUMMYFUNCTION("""COMPUTED_VALUE"""),20)</f>
        <v>20</v>
      </c>
      <c r="AK11" s="31"/>
      <c r="AL11" s="22">
        <f ca="1">IFERROR(__xludf.DUMMYFUNCTION("""COMPUTED_VALUE"""),15)</f>
        <v>15</v>
      </c>
      <c r="AM11" s="22">
        <f ca="1">IFERROR(__xludf.DUMMYFUNCTION("""COMPUTED_VALUE"""),15)</f>
        <v>15</v>
      </c>
      <c r="AN11" s="22">
        <f ca="1">IFERROR(__xludf.DUMMYFUNCTION("""COMPUTED_VALUE"""),15)</f>
        <v>15</v>
      </c>
      <c r="AO11" s="22">
        <f ca="1">IFERROR(__xludf.DUMMYFUNCTION("""COMPUTED_VALUE"""),15)</f>
        <v>15</v>
      </c>
      <c r="AP11" s="22">
        <f ca="1">IFERROR(__xludf.DUMMYFUNCTION("""COMPUTED_VALUE"""),60)</f>
        <v>60</v>
      </c>
      <c r="AQ11" s="24"/>
      <c r="AR11" s="25"/>
      <c r="AS11" s="25"/>
      <c r="AT11" s="25"/>
      <c r="AU11" s="25"/>
      <c r="AV11" s="25"/>
      <c r="AW11" s="25"/>
      <c r="AX11" s="22"/>
      <c r="AY11" s="22"/>
      <c r="AZ11" s="22"/>
      <c r="BA11" s="22"/>
      <c r="BB11" s="22"/>
      <c r="BC11" s="22"/>
      <c r="BD11" s="22"/>
      <c r="BE11" s="22"/>
      <c r="BF11" s="22"/>
      <c r="BG11" s="22"/>
      <c r="BH11" s="22"/>
      <c r="BI11" s="22"/>
      <c r="BJ11" s="22"/>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f ca="1">IFERROR(__xludf.DUMMYFUNCTION("""COMPUTED_VALUE"""),15)</f>
        <v>15</v>
      </c>
      <c r="CO11" s="23">
        <f ca="1">IFERROR(__xludf.DUMMYFUNCTION("""COMPUTED_VALUE"""),15)</f>
        <v>15</v>
      </c>
      <c r="CP11" s="23">
        <f ca="1">IFERROR(__xludf.DUMMYFUNCTION("""COMPUTED_VALUE"""),15)</f>
        <v>15</v>
      </c>
      <c r="CQ11" s="23">
        <f ca="1">IFERROR(__xludf.DUMMYFUNCTION("""COMPUTED_VALUE"""),15)</f>
        <v>15</v>
      </c>
      <c r="CR11" s="23">
        <f ca="1">IFERROR(__xludf.DUMMYFUNCTION("""COMPUTED_VALUE"""),60)</f>
        <v>60</v>
      </c>
      <c r="CS11" s="23"/>
      <c r="CT11" s="23"/>
      <c r="CU11" s="23"/>
      <c r="CV11" s="23"/>
      <c r="CW11" s="23"/>
      <c r="CX11" s="23"/>
      <c r="CY11" s="23"/>
      <c r="CZ11" s="23"/>
      <c r="DA11" s="23"/>
      <c r="DB11" s="23"/>
    </row>
    <row r="12" spans="1:106">
      <c r="A12" s="27" t="str">
        <f ca="1">IFERROR(__xludf.DUMMYFUNCTION("""COMPUTED_VALUE"""),"Hometop # 4")</f>
        <v>Hometop # 4</v>
      </c>
      <c r="B12" s="19">
        <f ca="1">IFERROR(__xludf.DUMMYFUNCTION("""COMPUTED_VALUE"""),30)</f>
        <v>30</v>
      </c>
      <c r="C12" s="20">
        <f ca="1">IFERROR(__xludf.DUMMYFUNCTION("""COMPUTED_VALUE"""),30)</f>
        <v>30</v>
      </c>
      <c r="D12" s="20">
        <f ca="1">IFERROR(__xludf.DUMMYFUNCTION("""COMPUTED_VALUE"""),30)</f>
        <v>30</v>
      </c>
      <c r="E12" s="20">
        <f ca="1">IFERROR(__xludf.DUMMYFUNCTION("""COMPUTED_VALUE"""),30)</f>
        <v>30</v>
      </c>
      <c r="F12" s="20">
        <f ca="1">IFERROR(__xludf.DUMMYFUNCTION("""COMPUTED_VALUE"""),120)</f>
        <v>120</v>
      </c>
      <c r="G12" s="21"/>
      <c r="H12" s="22">
        <f ca="1">IFERROR(__xludf.DUMMYFUNCTION("""COMPUTED_VALUE"""),30)</f>
        <v>30</v>
      </c>
      <c r="I12" s="23">
        <f ca="1">IFERROR(__xludf.DUMMYFUNCTION("""COMPUTED_VALUE"""),30)</f>
        <v>30</v>
      </c>
      <c r="J12" s="23">
        <f ca="1">IFERROR(__xludf.DUMMYFUNCTION("""COMPUTED_VALUE"""),30)</f>
        <v>30</v>
      </c>
      <c r="K12" s="23">
        <f ca="1">IFERROR(__xludf.DUMMYFUNCTION("""COMPUTED_VALUE"""),30)</f>
        <v>30</v>
      </c>
      <c r="L12" s="23">
        <f ca="1">IFERROR(__xludf.DUMMYFUNCTION("""COMPUTED_VALUE"""),120)</f>
        <v>120</v>
      </c>
      <c r="M12" s="21"/>
      <c r="N12" s="22">
        <f ca="1">IFERROR(__xludf.DUMMYFUNCTION("""COMPUTED_VALUE"""),15)</f>
        <v>15</v>
      </c>
      <c r="O12" s="23">
        <f ca="1">IFERROR(__xludf.DUMMYFUNCTION("""COMPUTED_VALUE"""),15)</f>
        <v>15</v>
      </c>
      <c r="P12" s="23">
        <f ca="1">IFERROR(__xludf.DUMMYFUNCTION("""COMPUTED_VALUE"""),15)</f>
        <v>15</v>
      </c>
      <c r="Q12" s="23">
        <f ca="1">IFERROR(__xludf.DUMMYFUNCTION("""COMPUTED_VALUE"""),15)</f>
        <v>15</v>
      </c>
      <c r="R12" s="23">
        <f ca="1">IFERROR(__xludf.DUMMYFUNCTION("""COMPUTED_VALUE"""),60)</f>
        <v>60</v>
      </c>
      <c r="S12" s="21"/>
      <c r="T12" s="22">
        <f ca="1">IFERROR(__xludf.DUMMYFUNCTION("""COMPUTED_VALUE"""),10)</f>
        <v>10</v>
      </c>
      <c r="U12" s="22">
        <f ca="1">IFERROR(__xludf.DUMMYFUNCTION("""COMPUTED_VALUE"""),10)</f>
        <v>10</v>
      </c>
      <c r="V12" s="22">
        <f ca="1">IFERROR(__xludf.DUMMYFUNCTION("""COMPUTED_VALUE"""),10)</f>
        <v>10</v>
      </c>
      <c r="W12" s="22">
        <f ca="1">IFERROR(__xludf.DUMMYFUNCTION("""COMPUTED_VALUE"""),10)</f>
        <v>10</v>
      </c>
      <c r="X12" s="22">
        <f ca="1">IFERROR(__xludf.DUMMYFUNCTION("""COMPUTED_VALUE"""),40)</f>
        <v>40</v>
      </c>
      <c r="Y12" s="21"/>
      <c r="Z12" s="22"/>
      <c r="AA12" s="23"/>
      <c r="AB12" s="23"/>
      <c r="AC12" s="23"/>
      <c r="AD12" s="23"/>
      <c r="AE12" s="21"/>
      <c r="AF12" s="22">
        <f ca="1">IFERROR(__xludf.DUMMYFUNCTION("""COMPUTED_VALUE"""),5)</f>
        <v>5</v>
      </c>
      <c r="AG12" s="23">
        <f ca="1">IFERROR(__xludf.DUMMYFUNCTION("""COMPUTED_VALUE"""),5)</f>
        <v>5</v>
      </c>
      <c r="AH12" s="23">
        <f ca="1">IFERROR(__xludf.DUMMYFUNCTION("""COMPUTED_VALUE"""),5)</f>
        <v>5</v>
      </c>
      <c r="AI12" s="23">
        <f ca="1">IFERROR(__xludf.DUMMYFUNCTION("""COMPUTED_VALUE"""),5)</f>
        <v>5</v>
      </c>
      <c r="AJ12" s="23">
        <f ca="1">IFERROR(__xludf.DUMMYFUNCTION("""COMPUTED_VALUE"""),20)</f>
        <v>20</v>
      </c>
      <c r="AK12" s="21"/>
      <c r="AL12" s="22">
        <f ca="1">IFERROR(__xludf.DUMMYFUNCTION("""COMPUTED_VALUE"""),15)</f>
        <v>15</v>
      </c>
      <c r="AM12" s="23">
        <f ca="1">IFERROR(__xludf.DUMMYFUNCTION("""COMPUTED_VALUE"""),15)</f>
        <v>15</v>
      </c>
      <c r="AN12" s="23">
        <f ca="1">IFERROR(__xludf.DUMMYFUNCTION("""COMPUTED_VALUE"""),15)</f>
        <v>15</v>
      </c>
      <c r="AO12" s="23">
        <f ca="1">IFERROR(__xludf.DUMMYFUNCTION("""COMPUTED_VALUE"""),15)</f>
        <v>15</v>
      </c>
      <c r="AP12" s="23">
        <f ca="1">IFERROR(__xludf.DUMMYFUNCTION("""COMPUTED_VALUE"""),60)</f>
        <v>60</v>
      </c>
      <c r="AQ12" s="24"/>
      <c r="AR12" s="25"/>
      <c r="AS12" s="25"/>
      <c r="AT12" s="25"/>
      <c r="AU12" s="25"/>
      <c r="AV12" s="25"/>
      <c r="AW12" s="25"/>
      <c r="AX12" s="22"/>
      <c r="AY12" s="23"/>
      <c r="AZ12" s="23"/>
      <c r="BA12" s="23"/>
      <c r="BB12" s="23"/>
      <c r="BC12" s="23"/>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f ca="1">IFERROR(__xludf.DUMMYFUNCTION("""COMPUTED_VALUE"""),15)</f>
        <v>15</v>
      </c>
      <c r="CO12" s="22">
        <f ca="1">IFERROR(__xludf.DUMMYFUNCTION("""COMPUTED_VALUE"""),15)</f>
        <v>15</v>
      </c>
      <c r="CP12" s="22">
        <f ca="1">IFERROR(__xludf.DUMMYFUNCTION("""COMPUTED_VALUE"""),15)</f>
        <v>15</v>
      </c>
      <c r="CQ12" s="22">
        <f ca="1">IFERROR(__xludf.DUMMYFUNCTION("""COMPUTED_VALUE"""),15)</f>
        <v>15</v>
      </c>
      <c r="CR12" s="22">
        <f ca="1">IFERROR(__xludf.DUMMYFUNCTION("""COMPUTED_VALUE"""),60)</f>
        <v>60</v>
      </c>
      <c r="CS12" s="22"/>
      <c r="CT12" s="22"/>
      <c r="CU12" s="22"/>
      <c r="CV12" s="22"/>
      <c r="CW12" s="22"/>
      <c r="CX12" s="22"/>
      <c r="CY12" s="22"/>
      <c r="CZ12" s="22"/>
      <c r="DA12" s="22"/>
      <c r="DB12" s="22"/>
    </row>
    <row r="13" spans="1:106">
      <c r="A13" s="27" t="str">
        <f ca="1">IFERROR(__xludf.DUMMYFUNCTION("""COMPUTED_VALUE"""),"Hometop # 6")</f>
        <v>Hometop # 6</v>
      </c>
      <c r="B13" s="19">
        <f ca="1">IFERROR(__xludf.DUMMYFUNCTION("""COMPUTED_VALUE"""),30)</f>
        <v>30</v>
      </c>
      <c r="C13" s="20">
        <f ca="1">IFERROR(__xludf.DUMMYFUNCTION("""COMPUTED_VALUE"""),30)</f>
        <v>30</v>
      </c>
      <c r="D13" s="20">
        <f ca="1">IFERROR(__xludf.DUMMYFUNCTION("""COMPUTED_VALUE"""),30)</f>
        <v>30</v>
      </c>
      <c r="E13" s="20">
        <f ca="1">IFERROR(__xludf.DUMMYFUNCTION("""COMPUTED_VALUE"""),30)</f>
        <v>30</v>
      </c>
      <c r="F13" s="20">
        <f ca="1">IFERROR(__xludf.DUMMYFUNCTION("""COMPUTED_VALUE"""),120)</f>
        <v>120</v>
      </c>
      <c r="G13" s="21"/>
      <c r="H13" s="22">
        <f ca="1">IFERROR(__xludf.DUMMYFUNCTION("""COMPUTED_VALUE"""),30)</f>
        <v>30</v>
      </c>
      <c r="I13" s="23">
        <f ca="1">IFERROR(__xludf.DUMMYFUNCTION("""COMPUTED_VALUE"""),30)</f>
        <v>30</v>
      </c>
      <c r="J13" s="23">
        <f ca="1">IFERROR(__xludf.DUMMYFUNCTION("""COMPUTED_VALUE"""),30)</f>
        <v>30</v>
      </c>
      <c r="K13" s="23">
        <f ca="1">IFERROR(__xludf.DUMMYFUNCTION("""COMPUTED_VALUE"""),30)</f>
        <v>30</v>
      </c>
      <c r="L13" s="23">
        <f ca="1">IFERROR(__xludf.DUMMYFUNCTION("""COMPUTED_VALUE"""),120)</f>
        <v>120</v>
      </c>
      <c r="M13" s="21"/>
      <c r="N13" s="22">
        <f ca="1">IFERROR(__xludf.DUMMYFUNCTION("""COMPUTED_VALUE"""),15)</f>
        <v>15</v>
      </c>
      <c r="O13" s="23">
        <f ca="1">IFERROR(__xludf.DUMMYFUNCTION("""COMPUTED_VALUE"""),15)</f>
        <v>15</v>
      </c>
      <c r="P13" s="23">
        <f ca="1">IFERROR(__xludf.DUMMYFUNCTION("""COMPUTED_VALUE"""),15)</f>
        <v>15</v>
      </c>
      <c r="Q13" s="23">
        <f ca="1">IFERROR(__xludf.DUMMYFUNCTION("""COMPUTED_VALUE"""),15)</f>
        <v>15</v>
      </c>
      <c r="R13" s="23">
        <f ca="1">IFERROR(__xludf.DUMMYFUNCTION("""COMPUTED_VALUE"""),60)</f>
        <v>60</v>
      </c>
      <c r="S13" s="21"/>
      <c r="T13" s="22">
        <f ca="1">IFERROR(__xludf.DUMMYFUNCTION("""COMPUTED_VALUE"""),10)</f>
        <v>10</v>
      </c>
      <c r="U13" s="22">
        <f ca="1">IFERROR(__xludf.DUMMYFUNCTION("""COMPUTED_VALUE"""),10)</f>
        <v>10</v>
      </c>
      <c r="V13" s="22">
        <f ca="1">IFERROR(__xludf.DUMMYFUNCTION("""COMPUTED_VALUE"""),10)</f>
        <v>10</v>
      </c>
      <c r="W13" s="22">
        <f ca="1">IFERROR(__xludf.DUMMYFUNCTION("""COMPUTED_VALUE"""),10)</f>
        <v>10</v>
      </c>
      <c r="X13" s="22">
        <f ca="1">IFERROR(__xludf.DUMMYFUNCTION("""COMPUTED_VALUE"""),40)</f>
        <v>40</v>
      </c>
      <c r="Y13" s="21"/>
      <c r="Z13" s="22"/>
      <c r="AA13" s="23"/>
      <c r="AB13" s="23"/>
      <c r="AC13" s="23"/>
      <c r="AD13" s="23"/>
      <c r="AE13" s="21"/>
      <c r="AF13" s="22">
        <f ca="1">IFERROR(__xludf.DUMMYFUNCTION("""COMPUTED_VALUE"""),5)</f>
        <v>5</v>
      </c>
      <c r="AG13" s="23">
        <f ca="1">IFERROR(__xludf.DUMMYFUNCTION("""COMPUTED_VALUE"""),5)</f>
        <v>5</v>
      </c>
      <c r="AH13" s="23">
        <f ca="1">IFERROR(__xludf.DUMMYFUNCTION("""COMPUTED_VALUE"""),5)</f>
        <v>5</v>
      </c>
      <c r="AI13" s="23">
        <f ca="1">IFERROR(__xludf.DUMMYFUNCTION("""COMPUTED_VALUE"""),5)</f>
        <v>5</v>
      </c>
      <c r="AJ13" s="23">
        <f ca="1">IFERROR(__xludf.DUMMYFUNCTION("""COMPUTED_VALUE"""),20)</f>
        <v>20</v>
      </c>
      <c r="AK13" s="21"/>
      <c r="AL13" s="22">
        <f ca="1">IFERROR(__xludf.DUMMYFUNCTION("""COMPUTED_VALUE"""),15)</f>
        <v>15</v>
      </c>
      <c r="AM13" s="22">
        <f ca="1">IFERROR(__xludf.DUMMYFUNCTION("""COMPUTED_VALUE"""),15)</f>
        <v>15</v>
      </c>
      <c r="AN13" s="22">
        <f ca="1">IFERROR(__xludf.DUMMYFUNCTION("""COMPUTED_VALUE"""),15)</f>
        <v>15</v>
      </c>
      <c r="AO13" s="22">
        <f ca="1">IFERROR(__xludf.DUMMYFUNCTION("""COMPUTED_VALUE"""),15)</f>
        <v>15</v>
      </c>
      <c r="AP13" s="22">
        <f ca="1">IFERROR(__xludf.DUMMYFUNCTION("""COMPUTED_VALUE"""),60)</f>
        <v>60</v>
      </c>
      <c r="AQ13" s="24"/>
      <c r="AR13" s="25"/>
      <c r="AS13" s="25"/>
      <c r="AT13" s="25"/>
      <c r="AU13" s="25"/>
      <c r="AV13" s="25"/>
      <c r="AW13" s="25"/>
      <c r="AX13" s="22"/>
      <c r="AY13" s="22"/>
      <c r="AZ13" s="22"/>
      <c r="BA13" s="22"/>
      <c r="BB13" s="22"/>
      <c r="BC13" s="22"/>
      <c r="BD13" s="22"/>
      <c r="BE13" s="23"/>
      <c r="BF13" s="23"/>
      <c r="BG13" s="23"/>
      <c r="BH13" s="23"/>
      <c r="BI13" s="23"/>
      <c r="BJ13" s="22"/>
      <c r="BK13" s="22"/>
      <c r="BL13" s="22"/>
      <c r="BM13" s="22"/>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f ca="1">IFERROR(__xludf.DUMMYFUNCTION("""COMPUTED_VALUE"""),15)</f>
        <v>15</v>
      </c>
      <c r="CO13" s="22">
        <f ca="1">IFERROR(__xludf.DUMMYFUNCTION("""COMPUTED_VALUE"""),15)</f>
        <v>15</v>
      </c>
      <c r="CP13" s="22">
        <f ca="1">IFERROR(__xludf.DUMMYFUNCTION("""COMPUTED_VALUE"""),15)</f>
        <v>15</v>
      </c>
      <c r="CQ13" s="22">
        <f ca="1">IFERROR(__xludf.DUMMYFUNCTION("""COMPUTED_VALUE"""),15)</f>
        <v>15</v>
      </c>
      <c r="CR13" s="22">
        <f ca="1">IFERROR(__xludf.DUMMYFUNCTION("""COMPUTED_VALUE"""),60)</f>
        <v>60</v>
      </c>
      <c r="CS13" s="22"/>
      <c r="CT13" s="22"/>
      <c r="CU13" s="22"/>
      <c r="CV13" s="22"/>
      <c r="CW13" s="22"/>
      <c r="CX13" s="22"/>
      <c r="CY13" s="22"/>
      <c r="CZ13" s="22"/>
      <c r="DA13" s="22"/>
      <c r="DB13" s="22"/>
    </row>
    <row r="14" spans="1:106">
      <c r="A14" s="27" t="str">
        <f ca="1">IFERROR(__xludf.DUMMYFUNCTION("""COMPUTED_VALUE"""),"Hometop # 5")</f>
        <v>Hometop # 5</v>
      </c>
      <c r="B14" s="19">
        <f ca="1">IFERROR(__xludf.DUMMYFUNCTION("""COMPUTED_VALUE"""),30)</f>
        <v>30</v>
      </c>
      <c r="C14" s="20">
        <f ca="1">IFERROR(__xludf.DUMMYFUNCTION("""COMPUTED_VALUE"""),30)</f>
        <v>30</v>
      </c>
      <c r="D14" s="20">
        <f ca="1">IFERROR(__xludf.DUMMYFUNCTION("""COMPUTED_VALUE"""),30)</f>
        <v>30</v>
      </c>
      <c r="E14" s="20">
        <f ca="1">IFERROR(__xludf.DUMMYFUNCTION("""COMPUTED_VALUE"""),30)</f>
        <v>30</v>
      </c>
      <c r="F14" s="20">
        <f ca="1">IFERROR(__xludf.DUMMYFUNCTION("""COMPUTED_VALUE"""),120)</f>
        <v>120</v>
      </c>
      <c r="G14" s="21"/>
      <c r="H14" s="22">
        <f ca="1">IFERROR(__xludf.DUMMYFUNCTION("""COMPUTED_VALUE"""),30)</f>
        <v>30</v>
      </c>
      <c r="I14" s="23">
        <f ca="1">IFERROR(__xludf.DUMMYFUNCTION("""COMPUTED_VALUE"""),30)</f>
        <v>30</v>
      </c>
      <c r="J14" s="23">
        <f ca="1">IFERROR(__xludf.DUMMYFUNCTION("""COMPUTED_VALUE"""),30)</f>
        <v>30</v>
      </c>
      <c r="K14" s="23">
        <f ca="1">IFERROR(__xludf.DUMMYFUNCTION("""COMPUTED_VALUE"""),30)</f>
        <v>30</v>
      </c>
      <c r="L14" s="23">
        <f ca="1">IFERROR(__xludf.DUMMYFUNCTION("""COMPUTED_VALUE"""),120)</f>
        <v>120</v>
      </c>
      <c r="M14" s="21"/>
      <c r="N14" s="22">
        <f ca="1">IFERROR(__xludf.DUMMYFUNCTION("""COMPUTED_VALUE"""),9)</f>
        <v>9</v>
      </c>
      <c r="O14" s="23">
        <f ca="1">IFERROR(__xludf.DUMMYFUNCTION("""COMPUTED_VALUE"""),9)</f>
        <v>9</v>
      </c>
      <c r="P14" s="23">
        <f ca="1">IFERROR(__xludf.DUMMYFUNCTION("""COMPUTED_VALUE"""),9)</f>
        <v>9</v>
      </c>
      <c r="Q14" s="23">
        <f ca="1">IFERROR(__xludf.DUMMYFUNCTION("""COMPUTED_VALUE"""),9)</f>
        <v>9</v>
      </c>
      <c r="R14" s="23">
        <f ca="1">IFERROR(__xludf.DUMMYFUNCTION("""COMPUTED_VALUE"""),36)</f>
        <v>36</v>
      </c>
      <c r="S14" s="21"/>
      <c r="T14" s="22">
        <f ca="1">IFERROR(__xludf.DUMMYFUNCTION("""COMPUTED_VALUE"""),4)</f>
        <v>4</v>
      </c>
      <c r="U14" s="23">
        <f ca="1">IFERROR(__xludf.DUMMYFUNCTION("""COMPUTED_VALUE"""),4)</f>
        <v>4</v>
      </c>
      <c r="V14" s="23">
        <f ca="1">IFERROR(__xludf.DUMMYFUNCTION("""COMPUTED_VALUE"""),4)</f>
        <v>4</v>
      </c>
      <c r="W14" s="23">
        <f ca="1">IFERROR(__xludf.DUMMYFUNCTION("""COMPUTED_VALUE"""),4)</f>
        <v>4</v>
      </c>
      <c r="X14" s="23">
        <f ca="1">IFERROR(__xludf.DUMMYFUNCTION("""COMPUTED_VALUE"""),16)</f>
        <v>16</v>
      </c>
      <c r="Y14" s="21"/>
      <c r="Z14" s="22"/>
      <c r="AA14" s="23"/>
      <c r="AB14" s="23"/>
      <c r="AC14" s="23"/>
      <c r="AD14" s="23"/>
      <c r="AE14" s="21"/>
      <c r="AF14" s="22">
        <f ca="1">IFERROR(__xludf.DUMMYFUNCTION("""COMPUTED_VALUE"""),5)</f>
        <v>5</v>
      </c>
      <c r="AG14" s="23">
        <f ca="1">IFERROR(__xludf.DUMMYFUNCTION("""COMPUTED_VALUE"""),5)</f>
        <v>5</v>
      </c>
      <c r="AH14" s="23">
        <f ca="1">IFERROR(__xludf.DUMMYFUNCTION("""COMPUTED_VALUE"""),5)</f>
        <v>5</v>
      </c>
      <c r="AI14" s="23">
        <f ca="1">IFERROR(__xludf.DUMMYFUNCTION("""COMPUTED_VALUE"""),5)</f>
        <v>5</v>
      </c>
      <c r="AJ14" s="23">
        <f ca="1">IFERROR(__xludf.DUMMYFUNCTION("""COMPUTED_VALUE"""),20)</f>
        <v>20</v>
      </c>
      <c r="AK14" s="21"/>
      <c r="AL14" s="22">
        <f ca="1">IFERROR(__xludf.DUMMYFUNCTION("""COMPUTED_VALUE"""),21)</f>
        <v>21</v>
      </c>
      <c r="AM14" s="22">
        <f ca="1">IFERROR(__xludf.DUMMYFUNCTION("""COMPUTED_VALUE"""),21)</f>
        <v>21</v>
      </c>
      <c r="AN14" s="22">
        <f ca="1">IFERROR(__xludf.DUMMYFUNCTION("""COMPUTED_VALUE"""),21)</f>
        <v>21</v>
      </c>
      <c r="AO14" s="22">
        <f ca="1">IFERROR(__xludf.DUMMYFUNCTION("""COMPUTED_VALUE"""),21)</f>
        <v>21</v>
      </c>
      <c r="AP14" s="22">
        <f ca="1">IFERROR(__xludf.DUMMYFUNCTION("""COMPUTED_VALUE"""),84)</f>
        <v>84</v>
      </c>
      <c r="AQ14" s="24"/>
      <c r="AR14" s="25"/>
      <c r="AS14" s="25"/>
      <c r="AT14" s="25"/>
      <c r="AU14" s="25"/>
      <c r="AV14" s="25"/>
      <c r="AW14" s="25"/>
      <c r="AX14" s="22">
        <f ca="1">IFERROR(__xludf.DUMMYFUNCTION("""COMPUTED_VALUE"""),18)</f>
        <v>18</v>
      </c>
      <c r="AY14" s="22">
        <f ca="1">IFERROR(__xludf.DUMMYFUNCTION("""COMPUTED_VALUE"""),18)</f>
        <v>18</v>
      </c>
      <c r="AZ14" s="22">
        <f ca="1">IFERROR(__xludf.DUMMYFUNCTION("""COMPUTED_VALUE"""),18)</f>
        <v>18</v>
      </c>
      <c r="BA14" s="22">
        <f ca="1">IFERROR(__xludf.DUMMYFUNCTION("""COMPUTED_VALUE"""),18)</f>
        <v>18</v>
      </c>
      <c r="BB14" s="22">
        <f ca="1">IFERROR(__xludf.DUMMYFUNCTION("""COMPUTED_VALUE"""),72)</f>
        <v>72</v>
      </c>
      <c r="BC14" s="22"/>
      <c r="BD14" s="22"/>
      <c r="BE14" s="23"/>
      <c r="BF14" s="23"/>
      <c r="BG14" s="23"/>
      <c r="BH14" s="23"/>
      <c r="BI14" s="23"/>
      <c r="BJ14" s="22"/>
      <c r="BK14" s="22"/>
      <c r="BL14" s="22"/>
      <c r="BM14" s="22"/>
      <c r="BN14" s="22"/>
      <c r="BO14" s="22"/>
      <c r="BP14" s="22"/>
      <c r="BQ14" s="22"/>
      <c r="BR14" s="22"/>
      <c r="BS14" s="22"/>
      <c r="BT14" s="22"/>
      <c r="BU14" s="22"/>
      <c r="BV14" s="22"/>
      <c r="BW14" s="22"/>
      <c r="BX14" s="22"/>
      <c r="BY14" s="22"/>
      <c r="BZ14" s="22"/>
      <c r="CA14" s="22"/>
      <c r="CB14" s="22"/>
      <c r="CC14" s="22"/>
      <c r="CD14" s="22"/>
      <c r="CE14" s="22"/>
      <c r="CF14" s="22"/>
      <c r="CG14" s="22"/>
      <c r="CH14" s="22">
        <f ca="1">IFERROR(__xludf.DUMMYFUNCTION("""COMPUTED_VALUE"""),3)</f>
        <v>3</v>
      </c>
      <c r="CI14" s="22">
        <f ca="1">IFERROR(__xludf.DUMMYFUNCTION("""COMPUTED_VALUE"""),3)</f>
        <v>3</v>
      </c>
      <c r="CJ14" s="22">
        <f ca="1">IFERROR(__xludf.DUMMYFUNCTION("""COMPUTED_VALUE"""),3)</f>
        <v>3</v>
      </c>
      <c r="CK14" s="22">
        <f ca="1">IFERROR(__xludf.DUMMYFUNCTION("""COMPUTED_VALUE"""),3)</f>
        <v>3</v>
      </c>
      <c r="CL14" s="22">
        <f ca="1">IFERROR(__xludf.DUMMYFUNCTION("""COMPUTED_VALUE"""),12)</f>
        <v>12</v>
      </c>
      <c r="CM14" s="22"/>
      <c r="CN14" s="22"/>
      <c r="CO14" s="22"/>
      <c r="CP14" s="22"/>
      <c r="CQ14" s="22"/>
      <c r="CR14" s="22"/>
      <c r="CS14" s="22"/>
      <c r="CT14" s="22"/>
      <c r="CU14" s="22"/>
      <c r="CV14" s="22"/>
      <c r="CW14" s="22"/>
      <c r="CX14" s="22"/>
      <c r="CY14" s="22"/>
      <c r="CZ14" s="22"/>
      <c r="DA14" s="22"/>
      <c r="DB14" s="22"/>
    </row>
    <row r="15" spans="1:106">
      <c r="A15" s="27" t="str">
        <f ca="1">IFERROR(__xludf.DUMMYFUNCTION("""COMPUTED_VALUE"""),"Hometop # 7-9")</f>
        <v>Hometop # 7-9</v>
      </c>
      <c r="B15" s="19">
        <f ca="1">IFERROR(__xludf.DUMMYFUNCTION("""COMPUTED_VALUE"""),90)</f>
        <v>90</v>
      </c>
      <c r="C15" s="20">
        <f ca="1">IFERROR(__xludf.DUMMYFUNCTION("""COMPUTED_VALUE"""),90)</f>
        <v>90</v>
      </c>
      <c r="D15" s="20">
        <f ca="1">IFERROR(__xludf.DUMMYFUNCTION("""COMPUTED_VALUE"""),90)</f>
        <v>90</v>
      </c>
      <c r="E15" s="20">
        <f ca="1">IFERROR(__xludf.DUMMYFUNCTION("""COMPUTED_VALUE"""),90)</f>
        <v>90</v>
      </c>
      <c r="F15" s="20">
        <f ca="1">IFERROR(__xludf.DUMMYFUNCTION("""COMPUTED_VALUE"""),360)</f>
        <v>360</v>
      </c>
      <c r="G15" s="21"/>
      <c r="H15" s="22">
        <f ca="1">IFERROR(__xludf.DUMMYFUNCTION("""COMPUTED_VALUE"""),90)</f>
        <v>90</v>
      </c>
      <c r="I15" s="23">
        <f ca="1">IFERROR(__xludf.DUMMYFUNCTION("""COMPUTED_VALUE"""),90)</f>
        <v>90</v>
      </c>
      <c r="J15" s="23">
        <f ca="1">IFERROR(__xludf.DUMMYFUNCTION("""COMPUTED_VALUE"""),90)</f>
        <v>90</v>
      </c>
      <c r="K15" s="23">
        <f ca="1">IFERROR(__xludf.DUMMYFUNCTION("""COMPUTED_VALUE"""),90)</f>
        <v>90</v>
      </c>
      <c r="L15" s="23">
        <f ca="1">IFERROR(__xludf.DUMMYFUNCTION("""COMPUTED_VALUE"""),360)</f>
        <v>360</v>
      </c>
      <c r="M15" s="21"/>
      <c r="N15" s="22">
        <f ca="1">IFERROR(__xludf.DUMMYFUNCTION("""COMPUTED_VALUE"""),38)</f>
        <v>38</v>
      </c>
      <c r="O15" s="23">
        <f ca="1">IFERROR(__xludf.DUMMYFUNCTION("""COMPUTED_VALUE"""),38)</f>
        <v>38</v>
      </c>
      <c r="P15" s="23">
        <f ca="1">IFERROR(__xludf.DUMMYFUNCTION("""COMPUTED_VALUE"""),38)</f>
        <v>38</v>
      </c>
      <c r="Q15" s="23">
        <f ca="1">IFERROR(__xludf.DUMMYFUNCTION("""COMPUTED_VALUE"""),38)</f>
        <v>38</v>
      </c>
      <c r="R15" s="23">
        <f ca="1">IFERROR(__xludf.DUMMYFUNCTION("""COMPUTED_VALUE"""),152)</f>
        <v>152</v>
      </c>
      <c r="S15" s="21"/>
      <c r="T15" s="22">
        <f ca="1">IFERROR(__xludf.DUMMYFUNCTION("""COMPUTED_VALUE"""),16)</f>
        <v>16</v>
      </c>
      <c r="U15" s="23">
        <f ca="1">IFERROR(__xludf.DUMMYFUNCTION("""COMPUTED_VALUE"""),16)</f>
        <v>16</v>
      </c>
      <c r="V15" s="23">
        <f ca="1">IFERROR(__xludf.DUMMYFUNCTION("""COMPUTED_VALUE"""),16)</f>
        <v>16</v>
      </c>
      <c r="W15" s="23">
        <f ca="1">IFERROR(__xludf.DUMMYFUNCTION("""COMPUTED_VALUE"""),16)</f>
        <v>16</v>
      </c>
      <c r="X15" s="23">
        <f ca="1">IFERROR(__xludf.DUMMYFUNCTION("""COMPUTED_VALUE"""),64)</f>
        <v>64</v>
      </c>
      <c r="Y15" s="21"/>
      <c r="Z15" s="22"/>
      <c r="AA15" s="23"/>
      <c r="AB15" s="23"/>
      <c r="AC15" s="23"/>
      <c r="AD15" s="23"/>
      <c r="AE15" s="21"/>
      <c r="AF15" s="22">
        <f ca="1">IFERROR(__xludf.DUMMYFUNCTION("""COMPUTED_VALUE"""),22)</f>
        <v>22</v>
      </c>
      <c r="AG15" s="23">
        <f ca="1">IFERROR(__xludf.DUMMYFUNCTION("""COMPUTED_VALUE"""),22)</f>
        <v>22</v>
      </c>
      <c r="AH15" s="23">
        <f ca="1">IFERROR(__xludf.DUMMYFUNCTION("""COMPUTED_VALUE"""),22)</f>
        <v>22</v>
      </c>
      <c r="AI15" s="23">
        <f ca="1">IFERROR(__xludf.DUMMYFUNCTION("""COMPUTED_VALUE"""),22)</f>
        <v>22</v>
      </c>
      <c r="AJ15" s="23">
        <f ca="1">IFERROR(__xludf.DUMMYFUNCTION("""COMPUTED_VALUE"""),88)</f>
        <v>88</v>
      </c>
      <c r="AK15" s="21"/>
      <c r="AL15" s="22">
        <f ca="1">IFERROR(__xludf.DUMMYFUNCTION("""COMPUTED_VALUE"""),52)</f>
        <v>52</v>
      </c>
      <c r="AM15" s="22">
        <f ca="1">IFERROR(__xludf.DUMMYFUNCTION("""COMPUTED_VALUE"""),52)</f>
        <v>52</v>
      </c>
      <c r="AN15" s="22">
        <f ca="1">IFERROR(__xludf.DUMMYFUNCTION("""COMPUTED_VALUE"""),52)</f>
        <v>52</v>
      </c>
      <c r="AO15" s="22">
        <f ca="1">IFERROR(__xludf.DUMMYFUNCTION("""COMPUTED_VALUE"""),52)</f>
        <v>52</v>
      </c>
      <c r="AP15" s="22">
        <f ca="1">IFERROR(__xludf.DUMMYFUNCTION("""COMPUTED_VALUE"""),208)</f>
        <v>208</v>
      </c>
      <c r="AQ15" s="24"/>
      <c r="AR15" s="25"/>
      <c r="AS15" s="25"/>
      <c r="AT15" s="25"/>
      <c r="AU15" s="25"/>
      <c r="AV15" s="25"/>
      <c r="AW15" s="25"/>
      <c r="AX15" s="22"/>
      <c r="AY15" s="22"/>
      <c r="AZ15" s="22"/>
      <c r="BA15" s="22"/>
      <c r="BB15" s="22"/>
      <c r="BC15" s="22"/>
      <c r="BD15" s="22">
        <f ca="1">IFERROR(__xludf.DUMMYFUNCTION("""COMPUTED_VALUE"""),12)</f>
        <v>12</v>
      </c>
      <c r="BE15" s="22">
        <f ca="1">IFERROR(__xludf.DUMMYFUNCTION("""COMPUTED_VALUE"""),12)</f>
        <v>12</v>
      </c>
      <c r="BF15" s="22">
        <f ca="1">IFERROR(__xludf.DUMMYFUNCTION("""COMPUTED_VALUE"""),12)</f>
        <v>12</v>
      </c>
      <c r="BG15" s="22">
        <f ca="1">IFERROR(__xludf.DUMMYFUNCTION("""COMPUTED_VALUE"""),12)</f>
        <v>12</v>
      </c>
      <c r="BH15" s="22">
        <f ca="1">IFERROR(__xludf.DUMMYFUNCTION("""COMPUTED_VALUE"""),48)</f>
        <v>48</v>
      </c>
      <c r="BI15" s="22"/>
      <c r="BJ15" s="22">
        <f ca="1">IFERROR(__xludf.DUMMYFUNCTION("""COMPUTED_VALUE"""),12)</f>
        <v>12</v>
      </c>
      <c r="BK15" s="22">
        <f ca="1">IFERROR(__xludf.DUMMYFUNCTION("""COMPUTED_VALUE"""),12)</f>
        <v>12</v>
      </c>
      <c r="BL15" s="22">
        <f ca="1">IFERROR(__xludf.DUMMYFUNCTION("""COMPUTED_VALUE"""),12)</f>
        <v>12</v>
      </c>
      <c r="BM15" s="22">
        <f ca="1">IFERROR(__xludf.DUMMYFUNCTION("""COMPUTED_VALUE"""),12)</f>
        <v>12</v>
      </c>
      <c r="BN15" s="22">
        <f ca="1">IFERROR(__xludf.DUMMYFUNCTION("""COMPUTED_VALUE"""),48)</f>
        <v>48</v>
      </c>
      <c r="BO15" s="22"/>
      <c r="BP15" s="22">
        <f ca="1">IFERROR(__xludf.DUMMYFUNCTION("""COMPUTED_VALUE"""),18)</f>
        <v>18</v>
      </c>
      <c r="BQ15" s="22">
        <f ca="1">IFERROR(__xludf.DUMMYFUNCTION("""COMPUTED_VALUE"""),18)</f>
        <v>18</v>
      </c>
      <c r="BR15" s="22">
        <f ca="1">IFERROR(__xludf.DUMMYFUNCTION("""COMPUTED_VALUE"""),18)</f>
        <v>18</v>
      </c>
      <c r="BS15" s="22">
        <f ca="1">IFERROR(__xludf.DUMMYFUNCTION("""COMPUTED_VALUE"""),18)</f>
        <v>18</v>
      </c>
      <c r="BT15" s="22">
        <f ca="1">IFERROR(__xludf.DUMMYFUNCTION("""COMPUTED_VALUE"""),72)</f>
        <v>72</v>
      </c>
      <c r="BU15" s="22"/>
      <c r="BV15" s="22"/>
      <c r="BW15" s="22"/>
      <c r="BX15" s="22"/>
      <c r="BY15" s="22"/>
      <c r="BZ15" s="22"/>
      <c r="CA15" s="22"/>
      <c r="CB15" s="22"/>
      <c r="CC15" s="22"/>
      <c r="CD15" s="22"/>
      <c r="CE15" s="22"/>
      <c r="CF15" s="22"/>
      <c r="CG15" s="22"/>
      <c r="CH15" s="22">
        <f ca="1">IFERROR(__xludf.DUMMYFUNCTION("""COMPUTED_VALUE"""),10)</f>
        <v>10</v>
      </c>
      <c r="CI15" s="22">
        <f ca="1">IFERROR(__xludf.DUMMYFUNCTION("""COMPUTED_VALUE"""),10)</f>
        <v>10</v>
      </c>
      <c r="CJ15" s="22">
        <f ca="1">IFERROR(__xludf.DUMMYFUNCTION("""COMPUTED_VALUE"""),10)</f>
        <v>10</v>
      </c>
      <c r="CK15" s="22">
        <f ca="1">IFERROR(__xludf.DUMMYFUNCTION("""COMPUTED_VALUE"""),10)</f>
        <v>10</v>
      </c>
      <c r="CL15" s="22">
        <f ca="1">IFERROR(__xludf.DUMMYFUNCTION("""COMPUTED_VALUE"""),40)</f>
        <v>40</v>
      </c>
      <c r="CM15" s="22"/>
      <c r="CN15" s="22"/>
      <c r="CO15" s="22"/>
      <c r="CP15" s="22"/>
      <c r="CQ15" s="22"/>
      <c r="CR15" s="22"/>
      <c r="CS15" s="22"/>
      <c r="CT15" s="22"/>
      <c r="CU15" s="22"/>
      <c r="CV15" s="22"/>
      <c r="CW15" s="22"/>
      <c r="CX15" s="22"/>
      <c r="CY15" s="22"/>
      <c r="CZ15" s="22"/>
      <c r="DA15" s="22"/>
      <c r="DB15" s="22"/>
    </row>
    <row r="16" spans="1:106">
      <c r="A16" s="27" t="str">
        <f ca="1">IFERROR(__xludf.DUMMYFUNCTION("""COMPUTED_VALUE"""),"Hometop # 10-12")</f>
        <v>Hometop # 10-12</v>
      </c>
      <c r="B16" s="19">
        <f ca="1">IFERROR(__xludf.DUMMYFUNCTION("""COMPUTED_VALUE"""),90)</f>
        <v>90</v>
      </c>
      <c r="C16" s="20">
        <f ca="1">IFERROR(__xludf.DUMMYFUNCTION("""COMPUTED_VALUE"""),90)</f>
        <v>90</v>
      </c>
      <c r="D16" s="20">
        <f ca="1">IFERROR(__xludf.DUMMYFUNCTION("""COMPUTED_VALUE"""),90)</f>
        <v>90</v>
      </c>
      <c r="E16" s="20">
        <f ca="1">IFERROR(__xludf.DUMMYFUNCTION("""COMPUTED_VALUE"""),90)</f>
        <v>90</v>
      </c>
      <c r="F16" s="20">
        <f ca="1">IFERROR(__xludf.DUMMYFUNCTION("""COMPUTED_VALUE"""),360)</f>
        <v>360</v>
      </c>
      <c r="G16" s="21"/>
      <c r="H16" s="22">
        <f ca="1">IFERROR(__xludf.DUMMYFUNCTION("""COMPUTED_VALUE"""),90)</f>
        <v>90</v>
      </c>
      <c r="I16" s="23">
        <f ca="1">IFERROR(__xludf.DUMMYFUNCTION("""COMPUTED_VALUE"""),90)</f>
        <v>90</v>
      </c>
      <c r="J16" s="23">
        <f ca="1">IFERROR(__xludf.DUMMYFUNCTION("""COMPUTED_VALUE"""),90)</f>
        <v>90</v>
      </c>
      <c r="K16" s="23">
        <f ca="1">IFERROR(__xludf.DUMMYFUNCTION("""COMPUTED_VALUE"""),90)</f>
        <v>90</v>
      </c>
      <c r="L16" s="23">
        <f ca="1">IFERROR(__xludf.DUMMYFUNCTION("""COMPUTED_VALUE"""),360)</f>
        <v>360</v>
      </c>
      <c r="M16" s="21"/>
      <c r="N16" s="22">
        <f ca="1">IFERROR(__xludf.DUMMYFUNCTION("""COMPUTED_VALUE"""),21)</f>
        <v>21</v>
      </c>
      <c r="O16" s="23">
        <f ca="1">IFERROR(__xludf.DUMMYFUNCTION("""COMPUTED_VALUE"""),21)</f>
        <v>21</v>
      </c>
      <c r="P16" s="23">
        <f ca="1">IFERROR(__xludf.DUMMYFUNCTION("""COMPUTED_VALUE"""),21)</f>
        <v>21</v>
      </c>
      <c r="Q16" s="23">
        <f ca="1">IFERROR(__xludf.DUMMYFUNCTION("""COMPUTED_VALUE"""),21)</f>
        <v>21</v>
      </c>
      <c r="R16" s="23">
        <f ca="1">IFERROR(__xludf.DUMMYFUNCTION("""COMPUTED_VALUE"""),84)</f>
        <v>84</v>
      </c>
      <c r="S16" s="21"/>
      <c r="T16" s="22">
        <f ca="1">IFERROR(__xludf.DUMMYFUNCTION("""COMPUTED_VALUE"""),21)</f>
        <v>21</v>
      </c>
      <c r="U16" s="23">
        <f ca="1">IFERROR(__xludf.DUMMYFUNCTION("""COMPUTED_VALUE"""),21)</f>
        <v>21</v>
      </c>
      <c r="V16" s="23">
        <f ca="1">IFERROR(__xludf.DUMMYFUNCTION("""COMPUTED_VALUE"""),21)</f>
        <v>21</v>
      </c>
      <c r="W16" s="23">
        <f ca="1">IFERROR(__xludf.DUMMYFUNCTION("""COMPUTED_VALUE"""),21)</f>
        <v>21</v>
      </c>
      <c r="X16" s="23">
        <f ca="1">IFERROR(__xludf.DUMMYFUNCTION("""COMPUTED_VALUE"""),84)</f>
        <v>84</v>
      </c>
      <c r="Y16" s="21"/>
      <c r="Z16" s="22"/>
      <c r="AA16" s="23"/>
      <c r="AB16" s="23"/>
      <c r="AC16" s="23"/>
      <c r="AD16" s="23"/>
      <c r="AE16" s="21"/>
      <c r="AF16" s="22"/>
      <c r="AG16" s="23"/>
      <c r="AH16" s="23"/>
      <c r="AI16" s="23"/>
      <c r="AJ16" s="23"/>
      <c r="AK16" s="21"/>
      <c r="AL16" s="22">
        <f ca="1">IFERROR(__xludf.DUMMYFUNCTION("""COMPUTED_VALUE"""),69)</f>
        <v>69</v>
      </c>
      <c r="AM16" s="23">
        <f ca="1">IFERROR(__xludf.DUMMYFUNCTION("""COMPUTED_VALUE"""),69)</f>
        <v>69</v>
      </c>
      <c r="AN16" s="23">
        <f ca="1">IFERROR(__xludf.DUMMYFUNCTION("""COMPUTED_VALUE"""),69)</f>
        <v>69</v>
      </c>
      <c r="AO16" s="23">
        <f ca="1">IFERROR(__xludf.DUMMYFUNCTION("""COMPUTED_VALUE"""),69)</f>
        <v>69</v>
      </c>
      <c r="AP16" s="23">
        <f ca="1">IFERROR(__xludf.DUMMYFUNCTION("""COMPUTED_VALUE"""),276)</f>
        <v>276</v>
      </c>
      <c r="AQ16" s="24"/>
      <c r="AR16" s="25"/>
      <c r="AS16" s="25"/>
      <c r="AT16" s="25"/>
      <c r="AU16" s="25"/>
      <c r="AV16" s="25"/>
      <c r="AW16" s="25"/>
      <c r="AX16" s="22"/>
      <c r="AY16" s="23"/>
      <c r="AZ16" s="23"/>
      <c r="BA16" s="23"/>
      <c r="BB16" s="23"/>
      <c r="BC16" s="23"/>
      <c r="BD16" s="22"/>
      <c r="BE16" s="23"/>
      <c r="BF16" s="23"/>
      <c r="BG16" s="23"/>
      <c r="BH16" s="23"/>
      <c r="BI16" s="23"/>
      <c r="BJ16" s="22"/>
      <c r="BK16" s="23"/>
      <c r="BL16" s="23"/>
      <c r="BM16" s="23"/>
      <c r="BN16" s="23"/>
      <c r="BO16" s="23"/>
      <c r="BP16" s="23"/>
      <c r="BQ16" s="23"/>
      <c r="BR16" s="23"/>
      <c r="BS16" s="23"/>
      <c r="BT16" s="23"/>
      <c r="BU16" s="23"/>
      <c r="BV16" s="23">
        <f ca="1">IFERROR(__xludf.DUMMYFUNCTION("""COMPUTED_VALUE"""),12)</f>
        <v>12</v>
      </c>
      <c r="BW16" s="23">
        <f ca="1">IFERROR(__xludf.DUMMYFUNCTION("""COMPUTED_VALUE"""),12)</f>
        <v>12</v>
      </c>
      <c r="BX16" s="23">
        <f ca="1">IFERROR(__xludf.DUMMYFUNCTION("""COMPUTED_VALUE"""),12)</f>
        <v>12</v>
      </c>
      <c r="BY16" s="23">
        <f ca="1">IFERROR(__xludf.DUMMYFUNCTION("""COMPUTED_VALUE"""),12)</f>
        <v>12</v>
      </c>
      <c r="BZ16" s="23">
        <f ca="1">IFERROR(__xludf.DUMMYFUNCTION("""COMPUTED_VALUE"""),48)</f>
        <v>48</v>
      </c>
      <c r="CA16" s="23"/>
      <c r="CB16" s="23">
        <f ca="1">IFERROR(__xludf.DUMMYFUNCTION("""COMPUTED_VALUE"""),30)</f>
        <v>30</v>
      </c>
      <c r="CC16" s="23">
        <f ca="1">IFERROR(__xludf.DUMMYFUNCTION("""COMPUTED_VALUE"""),30)</f>
        <v>30</v>
      </c>
      <c r="CD16" s="23">
        <f ca="1">IFERROR(__xludf.DUMMYFUNCTION("""COMPUTED_VALUE"""),30)</f>
        <v>30</v>
      </c>
      <c r="CE16" s="23">
        <f ca="1">IFERROR(__xludf.DUMMYFUNCTION("""COMPUTED_VALUE"""),30)</f>
        <v>30</v>
      </c>
      <c r="CF16" s="23">
        <f ca="1">IFERROR(__xludf.DUMMYFUNCTION("""COMPUTED_VALUE"""),120)</f>
        <v>120</v>
      </c>
      <c r="CG16" s="23"/>
      <c r="CH16" s="23">
        <f ca="1">IFERROR(__xludf.DUMMYFUNCTION("""COMPUTED_VALUE"""),12)</f>
        <v>12</v>
      </c>
      <c r="CI16" s="23">
        <f ca="1">IFERROR(__xludf.DUMMYFUNCTION("""COMPUTED_VALUE"""),12)</f>
        <v>12</v>
      </c>
      <c r="CJ16" s="23">
        <f ca="1">IFERROR(__xludf.DUMMYFUNCTION("""COMPUTED_VALUE"""),12)</f>
        <v>12</v>
      </c>
      <c r="CK16" s="23">
        <f ca="1">IFERROR(__xludf.DUMMYFUNCTION("""COMPUTED_VALUE"""),12)</f>
        <v>12</v>
      </c>
      <c r="CL16" s="23">
        <f ca="1">IFERROR(__xludf.DUMMYFUNCTION("""COMPUTED_VALUE"""),48)</f>
        <v>48</v>
      </c>
      <c r="CM16" s="23"/>
      <c r="CN16" s="23">
        <f ca="1">IFERROR(__xludf.DUMMYFUNCTION("""COMPUTED_VALUE"""),15)</f>
        <v>15</v>
      </c>
      <c r="CO16" s="23">
        <f ca="1">IFERROR(__xludf.DUMMYFUNCTION("""COMPUTED_VALUE"""),15)</f>
        <v>15</v>
      </c>
      <c r="CP16" s="23">
        <f ca="1">IFERROR(__xludf.DUMMYFUNCTION("""COMPUTED_VALUE"""),15)</f>
        <v>15</v>
      </c>
      <c r="CQ16" s="23">
        <f ca="1">IFERROR(__xludf.DUMMYFUNCTION("""COMPUTED_VALUE"""),15)</f>
        <v>15</v>
      </c>
      <c r="CR16" s="23">
        <f ca="1">IFERROR(__xludf.DUMMYFUNCTION("""COMPUTED_VALUE"""),60)</f>
        <v>60</v>
      </c>
      <c r="CS16" s="23"/>
      <c r="CT16" s="23"/>
      <c r="CU16" s="23"/>
      <c r="CV16" s="23"/>
      <c r="CW16" s="23"/>
      <c r="CX16" s="23"/>
      <c r="CY16" s="23"/>
      <c r="CZ16" s="23"/>
      <c r="DA16" s="23"/>
      <c r="DB16" s="23"/>
    </row>
    <row r="17" spans="1:106">
      <c r="A17" s="27" t="str">
        <f ca="1">IFERROR(__xludf.DUMMYFUNCTION("""COMPUTED_VALUE"""),"Static banner # 1-3")</f>
        <v>Static banner # 1-3</v>
      </c>
      <c r="B17" s="19">
        <f ca="1">IFERROR(__xludf.DUMMYFUNCTION("""COMPUTED_VALUE"""),90)</f>
        <v>90</v>
      </c>
      <c r="C17" s="20">
        <f ca="1">IFERROR(__xludf.DUMMYFUNCTION("""COMPUTED_VALUE"""),90)</f>
        <v>90</v>
      </c>
      <c r="D17" s="20">
        <f ca="1">IFERROR(__xludf.DUMMYFUNCTION("""COMPUTED_VALUE"""),90)</f>
        <v>90</v>
      </c>
      <c r="E17" s="20">
        <f ca="1">IFERROR(__xludf.DUMMYFUNCTION("""COMPUTED_VALUE"""),90)</f>
        <v>90</v>
      </c>
      <c r="F17" s="20">
        <f ca="1">IFERROR(__xludf.DUMMYFUNCTION("""COMPUTED_VALUE"""),360)</f>
        <v>360</v>
      </c>
      <c r="G17" s="21"/>
      <c r="H17" s="22">
        <f ca="1">IFERROR(__xludf.DUMMYFUNCTION("""COMPUTED_VALUE"""),90)</f>
        <v>90</v>
      </c>
      <c r="I17" s="23">
        <f ca="1">IFERROR(__xludf.DUMMYFUNCTION("""COMPUTED_VALUE"""),90)</f>
        <v>90</v>
      </c>
      <c r="J17" s="23">
        <f ca="1">IFERROR(__xludf.DUMMYFUNCTION("""COMPUTED_VALUE"""),90)</f>
        <v>90</v>
      </c>
      <c r="K17" s="23">
        <f ca="1">IFERROR(__xludf.DUMMYFUNCTION("""COMPUTED_VALUE"""),90)</f>
        <v>90</v>
      </c>
      <c r="L17" s="23">
        <f ca="1">IFERROR(__xludf.DUMMYFUNCTION("""COMPUTED_VALUE"""),360)</f>
        <v>360</v>
      </c>
      <c r="M17" s="21"/>
      <c r="N17" s="22">
        <f ca="1">IFERROR(__xludf.DUMMYFUNCTION("""COMPUTED_VALUE"""),0)</f>
        <v>0</v>
      </c>
      <c r="O17" s="23">
        <f ca="1">IFERROR(__xludf.DUMMYFUNCTION("""COMPUTED_VALUE"""),0)</f>
        <v>0</v>
      </c>
      <c r="P17" s="23">
        <f ca="1">IFERROR(__xludf.DUMMYFUNCTION("""COMPUTED_VALUE"""),0)</f>
        <v>0</v>
      </c>
      <c r="Q17" s="23">
        <f ca="1">IFERROR(__xludf.DUMMYFUNCTION("""COMPUTED_VALUE"""),0)</f>
        <v>0</v>
      </c>
      <c r="R17" s="23">
        <f ca="1">IFERROR(__xludf.DUMMYFUNCTION("""COMPUTED_VALUE"""),0)</f>
        <v>0</v>
      </c>
      <c r="S17" s="21"/>
      <c r="T17" s="22"/>
      <c r="U17" s="23"/>
      <c r="V17" s="23"/>
      <c r="W17" s="23"/>
      <c r="X17" s="23"/>
      <c r="Y17" s="21"/>
      <c r="Z17" s="22"/>
      <c r="AA17" s="23"/>
      <c r="AB17" s="23"/>
      <c r="AC17" s="23"/>
      <c r="AD17" s="23"/>
      <c r="AE17" s="21"/>
      <c r="AF17" s="22"/>
      <c r="AG17" s="23"/>
      <c r="AH17" s="23"/>
      <c r="AI17" s="23"/>
      <c r="AJ17" s="23"/>
      <c r="AK17" s="21"/>
      <c r="AL17" s="22">
        <f ca="1">IFERROR(__xludf.DUMMYFUNCTION("""COMPUTED_VALUE"""),90)</f>
        <v>90</v>
      </c>
      <c r="AM17" s="23">
        <f ca="1">IFERROR(__xludf.DUMMYFUNCTION("""COMPUTED_VALUE"""),90)</f>
        <v>90</v>
      </c>
      <c r="AN17" s="23">
        <f ca="1">IFERROR(__xludf.DUMMYFUNCTION("""COMPUTED_VALUE"""),90)</f>
        <v>90</v>
      </c>
      <c r="AO17" s="23">
        <f ca="1">IFERROR(__xludf.DUMMYFUNCTION("""COMPUTED_VALUE"""),90)</f>
        <v>90</v>
      </c>
      <c r="AP17" s="23">
        <f ca="1">IFERROR(__xludf.DUMMYFUNCTION("""COMPUTED_VALUE"""),360)</f>
        <v>360</v>
      </c>
      <c r="AQ17" s="24"/>
      <c r="AR17" s="25">
        <f ca="1">IFERROR(__xludf.DUMMYFUNCTION("""COMPUTED_VALUE"""),18)</f>
        <v>18</v>
      </c>
      <c r="AS17" s="24">
        <f ca="1">IFERROR(__xludf.DUMMYFUNCTION("""COMPUTED_VALUE"""),18)</f>
        <v>18</v>
      </c>
      <c r="AT17" s="24">
        <f ca="1">IFERROR(__xludf.DUMMYFUNCTION("""COMPUTED_VALUE"""),18)</f>
        <v>18</v>
      </c>
      <c r="AU17" s="24">
        <f ca="1">IFERROR(__xludf.DUMMYFUNCTION("""COMPUTED_VALUE"""),18)</f>
        <v>18</v>
      </c>
      <c r="AV17" s="24">
        <f ca="1">IFERROR(__xludf.DUMMYFUNCTION("""COMPUTED_VALUE"""),72)</f>
        <v>72</v>
      </c>
      <c r="AW17" s="24"/>
      <c r="AX17" s="22">
        <f ca="1">IFERROR(__xludf.DUMMYFUNCTION("""COMPUTED_VALUE"""),18)</f>
        <v>18</v>
      </c>
      <c r="AY17" s="22">
        <f ca="1">IFERROR(__xludf.DUMMYFUNCTION("""COMPUTED_VALUE"""),18)</f>
        <v>18</v>
      </c>
      <c r="AZ17" s="22">
        <f ca="1">IFERROR(__xludf.DUMMYFUNCTION("""COMPUTED_VALUE"""),18)</f>
        <v>18</v>
      </c>
      <c r="BA17" s="22">
        <f ca="1">IFERROR(__xludf.DUMMYFUNCTION("""COMPUTED_VALUE"""),18)</f>
        <v>18</v>
      </c>
      <c r="BB17" s="22">
        <f ca="1">IFERROR(__xludf.DUMMYFUNCTION("""COMPUTED_VALUE"""),72)</f>
        <v>72</v>
      </c>
      <c r="BC17" s="22"/>
      <c r="BD17" s="22">
        <f ca="1">IFERROR(__xludf.DUMMYFUNCTION("""COMPUTED_VALUE"""),12)</f>
        <v>12</v>
      </c>
      <c r="BE17" s="23">
        <f ca="1">IFERROR(__xludf.DUMMYFUNCTION("""COMPUTED_VALUE"""),12)</f>
        <v>12</v>
      </c>
      <c r="BF17" s="23">
        <f ca="1">IFERROR(__xludf.DUMMYFUNCTION("""COMPUTED_VALUE"""),12)</f>
        <v>12</v>
      </c>
      <c r="BG17" s="23">
        <f ca="1">IFERROR(__xludf.DUMMYFUNCTION("""COMPUTED_VALUE"""),12)</f>
        <v>12</v>
      </c>
      <c r="BH17" s="23">
        <f ca="1">IFERROR(__xludf.DUMMYFUNCTION("""COMPUTED_VALUE"""),48)</f>
        <v>48</v>
      </c>
      <c r="BI17" s="23"/>
      <c r="BJ17" s="22"/>
      <c r="BK17" s="23"/>
      <c r="BL17" s="23"/>
      <c r="BM17" s="23"/>
      <c r="BN17" s="23"/>
      <c r="BO17" s="23"/>
      <c r="BP17" s="23">
        <f ca="1">IFERROR(__xludf.DUMMYFUNCTION("""COMPUTED_VALUE"""),9)</f>
        <v>9</v>
      </c>
      <c r="BQ17" s="23">
        <f ca="1">IFERROR(__xludf.DUMMYFUNCTION("""COMPUTED_VALUE"""),9)</f>
        <v>9</v>
      </c>
      <c r="BR17" s="23">
        <f ca="1">IFERROR(__xludf.DUMMYFUNCTION("""COMPUTED_VALUE"""),9)</f>
        <v>9</v>
      </c>
      <c r="BS17" s="23">
        <f ca="1">IFERROR(__xludf.DUMMYFUNCTION("""COMPUTED_VALUE"""),9)</f>
        <v>9</v>
      </c>
      <c r="BT17" s="23">
        <f ca="1">IFERROR(__xludf.DUMMYFUNCTION("""COMPUTED_VALUE"""),36)</f>
        <v>36</v>
      </c>
      <c r="BU17" s="23"/>
      <c r="BV17" s="23"/>
      <c r="BW17" s="23"/>
      <c r="BX17" s="23"/>
      <c r="BY17" s="23"/>
      <c r="BZ17" s="23"/>
      <c r="CA17" s="23"/>
      <c r="CB17" s="23">
        <f ca="1">IFERROR(__xludf.DUMMYFUNCTION("""COMPUTED_VALUE"""),33)</f>
        <v>33</v>
      </c>
      <c r="CC17" s="23">
        <f ca="1">IFERROR(__xludf.DUMMYFUNCTION("""COMPUTED_VALUE"""),33)</f>
        <v>33</v>
      </c>
      <c r="CD17" s="23">
        <f ca="1">IFERROR(__xludf.DUMMYFUNCTION("""COMPUTED_VALUE"""),33)</f>
        <v>33</v>
      </c>
      <c r="CE17" s="23">
        <f ca="1">IFERROR(__xludf.DUMMYFUNCTION("""COMPUTED_VALUE"""),33)</f>
        <v>33</v>
      </c>
      <c r="CF17" s="23">
        <f ca="1">IFERROR(__xludf.DUMMYFUNCTION("""COMPUTED_VALUE"""),132)</f>
        <v>132</v>
      </c>
      <c r="CG17" s="23"/>
      <c r="CH17" s="23"/>
      <c r="CI17" s="23"/>
      <c r="CJ17" s="23"/>
      <c r="CK17" s="23"/>
      <c r="CL17" s="23"/>
      <c r="CM17" s="23"/>
      <c r="CN17" s="23"/>
      <c r="CO17" s="23"/>
      <c r="CP17" s="23"/>
      <c r="CQ17" s="23"/>
      <c r="CR17" s="23"/>
      <c r="CS17" s="23"/>
      <c r="CT17" s="23"/>
      <c r="CU17" s="23"/>
      <c r="CV17" s="23"/>
      <c r="CW17" s="23"/>
      <c r="CX17" s="23"/>
      <c r="CY17" s="23"/>
      <c r="CZ17" s="23"/>
      <c r="DA17" s="23"/>
      <c r="DB17" s="23"/>
    </row>
    <row r="18" spans="1:106">
      <c r="A18" s="32" t="str">
        <f ca="1">IFERROR(__xludf.DUMMYFUNCTION("""COMPUTED_VALUE"""),"Static # 5")</f>
        <v>Static # 5</v>
      </c>
      <c r="B18" s="19">
        <f ca="1">IFERROR(__xludf.DUMMYFUNCTION("""COMPUTED_VALUE"""),30)</f>
        <v>30</v>
      </c>
      <c r="C18" s="20">
        <f ca="1">IFERROR(__xludf.DUMMYFUNCTION("""COMPUTED_VALUE"""),30)</f>
        <v>30</v>
      </c>
      <c r="D18" s="20">
        <f ca="1">IFERROR(__xludf.DUMMYFUNCTION("""COMPUTED_VALUE"""),30)</f>
        <v>30</v>
      </c>
      <c r="E18" s="20">
        <f ca="1">IFERROR(__xludf.DUMMYFUNCTION("""COMPUTED_VALUE"""),30)</f>
        <v>30</v>
      </c>
      <c r="F18" s="20">
        <f ca="1">IFERROR(__xludf.DUMMYFUNCTION("""COMPUTED_VALUE"""),120)</f>
        <v>120</v>
      </c>
      <c r="G18" s="31"/>
      <c r="H18" s="22">
        <f ca="1">IFERROR(__xludf.DUMMYFUNCTION("""COMPUTED_VALUE"""),30)</f>
        <v>30</v>
      </c>
      <c r="I18" s="23">
        <f ca="1">IFERROR(__xludf.DUMMYFUNCTION("""COMPUTED_VALUE"""),30)</f>
        <v>30</v>
      </c>
      <c r="J18" s="23">
        <f ca="1">IFERROR(__xludf.DUMMYFUNCTION("""COMPUTED_VALUE"""),30)</f>
        <v>30</v>
      </c>
      <c r="K18" s="23">
        <f ca="1">IFERROR(__xludf.DUMMYFUNCTION("""COMPUTED_VALUE"""),30)</f>
        <v>30</v>
      </c>
      <c r="L18" s="23">
        <f ca="1">IFERROR(__xludf.DUMMYFUNCTION("""COMPUTED_VALUE"""),120)</f>
        <v>120</v>
      </c>
      <c r="M18" s="31"/>
      <c r="N18" s="22">
        <f ca="1">IFERROR(__xludf.DUMMYFUNCTION("""COMPUTED_VALUE"""),0)</f>
        <v>0</v>
      </c>
      <c r="O18" s="23">
        <f ca="1">IFERROR(__xludf.DUMMYFUNCTION("""COMPUTED_VALUE"""),0)</f>
        <v>0</v>
      </c>
      <c r="P18" s="23">
        <f ca="1">IFERROR(__xludf.DUMMYFUNCTION("""COMPUTED_VALUE"""),0)</f>
        <v>0</v>
      </c>
      <c r="Q18" s="23">
        <f ca="1">IFERROR(__xludf.DUMMYFUNCTION("""COMPUTED_VALUE"""),0)</f>
        <v>0</v>
      </c>
      <c r="R18" s="23">
        <f ca="1">IFERROR(__xludf.DUMMYFUNCTION("""COMPUTED_VALUE"""),0)</f>
        <v>0</v>
      </c>
      <c r="S18" s="31"/>
      <c r="T18" s="22"/>
      <c r="U18" s="22"/>
      <c r="V18" s="22"/>
      <c r="W18" s="22"/>
      <c r="X18" s="22"/>
      <c r="Y18" s="31"/>
      <c r="Z18" s="22"/>
      <c r="AA18" s="22"/>
      <c r="AB18" s="22"/>
      <c r="AC18" s="22"/>
      <c r="AD18" s="22"/>
      <c r="AE18" s="31"/>
      <c r="AF18" s="22"/>
      <c r="AG18" s="22"/>
      <c r="AH18" s="22"/>
      <c r="AI18" s="22"/>
      <c r="AJ18" s="22"/>
      <c r="AK18" s="31"/>
      <c r="AL18" s="22">
        <f ca="1">IFERROR(__xludf.DUMMYFUNCTION("""COMPUTED_VALUE"""),30)</f>
        <v>30</v>
      </c>
      <c r="AM18" s="22">
        <f ca="1">IFERROR(__xludf.DUMMYFUNCTION("""COMPUTED_VALUE"""),30)</f>
        <v>30</v>
      </c>
      <c r="AN18" s="22">
        <f ca="1">IFERROR(__xludf.DUMMYFUNCTION("""COMPUTED_VALUE"""),30)</f>
        <v>30</v>
      </c>
      <c r="AO18" s="22">
        <f ca="1">IFERROR(__xludf.DUMMYFUNCTION("""COMPUTED_VALUE"""),30)</f>
        <v>30</v>
      </c>
      <c r="AP18" s="22">
        <f ca="1">IFERROR(__xludf.DUMMYFUNCTION("""COMPUTED_VALUE"""),120)</f>
        <v>120</v>
      </c>
      <c r="AQ18" s="25"/>
      <c r="AR18" s="25"/>
      <c r="AS18" s="25"/>
      <c r="AT18" s="25"/>
      <c r="AU18" s="25"/>
      <c r="AV18" s="25"/>
      <c r="AW18" s="25"/>
      <c r="AX18" s="22"/>
      <c r="AY18" s="22"/>
      <c r="AZ18" s="22"/>
      <c r="BA18" s="22"/>
      <c r="BB18" s="22"/>
      <c r="BC18" s="22"/>
      <c r="BD18" s="22"/>
      <c r="BE18" s="22"/>
      <c r="BF18" s="22"/>
      <c r="BG18" s="22"/>
      <c r="BH18" s="22"/>
      <c r="BI18" s="22"/>
      <c r="BJ18" s="22"/>
      <c r="BK18" s="22"/>
      <c r="BL18" s="22"/>
      <c r="BM18" s="22"/>
      <c r="BN18" s="22"/>
      <c r="BO18" s="22"/>
      <c r="BP18" s="22"/>
      <c r="BQ18" s="22"/>
      <c r="BR18" s="22"/>
      <c r="BS18" s="22"/>
      <c r="BT18" s="22"/>
      <c r="BU18" s="22"/>
      <c r="BV18" s="22"/>
      <c r="BW18" s="22"/>
      <c r="BX18" s="22"/>
      <c r="BY18" s="22"/>
      <c r="BZ18" s="22"/>
      <c r="CA18" s="22"/>
      <c r="CB18" s="22"/>
      <c r="CC18" s="22"/>
      <c r="CD18" s="22"/>
      <c r="CE18" s="22"/>
      <c r="CF18" s="22"/>
      <c r="CG18" s="22"/>
      <c r="CH18" s="22"/>
      <c r="CI18" s="22"/>
      <c r="CJ18" s="22"/>
      <c r="CK18" s="22"/>
      <c r="CL18" s="22"/>
      <c r="CM18" s="22"/>
      <c r="CN18" s="22">
        <f ca="1">IFERROR(__xludf.DUMMYFUNCTION("""COMPUTED_VALUE"""),30)</f>
        <v>30</v>
      </c>
      <c r="CO18" s="22">
        <f ca="1">IFERROR(__xludf.DUMMYFUNCTION("""COMPUTED_VALUE"""),30)</f>
        <v>30</v>
      </c>
      <c r="CP18" s="22">
        <f ca="1">IFERROR(__xludf.DUMMYFUNCTION("""COMPUTED_VALUE"""),30)</f>
        <v>30</v>
      </c>
      <c r="CQ18" s="22">
        <f ca="1">IFERROR(__xludf.DUMMYFUNCTION("""COMPUTED_VALUE"""),30)</f>
        <v>30</v>
      </c>
      <c r="CR18" s="22">
        <f ca="1">IFERROR(__xludf.DUMMYFUNCTION("""COMPUTED_VALUE"""),120)</f>
        <v>120</v>
      </c>
      <c r="CS18" s="22"/>
      <c r="CT18" s="22"/>
      <c r="CU18" s="22"/>
      <c r="CV18" s="22"/>
      <c r="CW18" s="22"/>
      <c r="CX18" s="22"/>
      <c r="CY18" s="22"/>
      <c r="CZ18" s="22"/>
      <c r="DA18" s="22"/>
      <c r="DB18" s="22"/>
    </row>
    <row r="19" spans="1:106">
      <c r="A19" s="30" t="str">
        <f ca="1">IFERROR(__xludf.DUMMYFUNCTION("""COMPUTED_VALUE"""),"Static banner # 4")</f>
        <v>Static banner # 4</v>
      </c>
      <c r="B19" s="19">
        <f ca="1">IFERROR(__xludf.DUMMYFUNCTION("""COMPUTED_VALUE"""),30)</f>
        <v>30</v>
      </c>
      <c r="C19" s="20">
        <f ca="1">IFERROR(__xludf.DUMMYFUNCTION("""COMPUTED_VALUE"""),30)</f>
        <v>30</v>
      </c>
      <c r="D19" s="20">
        <f ca="1">IFERROR(__xludf.DUMMYFUNCTION("""COMPUTED_VALUE"""),30)</f>
        <v>30</v>
      </c>
      <c r="E19" s="20">
        <f ca="1">IFERROR(__xludf.DUMMYFUNCTION("""COMPUTED_VALUE"""),30)</f>
        <v>30</v>
      </c>
      <c r="F19" s="20">
        <f ca="1">IFERROR(__xludf.DUMMYFUNCTION("""COMPUTED_VALUE"""),120)</f>
        <v>120</v>
      </c>
      <c r="G19" s="31"/>
      <c r="H19" s="22">
        <f ca="1">IFERROR(__xludf.DUMMYFUNCTION("""COMPUTED_VALUE"""),30)</f>
        <v>30</v>
      </c>
      <c r="I19" s="22">
        <f ca="1">IFERROR(__xludf.DUMMYFUNCTION("""COMPUTED_VALUE"""),30)</f>
        <v>30</v>
      </c>
      <c r="J19" s="22">
        <f ca="1">IFERROR(__xludf.DUMMYFUNCTION("""COMPUTED_VALUE"""),30)</f>
        <v>30</v>
      </c>
      <c r="K19" s="22">
        <f ca="1">IFERROR(__xludf.DUMMYFUNCTION("""COMPUTED_VALUE"""),30)</f>
        <v>30</v>
      </c>
      <c r="L19" s="22">
        <f ca="1">IFERROR(__xludf.DUMMYFUNCTION("""COMPUTED_VALUE"""),120)</f>
        <v>120</v>
      </c>
      <c r="M19" s="31"/>
      <c r="N19" s="22">
        <f ca="1">IFERROR(__xludf.DUMMYFUNCTION("""COMPUTED_VALUE"""),0)</f>
        <v>0</v>
      </c>
      <c r="O19" s="26">
        <f ca="1">IFERROR(__xludf.DUMMYFUNCTION("""COMPUTED_VALUE"""),0)</f>
        <v>0</v>
      </c>
      <c r="P19" s="26">
        <f ca="1">IFERROR(__xludf.DUMMYFUNCTION("""COMPUTED_VALUE"""),0)</f>
        <v>0</v>
      </c>
      <c r="Q19" s="26">
        <f ca="1">IFERROR(__xludf.DUMMYFUNCTION("""COMPUTED_VALUE"""),0)</f>
        <v>0</v>
      </c>
      <c r="R19" s="22">
        <f ca="1">IFERROR(__xludf.DUMMYFUNCTION("""COMPUTED_VALUE"""),0)</f>
        <v>0</v>
      </c>
      <c r="S19" s="31"/>
      <c r="T19" s="22"/>
      <c r="U19" s="22"/>
      <c r="V19" s="22"/>
      <c r="W19" s="22"/>
      <c r="X19" s="22"/>
      <c r="Y19" s="31"/>
      <c r="Z19" s="22"/>
      <c r="AA19" s="22"/>
      <c r="AB19" s="22"/>
      <c r="AC19" s="22"/>
      <c r="AD19" s="22"/>
      <c r="AE19" s="31"/>
      <c r="AF19" s="22"/>
      <c r="AG19" s="26"/>
      <c r="AH19" s="26"/>
      <c r="AI19" s="26"/>
      <c r="AJ19" s="26"/>
      <c r="AK19" s="31"/>
      <c r="AL19" s="22">
        <f ca="1">IFERROR(__xludf.DUMMYFUNCTION("""COMPUTED_VALUE"""),30)</f>
        <v>30</v>
      </c>
      <c r="AM19" s="22">
        <f ca="1">IFERROR(__xludf.DUMMYFUNCTION("""COMPUTED_VALUE"""),30)</f>
        <v>30</v>
      </c>
      <c r="AN19" s="22">
        <f ca="1">IFERROR(__xludf.DUMMYFUNCTION("""COMPUTED_VALUE"""),30)</f>
        <v>30</v>
      </c>
      <c r="AO19" s="22">
        <f ca="1">IFERROR(__xludf.DUMMYFUNCTION("""COMPUTED_VALUE"""),30)</f>
        <v>30</v>
      </c>
      <c r="AP19" s="22">
        <f ca="1">IFERROR(__xludf.DUMMYFUNCTION("""COMPUTED_VALUE"""),120)</f>
        <v>120</v>
      </c>
      <c r="AQ19" s="25"/>
      <c r="AR19" s="25"/>
      <c r="AS19" s="25"/>
      <c r="AT19" s="25"/>
      <c r="AU19" s="25"/>
      <c r="AV19" s="25"/>
      <c r="AW19" s="25"/>
      <c r="AX19" s="22"/>
      <c r="AY19" s="22"/>
      <c r="AZ19" s="22"/>
      <c r="BA19" s="22"/>
      <c r="BB19" s="22"/>
      <c r="BC19" s="22"/>
      <c r="BD19" s="22"/>
      <c r="BE19" s="26"/>
      <c r="BF19" s="26"/>
      <c r="BG19" s="26"/>
      <c r="BH19" s="26"/>
      <c r="BI19" s="26"/>
      <c r="BJ19" s="26">
        <f ca="1">IFERROR(__xludf.DUMMYFUNCTION("""COMPUTED_VALUE"""),12)</f>
        <v>12</v>
      </c>
      <c r="BK19" s="26">
        <f ca="1">IFERROR(__xludf.DUMMYFUNCTION("""COMPUTED_VALUE"""),12)</f>
        <v>12</v>
      </c>
      <c r="BL19" s="26">
        <f ca="1">IFERROR(__xludf.DUMMYFUNCTION("""COMPUTED_VALUE"""),12)</f>
        <v>12</v>
      </c>
      <c r="BM19" s="26">
        <f ca="1">IFERROR(__xludf.DUMMYFUNCTION("""COMPUTED_VALUE"""),12)</f>
        <v>12</v>
      </c>
      <c r="BN19" s="26">
        <f ca="1">IFERROR(__xludf.DUMMYFUNCTION("""COMPUTED_VALUE"""),48)</f>
        <v>48</v>
      </c>
      <c r="BO19" s="26"/>
      <c r="BP19" s="26"/>
      <c r="BQ19" s="26"/>
      <c r="BR19" s="26"/>
      <c r="BS19" s="26"/>
      <c r="BT19" s="26"/>
      <c r="BU19" s="26"/>
      <c r="BV19" s="26">
        <f ca="1">IFERROR(__xludf.DUMMYFUNCTION("""COMPUTED_VALUE"""),12)</f>
        <v>12</v>
      </c>
      <c r="BW19" s="26">
        <f ca="1">IFERROR(__xludf.DUMMYFUNCTION("""COMPUTED_VALUE"""),12)</f>
        <v>12</v>
      </c>
      <c r="BX19" s="26">
        <f ca="1">IFERROR(__xludf.DUMMYFUNCTION("""COMPUTED_VALUE"""),12)</f>
        <v>12</v>
      </c>
      <c r="BY19" s="26">
        <f ca="1">IFERROR(__xludf.DUMMYFUNCTION("""COMPUTED_VALUE"""),12)</f>
        <v>12</v>
      </c>
      <c r="BZ19" s="26">
        <f ca="1">IFERROR(__xludf.DUMMYFUNCTION("""COMPUTED_VALUE"""),48)</f>
        <v>48</v>
      </c>
      <c r="CA19" s="26"/>
      <c r="CB19" s="26">
        <f ca="1">IFERROR(__xludf.DUMMYFUNCTION("""COMPUTED_VALUE"""),6)</f>
        <v>6</v>
      </c>
      <c r="CC19" s="26">
        <f ca="1">IFERROR(__xludf.DUMMYFUNCTION("""COMPUTED_VALUE"""),6)</f>
        <v>6</v>
      </c>
      <c r="CD19" s="26">
        <f ca="1">IFERROR(__xludf.DUMMYFUNCTION("""COMPUTED_VALUE"""),6)</f>
        <v>6</v>
      </c>
      <c r="CE19" s="26">
        <f ca="1">IFERROR(__xludf.DUMMYFUNCTION("""COMPUTED_VALUE"""),6)</f>
        <v>6</v>
      </c>
      <c r="CF19" s="26">
        <f ca="1">IFERROR(__xludf.DUMMYFUNCTION("""COMPUTED_VALUE"""),24)</f>
        <v>24</v>
      </c>
      <c r="CG19" s="26"/>
      <c r="CH19" s="26"/>
      <c r="CI19" s="26"/>
      <c r="CJ19" s="26"/>
      <c r="CK19" s="26"/>
      <c r="CL19" s="26"/>
      <c r="CM19" s="26"/>
      <c r="CN19" s="26"/>
      <c r="CO19" s="26"/>
      <c r="CP19" s="26"/>
      <c r="CQ19" s="26"/>
      <c r="CR19" s="26"/>
      <c r="CS19" s="26"/>
      <c r="CT19" s="26"/>
      <c r="CU19" s="26"/>
      <c r="CV19" s="26"/>
      <c r="CW19" s="26"/>
      <c r="CX19" s="26"/>
      <c r="CY19" s="26"/>
      <c r="CZ19" s="26"/>
      <c r="DA19" s="26"/>
      <c r="DB19" s="26"/>
    </row>
    <row r="20" spans="1:106">
      <c r="A20" s="30" t="str">
        <f ca="1">IFERROR(__xludf.DUMMYFUNCTION("""COMPUTED_VALUE"""),"Static banner # 6")</f>
        <v>Static banner # 6</v>
      </c>
      <c r="B20" s="19">
        <f ca="1">IFERROR(__xludf.DUMMYFUNCTION("""COMPUTED_VALUE"""),30)</f>
        <v>30</v>
      </c>
      <c r="C20" s="20">
        <f ca="1">IFERROR(__xludf.DUMMYFUNCTION("""COMPUTED_VALUE"""),30)</f>
        <v>30</v>
      </c>
      <c r="D20" s="20">
        <f ca="1">IFERROR(__xludf.DUMMYFUNCTION("""COMPUTED_VALUE"""),30)</f>
        <v>30</v>
      </c>
      <c r="E20" s="20">
        <f ca="1">IFERROR(__xludf.DUMMYFUNCTION("""COMPUTED_VALUE"""),30)</f>
        <v>30</v>
      </c>
      <c r="F20" s="20">
        <f ca="1">IFERROR(__xludf.DUMMYFUNCTION("""COMPUTED_VALUE"""),120)</f>
        <v>120</v>
      </c>
      <c r="G20" s="31"/>
      <c r="H20" s="22">
        <f ca="1">IFERROR(__xludf.DUMMYFUNCTION("""COMPUTED_VALUE"""),30)</f>
        <v>30</v>
      </c>
      <c r="I20" s="23">
        <f ca="1">IFERROR(__xludf.DUMMYFUNCTION("""COMPUTED_VALUE"""),30)</f>
        <v>30</v>
      </c>
      <c r="J20" s="23">
        <f ca="1">IFERROR(__xludf.DUMMYFUNCTION("""COMPUTED_VALUE"""),30)</f>
        <v>30</v>
      </c>
      <c r="K20" s="23">
        <f ca="1">IFERROR(__xludf.DUMMYFUNCTION("""COMPUTED_VALUE"""),30)</f>
        <v>30</v>
      </c>
      <c r="L20" s="23">
        <f ca="1">IFERROR(__xludf.DUMMYFUNCTION("""COMPUTED_VALUE"""),120)</f>
        <v>120</v>
      </c>
      <c r="M20" s="31"/>
      <c r="N20" s="22">
        <f ca="1">IFERROR(__xludf.DUMMYFUNCTION("""COMPUTED_VALUE"""),0)</f>
        <v>0</v>
      </c>
      <c r="O20" s="26">
        <f ca="1">IFERROR(__xludf.DUMMYFUNCTION("""COMPUTED_VALUE"""),0)</f>
        <v>0</v>
      </c>
      <c r="P20" s="26">
        <f ca="1">IFERROR(__xludf.DUMMYFUNCTION("""COMPUTED_VALUE"""),0)</f>
        <v>0</v>
      </c>
      <c r="Q20" s="26">
        <f ca="1">IFERROR(__xludf.DUMMYFUNCTION("""COMPUTED_VALUE"""),0)</f>
        <v>0</v>
      </c>
      <c r="R20" s="22">
        <f ca="1">IFERROR(__xludf.DUMMYFUNCTION("""COMPUTED_VALUE"""),0)</f>
        <v>0</v>
      </c>
      <c r="S20" s="31"/>
      <c r="T20" s="22"/>
      <c r="U20" s="22"/>
      <c r="V20" s="22"/>
      <c r="W20" s="22"/>
      <c r="X20" s="22"/>
      <c r="Y20" s="31"/>
      <c r="Z20" s="22"/>
      <c r="AA20" s="22"/>
      <c r="AB20" s="22"/>
      <c r="AC20" s="22"/>
      <c r="AD20" s="22"/>
      <c r="AE20" s="31"/>
      <c r="AF20" s="22"/>
      <c r="AG20" s="29"/>
      <c r="AH20" s="29"/>
      <c r="AI20" s="29"/>
      <c r="AJ20" s="29"/>
      <c r="AK20" s="31"/>
      <c r="AL20" s="22">
        <f ca="1">IFERROR(__xludf.DUMMYFUNCTION("""COMPUTED_VALUE"""),30)</f>
        <v>30</v>
      </c>
      <c r="AM20" s="22">
        <f ca="1">IFERROR(__xludf.DUMMYFUNCTION("""COMPUTED_VALUE"""),30)</f>
        <v>30</v>
      </c>
      <c r="AN20" s="22">
        <f ca="1">IFERROR(__xludf.DUMMYFUNCTION("""COMPUTED_VALUE"""),30)</f>
        <v>30</v>
      </c>
      <c r="AO20" s="22">
        <f ca="1">IFERROR(__xludf.DUMMYFUNCTION("""COMPUTED_VALUE"""),30)</f>
        <v>30</v>
      </c>
      <c r="AP20" s="22">
        <f ca="1">IFERROR(__xludf.DUMMYFUNCTION("""COMPUTED_VALUE"""),120)</f>
        <v>120</v>
      </c>
      <c r="AQ20" s="25"/>
      <c r="AR20" s="25"/>
      <c r="AS20" s="25"/>
      <c r="AT20" s="25"/>
      <c r="AU20" s="25"/>
      <c r="AV20" s="25"/>
      <c r="AW20" s="25"/>
      <c r="AX20" s="22"/>
      <c r="AY20" s="22"/>
      <c r="AZ20" s="22"/>
      <c r="BA20" s="22"/>
      <c r="BB20" s="22"/>
      <c r="BC20" s="22"/>
      <c r="BD20" s="22"/>
      <c r="BE20" s="22"/>
      <c r="BF20" s="22"/>
      <c r="BG20" s="22"/>
      <c r="BH20" s="22"/>
      <c r="BI20" s="22"/>
      <c r="BJ20" s="22"/>
      <c r="BK20" s="22"/>
      <c r="BL20" s="22"/>
      <c r="BM20" s="22"/>
      <c r="BN20" s="22"/>
      <c r="BO20" s="22"/>
      <c r="BP20" s="22"/>
      <c r="BQ20" s="22"/>
      <c r="BR20" s="22"/>
      <c r="BS20" s="22"/>
      <c r="BT20" s="22"/>
      <c r="BU20" s="22"/>
      <c r="BV20" s="22"/>
      <c r="BW20" s="22"/>
      <c r="BX20" s="22"/>
      <c r="BY20" s="22"/>
      <c r="BZ20" s="22"/>
      <c r="CA20" s="22"/>
      <c r="CB20" s="22">
        <f ca="1">IFERROR(__xludf.DUMMYFUNCTION("""COMPUTED_VALUE"""),30)</f>
        <v>30</v>
      </c>
      <c r="CC20" s="22">
        <f ca="1">IFERROR(__xludf.DUMMYFUNCTION("""COMPUTED_VALUE"""),30)</f>
        <v>30</v>
      </c>
      <c r="CD20" s="22">
        <f ca="1">IFERROR(__xludf.DUMMYFUNCTION("""COMPUTED_VALUE"""),30)</f>
        <v>30</v>
      </c>
      <c r="CE20" s="22">
        <f ca="1">IFERROR(__xludf.DUMMYFUNCTION("""COMPUTED_VALUE"""),30)</f>
        <v>30</v>
      </c>
      <c r="CF20" s="22">
        <f ca="1">IFERROR(__xludf.DUMMYFUNCTION("""COMPUTED_VALUE"""),120)</f>
        <v>120</v>
      </c>
      <c r="CG20" s="22"/>
      <c r="CH20" s="22"/>
      <c r="CI20" s="22"/>
      <c r="CJ20" s="22"/>
      <c r="CK20" s="22"/>
      <c r="CL20" s="22"/>
      <c r="CM20" s="22"/>
      <c r="CN20" s="22"/>
      <c r="CO20" s="22"/>
      <c r="CP20" s="22"/>
      <c r="CQ20" s="22"/>
      <c r="CR20" s="22"/>
      <c r="CS20" s="22"/>
      <c r="CT20" s="22"/>
      <c r="CU20" s="22"/>
      <c r="CV20" s="22"/>
      <c r="CW20" s="22"/>
      <c r="CX20" s="22"/>
      <c r="CY20" s="22"/>
      <c r="CZ20" s="22"/>
      <c r="DA20" s="22"/>
      <c r="DB20" s="22"/>
    </row>
    <row r="21" spans="1:106">
      <c r="A21" s="27" t="str">
        <f ca="1">IFERROR(__xludf.DUMMYFUNCTION("""COMPUTED_VALUE"""),"Bottom Banner # 1-3")</f>
        <v>Bottom Banner # 1-3</v>
      </c>
      <c r="B21" s="19">
        <f ca="1">IFERROR(__xludf.DUMMYFUNCTION("""COMPUTED_VALUE"""),90)</f>
        <v>90</v>
      </c>
      <c r="C21" s="20">
        <f ca="1">IFERROR(__xludf.DUMMYFUNCTION("""COMPUTED_VALUE"""),90)</f>
        <v>90</v>
      </c>
      <c r="D21" s="20">
        <f ca="1">IFERROR(__xludf.DUMMYFUNCTION("""COMPUTED_VALUE"""),90)</f>
        <v>90</v>
      </c>
      <c r="E21" s="20">
        <f ca="1">IFERROR(__xludf.DUMMYFUNCTION("""COMPUTED_VALUE"""),90)</f>
        <v>90</v>
      </c>
      <c r="F21" s="20">
        <f ca="1">IFERROR(__xludf.DUMMYFUNCTION("""COMPUTED_VALUE"""),360)</f>
        <v>360</v>
      </c>
      <c r="G21" s="31"/>
      <c r="H21" s="26">
        <f ca="1">IFERROR(__xludf.DUMMYFUNCTION("""COMPUTED_VALUE"""),90)</f>
        <v>90</v>
      </c>
      <c r="I21" s="29">
        <f ca="1">IFERROR(__xludf.DUMMYFUNCTION("""COMPUTED_VALUE"""),90)</f>
        <v>90</v>
      </c>
      <c r="J21" s="29">
        <f ca="1">IFERROR(__xludf.DUMMYFUNCTION("""COMPUTED_VALUE"""),90)</f>
        <v>90</v>
      </c>
      <c r="K21" s="29">
        <f ca="1">IFERROR(__xludf.DUMMYFUNCTION("""COMPUTED_VALUE"""),90)</f>
        <v>90</v>
      </c>
      <c r="L21" s="29">
        <f ca="1">IFERROR(__xludf.DUMMYFUNCTION("""COMPUTED_VALUE"""),360)</f>
        <v>360</v>
      </c>
      <c r="M21" s="31"/>
      <c r="N21" s="26">
        <f ca="1">IFERROR(__xludf.DUMMYFUNCTION("""COMPUTED_VALUE"""),0)</f>
        <v>0</v>
      </c>
      <c r="O21" s="26">
        <f ca="1">IFERROR(__xludf.DUMMYFUNCTION("""COMPUTED_VALUE"""),0)</f>
        <v>0</v>
      </c>
      <c r="P21" s="26">
        <f ca="1">IFERROR(__xludf.DUMMYFUNCTION("""COMPUTED_VALUE"""),0)</f>
        <v>0</v>
      </c>
      <c r="Q21" s="26">
        <f ca="1">IFERROR(__xludf.DUMMYFUNCTION("""COMPUTED_VALUE"""),0)</f>
        <v>0</v>
      </c>
      <c r="R21" s="26">
        <f ca="1">IFERROR(__xludf.DUMMYFUNCTION("""COMPUTED_VALUE"""),0)</f>
        <v>0</v>
      </c>
      <c r="S21" s="31"/>
      <c r="T21" s="26"/>
      <c r="U21" s="26"/>
      <c r="V21" s="26"/>
      <c r="W21" s="26"/>
      <c r="X21" s="26"/>
      <c r="Y21" s="31"/>
      <c r="Z21" s="26"/>
      <c r="AA21" s="22"/>
      <c r="AB21" s="22"/>
      <c r="AC21" s="22"/>
      <c r="AD21" s="22"/>
      <c r="AE21" s="31"/>
      <c r="AF21" s="26"/>
      <c r="AG21" s="29"/>
      <c r="AH21" s="29"/>
      <c r="AI21" s="29"/>
      <c r="AJ21" s="29"/>
      <c r="AK21" s="31"/>
      <c r="AL21" s="26">
        <f ca="1">IFERROR(__xludf.DUMMYFUNCTION("""COMPUTED_VALUE"""),90)</f>
        <v>90</v>
      </c>
      <c r="AM21" s="26">
        <f ca="1">IFERROR(__xludf.DUMMYFUNCTION("""COMPUTED_VALUE"""),90)</f>
        <v>90</v>
      </c>
      <c r="AN21" s="26">
        <f ca="1">IFERROR(__xludf.DUMMYFUNCTION("""COMPUTED_VALUE"""),90)</f>
        <v>90</v>
      </c>
      <c r="AO21" s="26">
        <f ca="1">IFERROR(__xludf.DUMMYFUNCTION("""COMPUTED_VALUE"""),90)</f>
        <v>90</v>
      </c>
      <c r="AP21" s="26">
        <f ca="1">IFERROR(__xludf.DUMMYFUNCTION("""COMPUTED_VALUE"""),360)</f>
        <v>360</v>
      </c>
      <c r="AQ21" s="33"/>
      <c r="AR21" s="33"/>
      <c r="AS21" s="33"/>
      <c r="AT21" s="33"/>
      <c r="AU21" s="33"/>
      <c r="AV21" s="33"/>
      <c r="AW21" s="33"/>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c r="BZ21" s="26"/>
      <c r="CA21" s="26"/>
      <c r="CB21" s="29">
        <f ca="1">IFERROR(__xludf.DUMMYFUNCTION("""COMPUTED_VALUE"""),90)</f>
        <v>90</v>
      </c>
      <c r="CC21" s="29">
        <f ca="1">IFERROR(__xludf.DUMMYFUNCTION("""COMPUTED_VALUE"""),90)</f>
        <v>90</v>
      </c>
      <c r="CD21" s="29">
        <f ca="1">IFERROR(__xludf.DUMMYFUNCTION("""COMPUTED_VALUE"""),90)</f>
        <v>90</v>
      </c>
      <c r="CE21" s="26">
        <f ca="1">IFERROR(__xludf.DUMMYFUNCTION("""COMPUTED_VALUE"""),90)</f>
        <v>90</v>
      </c>
      <c r="CF21" s="26">
        <f ca="1">IFERROR(__xludf.DUMMYFUNCTION("""COMPUTED_VALUE"""),360)</f>
        <v>360</v>
      </c>
      <c r="CG21" s="26"/>
      <c r="CH21" s="26"/>
      <c r="CI21" s="26"/>
      <c r="CJ21" s="26"/>
      <c r="CK21" s="26"/>
      <c r="CL21" s="26"/>
      <c r="CM21" s="26"/>
      <c r="CN21" s="26"/>
      <c r="CO21" s="26"/>
      <c r="CP21" s="26"/>
      <c r="CQ21" s="26"/>
      <c r="CR21" s="26"/>
      <c r="CS21" s="26"/>
      <c r="CT21" s="26"/>
      <c r="CU21" s="26"/>
      <c r="CV21" s="26"/>
      <c r="CW21" s="26"/>
      <c r="CX21" s="26"/>
      <c r="CY21" s="26"/>
      <c r="CZ21" s="26"/>
      <c r="DA21" s="26"/>
      <c r="DB21" s="26"/>
    </row>
    <row r="22" spans="1:106">
      <c r="A22" s="27" t="str">
        <f ca="1">IFERROR(__xludf.DUMMYFUNCTION("""COMPUTED_VALUE"""),"Bottom Banner # 4-6")</f>
        <v>Bottom Banner # 4-6</v>
      </c>
      <c r="B22" s="19">
        <f ca="1">IFERROR(__xludf.DUMMYFUNCTION("""COMPUTED_VALUE"""),90)</f>
        <v>90</v>
      </c>
      <c r="C22" s="20">
        <f ca="1">IFERROR(__xludf.DUMMYFUNCTION("""COMPUTED_VALUE"""),90)</f>
        <v>90</v>
      </c>
      <c r="D22" s="20">
        <f ca="1">IFERROR(__xludf.DUMMYFUNCTION("""COMPUTED_VALUE"""),90)</f>
        <v>90</v>
      </c>
      <c r="E22" s="20">
        <f ca="1">IFERROR(__xludf.DUMMYFUNCTION("""COMPUTED_VALUE"""),90)</f>
        <v>90</v>
      </c>
      <c r="F22" s="20">
        <f ca="1">IFERROR(__xludf.DUMMYFUNCTION("""COMPUTED_VALUE"""),360)</f>
        <v>360</v>
      </c>
      <c r="G22" s="31"/>
      <c r="H22" s="26">
        <f ca="1">IFERROR(__xludf.DUMMYFUNCTION("""COMPUTED_VALUE"""),90)</f>
        <v>90</v>
      </c>
      <c r="I22" s="29">
        <f ca="1">IFERROR(__xludf.DUMMYFUNCTION("""COMPUTED_VALUE"""),90)</f>
        <v>90</v>
      </c>
      <c r="J22" s="29">
        <f ca="1">IFERROR(__xludf.DUMMYFUNCTION("""COMPUTED_VALUE"""),90)</f>
        <v>90</v>
      </c>
      <c r="K22" s="29">
        <f ca="1">IFERROR(__xludf.DUMMYFUNCTION("""COMPUTED_VALUE"""),90)</f>
        <v>90</v>
      </c>
      <c r="L22" s="29">
        <f ca="1">IFERROR(__xludf.DUMMYFUNCTION("""COMPUTED_VALUE"""),360)</f>
        <v>360</v>
      </c>
      <c r="M22" s="31"/>
      <c r="N22" s="26">
        <f ca="1">IFERROR(__xludf.DUMMYFUNCTION("""COMPUTED_VALUE"""),0)</f>
        <v>0</v>
      </c>
      <c r="O22" s="26">
        <f ca="1">IFERROR(__xludf.DUMMYFUNCTION("""COMPUTED_VALUE"""),0)</f>
        <v>0</v>
      </c>
      <c r="P22" s="26">
        <f ca="1">IFERROR(__xludf.DUMMYFUNCTION("""COMPUTED_VALUE"""),0)</f>
        <v>0</v>
      </c>
      <c r="Q22" s="26">
        <f ca="1">IFERROR(__xludf.DUMMYFUNCTION("""COMPUTED_VALUE"""),0)</f>
        <v>0</v>
      </c>
      <c r="R22" s="26">
        <f ca="1">IFERROR(__xludf.DUMMYFUNCTION("""COMPUTED_VALUE"""),0)</f>
        <v>0</v>
      </c>
      <c r="S22" s="31"/>
      <c r="T22" s="26"/>
      <c r="U22" s="26"/>
      <c r="V22" s="26"/>
      <c r="W22" s="26"/>
      <c r="X22" s="26"/>
      <c r="Y22" s="31"/>
      <c r="Z22" s="26"/>
      <c r="AA22" s="22"/>
      <c r="AB22" s="22"/>
      <c r="AC22" s="22"/>
      <c r="AD22" s="22"/>
      <c r="AE22" s="31"/>
      <c r="AF22" s="26"/>
      <c r="AG22" s="29"/>
      <c r="AH22" s="29"/>
      <c r="AI22" s="29"/>
      <c r="AJ22" s="29"/>
      <c r="AK22" s="31"/>
      <c r="AL22" s="26">
        <f ca="1">IFERROR(__xludf.DUMMYFUNCTION("""COMPUTED_VALUE"""),90)</f>
        <v>90</v>
      </c>
      <c r="AM22" s="26">
        <f ca="1">IFERROR(__xludf.DUMMYFUNCTION("""COMPUTED_VALUE"""),90)</f>
        <v>90</v>
      </c>
      <c r="AN22" s="26">
        <f ca="1">IFERROR(__xludf.DUMMYFUNCTION("""COMPUTED_VALUE"""),90)</f>
        <v>90</v>
      </c>
      <c r="AO22" s="26">
        <f ca="1">IFERROR(__xludf.DUMMYFUNCTION("""COMPUTED_VALUE"""),90)</f>
        <v>90</v>
      </c>
      <c r="AP22" s="26">
        <f ca="1">IFERROR(__xludf.DUMMYFUNCTION("""COMPUTED_VALUE"""),360)</f>
        <v>360</v>
      </c>
      <c r="AQ22" s="33"/>
      <c r="AR22" s="33"/>
      <c r="AS22" s="33"/>
      <c r="AT22" s="33"/>
      <c r="AU22" s="33"/>
      <c r="AV22" s="33"/>
      <c r="AW22" s="33"/>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9">
        <f ca="1">IFERROR(__xludf.DUMMYFUNCTION("""COMPUTED_VALUE"""),90)</f>
        <v>90</v>
      </c>
      <c r="CC22" s="29">
        <f ca="1">IFERROR(__xludf.DUMMYFUNCTION("""COMPUTED_VALUE"""),90)</f>
        <v>90</v>
      </c>
      <c r="CD22" s="29">
        <f ca="1">IFERROR(__xludf.DUMMYFUNCTION("""COMPUTED_VALUE"""),90)</f>
        <v>90</v>
      </c>
      <c r="CE22" s="26">
        <f ca="1">IFERROR(__xludf.DUMMYFUNCTION("""COMPUTED_VALUE"""),90)</f>
        <v>90</v>
      </c>
      <c r="CF22" s="26">
        <f ca="1">IFERROR(__xludf.DUMMYFUNCTION("""COMPUTED_VALUE"""),360)</f>
        <v>360</v>
      </c>
      <c r="CG22" s="26"/>
      <c r="CH22" s="26"/>
      <c r="CI22" s="26"/>
      <c r="CJ22" s="26"/>
      <c r="CK22" s="26"/>
      <c r="CL22" s="26"/>
      <c r="CM22" s="26"/>
      <c r="CN22" s="26"/>
      <c r="CO22" s="26"/>
      <c r="CP22" s="26"/>
      <c r="CQ22" s="26"/>
      <c r="CR22" s="26"/>
      <c r="CS22" s="26"/>
      <c r="CT22" s="26"/>
      <c r="CU22" s="26"/>
      <c r="CV22" s="26"/>
      <c r="CW22" s="26"/>
      <c r="CX22" s="26"/>
      <c r="CY22" s="26"/>
      <c r="CZ22" s="26"/>
      <c r="DA22" s="26"/>
      <c r="DB22" s="26"/>
    </row>
    <row r="23" spans="1:106">
      <c r="A23" s="34" t="str">
        <f ca="1">IFERROR(__xludf.DUMMYFUNCTION("""COMPUTED_VALUE"""),"Flash Sale Banner # 1-4")</f>
        <v>Flash Sale Banner # 1-4</v>
      </c>
      <c r="B23" s="35">
        <f ca="1">IFERROR(__xludf.DUMMYFUNCTION("""COMPUTED_VALUE"""),120)</f>
        <v>120</v>
      </c>
      <c r="C23" s="36">
        <f ca="1">IFERROR(__xludf.DUMMYFUNCTION("""COMPUTED_VALUE"""),120)</f>
        <v>120</v>
      </c>
      <c r="D23" s="36">
        <f ca="1">IFERROR(__xludf.DUMMYFUNCTION("""COMPUTED_VALUE"""),120)</f>
        <v>120</v>
      </c>
      <c r="E23" s="36">
        <f ca="1">IFERROR(__xludf.DUMMYFUNCTION("""COMPUTED_VALUE"""),120)</f>
        <v>120</v>
      </c>
      <c r="F23" s="36">
        <f ca="1">IFERROR(__xludf.DUMMYFUNCTION("""COMPUTED_VALUE"""),480)</f>
        <v>480</v>
      </c>
      <c r="G23" s="37"/>
      <c r="H23" s="22">
        <f ca="1">IFERROR(__xludf.DUMMYFUNCTION("""COMPUTED_VALUE"""),120)</f>
        <v>120</v>
      </c>
      <c r="I23" s="22">
        <f ca="1">IFERROR(__xludf.DUMMYFUNCTION("""COMPUTED_VALUE"""),120)</f>
        <v>120</v>
      </c>
      <c r="J23" s="22">
        <f ca="1">IFERROR(__xludf.DUMMYFUNCTION("""COMPUTED_VALUE"""),120)</f>
        <v>120</v>
      </c>
      <c r="K23" s="22">
        <f ca="1">IFERROR(__xludf.DUMMYFUNCTION("""COMPUTED_VALUE"""),120)</f>
        <v>120</v>
      </c>
      <c r="L23" s="22">
        <f ca="1">IFERROR(__xludf.DUMMYFUNCTION("""COMPUTED_VALUE"""),480)</f>
        <v>480</v>
      </c>
      <c r="M23" s="37"/>
      <c r="N23" s="22">
        <f ca="1">IFERROR(__xludf.DUMMYFUNCTION("""COMPUTED_VALUE"""),82)</f>
        <v>82</v>
      </c>
      <c r="O23" s="22">
        <f ca="1">IFERROR(__xludf.DUMMYFUNCTION("""COMPUTED_VALUE"""),82)</f>
        <v>82</v>
      </c>
      <c r="P23" s="22">
        <f ca="1">IFERROR(__xludf.DUMMYFUNCTION("""COMPUTED_VALUE"""),82)</f>
        <v>82</v>
      </c>
      <c r="Q23" s="22">
        <f ca="1">IFERROR(__xludf.DUMMYFUNCTION("""COMPUTED_VALUE"""),82)</f>
        <v>82</v>
      </c>
      <c r="R23" s="22">
        <f ca="1">IFERROR(__xludf.DUMMYFUNCTION("""COMPUTED_VALUE"""),328)</f>
        <v>328</v>
      </c>
      <c r="S23" s="37"/>
      <c r="T23" s="22">
        <f ca="1">IFERROR(__xludf.DUMMYFUNCTION("""COMPUTED_VALUE"""),48)</f>
        <v>48</v>
      </c>
      <c r="U23" s="22">
        <f ca="1">IFERROR(__xludf.DUMMYFUNCTION("""COMPUTED_VALUE"""),48)</f>
        <v>48</v>
      </c>
      <c r="V23" s="22">
        <f ca="1">IFERROR(__xludf.DUMMYFUNCTION("""COMPUTED_VALUE"""),48)</f>
        <v>48</v>
      </c>
      <c r="W23" s="22">
        <f ca="1">IFERROR(__xludf.DUMMYFUNCTION("""COMPUTED_VALUE"""),48)</f>
        <v>48</v>
      </c>
      <c r="X23" s="22">
        <f ca="1">IFERROR(__xludf.DUMMYFUNCTION("""COMPUTED_VALUE"""),192)</f>
        <v>192</v>
      </c>
      <c r="Y23" s="37"/>
      <c r="Z23" s="22">
        <f ca="1">IFERROR(__xludf.DUMMYFUNCTION("""COMPUTED_VALUE"""),4)</f>
        <v>4</v>
      </c>
      <c r="AA23" s="22">
        <f ca="1">IFERROR(__xludf.DUMMYFUNCTION("""COMPUTED_VALUE"""),4)</f>
        <v>4</v>
      </c>
      <c r="AB23" s="22">
        <f ca="1">IFERROR(__xludf.DUMMYFUNCTION("""COMPUTED_VALUE"""),4)</f>
        <v>4</v>
      </c>
      <c r="AC23" s="22">
        <f ca="1">IFERROR(__xludf.DUMMYFUNCTION("""COMPUTED_VALUE"""),4)</f>
        <v>4</v>
      </c>
      <c r="AD23" s="22">
        <f ca="1">IFERROR(__xludf.DUMMYFUNCTION("""COMPUTED_VALUE"""),16)</f>
        <v>16</v>
      </c>
      <c r="AE23" s="37"/>
      <c r="AF23" s="22">
        <f ca="1">IFERROR(__xludf.DUMMYFUNCTION("""COMPUTED_VALUE"""),30)</f>
        <v>30</v>
      </c>
      <c r="AG23" s="22">
        <f ca="1">IFERROR(__xludf.DUMMYFUNCTION("""COMPUTED_VALUE"""),30)</f>
        <v>30</v>
      </c>
      <c r="AH23" s="22">
        <f ca="1">IFERROR(__xludf.DUMMYFUNCTION("""COMPUTED_VALUE"""),30)</f>
        <v>30</v>
      </c>
      <c r="AI23" s="22">
        <f ca="1">IFERROR(__xludf.DUMMYFUNCTION("""COMPUTED_VALUE"""),30)</f>
        <v>30</v>
      </c>
      <c r="AJ23" s="22">
        <f ca="1">IFERROR(__xludf.DUMMYFUNCTION("""COMPUTED_VALUE"""),120)</f>
        <v>120</v>
      </c>
      <c r="AK23" s="37"/>
      <c r="AL23" s="22">
        <f ca="1">IFERROR(__xludf.DUMMYFUNCTION("""COMPUTED_VALUE"""),38)</f>
        <v>38</v>
      </c>
      <c r="AM23" s="22">
        <f ca="1">IFERROR(__xludf.DUMMYFUNCTION("""COMPUTED_VALUE"""),38)</f>
        <v>38</v>
      </c>
      <c r="AN23" s="22">
        <f ca="1">IFERROR(__xludf.DUMMYFUNCTION("""COMPUTED_VALUE"""),38)</f>
        <v>38</v>
      </c>
      <c r="AO23" s="22">
        <f ca="1">IFERROR(__xludf.DUMMYFUNCTION("""COMPUTED_VALUE"""),38)</f>
        <v>38</v>
      </c>
      <c r="AP23" s="22">
        <f ca="1">IFERROR(__xludf.DUMMYFUNCTION("""COMPUTED_VALUE"""),152)</f>
        <v>152</v>
      </c>
      <c r="AQ23" s="25"/>
      <c r="AR23" s="25">
        <f ca="1">IFERROR(__xludf.DUMMYFUNCTION("""COMPUTED_VALUE"""),9)</f>
        <v>9</v>
      </c>
      <c r="AS23" s="25">
        <f ca="1">IFERROR(__xludf.DUMMYFUNCTION("""COMPUTED_VALUE"""),9)</f>
        <v>9</v>
      </c>
      <c r="AT23" s="25">
        <f ca="1">IFERROR(__xludf.DUMMYFUNCTION("""COMPUTED_VALUE"""),9)</f>
        <v>9</v>
      </c>
      <c r="AU23" s="25">
        <f ca="1">IFERROR(__xludf.DUMMYFUNCTION("""COMPUTED_VALUE"""),9)</f>
        <v>9</v>
      </c>
      <c r="AV23" s="25">
        <f ca="1">IFERROR(__xludf.DUMMYFUNCTION("""COMPUTED_VALUE"""),36)</f>
        <v>36</v>
      </c>
      <c r="AW23" s="25"/>
      <c r="AX23" s="22">
        <f ca="1">IFERROR(__xludf.DUMMYFUNCTION("""COMPUTED_VALUE"""),9)</f>
        <v>9</v>
      </c>
      <c r="AY23" s="22">
        <f ca="1">IFERROR(__xludf.DUMMYFUNCTION("""COMPUTED_VALUE"""),9)</f>
        <v>9</v>
      </c>
      <c r="AZ23" s="22">
        <f ca="1">IFERROR(__xludf.DUMMYFUNCTION("""COMPUTED_VALUE"""),9)</f>
        <v>9</v>
      </c>
      <c r="BA23" s="22">
        <f ca="1">IFERROR(__xludf.DUMMYFUNCTION("""COMPUTED_VALUE"""),9)</f>
        <v>9</v>
      </c>
      <c r="BB23" s="22">
        <f ca="1">IFERROR(__xludf.DUMMYFUNCTION("""COMPUTED_VALUE"""),36)</f>
        <v>36</v>
      </c>
      <c r="BC23" s="22"/>
      <c r="BD23" s="22"/>
      <c r="BE23" s="22"/>
      <c r="BF23" s="22"/>
      <c r="BG23" s="22"/>
      <c r="BH23" s="22"/>
      <c r="BI23" s="22"/>
      <c r="BJ23" s="22"/>
      <c r="BK23" s="22"/>
      <c r="BL23" s="22"/>
      <c r="BM23" s="22"/>
      <c r="BN23" s="22"/>
      <c r="BO23" s="22"/>
      <c r="BP23" s="22"/>
      <c r="BQ23" s="22"/>
      <c r="BR23" s="22"/>
      <c r="BS23" s="22"/>
      <c r="BT23" s="22"/>
      <c r="BU23" s="22"/>
      <c r="BV23" s="22"/>
      <c r="BW23" s="22"/>
      <c r="BX23" s="22"/>
      <c r="BY23" s="22"/>
      <c r="BZ23" s="22"/>
      <c r="CA23" s="22"/>
      <c r="CB23" s="23"/>
      <c r="CC23" s="23"/>
      <c r="CD23" s="23"/>
      <c r="CE23" s="26"/>
      <c r="CF23" s="22"/>
      <c r="CG23" s="22"/>
      <c r="CH23" s="22">
        <f ca="1">IFERROR(__xludf.DUMMYFUNCTION("""COMPUTED_VALUE"""),20)</f>
        <v>20</v>
      </c>
      <c r="CI23" s="22">
        <f ca="1">IFERROR(__xludf.DUMMYFUNCTION("""COMPUTED_VALUE"""),20)</f>
        <v>20</v>
      </c>
      <c r="CJ23" s="22">
        <f ca="1">IFERROR(__xludf.DUMMYFUNCTION("""COMPUTED_VALUE"""),20)</f>
        <v>20</v>
      </c>
      <c r="CK23" s="22">
        <f ca="1">IFERROR(__xludf.DUMMYFUNCTION("""COMPUTED_VALUE"""),20)</f>
        <v>20</v>
      </c>
      <c r="CL23" s="22">
        <f ca="1">IFERROR(__xludf.DUMMYFUNCTION("""COMPUTED_VALUE"""),80)</f>
        <v>80</v>
      </c>
      <c r="CM23" s="22"/>
      <c r="CN23" s="22"/>
      <c r="CO23" s="22"/>
      <c r="CP23" s="22"/>
      <c r="CQ23" s="22"/>
      <c r="CR23" s="22"/>
      <c r="CS23" s="22"/>
      <c r="CT23" s="22"/>
      <c r="CU23" s="22"/>
      <c r="CV23" s="22"/>
      <c r="CW23" s="22"/>
      <c r="CX23" s="22"/>
      <c r="CY23" s="22"/>
      <c r="CZ23" s="22"/>
      <c r="DA23" s="22"/>
      <c r="DB23" s="22"/>
    </row>
    <row r="24" spans="1:106">
      <c r="A24" s="38" t="str">
        <f ca="1">IFERROR(__xludf.DUMMYFUNCTION("""COMPUTED_VALUE"""),"Floating (0-6H, 6-10H, 10-13H, 13-16H, 16-19H, 19-22H, 22-24H) ")</f>
        <v xml:space="preserve">Floating (0-6H, 6-10H, 10-13H, 13-16H, 16-19H, 19-22H, 22-24H) </v>
      </c>
      <c r="B24" s="19">
        <f ca="1">IFERROR(__xludf.DUMMYFUNCTION("""COMPUTED_VALUE"""),210)</f>
        <v>210</v>
      </c>
      <c r="C24" s="20">
        <f ca="1">IFERROR(__xludf.DUMMYFUNCTION("""COMPUTED_VALUE"""),210)</f>
        <v>210</v>
      </c>
      <c r="D24" s="20">
        <f ca="1">IFERROR(__xludf.DUMMYFUNCTION("""COMPUTED_VALUE"""),210)</f>
        <v>210</v>
      </c>
      <c r="E24" s="20">
        <f ca="1">IFERROR(__xludf.DUMMYFUNCTION("""COMPUTED_VALUE"""),210)</f>
        <v>210</v>
      </c>
      <c r="F24" s="20">
        <f ca="1">IFERROR(__xludf.DUMMYFUNCTION("""COMPUTED_VALUE"""),840)</f>
        <v>840</v>
      </c>
      <c r="G24" s="21"/>
      <c r="H24" s="22">
        <f ca="1">IFERROR(__xludf.DUMMYFUNCTION("""COMPUTED_VALUE"""),210)</f>
        <v>210</v>
      </c>
      <c r="I24" s="23">
        <f ca="1">IFERROR(__xludf.DUMMYFUNCTION("""COMPUTED_VALUE"""),210)</f>
        <v>210</v>
      </c>
      <c r="J24" s="23">
        <f ca="1">IFERROR(__xludf.DUMMYFUNCTION("""COMPUTED_VALUE"""),210)</f>
        <v>210</v>
      </c>
      <c r="K24" s="23">
        <f ca="1">IFERROR(__xludf.DUMMYFUNCTION("""COMPUTED_VALUE"""),210)</f>
        <v>210</v>
      </c>
      <c r="L24" s="23">
        <f ca="1">IFERROR(__xludf.DUMMYFUNCTION("""COMPUTED_VALUE"""),840)</f>
        <v>840</v>
      </c>
      <c r="M24" s="21"/>
      <c r="N24" s="22">
        <f ca="1">IFERROR(__xludf.DUMMYFUNCTION("""COMPUTED_VALUE"""),124)</f>
        <v>124</v>
      </c>
      <c r="O24" s="23">
        <f ca="1">IFERROR(__xludf.DUMMYFUNCTION("""COMPUTED_VALUE"""),124)</f>
        <v>124</v>
      </c>
      <c r="P24" s="23">
        <f ca="1">IFERROR(__xludf.DUMMYFUNCTION("""COMPUTED_VALUE"""),124)</f>
        <v>124</v>
      </c>
      <c r="Q24" s="23">
        <f ca="1">IFERROR(__xludf.DUMMYFUNCTION("""COMPUTED_VALUE"""),124)</f>
        <v>124</v>
      </c>
      <c r="R24" s="23">
        <f ca="1">IFERROR(__xludf.DUMMYFUNCTION("""COMPUTED_VALUE"""),496)</f>
        <v>496</v>
      </c>
      <c r="S24" s="21"/>
      <c r="T24" s="22">
        <f ca="1">IFERROR(__xludf.DUMMYFUNCTION("""COMPUTED_VALUE"""),47)</f>
        <v>47</v>
      </c>
      <c r="U24" s="26">
        <f ca="1">IFERROR(__xludf.DUMMYFUNCTION("""COMPUTED_VALUE"""),47)</f>
        <v>47</v>
      </c>
      <c r="V24" s="26">
        <f ca="1">IFERROR(__xludf.DUMMYFUNCTION("""COMPUTED_VALUE"""),47)</f>
        <v>47</v>
      </c>
      <c r="W24" s="22">
        <f ca="1">IFERROR(__xludf.DUMMYFUNCTION("""COMPUTED_VALUE"""),47)</f>
        <v>47</v>
      </c>
      <c r="X24" s="22">
        <f ca="1">IFERROR(__xludf.DUMMYFUNCTION("""COMPUTED_VALUE"""),188)</f>
        <v>188</v>
      </c>
      <c r="Y24" s="21"/>
      <c r="Z24" s="22"/>
      <c r="AA24" s="22"/>
      <c r="AB24" s="22"/>
      <c r="AC24" s="22"/>
      <c r="AD24" s="22"/>
      <c r="AE24" s="21"/>
      <c r="AF24" s="22">
        <f ca="1">IFERROR(__xludf.DUMMYFUNCTION("""COMPUTED_VALUE"""),77)</f>
        <v>77</v>
      </c>
      <c r="AG24" s="22">
        <f ca="1">IFERROR(__xludf.DUMMYFUNCTION("""COMPUTED_VALUE"""),77)</f>
        <v>77</v>
      </c>
      <c r="AH24" s="22">
        <f ca="1">IFERROR(__xludf.DUMMYFUNCTION("""COMPUTED_VALUE"""),77)</f>
        <v>77</v>
      </c>
      <c r="AI24" s="22">
        <f ca="1">IFERROR(__xludf.DUMMYFUNCTION("""COMPUTED_VALUE"""),77)</f>
        <v>77</v>
      </c>
      <c r="AJ24" s="22">
        <f ca="1">IFERROR(__xludf.DUMMYFUNCTION("""COMPUTED_VALUE"""),308)</f>
        <v>308</v>
      </c>
      <c r="AK24" s="21"/>
      <c r="AL24" s="22">
        <f ca="1">IFERROR(__xludf.DUMMYFUNCTION("""COMPUTED_VALUE"""),86)</f>
        <v>86</v>
      </c>
      <c r="AM24" s="22">
        <f ca="1">IFERROR(__xludf.DUMMYFUNCTION("""COMPUTED_VALUE"""),86)</f>
        <v>86</v>
      </c>
      <c r="AN24" s="22">
        <f ca="1">IFERROR(__xludf.DUMMYFUNCTION("""COMPUTED_VALUE"""),86)</f>
        <v>86</v>
      </c>
      <c r="AO24" s="22">
        <f ca="1">IFERROR(__xludf.DUMMYFUNCTION("""COMPUTED_VALUE"""),86)</f>
        <v>86</v>
      </c>
      <c r="AP24" s="22">
        <f ca="1">IFERROR(__xludf.DUMMYFUNCTION("""COMPUTED_VALUE"""),344)</f>
        <v>344</v>
      </c>
      <c r="AQ24" s="25"/>
      <c r="AR24" s="25">
        <f ca="1">IFERROR(__xludf.DUMMYFUNCTION("""COMPUTED_VALUE"""),18)</f>
        <v>18</v>
      </c>
      <c r="AS24" s="25">
        <f ca="1">IFERROR(__xludf.DUMMYFUNCTION("""COMPUTED_VALUE"""),18)</f>
        <v>18</v>
      </c>
      <c r="AT24" s="25">
        <f ca="1">IFERROR(__xludf.DUMMYFUNCTION("""COMPUTED_VALUE"""),18)</f>
        <v>18</v>
      </c>
      <c r="AU24" s="25">
        <f ca="1">IFERROR(__xludf.DUMMYFUNCTION("""COMPUTED_VALUE"""),18)</f>
        <v>18</v>
      </c>
      <c r="AV24" s="25">
        <f ca="1">IFERROR(__xludf.DUMMYFUNCTION("""COMPUTED_VALUE"""),72)</f>
        <v>72</v>
      </c>
      <c r="AW24" s="25"/>
      <c r="AX24" s="22">
        <f ca="1">IFERROR(__xludf.DUMMYFUNCTION("""COMPUTED_VALUE"""),9)</f>
        <v>9</v>
      </c>
      <c r="AY24" s="22">
        <f ca="1">IFERROR(__xludf.DUMMYFUNCTION("""COMPUTED_VALUE"""),9)</f>
        <v>9</v>
      </c>
      <c r="AZ24" s="22">
        <f ca="1">IFERROR(__xludf.DUMMYFUNCTION("""COMPUTED_VALUE"""),9)</f>
        <v>9</v>
      </c>
      <c r="BA24" s="22">
        <f ca="1">IFERROR(__xludf.DUMMYFUNCTION("""COMPUTED_VALUE"""),9)</f>
        <v>9</v>
      </c>
      <c r="BB24" s="22">
        <f ca="1">IFERROR(__xludf.DUMMYFUNCTION("""COMPUTED_VALUE"""),36)</f>
        <v>36</v>
      </c>
      <c r="BC24" s="22"/>
      <c r="BD24" s="22">
        <f ca="1">IFERROR(__xludf.DUMMYFUNCTION("""COMPUTED_VALUE"""),6)</f>
        <v>6</v>
      </c>
      <c r="BE24" s="26">
        <f ca="1">IFERROR(__xludf.DUMMYFUNCTION("""COMPUTED_VALUE"""),6)</f>
        <v>6</v>
      </c>
      <c r="BF24" s="26">
        <f ca="1">IFERROR(__xludf.DUMMYFUNCTION("""COMPUTED_VALUE"""),6)</f>
        <v>6</v>
      </c>
      <c r="BG24" s="26">
        <f ca="1">IFERROR(__xludf.DUMMYFUNCTION("""COMPUTED_VALUE"""),6)</f>
        <v>6</v>
      </c>
      <c r="BH24" s="22">
        <f ca="1">IFERROR(__xludf.DUMMYFUNCTION("""COMPUTED_VALUE"""),24)</f>
        <v>24</v>
      </c>
      <c r="BI24" s="22"/>
      <c r="BJ24" s="22">
        <f ca="1">IFERROR(__xludf.DUMMYFUNCTION("""COMPUTED_VALUE"""),3)</f>
        <v>3</v>
      </c>
      <c r="BK24" s="22">
        <f ca="1">IFERROR(__xludf.DUMMYFUNCTION("""COMPUTED_VALUE"""),3)</f>
        <v>3</v>
      </c>
      <c r="BL24" s="22">
        <f ca="1">IFERROR(__xludf.DUMMYFUNCTION("""COMPUTED_VALUE"""),3)</f>
        <v>3</v>
      </c>
      <c r="BM24" s="22">
        <f ca="1">IFERROR(__xludf.DUMMYFUNCTION("""COMPUTED_VALUE"""),3)</f>
        <v>3</v>
      </c>
      <c r="BN24" s="22">
        <f ca="1">IFERROR(__xludf.DUMMYFUNCTION("""COMPUTED_VALUE"""),12)</f>
        <v>12</v>
      </c>
      <c r="BO24" s="22"/>
      <c r="BP24" s="22"/>
      <c r="BQ24" s="22"/>
      <c r="BR24" s="22"/>
      <c r="BS24" s="22"/>
      <c r="BT24" s="22"/>
      <c r="BU24" s="22"/>
      <c r="BV24" s="22"/>
      <c r="BW24" s="22"/>
      <c r="BX24" s="22"/>
      <c r="BY24" s="22"/>
      <c r="BZ24" s="22"/>
      <c r="CA24" s="22"/>
      <c r="CB24" s="22">
        <f ca="1">IFERROR(__xludf.DUMMYFUNCTION("""COMPUTED_VALUE"""),30)</f>
        <v>30</v>
      </c>
      <c r="CC24" s="22">
        <f ca="1">IFERROR(__xludf.DUMMYFUNCTION("""COMPUTED_VALUE"""),30)</f>
        <v>30</v>
      </c>
      <c r="CD24" s="22">
        <f ca="1">IFERROR(__xludf.DUMMYFUNCTION("""COMPUTED_VALUE"""),30)</f>
        <v>30</v>
      </c>
      <c r="CE24" s="22">
        <f ca="1">IFERROR(__xludf.DUMMYFUNCTION("""COMPUTED_VALUE"""),30)</f>
        <v>30</v>
      </c>
      <c r="CF24" s="22">
        <f ca="1">IFERROR(__xludf.DUMMYFUNCTION("""COMPUTED_VALUE"""),120)</f>
        <v>120</v>
      </c>
      <c r="CG24" s="22"/>
      <c r="CH24" s="22">
        <f ca="1">IFERROR(__xludf.DUMMYFUNCTION("""COMPUTED_VALUE"""),20)</f>
        <v>20</v>
      </c>
      <c r="CI24" s="22">
        <f ca="1">IFERROR(__xludf.DUMMYFUNCTION("""COMPUTED_VALUE"""),20)</f>
        <v>20</v>
      </c>
      <c r="CJ24" s="22">
        <f ca="1">IFERROR(__xludf.DUMMYFUNCTION("""COMPUTED_VALUE"""),20)</f>
        <v>20</v>
      </c>
      <c r="CK24" s="22">
        <f ca="1">IFERROR(__xludf.DUMMYFUNCTION("""COMPUTED_VALUE"""),20)</f>
        <v>20</v>
      </c>
      <c r="CL24" s="22">
        <f ca="1">IFERROR(__xludf.DUMMYFUNCTION("""COMPUTED_VALUE"""),80)</f>
        <v>80</v>
      </c>
      <c r="CM24" s="22"/>
      <c r="CN24" s="22"/>
      <c r="CO24" s="22"/>
      <c r="CP24" s="22"/>
      <c r="CQ24" s="22"/>
      <c r="CR24" s="22"/>
      <c r="CS24" s="22"/>
      <c r="CT24" s="22"/>
      <c r="CU24" s="22"/>
      <c r="CV24" s="22"/>
      <c r="CW24" s="22"/>
      <c r="CX24" s="22"/>
      <c r="CY24" s="22"/>
      <c r="CZ24" s="22"/>
      <c r="DA24" s="22"/>
      <c r="DB24" s="22"/>
    </row>
    <row r="25" spans="1:106">
      <c r="A25" s="39" t="str">
        <f ca="1">IFERROR(__xludf.DUMMYFUNCTION("""COMPUTED_VALUE"""),"Pop up (0-6H, 6-10H, 13-16H, 16-19H, 19-22H, 22-24H)")</f>
        <v>Pop up (0-6H, 6-10H, 13-16H, 16-19H, 19-22H, 22-24H)</v>
      </c>
      <c r="B25" s="19">
        <f ca="1">IFERROR(__xludf.DUMMYFUNCTION("""COMPUTED_VALUE"""),180)</f>
        <v>180</v>
      </c>
      <c r="C25" s="20">
        <f ca="1">IFERROR(__xludf.DUMMYFUNCTION("""COMPUTED_VALUE"""),180)</f>
        <v>180</v>
      </c>
      <c r="D25" s="20">
        <f ca="1">IFERROR(__xludf.DUMMYFUNCTION("""COMPUTED_VALUE"""),180)</f>
        <v>180</v>
      </c>
      <c r="E25" s="20">
        <f ca="1">IFERROR(__xludf.DUMMYFUNCTION("""COMPUTED_VALUE"""),180)</f>
        <v>180</v>
      </c>
      <c r="F25" s="20">
        <f ca="1">IFERROR(__xludf.DUMMYFUNCTION("""COMPUTED_VALUE"""),720)</f>
        <v>720</v>
      </c>
      <c r="G25" s="21"/>
      <c r="H25" s="22">
        <f ca="1">IFERROR(__xludf.DUMMYFUNCTION("""COMPUTED_VALUE"""),180)</f>
        <v>180</v>
      </c>
      <c r="I25" s="23">
        <f ca="1">IFERROR(__xludf.DUMMYFUNCTION("""COMPUTED_VALUE"""),180)</f>
        <v>180</v>
      </c>
      <c r="J25" s="23">
        <f ca="1">IFERROR(__xludf.DUMMYFUNCTION("""COMPUTED_VALUE"""),180)</f>
        <v>180</v>
      </c>
      <c r="K25" s="23">
        <f ca="1">IFERROR(__xludf.DUMMYFUNCTION("""COMPUTED_VALUE"""),180)</f>
        <v>180</v>
      </c>
      <c r="L25" s="23">
        <f ca="1">IFERROR(__xludf.DUMMYFUNCTION("""COMPUTED_VALUE"""),720)</f>
        <v>720</v>
      </c>
      <c r="M25" s="21"/>
      <c r="N25" s="22">
        <f ca="1">IFERROR(__xludf.DUMMYFUNCTION("""COMPUTED_VALUE"""),103)</f>
        <v>103</v>
      </c>
      <c r="O25" s="23">
        <f ca="1">IFERROR(__xludf.DUMMYFUNCTION("""COMPUTED_VALUE"""),103)</f>
        <v>103</v>
      </c>
      <c r="P25" s="23">
        <f ca="1">IFERROR(__xludf.DUMMYFUNCTION("""COMPUTED_VALUE"""),103)</f>
        <v>103</v>
      </c>
      <c r="Q25" s="23">
        <f ca="1">IFERROR(__xludf.DUMMYFUNCTION("""COMPUTED_VALUE"""),103)</f>
        <v>103</v>
      </c>
      <c r="R25" s="23">
        <f ca="1">IFERROR(__xludf.DUMMYFUNCTION("""COMPUTED_VALUE"""),412)</f>
        <v>412</v>
      </c>
      <c r="S25" s="21"/>
      <c r="T25" s="22">
        <f ca="1">IFERROR(__xludf.DUMMYFUNCTION("""COMPUTED_VALUE"""),40)</f>
        <v>40</v>
      </c>
      <c r="U25" s="26">
        <f ca="1">IFERROR(__xludf.DUMMYFUNCTION("""COMPUTED_VALUE"""),40)</f>
        <v>40</v>
      </c>
      <c r="V25" s="26">
        <f ca="1">IFERROR(__xludf.DUMMYFUNCTION("""COMPUTED_VALUE"""),40)</f>
        <v>40</v>
      </c>
      <c r="W25" s="22">
        <f ca="1">IFERROR(__xludf.DUMMYFUNCTION("""COMPUTED_VALUE"""),40)</f>
        <v>40</v>
      </c>
      <c r="X25" s="22">
        <f ca="1">IFERROR(__xludf.DUMMYFUNCTION("""COMPUTED_VALUE"""),160)</f>
        <v>160</v>
      </c>
      <c r="Y25" s="21"/>
      <c r="Z25" s="22"/>
      <c r="AA25" s="22"/>
      <c r="AB25" s="22"/>
      <c r="AC25" s="22"/>
      <c r="AD25" s="22"/>
      <c r="AE25" s="21"/>
      <c r="AF25" s="22">
        <f ca="1">IFERROR(__xludf.DUMMYFUNCTION("""COMPUTED_VALUE"""),63)</f>
        <v>63</v>
      </c>
      <c r="AG25" s="22">
        <f ca="1">IFERROR(__xludf.DUMMYFUNCTION("""COMPUTED_VALUE"""),63)</f>
        <v>63</v>
      </c>
      <c r="AH25" s="22">
        <f ca="1">IFERROR(__xludf.DUMMYFUNCTION("""COMPUTED_VALUE"""),63)</f>
        <v>63</v>
      </c>
      <c r="AI25" s="22">
        <f ca="1">IFERROR(__xludf.DUMMYFUNCTION("""COMPUTED_VALUE"""),63)</f>
        <v>63</v>
      </c>
      <c r="AJ25" s="22">
        <f ca="1">IFERROR(__xludf.DUMMYFUNCTION("""COMPUTED_VALUE"""),252)</f>
        <v>252</v>
      </c>
      <c r="AK25" s="21"/>
      <c r="AL25" s="22">
        <f ca="1">IFERROR(__xludf.DUMMYFUNCTION("""COMPUTED_VALUE"""),77)</f>
        <v>77</v>
      </c>
      <c r="AM25" s="22">
        <f ca="1">IFERROR(__xludf.DUMMYFUNCTION("""COMPUTED_VALUE"""),77)</f>
        <v>77</v>
      </c>
      <c r="AN25" s="22">
        <f ca="1">IFERROR(__xludf.DUMMYFUNCTION("""COMPUTED_VALUE"""),77)</f>
        <v>77</v>
      </c>
      <c r="AO25" s="22">
        <f ca="1">IFERROR(__xludf.DUMMYFUNCTION("""COMPUTED_VALUE"""),77)</f>
        <v>77</v>
      </c>
      <c r="AP25" s="22">
        <f ca="1">IFERROR(__xludf.DUMMYFUNCTION("""COMPUTED_VALUE"""),308)</f>
        <v>308</v>
      </c>
      <c r="AQ25" s="25"/>
      <c r="AR25" s="25">
        <f ca="1">IFERROR(__xludf.DUMMYFUNCTION("""COMPUTED_VALUE"""),9)</f>
        <v>9</v>
      </c>
      <c r="AS25" s="25">
        <f ca="1">IFERROR(__xludf.DUMMYFUNCTION("""COMPUTED_VALUE"""),9)</f>
        <v>9</v>
      </c>
      <c r="AT25" s="25">
        <f ca="1">IFERROR(__xludf.DUMMYFUNCTION("""COMPUTED_VALUE"""),9)</f>
        <v>9</v>
      </c>
      <c r="AU25" s="25">
        <f ca="1">IFERROR(__xludf.DUMMYFUNCTION("""COMPUTED_VALUE"""),9)</f>
        <v>9</v>
      </c>
      <c r="AV25" s="25">
        <f ca="1">IFERROR(__xludf.DUMMYFUNCTION("""COMPUTED_VALUE"""),36)</f>
        <v>36</v>
      </c>
      <c r="AW25" s="25"/>
      <c r="AX25" s="22">
        <f ca="1">IFERROR(__xludf.DUMMYFUNCTION("""COMPUTED_VALUE"""),9)</f>
        <v>9</v>
      </c>
      <c r="AY25" s="22">
        <f ca="1">IFERROR(__xludf.DUMMYFUNCTION("""COMPUTED_VALUE"""),9)</f>
        <v>9</v>
      </c>
      <c r="AZ25" s="22">
        <f ca="1">IFERROR(__xludf.DUMMYFUNCTION("""COMPUTED_VALUE"""),9)</f>
        <v>9</v>
      </c>
      <c r="BA25" s="22">
        <f ca="1">IFERROR(__xludf.DUMMYFUNCTION("""COMPUTED_VALUE"""),9)</f>
        <v>9</v>
      </c>
      <c r="BB25" s="22">
        <f ca="1">IFERROR(__xludf.DUMMYFUNCTION("""COMPUTED_VALUE"""),36)</f>
        <v>36</v>
      </c>
      <c r="BC25" s="22"/>
      <c r="BD25" s="22">
        <f ca="1">IFERROR(__xludf.DUMMYFUNCTION("""COMPUTED_VALUE"""),6)</f>
        <v>6</v>
      </c>
      <c r="BE25" s="26">
        <f ca="1">IFERROR(__xludf.DUMMYFUNCTION("""COMPUTED_VALUE"""),6)</f>
        <v>6</v>
      </c>
      <c r="BF25" s="26">
        <f ca="1">IFERROR(__xludf.DUMMYFUNCTION("""COMPUTED_VALUE"""),6)</f>
        <v>6</v>
      </c>
      <c r="BG25" s="26">
        <f ca="1">IFERROR(__xludf.DUMMYFUNCTION("""COMPUTED_VALUE"""),6)</f>
        <v>6</v>
      </c>
      <c r="BH25" s="22">
        <f ca="1">IFERROR(__xludf.DUMMYFUNCTION("""COMPUTED_VALUE"""),24)</f>
        <v>24</v>
      </c>
      <c r="BI25" s="22"/>
      <c r="BJ25" s="22">
        <f ca="1">IFERROR(__xludf.DUMMYFUNCTION("""COMPUTED_VALUE"""),3)</f>
        <v>3</v>
      </c>
      <c r="BK25" s="22">
        <f ca="1">IFERROR(__xludf.DUMMYFUNCTION("""COMPUTED_VALUE"""),3)</f>
        <v>3</v>
      </c>
      <c r="BL25" s="22">
        <f ca="1">IFERROR(__xludf.DUMMYFUNCTION("""COMPUTED_VALUE"""),3)</f>
        <v>3</v>
      </c>
      <c r="BM25" s="22">
        <f ca="1">IFERROR(__xludf.DUMMYFUNCTION("""COMPUTED_VALUE"""),3)</f>
        <v>3</v>
      </c>
      <c r="BN25" s="22">
        <f ca="1">IFERROR(__xludf.DUMMYFUNCTION("""COMPUTED_VALUE"""),12)</f>
        <v>12</v>
      </c>
      <c r="BO25" s="22"/>
      <c r="BP25" s="22"/>
      <c r="BQ25" s="22"/>
      <c r="BR25" s="22"/>
      <c r="BS25" s="22"/>
      <c r="BT25" s="22"/>
      <c r="BU25" s="22"/>
      <c r="BV25" s="22"/>
      <c r="BW25" s="22"/>
      <c r="BX25" s="22"/>
      <c r="BY25" s="22"/>
      <c r="BZ25" s="22"/>
      <c r="CA25" s="22"/>
      <c r="CB25" s="22">
        <f ca="1">IFERROR(__xludf.DUMMYFUNCTION("""COMPUTED_VALUE"""),30)</f>
        <v>30</v>
      </c>
      <c r="CC25" s="22">
        <f ca="1">IFERROR(__xludf.DUMMYFUNCTION("""COMPUTED_VALUE"""),30)</f>
        <v>30</v>
      </c>
      <c r="CD25" s="22">
        <f ca="1">IFERROR(__xludf.DUMMYFUNCTION("""COMPUTED_VALUE"""),30)</f>
        <v>30</v>
      </c>
      <c r="CE25" s="22">
        <f ca="1">IFERROR(__xludf.DUMMYFUNCTION("""COMPUTED_VALUE"""),30)</f>
        <v>30</v>
      </c>
      <c r="CF25" s="22">
        <f ca="1">IFERROR(__xludf.DUMMYFUNCTION("""COMPUTED_VALUE"""),120)</f>
        <v>120</v>
      </c>
      <c r="CG25" s="22"/>
      <c r="CH25" s="22">
        <f ca="1">IFERROR(__xludf.DUMMYFUNCTION("""COMPUTED_VALUE"""),20)</f>
        <v>20</v>
      </c>
      <c r="CI25" s="22">
        <f ca="1">IFERROR(__xludf.DUMMYFUNCTION("""COMPUTED_VALUE"""),20)</f>
        <v>20</v>
      </c>
      <c r="CJ25" s="22">
        <f ca="1">IFERROR(__xludf.DUMMYFUNCTION("""COMPUTED_VALUE"""),20)</f>
        <v>20</v>
      </c>
      <c r="CK25" s="22">
        <f ca="1">IFERROR(__xludf.DUMMYFUNCTION("""COMPUTED_VALUE"""),20)</f>
        <v>20</v>
      </c>
      <c r="CL25" s="22">
        <f ca="1">IFERROR(__xludf.DUMMYFUNCTION("""COMPUTED_VALUE"""),80)</f>
        <v>80</v>
      </c>
      <c r="CM25" s="22"/>
      <c r="CN25" s="22"/>
      <c r="CO25" s="22"/>
      <c r="CP25" s="22"/>
      <c r="CQ25" s="22"/>
      <c r="CR25" s="22"/>
      <c r="CS25" s="22"/>
      <c r="CT25" s="22"/>
      <c r="CU25" s="22"/>
      <c r="CV25" s="22"/>
      <c r="CW25" s="22"/>
      <c r="CX25" s="22"/>
      <c r="CY25" s="22"/>
      <c r="CZ25" s="22"/>
      <c r="DA25" s="22"/>
      <c r="DB25" s="22"/>
    </row>
    <row r="26" spans="1:106">
      <c r="A26" s="39" t="str">
        <f ca="1">IFERROR(__xludf.DUMMYFUNCTION("""COMPUTED_VALUE"""),"Pop up (10-13H)")</f>
        <v>Pop up (10-13H)</v>
      </c>
      <c r="B26" s="29"/>
      <c r="C26" s="23"/>
      <c r="D26" s="23"/>
      <c r="E26" s="23"/>
      <c r="F26" s="23"/>
      <c r="G26" s="31"/>
      <c r="H26" s="22"/>
      <c r="I26" s="29"/>
      <c r="J26" s="29"/>
      <c r="K26" s="29"/>
      <c r="L26" s="29"/>
      <c r="M26" s="31"/>
      <c r="N26" s="26"/>
      <c r="O26" s="29"/>
      <c r="P26" s="29"/>
      <c r="Q26" s="29"/>
      <c r="R26" s="29"/>
      <c r="S26" s="31"/>
      <c r="T26" s="26"/>
      <c r="U26" s="26"/>
      <c r="V26" s="26"/>
      <c r="W26" s="26"/>
      <c r="X26" s="26"/>
      <c r="Y26" s="31"/>
      <c r="Z26" s="26"/>
      <c r="AA26" s="26"/>
      <c r="AB26" s="26"/>
      <c r="AC26" s="26"/>
      <c r="AD26" s="26"/>
      <c r="AE26" s="31"/>
      <c r="AF26" s="22"/>
      <c r="AG26" s="26"/>
      <c r="AH26" s="26"/>
      <c r="AI26" s="26"/>
      <c r="AJ26" s="26"/>
      <c r="AK26" s="31"/>
      <c r="AL26" s="26">
        <f ca="1">IFERROR(__xludf.DUMMYFUNCTION("""COMPUTED_VALUE"""),0)</f>
        <v>0</v>
      </c>
      <c r="AM26" s="22">
        <f ca="1">IFERROR(__xludf.DUMMYFUNCTION("""COMPUTED_VALUE"""),0)</f>
        <v>0</v>
      </c>
      <c r="AN26" s="22">
        <f ca="1">IFERROR(__xludf.DUMMYFUNCTION("""COMPUTED_VALUE"""),0)</f>
        <v>0</v>
      </c>
      <c r="AO26" s="22">
        <f ca="1">IFERROR(__xludf.DUMMYFUNCTION("""COMPUTED_VALUE"""),0)</f>
        <v>0</v>
      </c>
      <c r="AP26" s="22">
        <f ca="1">IFERROR(__xludf.DUMMYFUNCTION("""COMPUTED_VALUE"""),0)</f>
        <v>0</v>
      </c>
      <c r="AQ26" s="25"/>
      <c r="AR26" s="25"/>
      <c r="AS26" s="25"/>
      <c r="AT26" s="25"/>
      <c r="AU26" s="25"/>
      <c r="AV26" s="25"/>
      <c r="AW26" s="25"/>
      <c r="AX26" s="22"/>
      <c r="AY26" s="22"/>
      <c r="AZ26" s="22"/>
      <c r="BA26" s="22"/>
      <c r="BB26" s="22"/>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row>
    <row r="27" spans="1:106">
      <c r="A27" s="40" t="str">
        <f ca="1">IFERROR(__xludf.DUMMYFUNCTION("""COMPUTED_VALUE"""),"Featured Collection # 1-4")</f>
        <v>Featured Collection # 1-4</v>
      </c>
      <c r="B27" s="19">
        <f ca="1">IFERROR(__xludf.DUMMYFUNCTION("""COMPUTED_VALUE"""),120)</f>
        <v>120</v>
      </c>
      <c r="C27" s="41">
        <f ca="1">IFERROR(__xludf.DUMMYFUNCTION("""COMPUTED_VALUE"""),120)</f>
        <v>120</v>
      </c>
      <c r="D27" s="41">
        <f ca="1">IFERROR(__xludf.DUMMYFUNCTION("""COMPUTED_VALUE"""),120)</f>
        <v>120</v>
      </c>
      <c r="E27" s="41">
        <f ca="1">IFERROR(__xludf.DUMMYFUNCTION("""COMPUTED_VALUE"""),120)</f>
        <v>120</v>
      </c>
      <c r="F27" s="41">
        <f ca="1">IFERROR(__xludf.DUMMYFUNCTION("""COMPUTED_VALUE"""),480)</f>
        <v>480</v>
      </c>
      <c r="G27" s="42"/>
      <c r="H27" s="26">
        <f ca="1">IFERROR(__xludf.DUMMYFUNCTION("""COMPUTED_VALUE"""),120)</f>
        <v>120</v>
      </c>
      <c r="I27" s="29">
        <f ca="1">IFERROR(__xludf.DUMMYFUNCTION("""COMPUTED_VALUE"""),120)</f>
        <v>120</v>
      </c>
      <c r="J27" s="29">
        <f ca="1">IFERROR(__xludf.DUMMYFUNCTION("""COMPUTED_VALUE"""),120)</f>
        <v>120</v>
      </c>
      <c r="K27" s="29">
        <f ca="1">IFERROR(__xludf.DUMMYFUNCTION("""COMPUTED_VALUE"""),120)</f>
        <v>120</v>
      </c>
      <c r="L27" s="29">
        <f ca="1">IFERROR(__xludf.DUMMYFUNCTION("""COMPUTED_VALUE"""),480)</f>
        <v>480</v>
      </c>
      <c r="M27" s="42"/>
      <c r="N27" s="26">
        <f ca="1">IFERROR(__xludf.DUMMYFUNCTION("""COMPUTED_VALUE"""),93)</f>
        <v>93</v>
      </c>
      <c r="O27" s="26">
        <f ca="1">IFERROR(__xludf.DUMMYFUNCTION("""COMPUTED_VALUE"""),93)</f>
        <v>93</v>
      </c>
      <c r="P27" s="26">
        <f ca="1">IFERROR(__xludf.DUMMYFUNCTION("""COMPUTED_VALUE"""),93)</f>
        <v>93</v>
      </c>
      <c r="Q27" s="26">
        <f ca="1">IFERROR(__xludf.DUMMYFUNCTION("""COMPUTED_VALUE"""),93)</f>
        <v>93</v>
      </c>
      <c r="R27" s="26">
        <f ca="1">IFERROR(__xludf.DUMMYFUNCTION("""COMPUTED_VALUE"""),372)</f>
        <v>372</v>
      </c>
      <c r="S27" s="42"/>
      <c r="T27" s="26">
        <f ca="1">IFERROR(__xludf.DUMMYFUNCTION("""COMPUTED_VALUE"""),81)</f>
        <v>81</v>
      </c>
      <c r="U27" s="26">
        <f ca="1">IFERROR(__xludf.DUMMYFUNCTION("""COMPUTED_VALUE"""),81)</f>
        <v>81</v>
      </c>
      <c r="V27" s="26">
        <f ca="1">IFERROR(__xludf.DUMMYFUNCTION("""COMPUTED_VALUE"""),81)</f>
        <v>81</v>
      </c>
      <c r="W27" s="26">
        <f ca="1">IFERROR(__xludf.DUMMYFUNCTION("""COMPUTED_VALUE"""),81)</f>
        <v>81</v>
      </c>
      <c r="X27" s="26">
        <f ca="1">IFERROR(__xludf.DUMMYFUNCTION("""COMPUTED_VALUE"""),324)</f>
        <v>324</v>
      </c>
      <c r="Y27" s="42"/>
      <c r="Z27" s="26">
        <f ca="1">IFERROR(__xludf.DUMMYFUNCTION("""COMPUTED_VALUE"""),12)</f>
        <v>12</v>
      </c>
      <c r="AA27" s="26">
        <f ca="1">IFERROR(__xludf.DUMMYFUNCTION("""COMPUTED_VALUE"""),12)</f>
        <v>12</v>
      </c>
      <c r="AB27" s="26">
        <f ca="1">IFERROR(__xludf.DUMMYFUNCTION("""COMPUTED_VALUE"""),12)</f>
        <v>12</v>
      </c>
      <c r="AC27" s="26">
        <f ca="1">IFERROR(__xludf.DUMMYFUNCTION("""COMPUTED_VALUE"""),12)</f>
        <v>12</v>
      </c>
      <c r="AD27" s="26">
        <f ca="1">IFERROR(__xludf.DUMMYFUNCTION("""COMPUTED_VALUE"""),48)</f>
        <v>48</v>
      </c>
      <c r="AE27" s="42"/>
      <c r="AF27" s="26"/>
      <c r="AG27" s="26"/>
      <c r="AH27" s="26"/>
      <c r="AI27" s="26"/>
      <c r="AJ27" s="26"/>
      <c r="AK27" s="42"/>
      <c r="AL27" s="26">
        <f ca="1">IFERROR(__xludf.DUMMYFUNCTION("""COMPUTED_VALUE"""),27)</f>
        <v>27</v>
      </c>
      <c r="AM27" s="26">
        <f ca="1">IFERROR(__xludf.DUMMYFUNCTION("""COMPUTED_VALUE"""),27)</f>
        <v>27</v>
      </c>
      <c r="AN27" s="26">
        <f ca="1">IFERROR(__xludf.DUMMYFUNCTION("""COMPUTED_VALUE"""),27)</f>
        <v>27</v>
      </c>
      <c r="AO27" s="26">
        <f ca="1">IFERROR(__xludf.DUMMYFUNCTION("""COMPUTED_VALUE"""),27)</f>
        <v>27</v>
      </c>
      <c r="AP27" s="26">
        <f ca="1">IFERROR(__xludf.DUMMYFUNCTION("""COMPUTED_VALUE"""),108)</f>
        <v>108</v>
      </c>
      <c r="AQ27" s="33"/>
      <c r="AR27" s="33"/>
      <c r="AS27" s="33"/>
      <c r="AT27" s="33"/>
      <c r="AU27" s="33"/>
      <c r="AV27" s="33"/>
      <c r="AW27" s="33"/>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f ca="1">IFERROR(__xludf.DUMMYFUNCTION("""COMPUTED_VALUE"""),20)</f>
        <v>20</v>
      </c>
      <c r="CI27" s="26">
        <f ca="1">IFERROR(__xludf.DUMMYFUNCTION("""COMPUTED_VALUE"""),20)</f>
        <v>20</v>
      </c>
      <c r="CJ27" s="26">
        <f ca="1">IFERROR(__xludf.DUMMYFUNCTION("""COMPUTED_VALUE"""),20)</f>
        <v>20</v>
      </c>
      <c r="CK27" s="26">
        <f ca="1">IFERROR(__xludf.DUMMYFUNCTION("""COMPUTED_VALUE"""),20)</f>
        <v>20</v>
      </c>
      <c r="CL27" s="26">
        <f ca="1">IFERROR(__xludf.DUMMYFUNCTION("""COMPUTED_VALUE"""),80)</f>
        <v>80</v>
      </c>
      <c r="CM27" s="26"/>
      <c r="CN27" s="26">
        <f ca="1">IFERROR(__xludf.DUMMYFUNCTION("""COMPUTED_VALUE"""),7)</f>
        <v>7</v>
      </c>
      <c r="CO27" s="26">
        <f ca="1">IFERROR(__xludf.DUMMYFUNCTION("""COMPUTED_VALUE"""),7)</f>
        <v>7</v>
      </c>
      <c r="CP27" s="26">
        <f ca="1">IFERROR(__xludf.DUMMYFUNCTION("""COMPUTED_VALUE"""),7)</f>
        <v>7</v>
      </c>
      <c r="CQ27" s="26">
        <f ca="1">IFERROR(__xludf.DUMMYFUNCTION("""COMPUTED_VALUE"""),7)</f>
        <v>7</v>
      </c>
      <c r="CR27" s="26">
        <f ca="1">IFERROR(__xludf.DUMMYFUNCTION("""COMPUTED_VALUE"""),28)</f>
        <v>28</v>
      </c>
      <c r="CS27" s="26"/>
      <c r="CT27" s="26"/>
      <c r="CU27" s="26"/>
      <c r="CV27" s="26"/>
      <c r="CW27" s="26"/>
      <c r="CX27" s="26"/>
      <c r="CY27" s="26"/>
      <c r="CZ27" s="26"/>
      <c r="DA27" s="26"/>
      <c r="DB27" s="26"/>
    </row>
    <row r="28" spans="1:106">
      <c r="A28" s="34" t="str">
        <f ca="1">IFERROR(__xludf.DUMMYFUNCTION("""COMPUTED_VALUE"""),"Featured Collection # 5-10")</f>
        <v>Featured Collection # 5-10</v>
      </c>
      <c r="B28" s="41">
        <f ca="1">IFERROR(__xludf.DUMMYFUNCTION("""COMPUTED_VALUE"""),180)</f>
        <v>180</v>
      </c>
      <c r="C28" s="36">
        <f ca="1">IFERROR(__xludf.DUMMYFUNCTION("""COMPUTED_VALUE"""),180)</f>
        <v>180</v>
      </c>
      <c r="D28" s="36">
        <f ca="1">IFERROR(__xludf.DUMMYFUNCTION("""COMPUTED_VALUE"""),180)</f>
        <v>180</v>
      </c>
      <c r="E28" s="36">
        <f ca="1">IFERROR(__xludf.DUMMYFUNCTION("""COMPUTED_VALUE"""),180)</f>
        <v>180</v>
      </c>
      <c r="F28" s="36">
        <f ca="1">IFERROR(__xludf.DUMMYFUNCTION("""COMPUTED_VALUE"""),720)</f>
        <v>720</v>
      </c>
      <c r="G28" s="37"/>
      <c r="H28" s="22">
        <f ca="1">IFERROR(__xludf.DUMMYFUNCTION("""COMPUTED_VALUE"""),180)</f>
        <v>180</v>
      </c>
      <c r="I28" s="22">
        <f ca="1">IFERROR(__xludf.DUMMYFUNCTION("""COMPUTED_VALUE"""),180)</f>
        <v>180</v>
      </c>
      <c r="J28" s="22">
        <f ca="1">IFERROR(__xludf.DUMMYFUNCTION("""COMPUTED_VALUE"""),180)</f>
        <v>180</v>
      </c>
      <c r="K28" s="22">
        <f ca="1">IFERROR(__xludf.DUMMYFUNCTION("""COMPUTED_VALUE"""),180)</f>
        <v>180</v>
      </c>
      <c r="L28" s="22">
        <f ca="1">IFERROR(__xludf.DUMMYFUNCTION("""COMPUTED_VALUE"""),720)</f>
        <v>720</v>
      </c>
      <c r="M28" s="37"/>
      <c r="N28" s="22">
        <f ca="1">IFERROR(__xludf.DUMMYFUNCTION("""COMPUTED_VALUE"""),153)</f>
        <v>153</v>
      </c>
      <c r="O28" s="22">
        <f ca="1">IFERROR(__xludf.DUMMYFUNCTION("""COMPUTED_VALUE"""),153)</f>
        <v>153</v>
      </c>
      <c r="P28" s="22">
        <f ca="1">IFERROR(__xludf.DUMMYFUNCTION("""COMPUTED_VALUE"""),153)</f>
        <v>153</v>
      </c>
      <c r="Q28" s="22">
        <f ca="1">IFERROR(__xludf.DUMMYFUNCTION("""COMPUTED_VALUE"""),153)</f>
        <v>153</v>
      </c>
      <c r="R28" s="22">
        <f ca="1">IFERROR(__xludf.DUMMYFUNCTION("""COMPUTED_VALUE"""),612)</f>
        <v>612</v>
      </c>
      <c r="S28" s="37"/>
      <c r="T28" s="22">
        <f ca="1">IFERROR(__xludf.DUMMYFUNCTION("""COMPUTED_VALUE"""),153)</f>
        <v>153</v>
      </c>
      <c r="U28" s="22">
        <f ca="1">IFERROR(__xludf.DUMMYFUNCTION("""COMPUTED_VALUE"""),153)</f>
        <v>153</v>
      </c>
      <c r="V28" s="22">
        <f ca="1">IFERROR(__xludf.DUMMYFUNCTION("""COMPUTED_VALUE"""),153)</f>
        <v>153</v>
      </c>
      <c r="W28" s="22">
        <f ca="1">IFERROR(__xludf.DUMMYFUNCTION("""COMPUTED_VALUE"""),153)</f>
        <v>153</v>
      </c>
      <c r="X28" s="22">
        <f ca="1">IFERROR(__xludf.DUMMYFUNCTION("""COMPUTED_VALUE"""),612)</f>
        <v>612</v>
      </c>
      <c r="Y28" s="37"/>
      <c r="Z28" s="22"/>
      <c r="AA28" s="22"/>
      <c r="AB28" s="22"/>
      <c r="AC28" s="22"/>
      <c r="AD28" s="22"/>
      <c r="AE28" s="37"/>
      <c r="AF28" s="22"/>
      <c r="AG28" s="22"/>
      <c r="AH28" s="22"/>
      <c r="AI28" s="22"/>
      <c r="AJ28" s="22"/>
      <c r="AK28" s="37"/>
      <c r="AL28" s="22">
        <f ca="1">IFERROR(__xludf.DUMMYFUNCTION("""COMPUTED_VALUE"""),27)</f>
        <v>27</v>
      </c>
      <c r="AM28" s="22">
        <f ca="1">IFERROR(__xludf.DUMMYFUNCTION("""COMPUTED_VALUE"""),27)</f>
        <v>27</v>
      </c>
      <c r="AN28" s="22">
        <f ca="1">IFERROR(__xludf.DUMMYFUNCTION("""COMPUTED_VALUE"""),27)</f>
        <v>27</v>
      </c>
      <c r="AO28" s="22">
        <f ca="1">IFERROR(__xludf.DUMMYFUNCTION("""COMPUTED_VALUE"""),27)</f>
        <v>27</v>
      </c>
      <c r="AP28" s="22">
        <f ca="1">IFERROR(__xludf.DUMMYFUNCTION("""COMPUTED_VALUE"""),108)</f>
        <v>108</v>
      </c>
      <c r="AQ28" s="25"/>
      <c r="AR28" s="25"/>
      <c r="AS28" s="25"/>
      <c r="AT28" s="25"/>
      <c r="AU28" s="25"/>
      <c r="AV28" s="25"/>
      <c r="AW28" s="25"/>
      <c r="AX28" s="22"/>
      <c r="AY28" s="22"/>
      <c r="AZ28" s="22"/>
      <c r="BA28" s="22"/>
      <c r="BB28" s="22"/>
      <c r="BC28" s="22"/>
      <c r="BD28" s="22"/>
      <c r="BE28" s="22"/>
      <c r="BF28" s="22"/>
      <c r="BG28" s="22"/>
      <c r="BH28" s="22"/>
      <c r="BI28" s="22"/>
      <c r="BJ28" s="22"/>
      <c r="BK28" s="22"/>
      <c r="BL28" s="22"/>
      <c r="BM28" s="22"/>
      <c r="BN28" s="22"/>
      <c r="BO28" s="22"/>
      <c r="BP28" s="22"/>
      <c r="BQ28" s="22"/>
      <c r="BR28" s="22"/>
      <c r="BS28" s="22"/>
      <c r="BT28" s="22"/>
      <c r="BU28" s="22"/>
      <c r="BV28" s="22"/>
      <c r="BW28" s="22"/>
      <c r="BX28" s="22"/>
      <c r="BY28" s="22"/>
      <c r="BZ28" s="22"/>
      <c r="CA28" s="22"/>
      <c r="CB28" s="22"/>
      <c r="CC28" s="22"/>
      <c r="CD28" s="22"/>
      <c r="CE28" s="22"/>
      <c r="CF28" s="22"/>
      <c r="CG28" s="22"/>
      <c r="CH28" s="22">
        <f ca="1">IFERROR(__xludf.DUMMYFUNCTION("""COMPUTED_VALUE"""),20)</f>
        <v>20</v>
      </c>
      <c r="CI28" s="22">
        <f ca="1">IFERROR(__xludf.DUMMYFUNCTION("""COMPUTED_VALUE"""),20)</f>
        <v>20</v>
      </c>
      <c r="CJ28" s="22">
        <f ca="1">IFERROR(__xludf.DUMMYFUNCTION("""COMPUTED_VALUE"""),20)</f>
        <v>20</v>
      </c>
      <c r="CK28" s="22">
        <f ca="1">IFERROR(__xludf.DUMMYFUNCTION("""COMPUTED_VALUE"""),20)</f>
        <v>20</v>
      </c>
      <c r="CL28" s="22">
        <f ca="1">IFERROR(__xludf.DUMMYFUNCTION("""COMPUTED_VALUE"""),80)</f>
        <v>80</v>
      </c>
      <c r="CM28" s="22"/>
      <c r="CN28" s="22">
        <f ca="1">IFERROR(__xludf.DUMMYFUNCTION("""COMPUTED_VALUE"""),7)</f>
        <v>7</v>
      </c>
      <c r="CO28" s="22">
        <f ca="1">IFERROR(__xludf.DUMMYFUNCTION("""COMPUTED_VALUE"""),7)</f>
        <v>7</v>
      </c>
      <c r="CP28" s="22">
        <f ca="1">IFERROR(__xludf.DUMMYFUNCTION("""COMPUTED_VALUE"""),7)</f>
        <v>7</v>
      </c>
      <c r="CQ28" s="22">
        <f ca="1">IFERROR(__xludf.DUMMYFUNCTION("""COMPUTED_VALUE"""),7)</f>
        <v>7</v>
      </c>
      <c r="CR28" s="22">
        <f ca="1">IFERROR(__xludf.DUMMYFUNCTION("""COMPUTED_VALUE"""),28)</f>
        <v>28</v>
      </c>
      <c r="CS28" s="22"/>
      <c r="CT28" s="22"/>
      <c r="CU28" s="22"/>
      <c r="CV28" s="22"/>
      <c r="CW28" s="22"/>
      <c r="CX28" s="22"/>
      <c r="CY28" s="22"/>
      <c r="CZ28" s="22"/>
      <c r="DA28" s="22"/>
      <c r="DB28" s="22"/>
    </row>
    <row r="29" spans="1:106">
      <c r="A29" s="34" t="str">
        <f ca="1">IFERROR(__xludf.DUMMYFUNCTION("""COMPUTED_VALUE"""),"Collection List Banner")</f>
        <v>Collection List Banner</v>
      </c>
      <c r="B29" s="41">
        <f ca="1">IFERROR(__xludf.DUMMYFUNCTION("""COMPUTED_VALUE"""),90)</f>
        <v>90</v>
      </c>
      <c r="C29" s="36">
        <f ca="1">IFERROR(__xludf.DUMMYFUNCTION("""COMPUTED_VALUE"""),90)</f>
        <v>90</v>
      </c>
      <c r="D29" s="36">
        <f ca="1">IFERROR(__xludf.DUMMYFUNCTION("""COMPUTED_VALUE"""),90)</f>
        <v>90</v>
      </c>
      <c r="E29" s="36">
        <f ca="1">IFERROR(__xludf.DUMMYFUNCTION("""COMPUTED_VALUE"""),90)</f>
        <v>90</v>
      </c>
      <c r="F29" s="36">
        <f ca="1">IFERROR(__xludf.DUMMYFUNCTION("""COMPUTED_VALUE"""),360)</f>
        <v>360</v>
      </c>
      <c r="G29" s="37"/>
      <c r="H29" s="22">
        <f ca="1">IFERROR(__xludf.DUMMYFUNCTION("""COMPUTED_VALUE"""),30)</f>
        <v>30</v>
      </c>
      <c r="I29" s="22">
        <f ca="1">IFERROR(__xludf.DUMMYFUNCTION("""COMPUTED_VALUE"""),30)</f>
        <v>30</v>
      </c>
      <c r="J29" s="22">
        <f ca="1">IFERROR(__xludf.DUMMYFUNCTION("""COMPUTED_VALUE"""),30)</f>
        <v>30</v>
      </c>
      <c r="K29" s="22">
        <f ca="1">IFERROR(__xludf.DUMMYFUNCTION("""COMPUTED_VALUE"""),30)</f>
        <v>30</v>
      </c>
      <c r="L29" s="22">
        <f ca="1">IFERROR(__xludf.DUMMYFUNCTION("""COMPUTED_VALUE"""),120)</f>
        <v>120</v>
      </c>
      <c r="M29" s="37"/>
      <c r="N29" s="22">
        <f ca="1">IFERROR(__xludf.DUMMYFUNCTION("""COMPUTED_VALUE"""),0)</f>
        <v>0</v>
      </c>
      <c r="O29" s="22">
        <f ca="1">IFERROR(__xludf.DUMMYFUNCTION("""COMPUTED_VALUE"""),0)</f>
        <v>0</v>
      </c>
      <c r="P29" s="22">
        <f ca="1">IFERROR(__xludf.DUMMYFUNCTION("""COMPUTED_VALUE"""),0)</f>
        <v>0</v>
      </c>
      <c r="Q29" s="22">
        <f ca="1">IFERROR(__xludf.DUMMYFUNCTION("""COMPUTED_VALUE"""),0)</f>
        <v>0</v>
      </c>
      <c r="R29" s="22">
        <f ca="1">IFERROR(__xludf.DUMMYFUNCTION("""COMPUTED_VALUE"""),0)</f>
        <v>0</v>
      </c>
      <c r="S29" s="37"/>
      <c r="T29" s="22"/>
      <c r="U29" s="22"/>
      <c r="V29" s="22"/>
      <c r="W29" s="22"/>
      <c r="X29" s="22"/>
      <c r="Y29" s="37"/>
      <c r="Z29" s="22"/>
      <c r="AA29" s="22"/>
      <c r="AB29" s="22"/>
      <c r="AC29" s="22"/>
      <c r="AD29" s="22"/>
      <c r="AE29" s="37"/>
      <c r="AF29" s="22"/>
      <c r="AG29" s="22"/>
      <c r="AH29" s="22"/>
      <c r="AI29" s="22"/>
      <c r="AJ29" s="22"/>
      <c r="AK29" s="37"/>
      <c r="AL29" s="22">
        <f ca="1">IFERROR(__xludf.DUMMYFUNCTION("""COMPUTED_VALUE"""),30)</f>
        <v>30</v>
      </c>
      <c r="AM29" s="22">
        <f ca="1">IFERROR(__xludf.DUMMYFUNCTION("""COMPUTED_VALUE"""),30)</f>
        <v>30</v>
      </c>
      <c r="AN29" s="22">
        <f ca="1">IFERROR(__xludf.DUMMYFUNCTION("""COMPUTED_VALUE"""),30)</f>
        <v>30</v>
      </c>
      <c r="AO29" s="22">
        <f ca="1">IFERROR(__xludf.DUMMYFUNCTION("""COMPUTED_VALUE"""),30)</f>
        <v>30</v>
      </c>
      <c r="AP29" s="22">
        <f ca="1">IFERROR(__xludf.DUMMYFUNCTION("""COMPUTED_VALUE"""),120)</f>
        <v>120</v>
      </c>
      <c r="AQ29" s="25"/>
      <c r="AR29" s="25"/>
      <c r="AS29" s="25"/>
      <c r="AT29" s="25"/>
      <c r="AU29" s="25"/>
      <c r="AV29" s="25"/>
      <c r="AW29" s="25"/>
      <c r="AX29" s="22"/>
      <c r="AY29" s="22"/>
      <c r="AZ29" s="22"/>
      <c r="BA29" s="22"/>
      <c r="BB29" s="22"/>
      <c r="BC29" s="22"/>
      <c r="BD29" s="22"/>
      <c r="BE29" s="22"/>
      <c r="BF29" s="22"/>
      <c r="BG29" s="22"/>
      <c r="BH29" s="22"/>
      <c r="BI29" s="22"/>
      <c r="BJ29" s="22"/>
      <c r="BK29" s="22"/>
      <c r="BL29" s="22"/>
      <c r="BM29" s="22"/>
      <c r="BN29" s="22"/>
      <c r="BO29" s="22"/>
      <c r="BP29" s="22"/>
      <c r="BQ29" s="22"/>
      <c r="BR29" s="22"/>
      <c r="BS29" s="22"/>
      <c r="BT29" s="22"/>
      <c r="BU29" s="22"/>
      <c r="BV29" s="22"/>
      <c r="BW29" s="22"/>
      <c r="BX29" s="22"/>
      <c r="BY29" s="22"/>
      <c r="BZ29" s="22"/>
      <c r="CA29" s="22"/>
      <c r="CB29" s="22"/>
      <c r="CC29" s="22"/>
      <c r="CD29" s="22"/>
      <c r="CE29" s="22"/>
      <c r="CF29" s="22"/>
      <c r="CG29" s="22"/>
      <c r="CH29" s="22">
        <f ca="1">IFERROR(__xludf.DUMMYFUNCTION("""COMPUTED_VALUE"""),30)</f>
        <v>30</v>
      </c>
      <c r="CI29" s="22">
        <f ca="1">IFERROR(__xludf.DUMMYFUNCTION("""COMPUTED_VALUE"""),30)</f>
        <v>30</v>
      </c>
      <c r="CJ29" s="22">
        <f ca="1">IFERROR(__xludf.DUMMYFUNCTION("""COMPUTED_VALUE"""),30)</f>
        <v>30</v>
      </c>
      <c r="CK29" s="22">
        <f ca="1">IFERROR(__xludf.DUMMYFUNCTION("""COMPUTED_VALUE"""),30)</f>
        <v>30</v>
      </c>
      <c r="CL29" s="22">
        <f ca="1">IFERROR(__xludf.DUMMYFUNCTION("""COMPUTED_VALUE"""),120)</f>
        <v>120</v>
      </c>
      <c r="CM29" s="22"/>
      <c r="CN29" s="22"/>
      <c r="CO29" s="22"/>
      <c r="CP29" s="22"/>
      <c r="CQ29" s="22"/>
      <c r="CR29" s="22"/>
      <c r="CS29" s="22"/>
      <c r="CT29" s="22"/>
      <c r="CU29" s="22"/>
      <c r="CV29" s="22"/>
      <c r="CW29" s="22"/>
      <c r="CX29" s="22"/>
      <c r="CY29" s="22"/>
      <c r="CZ29" s="22"/>
      <c r="DA29" s="22"/>
      <c r="DB29" s="22"/>
    </row>
    <row r="30" spans="1:106">
      <c r="A30" s="34" t="str">
        <f ca="1">IFERROR(__xludf.DUMMYFUNCTION("""COMPUTED_VALUE"""),"Recommendation Collection # 1-5")</f>
        <v>Recommendation Collection # 1-5</v>
      </c>
      <c r="B30" s="41">
        <f ca="1">IFERROR(__xludf.DUMMYFUNCTION("""COMPUTED_VALUE"""),150)</f>
        <v>150</v>
      </c>
      <c r="C30" s="36">
        <f ca="1">IFERROR(__xludf.DUMMYFUNCTION("""COMPUTED_VALUE"""),150)</f>
        <v>150</v>
      </c>
      <c r="D30" s="36">
        <f ca="1">IFERROR(__xludf.DUMMYFUNCTION("""COMPUTED_VALUE"""),150)</f>
        <v>150</v>
      </c>
      <c r="E30" s="36">
        <f ca="1">IFERROR(__xludf.DUMMYFUNCTION("""COMPUTED_VALUE"""),150)</f>
        <v>150</v>
      </c>
      <c r="F30" s="36">
        <f ca="1">IFERROR(__xludf.DUMMYFUNCTION("""COMPUTED_VALUE"""),600)</f>
        <v>600</v>
      </c>
      <c r="G30" s="37"/>
      <c r="H30" s="22">
        <f ca="1">IFERROR(__xludf.DUMMYFUNCTION("""COMPUTED_VALUE"""),150)</f>
        <v>150</v>
      </c>
      <c r="I30" s="22">
        <f ca="1">IFERROR(__xludf.DUMMYFUNCTION("""COMPUTED_VALUE"""),150)</f>
        <v>150</v>
      </c>
      <c r="J30" s="22">
        <f ca="1">IFERROR(__xludf.DUMMYFUNCTION("""COMPUTED_VALUE"""),150)</f>
        <v>150</v>
      </c>
      <c r="K30" s="22">
        <f ca="1">IFERROR(__xludf.DUMMYFUNCTION("""COMPUTED_VALUE"""),150)</f>
        <v>150</v>
      </c>
      <c r="L30" s="22">
        <f ca="1">IFERROR(__xludf.DUMMYFUNCTION("""COMPUTED_VALUE"""),600)</f>
        <v>600</v>
      </c>
      <c r="M30" s="37"/>
      <c r="N30" s="22">
        <f ca="1">IFERROR(__xludf.DUMMYFUNCTION("""COMPUTED_VALUE"""),121)</f>
        <v>121</v>
      </c>
      <c r="O30" s="22">
        <f ca="1">IFERROR(__xludf.DUMMYFUNCTION("""COMPUTED_VALUE"""),121)</f>
        <v>121</v>
      </c>
      <c r="P30" s="22">
        <f ca="1">IFERROR(__xludf.DUMMYFUNCTION("""COMPUTED_VALUE"""),121)</f>
        <v>121</v>
      </c>
      <c r="Q30" s="22">
        <f ca="1">IFERROR(__xludf.DUMMYFUNCTION("""COMPUTED_VALUE"""),121)</f>
        <v>121</v>
      </c>
      <c r="R30" s="22">
        <f ca="1">IFERROR(__xludf.DUMMYFUNCTION("""COMPUTED_VALUE"""),484)</f>
        <v>484</v>
      </c>
      <c r="S30" s="37"/>
      <c r="T30" s="22">
        <f ca="1">IFERROR(__xludf.DUMMYFUNCTION("""COMPUTED_VALUE"""),117)</f>
        <v>117</v>
      </c>
      <c r="U30" s="22">
        <f ca="1">IFERROR(__xludf.DUMMYFUNCTION("""COMPUTED_VALUE"""),117)</f>
        <v>117</v>
      </c>
      <c r="V30" s="22">
        <f ca="1">IFERROR(__xludf.DUMMYFUNCTION("""COMPUTED_VALUE"""),117)</f>
        <v>117</v>
      </c>
      <c r="W30" s="22">
        <f ca="1">IFERROR(__xludf.DUMMYFUNCTION("""COMPUTED_VALUE"""),117)</f>
        <v>117</v>
      </c>
      <c r="X30" s="22">
        <f ca="1">IFERROR(__xludf.DUMMYFUNCTION("""COMPUTED_VALUE"""),468)</f>
        <v>468</v>
      </c>
      <c r="Y30" s="37"/>
      <c r="Z30" s="22">
        <f ca="1">IFERROR(__xludf.DUMMYFUNCTION("""COMPUTED_VALUE"""),4)</f>
        <v>4</v>
      </c>
      <c r="AA30" s="22">
        <f ca="1">IFERROR(__xludf.DUMMYFUNCTION("""COMPUTED_VALUE"""),4)</f>
        <v>4</v>
      </c>
      <c r="AB30" s="22">
        <f ca="1">IFERROR(__xludf.DUMMYFUNCTION("""COMPUTED_VALUE"""),4)</f>
        <v>4</v>
      </c>
      <c r="AC30" s="22">
        <f ca="1">IFERROR(__xludf.DUMMYFUNCTION("""COMPUTED_VALUE"""),4)</f>
        <v>4</v>
      </c>
      <c r="AD30" s="22">
        <f ca="1">IFERROR(__xludf.DUMMYFUNCTION("""COMPUTED_VALUE"""),16)</f>
        <v>16</v>
      </c>
      <c r="AE30" s="37"/>
      <c r="AF30" s="22"/>
      <c r="AG30" s="22"/>
      <c r="AH30" s="22"/>
      <c r="AI30" s="22"/>
      <c r="AJ30" s="22"/>
      <c r="AK30" s="37"/>
      <c r="AL30" s="22">
        <f ca="1">IFERROR(__xludf.DUMMYFUNCTION("""COMPUTED_VALUE"""),29)</f>
        <v>29</v>
      </c>
      <c r="AM30" s="22">
        <f ca="1">IFERROR(__xludf.DUMMYFUNCTION("""COMPUTED_VALUE"""),29)</f>
        <v>29</v>
      </c>
      <c r="AN30" s="22">
        <f ca="1">IFERROR(__xludf.DUMMYFUNCTION("""COMPUTED_VALUE"""),29)</f>
        <v>29</v>
      </c>
      <c r="AO30" s="22">
        <f ca="1">IFERROR(__xludf.DUMMYFUNCTION("""COMPUTED_VALUE"""),29)</f>
        <v>29</v>
      </c>
      <c r="AP30" s="22">
        <f ca="1">IFERROR(__xludf.DUMMYFUNCTION("""COMPUTED_VALUE"""),116)</f>
        <v>116</v>
      </c>
      <c r="AQ30" s="25"/>
      <c r="AR30" s="25"/>
      <c r="AS30" s="25"/>
      <c r="AT30" s="25"/>
      <c r="AU30" s="25"/>
      <c r="AV30" s="25"/>
      <c r="AW30" s="25"/>
      <c r="AX30" s="22"/>
      <c r="AY30" s="22"/>
      <c r="AZ30" s="22"/>
      <c r="BA30" s="22"/>
      <c r="BB30" s="22"/>
      <c r="BC30" s="22"/>
      <c r="BD30" s="22"/>
      <c r="BE30" s="22"/>
      <c r="BF30" s="22"/>
      <c r="BG30" s="22"/>
      <c r="BH30" s="22"/>
      <c r="BI30" s="22"/>
      <c r="BJ30" s="22"/>
      <c r="BK30" s="22"/>
      <c r="BL30" s="22"/>
      <c r="BM30" s="22"/>
      <c r="BN30" s="22"/>
      <c r="BO30" s="22"/>
      <c r="BP30" s="22"/>
      <c r="BQ30" s="22"/>
      <c r="BR30" s="22"/>
      <c r="BS30" s="22"/>
      <c r="BT30" s="22"/>
      <c r="BU30" s="22"/>
      <c r="BV30" s="22"/>
      <c r="BW30" s="22"/>
      <c r="BX30" s="22"/>
      <c r="BY30" s="22"/>
      <c r="BZ30" s="22"/>
      <c r="CA30" s="22"/>
      <c r="CB30" s="22"/>
      <c r="CC30" s="22"/>
      <c r="CD30" s="22"/>
      <c r="CE30" s="22"/>
      <c r="CF30" s="22"/>
      <c r="CG30" s="22"/>
      <c r="CH30" s="22">
        <f ca="1">IFERROR(__xludf.DUMMYFUNCTION("""COMPUTED_VALUE"""),24)</f>
        <v>24</v>
      </c>
      <c r="CI30" s="22">
        <f ca="1">IFERROR(__xludf.DUMMYFUNCTION("""COMPUTED_VALUE"""),24)</f>
        <v>24</v>
      </c>
      <c r="CJ30" s="22">
        <f ca="1">IFERROR(__xludf.DUMMYFUNCTION("""COMPUTED_VALUE"""),24)</f>
        <v>24</v>
      </c>
      <c r="CK30" s="22">
        <f ca="1">IFERROR(__xludf.DUMMYFUNCTION("""COMPUTED_VALUE"""),24)</f>
        <v>24</v>
      </c>
      <c r="CL30" s="22">
        <f ca="1">IFERROR(__xludf.DUMMYFUNCTION("""COMPUTED_VALUE"""),96)</f>
        <v>96</v>
      </c>
      <c r="CM30" s="22"/>
      <c r="CN30" s="22">
        <f ca="1">IFERROR(__xludf.DUMMYFUNCTION("""COMPUTED_VALUE"""),5)</f>
        <v>5</v>
      </c>
      <c r="CO30" s="22">
        <f ca="1">IFERROR(__xludf.DUMMYFUNCTION("""COMPUTED_VALUE"""),5)</f>
        <v>5</v>
      </c>
      <c r="CP30" s="22">
        <f ca="1">IFERROR(__xludf.DUMMYFUNCTION("""COMPUTED_VALUE"""),5)</f>
        <v>5</v>
      </c>
      <c r="CQ30" s="22">
        <f ca="1">IFERROR(__xludf.DUMMYFUNCTION("""COMPUTED_VALUE"""),5)</f>
        <v>5</v>
      </c>
      <c r="CR30" s="22">
        <f ca="1">IFERROR(__xludf.DUMMYFUNCTION("""COMPUTED_VALUE"""),20)</f>
        <v>20</v>
      </c>
      <c r="CS30" s="22"/>
      <c r="CT30" s="22"/>
      <c r="CU30" s="22"/>
      <c r="CV30" s="22"/>
      <c r="CW30" s="22"/>
      <c r="CX30" s="22"/>
      <c r="CY30" s="22"/>
      <c r="CZ30" s="22"/>
      <c r="DA30" s="22"/>
      <c r="DB30" s="22"/>
    </row>
    <row r="31" spans="1:106">
      <c r="A31" s="34"/>
      <c r="B31" s="26"/>
      <c r="C31" s="22"/>
      <c r="D31" s="22"/>
      <c r="E31" s="22"/>
      <c r="F31" s="22"/>
      <c r="G31" s="37"/>
      <c r="H31" s="22"/>
      <c r="I31" s="22"/>
      <c r="J31" s="22"/>
      <c r="K31" s="22"/>
      <c r="L31" s="22"/>
      <c r="M31" s="37"/>
      <c r="N31" s="22"/>
      <c r="O31" s="22"/>
      <c r="P31" s="22"/>
      <c r="Q31" s="22"/>
      <c r="R31" s="22"/>
      <c r="S31" s="37"/>
      <c r="T31" s="22"/>
      <c r="U31" s="22"/>
      <c r="V31" s="22"/>
      <c r="W31" s="22"/>
      <c r="X31" s="22"/>
      <c r="Y31" s="37"/>
      <c r="Z31" s="22"/>
      <c r="AA31" s="22"/>
      <c r="AB31" s="22"/>
      <c r="AC31" s="22"/>
      <c r="AD31" s="22"/>
      <c r="AE31" s="37"/>
      <c r="AF31" s="22"/>
      <c r="AG31" s="22"/>
      <c r="AH31" s="22"/>
      <c r="AI31" s="22"/>
      <c r="AJ31" s="22"/>
      <c r="AK31" s="37"/>
      <c r="AL31" s="22">
        <f ca="1">IFERROR(__xludf.DUMMYFUNCTION("""COMPUTED_VALUE"""),0)</f>
        <v>0</v>
      </c>
      <c r="AM31" s="22">
        <f ca="1">IFERROR(__xludf.DUMMYFUNCTION("""COMPUTED_VALUE"""),0)</f>
        <v>0</v>
      </c>
      <c r="AN31" s="22">
        <f ca="1">IFERROR(__xludf.DUMMYFUNCTION("""COMPUTED_VALUE"""),0)</f>
        <v>0</v>
      </c>
      <c r="AO31" s="22">
        <f ca="1">IFERROR(__xludf.DUMMYFUNCTION("""COMPUTED_VALUE"""),0)</f>
        <v>0</v>
      </c>
      <c r="AP31" s="22">
        <f ca="1">IFERROR(__xludf.DUMMYFUNCTION("""COMPUTED_VALUE"""),0)</f>
        <v>0</v>
      </c>
      <c r="AQ31" s="25"/>
      <c r="AR31" s="25"/>
      <c r="AS31" s="25"/>
      <c r="AT31" s="25"/>
      <c r="AU31" s="25"/>
      <c r="AV31" s="25"/>
      <c r="AW31" s="25"/>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c r="CV31" s="22"/>
      <c r="CW31" s="22"/>
      <c r="CX31" s="22"/>
      <c r="CY31" s="22"/>
      <c r="CZ31" s="22"/>
      <c r="DA31" s="22"/>
      <c r="DB31" s="22"/>
    </row>
    <row r="32" spans="1:106">
      <c r="A32" s="34" t="str">
        <f ca="1">IFERROR(__xludf.DUMMYFUNCTION("""COMPUTED_VALUE"""),"L2 HOMEPAGE")</f>
        <v>L2 HOMEPAGE</v>
      </c>
      <c r="B32" s="26"/>
      <c r="C32" s="26"/>
      <c r="D32" s="26"/>
      <c r="E32" s="26"/>
      <c r="F32" s="26"/>
      <c r="G32" s="42"/>
      <c r="H32" s="26">
        <f ca="1">IFERROR(__xludf.DUMMYFUNCTION("""COMPUTED_VALUE"""),0)</f>
        <v>0</v>
      </c>
      <c r="I32" s="26">
        <f ca="1">IFERROR(__xludf.DUMMYFUNCTION("""COMPUTED_VALUE"""),0)</f>
        <v>0</v>
      </c>
      <c r="J32" s="26">
        <f ca="1">IFERROR(__xludf.DUMMYFUNCTION("""COMPUTED_VALUE"""),0)</f>
        <v>0</v>
      </c>
      <c r="K32" s="26">
        <f ca="1">IFERROR(__xludf.DUMMYFUNCTION("""COMPUTED_VALUE"""),0)</f>
        <v>0</v>
      </c>
      <c r="L32" s="26">
        <f ca="1">IFERROR(__xludf.DUMMYFUNCTION("""COMPUTED_VALUE"""),0)</f>
        <v>0</v>
      </c>
      <c r="M32" s="42"/>
      <c r="N32" s="26">
        <f ca="1">IFERROR(__xludf.DUMMYFUNCTION("""COMPUTED_VALUE"""),0)</f>
        <v>0</v>
      </c>
      <c r="O32" s="26">
        <f ca="1">IFERROR(__xludf.DUMMYFUNCTION("""COMPUTED_VALUE"""),0)</f>
        <v>0</v>
      </c>
      <c r="P32" s="26">
        <f ca="1">IFERROR(__xludf.DUMMYFUNCTION("""COMPUTED_VALUE"""),0)</f>
        <v>0</v>
      </c>
      <c r="Q32" s="26">
        <f ca="1">IFERROR(__xludf.DUMMYFUNCTION("""COMPUTED_VALUE"""),0)</f>
        <v>0</v>
      </c>
      <c r="R32" s="26">
        <f ca="1">IFERROR(__xludf.DUMMYFUNCTION("""COMPUTED_VALUE"""),0)</f>
        <v>0</v>
      </c>
      <c r="S32" s="42"/>
      <c r="T32" s="26"/>
      <c r="U32" s="26"/>
      <c r="V32" s="26"/>
      <c r="W32" s="26"/>
      <c r="X32" s="26"/>
      <c r="Y32" s="42"/>
      <c r="Z32" s="26"/>
      <c r="AA32" s="26"/>
      <c r="AB32" s="26"/>
      <c r="AC32" s="26"/>
      <c r="AD32" s="26"/>
      <c r="AE32" s="42"/>
      <c r="AF32" s="26"/>
      <c r="AG32" s="26"/>
      <c r="AH32" s="26"/>
      <c r="AI32" s="26"/>
      <c r="AJ32" s="26"/>
      <c r="AK32" s="42"/>
      <c r="AL32" s="26">
        <f ca="1">IFERROR(__xludf.DUMMYFUNCTION("""COMPUTED_VALUE"""),0)</f>
        <v>0</v>
      </c>
      <c r="AM32" s="26">
        <f ca="1">IFERROR(__xludf.DUMMYFUNCTION("""COMPUTED_VALUE"""),0)</f>
        <v>0</v>
      </c>
      <c r="AN32" s="26">
        <f ca="1">IFERROR(__xludf.DUMMYFUNCTION("""COMPUTED_VALUE"""),0)</f>
        <v>0</v>
      </c>
      <c r="AO32" s="26">
        <f ca="1">IFERROR(__xludf.DUMMYFUNCTION("""COMPUTED_VALUE"""),0)</f>
        <v>0</v>
      </c>
      <c r="AP32" s="26">
        <f ca="1">IFERROR(__xludf.DUMMYFUNCTION("""COMPUTED_VALUE"""),0)</f>
        <v>0</v>
      </c>
      <c r="AQ32" s="33"/>
      <c r="AR32" s="33"/>
      <c r="AS32" s="33"/>
      <c r="AT32" s="33"/>
      <c r="AU32" s="33"/>
      <c r="AV32" s="33"/>
      <c r="AW32" s="33"/>
      <c r="AX32" s="26"/>
      <c r="AY32" s="26"/>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row>
    <row r="33" spans="1:106">
      <c r="A33" s="34" t="str">
        <f ca="1">IFERROR(__xludf.DUMMYFUNCTION("""COMPUTED_VALUE"""),"Landing Page Banner 
Zone Chương Trình Nổi Bật")</f>
        <v>Landing Page Banner 
Zone Chương Trình Nổi Bật</v>
      </c>
      <c r="B33" s="26">
        <f ca="1">IFERROR(__xludf.DUMMYFUNCTION("""COMPUTED_VALUE"""),90)</f>
        <v>90</v>
      </c>
      <c r="C33" s="26">
        <f ca="1">IFERROR(__xludf.DUMMYFUNCTION("""COMPUTED_VALUE"""),90)</f>
        <v>90</v>
      </c>
      <c r="D33" s="26">
        <f ca="1">IFERROR(__xludf.DUMMYFUNCTION("""COMPUTED_VALUE"""),90)</f>
        <v>90</v>
      </c>
      <c r="E33" s="26">
        <f ca="1">IFERROR(__xludf.DUMMYFUNCTION("""COMPUTED_VALUE"""),90)</f>
        <v>90</v>
      </c>
      <c r="F33" s="41">
        <f ca="1">IFERROR(__xludf.DUMMYFUNCTION("""COMPUTED_VALUE"""),360)</f>
        <v>360</v>
      </c>
      <c r="G33" s="42"/>
      <c r="H33" s="26">
        <f ca="1">IFERROR(__xludf.DUMMYFUNCTION("""COMPUTED_VALUE"""),90)</f>
        <v>90</v>
      </c>
      <c r="I33" s="26">
        <f ca="1">IFERROR(__xludf.DUMMYFUNCTION("""COMPUTED_VALUE"""),90)</f>
        <v>90</v>
      </c>
      <c r="J33" s="26">
        <f ca="1">IFERROR(__xludf.DUMMYFUNCTION("""COMPUTED_VALUE"""),90)</f>
        <v>90</v>
      </c>
      <c r="K33" s="26">
        <f ca="1">IFERROR(__xludf.DUMMYFUNCTION("""COMPUTED_VALUE"""),90)</f>
        <v>90</v>
      </c>
      <c r="L33" s="26">
        <f ca="1">IFERROR(__xludf.DUMMYFUNCTION("""COMPUTED_VALUE"""),360)</f>
        <v>360</v>
      </c>
      <c r="M33" s="42"/>
      <c r="N33" s="26">
        <f ca="1">IFERROR(__xludf.DUMMYFUNCTION("""COMPUTED_VALUE"""),28)</f>
        <v>28</v>
      </c>
      <c r="O33" s="26">
        <f ca="1">IFERROR(__xludf.DUMMYFUNCTION("""COMPUTED_VALUE"""),28)</f>
        <v>28</v>
      </c>
      <c r="P33" s="26">
        <f ca="1">IFERROR(__xludf.DUMMYFUNCTION("""COMPUTED_VALUE"""),28)</f>
        <v>28</v>
      </c>
      <c r="Q33" s="26">
        <f ca="1">IFERROR(__xludf.DUMMYFUNCTION("""COMPUTED_VALUE"""),28)</f>
        <v>28</v>
      </c>
      <c r="R33" s="26">
        <f ca="1">IFERROR(__xludf.DUMMYFUNCTION("""COMPUTED_VALUE"""),112)</f>
        <v>112</v>
      </c>
      <c r="S33" s="42"/>
      <c r="T33" s="26"/>
      <c r="U33" s="26"/>
      <c r="V33" s="26"/>
      <c r="W33" s="26"/>
      <c r="X33" s="26"/>
      <c r="Y33" s="42"/>
      <c r="Z33" s="26">
        <f ca="1">IFERROR(__xludf.DUMMYFUNCTION("""COMPUTED_VALUE"""),28)</f>
        <v>28</v>
      </c>
      <c r="AA33" s="26">
        <f ca="1">IFERROR(__xludf.DUMMYFUNCTION("""COMPUTED_VALUE"""),28)</f>
        <v>28</v>
      </c>
      <c r="AB33" s="26">
        <f ca="1">IFERROR(__xludf.DUMMYFUNCTION("""COMPUTED_VALUE"""),28)</f>
        <v>28</v>
      </c>
      <c r="AC33" s="26">
        <f ca="1">IFERROR(__xludf.DUMMYFUNCTION("""COMPUTED_VALUE"""),28)</f>
        <v>28</v>
      </c>
      <c r="AD33" s="26">
        <f ca="1">IFERROR(__xludf.DUMMYFUNCTION("""COMPUTED_VALUE"""),112)</f>
        <v>112</v>
      </c>
      <c r="AE33" s="42"/>
      <c r="AF33" s="26"/>
      <c r="AG33" s="26"/>
      <c r="AH33" s="26"/>
      <c r="AI33" s="26"/>
      <c r="AJ33" s="26"/>
      <c r="AK33" s="42"/>
      <c r="AL33" s="26">
        <f ca="1">IFERROR(__xludf.DUMMYFUNCTION("""COMPUTED_VALUE"""),62)</f>
        <v>62</v>
      </c>
      <c r="AM33" s="26">
        <f ca="1">IFERROR(__xludf.DUMMYFUNCTION("""COMPUTED_VALUE"""),62)</f>
        <v>62</v>
      </c>
      <c r="AN33" s="26">
        <f ca="1">IFERROR(__xludf.DUMMYFUNCTION("""COMPUTED_VALUE"""),62)</f>
        <v>62</v>
      </c>
      <c r="AO33" s="26">
        <f ca="1">IFERROR(__xludf.DUMMYFUNCTION("""COMPUTED_VALUE"""),62)</f>
        <v>62</v>
      </c>
      <c r="AP33" s="26">
        <f ca="1">IFERROR(__xludf.DUMMYFUNCTION("""COMPUTED_VALUE"""),248)</f>
        <v>248</v>
      </c>
      <c r="AQ33" s="33"/>
      <c r="AR33" s="33"/>
      <c r="AS33" s="33"/>
      <c r="AT33" s="33"/>
      <c r="AU33" s="33"/>
      <c r="AV33" s="33"/>
      <c r="AW33" s="33"/>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6"/>
      <c r="CC33" s="26"/>
      <c r="CD33" s="26"/>
      <c r="CE33" s="26"/>
      <c r="CF33" s="26"/>
      <c r="CG33" s="26"/>
      <c r="CH33" s="26">
        <f ca="1">IFERROR(__xludf.DUMMYFUNCTION("""COMPUTED_VALUE"""),62)</f>
        <v>62</v>
      </c>
      <c r="CI33" s="26">
        <f ca="1">IFERROR(__xludf.DUMMYFUNCTION("""COMPUTED_VALUE"""),62)</f>
        <v>62</v>
      </c>
      <c r="CJ33" s="26">
        <f ca="1">IFERROR(__xludf.DUMMYFUNCTION("""COMPUTED_VALUE"""),62)</f>
        <v>62</v>
      </c>
      <c r="CK33" s="26">
        <f ca="1">IFERROR(__xludf.DUMMYFUNCTION("""COMPUTED_VALUE"""),62)</f>
        <v>62</v>
      </c>
      <c r="CL33" s="26">
        <f ca="1">IFERROR(__xludf.DUMMYFUNCTION("""COMPUTED_VALUE"""),248)</f>
        <v>248</v>
      </c>
      <c r="CM33" s="26"/>
      <c r="CN33" s="26"/>
      <c r="CO33" s="26"/>
      <c r="CP33" s="26"/>
      <c r="CQ33" s="26"/>
      <c r="CR33" s="26"/>
      <c r="CS33" s="26"/>
      <c r="CT33" s="26"/>
      <c r="CU33" s="26"/>
      <c r="CV33" s="26"/>
      <c r="CW33" s="26"/>
      <c r="CX33" s="26"/>
      <c r="CY33" s="26"/>
      <c r="CZ33" s="26"/>
      <c r="DA33" s="26"/>
      <c r="DB33" s="26"/>
    </row>
    <row r="34" spans="1:106">
      <c r="A34" s="43" t="str">
        <f ca="1">IFERROR(__xludf.DUMMYFUNCTION("""COMPUTED_VALUE"""),"Ongoing banner")</f>
        <v>Ongoing banner</v>
      </c>
      <c r="B34" s="26">
        <f ca="1">IFERROR(__xludf.DUMMYFUNCTION("""COMPUTED_VALUE"""),30)</f>
        <v>30</v>
      </c>
      <c r="C34" s="26">
        <f ca="1">IFERROR(__xludf.DUMMYFUNCTION("""COMPUTED_VALUE"""),30)</f>
        <v>30</v>
      </c>
      <c r="D34" s="26">
        <f ca="1">IFERROR(__xludf.DUMMYFUNCTION("""COMPUTED_VALUE"""),30)</f>
        <v>30</v>
      </c>
      <c r="E34" s="26">
        <f ca="1">IFERROR(__xludf.DUMMYFUNCTION("""COMPUTED_VALUE"""),30)</f>
        <v>30</v>
      </c>
      <c r="F34" s="41">
        <f ca="1">IFERROR(__xludf.DUMMYFUNCTION("""COMPUTED_VALUE"""),120)</f>
        <v>120</v>
      </c>
      <c r="G34" s="42"/>
      <c r="H34" s="26">
        <f ca="1">IFERROR(__xludf.DUMMYFUNCTION("""COMPUTED_VALUE"""),30)</f>
        <v>30</v>
      </c>
      <c r="I34" s="26">
        <f ca="1">IFERROR(__xludf.DUMMYFUNCTION("""COMPUTED_VALUE"""),30)</f>
        <v>30</v>
      </c>
      <c r="J34" s="26">
        <f ca="1">IFERROR(__xludf.DUMMYFUNCTION("""COMPUTED_VALUE"""),30)</f>
        <v>30</v>
      </c>
      <c r="K34" s="26">
        <f ca="1">IFERROR(__xludf.DUMMYFUNCTION("""COMPUTED_VALUE"""),30)</f>
        <v>30</v>
      </c>
      <c r="L34" s="26">
        <f ca="1">IFERROR(__xludf.DUMMYFUNCTION("""COMPUTED_VALUE"""),120)</f>
        <v>120</v>
      </c>
      <c r="M34" s="42"/>
      <c r="N34" s="26">
        <f ca="1">IFERROR(__xludf.DUMMYFUNCTION("""COMPUTED_VALUE"""),1)</f>
        <v>1</v>
      </c>
      <c r="O34" s="26">
        <f ca="1">IFERROR(__xludf.DUMMYFUNCTION("""COMPUTED_VALUE"""),1)</f>
        <v>1</v>
      </c>
      <c r="P34" s="26">
        <f ca="1">IFERROR(__xludf.DUMMYFUNCTION("""COMPUTED_VALUE"""),1)</f>
        <v>1</v>
      </c>
      <c r="Q34" s="26">
        <f ca="1">IFERROR(__xludf.DUMMYFUNCTION("""COMPUTED_VALUE"""),1)</f>
        <v>1</v>
      </c>
      <c r="R34" s="26">
        <f ca="1">IFERROR(__xludf.DUMMYFUNCTION("""COMPUTED_VALUE"""),4)</f>
        <v>4</v>
      </c>
      <c r="S34" s="42"/>
      <c r="T34" s="26"/>
      <c r="U34" s="26"/>
      <c r="V34" s="26"/>
      <c r="W34" s="26"/>
      <c r="X34" s="26"/>
      <c r="Y34" s="42"/>
      <c r="Z34" s="26"/>
      <c r="AA34" s="26"/>
      <c r="AB34" s="26"/>
      <c r="AC34" s="26"/>
      <c r="AD34" s="26"/>
      <c r="AE34" s="42"/>
      <c r="AF34" s="26">
        <f ca="1">IFERROR(__xludf.DUMMYFUNCTION("""COMPUTED_VALUE"""),1)</f>
        <v>1</v>
      </c>
      <c r="AG34" s="26">
        <f ca="1">IFERROR(__xludf.DUMMYFUNCTION("""COMPUTED_VALUE"""),1)</f>
        <v>1</v>
      </c>
      <c r="AH34" s="26">
        <f ca="1">IFERROR(__xludf.DUMMYFUNCTION("""COMPUTED_VALUE"""),1)</f>
        <v>1</v>
      </c>
      <c r="AI34" s="26">
        <f ca="1">IFERROR(__xludf.DUMMYFUNCTION("""COMPUTED_VALUE"""),1)</f>
        <v>1</v>
      </c>
      <c r="AJ34" s="26">
        <f ca="1">IFERROR(__xludf.DUMMYFUNCTION("""COMPUTED_VALUE"""),4)</f>
        <v>4</v>
      </c>
      <c r="AK34" s="42"/>
      <c r="AL34" s="26">
        <f ca="1">IFERROR(__xludf.DUMMYFUNCTION("""COMPUTED_VALUE"""),29)</f>
        <v>29</v>
      </c>
      <c r="AM34" s="26">
        <f ca="1">IFERROR(__xludf.DUMMYFUNCTION("""COMPUTED_VALUE"""),29)</f>
        <v>29</v>
      </c>
      <c r="AN34" s="26">
        <f ca="1">IFERROR(__xludf.DUMMYFUNCTION("""COMPUTED_VALUE"""),29)</f>
        <v>29</v>
      </c>
      <c r="AO34" s="26">
        <f ca="1">IFERROR(__xludf.DUMMYFUNCTION("""COMPUTED_VALUE"""),29)</f>
        <v>29</v>
      </c>
      <c r="AP34" s="26">
        <f ca="1">IFERROR(__xludf.DUMMYFUNCTION("""COMPUTED_VALUE"""),116)</f>
        <v>116</v>
      </c>
      <c r="AQ34" s="33"/>
      <c r="AR34" s="33"/>
      <c r="AS34" s="33"/>
      <c r="AT34" s="33"/>
      <c r="AU34" s="33"/>
      <c r="AV34" s="33"/>
      <c r="AW34" s="33"/>
      <c r="AX34" s="26"/>
      <c r="AY34" s="26"/>
      <c r="AZ34" s="26"/>
      <c r="BA34" s="26"/>
      <c r="BB34" s="26"/>
      <c r="BC34" s="26"/>
      <c r="BD34" s="26"/>
      <c r="BE34" s="26"/>
      <c r="BF34" s="26"/>
      <c r="BG34" s="26"/>
      <c r="BH34" s="26"/>
      <c r="BI34" s="26"/>
      <c r="BJ34" s="26"/>
      <c r="BK34" s="26"/>
      <c r="BL34" s="26"/>
      <c r="BM34" s="26"/>
      <c r="BN34" s="26"/>
      <c r="BO34" s="26"/>
      <c r="BP34" s="26"/>
      <c r="BQ34" s="26"/>
      <c r="BR34" s="26"/>
      <c r="BS34" s="26"/>
      <c r="BT34" s="26"/>
      <c r="BU34" s="26"/>
      <c r="BV34" s="26"/>
      <c r="BW34" s="26"/>
      <c r="BX34" s="26"/>
      <c r="BY34" s="26"/>
      <c r="BZ34" s="26"/>
      <c r="CA34" s="26"/>
      <c r="CB34" s="26"/>
      <c r="CC34" s="26"/>
      <c r="CD34" s="26"/>
      <c r="CE34" s="26"/>
      <c r="CF34" s="26"/>
      <c r="CG34" s="26"/>
      <c r="CH34" s="26">
        <f ca="1">IFERROR(__xludf.DUMMYFUNCTION("""COMPUTED_VALUE"""),29)</f>
        <v>29</v>
      </c>
      <c r="CI34" s="26">
        <f ca="1">IFERROR(__xludf.DUMMYFUNCTION("""COMPUTED_VALUE"""),29)</f>
        <v>29</v>
      </c>
      <c r="CJ34" s="26">
        <f ca="1">IFERROR(__xludf.DUMMYFUNCTION("""COMPUTED_VALUE"""),29)</f>
        <v>29</v>
      </c>
      <c r="CK34" s="26">
        <f ca="1">IFERROR(__xludf.DUMMYFUNCTION("""COMPUTED_VALUE"""),29)</f>
        <v>29</v>
      </c>
      <c r="CL34" s="26">
        <f ca="1">IFERROR(__xludf.DUMMYFUNCTION("""COMPUTED_VALUE"""),116)</f>
        <v>116</v>
      </c>
      <c r="CM34" s="26"/>
      <c r="CN34" s="26"/>
      <c r="CO34" s="26"/>
      <c r="CP34" s="26"/>
      <c r="CQ34" s="26"/>
      <c r="CR34" s="26"/>
      <c r="CS34" s="26"/>
      <c r="CT34" s="26"/>
      <c r="CU34" s="26"/>
      <c r="CV34" s="26"/>
      <c r="CW34" s="26"/>
      <c r="CX34" s="26"/>
      <c r="CY34" s="26"/>
      <c r="CZ34" s="26"/>
      <c r="DA34" s="26"/>
      <c r="DB34" s="26"/>
    </row>
    <row r="35" spans="1:106">
      <c r="A35" s="34" t="str">
        <f ca="1">IFERROR(__xludf.DUMMYFUNCTION("""COMPUTED_VALUE"""),"Search banner")</f>
        <v>Search banner</v>
      </c>
      <c r="B35" s="26">
        <f ca="1">IFERROR(__xludf.DUMMYFUNCTION("""COMPUTED_VALUE"""),30)</f>
        <v>30</v>
      </c>
      <c r="C35" s="26">
        <f ca="1">IFERROR(__xludf.DUMMYFUNCTION("""COMPUTED_VALUE"""),30)</f>
        <v>30</v>
      </c>
      <c r="D35" s="26">
        <f ca="1">IFERROR(__xludf.DUMMYFUNCTION("""COMPUTED_VALUE"""),30)</f>
        <v>30</v>
      </c>
      <c r="E35" s="26">
        <f ca="1">IFERROR(__xludf.DUMMYFUNCTION("""COMPUTED_VALUE"""),30)</f>
        <v>30</v>
      </c>
      <c r="F35" s="41">
        <f ca="1">IFERROR(__xludf.DUMMYFUNCTION("""COMPUTED_VALUE"""),120)</f>
        <v>120</v>
      </c>
      <c r="G35" s="42"/>
      <c r="H35" s="26">
        <f ca="1">IFERROR(__xludf.DUMMYFUNCTION("""COMPUTED_VALUE"""),30)</f>
        <v>30</v>
      </c>
      <c r="I35" s="26">
        <f ca="1">IFERROR(__xludf.DUMMYFUNCTION("""COMPUTED_VALUE"""),30)</f>
        <v>30</v>
      </c>
      <c r="J35" s="26">
        <f ca="1">IFERROR(__xludf.DUMMYFUNCTION("""COMPUTED_VALUE"""),30)</f>
        <v>30</v>
      </c>
      <c r="K35" s="26">
        <f ca="1">IFERROR(__xludf.DUMMYFUNCTION("""COMPUTED_VALUE"""),30)</f>
        <v>30</v>
      </c>
      <c r="L35" s="26">
        <f ca="1">IFERROR(__xludf.DUMMYFUNCTION("""COMPUTED_VALUE"""),120)</f>
        <v>120</v>
      </c>
      <c r="M35" s="42"/>
      <c r="N35" s="26">
        <f ca="1">IFERROR(__xludf.DUMMYFUNCTION("""COMPUTED_VALUE"""),0)</f>
        <v>0</v>
      </c>
      <c r="O35" s="26">
        <f ca="1">IFERROR(__xludf.DUMMYFUNCTION("""COMPUTED_VALUE"""),0)</f>
        <v>0</v>
      </c>
      <c r="P35" s="26">
        <f ca="1">IFERROR(__xludf.DUMMYFUNCTION("""COMPUTED_VALUE"""),0)</f>
        <v>0</v>
      </c>
      <c r="Q35" s="26">
        <f ca="1">IFERROR(__xludf.DUMMYFUNCTION("""COMPUTED_VALUE"""),0)</f>
        <v>0</v>
      </c>
      <c r="R35" s="26">
        <f ca="1">IFERROR(__xludf.DUMMYFUNCTION("""COMPUTED_VALUE"""),0)</f>
        <v>0</v>
      </c>
      <c r="S35" s="42"/>
      <c r="T35" s="26"/>
      <c r="U35" s="26"/>
      <c r="V35" s="26"/>
      <c r="W35" s="26"/>
      <c r="X35" s="26"/>
      <c r="Y35" s="42"/>
      <c r="Z35" s="26"/>
      <c r="AA35" s="26"/>
      <c r="AB35" s="26"/>
      <c r="AC35" s="26"/>
      <c r="AD35" s="26"/>
      <c r="AE35" s="42"/>
      <c r="AF35" s="26"/>
      <c r="AG35" s="26"/>
      <c r="AH35" s="26"/>
      <c r="AI35" s="26"/>
      <c r="AJ35" s="26"/>
      <c r="AK35" s="42"/>
      <c r="AL35" s="26">
        <f ca="1">IFERROR(__xludf.DUMMYFUNCTION("""COMPUTED_VALUE"""),30)</f>
        <v>30</v>
      </c>
      <c r="AM35" s="26">
        <f ca="1">IFERROR(__xludf.DUMMYFUNCTION("""COMPUTED_VALUE"""),30)</f>
        <v>30</v>
      </c>
      <c r="AN35" s="26">
        <f ca="1">IFERROR(__xludf.DUMMYFUNCTION("""COMPUTED_VALUE"""),30)</f>
        <v>30</v>
      </c>
      <c r="AO35" s="26">
        <f ca="1">IFERROR(__xludf.DUMMYFUNCTION("""COMPUTED_VALUE"""),30)</f>
        <v>30</v>
      </c>
      <c r="AP35" s="26">
        <f ca="1">IFERROR(__xludf.DUMMYFUNCTION("""COMPUTED_VALUE"""),120)</f>
        <v>120</v>
      </c>
      <c r="AQ35" s="33"/>
      <c r="AR35" s="33"/>
      <c r="AS35" s="33"/>
      <c r="AT35" s="33"/>
      <c r="AU35" s="33"/>
      <c r="AV35" s="33"/>
      <c r="AW35" s="33"/>
      <c r="AX35" s="26"/>
      <c r="AY35" s="26"/>
      <c r="AZ35" s="26"/>
      <c r="BA35" s="26"/>
      <c r="BB35" s="26"/>
      <c r="BC35" s="26"/>
      <c r="BD35" s="26"/>
      <c r="BE35" s="26"/>
      <c r="BF35" s="26"/>
      <c r="BG35" s="26"/>
      <c r="BH35" s="26"/>
      <c r="BI35" s="26"/>
      <c r="BJ35" s="26"/>
      <c r="BK35" s="26"/>
      <c r="BL35" s="26"/>
      <c r="BM35" s="26"/>
      <c r="BN35" s="26"/>
      <c r="BO35" s="26"/>
      <c r="BP35" s="26"/>
      <c r="BQ35" s="26"/>
      <c r="BR35" s="26"/>
      <c r="BS35" s="26"/>
      <c r="BT35" s="26"/>
      <c r="BU35" s="26"/>
      <c r="BV35" s="26"/>
      <c r="BW35" s="26"/>
      <c r="BX35" s="26"/>
      <c r="BY35" s="26"/>
      <c r="BZ35" s="26"/>
      <c r="CA35" s="26"/>
      <c r="CB35" s="26"/>
      <c r="CC35" s="26"/>
      <c r="CD35" s="26"/>
      <c r="CE35" s="26"/>
      <c r="CF35" s="26"/>
      <c r="CG35" s="26"/>
      <c r="CH35" s="26">
        <f ca="1">IFERROR(__xludf.DUMMYFUNCTION("""COMPUTED_VALUE"""),30)</f>
        <v>30</v>
      </c>
      <c r="CI35" s="26">
        <f ca="1">IFERROR(__xludf.DUMMYFUNCTION("""COMPUTED_VALUE"""),30)</f>
        <v>30</v>
      </c>
      <c r="CJ35" s="26">
        <f ca="1">IFERROR(__xludf.DUMMYFUNCTION("""COMPUTED_VALUE"""),30)</f>
        <v>30</v>
      </c>
      <c r="CK35" s="26">
        <f ca="1">IFERROR(__xludf.DUMMYFUNCTION("""COMPUTED_VALUE"""),30)</f>
        <v>30</v>
      </c>
      <c r="CL35" s="26">
        <f ca="1">IFERROR(__xludf.DUMMYFUNCTION("""COMPUTED_VALUE"""),120)</f>
        <v>120</v>
      </c>
      <c r="CM35" s="26"/>
      <c r="CN35" s="26"/>
      <c r="CO35" s="26"/>
      <c r="CP35" s="26"/>
      <c r="CQ35" s="26"/>
      <c r="CR35" s="26"/>
      <c r="CS35" s="26"/>
      <c r="CT35" s="26"/>
      <c r="CU35" s="26"/>
      <c r="CV35" s="26"/>
      <c r="CW35" s="26"/>
      <c r="CX35" s="26"/>
      <c r="CY35" s="26"/>
      <c r="CZ35" s="26"/>
      <c r="DA35" s="26"/>
      <c r="DB35" s="26"/>
    </row>
    <row r="36" spans="1:106">
      <c r="A36" s="34" t="str">
        <f ca="1">IFERROR(__xludf.DUMMYFUNCTION("""COMPUTED_VALUE"""),"Ongoing Order Banner (new)")</f>
        <v>Ongoing Order Banner (new)</v>
      </c>
      <c r="B36" s="26">
        <f ca="1">IFERROR(__xludf.DUMMYFUNCTION("""COMPUTED_VALUE"""),30)</f>
        <v>30</v>
      </c>
      <c r="C36" s="26">
        <f ca="1">IFERROR(__xludf.DUMMYFUNCTION("""COMPUTED_VALUE"""),30)</f>
        <v>30</v>
      </c>
      <c r="D36" s="26">
        <f ca="1">IFERROR(__xludf.DUMMYFUNCTION("""COMPUTED_VALUE"""),30)</f>
        <v>30</v>
      </c>
      <c r="E36" s="26">
        <f ca="1">IFERROR(__xludf.DUMMYFUNCTION("""COMPUTED_VALUE"""),30)</f>
        <v>30</v>
      </c>
      <c r="F36" s="41">
        <f ca="1">IFERROR(__xludf.DUMMYFUNCTION("""COMPUTED_VALUE"""),120)</f>
        <v>120</v>
      </c>
      <c r="G36" s="42"/>
      <c r="H36" s="26">
        <f ca="1">IFERROR(__xludf.DUMMYFUNCTION("""COMPUTED_VALUE"""),30)</f>
        <v>30</v>
      </c>
      <c r="I36" s="26">
        <f ca="1">IFERROR(__xludf.DUMMYFUNCTION("""COMPUTED_VALUE"""),30)</f>
        <v>30</v>
      </c>
      <c r="J36" s="26">
        <f ca="1">IFERROR(__xludf.DUMMYFUNCTION("""COMPUTED_VALUE"""),30)</f>
        <v>30</v>
      </c>
      <c r="K36" s="26">
        <f ca="1">IFERROR(__xludf.DUMMYFUNCTION("""COMPUTED_VALUE"""),30)</f>
        <v>30</v>
      </c>
      <c r="L36" s="26">
        <f ca="1">IFERROR(__xludf.DUMMYFUNCTION("""COMPUTED_VALUE"""),120)</f>
        <v>120</v>
      </c>
      <c r="M36" s="42"/>
      <c r="N36" s="26">
        <f ca="1">IFERROR(__xludf.DUMMYFUNCTION("""COMPUTED_VALUE"""),10)</f>
        <v>10</v>
      </c>
      <c r="O36" s="26">
        <f ca="1">IFERROR(__xludf.DUMMYFUNCTION("""COMPUTED_VALUE"""),10)</f>
        <v>10</v>
      </c>
      <c r="P36" s="26">
        <f ca="1">IFERROR(__xludf.DUMMYFUNCTION("""COMPUTED_VALUE"""),10)</f>
        <v>10</v>
      </c>
      <c r="Q36" s="26">
        <f ca="1">IFERROR(__xludf.DUMMYFUNCTION("""COMPUTED_VALUE"""),10)</f>
        <v>10</v>
      </c>
      <c r="R36" s="26">
        <f ca="1">IFERROR(__xludf.DUMMYFUNCTION("""COMPUTED_VALUE"""),40)</f>
        <v>40</v>
      </c>
      <c r="S36" s="42"/>
      <c r="T36" s="26">
        <f ca="1">IFERROR(__xludf.DUMMYFUNCTION("""COMPUTED_VALUE"""),10)</f>
        <v>10</v>
      </c>
      <c r="U36" s="26">
        <f ca="1">IFERROR(__xludf.DUMMYFUNCTION("""COMPUTED_VALUE"""),10)</f>
        <v>10</v>
      </c>
      <c r="V36" s="26">
        <f ca="1">IFERROR(__xludf.DUMMYFUNCTION("""COMPUTED_VALUE"""),10)</f>
        <v>10</v>
      </c>
      <c r="W36" s="26">
        <f ca="1">IFERROR(__xludf.DUMMYFUNCTION("""COMPUTED_VALUE"""),10)</f>
        <v>10</v>
      </c>
      <c r="X36" s="26">
        <f ca="1">IFERROR(__xludf.DUMMYFUNCTION("""COMPUTED_VALUE"""),40)</f>
        <v>40</v>
      </c>
      <c r="Y36" s="42"/>
      <c r="Z36" s="26"/>
      <c r="AA36" s="26"/>
      <c r="AB36" s="26"/>
      <c r="AC36" s="26"/>
      <c r="AD36" s="26"/>
      <c r="AE36" s="42"/>
      <c r="AF36" s="26"/>
      <c r="AG36" s="26"/>
      <c r="AH36" s="26"/>
      <c r="AI36" s="26"/>
      <c r="AJ36" s="26"/>
      <c r="AK36" s="42"/>
      <c r="AL36" s="26">
        <f ca="1">IFERROR(__xludf.DUMMYFUNCTION("""COMPUTED_VALUE"""),20)</f>
        <v>20</v>
      </c>
      <c r="AM36" s="26">
        <f ca="1">IFERROR(__xludf.DUMMYFUNCTION("""COMPUTED_VALUE"""),20)</f>
        <v>20</v>
      </c>
      <c r="AN36" s="26">
        <f ca="1">IFERROR(__xludf.DUMMYFUNCTION("""COMPUTED_VALUE"""),20)</f>
        <v>20</v>
      </c>
      <c r="AO36" s="26">
        <f ca="1">IFERROR(__xludf.DUMMYFUNCTION("""COMPUTED_VALUE"""),20)</f>
        <v>20</v>
      </c>
      <c r="AP36" s="26">
        <f ca="1">IFERROR(__xludf.DUMMYFUNCTION("""COMPUTED_VALUE"""),80)</f>
        <v>80</v>
      </c>
      <c r="AQ36" s="33"/>
      <c r="AR36" s="33"/>
      <c r="AS36" s="33"/>
      <c r="AT36" s="33"/>
      <c r="AU36" s="33"/>
      <c r="AV36" s="33"/>
      <c r="AW36" s="33"/>
      <c r="AX36" s="26"/>
      <c r="AY36" s="26"/>
      <c r="AZ36" s="26"/>
      <c r="BA36" s="26"/>
      <c r="BB36" s="26"/>
      <c r="BC36" s="26"/>
      <c r="BD36" s="26"/>
      <c r="BE36" s="26"/>
      <c r="BF36" s="26"/>
      <c r="BG36" s="26"/>
      <c r="BH36" s="26"/>
      <c r="BI36" s="26"/>
      <c r="BJ36" s="26"/>
      <c r="BK36" s="26"/>
      <c r="BL36" s="26"/>
      <c r="BM36" s="26"/>
      <c r="BN36" s="26"/>
      <c r="BO36" s="26"/>
      <c r="BP36" s="26"/>
      <c r="BQ36" s="26"/>
      <c r="BR36" s="26"/>
      <c r="BS36" s="26"/>
      <c r="BT36" s="26"/>
      <c r="BU36" s="26"/>
      <c r="BV36" s="26"/>
      <c r="BW36" s="26"/>
      <c r="BX36" s="26"/>
      <c r="BY36" s="26"/>
      <c r="BZ36" s="26"/>
      <c r="CA36" s="26"/>
      <c r="CB36" s="26"/>
      <c r="CC36" s="26"/>
      <c r="CD36" s="26"/>
      <c r="CE36" s="26"/>
      <c r="CF36" s="26"/>
      <c r="CG36" s="26"/>
      <c r="CH36" s="26">
        <f ca="1">IFERROR(__xludf.DUMMYFUNCTION("""COMPUTED_VALUE"""),20)</f>
        <v>20</v>
      </c>
      <c r="CI36" s="26">
        <f ca="1">IFERROR(__xludf.DUMMYFUNCTION("""COMPUTED_VALUE"""),20)</f>
        <v>20</v>
      </c>
      <c r="CJ36" s="26">
        <f ca="1">IFERROR(__xludf.DUMMYFUNCTION("""COMPUTED_VALUE"""),20)</f>
        <v>20</v>
      </c>
      <c r="CK36" s="26">
        <f ca="1">IFERROR(__xludf.DUMMYFUNCTION("""COMPUTED_VALUE"""),20)</f>
        <v>20</v>
      </c>
      <c r="CL36" s="26">
        <f ca="1">IFERROR(__xludf.DUMMYFUNCTION("""COMPUTED_VALUE"""),80)</f>
        <v>80</v>
      </c>
      <c r="CM36" s="26"/>
      <c r="CN36" s="26"/>
      <c r="CO36" s="26"/>
      <c r="CP36" s="26"/>
      <c r="CQ36" s="26"/>
      <c r="CR36" s="26"/>
      <c r="CS36" s="26"/>
      <c r="CT36" s="26"/>
      <c r="CU36" s="26"/>
      <c r="CV36" s="26"/>
      <c r="CW36" s="26"/>
      <c r="CX36" s="26"/>
      <c r="CY36" s="26"/>
      <c r="CZ36" s="26"/>
      <c r="DA36" s="26"/>
      <c r="DB36" s="26"/>
    </row>
    <row r="37" spans="1:106">
      <c r="A37" s="34"/>
      <c r="B37" s="26"/>
      <c r="C37" s="26"/>
      <c r="D37" s="26"/>
      <c r="E37" s="26"/>
      <c r="F37" s="26"/>
      <c r="G37" s="42"/>
      <c r="H37" s="26">
        <f ca="1">IFERROR(__xludf.DUMMYFUNCTION("""COMPUTED_VALUE"""),0)</f>
        <v>0</v>
      </c>
      <c r="I37" s="26">
        <f ca="1">IFERROR(__xludf.DUMMYFUNCTION("""COMPUTED_VALUE"""),0)</f>
        <v>0</v>
      </c>
      <c r="J37" s="26">
        <f ca="1">IFERROR(__xludf.DUMMYFUNCTION("""COMPUTED_VALUE"""),0)</f>
        <v>0</v>
      </c>
      <c r="K37" s="26">
        <f ca="1">IFERROR(__xludf.DUMMYFUNCTION("""COMPUTED_VALUE"""),0)</f>
        <v>0</v>
      </c>
      <c r="L37" s="26">
        <f ca="1">IFERROR(__xludf.DUMMYFUNCTION("""COMPUTED_VALUE"""),0)</f>
        <v>0</v>
      </c>
      <c r="M37" s="42"/>
      <c r="N37" s="26">
        <f ca="1">IFERROR(__xludf.DUMMYFUNCTION("""COMPUTED_VALUE"""),0)</f>
        <v>0</v>
      </c>
      <c r="O37" s="26">
        <f ca="1">IFERROR(__xludf.DUMMYFUNCTION("""COMPUTED_VALUE"""),0)</f>
        <v>0</v>
      </c>
      <c r="P37" s="26">
        <f ca="1">IFERROR(__xludf.DUMMYFUNCTION("""COMPUTED_VALUE"""),0)</f>
        <v>0</v>
      </c>
      <c r="Q37" s="26">
        <f ca="1">IFERROR(__xludf.DUMMYFUNCTION("""COMPUTED_VALUE"""),0)</f>
        <v>0</v>
      </c>
      <c r="R37" s="26">
        <f ca="1">IFERROR(__xludf.DUMMYFUNCTION("""COMPUTED_VALUE"""),0)</f>
        <v>0</v>
      </c>
      <c r="S37" s="42"/>
      <c r="T37" s="26"/>
      <c r="U37" s="26"/>
      <c r="V37" s="26"/>
      <c r="W37" s="26"/>
      <c r="X37" s="26"/>
      <c r="Y37" s="42"/>
      <c r="Z37" s="26"/>
      <c r="AA37" s="26"/>
      <c r="AB37" s="26"/>
      <c r="AC37" s="26"/>
      <c r="AD37" s="26"/>
      <c r="AE37" s="42"/>
      <c r="AF37" s="26"/>
      <c r="AG37" s="26"/>
      <c r="AH37" s="26"/>
      <c r="AI37" s="26"/>
      <c r="AJ37" s="26"/>
      <c r="AK37" s="42"/>
      <c r="AL37" s="26">
        <f ca="1">IFERROR(__xludf.DUMMYFUNCTION("""COMPUTED_VALUE"""),0)</f>
        <v>0</v>
      </c>
      <c r="AM37" s="26">
        <f ca="1">IFERROR(__xludf.DUMMYFUNCTION("""COMPUTED_VALUE"""),0)</f>
        <v>0</v>
      </c>
      <c r="AN37" s="26">
        <f ca="1">IFERROR(__xludf.DUMMYFUNCTION("""COMPUTED_VALUE"""),0)</f>
        <v>0</v>
      </c>
      <c r="AO37" s="26">
        <f ca="1">IFERROR(__xludf.DUMMYFUNCTION("""COMPUTED_VALUE"""),0)</f>
        <v>0</v>
      </c>
      <c r="AP37" s="26">
        <f ca="1">IFERROR(__xludf.DUMMYFUNCTION("""COMPUTED_VALUE"""),0)</f>
        <v>0</v>
      </c>
      <c r="AQ37" s="33"/>
      <c r="AR37" s="33"/>
      <c r="AS37" s="33"/>
      <c r="AT37" s="33"/>
      <c r="AU37" s="33"/>
      <c r="AV37" s="33"/>
      <c r="AW37" s="33"/>
      <c r="AX37" s="26"/>
      <c r="AY37" s="26"/>
      <c r="AZ37" s="26"/>
      <c r="BA37" s="26"/>
      <c r="BB37" s="26"/>
      <c r="BC37" s="26"/>
      <c r="BD37" s="26"/>
      <c r="BE37" s="26"/>
      <c r="BF37" s="26"/>
      <c r="BG37" s="26"/>
      <c r="BH37" s="26"/>
      <c r="BI37" s="26"/>
      <c r="BJ37" s="26"/>
      <c r="BK37" s="26"/>
      <c r="BL37" s="26"/>
      <c r="BM37" s="26"/>
      <c r="BN37" s="26"/>
      <c r="BO37" s="26"/>
      <c r="BP37" s="26"/>
      <c r="BQ37" s="26"/>
      <c r="BR37" s="26"/>
      <c r="BS37" s="26"/>
      <c r="BT37" s="26"/>
      <c r="BU37" s="26"/>
      <c r="BV37" s="26"/>
      <c r="BW37" s="26"/>
      <c r="BX37" s="26"/>
      <c r="BY37" s="26"/>
      <c r="BZ37" s="26"/>
      <c r="CA37" s="26"/>
      <c r="CB37" s="26"/>
      <c r="CC37" s="26"/>
      <c r="CD37" s="26"/>
      <c r="CE37" s="26"/>
      <c r="CF37" s="26"/>
      <c r="CG37" s="26"/>
      <c r="CH37" s="26"/>
      <c r="CI37" s="26"/>
      <c r="CJ37" s="26"/>
      <c r="CK37" s="26"/>
      <c r="CL37" s="26"/>
      <c r="CM37" s="26"/>
      <c r="CN37" s="26"/>
      <c r="CO37" s="26"/>
      <c r="CP37" s="26"/>
      <c r="CQ37" s="26"/>
      <c r="CR37" s="26"/>
      <c r="CS37" s="26"/>
      <c r="CT37" s="26"/>
      <c r="CU37" s="26"/>
      <c r="CV37" s="26"/>
      <c r="CW37" s="26"/>
      <c r="CX37" s="26"/>
      <c r="CY37" s="26"/>
      <c r="CZ37" s="26"/>
      <c r="DA37" s="26"/>
      <c r="DB37" s="26"/>
    </row>
    <row r="38" spans="1:106">
      <c r="A38" s="34" t="str">
        <f ca="1">IFERROR(__xludf.DUMMYFUNCTION("""COMPUTED_VALUE"""),"OUT-OF-PACKAGE ASSETS")</f>
        <v>OUT-OF-PACKAGE ASSETS</v>
      </c>
      <c r="B38" s="26"/>
      <c r="C38" s="26"/>
      <c r="D38" s="26"/>
      <c r="E38" s="26"/>
      <c r="F38" s="26"/>
      <c r="G38" s="42"/>
      <c r="H38" s="26">
        <f ca="1">IFERROR(__xludf.DUMMYFUNCTION("""COMPUTED_VALUE"""),0)</f>
        <v>0</v>
      </c>
      <c r="I38" s="26">
        <f ca="1">IFERROR(__xludf.DUMMYFUNCTION("""COMPUTED_VALUE"""),0)</f>
        <v>0</v>
      </c>
      <c r="J38" s="26">
        <f ca="1">IFERROR(__xludf.DUMMYFUNCTION("""COMPUTED_VALUE"""),0)</f>
        <v>0</v>
      </c>
      <c r="K38" s="26">
        <f ca="1">IFERROR(__xludf.DUMMYFUNCTION("""COMPUTED_VALUE"""),0)</f>
        <v>0</v>
      </c>
      <c r="L38" s="26">
        <f ca="1">IFERROR(__xludf.DUMMYFUNCTION("""COMPUTED_VALUE"""),0)</f>
        <v>0</v>
      </c>
      <c r="M38" s="42"/>
      <c r="N38" s="26">
        <f ca="1">IFERROR(__xludf.DUMMYFUNCTION("""COMPUTED_VALUE"""),0)</f>
        <v>0</v>
      </c>
      <c r="O38" s="26">
        <f ca="1">IFERROR(__xludf.DUMMYFUNCTION("""COMPUTED_VALUE"""),0)</f>
        <v>0</v>
      </c>
      <c r="P38" s="26">
        <f ca="1">IFERROR(__xludf.DUMMYFUNCTION("""COMPUTED_VALUE"""),0)</f>
        <v>0</v>
      </c>
      <c r="Q38" s="26">
        <f ca="1">IFERROR(__xludf.DUMMYFUNCTION("""COMPUTED_VALUE"""),0)</f>
        <v>0</v>
      </c>
      <c r="R38" s="26">
        <f ca="1">IFERROR(__xludf.DUMMYFUNCTION("""COMPUTED_VALUE"""),0)</f>
        <v>0</v>
      </c>
      <c r="S38" s="42"/>
      <c r="T38" s="26"/>
      <c r="U38" s="26"/>
      <c r="V38" s="26"/>
      <c r="W38" s="26"/>
      <c r="X38" s="26"/>
      <c r="Y38" s="42"/>
      <c r="Z38" s="26"/>
      <c r="AA38" s="26"/>
      <c r="AB38" s="26"/>
      <c r="AC38" s="26"/>
      <c r="AD38" s="26"/>
      <c r="AE38" s="42"/>
      <c r="AF38" s="26"/>
      <c r="AG38" s="26"/>
      <c r="AH38" s="26"/>
      <c r="AI38" s="26"/>
      <c r="AJ38" s="26"/>
      <c r="AK38" s="42"/>
      <c r="AL38" s="26">
        <f ca="1">IFERROR(__xludf.DUMMYFUNCTION("""COMPUTED_VALUE"""),0)</f>
        <v>0</v>
      </c>
      <c r="AM38" s="26">
        <f ca="1">IFERROR(__xludf.DUMMYFUNCTION("""COMPUTED_VALUE"""),0)</f>
        <v>0</v>
      </c>
      <c r="AN38" s="26">
        <f ca="1">IFERROR(__xludf.DUMMYFUNCTION("""COMPUTED_VALUE"""),0)</f>
        <v>0</v>
      </c>
      <c r="AO38" s="26">
        <f ca="1">IFERROR(__xludf.DUMMYFUNCTION("""COMPUTED_VALUE"""),0)</f>
        <v>0</v>
      </c>
      <c r="AP38" s="26">
        <f ca="1">IFERROR(__xludf.DUMMYFUNCTION("""COMPUTED_VALUE"""),0)</f>
        <v>0</v>
      </c>
      <c r="AQ38" s="33"/>
      <c r="AR38" s="33"/>
      <c r="AS38" s="33"/>
      <c r="AT38" s="33"/>
      <c r="AU38" s="33"/>
      <c r="AV38" s="33"/>
      <c r="AW38" s="33"/>
      <c r="AX38" s="26"/>
      <c r="AY38" s="26"/>
      <c r="AZ38" s="26"/>
      <c r="BA38" s="26"/>
      <c r="BB38" s="26"/>
      <c r="BC38" s="26"/>
      <c r="BD38" s="26"/>
      <c r="BE38" s="26"/>
      <c r="BF38" s="26"/>
      <c r="BG38" s="26"/>
      <c r="BH38" s="26"/>
      <c r="BI38" s="26"/>
      <c r="BJ38" s="26"/>
      <c r="BK38" s="26"/>
      <c r="BL38" s="26"/>
      <c r="BM38" s="26"/>
      <c r="BN38" s="26"/>
      <c r="BO38" s="26"/>
      <c r="BP38" s="26"/>
      <c r="BQ38" s="26"/>
      <c r="BR38" s="26"/>
      <c r="BS38" s="26"/>
      <c r="BT38" s="26"/>
      <c r="BU38" s="26"/>
      <c r="BV38" s="26"/>
      <c r="BW38" s="26"/>
      <c r="BX38" s="26"/>
      <c r="BY38" s="26"/>
      <c r="BZ38" s="26"/>
      <c r="CA38" s="26"/>
      <c r="CB38" s="26"/>
      <c r="CC38" s="26"/>
      <c r="CD38" s="26"/>
      <c r="CE38" s="26"/>
      <c r="CF38" s="26"/>
      <c r="CG38" s="26"/>
      <c r="CH38" s="26"/>
      <c r="CI38" s="26"/>
      <c r="CJ38" s="26"/>
      <c r="CK38" s="26"/>
      <c r="CL38" s="26"/>
      <c r="CM38" s="26"/>
      <c r="CN38" s="26"/>
      <c r="CO38" s="26"/>
      <c r="CP38" s="26"/>
      <c r="CQ38" s="26"/>
      <c r="CR38" s="26"/>
      <c r="CS38" s="26"/>
      <c r="CT38" s="26"/>
      <c r="CU38" s="26"/>
      <c r="CV38" s="26"/>
      <c r="CW38" s="26"/>
      <c r="CX38" s="26"/>
      <c r="CY38" s="26"/>
      <c r="CZ38" s="26"/>
      <c r="DA38" s="26"/>
      <c r="DB38" s="26"/>
    </row>
    <row r="39" spans="1:106">
      <c r="A39" s="39" t="str">
        <f ca="1">IFERROR(__xludf.DUMMYFUNCTION("""COMPUTED_VALUE"""),"Shipper icon")</f>
        <v>Shipper icon</v>
      </c>
      <c r="B39" s="41">
        <f ca="1">IFERROR(__xludf.DUMMYFUNCTION("""COMPUTED_VALUE"""),2)</f>
        <v>2</v>
      </c>
      <c r="C39" s="41">
        <f ca="1">IFERROR(__xludf.DUMMYFUNCTION("""COMPUTED_VALUE"""),2)</f>
        <v>2</v>
      </c>
      <c r="D39" s="41">
        <f ca="1">IFERROR(__xludf.DUMMYFUNCTION("""COMPUTED_VALUE"""),2)</f>
        <v>2</v>
      </c>
      <c r="E39" s="41">
        <f ca="1">IFERROR(__xludf.DUMMYFUNCTION("""COMPUTED_VALUE"""),2)</f>
        <v>2</v>
      </c>
      <c r="F39" s="41">
        <f ca="1">IFERROR(__xludf.DUMMYFUNCTION("""COMPUTED_VALUE"""),8)</f>
        <v>8</v>
      </c>
      <c r="G39" s="42"/>
      <c r="H39" s="26">
        <f ca="1">IFERROR(__xludf.DUMMYFUNCTION("""COMPUTED_VALUE"""),2)</f>
        <v>2</v>
      </c>
      <c r="I39" s="26">
        <f ca="1">IFERROR(__xludf.DUMMYFUNCTION("""COMPUTED_VALUE"""),2)</f>
        <v>2</v>
      </c>
      <c r="J39" s="26">
        <f ca="1">IFERROR(__xludf.DUMMYFUNCTION("""COMPUTED_VALUE"""),2)</f>
        <v>2</v>
      </c>
      <c r="K39" s="26">
        <f ca="1">IFERROR(__xludf.DUMMYFUNCTION("""COMPUTED_VALUE"""),2)</f>
        <v>2</v>
      </c>
      <c r="L39" s="26">
        <f ca="1">IFERROR(__xludf.DUMMYFUNCTION("""COMPUTED_VALUE"""),8)</f>
        <v>8</v>
      </c>
      <c r="M39" s="42"/>
      <c r="N39" s="26">
        <f ca="1">IFERROR(__xludf.DUMMYFUNCTION("""COMPUTED_VALUE"""),1)</f>
        <v>1</v>
      </c>
      <c r="O39" s="26">
        <f ca="1">IFERROR(__xludf.DUMMYFUNCTION("""COMPUTED_VALUE"""),1)</f>
        <v>1</v>
      </c>
      <c r="P39" s="26">
        <f ca="1">IFERROR(__xludf.DUMMYFUNCTION("""COMPUTED_VALUE"""),1)</f>
        <v>1</v>
      </c>
      <c r="Q39" s="26">
        <f ca="1">IFERROR(__xludf.DUMMYFUNCTION("""COMPUTED_VALUE"""),1)</f>
        <v>1</v>
      </c>
      <c r="R39" s="26">
        <f ca="1">IFERROR(__xludf.DUMMYFUNCTION("""COMPUTED_VALUE"""),4)</f>
        <v>4</v>
      </c>
      <c r="S39" s="42"/>
      <c r="T39" s="26"/>
      <c r="U39" s="26"/>
      <c r="V39" s="26"/>
      <c r="W39" s="26"/>
      <c r="X39" s="26"/>
      <c r="Y39" s="42"/>
      <c r="Z39" s="26"/>
      <c r="AA39" s="26"/>
      <c r="AB39" s="26"/>
      <c r="AC39" s="26"/>
      <c r="AD39" s="26"/>
      <c r="AE39" s="42"/>
      <c r="AF39" s="26">
        <f ca="1">IFERROR(__xludf.DUMMYFUNCTION("""COMPUTED_VALUE"""),1)</f>
        <v>1</v>
      </c>
      <c r="AG39" s="26">
        <f ca="1">IFERROR(__xludf.DUMMYFUNCTION("""COMPUTED_VALUE"""),1)</f>
        <v>1</v>
      </c>
      <c r="AH39" s="26">
        <f ca="1">IFERROR(__xludf.DUMMYFUNCTION("""COMPUTED_VALUE"""),1)</f>
        <v>1</v>
      </c>
      <c r="AI39" s="26">
        <f ca="1">IFERROR(__xludf.DUMMYFUNCTION("""COMPUTED_VALUE"""),1)</f>
        <v>1</v>
      </c>
      <c r="AJ39" s="26">
        <f ca="1">IFERROR(__xludf.DUMMYFUNCTION("""COMPUTED_VALUE"""),4)</f>
        <v>4</v>
      </c>
      <c r="AK39" s="42"/>
      <c r="AL39" s="26">
        <f ca="1">IFERROR(__xludf.DUMMYFUNCTION("""COMPUTED_VALUE"""),1)</f>
        <v>1</v>
      </c>
      <c r="AM39" s="26">
        <f ca="1">IFERROR(__xludf.DUMMYFUNCTION("""COMPUTED_VALUE"""),1)</f>
        <v>1</v>
      </c>
      <c r="AN39" s="26">
        <f ca="1">IFERROR(__xludf.DUMMYFUNCTION("""COMPUTED_VALUE"""),1)</f>
        <v>1</v>
      </c>
      <c r="AO39" s="26">
        <f ca="1">IFERROR(__xludf.DUMMYFUNCTION("""COMPUTED_VALUE"""),1)</f>
        <v>1</v>
      </c>
      <c r="AP39" s="26">
        <f ca="1">IFERROR(__xludf.DUMMYFUNCTION("""COMPUTED_VALUE"""),4)</f>
        <v>4</v>
      </c>
      <c r="AQ39" s="33"/>
      <c r="AR39" s="33"/>
      <c r="AS39" s="33"/>
      <c r="AT39" s="33"/>
      <c r="AU39" s="33"/>
      <c r="AV39" s="33"/>
      <c r="AW39" s="33"/>
      <c r="AX39" s="26"/>
      <c r="AY39" s="26"/>
      <c r="AZ39" s="26"/>
      <c r="BA39" s="26"/>
      <c r="BB39" s="26"/>
      <c r="BC39" s="26"/>
      <c r="BD39" s="26"/>
      <c r="BE39" s="26"/>
      <c r="BF39" s="26"/>
      <c r="BG39" s="26"/>
      <c r="BH39" s="26"/>
      <c r="BI39" s="26"/>
      <c r="BJ39" s="26"/>
      <c r="BK39" s="26"/>
      <c r="BL39" s="26"/>
      <c r="BM39" s="26"/>
      <c r="BN39" s="26"/>
      <c r="BO39" s="26"/>
      <c r="BP39" s="26"/>
      <c r="BQ39" s="26"/>
      <c r="BR39" s="26"/>
      <c r="BS39" s="26"/>
      <c r="BT39" s="26"/>
      <c r="BU39" s="26"/>
      <c r="BV39" s="26"/>
      <c r="BW39" s="26"/>
      <c r="BX39" s="26"/>
      <c r="BY39" s="26"/>
      <c r="BZ39" s="26"/>
      <c r="CA39" s="26"/>
      <c r="CB39" s="26"/>
      <c r="CC39" s="26"/>
      <c r="CD39" s="26"/>
      <c r="CE39" s="26"/>
      <c r="CF39" s="26"/>
      <c r="CG39" s="26"/>
      <c r="CH39" s="26"/>
      <c r="CI39" s="26"/>
      <c r="CJ39" s="26"/>
      <c r="CK39" s="26"/>
      <c r="CL39" s="26"/>
      <c r="CM39" s="26"/>
      <c r="CN39" s="26"/>
      <c r="CO39" s="26"/>
      <c r="CP39" s="26"/>
      <c r="CQ39" s="26"/>
      <c r="CR39" s="26"/>
      <c r="CS39" s="26"/>
      <c r="CT39" s="26"/>
      <c r="CU39" s="26"/>
      <c r="CV39" s="26"/>
      <c r="CW39" s="26"/>
      <c r="CX39" s="26"/>
      <c r="CY39" s="26"/>
      <c r="CZ39" s="26"/>
      <c r="DA39" s="26"/>
      <c r="DB39" s="26"/>
    </row>
    <row r="40" spans="1:106">
      <c r="A40" s="34" t="str">
        <f ca="1">IFERROR(__xludf.DUMMYFUNCTION("""COMPUTED_VALUE"""),"Skin App")</f>
        <v>Skin App</v>
      </c>
      <c r="B40" s="41">
        <f ca="1">IFERROR(__xludf.DUMMYFUNCTION("""COMPUTED_VALUE"""),2)</f>
        <v>2</v>
      </c>
      <c r="C40" s="41">
        <f ca="1">IFERROR(__xludf.DUMMYFUNCTION("""COMPUTED_VALUE"""),2)</f>
        <v>2</v>
      </c>
      <c r="D40" s="41">
        <f ca="1">IFERROR(__xludf.DUMMYFUNCTION("""COMPUTED_VALUE"""),2)</f>
        <v>2</v>
      </c>
      <c r="E40" s="41">
        <f ca="1">IFERROR(__xludf.DUMMYFUNCTION("""COMPUTED_VALUE"""),2)</f>
        <v>2</v>
      </c>
      <c r="F40" s="41">
        <f ca="1">IFERROR(__xludf.DUMMYFUNCTION("""COMPUTED_VALUE"""),8)</f>
        <v>8</v>
      </c>
      <c r="G40" s="42"/>
      <c r="H40" s="26">
        <f ca="1">IFERROR(__xludf.DUMMYFUNCTION("""COMPUTED_VALUE"""),2)</f>
        <v>2</v>
      </c>
      <c r="I40" s="26">
        <f ca="1">IFERROR(__xludf.DUMMYFUNCTION("""COMPUTED_VALUE"""),2)</f>
        <v>2</v>
      </c>
      <c r="J40" s="26">
        <f ca="1">IFERROR(__xludf.DUMMYFUNCTION("""COMPUTED_VALUE"""),2)</f>
        <v>2</v>
      </c>
      <c r="K40" s="26">
        <f ca="1">IFERROR(__xludf.DUMMYFUNCTION("""COMPUTED_VALUE"""),2)</f>
        <v>2</v>
      </c>
      <c r="L40" s="26">
        <f ca="1">IFERROR(__xludf.DUMMYFUNCTION("""COMPUTED_VALUE"""),8)</f>
        <v>8</v>
      </c>
      <c r="M40" s="42"/>
      <c r="N40" s="26">
        <f ca="1">IFERROR(__xludf.DUMMYFUNCTION("""COMPUTED_VALUE"""),1)</f>
        <v>1</v>
      </c>
      <c r="O40" s="26">
        <f ca="1">IFERROR(__xludf.DUMMYFUNCTION("""COMPUTED_VALUE"""),1)</f>
        <v>1</v>
      </c>
      <c r="P40" s="26">
        <f ca="1">IFERROR(__xludf.DUMMYFUNCTION("""COMPUTED_VALUE"""),1)</f>
        <v>1</v>
      </c>
      <c r="Q40" s="26">
        <f ca="1">IFERROR(__xludf.DUMMYFUNCTION("""COMPUTED_VALUE"""),1)</f>
        <v>1</v>
      </c>
      <c r="R40" s="26">
        <f ca="1">IFERROR(__xludf.DUMMYFUNCTION("""COMPUTED_VALUE"""),4)</f>
        <v>4</v>
      </c>
      <c r="S40" s="42"/>
      <c r="T40" s="26"/>
      <c r="U40" s="26"/>
      <c r="V40" s="26"/>
      <c r="W40" s="26"/>
      <c r="X40" s="26"/>
      <c r="Y40" s="42"/>
      <c r="Z40" s="26"/>
      <c r="AA40" s="26"/>
      <c r="AB40" s="26"/>
      <c r="AC40" s="26"/>
      <c r="AD40" s="26"/>
      <c r="AE40" s="42"/>
      <c r="AF40" s="26">
        <f ca="1">IFERROR(__xludf.DUMMYFUNCTION("""COMPUTED_VALUE"""),1)</f>
        <v>1</v>
      </c>
      <c r="AG40" s="26">
        <f ca="1">IFERROR(__xludf.DUMMYFUNCTION("""COMPUTED_VALUE"""),1)</f>
        <v>1</v>
      </c>
      <c r="AH40" s="26">
        <f ca="1">IFERROR(__xludf.DUMMYFUNCTION("""COMPUTED_VALUE"""),1)</f>
        <v>1</v>
      </c>
      <c r="AI40" s="26">
        <f ca="1">IFERROR(__xludf.DUMMYFUNCTION("""COMPUTED_VALUE"""),1)</f>
        <v>1</v>
      </c>
      <c r="AJ40" s="26">
        <f ca="1">IFERROR(__xludf.DUMMYFUNCTION("""COMPUTED_VALUE"""),4)</f>
        <v>4</v>
      </c>
      <c r="AK40" s="42"/>
      <c r="AL40" s="26">
        <f ca="1">IFERROR(__xludf.DUMMYFUNCTION("""COMPUTED_VALUE"""),1)</f>
        <v>1</v>
      </c>
      <c r="AM40" s="26">
        <f ca="1">IFERROR(__xludf.DUMMYFUNCTION("""COMPUTED_VALUE"""),1)</f>
        <v>1</v>
      </c>
      <c r="AN40" s="26">
        <f ca="1">IFERROR(__xludf.DUMMYFUNCTION("""COMPUTED_VALUE"""),1)</f>
        <v>1</v>
      </c>
      <c r="AO40" s="26">
        <f ca="1">IFERROR(__xludf.DUMMYFUNCTION("""COMPUTED_VALUE"""),1)</f>
        <v>1</v>
      </c>
      <c r="AP40" s="26">
        <f ca="1">IFERROR(__xludf.DUMMYFUNCTION("""COMPUTED_VALUE"""),4)</f>
        <v>4</v>
      </c>
      <c r="AQ40" s="33"/>
      <c r="AR40" s="33"/>
      <c r="AS40" s="33"/>
      <c r="AT40" s="33"/>
      <c r="AU40" s="33"/>
      <c r="AV40" s="33"/>
      <c r="AW40" s="33"/>
      <c r="AX40" s="26"/>
      <c r="AY40" s="26"/>
      <c r="AZ40" s="26"/>
      <c r="BA40" s="26"/>
      <c r="BB40" s="26"/>
      <c r="BC40" s="26"/>
      <c r="BD40" s="26"/>
      <c r="BE40" s="26"/>
      <c r="BF40" s="26"/>
      <c r="BG40" s="26"/>
      <c r="BH40" s="26"/>
      <c r="BI40" s="26"/>
      <c r="BJ40" s="26"/>
      <c r="BK40" s="26"/>
      <c r="BL40" s="26"/>
      <c r="BM40" s="26"/>
      <c r="BN40" s="26"/>
      <c r="BO40" s="26"/>
      <c r="BP40" s="26"/>
      <c r="BQ40" s="26"/>
      <c r="BR40" s="26"/>
      <c r="BS40" s="26"/>
      <c r="BT40" s="26"/>
      <c r="BU40" s="26"/>
      <c r="BV40" s="26"/>
      <c r="BW40" s="26"/>
      <c r="BX40" s="26"/>
      <c r="BY40" s="26"/>
      <c r="BZ40" s="26"/>
      <c r="CA40" s="26"/>
      <c r="CB40" s="26"/>
      <c r="CC40" s="26"/>
      <c r="CD40" s="26"/>
      <c r="CE40" s="26"/>
      <c r="CF40" s="26"/>
      <c r="CG40" s="26"/>
      <c r="CH40" s="26"/>
      <c r="CI40" s="26"/>
      <c r="CJ40" s="26"/>
      <c r="CK40" s="26"/>
      <c r="CL40" s="26"/>
      <c r="CM40" s="26"/>
      <c r="CN40" s="26"/>
      <c r="CO40" s="26"/>
      <c r="CP40" s="26"/>
      <c r="CQ40" s="26"/>
      <c r="CR40" s="26"/>
      <c r="CS40" s="26"/>
      <c r="CT40" s="26"/>
      <c r="CU40" s="26"/>
      <c r="CV40" s="26"/>
      <c r="CW40" s="26"/>
      <c r="CX40" s="26"/>
      <c r="CY40" s="26"/>
      <c r="CZ40" s="26"/>
      <c r="DA40" s="26"/>
      <c r="DB40" s="26"/>
    </row>
    <row r="41" spans="1:106">
      <c r="A41" s="34"/>
      <c r="B41" s="26"/>
      <c r="C41" s="26"/>
      <c r="D41" s="26"/>
      <c r="E41" s="26"/>
      <c r="F41" s="26"/>
      <c r="G41" s="42"/>
      <c r="H41" s="26"/>
      <c r="I41" s="26"/>
      <c r="J41" s="26"/>
      <c r="K41" s="26"/>
      <c r="L41" s="26"/>
      <c r="M41" s="42"/>
      <c r="N41" s="26"/>
      <c r="O41" s="26"/>
      <c r="P41" s="26"/>
      <c r="Q41" s="26"/>
      <c r="R41" s="26"/>
      <c r="S41" s="42"/>
      <c r="T41" s="26"/>
      <c r="U41" s="26"/>
      <c r="V41" s="26"/>
      <c r="W41" s="26"/>
      <c r="X41" s="26"/>
      <c r="Y41" s="42"/>
      <c r="Z41" s="26"/>
      <c r="AA41" s="26"/>
      <c r="AB41" s="26"/>
      <c r="AC41" s="26"/>
      <c r="AD41" s="26"/>
      <c r="AE41" s="42"/>
      <c r="AF41" s="26"/>
      <c r="AG41" s="26"/>
      <c r="AH41" s="26"/>
      <c r="AI41" s="26"/>
      <c r="AJ41" s="26"/>
      <c r="AK41" s="42"/>
      <c r="AL41" s="26"/>
      <c r="AM41" s="26"/>
      <c r="AN41" s="26"/>
      <c r="AO41" s="26"/>
      <c r="AP41" s="26"/>
      <c r="AQ41" s="33"/>
      <c r="AR41" s="33"/>
      <c r="AS41" s="33"/>
      <c r="AT41" s="33"/>
      <c r="AU41" s="33"/>
      <c r="AV41" s="33"/>
      <c r="AW41" s="33"/>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c r="CU41" s="26"/>
      <c r="CV41" s="26"/>
      <c r="CW41" s="26"/>
      <c r="CX41" s="26"/>
      <c r="CY41" s="26"/>
      <c r="CZ41" s="26"/>
      <c r="DA41" s="26"/>
      <c r="DB41" s="26"/>
    </row>
    <row r="42" spans="1:106">
      <c r="A42" s="34"/>
      <c r="B42" s="26"/>
      <c r="C42" s="26"/>
      <c r="D42" s="26"/>
      <c r="E42" s="26"/>
      <c r="F42" s="26"/>
      <c r="G42" s="42"/>
      <c r="H42" s="26"/>
      <c r="I42" s="26"/>
      <c r="J42" s="26"/>
      <c r="K42" s="26"/>
      <c r="L42" s="26"/>
      <c r="M42" s="42"/>
      <c r="N42" s="26"/>
      <c r="O42" s="26"/>
      <c r="P42" s="26"/>
      <c r="Q42" s="26"/>
      <c r="R42" s="26"/>
      <c r="S42" s="42"/>
      <c r="T42" s="26"/>
      <c r="U42" s="26"/>
      <c r="V42" s="26"/>
      <c r="W42" s="26"/>
      <c r="X42" s="26"/>
      <c r="Y42" s="42"/>
      <c r="Z42" s="26"/>
      <c r="AA42" s="26"/>
      <c r="AB42" s="26"/>
      <c r="AC42" s="26"/>
      <c r="AD42" s="26"/>
      <c r="AE42" s="42"/>
      <c r="AF42" s="26"/>
      <c r="AG42" s="26"/>
      <c r="AH42" s="26"/>
      <c r="AI42" s="26"/>
      <c r="AJ42" s="26"/>
      <c r="AK42" s="42"/>
      <c r="AL42" s="26"/>
      <c r="AM42" s="26"/>
      <c r="AN42" s="26"/>
      <c r="AO42" s="26"/>
      <c r="AP42" s="26"/>
      <c r="AQ42" s="33"/>
      <c r="AR42" s="33"/>
      <c r="AS42" s="33"/>
      <c r="AT42" s="33"/>
      <c r="AU42" s="33"/>
      <c r="AV42" s="33"/>
      <c r="AW42" s="33"/>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row>
    <row r="43" spans="1:106">
      <c r="A43" s="34"/>
      <c r="B43" s="26"/>
      <c r="C43" s="26"/>
      <c r="D43" s="26"/>
      <c r="E43" s="22"/>
      <c r="F43" s="22"/>
      <c r="G43" s="37"/>
      <c r="H43" s="22"/>
      <c r="I43" s="22"/>
      <c r="J43" s="22"/>
      <c r="K43" s="22"/>
      <c r="L43" s="22"/>
      <c r="M43" s="37"/>
      <c r="N43" s="22"/>
      <c r="O43" s="22"/>
      <c r="P43" s="22"/>
      <c r="Q43" s="22"/>
      <c r="R43" s="22"/>
      <c r="S43" s="37"/>
      <c r="T43" s="22"/>
      <c r="U43" s="26"/>
      <c r="V43" s="26"/>
      <c r="W43" s="22"/>
      <c r="X43" s="22"/>
      <c r="Y43" s="37"/>
      <c r="Z43" s="22"/>
      <c r="AA43" s="22"/>
      <c r="AB43" s="22"/>
      <c r="AC43" s="22"/>
      <c r="AD43" s="22"/>
      <c r="AE43" s="37"/>
      <c r="AF43" s="22"/>
      <c r="AG43" s="22"/>
      <c r="AH43" s="22"/>
      <c r="AI43" s="22"/>
      <c r="AJ43" s="22"/>
      <c r="AK43" s="37"/>
      <c r="AL43" s="22"/>
      <c r="AM43" s="22"/>
      <c r="AN43" s="22"/>
      <c r="AO43" s="22"/>
      <c r="AP43" s="22"/>
      <c r="AQ43" s="25"/>
      <c r="AR43" s="25"/>
      <c r="AS43" s="16"/>
      <c r="AT43" s="33"/>
      <c r="AU43" s="25"/>
      <c r="AV43" s="25"/>
      <c r="AW43" s="25"/>
      <c r="AX43" s="22"/>
      <c r="AY43" s="41"/>
      <c r="AZ43" s="41"/>
      <c r="BA43" s="22"/>
      <c r="BB43" s="22"/>
      <c r="BC43" s="22"/>
      <c r="BD43" s="22"/>
      <c r="BE43" s="26"/>
      <c r="BF43" s="26"/>
      <c r="BG43" s="26"/>
      <c r="BH43" s="22"/>
      <c r="BI43" s="22"/>
      <c r="BJ43" s="22"/>
      <c r="BK43" s="22"/>
      <c r="BL43" s="22"/>
      <c r="BM43" s="22"/>
      <c r="BN43" s="22"/>
      <c r="BO43" s="22"/>
      <c r="BP43" s="22"/>
      <c r="BQ43" s="22"/>
      <c r="BR43" s="22"/>
      <c r="BS43" s="22"/>
      <c r="BT43" s="22"/>
      <c r="BU43" s="22"/>
      <c r="BV43" s="22"/>
      <c r="BW43" s="22"/>
      <c r="BX43" s="22"/>
      <c r="BY43" s="22"/>
      <c r="BZ43" s="22"/>
      <c r="CA43" s="22"/>
      <c r="CB43" s="22"/>
      <c r="CC43" s="22"/>
      <c r="CD43" s="22"/>
      <c r="CE43" s="22"/>
      <c r="CF43" s="22"/>
      <c r="CG43" s="22"/>
      <c r="CH43" s="22"/>
      <c r="CI43" s="22"/>
      <c r="CJ43" s="22"/>
      <c r="CK43" s="22"/>
      <c r="CL43" s="22"/>
      <c r="CM43" s="22"/>
      <c r="CN43" s="22"/>
      <c r="CO43" s="22"/>
      <c r="CP43" s="22"/>
      <c r="CQ43" s="22"/>
      <c r="CR43" s="22"/>
      <c r="CS43" s="22"/>
      <c r="CT43" s="22"/>
      <c r="CU43" s="22"/>
      <c r="CV43" s="22"/>
      <c r="CW43" s="22"/>
      <c r="CX43" s="22"/>
      <c r="CY43" s="22"/>
      <c r="CZ43" s="22"/>
      <c r="DA43" s="22"/>
      <c r="DB43" s="22"/>
    </row>
    <row r="44" spans="1:106">
      <c r="A44" s="34"/>
      <c r="B44" s="26"/>
      <c r="C44" s="26"/>
      <c r="D44" s="26"/>
      <c r="E44" s="22"/>
      <c r="F44" s="22"/>
      <c r="G44" s="37"/>
      <c r="H44" s="22"/>
      <c r="I44" s="22"/>
      <c r="J44" s="22"/>
      <c r="K44" s="22"/>
      <c r="L44" s="22"/>
      <c r="M44" s="37"/>
      <c r="N44" s="22"/>
      <c r="O44" s="41"/>
      <c r="P44" s="26"/>
      <c r="Q44" s="22"/>
      <c r="R44" s="22"/>
      <c r="S44" s="37"/>
      <c r="T44" s="22"/>
      <c r="U44" s="26"/>
      <c r="V44" s="26"/>
      <c r="W44" s="22"/>
      <c r="X44" s="22"/>
      <c r="Y44" s="37"/>
      <c r="Z44" s="22"/>
      <c r="AA44" s="22"/>
      <c r="AB44" s="22"/>
      <c r="AC44" s="22"/>
      <c r="AD44" s="22"/>
      <c r="AE44" s="37"/>
      <c r="AF44" s="22"/>
      <c r="AG44" s="41"/>
      <c r="AH44" s="26"/>
      <c r="AI44" s="22"/>
      <c r="AJ44" s="22"/>
      <c r="AK44" s="37"/>
      <c r="AL44" s="22"/>
      <c r="AM44" s="22"/>
      <c r="AN44" s="22"/>
      <c r="AO44" s="22"/>
      <c r="AP44" s="22"/>
      <c r="AQ44" s="25"/>
      <c r="AR44" s="25"/>
      <c r="AS44" s="33"/>
      <c r="AT44" s="33"/>
      <c r="AU44" s="25"/>
      <c r="AV44" s="25"/>
      <c r="AW44" s="25"/>
      <c r="AX44" s="22"/>
      <c r="AY44" s="41"/>
      <c r="AZ44" s="41"/>
      <c r="BA44" s="22"/>
      <c r="BB44" s="22"/>
      <c r="BC44" s="22"/>
      <c r="BD44" s="22"/>
      <c r="BE44" s="26"/>
      <c r="BF44" s="26"/>
      <c r="BG44" s="26"/>
      <c r="BH44" s="22"/>
      <c r="BI44" s="22"/>
      <c r="BJ44" s="22"/>
      <c r="BK44" s="22"/>
      <c r="BL44" s="22"/>
      <c r="BM44" s="22"/>
      <c r="BN44" s="22"/>
      <c r="BO44" s="22"/>
      <c r="BP44" s="22"/>
      <c r="BQ44" s="22"/>
      <c r="BR44" s="22"/>
      <c r="BS44" s="22"/>
      <c r="BT44" s="22"/>
      <c r="BU44" s="22"/>
      <c r="BV44" s="22"/>
      <c r="BW44" s="22"/>
      <c r="BX44" s="22"/>
      <c r="BY44" s="22"/>
      <c r="BZ44" s="22"/>
      <c r="CA44" s="22"/>
      <c r="CB44" s="22"/>
      <c r="CC44" s="22"/>
      <c r="CD44" s="22"/>
      <c r="CE44" s="22"/>
      <c r="CF44" s="22"/>
      <c r="CG44" s="22"/>
      <c r="CH44" s="22"/>
      <c r="CI44" s="22"/>
      <c r="CJ44" s="22"/>
      <c r="CK44" s="22"/>
      <c r="CL44" s="22"/>
      <c r="CM44" s="22"/>
      <c r="CN44" s="22"/>
      <c r="CO44" s="22"/>
      <c r="CP44" s="22"/>
      <c r="CQ44" s="22"/>
      <c r="CR44" s="22"/>
      <c r="CS44" s="22"/>
      <c r="CT44" s="22"/>
      <c r="CU44" s="22"/>
      <c r="CV44" s="22"/>
      <c r="CW44" s="22"/>
      <c r="CX44" s="22"/>
      <c r="CY44" s="22"/>
      <c r="CZ44" s="22"/>
      <c r="DA44" s="22"/>
      <c r="DB44" s="22"/>
    </row>
    <row r="45" spans="1:106">
      <c r="A45" s="34"/>
      <c r="B45" s="26"/>
      <c r="C45" s="26"/>
      <c r="D45" s="26"/>
      <c r="E45" s="22"/>
      <c r="F45" s="22"/>
      <c r="G45" s="37"/>
      <c r="H45" s="22"/>
      <c r="I45" s="22"/>
      <c r="J45" s="22"/>
      <c r="K45" s="22"/>
      <c r="L45" s="22"/>
      <c r="M45" s="37"/>
      <c r="N45" s="22"/>
      <c r="O45" s="41"/>
      <c r="P45" s="26"/>
      <c r="Q45" s="22"/>
      <c r="R45" s="22"/>
      <c r="S45" s="37"/>
      <c r="T45" s="22"/>
      <c r="U45" s="26"/>
      <c r="V45" s="26"/>
      <c r="W45" s="22"/>
      <c r="X45" s="22"/>
      <c r="Y45" s="37"/>
      <c r="Z45" s="22"/>
      <c r="AA45" s="22"/>
      <c r="AB45" s="22"/>
      <c r="AC45" s="22"/>
      <c r="AD45" s="22"/>
      <c r="AE45" s="37"/>
      <c r="AF45" s="22"/>
      <c r="AG45" s="41"/>
      <c r="AH45" s="26"/>
      <c r="AI45" s="22"/>
      <c r="AJ45" s="22"/>
      <c r="AK45" s="37"/>
      <c r="AL45" s="22"/>
      <c r="AM45" s="22"/>
      <c r="AN45" s="22"/>
      <c r="AO45" s="22"/>
      <c r="AP45" s="22"/>
      <c r="AQ45" s="25"/>
      <c r="AR45" s="25"/>
      <c r="AS45" s="33"/>
      <c r="AT45" s="33"/>
      <c r="AU45" s="25"/>
      <c r="AV45" s="25"/>
      <c r="AW45" s="25"/>
      <c r="AX45" s="22"/>
      <c r="AY45" s="41"/>
      <c r="AZ45" s="41"/>
      <c r="BA45" s="22"/>
      <c r="BB45" s="22"/>
      <c r="BC45" s="22"/>
      <c r="BD45" s="22"/>
      <c r="BE45" s="26"/>
      <c r="BF45" s="26"/>
      <c r="BG45" s="26"/>
      <c r="BH45" s="22"/>
      <c r="BI45" s="22"/>
      <c r="BJ45" s="22"/>
      <c r="BK45" s="22"/>
      <c r="BL45" s="22"/>
      <c r="BM45" s="22"/>
      <c r="BN45" s="22"/>
      <c r="BO45" s="22"/>
      <c r="BP45" s="22"/>
      <c r="BQ45" s="22"/>
      <c r="BR45" s="22"/>
      <c r="BS45" s="22"/>
      <c r="BT45" s="22"/>
      <c r="BU45" s="22"/>
      <c r="BV45" s="22"/>
      <c r="BW45" s="22"/>
      <c r="BX45" s="22"/>
      <c r="BY45" s="22"/>
      <c r="BZ45" s="22"/>
      <c r="CA45" s="22"/>
      <c r="CB45" s="22"/>
      <c r="CC45" s="22"/>
      <c r="CD45" s="22"/>
      <c r="CE45" s="22"/>
      <c r="CF45" s="22"/>
      <c r="CG45" s="22"/>
      <c r="CH45" s="22"/>
      <c r="CI45" s="22"/>
      <c r="CJ45" s="22"/>
      <c r="CK45" s="22"/>
      <c r="CL45" s="22"/>
      <c r="CM45" s="22"/>
      <c r="CN45" s="22"/>
      <c r="CO45" s="22"/>
      <c r="CP45" s="22"/>
      <c r="CQ45" s="22"/>
      <c r="CR45" s="22"/>
      <c r="CS45" s="22"/>
      <c r="CT45" s="22"/>
      <c r="CU45" s="22"/>
      <c r="CV45" s="22"/>
      <c r="CW45" s="22"/>
      <c r="CX45" s="22"/>
      <c r="CY45" s="22"/>
      <c r="CZ45" s="22"/>
      <c r="DA45" s="22"/>
      <c r="DB45" s="22"/>
    </row>
    <row r="46" spans="1:106">
      <c r="A46" s="34"/>
      <c r="B46" s="26"/>
      <c r="C46" s="26"/>
      <c r="D46" s="26"/>
      <c r="E46" s="22"/>
      <c r="F46" s="22"/>
      <c r="G46" s="37"/>
      <c r="H46" s="22"/>
      <c r="I46" s="22"/>
      <c r="J46" s="22"/>
      <c r="K46" s="22"/>
      <c r="L46" s="22"/>
      <c r="M46" s="37"/>
      <c r="N46" s="22"/>
      <c r="O46" s="41"/>
      <c r="P46" s="26"/>
      <c r="Q46" s="22"/>
      <c r="R46" s="22"/>
      <c r="S46" s="37"/>
      <c r="T46" s="22"/>
      <c r="U46" s="26"/>
      <c r="V46" s="26"/>
      <c r="W46" s="22"/>
      <c r="X46" s="22"/>
      <c r="Y46" s="37"/>
      <c r="Z46" s="22"/>
      <c r="AA46" s="22"/>
      <c r="AB46" s="22"/>
      <c r="AC46" s="22"/>
      <c r="AD46" s="22"/>
      <c r="AE46" s="37"/>
      <c r="AF46" s="22"/>
      <c r="AG46" s="41"/>
      <c r="AH46" s="26"/>
      <c r="AI46" s="22"/>
      <c r="AJ46" s="22"/>
      <c r="AK46" s="37"/>
      <c r="AL46" s="22"/>
      <c r="AM46" s="22"/>
      <c r="AN46" s="22"/>
      <c r="AO46" s="22"/>
      <c r="AP46" s="22"/>
      <c r="AQ46" s="25"/>
      <c r="AR46" s="25"/>
      <c r="AS46" s="33"/>
      <c r="AT46" s="33"/>
      <c r="AU46" s="25"/>
      <c r="AV46" s="25"/>
      <c r="AW46" s="25"/>
      <c r="AX46" s="22"/>
      <c r="AY46" s="41"/>
      <c r="AZ46" s="41"/>
      <c r="BA46" s="22"/>
      <c r="BB46" s="22"/>
      <c r="BC46" s="22"/>
      <c r="BD46" s="22"/>
      <c r="BE46" s="26"/>
      <c r="BF46" s="26"/>
      <c r="BG46" s="26"/>
      <c r="BH46" s="22"/>
      <c r="BI46" s="22"/>
      <c r="BJ46" s="22"/>
      <c r="BK46" s="22"/>
      <c r="BL46" s="22"/>
      <c r="BM46" s="22"/>
      <c r="BN46" s="22"/>
      <c r="BO46" s="22"/>
      <c r="BP46" s="22"/>
      <c r="BQ46" s="22"/>
      <c r="BR46" s="22"/>
      <c r="BS46" s="22"/>
      <c r="BT46" s="22"/>
      <c r="BU46" s="22"/>
      <c r="BV46" s="22"/>
      <c r="BW46" s="22"/>
      <c r="BX46" s="22"/>
      <c r="BY46" s="22"/>
      <c r="BZ46" s="22"/>
      <c r="CA46" s="22"/>
      <c r="CB46" s="22"/>
      <c r="CC46" s="22"/>
      <c r="CD46" s="22"/>
      <c r="CE46" s="22"/>
      <c r="CF46" s="22"/>
      <c r="CG46" s="22"/>
      <c r="CH46" s="22"/>
      <c r="CI46" s="22"/>
      <c r="CJ46" s="22"/>
      <c r="CK46" s="22"/>
      <c r="CL46" s="22"/>
      <c r="CM46" s="22"/>
      <c r="CN46" s="22"/>
      <c r="CO46" s="22"/>
      <c r="CP46" s="22"/>
      <c r="CQ46" s="22"/>
      <c r="CR46" s="22"/>
      <c r="CS46" s="22"/>
      <c r="CT46" s="22"/>
      <c r="CU46" s="22"/>
      <c r="CV46" s="22"/>
      <c r="CW46" s="22"/>
      <c r="CX46" s="22"/>
      <c r="CY46" s="22"/>
      <c r="CZ46" s="22"/>
      <c r="DA46" s="22"/>
      <c r="DB46" s="22"/>
    </row>
    <row r="47" spans="1:106">
      <c r="A47" s="34"/>
      <c r="B47" s="26"/>
      <c r="C47" s="26"/>
      <c r="D47" s="26"/>
      <c r="E47" s="22"/>
      <c r="F47" s="22"/>
      <c r="G47" s="37"/>
      <c r="H47" s="22"/>
      <c r="I47" s="22"/>
      <c r="J47" s="22"/>
      <c r="K47" s="22"/>
      <c r="L47" s="22"/>
      <c r="M47" s="37"/>
      <c r="N47" s="22"/>
      <c r="O47" s="41"/>
      <c r="P47" s="26"/>
      <c r="Q47" s="22"/>
      <c r="R47" s="22"/>
      <c r="S47" s="37"/>
      <c r="T47" s="22"/>
      <c r="U47" s="26"/>
      <c r="V47" s="26"/>
      <c r="W47" s="22"/>
      <c r="X47" s="22"/>
      <c r="Y47" s="37"/>
      <c r="Z47" s="22"/>
      <c r="AA47" s="22"/>
      <c r="AB47" s="22"/>
      <c r="AC47" s="22"/>
      <c r="AD47" s="22"/>
      <c r="AE47" s="37"/>
      <c r="AF47" s="22"/>
      <c r="AG47" s="26"/>
      <c r="AH47" s="26"/>
      <c r="AI47" s="22"/>
      <c r="AJ47" s="22"/>
      <c r="AK47" s="37"/>
      <c r="AL47" s="22"/>
      <c r="AM47" s="22"/>
      <c r="AN47" s="22"/>
      <c r="AO47" s="22"/>
      <c r="AP47" s="22"/>
      <c r="AQ47" s="25"/>
      <c r="AR47" s="25"/>
      <c r="AS47" s="33"/>
      <c r="AT47" s="33"/>
      <c r="AU47" s="25"/>
      <c r="AV47" s="25"/>
      <c r="AW47" s="25"/>
      <c r="AX47" s="22"/>
      <c r="AY47" s="41"/>
      <c r="AZ47" s="41"/>
      <c r="BA47" s="22"/>
      <c r="BB47" s="22"/>
      <c r="BC47" s="22"/>
      <c r="BD47" s="22"/>
      <c r="BE47" s="26"/>
      <c r="BF47" s="26"/>
      <c r="BG47" s="26"/>
      <c r="BH47" s="22"/>
      <c r="BI47" s="22"/>
      <c r="BJ47" s="22"/>
      <c r="BK47" s="22"/>
      <c r="BL47" s="22"/>
      <c r="BM47" s="22"/>
      <c r="BN47" s="22"/>
      <c r="BO47" s="22"/>
      <c r="BP47" s="22"/>
      <c r="BQ47" s="22"/>
      <c r="BR47" s="22"/>
      <c r="BS47" s="22"/>
      <c r="BT47" s="22"/>
      <c r="BU47" s="22"/>
      <c r="BV47" s="22"/>
      <c r="BW47" s="22"/>
      <c r="BX47" s="22"/>
      <c r="BY47" s="22"/>
      <c r="BZ47" s="22"/>
      <c r="CA47" s="22"/>
      <c r="CB47" s="22"/>
      <c r="CC47" s="22"/>
      <c r="CD47" s="22"/>
      <c r="CE47" s="22"/>
      <c r="CF47" s="22"/>
      <c r="CG47" s="22"/>
      <c r="CH47" s="22"/>
      <c r="CI47" s="22"/>
      <c r="CJ47" s="22"/>
      <c r="CK47" s="22"/>
      <c r="CL47" s="22"/>
      <c r="CM47" s="22"/>
      <c r="CN47" s="22"/>
      <c r="CO47" s="22"/>
      <c r="CP47" s="22"/>
      <c r="CQ47" s="22"/>
      <c r="CR47" s="22"/>
      <c r="CS47" s="22"/>
      <c r="CT47" s="22"/>
      <c r="CU47" s="22"/>
      <c r="CV47" s="22"/>
      <c r="CW47" s="22"/>
      <c r="CX47" s="22"/>
      <c r="CY47" s="22"/>
      <c r="CZ47" s="22"/>
      <c r="DA47" s="22"/>
      <c r="DB47" s="22"/>
    </row>
    <row r="48" spans="1:106">
      <c r="A48" s="34"/>
      <c r="B48" s="26"/>
      <c r="C48" s="26"/>
      <c r="D48" s="26"/>
      <c r="E48" s="22"/>
      <c r="F48" s="22"/>
      <c r="G48" s="37"/>
      <c r="H48" s="22"/>
      <c r="I48" s="22"/>
      <c r="J48" s="22"/>
      <c r="K48" s="22"/>
      <c r="L48" s="22"/>
      <c r="M48" s="37"/>
      <c r="N48" s="22"/>
      <c r="O48" s="26"/>
      <c r="P48" s="26"/>
      <c r="Q48" s="22"/>
      <c r="R48" s="22"/>
      <c r="S48" s="37"/>
      <c r="T48" s="22"/>
      <c r="U48" s="26"/>
      <c r="V48" s="26"/>
      <c r="W48" s="22"/>
      <c r="X48" s="22"/>
      <c r="Y48" s="37"/>
      <c r="Z48" s="22"/>
      <c r="AA48" s="22"/>
      <c r="AB48" s="22"/>
      <c r="AC48" s="22"/>
      <c r="AD48" s="22"/>
      <c r="AE48" s="37"/>
      <c r="AF48" s="22"/>
      <c r="AG48" s="26"/>
      <c r="AH48" s="26"/>
      <c r="AI48" s="22"/>
      <c r="AJ48" s="22"/>
      <c r="AK48" s="37"/>
      <c r="AL48" s="22"/>
      <c r="AM48" s="22"/>
      <c r="AN48" s="22"/>
      <c r="AO48" s="22"/>
      <c r="AP48" s="22"/>
      <c r="AQ48" s="25"/>
      <c r="AR48" s="25"/>
      <c r="AS48" s="25"/>
      <c r="AT48" s="25"/>
      <c r="AU48" s="25"/>
      <c r="AV48" s="25"/>
      <c r="AW48" s="25"/>
      <c r="AX48" s="22"/>
      <c r="AY48" s="41"/>
      <c r="AZ48" s="41"/>
      <c r="BA48" s="22"/>
      <c r="BB48" s="22"/>
      <c r="BC48" s="22"/>
      <c r="BD48" s="22"/>
      <c r="BE48" s="26"/>
      <c r="BF48" s="26"/>
      <c r="BG48" s="26"/>
      <c r="BH48" s="22"/>
      <c r="BI48" s="22"/>
      <c r="BJ48" s="22"/>
      <c r="BK48" s="22"/>
      <c r="BL48" s="22"/>
      <c r="BM48" s="22"/>
      <c r="BN48" s="22"/>
      <c r="BO48" s="22"/>
      <c r="BP48" s="22"/>
      <c r="BQ48" s="22"/>
      <c r="BR48" s="22"/>
      <c r="BS48" s="22"/>
      <c r="BT48" s="22"/>
      <c r="BU48" s="22"/>
      <c r="BV48" s="22"/>
      <c r="BW48" s="22"/>
      <c r="BX48" s="22"/>
      <c r="BY48" s="22"/>
      <c r="BZ48" s="22"/>
      <c r="CA48" s="22"/>
      <c r="CB48" s="22"/>
      <c r="CC48" s="22"/>
      <c r="CD48" s="22"/>
      <c r="CE48" s="22"/>
      <c r="CF48" s="22"/>
      <c r="CG48" s="22"/>
      <c r="CH48" s="22"/>
      <c r="CI48" s="22"/>
      <c r="CJ48" s="22"/>
      <c r="CK48" s="22"/>
      <c r="CL48" s="22"/>
      <c r="CM48" s="22"/>
      <c r="CN48" s="22"/>
      <c r="CO48" s="22"/>
      <c r="CP48" s="22"/>
      <c r="CQ48" s="22"/>
      <c r="CR48" s="22"/>
      <c r="CS48" s="22"/>
      <c r="CT48" s="22"/>
      <c r="CU48" s="22"/>
      <c r="CV48" s="22"/>
      <c r="CW48" s="22"/>
      <c r="CX48" s="22"/>
      <c r="CY48" s="22"/>
      <c r="CZ48" s="22"/>
      <c r="DA48" s="22"/>
      <c r="DB48" s="22"/>
    </row>
    <row r="49" spans="1:106">
      <c r="A49" s="34"/>
      <c r="B49" s="26"/>
      <c r="C49" s="26"/>
      <c r="D49" s="26"/>
      <c r="E49" s="22"/>
      <c r="F49" s="22"/>
      <c r="G49" s="37"/>
      <c r="H49" s="22"/>
      <c r="I49" s="22"/>
      <c r="J49" s="22"/>
      <c r="K49" s="22"/>
      <c r="L49" s="22"/>
      <c r="M49" s="37"/>
      <c r="N49" s="22"/>
      <c r="O49" s="26"/>
      <c r="P49" s="26"/>
      <c r="Q49" s="22"/>
      <c r="R49" s="22"/>
      <c r="S49" s="37"/>
      <c r="T49" s="22"/>
      <c r="U49" s="26"/>
      <c r="V49" s="26"/>
      <c r="W49" s="22"/>
      <c r="X49" s="22"/>
      <c r="Y49" s="37"/>
      <c r="Z49" s="22"/>
      <c r="AA49" s="22"/>
      <c r="AB49" s="22"/>
      <c r="AC49" s="22"/>
      <c r="AD49" s="22"/>
      <c r="AE49" s="37"/>
      <c r="AF49" s="22"/>
      <c r="AG49" s="26"/>
      <c r="AH49" s="26"/>
      <c r="AI49" s="22"/>
      <c r="AJ49" s="22"/>
      <c r="AK49" s="37"/>
      <c r="AL49" s="22"/>
      <c r="AM49" s="22"/>
      <c r="AN49" s="22"/>
      <c r="AO49" s="22"/>
      <c r="AP49" s="22"/>
      <c r="AQ49" s="25"/>
      <c r="AR49" s="25"/>
      <c r="AS49" s="25"/>
      <c r="AT49" s="25"/>
      <c r="AU49" s="25"/>
      <c r="AV49" s="25"/>
      <c r="AW49" s="25"/>
      <c r="AX49" s="22"/>
      <c r="AY49" s="41"/>
      <c r="AZ49" s="41"/>
      <c r="BA49" s="22"/>
      <c r="BB49" s="22"/>
      <c r="BC49" s="22"/>
      <c r="BD49" s="22"/>
      <c r="BE49" s="26"/>
      <c r="BF49" s="26"/>
      <c r="BG49" s="26"/>
      <c r="BH49" s="22"/>
      <c r="BI49" s="22"/>
      <c r="BJ49" s="22"/>
      <c r="BK49" s="22"/>
      <c r="BL49" s="22"/>
      <c r="BM49" s="22"/>
      <c r="BN49" s="22"/>
      <c r="BO49" s="22"/>
      <c r="BP49" s="22"/>
      <c r="BQ49" s="22"/>
      <c r="BR49" s="22"/>
      <c r="BS49" s="22"/>
      <c r="BT49" s="22"/>
      <c r="BU49" s="22"/>
      <c r="BV49" s="22"/>
      <c r="BW49" s="22"/>
      <c r="BX49" s="22"/>
      <c r="BY49" s="22"/>
      <c r="BZ49" s="22"/>
      <c r="CA49" s="22"/>
      <c r="CB49" s="22"/>
      <c r="CC49" s="22"/>
      <c r="CD49" s="22"/>
      <c r="CE49" s="22"/>
      <c r="CF49" s="22"/>
      <c r="CG49" s="22"/>
      <c r="CH49" s="22"/>
      <c r="CI49" s="22"/>
      <c r="CJ49" s="22"/>
      <c r="CK49" s="22"/>
      <c r="CL49" s="22"/>
      <c r="CM49" s="22"/>
      <c r="CN49" s="22"/>
      <c r="CO49" s="22"/>
      <c r="CP49" s="22"/>
      <c r="CQ49" s="22"/>
      <c r="CR49" s="22"/>
      <c r="CS49" s="22"/>
      <c r="CT49" s="22"/>
      <c r="CU49" s="22"/>
      <c r="CV49" s="22"/>
      <c r="CW49" s="22"/>
      <c r="CX49" s="22"/>
      <c r="CY49" s="22"/>
      <c r="CZ49" s="22"/>
      <c r="DA49" s="22"/>
      <c r="DB49" s="22"/>
    </row>
    <row r="50" spans="1:106">
      <c r="A50" s="34"/>
      <c r="B50" s="26"/>
      <c r="C50" s="26"/>
      <c r="D50" s="26"/>
      <c r="E50" s="22"/>
      <c r="F50" s="22"/>
      <c r="G50" s="37"/>
      <c r="H50" s="22"/>
      <c r="I50" s="22"/>
      <c r="J50" s="22"/>
      <c r="K50" s="22"/>
      <c r="L50" s="22"/>
      <c r="M50" s="37"/>
      <c r="N50" s="22"/>
      <c r="O50" s="26"/>
      <c r="P50" s="26"/>
      <c r="Q50" s="22"/>
      <c r="R50" s="22"/>
      <c r="S50" s="37"/>
      <c r="T50" s="22"/>
      <c r="U50" s="26"/>
      <c r="V50" s="26"/>
      <c r="W50" s="22"/>
      <c r="X50" s="22"/>
      <c r="Y50" s="37"/>
      <c r="Z50" s="22"/>
      <c r="AA50" s="22"/>
      <c r="AB50" s="22"/>
      <c r="AC50" s="22"/>
      <c r="AD50" s="22"/>
      <c r="AE50" s="37"/>
      <c r="AF50" s="22"/>
      <c r="AG50" s="26"/>
      <c r="AH50" s="26"/>
      <c r="AI50" s="22"/>
      <c r="AJ50" s="22"/>
      <c r="AK50" s="37"/>
      <c r="AL50" s="22"/>
      <c r="AM50" s="22"/>
      <c r="AN50" s="22"/>
      <c r="AO50" s="22"/>
      <c r="AP50" s="22"/>
      <c r="AQ50" s="25"/>
      <c r="AR50" s="25"/>
      <c r="AS50" s="25"/>
      <c r="AT50" s="25"/>
      <c r="AU50" s="25"/>
      <c r="AV50" s="25"/>
      <c r="AW50" s="25"/>
      <c r="AX50" s="22"/>
      <c r="AY50" s="41"/>
      <c r="AZ50" s="41"/>
      <c r="BA50" s="22"/>
      <c r="BB50" s="22"/>
      <c r="BC50" s="22"/>
      <c r="BD50" s="22"/>
      <c r="BE50" s="26"/>
      <c r="BF50" s="26"/>
      <c r="BG50" s="26"/>
      <c r="BH50" s="22"/>
      <c r="BI50" s="22"/>
      <c r="BJ50" s="22"/>
      <c r="BK50" s="22"/>
      <c r="BL50" s="22"/>
      <c r="BM50" s="22"/>
      <c r="BN50" s="22"/>
      <c r="BO50" s="22"/>
      <c r="BP50" s="22"/>
      <c r="BQ50" s="22"/>
      <c r="BR50" s="22"/>
      <c r="BS50" s="22"/>
      <c r="BT50" s="22"/>
      <c r="BU50" s="22"/>
      <c r="BV50" s="22"/>
      <c r="BW50" s="22"/>
      <c r="BX50" s="22"/>
      <c r="BY50" s="22"/>
      <c r="BZ50" s="22"/>
      <c r="CA50" s="22"/>
      <c r="CB50" s="22"/>
      <c r="CC50" s="22"/>
      <c r="CD50" s="22"/>
      <c r="CE50" s="22"/>
      <c r="CF50" s="22"/>
      <c r="CG50" s="22"/>
      <c r="CH50" s="22"/>
      <c r="CI50" s="22"/>
      <c r="CJ50" s="22"/>
      <c r="CK50" s="22"/>
      <c r="CL50" s="22"/>
      <c r="CM50" s="22"/>
      <c r="CN50" s="22"/>
      <c r="CO50" s="22"/>
      <c r="CP50" s="22"/>
      <c r="CQ50" s="22"/>
      <c r="CR50" s="22"/>
      <c r="CS50" s="22"/>
      <c r="CT50" s="22"/>
      <c r="CU50" s="22"/>
      <c r="CV50" s="22"/>
      <c r="CW50" s="22"/>
      <c r="CX50" s="22"/>
      <c r="CY50" s="22"/>
      <c r="CZ50" s="22"/>
      <c r="DA50" s="22"/>
      <c r="DB50" s="22"/>
    </row>
    <row r="51" spans="1:106">
      <c r="A51" s="34"/>
      <c r="B51" s="26"/>
      <c r="C51" s="26"/>
      <c r="D51" s="26"/>
      <c r="E51" s="22"/>
      <c r="F51" s="22"/>
      <c r="G51" s="37"/>
      <c r="H51" s="22"/>
      <c r="I51" s="22"/>
      <c r="J51" s="22"/>
      <c r="K51" s="22"/>
      <c r="L51" s="22"/>
      <c r="M51" s="37"/>
      <c r="N51" s="22"/>
      <c r="O51" s="22"/>
      <c r="P51" s="22"/>
      <c r="Q51" s="22"/>
      <c r="R51" s="22"/>
      <c r="S51" s="37"/>
      <c r="T51" s="22"/>
      <c r="U51" s="26"/>
      <c r="V51" s="22"/>
      <c r="W51" s="22"/>
      <c r="X51" s="22"/>
      <c r="Y51" s="37"/>
      <c r="Z51" s="22"/>
      <c r="AA51" s="22"/>
      <c r="AB51" s="22"/>
      <c r="AC51" s="22"/>
      <c r="AD51" s="22"/>
      <c r="AE51" s="37"/>
      <c r="AF51" s="22"/>
      <c r="AG51" s="22"/>
      <c r="AH51" s="22"/>
      <c r="AI51" s="22"/>
      <c r="AJ51" s="22"/>
      <c r="AK51" s="37"/>
      <c r="AL51" s="22"/>
      <c r="AM51" s="22"/>
      <c r="AN51" s="22"/>
      <c r="AO51" s="22"/>
      <c r="AP51" s="22"/>
      <c r="AQ51" s="25"/>
      <c r="AR51" s="25"/>
      <c r="AS51" s="25"/>
      <c r="AT51" s="25"/>
      <c r="AU51" s="25"/>
      <c r="AV51" s="25"/>
      <c r="AW51" s="25"/>
      <c r="AX51" s="22"/>
      <c r="AY51" s="41"/>
      <c r="AZ51" s="41"/>
      <c r="BA51" s="22"/>
      <c r="BB51" s="22"/>
      <c r="BC51" s="22"/>
      <c r="BD51" s="22"/>
      <c r="BE51" s="26"/>
      <c r="BF51" s="26"/>
      <c r="BG51" s="26"/>
      <c r="BH51" s="22"/>
      <c r="BI51" s="22"/>
      <c r="BJ51" s="22"/>
      <c r="BK51" s="22"/>
      <c r="BL51" s="22"/>
      <c r="BM51" s="22"/>
      <c r="BN51" s="22"/>
      <c r="BO51" s="22"/>
      <c r="BP51" s="22"/>
      <c r="BQ51" s="22"/>
      <c r="BR51" s="22"/>
      <c r="BS51" s="22"/>
      <c r="BT51" s="22"/>
      <c r="BU51" s="22"/>
      <c r="BV51" s="22"/>
      <c r="BW51" s="22"/>
      <c r="BX51" s="22"/>
      <c r="BY51" s="22"/>
      <c r="BZ51" s="22"/>
      <c r="CA51" s="22"/>
      <c r="CB51" s="22"/>
      <c r="CC51" s="22"/>
      <c r="CD51" s="22"/>
      <c r="CE51" s="22"/>
      <c r="CF51" s="22"/>
      <c r="CG51" s="22"/>
      <c r="CH51" s="22"/>
      <c r="CI51" s="22"/>
      <c r="CJ51" s="22"/>
      <c r="CK51" s="22"/>
      <c r="CL51" s="22"/>
      <c r="CM51" s="22"/>
      <c r="CN51" s="22"/>
      <c r="CO51" s="22"/>
      <c r="CP51" s="22"/>
      <c r="CQ51" s="22"/>
      <c r="CR51" s="22"/>
      <c r="CS51" s="22"/>
      <c r="CT51" s="22"/>
      <c r="CU51" s="22"/>
      <c r="CV51" s="22"/>
      <c r="CW51" s="22"/>
      <c r="CX51" s="22"/>
      <c r="CY51" s="22"/>
      <c r="CZ51" s="22"/>
      <c r="DA51" s="22"/>
      <c r="DB51" s="22"/>
    </row>
    <row r="52" spans="1:106">
      <c r="A52" s="34"/>
      <c r="B52" s="26"/>
      <c r="C52" s="22"/>
      <c r="D52" s="26"/>
      <c r="E52" s="22"/>
      <c r="F52" s="22"/>
      <c r="G52" s="37"/>
      <c r="H52" s="22"/>
      <c r="I52" s="22"/>
      <c r="J52" s="22"/>
      <c r="K52" s="22"/>
      <c r="L52" s="22"/>
      <c r="M52" s="37"/>
      <c r="N52" s="22"/>
      <c r="O52" s="22"/>
      <c r="P52" s="22"/>
      <c r="Q52" s="22"/>
      <c r="R52" s="22"/>
      <c r="S52" s="37"/>
      <c r="T52" s="22"/>
      <c r="U52" s="26"/>
      <c r="V52" s="22"/>
      <c r="W52" s="22"/>
      <c r="X52" s="22"/>
      <c r="Y52" s="37"/>
      <c r="Z52" s="22"/>
      <c r="AA52" s="22"/>
      <c r="AB52" s="22"/>
      <c r="AC52" s="22"/>
      <c r="AD52" s="22"/>
      <c r="AE52" s="37"/>
      <c r="AF52" s="22"/>
      <c r="AG52" s="22"/>
      <c r="AH52" s="22"/>
      <c r="AI52" s="22"/>
      <c r="AJ52" s="22"/>
      <c r="AK52" s="37"/>
      <c r="AL52" s="22"/>
      <c r="AM52" s="22"/>
      <c r="AN52" s="22"/>
      <c r="AO52" s="22"/>
      <c r="AP52" s="22"/>
      <c r="AQ52" s="25"/>
      <c r="AR52" s="25"/>
      <c r="AS52" s="25"/>
      <c r="AT52" s="25"/>
      <c r="AU52" s="25"/>
      <c r="AV52" s="25"/>
      <c r="AW52" s="25"/>
      <c r="AX52" s="22"/>
      <c r="AY52" s="22"/>
      <c r="AZ52" s="22"/>
      <c r="BA52" s="22"/>
      <c r="BB52" s="22"/>
      <c r="BC52" s="22"/>
      <c r="BD52" s="22"/>
      <c r="BE52" s="26"/>
      <c r="BF52" s="26"/>
      <c r="BG52" s="26"/>
      <c r="BH52" s="22"/>
      <c r="BI52" s="22"/>
      <c r="BJ52" s="22"/>
      <c r="BK52" s="22"/>
      <c r="BL52" s="22"/>
      <c r="BM52" s="22"/>
      <c r="BN52" s="22"/>
      <c r="BO52" s="22"/>
      <c r="BP52" s="22"/>
      <c r="BQ52" s="22"/>
      <c r="BR52" s="22"/>
      <c r="BS52" s="22"/>
      <c r="BT52" s="22"/>
      <c r="BU52" s="22"/>
      <c r="BV52" s="22"/>
      <c r="BW52" s="22"/>
      <c r="BX52" s="22"/>
      <c r="BY52" s="22"/>
      <c r="BZ52" s="22"/>
      <c r="CA52" s="22"/>
      <c r="CB52" s="22"/>
      <c r="CC52" s="22"/>
      <c r="CD52" s="22"/>
      <c r="CE52" s="22"/>
      <c r="CF52" s="22"/>
      <c r="CG52" s="22"/>
      <c r="CH52" s="22"/>
      <c r="CI52" s="22"/>
      <c r="CJ52" s="22"/>
      <c r="CK52" s="22"/>
      <c r="CL52" s="22"/>
      <c r="CM52" s="22"/>
      <c r="CN52" s="22"/>
      <c r="CO52" s="22"/>
      <c r="CP52" s="22"/>
      <c r="CQ52" s="22"/>
      <c r="CR52" s="22"/>
      <c r="CS52" s="22"/>
      <c r="CT52" s="22"/>
      <c r="CU52" s="22"/>
      <c r="CV52" s="22"/>
      <c r="CW52" s="22"/>
      <c r="CX52" s="22"/>
      <c r="CY52" s="22"/>
      <c r="CZ52" s="22"/>
      <c r="DA52" s="22"/>
      <c r="DB52" s="22"/>
    </row>
    <row r="53" spans="1:106">
      <c r="A53" s="34"/>
      <c r="B53" s="26"/>
      <c r="C53" s="22"/>
      <c r="D53" s="26"/>
      <c r="E53" s="22"/>
      <c r="F53" s="22"/>
      <c r="G53" s="37"/>
      <c r="H53" s="22"/>
      <c r="I53" s="22"/>
      <c r="J53" s="22"/>
      <c r="K53" s="22"/>
      <c r="L53" s="22"/>
      <c r="M53" s="37"/>
      <c r="N53" s="22"/>
      <c r="O53" s="22"/>
      <c r="P53" s="22"/>
      <c r="Q53" s="22"/>
      <c r="R53" s="22"/>
      <c r="S53" s="37"/>
      <c r="T53" s="22"/>
      <c r="U53" s="22"/>
      <c r="V53" s="22"/>
      <c r="W53" s="22"/>
      <c r="X53" s="22"/>
      <c r="Y53" s="37"/>
      <c r="Z53" s="22"/>
      <c r="AA53" s="22"/>
      <c r="AB53" s="22"/>
      <c r="AC53" s="22"/>
      <c r="AD53" s="22"/>
      <c r="AE53" s="37"/>
      <c r="AF53" s="22"/>
      <c r="AG53" s="22"/>
      <c r="AH53" s="22"/>
      <c r="AI53" s="22"/>
      <c r="AJ53" s="22"/>
      <c r="AK53" s="37"/>
      <c r="AL53" s="22"/>
      <c r="AM53" s="22"/>
      <c r="AN53" s="22"/>
      <c r="AO53" s="22"/>
      <c r="AP53" s="22"/>
      <c r="AQ53" s="25"/>
      <c r="AR53" s="25"/>
      <c r="AS53" s="25"/>
      <c r="AT53" s="25"/>
      <c r="AU53" s="25"/>
      <c r="AV53" s="25"/>
      <c r="AW53" s="25"/>
      <c r="AX53" s="22"/>
      <c r="AY53" s="22"/>
      <c r="AZ53" s="22"/>
      <c r="BA53" s="22"/>
      <c r="BB53" s="22"/>
      <c r="BC53" s="22"/>
      <c r="BD53" s="22"/>
      <c r="BE53" s="26"/>
      <c r="BF53" s="26"/>
      <c r="BG53" s="26"/>
      <c r="BH53" s="22"/>
      <c r="BI53" s="22"/>
      <c r="BJ53" s="22"/>
      <c r="BK53" s="22"/>
      <c r="BL53" s="22"/>
      <c r="BM53" s="22"/>
      <c r="BN53" s="22"/>
      <c r="BO53" s="22"/>
      <c r="BP53" s="22"/>
      <c r="BQ53" s="22"/>
      <c r="BR53" s="22"/>
      <c r="BS53" s="22"/>
      <c r="BT53" s="22"/>
      <c r="BU53" s="22"/>
      <c r="BV53" s="22"/>
      <c r="BW53" s="22"/>
      <c r="BX53" s="22"/>
      <c r="BY53" s="22"/>
      <c r="BZ53" s="22"/>
      <c r="CA53" s="22"/>
      <c r="CB53" s="22"/>
      <c r="CC53" s="22"/>
      <c r="CD53" s="22"/>
      <c r="CE53" s="22"/>
      <c r="CF53" s="22"/>
      <c r="CG53" s="22"/>
      <c r="CH53" s="22"/>
      <c r="CI53" s="22"/>
      <c r="CJ53" s="22"/>
      <c r="CK53" s="22"/>
      <c r="CL53" s="22"/>
      <c r="CM53" s="22"/>
      <c r="CN53" s="22"/>
      <c r="CO53" s="22"/>
      <c r="CP53" s="22"/>
      <c r="CQ53" s="22"/>
      <c r="CR53" s="22"/>
      <c r="CS53" s="22"/>
      <c r="CT53" s="22"/>
      <c r="CU53" s="22"/>
      <c r="CV53" s="22"/>
      <c r="CW53" s="22"/>
      <c r="CX53" s="22"/>
      <c r="CY53" s="22"/>
      <c r="CZ53" s="22"/>
      <c r="DA53" s="22"/>
      <c r="DB53" s="22"/>
    </row>
    <row r="54" spans="1:106">
      <c r="A54" s="34"/>
      <c r="B54" s="26"/>
      <c r="C54" s="22"/>
      <c r="D54" s="26"/>
      <c r="E54" s="22"/>
      <c r="F54" s="22"/>
      <c r="G54" s="37"/>
      <c r="H54" s="22"/>
      <c r="I54" s="22"/>
      <c r="J54" s="22"/>
      <c r="K54" s="22"/>
      <c r="L54" s="22"/>
      <c r="M54" s="37"/>
      <c r="N54" s="22"/>
      <c r="O54" s="22"/>
      <c r="P54" s="22"/>
      <c r="Q54" s="22"/>
      <c r="R54" s="22"/>
      <c r="S54" s="37"/>
      <c r="T54" s="22"/>
      <c r="U54" s="22"/>
      <c r="V54" s="22"/>
      <c r="W54" s="22"/>
      <c r="X54" s="22"/>
      <c r="Y54" s="37"/>
      <c r="Z54" s="22"/>
      <c r="AA54" s="22"/>
      <c r="AB54" s="22"/>
      <c r="AC54" s="22"/>
      <c r="AD54" s="22"/>
      <c r="AE54" s="37"/>
      <c r="AF54" s="22"/>
      <c r="AG54" s="22"/>
      <c r="AH54" s="22"/>
      <c r="AI54" s="22"/>
      <c r="AJ54" s="22"/>
      <c r="AK54" s="37"/>
      <c r="AL54" s="22"/>
      <c r="AM54" s="22"/>
      <c r="AN54" s="22"/>
      <c r="AO54" s="22"/>
      <c r="AP54" s="22"/>
      <c r="AQ54" s="25"/>
      <c r="AR54" s="25"/>
      <c r="AS54" s="25"/>
      <c r="AT54" s="25"/>
      <c r="AU54" s="25"/>
      <c r="AV54" s="25"/>
      <c r="AW54" s="25"/>
      <c r="AX54" s="22"/>
      <c r="AY54" s="22"/>
      <c r="AZ54" s="22"/>
      <c r="BA54" s="22"/>
      <c r="BB54" s="22"/>
      <c r="BC54" s="22"/>
      <c r="BD54" s="22"/>
      <c r="BE54" s="26"/>
      <c r="BF54" s="26"/>
      <c r="BG54" s="26"/>
      <c r="BH54" s="22"/>
      <c r="BI54" s="22"/>
      <c r="BJ54" s="22"/>
      <c r="BK54" s="22"/>
      <c r="BL54" s="22"/>
      <c r="BM54" s="22"/>
      <c r="BN54" s="22"/>
      <c r="BO54" s="22"/>
      <c r="BP54" s="22"/>
      <c r="BQ54" s="22"/>
      <c r="BR54" s="22"/>
      <c r="BS54" s="22"/>
      <c r="BT54" s="22"/>
      <c r="BU54" s="22"/>
      <c r="BV54" s="22"/>
      <c r="BW54" s="22"/>
      <c r="BX54" s="22"/>
      <c r="BY54" s="22"/>
      <c r="BZ54" s="22"/>
      <c r="CA54" s="22"/>
      <c r="CB54" s="22"/>
      <c r="CC54" s="22"/>
      <c r="CD54" s="22"/>
      <c r="CE54" s="22"/>
      <c r="CF54" s="22"/>
      <c r="CG54" s="22"/>
      <c r="CH54" s="22"/>
      <c r="CI54" s="22"/>
      <c r="CJ54" s="22"/>
      <c r="CK54" s="22"/>
      <c r="CL54" s="22"/>
      <c r="CM54" s="22"/>
      <c r="CN54" s="22"/>
      <c r="CO54" s="22"/>
      <c r="CP54" s="22"/>
      <c r="CQ54" s="22"/>
      <c r="CR54" s="22"/>
      <c r="CS54" s="22"/>
      <c r="CT54" s="22"/>
      <c r="CU54" s="22"/>
      <c r="CV54" s="22"/>
      <c r="CW54" s="22"/>
      <c r="CX54" s="22"/>
      <c r="CY54" s="22"/>
      <c r="CZ54" s="22"/>
      <c r="DA54" s="22"/>
      <c r="DB54" s="22"/>
    </row>
    <row r="55" spans="1:106">
      <c r="A55" s="34"/>
      <c r="B55" s="26"/>
      <c r="C55" s="22"/>
      <c r="D55" s="26"/>
      <c r="E55" s="22"/>
      <c r="F55" s="22"/>
      <c r="G55" s="37"/>
      <c r="H55" s="22"/>
      <c r="I55" s="22"/>
      <c r="J55" s="22"/>
      <c r="K55" s="22"/>
      <c r="L55" s="22"/>
      <c r="M55" s="37"/>
      <c r="N55" s="22"/>
      <c r="O55" s="22"/>
      <c r="P55" s="22"/>
      <c r="Q55" s="22"/>
      <c r="R55" s="22"/>
      <c r="S55" s="37"/>
      <c r="T55" s="22"/>
      <c r="U55" s="22"/>
      <c r="V55" s="22"/>
      <c r="W55" s="22"/>
      <c r="X55" s="22"/>
      <c r="Y55" s="37"/>
      <c r="Z55" s="22"/>
      <c r="AA55" s="22"/>
      <c r="AB55" s="22"/>
      <c r="AC55" s="22"/>
      <c r="AD55" s="22"/>
      <c r="AE55" s="37"/>
      <c r="AF55" s="22"/>
      <c r="AG55" s="22"/>
      <c r="AH55" s="22"/>
      <c r="AI55" s="22"/>
      <c r="AJ55" s="22"/>
      <c r="AK55" s="37"/>
      <c r="AL55" s="22"/>
      <c r="AM55" s="22"/>
      <c r="AN55" s="22"/>
      <c r="AO55" s="22"/>
      <c r="AP55" s="22"/>
      <c r="AQ55" s="25"/>
      <c r="AR55" s="25"/>
      <c r="AS55" s="25"/>
      <c r="AT55" s="25"/>
      <c r="AU55" s="25"/>
      <c r="AV55" s="25"/>
      <c r="AW55" s="25"/>
      <c r="AX55" s="22"/>
      <c r="AY55" s="22"/>
      <c r="AZ55" s="22"/>
      <c r="BA55" s="22"/>
      <c r="BB55" s="22"/>
      <c r="BC55" s="22"/>
      <c r="BD55" s="22"/>
      <c r="BE55" s="26"/>
      <c r="BF55" s="26"/>
      <c r="BG55" s="26"/>
      <c r="BH55" s="22"/>
      <c r="BI55" s="22"/>
      <c r="BJ55" s="22"/>
      <c r="BK55" s="22"/>
      <c r="BL55" s="22"/>
      <c r="BM55" s="22"/>
      <c r="BN55" s="22"/>
      <c r="BO55" s="22"/>
      <c r="BP55" s="22"/>
      <c r="BQ55" s="22"/>
      <c r="BR55" s="22"/>
      <c r="BS55" s="22"/>
      <c r="BT55" s="22"/>
      <c r="BU55" s="22"/>
      <c r="BV55" s="22"/>
      <c r="BW55" s="22"/>
      <c r="BX55" s="22"/>
      <c r="BY55" s="22"/>
      <c r="BZ55" s="22"/>
      <c r="CA55" s="22"/>
      <c r="CB55" s="22"/>
      <c r="CC55" s="22"/>
      <c r="CD55" s="22"/>
      <c r="CE55" s="22"/>
      <c r="CF55" s="22"/>
      <c r="CG55" s="22"/>
      <c r="CH55" s="22"/>
      <c r="CI55" s="22"/>
      <c r="CJ55" s="22"/>
      <c r="CK55" s="22"/>
      <c r="CL55" s="22"/>
      <c r="CM55" s="22"/>
      <c r="CN55" s="22"/>
      <c r="CO55" s="22"/>
      <c r="CP55" s="22"/>
      <c r="CQ55" s="22"/>
      <c r="CR55" s="22"/>
      <c r="CS55" s="22"/>
      <c r="CT55" s="22"/>
      <c r="CU55" s="22"/>
      <c r="CV55" s="22"/>
      <c r="CW55" s="22"/>
      <c r="CX55" s="22"/>
      <c r="CY55" s="22"/>
      <c r="CZ55" s="22"/>
      <c r="DA55" s="22"/>
      <c r="DB55" s="22"/>
    </row>
    <row r="56" spans="1:106">
      <c r="A56" s="34"/>
      <c r="B56" s="26"/>
      <c r="C56" s="22"/>
      <c r="D56" s="26"/>
      <c r="E56" s="22"/>
      <c r="F56" s="22"/>
      <c r="G56" s="37"/>
      <c r="H56" s="22"/>
      <c r="I56" s="22"/>
      <c r="J56" s="22"/>
      <c r="K56" s="22"/>
      <c r="L56" s="22"/>
      <c r="M56" s="37"/>
      <c r="N56" s="22"/>
      <c r="O56" s="22"/>
      <c r="P56" s="22"/>
      <c r="Q56" s="22"/>
      <c r="R56" s="22"/>
      <c r="S56" s="37"/>
      <c r="T56" s="22"/>
      <c r="U56" s="22"/>
      <c r="V56" s="22"/>
      <c r="W56" s="22"/>
      <c r="X56" s="22"/>
      <c r="Y56" s="37"/>
      <c r="Z56" s="22"/>
      <c r="AA56" s="22"/>
      <c r="AB56" s="22"/>
      <c r="AC56" s="22"/>
      <c r="AD56" s="22"/>
      <c r="AE56" s="37"/>
      <c r="AF56" s="22"/>
      <c r="AG56" s="22"/>
      <c r="AH56" s="22"/>
      <c r="AI56" s="22"/>
      <c r="AJ56" s="22"/>
      <c r="AK56" s="37"/>
      <c r="AL56" s="22"/>
      <c r="AM56" s="22"/>
      <c r="AN56" s="22"/>
      <c r="AO56" s="22"/>
      <c r="AP56" s="22"/>
      <c r="AQ56" s="25"/>
      <c r="AR56" s="25"/>
      <c r="AS56" s="25"/>
      <c r="AT56" s="25"/>
      <c r="AU56" s="25"/>
      <c r="AV56" s="25"/>
      <c r="AW56" s="25"/>
      <c r="AX56" s="22"/>
      <c r="AY56" s="22"/>
      <c r="AZ56" s="22"/>
      <c r="BA56" s="22"/>
      <c r="BB56" s="22"/>
      <c r="BC56" s="22"/>
      <c r="BD56" s="22"/>
      <c r="BE56" s="26"/>
      <c r="BF56" s="26"/>
      <c r="BG56" s="26"/>
      <c r="BH56" s="22"/>
      <c r="BI56" s="22"/>
      <c r="BJ56" s="22"/>
      <c r="BK56" s="22"/>
      <c r="BL56" s="22"/>
      <c r="BM56" s="22"/>
      <c r="BN56" s="22"/>
      <c r="BO56" s="22"/>
      <c r="BP56" s="22"/>
      <c r="BQ56" s="22"/>
      <c r="BR56" s="22"/>
      <c r="BS56" s="22"/>
      <c r="BT56" s="22"/>
      <c r="BU56" s="22"/>
      <c r="BV56" s="22"/>
      <c r="BW56" s="22"/>
      <c r="BX56" s="22"/>
      <c r="BY56" s="22"/>
      <c r="BZ56" s="22"/>
      <c r="CA56" s="22"/>
      <c r="CB56" s="22"/>
      <c r="CC56" s="22"/>
      <c r="CD56" s="22"/>
      <c r="CE56" s="22"/>
      <c r="CF56" s="22"/>
      <c r="CG56" s="22"/>
      <c r="CH56" s="22"/>
      <c r="CI56" s="22"/>
      <c r="CJ56" s="22"/>
      <c r="CK56" s="22"/>
      <c r="CL56" s="22"/>
      <c r="CM56" s="22"/>
      <c r="CN56" s="22"/>
      <c r="CO56" s="22"/>
      <c r="CP56" s="22"/>
      <c r="CQ56" s="22"/>
      <c r="CR56" s="22"/>
      <c r="CS56" s="22"/>
      <c r="CT56" s="22"/>
      <c r="CU56" s="22"/>
      <c r="CV56" s="22"/>
      <c r="CW56" s="22"/>
      <c r="CX56" s="22"/>
      <c r="CY56" s="22"/>
      <c r="CZ56" s="22"/>
      <c r="DA56" s="22"/>
      <c r="DB56" s="22"/>
    </row>
    <row r="57" spans="1:106">
      <c r="A57" s="34"/>
      <c r="B57" s="26"/>
      <c r="C57" s="26"/>
      <c r="D57" s="26"/>
      <c r="E57" s="22"/>
      <c r="F57" s="22"/>
      <c r="G57" s="37"/>
      <c r="H57" s="22"/>
      <c r="I57" s="22"/>
      <c r="J57" s="22"/>
      <c r="K57" s="22"/>
      <c r="L57" s="22"/>
      <c r="M57" s="37"/>
      <c r="N57" s="22"/>
      <c r="O57" s="22"/>
      <c r="P57" s="22"/>
      <c r="Q57" s="22"/>
      <c r="R57" s="22"/>
      <c r="S57" s="37"/>
      <c r="T57" s="22"/>
      <c r="U57" s="22"/>
      <c r="V57" s="22"/>
      <c r="W57" s="22"/>
      <c r="X57" s="22"/>
      <c r="Y57" s="37"/>
      <c r="Z57" s="22"/>
      <c r="AA57" s="22"/>
      <c r="AB57" s="22"/>
      <c r="AC57" s="22"/>
      <c r="AD57" s="22"/>
      <c r="AE57" s="37"/>
      <c r="AF57" s="22"/>
      <c r="AG57" s="22"/>
      <c r="AH57" s="22"/>
      <c r="AI57" s="22"/>
      <c r="AJ57" s="22"/>
      <c r="AK57" s="37"/>
      <c r="AL57" s="22"/>
      <c r="AM57" s="22"/>
      <c r="AN57" s="22"/>
      <c r="AO57" s="22"/>
      <c r="AP57" s="22"/>
      <c r="AQ57" s="25"/>
      <c r="AR57" s="25"/>
      <c r="AS57" s="25"/>
      <c r="AT57" s="25"/>
      <c r="AU57" s="25"/>
      <c r="AV57" s="25"/>
      <c r="AW57" s="25"/>
      <c r="AX57" s="22"/>
      <c r="AY57" s="22"/>
      <c r="AZ57" s="22"/>
      <c r="BA57" s="22"/>
      <c r="BB57" s="22"/>
      <c r="BC57" s="22"/>
      <c r="BD57" s="22"/>
      <c r="BE57" s="26"/>
      <c r="BF57" s="26"/>
      <c r="BG57" s="26"/>
      <c r="BH57" s="22"/>
      <c r="BI57" s="22"/>
      <c r="BJ57" s="22"/>
      <c r="BK57" s="22"/>
      <c r="BL57" s="22"/>
      <c r="BM57" s="22"/>
      <c r="BN57" s="22"/>
      <c r="BO57" s="22"/>
      <c r="BP57" s="22"/>
      <c r="BQ57" s="22"/>
      <c r="BR57" s="22"/>
      <c r="BS57" s="22"/>
      <c r="BT57" s="22"/>
      <c r="BU57" s="22"/>
      <c r="BV57" s="22"/>
      <c r="BW57" s="22"/>
      <c r="BX57" s="22"/>
      <c r="BY57" s="22"/>
      <c r="BZ57" s="22"/>
      <c r="CA57" s="22"/>
      <c r="CB57" s="22"/>
      <c r="CC57" s="22"/>
      <c r="CD57" s="22"/>
      <c r="CE57" s="22"/>
      <c r="CF57" s="22"/>
      <c r="CG57" s="22"/>
      <c r="CH57" s="22"/>
      <c r="CI57" s="22"/>
      <c r="CJ57" s="22"/>
      <c r="CK57" s="22"/>
      <c r="CL57" s="22"/>
      <c r="CM57" s="22"/>
      <c r="CN57" s="22"/>
      <c r="CO57" s="22"/>
      <c r="CP57" s="22"/>
      <c r="CQ57" s="22"/>
      <c r="CR57" s="22"/>
      <c r="CS57" s="22"/>
      <c r="CT57" s="22"/>
      <c r="CU57" s="22"/>
      <c r="CV57" s="22"/>
      <c r="CW57" s="22"/>
      <c r="CX57" s="22"/>
      <c r="CY57" s="22"/>
      <c r="CZ57" s="22"/>
      <c r="DA57" s="22"/>
      <c r="DB57" s="22"/>
    </row>
    <row r="58" spans="1:106">
      <c r="A58" s="34"/>
      <c r="B58" s="26"/>
      <c r="C58" s="22"/>
      <c r="D58" s="22"/>
      <c r="E58" s="22"/>
      <c r="F58" s="22"/>
      <c r="G58" s="37"/>
      <c r="H58" s="22"/>
      <c r="I58" s="22"/>
      <c r="J58" s="22"/>
      <c r="K58" s="22"/>
      <c r="L58" s="22"/>
      <c r="M58" s="37"/>
      <c r="N58" s="22"/>
      <c r="O58" s="22"/>
      <c r="P58" s="22"/>
      <c r="Q58" s="22"/>
      <c r="R58" s="22"/>
      <c r="S58" s="37"/>
      <c r="T58" s="22"/>
      <c r="U58" s="22"/>
      <c r="V58" s="22"/>
      <c r="W58" s="22"/>
      <c r="X58" s="22"/>
      <c r="Y58" s="37"/>
      <c r="Z58" s="22"/>
      <c r="AA58" s="22"/>
      <c r="AB58" s="22"/>
      <c r="AC58" s="22"/>
      <c r="AD58" s="22"/>
      <c r="AE58" s="37"/>
      <c r="AF58" s="22"/>
      <c r="AG58" s="22"/>
      <c r="AH58" s="22"/>
      <c r="AI58" s="22"/>
      <c r="AJ58" s="22"/>
      <c r="AK58" s="37"/>
      <c r="AL58" s="22"/>
      <c r="AM58" s="22"/>
      <c r="AN58" s="22"/>
      <c r="AO58" s="22"/>
      <c r="AP58" s="22"/>
      <c r="AQ58" s="25"/>
      <c r="AR58" s="25"/>
      <c r="AS58" s="25"/>
      <c r="AT58" s="25"/>
      <c r="AU58" s="25"/>
      <c r="AV58" s="25"/>
      <c r="AW58" s="25"/>
      <c r="AX58" s="22"/>
      <c r="AY58" s="22"/>
      <c r="AZ58" s="22"/>
      <c r="BA58" s="22"/>
      <c r="BB58" s="22"/>
      <c r="BC58" s="22"/>
      <c r="BD58" s="22"/>
      <c r="BE58" s="26"/>
      <c r="BF58" s="26"/>
      <c r="BG58" s="26"/>
      <c r="BH58" s="22"/>
      <c r="BI58" s="22"/>
      <c r="BJ58" s="22"/>
      <c r="BK58" s="22"/>
      <c r="BL58" s="22"/>
      <c r="BM58" s="22"/>
      <c r="BN58" s="22"/>
      <c r="BO58" s="22"/>
      <c r="BP58" s="22"/>
      <c r="BQ58" s="22"/>
      <c r="BR58" s="22"/>
      <c r="BS58" s="22"/>
      <c r="BT58" s="22"/>
      <c r="BU58" s="22"/>
      <c r="BV58" s="22"/>
      <c r="BW58" s="22"/>
      <c r="BX58" s="22"/>
      <c r="BY58" s="22"/>
      <c r="BZ58" s="22"/>
      <c r="CA58" s="22"/>
      <c r="CB58" s="22"/>
      <c r="CC58" s="22"/>
      <c r="CD58" s="22"/>
      <c r="CE58" s="22"/>
      <c r="CF58" s="22"/>
      <c r="CG58" s="22"/>
      <c r="CH58" s="22"/>
      <c r="CI58" s="22"/>
      <c r="CJ58" s="22"/>
      <c r="CK58" s="22"/>
      <c r="CL58" s="22"/>
      <c r="CM58" s="22"/>
      <c r="CN58" s="22"/>
      <c r="CO58" s="22"/>
      <c r="CP58" s="22"/>
      <c r="CQ58" s="22"/>
      <c r="CR58" s="22"/>
      <c r="CS58" s="22"/>
      <c r="CT58" s="22"/>
      <c r="CU58" s="22"/>
      <c r="CV58" s="22"/>
      <c r="CW58" s="22"/>
      <c r="CX58" s="22"/>
      <c r="CY58" s="22"/>
      <c r="CZ58" s="22"/>
      <c r="DA58" s="22"/>
      <c r="DB58" s="22"/>
    </row>
    <row r="59" spans="1:106">
      <c r="A59" s="34"/>
      <c r="B59" s="26"/>
      <c r="C59" s="22"/>
      <c r="D59" s="22"/>
      <c r="E59" s="22"/>
      <c r="F59" s="22"/>
      <c r="G59" s="37"/>
      <c r="H59" s="22"/>
      <c r="I59" s="22"/>
      <c r="J59" s="22"/>
      <c r="K59" s="22"/>
      <c r="L59" s="22"/>
      <c r="M59" s="37"/>
      <c r="N59" s="22"/>
      <c r="O59" s="22"/>
      <c r="P59" s="22"/>
      <c r="Q59" s="22"/>
      <c r="R59" s="22"/>
      <c r="S59" s="37"/>
      <c r="T59" s="22"/>
      <c r="U59" s="22"/>
      <c r="V59" s="22"/>
      <c r="W59" s="22"/>
      <c r="X59" s="22"/>
      <c r="Y59" s="37"/>
      <c r="Z59" s="22"/>
      <c r="AA59" s="22"/>
      <c r="AB59" s="22"/>
      <c r="AC59" s="22"/>
      <c r="AD59" s="22"/>
      <c r="AE59" s="37"/>
      <c r="AF59" s="22"/>
      <c r="AG59" s="22"/>
      <c r="AH59" s="22"/>
      <c r="AI59" s="22"/>
      <c r="AJ59" s="22"/>
      <c r="AK59" s="37"/>
      <c r="AL59" s="22"/>
      <c r="AM59" s="22"/>
      <c r="AN59" s="22"/>
      <c r="AO59" s="22"/>
      <c r="AP59" s="22"/>
      <c r="AQ59" s="25"/>
      <c r="AR59" s="25"/>
      <c r="AS59" s="25"/>
      <c r="AT59" s="25"/>
      <c r="AU59" s="25"/>
      <c r="AV59" s="25"/>
      <c r="AW59" s="25"/>
      <c r="AX59" s="22"/>
      <c r="AY59" s="22"/>
      <c r="AZ59" s="22"/>
      <c r="BA59" s="22"/>
      <c r="BB59" s="22"/>
      <c r="BC59" s="22"/>
      <c r="BD59" s="22"/>
      <c r="BE59" s="26"/>
      <c r="BF59" s="26"/>
      <c r="BG59" s="26"/>
      <c r="BH59" s="22"/>
      <c r="BI59" s="22"/>
      <c r="BJ59" s="22"/>
      <c r="BK59" s="22"/>
      <c r="BL59" s="22"/>
      <c r="BM59" s="22"/>
      <c r="BN59" s="22"/>
      <c r="BO59" s="22"/>
      <c r="BP59" s="22"/>
      <c r="BQ59" s="22"/>
      <c r="BR59" s="22"/>
      <c r="BS59" s="22"/>
      <c r="BT59" s="22"/>
      <c r="BU59" s="22"/>
      <c r="BV59" s="22"/>
      <c r="BW59" s="22"/>
      <c r="BX59" s="22"/>
      <c r="BY59" s="22"/>
      <c r="BZ59" s="22"/>
      <c r="CA59" s="22"/>
      <c r="CB59" s="22"/>
      <c r="CC59" s="22"/>
      <c r="CD59" s="22"/>
      <c r="CE59" s="22"/>
      <c r="CF59" s="22"/>
      <c r="CG59" s="22"/>
      <c r="CH59" s="22"/>
      <c r="CI59" s="22"/>
      <c r="CJ59" s="22"/>
      <c r="CK59" s="22"/>
      <c r="CL59" s="22"/>
      <c r="CM59" s="22"/>
      <c r="CN59" s="22"/>
      <c r="CO59" s="22"/>
      <c r="CP59" s="22"/>
      <c r="CQ59" s="22"/>
      <c r="CR59" s="22"/>
      <c r="CS59" s="22"/>
      <c r="CT59" s="22"/>
      <c r="CU59" s="22"/>
      <c r="CV59" s="22"/>
      <c r="CW59" s="22"/>
      <c r="CX59" s="22"/>
      <c r="CY59" s="22"/>
      <c r="CZ59" s="22"/>
      <c r="DA59" s="22"/>
      <c r="DB59" s="22"/>
    </row>
    <row r="60" spans="1:106">
      <c r="A60" s="34"/>
      <c r="B60" s="26"/>
      <c r="C60" s="22"/>
      <c r="D60" s="22"/>
      <c r="E60" s="22"/>
      <c r="F60" s="22"/>
      <c r="G60" s="37"/>
      <c r="H60" s="22"/>
      <c r="I60" s="22"/>
      <c r="J60" s="22"/>
      <c r="K60" s="22"/>
      <c r="L60" s="22"/>
      <c r="M60" s="37"/>
      <c r="N60" s="22"/>
      <c r="O60" s="22"/>
      <c r="P60" s="22"/>
      <c r="Q60" s="22"/>
      <c r="R60" s="22"/>
      <c r="S60" s="37"/>
      <c r="T60" s="22"/>
      <c r="U60" s="22"/>
      <c r="V60" s="22"/>
      <c r="W60" s="22"/>
      <c r="X60" s="22"/>
      <c r="Y60" s="37"/>
      <c r="Z60" s="22"/>
      <c r="AA60" s="22"/>
      <c r="AB60" s="22"/>
      <c r="AC60" s="22"/>
      <c r="AD60" s="22"/>
      <c r="AE60" s="37"/>
      <c r="AF60" s="22"/>
      <c r="AG60" s="22"/>
      <c r="AH60" s="22"/>
      <c r="AI60" s="22"/>
      <c r="AJ60" s="22"/>
      <c r="AK60" s="37"/>
      <c r="AL60" s="22"/>
      <c r="AM60" s="22"/>
      <c r="AN60" s="22"/>
      <c r="AO60" s="22"/>
      <c r="AP60" s="22"/>
      <c r="AQ60" s="25"/>
      <c r="AR60" s="25"/>
      <c r="AS60" s="25"/>
      <c r="AT60" s="25"/>
      <c r="AU60" s="25"/>
      <c r="AV60" s="25"/>
      <c r="AW60" s="25"/>
      <c r="AX60" s="22"/>
      <c r="AY60" s="22"/>
      <c r="AZ60" s="22"/>
      <c r="BA60" s="22"/>
      <c r="BB60" s="22"/>
      <c r="BC60" s="22"/>
      <c r="BD60" s="22"/>
      <c r="BE60" s="26"/>
      <c r="BF60" s="26"/>
      <c r="BG60" s="26"/>
      <c r="BH60" s="22"/>
      <c r="BI60" s="22"/>
      <c r="BJ60" s="22"/>
      <c r="BK60" s="22"/>
      <c r="BL60" s="22"/>
      <c r="BM60" s="22"/>
      <c r="BN60" s="22"/>
      <c r="BO60" s="22"/>
      <c r="BP60" s="22"/>
      <c r="BQ60" s="22"/>
      <c r="BR60" s="22"/>
      <c r="BS60" s="22"/>
      <c r="BT60" s="22"/>
      <c r="BU60" s="22"/>
      <c r="BV60" s="22"/>
      <c r="BW60" s="22"/>
      <c r="BX60" s="22"/>
      <c r="BY60" s="22"/>
      <c r="BZ60" s="22"/>
      <c r="CA60" s="22"/>
      <c r="CB60" s="22"/>
      <c r="CC60" s="22"/>
      <c r="CD60" s="22"/>
      <c r="CE60" s="22"/>
      <c r="CF60" s="22"/>
      <c r="CG60" s="22"/>
      <c r="CH60" s="22"/>
      <c r="CI60" s="22"/>
      <c r="CJ60" s="22"/>
      <c r="CK60" s="22"/>
      <c r="CL60" s="22"/>
      <c r="CM60" s="22"/>
      <c r="CN60" s="22"/>
      <c r="CO60" s="22"/>
      <c r="CP60" s="22"/>
      <c r="CQ60" s="22"/>
      <c r="CR60" s="22"/>
      <c r="CS60" s="22"/>
      <c r="CT60" s="22"/>
      <c r="CU60" s="22"/>
      <c r="CV60" s="22"/>
      <c r="CW60" s="22"/>
      <c r="CX60" s="22"/>
      <c r="CY60" s="22"/>
      <c r="CZ60" s="22"/>
      <c r="DA60" s="22"/>
      <c r="DB60" s="22"/>
    </row>
    <row r="61" spans="1:106">
      <c r="A61" s="34"/>
      <c r="B61" s="26"/>
      <c r="C61" s="22"/>
      <c r="D61" s="22"/>
      <c r="E61" s="22"/>
      <c r="F61" s="22"/>
      <c r="G61" s="37"/>
      <c r="H61" s="22"/>
      <c r="I61" s="22"/>
      <c r="J61" s="22"/>
      <c r="K61" s="22"/>
      <c r="L61" s="22"/>
      <c r="M61" s="37"/>
      <c r="N61" s="22"/>
      <c r="O61" s="22"/>
      <c r="P61" s="22"/>
      <c r="Q61" s="22"/>
      <c r="R61" s="22"/>
      <c r="S61" s="37"/>
      <c r="T61" s="22"/>
      <c r="U61" s="22"/>
      <c r="V61" s="22"/>
      <c r="W61" s="22"/>
      <c r="X61" s="22"/>
      <c r="Y61" s="37"/>
      <c r="Z61" s="22"/>
      <c r="AA61" s="22"/>
      <c r="AB61" s="22"/>
      <c r="AC61" s="22"/>
      <c r="AD61" s="22"/>
      <c r="AE61" s="37"/>
      <c r="AF61" s="22"/>
      <c r="AG61" s="22"/>
      <c r="AH61" s="22"/>
      <c r="AI61" s="22"/>
      <c r="AJ61" s="22"/>
      <c r="AK61" s="37"/>
      <c r="AL61" s="22"/>
      <c r="AM61" s="22"/>
      <c r="AN61" s="22"/>
      <c r="AO61" s="22"/>
      <c r="AP61" s="22"/>
      <c r="AQ61" s="25"/>
      <c r="AR61" s="25"/>
      <c r="AS61" s="25"/>
      <c r="AT61" s="25"/>
      <c r="AU61" s="25"/>
      <c r="AV61" s="25"/>
      <c r="AW61" s="25"/>
      <c r="AX61" s="22"/>
      <c r="AY61" s="22"/>
      <c r="AZ61" s="22"/>
      <c r="BA61" s="22"/>
      <c r="BB61" s="22"/>
      <c r="BC61" s="22"/>
      <c r="BD61" s="22"/>
      <c r="BE61" s="26"/>
      <c r="BF61" s="26"/>
      <c r="BG61" s="26"/>
      <c r="BH61" s="22"/>
      <c r="BI61" s="22"/>
      <c r="BJ61" s="22"/>
      <c r="BK61" s="22"/>
      <c r="BL61" s="22"/>
      <c r="BM61" s="22"/>
      <c r="BN61" s="22"/>
      <c r="BO61" s="22"/>
      <c r="BP61" s="22"/>
      <c r="BQ61" s="22"/>
      <c r="BR61" s="22"/>
      <c r="BS61" s="22"/>
      <c r="BT61" s="22"/>
      <c r="BU61" s="22"/>
      <c r="BV61" s="22"/>
      <c r="BW61" s="22"/>
      <c r="BX61" s="22"/>
      <c r="BY61" s="22"/>
      <c r="BZ61" s="22"/>
      <c r="CA61" s="22"/>
      <c r="CB61" s="22"/>
      <c r="CC61" s="22"/>
      <c r="CD61" s="22"/>
      <c r="CE61" s="22"/>
      <c r="CF61" s="22"/>
      <c r="CG61" s="22"/>
      <c r="CH61" s="22"/>
      <c r="CI61" s="22"/>
      <c r="CJ61" s="22"/>
      <c r="CK61" s="22"/>
      <c r="CL61" s="22"/>
      <c r="CM61" s="22"/>
      <c r="CN61" s="22"/>
      <c r="CO61" s="22"/>
      <c r="CP61" s="22"/>
      <c r="CQ61" s="22"/>
      <c r="CR61" s="22"/>
      <c r="CS61" s="22"/>
      <c r="CT61" s="22"/>
      <c r="CU61" s="22"/>
      <c r="CV61" s="22"/>
      <c r="CW61" s="22"/>
      <c r="CX61" s="22"/>
      <c r="CY61" s="22"/>
      <c r="CZ61" s="22"/>
      <c r="DA61" s="22"/>
      <c r="DB61" s="22"/>
    </row>
    <row r="62" spans="1:106">
      <c r="A62" s="34"/>
      <c r="B62" s="26"/>
      <c r="C62" s="22"/>
      <c r="D62" s="22"/>
      <c r="E62" s="22"/>
      <c r="F62" s="22"/>
      <c r="G62" s="37"/>
      <c r="H62" s="22"/>
      <c r="I62" s="22"/>
      <c r="J62" s="22"/>
      <c r="K62" s="22"/>
      <c r="L62" s="22"/>
      <c r="M62" s="37"/>
      <c r="N62" s="22"/>
      <c r="O62" s="22"/>
      <c r="P62" s="22"/>
      <c r="Q62" s="22"/>
      <c r="R62" s="22"/>
      <c r="S62" s="37"/>
      <c r="T62" s="22"/>
      <c r="U62" s="22"/>
      <c r="V62" s="22"/>
      <c r="W62" s="22"/>
      <c r="X62" s="22"/>
      <c r="Y62" s="37"/>
      <c r="Z62" s="22"/>
      <c r="AA62" s="22"/>
      <c r="AB62" s="22"/>
      <c r="AC62" s="22"/>
      <c r="AD62" s="22"/>
      <c r="AE62" s="37"/>
      <c r="AF62" s="22"/>
      <c r="AG62" s="22"/>
      <c r="AH62" s="22"/>
      <c r="AI62" s="22"/>
      <c r="AJ62" s="22"/>
      <c r="AK62" s="37"/>
      <c r="AL62" s="22"/>
      <c r="AM62" s="22"/>
      <c r="AN62" s="22"/>
      <c r="AO62" s="22"/>
      <c r="AP62" s="22"/>
      <c r="AQ62" s="25"/>
      <c r="AR62" s="25"/>
      <c r="AS62" s="25"/>
      <c r="AT62" s="25"/>
      <c r="AU62" s="25"/>
      <c r="AV62" s="25"/>
      <c r="AW62" s="25"/>
      <c r="AX62" s="22"/>
      <c r="AY62" s="22"/>
      <c r="AZ62" s="22"/>
      <c r="BA62" s="22"/>
      <c r="BB62" s="22"/>
      <c r="BC62" s="22"/>
      <c r="BD62" s="22"/>
      <c r="BE62" s="26"/>
      <c r="BF62" s="26"/>
      <c r="BG62" s="26"/>
      <c r="BH62" s="22"/>
      <c r="BI62" s="22"/>
      <c r="BJ62" s="22"/>
      <c r="BK62" s="22"/>
      <c r="BL62" s="22"/>
      <c r="BM62" s="22"/>
      <c r="BN62" s="22"/>
      <c r="BO62" s="22"/>
      <c r="BP62" s="22"/>
      <c r="BQ62" s="22"/>
      <c r="BR62" s="22"/>
      <c r="BS62" s="22"/>
      <c r="BT62" s="22"/>
      <c r="BU62" s="22"/>
      <c r="BV62" s="22"/>
      <c r="BW62" s="22"/>
      <c r="BX62" s="22"/>
      <c r="BY62" s="22"/>
      <c r="BZ62" s="22"/>
      <c r="CA62" s="22"/>
      <c r="CB62" s="22"/>
      <c r="CC62" s="22"/>
      <c r="CD62" s="22"/>
      <c r="CE62" s="22"/>
      <c r="CF62" s="22"/>
      <c r="CG62" s="22"/>
      <c r="CH62" s="22"/>
      <c r="CI62" s="22"/>
      <c r="CJ62" s="22"/>
      <c r="CK62" s="22"/>
      <c r="CL62" s="22"/>
      <c r="CM62" s="22"/>
      <c r="CN62" s="22"/>
      <c r="CO62" s="22"/>
      <c r="CP62" s="22"/>
      <c r="CQ62" s="22"/>
      <c r="CR62" s="22"/>
      <c r="CS62" s="22"/>
      <c r="CT62" s="22"/>
      <c r="CU62" s="22"/>
      <c r="CV62" s="22"/>
      <c r="CW62" s="22"/>
      <c r="CX62" s="22"/>
      <c r="CY62" s="22"/>
      <c r="CZ62" s="22"/>
      <c r="DA62" s="22"/>
      <c r="DB62" s="22"/>
    </row>
    <row r="63" spans="1:106">
      <c r="A63" s="34"/>
      <c r="B63" s="26"/>
      <c r="C63" s="22"/>
      <c r="D63" s="22"/>
      <c r="E63" s="22"/>
      <c r="F63" s="22"/>
      <c r="G63" s="37"/>
      <c r="H63" s="22"/>
      <c r="I63" s="22"/>
      <c r="J63" s="22"/>
      <c r="K63" s="22"/>
      <c r="L63" s="22"/>
      <c r="M63" s="37"/>
      <c r="N63" s="22"/>
      <c r="O63" s="22"/>
      <c r="P63" s="22"/>
      <c r="Q63" s="22"/>
      <c r="R63" s="22"/>
      <c r="S63" s="37"/>
      <c r="T63" s="22"/>
      <c r="U63" s="22"/>
      <c r="V63" s="22"/>
      <c r="W63" s="22"/>
      <c r="X63" s="22"/>
      <c r="Y63" s="37"/>
      <c r="Z63" s="22"/>
      <c r="AA63" s="22"/>
      <c r="AB63" s="22"/>
      <c r="AC63" s="22"/>
      <c r="AD63" s="22"/>
      <c r="AE63" s="37"/>
      <c r="AF63" s="22"/>
      <c r="AG63" s="22"/>
      <c r="AH63" s="22"/>
      <c r="AI63" s="22"/>
      <c r="AJ63" s="22"/>
      <c r="AK63" s="37"/>
      <c r="AL63" s="22"/>
      <c r="AM63" s="22"/>
      <c r="AN63" s="22"/>
      <c r="AO63" s="22"/>
      <c r="AP63" s="22"/>
      <c r="AQ63" s="25"/>
      <c r="AR63" s="25"/>
      <c r="AS63" s="25"/>
      <c r="AT63" s="25"/>
      <c r="AU63" s="25"/>
      <c r="AV63" s="25"/>
      <c r="AW63" s="25"/>
      <c r="AX63" s="22"/>
      <c r="AY63" s="22"/>
      <c r="AZ63" s="22"/>
      <c r="BA63" s="22"/>
      <c r="BB63" s="22"/>
      <c r="BC63" s="22"/>
      <c r="BD63" s="22"/>
      <c r="BE63" s="26"/>
      <c r="BF63" s="26"/>
      <c r="BG63" s="26"/>
      <c r="BH63" s="22"/>
      <c r="BI63" s="22"/>
      <c r="BJ63" s="22"/>
      <c r="BK63" s="22"/>
      <c r="BL63" s="22"/>
      <c r="BM63" s="22"/>
      <c r="BN63" s="22"/>
      <c r="BO63" s="22"/>
      <c r="BP63" s="22"/>
      <c r="BQ63" s="22"/>
      <c r="BR63" s="22"/>
      <c r="BS63" s="22"/>
      <c r="BT63" s="22"/>
      <c r="BU63" s="22"/>
      <c r="BV63" s="22"/>
      <c r="BW63" s="22"/>
      <c r="BX63" s="22"/>
      <c r="BY63" s="22"/>
      <c r="BZ63" s="22"/>
      <c r="CA63" s="22"/>
      <c r="CB63" s="22"/>
      <c r="CC63" s="22"/>
      <c r="CD63" s="22"/>
      <c r="CE63" s="22"/>
      <c r="CF63" s="22"/>
      <c r="CG63" s="22"/>
      <c r="CH63" s="22"/>
      <c r="CI63" s="22"/>
      <c r="CJ63" s="22"/>
      <c r="CK63" s="22"/>
      <c r="CL63" s="22"/>
      <c r="CM63" s="22"/>
      <c r="CN63" s="22"/>
      <c r="CO63" s="22"/>
      <c r="CP63" s="22"/>
      <c r="CQ63" s="22"/>
      <c r="CR63" s="22"/>
      <c r="CS63" s="22"/>
      <c r="CT63" s="22"/>
      <c r="CU63" s="22"/>
      <c r="CV63" s="22"/>
      <c r="CW63" s="22"/>
      <c r="CX63" s="22"/>
      <c r="CY63" s="22"/>
      <c r="CZ63" s="22"/>
      <c r="DA63" s="22"/>
      <c r="DB63" s="22"/>
    </row>
    <row r="64" spans="1:106">
      <c r="A64" s="34"/>
      <c r="B64" s="26"/>
      <c r="C64" s="22"/>
      <c r="D64" s="22"/>
      <c r="E64" s="22"/>
      <c r="F64" s="22"/>
      <c r="G64" s="37"/>
      <c r="H64" s="22"/>
      <c r="I64" s="22"/>
      <c r="J64" s="22"/>
      <c r="K64" s="22"/>
      <c r="L64" s="22"/>
      <c r="M64" s="37"/>
      <c r="N64" s="22"/>
      <c r="O64" s="22"/>
      <c r="P64" s="22"/>
      <c r="Q64" s="22"/>
      <c r="R64" s="22"/>
      <c r="S64" s="37"/>
      <c r="T64" s="22"/>
      <c r="U64" s="22"/>
      <c r="V64" s="22"/>
      <c r="W64" s="22"/>
      <c r="X64" s="22"/>
      <c r="Y64" s="37"/>
      <c r="Z64" s="22"/>
      <c r="AA64" s="22"/>
      <c r="AB64" s="22"/>
      <c r="AC64" s="22"/>
      <c r="AD64" s="22"/>
      <c r="AE64" s="37"/>
      <c r="AF64" s="22"/>
      <c r="AG64" s="22"/>
      <c r="AH64" s="22"/>
      <c r="AI64" s="22"/>
      <c r="AJ64" s="22"/>
      <c r="AK64" s="37"/>
      <c r="AL64" s="22"/>
      <c r="AM64" s="22"/>
      <c r="AN64" s="22"/>
      <c r="AO64" s="22"/>
      <c r="AP64" s="22"/>
      <c r="AQ64" s="25"/>
      <c r="AR64" s="25"/>
      <c r="AS64" s="25"/>
      <c r="AT64" s="25"/>
      <c r="AU64" s="25"/>
      <c r="AV64" s="25"/>
      <c r="AW64" s="25"/>
      <c r="AX64" s="22"/>
      <c r="AY64" s="22"/>
      <c r="AZ64" s="22"/>
      <c r="BA64" s="22"/>
      <c r="BB64" s="22"/>
      <c r="BC64" s="22"/>
      <c r="BD64" s="22"/>
      <c r="BE64" s="22"/>
      <c r="BF64" s="22"/>
      <c r="BG64" s="22"/>
      <c r="BH64" s="22"/>
      <c r="BI64" s="22"/>
      <c r="BJ64" s="22"/>
      <c r="BK64" s="22"/>
      <c r="BL64" s="22"/>
      <c r="BM64" s="22"/>
      <c r="BN64" s="22"/>
      <c r="BO64" s="22"/>
      <c r="BP64" s="22"/>
      <c r="BQ64" s="22"/>
      <c r="BR64" s="22"/>
      <c r="BS64" s="22"/>
      <c r="BT64" s="22"/>
      <c r="BU64" s="22"/>
      <c r="BV64" s="22"/>
      <c r="BW64" s="22"/>
      <c r="BX64" s="22"/>
      <c r="BY64" s="22"/>
      <c r="BZ64" s="22"/>
      <c r="CA64" s="22"/>
      <c r="CB64" s="22"/>
      <c r="CC64" s="22"/>
      <c r="CD64" s="22"/>
      <c r="CE64" s="22"/>
      <c r="CF64" s="22"/>
      <c r="CG64" s="22"/>
      <c r="CH64" s="22"/>
      <c r="CI64" s="22"/>
      <c r="CJ64" s="22"/>
      <c r="CK64" s="22"/>
      <c r="CL64" s="22"/>
      <c r="CM64" s="22"/>
      <c r="CN64" s="22"/>
      <c r="CO64" s="22"/>
      <c r="CP64" s="22"/>
      <c r="CQ64" s="22"/>
      <c r="CR64" s="22"/>
      <c r="CS64" s="22"/>
      <c r="CT64" s="22"/>
      <c r="CU64" s="22"/>
      <c r="CV64" s="22"/>
      <c r="CW64" s="22"/>
      <c r="CX64" s="22"/>
      <c r="CY64" s="22"/>
      <c r="CZ64" s="22"/>
      <c r="DA64" s="22"/>
      <c r="DB64" s="22"/>
    </row>
    <row r="65" spans="1:106">
      <c r="A65" s="34"/>
      <c r="B65" s="26"/>
      <c r="C65" s="22"/>
      <c r="D65" s="22"/>
      <c r="E65" s="22"/>
      <c r="F65" s="22"/>
      <c r="G65" s="37"/>
      <c r="H65" s="22"/>
      <c r="I65" s="22"/>
      <c r="J65" s="22"/>
      <c r="K65" s="22"/>
      <c r="L65" s="22"/>
      <c r="M65" s="37"/>
      <c r="N65" s="22"/>
      <c r="O65" s="22"/>
      <c r="P65" s="22"/>
      <c r="Q65" s="22"/>
      <c r="R65" s="22"/>
      <c r="S65" s="37"/>
      <c r="T65" s="22"/>
      <c r="U65" s="22"/>
      <c r="V65" s="22"/>
      <c r="W65" s="22"/>
      <c r="X65" s="22"/>
      <c r="Y65" s="37"/>
      <c r="Z65" s="22"/>
      <c r="AA65" s="22"/>
      <c r="AB65" s="22"/>
      <c r="AC65" s="22"/>
      <c r="AD65" s="22"/>
      <c r="AE65" s="37"/>
      <c r="AF65" s="22"/>
      <c r="AG65" s="22"/>
      <c r="AH65" s="22"/>
      <c r="AI65" s="22"/>
      <c r="AJ65" s="22"/>
      <c r="AK65" s="37"/>
      <c r="AL65" s="22"/>
      <c r="AM65" s="22"/>
      <c r="AN65" s="22"/>
      <c r="AO65" s="22"/>
      <c r="AP65" s="22"/>
      <c r="AQ65" s="25"/>
      <c r="AR65" s="25"/>
      <c r="AS65" s="25"/>
      <c r="AT65" s="25"/>
      <c r="AU65" s="25"/>
      <c r="AV65" s="25"/>
      <c r="AW65" s="25"/>
      <c r="AX65" s="22"/>
      <c r="AY65" s="22"/>
      <c r="AZ65" s="22"/>
      <c r="BA65" s="22"/>
      <c r="BB65" s="22"/>
      <c r="BC65" s="22"/>
      <c r="BD65" s="22"/>
      <c r="BE65" s="22"/>
      <c r="BF65" s="22"/>
      <c r="BG65" s="22"/>
      <c r="BH65" s="22"/>
      <c r="BI65" s="22"/>
      <c r="BJ65" s="22"/>
      <c r="BK65" s="22"/>
      <c r="BL65" s="22"/>
      <c r="BM65" s="22"/>
      <c r="BN65" s="22"/>
      <c r="BO65" s="22"/>
      <c r="BP65" s="22"/>
      <c r="BQ65" s="22"/>
      <c r="BR65" s="22"/>
      <c r="BS65" s="22"/>
      <c r="BT65" s="22"/>
      <c r="BU65" s="22"/>
      <c r="BV65" s="22"/>
      <c r="BW65" s="22"/>
      <c r="BX65" s="22"/>
      <c r="BY65" s="22"/>
      <c r="BZ65" s="22"/>
      <c r="CA65" s="22"/>
      <c r="CB65" s="22"/>
      <c r="CC65" s="22"/>
      <c r="CD65" s="22"/>
      <c r="CE65" s="22"/>
      <c r="CF65" s="22"/>
      <c r="CG65" s="22"/>
      <c r="CH65" s="22"/>
      <c r="CI65" s="22"/>
      <c r="CJ65" s="22"/>
      <c r="CK65" s="22"/>
      <c r="CL65" s="22"/>
      <c r="CM65" s="22"/>
      <c r="CN65" s="22"/>
      <c r="CO65" s="22"/>
      <c r="CP65" s="22"/>
      <c r="CQ65" s="22"/>
      <c r="CR65" s="22"/>
      <c r="CS65" s="22"/>
      <c r="CT65" s="22"/>
      <c r="CU65" s="22"/>
      <c r="CV65" s="22"/>
      <c r="CW65" s="22"/>
      <c r="CX65" s="22"/>
      <c r="CY65" s="22"/>
      <c r="CZ65" s="22"/>
      <c r="DA65" s="22"/>
      <c r="DB65" s="22"/>
    </row>
    <row r="66" spans="1:106">
      <c r="A66" s="34"/>
      <c r="B66" s="26"/>
      <c r="C66" s="22"/>
      <c r="D66" s="22"/>
      <c r="E66" s="22"/>
      <c r="F66" s="22"/>
      <c r="G66" s="37"/>
      <c r="H66" s="22"/>
      <c r="I66" s="22"/>
      <c r="J66" s="22"/>
      <c r="K66" s="22"/>
      <c r="L66" s="22"/>
      <c r="M66" s="37"/>
      <c r="N66" s="22"/>
      <c r="O66" s="22"/>
      <c r="P66" s="22"/>
      <c r="Q66" s="22"/>
      <c r="R66" s="22"/>
      <c r="S66" s="37"/>
      <c r="T66" s="22"/>
      <c r="U66" s="22"/>
      <c r="V66" s="22"/>
      <c r="W66" s="22"/>
      <c r="X66" s="22"/>
      <c r="Y66" s="37"/>
      <c r="Z66" s="22"/>
      <c r="AA66" s="22"/>
      <c r="AB66" s="22"/>
      <c r="AC66" s="22"/>
      <c r="AD66" s="22"/>
      <c r="AE66" s="37"/>
      <c r="AF66" s="22"/>
      <c r="AG66" s="22"/>
      <c r="AH66" s="22"/>
      <c r="AI66" s="22"/>
      <c r="AJ66" s="22"/>
      <c r="AK66" s="37"/>
      <c r="AL66" s="22"/>
      <c r="AM66" s="22"/>
      <c r="AN66" s="22"/>
      <c r="AO66" s="22"/>
      <c r="AP66" s="22"/>
      <c r="AQ66" s="25"/>
      <c r="AR66" s="25"/>
      <c r="AS66" s="25"/>
      <c r="AT66" s="25"/>
      <c r="AU66" s="25"/>
      <c r="AV66" s="25"/>
      <c r="AW66" s="25"/>
      <c r="AX66" s="22"/>
      <c r="AY66" s="22"/>
      <c r="AZ66" s="22"/>
      <c r="BA66" s="22"/>
      <c r="BB66" s="22"/>
      <c r="BC66" s="22"/>
      <c r="BD66" s="22"/>
      <c r="BE66" s="22"/>
      <c r="BF66" s="22"/>
      <c r="BG66" s="22"/>
      <c r="BH66" s="22"/>
      <c r="BI66" s="22"/>
      <c r="BJ66" s="22"/>
      <c r="BK66" s="22"/>
      <c r="BL66" s="22"/>
      <c r="BM66" s="22"/>
      <c r="BN66" s="22"/>
      <c r="BO66" s="22"/>
      <c r="BP66" s="22"/>
      <c r="BQ66" s="22"/>
      <c r="BR66" s="22"/>
      <c r="BS66" s="22"/>
      <c r="BT66" s="22"/>
      <c r="BU66" s="22"/>
      <c r="BV66" s="22"/>
      <c r="BW66" s="22"/>
      <c r="BX66" s="22"/>
      <c r="BY66" s="22"/>
      <c r="BZ66" s="22"/>
      <c r="CA66" s="22"/>
      <c r="CB66" s="22"/>
      <c r="CC66" s="22"/>
      <c r="CD66" s="22"/>
      <c r="CE66" s="22"/>
      <c r="CF66" s="22"/>
      <c r="CG66" s="22"/>
      <c r="CH66" s="22"/>
      <c r="CI66" s="22"/>
      <c r="CJ66" s="22"/>
      <c r="CK66" s="22"/>
      <c r="CL66" s="22"/>
      <c r="CM66" s="22"/>
      <c r="CN66" s="22"/>
      <c r="CO66" s="22"/>
      <c r="CP66" s="22"/>
      <c r="CQ66" s="22"/>
      <c r="CR66" s="22"/>
      <c r="CS66" s="22"/>
      <c r="CT66" s="22"/>
      <c r="CU66" s="22"/>
      <c r="CV66" s="22"/>
      <c r="CW66" s="22"/>
      <c r="CX66" s="22"/>
      <c r="CY66" s="22"/>
      <c r="CZ66" s="22"/>
      <c r="DA66" s="22"/>
      <c r="DB66" s="22"/>
    </row>
    <row r="67" spans="1:106">
      <c r="A67" s="34"/>
      <c r="B67" s="26"/>
      <c r="C67" s="22"/>
      <c r="D67" s="22"/>
      <c r="E67" s="22"/>
      <c r="F67" s="22"/>
      <c r="G67" s="37"/>
      <c r="H67" s="22"/>
      <c r="I67" s="22"/>
      <c r="J67" s="22"/>
      <c r="K67" s="22"/>
      <c r="L67" s="22"/>
      <c r="M67" s="37"/>
      <c r="N67" s="22"/>
      <c r="O67" s="22"/>
      <c r="P67" s="22"/>
      <c r="Q67" s="22"/>
      <c r="R67" s="22"/>
      <c r="S67" s="37"/>
      <c r="T67" s="22"/>
      <c r="U67" s="22"/>
      <c r="V67" s="22"/>
      <c r="W67" s="22"/>
      <c r="X67" s="22"/>
      <c r="Y67" s="37"/>
      <c r="Z67" s="22"/>
      <c r="AA67" s="22"/>
      <c r="AB67" s="22"/>
      <c r="AC67" s="22"/>
      <c r="AD67" s="22"/>
      <c r="AE67" s="37"/>
      <c r="AF67" s="22"/>
      <c r="AG67" s="22"/>
      <c r="AH67" s="22"/>
      <c r="AI67" s="22"/>
      <c r="AJ67" s="22"/>
      <c r="AK67" s="37"/>
      <c r="AL67" s="22"/>
      <c r="AM67" s="22"/>
      <c r="AN67" s="22"/>
      <c r="AO67" s="22"/>
      <c r="AP67" s="22"/>
      <c r="AQ67" s="25"/>
      <c r="AR67" s="25"/>
      <c r="AS67" s="25"/>
      <c r="AT67" s="25"/>
      <c r="AU67" s="25"/>
      <c r="AV67" s="25"/>
      <c r="AW67" s="25"/>
      <c r="AX67" s="22"/>
      <c r="AY67" s="22"/>
      <c r="AZ67" s="22"/>
      <c r="BA67" s="22"/>
      <c r="BB67" s="22"/>
      <c r="BC67" s="22"/>
      <c r="BD67" s="22"/>
      <c r="BE67" s="22"/>
      <c r="BF67" s="22"/>
      <c r="BG67" s="22"/>
      <c r="BH67" s="22"/>
      <c r="BI67" s="22"/>
      <c r="BJ67" s="22"/>
      <c r="BK67" s="22"/>
      <c r="BL67" s="22"/>
      <c r="BM67" s="22"/>
      <c r="BN67" s="22"/>
      <c r="BO67" s="22"/>
      <c r="BP67" s="22"/>
      <c r="BQ67" s="22"/>
      <c r="BR67" s="22"/>
      <c r="BS67" s="22"/>
      <c r="BT67" s="22"/>
      <c r="BU67" s="22"/>
      <c r="BV67" s="22"/>
      <c r="BW67" s="22"/>
      <c r="BX67" s="22"/>
      <c r="BY67" s="22"/>
      <c r="BZ67" s="22"/>
      <c r="CA67" s="22"/>
      <c r="CB67" s="22"/>
      <c r="CC67" s="22"/>
      <c r="CD67" s="22"/>
      <c r="CE67" s="22"/>
      <c r="CF67" s="22"/>
      <c r="CG67" s="22"/>
      <c r="CH67" s="22"/>
      <c r="CI67" s="22"/>
      <c r="CJ67" s="22"/>
      <c r="CK67" s="22"/>
      <c r="CL67" s="22"/>
      <c r="CM67" s="22"/>
      <c r="CN67" s="22"/>
      <c r="CO67" s="22"/>
      <c r="CP67" s="22"/>
      <c r="CQ67" s="22"/>
      <c r="CR67" s="22"/>
      <c r="CS67" s="22"/>
      <c r="CT67" s="22"/>
      <c r="CU67" s="22"/>
      <c r="CV67" s="22"/>
      <c r="CW67" s="22"/>
      <c r="CX67" s="22"/>
      <c r="CY67" s="22"/>
      <c r="CZ67" s="22"/>
      <c r="DA67" s="22"/>
      <c r="DB67" s="22"/>
    </row>
    <row r="68" spans="1:106">
      <c r="A68" s="34"/>
      <c r="B68" s="26"/>
      <c r="C68" s="22"/>
      <c r="D68" s="22"/>
      <c r="E68" s="22"/>
      <c r="F68" s="22"/>
      <c r="G68" s="37"/>
      <c r="H68" s="22"/>
      <c r="I68" s="22"/>
      <c r="J68" s="22"/>
      <c r="K68" s="22"/>
      <c r="L68" s="22"/>
      <c r="M68" s="37"/>
      <c r="N68" s="22"/>
      <c r="O68" s="22"/>
      <c r="P68" s="22"/>
      <c r="Q68" s="22"/>
      <c r="R68" s="22"/>
      <c r="S68" s="37"/>
      <c r="T68" s="22"/>
      <c r="U68" s="22"/>
      <c r="V68" s="22"/>
      <c r="W68" s="22"/>
      <c r="X68" s="22"/>
      <c r="Y68" s="37"/>
      <c r="Z68" s="22"/>
      <c r="AA68" s="22"/>
      <c r="AB68" s="22"/>
      <c r="AC68" s="22"/>
      <c r="AD68" s="22"/>
      <c r="AE68" s="37"/>
      <c r="AF68" s="22"/>
      <c r="AG68" s="22"/>
      <c r="AH68" s="22"/>
      <c r="AI68" s="22"/>
      <c r="AJ68" s="22"/>
      <c r="AK68" s="37"/>
      <c r="AL68" s="22"/>
      <c r="AM68" s="22"/>
      <c r="AN68" s="22"/>
      <c r="AO68" s="22"/>
      <c r="AP68" s="22"/>
      <c r="AQ68" s="25"/>
      <c r="AR68" s="25"/>
      <c r="AS68" s="25"/>
      <c r="AT68" s="25"/>
      <c r="AU68" s="25"/>
      <c r="AV68" s="25"/>
      <c r="AW68" s="25"/>
      <c r="AX68" s="22"/>
      <c r="AY68" s="22"/>
      <c r="AZ68" s="22"/>
      <c r="BA68" s="22"/>
      <c r="BB68" s="22"/>
      <c r="BC68" s="22"/>
      <c r="BD68" s="22"/>
      <c r="BE68" s="22"/>
      <c r="BF68" s="22"/>
      <c r="BG68" s="22"/>
      <c r="BH68" s="22"/>
      <c r="BI68" s="22"/>
      <c r="BJ68" s="22"/>
      <c r="BK68" s="22"/>
      <c r="BL68" s="22"/>
      <c r="BM68" s="22"/>
      <c r="BN68" s="22"/>
      <c r="BO68" s="22"/>
      <c r="BP68" s="22"/>
      <c r="BQ68" s="22"/>
      <c r="BR68" s="22"/>
      <c r="BS68" s="22"/>
      <c r="BT68" s="22"/>
      <c r="BU68" s="22"/>
      <c r="BV68" s="22"/>
      <c r="BW68" s="22"/>
      <c r="BX68" s="22"/>
      <c r="BY68" s="22"/>
      <c r="BZ68" s="22"/>
      <c r="CA68" s="22"/>
      <c r="CB68" s="22"/>
      <c r="CC68" s="22"/>
      <c r="CD68" s="22"/>
      <c r="CE68" s="22"/>
      <c r="CF68" s="22"/>
      <c r="CG68" s="22"/>
      <c r="CH68" s="22"/>
      <c r="CI68" s="22"/>
      <c r="CJ68" s="22"/>
      <c r="CK68" s="22"/>
      <c r="CL68" s="22"/>
      <c r="CM68" s="22"/>
      <c r="CN68" s="22"/>
      <c r="CO68" s="22"/>
      <c r="CP68" s="22"/>
      <c r="CQ68" s="22"/>
      <c r="CR68" s="22"/>
      <c r="CS68" s="22"/>
      <c r="CT68" s="22"/>
      <c r="CU68" s="22"/>
      <c r="CV68" s="22"/>
      <c r="CW68" s="22"/>
      <c r="CX68" s="22"/>
      <c r="CY68" s="22"/>
      <c r="CZ68" s="22"/>
      <c r="DA68" s="22"/>
      <c r="DB68" s="22"/>
    </row>
    <row r="69" spans="1:106">
      <c r="A69" s="34"/>
      <c r="B69" s="26"/>
      <c r="C69" s="22"/>
      <c r="D69" s="22"/>
      <c r="E69" s="22"/>
      <c r="F69" s="22"/>
      <c r="G69" s="37"/>
      <c r="H69" s="22"/>
      <c r="I69" s="22"/>
      <c r="J69" s="22"/>
      <c r="K69" s="22"/>
      <c r="L69" s="22"/>
      <c r="M69" s="37"/>
      <c r="N69" s="22"/>
      <c r="O69" s="22"/>
      <c r="P69" s="22"/>
      <c r="Q69" s="22"/>
      <c r="R69" s="22"/>
      <c r="S69" s="37"/>
      <c r="T69" s="22"/>
      <c r="U69" s="22"/>
      <c r="V69" s="22"/>
      <c r="W69" s="22"/>
      <c r="X69" s="22"/>
      <c r="Y69" s="37"/>
      <c r="Z69" s="22"/>
      <c r="AA69" s="22"/>
      <c r="AB69" s="22"/>
      <c r="AC69" s="22"/>
      <c r="AD69" s="22"/>
      <c r="AE69" s="37"/>
      <c r="AF69" s="22"/>
      <c r="AG69" s="22"/>
      <c r="AH69" s="22"/>
      <c r="AI69" s="22"/>
      <c r="AJ69" s="22"/>
      <c r="AK69" s="37"/>
      <c r="AL69" s="22"/>
      <c r="AM69" s="22"/>
      <c r="AN69" s="22"/>
      <c r="AO69" s="22"/>
      <c r="AP69" s="22"/>
      <c r="AQ69" s="25"/>
      <c r="AR69" s="25"/>
      <c r="AS69" s="25"/>
      <c r="AT69" s="25"/>
      <c r="AU69" s="25"/>
      <c r="AV69" s="25"/>
      <c r="AW69" s="25"/>
      <c r="AX69" s="22"/>
      <c r="AY69" s="22"/>
      <c r="AZ69" s="22"/>
      <c r="BA69" s="22"/>
      <c r="BB69" s="22"/>
      <c r="BC69" s="22"/>
      <c r="BD69" s="22"/>
      <c r="BE69" s="22"/>
      <c r="BF69" s="22"/>
      <c r="BG69" s="22"/>
      <c r="BH69" s="22"/>
      <c r="BI69" s="22"/>
      <c r="BJ69" s="22"/>
      <c r="BK69" s="22"/>
      <c r="BL69" s="22"/>
      <c r="BM69" s="22"/>
      <c r="BN69" s="22"/>
      <c r="BO69" s="22"/>
      <c r="BP69" s="22"/>
      <c r="BQ69" s="22"/>
      <c r="BR69" s="22"/>
      <c r="BS69" s="22"/>
      <c r="BT69" s="22"/>
      <c r="BU69" s="22"/>
      <c r="BV69" s="22"/>
      <c r="BW69" s="22"/>
      <c r="BX69" s="22"/>
      <c r="BY69" s="22"/>
      <c r="BZ69" s="22"/>
      <c r="CA69" s="22"/>
      <c r="CB69" s="22"/>
      <c r="CC69" s="22"/>
      <c r="CD69" s="22"/>
      <c r="CE69" s="22"/>
      <c r="CF69" s="22"/>
      <c r="CG69" s="22"/>
      <c r="CH69" s="22"/>
      <c r="CI69" s="22"/>
      <c r="CJ69" s="22"/>
      <c r="CK69" s="22"/>
      <c r="CL69" s="22"/>
      <c r="CM69" s="22"/>
      <c r="CN69" s="22"/>
      <c r="CO69" s="22"/>
      <c r="CP69" s="22"/>
      <c r="CQ69" s="22"/>
      <c r="CR69" s="22"/>
      <c r="CS69" s="22"/>
      <c r="CT69" s="22"/>
      <c r="CU69" s="22"/>
      <c r="CV69" s="22"/>
      <c r="CW69" s="22"/>
      <c r="CX69" s="22"/>
      <c r="CY69" s="22"/>
      <c r="CZ69" s="22"/>
      <c r="DA69" s="22"/>
      <c r="DB69" s="22"/>
    </row>
    <row r="70" spans="1:106">
      <c r="A70" s="34"/>
      <c r="B70" s="26"/>
      <c r="C70" s="22"/>
      <c r="D70" s="22"/>
      <c r="E70" s="22"/>
      <c r="F70" s="22"/>
      <c r="G70" s="37"/>
      <c r="H70" s="22"/>
      <c r="I70" s="22"/>
      <c r="J70" s="22"/>
      <c r="K70" s="22"/>
      <c r="L70" s="22"/>
      <c r="M70" s="37"/>
      <c r="N70" s="22"/>
      <c r="O70" s="22"/>
      <c r="P70" s="22"/>
      <c r="Q70" s="22"/>
      <c r="R70" s="22"/>
      <c r="S70" s="37"/>
      <c r="T70" s="22"/>
      <c r="U70" s="22"/>
      <c r="V70" s="22"/>
      <c r="W70" s="22"/>
      <c r="X70" s="22"/>
      <c r="Y70" s="37"/>
      <c r="Z70" s="22"/>
      <c r="AA70" s="22"/>
      <c r="AB70" s="22"/>
      <c r="AC70" s="22"/>
      <c r="AD70" s="22"/>
      <c r="AE70" s="37"/>
      <c r="AF70" s="22"/>
      <c r="AG70" s="22"/>
      <c r="AH70" s="22"/>
      <c r="AI70" s="22"/>
      <c r="AJ70" s="22"/>
      <c r="AK70" s="37"/>
      <c r="AL70" s="22"/>
      <c r="AM70" s="22"/>
      <c r="AN70" s="22"/>
      <c r="AO70" s="22"/>
      <c r="AP70" s="22"/>
      <c r="AQ70" s="25"/>
      <c r="AR70" s="25"/>
      <c r="AS70" s="25"/>
      <c r="AT70" s="25"/>
      <c r="AU70" s="25"/>
      <c r="AV70" s="25"/>
      <c r="AW70" s="25"/>
      <c r="AX70" s="22"/>
      <c r="AY70" s="22"/>
      <c r="AZ70" s="22"/>
      <c r="BA70" s="22"/>
      <c r="BB70" s="22"/>
      <c r="BC70" s="22"/>
      <c r="BD70" s="22"/>
      <c r="BE70" s="22"/>
      <c r="BF70" s="22"/>
      <c r="BG70" s="22"/>
      <c r="BH70" s="22"/>
      <c r="BI70" s="22"/>
      <c r="BJ70" s="22"/>
      <c r="BK70" s="22"/>
      <c r="BL70" s="22"/>
      <c r="BM70" s="22"/>
      <c r="BN70" s="22"/>
      <c r="BO70" s="22"/>
      <c r="BP70" s="22"/>
      <c r="BQ70" s="22"/>
      <c r="BR70" s="22"/>
      <c r="BS70" s="22"/>
      <c r="BT70" s="22"/>
      <c r="BU70" s="22"/>
      <c r="BV70" s="22"/>
      <c r="BW70" s="22"/>
      <c r="BX70" s="22"/>
      <c r="BY70" s="22"/>
      <c r="BZ70" s="22"/>
      <c r="CA70" s="22"/>
      <c r="CB70" s="22"/>
      <c r="CC70" s="22"/>
      <c r="CD70" s="22"/>
      <c r="CE70" s="22"/>
      <c r="CF70" s="22"/>
      <c r="CG70" s="22"/>
      <c r="CH70" s="22"/>
      <c r="CI70" s="22"/>
      <c r="CJ70" s="22"/>
      <c r="CK70" s="22"/>
      <c r="CL70" s="22"/>
      <c r="CM70" s="22"/>
      <c r="CN70" s="22"/>
      <c r="CO70" s="22"/>
      <c r="CP70" s="22"/>
      <c r="CQ70" s="22"/>
      <c r="CR70" s="22"/>
      <c r="CS70" s="22"/>
      <c r="CT70" s="22"/>
      <c r="CU70" s="22"/>
      <c r="CV70" s="22"/>
      <c r="CW70" s="22"/>
      <c r="CX70" s="22"/>
      <c r="CY70" s="22"/>
      <c r="CZ70" s="22"/>
      <c r="DA70" s="22"/>
      <c r="DB70" s="22"/>
    </row>
    <row r="71" spans="1:106">
      <c r="A71" s="34"/>
      <c r="B71" s="26"/>
      <c r="C71" s="22"/>
      <c r="D71" s="22"/>
      <c r="E71" s="22"/>
      <c r="F71" s="22"/>
      <c r="G71" s="37"/>
      <c r="H71" s="22"/>
      <c r="I71" s="22"/>
      <c r="J71" s="22"/>
      <c r="K71" s="22"/>
      <c r="L71" s="22"/>
      <c r="M71" s="37"/>
      <c r="N71" s="22"/>
      <c r="O71" s="22"/>
      <c r="P71" s="22"/>
      <c r="Q71" s="22"/>
      <c r="R71" s="22"/>
      <c r="S71" s="37"/>
      <c r="T71" s="22"/>
      <c r="U71" s="22"/>
      <c r="V71" s="22"/>
      <c r="W71" s="22"/>
      <c r="X71" s="22"/>
      <c r="Y71" s="37"/>
      <c r="Z71" s="22"/>
      <c r="AA71" s="22"/>
      <c r="AB71" s="22"/>
      <c r="AC71" s="22"/>
      <c r="AD71" s="22"/>
      <c r="AE71" s="37"/>
      <c r="AF71" s="22"/>
      <c r="AG71" s="22"/>
      <c r="AH71" s="22"/>
      <c r="AI71" s="22"/>
      <c r="AJ71" s="22"/>
      <c r="AK71" s="37"/>
      <c r="AL71" s="22"/>
      <c r="AM71" s="22"/>
      <c r="AN71" s="22"/>
      <c r="AO71" s="22"/>
      <c r="AP71" s="22"/>
      <c r="AQ71" s="25"/>
      <c r="AR71" s="25"/>
      <c r="AS71" s="25"/>
      <c r="AT71" s="25"/>
      <c r="AU71" s="25"/>
      <c r="AV71" s="25"/>
      <c r="AW71" s="25"/>
      <c r="AX71" s="22"/>
      <c r="AY71" s="22"/>
      <c r="AZ71" s="22"/>
      <c r="BA71" s="22"/>
      <c r="BB71" s="22"/>
      <c r="BC71" s="22"/>
      <c r="BD71" s="22"/>
      <c r="BE71" s="22"/>
      <c r="BF71" s="22"/>
      <c r="BG71" s="22"/>
      <c r="BH71" s="22"/>
      <c r="BI71" s="22"/>
      <c r="BJ71" s="22"/>
      <c r="BK71" s="22"/>
      <c r="BL71" s="22"/>
      <c r="BM71" s="22"/>
      <c r="BN71" s="22"/>
      <c r="BO71" s="22"/>
      <c r="BP71" s="22"/>
      <c r="BQ71" s="22"/>
      <c r="BR71" s="22"/>
      <c r="BS71" s="22"/>
      <c r="BT71" s="22"/>
      <c r="BU71" s="22"/>
      <c r="BV71" s="22"/>
      <c r="BW71" s="22"/>
      <c r="BX71" s="22"/>
      <c r="BY71" s="22"/>
      <c r="BZ71" s="22"/>
      <c r="CA71" s="22"/>
      <c r="CB71" s="22"/>
      <c r="CC71" s="22"/>
      <c r="CD71" s="22"/>
      <c r="CE71" s="22"/>
      <c r="CF71" s="22"/>
      <c r="CG71" s="22"/>
      <c r="CH71" s="22"/>
      <c r="CI71" s="22"/>
      <c r="CJ71" s="22"/>
      <c r="CK71" s="22"/>
      <c r="CL71" s="22"/>
      <c r="CM71" s="22"/>
      <c r="CN71" s="22"/>
      <c r="CO71" s="22"/>
      <c r="CP71" s="22"/>
      <c r="CQ71" s="22"/>
      <c r="CR71" s="22"/>
      <c r="CS71" s="22"/>
      <c r="CT71" s="22"/>
      <c r="CU71" s="22"/>
      <c r="CV71" s="22"/>
      <c r="CW71" s="22"/>
      <c r="CX71" s="22"/>
      <c r="CY71" s="22"/>
      <c r="CZ71" s="22"/>
      <c r="DA71" s="22"/>
      <c r="DB71" s="22"/>
    </row>
    <row r="72" spans="1:106">
      <c r="A72" s="34"/>
      <c r="B72" s="26"/>
      <c r="C72" s="22"/>
      <c r="D72" s="22"/>
      <c r="E72" s="22"/>
      <c r="F72" s="22"/>
      <c r="G72" s="37"/>
      <c r="H72" s="22"/>
      <c r="I72" s="22"/>
      <c r="J72" s="22"/>
      <c r="K72" s="22"/>
      <c r="L72" s="22"/>
      <c r="M72" s="37"/>
      <c r="N72" s="22"/>
      <c r="O72" s="22"/>
      <c r="P72" s="22"/>
      <c r="Q72" s="22"/>
      <c r="R72" s="22"/>
      <c r="S72" s="37"/>
      <c r="T72" s="22"/>
      <c r="U72" s="22"/>
      <c r="V72" s="22"/>
      <c r="W72" s="22"/>
      <c r="X72" s="22"/>
      <c r="Y72" s="37"/>
      <c r="Z72" s="22"/>
      <c r="AA72" s="22"/>
      <c r="AB72" s="22"/>
      <c r="AC72" s="22"/>
      <c r="AD72" s="22"/>
      <c r="AE72" s="37"/>
      <c r="AF72" s="22"/>
      <c r="AG72" s="22"/>
      <c r="AH72" s="22"/>
      <c r="AI72" s="22"/>
      <c r="AJ72" s="22"/>
      <c r="AK72" s="37"/>
      <c r="AL72" s="22"/>
      <c r="AM72" s="22"/>
      <c r="AN72" s="22"/>
      <c r="AO72" s="22"/>
      <c r="AP72" s="22"/>
      <c r="AQ72" s="25"/>
      <c r="AR72" s="25"/>
      <c r="AS72" s="25"/>
      <c r="AT72" s="25"/>
      <c r="AU72" s="25"/>
      <c r="AV72" s="25"/>
      <c r="AW72" s="25"/>
      <c r="AX72" s="22"/>
      <c r="AY72" s="22"/>
      <c r="AZ72" s="22"/>
      <c r="BA72" s="22"/>
      <c r="BB72" s="22"/>
      <c r="BC72" s="22"/>
      <c r="BD72" s="22"/>
      <c r="BE72" s="22"/>
      <c r="BF72" s="22"/>
      <c r="BG72" s="22"/>
      <c r="BH72" s="22"/>
      <c r="BI72" s="22"/>
      <c r="BJ72" s="22"/>
      <c r="BK72" s="22"/>
      <c r="BL72" s="22"/>
      <c r="BM72" s="22"/>
      <c r="BN72" s="22"/>
      <c r="BO72" s="22"/>
      <c r="BP72" s="22"/>
      <c r="BQ72" s="22"/>
      <c r="BR72" s="22"/>
      <c r="BS72" s="22"/>
      <c r="BT72" s="22"/>
      <c r="BU72" s="22"/>
      <c r="BV72" s="22"/>
      <c r="BW72" s="22"/>
      <c r="BX72" s="22"/>
      <c r="BY72" s="22"/>
      <c r="BZ72" s="22"/>
      <c r="CA72" s="22"/>
      <c r="CB72" s="22"/>
      <c r="CC72" s="22"/>
      <c r="CD72" s="22"/>
      <c r="CE72" s="22"/>
      <c r="CF72" s="22"/>
      <c r="CG72" s="22"/>
      <c r="CH72" s="22"/>
      <c r="CI72" s="22"/>
      <c r="CJ72" s="22"/>
      <c r="CK72" s="22"/>
      <c r="CL72" s="22"/>
      <c r="CM72" s="22"/>
      <c r="CN72" s="22"/>
      <c r="CO72" s="22"/>
      <c r="CP72" s="22"/>
      <c r="CQ72" s="22"/>
      <c r="CR72" s="22"/>
      <c r="CS72" s="22"/>
      <c r="CT72" s="22"/>
      <c r="CU72" s="22"/>
      <c r="CV72" s="22"/>
      <c r="CW72" s="22"/>
      <c r="CX72" s="22"/>
      <c r="CY72" s="22"/>
      <c r="CZ72" s="22"/>
      <c r="DA72" s="22"/>
      <c r="DB72" s="22"/>
    </row>
    <row r="73" spans="1:106">
      <c r="A73" s="34"/>
      <c r="B73" s="26"/>
      <c r="C73" s="22"/>
      <c r="D73" s="22"/>
      <c r="E73" s="22"/>
      <c r="F73" s="22"/>
      <c r="G73" s="37"/>
      <c r="H73" s="22"/>
      <c r="I73" s="22"/>
      <c r="J73" s="22"/>
      <c r="K73" s="22"/>
      <c r="L73" s="22"/>
      <c r="M73" s="37"/>
      <c r="N73" s="22"/>
      <c r="O73" s="22"/>
      <c r="P73" s="22"/>
      <c r="Q73" s="22"/>
      <c r="R73" s="22"/>
      <c r="S73" s="37"/>
      <c r="T73" s="22"/>
      <c r="U73" s="22"/>
      <c r="V73" s="22"/>
      <c r="W73" s="22"/>
      <c r="X73" s="22"/>
      <c r="Y73" s="37"/>
      <c r="Z73" s="22"/>
      <c r="AA73" s="22"/>
      <c r="AB73" s="22"/>
      <c r="AC73" s="22"/>
      <c r="AD73" s="22"/>
      <c r="AE73" s="37"/>
      <c r="AF73" s="22"/>
      <c r="AG73" s="22"/>
      <c r="AH73" s="22"/>
      <c r="AI73" s="22"/>
      <c r="AJ73" s="22"/>
      <c r="AK73" s="37"/>
      <c r="AL73" s="22"/>
      <c r="AM73" s="22"/>
      <c r="AN73" s="22"/>
      <c r="AO73" s="22"/>
      <c r="AP73" s="22"/>
      <c r="AQ73" s="25"/>
      <c r="AR73" s="25"/>
      <c r="AS73" s="25"/>
      <c r="AT73" s="25"/>
      <c r="AU73" s="25"/>
      <c r="AV73" s="25"/>
      <c r="AW73" s="25"/>
      <c r="AX73" s="22"/>
      <c r="AY73" s="22"/>
      <c r="AZ73" s="22"/>
      <c r="BA73" s="22"/>
      <c r="BB73" s="22"/>
      <c r="BC73" s="22"/>
      <c r="BD73" s="22"/>
      <c r="BE73" s="22"/>
      <c r="BF73" s="22"/>
      <c r="BG73" s="22"/>
      <c r="BH73" s="22"/>
      <c r="BI73" s="22"/>
      <c r="BJ73" s="22"/>
      <c r="BK73" s="22"/>
      <c r="BL73" s="22"/>
      <c r="BM73" s="22"/>
      <c r="BN73" s="22"/>
      <c r="BO73" s="22"/>
      <c r="BP73" s="22"/>
      <c r="BQ73" s="22"/>
      <c r="BR73" s="22"/>
      <c r="BS73" s="22"/>
      <c r="BT73" s="22"/>
      <c r="BU73" s="22"/>
      <c r="BV73" s="22"/>
      <c r="BW73" s="22"/>
      <c r="BX73" s="22"/>
      <c r="BY73" s="22"/>
      <c r="BZ73" s="22"/>
      <c r="CA73" s="22"/>
      <c r="CB73" s="22"/>
      <c r="CC73" s="22"/>
      <c r="CD73" s="22"/>
      <c r="CE73" s="22"/>
      <c r="CF73" s="22"/>
      <c r="CG73" s="22"/>
      <c r="CH73" s="22"/>
      <c r="CI73" s="22"/>
      <c r="CJ73" s="22"/>
      <c r="CK73" s="22"/>
      <c r="CL73" s="22"/>
      <c r="CM73" s="22"/>
      <c r="CN73" s="22"/>
      <c r="CO73" s="22"/>
      <c r="CP73" s="22"/>
      <c r="CQ73" s="22"/>
      <c r="CR73" s="22"/>
      <c r="CS73" s="22"/>
      <c r="CT73" s="22"/>
      <c r="CU73" s="22"/>
      <c r="CV73" s="22"/>
      <c r="CW73" s="22"/>
      <c r="CX73" s="22"/>
      <c r="CY73" s="22"/>
      <c r="CZ73" s="22"/>
      <c r="DA73" s="22"/>
      <c r="DB73" s="22"/>
    </row>
    <row r="74" spans="1:106">
      <c r="A74" s="34"/>
      <c r="B74" s="26"/>
      <c r="C74" s="22"/>
      <c r="D74" s="22"/>
      <c r="E74" s="22"/>
      <c r="F74" s="22"/>
      <c r="G74" s="37"/>
      <c r="H74" s="22"/>
      <c r="I74" s="22"/>
      <c r="J74" s="22"/>
      <c r="K74" s="22"/>
      <c r="L74" s="22"/>
      <c r="M74" s="37"/>
      <c r="N74" s="22"/>
      <c r="O74" s="22"/>
      <c r="P74" s="22"/>
      <c r="Q74" s="22"/>
      <c r="R74" s="22"/>
      <c r="S74" s="37"/>
      <c r="T74" s="22"/>
      <c r="U74" s="22"/>
      <c r="V74" s="22"/>
      <c r="W74" s="22"/>
      <c r="X74" s="22"/>
      <c r="Y74" s="37"/>
      <c r="Z74" s="22"/>
      <c r="AA74" s="22"/>
      <c r="AB74" s="22"/>
      <c r="AC74" s="22"/>
      <c r="AD74" s="22"/>
      <c r="AE74" s="37"/>
      <c r="AF74" s="22"/>
      <c r="AG74" s="22"/>
      <c r="AH74" s="22"/>
      <c r="AI74" s="22"/>
      <c r="AJ74" s="22"/>
      <c r="AK74" s="37"/>
      <c r="AL74" s="22"/>
      <c r="AM74" s="22"/>
      <c r="AN74" s="22"/>
      <c r="AO74" s="22"/>
      <c r="AP74" s="22"/>
      <c r="AQ74" s="25"/>
      <c r="AR74" s="25"/>
      <c r="AS74" s="25"/>
      <c r="AT74" s="25"/>
      <c r="AU74" s="25"/>
      <c r="AV74" s="25"/>
      <c r="AW74" s="25"/>
      <c r="AX74" s="22"/>
      <c r="AY74" s="22"/>
      <c r="AZ74" s="22"/>
      <c r="BA74" s="22"/>
      <c r="BB74" s="22"/>
      <c r="BC74" s="22"/>
      <c r="BD74" s="22"/>
      <c r="BE74" s="22"/>
      <c r="BF74" s="22"/>
      <c r="BG74" s="22"/>
      <c r="BH74" s="22"/>
      <c r="BI74" s="22"/>
      <c r="BJ74" s="22"/>
      <c r="BK74" s="22"/>
      <c r="BL74" s="22"/>
      <c r="BM74" s="22"/>
      <c r="BN74" s="22"/>
      <c r="BO74" s="22"/>
      <c r="BP74" s="22"/>
      <c r="BQ74" s="22"/>
      <c r="BR74" s="22"/>
      <c r="BS74" s="22"/>
      <c r="BT74" s="22"/>
      <c r="BU74" s="22"/>
      <c r="BV74" s="22"/>
      <c r="BW74" s="22"/>
      <c r="BX74" s="22"/>
      <c r="BY74" s="22"/>
      <c r="BZ74" s="22"/>
      <c r="CA74" s="22"/>
      <c r="CB74" s="22"/>
      <c r="CC74" s="22"/>
      <c r="CD74" s="22"/>
      <c r="CE74" s="22"/>
      <c r="CF74" s="22"/>
      <c r="CG74" s="22"/>
      <c r="CH74" s="22"/>
      <c r="CI74" s="22"/>
      <c r="CJ74" s="22"/>
      <c r="CK74" s="22"/>
      <c r="CL74" s="22"/>
      <c r="CM74" s="22"/>
      <c r="CN74" s="22"/>
      <c r="CO74" s="22"/>
      <c r="CP74" s="22"/>
      <c r="CQ74" s="22"/>
      <c r="CR74" s="22"/>
      <c r="CS74" s="22"/>
      <c r="CT74" s="22"/>
      <c r="CU74" s="22"/>
      <c r="CV74" s="22"/>
      <c r="CW74" s="22"/>
      <c r="CX74" s="22"/>
      <c r="CY74" s="22"/>
      <c r="CZ74" s="22"/>
      <c r="DA74" s="22"/>
      <c r="DB74" s="22"/>
    </row>
    <row r="75" spans="1:106">
      <c r="A75" s="34"/>
      <c r="B75" s="26"/>
      <c r="C75" s="22"/>
      <c r="D75" s="22"/>
      <c r="E75" s="22"/>
      <c r="F75" s="22"/>
      <c r="G75" s="37"/>
      <c r="H75" s="22"/>
      <c r="I75" s="22"/>
      <c r="J75" s="22"/>
      <c r="K75" s="22"/>
      <c r="L75" s="22"/>
      <c r="M75" s="37"/>
      <c r="N75" s="22"/>
      <c r="O75" s="22"/>
      <c r="P75" s="22"/>
      <c r="Q75" s="22"/>
      <c r="R75" s="22"/>
      <c r="S75" s="37"/>
      <c r="T75" s="22"/>
      <c r="U75" s="22"/>
      <c r="V75" s="22"/>
      <c r="W75" s="22"/>
      <c r="X75" s="22"/>
      <c r="Y75" s="37"/>
      <c r="Z75" s="22"/>
      <c r="AA75" s="22"/>
      <c r="AB75" s="22"/>
      <c r="AC75" s="22"/>
      <c r="AD75" s="22"/>
      <c r="AE75" s="37"/>
      <c r="AF75" s="22"/>
      <c r="AG75" s="22"/>
      <c r="AH75" s="22"/>
      <c r="AI75" s="22"/>
      <c r="AJ75" s="22"/>
      <c r="AK75" s="37"/>
      <c r="AL75" s="22"/>
      <c r="AM75" s="22"/>
      <c r="AN75" s="22"/>
      <c r="AO75" s="22"/>
      <c r="AP75" s="22"/>
      <c r="AQ75" s="25"/>
      <c r="AR75" s="25"/>
      <c r="AS75" s="25"/>
      <c r="AT75" s="25"/>
      <c r="AU75" s="25"/>
      <c r="AV75" s="25"/>
      <c r="AW75" s="25"/>
      <c r="AX75" s="22"/>
      <c r="AY75" s="22"/>
      <c r="AZ75" s="22"/>
      <c r="BA75" s="22"/>
      <c r="BB75" s="22"/>
      <c r="BC75" s="22"/>
      <c r="BD75" s="22"/>
      <c r="BE75" s="22"/>
      <c r="BF75" s="22"/>
      <c r="BG75" s="22"/>
      <c r="BH75" s="22"/>
      <c r="BI75" s="22"/>
      <c r="BJ75" s="22"/>
      <c r="BK75" s="22"/>
      <c r="BL75" s="22"/>
      <c r="BM75" s="22"/>
      <c r="BN75" s="22"/>
      <c r="BO75" s="22"/>
      <c r="BP75" s="22"/>
      <c r="BQ75" s="22"/>
      <c r="BR75" s="22"/>
      <c r="BS75" s="22"/>
      <c r="BT75" s="22"/>
      <c r="BU75" s="22"/>
      <c r="BV75" s="22"/>
      <c r="BW75" s="22"/>
      <c r="BX75" s="22"/>
      <c r="BY75" s="22"/>
      <c r="BZ75" s="22"/>
      <c r="CA75" s="22"/>
      <c r="CB75" s="22"/>
      <c r="CC75" s="22"/>
      <c r="CD75" s="22"/>
      <c r="CE75" s="22"/>
      <c r="CF75" s="22"/>
      <c r="CG75" s="22"/>
      <c r="CH75" s="22"/>
      <c r="CI75" s="22"/>
      <c r="CJ75" s="22"/>
      <c r="CK75" s="22"/>
      <c r="CL75" s="22"/>
      <c r="CM75" s="22"/>
      <c r="CN75" s="22"/>
      <c r="CO75" s="22"/>
      <c r="CP75" s="22"/>
      <c r="CQ75" s="22"/>
      <c r="CR75" s="22"/>
      <c r="CS75" s="22"/>
      <c r="CT75" s="22"/>
      <c r="CU75" s="22"/>
      <c r="CV75" s="22"/>
      <c r="CW75" s="22"/>
      <c r="CX75" s="22"/>
      <c r="CY75" s="22"/>
      <c r="CZ75" s="22"/>
      <c r="DA75" s="22"/>
      <c r="DB75" s="22"/>
    </row>
    <row r="76" spans="1:106">
      <c r="A76" s="34"/>
      <c r="B76" s="26"/>
      <c r="C76" s="22"/>
      <c r="D76" s="22"/>
      <c r="E76" s="22"/>
      <c r="F76" s="22"/>
      <c r="G76" s="37"/>
      <c r="H76" s="22"/>
      <c r="I76" s="22"/>
      <c r="J76" s="22"/>
      <c r="K76" s="22"/>
      <c r="L76" s="22"/>
      <c r="M76" s="37"/>
      <c r="N76" s="22"/>
      <c r="O76" s="22"/>
      <c r="P76" s="22"/>
      <c r="Q76" s="22"/>
      <c r="R76" s="22"/>
      <c r="S76" s="37"/>
      <c r="T76" s="22"/>
      <c r="U76" s="22"/>
      <c r="V76" s="22"/>
      <c r="W76" s="22"/>
      <c r="X76" s="22"/>
      <c r="Y76" s="37"/>
      <c r="Z76" s="22"/>
      <c r="AA76" s="22"/>
      <c r="AB76" s="22"/>
      <c r="AC76" s="22"/>
      <c r="AD76" s="22"/>
      <c r="AE76" s="37"/>
      <c r="AF76" s="22"/>
      <c r="AG76" s="22"/>
      <c r="AH76" s="22"/>
      <c r="AI76" s="22"/>
      <c r="AJ76" s="22"/>
      <c r="AK76" s="37"/>
      <c r="AL76" s="22"/>
      <c r="AM76" s="22"/>
      <c r="AN76" s="22"/>
      <c r="AO76" s="22"/>
      <c r="AP76" s="22"/>
      <c r="AQ76" s="25"/>
      <c r="AR76" s="25"/>
      <c r="AS76" s="25"/>
      <c r="AT76" s="25"/>
      <c r="AU76" s="25"/>
      <c r="AV76" s="25"/>
      <c r="AW76" s="25"/>
      <c r="AX76" s="22"/>
      <c r="AY76" s="22"/>
      <c r="AZ76" s="22"/>
      <c r="BA76" s="22"/>
      <c r="BB76" s="22"/>
      <c r="BC76" s="22"/>
      <c r="BD76" s="22"/>
      <c r="BE76" s="22"/>
      <c r="BF76" s="22"/>
      <c r="BG76" s="22"/>
      <c r="BH76" s="22"/>
      <c r="BI76" s="22"/>
      <c r="BJ76" s="22"/>
      <c r="BK76" s="22"/>
      <c r="BL76" s="22"/>
      <c r="BM76" s="22"/>
      <c r="BN76" s="22"/>
      <c r="BO76" s="22"/>
      <c r="BP76" s="22"/>
      <c r="BQ76" s="22"/>
      <c r="BR76" s="22"/>
      <c r="BS76" s="22"/>
      <c r="BT76" s="22"/>
      <c r="BU76" s="22"/>
      <c r="BV76" s="22"/>
      <c r="BW76" s="22"/>
      <c r="BX76" s="22"/>
      <c r="BY76" s="22"/>
      <c r="BZ76" s="22"/>
      <c r="CA76" s="22"/>
      <c r="CB76" s="22"/>
      <c r="CC76" s="22"/>
      <c r="CD76" s="22"/>
      <c r="CE76" s="22"/>
      <c r="CF76" s="22"/>
      <c r="CG76" s="22"/>
      <c r="CH76" s="22"/>
      <c r="CI76" s="22"/>
      <c r="CJ76" s="22"/>
      <c r="CK76" s="22"/>
      <c r="CL76" s="22"/>
      <c r="CM76" s="22"/>
      <c r="CN76" s="22"/>
      <c r="CO76" s="22"/>
      <c r="CP76" s="22"/>
      <c r="CQ76" s="22"/>
      <c r="CR76" s="22"/>
      <c r="CS76" s="22"/>
      <c r="CT76" s="22"/>
      <c r="CU76" s="22"/>
      <c r="CV76" s="22"/>
      <c r="CW76" s="22"/>
      <c r="CX76" s="22"/>
      <c r="CY76" s="22"/>
      <c r="CZ76" s="22"/>
      <c r="DA76" s="22"/>
      <c r="DB76" s="22"/>
    </row>
    <row r="77" spans="1:106">
      <c r="A77" s="34"/>
      <c r="B77" s="26"/>
      <c r="C77" s="22"/>
      <c r="D77" s="22"/>
      <c r="E77" s="22"/>
      <c r="F77" s="22"/>
      <c r="G77" s="37"/>
      <c r="H77" s="22"/>
      <c r="I77" s="22"/>
      <c r="J77" s="22"/>
      <c r="K77" s="22"/>
      <c r="L77" s="22"/>
      <c r="M77" s="37"/>
      <c r="N77" s="22"/>
      <c r="O77" s="22"/>
      <c r="P77" s="22"/>
      <c r="Q77" s="22"/>
      <c r="R77" s="22"/>
      <c r="S77" s="37"/>
      <c r="T77" s="22"/>
      <c r="U77" s="22"/>
      <c r="V77" s="22"/>
      <c r="W77" s="22"/>
      <c r="X77" s="22"/>
      <c r="Y77" s="37"/>
      <c r="Z77" s="22"/>
      <c r="AA77" s="22"/>
      <c r="AB77" s="22"/>
      <c r="AC77" s="22"/>
      <c r="AD77" s="22"/>
      <c r="AE77" s="37"/>
      <c r="AF77" s="22"/>
      <c r="AG77" s="22"/>
      <c r="AH77" s="22"/>
      <c r="AI77" s="22"/>
      <c r="AJ77" s="22"/>
      <c r="AK77" s="37"/>
      <c r="AL77" s="22"/>
      <c r="AM77" s="22"/>
      <c r="AN77" s="22"/>
      <c r="AO77" s="22"/>
      <c r="AP77" s="22"/>
      <c r="AQ77" s="25"/>
      <c r="AR77" s="25"/>
      <c r="AS77" s="25"/>
      <c r="AT77" s="25"/>
      <c r="AU77" s="25"/>
      <c r="AV77" s="25"/>
      <c r="AW77" s="25"/>
      <c r="AX77" s="22"/>
      <c r="AY77" s="22"/>
      <c r="AZ77" s="22"/>
      <c r="BA77" s="22"/>
      <c r="BB77" s="22"/>
      <c r="BC77" s="22"/>
      <c r="BD77" s="22"/>
      <c r="BE77" s="22"/>
      <c r="BF77" s="22"/>
      <c r="BG77" s="22"/>
      <c r="BH77" s="22"/>
      <c r="BI77" s="22"/>
      <c r="BJ77" s="22"/>
      <c r="BK77" s="22"/>
      <c r="BL77" s="22"/>
      <c r="BM77" s="22"/>
      <c r="BN77" s="22"/>
      <c r="BO77" s="22"/>
      <c r="BP77" s="22"/>
      <c r="BQ77" s="22"/>
      <c r="BR77" s="22"/>
      <c r="BS77" s="22"/>
      <c r="BT77" s="22"/>
      <c r="BU77" s="22"/>
      <c r="BV77" s="22"/>
      <c r="BW77" s="22"/>
      <c r="BX77" s="22"/>
      <c r="BY77" s="22"/>
      <c r="BZ77" s="22"/>
      <c r="CA77" s="22"/>
      <c r="CB77" s="22"/>
      <c r="CC77" s="22"/>
      <c r="CD77" s="22"/>
      <c r="CE77" s="22"/>
      <c r="CF77" s="22"/>
      <c r="CG77" s="22"/>
      <c r="CH77" s="22"/>
      <c r="CI77" s="22"/>
      <c r="CJ77" s="22"/>
      <c r="CK77" s="22"/>
      <c r="CL77" s="22"/>
      <c r="CM77" s="22"/>
      <c r="CN77" s="22"/>
      <c r="CO77" s="22"/>
      <c r="CP77" s="22"/>
      <c r="CQ77" s="22"/>
      <c r="CR77" s="22"/>
      <c r="CS77" s="22"/>
      <c r="CT77" s="22"/>
      <c r="CU77" s="22"/>
      <c r="CV77" s="22"/>
      <c r="CW77" s="22"/>
      <c r="CX77" s="22"/>
      <c r="CY77" s="22"/>
      <c r="CZ77" s="22"/>
      <c r="DA77" s="22"/>
      <c r="DB77" s="22"/>
    </row>
    <row r="78" spans="1:106">
      <c r="A78" s="34"/>
      <c r="B78" s="26"/>
      <c r="C78" s="22"/>
      <c r="D78" s="22"/>
      <c r="E78" s="22"/>
      <c r="F78" s="22"/>
      <c r="G78" s="37"/>
      <c r="H78" s="22"/>
      <c r="I78" s="22"/>
      <c r="J78" s="22"/>
      <c r="K78" s="22"/>
      <c r="L78" s="22"/>
      <c r="M78" s="37"/>
      <c r="N78" s="22"/>
      <c r="O78" s="22"/>
      <c r="P78" s="22"/>
      <c r="Q78" s="22"/>
      <c r="R78" s="22"/>
      <c r="S78" s="37"/>
      <c r="T78" s="22"/>
      <c r="U78" s="22"/>
      <c r="V78" s="22"/>
      <c r="W78" s="22"/>
      <c r="X78" s="22"/>
      <c r="Y78" s="37"/>
      <c r="Z78" s="22"/>
      <c r="AA78" s="22"/>
      <c r="AB78" s="22"/>
      <c r="AC78" s="22"/>
      <c r="AD78" s="22"/>
      <c r="AE78" s="37"/>
      <c r="AF78" s="22"/>
      <c r="AG78" s="22"/>
      <c r="AH78" s="22"/>
      <c r="AI78" s="22"/>
      <c r="AJ78" s="22"/>
      <c r="AK78" s="37"/>
      <c r="AL78" s="22"/>
      <c r="AM78" s="22"/>
      <c r="AN78" s="22"/>
      <c r="AO78" s="22"/>
      <c r="AP78" s="22"/>
      <c r="AQ78" s="25"/>
      <c r="AR78" s="25"/>
      <c r="AS78" s="25"/>
      <c r="AT78" s="25"/>
      <c r="AU78" s="25"/>
      <c r="AV78" s="25"/>
      <c r="AW78" s="25"/>
      <c r="AX78" s="22"/>
      <c r="AY78" s="22"/>
      <c r="AZ78" s="22"/>
      <c r="BA78" s="22"/>
      <c r="BB78" s="22"/>
      <c r="BC78" s="22"/>
      <c r="BD78" s="22"/>
      <c r="BE78" s="22"/>
      <c r="BF78" s="22"/>
      <c r="BG78" s="22"/>
      <c r="BH78" s="22"/>
      <c r="BI78" s="22"/>
      <c r="BJ78" s="22"/>
      <c r="BK78" s="22"/>
      <c r="BL78" s="22"/>
      <c r="BM78" s="22"/>
      <c r="BN78" s="22"/>
      <c r="BO78" s="22"/>
      <c r="BP78" s="22"/>
      <c r="BQ78" s="22"/>
      <c r="BR78" s="22"/>
      <c r="BS78" s="22"/>
      <c r="BT78" s="22"/>
      <c r="BU78" s="22"/>
      <c r="BV78" s="22"/>
      <c r="BW78" s="22"/>
      <c r="BX78" s="22"/>
      <c r="BY78" s="22"/>
      <c r="BZ78" s="22"/>
      <c r="CA78" s="22"/>
      <c r="CB78" s="22"/>
      <c r="CC78" s="22"/>
      <c r="CD78" s="22"/>
      <c r="CE78" s="22"/>
      <c r="CF78" s="22"/>
      <c r="CG78" s="22"/>
      <c r="CH78" s="22"/>
      <c r="CI78" s="22"/>
      <c r="CJ78" s="22"/>
      <c r="CK78" s="22"/>
      <c r="CL78" s="22"/>
      <c r="CM78" s="22"/>
      <c r="CN78" s="22"/>
      <c r="CO78" s="22"/>
      <c r="CP78" s="22"/>
      <c r="CQ78" s="22"/>
      <c r="CR78" s="22"/>
      <c r="CS78" s="22"/>
      <c r="CT78" s="22"/>
      <c r="CU78" s="22"/>
      <c r="CV78" s="22"/>
      <c r="CW78" s="22"/>
      <c r="CX78" s="22"/>
      <c r="CY78" s="22"/>
      <c r="CZ78" s="22"/>
      <c r="DA78" s="22"/>
      <c r="DB78" s="22"/>
    </row>
    <row r="79" spans="1:106">
      <c r="A79" s="34"/>
      <c r="B79" s="26"/>
      <c r="C79" s="22"/>
      <c r="D79" s="22"/>
      <c r="E79" s="22"/>
      <c r="F79" s="22"/>
      <c r="G79" s="37"/>
      <c r="H79" s="22"/>
      <c r="I79" s="22"/>
      <c r="J79" s="22"/>
      <c r="K79" s="22"/>
      <c r="L79" s="22"/>
      <c r="M79" s="37"/>
      <c r="N79" s="22"/>
      <c r="O79" s="22"/>
      <c r="P79" s="22"/>
      <c r="Q79" s="22"/>
      <c r="R79" s="22"/>
      <c r="S79" s="37"/>
      <c r="T79" s="22"/>
      <c r="U79" s="22"/>
      <c r="V79" s="22"/>
      <c r="W79" s="22"/>
      <c r="X79" s="22"/>
      <c r="Y79" s="37"/>
      <c r="Z79" s="22"/>
      <c r="AA79" s="22"/>
      <c r="AB79" s="22"/>
      <c r="AC79" s="22"/>
      <c r="AD79" s="22"/>
      <c r="AE79" s="37"/>
      <c r="AF79" s="22"/>
      <c r="AG79" s="22"/>
      <c r="AH79" s="22"/>
      <c r="AI79" s="22"/>
      <c r="AJ79" s="22"/>
      <c r="AK79" s="37"/>
      <c r="AL79" s="22"/>
      <c r="AM79" s="22"/>
      <c r="AN79" s="22"/>
      <c r="AO79" s="22"/>
      <c r="AP79" s="22"/>
      <c r="AQ79" s="25"/>
      <c r="AR79" s="25"/>
      <c r="AS79" s="25"/>
      <c r="AT79" s="25"/>
      <c r="AU79" s="25"/>
      <c r="AV79" s="25"/>
      <c r="AW79" s="25"/>
      <c r="AX79" s="22"/>
      <c r="AY79" s="22"/>
      <c r="AZ79" s="22"/>
      <c r="BA79" s="22"/>
      <c r="BB79" s="22"/>
      <c r="BC79" s="22"/>
      <c r="BD79" s="22"/>
      <c r="BE79" s="22"/>
      <c r="BF79" s="22"/>
      <c r="BG79" s="22"/>
      <c r="BH79" s="22"/>
      <c r="BI79" s="22"/>
      <c r="BJ79" s="22"/>
      <c r="BK79" s="22"/>
      <c r="BL79" s="22"/>
      <c r="BM79" s="22"/>
      <c r="BN79" s="22"/>
      <c r="BO79" s="22"/>
      <c r="BP79" s="22"/>
      <c r="BQ79" s="22"/>
      <c r="BR79" s="22"/>
      <c r="BS79" s="22"/>
      <c r="BT79" s="22"/>
      <c r="BU79" s="22"/>
      <c r="BV79" s="22"/>
      <c r="BW79" s="22"/>
      <c r="BX79" s="22"/>
      <c r="BY79" s="22"/>
      <c r="BZ79" s="22"/>
      <c r="CA79" s="22"/>
      <c r="CB79" s="22"/>
      <c r="CC79" s="22"/>
      <c r="CD79" s="22"/>
      <c r="CE79" s="22"/>
      <c r="CF79" s="22"/>
      <c r="CG79" s="22"/>
      <c r="CH79" s="22"/>
      <c r="CI79" s="22"/>
      <c r="CJ79" s="22"/>
      <c r="CK79" s="22"/>
      <c r="CL79" s="22"/>
      <c r="CM79" s="22"/>
      <c r="CN79" s="22"/>
      <c r="CO79" s="22"/>
      <c r="CP79" s="22"/>
      <c r="CQ79" s="22"/>
      <c r="CR79" s="22"/>
      <c r="CS79" s="22"/>
      <c r="CT79" s="22"/>
      <c r="CU79" s="22"/>
      <c r="CV79" s="22"/>
      <c r="CW79" s="22"/>
      <c r="CX79" s="22"/>
      <c r="CY79" s="22"/>
      <c r="CZ79" s="22"/>
      <c r="DA79" s="22"/>
      <c r="DB79" s="22"/>
    </row>
    <row r="80" spans="1:106">
      <c r="A80" s="34"/>
      <c r="B80" s="26"/>
      <c r="C80" s="22"/>
      <c r="D80" s="22"/>
      <c r="E80" s="22"/>
      <c r="F80" s="22"/>
      <c r="G80" s="37"/>
      <c r="H80" s="22"/>
      <c r="I80" s="22"/>
      <c r="J80" s="22"/>
      <c r="K80" s="22"/>
      <c r="L80" s="22"/>
      <c r="M80" s="37"/>
      <c r="N80" s="22"/>
      <c r="O80" s="22"/>
      <c r="P80" s="22"/>
      <c r="Q80" s="22"/>
      <c r="R80" s="22"/>
      <c r="S80" s="37"/>
      <c r="T80" s="22"/>
      <c r="U80" s="22"/>
      <c r="V80" s="22"/>
      <c r="W80" s="22"/>
      <c r="X80" s="22"/>
      <c r="Y80" s="37"/>
      <c r="Z80" s="22"/>
      <c r="AA80" s="22"/>
      <c r="AB80" s="22"/>
      <c r="AC80" s="22"/>
      <c r="AD80" s="22"/>
      <c r="AE80" s="37"/>
      <c r="AF80" s="22"/>
      <c r="AG80" s="22"/>
      <c r="AH80" s="22"/>
      <c r="AI80" s="22"/>
      <c r="AJ80" s="22"/>
      <c r="AK80" s="37"/>
      <c r="AL80" s="22"/>
      <c r="AM80" s="22"/>
      <c r="AN80" s="22"/>
      <c r="AO80" s="22"/>
      <c r="AP80" s="22"/>
      <c r="AQ80" s="25"/>
      <c r="AR80" s="25"/>
      <c r="AS80" s="25"/>
      <c r="AT80" s="25"/>
      <c r="AU80" s="25"/>
      <c r="AV80" s="25"/>
      <c r="AW80" s="25"/>
      <c r="AX80" s="22"/>
      <c r="AY80" s="22"/>
      <c r="AZ80" s="22"/>
      <c r="BA80" s="22"/>
      <c r="BB80" s="22"/>
      <c r="BC80" s="22"/>
      <c r="BD80" s="22"/>
      <c r="BE80" s="22"/>
      <c r="BF80" s="22"/>
      <c r="BG80" s="22"/>
      <c r="BH80" s="22"/>
      <c r="BI80" s="22"/>
      <c r="BJ80" s="22"/>
      <c r="BK80" s="22"/>
      <c r="BL80" s="22"/>
      <c r="BM80" s="22"/>
      <c r="BN80" s="22"/>
      <c r="BO80" s="22"/>
      <c r="BP80" s="22"/>
      <c r="BQ80" s="22"/>
      <c r="BR80" s="22"/>
      <c r="BS80" s="22"/>
      <c r="BT80" s="22"/>
      <c r="BU80" s="22"/>
      <c r="BV80" s="22"/>
      <c r="BW80" s="22"/>
      <c r="BX80" s="22"/>
      <c r="BY80" s="22"/>
      <c r="BZ80" s="22"/>
      <c r="CA80" s="22"/>
      <c r="CB80" s="22"/>
      <c r="CC80" s="22"/>
      <c r="CD80" s="22"/>
      <c r="CE80" s="22"/>
      <c r="CF80" s="22"/>
      <c r="CG80" s="22"/>
      <c r="CH80" s="22"/>
      <c r="CI80" s="22"/>
      <c r="CJ80" s="22"/>
      <c r="CK80" s="22"/>
      <c r="CL80" s="22"/>
      <c r="CM80" s="22"/>
      <c r="CN80" s="22"/>
      <c r="CO80" s="22"/>
      <c r="CP80" s="22"/>
      <c r="CQ80" s="22"/>
      <c r="CR80" s="22"/>
      <c r="CS80" s="22"/>
      <c r="CT80" s="22"/>
      <c r="CU80" s="22"/>
      <c r="CV80" s="22"/>
      <c r="CW80" s="22"/>
      <c r="CX80" s="22"/>
      <c r="CY80" s="22"/>
      <c r="CZ80" s="22"/>
      <c r="DA80" s="22"/>
      <c r="DB80" s="22"/>
    </row>
    <row r="81" spans="1:106">
      <c r="A81" s="34"/>
      <c r="B81" s="26"/>
      <c r="C81" s="22"/>
      <c r="D81" s="22"/>
      <c r="E81" s="22"/>
      <c r="F81" s="22"/>
      <c r="G81" s="37"/>
      <c r="H81" s="22"/>
      <c r="I81" s="22"/>
      <c r="J81" s="22"/>
      <c r="K81" s="22"/>
      <c r="L81" s="22"/>
      <c r="M81" s="37"/>
      <c r="N81" s="22"/>
      <c r="O81" s="22"/>
      <c r="P81" s="22"/>
      <c r="Q81" s="22"/>
      <c r="R81" s="22"/>
      <c r="S81" s="37"/>
      <c r="T81" s="22"/>
      <c r="U81" s="22"/>
      <c r="V81" s="22"/>
      <c r="W81" s="22"/>
      <c r="X81" s="22"/>
      <c r="Y81" s="37"/>
      <c r="Z81" s="22"/>
      <c r="AA81" s="22"/>
      <c r="AB81" s="22"/>
      <c r="AC81" s="22"/>
      <c r="AD81" s="22"/>
      <c r="AE81" s="37"/>
      <c r="AF81" s="22"/>
      <c r="AG81" s="22"/>
      <c r="AH81" s="22"/>
      <c r="AI81" s="22"/>
      <c r="AJ81" s="22"/>
      <c r="AK81" s="37"/>
      <c r="AL81" s="22"/>
      <c r="AM81" s="22"/>
      <c r="AN81" s="22"/>
      <c r="AO81" s="22"/>
      <c r="AP81" s="22"/>
      <c r="AQ81" s="25"/>
      <c r="AR81" s="25"/>
      <c r="AS81" s="25"/>
      <c r="AT81" s="25"/>
      <c r="AU81" s="25"/>
      <c r="AV81" s="25"/>
      <c r="AW81" s="25"/>
      <c r="AX81" s="22"/>
      <c r="AY81" s="22"/>
      <c r="AZ81" s="22"/>
      <c r="BA81" s="22"/>
      <c r="BB81" s="22"/>
      <c r="BC81" s="22"/>
      <c r="BD81" s="22"/>
      <c r="BE81" s="22"/>
      <c r="BF81" s="22"/>
      <c r="BG81" s="22"/>
      <c r="BH81" s="22"/>
      <c r="BI81" s="22"/>
      <c r="BJ81" s="22"/>
      <c r="BK81" s="22"/>
      <c r="BL81" s="22"/>
      <c r="BM81" s="22"/>
      <c r="BN81" s="22"/>
      <c r="BO81" s="22"/>
      <c r="BP81" s="22"/>
      <c r="BQ81" s="22"/>
      <c r="BR81" s="22"/>
      <c r="BS81" s="22"/>
      <c r="BT81" s="22"/>
      <c r="BU81" s="22"/>
      <c r="BV81" s="22"/>
      <c r="BW81" s="22"/>
      <c r="BX81" s="22"/>
      <c r="BY81" s="22"/>
      <c r="BZ81" s="22"/>
      <c r="CA81" s="22"/>
      <c r="CB81" s="22"/>
      <c r="CC81" s="22"/>
      <c r="CD81" s="22"/>
      <c r="CE81" s="22"/>
      <c r="CF81" s="22"/>
      <c r="CG81" s="22"/>
      <c r="CH81" s="22"/>
      <c r="CI81" s="22"/>
      <c r="CJ81" s="22"/>
      <c r="CK81" s="22"/>
      <c r="CL81" s="22"/>
      <c r="CM81" s="22"/>
      <c r="CN81" s="22"/>
      <c r="CO81" s="22"/>
      <c r="CP81" s="22"/>
      <c r="CQ81" s="22"/>
      <c r="CR81" s="22"/>
      <c r="CS81" s="22"/>
      <c r="CT81" s="22"/>
      <c r="CU81" s="22"/>
      <c r="CV81" s="22"/>
      <c r="CW81" s="22"/>
      <c r="CX81" s="22"/>
      <c r="CY81" s="22"/>
      <c r="CZ81" s="22"/>
      <c r="DA81" s="22"/>
      <c r="DB81" s="22"/>
    </row>
    <row r="82" spans="1:106">
      <c r="A82" s="34"/>
      <c r="B82" s="26"/>
      <c r="C82" s="22"/>
      <c r="D82" s="22"/>
      <c r="E82" s="22"/>
      <c r="F82" s="22"/>
      <c r="G82" s="37"/>
      <c r="H82" s="22"/>
      <c r="I82" s="22"/>
      <c r="J82" s="22"/>
      <c r="K82" s="22"/>
      <c r="L82" s="22"/>
      <c r="M82" s="37"/>
      <c r="N82" s="22"/>
      <c r="O82" s="22"/>
      <c r="P82" s="22"/>
      <c r="Q82" s="22"/>
      <c r="R82" s="22"/>
      <c r="S82" s="37"/>
      <c r="T82" s="22"/>
      <c r="U82" s="22"/>
      <c r="V82" s="22"/>
      <c r="W82" s="22"/>
      <c r="X82" s="22"/>
      <c r="Y82" s="37"/>
      <c r="Z82" s="22"/>
      <c r="AA82" s="22"/>
      <c r="AB82" s="22"/>
      <c r="AC82" s="22"/>
      <c r="AD82" s="22"/>
      <c r="AE82" s="37"/>
      <c r="AF82" s="22"/>
      <c r="AG82" s="22"/>
      <c r="AH82" s="22"/>
      <c r="AI82" s="22"/>
      <c r="AJ82" s="22"/>
      <c r="AK82" s="37"/>
      <c r="AL82" s="22"/>
      <c r="AM82" s="22"/>
      <c r="AN82" s="22"/>
      <c r="AO82" s="22"/>
      <c r="AP82" s="22"/>
      <c r="AQ82" s="25"/>
      <c r="AR82" s="25"/>
      <c r="AS82" s="25"/>
      <c r="AT82" s="25"/>
      <c r="AU82" s="25"/>
      <c r="AV82" s="25"/>
      <c r="AW82" s="25"/>
      <c r="AX82" s="22"/>
      <c r="AY82" s="22"/>
      <c r="AZ82" s="22"/>
      <c r="BA82" s="22"/>
      <c r="BB82" s="22"/>
      <c r="BC82" s="22"/>
      <c r="BD82" s="22"/>
      <c r="BE82" s="22"/>
      <c r="BF82" s="22"/>
      <c r="BG82" s="22"/>
      <c r="BH82" s="22"/>
      <c r="BI82" s="22"/>
      <c r="BJ82" s="22"/>
      <c r="BK82" s="22"/>
      <c r="BL82" s="22"/>
      <c r="BM82" s="22"/>
      <c r="BN82" s="22"/>
      <c r="BO82" s="22"/>
      <c r="BP82" s="22"/>
      <c r="BQ82" s="22"/>
      <c r="BR82" s="22"/>
      <c r="BS82" s="22"/>
      <c r="BT82" s="22"/>
      <c r="BU82" s="22"/>
      <c r="BV82" s="22"/>
      <c r="BW82" s="22"/>
      <c r="BX82" s="22"/>
      <c r="BY82" s="22"/>
      <c r="BZ82" s="22"/>
      <c r="CA82" s="22"/>
      <c r="CB82" s="22"/>
      <c r="CC82" s="22"/>
      <c r="CD82" s="22"/>
      <c r="CE82" s="22"/>
      <c r="CF82" s="22"/>
      <c r="CG82" s="22"/>
      <c r="CH82" s="22"/>
      <c r="CI82" s="22"/>
      <c r="CJ82" s="22"/>
      <c r="CK82" s="22"/>
      <c r="CL82" s="22"/>
      <c r="CM82" s="22"/>
      <c r="CN82" s="22"/>
      <c r="CO82" s="22"/>
      <c r="CP82" s="22"/>
      <c r="CQ82" s="22"/>
      <c r="CR82" s="22"/>
      <c r="CS82" s="22"/>
      <c r="CT82" s="22"/>
      <c r="CU82" s="22"/>
      <c r="CV82" s="22"/>
      <c r="CW82" s="22"/>
      <c r="CX82" s="22"/>
      <c r="CY82" s="22"/>
      <c r="CZ82" s="22"/>
      <c r="DA82" s="22"/>
      <c r="DB82" s="22"/>
    </row>
    <row r="83" spans="1:106">
      <c r="A83" s="34"/>
      <c r="B83" s="26"/>
      <c r="C83" s="22"/>
      <c r="D83" s="22"/>
      <c r="E83" s="22"/>
      <c r="F83" s="22"/>
      <c r="G83" s="37"/>
      <c r="H83" s="22"/>
      <c r="I83" s="22"/>
      <c r="J83" s="22"/>
      <c r="K83" s="22"/>
      <c r="L83" s="22"/>
      <c r="M83" s="37"/>
      <c r="N83" s="22"/>
      <c r="O83" s="22"/>
      <c r="P83" s="22"/>
      <c r="Q83" s="22"/>
      <c r="R83" s="22"/>
      <c r="S83" s="37"/>
      <c r="T83" s="22"/>
      <c r="U83" s="22"/>
      <c r="V83" s="22"/>
      <c r="W83" s="22"/>
      <c r="X83" s="22"/>
      <c r="Y83" s="37"/>
      <c r="Z83" s="22"/>
      <c r="AA83" s="22"/>
      <c r="AB83" s="22"/>
      <c r="AC83" s="22"/>
      <c r="AD83" s="22"/>
      <c r="AE83" s="37"/>
      <c r="AF83" s="22"/>
      <c r="AG83" s="22"/>
      <c r="AH83" s="22"/>
      <c r="AI83" s="22"/>
      <c r="AJ83" s="22"/>
      <c r="AK83" s="37"/>
      <c r="AL83" s="22"/>
      <c r="AM83" s="22"/>
      <c r="AN83" s="22"/>
      <c r="AO83" s="22"/>
      <c r="AP83" s="22"/>
      <c r="AQ83" s="25"/>
      <c r="AR83" s="25"/>
      <c r="AS83" s="25"/>
      <c r="AT83" s="25"/>
      <c r="AU83" s="25"/>
      <c r="AV83" s="25"/>
      <c r="AW83" s="25"/>
      <c r="AX83" s="22"/>
      <c r="AY83" s="22"/>
      <c r="AZ83" s="22"/>
      <c r="BA83" s="22"/>
      <c r="BB83" s="22"/>
      <c r="BC83" s="22"/>
      <c r="BD83" s="22"/>
      <c r="BE83" s="22"/>
      <c r="BF83" s="22"/>
      <c r="BG83" s="22"/>
      <c r="BH83" s="22"/>
      <c r="BI83" s="22"/>
      <c r="BJ83" s="22"/>
      <c r="BK83" s="22"/>
      <c r="BL83" s="22"/>
      <c r="BM83" s="22"/>
      <c r="BN83" s="22"/>
      <c r="BO83" s="22"/>
      <c r="BP83" s="22"/>
      <c r="BQ83" s="22"/>
      <c r="BR83" s="22"/>
      <c r="BS83" s="22"/>
      <c r="BT83" s="22"/>
      <c r="BU83" s="22"/>
      <c r="BV83" s="22"/>
      <c r="BW83" s="22"/>
      <c r="BX83" s="22"/>
      <c r="BY83" s="22"/>
      <c r="BZ83" s="22"/>
      <c r="CA83" s="22"/>
      <c r="CB83" s="22"/>
      <c r="CC83" s="22"/>
      <c r="CD83" s="22"/>
      <c r="CE83" s="22"/>
      <c r="CF83" s="22"/>
      <c r="CG83" s="22"/>
      <c r="CH83" s="22"/>
      <c r="CI83" s="22"/>
      <c r="CJ83" s="22"/>
      <c r="CK83" s="22"/>
      <c r="CL83" s="22"/>
      <c r="CM83" s="22"/>
      <c r="CN83" s="22"/>
      <c r="CO83" s="22"/>
      <c r="CP83" s="22"/>
      <c r="CQ83" s="22"/>
      <c r="CR83" s="22"/>
      <c r="CS83" s="22"/>
      <c r="CT83" s="22"/>
      <c r="CU83" s="22"/>
      <c r="CV83" s="22"/>
      <c r="CW83" s="22"/>
      <c r="CX83" s="22"/>
      <c r="CY83" s="22"/>
      <c r="CZ83" s="22"/>
      <c r="DA83" s="22"/>
      <c r="DB83" s="22"/>
    </row>
    <row r="84" spans="1:106">
      <c r="A84" s="34"/>
      <c r="B84" s="26"/>
      <c r="C84" s="22"/>
      <c r="D84" s="22"/>
      <c r="E84" s="22"/>
      <c r="F84" s="22"/>
      <c r="G84" s="37"/>
      <c r="H84" s="22"/>
      <c r="I84" s="22"/>
      <c r="J84" s="22"/>
      <c r="K84" s="22"/>
      <c r="L84" s="22"/>
      <c r="M84" s="37"/>
      <c r="N84" s="22"/>
      <c r="O84" s="22"/>
      <c r="P84" s="22"/>
      <c r="Q84" s="22"/>
      <c r="R84" s="22"/>
      <c r="S84" s="37"/>
      <c r="T84" s="22"/>
      <c r="U84" s="22"/>
      <c r="V84" s="22"/>
      <c r="W84" s="22"/>
      <c r="X84" s="22"/>
      <c r="Y84" s="37"/>
      <c r="Z84" s="22"/>
      <c r="AA84" s="22"/>
      <c r="AB84" s="22"/>
      <c r="AC84" s="22"/>
      <c r="AD84" s="22"/>
      <c r="AE84" s="37"/>
      <c r="AF84" s="22"/>
      <c r="AG84" s="22"/>
      <c r="AH84" s="22"/>
      <c r="AI84" s="22"/>
      <c r="AJ84" s="22"/>
      <c r="AK84" s="37"/>
      <c r="AL84" s="22"/>
      <c r="AM84" s="22"/>
      <c r="AN84" s="22"/>
      <c r="AO84" s="22"/>
      <c r="AP84" s="22"/>
      <c r="AQ84" s="25"/>
      <c r="AR84" s="25"/>
      <c r="AS84" s="25"/>
      <c r="AT84" s="25"/>
      <c r="AU84" s="25"/>
      <c r="AV84" s="25"/>
      <c r="AW84" s="25"/>
      <c r="AX84" s="22"/>
      <c r="AY84" s="22"/>
      <c r="AZ84" s="22"/>
      <c r="BA84" s="22"/>
      <c r="BB84" s="22"/>
      <c r="BC84" s="22"/>
      <c r="BD84" s="22"/>
      <c r="BE84" s="22"/>
      <c r="BF84" s="22"/>
      <c r="BG84" s="22"/>
      <c r="BH84" s="22"/>
      <c r="BI84" s="22"/>
      <c r="BJ84" s="22"/>
      <c r="BK84" s="22"/>
      <c r="BL84" s="22"/>
      <c r="BM84" s="22"/>
      <c r="BN84" s="22"/>
      <c r="BO84" s="22"/>
      <c r="BP84" s="22"/>
      <c r="BQ84" s="22"/>
      <c r="BR84" s="22"/>
      <c r="BS84" s="22"/>
      <c r="BT84" s="22"/>
      <c r="BU84" s="22"/>
      <c r="BV84" s="22"/>
      <c r="BW84" s="22"/>
      <c r="BX84" s="22"/>
      <c r="BY84" s="22"/>
      <c r="BZ84" s="22"/>
      <c r="CA84" s="22"/>
      <c r="CB84" s="22"/>
      <c r="CC84" s="22"/>
      <c r="CD84" s="22"/>
      <c r="CE84" s="22"/>
      <c r="CF84" s="22"/>
      <c r="CG84" s="22"/>
      <c r="CH84" s="22"/>
      <c r="CI84" s="22"/>
      <c r="CJ84" s="22"/>
      <c r="CK84" s="22"/>
      <c r="CL84" s="22"/>
      <c r="CM84" s="22"/>
      <c r="CN84" s="22"/>
      <c r="CO84" s="22"/>
      <c r="CP84" s="22"/>
      <c r="CQ84" s="22"/>
      <c r="CR84" s="22"/>
      <c r="CS84" s="22"/>
      <c r="CT84" s="22"/>
      <c r="CU84" s="22"/>
      <c r="CV84" s="22"/>
      <c r="CW84" s="22"/>
      <c r="CX84" s="22"/>
      <c r="CY84" s="22"/>
      <c r="CZ84" s="22"/>
      <c r="DA84" s="22"/>
      <c r="DB84" s="22"/>
    </row>
    <row r="85" spans="1:106">
      <c r="A85" s="34"/>
      <c r="B85" s="26"/>
      <c r="C85" s="22"/>
      <c r="D85" s="22"/>
      <c r="E85" s="22"/>
      <c r="F85" s="22"/>
      <c r="G85" s="37"/>
      <c r="H85" s="22"/>
      <c r="I85" s="22"/>
      <c r="J85" s="22"/>
      <c r="K85" s="22"/>
      <c r="L85" s="22"/>
      <c r="M85" s="37"/>
      <c r="N85" s="22"/>
      <c r="O85" s="22"/>
      <c r="P85" s="22"/>
      <c r="Q85" s="22"/>
      <c r="R85" s="22"/>
      <c r="S85" s="37"/>
      <c r="T85" s="22"/>
      <c r="U85" s="22"/>
      <c r="V85" s="22"/>
      <c r="W85" s="22"/>
      <c r="X85" s="22"/>
      <c r="Y85" s="37"/>
      <c r="Z85" s="22"/>
      <c r="AA85" s="22"/>
      <c r="AB85" s="22"/>
      <c r="AC85" s="22"/>
      <c r="AD85" s="22"/>
      <c r="AE85" s="37"/>
      <c r="AF85" s="22"/>
      <c r="AG85" s="22"/>
      <c r="AH85" s="22"/>
      <c r="AI85" s="22"/>
      <c r="AJ85" s="22"/>
      <c r="AK85" s="37"/>
      <c r="AL85" s="22"/>
      <c r="AM85" s="22"/>
      <c r="AN85" s="22"/>
      <c r="AO85" s="22"/>
      <c r="AP85" s="22"/>
      <c r="AQ85" s="25"/>
      <c r="AR85" s="25"/>
      <c r="AS85" s="25"/>
      <c r="AT85" s="25"/>
      <c r="AU85" s="25"/>
      <c r="AV85" s="25"/>
      <c r="AW85" s="25"/>
      <c r="AX85" s="22"/>
      <c r="AY85" s="22"/>
      <c r="AZ85" s="22"/>
      <c r="BA85" s="22"/>
      <c r="BB85" s="22"/>
      <c r="BC85" s="22"/>
      <c r="BD85" s="22"/>
      <c r="BE85" s="22"/>
      <c r="BF85" s="22"/>
      <c r="BG85" s="22"/>
      <c r="BH85" s="22"/>
      <c r="BI85" s="22"/>
      <c r="BJ85" s="22"/>
      <c r="BK85" s="22"/>
      <c r="BL85" s="22"/>
      <c r="BM85" s="22"/>
      <c r="BN85" s="22"/>
      <c r="BO85" s="22"/>
      <c r="BP85" s="22"/>
      <c r="BQ85" s="22"/>
      <c r="BR85" s="22"/>
      <c r="BS85" s="22"/>
      <c r="BT85" s="22"/>
      <c r="BU85" s="22"/>
      <c r="BV85" s="22"/>
      <c r="BW85" s="22"/>
      <c r="BX85" s="22"/>
      <c r="BY85" s="22"/>
      <c r="BZ85" s="22"/>
      <c r="CA85" s="22"/>
      <c r="CB85" s="22"/>
      <c r="CC85" s="22"/>
      <c r="CD85" s="22"/>
      <c r="CE85" s="22"/>
      <c r="CF85" s="22"/>
      <c r="CG85" s="22"/>
      <c r="CH85" s="22"/>
      <c r="CI85" s="22"/>
      <c r="CJ85" s="22"/>
      <c r="CK85" s="22"/>
      <c r="CL85" s="22"/>
      <c r="CM85" s="22"/>
      <c r="CN85" s="22"/>
      <c r="CO85" s="22"/>
      <c r="CP85" s="22"/>
      <c r="CQ85" s="22"/>
      <c r="CR85" s="22"/>
      <c r="CS85" s="22"/>
      <c r="CT85" s="22"/>
      <c r="CU85" s="22"/>
      <c r="CV85" s="22"/>
      <c r="CW85" s="22"/>
      <c r="CX85" s="22"/>
      <c r="CY85" s="22"/>
      <c r="CZ85" s="22"/>
      <c r="DA85" s="22"/>
      <c r="DB85" s="22"/>
    </row>
    <row r="86" spans="1:106">
      <c r="A86" s="34"/>
      <c r="B86" s="26"/>
      <c r="C86" s="22"/>
      <c r="D86" s="22"/>
      <c r="E86" s="22"/>
      <c r="F86" s="22"/>
      <c r="G86" s="37"/>
      <c r="H86" s="22"/>
      <c r="I86" s="22"/>
      <c r="J86" s="22"/>
      <c r="K86" s="22"/>
      <c r="L86" s="22"/>
      <c r="M86" s="37"/>
      <c r="N86" s="22"/>
      <c r="O86" s="22"/>
      <c r="P86" s="22"/>
      <c r="Q86" s="22"/>
      <c r="R86" s="22"/>
      <c r="S86" s="37"/>
      <c r="T86" s="22"/>
      <c r="U86" s="22"/>
      <c r="V86" s="22"/>
      <c r="W86" s="22"/>
      <c r="X86" s="22"/>
      <c r="Y86" s="37"/>
      <c r="Z86" s="22"/>
      <c r="AA86" s="22"/>
      <c r="AB86" s="22"/>
      <c r="AC86" s="22"/>
      <c r="AD86" s="22"/>
      <c r="AE86" s="37"/>
      <c r="AF86" s="22"/>
      <c r="AG86" s="22"/>
      <c r="AH86" s="22"/>
      <c r="AI86" s="22"/>
      <c r="AJ86" s="22"/>
      <c r="AK86" s="37"/>
      <c r="AL86" s="22"/>
      <c r="AM86" s="22"/>
      <c r="AN86" s="22"/>
      <c r="AO86" s="22"/>
      <c r="AP86" s="22"/>
      <c r="AQ86" s="25"/>
      <c r="AR86" s="25"/>
      <c r="AS86" s="25"/>
      <c r="AT86" s="25"/>
      <c r="AU86" s="25"/>
      <c r="AV86" s="25"/>
      <c r="AW86" s="25"/>
      <c r="AX86" s="22"/>
      <c r="AY86" s="22"/>
      <c r="AZ86" s="22"/>
      <c r="BA86" s="22"/>
      <c r="BB86" s="22"/>
      <c r="BC86" s="22"/>
      <c r="BD86" s="22"/>
      <c r="BE86" s="22"/>
      <c r="BF86" s="22"/>
      <c r="BG86" s="22"/>
      <c r="BH86" s="22"/>
      <c r="BI86" s="22"/>
      <c r="BJ86" s="22"/>
      <c r="BK86" s="22"/>
      <c r="BL86" s="22"/>
      <c r="BM86" s="22"/>
      <c r="BN86" s="22"/>
      <c r="BO86" s="22"/>
      <c r="BP86" s="22"/>
      <c r="BQ86" s="22"/>
      <c r="BR86" s="22"/>
      <c r="BS86" s="22"/>
      <c r="BT86" s="22"/>
      <c r="BU86" s="22"/>
      <c r="BV86" s="22"/>
      <c r="BW86" s="22"/>
      <c r="BX86" s="22"/>
      <c r="BY86" s="22"/>
      <c r="BZ86" s="22"/>
      <c r="CA86" s="22"/>
      <c r="CB86" s="22"/>
      <c r="CC86" s="22"/>
      <c r="CD86" s="22"/>
      <c r="CE86" s="22"/>
      <c r="CF86" s="22"/>
      <c r="CG86" s="22"/>
      <c r="CH86" s="22"/>
      <c r="CI86" s="22"/>
      <c r="CJ86" s="22"/>
      <c r="CK86" s="22"/>
      <c r="CL86" s="22"/>
      <c r="CM86" s="22"/>
      <c r="CN86" s="22"/>
      <c r="CO86" s="22"/>
      <c r="CP86" s="22"/>
      <c r="CQ86" s="22"/>
      <c r="CR86" s="22"/>
      <c r="CS86" s="22"/>
      <c r="CT86" s="22"/>
      <c r="CU86" s="22"/>
      <c r="CV86" s="22"/>
      <c r="CW86" s="22"/>
      <c r="CX86" s="22"/>
      <c r="CY86" s="22"/>
      <c r="CZ86" s="22"/>
      <c r="DA86" s="22"/>
      <c r="DB86" s="22"/>
    </row>
    <row r="87" spans="1:106">
      <c r="A87" s="34"/>
      <c r="B87" s="26"/>
      <c r="C87" s="22"/>
      <c r="D87" s="22"/>
      <c r="E87" s="22"/>
      <c r="F87" s="22"/>
      <c r="G87" s="37"/>
      <c r="H87" s="22"/>
      <c r="I87" s="22"/>
      <c r="J87" s="22"/>
      <c r="K87" s="22"/>
      <c r="L87" s="22"/>
      <c r="M87" s="37"/>
      <c r="N87" s="22"/>
      <c r="O87" s="22"/>
      <c r="P87" s="22"/>
      <c r="Q87" s="22"/>
      <c r="R87" s="22"/>
      <c r="S87" s="37"/>
      <c r="T87" s="22"/>
      <c r="U87" s="22"/>
      <c r="V87" s="22"/>
      <c r="W87" s="22"/>
      <c r="X87" s="22"/>
      <c r="Y87" s="37"/>
      <c r="Z87" s="22"/>
      <c r="AA87" s="22"/>
      <c r="AB87" s="22"/>
      <c r="AC87" s="22"/>
      <c r="AD87" s="22"/>
      <c r="AE87" s="37"/>
      <c r="AF87" s="22"/>
      <c r="AG87" s="22"/>
      <c r="AH87" s="22"/>
      <c r="AI87" s="22"/>
      <c r="AJ87" s="22"/>
      <c r="AK87" s="37"/>
      <c r="AL87" s="22"/>
      <c r="AM87" s="22"/>
      <c r="AN87" s="22"/>
      <c r="AO87" s="22"/>
      <c r="AP87" s="22"/>
      <c r="AQ87" s="25"/>
      <c r="AR87" s="25"/>
      <c r="AS87" s="25"/>
      <c r="AT87" s="25"/>
      <c r="AU87" s="25"/>
      <c r="AV87" s="25"/>
      <c r="AW87" s="25"/>
      <c r="AX87" s="22"/>
      <c r="AY87" s="22"/>
      <c r="AZ87" s="22"/>
      <c r="BA87" s="22"/>
      <c r="BB87" s="22"/>
      <c r="BC87" s="22"/>
      <c r="BD87" s="22"/>
      <c r="BE87" s="22"/>
      <c r="BF87" s="22"/>
      <c r="BG87" s="22"/>
      <c r="BH87" s="22"/>
      <c r="BI87" s="22"/>
      <c r="BJ87" s="22"/>
      <c r="BK87" s="22"/>
      <c r="BL87" s="22"/>
      <c r="BM87" s="22"/>
      <c r="BN87" s="22"/>
      <c r="BO87" s="22"/>
      <c r="BP87" s="22"/>
      <c r="BQ87" s="22"/>
      <c r="BR87" s="22"/>
      <c r="BS87" s="22"/>
      <c r="BT87" s="22"/>
      <c r="BU87" s="22"/>
      <c r="BV87" s="22"/>
      <c r="BW87" s="22"/>
      <c r="BX87" s="22"/>
      <c r="BY87" s="22"/>
      <c r="BZ87" s="22"/>
      <c r="CA87" s="22"/>
      <c r="CB87" s="22"/>
      <c r="CC87" s="22"/>
      <c r="CD87" s="22"/>
      <c r="CE87" s="22"/>
      <c r="CF87" s="22"/>
      <c r="CG87" s="22"/>
      <c r="CH87" s="22"/>
      <c r="CI87" s="22"/>
      <c r="CJ87" s="22"/>
      <c r="CK87" s="22"/>
      <c r="CL87" s="22"/>
      <c r="CM87" s="22"/>
      <c r="CN87" s="22"/>
      <c r="CO87" s="22"/>
      <c r="CP87" s="22"/>
      <c r="CQ87" s="22"/>
      <c r="CR87" s="22"/>
      <c r="CS87" s="22"/>
      <c r="CT87" s="22"/>
      <c r="CU87" s="22"/>
      <c r="CV87" s="22"/>
      <c r="CW87" s="22"/>
      <c r="CX87" s="22"/>
      <c r="CY87" s="22"/>
      <c r="CZ87" s="22"/>
      <c r="DA87" s="22"/>
      <c r="DB87" s="22"/>
    </row>
    <row r="88" spans="1:106">
      <c r="A88" s="34"/>
      <c r="B88" s="26"/>
      <c r="C88" s="22"/>
      <c r="D88" s="22"/>
      <c r="E88" s="22"/>
      <c r="F88" s="22"/>
      <c r="G88" s="37"/>
      <c r="H88" s="22"/>
      <c r="I88" s="22"/>
      <c r="J88" s="22"/>
      <c r="K88" s="22"/>
      <c r="L88" s="22"/>
      <c r="M88" s="37"/>
      <c r="N88" s="22"/>
      <c r="O88" s="22"/>
      <c r="P88" s="22"/>
      <c r="Q88" s="22"/>
      <c r="R88" s="22"/>
      <c r="S88" s="37"/>
      <c r="T88" s="22"/>
      <c r="U88" s="22"/>
      <c r="V88" s="22"/>
      <c r="W88" s="22"/>
      <c r="X88" s="22"/>
      <c r="Y88" s="37"/>
      <c r="Z88" s="22"/>
      <c r="AA88" s="22"/>
      <c r="AB88" s="22"/>
      <c r="AC88" s="22"/>
      <c r="AD88" s="22"/>
      <c r="AE88" s="37"/>
      <c r="AF88" s="22"/>
      <c r="AG88" s="22"/>
      <c r="AH88" s="22"/>
      <c r="AI88" s="22"/>
      <c r="AJ88" s="22"/>
      <c r="AK88" s="37"/>
      <c r="AL88" s="22"/>
      <c r="AM88" s="22"/>
      <c r="AN88" s="22"/>
      <c r="AO88" s="22"/>
      <c r="AP88" s="22"/>
      <c r="AQ88" s="25"/>
      <c r="AR88" s="25"/>
      <c r="AS88" s="25"/>
      <c r="AT88" s="25"/>
      <c r="AU88" s="25"/>
      <c r="AV88" s="25"/>
      <c r="AW88" s="25"/>
      <c r="AX88" s="22"/>
      <c r="AY88" s="22"/>
      <c r="AZ88" s="22"/>
      <c r="BA88" s="22"/>
      <c r="BB88" s="22"/>
      <c r="BC88" s="22"/>
      <c r="BD88" s="22"/>
      <c r="BE88" s="22"/>
      <c r="BF88" s="22"/>
      <c r="BG88" s="22"/>
      <c r="BH88" s="22"/>
      <c r="BI88" s="22"/>
      <c r="BJ88" s="22"/>
      <c r="BK88" s="22"/>
      <c r="BL88" s="22"/>
      <c r="BM88" s="22"/>
      <c r="BN88" s="22"/>
      <c r="BO88" s="22"/>
      <c r="BP88" s="22"/>
      <c r="BQ88" s="22"/>
      <c r="BR88" s="22"/>
      <c r="BS88" s="22"/>
      <c r="BT88" s="22"/>
      <c r="BU88" s="22"/>
      <c r="BV88" s="22"/>
      <c r="BW88" s="22"/>
      <c r="BX88" s="22"/>
      <c r="BY88" s="22"/>
      <c r="BZ88" s="22"/>
      <c r="CA88" s="22"/>
      <c r="CB88" s="22"/>
      <c r="CC88" s="22"/>
      <c r="CD88" s="22"/>
      <c r="CE88" s="22"/>
      <c r="CF88" s="22"/>
      <c r="CG88" s="22"/>
      <c r="CH88" s="22"/>
      <c r="CI88" s="22"/>
      <c r="CJ88" s="22"/>
      <c r="CK88" s="22"/>
      <c r="CL88" s="22"/>
      <c r="CM88" s="22"/>
      <c r="CN88" s="22"/>
      <c r="CO88" s="22"/>
      <c r="CP88" s="22"/>
      <c r="CQ88" s="22"/>
      <c r="CR88" s="22"/>
      <c r="CS88" s="22"/>
      <c r="CT88" s="22"/>
      <c r="CU88" s="22"/>
      <c r="CV88" s="22"/>
      <c r="CW88" s="22"/>
      <c r="CX88" s="22"/>
      <c r="CY88" s="22"/>
      <c r="CZ88" s="22"/>
      <c r="DA88" s="22"/>
      <c r="DB88" s="22"/>
    </row>
    <row r="89" spans="1:106">
      <c r="A89" s="34"/>
      <c r="B89" s="26"/>
      <c r="C89" s="22"/>
      <c r="D89" s="22"/>
      <c r="E89" s="22"/>
      <c r="F89" s="22"/>
      <c r="G89" s="37"/>
      <c r="H89" s="22"/>
      <c r="I89" s="22"/>
      <c r="J89" s="22"/>
      <c r="K89" s="22"/>
      <c r="L89" s="22"/>
      <c r="M89" s="37"/>
      <c r="N89" s="22"/>
      <c r="O89" s="22"/>
      <c r="P89" s="22"/>
      <c r="Q89" s="22"/>
      <c r="R89" s="22"/>
      <c r="S89" s="37"/>
      <c r="T89" s="22"/>
      <c r="U89" s="22"/>
      <c r="V89" s="22"/>
      <c r="W89" s="22"/>
      <c r="X89" s="22"/>
      <c r="Y89" s="37"/>
      <c r="Z89" s="22"/>
      <c r="AA89" s="22"/>
      <c r="AB89" s="22"/>
      <c r="AC89" s="22"/>
      <c r="AD89" s="22"/>
      <c r="AE89" s="37"/>
      <c r="AF89" s="22"/>
      <c r="AG89" s="22"/>
      <c r="AH89" s="22"/>
      <c r="AI89" s="22"/>
      <c r="AJ89" s="22"/>
      <c r="AK89" s="37"/>
      <c r="AL89" s="22"/>
      <c r="AM89" s="22"/>
      <c r="AN89" s="22"/>
      <c r="AO89" s="22"/>
      <c r="AP89" s="22"/>
      <c r="AQ89" s="25"/>
      <c r="AR89" s="25"/>
      <c r="AS89" s="25"/>
      <c r="AT89" s="25"/>
      <c r="AU89" s="25"/>
      <c r="AV89" s="25"/>
      <c r="AW89" s="25"/>
      <c r="AX89" s="22"/>
      <c r="AY89" s="22"/>
      <c r="AZ89" s="22"/>
      <c r="BA89" s="22"/>
      <c r="BB89" s="22"/>
      <c r="BC89" s="22"/>
      <c r="BD89" s="22"/>
      <c r="BE89" s="22"/>
      <c r="BF89" s="22"/>
      <c r="BG89" s="22"/>
      <c r="BH89" s="22"/>
      <c r="BI89" s="22"/>
      <c r="BJ89" s="22"/>
      <c r="BK89" s="22"/>
      <c r="BL89" s="22"/>
      <c r="BM89" s="22"/>
      <c r="BN89" s="22"/>
      <c r="BO89" s="22"/>
      <c r="BP89" s="22"/>
      <c r="BQ89" s="22"/>
      <c r="BR89" s="22"/>
      <c r="BS89" s="22"/>
      <c r="BT89" s="22"/>
      <c r="BU89" s="22"/>
      <c r="BV89" s="22"/>
      <c r="BW89" s="22"/>
      <c r="BX89" s="22"/>
      <c r="BY89" s="22"/>
      <c r="BZ89" s="22"/>
      <c r="CA89" s="22"/>
      <c r="CB89" s="22"/>
      <c r="CC89" s="22"/>
      <c r="CD89" s="22"/>
      <c r="CE89" s="22"/>
      <c r="CF89" s="22"/>
      <c r="CG89" s="22"/>
      <c r="CH89" s="22"/>
      <c r="CI89" s="22"/>
      <c r="CJ89" s="22"/>
      <c r="CK89" s="22"/>
      <c r="CL89" s="22"/>
      <c r="CM89" s="22"/>
      <c r="CN89" s="22"/>
      <c r="CO89" s="22"/>
      <c r="CP89" s="22"/>
      <c r="CQ89" s="22"/>
      <c r="CR89" s="22"/>
      <c r="CS89" s="22"/>
      <c r="CT89" s="22"/>
      <c r="CU89" s="22"/>
      <c r="CV89" s="22"/>
      <c r="CW89" s="22"/>
      <c r="CX89" s="22"/>
      <c r="CY89" s="22"/>
      <c r="CZ89" s="22"/>
      <c r="DA89" s="22"/>
      <c r="DB89" s="22"/>
    </row>
    <row r="90" spans="1:106">
      <c r="A90" s="34"/>
      <c r="B90" s="26"/>
      <c r="C90" s="22"/>
      <c r="D90" s="22"/>
      <c r="E90" s="22"/>
      <c r="F90" s="22"/>
      <c r="G90" s="37"/>
      <c r="H90" s="22"/>
      <c r="I90" s="22"/>
      <c r="J90" s="22"/>
      <c r="K90" s="22"/>
      <c r="L90" s="22"/>
      <c r="M90" s="37"/>
      <c r="N90" s="22"/>
      <c r="O90" s="22"/>
      <c r="P90" s="22"/>
      <c r="Q90" s="22"/>
      <c r="R90" s="22"/>
      <c r="S90" s="37"/>
      <c r="T90" s="22"/>
      <c r="U90" s="22"/>
      <c r="V90" s="22"/>
      <c r="W90" s="22"/>
      <c r="X90" s="22"/>
      <c r="Y90" s="37"/>
      <c r="Z90" s="22"/>
      <c r="AA90" s="22"/>
      <c r="AB90" s="22"/>
      <c r="AC90" s="22"/>
      <c r="AD90" s="22"/>
      <c r="AE90" s="37"/>
      <c r="AF90" s="22"/>
      <c r="AG90" s="22"/>
      <c r="AH90" s="22"/>
      <c r="AI90" s="22"/>
      <c r="AJ90" s="22"/>
      <c r="AK90" s="37"/>
      <c r="AL90" s="22"/>
      <c r="AM90" s="22"/>
      <c r="AN90" s="22"/>
      <c r="AO90" s="22"/>
      <c r="AP90" s="22"/>
      <c r="AQ90" s="25"/>
      <c r="AR90" s="25"/>
      <c r="AS90" s="25"/>
      <c r="AT90" s="25"/>
      <c r="AU90" s="25"/>
      <c r="AV90" s="25"/>
      <c r="AW90" s="25"/>
      <c r="AX90" s="22"/>
      <c r="AY90" s="22"/>
      <c r="AZ90" s="22"/>
      <c r="BA90" s="22"/>
      <c r="BB90" s="22"/>
      <c r="BC90" s="22"/>
      <c r="BD90" s="22"/>
      <c r="BE90" s="22"/>
      <c r="BF90" s="22"/>
      <c r="BG90" s="22"/>
      <c r="BH90" s="22"/>
      <c r="BI90" s="22"/>
      <c r="BJ90" s="22"/>
      <c r="BK90" s="22"/>
      <c r="BL90" s="22"/>
      <c r="BM90" s="22"/>
      <c r="BN90" s="22"/>
      <c r="BO90" s="22"/>
      <c r="BP90" s="22"/>
      <c r="BQ90" s="22"/>
      <c r="BR90" s="22"/>
      <c r="BS90" s="22"/>
      <c r="BT90" s="22"/>
      <c r="BU90" s="22"/>
      <c r="BV90" s="22"/>
      <c r="BW90" s="22"/>
      <c r="BX90" s="22"/>
      <c r="BY90" s="22"/>
      <c r="BZ90" s="22"/>
      <c r="CA90" s="22"/>
      <c r="CB90" s="22"/>
      <c r="CC90" s="22"/>
      <c r="CD90" s="22"/>
      <c r="CE90" s="22"/>
      <c r="CF90" s="22"/>
      <c r="CG90" s="22"/>
      <c r="CH90" s="22"/>
      <c r="CI90" s="22"/>
      <c r="CJ90" s="22"/>
      <c r="CK90" s="22"/>
      <c r="CL90" s="22"/>
      <c r="CM90" s="22"/>
      <c r="CN90" s="22"/>
      <c r="CO90" s="22"/>
      <c r="CP90" s="22"/>
      <c r="CQ90" s="22"/>
      <c r="CR90" s="22"/>
      <c r="CS90" s="22"/>
      <c r="CT90" s="22"/>
      <c r="CU90" s="22"/>
      <c r="CV90" s="22"/>
      <c r="CW90" s="22"/>
      <c r="CX90" s="22"/>
      <c r="CY90" s="22"/>
      <c r="CZ90" s="22"/>
      <c r="DA90" s="22"/>
      <c r="DB90" s="22"/>
    </row>
    <row r="91" spans="1:106">
      <c r="A91" s="34"/>
      <c r="B91" s="26"/>
      <c r="C91" s="22"/>
      <c r="D91" s="22"/>
      <c r="E91" s="22"/>
      <c r="F91" s="22"/>
      <c r="G91" s="37"/>
      <c r="H91" s="22"/>
      <c r="I91" s="22"/>
      <c r="J91" s="22"/>
      <c r="K91" s="22"/>
      <c r="L91" s="22"/>
      <c r="M91" s="37"/>
      <c r="N91" s="22"/>
      <c r="O91" s="22"/>
      <c r="P91" s="22"/>
      <c r="Q91" s="22"/>
      <c r="R91" s="22"/>
      <c r="S91" s="37"/>
      <c r="T91" s="22"/>
      <c r="U91" s="22"/>
      <c r="V91" s="22"/>
      <c r="W91" s="22"/>
      <c r="X91" s="22"/>
      <c r="Y91" s="37"/>
      <c r="Z91" s="22"/>
      <c r="AA91" s="22"/>
      <c r="AB91" s="22"/>
      <c r="AC91" s="22"/>
      <c r="AD91" s="22"/>
      <c r="AE91" s="37"/>
      <c r="AF91" s="22"/>
      <c r="AG91" s="22"/>
      <c r="AH91" s="22"/>
      <c r="AI91" s="22"/>
      <c r="AJ91" s="22"/>
      <c r="AK91" s="37"/>
      <c r="AL91" s="22"/>
      <c r="AM91" s="22"/>
      <c r="AN91" s="22"/>
      <c r="AO91" s="22"/>
      <c r="AP91" s="22"/>
      <c r="AQ91" s="25"/>
      <c r="AR91" s="25"/>
      <c r="AS91" s="25"/>
      <c r="AT91" s="25"/>
      <c r="AU91" s="25"/>
      <c r="AV91" s="25"/>
      <c r="AW91" s="25"/>
      <c r="AX91" s="22"/>
      <c r="AY91" s="22"/>
      <c r="AZ91" s="22"/>
      <c r="BA91" s="22"/>
      <c r="BB91" s="22"/>
      <c r="BC91" s="22"/>
      <c r="BD91" s="22"/>
      <c r="BE91" s="22"/>
      <c r="BF91" s="22"/>
      <c r="BG91" s="22"/>
      <c r="BH91" s="22"/>
      <c r="BI91" s="22"/>
      <c r="BJ91" s="22"/>
      <c r="BK91" s="22"/>
      <c r="BL91" s="22"/>
      <c r="BM91" s="22"/>
      <c r="BN91" s="22"/>
      <c r="BO91" s="22"/>
      <c r="BP91" s="22"/>
      <c r="BQ91" s="22"/>
      <c r="BR91" s="22"/>
      <c r="BS91" s="22"/>
      <c r="BT91" s="22"/>
      <c r="BU91" s="22"/>
      <c r="BV91" s="22"/>
      <c r="BW91" s="22"/>
      <c r="BX91" s="22"/>
      <c r="BY91" s="22"/>
      <c r="BZ91" s="22"/>
      <c r="CA91" s="22"/>
      <c r="CB91" s="22"/>
      <c r="CC91" s="22"/>
      <c r="CD91" s="22"/>
      <c r="CE91" s="22"/>
      <c r="CF91" s="22"/>
      <c r="CG91" s="22"/>
      <c r="CH91" s="22"/>
      <c r="CI91" s="22"/>
      <c r="CJ91" s="22"/>
      <c r="CK91" s="22"/>
      <c r="CL91" s="22"/>
      <c r="CM91" s="22"/>
      <c r="CN91" s="22"/>
      <c r="CO91" s="22"/>
      <c r="CP91" s="22"/>
      <c r="CQ91" s="22"/>
      <c r="CR91" s="22"/>
      <c r="CS91" s="22"/>
      <c r="CT91" s="22"/>
      <c r="CU91" s="22"/>
      <c r="CV91" s="22"/>
      <c r="CW91" s="22"/>
      <c r="CX91" s="22"/>
      <c r="CY91" s="22"/>
      <c r="CZ91" s="22"/>
      <c r="DA91" s="22"/>
      <c r="DB91" s="22"/>
    </row>
    <row r="92" spans="1:106">
      <c r="A92" s="34"/>
      <c r="B92" s="26"/>
      <c r="C92" s="22"/>
      <c r="D92" s="22"/>
      <c r="E92" s="22"/>
      <c r="F92" s="22"/>
      <c r="G92" s="37"/>
      <c r="H92" s="22"/>
      <c r="I92" s="22"/>
      <c r="J92" s="22"/>
      <c r="K92" s="22"/>
      <c r="L92" s="22"/>
      <c r="M92" s="37"/>
      <c r="N92" s="22"/>
      <c r="O92" s="22"/>
      <c r="P92" s="22"/>
      <c r="Q92" s="22"/>
      <c r="R92" s="22"/>
      <c r="S92" s="37"/>
      <c r="T92" s="22"/>
      <c r="U92" s="22"/>
      <c r="V92" s="22"/>
      <c r="W92" s="22"/>
      <c r="X92" s="22"/>
      <c r="Y92" s="37"/>
      <c r="Z92" s="22"/>
      <c r="AA92" s="22"/>
      <c r="AB92" s="22"/>
      <c r="AC92" s="22"/>
      <c r="AD92" s="22"/>
      <c r="AE92" s="37"/>
      <c r="AF92" s="22"/>
      <c r="AG92" s="22"/>
      <c r="AH92" s="22"/>
      <c r="AI92" s="22"/>
      <c r="AJ92" s="22"/>
      <c r="AK92" s="37"/>
      <c r="AL92" s="22"/>
      <c r="AM92" s="22"/>
      <c r="AN92" s="22"/>
      <c r="AO92" s="22"/>
      <c r="AP92" s="22"/>
      <c r="AQ92" s="25"/>
      <c r="AR92" s="25"/>
      <c r="AS92" s="25"/>
      <c r="AT92" s="25"/>
      <c r="AU92" s="25"/>
      <c r="AV92" s="25"/>
      <c r="AW92" s="25"/>
      <c r="AX92" s="22"/>
      <c r="AY92" s="22"/>
      <c r="AZ92" s="22"/>
      <c r="BA92" s="22"/>
      <c r="BB92" s="22"/>
      <c r="BC92" s="22"/>
      <c r="BD92" s="22"/>
      <c r="BE92" s="22"/>
      <c r="BF92" s="22"/>
      <c r="BG92" s="22"/>
      <c r="BH92" s="22"/>
      <c r="BI92" s="22"/>
      <c r="BJ92" s="22"/>
      <c r="BK92" s="22"/>
      <c r="BL92" s="22"/>
      <c r="BM92" s="22"/>
      <c r="BN92" s="22"/>
      <c r="BO92" s="22"/>
      <c r="BP92" s="22"/>
      <c r="BQ92" s="22"/>
      <c r="BR92" s="22"/>
      <c r="BS92" s="22"/>
      <c r="BT92" s="22"/>
      <c r="BU92" s="22"/>
      <c r="BV92" s="22"/>
      <c r="BW92" s="22"/>
      <c r="BX92" s="22"/>
      <c r="BY92" s="22"/>
      <c r="BZ92" s="22"/>
      <c r="CA92" s="22"/>
      <c r="CB92" s="22"/>
      <c r="CC92" s="22"/>
      <c r="CD92" s="22"/>
      <c r="CE92" s="22"/>
      <c r="CF92" s="22"/>
      <c r="CG92" s="22"/>
      <c r="CH92" s="22"/>
      <c r="CI92" s="22"/>
      <c r="CJ92" s="22"/>
      <c r="CK92" s="22"/>
      <c r="CL92" s="22"/>
      <c r="CM92" s="22"/>
      <c r="CN92" s="22"/>
      <c r="CO92" s="22"/>
      <c r="CP92" s="22"/>
      <c r="CQ92" s="22"/>
      <c r="CR92" s="22"/>
      <c r="CS92" s="22"/>
      <c r="CT92" s="22"/>
      <c r="CU92" s="22"/>
      <c r="CV92" s="22"/>
      <c r="CW92" s="22"/>
      <c r="CX92" s="22"/>
      <c r="CY92" s="22"/>
      <c r="CZ92" s="22"/>
      <c r="DA92" s="22"/>
      <c r="DB92" s="22"/>
    </row>
    <row r="93" spans="1:106">
      <c r="A93" s="34"/>
      <c r="B93" s="26"/>
      <c r="C93" s="22"/>
      <c r="D93" s="22"/>
      <c r="E93" s="22"/>
      <c r="F93" s="22"/>
      <c r="G93" s="37"/>
      <c r="H93" s="22"/>
      <c r="I93" s="22"/>
      <c r="J93" s="22"/>
      <c r="K93" s="22"/>
      <c r="L93" s="22"/>
      <c r="M93" s="37"/>
      <c r="N93" s="22"/>
      <c r="O93" s="22"/>
      <c r="P93" s="22"/>
      <c r="Q93" s="22"/>
      <c r="R93" s="22"/>
      <c r="S93" s="37"/>
      <c r="T93" s="22"/>
      <c r="U93" s="22"/>
      <c r="V93" s="22"/>
      <c r="W93" s="22"/>
      <c r="X93" s="22"/>
      <c r="Y93" s="37"/>
      <c r="Z93" s="22"/>
      <c r="AA93" s="22"/>
      <c r="AB93" s="22"/>
      <c r="AC93" s="22"/>
      <c r="AD93" s="22"/>
      <c r="AE93" s="37"/>
      <c r="AF93" s="22"/>
      <c r="AG93" s="22"/>
      <c r="AH93" s="22"/>
      <c r="AI93" s="22"/>
      <c r="AJ93" s="22"/>
      <c r="AK93" s="37"/>
      <c r="AL93" s="22"/>
      <c r="AM93" s="22"/>
      <c r="AN93" s="22"/>
      <c r="AO93" s="22"/>
      <c r="AP93" s="22"/>
      <c r="AQ93" s="25"/>
      <c r="AR93" s="25"/>
      <c r="AS93" s="25"/>
      <c r="AT93" s="25"/>
      <c r="AU93" s="25"/>
      <c r="AV93" s="25"/>
      <c r="AW93" s="25"/>
      <c r="AX93" s="22"/>
      <c r="AY93" s="22"/>
      <c r="AZ93" s="22"/>
      <c r="BA93" s="22"/>
      <c r="BB93" s="22"/>
      <c r="BC93" s="22"/>
      <c r="BD93" s="22"/>
      <c r="BE93" s="22"/>
      <c r="BF93" s="22"/>
      <c r="BG93" s="22"/>
      <c r="BH93" s="22"/>
      <c r="BI93" s="22"/>
      <c r="BJ93" s="22"/>
      <c r="BK93" s="22"/>
      <c r="BL93" s="22"/>
      <c r="BM93" s="22"/>
      <c r="BN93" s="22"/>
      <c r="BO93" s="22"/>
      <c r="BP93" s="22"/>
      <c r="BQ93" s="22"/>
      <c r="BR93" s="22"/>
      <c r="BS93" s="22"/>
      <c r="BT93" s="22"/>
      <c r="BU93" s="22"/>
      <c r="BV93" s="22"/>
      <c r="BW93" s="22"/>
      <c r="BX93" s="22"/>
      <c r="BY93" s="22"/>
      <c r="BZ93" s="22"/>
      <c r="CA93" s="22"/>
      <c r="CB93" s="22"/>
      <c r="CC93" s="22"/>
      <c r="CD93" s="22"/>
      <c r="CE93" s="22"/>
      <c r="CF93" s="22"/>
      <c r="CG93" s="22"/>
      <c r="CH93" s="22"/>
      <c r="CI93" s="22"/>
      <c r="CJ93" s="22"/>
      <c r="CK93" s="22"/>
      <c r="CL93" s="22"/>
      <c r="CM93" s="22"/>
      <c r="CN93" s="22"/>
      <c r="CO93" s="22"/>
      <c r="CP93" s="22"/>
      <c r="CQ93" s="22"/>
      <c r="CR93" s="22"/>
      <c r="CS93" s="22"/>
      <c r="CT93" s="22"/>
      <c r="CU93" s="22"/>
      <c r="CV93" s="22"/>
      <c r="CW93" s="22"/>
      <c r="CX93" s="22"/>
      <c r="CY93" s="22"/>
      <c r="CZ93" s="22"/>
      <c r="DA93" s="22"/>
      <c r="DB93" s="22"/>
    </row>
    <row r="94" spans="1:106">
      <c r="A94" s="34"/>
      <c r="B94" s="26"/>
      <c r="C94" s="22"/>
      <c r="D94" s="22"/>
      <c r="E94" s="22"/>
      <c r="F94" s="22"/>
      <c r="G94" s="37"/>
      <c r="H94" s="22"/>
      <c r="I94" s="22"/>
      <c r="J94" s="22"/>
      <c r="K94" s="22"/>
      <c r="L94" s="22"/>
      <c r="M94" s="37"/>
      <c r="N94" s="22"/>
      <c r="O94" s="22"/>
      <c r="P94" s="22"/>
      <c r="Q94" s="22"/>
      <c r="R94" s="22"/>
      <c r="S94" s="37"/>
      <c r="T94" s="22"/>
      <c r="U94" s="22"/>
      <c r="V94" s="22"/>
      <c r="W94" s="22"/>
      <c r="X94" s="22"/>
      <c r="Y94" s="37"/>
      <c r="Z94" s="22"/>
      <c r="AA94" s="22"/>
      <c r="AB94" s="22"/>
      <c r="AC94" s="22"/>
      <c r="AD94" s="22"/>
      <c r="AE94" s="37"/>
      <c r="AF94" s="22"/>
      <c r="AG94" s="22"/>
      <c r="AH94" s="22"/>
      <c r="AI94" s="22"/>
      <c r="AJ94" s="22"/>
      <c r="AK94" s="37"/>
      <c r="AL94" s="22"/>
      <c r="AM94" s="22"/>
      <c r="AN94" s="22"/>
      <c r="AO94" s="22"/>
      <c r="AP94" s="22"/>
      <c r="AQ94" s="25"/>
      <c r="AR94" s="25"/>
      <c r="AS94" s="25"/>
      <c r="AT94" s="25"/>
      <c r="AU94" s="25"/>
      <c r="AV94" s="25"/>
      <c r="AW94" s="25"/>
      <c r="AX94" s="22"/>
      <c r="AY94" s="22"/>
      <c r="AZ94" s="22"/>
      <c r="BA94" s="22"/>
      <c r="BB94" s="22"/>
      <c r="BC94" s="22"/>
      <c r="BD94" s="22"/>
      <c r="BE94" s="22"/>
      <c r="BF94" s="22"/>
      <c r="BG94" s="22"/>
      <c r="BH94" s="22"/>
      <c r="BI94" s="22"/>
      <c r="BJ94" s="22"/>
      <c r="BK94" s="22"/>
      <c r="BL94" s="22"/>
      <c r="BM94" s="22"/>
      <c r="BN94" s="22"/>
      <c r="BO94" s="22"/>
      <c r="BP94" s="22"/>
      <c r="BQ94" s="22"/>
      <c r="BR94" s="22"/>
      <c r="BS94" s="22"/>
      <c r="BT94" s="22"/>
      <c r="BU94" s="22"/>
      <c r="BV94" s="22"/>
      <c r="BW94" s="22"/>
      <c r="BX94" s="22"/>
      <c r="BY94" s="22"/>
      <c r="BZ94" s="22"/>
      <c r="CA94" s="22"/>
      <c r="CB94" s="22"/>
      <c r="CC94" s="22"/>
      <c r="CD94" s="22"/>
      <c r="CE94" s="22"/>
      <c r="CF94" s="22"/>
      <c r="CG94" s="22"/>
      <c r="CH94" s="22"/>
      <c r="CI94" s="22"/>
      <c r="CJ94" s="22"/>
      <c r="CK94" s="22"/>
      <c r="CL94" s="22"/>
      <c r="CM94" s="22"/>
      <c r="CN94" s="22"/>
      <c r="CO94" s="22"/>
      <c r="CP94" s="22"/>
      <c r="CQ94" s="22"/>
      <c r="CR94" s="22"/>
      <c r="CS94" s="22"/>
      <c r="CT94" s="22"/>
      <c r="CU94" s="22"/>
      <c r="CV94" s="22"/>
      <c r="CW94" s="22"/>
      <c r="CX94" s="22"/>
      <c r="CY94" s="22"/>
      <c r="CZ94" s="22"/>
      <c r="DA94" s="22"/>
      <c r="DB94" s="22"/>
    </row>
    <row r="95" spans="1:106">
      <c r="A95" s="34"/>
      <c r="B95" s="26"/>
      <c r="C95" s="22"/>
      <c r="D95" s="22"/>
      <c r="E95" s="22"/>
      <c r="F95" s="22"/>
      <c r="G95" s="37"/>
      <c r="H95" s="22"/>
      <c r="I95" s="22"/>
      <c r="J95" s="22"/>
      <c r="K95" s="22"/>
      <c r="L95" s="22"/>
      <c r="M95" s="37"/>
      <c r="N95" s="22"/>
      <c r="O95" s="22"/>
      <c r="P95" s="22"/>
      <c r="Q95" s="22"/>
      <c r="R95" s="22"/>
      <c r="S95" s="37"/>
      <c r="T95" s="22"/>
      <c r="U95" s="22"/>
      <c r="V95" s="22"/>
      <c r="W95" s="22"/>
      <c r="X95" s="22"/>
      <c r="Y95" s="37"/>
      <c r="Z95" s="22"/>
      <c r="AA95" s="22"/>
      <c r="AB95" s="22"/>
      <c r="AC95" s="22"/>
      <c r="AD95" s="22"/>
      <c r="AE95" s="37"/>
      <c r="AF95" s="22"/>
      <c r="AG95" s="22"/>
      <c r="AH95" s="22"/>
      <c r="AI95" s="22"/>
      <c r="AJ95" s="22"/>
      <c r="AK95" s="37"/>
      <c r="AL95" s="22"/>
      <c r="AM95" s="22"/>
      <c r="AN95" s="22"/>
      <c r="AO95" s="22"/>
      <c r="AP95" s="22"/>
      <c r="AQ95" s="25"/>
      <c r="AR95" s="25"/>
      <c r="AS95" s="25"/>
      <c r="AT95" s="25"/>
      <c r="AU95" s="25"/>
      <c r="AV95" s="25"/>
      <c r="AW95" s="25"/>
      <c r="AX95" s="22"/>
      <c r="AY95" s="22"/>
      <c r="AZ95" s="22"/>
      <c r="BA95" s="22"/>
      <c r="BB95" s="22"/>
      <c r="BC95" s="22"/>
      <c r="BD95" s="22"/>
      <c r="BE95" s="22"/>
      <c r="BF95" s="22"/>
      <c r="BG95" s="22"/>
      <c r="BH95" s="22"/>
      <c r="BI95" s="22"/>
      <c r="BJ95" s="22"/>
      <c r="BK95" s="22"/>
      <c r="BL95" s="22"/>
      <c r="BM95" s="22"/>
      <c r="BN95" s="22"/>
      <c r="BO95" s="22"/>
      <c r="BP95" s="22"/>
      <c r="BQ95" s="22"/>
      <c r="BR95" s="22"/>
      <c r="BS95" s="22"/>
      <c r="BT95" s="22"/>
      <c r="BU95" s="22"/>
      <c r="BV95" s="22"/>
      <c r="BW95" s="22"/>
      <c r="BX95" s="22"/>
      <c r="BY95" s="22"/>
      <c r="BZ95" s="22"/>
      <c r="CA95" s="22"/>
      <c r="CB95" s="22"/>
      <c r="CC95" s="22"/>
      <c r="CD95" s="22"/>
      <c r="CE95" s="22"/>
      <c r="CF95" s="22"/>
      <c r="CG95" s="22"/>
      <c r="CH95" s="22"/>
      <c r="CI95" s="22"/>
      <c r="CJ95" s="22"/>
      <c r="CK95" s="22"/>
      <c r="CL95" s="22"/>
      <c r="CM95" s="22"/>
      <c r="CN95" s="22"/>
      <c r="CO95" s="22"/>
      <c r="CP95" s="22"/>
      <c r="CQ95" s="22"/>
      <c r="CR95" s="22"/>
      <c r="CS95" s="22"/>
      <c r="CT95" s="22"/>
      <c r="CU95" s="22"/>
      <c r="CV95" s="22"/>
      <c r="CW95" s="22"/>
      <c r="CX95" s="22"/>
      <c r="CY95" s="22"/>
      <c r="CZ95" s="22"/>
      <c r="DA95" s="22"/>
      <c r="DB95" s="22"/>
    </row>
    <row r="96" spans="1:106">
      <c r="A96" s="34"/>
      <c r="B96" s="26"/>
      <c r="C96" s="22"/>
      <c r="D96" s="22"/>
      <c r="E96" s="22"/>
      <c r="F96" s="22"/>
      <c r="G96" s="37"/>
      <c r="H96" s="22"/>
      <c r="I96" s="22"/>
      <c r="J96" s="22"/>
      <c r="K96" s="22"/>
      <c r="L96" s="22"/>
      <c r="M96" s="37"/>
      <c r="N96" s="22"/>
      <c r="O96" s="22"/>
      <c r="P96" s="22"/>
      <c r="Q96" s="22"/>
      <c r="R96" s="22"/>
      <c r="S96" s="37"/>
      <c r="T96" s="22"/>
      <c r="U96" s="22"/>
      <c r="V96" s="22"/>
      <c r="W96" s="22"/>
      <c r="X96" s="22"/>
      <c r="Y96" s="37"/>
      <c r="Z96" s="22"/>
      <c r="AA96" s="22"/>
      <c r="AB96" s="22"/>
      <c r="AC96" s="22"/>
      <c r="AD96" s="22"/>
      <c r="AE96" s="37"/>
      <c r="AF96" s="22"/>
      <c r="AG96" s="22"/>
      <c r="AH96" s="22"/>
      <c r="AI96" s="22"/>
      <c r="AJ96" s="22"/>
      <c r="AK96" s="37"/>
      <c r="AL96" s="22"/>
      <c r="AM96" s="22"/>
      <c r="AN96" s="22"/>
      <c r="AO96" s="22"/>
      <c r="AP96" s="22"/>
      <c r="AQ96" s="25"/>
      <c r="AR96" s="25"/>
      <c r="AS96" s="25"/>
      <c r="AT96" s="25"/>
      <c r="AU96" s="25"/>
      <c r="AV96" s="25"/>
      <c r="AW96" s="25"/>
      <c r="AX96" s="22"/>
      <c r="AY96" s="22"/>
      <c r="AZ96" s="22"/>
      <c r="BA96" s="22"/>
      <c r="BB96" s="22"/>
      <c r="BC96" s="22"/>
      <c r="BD96" s="22"/>
      <c r="BE96" s="22"/>
      <c r="BF96" s="22"/>
      <c r="BG96" s="22"/>
      <c r="BH96" s="22"/>
      <c r="BI96" s="22"/>
      <c r="BJ96" s="22"/>
      <c r="BK96" s="22"/>
      <c r="BL96" s="22"/>
      <c r="BM96" s="22"/>
      <c r="BN96" s="22"/>
      <c r="BO96" s="22"/>
      <c r="BP96" s="22"/>
      <c r="BQ96" s="22"/>
      <c r="BR96" s="22"/>
      <c r="BS96" s="22"/>
      <c r="BT96" s="22"/>
      <c r="BU96" s="22"/>
      <c r="BV96" s="22"/>
      <c r="BW96" s="22"/>
      <c r="BX96" s="22"/>
      <c r="BY96" s="22"/>
      <c r="BZ96" s="22"/>
      <c r="CA96" s="22"/>
      <c r="CB96" s="22"/>
      <c r="CC96" s="22"/>
      <c r="CD96" s="22"/>
      <c r="CE96" s="22"/>
      <c r="CF96" s="22"/>
      <c r="CG96" s="22"/>
      <c r="CH96" s="22"/>
      <c r="CI96" s="22"/>
      <c r="CJ96" s="22"/>
      <c r="CK96" s="22"/>
      <c r="CL96" s="22"/>
      <c r="CM96" s="22"/>
      <c r="CN96" s="22"/>
      <c r="CO96" s="22"/>
      <c r="CP96" s="22"/>
      <c r="CQ96" s="22"/>
      <c r="CR96" s="22"/>
      <c r="CS96" s="22"/>
      <c r="CT96" s="22"/>
      <c r="CU96" s="22"/>
      <c r="CV96" s="22"/>
      <c r="CW96" s="22"/>
      <c r="CX96" s="22"/>
      <c r="CY96" s="22"/>
      <c r="CZ96" s="22"/>
      <c r="DA96" s="22"/>
      <c r="DB96" s="22"/>
    </row>
    <row r="97" spans="1:106">
      <c r="A97" s="34"/>
      <c r="B97" s="26"/>
      <c r="C97" s="22"/>
      <c r="D97" s="22"/>
      <c r="E97" s="22"/>
      <c r="F97" s="22"/>
      <c r="G97" s="37"/>
      <c r="H97" s="22"/>
      <c r="I97" s="22"/>
      <c r="J97" s="22"/>
      <c r="K97" s="22"/>
      <c r="L97" s="22"/>
      <c r="M97" s="37"/>
      <c r="N97" s="22"/>
      <c r="O97" s="22"/>
      <c r="P97" s="22"/>
      <c r="Q97" s="22"/>
      <c r="R97" s="22"/>
      <c r="S97" s="37"/>
      <c r="T97" s="22"/>
      <c r="U97" s="22"/>
      <c r="V97" s="22"/>
      <c r="W97" s="22"/>
      <c r="X97" s="22"/>
      <c r="Y97" s="37"/>
      <c r="Z97" s="22"/>
      <c r="AA97" s="22"/>
      <c r="AB97" s="22"/>
      <c r="AC97" s="22"/>
      <c r="AD97" s="22"/>
      <c r="AE97" s="37"/>
      <c r="AF97" s="22"/>
      <c r="AG97" s="22"/>
      <c r="AH97" s="22"/>
      <c r="AI97" s="22"/>
      <c r="AJ97" s="22"/>
      <c r="AK97" s="37"/>
      <c r="AL97" s="22"/>
      <c r="AM97" s="22"/>
      <c r="AN97" s="22"/>
      <c r="AO97" s="22"/>
      <c r="AP97" s="22"/>
      <c r="AQ97" s="25"/>
      <c r="AR97" s="25"/>
      <c r="AS97" s="25"/>
      <c r="AT97" s="25"/>
      <c r="AU97" s="25"/>
      <c r="AV97" s="25"/>
      <c r="AW97" s="25"/>
      <c r="AX97" s="22"/>
      <c r="AY97" s="22"/>
      <c r="AZ97" s="22"/>
      <c r="BA97" s="22"/>
      <c r="BB97" s="22"/>
      <c r="BC97" s="22"/>
      <c r="BD97" s="22"/>
      <c r="BE97" s="22"/>
      <c r="BF97" s="22"/>
      <c r="BG97" s="22"/>
      <c r="BH97" s="22"/>
      <c r="BI97" s="22"/>
      <c r="BJ97" s="22"/>
      <c r="BK97" s="22"/>
      <c r="BL97" s="22"/>
      <c r="BM97" s="22"/>
      <c r="BN97" s="22"/>
      <c r="BO97" s="22"/>
      <c r="BP97" s="22"/>
      <c r="BQ97" s="22"/>
      <c r="BR97" s="22"/>
      <c r="BS97" s="22"/>
      <c r="BT97" s="22"/>
      <c r="BU97" s="22"/>
      <c r="BV97" s="22"/>
      <c r="BW97" s="22"/>
      <c r="BX97" s="22"/>
      <c r="BY97" s="22"/>
      <c r="BZ97" s="22"/>
      <c r="CA97" s="22"/>
      <c r="CB97" s="22"/>
      <c r="CC97" s="22"/>
      <c r="CD97" s="22"/>
      <c r="CE97" s="22"/>
      <c r="CF97" s="22"/>
      <c r="CG97" s="22"/>
      <c r="CH97" s="22"/>
      <c r="CI97" s="22"/>
      <c r="CJ97" s="22"/>
      <c r="CK97" s="22"/>
      <c r="CL97" s="22"/>
      <c r="CM97" s="22"/>
      <c r="CN97" s="22"/>
      <c r="CO97" s="22"/>
      <c r="CP97" s="22"/>
      <c r="CQ97" s="22"/>
      <c r="CR97" s="22"/>
      <c r="CS97" s="22"/>
      <c r="CT97" s="22"/>
      <c r="CU97" s="22"/>
      <c r="CV97" s="22"/>
      <c r="CW97" s="22"/>
      <c r="CX97" s="22"/>
      <c r="CY97" s="22"/>
      <c r="CZ97" s="22"/>
      <c r="DA97" s="22"/>
      <c r="DB97" s="22"/>
    </row>
    <row r="98" spans="1:106">
      <c r="A98" s="34"/>
      <c r="B98" s="26"/>
      <c r="C98" s="22"/>
      <c r="D98" s="22"/>
      <c r="E98" s="22"/>
      <c r="F98" s="22"/>
      <c r="G98" s="37"/>
      <c r="H98" s="22"/>
      <c r="I98" s="22"/>
      <c r="J98" s="22"/>
      <c r="K98" s="22"/>
      <c r="L98" s="22"/>
      <c r="M98" s="37"/>
      <c r="N98" s="22"/>
      <c r="O98" s="22"/>
      <c r="P98" s="22"/>
      <c r="Q98" s="22"/>
      <c r="R98" s="22"/>
      <c r="S98" s="37"/>
      <c r="T98" s="22"/>
      <c r="U98" s="22"/>
      <c r="V98" s="22"/>
      <c r="W98" s="22"/>
      <c r="X98" s="22"/>
      <c r="Y98" s="37"/>
      <c r="Z98" s="22"/>
      <c r="AA98" s="22"/>
      <c r="AB98" s="22"/>
      <c r="AC98" s="22"/>
      <c r="AD98" s="22"/>
      <c r="AE98" s="37"/>
      <c r="AF98" s="22"/>
      <c r="AG98" s="22"/>
      <c r="AH98" s="22"/>
      <c r="AI98" s="22"/>
      <c r="AJ98" s="22"/>
      <c r="AK98" s="37"/>
      <c r="AL98" s="22"/>
      <c r="AM98" s="22"/>
      <c r="AN98" s="22"/>
      <c r="AO98" s="22"/>
      <c r="AP98" s="22"/>
      <c r="AQ98" s="25"/>
      <c r="AR98" s="25"/>
      <c r="AS98" s="25"/>
      <c r="AT98" s="25"/>
      <c r="AU98" s="25"/>
      <c r="AV98" s="25"/>
      <c r="AW98" s="25"/>
      <c r="AX98" s="22"/>
      <c r="AY98" s="22"/>
      <c r="AZ98" s="22"/>
      <c r="BA98" s="22"/>
      <c r="BB98" s="22"/>
      <c r="BC98" s="22"/>
      <c r="BD98" s="22"/>
      <c r="BE98" s="22"/>
      <c r="BF98" s="22"/>
      <c r="BG98" s="22"/>
      <c r="BH98" s="22"/>
      <c r="BI98" s="22"/>
      <c r="BJ98" s="22"/>
      <c r="BK98" s="22"/>
      <c r="BL98" s="22"/>
      <c r="BM98" s="22"/>
      <c r="BN98" s="22"/>
      <c r="BO98" s="22"/>
      <c r="BP98" s="22"/>
      <c r="BQ98" s="22"/>
      <c r="BR98" s="22"/>
      <c r="BS98" s="22"/>
      <c r="BT98" s="22"/>
      <c r="BU98" s="22"/>
      <c r="BV98" s="22"/>
      <c r="BW98" s="22"/>
      <c r="BX98" s="22"/>
      <c r="BY98" s="22"/>
      <c r="BZ98" s="22"/>
      <c r="CA98" s="22"/>
      <c r="CB98" s="22"/>
      <c r="CC98" s="22"/>
      <c r="CD98" s="22"/>
      <c r="CE98" s="22"/>
      <c r="CF98" s="22"/>
      <c r="CG98" s="22"/>
      <c r="CH98" s="22"/>
      <c r="CI98" s="22"/>
      <c r="CJ98" s="22"/>
      <c r="CK98" s="22"/>
      <c r="CL98" s="22"/>
      <c r="CM98" s="22"/>
      <c r="CN98" s="22"/>
      <c r="CO98" s="22"/>
      <c r="CP98" s="22"/>
      <c r="CQ98" s="22"/>
      <c r="CR98" s="22"/>
      <c r="CS98" s="22"/>
      <c r="CT98" s="22"/>
      <c r="CU98" s="22"/>
      <c r="CV98" s="22"/>
      <c r="CW98" s="22"/>
      <c r="CX98" s="22"/>
      <c r="CY98" s="22"/>
      <c r="CZ98" s="22"/>
      <c r="DA98" s="22"/>
      <c r="DB98" s="22"/>
    </row>
    <row r="99" spans="1:106">
      <c r="A99" s="34"/>
      <c r="B99" s="26"/>
      <c r="C99" s="22"/>
      <c r="D99" s="22"/>
      <c r="E99" s="22"/>
      <c r="F99" s="22"/>
      <c r="G99" s="37"/>
      <c r="H99" s="22"/>
      <c r="I99" s="22"/>
      <c r="J99" s="22"/>
      <c r="K99" s="22"/>
      <c r="L99" s="22"/>
      <c r="M99" s="37"/>
      <c r="N99" s="22"/>
      <c r="O99" s="22"/>
      <c r="P99" s="22"/>
      <c r="Q99" s="22"/>
      <c r="R99" s="22"/>
      <c r="S99" s="37"/>
      <c r="T99" s="22"/>
      <c r="U99" s="22"/>
      <c r="V99" s="22"/>
      <c r="W99" s="22"/>
      <c r="X99" s="22"/>
      <c r="Y99" s="37"/>
      <c r="Z99" s="22"/>
      <c r="AA99" s="22"/>
      <c r="AB99" s="22"/>
      <c r="AC99" s="22"/>
      <c r="AD99" s="22"/>
      <c r="AE99" s="37"/>
      <c r="AF99" s="22"/>
      <c r="AG99" s="22"/>
      <c r="AH99" s="22"/>
      <c r="AI99" s="22"/>
      <c r="AJ99" s="22"/>
      <c r="AK99" s="37"/>
      <c r="AL99" s="22"/>
      <c r="AM99" s="22"/>
      <c r="AN99" s="22"/>
      <c r="AO99" s="22"/>
      <c r="AP99" s="22"/>
      <c r="AQ99" s="25"/>
      <c r="AR99" s="25"/>
      <c r="AS99" s="25"/>
      <c r="AT99" s="25"/>
      <c r="AU99" s="25"/>
      <c r="AV99" s="25"/>
      <c r="AW99" s="25"/>
      <c r="AX99" s="22"/>
      <c r="AY99" s="22"/>
      <c r="AZ99" s="22"/>
      <c r="BA99" s="22"/>
      <c r="BB99" s="22"/>
      <c r="BC99" s="22"/>
      <c r="BD99" s="22"/>
      <c r="BE99" s="22"/>
      <c r="BF99" s="22"/>
      <c r="BG99" s="22"/>
      <c r="BH99" s="22"/>
      <c r="BI99" s="22"/>
      <c r="BJ99" s="22"/>
      <c r="BK99" s="22"/>
      <c r="BL99" s="22"/>
      <c r="BM99" s="22"/>
      <c r="BN99" s="22"/>
      <c r="BO99" s="22"/>
      <c r="BP99" s="22"/>
      <c r="BQ99" s="22"/>
      <c r="BR99" s="22"/>
      <c r="BS99" s="22"/>
      <c r="BT99" s="22"/>
      <c r="BU99" s="22"/>
      <c r="BV99" s="22"/>
      <c r="BW99" s="22"/>
      <c r="BX99" s="22"/>
      <c r="BY99" s="22"/>
      <c r="BZ99" s="22"/>
      <c r="CA99" s="22"/>
      <c r="CB99" s="22"/>
      <c r="CC99" s="22"/>
      <c r="CD99" s="22"/>
      <c r="CE99" s="22"/>
      <c r="CF99" s="22"/>
      <c r="CG99" s="22"/>
      <c r="CH99" s="22"/>
      <c r="CI99" s="22"/>
      <c r="CJ99" s="22"/>
      <c r="CK99" s="22"/>
      <c r="CL99" s="22"/>
      <c r="CM99" s="22"/>
      <c r="CN99" s="22"/>
      <c r="CO99" s="22"/>
      <c r="CP99" s="22"/>
      <c r="CQ99" s="22"/>
      <c r="CR99" s="22"/>
      <c r="CS99" s="22"/>
      <c r="CT99" s="22"/>
      <c r="CU99" s="22"/>
      <c r="CV99" s="22"/>
      <c r="CW99" s="22"/>
      <c r="CX99" s="22"/>
      <c r="CY99" s="22"/>
      <c r="CZ99" s="22"/>
      <c r="DA99" s="22"/>
      <c r="DB99" s="22"/>
    </row>
  </sheetData>
  <mergeCells count="9">
    <mergeCell ref="AR1:AV1"/>
    <mergeCell ref="AX1:BB1"/>
    <mergeCell ref="B1:F1"/>
    <mergeCell ref="H1:L1"/>
    <mergeCell ref="N1:R1"/>
    <mergeCell ref="T1:X1"/>
    <mergeCell ref="Z1:AD1"/>
    <mergeCell ref="AF1:AJ1"/>
    <mergeCell ref="AL1:AP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51"/>
  <sheetViews>
    <sheetView showGridLines="0" workbookViewId="0">
      <pane ySplit="2" topLeftCell="A3" activePane="bottomLeft" state="frozen"/>
      <selection pane="bottomLeft" activeCell="B4" sqref="B4"/>
    </sheetView>
  </sheetViews>
  <sheetFormatPr baseColWidth="10" defaultColWidth="12.6640625" defaultRowHeight="15.75" customHeight="1"/>
  <cols>
    <col min="1" max="1" width="10.33203125" customWidth="1"/>
    <col min="2" max="2" width="8.33203125" customWidth="1"/>
    <col min="3" max="3" width="17.6640625" customWidth="1"/>
    <col min="4" max="4" width="8" customWidth="1"/>
    <col min="5" max="5" width="9.1640625" customWidth="1"/>
    <col min="6" max="6" width="13.6640625" customWidth="1"/>
    <col min="7" max="7" width="12.1640625" customWidth="1"/>
    <col min="8" max="8" width="13.6640625" customWidth="1"/>
    <col min="9" max="9" width="12.6640625" customWidth="1"/>
    <col min="10" max="10" width="37" customWidth="1"/>
    <col min="11" max="11" width="107.1640625" customWidth="1"/>
  </cols>
  <sheetData>
    <row r="1" spans="1:11" ht="15.75" customHeight="1">
      <c r="A1" s="44"/>
      <c r="B1" s="45"/>
      <c r="C1" s="46"/>
      <c r="D1" s="46"/>
      <c r="E1" s="44"/>
      <c r="F1" s="45"/>
      <c r="G1" s="47"/>
      <c r="H1" s="47"/>
      <c r="I1" s="48"/>
      <c r="J1" s="49" t="s">
        <v>31</v>
      </c>
      <c r="K1" s="50"/>
    </row>
    <row r="2" spans="1:11" ht="15.75" customHeight="1">
      <c r="A2" s="51"/>
      <c r="B2" s="52" t="s">
        <v>2</v>
      </c>
      <c r="C2" s="53" t="s">
        <v>32</v>
      </c>
      <c r="D2" s="53">
        <f>SUM(D3:D51)</f>
        <v>46</v>
      </c>
      <c r="E2" s="54"/>
      <c r="F2" s="52" t="s">
        <v>33</v>
      </c>
      <c r="G2" s="55" t="s">
        <v>34</v>
      </c>
      <c r="H2" s="55" t="s">
        <v>35</v>
      </c>
      <c r="I2" s="56" t="s">
        <v>36</v>
      </c>
      <c r="J2" s="55" t="s">
        <v>37</v>
      </c>
      <c r="K2" s="57" t="s">
        <v>38</v>
      </c>
    </row>
    <row r="3" spans="1:11" ht="15.75" customHeight="1">
      <c r="A3" s="51"/>
      <c r="B3" s="58">
        <v>1</v>
      </c>
      <c r="C3" s="2499" t="s">
        <v>39</v>
      </c>
      <c r="D3" s="2499">
        <f>COUNTA(E3:E5)</f>
        <v>3</v>
      </c>
      <c r="E3" s="59">
        <v>1</v>
      </c>
      <c r="F3" s="59" t="s">
        <v>40</v>
      </c>
      <c r="G3" s="60" t="s">
        <v>41</v>
      </c>
      <c r="H3" s="60" t="s">
        <v>42</v>
      </c>
      <c r="I3" s="61"/>
      <c r="J3" s="62" t="s">
        <v>43</v>
      </c>
      <c r="K3" s="63" t="e">
        <f ca="1">_xludf.TEXTJOIN(", ",TRUE,F3:F5)</f>
        <v>#NAME?</v>
      </c>
    </row>
    <row r="4" spans="1:11" ht="15.75" customHeight="1">
      <c r="A4" s="64"/>
      <c r="B4" s="58">
        <v>2</v>
      </c>
      <c r="C4" s="2500"/>
      <c r="D4" s="2500"/>
      <c r="E4" s="59">
        <v>2</v>
      </c>
      <c r="F4" s="59" t="s">
        <v>44</v>
      </c>
      <c r="G4" s="60" t="s">
        <v>41</v>
      </c>
      <c r="H4" s="60" t="s">
        <v>45</v>
      </c>
      <c r="I4" s="61"/>
      <c r="J4" s="62" t="s">
        <v>46</v>
      </c>
      <c r="K4" s="63" t="e">
        <f ca="1">_xludf.TEXTJOIN(", ",TRUE,F6:F11)</f>
        <v>#NAME?</v>
      </c>
    </row>
    <row r="5" spans="1:11" ht="15.75" customHeight="1">
      <c r="A5" s="2502"/>
      <c r="B5" s="58">
        <v>3</v>
      </c>
      <c r="C5" s="2501"/>
      <c r="D5" s="2501"/>
      <c r="E5" s="59">
        <v>3</v>
      </c>
      <c r="F5" s="59" t="s">
        <v>47</v>
      </c>
      <c r="G5" s="60" t="s">
        <v>41</v>
      </c>
      <c r="H5" s="60" t="s">
        <v>48</v>
      </c>
      <c r="I5" s="61"/>
      <c r="J5" s="62" t="s">
        <v>49</v>
      </c>
      <c r="K5" s="63" t="e">
        <f ca="1">_xludf.TEXTJOIN(", ",TRUE,F12:F25)</f>
        <v>#NAME?</v>
      </c>
    </row>
    <row r="6" spans="1:11" ht="15.75" customHeight="1">
      <c r="A6" s="2496"/>
      <c r="B6" s="58">
        <v>4</v>
      </c>
      <c r="C6" s="2499" t="s">
        <v>50</v>
      </c>
      <c r="D6" s="2499">
        <f>COUNTA(E6:E11)</f>
        <v>6</v>
      </c>
      <c r="E6" s="59">
        <v>1</v>
      </c>
      <c r="F6" s="59" t="s">
        <v>51</v>
      </c>
      <c r="G6" s="60" t="s">
        <v>41</v>
      </c>
      <c r="H6" s="60" t="s">
        <v>52</v>
      </c>
      <c r="I6" s="61"/>
      <c r="J6" s="62" t="s">
        <v>53</v>
      </c>
      <c r="K6" s="63" t="e">
        <f ca="1">_xludf.TEXTJOIN(", ",TRUE, F26:F27)</f>
        <v>#NAME?</v>
      </c>
    </row>
    <row r="7" spans="1:11" ht="15.75" customHeight="1">
      <c r="A7" s="2496"/>
      <c r="B7" s="58">
        <v>5</v>
      </c>
      <c r="C7" s="2500"/>
      <c r="D7" s="2500"/>
      <c r="E7" s="59">
        <v>2</v>
      </c>
      <c r="F7" s="59" t="s">
        <v>54</v>
      </c>
      <c r="G7" s="60" t="s">
        <v>41</v>
      </c>
      <c r="H7" s="60" t="s">
        <v>55</v>
      </c>
      <c r="I7" s="61"/>
      <c r="J7" s="65" t="s">
        <v>56</v>
      </c>
      <c r="K7" s="63" t="e">
        <f ca="1">_xludf.TEXTJOIN(", ",TRUE,F28:F30)</f>
        <v>#NAME?</v>
      </c>
    </row>
    <row r="8" spans="1:11" ht="15.75" customHeight="1">
      <c r="A8" s="2502"/>
      <c r="B8" s="58">
        <v>6</v>
      </c>
      <c r="C8" s="2500"/>
      <c r="D8" s="2500"/>
      <c r="E8" s="59">
        <v>3</v>
      </c>
      <c r="F8" s="59" t="s">
        <v>57</v>
      </c>
      <c r="G8" s="60" t="s">
        <v>41</v>
      </c>
      <c r="H8" s="60" t="s">
        <v>58</v>
      </c>
      <c r="I8" s="61"/>
      <c r="J8" s="66" t="s">
        <v>59</v>
      </c>
      <c r="K8" s="63" t="e">
        <f ca="1">_xludf.TEXTJOIN(", ",TRUE,F31:F37)</f>
        <v>#NAME?</v>
      </c>
    </row>
    <row r="9" spans="1:11" ht="15.75" customHeight="1">
      <c r="A9" s="2496"/>
      <c r="B9" s="58">
        <v>7</v>
      </c>
      <c r="C9" s="2500"/>
      <c r="D9" s="2500"/>
      <c r="E9" s="59">
        <v>4</v>
      </c>
      <c r="F9" s="59" t="s">
        <v>60</v>
      </c>
      <c r="G9" s="60" t="s">
        <v>61</v>
      </c>
      <c r="H9" s="60" t="s">
        <v>62</v>
      </c>
      <c r="I9" s="61"/>
      <c r="J9" s="66" t="s">
        <v>63</v>
      </c>
      <c r="K9" s="63" t="e">
        <f ca="1">_xludf.TEXTJOIN(", ",TRUE,F38:F41)</f>
        <v>#NAME?</v>
      </c>
    </row>
    <row r="10" spans="1:11" ht="15.75" customHeight="1">
      <c r="A10" s="2496"/>
      <c r="B10" s="58">
        <v>8</v>
      </c>
      <c r="C10" s="2500"/>
      <c r="D10" s="2500"/>
      <c r="E10" s="59">
        <v>5</v>
      </c>
      <c r="F10" s="59" t="s">
        <v>64</v>
      </c>
      <c r="G10" s="60" t="s">
        <v>41</v>
      </c>
      <c r="H10" s="60" t="s">
        <v>65</v>
      </c>
      <c r="I10" s="61"/>
      <c r="J10" s="66" t="s">
        <v>66</v>
      </c>
      <c r="K10" s="63" t="s">
        <v>67</v>
      </c>
    </row>
    <row r="11" spans="1:11" ht="15.75" customHeight="1">
      <c r="A11" s="2496"/>
      <c r="B11" s="58">
        <v>9</v>
      </c>
      <c r="C11" s="2501"/>
      <c r="D11" s="2501"/>
      <c r="E11" s="59">
        <v>6</v>
      </c>
      <c r="F11" s="59" t="s">
        <v>68</v>
      </c>
      <c r="G11" s="60" t="s">
        <v>41</v>
      </c>
      <c r="H11" s="60" t="s">
        <v>69</v>
      </c>
      <c r="I11" s="61"/>
      <c r="J11" s="66" t="s">
        <v>70</v>
      </c>
      <c r="K11" s="67" t="s">
        <v>71</v>
      </c>
    </row>
    <row r="12" spans="1:11" ht="15.75" customHeight="1">
      <c r="A12" s="2496"/>
      <c r="B12" s="58">
        <v>10</v>
      </c>
      <c r="C12" s="2499" t="s">
        <v>72</v>
      </c>
      <c r="D12" s="2499">
        <v>30</v>
      </c>
      <c r="E12" s="59">
        <v>1</v>
      </c>
      <c r="F12" s="59" t="s">
        <v>73</v>
      </c>
      <c r="G12" s="60" t="s">
        <v>74</v>
      </c>
      <c r="H12" s="60" t="s">
        <v>75</v>
      </c>
      <c r="I12" s="61"/>
      <c r="J12" s="66" t="s">
        <v>76</v>
      </c>
      <c r="K12" s="67" t="s">
        <v>77</v>
      </c>
    </row>
    <row r="13" spans="1:11" ht="15.75" customHeight="1">
      <c r="A13" s="51"/>
      <c r="B13" s="58">
        <v>11</v>
      </c>
      <c r="C13" s="2500"/>
      <c r="D13" s="2500"/>
      <c r="E13" s="59">
        <v>2</v>
      </c>
      <c r="F13" s="59" t="s">
        <v>78</v>
      </c>
      <c r="G13" s="60" t="s">
        <v>41</v>
      </c>
      <c r="H13" s="60" t="s">
        <v>79</v>
      </c>
      <c r="I13" s="61"/>
      <c r="J13" s="66" t="s">
        <v>80</v>
      </c>
      <c r="K13" s="63" t="s">
        <v>81</v>
      </c>
    </row>
    <row r="14" spans="1:11" ht="15.75" customHeight="1">
      <c r="A14" s="51"/>
      <c r="B14" s="58">
        <v>12</v>
      </c>
      <c r="C14" s="2500"/>
      <c r="D14" s="2500"/>
      <c r="E14" s="59">
        <v>3</v>
      </c>
      <c r="F14" s="59" t="s">
        <v>82</v>
      </c>
      <c r="G14" s="60" t="s">
        <v>83</v>
      </c>
      <c r="H14" s="60" t="s">
        <v>84</v>
      </c>
      <c r="I14" s="61"/>
      <c r="J14" s="66" t="s">
        <v>85</v>
      </c>
      <c r="K14" s="67" t="s">
        <v>86</v>
      </c>
    </row>
    <row r="15" spans="1:11" ht="15.75" customHeight="1">
      <c r="A15" s="51"/>
      <c r="B15" s="69">
        <v>13</v>
      </c>
      <c r="C15" s="2500"/>
      <c r="D15" s="2500"/>
      <c r="E15" s="59">
        <v>4</v>
      </c>
      <c r="F15" s="59" t="s">
        <v>87</v>
      </c>
      <c r="G15" s="60" t="s">
        <v>88</v>
      </c>
      <c r="H15" s="60" t="s">
        <v>89</v>
      </c>
      <c r="I15" s="61"/>
      <c r="J15" s="66" t="s">
        <v>90</v>
      </c>
      <c r="K15" s="67" t="s">
        <v>91</v>
      </c>
    </row>
    <row r="16" spans="1:11" ht="15.75" customHeight="1">
      <c r="A16" s="51"/>
      <c r="B16" s="69">
        <v>14</v>
      </c>
      <c r="C16" s="2500"/>
      <c r="D16" s="2500"/>
      <c r="E16" s="59">
        <v>5</v>
      </c>
      <c r="F16" s="59" t="s">
        <v>92</v>
      </c>
      <c r="G16" s="60" t="s">
        <v>93</v>
      </c>
      <c r="H16" s="60" t="s">
        <v>94</v>
      </c>
      <c r="I16" s="61"/>
      <c r="J16" s="65" t="s">
        <v>95</v>
      </c>
      <c r="K16" s="67" t="s">
        <v>96</v>
      </c>
    </row>
    <row r="17" spans="1:11" ht="15.75" customHeight="1">
      <c r="A17" s="51"/>
      <c r="B17" s="58">
        <v>15</v>
      </c>
      <c r="C17" s="2500"/>
      <c r="D17" s="2500"/>
      <c r="E17" s="59">
        <v>6</v>
      </c>
      <c r="F17" s="59" t="s">
        <v>97</v>
      </c>
      <c r="G17" s="60" t="s">
        <v>98</v>
      </c>
      <c r="H17" s="60" t="s">
        <v>99</v>
      </c>
      <c r="I17" s="61"/>
      <c r="J17" s="70"/>
      <c r="K17" s="71"/>
    </row>
    <row r="18" spans="1:11" ht="15.75" customHeight="1">
      <c r="A18" s="51"/>
      <c r="B18" s="69">
        <v>16</v>
      </c>
      <c r="C18" s="2500"/>
      <c r="D18" s="2500"/>
      <c r="E18" s="59">
        <v>7</v>
      </c>
      <c r="F18" s="59" t="s">
        <v>100</v>
      </c>
      <c r="G18" s="60" t="s">
        <v>101</v>
      </c>
      <c r="H18" s="60" t="s">
        <v>102</v>
      </c>
      <c r="I18" s="61"/>
      <c r="J18" s="70"/>
      <c r="K18" s="71"/>
    </row>
    <row r="19" spans="1:11" ht="15.75" customHeight="1">
      <c r="A19" s="51"/>
      <c r="B19" s="58">
        <v>17</v>
      </c>
      <c r="C19" s="2500"/>
      <c r="D19" s="2500"/>
      <c r="E19" s="59">
        <v>8</v>
      </c>
      <c r="F19" s="59" t="s">
        <v>103</v>
      </c>
      <c r="G19" s="60" t="s">
        <v>104</v>
      </c>
      <c r="H19" s="60" t="s">
        <v>105</v>
      </c>
      <c r="I19" s="61"/>
      <c r="J19" s="72"/>
      <c r="K19" s="71"/>
    </row>
    <row r="20" spans="1:11" ht="15.75" customHeight="1">
      <c r="A20" s="51"/>
      <c r="B20" s="58">
        <v>18</v>
      </c>
      <c r="C20" s="2500"/>
      <c r="D20" s="2500"/>
      <c r="E20" s="59">
        <v>9</v>
      </c>
      <c r="F20" s="59" t="s">
        <v>106</v>
      </c>
      <c r="G20" s="60" t="s">
        <v>41</v>
      </c>
      <c r="H20" s="60" t="s">
        <v>107</v>
      </c>
      <c r="I20" s="61"/>
      <c r="J20" s="70"/>
      <c r="K20" s="71"/>
    </row>
    <row r="21" spans="1:11" ht="15.75" customHeight="1">
      <c r="A21" s="51"/>
      <c r="B21" s="58">
        <v>19</v>
      </c>
      <c r="C21" s="2500"/>
      <c r="D21" s="2500"/>
      <c r="E21" s="59">
        <v>10</v>
      </c>
      <c r="F21" s="59" t="s">
        <v>108</v>
      </c>
      <c r="G21" s="60" t="s">
        <v>109</v>
      </c>
      <c r="H21" s="60" t="s">
        <v>110</v>
      </c>
      <c r="I21" s="61"/>
      <c r="J21" s="70"/>
      <c r="K21" s="71"/>
    </row>
    <row r="22" spans="1:11" ht="15.75" customHeight="1">
      <c r="A22" s="51"/>
      <c r="B22" s="69">
        <v>20</v>
      </c>
      <c r="C22" s="2500"/>
      <c r="D22" s="2500"/>
      <c r="E22" s="59">
        <v>11</v>
      </c>
      <c r="F22" s="59" t="s">
        <v>111</v>
      </c>
      <c r="G22" s="60" t="s">
        <v>41</v>
      </c>
      <c r="H22" s="60" t="s">
        <v>112</v>
      </c>
      <c r="I22" s="61"/>
      <c r="J22" s="70"/>
      <c r="K22" s="71"/>
    </row>
    <row r="23" spans="1:11" ht="15.75" customHeight="1">
      <c r="A23" s="51"/>
      <c r="B23" s="69">
        <v>21</v>
      </c>
      <c r="C23" s="2500"/>
      <c r="D23" s="2500"/>
      <c r="E23" s="59">
        <v>12</v>
      </c>
      <c r="F23" s="59" t="s">
        <v>113</v>
      </c>
      <c r="G23" s="60" t="s">
        <v>41</v>
      </c>
      <c r="H23" s="60" t="s">
        <v>114</v>
      </c>
      <c r="I23" s="61"/>
      <c r="J23" s="70"/>
      <c r="K23" s="71"/>
    </row>
    <row r="24" spans="1:11" ht="15.75" customHeight="1">
      <c r="A24" s="51"/>
      <c r="B24" s="69">
        <v>22</v>
      </c>
      <c r="C24" s="2500"/>
      <c r="D24" s="2500"/>
      <c r="E24" s="59">
        <v>13</v>
      </c>
      <c r="F24" s="59" t="s">
        <v>115</v>
      </c>
      <c r="G24" s="60" t="s">
        <v>41</v>
      </c>
      <c r="H24" s="60" t="s">
        <v>116</v>
      </c>
      <c r="I24" s="61"/>
      <c r="J24" s="70"/>
      <c r="K24" s="71"/>
    </row>
    <row r="25" spans="1:11" ht="15.75" customHeight="1">
      <c r="A25" s="51"/>
      <c r="B25" s="69">
        <v>23</v>
      </c>
      <c r="C25" s="2500"/>
      <c r="D25" s="2500"/>
      <c r="E25" s="59">
        <v>14</v>
      </c>
      <c r="F25" s="59" t="s">
        <v>117</v>
      </c>
      <c r="G25" s="60" t="s">
        <v>118</v>
      </c>
      <c r="H25" s="60" t="s">
        <v>119</v>
      </c>
      <c r="I25" s="61"/>
      <c r="J25" s="70"/>
      <c r="K25" s="71"/>
    </row>
    <row r="26" spans="1:11" ht="15.75" customHeight="1">
      <c r="A26" s="51"/>
      <c r="B26" s="69">
        <v>24</v>
      </c>
      <c r="C26" s="2500"/>
      <c r="D26" s="2500"/>
      <c r="E26" s="59">
        <v>15</v>
      </c>
      <c r="F26" s="59" t="s">
        <v>120</v>
      </c>
      <c r="G26" s="60" t="s">
        <v>41</v>
      </c>
      <c r="H26" s="60" t="s">
        <v>121</v>
      </c>
      <c r="I26" s="61"/>
      <c r="J26" s="70"/>
      <c r="K26" s="71"/>
    </row>
    <row r="27" spans="1:11" ht="15.75" customHeight="1">
      <c r="A27" s="51"/>
      <c r="B27" s="69">
        <v>25</v>
      </c>
      <c r="C27" s="2500"/>
      <c r="D27" s="2500"/>
      <c r="E27" s="59">
        <v>16</v>
      </c>
      <c r="F27" s="59" t="s">
        <v>122</v>
      </c>
      <c r="G27" s="60" t="s">
        <v>41</v>
      </c>
      <c r="H27" s="60" t="s">
        <v>123</v>
      </c>
      <c r="I27" s="61"/>
      <c r="J27" s="70"/>
      <c r="K27" s="71"/>
    </row>
    <row r="28" spans="1:11" ht="15.75" customHeight="1">
      <c r="A28" s="51"/>
      <c r="B28" s="69">
        <v>26</v>
      </c>
      <c r="C28" s="2500"/>
      <c r="D28" s="2500"/>
      <c r="E28" s="59">
        <v>17</v>
      </c>
      <c r="F28" s="59" t="s">
        <v>124</v>
      </c>
      <c r="G28" s="60" t="s">
        <v>125</v>
      </c>
      <c r="H28" s="60" t="s">
        <v>126</v>
      </c>
      <c r="I28" s="61"/>
      <c r="J28" s="70"/>
      <c r="K28" s="71"/>
    </row>
    <row r="29" spans="1:11" ht="15.75" customHeight="1">
      <c r="A29" s="51"/>
      <c r="B29" s="69">
        <v>27</v>
      </c>
      <c r="C29" s="2500"/>
      <c r="D29" s="2500"/>
      <c r="E29" s="59">
        <v>18</v>
      </c>
      <c r="F29" s="59" t="s">
        <v>127</v>
      </c>
      <c r="G29" s="60" t="s">
        <v>128</v>
      </c>
      <c r="H29" s="60" t="s">
        <v>129</v>
      </c>
      <c r="I29" s="61"/>
      <c r="J29" s="70"/>
      <c r="K29" s="71"/>
    </row>
    <row r="30" spans="1:11" ht="15.75" customHeight="1">
      <c r="A30" s="51"/>
      <c r="B30" s="69">
        <v>28</v>
      </c>
      <c r="C30" s="2500"/>
      <c r="D30" s="2500"/>
      <c r="E30" s="59">
        <v>19</v>
      </c>
      <c r="F30" s="59" t="s">
        <v>130</v>
      </c>
      <c r="G30" s="60" t="s">
        <v>131</v>
      </c>
      <c r="H30" s="60" t="s">
        <v>132</v>
      </c>
      <c r="I30" s="61"/>
      <c r="J30" s="70"/>
      <c r="K30" s="71"/>
    </row>
    <row r="31" spans="1:11" ht="15.75" customHeight="1">
      <c r="A31" s="51"/>
      <c r="B31" s="69">
        <v>29</v>
      </c>
      <c r="C31" s="2500"/>
      <c r="D31" s="2500"/>
      <c r="E31" s="59">
        <v>20</v>
      </c>
      <c r="F31" s="73" t="s">
        <v>133</v>
      </c>
      <c r="G31" s="74" t="s">
        <v>41</v>
      </c>
      <c r="H31" s="74" t="s">
        <v>134</v>
      </c>
      <c r="I31" s="61"/>
      <c r="J31" s="70"/>
      <c r="K31" s="71"/>
    </row>
    <row r="32" spans="1:11" ht="15.75" customHeight="1">
      <c r="A32" s="51"/>
      <c r="B32" s="69">
        <v>30</v>
      </c>
      <c r="C32" s="2500"/>
      <c r="D32" s="2500"/>
      <c r="E32" s="59">
        <v>21</v>
      </c>
      <c r="F32" s="73" t="s">
        <v>135</v>
      </c>
      <c r="G32" s="74" t="s">
        <v>41</v>
      </c>
      <c r="H32" s="74" t="s">
        <v>136</v>
      </c>
      <c r="I32" s="61"/>
      <c r="J32" s="70"/>
      <c r="K32" s="71"/>
    </row>
    <row r="33" spans="1:11" ht="15.75" customHeight="1">
      <c r="A33" s="51"/>
      <c r="B33" s="69">
        <v>31</v>
      </c>
      <c r="C33" s="2500"/>
      <c r="D33" s="2500"/>
      <c r="E33" s="59">
        <v>22</v>
      </c>
      <c r="F33" s="73" t="s">
        <v>137</v>
      </c>
      <c r="G33" s="74" t="s">
        <v>41</v>
      </c>
      <c r="H33" s="74" t="s">
        <v>138</v>
      </c>
      <c r="I33" s="61"/>
      <c r="J33" s="70"/>
      <c r="K33" s="71"/>
    </row>
    <row r="34" spans="1:11" ht="15.75" customHeight="1">
      <c r="A34" s="51"/>
      <c r="B34" s="69">
        <v>32</v>
      </c>
      <c r="C34" s="2500"/>
      <c r="D34" s="2500"/>
      <c r="E34" s="59">
        <v>23</v>
      </c>
      <c r="F34" s="73" t="s">
        <v>139</v>
      </c>
      <c r="G34" s="74" t="s">
        <v>41</v>
      </c>
      <c r="H34" s="74" t="s">
        <v>140</v>
      </c>
      <c r="I34" s="61"/>
      <c r="J34" s="70"/>
      <c r="K34" s="71"/>
    </row>
    <row r="35" spans="1:11" ht="15.75" customHeight="1">
      <c r="A35" s="51"/>
      <c r="B35" s="69">
        <v>33</v>
      </c>
      <c r="C35" s="2500"/>
      <c r="D35" s="2500"/>
      <c r="E35" s="59">
        <v>24</v>
      </c>
      <c r="F35" s="73" t="s">
        <v>141</v>
      </c>
      <c r="G35" s="74" t="s">
        <v>41</v>
      </c>
      <c r="H35" s="74" t="s">
        <v>142</v>
      </c>
      <c r="I35" s="61"/>
      <c r="J35" s="70"/>
      <c r="K35" s="71"/>
    </row>
    <row r="36" spans="1:11" ht="15.75" customHeight="1">
      <c r="A36" s="51"/>
      <c r="B36" s="69">
        <v>34</v>
      </c>
      <c r="C36" s="2500"/>
      <c r="D36" s="2500"/>
      <c r="E36" s="59">
        <v>25</v>
      </c>
      <c r="F36" s="73" t="s">
        <v>143</v>
      </c>
      <c r="G36" s="74" t="s">
        <v>41</v>
      </c>
      <c r="H36" s="74" t="s">
        <v>144</v>
      </c>
      <c r="I36" s="61"/>
      <c r="J36" s="70"/>
      <c r="K36" s="71"/>
    </row>
    <row r="37" spans="1:11" ht="15.75" customHeight="1">
      <c r="A37" s="51"/>
      <c r="B37" s="69">
        <v>35</v>
      </c>
      <c r="C37" s="2500"/>
      <c r="D37" s="2500"/>
      <c r="E37" s="59">
        <v>26</v>
      </c>
      <c r="F37" s="73" t="s">
        <v>145</v>
      </c>
      <c r="G37" s="74" t="s">
        <v>41</v>
      </c>
      <c r="H37" s="74" t="s">
        <v>146</v>
      </c>
      <c r="I37" s="61"/>
      <c r="J37" s="70"/>
      <c r="K37" s="71"/>
    </row>
    <row r="38" spans="1:11" ht="15.75" customHeight="1">
      <c r="A38" s="51"/>
      <c r="B38" s="69">
        <v>36</v>
      </c>
      <c r="C38" s="2500"/>
      <c r="D38" s="2500"/>
      <c r="E38" s="59">
        <v>27</v>
      </c>
      <c r="F38" s="73" t="s">
        <v>147</v>
      </c>
      <c r="G38" s="74" t="s">
        <v>148</v>
      </c>
      <c r="H38" s="74" t="s">
        <v>149</v>
      </c>
      <c r="I38" s="61"/>
      <c r="J38" s="70"/>
      <c r="K38" s="71"/>
    </row>
    <row r="39" spans="1:11" ht="15.75" customHeight="1">
      <c r="A39" s="51"/>
      <c r="B39" s="58">
        <v>37</v>
      </c>
      <c r="C39" s="2500"/>
      <c r="D39" s="2500"/>
      <c r="E39" s="59">
        <v>28</v>
      </c>
      <c r="F39" s="73" t="s">
        <v>150</v>
      </c>
      <c r="G39" s="74" t="s">
        <v>151</v>
      </c>
      <c r="H39" s="74" t="s">
        <v>152</v>
      </c>
      <c r="I39" s="61"/>
      <c r="J39" s="70"/>
      <c r="K39" s="71"/>
    </row>
    <row r="40" spans="1:11" ht="15.75" customHeight="1">
      <c r="A40" s="51"/>
      <c r="B40" s="58">
        <v>38</v>
      </c>
      <c r="C40" s="2500"/>
      <c r="D40" s="2500"/>
      <c r="E40" s="59">
        <v>29</v>
      </c>
      <c r="F40" s="73" t="s">
        <v>153</v>
      </c>
      <c r="G40" s="74" t="s">
        <v>154</v>
      </c>
      <c r="H40" s="74" t="s">
        <v>155</v>
      </c>
      <c r="I40" s="61"/>
      <c r="J40" s="70"/>
      <c r="K40" s="71"/>
    </row>
    <row r="41" spans="1:11" ht="15.75" customHeight="1">
      <c r="A41" s="51"/>
      <c r="B41" s="58">
        <v>39</v>
      </c>
      <c r="C41" s="2500"/>
      <c r="D41" s="2501"/>
      <c r="E41" s="59">
        <v>30</v>
      </c>
      <c r="F41" s="75" t="s">
        <v>156</v>
      </c>
      <c r="G41" s="68" t="s">
        <v>41</v>
      </c>
      <c r="H41" s="68" t="s">
        <v>157</v>
      </c>
      <c r="I41" s="61"/>
      <c r="J41" s="70"/>
      <c r="K41" s="71"/>
    </row>
    <row r="42" spans="1:11" ht="15.75" customHeight="1">
      <c r="A42" s="51"/>
      <c r="B42" s="76">
        <v>40</v>
      </c>
      <c r="C42" s="2500"/>
      <c r="D42" s="2499">
        <v>3</v>
      </c>
      <c r="E42" s="58">
        <v>1</v>
      </c>
      <c r="F42" s="74" t="s">
        <v>158</v>
      </c>
      <c r="G42" s="58"/>
      <c r="H42" s="58"/>
      <c r="I42" s="77"/>
      <c r="J42" s="51"/>
      <c r="K42" s="78"/>
    </row>
    <row r="43" spans="1:11" ht="15.75" customHeight="1">
      <c r="A43" s="51"/>
      <c r="B43" s="79">
        <v>41</v>
      </c>
      <c r="C43" s="2500"/>
      <c r="D43" s="2500"/>
      <c r="E43" s="58">
        <v>2</v>
      </c>
      <c r="F43" s="74" t="s">
        <v>159</v>
      </c>
      <c r="G43" s="58"/>
      <c r="H43" s="58"/>
      <c r="I43" s="77"/>
      <c r="J43" s="51"/>
      <c r="K43" s="78"/>
    </row>
    <row r="44" spans="1:11" ht="15.75" customHeight="1">
      <c r="A44" s="51"/>
      <c r="B44" s="79">
        <v>42</v>
      </c>
      <c r="C44" s="2500"/>
      <c r="D44" s="2501"/>
      <c r="E44" s="58">
        <v>3</v>
      </c>
      <c r="F44" s="74" t="s">
        <v>160</v>
      </c>
      <c r="G44" s="58"/>
      <c r="H44" s="58"/>
      <c r="I44" s="77"/>
      <c r="J44" s="51"/>
      <c r="K44" s="78"/>
    </row>
    <row r="45" spans="1:11" ht="15.75" customHeight="1">
      <c r="A45" s="51"/>
      <c r="B45" s="58">
        <v>43</v>
      </c>
      <c r="C45" s="2500"/>
      <c r="D45" s="2499">
        <v>2</v>
      </c>
      <c r="E45" s="58">
        <v>1</v>
      </c>
      <c r="F45" s="74" t="s">
        <v>161</v>
      </c>
      <c r="G45" s="58"/>
      <c r="H45" s="58"/>
      <c r="I45" s="77"/>
      <c r="J45" s="51"/>
      <c r="K45" s="78"/>
    </row>
    <row r="46" spans="1:11" ht="15.75" customHeight="1">
      <c r="A46" s="51"/>
      <c r="B46" s="74">
        <v>44</v>
      </c>
      <c r="C46" s="2501"/>
      <c r="D46" s="2501"/>
      <c r="E46" s="58">
        <v>2</v>
      </c>
      <c r="F46" s="74" t="s">
        <v>162</v>
      </c>
      <c r="G46" s="58"/>
      <c r="H46" s="58"/>
      <c r="I46" s="77"/>
      <c r="J46" s="51"/>
      <c r="K46" s="78"/>
    </row>
    <row r="47" spans="1:11" ht="15.75" customHeight="1">
      <c r="A47" s="51"/>
      <c r="B47" s="58">
        <v>43</v>
      </c>
      <c r="C47" s="2499" t="s">
        <v>163</v>
      </c>
      <c r="D47" s="2499">
        <v>2</v>
      </c>
      <c r="E47" s="58">
        <v>1</v>
      </c>
      <c r="F47" s="74" t="s">
        <v>164</v>
      </c>
      <c r="G47" s="58"/>
      <c r="H47" s="58"/>
      <c r="I47" s="77"/>
      <c r="J47" s="51"/>
      <c r="K47" s="78"/>
    </row>
    <row r="48" spans="1:11" ht="15.75" customHeight="1">
      <c r="A48" s="51"/>
      <c r="B48" s="74">
        <v>44</v>
      </c>
      <c r="C48" s="2501"/>
      <c r="D48" s="2501"/>
      <c r="E48" s="58">
        <v>2</v>
      </c>
      <c r="F48" s="74" t="s">
        <v>165</v>
      </c>
      <c r="G48" s="58"/>
      <c r="H48" s="58"/>
      <c r="I48" s="77"/>
      <c r="J48" s="51"/>
      <c r="K48" s="78"/>
    </row>
    <row r="49" spans="1:11" ht="15.75" customHeight="1">
      <c r="A49" s="51"/>
      <c r="B49" s="80"/>
      <c r="C49" s="80"/>
      <c r="D49" s="80"/>
      <c r="E49" s="80"/>
      <c r="F49" s="80"/>
      <c r="G49" s="80"/>
      <c r="H49" s="80"/>
      <c r="I49" s="77"/>
      <c r="J49" s="51"/>
      <c r="K49" s="78"/>
    </row>
    <row r="50" spans="1:11" ht="15.75" customHeight="1">
      <c r="A50" s="51"/>
      <c r="B50" s="80"/>
      <c r="C50" s="80"/>
      <c r="D50" s="80"/>
      <c r="E50" s="80"/>
      <c r="F50" s="80"/>
      <c r="G50" s="80"/>
      <c r="H50" s="80"/>
      <c r="I50" s="77"/>
      <c r="J50" s="51"/>
      <c r="K50" s="78"/>
    </row>
    <row r="51" spans="1:11" ht="15.75" customHeight="1">
      <c r="A51" s="51"/>
      <c r="B51" s="80"/>
      <c r="C51" s="80"/>
      <c r="D51" s="80"/>
      <c r="E51" s="80"/>
      <c r="F51" s="80"/>
      <c r="G51" s="80"/>
      <c r="H51" s="80"/>
      <c r="I51" s="77"/>
      <c r="J51" s="51"/>
      <c r="K51" s="78"/>
    </row>
  </sheetData>
  <mergeCells count="12">
    <mergeCell ref="C3:C5"/>
    <mergeCell ref="D3:D5"/>
    <mergeCell ref="A5:A7"/>
    <mergeCell ref="C6:C11"/>
    <mergeCell ref="D6:D11"/>
    <mergeCell ref="A8:A12"/>
    <mergeCell ref="D12:D41"/>
    <mergeCell ref="D42:D44"/>
    <mergeCell ref="D47:D48"/>
    <mergeCell ref="C12:C46"/>
    <mergeCell ref="C47:C48"/>
    <mergeCell ref="D45:D46"/>
  </mergeCells>
  <hyperlinks>
    <hyperlink ref="J1" r:id="rId1" location="gid=0"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Q209"/>
  <sheetViews>
    <sheetView workbookViewId="0"/>
  </sheetViews>
  <sheetFormatPr baseColWidth="10" defaultColWidth="12.6640625" defaultRowHeight="15.75" customHeight="1"/>
  <cols>
    <col min="3" max="3" width="17.6640625" customWidth="1"/>
    <col min="4" max="4" width="13.1640625" customWidth="1"/>
    <col min="5" max="5" width="34.6640625" customWidth="1"/>
    <col min="7" max="7" width="41.1640625" customWidth="1"/>
    <col min="8" max="8" width="30.6640625" customWidth="1"/>
  </cols>
  <sheetData>
    <row r="1" spans="1:17" ht="15.75" customHeight="1">
      <c r="A1" s="81" t="s">
        <v>166</v>
      </c>
      <c r="B1" s="81" t="s">
        <v>167</v>
      </c>
      <c r="C1" s="81" t="s">
        <v>168</v>
      </c>
      <c r="D1" s="81" t="s">
        <v>169</v>
      </c>
      <c r="E1" s="81" t="s">
        <v>170</v>
      </c>
      <c r="F1" s="82"/>
      <c r="G1" s="81" t="s">
        <v>171</v>
      </c>
      <c r="H1" s="81" t="s">
        <v>172</v>
      </c>
      <c r="I1" s="82"/>
      <c r="J1" s="82"/>
      <c r="K1" s="82"/>
      <c r="L1" s="82"/>
      <c r="M1" s="82"/>
      <c r="N1" s="82"/>
      <c r="O1" s="82"/>
      <c r="P1" s="82"/>
      <c r="Q1" s="82"/>
    </row>
    <row r="2" spans="1:17">
      <c r="A2" s="81"/>
      <c r="B2" s="81" t="s">
        <v>173</v>
      </c>
      <c r="C2" s="81" t="s">
        <v>174</v>
      </c>
      <c r="D2" s="81" t="s">
        <v>175</v>
      </c>
      <c r="E2" s="82" t="str">
        <f t="shared" ref="E2:E21" si="0">IF(A2="",CONCATENATE(B2," ",C2,"_",D2),CONCATENATE(A2,"_",B2," ",C2,"_",D2))</f>
        <v>[PLF] BAU_Collection Name</v>
      </c>
      <c r="F2" s="82"/>
      <c r="G2" s="83" t="s">
        <v>176</v>
      </c>
      <c r="H2" s="84" t="s">
        <v>177</v>
      </c>
      <c r="I2" s="82"/>
      <c r="J2" s="82"/>
      <c r="K2" s="82"/>
      <c r="L2" s="82"/>
      <c r="M2" s="82"/>
      <c r="N2" s="82"/>
      <c r="O2" s="82"/>
      <c r="P2" s="82"/>
      <c r="Q2" s="82"/>
    </row>
    <row r="3" spans="1:17">
      <c r="A3" s="81" t="s">
        <v>178</v>
      </c>
      <c r="B3" s="81" t="s">
        <v>173</v>
      </c>
      <c r="C3" s="81" t="s">
        <v>179</v>
      </c>
      <c r="D3" s="81" t="s">
        <v>175</v>
      </c>
      <c r="E3" s="82" t="str">
        <f t="shared" si="0"/>
        <v>6h - 8h_[PLF] Mass Ads_Collection Name</v>
      </c>
      <c r="F3" s="82"/>
      <c r="G3" s="83" t="s">
        <v>180</v>
      </c>
      <c r="H3" s="84" t="s">
        <v>181</v>
      </c>
      <c r="I3" s="82"/>
      <c r="J3" s="82"/>
      <c r="K3" s="82"/>
      <c r="L3" s="82"/>
      <c r="M3" s="82"/>
      <c r="N3" s="82"/>
      <c r="O3" s="82"/>
      <c r="P3" s="82"/>
      <c r="Q3" s="82"/>
    </row>
    <row r="4" spans="1:17">
      <c r="A4" s="81"/>
      <c r="B4" s="81" t="s">
        <v>173</v>
      </c>
      <c r="C4" s="81" t="s">
        <v>182</v>
      </c>
      <c r="D4" s="81" t="s">
        <v>175</v>
      </c>
      <c r="E4" s="82" t="str">
        <f t="shared" si="0"/>
        <v>[PLF] Onboarding_Collection Name</v>
      </c>
      <c r="F4" s="82"/>
      <c r="G4" s="83" t="s">
        <v>183</v>
      </c>
      <c r="H4" s="84" t="s">
        <v>184</v>
      </c>
      <c r="I4" s="82"/>
      <c r="J4" s="82"/>
      <c r="K4" s="82"/>
      <c r="L4" s="82"/>
      <c r="M4" s="82"/>
      <c r="N4" s="82"/>
      <c r="O4" s="82"/>
      <c r="P4" s="82"/>
      <c r="Q4" s="82"/>
    </row>
    <row r="5" spans="1:17">
      <c r="A5" s="81"/>
      <c r="B5" s="81" t="s">
        <v>173</v>
      </c>
      <c r="C5" s="81" t="s">
        <v>185</v>
      </c>
      <c r="D5" s="81" t="s">
        <v>175</v>
      </c>
      <c r="E5" s="82" t="str">
        <f t="shared" si="0"/>
        <v>[PLF] WC_Collection Name</v>
      </c>
      <c r="F5" s="82"/>
      <c r="G5" s="83" t="s">
        <v>186</v>
      </c>
      <c r="H5" s="84" t="s">
        <v>187</v>
      </c>
      <c r="I5" s="82"/>
      <c r="J5" s="82"/>
      <c r="K5" s="82"/>
      <c r="L5" s="82"/>
      <c r="M5" s="82"/>
      <c r="N5" s="82"/>
      <c r="O5" s="82"/>
      <c r="P5" s="82"/>
      <c r="Q5" s="82"/>
    </row>
    <row r="6" spans="1:17">
      <c r="A6" s="81"/>
      <c r="B6" s="81" t="s">
        <v>173</v>
      </c>
      <c r="C6" s="81" t="s">
        <v>188</v>
      </c>
      <c r="D6" s="81" t="s">
        <v>175</v>
      </c>
      <c r="E6" s="82" t="str">
        <f t="shared" si="0"/>
        <v>[PLF] CP_Collection Name</v>
      </c>
      <c r="F6" s="82"/>
      <c r="G6" s="83" t="s">
        <v>189</v>
      </c>
      <c r="H6" s="84" t="s">
        <v>190</v>
      </c>
      <c r="I6" s="82"/>
      <c r="J6" s="82"/>
      <c r="K6" s="82"/>
      <c r="L6" s="82"/>
      <c r="M6" s="82"/>
      <c r="N6" s="82"/>
      <c r="O6" s="82"/>
      <c r="P6" s="82"/>
      <c r="Q6" s="82"/>
    </row>
    <row r="7" spans="1:17">
      <c r="A7" s="81"/>
      <c r="B7" s="81" t="s">
        <v>173</v>
      </c>
      <c r="C7" s="81" t="s">
        <v>191</v>
      </c>
      <c r="D7" s="81" t="s">
        <v>175</v>
      </c>
      <c r="E7" s="82" t="str">
        <f t="shared" si="0"/>
        <v>[PLF] SPXI_Collection Name</v>
      </c>
      <c r="F7" s="82"/>
      <c r="G7" s="83" t="s">
        <v>192</v>
      </c>
      <c r="H7" s="84" t="s">
        <v>193</v>
      </c>
      <c r="I7" s="82"/>
      <c r="J7" s="82"/>
      <c r="K7" s="82"/>
      <c r="L7" s="82"/>
      <c r="M7" s="82"/>
      <c r="N7" s="82"/>
      <c r="O7" s="82"/>
      <c r="P7" s="82"/>
      <c r="Q7" s="82"/>
    </row>
    <row r="8" spans="1:17">
      <c r="A8" s="81"/>
      <c r="B8" s="81" t="s">
        <v>173</v>
      </c>
      <c r="C8" s="81" t="s">
        <v>194</v>
      </c>
      <c r="D8" s="81" t="s">
        <v>175</v>
      </c>
      <c r="E8" s="82" t="str">
        <f t="shared" si="0"/>
        <v>[PLF] SPL_Collection Name</v>
      </c>
      <c r="F8" s="82"/>
      <c r="G8" s="83" t="s">
        <v>195</v>
      </c>
      <c r="H8" s="84" t="s">
        <v>177</v>
      </c>
      <c r="I8" s="82"/>
      <c r="J8" s="82"/>
      <c r="K8" s="82"/>
      <c r="L8" s="82"/>
      <c r="M8" s="82"/>
      <c r="N8" s="82"/>
      <c r="O8" s="82"/>
      <c r="P8" s="82"/>
      <c r="Q8" s="82"/>
    </row>
    <row r="9" spans="1:17">
      <c r="A9" s="81"/>
      <c r="B9" s="81" t="s">
        <v>173</v>
      </c>
      <c r="C9" s="81" t="s">
        <v>196</v>
      </c>
      <c r="D9" s="81" t="s">
        <v>175</v>
      </c>
      <c r="E9" s="82" t="str">
        <f t="shared" si="0"/>
        <v>[PLF] Mart_Collection Name</v>
      </c>
      <c r="F9" s="82"/>
      <c r="G9" s="83" t="s">
        <v>197</v>
      </c>
      <c r="H9" s="84" t="s">
        <v>198</v>
      </c>
      <c r="I9" s="82"/>
      <c r="J9" s="82"/>
      <c r="K9" s="82"/>
      <c r="L9" s="82"/>
      <c r="M9" s="82"/>
      <c r="N9" s="82"/>
      <c r="O9" s="82"/>
      <c r="P9" s="82"/>
      <c r="Q9" s="82"/>
    </row>
    <row r="10" spans="1:17">
      <c r="A10" s="81"/>
      <c r="B10" s="81" t="s">
        <v>173</v>
      </c>
      <c r="C10" s="81" t="s">
        <v>199</v>
      </c>
      <c r="D10" s="81" t="s">
        <v>175</v>
      </c>
      <c r="E10" s="82" t="str">
        <f t="shared" si="0"/>
        <v>[PLF] New User_Collection Name</v>
      </c>
      <c r="F10" s="82"/>
      <c r="G10" s="83" t="s">
        <v>200</v>
      </c>
      <c r="H10" s="84" t="s">
        <v>198</v>
      </c>
      <c r="I10" s="82"/>
      <c r="J10" s="82"/>
      <c r="K10" s="82"/>
      <c r="L10" s="82"/>
      <c r="M10" s="82"/>
      <c r="N10" s="82"/>
      <c r="O10" s="82"/>
      <c r="P10" s="82"/>
      <c r="Q10" s="82"/>
    </row>
    <row r="11" spans="1:17">
      <c r="A11" s="81"/>
      <c r="B11" s="81" t="s">
        <v>201</v>
      </c>
      <c r="C11" s="81" t="s">
        <v>202</v>
      </c>
      <c r="D11" s="81" t="s">
        <v>203</v>
      </c>
      <c r="E11" s="82" t="str">
        <f t="shared" si="0"/>
        <v>[SJBP] Brand Name_Scheme</v>
      </c>
      <c r="F11" s="82"/>
      <c r="G11" s="83" t="s">
        <v>204</v>
      </c>
      <c r="H11" s="84" t="s">
        <v>198</v>
      </c>
      <c r="I11" s="82"/>
      <c r="J11" s="82"/>
      <c r="K11" s="82"/>
      <c r="L11" s="82"/>
      <c r="M11" s="82"/>
      <c r="N11" s="82"/>
      <c r="O11" s="82"/>
      <c r="P11" s="82"/>
      <c r="Q11" s="82"/>
    </row>
    <row r="12" spans="1:17">
      <c r="A12" s="81"/>
      <c r="B12" s="81" t="s">
        <v>205</v>
      </c>
      <c r="C12" s="81" t="s">
        <v>202</v>
      </c>
      <c r="D12" s="81" t="s">
        <v>203</v>
      </c>
      <c r="E12" s="82" t="str">
        <f t="shared" si="0"/>
        <v>[JBP] Brand Name_Scheme</v>
      </c>
      <c r="F12" s="82"/>
      <c r="G12" s="83" t="s">
        <v>206</v>
      </c>
      <c r="H12" s="84" t="s">
        <v>198</v>
      </c>
      <c r="I12" s="82"/>
      <c r="J12" s="82"/>
      <c r="K12" s="82"/>
      <c r="L12" s="82"/>
      <c r="M12" s="82"/>
      <c r="N12" s="82"/>
      <c r="O12" s="82"/>
      <c r="P12" s="82"/>
      <c r="Q12" s="82"/>
    </row>
    <row r="13" spans="1:17">
      <c r="A13" s="81"/>
      <c r="B13" s="81" t="s">
        <v>207</v>
      </c>
      <c r="C13" s="81" t="s">
        <v>202</v>
      </c>
      <c r="D13" s="81" t="s">
        <v>203</v>
      </c>
      <c r="E13" s="82" t="str">
        <f t="shared" si="0"/>
        <v>[SuperVIP] Brand Name_Scheme</v>
      </c>
      <c r="F13" s="82"/>
      <c r="G13" s="83" t="s">
        <v>208</v>
      </c>
      <c r="H13" s="84" t="s">
        <v>198</v>
      </c>
      <c r="I13" s="82"/>
      <c r="J13" s="82"/>
      <c r="K13" s="82"/>
      <c r="L13" s="82"/>
      <c r="M13" s="82"/>
      <c r="N13" s="82"/>
      <c r="O13" s="82"/>
      <c r="P13" s="82"/>
      <c r="Q13" s="82"/>
    </row>
    <row r="14" spans="1:17">
      <c r="A14" s="81"/>
      <c r="B14" s="81" t="s">
        <v>209</v>
      </c>
      <c r="C14" s="81" t="s">
        <v>202</v>
      </c>
      <c r="D14" s="81" t="s">
        <v>203</v>
      </c>
      <c r="E14" s="82" t="str">
        <f t="shared" si="0"/>
        <v>[VIP] Brand Name_Scheme</v>
      </c>
      <c r="F14" s="82"/>
      <c r="G14" s="83" t="s">
        <v>210</v>
      </c>
      <c r="H14" s="84" t="s">
        <v>198</v>
      </c>
      <c r="I14" s="82"/>
      <c r="J14" s="82"/>
      <c r="K14" s="82"/>
      <c r="L14" s="82"/>
      <c r="M14" s="82"/>
      <c r="N14" s="82"/>
      <c r="O14" s="82"/>
      <c r="P14" s="82"/>
      <c r="Q14" s="82"/>
    </row>
    <row r="15" spans="1:17">
      <c r="A15" s="81"/>
      <c r="B15" s="81" t="s">
        <v>211</v>
      </c>
      <c r="C15" s="81" t="s">
        <v>202</v>
      </c>
      <c r="D15" s="81" t="s">
        <v>203</v>
      </c>
      <c r="E15" s="82" t="str">
        <f t="shared" si="0"/>
        <v>[Win 1] Brand Name_Scheme</v>
      </c>
      <c r="F15" s="82"/>
      <c r="G15" s="83" t="s">
        <v>212</v>
      </c>
      <c r="H15" s="84" t="s">
        <v>198</v>
      </c>
      <c r="I15" s="82"/>
      <c r="J15" s="82"/>
      <c r="K15" s="82"/>
      <c r="L15" s="82"/>
      <c r="M15" s="82"/>
      <c r="N15" s="82"/>
      <c r="O15" s="82"/>
      <c r="P15" s="82"/>
      <c r="Q15" s="82"/>
    </row>
    <row r="16" spans="1:17">
      <c r="A16" s="81"/>
      <c r="B16" s="81" t="s">
        <v>213</v>
      </c>
      <c r="C16" s="81" t="s">
        <v>202</v>
      </c>
      <c r="D16" s="81" t="s">
        <v>203</v>
      </c>
      <c r="E16" s="82" t="str">
        <f t="shared" si="0"/>
        <v>[Win 2] Brand Name_Scheme</v>
      </c>
      <c r="F16" s="82"/>
      <c r="G16" s="83" t="s">
        <v>214</v>
      </c>
      <c r="H16" s="84" t="s">
        <v>198</v>
      </c>
      <c r="I16" s="82"/>
      <c r="J16" s="82"/>
      <c r="K16" s="82"/>
      <c r="L16" s="82"/>
      <c r="M16" s="82"/>
      <c r="N16" s="82"/>
      <c r="O16" s="82"/>
      <c r="P16" s="82"/>
      <c r="Q16" s="82"/>
    </row>
    <row r="17" spans="1:17">
      <c r="A17" s="81"/>
      <c r="B17" s="81" t="s">
        <v>215</v>
      </c>
      <c r="C17" s="81" t="s">
        <v>202</v>
      </c>
      <c r="D17" s="81" t="s">
        <v>203</v>
      </c>
      <c r="E17" s="82" t="str">
        <f t="shared" si="0"/>
        <v>[Win 3] Brand Name_Scheme</v>
      </c>
      <c r="F17" s="82"/>
      <c r="G17" s="83" t="s">
        <v>216</v>
      </c>
      <c r="H17" s="84" t="s">
        <v>198</v>
      </c>
      <c r="I17" s="82"/>
      <c r="J17" s="82"/>
      <c r="K17" s="82"/>
      <c r="L17" s="82"/>
      <c r="M17" s="82"/>
      <c r="N17" s="82"/>
      <c r="O17" s="82"/>
      <c r="P17" s="82"/>
      <c r="Q17" s="82"/>
    </row>
    <row r="18" spans="1:17">
      <c r="A18" s="81"/>
      <c r="B18" s="81" t="s">
        <v>217</v>
      </c>
      <c r="C18" s="81" t="s">
        <v>202</v>
      </c>
      <c r="D18" s="81" t="s">
        <v>203</v>
      </c>
      <c r="E18" s="82" t="str">
        <f t="shared" si="0"/>
        <v>[Win 4] Brand Name_Scheme</v>
      </c>
      <c r="F18" s="82"/>
      <c r="G18" s="83" t="s">
        <v>218</v>
      </c>
      <c r="H18" s="84" t="s">
        <v>198</v>
      </c>
      <c r="I18" s="82"/>
      <c r="J18" s="82"/>
      <c r="K18" s="82"/>
      <c r="L18" s="82"/>
      <c r="M18" s="82"/>
      <c r="N18" s="82"/>
      <c r="O18" s="82"/>
      <c r="P18" s="82"/>
      <c r="Q18" s="82"/>
    </row>
    <row r="19" spans="1:17">
      <c r="A19" s="81"/>
      <c r="B19" s="81" t="s">
        <v>219</v>
      </c>
      <c r="C19" s="81" t="s">
        <v>202</v>
      </c>
      <c r="D19" s="81" t="s">
        <v>203</v>
      </c>
      <c r="E19" s="82" t="str">
        <f t="shared" si="0"/>
        <v>[Alacarte] Brand Name_Scheme</v>
      </c>
      <c r="F19" s="82"/>
      <c r="G19" s="83" t="s">
        <v>220</v>
      </c>
      <c r="H19" s="84" t="s">
        <v>221</v>
      </c>
      <c r="I19" s="82"/>
      <c r="J19" s="82"/>
      <c r="K19" s="82"/>
      <c r="L19" s="82"/>
      <c r="M19" s="82"/>
      <c r="N19" s="82"/>
      <c r="O19" s="82"/>
      <c r="P19" s="82"/>
      <c r="Q19" s="82"/>
    </row>
    <row r="20" spans="1:17">
      <c r="A20" s="81"/>
      <c r="B20" s="81" t="s">
        <v>222</v>
      </c>
      <c r="C20" s="81" t="s">
        <v>202</v>
      </c>
      <c r="D20" s="81" t="s">
        <v>203</v>
      </c>
      <c r="E20" s="82" t="str">
        <f t="shared" si="0"/>
        <v>[Alacarte CB] Brand Name_Scheme</v>
      </c>
      <c r="F20" s="82"/>
      <c r="G20" s="83" t="s">
        <v>223</v>
      </c>
      <c r="H20" s="84" t="s">
        <v>224</v>
      </c>
      <c r="I20" s="82"/>
      <c r="J20" s="82"/>
      <c r="K20" s="82"/>
      <c r="L20" s="82"/>
      <c r="M20" s="82"/>
      <c r="N20" s="82"/>
      <c r="O20" s="82"/>
      <c r="P20" s="82"/>
      <c r="Q20" s="82"/>
    </row>
    <row r="21" spans="1:17">
      <c r="A21" s="81"/>
      <c r="B21" s="81" t="s">
        <v>225</v>
      </c>
      <c r="C21" s="81" t="s">
        <v>202</v>
      </c>
      <c r="D21" s="81" t="s">
        <v>203</v>
      </c>
      <c r="E21" s="82" t="str">
        <f t="shared" si="0"/>
        <v>[PNS] Brand Name_Scheme</v>
      </c>
      <c r="F21" s="82"/>
      <c r="G21" s="83" t="s">
        <v>226</v>
      </c>
      <c r="H21" s="84" t="s">
        <v>227</v>
      </c>
      <c r="I21" s="82"/>
      <c r="J21" s="82"/>
      <c r="K21" s="82"/>
      <c r="L21" s="82"/>
      <c r="M21" s="82"/>
      <c r="N21" s="82"/>
      <c r="O21" s="82"/>
      <c r="P21" s="82"/>
      <c r="Q21" s="82"/>
    </row>
    <row r="22" spans="1:17">
      <c r="A22" s="81"/>
      <c r="B22" s="81"/>
      <c r="C22" s="81"/>
      <c r="D22" s="81"/>
      <c r="E22" s="82"/>
      <c r="F22" s="82"/>
      <c r="G22" s="83" t="s">
        <v>228</v>
      </c>
      <c r="H22" s="84" t="s">
        <v>229</v>
      </c>
      <c r="I22" s="82"/>
      <c r="J22" s="82"/>
      <c r="K22" s="82"/>
      <c r="L22" s="82"/>
      <c r="M22" s="82"/>
      <c r="N22" s="82"/>
      <c r="O22" s="82"/>
      <c r="P22" s="82"/>
      <c r="Q22" s="82"/>
    </row>
    <row r="23" spans="1:17">
      <c r="A23" s="81"/>
      <c r="B23" s="81"/>
      <c r="C23" s="81"/>
      <c r="D23" s="81"/>
      <c r="E23" s="82"/>
      <c r="F23" s="82"/>
      <c r="G23" s="83" t="s">
        <v>230</v>
      </c>
      <c r="H23" s="84" t="s">
        <v>231</v>
      </c>
      <c r="I23" s="82"/>
      <c r="J23" s="82"/>
      <c r="K23" s="82"/>
      <c r="L23" s="82"/>
      <c r="M23" s="82"/>
      <c r="N23" s="82"/>
      <c r="O23" s="82"/>
      <c r="P23" s="82"/>
      <c r="Q23" s="82"/>
    </row>
    <row r="24" spans="1:17">
      <c r="A24" s="81"/>
      <c r="B24" s="81"/>
      <c r="C24" s="81"/>
      <c r="D24" s="81"/>
      <c r="E24" s="82"/>
      <c r="F24" s="82"/>
      <c r="G24" s="83" t="s">
        <v>232</v>
      </c>
      <c r="H24" s="84" t="s">
        <v>184</v>
      </c>
      <c r="I24" s="82"/>
      <c r="J24" s="82"/>
      <c r="K24" s="82"/>
      <c r="L24" s="82"/>
      <c r="M24" s="82"/>
      <c r="N24" s="82"/>
      <c r="O24" s="82"/>
      <c r="P24" s="82"/>
      <c r="Q24" s="82"/>
    </row>
    <row r="25" spans="1:17">
      <c r="A25" s="81"/>
      <c r="B25" s="81"/>
      <c r="C25" s="81"/>
      <c r="D25" s="81"/>
      <c r="E25" s="82"/>
      <c r="F25" s="82"/>
      <c r="G25" s="83" t="s">
        <v>233</v>
      </c>
      <c r="H25" s="84" t="s">
        <v>234</v>
      </c>
      <c r="I25" s="82"/>
      <c r="J25" s="82"/>
      <c r="K25" s="82"/>
      <c r="L25" s="82"/>
      <c r="M25" s="82"/>
      <c r="N25" s="82"/>
      <c r="O25" s="82"/>
      <c r="P25" s="82"/>
      <c r="Q25" s="82"/>
    </row>
    <row r="26" spans="1:17">
      <c r="A26" s="81"/>
      <c r="B26" s="81"/>
      <c r="C26" s="81"/>
      <c r="D26" s="81"/>
      <c r="E26" s="82"/>
      <c r="F26" s="82"/>
      <c r="G26" s="83" t="s">
        <v>235</v>
      </c>
      <c r="H26" s="84" t="s">
        <v>227</v>
      </c>
      <c r="I26" s="82"/>
      <c r="J26" s="82"/>
      <c r="K26" s="82"/>
      <c r="L26" s="82"/>
      <c r="M26" s="82"/>
      <c r="N26" s="82"/>
      <c r="O26" s="82"/>
      <c r="P26" s="82"/>
      <c r="Q26" s="82"/>
    </row>
    <row r="27" spans="1:17">
      <c r="A27" s="81"/>
      <c r="B27" s="81"/>
      <c r="C27" s="81"/>
      <c r="D27" s="81"/>
      <c r="E27" s="82"/>
      <c r="F27" s="82"/>
      <c r="G27" s="83" t="s">
        <v>236</v>
      </c>
      <c r="H27" s="84" t="s">
        <v>190</v>
      </c>
      <c r="I27" s="82"/>
      <c r="J27" s="82"/>
      <c r="K27" s="82"/>
      <c r="L27" s="82"/>
      <c r="M27" s="82"/>
      <c r="N27" s="82"/>
      <c r="O27" s="82"/>
      <c r="P27" s="82"/>
      <c r="Q27" s="82"/>
    </row>
    <row r="28" spans="1:17">
      <c r="A28" s="82"/>
      <c r="B28" s="82"/>
      <c r="C28" s="82"/>
      <c r="D28" s="82"/>
      <c r="E28" s="82"/>
      <c r="F28" s="82"/>
      <c r="G28" s="83" t="s">
        <v>237</v>
      </c>
      <c r="H28" s="84" t="s">
        <v>238</v>
      </c>
      <c r="I28" s="82"/>
      <c r="J28" s="82"/>
      <c r="K28" s="82"/>
      <c r="L28" s="82"/>
      <c r="M28" s="82"/>
      <c r="N28" s="82"/>
      <c r="O28" s="82"/>
      <c r="P28" s="82"/>
      <c r="Q28" s="82"/>
    </row>
    <row r="29" spans="1:17">
      <c r="A29" s="82"/>
      <c r="B29" s="82"/>
      <c r="C29" s="82"/>
      <c r="D29" s="82"/>
      <c r="E29" s="82"/>
      <c r="F29" s="82"/>
      <c r="G29" s="83" t="s">
        <v>239</v>
      </c>
      <c r="H29" s="84" t="s">
        <v>238</v>
      </c>
      <c r="I29" s="82"/>
      <c r="J29" s="82"/>
      <c r="K29" s="82"/>
      <c r="L29" s="82"/>
      <c r="M29" s="82"/>
      <c r="N29" s="82"/>
      <c r="O29" s="82"/>
      <c r="P29" s="82"/>
      <c r="Q29" s="82"/>
    </row>
    <row r="30" spans="1:17">
      <c r="A30" s="82"/>
      <c r="B30" s="82"/>
      <c r="C30" s="82"/>
      <c r="D30" s="82"/>
      <c r="E30" s="82"/>
      <c r="F30" s="82"/>
      <c r="G30" s="83" t="s">
        <v>240</v>
      </c>
      <c r="H30" s="84" t="s">
        <v>241</v>
      </c>
      <c r="I30" s="82"/>
      <c r="J30" s="82"/>
      <c r="K30" s="82"/>
      <c r="L30" s="82"/>
      <c r="M30" s="82"/>
      <c r="N30" s="82"/>
      <c r="O30" s="82"/>
      <c r="P30" s="82"/>
      <c r="Q30" s="82"/>
    </row>
    <row r="31" spans="1:17">
      <c r="A31" s="82"/>
      <c r="B31" s="82"/>
      <c r="C31" s="82"/>
      <c r="D31" s="82"/>
      <c r="E31" s="82"/>
      <c r="F31" s="82"/>
      <c r="G31" s="83" t="s">
        <v>242</v>
      </c>
      <c r="H31" s="84" t="s">
        <v>193</v>
      </c>
      <c r="I31" s="82"/>
      <c r="J31" s="82"/>
      <c r="K31" s="82"/>
      <c r="L31" s="82"/>
      <c r="M31" s="82"/>
      <c r="N31" s="82"/>
      <c r="O31" s="82"/>
      <c r="P31" s="82"/>
      <c r="Q31" s="82"/>
    </row>
    <row r="32" spans="1:17">
      <c r="A32" s="82"/>
      <c r="B32" s="82"/>
      <c r="C32" s="82"/>
      <c r="D32" s="82"/>
      <c r="E32" s="82"/>
      <c r="F32" s="82"/>
      <c r="G32" s="83" t="s">
        <v>243</v>
      </c>
      <c r="H32" s="84" t="s">
        <v>244</v>
      </c>
      <c r="I32" s="82"/>
      <c r="J32" s="82"/>
      <c r="K32" s="82"/>
      <c r="L32" s="82"/>
      <c r="M32" s="82"/>
      <c r="N32" s="82"/>
      <c r="O32" s="82"/>
      <c r="P32" s="82"/>
      <c r="Q32" s="82"/>
    </row>
    <row r="33" spans="1:17">
      <c r="A33" s="82"/>
      <c r="B33" s="82"/>
      <c r="C33" s="82"/>
      <c r="D33" s="82"/>
      <c r="E33" s="82"/>
      <c r="F33" s="82"/>
      <c r="G33" s="83" t="s">
        <v>245</v>
      </c>
      <c r="H33" s="84" t="s">
        <v>246</v>
      </c>
      <c r="I33" s="82"/>
      <c r="J33" s="82"/>
      <c r="K33" s="82"/>
      <c r="L33" s="82"/>
      <c r="M33" s="82"/>
      <c r="N33" s="82"/>
      <c r="O33" s="82"/>
      <c r="P33" s="82"/>
      <c r="Q33" s="82"/>
    </row>
    <row r="34" spans="1:17">
      <c r="A34" s="82"/>
      <c r="B34" s="82"/>
      <c r="C34" s="82"/>
      <c r="D34" s="82"/>
      <c r="E34" s="82"/>
      <c r="F34" s="82"/>
      <c r="G34" s="83" t="s">
        <v>247</v>
      </c>
      <c r="H34" s="84" t="s">
        <v>246</v>
      </c>
      <c r="I34" s="82"/>
      <c r="J34" s="82"/>
      <c r="K34" s="82"/>
      <c r="L34" s="82"/>
      <c r="M34" s="82"/>
      <c r="N34" s="82"/>
      <c r="O34" s="82"/>
      <c r="P34" s="82"/>
      <c r="Q34" s="82"/>
    </row>
    <row r="35" spans="1:17">
      <c r="A35" s="82"/>
      <c r="B35" s="82"/>
      <c r="C35" s="82"/>
      <c r="D35" s="82"/>
      <c r="E35" s="82"/>
      <c r="F35" s="82"/>
      <c r="G35" s="83" t="s">
        <v>248</v>
      </c>
      <c r="H35" s="84" t="s">
        <v>241</v>
      </c>
      <c r="I35" s="82"/>
      <c r="J35" s="82"/>
      <c r="K35" s="82"/>
      <c r="L35" s="82"/>
      <c r="M35" s="82"/>
      <c r="N35" s="82"/>
      <c r="O35" s="82"/>
      <c r="P35" s="82"/>
      <c r="Q35" s="82"/>
    </row>
    <row r="36" spans="1:17">
      <c r="A36" s="82"/>
      <c r="B36" s="82"/>
      <c r="C36" s="82"/>
      <c r="D36" s="82"/>
      <c r="E36" s="82"/>
      <c r="F36" s="82"/>
      <c r="G36" s="83" t="s">
        <v>249</v>
      </c>
      <c r="H36" s="84" t="s">
        <v>241</v>
      </c>
      <c r="I36" s="82"/>
      <c r="J36" s="82"/>
      <c r="K36" s="82"/>
      <c r="L36" s="82"/>
      <c r="M36" s="82"/>
      <c r="N36" s="82"/>
      <c r="O36" s="82"/>
      <c r="P36" s="82"/>
      <c r="Q36" s="82"/>
    </row>
    <row r="37" spans="1:17">
      <c r="A37" s="82"/>
      <c r="B37" s="82"/>
      <c r="C37" s="82"/>
      <c r="D37" s="82"/>
      <c r="E37" s="82"/>
      <c r="F37" s="82"/>
      <c r="G37" s="83" t="s">
        <v>250</v>
      </c>
      <c r="H37" s="84" t="s">
        <v>246</v>
      </c>
      <c r="I37" s="82"/>
      <c r="J37" s="82"/>
      <c r="K37" s="82"/>
      <c r="L37" s="82"/>
      <c r="M37" s="82"/>
      <c r="N37" s="82"/>
      <c r="O37" s="82"/>
      <c r="P37" s="82"/>
      <c r="Q37" s="82"/>
    </row>
    <row r="38" spans="1:17">
      <c r="A38" s="82"/>
      <c r="B38" s="82"/>
      <c r="C38" s="82"/>
      <c r="D38" s="82"/>
      <c r="E38" s="82"/>
      <c r="F38" s="82"/>
      <c r="G38" s="83" t="s">
        <v>251</v>
      </c>
      <c r="H38" s="84" t="s">
        <v>221</v>
      </c>
      <c r="I38" s="82"/>
      <c r="J38" s="82"/>
      <c r="K38" s="82"/>
      <c r="L38" s="82"/>
      <c r="M38" s="82"/>
      <c r="N38" s="82"/>
      <c r="O38" s="82"/>
      <c r="P38" s="82"/>
      <c r="Q38" s="82"/>
    </row>
    <row r="39" spans="1:17">
      <c r="A39" s="82"/>
      <c r="B39" s="82"/>
      <c r="C39" s="82"/>
      <c r="D39" s="82"/>
      <c r="E39" s="82"/>
      <c r="F39" s="82"/>
      <c r="G39" s="83" t="s">
        <v>252</v>
      </c>
      <c r="H39" s="84" t="s">
        <v>190</v>
      </c>
      <c r="I39" s="82"/>
      <c r="J39" s="82"/>
      <c r="K39" s="82"/>
      <c r="L39" s="82"/>
      <c r="M39" s="82"/>
      <c r="N39" s="82"/>
      <c r="O39" s="82"/>
      <c r="P39" s="82"/>
      <c r="Q39" s="82"/>
    </row>
    <row r="40" spans="1:17">
      <c r="A40" s="82"/>
      <c r="B40" s="82"/>
      <c r="C40" s="82"/>
      <c r="D40" s="82"/>
      <c r="E40" s="82"/>
      <c r="F40" s="82"/>
      <c r="G40" s="83" t="s">
        <v>253</v>
      </c>
      <c r="H40" s="84" t="s">
        <v>177</v>
      </c>
      <c r="I40" s="82"/>
      <c r="J40" s="82"/>
      <c r="K40" s="82"/>
      <c r="L40" s="82"/>
      <c r="M40" s="82"/>
      <c r="N40" s="82"/>
      <c r="O40" s="82"/>
      <c r="P40" s="82"/>
      <c r="Q40" s="82"/>
    </row>
    <row r="41" spans="1:17">
      <c r="A41" s="82"/>
      <c r="B41" s="82"/>
      <c r="C41" s="82"/>
      <c r="D41" s="82"/>
      <c r="E41" s="82"/>
      <c r="F41" s="82"/>
      <c r="G41" s="83" t="s">
        <v>254</v>
      </c>
      <c r="H41" s="84" t="s">
        <v>177</v>
      </c>
      <c r="I41" s="82"/>
      <c r="J41" s="82"/>
      <c r="K41" s="82"/>
      <c r="L41" s="82"/>
      <c r="M41" s="82"/>
      <c r="N41" s="82"/>
      <c r="O41" s="82"/>
      <c r="P41" s="82"/>
      <c r="Q41" s="82"/>
    </row>
    <row r="42" spans="1:17">
      <c r="A42" s="82"/>
      <c r="B42" s="82"/>
      <c r="C42" s="82"/>
      <c r="D42" s="82"/>
      <c r="E42" s="82"/>
      <c r="F42" s="82"/>
      <c r="G42" s="83" t="s">
        <v>255</v>
      </c>
      <c r="H42" s="84" t="s">
        <v>256</v>
      </c>
      <c r="I42" s="82"/>
      <c r="J42" s="82"/>
      <c r="K42" s="82"/>
      <c r="L42" s="82"/>
      <c r="M42" s="82"/>
      <c r="N42" s="82"/>
      <c r="O42" s="82"/>
      <c r="P42" s="82"/>
      <c r="Q42" s="82"/>
    </row>
    <row r="43" spans="1:17">
      <c r="A43" s="82"/>
      <c r="B43" s="82"/>
      <c r="C43" s="82"/>
      <c r="D43" s="82"/>
      <c r="E43" s="82"/>
      <c r="F43" s="82"/>
      <c r="G43" s="83" t="s">
        <v>257</v>
      </c>
      <c r="H43" s="84" t="s">
        <v>193</v>
      </c>
      <c r="I43" s="82"/>
      <c r="J43" s="82"/>
      <c r="K43" s="82"/>
      <c r="L43" s="82"/>
      <c r="M43" s="82"/>
      <c r="N43" s="82"/>
      <c r="O43" s="82"/>
      <c r="P43" s="82"/>
      <c r="Q43" s="82"/>
    </row>
    <row r="44" spans="1:17">
      <c r="A44" s="82"/>
      <c r="B44" s="82"/>
      <c r="C44" s="82"/>
      <c r="D44" s="82"/>
      <c r="E44" s="82"/>
      <c r="F44" s="82"/>
      <c r="G44" s="83" t="s">
        <v>258</v>
      </c>
      <c r="H44" s="84" t="s">
        <v>193</v>
      </c>
      <c r="I44" s="82"/>
      <c r="J44" s="82"/>
      <c r="K44" s="82"/>
      <c r="L44" s="82"/>
      <c r="M44" s="82"/>
      <c r="N44" s="82"/>
      <c r="O44" s="82"/>
      <c r="P44" s="82"/>
      <c r="Q44" s="82"/>
    </row>
    <row r="45" spans="1:17">
      <c r="A45" s="82"/>
      <c r="B45" s="82"/>
      <c r="C45" s="82"/>
      <c r="D45" s="82"/>
      <c r="E45" s="82"/>
      <c r="F45" s="82"/>
      <c r="G45" s="83" t="s">
        <v>259</v>
      </c>
      <c r="H45" s="84" t="s">
        <v>193</v>
      </c>
      <c r="I45" s="82"/>
      <c r="J45" s="82"/>
      <c r="K45" s="82"/>
      <c r="L45" s="82"/>
      <c r="M45" s="82"/>
      <c r="N45" s="82"/>
      <c r="O45" s="82"/>
      <c r="P45" s="82"/>
      <c r="Q45" s="82"/>
    </row>
    <row r="46" spans="1:17">
      <c r="A46" s="82"/>
      <c r="B46" s="82"/>
      <c r="C46" s="82"/>
      <c r="D46" s="82"/>
      <c r="E46" s="82"/>
      <c r="F46" s="82"/>
      <c r="G46" s="83" t="s">
        <v>260</v>
      </c>
      <c r="H46" s="84" t="s">
        <v>234</v>
      </c>
      <c r="I46" s="82"/>
      <c r="J46" s="82"/>
      <c r="K46" s="82"/>
      <c r="L46" s="82"/>
      <c r="M46" s="82"/>
      <c r="N46" s="82"/>
      <c r="O46" s="82"/>
      <c r="P46" s="82"/>
      <c r="Q46" s="82"/>
    </row>
    <row r="47" spans="1:17">
      <c r="A47" s="82"/>
      <c r="B47" s="82"/>
      <c r="C47" s="82"/>
      <c r="D47" s="82"/>
      <c r="E47" s="82"/>
      <c r="F47" s="82"/>
      <c r="G47" s="83" t="s">
        <v>261</v>
      </c>
      <c r="H47" s="84" t="s">
        <v>246</v>
      </c>
      <c r="I47" s="82"/>
      <c r="J47" s="82"/>
      <c r="K47" s="82"/>
      <c r="L47" s="82"/>
      <c r="M47" s="82"/>
      <c r="N47" s="82"/>
      <c r="O47" s="82"/>
      <c r="P47" s="82"/>
      <c r="Q47" s="82"/>
    </row>
    <row r="48" spans="1:17">
      <c r="A48" s="82"/>
      <c r="B48" s="82"/>
      <c r="C48" s="82"/>
      <c r="D48" s="82"/>
      <c r="E48" s="82"/>
      <c r="F48" s="82"/>
      <c r="G48" s="83" t="s">
        <v>262</v>
      </c>
      <c r="H48" s="84" t="s">
        <v>263</v>
      </c>
      <c r="I48" s="82"/>
      <c r="J48" s="82"/>
      <c r="K48" s="82"/>
      <c r="L48" s="82"/>
      <c r="M48" s="82"/>
      <c r="N48" s="82"/>
      <c r="O48" s="82"/>
      <c r="P48" s="82"/>
      <c r="Q48" s="82"/>
    </row>
    <row r="49" spans="1:17">
      <c r="A49" s="82"/>
      <c r="B49" s="82"/>
      <c r="C49" s="82"/>
      <c r="D49" s="82"/>
      <c r="E49" s="82"/>
      <c r="F49" s="82"/>
      <c r="G49" s="83" t="s">
        <v>264</v>
      </c>
      <c r="H49" s="84" t="s">
        <v>177</v>
      </c>
      <c r="I49" s="82"/>
      <c r="J49" s="82"/>
      <c r="K49" s="82"/>
      <c r="L49" s="82"/>
      <c r="M49" s="82"/>
      <c r="N49" s="82"/>
      <c r="O49" s="82"/>
      <c r="P49" s="82"/>
      <c r="Q49" s="82"/>
    </row>
    <row r="50" spans="1:17">
      <c r="A50" s="82"/>
      <c r="B50" s="82"/>
      <c r="C50" s="82"/>
      <c r="D50" s="82"/>
      <c r="E50" s="82"/>
      <c r="F50" s="82"/>
      <c r="G50" s="83" t="s">
        <v>265</v>
      </c>
      <c r="H50" s="84" t="s">
        <v>193</v>
      </c>
      <c r="I50" s="82"/>
      <c r="J50" s="82"/>
      <c r="K50" s="82"/>
      <c r="L50" s="82"/>
      <c r="M50" s="82"/>
      <c r="N50" s="82"/>
      <c r="O50" s="82"/>
      <c r="P50" s="82"/>
      <c r="Q50" s="82"/>
    </row>
    <row r="51" spans="1:17">
      <c r="A51" s="82"/>
      <c r="B51" s="82"/>
      <c r="C51" s="82"/>
      <c r="D51" s="82"/>
      <c r="E51" s="82"/>
      <c r="F51" s="82"/>
      <c r="G51" s="83" t="s">
        <v>266</v>
      </c>
      <c r="H51" s="84" t="s">
        <v>267</v>
      </c>
      <c r="I51" s="82"/>
      <c r="J51" s="82"/>
      <c r="K51" s="82"/>
      <c r="L51" s="82"/>
      <c r="M51" s="82"/>
      <c r="N51" s="82"/>
      <c r="O51" s="82"/>
      <c r="P51" s="82"/>
      <c r="Q51" s="82"/>
    </row>
    <row r="52" spans="1:17">
      <c r="A52" s="82"/>
      <c r="B52" s="82"/>
      <c r="C52" s="82"/>
      <c r="D52" s="82"/>
      <c r="E52" s="82"/>
      <c r="F52" s="82"/>
      <c r="G52" s="83" t="s">
        <v>268</v>
      </c>
      <c r="H52" s="84" t="s">
        <v>238</v>
      </c>
      <c r="I52" s="82"/>
      <c r="J52" s="82"/>
      <c r="K52" s="82"/>
      <c r="L52" s="82"/>
      <c r="M52" s="82"/>
      <c r="N52" s="82"/>
      <c r="O52" s="82"/>
      <c r="P52" s="82"/>
      <c r="Q52" s="82"/>
    </row>
    <row r="53" spans="1:17">
      <c r="A53" s="82"/>
      <c r="B53" s="82"/>
      <c r="C53" s="82"/>
      <c r="D53" s="82"/>
      <c r="E53" s="82"/>
      <c r="F53" s="82"/>
      <c r="G53" s="83" t="s">
        <v>269</v>
      </c>
      <c r="H53" s="84" t="s">
        <v>238</v>
      </c>
      <c r="I53" s="82"/>
      <c r="J53" s="82"/>
      <c r="K53" s="82"/>
      <c r="L53" s="82"/>
      <c r="M53" s="82"/>
      <c r="N53" s="82"/>
      <c r="O53" s="82"/>
      <c r="P53" s="82"/>
      <c r="Q53" s="82"/>
    </row>
    <row r="54" spans="1:17">
      <c r="A54" s="82"/>
      <c r="B54" s="82"/>
      <c r="C54" s="82"/>
      <c r="D54" s="82"/>
      <c r="E54" s="82"/>
      <c r="F54" s="82"/>
      <c r="G54" s="83" t="s">
        <v>270</v>
      </c>
      <c r="H54" s="84" t="s">
        <v>271</v>
      </c>
      <c r="I54" s="82"/>
      <c r="J54" s="82"/>
      <c r="K54" s="82"/>
      <c r="L54" s="82"/>
      <c r="M54" s="82"/>
      <c r="N54" s="82"/>
      <c r="O54" s="82"/>
      <c r="P54" s="82"/>
      <c r="Q54" s="82"/>
    </row>
    <row r="55" spans="1:17">
      <c r="A55" s="82"/>
      <c r="B55" s="82"/>
      <c r="C55" s="82"/>
      <c r="D55" s="82"/>
      <c r="E55" s="82"/>
      <c r="F55" s="82"/>
      <c r="G55" s="83" t="s">
        <v>272</v>
      </c>
      <c r="H55" s="84" t="s">
        <v>238</v>
      </c>
      <c r="I55" s="82"/>
      <c r="J55" s="82"/>
      <c r="K55" s="82"/>
      <c r="L55" s="82"/>
      <c r="M55" s="82"/>
      <c r="N55" s="82"/>
      <c r="O55" s="82"/>
      <c r="P55" s="82"/>
      <c r="Q55" s="82"/>
    </row>
    <row r="56" spans="1:17">
      <c r="A56" s="82"/>
      <c r="B56" s="82"/>
      <c r="C56" s="82"/>
      <c r="D56" s="82"/>
      <c r="E56" s="82"/>
      <c r="F56" s="82"/>
      <c r="G56" s="83" t="s">
        <v>273</v>
      </c>
      <c r="H56" s="84" t="s">
        <v>238</v>
      </c>
      <c r="I56" s="82"/>
      <c r="J56" s="82"/>
      <c r="K56" s="82"/>
      <c r="L56" s="82"/>
      <c r="M56" s="82"/>
      <c r="N56" s="82"/>
      <c r="O56" s="82"/>
      <c r="P56" s="82"/>
      <c r="Q56" s="82"/>
    </row>
    <row r="57" spans="1:17">
      <c r="A57" s="82"/>
      <c r="B57" s="82"/>
      <c r="C57" s="82"/>
      <c r="D57" s="82"/>
      <c r="E57" s="82"/>
      <c r="F57" s="82"/>
      <c r="G57" s="83" t="s">
        <v>274</v>
      </c>
      <c r="H57" s="84" t="s">
        <v>238</v>
      </c>
      <c r="I57" s="82"/>
      <c r="J57" s="82"/>
      <c r="K57" s="82"/>
      <c r="L57" s="82"/>
      <c r="M57" s="82"/>
      <c r="N57" s="82"/>
      <c r="O57" s="82"/>
      <c r="P57" s="82"/>
      <c r="Q57" s="82"/>
    </row>
    <row r="58" spans="1:17">
      <c r="A58" s="82"/>
      <c r="B58" s="82"/>
      <c r="C58" s="82"/>
      <c r="D58" s="82"/>
      <c r="E58" s="82"/>
      <c r="F58" s="82"/>
      <c r="G58" s="83" t="s">
        <v>275</v>
      </c>
      <c r="H58" s="84" t="s">
        <v>276</v>
      </c>
      <c r="I58" s="82"/>
      <c r="J58" s="82"/>
      <c r="K58" s="82"/>
      <c r="L58" s="82"/>
      <c r="M58" s="82"/>
      <c r="N58" s="82"/>
      <c r="O58" s="82"/>
      <c r="P58" s="82"/>
      <c r="Q58" s="82"/>
    </row>
    <row r="59" spans="1:17">
      <c r="A59" s="82"/>
      <c r="B59" s="82"/>
      <c r="C59" s="82"/>
      <c r="D59" s="82"/>
      <c r="E59" s="82"/>
      <c r="F59" s="82"/>
      <c r="G59" s="83" t="s">
        <v>277</v>
      </c>
      <c r="H59" s="84" t="s">
        <v>276</v>
      </c>
      <c r="I59" s="82"/>
      <c r="J59" s="82"/>
      <c r="K59" s="82"/>
      <c r="L59" s="82"/>
      <c r="M59" s="82"/>
      <c r="N59" s="82"/>
      <c r="O59" s="82"/>
      <c r="P59" s="82"/>
      <c r="Q59" s="82"/>
    </row>
    <row r="60" spans="1:17">
      <c r="A60" s="82"/>
      <c r="B60" s="82"/>
      <c r="C60" s="82"/>
      <c r="D60" s="82"/>
      <c r="E60" s="82"/>
      <c r="F60" s="82"/>
      <c r="G60" s="83" t="s">
        <v>278</v>
      </c>
      <c r="H60" s="84" t="s">
        <v>177</v>
      </c>
      <c r="I60" s="82"/>
      <c r="J60" s="82"/>
      <c r="K60" s="82"/>
      <c r="L60" s="82"/>
      <c r="M60" s="82"/>
      <c r="N60" s="82"/>
      <c r="O60" s="82"/>
      <c r="P60" s="82"/>
      <c r="Q60" s="82"/>
    </row>
    <row r="61" spans="1:17">
      <c r="A61" s="82"/>
      <c r="B61" s="82"/>
      <c r="C61" s="82"/>
      <c r="D61" s="82"/>
      <c r="E61" s="82"/>
      <c r="F61" s="82"/>
      <c r="G61" s="83" t="s">
        <v>279</v>
      </c>
      <c r="H61" s="84" t="s">
        <v>263</v>
      </c>
      <c r="I61" s="82"/>
      <c r="J61" s="82"/>
      <c r="K61" s="82"/>
      <c r="L61" s="82"/>
      <c r="M61" s="82"/>
      <c r="N61" s="82"/>
      <c r="O61" s="82"/>
      <c r="P61" s="82"/>
      <c r="Q61" s="82"/>
    </row>
    <row r="62" spans="1:17">
      <c r="A62" s="82"/>
      <c r="B62" s="82"/>
      <c r="C62" s="82"/>
      <c r="D62" s="82"/>
      <c r="E62" s="82"/>
      <c r="F62" s="82"/>
      <c r="G62" s="83" t="s">
        <v>280</v>
      </c>
      <c r="H62" s="84" t="s">
        <v>281</v>
      </c>
      <c r="I62" s="82"/>
      <c r="J62" s="82"/>
      <c r="K62" s="82"/>
      <c r="L62" s="82"/>
      <c r="M62" s="82"/>
      <c r="N62" s="82"/>
      <c r="O62" s="82"/>
      <c r="P62" s="82"/>
      <c r="Q62" s="82"/>
    </row>
    <row r="63" spans="1:17" ht="15">
      <c r="A63" s="82"/>
      <c r="B63" s="82"/>
      <c r="C63" s="82"/>
      <c r="D63" s="82"/>
      <c r="E63" s="82"/>
      <c r="F63" s="82"/>
      <c r="G63" s="83" t="s">
        <v>282</v>
      </c>
      <c r="H63" s="84" t="s">
        <v>177</v>
      </c>
      <c r="I63" s="82"/>
      <c r="J63" s="82"/>
      <c r="K63" s="82"/>
      <c r="L63" s="82"/>
      <c r="M63" s="82"/>
      <c r="N63" s="82"/>
      <c r="O63" s="82"/>
      <c r="P63" s="82"/>
      <c r="Q63" s="82"/>
    </row>
    <row r="64" spans="1:17" ht="15">
      <c r="A64" s="82"/>
      <c r="B64" s="82"/>
      <c r="C64" s="82"/>
      <c r="D64" s="82"/>
      <c r="E64" s="82"/>
      <c r="F64" s="82"/>
      <c r="G64" s="83" t="s">
        <v>283</v>
      </c>
      <c r="H64" s="84" t="s">
        <v>193</v>
      </c>
      <c r="I64" s="82"/>
      <c r="J64" s="82"/>
      <c r="K64" s="82"/>
      <c r="L64" s="82"/>
      <c r="M64" s="82"/>
      <c r="N64" s="82"/>
      <c r="O64" s="82"/>
      <c r="P64" s="82"/>
      <c r="Q64" s="82"/>
    </row>
    <row r="65" spans="1:17" ht="15">
      <c r="A65" s="82"/>
      <c r="B65" s="82"/>
      <c r="C65" s="82"/>
      <c r="D65" s="82"/>
      <c r="E65" s="82"/>
      <c r="F65" s="82"/>
      <c r="G65" s="83" t="s">
        <v>284</v>
      </c>
      <c r="H65" s="84" t="s">
        <v>231</v>
      </c>
      <c r="I65" s="82"/>
      <c r="J65" s="82"/>
      <c r="K65" s="82"/>
      <c r="L65" s="82"/>
      <c r="M65" s="82"/>
      <c r="N65" s="82"/>
      <c r="O65" s="82"/>
      <c r="P65" s="82"/>
      <c r="Q65" s="82"/>
    </row>
    <row r="66" spans="1:17" ht="15">
      <c r="A66" s="82"/>
      <c r="B66" s="82"/>
      <c r="C66" s="82"/>
      <c r="D66" s="82"/>
      <c r="E66" s="82"/>
      <c r="F66" s="82"/>
      <c r="G66" s="83" t="s">
        <v>285</v>
      </c>
      <c r="H66" s="84" t="s">
        <v>231</v>
      </c>
      <c r="I66" s="82"/>
      <c r="J66" s="82"/>
      <c r="K66" s="82"/>
      <c r="L66" s="82"/>
      <c r="M66" s="82"/>
      <c r="N66" s="82"/>
      <c r="O66" s="82"/>
      <c r="P66" s="82"/>
      <c r="Q66" s="82"/>
    </row>
    <row r="67" spans="1:17" ht="15">
      <c r="A67" s="82"/>
      <c r="B67" s="82"/>
      <c r="C67" s="82"/>
      <c r="D67" s="82"/>
      <c r="E67" s="82"/>
      <c r="F67" s="82"/>
      <c r="G67" s="83" t="s">
        <v>286</v>
      </c>
      <c r="H67" s="84" t="s">
        <v>184</v>
      </c>
      <c r="I67" s="82"/>
      <c r="J67" s="82"/>
      <c r="K67" s="82"/>
      <c r="L67" s="82"/>
      <c r="M67" s="82"/>
      <c r="N67" s="82"/>
      <c r="O67" s="82"/>
      <c r="P67" s="82"/>
      <c r="Q67" s="82"/>
    </row>
    <row r="68" spans="1:17" ht="15">
      <c r="A68" s="82"/>
      <c r="B68" s="82"/>
      <c r="C68" s="82"/>
      <c r="D68" s="82"/>
      <c r="E68" s="82"/>
      <c r="F68" s="82"/>
      <c r="G68" s="83" t="s">
        <v>287</v>
      </c>
      <c r="H68" s="84" t="s">
        <v>177</v>
      </c>
      <c r="I68" s="82"/>
      <c r="J68" s="82"/>
      <c r="K68" s="82"/>
      <c r="L68" s="82"/>
      <c r="M68" s="82"/>
      <c r="N68" s="82"/>
      <c r="O68" s="82"/>
      <c r="P68" s="82"/>
      <c r="Q68" s="82"/>
    </row>
    <row r="69" spans="1:17" ht="15">
      <c r="A69" s="82"/>
      <c r="B69" s="82"/>
      <c r="C69" s="82"/>
      <c r="D69" s="82"/>
      <c r="E69" s="82"/>
      <c r="F69" s="82"/>
      <c r="G69" s="83" t="s">
        <v>288</v>
      </c>
      <c r="H69" s="84" t="s">
        <v>184</v>
      </c>
      <c r="I69" s="82"/>
      <c r="J69" s="82"/>
      <c r="K69" s="82"/>
      <c r="L69" s="82"/>
      <c r="M69" s="82"/>
      <c r="N69" s="82"/>
      <c r="O69" s="82"/>
      <c r="P69" s="82"/>
      <c r="Q69" s="82"/>
    </row>
    <row r="70" spans="1:17" ht="15">
      <c r="A70" s="82"/>
      <c r="B70" s="82"/>
      <c r="C70" s="82"/>
      <c r="D70" s="82"/>
      <c r="E70" s="82"/>
      <c r="F70" s="82"/>
      <c r="G70" s="83" t="s">
        <v>289</v>
      </c>
      <c r="H70" s="84" t="s">
        <v>290</v>
      </c>
      <c r="I70" s="82"/>
      <c r="J70" s="82"/>
      <c r="K70" s="82"/>
      <c r="L70" s="82"/>
      <c r="M70" s="82"/>
      <c r="N70" s="82"/>
      <c r="O70" s="82"/>
      <c r="P70" s="82"/>
      <c r="Q70" s="82"/>
    </row>
    <row r="71" spans="1:17" ht="15">
      <c r="A71" s="82"/>
      <c r="B71" s="82"/>
      <c r="C71" s="82"/>
      <c r="D71" s="82"/>
      <c r="E71" s="82"/>
      <c r="F71" s="82"/>
      <c r="G71" s="83" t="s">
        <v>291</v>
      </c>
      <c r="H71" s="84" t="s">
        <v>292</v>
      </c>
      <c r="I71" s="82"/>
      <c r="J71" s="82"/>
      <c r="K71" s="82"/>
      <c r="L71" s="82"/>
      <c r="M71" s="82"/>
      <c r="N71" s="82"/>
      <c r="O71" s="82"/>
      <c r="P71" s="82"/>
      <c r="Q71" s="82"/>
    </row>
    <row r="72" spans="1:17" ht="15">
      <c r="A72" s="82"/>
      <c r="B72" s="82"/>
      <c r="C72" s="82"/>
      <c r="D72" s="82"/>
      <c r="E72" s="82"/>
      <c r="F72" s="82"/>
      <c r="G72" s="83" t="s">
        <v>293</v>
      </c>
      <c r="H72" s="84" t="s">
        <v>227</v>
      </c>
      <c r="I72" s="82"/>
      <c r="J72" s="82"/>
      <c r="K72" s="82"/>
      <c r="L72" s="82"/>
      <c r="M72" s="82"/>
      <c r="N72" s="82"/>
      <c r="O72" s="82"/>
      <c r="P72" s="82"/>
      <c r="Q72" s="82"/>
    </row>
    <row r="73" spans="1:17" ht="15">
      <c r="A73" s="82"/>
      <c r="B73" s="82"/>
      <c r="C73" s="82"/>
      <c r="D73" s="82"/>
      <c r="E73" s="82"/>
      <c r="F73" s="82"/>
      <c r="G73" s="83" t="s">
        <v>294</v>
      </c>
      <c r="H73" s="84" t="s">
        <v>229</v>
      </c>
      <c r="I73" s="82"/>
      <c r="J73" s="82"/>
      <c r="K73" s="82"/>
      <c r="L73" s="82"/>
      <c r="M73" s="82"/>
      <c r="N73" s="82"/>
      <c r="O73" s="82"/>
      <c r="P73" s="82"/>
      <c r="Q73" s="82"/>
    </row>
    <row r="74" spans="1:17" ht="15">
      <c r="A74" s="82"/>
      <c r="B74" s="82"/>
      <c r="C74" s="82"/>
      <c r="D74" s="82"/>
      <c r="E74" s="82"/>
      <c r="F74" s="82"/>
      <c r="G74" s="83" t="s">
        <v>295</v>
      </c>
      <c r="H74" s="84" t="s">
        <v>229</v>
      </c>
      <c r="I74" s="82"/>
      <c r="J74" s="82"/>
      <c r="K74" s="82"/>
      <c r="L74" s="82"/>
      <c r="M74" s="82"/>
      <c r="N74" s="82"/>
      <c r="O74" s="82"/>
      <c r="P74" s="82"/>
      <c r="Q74" s="82"/>
    </row>
    <row r="75" spans="1:17" ht="15">
      <c r="A75" s="82"/>
      <c r="B75" s="82"/>
      <c r="C75" s="82"/>
      <c r="D75" s="82"/>
      <c r="E75" s="82"/>
      <c r="F75" s="82"/>
      <c r="G75" s="83" t="s">
        <v>296</v>
      </c>
      <c r="H75" s="84" t="s">
        <v>229</v>
      </c>
      <c r="I75" s="82"/>
      <c r="J75" s="82"/>
      <c r="K75" s="82"/>
      <c r="L75" s="82"/>
      <c r="M75" s="82"/>
      <c r="N75" s="82"/>
      <c r="O75" s="82"/>
      <c r="P75" s="82"/>
      <c r="Q75" s="82"/>
    </row>
    <row r="76" spans="1:17" ht="15">
      <c r="A76" s="82"/>
      <c r="B76" s="82"/>
      <c r="C76" s="82"/>
      <c r="D76" s="82"/>
      <c r="E76" s="82"/>
      <c r="F76" s="82"/>
      <c r="G76" s="83" t="s">
        <v>297</v>
      </c>
      <c r="H76" s="84" t="s">
        <v>184</v>
      </c>
      <c r="I76" s="82"/>
      <c r="J76" s="82"/>
      <c r="K76" s="82"/>
      <c r="L76" s="82"/>
      <c r="M76" s="82"/>
      <c r="N76" s="82"/>
      <c r="O76" s="82"/>
      <c r="P76" s="82"/>
      <c r="Q76" s="82"/>
    </row>
    <row r="77" spans="1:17" ht="15">
      <c r="A77" s="82"/>
      <c r="B77" s="82"/>
      <c r="C77" s="82"/>
      <c r="D77" s="82"/>
      <c r="E77" s="82"/>
      <c r="F77" s="82"/>
      <c r="G77" s="83" t="s">
        <v>298</v>
      </c>
      <c r="H77" s="84" t="s">
        <v>184</v>
      </c>
      <c r="I77" s="82"/>
      <c r="J77" s="82"/>
      <c r="K77" s="82"/>
      <c r="L77" s="82"/>
      <c r="M77" s="82"/>
      <c r="N77" s="82"/>
      <c r="O77" s="82"/>
      <c r="P77" s="82"/>
      <c r="Q77" s="82"/>
    </row>
    <row r="78" spans="1:17" ht="15">
      <c r="A78" s="82"/>
      <c r="B78" s="82"/>
      <c r="C78" s="82"/>
      <c r="D78" s="82"/>
      <c r="E78" s="82"/>
      <c r="F78" s="82"/>
      <c r="G78" s="83" t="s">
        <v>299</v>
      </c>
      <c r="H78" s="84" t="s">
        <v>184</v>
      </c>
      <c r="I78" s="82"/>
      <c r="J78" s="82"/>
      <c r="K78" s="82"/>
      <c r="L78" s="82"/>
      <c r="M78" s="82"/>
      <c r="N78" s="82"/>
      <c r="O78" s="82"/>
      <c r="P78" s="82"/>
      <c r="Q78" s="82"/>
    </row>
    <row r="79" spans="1:17" ht="15">
      <c r="A79" s="82"/>
      <c r="B79" s="82"/>
      <c r="C79" s="82"/>
      <c r="D79" s="82"/>
      <c r="E79" s="82"/>
      <c r="F79" s="82"/>
      <c r="G79" s="83" t="s">
        <v>300</v>
      </c>
      <c r="H79" s="84" t="s">
        <v>184</v>
      </c>
      <c r="I79" s="82"/>
      <c r="J79" s="82"/>
      <c r="K79" s="82"/>
      <c r="L79" s="82"/>
      <c r="M79" s="82"/>
      <c r="N79" s="82"/>
      <c r="O79" s="82"/>
      <c r="P79" s="82"/>
      <c r="Q79" s="82"/>
    </row>
    <row r="80" spans="1:17" ht="15">
      <c r="A80" s="82"/>
      <c r="B80" s="82"/>
      <c r="C80" s="82"/>
      <c r="D80" s="82"/>
      <c r="E80" s="82"/>
      <c r="F80" s="82"/>
      <c r="G80" s="83" t="s">
        <v>301</v>
      </c>
      <c r="H80" s="84" t="s">
        <v>184</v>
      </c>
      <c r="I80" s="82"/>
      <c r="J80" s="82"/>
      <c r="K80" s="82"/>
      <c r="L80" s="82"/>
      <c r="M80" s="82"/>
      <c r="N80" s="82"/>
      <c r="O80" s="82"/>
      <c r="P80" s="82"/>
      <c r="Q80" s="82"/>
    </row>
    <row r="81" spans="1:17" ht="15">
      <c r="A81" s="82"/>
      <c r="B81" s="82"/>
      <c r="C81" s="82"/>
      <c r="D81" s="82"/>
      <c r="E81" s="82"/>
      <c r="F81" s="82"/>
      <c r="G81" s="83" t="s">
        <v>302</v>
      </c>
      <c r="H81" s="84" t="s">
        <v>263</v>
      </c>
      <c r="I81" s="82"/>
      <c r="J81" s="82"/>
      <c r="K81" s="82"/>
      <c r="L81" s="82"/>
      <c r="M81" s="82"/>
      <c r="N81" s="82"/>
      <c r="O81" s="82"/>
      <c r="P81" s="82"/>
      <c r="Q81" s="82"/>
    </row>
    <row r="82" spans="1:17" ht="15">
      <c r="A82" s="82"/>
      <c r="B82" s="82"/>
      <c r="C82" s="82"/>
      <c r="D82" s="82"/>
      <c r="E82" s="82"/>
      <c r="F82" s="82"/>
      <c r="G82" s="83" t="s">
        <v>303</v>
      </c>
      <c r="H82" s="84" t="s">
        <v>263</v>
      </c>
      <c r="I82" s="82"/>
      <c r="J82" s="82"/>
      <c r="K82" s="82"/>
      <c r="L82" s="82"/>
      <c r="M82" s="82"/>
      <c r="N82" s="82"/>
      <c r="O82" s="82"/>
      <c r="P82" s="82"/>
      <c r="Q82" s="82"/>
    </row>
    <row r="83" spans="1:17" ht="15">
      <c r="A83" s="82"/>
      <c r="B83" s="82"/>
      <c r="C83" s="82"/>
      <c r="D83" s="82"/>
      <c r="E83" s="82"/>
      <c r="F83" s="82"/>
      <c r="G83" s="83" t="s">
        <v>304</v>
      </c>
      <c r="H83" s="84" t="s">
        <v>177</v>
      </c>
      <c r="I83" s="82"/>
      <c r="J83" s="82"/>
      <c r="K83" s="82"/>
      <c r="L83" s="82"/>
      <c r="M83" s="82"/>
      <c r="N83" s="82"/>
      <c r="O83" s="82"/>
      <c r="P83" s="82"/>
      <c r="Q83" s="82"/>
    </row>
    <row r="84" spans="1:17" ht="15">
      <c r="A84" s="82"/>
      <c r="B84" s="82"/>
      <c r="C84" s="82"/>
      <c r="D84" s="82"/>
      <c r="E84" s="82"/>
      <c r="F84" s="82"/>
      <c r="G84" s="83" t="s">
        <v>305</v>
      </c>
      <c r="H84" s="84" t="s">
        <v>306</v>
      </c>
      <c r="I84" s="82"/>
      <c r="J84" s="82"/>
      <c r="K84" s="82"/>
      <c r="L84" s="82"/>
      <c r="M84" s="82"/>
      <c r="N84" s="82"/>
      <c r="O84" s="82"/>
      <c r="P84" s="82"/>
      <c r="Q84" s="82"/>
    </row>
    <row r="85" spans="1:17" ht="15">
      <c r="A85" s="82"/>
      <c r="B85" s="82"/>
      <c r="C85" s="82"/>
      <c r="D85" s="82"/>
      <c r="E85" s="82"/>
      <c r="F85" s="82"/>
      <c r="G85" s="83" t="s">
        <v>307</v>
      </c>
      <c r="H85" s="84" t="s">
        <v>263</v>
      </c>
      <c r="I85" s="82"/>
      <c r="J85" s="82"/>
      <c r="K85" s="82"/>
      <c r="L85" s="82"/>
      <c r="M85" s="82"/>
      <c r="N85" s="82"/>
      <c r="O85" s="82"/>
      <c r="P85" s="82"/>
      <c r="Q85" s="82"/>
    </row>
    <row r="86" spans="1:17" ht="15">
      <c r="A86" s="82"/>
      <c r="B86" s="82"/>
      <c r="C86" s="82"/>
      <c r="D86" s="82"/>
      <c r="E86" s="82"/>
      <c r="F86" s="82"/>
      <c r="G86" s="83" t="s">
        <v>308</v>
      </c>
      <c r="H86" s="84" t="s">
        <v>309</v>
      </c>
      <c r="I86" s="82"/>
      <c r="J86" s="82"/>
      <c r="K86" s="82"/>
      <c r="L86" s="82"/>
      <c r="M86" s="82"/>
      <c r="N86" s="82"/>
      <c r="O86" s="82"/>
      <c r="P86" s="82"/>
      <c r="Q86" s="82"/>
    </row>
    <row r="87" spans="1:17" ht="15">
      <c r="A87" s="82"/>
      <c r="B87" s="82"/>
      <c r="C87" s="82"/>
      <c r="D87" s="82"/>
      <c r="E87" s="82"/>
      <c r="F87" s="82"/>
      <c r="G87" s="83" t="s">
        <v>310</v>
      </c>
      <c r="H87" s="84" t="s">
        <v>177</v>
      </c>
      <c r="I87" s="82"/>
      <c r="J87" s="82"/>
      <c r="K87" s="82"/>
      <c r="L87" s="82"/>
      <c r="M87" s="82"/>
      <c r="N87" s="82"/>
      <c r="O87" s="82"/>
      <c r="P87" s="82"/>
      <c r="Q87" s="82"/>
    </row>
    <row r="88" spans="1:17" ht="15">
      <c r="A88" s="82"/>
      <c r="B88" s="82"/>
      <c r="C88" s="82"/>
      <c r="D88" s="82"/>
      <c r="E88" s="82"/>
      <c r="F88" s="82"/>
      <c r="G88" s="83" t="s">
        <v>311</v>
      </c>
      <c r="H88" s="84" t="s">
        <v>244</v>
      </c>
      <c r="I88" s="82"/>
      <c r="J88" s="82"/>
      <c r="K88" s="82"/>
      <c r="L88" s="82"/>
      <c r="M88" s="82"/>
      <c r="N88" s="82"/>
      <c r="O88" s="82"/>
      <c r="P88" s="82"/>
      <c r="Q88" s="82"/>
    </row>
    <row r="89" spans="1:17" ht="15">
      <c r="A89" s="82"/>
      <c r="B89" s="82"/>
      <c r="C89" s="82"/>
      <c r="D89" s="82"/>
      <c r="E89" s="82"/>
      <c r="F89" s="82"/>
      <c r="G89" s="83" t="s">
        <v>312</v>
      </c>
      <c r="H89" s="84" t="s">
        <v>238</v>
      </c>
      <c r="I89" s="82"/>
      <c r="J89" s="82"/>
      <c r="K89" s="82"/>
      <c r="L89" s="82"/>
      <c r="M89" s="82"/>
      <c r="N89" s="82"/>
      <c r="O89" s="82"/>
      <c r="P89" s="82"/>
      <c r="Q89" s="82"/>
    </row>
    <row r="90" spans="1:17" ht="15">
      <c r="A90" s="82"/>
      <c r="B90" s="82"/>
      <c r="C90" s="82"/>
      <c r="D90" s="82"/>
      <c r="E90" s="82"/>
      <c r="F90" s="82"/>
      <c r="G90" s="83" t="s">
        <v>313</v>
      </c>
      <c r="H90" s="84" t="s">
        <v>314</v>
      </c>
      <c r="I90" s="82"/>
      <c r="J90" s="82"/>
      <c r="K90" s="82"/>
      <c r="L90" s="82"/>
      <c r="M90" s="82"/>
      <c r="N90" s="82"/>
      <c r="O90" s="82"/>
      <c r="P90" s="82"/>
      <c r="Q90" s="82"/>
    </row>
    <row r="91" spans="1:17" ht="15">
      <c r="A91" s="82"/>
      <c r="B91" s="82"/>
      <c r="C91" s="82"/>
      <c r="D91" s="82"/>
      <c r="E91" s="82"/>
      <c r="F91" s="82"/>
      <c r="G91" s="83" t="s">
        <v>315</v>
      </c>
      <c r="H91" s="84" t="s">
        <v>177</v>
      </c>
      <c r="I91" s="82"/>
      <c r="J91" s="82"/>
      <c r="K91" s="82"/>
      <c r="L91" s="82"/>
      <c r="M91" s="82"/>
      <c r="N91" s="82"/>
      <c r="O91" s="82"/>
      <c r="P91" s="82"/>
      <c r="Q91" s="82"/>
    </row>
    <row r="92" spans="1:17" ht="15">
      <c r="A92" s="82"/>
      <c r="B92" s="82"/>
      <c r="C92" s="82"/>
      <c r="D92" s="82"/>
      <c r="E92" s="82"/>
      <c r="F92" s="82"/>
      <c r="G92" s="83" t="s">
        <v>316</v>
      </c>
      <c r="H92" s="84" t="s">
        <v>177</v>
      </c>
      <c r="I92" s="82"/>
      <c r="J92" s="82"/>
      <c r="K92" s="82"/>
      <c r="L92" s="82"/>
      <c r="M92" s="82"/>
      <c r="N92" s="82"/>
      <c r="O92" s="82"/>
      <c r="P92" s="82"/>
      <c r="Q92" s="82"/>
    </row>
    <row r="93" spans="1:17" ht="15">
      <c r="A93" s="82"/>
      <c r="B93" s="82"/>
      <c r="C93" s="82"/>
      <c r="D93" s="82"/>
      <c r="E93" s="82"/>
      <c r="F93" s="82"/>
      <c r="G93" s="83" t="s">
        <v>317</v>
      </c>
      <c r="H93" s="84" t="s">
        <v>177</v>
      </c>
      <c r="I93" s="82"/>
      <c r="J93" s="82"/>
      <c r="K93" s="82"/>
      <c r="L93" s="82"/>
      <c r="M93" s="82"/>
      <c r="N93" s="82"/>
      <c r="O93" s="82"/>
      <c r="P93" s="82"/>
      <c r="Q93" s="82"/>
    </row>
    <row r="94" spans="1:17" ht="15">
      <c r="A94" s="82"/>
      <c r="B94" s="82"/>
      <c r="C94" s="82"/>
      <c r="D94" s="82"/>
      <c r="E94" s="82"/>
      <c r="F94" s="82"/>
      <c r="G94" s="83" t="s">
        <v>318</v>
      </c>
      <c r="H94" s="84" t="s">
        <v>193</v>
      </c>
      <c r="I94" s="82"/>
      <c r="J94" s="82"/>
      <c r="K94" s="82"/>
      <c r="L94" s="82"/>
      <c r="M94" s="82"/>
      <c r="N94" s="82"/>
      <c r="O94" s="82"/>
      <c r="P94" s="82"/>
      <c r="Q94" s="82"/>
    </row>
    <row r="95" spans="1:17" ht="15">
      <c r="A95" s="82"/>
      <c r="B95" s="82"/>
      <c r="C95" s="82"/>
      <c r="D95" s="82"/>
      <c r="E95" s="82"/>
      <c r="F95" s="82"/>
      <c r="G95" s="83" t="s">
        <v>319</v>
      </c>
      <c r="H95" s="84" t="s">
        <v>246</v>
      </c>
      <c r="I95" s="82"/>
      <c r="J95" s="82"/>
      <c r="K95" s="82"/>
      <c r="L95" s="82"/>
      <c r="M95" s="82"/>
      <c r="N95" s="82"/>
      <c r="O95" s="82"/>
      <c r="P95" s="82"/>
      <c r="Q95" s="82"/>
    </row>
    <row r="96" spans="1:17" ht="15">
      <c r="A96" s="82"/>
      <c r="B96" s="82"/>
      <c r="C96" s="82"/>
      <c r="D96" s="82"/>
      <c r="E96" s="82"/>
      <c r="F96" s="82"/>
      <c r="G96" s="83" t="s">
        <v>320</v>
      </c>
      <c r="H96" s="84" t="s">
        <v>187</v>
      </c>
      <c r="I96" s="82"/>
      <c r="J96" s="82"/>
      <c r="K96" s="82"/>
      <c r="L96" s="82"/>
      <c r="M96" s="82"/>
      <c r="N96" s="82"/>
      <c r="O96" s="82"/>
      <c r="P96" s="82"/>
      <c r="Q96" s="82"/>
    </row>
    <row r="97" spans="1:17" ht="15">
      <c r="A97" s="82"/>
      <c r="B97" s="82"/>
      <c r="C97" s="82"/>
      <c r="D97" s="82"/>
      <c r="E97" s="82"/>
      <c r="F97" s="82"/>
      <c r="G97" s="83" t="s">
        <v>321</v>
      </c>
      <c r="H97" s="84" t="s">
        <v>190</v>
      </c>
      <c r="I97" s="82"/>
      <c r="J97" s="82"/>
      <c r="K97" s="82"/>
      <c r="L97" s="82"/>
      <c r="M97" s="82"/>
      <c r="N97" s="82"/>
      <c r="O97" s="82"/>
      <c r="P97" s="82"/>
      <c r="Q97" s="82"/>
    </row>
    <row r="98" spans="1:17" ht="15">
      <c r="A98" s="82"/>
      <c r="B98" s="82"/>
      <c r="C98" s="82"/>
      <c r="D98" s="82"/>
      <c r="E98" s="82"/>
      <c r="F98" s="82"/>
      <c r="G98" s="83" t="s">
        <v>322</v>
      </c>
      <c r="H98" s="84" t="s">
        <v>184</v>
      </c>
      <c r="I98" s="82"/>
      <c r="J98" s="82"/>
      <c r="K98" s="82"/>
      <c r="L98" s="82"/>
      <c r="M98" s="82"/>
      <c r="N98" s="82"/>
      <c r="O98" s="82"/>
      <c r="P98" s="82"/>
      <c r="Q98" s="82"/>
    </row>
    <row r="99" spans="1:17" ht="15">
      <c r="A99" s="82"/>
      <c r="B99" s="82"/>
      <c r="C99" s="82"/>
      <c r="D99" s="82"/>
      <c r="E99" s="82"/>
      <c r="F99" s="82"/>
      <c r="G99" s="83" t="s">
        <v>323</v>
      </c>
      <c r="H99" s="84" t="s">
        <v>177</v>
      </c>
      <c r="I99" s="82"/>
      <c r="J99" s="82"/>
      <c r="K99" s="82"/>
      <c r="L99" s="82"/>
      <c r="M99" s="82"/>
      <c r="N99" s="82"/>
      <c r="O99" s="82"/>
      <c r="P99" s="82"/>
      <c r="Q99" s="82"/>
    </row>
    <row r="100" spans="1:17" ht="15">
      <c r="A100" s="82"/>
      <c r="B100" s="82"/>
      <c r="C100" s="82"/>
      <c r="D100" s="82"/>
      <c r="E100" s="82"/>
      <c r="F100" s="82"/>
      <c r="G100" s="83" t="s">
        <v>324</v>
      </c>
      <c r="H100" s="84" t="s">
        <v>325</v>
      </c>
      <c r="I100" s="82"/>
      <c r="J100" s="82"/>
      <c r="K100" s="82"/>
      <c r="L100" s="82"/>
      <c r="M100" s="82"/>
      <c r="N100" s="82"/>
      <c r="O100" s="82"/>
      <c r="P100" s="82"/>
      <c r="Q100" s="82"/>
    </row>
    <row r="101" spans="1:17" ht="15">
      <c r="A101" s="82"/>
      <c r="B101" s="82"/>
      <c r="C101" s="82"/>
      <c r="D101" s="82"/>
      <c r="E101" s="82"/>
      <c r="F101" s="82"/>
      <c r="G101" s="83" t="s">
        <v>326</v>
      </c>
      <c r="H101" s="84" t="s">
        <v>325</v>
      </c>
      <c r="I101" s="82"/>
      <c r="J101" s="82"/>
      <c r="K101" s="82"/>
      <c r="L101" s="82"/>
      <c r="M101" s="82"/>
      <c r="N101" s="82"/>
      <c r="O101" s="82"/>
      <c r="P101" s="82"/>
      <c r="Q101" s="82"/>
    </row>
    <row r="102" spans="1:17" ht="15">
      <c r="A102" s="82"/>
      <c r="B102" s="82"/>
      <c r="C102" s="82"/>
      <c r="D102" s="82"/>
      <c r="E102" s="82"/>
      <c r="F102" s="82"/>
      <c r="G102" s="83" t="s">
        <v>327</v>
      </c>
      <c r="H102" s="84" t="s">
        <v>325</v>
      </c>
      <c r="I102" s="82"/>
      <c r="J102" s="82"/>
      <c r="K102" s="82"/>
      <c r="L102" s="82"/>
      <c r="M102" s="82"/>
      <c r="N102" s="82"/>
      <c r="O102" s="82"/>
      <c r="P102" s="82"/>
      <c r="Q102" s="82"/>
    </row>
    <row r="103" spans="1:17" ht="15">
      <c r="A103" s="82"/>
      <c r="B103" s="82"/>
      <c r="C103" s="82"/>
      <c r="D103" s="82"/>
      <c r="E103" s="82"/>
      <c r="F103" s="82"/>
      <c r="G103" s="83" t="s">
        <v>328</v>
      </c>
      <c r="H103" s="84" t="s">
        <v>187</v>
      </c>
      <c r="I103" s="82"/>
      <c r="J103" s="82"/>
      <c r="K103" s="82"/>
      <c r="L103" s="82"/>
      <c r="M103" s="82"/>
      <c r="N103" s="82"/>
      <c r="O103" s="82"/>
      <c r="P103" s="82"/>
      <c r="Q103" s="82"/>
    </row>
    <row r="104" spans="1:17" ht="15">
      <c r="A104" s="82"/>
      <c r="B104" s="82"/>
      <c r="C104" s="82"/>
      <c r="D104" s="82"/>
      <c r="E104" s="82"/>
      <c r="F104" s="82"/>
      <c r="G104" s="83" t="s">
        <v>329</v>
      </c>
      <c r="H104" s="84" t="s">
        <v>187</v>
      </c>
      <c r="I104" s="82"/>
      <c r="J104" s="82"/>
      <c r="K104" s="82"/>
      <c r="L104" s="82"/>
      <c r="M104" s="82"/>
      <c r="N104" s="82"/>
      <c r="O104" s="82"/>
      <c r="P104" s="82"/>
      <c r="Q104" s="82"/>
    </row>
    <row r="105" spans="1:17" ht="15">
      <c r="A105" s="82"/>
      <c r="B105" s="82"/>
      <c r="C105" s="82"/>
      <c r="D105" s="82"/>
      <c r="E105" s="82"/>
      <c r="F105" s="82"/>
      <c r="G105" s="83" t="s">
        <v>330</v>
      </c>
      <c r="H105" s="84" t="s">
        <v>187</v>
      </c>
      <c r="I105" s="82"/>
      <c r="J105" s="82"/>
      <c r="K105" s="82"/>
      <c r="L105" s="82"/>
      <c r="M105" s="82"/>
      <c r="N105" s="82"/>
      <c r="O105" s="82"/>
      <c r="P105" s="82"/>
      <c r="Q105" s="82"/>
    </row>
    <row r="106" spans="1:17" ht="15">
      <c r="A106" s="82"/>
      <c r="B106" s="82"/>
      <c r="C106" s="82"/>
      <c r="D106" s="82"/>
      <c r="E106" s="82"/>
      <c r="F106" s="82"/>
      <c r="G106" s="83" t="s">
        <v>331</v>
      </c>
      <c r="H106" s="84" t="s">
        <v>177</v>
      </c>
      <c r="I106" s="82"/>
      <c r="J106" s="82"/>
      <c r="K106" s="82"/>
      <c r="L106" s="82"/>
      <c r="M106" s="82"/>
      <c r="N106" s="82"/>
      <c r="O106" s="82"/>
      <c r="P106" s="82"/>
      <c r="Q106" s="82"/>
    </row>
    <row r="107" spans="1:17" ht="15">
      <c r="A107" s="82"/>
      <c r="B107" s="82"/>
      <c r="C107" s="82"/>
      <c r="D107" s="82"/>
      <c r="E107" s="82"/>
      <c r="F107" s="82"/>
      <c r="G107" s="83" t="s">
        <v>332</v>
      </c>
      <c r="H107" s="84" t="s">
        <v>333</v>
      </c>
      <c r="I107" s="82"/>
      <c r="J107" s="82"/>
      <c r="K107" s="82"/>
      <c r="L107" s="82"/>
      <c r="M107" s="82"/>
      <c r="N107" s="82"/>
      <c r="O107" s="82"/>
      <c r="P107" s="82"/>
      <c r="Q107" s="82"/>
    </row>
    <row r="108" spans="1:17" ht="15">
      <c r="A108" s="82"/>
      <c r="B108" s="82"/>
      <c r="C108" s="82"/>
      <c r="D108" s="82"/>
      <c r="E108" s="82"/>
      <c r="F108" s="82"/>
      <c r="G108" s="83" t="s">
        <v>334</v>
      </c>
      <c r="H108" s="84" t="s">
        <v>238</v>
      </c>
      <c r="I108" s="82"/>
      <c r="J108" s="82"/>
      <c r="K108" s="82"/>
      <c r="L108" s="82"/>
      <c r="M108" s="82"/>
      <c r="N108" s="82"/>
      <c r="O108" s="82"/>
      <c r="P108" s="82"/>
      <c r="Q108" s="82"/>
    </row>
    <row r="109" spans="1:17" ht="15">
      <c r="A109" s="82"/>
      <c r="B109" s="82"/>
      <c r="C109" s="82"/>
      <c r="D109" s="82"/>
      <c r="E109" s="82"/>
      <c r="F109" s="82"/>
      <c r="G109" s="83" t="s">
        <v>335</v>
      </c>
      <c r="H109" s="84" t="s">
        <v>276</v>
      </c>
      <c r="I109" s="82"/>
      <c r="J109" s="82"/>
      <c r="K109" s="82"/>
      <c r="L109" s="82"/>
      <c r="M109" s="82"/>
      <c r="N109" s="82"/>
      <c r="O109" s="82"/>
      <c r="P109" s="82"/>
      <c r="Q109" s="82"/>
    </row>
    <row r="110" spans="1:17" ht="15">
      <c r="A110" s="82"/>
      <c r="B110" s="82"/>
      <c r="C110" s="82"/>
      <c r="D110" s="82"/>
      <c r="E110" s="82"/>
      <c r="F110" s="82"/>
      <c r="G110" s="83" t="s">
        <v>336</v>
      </c>
      <c r="H110" s="84" t="s">
        <v>177</v>
      </c>
      <c r="I110" s="82"/>
      <c r="J110" s="82"/>
      <c r="K110" s="82"/>
      <c r="L110" s="82"/>
      <c r="M110" s="82"/>
      <c r="N110" s="82"/>
      <c r="O110" s="82"/>
      <c r="P110" s="82"/>
      <c r="Q110" s="82"/>
    </row>
    <row r="111" spans="1:17" ht="15">
      <c r="A111" s="82"/>
      <c r="B111" s="82"/>
      <c r="C111" s="82"/>
      <c r="D111" s="82"/>
      <c r="E111" s="82"/>
      <c r="F111" s="82"/>
      <c r="G111" s="83" t="s">
        <v>337</v>
      </c>
      <c r="H111" s="84" t="s">
        <v>193</v>
      </c>
      <c r="I111" s="82"/>
      <c r="J111" s="82"/>
      <c r="K111" s="82"/>
      <c r="L111" s="82"/>
      <c r="M111" s="82"/>
      <c r="N111" s="82"/>
      <c r="O111" s="82"/>
      <c r="P111" s="82"/>
      <c r="Q111" s="82"/>
    </row>
    <row r="112" spans="1:17" ht="15">
      <c r="A112" s="82"/>
      <c r="B112" s="82"/>
      <c r="C112" s="82"/>
      <c r="D112" s="82"/>
      <c r="E112" s="82"/>
      <c r="F112" s="82"/>
      <c r="G112" s="83" t="s">
        <v>338</v>
      </c>
      <c r="H112" s="84" t="s">
        <v>309</v>
      </c>
      <c r="I112" s="82"/>
      <c r="J112" s="82"/>
      <c r="K112" s="82"/>
      <c r="L112" s="82"/>
      <c r="M112" s="82"/>
      <c r="N112" s="82"/>
      <c r="O112" s="82"/>
      <c r="P112" s="82"/>
      <c r="Q112" s="82"/>
    </row>
    <row r="113" spans="1:17" ht="15">
      <c r="A113" s="82"/>
      <c r="B113" s="82"/>
      <c r="C113" s="82"/>
      <c r="D113" s="82"/>
      <c r="E113" s="82"/>
      <c r="F113" s="82"/>
      <c r="G113" s="83" t="s">
        <v>339</v>
      </c>
      <c r="H113" s="84" t="s">
        <v>193</v>
      </c>
      <c r="I113" s="82"/>
      <c r="J113" s="82"/>
      <c r="K113" s="82"/>
      <c r="L113" s="82"/>
      <c r="M113" s="82"/>
      <c r="N113" s="82"/>
      <c r="O113" s="82"/>
      <c r="P113" s="82"/>
      <c r="Q113" s="82"/>
    </row>
    <row r="114" spans="1:17" ht="15">
      <c r="A114" s="82"/>
      <c r="B114" s="82"/>
      <c r="C114" s="82"/>
      <c r="D114" s="82"/>
      <c r="E114" s="82"/>
      <c r="F114" s="82"/>
      <c r="G114" s="83" t="s">
        <v>340</v>
      </c>
      <c r="H114" s="84" t="s">
        <v>193</v>
      </c>
      <c r="I114" s="82"/>
      <c r="J114" s="82"/>
      <c r="K114" s="82"/>
      <c r="L114" s="82"/>
      <c r="M114" s="82"/>
      <c r="N114" s="82"/>
      <c r="O114" s="82"/>
      <c r="P114" s="82"/>
      <c r="Q114" s="82"/>
    </row>
    <row r="115" spans="1:17" ht="15">
      <c r="A115" s="82"/>
      <c r="B115" s="82"/>
      <c r="C115" s="82"/>
      <c r="D115" s="82"/>
      <c r="E115" s="82"/>
      <c r="F115" s="82"/>
      <c r="G115" s="83" t="s">
        <v>341</v>
      </c>
      <c r="H115" s="84" t="s">
        <v>221</v>
      </c>
      <c r="I115" s="82"/>
      <c r="J115" s="82"/>
      <c r="K115" s="82"/>
      <c r="L115" s="82"/>
      <c r="M115" s="82"/>
      <c r="N115" s="82"/>
      <c r="O115" s="82"/>
      <c r="P115" s="82"/>
      <c r="Q115" s="82"/>
    </row>
    <row r="116" spans="1:17" ht="15">
      <c r="A116" s="82"/>
      <c r="B116" s="82"/>
      <c r="C116" s="82"/>
      <c r="D116" s="82"/>
      <c r="E116" s="82"/>
      <c r="F116" s="82"/>
      <c r="G116" s="83" t="s">
        <v>342</v>
      </c>
      <c r="H116" s="84" t="s">
        <v>198</v>
      </c>
      <c r="I116" s="82"/>
      <c r="J116" s="82"/>
      <c r="K116" s="82"/>
      <c r="L116" s="82"/>
      <c r="M116" s="82"/>
      <c r="N116" s="82"/>
      <c r="O116" s="82"/>
      <c r="P116" s="82"/>
      <c r="Q116" s="82"/>
    </row>
    <row r="117" spans="1:17" ht="15">
      <c r="A117" s="82"/>
      <c r="B117" s="82"/>
      <c r="C117" s="82"/>
      <c r="D117" s="82"/>
      <c r="E117" s="82"/>
      <c r="F117" s="82"/>
      <c r="G117" s="83" t="s">
        <v>343</v>
      </c>
      <c r="H117" s="84" t="s">
        <v>187</v>
      </c>
      <c r="I117" s="82"/>
      <c r="J117" s="82"/>
      <c r="K117" s="82"/>
      <c r="L117" s="82"/>
      <c r="M117" s="82"/>
      <c r="N117" s="82"/>
      <c r="O117" s="82"/>
      <c r="P117" s="82"/>
      <c r="Q117" s="82"/>
    </row>
    <row r="118" spans="1:17" ht="15">
      <c r="A118" s="82"/>
      <c r="B118" s="82"/>
      <c r="C118" s="82"/>
      <c r="D118" s="82"/>
      <c r="E118" s="82"/>
      <c r="F118" s="82"/>
      <c r="G118" s="83" t="s">
        <v>344</v>
      </c>
      <c r="H118" s="84" t="s">
        <v>345</v>
      </c>
      <c r="I118" s="82"/>
      <c r="J118" s="82"/>
      <c r="K118" s="82"/>
      <c r="L118" s="82"/>
      <c r="M118" s="82"/>
      <c r="N118" s="82"/>
      <c r="O118" s="82"/>
      <c r="P118" s="82"/>
      <c r="Q118" s="82"/>
    </row>
    <row r="119" spans="1:17" ht="15">
      <c r="A119" s="82"/>
      <c r="B119" s="82"/>
      <c r="C119" s="82"/>
      <c r="D119" s="82"/>
      <c r="E119" s="82"/>
      <c r="F119" s="82"/>
      <c r="G119" s="83" t="s">
        <v>346</v>
      </c>
      <c r="H119" s="84" t="s">
        <v>187</v>
      </c>
      <c r="I119" s="82"/>
      <c r="J119" s="82"/>
      <c r="K119" s="82"/>
      <c r="L119" s="82"/>
      <c r="M119" s="82"/>
      <c r="N119" s="82"/>
      <c r="O119" s="82"/>
      <c r="P119" s="82"/>
      <c r="Q119" s="82"/>
    </row>
    <row r="120" spans="1:17" ht="15">
      <c r="A120" s="82"/>
      <c r="B120" s="82"/>
      <c r="C120" s="82"/>
      <c r="D120" s="82"/>
      <c r="E120" s="82"/>
      <c r="F120" s="82"/>
      <c r="G120" s="83" t="s">
        <v>347</v>
      </c>
      <c r="H120" s="84" t="s">
        <v>177</v>
      </c>
      <c r="I120" s="82"/>
      <c r="J120" s="82"/>
      <c r="K120" s="82"/>
      <c r="L120" s="82"/>
      <c r="M120" s="82"/>
      <c r="N120" s="82"/>
      <c r="O120" s="82"/>
      <c r="P120" s="82"/>
      <c r="Q120" s="82"/>
    </row>
    <row r="121" spans="1:17" ht="15">
      <c r="A121" s="82"/>
      <c r="B121" s="82"/>
      <c r="C121" s="82"/>
      <c r="D121" s="82"/>
      <c r="E121" s="82"/>
      <c r="F121" s="82"/>
      <c r="G121" s="83" t="s">
        <v>348</v>
      </c>
      <c r="H121" s="84" t="s">
        <v>221</v>
      </c>
      <c r="I121" s="82"/>
      <c r="J121" s="82"/>
      <c r="K121" s="82"/>
      <c r="L121" s="82"/>
      <c r="M121" s="82"/>
      <c r="N121" s="82"/>
      <c r="O121" s="82"/>
      <c r="P121" s="82"/>
      <c r="Q121" s="82"/>
    </row>
    <row r="122" spans="1:17" ht="15">
      <c r="A122" s="82"/>
      <c r="B122" s="82"/>
      <c r="C122" s="82"/>
      <c r="D122" s="82"/>
      <c r="E122" s="82"/>
      <c r="F122" s="82"/>
      <c r="G122" s="83" t="s">
        <v>349</v>
      </c>
      <c r="H122" s="84" t="s">
        <v>292</v>
      </c>
      <c r="I122" s="82"/>
      <c r="J122" s="82"/>
      <c r="K122" s="82"/>
      <c r="L122" s="82"/>
      <c r="M122" s="82"/>
      <c r="N122" s="82"/>
      <c r="O122" s="82"/>
      <c r="P122" s="82"/>
      <c r="Q122" s="82"/>
    </row>
    <row r="123" spans="1:17" ht="15">
      <c r="A123" s="82"/>
      <c r="B123" s="82"/>
      <c r="C123" s="82"/>
      <c r="D123" s="82"/>
      <c r="E123" s="82"/>
      <c r="F123" s="82"/>
      <c r="G123" s="83" t="s">
        <v>350</v>
      </c>
      <c r="H123" s="84" t="s">
        <v>292</v>
      </c>
      <c r="I123" s="82"/>
      <c r="J123" s="82"/>
      <c r="K123" s="82"/>
      <c r="L123" s="82"/>
      <c r="M123" s="82"/>
      <c r="N123" s="82"/>
      <c r="O123" s="82"/>
      <c r="P123" s="82"/>
      <c r="Q123" s="82"/>
    </row>
    <row r="124" spans="1:17" ht="15">
      <c r="A124" s="82"/>
      <c r="B124" s="82"/>
      <c r="C124" s="82"/>
      <c r="D124" s="82"/>
      <c r="E124" s="82"/>
      <c r="F124" s="82"/>
      <c r="G124" s="83" t="s">
        <v>351</v>
      </c>
      <c r="H124" s="84" t="s">
        <v>292</v>
      </c>
      <c r="I124" s="82"/>
      <c r="J124" s="82"/>
      <c r="K124" s="82"/>
      <c r="L124" s="82"/>
      <c r="M124" s="82"/>
      <c r="N124" s="82"/>
      <c r="O124" s="82"/>
      <c r="P124" s="82"/>
      <c r="Q124" s="82"/>
    </row>
    <row r="125" spans="1:17" ht="15">
      <c r="A125" s="82"/>
      <c r="B125" s="82"/>
      <c r="C125" s="82"/>
      <c r="D125" s="82"/>
      <c r="E125" s="82"/>
      <c r="F125" s="82"/>
      <c r="G125" s="83" t="s">
        <v>352</v>
      </c>
      <c r="H125" s="84" t="s">
        <v>292</v>
      </c>
      <c r="I125" s="82"/>
      <c r="J125" s="82"/>
      <c r="K125" s="82"/>
      <c r="L125" s="82"/>
      <c r="M125" s="82"/>
      <c r="N125" s="82"/>
      <c r="O125" s="82"/>
      <c r="P125" s="82"/>
      <c r="Q125" s="82"/>
    </row>
    <row r="126" spans="1:17" ht="15">
      <c r="A126" s="82"/>
      <c r="B126" s="82"/>
      <c r="C126" s="82"/>
      <c r="D126" s="82"/>
      <c r="E126" s="82"/>
      <c r="F126" s="82"/>
      <c r="G126" s="83" t="s">
        <v>353</v>
      </c>
      <c r="H126" s="84" t="s">
        <v>354</v>
      </c>
      <c r="I126" s="82"/>
      <c r="J126" s="82"/>
      <c r="K126" s="82"/>
      <c r="L126" s="82"/>
      <c r="M126" s="82"/>
      <c r="N126" s="82"/>
      <c r="O126" s="82"/>
      <c r="P126" s="82"/>
      <c r="Q126" s="82"/>
    </row>
    <row r="127" spans="1:17" ht="15">
      <c r="A127" s="82"/>
      <c r="B127" s="82"/>
      <c r="C127" s="82"/>
      <c r="D127" s="82"/>
      <c r="E127" s="82"/>
      <c r="F127" s="82"/>
      <c r="G127" s="83" t="s">
        <v>355</v>
      </c>
      <c r="H127" s="84" t="s">
        <v>356</v>
      </c>
      <c r="I127" s="82"/>
      <c r="J127" s="82"/>
      <c r="K127" s="82"/>
      <c r="L127" s="82"/>
      <c r="M127" s="82"/>
      <c r="N127" s="82"/>
      <c r="O127" s="82"/>
      <c r="P127" s="82"/>
      <c r="Q127" s="82"/>
    </row>
    <row r="128" spans="1:17" ht="15">
      <c r="A128" s="82"/>
      <c r="B128" s="82"/>
      <c r="C128" s="82"/>
      <c r="D128" s="82"/>
      <c r="E128" s="82"/>
      <c r="F128" s="82"/>
      <c r="G128" s="83" t="s">
        <v>357</v>
      </c>
      <c r="H128" s="84" t="s">
        <v>246</v>
      </c>
      <c r="I128" s="82"/>
      <c r="J128" s="82"/>
      <c r="K128" s="82"/>
      <c r="L128" s="82"/>
      <c r="M128" s="82"/>
      <c r="N128" s="82"/>
      <c r="O128" s="82"/>
      <c r="P128" s="82"/>
      <c r="Q128" s="82"/>
    </row>
    <row r="129" spans="1:17" ht="15">
      <c r="A129" s="82"/>
      <c r="B129" s="82"/>
      <c r="C129" s="82"/>
      <c r="D129" s="82"/>
      <c r="E129" s="82"/>
      <c r="F129" s="82"/>
      <c r="G129" s="83" t="s">
        <v>358</v>
      </c>
      <c r="H129" s="84" t="s">
        <v>238</v>
      </c>
      <c r="I129" s="82"/>
      <c r="J129" s="82"/>
      <c r="K129" s="82"/>
      <c r="L129" s="82"/>
      <c r="M129" s="82"/>
      <c r="N129" s="82"/>
      <c r="O129" s="82"/>
      <c r="P129" s="82"/>
      <c r="Q129" s="82"/>
    </row>
    <row r="130" spans="1:17" ht="15">
      <c r="A130" s="82"/>
      <c r="B130" s="82"/>
      <c r="C130" s="82"/>
      <c r="D130" s="82"/>
      <c r="E130" s="82"/>
      <c r="F130" s="82"/>
      <c r="G130" s="83" t="s">
        <v>359</v>
      </c>
      <c r="H130" s="84" t="s">
        <v>309</v>
      </c>
      <c r="I130" s="82"/>
      <c r="J130" s="82"/>
      <c r="K130" s="82"/>
      <c r="L130" s="82"/>
      <c r="M130" s="82"/>
      <c r="N130" s="82"/>
      <c r="O130" s="82"/>
      <c r="P130" s="82"/>
      <c r="Q130" s="82"/>
    </row>
    <row r="131" spans="1:17" ht="15">
      <c r="A131" s="82"/>
      <c r="B131" s="82"/>
      <c r="C131" s="82"/>
      <c r="D131" s="82"/>
      <c r="E131" s="82"/>
      <c r="F131" s="82"/>
      <c r="G131" s="83" t="s">
        <v>360</v>
      </c>
      <c r="H131" s="84" t="s">
        <v>361</v>
      </c>
      <c r="I131" s="82"/>
      <c r="J131" s="82"/>
      <c r="K131" s="82"/>
      <c r="L131" s="82"/>
      <c r="M131" s="82"/>
      <c r="N131" s="82"/>
      <c r="O131" s="82"/>
      <c r="P131" s="82"/>
      <c r="Q131" s="82"/>
    </row>
    <row r="132" spans="1:17" ht="15">
      <c r="A132" s="82"/>
      <c r="B132" s="82"/>
      <c r="C132" s="82"/>
      <c r="D132" s="82"/>
      <c r="E132" s="82"/>
      <c r="F132" s="82"/>
      <c r="G132" s="83" t="s">
        <v>362</v>
      </c>
      <c r="H132" s="84" t="s">
        <v>187</v>
      </c>
      <c r="I132" s="82"/>
      <c r="J132" s="82"/>
      <c r="K132" s="82"/>
      <c r="L132" s="82"/>
      <c r="M132" s="82"/>
      <c r="N132" s="82"/>
      <c r="O132" s="82"/>
      <c r="P132" s="82"/>
      <c r="Q132" s="82"/>
    </row>
    <row r="133" spans="1:17" ht="15">
      <c r="A133" s="82"/>
      <c r="B133" s="82"/>
      <c r="C133" s="82"/>
      <c r="D133" s="82"/>
      <c r="E133" s="82"/>
      <c r="F133" s="82"/>
      <c r="G133" s="83" t="s">
        <v>363</v>
      </c>
      <c r="H133" s="84" t="s">
        <v>193</v>
      </c>
      <c r="I133" s="82"/>
      <c r="J133" s="82"/>
      <c r="K133" s="82"/>
      <c r="L133" s="82"/>
      <c r="M133" s="82"/>
      <c r="N133" s="82"/>
      <c r="O133" s="82"/>
      <c r="P133" s="82"/>
      <c r="Q133" s="82"/>
    </row>
    <row r="134" spans="1:17" ht="15">
      <c r="A134" s="82"/>
      <c r="B134" s="82"/>
      <c r="C134" s="82"/>
      <c r="D134" s="82"/>
      <c r="E134" s="82"/>
      <c r="F134" s="82"/>
      <c r="G134" s="83" t="s">
        <v>364</v>
      </c>
      <c r="H134" s="84" t="s">
        <v>238</v>
      </c>
      <c r="I134" s="82"/>
      <c r="J134" s="82"/>
      <c r="K134" s="82"/>
      <c r="L134" s="82"/>
      <c r="M134" s="82"/>
      <c r="N134" s="82"/>
      <c r="O134" s="82"/>
      <c r="P134" s="82"/>
      <c r="Q134" s="82"/>
    </row>
    <row r="135" spans="1:17" ht="15">
      <c r="A135" s="82"/>
      <c r="B135" s="82"/>
      <c r="C135" s="82"/>
      <c r="D135" s="82"/>
      <c r="E135" s="82"/>
      <c r="F135" s="82"/>
      <c r="G135" s="83" t="s">
        <v>365</v>
      </c>
      <c r="H135" s="84" t="s">
        <v>238</v>
      </c>
      <c r="I135" s="82"/>
      <c r="J135" s="82"/>
      <c r="K135" s="82"/>
      <c r="L135" s="82"/>
      <c r="M135" s="82"/>
      <c r="N135" s="82"/>
      <c r="O135" s="82"/>
      <c r="P135" s="82"/>
      <c r="Q135" s="82"/>
    </row>
    <row r="136" spans="1:17" ht="15">
      <c r="A136" s="82"/>
      <c r="B136" s="82"/>
      <c r="C136" s="82"/>
      <c r="D136" s="82"/>
      <c r="E136" s="82"/>
      <c r="F136" s="82"/>
      <c r="G136" s="83" t="s">
        <v>366</v>
      </c>
      <c r="H136" s="84" t="s">
        <v>263</v>
      </c>
      <c r="I136" s="82"/>
      <c r="J136" s="82"/>
      <c r="K136" s="82"/>
      <c r="L136" s="82"/>
      <c r="M136" s="82"/>
      <c r="N136" s="82"/>
      <c r="O136" s="82"/>
      <c r="P136" s="82"/>
      <c r="Q136" s="82"/>
    </row>
    <row r="137" spans="1:17" ht="15">
      <c r="A137" s="82"/>
      <c r="B137" s="82"/>
      <c r="C137" s="82"/>
      <c r="D137" s="82"/>
      <c r="E137" s="82"/>
      <c r="F137" s="82"/>
      <c r="G137" s="83" t="s">
        <v>367</v>
      </c>
      <c r="H137" s="84" t="s">
        <v>224</v>
      </c>
      <c r="I137" s="82"/>
      <c r="J137" s="82"/>
      <c r="K137" s="82"/>
      <c r="L137" s="82"/>
      <c r="M137" s="82"/>
      <c r="N137" s="82"/>
      <c r="O137" s="82"/>
      <c r="P137" s="82"/>
      <c r="Q137" s="82"/>
    </row>
    <row r="138" spans="1:17" ht="15">
      <c r="A138" s="82"/>
      <c r="B138" s="82"/>
      <c r="C138" s="82"/>
      <c r="D138" s="82"/>
      <c r="E138" s="82"/>
      <c r="F138" s="82"/>
      <c r="G138" s="83" t="s">
        <v>368</v>
      </c>
      <c r="H138" s="84" t="s">
        <v>177</v>
      </c>
      <c r="I138" s="82"/>
      <c r="J138" s="82"/>
      <c r="K138" s="82"/>
      <c r="L138" s="82"/>
      <c r="M138" s="82"/>
      <c r="N138" s="82"/>
      <c r="O138" s="82"/>
      <c r="P138" s="82"/>
      <c r="Q138" s="82"/>
    </row>
    <row r="139" spans="1:17" ht="15">
      <c r="A139" s="82"/>
      <c r="B139" s="82"/>
      <c r="C139" s="82"/>
      <c r="D139" s="82"/>
      <c r="E139" s="82"/>
      <c r="F139" s="82"/>
      <c r="G139" s="83" t="s">
        <v>369</v>
      </c>
      <c r="H139" s="84" t="s">
        <v>231</v>
      </c>
      <c r="I139" s="82"/>
      <c r="J139" s="82"/>
      <c r="K139" s="82"/>
      <c r="L139" s="82"/>
      <c r="M139" s="82"/>
      <c r="N139" s="82"/>
      <c r="O139" s="82"/>
      <c r="P139" s="82"/>
      <c r="Q139" s="82"/>
    </row>
    <row r="140" spans="1:17" ht="15">
      <c r="A140" s="82"/>
      <c r="B140" s="82"/>
      <c r="C140" s="82"/>
      <c r="D140" s="82"/>
      <c r="E140" s="82"/>
      <c r="F140" s="82"/>
      <c r="G140" s="83" t="s">
        <v>370</v>
      </c>
      <c r="H140" s="84" t="s">
        <v>177</v>
      </c>
      <c r="I140" s="82"/>
      <c r="J140" s="82"/>
      <c r="K140" s="82"/>
      <c r="L140" s="82"/>
      <c r="M140" s="82"/>
      <c r="N140" s="82"/>
      <c r="O140" s="82"/>
      <c r="P140" s="82"/>
      <c r="Q140" s="82"/>
    </row>
    <row r="141" spans="1:17" ht="15">
      <c r="A141" s="82"/>
      <c r="B141" s="82"/>
      <c r="C141" s="82"/>
      <c r="D141" s="82"/>
      <c r="E141" s="82"/>
      <c r="F141" s="82"/>
      <c r="G141" s="83" t="s">
        <v>371</v>
      </c>
      <c r="H141" s="84" t="s">
        <v>306</v>
      </c>
      <c r="I141" s="82"/>
      <c r="J141" s="82"/>
      <c r="K141" s="82"/>
      <c r="L141" s="82"/>
      <c r="M141" s="82"/>
      <c r="N141" s="82"/>
      <c r="O141" s="82"/>
      <c r="P141" s="82"/>
      <c r="Q141" s="82"/>
    </row>
    <row r="142" spans="1:17" ht="15">
      <c r="A142" s="82"/>
      <c r="B142" s="82"/>
      <c r="C142" s="82"/>
      <c r="D142" s="82"/>
      <c r="E142" s="82"/>
      <c r="F142" s="82"/>
      <c r="G142" s="83" t="s">
        <v>372</v>
      </c>
      <c r="H142" s="84" t="s">
        <v>193</v>
      </c>
      <c r="I142" s="82"/>
      <c r="J142" s="82"/>
      <c r="K142" s="82"/>
      <c r="L142" s="82"/>
      <c r="M142" s="82"/>
      <c r="N142" s="82"/>
      <c r="O142" s="82"/>
      <c r="P142" s="82"/>
      <c r="Q142" s="82"/>
    </row>
    <row r="143" spans="1:17" ht="15">
      <c r="A143" s="82"/>
      <c r="B143" s="82"/>
      <c r="C143" s="82"/>
      <c r="D143" s="82"/>
      <c r="E143" s="82"/>
      <c r="F143" s="82"/>
      <c r="G143" s="83" t="s">
        <v>373</v>
      </c>
      <c r="H143" s="84" t="s">
        <v>177</v>
      </c>
      <c r="I143" s="82"/>
      <c r="J143" s="82"/>
      <c r="K143" s="82"/>
      <c r="L143" s="82"/>
      <c r="M143" s="82"/>
      <c r="N143" s="82"/>
      <c r="O143" s="82"/>
      <c r="P143" s="82"/>
      <c r="Q143" s="82"/>
    </row>
    <row r="144" spans="1:17" ht="15">
      <c r="A144" s="82"/>
      <c r="B144" s="82"/>
      <c r="C144" s="82"/>
      <c r="D144" s="82"/>
      <c r="E144" s="82"/>
      <c r="F144" s="82"/>
      <c r="G144" s="83" t="s">
        <v>374</v>
      </c>
      <c r="H144" s="84" t="s">
        <v>246</v>
      </c>
      <c r="I144" s="82"/>
      <c r="J144" s="82"/>
      <c r="K144" s="82"/>
      <c r="L144" s="82"/>
      <c r="M144" s="82"/>
      <c r="N144" s="82"/>
      <c r="O144" s="82"/>
      <c r="P144" s="82"/>
      <c r="Q144" s="82"/>
    </row>
    <row r="145" spans="1:17" ht="15">
      <c r="A145" s="82"/>
      <c r="B145" s="82"/>
      <c r="C145" s="82"/>
      <c r="D145" s="82"/>
      <c r="E145" s="82"/>
      <c r="F145" s="82"/>
      <c r="G145" s="83" t="s">
        <v>375</v>
      </c>
      <c r="H145" s="84" t="s">
        <v>231</v>
      </c>
      <c r="I145" s="82"/>
      <c r="J145" s="82"/>
      <c r="K145" s="82"/>
      <c r="L145" s="82"/>
      <c r="M145" s="82"/>
      <c r="N145" s="82"/>
      <c r="O145" s="82"/>
      <c r="P145" s="82"/>
      <c r="Q145" s="82"/>
    </row>
    <row r="146" spans="1:17" ht="15">
      <c r="A146" s="82"/>
      <c r="B146" s="82"/>
      <c r="C146" s="82"/>
      <c r="D146" s="82"/>
      <c r="E146" s="82"/>
      <c r="F146" s="82"/>
      <c r="G146" s="83" t="s">
        <v>376</v>
      </c>
      <c r="H146" s="84" t="s">
        <v>231</v>
      </c>
      <c r="I146" s="82"/>
      <c r="J146" s="82"/>
      <c r="K146" s="82"/>
      <c r="L146" s="82"/>
      <c r="M146" s="82"/>
      <c r="N146" s="82"/>
      <c r="O146" s="82"/>
      <c r="P146" s="82"/>
      <c r="Q146" s="82"/>
    </row>
    <row r="147" spans="1:17" ht="15">
      <c r="A147" s="82"/>
      <c r="B147" s="82"/>
      <c r="C147" s="82"/>
      <c r="D147" s="82"/>
      <c r="E147" s="82"/>
      <c r="F147" s="82"/>
      <c r="G147" s="83" t="s">
        <v>377</v>
      </c>
      <c r="H147" s="84" t="s">
        <v>290</v>
      </c>
      <c r="I147" s="82"/>
      <c r="J147" s="82"/>
      <c r="K147" s="82"/>
      <c r="L147" s="82"/>
      <c r="M147" s="82"/>
      <c r="N147" s="82"/>
      <c r="O147" s="82"/>
      <c r="P147" s="82"/>
      <c r="Q147" s="82"/>
    </row>
    <row r="148" spans="1:17" ht="15">
      <c r="A148" s="82"/>
      <c r="B148" s="82"/>
      <c r="C148" s="82"/>
      <c r="D148" s="82"/>
      <c r="E148" s="82"/>
      <c r="F148" s="82"/>
      <c r="G148" s="83" t="s">
        <v>378</v>
      </c>
      <c r="H148" s="84" t="s">
        <v>177</v>
      </c>
      <c r="I148" s="82"/>
      <c r="J148" s="82"/>
      <c r="K148" s="82"/>
      <c r="L148" s="82"/>
      <c r="M148" s="82"/>
      <c r="N148" s="82"/>
      <c r="O148" s="82"/>
      <c r="P148" s="82"/>
      <c r="Q148" s="82"/>
    </row>
    <row r="149" spans="1:17" ht="15">
      <c r="A149" s="82"/>
      <c r="B149" s="82"/>
      <c r="C149" s="82"/>
      <c r="D149" s="82"/>
      <c r="E149" s="82"/>
      <c r="F149" s="82"/>
      <c r="G149" s="83" t="s">
        <v>379</v>
      </c>
      <c r="H149" s="84" t="s">
        <v>281</v>
      </c>
      <c r="I149" s="82"/>
      <c r="J149" s="82"/>
      <c r="K149" s="82"/>
      <c r="L149" s="82"/>
      <c r="M149" s="82"/>
      <c r="N149" s="82"/>
      <c r="O149" s="82"/>
      <c r="P149" s="82"/>
      <c r="Q149" s="82"/>
    </row>
    <row r="150" spans="1:17" ht="15">
      <c r="A150" s="82"/>
      <c r="B150" s="82"/>
      <c r="C150" s="82"/>
      <c r="D150" s="82"/>
      <c r="E150" s="82"/>
      <c r="F150" s="82"/>
      <c r="G150" s="83" t="s">
        <v>380</v>
      </c>
      <c r="H150" s="84" t="s">
        <v>238</v>
      </c>
      <c r="I150" s="82"/>
      <c r="J150" s="82"/>
      <c r="K150" s="82"/>
      <c r="L150" s="82"/>
      <c r="M150" s="82"/>
      <c r="N150" s="82"/>
      <c r="O150" s="82"/>
      <c r="P150" s="82"/>
      <c r="Q150" s="82"/>
    </row>
    <row r="151" spans="1:17" ht="15">
      <c r="A151" s="82"/>
      <c r="B151" s="82"/>
      <c r="C151" s="82"/>
      <c r="D151" s="82"/>
      <c r="E151" s="82"/>
      <c r="F151" s="82"/>
      <c r="G151" s="83" t="s">
        <v>381</v>
      </c>
      <c r="H151" s="84" t="s">
        <v>382</v>
      </c>
      <c r="I151" s="82"/>
      <c r="J151" s="82"/>
      <c r="K151" s="82"/>
      <c r="L151" s="82"/>
      <c r="M151" s="82"/>
      <c r="N151" s="82"/>
      <c r="O151" s="82"/>
      <c r="P151" s="82"/>
      <c r="Q151" s="82"/>
    </row>
    <row r="152" spans="1:17" ht="15">
      <c r="A152" s="82"/>
      <c r="B152" s="82"/>
      <c r="C152" s="82"/>
      <c r="D152" s="82"/>
      <c r="E152" s="82"/>
      <c r="F152" s="82"/>
      <c r="G152" s="83" t="s">
        <v>383</v>
      </c>
      <c r="H152" s="84" t="s">
        <v>292</v>
      </c>
      <c r="I152" s="82"/>
      <c r="J152" s="82"/>
      <c r="K152" s="82"/>
      <c r="L152" s="82"/>
      <c r="M152" s="82"/>
      <c r="N152" s="82"/>
      <c r="O152" s="82"/>
      <c r="P152" s="82"/>
      <c r="Q152" s="82"/>
    </row>
    <row r="153" spans="1:17" ht="15">
      <c r="A153" s="82"/>
      <c r="B153" s="82"/>
      <c r="C153" s="82"/>
      <c r="D153" s="82"/>
      <c r="E153" s="82"/>
      <c r="F153" s="82"/>
      <c r="G153" s="83" t="s">
        <v>384</v>
      </c>
      <c r="H153" s="84" t="s">
        <v>292</v>
      </c>
      <c r="I153" s="82"/>
      <c r="J153" s="82"/>
      <c r="K153" s="82"/>
      <c r="L153" s="82"/>
      <c r="M153" s="82"/>
      <c r="N153" s="82"/>
      <c r="O153" s="82"/>
      <c r="P153" s="82"/>
      <c r="Q153" s="82"/>
    </row>
    <row r="154" spans="1:17" ht="15">
      <c r="A154" s="82"/>
      <c r="B154" s="82"/>
      <c r="C154" s="82"/>
      <c r="D154" s="82"/>
      <c r="E154" s="82"/>
      <c r="F154" s="82"/>
      <c r="G154" s="83" t="s">
        <v>385</v>
      </c>
      <c r="H154" s="84" t="s">
        <v>198</v>
      </c>
      <c r="I154" s="82"/>
      <c r="J154" s="82"/>
      <c r="K154" s="82"/>
      <c r="L154" s="82"/>
      <c r="M154" s="82"/>
      <c r="N154" s="82"/>
      <c r="O154" s="82"/>
      <c r="P154" s="82"/>
      <c r="Q154" s="82"/>
    </row>
    <row r="155" spans="1:17" ht="15">
      <c r="A155" s="82"/>
      <c r="B155" s="82"/>
      <c r="C155" s="82"/>
      <c r="D155" s="82"/>
      <c r="E155" s="82"/>
      <c r="F155" s="82"/>
      <c r="G155" s="83" t="s">
        <v>386</v>
      </c>
      <c r="H155" s="84" t="s">
        <v>187</v>
      </c>
      <c r="I155" s="82"/>
      <c r="J155" s="82"/>
      <c r="K155" s="82"/>
      <c r="L155" s="82"/>
      <c r="M155" s="82"/>
      <c r="N155" s="82"/>
      <c r="O155" s="82"/>
      <c r="P155" s="82"/>
      <c r="Q155" s="82"/>
    </row>
    <row r="156" spans="1:17" ht="15">
      <c r="A156" s="82"/>
      <c r="B156" s="82"/>
      <c r="C156" s="82"/>
      <c r="D156" s="82"/>
      <c r="E156" s="82"/>
      <c r="F156" s="82"/>
      <c r="G156" s="83" t="s">
        <v>387</v>
      </c>
      <c r="H156" s="84" t="s">
        <v>193</v>
      </c>
      <c r="I156" s="82"/>
      <c r="J156" s="82"/>
      <c r="K156" s="82"/>
      <c r="L156" s="82"/>
      <c r="M156" s="82"/>
      <c r="N156" s="82"/>
      <c r="O156" s="82"/>
      <c r="P156" s="82"/>
      <c r="Q156" s="82"/>
    </row>
    <row r="157" spans="1:17" ht="15">
      <c r="A157" s="82"/>
      <c r="B157" s="82"/>
      <c r="C157" s="82"/>
      <c r="D157" s="82"/>
      <c r="E157" s="82"/>
      <c r="F157" s="82"/>
      <c r="G157" s="83" t="s">
        <v>388</v>
      </c>
      <c r="H157" s="84" t="s">
        <v>389</v>
      </c>
      <c r="I157" s="82"/>
      <c r="J157" s="82"/>
      <c r="K157" s="82"/>
      <c r="L157" s="82"/>
      <c r="M157" s="82"/>
      <c r="N157" s="82"/>
      <c r="O157" s="82"/>
      <c r="P157" s="82"/>
      <c r="Q157" s="82"/>
    </row>
    <row r="158" spans="1:17" ht="15">
      <c r="A158" s="82"/>
      <c r="B158" s="82"/>
      <c r="C158" s="82"/>
      <c r="D158" s="82"/>
      <c r="E158" s="82"/>
      <c r="F158" s="82"/>
      <c r="G158" s="83" t="s">
        <v>390</v>
      </c>
      <c r="H158" s="84" t="s">
        <v>177</v>
      </c>
      <c r="I158" s="82"/>
      <c r="J158" s="82"/>
      <c r="K158" s="82"/>
      <c r="L158" s="82"/>
      <c r="M158" s="82"/>
      <c r="N158" s="82"/>
      <c r="O158" s="82"/>
      <c r="P158" s="82"/>
      <c r="Q158" s="82"/>
    </row>
    <row r="159" spans="1:17" ht="15">
      <c r="A159" s="82"/>
      <c r="B159" s="82"/>
      <c r="C159" s="82"/>
      <c r="D159" s="82"/>
      <c r="E159" s="82"/>
      <c r="F159" s="82"/>
      <c r="G159" s="83" t="s">
        <v>391</v>
      </c>
      <c r="H159" s="84" t="s">
        <v>392</v>
      </c>
      <c r="I159" s="82"/>
      <c r="J159" s="82"/>
      <c r="K159" s="82"/>
      <c r="L159" s="82"/>
      <c r="M159" s="82"/>
      <c r="N159" s="82"/>
      <c r="O159" s="82"/>
      <c r="P159" s="82"/>
      <c r="Q159" s="82"/>
    </row>
    <row r="160" spans="1:17" ht="15">
      <c r="A160" s="82"/>
      <c r="B160" s="82"/>
      <c r="C160" s="82"/>
      <c r="D160" s="82"/>
      <c r="E160" s="82"/>
      <c r="F160" s="82"/>
      <c r="G160" s="83" t="s">
        <v>393</v>
      </c>
      <c r="H160" s="84" t="s">
        <v>238</v>
      </c>
      <c r="I160" s="82"/>
      <c r="J160" s="82"/>
      <c r="K160" s="82"/>
      <c r="L160" s="82"/>
      <c r="M160" s="82"/>
      <c r="N160" s="82"/>
      <c r="O160" s="82"/>
      <c r="P160" s="82"/>
      <c r="Q160" s="82"/>
    </row>
    <row r="161" spans="1:17" ht="15">
      <c r="A161" s="82"/>
      <c r="B161" s="82"/>
      <c r="C161" s="82"/>
      <c r="D161" s="82"/>
      <c r="E161" s="82"/>
      <c r="F161" s="82"/>
      <c r="G161" s="83" t="s">
        <v>394</v>
      </c>
      <c r="H161" s="84" t="s">
        <v>193</v>
      </c>
      <c r="I161" s="82"/>
      <c r="J161" s="82"/>
      <c r="K161" s="82"/>
      <c r="L161" s="82"/>
      <c r="M161" s="82"/>
      <c r="N161" s="82"/>
      <c r="O161" s="82"/>
      <c r="P161" s="82"/>
      <c r="Q161" s="82"/>
    </row>
    <row r="162" spans="1:17" ht="15">
      <c r="A162" s="82"/>
      <c r="B162" s="82"/>
      <c r="C162" s="82"/>
      <c r="D162" s="82"/>
      <c r="E162" s="82"/>
      <c r="F162" s="82"/>
      <c r="G162" s="83" t="s">
        <v>395</v>
      </c>
      <c r="H162" s="84" t="s">
        <v>231</v>
      </c>
      <c r="I162" s="82"/>
      <c r="J162" s="82"/>
      <c r="K162" s="82"/>
      <c r="L162" s="82"/>
      <c r="M162" s="82"/>
      <c r="N162" s="82"/>
      <c r="O162" s="82"/>
      <c r="P162" s="82"/>
      <c r="Q162" s="82"/>
    </row>
    <row r="163" spans="1:17" ht="15">
      <c r="A163" s="82"/>
      <c r="B163" s="82"/>
      <c r="C163" s="82"/>
      <c r="D163" s="82"/>
      <c r="E163" s="82"/>
      <c r="F163" s="82"/>
      <c r="G163" s="83" t="s">
        <v>396</v>
      </c>
      <c r="H163" s="84" t="s">
        <v>187</v>
      </c>
      <c r="I163" s="82"/>
      <c r="J163" s="82"/>
      <c r="K163" s="82"/>
      <c r="L163" s="82"/>
      <c r="M163" s="82"/>
      <c r="N163" s="82"/>
      <c r="O163" s="82"/>
      <c r="P163" s="82"/>
      <c r="Q163" s="82"/>
    </row>
    <row r="164" spans="1:17" ht="15">
      <c r="A164" s="82"/>
      <c r="B164" s="82"/>
      <c r="C164" s="82"/>
      <c r="D164" s="82"/>
      <c r="E164" s="82"/>
      <c r="F164" s="82"/>
      <c r="G164" s="83" t="s">
        <v>397</v>
      </c>
      <c r="H164" s="84" t="s">
        <v>198</v>
      </c>
      <c r="I164" s="82"/>
      <c r="J164" s="82"/>
      <c r="K164" s="82"/>
      <c r="L164" s="82"/>
      <c r="M164" s="82"/>
      <c r="N164" s="82"/>
      <c r="O164" s="82"/>
      <c r="P164" s="82"/>
      <c r="Q164" s="82"/>
    </row>
    <row r="165" spans="1:17" ht="15">
      <c r="A165" s="82"/>
      <c r="B165" s="82"/>
      <c r="C165" s="82"/>
      <c r="D165" s="82"/>
      <c r="E165" s="82"/>
      <c r="F165" s="82"/>
      <c r="G165" s="83" t="s">
        <v>398</v>
      </c>
      <c r="H165" s="84" t="s">
        <v>333</v>
      </c>
      <c r="I165" s="82"/>
      <c r="J165" s="82"/>
      <c r="K165" s="82"/>
      <c r="L165" s="82"/>
      <c r="M165" s="82"/>
      <c r="N165" s="82"/>
      <c r="O165" s="82"/>
      <c r="P165" s="82"/>
      <c r="Q165" s="82"/>
    </row>
    <row r="166" spans="1:17" ht="15">
      <c r="A166" s="82"/>
      <c r="B166" s="82"/>
      <c r="C166" s="82"/>
      <c r="D166" s="82"/>
      <c r="E166" s="82"/>
      <c r="F166" s="82"/>
      <c r="G166" s="83" t="s">
        <v>399</v>
      </c>
      <c r="H166" s="84" t="s">
        <v>400</v>
      </c>
      <c r="I166" s="82"/>
      <c r="J166" s="82"/>
      <c r="K166" s="82"/>
      <c r="L166" s="82"/>
      <c r="M166" s="82"/>
      <c r="N166" s="82"/>
      <c r="O166" s="82"/>
      <c r="P166" s="82"/>
      <c r="Q166" s="82"/>
    </row>
    <row r="167" spans="1:17" ht="15">
      <c r="A167" s="82"/>
      <c r="B167" s="82"/>
      <c r="C167" s="82"/>
      <c r="D167" s="82"/>
      <c r="E167" s="82"/>
      <c r="F167" s="82"/>
      <c r="G167" s="83" t="s">
        <v>401</v>
      </c>
      <c r="H167" s="84" t="s">
        <v>193</v>
      </c>
      <c r="I167" s="82"/>
      <c r="J167" s="82"/>
      <c r="K167" s="82"/>
      <c r="L167" s="82"/>
      <c r="M167" s="82"/>
      <c r="N167" s="82"/>
      <c r="O167" s="82"/>
      <c r="P167" s="82"/>
      <c r="Q167" s="82"/>
    </row>
    <row r="168" spans="1:17" ht="15">
      <c r="A168" s="82"/>
      <c r="B168" s="82"/>
      <c r="C168" s="82"/>
      <c r="D168" s="82"/>
      <c r="E168" s="82"/>
      <c r="F168" s="82"/>
      <c r="G168" s="83" t="s">
        <v>402</v>
      </c>
      <c r="H168" s="84" t="s">
        <v>177</v>
      </c>
      <c r="I168" s="82"/>
      <c r="J168" s="82"/>
      <c r="K168" s="82"/>
      <c r="L168" s="82"/>
      <c r="M168" s="82"/>
      <c r="N168" s="82"/>
      <c r="O168" s="82"/>
      <c r="P168" s="82"/>
      <c r="Q168" s="82"/>
    </row>
    <row r="169" spans="1:17" ht="15">
      <c r="A169" s="82"/>
      <c r="B169" s="82"/>
      <c r="C169" s="82"/>
      <c r="D169" s="82"/>
      <c r="E169" s="82"/>
      <c r="F169" s="82"/>
      <c r="G169" s="83" t="s">
        <v>403</v>
      </c>
      <c r="H169" s="84" t="s">
        <v>177</v>
      </c>
      <c r="I169" s="82"/>
      <c r="J169" s="82"/>
      <c r="K169" s="82"/>
      <c r="L169" s="82"/>
      <c r="M169" s="82"/>
      <c r="N169" s="82"/>
      <c r="O169" s="82"/>
      <c r="P169" s="82"/>
      <c r="Q169" s="82"/>
    </row>
    <row r="170" spans="1:17" ht="15">
      <c r="A170" s="82"/>
      <c r="B170" s="82"/>
      <c r="C170" s="82"/>
      <c r="D170" s="82"/>
      <c r="E170" s="82"/>
      <c r="F170" s="82"/>
      <c r="G170" s="83" t="s">
        <v>404</v>
      </c>
      <c r="H170" s="84" t="s">
        <v>177</v>
      </c>
      <c r="I170" s="82"/>
      <c r="J170" s="82"/>
      <c r="K170" s="82"/>
      <c r="L170" s="82"/>
      <c r="M170" s="82"/>
      <c r="N170" s="82"/>
      <c r="O170" s="82"/>
      <c r="P170" s="82"/>
      <c r="Q170" s="82"/>
    </row>
    <row r="171" spans="1:17" ht="15">
      <c r="A171" s="82"/>
      <c r="B171" s="82"/>
      <c r="C171" s="82"/>
      <c r="D171" s="82"/>
      <c r="E171" s="82"/>
      <c r="F171" s="82"/>
      <c r="G171" s="83" t="s">
        <v>405</v>
      </c>
      <c r="H171" s="84" t="s">
        <v>406</v>
      </c>
      <c r="I171" s="82"/>
      <c r="J171" s="82"/>
      <c r="K171" s="82"/>
      <c r="L171" s="82"/>
      <c r="M171" s="82"/>
      <c r="N171" s="82"/>
      <c r="O171" s="82"/>
      <c r="P171" s="82"/>
      <c r="Q171" s="82"/>
    </row>
    <row r="172" spans="1:17" ht="15">
      <c r="A172" s="82"/>
      <c r="B172" s="82"/>
      <c r="C172" s="82"/>
      <c r="D172" s="82"/>
      <c r="E172" s="82"/>
      <c r="F172" s="82"/>
      <c r="G172" s="83" t="s">
        <v>407</v>
      </c>
      <c r="H172" s="84" t="s">
        <v>408</v>
      </c>
      <c r="I172" s="82"/>
      <c r="J172" s="82"/>
      <c r="K172" s="82"/>
      <c r="L172" s="82"/>
      <c r="M172" s="82"/>
      <c r="N172" s="82"/>
      <c r="O172" s="82"/>
      <c r="P172" s="82"/>
      <c r="Q172" s="82"/>
    </row>
    <row r="173" spans="1:17" ht="15">
      <c r="A173" s="82"/>
      <c r="B173" s="82"/>
      <c r="C173" s="82"/>
      <c r="D173" s="82"/>
      <c r="E173" s="82"/>
      <c r="F173" s="82"/>
      <c r="G173" s="83" t="s">
        <v>409</v>
      </c>
      <c r="H173" s="84" t="s">
        <v>231</v>
      </c>
      <c r="I173" s="82"/>
      <c r="J173" s="82"/>
      <c r="K173" s="82"/>
      <c r="L173" s="82"/>
      <c r="M173" s="82"/>
      <c r="N173" s="82"/>
      <c r="O173" s="82"/>
      <c r="P173" s="82"/>
      <c r="Q173" s="82"/>
    </row>
    <row r="174" spans="1:17" ht="15">
      <c r="A174" s="82"/>
      <c r="B174" s="82"/>
      <c r="C174" s="82"/>
      <c r="D174" s="82"/>
      <c r="E174" s="82"/>
      <c r="F174" s="82"/>
      <c r="G174" s="83" t="s">
        <v>410</v>
      </c>
      <c r="H174" s="84" t="s">
        <v>177</v>
      </c>
      <c r="I174" s="82"/>
      <c r="J174" s="82"/>
      <c r="K174" s="82"/>
      <c r="L174" s="82"/>
      <c r="M174" s="82"/>
      <c r="N174" s="82"/>
      <c r="O174" s="82"/>
      <c r="P174" s="82"/>
      <c r="Q174" s="82"/>
    </row>
    <row r="175" spans="1:17" ht="15">
      <c r="A175" s="82"/>
      <c r="B175" s="82"/>
      <c r="C175" s="82"/>
      <c r="D175" s="82"/>
      <c r="E175" s="82"/>
      <c r="F175" s="82"/>
      <c r="G175" s="83" t="s">
        <v>411</v>
      </c>
      <c r="H175" s="84" t="s">
        <v>412</v>
      </c>
      <c r="I175" s="82"/>
      <c r="J175" s="82"/>
      <c r="K175" s="82"/>
      <c r="L175" s="82"/>
      <c r="M175" s="82"/>
      <c r="N175" s="82"/>
      <c r="O175" s="82"/>
      <c r="P175" s="82"/>
      <c r="Q175" s="82"/>
    </row>
    <row r="176" spans="1:17" ht="15">
      <c r="A176" s="82"/>
      <c r="B176" s="82"/>
      <c r="C176" s="82"/>
      <c r="D176" s="82"/>
      <c r="E176" s="82"/>
      <c r="F176" s="82"/>
      <c r="G176" s="83" t="s">
        <v>413</v>
      </c>
      <c r="H176" s="84" t="s">
        <v>184</v>
      </c>
      <c r="I176" s="82"/>
      <c r="J176" s="82"/>
      <c r="K176" s="82"/>
      <c r="L176" s="82"/>
      <c r="M176" s="82"/>
      <c r="N176" s="82"/>
      <c r="O176" s="82"/>
      <c r="P176" s="82"/>
      <c r="Q176" s="82"/>
    </row>
    <row r="177" spans="1:17" ht="15">
      <c r="A177" s="82"/>
      <c r="B177" s="82"/>
      <c r="C177" s="82"/>
      <c r="D177" s="82"/>
      <c r="E177" s="82"/>
      <c r="F177" s="82"/>
      <c r="G177" s="83" t="s">
        <v>414</v>
      </c>
      <c r="H177" s="84" t="s">
        <v>193</v>
      </c>
      <c r="I177" s="82"/>
      <c r="J177" s="82"/>
      <c r="K177" s="82"/>
      <c r="L177" s="82"/>
      <c r="M177" s="82"/>
      <c r="N177" s="82"/>
      <c r="O177" s="82"/>
      <c r="P177" s="82"/>
      <c r="Q177" s="82"/>
    </row>
    <row r="178" spans="1:17" ht="15">
      <c r="A178" s="82"/>
      <c r="B178" s="82"/>
      <c r="C178" s="82"/>
      <c r="D178" s="82"/>
      <c r="E178" s="82"/>
      <c r="F178" s="82"/>
      <c r="G178" s="83" t="s">
        <v>415</v>
      </c>
      <c r="H178" s="84" t="s">
        <v>193</v>
      </c>
      <c r="I178" s="82"/>
      <c r="J178" s="82"/>
      <c r="K178" s="82"/>
      <c r="L178" s="82"/>
      <c r="M178" s="82"/>
      <c r="N178" s="82"/>
      <c r="O178" s="82"/>
      <c r="P178" s="82"/>
      <c r="Q178" s="82"/>
    </row>
    <row r="179" spans="1:17" ht="15">
      <c r="A179" s="82"/>
      <c r="B179" s="82"/>
      <c r="C179" s="82"/>
      <c r="D179" s="82"/>
      <c r="E179" s="82"/>
      <c r="F179" s="82"/>
      <c r="G179" s="83" t="s">
        <v>416</v>
      </c>
      <c r="H179" s="84" t="s">
        <v>417</v>
      </c>
      <c r="I179" s="82"/>
      <c r="J179" s="82"/>
      <c r="K179" s="82"/>
      <c r="L179" s="82"/>
      <c r="M179" s="82"/>
      <c r="N179" s="82"/>
      <c r="O179" s="82"/>
      <c r="P179" s="82"/>
      <c r="Q179" s="82"/>
    </row>
    <row r="180" spans="1:17" ht="15">
      <c r="A180" s="82"/>
      <c r="B180" s="82"/>
      <c r="C180" s="82"/>
      <c r="D180" s="82"/>
      <c r="E180" s="82"/>
      <c r="F180" s="82"/>
      <c r="G180" s="83" t="s">
        <v>418</v>
      </c>
      <c r="H180" s="84" t="s">
        <v>187</v>
      </c>
      <c r="I180" s="82"/>
      <c r="J180" s="82"/>
      <c r="K180" s="82"/>
      <c r="L180" s="82"/>
      <c r="M180" s="82"/>
      <c r="N180" s="82"/>
      <c r="O180" s="82"/>
      <c r="P180" s="82"/>
      <c r="Q180" s="82"/>
    </row>
    <row r="181" spans="1:17" ht="15">
      <c r="A181" s="82"/>
      <c r="B181" s="82"/>
      <c r="C181" s="82"/>
      <c r="D181" s="82"/>
      <c r="E181" s="82"/>
      <c r="F181" s="82"/>
      <c r="G181" s="83" t="s">
        <v>419</v>
      </c>
      <c r="H181" s="84" t="s">
        <v>227</v>
      </c>
      <c r="I181" s="82"/>
      <c r="J181" s="82"/>
      <c r="K181" s="82"/>
      <c r="L181" s="82"/>
      <c r="M181" s="82"/>
      <c r="N181" s="82"/>
      <c r="O181" s="82"/>
      <c r="P181" s="82"/>
      <c r="Q181" s="82"/>
    </row>
    <row r="182" spans="1:17" ht="15">
      <c r="A182" s="82"/>
      <c r="B182" s="82"/>
      <c r="C182" s="82"/>
      <c r="D182" s="82"/>
      <c r="E182" s="82"/>
      <c r="F182" s="82"/>
      <c r="G182" s="83" t="s">
        <v>420</v>
      </c>
      <c r="H182" s="84" t="s">
        <v>227</v>
      </c>
      <c r="I182" s="82"/>
      <c r="J182" s="82"/>
      <c r="K182" s="82"/>
      <c r="L182" s="82"/>
      <c r="M182" s="82"/>
      <c r="N182" s="82"/>
      <c r="O182" s="82"/>
      <c r="P182" s="82"/>
      <c r="Q182" s="82"/>
    </row>
    <row r="183" spans="1:17" ht="15">
      <c r="A183" s="82"/>
      <c r="B183" s="82"/>
      <c r="C183" s="82"/>
      <c r="D183" s="82"/>
      <c r="E183" s="82"/>
      <c r="F183" s="82"/>
      <c r="G183" s="83" t="s">
        <v>421</v>
      </c>
      <c r="H183" s="84" t="s">
        <v>314</v>
      </c>
      <c r="I183" s="82"/>
      <c r="J183" s="82"/>
      <c r="K183" s="82"/>
      <c r="L183" s="82"/>
      <c r="M183" s="82"/>
      <c r="N183" s="82"/>
      <c r="O183" s="82"/>
      <c r="P183" s="82"/>
      <c r="Q183" s="82"/>
    </row>
    <row r="184" spans="1:17" ht="15">
      <c r="A184" s="82"/>
      <c r="B184" s="82"/>
      <c r="C184" s="82"/>
      <c r="D184" s="82"/>
      <c r="E184" s="82"/>
      <c r="F184" s="82"/>
      <c r="G184" s="83" t="s">
        <v>422</v>
      </c>
      <c r="H184" s="84" t="s">
        <v>193</v>
      </c>
      <c r="I184" s="82"/>
      <c r="J184" s="82"/>
      <c r="K184" s="82"/>
      <c r="L184" s="82"/>
      <c r="M184" s="82"/>
      <c r="N184" s="82"/>
      <c r="O184" s="82"/>
      <c r="P184" s="82"/>
      <c r="Q184" s="82"/>
    </row>
    <row r="185" spans="1:17" ht="15">
      <c r="A185" s="82"/>
      <c r="B185" s="82"/>
      <c r="C185" s="82"/>
      <c r="D185" s="82"/>
      <c r="E185" s="82"/>
      <c r="F185" s="82"/>
      <c r="G185" s="83" t="s">
        <v>423</v>
      </c>
      <c r="H185" s="84" t="s">
        <v>193</v>
      </c>
      <c r="I185" s="82"/>
      <c r="J185" s="82"/>
      <c r="K185" s="82"/>
      <c r="L185" s="82"/>
      <c r="M185" s="82"/>
      <c r="N185" s="82"/>
      <c r="O185" s="82"/>
      <c r="P185" s="82"/>
      <c r="Q185" s="82"/>
    </row>
    <row r="186" spans="1:17" ht="15">
      <c r="A186" s="82"/>
      <c r="B186" s="82"/>
      <c r="C186" s="82"/>
      <c r="D186" s="82"/>
      <c r="E186" s="82"/>
      <c r="F186" s="82"/>
      <c r="G186" s="83" t="s">
        <v>424</v>
      </c>
      <c r="H186" s="84" t="s">
        <v>193</v>
      </c>
      <c r="I186" s="82"/>
      <c r="J186" s="82"/>
      <c r="K186" s="82"/>
      <c r="L186" s="82"/>
      <c r="M186" s="82"/>
      <c r="N186" s="82"/>
      <c r="O186" s="82"/>
      <c r="P186" s="82"/>
      <c r="Q186" s="82"/>
    </row>
    <row r="187" spans="1:17" ht="15">
      <c r="A187" s="82"/>
      <c r="B187" s="82"/>
      <c r="C187" s="82"/>
      <c r="D187" s="82"/>
      <c r="E187" s="82"/>
      <c r="F187" s="82"/>
      <c r="G187" s="83" t="s">
        <v>425</v>
      </c>
      <c r="H187" s="84" t="s">
        <v>193</v>
      </c>
      <c r="I187" s="82"/>
      <c r="J187" s="82"/>
      <c r="K187" s="82"/>
      <c r="L187" s="82"/>
      <c r="M187" s="82"/>
      <c r="N187" s="82"/>
      <c r="O187" s="82"/>
      <c r="P187" s="82"/>
      <c r="Q187" s="82"/>
    </row>
    <row r="188" spans="1:17" ht="15">
      <c r="A188" s="82"/>
      <c r="B188" s="82"/>
      <c r="C188" s="82"/>
      <c r="D188" s="82"/>
      <c r="E188" s="82"/>
      <c r="F188" s="82"/>
      <c r="G188" s="83" t="s">
        <v>426</v>
      </c>
      <c r="H188" s="84" t="s">
        <v>193</v>
      </c>
      <c r="I188" s="82"/>
      <c r="J188" s="82"/>
      <c r="K188" s="82"/>
      <c r="L188" s="82"/>
      <c r="M188" s="82"/>
      <c r="N188" s="82"/>
      <c r="O188" s="82"/>
      <c r="P188" s="82"/>
      <c r="Q188" s="82"/>
    </row>
    <row r="189" spans="1:17" ht="15">
      <c r="A189" s="82"/>
      <c r="B189" s="82"/>
      <c r="C189" s="82"/>
      <c r="D189" s="82"/>
      <c r="E189" s="82"/>
      <c r="F189" s="82"/>
      <c r="G189" s="83" t="s">
        <v>427</v>
      </c>
      <c r="H189" s="84" t="s">
        <v>193</v>
      </c>
      <c r="I189" s="82"/>
      <c r="J189" s="82"/>
      <c r="K189" s="82"/>
      <c r="L189" s="82"/>
      <c r="M189" s="82"/>
      <c r="N189" s="82"/>
      <c r="O189" s="82"/>
      <c r="P189" s="82"/>
      <c r="Q189" s="82"/>
    </row>
    <row r="190" spans="1:17" ht="15">
      <c r="A190" s="82"/>
      <c r="B190" s="82"/>
      <c r="C190" s="82"/>
      <c r="D190" s="82"/>
      <c r="E190" s="82"/>
      <c r="F190" s="82"/>
      <c r="G190" s="83" t="s">
        <v>428</v>
      </c>
      <c r="H190" s="84" t="s">
        <v>193</v>
      </c>
      <c r="I190" s="82"/>
      <c r="J190" s="82"/>
      <c r="K190" s="82"/>
      <c r="L190" s="82"/>
      <c r="M190" s="82"/>
      <c r="N190" s="82"/>
      <c r="O190" s="82"/>
      <c r="P190" s="82"/>
      <c r="Q190" s="82"/>
    </row>
    <row r="191" spans="1:17" ht="15">
      <c r="A191" s="82"/>
      <c r="B191" s="82"/>
      <c r="C191" s="82"/>
      <c r="D191" s="82"/>
      <c r="E191" s="82"/>
      <c r="F191" s="82"/>
      <c r="G191" s="83" t="s">
        <v>429</v>
      </c>
      <c r="H191" s="84" t="s">
        <v>193</v>
      </c>
      <c r="I191" s="82"/>
      <c r="J191" s="82"/>
      <c r="K191" s="82"/>
      <c r="L191" s="82"/>
      <c r="M191" s="82"/>
      <c r="N191" s="82"/>
      <c r="O191" s="82"/>
      <c r="P191" s="82"/>
      <c r="Q191" s="82"/>
    </row>
    <row r="192" spans="1:17" ht="15">
      <c r="A192" s="82"/>
      <c r="B192" s="82"/>
      <c r="C192" s="82"/>
      <c r="D192" s="82"/>
      <c r="E192" s="82"/>
      <c r="F192" s="82"/>
      <c r="G192" s="83" t="s">
        <v>430</v>
      </c>
      <c r="H192" s="84" t="s">
        <v>193</v>
      </c>
      <c r="I192" s="82"/>
      <c r="J192" s="82"/>
      <c r="K192" s="82"/>
      <c r="L192" s="82"/>
      <c r="M192" s="82"/>
      <c r="N192" s="82"/>
      <c r="O192" s="82"/>
      <c r="P192" s="82"/>
      <c r="Q192" s="82"/>
    </row>
    <row r="193" spans="1:17" ht="15">
      <c r="A193" s="82"/>
      <c r="B193" s="82"/>
      <c r="C193" s="82"/>
      <c r="D193" s="82"/>
      <c r="E193" s="82"/>
      <c r="F193" s="82"/>
      <c r="G193" s="83" t="s">
        <v>431</v>
      </c>
      <c r="H193" s="84" t="s">
        <v>193</v>
      </c>
      <c r="I193" s="82"/>
      <c r="J193" s="82"/>
      <c r="K193" s="82"/>
      <c r="L193" s="82"/>
      <c r="M193" s="82"/>
      <c r="N193" s="82"/>
      <c r="O193" s="82"/>
      <c r="P193" s="82"/>
      <c r="Q193" s="82"/>
    </row>
    <row r="194" spans="1:17" ht="15">
      <c r="A194" s="82"/>
      <c r="B194" s="82"/>
      <c r="C194" s="82"/>
      <c r="D194" s="82"/>
      <c r="E194" s="82"/>
      <c r="F194" s="82"/>
      <c r="G194" s="83" t="s">
        <v>432</v>
      </c>
      <c r="H194" s="84" t="s">
        <v>193</v>
      </c>
      <c r="I194" s="82"/>
      <c r="J194" s="82"/>
      <c r="K194" s="82"/>
      <c r="L194" s="82"/>
      <c r="M194" s="82"/>
      <c r="N194" s="82"/>
      <c r="O194" s="82"/>
      <c r="P194" s="82"/>
      <c r="Q194" s="82"/>
    </row>
    <row r="195" spans="1:17" ht="15">
      <c r="A195" s="82"/>
      <c r="B195" s="82"/>
      <c r="C195" s="82"/>
      <c r="D195" s="82"/>
      <c r="E195" s="82"/>
      <c r="F195" s="82"/>
      <c r="G195" s="83" t="s">
        <v>433</v>
      </c>
      <c r="H195" s="84" t="s">
        <v>193</v>
      </c>
      <c r="I195" s="82"/>
      <c r="J195" s="82"/>
      <c r="K195" s="82"/>
      <c r="L195" s="82"/>
      <c r="M195" s="82"/>
      <c r="N195" s="82"/>
      <c r="O195" s="82"/>
      <c r="P195" s="82"/>
      <c r="Q195" s="82"/>
    </row>
    <row r="196" spans="1:17" ht="15">
      <c r="A196" s="82"/>
      <c r="B196" s="82"/>
      <c r="C196" s="82"/>
      <c r="D196" s="82"/>
      <c r="E196" s="82"/>
      <c r="F196" s="82"/>
      <c r="G196" s="83" t="s">
        <v>434</v>
      </c>
      <c r="H196" s="84" t="s">
        <v>193</v>
      </c>
      <c r="I196" s="82"/>
      <c r="J196" s="82"/>
      <c r="K196" s="82"/>
      <c r="L196" s="82"/>
      <c r="M196" s="82"/>
      <c r="N196" s="82"/>
      <c r="O196" s="82"/>
      <c r="P196" s="82"/>
      <c r="Q196" s="82"/>
    </row>
    <row r="197" spans="1:17" ht="15">
      <c r="A197" s="82"/>
      <c r="B197" s="82"/>
      <c r="C197" s="82"/>
      <c r="D197" s="82"/>
      <c r="E197" s="82"/>
      <c r="F197" s="82"/>
      <c r="G197" s="83" t="s">
        <v>435</v>
      </c>
      <c r="H197" s="84" t="s">
        <v>193</v>
      </c>
      <c r="I197" s="82"/>
      <c r="J197" s="82"/>
      <c r="K197" s="82"/>
      <c r="L197" s="82"/>
      <c r="M197" s="82"/>
      <c r="N197" s="82"/>
      <c r="O197" s="82"/>
      <c r="P197" s="82"/>
      <c r="Q197" s="82"/>
    </row>
    <row r="198" spans="1:17" ht="15">
      <c r="A198" s="82"/>
      <c r="B198" s="82"/>
      <c r="C198" s="82"/>
      <c r="D198" s="82"/>
      <c r="E198" s="82"/>
      <c r="F198" s="82"/>
      <c r="G198" s="83" t="s">
        <v>436</v>
      </c>
      <c r="H198" s="84" t="s">
        <v>193</v>
      </c>
      <c r="I198" s="82"/>
      <c r="J198" s="82"/>
      <c r="K198" s="82"/>
      <c r="L198" s="82"/>
      <c r="M198" s="82"/>
      <c r="N198" s="82"/>
      <c r="O198" s="82"/>
      <c r="P198" s="82"/>
      <c r="Q198" s="82"/>
    </row>
    <row r="199" spans="1:17" ht="15">
      <c r="A199" s="82"/>
      <c r="B199" s="82"/>
      <c r="C199" s="82"/>
      <c r="D199" s="82"/>
      <c r="E199" s="82"/>
      <c r="F199" s="82"/>
      <c r="G199" s="83" t="s">
        <v>437</v>
      </c>
      <c r="H199" s="84" t="s">
        <v>193</v>
      </c>
      <c r="I199" s="82"/>
      <c r="J199" s="82"/>
      <c r="K199" s="82"/>
      <c r="L199" s="82"/>
      <c r="M199" s="82"/>
      <c r="N199" s="82"/>
      <c r="O199" s="82"/>
      <c r="P199" s="82"/>
      <c r="Q199" s="82"/>
    </row>
    <row r="200" spans="1:17" ht="15">
      <c r="A200" s="82"/>
      <c r="B200" s="82"/>
      <c r="C200" s="82"/>
      <c r="D200" s="82"/>
      <c r="E200" s="82"/>
      <c r="F200" s="82"/>
      <c r="G200" s="83" t="s">
        <v>438</v>
      </c>
      <c r="H200" s="84" t="s">
        <v>177</v>
      </c>
      <c r="I200" s="82"/>
      <c r="J200" s="82"/>
      <c r="K200" s="82"/>
      <c r="L200" s="82"/>
      <c r="M200" s="82"/>
      <c r="N200" s="82"/>
      <c r="O200" s="82"/>
      <c r="P200" s="82"/>
      <c r="Q200" s="82"/>
    </row>
    <row r="201" spans="1:17" ht="15">
      <c r="A201" s="82"/>
      <c r="B201" s="82"/>
      <c r="C201" s="82"/>
      <c r="D201" s="82"/>
      <c r="E201" s="82"/>
      <c r="F201" s="82"/>
      <c r="G201" s="83" t="s">
        <v>439</v>
      </c>
      <c r="H201" s="84" t="s">
        <v>198</v>
      </c>
      <c r="I201" s="82"/>
      <c r="J201" s="82"/>
      <c r="K201" s="82"/>
      <c r="L201" s="82"/>
      <c r="M201" s="82"/>
      <c r="N201" s="82"/>
      <c r="O201" s="82"/>
      <c r="P201" s="82"/>
      <c r="Q201" s="82"/>
    </row>
    <row r="202" spans="1:17" ht="15">
      <c r="A202" s="82"/>
      <c r="B202" s="82"/>
      <c r="C202" s="82"/>
      <c r="D202" s="82"/>
      <c r="E202" s="82"/>
      <c r="F202" s="82"/>
      <c r="G202" s="83" t="s">
        <v>440</v>
      </c>
      <c r="H202" s="84" t="s">
        <v>306</v>
      </c>
      <c r="I202" s="82"/>
      <c r="J202" s="82"/>
      <c r="K202" s="82"/>
      <c r="L202" s="82"/>
      <c r="M202" s="82"/>
      <c r="N202" s="82"/>
      <c r="O202" s="82"/>
      <c r="P202" s="82"/>
      <c r="Q202" s="82"/>
    </row>
    <row r="203" spans="1:17" ht="15">
      <c r="A203" s="82"/>
      <c r="B203" s="82"/>
      <c r="C203" s="82"/>
      <c r="D203" s="82"/>
      <c r="E203" s="82"/>
      <c r="F203" s="82"/>
      <c r="G203" s="83" t="s">
        <v>441</v>
      </c>
      <c r="H203" s="84" t="s">
        <v>263</v>
      </c>
      <c r="I203" s="82"/>
      <c r="J203" s="82"/>
      <c r="K203" s="82"/>
      <c r="L203" s="82"/>
      <c r="M203" s="82"/>
      <c r="N203" s="82"/>
      <c r="O203" s="82"/>
      <c r="P203" s="82"/>
      <c r="Q203" s="82"/>
    </row>
    <row r="204" spans="1:17" ht="15">
      <c r="A204" s="82"/>
      <c r="B204" s="82"/>
      <c r="C204" s="82"/>
      <c r="D204" s="82"/>
      <c r="E204" s="82"/>
      <c r="F204" s="82"/>
      <c r="G204" s="83" t="s">
        <v>442</v>
      </c>
      <c r="H204" s="84" t="s">
        <v>221</v>
      </c>
      <c r="I204" s="82"/>
      <c r="J204" s="82"/>
      <c r="K204" s="82"/>
      <c r="L204" s="82"/>
      <c r="M204" s="82"/>
      <c r="N204" s="82"/>
      <c r="O204" s="82"/>
      <c r="P204" s="82"/>
      <c r="Q204" s="82"/>
    </row>
    <row r="205" spans="1:17" ht="15">
      <c r="A205" s="82"/>
      <c r="B205" s="82"/>
      <c r="C205" s="82"/>
      <c r="D205" s="82"/>
      <c r="E205" s="82"/>
      <c r="F205" s="82"/>
      <c r="G205" s="83" t="s">
        <v>443</v>
      </c>
      <c r="H205" s="84" t="s">
        <v>184</v>
      </c>
      <c r="I205" s="82"/>
      <c r="J205" s="82"/>
      <c r="K205" s="82"/>
      <c r="L205" s="82"/>
      <c r="M205" s="82"/>
      <c r="N205" s="82"/>
      <c r="O205" s="82"/>
      <c r="P205" s="82"/>
      <c r="Q205" s="82"/>
    </row>
    <row r="206" spans="1:17" ht="15">
      <c r="A206" s="82"/>
      <c r="B206" s="82"/>
      <c r="C206" s="82"/>
      <c r="D206" s="82"/>
      <c r="E206" s="82"/>
      <c r="F206" s="82"/>
      <c r="G206" s="83" t="s">
        <v>444</v>
      </c>
      <c r="H206" s="84" t="s">
        <v>193</v>
      </c>
      <c r="I206" s="82"/>
      <c r="J206" s="82"/>
      <c r="K206" s="82"/>
      <c r="L206" s="82"/>
      <c r="M206" s="82"/>
      <c r="N206" s="82"/>
      <c r="O206" s="82"/>
      <c r="P206" s="82"/>
      <c r="Q206" s="82"/>
    </row>
    <row r="207" spans="1:17" ht="15">
      <c r="A207" s="82"/>
      <c r="B207" s="82"/>
      <c r="C207" s="82"/>
      <c r="D207" s="82"/>
      <c r="E207" s="82"/>
      <c r="F207" s="82"/>
      <c r="G207" s="83" t="s">
        <v>445</v>
      </c>
      <c r="H207" s="84" t="s">
        <v>193</v>
      </c>
      <c r="I207" s="82"/>
      <c r="J207" s="82"/>
      <c r="K207" s="82"/>
      <c r="L207" s="82"/>
      <c r="M207" s="82"/>
      <c r="N207" s="82"/>
      <c r="O207" s="82"/>
      <c r="P207" s="82"/>
      <c r="Q207" s="82"/>
    </row>
    <row r="208" spans="1:17" ht="15">
      <c r="A208" s="82"/>
      <c r="B208" s="82"/>
      <c r="C208" s="82"/>
      <c r="D208" s="82"/>
      <c r="E208" s="82"/>
      <c r="F208" s="82"/>
      <c r="G208" s="83" t="s">
        <v>446</v>
      </c>
      <c r="H208" s="84" t="s">
        <v>238</v>
      </c>
      <c r="I208" s="82"/>
      <c r="J208" s="82"/>
      <c r="K208" s="82"/>
      <c r="L208" s="82"/>
      <c r="M208" s="82"/>
      <c r="N208" s="82"/>
      <c r="O208" s="82"/>
      <c r="P208" s="82"/>
      <c r="Q208" s="82"/>
    </row>
    <row r="209" spans="1:17" ht="15">
      <c r="A209" s="82"/>
      <c r="B209" s="82"/>
      <c r="C209" s="82"/>
      <c r="D209" s="82"/>
      <c r="E209" s="82"/>
      <c r="F209" s="82"/>
      <c r="G209" s="83" t="s">
        <v>447</v>
      </c>
      <c r="H209" s="84" t="s">
        <v>292</v>
      </c>
      <c r="I209" s="82"/>
      <c r="J209" s="82"/>
      <c r="K209" s="82"/>
      <c r="L209" s="82"/>
      <c r="M209" s="82"/>
      <c r="N209" s="82"/>
      <c r="O209" s="82"/>
      <c r="P209" s="82"/>
      <c r="Q209" s="8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K241"/>
  <sheetViews>
    <sheetView showGridLines="0" workbookViewId="0">
      <pane ySplit="3" topLeftCell="A4" activePane="bottomLeft" state="frozen"/>
      <selection pane="bottomLeft" activeCell="B5" sqref="B5"/>
    </sheetView>
  </sheetViews>
  <sheetFormatPr baseColWidth="10" defaultColWidth="12.6640625" defaultRowHeight="15.75" customHeight="1"/>
  <cols>
    <col min="2" max="4" width="11" customWidth="1"/>
    <col min="5" max="5" width="17.1640625" customWidth="1"/>
    <col min="6" max="6" width="15.1640625" customWidth="1"/>
    <col min="7" max="20" width="11" customWidth="1"/>
    <col min="21" max="21" width="5.33203125" customWidth="1"/>
    <col min="22" max="22" width="5.6640625" customWidth="1"/>
  </cols>
  <sheetData>
    <row r="1" spans="1:37" ht="15.75" customHeight="1">
      <c r="A1" s="2522" t="s">
        <v>448</v>
      </c>
      <c r="B1" s="2523"/>
      <c r="C1" s="2523"/>
      <c r="D1" s="2523"/>
      <c r="E1" s="2523"/>
      <c r="F1" s="2523"/>
      <c r="G1" s="2523"/>
      <c r="H1" s="2523"/>
      <c r="I1" s="2523"/>
      <c r="J1" s="2523"/>
      <c r="K1" s="2523"/>
      <c r="L1" s="2523"/>
      <c r="M1" s="2523"/>
      <c r="N1" s="2523"/>
      <c r="O1" s="2523"/>
      <c r="P1" s="2523"/>
      <c r="Q1" s="2523"/>
      <c r="R1" s="2523"/>
      <c r="S1" s="2523"/>
      <c r="T1" s="2524"/>
      <c r="V1" s="85"/>
      <c r="W1" s="86"/>
      <c r="X1" s="87"/>
      <c r="Y1" s="2525" t="s">
        <v>449</v>
      </c>
      <c r="Z1" s="2526"/>
      <c r="AA1" s="2526"/>
      <c r="AB1" s="2526"/>
      <c r="AC1" s="2526"/>
      <c r="AD1" s="2526"/>
      <c r="AE1" s="2526"/>
      <c r="AF1" s="2526"/>
      <c r="AG1" s="2526"/>
      <c r="AH1" s="2526"/>
      <c r="AI1" s="2526"/>
      <c r="AJ1" s="2527"/>
      <c r="AK1" s="87"/>
    </row>
    <row r="2" spans="1:37" ht="15.75" customHeight="1">
      <c r="A2" s="2518" t="s">
        <v>450</v>
      </c>
      <c r="B2" s="2509"/>
      <c r="C2" s="2508" t="s">
        <v>451</v>
      </c>
      <c r="D2" s="2509"/>
      <c r="E2" s="2510" t="s">
        <v>452</v>
      </c>
      <c r="F2" s="2504"/>
      <c r="G2" s="2503" t="s">
        <v>453</v>
      </c>
      <c r="H2" s="2504"/>
      <c r="I2" s="2505" t="s">
        <v>454</v>
      </c>
      <c r="J2" s="2504"/>
      <c r="K2" s="2503" t="s">
        <v>455</v>
      </c>
      <c r="L2" s="2504"/>
      <c r="M2" s="2505" t="s">
        <v>456</v>
      </c>
      <c r="N2" s="2504"/>
      <c r="O2" s="2503" t="s">
        <v>457</v>
      </c>
      <c r="P2" s="2504"/>
      <c r="Q2" s="2505" t="s">
        <v>458</v>
      </c>
      <c r="R2" s="2504"/>
      <c r="S2" s="2503" t="s">
        <v>459</v>
      </c>
      <c r="T2" s="2504"/>
      <c r="V2" s="85"/>
      <c r="W2" s="2518" t="s">
        <v>460</v>
      </c>
      <c r="X2" s="2509"/>
      <c r="Y2" s="2516" t="s">
        <v>461</v>
      </c>
      <c r="Z2" s="2512"/>
      <c r="AA2" s="2511" t="s">
        <v>462</v>
      </c>
      <c r="AB2" s="2512"/>
      <c r="AC2" s="2513" t="s">
        <v>463</v>
      </c>
      <c r="AD2" s="2512"/>
      <c r="AE2" s="2511" t="s">
        <v>464</v>
      </c>
      <c r="AF2" s="2512"/>
      <c r="AG2" s="2513" t="s">
        <v>465</v>
      </c>
      <c r="AH2" s="2512"/>
      <c r="AI2" s="2511" t="s">
        <v>466</v>
      </c>
      <c r="AJ2" s="2514"/>
      <c r="AK2" s="88"/>
    </row>
    <row r="3" spans="1:37" ht="15.75" customHeight="1">
      <c r="A3" s="2519"/>
      <c r="B3" s="2520"/>
      <c r="C3" s="89" t="s">
        <v>467</v>
      </c>
      <c r="D3" s="90" t="s">
        <v>468</v>
      </c>
      <c r="E3" s="89" t="s">
        <v>467</v>
      </c>
      <c r="F3" s="90" t="s">
        <v>468</v>
      </c>
      <c r="G3" s="89" t="s">
        <v>467</v>
      </c>
      <c r="H3" s="90" t="s">
        <v>468</v>
      </c>
      <c r="I3" s="89" t="s">
        <v>467</v>
      </c>
      <c r="J3" s="90" t="s">
        <v>468</v>
      </c>
      <c r="K3" s="89" t="s">
        <v>467</v>
      </c>
      <c r="L3" s="90" t="s">
        <v>468</v>
      </c>
      <c r="M3" s="89" t="s">
        <v>467</v>
      </c>
      <c r="N3" s="90" t="s">
        <v>468</v>
      </c>
      <c r="O3" s="89" t="s">
        <v>467</v>
      </c>
      <c r="P3" s="90" t="s">
        <v>468</v>
      </c>
      <c r="Q3" s="89" t="s">
        <v>467</v>
      </c>
      <c r="R3" s="90" t="s">
        <v>468</v>
      </c>
      <c r="S3" s="89" t="s">
        <v>467</v>
      </c>
      <c r="T3" s="90" t="s">
        <v>468</v>
      </c>
      <c r="V3" s="85"/>
      <c r="W3" s="2519"/>
      <c r="X3" s="2520"/>
      <c r="Y3" s="91" t="s">
        <v>467</v>
      </c>
      <c r="Z3" s="92" t="s">
        <v>469</v>
      </c>
      <c r="AA3" s="93" t="s">
        <v>467</v>
      </c>
      <c r="AB3" s="92" t="s">
        <v>469</v>
      </c>
      <c r="AC3" s="93" t="s">
        <v>467</v>
      </c>
      <c r="AD3" s="92" t="s">
        <v>469</v>
      </c>
      <c r="AE3" s="93" t="s">
        <v>467</v>
      </c>
      <c r="AF3" s="92" t="s">
        <v>469</v>
      </c>
      <c r="AG3" s="93" t="s">
        <v>467</v>
      </c>
      <c r="AH3" s="92" t="s">
        <v>469</v>
      </c>
      <c r="AI3" s="93" t="s">
        <v>467</v>
      </c>
      <c r="AJ3" s="94" t="s">
        <v>469</v>
      </c>
      <c r="AK3" s="95"/>
    </row>
    <row r="4" spans="1:37" ht="15.75" customHeight="1">
      <c r="A4" s="2506" t="s">
        <v>42</v>
      </c>
      <c r="B4" s="97" t="s">
        <v>470</v>
      </c>
      <c r="C4" s="98" t="s">
        <v>471</v>
      </c>
      <c r="D4" s="98" t="s">
        <v>472</v>
      </c>
      <c r="E4" s="98" t="s">
        <v>473</v>
      </c>
      <c r="F4" s="98" t="s">
        <v>474</v>
      </c>
      <c r="G4" s="98" t="s">
        <v>475</v>
      </c>
      <c r="H4" s="98" t="s">
        <v>476</v>
      </c>
      <c r="I4" s="98" t="s">
        <v>477</v>
      </c>
      <c r="J4" s="98" t="s">
        <v>478</v>
      </c>
      <c r="K4" s="98" t="s">
        <v>479</v>
      </c>
      <c r="L4" s="98" t="s">
        <v>480</v>
      </c>
      <c r="M4" s="98" t="s">
        <v>481</v>
      </c>
      <c r="N4" s="98" t="s">
        <v>482</v>
      </c>
      <c r="O4" s="98" t="s">
        <v>483</v>
      </c>
      <c r="P4" s="98" t="s">
        <v>484</v>
      </c>
      <c r="Q4" s="98" t="s">
        <v>478</v>
      </c>
      <c r="R4" s="98" t="s">
        <v>484</v>
      </c>
      <c r="S4" s="98" t="s">
        <v>485</v>
      </c>
      <c r="T4" s="98" t="s">
        <v>485</v>
      </c>
      <c r="V4" s="85"/>
      <c r="W4" s="2521" t="s">
        <v>42</v>
      </c>
      <c r="X4" s="97" t="s">
        <v>470</v>
      </c>
      <c r="Y4" s="98" t="s">
        <v>486</v>
      </c>
      <c r="Z4" s="98" t="s">
        <v>487</v>
      </c>
      <c r="AA4" s="98" t="s">
        <v>488</v>
      </c>
      <c r="AB4" s="98" t="s">
        <v>489</v>
      </c>
      <c r="AC4" s="98" t="s">
        <v>490</v>
      </c>
      <c r="AD4" s="98" t="s">
        <v>491</v>
      </c>
      <c r="AE4" s="98" t="s">
        <v>492</v>
      </c>
      <c r="AF4" s="98" t="s">
        <v>478</v>
      </c>
      <c r="AG4" s="98" t="s">
        <v>493</v>
      </c>
      <c r="AH4" s="98" t="s">
        <v>494</v>
      </c>
      <c r="AI4" s="98" t="s">
        <v>495</v>
      </c>
      <c r="AJ4" s="98" t="s">
        <v>496</v>
      </c>
      <c r="AK4" s="99"/>
    </row>
    <row r="5" spans="1:37" ht="15.75" customHeight="1">
      <c r="A5" s="2507"/>
      <c r="B5" s="97" t="s">
        <v>497</v>
      </c>
      <c r="C5" s="98" t="s">
        <v>498</v>
      </c>
      <c r="D5" s="98" t="s">
        <v>471</v>
      </c>
      <c r="E5" s="98" t="s">
        <v>499</v>
      </c>
      <c r="F5" s="98" t="s">
        <v>478</v>
      </c>
      <c r="G5" s="98" t="s">
        <v>474</v>
      </c>
      <c r="H5" s="98" t="s">
        <v>482</v>
      </c>
      <c r="I5" s="98" t="s">
        <v>480</v>
      </c>
      <c r="J5" s="98" t="s">
        <v>500</v>
      </c>
      <c r="K5" s="98" t="s">
        <v>501</v>
      </c>
      <c r="L5" s="98" t="s">
        <v>501</v>
      </c>
      <c r="M5" s="98" t="s">
        <v>482</v>
      </c>
      <c r="N5" s="98" t="s">
        <v>502</v>
      </c>
      <c r="O5" s="98" t="s">
        <v>482</v>
      </c>
      <c r="P5" s="98" t="s">
        <v>483</v>
      </c>
      <c r="Q5" s="98" t="s">
        <v>502</v>
      </c>
      <c r="R5" s="98" t="s">
        <v>478</v>
      </c>
      <c r="S5" s="98" t="s">
        <v>503</v>
      </c>
      <c r="T5" s="98" t="s">
        <v>503</v>
      </c>
      <c r="V5" s="85"/>
      <c r="W5" s="2507"/>
      <c r="X5" s="97" t="s">
        <v>497</v>
      </c>
      <c r="Y5" s="98" t="s">
        <v>504</v>
      </c>
      <c r="Z5" s="98" t="s">
        <v>505</v>
      </c>
      <c r="AA5" s="98" t="s">
        <v>471</v>
      </c>
      <c r="AB5" s="98" t="s">
        <v>491</v>
      </c>
      <c r="AC5" s="98" t="s">
        <v>506</v>
      </c>
      <c r="AD5" s="98" t="s">
        <v>507</v>
      </c>
      <c r="AE5" s="98" t="s">
        <v>487</v>
      </c>
      <c r="AF5" s="98" t="s">
        <v>487</v>
      </c>
      <c r="AG5" s="98" t="s">
        <v>508</v>
      </c>
      <c r="AH5" s="98" t="s">
        <v>509</v>
      </c>
      <c r="AI5" s="98" t="s">
        <v>510</v>
      </c>
      <c r="AJ5" s="98" t="s">
        <v>484</v>
      </c>
      <c r="AK5" s="99"/>
    </row>
    <row r="6" spans="1:37" ht="15.75" customHeight="1">
      <c r="A6" s="100"/>
      <c r="B6" s="100"/>
      <c r="C6" s="100"/>
      <c r="D6" s="100"/>
      <c r="E6" s="100"/>
      <c r="F6" s="100"/>
      <c r="G6" s="100"/>
      <c r="H6" s="100"/>
      <c r="I6" s="100"/>
      <c r="J6" s="100"/>
      <c r="K6" s="100"/>
      <c r="L6" s="100"/>
      <c r="M6" s="100"/>
      <c r="N6" s="100"/>
      <c r="O6" s="100"/>
      <c r="P6" s="100"/>
      <c r="Q6" s="100"/>
      <c r="R6" s="100"/>
      <c r="S6" s="100"/>
      <c r="T6" s="100"/>
      <c r="V6" s="85"/>
      <c r="W6" s="101"/>
      <c r="X6" s="100"/>
      <c r="Y6" s="100"/>
      <c r="Z6" s="100"/>
      <c r="AA6" s="100"/>
      <c r="AB6" s="100"/>
      <c r="AC6" s="100"/>
      <c r="AD6" s="100"/>
      <c r="AE6" s="100"/>
      <c r="AF6" s="100"/>
      <c r="AG6" s="100"/>
      <c r="AH6" s="100"/>
      <c r="AI6" s="100"/>
      <c r="AJ6" s="100"/>
      <c r="AK6" s="100"/>
    </row>
    <row r="7" spans="1:37" ht="15.75" customHeight="1">
      <c r="A7" s="2506" t="s">
        <v>45</v>
      </c>
      <c r="B7" s="97" t="s">
        <v>470</v>
      </c>
      <c r="C7" s="98" t="s">
        <v>471</v>
      </c>
      <c r="D7" s="102" t="s">
        <v>511</v>
      </c>
      <c r="E7" s="96" t="s">
        <v>471</v>
      </c>
      <c r="F7" s="98" t="s">
        <v>512</v>
      </c>
      <c r="G7" s="98" t="s">
        <v>475</v>
      </c>
      <c r="H7" s="98" t="s">
        <v>513</v>
      </c>
      <c r="I7" s="98" t="s">
        <v>475</v>
      </c>
      <c r="J7" s="98" t="s">
        <v>478</v>
      </c>
      <c r="K7" s="98" t="s">
        <v>492</v>
      </c>
      <c r="L7" s="98" t="s">
        <v>478</v>
      </c>
      <c r="M7" s="98" t="s">
        <v>514</v>
      </c>
      <c r="N7" s="98" t="s">
        <v>484</v>
      </c>
      <c r="O7" s="98" t="s">
        <v>515</v>
      </c>
      <c r="P7" s="98" t="s">
        <v>482</v>
      </c>
      <c r="Q7" s="98" t="s">
        <v>516</v>
      </c>
      <c r="R7" s="98" t="s">
        <v>516</v>
      </c>
      <c r="S7" s="98" t="s">
        <v>517</v>
      </c>
      <c r="T7" s="98" t="s">
        <v>517</v>
      </c>
      <c r="V7" s="85"/>
      <c r="W7" s="2521" t="s">
        <v>45</v>
      </c>
      <c r="X7" s="97" t="s">
        <v>470</v>
      </c>
      <c r="Y7" s="98" t="s">
        <v>489</v>
      </c>
      <c r="Z7" s="98" t="s">
        <v>487</v>
      </c>
      <c r="AA7" s="96" t="s">
        <v>471</v>
      </c>
      <c r="AB7" s="98" t="s">
        <v>518</v>
      </c>
      <c r="AC7" s="98" t="s">
        <v>519</v>
      </c>
      <c r="AD7" s="98" t="s">
        <v>520</v>
      </c>
      <c r="AE7" s="98" t="s">
        <v>492</v>
      </c>
      <c r="AF7" s="98" t="s">
        <v>478</v>
      </c>
      <c r="AG7" s="98" t="s">
        <v>521</v>
      </c>
      <c r="AH7" s="98" t="s">
        <v>508</v>
      </c>
      <c r="AI7" s="98" t="s">
        <v>522</v>
      </c>
      <c r="AJ7" s="98" t="s">
        <v>478</v>
      </c>
      <c r="AK7" s="99"/>
    </row>
    <row r="8" spans="1:37" ht="15.75" customHeight="1">
      <c r="A8" s="2507"/>
      <c r="B8" s="97" t="s">
        <v>497</v>
      </c>
      <c r="C8" s="98" t="s">
        <v>523</v>
      </c>
      <c r="D8" s="102" t="s">
        <v>488</v>
      </c>
      <c r="E8" s="98" t="s">
        <v>524</v>
      </c>
      <c r="F8" s="98" t="s">
        <v>525</v>
      </c>
      <c r="G8" s="98" t="s">
        <v>526</v>
      </c>
      <c r="H8" s="98" t="s">
        <v>527</v>
      </c>
      <c r="I8" s="98" t="s">
        <v>492</v>
      </c>
      <c r="J8" s="98" t="s">
        <v>528</v>
      </c>
      <c r="K8" s="98" t="s">
        <v>514</v>
      </c>
      <c r="L8" s="98" t="s">
        <v>529</v>
      </c>
      <c r="M8" s="98" t="s">
        <v>482</v>
      </c>
      <c r="N8" s="98" t="s">
        <v>530</v>
      </c>
      <c r="O8" s="98" t="s">
        <v>482</v>
      </c>
      <c r="P8" s="98" t="s">
        <v>531</v>
      </c>
      <c r="Q8" s="98" t="s">
        <v>517</v>
      </c>
      <c r="R8" s="98" t="s">
        <v>532</v>
      </c>
      <c r="S8" s="98" t="s">
        <v>533</v>
      </c>
      <c r="T8" s="98" t="s">
        <v>533</v>
      </c>
      <c r="V8" s="85"/>
      <c r="W8" s="2507"/>
      <c r="X8" s="97" t="s">
        <v>497</v>
      </c>
      <c r="Y8" s="98" t="s">
        <v>534</v>
      </c>
      <c r="Z8" s="98" t="s">
        <v>535</v>
      </c>
      <c r="AA8" s="98" t="s">
        <v>536</v>
      </c>
      <c r="AB8" s="98" t="s">
        <v>537</v>
      </c>
      <c r="AC8" s="98" t="s">
        <v>520</v>
      </c>
      <c r="AD8" s="98" t="s">
        <v>538</v>
      </c>
      <c r="AE8" s="98" t="s">
        <v>539</v>
      </c>
      <c r="AF8" s="98" t="s">
        <v>482</v>
      </c>
      <c r="AG8" s="98" t="s">
        <v>540</v>
      </c>
      <c r="AH8" s="98" t="s">
        <v>541</v>
      </c>
      <c r="AI8" s="98" t="s">
        <v>542</v>
      </c>
      <c r="AJ8" s="98" t="s">
        <v>541</v>
      </c>
      <c r="AK8" s="99"/>
    </row>
    <row r="9" spans="1:37" ht="15.75" customHeight="1">
      <c r="A9" s="100"/>
      <c r="B9" s="100"/>
      <c r="C9" s="100"/>
      <c r="D9" s="100"/>
      <c r="E9" s="100"/>
      <c r="F9" s="100"/>
      <c r="G9" s="100"/>
      <c r="H9" s="100"/>
      <c r="I9" s="100"/>
      <c r="J9" s="100"/>
      <c r="K9" s="100"/>
      <c r="L9" s="100"/>
      <c r="M9" s="100"/>
      <c r="N9" s="100"/>
      <c r="O9" s="100"/>
      <c r="P9" s="100"/>
      <c r="Q9" s="100"/>
      <c r="R9" s="100"/>
      <c r="S9" s="100"/>
      <c r="T9" s="100"/>
      <c r="V9" s="85"/>
      <c r="W9" s="101"/>
      <c r="X9" s="100"/>
      <c r="Y9" s="100"/>
      <c r="Z9" s="100"/>
      <c r="AA9" s="100"/>
      <c r="AB9" s="100"/>
      <c r="AC9" s="100"/>
      <c r="AD9" s="100"/>
      <c r="AE9" s="100"/>
      <c r="AF9" s="100"/>
      <c r="AG9" s="100"/>
      <c r="AH9" s="100"/>
      <c r="AI9" s="100"/>
      <c r="AJ9" s="100"/>
      <c r="AK9" s="100"/>
    </row>
    <row r="10" spans="1:37" ht="15.75" customHeight="1">
      <c r="A10" s="2506" t="s">
        <v>543</v>
      </c>
      <c r="B10" s="97" t="s">
        <v>470</v>
      </c>
      <c r="C10" s="98" t="s">
        <v>544</v>
      </c>
      <c r="D10" s="98" t="s">
        <v>545</v>
      </c>
      <c r="E10" s="98" t="s">
        <v>512</v>
      </c>
      <c r="F10" s="98" t="s">
        <v>512</v>
      </c>
      <c r="G10" s="98" t="s">
        <v>475</v>
      </c>
      <c r="H10" s="98" t="s">
        <v>546</v>
      </c>
      <c r="I10" s="98" t="s">
        <v>478</v>
      </c>
      <c r="J10" s="98" t="s">
        <v>478</v>
      </c>
      <c r="K10" s="98" t="s">
        <v>547</v>
      </c>
      <c r="L10" s="98" t="s">
        <v>478</v>
      </c>
      <c r="M10" s="98" t="s">
        <v>530</v>
      </c>
      <c r="N10" s="98" t="s">
        <v>530</v>
      </c>
      <c r="O10" s="98" t="s">
        <v>475</v>
      </c>
      <c r="P10" s="98" t="s">
        <v>482</v>
      </c>
      <c r="Q10" s="98" t="s">
        <v>548</v>
      </c>
      <c r="R10" s="98" t="s">
        <v>478</v>
      </c>
      <c r="S10" s="98" t="s">
        <v>517</v>
      </c>
      <c r="T10" s="98" t="s">
        <v>517</v>
      </c>
      <c r="V10" s="85"/>
      <c r="W10" s="2521" t="s">
        <v>543</v>
      </c>
      <c r="X10" s="97" t="s">
        <v>470</v>
      </c>
      <c r="Y10" s="98" t="s">
        <v>549</v>
      </c>
      <c r="Z10" s="102" t="s">
        <v>550</v>
      </c>
      <c r="AA10" s="96" t="s">
        <v>551</v>
      </c>
      <c r="AB10" s="98" t="s">
        <v>537</v>
      </c>
      <c r="AC10" s="98" t="s">
        <v>552</v>
      </c>
      <c r="AD10" s="98" t="s">
        <v>482</v>
      </c>
      <c r="AE10" s="98" t="s">
        <v>492</v>
      </c>
      <c r="AF10" s="98" t="s">
        <v>530</v>
      </c>
      <c r="AG10" s="98" t="s">
        <v>553</v>
      </c>
      <c r="AH10" s="98" t="s">
        <v>554</v>
      </c>
      <c r="AI10" s="98" t="s">
        <v>555</v>
      </c>
      <c r="AJ10" s="98" t="s">
        <v>478</v>
      </c>
      <c r="AK10" s="99"/>
    </row>
    <row r="11" spans="1:37" ht="15.75" customHeight="1">
      <c r="A11" s="2507"/>
      <c r="B11" s="97" t="s">
        <v>497</v>
      </c>
      <c r="C11" s="98" t="s">
        <v>471</v>
      </c>
      <c r="D11" s="98" t="s">
        <v>488</v>
      </c>
      <c r="E11" s="98" t="s">
        <v>556</v>
      </c>
      <c r="F11" s="98" t="s">
        <v>556</v>
      </c>
      <c r="G11" s="98" t="s">
        <v>489</v>
      </c>
      <c r="H11" s="98" t="s">
        <v>489</v>
      </c>
      <c r="I11" s="98" t="s">
        <v>557</v>
      </c>
      <c r="J11" s="98" t="s">
        <v>482</v>
      </c>
      <c r="K11" s="98" t="s">
        <v>478</v>
      </c>
      <c r="L11" s="98" t="s">
        <v>547</v>
      </c>
      <c r="M11" s="98" t="s">
        <v>558</v>
      </c>
      <c r="N11" s="98" t="s">
        <v>559</v>
      </c>
      <c r="O11" s="98" t="s">
        <v>560</v>
      </c>
      <c r="P11" s="98" t="s">
        <v>489</v>
      </c>
      <c r="Q11" s="98" t="s">
        <v>561</v>
      </c>
      <c r="R11" s="98" t="s">
        <v>489</v>
      </c>
      <c r="S11" s="98" t="s">
        <v>562</v>
      </c>
      <c r="T11" s="98" t="s">
        <v>563</v>
      </c>
      <c r="V11" s="85"/>
      <c r="W11" s="2507"/>
      <c r="X11" s="97" t="s">
        <v>497</v>
      </c>
      <c r="Y11" s="98" t="s">
        <v>564</v>
      </c>
      <c r="Z11" s="102" t="s">
        <v>564</v>
      </c>
      <c r="AA11" s="98" t="s">
        <v>565</v>
      </c>
      <c r="AB11" s="98" t="s">
        <v>491</v>
      </c>
      <c r="AC11" s="98" t="s">
        <v>566</v>
      </c>
      <c r="AD11" s="98" t="s">
        <v>567</v>
      </c>
      <c r="AE11" s="98" t="s">
        <v>568</v>
      </c>
      <c r="AF11" s="98" t="s">
        <v>527</v>
      </c>
      <c r="AG11" s="98" t="s">
        <v>569</v>
      </c>
      <c r="AH11" s="98" t="s">
        <v>478</v>
      </c>
      <c r="AI11" s="98" t="s">
        <v>570</v>
      </c>
      <c r="AJ11" s="98" t="s">
        <v>571</v>
      </c>
      <c r="AK11" s="99"/>
    </row>
    <row r="12" spans="1:37" ht="15.75" customHeight="1">
      <c r="V12" s="85"/>
    </row>
    <row r="13" spans="1:37" ht="15.75" customHeight="1">
      <c r="A13" s="103" t="s">
        <v>572</v>
      </c>
      <c r="V13" s="85"/>
      <c r="W13" s="103" t="s">
        <v>572</v>
      </c>
    </row>
    <row r="14" spans="1:37" ht="15.75" customHeight="1">
      <c r="V14" s="85"/>
    </row>
    <row r="15" spans="1:37" ht="15.75" customHeight="1">
      <c r="A15" s="104"/>
      <c r="B15" s="105"/>
      <c r="C15" s="2508" t="s">
        <v>451</v>
      </c>
      <c r="D15" s="2509"/>
      <c r="E15" s="2510" t="s">
        <v>452</v>
      </c>
      <c r="F15" s="2504"/>
      <c r="G15" s="2503" t="s">
        <v>453</v>
      </c>
      <c r="H15" s="2504"/>
      <c r="I15" s="2505" t="s">
        <v>454</v>
      </c>
      <c r="J15" s="2504"/>
      <c r="K15" s="2503" t="s">
        <v>455</v>
      </c>
      <c r="L15" s="2504"/>
      <c r="M15" s="2505" t="s">
        <v>456</v>
      </c>
      <c r="N15" s="2504"/>
      <c r="O15" s="2503" t="s">
        <v>457</v>
      </c>
      <c r="P15" s="2504"/>
      <c r="Q15" s="2505" t="s">
        <v>458</v>
      </c>
      <c r="R15" s="2504"/>
      <c r="S15" s="2503" t="s">
        <v>459</v>
      </c>
      <c r="T15" s="2504"/>
      <c r="V15" s="85"/>
      <c r="W15" s="106"/>
      <c r="Y15" s="2516" t="s">
        <v>461</v>
      </c>
      <c r="Z15" s="2512"/>
      <c r="AA15" s="2511" t="s">
        <v>462</v>
      </c>
      <c r="AB15" s="2512"/>
      <c r="AC15" s="2513" t="s">
        <v>463</v>
      </c>
      <c r="AD15" s="2512"/>
      <c r="AE15" s="2511" t="s">
        <v>464</v>
      </c>
      <c r="AF15" s="2512"/>
      <c r="AG15" s="2513" t="s">
        <v>465</v>
      </c>
      <c r="AH15" s="2512"/>
      <c r="AI15" s="2511" t="s">
        <v>466</v>
      </c>
      <c r="AJ15" s="2514"/>
      <c r="AK15" s="88"/>
    </row>
    <row r="16" spans="1:37" ht="15.75" customHeight="1">
      <c r="A16" s="104" t="s">
        <v>573</v>
      </c>
      <c r="B16" s="105"/>
      <c r="C16" s="89" t="s">
        <v>467</v>
      </c>
      <c r="D16" s="90" t="s">
        <v>468</v>
      </c>
      <c r="E16" s="89" t="s">
        <v>467</v>
      </c>
      <c r="F16" s="90" t="s">
        <v>468</v>
      </c>
      <c r="G16" s="89" t="s">
        <v>467</v>
      </c>
      <c r="H16" s="90" t="s">
        <v>468</v>
      </c>
      <c r="I16" s="89" t="s">
        <v>467</v>
      </c>
      <c r="J16" s="90" t="s">
        <v>468</v>
      </c>
      <c r="K16" s="89" t="s">
        <v>467</v>
      </c>
      <c r="L16" s="90" t="s">
        <v>468</v>
      </c>
      <c r="M16" s="89" t="s">
        <v>467</v>
      </c>
      <c r="N16" s="90" t="s">
        <v>468</v>
      </c>
      <c r="O16" s="89" t="s">
        <v>467</v>
      </c>
      <c r="P16" s="90" t="s">
        <v>468</v>
      </c>
      <c r="Q16" s="89" t="s">
        <v>467</v>
      </c>
      <c r="R16" s="90" t="s">
        <v>468</v>
      </c>
      <c r="S16" s="89" t="s">
        <v>467</v>
      </c>
      <c r="T16" s="90" t="s">
        <v>468</v>
      </c>
      <c r="V16" s="85"/>
      <c r="W16" s="106" t="s">
        <v>45</v>
      </c>
      <c r="Y16" s="91" t="s">
        <v>467</v>
      </c>
      <c r="Z16" s="92" t="s">
        <v>469</v>
      </c>
      <c r="AA16" s="93" t="s">
        <v>467</v>
      </c>
      <c r="AB16" s="92" t="s">
        <v>469</v>
      </c>
      <c r="AC16" s="93" t="s">
        <v>467</v>
      </c>
      <c r="AD16" s="92" t="s">
        <v>469</v>
      </c>
      <c r="AE16" s="93" t="s">
        <v>467</v>
      </c>
      <c r="AF16" s="92" t="s">
        <v>469</v>
      </c>
      <c r="AG16" s="93" t="s">
        <v>467</v>
      </c>
      <c r="AH16" s="92" t="s">
        <v>469</v>
      </c>
      <c r="AI16" s="93" t="s">
        <v>467</v>
      </c>
      <c r="AJ16" s="94" t="s">
        <v>469</v>
      </c>
      <c r="AK16" s="95"/>
    </row>
    <row r="17" spans="2:37">
      <c r="B17" s="1"/>
      <c r="C17" s="1" t="s">
        <v>177</v>
      </c>
      <c r="D17" s="1" t="s">
        <v>246</v>
      </c>
      <c r="E17" s="84" t="s">
        <v>177</v>
      </c>
      <c r="F17" s="84" t="s">
        <v>246</v>
      </c>
      <c r="G17" s="1" t="s">
        <v>238</v>
      </c>
      <c r="H17" s="1" t="s">
        <v>246</v>
      </c>
      <c r="I17" s="1" t="s">
        <v>238</v>
      </c>
      <c r="J17" s="1" t="s">
        <v>238</v>
      </c>
      <c r="K17" s="1" t="s">
        <v>193</v>
      </c>
      <c r="L17" s="1" t="s">
        <v>193</v>
      </c>
      <c r="M17" s="1" t="s">
        <v>193</v>
      </c>
      <c r="N17" s="1" t="s">
        <v>193</v>
      </c>
      <c r="O17" s="1" t="s">
        <v>238</v>
      </c>
      <c r="P17" s="1" t="s">
        <v>184</v>
      </c>
      <c r="Q17" s="1" t="s">
        <v>193</v>
      </c>
      <c r="R17" s="1" t="s">
        <v>193</v>
      </c>
      <c r="S17" s="1" t="s">
        <v>292</v>
      </c>
      <c r="T17" s="1" t="s">
        <v>292</v>
      </c>
      <c r="V17" s="85"/>
      <c r="W17" s="86"/>
      <c r="Y17" s="107" t="s">
        <v>306</v>
      </c>
      <c r="Z17" s="107" t="s">
        <v>263</v>
      </c>
      <c r="AA17" s="108" t="s">
        <v>177</v>
      </c>
      <c r="AB17" s="108" t="s">
        <v>198</v>
      </c>
      <c r="AC17" s="107" t="s">
        <v>238</v>
      </c>
      <c r="AD17" s="107" t="s">
        <v>184</v>
      </c>
      <c r="AE17" s="107" t="s">
        <v>177</v>
      </c>
      <c r="AF17" s="107" t="s">
        <v>193</v>
      </c>
      <c r="AG17" s="107" t="s">
        <v>238</v>
      </c>
      <c r="AH17" s="107" t="s">
        <v>184</v>
      </c>
      <c r="AI17" s="107" t="s">
        <v>271</v>
      </c>
      <c r="AJ17" s="107" t="s">
        <v>193</v>
      </c>
      <c r="AK17" s="107"/>
    </row>
    <row r="18" spans="2:37">
      <c r="B18" s="1"/>
      <c r="C18" s="1" t="s">
        <v>198</v>
      </c>
      <c r="D18" s="1" t="s">
        <v>306</v>
      </c>
      <c r="E18" s="84" t="s">
        <v>193</v>
      </c>
      <c r="F18" s="84" t="s">
        <v>292</v>
      </c>
      <c r="G18" s="1" t="s">
        <v>246</v>
      </c>
      <c r="H18" s="1" t="s">
        <v>238</v>
      </c>
      <c r="I18" s="1" t="s">
        <v>246</v>
      </c>
      <c r="J18" s="1" t="s">
        <v>246</v>
      </c>
      <c r="K18" s="1" t="s">
        <v>177</v>
      </c>
      <c r="L18" s="1" t="s">
        <v>177</v>
      </c>
      <c r="M18" s="1" t="s">
        <v>184</v>
      </c>
      <c r="N18" s="1" t="s">
        <v>382</v>
      </c>
      <c r="O18" s="1" t="s">
        <v>292</v>
      </c>
      <c r="P18" s="1" t="s">
        <v>238</v>
      </c>
      <c r="Q18" s="1" t="s">
        <v>574</v>
      </c>
      <c r="R18" s="1" t="s">
        <v>263</v>
      </c>
      <c r="S18" s="1" t="s">
        <v>263</v>
      </c>
      <c r="T18" s="1" t="s">
        <v>263</v>
      </c>
      <c r="V18" s="85"/>
      <c r="W18" s="86"/>
      <c r="Y18" s="107" t="s">
        <v>292</v>
      </c>
      <c r="Z18" s="107" t="s">
        <v>193</v>
      </c>
      <c r="AA18" s="108" t="s">
        <v>271</v>
      </c>
      <c r="AB18" s="108" t="s">
        <v>184</v>
      </c>
      <c r="AC18" s="107" t="s">
        <v>292</v>
      </c>
      <c r="AD18" s="107" t="s">
        <v>276</v>
      </c>
      <c r="AE18" s="107" t="s">
        <v>382</v>
      </c>
      <c r="AF18" s="107" t="s">
        <v>184</v>
      </c>
      <c r="AG18" s="107" t="s">
        <v>271</v>
      </c>
      <c r="AH18" s="107" t="s">
        <v>193</v>
      </c>
      <c r="AI18" s="107" t="s">
        <v>306</v>
      </c>
      <c r="AJ18" s="107" t="s">
        <v>263</v>
      </c>
      <c r="AK18" s="107"/>
    </row>
    <row r="19" spans="2:37">
      <c r="B19" s="1"/>
      <c r="C19" s="1" t="s">
        <v>400</v>
      </c>
      <c r="D19" s="1" t="s">
        <v>575</v>
      </c>
      <c r="E19" s="84" t="s">
        <v>198</v>
      </c>
      <c r="F19" s="84" t="s">
        <v>306</v>
      </c>
      <c r="G19" s="1" t="s">
        <v>292</v>
      </c>
      <c r="H19" s="1" t="s">
        <v>276</v>
      </c>
      <c r="I19" s="1" t="s">
        <v>193</v>
      </c>
      <c r="J19" s="1" t="s">
        <v>276</v>
      </c>
      <c r="K19" s="1" t="s">
        <v>574</v>
      </c>
      <c r="L19" s="1" t="s">
        <v>574</v>
      </c>
      <c r="M19" s="1" t="s">
        <v>382</v>
      </c>
      <c r="N19" s="1" t="s">
        <v>184</v>
      </c>
      <c r="O19" s="1" t="s">
        <v>246</v>
      </c>
      <c r="P19" s="1" t="s">
        <v>263</v>
      </c>
      <c r="Q19" s="1" t="s">
        <v>292</v>
      </c>
      <c r="R19" s="1" t="s">
        <v>574</v>
      </c>
      <c r="S19" s="1" t="s">
        <v>184</v>
      </c>
      <c r="T19" s="1" t="s">
        <v>576</v>
      </c>
      <c r="V19" s="85"/>
      <c r="W19" s="86"/>
      <c r="Y19" s="107" t="s">
        <v>221</v>
      </c>
      <c r="Z19" s="107" t="s">
        <v>576</v>
      </c>
      <c r="AA19" s="108" t="s">
        <v>577</v>
      </c>
      <c r="AB19" s="108" t="s">
        <v>361</v>
      </c>
      <c r="AC19" s="107" t="s">
        <v>271</v>
      </c>
      <c r="AD19" s="107" t="s">
        <v>578</v>
      </c>
      <c r="AE19" s="107" t="s">
        <v>579</v>
      </c>
      <c r="AF19" s="107" t="s">
        <v>578</v>
      </c>
      <c r="AG19" s="107" t="s">
        <v>190</v>
      </c>
      <c r="AH19" s="107" t="s">
        <v>263</v>
      </c>
      <c r="AI19" s="107" t="s">
        <v>382</v>
      </c>
      <c r="AJ19" s="107" t="s">
        <v>578</v>
      </c>
      <c r="AK19" s="107"/>
    </row>
    <row r="20" spans="2:37">
      <c r="B20" s="1"/>
      <c r="C20" s="1" t="s">
        <v>361</v>
      </c>
      <c r="D20" s="1" t="s">
        <v>580</v>
      </c>
      <c r="E20" s="84" t="s">
        <v>333</v>
      </c>
      <c r="F20" s="84" t="s">
        <v>575</v>
      </c>
      <c r="G20" s="1" t="s">
        <v>184</v>
      </c>
      <c r="H20" s="1" t="s">
        <v>356</v>
      </c>
      <c r="I20" s="1" t="s">
        <v>292</v>
      </c>
      <c r="J20" s="1" t="s">
        <v>221</v>
      </c>
      <c r="K20" s="1" t="s">
        <v>382</v>
      </c>
      <c r="L20" s="1" t="s">
        <v>333</v>
      </c>
      <c r="M20" s="1" t="s">
        <v>574</v>
      </c>
      <c r="N20" s="1" t="s">
        <v>227</v>
      </c>
      <c r="O20" s="1" t="s">
        <v>184</v>
      </c>
      <c r="P20" s="1" t="s">
        <v>221</v>
      </c>
      <c r="Q20" s="1" t="s">
        <v>184</v>
      </c>
      <c r="R20" s="1" t="s">
        <v>292</v>
      </c>
      <c r="S20" s="1" t="s">
        <v>198</v>
      </c>
      <c r="T20" s="1" t="s">
        <v>581</v>
      </c>
      <c r="V20" s="85"/>
      <c r="W20" s="86"/>
      <c r="Y20" s="107" t="s">
        <v>271</v>
      </c>
      <c r="Z20" s="107" t="s">
        <v>361</v>
      </c>
      <c r="AA20" s="108" t="s">
        <v>292</v>
      </c>
      <c r="AB20" s="108" t="s">
        <v>193</v>
      </c>
      <c r="AC20" s="107" t="s">
        <v>246</v>
      </c>
      <c r="AD20" s="107" t="s">
        <v>193</v>
      </c>
      <c r="AE20" s="107" t="s">
        <v>333</v>
      </c>
      <c r="AF20" s="107" t="s">
        <v>276</v>
      </c>
      <c r="AG20" s="107" t="s">
        <v>292</v>
      </c>
      <c r="AH20" s="107" t="s">
        <v>578</v>
      </c>
      <c r="AI20" s="107" t="s">
        <v>574</v>
      </c>
      <c r="AJ20" s="107" t="s">
        <v>184</v>
      </c>
      <c r="AK20" s="107"/>
    </row>
    <row r="21" spans="2:37">
      <c r="B21" s="1"/>
      <c r="C21" s="1" t="s">
        <v>271</v>
      </c>
      <c r="D21" s="1" t="s">
        <v>198</v>
      </c>
      <c r="E21" s="84" t="s">
        <v>361</v>
      </c>
      <c r="F21" s="84" t="s">
        <v>400</v>
      </c>
      <c r="G21" s="1" t="s">
        <v>276</v>
      </c>
      <c r="H21" s="1" t="s">
        <v>221</v>
      </c>
      <c r="I21" s="1" t="s">
        <v>184</v>
      </c>
      <c r="J21" s="1" t="s">
        <v>244</v>
      </c>
      <c r="K21" s="1" t="s">
        <v>582</v>
      </c>
      <c r="L21" s="1" t="s">
        <v>582</v>
      </c>
      <c r="M21" s="1" t="s">
        <v>263</v>
      </c>
      <c r="N21" s="1" t="s">
        <v>574</v>
      </c>
      <c r="O21" s="1" t="s">
        <v>263</v>
      </c>
      <c r="P21" s="1" t="s">
        <v>231</v>
      </c>
      <c r="Q21" s="1" t="s">
        <v>263</v>
      </c>
      <c r="R21" s="1" t="s">
        <v>314</v>
      </c>
      <c r="S21" s="1" t="s">
        <v>271</v>
      </c>
      <c r="T21" s="1" t="s">
        <v>193</v>
      </c>
      <c r="V21" s="85"/>
      <c r="W21" s="86"/>
      <c r="Y21" s="107" t="s">
        <v>198</v>
      </c>
      <c r="Z21" s="107" t="s">
        <v>400</v>
      </c>
      <c r="AA21" s="108" t="s">
        <v>583</v>
      </c>
      <c r="AB21" s="108" t="s">
        <v>221</v>
      </c>
      <c r="AC21" s="107" t="s">
        <v>190</v>
      </c>
      <c r="AD21" s="107" t="s">
        <v>356</v>
      </c>
      <c r="AE21" s="107" t="s">
        <v>584</v>
      </c>
      <c r="AF21" s="107" t="s">
        <v>221</v>
      </c>
      <c r="AG21" s="107" t="s">
        <v>382</v>
      </c>
      <c r="AH21" s="107" t="s">
        <v>231</v>
      </c>
      <c r="AI21" s="107" t="s">
        <v>229</v>
      </c>
      <c r="AJ21" s="107" t="s">
        <v>356</v>
      </c>
      <c r="AK21" s="107"/>
    </row>
    <row r="22" spans="2:37">
      <c r="B22" s="1"/>
      <c r="C22" s="1" t="s">
        <v>577</v>
      </c>
      <c r="D22" s="1" t="s">
        <v>177</v>
      </c>
      <c r="E22" s="84" t="s">
        <v>227</v>
      </c>
      <c r="F22" s="84" t="s">
        <v>577</v>
      </c>
      <c r="G22" s="1" t="s">
        <v>244</v>
      </c>
      <c r="H22" s="1" t="s">
        <v>244</v>
      </c>
      <c r="I22" s="1" t="s">
        <v>276</v>
      </c>
      <c r="J22" s="1" t="s">
        <v>184</v>
      </c>
      <c r="K22" s="1" t="s">
        <v>227</v>
      </c>
      <c r="L22" s="1" t="s">
        <v>227</v>
      </c>
      <c r="M22" s="1" t="s">
        <v>361</v>
      </c>
      <c r="N22" s="1" t="s">
        <v>584</v>
      </c>
      <c r="O22" s="1" t="s">
        <v>244</v>
      </c>
      <c r="P22" s="1" t="s">
        <v>244</v>
      </c>
      <c r="Q22" s="1" t="s">
        <v>246</v>
      </c>
      <c r="R22" s="1" t="s">
        <v>581</v>
      </c>
      <c r="S22" s="1" t="s">
        <v>361</v>
      </c>
      <c r="T22" s="1" t="s">
        <v>412</v>
      </c>
      <c r="V22" s="85"/>
      <c r="W22" s="86"/>
      <c r="Y22" s="107" t="s">
        <v>238</v>
      </c>
      <c r="Z22" s="107" t="s">
        <v>356</v>
      </c>
      <c r="AA22" s="108"/>
      <c r="AB22" s="108" t="s">
        <v>246</v>
      </c>
      <c r="AC22" s="107" t="s">
        <v>198</v>
      </c>
      <c r="AD22" s="107" t="s">
        <v>221</v>
      </c>
      <c r="AE22" s="107" t="s">
        <v>190</v>
      </c>
      <c r="AF22" s="107" t="s">
        <v>263</v>
      </c>
      <c r="AG22" s="107" t="s">
        <v>579</v>
      </c>
      <c r="AH22" s="107" t="s">
        <v>221</v>
      </c>
      <c r="AI22" s="107" t="s">
        <v>190</v>
      </c>
      <c r="AJ22" s="107" t="s">
        <v>246</v>
      </c>
      <c r="AK22" s="107"/>
    </row>
    <row r="23" spans="2:37">
      <c r="B23" s="1"/>
      <c r="C23" s="1" t="s">
        <v>227</v>
      </c>
      <c r="D23" s="1" t="s">
        <v>361</v>
      </c>
      <c r="E23" s="84" t="s">
        <v>582</v>
      </c>
      <c r="F23" s="1" t="s">
        <v>177</v>
      </c>
      <c r="G23" s="1" t="s">
        <v>361</v>
      </c>
      <c r="H23" s="1" t="s">
        <v>306</v>
      </c>
      <c r="I23" s="1" t="s">
        <v>244</v>
      </c>
      <c r="J23" s="1" t="s">
        <v>578</v>
      </c>
      <c r="K23" s="1" t="s">
        <v>356</v>
      </c>
      <c r="L23" s="1" t="s">
        <v>382</v>
      </c>
      <c r="M23" s="1" t="s">
        <v>584</v>
      </c>
      <c r="N23" s="1" t="s">
        <v>231</v>
      </c>
      <c r="O23" s="1" t="s">
        <v>221</v>
      </c>
      <c r="P23" s="1" t="s">
        <v>356</v>
      </c>
      <c r="Q23" s="1" t="s">
        <v>221</v>
      </c>
      <c r="R23" s="1" t="s">
        <v>382</v>
      </c>
      <c r="S23" s="1" t="s">
        <v>382</v>
      </c>
      <c r="T23" s="1" t="s">
        <v>382</v>
      </c>
      <c r="V23" s="85"/>
      <c r="W23" s="86"/>
      <c r="Y23" s="107" t="s">
        <v>190</v>
      </c>
      <c r="Z23" s="107" t="s">
        <v>241</v>
      </c>
      <c r="AA23" s="108" t="s">
        <v>585</v>
      </c>
      <c r="AB23" s="108" t="s">
        <v>356</v>
      </c>
      <c r="AC23" s="107" t="s">
        <v>586</v>
      </c>
      <c r="AD23" s="107" t="s">
        <v>231</v>
      </c>
      <c r="AE23" s="107" t="s">
        <v>198</v>
      </c>
      <c r="AF23" s="107" t="s">
        <v>238</v>
      </c>
      <c r="AG23" s="107" t="s">
        <v>354</v>
      </c>
      <c r="AH23" s="107" t="s">
        <v>276</v>
      </c>
      <c r="AI23" s="107" t="s">
        <v>354</v>
      </c>
      <c r="AJ23" s="107" t="s">
        <v>412</v>
      </c>
      <c r="AK23" s="107"/>
    </row>
    <row r="24" spans="2:37">
      <c r="B24" s="1"/>
      <c r="C24" s="1" t="s">
        <v>582</v>
      </c>
      <c r="D24" s="1" t="s">
        <v>400</v>
      </c>
      <c r="E24" s="84" t="s">
        <v>356</v>
      </c>
      <c r="F24" s="1" t="s">
        <v>198</v>
      </c>
      <c r="G24" s="1" t="s">
        <v>221</v>
      </c>
      <c r="H24" s="1" t="s">
        <v>578</v>
      </c>
      <c r="I24" s="1" t="s">
        <v>221</v>
      </c>
      <c r="J24" s="1" t="s">
        <v>356</v>
      </c>
      <c r="K24" s="1" t="s">
        <v>361</v>
      </c>
      <c r="L24" s="1" t="s">
        <v>314</v>
      </c>
      <c r="M24" s="1" t="s">
        <v>221</v>
      </c>
      <c r="N24" s="1" t="s">
        <v>354</v>
      </c>
      <c r="O24" s="1" t="s">
        <v>276</v>
      </c>
      <c r="P24" s="1" t="s">
        <v>578</v>
      </c>
      <c r="Q24" s="1" t="s">
        <v>244</v>
      </c>
      <c r="R24" s="1" t="s">
        <v>412</v>
      </c>
      <c r="S24" s="1" t="s">
        <v>574</v>
      </c>
      <c r="T24" s="1" t="s">
        <v>229</v>
      </c>
      <c r="V24" s="85"/>
      <c r="W24" s="86"/>
      <c r="Y24" s="107" t="s">
        <v>586</v>
      </c>
      <c r="Z24" s="107" t="s">
        <v>587</v>
      </c>
      <c r="AA24" s="108" t="s">
        <v>281</v>
      </c>
      <c r="AB24" s="108" t="s">
        <v>588</v>
      </c>
      <c r="AC24" s="107" t="s">
        <v>589</v>
      </c>
      <c r="AD24" s="107" t="s">
        <v>263</v>
      </c>
      <c r="AE24" s="107" t="s">
        <v>586</v>
      </c>
      <c r="AF24" s="107" t="s">
        <v>244</v>
      </c>
      <c r="AG24" s="107" t="s">
        <v>198</v>
      </c>
      <c r="AH24" s="107" t="s">
        <v>356</v>
      </c>
      <c r="AI24" s="107" t="s">
        <v>221</v>
      </c>
      <c r="AJ24" s="107" t="s">
        <v>276</v>
      </c>
      <c r="AK24" s="107"/>
    </row>
    <row r="25" spans="2:37">
      <c r="B25" s="1"/>
      <c r="C25" s="1" t="s">
        <v>585</v>
      </c>
      <c r="D25" s="1" t="s">
        <v>271</v>
      </c>
      <c r="E25" s="84" t="s">
        <v>244</v>
      </c>
      <c r="F25" s="1" t="s">
        <v>361</v>
      </c>
      <c r="G25" s="1" t="s">
        <v>356</v>
      </c>
      <c r="H25" s="1" t="s">
        <v>586</v>
      </c>
      <c r="I25" s="1" t="s">
        <v>356</v>
      </c>
      <c r="J25" s="1" t="s">
        <v>588</v>
      </c>
      <c r="K25" s="1" t="s">
        <v>354</v>
      </c>
      <c r="L25" s="1" t="s">
        <v>584</v>
      </c>
      <c r="M25" s="1" t="s">
        <v>244</v>
      </c>
      <c r="N25" s="1" t="s">
        <v>333</v>
      </c>
      <c r="O25" s="1" t="s">
        <v>361</v>
      </c>
      <c r="P25" s="1" t="s">
        <v>276</v>
      </c>
      <c r="Q25" s="1" t="s">
        <v>382</v>
      </c>
      <c r="R25" s="1" t="s">
        <v>354</v>
      </c>
      <c r="S25" s="1" t="s">
        <v>229</v>
      </c>
      <c r="T25" s="1" t="s">
        <v>314</v>
      </c>
      <c r="V25" s="85"/>
      <c r="W25" s="86"/>
      <c r="Y25" s="107" t="s">
        <v>290</v>
      </c>
      <c r="Z25" s="107" t="s">
        <v>184</v>
      </c>
      <c r="AA25" s="108" t="s">
        <v>584</v>
      </c>
      <c r="AB25" s="108" t="s">
        <v>276</v>
      </c>
      <c r="AC25" s="107" t="s">
        <v>575</v>
      </c>
      <c r="AD25" s="107" t="s">
        <v>244</v>
      </c>
      <c r="AE25" s="107" t="s">
        <v>574</v>
      </c>
      <c r="AF25" s="107" t="s">
        <v>581</v>
      </c>
      <c r="AG25" s="107" t="s">
        <v>584</v>
      </c>
      <c r="AH25" s="107" t="s">
        <v>309</v>
      </c>
      <c r="AI25" s="107" t="s">
        <v>227</v>
      </c>
      <c r="AJ25" s="107" t="s">
        <v>581</v>
      </c>
      <c r="AK25" s="107"/>
    </row>
    <row r="26" spans="2:37">
      <c r="B26" s="1"/>
      <c r="C26" s="1" t="s">
        <v>246</v>
      </c>
      <c r="D26" s="1" t="s">
        <v>577</v>
      </c>
      <c r="E26" s="84" t="s">
        <v>281</v>
      </c>
      <c r="F26" s="1" t="s">
        <v>227</v>
      </c>
      <c r="G26" s="1" t="s">
        <v>306</v>
      </c>
      <c r="H26" s="1" t="s">
        <v>361</v>
      </c>
      <c r="I26" s="1" t="s">
        <v>361</v>
      </c>
      <c r="J26" s="1" t="s">
        <v>306</v>
      </c>
      <c r="K26" s="1" t="s">
        <v>581</v>
      </c>
      <c r="L26" s="1" t="s">
        <v>581</v>
      </c>
      <c r="M26" s="1" t="s">
        <v>227</v>
      </c>
      <c r="N26" s="1" t="s">
        <v>224</v>
      </c>
      <c r="O26" s="1" t="s">
        <v>356</v>
      </c>
      <c r="P26" s="1" t="s">
        <v>309</v>
      </c>
      <c r="Q26" s="1" t="s">
        <v>582</v>
      </c>
      <c r="R26" s="1" t="s">
        <v>588</v>
      </c>
      <c r="S26" s="1" t="s">
        <v>576</v>
      </c>
      <c r="T26" s="1" t="s">
        <v>271</v>
      </c>
      <c r="V26" s="85"/>
      <c r="W26" s="86"/>
      <c r="Y26" s="107" t="s">
        <v>382</v>
      </c>
      <c r="Z26" s="107" t="s">
        <v>244</v>
      </c>
      <c r="AA26" s="108" t="s">
        <v>575</v>
      </c>
      <c r="AB26" s="108" t="s">
        <v>244</v>
      </c>
      <c r="AC26" s="107" t="s">
        <v>588</v>
      </c>
      <c r="AD26" s="107" t="s">
        <v>241</v>
      </c>
      <c r="AE26" s="107" t="s">
        <v>354</v>
      </c>
      <c r="AF26" s="107" t="s">
        <v>246</v>
      </c>
      <c r="AG26" s="107" t="s">
        <v>574</v>
      </c>
      <c r="AH26" s="107" t="s">
        <v>244</v>
      </c>
      <c r="AI26" s="107" t="s">
        <v>333</v>
      </c>
      <c r="AJ26" s="107" t="s">
        <v>244</v>
      </c>
      <c r="AK26" s="107"/>
    </row>
    <row r="27" spans="2:37">
      <c r="B27" s="1"/>
      <c r="C27" s="1" t="s">
        <v>292</v>
      </c>
      <c r="D27" s="1" t="s">
        <v>586</v>
      </c>
      <c r="E27" s="84" t="s">
        <v>585</v>
      </c>
      <c r="F27" s="1" t="s">
        <v>333</v>
      </c>
      <c r="G27" s="1" t="s">
        <v>588</v>
      </c>
      <c r="H27" s="1" t="s">
        <v>588</v>
      </c>
      <c r="I27" s="1" t="s">
        <v>263</v>
      </c>
      <c r="J27" s="1" t="s">
        <v>586</v>
      </c>
      <c r="K27" s="1" t="s">
        <v>579</v>
      </c>
      <c r="L27" s="1" t="s">
        <v>281</v>
      </c>
      <c r="M27" s="1" t="s">
        <v>356</v>
      </c>
      <c r="N27" s="1" t="s">
        <v>576</v>
      </c>
      <c r="O27" s="1" t="s">
        <v>306</v>
      </c>
      <c r="P27" s="1" t="s">
        <v>187</v>
      </c>
      <c r="Q27" s="1" t="s">
        <v>227</v>
      </c>
      <c r="R27" s="1" t="s">
        <v>229</v>
      </c>
      <c r="S27" s="1" t="s">
        <v>244</v>
      </c>
      <c r="T27" s="1" t="s">
        <v>582</v>
      </c>
      <c r="V27" s="85"/>
      <c r="W27" s="86"/>
      <c r="Y27" s="107" t="s">
        <v>281</v>
      </c>
      <c r="Z27" s="107" t="s">
        <v>578</v>
      </c>
      <c r="AA27" s="108" t="s">
        <v>574</v>
      </c>
      <c r="AB27" s="108" t="s">
        <v>314</v>
      </c>
      <c r="AC27" s="107" t="s">
        <v>333</v>
      </c>
      <c r="AD27" s="107" t="s">
        <v>314</v>
      </c>
      <c r="AE27" s="107" t="s">
        <v>361</v>
      </c>
      <c r="AF27" s="107" t="s">
        <v>590</v>
      </c>
      <c r="AG27" s="107" t="s">
        <v>181</v>
      </c>
      <c r="AH27" s="107" t="s">
        <v>591</v>
      </c>
      <c r="AI27" s="107" t="s">
        <v>292</v>
      </c>
      <c r="AJ27" s="107" t="s">
        <v>231</v>
      </c>
      <c r="AK27" s="107"/>
    </row>
    <row r="28" spans="2:37">
      <c r="B28" s="1"/>
      <c r="C28" s="1" t="s">
        <v>583</v>
      </c>
      <c r="D28" s="1" t="s">
        <v>408</v>
      </c>
      <c r="E28" s="84" t="s">
        <v>238</v>
      </c>
      <c r="F28" s="1" t="s">
        <v>271</v>
      </c>
      <c r="G28" s="1" t="s">
        <v>263</v>
      </c>
      <c r="H28" s="1" t="s">
        <v>589</v>
      </c>
      <c r="I28" s="1" t="s">
        <v>588</v>
      </c>
      <c r="J28" s="1" t="s">
        <v>575</v>
      </c>
      <c r="K28" s="1" t="s">
        <v>281</v>
      </c>
      <c r="L28" s="1" t="s">
        <v>354</v>
      </c>
      <c r="M28" s="1" t="s">
        <v>354</v>
      </c>
      <c r="N28" s="1" t="s">
        <v>581</v>
      </c>
      <c r="O28" s="1" t="s">
        <v>588</v>
      </c>
      <c r="P28" s="1" t="s">
        <v>229</v>
      </c>
      <c r="Q28" s="1" t="s">
        <v>229</v>
      </c>
      <c r="R28" s="1" t="s">
        <v>392</v>
      </c>
      <c r="S28" s="1" t="s">
        <v>588</v>
      </c>
      <c r="T28" s="1" t="s">
        <v>588</v>
      </c>
      <c r="V28" s="85"/>
      <c r="W28" s="86"/>
      <c r="Y28" s="107" t="s">
        <v>345</v>
      </c>
      <c r="Z28" s="107" t="s">
        <v>412</v>
      </c>
      <c r="AA28" s="108" t="s">
        <v>586</v>
      </c>
      <c r="AB28" s="1" t="s">
        <v>306</v>
      </c>
      <c r="AC28" s="107" t="s">
        <v>579</v>
      </c>
      <c r="AD28" s="107" t="s">
        <v>309</v>
      </c>
      <c r="AE28" s="107" t="s">
        <v>281</v>
      </c>
      <c r="AF28" s="107" t="s">
        <v>591</v>
      </c>
      <c r="AG28" s="107" t="s">
        <v>333</v>
      </c>
      <c r="AH28" s="107" t="s">
        <v>314</v>
      </c>
      <c r="AI28" s="107" t="s">
        <v>586</v>
      </c>
      <c r="AJ28" s="107" t="s">
        <v>309</v>
      </c>
      <c r="AK28" s="107"/>
    </row>
    <row r="29" spans="2:37">
      <c r="B29" s="1"/>
      <c r="C29" s="1" t="s">
        <v>281</v>
      </c>
      <c r="D29" s="1" t="s">
        <v>583</v>
      </c>
      <c r="E29" s="84" t="s">
        <v>246</v>
      </c>
      <c r="F29" s="1" t="s">
        <v>224</v>
      </c>
      <c r="G29" s="1" t="s">
        <v>586</v>
      </c>
      <c r="H29" s="1" t="s">
        <v>184</v>
      </c>
      <c r="I29" s="1" t="s">
        <v>190</v>
      </c>
      <c r="J29" s="1" t="s">
        <v>590</v>
      </c>
      <c r="K29" s="1" t="s">
        <v>576</v>
      </c>
      <c r="L29" s="1" t="s">
        <v>392</v>
      </c>
      <c r="M29" s="1" t="s">
        <v>579</v>
      </c>
      <c r="N29" s="1" t="s">
        <v>587</v>
      </c>
      <c r="O29" s="1" t="s">
        <v>231</v>
      </c>
      <c r="P29" s="1" t="s">
        <v>588</v>
      </c>
      <c r="Q29" s="1" t="s">
        <v>354</v>
      </c>
      <c r="R29" s="1" t="s">
        <v>592</v>
      </c>
      <c r="S29" s="1" t="s">
        <v>581</v>
      </c>
      <c r="T29" s="1" t="s">
        <v>574</v>
      </c>
      <c r="V29" s="85"/>
      <c r="W29" s="86"/>
      <c r="Y29" s="107" t="s">
        <v>229</v>
      </c>
      <c r="Z29" s="107" t="s">
        <v>581</v>
      </c>
      <c r="AA29" s="108" t="s">
        <v>589</v>
      </c>
      <c r="AB29" s="1" t="s">
        <v>575</v>
      </c>
      <c r="AC29" s="107" t="s">
        <v>583</v>
      </c>
      <c r="AD29" s="107" t="s">
        <v>290</v>
      </c>
      <c r="AE29" s="107" t="s">
        <v>181</v>
      </c>
      <c r="AF29" s="1" t="s">
        <v>333</v>
      </c>
      <c r="AG29" s="107" t="s">
        <v>575</v>
      </c>
      <c r="AH29" s="107" t="s">
        <v>590</v>
      </c>
      <c r="AI29" s="107" t="s">
        <v>290</v>
      </c>
      <c r="AJ29" s="107" t="s">
        <v>590</v>
      </c>
      <c r="AK29" s="107"/>
    </row>
    <row r="30" spans="2:37">
      <c r="B30" s="1"/>
      <c r="C30" s="1" t="s">
        <v>306</v>
      </c>
      <c r="D30" s="1" t="s">
        <v>227</v>
      </c>
      <c r="E30" s="84" t="s">
        <v>292</v>
      </c>
      <c r="F30" s="1" t="s">
        <v>582</v>
      </c>
      <c r="G30" s="1" t="s">
        <v>271</v>
      </c>
      <c r="H30" s="1" t="s">
        <v>187</v>
      </c>
      <c r="I30" s="1" t="s">
        <v>574</v>
      </c>
      <c r="J30" s="1" t="s">
        <v>187</v>
      </c>
      <c r="K30" s="1" t="s">
        <v>392</v>
      </c>
      <c r="L30" s="1" t="s">
        <v>592</v>
      </c>
      <c r="M30" s="1" t="s">
        <v>582</v>
      </c>
      <c r="N30" s="1" t="s">
        <v>221</v>
      </c>
      <c r="O30" s="1" t="s">
        <v>190</v>
      </c>
      <c r="P30" s="1" t="s">
        <v>241</v>
      </c>
      <c r="Q30" s="1" t="s">
        <v>576</v>
      </c>
      <c r="R30" s="1" t="s">
        <v>224</v>
      </c>
      <c r="S30" s="1" t="s">
        <v>354</v>
      </c>
      <c r="T30" s="1" t="s">
        <v>587</v>
      </c>
      <c r="V30" s="85"/>
      <c r="W30" s="86"/>
      <c r="Y30" s="107" t="s">
        <v>593</v>
      </c>
      <c r="Z30" s="107" t="s">
        <v>594</v>
      </c>
      <c r="AA30" s="108" t="s">
        <v>238</v>
      </c>
      <c r="AB30" s="1" t="s">
        <v>406</v>
      </c>
      <c r="AC30" s="1" t="s">
        <v>578</v>
      </c>
      <c r="AD30" s="107" t="s">
        <v>591</v>
      </c>
      <c r="AE30" s="107" t="s">
        <v>227</v>
      </c>
      <c r="AF30" s="1" t="s">
        <v>314</v>
      </c>
      <c r="AG30" s="107" t="s">
        <v>576</v>
      </c>
      <c r="AH30" s="107" t="s">
        <v>241</v>
      </c>
      <c r="AI30" s="107" t="s">
        <v>281</v>
      </c>
      <c r="AJ30" s="107" t="s">
        <v>314</v>
      </c>
      <c r="AK30" s="107"/>
    </row>
    <row r="31" spans="2:37">
      <c r="B31" s="1"/>
      <c r="C31" s="1" t="s">
        <v>586</v>
      </c>
      <c r="D31" s="1" t="s">
        <v>589</v>
      </c>
      <c r="E31" s="84" t="s">
        <v>578</v>
      </c>
      <c r="F31" s="1" t="s">
        <v>586</v>
      </c>
      <c r="G31" s="1" t="s">
        <v>578</v>
      </c>
      <c r="H31" s="1" t="s">
        <v>290</v>
      </c>
      <c r="I31" s="1" t="s">
        <v>231</v>
      </c>
      <c r="J31" s="1" t="s">
        <v>589</v>
      </c>
      <c r="K31" s="1" t="s">
        <v>585</v>
      </c>
      <c r="L31" s="1" t="s">
        <v>345</v>
      </c>
      <c r="M31" s="1" t="s">
        <v>231</v>
      </c>
      <c r="N31" s="1" t="s">
        <v>579</v>
      </c>
      <c r="O31" s="1" t="s">
        <v>578</v>
      </c>
      <c r="P31" s="1" t="s">
        <v>412</v>
      </c>
      <c r="Q31" s="1" t="s">
        <v>190</v>
      </c>
      <c r="S31" s="1" t="s">
        <v>190</v>
      </c>
      <c r="T31" s="1" t="s">
        <v>241</v>
      </c>
      <c r="V31" s="85"/>
      <c r="W31" s="86"/>
      <c r="Y31" s="107" t="s">
        <v>588</v>
      </c>
      <c r="Z31" s="107" t="s">
        <v>392</v>
      </c>
      <c r="AA31" s="109" t="s">
        <v>595</v>
      </c>
      <c r="AB31" s="1" t="s">
        <v>580</v>
      </c>
      <c r="AC31" s="1" t="s">
        <v>306</v>
      </c>
      <c r="AD31" s="107" t="s">
        <v>590</v>
      </c>
      <c r="AE31" s="107" t="s">
        <v>583</v>
      </c>
      <c r="AF31" s="1" t="s">
        <v>596</v>
      </c>
      <c r="AG31" s="1" t="s">
        <v>578</v>
      </c>
      <c r="AH31" s="107" t="s">
        <v>597</v>
      </c>
      <c r="AI31" s="1" t="s">
        <v>575</v>
      </c>
      <c r="AJ31" s="107" t="s">
        <v>224</v>
      </c>
      <c r="AK31" s="107"/>
    </row>
    <row r="32" spans="2:37">
      <c r="B32" s="1"/>
      <c r="C32" s="1" t="s">
        <v>408</v>
      </c>
      <c r="D32" s="1" t="s">
        <v>595</v>
      </c>
      <c r="E32" s="84" t="s">
        <v>271</v>
      </c>
      <c r="F32" s="1" t="s">
        <v>281</v>
      </c>
      <c r="G32" s="1" t="s">
        <v>589</v>
      </c>
      <c r="H32" s="1" t="s">
        <v>575</v>
      </c>
      <c r="I32" s="1" t="s">
        <v>187</v>
      </c>
      <c r="J32" s="1" t="s">
        <v>406</v>
      </c>
      <c r="K32" s="1" t="s">
        <v>592</v>
      </c>
      <c r="L32" s="1" t="s">
        <v>579</v>
      </c>
      <c r="M32" s="1" t="s">
        <v>576</v>
      </c>
      <c r="N32" s="1" t="s">
        <v>582</v>
      </c>
      <c r="O32" s="1" t="s">
        <v>187</v>
      </c>
      <c r="P32" s="1" t="s">
        <v>190</v>
      </c>
      <c r="Q32" s="1" t="s">
        <v>581</v>
      </c>
      <c r="S32" s="1" t="s">
        <v>412</v>
      </c>
      <c r="T32" s="1" t="s">
        <v>354</v>
      </c>
      <c r="V32" s="85"/>
      <c r="W32" s="86"/>
      <c r="Y32" s="1" t="s">
        <v>314</v>
      </c>
      <c r="Z32" s="1" t="s">
        <v>292</v>
      </c>
      <c r="AA32" s="84" t="s">
        <v>246</v>
      </c>
      <c r="AB32" s="1" t="s">
        <v>586</v>
      </c>
      <c r="AC32" s="1" t="s">
        <v>406</v>
      </c>
      <c r="AD32" s="84" t="s">
        <v>246</v>
      </c>
      <c r="AE32" s="1" t="s">
        <v>193</v>
      </c>
      <c r="AF32" s="1" t="s">
        <v>177</v>
      </c>
      <c r="AG32" s="1" t="s">
        <v>580</v>
      </c>
      <c r="AH32" s="1" t="s">
        <v>575</v>
      </c>
      <c r="AI32" s="1" t="s">
        <v>593</v>
      </c>
      <c r="AJ32" s="1" t="s">
        <v>292</v>
      </c>
      <c r="AK32" s="1"/>
    </row>
    <row r="33" spans="4:37">
      <c r="D33" s="1" t="s">
        <v>224</v>
      </c>
      <c r="E33" s="84" t="s">
        <v>184</v>
      </c>
      <c r="F33" s="1" t="s">
        <v>583</v>
      </c>
      <c r="G33" s="1" t="s">
        <v>190</v>
      </c>
      <c r="H33" s="1" t="s">
        <v>400</v>
      </c>
      <c r="I33" s="1" t="s">
        <v>227</v>
      </c>
      <c r="J33" s="1" t="s">
        <v>417</v>
      </c>
      <c r="K33" s="1" t="s">
        <v>587</v>
      </c>
      <c r="L33" s="1" t="s">
        <v>224</v>
      </c>
      <c r="M33" s="1" t="s">
        <v>190</v>
      </c>
      <c r="N33" s="1" t="s">
        <v>309</v>
      </c>
      <c r="O33" s="1" t="s">
        <v>229</v>
      </c>
      <c r="P33" s="1" t="s">
        <v>591</v>
      </c>
      <c r="Q33" s="1" t="s">
        <v>241</v>
      </c>
      <c r="S33" s="1" t="s">
        <v>400</v>
      </c>
      <c r="T33" s="1" t="s">
        <v>361</v>
      </c>
      <c r="V33" s="85"/>
      <c r="W33" s="86"/>
      <c r="Y33" s="1" t="s">
        <v>590</v>
      </c>
      <c r="Z33" s="1" t="s">
        <v>589</v>
      </c>
      <c r="AA33" s="84" t="s">
        <v>306</v>
      </c>
      <c r="AB33" s="1" t="s">
        <v>589</v>
      </c>
      <c r="AC33" s="1" t="s">
        <v>580</v>
      </c>
      <c r="AD33" s="84" t="s">
        <v>306</v>
      </c>
      <c r="AE33" s="1" t="s">
        <v>314</v>
      </c>
      <c r="AF33" s="1" t="s">
        <v>382</v>
      </c>
      <c r="AG33" s="1" t="s">
        <v>589</v>
      </c>
      <c r="AH33" s="1" t="s">
        <v>406</v>
      </c>
      <c r="AI33" s="1" t="s">
        <v>193</v>
      </c>
      <c r="AJ33" s="1" t="s">
        <v>580</v>
      </c>
      <c r="AK33" s="1"/>
    </row>
    <row r="34" spans="4:37">
      <c r="D34" s="1" t="s">
        <v>241</v>
      </c>
      <c r="E34" s="84" t="s">
        <v>598</v>
      </c>
      <c r="F34" s="1" t="s">
        <v>234</v>
      </c>
      <c r="G34" s="1" t="s">
        <v>231</v>
      </c>
      <c r="H34" s="1" t="s">
        <v>597</v>
      </c>
      <c r="I34" s="1" t="s">
        <v>589</v>
      </c>
      <c r="J34" s="1" t="s">
        <v>583</v>
      </c>
      <c r="K34" s="1" t="s">
        <v>345</v>
      </c>
      <c r="L34" s="1" t="s">
        <v>585</v>
      </c>
      <c r="M34" s="1" t="s">
        <v>412</v>
      </c>
      <c r="O34" s="1" t="s">
        <v>412</v>
      </c>
      <c r="Q34" s="1" t="s">
        <v>587</v>
      </c>
      <c r="S34" s="1" t="s">
        <v>290</v>
      </c>
      <c r="T34" s="1" t="s">
        <v>400</v>
      </c>
      <c r="V34" s="85"/>
      <c r="W34" s="86"/>
      <c r="Y34" s="1" t="s">
        <v>184</v>
      </c>
      <c r="Z34" s="1" t="s">
        <v>314</v>
      </c>
      <c r="AA34" s="84" t="s">
        <v>406</v>
      </c>
      <c r="AB34" s="1" t="s">
        <v>271</v>
      </c>
      <c r="AC34" s="1" t="s">
        <v>276</v>
      </c>
      <c r="AD34" s="84" t="s">
        <v>575</v>
      </c>
      <c r="AE34" s="1" t="s">
        <v>184</v>
      </c>
      <c r="AF34" s="1" t="s">
        <v>576</v>
      </c>
      <c r="AG34" s="1" t="s">
        <v>193</v>
      </c>
      <c r="AH34" s="1" t="s">
        <v>580</v>
      </c>
      <c r="AI34" s="1" t="s">
        <v>314</v>
      </c>
      <c r="AJ34" s="1" t="s">
        <v>588</v>
      </c>
      <c r="AK34" s="1"/>
    </row>
    <row r="35" spans="4:37">
      <c r="D35" s="1" t="s">
        <v>599</v>
      </c>
      <c r="E35" s="84" t="s">
        <v>600</v>
      </c>
      <c r="F35" s="1" t="s">
        <v>408</v>
      </c>
      <c r="G35" s="1" t="s">
        <v>187</v>
      </c>
      <c r="H35" s="1" t="s">
        <v>590</v>
      </c>
      <c r="I35" s="1" t="s">
        <v>400</v>
      </c>
      <c r="J35" s="1" t="s">
        <v>190</v>
      </c>
      <c r="K35" s="1" t="s">
        <v>400</v>
      </c>
      <c r="L35" s="1" t="s">
        <v>234</v>
      </c>
      <c r="M35" s="1" t="s">
        <v>187</v>
      </c>
      <c r="O35" s="1" t="s">
        <v>354</v>
      </c>
      <c r="Q35" s="1" t="s">
        <v>281</v>
      </c>
      <c r="S35" s="1" t="s">
        <v>306</v>
      </c>
      <c r="T35" s="1" t="s">
        <v>184</v>
      </c>
      <c r="V35" s="85"/>
      <c r="W35" s="86"/>
      <c r="Y35" s="1" t="s">
        <v>231</v>
      </c>
      <c r="Z35" s="1" t="s">
        <v>271</v>
      </c>
      <c r="AA35" s="84" t="s">
        <v>590</v>
      </c>
      <c r="AB35" s="1" t="s">
        <v>177</v>
      </c>
      <c r="AC35" s="1" t="s">
        <v>590</v>
      </c>
      <c r="AD35" s="84" t="s">
        <v>406</v>
      </c>
      <c r="AE35" s="1" t="s">
        <v>596</v>
      </c>
      <c r="AF35" s="1" t="s">
        <v>587</v>
      </c>
      <c r="AG35" s="1" t="s">
        <v>276</v>
      </c>
      <c r="AH35" s="1" t="s">
        <v>586</v>
      </c>
      <c r="AI35" s="1" t="s">
        <v>588</v>
      </c>
      <c r="AJ35" s="1" t="s">
        <v>271</v>
      </c>
      <c r="AK35" s="1"/>
    </row>
    <row r="36" spans="4:37">
      <c r="D36" s="1" t="s">
        <v>582</v>
      </c>
      <c r="E36" s="84" t="s">
        <v>417</v>
      </c>
      <c r="F36" s="1" t="s">
        <v>599</v>
      </c>
      <c r="G36" s="1" t="s">
        <v>575</v>
      </c>
      <c r="H36" s="1" t="s">
        <v>406</v>
      </c>
      <c r="I36" s="1" t="s">
        <v>576</v>
      </c>
      <c r="J36" s="1" t="s">
        <v>597</v>
      </c>
      <c r="K36" s="1" t="s">
        <v>234</v>
      </c>
      <c r="L36" s="1" t="s">
        <v>600</v>
      </c>
      <c r="M36" s="1" t="s">
        <v>229</v>
      </c>
      <c r="O36" s="1" t="s">
        <v>576</v>
      </c>
      <c r="Q36" s="1" t="s">
        <v>392</v>
      </c>
      <c r="S36" s="1" t="s">
        <v>241</v>
      </c>
      <c r="T36" s="1" t="s">
        <v>356</v>
      </c>
      <c r="V36" s="85"/>
      <c r="W36" s="86"/>
      <c r="Y36" s="1" t="s">
        <v>576</v>
      </c>
      <c r="Z36" s="1" t="s">
        <v>231</v>
      </c>
      <c r="AA36" s="84" t="s">
        <v>198</v>
      </c>
      <c r="AB36" s="1" t="s">
        <v>400</v>
      </c>
      <c r="AC36" s="1" t="s">
        <v>184</v>
      </c>
      <c r="AD36" s="84" t="s">
        <v>580</v>
      </c>
      <c r="AE36" s="1" t="s">
        <v>356</v>
      </c>
      <c r="AF36" s="1" t="s">
        <v>354</v>
      </c>
      <c r="AG36" s="1" t="s">
        <v>588</v>
      </c>
      <c r="AH36" s="1" t="s">
        <v>589</v>
      </c>
      <c r="AI36" s="1" t="s">
        <v>184</v>
      </c>
      <c r="AJ36" s="1" t="s">
        <v>382</v>
      </c>
      <c r="AK36" s="1"/>
    </row>
    <row r="37" spans="4:37">
      <c r="D37" s="1" t="s">
        <v>601</v>
      </c>
      <c r="E37" s="1" t="s">
        <v>577</v>
      </c>
      <c r="F37" s="1" t="s">
        <v>595</v>
      </c>
      <c r="G37" s="1" t="s">
        <v>574</v>
      </c>
      <c r="H37" s="1" t="s">
        <v>417</v>
      </c>
      <c r="I37" s="1" t="s">
        <v>575</v>
      </c>
      <c r="J37" s="1" t="s">
        <v>267</v>
      </c>
      <c r="K37" s="1" t="s">
        <v>602</v>
      </c>
      <c r="L37" s="1" t="s">
        <v>602</v>
      </c>
      <c r="M37" s="1" t="s">
        <v>224</v>
      </c>
      <c r="O37" s="1" t="s">
        <v>417</v>
      </c>
      <c r="Q37" s="1" t="s">
        <v>224</v>
      </c>
      <c r="S37" s="1" t="s">
        <v>314</v>
      </c>
      <c r="T37" s="1" t="s">
        <v>392</v>
      </c>
      <c r="V37" s="85"/>
      <c r="W37" s="86"/>
      <c r="Y37" s="1" t="s">
        <v>354</v>
      </c>
      <c r="Z37" s="1" t="s">
        <v>603</v>
      </c>
      <c r="AA37" s="84" t="s">
        <v>400</v>
      </c>
      <c r="AB37" s="1" t="s">
        <v>584</v>
      </c>
      <c r="AC37" s="1" t="s">
        <v>221</v>
      </c>
      <c r="AD37" s="1" t="s">
        <v>586</v>
      </c>
      <c r="AE37" s="1" t="s">
        <v>576</v>
      </c>
      <c r="AF37" s="1" t="s">
        <v>603</v>
      </c>
      <c r="AG37" s="1" t="s">
        <v>184</v>
      </c>
      <c r="AH37" s="1" t="s">
        <v>333</v>
      </c>
      <c r="AI37" s="1" t="s">
        <v>231</v>
      </c>
      <c r="AJ37" s="1" t="s">
        <v>576</v>
      </c>
      <c r="AK37" s="1"/>
    </row>
    <row r="38" spans="4:37">
      <c r="D38" s="1" t="s">
        <v>267</v>
      </c>
      <c r="E38" s="1" t="s">
        <v>400</v>
      </c>
      <c r="F38" s="1" t="s">
        <v>585</v>
      </c>
      <c r="G38" s="1" t="s">
        <v>417</v>
      </c>
      <c r="H38" s="1" t="s">
        <v>583</v>
      </c>
      <c r="I38" s="1" t="s">
        <v>281</v>
      </c>
      <c r="K38" s="1" t="s">
        <v>417</v>
      </c>
      <c r="L38" s="1" t="s">
        <v>325</v>
      </c>
      <c r="M38" s="1" t="s">
        <v>583</v>
      </c>
      <c r="O38" s="1" t="s">
        <v>590</v>
      </c>
      <c r="Q38" s="1" t="s">
        <v>345</v>
      </c>
      <c r="S38" s="1" t="s">
        <v>582</v>
      </c>
      <c r="T38" s="1" t="s">
        <v>187</v>
      </c>
      <c r="V38" s="85"/>
      <c r="W38" s="86"/>
      <c r="Y38" s="1" t="s">
        <v>603</v>
      </c>
      <c r="Z38" s="1" t="s">
        <v>198</v>
      </c>
      <c r="AA38" s="84" t="s">
        <v>604</v>
      </c>
      <c r="AB38" s="1" t="s">
        <v>577</v>
      </c>
      <c r="AC38" s="1" t="s">
        <v>231</v>
      </c>
      <c r="AD38" s="1" t="s">
        <v>589</v>
      </c>
      <c r="AE38" s="1" t="s">
        <v>587</v>
      </c>
      <c r="AF38" s="1" t="s">
        <v>198</v>
      </c>
      <c r="AG38" s="1" t="s">
        <v>221</v>
      </c>
      <c r="AH38" s="1" t="s">
        <v>238</v>
      </c>
      <c r="AI38" s="1" t="s">
        <v>596</v>
      </c>
      <c r="AJ38" s="1" t="s">
        <v>587</v>
      </c>
      <c r="AK38" s="1"/>
    </row>
    <row r="39" spans="4:37">
      <c r="D39" s="1" t="s">
        <v>585</v>
      </c>
      <c r="E39" s="1" t="s">
        <v>583</v>
      </c>
      <c r="F39" s="1" t="s">
        <v>267</v>
      </c>
      <c r="G39" s="1" t="s">
        <v>597</v>
      </c>
      <c r="H39" s="1" t="s">
        <v>605</v>
      </c>
      <c r="I39" s="1" t="s">
        <v>417</v>
      </c>
      <c r="K39" s="1" t="s">
        <v>606</v>
      </c>
      <c r="L39" s="1" t="s">
        <v>598</v>
      </c>
      <c r="M39" s="1" t="s">
        <v>281</v>
      </c>
      <c r="O39" s="1" t="s">
        <v>603</v>
      </c>
      <c r="Q39" s="1" t="s">
        <v>585</v>
      </c>
      <c r="S39" s="1" t="s">
        <v>193</v>
      </c>
      <c r="T39" s="1" t="s">
        <v>190</v>
      </c>
      <c r="V39" s="85"/>
      <c r="W39" s="86"/>
      <c r="Y39" s="1" t="s">
        <v>579</v>
      </c>
      <c r="Z39" s="1" t="s">
        <v>577</v>
      </c>
      <c r="AA39" s="84" t="s">
        <v>579</v>
      </c>
      <c r="AB39" s="1" t="s">
        <v>595</v>
      </c>
      <c r="AC39" s="1" t="s">
        <v>596</v>
      </c>
      <c r="AD39" s="1" t="s">
        <v>238</v>
      </c>
      <c r="AE39" s="1" t="s">
        <v>603</v>
      </c>
      <c r="AF39" s="1" t="s">
        <v>584</v>
      </c>
      <c r="AG39" s="1" t="s">
        <v>231</v>
      </c>
      <c r="AH39" s="1" t="s">
        <v>588</v>
      </c>
      <c r="AI39" s="1" t="s">
        <v>576</v>
      </c>
      <c r="AJ39" s="1" t="s">
        <v>354</v>
      </c>
      <c r="AK39" s="1"/>
    </row>
    <row r="40" spans="4:37">
      <c r="D40" s="1" t="s">
        <v>234</v>
      </c>
      <c r="E40" s="1" t="s">
        <v>595</v>
      </c>
      <c r="F40" s="1" t="s">
        <v>607</v>
      </c>
      <c r="G40" s="1" t="s">
        <v>607</v>
      </c>
      <c r="H40" s="1" t="s">
        <v>599</v>
      </c>
      <c r="I40" s="1" t="s">
        <v>597</v>
      </c>
      <c r="K40" s="1" t="s">
        <v>598</v>
      </c>
      <c r="M40" s="1" t="s">
        <v>587</v>
      </c>
      <c r="O40" s="1" t="s">
        <v>591</v>
      </c>
      <c r="Q40" s="1" t="s">
        <v>592</v>
      </c>
      <c r="S40" s="1" t="s">
        <v>587</v>
      </c>
      <c r="T40" s="1" t="s">
        <v>584</v>
      </c>
      <c r="V40" s="85"/>
      <c r="W40" s="86"/>
      <c r="Y40" s="1" t="s">
        <v>263</v>
      </c>
      <c r="Z40" s="1" t="s">
        <v>187</v>
      </c>
      <c r="AA40" s="84" t="s">
        <v>412</v>
      </c>
      <c r="AB40" s="1" t="s">
        <v>583</v>
      </c>
      <c r="AC40" s="1" t="s">
        <v>356</v>
      </c>
      <c r="AD40" s="1" t="s">
        <v>588</v>
      </c>
      <c r="AE40" s="1" t="s">
        <v>608</v>
      </c>
      <c r="AF40" s="1" t="s">
        <v>577</v>
      </c>
      <c r="AG40" s="1" t="s">
        <v>596</v>
      </c>
      <c r="AH40" s="1" t="s">
        <v>609</v>
      </c>
      <c r="AI40" s="1" t="s">
        <v>587</v>
      </c>
      <c r="AJ40" s="1" t="s">
        <v>400</v>
      </c>
      <c r="AK40" s="1"/>
    </row>
    <row r="41" spans="4:37">
      <c r="E41" s="1" t="s">
        <v>181</v>
      </c>
      <c r="F41" s="1" t="s">
        <v>417</v>
      </c>
      <c r="G41" s="1" t="s">
        <v>610</v>
      </c>
      <c r="H41" s="1" t="s">
        <v>580</v>
      </c>
      <c r="I41" s="1" t="s">
        <v>607</v>
      </c>
      <c r="K41" s="1" t="s">
        <v>600</v>
      </c>
      <c r="M41" s="1" t="s">
        <v>602</v>
      </c>
      <c r="O41" s="1" t="s">
        <v>406</v>
      </c>
      <c r="Q41" s="1" t="s">
        <v>325</v>
      </c>
      <c r="S41" s="1" t="s">
        <v>345</v>
      </c>
      <c r="T41" s="1" t="s">
        <v>408</v>
      </c>
      <c r="V41" s="85"/>
      <c r="W41" s="86"/>
      <c r="Y41" s="1" t="s">
        <v>412</v>
      </c>
      <c r="Z41" s="1" t="s">
        <v>602</v>
      </c>
      <c r="AA41" s="84" t="s">
        <v>408</v>
      </c>
      <c r="AB41" s="1" t="s">
        <v>267</v>
      </c>
      <c r="AC41" s="1" t="s">
        <v>400</v>
      </c>
      <c r="AD41" s="1" t="s">
        <v>609</v>
      </c>
      <c r="AE41" s="1" t="s">
        <v>611</v>
      </c>
      <c r="AF41" s="1" t="s">
        <v>604</v>
      </c>
      <c r="AG41" s="1" t="s">
        <v>356</v>
      </c>
      <c r="AH41" s="1" t="s">
        <v>596</v>
      </c>
      <c r="AI41" s="1" t="s">
        <v>603</v>
      </c>
      <c r="AJ41" s="1" t="s">
        <v>591</v>
      </c>
      <c r="AK41" s="1"/>
    </row>
    <row r="42" spans="4:37">
      <c r="E42" s="1" t="s">
        <v>224</v>
      </c>
      <c r="G42" s="1" t="s">
        <v>612</v>
      </c>
      <c r="H42" s="1" t="s">
        <v>241</v>
      </c>
      <c r="I42" s="1" t="s">
        <v>306</v>
      </c>
      <c r="K42" s="1" t="s">
        <v>601</v>
      </c>
      <c r="M42" s="1" t="s">
        <v>392</v>
      </c>
      <c r="O42" s="1" t="s">
        <v>597</v>
      </c>
      <c r="Q42" s="1" t="s">
        <v>234</v>
      </c>
      <c r="S42" s="1" t="s">
        <v>325</v>
      </c>
      <c r="V42" s="85"/>
      <c r="W42" s="86"/>
      <c r="Y42" s="1" t="s">
        <v>241</v>
      </c>
      <c r="Z42" s="1" t="s">
        <v>325</v>
      </c>
      <c r="AA42" s="84" t="s">
        <v>361</v>
      </c>
      <c r="AB42" s="1" t="s">
        <v>187</v>
      </c>
      <c r="AC42" s="1" t="s">
        <v>577</v>
      </c>
      <c r="AD42" s="1" t="s">
        <v>596</v>
      </c>
      <c r="AE42" s="1" t="s">
        <v>577</v>
      </c>
      <c r="AF42" s="1" t="s">
        <v>579</v>
      </c>
      <c r="AG42" s="1" t="s">
        <v>587</v>
      </c>
      <c r="AH42" s="1" t="s">
        <v>382</v>
      </c>
      <c r="AI42" s="1" t="s">
        <v>608</v>
      </c>
      <c r="AJ42" s="1" t="s">
        <v>579</v>
      </c>
      <c r="AK42" s="1"/>
    </row>
    <row r="43" spans="4:37" ht="15.75" customHeight="1">
      <c r="E43" s="1" t="s">
        <v>599</v>
      </c>
      <c r="G43" s="1" t="s">
        <v>601</v>
      </c>
      <c r="H43" s="1" t="s">
        <v>408</v>
      </c>
      <c r="I43" s="1" t="s">
        <v>271</v>
      </c>
      <c r="K43" s="1" t="s">
        <v>597</v>
      </c>
      <c r="M43" s="1" t="s">
        <v>577</v>
      </c>
      <c r="O43" s="1" t="s">
        <v>605</v>
      </c>
      <c r="Q43" s="1" t="s">
        <v>417</v>
      </c>
      <c r="S43" s="1" t="s">
        <v>593</v>
      </c>
      <c r="V43" s="85"/>
      <c r="W43" s="86"/>
      <c r="Y43" s="1" t="s">
        <v>389</v>
      </c>
      <c r="Z43" s="1" t="s">
        <v>582</v>
      </c>
      <c r="AA43" s="1" t="s">
        <v>599</v>
      </c>
      <c r="AB43" s="1" t="s">
        <v>408</v>
      </c>
      <c r="AC43" s="1" t="s">
        <v>604</v>
      </c>
      <c r="AD43" s="1" t="s">
        <v>400</v>
      </c>
      <c r="AE43" s="1" t="s">
        <v>604</v>
      </c>
      <c r="AF43" s="1" t="s">
        <v>595</v>
      </c>
      <c r="AG43" s="1" t="s">
        <v>603</v>
      </c>
      <c r="AH43" s="1" t="s">
        <v>576</v>
      </c>
      <c r="AI43" s="1" t="s">
        <v>611</v>
      </c>
      <c r="AJ43" s="1" t="s">
        <v>267</v>
      </c>
      <c r="AK43" s="1"/>
    </row>
    <row r="44" spans="4:37" ht="15.75" customHeight="1">
      <c r="E44" s="1" t="s">
        <v>606</v>
      </c>
      <c r="G44" s="1" t="s">
        <v>193</v>
      </c>
      <c r="H44" s="1" t="s">
        <v>607</v>
      </c>
      <c r="I44" s="1" t="s">
        <v>586</v>
      </c>
      <c r="K44" s="1" t="s">
        <v>612</v>
      </c>
      <c r="M44" s="1" t="s">
        <v>241</v>
      </c>
      <c r="O44" s="1" t="s">
        <v>607</v>
      </c>
      <c r="Q44" s="1" t="s">
        <v>599</v>
      </c>
      <c r="S44" s="1" t="s">
        <v>392</v>
      </c>
      <c r="V44" s="85"/>
      <c r="W44" s="86"/>
      <c r="Y44" s="1" t="s">
        <v>244</v>
      </c>
      <c r="Z44" s="1" t="s">
        <v>613</v>
      </c>
      <c r="AA44" s="1" t="s">
        <v>582</v>
      </c>
      <c r="AB44" s="1" t="s">
        <v>599</v>
      </c>
      <c r="AC44" s="1" t="s">
        <v>263</v>
      </c>
      <c r="AD44" s="1" t="s">
        <v>577</v>
      </c>
      <c r="AE44" s="1" t="s">
        <v>595</v>
      </c>
      <c r="AF44" s="1" t="s">
        <v>267</v>
      </c>
      <c r="AG44" s="1" t="s">
        <v>608</v>
      </c>
      <c r="AH44" s="1" t="s">
        <v>587</v>
      </c>
      <c r="AI44" s="1" t="s">
        <v>400</v>
      </c>
      <c r="AJ44" s="1" t="s">
        <v>389</v>
      </c>
      <c r="AK44" s="1"/>
    </row>
    <row r="45" spans="4:37" ht="15.75" customHeight="1">
      <c r="E45" s="1" t="s">
        <v>234</v>
      </c>
      <c r="G45" s="1" t="s">
        <v>198</v>
      </c>
      <c r="H45" s="1" t="s">
        <v>614</v>
      </c>
      <c r="I45" s="1" t="s">
        <v>578</v>
      </c>
      <c r="M45" s="1" t="s">
        <v>345</v>
      </c>
      <c r="O45" s="1" t="s">
        <v>612</v>
      </c>
      <c r="Q45" s="1" t="s">
        <v>594</v>
      </c>
      <c r="V45" s="85"/>
      <c r="W45" s="86"/>
      <c r="Y45" s="1" t="s">
        <v>361</v>
      </c>
      <c r="Z45" s="1" t="s">
        <v>229</v>
      </c>
      <c r="AA45" s="1" t="s">
        <v>227</v>
      </c>
      <c r="AB45" s="1" t="s">
        <v>582</v>
      </c>
      <c r="AC45" s="1" t="s">
        <v>412</v>
      </c>
      <c r="AD45" s="1" t="s">
        <v>604</v>
      </c>
      <c r="AE45" s="1" t="s">
        <v>389</v>
      </c>
      <c r="AF45" s="1" t="s">
        <v>256</v>
      </c>
      <c r="AG45" s="1" t="s">
        <v>591</v>
      </c>
      <c r="AH45" s="1" t="s">
        <v>354</v>
      </c>
      <c r="AI45" s="1" t="s">
        <v>579</v>
      </c>
      <c r="AJ45" s="1" t="s">
        <v>408</v>
      </c>
      <c r="AK45" s="1"/>
    </row>
    <row r="46" spans="4:37" ht="15.75" customHeight="1">
      <c r="E46" s="1" t="s">
        <v>406</v>
      </c>
      <c r="H46" s="1" t="s">
        <v>256</v>
      </c>
      <c r="I46" s="1" t="s">
        <v>582</v>
      </c>
      <c r="M46" s="1" t="s">
        <v>408</v>
      </c>
      <c r="Q46" s="1" t="s">
        <v>606</v>
      </c>
      <c r="V46" s="85"/>
      <c r="W46" s="86"/>
      <c r="Y46" s="1" t="s">
        <v>581</v>
      </c>
      <c r="Z46" s="1" t="s">
        <v>585</v>
      </c>
      <c r="AA46" s="1" t="s">
        <v>224</v>
      </c>
      <c r="AB46" s="1" t="s">
        <v>227</v>
      </c>
      <c r="AC46" s="1" t="s">
        <v>241</v>
      </c>
      <c r="AD46" s="1" t="s">
        <v>583</v>
      </c>
      <c r="AE46" s="1" t="s">
        <v>244</v>
      </c>
      <c r="AF46" s="1" t="s">
        <v>615</v>
      </c>
      <c r="AG46" s="1" t="s">
        <v>604</v>
      </c>
      <c r="AH46" s="1" t="s">
        <v>603</v>
      </c>
      <c r="AI46" s="1" t="s">
        <v>263</v>
      </c>
      <c r="AJ46" s="1" t="s">
        <v>256</v>
      </c>
      <c r="AK46" s="1"/>
    </row>
    <row r="47" spans="4:37" ht="15.75" customHeight="1">
      <c r="E47" s="1" t="s">
        <v>601</v>
      </c>
      <c r="H47" s="1" t="s">
        <v>601</v>
      </c>
      <c r="M47" s="1" t="s">
        <v>592</v>
      </c>
      <c r="Q47" s="1" t="s">
        <v>600</v>
      </c>
      <c r="V47" s="85"/>
      <c r="W47" s="86"/>
      <c r="Y47" s="1" t="s">
        <v>582</v>
      </c>
      <c r="Z47" s="1" t="s">
        <v>417</v>
      </c>
      <c r="AA47" s="1" t="s">
        <v>600</v>
      </c>
      <c r="AB47" s="1" t="s">
        <v>224</v>
      </c>
      <c r="AC47" s="1" t="s">
        <v>389</v>
      </c>
      <c r="AD47" s="1" t="s">
        <v>267</v>
      </c>
      <c r="AE47" s="1" t="s">
        <v>256</v>
      </c>
      <c r="AF47" s="1" t="s">
        <v>602</v>
      </c>
      <c r="AG47" s="1" t="s">
        <v>263</v>
      </c>
      <c r="AH47" s="1" t="s">
        <v>584</v>
      </c>
      <c r="AI47" s="1" t="s">
        <v>412</v>
      </c>
      <c r="AJ47" s="1" t="s">
        <v>361</v>
      </c>
      <c r="AK47" s="1"/>
    </row>
    <row r="48" spans="4:37" ht="15.75" customHeight="1">
      <c r="E48" s="1" t="s">
        <v>610</v>
      </c>
      <c r="H48" s="1" t="s">
        <v>267</v>
      </c>
      <c r="M48" s="1" t="s">
        <v>234</v>
      </c>
      <c r="Q48" s="1" t="s">
        <v>601</v>
      </c>
      <c r="V48" s="85"/>
      <c r="W48" s="86"/>
      <c r="Y48" s="1" t="s">
        <v>224</v>
      </c>
      <c r="Z48" s="1" t="s">
        <v>606</v>
      </c>
      <c r="AA48" s="1" t="s">
        <v>234</v>
      </c>
      <c r="AB48" s="1" t="s">
        <v>600</v>
      </c>
      <c r="AC48" s="1" t="s">
        <v>244</v>
      </c>
      <c r="AD48" s="1" t="s">
        <v>190</v>
      </c>
      <c r="AE48" s="1" t="s">
        <v>615</v>
      </c>
      <c r="AF48" s="1" t="s">
        <v>574</v>
      </c>
      <c r="AG48" s="1" t="s">
        <v>412</v>
      </c>
      <c r="AH48" s="1" t="s">
        <v>604</v>
      </c>
      <c r="AI48" s="1" t="s">
        <v>241</v>
      </c>
      <c r="AJ48" s="1" t="s">
        <v>574</v>
      </c>
      <c r="AK48" s="1"/>
    </row>
    <row r="49" spans="8:37" ht="15.75" customHeight="1">
      <c r="H49" s="1" t="s">
        <v>616</v>
      </c>
      <c r="M49" s="1" t="s">
        <v>585</v>
      </c>
      <c r="Q49" s="1" t="s">
        <v>238</v>
      </c>
      <c r="V49" s="85"/>
      <c r="W49" s="86"/>
      <c r="Y49" s="1" t="s">
        <v>597</v>
      </c>
      <c r="AA49" s="1" t="s">
        <v>598</v>
      </c>
      <c r="AB49" s="1" t="s">
        <v>234</v>
      </c>
      <c r="AC49" s="1" t="s">
        <v>187</v>
      </c>
      <c r="AD49" s="1" t="s">
        <v>187</v>
      </c>
      <c r="AE49" s="1" t="s">
        <v>602</v>
      </c>
      <c r="AF49" s="1" t="s">
        <v>392</v>
      </c>
      <c r="AG49" s="1" t="s">
        <v>241</v>
      </c>
      <c r="AH49" s="1" t="s">
        <v>579</v>
      </c>
      <c r="AI49" s="1" t="s">
        <v>244</v>
      </c>
      <c r="AJ49" s="1" t="s">
        <v>392</v>
      </c>
      <c r="AK49" s="1"/>
    </row>
    <row r="50" spans="8:37" ht="15.75" customHeight="1">
      <c r="H50" s="1" t="s">
        <v>617</v>
      </c>
      <c r="M50" s="1" t="s">
        <v>309</v>
      </c>
      <c r="Q50" s="1" t="s">
        <v>198</v>
      </c>
      <c r="V50" s="85"/>
      <c r="W50" s="86"/>
      <c r="AA50" s="1" t="s">
        <v>601</v>
      </c>
      <c r="AB50" s="1" t="s">
        <v>598</v>
      </c>
      <c r="AC50" s="1" t="s">
        <v>408</v>
      </c>
      <c r="AD50" s="1" t="s">
        <v>408</v>
      </c>
      <c r="AE50" s="1" t="s">
        <v>581</v>
      </c>
      <c r="AF50" s="1" t="s">
        <v>345</v>
      </c>
      <c r="AG50" s="1" t="s">
        <v>389</v>
      </c>
      <c r="AH50" s="1" t="s">
        <v>595</v>
      </c>
      <c r="AI50" s="1" t="s">
        <v>256</v>
      </c>
      <c r="AJ50" s="1" t="s">
        <v>345</v>
      </c>
      <c r="AK50" s="1"/>
    </row>
    <row r="51" spans="8:37" ht="15.75" customHeight="1">
      <c r="H51" s="1" t="s">
        <v>618</v>
      </c>
      <c r="M51" s="1" t="s">
        <v>606</v>
      </c>
      <c r="Q51" s="1" t="s">
        <v>276</v>
      </c>
      <c r="V51" s="85"/>
      <c r="W51" s="86"/>
      <c r="AA51" s="1" t="s">
        <v>606</v>
      </c>
      <c r="AB51" s="1" t="s">
        <v>613</v>
      </c>
      <c r="AC51" s="1" t="s">
        <v>256</v>
      </c>
      <c r="AD51" s="1" t="s">
        <v>256</v>
      </c>
      <c r="AE51" s="1" t="s">
        <v>392</v>
      </c>
      <c r="AF51" s="1" t="s">
        <v>325</v>
      </c>
      <c r="AG51" s="1" t="s">
        <v>244</v>
      </c>
      <c r="AH51" s="1" t="s">
        <v>412</v>
      </c>
      <c r="AI51" s="1" t="s">
        <v>615</v>
      </c>
      <c r="AJ51" s="1" t="s">
        <v>325</v>
      </c>
      <c r="AK51" s="1"/>
    </row>
    <row r="52" spans="8:37" ht="15.75" customHeight="1">
      <c r="H52" s="1" t="s">
        <v>611</v>
      </c>
      <c r="M52" s="1" t="s">
        <v>598</v>
      </c>
      <c r="Q52" s="1" t="s">
        <v>306</v>
      </c>
      <c r="V52" s="85"/>
      <c r="W52" s="86"/>
      <c r="AA52" s="1" t="s">
        <v>619</v>
      </c>
      <c r="AB52" s="1" t="s">
        <v>281</v>
      </c>
      <c r="AC52" s="1" t="s">
        <v>361</v>
      </c>
      <c r="AD52" s="1" t="s">
        <v>361</v>
      </c>
      <c r="AE52" s="1" t="s">
        <v>345</v>
      </c>
      <c r="AF52" s="1" t="s">
        <v>592</v>
      </c>
      <c r="AG52" s="1" t="s">
        <v>187</v>
      </c>
      <c r="AH52" s="1" t="s">
        <v>267</v>
      </c>
      <c r="AI52" s="1" t="s">
        <v>361</v>
      </c>
      <c r="AJ52" s="1" t="s">
        <v>592</v>
      </c>
      <c r="AK52" s="1"/>
    </row>
    <row r="53" spans="8:37" ht="15.75" customHeight="1">
      <c r="H53" s="1" t="s">
        <v>620</v>
      </c>
      <c r="M53" s="1" t="s">
        <v>325</v>
      </c>
      <c r="Q53" s="1" t="s">
        <v>361</v>
      </c>
      <c r="V53" s="85"/>
      <c r="W53" s="86"/>
      <c r="AB53" s="1" t="s">
        <v>607</v>
      </c>
      <c r="AC53" s="1" t="s">
        <v>594</v>
      </c>
      <c r="AD53" s="1" t="s">
        <v>599</v>
      </c>
      <c r="AE53" s="1" t="s">
        <v>325</v>
      </c>
      <c r="AF53" s="1" t="s">
        <v>582</v>
      </c>
      <c r="AG53" s="1" t="s">
        <v>408</v>
      </c>
      <c r="AH53" s="1" t="s">
        <v>389</v>
      </c>
      <c r="AI53" s="1" t="s">
        <v>599</v>
      </c>
      <c r="AJ53" s="1" t="s">
        <v>582</v>
      </c>
      <c r="AK53" s="1"/>
    </row>
    <row r="54" spans="8:37" ht="15.75" customHeight="1">
      <c r="H54" s="1" t="s">
        <v>612</v>
      </c>
      <c r="M54" s="1" t="s">
        <v>417</v>
      </c>
      <c r="Q54" s="1" t="s">
        <v>271</v>
      </c>
      <c r="V54" s="85"/>
      <c r="W54" s="86"/>
      <c r="AB54" s="1" t="s">
        <v>585</v>
      </c>
      <c r="AC54" s="1" t="s">
        <v>224</v>
      </c>
      <c r="AD54" s="1" t="s">
        <v>597</v>
      </c>
      <c r="AE54" s="1" t="s">
        <v>592</v>
      </c>
      <c r="AF54" s="1" t="s">
        <v>594</v>
      </c>
      <c r="AG54" s="1" t="s">
        <v>256</v>
      </c>
      <c r="AH54" s="1" t="s">
        <v>190</v>
      </c>
      <c r="AI54" s="1" t="s">
        <v>581</v>
      </c>
      <c r="AJ54" s="1" t="s">
        <v>594</v>
      </c>
      <c r="AK54" s="1"/>
    </row>
    <row r="55" spans="8:37" ht="15.75" customHeight="1">
      <c r="H55" s="1" t="s">
        <v>610</v>
      </c>
      <c r="M55" s="1" t="s">
        <v>596</v>
      </c>
      <c r="Q55" s="1" t="s">
        <v>314</v>
      </c>
      <c r="V55" s="85"/>
      <c r="W55" s="86"/>
      <c r="AB55" s="1" t="s">
        <v>601</v>
      </c>
      <c r="AC55" s="1" t="s">
        <v>234</v>
      </c>
      <c r="AD55" s="1" t="s">
        <v>607</v>
      </c>
      <c r="AE55" s="1" t="s">
        <v>621</v>
      </c>
      <c r="AF55" s="1" t="s">
        <v>227</v>
      </c>
      <c r="AG55" s="1" t="s">
        <v>615</v>
      </c>
      <c r="AH55" s="1" t="s">
        <v>187</v>
      </c>
      <c r="AI55" s="1" t="s">
        <v>392</v>
      </c>
      <c r="AJ55" s="1" t="s">
        <v>600</v>
      </c>
      <c r="AK55" s="1"/>
    </row>
    <row r="56" spans="8:37" ht="15.75" customHeight="1">
      <c r="M56" s="1" t="s">
        <v>599</v>
      </c>
      <c r="Q56" s="1" t="s">
        <v>333</v>
      </c>
      <c r="V56" s="85"/>
      <c r="W56" s="86"/>
      <c r="AC56" s="1" t="s">
        <v>309</v>
      </c>
      <c r="AD56" s="1" t="s">
        <v>585</v>
      </c>
      <c r="AE56" s="1" t="s">
        <v>582</v>
      </c>
      <c r="AF56" s="1" t="s">
        <v>224</v>
      </c>
      <c r="AG56" s="1" t="s">
        <v>361</v>
      </c>
      <c r="AH56" s="1" t="s">
        <v>408</v>
      </c>
      <c r="AI56" s="1" t="s">
        <v>345</v>
      </c>
      <c r="AJ56" s="1" t="s">
        <v>229</v>
      </c>
      <c r="AK56" s="1"/>
    </row>
    <row r="57" spans="8:37" ht="15.75" customHeight="1">
      <c r="M57" s="1" t="s">
        <v>603</v>
      </c>
      <c r="Q57" s="1" t="s">
        <v>356</v>
      </c>
      <c r="V57" s="85"/>
      <c r="W57" s="86"/>
      <c r="AC57" s="1" t="s">
        <v>597</v>
      </c>
      <c r="AD57" s="1" t="s">
        <v>417</v>
      </c>
      <c r="AE57" s="1" t="s">
        <v>594</v>
      </c>
      <c r="AF57" s="1" t="s">
        <v>600</v>
      </c>
      <c r="AG57" s="1" t="s">
        <v>599</v>
      </c>
      <c r="AH57" s="1" t="s">
        <v>256</v>
      </c>
      <c r="AI57" s="1" t="s">
        <v>325</v>
      </c>
      <c r="AJ57" s="1" t="s">
        <v>281</v>
      </c>
      <c r="AK57" s="1"/>
    </row>
    <row r="58" spans="8:37" ht="15.75" customHeight="1">
      <c r="M58" s="1" t="s">
        <v>591</v>
      </c>
      <c r="Q58" s="1" t="s">
        <v>588</v>
      </c>
      <c r="V58" s="85"/>
      <c r="W58" s="86"/>
      <c r="AC58" s="1" t="s">
        <v>607</v>
      </c>
      <c r="AD58" s="1" t="s">
        <v>601</v>
      </c>
      <c r="AE58" s="1" t="s">
        <v>224</v>
      </c>
      <c r="AF58" s="1" t="s">
        <v>234</v>
      </c>
      <c r="AG58" s="1" t="s">
        <v>602</v>
      </c>
      <c r="AH58" s="1" t="s">
        <v>615</v>
      </c>
      <c r="AI58" s="1" t="s">
        <v>592</v>
      </c>
      <c r="AJ58" s="1" t="s">
        <v>585</v>
      </c>
      <c r="AK58" s="1"/>
    </row>
    <row r="59" spans="8:37" ht="15.75" customHeight="1">
      <c r="M59" s="1" t="s">
        <v>600</v>
      </c>
      <c r="V59" s="85"/>
      <c r="W59" s="86"/>
      <c r="AC59" s="1" t="s">
        <v>585</v>
      </c>
      <c r="AD59" s="1" t="s">
        <v>612</v>
      </c>
      <c r="AE59" s="1" t="s">
        <v>600</v>
      </c>
      <c r="AF59" s="1" t="s">
        <v>598</v>
      </c>
      <c r="AG59" s="1" t="s">
        <v>581</v>
      </c>
      <c r="AH59" s="1" t="s">
        <v>361</v>
      </c>
      <c r="AI59" s="1" t="s">
        <v>621</v>
      </c>
      <c r="AJ59" s="1" t="s">
        <v>606</v>
      </c>
      <c r="AK59" s="1"/>
    </row>
    <row r="60" spans="8:37" ht="15.75" customHeight="1">
      <c r="M60" s="1" t="s">
        <v>622</v>
      </c>
      <c r="V60" s="85"/>
      <c r="W60" s="86"/>
      <c r="AC60" s="1" t="s">
        <v>417</v>
      </c>
      <c r="AE60" s="1" t="s">
        <v>234</v>
      </c>
      <c r="AF60" s="1" t="s">
        <v>281</v>
      </c>
      <c r="AG60" s="1" t="s">
        <v>392</v>
      </c>
      <c r="AH60" s="1" t="s">
        <v>599</v>
      </c>
      <c r="AI60" s="1" t="s">
        <v>582</v>
      </c>
    </row>
    <row r="61" spans="8:37" ht="15.75" customHeight="1">
      <c r="M61" s="1" t="s">
        <v>604</v>
      </c>
      <c r="V61" s="85"/>
      <c r="W61" s="86"/>
      <c r="AC61" s="1" t="s">
        <v>601</v>
      </c>
      <c r="AE61" s="1" t="s">
        <v>598</v>
      </c>
      <c r="AF61" s="1" t="s">
        <v>585</v>
      </c>
      <c r="AG61" s="1" t="s">
        <v>345</v>
      </c>
      <c r="AH61" s="1" t="s">
        <v>602</v>
      </c>
      <c r="AI61" s="1" t="s">
        <v>594</v>
      </c>
    </row>
    <row r="62" spans="8:37" ht="15.75" customHeight="1">
      <c r="M62" s="1" t="s">
        <v>613</v>
      </c>
      <c r="V62" s="85"/>
      <c r="W62" s="86"/>
      <c r="AC62" s="1" t="s">
        <v>612</v>
      </c>
      <c r="AE62" s="1" t="s">
        <v>585</v>
      </c>
      <c r="AF62" s="1" t="s">
        <v>601</v>
      </c>
      <c r="AG62" s="1" t="s">
        <v>325</v>
      </c>
      <c r="AH62" s="1" t="s">
        <v>574</v>
      </c>
      <c r="AI62" s="1" t="s">
        <v>224</v>
      </c>
    </row>
    <row r="63" spans="8:37" ht="15.75" customHeight="1">
      <c r="V63" s="85"/>
      <c r="W63" s="86"/>
      <c r="AC63" s="1" t="s">
        <v>619</v>
      </c>
      <c r="AE63" s="1" t="s">
        <v>417</v>
      </c>
      <c r="AF63" s="1" t="s">
        <v>612</v>
      </c>
      <c r="AG63" s="1" t="s">
        <v>592</v>
      </c>
      <c r="AH63" s="1" t="s">
        <v>581</v>
      </c>
      <c r="AI63" s="1" t="s">
        <v>600</v>
      </c>
    </row>
    <row r="64" spans="8:37" ht="15.75" customHeight="1">
      <c r="V64" s="85"/>
      <c r="W64" s="86"/>
      <c r="AE64" s="1" t="s">
        <v>601</v>
      </c>
      <c r="AG64" s="1" t="s">
        <v>582</v>
      </c>
      <c r="AH64" s="1" t="s">
        <v>392</v>
      </c>
      <c r="AI64" s="1" t="s">
        <v>234</v>
      </c>
    </row>
    <row r="65" spans="22:35" ht="15.75" customHeight="1">
      <c r="V65" s="85"/>
      <c r="W65" s="86"/>
      <c r="AE65" s="1" t="s">
        <v>612</v>
      </c>
      <c r="AG65" s="1" t="s">
        <v>227</v>
      </c>
      <c r="AH65" s="1" t="s">
        <v>345</v>
      </c>
      <c r="AI65" s="1" t="s">
        <v>613</v>
      </c>
    </row>
    <row r="66" spans="22:35" ht="15.75" customHeight="1">
      <c r="V66" s="85"/>
      <c r="W66" s="86"/>
      <c r="AE66" s="1"/>
      <c r="AG66" s="1"/>
      <c r="AH66" s="1"/>
      <c r="AI66" s="1"/>
    </row>
    <row r="67" spans="22:35" ht="15.75" customHeight="1">
      <c r="V67" s="85"/>
      <c r="W67" s="86"/>
      <c r="AE67" s="1"/>
      <c r="AG67" s="1"/>
      <c r="AH67" s="1"/>
      <c r="AI67" s="1"/>
    </row>
    <row r="68" spans="22:35" ht="13">
      <c r="V68" s="85"/>
      <c r="W68" s="86"/>
      <c r="AE68" s="1"/>
      <c r="AG68" s="1"/>
      <c r="AH68" s="1"/>
      <c r="AI68" s="1"/>
    </row>
    <row r="69" spans="22:35" ht="13">
      <c r="V69" s="85"/>
      <c r="W69" s="86"/>
      <c r="AE69" s="1"/>
      <c r="AG69" s="1"/>
      <c r="AH69" s="1"/>
      <c r="AI69" s="1"/>
    </row>
    <row r="70" spans="22:35" ht="13">
      <c r="V70" s="85"/>
      <c r="W70" s="86"/>
      <c r="AE70" s="1"/>
      <c r="AG70" s="1"/>
      <c r="AH70" s="1"/>
      <c r="AI70" s="1"/>
    </row>
    <row r="71" spans="22:35" ht="13">
      <c r="V71" s="85"/>
      <c r="W71" s="86"/>
      <c r="AE71" s="1"/>
      <c r="AG71" s="1"/>
      <c r="AH71" s="1"/>
      <c r="AI71" s="1"/>
    </row>
    <row r="72" spans="22:35" ht="13">
      <c r="V72" s="85"/>
      <c r="W72" s="86"/>
      <c r="AE72" s="1"/>
      <c r="AG72" s="1"/>
      <c r="AH72" s="1"/>
      <c r="AI72" s="1"/>
    </row>
    <row r="73" spans="22:35" ht="13">
      <c r="V73" s="85"/>
      <c r="W73" s="86"/>
      <c r="AE73" s="1"/>
      <c r="AG73" s="1"/>
      <c r="AH73" s="1"/>
      <c r="AI73" s="1"/>
    </row>
    <row r="74" spans="22:35" ht="13">
      <c r="V74" s="85"/>
      <c r="W74" s="86"/>
      <c r="AE74" s="1"/>
      <c r="AG74" s="1"/>
      <c r="AH74" s="1"/>
      <c r="AI74" s="1"/>
    </row>
    <row r="75" spans="22:35" ht="13">
      <c r="V75" s="85"/>
      <c r="W75" s="86"/>
      <c r="AE75" s="1"/>
      <c r="AG75" s="1"/>
      <c r="AH75" s="1"/>
      <c r="AI75" s="1"/>
    </row>
    <row r="76" spans="22:35" ht="13">
      <c r="V76" s="85"/>
      <c r="W76" s="86"/>
      <c r="AE76" s="1"/>
      <c r="AG76" s="1"/>
      <c r="AH76" s="1"/>
      <c r="AI76" s="1"/>
    </row>
    <row r="77" spans="22:35" ht="13">
      <c r="V77" s="85"/>
      <c r="W77" s="86"/>
      <c r="AE77" s="1"/>
      <c r="AG77" s="1"/>
      <c r="AH77" s="1"/>
      <c r="AI77" s="1"/>
    </row>
    <row r="78" spans="22:35" ht="13">
      <c r="V78" s="85"/>
      <c r="W78" s="86"/>
      <c r="AE78" s="1"/>
      <c r="AG78" s="1"/>
      <c r="AH78" s="1"/>
      <c r="AI78" s="1"/>
    </row>
    <row r="79" spans="22:35" ht="13">
      <c r="V79" s="85"/>
      <c r="W79" s="86"/>
      <c r="AE79" s="1"/>
      <c r="AG79" s="1"/>
      <c r="AH79" s="1"/>
      <c r="AI79" s="1"/>
    </row>
    <row r="80" spans="22:35" ht="13">
      <c r="V80" s="85"/>
      <c r="W80" s="86"/>
      <c r="AE80" s="1"/>
      <c r="AG80" s="1"/>
      <c r="AH80" s="1"/>
      <c r="AI80" s="1"/>
    </row>
    <row r="81" spans="1:37" ht="13">
      <c r="V81" s="85"/>
      <c r="W81" s="86"/>
      <c r="AE81" s="1"/>
      <c r="AG81" s="1"/>
      <c r="AH81" s="1"/>
      <c r="AI81" s="1"/>
    </row>
    <row r="82" spans="1:37" ht="13">
      <c r="V82" s="85"/>
      <c r="W82" s="86"/>
      <c r="AE82" s="1"/>
      <c r="AG82" s="1"/>
      <c r="AH82" s="1"/>
      <c r="AI82" s="1"/>
    </row>
    <row r="83" spans="1:37" ht="13">
      <c r="V83" s="85"/>
      <c r="W83" s="86"/>
      <c r="AE83" s="1"/>
      <c r="AG83" s="1"/>
      <c r="AH83" s="1"/>
      <c r="AI83" s="1"/>
    </row>
    <row r="84" spans="1:37" ht="13">
      <c r="V84" s="85"/>
      <c r="W84" s="86"/>
      <c r="AE84" s="1"/>
      <c r="AG84" s="1"/>
      <c r="AH84" s="1"/>
      <c r="AI84" s="1"/>
    </row>
    <row r="85" spans="1:37" ht="13">
      <c r="V85" s="85"/>
      <c r="W85" s="86"/>
      <c r="AE85" s="1"/>
      <c r="AG85" s="1"/>
      <c r="AH85" s="1"/>
      <c r="AI85" s="1"/>
    </row>
    <row r="86" spans="1:37" ht="13">
      <c r="V86" s="85"/>
      <c r="W86" s="86"/>
      <c r="AE86" s="1"/>
      <c r="AG86" s="1"/>
      <c r="AH86" s="1"/>
      <c r="AI86" s="1"/>
    </row>
    <row r="87" spans="1:37" ht="13">
      <c r="V87" s="85"/>
      <c r="W87" s="86"/>
      <c r="AE87" s="1"/>
      <c r="AG87" s="1"/>
      <c r="AH87" s="1"/>
      <c r="AI87" s="1"/>
    </row>
    <row r="88" spans="1:37" ht="13">
      <c r="V88" s="85"/>
      <c r="W88" s="86"/>
      <c r="AE88" s="1"/>
      <c r="AG88" s="1"/>
      <c r="AH88" s="1"/>
      <c r="AI88" s="1"/>
    </row>
    <row r="89" spans="1:37" ht="13">
      <c r="V89" s="85"/>
      <c r="W89" s="86"/>
      <c r="AE89" s="1" t="s">
        <v>606</v>
      </c>
      <c r="AG89" s="1" t="s">
        <v>224</v>
      </c>
      <c r="AH89" s="1" t="s">
        <v>592</v>
      </c>
      <c r="AI89" s="1" t="s">
        <v>585</v>
      </c>
    </row>
    <row r="90" spans="1:37" ht="13">
      <c r="V90" s="85"/>
      <c r="W90" s="86"/>
      <c r="AE90" s="1" t="s">
        <v>619</v>
      </c>
      <c r="AG90" s="1" t="s">
        <v>600</v>
      </c>
      <c r="AH90" s="1" t="s">
        <v>621</v>
      </c>
      <c r="AI90" s="1" t="s">
        <v>417</v>
      </c>
    </row>
    <row r="91" spans="1:37" ht="13">
      <c r="V91" s="85"/>
      <c r="W91" s="86"/>
      <c r="AG91" s="1" t="s">
        <v>234</v>
      </c>
      <c r="AH91" s="1" t="s">
        <v>227</v>
      </c>
      <c r="AI91" s="1" t="s">
        <v>606</v>
      </c>
    </row>
    <row r="92" spans="1:37" ht="13">
      <c r="V92" s="85"/>
      <c r="W92" s="86"/>
      <c r="AG92" s="1" t="s">
        <v>598</v>
      </c>
      <c r="AH92" s="1" t="s">
        <v>224</v>
      </c>
    </row>
    <row r="93" spans="1:37" ht="13">
      <c r="A93" s="2517" t="s">
        <v>42</v>
      </c>
      <c r="B93" s="105"/>
      <c r="C93" s="2508" t="s">
        <v>451</v>
      </c>
      <c r="D93" s="2509"/>
      <c r="E93" s="2510" t="s">
        <v>452</v>
      </c>
      <c r="F93" s="2504"/>
      <c r="G93" s="2503" t="s">
        <v>453</v>
      </c>
      <c r="H93" s="2504"/>
      <c r="I93" s="2505" t="s">
        <v>454</v>
      </c>
      <c r="J93" s="2504"/>
      <c r="K93" s="2503" t="s">
        <v>455</v>
      </c>
      <c r="L93" s="2504"/>
      <c r="M93" s="2505" t="s">
        <v>456</v>
      </c>
      <c r="N93" s="2504"/>
      <c r="O93" s="2503" t="s">
        <v>457</v>
      </c>
      <c r="P93" s="2504"/>
      <c r="Q93" s="2505" t="s">
        <v>458</v>
      </c>
      <c r="R93" s="2504"/>
      <c r="S93" s="2503" t="s">
        <v>459</v>
      </c>
      <c r="T93" s="2504"/>
      <c r="V93" s="85"/>
      <c r="W93" s="2515" t="s">
        <v>42</v>
      </c>
      <c r="Y93" s="2516" t="s">
        <v>461</v>
      </c>
      <c r="Z93" s="2512"/>
      <c r="AA93" s="2511" t="s">
        <v>462</v>
      </c>
      <c r="AB93" s="2512"/>
      <c r="AC93" s="2513" t="s">
        <v>463</v>
      </c>
      <c r="AD93" s="2512"/>
      <c r="AE93" s="2511" t="s">
        <v>464</v>
      </c>
      <c r="AF93" s="2512"/>
      <c r="AG93" s="2513" t="s">
        <v>465</v>
      </c>
      <c r="AH93" s="2512"/>
      <c r="AI93" s="2511" t="s">
        <v>466</v>
      </c>
      <c r="AJ93" s="2514"/>
      <c r="AK93" s="88"/>
    </row>
    <row r="94" spans="1:37" ht="14">
      <c r="A94" s="2496"/>
      <c r="B94" s="105"/>
      <c r="C94" s="89" t="s">
        <v>467</v>
      </c>
      <c r="D94" s="90" t="s">
        <v>468</v>
      </c>
      <c r="E94" s="89" t="s">
        <v>467</v>
      </c>
      <c r="F94" s="90" t="s">
        <v>468</v>
      </c>
      <c r="G94" s="89" t="s">
        <v>467</v>
      </c>
      <c r="H94" s="90" t="s">
        <v>468</v>
      </c>
      <c r="I94" s="89" t="s">
        <v>467</v>
      </c>
      <c r="J94" s="90" t="s">
        <v>468</v>
      </c>
      <c r="K94" s="89" t="s">
        <v>467</v>
      </c>
      <c r="L94" s="90" t="s">
        <v>468</v>
      </c>
      <c r="M94" s="89" t="s">
        <v>467</v>
      </c>
      <c r="N94" s="90" t="s">
        <v>468</v>
      </c>
      <c r="O94" s="89" t="s">
        <v>467</v>
      </c>
      <c r="P94" s="90" t="s">
        <v>468</v>
      </c>
      <c r="Q94" s="89" t="s">
        <v>467</v>
      </c>
      <c r="R94" s="90" t="s">
        <v>468</v>
      </c>
      <c r="S94" s="89" t="s">
        <v>467</v>
      </c>
      <c r="T94" s="90" t="s">
        <v>468</v>
      </c>
      <c r="V94" s="85"/>
      <c r="W94" s="2496"/>
      <c r="Y94" s="91" t="s">
        <v>467</v>
      </c>
      <c r="Z94" s="92" t="s">
        <v>469</v>
      </c>
      <c r="AA94" s="93" t="s">
        <v>467</v>
      </c>
      <c r="AB94" s="92" t="s">
        <v>469</v>
      </c>
      <c r="AC94" s="93" t="s">
        <v>467</v>
      </c>
      <c r="AD94" s="92" t="s">
        <v>469</v>
      </c>
      <c r="AE94" s="93" t="s">
        <v>467</v>
      </c>
      <c r="AF94" s="92" t="s">
        <v>469</v>
      </c>
      <c r="AG94" s="93" t="s">
        <v>467</v>
      </c>
      <c r="AH94" s="92" t="s">
        <v>469</v>
      </c>
      <c r="AI94" s="93" t="s">
        <v>467</v>
      </c>
      <c r="AJ94" s="94" t="s">
        <v>469</v>
      </c>
      <c r="AK94" s="95"/>
    </row>
    <row r="95" spans="1:37" ht="15">
      <c r="B95" s="84"/>
      <c r="C95" s="84" t="s">
        <v>406</v>
      </c>
      <c r="D95" s="84" t="s">
        <v>177</v>
      </c>
      <c r="E95" s="84" t="s">
        <v>198</v>
      </c>
      <c r="F95" s="84" t="s">
        <v>193</v>
      </c>
      <c r="G95" s="84" t="s">
        <v>184</v>
      </c>
      <c r="H95" s="84" t="s">
        <v>238</v>
      </c>
      <c r="I95" s="84" t="s">
        <v>333</v>
      </c>
      <c r="J95" s="84" t="s">
        <v>238</v>
      </c>
      <c r="K95" s="84" t="s">
        <v>382</v>
      </c>
      <c r="L95" s="1" t="s">
        <v>193</v>
      </c>
      <c r="M95" s="84" t="s">
        <v>184</v>
      </c>
      <c r="N95" s="84" t="s">
        <v>382</v>
      </c>
      <c r="O95" s="84" t="s">
        <v>292</v>
      </c>
      <c r="P95" s="84" t="s">
        <v>184</v>
      </c>
      <c r="Q95" s="84" t="s">
        <v>576</v>
      </c>
      <c r="R95" s="84" t="s">
        <v>193</v>
      </c>
      <c r="S95" s="84" t="s">
        <v>221</v>
      </c>
      <c r="T95" s="84" t="s">
        <v>576</v>
      </c>
      <c r="V95" s="85"/>
      <c r="W95" s="86"/>
      <c r="Y95" s="108" t="s">
        <v>406</v>
      </c>
      <c r="Z95" s="107" t="s">
        <v>576</v>
      </c>
      <c r="AA95" s="108" t="s">
        <v>198</v>
      </c>
      <c r="AB95" s="108" t="s">
        <v>246</v>
      </c>
      <c r="AC95" s="108" t="s">
        <v>198</v>
      </c>
      <c r="AD95" s="108" t="s">
        <v>184</v>
      </c>
      <c r="AE95" s="108" t="s">
        <v>198</v>
      </c>
      <c r="AF95" s="108" t="s">
        <v>184</v>
      </c>
      <c r="AG95" s="108" t="s">
        <v>198</v>
      </c>
      <c r="AH95" s="108" t="s">
        <v>184</v>
      </c>
      <c r="AI95" s="108" t="s">
        <v>238</v>
      </c>
      <c r="AJ95" s="107" t="s">
        <v>184</v>
      </c>
      <c r="AK95" s="107"/>
    </row>
    <row r="96" spans="1:37" ht="15">
      <c r="B96" s="84"/>
      <c r="C96" s="84" t="s">
        <v>361</v>
      </c>
      <c r="D96" s="84" t="s">
        <v>246</v>
      </c>
      <c r="E96" s="84" t="s">
        <v>246</v>
      </c>
      <c r="F96" s="84" t="s">
        <v>177</v>
      </c>
      <c r="G96" s="84" t="s">
        <v>406</v>
      </c>
      <c r="H96" s="84" t="s">
        <v>246</v>
      </c>
      <c r="I96" s="84" t="s">
        <v>184</v>
      </c>
      <c r="J96" s="84" t="s">
        <v>193</v>
      </c>
      <c r="K96" s="84" t="s">
        <v>314</v>
      </c>
      <c r="L96" s="1" t="s">
        <v>177</v>
      </c>
      <c r="M96" s="84" t="s">
        <v>198</v>
      </c>
      <c r="N96" s="84" t="s">
        <v>184</v>
      </c>
      <c r="O96" s="84" t="s">
        <v>263</v>
      </c>
      <c r="P96" s="84" t="s">
        <v>578</v>
      </c>
      <c r="Q96" s="84" t="s">
        <v>412</v>
      </c>
      <c r="R96" s="84" t="s">
        <v>382</v>
      </c>
      <c r="S96" s="84" t="s">
        <v>587</v>
      </c>
      <c r="T96" s="84" t="s">
        <v>382</v>
      </c>
      <c r="V96" s="85"/>
      <c r="W96" s="86"/>
      <c r="Y96" s="108" t="s">
        <v>221</v>
      </c>
      <c r="Z96" s="107" t="s">
        <v>292</v>
      </c>
      <c r="AA96" s="108" t="s">
        <v>583</v>
      </c>
      <c r="AB96" s="108" t="s">
        <v>221</v>
      </c>
      <c r="AC96" s="108" t="s">
        <v>238</v>
      </c>
      <c r="AD96" s="108" t="s">
        <v>292</v>
      </c>
      <c r="AE96" s="108" t="s">
        <v>177</v>
      </c>
      <c r="AF96" s="108" t="s">
        <v>193</v>
      </c>
      <c r="AG96" s="108" t="s">
        <v>238</v>
      </c>
      <c r="AH96" s="108" t="s">
        <v>292</v>
      </c>
      <c r="AI96" s="108" t="s">
        <v>198</v>
      </c>
      <c r="AJ96" s="107" t="s">
        <v>193</v>
      </c>
      <c r="AK96" s="107"/>
    </row>
    <row r="97" spans="2:37" ht="15">
      <c r="B97" s="84"/>
      <c r="C97" s="84" t="s">
        <v>271</v>
      </c>
      <c r="D97" s="84" t="s">
        <v>198</v>
      </c>
      <c r="E97" s="84" t="s">
        <v>333</v>
      </c>
      <c r="F97" s="84" t="s">
        <v>238</v>
      </c>
      <c r="G97" s="84" t="s">
        <v>244</v>
      </c>
      <c r="H97" s="84" t="s">
        <v>184</v>
      </c>
      <c r="I97" s="84" t="s">
        <v>244</v>
      </c>
      <c r="J97" s="84" t="s">
        <v>246</v>
      </c>
      <c r="K97" s="84" t="s">
        <v>281</v>
      </c>
      <c r="L97" s="1" t="s">
        <v>382</v>
      </c>
      <c r="M97" s="84" t="s">
        <v>587</v>
      </c>
      <c r="N97" s="84" t="s">
        <v>231</v>
      </c>
      <c r="O97" s="84" t="s">
        <v>412</v>
      </c>
      <c r="P97" s="84" t="s">
        <v>292</v>
      </c>
      <c r="Q97" s="84" t="s">
        <v>263</v>
      </c>
      <c r="R97" s="84" t="s">
        <v>184</v>
      </c>
      <c r="S97" s="84" t="s">
        <v>263</v>
      </c>
      <c r="T97" s="84" t="s">
        <v>292</v>
      </c>
      <c r="V97" s="85"/>
      <c r="W97" s="86"/>
      <c r="Y97" s="108" t="s">
        <v>246</v>
      </c>
      <c r="Z97" s="107" t="s">
        <v>314</v>
      </c>
      <c r="AA97" s="108" t="s">
        <v>177</v>
      </c>
      <c r="AB97" s="108" t="s">
        <v>184</v>
      </c>
      <c r="AC97" s="108" t="s">
        <v>583</v>
      </c>
      <c r="AD97" s="108" t="s">
        <v>221</v>
      </c>
      <c r="AE97" s="108" t="s">
        <v>382</v>
      </c>
      <c r="AF97" s="108" t="s">
        <v>292</v>
      </c>
      <c r="AG97" s="108" t="s">
        <v>406</v>
      </c>
      <c r="AH97" s="108" t="s">
        <v>221</v>
      </c>
      <c r="AI97" s="108" t="s">
        <v>406</v>
      </c>
      <c r="AJ97" s="107" t="s">
        <v>292</v>
      </c>
      <c r="AK97" s="107"/>
    </row>
    <row r="98" spans="2:37" ht="15">
      <c r="B98" s="84"/>
      <c r="C98" s="84" t="s">
        <v>583</v>
      </c>
      <c r="D98" s="84" t="s">
        <v>361</v>
      </c>
      <c r="E98" s="84" t="s">
        <v>281</v>
      </c>
      <c r="F98" s="84" t="s">
        <v>333</v>
      </c>
      <c r="G98" s="84" t="s">
        <v>361</v>
      </c>
      <c r="H98" s="84" t="s">
        <v>292</v>
      </c>
      <c r="I98" s="84" t="s">
        <v>356</v>
      </c>
      <c r="J98" s="84" t="s">
        <v>184</v>
      </c>
      <c r="K98" s="84" t="s">
        <v>574</v>
      </c>
      <c r="L98" s="1" t="s">
        <v>314</v>
      </c>
      <c r="M98" s="84" t="s">
        <v>584</v>
      </c>
      <c r="N98" s="84" t="s">
        <v>356</v>
      </c>
      <c r="O98" s="84" t="s">
        <v>578</v>
      </c>
      <c r="P98" s="84" t="s">
        <v>244</v>
      </c>
      <c r="Q98" s="84" t="s">
        <v>314</v>
      </c>
      <c r="R98" s="84" t="s">
        <v>576</v>
      </c>
      <c r="S98" s="84" t="s">
        <v>229</v>
      </c>
      <c r="T98" s="84" t="s">
        <v>263</v>
      </c>
      <c r="V98" s="85"/>
      <c r="W98" s="86"/>
      <c r="Y98" s="108" t="s">
        <v>229</v>
      </c>
      <c r="Z98" s="107" t="s">
        <v>184</v>
      </c>
      <c r="AA98" s="108" t="s">
        <v>271</v>
      </c>
      <c r="AB98" s="108" t="s">
        <v>361</v>
      </c>
      <c r="AC98" s="108" t="s">
        <v>246</v>
      </c>
      <c r="AD98" s="108" t="s">
        <v>193</v>
      </c>
      <c r="AE98" s="108" t="s">
        <v>583</v>
      </c>
      <c r="AF98" s="108" t="s">
        <v>333</v>
      </c>
      <c r="AG98" s="108" t="s">
        <v>244</v>
      </c>
      <c r="AH98" s="108" t="s">
        <v>578</v>
      </c>
      <c r="AI98" s="108"/>
      <c r="AJ98" s="107" t="s">
        <v>578</v>
      </c>
      <c r="AK98" s="107"/>
    </row>
    <row r="99" spans="2:37" ht="15">
      <c r="B99" s="84"/>
      <c r="C99" s="84" t="s">
        <v>400</v>
      </c>
      <c r="D99" s="84" t="s">
        <v>400</v>
      </c>
      <c r="E99" s="84" t="s">
        <v>227</v>
      </c>
      <c r="F99" s="84" t="s">
        <v>292</v>
      </c>
      <c r="G99" s="84" t="s">
        <v>356</v>
      </c>
      <c r="H99" s="84" t="s">
        <v>221</v>
      </c>
      <c r="I99" s="84" t="s">
        <v>406</v>
      </c>
      <c r="J99" s="84" t="s">
        <v>292</v>
      </c>
      <c r="K99" s="84" t="s">
        <v>581</v>
      </c>
      <c r="L99" s="1" t="s">
        <v>582</v>
      </c>
      <c r="M99" s="84" t="s">
        <v>314</v>
      </c>
      <c r="N99" s="84" t="s">
        <v>244</v>
      </c>
      <c r="O99" s="84" t="s">
        <v>229</v>
      </c>
      <c r="P99" s="84" t="s">
        <v>229</v>
      </c>
      <c r="Q99" s="84" t="s">
        <v>587</v>
      </c>
      <c r="R99" s="84" t="s">
        <v>292</v>
      </c>
      <c r="S99" s="84" t="s">
        <v>412</v>
      </c>
      <c r="T99" s="84" t="s">
        <v>581</v>
      </c>
      <c r="V99" s="85"/>
      <c r="W99" s="86"/>
      <c r="Y99" s="108" t="s">
        <v>177</v>
      </c>
      <c r="Z99" s="107" t="s">
        <v>263</v>
      </c>
      <c r="AA99" s="108" t="s">
        <v>238</v>
      </c>
      <c r="AB99" s="108" t="s">
        <v>333</v>
      </c>
      <c r="AC99" s="108" t="s">
        <v>406</v>
      </c>
      <c r="AD99" s="108" t="s">
        <v>333</v>
      </c>
      <c r="AE99" s="108" t="s">
        <v>246</v>
      </c>
      <c r="AF99" s="108" t="s">
        <v>221</v>
      </c>
      <c r="AG99" s="108" t="s">
        <v>583</v>
      </c>
      <c r="AH99" s="108" t="s">
        <v>193</v>
      </c>
      <c r="AI99" s="108" t="s">
        <v>281</v>
      </c>
      <c r="AJ99" s="107" t="s">
        <v>333</v>
      </c>
      <c r="AK99" s="107"/>
    </row>
    <row r="100" spans="2:37" ht="15">
      <c r="B100" s="84"/>
      <c r="C100" s="84" t="s">
        <v>306</v>
      </c>
      <c r="D100" s="84" t="s">
        <v>306</v>
      </c>
      <c r="E100" s="84" t="s">
        <v>244</v>
      </c>
      <c r="F100" s="84" t="s">
        <v>184</v>
      </c>
      <c r="G100" s="84" t="s">
        <v>412</v>
      </c>
      <c r="H100" s="84" t="s">
        <v>575</v>
      </c>
      <c r="I100" s="84" t="s">
        <v>221</v>
      </c>
      <c r="J100" s="84" t="s">
        <v>333</v>
      </c>
      <c r="K100" s="84" t="s">
        <v>227</v>
      </c>
      <c r="L100" s="1" t="s">
        <v>281</v>
      </c>
      <c r="M100" s="84" t="s">
        <v>229</v>
      </c>
      <c r="N100" s="84" t="s">
        <v>227</v>
      </c>
      <c r="O100" s="84" t="s">
        <v>231</v>
      </c>
      <c r="P100" s="84" t="s">
        <v>231</v>
      </c>
      <c r="Q100" s="84" t="s">
        <v>292</v>
      </c>
      <c r="R100" s="84" t="s">
        <v>263</v>
      </c>
      <c r="S100" s="84" t="s">
        <v>361</v>
      </c>
      <c r="T100" s="84" t="s">
        <v>361</v>
      </c>
      <c r="V100" s="85"/>
      <c r="W100" s="86"/>
      <c r="Y100" s="108" t="s">
        <v>575</v>
      </c>
      <c r="Z100" s="107" t="s">
        <v>578</v>
      </c>
      <c r="AA100" s="108" t="s">
        <v>406</v>
      </c>
      <c r="AB100" s="108" t="s">
        <v>400</v>
      </c>
      <c r="AC100" s="108" t="s">
        <v>177</v>
      </c>
      <c r="AD100" s="108" t="s">
        <v>578</v>
      </c>
      <c r="AE100" s="108" t="s">
        <v>281</v>
      </c>
      <c r="AF100" s="108" t="s">
        <v>578</v>
      </c>
      <c r="AG100" s="108" t="s">
        <v>382</v>
      </c>
      <c r="AH100" s="108" t="s">
        <v>333</v>
      </c>
      <c r="AI100" s="108" t="s">
        <v>412</v>
      </c>
      <c r="AJ100" s="107" t="s">
        <v>576</v>
      </c>
      <c r="AK100" s="107"/>
    </row>
    <row r="101" spans="2:37" ht="15">
      <c r="B101" s="84"/>
      <c r="C101" s="84" t="s">
        <v>599</v>
      </c>
      <c r="D101" s="84" t="s">
        <v>406</v>
      </c>
      <c r="E101" s="84" t="s">
        <v>599</v>
      </c>
      <c r="F101" s="84" t="s">
        <v>314</v>
      </c>
      <c r="G101" s="84" t="s">
        <v>221</v>
      </c>
      <c r="H101" s="84" t="s">
        <v>244</v>
      </c>
      <c r="I101" s="84" t="s">
        <v>575</v>
      </c>
      <c r="J101" s="84" t="s">
        <v>221</v>
      </c>
      <c r="K101" s="84" t="s">
        <v>587</v>
      </c>
      <c r="L101" s="1" t="s">
        <v>581</v>
      </c>
      <c r="M101" s="84" t="s">
        <v>263</v>
      </c>
      <c r="N101" s="84" t="s">
        <v>221</v>
      </c>
      <c r="O101" s="84" t="s">
        <v>190</v>
      </c>
      <c r="P101" s="84" t="s">
        <v>187</v>
      </c>
      <c r="Q101" s="84" t="s">
        <v>574</v>
      </c>
      <c r="R101" s="84" t="s">
        <v>578</v>
      </c>
      <c r="S101" s="84" t="s">
        <v>406</v>
      </c>
      <c r="T101" s="84" t="s">
        <v>587</v>
      </c>
      <c r="V101" s="85"/>
      <c r="W101" s="86"/>
      <c r="Y101" s="108" t="s">
        <v>281</v>
      </c>
      <c r="Z101" s="107" t="s">
        <v>587</v>
      </c>
      <c r="AA101" s="108" t="s">
        <v>281</v>
      </c>
      <c r="AB101" s="108" t="s">
        <v>575</v>
      </c>
      <c r="AC101" s="108" t="s">
        <v>597</v>
      </c>
      <c r="AD101" s="108" t="s">
        <v>588</v>
      </c>
      <c r="AE101" s="108" t="s">
        <v>271</v>
      </c>
      <c r="AF101" s="108" t="s">
        <v>588</v>
      </c>
      <c r="AG101" s="108" t="s">
        <v>246</v>
      </c>
      <c r="AH101" s="108" t="s">
        <v>231</v>
      </c>
      <c r="AI101" s="108" t="s">
        <v>345</v>
      </c>
      <c r="AJ101" s="107" t="s">
        <v>263</v>
      </c>
      <c r="AK101" s="107"/>
    </row>
    <row r="102" spans="2:37" ht="15">
      <c r="B102" s="84"/>
      <c r="C102" s="84" t="s">
        <v>580</v>
      </c>
      <c r="D102" s="84" t="s">
        <v>599</v>
      </c>
      <c r="E102" s="84" t="s">
        <v>356</v>
      </c>
      <c r="F102" s="84" t="s">
        <v>221</v>
      </c>
      <c r="G102" s="84" t="s">
        <v>597</v>
      </c>
      <c r="H102" s="84" t="s">
        <v>578</v>
      </c>
      <c r="I102" s="84" t="s">
        <v>361</v>
      </c>
      <c r="J102" s="84" t="s">
        <v>244</v>
      </c>
      <c r="K102" s="84" t="s">
        <v>345</v>
      </c>
      <c r="L102" s="1" t="s">
        <v>574</v>
      </c>
      <c r="M102" s="84" t="s">
        <v>583</v>
      </c>
      <c r="N102" s="84" t="s">
        <v>187</v>
      </c>
      <c r="O102" s="84" t="s">
        <v>576</v>
      </c>
      <c r="P102" s="84" t="s">
        <v>221</v>
      </c>
      <c r="Q102" s="84" t="s">
        <v>581</v>
      </c>
      <c r="R102" s="84" t="s">
        <v>574</v>
      </c>
      <c r="S102" s="84" t="s">
        <v>581</v>
      </c>
      <c r="T102" s="84" t="s">
        <v>412</v>
      </c>
      <c r="V102" s="85"/>
      <c r="W102" s="86"/>
      <c r="Y102" s="108" t="s">
        <v>400</v>
      </c>
      <c r="Z102" s="107" t="s">
        <v>231</v>
      </c>
      <c r="AA102" s="108" t="s">
        <v>597</v>
      </c>
      <c r="AB102" s="108" t="s">
        <v>306</v>
      </c>
      <c r="AC102" s="108" t="s">
        <v>244</v>
      </c>
      <c r="AD102" s="108" t="s">
        <v>276</v>
      </c>
      <c r="AE102" s="108" t="s">
        <v>345</v>
      </c>
      <c r="AF102" s="108" t="s">
        <v>576</v>
      </c>
      <c r="AG102" s="108"/>
      <c r="AH102" s="108" t="s">
        <v>309</v>
      </c>
      <c r="AI102" s="108" t="s">
        <v>224</v>
      </c>
      <c r="AJ102" s="107" t="s">
        <v>309</v>
      </c>
      <c r="AK102" s="107"/>
    </row>
    <row r="103" spans="2:37" ht="15">
      <c r="B103" s="84"/>
      <c r="C103" s="84" t="s">
        <v>577</v>
      </c>
      <c r="D103" s="84" t="s">
        <v>224</v>
      </c>
      <c r="E103" s="84" t="s">
        <v>224</v>
      </c>
      <c r="F103" s="84" t="s">
        <v>281</v>
      </c>
      <c r="G103" s="84" t="s">
        <v>281</v>
      </c>
      <c r="H103" s="84" t="s">
        <v>356</v>
      </c>
      <c r="I103" s="84" t="s">
        <v>578</v>
      </c>
      <c r="J103" s="84" t="s">
        <v>382</v>
      </c>
      <c r="K103" s="84" t="s">
        <v>576</v>
      </c>
      <c r="L103" s="1" t="s">
        <v>576</v>
      </c>
      <c r="M103" s="84" t="s">
        <v>345</v>
      </c>
      <c r="N103" s="84" t="s">
        <v>190</v>
      </c>
      <c r="O103" s="84" t="s">
        <v>187</v>
      </c>
      <c r="P103" s="84" t="s">
        <v>263</v>
      </c>
      <c r="Q103" s="84" t="s">
        <v>229</v>
      </c>
      <c r="R103" s="84" t="s">
        <v>587</v>
      </c>
      <c r="S103" s="84" t="s">
        <v>184</v>
      </c>
      <c r="T103" s="84" t="s">
        <v>229</v>
      </c>
      <c r="V103" s="85"/>
      <c r="W103" s="86"/>
      <c r="Y103" s="108" t="s">
        <v>333</v>
      </c>
      <c r="Z103" s="107" t="s">
        <v>588</v>
      </c>
      <c r="AA103" s="108" t="s">
        <v>582</v>
      </c>
      <c r="AB103" s="108" t="s">
        <v>412</v>
      </c>
      <c r="AC103" s="108" t="s">
        <v>582</v>
      </c>
      <c r="AD103" s="108" t="s">
        <v>231</v>
      </c>
      <c r="AE103" s="108" t="s">
        <v>406</v>
      </c>
      <c r="AF103" s="108" t="s">
        <v>263</v>
      </c>
      <c r="AG103" s="108" t="s">
        <v>271</v>
      </c>
      <c r="AH103" s="108" t="s">
        <v>187</v>
      </c>
      <c r="AI103" s="108" t="s">
        <v>594</v>
      </c>
      <c r="AJ103" s="107" t="s">
        <v>574</v>
      </c>
      <c r="AK103" s="107"/>
    </row>
    <row r="104" spans="2:37" ht="15">
      <c r="B104" s="84"/>
      <c r="C104" s="84" t="s">
        <v>604</v>
      </c>
      <c r="D104" s="84" t="s">
        <v>583</v>
      </c>
      <c r="E104" s="84" t="s">
        <v>597</v>
      </c>
      <c r="F104" s="84" t="s">
        <v>244</v>
      </c>
      <c r="G104" s="84" t="s">
        <v>578</v>
      </c>
      <c r="H104" s="84" t="s">
        <v>412</v>
      </c>
      <c r="I104" s="84" t="s">
        <v>597</v>
      </c>
      <c r="J104" s="84" t="s">
        <v>281</v>
      </c>
      <c r="K104" s="84" t="s">
        <v>229</v>
      </c>
      <c r="L104" s="1" t="s">
        <v>227</v>
      </c>
      <c r="M104" s="84" t="s">
        <v>576</v>
      </c>
      <c r="N104" s="84" t="s">
        <v>591</v>
      </c>
      <c r="O104" s="84" t="s">
        <v>221</v>
      </c>
      <c r="P104" s="84" t="s">
        <v>382</v>
      </c>
      <c r="Q104" s="84" t="s">
        <v>578</v>
      </c>
      <c r="R104" s="84" t="s">
        <v>581</v>
      </c>
      <c r="S104" s="84" t="s">
        <v>588</v>
      </c>
      <c r="T104" s="84" t="s">
        <v>578</v>
      </c>
      <c r="V104" s="85"/>
      <c r="W104" s="86"/>
      <c r="Y104" s="108" t="s">
        <v>361</v>
      </c>
      <c r="Z104" s="107" t="s">
        <v>356</v>
      </c>
      <c r="AA104" s="108" t="s">
        <v>408</v>
      </c>
      <c r="AB104" s="108" t="s">
        <v>576</v>
      </c>
      <c r="AC104" s="108" t="s">
        <v>281</v>
      </c>
      <c r="AD104" s="108" t="s">
        <v>576</v>
      </c>
      <c r="AE104" s="108" t="s">
        <v>584</v>
      </c>
      <c r="AF104" s="108" t="s">
        <v>231</v>
      </c>
      <c r="AG104" s="108" t="s">
        <v>281</v>
      </c>
      <c r="AH104" s="108" t="s">
        <v>588</v>
      </c>
      <c r="AI104" s="108" t="s">
        <v>382</v>
      </c>
      <c r="AJ104" s="107" t="s">
        <v>623</v>
      </c>
      <c r="AK104" s="107"/>
    </row>
    <row r="105" spans="2:37" ht="15">
      <c r="B105" s="84"/>
      <c r="C105" s="84" t="s">
        <v>585</v>
      </c>
      <c r="D105" s="84" t="s">
        <v>616</v>
      </c>
      <c r="E105" s="84" t="s">
        <v>229</v>
      </c>
      <c r="F105" s="84" t="s">
        <v>227</v>
      </c>
      <c r="G105" s="84" t="s">
        <v>583</v>
      </c>
      <c r="H105" s="84" t="s">
        <v>588</v>
      </c>
      <c r="I105" s="84" t="s">
        <v>190</v>
      </c>
      <c r="J105" s="84" t="s">
        <v>190</v>
      </c>
      <c r="K105" s="84" t="s">
        <v>224</v>
      </c>
      <c r="L105" s="1" t="s">
        <v>587</v>
      </c>
      <c r="M105" s="84" t="s">
        <v>187</v>
      </c>
      <c r="N105" s="84" t="s">
        <v>584</v>
      </c>
      <c r="O105" s="84" t="s">
        <v>309</v>
      </c>
      <c r="P105" s="84" t="s">
        <v>412</v>
      </c>
      <c r="Q105" s="84" t="s">
        <v>221</v>
      </c>
      <c r="R105" s="84" t="s">
        <v>412</v>
      </c>
      <c r="S105" s="84" t="s">
        <v>578</v>
      </c>
      <c r="T105" s="84" t="s">
        <v>408</v>
      </c>
      <c r="V105" s="85"/>
      <c r="W105" s="86"/>
      <c r="Y105" s="108" t="s">
        <v>224</v>
      </c>
      <c r="Z105" s="107" t="s">
        <v>574</v>
      </c>
      <c r="AA105" s="108" t="s">
        <v>594</v>
      </c>
      <c r="AB105" s="108" t="s">
        <v>577</v>
      </c>
      <c r="AC105" s="108" t="s">
        <v>271</v>
      </c>
      <c r="AD105" s="108" t="s">
        <v>263</v>
      </c>
      <c r="AE105" s="108" t="s">
        <v>594</v>
      </c>
      <c r="AF105" s="108" t="s">
        <v>309</v>
      </c>
      <c r="AG105" s="108" t="s">
        <v>345</v>
      </c>
      <c r="AH105" s="108" t="s">
        <v>591</v>
      </c>
      <c r="AI105" s="108" t="s">
        <v>600</v>
      </c>
      <c r="AJ105" s="107" t="s">
        <v>591</v>
      </c>
      <c r="AK105" s="107"/>
    </row>
    <row r="106" spans="2:37" ht="15">
      <c r="B106" s="84"/>
      <c r="C106" s="84" t="s">
        <v>589</v>
      </c>
      <c r="D106" s="84" t="s">
        <v>604</v>
      </c>
      <c r="E106" s="84" t="s">
        <v>581</v>
      </c>
      <c r="F106" s="84" t="s">
        <v>229</v>
      </c>
      <c r="G106" s="84" t="s">
        <v>306</v>
      </c>
      <c r="H106" s="84" t="s">
        <v>306</v>
      </c>
      <c r="I106" s="84" t="s">
        <v>263</v>
      </c>
      <c r="J106" s="84" t="s">
        <v>597</v>
      </c>
      <c r="K106" s="84" t="s">
        <v>190</v>
      </c>
      <c r="L106" s="1" t="s">
        <v>584</v>
      </c>
      <c r="M106" s="84" t="s">
        <v>231</v>
      </c>
      <c r="N106" s="84" t="s">
        <v>412</v>
      </c>
      <c r="O106" s="84" t="s">
        <v>241</v>
      </c>
      <c r="P106" s="84" t="s">
        <v>309</v>
      </c>
      <c r="Q106" s="84" t="s">
        <v>361</v>
      </c>
      <c r="R106" s="84" t="s">
        <v>314</v>
      </c>
      <c r="S106" s="84" t="s">
        <v>306</v>
      </c>
      <c r="T106" s="84" t="s">
        <v>574</v>
      </c>
      <c r="V106" s="85"/>
      <c r="W106" s="86"/>
      <c r="Y106" s="108" t="s">
        <v>238</v>
      </c>
      <c r="Z106" s="107" t="s">
        <v>581</v>
      </c>
      <c r="AA106" s="108" t="s">
        <v>224</v>
      </c>
      <c r="AB106" s="108" t="s">
        <v>588</v>
      </c>
      <c r="AC106" s="108" t="s">
        <v>181</v>
      </c>
      <c r="AD106" s="108" t="s">
        <v>309</v>
      </c>
      <c r="AE106" s="108" t="s">
        <v>244</v>
      </c>
      <c r="AF106" s="108" t="s">
        <v>276</v>
      </c>
      <c r="AG106" s="108" t="s">
        <v>594</v>
      </c>
      <c r="AH106" s="108" t="s">
        <v>576</v>
      </c>
      <c r="AI106" s="108" t="s">
        <v>314</v>
      </c>
      <c r="AJ106" s="107" t="s">
        <v>408</v>
      </c>
      <c r="AK106" s="107"/>
    </row>
    <row r="107" spans="2:37" ht="15">
      <c r="B107" s="84"/>
      <c r="C107" s="84" t="s">
        <v>593</v>
      </c>
      <c r="D107" s="84" t="s">
        <v>271</v>
      </c>
      <c r="E107" s="84" t="s">
        <v>577</v>
      </c>
      <c r="F107" s="84" t="s">
        <v>581</v>
      </c>
      <c r="G107" s="84" t="s">
        <v>580</v>
      </c>
      <c r="H107" s="84" t="s">
        <v>382</v>
      </c>
      <c r="I107" s="84" t="s">
        <v>588</v>
      </c>
      <c r="J107" s="84" t="s">
        <v>581</v>
      </c>
      <c r="K107" s="84" t="s">
        <v>604</v>
      </c>
      <c r="L107" s="1" t="s">
        <v>400</v>
      </c>
      <c r="M107" s="84" t="s">
        <v>603</v>
      </c>
      <c r="N107" s="84" t="s">
        <v>229</v>
      </c>
      <c r="O107" s="84" t="s">
        <v>587</v>
      </c>
      <c r="P107" s="84" t="s">
        <v>591</v>
      </c>
      <c r="Q107" s="84" t="s">
        <v>345</v>
      </c>
      <c r="R107" s="84" t="s">
        <v>229</v>
      </c>
      <c r="S107" s="84" t="s">
        <v>314</v>
      </c>
      <c r="T107" s="84" t="s">
        <v>608</v>
      </c>
      <c r="V107" s="85"/>
      <c r="W107" s="86"/>
      <c r="Y107" s="108" t="s">
        <v>583</v>
      </c>
      <c r="Z107" s="107" t="s">
        <v>244</v>
      </c>
      <c r="AA107" s="108" t="s">
        <v>589</v>
      </c>
      <c r="AB107" s="108" t="s">
        <v>580</v>
      </c>
      <c r="AC107" s="108" t="s">
        <v>408</v>
      </c>
      <c r="AD107" s="108" t="s">
        <v>400</v>
      </c>
      <c r="AE107" s="108" t="s">
        <v>582</v>
      </c>
      <c r="AF107" s="108" t="s">
        <v>591</v>
      </c>
      <c r="AG107" s="108" t="s">
        <v>412</v>
      </c>
      <c r="AH107" s="108" t="s">
        <v>575</v>
      </c>
      <c r="AI107" s="108" t="s">
        <v>587</v>
      </c>
      <c r="AJ107" s="107" t="s">
        <v>231</v>
      </c>
      <c r="AK107" s="107"/>
    </row>
    <row r="108" spans="2:37" ht="15">
      <c r="B108" s="84"/>
      <c r="C108" s="84" t="s">
        <v>616</v>
      </c>
      <c r="D108" s="84" t="s">
        <v>575</v>
      </c>
      <c r="E108" s="84" t="s">
        <v>417</v>
      </c>
      <c r="F108" s="84" t="s">
        <v>578</v>
      </c>
      <c r="G108" s="84" t="s">
        <v>190</v>
      </c>
      <c r="H108" s="84" t="s">
        <v>263</v>
      </c>
      <c r="I108" s="84" t="s">
        <v>187</v>
      </c>
      <c r="J108" s="84" t="s">
        <v>227</v>
      </c>
      <c r="K108" s="84" t="s">
        <v>603</v>
      </c>
      <c r="L108" s="1" t="s">
        <v>594</v>
      </c>
      <c r="M108" s="84" t="s">
        <v>227</v>
      </c>
      <c r="N108" s="84" t="s">
        <v>309</v>
      </c>
      <c r="O108" s="84" t="s">
        <v>591</v>
      </c>
      <c r="P108" s="84" t="s">
        <v>241</v>
      </c>
      <c r="Q108" s="84" t="s">
        <v>187</v>
      </c>
      <c r="R108" s="84" t="s">
        <v>187</v>
      </c>
      <c r="S108" s="84" t="s">
        <v>241</v>
      </c>
      <c r="T108" s="84" t="s">
        <v>314</v>
      </c>
      <c r="V108" s="85"/>
      <c r="W108" s="86"/>
      <c r="Y108" s="108" t="s">
        <v>408</v>
      </c>
      <c r="Z108" s="107" t="s">
        <v>623</v>
      </c>
      <c r="AA108" s="108" t="s">
        <v>382</v>
      </c>
      <c r="AB108" s="108" t="s">
        <v>263</v>
      </c>
      <c r="AC108" s="108" t="s">
        <v>224</v>
      </c>
      <c r="AD108" s="108" t="s">
        <v>361</v>
      </c>
      <c r="AE108" s="108" t="s">
        <v>224</v>
      </c>
      <c r="AF108" s="108" t="s">
        <v>361</v>
      </c>
      <c r="AG108" s="108" t="s">
        <v>190</v>
      </c>
      <c r="AH108" s="108" t="s">
        <v>263</v>
      </c>
      <c r="AI108" s="108" t="s">
        <v>588</v>
      </c>
      <c r="AJ108" s="107" t="s">
        <v>622</v>
      </c>
      <c r="AK108" s="107"/>
    </row>
    <row r="109" spans="2:37" ht="15">
      <c r="B109" s="84"/>
      <c r="C109" s="84" t="s">
        <v>624</v>
      </c>
      <c r="D109" s="84" t="s">
        <v>577</v>
      </c>
      <c r="E109" s="84" t="s">
        <v>361</v>
      </c>
      <c r="F109" s="84" t="s">
        <v>591</v>
      </c>
      <c r="G109" s="84" t="s">
        <v>229</v>
      </c>
      <c r="H109" s="84" t="s">
        <v>190</v>
      </c>
      <c r="I109" s="84" t="s">
        <v>417</v>
      </c>
      <c r="J109" s="84" t="s">
        <v>417</v>
      </c>
      <c r="K109" s="84" t="s">
        <v>600</v>
      </c>
      <c r="L109" s="1" t="s">
        <v>224</v>
      </c>
      <c r="M109" s="84" t="s">
        <v>412</v>
      </c>
      <c r="N109" s="84" t="s">
        <v>241</v>
      </c>
      <c r="O109" s="84" t="s">
        <v>588</v>
      </c>
      <c r="P109" s="84" t="s">
        <v>190</v>
      </c>
      <c r="Q109" s="84" t="s">
        <v>588</v>
      </c>
      <c r="R109" s="84" t="s">
        <v>408</v>
      </c>
      <c r="S109" s="84" t="s">
        <v>599</v>
      </c>
      <c r="T109" s="84" t="s">
        <v>306</v>
      </c>
      <c r="V109" s="85"/>
      <c r="W109" s="86"/>
      <c r="Y109" s="108" t="s">
        <v>241</v>
      </c>
      <c r="Z109" s="107" t="s">
        <v>382</v>
      </c>
      <c r="AA109" s="108" t="s">
        <v>356</v>
      </c>
      <c r="AB109" s="108" t="s">
        <v>241</v>
      </c>
      <c r="AC109" s="108" t="s">
        <v>227</v>
      </c>
      <c r="AD109" s="108" t="s">
        <v>187</v>
      </c>
      <c r="AE109" s="108" t="s">
        <v>181</v>
      </c>
      <c r="AF109" s="108" t="s">
        <v>241</v>
      </c>
      <c r="AG109" s="108" t="s">
        <v>224</v>
      </c>
      <c r="AH109" s="108" t="s">
        <v>241</v>
      </c>
      <c r="AI109" s="108" t="s">
        <v>583</v>
      </c>
      <c r="AJ109" s="107" t="s">
        <v>392</v>
      </c>
      <c r="AK109" s="107"/>
    </row>
    <row r="110" spans="2:37" ht="15">
      <c r="B110" s="84"/>
      <c r="C110" s="84" t="s">
        <v>177</v>
      </c>
      <c r="D110" s="84" t="s">
        <v>580</v>
      </c>
      <c r="E110" s="84" t="s">
        <v>271</v>
      </c>
      <c r="F110" s="84" t="s">
        <v>597</v>
      </c>
      <c r="G110" s="84" t="s">
        <v>263</v>
      </c>
      <c r="H110" s="84" t="s">
        <v>229</v>
      </c>
      <c r="I110" s="84" t="s">
        <v>231</v>
      </c>
      <c r="J110" s="84" t="s">
        <v>623</v>
      </c>
      <c r="K110" s="84" t="s">
        <v>611</v>
      </c>
      <c r="L110" s="1" t="s">
        <v>604</v>
      </c>
      <c r="M110" s="84" t="s">
        <v>611</v>
      </c>
      <c r="N110" s="84" t="s">
        <v>587</v>
      </c>
      <c r="O110" s="84" t="s">
        <v>408</v>
      </c>
      <c r="P110" s="84" t="s">
        <v>356</v>
      </c>
      <c r="Q110" s="84" t="s">
        <v>231</v>
      </c>
      <c r="R110" s="84" t="s">
        <v>309</v>
      </c>
      <c r="S110" s="84" t="s">
        <v>608</v>
      </c>
      <c r="T110" s="84" t="s">
        <v>406</v>
      </c>
      <c r="V110" s="85"/>
      <c r="W110" s="86"/>
      <c r="Y110" s="108" t="s">
        <v>599</v>
      </c>
      <c r="Z110" s="107" t="s">
        <v>584</v>
      </c>
      <c r="AA110" s="108" t="s">
        <v>190</v>
      </c>
      <c r="AB110" s="108" t="s">
        <v>578</v>
      </c>
      <c r="AC110" s="108" t="s">
        <v>589</v>
      </c>
      <c r="AD110" s="108" t="s">
        <v>590</v>
      </c>
      <c r="AE110" s="84" t="s">
        <v>193</v>
      </c>
      <c r="AF110" s="108" t="s">
        <v>590</v>
      </c>
      <c r="AG110" s="108" t="s">
        <v>314</v>
      </c>
      <c r="AH110" s="108" t="s">
        <v>276</v>
      </c>
      <c r="AI110" s="108" t="s">
        <v>190</v>
      </c>
      <c r="AJ110" s="107" t="s">
        <v>602</v>
      </c>
      <c r="AK110" s="107"/>
    </row>
    <row r="111" spans="2:37" ht="15">
      <c r="B111" s="84"/>
      <c r="C111" s="84" t="s">
        <v>198</v>
      </c>
      <c r="D111" s="84" t="s">
        <v>584</v>
      </c>
      <c r="E111" s="84" t="s">
        <v>582</v>
      </c>
      <c r="F111" s="84" t="s">
        <v>276</v>
      </c>
      <c r="G111" s="84" t="s">
        <v>417</v>
      </c>
      <c r="H111" s="84" t="s">
        <v>241</v>
      </c>
      <c r="I111" s="84" t="s">
        <v>612</v>
      </c>
      <c r="J111" s="84" t="s">
        <v>585</v>
      </c>
      <c r="K111" s="84" t="s">
        <v>598</v>
      </c>
      <c r="L111" s="84" t="s">
        <v>392</v>
      </c>
      <c r="M111" s="84" t="s">
        <v>224</v>
      </c>
      <c r="N111" s="84" t="s">
        <v>603</v>
      </c>
      <c r="O111" s="84" t="s">
        <v>238</v>
      </c>
      <c r="P111" s="84" t="s">
        <v>588</v>
      </c>
      <c r="Q111" s="84"/>
      <c r="R111" s="84" t="s">
        <v>231</v>
      </c>
      <c r="S111" s="84" t="s">
        <v>309</v>
      </c>
      <c r="T111" s="84" t="s">
        <v>622</v>
      </c>
      <c r="V111" s="85"/>
      <c r="W111" s="86"/>
      <c r="Y111" s="84" t="s">
        <v>292</v>
      </c>
      <c r="Z111" s="1" t="s">
        <v>246</v>
      </c>
      <c r="AA111" s="84" t="s">
        <v>246</v>
      </c>
      <c r="AB111" s="84" t="s">
        <v>292</v>
      </c>
      <c r="AC111" s="84" t="s">
        <v>292</v>
      </c>
      <c r="AD111" s="84" t="s">
        <v>246</v>
      </c>
      <c r="AE111" s="84" t="s">
        <v>333</v>
      </c>
      <c r="AF111" s="84" t="s">
        <v>314</v>
      </c>
      <c r="AG111" s="84" t="s">
        <v>292</v>
      </c>
      <c r="AH111" s="84" t="s">
        <v>246</v>
      </c>
      <c r="AI111" s="84" t="s">
        <v>246</v>
      </c>
      <c r="AJ111" s="1" t="s">
        <v>246</v>
      </c>
      <c r="AK111" s="1"/>
    </row>
    <row r="112" spans="2:37" ht="15">
      <c r="B112" s="84"/>
      <c r="C112" s="84" t="s">
        <v>246</v>
      </c>
      <c r="D112" s="84" t="s">
        <v>624</v>
      </c>
      <c r="E112" s="84" t="s">
        <v>184</v>
      </c>
      <c r="F112" s="84" t="s">
        <v>187</v>
      </c>
      <c r="G112" s="84" t="s">
        <v>408</v>
      </c>
      <c r="H112" s="84" t="s">
        <v>597</v>
      </c>
      <c r="I112" s="84" t="s">
        <v>190</v>
      </c>
      <c r="J112" s="84" t="s">
        <v>325</v>
      </c>
      <c r="K112" s="84" t="s">
        <v>585</v>
      </c>
      <c r="L112" s="84" t="s">
        <v>603</v>
      </c>
      <c r="M112" s="84" t="s">
        <v>591</v>
      </c>
      <c r="N112" s="84" t="s">
        <v>224</v>
      </c>
      <c r="O112" s="84" t="s">
        <v>246</v>
      </c>
      <c r="P112" s="84" t="s">
        <v>574</v>
      </c>
      <c r="Q112" s="84" t="s">
        <v>281</v>
      </c>
      <c r="R112" s="84" t="s">
        <v>221</v>
      </c>
      <c r="S112" s="84" t="s">
        <v>271</v>
      </c>
      <c r="T112" s="84" t="s">
        <v>593</v>
      </c>
      <c r="V112" s="85"/>
      <c r="W112" s="86"/>
      <c r="Y112" s="84" t="s">
        <v>578</v>
      </c>
      <c r="Z112" s="1" t="s">
        <v>306</v>
      </c>
      <c r="AA112" s="84" t="s">
        <v>292</v>
      </c>
      <c r="AB112" s="84" t="s">
        <v>406</v>
      </c>
      <c r="AC112" s="84" t="s">
        <v>578</v>
      </c>
      <c r="AD112" s="84" t="s">
        <v>306</v>
      </c>
      <c r="AE112" s="84" t="s">
        <v>314</v>
      </c>
      <c r="AF112" s="84" t="s">
        <v>238</v>
      </c>
      <c r="AG112" s="84" t="s">
        <v>578</v>
      </c>
      <c r="AH112" s="84" t="s">
        <v>406</v>
      </c>
      <c r="AI112" s="84" t="s">
        <v>292</v>
      </c>
      <c r="AJ112" s="1" t="s">
        <v>306</v>
      </c>
      <c r="AK112" s="1"/>
    </row>
    <row r="113" spans="2:37" ht="15">
      <c r="B113" s="84"/>
      <c r="C113" s="84" t="s">
        <v>406</v>
      </c>
      <c r="D113" s="84" t="s">
        <v>593</v>
      </c>
      <c r="E113" s="84" t="s">
        <v>575</v>
      </c>
      <c r="F113" s="84" t="s">
        <v>417</v>
      </c>
      <c r="G113" s="84" t="s">
        <v>241</v>
      </c>
      <c r="H113" s="84" t="s">
        <v>231</v>
      </c>
      <c r="I113" s="84" t="s">
        <v>588</v>
      </c>
      <c r="K113" s="84" t="s">
        <v>618</v>
      </c>
      <c r="L113" s="84" t="s">
        <v>623</v>
      </c>
      <c r="M113" s="84" t="s">
        <v>190</v>
      </c>
      <c r="N113" s="84" t="s">
        <v>574</v>
      </c>
      <c r="O113" s="84" t="s">
        <v>361</v>
      </c>
      <c r="P113" s="84" t="s">
        <v>597</v>
      </c>
      <c r="Q113" s="84" t="s">
        <v>227</v>
      </c>
      <c r="R113" s="84" t="s">
        <v>244</v>
      </c>
      <c r="S113" s="84" t="s">
        <v>281</v>
      </c>
      <c r="T113" s="84" t="s">
        <v>198</v>
      </c>
      <c r="V113" s="85"/>
      <c r="W113" s="86"/>
      <c r="Y113" s="84" t="s">
        <v>306</v>
      </c>
      <c r="Z113" s="1" t="s">
        <v>575</v>
      </c>
      <c r="AA113" s="84" t="s">
        <v>306</v>
      </c>
      <c r="AB113" s="84" t="s">
        <v>586</v>
      </c>
      <c r="AC113" s="84" t="s">
        <v>306</v>
      </c>
      <c r="AD113" s="84" t="s">
        <v>575</v>
      </c>
      <c r="AE113" s="84" t="s">
        <v>276</v>
      </c>
      <c r="AF113" s="84" t="s">
        <v>271</v>
      </c>
      <c r="AG113" s="84" t="s">
        <v>575</v>
      </c>
      <c r="AH113" s="84" t="s">
        <v>580</v>
      </c>
      <c r="AI113" s="84" t="s">
        <v>578</v>
      </c>
      <c r="AJ113" s="1" t="s">
        <v>575</v>
      </c>
      <c r="AK113" s="1"/>
    </row>
    <row r="114" spans="2:37" ht="15">
      <c r="B114" s="84"/>
      <c r="C114" s="84" t="s">
        <v>361</v>
      </c>
      <c r="D114" s="84" t="s">
        <v>585</v>
      </c>
      <c r="E114" s="84" t="s">
        <v>400</v>
      </c>
      <c r="F114" s="84" t="s">
        <v>600</v>
      </c>
      <c r="G114" s="84" t="s">
        <v>588</v>
      </c>
      <c r="H114" s="84" t="s">
        <v>276</v>
      </c>
      <c r="I114" s="84" t="s">
        <v>589</v>
      </c>
      <c r="J114" s="84" t="s">
        <v>588</v>
      </c>
      <c r="K114" s="84" t="s">
        <v>623</v>
      </c>
      <c r="L114" s="84" t="s">
        <v>592</v>
      </c>
      <c r="M114" s="84" t="s">
        <v>271</v>
      </c>
      <c r="N114" s="84" t="s">
        <v>408</v>
      </c>
      <c r="O114" s="84" t="s">
        <v>406</v>
      </c>
      <c r="P114" s="84" t="s">
        <v>587</v>
      </c>
      <c r="Q114" s="84" t="s">
        <v>599</v>
      </c>
      <c r="R114" s="84" t="s">
        <v>582</v>
      </c>
      <c r="S114" s="84" t="s">
        <v>224</v>
      </c>
      <c r="T114" s="84" t="s">
        <v>623</v>
      </c>
      <c r="V114" s="85"/>
      <c r="W114" s="86"/>
      <c r="Y114" s="84" t="s">
        <v>580</v>
      </c>
      <c r="Z114" s="1" t="s">
        <v>406</v>
      </c>
      <c r="AA114" s="84" t="s">
        <v>575</v>
      </c>
      <c r="AB114" s="84" t="s">
        <v>589</v>
      </c>
      <c r="AC114" s="84" t="s">
        <v>575</v>
      </c>
      <c r="AD114" s="84" t="s">
        <v>406</v>
      </c>
      <c r="AE114" s="84" t="s">
        <v>588</v>
      </c>
      <c r="AF114" s="84" t="s">
        <v>624</v>
      </c>
      <c r="AG114" s="84" t="s">
        <v>580</v>
      </c>
      <c r="AH114" s="84" t="s">
        <v>589</v>
      </c>
      <c r="AI114" s="84" t="s">
        <v>306</v>
      </c>
      <c r="AJ114" s="1" t="s">
        <v>406</v>
      </c>
      <c r="AK114" s="1"/>
    </row>
    <row r="115" spans="2:37" ht="15">
      <c r="B115" s="84"/>
      <c r="C115" s="84" t="s">
        <v>271</v>
      </c>
      <c r="D115" s="84" t="s">
        <v>589</v>
      </c>
      <c r="E115" s="84" t="s">
        <v>583</v>
      </c>
      <c r="F115" s="84" t="s">
        <v>601</v>
      </c>
      <c r="G115" s="84" t="s">
        <v>187</v>
      </c>
      <c r="H115" s="84" t="s">
        <v>580</v>
      </c>
      <c r="I115" s="84" t="s">
        <v>281</v>
      </c>
      <c r="J115" s="84" t="s">
        <v>276</v>
      </c>
      <c r="K115" s="84" t="s">
        <v>592</v>
      </c>
      <c r="L115" s="84" t="s">
        <v>585</v>
      </c>
      <c r="M115" s="84" t="s">
        <v>309</v>
      </c>
      <c r="N115" s="84" t="s">
        <v>263</v>
      </c>
      <c r="O115" s="84" t="s">
        <v>575</v>
      </c>
      <c r="P115" s="84" t="s">
        <v>408</v>
      </c>
      <c r="Q115" s="84" t="s">
        <v>600</v>
      </c>
      <c r="R115" s="84" t="s">
        <v>608</v>
      </c>
      <c r="S115" s="84" t="s">
        <v>574</v>
      </c>
      <c r="T115" s="84" t="s">
        <v>241</v>
      </c>
      <c r="V115" s="85"/>
      <c r="W115" s="86"/>
      <c r="Y115" s="84" t="s">
        <v>593</v>
      </c>
      <c r="Z115" s="1" t="s">
        <v>580</v>
      </c>
      <c r="AA115" s="84" t="s">
        <v>580</v>
      </c>
      <c r="AB115" s="84" t="s">
        <v>593</v>
      </c>
      <c r="AC115" s="84" t="s">
        <v>580</v>
      </c>
      <c r="AD115" s="84" t="s">
        <v>580</v>
      </c>
      <c r="AE115" s="84" t="s">
        <v>609</v>
      </c>
      <c r="AF115" s="84" t="s">
        <v>177</v>
      </c>
      <c r="AG115" s="84" t="s">
        <v>589</v>
      </c>
      <c r="AH115" s="84" t="s">
        <v>593</v>
      </c>
      <c r="AI115" s="84" t="s">
        <v>575</v>
      </c>
      <c r="AJ115" s="1" t="s">
        <v>580</v>
      </c>
      <c r="AK115" s="1"/>
    </row>
    <row r="116" spans="2:37" ht="15">
      <c r="B116" s="84"/>
      <c r="C116" s="84" t="s">
        <v>292</v>
      </c>
      <c r="D116" s="84" t="s">
        <v>586</v>
      </c>
      <c r="E116" s="84" t="s">
        <v>306</v>
      </c>
      <c r="F116" s="84" t="s">
        <v>618</v>
      </c>
      <c r="G116" s="84" t="s">
        <v>589</v>
      </c>
      <c r="H116" s="84" t="s">
        <v>187</v>
      </c>
      <c r="I116" s="110"/>
      <c r="J116" s="84" t="s">
        <v>578</v>
      </c>
      <c r="K116" s="84" t="s">
        <v>596</v>
      </c>
      <c r="L116" s="84" t="s">
        <v>600</v>
      </c>
      <c r="M116" s="84" t="s">
        <v>596</v>
      </c>
      <c r="N116" s="84" t="s">
        <v>623</v>
      </c>
      <c r="O116" s="84" t="s">
        <v>306</v>
      </c>
      <c r="P116" s="84" t="s">
        <v>602</v>
      </c>
      <c r="Q116" s="84" t="s">
        <v>598</v>
      </c>
      <c r="R116" s="84" t="s">
        <v>622</v>
      </c>
      <c r="S116" s="84" t="s">
        <v>600</v>
      </c>
      <c r="T116" s="84" t="s">
        <v>594</v>
      </c>
      <c r="V116" s="85"/>
      <c r="W116" s="86"/>
      <c r="Y116" s="84" t="s">
        <v>193</v>
      </c>
      <c r="Z116" s="1" t="s">
        <v>593</v>
      </c>
      <c r="AA116" s="84" t="s">
        <v>586</v>
      </c>
      <c r="AB116" s="84" t="s">
        <v>193</v>
      </c>
      <c r="AC116" s="84" t="s">
        <v>586</v>
      </c>
      <c r="AD116" s="84" t="s">
        <v>586</v>
      </c>
      <c r="AE116" s="84" t="s">
        <v>356</v>
      </c>
      <c r="AF116" s="84" t="s">
        <v>382</v>
      </c>
      <c r="AG116" s="84" t="s">
        <v>193</v>
      </c>
      <c r="AH116" s="84" t="s">
        <v>238</v>
      </c>
      <c r="AI116" s="84" t="s">
        <v>580</v>
      </c>
      <c r="AJ116" s="1" t="s">
        <v>593</v>
      </c>
      <c r="AK116" s="1"/>
    </row>
    <row r="117" spans="2:37" ht="15">
      <c r="B117" s="84"/>
      <c r="C117" s="84" t="s">
        <v>583</v>
      </c>
      <c r="E117" s="84" t="s">
        <v>221</v>
      </c>
      <c r="F117" s="84" t="s">
        <v>198</v>
      </c>
      <c r="G117" s="84" t="s">
        <v>231</v>
      </c>
      <c r="H117" s="84" t="s">
        <v>576</v>
      </c>
      <c r="I117" s="110"/>
      <c r="J117" s="84" t="s">
        <v>356</v>
      </c>
      <c r="K117" s="84" t="s">
        <v>392</v>
      </c>
      <c r="L117" s="84" t="s">
        <v>325</v>
      </c>
      <c r="M117" s="84" t="s">
        <v>292</v>
      </c>
      <c r="N117" s="84" t="s">
        <v>597</v>
      </c>
      <c r="O117" s="84" t="s">
        <v>276</v>
      </c>
      <c r="P117" s="84" t="s">
        <v>623</v>
      </c>
      <c r="Q117" s="84" t="s">
        <v>585</v>
      </c>
      <c r="R117" s="84" t="s">
        <v>241</v>
      </c>
      <c r="S117" s="84" t="s">
        <v>276</v>
      </c>
      <c r="T117" s="84" t="s">
        <v>309</v>
      </c>
      <c r="V117" s="85"/>
      <c r="W117" s="86"/>
      <c r="Y117" s="84" t="s">
        <v>588</v>
      </c>
      <c r="Z117" s="1" t="s">
        <v>193</v>
      </c>
      <c r="AA117" s="84" t="s">
        <v>593</v>
      </c>
      <c r="AB117" s="84" t="s">
        <v>238</v>
      </c>
      <c r="AC117" s="84" t="s">
        <v>593</v>
      </c>
      <c r="AD117" s="84" t="s">
        <v>589</v>
      </c>
      <c r="AE117" s="84" t="s">
        <v>576</v>
      </c>
      <c r="AF117" s="84" t="s">
        <v>356</v>
      </c>
      <c r="AG117" s="84" t="s">
        <v>276</v>
      </c>
      <c r="AH117" s="84" t="s">
        <v>271</v>
      </c>
      <c r="AI117" s="84" t="s">
        <v>589</v>
      </c>
      <c r="AJ117" s="1" t="s">
        <v>314</v>
      </c>
      <c r="AK117" s="1"/>
    </row>
    <row r="118" spans="2:37" ht="15">
      <c r="B118" s="84"/>
      <c r="C118" s="84" t="s">
        <v>400</v>
      </c>
      <c r="E118" s="84" t="s">
        <v>408</v>
      </c>
      <c r="F118" s="84" t="s">
        <v>246</v>
      </c>
      <c r="G118" s="84" t="s">
        <v>604</v>
      </c>
      <c r="H118" s="84" t="s">
        <v>309</v>
      </c>
      <c r="I118" s="84"/>
      <c r="J118" s="84" t="s">
        <v>575</v>
      </c>
      <c r="K118" s="84" t="s">
        <v>325</v>
      </c>
      <c r="L118" s="84" t="s">
        <v>618</v>
      </c>
      <c r="M118" s="84" t="s">
        <v>361</v>
      </c>
      <c r="N118" s="84" t="s">
        <v>604</v>
      </c>
      <c r="O118" s="84" t="s">
        <v>389</v>
      </c>
      <c r="P118" s="84" t="s">
        <v>276</v>
      </c>
      <c r="Q118" s="84" t="s">
        <v>325</v>
      </c>
      <c r="R118" s="84" t="s">
        <v>623</v>
      </c>
      <c r="S118" s="84" t="s">
        <v>591</v>
      </c>
      <c r="T118" s="84" t="s">
        <v>582</v>
      </c>
      <c r="V118" s="85"/>
      <c r="W118" s="86"/>
      <c r="Y118" s="84" t="s">
        <v>271</v>
      </c>
      <c r="Z118" s="1" t="s">
        <v>238</v>
      </c>
      <c r="AA118" s="84" t="s">
        <v>193</v>
      </c>
      <c r="AB118" s="84" t="s">
        <v>271</v>
      </c>
      <c r="AC118" s="84" t="s">
        <v>193</v>
      </c>
      <c r="AD118" s="84" t="s">
        <v>593</v>
      </c>
      <c r="AE118" s="84" t="s">
        <v>587</v>
      </c>
      <c r="AF118" s="84" t="s">
        <v>587</v>
      </c>
      <c r="AG118" s="84" t="s">
        <v>588</v>
      </c>
      <c r="AH118" s="84" t="s">
        <v>625</v>
      </c>
      <c r="AI118" s="84" t="s">
        <v>593</v>
      </c>
      <c r="AJ118" s="1" t="s">
        <v>238</v>
      </c>
      <c r="AK118" s="1"/>
    </row>
    <row r="119" spans="2:37" ht="15">
      <c r="B119" s="84"/>
      <c r="C119" s="84" t="s">
        <v>306</v>
      </c>
      <c r="E119" s="84" t="s">
        <v>584</v>
      </c>
      <c r="F119" s="84" t="s">
        <v>400</v>
      </c>
      <c r="G119" s="111" t="s">
        <v>276</v>
      </c>
      <c r="H119" s="84" t="s">
        <v>591</v>
      </c>
      <c r="I119" s="111"/>
      <c r="J119" s="84" t="s">
        <v>580</v>
      </c>
      <c r="K119" s="84" t="s">
        <v>234</v>
      </c>
      <c r="L119" s="84" t="s">
        <v>345</v>
      </c>
      <c r="M119" s="84" t="s">
        <v>221</v>
      </c>
      <c r="N119" s="84" t="s">
        <v>596</v>
      </c>
      <c r="O119" s="84" t="s">
        <v>609</v>
      </c>
      <c r="P119" s="84" t="s">
        <v>596</v>
      </c>
      <c r="Q119" s="84" t="s">
        <v>392</v>
      </c>
      <c r="R119" s="84" t="s">
        <v>392</v>
      </c>
      <c r="S119" s="84" t="s">
        <v>613</v>
      </c>
      <c r="T119" s="84" t="s">
        <v>271</v>
      </c>
      <c r="V119" s="85"/>
      <c r="W119" s="86"/>
      <c r="Y119" s="84" t="s">
        <v>184</v>
      </c>
      <c r="Z119" s="1" t="s">
        <v>271</v>
      </c>
      <c r="AA119" s="84" t="s">
        <v>333</v>
      </c>
      <c r="AB119" s="84" t="s">
        <v>624</v>
      </c>
      <c r="AC119" s="84" t="s">
        <v>333</v>
      </c>
      <c r="AD119" s="84" t="s">
        <v>238</v>
      </c>
      <c r="AE119" s="84" t="s">
        <v>354</v>
      </c>
      <c r="AF119" s="84" t="s">
        <v>354</v>
      </c>
      <c r="AG119" s="84" t="s">
        <v>609</v>
      </c>
      <c r="AH119" s="1" t="s">
        <v>382</v>
      </c>
      <c r="AI119" s="84" t="s">
        <v>193</v>
      </c>
      <c r="AJ119" s="1" t="s">
        <v>276</v>
      </c>
      <c r="AK119" s="1"/>
    </row>
    <row r="120" spans="2:37" ht="15">
      <c r="B120" s="84"/>
      <c r="C120" s="84" t="s">
        <v>599</v>
      </c>
      <c r="E120" s="84" t="s">
        <v>594</v>
      </c>
      <c r="F120" s="84" t="s">
        <v>406</v>
      </c>
      <c r="G120" s="111" t="s">
        <v>267</v>
      </c>
      <c r="H120" s="84" t="s">
        <v>406</v>
      </c>
      <c r="I120" s="112"/>
      <c r="J120" s="84" t="s">
        <v>590</v>
      </c>
      <c r="K120" s="84" t="s">
        <v>622</v>
      </c>
      <c r="L120" s="84" t="s">
        <v>596</v>
      </c>
      <c r="M120" s="84" t="s">
        <v>406</v>
      </c>
      <c r="N120" s="84" t="s">
        <v>181</v>
      </c>
      <c r="O120" s="84" t="s">
        <v>267</v>
      </c>
      <c r="P120" s="84" t="s">
        <v>389</v>
      </c>
      <c r="Q120" s="84" t="s">
        <v>608</v>
      </c>
      <c r="R120" s="84" t="s">
        <v>190</v>
      </c>
      <c r="S120" s="112"/>
      <c r="T120" s="84" t="s">
        <v>389</v>
      </c>
      <c r="V120" s="85"/>
      <c r="W120" s="86"/>
      <c r="Y120" s="84" t="s">
        <v>231</v>
      </c>
      <c r="Z120" s="1" t="s">
        <v>625</v>
      </c>
      <c r="AA120" s="84" t="s">
        <v>624</v>
      </c>
      <c r="AB120" s="84" t="s">
        <v>177</v>
      </c>
      <c r="AC120" s="84" t="s">
        <v>276</v>
      </c>
      <c r="AD120" s="84" t="s">
        <v>271</v>
      </c>
      <c r="AE120" s="84" t="s">
        <v>603</v>
      </c>
      <c r="AF120" s="84" t="s">
        <v>603</v>
      </c>
      <c r="AG120" s="84" t="s">
        <v>625</v>
      </c>
      <c r="AH120" s="84" t="s">
        <v>356</v>
      </c>
      <c r="AI120" s="84" t="s">
        <v>333</v>
      </c>
      <c r="AJ120" s="1" t="s">
        <v>588</v>
      </c>
      <c r="AK120" s="1"/>
    </row>
    <row r="121" spans="2:37" ht="15">
      <c r="B121" s="84"/>
      <c r="C121" s="84" t="s">
        <v>227</v>
      </c>
      <c r="E121" s="84" t="s">
        <v>585</v>
      </c>
      <c r="F121" s="84" t="s">
        <v>306</v>
      </c>
      <c r="G121" s="84" t="s">
        <v>593</v>
      </c>
      <c r="H121" s="84" t="s">
        <v>400</v>
      </c>
      <c r="I121" s="112"/>
      <c r="J121" s="84" t="s">
        <v>267</v>
      </c>
      <c r="K121" s="84" t="s">
        <v>617</v>
      </c>
      <c r="L121" s="84" t="s">
        <v>622</v>
      </c>
      <c r="M121" s="84" t="s">
        <v>574</v>
      </c>
      <c r="N121" s="84" t="s">
        <v>583</v>
      </c>
      <c r="O121" s="84" t="s">
        <v>623</v>
      </c>
      <c r="P121" s="84" t="s">
        <v>583</v>
      </c>
      <c r="Q121" s="84" t="s">
        <v>623</v>
      </c>
      <c r="R121" s="84" t="s">
        <v>345</v>
      </c>
      <c r="S121" s="112"/>
      <c r="T121" s="84" t="s">
        <v>392</v>
      </c>
      <c r="V121" s="85"/>
      <c r="W121" s="86"/>
      <c r="Y121" s="84" t="s">
        <v>596</v>
      </c>
      <c r="Z121" s="1" t="s">
        <v>221</v>
      </c>
      <c r="AA121" s="84" t="s">
        <v>400</v>
      </c>
      <c r="AB121" s="84" t="s">
        <v>198</v>
      </c>
      <c r="AC121" s="84" t="s">
        <v>588</v>
      </c>
      <c r="AD121" s="84" t="s">
        <v>624</v>
      </c>
      <c r="AE121" s="84" t="s">
        <v>623</v>
      </c>
      <c r="AF121" s="84" t="s">
        <v>623</v>
      </c>
      <c r="AG121" s="84" t="s">
        <v>184</v>
      </c>
      <c r="AH121" s="84" t="s">
        <v>587</v>
      </c>
      <c r="AI121" s="84" t="s">
        <v>276</v>
      </c>
      <c r="AJ121" s="1" t="s">
        <v>271</v>
      </c>
      <c r="AK121" s="1"/>
    </row>
    <row r="122" spans="2:37" ht="15">
      <c r="B122" s="84"/>
      <c r="C122" s="84" t="s">
        <v>577</v>
      </c>
      <c r="E122" s="84" t="s">
        <v>600</v>
      </c>
      <c r="F122" s="84" t="s">
        <v>361</v>
      </c>
      <c r="G122" s="84" t="s">
        <v>591</v>
      </c>
      <c r="H122" s="84" t="s">
        <v>417</v>
      </c>
      <c r="I122" s="84"/>
      <c r="J122" s="84" t="s">
        <v>616</v>
      </c>
      <c r="K122" s="84" t="s">
        <v>608</v>
      </c>
      <c r="L122" s="84" t="s">
        <v>611</v>
      </c>
      <c r="M122" s="84" t="s">
        <v>597</v>
      </c>
      <c r="N122" s="84" t="s">
        <v>599</v>
      </c>
      <c r="O122" s="84" t="s">
        <v>356</v>
      </c>
      <c r="P122" s="84" t="s">
        <v>611</v>
      </c>
      <c r="Q122" s="84" t="s">
        <v>609</v>
      </c>
      <c r="R122" s="84" t="s">
        <v>281</v>
      </c>
      <c r="S122" s="112"/>
      <c r="T122" s="84" t="s">
        <v>290</v>
      </c>
      <c r="V122" s="85"/>
      <c r="W122" s="86"/>
      <c r="Y122" s="84" t="s">
        <v>382</v>
      </c>
      <c r="Z122" s="1" t="s">
        <v>354</v>
      </c>
      <c r="AA122" s="84" t="s">
        <v>584</v>
      </c>
      <c r="AB122" s="84" t="s">
        <v>584</v>
      </c>
      <c r="AC122" s="84" t="s">
        <v>624</v>
      </c>
      <c r="AD122" s="84" t="s">
        <v>625</v>
      </c>
      <c r="AE122" s="84" t="s">
        <v>622</v>
      </c>
      <c r="AF122" s="84" t="s">
        <v>622</v>
      </c>
      <c r="AG122" s="84" t="s">
        <v>221</v>
      </c>
      <c r="AH122" s="84" t="s">
        <v>354</v>
      </c>
      <c r="AI122" s="84" t="s">
        <v>271</v>
      </c>
      <c r="AJ122" s="84" t="s">
        <v>625</v>
      </c>
      <c r="AK122" s="84"/>
    </row>
    <row r="123" spans="2:37" ht="15">
      <c r="B123" s="84"/>
      <c r="C123" s="84" t="s">
        <v>408</v>
      </c>
      <c r="E123" s="84" t="s">
        <v>595</v>
      </c>
      <c r="F123" s="84" t="s">
        <v>271</v>
      </c>
      <c r="G123" s="84" t="s">
        <v>609</v>
      </c>
      <c r="H123" s="84" t="s">
        <v>590</v>
      </c>
      <c r="I123" s="112"/>
      <c r="J123" s="84" t="s">
        <v>589</v>
      </c>
      <c r="K123" s="84" t="s">
        <v>354</v>
      </c>
      <c r="L123" s="84" t="s">
        <v>608</v>
      </c>
      <c r="M123" s="84" t="s">
        <v>599</v>
      </c>
      <c r="N123" s="84" t="s">
        <v>611</v>
      </c>
      <c r="O123" s="84" t="s">
        <v>574</v>
      </c>
      <c r="P123" s="84" t="s">
        <v>600</v>
      </c>
      <c r="Q123" s="112"/>
      <c r="R123" s="84" t="s">
        <v>354</v>
      </c>
      <c r="S123" s="112"/>
      <c r="T123" s="84" t="s">
        <v>325</v>
      </c>
      <c r="V123" s="85"/>
      <c r="W123" s="86"/>
      <c r="Y123" s="84" t="s">
        <v>576</v>
      </c>
      <c r="Z123" s="1" t="s">
        <v>608</v>
      </c>
      <c r="AA123" s="84" t="s">
        <v>577</v>
      </c>
      <c r="AB123" s="1" t="s">
        <v>604</v>
      </c>
      <c r="AC123" s="84" t="s">
        <v>609</v>
      </c>
      <c r="AD123" s="84" t="s">
        <v>596</v>
      </c>
      <c r="AE123" s="84" t="s">
        <v>611</v>
      </c>
      <c r="AF123" s="84" t="s">
        <v>611</v>
      </c>
      <c r="AG123" s="84" t="s">
        <v>231</v>
      </c>
      <c r="AH123" s="84" t="s">
        <v>603</v>
      </c>
      <c r="AI123" s="84" t="s">
        <v>609</v>
      </c>
      <c r="AJ123" s="84" t="s">
        <v>221</v>
      </c>
      <c r="AK123" s="84"/>
    </row>
    <row r="124" spans="2:37" ht="15">
      <c r="B124" s="84"/>
      <c r="C124" s="84" t="s">
        <v>604</v>
      </c>
      <c r="E124" s="84" t="s">
        <v>617</v>
      </c>
      <c r="F124" s="84" t="s">
        <v>575</v>
      </c>
      <c r="G124" s="84" t="s">
        <v>612</v>
      </c>
      <c r="H124" s="84" t="s">
        <v>616</v>
      </c>
      <c r="I124" s="112"/>
      <c r="J124" s="84" t="s">
        <v>601</v>
      </c>
      <c r="K124" s="84" t="s">
        <v>626</v>
      </c>
      <c r="L124" s="84" t="s">
        <v>598</v>
      </c>
      <c r="M124" s="84" t="s">
        <v>241</v>
      </c>
      <c r="N124" s="84" t="s">
        <v>600</v>
      </c>
      <c r="O124" s="84" t="s">
        <v>603</v>
      </c>
      <c r="P124" s="84" t="s">
        <v>622</v>
      </c>
      <c r="Q124" s="112"/>
      <c r="R124" s="84" t="s">
        <v>592</v>
      </c>
      <c r="S124" s="112"/>
      <c r="T124" s="84" t="s">
        <v>224</v>
      </c>
      <c r="V124" s="85"/>
      <c r="W124" s="86"/>
      <c r="Y124" s="84" t="s">
        <v>587</v>
      </c>
      <c r="Z124" s="1" t="s">
        <v>198</v>
      </c>
      <c r="AA124" s="84" t="s">
        <v>604</v>
      </c>
      <c r="AB124" s="1" t="s">
        <v>616</v>
      </c>
      <c r="AC124" s="84" t="s">
        <v>184</v>
      </c>
      <c r="AD124" s="84" t="s">
        <v>198</v>
      </c>
      <c r="AE124" s="84" t="s">
        <v>400</v>
      </c>
      <c r="AF124" s="84" t="s">
        <v>198</v>
      </c>
      <c r="AG124" s="84" t="s">
        <v>596</v>
      </c>
      <c r="AH124" s="84" t="s">
        <v>623</v>
      </c>
      <c r="AI124" s="84" t="s">
        <v>625</v>
      </c>
      <c r="AJ124" s="84" t="s">
        <v>382</v>
      </c>
      <c r="AK124" s="84"/>
    </row>
    <row r="125" spans="2:37" ht="15">
      <c r="B125" s="84"/>
      <c r="C125" s="84" t="s">
        <v>597</v>
      </c>
      <c r="E125" s="84" t="s">
        <v>618</v>
      </c>
      <c r="F125" s="84" t="s">
        <v>599</v>
      </c>
      <c r="G125" s="84" t="s">
        <v>615</v>
      </c>
      <c r="H125" s="84" t="s">
        <v>583</v>
      </c>
      <c r="I125" s="84"/>
      <c r="J125" s="84" t="s">
        <v>607</v>
      </c>
      <c r="K125" s="84" t="s">
        <v>627</v>
      </c>
      <c r="L125" s="84" t="s">
        <v>234</v>
      </c>
      <c r="M125" s="84" t="s">
        <v>408</v>
      </c>
      <c r="N125" s="84" t="s">
        <v>354</v>
      </c>
      <c r="O125" s="84" t="s">
        <v>596</v>
      </c>
      <c r="P125" s="84" t="s">
        <v>608</v>
      </c>
      <c r="Q125" s="112"/>
      <c r="R125" s="84" t="s">
        <v>325</v>
      </c>
      <c r="S125" s="112"/>
      <c r="T125" s="84" t="s">
        <v>231</v>
      </c>
      <c r="V125" s="85"/>
      <c r="W125" s="86"/>
      <c r="Y125" s="84" t="s">
        <v>622</v>
      </c>
      <c r="Z125" s="1" t="s">
        <v>400</v>
      </c>
      <c r="AA125" s="84" t="s">
        <v>616</v>
      </c>
      <c r="AB125" s="1" t="s">
        <v>583</v>
      </c>
      <c r="AC125" s="84" t="s">
        <v>221</v>
      </c>
      <c r="AD125" s="84" t="s">
        <v>584</v>
      </c>
      <c r="AE125" s="84" t="s">
        <v>591</v>
      </c>
      <c r="AF125" s="84" t="s">
        <v>400</v>
      </c>
      <c r="AG125" s="84" t="s">
        <v>356</v>
      </c>
      <c r="AH125" s="84" t="s">
        <v>608</v>
      </c>
      <c r="AI125" s="84" t="s">
        <v>184</v>
      </c>
      <c r="AJ125" s="84" t="s">
        <v>587</v>
      </c>
      <c r="AK125" s="84"/>
    </row>
    <row r="126" spans="2:37" ht="15">
      <c r="B126" s="84"/>
      <c r="C126" s="84" t="s">
        <v>585</v>
      </c>
      <c r="E126" s="84" t="s">
        <v>598</v>
      </c>
      <c r="F126" s="84" t="s">
        <v>577</v>
      </c>
      <c r="G126" s="84" t="s">
        <v>601</v>
      </c>
      <c r="H126" s="84" t="s">
        <v>589</v>
      </c>
      <c r="I126" s="84"/>
      <c r="J126" s="84" t="s">
        <v>586</v>
      </c>
      <c r="K126" s="84" t="s">
        <v>621</v>
      </c>
      <c r="L126" s="84" t="s">
        <v>617</v>
      </c>
      <c r="M126" s="84" t="s">
        <v>594</v>
      </c>
      <c r="N126" s="84" t="s">
        <v>602</v>
      </c>
      <c r="O126" s="84" t="s">
        <v>602</v>
      </c>
      <c r="P126" s="84" t="s">
        <v>354</v>
      </c>
      <c r="Q126" s="112"/>
      <c r="R126" s="84" t="s">
        <v>591</v>
      </c>
      <c r="S126" s="112"/>
      <c r="T126" s="84" t="s">
        <v>267</v>
      </c>
      <c r="V126" s="85"/>
      <c r="W126" s="86"/>
      <c r="Y126" s="84" t="s">
        <v>198</v>
      </c>
      <c r="Z126" s="1" t="s">
        <v>591</v>
      </c>
      <c r="AA126" s="84" t="s">
        <v>595</v>
      </c>
      <c r="AB126" s="1" t="s">
        <v>408</v>
      </c>
      <c r="AC126" s="84" t="s">
        <v>231</v>
      </c>
      <c r="AD126" s="84" t="s">
        <v>591</v>
      </c>
      <c r="AE126" s="84" t="s">
        <v>604</v>
      </c>
      <c r="AF126" s="84" t="s">
        <v>584</v>
      </c>
      <c r="AG126" s="84" t="s">
        <v>576</v>
      </c>
      <c r="AH126" s="84" t="s">
        <v>622</v>
      </c>
      <c r="AI126" s="84" t="s">
        <v>221</v>
      </c>
      <c r="AJ126" s="84" t="s">
        <v>354</v>
      </c>
      <c r="AK126" s="84"/>
    </row>
    <row r="127" spans="2:37" ht="15">
      <c r="B127" s="110"/>
      <c r="C127" s="110"/>
      <c r="E127" s="84" t="s">
        <v>601</v>
      </c>
      <c r="F127" s="84" t="s">
        <v>580</v>
      </c>
      <c r="G127" s="84" t="s">
        <v>607</v>
      </c>
      <c r="H127" s="84" t="s">
        <v>601</v>
      </c>
      <c r="I127" s="112"/>
      <c r="J127" s="84" t="s">
        <v>610</v>
      </c>
      <c r="K127" s="84" t="s">
        <v>613</v>
      </c>
      <c r="L127" s="84" t="s">
        <v>613</v>
      </c>
      <c r="M127" s="84" t="s">
        <v>588</v>
      </c>
      <c r="N127" s="84" t="s">
        <v>592</v>
      </c>
      <c r="O127" s="84" t="s">
        <v>611</v>
      </c>
      <c r="P127" s="84" t="s">
        <v>605</v>
      </c>
      <c r="Q127" s="112"/>
      <c r="R127" s="84" t="s">
        <v>224</v>
      </c>
      <c r="S127" s="112"/>
      <c r="T127" s="84" t="s">
        <v>602</v>
      </c>
      <c r="V127" s="85"/>
      <c r="W127" s="86"/>
      <c r="Y127" s="84" t="s">
        <v>584</v>
      </c>
      <c r="Z127" s="1" t="s">
        <v>577</v>
      </c>
      <c r="AA127" s="84" t="s">
        <v>241</v>
      </c>
      <c r="AB127" s="1" t="s">
        <v>599</v>
      </c>
      <c r="AC127" s="84" t="s">
        <v>596</v>
      </c>
      <c r="AD127" s="84" t="s">
        <v>577</v>
      </c>
      <c r="AE127" s="111" t="s">
        <v>579</v>
      </c>
      <c r="AF127" s="84" t="s">
        <v>577</v>
      </c>
      <c r="AG127" s="84" t="s">
        <v>587</v>
      </c>
      <c r="AH127" s="84" t="s">
        <v>611</v>
      </c>
      <c r="AI127" s="84" t="s">
        <v>231</v>
      </c>
      <c r="AJ127" s="84" t="s">
        <v>608</v>
      </c>
      <c r="AK127" s="84"/>
    </row>
    <row r="128" spans="2:37" ht="15">
      <c r="B128" s="110"/>
      <c r="C128" s="110"/>
      <c r="E128" s="84" t="s">
        <v>392</v>
      </c>
      <c r="F128" s="84" t="s">
        <v>616</v>
      </c>
      <c r="G128" s="110"/>
      <c r="H128" s="84" t="s">
        <v>607</v>
      </c>
      <c r="I128" s="112"/>
      <c r="J128" s="84" t="s">
        <v>612</v>
      </c>
      <c r="K128" s="84" t="s">
        <v>594</v>
      </c>
      <c r="L128" s="84" t="s">
        <v>621</v>
      </c>
      <c r="M128" s="84" t="s">
        <v>417</v>
      </c>
      <c r="N128" s="84" t="s">
        <v>598</v>
      </c>
      <c r="O128" s="110"/>
      <c r="P128" s="84" t="s">
        <v>325</v>
      </c>
      <c r="Q128" s="112"/>
      <c r="R128" s="84" t="s">
        <v>602</v>
      </c>
      <c r="S128" s="112"/>
      <c r="T128" s="84" t="s">
        <v>605</v>
      </c>
      <c r="V128" s="85"/>
      <c r="W128" s="86"/>
      <c r="Y128" s="84" t="s">
        <v>591</v>
      </c>
      <c r="Z128" s="1" t="s">
        <v>579</v>
      </c>
      <c r="AA128" s="84" t="s">
        <v>361</v>
      </c>
      <c r="AB128" s="1" t="s">
        <v>592</v>
      </c>
      <c r="AC128" s="111" t="s">
        <v>400</v>
      </c>
      <c r="AD128" s="84" t="s">
        <v>604</v>
      </c>
      <c r="AE128" s="84" t="s">
        <v>616</v>
      </c>
      <c r="AF128" s="84" t="s">
        <v>604</v>
      </c>
      <c r="AG128" s="84" t="s">
        <v>354</v>
      </c>
      <c r="AH128" s="84" t="s">
        <v>198</v>
      </c>
      <c r="AI128" s="84" t="s">
        <v>596</v>
      </c>
      <c r="AJ128" s="84" t="s">
        <v>611</v>
      </c>
      <c r="AK128" s="84"/>
    </row>
    <row r="129" spans="2:37" ht="15">
      <c r="B129" s="110"/>
      <c r="C129" s="110"/>
      <c r="E129" s="84" t="s">
        <v>609</v>
      </c>
      <c r="F129" s="84" t="s">
        <v>582</v>
      </c>
      <c r="G129" s="84"/>
      <c r="H129" s="84" t="s">
        <v>586</v>
      </c>
      <c r="I129" s="112"/>
      <c r="J129" s="111" t="s">
        <v>615</v>
      </c>
      <c r="K129" s="84" t="s">
        <v>582</v>
      </c>
      <c r="L129" s="84" t="s">
        <v>579</v>
      </c>
      <c r="M129" s="84" t="s">
        <v>600</v>
      </c>
      <c r="N129" s="84" t="s">
        <v>325</v>
      </c>
      <c r="O129" s="84"/>
      <c r="P129" s="84"/>
      <c r="Q129" s="112"/>
      <c r="R129" s="112"/>
      <c r="S129" s="112"/>
      <c r="T129" s="84" t="s">
        <v>617</v>
      </c>
      <c r="V129" s="85"/>
      <c r="W129" s="86"/>
      <c r="Y129" s="84" t="s">
        <v>577</v>
      </c>
      <c r="Z129" s="1" t="s">
        <v>412</v>
      </c>
      <c r="AA129" s="84" t="s">
        <v>599</v>
      </c>
      <c r="AB129" s="1" t="s">
        <v>582</v>
      </c>
      <c r="AC129" s="111" t="s">
        <v>584</v>
      </c>
      <c r="AD129" s="84" t="s">
        <v>616</v>
      </c>
      <c r="AE129" s="84" t="s">
        <v>595</v>
      </c>
      <c r="AF129" s="84" t="s">
        <v>616</v>
      </c>
      <c r="AG129" s="84" t="s">
        <v>603</v>
      </c>
      <c r="AH129" s="84" t="s">
        <v>400</v>
      </c>
      <c r="AI129" s="84" t="s">
        <v>356</v>
      </c>
      <c r="AJ129" s="84" t="s">
        <v>198</v>
      </c>
      <c r="AK129" s="84"/>
    </row>
    <row r="130" spans="2:37" ht="15">
      <c r="B130" s="112"/>
      <c r="C130" s="112"/>
      <c r="E130" s="84" t="s">
        <v>234</v>
      </c>
      <c r="F130" s="84" t="s">
        <v>584</v>
      </c>
      <c r="G130" s="110"/>
      <c r="H130" s="84" t="s">
        <v>267</v>
      </c>
      <c r="I130" s="112"/>
      <c r="J130" s="84" t="s">
        <v>181</v>
      </c>
      <c r="K130" s="84" t="s">
        <v>584</v>
      </c>
      <c r="L130" s="84" t="s">
        <v>626</v>
      </c>
      <c r="M130" s="84" t="s">
        <v>598</v>
      </c>
      <c r="N130" s="84" t="s">
        <v>389</v>
      </c>
      <c r="O130" s="110"/>
      <c r="P130" s="110"/>
      <c r="Q130" s="112"/>
      <c r="R130" s="112"/>
      <c r="S130" s="112"/>
      <c r="T130" s="112"/>
      <c r="V130" s="85"/>
      <c r="W130" s="86"/>
      <c r="Y130" s="84" t="s">
        <v>263</v>
      </c>
      <c r="Z130" s="1" t="s">
        <v>241</v>
      </c>
      <c r="AA130" s="84" t="s">
        <v>227</v>
      </c>
      <c r="AB130" s="1" t="s">
        <v>594</v>
      </c>
      <c r="AC130" s="84" t="s">
        <v>591</v>
      </c>
      <c r="AD130" s="84" t="s">
        <v>412</v>
      </c>
      <c r="AE130" s="84" t="s">
        <v>263</v>
      </c>
      <c r="AF130" s="84" t="s">
        <v>412</v>
      </c>
      <c r="AG130" s="84" t="s">
        <v>623</v>
      </c>
      <c r="AH130" s="84" t="s">
        <v>584</v>
      </c>
      <c r="AI130" s="84" t="s">
        <v>576</v>
      </c>
      <c r="AJ130" s="84" t="s">
        <v>400</v>
      </c>
      <c r="AK130" s="84"/>
    </row>
    <row r="131" spans="2:37" ht="15">
      <c r="B131" s="112"/>
      <c r="C131" s="112"/>
      <c r="D131" s="112"/>
      <c r="E131" s="84" t="s">
        <v>622</v>
      </c>
      <c r="F131" s="84" t="s">
        <v>224</v>
      </c>
      <c r="G131" s="112"/>
      <c r="H131" s="84" t="s">
        <v>604</v>
      </c>
      <c r="I131" s="112"/>
      <c r="J131" s="84" t="s">
        <v>620</v>
      </c>
      <c r="K131" s="110"/>
      <c r="L131" s="84" t="s">
        <v>627</v>
      </c>
      <c r="M131" s="110"/>
      <c r="N131" s="84" t="s">
        <v>581</v>
      </c>
      <c r="O131" s="112"/>
      <c r="P131" s="112"/>
      <c r="Q131" s="112"/>
      <c r="R131" s="112"/>
      <c r="S131" s="112"/>
      <c r="T131" s="112"/>
      <c r="V131" s="85"/>
      <c r="W131" s="86"/>
      <c r="Y131" s="84" t="s">
        <v>412</v>
      </c>
      <c r="Z131" s="1" t="s">
        <v>267</v>
      </c>
      <c r="AA131" s="84" t="s">
        <v>617</v>
      </c>
      <c r="AB131" s="1" t="s">
        <v>227</v>
      </c>
      <c r="AC131" s="84" t="s">
        <v>604</v>
      </c>
      <c r="AD131" s="84" t="s">
        <v>241</v>
      </c>
      <c r="AE131" s="84" t="s">
        <v>412</v>
      </c>
      <c r="AF131" s="84" t="s">
        <v>267</v>
      </c>
      <c r="AG131" s="84" t="s">
        <v>608</v>
      </c>
      <c r="AH131" s="84" t="s">
        <v>577</v>
      </c>
      <c r="AI131" s="84" t="s">
        <v>354</v>
      </c>
      <c r="AJ131" s="84" t="s">
        <v>584</v>
      </c>
      <c r="AK131" s="84"/>
    </row>
    <row r="132" spans="2:37" ht="15">
      <c r="E132" s="113"/>
      <c r="F132" s="84" t="s">
        <v>624</v>
      </c>
      <c r="H132" s="111" t="s">
        <v>610</v>
      </c>
      <c r="I132" s="112"/>
      <c r="J132" s="84" t="s">
        <v>627</v>
      </c>
      <c r="K132" s="84"/>
      <c r="M132" s="84"/>
      <c r="N132" s="1" t="s">
        <v>605</v>
      </c>
      <c r="V132" s="85"/>
      <c r="W132" s="86"/>
      <c r="Y132" s="84" t="s">
        <v>267</v>
      </c>
      <c r="Z132" s="1" t="s">
        <v>389</v>
      </c>
      <c r="AA132" s="84" t="s">
        <v>290</v>
      </c>
      <c r="AB132" s="1" t="s">
        <v>224</v>
      </c>
      <c r="AC132" s="84" t="s">
        <v>616</v>
      </c>
      <c r="AD132" s="84" t="s">
        <v>583</v>
      </c>
      <c r="AE132" s="84" t="s">
        <v>615</v>
      </c>
      <c r="AF132" s="84" t="s">
        <v>244</v>
      </c>
      <c r="AG132" s="84" t="s">
        <v>622</v>
      </c>
      <c r="AH132" s="84" t="s">
        <v>604</v>
      </c>
      <c r="AI132" s="84" t="s">
        <v>603</v>
      </c>
      <c r="AJ132" s="84" t="s">
        <v>412</v>
      </c>
      <c r="AK132" s="84"/>
    </row>
    <row r="133" spans="2:37" ht="15">
      <c r="E133" s="113"/>
      <c r="F133" s="84" t="s">
        <v>585</v>
      </c>
      <c r="H133" s="111" t="s">
        <v>594</v>
      </c>
      <c r="I133" s="112"/>
      <c r="J133" s="84" t="s">
        <v>626</v>
      </c>
      <c r="K133" s="84"/>
      <c r="M133" s="84"/>
      <c r="N133" s="1" t="s">
        <v>608</v>
      </c>
      <c r="V133" s="85"/>
      <c r="W133" s="86"/>
      <c r="Y133" s="84" t="s">
        <v>389</v>
      </c>
      <c r="Z133" s="1" t="s">
        <v>408</v>
      </c>
      <c r="AA133" s="84" t="s">
        <v>585</v>
      </c>
      <c r="AB133" s="1" t="s">
        <v>234</v>
      </c>
      <c r="AC133" s="84" t="s">
        <v>263</v>
      </c>
      <c r="AD133" s="84" t="s">
        <v>267</v>
      </c>
      <c r="AE133" s="84" t="s">
        <v>361</v>
      </c>
      <c r="AF133" s="84" t="s">
        <v>256</v>
      </c>
      <c r="AG133" s="84" t="s">
        <v>611</v>
      </c>
      <c r="AH133" s="84" t="s">
        <v>412</v>
      </c>
      <c r="AI133" s="84" t="s">
        <v>608</v>
      </c>
      <c r="AJ133" s="84" t="s">
        <v>241</v>
      </c>
      <c r="AK133" s="84"/>
    </row>
    <row r="134" spans="2:37" ht="15">
      <c r="E134" s="113"/>
      <c r="H134" s="84" t="s">
        <v>612</v>
      </c>
      <c r="N134" s="1" t="s">
        <v>234</v>
      </c>
      <c r="V134" s="85"/>
      <c r="W134" s="86"/>
      <c r="Y134" s="84" t="s">
        <v>244</v>
      </c>
      <c r="Z134" s="1" t="s">
        <v>256</v>
      </c>
      <c r="AA134" s="113" t="s">
        <v>601</v>
      </c>
      <c r="AB134" s="1" t="s">
        <v>598</v>
      </c>
      <c r="AC134" s="84" t="s">
        <v>412</v>
      </c>
      <c r="AD134" s="84" t="s">
        <v>244</v>
      </c>
      <c r="AE134" s="84" t="s">
        <v>574</v>
      </c>
      <c r="AF134" s="84" t="s">
        <v>574</v>
      </c>
      <c r="AG134" s="84" t="s">
        <v>400</v>
      </c>
      <c r="AH134" s="84" t="s">
        <v>583</v>
      </c>
      <c r="AI134" s="84" t="s">
        <v>622</v>
      </c>
      <c r="AJ134" s="84" t="s">
        <v>267</v>
      </c>
      <c r="AK134" s="84"/>
    </row>
    <row r="135" spans="2:37" ht="15">
      <c r="H135" s="84" t="s">
        <v>620</v>
      </c>
      <c r="N135" s="1" t="s">
        <v>577</v>
      </c>
      <c r="V135" s="85"/>
      <c r="W135" s="86"/>
      <c r="Y135" s="84" t="s">
        <v>256</v>
      </c>
      <c r="Z135" s="1" t="s">
        <v>361</v>
      </c>
      <c r="AB135" s="1" t="s">
        <v>613</v>
      </c>
      <c r="AC135" s="84" t="s">
        <v>267</v>
      </c>
      <c r="AD135" s="84" t="s">
        <v>190</v>
      </c>
      <c r="AE135" s="84" t="s">
        <v>581</v>
      </c>
      <c r="AF135" s="111" t="s">
        <v>581</v>
      </c>
      <c r="AG135" s="84" t="s">
        <v>584</v>
      </c>
      <c r="AH135" s="84" t="s">
        <v>389</v>
      </c>
      <c r="AI135" s="84" t="s">
        <v>611</v>
      </c>
      <c r="AJ135" s="84" t="s">
        <v>389</v>
      </c>
      <c r="AK135" s="84"/>
    </row>
    <row r="136" spans="2:37" ht="15">
      <c r="N136" s="1" t="s">
        <v>625</v>
      </c>
      <c r="V136" s="85"/>
      <c r="W136" s="86"/>
      <c r="Y136" s="84" t="s">
        <v>615</v>
      </c>
      <c r="Z136" s="1" t="s">
        <v>599</v>
      </c>
      <c r="AB136" s="84" t="s">
        <v>597</v>
      </c>
      <c r="AC136" s="84" t="s">
        <v>190</v>
      </c>
      <c r="AD136" s="1" t="s">
        <v>256</v>
      </c>
      <c r="AE136" s="84" t="s">
        <v>392</v>
      </c>
      <c r="AF136" s="111" t="s">
        <v>392</v>
      </c>
      <c r="AG136" s="84" t="s">
        <v>591</v>
      </c>
      <c r="AH136" s="1" t="s">
        <v>244</v>
      </c>
      <c r="AI136" s="84" t="s">
        <v>400</v>
      </c>
      <c r="AJ136" s="84" t="s">
        <v>244</v>
      </c>
      <c r="AK136" s="84"/>
    </row>
    <row r="137" spans="2:37" ht="15">
      <c r="V137" s="85"/>
      <c r="W137" s="86"/>
      <c r="Y137" s="1" t="s">
        <v>581</v>
      </c>
      <c r="Z137" s="1" t="s">
        <v>392</v>
      </c>
      <c r="AB137" s="1" t="s">
        <v>585</v>
      </c>
      <c r="AC137" s="84" t="s">
        <v>187</v>
      </c>
      <c r="AD137" s="1" t="s">
        <v>599</v>
      </c>
      <c r="AE137" s="84" t="s">
        <v>325</v>
      </c>
      <c r="AF137" s="84" t="s">
        <v>345</v>
      </c>
      <c r="AG137" s="84" t="s">
        <v>577</v>
      </c>
      <c r="AH137" s="1" t="s">
        <v>190</v>
      </c>
      <c r="AI137" s="84" t="s">
        <v>584</v>
      </c>
      <c r="AJ137" s="1" t="s">
        <v>190</v>
      </c>
      <c r="AK137" s="1"/>
    </row>
    <row r="138" spans="2:37" ht="15">
      <c r="V138" s="85"/>
      <c r="W138" s="86"/>
      <c r="Y138" s="1" t="s">
        <v>325</v>
      </c>
      <c r="Z138" s="1" t="s">
        <v>325</v>
      </c>
      <c r="AB138" s="1" t="s">
        <v>601</v>
      </c>
      <c r="AC138" s="1" t="s">
        <v>256</v>
      </c>
      <c r="AD138" s="1" t="s">
        <v>602</v>
      </c>
      <c r="AE138" s="84" t="s">
        <v>592</v>
      </c>
      <c r="AF138" s="84" t="s">
        <v>325</v>
      </c>
      <c r="AG138" s="84" t="s">
        <v>604</v>
      </c>
      <c r="AH138" s="1" t="s">
        <v>408</v>
      </c>
      <c r="AI138" s="84" t="s">
        <v>591</v>
      </c>
      <c r="AJ138" s="1" t="s">
        <v>187</v>
      </c>
      <c r="AK138" s="1"/>
    </row>
    <row r="139" spans="2:37" ht="15">
      <c r="V139" s="85"/>
      <c r="W139" s="86"/>
      <c r="Y139" s="1" t="s">
        <v>582</v>
      </c>
      <c r="Z139" s="1" t="s">
        <v>582</v>
      </c>
      <c r="AC139" s="1" t="s">
        <v>615</v>
      </c>
      <c r="AD139" s="1" t="s">
        <v>582</v>
      </c>
      <c r="AE139" s="1" t="s">
        <v>227</v>
      </c>
      <c r="AF139" s="1" t="s">
        <v>592</v>
      </c>
      <c r="AG139" s="84" t="s">
        <v>263</v>
      </c>
      <c r="AH139" s="1" t="s">
        <v>256</v>
      </c>
      <c r="AI139" s="84" t="s">
        <v>577</v>
      </c>
      <c r="AJ139" s="1" t="s">
        <v>256</v>
      </c>
      <c r="AK139" s="1"/>
    </row>
    <row r="140" spans="2:37" ht="15">
      <c r="V140" s="85"/>
      <c r="W140" s="86"/>
      <c r="Y140" s="1" t="s">
        <v>600</v>
      </c>
      <c r="Z140" s="1" t="s">
        <v>594</v>
      </c>
      <c r="AC140" s="1" t="s">
        <v>361</v>
      </c>
      <c r="AD140" s="1" t="s">
        <v>229</v>
      </c>
      <c r="AE140" s="1" t="s">
        <v>600</v>
      </c>
      <c r="AF140" s="1" t="s">
        <v>621</v>
      </c>
      <c r="AG140" s="84" t="s">
        <v>241</v>
      </c>
      <c r="AH140" s="1" t="s">
        <v>615</v>
      </c>
      <c r="AI140" s="84" t="s">
        <v>263</v>
      </c>
      <c r="AJ140" s="1" t="s">
        <v>361</v>
      </c>
      <c r="AK140" s="1"/>
    </row>
    <row r="141" spans="2:37" ht="13">
      <c r="V141" s="85"/>
      <c r="W141" s="86"/>
      <c r="Y141" s="1" t="s">
        <v>309</v>
      </c>
      <c r="Z141" s="1" t="s">
        <v>598</v>
      </c>
      <c r="AC141" s="1" t="s">
        <v>599</v>
      </c>
      <c r="AD141" s="1" t="s">
        <v>597</v>
      </c>
      <c r="AE141" s="1" t="s">
        <v>234</v>
      </c>
      <c r="AF141" s="1" t="s">
        <v>582</v>
      </c>
      <c r="AG141" s="1" t="s">
        <v>267</v>
      </c>
      <c r="AH141" s="1" t="s">
        <v>361</v>
      </c>
      <c r="AI141" s="1" t="s">
        <v>241</v>
      </c>
      <c r="AJ141" s="1" t="s">
        <v>599</v>
      </c>
      <c r="AK141" s="1"/>
    </row>
    <row r="142" spans="2:37" ht="13">
      <c r="V142" s="85"/>
      <c r="W142" s="86"/>
      <c r="Y142" s="1" t="s">
        <v>585</v>
      </c>
      <c r="Z142" s="1" t="s">
        <v>617</v>
      </c>
      <c r="AC142" s="1" t="s">
        <v>602</v>
      </c>
      <c r="AD142" s="1" t="s">
        <v>607</v>
      </c>
      <c r="AE142" s="1" t="s">
        <v>598</v>
      </c>
      <c r="AF142" s="1" t="s">
        <v>594</v>
      </c>
      <c r="AG142" s="1" t="s">
        <v>389</v>
      </c>
      <c r="AH142" s="1" t="s">
        <v>599</v>
      </c>
      <c r="AI142" s="1" t="s">
        <v>267</v>
      </c>
      <c r="AJ142" s="1" t="s">
        <v>581</v>
      </c>
      <c r="AK142" s="1"/>
    </row>
    <row r="143" spans="2:37" ht="13">
      <c r="V143" s="85"/>
      <c r="W143" s="86"/>
      <c r="Z143" s="1" t="s">
        <v>229</v>
      </c>
      <c r="AC143" s="1" t="s">
        <v>229</v>
      </c>
      <c r="AD143" s="1" t="s">
        <v>610</v>
      </c>
      <c r="AE143" s="1" t="s">
        <v>617</v>
      </c>
      <c r="AF143" s="1" t="s">
        <v>227</v>
      </c>
      <c r="AG143" s="1" t="s">
        <v>187</v>
      </c>
      <c r="AH143" s="1" t="s">
        <v>602</v>
      </c>
      <c r="AI143" s="1" t="s">
        <v>389</v>
      </c>
      <c r="AJ143" s="1" t="s">
        <v>345</v>
      </c>
      <c r="AK143" s="1"/>
    </row>
    <row r="144" spans="2:37" ht="13">
      <c r="V144" s="85"/>
      <c r="W144" s="86"/>
      <c r="Z144" s="1" t="s">
        <v>309</v>
      </c>
      <c r="AC144" s="1" t="s">
        <v>290</v>
      </c>
      <c r="AD144" s="1" t="s">
        <v>585</v>
      </c>
      <c r="AE144" s="1" t="s">
        <v>613</v>
      </c>
      <c r="AF144" s="1" t="s">
        <v>224</v>
      </c>
      <c r="AG144" s="1" t="s">
        <v>408</v>
      </c>
      <c r="AH144" s="1" t="s">
        <v>574</v>
      </c>
      <c r="AI144" s="1" t="s">
        <v>244</v>
      </c>
      <c r="AJ144" s="1" t="s">
        <v>325</v>
      </c>
      <c r="AK144" s="1"/>
    </row>
    <row r="145" spans="22:37" ht="13">
      <c r="V145" s="85"/>
      <c r="W145" s="86"/>
      <c r="Z145" s="1" t="s">
        <v>290</v>
      </c>
      <c r="AC145" s="1" t="s">
        <v>607</v>
      </c>
      <c r="AD145" s="1" t="s">
        <v>417</v>
      </c>
      <c r="AE145" s="1" t="s">
        <v>626</v>
      </c>
      <c r="AF145" s="1" t="s">
        <v>600</v>
      </c>
      <c r="AG145" s="1" t="s">
        <v>256</v>
      </c>
      <c r="AH145" s="1" t="s">
        <v>581</v>
      </c>
      <c r="AI145" s="1" t="s">
        <v>187</v>
      </c>
      <c r="AJ145" s="1" t="s">
        <v>592</v>
      </c>
      <c r="AK145" s="1"/>
    </row>
    <row r="146" spans="22:37" ht="13">
      <c r="V146" s="85"/>
      <c r="W146" s="86"/>
      <c r="AC146" s="1" t="s">
        <v>585</v>
      </c>
      <c r="AD146" s="1" t="s">
        <v>601</v>
      </c>
      <c r="AE146" s="1" t="s">
        <v>290</v>
      </c>
      <c r="AF146" s="1" t="s">
        <v>234</v>
      </c>
      <c r="AG146" s="1" t="s">
        <v>615</v>
      </c>
      <c r="AH146" s="1" t="s">
        <v>392</v>
      </c>
      <c r="AI146" s="1" t="s">
        <v>408</v>
      </c>
      <c r="AJ146" s="1" t="s">
        <v>621</v>
      </c>
      <c r="AK146" s="1"/>
    </row>
    <row r="147" spans="22:37" ht="13">
      <c r="V147" s="85"/>
      <c r="W147" s="86"/>
      <c r="AC147" s="1" t="s">
        <v>417</v>
      </c>
      <c r="AD147" s="1" t="s">
        <v>612</v>
      </c>
      <c r="AE147" s="1" t="s">
        <v>585</v>
      </c>
      <c r="AF147" s="1" t="s">
        <v>598</v>
      </c>
      <c r="AG147" s="1" t="s">
        <v>361</v>
      </c>
      <c r="AH147" s="1" t="s">
        <v>345</v>
      </c>
      <c r="AI147" s="1" t="s">
        <v>256</v>
      </c>
      <c r="AJ147" s="1" t="s">
        <v>582</v>
      </c>
      <c r="AK147" s="1"/>
    </row>
    <row r="148" spans="22:37" ht="13">
      <c r="V148" s="85"/>
      <c r="W148" s="86"/>
      <c r="AD148" s="1" t="s">
        <v>606</v>
      </c>
      <c r="AE148" s="1" t="s">
        <v>417</v>
      </c>
      <c r="AF148" s="1" t="s">
        <v>617</v>
      </c>
      <c r="AG148" s="1" t="s">
        <v>599</v>
      </c>
      <c r="AH148" s="1" t="s">
        <v>325</v>
      </c>
      <c r="AI148" s="1" t="s">
        <v>361</v>
      </c>
      <c r="AJ148" s="1" t="s">
        <v>594</v>
      </c>
      <c r="AK148" s="1"/>
    </row>
    <row r="149" spans="22:37" ht="13">
      <c r="V149" s="85"/>
      <c r="W149" s="86"/>
      <c r="AF149" s="1" t="s">
        <v>613</v>
      </c>
      <c r="AG149" s="1" t="s">
        <v>602</v>
      </c>
      <c r="AH149" s="1" t="s">
        <v>592</v>
      </c>
      <c r="AI149" s="1" t="s">
        <v>599</v>
      </c>
      <c r="AJ149" s="1" t="s">
        <v>227</v>
      </c>
      <c r="AK149" s="1"/>
    </row>
    <row r="150" spans="22:37" ht="13">
      <c r="V150" s="85"/>
      <c r="W150" s="86"/>
      <c r="AF150" s="1" t="s">
        <v>281</v>
      </c>
      <c r="AG150" s="1" t="s">
        <v>574</v>
      </c>
      <c r="AH150" s="1" t="s">
        <v>621</v>
      </c>
      <c r="AI150" s="1" t="s">
        <v>602</v>
      </c>
      <c r="AJ150" s="1" t="s">
        <v>224</v>
      </c>
      <c r="AK150" s="1"/>
    </row>
    <row r="151" spans="22:37" ht="13">
      <c r="V151" s="85"/>
      <c r="W151" s="86"/>
      <c r="AF151" s="1" t="s">
        <v>585</v>
      </c>
      <c r="AG151" s="1" t="s">
        <v>581</v>
      </c>
      <c r="AH151" s="1" t="s">
        <v>582</v>
      </c>
      <c r="AI151" s="1" t="s">
        <v>574</v>
      </c>
      <c r="AJ151" s="1" t="s">
        <v>600</v>
      </c>
      <c r="AK151" s="1"/>
    </row>
    <row r="152" spans="22:37" ht="13">
      <c r="V152" s="85"/>
      <c r="W152" s="86"/>
      <c r="AF152" s="1" t="s">
        <v>601</v>
      </c>
      <c r="AG152" s="1" t="s">
        <v>392</v>
      </c>
      <c r="AH152" s="1" t="s">
        <v>227</v>
      </c>
      <c r="AI152" s="1" t="s">
        <v>581</v>
      </c>
      <c r="AJ152" s="1" t="s">
        <v>598</v>
      </c>
      <c r="AK152" s="1"/>
    </row>
    <row r="153" spans="22:37" ht="13">
      <c r="V153" s="85"/>
      <c r="W153" s="86"/>
      <c r="AF153" s="1" t="s">
        <v>606</v>
      </c>
      <c r="AG153" s="1" t="s">
        <v>325</v>
      </c>
      <c r="AH153" s="1" t="s">
        <v>224</v>
      </c>
      <c r="AI153" s="1" t="s">
        <v>392</v>
      </c>
      <c r="AJ153" s="1" t="s">
        <v>617</v>
      </c>
      <c r="AK153" s="1"/>
    </row>
    <row r="154" spans="22:37" ht="13">
      <c r="V154" s="85"/>
      <c r="W154" s="86"/>
      <c r="AG154" s="1" t="s">
        <v>592</v>
      </c>
      <c r="AH154" s="1" t="s">
        <v>600</v>
      </c>
      <c r="AI154" s="1" t="s">
        <v>325</v>
      </c>
      <c r="AJ154" s="1" t="s">
        <v>613</v>
      </c>
      <c r="AK154" s="1"/>
    </row>
    <row r="155" spans="22:37" ht="13">
      <c r="V155" s="85"/>
      <c r="W155" s="86"/>
      <c r="AG155" s="1" t="s">
        <v>582</v>
      </c>
      <c r="AH155" s="1" t="s">
        <v>234</v>
      </c>
      <c r="AI155" s="1" t="s">
        <v>621</v>
      </c>
      <c r="AJ155" s="1" t="s">
        <v>229</v>
      </c>
      <c r="AK155" s="1"/>
    </row>
    <row r="156" spans="22:37" ht="13">
      <c r="V156" s="85"/>
      <c r="W156" s="86"/>
      <c r="AG156" s="1" t="s">
        <v>227</v>
      </c>
      <c r="AH156" s="1" t="s">
        <v>598</v>
      </c>
      <c r="AI156" s="1" t="s">
        <v>582</v>
      </c>
      <c r="AJ156" s="1" t="s">
        <v>281</v>
      </c>
      <c r="AK156" s="1"/>
    </row>
    <row r="157" spans="22:37" ht="13">
      <c r="V157" s="85"/>
      <c r="W157" s="86"/>
      <c r="AG157" s="1" t="s">
        <v>600</v>
      </c>
      <c r="AH157" s="1" t="s">
        <v>617</v>
      </c>
      <c r="AI157" s="1" t="s">
        <v>227</v>
      </c>
      <c r="AJ157" s="1" t="s">
        <v>290</v>
      </c>
      <c r="AK157" s="1"/>
    </row>
    <row r="158" spans="22:37" ht="13">
      <c r="V158" s="85"/>
      <c r="W158" s="86"/>
      <c r="AG158" s="1" t="s">
        <v>234</v>
      </c>
      <c r="AH158" s="1" t="s">
        <v>613</v>
      </c>
      <c r="AI158" s="1" t="s">
        <v>598</v>
      </c>
      <c r="AJ158" s="1" t="s">
        <v>585</v>
      </c>
      <c r="AK158" s="1"/>
    </row>
    <row r="159" spans="22:37" ht="13">
      <c r="V159" s="85"/>
      <c r="W159" s="86"/>
      <c r="AG159" s="1" t="s">
        <v>598</v>
      </c>
      <c r="AH159" s="1" t="s">
        <v>229</v>
      </c>
      <c r="AI159" s="1" t="s">
        <v>626</v>
      </c>
    </row>
    <row r="160" spans="22:37" ht="13">
      <c r="V160" s="85"/>
      <c r="W160" s="86"/>
      <c r="AG160" s="1" t="s">
        <v>626</v>
      </c>
      <c r="AH160" s="1" t="s">
        <v>290</v>
      </c>
      <c r="AI160" s="1" t="s">
        <v>229</v>
      </c>
    </row>
    <row r="161" spans="1:36" ht="13">
      <c r="V161" s="85"/>
      <c r="W161" s="86"/>
      <c r="AG161" s="1" t="s">
        <v>229</v>
      </c>
      <c r="AH161" s="1" t="s">
        <v>597</v>
      </c>
      <c r="AI161" s="1" t="s">
        <v>309</v>
      </c>
    </row>
    <row r="162" spans="1:36" ht="13">
      <c r="V162" s="85"/>
      <c r="W162" s="86"/>
      <c r="AG162" s="1" t="s">
        <v>309</v>
      </c>
      <c r="AH162" s="1" t="s">
        <v>607</v>
      </c>
      <c r="AI162" s="1" t="s">
        <v>290</v>
      </c>
    </row>
    <row r="163" spans="1:36" ht="13">
      <c r="V163" s="85"/>
      <c r="W163" s="86"/>
      <c r="AG163" s="1" t="s">
        <v>597</v>
      </c>
      <c r="AH163" s="1" t="s">
        <v>585</v>
      </c>
      <c r="AI163" s="1" t="s">
        <v>585</v>
      </c>
    </row>
    <row r="164" spans="1:36" ht="13">
      <c r="V164" s="85"/>
      <c r="W164" s="86"/>
      <c r="AG164" s="1" t="s">
        <v>607</v>
      </c>
      <c r="AH164" s="1" t="s">
        <v>606</v>
      </c>
      <c r="AI164" s="1" t="s">
        <v>601</v>
      </c>
    </row>
    <row r="165" spans="1:36" ht="13">
      <c r="V165" s="85"/>
      <c r="W165" s="86"/>
      <c r="AG165" s="1" t="s">
        <v>601</v>
      </c>
    </row>
    <row r="166" spans="1:36" ht="13">
      <c r="V166" s="85"/>
      <c r="W166" s="86"/>
      <c r="AG166" s="1" t="s">
        <v>612</v>
      </c>
    </row>
    <row r="167" spans="1:36" ht="13">
      <c r="V167" s="85"/>
      <c r="W167" s="86"/>
    </row>
    <row r="168" spans="1:36" ht="13">
      <c r="V168" s="85"/>
    </row>
    <row r="169" spans="1:36" ht="13">
      <c r="A169" s="2517" t="s">
        <v>628</v>
      </c>
      <c r="B169" s="105"/>
      <c r="C169" s="2508" t="s">
        <v>451</v>
      </c>
      <c r="D169" s="2509"/>
      <c r="E169" s="2510" t="s">
        <v>452</v>
      </c>
      <c r="F169" s="2504"/>
      <c r="G169" s="2503" t="s">
        <v>453</v>
      </c>
      <c r="H169" s="2504"/>
      <c r="I169" s="2505" t="s">
        <v>454</v>
      </c>
      <c r="J169" s="2504"/>
      <c r="K169" s="2503" t="s">
        <v>455</v>
      </c>
      <c r="L169" s="2504"/>
      <c r="M169" s="2505" t="s">
        <v>456</v>
      </c>
      <c r="N169" s="2504"/>
      <c r="O169" s="2503" t="s">
        <v>457</v>
      </c>
      <c r="P169" s="2504"/>
      <c r="Q169" s="2505" t="s">
        <v>458</v>
      </c>
      <c r="R169" s="2504"/>
      <c r="S169" s="2503" t="s">
        <v>459</v>
      </c>
      <c r="T169" s="2504"/>
      <c r="V169" s="85"/>
      <c r="W169" s="2515" t="s">
        <v>628</v>
      </c>
      <c r="Y169" s="2516" t="s">
        <v>461</v>
      </c>
      <c r="Z169" s="2512"/>
      <c r="AA169" s="2511" t="s">
        <v>462</v>
      </c>
      <c r="AB169" s="2512"/>
      <c r="AC169" s="2513" t="s">
        <v>463</v>
      </c>
      <c r="AD169" s="2512"/>
      <c r="AE169" s="2511" t="s">
        <v>464</v>
      </c>
      <c r="AF169" s="2512"/>
      <c r="AG169" s="2513" t="s">
        <v>465</v>
      </c>
      <c r="AH169" s="2512"/>
      <c r="AI169" s="2511" t="s">
        <v>466</v>
      </c>
      <c r="AJ169" s="2514"/>
    </row>
    <row r="170" spans="1:36" ht="14">
      <c r="A170" s="2496"/>
      <c r="B170" s="105"/>
      <c r="C170" s="89" t="s">
        <v>629</v>
      </c>
      <c r="D170" s="90" t="s">
        <v>630</v>
      </c>
      <c r="E170" s="89" t="s">
        <v>629</v>
      </c>
      <c r="F170" s="90" t="s">
        <v>630</v>
      </c>
      <c r="G170" s="89" t="s">
        <v>629</v>
      </c>
      <c r="H170" s="90" t="s">
        <v>630</v>
      </c>
      <c r="I170" s="89" t="s">
        <v>629</v>
      </c>
      <c r="J170" s="90" t="s">
        <v>630</v>
      </c>
      <c r="K170" s="89" t="s">
        <v>629</v>
      </c>
      <c r="L170" s="90" t="s">
        <v>630</v>
      </c>
      <c r="M170" s="89" t="s">
        <v>629</v>
      </c>
      <c r="N170" s="90" t="s">
        <v>630</v>
      </c>
      <c r="O170" s="89" t="s">
        <v>629</v>
      </c>
      <c r="P170" s="90" t="s">
        <v>630</v>
      </c>
      <c r="Q170" s="89" t="s">
        <v>629</v>
      </c>
      <c r="R170" s="90" t="s">
        <v>630</v>
      </c>
      <c r="S170" s="89" t="s">
        <v>629</v>
      </c>
      <c r="T170" s="90" t="s">
        <v>630</v>
      </c>
      <c r="V170" s="85"/>
      <c r="W170" s="2496"/>
      <c r="Y170" s="91" t="s">
        <v>467</v>
      </c>
      <c r="Z170" s="92" t="s">
        <v>469</v>
      </c>
      <c r="AA170" s="93" t="s">
        <v>467</v>
      </c>
      <c r="AB170" s="92" t="s">
        <v>469</v>
      </c>
      <c r="AC170" s="93" t="s">
        <v>467</v>
      </c>
      <c r="AD170" s="92" t="s">
        <v>469</v>
      </c>
      <c r="AE170" s="93" t="s">
        <v>467</v>
      </c>
      <c r="AF170" s="92" t="s">
        <v>469</v>
      </c>
      <c r="AG170" s="93" t="s">
        <v>467</v>
      </c>
      <c r="AH170" s="92" t="s">
        <v>469</v>
      </c>
      <c r="AI170" s="93" t="s">
        <v>467</v>
      </c>
      <c r="AJ170" s="94" t="s">
        <v>469</v>
      </c>
    </row>
    <row r="171" spans="1:36" ht="15">
      <c r="A171" s="107"/>
      <c r="B171" s="107"/>
      <c r="C171" s="107" t="s">
        <v>177</v>
      </c>
      <c r="D171" s="107" t="s">
        <v>177</v>
      </c>
      <c r="E171" s="107" t="s">
        <v>177</v>
      </c>
      <c r="F171" s="107" t="s">
        <v>177</v>
      </c>
      <c r="G171" s="107" t="s">
        <v>238</v>
      </c>
      <c r="H171" s="107" t="s">
        <v>238</v>
      </c>
      <c r="I171" s="107" t="s">
        <v>238</v>
      </c>
      <c r="J171" s="107" t="s">
        <v>238</v>
      </c>
      <c r="K171" s="107" t="s">
        <v>193</v>
      </c>
      <c r="L171" s="107" t="s">
        <v>193</v>
      </c>
      <c r="M171" s="107" t="s">
        <v>382</v>
      </c>
      <c r="N171" s="107" t="s">
        <v>184</v>
      </c>
      <c r="O171" s="107" t="s">
        <v>184</v>
      </c>
      <c r="P171" s="107" t="s">
        <v>184</v>
      </c>
      <c r="Q171" s="107" t="s">
        <v>193</v>
      </c>
      <c r="R171" s="107" t="s">
        <v>193</v>
      </c>
      <c r="S171" s="107" t="s">
        <v>576</v>
      </c>
      <c r="T171" s="107" t="s">
        <v>292</v>
      </c>
      <c r="V171" s="85"/>
      <c r="W171" s="86"/>
      <c r="Y171" s="108" t="s">
        <v>576</v>
      </c>
      <c r="Z171" s="108" t="s">
        <v>292</v>
      </c>
      <c r="AA171" s="108" t="s">
        <v>177</v>
      </c>
      <c r="AB171" s="108" t="s">
        <v>177</v>
      </c>
      <c r="AC171" s="108" t="s">
        <v>238</v>
      </c>
      <c r="AD171" s="108" t="s">
        <v>238</v>
      </c>
      <c r="AE171" s="108" t="s">
        <v>193</v>
      </c>
      <c r="AF171" s="108" t="s">
        <v>193</v>
      </c>
      <c r="AG171" s="108" t="s">
        <v>184</v>
      </c>
      <c r="AH171" s="108" t="s">
        <v>184</v>
      </c>
      <c r="AI171" s="108" t="s">
        <v>193</v>
      </c>
      <c r="AJ171" s="108" t="s">
        <v>292</v>
      </c>
    </row>
    <row r="172" spans="1:36" ht="15">
      <c r="A172" s="107"/>
      <c r="B172" s="107"/>
      <c r="C172" s="107" t="s">
        <v>198</v>
      </c>
      <c r="D172" s="107" t="s">
        <v>198</v>
      </c>
      <c r="E172" s="107" t="s">
        <v>198</v>
      </c>
      <c r="F172" s="107" t="s">
        <v>198</v>
      </c>
      <c r="G172" s="107" t="s">
        <v>246</v>
      </c>
      <c r="H172" s="107" t="s">
        <v>246</v>
      </c>
      <c r="I172" s="107" t="s">
        <v>578</v>
      </c>
      <c r="J172" s="107" t="s">
        <v>276</v>
      </c>
      <c r="K172" s="107" t="s">
        <v>177</v>
      </c>
      <c r="L172" s="107" t="s">
        <v>177</v>
      </c>
      <c r="M172" s="107" t="s">
        <v>184</v>
      </c>
      <c r="N172" s="107" t="s">
        <v>382</v>
      </c>
      <c r="O172" s="107" t="s">
        <v>578</v>
      </c>
      <c r="P172" s="107" t="s">
        <v>292</v>
      </c>
      <c r="Q172" s="107" t="s">
        <v>382</v>
      </c>
      <c r="R172" s="107" t="s">
        <v>292</v>
      </c>
      <c r="S172" s="107" t="s">
        <v>412</v>
      </c>
      <c r="T172" s="107" t="s">
        <v>576</v>
      </c>
      <c r="V172" s="85"/>
      <c r="W172" s="86"/>
      <c r="Y172" s="108" t="s">
        <v>292</v>
      </c>
      <c r="Z172" s="108" t="s">
        <v>576</v>
      </c>
      <c r="AA172" s="108" t="s">
        <v>198</v>
      </c>
      <c r="AB172" s="108" t="s">
        <v>198</v>
      </c>
      <c r="AC172" s="108" t="s">
        <v>578</v>
      </c>
      <c r="AD172" s="108" t="s">
        <v>184</v>
      </c>
      <c r="AE172" s="108" t="s">
        <v>177</v>
      </c>
      <c r="AF172" s="108" t="s">
        <v>382</v>
      </c>
      <c r="AG172" s="108" t="s">
        <v>578</v>
      </c>
      <c r="AH172" s="108" t="s">
        <v>231</v>
      </c>
      <c r="AI172" s="108" t="s">
        <v>576</v>
      </c>
      <c r="AJ172" s="108" t="s">
        <v>576</v>
      </c>
    </row>
    <row r="173" spans="1:36" ht="15">
      <c r="A173" s="107"/>
      <c r="B173" s="107"/>
      <c r="C173" s="107" t="s">
        <v>271</v>
      </c>
      <c r="D173" s="107" t="s">
        <v>246</v>
      </c>
      <c r="E173" s="107" t="s">
        <v>271</v>
      </c>
      <c r="F173" s="107" t="s">
        <v>246</v>
      </c>
      <c r="G173" s="107" t="s">
        <v>575</v>
      </c>
      <c r="H173" s="107" t="s">
        <v>276</v>
      </c>
      <c r="I173" s="107" t="s">
        <v>244</v>
      </c>
      <c r="J173" s="107" t="s">
        <v>221</v>
      </c>
      <c r="K173" s="107" t="s">
        <v>382</v>
      </c>
      <c r="L173" s="107" t="s">
        <v>382</v>
      </c>
      <c r="M173" s="107" t="s">
        <v>198</v>
      </c>
      <c r="N173" s="107" t="s">
        <v>231</v>
      </c>
      <c r="O173" s="107" t="s">
        <v>412</v>
      </c>
      <c r="P173" s="107" t="s">
        <v>244</v>
      </c>
      <c r="Q173" s="107" t="s">
        <v>412</v>
      </c>
      <c r="R173" s="107" t="s">
        <v>382</v>
      </c>
      <c r="S173" s="107" t="s">
        <v>263</v>
      </c>
      <c r="T173" s="107" t="s">
        <v>263</v>
      </c>
      <c r="V173" s="85"/>
      <c r="W173" s="86"/>
      <c r="Y173" s="108" t="s">
        <v>412</v>
      </c>
      <c r="Z173" s="108" t="s">
        <v>412</v>
      </c>
      <c r="AA173" s="108" t="s">
        <v>271</v>
      </c>
      <c r="AB173" s="108" t="s">
        <v>246</v>
      </c>
      <c r="AC173" s="108" t="s">
        <v>184</v>
      </c>
      <c r="AD173" s="108" t="s">
        <v>276</v>
      </c>
      <c r="AE173" s="108" t="s">
        <v>382</v>
      </c>
      <c r="AF173" s="108" t="s">
        <v>177</v>
      </c>
      <c r="AG173" s="108" t="s">
        <v>231</v>
      </c>
      <c r="AH173" s="108" t="s">
        <v>221</v>
      </c>
      <c r="AI173" s="108" t="s">
        <v>412</v>
      </c>
      <c r="AJ173" s="108" t="s">
        <v>193</v>
      </c>
    </row>
    <row r="174" spans="1:36" ht="15">
      <c r="A174" s="107"/>
      <c r="B174" s="107"/>
      <c r="C174" s="107" t="s">
        <v>246</v>
      </c>
      <c r="D174" s="107" t="s">
        <v>271</v>
      </c>
      <c r="E174" s="107" t="s">
        <v>246</v>
      </c>
      <c r="F174" s="107" t="s">
        <v>193</v>
      </c>
      <c r="G174" s="107" t="s">
        <v>578</v>
      </c>
      <c r="H174" s="107" t="s">
        <v>221</v>
      </c>
      <c r="I174" s="107" t="s">
        <v>276</v>
      </c>
      <c r="J174" s="107" t="s">
        <v>184</v>
      </c>
      <c r="K174" s="107" t="s">
        <v>281</v>
      </c>
      <c r="L174" s="107" t="s">
        <v>314</v>
      </c>
      <c r="M174" s="107" t="s">
        <v>193</v>
      </c>
      <c r="N174" s="107" t="s">
        <v>221</v>
      </c>
      <c r="O174" s="107" t="s">
        <v>231</v>
      </c>
      <c r="P174" s="107" t="s">
        <v>221</v>
      </c>
      <c r="Q174" s="107" t="s">
        <v>263</v>
      </c>
      <c r="R174" s="107" t="s">
        <v>576</v>
      </c>
      <c r="S174" s="107" t="s">
        <v>292</v>
      </c>
      <c r="T174" s="107" t="s">
        <v>412</v>
      </c>
      <c r="V174" s="85"/>
      <c r="W174" s="86"/>
      <c r="Y174" s="108" t="s">
        <v>263</v>
      </c>
      <c r="Z174" s="108" t="s">
        <v>306</v>
      </c>
      <c r="AA174" s="108" t="s">
        <v>361</v>
      </c>
      <c r="AB174" s="108" t="s">
        <v>361</v>
      </c>
      <c r="AC174" s="108" t="s">
        <v>276</v>
      </c>
      <c r="AD174" s="108" t="s">
        <v>246</v>
      </c>
      <c r="AE174" s="108" t="s">
        <v>281</v>
      </c>
      <c r="AF174" s="108" t="s">
        <v>333</v>
      </c>
      <c r="AG174" s="108" t="s">
        <v>412</v>
      </c>
      <c r="AH174" s="108" t="s">
        <v>244</v>
      </c>
      <c r="AI174" s="108" t="s">
        <v>382</v>
      </c>
      <c r="AJ174" s="108" t="s">
        <v>263</v>
      </c>
    </row>
    <row r="175" spans="1:36" ht="15">
      <c r="A175" s="107"/>
      <c r="B175" s="107"/>
      <c r="C175" s="107" t="s">
        <v>400</v>
      </c>
      <c r="D175" s="107" t="s">
        <v>361</v>
      </c>
      <c r="E175" s="107" t="s">
        <v>400</v>
      </c>
      <c r="F175" s="107" t="s">
        <v>400</v>
      </c>
      <c r="G175" s="107" t="s">
        <v>276</v>
      </c>
      <c r="H175" s="107" t="s">
        <v>184</v>
      </c>
      <c r="I175" s="107" t="s">
        <v>246</v>
      </c>
      <c r="J175" s="107" t="s">
        <v>588</v>
      </c>
      <c r="K175" s="107" t="s">
        <v>574</v>
      </c>
      <c r="L175" s="107" t="s">
        <v>333</v>
      </c>
      <c r="M175" s="107" t="s">
        <v>604</v>
      </c>
      <c r="N175" s="107" t="s">
        <v>361</v>
      </c>
      <c r="O175" s="107" t="s">
        <v>229</v>
      </c>
      <c r="P175" s="107" t="s">
        <v>578</v>
      </c>
      <c r="Q175" s="107" t="s">
        <v>574</v>
      </c>
      <c r="R175" s="107" t="s">
        <v>263</v>
      </c>
      <c r="S175" s="107" t="s">
        <v>382</v>
      </c>
      <c r="T175" s="107" t="s">
        <v>229</v>
      </c>
      <c r="V175" s="85"/>
      <c r="W175" s="86"/>
      <c r="Y175" s="108" t="s">
        <v>198</v>
      </c>
      <c r="Z175" s="108" t="s">
        <v>263</v>
      </c>
      <c r="AA175" s="108" t="s">
        <v>400</v>
      </c>
      <c r="AB175" s="108" t="s">
        <v>400</v>
      </c>
      <c r="AC175" s="108" t="s">
        <v>575</v>
      </c>
      <c r="AD175" s="108" t="s">
        <v>221</v>
      </c>
      <c r="AE175" s="108" t="s">
        <v>574</v>
      </c>
      <c r="AF175" s="108" t="s">
        <v>314</v>
      </c>
      <c r="AG175" s="108" t="s">
        <v>382</v>
      </c>
      <c r="AH175" s="108" t="s">
        <v>578</v>
      </c>
      <c r="AI175" s="108" t="s">
        <v>263</v>
      </c>
      <c r="AJ175" s="108" t="s">
        <v>382</v>
      </c>
    </row>
    <row r="176" spans="1:36" ht="15">
      <c r="A176" s="107"/>
      <c r="B176" s="107"/>
      <c r="C176" s="107" t="s">
        <v>361</v>
      </c>
      <c r="D176" s="107" t="s">
        <v>400</v>
      </c>
      <c r="E176" s="107" t="s">
        <v>361</v>
      </c>
      <c r="F176" s="107" t="s">
        <v>271</v>
      </c>
      <c r="G176" s="107" t="s">
        <v>580</v>
      </c>
      <c r="H176" s="107" t="s">
        <v>588</v>
      </c>
      <c r="I176" s="107" t="s">
        <v>575</v>
      </c>
      <c r="J176" s="107" t="s">
        <v>246</v>
      </c>
      <c r="K176" s="107" t="s">
        <v>333</v>
      </c>
      <c r="L176" s="107" t="s">
        <v>582</v>
      </c>
      <c r="M176" s="107" t="s">
        <v>231</v>
      </c>
      <c r="N176" s="107" t="s">
        <v>244</v>
      </c>
      <c r="O176" s="107" t="s">
        <v>263</v>
      </c>
      <c r="P176" s="107" t="s">
        <v>231</v>
      </c>
      <c r="Q176" s="107" t="s">
        <v>576</v>
      </c>
      <c r="R176" s="107" t="s">
        <v>314</v>
      </c>
      <c r="S176" s="107" t="s">
        <v>229</v>
      </c>
      <c r="T176" s="107" t="s">
        <v>382</v>
      </c>
      <c r="V176" s="85"/>
      <c r="W176" s="86"/>
      <c r="Y176" s="108" t="s">
        <v>361</v>
      </c>
      <c r="Z176" s="108" t="s">
        <v>198</v>
      </c>
      <c r="AA176" s="108" t="s">
        <v>306</v>
      </c>
      <c r="AB176" s="108" t="s">
        <v>271</v>
      </c>
      <c r="AC176" s="108" t="s">
        <v>244</v>
      </c>
      <c r="AD176" s="108" t="s">
        <v>588</v>
      </c>
      <c r="AE176" s="108" t="s">
        <v>604</v>
      </c>
      <c r="AF176" s="108" t="s">
        <v>582</v>
      </c>
      <c r="AG176" s="108" t="s">
        <v>244</v>
      </c>
      <c r="AH176" s="108" t="s">
        <v>263</v>
      </c>
      <c r="AI176" s="108" t="s">
        <v>292</v>
      </c>
      <c r="AJ176" s="108" t="s">
        <v>314</v>
      </c>
    </row>
    <row r="177" spans="1:36" ht="15">
      <c r="A177" s="107"/>
      <c r="B177" s="107"/>
      <c r="C177" s="107" t="s">
        <v>306</v>
      </c>
      <c r="D177" s="107" t="s">
        <v>306</v>
      </c>
      <c r="E177" s="107" t="s">
        <v>580</v>
      </c>
      <c r="F177" s="107" t="s">
        <v>333</v>
      </c>
      <c r="G177" s="107" t="s">
        <v>244</v>
      </c>
      <c r="H177" s="107" t="s">
        <v>578</v>
      </c>
      <c r="I177" s="107" t="s">
        <v>356</v>
      </c>
      <c r="J177" s="107" t="s">
        <v>578</v>
      </c>
      <c r="K177" s="107" t="s">
        <v>604</v>
      </c>
      <c r="L177" s="107" t="s">
        <v>281</v>
      </c>
      <c r="M177" s="107" t="s">
        <v>227</v>
      </c>
      <c r="N177" s="107" t="s">
        <v>604</v>
      </c>
      <c r="O177" s="107" t="s">
        <v>292</v>
      </c>
      <c r="P177" s="107" t="s">
        <v>263</v>
      </c>
      <c r="Q177" s="107" t="s">
        <v>292</v>
      </c>
      <c r="R177" s="107" t="s">
        <v>574</v>
      </c>
      <c r="S177" s="107" t="s">
        <v>314</v>
      </c>
      <c r="T177" s="107" t="s">
        <v>314</v>
      </c>
      <c r="V177" s="85"/>
      <c r="W177" s="86"/>
      <c r="Y177" s="108" t="s">
        <v>221</v>
      </c>
      <c r="Z177" s="108" t="s">
        <v>271</v>
      </c>
      <c r="AA177" s="108" t="s">
        <v>580</v>
      </c>
      <c r="AB177" s="108" t="s">
        <v>306</v>
      </c>
      <c r="AC177" s="108" t="s">
        <v>588</v>
      </c>
      <c r="AD177" s="108" t="s">
        <v>578</v>
      </c>
      <c r="AE177" s="108" t="s">
        <v>356</v>
      </c>
      <c r="AF177" s="108" t="s">
        <v>281</v>
      </c>
      <c r="AG177" s="108" t="s">
        <v>229</v>
      </c>
      <c r="AH177" s="108" t="s">
        <v>292</v>
      </c>
      <c r="AI177" s="108" t="s">
        <v>574</v>
      </c>
      <c r="AJ177" s="108" t="s">
        <v>412</v>
      </c>
    </row>
    <row r="178" spans="1:36" ht="15">
      <c r="A178" s="107"/>
      <c r="B178" s="107"/>
      <c r="C178" s="107" t="s">
        <v>580</v>
      </c>
      <c r="D178" s="107" t="s">
        <v>575</v>
      </c>
      <c r="E178" s="107" t="s">
        <v>306</v>
      </c>
      <c r="F178" s="107" t="s">
        <v>306</v>
      </c>
      <c r="G178" s="107" t="s">
        <v>597</v>
      </c>
      <c r="H178" s="107" t="s">
        <v>356</v>
      </c>
      <c r="I178" s="107" t="s">
        <v>588</v>
      </c>
      <c r="J178" s="107" t="s">
        <v>356</v>
      </c>
      <c r="K178" s="107" t="s">
        <v>581</v>
      </c>
      <c r="L178" s="107" t="s">
        <v>574</v>
      </c>
      <c r="M178" s="107" t="s">
        <v>263</v>
      </c>
      <c r="N178" s="107" t="s">
        <v>356</v>
      </c>
      <c r="O178" s="107" t="s">
        <v>244</v>
      </c>
      <c r="P178" s="107" t="s">
        <v>229</v>
      </c>
      <c r="Q178" s="107" t="s">
        <v>578</v>
      </c>
      <c r="R178" s="107" t="s">
        <v>229</v>
      </c>
      <c r="S178" s="107" t="s">
        <v>582</v>
      </c>
      <c r="T178" s="107" t="s">
        <v>361</v>
      </c>
      <c r="V178" s="85"/>
      <c r="W178" s="86"/>
      <c r="Y178" s="108" t="s">
        <v>582</v>
      </c>
      <c r="Z178" s="108" t="s">
        <v>229</v>
      </c>
      <c r="AA178" s="108" t="s">
        <v>582</v>
      </c>
      <c r="AB178" s="108" t="s">
        <v>575</v>
      </c>
      <c r="AC178" s="108" t="s">
        <v>356</v>
      </c>
      <c r="AD178" s="108" t="s">
        <v>356</v>
      </c>
      <c r="AE178" s="108" t="s">
        <v>584</v>
      </c>
      <c r="AF178" s="108" t="s">
        <v>574</v>
      </c>
      <c r="AG178" s="108" t="s">
        <v>263</v>
      </c>
      <c r="AH178" s="108" t="s">
        <v>382</v>
      </c>
      <c r="AI178" s="108" t="s">
        <v>229</v>
      </c>
      <c r="AJ178" s="108" t="s">
        <v>574</v>
      </c>
    </row>
    <row r="179" spans="1:36" ht="15">
      <c r="A179" s="107"/>
      <c r="B179" s="107"/>
      <c r="C179" s="107" t="s">
        <v>599</v>
      </c>
      <c r="D179" s="107" t="s">
        <v>406</v>
      </c>
      <c r="E179" s="107" t="s">
        <v>582</v>
      </c>
      <c r="F179" s="107" t="s">
        <v>361</v>
      </c>
      <c r="G179" s="107" t="s">
        <v>588</v>
      </c>
      <c r="H179" s="1" t="s">
        <v>292</v>
      </c>
      <c r="I179" s="1" t="s">
        <v>292</v>
      </c>
      <c r="J179" s="107" t="s">
        <v>333</v>
      </c>
      <c r="K179" s="107" t="s">
        <v>584</v>
      </c>
      <c r="L179" s="107" t="s">
        <v>581</v>
      </c>
      <c r="M179" s="107" t="s">
        <v>591</v>
      </c>
      <c r="N179" s="107" t="s">
        <v>227</v>
      </c>
      <c r="O179" s="107" t="s">
        <v>591</v>
      </c>
      <c r="P179" s="107" t="s">
        <v>309</v>
      </c>
      <c r="Q179" s="107" t="s">
        <v>184</v>
      </c>
      <c r="R179" s="107" t="s">
        <v>412</v>
      </c>
      <c r="S179" s="107" t="s">
        <v>581</v>
      </c>
      <c r="T179" s="107" t="s">
        <v>306</v>
      </c>
      <c r="V179" s="85"/>
      <c r="W179" s="86"/>
      <c r="Y179" s="108" t="s">
        <v>314</v>
      </c>
      <c r="Z179" s="108" t="s">
        <v>361</v>
      </c>
      <c r="AA179" s="108" t="s">
        <v>599</v>
      </c>
      <c r="AB179" s="108" t="s">
        <v>406</v>
      </c>
      <c r="AC179" s="108" t="s">
        <v>597</v>
      </c>
      <c r="AD179" s="108" t="s">
        <v>244</v>
      </c>
      <c r="AE179" s="108" t="s">
        <v>333</v>
      </c>
      <c r="AF179" s="84" t="s">
        <v>238</v>
      </c>
      <c r="AG179" s="108" t="s">
        <v>591</v>
      </c>
      <c r="AH179" s="108" t="s">
        <v>181</v>
      </c>
      <c r="AI179" s="108" t="s">
        <v>314</v>
      </c>
      <c r="AJ179" s="108" t="s">
        <v>229</v>
      </c>
    </row>
    <row r="180" spans="1:36" ht="15">
      <c r="A180" s="107"/>
      <c r="B180" s="107"/>
      <c r="C180" s="107" t="s">
        <v>604</v>
      </c>
      <c r="D180" s="107" t="s">
        <v>599</v>
      </c>
      <c r="E180" s="107" t="s">
        <v>599</v>
      </c>
      <c r="F180" s="107" t="s">
        <v>406</v>
      </c>
      <c r="G180" s="107" t="s">
        <v>356</v>
      </c>
      <c r="H180" s="1" t="s">
        <v>306</v>
      </c>
      <c r="I180" s="1" t="s">
        <v>580</v>
      </c>
      <c r="J180" s="1" t="s">
        <v>292</v>
      </c>
      <c r="K180" s="107" t="s">
        <v>314</v>
      </c>
      <c r="L180" s="1" t="s">
        <v>593</v>
      </c>
      <c r="M180" s="107" t="s">
        <v>361</v>
      </c>
      <c r="N180" s="107" t="s">
        <v>587</v>
      </c>
      <c r="O180" s="107" t="s">
        <v>241</v>
      </c>
      <c r="P180" s="107" t="s">
        <v>187</v>
      </c>
      <c r="Q180" s="107" t="s">
        <v>229</v>
      </c>
      <c r="R180" s="107" t="s">
        <v>578</v>
      </c>
      <c r="S180" s="107" t="s">
        <v>574</v>
      </c>
      <c r="T180" s="107" t="s">
        <v>587</v>
      </c>
      <c r="V180" s="85"/>
      <c r="W180" s="86"/>
      <c r="Y180" s="108" t="s">
        <v>271</v>
      </c>
      <c r="Z180" s="108" t="s">
        <v>587</v>
      </c>
      <c r="AA180" s="108" t="s">
        <v>575</v>
      </c>
      <c r="AB180" s="108" t="s">
        <v>580</v>
      </c>
      <c r="AC180" s="108"/>
      <c r="AD180" s="108"/>
      <c r="AE180" s="108" t="s">
        <v>581</v>
      </c>
      <c r="AF180" s="84" t="s">
        <v>588</v>
      </c>
      <c r="AG180" s="108" t="s">
        <v>292</v>
      </c>
      <c r="AH180" s="108" t="s">
        <v>229</v>
      </c>
      <c r="AI180" s="108" t="s">
        <v>227</v>
      </c>
      <c r="AJ180" s="108" t="s">
        <v>582</v>
      </c>
    </row>
    <row r="181" spans="1:36" ht="15">
      <c r="A181" s="107"/>
      <c r="B181" s="107"/>
      <c r="C181" s="107" t="s">
        <v>582</v>
      </c>
      <c r="D181" s="107" t="s">
        <v>580</v>
      </c>
      <c r="E181" s="107" t="s">
        <v>281</v>
      </c>
      <c r="F181" s="107" t="s">
        <v>575</v>
      </c>
      <c r="G181" s="107"/>
      <c r="H181" s="1" t="s">
        <v>575</v>
      </c>
      <c r="I181" s="1" t="s">
        <v>593</v>
      </c>
      <c r="J181" s="1" t="s">
        <v>580</v>
      </c>
      <c r="K181" s="1" t="s">
        <v>578</v>
      </c>
      <c r="L181" s="1" t="s">
        <v>184</v>
      </c>
      <c r="M181" s="107" t="s">
        <v>229</v>
      </c>
      <c r="N181" s="107" t="s">
        <v>187</v>
      </c>
      <c r="O181" s="107" t="s">
        <v>356</v>
      </c>
      <c r="P181" s="107" t="s">
        <v>382</v>
      </c>
      <c r="Q181" s="107" t="s">
        <v>354</v>
      </c>
      <c r="R181" s="107" t="s">
        <v>231</v>
      </c>
      <c r="S181" s="107" t="s">
        <v>608</v>
      </c>
      <c r="T181" s="107" t="s">
        <v>271</v>
      </c>
      <c r="V181" s="85"/>
      <c r="W181" s="86"/>
      <c r="Y181" s="108" t="s">
        <v>392</v>
      </c>
      <c r="Z181" s="108" t="s">
        <v>589</v>
      </c>
      <c r="AA181" s="108" t="s">
        <v>604</v>
      </c>
      <c r="AB181" s="108" t="s">
        <v>599</v>
      </c>
      <c r="AC181" s="84" t="s">
        <v>246</v>
      </c>
      <c r="AD181" s="84" t="s">
        <v>292</v>
      </c>
      <c r="AE181" s="108"/>
      <c r="AF181" s="84" t="s">
        <v>184</v>
      </c>
      <c r="AG181" s="108" t="s">
        <v>241</v>
      </c>
      <c r="AH181" s="108" t="s">
        <v>309</v>
      </c>
      <c r="AI181" s="108" t="s">
        <v>354</v>
      </c>
      <c r="AJ181" s="108" t="s">
        <v>587</v>
      </c>
    </row>
    <row r="182" spans="1:36" ht="15">
      <c r="A182" s="107"/>
      <c r="B182" s="107"/>
      <c r="C182" s="107" t="s">
        <v>577</v>
      </c>
      <c r="D182" s="107" t="s">
        <v>616</v>
      </c>
      <c r="E182" s="107" t="s">
        <v>333</v>
      </c>
      <c r="F182" s="107"/>
      <c r="G182" s="1" t="s">
        <v>292</v>
      </c>
      <c r="H182" s="1" t="s">
        <v>406</v>
      </c>
      <c r="I182" s="1" t="s">
        <v>193</v>
      </c>
      <c r="J182" s="1" t="s">
        <v>586</v>
      </c>
      <c r="K182" s="1" t="s">
        <v>276</v>
      </c>
      <c r="L182" s="1" t="s">
        <v>596</v>
      </c>
      <c r="M182" s="107" t="s">
        <v>584</v>
      </c>
      <c r="N182" s="107" t="s">
        <v>584</v>
      </c>
      <c r="O182" s="107" t="s">
        <v>221</v>
      </c>
      <c r="P182" s="107" t="s">
        <v>588</v>
      </c>
      <c r="Q182" s="107" t="s">
        <v>227</v>
      </c>
      <c r="R182" s="107" t="s">
        <v>587</v>
      </c>
      <c r="S182" s="107" t="s">
        <v>406</v>
      </c>
      <c r="T182" s="107" t="s">
        <v>588</v>
      </c>
      <c r="V182" s="85"/>
      <c r="W182" s="86"/>
      <c r="Y182" s="108" t="s">
        <v>587</v>
      </c>
      <c r="Z182" s="108" t="s">
        <v>588</v>
      </c>
      <c r="AA182" s="108" t="s">
        <v>577</v>
      </c>
      <c r="AB182" s="108" t="s">
        <v>586</v>
      </c>
      <c r="AC182" s="84" t="s">
        <v>292</v>
      </c>
      <c r="AD182" s="84" t="s">
        <v>306</v>
      </c>
      <c r="AE182" s="84" t="s">
        <v>578</v>
      </c>
      <c r="AF182" s="84" t="s">
        <v>221</v>
      </c>
      <c r="AG182" s="108" t="s">
        <v>221</v>
      </c>
      <c r="AH182" s="108" t="s">
        <v>187</v>
      </c>
      <c r="AI182" s="108" t="s">
        <v>608</v>
      </c>
      <c r="AJ182" s="108" t="s">
        <v>581</v>
      </c>
    </row>
    <row r="183" spans="1:36" ht="15">
      <c r="A183" s="107"/>
      <c r="B183" s="107"/>
      <c r="C183" s="107" t="s">
        <v>589</v>
      </c>
      <c r="D183" s="107" t="s">
        <v>577</v>
      </c>
      <c r="E183" s="107" t="s">
        <v>589</v>
      </c>
      <c r="F183" s="1" t="s">
        <v>580</v>
      </c>
      <c r="G183" s="1" t="s">
        <v>306</v>
      </c>
      <c r="H183" s="1" t="s">
        <v>580</v>
      </c>
      <c r="I183" s="1" t="s">
        <v>333</v>
      </c>
      <c r="J183" s="1" t="s">
        <v>593</v>
      </c>
      <c r="K183" s="1" t="s">
        <v>588</v>
      </c>
      <c r="L183" s="1" t="s">
        <v>356</v>
      </c>
      <c r="M183" s="107" t="s">
        <v>244</v>
      </c>
      <c r="N183" s="107" t="s">
        <v>263</v>
      </c>
      <c r="O183" s="107" t="s">
        <v>187</v>
      </c>
      <c r="P183" s="1" t="s">
        <v>246</v>
      </c>
      <c r="Q183" s="107" t="s">
        <v>314</v>
      </c>
      <c r="R183" s="107" t="s">
        <v>581</v>
      </c>
      <c r="S183" s="107" t="s">
        <v>602</v>
      </c>
      <c r="T183" s="107" t="s">
        <v>581</v>
      </c>
      <c r="V183" s="85"/>
      <c r="W183" s="86"/>
      <c r="Y183" s="108" t="s">
        <v>579</v>
      </c>
      <c r="Z183" s="108" t="s">
        <v>406</v>
      </c>
      <c r="AA183" s="108" t="s">
        <v>589</v>
      </c>
      <c r="AB183" s="108" t="s">
        <v>577</v>
      </c>
      <c r="AC183" s="84" t="s">
        <v>306</v>
      </c>
      <c r="AD183" s="84" t="s">
        <v>575</v>
      </c>
      <c r="AE183" s="84" t="s">
        <v>575</v>
      </c>
      <c r="AF183" s="84" t="s">
        <v>596</v>
      </c>
      <c r="AG183" s="108" t="s">
        <v>187</v>
      </c>
      <c r="AH183" s="108"/>
      <c r="AI183" s="108" t="s">
        <v>581</v>
      </c>
      <c r="AJ183" s="108" t="s">
        <v>306</v>
      </c>
    </row>
    <row r="184" spans="1:36" ht="15">
      <c r="A184" s="107"/>
      <c r="B184" s="107"/>
      <c r="C184" s="107" t="s">
        <v>575</v>
      </c>
      <c r="D184" s="107"/>
      <c r="E184" s="107" t="s">
        <v>577</v>
      </c>
      <c r="F184" s="1" t="s">
        <v>586</v>
      </c>
      <c r="G184" s="1" t="s">
        <v>406</v>
      </c>
      <c r="H184" s="1" t="s">
        <v>586</v>
      </c>
      <c r="I184" s="1" t="s">
        <v>590</v>
      </c>
      <c r="J184" s="1" t="s">
        <v>193</v>
      </c>
      <c r="K184" s="1" t="s">
        <v>356</v>
      </c>
      <c r="L184" s="1" t="s">
        <v>576</v>
      </c>
      <c r="M184" s="107" t="s">
        <v>221</v>
      </c>
      <c r="N184" s="107" t="s">
        <v>309</v>
      </c>
      <c r="O184" s="107" t="s">
        <v>382</v>
      </c>
      <c r="P184" s="1" t="s">
        <v>306</v>
      </c>
      <c r="Q184" s="107" t="s">
        <v>231</v>
      </c>
      <c r="R184" s="107" t="s">
        <v>244</v>
      </c>
      <c r="S184" s="107" t="s">
        <v>579</v>
      </c>
      <c r="T184" s="107" t="s">
        <v>582</v>
      </c>
      <c r="V184" s="85"/>
      <c r="W184" s="86"/>
      <c r="Y184" s="108" t="s">
        <v>406</v>
      </c>
      <c r="Z184" s="108" t="s">
        <v>246</v>
      </c>
      <c r="AA184" s="108" t="s">
        <v>406</v>
      </c>
      <c r="AC184" s="84" t="s">
        <v>406</v>
      </c>
      <c r="AD184" s="84" t="s">
        <v>406</v>
      </c>
      <c r="AE184" s="84" t="s">
        <v>314</v>
      </c>
      <c r="AF184" s="84" t="s">
        <v>356</v>
      </c>
      <c r="AG184" s="108"/>
      <c r="AH184" s="84" t="s">
        <v>246</v>
      </c>
      <c r="AI184" s="108" t="s">
        <v>602</v>
      </c>
      <c r="AJ184" s="108"/>
    </row>
    <row r="185" spans="1:36" ht="15">
      <c r="A185" s="107"/>
      <c r="B185" s="107"/>
      <c r="C185" s="107" t="s">
        <v>585</v>
      </c>
      <c r="D185" s="1" t="s">
        <v>586</v>
      </c>
      <c r="E185" s="107" t="s">
        <v>616</v>
      </c>
      <c r="F185" s="1" t="s">
        <v>589</v>
      </c>
      <c r="G185" s="1" t="s">
        <v>586</v>
      </c>
      <c r="H185" s="1" t="s">
        <v>593</v>
      </c>
      <c r="I185" s="1" t="s">
        <v>184</v>
      </c>
      <c r="J185" s="1" t="s">
        <v>314</v>
      </c>
      <c r="K185" s="1" t="s">
        <v>587</v>
      </c>
      <c r="L185" s="1" t="s">
        <v>587</v>
      </c>
      <c r="M185" s="107" t="s">
        <v>356</v>
      </c>
      <c r="N185" s="1" t="s">
        <v>292</v>
      </c>
      <c r="O185" s="1" t="s">
        <v>246</v>
      </c>
      <c r="P185" s="1" t="s">
        <v>575</v>
      </c>
      <c r="Q185" s="1" t="s">
        <v>575</v>
      </c>
      <c r="R185" s="1" t="s">
        <v>306</v>
      </c>
      <c r="S185" s="107" t="s">
        <v>392</v>
      </c>
      <c r="T185" s="107" t="s">
        <v>574</v>
      </c>
      <c r="V185" s="85"/>
      <c r="W185" s="86"/>
      <c r="Y185" s="84" t="s">
        <v>246</v>
      </c>
      <c r="Z185" s="84" t="s">
        <v>578</v>
      </c>
      <c r="AA185" s="84" t="s">
        <v>246</v>
      </c>
      <c r="AB185" s="84" t="s">
        <v>292</v>
      </c>
      <c r="AC185" s="84" t="s">
        <v>580</v>
      </c>
      <c r="AD185" s="84" t="s">
        <v>580</v>
      </c>
      <c r="AE185" s="84" t="s">
        <v>238</v>
      </c>
      <c r="AF185" s="84" t="s">
        <v>576</v>
      </c>
      <c r="AG185" s="84" t="s">
        <v>246</v>
      </c>
      <c r="AH185" s="84" t="s">
        <v>306</v>
      </c>
      <c r="AI185" s="84" t="s">
        <v>246</v>
      </c>
      <c r="AJ185" s="84" t="s">
        <v>246</v>
      </c>
    </row>
    <row r="186" spans="1:36" ht="15">
      <c r="A186" s="107"/>
      <c r="B186" s="107"/>
      <c r="C186" s="107" t="s">
        <v>406</v>
      </c>
      <c r="D186" s="1" t="s">
        <v>589</v>
      </c>
      <c r="E186" s="1" t="s">
        <v>575</v>
      </c>
      <c r="F186" s="1" t="s">
        <v>593</v>
      </c>
      <c r="G186" s="1" t="s">
        <v>589</v>
      </c>
      <c r="H186" s="1" t="s">
        <v>590</v>
      </c>
      <c r="I186" s="1" t="s">
        <v>221</v>
      </c>
      <c r="J186" s="1" t="s">
        <v>590</v>
      </c>
      <c r="K186" s="1" t="s">
        <v>603</v>
      </c>
      <c r="L186" s="1" t="s">
        <v>354</v>
      </c>
      <c r="M186" s="107" t="s">
        <v>187</v>
      </c>
      <c r="N186" s="1" t="s">
        <v>578</v>
      </c>
      <c r="O186" s="1" t="s">
        <v>306</v>
      </c>
      <c r="P186" s="1" t="s">
        <v>406</v>
      </c>
      <c r="Q186" s="1" t="s">
        <v>406</v>
      </c>
      <c r="R186" s="1" t="s">
        <v>406</v>
      </c>
      <c r="S186" s="107" t="s">
        <v>599</v>
      </c>
      <c r="T186" s="107" t="s">
        <v>406</v>
      </c>
      <c r="V186" s="85"/>
      <c r="W186" s="86"/>
      <c r="Y186" s="84" t="s">
        <v>578</v>
      </c>
      <c r="Z186" s="84" t="s">
        <v>575</v>
      </c>
      <c r="AA186" s="84" t="s">
        <v>292</v>
      </c>
      <c r="AB186" s="84" t="s">
        <v>589</v>
      </c>
      <c r="AC186" s="84" t="s">
        <v>586</v>
      </c>
      <c r="AD186" s="84" t="s">
        <v>586</v>
      </c>
      <c r="AE186" s="84" t="s">
        <v>276</v>
      </c>
      <c r="AF186" s="84" t="s">
        <v>587</v>
      </c>
      <c r="AG186" s="84" t="s">
        <v>306</v>
      </c>
      <c r="AH186" s="84" t="s">
        <v>575</v>
      </c>
      <c r="AI186" s="84" t="s">
        <v>578</v>
      </c>
      <c r="AJ186" s="84" t="s">
        <v>578</v>
      </c>
    </row>
    <row r="187" spans="1:36" ht="15">
      <c r="B187" s="1"/>
      <c r="C187" s="1" t="s">
        <v>616</v>
      </c>
      <c r="D187" s="1" t="s">
        <v>593</v>
      </c>
      <c r="E187" s="1" t="s">
        <v>586</v>
      </c>
      <c r="F187" s="1" t="s">
        <v>314</v>
      </c>
      <c r="G187" s="1" t="s">
        <v>593</v>
      </c>
      <c r="H187" s="1" t="s">
        <v>624</v>
      </c>
      <c r="I187" s="1" t="s">
        <v>623</v>
      </c>
      <c r="J187" s="1" t="s">
        <v>231</v>
      </c>
      <c r="K187" s="1" t="s">
        <v>623</v>
      </c>
      <c r="L187" s="1" t="s">
        <v>603</v>
      </c>
      <c r="M187" s="1" t="s">
        <v>246</v>
      </c>
      <c r="N187" s="1" t="s">
        <v>575</v>
      </c>
      <c r="O187" s="1" t="s">
        <v>575</v>
      </c>
      <c r="P187" s="1" t="s">
        <v>580</v>
      </c>
      <c r="Q187" s="1" t="s">
        <v>333</v>
      </c>
      <c r="R187" s="1" t="s">
        <v>589</v>
      </c>
      <c r="S187" s="1" t="s">
        <v>246</v>
      </c>
      <c r="T187" s="107" t="s">
        <v>198</v>
      </c>
      <c r="V187" s="85"/>
      <c r="W187" s="86"/>
      <c r="Y187" s="84" t="s">
        <v>306</v>
      </c>
      <c r="Z187" s="84" t="s">
        <v>193</v>
      </c>
      <c r="AA187" s="84" t="s">
        <v>586</v>
      </c>
      <c r="AB187" s="84" t="s">
        <v>593</v>
      </c>
      <c r="AC187" s="84" t="s">
        <v>589</v>
      </c>
      <c r="AD187" s="84" t="s">
        <v>589</v>
      </c>
      <c r="AE187" s="84" t="s">
        <v>588</v>
      </c>
      <c r="AF187" s="84" t="s">
        <v>354</v>
      </c>
      <c r="AG187" s="84" t="s">
        <v>575</v>
      </c>
      <c r="AH187" s="84" t="s">
        <v>406</v>
      </c>
      <c r="AI187" s="84" t="s">
        <v>306</v>
      </c>
      <c r="AJ187" s="84" t="s">
        <v>406</v>
      </c>
    </row>
    <row r="188" spans="1:36" ht="15">
      <c r="B188" s="1"/>
      <c r="C188" s="1" t="s">
        <v>586</v>
      </c>
      <c r="D188" s="1" t="s">
        <v>624</v>
      </c>
      <c r="E188" s="1" t="s">
        <v>193</v>
      </c>
      <c r="F188" s="1" t="s">
        <v>238</v>
      </c>
      <c r="G188" s="1" t="s">
        <v>590</v>
      </c>
      <c r="H188" s="1" t="s">
        <v>231</v>
      </c>
      <c r="I188" s="1" t="s">
        <v>622</v>
      </c>
      <c r="J188" s="1" t="s">
        <v>596</v>
      </c>
      <c r="K188" s="1" t="s">
        <v>622</v>
      </c>
      <c r="L188" s="1" t="s">
        <v>623</v>
      </c>
      <c r="M188" s="1" t="s">
        <v>578</v>
      </c>
      <c r="N188" s="1" t="s">
        <v>580</v>
      </c>
      <c r="O188" s="1" t="s">
        <v>406</v>
      </c>
      <c r="P188" s="1" t="s">
        <v>586</v>
      </c>
      <c r="Q188" s="1" t="s">
        <v>276</v>
      </c>
      <c r="R188" s="1" t="s">
        <v>333</v>
      </c>
      <c r="S188" s="1" t="s">
        <v>578</v>
      </c>
      <c r="T188" s="1" t="s">
        <v>578</v>
      </c>
      <c r="V188" s="85"/>
      <c r="W188" s="86"/>
      <c r="Y188" s="84" t="s">
        <v>575</v>
      </c>
      <c r="Z188" s="84" t="s">
        <v>314</v>
      </c>
      <c r="AA188" s="84" t="s">
        <v>193</v>
      </c>
      <c r="AB188" s="84" t="s">
        <v>193</v>
      </c>
      <c r="AC188" s="84" t="s">
        <v>193</v>
      </c>
      <c r="AD188" s="84" t="s">
        <v>593</v>
      </c>
      <c r="AE188" s="84" t="s">
        <v>624</v>
      </c>
      <c r="AF188" s="84" t="s">
        <v>603</v>
      </c>
      <c r="AG188" s="84" t="s">
        <v>406</v>
      </c>
      <c r="AH188" s="84" t="s">
        <v>580</v>
      </c>
      <c r="AI188" s="84" t="s">
        <v>575</v>
      </c>
      <c r="AJ188" s="84" t="s">
        <v>580</v>
      </c>
    </row>
    <row r="189" spans="1:36" ht="15">
      <c r="B189" s="1"/>
      <c r="C189" s="1" t="s">
        <v>624</v>
      </c>
      <c r="D189" s="1" t="s">
        <v>184</v>
      </c>
      <c r="E189" s="1" t="s">
        <v>314</v>
      </c>
      <c r="F189" s="1" t="s">
        <v>184</v>
      </c>
      <c r="G189" s="1" t="s">
        <v>184</v>
      </c>
      <c r="H189" s="1" t="s">
        <v>596</v>
      </c>
      <c r="I189" s="1" t="s">
        <v>591</v>
      </c>
      <c r="J189" s="1" t="s">
        <v>177</v>
      </c>
      <c r="K189" s="1" t="s">
        <v>198</v>
      </c>
      <c r="L189" s="1" t="s">
        <v>608</v>
      </c>
      <c r="M189" s="1" t="s">
        <v>575</v>
      </c>
      <c r="N189" s="1" t="s">
        <v>593</v>
      </c>
      <c r="O189" s="1" t="s">
        <v>580</v>
      </c>
      <c r="P189" s="1" t="s">
        <v>589</v>
      </c>
      <c r="Q189" s="1" t="s">
        <v>221</v>
      </c>
      <c r="R189" s="1" t="s">
        <v>184</v>
      </c>
      <c r="S189" s="1" t="s">
        <v>306</v>
      </c>
      <c r="T189" s="1" t="s">
        <v>589</v>
      </c>
      <c r="V189" s="85"/>
      <c r="W189" s="86"/>
      <c r="Y189" s="84" t="s">
        <v>589</v>
      </c>
      <c r="Z189" s="84" t="s">
        <v>238</v>
      </c>
      <c r="AA189" s="84" t="s">
        <v>624</v>
      </c>
      <c r="AB189" s="84" t="s">
        <v>314</v>
      </c>
      <c r="AC189" s="84" t="s">
        <v>624</v>
      </c>
      <c r="AD189" s="84" t="s">
        <v>193</v>
      </c>
      <c r="AE189" s="84" t="s">
        <v>184</v>
      </c>
      <c r="AF189" s="84" t="s">
        <v>623</v>
      </c>
      <c r="AG189" s="84" t="s">
        <v>580</v>
      </c>
      <c r="AH189" s="84" t="s">
        <v>586</v>
      </c>
      <c r="AI189" s="84" t="s">
        <v>589</v>
      </c>
      <c r="AJ189" s="84" t="s">
        <v>589</v>
      </c>
    </row>
    <row r="190" spans="1:36" ht="15">
      <c r="B190" s="1"/>
      <c r="C190" s="1" t="s">
        <v>241</v>
      </c>
      <c r="D190" s="1" t="s">
        <v>231</v>
      </c>
      <c r="E190" s="1" t="s">
        <v>276</v>
      </c>
      <c r="F190" s="1" t="s">
        <v>221</v>
      </c>
      <c r="G190" s="1" t="s">
        <v>221</v>
      </c>
      <c r="H190" s="1" t="s">
        <v>587</v>
      </c>
      <c r="I190" s="1" t="s">
        <v>616</v>
      </c>
      <c r="J190" s="1" t="s">
        <v>576</v>
      </c>
      <c r="K190" s="1" t="s">
        <v>591</v>
      </c>
      <c r="L190" s="1" t="s">
        <v>198</v>
      </c>
      <c r="M190" s="1" t="s">
        <v>586</v>
      </c>
      <c r="N190" s="1" t="s">
        <v>193</v>
      </c>
      <c r="O190" s="1" t="s">
        <v>193</v>
      </c>
      <c r="P190" s="1" t="s">
        <v>593</v>
      </c>
      <c r="Q190" s="1" t="s">
        <v>587</v>
      </c>
      <c r="R190" s="1" t="s">
        <v>221</v>
      </c>
      <c r="S190" s="1" t="s">
        <v>593</v>
      </c>
      <c r="T190" s="1" t="s">
        <v>193</v>
      </c>
      <c r="V190" s="85"/>
      <c r="W190" s="86"/>
      <c r="Y190" s="84" t="s">
        <v>193</v>
      </c>
      <c r="Z190" s="84" t="s">
        <v>624</v>
      </c>
      <c r="AA190" s="84" t="s">
        <v>221</v>
      </c>
      <c r="AB190" s="84" t="s">
        <v>238</v>
      </c>
      <c r="AC190" s="84" t="s">
        <v>221</v>
      </c>
      <c r="AD190" s="84" t="s">
        <v>314</v>
      </c>
      <c r="AE190" s="84" t="s">
        <v>221</v>
      </c>
      <c r="AF190" s="84" t="s">
        <v>608</v>
      </c>
      <c r="AG190" s="84" t="s">
        <v>589</v>
      </c>
      <c r="AH190" s="84" t="s">
        <v>589</v>
      </c>
      <c r="AI190" s="84" t="s">
        <v>333</v>
      </c>
      <c r="AJ190" s="84" t="s">
        <v>588</v>
      </c>
    </row>
    <row r="191" spans="1:36" ht="15">
      <c r="B191" s="1"/>
      <c r="C191" s="1" t="s">
        <v>583</v>
      </c>
      <c r="D191" s="1" t="s">
        <v>382</v>
      </c>
      <c r="E191" s="1" t="s">
        <v>590</v>
      </c>
      <c r="F191" s="1" t="s">
        <v>382</v>
      </c>
      <c r="G191" s="1" t="s">
        <v>622</v>
      </c>
      <c r="H191" s="1" t="s">
        <v>584</v>
      </c>
      <c r="I191" s="1" t="s">
        <v>190</v>
      </c>
      <c r="J191" s="1" t="s">
        <v>587</v>
      </c>
      <c r="K191" s="1" t="s">
        <v>599</v>
      </c>
      <c r="L191" s="1" t="s">
        <v>584</v>
      </c>
      <c r="M191" s="1" t="s">
        <v>333</v>
      </c>
      <c r="N191" s="1" t="s">
        <v>333</v>
      </c>
      <c r="O191" s="1" t="s">
        <v>314</v>
      </c>
      <c r="P191" s="1" t="s">
        <v>314</v>
      </c>
      <c r="Q191" s="1" t="s">
        <v>603</v>
      </c>
      <c r="R191" s="1" t="s">
        <v>596</v>
      </c>
      <c r="S191" s="1" t="s">
        <v>193</v>
      </c>
      <c r="T191" s="1" t="s">
        <v>624</v>
      </c>
      <c r="V191" s="85"/>
      <c r="W191" s="86"/>
      <c r="Y191" s="84" t="s">
        <v>238</v>
      </c>
      <c r="Z191" s="84" t="s">
        <v>184</v>
      </c>
      <c r="AA191" s="84" t="s">
        <v>587</v>
      </c>
      <c r="AB191" s="84" t="s">
        <v>624</v>
      </c>
      <c r="AC191" s="84" t="s">
        <v>231</v>
      </c>
      <c r="AD191" s="84" t="s">
        <v>590</v>
      </c>
      <c r="AE191" s="84" t="s">
        <v>231</v>
      </c>
      <c r="AF191" s="84" t="s">
        <v>622</v>
      </c>
      <c r="AG191" s="84" t="s">
        <v>193</v>
      </c>
      <c r="AH191" s="84" t="s">
        <v>593</v>
      </c>
      <c r="AI191" s="84" t="s">
        <v>624</v>
      </c>
      <c r="AJ191" s="84" t="s">
        <v>271</v>
      </c>
    </row>
    <row r="192" spans="1:36" ht="15">
      <c r="B192" s="1"/>
      <c r="C192" s="1" t="s">
        <v>325</v>
      </c>
      <c r="D192" s="1" t="s">
        <v>356</v>
      </c>
      <c r="E192" s="1" t="s">
        <v>624</v>
      </c>
      <c r="F192" s="1" t="s">
        <v>356</v>
      </c>
      <c r="G192" s="1" t="s">
        <v>400</v>
      </c>
      <c r="H192" s="1" t="s">
        <v>577</v>
      </c>
      <c r="I192" s="1" t="s">
        <v>187</v>
      </c>
      <c r="J192" s="1" t="s">
        <v>584</v>
      </c>
      <c r="K192" s="1" t="s">
        <v>392</v>
      </c>
      <c r="L192" s="1" t="s">
        <v>604</v>
      </c>
      <c r="M192" s="1" t="s">
        <v>314</v>
      </c>
      <c r="N192" s="1" t="s">
        <v>314</v>
      </c>
      <c r="O192" s="1" t="s">
        <v>238</v>
      </c>
      <c r="P192" s="1" t="s">
        <v>238</v>
      </c>
      <c r="Q192" s="1" t="s">
        <v>623</v>
      </c>
      <c r="R192" s="1" t="s">
        <v>356</v>
      </c>
      <c r="S192" s="1" t="s">
        <v>271</v>
      </c>
      <c r="T192" s="1" t="s">
        <v>184</v>
      </c>
      <c r="V192" s="85"/>
      <c r="W192" s="86"/>
      <c r="Y192" s="84" t="s">
        <v>184</v>
      </c>
      <c r="Z192" s="84" t="s">
        <v>382</v>
      </c>
      <c r="AA192" s="84" t="s">
        <v>623</v>
      </c>
      <c r="AB192" s="84" t="s">
        <v>184</v>
      </c>
      <c r="AC192" s="84" t="s">
        <v>382</v>
      </c>
      <c r="AD192" s="84" t="s">
        <v>231</v>
      </c>
      <c r="AE192" s="84" t="s">
        <v>576</v>
      </c>
      <c r="AF192" s="84" t="s">
        <v>611</v>
      </c>
      <c r="AG192" s="84" t="s">
        <v>333</v>
      </c>
      <c r="AH192" s="84" t="s">
        <v>193</v>
      </c>
      <c r="AI192" s="84" t="s">
        <v>184</v>
      </c>
      <c r="AJ192" s="84" t="s">
        <v>624</v>
      </c>
    </row>
    <row r="193" spans="2:36" ht="15">
      <c r="B193" s="1"/>
      <c r="C193" s="1" t="s">
        <v>227</v>
      </c>
      <c r="D193" s="1" t="s">
        <v>584</v>
      </c>
      <c r="E193" s="1" t="s">
        <v>604</v>
      </c>
      <c r="F193" s="1" t="s">
        <v>584</v>
      </c>
      <c r="G193" s="1" t="s">
        <v>591</v>
      </c>
      <c r="H193" s="1" t="s">
        <v>263</v>
      </c>
      <c r="I193" s="1" t="s">
        <v>256</v>
      </c>
      <c r="J193" s="1" t="s">
        <v>577</v>
      </c>
      <c r="K193" s="1" t="s">
        <v>345</v>
      </c>
      <c r="L193" s="1" t="s">
        <v>579</v>
      </c>
      <c r="M193" s="1" t="s">
        <v>238</v>
      </c>
      <c r="N193" s="1" t="s">
        <v>238</v>
      </c>
      <c r="O193" s="1" t="s">
        <v>276</v>
      </c>
      <c r="P193" s="1" t="s">
        <v>276</v>
      </c>
      <c r="Q193" s="1" t="s">
        <v>608</v>
      </c>
      <c r="R193" s="1" t="s">
        <v>354</v>
      </c>
      <c r="S193" s="1" t="s">
        <v>624</v>
      </c>
      <c r="T193" s="1" t="s">
        <v>177</v>
      </c>
      <c r="V193" s="85"/>
      <c r="W193" s="86"/>
      <c r="Y193" s="84" t="s">
        <v>382</v>
      </c>
      <c r="Z193" s="84" t="s">
        <v>356</v>
      </c>
      <c r="AA193" s="84" t="s">
        <v>616</v>
      </c>
      <c r="AB193" s="84" t="s">
        <v>221</v>
      </c>
      <c r="AC193" s="84" t="s">
        <v>576</v>
      </c>
      <c r="AD193" s="84" t="s">
        <v>382</v>
      </c>
      <c r="AE193" s="84" t="s">
        <v>587</v>
      </c>
      <c r="AF193" s="84" t="s">
        <v>584</v>
      </c>
      <c r="AG193" s="84" t="s">
        <v>238</v>
      </c>
      <c r="AH193" s="84" t="s">
        <v>314</v>
      </c>
      <c r="AI193" s="84" t="s">
        <v>221</v>
      </c>
      <c r="AJ193" s="84" t="s">
        <v>184</v>
      </c>
    </row>
    <row r="194" spans="2:36" ht="15">
      <c r="B194" s="1"/>
      <c r="C194" s="1" t="s">
        <v>224</v>
      </c>
      <c r="D194" s="1" t="s">
        <v>591</v>
      </c>
      <c r="E194" s="1" t="s">
        <v>241</v>
      </c>
      <c r="F194" s="1" t="s">
        <v>591</v>
      </c>
      <c r="G194" s="1" t="s">
        <v>616</v>
      </c>
      <c r="H194" s="1" t="s">
        <v>241</v>
      </c>
      <c r="I194" s="1" t="s">
        <v>361</v>
      </c>
      <c r="J194" s="1" t="s">
        <v>241</v>
      </c>
      <c r="K194" s="1" t="s">
        <v>325</v>
      </c>
      <c r="L194" s="1" t="s">
        <v>595</v>
      </c>
      <c r="M194" s="1" t="s">
        <v>276</v>
      </c>
      <c r="N194" s="1" t="s">
        <v>276</v>
      </c>
      <c r="O194" s="1" t="s">
        <v>588</v>
      </c>
      <c r="P194" s="1" t="s">
        <v>590</v>
      </c>
      <c r="Q194" s="1" t="s">
        <v>611</v>
      </c>
      <c r="R194" s="1" t="s">
        <v>603</v>
      </c>
      <c r="S194" s="1" t="s">
        <v>221</v>
      </c>
      <c r="T194" s="1" t="s">
        <v>356</v>
      </c>
      <c r="V194" s="85"/>
      <c r="W194" s="86"/>
      <c r="Y194" s="84" t="s">
        <v>356</v>
      </c>
      <c r="Z194" s="84" t="s">
        <v>354</v>
      </c>
      <c r="AA194" s="84" t="s">
        <v>241</v>
      </c>
      <c r="AB194" s="84" t="s">
        <v>584</v>
      </c>
      <c r="AC194" s="84" t="s">
        <v>587</v>
      </c>
      <c r="AD194" s="84" t="s">
        <v>576</v>
      </c>
      <c r="AE194" s="84" t="s">
        <v>354</v>
      </c>
      <c r="AF194" s="84" t="s">
        <v>591</v>
      </c>
      <c r="AG194" s="84" t="s">
        <v>276</v>
      </c>
      <c r="AH194" s="84" t="s">
        <v>238</v>
      </c>
      <c r="AI194" s="84" t="s">
        <v>231</v>
      </c>
      <c r="AJ194" s="84" t="s">
        <v>221</v>
      </c>
    </row>
    <row r="195" spans="2:36" ht="15">
      <c r="B195" s="1"/>
      <c r="C195" s="1" t="s">
        <v>600</v>
      </c>
      <c r="D195" s="1" t="s">
        <v>604</v>
      </c>
      <c r="E195" s="1" t="s">
        <v>583</v>
      </c>
      <c r="F195" s="1" t="s">
        <v>577</v>
      </c>
      <c r="G195" s="1" t="s">
        <v>241</v>
      </c>
      <c r="H195" s="1" t="s">
        <v>583</v>
      </c>
      <c r="I195" s="1" t="s">
        <v>599</v>
      </c>
      <c r="J195" s="1" t="s">
        <v>267</v>
      </c>
      <c r="K195" s="1" t="s">
        <v>592</v>
      </c>
      <c r="L195" s="1" t="s">
        <v>412</v>
      </c>
      <c r="M195" s="1" t="s">
        <v>590</v>
      </c>
      <c r="N195" s="1" t="s">
        <v>588</v>
      </c>
      <c r="O195" s="1" t="s">
        <v>590</v>
      </c>
      <c r="P195" s="1" t="s">
        <v>624</v>
      </c>
      <c r="Q195" s="1" t="s">
        <v>591</v>
      </c>
      <c r="R195" s="1" t="s">
        <v>623</v>
      </c>
      <c r="S195" s="1" t="s">
        <v>356</v>
      </c>
      <c r="T195" s="1" t="s">
        <v>354</v>
      </c>
      <c r="V195" s="85"/>
      <c r="W195" s="86"/>
      <c r="Y195" s="84" t="s">
        <v>400</v>
      </c>
      <c r="Z195" s="84" t="s">
        <v>603</v>
      </c>
      <c r="AA195" s="84" t="s">
        <v>583</v>
      </c>
      <c r="AB195" s="84" t="s">
        <v>591</v>
      </c>
      <c r="AC195" s="84" t="s">
        <v>400</v>
      </c>
      <c r="AD195" s="84" t="s">
        <v>603</v>
      </c>
      <c r="AE195" s="84" t="s">
        <v>603</v>
      </c>
      <c r="AF195" s="84" t="s">
        <v>604</v>
      </c>
      <c r="AG195" s="84" t="s">
        <v>588</v>
      </c>
      <c r="AH195" s="84" t="s">
        <v>276</v>
      </c>
      <c r="AI195" s="84" t="s">
        <v>356</v>
      </c>
      <c r="AJ195" s="84" t="s">
        <v>231</v>
      </c>
    </row>
    <row r="196" spans="2:36" ht="15">
      <c r="B196" s="1"/>
      <c r="C196" s="1" t="s">
        <v>281</v>
      </c>
      <c r="D196" s="1" t="s">
        <v>579</v>
      </c>
      <c r="E196" s="1" t="s">
        <v>325</v>
      </c>
      <c r="F196" s="1" t="s">
        <v>604</v>
      </c>
      <c r="G196" s="1" t="s">
        <v>583</v>
      </c>
      <c r="H196" s="1" t="s">
        <v>267</v>
      </c>
      <c r="I196" s="1" t="s">
        <v>582</v>
      </c>
      <c r="J196" s="1" t="s">
        <v>187</v>
      </c>
      <c r="K196" s="1" t="s">
        <v>582</v>
      </c>
      <c r="L196" s="1" t="s">
        <v>241</v>
      </c>
      <c r="M196" s="1" t="s">
        <v>576</v>
      </c>
      <c r="N196" s="1" t="s">
        <v>624</v>
      </c>
      <c r="O196" s="1" t="s">
        <v>576</v>
      </c>
      <c r="P196" s="1" t="s">
        <v>596</v>
      </c>
      <c r="Q196" s="1" t="s">
        <v>579</v>
      </c>
      <c r="R196" s="1" t="s">
        <v>608</v>
      </c>
      <c r="S196" s="1" t="s">
        <v>587</v>
      </c>
      <c r="T196" s="1" t="s">
        <v>603</v>
      </c>
      <c r="V196" s="85"/>
      <c r="W196" s="86"/>
      <c r="Y196" s="84" t="s">
        <v>244</v>
      </c>
      <c r="Z196" s="84" t="s">
        <v>623</v>
      </c>
      <c r="AA196" s="84" t="s">
        <v>408</v>
      </c>
      <c r="AB196" s="84" t="s">
        <v>616</v>
      </c>
      <c r="AC196" s="84" t="s">
        <v>591</v>
      </c>
      <c r="AD196" s="84" t="s">
        <v>400</v>
      </c>
      <c r="AE196" s="84" t="s">
        <v>623</v>
      </c>
      <c r="AF196" s="84" t="s">
        <v>579</v>
      </c>
      <c r="AG196" s="84" t="s">
        <v>624</v>
      </c>
      <c r="AH196" s="84" t="s">
        <v>588</v>
      </c>
      <c r="AI196" s="84" t="s">
        <v>587</v>
      </c>
      <c r="AJ196" s="84" t="s">
        <v>596</v>
      </c>
    </row>
    <row r="197" spans="2:36" ht="15">
      <c r="D197" s="1" t="s">
        <v>595</v>
      </c>
      <c r="E197" s="1" t="s">
        <v>227</v>
      </c>
      <c r="F197" s="1" t="s">
        <v>579</v>
      </c>
      <c r="G197" s="1" t="s">
        <v>190</v>
      </c>
      <c r="H197" s="1" t="s">
        <v>389</v>
      </c>
      <c r="I197" s="1" t="s">
        <v>281</v>
      </c>
      <c r="J197" s="1" t="s">
        <v>408</v>
      </c>
      <c r="K197" s="1" t="s">
        <v>594</v>
      </c>
      <c r="L197" s="1" t="s">
        <v>187</v>
      </c>
      <c r="M197" s="1" t="s">
        <v>587</v>
      </c>
      <c r="N197" s="1" t="s">
        <v>596</v>
      </c>
      <c r="O197" s="1" t="s">
        <v>587</v>
      </c>
      <c r="P197" s="1" t="s">
        <v>356</v>
      </c>
      <c r="Q197" s="1" t="s">
        <v>241</v>
      </c>
      <c r="R197" s="1" t="s">
        <v>622</v>
      </c>
      <c r="S197" s="1" t="s">
        <v>354</v>
      </c>
      <c r="T197" s="1" t="s">
        <v>623</v>
      </c>
      <c r="V197" s="85"/>
      <c r="W197" s="86"/>
      <c r="Y197" s="84" t="s">
        <v>599</v>
      </c>
      <c r="Z197" s="84" t="s">
        <v>608</v>
      </c>
      <c r="AA197" s="84" t="s">
        <v>325</v>
      </c>
      <c r="AB197" s="84" t="s">
        <v>595</v>
      </c>
      <c r="AC197" s="84" t="s">
        <v>577</v>
      </c>
      <c r="AD197" s="84" t="s">
        <v>616</v>
      </c>
      <c r="AE197" s="84" t="s">
        <v>608</v>
      </c>
      <c r="AF197" s="84" t="s">
        <v>595</v>
      </c>
      <c r="AG197" s="84" t="s">
        <v>356</v>
      </c>
      <c r="AH197" s="84" t="s">
        <v>590</v>
      </c>
      <c r="AI197" s="84" t="s">
        <v>603</v>
      </c>
      <c r="AJ197" s="84" t="s">
        <v>356</v>
      </c>
    </row>
    <row r="198" spans="2:36" ht="15">
      <c r="D198" s="1" t="s">
        <v>263</v>
      </c>
      <c r="E198" s="1" t="s">
        <v>224</v>
      </c>
      <c r="F198" s="1" t="s">
        <v>616</v>
      </c>
      <c r="G198" s="1" t="s">
        <v>187</v>
      </c>
      <c r="H198" s="1" t="s">
        <v>187</v>
      </c>
      <c r="I198" s="1" t="s">
        <v>597</v>
      </c>
      <c r="J198" s="1" t="s">
        <v>615</v>
      </c>
      <c r="K198" s="1" t="s">
        <v>227</v>
      </c>
      <c r="L198" s="1" t="s">
        <v>602</v>
      </c>
      <c r="M198" s="1" t="s">
        <v>354</v>
      </c>
      <c r="N198" s="1" t="s">
        <v>177</v>
      </c>
      <c r="O198" s="1" t="s">
        <v>354</v>
      </c>
      <c r="P198" s="1" t="s">
        <v>576</v>
      </c>
      <c r="Q198" s="1" t="s">
        <v>244</v>
      </c>
      <c r="R198" s="1" t="s">
        <v>611</v>
      </c>
      <c r="S198" s="1" t="s">
        <v>603</v>
      </c>
      <c r="T198" s="1" t="s">
        <v>622</v>
      </c>
      <c r="V198" s="85"/>
      <c r="W198" s="86"/>
      <c r="Y198" s="84" t="s">
        <v>602</v>
      </c>
      <c r="Z198" s="84" t="s">
        <v>622</v>
      </c>
      <c r="AA198" s="84" t="s">
        <v>592</v>
      </c>
      <c r="AB198" s="84" t="s">
        <v>241</v>
      </c>
      <c r="AC198" s="84" t="s">
        <v>604</v>
      </c>
      <c r="AD198" s="84" t="s">
        <v>263</v>
      </c>
      <c r="AE198" s="84" t="s">
        <v>198</v>
      </c>
      <c r="AF198" s="84" t="s">
        <v>244</v>
      </c>
      <c r="AG198" s="84" t="s">
        <v>576</v>
      </c>
      <c r="AH198" s="84" t="s">
        <v>624</v>
      </c>
      <c r="AI198" s="84" t="s">
        <v>623</v>
      </c>
      <c r="AJ198" s="84" t="s">
        <v>603</v>
      </c>
    </row>
    <row r="199" spans="2:36" ht="15">
      <c r="D199" s="1" t="s">
        <v>412</v>
      </c>
      <c r="E199" s="1" t="s">
        <v>600</v>
      </c>
      <c r="F199" s="1" t="s">
        <v>263</v>
      </c>
      <c r="G199" s="1" t="s">
        <v>408</v>
      </c>
      <c r="H199" s="1" t="s">
        <v>408</v>
      </c>
      <c r="I199" s="1" t="s">
        <v>417</v>
      </c>
      <c r="J199" s="1" t="s">
        <v>602</v>
      </c>
      <c r="K199" s="1" t="s">
        <v>224</v>
      </c>
      <c r="L199" s="1" t="s">
        <v>392</v>
      </c>
      <c r="M199" s="1" t="s">
        <v>603</v>
      </c>
      <c r="N199" s="1" t="s">
        <v>576</v>
      </c>
      <c r="O199" s="1" t="s">
        <v>603</v>
      </c>
      <c r="P199" s="1" t="s">
        <v>587</v>
      </c>
      <c r="Q199" s="1" t="s">
        <v>190</v>
      </c>
      <c r="R199" s="1" t="s">
        <v>198</v>
      </c>
      <c r="S199" s="1" t="s">
        <v>623</v>
      </c>
      <c r="T199" s="1" t="s">
        <v>611</v>
      </c>
      <c r="V199" s="85"/>
      <c r="W199" s="86"/>
      <c r="Y199" s="84" t="s">
        <v>574</v>
      </c>
      <c r="Z199" s="84" t="s">
        <v>611</v>
      </c>
      <c r="AA199" s="84" t="s">
        <v>227</v>
      </c>
      <c r="AB199" s="84" t="s">
        <v>583</v>
      </c>
      <c r="AC199" s="84" t="s">
        <v>616</v>
      </c>
      <c r="AD199" s="84" t="s">
        <v>412</v>
      </c>
      <c r="AE199" s="84" t="s">
        <v>591</v>
      </c>
      <c r="AF199" s="84" t="s">
        <v>256</v>
      </c>
      <c r="AG199" s="84" t="s">
        <v>587</v>
      </c>
      <c r="AH199" s="84" t="s">
        <v>596</v>
      </c>
      <c r="AI199" s="84" t="s">
        <v>611</v>
      </c>
      <c r="AJ199" s="84" t="s">
        <v>623</v>
      </c>
    </row>
    <row r="200" spans="2:36" ht="15">
      <c r="D200" s="1" t="s">
        <v>241</v>
      </c>
      <c r="E200" s="1" t="s">
        <v>597</v>
      </c>
      <c r="F200" s="1" t="s">
        <v>241</v>
      </c>
      <c r="G200" s="1" t="s">
        <v>256</v>
      </c>
      <c r="H200" s="1" t="s">
        <v>615</v>
      </c>
      <c r="I200" s="1" t="s">
        <v>606</v>
      </c>
      <c r="J200" s="1" t="s">
        <v>392</v>
      </c>
      <c r="K200" s="1" t="s">
        <v>600</v>
      </c>
      <c r="L200" s="1" t="s">
        <v>345</v>
      </c>
      <c r="M200" s="1" t="s">
        <v>623</v>
      </c>
      <c r="N200" s="1" t="s">
        <v>354</v>
      </c>
      <c r="O200" s="1" t="s">
        <v>623</v>
      </c>
      <c r="P200" s="1" t="s">
        <v>354</v>
      </c>
      <c r="Q200" s="1" t="s">
        <v>187</v>
      </c>
      <c r="R200" s="1" t="s">
        <v>584</v>
      </c>
      <c r="S200" s="1" t="s">
        <v>611</v>
      </c>
      <c r="T200" s="1" t="s">
        <v>584</v>
      </c>
      <c r="V200" s="85"/>
      <c r="W200" s="86"/>
      <c r="Y200" s="84" t="s">
        <v>581</v>
      </c>
      <c r="Z200" s="84" t="s">
        <v>400</v>
      </c>
      <c r="AA200" s="84" t="s">
        <v>224</v>
      </c>
      <c r="AB200" s="84" t="s">
        <v>267</v>
      </c>
      <c r="AC200" s="84" t="s">
        <v>583</v>
      </c>
      <c r="AD200" s="84" t="s">
        <v>241</v>
      </c>
      <c r="AE200" s="84" t="s">
        <v>577</v>
      </c>
      <c r="AF200" s="84" t="s">
        <v>581</v>
      </c>
      <c r="AG200" s="84" t="s">
        <v>603</v>
      </c>
      <c r="AH200" s="84" t="s">
        <v>356</v>
      </c>
      <c r="AI200" s="84" t="s">
        <v>198</v>
      </c>
      <c r="AJ200" s="84" t="s">
        <v>608</v>
      </c>
    </row>
    <row r="201" spans="2:36" ht="15">
      <c r="D201" s="1" t="s">
        <v>389</v>
      </c>
      <c r="E201" s="1" t="s">
        <v>585</v>
      </c>
      <c r="F201" s="1" t="s">
        <v>187</v>
      </c>
      <c r="G201" s="1" t="s">
        <v>361</v>
      </c>
      <c r="H201" s="1" t="s">
        <v>361</v>
      </c>
      <c r="J201" s="1" t="s">
        <v>227</v>
      </c>
      <c r="K201" s="1" t="s">
        <v>234</v>
      </c>
      <c r="L201" s="1" t="s">
        <v>325</v>
      </c>
      <c r="M201" s="1" t="s">
        <v>608</v>
      </c>
      <c r="N201" s="1" t="s">
        <v>603</v>
      </c>
      <c r="O201" s="1" t="s">
        <v>608</v>
      </c>
      <c r="P201" s="1" t="s">
        <v>603</v>
      </c>
      <c r="Q201" s="1" t="s">
        <v>408</v>
      </c>
      <c r="R201" s="1" t="s">
        <v>579</v>
      </c>
      <c r="S201" s="1" t="s">
        <v>198</v>
      </c>
      <c r="T201" s="1" t="s">
        <v>591</v>
      </c>
      <c r="V201" s="85"/>
      <c r="W201" s="86"/>
      <c r="Y201" s="84" t="s">
        <v>325</v>
      </c>
      <c r="Z201" s="84" t="s">
        <v>591</v>
      </c>
      <c r="AA201" s="84" t="s">
        <v>600</v>
      </c>
      <c r="AB201" s="84" t="s">
        <v>190</v>
      </c>
      <c r="AC201" s="84" t="s">
        <v>190</v>
      </c>
      <c r="AD201" s="84" t="s">
        <v>583</v>
      </c>
      <c r="AE201" s="84" t="s">
        <v>616</v>
      </c>
      <c r="AF201" s="84" t="s">
        <v>392</v>
      </c>
      <c r="AG201" s="84" t="s">
        <v>623</v>
      </c>
      <c r="AH201" s="84" t="s">
        <v>576</v>
      </c>
      <c r="AI201" s="84" t="s">
        <v>400</v>
      </c>
      <c r="AJ201" s="84" t="s">
        <v>622</v>
      </c>
    </row>
    <row r="202" spans="2:36" ht="15">
      <c r="D202" s="1" t="s">
        <v>244</v>
      </c>
      <c r="F202" s="1" t="s">
        <v>602</v>
      </c>
      <c r="G202" s="1" t="s">
        <v>599</v>
      </c>
      <c r="H202" s="1" t="s">
        <v>602</v>
      </c>
      <c r="J202" s="1" t="s">
        <v>600</v>
      </c>
      <c r="K202" s="1" t="s">
        <v>598</v>
      </c>
      <c r="L202" s="1" t="s">
        <v>592</v>
      </c>
      <c r="M202" s="1" t="s">
        <v>577</v>
      </c>
      <c r="N202" s="1" t="s">
        <v>623</v>
      </c>
      <c r="O202" s="1" t="s">
        <v>611</v>
      </c>
      <c r="P202" s="1" t="s">
        <v>623</v>
      </c>
      <c r="Q202" s="1" t="s">
        <v>615</v>
      </c>
      <c r="R202" s="1" t="s">
        <v>241</v>
      </c>
      <c r="S202" s="1" t="s">
        <v>190</v>
      </c>
      <c r="T202" s="1" t="s">
        <v>577</v>
      </c>
      <c r="V202" s="85"/>
      <c r="W202" s="86"/>
      <c r="Y202" s="84" t="s">
        <v>227</v>
      </c>
      <c r="Z202" s="84" t="s">
        <v>616</v>
      </c>
      <c r="AA202" s="84" t="s">
        <v>598</v>
      </c>
      <c r="AB202" s="84" t="s">
        <v>408</v>
      </c>
      <c r="AC202" s="84" t="s">
        <v>187</v>
      </c>
      <c r="AD202" s="84" t="s">
        <v>190</v>
      </c>
      <c r="AE202" s="84" t="s">
        <v>244</v>
      </c>
      <c r="AF202" s="84" t="s">
        <v>345</v>
      </c>
      <c r="AG202" s="84" t="s">
        <v>608</v>
      </c>
      <c r="AH202" s="84" t="s">
        <v>587</v>
      </c>
      <c r="AI202" s="84" t="s">
        <v>584</v>
      </c>
      <c r="AJ202" s="84" t="s">
        <v>611</v>
      </c>
    </row>
    <row r="203" spans="2:36" ht="15">
      <c r="D203" s="1" t="s">
        <v>187</v>
      </c>
      <c r="F203" s="1" t="s">
        <v>574</v>
      </c>
      <c r="G203" s="1" t="s">
        <v>582</v>
      </c>
      <c r="H203" s="1" t="s">
        <v>392</v>
      </c>
      <c r="J203" s="1" t="s">
        <v>597</v>
      </c>
      <c r="K203" s="1" t="s">
        <v>607</v>
      </c>
      <c r="L203" s="1" t="s">
        <v>621</v>
      </c>
      <c r="M203" s="1" t="s">
        <v>579</v>
      </c>
      <c r="N203" s="1" t="s">
        <v>608</v>
      </c>
      <c r="O203" s="1" t="s">
        <v>604</v>
      </c>
      <c r="P203" s="1" t="s">
        <v>608</v>
      </c>
      <c r="Q203" s="1" t="s">
        <v>602</v>
      </c>
      <c r="R203" s="1" t="s">
        <v>583</v>
      </c>
      <c r="S203" s="1" t="s">
        <v>361</v>
      </c>
      <c r="T203" s="1" t="s">
        <v>579</v>
      </c>
      <c r="V203" s="85"/>
      <c r="W203" s="86"/>
      <c r="Y203" s="84" t="s">
        <v>605</v>
      </c>
      <c r="Z203" s="84" t="s">
        <v>241</v>
      </c>
      <c r="AA203" s="84" t="s">
        <v>281</v>
      </c>
      <c r="AB203" s="84" t="s">
        <v>392</v>
      </c>
      <c r="AC203" s="84" t="s">
        <v>408</v>
      </c>
      <c r="AD203" s="84" t="s">
        <v>187</v>
      </c>
      <c r="AE203" s="84" t="s">
        <v>602</v>
      </c>
      <c r="AF203" s="84" t="s">
        <v>325</v>
      </c>
      <c r="AG203" s="84" t="s">
        <v>611</v>
      </c>
      <c r="AH203" s="84" t="s">
        <v>354</v>
      </c>
      <c r="AI203" s="84" t="s">
        <v>591</v>
      </c>
      <c r="AJ203" s="84" t="s">
        <v>198</v>
      </c>
    </row>
    <row r="204" spans="2:36" ht="15">
      <c r="D204" s="1" t="s">
        <v>256</v>
      </c>
      <c r="F204" s="1" t="s">
        <v>392</v>
      </c>
      <c r="G204" s="1" t="s">
        <v>309</v>
      </c>
      <c r="H204" s="1" t="s">
        <v>600</v>
      </c>
      <c r="J204" s="1" t="s">
        <v>417</v>
      </c>
      <c r="K204" s="1" t="s">
        <v>606</v>
      </c>
      <c r="L204" s="1" t="s">
        <v>227</v>
      </c>
      <c r="M204" s="1" t="s">
        <v>412</v>
      </c>
      <c r="N204" s="1" t="s">
        <v>622</v>
      </c>
      <c r="O204" s="1" t="s">
        <v>190</v>
      </c>
      <c r="P204" s="1" t="s">
        <v>622</v>
      </c>
      <c r="Q204" s="1" t="s">
        <v>581</v>
      </c>
      <c r="R204" s="1" t="s">
        <v>267</v>
      </c>
      <c r="S204" s="1" t="s">
        <v>345</v>
      </c>
      <c r="T204" s="1" t="s">
        <v>241</v>
      </c>
      <c r="V204" s="85"/>
      <c r="W204" s="86"/>
      <c r="Z204" s="84" t="s">
        <v>244</v>
      </c>
      <c r="AA204" s="84" t="s">
        <v>585</v>
      </c>
      <c r="AB204" s="84" t="s">
        <v>582</v>
      </c>
      <c r="AC204" s="84" t="s">
        <v>256</v>
      </c>
      <c r="AD204" s="84" t="s">
        <v>256</v>
      </c>
      <c r="AE204" s="84" t="s">
        <v>392</v>
      </c>
      <c r="AF204" s="84" t="s">
        <v>592</v>
      </c>
      <c r="AG204" s="84" t="s">
        <v>198</v>
      </c>
      <c r="AH204" s="84" t="s">
        <v>603</v>
      </c>
      <c r="AI204" s="84" t="s">
        <v>577</v>
      </c>
      <c r="AJ204" s="84" t="s">
        <v>591</v>
      </c>
    </row>
    <row r="205" spans="2:36" ht="15">
      <c r="D205" s="1" t="s">
        <v>602</v>
      </c>
      <c r="F205" s="1" t="s">
        <v>592</v>
      </c>
      <c r="G205" s="1" t="s">
        <v>417</v>
      </c>
      <c r="H205" s="1" t="s">
        <v>290</v>
      </c>
      <c r="L205" s="1" t="s">
        <v>224</v>
      </c>
      <c r="M205" s="1" t="s">
        <v>241</v>
      </c>
      <c r="N205" s="1" t="s">
        <v>611</v>
      </c>
      <c r="O205" s="1" t="s">
        <v>408</v>
      </c>
      <c r="P205" s="1" t="s">
        <v>611</v>
      </c>
      <c r="Q205" s="1" t="s">
        <v>392</v>
      </c>
      <c r="R205" s="1" t="s">
        <v>190</v>
      </c>
      <c r="S205" s="1" t="s">
        <v>592</v>
      </c>
      <c r="T205" s="1" t="s">
        <v>583</v>
      </c>
      <c r="V205" s="85"/>
      <c r="W205" s="86"/>
      <c r="Z205" s="84" t="s">
        <v>190</v>
      </c>
      <c r="AA205" s="84" t="s">
        <v>601</v>
      </c>
      <c r="AB205" s="84" t="s">
        <v>594</v>
      </c>
      <c r="AC205" s="84" t="s">
        <v>361</v>
      </c>
      <c r="AD205" s="84" t="s">
        <v>361</v>
      </c>
      <c r="AE205" s="84" t="s">
        <v>325</v>
      </c>
      <c r="AF205" s="84" t="s">
        <v>621</v>
      </c>
      <c r="AG205" s="84" t="s">
        <v>584</v>
      </c>
      <c r="AH205" s="84" t="s">
        <v>623</v>
      </c>
      <c r="AI205" s="84" t="s">
        <v>604</v>
      </c>
      <c r="AJ205" s="84" t="s">
        <v>577</v>
      </c>
    </row>
    <row r="206" spans="2:36" ht="15">
      <c r="D206" s="1" t="s">
        <v>574</v>
      </c>
      <c r="F206" s="1" t="s">
        <v>227</v>
      </c>
      <c r="H206" s="1" t="s">
        <v>597</v>
      </c>
      <c r="L206" s="1" t="s">
        <v>600</v>
      </c>
      <c r="M206" s="1" t="s">
        <v>583</v>
      </c>
      <c r="N206" s="1" t="s">
        <v>198</v>
      </c>
      <c r="O206" s="1" t="s">
        <v>256</v>
      </c>
      <c r="P206" s="1" t="s">
        <v>198</v>
      </c>
      <c r="Q206" s="1" t="s">
        <v>345</v>
      </c>
      <c r="R206" s="1" t="s">
        <v>187</v>
      </c>
      <c r="S206" s="1" t="s">
        <v>594</v>
      </c>
      <c r="T206" s="1" t="s">
        <v>267</v>
      </c>
      <c r="V206" s="85"/>
      <c r="W206" s="86"/>
      <c r="Z206" s="84" t="s">
        <v>408</v>
      </c>
      <c r="AB206" s="84" t="s">
        <v>227</v>
      </c>
      <c r="AC206" s="84" t="s">
        <v>325</v>
      </c>
      <c r="AD206" s="84" t="s">
        <v>600</v>
      </c>
      <c r="AE206" s="84" t="s">
        <v>592</v>
      </c>
      <c r="AF206" s="84" t="s">
        <v>594</v>
      </c>
      <c r="AG206" s="84" t="s">
        <v>577</v>
      </c>
      <c r="AH206" s="84" t="s">
        <v>608</v>
      </c>
      <c r="AI206" s="84" t="s">
        <v>579</v>
      </c>
      <c r="AJ206" s="84" t="s">
        <v>579</v>
      </c>
    </row>
    <row r="207" spans="2:36" ht="15">
      <c r="D207" s="1" t="s">
        <v>392</v>
      </c>
      <c r="F207" s="1" t="s">
        <v>600</v>
      </c>
      <c r="H207" s="1" t="s">
        <v>607</v>
      </c>
      <c r="L207" s="1" t="s">
        <v>234</v>
      </c>
      <c r="M207" s="1" t="s">
        <v>389</v>
      </c>
      <c r="N207" s="1" t="s">
        <v>591</v>
      </c>
      <c r="O207" s="1" t="s">
        <v>615</v>
      </c>
      <c r="P207" s="1" t="s">
        <v>584</v>
      </c>
      <c r="Q207" s="1" t="s">
        <v>325</v>
      </c>
      <c r="R207" s="1" t="s">
        <v>408</v>
      </c>
      <c r="S207" s="1" t="s">
        <v>227</v>
      </c>
      <c r="T207" s="1" t="s">
        <v>389</v>
      </c>
      <c r="V207" s="85"/>
      <c r="W207" s="86"/>
      <c r="Z207" s="84" t="s">
        <v>599</v>
      </c>
      <c r="AB207" s="84" t="s">
        <v>224</v>
      </c>
      <c r="AC207" s="84" t="s">
        <v>592</v>
      </c>
      <c r="AD207" s="84" t="s">
        <v>598</v>
      </c>
      <c r="AE207" s="84" t="s">
        <v>621</v>
      </c>
      <c r="AF207" s="84" t="s">
        <v>227</v>
      </c>
      <c r="AG207" s="84" t="s">
        <v>604</v>
      </c>
      <c r="AH207" s="84" t="s">
        <v>622</v>
      </c>
      <c r="AI207" s="84" t="s">
        <v>241</v>
      </c>
      <c r="AJ207" s="84" t="s">
        <v>241</v>
      </c>
    </row>
    <row r="208" spans="2:36" ht="15">
      <c r="D208" s="1" t="s">
        <v>592</v>
      </c>
      <c r="F208" s="1" t="s">
        <v>234</v>
      </c>
      <c r="H208" s="1" t="s">
        <v>610</v>
      </c>
      <c r="L208" s="1" t="s">
        <v>598</v>
      </c>
      <c r="M208" s="1" t="s">
        <v>190</v>
      </c>
      <c r="N208" s="1" t="s">
        <v>579</v>
      </c>
      <c r="O208" s="1" t="s">
        <v>361</v>
      </c>
      <c r="P208" s="1" t="s">
        <v>604</v>
      </c>
      <c r="Q208" s="1" t="s">
        <v>582</v>
      </c>
      <c r="R208" s="1" t="s">
        <v>256</v>
      </c>
      <c r="S208" s="1" t="s">
        <v>600</v>
      </c>
      <c r="T208" s="1" t="s">
        <v>244</v>
      </c>
      <c r="V208" s="85"/>
      <c r="W208" s="86"/>
      <c r="Z208" s="84" t="s">
        <v>602</v>
      </c>
      <c r="AB208" s="84" t="s">
        <v>600</v>
      </c>
      <c r="AC208" s="84" t="s">
        <v>582</v>
      </c>
      <c r="AD208" s="84" t="s">
        <v>229</v>
      </c>
      <c r="AE208" s="84" t="s">
        <v>582</v>
      </c>
      <c r="AF208" s="84" t="s">
        <v>224</v>
      </c>
      <c r="AG208" s="84" t="s">
        <v>579</v>
      </c>
      <c r="AH208" s="84" t="s">
        <v>611</v>
      </c>
      <c r="AI208" s="84" t="s">
        <v>244</v>
      </c>
      <c r="AJ208" s="84" t="s">
        <v>583</v>
      </c>
    </row>
    <row r="209" spans="4:36" ht="15">
      <c r="D209" s="1" t="s">
        <v>227</v>
      </c>
      <c r="F209" s="1" t="s">
        <v>598</v>
      </c>
      <c r="H209" s="1" t="s">
        <v>417</v>
      </c>
      <c r="L209" s="1" t="s">
        <v>617</v>
      </c>
      <c r="M209" s="1" t="s">
        <v>599</v>
      </c>
      <c r="N209" s="1" t="s">
        <v>616</v>
      </c>
      <c r="O209" s="1" t="s">
        <v>602</v>
      </c>
      <c r="P209" s="1" t="s">
        <v>579</v>
      </c>
      <c r="Q209" s="1" t="s">
        <v>594</v>
      </c>
      <c r="R209" s="1" t="s">
        <v>615</v>
      </c>
      <c r="S209" s="1" t="s">
        <v>585</v>
      </c>
      <c r="T209" s="1" t="s">
        <v>190</v>
      </c>
      <c r="V209" s="85"/>
      <c r="W209" s="86"/>
      <c r="Z209" s="84" t="s">
        <v>574</v>
      </c>
      <c r="AB209" s="84" t="s">
        <v>598</v>
      </c>
      <c r="AC209" s="84" t="s">
        <v>234</v>
      </c>
      <c r="AD209" s="84" t="s">
        <v>309</v>
      </c>
      <c r="AE209" s="84" t="s">
        <v>594</v>
      </c>
      <c r="AF209" s="84" t="s">
        <v>600</v>
      </c>
      <c r="AG209" s="84" t="s">
        <v>190</v>
      </c>
      <c r="AH209" s="84" t="s">
        <v>584</v>
      </c>
      <c r="AI209" s="84" t="s">
        <v>187</v>
      </c>
      <c r="AJ209" s="84" t="s">
        <v>389</v>
      </c>
    </row>
    <row r="210" spans="4:36" ht="15">
      <c r="D210" s="1" t="s">
        <v>224</v>
      </c>
      <c r="F210" s="1" t="s">
        <v>617</v>
      </c>
      <c r="L210" s="1" t="s">
        <v>229</v>
      </c>
      <c r="M210" s="1" t="s">
        <v>602</v>
      </c>
      <c r="N210" s="1" t="s">
        <v>595</v>
      </c>
      <c r="O210" s="1" t="s">
        <v>574</v>
      </c>
      <c r="P210" s="1" t="s">
        <v>595</v>
      </c>
      <c r="Q210" s="1" t="s">
        <v>224</v>
      </c>
      <c r="R210" s="1" t="s">
        <v>602</v>
      </c>
      <c r="T210" s="1" t="s">
        <v>187</v>
      </c>
      <c r="V210" s="85"/>
      <c r="W210" s="86"/>
      <c r="Z210" s="84" t="s">
        <v>581</v>
      </c>
      <c r="AB210" s="84" t="s">
        <v>281</v>
      </c>
      <c r="AC210" s="84" t="s">
        <v>598</v>
      </c>
      <c r="AD210" s="84" t="s">
        <v>597</v>
      </c>
      <c r="AE210" s="84" t="s">
        <v>227</v>
      </c>
      <c r="AF210" s="84" t="s">
        <v>234</v>
      </c>
      <c r="AG210" s="84" t="s">
        <v>408</v>
      </c>
      <c r="AH210" s="84" t="s">
        <v>591</v>
      </c>
      <c r="AI210" s="84" t="s">
        <v>361</v>
      </c>
      <c r="AJ210" s="84" t="s">
        <v>244</v>
      </c>
    </row>
    <row r="211" spans="4:36" ht="15">
      <c r="D211" s="1" t="s">
        <v>600</v>
      </c>
      <c r="F211" s="1" t="s">
        <v>597</v>
      </c>
      <c r="L211" s="1" t="s">
        <v>309</v>
      </c>
      <c r="M211" s="1" t="s">
        <v>574</v>
      </c>
      <c r="N211" s="1" t="s">
        <v>412</v>
      </c>
      <c r="O211" s="1" t="s">
        <v>345</v>
      </c>
      <c r="P211" s="1" t="s">
        <v>241</v>
      </c>
      <c r="Q211" s="1" t="s">
        <v>598</v>
      </c>
      <c r="R211" s="1" t="s">
        <v>392</v>
      </c>
      <c r="T211" s="1" t="s">
        <v>408</v>
      </c>
      <c r="V211" s="85"/>
      <c r="W211" s="86"/>
      <c r="Z211" s="84" t="s">
        <v>345</v>
      </c>
      <c r="AB211" s="84" t="s">
        <v>610</v>
      </c>
      <c r="AC211" s="84" t="s">
        <v>229</v>
      </c>
      <c r="AD211" s="84" t="s">
        <v>607</v>
      </c>
      <c r="AE211" s="84" t="s">
        <v>224</v>
      </c>
      <c r="AF211" s="84" t="s">
        <v>598</v>
      </c>
      <c r="AG211" s="84" t="s">
        <v>256</v>
      </c>
      <c r="AH211" s="84" t="s">
        <v>577</v>
      </c>
      <c r="AI211" s="84" t="s">
        <v>599</v>
      </c>
      <c r="AJ211" s="84" t="s">
        <v>190</v>
      </c>
    </row>
    <row r="212" spans="4:36" ht="15">
      <c r="D212" s="1" t="s">
        <v>234</v>
      </c>
      <c r="F212" s="1" t="s">
        <v>585</v>
      </c>
      <c r="L212" s="1" t="s">
        <v>585</v>
      </c>
      <c r="M212" s="1" t="s">
        <v>581</v>
      </c>
      <c r="N212" s="1" t="s">
        <v>241</v>
      </c>
      <c r="O212" s="1" t="s">
        <v>594</v>
      </c>
      <c r="P212" s="1" t="s">
        <v>583</v>
      </c>
      <c r="Q212" s="1" t="s">
        <v>281</v>
      </c>
      <c r="R212" s="1" t="s">
        <v>345</v>
      </c>
      <c r="T212" s="1" t="s">
        <v>256</v>
      </c>
      <c r="V212" s="85"/>
      <c r="W212" s="86"/>
      <c r="Z212" s="84" t="s">
        <v>582</v>
      </c>
      <c r="AB212" s="84" t="s">
        <v>585</v>
      </c>
      <c r="AC212" s="84" t="s">
        <v>309</v>
      </c>
      <c r="AD212" s="84" t="s">
        <v>610</v>
      </c>
      <c r="AE212" s="84" t="s">
        <v>234</v>
      </c>
      <c r="AF212" s="84" t="s">
        <v>617</v>
      </c>
      <c r="AG212" s="84" t="s">
        <v>361</v>
      </c>
      <c r="AH212" s="84" t="s">
        <v>604</v>
      </c>
      <c r="AI212" s="84" t="s">
        <v>392</v>
      </c>
      <c r="AJ212" s="84" t="s">
        <v>187</v>
      </c>
    </row>
    <row r="213" spans="4:36" ht="15">
      <c r="D213" s="1" t="s">
        <v>598</v>
      </c>
      <c r="F213" s="1" t="s">
        <v>417</v>
      </c>
      <c r="M213" s="1" t="s">
        <v>392</v>
      </c>
      <c r="N213" s="1" t="s">
        <v>583</v>
      </c>
      <c r="O213" s="1" t="s">
        <v>227</v>
      </c>
      <c r="P213" s="1" t="s">
        <v>267</v>
      </c>
      <c r="Q213" s="1" t="s">
        <v>585</v>
      </c>
      <c r="R213" s="1" t="s">
        <v>325</v>
      </c>
      <c r="T213" s="1" t="s">
        <v>602</v>
      </c>
      <c r="V213" s="85"/>
      <c r="W213" s="86"/>
      <c r="Z213" s="84" t="s">
        <v>594</v>
      </c>
      <c r="AB213" s="84" t="s">
        <v>601</v>
      </c>
      <c r="AC213" s="84" t="s">
        <v>601</v>
      </c>
      <c r="AD213" s="84" t="s">
        <v>585</v>
      </c>
      <c r="AE213" s="84" t="s">
        <v>598</v>
      </c>
      <c r="AF213" s="84" t="s">
        <v>613</v>
      </c>
      <c r="AG213" s="84" t="s">
        <v>602</v>
      </c>
      <c r="AH213" s="84" t="s">
        <v>579</v>
      </c>
      <c r="AI213" s="84" t="s">
        <v>345</v>
      </c>
      <c r="AJ213" s="84" t="s">
        <v>408</v>
      </c>
    </row>
    <row r="214" spans="4:36" ht="15">
      <c r="D214" s="1" t="s">
        <v>585</v>
      </c>
      <c r="F214" s="1" t="s">
        <v>606</v>
      </c>
      <c r="M214" s="1" t="s">
        <v>582</v>
      </c>
      <c r="N214" s="1" t="s">
        <v>267</v>
      </c>
      <c r="O214" s="1" t="s">
        <v>234</v>
      </c>
      <c r="P214" s="1" t="s">
        <v>389</v>
      </c>
      <c r="Q214" s="1" t="s">
        <v>606</v>
      </c>
      <c r="R214" s="1" t="s">
        <v>592</v>
      </c>
      <c r="T214" s="1" t="s">
        <v>392</v>
      </c>
      <c r="V214" s="85"/>
      <c r="W214" s="86"/>
      <c r="Z214" s="84" t="s">
        <v>227</v>
      </c>
      <c r="AD214" s="84" t="s">
        <v>417</v>
      </c>
      <c r="AE214" s="84" t="s">
        <v>585</v>
      </c>
      <c r="AF214" s="84" t="s">
        <v>585</v>
      </c>
      <c r="AG214" s="84" t="s">
        <v>574</v>
      </c>
      <c r="AH214" s="84" t="s">
        <v>595</v>
      </c>
      <c r="AI214" s="84" t="s">
        <v>325</v>
      </c>
      <c r="AJ214" s="84" t="s">
        <v>256</v>
      </c>
    </row>
    <row r="215" spans="4:36" ht="15">
      <c r="D215" s="1" t="s">
        <v>417</v>
      </c>
      <c r="M215" s="1" t="s">
        <v>224</v>
      </c>
      <c r="N215" s="1" t="s">
        <v>389</v>
      </c>
      <c r="O215" s="1" t="s">
        <v>598</v>
      </c>
      <c r="P215" s="1" t="s">
        <v>190</v>
      </c>
      <c r="R215" s="1" t="s">
        <v>621</v>
      </c>
      <c r="T215" s="1" t="s">
        <v>345</v>
      </c>
      <c r="V215" s="85"/>
      <c r="W215" s="86"/>
      <c r="Z215" s="84" t="s">
        <v>224</v>
      </c>
      <c r="AD215" s="84" t="s">
        <v>601</v>
      </c>
      <c r="AE215" s="84" t="s">
        <v>601</v>
      </c>
      <c r="AF215" s="84" t="s">
        <v>601</v>
      </c>
      <c r="AG215" s="84" t="s">
        <v>581</v>
      </c>
      <c r="AH215" s="84" t="s">
        <v>412</v>
      </c>
      <c r="AI215" s="84" t="s">
        <v>621</v>
      </c>
      <c r="AJ215" s="84" t="s">
        <v>615</v>
      </c>
    </row>
    <row r="216" spans="4:36" ht="15">
      <c r="D216" s="1" t="s">
        <v>606</v>
      </c>
      <c r="M216" s="1" t="s">
        <v>600</v>
      </c>
      <c r="N216" s="1" t="s">
        <v>190</v>
      </c>
      <c r="O216" s="1" t="s">
        <v>309</v>
      </c>
      <c r="P216" s="1" t="s">
        <v>408</v>
      </c>
      <c r="R216" s="1" t="s">
        <v>582</v>
      </c>
      <c r="T216" s="1" t="s">
        <v>325</v>
      </c>
      <c r="V216" s="85"/>
      <c r="W216" s="86"/>
      <c r="Y216" s="112"/>
      <c r="Z216" s="84" t="s">
        <v>600</v>
      </c>
      <c r="AD216" s="84" t="s">
        <v>605</v>
      </c>
      <c r="AG216" s="84" t="s">
        <v>392</v>
      </c>
      <c r="AH216" s="84" t="s">
        <v>241</v>
      </c>
      <c r="AI216" s="84" t="s">
        <v>582</v>
      </c>
      <c r="AJ216" s="84" t="s">
        <v>361</v>
      </c>
    </row>
    <row r="217" spans="4:36" ht="15">
      <c r="M217" s="1" t="s">
        <v>234</v>
      </c>
      <c r="N217" s="1" t="s">
        <v>408</v>
      </c>
      <c r="O217" s="1" t="s">
        <v>597</v>
      </c>
      <c r="P217" s="1" t="s">
        <v>256</v>
      </c>
      <c r="R217" s="1" t="s">
        <v>227</v>
      </c>
      <c r="T217" s="1" t="s">
        <v>621</v>
      </c>
      <c r="V217" s="85"/>
      <c r="W217" s="86"/>
      <c r="Y217" s="112"/>
      <c r="Z217" s="84" t="s">
        <v>281</v>
      </c>
      <c r="AD217" s="114" t="s">
        <v>618</v>
      </c>
      <c r="AG217" s="84" t="s">
        <v>345</v>
      </c>
      <c r="AH217" s="84" t="s">
        <v>583</v>
      </c>
      <c r="AI217" s="84" t="s">
        <v>594</v>
      </c>
      <c r="AJ217" s="84" t="s">
        <v>599</v>
      </c>
    </row>
    <row r="218" spans="4:36" ht="15">
      <c r="M218" s="1" t="s">
        <v>598</v>
      </c>
      <c r="N218" s="1" t="s">
        <v>256</v>
      </c>
      <c r="O218" s="1" t="s">
        <v>417</v>
      </c>
      <c r="P218" s="1" t="s">
        <v>615</v>
      </c>
      <c r="R218" s="1" t="s">
        <v>224</v>
      </c>
      <c r="T218" s="1" t="s">
        <v>227</v>
      </c>
      <c r="V218" s="85"/>
      <c r="W218" s="86"/>
      <c r="Y218" s="112"/>
      <c r="AG218" s="84" t="s">
        <v>621</v>
      </c>
      <c r="AH218" s="84" t="s">
        <v>389</v>
      </c>
      <c r="AI218" s="84" t="s">
        <v>224</v>
      </c>
      <c r="AJ218" s="84" t="s">
        <v>602</v>
      </c>
    </row>
    <row r="219" spans="4:36" ht="15">
      <c r="M219" s="1" t="s">
        <v>309</v>
      </c>
      <c r="N219" s="1" t="s">
        <v>615</v>
      </c>
      <c r="P219" s="1" t="s">
        <v>361</v>
      </c>
      <c r="R219" s="1" t="s">
        <v>600</v>
      </c>
      <c r="T219" s="1" t="s">
        <v>224</v>
      </c>
      <c r="V219" s="85"/>
      <c r="W219" s="86"/>
      <c r="Y219" s="112"/>
      <c r="AG219" s="84" t="s">
        <v>582</v>
      </c>
      <c r="AH219" s="84" t="s">
        <v>190</v>
      </c>
      <c r="AI219" s="84" t="s">
        <v>598</v>
      </c>
      <c r="AJ219" s="84" t="s">
        <v>392</v>
      </c>
    </row>
    <row r="220" spans="4:36" ht="15">
      <c r="M220" s="1" t="s">
        <v>597</v>
      </c>
      <c r="N220" s="1" t="s">
        <v>602</v>
      </c>
      <c r="P220" s="1" t="s">
        <v>602</v>
      </c>
      <c r="R220" s="1" t="s">
        <v>234</v>
      </c>
      <c r="T220" s="1" t="s">
        <v>600</v>
      </c>
      <c r="V220" s="85"/>
      <c r="W220" s="86"/>
      <c r="Y220" s="112"/>
      <c r="AG220" s="84" t="s">
        <v>594</v>
      </c>
      <c r="AH220" s="84" t="s">
        <v>408</v>
      </c>
      <c r="AI220" s="84" t="s">
        <v>309</v>
      </c>
      <c r="AJ220" s="84" t="s">
        <v>345</v>
      </c>
    </row>
    <row r="221" spans="4:36" ht="15">
      <c r="M221" s="1" t="s">
        <v>607</v>
      </c>
      <c r="N221" s="1" t="s">
        <v>574</v>
      </c>
      <c r="P221" s="1" t="s">
        <v>574</v>
      </c>
      <c r="R221" s="1" t="s">
        <v>598</v>
      </c>
      <c r="T221" s="1" t="s">
        <v>234</v>
      </c>
      <c r="V221" s="85"/>
      <c r="W221" s="86"/>
      <c r="Y221" s="112"/>
      <c r="AA221" s="112"/>
      <c r="AG221" s="84" t="s">
        <v>227</v>
      </c>
      <c r="AH221" s="84" t="s">
        <v>256</v>
      </c>
      <c r="AI221" s="84" t="s">
        <v>597</v>
      </c>
      <c r="AJ221" s="84" t="s">
        <v>325</v>
      </c>
    </row>
    <row r="222" spans="4:36" ht="15">
      <c r="N222" s="1" t="s">
        <v>581</v>
      </c>
      <c r="P222" s="1" t="s">
        <v>581</v>
      </c>
      <c r="R222" s="1" t="s">
        <v>617</v>
      </c>
      <c r="T222" s="1" t="s">
        <v>617</v>
      </c>
      <c r="V222" s="85"/>
      <c r="W222" s="86"/>
      <c r="Y222" s="112"/>
      <c r="AA222" s="112"/>
      <c r="AG222" s="84" t="s">
        <v>600</v>
      </c>
      <c r="AH222" s="84" t="s">
        <v>615</v>
      </c>
      <c r="AI222" s="84" t="s">
        <v>585</v>
      </c>
      <c r="AJ222" s="84" t="s">
        <v>592</v>
      </c>
    </row>
    <row r="223" spans="4:36" ht="15">
      <c r="N223" s="1" t="s">
        <v>392</v>
      </c>
      <c r="P223" s="1" t="s">
        <v>392</v>
      </c>
      <c r="R223" s="1" t="s">
        <v>309</v>
      </c>
      <c r="T223" s="1" t="s">
        <v>281</v>
      </c>
      <c r="V223" s="85"/>
      <c r="W223" s="86"/>
      <c r="Y223" s="112"/>
      <c r="AA223" s="112"/>
      <c r="AG223" s="84" t="s">
        <v>234</v>
      </c>
      <c r="AH223" s="84" t="s">
        <v>361</v>
      </c>
      <c r="AI223" s="84" t="s">
        <v>601</v>
      </c>
      <c r="AJ223" s="84" t="s">
        <v>621</v>
      </c>
    </row>
    <row r="224" spans="4:36" ht="15">
      <c r="N224" s="1" t="s">
        <v>345</v>
      </c>
      <c r="P224" s="1" t="s">
        <v>345</v>
      </c>
      <c r="R224" s="1" t="s">
        <v>281</v>
      </c>
      <c r="T224" s="1" t="s">
        <v>585</v>
      </c>
      <c r="V224" s="85"/>
      <c r="W224" s="86"/>
      <c r="Y224" s="112"/>
      <c r="AA224" s="112"/>
      <c r="AG224" s="84" t="s">
        <v>598</v>
      </c>
      <c r="AH224" s="84" t="s">
        <v>599</v>
      </c>
      <c r="AJ224" s="84" t="s">
        <v>594</v>
      </c>
    </row>
    <row r="225" spans="14:36" ht="15">
      <c r="N225" s="1" t="s">
        <v>582</v>
      </c>
      <c r="P225" s="1" t="s">
        <v>621</v>
      </c>
      <c r="R225" s="1" t="s">
        <v>290</v>
      </c>
      <c r="V225" s="85"/>
      <c r="W225" s="86"/>
      <c r="Y225" s="112"/>
      <c r="AA225" s="112"/>
      <c r="AG225" s="84" t="s">
        <v>309</v>
      </c>
      <c r="AH225" s="84" t="s">
        <v>602</v>
      </c>
      <c r="AJ225" s="84" t="s">
        <v>227</v>
      </c>
    </row>
    <row r="226" spans="14:36" ht="15">
      <c r="N226" s="1" t="s">
        <v>224</v>
      </c>
      <c r="P226" s="1" t="s">
        <v>600</v>
      </c>
      <c r="R226" s="1" t="s">
        <v>585</v>
      </c>
      <c r="V226" s="85"/>
      <c r="W226" s="86"/>
      <c r="Y226" s="112"/>
      <c r="AA226" s="112"/>
      <c r="AG226" s="84" t="s">
        <v>597</v>
      </c>
      <c r="AH226" s="84" t="s">
        <v>574</v>
      </c>
      <c r="AJ226" s="84" t="s">
        <v>224</v>
      </c>
    </row>
    <row r="227" spans="14:36" ht="15">
      <c r="N227" s="1" t="s">
        <v>600</v>
      </c>
      <c r="P227" s="1" t="s">
        <v>234</v>
      </c>
      <c r="V227" s="85"/>
      <c r="W227" s="86"/>
      <c r="Y227" s="112"/>
      <c r="AA227" s="112"/>
      <c r="AH227" s="84" t="s">
        <v>581</v>
      </c>
      <c r="AJ227" s="84" t="s">
        <v>600</v>
      </c>
    </row>
    <row r="228" spans="14:36" ht="15">
      <c r="N228" s="1" t="s">
        <v>234</v>
      </c>
      <c r="P228" s="1" t="s">
        <v>598</v>
      </c>
      <c r="V228" s="85"/>
      <c r="W228" s="86"/>
      <c r="Y228" s="112"/>
      <c r="AA228" s="112"/>
      <c r="AB228" s="112"/>
      <c r="AH228" s="84" t="s">
        <v>392</v>
      </c>
      <c r="AJ228" s="84" t="s">
        <v>598</v>
      </c>
    </row>
    <row r="229" spans="14:36" ht="15">
      <c r="N229" s="1" t="s">
        <v>598</v>
      </c>
      <c r="P229" s="1" t="s">
        <v>281</v>
      </c>
      <c r="V229" s="85"/>
      <c r="W229" s="86"/>
      <c r="Y229" s="112"/>
      <c r="AA229" s="112"/>
      <c r="AB229" s="112"/>
      <c r="AC229" s="112"/>
      <c r="AH229" s="84" t="s">
        <v>345</v>
      </c>
      <c r="AJ229" s="84" t="s">
        <v>309</v>
      </c>
    </row>
    <row r="230" spans="14:36" ht="15">
      <c r="N230" s="1" t="s">
        <v>617</v>
      </c>
      <c r="P230" s="1" t="s">
        <v>290</v>
      </c>
      <c r="V230" s="85"/>
      <c r="W230" s="86"/>
      <c r="Y230" s="112"/>
      <c r="AA230" s="112"/>
      <c r="AB230" s="112"/>
      <c r="AC230" s="112"/>
      <c r="AE230" s="112"/>
      <c r="AF230" s="112"/>
      <c r="AH230" s="84" t="s">
        <v>325</v>
      </c>
      <c r="AJ230" s="84" t="s">
        <v>281</v>
      </c>
    </row>
    <row r="231" spans="14:36" ht="15">
      <c r="N231" s="1" t="s">
        <v>281</v>
      </c>
      <c r="P231" s="1" t="s">
        <v>597</v>
      </c>
      <c r="V231" s="85"/>
      <c r="W231" s="86"/>
      <c r="Y231" s="112"/>
      <c r="AA231" s="112"/>
      <c r="AB231" s="112"/>
      <c r="AC231" s="112"/>
      <c r="AE231" s="112"/>
      <c r="AF231" s="112"/>
      <c r="AH231" s="84" t="s">
        <v>592</v>
      </c>
      <c r="AJ231" s="84" t="s">
        <v>610</v>
      </c>
    </row>
    <row r="232" spans="14:36" ht="15">
      <c r="N232" s="1" t="s">
        <v>290</v>
      </c>
      <c r="P232" s="1" t="s">
        <v>610</v>
      </c>
      <c r="V232" s="85"/>
      <c r="W232" s="86"/>
      <c r="Y232" s="112"/>
      <c r="AA232" s="112"/>
      <c r="AB232" s="112"/>
      <c r="AC232" s="112"/>
      <c r="AE232" s="112"/>
      <c r="AF232" s="112"/>
      <c r="AH232" s="84" t="s">
        <v>621</v>
      </c>
      <c r="AJ232" s="84" t="s">
        <v>585</v>
      </c>
    </row>
    <row r="233" spans="14:36" ht="15">
      <c r="N233" s="1" t="s">
        <v>597</v>
      </c>
      <c r="V233" s="85"/>
      <c r="W233" s="86"/>
      <c r="Y233" s="112"/>
      <c r="AA233" s="112"/>
      <c r="AB233" s="112"/>
      <c r="AC233" s="112"/>
      <c r="AE233" s="112"/>
      <c r="AF233" s="112"/>
      <c r="AH233" s="84" t="s">
        <v>227</v>
      </c>
      <c r="AJ233" s="84" t="s">
        <v>417</v>
      </c>
    </row>
    <row r="234" spans="14:36" ht="15">
      <c r="N234" s="1" t="s">
        <v>607</v>
      </c>
      <c r="V234" s="85"/>
      <c r="W234" s="86"/>
      <c r="Y234" s="112"/>
      <c r="AA234" s="112"/>
      <c r="AB234" s="112"/>
      <c r="AC234" s="112"/>
      <c r="AE234" s="112"/>
      <c r="AF234" s="112"/>
      <c r="AH234" s="84" t="s">
        <v>224</v>
      </c>
    </row>
    <row r="235" spans="14:36" ht="15">
      <c r="N235" s="1" t="s">
        <v>610</v>
      </c>
      <c r="V235" s="85"/>
      <c r="W235" s="86"/>
      <c r="Y235" s="112"/>
      <c r="AA235" s="112"/>
      <c r="AB235" s="112"/>
      <c r="AC235" s="112"/>
      <c r="AD235" s="112"/>
      <c r="AE235" s="112"/>
      <c r="AF235" s="112"/>
      <c r="AH235" s="84" t="s">
        <v>600</v>
      </c>
    </row>
    <row r="236" spans="14:36" ht="15">
      <c r="N236" s="1" t="s">
        <v>417</v>
      </c>
      <c r="V236" s="85"/>
      <c r="W236" s="86"/>
      <c r="Y236" s="112"/>
      <c r="AA236" s="112"/>
      <c r="AB236" s="112"/>
      <c r="AC236" s="112"/>
      <c r="AD236" s="112"/>
      <c r="AE236" s="112"/>
      <c r="AF236" s="112"/>
      <c r="AH236" s="84" t="s">
        <v>598</v>
      </c>
    </row>
    <row r="237" spans="14:36" ht="15">
      <c r="N237" s="1"/>
      <c r="V237" s="85"/>
      <c r="W237" s="86"/>
      <c r="Y237" s="112"/>
      <c r="AA237" s="112"/>
      <c r="AB237" s="112"/>
      <c r="AC237" s="112"/>
      <c r="AD237" s="112"/>
      <c r="AE237" s="112"/>
      <c r="AF237" s="112"/>
      <c r="AH237" s="84" t="s">
        <v>613</v>
      </c>
    </row>
    <row r="238" spans="14:36" ht="15">
      <c r="N238" s="1"/>
      <c r="V238" s="85"/>
      <c r="W238" s="86"/>
      <c r="Y238" s="112"/>
      <c r="AA238" s="112"/>
      <c r="AB238" s="112"/>
      <c r="AC238" s="112"/>
      <c r="AD238" s="112"/>
      <c r="AE238" s="112"/>
      <c r="AF238" s="112"/>
      <c r="AH238" s="84" t="s">
        <v>597</v>
      </c>
    </row>
    <row r="239" spans="14:36" ht="15">
      <c r="N239" s="1"/>
      <c r="V239" s="85"/>
      <c r="W239" s="86"/>
      <c r="Y239" s="112"/>
      <c r="Z239" s="112"/>
      <c r="AA239" s="112"/>
      <c r="AB239" s="112"/>
      <c r="AC239" s="112"/>
      <c r="AD239" s="112"/>
      <c r="AE239" s="112"/>
      <c r="AF239" s="112"/>
      <c r="AH239" s="84" t="s">
        <v>607</v>
      </c>
    </row>
    <row r="240" spans="14:36" ht="15">
      <c r="N240" s="1"/>
      <c r="V240" s="85"/>
      <c r="W240" s="86"/>
      <c r="Y240" s="112"/>
      <c r="Z240" s="112"/>
      <c r="AA240" s="112"/>
      <c r="AB240" s="112"/>
      <c r="AC240" s="112"/>
      <c r="AD240" s="112"/>
      <c r="AE240" s="112"/>
      <c r="AF240" s="112"/>
      <c r="AH240" s="84" t="s">
        <v>610</v>
      </c>
    </row>
    <row r="241" spans="14:35" ht="15">
      <c r="N241" s="1"/>
      <c r="V241" s="85"/>
      <c r="W241" s="86"/>
      <c r="Y241" s="112"/>
      <c r="Z241" s="112"/>
      <c r="AA241" s="112"/>
      <c r="AB241" s="112"/>
      <c r="AC241" s="112"/>
      <c r="AD241" s="112"/>
      <c r="AE241" s="112"/>
      <c r="AF241" s="112"/>
      <c r="AI241" s="112"/>
    </row>
  </sheetData>
  <mergeCells count="74">
    <mergeCell ref="AC15:AD15"/>
    <mergeCell ref="AE15:AF15"/>
    <mergeCell ref="AG15:AH15"/>
    <mergeCell ref="AI15:AJ15"/>
    <mergeCell ref="G15:H15"/>
    <mergeCell ref="I15:J15"/>
    <mergeCell ref="O15:P15"/>
    <mergeCell ref="Q15:R15"/>
    <mergeCell ref="S15:T15"/>
    <mergeCell ref="Y15:Z15"/>
    <mergeCell ref="AA15:AB15"/>
    <mergeCell ref="AE2:AF2"/>
    <mergeCell ref="AG2:AH2"/>
    <mergeCell ref="AI2:AJ2"/>
    <mergeCell ref="A1:T1"/>
    <mergeCell ref="Y1:AJ1"/>
    <mergeCell ref="A2:B3"/>
    <mergeCell ref="C2:D2"/>
    <mergeCell ref="E2:F2"/>
    <mergeCell ref="G2:H2"/>
    <mergeCell ref="I2:J2"/>
    <mergeCell ref="W7:W8"/>
    <mergeCell ref="W10:W11"/>
    <mergeCell ref="Y2:Z2"/>
    <mergeCell ref="AA2:AB2"/>
    <mergeCell ref="AC2:AD2"/>
    <mergeCell ref="O2:P2"/>
    <mergeCell ref="Q2:R2"/>
    <mergeCell ref="S2:T2"/>
    <mergeCell ref="W2:X3"/>
    <mergeCell ref="W4:W5"/>
    <mergeCell ref="AE169:AF169"/>
    <mergeCell ref="AG169:AH169"/>
    <mergeCell ref="AI169:AJ169"/>
    <mergeCell ref="O169:P169"/>
    <mergeCell ref="Q169:R169"/>
    <mergeCell ref="S169:T169"/>
    <mergeCell ref="W169:W170"/>
    <mergeCell ref="Y169:Z169"/>
    <mergeCell ref="AA169:AB169"/>
    <mergeCell ref="AC169:AD169"/>
    <mergeCell ref="K93:L93"/>
    <mergeCell ref="M93:N93"/>
    <mergeCell ref="A169:A170"/>
    <mergeCell ref="C169:D169"/>
    <mergeCell ref="E169:F169"/>
    <mergeCell ref="G169:H169"/>
    <mergeCell ref="I169:J169"/>
    <mergeCell ref="K169:L169"/>
    <mergeCell ref="M169:N169"/>
    <mergeCell ref="A93:A94"/>
    <mergeCell ref="C93:D93"/>
    <mergeCell ref="E93:F93"/>
    <mergeCell ref="G93:H93"/>
    <mergeCell ref="I93:J93"/>
    <mergeCell ref="AE93:AF93"/>
    <mergeCell ref="AG93:AH93"/>
    <mergeCell ref="AI93:AJ93"/>
    <mergeCell ref="O93:P93"/>
    <mergeCell ref="Q93:R93"/>
    <mergeCell ref="S93:T93"/>
    <mergeCell ref="W93:W94"/>
    <mergeCell ref="Y93:Z93"/>
    <mergeCell ref="AA93:AB93"/>
    <mergeCell ref="AC93:AD93"/>
    <mergeCell ref="K15:L15"/>
    <mergeCell ref="M15:N15"/>
    <mergeCell ref="K2:L2"/>
    <mergeCell ref="M2:N2"/>
    <mergeCell ref="A4:A5"/>
    <mergeCell ref="A7:A8"/>
    <mergeCell ref="A10:A11"/>
    <mergeCell ref="C15:D15"/>
    <mergeCell ref="E15:F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8761D"/>
    <outlinePr summaryBelow="0" summaryRight="0"/>
  </sheetPr>
  <dimension ref="A1:AB3556"/>
  <sheetViews>
    <sheetView showGridLines="0" workbookViewId="0">
      <pane xSplit="8" ySplit="2" topLeftCell="I3" activePane="bottomRight" state="frozen"/>
      <selection pane="topRight" activeCell="I1" sqref="I1"/>
      <selection pane="bottomLeft" activeCell="A3" sqref="A3"/>
      <selection pane="bottomRight" activeCell="I3" sqref="I3"/>
    </sheetView>
  </sheetViews>
  <sheetFormatPr baseColWidth="10" defaultColWidth="12.6640625" defaultRowHeight="15.75" customHeight="1"/>
  <cols>
    <col min="1" max="1" width="7.1640625" customWidth="1"/>
    <col min="2" max="2" width="7.33203125" hidden="1" customWidth="1"/>
    <col min="3" max="3" width="12.33203125" customWidth="1"/>
    <col min="4" max="4" width="11.1640625" customWidth="1"/>
    <col min="5" max="5" width="14" customWidth="1"/>
    <col min="6" max="6" width="10.1640625" customWidth="1"/>
    <col min="7" max="7" width="15.33203125" customWidth="1"/>
    <col min="8" max="8" width="37.5" customWidth="1"/>
    <col min="9" max="10" width="13.1640625" customWidth="1"/>
    <col min="11" max="15" width="19" customWidth="1"/>
    <col min="16" max="16" width="18.6640625" customWidth="1"/>
    <col min="17" max="20" width="26" customWidth="1"/>
    <col min="21" max="22" width="10.1640625" customWidth="1"/>
    <col min="23" max="23" width="19" customWidth="1"/>
    <col min="24" max="24" width="26.5" customWidth="1"/>
    <col min="25" max="25" width="9" customWidth="1"/>
    <col min="26" max="26" width="19" customWidth="1"/>
    <col min="27" max="27" width="25.1640625" customWidth="1"/>
    <col min="28" max="28" width="40.33203125" customWidth="1"/>
  </cols>
  <sheetData>
    <row r="1" spans="1:28" ht="14">
      <c r="A1" s="115"/>
      <c r="B1" s="116" t="s">
        <v>631</v>
      </c>
      <c r="C1" s="117"/>
      <c r="D1" s="117"/>
      <c r="E1" s="118"/>
      <c r="F1" s="117"/>
      <c r="G1" s="119"/>
      <c r="H1" s="117"/>
      <c r="I1" s="120"/>
      <c r="J1" s="121"/>
      <c r="K1" s="122"/>
      <c r="L1" s="2528" t="s">
        <v>632</v>
      </c>
      <c r="M1" s="2529"/>
      <c r="N1" s="2529"/>
      <c r="O1" s="2529"/>
      <c r="P1" s="2530" t="s">
        <v>633</v>
      </c>
      <c r="Q1" s="2529"/>
      <c r="R1" s="2529"/>
      <c r="S1" s="2531"/>
      <c r="T1" s="123"/>
      <c r="U1" s="2532" t="s">
        <v>634</v>
      </c>
      <c r="V1" s="2531"/>
      <c r="W1" s="124"/>
      <c r="X1" s="124"/>
      <c r="Y1" s="125" t="s">
        <v>631</v>
      </c>
      <c r="Z1" s="125"/>
      <c r="AA1" s="124"/>
      <c r="AB1" s="124"/>
    </row>
    <row r="2" spans="1:28" ht="48.75" customHeight="1">
      <c r="A2" s="126" t="s">
        <v>635</v>
      </c>
      <c r="B2" s="127" t="s">
        <v>636</v>
      </c>
      <c r="C2" s="128" t="s">
        <v>637</v>
      </c>
      <c r="D2" s="128" t="s">
        <v>167</v>
      </c>
      <c r="E2" s="128" t="s">
        <v>638</v>
      </c>
      <c r="F2" s="128" t="s">
        <v>639</v>
      </c>
      <c r="G2" s="128" t="s">
        <v>640</v>
      </c>
      <c r="H2" s="128" t="s">
        <v>641</v>
      </c>
      <c r="I2" s="128" t="s">
        <v>642</v>
      </c>
      <c r="J2" s="128" t="s">
        <v>643</v>
      </c>
      <c r="K2" s="128" t="s">
        <v>644</v>
      </c>
      <c r="L2" s="129" t="s">
        <v>645</v>
      </c>
      <c r="M2" s="129" t="s">
        <v>646</v>
      </c>
      <c r="N2" s="129" t="s">
        <v>647</v>
      </c>
      <c r="O2" s="129" t="s">
        <v>648</v>
      </c>
      <c r="P2" s="130" t="s">
        <v>649</v>
      </c>
      <c r="Q2" s="131" t="s">
        <v>42</v>
      </c>
      <c r="R2" s="132" t="s">
        <v>650</v>
      </c>
      <c r="S2" s="133" t="s">
        <v>651</v>
      </c>
      <c r="T2" s="134" t="s">
        <v>630</v>
      </c>
      <c r="U2" s="135" t="s">
        <v>652</v>
      </c>
      <c r="V2" s="135" t="s">
        <v>653</v>
      </c>
      <c r="W2" s="135" t="s">
        <v>654</v>
      </c>
      <c r="X2" s="135" t="s">
        <v>655</v>
      </c>
      <c r="Y2" s="135" t="s">
        <v>656</v>
      </c>
      <c r="Z2" s="136" t="s">
        <v>657</v>
      </c>
      <c r="AA2" s="135" t="s">
        <v>658</v>
      </c>
      <c r="AB2" s="135" t="s">
        <v>659</v>
      </c>
    </row>
    <row r="3" spans="1:28" ht="90">
      <c r="A3" s="137" t="s">
        <v>660</v>
      </c>
      <c r="B3" s="137" t="s">
        <v>661</v>
      </c>
      <c r="C3" s="137" t="s">
        <v>662</v>
      </c>
      <c r="D3" s="137" t="s">
        <v>663</v>
      </c>
      <c r="E3" s="137" t="s">
        <v>664</v>
      </c>
      <c r="F3" s="137" t="s">
        <v>665</v>
      </c>
      <c r="G3" s="138" t="s">
        <v>666</v>
      </c>
      <c r="H3" s="137" t="s">
        <v>667</v>
      </c>
      <c r="I3" s="137" t="s">
        <v>668</v>
      </c>
      <c r="J3" s="137" t="s">
        <v>669</v>
      </c>
      <c r="K3" s="139" t="s">
        <v>670</v>
      </c>
      <c r="L3" s="139" t="s">
        <v>671</v>
      </c>
      <c r="M3" s="139" t="s">
        <v>672</v>
      </c>
      <c r="N3" s="137" t="s">
        <v>673</v>
      </c>
      <c r="O3" s="137" t="s">
        <v>674</v>
      </c>
      <c r="P3" s="137" t="s">
        <v>675</v>
      </c>
      <c r="Q3" s="137" t="s">
        <v>676</v>
      </c>
      <c r="R3" s="137" t="s">
        <v>677</v>
      </c>
      <c r="S3" s="137" t="s">
        <v>678</v>
      </c>
      <c r="T3" s="137" t="s">
        <v>679</v>
      </c>
      <c r="U3" s="140"/>
      <c r="V3" s="137"/>
      <c r="W3" s="139" t="s">
        <v>680</v>
      </c>
      <c r="X3" s="137" t="s">
        <v>681</v>
      </c>
      <c r="Y3" s="137" t="s">
        <v>682</v>
      </c>
      <c r="Z3" s="139" t="s">
        <v>683</v>
      </c>
      <c r="AA3" s="139" t="s">
        <v>666</v>
      </c>
      <c r="AB3" s="139" t="s">
        <v>666</v>
      </c>
    </row>
    <row r="4" spans="1:28" ht="15" customHeight="1">
      <c r="A4" s="141" t="s">
        <v>684</v>
      </c>
      <c r="B4" s="142"/>
      <c r="C4" s="142"/>
      <c r="D4" s="142"/>
      <c r="E4" s="143"/>
      <c r="F4" s="144"/>
      <c r="G4" s="145"/>
      <c r="H4" s="146"/>
      <c r="I4" s="144"/>
      <c r="J4" s="147"/>
      <c r="K4" s="148"/>
      <c r="L4" s="148"/>
      <c r="M4" s="148"/>
      <c r="N4" s="148"/>
      <c r="O4" s="148"/>
      <c r="P4" s="148"/>
      <c r="Q4" s="149"/>
      <c r="R4" s="149"/>
      <c r="S4" s="149"/>
      <c r="T4" s="149"/>
      <c r="U4" s="148"/>
      <c r="V4" s="148"/>
      <c r="W4" s="148"/>
      <c r="X4" s="148"/>
      <c r="Y4" s="150"/>
      <c r="Z4" s="147"/>
      <c r="AA4" s="148"/>
      <c r="AB4" s="148"/>
    </row>
    <row r="5" spans="1:28" ht="14">
      <c r="A5" s="151" t="s">
        <v>684</v>
      </c>
      <c r="B5" s="152"/>
      <c r="C5" s="152" t="s">
        <v>685</v>
      </c>
      <c r="D5" s="152" t="s">
        <v>222</v>
      </c>
      <c r="E5" s="153" t="s">
        <v>686</v>
      </c>
      <c r="F5" s="152" t="s">
        <v>687</v>
      </c>
      <c r="G5" s="154" t="str">
        <f t="shared" ref="G5:G118" si="0">CONCATENATE(D5,"_",E5,"_",F5)</f>
        <v>[Alacarte CB]_Busan Korean Food_Jan.CB1</v>
      </c>
      <c r="H5" s="155" t="s">
        <v>688</v>
      </c>
      <c r="I5" s="156" t="s">
        <v>689</v>
      </c>
      <c r="J5" s="157" t="s">
        <v>690</v>
      </c>
      <c r="K5" s="158"/>
      <c r="L5" s="157" t="s">
        <v>691</v>
      </c>
      <c r="M5" s="155" t="s">
        <v>692</v>
      </c>
      <c r="N5" s="155" t="s">
        <v>693</v>
      </c>
      <c r="O5" s="159" t="s">
        <v>694</v>
      </c>
      <c r="P5" s="158"/>
      <c r="Q5" s="155" t="s">
        <v>695</v>
      </c>
      <c r="R5" s="158"/>
      <c r="S5" s="158"/>
      <c r="T5" s="158"/>
      <c r="U5" s="155" t="s">
        <v>696</v>
      </c>
      <c r="V5" s="155" t="b">
        <v>1</v>
      </c>
      <c r="W5" s="160" t="s">
        <v>697</v>
      </c>
      <c r="X5" s="155"/>
      <c r="Y5" s="161">
        <v>18861</v>
      </c>
      <c r="Z5" s="162" t="s">
        <v>698</v>
      </c>
      <c r="AA5" s="163" t="str">
        <f t="shared" ref="AA5:AA131" si="1">CONCATENATE("https://shopeefood.vn/bo-suu-tap/",Z5)</f>
        <v>https://shopeefood.vn/bo-suu-tap/busan--food</v>
      </c>
      <c r="AB5" s="164" t="str">
        <f t="shared" ref="AB5:AB131" si="2">CONCATENATE("https://shopeefood.shopee.vn/bo-suu-tap/",Z5)</f>
        <v>https://shopeefood.shopee.vn/bo-suu-tap/busan--food</v>
      </c>
    </row>
    <row r="6" spans="1:28" ht="15">
      <c r="A6" s="151" t="s">
        <v>684</v>
      </c>
      <c r="B6" s="152"/>
      <c r="C6" s="152" t="s">
        <v>685</v>
      </c>
      <c r="D6" s="152" t="s">
        <v>225</v>
      </c>
      <c r="E6" s="165" t="s">
        <v>699</v>
      </c>
      <c r="F6" s="166" t="s">
        <v>684</v>
      </c>
      <c r="G6" s="154" t="str">
        <f t="shared" si="0"/>
        <v>[PNS]_Coke VF27_Jan</v>
      </c>
      <c r="H6" s="167" t="s">
        <v>700</v>
      </c>
      <c r="I6" s="168" t="s">
        <v>701</v>
      </c>
      <c r="J6" s="169"/>
      <c r="K6" s="170" t="s">
        <v>702</v>
      </c>
      <c r="L6" s="168"/>
      <c r="M6" s="168"/>
      <c r="N6" s="168"/>
      <c r="O6" s="168"/>
      <c r="P6" s="168"/>
      <c r="Q6" s="171" t="s">
        <v>703</v>
      </c>
      <c r="R6" s="171" t="s">
        <v>703</v>
      </c>
      <c r="S6" s="171" t="s">
        <v>703</v>
      </c>
      <c r="T6" s="171" t="s">
        <v>703</v>
      </c>
      <c r="U6" s="155" t="s">
        <v>696</v>
      </c>
      <c r="V6" s="155" t="b">
        <v>0</v>
      </c>
      <c r="W6" s="172" t="s">
        <v>704</v>
      </c>
      <c r="X6" s="168"/>
      <c r="Y6" s="173">
        <v>13895</v>
      </c>
      <c r="Z6" s="162" t="s">
        <v>705</v>
      </c>
      <c r="AA6" s="163" t="str">
        <f t="shared" si="1"/>
        <v>https://shopeefood.vn/bo-suu-tap/le-hoi-am-thuc-coca-cola-all</v>
      </c>
      <c r="AB6" s="164" t="str">
        <f t="shared" si="2"/>
        <v>https://shopeefood.shopee.vn/bo-suu-tap/le-hoi-am-thuc-coca-cola-all</v>
      </c>
    </row>
    <row r="7" spans="1:28" ht="300">
      <c r="A7" s="151" t="s">
        <v>684</v>
      </c>
      <c r="B7" s="152"/>
      <c r="C7" s="152" t="s">
        <v>706</v>
      </c>
      <c r="D7" s="152" t="s">
        <v>213</v>
      </c>
      <c r="E7" s="174" t="s">
        <v>707</v>
      </c>
      <c r="F7" s="175" t="s">
        <v>684</v>
      </c>
      <c r="G7" s="154" t="str">
        <f t="shared" si="0"/>
        <v>[Win 2]_Hot &amp; Cold_foody_Jan</v>
      </c>
      <c r="H7" s="176" t="s">
        <v>708</v>
      </c>
      <c r="I7" s="177" t="s">
        <v>709</v>
      </c>
      <c r="J7" s="178" t="s">
        <v>710</v>
      </c>
      <c r="K7" s="168"/>
      <c r="L7" s="179" t="s">
        <v>711</v>
      </c>
      <c r="M7" s="177" t="s">
        <v>712</v>
      </c>
      <c r="N7" s="177" t="s">
        <v>713</v>
      </c>
      <c r="O7" s="168"/>
      <c r="P7" s="168"/>
      <c r="Q7" s="177" t="s">
        <v>714</v>
      </c>
      <c r="R7" s="168"/>
      <c r="S7" s="168"/>
      <c r="T7" s="168"/>
      <c r="U7" s="155" t="s">
        <v>696</v>
      </c>
      <c r="V7" s="155" t="b">
        <v>1</v>
      </c>
      <c r="W7" s="179" t="s">
        <v>715</v>
      </c>
      <c r="X7" s="168"/>
      <c r="Y7" s="173">
        <v>18851</v>
      </c>
      <c r="Z7" s="162" t="s">
        <v>716</v>
      </c>
      <c r="AA7" s="163" t="str">
        <f t="shared" si="1"/>
        <v>https://shopeefood.vn/bo-suu-tap/hotcold-foody</v>
      </c>
      <c r="AB7" s="164" t="str">
        <f t="shared" si="2"/>
        <v>https://shopeefood.shopee.vn/bo-suu-tap/hotcold-foody</v>
      </c>
    </row>
    <row r="8" spans="1:28" ht="150">
      <c r="A8" s="151" t="s">
        <v>684</v>
      </c>
      <c r="B8" s="152"/>
      <c r="C8" s="152" t="s">
        <v>717</v>
      </c>
      <c r="D8" s="152" t="s">
        <v>222</v>
      </c>
      <c r="E8" s="180" t="s">
        <v>718</v>
      </c>
      <c r="F8" s="181" t="s">
        <v>719</v>
      </c>
      <c r="G8" s="154" t="str">
        <f t="shared" si="0"/>
        <v>[Alacarte CB]_Trà Sữa Sekai_Jan.CB2</v>
      </c>
      <c r="H8" s="182" t="s">
        <v>720</v>
      </c>
      <c r="I8" s="183" t="s">
        <v>721</v>
      </c>
      <c r="J8" s="184" t="s">
        <v>722</v>
      </c>
      <c r="K8" s="155"/>
      <c r="L8" s="155"/>
      <c r="M8" s="185"/>
      <c r="N8" s="168"/>
      <c r="O8" s="155" t="s">
        <v>723</v>
      </c>
      <c r="P8" s="168"/>
      <c r="Q8" s="176" t="s">
        <v>724</v>
      </c>
      <c r="R8" s="177"/>
      <c r="S8" s="177"/>
      <c r="T8" s="177"/>
      <c r="U8" s="155" t="s">
        <v>725</v>
      </c>
      <c r="V8" s="155" t="b">
        <v>1</v>
      </c>
      <c r="W8" s="179" t="s">
        <v>726</v>
      </c>
      <c r="X8" s="168"/>
      <c r="Y8" s="173">
        <v>18852</v>
      </c>
      <c r="Z8" s="162" t="s">
        <v>727</v>
      </c>
      <c r="AA8" s="163" t="str">
        <f t="shared" si="1"/>
        <v>https://shopeefood.vn/bo-suu-tap/sekai-50</v>
      </c>
      <c r="AB8" s="164" t="str">
        <f t="shared" si="2"/>
        <v>https://shopeefood.shopee.vn/bo-suu-tap/sekai-50</v>
      </c>
    </row>
    <row r="9" spans="1:28" ht="180">
      <c r="A9" s="151" t="s">
        <v>684</v>
      </c>
      <c r="B9" s="152"/>
      <c r="C9" s="152" t="s">
        <v>717</v>
      </c>
      <c r="D9" s="152" t="s">
        <v>222</v>
      </c>
      <c r="E9" s="186" t="s">
        <v>718</v>
      </c>
      <c r="F9" s="181" t="s">
        <v>728</v>
      </c>
      <c r="G9" s="154" t="str">
        <f t="shared" si="0"/>
        <v>[Alacarte CB]_Trà Sữa Sekai_Jan.CB3</v>
      </c>
      <c r="H9" s="182" t="s">
        <v>729</v>
      </c>
      <c r="I9" s="176" t="s">
        <v>730</v>
      </c>
      <c r="J9" s="184" t="s">
        <v>722</v>
      </c>
      <c r="K9" s="168"/>
      <c r="L9" s="168"/>
      <c r="M9" s="168"/>
      <c r="N9" s="168"/>
      <c r="O9" s="155" t="s">
        <v>723</v>
      </c>
      <c r="P9" s="168"/>
      <c r="Q9" s="176" t="s">
        <v>731</v>
      </c>
      <c r="R9" s="177"/>
      <c r="S9" s="177"/>
      <c r="T9" s="177"/>
      <c r="U9" s="155" t="s">
        <v>725</v>
      </c>
      <c r="V9" s="155" t="b">
        <v>1</v>
      </c>
      <c r="W9" s="170" t="s">
        <v>726</v>
      </c>
      <c r="X9" s="168"/>
      <c r="Y9" s="173">
        <v>18829</v>
      </c>
      <c r="Z9" s="162" t="s">
        <v>732</v>
      </c>
      <c r="AA9" s="163" t="str">
        <f t="shared" si="1"/>
        <v>https://shopeefood.vn/bo-suu-tap/sekai-10</v>
      </c>
      <c r="AB9" s="164" t="str">
        <f t="shared" si="2"/>
        <v>https://shopeefood.shopee.vn/bo-suu-tap/sekai-10</v>
      </c>
    </row>
    <row r="10" spans="1:28" ht="135">
      <c r="A10" s="151" t="s">
        <v>684</v>
      </c>
      <c r="B10" s="152"/>
      <c r="C10" s="152" t="s">
        <v>717</v>
      </c>
      <c r="D10" s="152" t="s">
        <v>222</v>
      </c>
      <c r="E10" s="186" t="s">
        <v>733</v>
      </c>
      <c r="F10" s="181" t="s">
        <v>728</v>
      </c>
      <c r="G10" s="154" t="str">
        <f t="shared" si="0"/>
        <v>[Alacarte CB]_Bánh Mì Bà Huynh - Cống Quỳnh_Jan.CB3</v>
      </c>
      <c r="H10" s="183" t="s">
        <v>734</v>
      </c>
      <c r="I10" s="177" t="s">
        <v>735</v>
      </c>
      <c r="J10" s="187" t="s">
        <v>736</v>
      </c>
      <c r="K10" s="168"/>
      <c r="L10" s="187" t="s">
        <v>737</v>
      </c>
      <c r="M10" s="168" t="s">
        <v>738</v>
      </c>
      <c r="N10" s="188" t="s">
        <v>739</v>
      </c>
      <c r="O10" s="186" t="s">
        <v>740</v>
      </c>
      <c r="P10" s="177"/>
      <c r="Q10" s="177" t="s">
        <v>741</v>
      </c>
      <c r="R10" s="177"/>
      <c r="S10" s="177"/>
      <c r="T10" s="177"/>
      <c r="U10" s="155" t="s">
        <v>696</v>
      </c>
      <c r="V10" s="155" t="b">
        <v>0</v>
      </c>
      <c r="W10" s="179" t="s">
        <v>742</v>
      </c>
      <c r="X10" s="168"/>
      <c r="Y10" s="173">
        <v>18947</v>
      </c>
      <c r="Z10" s="162" t="s">
        <v>743</v>
      </c>
      <c r="AA10" s="163" t="str">
        <f t="shared" si="1"/>
        <v>https://shopeefood.vn/bo-suu-tap/banh-mi-ba-huynh-50</v>
      </c>
      <c r="AB10" s="164" t="str">
        <f t="shared" si="2"/>
        <v>https://shopeefood.shopee.vn/bo-suu-tap/banh-mi-ba-huynh-50</v>
      </c>
    </row>
    <row r="11" spans="1:28" ht="165">
      <c r="A11" s="151" t="s">
        <v>684</v>
      </c>
      <c r="B11" s="152"/>
      <c r="C11" s="152" t="s">
        <v>717</v>
      </c>
      <c r="D11" s="152" t="s">
        <v>222</v>
      </c>
      <c r="E11" s="186" t="s">
        <v>744</v>
      </c>
      <c r="F11" s="181" t="s">
        <v>728</v>
      </c>
      <c r="G11" s="154" t="str">
        <f t="shared" si="0"/>
        <v>[Alacarte CB]_Bún chả Hà nội 1982_Jan.CB3</v>
      </c>
      <c r="H11" s="183" t="s">
        <v>745</v>
      </c>
      <c r="I11" s="177" t="s">
        <v>746</v>
      </c>
      <c r="J11" s="178" t="s">
        <v>747</v>
      </c>
      <c r="K11" s="168"/>
      <c r="L11" s="178" t="s">
        <v>748</v>
      </c>
      <c r="M11" s="176" t="s">
        <v>749</v>
      </c>
      <c r="N11" s="177"/>
      <c r="O11" s="177" t="s">
        <v>750</v>
      </c>
      <c r="P11" s="177"/>
      <c r="Q11" s="177" t="s">
        <v>751</v>
      </c>
      <c r="R11" s="177"/>
      <c r="S11" s="177"/>
      <c r="T11" s="177"/>
      <c r="U11" s="155" t="s">
        <v>696</v>
      </c>
      <c r="V11" s="155" t="b">
        <v>0</v>
      </c>
      <c r="W11" s="179" t="s">
        <v>752</v>
      </c>
      <c r="X11" s="168"/>
      <c r="Y11" s="173">
        <v>18853</v>
      </c>
      <c r="Z11" s="162" t="s">
        <v>753</v>
      </c>
      <c r="AA11" s="163" t="str">
        <f t="shared" si="1"/>
        <v>https://shopeefood.vn/bo-suu-tap/buncha-hn-1982</v>
      </c>
      <c r="AB11" s="164" t="str">
        <f t="shared" si="2"/>
        <v>https://shopeefood.shopee.vn/bo-suu-tap/buncha-hn-1982</v>
      </c>
    </row>
    <row r="12" spans="1:28" ht="120">
      <c r="A12" s="151" t="s">
        <v>684</v>
      </c>
      <c r="B12" s="152"/>
      <c r="C12" s="152" t="s">
        <v>717</v>
      </c>
      <c r="D12" s="152" t="s">
        <v>222</v>
      </c>
      <c r="E12" s="180" t="s">
        <v>210</v>
      </c>
      <c r="F12" s="181" t="s">
        <v>687</v>
      </c>
      <c r="G12" s="154" t="str">
        <f t="shared" si="0"/>
        <v>[Alacarte CB]_Bánh Mì Ơi_Jan.CB1</v>
      </c>
      <c r="H12" s="183" t="s">
        <v>754</v>
      </c>
      <c r="I12" s="189" t="s">
        <v>755</v>
      </c>
      <c r="J12" s="190" t="s">
        <v>756</v>
      </c>
      <c r="K12" s="169"/>
      <c r="L12" s="190" t="s">
        <v>757</v>
      </c>
      <c r="M12" s="171" t="s">
        <v>758</v>
      </c>
      <c r="N12" s="176" t="s">
        <v>759</v>
      </c>
      <c r="O12" s="171" t="s">
        <v>760</v>
      </c>
      <c r="P12" s="168"/>
      <c r="Q12" s="177" t="s">
        <v>761</v>
      </c>
      <c r="R12" s="168"/>
      <c r="S12" s="177"/>
      <c r="T12" s="177"/>
      <c r="U12" s="155" t="s">
        <v>696</v>
      </c>
      <c r="V12" s="155" t="b">
        <v>1</v>
      </c>
      <c r="W12" s="179" t="s">
        <v>762</v>
      </c>
      <c r="X12" s="168"/>
      <c r="Y12" s="173">
        <v>18838</v>
      </c>
      <c r="Z12" s="162" t="s">
        <v>763</v>
      </c>
      <c r="AA12" s="163" t="str">
        <f t="shared" si="1"/>
        <v>https://shopeefood.vn/bo-suu-tap/banhmioi-25</v>
      </c>
      <c r="AB12" s="164" t="str">
        <f t="shared" si="2"/>
        <v>https://shopeefood.shopee.vn/bo-suu-tap/banhmioi-25</v>
      </c>
    </row>
    <row r="13" spans="1:28" ht="120">
      <c r="A13" s="151" t="s">
        <v>684</v>
      </c>
      <c r="B13" s="152"/>
      <c r="C13" s="152" t="s">
        <v>717</v>
      </c>
      <c r="D13" s="152" t="s">
        <v>222</v>
      </c>
      <c r="E13" s="180" t="s">
        <v>210</v>
      </c>
      <c r="F13" s="181" t="s">
        <v>764</v>
      </c>
      <c r="G13" s="154" t="str">
        <f t="shared" si="0"/>
        <v>[Alacarte CB]_Bánh Mì Ơi_Jan.CB4</v>
      </c>
      <c r="H13" s="176" t="s">
        <v>765</v>
      </c>
      <c r="I13" s="183" t="s">
        <v>766</v>
      </c>
      <c r="J13" s="190" t="s">
        <v>756</v>
      </c>
      <c r="K13" s="162"/>
      <c r="L13" s="162"/>
      <c r="M13" s="162"/>
      <c r="N13" s="169"/>
      <c r="O13" s="183" t="s">
        <v>767</v>
      </c>
      <c r="P13" s="169"/>
      <c r="Q13" s="183" t="s">
        <v>768</v>
      </c>
      <c r="R13" s="177"/>
      <c r="S13" s="177"/>
      <c r="T13" s="177"/>
      <c r="U13" s="155" t="s">
        <v>725</v>
      </c>
      <c r="V13" s="155" t="b">
        <v>1</v>
      </c>
      <c r="W13" s="179" t="s">
        <v>769</v>
      </c>
      <c r="X13" s="168"/>
      <c r="Y13" s="173">
        <v>17307</v>
      </c>
      <c r="Z13" s="162" t="s">
        <v>770</v>
      </c>
      <c r="AA13" s="163" t="str">
        <f t="shared" si="1"/>
        <v>https://shopeefood.vn/bo-suu-tap/banh-mi-oi-deal1k</v>
      </c>
      <c r="AB13" s="164" t="str">
        <f t="shared" si="2"/>
        <v>https://shopeefood.shopee.vn/bo-suu-tap/banh-mi-oi-deal1k</v>
      </c>
    </row>
    <row r="14" spans="1:28" ht="120">
      <c r="A14" s="151" t="s">
        <v>684</v>
      </c>
      <c r="B14" s="152"/>
      <c r="C14" s="152" t="s">
        <v>717</v>
      </c>
      <c r="D14" s="152" t="s">
        <v>215</v>
      </c>
      <c r="E14" s="180" t="s">
        <v>210</v>
      </c>
      <c r="F14" s="181" t="s">
        <v>684</v>
      </c>
      <c r="G14" s="154" t="str">
        <f t="shared" si="0"/>
        <v>[Win 3]_Bánh Mì Ơi_Jan</v>
      </c>
      <c r="H14" s="176" t="s">
        <v>771</v>
      </c>
      <c r="I14" s="183" t="s">
        <v>772</v>
      </c>
      <c r="J14" s="190" t="s">
        <v>756</v>
      </c>
      <c r="K14" s="162"/>
      <c r="L14" s="162"/>
      <c r="M14" s="162"/>
      <c r="N14" s="169"/>
      <c r="O14" s="183" t="s">
        <v>773</v>
      </c>
      <c r="P14" s="169"/>
      <c r="Q14" s="183" t="s">
        <v>774</v>
      </c>
      <c r="R14" s="177"/>
      <c r="S14" s="177"/>
      <c r="T14" s="177"/>
      <c r="U14" s="155" t="s">
        <v>696</v>
      </c>
      <c r="V14" s="155" t="b">
        <v>1</v>
      </c>
      <c r="W14" s="179" t="s">
        <v>775</v>
      </c>
      <c r="X14" s="168"/>
      <c r="Y14" s="173">
        <v>18914</v>
      </c>
      <c r="Z14" s="162" t="s">
        <v>776</v>
      </c>
      <c r="AA14" s="163" t="str">
        <f t="shared" si="1"/>
        <v>https://shopeefood.vn/bo-suu-tap/banhmioi-30</v>
      </c>
      <c r="AB14" s="164" t="str">
        <f t="shared" si="2"/>
        <v>https://shopeefood.shopee.vn/bo-suu-tap/banhmioi-30</v>
      </c>
    </row>
    <row r="15" spans="1:28" ht="105">
      <c r="A15" s="151" t="s">
        <v>684</v>
      </c>
      <c r="B15" s="152"/>
      <c r="C15" s="152" t="s">
        <v>706</v>
      </c>
      <c r="D15" s="152" t="s">
        <v>215</v>
      </c>
      <c r="E15" s="191" t="s">
        <v>777</v>
      </c>
      <c r="F15" s="175" t="s">
        <v>684</v>
      </c>
      <c r="G15" s="154" t="str">
        <f t="shared" si="0"/>
        <v>[Win 3]_Thủy Anh Fruits - Hoa Quả Nhập Khẩu_Jan</v>
      </c>
      <c r="H15" s="176" t="s">
        <v>778</v>
      </c>
      <c r="I15" s="159" t="s">
        <v>779</v>
      </c>
      <c r="J15" s="178" t="s">
        <v>780</v>
      </c>
      <c r="K15" s="159"/>
      <c r="L15" s="157" t="s">
        <v>781</v>
      </c>
      <c r="M15" s="176" t="s">
        <v>782</v>
      </c>
      <c r="N15" s="176" t="s">
        <v>783</v>
      </c>
      <c r="O15" s="159"/>
      <c r="P15" s="168"/>
      <c r="Q15" s="159"/>
      <c r="R15" s="168" t="s">
        <v>784</v>
      </c>
      <c r="S15" s="168"/>
      <c r="T15" s="168"/>
      <c r="U15" s="155" t="s">
        <v>725</v>
      </c>
      <c r="V15" s="155" t="b">
        <v>0</v>
      </c>
      <c r="W15" s="179" t="s">
        <v>785</v>
      </c>
      <c r="X15" s="168"/>
      <c r="Y15" s="173">
        <v>18896</v>
      </c>
      <c r="Z15" s="162" t="s">
        <v>786</v>
      </c>
      <c r="AA15" s="163" t="str">
        <f t="shared" si="1"/>
        <v>https://shopeefood.vn/bo-suu-tap/hoaqua-thuy-anh-fruits</v>
      </c>
      <c r="AB15" s="164" t="str">
        <f t="shared" si="2"/>
        <v>https://shopeefood.shopee.vn/bo-suu-tap/hoaqua-thuy-anh-fruits</v>
      </c>
    </row>
    <row r="16" spans="1:28" ht="135">
      <c r="A16" s="151" t="s">
        <v>684</v>
      </c>
      <c r="B16" s="152"/>
      <c r="C16" s="152" t="s">
        <v>706</v>
      </c>
      <c r="D16" s="152" t="s">
        <v>222</v>
      </c>
      <c r="E16" s="191" t="s">
        <v>787</v>
      </c>
      <c r="F16" s="181" t="s">
        <v>728</v>
      </c>
      <c r="G16" s="154" t="str">
        <f t="shared" si="0"/>
        <v>[Alacarte CB]_Cafe Amazon_Jan.CB3</v>
      </c>
      <c r="H16" s="192" t="s">
        <v>788</v>
      </c>
      <c r="I16" s="193" t="s">
        <v>789</v>
      </c>
      <c r="J16" s="178" t="s">
        <v>790</v>
      </c>
      <c r="K16" s="193"/>
      <c r="L16" s="193"/>
      <c r="M16" s="193"/>
      <c r="N16" s="177"/>
      <c r="O16" s="176" t="s">
        <v>791</v>
      </c>
      <c r="P16" s="177"/>
      <c r="Q16" s="193" t="s">
        <v>792</v>
      </c>
      <c r="R16" s="177"/>
      <c r="S16" s="177"/>
      <c r="T16" s="177"/>
      <c r="U16" s="155" t="s">
        <v>696</v>
      </c>
      <c r="V16" s="155" t="b">
        <v>1</v>
      </c>
      <c r="W16" s="179" t="s">
        <v>793</v>
      </c>
      <c r="X16" s="168"/>
      <c r="Y16" s="173">
        <v>18839</v>
      </c>
      <c r="Z16" s="162" t="s">
        <v>794</v>
      </c>
      <c r="AA16" s="163" t="str">
        <f t="shared" si="1"/>
        <v>https://shopeefood.vn/bo-suu-tap/amazon-cf</v>
      </c>
      <c r="AB16" s="164" t="str">
        <f t="shared" si="2"/>
        <v>https://shopeefood.shopee.vn/bo-suu-tap/amazon-cf</v>
      </c>
    </row>
    <row r="17" spans="1:28" ht="135">
      <c r="A17" s="151" t="s">
        <v>684</v>
      </c>
      <c r="B17" s="152"/>
      <c r="C17" s="152" t="s">
        <v>706</v>
      </c>
      <c r="D17" s="152" t="s">
        <v>222</v>
      </c>
      <c r="E17" s="191" t="s">
        <v>787</v>
      </c>
      <c r="F17" s="181" t="s">
        <v>764</v>
      </c>
      <c r="G17" s="154" t="str">
        <f t="shared" si="0"/>
        <v>[Alacarte CB]_Cafe Amazon_Jan.CB4</v>
      </c>
      <c r="H17" s="193" t="s">
        <v>795</v>
      </c>
      <c r="I17" s="193" t="s">
        <v>796</v>
      </c>
      <c r="J17" s="178" t="s">
        <v>790</v>
      </c>
      <c r="K17" s="193"/>
      <c r="L17" s="193"/>
      <c r="M17" s="193"/>
      <c r="N17" s="177"/>
      <c r="O17" s="176" t="s">
        <v>791</v>
      </c>
      <c r="P17" s="177"/>
      <c r="Q17" s="193" t="s">
        <v>797</v>
      </c>
      <c r="R17" s="177"/>
      <c r="S17" s="177"/>
      <c r="T17" s="177"/>
      <c r="U17" s="155" t="s">
        <v>696</v>
      </c>
      <c r="V17" s="155" t="b">
        <v>1</v>
      </c>
      <c r="W17" s="179" t="s">
        <v>793</v>
      </c>
      <c r="X17" s="168"/>
      <c r="Y17" s="173">
        <v>18866</v>
      </c>
      <c r="Z17" s="162" t="s">
        <v>798</v>
      </c>
      <c r="AA17" s="163" t="str">
        <f t="shared" si="1"/>
        <v>https://shopeefood.vn/bo-suu-tap/cf--amazon</v>
      </c>
      <c r="AB17" s="164" t="str">
        <f t="shared" si="2"/>
        <v>https://shopeefood.shopee.vn/bo-suu-tap/cf--amazon</v>
      </c>
    </row>
    <row r="18" spans="1:28" ht="105">
      <c r="A18" s="151" t="s">
        <v>684</v>
      </c>
      <c r="B18" s="152"/>
      <c r="C18" s="152" t="s">
        <v>717</v>
      </c>
      <c r="D18" s="152" t="s">
        <v>222</v>
      </c>
      <c r="E18" s="183" t="s">
        <v>311</v>
      </c>
      <c r="F18" s="181" t="s">
        <v>764</v>
      </c>
      <c r="G18" s="154" t="str">
        <f t="shared" si="0"/>
        <v>[Alacarte CB]_Hanuri - Món Ăn Hàn Quốc_Jan.CB4</v>
      </c>
      <c r="H18" s="183" t="s">
        <v>799</v>
      </c>
      <c r="I18" s="183" t="s">
        <v>800</v>
      </c>
      <c r="J18" s="170" t="s">
        <v>801</v>
      </c>
      <c r="K18" s="159"/>
      <c r="L18" s="159"/>
      <c r="M18" s="159"/>
      <c r="N18" s="168"/>
      <c r="O18" s="171" t="s">
        <v>802</v>
      </c>
      <c r="P18" s="168"/>
      <c r="Q18" s="155" t="s">
        <v>803</v>
      </c>
      <c r="R18" s="177"/>
      <c r="S18" s="177"/>
      <c r="T18" s="177"/>
      <c r="U18" s="155" t="s">
        <v>725</v>
      </c>
      <c r="V18" s="155" t="b">
        <v>1</v>
      </c>
      <c r="W18" s="179" t="s">
        <v>804</v>
      </c>
      <c r="X18" s="168"/>
      <c r="Y18" s="173">
        <v>15204</v>
      </c>
      <c r="Z18" s="162" t="s">
        <v>805</v>
      </c>
      <c r="AA18" s="163" t="str">
        <f t="shared" si="1"/>
        <v>https://shopeefood.vn/bo-suu-tap/hanuri-50</v>
      </c>
      <c r="AB18" s="164" t="str">
        <f t="shared" si="2"/>
        <v>https://shopeefood.shopee.vn/bo-suu-tap/hanuri-50</v>
      </c>
    </row>
    <row r="19" spans="1:28" ht="120">
      <c r="A19" s="151" t="s">
        <v>684</v>
      </c>
      <c r="B19" s="152"/>
      <c r="C19" s="152" t="s">
        <v>706</v>
      </c>
      <c r="D19" s="152" t="s">
        <v>222</v>
      </c>
      <c r="E19" s="174" t="s">
        <v>806</v>
      </c>
      <c r="F19" s="175" t="s">
        <v>719</v>
      </c>
      <c r="G19" s="154" t="str">
        <f t="shared" si="0"/>
        <v>[Alacarte CB]_Trà sữa Sharetea - The Alley_Jan.CB2</v>
      </c>
      <c r="H19" s="176" t="s">
        <v>807</v>
      </c>
      <c r="I19" s="176" t="s">
        <v>808</v>
      </c>
      <c r="J19" s="170" t="s">
        <v>809</v>
      </c>
      <c r="K19" s="159"/>
      <c r="L19" s="159"/>
      <c r="M19" s="159"/>
      <c r="N19" s="168"/>
      <c r="O19" s="155" t="s">
        <v>810</v>
      </c>
      <c r="P19" s="168"/>
      <c r="Q19" s="159"/>
      <c r="R19" s="176" t="s">
        <v>811</v>
      </c>
      <c r="S19" s="168"/>
      <c r="T19" s="168"/>
      <c r="U19" s="155"/>
      <c r="V19" s="155" t="b">
        <v>1</v>
      </c>
      <c r="W19" s="170" t="s">
        <v>812</v>
      </c>
      <c r="X19" s="168"/>
      <c r="Y19" s="173">
        <v>18822</v>
      </c>
      <c r="Z19" s="162" t="s">
        <v>813</v>
      </c>
      <c r="AA19" s="163" t="str">
        <f t="shared" si="1"/>
        <v>https://shopeefood.vn/bo-suu-tap/tra-sua-the-alley</v>
      </c>
      <c r="AB19" s="164" t="str">
        <f t="shared" si="2"/>
        <v>https://shopeefood.shopee.vn/bo-suu-tap/tra-sua-the-alley</v>
      </c>
    </row>
    <row r="20" spans="1:28" ht="120">
      <c r="A20" s="151" t="s">
        <v>684</v>
      </c>
      <c r="B20" s="152"/>
      <c r="C20" s="152" t="s">
        <v>706</v>
      </c>
      <c r="D20" s="152" t="s">
        <v>222</v>
      </c>
      <c r="E20" s="174" t="s">
        <v>806</v>
      </c>
      <c r="F20" s="175" t="s">
        <v>728</v>
      </c>
      <c r="G20" s="154" t="str">
        <f t="shared" si="0"/>
        <v>[Alacarte CB]_Trà sữa Sharetea - The Alley_Jan.CB3</v>
      </c>
      <c r="H20" s="176" t="s">
        <v>814</v>
      </c>
      <c r="I20" s="176" t="s">
        <v>815</v>
      </c>
      <c r="J20" s="170" t="s">
        <v>809</v>
      </c>
      <c r="K20" s="159"/>
      <c r="L20" s="159"/>
      <c r="M20" s="159"/>
      <c r="N20" s="168"/>
      <c r="O20" s="155" t="s">
        <v>810</v>
      </c>
      <c r="P20" s="168"/>
      <c r="Q20" s="159"/>
      <c r="R20" s="176" t="s">
        <v>816</v>
      </c>
      <c r="S20" s="168"/>
      <c r="T20" s="168"/>
      <c r="U20" s="155"/>
      <c r="V20" s="155" t="b">
        <v>1</v>
      </c>
      <c r="W20" s="170" t="s">
        <v>812</v>
      </c>
      <c r="X20" s="168"/>
      <c r="Y20" s="173">
        <v>18948</v>
      </c>
      <c r="Z20" s="162" t="s">
        <v>817</v>
      </c>
      <c r="AA20" s="163" t="str">
        <f t="shared" si="1"/>
        <v>https://shopeefood.vn/bo-suu-tap/tra-sua---alley</v>
      </c>
      <c r="AB20" s="164" t="str">
        <f t="shared" si="2"/>
        <v>https://shopeefood.shopee.vn/bo-suu-tap/tra-sua---alley</v>
      </c>
    </row>
    <row r="21" spans="1:28" ht="314">
      <c r="A21" s="151" t="s">
        <v>684</v>
      </c>
      <c r="B21" s="152"/>
      <c r="C21" s="152" t="s">
        <v>717</v>
      </c>
      <c r="D21" s="152" t="s">
        <v>222</v>
      </c>
      <c r="E21" s="174" t="s">
        <v>818</v>
      </c>
      <c r="F21" s="175" t="s">
        <v>728</v>
      </c>
      <c r="G21" s="154" t="str">
        <f t="shared" si="0"/>
        <v>[Alacarte CB]_Milo Dầm TUTIMI_Jan.CB3</v>
      </c>
      <c r="H21" s="176" t="s">
        <v>819</v>
      </c>
      <c r="I21" s="193" t="s">
        <v>820</v>
      </c>
      <c r="J21" s="194" t="s">
        <v>821</v>
      </c>
      <c r="K21" s="195"/>
      <c r="L21" s="195"/>
      <c r="M21" s="159"/>
      <c r="N21" s="168"/>
      <c r="O21" s="155" t="s">
        <v>810</v>
      </c>
      <c r="P21" s="168"/>
      <c r="Q21" s="176" t="s">
        <v>822</v>
      </c>
      <c r="R21" s="168"/>
      <c r="S21" s="168"/>
      <c r="T21" s="177"/>
      <c r="U21" s="155" t="s">
        <v>696</v>
      </c>
      <c r="V21" s="155" t="b">
        <v>1</v>
      </c>
      <c r="W21" s="179" t="s">
        <v>823</v>
      </c>
      <c r="X21" s="168"/>
      <c r="Y21" s="173">
        <v>18824</v>
      </c>
      <c r="Z21" s="162" t="s">
        <v>824</v>
      </c>
      <c r="AA21" s="163" t="str">
        <f t="shared" si="1"/>
        <v>https://shopeefood.vn/bo-suu-tap/tutimi-milo</v>
      </c>
      <c r="AB21" s="164" t="str">
        <f t="shared" si="2"/>
        <v>https://shopeefood.shopee.vn/bo-suu-tap/tutimi-milo</v>
      </c>
    </row>
    <row r="22" spans="1:28" ht="210">
      <c r="A22" s="151" t="s">
        <v>684</v>
      </c>
      <c r="B22" s="152"/>
      <c r="C22" s="152" t="s">
        <v>706</v>
      </c>
      <c r="D22" s="152" t="s">
        <v>222</v>
      </c>
      <c r="E22" s="191" t="s">
        <v>251</v>
      </c>
      <c r="F22" s="175" t="s">
        <v>764</v>
      </c>
      <c r="G22" s="154" t="str">
        <f t="shared" si="0"/>
        <v>[Alacarte CB]_Burger King_Jan.CB4</v>
      </c>
      <c r="H22" s="176" t="s">
        <v>825</v>
      </c>
      <c r="I22" s="193" t="s">
        <v>826</v>
      </c>
      <c r="J22" s="178" t="s">
        <v>827</v>
      </c>
      <c r="K22" s="162"/>
      <c r="L22" s="162"/>
      <c r="M22" s="162"/>
      <c r="N22" s="169"/>
      <c r="O22" s="196" t="s">
        <v>828</v>
      </c>
      <c r="P22" s="169"/>
      <c r="Q22" s="193" t="s">
        <v>829</v>
      </c>
      <c r="R22" s="177"/>
      <c r="S22" s="177"/>
      <c r="T22" s="177"/>
      <c r="U22" s="155" t="s">
        <v>696</v>
      </c>
      <c r="V22" s="155" t="b">
        <v>1</v>
      </c>
      <c r="W22" s="179" t="s">
        <v>830</v>
      </c>
      <c r="X22" s="168"/>
      <c r="Y22" s="173">
        <v>18875</v>
      </c>
      <c r="Z22" s="162" t="s">
        <v>831</v>
      </c>
      <c r="AA22" s="163" t="str">
        <f t="shared" si="1"/>
        <v>https://shopeefood.vn/bo-suu-tap/burgerking-80</v>
      </c>
      <c r="AB22" s="164" t="str">
        <f t="shared" si="2"/>
        <v>https://shopeefood.shopee.vn/bo-suu-tap/burgerking-80</v>
      </c>
    </row>
    <row r="23" spans="1:28" ht="210">
      <c r="A23" s="151" t="s">
        <v>684</v>
      </c>
      <c r="B23" s="152"/>
      <c r="C23" s="152" t="s">
        <v>706</v>
      </c>
      <c r="D23" s="152" t="s">
        <v>215</v>
      </c>
      <c r="E23" s="191" t="s">
        <v>251</v>
      </c>
      <c r="F23" s="175" t="s">
        <v>684</v>
      </c>
      <c r="G23" s="154" t="str">
        <f t="shared" si="0"/>
        <v>[Win 3]_Burger King_Jan</v>
      </c>
      <c r="H23" s="176" t="s">
        <v>832</v>
      </c>
      <c r="I23" s="193" t="s">
        <v>826</v>
      </c>
      <c r="J23" s="178" t="s">
        <v>827</v>
      </c>
      <c r="K23" s="162"/>
      <c r="L23" s="162"/>
      <c r="M23" s="162"/>
      <c r="N23" s="169"/>
      <c r="O23" s="183" t="s">
        <v>833</v>
      </c>
      <c r="P23" s="169"/>
      <c r="Q23" s="193"/>
      <c r="R23" s="177" t="s">
        <v>834</v>
      </c>
      <c r="S23" s="177"/>
      <c r="T23" s="177"/>
      <c r="U23" s="155" t="s">
        <v>696</v>
      </c>
      <c r="V23" s="155" t="b">
        <v>1</v>
      </c>
      <c r="W23" s="179" t="s">
        <v>830</v>
      </c>
      <c r="X23" s="168"/>
      <c r="Y23" s="173">
        <v>18879</v>
      </c>
      <c r="Z23" s="162" t="s">
        <v>835</v>
      </c>
      <c r="AA23" s="163" t="str">
        <f t="shared" si="1"/>
        <v>https://shopeefood.vn/bo-suu-tap/burgerkinghn-80</v>
      </c>
      <c r="AB23" s="164" t="str">
        <f t="shared" si="2"/>
        <v>https://shopeefood.shopee.vn/bo-suu-tap/burgerkinghn-80</v>
      </c>
    </row>
    <row r="24" spans="1:28" ht="210">
      <c r="A24" s="151" t="s">
        <v>684</v>
      </c>
      <c r="B24" s="152"/>
      <c r="C24" s="152" t="s">
        <v>706</v>
      </c>
      <c r="D24" s="152" t="s">
        <v>219</v>
      </c>
      <c r="E24" s="191" t="s">
        <v>251</v>
      </c>
      <c r="F24" s="175" t="s">
        <v>684</v>
      </c>
      <c r="G24" s="154" t="str">
        <f t="shared" si="0"/>
        <v>[Alacarte]_Burger King_Jan</v>
      </c>
      <c r="H24" s="176" t="s">
        <v>836</v>
      </c>
      <c r="I24" s="193" t="s">
        <v>837</v>
      </c>
      <c r="J24" s="178" t="s">
        <v>827</v>
      </c>
      <c r="K24" s="162"/>
      <c r="L24" s="162"/>
      <c r="M24" s="162"/>
      <c r="N24" s="169"/>
      <c r="O24" s="183" t="s">
        <v>833</v>
      </c>
      <c r="P24" s="169"/>
      <c r="Q24" s="193"/>
      <c r="R24" s="177" t="s">
        <v>838</v>
      </c>
      <c r="S24" s="177"/>
      <c r="T24" s="177"/>
      <c r="U24" s="155" t="s">
        <v>696</v>
      </c>
      <c r="V24" s="155" t="b">
        <v>1</v>
      </c>
      <c r="W24" s="179" t="s">
        <v>830</v>
      </c>
      <c r="X24" s="168"/>
      <c r="Y24" s="173">
        <v>18583</v>
      </c>
      <c r="Z24" s="162" t="s">
        <v>839</v>
      </c>
      <c r="AA24" s="163" t="str">
        <f t="shared" si="1"/>
        <v>https://shopeefood.vn/bo-suu-tap/burger-king</v>
      </c>
      <c r="AB24" s="164" t="str">
        <f t="shared" si="2"/>
        <v>https://shopeefood.shopee.vn/bo-suu-tap/burger-king</v>
      </c>
    </row>
    <row r="25" spans="1:28" ht="105">
      <c r="A25" s="151" t="s">
        <v>684</v>
      </c>
      <c r="B25" s="152"/>
      <c r="C25" s="152" t="s">
        <v>717</v>
      </c>
      <c r="D25" s="152" t="s">
        <v>211</v>
      </c>
      <c r="E25" s="153" t="s">
        <v>379</v>
      </c>
      <c r="F25" s="155" t="s">
        <v>684</v>
      </c>
      <c r="G25" s="154" t="str">
        <f t="shared" si="0"/>
        <v>[Win 1]_Rau Má Mix_Jan</v>
      </c>
      <c r="H25" s="155" t="s">
        <v>840</v>
      </c>
      <c r="I25" s="159" t="s">
        <v>841</v>
      </c>
      <c r="J25" s="178" t="s">
        <v>842</v>
      </c>
      <c r="K25" s="159"/>
      <c r="L25" s="179" t="s">
        <v>843</v>
      </c>
      <c r="M25" s="159"/>
      <c r="N25" s="197"/>
      <c r="O25" s="171" t="s">
        <v>844</v>
      </c>
      <c r="P25" s="168"/>
      <c r="Q25" s="193" t="s">
        <v>845</v>
      </c>
      <c r="R25" s="177"/>
      <c r="S25" s="177"/>
      <c r="T25" s="177"/>
      <c r="U25" s="155" t="s">
        <v>725</v>
      </c>
      <c r="V25" s="155" t="b">
        <v>1</v>
      </c>
      <c r="W25" s="179" t="s">
        <v>846</v>
      </c>
      <c r="X25" s="168"/>
      <c r="Y25" s="173">
        <v>18840</v>
      </c>
      <c r="Z25" s="162" t="s">
        <v>847</v>
      </c>
      <c r="AA25" s="163" t="str">
        <f t="shared" si="1"/>
        <v>https://shopeefood.vn/bo-suu-tap/raumamix-1t1</v>
      </c>
      <c r="AB25" s="164" t="str">
        <f t="shared" si="2"/>
        <v>https://shopeefood.shopee.vn/bo-suu-tap/raumamix-1t1</v>
      </c>
    </row>
    <row r="26" spans="1:28" ht="150">
      <c r="A26" s="151" t="s">
        <v>684</v>
      </c>
      <c r="B26" s="152"/>
      <c r="C26" s="152" t="s">
        <v>717</v>
      </c>
      <c r="D26" s="152" t="s">
        <v>211</v>
      </c>
      <c r="E26" s="198" t="s">
        <v>848</v>
      </c>
      <c r="F26" s="155" t="s">
        <v>684</v>
      </c>
      <c r="G26" s="154" t="str">
        <f t="shared" si="0"/>
        <v>[Win 1]_Olong Châu_Jan</v>
      </c>
      <c r="H26" s="176" t="s">
        <v>849</v>
      </c>
      <c r="I26" s="176" t="s">
        <v>850</v>
      </c>
      <c r="J26" s="178" t="s">
        <v>851</v>
      </c>
      <c r="K26" s="159"/>
      <c r="L26" s="179" t="s">
        <v>852</v>
      </c>
      <c r="M26" s="171" t="s">
        <v>853</v>
      </c>
      <c r="N26" s="177" t="s">
        <v>854</v>
      </c>
      <c r="O26" s="159"/>
      <c r="P26" s="168"/>
      <c r="Q26" s="193" t="s">
        <v>855</v>
      </c>
      <c r="R26" s="177"/>
      <c r="S26" s="177"/>
      <c r="T26" s="177"/>
      <c r="U26" s="155" t="s">
        <v>696</v>
      </c>
      <c r="V26" s="155" t="b">
        <v>1</v>
      </c>
      <c r="W26" s="179" t="s">
        <v>856</v>
      </c>
      <c r="X26" s="168"/>
      <c r="Y26" s="173">
        <v>18897</v>
      </c>
      <c r="Z26" s="162" t="s">
        <v>857</v>
      </c>
      <c r="AA26" s="163" t="str">
        <f t="shared" si="1"/>
        <v>https://shopeefood.vn/bo-suu-tap/olong-chau-1t1</v>
      </c>
      <c r="AB26" s="164" t="str">
        <f t="shared" si="2"/>
        <v>https://shopeefood.shopee.vn/bo-suu-tap/olong-chau-1t1</v>
      </c>
    </row>
    <row r="27" spans="1:28" ht="165">
      <c r="A27" s="151" t="s">
        <v>684</v>
      </c>
      <c r="B27" s="152"/>
      <c r="C27" s="152" t="s">
        <v>706</v>
      </c>
      <c r="D27" s="152" t="s">
        <v>222</v>
      </c>
      <c r="E27" s="191" t="s">
        <v>274</v>
      </c>
      <c r="F27" s="155" t="s">
        <v>858</v>
      </c>
      <c r="G27" s="154" t="str">
        <f t="shared" si="0"/>
        <v>[Alacarte CB]_Cơm Tấm Phúc Lộc Thọ_Jan.CB5</v>
      </c>
      <c r="H27" s="193" t="s">
        <v>859</v>
      </c>
      <c r="I27" s="193" t="s">
        <v>826</v>
      </c>
      <c r="J27" s="178" t="s">
        <v>860</v>
      </c>
      <c r="K27" s="193"/>
      <c r="L27" s="193"/>
      <c r="M27" s="193"/>
      <c r="N27" s="177"/>
      <c r="O27" s="171" t="s">
        <v>861</v>
      </c>
      <c r="P27" s="177"/>
      <c r="Q27" s="193" t="s">
        <v>862</v>
      </c>
      <c r="R27" s="177"/>
      <c r="S27" s="177"/>
      <c r="T27" s="177"/>
      <c r="U27" s="155" t="s">
        <v>696</v>
      </c>
      <c r="V27" s="155" t="b">
        <v>0</v>
      </c>
      <c r="W27" s="179" t="s">
        <v>863</v>
      </c>
      <c r="X27" s="168"/>
      <c r="Y27" s="173">
        <v>18878</v>
      </c>
      <c r="Z27" s="162" t="s">
        <v>864</v>
      </c>
      <c r="AA27" s="163" t="str">
        <f t="shared" si="1"/>
        <v>https://shopeefood.vn/bo-suu-tap/phucloctho-1k</v>
      </c>
      <c r="AB27" s="164" t="str">
        <f t="shared" si="2"/>
        <v>https://shopeefood.shopee.vn/bo-suu-tap/phucloctho-1k</v>
      </c>
    </row>
    <row r="28" spans="1:28" ht="165">
      <c r="A28" s="151" t="s">
        <v>684</v>
      </c>
      <c r="B28" s="152"/>
      <c r="C28" s="152" t="s">
        <v>706</v>
      </c>
      <c r="D28" s="152" t="s">
        <v>211</v>
      </c>
      <c r="E28" s="191" t="s">
        <v>274</v>
      </c>
      <c r="F28" s="155" t="s">
        <v>684</v>
      </c>
      <c r="G28" s="154" t="str">
        <f t="shared" si="0"/>
        <v>[Win 1]_Cơm Tấm Phúc Lộc Thọ_Jan</v>
      </c>
      <c r="H28" s="193" t="s">
        <v>865</v>
      </c>
      <c r="I28" s="193" t="s">
        <v>866</v>
      </c>
      <c r="J28" s="178" t="s">
        <v>860</v>
      </c>
      <c r="K28" s="193"/>
      <c r="L28" s="193"/>
      <c r="M28" s="193"/>
      <c r="N28" s="177"/>
      <c r="O28" s="176" t="s">
        <v>867</v>
      </c>
      <c r="P28" s="177"/>
      <c r="Q28" s="176" t="s">
        <v>868</v>
      </c>
      <c r="R28" s="177"/>
      <c r="S28" s="177"/>
      <c r="T28" s="177"/>
      <c r="U28" s="155" t="s">
        <v>696</v>
      </c>
      <c r="V28" s="155" t="b">
        <v>0</v>
      </c>
      <c r="W28" s="179" t="s">
        <v>869</v>
      </c>
      <c r="X28" s="168"/>
      <c r="Y28" s="173">
        <v>18895</v>
      </c>
      <c r="Z28" s="162" t="s">
        <v>870</v>
      </c>
      <c r="AA28" s="163" t="str">
        <f t="shared" si="1"/>
        <v>https://shopeefood.vn/bo-suu-tap/com-phuc-loc-tho-1k</v>
      </c>
      <c r="AB28" s="164" t="str">
        <f t="shared" si="2"/>
        <v>https://shopeefood.shopee.vn/bo-suu-tap/com-phuc-loc-tho-1k</v>
      </c>
    </row>
    <row r="29" spans="1:28" ht="255">
      <c r="A29" s="151" t="s">
        <v>684</v>
      </c>
      <c r="B29" s="152"/>
      <c r="C29" s="152" t="s">
        <v>717</v>
      </c>
      <c r="D29" s="152" t="s">
        <v>222</v>
      </c>
      <c r="E29" s="183" t="s">
        <v>871</v>
      </c>
      <c r="F29" s="155" t="s">
        <v>687</v>
      </c>
      <c r="G29" s="154" t="str">
        <f t="shared" si="0"/>
        <v>[Alacarte CB]_Sinh Tố, Nước Ép &amp; Detox - ReViet Juice_Jan.CB1</v>
      </c>
      <c r="H29" s="183" t="s">
        <v>872</v>
      </c>
      <c r="I29" s="155" t="s">
        <v>873</v>
      </c>
      <c r="J29" s="170" t="s">
        <v>874</v>
      </c>
      <c r="K29" s="159"/>
      <c r="L29" s="179" t="s">
        <v>875</v>
      </c>
      <c r="M29" s="176" t="s">
        <v>876</v>
      </c>
      <c r="N29" s="155" t="s">
        <v>877</v>
      </c>
      <c r="O29" s="159"/>
      <c r="P29" s="168"/>
      <c r="Q29" s="159" t="s">
        <v>878</v>
      </c>
      <c r="R29" s="177"/>
      <c r="S29" s="177"/>
      <c r="T29" s="177"/>
      <c r="U29" s="155" t="s">
        <v>696</v>
      </c>
      <c r="V29" s="155" t="b">
        <v>1</v>
      </c>
      <c r="W29" s="179" t="s">
        <v>879</v>
      </c>
      <c r="X29" s="168"/>
      <c r="Y29" s="173">
        <v>18898</v>
      </c>
      <c r="Z29" s="162" t="s">
        <v>880</v>
      </c>
      <c r="AA29" s="163" t="str">
        <f t="shared" si="1"/>
        <v>https://shopeefood.vn/bo-suu-tap/reviet-juice-1k</v>
      </c>
      <c r="AB29" s="164" t="str">
        <f t="shared" si="2"/>
        <v>https://shopeefood.shopee.vn/bo-suu-tap/reviet-juice-1k</v>
      </c>
    </row>
    <row r="30" spans="1:28" ht="255">
      <c r="A30" s="151" t="s">
        <v>684</v>
      </c>
      <c r="B30" s="152"/>
      <c r="C30" s="152" t="s">
        <v>706</v>
      </c>
      <c r="D30" s="152" t="s">
        <v>222</v>
      </c>
      <c r="E30" s="191" t="s">
        <v>881</v>
      </c>
      <c r="F30" s="176" t="s">
        <v>687</v>
      </c>
      <c r="G30" s="154" t="str">
        <f t="shared" si="0"/>
        <v>[Alacarte CB]_Trà Sữa &amp; Chè Khúc Bạch AZ_Jan.CB1</v>
      </c>
      <c r="H30" s="193" t="s">
        <v>882</v>
      </c>
      <c r="I30" s="193" t="s">
        <v>883</v>
      </c>
      <c r="J30" s="178" t="s">
        <v>884</v>
      </c>
      <c r="K30" s="159"/>
      <c r="L30" s="157"/>
      <c r="M30" s="159"/>
      <c r="N30" s="171" t="s">
        <v>885</v>
      </c>
      <c r="O30" s="159"/>
      <c r="P30" s="177"/>
      <c r="Q30" s="176" t="s">
        <v>886</v>
      </c>
      <c r="R30" s="177"/>
      <c r="S30" s="177"/>
      <c r="T30" s="177"/>
      <c r="U30" s="155" t="s">
        <v>696</v>
      </c>
      <c r="V30" s="155" t="b">
        <v>1</v>
      </c>
      <c r="W30" s="179" t="s">
        <v>887</v>
      </c>
      <c r="X30" s="168"/>
      <c r="Y30" s="173">
        <v>18891</v>
      </c>
      <c r="Z30" s="162" t="s">
        <v>888</v>
      </c>
      <c r="AA30" s="163" t="str">
        <f t="shared" si="1"/>
        <v>https://shopeefood.vn/bo-suu-tap/khuc-bach-az</v>
      </c>
      <c r="AB30" s="164" t="str">
        <f t="shared" si="2"/>
        <v>https://shopeefood.shopee.vn/bo-suu-tap/khuc-bach-az</v>
      </c>
    </row>
    <row r="31" spans="1:28" ht="210">
      <c r="A31" s="151" t="s">
        <v>684</v>
      </c>
      <c r="B31" s="152"/>
      <c r="C31" s="152" t="s">
        <v>717</v>
      </c>
      <c r="D31" s="152" t="s">
        <v>222</v>
      </c>
      <c r="E31" s="153" t="s">
        <v>889</v>
      </c>
      <c r="F31" s="176" t="s">
        <v>764</v>
      </c>
      <c r="G31" s="154" t="str">
        <f t="shared" si="0"/>
        <v>[Alacarte CB]_Trà Sữa Dhi_Jan.CB4</v>
      </c>
      <c r="H31" s="182" t="s">
        <v>890</v>
      </c>
      <c r="I31" s="159" t="s">
        <v>891</v>
      </c>
      <c r="J31" s="178" t="s">
        <v>892</v>
      </c>
      <c r="K31" s="157"/>
      <c r="L31" s="159"/>
      <c r="M31" s="199"/>
      <c r="N31" s="168"/>
      <c r="O31" s="171" t="s">
        <v>893</v>
      </c>
      <c r="P31" s="168"/>
      <c r="Q31" s="159" t="s">
        <v>894</v>
      </c>
      <c r="R31" s="177"/>
      <c r="S31" s="177"/>
      <c r="T31" s="177"/>
      <c r="U31" s="155" t="s">
        <v>696</v>
      </c>
      <c r="V31" s="155" t="b">
        <v>1</v>
      </c>
      <c r="W31" s="179" t="s">
        <v>895</v>
      </c>
      <c r="X31" s="168"/>
      <c r="Y31" s="173">
        <v>18830</v>
      </c>
      <c r="Z31" s="162" t="s">
        <v>896</v>
      </c>
      <c r="AA31" s="163" t="str">
        <f t="shared" si="1"/>
        <v>https://shopeefood.vn/bo-suu-tap/dhi-tra-sua</v>
      </c>
      <c r="AB31" s="164" t="str">
        <f t="shared" si="2"/>
        <v>https://shopeefood.shopee.vn/bo-suu-tap/dhi-tra-sua</v>
      </c>
    </row>
    <row r="32" spans="1:28" ht="150">
      <c r="A32" s="151" t="s">
        <v>684</v>
      </c>
      <c r="B32" s="152"/>
      <c r="C32" s="200" t="s">
        <v>897</v>
      </c>
      <c r="D32" s="152" t="s">
        <v>207</v>
      </c>
      <c r="E32" s="180" t="s">
        <v>298</v>
      </c>
      <c r="F32" s="181" t="s">
        <v>898</v>
      </c>
      <c r="G32" s="154" t="str">
        <f t="shared" si="0"/>
        <v>[SuperVIP]_Gà Rán KFC_10-12/01</v>
      </c>
      <c r="H32" s="176" t="s">
        <v>899</v>
      </c>
      <c r="I32" s="181" t="s">
        <v>898</v>
      </c>
      <c r="J32" s="201" t="s">
        <v>900</v>
      </c>
      <c r="K32" s="202" t="s">
        <v>901</v>
      </c>
      <c r="L32" s="203" t="s">
        <v>902</v>
      </c>
      <c r="M32" s="162"/>
      <c r="N32" s="169"/>
      <c r="O32" s="183"/>
      <c r="P32" s="169"/>
      <c r="Q32" s="183" t="s">
        <v>903</v>
      </c>
      <c r="R32" s="183" t="s">
        <v>903</v>
      </c>
      <c r="S32" s="183" t="s">
        <v>903</v>
      </c>
      <c r="T32" s="183" t="s">
        <v>903</v>
      </c>
      <c r="U32" s="155"/>
      <c r="V32" s="155" t="b">
        <v>0</v>
      </c>
      <c r="W32" s="179" t="s">
        <v>904</v>
      </c>
      <c r="X32" s="168"/>
      <c r="Y32" s="173">
        <v>18880</v>
      </c>
      <c r="Z32" s="162" t="s">
        <v>905</v>
      </c>
      <c r="AA32" s="163" t="str">
        <f t="shared" si="1"/>
        <v>https://shopeefood.vn/bo-suu-tap/tiec-kfc</v>
      </c>
      <c r="AB32" s="164" t="str">
        <f t="shared" si="2"/>
        <v>https://shopeefood.shopee.vn/bo-suu-tap/tiec-kfc</v>
      </c>
    </row>
    <row r="33" spans="1:28" ht="120">
      <c r="A33" s="151" t="s">
        <v>684</v>
      </c>
      <c r="B33" s="152"/>
      <c r="C33" s="200" t="s">
        <v>897</v>
      </c>
      <c r="D33" s="152" t="s">
        <v>209</v>
      </c>
      <c r="E33" s="180" t="s">
        <v>376</v>
      </c>
      <c r="F33" s="181" t="s">
        <v>906</v>
      </c>
      <c r="G33" s="154" t="str">
        <f t="shared" si="0"/>
        <v>[VIP]_Pizza Hut_03-05/01</v>
      </c>
      <c r="H33" s="176" t="s">
        <v>907</v>
      </c>
      <c r="I33" s="181" t="s">
        <v>906</v>
      </c>
      <c r="J33" s="204" t="s">
        <v>908</v>
      </c>
      <c r="K33" s="205" t="s">
        <v>909</v>
      </c>
      <c r="L33" s="205" t="s">
        <v>909</v>
      </c>
      <c r="M33" s="162"/>
      <c r="N33" s="169"/>
      <c r="O33" s="183"/>
      <c r="P33" s="169"/>
      <c r="Q33" s="183" t="s">
        <v>910</v>
      </c>
      <c r="R33" s="183" t="s">
        <v>910</v>
      </c>
      <c r="S33" s="183" t="s">
        <v>910</v>
      </c>
      <c r="T33" s="183" t="s">
        <v>910</v>
      </c>
      <c r="U33" s="155"/>
      <c r="V33" s="155" t="b">
        <v>0</v>
      </c>
      <c r="W33" s="179" t="s">
        <v>911</v>
      </c>
      <c r="X33" s="168"/>
      <c r="Y33" s="173">
        <v>18834</v>
      </c>
      <c r="Z33" s="162" t="s">
        <v>912</v>
      </c>
      <c r="AA33" s="163" t="str">
        <f t="shared" si="1"/>
        <v>https://shopeefood.vn/bo-suu-tap/pizzahut-100</v>
      </c>
      <c r="AB33" s="164" t="str">
        <f t="shared" si="2"/>
        <v>https://shopeefood.shopee.vn/bo-suu-tap/pizzahut-100</v>
      </c>
    </row>
    <row r="34" spans="1:28" ht="165">
      <c r="A34" s="151" t="s">
        <v>684</v>
      </c>
      <c r="B34" s="152"/>
      <c r="C34" s="200" t="s">
        <v>897</v>
      </c>
      <c r="D34" s="152" t="s">
        <v>207</v>
      </c>
      <c r="E34" s="180" t="s">
        <v>300</v>
      </c>
      <c r="F34" s="181" t="s">
        <v>913</v>
      </c>
      <c r="G34" s="154" t="str">
        <f t="shared" si="0"/>
        <v>[SuperVIP]_Gà Rán Popeyes_02-05/01</v>
      </c>
      <c r="H34" s="176" t="s">
        <v>914</v>
      </c>
      <c r="I34" s="181" t="s">
        <v>913</v>
      </c>
      <c r="J34" s="184" t="s">
        <v>915</v>
      </c>
      <c r="K34" s="162"/>
      <c r="L34" s="162"/>
      <c r="M34" s="162"/>
      <c r="N34" s="169"/>
      <c r="O34" s="183"/>
      <c r="P34" s="169"/>
      <c r="Q34" s="183" t="s">
        <v>916</v>
      </c>
      <c r="R34" s="176" t="s">
        <v>916</v>
      </c>
      <c r="S34" s="176" t="s">
        <v>916</v>
      </c>
      <c r="T34" s="176" t="s">
        <v>916</v>
      </c>
      <c r="U34" s="155"/>
      <c r="V34" s="155" t="b">
        <v>0</v>
      </c>
      <c r="W34" s="206" t="s">
        <v>917</v>
      </c>
      <c r="X34" s="168"/>
      <c r="Y34" s="173">
        <v>18813</v>
      </c>
      <c r="Z34" s="162" t="s">
        <v>918</v>
      </c>
      <c r="AA34" s="163" t="str">
        <f t="shared" si="1"/>
        <v>https://shopeefood.vn/bo-suu-tap/popeyes-100</v>
      </c>
      <c r="AB34" s="164" t="str">
        <f t="shared" si="2"/>
        <v>https://shopeefood.shopee.vn/bo-suu-tap/popeyes-100</v>
      </c>
    </row>
    <row r="35" spans="1:28" ht="14">
      <c r="A35" s="151" t="s">
        <v>684</v>
      </c>
      <c r="B35" s="152"/>
      <c r="C35" s="152" t="s">
        <v>897</v>
      </c>
      <c r="D35" s="152" t="s">
        <v>207</v>
      </c>
      <c r="E35" s="180" t="s">
        <v>348</v>
      </c>
      <c r="F35" s="181"/>
      <c r="G35" s="154" t="str">
        <f t="shared" si="0"/>
        <v>[SuperVIP]_McDonald's_</v>
      </c>
      <c r="H35" s="176"/>
      <c r="I35" s="181"/>
      <c r="J35" s="207" t="s">
        <v>919</v>
      </c>
      <c r="K35" s="202" t="s">
        <v>920</v>
      </c>
      <c r="L35" s="203" t="s">
        <v>921</v>
      </c>
      <c r="M35" s="162"/>
      <c r="N35" s="169"/>
      <c r="O35" s="183"/>
      <c r="P35" s="169"/>
      <c r="Q35" s="183"/>
      <c r="R35" s="177"/>
      <c r="S35" s="177"/>
      <c r="T35" s="177"/>
      <c r="U35" s="155"/>
      <c r="V35" s="155" t="b">
        <v>0</v>
      </c>
      <c r="W35" s="168"/>
      <c r="X35" s="168"/>
      <c r="Y35" s="173">
        <v>0</v>
      </c>
      <c r="Z35" s="169"/>
      <c r="AA35" s="163" t="str">
        <f t="shared" si="1"/>
        <v>https://shopeefood.vn/bo-suu-tap/</v>
      </c>
      <c r="AB35" s="164" t="str">
        <f t="shared" si="2"/>
        <v>https://shopeefood.shopee.vn/bo-suu-tap/</v>
      </c>
    </row>
    <row r="36" spans="1:28" ht="150">
      <c r="A36" s="151" t="s">
        <v>684</v>
      </c>
      <c r="B36" s="152"/>
      <c r="C36" s="200" t="s">
        <v>897</v>
      </c>
      <c r="D36" s="152" t="s">
        <v>207</v>
      </c>
      <c r="E36" s="180" t="s">
        <v>298</v>
      </c>
      <c r="F36" s="181" t="s">
        <v>922</v>
      </c>
      <c r="G36" s="154" t="str">
        <f t="shared" si="0"/>
        <v>[SuperVIP]_Gà Rán KFC_20-22/01</v>
      </c>
      <c r="H36" s="176" t="s">
        <v>899</v>
      </c>
      <c r="I36" s="181" t="s">
        <v>922</v>
      </c>
      <c r="J36" s="201" t="s">
        <v>900</v>
      </c>
      <c r="K36" s="202" t="s">
        <v>923</v>
      </c>
      <c r="L36" s="208" t="s">
        <v>924</v>
      </c>
      <c r="M36" s="162"/>
      <c r="N36" s="169"/>
      <c r="O36" s="183"/>
      <c r="P36" s="169"/>
      <c r="Q36" s="183" t="s">
        <v>925</v>
      </c>
      <c r="R36" s="183" t="s">
        <v>925</v>
      </c>
      <c r="S36" s="183" t="s">
        <v>925</v>
      </c>
      <c r="T36" s="183" t="s">
        <v>925</v>
      </c>
      <c r="U36" s="155" t="s">
        <v>696</v>
      </c>
      <c r="V36" s="155" t="b">
        <v>0</v>
      </c>
      <c r="W36" s="179" t="s">
        <v>926</v>
      </c>
      <c r="X36" s="168"/>
      <c r="Y36" s="173">
        <v>18944</v>
      </c>
      <c r="Z36" s="162" t="s">
        <v>927</v>
      </c>
      <c r="AA36" s="163" t="str">
        <f t="shared" si="1"/>
        <v>https://shopeefood.vn/bo-suu-tap/ga-ran-kfc-70</v>
      </c>
      <c r="AB36" s="164" t="str">
        <f t="shared" si="2"/>
        <v>https://shopeefood.shopee.vn/bo-suu-tap/ga-ran-kfc-70</v>
      </c>
    </row>
    <row r="37" spans="1:28" ht="285">
      <c r="A37" s="151" t="s">
        <v>684</v>
      </c>
      <c r="B37" s="152"/>
      <c r="C37" s="200" t="s">
        <v>897</v>
      </c>
      <c r="D37" s="152" t="s">
        <v>209</v>
      </c>
      <c r="E37" s="180" t="s">
        <v>928</v>
      </c>
      <c r="F37" s="181" t="s">
        <v>929</v>
      </c>
      <c r="G37" s="154" t="str">
        <f t="shared" si="0"/>
        <v>[VIP]_Lotteria_23-26/01</v>
      </c>
      <c r="H37" s="176" t="s">
        <v>930</v>
      </c>
      <c r="I37" s="181" t="s">
        <v>929</v>
      </c>
      <c r="J37" s="209" t="s">
        <v>931</v>
      </c>
      <c r="K37" s="162"/>
      <c r="L37" s="162"/>
      <c r="M37" s="162"/>
      <c r="N37" s="169"/>
      <c r="O37" s="183"/>
      <c r="P37" s="169"/>
      <c r="Q37" s="183" t="s">
        <v>932</v>
      </c>
      <c r="R37" s="183" t="s">
        <v>932</v>
      </c>
      <c r="S37" s="183" t="s">
        <v>932</v>
      </c>
      <c r="T37" s="183" t="s">
        <v>932</v>
      </c>
      <c r="U37" s="155" t="s">
        <v>696</v>
      </c>
      <c r="V37" s="155" t="b">
        <v>0</v>
      </c>
      <c r="W37" s="210" t="s">
        <v>933</v>
      </c>
      <c r="X37" s="168"/>
      <c r="Y37" s="173">
        <v>18946</v>
      </c>
      <c r="Z37" s="162" t="s">
        <v>934</v>
      </c>
      <c r="AA37" s="163" t="str">
        <f t="shared" si="1"/>
        <v>https://shopeefood.vn/bo-suu-tap/lotteria-35</v>
      </c>
      <c r="AB37" s="164" t="str">
        <f t="shared" si="2"/>
        <v>https://shopeefood.shopee.vn/bo-suu-tap/lotteria-35</v>
      </c>
    </row>
    <row r="38" spans="1:28" ht="120">
      <c r="A38" s="151" t="s">
        <v>935</v>
      </c>
      <c r="B38" s="152"/>
      <c r="C38" s="152" t="s">
        <v>897</v>
      </c>
      <c r="D38" s="152" t="s">
        <v>205</v>
      </c>
      <c r="E38" s="180" t="s">
        <v>348</v>
      </c>
      <c r="F38" s="181" t="s">
        <v>936</v>
      </c>
      <c r="G38" s="154" t="str">
        <f t="shared" si="0"/>
        <v>[JBP]_McDonald's_21-28/02</v>
      </c>
      <c r="H38" s="176" t="s">
        <v>937</v>
      </c>
      <c r="I38" s="181"/>
      <c r="J38" s="207" t="s">
        <v>919</v>
      </c>
      <c r="K38" s="211"/>
      <c r="L38" s="212" t="s">
        <v>938</v>
      </c>
      <c r="M38" s="162"/>
      <c r="N38" s="169"/>
      <c r="O38" s="183"/>
      <c r="P38" s="169"/>
      <c r="Q38" s="183"/>
      <c r="R38" s="177"/>
      <c r="S38" s="177"/>
      <c r="T38" s="177"/>
      <c r="U38" s="155"/>
      <c r="V38" s="155" t="b">
        <v>0</v>
      </c>
      <c r="W38" s="179" t="s">
        <v>939</v>
      </c>
      <c r="X38" s="168"/>
      <c r="Y38" s="173">
        <v>19172</v>
      </c>
      <c r="Z38" s="162" t="s">
        <v>940</v>
      </c>
      <c r="AA38" s="163" t="str">
        <f t="shared" si="1"/>
        <v>https://shopeefood.vn/bo-suu-tap/mcdonalds-deal-giam40</v>
      </c>
      <c r="AB38" s="164" t="str">
        <f t="shared" si="2"/>
        <v>https://shopeefood.shopee.vn/bo-suu-tap/mcdonalds-deal-giam40</v>
      </c>
    </row>
    <row r="39" spans="1:28" ht="409.6">
      <c r="A39" s="151" t="s">
        <v>684</v>
      </c>
      <c r="B39" s="152"/>
      <c r="C39" s="200" t="s">
        <v>897</v>
      </c>
      <c r="D39" s="152" t="s">
        <v>209</v>
      </c>
      <c r="E39" s="180" t="s">
        <v>285</v>
      </c>
      <c r="F39" s="181" t="s">
        <v>898</v>
      </c>
      <c r="G39" s="154" t="str">
        <f t="shared" si="0"/>
        <v>[VIP]_Domino's Pizza_10-12/01</v>
      </c>
      <c r="H39" s="176" t="s">
        <v>941</v>
      </c>
      <c r="I39" s="181" t="s">
        <v>898</v>
      </c>
      <c r="J39" s="184" t="s">
        <v>942</v>
      </c>
      <c r="K39" s="162"/>
      <c r="L39" s="162"/>
      <c r="M39" s="162"/>
      <c r="N39" s="169"/>
      <c r="O39" s="183"/>
      <c r="P39" s="169"/>
      <c r="Q39" s="183" t="s">
        <v>943</v>
      </c>
      <c r="R39" s="183" t="s">
        <v>943</v>
      </c>
      <c r="S39" s="183" t="s">
        <v>943</v>
      </c>
      <c r="T39" s="183" t="s">
        <v>943</v>
      </c>
      <c r="U39" s="155" t="s">
        <v>725</v>
      </c>
      <c r="V39" s="155" t="b">
        <v>1</v>
      </c>
      <c r="W39" s="179" t="s">
        <v>944</v>
      </c>
      <c r="X39" s="168"/>
      <c r="Y39" s="173">
        <v>18885</v>
      </c>
      <c r="Z39" s="162" t="s">
        <v>945</v>
      </c>
      <c r="AA39" s="163" t="str">
        <f t="shared" si="1"/>
        <v>https://shopeefood.vn/bo-suu-tap/dominos-80</v>
      </c>
      <c r="AB39" s="164" t="str">
        <f t="shared" si="2"/>
        <v>https://shopeefood.shopee.vn/bo-suu-tap/dominos-80</v>
      </c>
    </row>
    <row r="40" spans="1:28" ht="165">
      <c r="A40" s="151" t="s">
        <v>684</v>
      </c>
      <c r="B40" s="152"/>
      <c r="C40" s="200" t="s">
        <v>897</v>
      </c>
      <c r="D40" s="152" t="s">
        <v>207</v>
      </c>
      <c r="E40" s="180" t="s">
        <v>376</v>
      </c>
      <c r="F40" s="181" t="s">
        <v>946</v>
      </c>
      <c r="G40" s="154" t="str">
        <f t="shared" si="0"/>
        <v>[SuperVIP]_Pizza Hut_17-19/01</v>
      </c>
      <c r="H40" s="176" t="s">
        <v>947</v>
      </c>
      <c r="I40" s="181" t="s">
        <v>946</v>
      </c>
      <c r="J40" s="204" t="s">
        <v>908</v>
      </c>
      <c r="K40" s="205" t="s">
        <v>909</v>
      </c>
      <c r="L40" s="205" t="s">
        <v>909</v>
      </c>
      <c r="M40" s="162"/>
      <c r="N40" s="169"/>
      <c r="O40" s="183"/>
      <c r="P40" s="169"/>
      <c r="Q40" s="183" t="s">
        <v>948</v>
      </c>
      <c r="R40" s="183" t="s">
        <v>948</v>
      </c>
      <c r="S40" s="183" t="s">
        <v>948</v>
      </c>
      <c r="T40" s="183" t="s">
        <v>948</v>
      </c>
      <c r="U40" s="155" t="s">
        <v>696</v>
      </c>
      <c r="V40" s="155" t="b">
        <v>0</v>
      </c>
      <c r="W40" s="179" t="s">
        <v>949</v>
      </c>
      <c r="X40" s="168"/>
      <c r="Y40" s="173">
        <v>18915</v>
      </c>
      <c r="Z40" s="162" t="s">
        <v>950</v>
      </c>
      <c r="AA40" s="163" t="str">
        <f t="shared" si="1"/>
        <v>https://shopeefood.vn/bo-suu-tap/pizza-hut-b1g2</v>
      </c>
      <c r="AB40" s="164" t="str">
        <f t="shared" si="2"/>
        <v>https://shopeefood.shopee.vn/bo-suu-tap/pizza-hut-b1g2</v>
      </c>
    </row>
    <row r="41" spans="1:28" ht="165">
      <c r="A41" s="151" t="s">
        <v>684</v>
      </c>
      <c r="B41" s="152"/>
      <c r="C41" s="200" t="s">
        <v>897</v>
      </c>
      <c r="D41" s="152" t="s">
        <v>209</v>
      </c>
      <c r="E41" s="180" t="s">
        <v>275</v>
      </c>
      <c r="F41" s="181" t="s">
        <v>951</v>
      </c>
      <c r="G41" s="154" t="str">
        <f t="shared" si="0"/>
        <v>[VIP]_Cơm Thố Anh Nguyễn_08-12/01</v>
      </c>
      <c r="H41" s="176" t="s">
        <v>952</v>
      </c>
      <c r="I41" s="181" t="s">
        <v>951</v>
      </c>
      <c r="J41" s="213" t="s">
        <v>953</v>
      </c>
      <c r="K41" s="214" t="s">
        <v>954</v>
      </c>
      <c r="L41" s="205" t="s">
        <v>955</v>
      </c>
      <c r="M41" s="162"/>
      <c r="N41" s="169"/>
      <c r="O41" s="183"/>
      <c r="P41" s="169"/>
      <c r="Q41" s="183" t="s">
        <v>956</v>
      </c>
      <c r="R41" s="176" t="s">
        <v>956</v>
      </c>
      <c r="S41" s="176"/>
      <c r="T41" s="176" t="s">
        <v>956</v>
      </c>
      <c r="U41" s="155" t="s">
        <v>696</v>
      </c>
      <c r="V41" s="155" t="b">
        <v>0</v>
      </c>
      <c r="W41" s="179" t="s">
        <v>957</v>
      </c>
      <c r="X41" s="168"/>
      <c r="Y41" s="173">
        <v>18854</v>
      </c>
      <c r="Z41" s="162" t="s">
        <v>958</v>
      </c>
      <c r="AA41" s="163" t="str">
        <f t="shared" si="1"/>
        <v>https://shopeefood.vn/bo-suu-tap/anh-nguyen-com-tho</v>
      </c>
      <c r="AB41" s="164" t="str">
        <f t="shared" si="2"/>
        <v>https://shopeefood.shopee.vn/bo-suu-tap/anh-nguyen-com-tho</v>
      </c>
    </row>
    <row r="42" spans="1:28" ht="165">
      <c r="A42" s="151" t="s">
        <v>684</v>
      </c>
      <c r="B42" s="152"/>
      <c r="C42" s="200" t="s">
        <v>897</v>
      </c>
      <c r="D42" s="152" t="s">
        <v>209</v>
      </c>
      <c r="E42" s="180" t="s">
        <v>274</v>
      </c>
      <c r="F42" s="181" t="s">
        <v>959</v>
      </c>
      <c r="G42" s="154" t="str">
        <f t="shared" si="0"/>
        <v>[VIP]_Cơm Tấm Phúc Lộc Thọ_20-23/01</v>
      </c>
      <c r="H42" s="176" t="s">
        <v>960</v>
      </c>
      <c r="I42" s="181" t="s">
        <v>959</v>
      </c>
      <c r="J42" s="178" t="s">
        <v>860</v>
      </c>
      <c r="K42" s="162"/>
      <c r="L42" s="162"/>
      <c r="M42" s="162"/>
      <c r="N42" s="169"/>
      <c r="O42" s="183"/>
      <c r="P42" s="169"/>
      <c r="Q42" s="183" t="s">
        <v>961</v>
      </c>
      <c r="R42" s="177"/>
      <c r="S42" s="177"/>
      <c r="T42" s="177"/>
      <c r="U42" s="155" t="s">
        <v>696</v>
      </c>
      <c r="V42" s="155" t="b">
        <v>0</v>
      </c>
      <c r="W42" s="179" t="s">
        <v>962</v>
      </c>
      <c r="X42" s="168"/>
      <c r="Y42" s="173">
        <v>18949</v>
      </c>
      <c r="Z42" s="162" t="s">
        <v>963</v>
      </c>
      <c r="AA42" s="163" t="str">
        <f t="shared" si="1"/>
        <v>https://shopeefood.vn/bo-suu-tap/phuc-loc-tho-b1g2</v>
      </c>
      <c r="AB42" s="164" t="str">
        <f t="shared" si="2"/>
        <v>https://shopeefood.shopee.vn/bo-suu-tap/phuc-loc-tho-b1g2</v>
      </c>
    </row>
    <row r="43" spans="1:28" ht="240">
      <c r="A43" s="151" t="s">
        <v>684</v>
      </c>
      <c r="B43" s="152"/>
      <c r="C43" s="200" t="s">
        <v>897</v>
      </c>
      <c r="D43" s="152" t="s">
        <v>209</v>
      </c>
      <c r="E43" s="180" t="s">
        <v>301</v>
      </c>
      <c r="F43" s="181" t="s">
        <v>964</v>
      </c>
      <c r="G43" s="154" t="str">
        <f t="shared" si="0"/>
        <v>[VIP]_Gà Rán Texas Chicken_13-16/01</v>
      </c>
      <c r="H43" s="176" t="s">
        <v>965</v>
      </c>
      <c r="I43" s="181" t="s">
        <v>964</v>
      </c>
      <c r="J43" s="209" t="s">
        <v>966</v>
      </c>
      <c r="K43" s="162"/>
      <c r="L43" s="162"/>
      <c r="M43" s="162"/>
      <c r="N43" s="169"/>
      <c r="O43" s="183"/>
      <c r="P43" s="169"/>
      <c r="Q43" s="183" t="s">
        <v>967</v>
      </c>
      <c r="R43" s="176" t="s">
        <v>967</v>
      </c>
      <c r="S43" s="176" t="s">
        <v>967</v>
      </c>
      <c r="T43" s="176" t="s">
        <v>967</v>
      </c>
      <c r="U43" s="155" t="s">
        <v>725</v>
      </c>
      <c r="V43" s="155" t="b">
        <v>0</v>
      </c>
      <c r="W43" s="170" t="s">
        <v>968</v>
      </c>
      <c r="X43" s="168"/>
      <c r="Y43" s="173">
        <v>18899</v>
      </c>
      <c r="Z43" s="162" t="s">
        <v>969</v>
      </c>
      <c r="AA43" s="163" t="str">
        <f t="shared" si="1"/>
        <v>https://shopeefood.vn/bo-suu-tap/ga-texas</v>
      </c>
      <c r="AB43" s="164" t="str">
        <f t="shared" si="2"/>
        <v>https://shopeefood.shopee.vn/bo-suu-tap/ga-texas</v>
      </c>
    </row>
    <row r="44" spans="1:28" ht="195">
      <c r="A44" s="151" t="s">
        <v>684</v>
      </c>
      <c r="B44" s="152"/>
      <c r="C44" s="152" t="s">
        <v>970</v>
      </c>
      <c r="D44" s="152" t="s">
        <v>201</v>
      </c>
      <c r="E44" s="180" t="s">
        <v>390</v>
      </c>
      <c r="F44" s="181" t="s">
        <v>971</v>
      </c>
      <c r="G44" s="154" t="str">
        <f t="shared" si="0"/>
        <v>[SJBP]_Starbucks Coffee_Breakfast</v>
      </c>
      <c r="H44" s="176" t="s">
        <v>972</v>
      </c>
      <c r="I44" s="183" t="s">
        <v>973</v>
      </c>
      <c r="J44" s="184" t="s">
        <v>974</v>
      </c>
      <c r="K44" s="162"/>
      <c r="L44" s="162"/>
      <c r="M44" s="162"/>
      <c r="N44" s="169"/>
      <c r="O44" s="183"/>
      <c r="P44" s="169"/>
      <c r="Q44" s="183"/>
      <c r="R44" s="177"/>
      <c r="S44" s="177"/>
      <c r="T44" s="177"/>
      <c r="U44" s="155"/>
      <c r="V44" s="155" t="b">
        <v>0</v>
      </c>
      <c r="W44" s="170" t="s">
        <v>975</v>
      </c>
      <c r="X44" s="168"/>
      <c r="Y44" s="173">
        <v>18874</v>
      </c>
      <c r="Z44" s="162" t="s">
        <v>976</v>
      </c>
      <c r="AA44" s="163" t="str">
        <f t="shared" si="1"/>
        <v>https://shopeefood.vn/bo-suu-tap/starbucks-combo</v>
      </c>
      <c r="AB44" s="164" t="str">
        <f t="shared" si="2"/>
        <v>https://shopeefood.shopee.vn/bo-suu-tap/starbucks-combo</v>
      </c>
    </row>
    <row r="45" spans="1:28" ht="180">
      <c r="A45" s="151" t="s">
        <v>684</v>
      </c>
      <c r="B45" s="152"/>
      <c r="C45" s="152" t="s">
        <v>970</v>
      </c>
      <c r="D45" s="152" t="s">
        <v>201</v>
      </c>
      <c r="E45" s="180" t="s">
        <v>390</v>
      </c>
      <c r="F45" s="181" t="s">
        <v>977</v>
      </c>
      <c r="G45" s="154" t="str">
        <f t="shared" si="0"/>
        <v>[SJBP]_Starbucks Coffee_30% off_21-24.1</v>
      </c>
      <c r="H45" s="176" t="s">
        <v>978</v>
      </c>
      <c r="I45" s="183" t="s">
        <v>979</v>
      </c>
      <c r="J45" s="184" t="s">
        <v>974</v>
      </c>
      <c r="K45" s="162"/>
      <c r="L45" s="162"/>
      <c r="M45" s="162"/>
      <c r="N45" s="169"/>
      <c r="O45" s="183"/>
      <c r="P45" s="169"/>
      <c r="Q45" s="183" t="s">
        <v>980</v>
      </c>
      <c r="R45" s="183" t="s">
        <v>980</v>
      </c>
      <c r="S45" s="183" t="s">
        <v>980</v>
      </c>
      <c r="T45" s="183" t="s">
        <v>980</v>
      </c>
      <c r="U45" s="155"/>
      <c r="V45" s="155" t="b">
        <v>0</v>
      </c>
      <c r="W45" s="179" t="s">
        <v>981</v>
      </c>
      <c r="X45" s="168"/>
      <c r="Y45" s="173">
        <v>18862</v>
      </c>
      <c r="Z45" s="162" t="s">
        <v>982</v>
      </c>
      <c r="AA45" s="163" t="str">
        <f t="shared" si="1"/>
        <v>https://shopeefood.vn/bo-suu-tap/starbucks-cf-30</v>
      </c>
      <c r="AB45" s="164" t="str">
        <f t="shared" si="2"/>
        <v>https://shopeefood.shopee.vn/bo-suu-tap/starbucks-cf-30</v>
      </c>
    </row>
    <row r="46" spans="1:28" ht="180">
      <c r="A46" s="151" t="s">
        <v>684</v>
      </c>
      <c r="B46" s="152"/>
      <c r="C46" s="152" t="s">
        <v>970</v>
      </c>
      <c r="D46" s="152" t="s">
        <v>207</v>
      </c>
      <c r="E46" s="180" t="s">
        <v>390</v>
      </c>
      <c r="F46" s="181" t="s">
        <v>983</v>
      </c>
      <c r="G46" s="154" t="str">
        <f t="shared" si="0"/>
        <v>[SuperVIP]_Starbucks Coffee_14-16.1</v>
      </c>
      <c r="H46" s="176" t="s">
        <v>984</v>
      </c>
      <c r="I46" s="183" t="s">
        <v>985</v>
      </c>
      <c r="J46" s="184" t="s">
        <v>974</v>
      </c>
      <c r="K46" s="162"/>
      <c r="L46" s="162"/>
      <c r="M46" s="162"/>
      <c r="N46" s="169"/>
      <c r="O46" s="183"/>
      <c r="P46" s="169"/>
      <c r="Q46" s="183" t="s">
        <v>986</v>
      </c>
      <c r="R46" s="183" t="s">
        <v>987</v>
      </c>
      <c r="S46" s="183" t="s">
        <v>987</v>
      </c>
      <c r="T46" s="183" t="s">
        <v>988</v>
      </c>
      <c r="U46" s="155" t="s">
        <v>725</v>
      </c>
      <c r="V46" s="155" t="b">
        <v>0</v>
      </c>
      <c r="W46" s="206" t="s">
        <v>989</v>
      </c>
      <c r="X46" s="168"/>
      <c r="Y46" s="173">
        <v>18734</v>
      </c>
      <c r="Z46" s="162" t="s">
        <v>990</v>
      </c>
      <c r="AA46" s="163" t="str">
        <f t="shared" si="1"/>
        <v>https://shopeefood.vn/bo-suu-tap/starbucks-b1g1</v>
      </c>
      <c r="AB46" s="164" t="str">
        <f t="shared" si="2"/>
        <v>https://shopeefood.shopee.vn/bo-suu-tap/starbucks-b1g1</v>
      </c>
    </row>
    <row r="47" spans="1:28" ht="150">
      <c r="A47" s="151" t="s">
        <v>684</v>
      </c>
      <c r="B47" s="152"/>
      <c r="C47" s="152" t="s">
        <v>970</v>
      </c>
      <c r="D47" s="152" t="s">
        <v>201</v>
      </c>
      <c r="E47" s="180" t="s">
        <v>390</v>
      </c>
      <c r="F47" s="181" t="s">
        <v>991</v>
      </c>
      <c r="G47" s="154" t="str">
        <f t="shared" si="0"/>
        <v>[SJBP]_Starbucks Coffee_WC Mon</v>
      </c>
      <c r="H47" s="176" t="s">
        <v>992</v>
      </c>
      <c r="I47" s="183" t="s">
        <v>993</v>
      </c>
      <c r="J47" s="184" t="s">
        <v>974</v>
      </c>
      <c r="K47" s="162"/>
      <c r="L47" s="162"/>
      <c r="M47" s="162"/>
      <c r="N47" s="169"/>
      <c r="O47" s="183"/>
      <c r="P47" s="169"/>
      <c r="Q47" s="183" t="s">
        <v>994</v>
      </c>
      <c r="R47" s="183" t="s">
        <v>994</v>
      </c>
      <c r="S47" s="183" t="s">
        <v>994</v>
      </c>
      <c r="T47" s="183" t="s">
        <v>994</v>
      </c>
      <c r="U47" s="155"/>
      <c r="V47" s="155" t="b">
        <v>0</v>
      </c>
      <c r="W47" s="179" t="s">
        <v>995</v>
      </c>
      <c r="X47" s="168"/>
      <c r="Y47" s="173">
        <v>18841</v>
      </c>
      <c r="Z47" s="162" t="s">
        <v>996</v>
      </c>
      <c r="AA47" s="163" t="str">
        <f t="shared" si="1"/>
        <v>https://shopeefood.vn/bo-suu-tap/starbucks-cf</v>
      </c>
      <c r="AB47" s="164" t="str">
        <f t="shared" si="2"/>
        <v>https://shopeefood.shopee.vn/bo-suu-tap/starbucks-cf</v>
      </c>
    </row>
    <row r="48" spans="1:28" ht="90">
      <c r="A48" s="151" t="s">
        <v>684</v>
      </c>
      <c r="B48" s="152"/>
      <c r="C48" s="152" t="s">
        <v>970</v>
      </c>
      <c r="D48" s="152" t="s">
        <v>201</v>
      </c>
      <c r="E48" s="180" t="s">
        <v>390</v>
      </c>
      <c r="F48" s="181" t="s">
        <v>997</v>
      </c>
      <c r="G48" s="154" t="str">
        <f t="shared" si="0"/>
        <v>[SJBP]_Starbucks Coffee_WC Fri</v>
      </c>
      <c r="H48" s="176" t="s">
        <v>998</v>
      </c>
      <c r="I48" s="183" t="s">
        <v>999</v>
      </c>
      <c r="J48" s="184" t="s">
        <v>974</v>
      </c>
      <c r="K48" s="162"/>
      <c r="L48" s="162"/>
      <c r="M48" s="162"/>
      <c r="N48" s="169"/>
      <c r="O48" s="183"/>
      <c r="P48" s="169"/>
      <c r="Q48" s="183" t="s">
        <v>1000</v>
      </c>
      <c r="R48" s="183" t="s">
        <v>1001</v>
      </c>
      <c r="S48" s="183" t="s">
        <v>1001</v>
      </c>
      <c r="T48" s="183" t="s">
        <v>1001</v>
      </c>
      <c r="U48" s="155"/>
      <c r="V48" s="155" t="b">
        <v>0</v>
      </c>
      <c r="W48" s="179" t="s">
        <v>1002</v>
      </c>
      <c r="X48" s="168"/>
      <c r="Y48" s="173">
        <v>18735</v>
      </c>
      <c r="Z48" s="162" t="s">
        <v>1003</v>
      </c>
      <c r="AA48" s="163" t="str">
        <f t="shared" si="1"/>
        <v>https://shopeefood.vn/bo-suu-tap/starbucks-30</v>
      </c>
      <c r="AB48" s="164" t="str">
        <f t="shared" si="2"/>
        <v>https://shopeefood.shopee.vn/bo-suu-tap/starbucks-30</v>
      </c>
    </row>
    <row r="49" spans="1:28" ht="150">
      <c r="A49" s="151" t="s">
        <v>684</v>
      </c>
      <c r="B49" s="152"/>
      <c r="C49" s="152" t="s">
        <v>970</v>
      </c>
      <c r="D49" s="152" t="s">
        <v>201</v>
      </c>
      <c r="E49" s="180" t="s">
        <v>390</v>
      </c>
      <c r="F49" s="181" t="s">
        <v>1004</v>
      </c>
      <c r="G49" s="154" t="str">
        <f t="shared" si="0"/>
        <v>[SJBP]_Starbucks Coffee_BOGO 2/1</v>
      </c>
      <c r="H49" s="176" t="s">
        <v>1005</v>
      </c>
      <c r="I49" s="215" t="s">
        <v>1006</v>
      </c>
      <c r="J49" s="184" t="s">
        <v>974</v>
      </c>
      <c r="K49" s="162"/>
      <c r="L49" s="162"/>
      <c r="M49" s="162"/>
      <c r="N49" s="169"/>
      <c r="O49" s="183"/>
      <c r="P49" s="169"/>
      <c r="Q49" s="183" t="s">
        <v>1007</v>
      </c>
      <c r="R49" s="183" t="s">
        <v>1007</v>
      </c>
      <c r="S49" s="183" t="s">
        <v>1007</v>
      </c>
      <c r="T49" s="183" t="s">
        <v>1007</v>
      </c>
      <c r="U49" s="155"/>
      <c r="V49" s="155" t="b">
        <v>0</v>
      </c>
      <c r="W49" s="179" t="s">
        <v>1008</v>
      </c>
      <c r="X49" s="168"/>
      <c r="Y49" s="173">
        <v>18734</v>
      </c>
      <c r="Z49" s="162" t="s">
        <v>990</v>
      </c>
      <c r="AA49" s="163" t="str">
        <f t="shared" si="1"/>
        <v>https://shopeefood.vn/bo-suu-tap/starbucks-b1g1</v>
      </c>
      <c r="AB49" s="164" t="str">
        <f t="shared" si="2"/>
        <v>https://shopeefood.shopee.vn/bo-suu-tap/starbucks-b1g1</v>
      </c>
    </row>
    <row r="50" spans="1:28" ht="120">
      <c r="A50" s="151" t="s">
        <v>684</v>
      </c>
      <c r="B50" s="152"/>
      <c r="C50" s="152" t="s">
        <v>970</v>
      </c>
      <c r="D50" s="152" t="s">
        <v>201</v>
      </c>
      <c r="E50" s="180" t="s">
        <v>403</v>
      </c>
      <c r="F50" s="181" t="s">
        <v>185</v>
      </c>
      <c r="G50" s="154" t="str">
        <f t="shared" si="0"/>
        <v>[SJBP]_The Coffee House_WC</v>
      </c>
      <c r="H50" s="176" t="s">
        <v>1009</v>
      </c>
      <c r="I50" s="183" t="s">
        <v>1010</v>
      </c>
      <c r="J50" s="184" t="s">
        <v>1011</v>
      </c>
      <c r="K50" s="162"/>
      <c r="L50" s="162"/>
      <c r="M50" s="162"/>
      <c r="N50" s="169"/>
      <c r="O50" s="183"/>
      <c r="P50" s="169"/>
      <c r="Q50" s="183" t="s">
        <v>1012</v>
      </c>
      <c r="R50" s="183" t="s">
        <v>1012</v>
      </c>
      <c r="S50" s="177"/>
      <c r="T50" s="183" t="s">
        <v>1012</v>
      </c>
      <c r="U50" s="155"/>
      <c r="V50" s="155" t="b">
        <v>0</v>
      </c>
      <c r="W50" s="216" t="s">
        <v>1013</v>
      </c>
      <c r="X50" s="168"/>
      <c r="Y50" s="173">
        <v>18733</v>
      </c>
      <c r="Z50" s="162" t="s">
        <v>1014</v>
      </c>
      <c r="AA50" s="163" t="str">
        <f t="shared" si="1"/>
        <v>https://shopeefood.vn/bo-suu-tap/tch-50</v>
      </c>
      <c r="AB50" s="164" t="str">
        <f t="shared" si="2"/>
        <v>https://shopeefood.shopee.vn/bo-suu-tap/tch-50</v>
      </c>
    </row>
    <row r="51" spans="1:28" ht="210">
      <c r="A51" s="151" t="s">
        <v>684</v>
      </c>
      <c r="B51" s="152"/>
      <c r="C51" s="152" t="s">
        <v>970</v>
      </c>
      <c r="D51" s="152" t="s">
        <v>201</v>
      </c>
      <c r="E51" s="180" t="s">
        <v>1015</v>
      </c>
      <c r="F51" s="181" t="s">
        <v>1016</v>
      </c>
      <c r="G51" s="154" t="str">
        <f t="shared" si="0"/>
        <v>[SJBP]_Highlands Coffee_Weekday</v>
      </c>
      <c r="H51" s="176" t="s">
        <v>1017</v>
      </c>
      <c r="I51" s="183" t="s">
        <v>1018</v>
      </c>
      <c r="J51" s="184" t="s">
        <v>1019</v>
      </c>
      <c r="K51" s="162"/>
      <c r="L51" s="162"/>
      <c r="M51" s="162"/>
      <c r="N51" s="169"/>
      <c r="O51" s="183"/>
      <c r="P51" s="169"/>
      <c r="Q51" s="183" t="s">
        <v>1020</v>
      </c>
      <c r="R51" s="183" t="s">
        <v>1020</v>
      </c>
      <c r="S51" s="183" t="s">
        <v>1020</v>
      </c>
      <c r="T51" s="183" t="s">
        <v>1021</v>
      </c>
      <c r="U51" s="155"/>
      <c r="V51" s="155" t="b">
        <v>0</v>
      </c>
      <c r="W51" s="179" t="s">
        <v>1022</v>
      </c>
      <c r="X51" s="168"/>
      <c r="Y51" s="173">
        <v>18732</v>
      </c>
      <c r="Z51" s="162" t="s">
        <v>1023</v>
      </c>
      <c r="AA51" s="163" t="str">
        <f t="shared" si="1"/>
        <v>https://shopeefood.vn/bo-suu-tap/highlands-nw</v>
      </c>
      <c r="AB51" s="164" t="str">
        <f t="shared" si="2"/>
        <v>https://shopeefood.shopee.vn/bo-suu-tap/highlands-nw</v>
      </c>
    </row>
    <row r="52" spans="1:28" ht="210">
      <c r="A52" s="151" t="s">
        <v>684</v>
      </c>
      <c r="B52" s="152"/>
      <c r="C52" s="152" t="s">
        <v>970</v>
      </c>
      <c r="D52" s="152" t="s">
        <v>207</v>
      </c>
      <c r="E52" s="180" t="s">
        <v>1015</v>
      </c>
      <c r="F52" s="181" t="s">
        <v>1024</v>
      </c>
      <c r="G52" s="154" t="str">
        <f t="shared" si="0"/>
        <v>[SuperVIP]_Highlands Coffee_6-10.1</v>
      </c>
      <c r="H52" s="176" t="s">
        <v>1025</v>
      </c>
      <c r="I52" s="183" t="s">
        <v>841</v>
      </c>
      <c r="J52" s="184" t="s">
        <v>1019</v>
      </c>
      <c r="K52" s="162"/>
      <c r="L52" s="162"/>
      <c r="M52" s="162"/>
      <c r="N52" s="169"/>
      <c r="O52" s="183"/>
      <c r="P52" s="169"/>
      <c r="Q52" s="183" t="s">
        <v>1026</v>
      </c>
      <c r="R52" s="183" t="s">
        <v>1026</v>
      </c>
      <c r="S52" s="183" t="s">
        <v>1026</v>
      </c>
      <c r="T52" s="183" t="s">
        <v>1026</v>
      </c>
      <c r="U52" s="155" t="s">
        <v>696</v>
      </c>
      <c r="V52" s="155" t="b">
        <v>0</v>
      </c>
      <c r="W52" s="170" t="s">
        <v>1027</v>
      </c>
      <c r="X52" s="168"/>
      <c r="Y52" s="173">
        <v>18842</v>
      </c>
      <c r="Z52" s="162" t="s">
        <v>1028</v>
      </c>
      <c r="AA52" s="163" t="str">
        <f t="shared" si="1"/>
        <v>https://shopeefood.vn/bo-suu-tap/highlands---1d</v>
      </c>
      <c r="AB52" s="164" t="str">
        <f t="shared" si="2"/>
        <v>https://shopeefood.shopee.vn/bo-suu-tap/highlands---1d</v>
      </c>
    </row>
    <row r="53" spans="1:28" ht="210">
      <c r="A53" s="151" t="s">
        <v>684</v>
      </c>
      <c r="B53" s="152"/>
      <c r="C53" s="152" t="s">
        <v>970</v>
      </c>
      <c r="D53" s="152" t="s">
        <v>209</v>
      </c>
      <c r="E53" s="180" t="s">
        <v>1015</v>
      </c>
      <c r="F53" s="181" t="s">
        <v>1029</v>
      </c>
      <c r="G53" s="154" t="str">
        <f t="shared" si="0"/>
        <v>[VIP]_Highlands Coffee_HCM 13-17.1</v>
      </c>
      <c r="H53" s="176" t="s">
        <v>1030</v>
      </c>
      <c r="I53" s="183" t="s">
        <v>1031</v>
      </c>
      <c r="J53" s="209" t="s">
        <v>1032</v>
      </c>
      <c r="K53" s="162"/>
      <c r="L53" s="162"/>
      <c r="M53" s="162"/>
      <c r="N53" s="169"/>
      <c r="O53" s="183"/>
      <c r="P53" s="169"/>
      <c r="Q53" s="183" t="s">
        <v>1033</v>
      </c>
      <c r="R53" s="177"/>
      <c r="S53" s="177"/>
      <c r="T53" s="177"/>
      <c r="U53" s="155" t="s">
        <v>696</v>
      </c>
      <c r="V53" s="155" t="b">
        <v>0</v>
      </c>
      <c r="W53" s="170" t="s">
        <v>1027</v>
      </c>
      <c r="X53" s="168"/>
      <c r="Y53" s="173">
        <v>17311</v>
      </c>
      <c r="Z53" s="162" t="s">
        <v>1034</v>
      </c>
      <c r="AA53" s="163" t="str">
        <f t="shared" si="1"/>
        <v>https://shopeefood.vn/bo-suu-tap/highlands-cf-1d</v>
      </c>
      <c r="AB53" s="164" t="str">
        <f t="shared" si="2"/>
        <v>https://shopeefood.shopee.vn/bo-suu-tap/highlands-cf-1d</v>
      </c>
    </row>
    <row r="54" spans="1:28" ht="210">
      <c r="A54" s="151" t="s">
        <v>684</v>
      </c>
      <c r="B54" s="152"/>
      <c r="C54" s="152" t="s">
        <v>970</v>
      </c>
      <c r="D54" s="152" t="s">
        <v>207</v>
      </c>
      <c r="E54" s="180" t="s">
        <v>403</v>
      </c>
      <c r="F54" s="181" t="s">
        <v>1035</v>
      </c>
      <c r="G54" s="154" t="str">
        <f t="shared" si="0"/>
        <v>[SuperVIP]_The Coffee House_6-8.1</v>
      </c>
      <c r="H54" s="176" t="s">
        <v>1036</v>
      </c>
      <c r="I54" s="183" t="s">
        <v>789</v>
      </c>
      <c r="J54" s="184" t="s">
        <v>1011</v>
      </c>
      <c r="K54" s="162"/>
      <c r="L54" s="162"/>
      <c r="M54" s="162"/>
      <c r="N54" s="169"/>
      <c r="O54" s="183"/>
      <c r="P54" s="169"/>
      <c r="Q54" s="183" t="s">
        <v>1037</v>
      </c>
      <c r="R54" s="183" t="s">
        <v>1037</v>
      </c>
      <c r="S54" s="177"/>
      <c r="T54" s="183" t="s">
        <v>1037</v>
      </c>
      <c r="U54" s="155" t="s">
        <v>696</v>
      </c>
      <c r="V54" s="155" t="b">
        <v>0</v>
      </c>
      <c r="W54" s="179" t="s">
        <v>1038</v>
      </c>
      <c r="X54" s="168"/>
      <c r="Y54" s="173">
        <v>18843</v>
      </c>
      <c r="Z54" s="162" t="s">
        <v>1039</v>
      </c>
      <c r="AA54" s="163" t="str">
        <f t="shared" si="1"/>
        <v>https://shopeefood.vn/bo-suu-tap/tch-100</v>
      </c>
      <c r="AB54" s="164" t="str">
        <f t="shared" si="2"/>
        <v>https://shopeefood.shopee.vn/bo-suu-tap/tch-100</v>
      </c>
    </row>
    <row r="55" spans="1:28" ht="210">
      <c r="A55" s="151" t="s">
        <v>684</v>
      </c>
      <c r="B55" s="152"/>
      <c r="C55" s="152" t="s">
        <v>970</v>
      </c>
      <c r="D55" s="152" t="s">
        <v>209</v>
      </c>
      <c r="E55" s="180" t="s">
        <v>403</v>
      </c>
      <c r="F55" s="181" t="s">
        <v>1040</v>
      </c>
      <c r="G55" s="154" t="str">
        <f t="shared" si="0"/>
        <v>[VIP]_The Coffee House_20-22.1</v>
      </c>
      <c r="H55" s="176" t="s">
        <v>1041</v>
      </c>
      <c r="I55" s="183" t="s">
        <v>1042</v>
      </c>
      <c r="J55" s="184" t="s">
        <v>1011</v>
      </c>
      <c r="K55" s="162"/>
      <c r="L55" s="162"/>
      <c r="M55" s="162"/>
      <c r="N55" s="169"/>
      <c r="O55" s="183"/>
      <c r="P55" s="169"/>
      <c r="Q55" s="183" t="s">
        <v>1043</v>
      </c>
      <c r="R55" s="183" t="s">
        <v>1043</v>
      </c>
      <c r="S55" s="183"/>
      <c r="T55" s="183" t="s">
        <v>1043</v>
      </c>
      <c r="U55" s="155" t="s">
        <v>696</v>
      </c>
      <c r="V55" s="155" t="b">
        <v>0</v>
      </c>
      <c r="W55" s="179" t="s">
        <v>1044</v>
      </c>
      <c r="X55" s="168"/>
      <c r="Y55" s="173">
        <v>18945</v>
      </c>
      <c r="Z55" s="162" t="s">
        <v>1045</v>
      </c>
      <c r="AA55" s="163" t="str">
        <f t="shared" si="1"/>
        <v>https://shopeefood.vn/bo-suu-tap/the-coffee-house-59</v>
      </c>
      <c r="AB55" s="164" t="str">
        <f t="shared" si="2"/>
        <v>https://shopeefood.shopee.vn/bo-suu-tap/the-coffee-house-59</v>
      </c>
    </row>
    <row r="56" spans="1:28" ht="150">
      <c r="A56" s="151" t="s">
        <v>684</v>
      </c>
      <c r="B56" s="152"/>
      <c r="C56" s="152" t="s">
        <v>706</v>
      </c>
      <c r="D56" s="152" t="s">
        <v>219</v>
      </c>
      <c r="E56" s="191" t="s">
        <v>1046</v>
      </c>
      <c r="F56" s="176" t="s">
        <v>684</v>
      </c>
      <c r="G56" s="217" t="str">
        <f t="shared" si="0"/>
        <v>[Alacarte]_Trà sữa Bingxue_Jan</v>
      </c>
      <c r="H56" s="176" t="s">
        <v>1047</v>
      </c>
      <c r="I56" s="176" t="s">
        <v>1048</v>
      </c>
      <c r="J56" s="178" t="s">
        <v>1049</v>
      </c>
      <c r="K56" s="157"/>
      <c r="L56" s="193"/>
      <c r="M56" s="193"/>
      <c r="N56" s="177"/>
      <c r="O56" s="171" t="s">
        <v>1050</v>
      </c>
      <c r="P56" s="177"/>
      <c r="Q56" s="193"/>
      <c r="R56" s="176" t="s">
        <v>1051</v>
      </c>
      <c r="S56" s="177"/>
      <c r="T56" s="177"/>
      <c r="U56" s="155" t="s">
        <v>696</v>
      </c>
      <c r="V56" s="155" t="b">
        <v>1</v>
      </c>
      <c r="W56" s="179" t="s">
        <v>1052</v>
      </c>
      <c r="X56" s="168"/>
      <c r="Y56" s="173">
        <v>18837</v>
      </c>
      <c r="Z56" s="162" t="s">
        <v>1053</v>
      </c>
      <c r="AA56" s="163" t="str">
        <f t="shared" si="1"/>
        <v>https://shopeefood.vn/bo-suu-tap/tra-bingxue</v>
      </c>
      <c r="AB56" s="164" t="str">
        <f t="shared" si="2"/>
        <v>https://shopeefood.shopee.vn/bo-suu-tap/tra-bingxue</v>
      </c>
    </row>
    <row r="57" spans="1:28" ht="165">
      <c r="A57" s="151" t="s">
        <v>684</v>
      </c>
      <c r="B57" s="152"/>
      <c r="C57" s="152" t="s">
        <v>706</v>
      </c>
      <c r="D57" s="152" t="s">
        <v>222</v>
      </c>
      <c r="E57" s="191" t="s">
        <v>1054</v>
      </c>
      <c r="F57" s="176" t="s">
        <v>687</v>
      </c>
      <c r="G57" s="217" t="str">
        <f t="shared" si="0"/>
        <v>[Alacarte CB]_Kem Bơ - Trái Cây Tô &amp; Ăn Vặt_Jan.CB1</v>
      </c>
      <c r="H57" s="193" t="s">
        <v>1055</v>
      </c>
      <c r="I57" s="193" t="s">
        <v>891</v>
      </c>
      <c r="J57" s="178" t="s">
        <v>1056</v>
      </c>
      <c r="K57" s="193"/>
      <c r="L57" s="193"/>
      <c r="M57" s="218"/>
      <c r="N57" s="177"/>
      <c r="O57" s="176" t="s">
        <v>1057</v>
      </c>
      <c r="P57" s="177"/>
      <c r="Q57" s="176" t="s">
        <v>1058</v>
      </c>
      <c r="R57" s="177"/>
      <c r="S57" s="177"/>
      <c r="T57" s="177"/>
      <c r="U57" s="155" t="s">
        <v>725</v>
      </c>
      <c r="V57" s="155" t="b">
        <v>0</v>
      </c>
      <c r="W57" s="170" t="s">
        <v>1059</v>
      </c>
      <c r="X57" s="168"/>
      <c r="Y57" s="173">
        <v>18831</v>
      </c>
      <c r="Z57" s="162" t="s">
        <v>1060</v>
      </c>
      <c r="AA57" s="163" t="str">
        <f t="shared" si="1"/>
        <v>https://shopeefood.vn/bo-suu-tap/kem-bo-an-vat</v>
      </c>
      <c r="AB57" s="164" t="str">
        <f t="shared" si="2"/>
        <v>https://shopeefood.shopee.vn/bo-suu-tap/kem-bo-an-vat</v>
      </c>
    </row>
    <row r="58" spans="1:28" ht="165">
      <c r="A58" s="151" t="s">
        <v>684</v>
      </c>
      <c r="B58" s="152"/>
      <c r="C58" s="152" t="s">
        <v>706</v>
      </c>
      <c r="D58" s="152" t="s">
        <v>213</v>
      </c>
      <c r="E58" s="191" t="s">
        <v>1054</v>
      </c>
      <c r="F58" s="176" t="s">
        <v>684</v>
      </c>
      <c r="G58" s="217" t="str">
        <f t="shared" si="0"/>
        <v>[Win 2]_Kem Bơ - Trái Cây Tô &amp; Ăn Vặt_Jan</v>
      </c>
      <c r="H58" s="193" t="s">
        <v>1061</v>
      </c>
      <c r="I58" s="193" t="s">
        <v>755</v>
      </c>
      <c r="J58" s="178" t="s">
        <v>1056</v>
      </c>
      <c r="K58" s="193"/>
      <c r="L58" s="193"/>
      <c r="M58" s="218"/>
      <c r="N58" s="177"/>
      <c r="O58" s="176" t="s">
        <v>1062</v>
      </c>
      <c r="P58" s="177"/>
      <c r="Q58" s="193" t="s">
        <v>1063</v>
      </c>
      <c r="R58" s="177"/>
      <c r="S58" s="177"/>
      <c r="T58" s="177"/>
      <c r="U58" s="155" t="s">
        <v>725</v>
      </c>
      <c r="V58" s="155" t="b">
        <v>0</v>
      </c>
      <c r="W58" s="170" t="s">
        <v>1059</v>
      </c>
      <c r="X58" s="168"/>
      <c r="Y58" s="173">
        <v>18844</v>
      </c>
      <c r="Z58" s="162" t="s">
        <v>1064</v>
      </c>
      <c r="AA58" s="163" t="str">
        <f t="shared" si="1"/>
        <v>https://shopeefood.vn/bo-suu-tap/kem-bo-trai-cay-an-vat</v>
      </c>
      <c r="AB58" s="164" t="str">
        <f t="shared" si="2"/>
        <v>https://shopeefood.shopee.vn/bo-suu-tap/kem-bo-trai-cay-an-vat</v>
      </c>
    </row>
    <row r="59" spans="1:28" ht="90">
      <c r="A59" s="151" t="s">
        <v>684</v>
      </c>
      <c r="B59" s="152"/>
      <c r="C59" s="152" t="s">
        <v>717</v>
      </c>
      <c r="D59" s="152" t="s">
        <v>222</v>
      </c>
      <c r="E59" s="153" t="s">
        <v>1065</v>
      </c>
      <c r="F59" s="176" t="s">
        <v>687</v>
      </c>
      <c r="G59" s="217" t="str">
        <f t="shared" si="0"/>
        <v>[Alacarte CB]_The Alley_Jan.CB1</v>
      </c>
      <c r="H59" s="193" t="s">
        <v>1066</v>
      </c>
      <c r="I59" s="193" t="s">
        <v>1067</v>
      </c>
      <c r="J59" s="178" t="s">
        <v>1068</v>
      </c>
      <c r="K59" s="157"/>
      <c r="L59" s="195"/>
      <c r="M59" s="159"/>
      <c r="N59" s="188"/>
      <c r="O59" s="219" t="s">
        <v>1069</v>
      </c>
      <c r="P59" s="168"/>
      <c r="Q59" s="159"/>
      <c r="R59" s="220" t="s">
        <v>1070</v>
      </c>
      <c r="S59" s="177"/>
      <c r="T59" s="177"/>
      <c r="U59" s="155" t="s">
        <v>696</v>
      </c>
      <c r="V59" s="155" t="b">
        <v>1</v>
      </c>
      <c r="W59" s="179" t="s">
        <v>1071</v>
      </c>
      <c r="X59" s="168"/>
      <c r="Y59" s="173">
        <v>18867</v>
      </c>
      <c r="Z59" s="162" t="s">
        <v>1072</v>
      </c>
      <c r="AA59" s="163" t="str">
        <f t="shared" si="1"/>
        <v>https://shopeefood.vn/bo-suu-tap/alley-25k</v>
      </c>
      <c r="AB59" s="164" t="str">
        <f t="shared" si="2"/>
        <v>https://shopeefood.shopee.vn/bo-suu-tap/alley-25k</v>
      </c>
    </row>
    <row r="60" spans="1:28" ht="90">
      <c r="A60" s="151" t="s">
        <v>684</v>
      </c>
      <c r="B60" s="152"/>
      <c r="C60" s="152" t="s">
        <v>717</v>
      </c>
      <c r="D60" s="152" t="s">
        <v>222</v>
      </c>
      <c r="E60" s="153" t="s">
        <v>1065</v>
      </c>
      <c r="F60" s="176" t="s">
        <v>764</v>
      </c>
      <c r="G60" s="217" t="str">
        <f t="shared" si="0"/>
        <v>[Alacarte CB]_The Alley_Jan.CB4</v>
      </c>
      <c r="H60" s="193" t="s">
        <v>1073</v>
      </c>
      <c r="I60" s="193" t="s">
        <v>1074</v>
      </c>
      <c r="J60" s="178" t="s">
        <v>1068</v>
      </c>
      <c r="K60" s="157"/>
      <c r="L60" s="195"/>
      <c r="M60" s="159"/>
      <c r="N60" s="168"/>
      <c r="O60" s="174" t="s">
        <v>1075</v>
      </c>
      <c r="P60" s="168"/>
      <c r="Q60" s="159"/>
      <c r="R60" s="221" t="s">
        <v>1076</v>
      </c>
      <c r="S60" s="177"/>
      <c r="T60" s="177"/>
      <c r="U60" s="155" t="s">
        <v>696</v>
      </c>
      <c r="V60" s="155" t="b">
        <v>1</v>
      </c>
      <c r="W60" s="179" t="s">
        <v>1077</v>
      </c>
      <c r="X60" s="168"/>
      <c r="Y60" s="173">
        <v>18845</v>
      </c>
      <c r="Z60" s="162" t="s">
        <v>1078</v>
      </c>
      <c r="AA60" s="163" t="str">
        <f t="shared" si="1"/>
        <v>https://shopeefood.vn/bo-suu-tap/alley-50</v>
      </c>
      <c r="AB60" s="164" t="str">
        <f t="shared" si="2"/>
        <v>https://shopeefood.shopee.vn/bo-suu-tap/alley-50</v>
      </c>
    </row>
    <row r="61" spans="1:28" ht="150">
      <c r="A61" s="151" t="s">
        <v>684</v>
      </c>
      <c r="B61" s="152"/>
      <c r="C61" s="152" t="s">
        <v>706</v>
      </c>
      <c r="D61" s="152" t="s">
        <v>222</v>
      </c>
      <c r="E61" s="191" t="s">
        <v>1079</v>
      </c>
      <c r="F61" s="176" t="s">
        <v>728</v>
      </c>
      <c r="G61" s="217" t="str">
        <f t="shared" si="0"/>
        <v>[Alacarte CB]_Mokchang - Đồ Ăn Hàn Quốc_Jan.CB3</v>
      </c>
      <c r="H61" s="176" t="s">
        <v>1080</v>
      </c>
      <c r="I61" s="193" t="s">
        <v>1081</v>
      </c>
      <c r="J61" s="178" t="s">
        <v>1082</v>
      </c>
      <c r="K61" s="159"/>
      <c r="L61" s="157" t="s">
        <v>1083</v>
      </c>
      <c r="M61" s="176" t="s">
        <v>1084</v>
      </c>
      <c r="N61" s="176" t="s">
        <v>1085</v>
      </c>
      <c r="O61" s="176" t="s">
        <v>1086</v>
      </c>
      <c r="P61" s="177"/>
      <c r="Q61" s="193"/>
      <c r="R61" s="177" t="s">
        <v>1087</v>
      </c>
      <c r="S61" s="177"/>
      <c r="T61" s="177"/>
      <c r="U61" s="155" t="s">
        <v>696</v>
      </c>
      <c r="V61" s="155" t="b">
        <v>1</v>
      </c>
      <c r="W61" s="179" t="s">
        <v>1088</v>
      </c>
      <c r="X61" s="168"/>
      <c r="Y61" s="173">
        <v>18884</v>
      </c>
      <c r="Z61" s="162" t="s">
        <v>1089</v>
      </c>
      <c r="AA61" s="163" t="str">
        <f t="shared" si="1"/>
        <v>https://shopeefood.vn/bo-suu-tap/mokchang-mon-han-quoc</v>
      </c>
      <c r="AB61" s="164" t="str">
        <f t="shared" si="2"/>
        <v>https://shopeefood.shopee.vn/bo-suu-tap/mokchang-mon-han-quoc</v>
      </c>
    </row>
    <row r="62" spans="1:28" ht="150">
      <c r="A62" s="151" t="s">
        <v>684</v>
      </c>
      <c r="B62" s="152"/>
      <c r="C62" s="152" t="s">
        <v>706</v>
      </c>
      <c r="D62" s="152" t="s">
        <v>222</v>
      </c>
      <c r="E62" s="191" t="s">
        <v>1079</v>
      </c>
      <c r="F62" s="176" t="s">
        <v>1090</v>
      </c>
      <c r="G62" s="217" t="str">
        <f t="shared" si="0"/>
        <v>[Alacarte CB]_Mokchang - Đồ Ăn Hàn Quốc_Jan.CB6</v>
      </c>
      <c r="H62" s="176" t="s">
        <v>1091</v>
      </c>
      <c r="I62" s="193" t="s">
        <v>1092</v>
      </c>
      <c r="J62" s="178" t="s">
        <v>1082</v>
      </c>
      <c r="K62" s="159"/>
      <c r="L62" s="157"/>
      <c r="M62" s="193"/>
      <c r="N62" s="177"/>
      <c r="O62" s="176" t="s">
        <v>1093</v>
      </c>
      <c r="P62" s="177"/>
      <c r="Q62" s="193"/>
      <c r="R62" s="177" t="s">
        <v>1094</v>
      </c>
      <c r="S62" s="177"/>
      <c r="T62" s="177"/>
      <c r="U62" s="155" t="s">
        <v>725</v>
      </c>
      <c r="V62" s="155" t="b">
        <v>1</v>
      </c>
      <c r="W62" s="179" t="s">
        <v>1095</v>
      </c>
      <c r="X62" s="168"/>
      <c r="Y62" s="173">
        <v>18916</v>
      </c>
      <c r="Z62" s="162" t="s">
        <v>1096</v>
      </c>
      <c r="AA62" s="163" t="str">
        <f t="shared" si="1"/>
        <v>https://shopeefood.vn/bo-suu-tap/mokchang-60</v>
      </c>
      <c r="AB62" s="164" t="str">
        <f t="shared" si="2"/>
        <v>https://shopeefood.shopee.vn/bo-suu-tap/mokchang-60</v>
      </c>
    </row>
    <row r="63" spans="1:28" ht="90">
      <c r="A63" s="151" t="s">
        <v>684</v>
      </c>
      <c r="B63" s="152"/>
      <c r="C63" s="152" t="s">
        <v>685</v>
      </c>
      <c r="D63" s="152" t="s">
        <v>213</v>
      </c>
      <c r="E63" s="153" t="s">
        <v>1097</v>
      </c>
      <c r="F63" s="152" t="s">
        <v>684</v>
      </c>
      <c r="G63" s="217" t="str">
        <f t="shared" si="0"/>
        <v>[Win 2]_Trà Sữa Sunday Basic_Jan</v>
      </c>
      <c r="H63" s="155" t="s">
        <v>1098</v>
      </c>
      <c r="I63" s="155" t="s">
        <v>1099</v>
      </c>
      <c r="J63" s="178" t="s">
        <v>1100</v>
      </c>
      <c r="K63" s="157"/>
      <c r="L63" s="157"/>
      <c r="M63" s="159"/>
      <c r="N63" s="168"/>
      <c r="O63" s="176" t="s">
        <v>1101</v>
      </c>
      <c r="P63" s="168"/>
      <c r="Q63" s="176" t="s">
        <v>1102</v>
      </c>
      <c r="R63" s="168"/>
      <c r="S63" s="168"/>
      <c r="T63" s="177"/>
      <c r="U63" s="155" t="s">
        <v>696</v>
      </c>
      <c r="V63" s="155" t="b">
        <v>0</v>
      </c>
      <c r="W63" s="179" t="s">
        <v>1103</v>
      </c>
      <c r="X63" s="168"/>
      <c r="Y63" s="173">
        <v>18833</v>
      </c>
      <c r="Z63" s="162" t="s">
        <v>1104</v>
      </c>
      <c r="AA63" s="163" t="str">
        <f t="shared" si="1"/>
        <v>https://shopeefood.vn/bo-suu-tap/sunday-trs</v>
      </c>
      <c r="AB63" s="164" t="str">
        <f t="shared" si="2"/>
        <v>https://shopeefood.shopee.vn/bo-suu-tap/sunday-trs</v>
      </c>
    </row>
    <row r="64" spans="1:28" ht="195">
      <c r="A64" s="151" t="s">
        <v>684</v>
      </c>
      <c r="B64" s="152"/>
      <c r="C64" s="152" t="s">
        <v>706</v>
      </c>
      <c r="D64" s="152" t="s">
        <v>225</v>
      </c>
      <c r="E64" s="222" t="s">
        <v>1105</v>
      </c>
      <c r="F64" s="152" t="s">
        <v>684</v>
      </c>
      <c r="G64" s="223" t="str">
        <f t="shared" si="0"/>
        <v>[PNS]_OCB_Jan</v>
      </c>
      <c r="H64" s="222" t="s">
        <v>1106</v>
      </c>
      <c r="I64" s="224" t="s">
        <v>1107</v>
      </c>
      <c r="J64" s="169"/>
      <c r="K64" s="162"/>
      <c r="L64" s="162"/>
      <c r="M64" s="162"/>
      <c r="N64" s="169"/>
      <c r="O64" s="183"/>
      <c r="P64" s="169"/>
      <c r="Q64" s="167" t="s">
        <v>1108</v>
      </c>
      <c r="R64" s="165" t="s">
        <v>1108</v>
      </c>
      <c r="S64" s="165" t="s">
        <v>1108</v>
      </c>
      <c r="T64" s="165" t="s">
        <v>1109</v>
      </c>
      <c r="U64" s="155" t="s">
        <v>696</v>
      </c>
      <c r="V64" s="155" t="b">
        <v>0</v>
      </c>
      <c r="W64" s="225" t="s">
        <v>1110</v>
      </c>
      <c r="X64" s="226" t="s">
        <v>1111</v>
      </c>
      <c r="Y64" s="173">
        <v>0</v>
      </c>
      <c r="Z64" s="169"/>
      <c r="AA64" s="163" t="str">
        <f t="shared" si="1"/>
        <v>https://shopeefood.vn/bo-suu-tap/</v>
      </c>
      <c r="AB64" s="164" t="str">
        <f t="shared" si="2"/>
        <v>https://shopeefood.shopee.vn/bo-suu-tap/</v>
      </c>
    </row>
    <row r="65" spans="1:28" ht="210">
      <c r="A65" s="151" t="s">
        <v>684</v>
      </c>
      <c r="B65" s="152"/>
      <c r="C65" s="152" t="s">
        <v>706</v>
      </c>
      <c r="D65" s="152" t="s">
        <v>225</v>
      </c>
      <c r="E65" s="175" t="s">
        <v>1112</v>
      </c>
      <c r="F65" s="152" t="s">
        <v>1113</v>
      </c>
      <c r="G65" s="223" t="str">
        <f t="shared" si="0"/>
        <v>[PNS]_VIB_Jan.USAGE</v>
      </c>
      <c r="H65" s="175" t="s">
        <v>1114</v>
      </c>
      <c r="I65" s="224" t="s">
        <v>1115</v>
      </c>
      <c r="J65" s="169"/>
      <c r="K65" s="162"/>
      <c r="L65" s="162"/>
      <c r="M65" s="162"/>
      <c r="N65" s="169"/>
      <c r="O65" s="183"/>
      <c r="P65" s="169"/>
      <c r="Q65" s="167" t="s">
        <v>1116</v>
      </c>
      <c r="R65" s="165" t="s">
        <v>1116</v>
      </c>
      <c r="S65" s="165" t="s">
        <v>1116</v>
      </c>
      <c r="T65" s="165" t="s">
        <v>1117</v>
      </c>
      <c r="U65" s="155" t="s">
        <v>696</v>
      </c>
      <c r="V65" s="155" t="b">
        <v>0</v>
      </c>
      <c r="W65" s="227" t="s">
        <v>1118</v>
      </c>
      <c r="X65" s="228" t="s">
        <v>1119</v>
      </c>
      <c r="Y65" s="173">
        <v>0</v>
      </c>
      <c r="Z65" s="169"/>
      <c r="AA65" s="163" t="str">
        <f t="shared" si="1"/>
        <v>https://shopeefood.vn/bo-suu-tap/</v>
      </c>
      <c r="AB65" s="164" t="str">
        <f t="shared" si="2"/>
        <v>https://shopeefood.shopee.vn/bo-suu-tap/</v>
      </c>
    </row>
    <row r="66" spans="1:28" ht="165">
      <c r="A66" s="151" t="s">
        <v>684</v>
      </c>
      <c r="B66" s="152"/>
      <c r="C66" s="152" t="s">
        <v>706</v>
      </c>
      <c r="D66" s="152" t="s">
        <v>225</v>
      </c>
      <c r="E66" s="222" t="s">
        <v>1120</v>
      </c>
      <c r="F66" s="152" t="s">
        <v>684</v>
      </c>
      <c r="G66" s="223" t="str">
        <f t="shared" si="0"/>
        <v>[PNS]_FE CREDIT_Jan</v>
      </c>
      <c r="H66" s="222" t="s">
        <v>1121</v>
      </c>
      <c r="I66" s="224" t="s">
        <v>1122</v>
      </c>
      <c r="J66" s="169"/>
      <c r="K66" s="162"/>
      <c r="L66" s="162"/>
      <c r="M66" s="162"/>
      <c r="N66" s="169"/>
      <c r="O66" s="183"/>
      <c r="P66" s="169"/>
      <c r="Q66" s="181" t="s">
        <v>1123</v>
      </c>
      <c r="R66" s="181" t="s">
        <v>1123</v>
      </c>
      <c r="S66" s="181" t="s">
        <v>1123</v>
      </c>
      <c r="T66" s="181" t="s">
        <v>1124</v>
      </c>
      <c r="U66" s="155" t="s">
        <v>696</v>
      </c>
      <c r="V66" s="155" t="b">
        <v>0</v>
      </c>
      <c r="W66" s="227" t="s">
        <v>1125</v>
      </c>
      <c r="X66" s="226" t="s">
        <v>1126</v>
      </c>
      <c r="Y66" s="173">
        <v>0</v>
      </c>
      <c r="Z66" s="169"/>
      <c r="AA66" s="163" t="str">
        <f t="shared" si="1"/>
        <v>https://shopeefood.vn/bo-suu-tap/</v>
      </c>
      <c r="AB66" s="164" t="str">
        <f t="shared" si="2"/>
        <v>https://shopeefood.shopee.vn/bo-suu-tap/</v>
      </c>
    </row>
    <row r="67" spans="1:28" ht="150">
      <c r="A67" s="151" t="s">
        <v>684</v>
      </c>
      <c r="B67" s="152"/>
      <c r="C67" s="152" t="s">
        <v>706</v>
      </c>
      <c r="D67" s="152" t="s">
        <v>225</v>
      </c>
      <c r="E67" s="222" t="s">
        <v>1127</v>
      </c>
      <c r="F67" s="152" t="s">
        <v>684</v>
      </c>
      <c r="G67" s="223" t="str">
        <f t="shared" si="0"/>
        <v>[PNS]_HOME CREDIT_Jan</v>
      </c>
      <c r="H67" s="222" t="s">
        <v>1128</v>
      </c>
      <c r="I67" s="224" t="s">
        <v>1129</v>
      </c>
      <c r="J67" s="169"/>
      <c r="K67" s="162"/>
      <c r="L67" s="162"/>
      <c r="M67" s="162"/>
      <c r="N67" s="169"/>
      <c r="O67" s="183"/>
      <c r="P67" s="169"/>
      <c r="Q67" s="167" t="s">
        <v>1130</v>
      </c>
      <c r="R67" s="165" t="s">
        <v>1130</v>
      </c>
      <c r="S67" s="165" t="s">
        <v>1130</v>
      </c>
      <c r="T67" s="165" t="s">
        <v>1131</v>
      </c>
      <c r="U67" s="155" t="s">
        <v>696</v>
      </c>
      <c r="V67" s="155" t="b">
        <v>0</v>
      </c>
      <c r="W67" s="227" t="s">
        <v>1132</v>
      </c>
      <c r="X67" s="228" t="s">
        <v>1133</v>
      </c>
      <c r="Y67" s="173">
        <v>0</v>
      </c>
      <c r="Z67" s="169"/>
      <c r="AA67" s="163" t="str">
        <f t="shared" si="1"/>
        <v>https://shopeefood.vn/bo-suu-tap/</v>
      </c>
      <c r="AB67" s="164" t="str">
        <f t="shared" si="2"/>
        <v>https://shopeefood.shopee.vn/bo-suu-tap/</v>
      </c>
    </row>
    <row r="68" spans="1:28" ht="120">
      <c r="A68" s="151" t="s">
        <v>684</v>
      </c>
      <c r="B68" s="152"/>
      <c r="C68" s="152" t="s">
        <v>706</v>
      </c>
      <c r="D68" s="152" t="s">
        <v>225</v>
      </c>
      <c r="E68" s="222" t="s">
        <v>1134</v>
      </c>
      <c r="F68" s="152" t="s">
        <v>684</v>
      </c>
      <c r="G68" s="223" t="str">
        <f t="shared" si="0"/>
        <v>[PNS]_TPB JCB Cashback_Jan</v>
      </c>
      <c r="H68" s="175" t="s">
        <v>1135</v>
      </c>
      <c r="I68" s="229" t="s">
        <v>1136</v>
      </c>
      <c r="J68" s="169"/>
      <c r="K68" s="162"/>
      <c r="L68" s="162"/>
      <c r="M68" s="162"/>
      <c r="N68" s="169"/>
      <c r="O68" s="183"/>
      <c r="P68" s="169"/>
      <c r="Q68" s="222" t="s">
        <v>1137</v>
      </c>
      <c r="R68" s="230" t="s">
        <v>1137</v>
      </c>
      <c r="S68" s="230" t="s">
        <v>1137</v>
      </c>
      <c r="T68" s="230" t="s">
        <v>1138</v>
      </c>
      <c r="U68" s="155"/>
      <c r="V68" s="155" t="b">
        <v>0</v>
      </c>
      <c r="W68" s="179" t="s">
        <v>1139</v>
      </c>
      <c r="X68" s="179" t="s">
        <v>1140</v>
      </c>
      <c r="Y68" s="173">
        <v>0</v>
      </c>
      <c r="Z68" s="169"/>
      <c r="AA68" s="163" t="str">
        <f t="shared" si="1"/>
        <v>https://shopeefood.vn/bo-suu-tap/</v>
      </c>
      <c r="AB68" s="164" t="str">
        <f t="shared" si="2"/>
        <v>https://shopeefood.shopee.vn/bo-suu-tap/</v>
      </c>
    </row>
    <row r="69" spans="1:28" ht="180">
      <c r="A69" s="151" t="s">
        <v>684</v>
      </c>
      <c r="B69" s="152"/>
      <c r="C69" s="152" t="s">
        <v>706</v>
      </c>
      <c r="D69" s="152" t="s">
        <v>225</v>
      </c>
      <c r="E69" s="222" t="s">
        <v>1141</v>
      </c>
      <c r="F69" s="152" t="s">
        <v>684</v>
      </c>
      <c r="G69" s="223" t="str">
        <f t="shared" si="0"/>
        <v>[PNS]_NCB_Jan</v>
      </c>
      <c r="H69" s="175" t="s">
        <v>1142</v>
      </c>
      <c r="I69" s="224" t="s">
        <v>1143</v>
      </c>
      <c r="J69" s="169"/>
      <c r="K69" s="162"/>
      <c r="L69" s="162"/>
      <c r="M69" s="162"/>
      <c r="N69" s="169"/>
      <c r="O69" s="183"/>
      <c r="P69" s="169"/>
      <c r="Q69" s="222" t="s">
        <v>1144</v>
      </c>
      <c r="R69" s="230" t="s">
        <v>1144</v>
      </c>
      <c r="S69" s="230" t="s">
        <v>1144</v>
      </c>
      <c r="T69" s="230" t="s">
        <v>1145</v>
      </c>
      <c r="U69" s="155" t="s">
        <v>696</v>
      </c>
      <c r="V69" s="155" t="b">
        <v>0</v>
      </c>
      <c r="W69" s="227" t="s">
        <v>1146</v>
      </c>
      <c r="X69" s="228" t="s">
        <v>1147</v>
      </c>
      <c r="Y69" s="173">
        <v>0</v>
      </c>
      <c r="Z69" s="169"/>
      <c r="AA69" s="163" t="str">
        <f t="shared" si="1"/>
        <v>https://shopeefood.vn/bo-suu-tap/</v>
      </c>
      <c r="AB69" s="164" t="str">
        <f t="shared" si="2"/>
        <v>https://shopeefood.shopee.vn/bo-suu-tap/</v>
      </c>
    </row>
    <row r="70" spans="1:28" ht="120">
      <c r="A70" s="151" t="s">
        <v>684</v>
      </c>
      <c r="B70" s="152"/>
      <c r="C70" s="152" t="s">
        <v>706</v>
      </c>
      <c r="D70" s="152" t="s">
        <v>225</v>
      </c>
      <c r="E70" s="222" t="s">
        <v>1148</v>
      </c>
      <c r="F70" s="152" t="s">
        <v>684</v>
      </c>
      <c r="G70" s="223" t="str">
        <f t="shared" si="0"/>
        <v>[PNS]_VPBANK CREDIT_Jan</v>
      </c>
      <c r="H70" s="222" t="s">
        <v>1149</v>
      </c>
      <c r="I70" s="224" t="s">
        <v>1150</v>
      </c>
      <c r="J70" s="169"/>
      <c r="K70" s="162"/>
      <c r="L70" s="162"/>
      <c r="M70" s="162"/>
      <c r="N70" s="169"/>
      <c r="O70" s="183"/>
      <c r="P70" s="169"/>
      <c r="Q70" s="222" t="s">
        <v>1151</v>
      </c>
      <c r="R70" s="230" t="s">
        <v>1151</v>
      </c>
      <c r="S70" s="230" t="s">
        <v>1151</v>
      </c>
      <c r="T70" s="230" t="s">
        <v>1152</v>
      </c>
      <c r="U70" s="155" t="s">
        <v>696</v>
      </c>
      <c r="V70" s="155" t="b">
        <v>0</v>
      </c>
      <c r="W70" s="225" t="s">
        <v>1153</v>
      </c>
      <c r="X70" s="226" t="s">
        <v>1154</v>
      </c>
      <c r="Y70" s="173">
        <v>0</v>
      </c>
      <c r="Z70" s="169"/>
      <c r="AA70" s="163" t="str">
        <f t="shared" si="1"/>
        <v>https://shopeefood.vn/bo-suu-tap/</v>
      </c>
      <c r="AB70" s="164" t="str">
        <f t="shared" si="2"/>
        <v>https://shopeefood.shopee.vn/bo-suu-tap/</v>
      </c>
    </row>
    <row r="71" spans="1:28" ht="105">
      <c r="A71" s="151" t="s">
        <v>684</v>
      </c>
      <c r="B71" s="152"/>
      <c r="C71" s="152" t="s">
        <v>706</v>
      </c>
      <c r="D71" s="152" t="s">
        <v>225</v>
      </c>
      <c r="E71" s="175" t="s">
        <v>1155</v>
      </c>
      <c r="F71" s="152" t="s">
        <v>1156</v>
      </c>
      <c r="G71" s="223" t="str">
        <f t="shared" si="0"/>
        <v>[PNS]_BIDV_Jan.CREDIT</v>
      </c>
      <c r="H71" s="175" t="s">
        <v>1157</v>
      </c>
      <c r="I71" s="224" t="s">
        <v>1158</v>
      </c>
      <c r="J71" s="169"/>
      <c r="K71" s="162"/>
      <c r="L71" s="162"/>
      <c r="M71" s="162"/>
      <c r="N71" s="169"/>
      <c r="O71" s="183"/>
      <c r="P71" s="169"/>
      <c r="Q71" s="222" t="s">
        <v>1159</v>
      </c>
      <c r="R71" s="230" t="s">
        <v>1159</v>
      </c>
      <c r="S71" s="230" t="s">
        <v>1159</v>
      </c>
      <c r="T71" s="230" t="s">
        <v>1160</v>
      </c>
      <c r="U71" s="155" t="s">
        <v>696</v>
      </c>
      <c r="V71" s="155" t="b">
        <v>0</v>
      </c>
      <c r="W71" s="231" t="s">
        <v>1161</v>
      </c>
      <c r="X71" s="226" t="s">
        <v>1162</v>
      </c>
      <c r="Y71" s="173">
        <v>0</v>
      </c>
      <c r="Z71" s="169"/>
      <c r="AA71" s="163" t="str">
        <f t="shared" si="1"/>
        <v>https://shopeefood.vn/bo-suu-tap/</v>
      </c>
      <c r="AB71" s="164" t="str">
        <f t="shared" si="2"/>
        <v>https://shopeefood.shopee.vn/bo-suu-tap/</v>
      </c>
    </row>
    <row r="72" spans="1:28" ht="165">
      <c r="A72" s="151" t="s">
        <v>684</v>
      </c>
      <c r="B72" s="152"/>
      <c r="C72" s="152" t="s">
        <v>706</v>
      </c>
      <c r="D72" s="152" t="s">
        <v>225</v>
      </c>
      <c r="E72" s="175" t="s">
        <v>1163</v>
      </c>
      <c r="F72" s="152" t="s">
        <v>1164</v>
      </c>
      <c r="G72" s="223" t="str">
        <f t="shared" si="0"/>
        <v>[PNS]_HD SAISON_Jan.FOOD</v>
      </c>
      <c r="H72" s="175" t="s">
        <v>1165</v>
      </c>
      <c r="I72" s="229" t="s">
        <v>1166</v>
      </c>
      <c r="J72" s="169"/>
      <c r="K72" s="162"/>
      <c r="L72" s="162"/>
      <c r="M72" s="162"/>
      <c r="N72" s="169"/>
      <c r="O72" s="183"/>
      <c r="P72" s="169"/>
      <c r="Q72" s="232" t="s">
        <v>1167</v>
      </c>
      <c r="R72" s="232" t="s">
        <v>1168</v>
      </c>
      <c r="S72" s="232" t="s">
        <v>1169</v>
      </c>
      <c r="T72" s="232" t="s">
        <v>1170</v>
      </c>
      <c r="U72" s="155" t="s">
        <v>696</v>
      </c>
      <c r="V72" s="155" t="b">
        <v>0</v>
      </c>
      <c r="W72" s="227" t="s">
        <v>1171</v>
      </c>
      <c r="X72" s="226" t="s">
        <v>1172</v>
      </c>
      <c r="Y72" s="173">
        <v>0</v>
      </c>
      <c r="Z72" s="169"/>
      <c r="AA72" s="163" t="str">
        <f t="shared" si="1"/>
        <v>https://shopeefood.vn/bo-suu-tap/</v>
      </c>
      <c r="AB72" s="164" t="str">
        <f t="shared" si="2"/>
        <v>https://shopeefood.shopee.vn/bo-suu-tap/</v>
      </c>
    </row>
    <row r="73" spans="1:28" ht="120">
      <c r="A73" s="151" t="s">
        <v>684</v>
      </c>
      <c r="B73" s="152"/>
      <c r="C73" s="152" t="s">
        <v>706</v>
      </c>
      <c r="D73" s="152" t="s">
        <v>225</v>
      </c>
      <c r="E73" s="175" t="s">
        <v>1163</v>
      </c>
      <c r="F73" s="152" t="s">
        <v>1173</v>
      </c>
      <c r="G73" s="223" t="str">
        <f t="shared" si="0"/>
        <v>[PNS]_HD SAISON_Jan.MART</v>
      </c>
      <c r="H73" s="175" t="s">
        <v>1174</v>
      </c>
      <c r="I73" s="224" t="s">
        <v>1175</v>
      </c>
      <c r="J73" s="169"/>
      <c r="K73" s="162"/>
      <c r="L73" s="162"/>
      <c r="M73" s="162"/>
      <c r="N73" s="169"/>
      <c r="O73" s="183"/>
      <c r="P73" s="169"/>
      <c r="Q73" s="233" t="s">
        <v>1176</v>
      </c>
      <c r="R73" s="234" t="s">
        <v>1176</v>
      </c>
      <c r="S73" s="234" t="s">
        <v>1176</v>
      </c>
      <c r="T73" s="234" t="s">
        <v>1177</v>
      </c>
      <c r="U73" s="155" t="s">
        <v>696</v>
      </c>
      <c r="V73" s="155" t="b">
        <v>0</v>
      </c>
      <c r="W73" s="235" t="s">
        <v>1178</v>
      </c>
      <c r="X73" s="236" t="s">
        <v>1179</v>
      </c>
      <c r="Y73" s="173">
        <v>0</v>
      </c>
      <c r="Z73" s="169"/>
      <c r="AA73" s="163" t="str">
        <f t="shared" si="1"/>
        <v>https://shopeefood.vn/bo-suu-tap/</v>
      </c>
      <c r="AB73" s="164" t="str">
        <f t="shared" si="2"/>
        <v>https://shopeefood.shopee.vn/bo-suu-tap/</v>
      </c>
    </row>
    <row r="74" spans="1:28" ht="120">
      <c r="A74" s="151" t="s">
        <v>684</v>
      </c>
      <c r="B74" s="152"/>
      <c r="C74" s="152" t="s">
        <v>706</v>
      </c>
      <c r="D74" s="152" t="s">
        <v>225</v>
      </c>
      <c r="E74" s="175" t="s">
        <v>1180</v>
      </c>
      <c r="F74" s="152" t="s">
        <v>1181</v>
      </c>
      <c r="G74" s="223" t="str">
        <f t="shared" si="0"/>
        <v>[PNS]_VietinBank_Jan.JCB</v>
      </c>
      <c r="H74" s="175" t="s">
        <v>1182</v>
      </c>
      <c r="I74" s="229" t="s">
        <v>1183</v>
      </c>
      <c r="J74" s="169"/>
      <c r="K74" s="162"/>
      <c r="L74" s="162"/>
      <c r="M74" s="162"/>
      <c r="N74" s="169"/>
      <c r="O74" s="183"/>
      <c r="P74" s="169"/>
      <c r="Q74" s="232" t="s">
        <v>1184</v>
      </c>
      <c r="R74" s="232" t="s">
        <v>1185</v>
      </c>
      <c r="S74" s="232" t="s">
        <v>1186</v>
      </c>
      <c r="T74" s="232" t="s">
        <v>1187</v>
      </c>
      <c r="U74" s="155" t="s">
        <v>696</v>
      </c>
      <c r="V74" s="155" t="b">
        <v>0</v>
      </c>
      <c r="W74" s="235" t="s">
        <v>1188</v>
      </c>
      <c r="X74" s="236" t="s">
        <v>1189</v>
      </c>
      <c r="Y74" s="173">
        <v>0</v>
      </c>
      <c r="Z74" s="169"/>
      <c r="AA74" s="163" t="str">
        <f t="shared" si="1"/>
        <v>https://shopeefood.vn/bo-suu-tap/</v>
      </c>
      <c r="AB74" s="164" t="str">
        <f t="shared" si="2"/>
        <v>https://shopeefood.shopee.vn/bo-suu-tap/</v>
      </c>
    </row>
    <row r="75" spans="1:28" ht="225">
      <c r="A75" s="151" t="s">
        <v>684</v>
      </c>
      <c r="B75" s="152"/>
      <c r="C75" s="152" t="s">
        <v>685</v>
      </c>
      <c r="D75" s="152" t="s">
        <v>225</v>
      </c>
      <c r="E75" s="175" t="s">
        <v>1190</v>
      </c>
      <c r="F75" s="166" t="s">
        <v>1191</v>
      </c>
      <c r="G75" s="223" t="str">
        <f t="shared" si="0"/>
        <v>[PNS]_MB JCB Hi ShopeeFood_Jan.Usage</v>
      </c>
      <c r="H75" s="175" t="s">
        <v>1192</v>
      </c>
      <c r="I75" s="175" t="s">
        <v>1193</v>
      </c>
      <c r="J75" s="237" t="s">
        <v>1194</v>
      </c>
      <c r="K75" s="238"/>
      <c r="L75" s="239"/>
      <c r="M75" s="238"/>
      <c r="N75" s="165"/>
      <c r="O75" s="239"/>
      <c r="P75" s="240"/>
      <c r="Q75" s="175" t="s">
        <v>1195</v>
      </c>
      <c r="R75" s="175" t="s">
        <v>1196</v>
      </c>
      <c r="S75" s="175" t="s">
        <v>1197</v>
      </c>
      <c r="T75" s="175" t="s">
        <v>1198</v>
      </c>
      <c r="U75" s="155" t="s">
        <v>696</v>
      </c>
      <c r="V75" s="155" t="b">
        <v>0</v>
      </c>
      <c r="W75" s="195" t="s">
        <v>1199</v>
      </c>
      <c r="X75" s="168"/>
      <c r="Y75" s="173">
        <v>18846</v>
      </c>
      <c r="Z75" s="162" t="s">
        <v>1200</v>
      </c>
      <c r="AA75" s="163" t="str">
        <f t="shared" si="1"/>
        <v>https://shopeefood.vn/bo-suu-tap/an-het-moi-mien-hispf-giam-lien-50000d</v>
      </c>
      <c r="AB75" s="164" t="str">
        <f t="shared" si="2"/>
        <v>https://shopeefood.shopee.vn/bo-suu-tap/an-het-moi-mien-hispf-giam-lien-50000d</v>
      </c>
    </row>
    <row r="76" spans="1:28" ht="165">
      <c r="A76" s="151" t="s">
        <v>684</v>
      </c>
      <c r="B76" s="152"/>
      <c r="C76" s="152" t="s">
        <v>685</v>
      </c>
      <c r="D76" s="152" t="s">
        <v>225</v>
      </c>
      <c r="E76" s="181" t="s">
        <v>1201</v>
      </c>
      <c r="F76" s="166" t="s">
        <v>684</v>
      </c>
      <c r="G76" s="223" t="str">
        <f t="shared" si="0"/>
        <v>[PNS]_Pepsi Baseline_Jan</v>
      </c>
      <c r="H76" s="175" t="s">
        <v>1202</v>
      </c>
      <c r="I76" s="167" t="s">
        <v>1203</v>
      </c>
      <c r="J76" s="169"/>
      <c r="K76" s="209" t="s">
        <v>1204</v>
      </c>
      <c r="L76" s="162"/>
      <c r="M76" s="162"/>
      <c r="N76" s="169"/>
      <c r="O76" s="183"/>
      <c r="P76" s="169"/>
      <c r="Q76" s="196" t="s">
        <v>703</v>
      </c>
      <c r="R76" s="196" t="s">
        <v>703</v>
      </c>
      <c r="S76" s="196" t="s">
        <v>703</v>
      </c>
      <c r="T76" s="196" t="s">
        <v>703</v>
      </c>
      <c r="U76" s="155" t="s">
        <v>696</v>
      </c>
      <c r="V76" s="155" t="b">
        <v>0</v>
      </c>
      <c r="W76" s="179" t="s">
        <v>1205</v>
      </c>
      <c r="X76" s="168"/>
      <c r="Y76" s="173">
        <v>18835</v>
      </c>
      <c r="Z76" s="162" t="s">
        <v>1206</v>
      </c>
      <c r="AA76" s="163" t="str">
        <f t="shared" si="1"/>
        <v>https://shopeefood.vn/bo-suu-tap/Tat-nien-to-pepsi-deal-0d</v>
      </c>
      <c r="AB76" s="164" t="str">
        <f t="shared" si="2"/>
        <v>https://shopeefood.shopee.vn/bo-suu-tap/Tat-nien-to-pepsi-deal-0d</v>
      </c>
    </row>
    <row r="77" spans="1:28" ht="240">
      <c r="A77" s="151" t="s">
        <v>684</v>
      </c>
      <c r="B77" s="152"/>
      <c r="C77" s="152" t="s">
        <v>685</v>
      </c>
      <c r="D77" s="152" t="s">
        <v>225</v>
      </c>
      <c r="E77" s="167" t="s">
        <v>1207</v>
      </c>
      <c r="F77" s="166" t="s">
        <v>684</v>
      </c>
      <c r="G77" s="223" t="str">
        <f t="shared" si="0"/>
        <v>[PNS]_Pepsi FF27_Jan</v>
      </c>
      <c r="H77" s="175" t="s">
        <v>1208</v>
      </c>
      <c r="I77" s="167" t="s">
        <v>1209</v>
      </c>
      <c r="J77" s="169"/>
      <c r="K77" s="184" t="s">
        <v>1210</v>
      </c>
      <c r="L77" s="162"/>
      <c r="M77" s="162"/>
      <c r="N77" s="169"/>
      <c r="O77" s="183"/>
      <c r="P77" s="169"/>
      <c r="Q77" s="196" t="s">
        <v>703</v>
      </c>
      <c r="R77" s="196" t="s">
        <v>703</v>
      </c>
      <c r="S77" s="196" t="s">
        <v>703</v>
      </c>
      <c r="T77" s="196" t="s">
        <v>703</v>
      </c>
      <c r="U77" s="155" t="s">
        <v>696</v>
      </c>
      <c r="V77" s="155" t="b">
        <v>0</v>
      </c>
      <c r="W77" s="179" t="s">
        <v>1211</v>
      </c>
      <c r="X77" s="168"/>
      <c r="Y77" s="173">
        <v>18850</v>
      </c>
      <c r="Z77" s="162" t="s">
        <v>1212</v>
      </c>
      <c r="AA77" s="163" t="str">
        <f t="shared" si="1"/>
        <v>https://shopeefood.vn/bo-suu-tap/Giam42K-tat-nien-to-pepsi-lo-het</v>
      </c>
      <c r="AB77" s="164" t="str">
        <f t="shared" si="2"/>
        <v>https://shopeefood.shopee.vn/bo-suu-tap/Giam42K-tat-nien-to-pepsi-lo-het</v>
      </c>
    </row>
    <row r="78" spans="1:28" ht="105">
      <c r="A78" s="151" t="s">
        <v>684</v>
      </c>
      <c r="B78" s="152"/>
      <c r="C78" s="152" t="s">
        <v>685</v>
      </c>
      <c r="D78" s="152" t="s">
        <v>225</v>
      </c>
      <c r="E78" s="181" t="s">
        <v>1213</v>
      </c>
      <c r="F78" s="175" t="s">
        <v>1214</v>
      </c>
      <c r="G78" s="223" t="str">
        <f t="shared" si="0"/>
        <v>[PNS]_Coke OS_Coopfood_Thank you Drivers 2024</v>
      </c>
      <c r="H78" s="175" t="s">
        <v>1215</v>
      </c>
      <c r="I78" s="241">
        <v>45597</v>
      </c>
      <c r="J78" s="165"/>
      <c r="K78" s="167"/>
      <c r="L78" s="195"/>
      <c r="M78" s="167"/>
      <c r="N78" s="165"/>
      <c r="O78" s="195"/>
      <c r="P78" s="165"/>
      <c r="Q78" s="242" t="s">
        <v>1216</v>
      </c>
      <c r="R78" s="165"/>
      <c r="S78" s="165"/>
      <c r="T78" s="165"/>
      <c r="U78" s="155" t="s">
        <v>696</v>
      </c>
      <c r="V78" s="155" t="b">
        <v>0</v>
      </c>
      <c r="W78" s="179" t="s">
        <v>1217</v>
      </c>
      <c r="X78" s="179" t="s">
        <v>1218</v>
      </c>
      <c r="Y78" s="173">
        <v>0</v>
      </c>
      <c r="Z78" s="169"/>
      <c r="AA78" s="163" t="str">
        <f t="shared" si="1"/>
        <v>https://shopeefood.vn/bo-suu-tap/</v>
      </c>
      <c r="AB78" s="164" t="str">
        <f t="shared" si="2"/>
        <v>https://shopeefood.shopee.vn/bo-suu-tap/</v>
      </c>
    </row>
    <row r="79" spans="1:28" ht="105">
      <c r="A79" s="151" t="s">
        <v>684</v>
      </c>
      <c r="B79" s="152"/>
      <c r="C79" s="152" t="s">
        <v>706</v>
      </c>
      <c r="D79" s="152" t="s">
        <v>222</v>
      </c>
      <c r="E79" s="243" t="s">
        <v>397</v>
      </c>
      <c r="F79" s="181" t="s">
        <v>728</v>
      </c>
      <c r="G79" s="217" t="str">
        <f t="shared" si="0"/>
        <v>[Alacarte CB]_Tâm Cook - Pate Cột Đèn Đặc Sản Hải Phòng_Jan.CB3</v>
      </c>
      <c r="H79" s="193" t="s">
        <v>1219</v>
      </c>
      <c r="I79" s="193" t="s">
        <v>1220</v>
      </c>
      <c r="J79" s="187" t="s">
        <v>1221</v>
      </c>
      <c r="K79" s="159"/>
      <c r="L79" s="157"/>
      <c r="M79" s="159"/>
      <c r="N79" s="168"/>
      <c r="O79" s="155" t="s">
        <v>1222</v>
      </c>
      <c r="P79" s="168"/>
      <c r="Q79" s="159"/>
      <c r="R79" s="168" t="s">
        <v>1223</v>
      </c>
      <c r="S79" s="168"/>
      <c r="T79" s="168"/>
      <c r="U79" s="155" t="s">
        <v>725</v>
      </c>
      <c r="V79" s="155" t="b">
        <v>1</v>
      </c>
      <c r="W79" s="179" t="s">
        <v>1224</v>
      </c>
      <c r="X79" s="168"/>
      <c r="Y79" s="173">
        <v>18849</v>
      </c>
      <c r="Z79" s="162" t="s">
        <v>1225</v>
      </c>
      <c r="AA79" s="163" t="str">
        <f t="shared" si="1"/>
        <v>https://shopeefood.vn/bo-suu-tap/tamcook---pate</v>
      </c>
      <c r="AB79" s="164" t="str">
        <f t="shared" si="2"/>
        <v>https://shopeefood.shopee.vn/bo-suu-tap/tamcook---pate</v>
      </c>
    </row>
    <row r="80" spans="1:28" ht="120">
      <c r="A80" s="151" t="s">
        <v>684</v>
      </c>
      <c r="B80" s="152"/>
      <c r="C80" s="152" t="s">
        <v>706</v>
      </c>
      <c r="D80" s="152" t="s">
        <v>215</v>
      </c>
      <c r="E80" s="191" t="s">
        <v>1226</v>
      </c>
      <c r="F80" s="175" t="s">
        <v>684</v>
      </c>
      <c r="G80" s="217" t="str">
        <f t="shared" si="0"/>
        <v>[Win 3]_Cơm Gà Xối Mỡ 142_Jan</v>
      </c>
      <c r="H80" s="193" t="s">
        <v>1227</v>
      </c>
      <c r="I80" s="193" t="s">
        <v>1228</v>
      </c>
      <c r="J80" s="178" t="s">
        <v>1229</v>
      </c>
      <c r="K80" s="159"/>
      <c r="L80" s="157" t="s">
        <v>1230</v>
      </c>
      <c r="M80" s="159" t="s">
        <v>1231</v>
      </c>
      <c r="N80" s="176" t="s">
        <v>1232</v>
      </c>
      <c r="O80" s="159"/>
      <c r="P80" s="168"/>
      <c r="Q80" s="155" t="s">
        <v>1233</v>
      </c>
      <c r="R80" s="168"/>
      <c r="S80" s="168"/>
      <c r="T80" s="168"/>
      <c r="U80" s="155" t="s">
        <v>696</v>
      </c>
      <c r="V80" s="155" t="b">
        <v>0</v>
      </c>
      <c r="W80" s="179" t="s">
        <v>1234</v>
      </c>
      <c r="X80" s="168"/>
      <c r="Y80" s="173">
        <v>18955</v>
      </c>
      <c r="Z80" s="162" t="s">
        <v>1235</v>
      </c>
      <c r="AA80" s="163" t="str">
        <f t="shared" si="1"/>
        <v>https://shopeefood.vn/bo-suu-tap/com-ga---142</v>
      </c>
      <c r="AB80" s="164" t="str">
        <f t="shared" si="2"/>
        <v>https://shopeefood.shopee.vn/bo-suu-tap/com-ga---142</v>
      </c>
    </row>
    <row r="81" spans="1:28" ht="105">
      <c r="A81" s="151" t="s">
        <v>684</v>
      </c>
      <c r="B81" s="152"/>
      <c r="C81" s="152" t="s">
        <v>1236</v>
      </c>
      <c r="D81" s="152" t="s">
        <v>209</v>
      </c>
      <c r="E81" s="180" t="s">
        <v>1237</v>
      </c>
      <c r="F81" s="175" t="s">
        <v>684</v>
      </c>
      <c r="G81" s="217" t="str">
        <f t="shared" si="0"/>
        <v>[VIP]_Tocotoco_Jan</v>
      </c>
      <c r="H81" s="244" t="s">
        <v>1238</v>
      </c>
      <c r="I81" s="183" t="s">
        <v>826</v>
      </c>
      <c r="J81" s="209" t="s">
        <v>1239</v>
      </c>
      <c r="K81" s="162"/>
      <c r="L81" s="162"/>
      <c r="M81" s="162"/>
      <c r="N81" s="169"/>
      <c r="O81" s="183"/>
      <c r="P81" s="169"/>
      <c r="Q81" s="183" t="s">
        <v>1240</v>
      </c>
      <c r="R81" s="183" t="s">
        <v>1240</v>
      </c>
      <c r="S81" s="177"/>
      <c r="T81" s="177"/>
      <c r="U81" s="155" t="s">
        <v>696</v>
      </c>
      <c r="V81" s="155" t="b">
        <v>0</v>
      </c>
      <c r="W81" s="179" t="s">
        <v>1241</v>
      </c>
      <c r="X81" s="168"/>
      <c r="Y81" s="173">
        <v>18883</v>
      </c>
      <c r="Z81" s="162" t="s">
        <v>1242</v>
      </c>
      <c r="AA81" s="163" t="str">
        <f t="shared" si="1"/>
        <v>https://shopeefood.vn/bo-suu-tap/toco-toco-25</v>
      </c>
      <c r="AB81" s="164" t="str">
        <f t="shared" si="2"/>
        <v>https://shopeefood.shopee.vn/bo-suu-tap/toco-toco-25</v>
      </c>
    </row>
    <row r="82" spans="1:28" ht="105">
      <c r="A82" s="151" t="s">
        <v>684</v>
      </c>
      <c r="B82" s="152"/>
      <c r="C82" s="152" t="s">
        <v>1236</v>
      </c>
      <c r="D82" s="152" t="s">
        <v>209</v>
      </c>
      <c r="E82" s="180" t="s">
        <v>1237</v>
      </c>
      <c r="F82" s="175" t="s">
        <v>1243</v>
      </c>
      <c r="G82" s="217" t="str">
        <f t="shared" si="0"/>
        <v>[VIP]_Tocotoco_Jan_package 2</v>
      </c>
      <c r="H82" s="244" t="s">
        <v>1244</v>
      </c>
      <c r="I82" s="183" t="s">
        <v>891</v>
      </c>
      <c r="J82" s="209" t="s">
        <v>1239</v>
      </c>
      <c r="K82" s="162"/>
      <c r="L82" s="162"/>
      <c r="M82" s="162"/>
      <c r="N82" s="169"/>
      <c r="O82" s="183"/>
      <c r="P82" s="169"/>
      <c r="Q82" s="183" t="s">
        <v>1245</v>
      </c>
      <c r="R82" s="183" t="s">
        <v>1246</v>
      </c>
      <c r="S82" s="177"/>
      <c r="T82" s="177"/>
      <c r="U82" s="155" t="s">
        <v>696</v>
      </c>
      <c r="V82" s="155" t="b">
        <v>0</v>
      </c>
      <c r="W82" s="179" t="s">
        <v>1247</v>
      </c>
      <c r="X82" s="168"/>
      <c r="Y82" s="173">
        <v>18827</v>
      </c>
      <c r="Z82" s="162" t="s">
        <v>1248</v>
      </c>
      <c r="AA82" s="163" t="str">
        <f t="shared" si="1"/>
        <v>https://shopeefood.vn/bo-suu-tap/toco-25</v>
      </c>
      <c r="AB82" s="164" t="str">
        <f t="shared" si="2"/>
        <v>https://shopeefood.shopee.vn/bo-suu-tap/toco-25</v>
      </c>
    </row>
    <row r="83" spans="1:28" ht="135">
      <c r="A83" s="151" t="s">
        <v>684</v>
      </c>
      <c r="B83" s="152"/>
      <c r="C83" s="152" t="s">
        <v>1236</v>
      </c>
      <c r="D83" s="152" t="s">
        <v>209</v>
      </c>
      <c r="E83" s="180" t="s">
        <v>332</v>
      </c>
      <c r="F83" s="181" t="s">
        <v>684</v>
      </c>
      <c r="G83" s="217" t="str">
        <f t="shared" si="0"/>
        <v>[VIP]_KOI Thé Cafe_Jan</v>
      </c>
      <c r="H83" s="245" t="s">
        <v>1249</v>
      </c>
      <c r="I83" s="183" t="s">
        <v>1250</v>
      </c>
      <c r="J83" s="209" t="s">
        <v>1251</v>
      </c>
      <c r="K83" s="162"/>
      <c r="L83" s="162"/>
      <c r="M83" s="162"/>
      <c r="N83" s="169"/>
      <c r="O83" s="183"/>
      <c r="P83" s="169"/>
      <c r="Q83" s="183" t="s">
        <v>1252</v>
      </c>
      <c r="R83" s="183" t="s">
        <v>1252</v>
      </c>
      <c r="S83" s="183" t="s">
        <v>1252</v>
      </c>
      <c r="T83" s="183" t="s">
        <v>1252</v>
      </c>
      <c r="U83" s="155" t="s">
        <v>696</v>
      </c>
      <c r="V83" s="155" t="b">
        <v>0</v>
      </c>
      <c r="W83" s="170" t="s">
        <v>1253</v>
      </c>
      <c r="X83" s="168"/>
      <c r="Y83" s="173">
        <v>18832</v>
      </c>
      <c r="Z83" s="162" t="s">
        <v>1254</v>
      </c>
      <c r="AA83" s="163" t="str">
        <f t="shared" si="1"/>
        <v>https://shopeefood.vn/bo-suu-tap/cf-koi-the</v>
      </c>
      <c r="AB83" s="164" t="str">
        <f t="shared" si="2"/>
        <v>https://shopeefood.shopee.vn/bo-suu-tap/cf-koi-the</v>
      </c>
    </row>
    <row r="84" spans="1:28" ht="135">
      <c r="A84" s="151" t="s">
        <v>684</v>
      </c>
      <c r="B84" s="152"/>
      <c r="C84" s="152" t="s">
        <v>1236</v>
      </c>
      <c r="D84" s="152" t="s">
        <v>209</v>
      </c>
      <c r="E84" s="180" t="s">
        <v>1255</v>
      </c>
      <c r="F84" s="181" t="s">
        <v>684</v>
      </c>
      <c r="G84" s="217" t="str">
        <f t="shared" si="0"/>
        <v>[VIP]_Chuk Trà &amp; Cà Phê_Jan</v>
      </c>
      <c r="H84" s="245" t="s">
        <v>1256</v>
      </c>
      <c r="I84" s="183" t="s">
        <v>1042</v>
      </c>
      <c r="J84" s="209" t="s">
        <v>1257</v>
      </c>
      <c r="K84" s="162"/>
      <c r="L84" s="162"/>
      <c r="M84" s="162"/>
      <c r="N84" s="169"/>
      <c r="O84" s="183"/>
      <c r="P84" s="169"/>
      <c r="Q84" s="183" t="s">
        <v>1258</v>
      </c>
      <c r="R84" s="177"/>
      <c r="S84" s="177"/>
      <c r="T84" s="177"/>
      <c r="U84" s="155" t="s">
        <v>1259</v>
      </c>
      <c r="V84" s="155" t="b">
        <v>0</v>
      </c>
      <c r="W84" s="168"/>
      <c r="X84" s="168"/>
      <c r="Y84" s="173">
        <v>18950</v>
      </c>
      <c r="Z84" s="162" t="s">
        <v>1260</v>
      </c>
      <c r="AA84" s="163" t="str">
        <f t="shared" si="1"/>
        <v>https://shopeefood.vn/bo-suu-tap/chuk-1d</v>
      </c>
      <c r="AB84" s="164" t="str">
        <f t="shared" si="2"/>
        <v>https://shopeefood.shopee.vn/bo-suu-tap/chuk-1d</v>
      </c>
    </row>
    <row r="85" spans="1:28" ht="105">
      <c r="A85" s="151" t="s">
        <v>684</v>
      </c>
      <c r="B85" s="152"/>
      <c r="C85" s="152" t="s">
        <v>1236</v>
      </c>
      <c r="D85" s="152" t="s">
        <v>205</v>
      </c>
      <c r="E85" s="180" t="s">
        <v>372</v>
      </c>
      <c r="F85" s="181" t="s">
        <v>1261</v>
      </c>
      <c r="G85" s="217" t="str">
        <f t="shared" si="0"/>
        <v>[JBP]_Phúc Long Coffee &amp; Tea_1-3.1</v>
      </c>
      <c r="H85" s="176" t="s">
        <v>1262</v>
      </c>
      <c r="I85" s="183" t="s">
        <v>1263</v>
      </c>
      <c r="J85" s="209" t="s">
        <v>1264</v>
      </c>
      <c r="K85" s="162"/>
      <c r="L85" s="162"/>
      <c r="M85" s="162"/>
      <c r="N85" s="169"/>
      <c r="O85" s="183"/>
      <c r="P85" s="169"/>
      <c r="Q85" s="183"/>
      <c r="R85" s="177"/>
      <c r="S85" s="177"/>
      <c r="T85" s="177"/>
      <c r="U85" s="155"/>
      <c r="V85" s="155" t="b">
        <v>0</v>
      </c>
      <c r="W85" s="168"/>
      <c r="X85" s="168"/>
      <c r="Y85" s="173">
        <v>18729</v>
      </c>
      <c r="Z85" s="162" t="s">
        <v>1265</v>
      </c>
      <c r="AA85" s="163" t="str">
        <f t="shared" si="1"/>
        <v>https://shopeefood.vn/bo-suu-tap/phuclong-coffeetea</v>
      </c>
      <c r="AB85" s="164" t="str">
        <f t="shared" si="2"/>
        <v>https://shopeefood.shopee.vn/bo-suu-tap/phuclong-coffeetea</v>
      </c>
    </row>
    <row r="86" spans="1:28" ht="409.6">
      <c r="A86" s="151" t="s">
        <v>684</v>
      </c>
      <c r="B86" s="246" t="s">
        <v>1266</v>
      </c>
      <c r="C86" s="152" t="s">
        <v>970</v>
      </c>
      <c r="D86" s="152" t="s">
        <v>201</v>
      </c>
      <c r="E86" s="180" t="s">
        <v>1015</v>
      </c>
      <c r="F86" s="181" t="s">
        <v>1267</v>
      </c>
      <c r="G86" s="217" t="str">
        <f t="shared" si="0"/>
        <v>[SJBP]_Highlands Coffee_BOGO</v>
      </c>
      <c r="H86" s="176" t="s">
        <v>1268</v>
      </c>
      <c r="I86" s="183" t="s">
        <v>1269</v>
      </c>
      <c r="J86" s="184" t="s">
        <v>1019</v>
      </c>
      <c r="K86" s="162"/>
      <c r="L86" s="162"/>
      <c r="M86" s="162"/>
      <c r="N86" s="169"/>
      <c r="O86" s="183"/>
      <c r="P86" s="169"/>
      <c r="Q86" s="183"/>
      <c r="R86" s="177"/>
      <c r="S86" s="177"/>
      <c r="T86" s="177"/>
      <c r="U86" s="155"/>
      <c r="V86" s="155" t="b">
        <v>0</v>
      </c>
      <c r="W86" s="168"/>
      <c r="X86" s="168"/>
      <c r="Y86" s="173">
        <v>0</v>
      </c>
      <c r="Z86" s="169"/>
      <c r="AA86" s="163" t="str">
        <f t="shared" si="1"/>
        <v>https://shopeefood.vn/bo-suu-tap/</v>
      </c>
      <c r="AB86" s="164" t="str">
        <f t="shared" si="2"/>
        <v>https://shopeefood.shopee.vn/bo-suu-tap/</v>
      </c>
    </row>
    <row r="87" spans="1:28" ht="105">
      <c r="A87" s="151" t="s">
        <v>684</v>
      </c>
      <c r="B87" s="152"/>
      <c r="C87" s="152" t="s">
        <v>1236</v>
      </c>
      <c r="D87" s="152" t="s">
        <v>205</v>
      </c>
      <c r="E87" s="180" t="s">
        <v>372</v>
      </c>
      <c r="F87" s="181" t="s">
        <v>1270</v>
      </c>
      <c r="G87" s="217" t="str">
        <f t="shared" si="0"/>
        <v>[JBP]_Phúc Long Coffee &amp; Tea_15-17.1</v>
      </c>
      <c r="H87" s="176" t="s">
        <v>1271</v>
      </c>
      <c r="I87" s="183" t="s">
        <v>1272</v>
      </c>
      <c r="J87" s="209" t="s">
        <v>1264</v>
      </c>
      <c r="K87" s="162"/>
      <c r="L87" s="162"/>
      <c r="M87" s="162"/>
      <c r="N87" s="169"/>
      <c r="O87" s="183"/>
      <c r="P87" s="169"/>
      <c r="Q87" s="183"/>
      <c r="R87" s="177"/>
      <c r="S87" s="177"/>
      <c r="T87" s="177"/>
      <c r="U87" s="155"/>
      <c r="V87" s="155" t="b">
        <v>0</v>
      </c>
      <c r="W87" s="168"/>
      <c r="X87" s="168"/>
      <c r="Y87" s="173">
        <v>18860</v>
      </c>
      <c r="Z87" s="162" t="s">
        <v>1273</v>
      </c>
      <c r="AA87" s="163" t="str">
        <f t="shared" si="1"/>
        <v>https://shopeefood.vn/bo-suu-tap/cf-phuc-long</v>
      </c>
      <c r="AB87" s="164" t="str">
        <f t="shared" si="2"/>
        <v>https://shopeefood.shopee.vn/bo-suu-tap/cf-phuc-long</v>
      </c>
    </row>
    <row r="88" spans="1:28" ht="105">
      <c r="A88" s="151" t="s">
        <v>684</v>
      </c>
      <c r="B88" s="152"/>
      <c r="C88" s="152" t="s">
        <v>1236</v>
      </c>
      <c r="D88" s="152" t="s">
        <v>205</v>
      </c>
      <c r="E88" s="180" t="s">
        <v>372</v>
      </c>
      <c r="F88" s="181" t="s">
        <v>1274</v>
      </c>
      <c r="G88" s="217" t="str">
        <f t="shared" si="0"/>
        <v>[JBP]_Phúc Long Coffee &amp; Tea_20-21.1</v>
      </c>
      <c r="H88" s="176" t="s">
        <v>1275</v>
      </c>
      <c r="I88" s="183" t="s">
        <v>1276</v>
      </c>
      <c r="J88" s="209" t="s">
        <v>1264</v>
      </c>
      <c r="K88" s="162"/>
      <c r="L88" s="162"/>
      <c r="M88" s="162"/>
      <c r="N88" s="169"/>
      <c r="O88" s="183"/>
      <c r="P88" s="169"/>
      <c r="Q88" s="183"/>
      <c r="R88" s="177"/>
      <c r="S88" s="177"/>
      <c r="T88" s="177"/>
      <c r="U88" s="155"/>
      <c r="V88" s="155" t="b">
        <v>0</v>
      </c>
      <c r="W88" s="168"/>
      <c r="X88" s="168"/>
      <c r="Y88" s="173">
        <v>18863</v>
      </c>
      <c r="Z88" s="162" t="s">
        <v>1277</v>
      </c>
      <c r="AA88" s="163" t="str">
        <f t="shared" si="1"/>
        <v>https://shopeefood.vn/bo-suu-tap/phuc-long-2t1</v>
      </c>
      <c r="AB88" s="164" t="str">
        <f t="shared" si="2"/>
        <v>https://shopeefood.shopee.vn/bo-suu-tap/phuc-long-2t1</v>
      </c>
    </row>
    <row r="89" spans="1:28" ht="90">
      <c r="A89" s="151" t="s">
        <v>684</v>
      </c>
      <c r="B89" s="152"/>
      <c r="C89" s="152" t="s">
        <v>1236</v>
      </c>
      <c r="D89" s="152" t="s">
        <v>205</v>
      </c>
      <c r="E89" s="180" t="s">
        <v>372</v>
      </c>
      <c r="F89" s="181" t="s">
        <v>1278</v>
      </c>
      <c r="G89" s="217" t="str">
        <f t="shared" si="0"/>
        <v>[JBP]_Phúc Long Coffee &amp; Tea_8-10.1</v>
      </c>
      <c r="H89" s="176" t="s">
        <v>1279</v>
      </c>
      <c r="I89" s="183" t="s">
        <v>1280</v>
      </c>
      <c r="J89" s="209" t="s">
        <v>1264</v>
      </c>
      <c r="K89" s="162"/>
      <c r="L89" s="162"/>
      <c r="M89" s="162"/>
      <c r="N89" s="169"/>
      <c r="O89" s="183"/>
      <c r="P89" s="169"/>
      <c r="Q89" s="183"/>
      <c r="R89" s="177"/>
      <c r="S89" s="177"/>
      <c r="T89" s="177"/>
      <c r="U89" s="155"/>
      <c r="V89" s="155" t="b">
        <v>0</v>
      </c>
      <c r="W89" s="168"/>
      <c r="X89" s="168"/>
      <c r="Y89" s="173">
        <v>18818</v>
      </c>
      <c r="Z89" s="162" t="s">
        <v>1281</v>
      </c>
      <c r="AA89" s="163" t="str">
        <f t="shared" si="1"/>
        <v>https://shopeefood.vn/bo-suu-tap/phuc-long-cf</v>
      </c>
      <c r="AB89" s="164" t="str">
        <f t="shared" si="2"/>
        <v>https://shopeefood.shopee.vn/bo-suu-tap/phuc-long-cf</v>
      </c>
    </row>
    <row r="90" spans="1:28" ht="165">
      <c r="A90" s="151" t="s">
        <v>684</v>
      </c>
      <c r="B90" s="152"/>
      <c r="C90" s="152" t="s">
        <v>706</v>
      </c>
      <c r="D90" s="152" t="s">
        <v>213</v>
      </c>
      <c r="E90" s="191" t="s">
        <v>275</v>
      </c>
      <c r="F90" s="181" t="s">
        <v>684</v>
      </c>
      <c r="G90" s="217" t="str">
        <f t="shared" si="0"/>
        <v>[Win 2]_Cơm Thố Anh Nguyễn_Jan</v>
      </c>
      <c r="H90" s="247" t="s">
        <v>1282</v>
      </c>
      <c r="I90" s="193" t="s">
        <v>1283</v>
      </c>
      <c r="J90" s="170" t="s">
        <v>1284</v>
      </c>
      <c r="K90" s="193"/>
      <c r="L90" s="193"/>
      <c r="M90" s="193"/>
      <c r="N90" s="177"/>
      <c r="O90" s="176" t="s">
        <v>791</v>
      </c>
      <c r="P90" s="177"/>
      <c r="Q90" s="193" t="s">
        <v>1285</v>
      </c>
      <c r="R90" s="177" t="s">
        <v>1286</v>
      </c>
      <c r="S90" s="177"/>
      <c r="T90" s="176" t="s">
        <v>1287</v>
      </c>
      <c r="U90" s="155" t="s">
        <v>696</v>
      </c>
      <c r="V90" s="155" t="b">
        <v>1</v>
      </c>
      <c r="W90" s="179" t="s">
        <v>1288</v>
      </c>
      <c r="X90" s="168"/>
      <c r="Y90" s="173">
        <v>18902</v>
      </c>
      <c r="Z90" s="162" t="s">
        <v>1289</v>
      </c>
      <c r="AA90" s="163" t="str">
        <f t="shared" si="1"/>
        <v>https://shopeefood.vn/bo-suu-tap/anh-nguyen-30k</v>
      </c>
      <c r="AB90" s="164" t="str">
        <f t="shared" si="2"/>
        <v>https://shopeefood.shopee.vn/bo-suu-tap/anh-nguyen-30k</v>
      </c>
    </row>
    <row r="91" spans="1:28" ht="165">
      <c r="A91" s="151" t="s">
        <v>684</v>
      </c>
      <c r="B91" s="152"/>
      <c r="C91" s="152" t="s">
        <v>706</v>
      </c>
      <c r="D91" s="152" t="s">
        <v>215</v>
      </c>
      <c r="E91" s="191" t="s">
        <v>275</v>
      </c>
      <c r="F91" s="181" t="s">
        <v>684</v>
      </c>
      <c r="G91" s="217" t="str">
        <f t="shared" si="0"/>
        <v>[Win 3]_Cơm Thố Anh Nguyễn_Jan</v>
      </c>
      <c r="H91" s="247" t="s">
        <v>1290</v>
      </c>
      <c r="I91" s="193" t="s">
        <v>1042</v>
      </c>
      <c r="J91" s="170" t="s">
        <v>1284</v>
      </c>
      <c r="K91" s="193"/>
      <c r="L91" s="193"/>
      <c r="M91" s="193"/>
      <c r="N91" s="177"/>
      <c r="O91" s="176" t="s">
        <v>791</v>
      </c>
      <c r="P91" s="177"/>
      <c r="Q91" s="193" t="s">
        <v>1291</v>
      </c>
      <c r="R91" s="177" t="s">
        <v>1292</v>
      </c>
      <c r="S91" s="177"/>
      <c r="T91" s="176" t="s">
        <v>1293</v>
      </c>
      <c r="U91" s="155" t="s">
        <v>696</v>
      </c>
      <c r="V91" s="155" t="b">
        <v>1</v>
      </c>
      <c r="W91" s="179" t="s">
        <v>1294</v>
      </c>
      <c r="X91" s="168"/>
      <c r="Y91" s="173">
        <v>18951</v>
      </c>
      <c r="Z91" s="162" t="s">
        <v>1295</v>
      </c>
      <c r="AA91" s="163" t="str">
        <f t="shared" si="1"/>
        <v>https://shopeefood.vn/bo-suu-tap/com-tho-anh-nguyen-20k</v>
      </c>
      <c r="AB91" s="164" t="str">
        <f t="shared" si="2"/>
        <v>https://shopeefood.shopee.vn/bo-suu-tap/com-tho-anh-nguyen-20k</v>
      </c>
    </row>
    <row r="92" spans="1:28" ht="105">
      <c r="A92" s="151" t="s">
        <v>684</v>
      </c>
      <c r="B92" s="152"/>
      <c r="C92" s="152" t="s">
        <v>706</v>
      </c>
      <c r="D92" s="152" t="s">
        <v>222</v>
      </c>
      <c r="E92" s="191" t="s">
        <v>1296</v>
      </c>
      <c r="F92" s="181" t="s">
        <v>687</v>
      </c>
      <c r="G92" s="217" t="str">
        <f t="shared" si="0"/>
        <v>[Alacarte CB]_Cơm Thố Bách Khoa_Jan.CB1</v>
      </c>
      <c r="H92" s="193" t="s">
        <v>1297</v>
      </c>
      <c r="I92" s="193" t="s">
        <v>1298</v>
      </c>
      <c r="J92" s="178" t="s">
        <v>1299</v>
      </c>
      <c r="K92" s="193"/>
      <c r="L92" s="193"/>
      <c r="M92" s="193"/>
      <c r="N92" s="177"/>
      <c r="O92" s="171" t="s">
        <v>1300</v>
      </c>
      <c r="P92" s="177"/>
      <c r="Q92" s="193"/>
      <c r="R92" s="176" t="s">
        <v>1301</v>
      </c>
      <c r="S92" s="177"/>
      <c r="T92" s="177"/>
      <c r="U92" s="155" t="s">
        <v>696</v>
      </c>
      <c r="V92" s="155" t="b">
        <v>1</v>
      </c>
      <c r="W92" s="179" t="s">
        <v>1302</v>
      </c>
      <c r="X92" s="168"/>
      <c r="Y92" s="173">
        <v>18882</v>
      </c>
      <c r="Z92" s="162" t="s">
        <v>1303</v>
      </c>
      <c r="AA92" s="163" t="str">
        <f t="shared" si="1"/>
        <v>https://shopeefood.vn/bo-suu-tap/com-tho-bach-khoa-23k</v>
      </c>
      <c r="AB92" s="164" t="str">
        <f t="shared" si="2"/>
        <v>https://shopeefood.shopee.vn/bo-suu-tap/com-tho-bach-khoa-23k</v>
      </c>
    </row>
    <row r="93" spans="1:28" ht="105">
      <c r="A93" s="151" t="s">
        <v>684</v>
      </c>
      <c r="B93" s="152"/>
      <c r="C93" s="152" t="s">
        <v>706</v>
      </c>
      <c r="D93" s="152" t="s">
        <v>222</v>
      </c>
      <c r="E93" s="191" t="s">
        <v>1296</v>
      </c>
      <c r="F93" s="181" t="s">
        <v>764</v>
      </c>
      <c r="G93" s="217" t="str">
        <f t="shared" si="0"/>
        <v>[Alacarte CB]_Cơm Thố Bách Khoa_Jan.CB4</v>
      </c>
      <c r="H93" s="193" t="s">
        <v>1304</v>
      </c>
      <c r="I93" s="193" t="s">
        <v>1305</v>
      </c>
      <c r="J93" s="178" t="s">
        <v>1299</v>
      </c>
      <c r="K93" s="193"/>
      <c r="L93" s="193"/>
      <c r="M93" s="193"/>
      <c r="N93" s="177"/>
      <c r="O93" s="176" t="s">
        <v>1306</v>
      </c>
      <c r="P93" s="177"/>
      <c r="Q93" s="193"/>
      <c r="R93" s="176" t="s">
        <v>1307</v>
      </c>
      <c r="S93" s="177"/>
      <c r="T93" s="177"/>
      <c r="U93" s="155" t="s">
        <v>696</v>
      </c>
      <c r="V93" s="155" t="b">
        <v>1</v>
      </c>
      <c r="W93" s="179" t="s">
        <v>1308</v>
      </c>
      <c r="X93" s="168"/>
      <c r="Y93" s="173">
        <v>18917</v>
      </c>
      <c r="Z93" s="162" t="s">
        <v>1309</v>
      </c>
      <c r="AA93" s="163" t="str">
        <f t="shared" si="1"/>
        <v>https://shopeefood.vn/bo-suu-tap/tho-bach-khoa-23</v>
      </c>
      <c r="AB93" s="164" t="str">
        <f t="shared" si="2"/>
        <v>https://shopeefood.shopee.vn/bo-suu-tap/tho-bach-khoa-23</v>
      </c>
    </row>
    <row r="94" spans="1:28" ht="30">
      <c r="A94" s="151" t="s">
        <v>684</v>
      </c>
      <c r="B94" s="152"/>
      <c r="C94" s="152" t="s">
        <v>685</v>
      </c>
      <c r="D94" s="152" t="s">
        <v>219</v>
      </c>
      <c r="E94" s="153" t="s">
        <v>302</v>
      </c>
      <c r="F94" s="176" t="s">
        <v>1310</v>
      </c>
      <c r="G94" s="217" t="str">
        <f t="shared" si="0"/>
        <v>[Alacarte]_Gà Tươi Mạnh Hoạch_Thank you Drivers 2024</v>
      </c>
      <c r="H94" s="155" t="s">
        <v>1311</v>
      </c>
      <c r="I94" s="155" t="s">
        <v>1312</v>
      </c>
      <c r="J94" s="248" t="s">
        <v>1313</v>
      </c>
      <c r="K94" s="158"/>
      <c r="L94" s="249" t="s">
        <v>1314</v>
      </c>
      <c r="M94" s="159" t="s">
        <v>1315</v>
      </c>
      <c r="N94" s="176" t="s">
        <v>1316</v>
      </c>
      <c r="O94" s="158"/>
      <c r="P94" s="250"/>
      <c r="Q94" s="158"/>
      <c r="R94" s="155" t="s">
        <v>1317</v>
      </c>
      <c r="S94" s="250"/>
      <c r="T94" s="177"/>
      <c r="U94" s="155" t="s">
        <v>696</v>
      </c>
      <c r="V94" s="155" t="b">
        <v>0</v>
      </c>
      <c r="W94" s="179" t="s">
        <v>1318</v>
      </c>
      <c r="X94" s="168"/>
      <c r="Y94" s="173">
        <v>18918</v>
      </c>
      <c r="Z94" s="162" t="s">
        <v>1319</v>
      </c>
      <c r="AA94" s="163" t="str">
        <f t="shared" si="1"/>
        <v>https://shopeefood.vn/bo-suu-tap/ga-tuoi-manh-hoach</v>
      </c>
      <c r="AB94" s="164" t="str">
        <f t="shared" si="2"/>
        <v>https://shopeefood.shopee.vn/bo-suu-tap/ga-tuoi-manh-hoach</v>
      </c>
    </row>
    <row r="95" spans="1:28" ht="150">
      <c r="A95" s="151" t="s">
        <v>684</v>
      </c>
      <c r="B95" s="152"/>
      <c r="C95" s="152" t="s">
        <v>970</v>
      </c>
      <c r="D95" s="152" t="s">
        <v>205</v>
      </c>
      <c r="E95" s="180" t="s">
        <v>323</v>
      </c>
      <c r="F95" s="181" t="s">
        <v>1320</v>
      </c>
      <c r="G95" s="217" t="str">
        <f t="shared" si="0"/>
        <v>[JBP]_KATINAT Coffee &amp; Tea House_M2T1</v>
      </c>
      <c r="H95" s="176" t="s">
        <v>1321</v>
      </c>
      <c r="I95" s="183" t="s">
        <v>1322</v>
      </c>
      <c r="J95" s="209" t="s">
        <v>1323</v>
      </c>
      <c r="K95" s="162"/>
      <c r="L95" s="162"/>
      <c r="M95" s="162"/>
      <c r="N95" s="169"/>
      <c r="O95" s="183"/>
      <c r="P95" s="169"/>
      <c r="Q95" s="183" t="s">
        <v>1324</v>
      </c>
      <c r="R95" s="183" t="s">
        <v>1324</v>
      </c>
      <c r="S95" s="183" t="s">
        <v>1324</v>
      </c>
      <c r="T95" s="183" t="s">
        <v>1324</v>
      </c>
      <c r="U95" s="155" t="s">
        <v>696</v>
      </c>
      <c r="V95" s="155" t="b">
        <v>0</v>
      </c>
      <c r="W95" s="179" t="s">
        <v>1325</v>
      </c>
      <c r="X95" s="168"/>
      <c r="Y95" s="173">
        <v>18730</v>
      </c>
      <c r="Z95" s="162" t="s">
        <v>1326</v>
      </c>
      <c r="AA95" s="163" t="str">
        <f t="shared" si="1"/>
        <v>https://shopeefood.vn/bo-suu-tap/katinat-cf</v>
      </c>
      <c r="AB95" s="164" t="str">
        <f t="shared" si="2"/>
        <v>https://shopeefood.shopee.vn/bo-suu-tap/katinat-cf</v>
      </c>
    </row>
    <row r="96" spans="1:28" ht="135">
      <c r="A96" s="151" t="s">
        <v>684</v>
      </c>
      <c r="B96" s="152"/>
      <c r="C96" s="152" t="s">
        <v>970</v>
      </c>
      <c r="D96" s="152" t="s">
        <v>205</v>
      </c>
      <c r="E96" s="180" t="s">
        <v>323</v>
      </c>
      <c r="F96" s="181" t="s">
        <v>1327</v>
      </c>
      <c r="G96" s="217" t="str">
        <f t="shared" si="0"/>
        <v>[JBP]_KATINAT Coffee &amp; Tea House_4 món BAU</v>
      </c>
      <c r="H96" s="176" t="s">
        <v>1328</v>
      </c>
      <c r="I96" s="183" t="s">
        <v>1329</v>
      </c>
      <c r="J96" s="209" t="s">
        <v>1323</v>
      </c>
      <c r="K96" s="162"/>
      <c r="L96" s="162"/>
      <c r="M96" s="162"/>
      <c r="N96" s="169"/>
      <c r="O96" s="183"/>
      <c r="P96" s="169"/>
      <c r="Q96" s="183" t="s">
        <v>1330</v>
      </c>
      <c r="R96" s="183" t="s">
        <v>1331</v>
      </c>
      <c r="S96" s="183" t="s">
        <v>1331</v>
      </c>
      <c r="T96" s="183" t="s">
        <v>1331</v>
      </c>
      <c r="U96" s="155" t="s">
        <v>696</v>
      </c>
      <c r="V96" s="155" t="b">
        <v>0</v>
      </c>
      <c r="W96" s="179" t="s">
        <v>1332</v>
      </c>
      <c r="X96" s="168"/>
      <c r="Y96" s="173">
        <v>18820</v>
      </c>
      <c r="Z96" s="162" t="s">
        <v>1333</v>
      </c>
      <c r="AA96" s="163" t="str">
        <f t="shared" si="1"/>
        <v>https://shopeefood.vn/bo-suu-tap/katinat-cf-house</v>
      </c>
      <c r="AB96" s="164" t="str">
        <f t="shared" si="2"/>
        <v>https://shopeefood.shopee.vn/bo-suu-tap/katinat-cf-house</v>
      </c>
    </row>
    <row r="97" spans="1:28" ht="165">
      <c r="A97" s="151" t="s">
        <v>684</v>
      </c>
      <c r="B97" s="152"/>
      <c r="C97" s="152" t="s">
        <v>970</v>
      </c>
      <c r="D97" s="152" t="s">
        <v>205</v>
      </c>
      <c r="E97" s="180" t="s">
        <v>323</v>
      </c>
      <c r="F97" s="181" t="s">
        <v>1334</v>
      </c>
      <c r="G97" s="217" t="str">
        <f t="shared" si="0"/>
        <v>[JBP]_KATINAT Coffee &amp; Tea House_Merch + 4 món</v>
      </c>
      <c r="H97" s="176" t="s">
        <v>1335</v>
      </c>
      <c r="I97" s="183" t="s">
        <v>1336</v>
      </c>
      <c r="J97" s="209" t="s">
        <v>1323</v>
      </c>
      <c r="K97" s="162"/>
      <c r="L97" s="162"/>
      <c r="M97" s="162"/>
      <c r="N97" s="169"/>
      <c r="O97" s="183"/>
      <c r="P97" s="169"/>
      <c r="Q97" s="183" t="s">
        <v>1337</v>
      </c>
      <c r="R97" s="183" t="s">
        <v>1337</v>
      </c>
      <c r="S97" s="183" t="s">
        <v>1337</v>
      </c>
      <c r="T97" s="183" t="s">
        <v>1337</v>
      </c>
      <c r="U97" s="155" t="s">
        <v>696</v>
      </c>
      <c r="V97" s="155" t="b">
        <v>0</v>
      </c>
      <c r="W97" s="179" t="s">
        <v>1338</v>
      </c>
      <c r="X97" s="168"/>
      <c r="Y97" s="173">
        <v>18857</v>
      </c>
      <c r="Z97" s="162" t="s">
        <v>1339</v>
      </c>
      <c r="AA97" s="163" t="str">
        <f t="shared" si="1"/>
        <v>https://shopeefood.vn/bo-suu-tap/tea-katinat</v>
      </c>
      <c r="AB97" s="164" t="str">
        <f t="shared" si="2"/>
        <v>https://shopeefood.shopee.vn/bo-suu-tap/tea-katinat</v>
      </c>
    </row>
    <row r="98" spans="1:28" ht="165">
      <c r="A98" s="151" t="s">
        <v>684</v>
      </c>
      <c r="B98" s="152"/>
      <c r="C98" s="152" t="s">
        <v>970</v>
      </c>
      <c r="D98" s="152" t="s">
        <v>205</v>
      </c>
      <c r="E98" s="180" t="s">
        <v>323</v>
      </c>
      <c r="F98" s="181" t="s">
        <v>1340</v>
      </c>
      <c r="G98" s="217" t="str">
        <f t="shared" si="0"/>
        <v>[JBP]_KATINAT Coffee &amp; Tea House_3 ly 20%</v>
      </c>
      <c r="H98" s="176" t="s">
        <v>1341</v>
      </c>
      <c r="I98" s="183" t="s">
        <v>1342</v>
      </c>
      <c r="J98" s="209" t="s">
        <v>1323</v>
      </c>
      <c r="K98" s="162"/>
      <c r="L98" s="162"/>
      <c r="M98" s="162"/>
      <c r="N98" s="169"/>
      <c r="O98" s="183"/>
      <c r="P98" s="169"/>
      <c r="Q98" s="183" t="s">
        <v>1343</v>
      </c>
      <c r="R98" s="183" t="s">
        <v>1343</v>
      </c>
      <c r="S98" s="183" t="s">
        <v>1343</v>
      </c>
      <c r="T98" s="183" t="s">
        <v>1343</v>
      </c>
      <c r="U98" s="155" t="s">
        <v>696</v>
      </c>
      <c r="V98" s="155" t="b">
        <v>0</v>
      </c>
      <c r="W98" s="179" t="s">
        <v>1344</v>
      </c>
      <c r="X98" s="168"/>
      <c r="Y98" s="173">
        <v>18864</v>
      </c>
      <c r="Z98" s="162" t="s">
        <v>1345</v>
      </c>
      <c r="AA98" s="163" t="str">
        <f t="shared" si="1"/>
        <v>https://shopeefood.vn/bo-suu-tap/katinat---house</v>
      </c>
      <c r="AB98" s="164" t="str">
        <f t="shared" si="2"/>
        <v>https://shopeefood.shopee.vn/bo-suu-tap/katinat---house</v>
      </c>
    </row>
    <row r="99" spans="1:28" ht="75">
      <c r="A99" s="151" t="s">
        <v>684</v>
      </c>
      <c r="B99" s="152"/>
      <c r="C99" s="152" t="s">
        <v>717</v>
      </c>
      <c r="D99" s="152" t="s">
        <v>222</v>
      </c>
      <c r="E99" s="243" t="s">
        <v>1346</v>
      </c>
      <c r="F99" s="155" t="s">
        <v>687</v>
      </c>
      <c r="G99" s="217" t="str">
        <f t="shared" si="0"/>
        <v>[Alacarte CB]_LaBoong - Trà Ô Long Làng LaBoong_Jan.CB1</v>
      </c>
      <c r="H99" s="176" t="s">
        <v>1347</v>
      </c>
      <c r="I99" s="159" t="s">
        <v>766</v>
      </c>
      <c r="J99" s="178" t="s">
        <v>1348</v>
      </c>
      <c r="K99" s="159"/>
      <c r="L99" s="159"/>
      <c r="M99" s="159"/>
      <c r="N99" s="168"/>
      <c r="O99" s="171" t="s">
        <v>1349</v>
      </c>
      <c r="P99" s="168"/>
      <c r="Q99" s="159"/>
      <c r="R99" s="155" t="s">
        <v>1350</v>
      </c>
      <c r="S99" s="168"/>
      <c r="T99" s="177"/>
      <c r="U99" s="155" t="s">
        <v>696</v>
      </c>
      <c r="V99" s="155" t="b">
        <v>1</v>
      </c>
      <c r="W99" s="179" t="s">
        <v>1351</v>
      </c>
      <c r="X99" s="168"/>
      <c r="Y99" s="173">
        <v>18604</v>
      </c>
      <c r="Z99" s="162" t="s">
        <v>1352</v>
      </c>
      <c r="AA99" s="163" t="str">
        <f t="shared" si="1"/>
        <v>https://shopeefood.vn/bo-suu-tap/tra-o-long-lang-laboong</v>
      </c>
      <c r="AB99" s="164" t="str">
        <f t="shared" si="2"/>
        <v>https://shopeefood.shopee.vn/bo-suu-tap/tra-o-long-lang-laboong</v>
      </c>
    </row>
    <row r="100" spans="1:28" ht="90">
      <c r="A100" s="151" t="s">
        <v>684</v>
      </c>
      <c r="B100" s="152"/>
      <c r="C100" s="152" t="s">
        <v>717</v>
      </c>
      <c r="D100" s="152" t="s">
        <v>222</v>
      </c>
      <c r="E100" s="243" t="s">
        <v>1346</v>
      </c>
      <c r="F100" s="181" t="s">
        <v>1353</v>
      </c>
      <c r="G100" s="217" t="str">
        <f t="shared" si="0"/>
        <v>[Alacarte CB]_LaBoong - Trà Ô Long Làng LaBoong_Jan.CB8</v>
      </c>
      <c r="H100" s="176" t="s">
        <v>1354</v>
      </c>
      <c r="I100" s="183" t="s">
        <v>766</v>
      </c>
      <c r="J100" s="170" t="s">
        <v>1355</v>
      </c>
      <c r="K100" s="159"/>
      <c r="L100" s="159"/>
      <c r="M100" s="159"/>
      <c r="N100" s="168"/>
      <c r="O100" s="155" t="s">
        <v>1356</v>
      </c>
      <c r="P100" s="168"/>
      <c r="Q100" s="155" t="s">
        <v>1357</v>
      </c>
      <c r="R100" s="168"/>
      <c r="S100" s="251"/>
      <c r="T100" s="177"/>
      <c r="U100" s="155" t="s">
        <v>696</v>
      </c>
      <c r="V100" s="155" t="b">
        <v>1</v>
      </c>
      <c r="W100" s="179" t="s">
        <v>1358</v>
      </c>
      <c r="X100" s="168"/>
      <c r="Y100" s="173">
        <v>18698</v>
      </c>
      <c r="Z100" s="162" t="s">
        <v>1359</v>
      </c>
      <c r="AA100" s="163" t="str">
        <f t="shared" si="1"/>
        <v>https://shopeefood.vn/bo-suu-tap/tra-o-long-laboong</v>
      </c>
      <c r="AB100" s="164" t="str">
        <f t="shared" si="2"/>
        <v>https://shopeefood.shopee.vn/bo-suu-tap/tra-o-long-laboong</v>
      </c>
    </row>
    <row r="101" spans="1:28" ht="90">
      <c r="A101" s="151" t="s">
        <v>935</v>
      </c>
      <c r="B101" s="152"/>
      <c r="C101" s="152" t="s">
        <v>685</v>
      </c>
      <c r="D101" s="152" t="s">
        <v>219</v>
      </c>
      <c r="E101" s="153" t="s">
        <v>1079</v>
      </c>
      <c r="F101" s="176" t="s">
        <v>1310</v>
      </c>
      <c r="G101" s="217" t="str">
        <f t="shared" si="0"/>
        <v>[Alacarte]_Mokchang - Đồ Ăn Hàn Quốc_Thank you Drivers 2024</v>
      </c>
      <c r="H101" s="176" t="s">
        <v>1360</v>
      </c>
      <c r="I101" s="155" t="s">
        <v>1361</v>
      </c>
      <c r="J101" s="178" t="s">
        <v>1082</v>
      </c>
      <c r="K101" s="158"/>
      <c r="L101" s="157" t="s">
        <v>1083</v>
      </c>
      <c r="M101" s="176" t="s">
        <v>1362</v>
      </c>
      <c r="N101" s="177" t="s">
        <v>1363</v>
      </c>
      <c r="O101" s="158"/>
      <c r="P101" s="250"/>
      <c r="Q101" s="158"/>
      <c r="R101" s="155" t="s">
        <v>1364</v>
      </c>
      <c r="S101" s="250"/>
      <c r="T101" s="250"/>
      <c r="U101" s="155" t="s">
        <v>696</v>
      </c>
      <c r="V101" s="155" t="b">
        <v>1</v>
      </c>
      <c r="W101" s="179" t="s">
        <v>1365</v>
      </c>
      <c r="X101" s="168"/>
      <c r="Y101" s="173">
        <v>19056</v>
      </c>
      <c r="Z101" s="162" t="s">
        <v>1366</v>
      </c>
      <c r="AA101" s="163" t="str">
        <f t="shared" si="1"/>
        <v>https://shopeefood.vn/bo-suu-tap/mokchang--combo</v>
      </c>
      <c r="AB101" s="164" t="str">
        <f t="shared" si="2"/>
        <v>https://shopeefood.shopee.vn/bo-suu-tap/mokchang--combo</v>
      </c>
    </row>
    <row r="102" spans="1:28" ht="120">
      <c r="A102" s="151" t="s">
        <v>684</v>
      </c>
      <c r="B102" s="152"/>
      <c r="C102" s="152" t="s">
        <v>897</v>
      </c>
      <c r="D102" s="152" t="s">
        <v>201</v>
      </c>
      <c r="E102" s="180" t="s">
        <v>300</v>
      </c>
      <c r="F102" s="181" t="s">
        <v>1267</v>
      </c>
      <c r="G102" s="217" t="str">
        <f t="shared" si="0"/>
        <v>[SJBP]_Gà Rán Popeyes_BOGO</v>
      </c>
      <c r="H102" s="176" t="s">
        <v>1367</v>
      </c>
      <c r="I102" s="183" t="s">
        <v>1368</v>
      </c>
      <c r="J102" s="252" t="s">
        <v>1369</v>
      </c>
      <c r="K102" s="253" t="s">
        <v>1370</v>
      </c>
      <c r="L102" s="253" t="s">
        <v>1371</v>
      </c>
      <c r="M102" s="162"/>
      <c r="N102" s="169"/>
      <c r="O102" s="183"/>
      <c r="P102" s="169"/>
      <c r="Q102" s="183"/>
      <c r="R102" s="177"/>
      <c r="S102" s="177"/>
      <c r="T102" s="177"/>
      <c r="U102" s="155" t="s">
        <v>696</v>
      </c>
      <c r="V102" s="155" t="b">
        <v>0</v>
      </c>
      <c r="W102" s="206" t="s">
        <v>917</v>
      </c>
      <c r="X102" s="168"/>
      <c r="Y102" s="173">
        <v>18814</v>
      </c>
      <c r="Z102" s="162" t="s">
        <v>1372</v>
      </c>
      <c r="AA102" s="163" t="str">
        <f t="shared" si="1"/>
        <v>https://shopeefood.vn/bo-suu-tap/ga-popeyes-100</v>
      </c>
      <c r="AB102" s="164" t="str">
        <f t="shared" si="2"/>
        <v>https://shopeefood.shopee.vn/bo-suu-tap/ga-popeyes-100</v>
      </c>
    </row>
    <row r="103" spans="1:28" ht="90">
      <c r="A103" s="151" t="s">
        <v>684</v>
      </c>
      <c r="B103" s="152"/>
      <c r="C103" s="152" t="s">
        <v>897</v>
      </c>
      <c r="D103" s="152" t="s">
        <v>201</v>
      </c>
      <c r="E103" s="180" t="s">
        <v>300</v>
      </c>
      <c r="F103" s="181" t="s">
        <v>174</v>
      </c>
      <c r="G103" s="254" t="str">
        <f t="shared" si="0"/>
        <v>[SJBP]_Gà Rán Popeyes_BAU</v>
      </c>
      <c r="H103" s="255" t="s">
        <v>1373</v>
      </c>
      <c r="I103" s="183" t="s">
        <v>1374</v>
      </c>
      <c r="J103" s="252" t="s">
        <v>1375</v>
      </c>
      <c r="K103" s="253" t="s">
        <v>1370</v>
      </c>
      <c r="L103" s="253" t="s">
        <v>1371</v>
      </c>
      <c r="M103" s="162"/>
      <c r="N103" s="169"/>
      <c r="O103" s="183"/>
      <c r="P103" s="169"/>
      <c r="Q103" s="183"/>
      <c r="R103" s="177"/>
      <c r="S103" s="177"/>
      <c r="T103" s="177"/>
      <c r="U103" s="155" t="s">
        <v>696</v>
      </c>
      <c r="V103" s="155" t="b">
        <v>0</v>
      </c>
      <c r="W103" s="206" t="s">
        <v>1376</v>
      </c>
      <c r="X103" s="168"/>
      <c r="Y103" s="173">
        <v>18819</v>
      </c>
      <c r="Z103" s="162" t="s">
        <v>1377</v>
      </c>
      <c r="AA103" s="163" t="str">
        <f t="shared" si="1"/>
        <v>https://shopeefood.vn/bo-suu-tap/popeyes-freeship</v>
      </c>
      <c r="AB103" s="164" t="str">
        <f t="shared" si="2"/>
        <v>https://shopeefood.shopee.vn/bo-suu-tap/popeyes-freeship</v>
      </c>
    </row>
    <row r="104" spans="1:28" ht="120">
      <c r="A104" s="151" t="s">
        <v>684</v>
      </c>
      <c r="B104" s="152"/>
      <c r="C104" s="152" t="s">
        <v>897</v>
      </c>
      <c r="D104" s="152" t="s">
        <v>201</v>
      </c>
      <c r="E104" s="180" t="s">
        <v>285</v>
      </c>
      <c r="F104" s="256" t="s">
        <v>1378</v>
      </c>
      <c r="G104" s="254" t="str">
        <f t="shared" si="0"/>
        <v>[SJBP]_Domino's Pizza_1T1</v>
      </c>
      <c r="H104" s="257" t="s">
        <v>1379</v>
      </c>
      <c r="I104" s="183" t="s">
        <v>1368</v>
      </c>
      <c r="J104" s="178" t="s">
        <v>1380</v>
      </c>
      <c r="K104" s="162"/>
      <c r="L104" s="162"/>
      <c r="M104" s="162"/>
      <c r="N104" s="169"/>
      <c r="O104" s="183"/>
      <c r="P104" s="169"/>
      <c r="Q104" s="183"/>
      <c r="R104" s="177"/>
      <c r="S104" s="177"/>
      <c r="T104" s="177"/>
      <c r="U104" s="155" t="s">
        <v>696</v>
      </c>
      <c r="V104" s="155" t="b">
        <v>0</v>
      </c>
      <c r="W104" s="206" t="s">
        <v>1381</v>
      </c>
      <c r="X104" s="168"/>
      <c r="Y104" s="173">
        <v>18602</v>
      </c>
      <c r="Z104" s="162" t="s">
        <v>1382</v>
      </c>
      <c r="AA104" s="163" t="str">
        <f t="shared" si="1"/>
        <v>https://shopeefood.vn/bo-suu-tap/dominos-pizza-bogo</v>
      </c>
      <c r="AB104" s="164" t="str">
        <f t="shared" si="2"/>
        <v>https://shopeefood.shopee.vn/bo-suu-tap/dominos-pizza-bogo</v>
      </c>
    </row>
    <row r="105" spans="1:28" ht="75">
      <c r="A105" s="151" t="s">
        <v>684</v>
      </c>
      <c r="B105" s="152"/>
      <c r="C105" s="152" t="s">
        <v>897</v>
      </c>
      <c r="D105" s="152" t="s">
        <v>201</v>
      </c>
      <c r="E105" s="180" t="s">
        <v>298</v>
      </c>
      <c r="F105" s="181" t="s">
        <v>1383</v>
      </c>
      <c r="G105" s="254" t="str">
        <f t="shared" si="0"/>
        <v>[SJBP]_Gà Rán KFC_Giảm 99k</v>
      </c>
      <c r="H105" s="176" t="s">
        <v>1384</v>
      </c>
      <c r="I105" s="258" t="s">
        <v>1385</v>
      </c>
      <c r="J105" s="201" t="s">
        <v>900</v>
      </c>
      <c r="K105" s="202" t="s">
        <v>1386</v>
      </c>
      <c r="L105" s="203" t="s">
        <v>1387</v>
      </c>
      <c r="M105" s="162"/>
      <c r="N105" s="169"/>
      <c r="O105" s="183"/>
      <c r="P105" s="169"/>
      <c r="Q105" s="183"/>
      <c r="R105" s="177"/>
      <c r="S105" s="177"/>
      <c r="T105" s="177"/>
      <c r="U105" s="155" t="s">
        <v>696</v>
      </c>
      <c r="V105" s="155" t="b">
        <v>0</v>
      </c>
      <c r="W105" s="206" t="s">
        <v>1388</v>
      </c>
      <c r="X105" s="168"/>
      <c r="Y105" s="173">
        <v>18847</v>
      </c>
      <c r="Z105" s="162" t="s">
        <v>1389</v>
      </c>
      <c r="AA105" s="163" t="str">
        <f t="shared" si="1"/>
        <v>https://shopeefood.vn/bo-suu-tap/kfc-99</v>
      </c>
      <c r="AB105" s="164" t="str">
        <f t="shared" si="2"/>
        <v>https://shopeefood.shopee.vn/bo-suu-tap/kfc-99</v>
      </c>
    </row>
    <row r="106" spans="1:28" ht="75">
      <c r="A106" s="151" t="s">
        <v>684</v>
      </c>
      <c r="B106" s="152"/>
      <c r="C106" s="152" t="s">
        <v>897</v>
      </c>
      <c r="D106" s="152" t="s">
        <v>201</v>
      </c>
      <c r="E106" s="180" t="s">
        <v>376</v>
      </c>
      <c r="F106" s="181" t="s">
        <v>1378</v>
      </c>
      <c r="G106" s="254" t="str">
        <f t="shared" si="0"/>
        <v>[SJBP]_Pizza Hut_1T1</v>
      </c>
      <c r="H106" s="259" t="s">
        <v>1390</v>
      </c>
      <c r="I106" s="260" t="s">
        <v>1391</v>
      </c>
      <c r="J106" s="204" t="s">
        <v>908</v>
      </c>
      <c r="K106" s="205" t="s">
        <v>909</v>
      </c>
      <c r="L106" s="205" t="s">
        <v>909</v>
      </c>
      <c r="M106" s="162"/>
      <c r="N106" s="169"/>
      <c r="O106" s="183"/>
      <c r="P106" s="169"/>
      <c r="Q106" s="183"/>
      <c r="R106" s="177"/>
      <c r="S106" s="177"/>
      <c r="T106" s="177"/>
      <c r="U106" s="155"/>
      <c r="V106" s="155" t="b">
        <v>0</v>
      </c>
      <c r="W106" s="206" t="s">
        <v>1392</v>
      </c>
      <c r="X106" s="168"/>
      <c r="Y106" s="173">
        <v>18815</v>
      </c>
      <c r="Z106" s="162" t="s">
        <v>1393</v>
      </c>
      <c r="AA106" s="163" t="str">
        <f t="shared" si="1"/>
        <v>https://shopeefood.vn/bo-suu-tap/pizza-hut-01</v>
      </c>
      <c r="AB106" s="164" t="str">
        <f t="shared" si="2"/>
        <v>https://shopeefood.shopee.vn/bo-suu-tap/pizza-hut-01</v>
      </c>
    </row>
    <row r="107" spans="1:28" ht="75">
      <c r="A107" s="151" t="s">
        <v>684</v>
      </c>
      <c r="B107" s="152"/>
      <c r="C107" s="152" t="s">
        <v>897</v>
      </c>
      <c r="D107" s="152" t="s">
        <v>201</v>
      </c>
      <c r="E107" s="180" t="s">
        <v>376</v>
      </c>
      <c r="F107" s="181" t="s">
        <v>1394</v>
      </c>
      <c r="G107" s="254" t="str">
        <f t="shared" si="0"/>
        <v>[SJBP]_Pizza Hut_Vc 50%</v>
      </c>
      <c r="H107" s="259" t="s">
        <v>1395</v>
      </c>
      <c r="I107" s="260" t="s">
        <v>1396</v>
      </c>
      <c r="J107" s="204" t="s">
        <v>908</v>
      </c>
      <c r="K107" s="205" t="s">
        <v>909</v>
      </c>
      <c r="L107" s="205" t="s">
        <v>909</v>
      </c>
      <c r="M107" s="162"/>
      <c r="N107" s="169"/>
      <c r="O107" s="183"/>
      <c r="P107" s="169"/>
      <c r="Q107" s="183"/>
      <c r="R107" s="177"/>
      <c r="S107" s="177"/>
      <c r="T107" s="177"/>
      <c r="U107" s="155"/>
      <c r="V107" s="155" t="b">
        <v>0</v>
      </c>
      <c r="W107" s="206" t="s">
        <v>1397</v>
      </c>
      <c r="X107" s="168"/>
      <c r="Y107" s="173">
        <v>18816</v>
      </c>
      <c r="Z107" s="162" t="s">
        <v>1398</v>
      </c>
      <c r="AA107" s="163" t="str">
        <f t="shared" si="1"/>
        <v>https://shopeefood.vn/bo-suu-tap/pizza-hut-50</v>
      </c>
      <c r="AB107" s="164" t="str">
        <f t="shared" si="2"/>
        <v>https://shopeefood.shopee.vn/bo-suu-tap/pizza-hut-50</v>
      </c>
    </row>
    <row r="108" spans="1:28" ht="30">
      <c r="A108" s="151" t="s">
        <v>684</v>
      </c>
      <c r="B108" s="152"/>
      <c r="C108" s="152" t="s">
        <v>897</v>
      </c>
      <c r="D108" s="152" t="s">
        <v>201</v>
      </c>
      <c r="E108" s="180" t="s">
        <v>275</v>
      </c>
      <c r="F108" s="181" t="s">
        <v>174</v>
      </c>
      <c r="G108" s="254" t="str">
        <f t="shared" si="0"/>
        <v>[SJBP]_Cơm Thố Anh Nguyễn_BAU</v>
      </c>
      <c r="H108" s="258" t="s">
        <v>1399</v>
      </c>
      <c r="I108" s="183" t="s">
        <v>1400</v>
      </c>
      <c r="J108" s="213" t="s">
        <v>953</v>
      </c>
      <c r="K108" s="261" t="s">
        <v>1401</v>
      </c>
      <c r="L108" s="162"/>
      <c r="M108" s="162"/>
      <c r="N108" s="169"/>
      <c r="O108" s="183"/>
      <c r="P108" s="169"/>
      <c r="Q108" s="183"/>
      <c r="R108" s="177"/>
      <c r="S108" s="177"/>
      <c r="T108" s="177"/>
      <c r="U108" s="155"/>
      <c r="V108" s="155" t="b">
        <v>0</v>
      </c>
      <c r="W108" s="179" t="s">
        <v>1402</v>
      </c>
      <c r="X108" s="168"/>
      <c r="Y108" s="173">
        <v>18757</v>
      </c>
      <c r="Z108" s="162" t="s">
        <v>1403</v>
      </c>
      <c r="AA108" s="163" t="str">
        <f t="shared" si="1"/>
        <v>https://shopeefood.vn/bo-suu-tap/anh-nguyen-khao-com</v>
      </c>
      <c r="AB108" s="164" t="str">
        <f t="shared" si="2"/>
        <v>https://shopeefood.shopee.vn/bo-suu-tap/anh-nguyen-khao-com</v>
      </c>
    </row>
    <row r="109" spans="1:28" ht="90">
      <c r="A109" s="151" t="s">
        <v>684</v>
      </c>
      <c r="B109" s="152"/>
      <c r="C109" s="152" t="s">
        <v>897</v>
      </c>
      <c r="D109" s="152" t="s">
        <v>201</v>
      </c>
      <c r="E109" s="180" t="s">
        <v>928</v>
      </c>
      <c r="F109" s="183" t="s">
        <v>1400</v>
      </c>
      <c r="G109" s="254" t="str">
        <f t="shared" si="0"/>
        <v>[SJBP]_Lotteria_01-27/01</v>
      </c>
      <c r="H109" s="258" t="s">
        <v>1404</v>
      </c>
      <c r="I109" s="183" t="s">
        <v>1400</v>
      </c>
      <c r="J109" s="184" t="s">
        <v>931</v>
      </c>
      <c r="K109" s="162"/>
      <c r="L109" s="162"/>
      <c r="M109" s="162"/>
      <c r="N109" s="169"/>
      <c r="O109" s="183"/>
      <c r="P109" s="169"/>
      <c r="Q109" s="183"/>
      <c r="R109" s="177"/>
      <c r="S109" s="177"/>
      <c r="T109" s="177"/>
      <c r="U109" s="155"/>
      <c r="V109" s="155" t="b">
        <v>0</v>
      </c>
      <c r="W109" s="206" t="s">
        <v>1405</v>
      </c>
      <c r="X109" s="168"/>
      <c r="Y109" s="173">
        <v>18758</v>
      </c>
      <c r="Z109" s="162" t="s">
        <v>1406</v>
      </c>
      <c r="AA109" s="163" t="str">
        <f t="shared" si="1"/>
        <v>https://shopeefood.vn/bo-suu-tap/lotteria-30</v>
      </c>
      <c r="AB109" s="164" t="str">
        <f t="shared" si="2"/>
        <v>https://shopeefood.shopee.vn/bo-suu-tap/lotteria-30</v>
      </c>
    </row>
    <row r="110" spans="1:28" ht="165">
      <c r="A110" s="151" t="s">
        <v>684</v>
      </c>
      <c r="B110" s="152"/>
      <c r="C110" s="152" t="s">
        <v>717</v>
      </c>
      <c r="D110" s="152" t="s">
        <v>211</v>
      </c>
      <c r="E110" s="192" t="s">
        <v>1255</v>
      </c>
      <c r="F110" s="155" t="s">
        <v>684</v>
      </c>
      <c r="G110" s="217" t="str">
        <f t="shared" si="0"/>
        <v>[Win 1]_Chuk Trà &amp; Cà Phê_Jan</v>
      </c>
      <c r="H110" s="192" t="s">
        <v>1407</v>
      </c>
      <c r="I110" s="193" t="s">
        <v>1408</v>
      </c>
      <c r="J110" s="262" t="s">
        <v>1257</v>
      </c>
      <c r="K110" s="195"/>
      <c r="L110" s="195"/>
      <c r="M110" s="153"/>
      <c r="N110" s="185" t="s">
        <v>1409</v>
      </c>
      <c r="O110" s="263"/>
      <c r="P110" s="168"/>
      <c r="Q110" s="193" t="s">
        <v>1410</v>
      </c>
      <c r="R110" s="168"/>
      <c r="S110" s="177"/>
      <c r="T110" s="177"/>
      <c r="U110" s="155" t="s">
        <v>725</v>
      </c>
      <c r="V110" s="155" t="b">
        <v>0</v>
      </c>
      <c r="W110" s="170" t="s">
        <v>1411</v>
      </c>
      <c r="X110" s="168"/>
      <c r="Y110" s="173">
        <v>18825</v>
      </c>
      <c r="Z110" s="162" t="s">
        <v>1412</v>
      </c>
      <c r="AA110" s="163" t="str">
        <f t="shared" si="1"/>
        <v>https://shopeefood.vn/bo-suu-tap/chuk-tra</v>
      </c>
      <c r="AB110" s="164" t="str">
        <f t="shared" si="2"/>
        <v>https://shopeefood.shopee.vn/bo-suu-tap/chuk-tra</v>
      </c>
    </row>
    <row r="111" spans="1:28" ht="135">
      <c r="A111" s="151" t="s">
        <v>684</v>
      </c>
      <c r="B111" s="152"/>
      <c r="C111" s="152" t="s">
        <v>717</v>
      </c>
      <c r="D111" s="152" t="s">
        <v>219</v>
      </c>
      <c r="E111" s="192" t="s">
        <v>1255</v>
      </c>
      <c r="F111" s="155" t="s">
        <v>684</v>
      </c>
      <c r="G111" s="217" t="str">
        <f t="shared" si="0"/>
        <v>[Alacarte]_Chuk Trà &amp; Cà Phê_Jan</v>
      </c>
      <c r="H111" s="264" t="s">
        <v>1413</v>
      </c>
      <c r="I111" s="159" t="s">
        <v>1414</v>
      </c>
      <c r="J111" s="265" t="s">
        <v>1257</v>
      </c>
      <c r="K111" s="195"/>
      <c r="L111" s="195"/>
      <c r="M111" s="153"/>
      <c r="N111" s="185" t="s">
        <v>1409</v>
      </c>
      <c r="O111" s="183"/>
      <c r="P111" s="168"/>
      <c r="Q111" s="193" t="s">
        <v>1415</v>
      </c>
      <c r="R111" s="177"/>
      <c r="S111" s="177"/>
      <c r="T111" s="177"/>
      <c r="U111" s="155" t="s">
        <v>696</v>
      </c>
      <c r="V111" s="155" t="b">
        <v>0</v>
      </c>
      <c r="W111" s="179" t="s">
        <v>1416</v>
      </c>
      <c r="X111" s="168"/>
      <c r="Y111" s="173">
        <v>18868</v>
      </c>
      <c r="Z111" s="162" t="s">
        <v>1417</v>
      </c>
      <c r="AA111" s="163" t="str">
        <f t="shared" si="1"/>
        <v>https://shopeefood.vn/bo-suu-tap/chuk-tra-cf</v>
      </c>
      <c r="AB111" s="164" t="str">
        <f t="shared" si="2"/>
        <v>https://shopeefood.shopee.vn/bo-suu-tap/chuk-tra-cf</v>
      </c>
    </row>
    <row r="112" spans="1:28" ht="165">
      <c r="A112" s="151" t="s">
        <v>935</v>
      </c>
      <c r="B112" s="152"/>
      <c r="C112" s="152" t="s">
        <v>685</v>
      </c>
      <c r="D112" s="152" t="s">
        <v>219</v>
      </c>
      <c r="E112" s="153" t="s">
        <v>1418</v>
      </c>
      <c r="F112" s="176" t="s">
        <v>1310</v>
      </c>
      <c r="G112" s="217" t="str">
        <f t="shared" si="0"/>
        <v>[Alacarte]_Let's Pizza - Pizza &amp; Mì Ý_Thank you Drivers 2024</v>
      </c>
      <c r="H112" s="176" t="s">
        <v>1419</v>
      </c>
      <c r="I112" s="155" t="s">
        <v>1420</v>
      </c>
      <c r="J112" s="178" t="s">
        <v>1421</v>
      </c>
      <c r="K112" s="158"/>
      <c r="L112" s="157" t="s">
        <v>1422</v>
      </c>
      <c r="M112" s="159" t="s">
        <v>1423</v>
      </c>
      <c r="N112" s="250"/>
      <c r="O112" s="158"/>
      <c r="P112" s="250"/>
      <c r="Q112" s="158"/>
      <c r="R112" s="155" t="s">
        <v>1424</v>
      </c>
      <c r="S112" s="250"/>
      <c r="T112" s="250"/>
      <c r="U112" s="155" t="s">
        <v>696</v>
      </c>
      <c r="V112" s="155" t="b">
        <v>0</v>
      </c>
      <c r="W112" s="179" t="s">
        <v>1425</v>
      </c>
      <c r="X112" s="168"/>
      <c r="Y112" s="173">
        <v>19057</v>
      </c>
      <c r="Z112" s="162" t="s">
        <v>1426</v>
      </c>
      <c r="AA112" s="163" t="str">
        <f t="shared" si="1"/>
        <v>https://shopeefood.vn/bo-suu-tap/lets-pizza--mi-y</v>
      </c>
      <c r="AB112" s="164" t="str">
        <f t="shared" si="2"/>
        <v>https://shopeefood.shopee.vn/bo-suu-tap/lets-pizza--mi-y</v>
      </c>
    </row>
    <row r="113" spans="1:28" ht="240">
      <c r="A113" s="151" t="s">
        <v>684</v>
      </c>
      <c r="B113" s="152"/>
      <c r="C113" s="152" t="s">
        <v>717</v>
      </c>
      <c r="D113" s="152" t="s">
        <v>222</v>
      </c>
      <c r="E113" s="153" t="s">
        <v>889</v>
      </c>
      <c r="F113" s="155" t="s">
        <v>1090</v>
      </c>
      <c r="G113" s="217" t="str">
        <f t="shared" si="0"/>
        <v>[Alacarte CB]_Trà Sữa Dhi_Jan.CB6</v>
      </c>
      <c r="H113" s="182" t="s">
        <v>1427</v>
      </c>
      <c r="I113" s="159" t="s">
        <v>1428</v>
      </c>
      <c r="J113" s="178" t="s">
        <v>892</v>
      </c>
      <c r="K113" s="157"/>
      <c r="L113" s="159"/>
      <c r="M113" s="185"/>
      <c r="N113" s="168"/>
      <c r="O113" s="171" t="s">
        <v>1429</v>
      </c>
      <c r="P113" s="168"/>
      <c r="Q113" s="155" t="s">
        <v>1430</v>
      </c>
      <c r="R113" s="177"/>
      <c r="S113" s="177"/>
      <c r="T113" s="177"/>
      <c r="U113" s="155" t="s">
        <v>696</v>
      </c>
      <c r="V113" s="155" t="b">
        <v>1</v>
      </c>
      <c r="W113" s="179" t="s">
        <v>1431</v>
      </c>
      <c r="X113" s="168"/>
      <c r="Y113" s="173">
        <v>18959</v>
      </c>
      <c r="Z113" s="162" t="s">
        <v>1432</v>
      </c>
      <c r="AA113" s="163" t="str">
        <f t="shared" si="1"/>
        <v>https://shopeefood.vn/bo-suu-tap/tra-sua-dhi-10k</v>
      </c>
      <c r="AB113" s="164" t="str">
        <f t="shared" si="2"/>
        <v>https://shopeefood.shopee.vn/bo-suu-tap/tra-sua-dhi-10k</v>
      </c>
    </row>
    <row r="114" spans="1:28" ht="45">
      <c r="A114" s="151" t="s">
        <v>1433</v>
      </c>
      <c r="B114" s="152"/>
      <c r="C114" s="152" t="s">
        <v>897</v>
      </c>
      <c r="D114" s="152" t="s">
        <v>201</v>
      </c>
      <c r="E114" s="180" t="s">
        <v>298</v>
      </c>
      <c r="F114" s="181" t="s">
        <v>174</v>
      </c>
      <c r="G114" s="217" t="str">
        <f t="shared" si="0"/>
        <v>[SJBP]_Gà Rán KFC_BAU</v>
      </c>
      <c r="H114" s="264" t="s">
        <v>1434</v>
      </c>
      <c r="I114" s="183" t="s">
        <v>1435</v>
      </c>
      <c r="J114" s="201" t="s">
        <v>900</v>
      </c>
      <c r="K114" s="202" t="s">
        <v>1436</v>
      </c>
      <c r="L114" s="203" t="s">
        <v>1437</v>
      </c>
      <c r="M114" s="162"/>
      <c r="N114" s="169"/>
      <c r="O114" s="183"/>
      <c r="P114" s="169"/>
      <c r="Q114" s="183"/>
      <c r="R114" s="177"/>
      <c r="S114" s="177"/>
      <c r="T114" s="177"/>
      <c r="U114" s="155"/>
      <c r="V114" s="155" t="b">
        <v>0</v>
      </c>
      <c r="W114" s="170" t="s">
        <v>1438</v>
      </c>
      <c r="X114" s="168"/>
      <c r="Y114" s="173">
        <v>19715</v>
      </c>
      <c r="Z114" s="162" t="s">
        <v>1439</v>
      </c>
      <c r="AA114" s="163" t="str">
        <f t="shared" si="1"/>
        <v>https://shopeefood.vn/bo-suu-tap/sj-kfc--70k</v>
      </c>
      <c r="AB114" s="164" t="str">
        <f t="shared" si="2"/>
        <v>https://shopeefood.shopee.vn/bo-suu-tap/sj-kfc--70k</v>
      </c>
    </row>
    <row r="115" spans="1:28" ht="14">
      <c r="A115" s="151" t="s">
        <v>684</v>
      </c>
      <c r="B115" s="152"/>
      <c r="C115" s="152" t="s">
        <v>897</v>
      </c>
      <c r="D115" s="152" t="s">
        <v>201</v>
      </c>
      <c r="E115" s="180" t="s">
        <v>341</v>
      </c>
      <c r="F115" s="181" t="s">
        <v>174</v>
      </c>
      <c r="G115" s="217" t="str">
        <f t="shared" si="0"/>
        <v>[SJBP]_Lotteria DI_BAU</v>
      </c>
      <c r="H115" s="176"/>
      <c r="I115" s="183"/>
      <c r="J115" s="209" t="s">
        <v>931</v>
      </c>
      <c r="K115" s="162"/>
      <c r="L115" s="162"/>
      <c r="M115" s="162"/>
      <c r="N115" s="169"/>
      <c r="O115" s="183"/>
      <c r="P115" s="169"/>
      <c r="Q115" s="183"/>
      <c r="R115" s="177"/>
      <c r="S115" s="177"/>
      <c r="T115" s="177"/>
      <c r="U115" s="155"/>
      <c r="V115" s="155" t="b">
        <v>0</v>
      </c>
      <c r="W115" s="266"/>
      <c r="X115" s="168"/>
      <c r="Y115" s="173">
        <v>0</v>
      </c>
      <c r="Z115" s="169"/>
      <c r="AA115" s="163" t="str">
        <f t="shared" si="1"/>
        <v>https://shopeefood.vn/bo-suu-tap/</v>
      </c>
      <c r="AB115" s="164" t="str">
        <f t="shared" si="2"/>
        <v>https://shopeefood.shopee.vn/bo-suu-tap/</v>
      </c>
    </row>
    <row r="116" spans="1:28" ht="210">
      <c r="A116" s="151" t="s">
        <v>684</v>
      </c>
      <c r="B116" s="152"/>
      <c r="C116" s="152" t="s">
        <v>1236</v>
      </c>
      <c r="D116" s="152" t="s">
        <v>209</v>
      </c>
      <c r="E116" s="180" t="s">
        <v>370</v>
      </c>
      <c r="F116" s="181" t="s">
        <v>684</v>
      </c>
      <c r="G116" s="217" t="str">
        <f t="shared" si="0"/>
        <v>[VIP]_Phê La_Jan</v>
      </c>
      <c r="H116" s="267" t="s">
        <v>1440</v>
      </c>
      <c r="I116" s="183" t="s">
        <v>1441</v>
      </c>
      <c r="J116" s="209" t="s">
        <v>1442</v>
      </c>
      <c r="K116" s="162"/>
      <c r="L116" s="162"/>
      <c r="M116" s="162"/>
      <c r="N116" s="169"/>
      <c r="O116" s="183"/>
      <c r="P116" s="169"/>
      <c r="Q116" s="183" t="s">
        <v>1443</v>
      </c>
      <c r="R116" s="183" t="s">
        <v>1443</v>
      </c>
      <c r="S116" s="183" t="s">
        <v>1443</v>
      </c>
      <c r="T116" s="183" t="s">
        <v>1443</v>
      </c>
      <c r="U116" s="155" t="s">
        <v>725</v>
      </c>
      <c r="V116" s="155" t="b">
        <v>0</v>
      </c>
      <c r="W116" s="179" t="s">
        <v>1444</v>
      </c>
      <c r="X116" s="168"/>
      <c r="Y116" s="173">
        <v>18900</v>
      </c>
      <c r="Z116" s="162" t="s">
        <v>1445</v>
      </c>
      <c r="AA116" s="163" t="str">
        <f t="shared" si="1"/>
        <v>https://shopeefood.vn/bo-suu-tap/phe-la-chill-dai</v>
      </c>
      <c r="AB116" s="164" t="str">
        <f t="shared" si="2"/>
        <v>https://shopeefood.shopee.vn/bo-suu-tap/phe-la-chill-dai</v>
      </c>
    </row>
    <row r="117" spans="1:28" ht="409.6">
      <c r="A117" s="151" t="s">
        <v>684</v>
      </c>
      <c r="B117" s="152"/>
      <c r="C117" s="152" t="s">
        <v>970</v>
      </c>
      <c r="D117" s="152" t="s">
        <v>209</v>
      </c>
      <c r="E117" s="180" t="s">
        <v>258</v>
      </c>
      <c r="F117" s="181" t="s">
        <v>1446</v>
      </c>
      <c r="G117" s="217" t="str">
        <f t="shared" si="0"/>
        <v>[VIP]_Cheese Coffee_custom 3, 9, 10.1</v>
      </c>
      <c r="H117" s="176" t="s">
        <v>1447</v>
      </c>
      <c r="I117" s="183" t="s">
        <v>1448</v>
      </c>
      <c r="J117" s="184" t="s">
        <v>1449</v>
      </c>
      <c r="K117" s="162"/>
      <c r="L117" s="162"/>
      <c r="M117" s="162"/>
      <c r="N117" s="169"/>
      <c r="O117" s="183"/>
      <c r="P117" s="169"/>
      <c r="Q117" s="183" t="s">
        <v>1450</v>
      </c>
      <c r="R117" s="177"/>
      <c r="S117" s="177"/>
      <c r="T117" s="177"/>
      <c r="U117" s="155" t="s">
        <v>696</v>
      </c>
      <c r="V117" s="155" t="b">
        <v>0</v>
      </c>
      <c r="W117" s="179" t="s">
        <v>1451</v>
      </c>
      <c r="X117" s="168"/>
      <c r="Y117" s="173">
        <v>18828</v>
      </c>
      <c r="Z117" s="162" t="s">
        <v>1452</v>
      </c>
      <c r="AA117" s="163" t="str">
        <f t="shared" si="1"/>
        <v>https://shopeefood.vn/bo-suu-tap/cheese-cf</v>
      </c>
      <c r="AB117" s="164" t="str">
        <f t="shared" si="2"/>
        <v>https://shopeefood.shopee.vn/bo-suu-tap/cheese-cf</v>
      </c>
    </row>
    <row r="118" spans="1:28" ht="180">
      <c r="A118" s="151" t="s">
        <v>684</v>
      </c>
      <c r="B118" s="152"/>
      <c r="C118" s="152" t="s">
        <v>1236</v>
      </c>
      <c r="D118" s="152" t="s">
        <v>209</v>
      </c>
      <c r="E118" s="180" t="s">
        <v>1453</v>
      </c>
      <c r="F118" s="181" t="s">
        <v>1454</v>
      </c>
      <c r="G118" s="217" t="str">
        <f t="shared" si="0"/>
        <v>[VIP]_Trà Sữa May Cha_3-5.1</v>
      </c>
      <c r="H118" s="245" t="s">
        <v>1455</v>
      </c>
      <c r="I118" s="183" t="s">
        <v>891</v>
      </c>
      <c r="J118" s="209" t="s">
        <v>1456</v>
      </c>
      <c r="K118" s="162"/>
      <c r="L118" s="162"/>
      <c r="M118" s="162"/>
      <c r="N118" s="169"/>
      <c r="O118" s="183"/>
      <c r="P118" s="169"/>
      <c r="Q118" s="183" t="s">
        <v>1457</v>
      </c>
      <c r="R118" s="177"/>
      <c r="S118" s="183" t="s">
        <v>1457</v>
      </c>
      <c r="T118" s="183" t="s">
        <v>1457</v>
      </c>
      <c r="U118" s="155" t="s">
        <v>696</v>
      </c>
      <c r="V118" s="155" t="b">
        <v>0</v>
      </c>
      <c r="W118" s="170" t="s">
        <v>1458</v>
      </c>
      <c r="X118" s="168"/>
      <c r="Y118" s="173">
        <v>18826</v>
      </c>
      <c r="Z118" s="162" t="s">
        <v>1459</v>
      </c>
      <c r="AA118" s="163" t="str">
        <f t="shared" si="1"/>
        <v>https://shopeefood.vn/bo-suu-tap/may-cha-tra</v>
      </c>
      <c r="AB118" s="164" t="str">
        <f t="shared" si="2"/>
        <v>https://shopeefood.shopee.vn/bo-suu-tap/may-cha-tra</v>
      </c>
    </row>
    <row r="119" spans="1:28" ht="30">
      <c r="A119" s="268"/>
      <c r="B119" s="269" t="s">
        <v>1460</v>
      </c>
      <c r="C119" s="270" t="s">
        <v>1461</v>
      </c>
      <c r="D119" s="271" t="s">
        <v>201</v>
      </c>
      <c r="E119" s="272"/>
      <c r="F119" s="273" t="s">
        <v>1462</v>
      </c>
      <c r="G119" s="274" t="s">
        <v>1463</v>
      </c>
      <c r="H119" s="275" t="s">
        <v>1464</v>
      </c>
      <c r="I119" s="276" t="s">
        <v>1465</v>
      </c>
      <c r="J119" s="277" t="s">
        <v>1466</v>
      </c>
      <c r="K119" s="278"/>
      <c r="L119" s="268"/>
      <c r="M119" s="268"/>
      <c r="N119" s="268"/>
      <c r="O119" s="268"/>
      <c r="P119" s="268"/>
      <c r="Q119" s="268"/>
      <c r="R119" s="268"/>
      <c r="S119" s="268"/>
      <c r="T119" s="268"/>
      <c r="U119" s="268"/>
      <c r="V119" s="268"/>
      <c r="W119" s="269" t="s">
        <v>1467</v>
      </c>
      <c r="X119" s="268"/>
      <c r="Y119" s="173">
        <v>18823</v>
      </c>
      <c r="Z119" s="162" t="s">
        <v>1468</v>
      </c>
      <c r="AA119" s="163" t="str">
        <f t="shared" si="1"/>
        <v>https://shopeefood.vn/bo-suu-tap/sieu-deal-thuong-hieu---giam-50</v>
      </c>
      <c r="AB119" s="164" t="str">
        <f t="shared" si="2"/>
        <v>https://shopeefood.shopee.vn/bo-suu-tap/sieu-deal-thuong-hieu---giam-50</v>
      </c>
    </row>
    <row r="120" spans="1:28" ht="45">
      <c r="A120" s="151" t="s">
        <v>684</v>
      </c>
      <c r="B120" s="152"/>
      <c r="C120" s="152" t="s">
        <v>1236</v>
      </c>
      <c r="D120" s="152" t="s">
        <v>209</v>
      </c>
      <c r="E120" s="180" t="s">
        <v>1469</v>
      </c>
      <c r="F120" s="181" t="s">
        <v>1470</v>
      </c>
      <c r="G120" s="217" t="str">
        <f t="shared" ref="G120:G235" si="3">CONCATENATE(D120,"_",E120,"_",F120)</f>
        <v>[VIP]_Gong Cha_6-8Jan</v>
      </c>
      <c r="H120" s="279" t="s">
        <v>1471</v>
      </c>
      <c r="I120" s="183" t="s">
        <v>789</v>
      </c>
      <c r="J120" s="209" t="s">
        <v>1472</v>
      </c>
      <c r="K120" s="162"/>
      <c r="L120" s="162"/>
      <c r="M120" s="162"/>
      <c r="N120" s="169"/>
      <c r="O120" s="183"/>
      <c r="P120" s="169"/>
      <c r="Q120" s="183" t="s">
        <v>1473</v>
      </c>
      <c r="R120" s="177"/>
      <c r="S120" s="177"/>
      <c r="T120" s="177"/>
      <c r="U120" s="155" t="s">
        <v>696</v>
      </c>
      <c r="V120" s="155" t="b">
        <v>0</v>
      </c>
      <c r="W120" s="170" t="s">
        <v>1474</v>
      </c>
      <c r="X120" s="168"/>
      <c r="Y120" s="173">
        <v>18848</v>
      </c>
      <c r="Z120" s="162" t="s">
        <v>1475</v>
      </c>
      <c r="AA120" s="163" t="str">
        <f t="shared" si="1"/>
        <v>https://shopeefood.vn/bo-suu-tap/gongcha-50</v>
      </c>
      <c r="AB120" s="164" t="str">
        <f t="shared" si="2"/>
        <v>https://shopeefood.shopee.vn/bo-suu-tap/gongcha-50</v>
      </c>
    </row>
    <row r="121" spans="1:28" ht="75">
      <c r="A121" s="151" t="s">
        <v>684</v>
      </c>
      <c r="B121" s="152"/>
      <c r="C121" s="152" t="s">
        <v>717</v>
      </c>
      <c r="D121" s="152" t="s">
        <v>215</v>
      </c>
      <c r="E121" s="243" t="s">
        <v>183</v>
      </c>
      <c r="F121" s="155" t="s">
        <v>684</v>
      </c>
      <c r="G121" s="217" t="str">
        <f t="shared" si="3"/>
        <v>[Win 3]_3 Râu - Gà Rán &amp; Pizza_Jan</v>
      </c>
      <c r="H121" s="182" t="s">
        <v>1476</v>
      </c>
      <c r="I121" s="176" t="s">
        <v>1477</v>
      </c>
      <c r="J121" s="280" t="s">
        <v>1478</v>
      </c>
      <c r="K121" s="159"/>
      <c r="L121" s="281"/>
      <c r="M121" s="159"/>
      <c r="N121" s="282"/>
      <c r="O121" s="171" t="s">
        <v>1479</v>
      </c>
      <c r="P121" s="168"/>
      <c r="Q121" s="159" t="s">
        <v>1480</v>
      </c>
      <c r="R121" s="168"/>
      <c r="S121" s="168"/>
      <c r="T121" s="168"/>
      <c r="U121" s="155" t="s">
        <v>696</v>
      </c>
      <c r="V121" s="155" t="b">
        <v>0</v>
      </c>
      <c r="W121" s="179" t="s">
        <v>1481</v>
      </c>
      <c r="X121" s="168"/>
      <c r="Y121" s="173">
        <v>18903</v>
      </c>
      <c r="Z121" s="162" t="s">
        <v>1482</v>
      </c>
      <c r="AA121" s="163" t="str">
        <f t="shared" si="1"/>
        <v>https://shopeefood.vn/bo-suu-tap/garan-3-rau</v>
      </c>
      <c r="AB121" s="164" t="str">
        <f t="shared" si="2"/>
        <v>https://shopeefood.shopee.vn/bo-suu-tap/garan-3-rau</v>
      </c>
    </row>
    <row r="122" spans="1:28" ht="14">
      <c r="A122" s="151" t="s">
        <v>684</v>
      </c>
      <c r="B122" s="152"/>
      <c r="C122" s="152" t="s">
        <v>706</v>
      </c>
      <c r="D122" s="152" t="s">
        <v>222</v>
      </c>
      <c r="E122" s="153" t="s">
        <v>1097</v>
      </c>
      <c r="F122" s="155" t="s">
        <v>1483</v>
      </c>
      <c r="G122" s="217" t="str">
        <f t="shared" si="3"/>
        <v>[Alacarte CB]_Trà Sữa Sunday Basic_Jan.CB2.05</v>
      </c>
      <c r="H122" s="162" t="s">
        <v>1484</v>
      </c>
      <c r="I122" s="155" t="s">
        <v>1485</v>
      </c>
      <c r="J122" s="194" t="s">
        <v>1486</v>
      </c>
      <c r="K122" s="157"/>
      <c r="L122" s="157"/>
      <c r="M122" s="158"/>
      <c r="N122" s="250"/>
      <c r="O122" s="152" t="s">
        <v>1057</v>
      </c>
      <c r="P122" s="250"/>
      <c r="Q122" s="158"/>
      <c r="R122" s="250"/>
      <c r="S122" s="250"/>
      <c r="T122" s="155" t="s">
        <v>1487</v>
      </c>
      <c r="U122" s="155" t="s">
        <v>725</v>
      </c>
      <c r="V122" s="155" t="b">
        <v>0</v>
      </c>
      <c r="W122" s="179" t="s">
        <v>1103</v>
      </c>
      <c r="X122" s="168"/>
      <c r="Y122" s="173">
        <v>18821</v>
      </c>
      <c r="Z122" s="162" t="s">
        <v>1488</v>
      </c>
      <c r="AA122" s="163" t="str">
        <f t="shared" si="1"/>
        <v>https://shopeefood.vn/bo-suu-tap/sunday-basic-50</v>
      </c>
      <c r="AB122" s="164" t="str">
        <f t="shared" si="2"/>
        <v>https://shopeefood.shopee.vn/bo-suu-tap/sunday-basic-50</v>
      </c>
    </row>
    <row r="123" spans="1:28" ht="165">
      <c r="A123" s="151" t="s">
        <v>684</v>
      </c>
      <c r="B123" s="152"/>
      <c r="C123" s="152" t="s">
        <v>706</v>
      </c>
      <c r="D123" s="152" t="s">
        <v>213</v>
      </c>
      <c r="E123" s="153" t="s">
        <v>1097</v>
      </c>
      <c r="F123" s="155" t="s">
        <v>1489</v>
      </c>
      <c r="G123" s="217" t="str">
        <f t="shared" si="3"/>
        <v>[Win 2]_Trà Sữa Sunday Basic_Jan.16</v>
      </c>
      <c r="H123" s="183" t="s">
        <v>1490</v>
      </c>
      <c r="I123" s="155" t="s">
        <v>1491</v>
      </c>
      <c r="J123" s="178" t="s">
        <v>1100</v>
      </c>
      <c r="K123" s="157"/>
      <c r="L123" s="157"/>
      <c r="M123" s="159"/>
      <c r="N123" s="168"/>
      <c r="O123" s="155" t="s">
        <v>791</v>
      </c>
      <c r="P123" s="168"/>
      <c r="Q123" s="176" t="s">
        <v>1492</v>
      </c>
      <c r="R123" s="168"/>
      <c r="S123" s="168"/>
      <c r="T123" s="168"/>
      <c r="U123" s="155" t="s">
        <v>696</v>
      </c>
      <c r="V123" s="155" t="b">
        <v>1</v>
      </c>
      <c r="W123" s="179" t="s">
        <v>1493</v>
      </c>
      <c r="X123" s="168"/>
      <c r="Y123" s="173">
        <v>18919</v>
      </c>
      <c r="Z123" s="162" t="s">
        <v>1494</v>
      </c>
      <c r="AA123" s="163" t="str">
        <f t="shared" si="1"/>
        <v>https://shopeefood.vn/bo-suu-tap/sunday-basic-1k</v>
      </c>
      <c r="AB123" s="164" t="str">
        <f t="shared" si="2"/>
        <v>https://shopeefood.shopee.vn/bo-suu-tap/sunday-basic-1k</v>
      </c>
    </row>
    <row r="124" spans="1:28" ht="165">
      <c r="A124" s="151" t="s">
        <v>684</v>
      </c>
      <c r="B124" s="152"/>
      <c r="C124" s="152" t="s">
        <v>706</v>
      </c>
      <c r="D124" s="152" t="s">
        <v>222</v>
      </c>
      <c r="E124" s="153" t="s">
        <v>1097</v>
      </c>
      <c r="F124" s="155" t="s">
        <v>1495</v>
      </c>
      <c r="G124" s="217" t="str">
        <f t="shared" si="3"/>
        <v>[Alacarte CB]_Trà Sữa Sunday Basic_Jan.CB2.17</v>
      </c>
      <c r="H124" s="183" t="s">
        <v>1496</v>
      </c>
      <c r="I124" s="193" t="s">
        <v>1497</v>
      </c>
      <c r="J124" s="179" t="s">
        <v>1486</v>
      </c>
      <c r="K124" s="157"/>
      <c r="L124" s="157"/>
      <c r="M124" s="159"/>
      <c r="N124" s="168"/>
      <c r="O124" s="155" t="s">
        <v>791</v>
      </c>
      <c r="P124" s="168"/>
      <c r="Q124" s="159"/>
      <c r="R124" s="168"/>
      <c r="S124" s="168"/>
      <c r="T124" s="176" t="s">
        <v>1498</v>
      </c>
      <c r="U124" s="155" t="s">
        <v>696</v>
      </c>
      <c r="V124" s="155" t="b">
        <v>1</v>
      </c>
      <c r="W124" s="179" t="s">
        <v>1493</v>
      </c>
      <c r="X124" s="168"/>
      <c r="Y124" s="173">
        <v>18935</v>
      </c>
      <c r="Z124" s="162" t="s">
        <v>1499</v>
      </c>
      <c r="AA124" s="163" t="str">
        <f t="shared" si="1"/>
        <v>https://shopeefood.vn/bo-suu-tap/trasuasundaybasic-1k</v>
      </c>
      <c r="AB124" s="164" t="str">
        <f t="shared" si="2"/>
        <v>https://shopeefood.shopee.vn/bo-suu-tap/trasuasundaybasic-1k</v>
      </c>
    </row>
    <row r="125" spans="1:28" ht="195">
      <c r="A125" s="151" t="s">
        <v>684</v>
      </c>
      <c r="B125" s="152"/>
      <c r="C125" s="152" t="s">
        <v>1236</v>
      </c>
      <c r="D125" s="152" t="s">
        <v>207</v>
      </c>
      <c r="E125" s="180" t="s">
        <v>1453</v>
      </c>
      <c r="F125" s="181" t="s">
        <v>1500</v>
      </c>
      <c r="G125" s="217" t="str">
        <f t="shared" si="3"/>
        <v>[SuperVIP]_Trà Sữa May Cha_Jan_HCM</v>
      </c>
      <c r="H125" s="245" t="s">
        <v>1501</v>
      </c>
      <c r="I125" s="183" t="s">
        <v>1502</v>
      </c>
      <c r="J125" s="209" t="s">
        <v>1456</v>
      </c>
      <c r="K125" s="162"/>
      <c r="L125" s="162"/>
      <c r="M125" s="162"/>
      <c r="N125" s="169"/>
      <c r="O125" s="183"/>
      <c r="P125" s="169"/>
      <c r="Q125" s="183" t="s">
        <v>1503</v>
      </c>
      <c r="R125" s="177"/>
      <c r="S125" s="177"/>
      <c r="T125" s="177"/>
      <c r="U125" s="155" t="s">
        <v>696</v>
      </c>
      <c r="V125" s="155" t="b">
        <v>0</v>
      </c>
      <c r="W125" s="179" t="s">
        <v>1504</v>
      </c>
      <c r="X125" s="168"/>
      <c r="Y125" s="173">
        <v>18881</v>
      </c>
      <c r="Z125" s="162" t="s">
        <v>1505</v>
      </c>
      <c r="AA125" s="163" t="str">
        <f t="shared" si="1"/>
        <v>https://shopeefood.vn/bo-suu-tap/maycha-1k</v>
      </c>
      <c r="AB125" s="164" t="str">
        <f t="shared" si="2"/>
        <v>https://shopeefood.shopee.vn/bo-suu-tap/maycha-1k</v>
      </c>
    </row>
    <row r="126" spans="1:28" ht="165">
      <c r="A126" s="151" t="s">
        <v>684</v>
      </c>
      <c r="B126" s="152"/>
      <c r="C126" s="152" t="s">
        <v>1236</v>
      </c>
      <c r="D126" s="152" t="s">
        <v>209</v>
      </c>
      <c r="E126" s="180" t="s">
        <v>1469</v>
      </c>
      <c r="F126" s="181" t="s">
        <v>1506</v>
      </c>
      <c r="G126" s="217" t="str">
        <f t="shared" si="3"/>
        <v>[VIP]_Gong Cha_20-22Jan</v>
      </c>
      <c r="H126" s="245" t="s">
        <v>1507</v>
      </c>
      <c r="I126" s="183" t="s">
        <v>1042</v>
      </c>
      <c r="J126" s="209" t="s">
        <v>1472</v>
      </c>
      <c r="K126" s="162"/>
      <c r="L126" s="162"/>
      <c r="M126" s="162"/>
      <c r="N126" s="169"/>
      <c r="O126" s="183"/>
      <c r="P126" s="169"/>
      <c r="Q126" s="183" t="s">
        <v>1508</v>
      </c>
      <c r="R126" s="183" t="s">
        <v>1508</v>
      </c>
      <c r="S126" s="177"/>
      <c r="T126" s="183" t="s">
        <v>1508</v>
      </c>
      <c r="U126" s="155" t="s">
        <v>725</v>
      </c>
      <c r="V126" s="155" t="b">
        <v>0</v>
      </c>
      <c r="W126" s="170" t="s">
        <v>1509</v>
      </c>
      <c r="X126" s="168"/>
      <c r="Y126" s="173">
        <v>18952</v>
      </c>
      <c r="Z126" s="162" t="s">
        <v>1510</v>
      </c>
      <c r="AA126" s="163" t="str">
        <f t="shared" si="1"/>
        <v>https://shopeefood.vn/bo-suu-tap/gong-cha-pop-mart</v>
      </c>
      <c r="AB126" s="164" t="str">
        <f t="shared" si="2"/>
        <v>https://shopeefood.shopee.vn/bo-suu-tap/gong-cha-pop-mart</v>
      </c>
    </row>
    <row r="127" spans="1:28" ht="165">
      <c r="A127" s="151" t="s">
        <v>684</v>
      </c>
      <c r="B127" s="152"/>
      <c r="C127" s="152" t="s">
        <v>1236</v>
      </c>
      <c r="D127" s="152" t="s">
        <v>209</v>
      </c>
      <c r="E127" s="180" t="s">
        <v>1097</v>
      </c>
      <c r="F127" s="181" t="s">
        <v>684</v>
      </c>
      <c r="G127" s="217" t="str">
        <f t="shared" si="3"/>
        <v>[VIP]_Trà Sữa Sunday Basic_Jan</v>
      </c>
      <c r="H127" s="176" t="s">
        <v>1511</v>
      </c>
      <c r="I127" s="183" t="s">
        <v>1220</v>
      </c>
      <c r="J127" s="209" t="s">
        <v>1512</v>
      </c>
      <c r="K127" s="162"/>
      <c r="L127" s="162"/>
      <c r="M127" s="162"/>
      <c r="N127" s="169"/>
      <c r="O127" s="183"/>
      <c r="P127" s="169"/>
      <c r="Q127" s="183" t="s">
        <v>1513</v>
      </c>
      <c r="R127" s="177"/>
      <c r="S127" s="177"/>
      <c r="T127" s="177"/>
      <c r="U127" s="155" t="s">
        <v>725</v>
      </c>
      <c r="V127" s="155" t="b">
        <v>1</v>
      </c>
      <c r="W127" s="170" t="s">
        <v>1514</v>
      </c>
      <c r="X127" s="168"/>
      <c r="Y127" s="173">
        <v>18859</v>
      </c>
      <c r="Z127" s="162" t="s">
        <v>1515</v>
      </c>
      <c r="AA127" s="163" t="str">
        <f t="shared" si="1"/>
        <v>https://shopeefood.vn/bo-suu-tap/sunday-basic-01</v>
      </c>
      <c r="AB127" s="164" t="str">
        <f t="shared" si="2"/>
        <v>https://shopeefood.shopee.vn/bo-suu-tap/sunday-basic-01</v>
      </c>
    </row>
    <row r="128" spans="1:28" ht="270">
      <c r="A128" s="151" t="s">
        <v>935</v>
      </c>
      <c r="B128" s="152"/>
      <c r="C128" s="152" t="s">
        <v>706</v>
      </c>
      <c r="D128" s="152" t="s">
        <v>222</v>
      </c>
      <c r="E128" s="174" t="s">
        <v>871</v>
      </c>
      <c r="F128" s="155" t="s">
        <v>1516</v>
      </c>
      <c r="G128" s="217" t="str">
        <f t="shared" si="3"/>
        <v>[Alacarte CB]_Sinh Tố, Nước Ép &amp; Detox - ReViet Juice_Feb.CB1</v>
      </c>
      <c r="H128" s="176" t="s">
        <v>1517</v>
      </c>
      <c r="I128" s="159" t="s">
        <v>1518</v>
      </c>
      <c r="J128" s="170" t="s">
        <v>874</v>
      </c>
      <c r="K128" s="159"/>
      <c r="L128" s="170" t="s">
        <v>875</v>
      </c>
      <c r="M128" s="176" t="s">
        <v>1519</v>
      </c>
      <c r="N128" s="176" t="s">
        <v>1520</v>
      </c>
      <c r="O128" s="159"/>
      <c r="P128" s="168"/>
      <c r="Q128" s="159" t="s">
        <v>1521</v>
      </c>
      <c r="R128" s="168"/>
      <c r="S128" s="168"/>
      <c r="T128" s="168"/>
      <c r="U128" s="155" t="s">
        <v>696</v>
      </c>
      <c r="V128" s="155" t="b">
        <v>1</v>
      </c>
      <c r="W128" s="179" t="s">
        <v>1522</v>
      </c>
      <c r="X128" s="168"/>
      <c r="Y128" s="173">
        <v>19181</v>
      </c>
      <c r="Z128" s="162" t="s">
        <v>1523</v>
      </c>
      <c r="AA128" s="163" t="str">
        <f t="shared" si="1"/>
        <v>https://shopeefood.vn/bo-suu-tap/detox-reviet-juice</v>
      </c>
      <c r="AB128" s="164" t="str">
        <f t="shared" si="2"/>
        <v>https://shopeefood.shopee.vn/bo-suu-tap/detox-reviet-juice</v>
      </c>
    </row>
    <row r="129" spans="1:28" ht="120">
      <c r="A129" s="151" t="s">
        <v>684</v>
      </c>
      <c r="B129" s="152"/>
      <c r="C129" s="152" t="s">
        <v>1236</v>
      </c>
      <c r="D129" s="152" t="s">
        <v>201</v>
      </c>
      <c r="E129" s="180" t="s">
        <v>1237</v>
      </c>
      <c r="F129" s="181">
        <v>18.100000000000001</v>
      </c>
      <c r="G129" s="217" t="str">
        <f t="shared" si="3"/>
        <v>[SJBP]_Tocotoco_18.1</v>
      </c>
      <c r="H129" s="176" t="s">
        <v>1524</v>
      </c>
      <c r="I129" s="183" t="s">
        <v>1525</v>
      </c>
      <c r="J129" s="209" t="s">
        <v>1239</v>
      </c>
      <c r="K129" s="162"/>
      <c r="L129" s="162"/>
      <c r="M129" s="162"/>
      <c r="N129" s="169"/>
      <c r="O129" s="183"/>
      <c r="P129" s="169"/>
      <c r="Q129" s="183"/>
      <c r="R129" s="177"/>
      <c r="S129" s="177"/>
      <c r="T129" s="177"/>
      <c r="U129" s="155" t="s">
        <v>696</v>
      </c>
      <c r="V129" s="155" t="b">
        <v>0</v>
      </c>
      <c r="W129" s="170" t="s">
        <v>1526</v>
      </c>
      <c r="X129" s="168"/>
      <c r="Y129" s="173">
        <v>18865</v>
      </c>
      <c r="Z129" s="162" t="s">
        <v>1527</v>
      </c>
      <c r="AA129" s="163" t="str">
        <f t="shared" si="1"/>
        <v>https://shopeefood.vn/bo-suu-tap/tocotoco-deal1k</v>
      </c>
      <c r="AB129" s="164" t="str">
        <f t="shared" si="2"/>
        <v>https://shopeefood.shopee.vn/bo-suu-tap/tocotoco-deal1k</v>
      </c>
    </row>
    <row r="130" spans="1:28" ht="150">
      <c r="A130" s="151" t="s">
        <v>935</v>
      </c>
      <c r="B130" s="152"/>
      <c r="C130" s="152" t="s">
        <v>706</v>
      </c>
      <c r="D130" s="152" t="s">
        <v>222</v>
      </c>
      <c r="E130" s="153" t="s">
        <v>787</v>
      </c>
      <c r="F130" s="155" t="s">
        <v>1528</v>
      </c>
      <c r="G130" s="217" t="str">
        <f t="shared" si="3"/>
        <v>[Alacarte CB]_Cafe Amazon_Feb.CB3</v>
      </c>
      <c r="H130" s="176" t="s">
        <v>1529</v>
      </c>
      <c r="I130" s="193" t="s">
        <v>1530</v>
      </c>
      <c r="J130" s="178" t="s">
        <v>790</v>
      </c>
      <c r="K130" s="159"/>
      <c r="L130" s="170" t="s">
        <v>1531</v>
      </c>
      <c r="M130" s="155" t="s">
        <v>1532</v>
      </c>
      <c r="N130" s="168"/>
      <c r="O130" s="176" t="s">
        <v>1533</v>
      </c>
      <c r="P130" s="168"/>
      <c r="Q130" s="193" t="s">
        <v>1534</v>
      </c>
      <c r="R130" s="168"/>
      <c r="S130" s="168"/>
      <c r="T130" s="168"/>
      <c r="U130" s="155" t="s">
        <v>696</v>
      </c>
      <c r="V130" s="155" t="b">
        <v>1</v>
      </c>
      <c r="W130" s="179" t="s">
        <v>1535</v>
      </c>
      <c r="X130" s="168"/>
      <c r="Y130" s="173">
        <v>19123</v>
      </c>
      <c r="Z130" s="162" t="s">
        <v>1536</v>
      </c>
      <c r="AA130" s="163" t="str">
        <f t="shared" si="1"/>
        <v>https://shopeefood.vn/bo-suu-tap/amazon-1d</v>
      </c>
      <c r="AB130" s="164" t="str">
        <f t="shared" si="2"/>
        <v>https://shopeefood.shopee.vn/bo-suu-tap/amazon-1d</v>
      </c>
    </row>
    <row r="131" spans="1:28" ht="150">
      <c r="A131" s="151" t="s">
        <v>935</v>
      </c>
      <c r="B131" s="152"/>
      <c r="C131" s="152" t="s">
        <v>706</v>
      </c>
      <c r="D131" s="152" t="s">
        <v>222</v>
      </c>
      <c r="E131" s="153" t="s">
        <v>787</v>
      </c>
      <c r="F131" s="155" t="s">
        <v>1537</v>
      </c>
      <c r="G131" s="217" t="str">
        <f t="shared" si="3"/>
        <v>[Alacarte CB]_Cafe Amazon_Feb.CB2</v>
      </c>
      <c r="H131" s="264" t="s">
        <v>1538</v>
      </c>
      <c r="I131" s="193" t="s">
        <v>1539</v>
      </c>
      <c r="J131" s="178" t="s">
        <v>790</v>
      </c>
      <c r="K131" s="159"/>
      <c r="L131" s="159"/>
      <c r="M131" s="159"/>
      <c r="N131" s="168"/>
      <c r="O131" s="155" t="s">
        <v>1540</v>
      </c>
      <c r="P131" s="168"/>
      <c r="Q131" s="193" t="s">
        <v>1541</v>
      </c>
      <c r="R131" s="168"/>
      <c r="S131" s="168"/>
      <c r="T131" s="168"/>
      <c r="U131" s="155" t="s">
        <v>696</v>
      </c>
      <c r="V131" s="155" t="b">
        <v>1</v>
      </c>
      <c r="W131" s="179" t="s">
        <v>1542</v>
      </c>
      <c r="X131" s="168"/>
      <c r="Y131" s="173">
        <v>19146</v>
      </c>
      <c r="Z131" s="162" t="s">
        <v>1543</v>
      </c>
      <c r="AA131" s="163" t="str">
        <f t="shared" si="1"/>
        <v>https://shopeefood.vn/bo-suu-tap/amazon-cf-1d</v>
      </c>
      <c r="AB131" s="164" t="str">
        <f t="shared" si="2"/>
        <v>https://shopeefood.shopee.vn/bo-suu-tap/amazon-cf-1d</v>
      </c>
    </row>
    <row r="132" spans="1:28" ht="30">
      <c r="A132" s="151" t="s">
        <v>684</v>
      </c>
      <c r="B132" s="152"/>
      <c r="C132" s="152" t="s">
        <v>1544</v>
      </c>
      <c r="D132" s="152" t="s">
        <v>1545</v>
      </c>
      <c r="E132" s="180"/>
      <c r="F132" s="176" t="s">
        <v>1546</v>
      </c>
      <c r="G132" s="217" t="str">
        <f t="shared" si="3"/>
        <v>[PLF CP]__Livestream_Tet_12Jan</v>
      </c>
      <c r="H132" s="176" t="s">
        <v>1547</v>
      </c>
      <c r="I132" s="283">
        <v>45627</v>
      </c>
      <c r="J132" s="169"/>
      <c r="K132" s="162"/>
      <c r="L132" s="162"/>
      <c r="M132" s="162"/>
      <c r="N132" s="169"/>
      <c r="O132" s="183"/>
      <c r="P132" s="169"/>
      <c r="Q132" s="183"/>
      <c r="R132" s="177"/>
      <c r="S132" s="177"/>
      <c r="T132" s="177"/>
      <c r="U132" s="155"/>
      <c r="V132" s="155" t="b">
        <v>0</v>
      </c>
      <c r="W132" s="155" t="s">
        <v>1548</v>
      </c>
      <c r="X132" s="168"/>
      <c r="Y132" s="173">
        <v>0</v>
      </c>
      <c r="Z132" s="169"/>
      <c r="AA132" s="284" t="s">
        <v>1549</v>
      </c>
      <c r="AB132" s="285" t="s">
        <v>1549</v>
      </c>
    </row>
    <row r="133" spans="1:28" ht="120">
      <c r="A133" s="151" t="s">
        <v>935</v>
      </c>
      <c r="B133" s="152"/>
      <c r="C133" s="152" t="s">
        <v>706</v>
      </c>
      <c r="D133" s="152" t="s">
        <v>222</v>
      </c>
      <c r="E133" s="159" t="s">
        <v>210</v>
      </c>
      <c r="F133" s="155" t="s">
        <v>1516</v>
      </c>
      <c r="G133" s="217" t="str">
        <f t="shared" si="3"/>
        <v>[Alacarte CB]_Bánh Mì Ơi_Feb.CB1</v>
      </c>
      <c r="H133" s="193" t="s">
        <v>1550</v>
      </c>
      <c r="I133" s="193" t="s">
        <v>1551</v>
      </c>
      <c r="J133" s="194" t="s">
        <v>756</v>
      </c>
      <c r="K133" s="286"/>
      <c r="L133" s="286" t="s">
        <v>1552</v>
      </c>
      <c r="M133" s="171" t="s">
        <v>1553</v>
      </c>
      <c r="N133" s="168"/>
      <c r="O133" s="159"/>
      <c r="P133" s="168"/>
      <c r="Q133" s="193" t="s">
        <v>1554</v>
      </c>
      <c r="R133" s="168"/>
      <c r="S133" s="168"/>
      <c r="T133" s="168"/>
      <c r="U133" s="155" t="s">
        <v>696</v>
      </c>
      <c r="V133" s="155" t="b">
        <v>1</v>
      </c>
      <c r="W133" s="179" t="s">
        <v>1555</v>
      </c>
      <c r="X133" s="168"/>
      <c r="Y133" s="173">
        <v>19070</v>
      </c>
      <c r="Z133" s="162" t="s">
        <v>1556</v>
      </c>
      <c r="AA133" s="163" t="str">
        <f t="shared" ref="AA133:AA519" si="4">CONCATENATE("https://shopeefood.vn/bo-suu-tap/",Z133)</f>
        <v>https://shopeefood.vn/bo-suu-tap/banh-mi-oi---25k</v>
      </c>
      <c r="AB133" s="164" t="str">
        <f t="shared" ref="AB133:AB519" si="5">CONCATENATE("https://shopeefood.shopee.vn/bo-suu-tap/",Z133)</f>
        <v>https://shopeefood.shopee.vn/bo-suu-tap/banh-mi-oi---25k</v>
      </c>
    </row>
    <row r="134" spans="1:28" ht="135">
      <c r="A134" s="151" t="s">
        <v>935</v>
      </c>
      <c r="B134" s="152"/>
      <c r="C134" s="152" t="s">
        <v>706</v>
      </c>
      <c r="D134" s="152" t="s">
        <v>222</v>
      </c>
      <c r="E134" s="159" t="s">
        <v>210</v>
      </c>
      <c r="F134" s="155" t="s">
        <v>1557</v>
      </c>
      <c r="G134" s="217" t="str">
        <f t="shared" si="3"/>
        <v>[Alacarte CB]_Bánh Mì Ơi_Feb.CB4</v>
      </c>
      <c r="H134" s="176" t="s">
        <v>1558</v>
      </c>
      <c r="I134" s="193" t="s">
        <v>1559</v>
      </c>
      <c r="J134" s="194" t="s">
        <v>756</v>
      </c>
      <c r="K134" s="286"/>
      <c r="L134" s="286"/>
      <c r="M134" s="157"/>
      <c r="N134" s="168"/>
      <c r="O134" s="193" t="s">
        <v>1560</v>
      </c>
      <c r="P134" s="168"/>
      <c r="Q134" s="193" t="s">
        <v>1561</v>
      </c>
      <c r="R134" s="168"/>
      <c r="S134" s="168"/>
      <c r="T134" s="168"/>
      <c r="U134" s="155" t="s">
        <v>696</v>
      </c>
      <c r="V134" s="155" t="b">
        <v>1</v>
      </c>
      <c r="W134" s="179" t="s">
        <v>1562</v>
      </c>
      <c r="X134" s="168"/>
      <c r="Y134" s="173">
        <v>19125</v>
      </c>
      <c r="Z134" s="162" t="s">
        <v>1563</v>
      </c>
      <c r="AA134" s="163" t="str">
        <f t="shared" si="4"/>
        <v>https://shopeefood.vn/bo-suu-tap/banh-mi-oi--1k</v>
      </c>
      <c r="AB134" s="164" t="str">
        <f t="shared" si="5"/>
        <v>https://shopeefood.shopee.vn/bo-suu-tap/banh-mi-oi--1k</v>
      </c>
    </row>
    <row r="135" spans="1:28" ht="135">
      <c r="A135" s="151" t="s">
        <v>935</v>
      </c>
      <c r="B135" s="152"/>
      <c r="C135" s="152" t="s">
        <v>706</v>
      </c>
      <c r="D135" s="152" t="s">
        <v>215</v>
      </c>
      <c r="E135" s="159" t="s">
        <v>210</v>
      </c>
      <c r="F135" s="155" t="s">
        <v>935</v>
      </c>
      <c r="G135" s="217" t="str">
        <f t="shared" si="3"/>
        <v>[Win 3]_Bánh Mì Ơi_Feb</v>
      </c>
      <c r="H135" s="176" t="s">
        <v>1564</v>
      </c>
      <c r="I135" s="193" t="s">
        <v>1565</v>
      </c>
      <c r="J135" s="194" t="s">
        <v>756</v>
      </c>
      <c r="K135" s="286"/>
      <c r="L135" s="286"/>
      <c r="M135" s="157"/>
      <c r="N135" s="168"/>
      <c r="O135" s="155" t="s">
        <v>1566</v>
      </c>
      <c r="P135" s="168"/>
      <c r="Q135" s="193" t="s">
        <v>1567</v>
      </c>
      <c r="R135" s="168"/>
      <c r="S135" s="168"/>
      <c r="T135" s="168"/>
      <c r="U135" s="155" t="s">
        <v>696</v>
      </c>
      <c r="V135" s="155" t="b">
        <v>1</v>
      </c>
      <c r="W135" s="179" t="s">
        <v>1568</v>
      </c>
      <c r="X135" s="168"/>
      <c r="Y135" s="173">
        <v>19182</v>
      </c>
      <c r="Z135" s="162" t="s">
        <v>1569</v>
      </c>
      <c r="AA135" s="163" t="str">
        <f t="shared" si="4"/>
        <v>https://shopeefood.vn/bo-suu-tap/banh-mi-oi-30</v>
      </c>
      <c r="AB135" s="164" t="str">
        <f t="shared" si="5"/>
        <v>https://shopeefood.shopee.vn/bo-suu-tap/banh-mi-oi-30</v>
      </c>
    </row>
    <row r="136" spans="1:28" ht="105">
      <c r="A136" s="151" t="s">
        <v>935</v>
      </c>
      <c r="B136" s="152"/>
      <c r="C136" s="152" t="s">
        <v>706</v>
      </c>
      <c r="D136" s="152" t="s">
        <v>219</v>
      </c>
      <c r="E136" s="193" t="s">
        <v>1255</v>
      </c>
      <c r="F136" s="155" t="s">
        <v>1570</v>
      </c>
      <c r="G136" s="217" t="str">
        <f t="shared" si="3"/>
        <v>[Alacarte]_Chuk Trà &amp; Cà Phê_Feb.05</v>
      </c>
      <c r="H136" s="264" t="s">
        <v>1571</v>
      </c>
      <c r="I136" s="176" t="s">
        <v>1572</v>
      </c>
      <c r="J136" s="287" t="s">
        <v>1257</v>
      </c>
      <c r="K136" s="195"/>
      <c r="L136" s="195" t="s">
        <v>1573</v>
      </c>
      <c r="M136" s="174" t="s">
        <v>1574</v>
      </c>
      <c r="N136" s="155" t="s">
        <v>1575</v>
      </c>
      <c r="O136" s="263"/>
      <c r="P136" s="168"/>
      <c r="Q136" s="176" t="s">
        <v>1576</v>
      </c>
      <c r="R136" s="168"/>
      <c r="S136" s="168"/>
      <c r="T136" s="168"/>
      <c r="U136" s="155" t="s">
        <v>696</v>
      </c>
      <c r="V136" s="155" t="b">
        <v>1</v>
      </c>
      <c r="W136" s="179" t="s">
        <v>1577</v>
      </c>
      <c r="X136" s="168"/>
      <c r="Y136" s="173">
        <v>19010</v>
      </c>
      <c r="Z136" s="162" t="s">
        <v>1578</v>
      </c>
      <c r="AA136" s="163" t="str">
        <f t="shared" si="4"/>
        <v>https://shopeefood.vn/bo-suu-tap/chuk-deal-19k</v>
      </c>
      <c r="AB136" s="164" t="str">
        <f t="shared" si="5"/>
        <v>https://shopeefood.shopee.vn/bo-suu-tap/chuk-deal-19k</v>
      </c>
    </row>
    <row r="137" spans="1:28" ht="135">
      <c r="A137" s="151" t="s">
        <v>935</v>
      </c>
      <c r="B137" s="152"/>
      <c r="C137" s="152" t="s">
        <v>706</v>
      </c>
      <c r="D137" s="152" t="s">
        <v>213</v>
      </c>
      <c r="E137" s="193" t="s">
        <v>1255</v>
      </c>
      <c r="F137" s="155" t="s">
        <v>1579</v>
      </c>
      <c r="G137" s="217" t="str">
        <f t="shared" si="3"/>
        <v>[Win 2]_Chuk Trà &amp; Cà Phê_Feb.08</v>
      </c>
      <c r="H137" s="176" t="s">
        <v>1580</v>
      </c>
      <c r="I137" s="176" t="s">
        <v>1581</v>
      </c>
      <c r="J137" s="287" t="s">
        <v>1257</v>
      </c>
      <c r="K137" s="157"/>
      <c r="L137" s="157"/>
      <c r="M137" s="159"/>
      <c r="N137" s="168"/>
      <c r="O137" s="176" t="s">
        <v>1582</v>
      </c>
      <c r="P137" s="168"/>
      <c r="Q137" s="176" t="s">
        <v>1583</v>
      </c>
      <c r="R137" s="168"/>
      <c r="S137" s="168"/>
      <c r="T137" s="168"/>
      <c r="U137" s="155" t="s">
        <v>696</v>
      </c>
      <c r="V137" s="155" t="b">
        <v>1</v>
      </c>
      <c r="W137" s="179" t="s">
        <v>1584</v>
      </c>
      <c r="X137" s="168"/>
      <c r="Y137" s="173">
        <v>19058</v>
      </c>
      <c r="Z137" s="162" t="s">
        <v>1585</v>
      </c>
      <c r="AA137" s="163" t="str">
        <f t="shared" si="4"/>
        <v>https://shopeefood.vn/bo-suu-tap/chuk-tra--19k</v>
      </c>
      <c r="AB137" s="164" t="str">
        <f t="shared" si="5"/>
        <v>https://shopeefood.shopee.vn/bo-suu-tap/chuk-tra--19k</v>
      </c>
    </row>
    <row r="138" spans="1:28" ht="150">
      <c r="A138" s="151" t="s">
        <v>935</v>
      </c>
      <c r="B138" s="152"/>
      <c r="C138" s="152" t="s">
        <v>706</v>
      </c>
      <c r="D138" s="152" t="s">
        <v>211</v>
      </c>
      <c r="E138" s="159" t="s">
        <v>1255</v>
      </c>
      <c r="F138" s="155" t="s">
        <v>935</v>
      </c>
      <c r="G138" s="217" t="str">
        <f t="shared" si="3"/>
        <v>[Win 1]_Chuk Trà &amp; Cà Phê_Feb</v>
      </c>
      <c r="H138" s="193" t="s">
        <v>1586</v>
      </c>
      <c r="I138" s="193" t="s">
        <v>1587</v>
      </c>
      <c r="J138" s="287" t="s">
        <v>1257</v>
      </c>
      <c r="K138" s="157"/>
      <c r="L138" s="157"/>
      <c r="M138" s="159"/>
      <c r="N138" s="168"/>
      <c r="O138" s="176" t="s">
        <v>1588</v>
      </c>
      <c r="P138" s="168"/>
      <c r="Q138" s="176" t="s">
        <v>1589</v>
      </c>
      <c r="R138" s="168"/>
      <c r="S138" s="168"/>
      <c r="T138" s="168"/>
      <c r="U138" s="155" t="s">
        <v>696</v>
      </c>
      <c r="V138" s="155" t="b">
        <v>0</v>
      </c>
      <c r="W138" s="179" t="s">
        <v>1590</v>
      </c>
      <c r="X138" s="168"/>
      <c r="Y138" s="173">
        <v>19126</v>
      </c>
      <c r="Z138" s="162" t="s">
        <v>1591</v>
      </c>
      <c r="AA138" s="163" t="str">
        <f t="shared" si="4"/>
        <v>https://shopeefood.vn/bo-suu-tap/chuk-moi-deal-1k</v>
      </c>
      <c r="AB138" s="164" t="str">
        <f t="shared" si="5"/>
        <v>https://shopeefood.shopee.vn/bo-suu-tap/chuk-moi-deal-1k</v>
      </c>
    </row>
    <row r="139" spans="1:28" ht="90">
      <c r="A139" s="151" t="s">
        <v>935</v>
      </c>
      <c r="B139" s="152"/>
      <c r="C139" s="152" t="s">
        <v>706</v>
      </c>
      <c r="D139" s="152" t="s">
        <v>213</v>
      </c>
      <c r="E139" s="193" t="s">
        <v>1255</v>
      </c>
      <c r="F139" s="155" t="s">
        <v>1592</v>
      </c>
      <c r="G139" s="217" t="str">
        <f t="shared" si="3"/>
        <v>[Win 2]_Chuk Trà &amp; Cà Phê_Feb.24</v>
      </c>
      <c r="H139" s="176" t="s">
        <v>1593</v>
      </c>
      <c r="I139" s="176" t="s">
        <v>1594</v>
      </c>
      <c r="J139" s="287" t="s">
        <v>1257</v>
      </c>
      <c r="K139" s="157"/>
      <c r="L139" s="157"/>
      <c r="M139" s="159"/>
      <c r="N139" s="168"/>
      <c r="O139" s="155" t="s">
        <v>1595</v>
      </c>
      <c r="P139" s="168"/>
      <c r="Q139" s="176" t="s">
        <v>1596</v>
      </c>
      <c r="R139" s="168"/>
      <c r="S139" s="168"/>
      <c r="T139" s="168"/>
      <c r="U139" s="155" t="s">
        <v>696</v>
      </c>
      <c r="V139" s="155" t="b">
        <v>0</v>
      </c>
      <c r="W139" s="179" t="s">
        <v>1597</v>
      </c>
      <c r="X139" s="168"/>
      <c r="Y139" s="173">
        <v>19183</v>
      </c>
      <c r="Z139" s="162" t="s">
        <v>1598</v>
      </c>
      <c r="AA139" s="163" t="str">
        <f t="shared" si="4"/>
        <v>https://shopeefood.vn/bo-suu-tap/chuk-deal-1k</v>
      </c>
      <c r="AB139" s="164" t="str">
        <f t="shared" si="5"/>
        <v>https://shopeefood.shopee.vn/bo-suu-tap/chuk-deal-1k</v>
      </c>
    </row>
    <row r="140" spans="1:28" ht="90">
      <c r="A140" s="151" t="s">
        <v>935</v>
      </c>
      <c r="B140" s="152"/>
      <c r="C140" s="152" t="s">
        <v>706</v>
      </c>
      <c r="D140" s="152" t="s">
        <v>219</v>
      </c>
      <c r="E140" s="193" t="s">
        <v>1255</v>
      </c>
      <c r="F140" s="155" t="s">
        <v>1599</v>
      </c>
      <c r="G140" s="217" t="str">
        <f t="shared" si="3"/>
        <v>[Alacarte]_Chuk Trà &amp; Cà Phê_Feb.27</v>
      </c>
      <c r="H140" s="264" t="s">
        <v>1600</v>
      </c>
      <c r="I140" s="176" t="s">
        <v>1601</v>
      </c>
      <c r="J140" s="287" t="s">
        <v>1257</v>
      </c>
      <c r="K140" s="195"/>
      <c r="L140" s="195"/>
      <c r="M140" s="174"/>
      <c r="N140" s="155"/>
      <c r="O140" s="155" t="s">
        <v>1595</v>
      </c>
      <c r="P140" s="168"/>
      <c r="Q140" s="176" t="s">
        <v>1602</v>
      </c>
      <c r="R140" s="168"/>
      <c r="S140" s="168"/>
      <c r="T140" s="168"/>
      <c r="U140" s="155" t="s">
        <v>696</v>
      </c>
      <c r="V140" s="155" t="b">
        <v>0</v>
      </c>
      <c r="W140" s="179" t="s">
        <v>1603</v>
      </c>
      <c r="X140" s="168"/>
      <c r="Y140" s="173">
        <v>19191</v>
      </c>
      <c r="Z140" s="162" t="s">
        <v>1604</v>
      </c>
      <c r="AA140" s="163" t="str">
        <f t="shared" si="4"/>
        <v>https://shopeefood.vn/bo-suu-tap/tra-ca-phe-chuk</v>
      </c>
      <c r="AB140" s="164" t="str">
        <f t="shared" si="5"/>
        <v>https://shopeefood.shopee.vn/bo-suu-tap/tra-ca-phe-chuk</v>
      </c>
    </row>
    <row r="141" spans="1:28" ht="135">
      <c r="A141" s="151" t="s">
        <v>684</v>
      </c>
      <c r="B141" s="152"/>
      <c r="C141" s="152" t="s">
        <v>717</v>
      </c>
      <c r="D141" s="176" t="s">
        <v>213</v>
      </c>
      <c r="E141" s="183" t="s">
        <v>1605</v>
      </c>
      <c r="F141" s="175" t="s">
        <v>684</v>
      </c>
      <c r="G141" s="217" t="str">
        <f t="shared" si="3"/>
        <v>[Win 2]_Sủi Cảo Ngọc Ý - Hà Tôn Quyền_Jan</v>
      </c>
      <c r="H141" s="176" t="s">
        <v>1606</v>
      </c>
      <c r="I141" s="183" t="s">
        <v>1607</v>
      </c>
      <c r="J141" s="288" t="s">
        <v>1608</v>
      </c>
      <c r="K141" s="157"/>
      <c r="L141" s="157"/>
      <c r="M141" s="159"/>
      <c r="N141" s="168"/>
      <c r="O141" s="171" t="s">
        <v>1609</v>
      </c>
      <c r="P141" s="168"/>
      <c r="Q141" s="159" t="s">
        <v>1610</v>
      </c>
      <c r="R141" s="168"/>
      <c r="S141" s="168"/>
      <c r="T141" s="168"/>
      <c r="U141" s="155" t="s">
        <v>696</v>
      </c>
      <c r="V141" s="155" t="b">
        <v>1</v>
      </c>
      <c r="W141" s="170" t="s">
        <v>1611</v>
      </c>
      <c r="X141" s="168"/>
      <c r="Y141" s="173">
        <v>18901</v>
      </c>
      <c r="Z141" s="162" t="s">
        <v>1612</v>
      </c>
      <c r="AA141" s="163" t="str">
        <f t="shared" si="4"/>
        <v>https://shopeefood.vn/bo-suu-tap/ngoc-y-sui-cao</v>
      </c>
      <c r="AB141" s="164" t="str">
        <f t="shared" si="5"/>
        <v>https://shopeefood.shopee.vn/bo-suu-tap/ngoc-y-sui-cao</v>
      </c>
    </row>
    <row r="142" spans="1:28" ht="105">
      <c r="A142" s="151" t="s">
        <v>684</v>
      </c>
      <c r="B142" s="152"/>
      <c r="C142" s="152" t="s">
        <v>685</v>
      </c>
      <c r="D142" s="176" t="s">
        <v>225</v>
      </c>
      <c r="E142" s="181" t="s">
        <v>1213</v>
      </c>
      <c r="F142" s="166" t="s">
        <v>1613</v>
      </c>
      <c r="G142" s="223" t="str">
        <f t="shared" si="3"/>
        <v>[PNS]_Coke OS_Coopfood_Jan&amp;Feb</v>
      </c>
      <c r="H142" s="175" t="s">
        <v>1614</v>
      </c>
      <c r="I142" s="181" t="s">
        <v>1615</v>
      </c>
      <c r="J142" s="169"/>
      <c r="K142" s="162"/>
      <c r="L142" s="162"/>
      <c r="M142" s="162"/>
      <c r="N142" s="169"/>
      <c r="O142" s="183"/>
      <c r="P142" s="169"/>
      <c r="Q142" s="196" t="s">
        <v>703</v>
      </c>
      <c r="R142" s="177"/>
      <c r="S142" s="177"/>
      <c r="T142" s="177"/>
      <c r="U142" s="155" t="s">
        <v>696</v>
      </c>
      <c r="V142" s="155" t="b">
        <v>0</v>
      </c>
      <c r="W142" s="170" t="s">
        <v>1217</v>
      </c>
      <c r="X142" s="170" t="s">
        <v>1218</v>
      </c>
      <c r="Y142" s="173">
        <v>0</v>
      </c>
      <c r="Z142" s="169"/>
      <c r="AA142" s="163" t="str">
        <f t="shared" si="4"/>
        <v>https://shopeefood.vn/bo-suu-tap/</v>
      </c>
      <c r="AB142" s="164" t="str">
        <f t="shared" si="5"/>
        <v>https://shopeefood.shopee.vn/bo-suu-tap/</v>
      </c>
    </row>
    <row r="143" spans="1:28" ht="150">
      <c r="A143" s="151" t="s">
        <v>935</v>
      </c>
      <c r="B143" s="152"/>
      <c r="C143" s="152" t="s">
        <v>717</v>
      </c>
      <c r="D143" s="176" t="s">
        <v>222</v>
      </c>
      <c r="E143" s="183" t="s">
        <v>1079</v>
      </c>
      <c r="F143" s="175" t="s">
        <v>1528</v>
      </c>
      <c r="G143" s="223" t="str">
        <f t="shared" si="3"/>
        <v>[Alacarte CB]_Mokchang - Đồ Ăn Hàn Quốc_Feb.CB3</v>
      </c>
      <c r="H143" s="193" t="s">
        <v>1616</v>
      </c>
      <c r="I143" s="183" t="s">
        <v>1617</v>
      </c>
      <c r="J143" s="209" t="s">
        <v>1082</v>
      </c>
      <c r="K143" s="183"/>
      <c r="L143" s="209" t="s">
        <v>1083</v>
      </c>
      <c r="M143" s="183" t="s">
        <v>1618</v>
      </c>
      <c r="N143" s="183" t="s">
        <v>1619</v>
      </c>
      <c r="O143" s="183" t="s">
        <v>1620</v>
      </c>
      <c r="P143" s="189"/>
      <c r="Q143" s="183"/>
      <c r="R143" s="176" t="s">
        <v>1621</v>
      </c>
      <c r="S143" s="177"/>
      <c r="T143" s="177"/>
      <c r="U143" s="155" t="s">
        <v>696</v>
      </c>
      <c r="V143" s="155" t="b">
        <v>1</v>
      </c>
      <c r="W143" s="179" t="s">
        <v>1622</v>
      </c>
      <c r="X143" s="168"/>
      <c r="Y143" s="173">
        <v>19090</v>
      </c>
      <c r="Z143" s="162" t="s">
        <v>1623</v>
      </c>
      <c r="AA143" s="163" t="str">
        <f t="shared" si="4"/>
        <v>https://shopeefood.vn/bo-suu-tap/mokchang--50</v>
      </c>
      <c r="AB143" s="164" t="str">
        <f t="shared" si="5"/>
        <v>https://shopeefood.shopee.vn/bo-suu-tap/mokchang--50</v>
      </c>
    </row>
    <row r="144" spans="1:28" ht="150">
      <c r="A144" s="151" t="s">
        <v>935</v>
      </c>
      <c r="B144" s="152"/>
      <c r="C144" s="152" t="s">
        <v>717</v>
      </c>
      <c r="D144" s="176" t="s">
        <v>222</v>
      </c>
      <c r="E144" s="183" t="s">
        <v>1079</v>
      </c>
      <c r="F144" s="175" t="s">
        <v>1624</v>
      </c>
      <c r="G144" s="223" t="str">
        <f t="shared" si="3"/>
        <v>[Alacarte CB]_Mokchang - Đồ Ăn Hàn Quốc_Feb.CB6</v>
      </c>
      <c r="H144" s="193" t="s">
        <v>1625</v>
      </c>
      <c r="I144" s="159" t="s">
        <v>1626</v>
      </c>
      <c r="J144" s="178" t="s">
        <v>1082</v>
      </c>
      <c r="K144" s="159"/>
      <c r="L144" s="157"/>
      <c r="M144" s="159"/>
      <c r="N144" s="168"/>
      <c r="O144" s="155" t="s">
        <v>1627</v>
      </c>
      <c r="P144" s="168"/>
      <c r="Q144" s="159"/>
      <c r="R144" s="168" t="s">
        <v>1628</v>
      </c>
      <c r="S144" s="177"/>
      <c r="T144" s="177"/>
      <c r="U144" s="155" t="s">
        <v>696</v>
      </c>
      <c r="V144" s="155" t="b">
        <v>1</v>
      </c>
      <c r="W144" s="179" t="s">
        <v>1629</v>
      </c>
      <c r="X144" s="168"/>
      <c r="Y144" s="173">
        <v>19156</v>
      </c>
      <c r="Z144" s="162" t="s">
        <v>1630</v>
      </c>
      <c r="AA144" s="163" t="str">
        <f t="shared" si="4"/>
        <v>https://shopeefood.vn/bo-suu-tap/mokchang-giam50</v>
      </c>
      <c r="AB144" s="164" t="str">
        <f t="shared" si="5"/>
        <v>https://shopeefood.shopee.vn/bo-suu-tap/mokchang-giam50</v>
      </c>
    </row>
    <row r="145" spans="1:28" ht="135">
      <c r="A145" s="151" t="s">
        <v>935</v>
      </c>
      <c r="B145" s="152"/>
      <c r="C145" s="152" t="s">
        <v>706</v>
      </c>
      <c r="D145" s="176" t="s">
        <v>222</v>
      </c>
      <c r="E145" s="153" t="s">
        <v>1054</v>
      </c>
      <c r="F145" s="175" t="s">
        <v>1516</v>
      </c>
      <c r="G145" s="217" t="str">
        <f t="shared" si="3"/>
        <v>[Alacarte CB]_Kem Bơ - Trái Cây Tô &amp; Ăn Vặt_Feb.CB1</v>
      </c>
      <c r="H145" s="176" t="s">
        <v>1631</v>
      </c>
      <c r="I145" s="176" t="s">
        <v>1632</v>
      </c>
      <c r="J145" s="178" t="s">
        <v>1056</v>
      </c>
      <c r="K145" s="159"/>
      <c r="L145" s="159"/>
      <c r="M145" s="157"/>
      <c r="N145" s="168"/>
      <c r="O145" s="155" t="s">
        <v>1057</v>
      </c>
      <c r="P145" s="168"/>
      <c r="Q145" s="176" t="s">
        <v>1633</v>
      </c>
      <c r="R145" s="168"/>
      <c r="S145" s="168"/>
      <c r="T145" s="168"/>
      <c r="U145" s="155" t="s">
        <v>725</v>
      </c>
      <c r="V145" s="155" t="b">
        <v>0</v>
      </c>
      <c r="W145" s="179" t="s">
        <v>1059</v>
      </c>
      <c r="X145" s="168"/>
      <c r="Y145" s="173">
        <v>19071</v>
      </c>
      <c r="Z145" s="162" t="s">
        <v>1634</v>
      </c>
      <c r="AA145" s="163" t="str">
        <f t="shared" si="4"/>
        <v>https://shopeefood.vn/bo-suu-tap/kem-bo-251-deal-1k</v>
      </c>
      <c r="AB145" s="164" t="str">
        <f t="shared" si="5"/>
        <v>https://shopeefood.shopee.vn/bo-suu-tap/kem-bo-251-deal-1k</v>
      </c>
    </row>
    <row r="146" spans="1:28" ht="165">
      <c r="A146" s="151" t="s">
        <v>684</v>
      </c>
      <c r="B146" s="152"/>
      <c r="C146" s="152" t="s">
        <v>1236</v>
      </c>
      <c r="D146" s="176" t="s">
        <v>201</v>
      </c>
      <c r="E146" s="243" t="s">
        <v>1453</v>
      </c>
      <c r="F146" s="175">
        <v>15.01</v>
      </c>
      <c r="G146" s="217" t="str">
        <f t="shared" si="3"/>
        <v>[SJBP]_Trà Sữa May Cha_15.01</v>
      </c>
      <c r="H146" s="245" t="s">
        <v>1635</v>
      </c>
      <c r="I146" s="155" t="s">
        <v>1636</v>
      </c>
      <c r="J146" s="194" t="s">
        <v>1456</v>
      </c>
      <c r="K146" s="159"/>
      <c r="L146" s="159"/>
      <c r="M146" s="157"/>
      <c r="N146" s="168"/>
      <c r="O146" s="155"/>
      <c r="P146" s="168"/>
      <c r="Q146" s="159"/>
      <c r="R146" s="168"/>
      <c r="S146" s="168"/>
      <c r="T146" s="168"/>
      <c r="U146" s="155" t="s">
        <v>696</v>
      </c>
      <c r="V146" s="155" t="b">
        <v>0</v>
      </c>
      <c r="W146" s="179" t="s">
        <v>1637</v>
      </c>
      <c r="X146" s="168"/>
      <c r="Y146" s="173">
        <v>18904</v>
      </c>
      <c r="Z146" s="162" t="s">
        <v>1638</v>
      </c>
      <c r="AA146" s="163" t="str">
        <f t="shared" si="4"/>
        <v>https://shopeefood.vn/bo-suu-tap/may-cha-1k</v>
      </c>
      <c r="AB146" s="164" t="str">
        <f t="shared" si="5"/>
        <v>https://shopeefood.shopee.vn/bo-suu-tap/may-cha-1k</v>
      </c>
    </row>
    <row r="147" spans="1:28" ht="90">
      <c r="A147" s="151" t="s">
        <v>684</v>
      </c>
      <c r="B147" s="152"/>
      <c r="C147" s="152" t="s">
        <v>1236</v>
      </c>
      <c r="D147" s="176" t="s">
        <v>201</v>
      </c>
      <c r="E147" s="243" t="s">
        <v>1237</v>
      </c>
      <c r="F147" s="175">
        <v>15.01</v>
      </c>
      <c r="G147" s="217" t="str">
        <f t="shared" si="3"/>
        <v>[SJBP]_Tocotoco_15.01</v>
      </c>
      <c r="H147" s="244" t="s">
        <v>1639</v>
      </c>
      <c r="I147" s="155" t="s">
        <v>1636</v>
      </c>
      <c r="J147" s="209" t="s">
        <v>1239</v>
      </c>
      <c r="K147" s="162"/>
      <c r="L147" s="162"/>
      <c r="M147" s="162"/>
      <c r="N147" s="169"/>
      <c r="O147" s="183"/>
      <c r="P147" s="169"/>
      <c r="Q147" s="183"/>
      <c r="R147" s="177"/>
      <c r="S147" s="177"/>
      <c r="T147" s="177"/>
      <c r="U147" s="155" t="s">
        <v>696</v>
      </c>
      <c r="V147" s="155" t="b">
        <v>0</v>
      </c>
      <c r="W147" s="179" t="s">
        <v>1640</v>
      </c>
      <c r="X147" s="168"/>
      <c r="Y147" s="173">
        <v>18905</v>
      </c>
      <c r="Z147" s="162" t="s">
        <v>1641</v>
      </c>
      <c r="AA147" s="163" t="str">
        <f t="shared" si="4"/>
        <v>https://shopeefood.vn/bo-suu-tap/toco-25k</v>
      </c>
      <c r="AB147" s="164" t="str">
        <f t="shared" si="5"/>
        <v>https://shopeefood.shopee.vn/bo-suu-tap/toco-25k</v>
      </c>
    </row>
    <row r="148" spans="1:28" ht="210">
      <c r="A148" s="151" t="s">
        <v>935</v>
      </c>
      <c r="B148" s="152"/>
      <c r="C148" s="152" t="s">
        <v>970</v>
      </c>
      <c r="D148" s="152" t="s">
        <v>207</v>
      </c>
      <c r="E148" s="180" t="s">
        <v>1015</v>
      </c>
      <c r="F148" s="181" t="s">
        <v>1642</v>
      </c>
      <c r="G148" s="217" t="str">
        <f t="shared" si="3"/>
        <v>[SuperVIP]_Highlands Coffee_10-14.2</v>
      </c>
      <c r="H148" s="176" t="s">
        <v>1643</v>
      </c>
      <c r="I148" s="183" t="s">
        <v>1644</v>
      </c>
      <c r="J148" s="209" t="s">
        <v>1019</v>
      </c>
      <c r="K148" s="162"/>
      <c r="L148" s="162"/>
      <c r="M148" s="162"/>
      <c r="N148" s="169"/>
      <c r="O148" s="183"/>
      <c r="P148" s="169"/>
      <c r="Q148" s="183" t="s">
        <v>1645</v>
      </c>
      <c r="R148" s="183" t="s">
        <v>1646</v>
      </c>
      <c r="S148" s="183" t="s">
        <v>1646</v>
      </c>
      <c r="T148" s="183" t="s">
        <v>1646</v>
      </c>
      <c r="U148" s="155" t="s">
        <v>725</v>
      </c>
      <c r="V148" s="155" t="b">
        <v>1</v>
      </c>
      <c r="W148" s="179" t="s">
        <v>1647</v>
      </c>
      <c r="X148" s="168"/>
      <c r="Y148" s="173">
        <v>19072</v>
      </c>
      <c r="Z148" s="162" t="s">
        <v>1648</v>
      </c>
      <c r="AA148" s="163" t="str">
        <f t="shared" si="4"/>
        <v>https://shopeefood.vn/bo-suu-tap/highlands-deal-1d</v>
      </c>
      <c r="AB148" s="164" t="str">
        <f t="shared" si="5"/>
        <v>https://shopeefood.shopee.vn/bo-suu-tap/highlands-deal-1d</v>
      </c>
    </row>
    <row r="149" spans="1:28" ht="210">
      <c r="A149" s="151" t="s">
        <v>935</v>
      </c>
      <c r="B149" s="152"/>
      <c r="C149" s="152" t="s">
        <v>970</v>
      </c>
      <c r="D149" s="152" t="s">
        <v>207</v>
      </c>
      <c r="E149" s="180" t="s">
        <v>1015</v>
      </c>
      <c r="F149" s="181" t="s">
        <v>1649</v>
      </c>
      <c r="G149" s="217" t="str">
        <f t="shared" si="3"/>
        <v>[SuperVIP]_Highlands Coffee_17-21.2</v>
      </c>
      <c r="H149" s="176" t="s">
        <v>1650</v>
      </c>
      <c r="I149" s="183" t="s">
        <v>1651</v>
      </c>
      <c r="J149" s="209" t="s">
        <v>1019</v>
      </c>
      <c r="K149" s="162"/>
      <c r="L149" s="162"/>
      <c r="M149" s="162"/>
      <c r="N149" s="169"/>
      <c r="O149" s="183"/>
      <c r="P149" s="169"/>
      <c r="Q149" s="183" t="s">
        <v>1652</v>
      </c>
      <c r="R149" s="183" t="s">
        <v>1653</v>
      </c>
      <c r="S149" s="183" t="s">
        <v>1652</v>
      </c>
      <c r="T149" s="183" t="s">
        <v>1654</v>
      </c>
      <c r="U149" s="155" t="s">
        <v>725</v>
      </c>
      <c r="V149" s="155" t="b">
        <v>1</v>
      </c>
      <c r="W149" s="179" t="s">
        <v>1655</v>
      </c>
      <c r="X149" s="168"/>
      <c r="Y149" s="173">
        <v>19124</v>
      </c>
      <c r="Z149" s="162" t="s">
        <v>1656</v>
      </c>
      <c r="AA149" s="163" t="str">
        <f t="shared" si="4"/>
        <v>https://shopeefood.vn/bo-suu-tap/cf-highlands-1d</v>
      </c>
      <c r="AB149" s="164" t="str">
        <f t="shared" si="5"/>
        <v>https://shopeefood.shopee.vn/bo-suu-tap/cf-highlands-1d</v>
      </c>
    </row>
    <row r="150" spans="1:28" ht="210">
      <c r="A150" s="151" t="s">
        <v>935</v>
      </c>
      <c r="B150" s="152"/>
      <c r="C150" s="152" t="s">
        <v>970</v>
      </c>
      <c r="D150" s="152" t="s">
        <v>209</v>
      </c>
      <c r="E150" s="180" t="s">
        <v>1015</v>
      </c>
      <c r="F150" s="181" t="s">
        <v>1657</v>
      </c>
      <c r="G150" s="217" t="str">
        <f t="shared" si="3"/>
        <v>[VIP]_Highlands Coffee_HCM 24-28.2</v>
      </c>
      <c r="H150" s="176" t="s">
        <v>1658</v>
      </c>
      <c r="I150" s="183" t="s">
        <v>1594</v>
      </c>
      <c r="J150" s="209" t="s">
        <v>1032</v>
      </c>
      <c r="K150" s="162"/>
      <c r="L150" s="162"/>
      <c r="M150" s="162"/>
      <c r="N150" s="169"/>
      <c r="O150" s="183"/>
      <c r="P150" s="169"/>
      <c r="Q150" s="183" t="s">
        <v>1659</v>
      </c>
      <c r="R150" s="177"/>
      <c r="S150" s="177"/>
      <c r="T150" s="177"/>
      <c r="U150" s="155" t="s">
        <v>725</v>
      </c>
      <c r="V150" s="155" t="b">
        <v>1</v>
      </c>
      <c r="W150" s="179" t="s">
        <v>1660</v>
      </c>
      <c r="X150" s="168"/>
      <c r="Y150" s="173">
        <v>19184</v>
      </c>
      <c r="Z150" s="162" t="s">
        <v>1661</v>
      </c>
      <c r="AA150" s="163" t="str">
        <f t="shared" si="4"/>
        <v>https://shopeefood.vn/bo-suu-tap/highlands--50</v>
      </c>
      <c r="AB150" s="164" t="str">
        <f t="shared" si="5"/>
        <v>https://shopeefood.shopee.vn/bo-suu-tap/highlands--50</v>
      </c>
    </row>
    <row r="151" spans="1:28" ht="255">
      <c r="A151" s="151" t="s">
        <v>935</v>
      </c>
      <c r="B151" s="152"/>
      <c r="C151" s="152" t="s">
        <v>970</v>
      </c>
      <c r="D151" s="152" t="s">
        <v>201</v>
      </c>
      <c r="E151" s="180" t="s">
        <v>1015</v>
      </c>
      <c r="F151" s="181" t="s">
        <v>1662</v>
      </c>
      <c r="G151" s="217" t="str">
        <f t="shared" si="3"/>
        <v>[SJBP]_Highlands Coffee_ALC custom 14</v>
      </c>
      <c r="H151" s="176" t="s">
        <v>1663</v>
      </c>
      <c r="I151" s="183" t="s">
        <v>1664</v>
      </c>
      <c r="J151" s="209" t="s">
        <v>1032</v>
      </c>
      <c r="K151" s="162"/>
      <c r="L151" s="162"/>
      <c r="M151" s="162"/>
      <c r="N151" s="169"/>
      <c r="O151" s="183"/>
      <c r="P151" s="169"/>
      <c r="Q151" s="183" t="s">
        <v>1665</v>
      </c>
      <c r="R151" s="177"/>
      <c r="S151" s="177"/>
      <c r="T151" s="177"/>
      <c r="U151" s="155"/>
      <c r="V151" s="155" t="b">
        <v>0</v>
      </c>
      <c r="W151" s="179" t="s">
        <v>1666</v>
      </c>
      <c r="X151" s="168"/>
      <c r="Y151" s="173">
        <v>18842</v>
      </c>
      <c r="Z151" s="162" t="s">
        <v>1028</v>
      </c>
      <c r="AA151" s="163" t="str">
        <f t="shared" si="4"/>
        <v>https://shopeefood.vn/bo-suu-tap/highlands---1d</v>
      </c>
      <c r="AB151" s="164" t="str">
        <f t="shared" si="5"/>
        <v>https://shopeefood.shopee.vn/bo-suu-tap/highlands---1d</v>
      </c>
    </row>
    <row r="152" spans="1:28" ht="225">
      <c r="A152" s="151" t="s">
        <v>935</v>
      </c>
      <c r="B152" s="152"/>
      <c r="C152" s="152" t="s">
        <v>970</v>
      </c>
      <c r="D152" s="152" t="s">
        <v>207</v>
      </c>
      <c r="E152" s="180" t="s">
        <v>403</v>
      </c>
      <c r="F152" s="181" t="s">
        <v>1667</v>
      </c>
      <c r="G152" s="217" t="str">
        <f t="shared" si="3"/>
        <v>[SuperVIP]_The Coffee House_10-12.2</v>
      </c>
      <c r="H152" s="176" t="s">
        <v>1668</v>
      </c>
      <c r="I152" s="183" t="s">
        <v>1644</v>
      </c>
      <c r="J152" s="209" t="s">
        <v>1669</v>
      </c>
      <c r="K152" s="162"/>
      <c r="L152" s="162"/>
      <c r="M152" s="162"/>
      <c r="N152" s="169"/>
      <c r="O152" s="183"/>
      <c r="P152" s="169"/>
      <c r="Q152" s="183" t="s">
        <v>1670</v>
      </c>
      <c r="R152" s="183" t="s">
        <v>1671</v>
      </c>
      <c r="S152" s="177"/>
      <c r="T152" s="183" t="s">
        <v>1671</v>
      </c>
      <c r="U152" s="155" t="s">
        <v>696</v>
      </c>
      <c r="V152" s="155" t="b">
        <v>0</v>
      </c>
      <c r="W152" s="179" t="s">
        <v>1672</v>
      </c>
      <c r="X152" s="168"/>
      <c r="Y152" s="173">
        <v>19073</v>
      </c>
      <c r="Z152" s="162" t="s">
        <v>1673</v>
      </c>
      <c r="AA152" s="163" t="str">
        <f t="shared" si="4"/>
        <v>https://shopeefood.vn/bo-suu-tap/tch--b2g1</v>
      </c>
      <c r="AB152" s="164" t="str">
        <f t="shared" si="5"/>
        <v>https://shopeefood.shopee.vn/bo-suu-tap/tch--b2g1</v>
      </c>
    </row>
    <row r="153" spans="1:28" ht="180">
      <c r="A153" s="151" t="s">
        <v>935</v>
      </c>
      <c r="B153" s="152"/>
      <c r="C153" s="152" t="s">
        <v>970</v>
      </c>
      <c r="D153" s="152" t="s">
        <v>209</v>
      </c>
      <c r="E153" s="180" t="s">
        <v>403</v>
      </c>
      <c r="F153" s="181" t="s">
        <v>1674</v>
      </c>
      <c r="G153" s="217" t="str">
        <f t="shared" si="3"/>
        <v>[VIP]_The Coffee House_4-6.2</v>
      </c>
      <c r="H153" s="176" t="s">
        <v>1675</v>
      </c>
      <c r="I153" s="183" t="s">
        <v>1676</v>
      </c>
      <c r="J153" s="209" t="s">
        <v>1669</v>
      </c>
      <c r="K153" s="162"/>
      <c r="L153" s="162"/>
      <c r="M153" s="162"/>
      <c r="N153" s="169"/>
      <c r="O153" s="183"/>
      <c r="P153" s="169"/>
      <c r="Q153" s="183" t="s">
        <v>1677</v>
      </c>
      <c r="R153" s="183" t="s">
        <v>1677</v>
      </c>
      <c r="S153" s="177"/>
      <c r="T153" s="183" t="s">
        <v>1677</v>
      </c>
      <c r="U153" s="155" t="s">
        <v>696</v>
      </c>
      <c r="V153" s="155" t="b">
        <v>0</v>
      </c>
      <c r="W153" s="179" t="s">
        <v>1678</v>
      </c>
      <c r="X153" s="168"/>
      <c r="Y153" s="173">
        <v>19041</v>
      </c>
      <c r="Z153" s="162" t="s">
        <v>1679</v>
      </c>
      <c r="AA153" s="163" t="str">
        <f t="shared" si="4"/>
        <v>https://shopeefood.vn/bo-suu-tap/tch----50</v>
      </c>
      <c r="AB153" s="164" t="str">
        <f t="shared" si="5"/>
        <v>https://shopeefood.shopee.vn/bo-suu-tap/tch----50</v>
      </c>
    </row>
    <row r="154" spans="1:28" ht="225">
      <c r="A154" s="151" t="s">
        <v>935</v>
      </c>
      <c r="B154" s="152"/>
      <c r="C154" s="152" t="s">
        <v>970</v>
      </c>
      <c r="D154" s="152" t="s">
        <v>207</v>
      </c>
      <c r="E154" s="180" t="s">
        <v>390</v>
      </c>
      <c r="F154" s="181" t="s">
        <v>1680</v>
      </c>
      <c r="G154" s="217" t="str">
        <f t="shared" si="3"/>
        <v>[SuperVIP]_Starbucks Coffee_25-27.2</v>
      </c>
      <c r="H154" s="176" t="s">
        <v>1681</v>
      </c>
      <c r="I154" s="183" t="s">
        <v>1518</v>
      </c>
      <c r="J154" s="209" t="s">
        <v>974</v>
      </c>
      <c r="K154" s="162"/>
      <c r="L154" s="162"/>
      <c r="M154" s="162"/>
      <c r="N154" s="169"/>
      <c r="O154" s="183"/>
      <c r="P154" s="169"/>
      <c r="Q154" s="183" t="s">
        <v>1682</v>
      </c>
      <c r="R154" s="183" t="s">
        <v>1683</v>
      </c>
      <c r="S154" s="183" t="s">
        <v>1683</v>
      </c>
      <c r="T154" s="183" t="s">
        <v>1683</v>
      </c>
      <c r="U154" s="155" t="s">
        <v>696</v>
      </c>
      <c r="V154" s="155" t="b">
        <v>0</v>
      </c>
      <c r="W154" s="179" t="s">
        <v>1684</v>
      </c>
      <c r="X154" s="168"/>
      <c r="Y154" s="173">
        <v>19185</v>
      </c>
      <c r="Z154" s="162" t="s">
        <v>1685</v>
      </c>
      <c r="AA154" s="163" t="str">
        <f t="shared" si="4"/>
        <v>https://shopeefood.vn/bo-suu-tap/starbucks-1t1</v>
      </c>
      <c r="AB154" s="164" t="str">
        <f t="shared" si="5"/>
        <v>https://shopeefood.shopee.vn/bo-suu-tap/starbucks-1t1</v>
      </c>
    </row>
    <row r="155" spans="1:28" ht="150">
      <c r="A155" s="151" t="s">
        <v>935</v>
      </c>
      <c r="B155" s="152"/>
      <c r="C155" s="152" t="s">
        <v>970</v>
      </c>
      <c r="D155" s="152" t="s">
        <v>201</v>
      </c>
      <c r="E155" s="180" t="s">
        <v>390</v>
      </c>
      <c r="F155" s="181" t="s">
        <v>991</v>
      </c>
      <c r="G155" s="217" t="str">
        <f t="shared" si="3"/>
        <v>[SJBP]_Starbucks Coffee_WC Mon</v>
      </c>
      <c r="H155" s="176" t="s">
        <v>992</v>
      </c>
      <c r="I155" s="183" t="s">
        <v>1686</v>
      </c>
      <c r="J155" s="209" t="s">
        <v>974</v>
      </c>
      <c r="K155" s="162"/>
      <c r="L155" s="162"/>
      <c r="M155" s="162"/>
      <c r="N155" s="169"/>
      <c r="O155" s="183"/>
      <c r="P155" s="169"/>
      <c r="Q155" s="183" t="s">
        <v>1687</v>
      </c>
      <c r="R155" s="183" t="s">
        <v>1687</v>
      </c>
      <c r="S155" s="183" t="s">
        <v>1687</v>
      </c>
      <c r="T155" s="183" t="s">
        <v>1687</v>
      </c>
      <c r="U155" s="155"/>
      <c r="V155" s="155" t="b">
        <v>0</v>
      </c>
      <c r="W155" s="289" t="s">
        <v>1688</v>
      </c>
      <c r="X155" s="168"/>
      <c r="Y155" s="173">
        <v>19002</v>
      </c>
      <c r="Z155" s="162" t="s">
        <v>1689</v>
      </c>
      <c r="AA155" s="163" t="str">
        <f t="shared" si="4"/>
        <v>https://shopeefood.vn/bo-suu-tap/starbucks-monday</v>
      </c>
      <c r="AB155" s="164" t="str">
        <f t="shared" si="5"/>
        <v>https://shopeefood.shopee.vn/bo-suu-tap/starbucks-monday</v>
      </c>
    </row>
    <row r="156" spans="1:28" ht="90">
      <c r="A156" s="151" t="s">
        <v>935</v>
      </c>
      <c r="B156" s="152"/>
      <c r="C156" s="152" t="s">
        <v>970</v>
      </c>
      <c r="D156" s="152" t="s">
        <v>201</v>
      </c>
      <c r="E156" s="180" t="s">
        <v>390</v>
      </c>
      <c r="F156" s="181" t="s">
        <v>997</v>
      </c>
      <c r="G156" s="217" t="str">
        <f t="shared" si="3"/>
        <v>[SJBP]_Starbucks Coffee_WC Fri</v>
      </c>
      <c r="H156" s="176" t="s">
        <v>1690</v>
      </c>
      <c r="I156" s="183" t="s">
        <v>1691</v>
      </c>
      <c r="J156" s="209" t="s">
        <v>974</v>
      </c>
      <c r="K156" s="162"/>
      <c r="L156" s="162"/>
      <c r="M156" s="162"/>
      <c r="N156" s="169"/>
      <c r="O156" s="183"/>
      <c r="P156" s="169"/>
      <c r="Q156" s="183" t="s">
        <v>1692</v>
      </c>
      <c r="R156" s="183" t="s">
        <v>1692</v>
      </c>
      <c r="S156" s="183" t="s">
        <v>1692</v>
      </c>
      <c r="T156" s="183" t="s">
        <v>1692</v>
      </c>
      <c r="U156" s="155"/>
      <c r="V156" s="155" t="b">
        <v>0</v>
      </c>
      <c r="W156" s="289" t="s">
        <v>1693</v>
      </c>
      <c r="X156" s="168"/>
      <c r="Y156" s="173">
        <v>19001</v>
      </c>
      <c r="Z156" s="162" t="s">
        <v>1694</v>
      </c>
      <c r="AA156" s="163" t="str">
        <f t="shared" si="4"/>
        <v>https://shopeefood.vn/bo-suu-tap/starbucks-friday</v>
      </c>
      <c r="AB156" s="164" t="str">
        <f t="shared" si="5"/>
        <v>https://shopeefood.shopee.vn/bo-suu-tap/starbucks-friday</v>
      </c>
    </row>
    <row r="157" spans="1:28" ht="120">
      <c r="A157" s="151" t="s">
        <v>935</v>
      </c>
      <c r="B157" s="152"/>
      <c r="C157" s="152" t="s">
        <v>970</v>
      </c>
      <c r="D157" s="152" t="s">
        <v>201</v>
      </c>
      <c r="E157" s="180" t="s">
        <v>403</v>
      </c>
      <c r="F157" s="181" t="s">
        <v>185</v>
      </c>
      <c r="G157" s="217" t="str">
        <f t="shared" si="3"/>
        <v>[SJBP]_The Coffee House_WC</v>
      </c>
      <c r="H157" s="176" t="s">
        <v>1009</v>
      </c>
      <c r="I157" s="183" t="s">
        <v>1695</v>
      </c>
      <c r="J157" s="209" t="s">
        <v>1669</v>
      </c>
      <c r="K157" s="162"/>
      <c r="L157" s="162"/>
      <c r="M157" s="162"/>
      <c r="N157" s="169"/>
      <c r="O157" s="183"/>
      <c r="P157" s="169"/>
      <c r="Q157" s="183" t="s">
        <v>1696</v>
      </c>
      <c r="R157" s="183" t="s">
        <v>1696</v>
      </c>
      <c r="S157" s="177"/>
      <c r="T157" s="183" t="s">
        <v>1697</v>
      </c>
      <c r="U157" s="155"/>
      <c r="V157" s="155" t="b">
        <v>0</v>
      </c>
      <c r="W157" s="170" t="s">
        <v>1698</v>
      </c>
      <c r="X157" s="168"/>
      <c r="Y157" s="173">
        <v>19000</v>
      </c>
      <c r="Z157" s="162" t="s">
        <v>1699</v>
      </c>
      <c r="AA157" s="163" t="str">
        <f t="shared" si="4"/>
        <v>https://shopeefood.vn/bo-suu-tap/tch-khao-50</v>
      </c>
      <c r="AB157" s="164" t="str">
        <f t="shared" si="5"/>
        <v>https://shopeefood.shopee.vn/bo-suu-tap/tch-khao-50</v>
      </c>
    </row>
    <row r="158" spans="1:28" ht="255">
      <c r="A158" s="151" t="s">
        <v>935</v>
      </c>
      <c r="B158" s="152"/>
      <c r="C158" s="152" t="s">
        <v>970</v>
      </c>
      <c r="D158" s="152" t="s">
        <v>201</v>
      </c>
      <c r="E158" s="180" t="s">
        <v>1015</v>
      </c>
      <c r="F158" s="181" t="s">
        <v>1700</v>
      </c>
      <c r="G158" s="217" t="str">
        <f t="shared" si="3"/>
        <v>[SJBP]_Highlands Coffee_BAU Weekday</v>
      </c>
      <c r="H158" s="176" t="s">
        <v>1663</v>
      </c>
      <c r="I158" s="183" t="s">
        <v>1664</v>
      </c>
      <c r="J158" s="209" t="s">
        <v>1019</v>
      </c>
      <c r="K158" s="162"/>
      <c r="L158" s="162"/>
      <c r="M158" s="162"/>
      <c r="N158" s="169"/>
      <c r="O158" s="183"/>
      <c r="P158" s="169"/>
      <c r="Q158" s="183" t="s">
        <v>1701</v>
      </c>
      <c r="R158" s="183" t="s">
        <v>1701</v>
      </c>
      <c r="S158" s="183" t="s">
        <v>1701</v>
      </c>
      <c r="T158" s="183" t="s">
        <v>1701</v>
      </c>
      <c r="U158" s="155"/>
      <c r="V158" s="155" t="b">
        <v>0</v>
      </c>
      <c r="W158" s="179" t="s">
        <v>1702</v>
      </c>
      <c r="X158" s="168"/>
      <c r="Y158" s="173">
        <v>18977</v>
      </c>
      <c r="Z158" s="162" t="s">
        <v>1703</v>
      </c>
      <c r="AA158" s="163" t="str">
        <f t="shared" si="4"/>
        <v>https://shopeefood.vn/bo-suu-tap/highlands-cf---1d</v>
      </c>
      <c r="AB158" s="164" t="str">
        <f t="shared" si="5"/>
        <v>https://shopeefood.shopee.vn/bo-suu-tap/highlands-cf---1d</v>
      </c>
    </row>
    <row r="159" spans="1:28" ht="150">
      <c r="A159" s="151" t="s">
        <v>935</v>
      </c>
      <c r="B159" s="152"/>
      <c r="C159" s="152" t="s">
        <v>706</v>
      </c>
      <c r="D159" s="176" t="s">
        <v>222</v>
      </c>
      <c r="E159" s="153" t="s">
        <v>718</v>
      </c>
      <c r="F159" s="175" t="s">
        <v>1537</v>
      </c>
      <c r="G159" s="217" t="str">
        <f t="shared" si="3"/>
        <v>[Alacarte CB]_Trà Sữa Sekai_Feb.CB2</v>
      </c>
      <c r="H159" s="182" t="s">
        <v>1704</v>
      </c>
      <c r="I159" s="193" t="s">
        <v>1705</v>
      </c>
      <c r="J159" s="290" t="s">
        <v>722</v>
      </c>
      <c r="K159" s="157"/>
      <c r="L159" s="194" t="s">
        <v>1706</v>
      </c>
      <c r="M159" s="176" t="s">
        <v>1707</v>
      </c>
      <c r="N159" s="176" t="s">
        <v>1708</v>
      </c>
      <c r="O159" s="176" t="s">
        <v>1709</v>
      </c>
      <c r="P159" s="168"/>
      <c r="Q159" s="291" t="s">
        <v>1710</v>
      </c>
      <c r="R159" s="168"/>
      <c r="S159" s="168"/>
      <c r="T159" s="168"/>
      <c r="U159" s="155" t="s">
        <v>696</v>
      </c>
      <c r="V159" s="155" t="b">
        <v>1</v>
      </c>
      <c r="W159" s="179" t="s">
        <v>1711</v>
      </c>
      <c r="X159" s="168"/>
      <c r="Y159" s="173">
        <v>19048</v>
      </c>
      <c r="Z159" s="162" t="s">
        <v>1712</v>
      </c>
      <c r="AA159" s="163" t="str">
        <f t="shared" si="4"/>
        <v>https://shopeefood.vn/bo-suu-tap/tra-sua-sekai-giam10</v>
      </c>
      <c r="AB159" s="164" t="str">
        <f t="shared" si="5"/>
        <v>https://shopeefood.shopee.vn/bo-suu-tap/tra-sua-sekai-giam10</v>
      </c>
    </row>
    <row r="160" spans="1:28" ht="150">
      <c r="A160" s="151" t="s">
        <v>935</v>
      </c>
      <c r="B160" s="152"/>
      <c r="C160" s="152" t="s">
        <v>706</v>
      </c>
      <c r="D160" s="176" t="s">
        <v>222</v>
      </c>
      <c r="E160" s="153" t="s">
        <v>718</v>
      </c>
      <c r="F160" s="175" t="s">
        <v>1528</v>
      </c>
      <c r="G160" s="217" t="str">
        <f t="shared" si="3"/>
        <v>[Alacarte CB]_Trà Sữa Sekai_Feb.CB3</v>
      </c>
      <c r="H160" s="182" t="s">
        <v>1713</v>
      </c>
      <c r="I160" s="193" t="s">
        <v>1714</v>
      </c>
      <c r="J160" s="292" t="s">
        <v>722</v>
      </c>
      <c r="K160" s="157"/>
      <c r="L160" s="194" t="s">
        <v>1706</v>
      </c>
      <c r="M160" s="159"/>
      <c r="N160" s="176" t="s">
        <v>1715</v>
      </c>
      <c r="O160" s="176" t="s">
        <v>1716</v>
      </c>
      <c r="P160" s="168"/>
      <c r="Q160" s="291" t="s">
        <v>1717</v>
      </c>
      <c r="R160" s="168"/>
      <c r="S160" s="168"/>
      <c r="T160" s="168"/>
      <c r="U160" s="155" t="s">
        <v>696</v>
      </c>
      <c r="V160" s="155" t="b">
        <v>1</v>
      </c>
      <c r="W160" s="179" t="s">
        <v>1718</v>
      </c>
      <c r="X160" s="168"/>
      <c r="Y160" s="173">
        <v>19091</v>
      </c>
      <c r="Z160" s="162" t="s">
        <v>1719</v>
      </c>
      <c r="AA160" s="163" t="str">
        <f t="shared" si="4"/>
        <v>https://shopeefood.vn/bo-suu-tap/sekai-tra-sua</v>
      </c>
      <c r="AB160" s="164" t="str">
        <f t="shared" si="5"/>
        <v>https://shopeefood.shopee.vn/bo-suu-tap/sekai-tra-sua</v>
      </c>
    </row>
    <row r="161" spans="1:28" ht="300">
      <c r="A161" s="151" t="s">
        <v>935</v>
      </c>
      <c r="B161" s="152"/>
      <c r="C161" s="152" t="s">
        <v>706</v>
      </c>
      <c r="D161" s="176" t="s">
        <v>222</v>
      </c>
      <c r="E161" s="243" t="s">
        <v>818</v>
      </c>
      <c r="F161" s="175" t="s">
        <v>1528</v>
      </c>
      <c r="G161" s="217" t="str">
        <f t="shared" si="3"/>
        <v>[Alacarte CB]_Milo Dầm TUTIMI_Feb.CB3</v>
      </c>
      <c r="H161" s="176" t="s">
        <v>1720</v>
      </c>
      <c r="I161" s="193" t="s">
        <v>1721</v>
      </c>
      <c r="J161" s="194" t="s">
        <v>821</v>
      </c>
      <c r="K161" s="195"/>
      <c r="L161" s="293" t="s">
        <v>1722</v>
      </c>
      <c r="M161" s="176" t="s">
        <v>1723</v>
      </c>
      <c r="N161" s="155" t="s">
        <v>1724</v>
      </c>
      <c r="O161" s="176" t="s">
        <v>1725</v>
      </c>
      <c r="P161" s="168"/>
      <c r="Q161" s="291" t="s">
        <v>1726</v>
      </c>
      <c r="R161" s="168"/>
      <c r="S161" s="168"/>
      <c r="T161" s="168"/>
      <c r="U161" s="155" t="s">
        <v>696</v>
      </c>
      <c r="V161" s="155" t="b">
        <v>1</v>
      </c>
      <c r="W161" s="179" t="s">
        <v>1727</v>
      </c>
      <c r="X161" s="168"/>
      <c r="Y161" s="173">
        <v>19059</v>
      </c>
      <c r="Z161" s="162" t="s">
        <v>1728</v>
      </c>
      <c r="AA161" s="163" t="str">
        <f t="shared" si="4"/>
        <v>https://shopeefood.vn/bo-suu-tap/tutimi--19k</v>
      </c>
      <c r="AB161" s="164" t="str">
        <f t="shared" si="5"/>
        <v>https://shopeefood.shopee.vn/bo-suu-tap/tutimi--19k</v>
      </c>
    </row>
    <row r="162" spans="1:28" ht="300">
      <c r="A162" s="151" t="s">
        <v>935</v>
      </c>
      <c r="B162" s="152"/>
      <c r="C162" s="152" t="s">
        <v>706</v>
      </c>
      <c r="D162" s="176" t="s">
        <v>222</v>
      </c>
      <c r="E162" s="243" t="s">
        <v>818</v>
      </c>
      <c r="F162" s="175" t="s">
        <v>1557</v>
      </c>
      <c r="G162" s="217" t="str">
        <f t="shared" si="3"/>
        <v>[Alacarte CB]_Milo Dầm TUTIMI_Feb.CB4</v>
      </c>
      <c r="H162" s="176" t="s">
        <v>1729</v>
      </c>
      <c r="I162" s="176" t="s">
        <v>1730</v>
      </c>
      <c r="J162" s="194" t="s">
        <v>821</v>
      </c>
      <c r="K162" s="195"/>
      <c r="L162" s="293" t="s">
        <v>1722</v>
      </c>
      <c r="M162" s="159"/>
      <c r="N162" s="168"/>
      <c r="O162" s="176" t="s">
        <v>1731</v>
      </c>
      <c r="P162" s="168"/>
      <c r="Q162" s="294" t="s">
        <v>1732</v>
      </c>
      <c r="R162" s="168"/>
      <c r="S162" s="168"/>
      <c r="T162" s="168"/>
      <c r="U162" s="155" t="s">
        <v>696</v>
      </c>
      <c r="V162" s="155" t="b">
        <v>1</v>
      </c>
      <c r="W162" s="179" t="s">
        <v>1733</v>
      </c>
      <c r="X162" s="168"/>
      <c r="Y162" s="173">
        <v>19092</v>
      </c>
      <c r="Z162" s="162" t="s">
        <v>1734</v>
      </c>
      <c r="AA162" s="163" t="str">
        <f t="shared" si="4"/>
        <v>https://shopeefood.vn/bo-suu-tap/milo--tutimi</v>
      </c>
      <c r="AB162" s="164" t="str">
        <f t="shared" si="5"/>
        <v>https://shopeefood.shopee.vn/bo-suu-tap/milo--tutimi</v>
      </c>
    </row>
    <row r="163" spans="1:28" ht="165">
      <c r="A163" s="151" t="s">
        <v>935</v>
      </c>
      <c r="B163" s="152"/>
      <c r="C163" s="152" t="s">
        <v>685</v>
      </c>
      <c r="D163" s="176" t="s">
        <v>219</v>
      </c>
      <c r="E163" s="243" t="s">
        <v>243</v>
      </c>
      <c r="F163" s="152" t="s">
        <v>1310</v>
      </c>
      <c r="G163" s="217" t="str">
        <f t="shared" si="3"/>
        <v>[Alacarte]_Bonchon Chicken_Thank you Drivers 2024</v>
      </c>
      <c r="H163" s="176" t="s">
        <v>1735</v>
      </c>
      <c r="I163" s="155" t="s">
        <v>1736</v>
      </c>
      <c r="J163" s="178" t="s">
        <v>1737</v>
      </c>
      <c r="K163" s="157" t="s">
        <v>1738</v>
      </c>
      <c r="L163" s="157" t="s">
        <v>1738</v>
      </c>
      <c r="M163" s="159" t="s">
        <v>1739</v>
      </c>
      <c r="N163" s="250"/>
      <c r="O163" s="152" t="s">
        <v>1740</v>
      </c>
      <c r="P163" s="250"/>
      <c r="Q163" s="159" t="s">
        <v>1741</v>
      </c>
      <c r="R163" s="168" t="s">
        <v>1741</v>
      </c>
      <c r="S163" s="168" t="s">
        <v>1741</v>
      </c>
      <c r="T163" s="250"/>
      <c r="U163" s="155" t="s">
        <v>696</v>
      </c>
      <c r="V163" s="155" t="b">
        <v>0</v>
      </c>
      <c r="W163" s="179" t="s">
        <v>1742</v>
      </c>
      <c r="X163" s="168"/>
      <c r="Y163" s="173">
        <v>19157</v>
      </c>
      <c r="Z163" s="162" t="s">
        <v>1743</v>
      </c>
      <c r="AA163" s="163" t="str">
        <f t="shared" si="4"/>
        <v>https://shopeefood.vn/bo-suu-tap/bonchon-109</v>
      </c>
      <c r="AB163" s="164" t="str">
        <f t="shared" si="5"/>
        <v>https://shopeefood.shopee.vn/bo-suu-tap/bonchon-109</v>
      </c>
    </row>
    <row r="164" spans="1:28" ht="165">
      <c r="A164" s="295" t="s">
        <v>684</v>
      </c>
      <c r="B164" s="296"/>
      <c r="C164" s="296" t="s">
        <v>1236</v>
      </c>
      <c r="D164" s="297" t="s">
        <v>201</v>
      </c>
      <c r="E164" s="296" t="s">
        <v>1453</v>
      </c>
      <c r="F164" s="298" t="s">
        <v>1744</v>
      </c>
      <c r="G164" s="299" t="str">
        <f t="shared" si="3"/>
        <v>[SJBP]_Trà Sữa May Cha_giảm 50%_wed</v>
      </c>
      <c r="H164" s="245" t="s">
        <v>1745</v>
      </c>
      <c r="I164" s="183" t="s">
        <v>1746</v>
      </c>
      <c r="J164" s="209" t="s">
        <v>1456</v>
      </c>
      <c r="K164" s="162"/>
      <c r="L164" s="162"/>
      <c r="M164" s="162"/>
      <c r="N164" s="169"/>
      <c r="O164" s="183"/>
      <c r="P164" s="169"/>
      <c r="Q164" s="183"/>
      <c r="R164" s="177"/>
      <c r="S164" s="177"/>
      <c r="T164" s="177"/>
      <c r="U164" s="155"/>
      <c r="V164" s="155" t="b">
        <v>0</v>
      </c>
      <c r="W164" s="179" t="s">
        <v>1747</v>
      </c>
      <c r="X164" s="168"/>
      <c r="Y164" s="173">
        <v>18826</v>
      </c>
      <c r="Z164" s="162" t="s">
        <v>1459</v>
      </c>
      <c r="AA164" s="163" t="str">
        <f t="shared" si="4"/>
        <v>https://shopeefood.vn/bo-suu-tap/may-cha-tra</v>
      </c>
      <c r="AB164" s="164" t="str">
        <f t="shared" si="5"/>
        <v>https://shopeefood.shopee.vn/bo-suu-tap/may-cha-tra</v>
      </c>
    </row>
    <row r="165" spans="1:28" ht="120">
      <c r="A165" s="151" t="s">
        <v>935</v>
      </c>
      <c r="B165" s="152"/>
      <c r="C165" s="152" t="s">
        <v>717</v>
      </c>
      <c r="D165" s="152" t="s">
        <v>215</v>
      </c>
      <c r="E165" s="153" t="s">
        <v>1226</v>
      </c>
      <c r="F165" s="155" t="s">
        <v>935</v>
      </c>
      <c r="G165" s="299" t="str">
        <f t="shared" si="3"/>
        <v>[Win 3]_Cơm Gà Xối Mỡ 142_Feb</v>
      </c>
      <c r="H165" s="300" t="s">
        <v>1748</v>
      </c>
      <c r="I165" s="193" t="s">
        <v>1749</v>
      </c>
      <c r="J165" s="178" t="s">
        <v>1229</v>
      </c>
      <c r="K165" s="159"/>
      <c r="L165" s="157" t="s">
        <v>1230</v>
      </c>
      <c r="M165" s="155" t="s">
        <v>1750</v>
      </c>
      <c r="N165" s="199" t="s">
        <v>1751</v>
      </c>
      <c r="O165" s="159"/>
      <c r="P165" s="168"/>
      <c r="Q165" s="193" t="s">
        <v>1752</v>
      </c>
      <c r="R165" s="168"/>
      <c r="S165" s="177"/>
      <c r="T165" s="177"/>
      <c r="U165" s="155" t="s">
        <v>696</v>
      </c>
      <c r="V165" s="155" t="b">
        <v>0</v>
      </c>
      <c r="W165" s="179" t="s">
        <v>1753</v>
      </c>
      <c r="X165" s="168"/>
      <c r="Y165" s="173">
        <v>19074</v>
      </c>
      <c r="Z165" s="162" t="s">
        <v>1754</v>
      </c>
      <c r="AA165" s="163" t="str">
        <f t="shared" si="4"/>
        <v>https://shopeefood.vn/bo-suu-tap/com-ga-142--40k</v>
      </c>
      <c r="AB165" s="164" t="str">
        <f t="shared" si="5"/>
        <v>https://shopeefood.shopee.vn/bo-suu-tap/com-ga-142--40k</v>
      </c>
    </row>
    <row r="166" spans="1:28" ht="90">
      <c r="A166" s="151" t="s">
        <v>935</v>
      </c>
      <c r="B166" s="152"/>
      <c r="C166" s="152" t="s">
        <v>717</v>
      </c>
      <c r="D166" s="152" t="s">
        <v>217</v>
      </c>
      <c r="E166" s="153" t="s">
        <v>1226</v>
      </c>
      <c r="F166" s="155" t="s">
        <v>935</v>
      </c>
      <c r="G166" s="299" t="str">
        <f t="shared" si="3"/>
        <v>[Win 4]_Cơm Gà Xối Mỡ 142_Feb</v>
      </c>
      <c r="H166" s="301" t="s">
        <v>1755</v>
      </c>
      <c r="I166" s="193" t="s">
        <v>1756</v>
      </c>
      <c r="J166" s="178" t="s">
        <v>1229</v>
      </c>
      <c r="K166" s="159"/>
      <c r="L166" s="157"/>
      <c r="M166" s="159"/>
      <c r="N166" s="168"/>
      <c r="O166" s="155" t="s">
        <v>1757</v>
      </c>
      <c r="P166" s="168"/>
      <c r="Q166" s="193" t="s">
        <v>1758</v>
      </c>
      <c r="R166" s="168"/>
      <c r="S166" s="177"/>
      <c r="T166" s="177"/>
      <c r="U166" s="155" t="s">
        <v>696</v>
      </c>
      <c r="V166" s="155" t="b">
        <v>0</v>
      </c>
      <c r="W166" s="179" t="s">
        <v>1759</v>
      </c>
      <c r="X166" s="168"/>
      <c r="Y166" s="173">
        <v>19147</v>
      </c>
      <c r="Z166" s="162" t="s">
        <v>1760</v>
      </c>
      <c r="AA166" s="163" t="str">
        <f t="shared" si="4"/>
        <v>https://shopeefood.vn/bo-suu-tap/comga-142</v>
      </c>
      <c r="AB166" s="164" t="str">
        <f t="shared" si="5"/>
        <v>https://shopeefood.shopee.vn/bo-suu-tap/comga-142</v>
      </c>
    </row>
    <row r="167" spans="1:28" ht="180">
      <c r="A167" s="151" t="s">
        <v>935</v>
      </c>
      <c r="B167" s="152"/>
      <c r="C167" s="152" t="s">
        <v>706</v>
      </c>
      <c r="D167" s="176" t="s">
        <v>222</v>
      </c>
      <c r="E167" s="191" t="s">
        <v>744</v>
      </c>
      <c r="F167" s="155" t="s">
        <v>1528</v>
      </c>
      <c r="G167" s="217" t="str">
        <f t="shared" si="3"/>
        <v>[Alacarte CB]_Bún chả Hà nội 1982_Feb.CB3</v>
      </c>
      <c r="H167" s="183" t="s">
        <v>1761</v>
      </c>
      <c r="I167" s="159" t="s">
        <v>1762</v>
      </c>
      <c r="J167" s="178" t="s">
        <v>747</v>
      </c>
      <c r="K167" s="159"/>
      <c r="L167" s="157" t="s">
        <v>748</v>
      </c>
      <c r="M167" s="176" t="s">
        <v>1763</v>
      </c>
      <c r="N167" s="174" t="s">
        <v>1764</v>
      </c>
      <c r="O167" s="176" t="s">
        <v>1765</v>
      </c>
      <c r="P167" s="168"/>
      <c r="Q167" s="159" t="s">
        <v>1766</v>
      </c>
      <c r="R167" s="168"/>
      <c r="S167" s="168"/>
      <c r="T167" s="168"/>
      <c r="U167" s="155" t="s">
        <v>696</v>
      </c>
      <c r="V167" s="155" t="b">
        <v>1</v>
      </c>
      <c r="W167" s="179" t="s">
        <v>1767</v>
      </c>
      <c r="X167" s="168"/>
      <c r="Y167" s="173">
        <v>19075</v>
      </c>
      <c r="Z167" s="162" t="s">
        <v>1768</v>
      </c>
      <c r="AA167" s="163" t="str">
        <f t="shared" si="4"/>
        <v>https://shopeefood.vn/bo-suu-tap/bun-cha--1982-combo</v>
      </c>
      <c r="AB167" s="164" t="str">
        <f t="shared" si="5"/>
        <v>https://shopeefood.shopee.vn/bo-suu-tap/bun-cha--1982-combo</v>
      </c>
    </row>
    <row r="168" spans="1:28" ht="210">
      <c r="A168" s="151" t="s">
        <v>935</v>
      </c>
      <c r="B168" s="152"/>
      <c r="C168" s="152" t="s">
        <v>717</v>
      </c>
      <c r="D168" s="176" t="s">
        <v>219</v>
      </c>
      <c r="E168" s="191" t="s">
        <v>1769</v>
      </c>
      <c r="F168" s="176" t="s">
        <v>935</v>
      </c>
      <c r="G168" s="217" t="str">
        <f t="shared" si="3"/>
        <v>[Alacarte]_YoshiYoshi Coffee &amp; Tea_Feb</v>
      </c>
      <c r="H168" s="300" t="s">
        <v>1770</v>
      </c>
      <c r="I168" s="302">
        <v>45445</v>
      </c>
      <c r="J168" s="178" t="s">
        <v>1771</v>
      </c>
      <c r="K168" s="159"/>
      <c r="L168" s="157" t="s">
        <v>1772</v>
      </c>
      <c r="M168" s="199" t="s">
        <v>1773</v>
      </c>
      <c r="N168" s="155" t="s">
        <v>1774</v>
      </c>
      <c r="O168" s="155" t="s">
        <v>1775</v>
      </c>
      <c r="P168" s="168"/>
      <c r="Q168" s="159" t="s">
        <v>1776</v>
      </c>
      <c r="R168" s="177"/>
      <c r="S168" s="177"/>
      <c r="T168" s="177"/>
      <c r="U168" s="155" t="s">
        <v>696</v>
      </c>
      <c r="V168" s="155" t="b">
        <v>0</v>
      </c>
      <c r="W168" s="179" t="s">
        <v>1777</v>
      </c>
      <c r="X168" s="168"/>
      <c r="Y168" s="173">
        <v>19047</v>
      </c>
      <c r="Z168" s="162" t="s">
        <v>1778</v>
      </c>
      <c r="AA168" s="163" t="str">
        <f t="shared" si="4"/>
        <v>https://shopeefood.vn/bo-suu-tap/yoshiyoshi-coffee--tea-bogo</v>
      </c>
      <c r="AB168" s="164" t="str">
        <f t="shared" si="5"/>
        <v>https://shopeefood.shopee.vn/bo-suu-tap/yoshiyoshi-coffee--tea-bogo</v>
      </c>
    </row>
    <row r="169" spans="1:28" ht="90">
      <c r="A169" s="151" t="s">
        <v>935</v>
      </c>
      <c r="B169" s="152"/>
      <c r="C169" s="152" t="s">
        <v>685</v>
      </c>
      <c r="D169" s="176" t="s">
        <v>219</v>
      </c>
      <c r="E169" s="243" t="s">
        <v>1779</v>
      </c>
      <c r="F169" s="155" t="s">
        <v>1310</v>
      </c>
      <c r="G169" s="217" t="str">
        <f t="shared" si="3"/>
        <v>[Alacarte]_Shop Rau Quả Yến - Tiểu La_Thank you Drivers 2024</v>
      </c>
      <c r="H169" s="176" t="s">
        <v>1780</v>
      </c>
      <c r="I169" s="155" t="s">
        <v>1781</v>
      </c>
      <c r="J169" s="168" t="s">
        <v>1782</v>
      </c>
      <c r="K169" s="159"/>
      <c r="L169" s="160" t="s">
        <v>1783</v>
      </c>
      <c r="M169" s="159"/>
      <c r="N169" s="168"/>
      <c r="O169" s="155" t="s">
        <v>1784</v>
      </c>
      <c r="P169" s="168"/>
      <c r="Q169" s="159"/>
      <c r="R169" s="168"/>
      <c r="S169" s="155" t="s">
        <v>1785</v>
      </c>
      <c r="T169" s="168"/>
      <c r="U169" s="155" t="s">
        <v>696</v>
      </c>
      <c r="V169" s="155" t="b">
        <v>0</v>
      </c>
      <c r="W169" s="179" t="s">
        <v>1786</v>
      </c>
      <c r="X169" s="168"/>
      <c r="Y169" s="173">
        <v>19076</v>
      </c>
      <c r="Z169" s="162" t="s">
        <v>1787</v>
      </c>
      <c r="AA169" s="163" t="str">
        <f t="shared" si="4"/>
        <v>https://shopeefood.vn/bo-suu-tap/thuc-pham-yen---tieu-la</v>
      </c>
      <c r="AB169" s="164" t="str">
        <f t="shared" si="5"/>
        <v>https://shopeefood.shopee.vn/bo-suu-tap/thuc-pham-yen---tieu-la</v>
      </c>
    </row>
    <row r="170" spans="1:28" ht="90">
      <c r="A170" s="151" t="s">
        <v>684</v>
      </c>
      <c r="B170" s="152"/>
      <c r="C170" s="152" t="s">
        <v>706</v>
      </c>
      <c r="D170" s="152" t="s">
        <v>217</v>
      </c>
      <c r="E170" s="153" t="s">
        <v>1788</v>
      </c>
      <c r="F170" s="155" t="s">
        <v>684</v>
      </c>
      <c r="G170" s="217" t="str">
        <f t="shared" si="3"/>
        <v>[Win 4]_GrowPLUS+_Jan</v>
      </c>
      <c r="H170" s="303" t="s">
        <v>1789</v>
      </c>
      <c r="I170" s="159" t="s">
        <v>1790</v>
      </c>
      <c r="J170" s="178" t="s">
        <v>1791</v>
      </c>
      <c r="K170" s="157"/>
      <c r="L170" s="159"/>
      <c r="M170" s="159"/>
      <c r="N170" s="168"/>
      <c r="O170" s="155" t="s">
        <v>1057</v>
      </c>
      <c r="P170" s="168"/>
      <c r="Q170" s="159"/>
      <c r="R170" s="177" t="s">
        <v>1792</v>
      </c>
      <c r="S170" s="168"/>
      <c r="T170" s="168"/>
      <c r="U170" s="155" t="s">
        <v>725</v>
      </c>
      <c r="V170" s="155" t="b">
        <v>0</v>
      </c>
      <c r="W170" s="179" t="s">
        <v>1793</v>
      </c>
      <c r="X170" s="168"/>
      <c r="Y170" s="173">
        <v>18920</v>
      </c>
      <c r="Z170" s="162" t="s">
        <v>1794</v>
      </c>
      <c r="AA170" s="163" t="str">
        <f t="shared" si="4"/>
        <v>https://shopeefood.vn/bo-suu-tap/growplus-20</v>
      </c>
      <c r="AB170" s="164" t="str">
        <f t="shared" si="5"/>
        <v>https://shopeefood.shopee.vn/bo-suu-tap/growplus-20</v>
      </c>
    </row>
    <row r="171" spans="1:28" ht="120">
      <c r="A171" s="151" t="s">
        <v>935</v>
      </c>
      <c r="B171" s="152"/>
      <c r="C171" s="200" t="s">
        <v>897</v>
      </c>
      <c r="D171" s="152" t="s">
        <v>207</v>
      </c>
      <c r="E171" s="180" t="s">
        <v>298</v>
      </c>
      <c r="F171" s="181" t="s">
        <v>1795</v>
      </c>
      <c r="G171" s="217" t="str">
        <f t="shared" si="3"/>
        <v>[SuperVIP]_Gà Rán KFC_21-23/02</v>
      </c>
      <c r="H171" s="176" t="s">
        <v>1796</v>
      </c>
      <c r="I171" s="181" t="s">
        <v>1795</v>
      </c>
      <c r="J171" s="201" t="s">
        <v>900</v>
      </c>
      <c r="K171" s="202" t="s">
        <v>1797</v>
      </c>
      <c r="L171" s="203" t="s">
        <v>1798</v>
      </c>
      <c r="M171" s="162"/>
      <c r="N171" s="169"/>
      <c r="O171" s="183"/>
      <c r="P171" s="169"/>
      <c r="Q171" s="183" t="s">
        <v>1799</v>
      </c>
      <c r="R171" s="183" t="s">
        <v>1799</v>
      </c>
      <c r="S171" s="183" t="s">
        <v>1799</v>
      </c>
      <c r="T171" s="183" t="s">
        <v>1799</v>
      </c>
      <c r="U171" s="155" t="s">
        <v>696</v>
      </c>
      <c r="V171" s="155" t="b">
        <v>0</v>
      </c>
      <c r="W171" s="179" t="s">
        <v>1800</v>
      </c>
      <c r="X171" s="168"/>
      <c r="Y171" s="173">
        <v>19155</v>
      </c>
      <c r="Z171" s="162" t="s">
        <v>1801</v>
      </c>
      <c r="AA171" s="163" t="str">
        <f t="shared" si="4"/>
        <v>https://shopeefood.vn/bo-suu-tap/combo-kfc</v>
      </c>
      <c r="AB171" s="164" t="str">
        <f t="shared" si="5"/>
        <v>https://shopeefood.shopee.vn/bo-suu-tap/combo-kfc</v>
      </c>
    </row>
    <row r="172" spans="1:28" ht="120">
      <c r="A172" s="151" t="s">
        <v>935</v>
      </c>
      <c r="B172" s="152"/>
      <c r="C172" s="200" t="s">
        <v>897</v>
      </c>
      <c r="D172" s="152" t="s">
        <v>207</v>
      </c>
      <c r="E172" s="180" t="s">
        <v>298</v>
      </c>
      <c r="F172" s="181" t="s">
        <v>1802</v>
      </c>
      <c r="G172" s="217" t="str">
        <f t="shared" si="3"/>
        <v>[SuperVIP]_Gà Rán KFC_26-28/02</v>
      </c>
      <c r="H172" s="176" t="s">
        <v>1796</v>
      </c>
      <c r="I172" s="181" t="s">
        <v>1802</v>
      </c>
      <c r="J172" s="201" t="s">
        <v>900</v>
      </c>
      <c r="K172" s="202" t="s">
        <v>1803</v>
      </c>
      <c r="L172" s="203" t="s">
        <v>1804</v>
      </c>
      <c r="M172" s="162"/>
      <c r="N172" s="169"/>
      <c r="O172" s="183"/>
      <c r="P172" s="169"/>
      <c r="Q172" s="183" t="s">
        <v>1805</v>
      </c>
      <c r="R172" s="183" t="s">
        <v>1805</v>
      </c>
      <c r="S172" s="183" t="s">
        <v>1805</v>
      </c>
      <c r="T172" s="183" t="s">
        <v>1805</v>
      </c>
      <c r="U172" s="155" t="s">
        <v>696</v>
      </c>
      <c r="V172" s="155" t="b">
        <v>0</v>
      </c>
      <c r="W172" s="179" t="s">
        <v>1800</v>
      </c>
      <c r="X172" s="168"/>
      <c r="Y172" s="173">
        <v>19192</v>
      </c>
      <c r="Z172" s="162" t="s">
        <v>1806</v>
      </c>
      <c r="AA172" s="163" t="str">
        <f t="shared" si="4"/>
        <v>https://shopeefood.vn/bo-suu-tap/kfc-combo</v>
      </c>
      <c r="AB172" s="164" t="str">
        <f t="shared" si="5"/>
        <v>https://shopeefood.shopee.vn/bo-suu-tap/kfc-combo</v>
      </c>
    </row>
    <row r="173" spans="1:28" ht="165">
      <c r="A173" s="151" t="s">
        <v>935</v>
      </c>
      <c r="B173" s="152"/>
      <c r="C173" s="200" t="s">
        <v>897</v>
      </c>
      <c r="D173" s="152" t="s">
        <v>207</v>
      </c>
      <c r="E173" s="180" t="s">
        <v>300</v>
      </c>
      <c r="F173" s="181" t="s">
        <v>1807</v>
      </c>
      <c r="G173" s="217" t="str">
        <f t="shared" si="3"/>
        <v>[SuperVIP]_Gà Rán Popeyes_13-16/02</v>
      </c>
      <c r="H173" s="176" t="s">
        <v>914</v>
      </c>
      <c r="I173" s="181" t="s">
        <v>1807</v>
      </c>
      <c r="J173" s="184" t="s">
        <v>1808</v>
      </c>
      <c r="K173" s="184" t="s">
        <v>1809</v>
      </c>
      <c r="L173" s="184" t="s">
        <v>1810</v>
      </c>
      <c r="M173" s="162"/>
      <c r="N173" s="169"/>
      <c r="O173" s="183"/>
      <c r="P173" s="169"/>
      <c r="Q173" s="183" t="s">
        <v>1811</v>
      </c>
      <c r="R173" s="183" t="s">
        <v>1811</v>
      </c>
      <c r="S173" s="183" t="s">
        <v>1811</v>
      </c>
      <c r="T173" s="183" t="s">
        <v>1811</v>
      </c>
      <c r="U173" s="155" t="s">
        <v>696</v>
      </c>
      <c r="V173" s="155" t="b">
        <v>0</v>
      </c>
      <c r="W173" s="179" t="s">
        <v>1812</v>
      </c>
      <c r="X173" s="168"/>
      <c r="Y173" s="173">
        <v>19082</v>
      </c>
      <c r="Z173" s="162" t="s">
        <v>1813</v>
      </c>
      <c r="AA173" s="163" t="str">
        <f t="shared" si="4"/>
        <v>https://shopeefood.vn/bo-suu-tap/combo-popeyes</v>
      </c>
      <c r="AB173" s="164" t="str">
        <f t="shared" si="5"/>
        <v>https://shopeefood.shopee.vn/bo-suu-tap/combo-popeyes</v>
      </c>
    </row>
    <row r="174" spans="1:28" ht="165">
      <c r="A174" s="151" t="s">
        <v>935</v>
      </c>
      <c r="B174" s="152"/>
      <c r="C174" s="200" t="s">
        <v>897</v>
      </c>
      <c r="D174" s="152" t="s">
        <v>207</v>
      </c>
      <c r="E174" s="180" t="s">
        <v>376</v>
      </c>
      <c r="F174" s="181" t="s">
        <v>1795</v>
      </c>
      <c r="G174" s="217" t="str">
        <f t="shared" si="3"/>
        <v>[SuperVIP]_Pizza Hut_21-23/02</v>
      </c>
      <c r="H174" s="176" t="s">
        <v>947</v>
      </c>
      <c r="I174" s="181" t="s">
        <v>1795</v>
      </c>
      <c r="J174" s="204" t="s">
        <v>908</v>
      </c>
      <c r="K174" s="205" t="s">
        <v>909</v>
      </c>
      <c r="L174" s="205" t="s">
        <v>909</v>
      </c>
      <c r="M174" s="162"/>
      <c r="N174" s="169"/>
      <c r="O174" s="183"/>
      <c r="P174" s="169"/>
      <c r="Q174" s="183" t="s">
        <v>1814</v>
      </c>
      <c r="R174" s="183" t="s">
        <v>1814</v>
      </c>
      <c r="S174" s="183" t="s">
        <v>1814</v>
      </c>
      <c r="T174" s="183" t="s">
        <v>1814</v>
      </c>
      <c r="U174" s="155" t="s">
        <v>696</v>
      </c>
      <c r="V174" s="155" t="b">
        <v>0</v>
      </c>
      <c r="W174" s="179" t="s">
        <v>1815</v>
      </c>
      <c r="X174" s="168"/>
      <c r="Y174" s="173">
        <v>19165</v>
      </c>
      <c r="Z174" s="162" t="s">
        <v>1816</v>
      </c>
      <c r="AA174" s="163" t="str">
        <f t="shared" si="4"/>
        <v>https://shopeefood.vn/bo-suu-tap/pizzahut-b1g2</v>
      </c>
      <c r="AB174" s="164" t="str">
        <f t="shared" si="5"/>
        <v>https://shopeefood.shopee.vn/bo-suu-tap/pizzahut-b1g2</v>
      </c>
    </row>
    <row r="175" spans="1:28" ht="150">
      <c r="A175" s="151" t="s">
        <v>935</v>
      </c>
      <c r="B175" s="152"/>
      <c r="C175" s="200" t="s">
        <v>897</v>
      </c>
      <c r="D175" s="152" t="s">
        <v>207</v>
      </c>
      <c r="E175" s="180" t="s">
        <v>928</v>
      </c>
      <c r="F175" s="181" t="s">
        <v>1817</v>
      </c>
      <c r="G175" s="217" t="str">
        <f t="shared" si="3"/>
        <v>[SuperVIP]_Lotteria_06 - 09/02</v>
      </c>
      <c r="H175" s="176" t="s">
        <v>1818</v>
      </c>
      <c r="I175" s="181" t="s">
        <v>1817</v>
      </c>
      <c r="J175" s="209" t="s">
        <v>931</v>
      </c>
      <c r="K175" s="162"/>
      <c r="L175" s="162"/>
      <c r="M175" s="162"/>
      <c r="N175" s="169"/>
      <c r="O175" s="183"/>
      <c r="P175" s="169"/>
      <c r="Q175" s="183" t="s">
        <v>1819</v>
      </c>
      <c r="R175" s="183" t="s">
        <v>1819</v>
      </c>
      <c r="S175" s="183" t="s">
        <v>1819</v>
      </c>
      <c r="T175" s="183" t="s">
        <v>1819</v>
      </c>
      <c r="U175" s="155" t="s">
        <v>696</v>
      </c>
      <c r="V175" s="155" t="b">
        <v>0</v>
      </c>
      <c r="W175" s="179" t="s">
        <v>1820</v>
      </c>
      <c r="X175" s="168"/>
      <c r="Y175" s="173">
        <v>19042</v>
      </c>
      <c r="Z175" s="162" t="s">
        <v>1821</v>
      </c>
      <c r="AA175" s="163" t="str">
        <f t="shared" si="4"/>
        <v>https://shopeefood.vn/bo-suu-tap/lotteria-khaomon-0d</v>
      </c>
      <c r="AB175" s="164" t="str">
        <f t="shared" si="5"/>
        <v>https://shopeefood.shopee.vn/bo-suu-tap/lotteria-khaomon-0d</v>
      </c>
    </row>
    <row r="176" spans="1:28" ht="195">
      <c r="A176" s="151" t="s">
        <v>935</v>
      </c>
      <c r="B176" s="152"/>
      <c r="C176" s="200" t="s">
        <v>897</v>
      </c>
      <c r="D176" s="152" t="s">
        <v>209</v>
      </c>
      <c r="E176" s="180" t="s">
        <v>301</v>
      </c>
      <c r="F176" s="181" t="s">
        <v>1822</v>
      </c>
      <c r="G176" s="217" t="str">
        <f t="shared" si="3"/>
        <v>[VIP]_Gà Rán Texas Chicken_10-13/02</v>
      </c>
      <c r="H176" s="176" t="s">
        <v>1823</v>
      </c>
      <c r="I176" s="181" t="s">
        <v>1822</v>
      </c>
      <c r="J176" s="209" t="s">
        <v>966</v>
      </c>
      <c r="K176" s="162"/>
      <c r="L176" s="162"/>
      <c r="M176" s="162"/>
      <c r="N176" s="169"/>
      <c r="O176" s="183"/>
      <c r="P176" s="169"/>
      <c r="Q176" s="183" t="s">
        <v>1824</v>
      </c>
      <c r="R176" s="183" t="s">
        <v>1824</v>
      </c>
      <c r="S176" s="177"/>
      <c r="T176" s="183" t="s">
        <v>1824</v>
      </c>
      <c r="U176" s="155" t="s">
        <v>696</v>
      </c>
      <c r="V176" s="155" t="b">
        <v>0</v>
      </c>
      <c r="W176" s="179" t="s">
        <v>1825</v>
      </c>
      <c r="X176" s="168"/>
      <c r="Y176" s="173">
        <v>19062</v>
      </c>
      <c r="Z176" s="162" t="s">
        <v>1826</v>
      </c>
      <c r="AA176" s="163" t="str">
        <f t="shared" si="4"/>
        <v>https://shopeefood.vn/bo-suu-tap/texas-chicken-50</v>
      </c>
      <c r="AB176" s="164" t="str">
        <f t="shared" si="5"/>
        <v>https://shopeefood.shopee.vn/bo-suu-tap/texas-chicken-50</v>
      </c>
    </row>
    <row r="177" spans="1:28" ht="165">
      <c r="A177" s="151" t="s">
        <v>935</v>
      </c>
      <c r="B177" s="152"/>
      <c r="C177" s="200" t="s">
        <v>897</v>
      </c>
      <c r="D177" s="152" t="s">
        <v>209</v>
      </c>
      <c r="E177" s="180" t="s">
        <v>275</v>
      </c>
      <c r="F177" s="181" t="s">
        <v>1827</v>
      </c>
      <c r="G177" s="217" t="str">
        <f t="shared" si="3"/>
        <v>[VIP]_Cơm Thố Anh Nguyễn_12-16/02</v>
      </c>
      <c r="H177" s="176" t="s">
        <v>1828</v>
      </c>
      <c r="I177" s="181" t="s">
        <v>1827</v>
      </c>
      <c r="J177" s="213" t="s">
        <v>953</v>
      </c>
      <c r="K177" s="214" t="s">
        <v>1829</v>
      </c>
      <c r="L177" s="205" t="s">
        <v>955</v>
      </c>
      <c r="M177" s="162"/>
      <c r="N177" s="169"/>
      <c r="O177" s="183"/>
      <c r="P177" s="169"/>
      <c r="Q177" s="183" t="s">
        <v>1830</v>
      </c>
      <c r="R177" s="176" t="s">
        <v>1830</v>
      </c>
      <c r="S177" s="177"/>
      <c r="T177" s="176" t="s">
        <v>1830</v>
      </c>
      <c r="U177" s="155" t="s">
        <v>696</v>
      </c>
      <c r="V177" s="155" t="b">
        <v>0</v>
      </c>
      <c r="W177" s="170" t="s">
        <v>1831</v>
      </c>
      <c r="X177" s="168"/>
      <c r="Y177" s="173">
        <v>19083</v>
      </c>
      <c r="Z177" s="162" t="s">
        <v>1832</v>
      </c>
      <c r="AA177" s="163" t="str">
        <f t="shared" si="4"/>
        <v>https://shopeefood.vn/bo-suu-tap/com-anh-nguyen-deal-0d</v>
      </c>
      <c r="AB177" s="164" t="str">
        <f t="shared" si="5"/>
        <v>https://shopeefood.shopee.vn/bo-suu-tap/com-anh-nguyen-deal-0d</v>
      </c>
    </row>
    <row r="178" spans="1:28" ht="165">
      <c r="A178" s="151" t="s">
        <v>935</v>
      </c>
      <c r="B178" s="152"/>
      <c r="C178" s="200" t="s">
        <v>897</v>
      </c>
      <c r="D178" s="152" t="s">
        <v>209</v>
      </c>
      <c r="E178" s="180" t="s">
        <v>274</v>
      </c>
      <c r="F178" s="181" t="s">
        <v>1833</v>
      </c>
      <c r="G178" s="217" t="str">
        <f t="shared" si="3"/>
        <v>[VIP]_Cơm Tấm Phúc Lộc Thọ_17-20/02</v>
      </c>
      <c r="H178" s="176" t="s">
        <v>1834</v>
      </c>
      <c r="I178" s="181" t="s">
        <v>1833</v>
      </c>
      <c r="J178" s="194" t="s">
        <v>1835</v>
      </c>
      <c r="K178" s="162"/>
      <c r="L178" s="162"/>
      <c r="M178" s="162"/>
      <c r="N178" s="169"/>
      <c r="O178" s="183"/>
      <c r="P178" s="169"/>
      <c r="Q178" s="183" t="s">
        <v>1836</v>
      </c>
      <c r="R178" s="177"/>
      <c r="S178" s="177"/>
      <c r="T178" s="177"/>
      <c r="U178" s="155" t="s">
        <v>696</v>
      </c>
      <c r="V178" s="155" t="b">
        <v>0</v>
      </c>
      <c r="W178" s="179" t="s">
        <v>1837</v>
      </c>
      <c r="X178" s="168"/>
      <c r="Y178" s="173">
        <v>19127</v>
      </c>
      <c r="Z178" s="162" t="s">
        <v>1838</v>
      </c>
      <c r="AA178" s="163" t="str">
        <f t="shared" si="4"/>
        <v>https://shopeefood.vn/bo-suu-tap/phuc-loc-tho-freeship</v>
      </c>
      <c r="AB178" s="164" t="str">
        <f t="shared" si="5"/>
        <v>https://shopeefood.shopee.vn/bo-suu-tap/phuc-loc-tho-freeship</v>
      </c>
    </row>
    <row r="179" spans="1:28" ht="384">
      <c r="A179" s="151" t="s">
        <v>935</v>
      </c>
      <c r="B179" s="152"/>
      <c r="C179" s="200" t="s">
        <v>897</v>
      </c>
      <c r="D179" s="152" t="s">
        <v>209</v>
      </c>
      <c r="E179" s="180" t="s">
        <v>285</v>
      </c>
      <c r="F179" s="181" t="s">
        <v>1839</v>
      </c>
      <c r="G179" s="217" t="str">
        <f t="shared" si="3"/>
        <v>[VIP]_Domino's Pizza_14-16/02</v>
      </c>
      <c r="H179" s="176" t="s">
        <v>1840</v>
      </c>
      <c r="I179" s="181" t="s">
        <v>1839</v>
      </c>
      <c r="J179" s="184" t="s">
        <v>942</v>
      </c>
      <c r="K179" s="162"/>
      <c r="L179" s="162"/>
      <c r="M179" s="162"/>
      <c r="N179" s="169"/>
      <c r="O179" s="183"/>
      <c r="P179" s="169"/>
      <c r="Q179" s="183" t="s">
        <v>1841</v>
      </c>
      <c r="R179" s="183" t="s">
        <v>1841</v>
      </c>
      <c r="S179" s="183" t="s">
        <v>1841</v>
      </c>
      <c r="T179" s="183" t="s">
        <v>1841</v>
      </c>
      <c r="U179" s="155" t="s">
        <v>696</v>
      </c>
      <c r="V179" s="155" t="b">
        <v>0</v>
      </c>
      <c r="W179" s="206" t="s">
        <v>1842</v>
      </c>
      <c r="X179" s="168"/>
      <c r="Y179" s="173">
        <v>19093</v>
      </c>
      <c r="Z179" s="162" t="s">
        <v>1843</v>
      </c>
      <c r="AA179" s="163" t="str">
        <f t="shared" si="4"/>
        <v>https://shopeefood.vn/bo-suu-tap/dominos-bogo</v>
      </c>
      <c r="AB179" s="164" t="str">
        <f t="shared" si="5"/>
        <v>https://shopeefood.shopee.vn/bo-suu-tap/dominos-bogo</v>
      </c>
    </row>
    <row r="180" spans="1:28" ht="120">
      <c r="A180" s="151" t="s">
        <v>935</v>
      </c>
      <c r="B180" s="152"/>
      <c r="C180" s="200" t="s">
        <v>897</v>
      </c>
      <c r="D180" s="152" t="s">
        <v>209</v>
      </c>
      <c r="E180" s="180" t="s">
        <v>376</v>
      </c>
      <c r="F180" s="181" t="s">
        <v>1844</v>
      </c>
      <c r="G180" s="217" t="str">
        <f t="shared" si="3"/>
        <v>[VIP]_Pizza Hut_07-09/02</v>
      </c>
      <c r="H180" s="176" t="s">
        <v>907</v>
      </c>
      <c r="I180" s="181" t="s">
        <v>1844</v>
      </c>
      <c r="J180" s="204" t="s">
        <v>908</v>
      </c>
      <c r="K180" s="205" t="s">
        <v>909</v>
      </c>
      <c r="L180" s="205" t="s">
        <v>909</v>
      </c>
      <c r="M180" s="162"/>
      <c r="N180" s="169"/>
      <c r="O180" s="183"/>
      <c r="P180" s="169"/>
      <c r="Q180" s="183" t="s">
        <v>1845</v>
      </c>
      <c r="R180" s="183" t="s">
        <v>1845</v>
      </c>
      <c r="S180" s="183" t="s">
        <v>1845</v>
      </c>
      <c r="T180" s="183" t="s">
        <v>1845</v>
      </c>
      <c r="U180" s="155" t="s">
        <v>696</v>
      </c>
      <c r="V180" s="155" t="b">
        <v>0</v>
      </c>
      <c r="W180" s="179" t="s">
        <v>1846</v>
      </c>
      <c r="X180" s="168"/>
      <c r="Y180" s="173">
        <v>19049</v>
      </c>
      <c r="Z180" s="162" t="s">
        <v>1847</v>
      </c>
      <c r="AA180" s="163" t="str">
        <f t="shared" si="4"/>
        <v>https://shopeefood.vn/bo-suu-tap/pizza-hut-giam50</v>
      </c>
      <c r="AB180" s="164" t="str">
        <f t="shared" si="5"/>
        <v>https://shopeefood.shopee.vn/bo-suu-tap/pizza-hut-giam50</v>
      </c>
    </row>
    <row r="181" spans="1:28" ht="150">
      <c r="A181" s="151" t="s">
        <v>935</v>
      </c>
      <c r="B181" s="152"/>
      <c r="C181" s="200" t="s">
        <v>897</v>
      </c>
      <c r="D181" s="152" t="s">
        <v>209</v>
      </c>
      <c r="E181" s="180" t="s">
        <v>928</v>
      </c>
      <c r="F181" s="181" t="s">
        <v>1833</v>
      </c>
      <c r="G181" s="217" t="str">
        <f t="shared" si="3"/>
        <v>[VIP]_Lotteria_17-20/02</v>
      </c>
      <c r="H181" s="176" t="s">
        <v>1848</v>
      </c>
      <c r="I181" s="181" t="s">
        <v>1833</v>
      </c>
      <c r="J181" s="209" t="s">
        <v>931</v>
      </c>
      <c r="K181" s="162"/>
      <c r="L181" s="162"/>
      <c r="M181" s="162"/>
      <c r="N181" s="169"/>
      <c r="O181" s="183"/>
      <c r="P181" s="169"/>
      <c r="Q181" s="183" t="s">
        <v>1849</v>
      </c>
      <c r="R181" s="183" t="s">
        <v>1849</v>
      </c>
      <c r="S181" s="183" t="s">
        <v>1849</v>
      </c>
      <c r="T181" s="183" t="s">
        <v>1849</v>
      </c>
      <c r="U181" s="155" t="s">
        <v>696</v>
      </c>
      <c r="V181" s="155" t="b">
        <v>0</v>
      </c>
      <c r="W181" s="179" t="s">
        <v>1850</v>
      </c>
      <c r="X181" s="168"/>
      <c r="Y181" s="173">
        <v>19128</v>
      </c>
      <c r="Z181" s="162" t="s">
        <v>1851</v>
      </c>
      <c r="AA181" s="163" t="str">
        <f t="shared" si="4"/>
        <v>https://shopeefood.vn/bo-suu-tap/lotteria-mon-0d</v>
      </c>
      <c r="AB181" s="164" t="str">
        <f t="shared" si="5"/>
        <v>https://shopeefood.shopee.vn/bo-suu-tap/lotteria-mon-0d</v>
      </c>
    </row>
    <row r="182" spans="1:28" ht="90">
      <c r="A182" s="151" t="s">
        <v>1852</v>
      </c>
      <c r="B182" s="152"/>
      <c r="C182" s="200" t="s">
        <v>897</v>
      </c>
      <c r="D182" s="152" t="s">
        <v>209</v>
      </c>
      <c r="E182" s="180" t="s">
        <v>298</v>
      </c>
      <c r="F182" s="181" t="s">
        <v>1853</v>
      </c>
      <c r="G182" s="217" t="str">
        <f t="shared" si="3"/>
        <v>[VIP]_Gà Rán KFC_17-19/03</v>
      </c>
      <c r="H182" s="176" t="s">
        <v>1854</v>
      </c>
      <c r="I182" s="181" t="s">
        <v>1853</v>
      </c>
      <c r="J182" s="201" t="s">
        <v>900</v>
      </c>
      <c r="K182" s="202" t="s">
        <v>1855</v>
      </c>
      <c r="L182" s="203" t="s">
        <v>1856</v>
      </c>
      <c r="M182" s="162"/>
      <c r="N182" s="169"/>
      <c r="O182" s="183"/>
      <c r="P182" s="169"/>
      <c r="Q182" s="183"/>
      <c r="R182" s="177"/>
      <c r="S182" s="177"/>
      <c r="T182" s="177"/>
      <c r="U182" s="155" t="s">
        <v>696</v>
      </c>
      <c r="V182" s="155" t="b">
        <v>0</v>
      </c>
      <c r="W182" s="179" t="s">
        <v>1857</v>
      </c>
      <c r="X182" s="168"/>
      <c r="Y182" s="173">
        <v>19510</v>
      </c>
      <c r="Z182" s="162" t="s">
        <v>1858</v>
      </c>
      <c r="AA182" s="163" t="str">
        <f t="shared" si="4"/>
        <v>https://shopeefood.vn/bo-suu-tap/v-ga-ran-kfc</v>
      </c>
      <c r="AB182" s="164" t="str">
        <f t="shared" si="5"/>
        <v>https://shopeefood.shopee.vn/bo-suu-tap/v-ga-ran-kfc</v>
      </c>
    </row>
    <row r="183" spans="1:28" ht="180">
      <c r="A183" s="151" t="s">
        <v>935</v>
      </c>
      <c r="B183" s="152"/>
      <c r="C183" s="152" t="s">
        <v>706</v>
      </c>
      <c r="D183" s="152" t="s">
        <v>215</v>
      </c>
      <c r="E183" s="174" t="s">
        <v>275</v>
      </c>
      <c r="F183" s="176" t="s">
        <v>935</v>
      </c>
      <c r="G183" s="217" t="str">
        <f t="shared" si="3"/>
        <v>[Win 3]_Cơm Thố Anh Nguyễn_Feb</v>
      </c>
      <c r="H183" s="304" t="s">
        <v>1859</v>
      </c>
      <c r="I183" s="193" t="s">
        <v>1860</v>
      </c>
      <c r="J183" s="170" t="s">
        <v>1284</v>
      </c>
      <c r="K183" s="157"/>
      <c r="L183" s="159"/>
      <c r="M183" s="159"/>
      <c r="N183" s="168"/>
      <c r="O183" s="155" t="s">
        <v>1057</v>
      </c>
      <c r="P183" s="168"/>
      <c r="Q183" s="193" t="s">
        <v>1861</v>
      </c>
      <c r="R183" s="177" t="s">
        <v>1862</v>
      </c>
      <c r="S183" s="177"/>
      <c r="T183" s="176" t="s">
        <v>1863</v>
      </c>
      <c r="U183" s="155" t="s">
        <v>725</v>
      </c>
      <c r="V183" s="155" t="b">
        <v>0</v>
      </c>
      <c r="W183" s="170" t="s">
        <v>1864</v>
      </c>
      <c r="X183" s="168"/>
      <c r="Y183" s="173">
        <v>19045</v>
      </c>
      <c r="Z183" s="162" t="s">
        <v>1865</v>
      </c>
      <c r="AA183" s="163" t="str">
        <f t="shared" si="4"/>
        <v>https://shopeefood.vn/bo-suu-tap/com-tho-anh-nguyen-giam20</v>
      </c>
      <c r="AB183" s="164" t="str">
        <f t="shared" si="5"/>
        <v>https://shopeefood.shopee.vn/bo-suu-tap/com-tho-anh-nguyen-giam20</v>
      </c>
    </row>
    <row r="184" spans="1:28" ht="135">
      <c r="A184" s="295" t="s">
        <v>684</v>
      </c>
      <c r="B184" s="296"/>
      <c r="C184" s="296" t="s">
        <v>1236</v>
      </c>
      <c r="D184" s="297" t="s">
        <v>201</v>
      </c>
      <c r="E184" s="296" t="s">
        <v>1453</v>
      </c>
      <c r="F184" s="298" t="s">
        <v>174</v>
      </c>
      <c r="G184" s="299" t="str">
        <f t="shared" si="3"/>
        <v>[SJBP]_Trà Sữa May Cha_BAU</v>
      </c>
      <c r="H184" s="245" t="s">
        <v>1866</v>
      </c>
      <c r="I184" s="183" t="s">
        <v>1867</v>
      </c>
      <c r="J184" s="209" t="s">
        <v>1456</v>
      </c>
      <c r="K184" s="162"/>
      <c r="L184" s="162"/>
      <c r="M184" s="162"/>
      <c r="N184" s="169"/>
      <c r="O184" s="183"/>
      <c r="P184" s="169"/>
      <c r="Q184" s="183"/>
      <c r="R184" s="177"/>
      <c r="S184" s="177"/>
      <c r="T184" s="177"/>
      <c r="U184" s="155"/>
      <c r="V184" s="155" t="b">
        <v>0</v>
      </c>
      <c r="W184" s="170" t="s">
        <v>1868</v>
      </c>
      <c r="X184" s="168"/>
      <c r="Y184" s="173">
        <v>18913</v>
      </c>
      <c r="Z184" s="162" t="s">
        <v>1869</v>
      </c>
      <c r="AA184" s="163" t="str">
        <f t="shared" si="4"/>
        <v>https://shopeefood.vn/bo-suu-tap/may-cha-deal</v>
      </c>
      <c r="AB184" s="164" t="str">
        <f t="shared" si="5"/>
        <v>https://shopeefood.shopee.vn/bo-suu-tap/may-cha-deal</v>
      </c>
    </row>
    <row r="185" spans="1:28" ht="210">
      <c r="A185" s="151" t="s">
        <v>935</v>
      </c>
      <c r="B185" s="152"/>
      <c r="C185" s="152" t="s">
        <v>706</v>
      </c>
      <c r="D185" s="176" t="s">
        <v>219</v>
      </c>
      <c r="E185" s="191" t="s">
        <v>251</v>
      </c>
      <c r="F185" s="176" t="s">
        <v>935</v>
      </c>
      <c r="G185" s="217" t="str">
        <f t="shared" si="3"/>
        <v>[Alacarte]_Burger King_Feb</v>
      </c>
      <c r="H185" s="193" t="s">
        <v>1870</v>
      </c>
      <c r="I185" s="193" t="s">
        <v>1871</v>
      </c>
      <c r="J185" s="178" t="s">
        <v>827</v>
      </c>
      <c r="K185" s="162"/>
      <c r="L185" s="184" t="s">
        <v>1872</v>
      </c>
      <c r="M185" s="183" t="s">
        <v>1873</v>
      </c>
      <c r="N185" s="169"/>
      <c r="O185" s="183" t="s">
        <v>1874</v>
      </c>
      <c r="P185" s="169"/>
      <c r="Q185" s="193"/>
      <c r="R185" s="176" t="s">
        <v>1875</v>
      </c>
      <c r="S185" s="177"/>
      <c r="T185" s="177"/>
      <c r="U185" s="155" t="s">
        <v>696</v>
      </c>
      <c r="V185" s="155" t="b">
        <v>1</v>
      </c>
      <c r="W185" s="179" t="s">
        <v>1876</v>
      </c>
      <c r="X185" s="168"/>
      <c r="Y185" s="173">
        <v>19050</v>
      </c>
      <c r="Z185" s="162" t="s">
        <v>1877</v>
      </c>
      <c r="AA185" s="163" t="str">
        <f t="shared" si="4"/>
        <v>https://shopeefood.vn/bo-suu-tap/burger-king-bogo</v>
      </c>
      <c r="AB185" s="164" t="str">
        <f t="shared" si="5"/>
        <v>https://shopeefood.shopee.vn/bo-suu-tap/burger-king-bogo</v>
      </c>
    </row>
    <row r="186" spans="1:28" ht="210">
      <c r="A186" s="151" t="s">
        <v>935</v>
      </c>
      <c r="B186" s="152"/>
      <c r="C186" s="152" t="s">
        <v>706</v>
      </c>
      <c r="D186" s="176" t="s">
        <v>222</v>
      </c>
      <c r="E186" s="191" t="s">
        <v>251</v>
      </c>
      <c r="F186" s="176" t="s">
        <v>1557</v>
      </c>
      <c r="G186" s="217" t="str">
        <f t="shared" si="3"/>
        <v>[Alacarte CB]_Burger King_Feb.CB4</v>
      </c>
      <c r="H186" s="183" t="s">
        <v>1878</v>
      </c>
      <c r="I186" s="193" t="s">
        <v>1879</v>
      </c>
      <c r="J186" s="178" t="s">
        <v>827</v>
      </c>
      <c r="K186" s="162"/>
      <c r="L186" s="162"/>
      <c r="M186" s="162"/>
      <c r="N186" s="169"/>
      <c r="O186" s="183" t="s">
        <v>1880</v>
      </c>
      <c r="P186" s="169"/>
      <c r="Q186" s="193" t="s">
        <v>1881</v>
      </c>
      <c r="R186" s="177"/>
      <c r="S186" s="177"/>
      <c r="T186" s="177"/>
      <c r="U186" s="155" t="s">
        <v>696</v>
      </c>
      <c r="V186" s="155" t="b">
        <v>1</v>
      </c>
      <c r="W186" s="179" t="s">
        <v>1882</v>
      </c>
      <c r="X186" s="168"/>
      <c r="Y186" s="173">
        <v>19094</v>
      </c>
      <c r="Z186" s="162" t="s">
        <v>1883</v>
      </c>
      <c r="AA186" s="163" t="str">
        <f t="shared" si="4"/>
        <v>https://shopeefood.vn/bo-suu-tap/burger-king-80</v>
      </c>
      <c r="AB186" s="164" t="str">
        <f t="shared" si="5"/>
        <v>https://shopeefood.shopee.vn/bo-suu-tap/burger-king-80</v>
      </c>
    </row>
    <row r="187" spans="1:28" ht="210">
      <c r="A187" s="151" t="s">
        <v>935</v>
      </c>
      <c r="B187" s="152"/>
      <c r="C187" s="152" t="s">
        <v>706</v>
      </c>
      <c r="D187" s="152" t="s">
        <v>215</v>
      </c>
      <c r="E187" s="191" t="s">
        <v>251</v>
      </c>
      <c r="F187" s="176" t="s">
        <v>935</v>
      </c>
      <c r="G187" s="217" t="str">
        <f t="shared" si="3"/>
        <v>[Win 3]_Burger King_Feb</v>
      </c>
      <c r="H187" s="183" t="s">
        <v>1884</v>
      </c>
      <c r="I187" s="193" t="s">
        <v>1885</v>
      </c>
      <c r="J187" s="178" t="s">
        <v>827</v>
      </c>
      <c r="K187" s="162"/>
      <c r="L187" s="162"/>
      <c r="M187" s="162"/>
      <c r="N187" s="169"/>
      <c r="O187" s="183" t="s">
        <v>1880</v>
      </c>
      <c r="P187" s="169"/>
      <c r="Q187" s="193"/>
      <c r="R187" s="177" t="s">
        <v>1886</v>
      </c>
      <c r="S187" s="177"/>
      <c r="T187" s="177"/>
      <c r="U187" s="155" t="s">
        <v>696</v>
      </c>
      <c r="V187" s="155" t="b">
        <v>1</v>
      </c>
      <c r="W187" s="179" t="s">
        <v>1887</v>
      </c>
      <c r="X187" s="168"/>
      <c r="Y187" s="173">
        <v>19166</v>
      </c>
      <c r="Z187" s="162" t="s">
        <v>1888</v>
      </c>
      <c r="AA187" s="163" t="str">
        <f t="shared" si="4"/>
        <v>https://shopeefood.vn/bo-suu-tap/burgerking-hn</v>
      </c>
      <c r="AB187" s="164" t="str">
        <f t="shared" si="5"/>
        <v>https://shopeefood.shopee.vn/bo-suu-tap/burgerking-hn</v>
      </c>
    </row>
    <row r="188" spans="1:28" ht="165">
      <c r="A188" s="151" t="s">
        <v>935</v>
      </c>
      <c r="B188" s="152"/>
      <c r="C188" s="152" t="s">
        <v>706</v>
      </c>
      <c r="D188" s="176" t="s">
        <v>222</v>
      </c>
      <c r="E188" s="191" t="s">
        <v>274</v>
      </c>
      <c r="F188" s="176" t="s">
        <v>1889</v>
      </c>
      <c r="G188" s="217" t="str">
        <f t="shared" si="3"/>
        <v>[Alacarte CB]_Cơm Tấm Phúc Lộc Thọ_Feb.CB5</v>
      </c>
      <c r="H188" s="176" t="s">
        <v>1890</v>
      </c>
      <c r="I188" s="193" t="s">
        <v>1879</v>
      </c>
      <c r="J188" s="178" t="s">
        <v>860</v>
      </c>
      <c r="K188" s="159"/>
      <c r="L188" s="157" t="s">
        <v>1891</v>
      </c>
      <c r="M188" s="183" t="s">
        <v>1873</v>
      </c>
      <c r="N188" s="178"/>
      <c r="O188" s="183" t="s">
        <v>1874</v>
      </c>
      <c r="P188" s="168"/>
      <c r="Q188" s="193" t="s">
        <v>1892</v>
      </c>
      <c r="R188" s="168"/>
      <c r="S188" s="168"/>
      <c r="T188" s="168"/>
      <c r="U188" s="155" t="s">
        <v>696</v>
      </c>
      <c r="V188" s="155" t="b">
        <v>0</v>
      </c>
      <c r="W188" s="179" t="s">
        <v>1893</v>
      </c>
      <c r="X188" s="168"/>
      <c r="Y188" s="173">
        <v>19095</v>
      </c>
      <c r="Z188" s="162" t="s">
        <v>1894</v>
      </c>
      <c r="AA188" s="163" t="str">
        <f t="shared" si="4"/>
        <v>https://shopeefood.vn/bo-suu-tap/com-phucloctho</v>
      </c>
      <c r="AB188" s="164" t="str">
        <f t="shared" si="5"/>
        <v>https://shopeefood.shopee.vn/bo-suu-tap/com-phucloctho</v>
      </c>
    </row>
    <row r="189" spans="1:28" ht="165">
      <c r="A189" s="151" t="s">
        <v>935</v>
      </c>
      <c r="B189" s="152"/>
      <c r="C189" s="152" t="s">
        <v>706</v>
      </c>
      <c r="D189" s="152" t="s">
        <v>211</v>
      </c>
      <c r="E189" s="191" t="s">
        <v>274</v>
      </c>
      <c r="F189" s="176" t="s">
        <v>935</v>
      </c>
      <c r="G189" s="217" t="str">
        <f t="shared" si="3"/>
        <v>[Win 1]_Cơm Tấm Phúc Lộc Thọ_Feb</v>
      </c>
      <c r="H189" s="176" t="s">
        <v>1895</v>
      </c>
      <c r="I189" s="193" t="s">
        <v>1896</v>
      </c>
      <c r="J189" s="178" t="s">
        <v>860</v>
      </c>
      <c r="K189" s="159"/>
      <c r="L189" s="305"/>
      <c r="M189" s="306"/>
      <c r="N189" s="307"/>
      <c r="O189" s="308" t="s">
        <v>1897</v>
      </c>
      <c r="P189" s="168"/>
      <c r="Q189" s="193" t="s">
        <v>1898</v>
      </c>
      <c r="R189" s="168"/>
      <c r="S189" s="168"/>
      <c r="T189" s="168"/>
      <c r="U189" s="155" t="s">
        <v>696</v>
      </c>
      <c r="V189" s="155" t="b">
        <v>0</v>
      </c>
      <c r="W189" s="179" t="s">
        <v>1899</v>
      </c>
      <c r="X189" s="168"/>
      <c r="Y189" s="173">
        <v>19167</v>
      </c>
      <c r="Z189" s="162" t="s">
        <v>1900</v>
      </c>
      <c r="AA189" s="163" t="str">
        <f t="shared" si="4"/>
        <v>https://shopeefood.vn/bo-suu-tap/com--phuc-loc-tho</v>
      </c>
      <c r="AB189" s="164" t="str">
        <f t="shared" si="5"/>
        <v>https://shopeefood.shopee.vn/bo-suu-tap/com--phuc-loc-tho</v>
      </c>
    </row>
    <row r="190" spans="1:28" ht="60">
      <c r="A190" s="151" t="s">
        <v>935</v>
      </c>
      <c r="B190" s="152"/>
      <c r="C190" s="152" t="s">
        <v>717</v>
      </c>
      <c r="D190" s="152" t="s">
        <v>222</v>
      </c>
      <c r="E190" s="191" t="s">
        <v>1605</v>
      </c>
      <c r="F190" s="176" t="s">
        <v>1901</v>
      </c>
      <c r="G190" s="217" t="str">
        <f t="shared" si="3"/>
        <v>[Alacarte CB]_Sủi Cảo Ngọc Ý - Hà Tôn Quyền_Feb.CB8</v>
      </c>
      <c r="H190" s="162" t="s">
        <v>1902</v>
      </c>
      <c r="I190" s="193" t="s">
        <v>1903</v>
      </c>
      <c r="J190" s="288" t="s">
        <v>1608</v>
      </c>
      <c r="K190" s="157"/>
      <c r="L190" s="157"/>
      <c r="M190" s="193"/>
      <c r="N190" s="177"/>
      <c r="O190" s="176" t="s">
        <v>723</v>
      </c>
      <c r="P190" s="177"/>
      <c r="Q190" s="193" t="s">
        <v>1904</v>
      </c>
      <c r="R190" s="177"/>
      <c r="S190" s="177"/>
      <c r="T190" s="177"/>
      <c r="U190" s="155" t="s">
        <v>725</v>
      </c>
      <c r="V190" s="155" t="b">
        <v>1</v>
      </c>
      <c r="W190" s="179" t="s">
        <v>1611</v>
      </c>
      <c r="X190" s="168"/>
      <c r="Y190" s="173">
        <v>19129</v>
      </c>
      <c r="Z190" s="162" t="s">
        <v>1905</v>
      </c>
      <c r="AA190" s="163" t="str">
        <f t="shared" si="4"/>
        <v>https://shopeefood.vn/bo-suu-tap/sui-cao-ngoc-y-40</v>
      </c>
      <c r="AB190" s="164" t="str">
        <f t="shared" si="5"/>
        <v>https://shopeefood.shopee.vn/bo-suu-tap/sui-cao-ngoc-y-40</v>
      </c>
    </row>
    <row r="191" spans="1:28" ht="75">
      <c r="A191" s="151" t="s">
        <v>935</v>
      </c>
      <c r="B191" s="152"/>
      <c r="C191" s="152" t="s">
        <v>717</v>
      </c>
      <c r="D191" s="152" t="s">
        <v>222</v>
      </c>
      <c r="E191" s="191" t="s">
        <v>1605</v>
      </c>
      <c r="F191" s="176" t="s">
        <v>1906</v>
      </c>
      <c r="G191" s="217" t="str">
        <f t="shared" si="3"/>
        <v>[Alacarte CB]_Sủi Cảo Ngọc Ý - Hà Tôn Quyền_Feb.CB9</v>
      </c>
      <c r="H191" s="162" t="s">
        <v>1907</v>
      </c>
      <c r="I191" s="193" t="s">
        <v>1885</v>
      </c>
      <c r="J191" s="309" t="s">
        <v>1608</v>
      </c>
      <c r="K191" s="310"/>
      <c r="L191" s="310"/>
      <c r="M191" s="310"/>
      <c r="N191" s="251"/>
      <c r="O191" s="176" t="s">
        <v>723</v>
      </c>
      <c r="P191" s="251"/>
      <c r="Q191" s="193" t="s">
        <v>1908</v>
      </c>
      <c r="R191" s="177"/>
      <c r="S191" s="177"/>
      <c r="T191" s="177"/>
      <c r="U191" s="155" t="s">
        <v>725</v>
      </c>
      <c r="V191" s="155" t="b">
        <v>1</v>
      </c>
      <c r="W191" s="179" t="s">
        <v>1611</v>
      </c>
      <c r="X191" s="168"/>
      <c r="Y191" s="173">
        <v>19168</v>
      </c>
      <c r="Z191" s="162" t="s">
        <v>1909</v>
      </c>
      <c r="AA191" s="163" t="str">
        <f t="shared" si="4"/>
        <v>https://shopeefood.vn/bo-suu-tap/suicaongoc-y-ha-ton-quyen</v>
      </c>
      <c r="AB191" s="164" t="str">
        <f t="shared" si="5"/>
        <v>https://shopeefood.shopee.vn/bo-suu-tap/suicaongoc-y-ha-ton-quyen</v>
      </c>
    </row>
    <row r="192" spans="1:28" ht="255">
      <c r="A192" s="151" t="s">
        <v>684</v>
      </c>
      <c r="B192" s="152"/>
      <c r="C192" s="152" t="s">
        <v>970</v>
      </c>
      <c r="D192" s="152" t="s">
        <v>205</v>
      </c>
      <c r="E192" s="180" t="s">
        <v>323</v>
      </c>
      <c r="F192" s="181" t="s">
        <v>1267</v>
      </c>
      <c r="G192" s="217" t="str">
        <f t="shared" si="3"/>
        <v>[JBP]_KATINAT Coffee &amp; Tea House_BOGO</v>
      </c>
      <c r="H192" s="176" t="s">
        <v>1910</v>
      </c>
      <c r="I192" s="183" t="s">
        <v>1911</v>
      </c>
      <c r="J192" s="209" t="s">
        <v>1323</v>
      </c>
      <c r="K192" s="162"/>
      <c r="L192" s="162"/>
      <c r="M192" s="162"/>
      <c r="N192" s="169"/>
      <c r="O192" s="183"/>
      <c r="P192" s="162" t="s">
        <v>1912</v>
      </c>
      <c r="Q192" s="183" t="s">
        <v>1913</v>
      </c>
      <c r="R192" s="183" t="s">
        <v>1913</v>
      </c>
      <c r="S192" s="183" t="s">
        <v>1913</v>
      </c>
      <c r="T192" s="183" t="s">
        <v>1914</v>
      </c>
      <c r="U192" s="155"/>
      <c r="V192" s="155" t="b">
        <v>0</v>
      </c>
      <c r="W192" s="170" t="s">
        <v>1915</v>
      </c>
      <c r="X192" s="168"/>
      <c r="Y192" s="173">
        <v>18953</v>
      </c>
      <c r="Z192" s="162" t="s">
        <v>1916</v>
      </c>
      <c r="AA192" s="163" t="str">
        <f t="shared" si="4"/>
        <v>https://shopeefood.vn/bo-suu-tap/katinat-1g1</v>
      </c>
      <c r="AB192" s="164" t="str">
        <f t="shared" si="5"/>
        <v>https://shopeefood.shopee.vn/bo-suu-tap/katinat-1g1</v>
      </c>
    </row>
    <row r="193" spans="1:28" ht="165">
      <c r="A193" s="151" t="s">
        <v>935</v>
      </c>
      <c r="B193" s="152"/>
      <c r="C193" s="152" t="s">
        <v>706</v>
      </c>
      <c r="D193" s="176" t="s">
        <v>219</v>
      </c>
      <c r="E193" s="191" t="s">
        <v>1046</v>
      </c>
      <c r="F193" s="176" t="s">
        <v>935</v>
      </c>
      <c r="G193" s="217" t="str">
        <f t="shared" si="3"/>
        <v>[Alacarte]_Trà sữa Bingxue_Feb</v>
      </c>
      <c r="H193" s="193" t="s">
        <v>1917</v>
      </c>
      <c r="I193" s="193" t="s">
        <v>1918</v>
      </c>
      <c r="J193" s="178" t="s">
        <v>1049</v>
      </c>
      <c r="K193" s="157"/>
      <c r="L193" s="159"/>
      <c r="M193" s="159"/>
      <c r="N193" s="168"/>
      <c r="O193" s="176" t="s">
        <v>723</v>
      </c>
      <c r="P193" s="168"/>
      <c r="Q193" s="159"/>
      <c r="R193" s="176" t="s">
        <v>1919</v>
      </c>
      <c r="S193" s="168"/>
      <c r="T193" s="168"/>
      <c r="U193" s="155" t="s">
        <v>725</v>
      </c>
      <c r="V193" s="155" t="b">
        <v>1</v>
      </c>
      <c r="W193" s="170" t="s">
        <v>1920</v>
      </c>
      <c r="X193" s="168"/>
      <c r="Y193" s="173">
        <v>19051</v>
      </c>
      <c r="Z193" s="162" t="s">
        <v>1921</v>
      </c>
      <c r="AA193" s="163" t="str">
        <f t="shared" si="4"/>
        <v>https://shopeefood.vn/bo-suu-tap/tra-sua-bingxue-0d</v>
      </c>
      <c r="AB193" s="164" t="str">
        <f t="shared" si="5"/>
        <v>https://shopeefood.shopee.vn/bo-suu-tap/tra-sua-bingxue-0d</v>
      </c>
    </row>
    <row r="194" spans="1:28" ht="195">
      <c r="A194" s="151" t="s">
        <v>935</v>
      </c>
      <c r="B194" s="152"/>
      <c r="C194" s="152" t="s">
        <v>706</v>
      </c>
      <c r="D194" s="152" t="s">
        <v>222</v>
      </c>
      <c r="E194" s="191" t="s">
        <v>686</v>
      </c>
      <c r="F194" s="176" t="s">
        <v>1516</v>
      </c>
      <c r="G194" s="217" t="str">
        <f t="shared" si="3"/>
        <v>[Alacarte CB]_Busan Korean Food_Feb.CB1</v>
      </c>
      <c r="H194" s="176" t="s">
        <v>1922</v>
      </c>
      <c r="I194" s="311" t="s">
        <v>1923</v>
      </c>
      <c r="J194" s="286" t="s">
        <v>690</v>
      </c>
      <c r="K194" s="312"/>
      <c r="L194" s="286"/>
      <c r="M194" s="312"/>
      <c r="N194" s="312"/>
      <c r="O194" s="313" t="s">
        <v>1924</v>
      </c>
      <c r="P194" s="168"/>
      <c r="Q194" s="263" t="s">
        <v>1925</v>
      </c>
      <c r="R194" s="168"/>
      <c r="S194" s="168"/>
      <c r="T194" s="168"/>
      <c r="U194" s="155" t="s">
        <v>696</v>
      </c>
      <c r="V194" s="155" t="b">
        <v>1</v>
      </c>
      <c r="W194" s="179" t="s">
        <v>1926</v>
      </c>
      <c r="X194" s="168"/>
      <c r="Y194" s="173">
        <v>19173</v>
      </c>
      <c r="Z194" s="162" t="s">
        <v>1927</v>
      </c>
      <c r="AA194" s="163" t="str">
        <f t="shared" si="4"/>
        <v>https://shopeefood.vn/bo-suu-tap/busan-30</v>
      </c>
      <c r="AB194" s="164" t="str">
        <f t="shared" si="5"/>
        <v>https://shopeefood.shopee.vn/bo-suu-tap/busan-30</v>
      </c>
    </row>
    <row r="195" spans="1:28" ht="225">
      <c r="A195" s="151" t="s">
        <v>935</v>
      </c>
      <c r="B195" s="152"/>
      <c r="C195" s="152" t="s">
        <v>706</v>
      </c>
      <c r="D195" s="152" t="s">
        <v>222</v>
      </c>
      <c r="E195" s="191" t="s">
        <v>881</v>
      </c>
      <c r="F195" s="155" t="s">
        <v>1901</v>
      </c>
      <c r="G195" s="217" t="str">
        <f t="shared" si="3"/>
        <v>[Alacarte CB]_Trà Sữa &amp; Chè Khúc Bạch AZ_Feb.CB8</v>
      </c>
      <c r="H195" s="193" t="s">
        <v>1928</v>
      </c>
      <c r="I195" s="159" t="s">
        <v>1929</v>
      </c>
      <c r="J195" s="178" t="s">
        <v>884</v>
      </c>
      <c r="K195" s="159"/>
      <c r="L195" s="179" t="s">
        <v>1930</v>
      </c>
      <c r="M195" s="176" t="s">
        <v>1931</v>
      </c>
      <c r="N195" s="168"/>
      <c r="O195" s="193" t="s">
        <v>1932</v>
      </c>
      <c r="P195" s="168"/>
      <c r="Q195" s="193" t="s">
        <v>1933</v>
      </c>
      <c r="R195" s="168"/>
      <c r="S195" s="168"/>
      <c r="T195" s="168"/>
      <c r="U195" s="155" t="s">
        <v>696</v>
      </c>
      <c r="V195" s="155" t="b">
        <v>1</v>
      </c>
      <c r="W195" s="179" t="s">
        <v>1934</v>
      </c>
      <c r="X195" s="168"/>
      <c r="Y195" s="173">
        <v>19096</v>
      </c>
      <c r="Z195" s="162" t="s">
        <v>1935</v>
      </c>
      <c r="AA195" s="163" t="str">
        <f t="shared" si="4"/>
        <v>https://shopeefood.vn/bo-suu-tap/khuc-bach-az-8k</v>
      </c>
      <c r="AB195" s="164" t="str">
        <f t="shared" si="5"/>
        <v>https://shopeefood.shopee.vn/bo-suu-tap/khuc-bach-az-8k</v>
      </c>
    </row>
    <row r="196" spans="1:28" ht="210">
      <c r="A196" s="151" t="s">
        <v>935</v>
      </c>
      <c r="B196" s="152"/>
      <c r="C196" s="152" t="s">
        <v>706</v>
      </c>
      <c r="D196" s="152" t="s">
        <v>222</v>
      </c>
      <c r="E196" s="191" t="s">
        <v>881</v>
      </c>
      <c r="F196" s="155" t="s">
        <v>1906</v>
      </c>
      <c r="G196" s="217" t="str">
        <f t="shared" si="3"/>
        <v>[Alacarte CB]_Trà Sữa &amp; Chè Khúc Bạch AZ_Feb.CB9</v>
      </c>
      <c r="H196" s="193" t="s">
        <v>1936</v>
      </c>
      <c r="I196" s="159" t="s">
        <v>1885</v>
      </c>
      <c r="J196" s="178" t="s">
        <v>884</v>
      </c>
      <c r="K196" s="159"/>
      <c r="L196" s="170" t="s">
        <v>1930</v>
      </c>
      <c r="M196" s="193" t="s">
        <v>1937</v>
      </c>
      <c r="N196" s="168"/>
      <c r="O196" s="193" t="s">
        <v>1938</v>
      </c>
      <c r="P196" s="168"/>
      <c r="Q196" s="193" t="s">
        <v>1939</v>
      </c>
      <c r="R196" s="168"/>
      <c r="S196" s="168"/>
      <c r="T196" s="168"/>
      <c r="U196" s="155" t="s">
        <v>696</v>
      </c>
      <c r="V196" s="155" t="b">
        <v>1</v>
      </c>
      <c r="W196" s="179" t="s">
        <v>1940</v>
      </c>
      <c r="X196" s="168"/>
      <c r="Y196" s="173">
        <v>19169</v>
      </c>
      <c r="Z196" s="162" t="s">
        <v>1941</v>
      </c>
      <c r="AA196" s="163" t="str">
        <f t="shared" si="4"/>
        <v>https://shopeefood.vn/bo-suu-tap/tra-khuc-bach-az</v>
      </c>
      <c r="AB196" s="164" t="str">
        <f t="shared" si="5"/>
        <v>https://shopeefood.shopee.vn/bo-suu-tap/tra-khuc-bach-az</v>
      </c>
    </row>
    <row r="197" spans="1:28" ht="14">
      <c r="A197" s="151" t="s">
        <v>935</v>
      </c>
      <c r="B197" s="152"/>
      <c r="C197" s="152" t="s">
        <v>685</v>
      </c>
      <c r="D197" s="152" t="s">
        <v>219</v>
      </c>
      <c r="E197" s="153" t="s">
        <v>1942</v>
      </c>
      <c r="F197" s="155" t="s">
        <v>1310</v>
      </c>
      <c r="G197" s="217" t="str">
        <f t="shared" si="3"/>
        <v>[Alacarte]_Trà sữa Tiger Hill_Thank you Drivers 2024</v>
      </c>
      <c r="H197" s="155" t="s">
        <v>1943</v>
      </c>
      <c r="I197" s="155" t="s">
        <v>1944</v>
      </c>
      <c r="J197" s="248" t="s">
        <v>1945</v>
      </c>
      <c r="K197" s="159"/>
      <c r="L197" s="249" t="s">
        <v>1946</v>
      </c>
      <c r="M197" s="158"/>
      <c r="N197" s="250"/>
      <c r="O197" s="314" t="s">
        <v>1947</v>
      </c>
      <c r="P197" s="250"/>
      <c r="Q197" s="158"/>
      <c r="R197" s="155" t="s">
        <v>1948</v>
      </c>
      <c r="S197" s="177"/>
      <c r="T197" s="177"/>
      <c r="U197" s="155" t="s">
        <v>696</v>
      </c>
      <c r="V197" s="155" t="b">
        <v>0</v>
      </c>
      <c r="W197" s="179" t="s">
        <v>1949</v>
      </c>
      <c r="X197" s="168"/>
      <c r="Y197" s="173">
        <v>19084</v>
      </c>
      <c r="Z197" s="162" t="s">
        <v>1950</v>
      </c>
      <c r="AA197" s="163" t="str">
        <f t="shared" si="4"/>
        <v>https://shopeefood.vn/bo-suu-tap/tiger-hill-1k</v>
      </c>
      <c r="AB197" s="164" t="str">
        <f t="shared" si="5"/>
        <v>https://shopeefood.shopee.vn/bo-suu-tap/tiger-hill-1k</v>
      </c>
    </row>
    <row r="198" spans="1:28" ht="105">
      <c r="A198" s="151" t="s">
        <v>935</v>
      </c>
      <c r="B198" s="152"/>
      <c r="C198" s="152" t="s">
        <v>706</v>
      </c>
      <c r="D198" s="152" t="s">
        <v>211</v>
      </c>
      <c r="E198" s="153" t="s">
        <v>379</v>
      </c>
      <c r="F198" s="155" t="s">
        <v>935</v>
      </c>
      <c r="G198" s="217" t="str">
        <f t="shared" si="3"/>
        <v>[Win 1]_Rau Má Mix_Feb</v>
      </c>
      <c r="H198" s="155" t="s">
        <v>1951</v>
      </c>
      <c r="I198" s="193" t="s">
        <v>1644</v>
      </c>
      <c r="J198" s="178" t="s">
        <v>842</v>
      </c>
      <c r="K198" s="159"/>
      <c r="L198" s="157" t="s">
        <v>1952</v>
      </c>
      <c r="M198" s="159"/>
      <c r="N198" s="168"/>
      <c r="O198" s="155" t="s">
        <v>1953</v>
      </c>
      <c r="P198" s="168"/>
      <c r="Q198" s="193" t="s">
        <v>1954</v>
      </c>
      <c r="R198" s="168"/>
      <c r="S198" s="168"/>
      <c r="T198" s="168"/>
      <c r="U198" s="155" t="s">
        <v>696</v>
      </c>
      <c r="V198" s="155" t="b">
        <v>0</v>
      </c>
      <c r="W198" s="179" t="s">
        <v>1955</v>
      </c>
      <c r="X198" s="168"/>
      <c r="Y198" s="173">
        <v>19077</v>
      </c>
      <c r="Z198" s="162" t="s">
        <v>1956</v>
      </c>
      <c r="AA198" s="163" t="str">
        <f t="shared" si="4"/>
        <v>https://shopeefood.vn/bo-suu-tap/rau-ma-mix-1g1</v>
      </c>
      <c r="AB198" s="164" t="str">
        <f t="shared" si="5"/>
        <v>https://shopeefood.shopee.vn/bo-suu-tap/rau-ma-mix-1g1</v>
      </c>
    </row>
    <row r="199" spans="1:28" ht="165">
      <c r="A199" s="151" t="s">
        <v>935</v>
      </c>
      <c r="B199" s="152"/>
      <c r="C199" s="152" t="s">
        <v>706</v>
      </c>
      <c r="D199" s="152" t="s">
        <v>215</v>
      </c>
      <c r="E199" s="153" t="s">
        <v>848</v>
      </c>
      <c r="F199" s="155" t="s">
        <v>935</v>
      </c>
      <c r="G199" s="217" t="str">
        <f t="shared" si="3"/>
        <v>[Win 3]_Olong Châu_Feb</v>
      </c>
      <c r="H199" s="176" t="s">
        <v>1957</v>
      </c>
      <c r="I199" s="193" t="s">
        <v>1958</v>
      </c>
      <c r="J199" s="178" t="s">
        <v>851</v>
      </c>
      <c r="K199" s="159"/>
      <c r="L199" s="157" t="s">
        <v>1959</v>
      </c>
      <c r="M199" s="263"/>
      <c r="N199" s="168"/>
      <c r="O199" s="176" t="s">
        <v>1960</v>
      </c>
      <c r="P199" s="168"/>
      <c r="Q199" s="193" t="s">
        <v>1961</v>
      </c>
      <c r="R199" s="168"/>
      <c r="S199" s="168"/>
      <c r="T199" s="168"/>
      <c r="U199" s="155" t="s">
        <v>696</v>
      </c>
      <c r="V199" s="155" t="b">
        <v>0</v>
      </c>
      <c r="W199" s="179" t="s">
        <v>1962</v>
      </c>
      <c r="X199" s="168"/>
      <c r="Y199" s="173">
        <v>19078</v>
      </c>
      <c r="Z199" s="162" t="s">
        <v>1963</v>
      </c>
      <c r="AA199" s="163" t="str">
        <f t="shared" si="4"/>
        <v>https://shopeefood.vn/bo-suu-tap/tra-olong-chau</v>
      </c>
      <c r="AB199" s="164" t="str">
        <f t="shared" si="5"/>
        <v>https://shopeefood.shopee.vn/bo-suu-tap/tra-olong-chau</v>
      </c>
    </row>
    <row r="200" spans="1:28" ht="120">
      <c r="A200" s="151" t="s">
        <v>935</v>
      </c>
      <c r="B200" s="152"/>
      <c r="C200" s="152" t="s">
        <v>685</v>
      </c>
      <c r="D200" s="152" t="s">
        <v>219</v>
      </c>
      <c r="E200" s="153" t="s">
        <v>335</v>
      </c>
      <c r="F200" s="155" t="s">
        <v>1310</v>
      </c>
      <c r="G200" s="217" t="str">
        <f t="shared" si="3"/>
        <v>[Alacarte]_KOMBO - Cơm Niêu Singapore_Thank you Drivers 2024</v>
      </c>
      <c r="H200" s="176" t="s">
        <v>1964</v>
      </c>
      <c r="I200" s="155" t="s">
        <v>1965</v>
      </c>
      <c r="J200" s="248" t="s">
        <v>1966</v>
      </c>
      <c r="K200" s="170" t="s">
        <v>1967</v>
      </c>
      <c r="L200" s="170" t="s">
        <v>1967</v>
      </c>
      <c r="M200" s="176" t="s">
        <v>1968</v>
      </c>
      <c r="N200" s="177" t="s">
        <v>1969</v>
      </c>
      <c r="O200" s="158"/>
      <c r="P200" s="250"/>
      <c r="Q200" s="155" t="s">
        <v>1970</v>
      </c>
      <c r="R200" s="155" t="s">
        <v>1970</v>
      </c>
      <c r="S200" s="250"/>
      <c r="T200" s="155" t="s">
        <v>1970</v>
      </c>
      <c r="U200" s="155" t="s">
        <v>725</v>
      </c>
      <c r="V200" s="155" t="b">
        <v>1</v>
      </c>
      <c r="W200" s="179" t="s">
        <v>1971</v>
      </c>
      <c r="X200" s="168"/>
      <c r="Y200" s="173">
        <v>19136</v>
      </c>
      <c r="Z200" s="162" t="s">
        <v>1972</v>
      </c>
      <c r="AA200" s="163" t="str">
        <f t="shared" si="4"/>
        <v>https://shopeefood.vn/bo-suu-tap/kombo---com-nieu</v>
      </c>
      <c r="AB200" s="164" t="str">
        <f t="shared" si="5"/>
        <v>https://shopeefood.shopee.vn/bo-suu-tap/kombo---com-nieu</v>
      </c>
    </row>
    <row r="201" spans="1:28" ht="165">
      <c r="A201" s="315" t="s">
        <v>935</v>
      </c>
      <c r="B201" s="296"/>
      <c r="C201" s="296" t="s">
        <v>1236</v>
      </c>
      <c r="D201" s="316" t="s">
        <v>209</v>
      </c>
      <c r="E201" s="296" t="s">
        <v>1453</v>
      </c>
      <c r="F201" s="298" t="s">
        <v>1973</v>
      </c>
      <c r="G201" s="299" t="str">
        <f t="shared" si="3"/>
        <v>[VIP]_Trà Sữa May Cha_14-16.2</v>
      </c>
      <c r="H201" s="245" t="s">
        <v>1974</v>
      </c>
      <c r="I201" s="183" t="s">
        <v>1879</v>
      </c>
      <c r="J201" s="209" t="s">
        <v>1456</v>
      </c>
      <c r="K201" s="162"/>
      <c r="L201" s="162"/>
      <c r="M201" s="162"/>
      <c r="N201" s="169"/>
      <c r="O201" s="183"/>
      <c r="P201" s="169"/>
      <c r="Q201" s="183" t="s">
        <v>1975</v>
      </c>
      <c r="R201" s="177"/>
      <c r="S201" s="183" t="s">
        <v>1976</v>
      </c>
      <c r="T201" s="183" t="s">
        <v>1976</v>
      </c>
      <c r="U201" s="155" t="s">
        <v>696</v>
      </c>
      <c r="V201" s="155" t="b">
        <v>0</v>
      </c>
      <c r="W201" s="179" t="s">
        <v>1977</v>
      </c>
      <c r="X201" s="168"/>
      <c r="Y201" s="173">
        <v>19097</v>
      </c>
      <c r="Z201" s="162" t="s">
        <v>1978</v>
      </c>
      <c r="AA201" s="163" t="str">
        <f t="shared" si="4"/>
        <v>https://shopeefood.vn/bo-suu-tap/maycha--50k</v>
      </c>
      <c r="AB201" s="164" t="str">
        <f t="shared" si="5"/>
        <v>https://shopeefood.shopee.vn/bo-suu-tap/maycha--50k</v>
      </c>
    </row>
    <row r="202" spans="1:28" ht="180">
      <c r="A202" s="315" t="s">
        <v>935</v>
      </c>
      <c r="B202" s="296"/>
      <c r="C202" s="296" t="s">
        <v>1236</v>
      </c>
      <c r="D202" s="317" t="s">
        <v>207</v>
      </c>
      <c r="E202" s="296" t="s">
        <v>1453</v>
      </c>
      <c r="F202" s="298" t="s">
        <v>1979</v>
      </c>
      <c r="G202" s="299" t="str">
        <f t="shared" si="3"/>
        <v>[SuperVIP]_Trà Sữa May Cha_Feb_HCM</v>
      </c>
      <c r="H202" s="245" t="s">
        <v>1980</v>
      </c>
      <c r="I202" s="183" t="s">
        <v>1885</v>
      </c>
      <c r="J202" s="209" t="s">
        <v>1456</v>
      </c>
      <c r="K202" s="162"/>
      <c r="L202" s="162"/>
      <c r="M202" s="162"/>
      <c r="N202" s="169"/>
      <c r="O202" s="183"/>
      <c r="P202" s="169"/>
      <c r="Q202" s="183" t="s">
        <v>1981</v>
      </c>
      <c r="R202" s="177"/>
      <c r="S202" s="177"/>
      <c r="T202" s="177"/>
      <c r="U202" s="155" t="s">
        <v>696</v>
      </c>
      <c r="V202" s="155" t="b">
        <v>0</v>
      </c>
      <c r="W202" s="179" t="s">
        <v>1982</v>
      </c>
      <c r="X202" s="168"/>
      <c r="Y202" s="173">
        <v>19170</v>
      </c>
      <c r="Z202" s="162" t="s">
        <v>1983</v>
      </c>
      <c r="AA202" s="163" t="str">
        <f t="shared" si="4"/>
        <v>https://shopeefood.vn/bo-suu-tap/maycha-giam50</v>
      </c>
      <c r="AB202" s="164" t="str">
        <f t="shared" si="5"/>
        <v>https://shopeefood.shopee.vn/bo-suu-tap/maycha-giam50</v>
      </c>
    </row>
    <row r="203" spans="1:28" ht="105">
      <c r="A203" s="315" t="s">
        <v>935</v>
      </c>
      <c r="B203" s="296"/>
      <c r="C203" s="296" t="s">
        <v>1236</v>
      </c>
      <c r="D203" s="316" t="s">
        <v>209</v>
      </c>
      <c r="E203" s="296" t="s">
        <v>1237</v>
      </c>
      <c r="F203" s="318" t="s">
        <v>935</v>
      </c>
      <c r="G203" s="299" t="str">
        <f t="shared" si="3"/>
        <v>[VIP]_Tocotoco_Feb</v>
      </c>
      <c r="H203" s="244" t="s">
        <v>1984</v>
      </c>
      <c r="I203" s="183" t="s">
        <v>1985</v>
      </c>
      <c r="J203" s="209" t="s">
        <v>1239</v>
      </c>
      <c r="K203" s="162"/>
      <c r="L203" s="162"/>
      <c r="M203" s="162"/>
      <c r="N203" s="169"/>
      <c r="O203" s="183"/>
      <c r="P203" s="169"/>
      <c r="Q203" s="183" t="s">
        <v>1986</v>
      </c>
      <c r="R203" s="183" t="s">
        <v>1987</v>
      </c>
      <c r="S203" s="177"/>
      <c r="T203" s="183" t="s">
        <v>1987</v>
      </c>
      <c r="U203" s="155" t="s">
        <v>696</v>
      </c>
      <c r="V203" s="155" t="b">
        <v>0</v>
      </c>
      <c r="W203" s="179" t="s">
        <v>1988</v>
      </c>
      <c r="X203" s="168"/>
      <c r="Y203" s="173">
        <v>19098</v>
      </c>
      <c r="Z203" s="162" t="s">
        <v>1989</v>
      </c>
      <c r="AA203" s="163" t="str">
        <f t="shared" si="4"/>
        <v>https://shopeefood.vn/bo-suu-tap/tocotoco-1t1</v>
      </c>
      <c r="AB203" s="164" t="str">
        <f t="shared" si="5"/>
        <v>https://shopeefood.shopee.vn/bo-suu-tap/tocotoco-1t1</v>
      </c>
    </row>
    <row r="204" spans="1:28" ht="150">
      <c r="A204" s="315" t="s">
        <v>935</v>
      </c>
      <c r="B204" s="296"/>
      <c r="C204" s="296" t="s">
        <v>1236</v>
      </c>
      <c r="D204" s="316" t="s">
        <v>209</v>
      </c>
      <c r="E204" s="296" t="s">
        <v>370</v>
      </c>
      <c r="F204" s="298" t="s">
        <v>935</v>
      </c>
      <c r="G204" s="299" t="str">
        <f t="shared" si="3"/>
        <v>[VIP]_Phê La_Feb</v>
      </c>
      <c r="H204" s="267" t="s">
        <v>1990</v>
      </c>
      <c r="I204" s="183" t="s">
        <v>1651</v>
      </c>
      <c r="J204" s="209" t="s">
        <v>1442</v>
      </c>
      <c r="K204" s="162"/>
      <c r="L204" s="162"/>
      <c r="M204" s="162"/>
      <c r="N204" s="169"/>
      <c r="O204" s="183"/>
      <c r="P204" s="169"/>
      <c r="Q204" s="183" t="s">
        <v>1991</v>
      </c>
      <c r="R204" s="183" t="s">
        <v>1991</v>
      </c>
      <c r="S204" s="183" t="s">
        <v>1991</v>
      </c>
      <c r="T204" s="183" t="s">
        <v>1991</v>
      </c>
      <c r="U204" s="155" t="s">
        <v>725</v>
      </c>
      <c r="V204" s="155" t="b">
        <v>0</v>
      </c>
      <c r="W204" s="170" t="s">
        <v>1992</v>
      </c>
      <c r="X204" s="168"/>
      <c r="Y204" s="173">
        <v>19141</v>
      </c>
      <c r="Z204" s="162" t="s">
        <v>1993</v>
      </c>
      <c r="AA204" s="163" t="str">
        <f t="shared" si="4"/>
        <v>https://shopeefood.vn/bo-suu-tap/phe-la-30</v>
      </c>
      <c r="AB204" s="164" t="str">
        <f t="shared" si="5"/>
        <v>https://shopeefood.shopee.vn/bo-suu-tap/phe-la-30</v>
      </c>
    </row>
    <row r="205" spans="1:28" ht="135">
      <c r="A205" s="315" t="s">
        <v>935</v>
      </c>
      <c r="B205" s="296"/>
      <c r="C205" s="296" t="s">
        <v>1236</v>
      </c>
      <c r="D205" s="316" t="s">
        <v>209</v>
      </c>
      <c r="E205" s="296" t="s">
        <v>1469</v>
      </c>
      <c r="F205" s="298" t="s">
        <v>935</v>
      </c>
      <c r="G205" s="299" t="str">
        <f t="shared" si="3"/>
        <v>[VIP]_Gong Cha_Feb</v>
      </c>
      <c r="H205" s="279" t="s">
        <v>1994</v>
      </c>
      <c r="I205" s="183" t="s">
        <v>1995</v>
      </c>
      <c r="J205" s="209" t="s">
        <v>1472</v>
      </c>
      <c r="K205" s="162"/>
      <c r="L205" s="162"/>
      <c r="M205" s="162"/>
      <c r="N205" s="169"/>
      <c r="O205" s="183"/>
      <c r="P205" s="169"/>
      <c r="Q205" s="183" t="s">
        <v>1996</v>
      </c>
      <c r="R205" s="183" t="s">
        <v>1996</v>
      </c>
      <c r="S205" s="177"/>
      <c r="T205" s="183" t="s">
        <v>1996</v>
      </c>
      <c r="U205" s="155" t="s">
        <v>696</v>
      </c>
      <c r="V205" s="155" t="b">
        <v>0</v>
      </c>
      <c r="W205" s="179" t="s">
        <v>1997</v>
      </c>
      <c r="X205" s="168"/>
      <c r="Y205" s="173">
        <v>19079</v>
      </c>
      <c r="Z205" s="162" t="s">
        <v>1998</v>
      </c>
      <c r="AA205" s="163" t="str">
        <f t="shared" si="4"/>
        <v>https://shopeefood.vn/bo-suu-tap/gong-cha-khao-deal</v>
      </c>
      <c r="AB205" s="164" t="str">
        <f t="shared" si="5"/>
        <v>https://shopeefood.shopee.vn/bo-suu-tap/gong-cha-khao-deal</v>
      </c>
    </row>
    <row r="206" spans="1:28" ht="165">
      <c r="A206" s="315" t="s">
        <v>935</v>
      </c>
      <c r="B206" s="296"/>
      <c r="C206" s="296" t="s">
        <v>1236</v>
      </c>
      <c r="D206" s="316" t="s">
        <v>209</v>
      </c>
      <c r="E206" s="296" t="s">
        <v>1097</v>
      </c>
      <c r="F206" s="298" t="s">
        <v>935</v>
      </c>
      <c r="G206" s="299" t="str">
        <f t="shared" si="3"/>
        <v>[VIP]_Trà Sữa Sunday Basic_Feb</v>
      </c>
      <c r="H206" s="319" t="s">
        <v>1999</v>
      </c>
      <c r="I206" s="183" t="s">
        <v>2000</v>
      </c>
      <c r="J206" s="209" t="s">
        <v>1512</v>
      </c>
      <c r="K206" s="162"/>
      <c r="L206" s="162"/>
      <c r="M206" s="162"/>
      <c r="N206" s="169"/>
      <c r="O206" s="183"/>
      <c r="P206" s="169"/>
      <c r="Q206" s="183" t="s">
        <v>2001</v>
      </c>
      <c r="R206" s="177"/>
      <c r="S206" s="177"/>
      <c r="T206" s="177"/>
      <c r="U206" s="155" t="s">
        <v>696</v>
      </c>
      <c r="V206" s="155" t="b">
        <v>1</v>
      </c>
      <c r="W206" s="179" t="s">
        <v>2002</v>
      </c>
      <c r="X206" s="168"/>
      <c r="Y206" s="173">
        <v>19193</v>
      </c>
      <c r="Z206" s="162" t="s">
        <v>2003</v>
      </c>
      <c r="AA206" s="163" t="str">
        <f t="shared" si="4"/>
        <v>https://shopeefood.vn/bo-suu-tap/sundaybasic-deal</v>
      </c>
      <c r="AB206" s="164" t="str">
        <f t="shared" si="5"/>
        <v>https://shopeefood.shopee.vn/bo-suu-tap/sundaybasic-deal</v>
      </c>
    </row>
    <row r="207" spans="1:28" ht="135">
      <c r="A207" s="151" t="s">
        <v>684</v>
      </c>
      <c r="B207" s="152"/>
      <c r="C207" s="152" t="s">
        <v>706</v>
      </c>
      <c r="D207" s="152" t="s">
        <v>222</v>
      </c>
      <c r="E207" s="192" t="s">
        <v>295</v>
      </c>
      <c r="F207" s="155" t="s">
        <v>2004</v>
      </c>
      <c r="G207" s="217" t="str">
        <f t="shared" si="3"/>
        <v>[Alacarte CB]_Gà Nướng Ò Ó O_Jan.CB9</v>
      </c>
      <c r="H207" s="176" t="s">
        <v>2005</v>
      </c>
      <c r="I207" s="155" t="s">
        <v>2006</v>
      </c>
      <c r="J207" s="170" t="s">
        <v>2007</v>
      </c>
      <c r="K207" s="159"/>
      <c r="L207" s="157"/>
      <c r="M207" s="157"/>
      <c r="N207" s="168"/>
      <c r="O207" s="155" t="s">
        <v>791</v>
      </c>
      <c r="P207" s="168"/>
      <c r="Q207" s="193" t="s">
        <v>2008</v>
      </c>
      <c r="R207" s="168"/>
      <c r="S207" s="168"/>
      <c r="T207" s="168"/>
      <c r="U207" s="155" t="s">
        <v>725</v>
      </c>
      <c r="V207" s="155" t="b">
        <v>1</v>
      </c>
      <c r="W207" s="179" t="s">
        <v>2009</v>
      </c>
      <c r="X207" s="168"/>
      <c r="Y207" s="173">
        <v>18956</v>
      </c>
      <c r="Z207" s="162" t="s">
        <v>2010</v>
      </c>
      <c r="AA207" s="163" t="str">
        <f t="shared" si="4"/>
        <v>https://shopeefood.vn/bo-suu-tap/ga-nuong-o-o-o-99</v>
      </c>
      <c r="AB207" s="164" t="str">
        <f t="shared" si="5"/>
        <v>https://shopeefood.shopee.vn/bo-suu-tap/ga-nuong-o-o-o-99</v>
      </c>
    </row>
    <row r="208" spans="1:28" ht="120">
      <c r="A208" s="151" t="s">
        <v>684</v>
      </c>
      <c r="B208" s="152"/>
      <c r="C208" s="152" t="s">
        <v>706</v>
      </c>
      <c r="D208" s="152" t="s">
        <v>222</v>
      </c>
      <c r="E208" s="191" t="s">
        <v>273</v>
      </c>
      <c r="F208" s="155" t="s">
        <v>2004</v>
      </c>
      <c r="G208" s="217" t="str">
        <f t="shared" si="3"/>
        <v>[Alacarte CB]_Cơm Tấm Ba Lộc_Jan.CB9</v>
      </c>
      <c r="H208" s="176" t="s">
        <v>2011</v>
      </c>
      <c r="I208" s="155" t="s">
        <v>2006</v>
      </c>
      <c r="J208" s="170" t="s">
        <v>2012</v>
      </c>
      <c r="K208" s="159"/>
      <c r="L208" s="157"/>
      <c r="M208" s="157"/>
      <c r="N208" s="168"/>
      <c r="O208" s="155" t="s">
        <v>791</v>
      </c>
      <c r="P208" s="168"/>
      <c r="Q208" s="193" t="s">
        <v>2013</v>
      </c>
      <c r="R208" s="168"/>
      <c r="S208" s="168"/>
      <c r="T208" s="168"/>
      <c r="U208" s="155" t="s">
        <v>725</v>
      </c>
      <c r="V208" s="155" t="b">
        <v>1</v>
      </c>
      <c r="W208" s="179" t="s">
        <v>2014</v>
      </c>
      <c r="X208" s="168"/>
      <c r="Y208" s="173">
        <v>18957</v>
      </c>
      <c r="Z208" s="162" t="s">
        <v>2015</v>
      </c>
      <c r="AA208" s="163" t="str">
        <f t="shared" si="4"/>
        <v>https://shopeefood.vn/bo-suu-tap/com-tam-ba-loc-50</v>
      </c>
      <c r="AB208" s="164" t="str">
        <f t="shared" si="5"/>
        <v>https://shopeefood.shopee.vn/bo-suu-tap/com-tam-ba-loc-50</v>
      </c>
    </row>
    <row r="209" spans="1:28" ht="120">
      <c r="A209" s="151" t="s">
        <v>684</v>
      </c>
      <c r="B209" s="152"/>
      <c r="C209" s="152" t="s">
        <v>706</v>
      </c>
      <c r="D209" s="152" t="s">
        <v>215</v>
      </c>
      <c r="E209" s="174" t="s">
        <v>2016</v>
      </c>
      <c r="F209" s="155" t="s">
        <v>684</v>
      </c>
      <c r="G209" s="217" t="str">
        <f t="shared" si="3"/>
        <v>[Win 3]_Đậu Má Mix - Đậu Nành &amp; Rau Má_Jan</v>
      </c>
      <c r="H209" s="176" t="s">
        <v>2017</v>
      </c>
      <c r="I209" s="155" t="s">
        <v>1228</v>
      </c>
      <c r="J209" s="170" t="s">
        <v>2018</v>
      </c>
      <c r="K209" s="159"/>
      <c r="L209" s="157"/>
      <c r="M209" s="157"/>
      <c r="N209" s="168"/>
      <c r="O209" s="155" t="s">
        <v>791</v>
      </c>
      <c r="P209" s="168"/>
      <c r="Q209" s="193" t="s">
        <v>2019</v>
      </c>
      <c r="R209" s="168"/>
      <c r="S209" s="168"/>
      <c r="T209" s="168"/>
      <c r="U209" s="155" t="s">
        <v>725</v>
      </c>
      <c r="V209" s="155" t="b">
        <v>1</v>
      </c>
      <c r="W209" s="179" t="s">
        <v>2020</v>
      </c>
      <c r="X209" s="168"/>
      <c r="Y209" s="173">
        <v>18958</v>
      </c>
      <c r="Z209" s="162" t="s">
        <v>2021</v>
      </c>
      <c r="AA209" s="163" t="str">
        <f t="shared" si="4"/>
        <v>https://shopeefood.vn/bo-suu-tap/dau-ma-mix-1k</v>
      </c>
      <c r="AB209" s="164" t="str">
        <f t="shared" si="5"/>
        <v>https://shopeefood.shopee.vn/bo-suu-tap/dau-ma-mix-1k</v>
      </c>
    </row>
    <row r="210" spans="1:28" ht="195">
      <c r="A210" s="151" t="s">
        <v>684</v>
      </c>
      <c r="B210" s="152"/>
      <c r="C210" s="152" t="s">
        <v>706</v>
      </c>
      <c r="D210" s="152" t="s">
        <v>219</v>
      </c>
      <c r="E210" s="174" t="s">
        <v>2022</v>
      </c>
      <c r="F210" s="155" t="s">
        <v>2023</v>
      </c>
      <c r="G210" s="217" t="str">
        <f t="shared" si="3"/>
        <v>[Alacarte]_Đậu Má Mix - Cơm Tấm Ba Lộc - Gà Nướng Ò Ó O_Jan.RCD4</v>
      </c>
      <c r="H210" s="176" t="s">
        <v>2024</v>
      </c>
      <c r="I210" s="155" t="s">
        <v>2025</v>
      </c>
      <c r="J210" s="170" t="s">
        <v>2026</v>
      </c>
      <c r="K210" s="159"/>
      <c r="L210" s="157"/>
      <c r="M210" s="159"/>
      <c r="N210" s="168"/>
      <c r="O210" s="159"/>
      <c r="P210" s="168"/>
      <c r="Q210" s="176" t="s">
        <v>2027</v>
      </c>
      <c r="R210" s="168"/>
      <c r="S210" s="168"/>
      <c r="T210" s="168"/>
      <c r="U210" s="155" t="s">
        <v>696</v>
      </c>
      <c r="V210" s="155" t="b">
        <v>0</v>
      </c>
      <c r="W210" s="168"/>
      <c r="X210" s="168"/>
      <c r="Y210" s="173">
        <v>18926</v>
      </c>
      <c r="Z210" s="162" t="s">
        <v>2028</v>
      </c>
      <c r="AA210" s="163" t="str">
        <f t="shared" si="4"/>
        <v>https://shopeefood.vn/bo-suu-tap/uu-dai-sieu-deal</v>
      </c>
      <c r="AB210" s="164" t="str">
        <f t="shared" si="5"/>
        <v>https://shopeefood.shopee.vn/bo-suu-tap/uu-dai-sieu-deal</v>
      </c>
    </row>
    <row r="211" spans="1:28" ht="300">
      <c r="A211" s="151" t="s">
        <v>935</v>
      </c>
      <c r="B211" s="152"/>
      <c r="C211" s="152" t="s">
        <v>970</v>
      </c>
      <c r="D211" s="152" t="s">
        <v>209</v>
      </c>
      <c r="E211" s="174" t="s">
        <v>258</v>
      </c>
      <c r="F211" s="155" t="s">
        <v>2029</v>
      </c>
      <c r="G211" s="217" t="str">
        <f t="shared" si="3"/>
        <v>[VIP]_Cheese Coffee_BOGO 13-14.2</v>
      </c>
      <c r="H211" s="255" t="s">
        <v>2030</v>
      </c>
      <c r="I211" s="155" t="s">
        <v>2031</v>
      </c>
      <c r="J211" s="179" t="s">
        <v>2032</v>
      </c>
      <c r="K211" s="159"/>
      <c r="L211" s="157"/>
      <c r="M211" s="159"/>
      <c r="N211" s="168"/>
      <c r="O211" s="159"/>
      <c r="P211" s="168"/>
      <c r="Q211" s="176" t="s">
        <v>2033</v>
      </c>
      <c r="R211" s="168"/>
      <c r="S211" s="168"/>
      <c r="T211" s="168"/>
      <c r="U211" s="155" t="s">
        <v>696</v>
      </c>
      <c r="V211" s="155" t="b">
        <v>0</v>
      </c>
      <c r="W211" s="179" t="s">
        <v>2034</v>
      </c>
      <c r="X211" s="168"/>
      <c r="Y211" s="173">
        <v>19119</v>
      </c>
      <c r="Z211" s="162" t="s">
        <v>2035</v>
      </c>
      <c r="AA211" s="163" t="str">
        <f t="shared" si="4"/>
        <v>https://shopeefood.vn/bo-suu-tap/cheese-coffee--bogo</v>
      </c>
      <c r="AB211" s="164" t="str">
        <f t="shared" si="5"/>
        <v>https://shopeefood.shopee.vn/bo-suu-tap/cheese-coffee--bogo</v>
      </c>
    </row>
    <row r="212" spans="1:28" ht="120">
      <c r="A212" s="151" t="s">
        <v>935</v>
      </c>
      <c r="B212" s="152"/>
      <c r="C212" s="152" t="s">
        <v>897</v>
      </c>
      <c r="D212" s="152" t="s">
        <v>201</v>
      </c>
      <c r="E212" s="180" t="s">
        <v>300</v>
      </c>
      <c r="F212" s="181" t="s">
        <v>1267</v>
      </c>
      <c r="G212" s="320" t="str">
        <f t="shared" si="3"/>
        <v>[SJBP]_Gà Rán Popeyes_BOGO</v>
      </c>
      <c r="H212" s="255" t="s">
        <v>1367</v>
      </c>
      <c r="I212" s="321" t="s">
        <v>2036</v>
      </c>
      <c r="J212" s="252" t="s">
        <v>2037</v>
      </c>
      <c r="K212" s="253" t="s">
        <v>1370</v>
      </c>
      <c r="L212" s="253" t="s">
        <v>1371</v>
      </c>
      <c r="M212" s="162"/>
      <c r="N212" s="169"/>
      <c r="O212" s="183"/>
      <c r="P212" s="169"/>
      <c r="Q212" s="183"/>
      <c r="R212" s="177"/>
      <c r="S212" s="177"/>
      <c r="T212" s="177"/>
      <c r="U212" s="155"/>
      <c r="V212" s="155" t="b">
        <v>0</v>
      </c>
      <c r="W212" s="179" t="s">
        <v>2038</v>
      </c>
      <c r="X212" s="168"/>
      <c r="Y212" s="173">
        <v>17336</v>
      </c>
      <c r="Z212" s="162" t="s">
        <v>2039</v>
      </c>
      <c r="AA212" s="163" t="str">
        <f t="shared" si="4"/>
        <v>https://shopeefood.vn/bo-suu-tap/popeyes-chot-deal</v>
      </c>
      <c r="AB212" s="164" t="str">
        <f t="shared" si="5"/>
        <v>https://shopeefood.shopee.vn/bo-suu-tap/popeyes-chot-deal</v>
      </c>
    </row>
    <row r="213" spans="1:28" ht="90">
      <c r="A213" s="151" t="s">
        <v>935</v>
      </c>
      <c r="B213" s="152"/>
      <c r="C213" s="152" t="s">
        <v>897</v>
      </c>
      <c r="D213" s="152" t="s">
        <v>201</v>
      </c>
      <c r="E213" s="180" t="s">
        <v>300</v>
      </c>
      <c r="F213" s="181" t="s">
        <v>174</v>
      </c>
      <c r="G213" s="320" t="str">
        <f t="shared" si="3"/>
        <v>[SJBP]_Gà Rán Popeyes_BAU</v>
      </c>
      <c r="H213" s="176" t="s">
        <v>1373</v>
      </c>
      <c r="I213" s="321" t="s">
        <v>2040</v>
      </c>
      <c r="J213" s="252" t="s">
        <v>2041</v>
      </c>
      <c r="K213" s="253" t="s">
        <v>1370</v>
      </c>
      <c r="L213" s="253" t="s">
        <v>1371</v>
      </c>
      <c r="M213" s="162"/>
      <c r="N213" s="169"/>
      <c r="O213" s="183"/>
      <c r="P213" s="169"/>
      <c r="Q213" s="183"/>
      <c r="R213" s="177"/>
      <c r="S213" s="177"/>
      <c r="T213" s="177"/>
      <c r="U213" s="155"/>
      <c r="V213" s="155" t="b">
        <v>0</v>
      </c>
      <c r="W213" s="179" t="s">
        <v>2042</v>
      </c>
      <c r="X213" s="168"/>
      <c r="Y213" s="173">
        <v>18971</v>
      </c>
      <c r="Z213" s="162" t="s">
        <v>2043</v>
      </c>
      <c r="AA213" s="163" t="str">
        <f t="shared" si="4"/>
        <v>https://shopeefood.vn/bo-suu-tap/popeyes-tet</v>
      </c>
      <c r="AB213" s="164" t="str">
        <f t="shared" si="5"/>
        <v>https://shopeefood.shopee.vn/bo-suu-tap/popeyes-tet</v>
      </c>
    </row>
    <row r="214" spans="1:28" ht="75">
      <c r="A214" s="151" t="s">
        <v>935</v>
      </c>
      <c r="B214" s="152"/>
      <c r="C214" s="152" t="s">
        <v>897</v>
      </c>
      <c r="D214" s="152" t="s">
        <v>201</v>
      </c>
      <c r="E214" s="180" t="s">
        <v>285</v>
      </c>
      <c r="F214" s="181" t="s">
        <v>1267</v>
      </c>
      <c r="G214" s="320" t="str">
        <f t="shared" si="3"/>
        <v>[SJBP]_Domino's Pizza_BOGO</v>
      </c>
      <c r="H214" s="319" t="s">
        <v>2044</v>
      </c>
      <c r="I214" s="321" t="s">
        <v>2036</v>
      </c>
      <c r="J214" s="184" t="s">
        <v>942</v>
      </c>
      <c r="K214" s="162"/>
      <c r="L214" s="162"/>
      <c r="M214" s="162"/>
      <c r="N214" s="169"/>
      <c r="O214" s="183"/>
      <c r="P214" s="169"/>
      <c r="Q214" s="183" t="s">
        <v>2045</v>
      </c>
      <c r="R214" s="183" t="s">
        <v>2045</v>
      </c>
      <c r="S214" s="183" t="s">
        <v>2045</v>
      </c>
      <c r="T214" s="183" t="s">
        <v>2045</v>
      </c>
      <c r="U214" s="155"/>
      <c r="V214" s="155" t="b">
        <v>0</v>
      </c>
      <c r="W214" s="204" t="s">
        <v>2046</v>
      </c>
      <c r="X214" s="168"/>
      <c r="Y214" s="173">
        <v>18885</v>
      </c>
      <c r="Z214" s="162" t="s">
        <v>945</v>
      </c>
      <c r="AA214" s="163" t="str">
        <f t="shared" si="4"/>
        <v>https://shopeefood.vn/bo-suu-tap/dominos-80</v>
      </c>
      <c r="AB214" s="164" t="str">
        <f t="shared" si="5"/>
        <v>https://shopeefood.shopee.vn/bo-suu-tap/dominos-80</v>
      </c>
    </row>
    <row r="215" spans="1:28" ht="120">
      <c r="A215" s="151" t="s">
        <v>935</v>
      </c>
      <c r="B215" s="152"/>
      <c r="C215" s="152" t="s">
        <v>897</v>
      </c>
      <c r="D215" s="152" t="s">
        <v>201</v>
      </c>
      <c r="E215" s="180" t="s">
        <v>285</v>
      </c>
      <c r="F215" s="181" t="s">
        <v>174</v>
      </c>
      <c r="G215" s="320" t="str">
        <f t="shared" si="3"/>
        <v>[SJBP]_Domino's Pizza_BAU</v>
      </c>
      <c r="H215" s="319" t="s">
        <v>2047</v>
      </c>
      <c r="I215" s="321" t="s">
        <v>2040</v>
      </c>
      <c r="J215" s="184" t="s">
        <v>942</v>
      </c>
      <c r="K215" s="162"/>
      <c r="L215" s="162"/>
      <c r="M215" s="162"/>
      <c r="N215" s="169"/>
      <c r="O215" s="183"/>
      <c r="P215" s="169"/>
      <c r="Q215" s="183"/>
      <c r="R215" s="177"/>
      <c r="S215" s="177"/>
      <c r="T215" s="177"/>
      <c r="U215" s="155"/>
      <c r="V215" s="155" t="b">
        <v>0</v>
      </c>
      <c r="W215" s="204" t="s">
        <v>2048</v>
      </c>
      <c r="X215" s="168"/>
      <c r="Y215" s="173">
        <v>18978</v>
      </c>
      <c r="Z215" s="162" t="s">
        <v>2049</v>
      </c>
      <c r="AA215" s="163" t="str">
        <f t="shared" si="4"/>
        <v>https://shopeefood.vn/bo-suu-tap/dominos-pizza-99</v>
      </c>
      <c r="AB215" s="164" t="str">
        <f t="shared" si="5"/>
        <v>https://shopeefood.shopee.vn/bo-suu-tap/dominos-pizza-99</v>
      </c>
    </row>
    <row r="216" spans="1:28" ht="75">
      <c r="A216" s="151" t="s">
        <v>935</v>
      </c>
      <c r="B216" s="152"/>
      <c r="C216" s="152" t="s">
        <v>897</v>
      </c>
      <c r="D216" s="152" t="s">
        <v>201</v>
      </c>
      <c r="E216" s="180" t="s">
        <v>298</v>
      </c>
      <c r="F216" s="181" t="s">
        <v>2050</v>
      </c>
      <c r="G216" s="320" t="str">
        <f t="shared" si="3"/>
        <v>[SJBP]_Gà Rán KFC_04- 09/02</v>
      </c>
      <c r="H216" s="319" t="s">
        <v>2051</v>
      </c>
      <c r="I216" s="181" t="s">
        <v>2050</v>
      </c>
      <c r="J216" s="201" t="s">
        <v>900</v>
      </c>
      <c r="K216" s="202" t="s">
        <v>2052</v>
      </c>
      <c r="L216" s="203" t="s">
        <v>2053</v>
      </c>
      <c r="M216" s="162"/>
      <c r="N216" s="169"/>
      <c r="O216" s="183"/>
      <c r="P216" s="169"/>
      <c r="Q216" s="183"/>
      <c r="R216" s="177"/>
      <c r="S216" s="177"/>
      <c r="T216" s="177"/>
      <c r="U216" s="155"/>
      <c r="V216" s="155" t="b">
        <v>0</v>
      </c>
      <c r="W216" s="179" t="s">
        <v>2054</v>
      </c>
      <c r="X216" s="168"/>
      <c r="Y216" s="173">
        <v>18973</v>
      </c>
      <c r="Z216" s="162" t="s">
        <v>2055</v>
      </c>
      <c r="AA216" s="163" t="str">
        <f t="shared" si="4"/>
        <v>https://shopeefood.vn/bo-suu-tap/kfc-combo-99</v>
      </c>
      <c r="AB216" s="164" t="str">
        <f t="shared" si="5"/>
        <v>https://shopeefood.shopee.vn/bo-suu-tap/kfc-combo-99</v>
      </c>
    </row>
    <row r="217" spans="1:28" ht="90">
      <c r="A217" s="151" t="s">
        <v>935</v>
      </c>
      <c r="B217" s="152"/>
      <c r="C217" s="152" t="s">
        <v>897</v>
      </c>
      <c r="D217" s="152" t="s">
        <v>201</v>
      </c>
      <c r="E217" s="180" t="s">
        <v>298</v>
      </c>
      <c r="F217" s="181" t="s">
        <v>2056</v>
      </c>
      <c r="G217" s="217" t="str">
        <f t="shared" si="3"/>
        <v>[SJBP]_Gà Rán KFC_13/02</v>
      </c>
      <c r="H217" s="319" t="s">
        <v>2057</v>
      </c>
      <c r="I217" s="181" t="s">
        <v>2056</v>
      </c>
      <c r="J217" s="201" t="s">
        <v>900</v>
      </c>
      <c r="K217" s="202" t="s">
        <v>2058</v>
      </c>
      <c r="L217" s="203" t="s">
        <v>2059</v>
      </c>
      <c r="M217" s="162"/>
      <c r="N217" s="169"/>
      <c r="O217" s="183"/>
      <c r="P217" s="169"/>
      <c r="Q217" s="183"/>
      <c r="R217" s="177"/>
      <c r="S217" s="177"/>
      <c r="T217" s="177"/>
      <c r="U217" s="155"/>
      <c r="V217" s="155" t="b">
        <v>0</v>
      </c>
      <c r="W217" s="210" t="s">
        <v>2060</v>
      </c>
      <c r="X217" s="168"/>
      <c r="Y217" s="173">
        <v>19085</v>
      </c>
      <c r="Z217" s="162" t="s">
        <v>2061</v>
      </c>
      <c r="AA217" s="163" t="str">
        <f t="shared" si="4"/>
        <v>https://shopeefood.vn/bo-suu-tap/combo--kfc</v>
      </c>
      <c r="AB217" s="164" t="str">
        <f t="shared" si="5"/>
        <v>https://shopeefood.shopee.vn/bo-suu-tap/combo--kfc</v>
      </c>
    </row>
    <row r="218" spans="1:28" ht="45">
      <c r="A218" s="151" t="s">
        <v>935</v>
      </c>
      <c r="B218" s="152"/>
      <c r="C218" s="152" t="s">
        <v>897</v>
      </c>
      <c r="D218" s="152" t="s">
        <v>201</v>
      </c>
      <c r="E218" s="180" t="s">
        <v>298</v>
      </c>
      <c r="F218" s="181" t="s">
        <v>174</v>
      </c>
      <c r="G218" s="217" t="str">
        <f t="shared" si="3"/>
        <v>[SJBP]_Gà Rán KFC_BAU</v>
      </c>
      <c r="H218" s="176" t="s">
        <v>1434</v>
      </c>
      <c r="I218" s="183" t="s">
        <v>2062</v>
      </c>
      <c r="J218" s="201" t="s">
        <v>900</v>
      </c>
      <c r="K218" s="202" t="s">
        <v>2063</v>
      </c>
      <c r="L218" s="203" t="s">
        <v>2064</v>
      </c>
      <c r="M218" s="162"/>
      <c r="N218" s="169"/>
      <c r="O218" s="183"/>
      <c r="P218" s="169"/>
      <c r="Q218" s="183"/>
      <c r="R218" s="177"/>
      <c r="S218" s="177"/>
      <c r="T218" s="177"/>
      <c r="U218" s="155"/>
      <c r="V218" s="155" t="b">
        <v>0</v>
      </c>
      <c r="W218" s="206" t="s">
        <v>1438</v>
      </c>
      <c r="X218" s="168"/>
      <c r="Y218" s="173">
        <v>18972</v>
      </c>
      <c r="Z218" s="162" t="s">
        <v>2065</v>
      </c>
      <c r="AA218" s="163" t="str">
        <f t="shared" si="4"/>
        <v>https://shopeefood.vn/bo-suu-tap/kfc-deal-ga-xin</v>
      </c>
      <c r="AB218" s="164" t="str">
        <f t="shared" si="5"/>
        <v>https://shopeefood.shopee.vn/bo-suu-tap/kfc-deal-ga-xin</v>
      </c>
    </row>
    <row r="219" spans="1:28" ht="165">
      <c r="A219" s="151" t="s">
        <v>684</v>
      </c>
      <c r="B219" s="152"/>
      <c r="C219" s="152" t="s">
        <v>685</v>
      </c>
      <c r="D219" s="152" t="s">
        <v>219</v>
      </c>
      <c r="E219" s="153" t="s">
        <v>275</v>
      </c>
      <c r="F219" s="152" t="s">
        <v>1310</v>
      </c>
      <c r="G219" s="217" t="str">
        <f t="shared" si="3"/>
        <v>[Alacarte]_Cơm Thố Anh Nguyễn_Thank you Drivers 2024</v>
      </c>
      <c r="H219" s="176" t="s">
        <v>2066</v>
      </c>
      <c r="I219" s="155" t="s">
        <v>2067</v>
      </c>
      <c r="J219" s="248" t="s">
        <v>2068</v>
      </c>
      <c r="K219" s="158"/>
      <c r="L219" s="157" t="s">
        <v>1294</v>
      </c>
      <c r="M219" s="152"/>
      <c r="N219" s="250"/>
      <c r="O219" s="152" t="s">
        <v>2069</v>
      </c>
      <c r="P219" s="250"/>
      <c r="Q219" s="159" t="s">
        <v>2070</v>
      </c>
      <c r="R219" s="168" t="s">
        <v>2070</v>
      </c>
      <c r="S219" s="250"/>
      <c r="T219" s="168" t="s">
        <v>2070</v>
      </c>
      <c r="U219" s="155" t="s">
        <v>696</v>
      </c>
      <c r="V219" s="155" t="b">
        <v>0</v>
      </c>
      <c r="W219" s="179" t="s">
        <v>1294</v>
      </c>
      <c r="X219" s="168"/>
      <c r="Y219" s="173">
        <v>18954</v>
      </c>
      <c r="Z219" s="162" t="s">
        <v>2071</v>
      </c>
      <c r="AA219" s="163" t="str">
        <f t="shared" si="4"/>
        <v>https://shopeefood.vn/bo-suu-tap/tho-anh-nguyen-20</v>
      </c>
      <c r="AB219" s="164" t="str">
        <f t="shared" si="5"/>
        <v>https://shopeefood.shopee.vn/bo-suu-tap/tho-anh-nguyen-20</v>
      </c>
    </row>
    <row r="220" spans="1:28" ht="120">
      <c r="A220" s="151" t="s">
        <v>684</v>
      </c>
      <c r="B220" s="152"/>
      <c r="C220" s="152" t="s">
        <v>685</v>
      </c>
      <c r="D220" s="152" t="s">
        <v>211</v>
      </c>
      <c r="E220" s="243" t="s">
        <v>2072</v>
      </c>
      <c r="F220" s="152" t="s">
        <v>684</v>
      </c>
      <c r="G220" s="217" t="str">
        <f t="shared" si="3"/>
        <v>[Win 1]_HomeFarm_Jan</v>
      </c>
      <c r="H220" s="322" t="s">
        <v>2073</v>
      </c>
      <c r="I220" s="323" t="s">
        <v>2074</v>
      </c>
      <c r="J220" s="178" t="s">
        <v>2075</v>
      </c>
      <c r="K220" s="158"/>
      <c r="L220" s="158"/>
      <c r="M220" s="324"/>
      <c r="N220" s="325"/>
      <c r="O220" s="326" t="s">
        <v>2076</v>
      </c>
      <c r="P220" s="250"/>
      <c r="Q220" s="193" t="s">
        <v>2077</v>
      </c>
      <c r="R220" s="177" t="s">
        <v>2077</v>
      </c>
      <c r="S220" s="250"/>
      <c r="T220" s="250"/>
      <c r="U220" s="155" t="s">
        <v>725</v>
      </c>
      <c r="V220" s="155" t="b">
        <v>0</v>
      </c>
      <c r="W220" s="179" t="s">
        <v>2078</v>
      </c>
      <c r="X220" s="168"/>
      <c r="Y220" s="173">
        <v>18936</v>
      </c>
      <c r="Z220" s="162" t="s">
        <v>2079</v>
      </c>
      <c r="AA220" s="163" t="str">
        <f t="shared" si="4"/>
        <v>https://shopeefood.vn/bo-suu-tap/homefarm-120</v>
      </c>
      <c r="AB220" s="164" t="str">
        <f t="shared" si="5"/>
        <v>https://shopeefood.shopee.vn/bo-suu-tap/homefarm-120</v>
      </c>
    </row>
    <row r="221" spans="1:28" ht="60">
      <c r="A221" s="151" t="s">
        <v>935</v>
      </c>
      <c r="B221" s="152"/>
      <c r="C221" s="152" t="s">
        <v>897</v>
      </c>
      <c r="D221" s="152" t="s">
        <v>201</v>
      </c>
      <c r="E221" s="180" t="s">
        <v>376</v>
      </c>
      <c r="F221" s="181" t="s">
        <v>2080</v>
      </c>
      <c r="G221" s="217" t="str">
        <f t="shared" si="3"/>
        <v>[SJBP]_Pizza Hut_mua 1 tặng 1</v>
      </c>
      <c r="H221" s="327" t="s">
        <v>2081</v>
      </c>
      <c r="I221" s="328" t="s">
        <v>2082</v>
      </c>
      <c r="J221" s="204" t="s">
        <v>908</v>
      </c>
      <c r="K221" s="205" t="s">
        <v>909</v>
      </c>
      <c r="L221" s="205" t="s">
        <v>909</v>
      </c>
      <c r="M221" s="162"/>
      <c r="N221" s="169"/>
      <c r="O221" s="183"/>
      <c r="P221" s="169"/>
      <c r="Q221" s="183"/>
      <c r="R221" s="177"/>
      <c r="S221" s="177"/>
      <c r="T221" s="177"/>
      <c r="U221" s="155"/>
      <c r="V221" s="155" t="b">
        <v>0</v>
      </c>
      <c r="W221" s="179" t="s">
        <v>2083</v>
      </c>
      <c r="X221" s="168"/>
      <c r="Y221" s="173">
        <v>18974</v>
      </c>
      <c r="Z221" s="162" t="s">
        <v>2084</v>
      </c>
      <c r="AA221" s="163" t="str">
        <f t="shared" si="4"/>
        <v>https://shopeefood.vn/bo-suu-tap/pizza-hut-feb</v>
      </c>
      <c r="AB221" s="164" t="str">
        <f t="shared" si="5"/>
        <v>https://shopeefood.shopee.vn/bo-suu-tap/pizza-hut-feb</v>
      </c>
    </row>
    <row r="222" spans="1:28" ht="60">
      <c r="A222" s="151" t="s">
        <v>935</v>
      </c>
      <c r="B222" s="152"/>
      <c r="C222" s="152" t="s">
        <v>897</v>
      </c>
      <c r="D222" s="152" t="s">
        <v>201</v>
      </c>
      <c r="E222" s="180" t="s">
        <v>376</v>
      </c>
      <c r="F222" s="181" t="s">
        <v>2085</v>
      </c>
      <c r="G222" s="217" t="str">
        <f t="shared" si="3"/>
        <v>[SJBP]_Pizza Hut_Giảm 50%</v>
      </c>
      <c r="H222" s="327" t="s">
        <v>2086</v>
      </c>
      <c r="I222" s="328" t="s">
        <v>2087</v>
      </c>
      <c r="J222" s="204" t="s">
        <v>908</v>
      </c>
      <c r="K222" s="205" t="s">
        <v>909</v>
      </c>
      <c r="L222" s="205" t="s">
        <v>909</v>
      </c>
      <c r="M222" s="162"/>
      <c r="N222" s="169"/>
      <c r="O222" s="183"/>
      <c r="P222" s="169"/>
      <c r="Q222" s="183"/>
      <c r="R222" s="177"/>
      <c r="S222" s="177"/>
      <c r="T222" s="177"/>
      <c r="U222" s="155"/>
      <c r="V222" s="155" t="b">
        <v>0</v>
      </c>
      <c r="W222" s="179" t="s">
        <v>2088</v>
      </c>
      <c r="X222" s="168"/>
      <c r="Y222" s="173">
        <v>19101</v>
      </c>
      <c r="Z222" s="162" t="s">
        <v>2089</v>
      </c>
      <c r="AA222" s="163" t="str">
        <f t="shared" si="4"/>
        <v>https://shopeefood.vn/bo-suu-tap/pizzahut-giam50</v>
      </c>
      <c r="AB222" s="164" t="str">
        <f t="shared" si="5"/>
        <v>https://shopeefood.shopee.vn/bo-suu-tap/pizzahut-giam50</v>
      </c>
    </row>
    <row r="223" spans="1:28" ht="30">
      <c r="A223" s="151" t="s">
        <v>935</v>
      </c>
      <c r="B223" s="152"/>
      <c r="C223" s="152" t="s">
        <v>897</v>
      </c>
      <c r="D223" s="152" t="s">
        <v>201</v>
      </c>
      <c r="E223" s="180" t="s">
        <v>376</v>
      </c>
      <c r="F223" s="181" t="s">
        <v>2090</v>
      </c>
      <c r="G223" s="217" t="str">
        <f t="shared" si="3"/>
        <v>[SJBP]_Pizza Hut_Chỉ 1D</v>
      </c>
      <c r="H223" s="327" t="s">
        <v>2091</v>
      </c>
      <c r="I223" s="328" t="s">
        <v>2092</v>
      </c>
      <c r="J223" s="204" t="s">
        <v>908</v>
      </c>
      <c r="K223" s="205" t="s">
        <v>909</v>
      </c>
      <c r="L223" s="205" t="s">
        <v>909</v>
      </c>
      <c r="M223" s="162"/>
      <c r="N223" s="169"/>
      <c r="O223" s="183"/>
      <c r="P223" s="169"/>
      <c r="Q223" s="183"/>
      <c r="R223" s="177"/>
      <c r="S223" s="177"/>
      <c r="T223" s="177"/>
      <c r="U223" s="155"/>
      <c r="V223" s="155" t="b">
        <v>0</v>
      </c>
      <c r="W223" s="179" t="s">
        <v>2093</v>
      </c>
      <c r="X223" s="168"/>
      <c r="Y223" s="173">
        <v>18999</v>
      </c>
      <c r="Z223" s="162" t="s">
        <v>2094</v>
      </c>
      <c r="AA223" s="163" t="str">
        <f t="shared" si="4"/>
        <v>https://shopeefood.vn/bo-suu-tap/pizza-hut-1d</v>
      </c>
      <c r="AB223" s="164" t="str">
        <f t="shared" si="5"/>
        <v>https://shopeefood.shopee.vn/bo-suu-tap/pizza-hut-1d</v>
      </c>
    </row>
    <row r="224" spans="1:28" ht="45">
      <c r="A224" s="151" t="s">
        <v>1852</v>
      </c>
      <c r="B224" s="152"/>
      <c r="C224" s="152" t="s">
        <v>897</v>
      </c>
      <c r="D224" s="152" t="s">
        <v>201</v>
      </c>
      <c r="E224" s="180" t="s">
        <v>928</v>
      </c>
      <c r="F224" s="181">
        <v>3.3</v>
      </c>
      <c r="G224" s="217" t="str">
        <f t="shared" si="3"/>
        <v>[SJBP]_Lotteria_3.3</v>
      </c>
      <c r="H224" s="176" t="s">
        <v>2095</v>
      </c>
      <c r="I224" s="181">
        <v>3.3</v>
      </c>
      <c r="J224" s="209" t="s">
        <v>931</v>
      </c>
      <c r="K224" s="329" t="s">
        <v>2096</v>
      </c>
      <c r="L224" s="329" t="s">
        <v>2097</v>
      </c>
      <c r="M224" s="162"/>
      <c r="N224" s="169"/>
      <c r="O224" s="183"/>
      <c r="P224" s="169"/>
      <c r="Q224" s="183"/>
      <c r="R224" s="177"/>
      <c r="S224" s="177"/>
      <c r="T224" s="177"/>
      <c r="U224" s="155"/>
      <c r="V224" s="155" t="b">
        <v>0</v>
      </c>
      <c r="W224" s="185"/>
      <c r="X224" s="168"/>
      <c r="Y224" s="173">
        <v>19435</v>
      </c>
      <c r="Z224" s="162" t="s">
        <v>2098</v>
      </c>
      <c r="AA224" s="163" t="str">
        <f t="shared" si="4"/>
        <v>https://shopeefood.vn/bo-suu-tap/sj-lotteria-3</v>
      </c>
      <c r="AB224" s="164" t="str">
        <f t="shared" si="5"/>
        <v>https://shopeefood.shopee.vn/bo-suu-tap/sj-lotteria-3</v>
      </c>
    </row>
    <row r="225" spans="1:28" ht="135">
      <c r="A225" s="151" t="s">
        <v>935</v>
      </c>
      <c r="B225" s="152"/>
      <c r="C225" s="152" t="s">
        <v>1236</v>
      </c>
      <c r="D225" s="152" t="s">
        <v>201</v>
      </c>
      <c r="E225" s="180" t="s">
        <v>332</v>
      </c>
      <c r="F225" s="181" t="s">
        <v>185</v>
      </c>
      <c r="G225" s="217" t="str">
        <f t="shared" si="3"/>
        <v>[SJBP]_KOI Thé Cafe_WC</v>
      </c>
      <c r="H225" s="245" t="s">
        <v>2099</v>
      </c>
      <c r="I225" s="183" t="s">
        <v>2100</v>
      </c>
      <c r="J225" s="209" t="s">
        <v>1251</v>
      </c>
      <c r="K225" s="162"/>
      <c r="L225" s="162"/>
      <c r="M225" s="162"/>
      <c r="N225" s="169"/>
      <c r="O225" s="183"/>
      <c r="P225" s="169"/>
      <c r="Q225" s="183" t="s">
        <v>2101</v>
      </c>
      <c r="R225" s="183" t="s">
        <v>2102</v>
      </c>
      <c r="S225" s="183" t="s">
        <v>2102</v>
      </c>
      <c r="T225" s="183" t="s">
        <v>2102</v>
      </c>
      <c r="U225" s="155"/>
      <c r="V225" s="155" t="b">
        <v>0</v>
      </c>
      <c r="W225" s="179" t="s">
        <v>1253</v>
      </c>
      <c r="X225" s="168"/>
      <c r="Y225" s="173">
        <v>18507</v>
      </c>
      <c r="Z225" s="162" t="s">
        <v>2103</v>
      </c>
      <c r="AA225" s="163" t="str">
        <f t="shared" si="4"/>
        <v>https://shopeefood.vn/bo-suu-tap/koi-the-cafe</v>
      </c>
      <c r="AB225" s="164" t="str">
        <f t="shared" si="5"/>
        <v>https://shopeefood.shopee.vn/bo-suu-tap/koi-the-cafe</v>
      </c>
    </row>
    <row r="226" spans="1:28" ht="180">
      <c r="A226" s="151" t="s">
        <v>935</v>
      </c>
      <c r="B226" s="152"/>
      <c r="C226" s="152" t="s">
        <v>1236</v>
      </c>
      <c r="D226" s="152" t="s">
        <v>201</v>
      </c>
      <c r="E226" s="180" t="s">
        <v>1453</v>
      </c>
      <c r="F226" s="181" t="s">
        <v>2104</v>
      </c>
      <c r="G226" s="217" t="str">
        <f t="shared" si="3"/>
        <v>[SJBP]_Trà Sữa May Cha_50%_Wed_Feb</v>
      </c>
      <c r="H226" s="245" t="s">
        <v>2105</v>
      </c>
      <c r="I226" s="183" t="s">
        <v>2106</v>
      </c>
      <c r="J226" s="209" t="s">
        <v>1456</v>
      </c>
      <c r="K226" s="162"/>
      <c r="L226" s="162"/>
      <c r="M226" s="162"/>
      <c r="N226" s="169"/>
      <c r="O226" s="183"/>
      <c r="P226" s="169"/>
      <c r="Q226" s="183"/>
      <c r="R226" s="177"/>
      <c r="S226" s="177"/>
      <c r="T226" s="177"/>
      <c r="U226" s="155"/>
      <c r="V226" s="155" t="b">
        <v>0</v>
      </c>
      <c r="W226" s="170" t="s">
        <v>2107</v>
      </c>
      <c r="X226" s="168"/>
      <c r="Y226" s="173">
        <v>18998</v>
      </c>
      <c r="Z226" s="162" t="s">
        <v>2108</v>
      </c>
      <c r="AA226" s="163" t="str">
        <f t="shared" si="4"/>
        <v>https://shopeefood.vn/bo-suu-tap/may-cha-khao-50</v>
      </c>
      <c r="AB226" s="164" t="str">
        <f t="shared" si="5"/>
        <v>https://shopeefood.shopee.vn/bo-suu-tap/may-cha-khao-50</v>
      </c>
    </row>
    <row r="227" spans="1:28" ht="180">
      <c r="A227" s="315" t="s">
        <v>935</v>
      </c>
      <c r="B227" s="296"/>
      <c r="C227" s="296" t="s">
        <v>1236</v>
      </c>
      <c r="D227" s="330" t="s">
        <v>205</v>
      </c>
      <c r="E227" s="296" t="s">
        <v>372</v>
      </c>
      <c r="F227" s="298" t="s">
        <v>2109</v>
      </c>
      <c r="G227" s="299" t="str">
        <f t="shared" si="3"/>
        <v>[JBP]_Phúc Long Coffee &amp; Tea_3-5.2</v>
      </c>
      <c r="H227" s="319" t="s">
        <v>2110</v>
      </c>
      <c r="I227" s="183" t="s">
        <v>2111</v>
      </c>
      <c r="J227" s="209" t="s">
        <v>1264</v>
      </c>
      <c r="K227" s="162"/>
      <c r="L227" s="162"/>
      <c r="M227" s="162"/>
      <c r="N227" s="169"/>
      <c r="O227" s="183"/>
      <c r="P227" s="169"/>
      <c r="Q227" s="183"/>
      <c r="R227" s="177"/>
      <c r="S227" s="177"/>
      <c r="T227" s="177"/>
      <c r="U227" s="155"/>
      <c r="V227" s="155" t="b">
        <v>0</v>
      </c>
      <c r="W227" s="170" t="s">
        <v>2112</v>
      </c>
      <c r="X227" s="168"/>
      <c r="Y227" s="173">
        <v>18976</v>
      </c>
      <c r="Z227" s="162" t="s">
        <v>2113</v>
      </c>
      <c r="AA227" s="163" t="str">
        <f t="shared" si="4"/>
        <v>https://shopeefood.vn/bo-suu-tap/phuc-long-2g1</v>
      </c>
      <c r="AB227" s="164" t="str">
        <f t="shared" si="5"/>
        <v>https://shopeefood.shopee.vn/bo-suu-tap/phuc-long-2g1</v>
      </c>
    </row>
    <row r="228" spans="1:28" ht="90">
      <c r="A228" s="315" t="s">
        <v>935</v>
      </c>
      <c r="B228" s="296"/>
      <c r="C228" s="296" t="s">
        <v>1236</v>
      </c>
      <c r="D228" s="330" t="s">
        <v>205</v>
      </c>
      <c r="E228" s="296" t="s">
        <v>372</v>
      </c>
      <c r="F228" s="298" t="s">
        <v>2114</v>
      </c>
      <c r="G228" s="299" t="str">
        <f t="shared" si="3"/>
        <v>[JBP]_Phúc Long Coffee &amp; Tea_Trà sữa 10k</v>
      </c>
      <c r="H228" s="319" t="s">
        <v>2115</v>
      </c>
      <c r="I228" s="183" t="s">
        <v>2116</v>
      </c>
      <c r="J228" s="209" t="s">
        <v>1264</v>
      </c>
      <c r="K228" s="162"/>
      <c r="L228" s="162"/>
      <c r="M228" s="162"/>
      <c r="N228" s="169"/>
      <c r="O228" s="183"/>
      <c r="P228" s="169"/>
      <c r="Q228" s="183"/>
      <c r="R228" s="177"/>
      <c r="S228" s="177"/>
      <c r="T228" s="177"/>
      <c r="U228" s="155"/>
      <c r="V228" s="155" t="b">
        <v>0</v>
      </c>
      <c r="W228" s="170" t="s">
        <v>2117</v>
      </c>
      <c r="X228" s="331"/>
      <c r="Y228" s="173">
        <v>19148</v>
      </c>
      <c r="Z228" s="162" t="s">
        <v>2118</v>
      </c>
      <c r="AA228" s="163" t="str">
        <f t="shared" si="4"/>
        <v>https://shopeefood.vn/bo-suu-tap/tra-sua-phuc-long</v>
      </c>
      <c r="AB228" s="164" t="str">
        <f t="shared" si="5"/>
        <v>https://shopeefood.shopee.vn/bo-suu-tap/tra-sua-phuc-long</v>
      </c>
    </row>
    <row r="229" spans="1:28" ht="255">
      <c r="A229" s="315" t="s">
        <v>935</v>
      </c>
      <c r="B229" s="296"/>
      <c r="C229" s="296" t="s">
        <v>1236</v>
      </c>
      <c r="D229" s="330" t="s">
        <v>205</v>
      </c>
      <c r="E229" s="296" t="s">
        <v>372</v>
      </c>
      <c r="F229" s="298" t="s">
        <v>2119</v>
      </c>
      <c r="G229" s="299" t="str">
        <f t="shared" si="3"/>
        <v>[JBP]_Phúc Long Coffee &amp; Tea_Mua 3 tặng 2</v>
      </c>
      <c r="H229" s="319" t="s">
        <v>2120</v>
      </c>
      <c r="I229" s="183" t="s">
        <v>2121</v>
      </c>
      <c r="J229" s="209" t="s">
        <v>1264</v>
      </c>
      <c r="K229" s="162"/>
      <c r="L229" s="162"/>
      <c r="M229" s="162"/>
      <c r="N229" s="169"/>
      <c r="O229" s="183"/>
      <c r="P229" s="169"/>
      <c r="Q229" s="183"/>
      <c r="R229" s="177"/>
      <c r="S229" s="177"/>
      <c r="T229" s="177"/>
      <c r="U229" s="155"/>
      <c r="V229" s="155" t="b">
        <v>0</v>
      </c>
      <c r="W229" s="170" t="s">
        <v>2122</v>
      </c>
      <c r="X229" s="168"/>
      <c r="Y229" s="173">
        <v>19186</v>
      </c>
      <c r="Z229" s="162" t="s">
        <v>2123</v>
      </c>
      <c r="AA229" s="163" t="str">
        <f t="shared" si="4"/>
        <v>https://shopeefood.vn/bo-suu-tap/phuc-long-3g2</v>
      </c>
      <c r="AB229" s="164" t="str">
        <f t="shared" si="5"/>
        <v>https://shopeefood.shopee.vn/bo-suu-tap/phuc-long-3g2</v>
      </c>
    </row>
    <row r="230" spans="1:28" ht="105">
      <c r="A230" s="315" t="s">
        <v>935</v>
      </c>
      <c r="B230" s="296"/>
      <c r="C230" s="296" t="s">
        <v>1236</v>
      </c>
      <c r="D230" s="330" t="s">
        <v>205</v>
      </c>
      <c r="E230" s="296" t="s">
        <v>372</v>
      </c>
      <c r="F230" s="298" t="s">
        <v>2124</v>
      </c>
      <c r="G230" s="299" t="str">
        <f t="shared" si="3"/>
        <v>[JBP]_Phúc Long Coffee &amp; Tea_18-19.2</v>
      </c>
      <c r="H230" s="319" t="s">
        <v>2125</v>
      </c>
      <c r="I230" s="183" t="s">
        <v>2126</v>
      </c>
      <c r="J230" s="209" t="s">
        <v>1264</v>
      </c>
      <c r="K230" s="162"/>
      <c r="L230" s="162"/>
      <c r="M230" s="162"/>
      <c r="N230" s="169"/>
      <c r="O230" s="183"/>
      <c r="P230" s="169"/>
      <c r="Q230" s="183"/>
      <c r="R230" s="177"/>
      <c r="S230" s="177"/>
      <c r="T230" s="177"/>
      <c r="U230" s="155"/>
      <c r="V230" s="155" t="b">
        <v>0</v>
      </c>
      <c r="W230" s="170" t="s">
        <v>2127</v>
      </c>
      <c r="X230" s="168"/>
      <c r="Y230" s="173">
        <v>19120</v>
      </c>
      <c r="Z230" s="162" t="s">
        <v>2128</v>
      </c>
      <c r="AA230" s="163" t="str">
        <f t="shared" si="4"/>
        <v>https://shopeefood.vn/bo-suu-tap/phuc-long-coffee--tea-combo109k</v>
      </c>
      <c r="AB230" s="164" t="str">
        <f t="shared" si="5"/>
        <v>https://shopeefood.shopee.vn/bo-suu-tap/phuc-long-coffee--tea-combo109k</v>
      </c>
    </row>
    <row r="231" spans="1:28" ht="90">
      <c r="A231" s="315" t="s">
        <v>935</v>
      </c>
      <c r="B231" s="296"/>
      <c r="C231" s="296" t="s">
        <v>1236</v>
      </c>
      <c r="D231" s="330" t="s">
        <v>205</v>
      </c>
      <c r="E231" s="296" t="s">
        <v>372</v>
      </c>
      <c r="F231" s="298" t="s">
        <v>2129</v>
      </c>
      <c r="G231" s="299" t="str">
        <f t="shared" si="3"/>
        <v>[JBP]_Phúc Long Coffee &amp; Tea_13-15.2</v>
      </c>
      <c r="H231" s="319" t="s">
        <v>2130</v>
      </c>
      <c r="I231" s="183" t="s">
        <v>2131</v>
      </c>
      <c r="J231" s="209" t="s">
        <v>1264</v>
      </c>
      <c r="K231" s="162"/>
      <c r="L231" s="162"/>
      <c r="M231" s="162"/>
      <c r="N231" s="169"/>
      <c r="O231" s="183"/>
      <c r="P231" s="169"/>
      <c r="Q231" s="183"/>
      <c r="R231" s="177"/>
      <c r="S231" s="177"/>
      <c r="T231" s="177"/>
      <c r="U231" s="155"/>
      <c r="V231" s="155" t="b">
        <v>0</v>
      </c>
      <c r="W231" s="170" t="s">
        <v>2132</v>
      </c>
      <c r="X231" s="168"/>
      <c r="Y231" s="173">
        <v>19086</v>
      </c>
      <c r="Z231" s="162" t="s">
        <v>2133</v>
      </c>
      <c r="AA231" s="163" t="str">
        <f t="shared" si="4"/>
        <v>https://shopeefood.vn/bo-suu-tap/deal-phuc-long</v>
      </c>
      <c r="AB231" s="164" t="str">
        <f t="shared" si="5"/>
        <v>https://shopeefood.shopee.vn/bo-suu-tap/deal-phuc-long</v>
      </c>
    </row>
    <row r="232" spans="1:28" ht="328">
      <c r="A232" s="151" t="s">
        <v>935</v>
      </c>
      <c r="B232" s="152"/>
      <c r="C232" s="152" t="s">
        <v>970</v>
      </c>
      <c r="D232" s="152" t="s">
        <v>209</v>
      </c>
      <c r="E232" s="180" t="s">
        <v>258</v>
      </c>
      <c r="F232" s="181" t="s">
        <v>2134</v>
      </c>
      <c r="G232" s="217" t="str">
        <f t="shared" si="3"/>
        <v>[VIP]_Cheese Coffee_B2G1_17 &amp; 27.2</v>
      </c>
      <c r="H232" s="176" t="s">
        <v>2135</v>
      </c>
      <c r="I232" s="183" t="s">
        <v>2136</v>
      </c>
      <c r="J232" s="184" t="s">
        <v>2032</v>
      </c>
      <c r="K232" s="162"/>
      <c r="L232" s="162"/>
      <c r="M232" s="162"/>
      <c r="N232" s="169"/>
      <c r="O232" s="183"/>
      <c r="P232" s="169"/>
      <c r="Q232" s="183" t="s">
        <v>2137</v>
      </c>
      <c r="R232" s="177"/>
      <c r="S232" s="177"/>
      <c r="T232" s="177"/>
      <c r="U232" s="155" t="s">
        <v>696</v>
      </c>
      <c r="V232" s="155" t="b">
        <v>0</v>
      </c>
      <c r="W232" s="170" t="s">
        <v>2138</v>
      </c>
      <c r="X232" s="168"/>
      <c r="Y232" s="173">
        <v>19137</v>
      </c>
      <c r="Z232" s="162" t="s">
        <v>2139</v>
      </c>
      <c r="AA232" s="163" t="str">
        <f t="shared" si="4"/>
        <v>https://shopeefood.vn/bo-suu-tap/cheese-b2g1</v>
      </c>
      <c r="AB232" s="164" t="str">
        <f t="shared" si="5"/>
        <v>https://shopeefood.shopee.vn/bo-suu-tap/cheese-b2g1</v>
      </c>
    </row>
    <row r="233" spans="1:28" ht="135">
      <c r="A233" s="151" t="s">
        <v>935</v>
      </c>
      <c r="B233" s="152"/>
      <c r="C233" s="152" t="s">
        <v>970</v>
      </c>
      <c r="D233" s="152" t="s">
        <v>205</v>
      </c>
      <c r="E233" s="180" t="s">
        <v>323</v>
      </c>
      <c r="F233" s="181" t="s">
        <v>1320</v>
      </c>
      <c r="G233" s="217" t="str">
        <f t="shared" si="3"/>
        <v>[JBP]_KATINAT Coffee &amp; Tea House_M2T1</v>
      </c>
      <c r="H233" s="176" t="s">
        <v>2140</v>
      </c>
      <c r="I233" s="183" t="s">
        <v>2141</v>
      </c>
      <c r="J233" s="209" t="s">
        <v>1323</v>
      </c>
      <c r="K233" s="162"/>
      <c r="L233" s="162"/>
      <c r="M233" s="162"/>
      <c r="N233" s="169"/>
      <c r="O233" s="183"/>
      <c r="P233" s="169"/>
      <c r="Q233" s="183" t="s">
        <v>2142</v>
      </c>
      <c r="R233" s="183" t="s">
        <v>2142</v>
      </c>
      <c r="S233" s="183" t="s">
        <v>2142</v>
      </c>
      <c r="T233" s="183" t="s">
        <v>2142</v>
      </c>
      <c r="U233" s="155"/>
      <c r="V233" s="155" t="b">
        <v>0</v>
      </c>
      <c r="W233" s="170" t="s">
        <v>1325</v>
      </c>
      <c r="X233" s="168"/>
      <c r="Y233" s="173">
        <v>19052</v>
      </c>
      <c r="Z233" s="162" t="s">
        <v>2143</v>
      </c>
      <c r="AA233" s="163" t="str">
        <f t="shared" si="4"/>
        <v>https://shopeefood.vn/bo-suu-tap/katinat-coffee--tea-house-b2g1</v>
      </c>
      <c r="AB233" s="164" t="str">
        <f t="shared" si="5"/>
        <v>https://shopeefood.shopee.vn/bo-suu-tap/katinat-coffee--tea-house-b2g1</v>
      </c>
    </row>
    <row r="234" spans="1:28" ht="135">
      <c r="A234" s="151" t="s">
        <v>935</v>
      </c>
      <c r="B234" s="152"/>
      <c r="C234" s="152" t="s">
        <v>970</v>
      </c>
      <c r="D234" s="152" t="s">
        <v>205</v>
      </c>
      <c r="E234" s="180" t="s">
        <v>323</v>
      </c>
      <c r="F234" s="181" t="s">
        <v>1267</v>
      </c>
      <c r="G234" s="217" t="str">
        <f t="shared" si="3"/>
        <v>[JBP]_KATINAT Coffee &amp; Tea House_BOGO</v>
      </c>
      <c r="H234" s="176" t="s">
        <v>2144</v>
      </c>
      <c r="I234" s="183" t="s">
        <v>2145</v>
      </c>
      <c r="J234" s="209" t="s">
        <v>1323</v>
      </c>
      <c r="K234" s="162"/>
      <c r="L234" s="162"/>
      <c r="M234" s="162"/>
      <c r="N234" s="169"/>
      <c r="O234" s="183"/>
      <c r="P234" s="169"/>
      <c r="Q234" s="183" t="s">
        <v>2146</v>
      </c>
      <c r="R234" s="176" t="s">
        <v>2146</v>
      </c>
      <c r="S234" s="176" t="s">
        <v>2146</v>
      </c>
      <c r="T234" s="176" t="s">
        <v>2146</v>
      </c>
      <c r="U234" s="155"/>
      <c r="V234" s="155" t="b">
        <v>0</v>
      </c>
      <c r="W234" s="179" t="s">
        <v>2147</v>
      </c>
      <c r="X234" s="168"/>
      <c r="Y234" s="173">
        <v>19102</v>
      </c>
      <c r="Z234" s="162" t="s">
        <v>2148</v>
      </c>
      <c r="AA234" s="163" t="str">
        <f t="shared" si="4"/>
        <v>https://shopeefood.vn/bo-suu-tap/katinat-1t1</v>
      </c>
      <c r="AB234" s="164" t="str">
        <f t="shared" si="5"/>
        <v>https://shopeefood.shopee.vn/bo-suu-tap/katinat-1t1</v>
      </c>
    </row>
    <row r="235" spans="1:28" ht="135">
      <c r="A235" s="151" t="s">
        <v>935</v>
      </c>
      <c r="B235" s="152"/>
      <c r="C235" s="152" t="s">
        <v>970</v>
      </c>
      <c r="D235" s="152" t="s">
        <v>205</v>
      </c>
      <c r="E235" s="180" t="s">
        <v>323</v>
      </c>
      <c r="F235" s="181" t="s">
        <v>2149</v>
      </c>
      <c r="G235" s="217" t="str">
        <f t="shared" si="3"/>
        <v>[JBP]_KATINAT Coffee &amp; Tea House_BAU 10-28.1</v>
      </c>
      <c r="H235" s="176" t="s">
        <v>2150</v>
      </c>
      <c r="I235" s="183" t="s">
        <v>2151</v>
      </c>
      <c r="J235" s="209" t="s">
        <v>1323</v>
      </c>
      <c r="K235" s="162"/>
      <c r="L235" s="162"/>
      <c r="M235" s="162"/>
      <c r="N235" s="169"/>
      <c r="O235" s="183"/>
      <c r="P235" s="169"/>
      <c r="Q235" s="183" t="s">
        <v>2152</v>
      </c>
      <c r="R235" s="183" t="s">
        <v>2152</v>
      </c>
      <c r="S235" s="183" t="s">
        <v>2152</v>
      </c>
      <c r="T235" s="183" t="s">
        <v>2153</v>
      </c>
      <c r="U235" s="155"/>
      <c r="V235" s="155" t="b">
        <v>0</v>
      </c>
      <c r="W235" s="179" t="s">
        <v>2154</v>
      </c>
      <c r="X235" s="168"/>
      <c r="Y235" s="173">
        <v>19080</v>
      </c>
      <c r="Z235" s="162" t="s">
        <v>2155</v>
      </c>
      <c r="AA235" s="163" t="str">
        <f t="shared" si="4"/>
        <v>https://shopeefood.vn/bo-suu-tap/katinat-50k</v>
      </c>
      <c r="AB235" s="164" t="str">
        <f t="shared" si="5"/>
        <v>https://shopeefood.shopee.vn/bo-suu-tap/katinat-50k</v>
      </c>
    </row>
    <row r="236" spans="1:28" ht="90">
      <c r="A236" s="151" t="s">
        <v>684</v>
      </c>
      <c r="B236" s="152"/>
      <c r="C236" s="152" t="s">
        <v>2156</v>
      </c>
      <c r="D236" s="152" t="s">
        <v>209</v>
      </c>
      <c r="E236" s="180" t="s">
        <v>2157</v>
      </c>
      <c r="F236" s="181" t="s">
        <v>2158</v>
      </c>
      <c r="G236" s="332" t="s">
        <v>2159</v>
      </c>
      <c r="H236" s="176" t="s">
        <v>2160</v>
      </c>
      <c r="I236" s="183" t="s">
        <v>2006</v>
      </c>
      <c r="J236" s="209" t="s">
        <v>2161</v>
      </c>
      <c r="K236" s="162"/>
      <c r="L236" s="162"/>
      <c r="M236" s="162"/>
      <c r="N236" s="169"/>
      <c r="O236" s="183"/>
      <c r="P236" s="169"/>
      <c r="Q236" s="183" t="s">
        <v>2162</v>
      </c>
      <c r="R236" s="177"/>
      <c r="S236" s="177"/>
      <c r="T236" s="177"/>
      <c r="U236" s="155" t="s">
        <v>696</v>
      </c>
      <c r="V236" s="155" t="b">
        <v>0</v>
      </c>
      <c r="W236" s="170" t="s">
        <v>2163</v>
      </c>
      <c r="X236" s="168"/>
      <c r="Y236" s="173">
        <v>18938</v>
      </c>
      <c r="Z236" s="162" t="s">
        <v>2164</v>
      </c>
      <c r="AA236" s="163" t="str">
        <f t="shared" si="4"/>
        <v>https://shopeefood.vn/bo-suu-tap/heineken-150</v>
      </c>
      <c r="AB236" s="164" t="str">
        <f t="shared" si="5"/>
        <v>https://shopeefood.shopee.vn/bo-suu-tap/heineken-150</v>
      </c>
    </row>
    <row r="237" spans="1:28" ht="90">
      <c r="A237" s="151" t="s">
        <v>684</v>
      </c>
      <c r="B237" s="152"/>
      <c r="C237" s="152" t="s">
        <v>2156</v>
      </c>
      <c r="D237" s="152" t="s">
        <v>209</v>
      </c>
      <c r="E237" s="180" t="s">
        <v>2165</v>
      </c>
      <c r="F237" s="181" t="s">
        <v>2166</v>
      </c>
      <c r="G237" s="332" t="s">
        <v>2167</v>
      </c>
      <c r="H237" s="176" t="s">
        <v>2168</v>
      </c>
      <c r="I237" s="183" t="s">
        <v>2169</v>
      </c>
      <c r="J237" s="209" t="s">
        <v>2170</v>
      </c>
      <c r="K237" s="162"/>
      <c r="L237" s="162"/>
      <c r="M237" s="162"/>
      <c r="N237" s="169"/>
      <c r="O237" s="183"/>
      <c r="P237" s="169"/>
      <c r="Q237" s="183" t="s">
        <v>2171</v>
      </c>
      <c r="R237" s="177"/>
      <c r="S237" s="177"/>
      <c r="T237" s="177"/>
      <c r="U237" s="155" t="s">
        <v>725</v>
      </c>
      <c r="V237" s="155" t="b">
        <v>0</v>
      </c>
      <c r="W237" s="333" t="s">
        <v>2172</v>
      </c>
      <c r="X237" s="168"/>
      <c r="Y237" s="173">
        <v>18937</v>
      </c>
      <c r="Z237" s="162" t="s">
        <v>2173</v>
      </c>
      <c r="AA237" s="163" t="str">
        <f t="shared" si="4"/>
        <v>https://shopeefood.vn/bo-suu-tap/nutifood-dinh-duong</v>
      </c>
      <c r="AB237" s="164" t="str">
        <f t="shared" si="5"/>
        <v>https://shopeefood.shopee.vn/bo-suu-tap/nutifood-dinh-duong</v>
      </c>
    </row>
    <row r="238" spans="1:28" ht="135">
      <c r="A238" s="151" t="s">
        <v>935</v>
      </c>
      <c r="B238" s="152"/>
      <c r="C238" s="152" t="s">
        <v>706</v>
      </c>
      <c r="D238" s="152" t="s">
        <v>222</v>
      </c>
      <c r="E238" s="191" t="s">
        <v>733</v>
      </c>
      <c r="F238" s="155" t="s">
        <v>1528</v>
      </c>
      <c r="G238" s="217" t="str">
        <f t="shared" ref="G238:G241" si="6">CONCATENATE(D238,"_",E238,"_",F238)</f>
        <v>[Alacarte CB]_Bánh Mì Bà Huynh - Cống Quỳnh_Feb.CB3</v>
      </c>
      <c r="H238" s="176" t="s">
        <v>2174</v>
      </c>
      <c r="I238" s="159" t="s">
        <v>2175</v>
      </c>
      <c r="J238" s="187" t="s">
        <v>736</v>
      </c>
      <c r="K238" s="159"/>
      <c r="L238" s="334" t="s">
        <v>737</v>
      </c>
      <c r="M238" s="159" t="s">
        <v>738</v>
      </c>
      <c r="N238" s="188" t="s">
        <v>739</v>
      </c>
      <c r="O238" s="191" t="s">
        <v>2176</v>
      </c>
      <c r="P238" s="168"/>
      <c r="Q238" s="159" t="s">
        <v>2177</v>
      </c>
      <c r="R238" s="168"/>
      <c r="S238" s="168"/>
      <c r="T238" s="168"/>
      <c r="U238" s="155" t="s">
        <v>696</v>
      </c>
      <c r="V238" s="155" t="b">
        <v>1</v>
      </c>
      <c r="W238" s="179" t="s">
        <v>2178</v>
      </c>
      <c r="X238" s="168"/>
      <c r="Y238" s="173">
        <v>19174</v>
      </c>
      <c r="Z238" s="162" t="s">
        <v>2179</v>
      </c>
      <c r="AA238" s="163" t="str">
        <f t="shared" si="4"/>
        <v>https://shopeefood.vn/bo-suu-tap/banhmi-bahuynh-giam50</v>
      </c>
      <c r="AB238" s="164" t="str">
        <f t="shared" si="5"/>
        <v>https://shopeefood.shopee.vn/bo-suu-tap/banhmi-bahuynh-giam50</v>
      </c>
    </row>
    <row r="239" spans="1:28" ht="135">
      <c r="A239" s="151" t="s">
        <v>1852</v>
      </c>
      <c r="B239" s="152"/>
      <c r="C239" s="152" t="s">
        <v>717</v>
      </c>
      <c r="D239" s="152" t="s">
        <v>222</v>
      </c>
      <c r="E239" s="191" t="s">
        <v>733</v>
      </c>
      <c r="F239" s="176" t="s">
        <v>2180</v>
      </c>
      <c r="G239" s="217" t="str">
        <f t="shared" si="6"/>
        <v>[Alacarte CB]_Bánh Mì Bà Huynh - Cống Quỳnh_Mar.CB3</v>
      </c>
      <c r="H239" s="193" t="s">
        <v>2181</v>
      </c>
      <c r="I239" s="193" t="s">
        <v>2182</v>
      </c>
      <c r="J239" s="187" t="s">
        <v>736</v>
      </c>
      <c r="K239" s="159"/>
      <c r="L239" s="334" t="s">
        <v>737</v>
      </c>
      <c r="M239" s="159" t="s">
        <v>738</v>
      </c>
      <c r="N239" s="188" t="s">
        <v>739</v>
      </c>
      <c r="O239" s="174" t="s">
        <v>2183</v>
      </c>
      <c r="P239" s="177"/>
      <c r="Q239" s="193" t="s">
        <v>2184</v>
      </c>
      <c r="R239" s="177"/>
      <c r="S239" s="177"/>
      <c r="T239" s="177"/>
      <c r="U239" s="155" t="s">
        <v>696</v>
      </c>
      <c r="V239" s="155" t="b">
        <v>0</v>
      </c>
      <c r="W239" s="179" t="s">
        <v>2185</v>
      </c>
      <c r="X239" s="168"/>
      <c r="Y239" s="173">
        <v>19440</v>
      </c>
      <c r="Z239" s="162" t="s">
        <v>2186</v>
      </c>
      <c r="AA239" s="163" t="str">
        <f t="shared" si="4"/>
        <v>https://shopeefood.vn/bo-suu-tap/a-banh-mi-ba-huynh</v>
      </c>
      <c r="AB239" s="164" t="str">
        <f t="shared" si="5"/>
        <v>https://shopeefood.shopee.vn/bo-suu-tap/a-banh-mi-ba-huynh</v>
      </c>
    </row>
    <row r="240" spans="1:28" ht="90">
      <c r="A240" s="151" t="s">
        <v>935</v>
      </c>
      <c r="B240" s="152"/>
      <c r="C240" s="152" t="s">
        <v>706</v>
      </c>
      <c r="D240" s="152" t="s">
        <v>217</v>
      </c>
      <c r="E240" s="153" t="s">
        <v>1788</v>
      </c>
      <c r="F240" s="155" t="s">
        <v>935</v>
      </c>
      <c r="G240" s="217" t="str">
        <f t="shared" si="6"/>
        <v>[Win 4]_GrowPLUS+_Feb</v>
      </c>
      <c r="H240" s="171" t="s">
        <v>2187</v>
      </c>
      <c r="I240" s="155" t="s">
        <v>2188</v>
      </c>
      <c r="J240" s="194" t="s">
        <v>1791</v>
      </c>
      <c r="K240" s="157"/>
      <c r="L240" s="159"/>
      <c r="M240" s="159"/>
      <c r="N240" s="168"/>
      <c r="O240" s="171" t="s">
        <v>2189</v>
      </c>
      <c r="P240" s="168"/>
      <c r="Q240" s="159"/>
      <c r="R240" s="177" t="s">
        <v>2190</v>
      </c>
      <c r="S240" s="168"/>
      <c r="T240" s="168"/>
      <c r="U240" s="155" t="s">
        <v>696</v>
      </c>
      <c r="V240" s="155" t="b">
        <v>0</v>
      </c>
      <c r="W240" s="179" t="s">
        <v>2191</v>
      </c>
      <c r="X240" s="168"/>
      <c r="Y240" s="173">
        <v>19103</v>
      </c>
      <c r="Z240" s="162" t="s">
        <v>2192</v>
      </c>
      <c r="AA240" s="163" t="str">
        <f t="shared" si="4"/>
        <v>https://shopeefood.vn/bo-suu-tap/growplus-feb</v>
      </c>
      <c r="AB240" s="164" t="str">
        <f t="shared" si="5"/>
        <v>https://shopeefood.shopee.vn/bo-suu-tap/growplus-feb</v>
      </c>
    </row>
    <row r="241" spans="1:28" ht="180">
      <c r="A241" s="151" t="s">
        <v>935</v>
      </c>
      <c r="B241" s="152"/>
      <c r="C241" s="152" t="s">
        <v>717</v>
      </c>
      <c r="D241" s="152" t="s">
        <v>222</v>
      </c>
      <c r="E241" s="191" t="s">
        <v>2193</v>
      </c>
      <c r="F241" s="155" t="s">
        <v>1537</v>
      </c>
      <c r="G241" s="217" t="str">
        <f t="shared" si="6"/>
        <v>[Alacarte CB]_FLYCHEF_Feb.CB2</v>
      </c>
      <c r="H241" s="264" t="s">
        <v>2194</v>
      </c>
      <c r="I241" s="193" t="s">
        <v>2195</v>
      </c>
      <c r="J241" s="170" t="s">
        <v>2196</v>
      </c>
      <c r="K241" s="159"/>
      <c r="L241" s="170" t="s">
        <v>2197</v>
      </c>
      <c r="M241" s="171" t="s">
        <v>2198</v>
      </c>
      <c r="N241" s="177"/>
      <c r="O241" s="193"/>
      <c r="P241" s="177"/>
      <c r="Q241" s="193"/>
      <c r="R241" s="177" t="s">
        <v>2199</v>
      </c>
      <c r="S241" s="177"/>
      <c r="T241" s="177"/>
      <c r="U241" s="155" t="s">
        <v>696</v>
      </c>
      <c r="V241" s="155" t="b">
        <v>1</v>
      </c>
      <c r="W241" s="179" t="s">
        <v>2200</v>
      </c>
      <c r="X241" s="168"/>
      <c r="Y241" s="173">
        <v>19046</v>
      </c>
      <c r="Z241" s="162" t="s">
        <v>2201</v>
      </c>
      <c r="AA241" s="163" t="str">
        <f t="shared" si="4"/>
        <v>https://shopeefood.vn/bo-suu-tap/flychef-giam30</v>
      </c>
      <c r="AB241" s="164" t="str">
        <f t="shared" si="5"/>
        <v>https://shopeefood.shopee.vn/bo-suu-tap/flychef-giam30</v>
      </c>
    </row>
    <row r="242" spans="1:28" ht="90">
      <c r="A242" s="151" t="s">
        <v>935</v>
      </c>
      <c r="B242" s="152"/>
      <c r="C242" s="152" t="s">
        <v>2156</v>
      </c>
      <c r="D242" s="152" t="s">
        <v>209</v>
      </c>
      <c r="E242" s="180" t="s">
        <v>2165</v>
      </c>
      <c r="F242" s="181" t="s">
        <v>2202</v>
      </c>
      <c r="G242" s="332" t="s">
        <v>2203</v>
      </c>
      <c r="H242" s="176" t="s">
        <v>2204</v>
      </c>
      <c r="I242" s="183" t="s">
        <v>2205</v>
      </c>
      <c r="J242" s="209" t="s">
        <v>2161</v>
      </c>
      <c r="K242" s="162"/>
      <c r="L242" s="162"/>
      <c r="M242" s="162"/>
      <c r="N242" s="169"/>
      <c r="O242" s="183"/>
      <c r="P242" s="169"/>
      <c r="Q242" s="183" t="s">
        <v>2206</v>
      </c>
      <c r="R242" s="177"/>
      <c r="S242" s="177"/>
      <c r="T242" s="177"/>
      <c r="U242" s="155" t="s">
        <v>725</v>
      </c>
      <c r="V242" s="155" t="b">
        <v>1</v>
      </c>
      <c r="W242" s="170" t="s">
        <v>2207</v>
      </c>
      <c r="X242" s="168"/>
      <c r="Y242" s="173">
        <v>19099</v>
      </c>
      <c r="Z242" s="162" t="s">
        <v>2208</v>
      </c>
      <c r="AA242" s="163" t="str">
        <f t="shared" si="4"/>
        <v>https://shopeefood.vn/bo-suu-tap/nutifood-feb</v>
      </c>
      <c r="AB242" s="164" t="str">
        <f t="shared" si="5"/>
        <v>https://shopeefood.shopee.vn/bo-suu-tap/nutifood-feb</v>
      </c>
    </row>
    <row r="243" spans="1:28" ht="90">
      <c r="A243" s="151" t="s">
        <v>1852</v>
      </c>
      <c r="B243" s="152"/>
      <c r="C243" s="152" t="s">
        <v>2156</v>
      </c>
      <c r="D243" s="152" t="s">
        <v>209</v>
      </c>
      <c r="E243" s="180" t="s">
        <v>2165</v>
      </c>
      <c r="F243" s="181" t="s">
        <v>2209</v>
      </c>
      <c r="G243" s="332" t="s">
        <v>2210</v>
      </c>
      <c r="H243" s="176" t="s">
        <v>2211</v>
      </c>
      <c r="I243" s="183" t="s">
        <v>2212</v>
      </c>
      <c r="J243" s="209" t="s">
        <v>2213</v>
      </c>
      <c r="K243" s="162"/>
      <c r="L243" s="162"/>
      <c r="M243" s="162"/>
      <c r="N243" s="169"/>
      <c r="O243" s="183"/>
      <c r="P243" s="169"/>
      <c r="Q243" s="183" t="s">
        <v>2214</v>
      </c>
      <c r="R243" s="177"/>
      <c r="S243" s="177"/>
      <c r="T243" s="177"/>
      <c r="U243" s="155" t="s">
        <v>696</v>
      </c>
      <c r="V243" s="155" t="b">
        <v>0</v>
      </c>
      <c r="W243" s="170" t="s">
        <v>2215</v>
      </c>
      <c r="X243" s="168"/>
      <c r="Y243" s="173">
        <v>19497</v>
      </c>
      <c r="Z243" s="162" t="s">
        <v>2216</v>
      </c>
      <c r="AA243" s="163" t="str">
        <f t="shared" si="4"/>
        <v>https://shopeefood.vn/bo-suu-tap/v-nutifood</v>
      </c>
      <c r="AB243" s="164" t="str">
        <f t="shared" si="5"/>
        <v>https://shopeefood.shopee.vn/bo-suu-tap/v-nutifood</v>
      </c>
    </row>
    <row r="244" spans="1:28" ht="105">
      <c r="A244" s="151" t="s">
        <v>1852</v>
      </c>
      <c r="B244" s="152"/>
      <c r="C244" s="152" t="s">
        <v>2156</v>
      </c>
      <c r="D244" s="152" t="s">
        <v>209</v>
      </c>
      <c r="E244" s="180" t="s">
        <v>2157</v>
      </c>
      <c r="F244" s="181" t="s">
        <v>2217</v>
      </c>
      <c r="G244" s="332" t="s">
        <v>2218</v>
      </c>
      <c r="H244" s="176" t="s">
        <v>2219</v>
      </c>
      <c r="I244" s="183" t="s">
        <v>2220</v>
      </c>
      <c r="J244" s="209" t="s">
        <v>2161</v>
      </c>
      <c r="K244" s="162"/>
      <c r="L244" s="162"/>
      <c r="M244" s="162"/>
      <c r="N244" s="169"/>
      <c r="O244" s="183"/>
      <c r="P244" s="169"/>
      <c r="Q244" s="183" t="s">
        <v>2221</v>
      </c>
      <c r="R244" s="177"/>
      <c r="S244" s="177"/>
      <c r="T244" s="177"/>
      <c r="U244" s="155" t="s">
        <v>725</v>
      </c>
      <c r="V244" s="155" t="b">
        <v>0</v>
      </c>
      <c r="W244" s="170" t="s">
        <v>2222</v>
      </c>
      <c r="X244" s="168"/>
      <c r="Y244" s="173">
        <v>19534</v>
      </c>
      <c r="Z244" s="162" t="s">
        <v>2223</v>
      </c>
      <c r="AA244" s="163" t="str">
        <f t="shared" si="4"/>
        <v>https://shopeefood.vn/bo-suu-tap/v-heineken</v>
      </c>
      <c r="AB244" s="164" t="str">
        <f t="shared" si="5"/>
        <v>https://shopeefood.shopee.vn/bo-suu-tap/v-heineken</v>
      </c>
    </row>
    <row r="245" spans="1:28" ht="195">
      <c r="A245" s="151" t="s">
        <v>684</v>
      </c>
      <c r="B245" s="152"/>
      <c r="C245" s="152" t="s">
        <v>706</v>
      </c>
      <c r="D245" s="152" t="s">
        <v>225</v>
      </c>
      <c r="E245" s="181" t="s">
        <v>2224</v>
      </c>
      <c r="F245" s="181" t="s">
        <v>2225</v>
      </c>
      <c r="G245" s="223" t="str">
        <f t="shared" ref="G245:G490" si="7">CONCATENATE(D245,"_",E245,"_",F245)</f>
        <v>[PNS]_HDBank_Jan.Muadee</v>
      </c>
      <c r="H245" s="175" t="s">
        <v>2226</v>
      </c>
      <c r="I245" s="175" t="s">
        <v>2227</v>
      </c>
      <c r="J245" s="165"/>
      <c r="K245" s="335"/>
      <c r="L245" s="167"/>
      <c r="M245" s="167"/>
      <c r="N245" s="165"/>
      <c r="O245" s="335"/>
      <c r="P245" s="165"/>
      <c r="Q245" s="167" t="s">
        <v>2228</v>
      </c>
      <c r="R245" s="165" t="s">
        <v>2228</v>
      </c>
      <c r="S245" s="165" t="s">
        <v>2228</v>
      </c>
      <c r="T245" s="165" t="s">
        <v>2229</v>
      </c>
      <c r="U245" s="155"/>
      <c r="V245" s="155" t="b">
        <v>0</v>
      </c>
      <c r="W245" s="179" t="s">
        <v>2230</v>
      </c>
      <c r="X245" s="179" t="s">
        <v>2231</v>
      </c>
      <c r="Y245" s="173">
        <v>0</v>
      </c>
      <c r="Z245" s="169"/>
      <c r="AA245" s="163" t="str">
        <f t="shared" si="4"/>
        <v>https://shopeefood.vn/bo-suu-tap/</v>
      </c>
      <c r="AB245" s="164" t="str">
        <f t="shared" si="5"/>
        <v>https://shopeefood.shopee.vn/bo-suu-tap/</v>
      </c>
    </row>
    <row r="246" spans="1:28" ht="150">
      <c r="A246" s="151" t="s">
        <v>935</v>
      </c>
      <c r="B246" s="152"/>
      <c r="C246" s="152" t="s">
        <v>706</v>
      </c>
      <c r="D246" s="152" t="s">
        <v>222</v>
      </c>
      <c r="E246" s="174" t="s">
        <v>2232</v>
      </c>
      <c r="F246" s="155" t="s">
        <v>1557</v>
      </c>
      <c r="G246" s="217" t="str">
        <f t="shared" si="7"/>
        <v>[Alacarte CB]_Guu Chicken - Gà Rán &amp; Cơm Gà_Feb.CB4</v>
      </c>
      <c r="H246" s="193" t="s">
        <v>2233</v>
      </c>
      <c r="I246" s="159" t="s">
        <v>1530</v>
      </c>
      <c r="J246" s="178" t="s">
        <v>2234</v>
      </c>
      <c r="K246" s="159"/>
      <c r="L246" s="157" t="s">
        <v>2235</v>
      </c>
      <c r="M246" s="155" t="s">
        <v>2236</v>
      </c>
      <c r="N246" s="177" t="s">
        <v>2237</v>
      </c>
      <c r="O246" s="159"/>
      <c r="P246" s="168"/>
      <c r="Q246" s="159"/>
      <c r="R246" s="177" t="s">
        <v>2238</v>
      </c>
      <c r="S246" s="168"/>
      <c r="T246" s="168"/>
      <c r="U246" s="155" t="s">
        <v>696</v>
      </c>
      <c r="V246" s="155" t="b">
        <v>1</v>
      </c>
      <c r="W246" s="179" t="s">
        <v>2239</v>
      </c>
      <c r="X246" s="168"/>
      <c r="Y246" s="173">
        <v>19138</v>
      </c>
      <c r="Z246" s="162" t="s">
        <v>2240</v>
      </c>
      <c r="AA246" s="163" t="str">
        <f t="shared" si="4"/>
        <v>https://shopeefood.vn/bo-suu-tap/com-ga-guu-chicken</v>
      </c>
      <c r="AB246" s="164" t="str">
        <f t="shared" si="5"/>
        <v>https://shopeefood.shopee.vn/bo-suu-tap/com-ga-guu-chicken</v>
      </c>
    </row>
    <row r="247" spans="1:28" ht="135">
      <c r="A247" s="151" t="s">
        <v>935</v>
      </c>
      <c r="B247" s="152"/>
      <c r="C247" s="152" t="s">
        <v>970</v>
      </c>
      <c r="D247" s="152" t="s">
        <v>201</v>
      </c>
      <c r="E247" s="180" t="s">
        <v>390</v>
      </c>
      <c r="F247" s="181" t="s">
        <v>2241</v>
      </c>
      <c r="G247" s="217" t="str">
        <f t="shared" si="7"/>
        <v>[SJBP]_Starbucks Coffee_14/2</v>
      </c>
      <c r="H247" s="176" t="s">
        <v>2242</v>
      </c>
      <c r="I247" s="183" t="s">
        <v>2145</v>
      </c>
      <c r="J247" s="209" t="s">
        <v>974</v>
      </c>
      <c r="K247" s="162"/>
      <c r="L247" s="162"/>
      <c r="M247" s="162"/>
      <c r="N247" s="169"/>
      <c r="O247" s="183"/>
      <c r="P247" s="169"/>
      <c r="Q247" s="183" t="s">
        <v>2243</v>
      </c>
      <c r="R247" s="183" t="s">
        <v>2243</v>
      </c>
      <c r="S247" s="183" t="s">
        <v>2243</v>
      </c>
      <c r="T247" s="183" t="s">
        <v>2243</v>
      </c>
      <c r="U247" s="155"/>
      <c r="V247" s="155" t="b">
        <v>0</v>
      </c>
      <c r="W247" s="179" t="s">
        <v>2244</v>
      </c>
      <c r="X247" s="168"/>
      <c r="Y247" s="173">
        <v>19104</v>
      </c>
      <c r="Z247" s="162" t="s">
        <v>2245</v>
      </c>
      <c r="AA247" s="163" t="str">
        <f t="shared" si="4"/>
        <v>https://shopeefood.vn/bo-suu-tap/starbucks-khao-tra-buoi</v>
      </c>
      <c r="AB247" s="164" t="str">
        <f t="shared" si="5"/>
        <v>https://shopeefood.shopee.vn/bo-suu-tap/starbucks-khao-tra-buoi</v>
      </c>
    </row>
    <row r="248" spans="1:28" ht="120">
      <c r="A248" s="151" t="s">
        <v>935</v>
      </c>
      <c r="B248" s="152"/>
      <c r="C248" s="152" t="s">
        <v>970</v>
      </c>
      <c r="D248" s="152" t="s">
        <v>201</v>
      </c>
      <c r="E248" s="180" t="s">
        <v>390</v>
      </c>
      <c r="F248" s="181" t="s">
        <v>2246</v>
      </c>
      <c r="G248" s="217" t="str">
        <f t="shared" si="7"/>
        <v>[SJBP]_Starbucks Coffee_Indi 4-7.2</v>
      </c>
      <c r="H248" s="176" t="s">
        <v>2247</v>
      </c>
      <c r="I248" s="183" t="s">
        <v>2248</v>
      </c>
      <c r="J248" s="209" t="s">
        <v>974</v>
      </c>
      <c r="K248" s="162"/>
      <c r="L248" s="162"/>
      <c r="M248" s="162"/>
      <c r="N248" s="169"/>
      <c r="O248" s="183"/>
      <c r="P248" s="169"/>
      <c r="Q248" s="183" t="s">
        <v>2249</v>
      </c>
      <c r="R248" s="183" t="s">
        <v>2249</v>
      </c>
      <c r="S248" s="183" t="s">
        <v>2249</v>
      </c>
      <c r="T248" s="183" t="s">
        <v>2249</v>
      </c>
      <c r="U248" s="155"/>
      <c r="V248" s="155" t="b">
        <v>0</v>
      </c>
      <c r="W248" s="179" t="s">
        <v>2250</v>
      </c>
      <c r="X248" s="168"/>
      <c r="Y248" s="173">
        <v>19040</v>
      </c>
      <c r="Z248" s="162" t="s">
        <v>2251</v>
      </c>
      <c r="AA248" s="163" t="str">
        <f t="shared" si="4"/>
        <v>https://shopeefood.vn/bo-suu-tap/starbucks-cf-20</v>
      </c>
      <c r="AB248" s="164" t="str">
        <f t="shared" si="5"/>
        <v>https://shopeefood.shopee.vn/bo-suu-tap/starbucks-cf-20</v>
      </c>
    </row>
    <row r="249" spans="1:28" ht="90">
      <c r="A249" s="151" t="s">
        <v>935</v>
      </c>
      <c r="B249" s="152"/>
      <c r="C249" s="152" t="s">
        <v>685</v>
      </c>
      <c r="D249" s="152" t="s">
        <v>219</v>
      </c>
      <c r="E249" s="153" t="s">
        <v>258</v>
      </c>
      <c r="F249" s="152" t="s">
        <v>1310</v>
      </c>
      <c r="G249" s="217" t="str">
        <f t="shared" si="7"/>
        <v>[Alacarte]_Cheese Coffee_Thank you Drivers 2024</v>
      </c>
      <c r="H249" s="155" t="s">
        <v>2252</v>
      </c>
      <c r="I249" s="155" t="s">
        <v>2253</v>
      </c>
      <c r="J249" s="248" t="s">
        <v>2254</v>
      </c>
      <c r="K249" s="158"/>
      <c r="L249" s="159"/>
      <c r="M249" s="155"/>
      <c r="N249" s="155"/>
      <c r="O249" s="152" t="s">
        <v>2255</v>
      </c>
      <c r="P249" s="250"/>
      <c r="Q249" s="193" t="s">
        <v>2256</v>
      </c>
      <c r="R249" s="250"/>
      <c r="S249" s="250"/>
      <c r="T249" s="250"/>
      <c r="U249" s="155" t="s">
        <v>696</v>
      </c>
      <c r="V249" s="155" t="b">
        <v>0</v>
      </c>
      <c r="W249" s="179" t="s">
        <v>2138</v>
      </c>
      <c r="X249" s="168"/>
      <c r="Y249" s="173">
        <v>19139</v>
      </c>
      <c r="Z249" s="162" t="s">
        <v>2257</v>
      </c>
      <c r="AA249" s="163" t="str">
        <f t="shared" si="4"/>
        <v>https://shopeefood.vn/bo-suu-tap/cheese-cf-b2g1</v>
      </c>
      <c r="AB249" s="164" t="str">
        <f t="shared" si="5"/>
        <v>https://shopeefood.shopee.vn/bo-suu-tap/cheese-cf-b2g1</v>
      </c>
    </row>
    <row r="250" spans="1:28" ht="90">
      <c r="A250" s="151" t="s">
        <v>935</v>
      </c>
      <c r="B250" s="152"/>
      <c r="C250" s="152" t="s">
        <v>717</v>
      </c>
      <c r="D250" s="152" t="s">
        <v>219</v>
      </c>
      <c r="E250" s="174" t="s">
        <v>183</v>
      </c>
      <c r="F250" s="176" t="s">
        <v>935</v>
      </c>
      <c r="G250" s="217" t="str">
        <f t="shared" si="7"/>
        <v>[Alacarte]_3 Râu - Gà Rán &amp; Pizza_Feb</v>
      </c>
      <c r="H250" s="182" t="s">
        <v>2258</v>
      </c>
      <c r="I250" s="193" t="s">
        <v>2259</v>
      </c>
      <c r="J250" s="209" t="s">
        <v>1478</v>
      </c>
      <c r="K250" s="162"/>
      <c r="L250" s="162"/>
      <c r="M250" s="162"/>
      <c r="N250" s="169"/>
      <c r="O250" s="183" t="s">
        <v>723</v>
      </c>
      <c r="P250" s="169"/>
      <c r="Q250" s="183" t="s">
        <v>2260</v>
      </c>
      <c r="R250" s="177"/>
      <c r="S250" s="177"/>
      <c r="T250" s="177"/>
      <c r="U250" s="155" t="s">
        <v>725</v>
      </c>
      <c r="V250" s="155" t="b">
        <v>1</v>
      </c>
      <c r="W250" s="170" t="s">
        <v>2261</v>
      </c>
      <c r="X250" s="168"/>
      <c r="Y250" s="173">
        <v>19105</v>
      </c>
      <c r="Z250" s="162" t="s">
        <v>2262</v>
      </c>
      <c r="AA250" s="163" t="str">
        <f t="shared" si="4"/>
        <v>https://shopeefood.vn/bo-suu-tap/ga-ran-3-rau</v>
      </c>
      <c r="AB250" s="164" t="str">
        <f t="shared" si="5"/>
        <v>https://shopeefood.shopee.vn/bo-suu-tap/ga-ran-3-rau</v>
      </c>
    </row>
    <row r="251" spans="1:28" ht="90">
      <c r="A251" s="151" t="s">
        <v>935</v>
      </c>
      <c r="B251" s="152"/>
      <c r="C251" s="152" t="s">
        <v>706</v>
      </c>
      <c r="D251" s="152" t="s">
        <v>213</v>
      </c>
      <c r="E251" s="191" t="s">
        <v>1097</v>
      </c>
      <c r="F251" s="176" t="s">
        <v>935</v>
      </c>
      <c r="G251" s="217" t="str">
        <f t="shared" si="7"/>
        <v>[Win 2]_Trà Sữa Sunday Basic_Feb</v>
      </c>
      <c r="H251" s="155" t="s">
        <v>2263</v>
      </c>
      <c r="I251" s="159" t="s">
        <v>2264</v>
      </c>
      <c r="J251" s="178" t="s">
        <v>1100</v>
      </c>
      <c r="K251" s="157"/>
      <c r="L251" s="157"/>
      <c r="M251" s="159"/>
      <c r="N251" s="168"/>
      <c r="O251" s="183" t="s">
        <v>723</v>
      </c>
      <c r="P251" s="168"/>
      <c r="Q251" s="193" t="s">
        <v>2265</v>
      </c>
      <c r="R251" s="168"/>
      <c r="S251" s="168"/>
      <c r="T251" s="168"/>
      <c r="U251" s="155" t="s">
        <v>696</v>
      </c>
      <c r="V251" s="155" t="b">
        <v>1</v>
      </c>
      <c r="W251" s="179" t="s">
        <v>1514</v>
      </c>
      <c r="X251" s="168"/>
      <c r="Y251" s="173">
        <v>19060</v>
      </c>
      <c r="Z251" s="162" t="s">
        <v>2266</v>
      </c>
      <c r="AA251" s="163" t="str">
        <f t="shared" si="4"/>
        <v>https://shopeefood.vn/bo-suu-tap/sunday-basic--b1g1</v>
      </c>
      <c r="AB251" s="164" t="str">
        <f t="shared" si="5"/>
        <v>https://shopeefood.shopee.vn/bo-suu-tap/sunday-basic--b1g1</v>
      </c>
    </row>
    <row r="252" spans="1:28" ht="30">
      <c r="A252" s="151" t="s">
        <v>935</v>
      </c>
      <c r="B252" s="152"/>
      <c r="C252" s="152" t="s">
        <v>706</v>
      </c>
      <c r="D252" s="152" t="s">
        <v>222</v>
      </c>
      <c r="E252" s="191" t="s">
        <v>1097</v>
      </c>
      <c r="F252" s="176" t="s">
        <v>1537</v>
      </c>
      <c r="G252" s="217" t="str">
        <f t="shared" si="7"/>
        <v>[Alacarte CB]_Trà Sữa Sunday Basic_Feb.CB2</v>
      </c>
      <c r="H252" s="155" t="s">
        <v>2267</v>
      </c>
      <c r="I252" s="155" t="s">
        <v>2205</v>
      </c>
      <c r="J252" s="179" t="s">
        <v>1486</v>
      </c>
      <c r="K252" s="157"/>
      <c r="L252" s="157"/>
      <c r="M252" s="159"/>
      <c r="N252" s="168"/>
      <c r="O252" s="183" t="s">
        <v>723</v>
      </c>
      <c r="P252" s="168"/>
      <c r="Q252" s="159"/>
      <c r="R252" s="168"/>
      <c r="S252" s="168"/>
      <c r="T252" s="155" t="s">
        <v>2268</v>
      </c>
      <c r="U252" s="155" t="s">
        <v>696</v>
      </c>
      <c r="V252" s="155" t="b">
        <v>0</v>
      </c>
      <c r="W252" s="179" t="s">
        <v>1514</v>
      </c>
      <c r="X252" s="168"/>
      <c r="Y252" s="173">
        <v>19061</v>
      </c>
      <c r="Z252" s="162" t="s">
        <v>2269</v>
      </c>
      <c r="AA252" s="163" t="str">
        <f t="shared" si="4"/>
        <v>https://shopeefood.vn/bo-suu-tap/sunday-basic--oth</v>
      </c>
      <c r="AB252" s="164" t="str">
        <f t="shared" si="5"/>
        <v>https://shopeefood.shopee.vn/bo-suu-tap/sunday-basic--oth</v>
      </c>
    </row>
    <row r="253" spans="1:28" ht="165">
      <c r="A253" s="151" t="s">
        <v>935</v>
      </c>
      <c r="B253" s="152"/>
      <c r="C253" s="152" t="s">
        <v>706</v>
      </c>
      <c r="D253" s="152" t="s">
        <v>225</v>
      </c>
      <c r="E253" s="175" t="s">
        <v>1163</v>
      </c>
      <c r="F253" s="336" t="s">
        <v>2270</v>
      </c>
      <c r="G253" s="217" t="str">
        <f t="shared" si="7"/>
        <v>[PNS]_HD SAISON_Feb.FOOD</v>
      </c>
      <c r="H253" s="222" t="s">
        <v>2271</v>
      </c>
      <c r="I253" s="229" t="s">
        <v>2272</v>
      </c>
      <c r="J253" s="337"/>
      <c r="K253" s="193"/>
      <c r="L253" s="193"/>
      <c r="M253" s="193"/>
      <c r="N253" s="177"/>
      <c r="O253" s="337"/>
      <c r="P253" s="230"/>
      <c r="Q253" s="175" t="s">
        <v>2273</v>
      </c>
      <c r="R253" s="175" t="s">
        <v>2273</v>
      </c>
      <c r="S253" s="175" t="s">
        <v>2273</v>
      </c>
      <c r="T253" s="175" t="s">
        <v>2273</v>
      </c>
      <c r="U253" s="155"/>
      <c r="V253" s="155" t="b">
        <v>0</v>
      </c>
      <c r="W253" s="338" t="s">
        <v>2274</v>
      </c>
      <c r="X253" s="339" t="s">
        <v>2275</v>
      </c>
      <c r="Y253" s="173">
        <v>0</v>
      </c>
      <c r="Z253" s="169"/>
      <c r="AA253" s="163" t="str">
        <f t="shared" si="4"/>
        <v>https://shopeefood.vn/bo-suu-tap/</v>
      </c>
      <c r="AB253" s="164" t="str">
        <f t="shared" si="5"/>
        <v>https://shopeefood.shopee.vn/bo-suu-tap/</v>
      </c>
    </row>
    <row r="254" spans="1:28" ht="165">
      <c r="A254" s="151" t="s">
        <v>935</v>
      </c>
      <c r="B254" s="152"/>
      <c r="C254" s="152" t="s">
        <v>706</v>
      </c>
      <c r="D254" s="152" t="s">
        <v>225</v>
      </c>
      <c r="E254" s="175" t="s">
        <v>1190</v>
      </c>
      <c r="F254" s="336" t="s">
        <v>2276</v>
      </c>
      <c r="G254" s="223" t="str">
        <f t="shared" si="7"/>
        <v>[PNS]_MB JCB Hi ShopeeFood_Feb.USAGE</v>
      </c>
      <c r="H254" s="175" t="s">
        <v>2277</v>
      </c>
      <c r="I254" s="224" t="s">
        <v>2278</v>
      </c>
      <c r="J254" s="340"/>
      <c r="K254" s="193"/>
      <c r="L254" s="193"/>
      <c r="M254" s="193"/>
      <c r="N254" s="177"/>
      <c r="O254" s="337"/>
      <c r="P254" s="230"/>
      <c r="Q254" s="222" t="s">
        <v>2279</v>
      </c>
      <c r="R254" s="230" t="s">
        <v>2279</v>
      </c>
      <c r="S254" s="230" t="s">
        <v>2279</v>
      </c>
      <c r="T254" s="230" t="s">
        <v>2279</v>
      </c>
      <c r="U254" s="155"/>
      <c r="V254" s="155" t="b">
        <v>0</v>
      </c>
      <c r="W254" s="341" t="s">
        <v>2280</v>
      </c>
      <c r="X254" s="231" t="s">
        <v>2281</v>
      </c>
      <c r="Y254" s="173">
        <v>18846</v>
      </c>
      <c r="Z254" s="169"/>
      <c r="AA254" s="163" t="str">
        <f t="shared" si="4"/>
        <v>https://shopeefood.vn/bo-suu-tap/</v>
      </c>
      <c r="AB254" s="164" t="str">
        <f t="shared" si="5"/>
        <v>https://shopeefood.shopee.vn/bo-suu-tap/</v>
      </c>
    </row>
    <row r="255" spans="1:28" ht="120">
      <c r="A255" s="151" t="s">
        <v>935</v>
      </c>
      <c r="B255" s="152"/>
      <c r="C255" s="152" t="s">
        <v>706</v>
      </c>
      <c r="D255" s="152" t="s">
        <v>225</v>
      </c>
      <c r="E255" s="175" t="s">
        <v>1180</v>
      </c>
      <c r="F255" s="336" t="s">
        <v>935</v>
      </c>
      <c r="G255" s="223" t="str">
        <f t="shared" si="7"/>
        <v>[PNS]_VietinBank_Feb</v>
      </c>
      <c r="H255" s="222" t="s">
        <v>2282</v>
      </c>
      <c r="I255" s="224" t="s">
        <v>2283</v>
      </c>
      <c r="J255" s="337"/>
      <c r="K255" s="193"/>
      <c r="L255" s="193"/>
      <c r="M255" s="193"/>
      <c r="N255" s="177"/>
      <c r="O255" s="337"/>
      <c r="P255" s="230"/>
      <c r="Q255" s="175" t="s">
        <v>2284</v>
      </c>
      <c r="R255" s="175" t="s">
        <v>2284</v>
      </c>
      <c r="S255" s="175" t="s">
        <v>2284</v>
      </c>
      <c r="T255" s="175" t="s">
        <v>2284</v>
      </c>
      <c r="U255" s="155"/>
      <c r="V255" s="155" t="b">
        <v>0</v>
      </c>
      <c r="W255" s="342" t="s">
        <v>1188</v>
      </c>
      <c r="X255" s="343" t="s">
        <v>2285</v>
      </c>
      <c r="Y255" s="173">
        <v>0</v>
      </c>
      <c r="Z255" s="169"/>
      <c r="AA255" s="163" t="str">
        <f t="shared" si="4"/>
        <v>https://shopeefood.vn/bo-suu-tap/</v>
      </c>
      <c r="AB255" s="164" t="str">
        <f t="shared" si="5"/>
        <v>https://shopeefood.shopee.vn/bo-suu-tap/</v>
      </c>
    </row>
    <row r="256" spans="1:28" ht="195">
      <c r="A256" s="151" t="s">
        <v>935</v>
      </c>
      <c r="B256" s="152"/>
      <c r="C256" s="152" t="s">
        <v>706</v>
      </c>
      <c r="D256" s="152" t="s">
        <v>225</v>
      </c>
      <c r="E256" s="175" t="s">
        <v>2224</v>
      </c>
      <c r="F256" s="336" t="s">
        <v>2286</v>
      </c>
      <c r="G256" s="223" t="str">
        <f t="shared" si="7"/>
        <v>[PNS]_HDBank_Feb.Muadee</v>
      </c>
      <c r="H256" s="175" t="s">
        <v>2287</v>
      </c>
      <c r="I256" s="229" t="s">
        <v>2227</v>
      </c>
      <c r="J256" s="337"/>
      <c r="K256" s="218"/>
      <c r="L256" s="193"/>
      <c r="M256" s="193"/>
      <c r="N256" s="177"/>
      <c r="O256" s="337"/>
      <c r="P256" s="230"/>
      <c r="Q256" s="222" t="s">
        <v>2288</v>
      </c>
      <c r="R256" s="230" t="s">
        <v>2288</v>
      </c>
      <c r="S256" s="230" t="s">
        <v>2288</v>
      </c>
      <c r="T256" s="230" t="s">
        <v>2288</v>
      </c>
      <c r="U256" s="155"/>
      <c r="V256" s="155" t="b">
        <v>0</v>
      </c>
      <c r="W256" s="344" t="s">
        <v>2230</v>
      </c>
      <c r="X256" s="345" t="s">
        <v>2289</v>
      </c>
      <c r="Y256" s="173">
        <v>0</v>
      </c>
      <c r="Z256" s="169"/>
      <c r="AA256" s="163" t="str">
        <f t="shared" si="4"/>
        <v>https://shopeefood.vn/bo-suu-tap/</v>
      </c>
      <c r="AB256" s="164" t="str">
        <f t="shared" si="5"/>
        <v>https://shopeefood.shopee.vn/bo-suu-tap/</v>
      </c>
    </row>
    <row r="257" spans="1:28" ht="120">
      <c r="A257" s="151" t="s">
        <v>935</v>
      </c>
      <c r="B257" s="152"/>
      <c r="C257" s="152" t="s">
        <v>706</v>
      </c>
      <c r="D257" s="152" t="s">
        <v>225</v>
      </c>
      <c r="E257" s="222" t="s">
        <v>1134</v>
      </c>
      <c r="F257" s="336" t="s">
        <v>935</v>
      </c>
      <c r="G257" s="223" t="str">
        <f t="shared" si="7"/>
        <v>[PNS]_TPB JCB Cashback_Feb</v>
      </c>
      <c r="H257" s="222" t="s">
        <v>2290</v>
      </c>
      <c r="I257" s="229" t="s">
        <v>2291</v>
      </c>
      <c r="J257" s="337"/>
      <c r="K257" s="218"/>
      <c r="L257" s="193"/>
      <c r="M257" s="193"/>
      <c r="N257" s="177"/>
      <c r="O257" s="337"/>
      <c r="P257" s="230"/>
      <c r="Q257" s="222" t="s">
        <v>2292</v>
      </c>
      <c r="R257" s="230" t="s">
        <v>2292</v>
      </c>
      <c r="S257" s="230" t="s">
        <v>2292</v>
      </c>
      <c r="T257" s="230" t="s">
        <v>2292</v>
      </c>
      <c r="U257" s="155"/>
      <c r="V257" s="155" t="b">
        <v>0</v>
      </c>
      <c r="W257" s="341" t="s">
        <v>2293</v>
      </c>
      <c r="X257" s="231" t="s">
        <v>2294</v>
      </c>
      <c r="Y257" s="173">
        <v>0</v>
      </c>
      <c r="Z257" s="169"/>
      <c r="AA257" s="163" t="str">
        <f t="shared" si="4"/>
        <v>https://shopeefood.vn/bo-suu-tap/</v>
      </c>
      <c r="AB257" s="164" t="str">
        <f t="shared" si="5"/>
        <v>https://shopeefood.shopee.vn/bo-suu-tap/</v>
      </c>
    </row>
    <row r="258" spans="1:28" ht="180">
      <c r="A258" s="151" t="s">
        <v>935</v>
      </c>
      <c r="B258" s="152"/>
      <c r="C258" s="152" t="s">
        <v>706</v>
      </c>
      <c r="D258" s="152" t="s">
        <v>225</v>
      </c>
      <c r="E258" s="222" t="s">
        <v>1141</v>
      </c>
      <c r="F258" s="336" t="s">
        <v>935</v>
      </c>
      <c r="G258" s="223" t="str">
        <f t="shared" si="7"/>
        <v>[PNS]_NCB_Feb</v>
      </c>
      <c r="H258" s="222" t="s">
        <v>2295</v>
      </c>
      <c r="I258" s="229" t="s">
        <v>2296</v>
      </c>
      <c r="J258" s="337"/>
      <c r="K258" s="218"/>
      <c r="L258" s="193"/>
      <c r="M258" s="193"/>
      <c r="N258" s="177"/>
      <c r="O258" s="337"/>
      <c r="P258" s="230"/>
      <c r="Q258" s="222" t="s">
        <v>2297</v>
      </c>
      <c r="R258" s="230" t="s">
        <v>2297</v>
      </c>
      <c r="S258" s="230" t="s">
        <v>2297</v>
      </c>
      <c r="T258" s="230" t="s">
        <v>2297</v>
      </c>
      <c r="U258" s="155"/>
      <c r="V258" s="155" t="b">
        <v>0</v>
      </c>
      <c r="W258" s="346" t="s">
        <v>1146</v>
      </c>
      <c r="X258" s="345" t="s">
        <v>2298</v>
      </c>
      <c r="Y258" s="173">
        <v>0</v>
      </c>
      <c r="Z258" s="169"/>
      <c r="AA258" s="163" t="str">
        <f t="shared" si="4"/>
        <v>https://shopeefood.vn/bo-suu-tap/</v>
      </c>
      <c r="AB258" s="164" t="str">
        <f t="shared" si="5"/>
        <v>https://shopeefood.shopee.vn/bo-suu-tap/</v>
      </c>
    </row>
    <row r="259" spans="1:28" ht="105">
      <c r="A259" s="151" t="s">
        <v>935</v>
      </c>
      <c r="B259" s="152"/>
      <c r="C259" s="152" t="s">
        <v>706</v>
      </c>
      <c r="D259" s="152" t="s">
        <v>225</v>
      </c>
      <c r="E259" s="175" t="s">
        <v>1155</v>
      </c>
      <c r="F259" s="336" t="s">
        <v>2299</v>
      </c>
      <c r="G259" s="223" t="str">
        <f t="shared" si="7"/>
        <v>[PNS]_BIDV_Feb.CREDIT</v>
      </c>
      <c r="H259" s="222" t="s">
        <v>2300</v>
      </c>
      <c r="I259" s="224" t="s">
        <v>1158</v>
      </c>
      <c r="J259" s="337"/>
      <c r="K259" s="347"/>
      <c r="L259" s="193"/>
      <c r="M259" s="193"/>
      <c r="N259" s="177"/>
      <c r="O259" s="337"/>
      <c r="P259" s="230"/>
      <c r="Q259" s="222" t="s">
        <v>2301</v>
      </c>
      <c r="R259" s="230" t="s">
        <v>2301</v>
      </c>
      <c r="S259" s="230" t="s">
        <v>2301</v>
      </c>
      <c r="T259" s="230" t="s">
        <v>2301</v>
      </c>
      <c r="U259" s="155"/>
      <c r="V259" s="155" t="b">
        <v>0</v>
      </c>
      <c r="W259" s="348" t="s">
        <v>1161</v>
      </c>
      <c r="X259" s="231" t="s">
        <v>2302</v>
      </c>
      <c r="Y259" s="173">
        <v>0</v>
      </c>
      <c r="Z259" s="169"/>
      <c r="AA259" s="163" t="str">
        <f t="shared" si="4"/>
        <v>https://shopeefood.vn/bo-suu-tap/</v>
      </c>
      <c r="AB259" s="164" t="str">
        <f t="shared" si="5"/>
        <v>https://shopeefood.shopee.vn/bo-suu-tap/</v>
      </c>
    </row>
    <row r="260" spans="1:28" ht="120">
      <c r="A260" s="151" t="s">
        <v>935</v>
      </c>
      <c r="B260" s="152"/>
      <c r="C260" s="152" t="s">
        <v>706</v>
      </c>
      <c r="D260" s="152" t="s">
        <v>225</v>
      </c>
      <c r="E260" s="175" t="s">
        <v>2303</v>
      </c>
      <c r="F260" s="336" t="s">
        <v>2304</v>
      </c>
      <c r="G260" s="223" t="str">
        <f t="shared" si="7"/>
        <v>[PNS]_Shinhan Finance Mastercard_Feb.16</v>
      </c>
      <c r="H260" s="222" t="s">
        <v>2305</v>
      </c>
      <c r="I260" s="229" t="s">
        <v>2306</v>
      </c>
      <c r="J260" s="337"/>
      <c r="K260" s="193"/>
      <c r="L260" s="193"/>
      <c r="M260" s="193"/>
      <c r="N260" s="177"/>
      <c r="O260" s="337"/>
      <c r="P260" s="230"/>
      <c r="Q260" s="233" t="s">
        <v>2307</v>
      </c>
      <c r="R260" s="234" t="s">
        <v>2308</v>
      </c>
      <c r="S260" s="234" t="s">
        <v>2309</v>
      </c>
      <c r="T260" s="234" t="s">
        <v>2310</v>
      </c>
      <c r="U260" s="155"/>
      <c r="V260" s="155" t="b">
        <v>0</v>
      </c>
      <c r="W260" s="346" t="s">
        <v>2311</v>
      </c>
      <c r="X260" s="231" t="s">
        <v>2312</v>
      </c>
      <c r="Y260" s="173">
        <v>0</v>
      </c>
      <c r="Z260" s="169"/>
      <c r="AA260" s="163" t="str">
        <f t="shared" si="4"/>
        <v>https://shopeefood.vn/bo-suu-tap/</v>
      </c>
      <c r="AB260" s="164" t="str">
        <f t="shared" si="5"/>
        <v>https://shopeefood.shopee.vn/bo-suu-tap/</v>
      </c>
    </row>
    <row r="261" spans="1:28" ht="150">
      <c r="A261" s="151" t="s">
        <v>935</v>
      </c>
      <c r="B261" s="152"/>
      <c r="C261" s="152" t="s">
        <v>706</v>
      </c>
      <c r="D261" s="152" t="s">
        <v>225</v>
      </c>
      <c r="E261" s="175" t="s">
        <v>1155</v>
      </c>
      <c r="F261" s="336" t="s">
        <v>2313</v>
      </c>
      <c r="G261" s="223" t="str">
        <f t="shared" si="7"/>
        <v>[PNS]_BIDV_Feb.JCB WELLING BEING</v>
      </c>
      <c r="H261" s="175" t="s">
        <v>2314</v>
      </c>
      <c r="I261" s="229" t="s">
        <v>2315</v>
      </c>
      <c r="J261" s="337"/>
      <c r="K261" s="218"/>
      <c r="L261" s="193"/>
      <c r="M261" s="193"/>
      <c r="N261" s="177"/>
      <c r="O261" s="337"/>
      <c r="P261" s="230"/>
      <c r="Q261" s="175" t="s">
        <v>2316</v>
      </c>
      <c r="R261" s="175" t="s">
        <v>2316</v>
      </c>
      <c r="S261" s="175" t="s">
        <v>2316</v>
      </c>
      <c r="T261" s="175" t="s">
        <v>2316</v>
      </c>
      <c r="U261" s="155"/>
      <c r="V261" s="155" t="b">
        <v>0</v>
      </c>
      <c r="W261" s="341" t="s">
        <v>2317</v>
      </c>
      <c r="X261" s="231" t="s">
        <v>2318</v>
      </c>
      <c r="Y261" s="173">
        <v>0</v>
      </c>
      <c r="Z261" s="169"/>
      <c r="AA261" s="163" t="str">
        <f t="shared" si="4"/>
        <v>https://shopeefood.vn/bo-suu-tap/</v>
      </c>
      <c r="AB261" s="164" t="str">
        <f t="shared" si="5"/>
        <v>https://shopeefood.shopee.vn/bo-suu-tap/</v>
      </c>
    </row>
    <row r="262" spans="1:28" ht="120">
      <c r="A262" s="151" t="s">
        <v>935</v>
      </c>
      <c r="B262" s="152"/>
      <c r="C262" s="152" t="s">
        <v>706</v>
      </c>
      <c r="D262" s="152" t="s">
        <v>225</v>
      </c>
      <c r="E262" s="175" t="s">
        <v>2303</v>
      </c>
      <c r="F262" s="336" t="s">
        <v>935</v>
      </c>
      <c r="G262" s="223" t="str">
        <f t="shared" si="7"/>
        <v>[PNS]_Shinhan Finance Mastercard_Feb</v>
      </c>
      <c r="H262" s="222" t="s">
        <v>2319</v>
      </c>
      <c r="I262" s="229" t="s">
        <v>2320</v>
      </c>
      <c r="J262" s="337"/>
      <c r="K262" s="218"/>
      <c r="L262" s="193"/>
      <c r="M262" s="193"/>
      <c r="N262" s="177"/>
      <c r="O262" s="337"/>
      <c r="P262" s="230"/>
      <c r="Q262" s="222" t="s">
        <v>2321</v>
      </c>
      <c r="R262" s="230" t="s">
        <v>2321</v>
      </c>
      <c r="S262" s="230" t="s">
        <v>2321</v>
      </c>
      <c r="T262" s="230" t="s">
        <v>2322</v>
      </c>
      <c r="U262" s="155"/>
      <c r="V262" s="155" t="b">
        <v>0</v>
      </c>
      <c r="W262" s="341" t="s">
        <v>2311</v>
      </c>
      <c r="X262" s="231" t="s">
        <v>2323</v>
      </c>
      <c r="Y262" s="173">
        <v>0</v>
      </c>
      <c r="Z262" s="169"/>
      <c r="AA262" s="163" t="str">
        <f t="shared" si="4"/>
        <v>https://shopeefood.vn/bo-suu-tap/</v>
      </c>
      <c r="AB262" s="164" t="str">
        <f t="shared" si="5"/>
        <v>https://shopeefood.shopee.vn/bo-suu-tap/</v>
      </c>
    </row>
    <row r="263" spans="1:28" ht="150">
      <c r="A263" s="151" t="s">
        <v>935</v>
      </c>
      <c r="B263" s="152"/>
      <c r="C263" s="152" t="s">
        <v>706</v>
      </c>
      <c r="D263" s="152" t="s">
        <v>225</v>
      </c>
      <c r="E263" s="222" t="s">
        <v>1127</v>
      </c>
      <c r="F263" s="336" t="s">
        <v>935</v>
      </c>
      <c r="G263" s="223" t="str">
        <f t="shared" si="7"/>
        <v>[PNS]_HOME CREDIT_Feb</v>
      </c>
      <c r="H263" s="222" t="s">
        <v>2324</v>
      </c>
      <c r="I263" s="229" t="s">
        <v>2325</v>
      </c>
      <c r="J263" s="337"/>
      <c r="K263" s="193"/>
      <c r="L263" s="193"/>
      <c r="M263" s="193"/>
      <c r="N263" s="177"/>
      <c r="O263" s="337"/>
      <c r="P263" s="230"/>
      <c r="Q263" s="222" t="s">
        <v>2326</v>
      </c>
      <c r="R263" s="230" t="s">
        <v>2326</v>
      </c>
      <c r="S263" s="230" t="s">
        <v>2326</v>
      </c>
      <c r="T263" s="230" t="s">
        <v>2326</v>
      </c>
      <c r="U263" s="155"/>
      <c r="V263" s="155" t="b">
        <v>0</v>
      </c>
      <c r="W263" s="342" t="s">
        <v>1132</v>
      </c>
      <c r="X263" s="345" t="s">
        <v>2327</v>
      </c>
      <c r="Y263" s="173">
        <v>0</v>
      </c>
      <c r="Z263" s="169"/>
      <c r="AA263" s="163" t="str">
        <f t="shared" si="4"/>
        <v>https://shopeefood.vn/bo-suu-tap/</v>
      </c>
      <c r="AB263" s="164" t="str">
        <f t="shared" si="5"/>
        <v>https://shopeefood.shopee.vn/bo-suu-tap/</v>
      </c>
    </row>
    <row r="264" spans="1:28" ht="165">
      <c r="A264" s="151" t="s">
        <v>935</v>
      </c>
      <c r="B264" s="152"/>
      <c r="C264" s="152" t="s">
        <v>706</v>
      </c>
      <c r="D264" s="152" t="s">
        <v>225</v>
      </c>
      <c r="E264" s="222" t="s">
        <v>2328</v>
      </c>
      <c r="F264" s="336" t="s">
        <v>935</v>
      </c>
      <c r="G264" s="223" t="str">
        <f t="shared" si="7"/>
        <v>[PNS]_NAM Á BANK_Feb</v>
      </c>
      <c r="H264" s="175" t="s">
        <v>2329</v>
      </c>
      <c r="I264" s="224" t="s">
        <v>2330</v>
      </c>
      <c r="J264" s="337"/>
      <c r="K264" s="193"/>
      <c r="L264" s="193"/>
      <c r="M264" s="193"/>
      <c r="N264" s="177"/>
      <c r="O264" s="337"/>
      <c r="P264" s="230"/>
      <c r="Q264" s="175" t="s">
        <v>2331</v>
      </c>
      <c r="R264" s="175" t="s">
        <v>2331</v>
      </c>
      <c r="S264" s="175" t="s">
        <v>2331</v>
      </c>
      <c r="T264" s="175" t="s">
        <v>2331</v>
      </c>
      <c r="U264" s="155"/>
      <c r="V264" s="155" t="b">
        <v>0</v>
      </c>
      <c r="W264" s="346" t="s">
        <v>2332</v>
      </c>
      <c r="X264" s="231" t="s">
        <v>2333</v>
      </c>
      <c r="Y264" s="173">
        <v>0</v>
      </c>
      <c r="Z264" s="169"/>
      <c r="AA264" s="163" t="str">
        <f t="shared" si="4"/>
        <v>https://shopeefood.vn/bo-suu-tap/</v>
      </c>
      <c r="AB264" s="164" t="str">
        <f t="shared" si="5"/>
        <v>https://shopeefood.shopee.vn/bo-suu-tap/</v>
      </c>
    </row>
    <row r="265" spans="1:28" ht="165">
      <c r="A265" s="151" t="s">
        <v>935</v>
      </c>
      <c r="B265" s="152"/>
      <c r="C265" s="152" t="s">
        <v>706</v>
      </c>
      <c r="D265" s="152" t="s">
        <v>225</v>
      </c>
      <c r="E265" s="175" t="s">
        <v>2334</v>
      </c>
      <c r="F265" s="336" t="s">
        <v>2335</v>
      </c>
      <c r="G265" s="223" t="str">
        <f t="shared" si="7"/>
        <v>[PNS]_TCB_Feb.DEBIT</v>
      </c>
      <c r="H265" s="175" t="s">
        <v>2336</v>
      </c>
      <c r="I265" s="224" t="s">
        <v>2337</v>
      </c>
      <c r="J265" s="337"/>
      <c r="K265" s="193"/>
      <c r="L265" s="193"/>
      <c r="M265" s="193"/>
      <c r="N265" s="177"/>
      <c r="O265" s="337"/>
      <c r="P265" s="230"/>
      <c r="Q265" s="175" t="s">
        <v>2338</v>
      </c>
      <c r="R265" s="175" t="s">
        <v>2338</v>
      </c>
      <c r="S265" s="175" t="s">
        <v>2338</v>
      </c>
      <c r="T265" s="175" t="s">
        <v>2338</v>
      </c>
      <c r="U265" s="155"/>
      <c r="V265" s="155" t="b">
        <v>0</v>
      </c>
      <c r="W265" s="346" t="s">
        <v>2339</v>
      </c>
      <c r="X265" s="237" t="s">
        <v>2340</v>
      </c>
      <c r="Y265" s="173">
        <v>0</v>
      </c>
      <c r="Z265" s="169"/>
      <c r="AA265" s="163" t="str">
        <f t="shared" si="4"/>
        <v>https://shopeefood.vn/bo-suu-tap/</v>
      </c>
      <c r="AB265" s="164" t="str">
        <f t="shared" si="5"/>
        <v>https://shopeefood.shopee.vn/bo-suu-tap/</v>
      </c>
    </row>
    <row r="266" spans="1:28" ht="165">
      <c r="A266" s="151" t="s">
        <v>935</v>
      </c>
      <c r="B266" s="152"/>
      <c r="C266" s="152" t="s">
        <v>706</v>
      </c>
      <c r="D266" s="152" t="s">
        <v>225</v>
      </c>
      <c r="E266" s="175" t="s">
        <v>2334</v>
      </c>
      <c r="F266" s="336" t="s">
        <v>2299</v>
      </c>
      <c r="G266" s="223" t="str">
        <f t="shared" si="7"/>
        <v>[PNS]_TCB_Feb.CREDIT</v>
      </c>
      <c r="H266" s="175" t="s">
        <v>2341</v>
      </c>
      <c r="I266" s="224" t="s">
        <v>2337</v>
      </c>
      <c r="J266" s="337"/>
      <c r="K266" s="193"/>
      <c r="L266" s="193"/>
      <c r="M266" s="193"/>
      <c r="N266" s="177"/>
      <c r="O266" s="337"/>
      <c r="P266" s="230"/>
      <c r="Q266" s="175" t="s">
        <v>2342</v>
      </c>
      <c r="R266" s="175" t="s">
        <v>2342</v>
      </c>
      <c r="S266" s="175" t="s">
        <v>2342</v>
      </c>
      <c r="T266" s="175" t="s">
        <v>2342</v>
      </c>
      <c r="U266" s="155"/>
      <c r="V266" s="155" t="b">
        <v>0</v>
      </c>
      <c r="W266" s="346" t="s">
        <v>2339</v>
      </c>
      <c r="X266" s="237" t="s">
        <v>2343</v>
      </c>
      <c r="Y266" s="173">
        <v>0</v>
      </c>
      <c r="Z266" s="169"/>
      <c r="AA266" s="163" t="str">
        <f t="shared" si="4"/>
        <v>https://shopeefood.vn/bo-suu-tap/</v>
      </c>
      <c r="AB266" s="164" t="str">
        <f t="shared" si="5"/>
        <v>https://shopeefood.shopee.vn/bo-suu-tap/</v>
      </c>
    </row>
    <row r="267" spans="1:28" ht="120">
      <c r="A267" s="151" t="s">
        <v>1852</v>
      </c>
      <c r="B267" s="152"/>
      <c r="C267" s="200" t="s">
        <v>897</v>
      </c>
      <c r="D267" s="152" t="s">
        <v>207</v>
      </c>
      <c r="E267" s="180" t="s">
        <v>298</v>
      </c>
      <c r="F267" s="181" t="s">
        <v>2344</v>
      </c>
      <c r="G267" s="217" t="str">
        <f t="shared" si="7"/>
        <v>[SuperVIP]_Gà Rán KFC_01-03/03</v>
      </c>
      <c r="H267" s="176" t="s">
        <v>2345</v>
      </c>
      <c r="I267" s="181" t="s">
        <v>2344</v>
      </c>
      <c r="J267" s="201" t="s">
        <v>900</v>
      </c>
      <c r="K267" s="202" t="s">
        <v>2346</v>
      </c>
      <c r="L267" s="203" t="s">
        <v>2347</v>
      </c>
      <c r="M267" s="162"/>
      <c r="N267" s="169"/>
      <c r="O267" s="183"/>
      <c r="P267" s="169"/>
      <c r="Q267" s="176" t="s">
        <v>2348</v>
      </c>
      <c r="R267" s="176" t="s">
        <v>2348</v>
      </c>
      <c r="S267" s="176" t="s">
        <v>2348</v>
      </c>
      <c r="T267" s="176" t="s">
        <v>2348</v>
      </c>
      <c r="U267" s="155" t="s">
        <v>696</v>
      </c>
      <c r="V267" s="155" t="b">
        <v>0</v>
      </c>
      <c r="W267" s="179" t="s">
        <v>2349</v>
      </c>
      <c r="X267" s="168"/>
      <c r="Y267" s="173">
        <v>19285</v>
      </c>
      <c r="Z267" s="162" t="s">
        <v>2350</v>
      </c>
      <c r="AA267" s="163" t="str">
        <f t="shared" si="4"/>
        <v>https://shopeefood.vn/bo-suu-tap/sv-ga-ran-kfc</v>
      </c>
      <c r="AB267" s="164" t="str">
        <f t="shared" si="5"/>
        <v>https://shopeefood.shopee.vn/bo-suu-tap/sv-ga-ran-kfc</v>
      </c>
    </row>
    <row r="268" spans="1:28" ht="120">
      <c r="A268" s="151" t="s">
        <v>1852</v>
      </c>
      <c r="B268" s="152"/>
      <c r="C268" s="200" t="s">
        <v>897</v>
      </c>
      <c r="D268" s="152" t="s">
        <v>207</v>
      </c>
      <c r="E268" s="180" t="s">
        <v>298</v>
      </c>
      <c r="F268" s="181" t="s">
        <v>2351</v>
      </c>
      <c r="G268" s="217" t="str">
        <f t="shared" si="7"/>
        <v>[SuperVIP]_Gà Rán KFC_21-23/03</v>
      </c>
      <c r="H268" s="176" t="s">
        <v>2345</v>
      </c>
      <c r="I268" s="181" t="s">
        <v>2351</v>
      </c>
      <c r="J268" s="201" t="s">
        <v>900</v>
      </c>
      <c r="K268" s="202" t="s">
        <v>2352</v>
      </c>
      <c r="L268" s="203" t="s">
        <v>2353</v>
      </c>
      <c r="M268" s="162"/>
      <c r="N268" s="169"/>
      <c r="O268" s="183"/>
      <c r="P268" s="169"/>
      <c r="Q268" s="183" t="s">
        <v>2354</v>
      </c>
      <c r="R268" s="183" t="s">
        <v>2354</v>
      </c>
      <c r="S268" s="183" t="s">
        <v>2354</v>
      </c>
      <c r="T268" s="183" t="s">
        <v>2355</v>
      </c>
      <c r="U268" s="155" t="s">
        <v>696</v>
      </c>
      <c r="V268" s="155" t="b">
        <v>0</v>
      </c>
      <c r="W268" s="179" t="s">
        <v>2356</v>
      </c>
      <c r="X268" s="168"/>
      <c r="Y268" s="173">
        <v>19535</v>
      </c>
      <c r="Z268" s="162" t="s">
        <v>2357</v>
      </c>
      <c r="AA268" s="163" t="str">
        <f t="shared" si="4"/>
        <v>https://shopeefood.vn/bo-suu-tap/sv-kfc-combo</v>
      </c>
      <c r="AB268" s="164" t="str">
        <f t="shared" si="5"/>
        <v>https://shopeefood.shopee.vn/bo-suu-tap/sv-kfc-combo</v>
      </c>
    </row>
    <row r="269" spans="1:28" ht="240">
      <c r="A269" s="151" t="s">
        <v>1852</v>
      </c>
      <c r="B269" s="152"/>
      <c r="C269" s="200" t="s">
        <v>897</v>
      </c>
      <c r="D269" s="152" t="s">
        <v>207</v>
      </c>
      <c r="E269" s="180" t="s">
        <v>300</v>
      </c>
      <c r="F269" s="181" t="s">
        <v>2358</v>
      </c>
      <c r="G269" s="217" t="str">
        <f t="shared" si="7"/>
        <v>[SuperVIP]_Gà Rán Popeyes_06-09/03</v>
      </c>
      <c r="H269" s="176" t="s">
        <v>2359</v>
      </c>
      <c r="I269" s="349" t="s">
        <v>2358</v>
      </c>
      <c r="J269" s="184" t="s">
        <v>2360</v>
      </c>
      <c r="K269" s="184" t="s">
        <v>2361</v>
      </c>
      <c r="L269" s="184" t="s">
        <v>2362</v>
      </c>
      <c r="M269" s="162"/>
      <c r="N269" s="169"/>
      <c r="O269" s="183"/>
      <c r="P269" s="169"/>
      <c r="Q269" s="183" t="s">
        <v>2363</v>
      </c>
      <c r="R269" s="183" t="s">
        <v>2364</v>
      </c>
      <c r="S269" s="183" t="s">
        <v>2364</v>
      </c>
      <c r="T269" s="183" t="s">
        <v>2364</v>
      </c>
      <c r="U269" s="155"/>
      <c r="V269" s="155" t="b">
        <v>0</v>
      </c>
      <c r="W269" s="179" t="s">
        <v>2365</v>
      </c>
      <c r="X269" s="168"/>
      <c r="Y269" s="173">
        <v>19393</v>
      </c>
      <c r="Z269" s="162" t="s">
        <v>2366</v>
      </c>
      <c r="AA269" s="163" t="str">
        <f t="shared" si="4"/>
        <v>https://shopeefood.vn/bo-suu-tap/sv-ga-ran-popeyes</v>
      </c>
      <c r="AB269" s="164" t="str">
        <f t="shared" si="5"/>
        <v>https://shopeefood.shopee.vn/bo-suu-tap/sv-ga-ran-popeyes</v>
      </c>
    </row>
    <row r="270" spans="1:28" ht="120">
      <c r="A270" s="151" t="s">
        <v>1852</v>
      </c>
      <c r="B270" s="152"/>
      <c r="C270" s="200" t="s">
        <v>897</v>
      </c>
      <c r="D270" s="152" t="s">
        <v>207</v>
      </c>
      <c r="E270" s="180" t="s">
        <v>376</v>
      </c>
      <c r="F270" s="181" t="s">
        <v>2367</v>
      </c>
      <c r="G270" s="217" t="str">
        <f t="shared" si="7"/>
        <v>[SuperVIP]_Pizza Hut_07-09/03</v>
      </c>
      <c r="H270" s="350" t="s">
        <v>907</v>
      </c>
      <c r="I270" s="155" t="s">
        <v>2367</v>
      </c>
      <c r="J270" s="204" t="s">
        <v>908</v>
      </c>
      <c r="K270" s="351" t="s">
        <v>909</v>
      </c>
      <c r="L270" s="351" t="s">
        <v>909</v>
      </c>
      <c r="M270" s="198"/>
      <c r="N270" s="169"/>
      <c r="O270" s="183"/>
      <c r="P270" s="169"/>
      <c r="Q270" s="183" t="s">
        <v>2368</v>
      </c>
      <c r="R270" s="183" t="s">
        <v>2368</v>
      </c>
      <c r="S270" s="183" t="s">
        <v>2368</v>
      </c>
      <c r="T270" s="183" t="s">
        <v>2368</v>
      </c>
      <c r="U270" s="155" t="s">
        <v>696</v>
      </c>
      <c r="V270" s="155" t="b">
        <v>1</v>
      </c>
      <c r="W270" s="179" t="s">
        <v>2369</v>
      </c>
      <c r="X270" s="168"/>
      <c r="Y270" s="173">
        <v>19406</v>
      </c>
      <c r="Z270" s="162" t="s">
        <v>2370</v>
      </c>
      <c r="AA270" s="163" t="str">
        <f t="shared" si="4"/>
        <v>https://shopeefood.vn/bo-suu-tap/sv-pizza-hut</v>
      </c>
      <c r="AB270" s="164" t="str">
        <f t="shared" si="5"/>
        <v>https://shopeefood.shopee.vn/bo-suu-tap/sv-pizza-hut</v>
      </c>
    </row>
    <row r="271" spans="1:28" ht="180">
      <c r="A271" s="151" t="s">
        <v>1852</v>
      </c>
      <c r="B271" s="152"/>
      <c r="C271" s="200" t="s">
        <v>897</v>
      </c>
      <c r="D271" s="152" t="s">
        <v>209</v>
      </c>
      <c r="E271" s="180" t="s">
        <v>928</v>
      </c>
      <c r="F271" s="181" t="s">
        <v>2371</v>
      </c>
      <c r="G271" s="217" t="str">
        <f t="shared" si="7"/>
        <v>[VIP]_Lotteria_27-30/03</v>
      </c>
      <c r="H271" s="350" t="s">
        <v>2372</v>
      </c>
      <c r="I271" s="155" t="s">
        <v>2371</v>
      </c>
      <c r="J271" s="209" t="s">
        <v>931</v>
      </c>
      <c r="K271" s="329" t="s">
        <v>2096</v>
      </c>
      <c r="L271" s="329" t="s">
        <v>2097</v>
      </c>
      <c r="M271" s="198"/>
      <c r="N271" s="169"/>
      <c r="O271" s="183"/>
      <c r="P271" s="169"/>
      <c r="Q271" s="183" t="s">
        <v>2373</v>
      </c>
      <c r="R271" s="183" t="s">
        <v>2373</v>
      </c>
      <c r="S271" s="183" t="s">
        <v>2373</v>
      </c>
      <c r="T271" s="183" t="s">
        <v>2373</v>
      </c>
      <c r="U271" s="155" t="s">
        <v>696</v>
      </c>
      <c r="V271" s="155" t="b">
        <v>1</v>
      </c>
      <c r="W271" s="179" t="s">
        <v>2374</v>
      </c>
      <c r="X271" s="168"/>
      <c r="Y271" s="173">
        <v>19565</v>
      </c>
      <c r="Z271" s="162" t="s">
        <v>2375</v>
      </c>
      <c r="AA271" s="163" t="str">
        <f t="shared" si="4"/>
        <v>https://shopeefood.vn/bo-suu-tap/sv-lotteria</v>
      </c>
      <c r="AB271" s="164" t="str">
        <f t="shared" si="5"/>
        <v>https://shopeefood.shopee.vn/bo-suu-tap/sv-lotteria</v>
      </c>
    </row>
    <row r="272" spans="1:28" ht="120">
      <c r="A272" s="151" t="s">
        <v>1852</v>
      </c>
      <c r="B272" s="152"/>
      <c r="C272" s="200" t="s">
        <v>897</v>
      </c>
      <c r="D272" s="152" t="s">
        <v>209</v>
      </c>
      <c r="E272" s="180" t="s">
        <v>376</v>
      </c>
      <c r="F272" s="181" t="s">
        <v>2351</v>
      </c>
      <c r="G272" s="217" t="str">
        <f t="shared" si="7"/>
        <v>[VIP]_Pizza Hut_21-23/03</v>
      </c>
      <c r="H272" s="350" t="s">
        <v>907</v>
      </c>
      <c r="I272" s="155" t="s">
        <v>2351</v>
      </c>
      <c r="J272" s="204" t="s">
        <v>908</v>
      </c>
      <c r="K272" s="351" t="s">
        <v>909</v>
      </c>
      <c r="L272" s="351" t="s">
        <v>909</v>
      </c>
      <c r="M272" s="198"/>
      <c r="N272" s="169"/>
      <c r="O272" s="183"/>
      <c r="P272" s="169"/>
      <c r="Q272" s="183" t="s">
        <v>2376</v>
      </c>
      <c r="R272" s="183" t="s">
        <v>2376</v>
      </c>
      <c r="S272" s="183" t="s">
        <v>2376</v>
      </c>
      <c r="T272" s="183" t="s">
        <v>2376</v>
      </c>
      <c r="U272" s="155" t="s">
        <v>696</v>
      </c>
      <c r="V272" s="155" t="b">
        <v>1</v>
      </c>
      <c r="W272" s="179" t="s">
        <v>2377</v>
      </c>
      <c r="X272" s="168"/>
      <c r="Y272" s="173">
        <v>19536</v>
      </c>
      <c r="Z272" s="162" t="s">
        <v>2378</v>
      </c>
      <c r="AA272" s="163" t="str">
        <f t="shared" si="4"/>
        <v>https://shopeefood.vn/bo-suu-tap/v-pizza-hut</v>
      </c>
      <c r="AB272" s="164" t="str">
        <f t="shared" si="5"/>
        <v>https://shopeefood.shopee.vn/bo-suu-tap/v-pizza-hut</v>
      </c>
    </row>
    <row r="273" spans="1:28" ht="180">
      <c r="A273" s="151" t="s">
        <v>1852</v>
      </c>
      <c r="B273" s="152"/>
      <c r="C273" s="200" t="s">
        <v>897</v>
      </c>
      <c r="D273" s="152" t="s">
        <v>209</v>
      </c>
      <c r="E273" s="180" t="s">
        <v>301</v>
      </c>
      <c r="F273" s="181" t="s">
        <v>2379</v>
      </c>
      <c r="G273" s="217" t="str">
        <f t="shared" si="7"/>
        <v>[VIP]_Gà Rán Texas Chicken_10-13/03</v>
      </c>
      <c r="H273" s="176" t="s">
        <v>2380</v>
      </c>
      <c r="I273" s="181" t="s">
        <v>2379</v>
      </c>
      <c r="J273" s="352" t="s">
        <v>966</v>
      </c>
      <c r="K273" s="353"/>
      <c r="L273" s="353"/>
      <c r="M273" s="162"/>
      <c r="N273" s="169"/>
      <c r="O273" s="183"/>
      <c r="P273" s="169"/>
      <c r="Q273" s="183" t="s">
        <v>2381</v>
      </c>
      <c r="R273" s="183" t="s">
        <v>2381</v>
      </c>
      <c r="S273" s="183" t="s">
        <v>2381</v>
      </c>
      <c r="T273" s="183" t="s">
        <v>2381</v>
      </c>
      <c r="U273" s="155" t="s">
        <v>696</v>
      </c>
      <c r="V273" s="155" t="b">
        <v>0</v>
      </c>
      <c r="W273" s="179" t="s">
        <v>2382</v>
      </c>
      <c r="X273" s="168"/>
      <c r="Y273" s="173">
        <v>19423</v>
      </c>
      <c r="Z273" s="162" t="s">
        <v>2383</v>
      </c>
      <c r="AA273" s="163" t="str">
        <f t="shared" si="4"/>
        <v>https://shopeefood.vn/bo-suu-tap/v-ga-ran-texas</v>
      </c>
      <c r="AB273" s="164" t="str">
        <f t="shared" si="5"/>
        <v>https://shopeefood.shopee.vn/bo-suu-tap/v-ga-ran-texas</v>
      </c>
    </row>
    <row r="274" spans="1:28" ht="356">
      <c r="A274" s="151" t="s">
        <v>1852</v>
      </c>
      <c r="B274" s="152"/>
      <c r="C274" s="200" t="s">
        <v>897</v>
      </c>
      <c r="D274" s="152" t="s">
        <v>209</v>
      </c>
      <c r="E274" s="180" t="s">
        <v>285</v>
      </c>
      <c r="F274" s="181" t="s">
        <v>2384</v>
      </c>
      <c r="G274" s="217" t="str">
        <f t="shared" si="7"/>
        <v>[VIP]_Domino's Pizza_14-16/03</v>
      </c>
      <c r="H274" s="176" t="s">
        <v>2385</v>
      </c>
      <c r="I274" s="181" t="s">
        <v>2384</v>
      </c>
      <c r="J274" s="184" t="s">
        <v>942</v>
      </c>
      <c r="K274" s="162"/>
      <c r="L274" s="162"/>
      <c r="M274" s="162"/>
      <c r="N274" s="169"/>
      <c r="O274" s="183"/>
      <c r="P274" s="169"/>
      <c r="Q274" s="183" t="s">
        <v>2386</v>
      </c>
      <c r="R274" s="183" t="s">
        <v>2386</v>
      </c>
      <c r="S274" s="183" t="s">
        <v>2386</v>
      </c>
      <c r="T274" s="176" t="s">
        <v>2387</v>
      </c>
      <c r="U274" s="155"/>
      <c r="V274" s="155" t="b">
        <v>0</v>
      </c>
      <c r="W274" s="206" t="s">
        <v>2388</v>
      </c>
      <c r="X274" s="168"/>
      <c r="Y274" s="173">
        <v>19489</v>
      </c>
      <c r="Z274" s="162" t="s">
        <v>2389</v>
      </c>
      <c r="AA274" s="163" t="str">
        <f t="shared" si="4"/>
        <v>https://shopeefood.vn/bo-suu-tap/v-dominos-pizza</v>
      </c>
      <c r="AB274" s="164" t="str">
        <f t="shared" si="5"/>
        <v>https://shopeefood.shopee.vn/bo-suu-tap/v-dominos-pizza</v>
      </c>
    </row>
    <row r="275" spans="1:28" ht="165">
      <c r="A275" s="151" t="s">
        <v>1852</v>
      </c>
      <c r="B275" s="152"/>
      <c r="C275" s="200" t="s">
        <v>897</v>
      </c>
      <c r="D275" s="152" t="s">
        <v>209</v>
      </c>
      <c r="E275" s="180" t="s">
        <v>275</v>
      </c>
      <c r="F275" s="181" t="s">
        <v>2390</v>
      </c>
      <c r="G275" s="217" t="str">
        <f t="shared" si="7"/>
        <v>[VIP]_Cơm Thố Anh Nguyễn_05-09/03</v>
      </c>
      <c r="H275" s="176" t="s">
        <v>2391</v>
      </c>
      <c r="I275" s="181" t="s">
        <v>2390</v>
      </c>
      <c r="J275" s="213" t="s">
        <v>953</v>
      </c>
      <c r="K275" s="214" t="s">
        <v>2392</v>
      </c>
      <c r="L275" s="205" t="s">
        <v>955</v>
      </c>
      <c r="M275" s="162"/>
      <c r="N275" s="169"/>
      <c r="O275" s="183"/>
      <c r="P275" s="169"/>
      <c r="Q275" s="183" t="s">
        <v>2393</v>
      </c>
      <c r="R275" s="176" t="s">
        <v>2393</v>
      </c>
      <c r="S275" s="177"/>
      <c r="T275" s="176" t="s">
        <v>2393</v>
      </c>
      <c r="U275" s="155" t="s">
        <v>696</v>
      </c>
      <c r="V275" s="155" t="b">
        <v>0</v>
      </c>
      <c r="W275" s="179" t="s">
        <v>2394</v>
      </c>
      <c r="X275" s="168"/>
      <c r="Y275" s="173">
        <v>19381</v>
      </c>
      <c r="Z275" s="162" t="s">
        <v>2395</v>
      </c>
      <c r="AA275" s="163" t="str">
        <f t="shared" si="4"/>
        <v>https://shopeefood.vn/bo-suu-tap/v-com-tho-anh-nguyen</v>
      </c>
      <c r="AB275" s="164" t="str">
        <f t="shared" si="5"/>
        <v>https://shopeefood.shopee.vn/bo-suu-tap/v-com-tho-anh-nguyen</v>
      </c>
    </row>
    <row r="276" spans="1:28" ht="165">
      <c r="A276" s="151" t="s">
        <v>1852</v>
      </c>
      <c r="B276" s="152"/>
      <c r="C276" s="200" t="s">
        <v>897</v>
      </c>
      <c r="D276" s="152" t="s">
        <v>209</v>
      </c>
      <c r="E276" s="180" t="s">
        <v>274</v>
      </c>
      <c r="F276" s="181" t="s">
        <v>2379</v>
      </c>
      <c r="G276" s="217" t="str">
        <f t="shared" si="7"/>
        <v>[VIP]_Cơm Tấm Phúc Lộc Thọ_10-13/03</v>
      </c>
      <c r="H276" s="176" t="s">
        <v>2396</v>
      </c>
      <c r="I276" s="181" t="s">
        <v>2379</v>
      </c>
      <c r="J276" s="209" t="s">
        <v>1835</v>
      </c>
      <c r="K276" s="162"/>
      <c r="L276" s="162"/>
      <c r="M276" s="162"/>
      <c r="N276" s="169"/>
      <c r="O276" s="183"/>
      <c r="P276" s="169"/>
      <c r="Q276" s="183" t="s">
        <v>2397</v>
      </c>
      <c r="R276" s="177"/>
      <c r="S276" s="177"/>
      <c r="T276" s="177"/>
      <c r="U276" s="155" t="s">
        <v>696</v>
      </c>
      <c r="V276" s="155" t="b">
        <v>0</v>
      </c>
      <c r="W276" s="179" t="s">
        <v>2398</v>
      </c>
      <c r="X276" s="168"/>
      <c r="Y276" s="173">
        <v>19424</v>
      </c>
      <c r="Z276" s="162" t="s">
        <v>2399</v>
      </c>
      <c r="AA276" s="163" t="str">
        <f t="shared" si="4"/>
        <v>https://shopeefood.vn/bo-suu-tap/v-com-tam-phuc-loc-tho</v>
      </c>
      <c r="AB276" s="164" t="str">
        <f t="shared" si="5"/>
        <v>https://shopeefood.shopee.vn/bo-suu-tap/v-com-tam-phuc-loc-tho</v>
      </c>
    </row>
    <row r="277" spans="1:28" ht="75">
      <c r="A277" s="151" t="s">
        <v>1852</v>
      </c>
      <c r="B277" s="152"/>
      <c r="C277" s="152" t="s">
        <v>897</v>
      </c>
      <c r="D277" s="152" t="s">
        <v>201</v>
      </c>
      <c r="E277" s="180" t="s">
        <v>298</v>
      </c>
      <c r="F277" s="181" t="s">
        <v>2400</v>
      </c>
      <c r="G277" s="217" t="str">
        <f t="shared" si="7"/>
        <v>[SJBP]_Gà Rán KFC_100k</v>
      </c>
      <c r="H277" s="176" t="s">
        <v>2401</v>
      </c>
      <c r="I277" s="181" t="s">
        <v>2402</v>
      </c>
      <c r="J277" s="201" t="s">
        <v>900</v>
      </c>
      <c r="K277" s="212" t="s">
        <v>2403</v>
      </c>
      <c r="L277" s="203" t="s">
        <v>2404</v>
      </c>
      <c r="M277" s="162"/>
      <c r="N277" s="169"/>
      <c r="O277" s="183"/>
      <c r="P277" s="169"/>
      <c r="Q277" s="183"/>
      <c r="R277" s="177"/>
      <c r="S277" s="177"/>
      <c r="T277" s="177"/>
      <c r="U277" s="155"/>
      <c r="V277" s="155" t="b">
        <v>0</v>
      </c>
      <c r="W277" s="206" t="s">
        <v>2405</v>
      </c>
      <c r="X277" s="168"/>
      <c r="Y277" s="173">
        <v>19400</v>
      </c>
      <c r="Z277" s="162" t="s">
        <v>2406</v>
      </c>
      <c r="AA277" s="163" t="str">
        <f t="shared" si="4"/>
        <v>https://shopeefood.vn/bo-suu-tap/sj-kfc</v>
      </c>
      <c r="AB277" s="164" t="str">
        <f t="shared" si="5"/>
        <v>https://shopeefood.shopee.vn/bo-suu-tap/sj-kfc</v>
      </c>
    </row>
    <row r="278" spans="1:28" ht="150">
      <c r="A278" s="151" t="s">
        <v>1852</v>
      </c>
      <c r="B278" s="152"/>
      <c r="C278" s="200" t="s">
        <v>897</v>
      </c>
      <c r="D278" s="152" t="s">
        <v>207</v>
      </c>
      <c r="E278" s="180" t="s">
        <v>348</v>
      </c>
      <c r="F278" s="181" t="s">
        <v>2407</v>
      </c>
      <c r="G278" s="217" t="str">
        <f t="shared" si="7"/>
        <v>[SuperVIP]_McDonald's_13-16/03</v>
      </c>
      <c r="H278" s="176" t="s">
        <v>2408</v>
      </c>
      <c r="I278" s="181" t="s">
        <v>2407</v>
      </c>
      <c r="J278" s="207" t="s">
        <v>919</v>
      </c>
      <c r="K278" s="162"/>
      <c r="L278" s="162"/>
      <c r="M278" s="162"/>
      <c r="N278" s="169"/>
      <c r="O278" s="183"/>
      <c r="P278" s="169"/>
      <c r="Q278" s="183" t="s">
        <v>2409</v>
      </c>
      <c r="R278" s="183" t="s">
        <v>2409</v>
      </c>
      <c r="S278" s="183" t="s">
        <v>2409</v>
      </c>
      <c r="T278" s="183" t="s">
        <v>2409</v>
      </c>
      <c r="U278" s="155" t="s">
        <v>696</v>
      </c>
      <c r="V278" s="155" t="b">
        <v>0</v>
      </c>
      <c r="W278" s="179" t="s">
        <v>2410</v>
      </c>
      <c r="X278" s="168"/>
      <c r="Y278" s="173">
        <v>19479</v>
      </c>
      <c r="Z278" s="162" t="s">
        <v>2411</v>
      </c>
      <c r="AA278" s="163" t="str">
        <f t="shared" si="4"/>
        <v>https://shopeefood.vn/bo-suu-tap/sv-mcdonalds</v>
      </c>
      <c r="AB278" s="164" t="str">
        <f t="shared" si="5"/>
        <v>https://shopeefood.shopee.vn/bo-suu-tap/sv-mcdonalds</v>
      </c>
    </row>
    <row r="279" spans="1:28" ht="150">
      <c r="A279" s="151" t="s">
        <v>935</v>
      </c>
      <c r="B279" s="152"/>
      <c r="C279" s="152" t="s">
        <v>706</v>
      </c>
      <c r="D279" s="152" t="s">
        <v>213</v>
      </c>
      <c r="E279" s="153" t="s">
        <v>1097</v>
      </c>
      <c r="F279" s="336" t="s">
        <v>2412</v>
      </c>
      <c r="G279" s="217" t="str">
        <f t="shared" si="7"/>
        <v>[Win 2]_Trà Sữa Sunday Basic_Feb.19</v>
      </c>
      <c r="H279" s="183" t="s">
        <v>2413</v>
      </c>
      <c r="I279" s="193" t="s">
        <v>2414</v>
      </c>
      <c r="J279" s="178" t="s">
        <v>1100</v>
      </c>
      <c r="K279" s="157"/>
      <c r="L279" s="179" t="s">
        <v>2415</v>
      </c>
      <c r="M279" s="159"/>
      <c r="N279" s="176" t="s">
        <v>2416</v>
      </c>
      <c r="O279" s="171" t="s">
        <v>2417</v>
      </c>
      <c r="P279" s="168"/>
      <c r="Q279" s="193" t="s">
        <v>2418</v>
      </c>
      <c r="R279" s="168"/>
      <c r="S279" s="168"/>
      <c r="T279" s="168"/>
      <c r="U279" s="155" t="s">
        <v>696</v>
      </c>
      <c r="V279" s="155" t="b">
        <v>0</v>
      </c>
      <c r="W279" s="179" t="s">
        <v>2419</v>
      </c>
      <c r="X279" s="168"/>
      <c r="Y279" s="173">
        <v>19142</v>
      </c>
      <c r="Z279" s="162" t="s">
        <v>2420</v>
      </c>
      <c r="AA279" s="163" t="str">
        <f t="shared" si="4"/>
        <v>https://shopeefood.vn/bo-suu-tap/sunday-basic-voucher50</v>
      </c>
      <c r="AB279" s="164" t="str">
        <f t="shared" si="5"/>
        <v>https://shopeefood.shopee.vn/bo-suu-tap/sunday-basic-voucher50</v>
      </c>
    </row>
    <row r="280" spans="1:28" ht="165">
      <c r="A280" s="151" t="s">
        <v>935</v>
      </c>
      <c r="B280" s="152"/>
      <c r="C280" s="152" t="s">
        <v>706</v>
      </c>
      <c r="D280" s="152" t="s">
        <v>222</v>
      </c>
      <c r="E280" s="153" t="s">
        <v>1097</v>
      </c>
      <c r="F280" s="336" t="s">
        <v>2421</v>
      </c>
      <c r="G280" s="217" t="str">
        <f t="shared" si="7"/>
        <v>[Alacarte CB]_Trà Sữa Sunday Basic_Feb.CB2.26</v>
      </c>
      <c r="H280" s="183" t="s">
        <v>2422</v>
      </c>
      <c r="I280" s="193" t="s">
        <v>2000</v>
      </c>
      <c r="J280" s="194" t="s">
        <v>1486</v>
      </c>
      <c r="K280" s="157"/>
      <c r="L280" s="157"/>
      <c r="M280" s="176"/>
      <c r="N280" s="168"/>
      <c r="O280" s="171" t="s">
        <v>2423</v>
      </c>
      <c r="P280" s="168"/>
      <c r="Q280" s="159"/>
      <c r="R280" s="168"/>
      <c r="S280" s="168"/>
      <c r="T280" s="155" t="s">
        <v>2424</v>
      </c>
      <c r="U280" s="155" t="s">
        <v>696</v>
      </c>
      <c r="V280" s="155" t="b">
        <v>0</v>
      </c>
      <c r="W280" s="179" t="s">
        <v>2425</v>
      </c>
      <c r="X280" s="168"/>
      <c r="Y280" s="173">
        <v>19194</v>
      </c>
      <c r="Z280" s="162" t="s">
        <v>2426</v>
      </c>
      <c r="AA280" s="163" t="str">
        <f t="shared" si="4"/>
        <v>https://shopeefood.vn/bo-suu-tap/sundaybasic-deal1k</v>
      </c>
      <c r="AB280" s="164" t="str">
        <f t="shared" si="5"/>
        <v>https://shopeefood.shopee.vn/bo-suu-tap/sundaybasic-deal1k</v>
      </c>
    </row>
    <row r="281" spans="1:28" ht="314">
      <c r="A281" s="151" t="s">
        <v>935</v>
      </c>
      <c r="B281" s="152"/>
      <c r="C281" s="152" t="s">
        <v>706</v>
      </c>
      <c r="D281" s="152" t="s">
        <v>213</v>
      </c>
      <c r="E281" s="191" t="s">
        <v>707</v>
      </c>
      <c r="F281" s="155" t="s">
        <v>935</v>
      </c>
      <c r="G281" s="217" t="str">
        <f t="shared" si="7"/>
        <v>[Win 2]_Hot &amp; Cold_foody_Feb</v>
      </c>
      <c r="H281" s="176" t="s">
        <v>2427</v>
      </c>
      <c r="I281" s="193" t="s">
        <v>2428</v>
      </c>
      <c r="J281" s="178" t="s">
        <v>710</v>
      </c>
      <c r="K281" s="159"/>
      <c r="L281" s="157" t="s">
        <v>711</v>
      </c>
      <c r="M281" s="159"/>
      <c r="N281" s="176" t="s">
        <v>2429</v>
      </c>
      <c r="O281" s="171" t="s">
        <v>2430</v>
      </c>
      <c r="P281" s="168"/>
      <c r="Q281" s="193" t="s">
        <v>2431</v>
      </c>
      <c r="R281" s="168"/>
      <c r="S281" s="168"/>
      <c r="T281" s="168"/>
      <c r="U281" s="155" t="s">
        <v>696</v>
      </c>
      <c r="V281" s="155" t="b">
        <v>1</v>
      </c>
      <c r="W281" s="179" t="s">
        <v>2432</v>
      </c>
      <c r="X281" s="168"/>
      <c r="Y281" s="173">
        <v>19087</v>
      </c>
      <c r="Z281" s="162" t="s">
        <v>2433</v>
      </c>
      <c r="AA281" s="163" t="str">
        <f t="shared" si="4"/>
        <v>https://shopeefood.vn/bo-suu-tap/hotcold-15k</v>
      </c>
      <c r="AB281" s="164" t="str">
        <f t="shared" si="5"/>
        <v>https://shopeefood.shopee.vn/bo-suu-tap/hotcold-15k</v>
      </c>
    </row>
    <row r="282" spans="1:28" ht="120">
      <c r="A282" s="151" t="s">
        <v>935</v>
      </c>
      <c r="B282" s="152"/>
      <c r="C282" s="152" t="s">
        <v>706</v>
      </c>
      <c r="D282" s="152" t="s">
        <v>213</v>
      </c>
      <c r="E282" s="153" t="s">
        <v>2434</v>
      </c>
      <c r="F282" s="155" t="s">
        <v>935</v>
      </c>
      <c r="G282" s="217" t="str">
        <f t="shared" si="7"/>
        <v>[Win 2]_Ding Tea_Feb</v>
      </c>
      <c r="H282" s="182" t="s">
        <v>2435</v>
      </c>
      <c r="I282" s="155" t="s">
        <v>2436</v>
      </c>
      <c r="J282" s="178" t="s">
        <v>2437</v>
      </c>
      <c r="K282" s="159"/>
      <c r="L282" s="159"/>
      <c r="M282" s="159"/>
      <c r="N282" s="168"/>
      <c r="O282" s="159" t="s">
        <v>791</v>
      </c>
      <c r="P282" s="168"/>
      <c r="Q282" s="159"/>
      <c r="R282" s="176" t="s">
        <v>2438</v>
      </c>
      <c r="S282" s="168"/>
      <c r="T282" s="168"/>
      <c r="U282" s="155" t="s">
        <v>725</v>
      </c>
      <c r="V282" s="155" t="b">
        <v>1</v>
      </c>
      <c r="W282" s="179" t="s">
        <v>2439</v>
      </c>
      <c r="X282" s="168"/>
      <c r="Y282" s="173">
        <v>19187</v>
      </c>
      <c r="Z282" s="162" t="s">
        <v>2440</v>
      </c>
      <c r="AA282" s="163" t="str">
        <f t="shared" si="4"/>
        <v>https://shopeefood.vn/bo-suu-tap/tra-sua-ding-tea</v>
      </c>
      <c r="AB282" s="164" t="str">
        <f t="shared" si="5"/>
        <v>https://shopeefood.shopee.vn/bo-suu-tap/tra-sua-ding-tea</v>
      </c>
    </row>
    <row r="283" spans="1:28" ht="120">
      <c r="A283" s="151" t="s">
        <v>935</v>
      </c>
      <c r="B283" s="152"/>
      <c r="C283" s="152" t="s">
        <v>706</v>
      </c>
      <c r="D283" s="152" t="s">
        <v>222</v>
      </c>
      <c r="E283" s="153" t="s">
        <v>2434</v>
      </c>
      <c r="F283" s="155" t="s">
        <v>1557</v>
      </c>
      <c r="G283" s="217" t="str">
        <f t="shared" si="7"/>
        <v>[Alacarte CB]_Ding Tea_Feb.CB4</v>
      </c>
      <c r="H283" s="182" t="s">
        <v>2441</v>
      </c>
      <c r="I283" s="159" t="s">
        <v>2131</v>
      </c>
      <c r="J283" s="178" t="s">
        <v>2437</v>
      </c>
      <c r="K283" s="159"/>
      <c r="L283" s="159"/>
      <c r="M283" s="159"/>
      <c r="N283" s="168"/>
      <c r="O283" s="159" t="s">
        <v>791</v>
      </c>
      <c r="P283" s="168"/>
      <c r="Q283" s="159"/>
      <c r="R283" s="177" t="s">
        <v>2442</v>
      </c>
      <c r="S283" s="168"/>
      <c r="T283" s="168"/>
      <c r="U283" s="155" t="s">
        <v>725</v>
      </c>
      <c r="V283" s="155" t="b">
        <v>1</v>
      </c>
      <c r="W283" s="179" t="s">
        <v>2443</v>
      </c>
      <c r="X283" s="168"/>
      <c r="Y283" s="173">
        <v>19088</v>
      </c>
      <c r="Z283" s="162" t="s">
        <v>2444</v>
      </c>
      <c r="AA283" s="163" t="str">
        <f t="shared" si="4"/>
        <v>https://shopeefood.vn/bo-suu-tap/ding-tea-giam15</v>
      </c>
      <c r="AB283" s="164" t="str">
        <f t="shared" si="5"/>
        <v>https://shopeefood.shopee.vn/bo-suu-tap/ding-tea-giam15</v>
      </c>
    </row>
    <row r="284" spans="1:28" ht="75">
      <c r="A284" s="151" t="s">
        <v>935</v>
      </c>
      <c r="B284" s="152"/>
      <c r="C284" s="152" t="s">
        <v>717</v>
      </c>
      <c r="D284" s="152" t="s">
        <v>222</v>
      </c>
      <c r="E284" s="243" t="s">
        <v>1346</v>
      </c>
      <c r="F284" s="155" t="s">
        <v>1516</v>
      </c>
      <c r="G284" s="217" t="str">
        <f t="shared" si="7"/>
        <v>[Alacarte CB]_LaBoong - Trà Ô Long Làng LaBoong_Feb.CB1</v>
      </c>
      <c r="H284" s="176" t="s">
        <v>2445</v>
      </c>
      <c r="I284" s="155" t="s">
        <v>2446</v>
      </c>
      <c r="J284" s="170" t="s">
        <v>1348</v>
      </c>
      <c r="K284" s="159"/>
      <c r="L284" s="159"/>
      <c r="M284" s="159"/>
      <c r="N284" s="168"/>
      <c r="O284" s="159" t="s">
        <v>2447</v>
      </c>
      <c r="P284" s="168"/>
      <c r="Q284" s="159"/>
      <c r="R284" s="155" t="s">
        <v>2448</v>
      </c>
      <c r="S284" s="177"/>
      <c r="T284" s="177"/>
      <c r="U284" s="155" t="s">
        <v>725</v>
      </c>
      <c r="V284" s="155" t="b">
        <v>1</v>
      </c>
      <c r="W284" s="179" t="s">
        <v>2449</v>
      </c>
      <c r="X284" s="168"/>
      <c r="Y284" s="173">
        <v>19149</v>
      </c>
      <c r="Z284" s="162" t="s">
        <v>2450</v>
      </c>
      <c r="AA284" s="163" t="str">
        <f t="shared" si="4"/>
        <v>https://shopeefood.vn/bo-suu-tap/tra-sua-laboong</v>
      </c>
      <c r="AB284" s="164" t="str">
        <f t="shared" si="5"/>
        <v>https://shopeefood.shopee.vn/bo-suu-tap/tra-sua-laboong</v>
      </c>
    </row>
    <row r="285" spans="1:28" ht="135">
      <c r="A285" s="151" t="s">
        <v>935</v>
      </c>
      <c r="B285" s="152"/>
      <c r="C285" s="152" t="s">
        <v>970</v>
      </c>
      <c r="D285" s="152" t="s">
        <v>205</v>
      </c>
      <c r="E285" s="180" t="s">
        <v>323</v>
      </c>
      <c r="F285" s="181" t="s">
        <v>2451</v>
      </c>
      <c r="G285" s="217" t="str">
        <f t="shared" si="7"/>
        <v>[JBP]_KATINAT Coffee &amp; Tea House_Combo 20%</v>
      </c>
      <c r="H285" s="176" t="s">
        <v>2452</v>
      </c>
      <c r="I285" s="183" t="s">
        <v>2248</v>
      </c>
      <c r="J285" s="209" t="s">
        <v>1323</v>
      </c>
      <c r="K285" s="162"/>
      <c r="L285" s="162"/>
      <c r="M285" s="162"/>
      <c r="N285" s="169"/>
      <c r="O285" s="183"/>
      <c r="P285" s="169"/>
      <c r="Q285" s="183" t="s">
        <v>2453</v>
      </c>
      <c r="R285" s="183" t="s">
        <v>2453</v>
      </c>
      <c r="S285" s="183" t="s">
        <v>2453</v>
      </c>
      <c r="T285" s="183" t="s">
        <v>2454</v>
      </c>
      <c r="U285" s="155"/>
      <c r="V285" s="155" t="b">
        <v>0</v>
      </c>
      <c r="W285" s="179" t="s">
        <v>2455</v>
      </c>
      <c r="X285" s="168"/>
      <c r="Y285" s="173">
        <v>19043</v>
      </c>
      <c r="Z285" s="162" t="s">
        <v>2456</v>
      </c>
      <c r="AA285" s="163" t="str">
        <f t="shared" si="4"/>
        <v>https://shopeefood.vn/bo-suu-tap/katinat-cf-combo</v>
      </c>
      <c r="AB285" s="164" t="str">
        <f t="shared" si="5"/>
        <v>https://shopeefood.shopee.vn/bo-suu-tap/katinat-cf-combo</v>
      </c>
    </row>
    <row r="286" spans="1:28" ht="105">
      <c r="A286" s="151" t="s">
        <v>935</v>
      </c>
      <c r="B286" s="152"/>
      <c r="C286" s="152" t="s">
        <v>717</v>
      </c>
      <c r="D286" s="152" t="s">
        <v>222</v>
      </c>
      <c r="E286" s="174" t="s">
        <v>806</v>
      </c>
      <c r="F286" s="155" t="s">
        <v>1537</v>
      </c>
      <c r="G286" s="217" t="str">
        <f t="shared" si="7"/>
        <v>[Alacarte CB]_Trà sữa Sharetea - The Alley_Feb.CB2</v>
      </c>
      <c r="H286" s="300" t="s">
        <v>2457</v>
      </c>
      <c r="I286" s="176" t="s">
        <v>2458</v>
      </c>
      <c r="J286" s="170" t="s">
        <v>809</v>
      </c>
      <c r="K286" s="193"/>
      <c r="L286" s="193"/>
      <c r="M286" s="193"/>
      <c r="N286" s="177"/>
      <c r="O286" s="176" t="s">
        <v>723</v>
      </c>
      <c r="P286" s="177"/>
      <c r="Q286" s="193"/>
      <c r="R286" s="176" t="s">
        <v>2459</v>
      </c>
      <c r="S286" s="177"/>
      <c r="T286" s="177"/>
      <c r="U286" s="155" t="s">
        <v>725</v>
      </c>
      <c r="V286" s="155" t="b">
        <v>1</v>
      </c>
      <c r="W286" s="170" t="s">
        <v>812</v>
      </c>
      <c r="X286" s="168"/>
      <c r="Y286" s="173">
        <v>19089</v>
      </c>
      <c r="Z286" s="162" t="s">
        <v>2460</v>
      </c>
      <c r="AA286" s="163" t="str">
        <f t="shared" si="4"/>
        <v>https://shopeefood.vn/bo-suu-tap/sharetea--alley</v>
      </c>
      <c r="AB286" s="164" t="str">
        <f t="shared" si="5"/>
        <v>https://shopeefood.shopee.vn/bo-suu-tap/sharetea--alley</v>
      </c>
    </row>
    <row r="287" spans="1:28" ht="105">
      <c r="A287" s="151" t="s">
        <v>935</v>
      </c>
      <c r="B287" s="152"/>
      <c r="C287" s="152" t="s">
        <v>717</v>
      </c>
      <c r="D287" s="152" t="s">
        <v>222</v>
      </c>
      <c r="E287" s="174" t="s">
        <v>806</v>
      </c>
      <c r="F287" s="155" t="s">
        <v>1528</v>
      </c>
      <c r="G287" s="217" t="str">
        <f t="shared" si="7"/>
        <v>[Alacarte CB]_Trà sữa Sharetea - The Alley_Feb.CB3</v>
      </c>
      <c r="H287" s="300" t="s">
        <v>2461</v>
      </c>
      <c r="I287" s="176" t="s">
        <v>2462</v>
      </c>
      <c r="J287" s="170" t="s">
        <v>809</v>
      </c>
      <c r="K287" s="193"/>
      <c r="L287" s="193"/>
      <c r="M287" s="193"/>
      <c r="N287" s="177"/>
      <c r="O287" s="176" t="s">
        <v>723</v>
      </c>
      <c r="P287" s="177"/>
      <c r="Q287" s="183"/>
      <c r="R287" s="176" t="s">
        <v>2463</v>
      </c>
      <c r="S287" s="177"/>
      <c r="T287" s="177"/>
      <c r="U287" s="155" t="s">
        <v>725</v>
      </c>
      <c r="V287" s="155" t="b">
        <v>1</v>
      </c>
      <c r="W287" s="170" t="s">
        <v>812</v>
      </c>
      <c r="X287" s="168"/>
      <c r="Y287" s="173">
        <v>19140</v>
      </c>
      <c r="Z287" s="162" t="s">
        <v>2464</v>
      </c>
      <c r="AA287" s="163" t="str">
        <f t="shared" si="4"/>
        <v>https://shopeefood.vn/bo-suu-tap/sharetea-alley</v>
      </c>
      <c r="AB287" s="164" t="str">
        <f t="shared" si="5"/>
        <v>https://shopeefood.shopee.vn/bo-suu-tap/sharetea-alley</v>
      </c>
    </row>
    <row r="288" spans="1:28" ht="90">
      <c r="A288" s="151" t="s">
        <v>935</v>
      </c>
      <c r="B288" s="152"/>
      <c r="C288" s="152" t="s">
        <v>717</v>
      </c>
      <c r="D288" s="152" t="s">
        <v>222</v>
      </c>
      <c r="E288" s="191" t="s">
        <v>1065</v>
      </c>
      <c r="F288" s="155" t="s">
        <v>1528</v>
      </c>
      <c r="G288" s="217" t="str">
        <f t="shared" si="7"/>
        <v>[Alacarte CB]_The Alley_Feb.CB3</v>
      </c>
      <c r="H288" s="176" t="s">
        <v>2465</v>
      </c>
      <c r="I288" s="193" t="s">
        <v>2466</v>
      </c>
      <c r="J288" s="179" t="s">
        <v>2467</v>
      </c>
      <c r="K288" s="157"/>
      <c r="L288" s="195"/>
      <c r="M288" s="159"/>
      <c r="N288" s="168"/>
      <c r="O288" s="176" t="s">
        <v>723</v>
      </c>
      <c r="P288" s="168"/>
      <c r="Q288" s="159"/>
      <c r="R288" s="176" t="s">
        <v>2468</v>
      </c>
      <c r="S288" s="177"/>
      <c r="T288" s="177"/>
      <c r="U288" s="155" t="s">
        <v>725</v>
      </c>
      <c r="V288" s="155" t="b">
        <v>1</v>
      </c>
      <c r="W288" s="170" t="s">
        <v>2469</v>
      </c>
      <c r="X288" s="168"/>
      <c r="Y288" s="173">
        <v>19150</v>
      </c>
      <c r="Z288" s="162" t="s">
        <v>2470</v>
      </c>
      <c r="AA288" s="163" t="str">
        <f t="shared" si="4"/>
        <v>https://shopeefood.vn/bo-suu-tap/tra-sua-alley</v>
      </c>
      <c r="AB288" s="164" t="str">
        <f t="shared" si="5"/>
        <v>https://shopeefood.shopee.vn/bo-suu-tap/tra-sua-alley</v>
      </c>
    </row>
    <row r="289" spans="1:28" ht="90">
      <c r="A289" s="151" t="s">
        <v>935</v>
      </c>
      <c r="B289" s="152"/>
      <c r="C289" s="152" t="s">
        <v>717</v>
      </c>
      <c r="D289" s="152" t="s">
        <v>222</v>
      </c>
      <c r="E289" s="191" t="s">
        <v>1065</v>
      </c>
      <c r="F289" s="155" t="s">
        <v>1557</v>
      </c>
      <c r="G289" s="217" t="str">
        <f t="shared" si="7"/>
        <v>[Alacarte CB]_The Alley_Feb.CB4</v>
      </c>
      <c r="H289" s="176" t="s">
        <v>2471</v>
      </c>
      <c r="I289" s="193" t="s">
        <v>2472</v>
      </c>
      <c r="J289" s="179" t="s">
        <v>2467</v>
      </c>
      <c r="K289" s="157"/>
      <c r="L289" s="195"/>
      <c r="M289" s="159"/>
      <c r="N289" s="168"/>
      <c r="O289" s="176" t="s">
        <v>723</v>
      </c>
      <c r="P289" s="168"/>
      <c r="Q289" s="159"/>
      <c r="R289" s="177" t="s">
        <v>2473</v>
      </c>
      <c r="S289" s="177"/>
      <c r="T289" s="177"/>
      <c r="U289" s="155" t="s">
        <v>725</v>
      </c>
      <c r="V289" s="155" t="b">
        <v>1</v>
      </c>
      <c r="W289" s="170" t="s">
        <v>2469</v>
      </c>
      <c r="X289" s="168"/>
      <c r="Y289" s="173">
        <v>19106</v>
      </c>
      <c r="Z289" s="162" t="s">
        <v>2474</v>
      </c>
      <c r="AA289" s="163" t="str">
        <f t="shared" si="4"/>
        <v>https://shopeefood.vn/bo-suu-tap/the-alley-giam50</v>
      </c>
      <c r="AB289" s="164" t="str">
        <f t="shared" si="5"/>
        <v>https://shopeefood.shopee.vn/bo-suu-tap/the-alley-giam50</v>
      </c>
    </row>
    <row r="290" spans="1:28" ht="15">
      <c r="A290" s="151" t="s">
        <v>935</v>
      </c>
      <c r="B290" s="152"/>
      <c r="C290" s="152" t="s">
        <v>717</v>
      </c>
      <c r="D290" s="152" t="s">
        <v>222</v>
      </c>
      <c r="E290" s="243" t="s">
        <v>397</v>
      </c>
      <c r="F290" s="155" t="s">
        <v>1528</v>
      </c>
      <c r="G290" s="217" t="str">
        <f t="shared" si="7"/>
        <v>[Alacarte CB]_Tâm Cook - Pate Cột Đèn Đặc Sản Hải Phòng_Feb.CB3</v>
      </c>
      <c r="H290" s="159" t="s">
        <v>2475</v>
      </c>
      <c r="I290" s="159" t="s">
        <v>1762</v>
      </c>
      <c r="J290" s="354" t="s">
        <v>2476</v>
      </c>
      <c r="K290" s="159"/>
      <c r="L290" s="157"/>
      <c r="M290" s="159"/>
      <c r="N290" s="168"/>
      <c r="O290" s="176" t="s">
        <v>723</v>
      </c>
      <c r="P290" s="168"/>
      <c r="Q290" s="159"/>
      <c r="R290" s="168" t="s">
        <v>2477</v>
      </c>
      <c r="S290" s="168"/>
      <c r="T290" s="177"/>
      <c r="U290" s="155" t="s">
        <v>725</v>
      </c>
      <c r="V290" s="155" t="b">
        <v>1</v>
      </c>
      <c r="W290" s="170" t="s">
        <v>1224</v>
      </c>
      <c r="X290" s="168"/>
      <c r="Y290" s="173">
        <v>19081</v>
      </c>
      <c r="Z290" s="162" t="s">
        <v>2478</v>
      </c>
      <c r="AA290" s="163" t="str">
        <f t="shared" si="4"/>
        <v>https://shopeefood.vn/bo-suu-tap/tam-cook-20</v>
      </c>
      <c r="AB290" s="164" t="str">
        <f t="shared" si="5"/>
        <v>https://shopeefood.shopee.vn/bo-suu-tap/tam-cook-20</v>
      </c>
    </row>
    <row r="291" spans="1:28" ht="120">
      <c r="A291" s="151" t="s">
        <v>935</v>
      </c>
      <c r="B291" s="152"/>
      <c r="C291" s="152" t="s">
        <v>706</v>
      </c>
      <c r="D291" s="152" t="s">
        <v>211</v>
      </c>
      <c r="E291" s="191" t="s">
        <v>2479</v>
      </c>
      <c r="F291" s="176" t="s">
        <v>935</v>
      </c>
      <c r="G291" s="217" t="str">
        <f t="shared" si="7"/>
        <v>[Win 1]_Tiệm Trà Mai Khôi_Feb</v>
      </c>
      <c r="H291" s="176" t="s">
        <v>2480</v>
      </c>
      <c r="I291" s="159" t="s">
        <v>1594</v>
      </c>
      <c r="J291" s="178" t="s">
        <v>2481</v>
      </c>
      <c r="K291" s="159"/>
      <c r="L291" s="157" t="s">
        <v>2482</v>
      </c>
      <c r="M291" s="176" t="s">
        <v>2483</v>
      </c>
      <c r="N291" s="168"/>
      <c r="O291" s="159"/>
      <c r="P291" s="168"/>
      <c r="Q291" s="159"/>
      <c r="R291" s="177" t="s">
        <v>2484</v>
      </c>
      <c r="S291" s="168"/>
      <c r="T291" s="168"/>
      <c r="U291" s="155" t="s">
        <v>696</v>
      </c>
      <c r="V291" s="155" t="b">
        <v>1</v>
      </c>
      <c r="W291" s="179" t="s">
        <v>2485</v>
      </c>
      <c r="X291" s="168"/>
      <c r="Y291" s="173">
        <v>19188</v>
      </c>
      <c r="Z291" s="162" t="s">
        <v>2486</v>
      </c>
      <c r="AA291" s="163" t="str">
        <f t="shared" si="4"/>
        <v>https://shopeefood.vn/bo-suu-tap/tiem-tra-mai-khoi</v>
      </c>
      <c r="AB291" s="164" t="str">
        <f t="shared" si="5"/>
        <v>https://shopeefood.shopee.vn/bo-suu-tap/tiem-tra-mai-khoi</v>
      </c>
    </row>
    <row r="292" spans="1:28" ht="165">
      <c r="A292" s="151" t="s">
        <v>935</v>
      </c>
      <c r="B292" s="152"/>
      <c r="C292" s="152" t="s">
        <v>685</v>
      </c>
      <c r="D292" s="152" t="s">
        <v>225</v>
      </c>
      <c r="E292" s="167" t="s">
        <v>2487</v>
      </c>
      <c r="F292" s="176" t="s">
        <v>935</v>
      </c>
      <c r="G292" s="223" t="str">
        <f t="shared" si="7"/>
        <v>[PNS]_Pepsi FF28_Feb</v>
      </c>
      <c r="H292" s="175" t="s">
        <v>2488</v>
      </c>
      <c r="I292" s="181" t="s">
        <v>2489</v>
      </c>
      <c r="J292" s="169"/>
      <c r="K292" s="209" t="s">
        <v>2490</v>
      </c>
      <c r="L292" s="162"/>
      <c r="M292" s="162"/>
      <c r="N292" s="169"/>
      <c r="O292" s="183"/>
      <c r="P292" s="169"/>
      <c r="Q292" s="196" t="s">
        <v>703</v>
      </c>
      <c r="R292" s="196" t="s">
        <v>703</v>
      </c>
      <c r="S292" s="196" t="s">
        <v>703</v>
      </c>
      <c r="T292" s="196" t="s">
        <v>703</v>
      </c>
      <c r="U292" s="155"/>
      <c r="V292" s="155" t="b">
        <v>0</v>
      </c>
      <c r="W292" s="179" t="s">
        <v>2491</v>
      </c>
      <c r="X292" s="168"/>
      <c r="Y292" s="173">
        <v>19145</v>
      </c>
      <c r="Z292" s="162" t="s">
        <v>2492</v>
      </c>
      <c r="AA292" s="163" t="str">
        <f t="shared" si="4"/>
        <v>https://shopeefood.vn/bo-suu-tap/deal0d-pepsi-khao-bao-da</v>
      </c>
      <c r="AB292" s="164" t="str">
        <f t="shared" si="5"/>
        <v>https://shopeefood.shopee.vn/bo-suu-tap/deal0d-pepsi-khao-bao-da</v>
      </c>
    </row>
    <row r="293" spans="1:28" ht="120">
      <c r="A293" s="151" t="s">
        <v>935</v>
      </c>
      <c r="B293" s="152"/>
      <c r="C293" s="152" t="s">
        <v>706</v>
      </c>
      <c r="D293" s="152" t="s">
        <v>211</v>
      </c>
      <c r="E293" s="153" t="s">
        <v>2493</v>
      </c>
      <c r="F293" s="176" t="s">
        <v>935</v>
      </c>
      <c r="G293" s="217" t="str">
        <f t="shared" si="7"/>
        <v>[Win 1]_Homefarm_Feb</v>
      </c>
      <c r="H293" s="193" t="s">
        <v>2494</v>
      </c>
      <c r="I293" s="159" t="s">
        <v>2495</v>
      </c>
      <c r="J293" s="178" t="s">
        <v>2496</v>
      </c>
      <c r="K293" s="159"/>
      <c r="L293" s="162"/>
      <c r="M293" s="162"/>
      <c r="N293" s="169"/>
      <c r="O293" s="176" t="s">
        <v>723</v>
      </c>
      <c r="P293" s="168"/>
      <c r="Q293" s="193"/>
      <c r="R293" s="177" t="s">
        <v>2497</v>
      </c>
      <c r="S293" s="168"/>
      <c r="T293" s="168"/>
      <c r="U293" s="155" t="s">
        <v>725</v>
      </c>
      <c r="V293" s="155" t="b">
        <v>0</v>
      </c>
      <c r="W293" s="179" t="s">
        <v>2498</v>
      </c>
      <c r="X293" s="168"/>
      <c r="Y293" s="173">
        <v>19100</v>
      </c>
      <c r="Z293" s="162" t="s">
        <v>2499</v>
      </c>
      <c r="AA293" s="163" t="str">
        <f t="shared" si="4"/>
        <v>https://shopeefood.vn/bo-suu-tap/homefarm-feb</v>
      </c>
      <c r="AB293" s="164" t="str">
        <f t="shared" si="5"/>
        <v>https://shopeefood.shopee.vn/bo-suu-tap/homefarm-feb</v>
      </c>
    </row>
    <row r="294" spans="1:28" ht="120">
      <c r="A294" s="151" t="s">
        <v>935</v>
      </c>
      <c r="B294" s="152"/>
      <c r="C294" s="152" t="s">
        <v>706</v>
      </c>
      <c r="D294" s="152" t="s">
        <v>217</v>
      </c>
      <c r="E294" s="153" t="s">
        <v>2493</v>
      </c>
      <c r="F294" s="176" t="s">
        <v>935</v>
      </c>
      <c r="G294" s="217" t="str">
        <f t="shared" si="7"/>
        <v>[Win 4]_Homefarm_Feb</v>
      </c>
      <c r="H294" s="193" t="s">
        <v>2500</v>
      </c>
      <c r="I294" s="159" t="s">
        <v>2501</v>
      </c>
      <c r="J294" s="178" t="s">
        <v>2075</v>
      </c>
      <c r="K294" s="159"/>
      <c r="L294" s="162"/>
      <c r="M294" s="162"/>
      <c r="N294" s="169"/>
      <c r="O294" s="176" t="s">
        <v>723</v>
      </c>
      <c r="P294" s="168"/>
      <c r="Q294" s="193" t="s">
        <v>2502</v>
      </c>
      <c r="R294" s="177" t="s">
        <v>2503</v>
      </c>
      <c r="S294" s="168"/>
      <c r="T294" s="168"/>
      <c r="U294" s="155" t="s">
        <v>725</v>
      </c>
      <c r="V294" s="155" t="b">
        <v>0</v>
      </c>
      <c r="W294" s="179" t="s">
        <v>2504</v>
      </c>
      <c r="X294" s="168"/>
      <c r="Y294" s="173">
        <v>19151</v>
      </c>
      <c r="Z294" s="162" t="s">
        <v>2505</v>
      </c>
      <c r="AA294" s="163" t="str">
        <f t="shared" si="4"/>
        <v>https://shopeefood.vn/bo-suu-tap/home-farm</v>
      </c>
      <c r="AB294" s="164" t="str">
        <f t="shared" si="5"/>
        <v>https://shopeefood.shopee.vn/bo-suu-tap/home-farm</v>
      </c>
    </row>
    <row r="295" spans="1:28" ht="285">
      <c r="A295" s="151" t="s">
        <v>1852</v>
      </c>
      <c r="B295" s="152"/>
      <c r="C295" s="152" t="s">
        <v>970</v>
      </c>
      <c r="D295" s="152" t="s">
        <v>207</v>
      </c>
      <c r="E295" s="180" t="s">
        <v>1015</v>
      </c>
      <c r="F295" s="181" t="s">
        <v>2506</v>
      </c>
      <c r="G295" s="217" t="str">
        <f t="shared" si="7"/>
        <v>[SuperVIP]_Highlands Coffee_3-8.3</v>
      </c>
      <c r="H295" s="176" t="s">
        <v>2507</v>
      </c>
      <c r="I295" s="183" t="s">
        <v>2508</v>
      </c>
      <c r="J295" s="209" t="s">
        <v>1019</v>
      </c>
      <c r="K295" s="162"/>
      <c r="L295" s="162"/>
      <c r="M295" s="162"/>
      <c r="N295" s="169"/>
      <c r="O295" s="183"/>
      <c r="P295" s="169"/>
      <c r="Q295" s="183" t="s">
        <v>2509</v>
      </c>
      <c r="R295" s="183" t="s">
        <v>2509</v>
      </c>
      <c r="S295" s="183" t="s">
        <v>2509</v>
      </c>
      <c r="T295" s="183" t="s">
        <v>2509</v>
      </c>
      <c r="U295" s="155" t="s">
        <v>696</v>
      </c>
      <c r="V295" s="155" t="b">
        <v>0</v>
      </c>
      <c r="W295" s="179" t="s">
        <v>2510</v>
      </c>
      <c r="X295" s="168"/>
      <c r="Y295" s="173">
        <v>19350</v>
      </c>
      <c r="Z295" s="162" t="s">
        <v>2511</v>
      </c>
      <c r="AA295" s="163" t="str">
        <f t="shared" si="4"/>
        <v>https://shopeefood.vn/bo-suu-tap/sv-highlands-coffee</v>
      </c>
      <c r="AB295" s="164" t="str">
        <f t="shared" si="5"/>
        <v>https://shopeefood.shopee.vn/bo-suu-tap/sv-highlands-coffee</v>
      </c>
    </row>
    <row r="296" spans="1:28" ht="285">
      <c r="A296" s="151" t="s">
        <v>1852</v>
      </c>
      <c r="B296" s="152"/>
      <c r="C296" s="152" t="s">
        <v>970</v>
      </c>
      <c r="D296" s="152" t="s">
        <v>207</v>
      </c>
      <c r="E296" s="180" t="s">
        <v>1015</v>
      </c>
      <c r="F296" s="181" t="s">
        <v>2512</v>
      </c>
      <c r="G296" s="217" t="str">
        <f t="shared" si="7"/>
        <v>[SuperVIP]_Highlands Coffee_10-14.3</v>
      </c>
      <c r="H296" s="176" t="s">
        <v>2507</v>
      </c>
      <c r="I296" s="183" t="s">
        <v>2513</v>
      </c>
      <c r="J296" s="209" t="s">
        <v>1019</v>
      </c>
      <c r="K296" s="162"/>
      <c r="L296" s="162"/>
      <c r="M296" s="162"/>
      <c r="N296" s="169"/>
      <c r="O296" s="183"/>
      <c r="P296" s="169"/>
      <c r="Q296" s="183" t="s">
        <v>2514</v>
      </c>
      <c r="R296" s="183" t="s">
        <v>2515</v>
      </c>
      <c r="S296" s="183" t="s">
        <v>2515</v>
      </c>
      <c r="T296" s="183" t="s">
        <v>2515</v>
      </c>
      <c r="U296" s="155" t="s">
        <v>696</v>
      </c>
      <c r="V296" s="155" t="b">
        <v>0</v>
      </c>
      <c r="W296" s="179" t="s">
        <v>2510</v>
      </c>
      <c r="X296" s="168"/>
      <c r="Y296" s="173">
        <v>19425</v>
      </c>
      <c r="Z296" s="162" t="s">
        <v>2516</v>
      </c>
      <c r="AA296" s="163" t="str">
        <f t="shared" si="4"/>
        <v>https://shopeefood.vn/bo-suu-tap/sv-highlands-cf</v>
      </c>
      <c r="AB296" s="164" t="str">
        <f t="shared" si="5"/>
        <v>https://shopeefood.shopee.vn/bo-suu-tap/sv-highlands-cf</v>
      </c>
    </row>
    <row r="297" spans="1:28" ht="285">
      <c r="A297" s="151" t="s">
        <v>1852</v>
      </c>
      <c r="B297" s="152"/>
      <c r="C297" s="152" t="s">
        <v>970</v>
      </c>
      <c r="D297" s="152" t="s">
        <v>209</v>
      </c>
      <c r="E297" s="180" t="s">
        <v>1015</v>
      </c>
      <c r="F297" s="181" t="s">
        <v>2517</v>
      </c>
      <c r="G297" s="217" t="str">
        <f t="shared" si="7"/>
        <v>[VIP]_Highlands Coffee_HCM 17-21.3</v>
      </c>
      <c r="H297" s="176" t="s">
        <v>2507</v>
      </c>
      <c r="I297" s="183" t="s">
        <v>2518</v>
      </c>
      <c r="J297" s="209" t="s">
        <v>1019</v>
      </c>
      <c r="K297" s="162"/>
      <c r="L297" s="162"/>
      <c r="M297" s="162"/>
      <c r="N297" s="169"/>
      <c r="O297" s="183"/>
      <c r="P297" s="169"/>
      <c r="Q297" s="183" t="s">
        <v>2519</v>
      </c>
      <c r="R297" s="177"/>
      <c r="S297" s="177"/>
      <c r="T297" s="177"/>
      <c r="U297" s="155" t="s">
        <v>696</v>
      </c>
      <c r="V297" s="155" t="b">
        <v>0</v>
      </c>
      <c r="W297" s="179" t="s">
        <v>2510</v>
      </c>
      <c r="X297" s="168"/>
      <c r="Y297" s="173">
        <v>19511</v>
      </c>
      <c r="Z297" s="162" t="s">
        <v>2520</v>
      </c>
      <c r="AA297" s="163" t="str">
        <f t="shared" si="4"/>
        <v>https://shopeefood.vn/bo-suu-tap/v-highlands-coffee</v>
      </c>
      <c r="AB297" s="164" t="str">
        <f t="shared" si="5"/>
        <v>https://shopeefood.shopee.vn/bo-suu-tap/v-highlands-coffee</v>
      </c>
    </row>
    <row r="298" spans="1:28" ht="285">
      <c r="A298" s="151" t="s">
        <v>1852</v>
      </c>
      <c r="B298" s="152"/>
      <c r="C298" s="152" t="s">
        <v>970</v>
      </c>
      <c r="D298" s="152" t="s">
        <v>201</v>
      </c>
      <c r="E298" s="180" t="s">
        <v>1015</v>
      </c>
      <c r="F298" s="181" t="s">
        <v>1662</v>
      </c>
      <c r="G298" s="217" t="str">
        <f t="shared" si="7"/>
        <v>[SJBP]_Highlands Coffee_ALC custom 14</v>
      </c>
      <c r="H298" s="176" t="s">
        <v>2507</v>
      </c>
      <c r="I298" s="183" t="s">
        <v>2521</v>
      </c>
      <c r="J298" s="209" t="s">
        <v>1019</v>
      </c>
      <c r="K298" s="162"/>
      <c r="L298" s="162"/>
      <c r="M298" s="162"/>
      <c r="N298" s="169"/>
      <c r="O298" s="183"/>
      <c r="P298" s="169"/>
      <c r="Q298" s="183" t="s">
        <v>2522</v>
      </c>
      <c r="R298" s="177"/>
      <c r="S298" s="177"/>
      <c r="T298" s="177"/>
      <c r="U298" s="155"/>
      <c r="V298" s="155" t="b">
        <v>0</v>
      </c>
      <c r="W298" s="179" t="s">
        <v>2510</v>
      </c>
      <c r="X298" s="168"/>
      <c r="Y298" s="173">
        <v>19234</v>
      </c>
      <c r="Z298" s="162" t="s">
        <v>2523</v>
      </c>
      <c r="AA298" s="163" t="str">
        <f t="shared" si="4"/>
        <v>https://shopeefood.vn/bo-suu-tap/sj-highlands-coffee</v>
      </c>
      <c r="AB298" s="164" t="str">
        <f t="shared" si="5"/>
        <v>https://shopeefood.shopee.vn/bo-suu-tap/sj-highlands-coffee</v>
      </c>
    </row>
    <row r="299" spans="1:28" ht="285">
      <c r="A299" s="151" t="s">
        <v>1852</v>
      </c>
      <c r="B299" s="152"/>
      <c r="C299" s="152" t="s">
        <v>970</v>
      </c>
      <c r="D299" s="152" t="s">
        <v>201</v>
      </c>
      <c r="E299" s="180" t="s">
        <v>1015</v>
      </c>
      <c r="F299" s="181" t="s">
        <v>2524</v>
      </c>
      <c r="G299" s="217" t="str">
        <f t="shared" si="7"/>
        <v>[SJBP]_Highlands Coffee_ALC custom 7.5</v>
      </c>
      <c r="H299" s="176" t="s">
        <v>2507</v>
      </c>
      <c r="I299" s="183" t="s">
        <v>2521</v>
      </c>
      <c r="J299" s="209" t="s">
        <v>1019</v>
      </c>
      <c r="K299" s="162"/>
      <c r="L299" s="162"/>
      <c r="M299" s="162"/>
      <c r="N299" s="169"/>
      <c r="O299" s="183"/>
      <c r="P299" s="169"/>
      <c r="Q299" s="183" t="s">
        <v>2525</v>
      </c>
      <c r="R299" s="177"/>
      <c r="S299" s="177"/>
      <c r="T299" s="177"/>
      <c r="U299" s="155"/>
      <c r="V299" s="155" t="b">
        <v>0</v>
      </c>
      <c r="W299" s="179" t="s">
        <v>2510</v>
      </c>
      <c r="X299" s="168"/>
      <c r="Y299" s="173">
        <v>19235</v>
      </c>
      <c r="Z299" s="162" t="s">
        <v>2526</v>
      </c>
      <c r="AA299" s="163" t="str">
        <f t="shared" si="4"/>
        <v>https://shopeefood.vn/bo-suu-tap/sj-highlands-cf</v>
      </c>
      <c r="AB299" s="164" t="str">
        <f t="shared" si="5"/>
        <v>https://shopeefood.shopee.vn/bo-suu-tap/sj-highlands-cf</v>
      </c>
    </row>
    <row r="300" spans="1:28" ht="195">
      <c r="A300" s="151" t="s">
        <v>1852</v>
      </c>
      <c r="B300" s="152"/>
      <c r="C300" s="152" t="s">
        <v>970</v>
      </c>
      <c r="D300" s="152" t="s">
        <v>207</v>
      </c>
      <c r="E300" s="180" t="s">
        <v>390</v>
      </c>
      <c r="F300" s="181" t="s">
        <v>2527</v>
      </c>
      <c r="G300" s="217" t="str">
        <f t="shared" si="7"/>
        <v>[SuperVIP]_Starbucks Coffee_11-13.3</v>
      </c>
      <c r="H300" s="176" t="s">
        <v>2528</v>
      </c>
      <c r="I300" s="183" t="s">
        <v>2529</v>
      </c>
      <c r="J300" s="209" t="s">
        <v>974</v>
      </c>
      <c r="K300" s="162"/>
      <c r="L300" s="162"/>
      <c r="M300" s="162"/>
      <c r="N300" s="169"/>
      <c r="O300" s="183"/>
      <c r="P300" s="169"/>
      <c r="Q300" s="183" t="s">
        <v>2530</v>
      </c>
      <c r="R300" s="183" t="s">
        <v>2531</v>
      </c>
      <c r="S300" s="183" t="s">
        <v>2532</v>
      </c>
      <c r="T300" s="183" t="s">
        <v>2533</v>
      </c>
      <c r="U300" s="155" t="s">
        <v>696</v>
      </c>
      <c r="V300" s="155" t="b">
        <v>0</v>
      </c>
      <c r="W300" s="170" t="s">
        <v>2534</v>
      </c>
      <c r="X300" s="168"/>
      <c r="Y300" s="173">
        <v>19441</v>
      </c>
      <c r="Z300" s="162" t="s">
        <v>2535</v>
      </c>
      <c r="AA300" s="163" t="str">
        <f t="shared" si="4"/>
        <v>https://shopeefood.vn/bo-suu-tap/sv-starbucks-cf</v>
      </c>
      <c r="AB300" s="164" t="str">
        <f t="shared" si="5"/>
        <v>https://shopeefood.shopee.vn/bo-suu-tap/sv-starbucks-cf</v>
      </c>
    </row>
    <row r="301" spans="1:28" ht="180">
      <c r="A301" s="151" t="s">
        <v>1852</v>
      </c>
      <c r="B301" s="152"/>
      <c r="C301" s="152" t="s">
        <v>970</v>
      </c>
      <c r="D301" s="152" t="s">
        <v>209</v>
      </c>
      <c r="E301" s="180" t="s">
        <v>403</v>
      </c>
      <c r="F301" s="181" t="s">
        <v>2536</v>
      </c>
      <c r="G301" s="217" t="str">
        <f t="shared" si="7"/>
        <v>[VIP]_The Coffee House_5-7.3</v>
      </c>
      <c r="H301" s="176" t="s">
        <v>2537</v>
      </c>
      <c r="I301" s="183" t="s">
        <v>2538</v>
      </c>
      <c r="J301" s="209" t="s">
        <v>1669</v>
      </c>
      <c r="K301" s="162"/>
      <c r="L301" s="162"/>
      <c r="M301" s="162"/>
      <c r="N301" s="169"/>
      <c r="O301" s="183"/>
      <c r="P301" s="169"/>
      <c r="Q301" s="183" t="s">
        <v>2539</v>
      </c>
      <c r="R301" s="183" t="s">
        <v>2540</v>
      </c>
      <c r="S301" s="177"/>
      <c r="T301" s="183" t="s">
        <v>2541</v>
      </c>
      <c r="U301" s="155" t="s">
        <v>696</v>
      </c>
      <c r="V301" s="155" t="b">
        <v>0</v>
      </c>
      <c r="W301" s="179" t="s">
        <v>2542</v>
      </c>
      <c r="X301" s="168"/>
      <c r="Y301" s="173">
        <v>19382</v>
      </c>
      <c r="Z301" s="162" t="s">
        <v>2543</v>
      </c>
      <c r="AA301" s="163" t="str">
        <f t="shared" si="4"/>
        <v>https://shopeefood.vn/bo-suu-tap/v-the-coffee-house</v>
      </c>
      <c r="AB301" s="164" t="str">
        <f t="shared" si="5"/>
        <v>https://shopeefood.shopee.vn/bo-suu-tap/v-the-coffee-house</v>
      </c>
    </row>
    <row r="302" spans="1:28" ht="210">
      <c r="A302" s="151" t="s">
        <v>1852</v>
      </c>
      <c r="B302" s="152"/>
      <c r="C302" s="152" t="s">
        <v>970</v>
      </c>
      <c r="D302" s="152" t="s">
        <v>207</v>
      </c>
      <c r="E302" s="180" t="s">
        <v>403</v>
      </c>
      <c r="F302" s="181" t="s">
        <v>2544</v>
      </c>
      <c r="G302" s="217" t="str">
        <f t="shared" si="7"/>
        <v>[SuperVIP]_The Coffee House_17-19.3</v>
      </c>
      <c r="H302" s="176" t="s">
        <v>2545</v>
      </c>
      <c r="I302" s="183" t="s">
        <v>2546</v>
      </c>
      <c r="J302" s="209" t="s">
        <v>1669</v>
      </c>
      <c r="K302" s="162"/>
      <c r="L302" s="162"/>
      <c r="M302" s="162"/>
      <c r="N302" s="169"/>
      <c r="O302" s="183"/>
      <c r="P302" s="169"/>
      <c r="Q302" s="183" t="s">
        <v>2547</v>
      </c>
      <c r="R302" s="183" t="s">
        <v>2547</v>
      </c>
      <c r="S302" s="177"/>
      <c r="T302" s="183" t="s">
        <v>2548</v>
      </c>
      <c r="U302" s="155" t="s">
        <v>696</v>
      </c>
      <c r="V302" s="155" t="b">
        <v>0</v>
      </c>
      <c r="W302" s="179" t="s">
        <v>2549</v>
      </c>
      <c r="X302" s="168"/>
      <c r="Y302" s="173">
        <v>19512</v>
      </c>
      <c r="Z302" s="162" t="s">
        <v>2550</v>
      </c>
      <c r="AA302" s="163" t="str">
        <f t="shared" si="4"/>
        <v>https://shopeefood.vn/bo-suu-tap/sv-the-coffee-house</v>
      </c>
      <c r="AB302" s="164" t="str">
        <f t="shared" si="5"/>
        <v>https://shopeefood.shopee.vn/bo-suu-tap/sv-the-coffee-house</v>
      </c>
    </row>
    <row r="303" spans="1:28" ht="314">
      <c r="A303" s="151" t="s">
        <v>1852</v>
      </c>
      <c r="B303" s="152"/>
      <c r="C303" s="152" t="s">
        <v>970</v>
      </c>
      <c r="D303" s="152" t="s">
        <v>209</v>
      </c>
      <c r="E303" s="180" t="s">
        <v>258</v>
      </c>
      <c r="F303" s="181" t="s">
        <v>1852</v>
      </c>
      <c r="G303" s="217" t="str">
        <f t="shared" si="7"/>
        <v>[VIP]_Cheese Coffee_Mar</v>
      </c>
      <c r="H303" s="176" t="s">
        <v>2551</v>
      </c>
      <c r="I303" s="183" t="s">
        <v>2538</v>
      </c>
      <c r="J303" s="209" t="s">
        <v>1449</v>
      </c>
      <c r="K303" s="162"/>
      <c r="L303" s="162"/>
      <c r="M303" s="162"/>
      <c r="N303" s="169"/>
      <c r="O303" s="183"/>
      <c r="P303" s="169"/>
      <c r="Q303" s="183" t="s">
        <v>2552</v>
      </c>
      <c r="R303" s="177"/>
      <c r="S303" s="177"/>
      <c r="T303" s="177"/>
      <c r="U303" s="155" t="s">
        <v>696</v>
      </c>
      <c r="V303" s="155" t="b">
        <v>0</v>
      </c>
      <c r="W303" s="179" t="s">
        <v>2553</v>
      </c>
      <c r="X303" s="168"/>
      <c r="Y303" s="173">
        <v>19383</v>
      </c>
      <c r="Z303" s="162" t="s">
        <v>2554</v>
      </c>
      <c r="AA303" s="163" t="str">
        <f t="shared" si="4"/>
        <v>https://shopeefood.vn/bo-suu-tap/v-cheese-coffee</v>
      </c>
      <c r="AB303" s="164" t="str">
        <f t="shared" si="5"/>
        <v>https://shopeefood.shopee.vn/bo-suu-tap/v-cheese-coffee</v>
      </c>
    </row>
    <row r="304" spans="1:28" ht="210">
      <c r="A304" s="151" t="s">
        <v>1852</v>
      </c>
      <c r="B304" s="152"/>
      <c r="C304" s="152" t="s">
        <v>970</v>
      </c>
      <c r="D304" s="152" t="s">
        <v>201</v>
      </c>
      <c r="E304" s="180" t="s">
        <v>390</v>
      </c>
      <c r="F304" s="181" t="s">
        <v>991</v>
      </c>
      <c r="G304" s="217" t="str">
        <f t="shared" si="7"/>
        <v>[SJBP]_Starbucks Coffee_WC Mon</v>
      </c>
      <c r="H304" s="176" t="s">
        <v>2555</v>
      </c>
      <c r="I304" s="183" t="s">
        <v>2556</v>
      </c>
      <c r="J304" s="209" t="s">
        <v>974</v>
      </c>
      <c r="K304" s="162"/>
      <c r="L304" s="162"/>
      <c r="M304" s="162"/>
      <c r="N304" s="169"/>
      <c r="O304" s="183"/>
      <c r="P304" s="169"/>
      <c r="Q304" s="183" t="s">
        <v>2557</v>
      </c>
      <c r="R304" s="183" t="s">
        <v>2557</v>
      </c>
      <c r="S304" s="183" t="s">
        <v>2557</v>
      </c>
      <c r="T304" s="183" t="s">
        <v>2557</v>
      </c>
      <c r="U304" s="155"/>
      <c r="V304" s="155" t="b">
        <v>0</v>
      </c>
      <c r="W304" s="170" t="s">
        <v>2558</v>
      </c>
      <c r="X304" s="168"/>
      <c r="Y304" s="173">
        <v>19237</v>
      </c>
      <c r="Z304" s="162" t="s">
        <v>2559</v>
      </c>
      <c r="AA304" s="163" t="str">
        <f t="shared" si="4"/>
        <v>https://shopeefood.vn/bo-suu-tap/sj-starbucks-coffee</v>
      </c>
      <c r="AB304" s="164" t="str">
        <f t="shared" si="5"/>
        <v>https://shopeefood.shopee.vn/bo-suu-tap/sj-starbucks-coffee</v>
      </c>
    </row>
    <row r="305" spans="1:28" ht="90">
      <c r="A305" s="151" t="s">
        <v>1852</v>
      </c>
      <c r="B305" s="152"/>
      <c r="C305" s="152" t="s">
        <v>970</v>
      </c>
      <c r="D305" s="152" t="s">
        <v>201</v>
      </c>
      <c r="E305" s="180" t="s">
        <v>390</v>
      </c>
      <c r="F305" s="181" t="s">
        <v>997</v>
      </c>
      <c r="G305" s="217" t="str">
        <f t="shared" si="7"/>
        <v>[SJBP]_Starbucks Coffee_WC Fri</v>
      </c>
      <c r="H305" s="176" t="s">
        <v>2560</v>
      </c>
      <c r="I305" s="183" t="s">
        <v>2561</v>
      </c>
      <c r="J305" s="209" t="s">
        <v>974</v>
      </c>
      <c r="K305" s="162"/>
      <c r="L305" s="162"/>
      <c r="M305" s="162"/>
      <c r="N305" s="169"/>
      <c r="O305" s="183"/>
      <c r="P305" s="169"/>
      <c r="Q305" s="183" t="s">
        <v>2562</v>
      </c>
      <c r="R305" s="183" t="s">
        <v>2562</v>
      </c>
      <c r="S305" s="183" t="s">
        <v>2562</v>
      </c>
      <c r="T305" s="183" t="s">
        <v>2563</v>
      </c>
      <c r="U305" s="155"/>
      <c r="V305" s="155" t="b">
        <v>0</v>
      </c>
      <c r="W305" s="289" t="s">
        <v>2564</v>
      </c>
      <c r="X305" s="168"/>
      <c r="Y305" s="173">
        <v>19360</v>
      </c>
      <c r="Z305" s="162" t="s">
        <v>2565</v>
      </c>
      <c r="AA305" s="163" t="str">
        <f t="shared" si="4"/>
        <v>https://shopeefood.vn/bo-suu-tap/sj-starbucks</v>
      </c>
      <c r="AB305" s="164" t="str">
        <f t="shared" si="5"/>
        <v>https://shopeefood.shopee.vn/bo-suu-tap/sj-starbucks</v>
      </c>
    </row>
    <row r="306" spans="1:28" ht="120">
      <c r="A306" s="151" t="s">
        <v>1852</v>
      </c>
      <c r="B306" s="152"/>
      <c r="C306" s="152" t="s">
        <v>970</v>
      </c>
      <c r="D306" s="152" t="s">
        <v>201</v>
      </c>
      <c r="E306" s="180" t="s">
        <v>403</v>
      </c>
      <c r="F306" s="181" t="s">
        <v>185</v>
      </c>
      <c r="G306" s="217" t="str">
        <f t="shared" si="7"/>
        <v>[SJBP]_The Coffee House_WC</v>
      </c>
      <c r="H306" s="176" t="s">
        <v>1009</v>
      </c>
      <c r="I306" s="183" t="s">
        <v>2566</v>
      </c>
      <c r="J306" s="209" t="s">
        <v>1669</v>
      </c>
      <c r="K306" s="162"/>
      <c r="L306" s="162"/>
      <c r="M306" s="162"/>
      <c r="N306" s="169"/>
      <c r="O306" s="183"/>
      <c r="P306" s="162" t="s">
        <v>2567</v>
      </c>
      <c r="Q306" s="183" t="s">
        <v>2568</v>
      </c>
      <c r="R306" s="183" t="s">
        <v>2568</v>
      </c>
      <c r="S306" s="177"/>
      <c r="T306" s="183" t="s">
        <v>2568</v>
      </c>
      <c r="U306" s="155"/>
      <c r="V306" s="155" t="b">
        <v>0</v>
      </c>
      <c r="W306" s="179" t="s">
        <v>2569</v>
      </c>
      <c r="X306" s="168"/>
      <c r="Y306" s="173">
        <v>19281</v>
      </c>
      <c r="Z306" s="162" t="s">
        <v>2570</v>
      </c>
      <c r="AA306" s="163" t="str">
        <f t="shared" si="4"/>
        <v>https://shopeefood.vn/bo-suu-tap/sj-the-coffee-house-50</v>
      </c>
      <c r="AB306" s="164" t="str">
        <f t="shared" si="5"/>
        <v>https://shopeefood.shopee.vn/bo-suu-tap/sj-the-coffee-house-50</v>
      </c>
    </row>
    <row r="307" spans="1:28" ht="285">
      <c r="A307" s="151" t="s">
        <v>1852</v>
      </c>
      <c r="B307" s="152"/>
      <c r="C307" s="152" t="s">
        <v>970</v>
      </c>
      <c r="D307" s="152" t="s">
        <v>201</v>
      </c>
      <c r="E307" s="180" t="s">
        <v>1015</v>
      </c>
      <c r="F307" s="181" t="s">
        <v>1700</v>
      </c>
      <c r="G307" s="217" t="str">
        <f t="shared" si="7"/>
        <v>[SJBP]_Highlands Coffee_BAU Weekday</v>
      </c>
      <c r="H307" s="355" t="s">
        <v>2571</v>
      </c>
      <c r="I307" s="183" t="s">
        <v>2572</v>
      </c>
      <c r="J307" s="209" t="s">
        <v>1019</v>
      </c>
      <c r="K307" s="162"/>
      <c r="L307" s="162"/>
      <c r="M307" s="162"/>
      <c r="N307" s="169"/>
      <c r="O307" s="183"/>
      <c r="P307" s="169"/>
      <c r="Q307" s="183"/>
      <c r="R307" s="177"/>
      <c r="S307" s="177"/>
      <c r="T307" s="177"/>
      <c r="U307" s="155"/>
      <c r="V307" s="155" t="b">
        <v>0</v>
      </c>
      <c r="W307" s="179" t="s">
        <v>2510</v>
      </c>
      <c r="X307" s="168"/>
      <c r="Y307" s="173">
        <v>19236</v>
      </c>
      <c r="Z307" s="162" t="s">
        <v>2573</v>
      </c>
      <c r="AA307" s="163" t="str">
        <f t="shared" si="4"/>
        <v>https://shopeefood.vn/bo-suu-tap/sj-highlands</v>
      </c>
      <c r="AB307" s="164" t="str">
        <f t="shared" si="5"/>
        <v>https://shopeefood.shopee.vn/bo-suu-tap/sj-highlands</v>
      </c>
    </row>
    <row r="308" spans="1:28" ht="90">
      <c r="A308" s="151" t="s">
        <v>1852</v>
      </c>
      <c r="B308" s="152"/>
      <c r="C308" s="152" t="s">
        <v>717</v>
      </c>
      <c r="D308" s="152" t="s">
        <v>215</v>
      </c>
      <c r="E308" s="174" t="s">
        <v>183</v>
      </c>
      <c r="F308" s="155" t="s">
        <v>1852</v>
      </c>
      <c r="G308" s="217" t="str">
        <f t="shared" si="7"/>
        <v>[Win 3]_3 Râu - Gà Rán &amp; Pizza_Mar</v>
      </c>
      <c r="H308" s="356" t="s">
        <v>2574</v>
      </c>
      <c r="I308" s="159" t="s">
        <v>2575</v>
      </c>
      <c r="J308" s="280" t="s">
        <v>1478</v>
      </c>
      <c r="K308" s="159"/>
      <c r="L308" s="281" t="s">
        <v>2576</v>
      </c>
      <c r="M308" s="159"/>
      <c r="N308" s="155" t="s">
        <v>2577</v>
      </c>
      <c r="O308" s="159"/>
      <c r="P308" s="168"/>
      <c r="Q308" s="159" t="s">
        <v>2578</v>
      </c>
      <c r="R308" s="177"/>
      <c r="S308" s="177"/>
      <c r="T308" s="177"/>
      <c r="U308" s="155" t="s">
        <v>1259</v>
      </c>
      <c r="V308" s="155" t="b">
        <v>0</v>
      </c>
      <c r="W308" s="179" t="s">
        <v>2579</v>
      </c>
      <c r="X308" s="168"/>
      <c r="Y308" s="173">
        <v>19498</v>
      </c>
      <c r="Z308" s="162" t="s">
        <v>2580</v>
      </c>
      <c r="AA308" s="163" t="str">
        <f t="shared" si="4"/>
        <v>https://shopeefood.vn/bo-suu-tap/w3-ga-ran-3-rau</v>
      </c>
      <c r="AB308" s="164" t="str">
        <f t="shared" si="5"/>
        <v>https://shopeefood.shopee.vn/bo-suu-tap/w3-ga-ran-3-rau</v>
      </c>
    </row>
    <row r="309" spans="1:28" ht="90">
      <c r="A309" s="151" t="s">
        <v>935</v>
      </c>
      <c r="B309" s="152"/>
      <c r="C309" s="152" t="s">
        <v>706</v>
      </c>
      <c r="D309" s="152" t="s">
        <v>222</v>
      </c>
      <c r="E309" s="191" t="s">
        <v>2581</v>
      </c>
      <c r="F309" s="176" t="s">
        <v>1516</v>
      </c>
      <c r="G309" s="217" t="str">
        <f t="shared" si="7"/>
        <v>[Alacarte CB]_Zen Tea Biên hòa_Feb.CB1</v>
      </c>
      <c r="H309" s="193" t="s">
        <v>2582</v>
      </c>
      <c r="I309" s="193" t="s">
        <v>2583</v>
      </c>
      <c r="J309" s="170" t="s">
        <v>2584</v>
      </c>
      <c r="K309" s="158"/>
      <c r="L309" s="159"/>
      <c r="M309" s="159"/>
      <c r="N309" s="168"/>
      <c r="O309" s="159" t="s">
        <v>2447</v>
      </c>
      <c r="P309" s="250"/>
      <c r="Q309" s="158"/>
      <c r="R309" s="250"/>
      <c r="S309" s="250"/>
      <c r="T309" s="177" t="s">
        <v>2585</v>
      </c>
      <c r="U309" s="155" t="s">
        <v>696</v>
      </c>
      <c r="V309" s="155" t="b">
        <v>0</v>
      </c>
      <c r="W309" s="179" t="s">
        <v>2586</v>
      </c>
      <c r="X309" s="168"/>
      <c r="Y309" s="173">
        <v>19111</v>
      </c>
      <c r="Z309" s="162" t="s">
        <v>2587</v>
      </c>
      <c r="AA309" s="163" t="str">
        <f t="shared" si="4"/>
        <v>https://shopeefood.vn/bo-suu-tap/zen-tea-bh</v>
      </c>
      <c r="AB309" s="164" t="str">
        <f t="shared" si="5"/>
        <v>https://shopeefood.shopee.vn/bo-suu-tap/zen-tea-bh</v>
      </c>
    </row>
    <row r="310" spans="1:28" ht="75">
      <c r="A310" s="151" t="s">
        <v>935</v>
      </c>
      <c r="B310" s="152"/>
      <c r="C310" s="152" t="s">
        <v>706</v>
      </c>
      <c r="D310" s="152" t="s">
        <v>222</v>
      </c>
      <c r="E310" s="174" t="s">
        <v>2588</v>
      </c>
      <c r="F310" s="176" t="s">
        <v>1516</v>
      </c>
      <c r="G310" s="217" t="str">
        <f t="shared" si="7"/>
        <v>[Alacarte CB]_Zen Tea Bình Dương_Feb.CB1</v>
      </c>
      <c r="H310" s="193" t="s">
        <v>2589</v>
      </c>
      <c r="I310" s="193" t="s">
        <v>2590</v>
      </c>
      <c r="J310" s="170" t="s">
        <v>2591</v>
      </c>
      <c r="K310" s="158"/>
      <c r="L310" s="159"/>
      <c r="M310" s="159"/>
      <c r="N310" s="168"/>
      <c r="O310" s="159" t="s">
        <v>2447</v>
      </c>
      <c r="P310" s="250"/>
      <c r="Q310" s="158"/>
      <c r="R310" s="250"/>
      <c r="S310" s="250"/>
      <c r="T310" s="177" t="s">
        <v>2592</v>
      </c>
      <c r="U310" s="155" t="s">
        <v>696</v>
      </c>
      <c r="V310" s="155" t="b">
        <v>0</v>
      </c>
      <c r="W310" s="179" t="s">
        <v>2593</v>
      </c>
      <c r="X310" s="168"/>
      <c r="Y310" s="173">
        <v>19112</v>
      </c>
      <c r="Z310" s="162" t="s">
        <v>2594</v>
      </c>
      <c r="AA310" s="163" t="str">
        <f t="shared" si="4"/>
        <v>https://shopeefood.vn/bo-suu-tap/zen-tea-binh-duong</v>
      </c>
      <c r="AB310" s="164" t="str">
        <f t="shared" si="5"/>
        <v>https://shopeefood.shopee.vn/bo-suu-tap/zen-tea-binh-duong</v>
      </c>
    </row>
    <row r="311" spans="1:28" ht="120">
      <c r="A311" s="151" t="s">
        <v>1852</v>
      </c>
      <c r="B311" s="152"/>
      <c r="C311" s="152" t="s">
        <v>717</v>
      </c>
      <c r="D311" s="357" t="s">
        <v>222</v>
      </c>
      <c r="E311" s="162" t="s">
        <v>210</v>
      </c>
      <c r="F311" s="181" t="s">
        <v>2595</v>
      </c>
      <c r="G311" s="217" t="str">
        <f t="shared" si="7"/>
        <v>[Alacarte CB]_Bánh Mì Ơi_Mar.CB1</v>
      </c>
      <c r="H311" s="176" t="s">
        <v>2596</v>
      </c>
      <c r="I311" s="183" t="s">
        <v>2597</v>
      </c>
      <c r="J311" s="358" t="s">
        <v>2598</v>
      </c>
      <c r="K311" s="162"/>
      <c r="L311" s="184" t="s">
        <v>1552</v>
      </c>
      <c r="M311" s="196" t="s">
        <v>2599</v>
      </c>
      <c r="N311" s="162" t="s">
        <v>2600</v>
      </c>
      <c r="O311" s="162"/>
      <c r="P311" s="169"/>
      <c r="Q311" s="162" t="s">
        <v>2601</v>
      </c>
      <c r="R311" s="177"/>
      <c r="S311" s="177"/>
      <c r="T311" s="177"/>
      <c r="U311" s="155" t="s">
        <v>696</v>
      </c>
      <c r="V311" s="155" t="b">
        <v>1</v>
      </c>
      <c r="W311" s="179" t="s">
        <v>2602</v>
      </c>
      <c r="X311" s="168"/>
      <c r="Y311" s="173">
        <v>19351</v>
      </c>
      <c r="Z311" s="162" t="s">
        <v>2603</v>
      </c>
      <c r="AA311" s="163" t="str">
        <f t="shared" si="4"/>
        <v>https://shopeefood.vn/bo-suu-tap/a-banh-mi-oi</v>
      </c>
      <c r="AB311" s="164" t="str">
        <f t="shared" si="5"/>
        <v>https://shopeefood.shopee.vn/bo-suu-tap/a-banh-mi-oi</v>
      </c>
    </row>
    <row r="312" spans="1:28" ht="120">
      <c r="A312" s="151" t="s">
        <v>1852</v>
      </c>
      <c r="B312" s="152"/>
      <c r="C312" s="152" t="s">
        <v>717</v>
      </c>
      <c r="D312" s="155" t="s">
        <v>211</v>
      </c>
      <c r="E312" s="162" t="s">
        <v>210</v>
      </c>
      <c r="F312" s="181" t="s">
        <v>1852</v>
      </c>
      <c r="G312" s="217" t="str">
        <f t="shared" si="7"/>
        <v>[Win 1]_Bánh Mì Ơi_Mar</v>
      </c>
      <c r="H312" s="176" t="s">
        <v>2604</v>
      </c>
      <c r="I312" s="183" t="s">
        <v>2605</v>
      </c>
      <c r="J312" s="358" t="s">
        <v>2598</v>
      </c>
      <c r="K312" s="162"/>
      <c r="L312" s="162"/>
      <c r="M312" s="359"/>
      <c r="N312" s="169"/>
      <c r="O312" s="162" t="s">
        <v>2606</v>
      </c>
      <c r="P312" s="169"/>
      <c r="Q312" s="183" t="s">
        <v>2607</v>
      </c>
      <c r="R312" s="177"/>
      <c r="S312" s="177"/>
      <c r="T312" s="177"/>
      <c r="U312" s="155" t="s">
        <v>696</v>
      </c>
      <c r="V312" s="155" t="b">
        <v>1</v>
      </c>
      <c r="W312" s="179" t="s">
        <v>2608</v>
      </c>
      <c r="X312" s="168"/>
      <c r="Y312" s="173">
        <v>19426</v>
      </c>
      <c r="Z312" s="162" t="s">
        <v>2609</v>
      </c>
      <c r="AA312" s="163" t="str">
        <f t="shared" si="4"/>
        <v>https://shopeefood.vn/bo-suu-tap/w1-banh-mi-oi</v>
      </c>
      <c r="AB312" s="164" t="str">
        <f t="shared" si="5"/>
        <v>https://shopeefood.shopee.vn/bo-suu-tap/w1-banh-mi-oi</v>
      </c>
    </row>
    <row r="313" spans="1:28" ht="135">
      <c r="A313" s="151" t="s">
        <v>1852</v>
      </c>
      <c r="B313" s="152"/>
      <c r="C313" s="152" t="s">
        <v>717</v>
      </c>
      <c r="D313" s="155" t="s">
        <v>215</v>
      </c>
      <c r="E313" s="162" t="s">
        <v>210</v>
      </c>
      <c r="F313" s="181" t="s">
        <v>1852</v>
      </c>
      <c r="G313" s="217" t="str">
        <f t="shared" si="7"/>
        <v>[Win 3]_Bánh Mì Ơi_Mar</v>
      </c>
      <c r="H313" s="176" t="s">
        <v>2610</v>
      </c>
      <c r="I313" s="183" t="s">
        <v>2611</v>
      </c>
      <c r="J313" s="358" t="s">
        <v>2598</v>
      </c>
      <c r="K313" s="162"/>
      <c r="L313" s="162"/>
      <c r="M313" s="360"/>
      <c r="N313" s="169"/>
      <c r="O313" s="183" t="s">
        <v>2612</v>
      </c>
      <c r="P313" s="169"/>
      <c r="Q313" s="183" t="s">
        <v>2613</v>
      </c>
      <c r="R313" s="177"/>
      <c r="S313" s="177"/>
      <c r="T313" s="177"/>
      <c r="U313" s="155" t="s">
        <v>696</v>
      </c>
      <c r="V313" s="155" t="b">
        <v>1</v>
      </c>
      <c r="W313" s="179" t="s">
        <v>2614</v>
      </c>
      <c r="X313" s="168"/>
      <c r="Y313" s="173">
        <v>19513</v>
      </c>
      <c r="Z313" s="162" t="s">
        <v>2615</v>
      </c>
      <c r="AA313" s="163" t="str">
        <f t="shared" si="4"/>
        <v>https://shopeefood.vn/bo-suu-tap/w3-banh-mi-oi</v>
      </c>
      <c r="AB313" s="164" t="str">
        <f t="shared" si="5"/>
        <v>https://shopeefood.shopee.vn/bo-suu-tap/w3-banh-mi-oi</v>
      </c>
    </row>
    <row r="314" spans="1:28" ht="120">
      <c r="A314" s="151" t="s">
        <v>1852</v>
      </c>
      <c r="B314" s="152"/>
      <c r="C314" s="152" t="s">
        <v>706</v>
      </c>
      <c r="D314" s="155" t="s">
        <v>215</v>
      </c>
      <c r="E314" s="174" t="s">
        <v>1453</v>
      </c>
      <c r="F314" s="181" t="s">
        <v>1852</v>
      </c>
      <c r="G314" s="217" t="str">
        <f t="shared" si="7"/>
        <v>[Win 3]_Trà Sữa May Cha_Mar</v>
      </c>
      <c r="H314" s="176" t="s">
        <v>2616</v>
      </c>
      <c r="I314" s="176" t="s">
        <v>2617</v>
      </c>
      <c r="J314" s="178" t="s">
        <v>2618</v>
      </c>
      <c r="K314" s="159"/>
      <c r="L314" s="157" t="s">
        <v>2619</v>
      </c>
      <c r="M314" s="159" t="s">
        <v>2620</v>
      </c>
      <c r="N314" s="168"/>
      <c r="O314" s="159"/>
      <c r="P314" s="168"/>
      <c r="Q314" s="176" t="s">
        <v>2621</v>
      </c>
      <c r="R314" s="177"/>
      <c r="S314" s="177"/>
      <c r="T314" s="177"/>
      <c r="U314" s="155" t="s">
        <v>696</v>
      </c>
      <c r="V314" s="155" t="b">
        <v>0</v>
      </c>
      <c r="W314" s="179" t="s">
        <v>2622</v>
      </c>
      <c r="X314" s="168"/>
      <c r="Y314" s="173">
        <v>19287</v>
      </c>
      <c r="Z314" s="162" t="s">
        <v>2623</v>
      </c>
      <c r="AA314" s="163" t="str">
        <f t="shared" si="4"/>
        <v>https://shopeefood.vn/bo-suu-tap/w3-tra-sua-may-cha</v>
      </c>
      <c r="AB314" s="164" t="str">
        <f t="shared" si="5"/>
        <v>https://shopeefood.shopee.vn/bo-suu-tap/w3-tra-sua-may-cha</v>
      </c>
    </row>
    <row r="315" spans="1:28" ht="240">
      <c r="A315" s="151" t="s">
        <v>1852</v>
      </c>
      <c r="B315" s="152"/>
      <c r="C315" s="152" t="s">
        <v>706</v>
      </c>
      <c r="D315" s="155" t="s">
        <v>219</v>
      </c>
      <c r="E315" s="174" t="s">
        <v>1453</v>
      </c>
      <c r="F315" s="181" t="s">
        <v>2624</v>
      </c>
      <c r="G315" s="217" t="str">
        <f t="shared" si="7"/>
        <v>[Alacarte]_Trà Sữa May Cha_Mar.DN+OTH</v>
      </c>
      <c r="H315" s="176" t="s">
        <v>2625</v>
      </c>
      <c r="I315" s="176" t="s">
        <v>2626</v>
      </c>
      <c r="J315" s="179" t="s">
        <v>2627</v>
      </c>
      <c r="K315" s="159"/>
      <c r="L315" s="157"/>
      <c r="M315" s="159"/>
      <c r="N315" s="168"/>
      <c r="O315" s="176" t="s">
        <v>2628</v>
      </c>
      <c r="P315" s="168"/>
      <c r="Q315" s="193"/>
      <c r="R315" s="177"/>
      <c r="S315" s="176" t="s">
        <v>2629</v>
      </c>
      <c r="T315" s="176" t="s">
        <v>2630</v>
      </c>
      <c r="U315" s="155" t="s">
        <v>696</v>
      </c>
      <c r="V315" s="155" t="b">
        <v>0</v>
      </c>
      <c r="W315" s="179" t="s">
        <v>2631</v>
      </c>
      <c r="X315" s="168"/>
      <c r="Y315" s="173">
        <v>19289</v>
      </c>
      <c r="Z315" s="162" t="s">
        <v>2632</v>
      </c>
      <c r="AA315" s="163" t="str">
        <f t="shared" si="4"/>
        <v>https://shopeefood.vn/bo-suu-tap/a-tra-sua-may-cha</v>
      </c>
      <c r="AB315" s="164" t="str">
        <f t="shared" si="5"/>
        <v>https://shopeefood.shopee.vn/bo-suu-tap/a-tra-sua-may-cha</v>
      </c>
    </row>
    <row r="316" spans="1:28" ht="120">
      <c r="A316" s="151" t="s">
        <v>1852</v>
      </c>
      <c r="B316" s="152"/>
      <c r="C316" s="152" t="s">
        <v>706</v>
      </c>
      <c r="D316" s="155" t="s">
        <v>219</v>
      </c>
      <c r="E316" s="174" t="s">
        <v>1453</v>
      </c>
      <c r="F316" s="181" t="s">
        <v>2633</v>
      </c>
      <c r="G316" s="217" t="str">
        <f t="shared" si="7"/>
        <v>[Alacarte]_Trà Sữa May Cha_Mar.HCM</v>
      </c>
      <c r="H316" s="176" t="s">
        <v>2634</v>
      </c>
      <c r="I316" s="176" t="s">
        <v>2635</v>
      </c>
      <c r="J316" s="178" t="s">
        <v>2618</v>
      </c>
      <c r="K316" s="159"/>
      <c r="L316" s="157"/>
      <c r="M316" s="159"/>
      <c r="N316" s="168"/>
      <c r="O316" s="176" t="s">
        <v>2628</v>
      </c>
      <c r="P316" s="168"/>
      <c r="Q316" s="176" t="s">
        <v>2636</v>
      </c>
      <c r="R316" s="177"/>
      <c r="S316" s="177"/>
      <c r="T316" s="177"/>
      <c r="U316" s="155" t="s">
        <v>696</v>
      </c>
      <c r="V316" s="155" t="b">
        <v>0</v>
      </c>
      <c r="W316" s="179" t="s">
        <v>2637</v>
      </c>
      <c r="X316" s="168"/>
      <c r="Y316" s="173">
        <v>19499</v>
      </c>
      <c r="Z316" s="162" t="s">
        <v>2638</v>
      </c>
      <c r="AA316" s="163" t="str">
        <f t="shared" si="4"/>
        <v>https://shopeefood.vn/bo-suu-tap/a-may-cha-hcm</v>
      </c>
      <c r="AB316" s="164" t="str">
        <f t="shared" si="5"/>
        <v>https://shopeefood.shopee.vn/bo-suu-tap/a-may-cha-hcm</v>
      </c>
    </row>
    <row r="317" spans="1:28" ht="195">
      <c r="A317" s="151" t="s">
        <v>1852</v>
      </c>
      <c r="B317" s="152"/>
      <c r="C317" s="152" t="s">
        <v>706</v>
      </c>
      <c r="D317" s="155" t="s">
        <v>222</v>
      </c>
      <c r="E317" s="174" t="s">
        <v>1453</v>
      </c>
      <c r="F317" s="181" t="s">
        <v>2639</v>
      </c>
      <c r="G317" s="217" t="str">
        <f t="shared" si="7"/>
        <v>[Alacarte CB]_Trà Sữa May Cha_Mar.CB1.21</v>
      </c>
      <c r="H317" s="176" t="s">
        <v>2640</v>
      </c>
      <c r="I317" s="176" t="s">
        <v>2641</v>
      </c>
      <c r="J317" s="179" t="s">
        <v>2627</v>
      </c>
      <c r="K317" s="159"/>
      <c r="L317" s="157"/>
      <c r="M317" s="159"/>
      <c r="N317" s="168"/>
      <c r="O317" s="176" t="s">
        <v>2642</v>
      </c>
      <c r="P317" s="168"/>
      <c r="Q317" s="192"/>
      <c r="R317" s="177"/>
      <c r="S317" s="176" t="s">
        <v>2643</v>
      </c>
      <c r="T317" s="176" t="s">
        <v>2644</v>
      </c>
      <c r="U317" s="155" t="s">
        <v>696</v>
      </c>
      <c r="V317" s="155" t="b">
        <v>0</v>
      </c>
      <c r="W317" s="179" t="s">
        <v>2645</v>
      </c>
      <c r="X317" s="168"/>
      <c r="Y317" s="173">
        <v>19537</v>
      </c>
      <c r="Z317" s="162" t="s">
        <v>2646</v>
      </c>
      <c r="AA317" s="163" t="str">
        <f t="shared" si="4"/>
        <v>https://shopeefood.vn/bo-suu-tap/a-may-cha-9k</v>
      </c>
      <c r="AB317" s="164" t="str">
        <f t="shared" si="5"/>
        <v>https://shopeefood.shopee.vn/bo-suu-tap/a-may-cha-9k</v>
      </c>
    </row>
    <row r="318" spans="1:28" ht="165">
      <c r="A318" s="151" t="s">
        <v>1852</v>
      </c>
      <c r="B318" s="152"/>
      <c r="C318" s="152" t="s">
        <v>717</v>
      </c>
      <c r="D318" s="155" t="s">
        <v>213</v>
      </c>
      <c r="E318" s="183" t="s">
        <v>1255</v>
      </c>
      <c r="F318" s="181" t="s">
        <v>1852</v>
      </c>
      <c r="G318" s="217" t="str">
        <f t="shared" si="7"/>
        <v>[Win 2]_Chuk Trà &amp; Cà Phê_Mar</v>
      </c>
      <c r="H318" s="176" t="s">
        <v>2647</v>
      </c>
      <c r="I318" s="183" t="s">
        <v>2648</v>
      </c>
      <c r="J318" s="209" t="s">
        <v>1257</v>
      </c>
      <c r="K318" s="162"/>
      <c r="L318" s="209" t="s">
        <v>1573</v>
      </c>
      <c r="M318" s="183" t="s">
        <v>2649</v>
      </c>
      <c r="N318" s="183" t="s">
        <v>2650</v>
      </c>
      <c r="O318" s="162"/>
      <c r="P318" s="169"/>
      <c r="Q318" s="183" t="s">
        <v>2651</v>
      </c>
      <c r="R318" s="177"/>
      <c r="S318" s="177"/>
      <c r="T318" s="177"/>
      <c r="U318" s="155" t="s">
        <v>696</v>
      </c>
      <c r="V318" s="155" t="b">
        <v>1</v>
      </c>
      <c r="W318" s="179" t="s">
        <v>2652</v>
      </c>
      <c r="X318" s="168"/>
      <c r="Y318" s="173">
        <v>19290</v>
      </c>
      <c r="Z318" s="162" t="s">
        <v>2653</v>
      </c>
      <c r="AA318" s="163" t="str">
        <f t="shared" si="4"/>
        <v>https://shopeefood.vn/bo-suu-tap/w2-chuk-tra--ca-phe</v>
      </c>
      <c r="AB318" s="164" t="str">
        <f t="shared" si="5"/>
        <v>https://shopeefood.shopee.vn/bo-suu-tap/w2-chuk-tra--ca-phe</v>
      </c>
    </row>
    <row r="319" spans="1:28" ht="195">
      <c r="A319" s="151" t="s">
        <v>1852</v>
      </c>
      <c r="B319" s="152"/>
      <c r="C319" s="152" t="s">
        <v>717</v>
      </c>
      <c r="D319" s="155" t="s">
        <v>211</v>
      </c>
      <c r="E319" s="183" t="s">
        <v>1255</v>
      </c>
      <c r="F319" s="181" t="s">
        <v>1852</v>
      </c>
      <c r="G319" s="217" t="str">
        <f t="shared" si="7"/>
        <v>[Win 1]_Chuk Trà &amp; Cà Phê_Mar</v>
      </c>
      <c r="H319" s="176" t="s">
        <v>2654</v>
      </c>
      <c r="I319" s="183" t="s">
        <v>2655</v>
      </c>
      <c r="J319" s="209" t="s">
        <v>1257</v>
      </c>
      <c r="K319" s="162"/>
      <c r="L319" s="209" t="s">
        <v>1573</v>
      </c>
      <c r="M319" s="183" t="s">
        <v>2649</v>
      </c>
      <c r="N319" s="183" t="s">
        <v>2650</v>
      </c>
      <c r="O319" s="162"/>
      <c r="P319" s="169"/>
      <c r="Q319" s="183" t="s">
        <v>2656</v>
      </c>
      <c r="R319" s="177"/>
      <c r="S319" s="177"/>
      <c r="T319" s="177"/>
      <c r="U319" s="155" t="s">
        <v>696</v>
      </c>
      <c r="V319" s="155" t="b">
        <v>1</v>
      </c>
      <c r="W319" s="179" t="s">
        <v>2657</v>
      </c>
      <c r="X319" s="168"/>
      <c r="Y319" s="173">
        <v>19394</v>
      </c>
      <c r="Z319" s="162" t="s">
        <v>2658</v>
      </c>
      <c r="AA319" s="163" t="str">
        <f t="shared" si="4"/>
        <v>https://shopeefood.vn/bo-suu-tap/w1-chuk-tra--ca-phe</v>
      </c>
      <c r="AB319" s="164" t="str">
        <f t="shared" si="5"/>
        <v>https://shopeefood.shopee.vn/bo-suu-tap/w1-chuk-tra--ca-phe</v>
      </c>
    </row>
    <row r="320" spans="1:28" ht="135">
      <c r="A320" s="151" t="s">
        <v>935</v>
      </c>
      <c r="B320" s="152"/>
      <c r="C320" s="152" t="s">
        <v>685</v>
      </c>
      <c r="D320" s="155" t="s">
        <v>222</v>
      </c>
      <c r="E320" s="153" t="s">
        <v>295</v>
      </c>
      <c r="F320" s="152" t="s">
        <v>1906</v>
      </c>
      <c r="G320" s="217" t="str">
        <f t="shared" si="7"/>
        <v>[Alacarte CB]_Gà Nướng Ò Ó O_Feb.CB9</v>
      </c>
      <c r="H320" s="176" t="s">
        <v>2659</v>
      </c>
      <c r="I320" s="159" t="s">
        <v>1530</v>
      </c>
      <c r="J320" s="248" t="s">
        <v>2660</v>
      </c>
      <c r="K320" s="158"/>
      <c r="L320" s="157"/>
      <c r="M320" s="158"/>
      <c r="N320" s="250"/>
      <c r="O320" s="155" t="s">
        <v>723</v>
      </c>
      <c r="P320" s="250"/>
      <c r="Q320" s="176" t="s">
        <v>2661</v>
      </c>
      <c r="R320" s="250"/>
      <c r="S320" s="250"/>
      <c r="T320" s="250"/>
      <c r="U320" s="155" t="s">
        <v>696</v>
      </c>
      <c r="V320" s="155" t="b">
        <v>0</v>
      </c>
      <c r="W320" s="170" t="s">
        <v>2009</v>
      </c>
      <c r="X320" s="168"/>
      <c r="Y320" s="173">
        <v>19143</v>
      </c>
      <c r="Z320" s="162" t="s">
        <v>2662</v>
      </c>
      <c r="AA320" s="163" t="str">
        <f t="shared" si="4"/>
        <v>https://shopeefood.vn/bo-suu-tap/combo-ga-nuong-ooo</v>
      </c>
      <c r="AB320" s="164" t="str">
        <f t="shared" si="5"/>
        <v>https://shopeefood.shopee.vn/bo-suu-tap/combo-ga-nuong-ooo</v>
      </c>
    </row>
    <row r="321" spans="1:28" ht="45">
      <c r="A321" s="151" t="s">
        <v>935</v>
      </c>
      <c r="B321" s="152"/>
      <c r="C321" s="152" t="s">
        <v>685</v>
      </c>
      <c r="D321" s="155" t="s">
        <v>222</v>
      </c>
      <c r="E321" s="153" t="s">
        <v>273</v>
      </c>
      <c r="F321" s="152" t="s">
        <v>1906</v>
      </c>
      <c r="G321" s="217" t="str">
        <f t="shared" si="7"/>
        <v>[Alacarte CB]_Cơm Tấm Ba Lộc_Feb.CB9</v>
      </c>
      <c r="H321" s="155" t="s">
        <v>2663</v>
      </c>
      <c r="I321" s="159" t="s">
        <v>1565</v>
      </c>
      <c r="J321" s="248" t="s">
        <v>2660</v>
      </c>
      <c r="K321" s="158"/>
      <c r="L321" s="157"/>
      <c r="M321" s="158"/>
      <c r="N321" s="250"/>
      <c r="O321" s="155" t="s">
        <v>723</v>
      </c>
      <c r="P321" s="250"/>
      <c r="Q321" s="176" t="s">
        <v>2664</v>
      </c>
      <c r="R321" s="250"/>
      <c r="S321" s="250"/>
      <c r="T321" s="250"/>
      <c r="U321" s="155" t="s">
        <v>696</v>
      </c>
      <c r="V321" s="155" t="b">
        <v>0</v>
      </c>
      <c r="W321" s="170" t="s">
        <v>2014</v>
      </c>
      <c r="X321" s="168"/>
      <c r="Y321" s="173">
        <v>19189</v>
      </c>
      <c r="Z321" s="162" t="s">
        <v>2665</v>
      </c>
      <c r="AA321" s="163" t="str">
        <f t="shared" si="4"/>
        <v>https://shopeefood.vn/bo-suu-tap/com-tam-ba-loc-99</v>
      </c>
      <c r="AB321" s="164" t="str">
        <f t="shared" si="5"/>
        <v>https://shopeefood.shopee.vn/bo-suu-tap/com-tam-ba-loc-99</v>
      </c>
    </row>
    <row r="322" spans="1:28" ht="195">
      <c r="A322" s="151" t="s">
        <v>935</v>
      </c>
      <c r="B322" s="152"/>
      <c r="C322" s="152" t="s">
        <v>685</v>
      </c>
      <c r="D322" s="155" t="s">
        <v>219</v>
      </c>
      <c r="E322" s="153" t="s">
        <v>2666</v>
      </c>
      <c r="F322" s="152" t="s">
        <v>2667</v>
      </c>
      <c r="G322" s="361" t="str">
        <f t="shared" si="7"/>
        <v>[Alacarte]_Đậu Má Mix
Cơm Tấm Ba Lộc
Gà Nướng Ò Ó O_Feb_RCD4</v>
      </c>
      <c r="H322" s="176" t="s">
        <v>2668</v>
      </c>
      <c r="I322" s="155" t="s">
        <v>2669</v>
      </c>
      <c r="J322" s="249" t="s">
        <v>2660</v>
      </c>
      <c r="K322" s="158"/>
      <c r="L322" s="157"/>
      <c r="M322" s="158"/>
      <c r="N322" s="250"/>
      <c r="O322" s="158"/>
      <c r="P322" s="250"/>
      <c r="Q322" s="193" t="s">
        <v>2670</v>
      </c>
      <c r="R322" s="250"/>
      <c r="S322" s="250"/>
      <c r="T322" s="250"/>
      <c r="U322" s="155" t="s">
        <v>696</v>
      </c>
      <c r="V322" s="155" t="b">
        <v>0</v>
      </c>
      <c r="W322" s="168"/>
      <c r="X322" s="168"/>
      <c r="Y322" s="173">
        <v>19121</v>
      </c>
      <c r="Z322" s="162" t="s">
        <v>2671</v>
      </c>
      <c r="AA322" s="163" t="str">
        <f t="shared" si="4"/>
        <v>https://shopeefood.vn/bo-suu-tap/uu-dai-sieu-deal-hcm</v>
      </c>
      <c r="AB322" s="164" t="str">
        <f t="shared" si="5"/>
        <v>https://shopeefood.shopee.vn/bo-suu-tap/uu-dai-sieu-deal-hcm</v>
      </c>
    </row>
    <row r="323" spans="1:28" ht="60">
      <c r="A323" s="151" t="s">
        <v>935</v>
      </c>
      <c r="B323" s="152"/>
      <c r="C323" s="152" t="s">
        <v>685</v>
      </c>
      <c r="D323" s="155" t="s">
        <v>217</v>
      </c>
      <c r="E323" s="243" t="s">
        <v>2016</v>
      </c>
      <c r="F323" s="152" t="s">
        <v>935</v>
      </c>
      <c r="G323" s="217" t="str">
        <f t="shared" si="7"/>
        <v>[Win 4]_Đậu Má Mix - Đậu Nành &amp; Rau Má_Feb</v>
      </c>
      <c r="H323" s="155" t="s">
        <v>2672</v>
      </c>
      <c r="I323" s="159" t="s">
        <v>2673</v>
      </c>
      <c r="J323" s="248" t="s">
        <v>2660</v>
      </c>
      <c r="K323" s="158"/>
      <c r="L323" s="157"/>
      <c r="M323" s="158"/>
      <c r="N323" s="250"/>
      <c r="O323" s="155" t="s">
        <v>723</v>
      </c>
      <c r="P323" s="250"/>
      <c r="Q323" s="193" t="s">
        <v>2674</v>
      </c>
      <c r="R323" s="250"/>
      <c r="S323" s="250"/>
      <c r="T323" s="250"/>
      <c r="U323" s="155" t="s">
        <v>696</v>
      </c>
      <c r="V323" s="155" t="b">
        <v>0</v>
      </c>
      <c r="W323" s="170" t="s">
        <v>2020</v>
      </c>
      <c r="X323" s="168"/>
      <c r="Y323" s="173">
        <v>19113</v>
      </c>
      <c r="Z323" s="162" t="s">
        <v>2675</v>
      </c>
      <c r="AA323" s="163" t="str">
        <f t="shared" si="4"/>
        <v>https://shopeefood.vn/bo-suu-tap/dau-nanh--rau-ma-mix</v>
      </c>
      <c r="AB323" s="164" t="str">
        <f t="shared" si="5"/>
        <v>https://shopeefood.shopee.vn/bo-suu-tap/dau-nanh--rau-ma-mix</v>
      </c>
    </row>
    <row r="324" spans="1:28" ht="120">
      <c r="A324" s="151" t="s">
        <v>935</v>
      </c>
      <c r="B324" s="152"/>
      <c r="C324" s="152" t="s">
        <v>685</v>
      </c>
      <c r="D324" s="155" t="s">
        <v>222</v>
      </c>
      <c r="E324" s="155" t="s">
        <v>311</v>
      </c>
      <c r="F324" s="152" t="s">
        <v>1906</v>
      </c>
      <c r="G324" s="217" t="str">
        <f t="shared" si="7"/>
        <v>[Alacarte CB]_Hanuri - Món Ăn Hàn Quốc_Feb.CB9</v>
      </c>
      <c r="H324" s="176" t="s">
        <v>2676</v>
      </c>
      <c r="I324" s="159" t="s">
        <v>2677</v>
      </c>
      <c r="J324" s="248" t="s">
        <v>2660</v>
      </c>
      <c r="K324" s="158"/>
      <c r="L324" s="158"/>
      <c r="M324" s="158"/>
      <c r="N324" s="250"/>
      <c r="O324" s="249" t="s">
        <v>2678</v>
      </c>
      <c r="P324" s="250"/>
      <c r="Q324" s="159" t="s">
        <v>2679</v>
      </c>
      <c r="R324" s="250"/>
      <c r="S324" s="250"/>
      <c r="T324" s="250"/>
      <c r="U324" s="155" t="s">
        <v>696</v>
      </c>
      <c r="V324" s="155" t="b">
        <v>0</v>
      </c>
      <c r="W324" s="170" t="s">
        <v>2680</v>
      </c>
      <c r="X324" s="168"/>
      <c r="Y324" s="173">
        <v>19144</v>
      </c>
      <c r="Z324" s="162" t="s">
        <v>2681</v>
      </c>
      <c r="AA324" s="163" t="str">
        <f t="shared" si="4"/>
        <v>https://shopeefood.vn/bo-suu-tap/hanuri-han-quoc</v>
      </c>
      <c r="AB324" s="164" t="str">
        <f t="shared" si="5"/>
        <v>https://shopeefood.shopee.vn/bo-suu-tap/hanuri-han-quoc</v>
      </c>
    </row>
    <row r="325" spans="1:28" ht="150">
      <c r="A325" s="151" t="s">
        <v>1852</v>
      </c>
      <c r="B325" s="152"/>
      <c r="C325" s="152" t="s">
        <v>717</v>
      </c>
      <c r="D325" s="155" t="s">
        <v>222</v>
      </c>
      <c r="E325" s="183" t="s">
        <v>274</v>
      </c>
      <c r="F325" s="181" t="s">
        <v>2682</v>
      </c>
      <c r="G325" s="217" t="str">
        <f t="shared" si="7"/>
        <v>[Alacarte CB]_Cơm Tấm Phúc Lộc Thọ_Mar.CB2</v>
      </c>
      <c r="H325" s="176" t="s">
        <v>2683</v>
      </c>
      <c r="I325" s="162" t="s">
        <v>2684</v>
      </c>
      <c r="J325" s="209" t="s">
        <v>860</v>
      </c>
      <c r="K325" s="162"/>
      <c r="L325" s="360"/>
      <c r="M325" s="162"/>
      <c r="N325" s="169"/>
      <c r="O325" s="196" t="s">
        <v>2685</v>
      </c>
      <c r="P325" s="169"/>
      <c r="Q325" s="162" t="s">
        <v>2686</v>
      </c>
      <c r="R325" s="177"/>
      <c r="S325" s="177"/>
      <c r="T325" s="177"/>
      <c r="U325" s="155" t="s">
        <v>696</v>
      </c>
      <c r="V325" s="155" t="b">
        <v>0</v>
      </c>
      <c r="W325" s="179" t="s">
        <v>2687</v>
      </c>
      <c r="X325" s="168"/>
      <c r="Y325" s="173">
        <v>19407</v>
      </c>
      <c r="Z325" s="162" t="s">
        <v>2688</v>
      </c>
      <c r="AA325" s="163" t="str">
        <f t="shared" si="4"/>
        <v>https://shopeefood.vn/bo-suu-tap/a-phuc-loc-tho</v>
      </c>
      <c r="AB325" s="164" t="str">
        <f t="shared" si="5"/>
        <v>https://shopeefood.shopee.vn/bo-suu-tap/a-phuc-loc-tho</v>
      </c>
    </row>
    <row r="326" spans="1:28" ht="150">
      <c r="A326" s="151" t="s">
        <v>1852</v>
      </c>
      <c r="B326" s="152"/>
      <c r="C326" s="152" t="s">
        <v>717</v>
      </c>
      <c r="D326" s="155" t="s">
        <v>222</v>
      </c>
      <c r="E326" s="183" t="s">
        <v>274</v>
      </c>
      <c r="F326" s="181" t="s">
        <v>2595</v>
      </c>
      <c r="G326" s="217" t="str">
        <f t="shared" si="7"/>
        <v>[Alacarte CB]_Cơm Tấm Phúc Lộc Thọ_Mar.CB1</v>
      </c>
      <c r="H326" s="176" t="s">
        <v>2689</v>
      </c>
      <c r="I326" s="162" t="s">
        <v>2575</v>
      </c>
      <c r="J326" s="209" t="s">
        <v>860</v>
      </c>
      <c r="K326" s="162"/>
      <c r="L326" s="162"/>
      <c r="M326" s="162"/>
      <c r="N326" s="169"/>
      <c r="O326" s="162" t="s">
        <v>2690</v>
      </c>
      <c r="P326" s="169"/>
      <c r="Q326" s="162" t="s">
        <v>2691</v>
      </c>
      <c r="R326" s="177"/>
      <c r="S326" s="177"/>
      <c r="T326" s="177"/>
      <c r="U326" s="155" t="s">
        <v>696</v>
      </c>
      <c r="V326" s="155" t="b">
        <v>0</v>
      </c>
      <c r="W326" s="179" t="s">
        <v>2692</v>
      </c>
      <c r="X326" s="168"/>
      <c r="Y326" s="173">
        <v>19500</v>
      </c>
      <c r="Z326" s="162" t="s">
        <v>2693</v>
      </c>
      <c r="AA326" s="163" t="str">
        <f t="shared" si="4"/>
        <v>https://shopeefood.vn/bo-suu-tap/a-com-tam-phuc-loc-tho</v>
      </c>
      <c r="AB326" s="164" t="str">
        <f t="shared" si="5"/>
        <v>https://shopeefood.shopee.vn/bo-suu-tap/a-com-tam-phuc-loc-tho</v>
      </c>
    </row>
    <row r="327" spans="1:28" ht="150">
      <c r="A327" s="151" t="s">
        <v>1852</v>
      </c>
      <c r="B327" s="152"/>
      <c r="C327" s="152" t="s">
        <v>717</v>
      </c>
      <c r="D327" s="155" t="s">
        <v>211</v>
      </c>
      <c r="E327" s="183" t="s">
        <v>274</v>
      </c>
      <c r="F327" s="181" t="s">
        <v>1852</v>
      </c>
      <c r="G327" s="217" t="str">
        <f t="shared" si="7"/>
        <v>[Win 1]_Cơm Tấm Phúc Lộc Thọ_Mar</v>
      </c>
      <c r="H327" s="176" t="s">
        <v>2694</v>
      </c>
      <c r="I327" s="162" t="s">
        <v>2695</v>
      </c>
      <c r="J327" s="209" t="s">
        <v>860</v>
      </c>
      <c r="K327" s="162"/>
      <c r="L327" s="162"/>
      <c r="M327" s="162"/>
      <c r="N327" s="169"/>
      <c r="O327" s="162" t="s">
        <v>2690</v>
      </c>
      <c r="P327" s="169"/>
      <c r="Q327" s="183" t="s">
        <v>2696</v>
      </c>
      <c r="R327" s="177"/>
      <c r="S327" s="177"/>
      <c r="T327" s="177"/>
      <c r="U327" s="155" t="s">
        <v>696</v>
      </c>
      <c r="V327" s="155" t="b">
        <v>0</v>
      </c>
      <c r="W327" s="179" t="s">
        <v>2697</v>
      </c>
      <c r="X327" s="168"/>
      <c r="Y327" s="173">
        <v>19530</v>
      </c>
      <c r="Z327" s="162" t="s">
        <v>2698</v>
      </c>
      <c r="AA327" s="163" t="str">
        <f t="shared" si="4"/>
        <v>https://shopeefood.vn/bo-suu-tap/w1-com-tam-phuc-loc-tho</v>
      </c>
      <c r="AB327" s="164" t="str">
        <f t="shared" si="5"/>
        <v>https://shopeefood.shopee.vn/bo-suu-tap/w1-com-tam-phuc-loc-tho</v>
      </c>
    </row>
    <row r="328" spans="1:28" ht="180">
      <c r="A328" s="151" t="s">
        <v>935</v>
      </c>
      <c r="B328" s="152"/>
      <c r="C328" s="152" t="s">
        <v>1236</v>
      </c>
      <c r="D328" s="152" t="s">
        <v>201</v>
      </c>
      <c r="E328" s="180" t="s">
        <v>1237</v>
      </c>
      <c r="F328" s="181" t="s">
        <v>2699</v>
      </c>
      <c r="G328" s="217" t="str">
        <f t="shared" si="7"/>
        <v>[SJBP]_Tocotoco_Exclusive Deal</v>
      </c>
      <c r="H328" s="176" t="s">
        <v>2700</v>
      </c>
      <c r="I328" s="183" t="s">
        <v>2701</v>
      </c>
      <c r="J328" s="209" t="s">
        <v>1239</v>
      </c>
      <c r="K328" s="162"/>
      <c r="L328" s="162"/>
      <c r="M328" s="162"/>
      <c r="N328" s="169"/>
      <c r="O328" s="183"/>
      <c r="P328" s="169"/>
      <c r="Q328" s="183"/>
      <c r="R328" s="177"/>
      <c r="S328" s="177"/>
      <c r="T328" s="177"/>
      <c r="U328" s="155" t="s">
        <v>696</v>
      </c>
      <c r="V328" s="155" t="b">
        <v>0</v>
      </c>
      <c r="W328" s="179" t="s">
        <v>2702</v>
      </c>
      <c r="X328" s="168"/>
      <c r="Y328" s="173">
        <v>19114</v>
      </c>
      <c r="Z328" s="162" t="s">
        <v>2703</v>
      </c>
      <c r="AA328" s="163" t="str">
        <f t="shared" si="4"/>
        <v>https://shopeefood.vn/bo-suu-tap/tocotoco-mon-giam50</v>
      </c>
      <c r="AB328" s="164" t="str">
        <f t="shared" si="5"/>
        <v>https://shopeefood.shopee.vn/bo-suu-tap/tocotoco-mon-giam50</v>
      </c>
    </row>
    <row r="329" spans="1:28" ht="150">
      <c r="A329" s="151" t="s">
        <v>1852</v>
      </c>
      <c r="B329" s="152"/>
      <c r="C329" s="152" t="s">
        <v>717</v>
      </c>
      <c r="D329" s="155" t="s">
        <v>222</v>
      </c>
      <c r="E329" s="162" t="s">
        <v>787</v>
      </c>
      <c r="F329" s="181" t="s">
        <v>2704</v>
      </c>
      <c r="G329" s="217" t="str">
        <f t="shared" si="7"/>
        <v>[Alacarte CB]_Cafe Amazon_Mar.CB1.CB4</v>
      </c>
      <c r="H329" s="176" t="s">
        <v>2705</v>
      </c>
      <c r="I329" s="162" t="s">
        <v>2706</v>
      </c>
      <c r="J329" s="209" t="s">
        <v>790</v>
      </c>
      <c r="K329" s="162"/>
      <c r="L329" s="184" t="s">
        <v>2707</v>
      </c>
      <c r="M329" s="196" t="s">
        <v>2708</v>
      </c>
      <c r="N329" s="162" t="s">
        <v>2709</v>
      </c>
      <c r="O329" s="196" t="s">
        <v>2710</v>
      </c>
      <c r="P329" s="169"/>
      <c r="Q329" s="162" t="s">
        <v>2711</v>
      </c>
      <c r="R329" s="177"/>
      <c r="S329" s="177"/>
      <c r="T329" s="177"/>
      <c r="U329" s="155" t="s">
        <v>696</v>
      </c>
      <c r="V329" s="155" t="b">
        <v>1</v>
      </c>
      <c r="W329" s="179" t="s">
        <v>2712</v>
      </c>
      <c r="X329" s="168"/>
      <c r="Y329" s="173">
        <v>19352</v>
      </c>
      <c r="Z329" s="162" t="s">
        <v>2713</v>
      </c>
      <c r="AA329" s="163" t="str">
        <f t="shared" si="4"/>
        <v>https://shopeefood.vn/bo-suu-tap/a-cafe-amazon</v>
      </c>
      <c r="AB329" s="164" t="str">
        <f t="shared" si="5"/>
        <v>https://shopeefood.shopee.vn/bo-suu-tap/a-cafe-amazon</v>
      </c>
    </row>
    <row r="330" spans="1:28" ht="150">
      <c r="A330" s="151" t="s">
        <v>1852</v>
      </c>
      <c r="B330" s="152"/>
      <c r="C330" s="152" t="s">
        <v>717</v>
      </c>
      <c r="D330" s="155" t="s">
        <v>222</v>
      </c>
      <c r="E330" s="162" t="s">
        <v>787</v>
      </c>
      <c r="F330" s="181" t="s">
        <v>2714</v>
      </c>
      <c r="G330" s="217" t="str">
        <f t="shared" si="7"/>
        <v>[Alacarte CB]_Cafe Amazon_Mar.CB4.CB3</v>
      </c>
      <c r="H330" s="176" t="s">
        <v>2715</v>
      </c>
      <c r="I330" s="162" t="s">
        <v>2716</v>
      </c>
      <c r="J330" s="209" t="s">
        <v>790</v>
      </c>
      <c r="K330" s="162"/>
      <c r="L330" s="162"/>
      <c r="M330" s="360"/>
      <c r="N330" s="169"/>
      <c r="O330" s="183" t="s">
        <v>2717</v>
      </c>
      <c r="P330" s="169"/>
      <c r="Q330" s="162" t="s">
        <v>2718</v>
      </c>
      <c r="R330" s="177"/>
      <c r="S330" s="177"/>
      <c r="T330" s="177"/>
      <c r="U330" s="155" t="s">
        <v>696</v>
      </c>
      <c r="V330" s="155" t="b">
        <v>1</v>
      </c>
      <c r="W330" s="179" t="s">
        <v>2719</v>
      </c>
      <c r="X330" s="168"/>
      <c r="Y330" s="173">
        <v>19514</v>
      </c>
      <c r="Z330" s="162" t="s">
        <v>2720</v>
      </c>
      <c r="AA330" s="163" t="str">
        <f t="shared" si="4"/>
        <v>https://shopeefood.vn/bo-suu-tap/a-cf-amazon</v>
      </c>
      <c r="AB330" s="164" t="str">
        <f t="shared" si="5"/>
        <v>https://shopeefood.shopee.vn/bo-suu-tap/a-cf-amazon</v>
      </c>
    </row>
    <row r="331" spans="1:28" ht="90">
      <c r="A331" s="151" t="s">
        <v>935</v>
      </c>
      <c r="B331" s="152"/>
      <c r="C331" s="152" t="s">
        <v>685</v>
      </c>
      <c r="D331" s="155" t="s">
        <v>219</v>
      </c>
      <c r="E331" s="243" t="s">
        <v>2721</v>
      </c>
      <c r="F331" s="152" t="s">
        <v>2722</v>
      </c>
      <c r="G331" s="177" t="str">
        <f t="shared" si="7"/>
        <v>[Alacarte]_Bánh Mì Huynh Hoa_Thank you Driver 2024</v>
      </c>
      <c r="H331" s="176" t="s">
        <v>2723</v>
      </c>
      <c r="I331" s="159" t="s">
        <v>2724</v>
      </c>
      <c r="J331" s="157" t="s">
        <v>2725</v>
      </c>
      <c r="K331" s="158"/>
      <c r="L331" s="157" t="s">
        <v>2726</v>
      </c>
      <c r="M331" s="362" t="s">
        <v>2727</v>
      </c>
      <c r="N331" s="168" t="s">
        <v>2728</v>
      </c>
      <c r="O331" s="158"/>
      <c r="P331" s="250"/>
      <c r="Q331" s="155" t="s">
        <v>2729</v>
      </c>
      <c r="R331" s="250"/>
      <c r="S331" s="250"/>
      <c r="T331" s="250"/>
      <c r="U331" s="155" t="s">
        <v>696</v>
      </c>
      <c r="V331" s="155" t="b">
        <v>0</v>
      </c>
      <c r="W331" s="179" t="s">
        <v>2730</v>
      </c>
      <c r="X331" s="168"/>
      <c r="Y331" s="173">
        <v>19195</v>
      </c>
      <c r="Z331" s="162" t="s">
        <v>2731</v>
      </c>
      <c r="AA331" s="163" t="str">
        <f t="shared" si="4"/>
        <v>https://shopeefood.vn/bo-suu-tap/banhmi-huynhhoa-1t1</v>
      </c>
      <c r="AB331" s="164" t="str">
        <f t="shared" si="5"/>
        <v>https://shopeefood.shopee.vn/bo-suu-tap/banhmi-huynhhoa-1t1</v>
      </c>
    </row>
    <row r="332" spans="1:28" ht="285">
      <c r="A332" s="151" t="s">
        <v>935</v>
      </c>
      <c r="B332" s="152"/>
      <c r="C332" s="152" t="s">
        <v>685</v>
      </c>
      <c r="D332" s="155" t="s">
        <v>217</v>
      </c>
      <c r="E332" s="153" t="s">
        <v>2732</v>
      </c>
      <c r="F332" s="152" t="s">
        <v>935</v>
      </c>
      <c r="G332" s="217" t="str">
        <f t="shared" si="7"/>
        <v>[Win 4]_Cà Phê Muối Chú Long_Feb</v>
      </c>
      <c r="H332" s="176" t="s">
        <v>2733</v>
      </c>
      <c r="I332" s="155" t="s">
        <v>2724</v>
      </c>
      <c r="J332" s="248" t="s">
        <v>2734</v>
      </c>
      <c r="K332" s="158"/>
      <c r="L332" s="157" t="s">
        <v>2735</v>
      </c>
      <c r="M332" s="155" t="s">
        <v>2736</v>
      </c>
      <c r="N332" s="155" t="s">
        <v>2737</v>
      </c>
      <c r="O332" s="159" t="s">
        <v>2738</v>
      </c>
      <c r="P332" s="250"/>
      <c r="Q332" s="176" t="s">
        <v>2739</v>
      </c>
      <c r="R332" s="176" t="s">
        <v>2740</v>
      </c>
      <c r="S332" s="176" t="s">
        <v>2740</v>
      </c>
      <c r="T332" s="176" t="s">
        <v>2740</v>
      </c>
      <c r="U332" s="155" t="s">
        <v>696</v>
      </c>
      <c r="V332" s="155" t="b">
        <v>0</v>
      </c>
      <c r="W332" s="179" t="s">
        <v>2741</v>
      </c>
      <c r="X332" s="168"/>
      <c r="Y332" s="173">
        <v>19196</v>
      </c>
      <c r="Z332" s="162" t="s">
        <v>2742</v>
      </c>
      <c r="AA332" s="163" t="str">
        <f t="shared" si="4"/>
        <v>https://shopeefood.vn/bo-suu-tap/ca-phe--chu-long</v>
      </c>
      <c r="AB332" s="164" t="str">
        <f t="shared" si="5"/>
        <v>https://shopeefood.shopee.vn/bo-suu-tap/ca-phe--chu-long</v>
      </c>
    </row>
    <row r="333" spans="1:28" ht="180">
      <c r="A333" s="151" t="s">
        <v>1852</v>
      </c>
      <c r="B333" s="152"/>
      <c r="C333" s="152" t="s">
        <v>706</v>
      </c>
      <c r="D333" s="155" t="s">
        <v>222</v>
      </c>
      <c r="E333" s="174" t="s">
        <v>1453</v>
      </c>
      <c r="F333" s="181" t="s">
        <v>2743</v>
      </c>
      <c r="G333" s="217" t="str">
        <f t="shared" si="7"/>
        <v>[Alacarte CB]_Trà Sữa May Cha_Mar.CB1.14</v>
      </c>
      <c r="H333" s="176" t="s">
        <v>2744</v>
      </c>
      <c r="I333" s="176" t="s">
        <v>2212</v>
      </c>
      <c r="J333" s="178" t="s">
        <v>2745</v>
      </c>
      <c r="K333" s="159"/>
      <c r="L333" s="157"/>
      <c r="M333" s="159"/>
      <c r="N333" s="168"/>
      <c r="O333" s="176" t="s">
        <v>2628</v>
      </c>
      <c r="P333" s="168"/>
      <c r="Q333" s="192"/>
      <c r="R333" s="177"/>
      <c r="S333" s="176" t="s">
        <v>2746</v>
      </c>
      <c r="T333" s="176" t="s">
        <v>2747</v>
      </c>
      <c r="U333" s="155" t="s">
        <v>696</v>
      </c>
      <c r="V333" s="155" t="b">
        <v>0</v>
      </c>
      <c r="W333" s="179" t="s">
        <v>2748</v>
      </c>
      <c r="X333" s="168"/>
      <c r="Y333" s="173">
        <v>19491</v>
      </c>
      <c r="Z333" s="162" t="s">
        <v>2749</v>
      </c>
      <c r="AA333" s="163" t="str">
        <f t="shared" si="4"/>
        <v>https://shopeefood.vn/bo-suu-tap/a-maycha-oth</v>
      </c>
      <c r="AB333" s="164" t="str">
        <f t="shared" si="5"/>
        <v>https://shopeefood.shopee.vn/bo-suu-tap/a-maycha-oth</v>
      </c>
    </row>
    <row r="334" spans="1:28" ht="105">
      <c r="A334" s="151" t="s">
        <v>1852</v>
      </c>
      <c r="B334" s="152"/>
      <c r="C334" s="152" t="s">
        <v>706</v>
      </c>
      <c r="D334" s="155" t="s">
        <v>211</v>
      </c>
      <c r="E334" s="153" t="s">
        <v>379</v>
      </c>
      <c r="F334" s="155" t="s">
        <v>1852</v>
      </c>
      <c r="G334" s="217" t="str">
        <f t="shared" si="7"/>
        <v>[Win 1]_Rau Má Mix_Mar</v>
      </c>
      <c r="H334" s="176" t="s">
        <v>2750</v>
      </c>
      <c r="I334" s="159" t="s">
        <v>2751</v>
      </c>
      <c r="J334" s="178" t="s">
        <v>842</v>
      </c>
      <c r="K334" s="159"/>
      <c r="L334" s="179" t="s">
        <v>2752</v>
      </c>
      <c r="M334" s="363"/>
      <c r="N334" s="168"/>
      <c r="O334" s="363" t="s">
        <v>1953</v>
      </c>
      <c r="P334" s="168"/>
      <c r="Q334" s="193" t="s">
        <v>2753</v>
      </c>
      <c r="R334" s="168"/>
      <c r="S334" s="168"/>
      <c r="T334" s="168"/>
      <c r="U334" s="155" t="s">
        <v>696</v>
      </c>
      <c r="V334" s="155" t="b">
        <v>0</v>
      </c>
      <c r="W334" s="179" t="s">
        <v>2754</v>
      </c>
      <c r="X334" s="168"/>
      <c r="Y334" s="173">
        <v>19566</v>
      </c>
      <c r="Z334" s="162" t="s">
        <v>2755</v>
      </c>
      <c r="AA334" s="163" t="str">
        <f t="shared" si="4"/>
        <v>https://shopeefood.vn/bo-suu-tap/w1-rau-ma-mix</v>
      </c>
      <c r="AB334" s="164" t="str">
        <f t="shared" si="5"/>
        <v>https://shopeefood.shopee.vn/bo-suu-tap/w1-rau-ma-mix</v>
      </c>
    </row>
    <row r="335" spans="1:28" ht="135">
      <c r="A335" s="151" t="s">
        <v>1852</v>
      </c>
      <c r="B335" s="152"/>
      <c r="C335" s="152" t="s">
        <v>717</v>
      </c>
      <c r="D335" s="155" t="s">
        <v>222</v>
      </c>
      <c r="E335" s="153" t="s">
        <v>2756</v>
      </c>
      <c r="F335" s="155" t="s">
        <v>2180</v>
      </c>
      <c r="G335" s="217" t="str">
        <f t="shared" si="7"/>
        <v>[Alacarte CB]_Grand Castella - Bánh Bông Lan Đài Loan_Mar.CB3</v>
      </c>
      <c r="H335" s="193" t="s">
        <v>2757</v>
      </c>
      <c r="I335" s="159" t="s">
        <v>2758</v>
      </c>
      <c r="J335" s="178" t="s">
        <v>2759</v>
      </c>
      <c r="K335" s="159"/>
      <c r="L335" s="157" t="s">
        <v>2760</v>
      </c>
      <c r="M335" s="155" t="s">
        <v>2761</v>
      </c>
      <c r="N335" s="155" t="s">
        <v>2762</v>
      </c>
      <c r="O335" s="159"/>
      <c r="P335" s="168"/>
      <c r="Q335" s="159" t="s">
        <v>2763</v>
      </c>
      <c r="R335" s="177"/>
      <c r="S335" s="177"/>
      <c r="T335" s="177"/>
      <c r="U335" s="155" t="s">
        <v>696</v>
      </c>
      <c r="V335" s="155" t="b">
        <v>0</v>
      </c>
      <c r="W335" s="179" t="s">
        <v>2764</v>
      </c>
      <c r="X335" s="168"/>
      <c r="Y335" s="173">
        <v>19384</v>
      </c>
      <c r="Z335" s="162" t="s">
        <v>2765</v>
      </c>
      <c r="AA335" s="163" t="str">
        <f t="shared" si="4"/>
        <v>https://shopeefood.vn/bo-suu-tap/a-grand-castella</v>
      </c>
      <c r="AB335" s="164" t="str">
        <f t="shared" si="5"/>
        <v>https://shopeefood.shopee.vn/bo-suu-tap/a-grand-castella</v>
      </c>
    </row>
    <row r="336" spans="1:28" ht="90">
      <c r="A336" s="151" t="s">
        <v>1852</v>
      </c>
      <c r="B336" s="152"/>
      <c r="C336" s="152" t="s">
        <v>717</v>
      </c>
      <c r="D336" s="155" t="s">
        <v>222</v>
      </c>
      <c r="E336" s="162" t="s">
        <v>2766</v>
      </c>
      <c r="F336" s="155" t="s">
        <v>2767</v>
      </c>
      <c r="G336" s="217" t="str">
        <f t="shared" si="7"/>
        <v>[Alacarte CB]_Trà Đé - Tiệm Trà Giải Khát_Mar.CB7</v>
      </c>
      <c r="H336" s="176" t="s">
        <v>2768</v>
      </c>
      <c r="I336" s="162" t="s">
        <v>2769</v>
      </c>
      <c r="J336" s="184" t="s">
        <v>2770</v>
      </c>
      <c r="K336" s="162"/>
      <c r="L336" s="209" t="s">
        <v>2771</v>
      </c>
      <c r="M336" s="162" t="s">
        <v>2772</v>
      </c>
      <c r="N336" s="162" t="s">
        <v>2773</v>
      </c>
      <c r="O336" s="162"/>
      <c r="P336" s="169"/>
      <c r="Q336" s="162" t="s">
        <v>2774</v>
      </c>
      <c r="R336" s="177"/>
      <c r="S336" s="177"/>
      <c r="T336" s="177"/>
      <c r="U336" s="155" t="s">
        <v>696</v>
      </c>
      <c r="V336" s="155" t="b">
        <v>1</v>
      </c>
      <c r="W336" s="179" t="s">
        <v>2775</v>
      </c>
      <c r="X336" s="168"/>
      <c r="Y336" s="173">
        <v>19478</v>
      </c>
      <c r="Z336" s="162" t="s">
        <v>2776</v>
      </c>
      <c r="AA336" s="163" t="str">
        <f t="shared" si="4"/>
        <v>https://shopeefood.vn/bo-suu-tap/a-tra-de---tiem-tra-giai-khat</v>
      </c>
      <c r="AB336" s="164" t="str">
        <f t="shared" si="5"/>
        <v>https://shopeefood.shopee.vn/bo-suu-tap/a-tra-de---tiem-tra-giai-khat</v>
      </c>
    </row>
    <row r="337" spans="1:28" ht="210">
      <c r="A337" s="151" t="s">
        <v>1852</v>
      </c>
      <c r="B337" s="152"/>
      <c r="C337" s="152" t="s">
        <v>706</v>
      </c>
      <c r="D337" s="155" t="s">
        <v>211</v>
      </c>
      <c r="E337" s="176" t="s">
        <v>275</v>
      </c>
      <c r="F337" s="155" t="s">
        <v>1852</v>
      </c>
      <c r="G337" s="217" t="str">
        <f t="shared" si="7"/>
        <v>[Win 1]_Cơm Thố Anh Nguyễn_Mar</v>
      </c>
      <c r="H337" s="247" t="s">
        <v>2777</v>
      </c>
      <c r="I337" s="176" t="s">
        <v>2778</v>
      </c>
      <c r="J337" s="170" t="s">
        <v>1284</v>
      </c>
      <c r="K337" s="157"/>
      <c r="L337" s="159"/>
      <c r="M337" s="159"/>
      <c r="N337" s="168"/>
      <c r="O337" s="155" t="s">
        <v>723</v>
      </c>
      <c r="P337" s="168"/>
      <c r="Q337" s="193"/>
      <c r="R337" s="176" t="s">
        <v>2779</v>
      </c>
      <c r="S337" s="177"/>
      <c r="T337" s="177"/>
      <c r="U337" s="155" t="s">
        <v>725</v>
      </c>
      <c r="V337" s="155" t="b">
        <v>0</v>
      </c>
      <c r="W337" s="170" t="s">
        <v>1864</v>
      </c>
      <c r="X337" s="168"/>
      <c r="Y337" s="173">
        <v>19291</v>
      </c>
      <c r="Z337" s="162" t="s">
        <v>2780</v>
      </c>
      <c r="AA337" s="163" t="str">
        <f t="shared" si="4"/>
        <v>https://shopeefood.vn/bo-suu-tap/w1-com-tho-anh-nguyen</v>
      </c>
      <c r="AB337" s="164" t="str">
        <f t="shared" si="5"/>
        <v>https://shopeefood.shopee.vn/bo-suu-tap/w1-com-tho-anh-nguyen</v>
      </c>
    </row>
    <row r="338" spans="1:28" ht="165">
      <c r="A338" s="151" t="s">
        <v>1852</v>
      </c>
      <c r="B338" s="152"/>
      <c r="C338" s="152" t="s">
        <v>706</v>
      </c>
      <c r="D338" s="155" t="s">
        <v>215</v>
      </c>
      <c r="E338" s="176" t="s">
        <v>275</v>
      </c>
      <c r="F338" s="155" t="s">
        <v>1852</v>
      </c>
      <c r="G338" s="217" t="str">
        <f t="shared" si="7"/>
        <v>[Win 3]_Cơm Thố Anh Nguyễn_Mar</v>
      </c>
      <c r="H338" s="247" t="s">
        <v>2781</v>
      </c>
      <c r="I338" s="159" t="s">
        <v>2529</v>
      </c>
      <c r="J338" s="170" t="s">
        <v>1284</v>
      </c>
      <c r="K338" s="159"/>
      <c r="L338" s="159"/>
      <c r="M338" s="159"/>
      <c r="N338" s="168"/>
      <c r="O338" s="155" t="s">
        <v>723</v>
      </c>
      <c r="P338" s="168"/>
      <c r="Q338" s="193" t="s">
        <v>2782</v>
      </c>
      <c r="R338" s="177" t="s">
        <v>2783</v>
      </c>
      <c r="S338" s="177"/>
      <c r="T338" s="176" t="s">
        <v>2784</v>
      </c>
      <c r="U338" s="155" t="s">
        <v>725</v>
      </c>
      <c r="V338" s="155" t="b">
        <v>0</v>
      </c>
      <c r="W338" s="170" t="s">
        <v>1864</v>
      </c>
      <c r="X338" s="168"/>
      <c r="Y338" s="173">
        <v>19442</v>
      </c>
      <c r="Z338" s="162" t="s">
        <v>2785</v>
      </c>
      <c r="AA338" s="163" t="str">
        <f t="shared" si="4"/>
        <v>https://shopeefood.vn/bo-suu-tap/w3-anh-nguyen</v>
      </c>
      <c r="AB338" s="164" t="str">
        <f t="shared" si="5"/>
        <v>https://shopeefood.shopee.vn/bo-suu-tap/w3-anh-nguyen</v>
      </c>
    </row>
    <row r="339" spans="1:28" ht="225">
      <c r="A339" s="151" t="s">
        <v>1852</v>
      </c>
      <c r="B339" s="152"/>
      <c r="C339" s="152" t="s">
        <v>717</v>
      </c>
      <c r="D339" s="155" t="s">
        <v>222</v>
      </c>
      <c r="E339" s="162" t="s">
        <v>251</v>
      </c>
      <c r="F339" s="155" t="s">
        <v>2595</v>
      </c>
      <c r="G339" s="217" t="str">
        <f t="shared" si="7"/>
        <v>[Alacarte CB]_Burger King_Mar.CB1</v>
      </c>
      <c r="H339" s="182" t="s">
        <v>2786</v>
      </c>
      <c r="I339" s="162" t="s">
        <v>2787</v>
      </c>
      <c r="J339" s="209" t="s">
        <v>827</v>
      </c>
      <c r="K339" s="162"/>
      <c r="L339" s="360"/>
      <c r="M339" s="162"/>
      <c r="N339" s="169"/>
      <c r="O339" s="184" t="s">
        <v>2788</v>
      </c>
      <c r="P339" s="169"/>
      <c r="Q339" s="162" t="s">
        <v>2789</v>
      </c>
      <c r="R339" s="168"/>
      <c r="S339" s="168"/>
      <c r="T339" s="177"/>
      <c r="U339" s="155" t="s">
        <v>696</v>
      </c>
      <c r="V339" s="155" t="b">
        <v>0</v>
      </c>
      <c r="W339" s="179" t="s">
        <v>2790</v>
      </c>
      <c r="X339" s="168"/>
      <c r="Y339" s="173">
        <v>19408</v>
      </c>
      <c r="Z339" s="162" t="s">
        <v>2791</v>
      </c>
      <c r="AA339" s="163" t="str">
        <f t="shared" si="4"/>
        <v>https://shopeefood.vn/bo-suu-tap/a-burger-king</v>
      </c>
      <c r="AB339" s="164" t="str">
        <f t="shared" si="5"/>
        <v>https://shopeefood.shopee.vn/bo-suu-tap/a-burger-king</v>
      </c>
    </row>
    <row r="340" spans="1:28" ht="225">
      <c r="A340" s="151" t="s">
        <v>1852</v>
      </c>
      <c r="B340" s="152"/>
      <c r="C340" s="152" t="s">
        <v>717</v>
      </c>
      <c r="D340" s="155" t="s">
        <v>222</v>
      </c>
      <c r="E340" s="162" t="s">
        <v>251</v>
      </c>
      <c r="F340" s="155" t="s">
        <v>2792</v>
      </c>
      <c r="G340" s="217" t="str">
        <f t="shared" si="7"/>
        <v>[Alacarte CB]_Burger King_Mar.CB8</v>
      </c>
      <c r="H340" s="176" t="s">
        <v>2793</v>
      </c>
      <c r="I340" s="162" t="s">
        <v>2212</v>
      </c>
      <c r="J340" s="209" t="s">
        <v>827</v>
      </c>
      <c r="K340" s="162"/>
      <c r="L340" s="162"/>
      <c r="M340" s="162"/>
      <c r="N340" s="169"/>
      <c r="O340" s="162" t="s">
        <v>2794</v>
      </c>
      <c r="P340" s="169"/>
      <c r="Q340" s="162"/>
      <c r="R340" s="176" t="s">
        <v>2795</v>
      </c>
      <c r="S340" s="168"/>
      <c r="T340" s="177"/>
      <c r="U340" s="155" t="s">
        <v>696</v>
      </c>
      <c r="V340" s="155" t="b">
        <v>0</v>
      </c>
      <c r="W340" s="179" t="s">
        <v>2790</v>
      </c>
      <c r="X340" s="168"/>
      <c r="Y340" s="173">
        <v>19495</v>
      </c>
      <c r="Z340" s="162" t="s">
        <v>2796</v>
      </c>
      <c r="AA340" s="163" t="str">
        <f t="shared" si="4"/>
        <v>https://shopeefood.vn/bo-suu-tap/a-burger-king-combo</v>
      </c>
      <c r="AB340" s="164" t="str">
        <f t="shared" si="5"/>
        <v>https://shopeefood.shopee.vn/bo-suu-tap/a-burger-king-combo</v>
      </c>
    </row>
    <row r="341" spans="1:28" ht="225">
      <c r="A341" s="151" t="s">
        <v>1852</v>
      </c>
      <c r="B341" s="152"/>
      <c r="C341" s="152" t="s">
        <v>717</v>
      </c>
      <c r="D341" s="155" t="s">
        <v>219</v>
      </c>
      <c r="E341" s="162" t="s">
        <v>251</v>
      </c>
      <c r="F341" s="155" t="s">
        <v>1852</v>
      </c>
      <c r="G341" s="217" t="str">
        <f t="shared" si="7"/>
        <v>[Alacarte]_Burger King_Mar</v>
      </c>
      <c r="H341" s="176" t="s">
        <v>2797</v>
      </c>
      <c r="I341" s="162" t="s">
        <v>2798</v>
      </c>
      <c r="J341" s="209" t="s">
        <v>827</v>
      </c>
      <c r="K341" s="162"/>
      <c r="L341" s="162"/>
      <c r="M341" s="162"/>
      <c r="N341" s="169"/>
      <c r="O341" s="162" t="s">
        <v>2794</v>
      </c>
      <c r="P341" s="169"/>
      <c r="Q341" s="162"/>
      <c r="R341" s="155" t="s">
        <v>2799</v>
      </c>
      <c r="S341" s="168"/>
      <c r="T341" s="177"/>
      <c r="U341" s="155" t="s">
        <v>696</v>
      </c>
      <c r="V341" s="155" t="b">
        <v>0</v>
      </c>
      <c r="W341" s="179" t="s">
        <v>2790</v>
      </c>
      <c r="X341" s="168"/>
      <c r="Y341" s="173">
        <v>19558</v>
      </c>
      <c r="Z341" s="162" t="s">
        <v>2800</v>
      </c>
      <c r="AA341" s="163" t="str">
        <f t="shared" si="4"/>
        <v>https://shopeefood.vn/bo-suu-tap/a-burgerking-80</v>
      </c>
      <c r="AB341" s="164" t="str">
        <f t="shared" si="5"/>
        <v>https://shopeefood.shopee.vn/bo-suu-tap/a-burgerking-80</v>
      </c>
    </row>
    <row r="342" spans="1:28" ht="120">
      <c r="A342" s="151" t="s">
        <v>1852</v>
      </c>
      <c r="B342" s="152"/>
      <c r="C342" s="152" t="s">
        <v>685</v>
      </c>
      <c r="D342" s="155" t="s">
        <v>225</v>
      </c>
      <c r="E342" s="181" t="s">
        <v>2801</v>
      </c>
      <c r="F342" s="155" t="s">
        <v>1852</v>
      </c>
      <c r="G342" s="223" t="str">
        <f t="shared" si="7"/>
        <v>[PNS]_Coke Always on_Mar</v>
      </c>
      <c r="H342" s="175" t="s">
        <v>2802</v>
      </c>
      <c r="I342" s="181" t="s">
        <v>2803</v>
      </c>
      <c r="J342" s="169"/>
      <c r="K342" s="209" t="s">
        <v>2804</v>
      </c>
      <c r="L342" s="162"/>
      <c r="M342" s="162"/>
      <c r="N342" s="169"/>
      <c r="O342" s="183"/>
      <c r="P342" s="169"/>
      <c r="Q342" s="196" t="s">
        <v>703</v>
      </c>
      <c r="R342" s="196" t="s">
        <v>703</v>
      </c>
      <c r="S342" s="196" t="s">
        <v>703</v>
      </c>
      <c r="T342" s="196" t="s">
        <v>703</v>
      </c>
      <c r="U342" s="155"/>
      <c r="V342" s="155" t="b">
        <v>0</v>
      </c>
      <c r="W342" s="179" t="s">
        <v>2805</v>
      </c>
      <c r="X342" s="168"/>
      <c r="Y342" s="173">
        <v>19347</v>
      </c>
      <c r="Z342" s="162" t="s">
        <v>2806</v>
      </c>
      <c r="AA342" s="163" t="str">
        <f t="shared" si="4"/>
        <v>https://shopeefood.vn/bo-suu-tap/an-ngon-ca-tuan-cung-cocacola</v>
      </c>
      <c r="AB342" s="164" t="str">
        <f t="shared" si="5"/>
        <v>https://shopeefood.shopee.vn/bo-suu-tap/an-ngon-ca-tuan-cung-cocacola</v>
      </c>
    </row>
    <row r="343" spans="1:28" ht="135">
      <c r="A343" s="151" t="s">
        <v>1852</v>
      </c>
      <c r="B343" s="152"/>
      <c r="C343" s="152" t="s">
        <v>717</v>
      </c>
      <c r="D343" s="152" t="s">
        <v>222</v>
      </c>
      <c r="E343" s="180" t="s">
        <v>718</v>
      </c>
      <c r="F343" s="155" t="s">
        <v>2807</v>
      </c>
      <c r="G343" s="223" t="str">
        <f t="shared" si="7"/>
        <v>[Alacarte CB]_Trà Sữa Sekai_Mar.Custom2</v>
      </c>
      <c r="H343" s="176" t="s">
        <v>2808</v>
      </c>
      <c r="I343" s="183" t="s">
        <v>2758</v>
      </c>
      <c r="J343" s="184" t="s">
        <v>722</v>
      </c>
      <c r="K343" s="162"/>
      <c r="L343" s="184" t="s">
        <v>1706</v>
      </c>
      <c r="M343" s="162"/>
      <c r="N343" s="169"/>
      <c r="O343" s="171" t="s">
        <v>2809</v>
      </c>
      <c r="P343" s="169"/>
      <c r="Q343" s="183" t="s">
        <v>2810</v>
      </c>
      <c r="R343" s="177"/>
      <c r="S343" s="177"/>
      <c r="T343" s="177"/>
      <c r="U343" s="155" t="s">
        <v>696</v>
      </c>
      <c r="V343" s="155" t="b">
        <v>1</v>
      </c>
      <c r="W343" s="179" t="s">
        <v>2811</v>
      </c>
      <c r="X343" s="168"/>
      <c r="Y343" s="173">
        <v>19385</v>
      </c>
      <c r="Z343" s="162" t="s">
        <v>2812</v>
      </c>
      <c r="AA343" s="163" t="str">
        <f t="shared" si="4"/>
        <v>https://shopeefood.vn/bo-suu-tap/a-tra-sua-sekai</v>
      </c>
      <c r="AB343" s="164" t="str">
        <f t="shared" si="5"/>
        <v>https://shopeefood.shopee.vn/bo-suu-tap/a-tra-sua-sekai</v>
      </c>
    </row>
    <row r="344" spans="1:28" ht="165">
      <c r="A344" s="151" t="s">
        <v>1852</v>
      </c>
      <c r="B344" s="152"/>
      <c r="C344" s="152" t="s">
        <v>717</v>
      </c>
      <c r="D344" s="152" t="s">
        <v>222</v>
      </c>
      <c r="E344" s="180" t="s">
        <v>718</v>
      </c>
      <c r="F344" s="181" t="s">
        <v>2813</v>
      </c>
      <c r="G344" s="223" t="str">
        <f t="shared" si="7"/>
        <v>[Alacarte CB]_Trà Sữa Sekai_Mar.Custom3</v>
      </c>
      <c r="H344" s="176" t="s">
        <v>2814</v>
      </c>
      <c r="I344" s="183" t="s">
        <v>2815</v>
      </c>
      <c r="J344" s="184" t="s">
        <v>722</v>
      </c>
      <c r="K344" s="162"/>
      <c r="L344" s="184" t="s">
        <v>1706</v>
      </c>
      <c r="M344" s="162"/>
      <c r="N344" s="169"/>
      <c r="O344" s="171" t="s">
        <v>2816</v>
      </c>
      <c r="P344" s="169"/>
      <c r="Q344" s="183" t="s">
        <v>2817</v>
      </c>
      <c r="R344" s="177"/>
      <c r="S344" s="177"/>
      <c r="T344" s="177"/>
      <c r="U344" s="155" t="s">
        <v>696</v>
      </c>
      <c r="V344" s="155" t="b">
        <v>1</v>
      </c>
      <c r="W344" s="179" t="s">
        <v>2818</v>
      </c>
      <c r="X344" s="168"/>
      <c r="Y344" s="173">
        <v>19443</v>
      </c>
      <c r="Z344" s="162" t="s">
        <v>2819</v>
      </c>
      <c r="AA344" s="163" t="str">
        <f t="shared" si="4"/>
        <v>https://shopeefood.vn/bo-suu-tap/a-sekai</v>
      </c>
      <c r="AB344" s="164" t="str">
        <f t="shared" si="5"/>
        <v>https://shopeefood.shopee.vn/bo-suu-tap/a-sekai</v>
      </c>
    </row>
    <row r="345" spans="1:28" ht="165">
      <c r="A345" s="151" t="s">
        <v>1852</v>
      </c>
      <c r="B345" s="152"/>
      <c r="C345" s="152" t="s">
        <v>717</v>
      </c>
      <c r="D345" s="152" t="s">
        <v>222</v>
      </c>
      <c r="E345" s="153" t="s">
        <v>718</v>
      </c>
      <c r="F345" s="155" t="s">
        <v>2820</v>
      </c>
      <c r="G345" s="223" t="str">
        <f t="shared" si="7"/>
        <v>[Alacarte CB]_Trà Sữa Sekai_Mar.Custom1</v>
      </c>
      <c r="H345" s="182" t="s">
        <v>2821</v>
      </c>
      <c r="I345" s="159" t="s">
        <v>2822</v>
      </c>
      <c r="J345" s="184" t="s">
        <v>722</v>
      </c>
      <c r="K345" s="162"/>
      <c r="L345" s="184" t="s">
        <v>1706</v>
      </c>
      <c r="M345" s="185"/>
      <c r="N345" s="168"/>
      <c r="O345" s="171" t="s">
        <v>2823</v>
      </c>
      <c r="P345" s="168"/>
      <c r="Q345" s="322" t="s">
        <v>2824</v>
      </c>
      <c r="R345" s="177"/>
      <c r="S345" s="177"/>
      <c r="T345" s="177"/>
      <c r="U345" s="155" t="s">
        <v>696</v>
      </c>
      <c r="V345" s="155" t="b">
        <v>1</v>
      </c>
      <c r="W345" s="179" t="s">
        <v>2825</v>
      </c>
      <c r="X345" s="168"/>
      <c r="Y345" s="173">
        <v>19531</v>
      </c>
      <c r="Z345" s="162" t="s">
        <v>2826</v>
      </c>
      <c r="AA345" s="163" t="str">
        <f t="shared" si="4"/>
        <v>https://shopeefood.vn/bo-suu-tap/a-ts-sekai</v>
      </c>
      <c r="AB345" s="164" t="str">
        <f t="shared" si="5"/>
        <v>https://shopeefood.shopee.vn/bo-suu-tap/a-ts-sekai</v>
      </c>
    </row>
    <row r="346" spans="1:28" ht="195">
      <c r="A346" s="151" t="s">
        <v>1852</v>
      </c>
      <c r="B346" s="152"/>
      <c r="C346" s="152" t="s">
        <v>1236</v>
      </c>
      <c r="D346" s="152" t="s">
        <v>207</v>
      </c>
      <c r="E346" s="180" t="s">
        <v>370</v>
      </c>
      <c r="F346" s="181" t="s">
        <v>1852</v>
      </c>
      <c r="G346" s="223" t="str">
        <f t="shared" si="7"/>
        <v>[SuperVIP]_Phê La_Mar</v>
      </c>
      <c r="H346" s="267" t="s">
        <v>2827</v>
      </c>
      <c r="I346" s="183" t="s">
        <v>2828</v>
      </c>
      <c r="J346" s="209" t="s">
        <v>1442</v>
      </c>
      <c r="K346" s="162"/>
      <c r="L346" s="162"/>
      <c r="M346" s="162"/>
      <c r="N346" s="169"/>
      <c r="O346" s="183"/>
      <c r="P346" s="169"/>
      <c r="Q346" s="183" t="s">
        <v>2829</v>
      </c>
      <c r="R346" s="183" t="s">
        <v>2829</v>
      </c>
      <c r="S346" s="183" t="s">
        <v>2829</v>
      </c>
      <c r="T346" s="183" t="s">
        <v>2829</v>
      </c>
      <c r="U346" s="155" t="s">
        <v>696</v>
      </c>
      <c r="V346" s="155" t="b">
        <v>0</v>
      </c>
      <c r="W346" s="179" t="s">
        <v>2830</v>
      </c>
      <c r="X346" s="168"/>
      <c r="Y346" s="173">
        <v>19353</v>
      </c>
      <c r="Z346" s="162" t="s">
        <v>2831</v>
      </c>
      <c r="AA346" s="163" t="str">
        <f t="shared" si="4"/>
        <v>https://shopeefood.vn/bo-suu-tap/sv-phe-la</v>
      </c>
      <c r="AB346" s="164" t="str">
        <f t="shared" si="5"/>
        <v>https://shopeefood.shopee.vn/bo-suu-tap/sv-phe-la</v>
      </c>
    </row>
    <row r="347" spans="1:28" ht="135">
      <c r="A347" s="151" t="s">
        <v>1852</v>
      </c>
      <c r="B347" s="152"/>
      <c r="C347" s="152" t="s">
        <v>1236</v>
      </c>
      <c r="D347" s="316" t="s">
        <v>209</v>
      </c>
      <c r="E347" s="296" t="s">
        <v>1237</v>
      </c>
      <c r="F347" s="318" t="s">
        <v>1852</v>
      </c>
      <c r="G347" s="299" t="str">
        <f t="shared" si="7"/>
        <v>[VIP]_Tocotoco_Mar</v>
      </c>
      <c r="H347" s="244" t="s">
        <v>2832</v>
      </c>
      <c r="I347" s="183" t="s">
        <v>2833</v>
      </c>
      <c r="J347" s="209" t="s">
        <v>1239</v>
      </c>
      <c r="K347" s="162"/>
      <c r="L347" s="162"/>
      <c r="M347" s="162"/>
      <c r="N347" s="169"/>
      <c r="O347" s="183"/>
      <c r="P347" s="169"/>
      <c r="Q347" s="183" t="s">
        <v>2834</v>
      </c>
      <c r="R347" s="183" t="s">
        <v>2834</v>
      </c>
      <c r="S347" s="177"/>
      <c r="T347" s="183"/>
      <c r="U347" s="155" t="s">
        <v>696</v>
      </c>
      <c r="V347" s="155" t="b">
        <v>0</v>
      </c>
      <c r="W347" s="179" t="s">
        <v>2835</v>
      </c>
      <c r="X347" s="168"/>
      <c r="Y347" s="173">
        <v>19292</v>
      </c>
      <c r="Z347" s="162" t="s">
        <v>2836</v>
      </c>
      <c r="AA347" s="163" t="str">
        <f t="shared" si="4"/>
        <v>https://shopeefood.vn/bo-suu-tap/v-tocotoco</v>
      </c>
      <c r="AB347" s="164" t="str">
        <f t="shared" si="5"/>
        <v>https://shopeefood.shopee.vn/bo-suu-tap/v-tocotoco</v>
      </c>
    </row>
    <row r="348" spans="1:28" ht="195">
      <c r="A348" s="315" t="s">
        <v>1852</v>
      </c>
      <c r="B348" s="296"/>
      <c r="C348" s="296" t="s">
        <v>1236</v>
      </c>
      <c r="D348" s="317" t="s">
        <v>207</v>
      </c>
      <c r="E348" s="296" t="s">
        <v>1453</v>
      </c>
      <c r="F348" s="298" t="s">
        <v>2837</v>
      </c>
      <c r="G348" s="299" t="str">
        <f t="shared" si="7"/>
        <v>[SuperVIP]_Trà Sữa May Cha_Mar_HCM</v>
      </c>
      <c r="H348" s="245" t="s">
        <v>2838</v>
      </c>
      <c r="I348" s="283">
        <v>45719</v>
      </c>
      <c r="J348" s="209" t="s">
        <v>1456</v>
      </c>
      <c r="K348" s="162"/>
      <c r="L348" s="162"/>
      <c r="M348" s="162"/>
      <c r="N348" s="169"/>
      <c r="O348" s="183"/>
      <c r="P348" s="169"/>
      <c r="Q348" s="183" t="s">
        <v>2839</v>
      </c>
      <c r="R348" s="177"/>
      <c r="S348" s="177"/>
      <c r="T348" s="177"/>
      <c r="U348" s="155" t="s">
        <v>696</v>
      </c>
      <c r="V348" s="155" t="b">
        <v>0</v>
      </c>
      <c r="W348" s="179" t="s">
        <v>2840</v>
      </c>
      <c r="X348" s="168"/>
      <c r="Y348" s="173">
        <v>19362</v>
      </c>
      <c r="Z348" s="162" t="s">
        <v>2841</v>
      </c>
      <c r="AA348" s="163" t="str">
        <f t="shared" si="4"/>
        <v>https://shopeefood.vn/bo-suu-tap/sv-tra-sua-may-cha</v>
      </c>
      <c r="AB348" s="164" t="str">
        <f t="shared" si="5"/>
        <v>https://shopeefood.shopee.vn/bo-suu-tap/sv-tra-sua-may-cha</v>
      </c>
    </row>
    <row r="349" spans="1:28" ht="180">
      <c r="A349" s="315" t="s">
        <v>1852</v>
      </c>
      <c r="B349" s="296"/>
      <c r="C349" s="296" t="s">
        <v>1236</v>
      </c>
      <c r="D349" s="297" t="s">
        <v>207</v>
      </c>
      <c r="E349" s="296" t="s">
        <v>1453</v>
      </c>
      <c r="F349" s="298" t="s">
        <v>2842</v>
      </c>
      <c r="G349" s="299" t="str">
        <f t="shared" si="7"/>
        <v>[SuperVIP]_Trà Sữa May Cha_21-23.3_HCM</v>
      </c>
      <c r="H349" s="245" t="s">
        <v>2843</v>
      </c>
      <c r="I349" s="183" t="s">
        <v>2844</v>
      </c>
      <c r="J349" s="184" t="s">
        <v>1456</v>
      </c>
      <c r="K349" s="162"/>
      <c r="L349" s="162"/>
      <c r="M349" s="162"/>
      <c r="N349" s="169"/>
      <c r="O349" s="183"/>
      <c r="P349" s="169"/>
      <c r="Q349" s="183" t="s">
        <v>2845</v>
      </c>
      <c r="R349" s="177"/>
      <c r="S349" s="177"/>
      <c r="T349" s="177"/>
      <c r="U349" s="155" t="s">
        <v>696</v>
      </c>
      <c r="V349" s="155" t="b">
        <v>0</v>
      </c>
      <c r="W349" s="179" t="s">
        <v>2846</v>
      </c>
      <c r="X349" s="168"/>
      <c r="Y349" s="173">
        <v>19413</v>
      </c>
      <c r="Z349" s="162" t="s">
        <v>2847</v>
      </c>
      <c r="AA349" s="163" t="str">
        <f t="shared" si="4"/>
        <v>https://shopeefood.vn/bo-suu-tap/sv-may-cha-9k</v>
      </c>
      <c r="AB349" s="164" t="str">
        <f t="shared" si="5"/>
        <v>https://shopeefood.shopee.vn/bo-suu-tap/sv-may-cha-9k</v>
      </c>
    </row>
    <row r="350" spans="1:28" ht="165">
      <c r="A350" s="315" t="s">
        <v>1852</v>
      </c>
      <c r="B350" s="296"/>
      <c r="C350" s="296" t="s">
        <v>1236</v>
      </c>
      <c r="D350" s="316" t="s">
        <v>209</v>
      </c>
      <c r="E350" s="296" t="s">
        <v>1453</v>
      </c>
      <c r="F350" s="298" t="s">
        <v>2848</v>
      </c>
      <c r="G350" s="299" t="str">
        <f t="shared" si="7"/>
        <v>[VIP]_Trà Sữa May Cha_28-30.3</v>
      </c>
      <c r="H350" s="245" t="s">
        <v>2849</v>
      </c>
      <c r="I350" s="183" t="s">
        <v>2850</v>
      </c>
      <c r="J350" s="209" t="s">
        <v>1456</v>
      </c>
      <c r="K350" s="162"/>
      <c r="L350" s="162"/>
      <c r="M350" s="162"/>
      <c r="N350" s="169"/>
      <c r="O350" s="183"/>
      <c r="P350" s="169"/>
      <c r="Q350" s="183" t="s">
        <v>2851</v>
      </c>
      <c r="R350" s="177"/>
      <c r="S350" s="183" t="s">
        <v>2851</v>
      </c>
      <c r="T350" s="183" t="s">
        <v>2851</v>
      </c>
      <c r="U350" s="155" t="s">
        <v>696</v>
      </c>
      <c r="V350" s="155" t="b">
        <v>0</v>
      </c>
      <c r="W350" s="179" t="s">
        <v>2852</v>
      </c>
      <c r="X350" s="168"/>
      <c r="Y350" s="173">
        <v>19567</v>
      </c>
      <c r="Z350" s="162" t="s">
        <v>2853</v>
      </c>
      <c r="AA350" s="163" t="str">
        <f t="shared" si="4"/>
        <v>https://shopeefood.vn/bo-suu-tap/v-tra-sua-may-cha</v>
      </c>
      <c r="AB350" s="164" t="str">
        <f t="shared" si="5"/>
        <v>https://shopeefood.shopee.vn/bo-suu-tap/v-tra-sua-may-cha</v>
      </c>
    </row>
    <row r="351" spans="1:28" ht="135">
      <c r="A351" s="151" t="s">
        <v>1852</v>
      </c>
      <c r="B351" s="152"/>
      <c r="C351" s="152" t="s">
        <v>1236</v>
      </c>
      <c r="D351" s="152" t="s">
        <v>209</v>
      </c>
      <c r="E351" s="180" t="s">
        <v>1255</v>
      </c>
      <c r="F351" s="181" t="s">
        <v>2854</v>
      </c>
      <c r="G351" s="299" t="str">
        <f t="shared" si="7"/>
        <v>[VIP]_Chuk Trà &amp; Cà Phê_10-12Mar</v>
      </c>
      <c r="H351" s="176" t="s">
        <v>2855</v>
      </c>
      <c r="I351" s="183" t="s">
        <v>2856</v>
      </c>
      <c r="J351" s="209" t="s">
        <v>1257</v>
      </c>
      <c r="K351" s="162"/>
      <c r="L351" s="162"/>
      <c r="M351" s="162"/>
      <c r="N351" s="169"/>
      <c r="O351" s="183"/>
      <c r="P351" s="169"/>
      <c r="Q351" s="183" t="s">
        <v>2857</v>
      </c>
      <c r="R351" s="177"/>
      <c r="S351" s="177"/>
      <c r="T351" s="177"/>
      <c r="U351" s="155" t="s">
        <v>696</v>
      </c>
      <c r="V351" s="155" t="b">
        <v>1</v>
      </c>
      <c r="W351" s="179" t="s">
        <v>2858</v>
      </c>
      <c r="X351" s="168"/>
      <c r="Y351" s="173">
        <v>19427</v>
      </c>
      <c r="Z351" s="162" t="s">
        <v>2859</v>
      </c>
      <c r="AA351" s="163" t="str">
        <f t="shared" si="4"/>
        <v>https://shopeefood.vn/bo-suu-tap/v-chuk-tra--ca-phe</v>
      </c>
      <c r="AB351" s="164" t="str">
        <f t="shared" si="5"/>
        <v>https://shopeefood.shopee.vn/bo-suu-tap/v-chuk-tra--ca-phe</v>
      </c>
    </row>
    <row r="352" spans="1:28" ht="195">
      <c r="A352" s="151" t="s">
        <v>1852</v>
      </c>
      <c r="B352" s="152"/>
      <c r="C352" s="152" t="s">
        <v>706</v>
      </c>
      <c r="D352" s="152" t="s">
        <v>219</v>
      </c>
      <c r="E352" s="176" t="s">
        <v>2860</v>
      </c>
      <c r="F352" s="155" t="s">
        <v>1852</v>
      </c>
      <c r="G352" s="217" t="str">
        <f t="shared" si="7"/>
        <v>[Alacarte]_Coca-Cola Official Store_Mar</v>
      </c>
      <c r="H352" s="193" t="s">
        <v>2861</v>
      </c>
      <c r="I352" s="159" t="s">
        <v>2546</v>
      </c>
      <c r="J352" s="170" t="s">
        <v>2862</v>
      </c>
      <c r="K352" s="159"/>
      <c r="L352" s="159"/>
      <c r="M352" s="159"/>
      <c r="N352" s="168"/>
      <c r="O352" s="171" t="s">
        <v>2863</v>
      </c>
      <c r="P352" s="168"/>
      <c r="Q352" s="159" t="s">
        <v>2864</v>
      </c>
      <c r="R352" s="168"/>
      <c r="S352" s="168"/>
      <c r="T352" s="168"/>
      <c r="U352" s="155" t="s">
        <v>696</v>
      </c>
      <c r="V352" s="155" t="b">
        <v>0</v>
      </c>
      <c r="W352" s="179" t="s">
        <v>2865</v>
      </c>
      <c r="X352" s="168"/>
      <c r="Y352" s="173">
        <v>19515</v>
      </c>
      <c r="Z352" s="162" t="s">
        <v>2866</v>
      </c>
      <c r="AA352" s="163" t="str">
        <f t="shared" si="4"/>
        <v>https://shopeefood.vn/bo-suu-tap/a-coca-cola-official-store</v>
      </c>
      <c r="AB352" s="164" t="str">
        <f t="shared" si="5"/>
        <v>https://shopeefood.shopee.vn/bo-suu-tap/a-coca-cola-official-store</v>
      </c>
    </row>
    <row r="353" spans="1:28" ht="135">
      <c r="A353" s="315" t="s">
        <v>1852</v>
      </c>
      <c r="B353" s="296"/>
      <c r="C353" s="296" t="s">
        <v>1236</v>
      </c>
      <c r="D353" s="316" t="s">
        <v>209</v>
      </c>
      <c r="E353" s="296" t="s">
        <v>1097</v>
      </c>
      <c r="F353" s="298" t="s">
        <v>2867</v>
      </c>
      <c r="G353" s="299" t="str">
        <f t="shared" si="7"/>
        <v>[VIP]_Trà Sữa Sunday Basic_27-29.3</v>
      </c>
      <c r="H353" s="319" t="s">
        <v>2868</v>
      </c>
      <c r="I353" s="183" t="s">
        <v>2869</v>
      </c>
      <c r="J353" s="209" t="s">
        <v>1512</v>
      </c>
      <c r="K353" s="162"/>
      <c r="L353" s="162"/>
      <c r="M353" s="162"/>
      <c r="N353" s="169"/>
      <c r="O353" s="183"/>
      <c r="P353" s="169"/>
      <c r="Q353" s="183" t="s">
        <v>2870</v>
      </c>
      <c r="R353" s="177"/>
      <c r="S353" s="177"/>
      <c r="T353" s="177"/>
      <c r="U353" s="155" t="s">
        <v>696</v>
      </c>
      <c r="V353" s="155" t="b">
        <v>0</v>
      </c>
      <c r="W353" s="179" t="s">
        <v>2871</v>
      </c>
      <c r="X353" s="168"/>
      <c r="Y353" s="173">
        <v>19568</v>
      </c>
      <c r="Z353" s="162" t="s">
        <v>2872</v>
      </c>
      <c r="AA353" s="163" t="str">
        <f t="shared" si="4"/>
        <v>https://shopeefood.vn/bo-suu-tap/v-tra-sua-sunday-basic</v>
      </c>
      <c r="AB353" s="164" t="str">
        <f t="shared" si="5"/>
        <v>https://shopeefood.shopee.vn/bo-suu-tap/v-tra-sua-sunday-basic</v>
      </c>
    </row>
    <row r="354" spans="1:28" ht="105">
      <c r="A354" s="315" t="s">
        <v>1852</v>
      </c>
      <c r="B354" s="296"/>
      <c r="C354" s="296" t="s">
        <v>1236</v>
      </c>
      <c r="D354" s="316" t="s">
        <v>209</v>
      </c>
      <c r="E354" s="296" t="s">
        <v>1469</v>
      </c>
      <c r="F354" s="298" t="s">
        <v>1852</v>
      </c>
      <c r="G354" s="299" t="str">
        <f t="shared" si="7"/>
        <v>[VIP]_Gong Cha_Mar</v>
      </c>
      <c r="H354" s="279" t="s">
        <v>2873</v>
      </c>
      <c r="I354" s="183" t="s">
        <v>2874</v>
      </c>
      <c r="J354" s="209" t="s">
        <v>1472</v>
      </c>
      <c r="K354" s="162"/>
      <c r="L354" s="162"/>
      <c r="M354" s="162"/>
      <c r="N354" s="169"/>
      <c r="O354" s="183"/>
      <c r="P354" s="169"/>
      <c r="Q354" s="183" t="s">
        <v>2875</v>
      </c>
      <c r="R354" s="183" t="s">
        <v>2876</v>
      </c>
      <c r="S354" s="177"/>
      <c r="T354" s="183" t="s">
        <v>2876</v>
      </c>
      <c r="U354" s="155" t="s">
        <v>696</v>
      </c>
      <c r="V354" s="155" t="b">
        <v>0</v>
      </c>
      <c r="W354" s="179" t="s">
        <v>2877</v>
      </c>
      <c r="X354" s="168"/>
      <c r="Y354" s="173">
        <v>19444</v>
      </c>
      <c r="Z354" s="162" t="s">
        <v>2878</v>
      </c>
      <c r="AA354" s="163" t="str">
        <f t="shared" si="4"/>
        <v>https://shopeefood.vn/bo-suu-tap/v-gongcha</v>
      </c>
      <c r="AB354" s="164" t="str">
        <f t="shared" si="5"/>
        <v>https://shopeefood.shopee.vn/bo-suu-tap/v-gongcha</v>
      </c>
    </row>
    <row r="355" spans="1:28" ht="314">
      <c r="A355" s="151" t="s">
        <v>1852</v>
      </c>
      <c r="B355" s="152"/>
      <c r="C355" s="152" t="s">
        <v>717</v>
      </c>
      <c r="D355" s="152" t="s">
        <v>222</v>
      </c>
      <c r="E355" s="243" t="s">
        <v>818</v>
      </c>
      <c r="F355" s="155" t="s">
        <v>2807</v>
      </c>
      <c r="G355" s="299" t="str">
        <f t="shared" si="7"/>
        <v>[Alacarte CB]_Milo Dầm TUTIMI_Mar.Custom2</v>
      </c>
      <c r="H355" s="176" t="s">
        <v>2879</v>
      </c>
      <c r="I355" s="193" t="s">
        <v>2880</v>
      </c>
      <c r="J355" s="178" t="s">
        <v>2881</v>
      </c>
      <c r="K355" s="195"/>
      <c r="L355" s="195" t="s">
        <v>2882</v>
      </c>
      <c r="M355" s="176" t="s">
        <v>2883</v>
      </c>
      <c r="N355" s="176" t="s">
        <v>2884</v>
      </c>
      <c r="O355" s="176" t="s">
        <v>2885</v>
      </c>
      <c r="P355" s="168"/>
      <c r="Q355" s="322" t="s">
        <v>2886</v>
      </c>
      <c r="R355" s="177"/>
      <c r="S355" s="177"/>
      <c r="T355" s="177"/>
      <c r="U355" s="155" t="s">
        <v>696</v>
      </c>
      <c r="V355" s="155" t="b">
        <v>1</v>
      </c>
      <c r="W355" s="179" t="s">
        <v>2887</v>
      </c>
      <c r="X355" s="168"/>
      <c r="Y355" s="173">
        <v>19293</v>
      </c>
      <c r="Z355" s="162" t="s">
        <v>2888</v>
      </c>
      <c r="AA355" s="163" t="str">
        <f t="shared" si="4"/>
        <v>https://shopeefood.vn/bo-suu-tap/a-milo-dam-tutimi</v>
      </c>
      <c r="AB355" s="164" t="str">
        <f t="shared" si="5"/>
        <v>https://shopeefood.shopee.vn/bo-suu-tap/a-milo-dam-tutimi</v>
      </c>
    </row>
    <row r="356" spans="1:28" ht="314">
      <c r="A356" s="151" t="s">
        <v>1852</v>
      </c>
      <c r="B356" s="152"/>
      <c r="C356" s="152" t="s">
        <v>717</v>
      </c>
      <c r="D356" s="152" t="s">
        <v>222</v>
      </c>
      <c r="E356" s="243" t="s">
        <v>818</v>
      </c>
      <c r="F356" s="155" t="s">
        <v>2813</v>
      </c>
      <c r="G356" s="299" t="str">
        <f t="shared" si="7"/>
        <v>[Alacarte CB]_Milo Dầm TUTIMI_Mar.Custom3</v>
      </c>
      <c r="H356" s="176" t="s">
        <v>2889</v>
      </c>
      <c r="I356" s="176" t="s">
        <v>2890</v>
      </c>
      <c r="J356" s="178" t="s">
        <v>2881</v>
      </c>
      <c r="K356" s="195"/>
      <c r="L356" s="195" t="s">
        <v>2882</v>
      </c>
      <c r="M356" s="199"/>
      <c r="N356" s="168"/>
      <c r="O356" s="171" t="s">
        <v>2891</v>
      </c>
      <c r="P356" s="168"/>
      <c r="Q356" s="322" t="s">
        <v>2892</v>
      </c>
      <c r="R356" s="337"/>
      <c r="S356" s="337"/>
      <c r="T356" s="177"/>
      <c r="U356" s="155" t="s">
        <v>696</v>
      </c>
      <c r="V356" s="155" t="b">
        <v>1</v>
      </c>
      <c r="W356" s="179" t="s">
        <v>2893</v>
      </c>
      <c r="X356" s="168"/>
      <c r="Y356" s="173">
        <v>19409</v>
      </c>
      <c r="Z356" s="162" t="s">
        <v>2894</v>
      </c>
      <c r="AA356" s="163" t="str">
        <f t="shared" si="4"/>
        <v>https://shopeefood.vn/bo-suu-tap/a-milo--tutimi</v>
      </c>
      <c r="AB356" s="164" t="str">
        <f t="shared" si="5"/>
        <v>https://shopeefood.shopee.vn/bo-suu-tap/a-milo--tutimi</v>
      </c>
    </row>
    <row r="357" spans="1:28" ht="314">
      <c r="A357" s="151" t="s">
        <v>1852</v>
      </c>
      <c r="B357" s="152"/>
      <c r="C357" s="152" t="s">
        <v>717</v>
      </c>
      <c r="D357" s="152" t="s">
        <v>222</v>
      </c>
      <c r="E357" s="243" t="s">
        <v>818</v>
      </c>
      <c r="F357" s="155" t="s">
        <v>2820</v>
      </c>
      <c r="G357" s="299" t="str">
        <f t="shared" si="7"/>
        <v>[Alacarte CB]_Milo Dầm TUTIMI_Mar.Custom1</v>
      </c>
      <c r="H357" s="176" t="s">
        <v>2895</v>
      </c>
      <c r="I357" s="159" t="s">
        <v>2212</v>
      </c>
      <c r="J357" s="178" t="s">
        <v>2881</v>
      </c>
      <c r="K357" s="195"/>
      <c r="L357" s="195"/>
      <c r="M357" s="159"/>
      <c r="N357" s="168"/>
      <c r="O357" s="155" t="s">
        <v>2896</v>
      </c>
      <c r="P357" s="168"/>
      <c r="Q357" s="182" t="s">
        <v>2897</v>
      </c>
      <c r="R357" s="177"/>
      <c r="S357" s="177"/>
      <c r="T357" s="177"/>
      <c r="U357" s="155" t="s">
        <v>696</v>
      </c>
      <c r="V357" s="155" t="b">
        <v>1</v>
      </c>
      <c r="W357" s="179" t="s">
        <v>2893</v>
      </c>
      <c r="X357" s="168"/>
      <c r="Y357" s="173">
        <v>19501</v>
      </c>
      <c r="Z357" s="162" t="s">
        <v>2898</v>
      </c>
      <c r="AA357" s="163" t="str">
        <f t="shared" si="4"/>
        <v>https://shopeefood.vn/bo-suu-tap/a-milo----tutimi</v>
      </c>
      <c r="AB357" s="164" t="str">
        <f t="shared" si="5"/>
        <v>https://shopeefood.shopee.vn/bo-suu-tap/a-milo----tutimi</v>
      </c>
    </row>
    <row r="358" spans="1:28" ht="328">
      <c r="A358" s="151" t="s">
        <v>1852</v>
      </c>
      <c r="B358" s="152"/>
      <c r="C358" s="152" t="s">
        <v>717</v>
      </c>
      <c r="D358" s="152" t="s">
        <v>222</v>
      </c>
      <c r="E358" s="243" t="s">
        <v>818</v>
      </c>
      <c r="F358" s="155" t="s">
        <v>2899</v>
      </c>
      <c r="G358" s="299" t="str">
        <f t="shared" si="7"/>
        <v>[Alacarte CB]_Milo Dầm TUTIMI_Mar.Custom4</v>
      </c>
      <c r="H358" s="176" t="s">
        <v>2900</v>
      </c>
      <c r="I358" s="176" t="s">
        <v>2901</v>
      </c>
      <c r="J358" s="178" t="s">
        <v>2881</v>
      </c>
      <c r="K358" s="195"/>
      <c r="L358" s="195"/>
      <c r="M358" s="159"/>
      <c r="N358" s="168"/>
      <c r="O358" s="155" t="s">
        <v>2902</v>
      </c>
      <c r="P358" s="168"/>
      <c r="Q358" s="182" t="s">
        <v>2903</v>
      </c>
      <c r="R358" s="177"/>
      <c r="S358" s="177"/>
      <c r="T358" s="177"/>
      <c r="U358" s="155" t="s">
        <v>696</v>
      </c>
      <c r="V358" s="155" t="b">
        <v>1</v>
      </c>
      <c r="W358" s="179" t="s">
        <v>2887</v>
      </c>
      <c r="X358" s="168"/>
      <c r="Y358" s="173">
        <v>19516</v>
      </c>
      <c r="Z358" s="162" t="s">
        <v>2904</v>
      </c>
      <c r="AA358" s="163" t="str">
        <f t="shared" si="4"/>
        <v>https://shopeefood.vn/bo-suu-tap/a-milo-tutimi-19</v>
      </c>
      <c r="AB358" s="164" t="str">
        <f t="shared" si="5"/>
        <v>https://shopeefood.shopee.vn/bo-suu-tap/a-milo-tutimi-19</v>
      </c>
    </row>
    <row r="359" spans="1:28" ht="180">
      <c r="A359" s="151" t="s">
        <v>1852</v>
      </c>
      <c r="B359" s="152"/>
      <c r="C359" s="152" t="s">
        <v>1236</v>
      </c>
      <c r="D359" s="152" t="s">
        <v>209</v>
      </c>
      <c r="E359" s="180" t="s">
        <v>372</v>
      </c>
      <c r="F359" s="181" t="s">
        <v>2905</v>
      </c>
      <c r="G359" s="299" t="str">
        <f t="shared" si="7"/>
        <v>[VIP]_Phúc Long Coffee &amp; Tea_3-4Mar</v>
      </c>
      <c r="H359" s="176" t="s">
        <v>2906</v>
      </c>
      <c r="I359" s="283">
        <v>45719</v>
      </c>
      <c r="J359" s="209" t="s">
        <v>1264</v>
      </c>
      <c r="K359" s="162"/>
      <c r="L359" s="162"/>
      <c r="M359" s="162"/>
      <c r="N359" s="169"/>
      <c r="O359" s="183"/>
      <c r="P359" s="169"/>
      <c r="Q359" s="183" t="s">
        <v>2907</v>
      </c>
      <c r="R359" s="183" t="s">
        <v>2907</v>
      </c>
      <c r="S359" s="183" t="s">
        <v>2907</v>
      </c>
      <c r="T359" s="183" t="s">
        <v>2907</v>
      </c>
      <c r="U359" s="155"/>
      <c r="V359" s="155" t="b">
        <v>0</v>
      </c>
      <c r="W359" s="170" t="s">
        <v>2908</v>
      </c>
      <c r="X359" s="168"/>
      <c r="Y359" s="173">
        <v>19354</v>
      </c>
      <c r="Z359" s="162" t="s">
        <v>2909</v>
      </c>
      <c r="AA359" s="163" t="str">
        <f t="shared" si="4"/>
        <v>https://shopeefood.vn/bo-suu-tap/v-phuc-long-coffee--tea</v>
      </c>
      <c r="AB359" s="164" t="str">
        <f t="shared" si="5"/>
        <v>https://shopeefood.shopee.vn/bo-suu-tap/v-phuc-long-coffee--tea</v>
      </c>
    </row>
    <row r="360" spans="1:28" ht="165">
      <c r="A360" s="151" t="s">
        <v>1852</v>
      </c>
      <c r="B360" s="152"/>
      <c r="C360" s="152" t="s">
        <v>1236</v>
      </c>
      <c r="D360" s="152" t="s">
        <v>207</v>
      </c>
      <c r="E360" s="180" t="s">
        <v>372</v>
      </c>
      <c r="F360" s="181" t="s">
        <v>2910</v>
      </c>
      <c r="G360" s="299" t="str">
        <f t="shared" si="7"/>
        <v>[SuperVIP]_Phúc Long Coffee &amp; Tea_6-8Mar</v>
      </c>
      <c r="H360" s="176" t="s">
        <v>2911</v>
      </c>
      <c r="I360" s="183" t="s">
        <v>2912</v>
      </c>
      <c r="J360" s="209" t="s">
        <v>1264</v>
      </c>
      <c r="K360" s="162"/>
      <c r="L360" s="162"/>
      <c r="M360" s="162"/>
      <c r="N360" s="169"/>
      <c r="O360" s="183"/>
      <c r="P360" s="169"/>
      <c r="Q360" s="183" t="s">
        <v>2913</v>
      </c>
      <c r="R360" s="183" t="s">
        <v>2914</v>
      </c>
      <c r="S360" s="183" t="s">
        <v>2914</v>
      </c>
      <c r="T360" s="183" t="s">
        <v>2914</v>
      </c>
      <c r="U360" s="155"/>
      <c r="V360" s="155" t="b">
        <v>0</v>
      </c>
      <c r="W360" s="179" t="s">
        <v>2915</v>
      </c>
      <c r="X360" s="168"/>
      <c r="Y360" s="173">
        <v>19391</v>
      </c>
      <c r="Z360" s="162" t="s">
        <v>2916</v>
      </c>
      <c r="AA360" s="163" t="str">
        <f t="shared" si="4"/>
        <v>https://shopeefood.vn/bo-suu-tap/sv-phuc-long-coffee--tea</v>
      </c>
      <c r="AB360" s="164" t="str">
        <f t="shared" si="5"/>
        <v>https://shopeefood.shopee.vn/bo-suu-tap/sv-phuc-long-coffee--tea</v>
      </c>
    </row>
    <row r="361" spans="1:28" ht="135">
      <c r="A361" s="151" t="s">
        <v>935</v>
      </c>
      <c r="B361" s="152"/>
      <c r="C361" s="152" t="s">
        <v>970</v>
      </c>
      <c r="D361" s="152" t="s">
        <v>201</v>
      </c>
      <c r="E361" s="180" t="s">
        <v>390</v>
      </c>
      <c r="F361" s="181" t="s">
        <v>2917</v>
      </c>
      <c r="G361" s="299" t="str">
        <f t="shared" si="7"/>
        <v>[SJBP]_Starbucks Coffee_Indi 18-20.2</v>
      </c>
      <c r="H361" s="176" t="s">
        <v>2918</v>
      </c>
      <c r="I361" s="183" t="s">
        <v>2919</v>
      </c>
      <c r="J361" s="209" t="s">
        <v>974</v>
      </c>
      <c r="K361" s="162"/>
      <c r="L361" s="162"/>
      <c r="M361" s="162"/>
      <c r="N361" s="169"/>
      <c r="O361" s="183"/>
      <c r="P361" s="169"/>
      <c r="Q361" s="183" t="s">
        <v>2920</v>
      </c>
      <c r="R361" s="183" t="s">
        <v>2920</v>
      </c>
      <c r="S361" s="183" t="s">
        <v>2920</v>
      </c>
      <c r="T361" s="183" t="s">
        <v>2920</v>
      </c>
      <c r="U361" s="155"/>
      <c r="V361" s="155" t="b">
        <v>0</v>
      </c>
      <c r="W361" s="179" t="s">
        <v>2921</v>
      </c>
      <c r="X361" s="168"/>
      <c r="Y361" s="173">
        <v>19154</v>
      </c>
      <c r="Z361" s="162" t="s">
        <v>2922</v>
      </c>
      <c r="AA361" s="163" t="str">
        <f t="shared" si="4"/>
        <v>https://shopeefood.vn/bo-suu-tap/starbucks-giam-30</v>
      </c>
      <c r="AB361" s="164" t="str">
        <f t="shared" si="5"/>
        <v>https://shopeefood.shopee.vn/bo-suu-tap/starbucks-giam-30</v>
      </c>
    </row>
    <row r="362" spans="1:28" ht="210">
      <c r="A362" s="151" t="s">
        <v>1852</v>
      </c>
      <c r="B362" s="152"/>
      <c r="C362" s="152" t="s">
        <v>970</v>
      </c>
      <c r="D362" s="152" t="s">
        <v>201</v>
      </c>
      <c r="E362" s="180" t="s">
        <v>403</v>
      </c>
      <c r="F362" s="181">
        <v>3.3</v>
      </c>
      <c r="G362" s="299" t="str">
        <f t="shared" si="7"/>
        <v>[SJBP]_The Coffee House_3.3</v>
      </c>
      <c r="H362" s="176" t="s">
        <v>2923</v>
      </c>
      <c r="I362" s="283">
        <v>45719</v>
      </c>
      <c r="J362" s="209" t="s">
        <v>1669</v>
      </c>
      <c r="K362" s="162"/>
      <c r="L362" s="162"/>
      <c r="M362" s="162"/>
      <c r="N362" s="169"/>
      <c r="O362" s="183"/>
      <c r="P362" s="169"/>
      <c r="Q362" s="183"/>
      <c r="R362" s="177"/>
      <c r="S362" s="177"/>
      <c r="T362" s="177"/>
      <c r="U362" s="155"/>
      <c r="V362" s="155" t="b">
        <v>0</v>
      </c>
      <c r="W362" s="179" t="s">
        <v>2924</v>
      </c>
      <c r="X362" s="168"/>
      <c r="Y362" s="173">
        <v>19238</v>
      </c>
      <c r="Z362" s="162" t="s">
        <v>2925</v>
      </c>
      <c r="AA362" s="163" t="str">
        <f t="shared" si="4"/>
        <v>https://shopeefood.vn/bo-suu-tap/sj-the-coffee-house</v>
      </c>
      <c r="AB362" s="164" t="str">
        <f t="shared" si="5"/>
        <v>https://shopeefood.shopee.vn/bo-suu-tap/sj-the-coffee-house</v>
      </c>
    </row>
    <row r="363" spans="1:28" ht="384">
      <c r="A363" s="151" t="s">
        <v>1852</v>
      </c>
      <c r="B363" s="152"/>
      <c r="C363" s="152" t="s">
        <v>970</v>
      </c>
      <c r="D363" s="152" t="s">
        <v>205</v>
      </c>
      <c r="E363" s="180" t="s">
        <v>258</v>
      </c>
      <c r="F363" s="181">
        <v>3.3</v>
      </c>
      <c r="G363" s="299" t="str">
        <f t="shared" si="7"/>
        <v>[JBP]_Cheese Coffee_3.3</v>
      </c>
      <c r="H363" s="176" t="s">
        <v>2926</v>
      </c>
      <c r="I363" s="283">
        <v>45719</v>
      </c>
      <c r="J363" s="209" t="s">
        <v>1449</v>
      </c>
      <c r="K363" s="162"/>
      <c r="L363" s="162"/>
      <c r="M363" s="162"/>
      <c r="N363" s="169"/>
      <c r="O363" s="183"/>
      <c r="P363" s="169"/>
      <c r="Q363" s="183"/>
      <c r="R363" s="177"/>
      <c r="S363" s="177"/>
      <c r="T363" s="177"/>
      <c r="U363" s="155"/>
      <c r="V363" s="155" t="b">
        <v>0</v>
      </c>
      <c r="W363" s="170" t="s">
        <v>2927</v>
      </c>
      <c r="X363" s="168"/>
      <c r="Y363" s="173">
        <v>19239</v>
      </c>
      <c r="Z363" s="162" t="s">
        <v>2928</v>
      </c>
      <c r="AA363" s="163" t="str">
        <f t="shared" si="4"/>
        <v>https://shopeefood.vn/bo-suu-tap/jb-cheese-coffee</v>
      </c>
      <c r="AB363" s="164" t="str">
        <f t="shared" si="5"/>
        <v>https://shopeefood.shopee.vn/bo-suu-tap/jb-cheese-coffee</v>
      </c>
    </row>
    <row r="364" spans="1:28" ht="15">
      <c r="A364" s="151" t="s">
        <v>1852</v>
      </c>
      <c r="B364" s="152" t="s">
        <v>1266</v>
      </c>
      <c r="C364" s="152" t="s">
        <v>970</v>
      </c>
      <c r="D364" s="152" t="s">
        <v>205</v>
      </c>
      <c r="E364" s="180" t="s">
        <v>258</v>
      </c>
      <c r="F364" s="181" t="s">
        <v>2929</v>
      </c>
      <c r="G364" s="299" t="str">
        <f t="shared" si="7"/>
        <v>[JBP]_Cheese Coffee_Blind Box Nơ mở bán 13.3</v>
      </c>
      <c r="H364" s="176"/>
      <c r="I364" s="183" t="s">
        <v>2930</v>
      </c>
      <c r="J364" s="209" t="s">
        <v>1449</v>
      </c>
      <c r="K364" s="162"/>
      <c r="L364" s="162"/>
      <c r="M364" s="162"/>
      <c r="N364" s="169"/>
      <c r="O364" s="183"/>
      <c r="P364" s="169"/>
      <c r="Q364" s="183"/>
      <c r="R364" s="183"/>
      <c r="S364" s="183"/>
      <c r="T364" s="177"/>
      <c r="U364" s="155"/>
      <c r="V364" s="155" t="b">
        <v>0</v>
      </c>
      <c r="W364" s="168"/>
      <c r="X364" s="168"/>
      <c r="Y364" s="364"/>
      <c r="Z364" s="169"/>
      <c r="AA364" s="163" t="str">
        <f t="shared" si="4"/>
        <v>https://shopeefood.vn/bo-suu-tap/</v>
      </c>
      <c r="AB364" s="164" t="str">
        <f t="shared" si="5"/>
        <v>https://shopeefood.shopee.vn/bo-suu-tap/</v>
      </c>
    </row>
    <row r="365" spans="1:28" ht="15">
      <c r="A365" s="151" t="s">
        <v>1852</v>
      </c>
      <c r="B365" s="152" t="s">
        <v>1266</v>
      </c>
      <c r="C365" s="152" t="s">
        <v>970</v>
      </c>
      <c r="D365" s="152" t="s">
        <v>205</v>
      </c>
      <c r="E365" s="180" t="s">
        <v>258</v>
      </c>
      <c r="F365" s="181" t="s">
        <v>2931</v>
      </c>
      <c r="G365" s="299" t="str">
        <f t="shared" si="7"/>
        <v>[JBP]_Cheese Coffee_Blind Cup mở bán 18.3</v>
      </c>
      <c r="H365" s="176"/>
      <c r="I365" s="183" t="s">
        <v>2932</v>
      </c>
      <c r="J365" s="209" t="s">
        <v>1449</v>
      </c>
      <c r="K365" s="162"/>
      <c r="L365" s="162"/>
      <c r="M365" s="162"/>
      <c r="N365" s="169"/>
      <c r="O365" s="183"/>
      <c r="P365" s="169"/>
      <c r="Q365" s="183"/>
      <c r="R365" s="183"/>
      <c r="S365" s="183"/>
      <c r="T365" s="177"/>
      <c r="U365" s="155"/>
      <c r="V365" s="155" t="b">
        <v>0</v>
      </c>
      <c r="W365" s="168"/>
      <c r="X365" s="168"/>
      <c r="Y365" s="364"/>
      <c r="Z365" s="169"/>
      <c r="AA365" s="163" t="str">
        <f t="shared" si="4"/>
        <v>https://shopeefood.vn/bo-suu-tap/</v>
      </c>
      <c r="AB365" s="164" t="str">
        <f t="shared" si="5"/>
        <v>https://shopeefood.shopee.vn/bo-suu-tap/</v>
      </c>
    </row>
    <row r="366" spans="1:28" ht="180">
      <c r="A366" s="151" t="s">
        <v>1852</v>
      </c>
      <c r="B366" s="152"/>
      <c r="C366" s="152" t="s">
        <v>897</v>
      </c>
      <c r="D366" s="152" t="s">
        <v>201</v>
      </c>
      <c r="E366" s="180" t="s">
        <v>275</v>
      </c>
      <c r="F366" s="181" t="s">
        <v>174</v>
      </c>
      <c r="G366" s="299" t="str">
        <f t="shared" si="7"/>
        <v>[SJBP]_Cơm Thố Anh Nguyễn_BAU</v>
      </c>
      <c r="H366" s="176" t="s">
        <v>2933</v>
      </c>
      <c r="I366" s="183" t="s">
        <v>2934</v>
      </c>
      <c r="J366" s="213" t="s">
        <v>953</v>
      </c>
      <c r="K366" s="214" t="s">
        <v>2935</v>
      </c>
      <c r="L366" s="205" t="s">
        <v>955</v>
      </c>
      <c r="M366" s="162"/>
      <c r="N366" s="169"/>
      <c r="O366" s="183"/>
      <c r="P366" s="169"/>
      <c r="Q366" s="183"/>
      <c r="R366" s="177"/>
      <c r="S366" s="177"/>
      <c r="T366" s="177"/>
      <c r="U366" s="155"/>
      <c r="V366" s="155" t="b">
        <v>0</v>
      </c>
      <c r="W366" s="365" t="s">
        <v>2936</v>
      </c>
      <c r="X366" s="168"/>
      <c r="Y366" s="173">
        <v>19228</v>
      </c>
      <c r="Z366" s="162" t="s">
        <v>2937</v>
      </c>
      <c r="AA366" s="163" t="str">
        <f t="shared" si="4"/>
        <v>https://shopeefood.vn/bo-suu-tap/sj-com-tho-anh-nguyen</v>
      </c>
      <c r="AB366" s="164" t="str">
        <f t="shared" si="5"/>
        <v>https://shopeefood.shopee.vn/bo-suu-tap/sj-com-tho-anh-nguyen</v>
      </c>
    </row>
    <row r="367" spans="1:28" ht="120">
      <c r="A367" s="151" t="s">
        <v>1852</v>
      </c>
      <c r="B367" s="152"/>
      <c r="C367" s="152" t="s">
        <v>897</v>
      </c>
      <c r="D367" s="152" t="s">
        <v>201</v>
      </c>
      <c r="E367" s="180" t="s">
        <v>300</v>
      </c>
      <c r="F367" s="181" t="s">
        <v>1267</v>
      </c>
      <c r="G367" s="299" t="str">
        <f t="shared" si="7"/>
        <v>[SJBP]_Gà Rán Popeyes_BOGO</v>
      </c>
      <c r="H367" s="255" t="s">
        <v>2938</v>
      </c>
      <c r="I367" s="183" t="s">
        <v>2939</v>
      </c>
      <c r="J367" s="184" t="s">
        <v>2940</v>
      </c>
      <c r="K367" s="184" t="s">
        <v>2941</v>
      </c>
      <c r="L367" s="184" t="s">
        <v>2942</v>
      </c>
      <c r="M367" s="162"/>
      <c r="N367" s="169"/>
      <c r="O367" s="183"/>
      <c r="P367" s="169"/>
      <c r="Q367" s="183"/>
      <c r="R367" s="177"/>
      <c r="S367" s="177"/>
      <c r="T367" s="177"/>
      <c r="U367" s="155"/>
      <c r="V367" s="155" t="b">
        <v>0</v>
      </c>
      <c r="W367" s="179" t="s">
        <v>2943</v>
      </c>
      <c r="X367" s="168"/>
      <c r="Y367" s="173">
        <v>19229</v>
      </c>
      <c r="Z367" s="162" t="s">
        <v>2944</v>
      </c>
      <c r="AA367" s="163" t="str">
        <f t="shared" si="4"/>
        <v>https://shopeefood.vn/bo-suu-tap/sj-ga-ran-popeyes</v>
      </c>
      <c r="AB367" s="164" t="str">
        <f t="shared" si="5"/>
        <v>https://shopeefood.shopee.vn/bo-suu-tap/sj-ga-ran-popeyes</v>
      </c>
    </row>
    <row r="368" spans="1:28" ht="15">
      <c r="A368" s="151" t="s">
        <v>1852</v>
      </c>
      <c r="B368" s="152"/>
      <c r="C368" s="152" t="s">
        <v>897</v>
      </c>
      <c r="D368" s="152" t="s">
        <v>201</v>
      </c>
      <c r="E368" s="180" t="s">
        <v>300</v>
      </c>
      <c r="F368" s="181" t="s">
        <v>174</v>
      </c>
      <c r="G368" s="299" t="str">
        <f t="shared" si="7"/>
        <v>[SJBP]_Gà Rán Popeyes_BAU</v>
      </c>
      <c r="H368" s="366" t="s">
        <v>2945</v>
      </c>
      <c r="I368" s="183" t="s">
        <v>2946</v>
      </c>
      <c r="J368" s="252" t="s">
        <v>2947</v>
      </c>
      <c r="K368" s="253" t="s">
        <v>1370</v>
      </c>
      <c r="L368" s="253" t="s">
        <v>1371</v>
      </c>
      <c r="M368" s="162"/>
      <c r="N368" s="169"/>
      <c r="O368" s="183"/>
      <c r="P368" s="169"/>
      <c r="Q368" s="183"/>
      <c r="R368" s="177"/>
      <c r="S368" s="177"/>
      <c r="T368" s="177"/>
      <c r="U368" s="155"/>
      <c r="V368" s="155" t="b">
        <v>0</v>
      </c>
      <c r="W368" s="179" t="s">
        <v>2948</v>
      </c>
      <c r="X368" s="168"/>
      <c r="Y368" s="173">
        <v>19272</v>
      </c>
      <c r="Z368" s="162" t="s">
        <v>2949</v>
      </c>
      <c r="AA368" s="163" t="str">
        <f t="shared" si="4"/>
        <v>https://shopeefood.vn/bo-suu-tap/sj-popeyes</v>
      </c>
      <c r="AB368" s="164" t="str">
        <f t="shared" si="5"/>
        <v>https://shopeefood.shopee.vn/bo-suu-tap/sj-popeyes</v>
      </c>
    </row>
    <row r="369" spans="1:28" ht="60">
      <c r="A369" s="151" t="s">
        <v>1852</v>
      </c>
      <c r="B369" s="152"/>
      <c r="C369" s="152" t="s">
        <v>897</v>
      </c>
      <c r="D369" s="152" t="s">
        <v>201</v>
      </c>
      <c r="E369" s="180" t="s">
        <v>376</v>
      </c>
      <c r="F369" s="181" t="s">
        <v>2085</v>
      </c>
      <c r="G369" s="299" t="str">
        <f t="shared" si="7"/>
        <v>[SJBP]_Pizza Hut_Giảm 50%</v>
      </c>
      <c r="H369" s="327" t="s">
        <v>2086</v>
      </c>
      <c r="I369" s="367" t="s">
        <v>2950</v>
      </c>
      <c r="J369" s="204" t="s">
        <v>908</v>
      </c>
      <c r="K369" s="205" t="s">
        <v>909</v>
      </c>
      <c r="L369" s="205" t="s">
        <v>909</v>
      </c>
      <c r="M369" s="162"/>
      <c r="N369" s="169"/>
      <c r="O369" s="183"/>
      <c r="P369" s="169"/>
      <c r="Q369" s="183"/>
      <c r="R369" s="177"/>
      <c r="S369" s="177"/>
      <c r="T369" s="177"/>
      <c r="U369" s="155"/>
      <c r="V369" s="155" t="b">
        <v>0</v>
      </c>
      <c r="W369" s="206" t="s">
        <v>2951</v>
      </c>
      <c r="X369" s="168"/>
      <c r="Y369" s="173">
        <v>19283</v>
      </c>
      <c r="Z369" s="162" t="s">
        <v>2952</v>
      </c>
      <c r="AA369" s="163" t="str">
        <f t="shared" si="4"/>
        <v>https://shopeefood.vn/bo-suu-tap/sj-pizza-hut</v>
      </c>
      <c r="AB369" s="164" t="str">
        <f t="shared" si="5"/>
        <v>https://shopeefood.shopee.vn/bo-suu-tap/sj-pizza-hut</v>
      </c>
    </row>
    <row r="370" spans="1:28" ht="60">
      <c r="A370" s="151" t="s">
        <v>1852</v>
      </c>
      <c r="B370" s="152"/>
      <c r="C370" s="152" t="s">
        <v>897</v>
      </c>
      <c r="D370" s="152" t="s">
        <v>201</v>
      </c>
      <c r="E370" s="180" t="s">
        <v>376</v>
      </c>
      <c r="F370" s="181" t="s">
        <v>2080</v>
      </c>
      <c r="G370" s="299" t="str">
        <f t="shared" si="7"/>
        <v>[SJBP]_Pizza Hut_mua 1 tặng 1</v>
      </c>
      <c r="H370" s="327" t="s">
        <v>2081</v>
      </c>
      <c r="I370" s="367" t="s">
        <v>2953</v>
      </c>
      <c r="J370" s="204" t="s">
        <v>908</v>
      </c>
      <c r="K370" s="205" t="s">
        <v>909</v>
      </c>
      <c r="L370" s="205" t="s">
        <v>909</v>
      </c>
      <c r="M370" s="162"/>
      <c r="N370" s="169"/>
      <c r="O370" s="183"/>
      <c r="P370" s="169"/>
      <c r="Q370" s="183"/>
      <c r="R370" s="177"/>
      <c r="S370" s="177"/>
      <c r="T370" s="177"/>
      <c r="U370" s="155"/>
      <c r="V370" s="155" t="b">
        <v>0</v>
      </c>
      <c r="W370" s="206" t="s">
        <v>2954</v>
      </c>
      <c r="X370" s="168"/>
      <c r="Y370" s="173">
        <v>19284</v>
      </c>
      <c r="Z370" s="162" t="s">
        <v>2955</v>
      </c>
      <c r="AA370" s="163" t="str">
        <f t="shared" si="4"/>
        <v>https://shopeefood.vn/bo-suu-tap/sj-pizzahut-bogo</v>
      </c>
      <c r="AB370" s="164" t="str">
        <f t="shared" si="5"/>
        <v>https://shopeefood.shopee.vn/bo-suu-tap/sj-pizzahut-bogo</v>
      </c>
    </row>
    <row r="371" spans="1:28" ht="45">
      <c r="A371" s="151" t="s">
        <v>1852</v>
      </c>
      <c r="B371" s="152"/>
      <c r="C371" s="152" t="s">
        <v>897</v>
      </c>
      <c r="D371" s="152" t="s">
        <v>201</v>
      </c>
      <c r="E371" s="180" t="s">
        <v>298</v>
      </c>
      <c r="F371" s="181" t="s">
        <v>174</v>
      </c>
      <c r="G371" s="299" t="str">
        <f t="shared" si="7"/>
        <v>[SJBP]_Gà Rán KFC_BAU</v>
      </c>
      <c r="H371" s="176" t="s">
        <v>1434</v>
      </c>
      <c r="I371" s="181" t="s">
        <v>2934</v>
      </c>
      <c r="J371" s="201" t="s">
        <v>900</v>
      </c>
      <c r="K371" s="202" t="s">
        <v>2956</v>
      </c>
      <c r="L371" s="203" t="s">
        <v>2957</v>
      </c>
      <c r="M371" s="162"/>
      <c r="N371" s="169"/>
      <c r="O371" s="183"/>
      <c r="P371" s="169"/>
      <c r="Q371" s="183"/>
      <c r="R371" s="177"/>
      <c r="S371" s="177"/>
      <c r="T371" s="177"/>
      <c r="U371" s="155"/>
      <c r="V371" s="155" t="b">
        <v>0</v>
      </c>
      <c r="W371" s="206" t="s">
        <v>1438</v>
      </c>
      <c r="X371" s="168"/>
      <c r="Y371" s="173">
        <v>19230</v>
      </c>
      <c r="Z371" s="162" t="s">
        <v>2958</v>
      </c>
      <c r="AA371" s="163" t="str">
        <f t="shared" si="4"/>
        <v>https://shopeefood.vn/bo-suu-tap/sj-ga-ran-kfc</v>
      </c>
      <c r="AB371" s="164" t="str">
        <f t="shared" si="5"/>
        <v>https://shopeefood.shopee.vn/bo-suu-tap/sj-ga-ran-kfc</v>
      </c>
    </row>
    <row r="372" spans="1:28" ht="409.6">
      <c r="A372" s="151" t="s">
        <v>1852</v>
      </c>
      <c r="B372" s="152"/>
      <c r="C372" s="152" t="s">
        <v>897</v>
      </c>
      <c r="D372" s="152" t="s">
        <v>201</v>
      </c>
      <c r="E372" s="180" t="s">
        <v>285</v>
      </c>
      <c r="F372" s="181" t="s">
        <v>1267</v>
      </c>
      <c r="G372" s="299" t="str">
        <f t="shared" si="7"/>
        <v>[SJBP]_Domino's Pizza_BOGO</v>
      </c>
      <c r="H372" s="367" t="s">
        <v>2959</v>
      </c>
      <c r="I372" s="183" t="s">
        <v>2939</v>
      </c>
      <c r="J372" s="184" t="s">
        <v>942</v>
      </c>
      <c r="K372" s="162"/>
      <c r="L372" s="162"/>
      <c r="M372" s="162"/>
      <c r="N372" s="169"/>
      <c r="O372" s="183"/>
      <c r="P372" s="169"/>
      <c r="Q372" s="183"/>
      <c r="R372" s="177"/>
      <c r="S372" s="368"/>
      <c r="T372" s="177"/>
      <c r="U372" s="155"/>
      <c r="V372" s="155" t="b">
        <v>0</v>
      </c>
      <c r="W372" s="170" t="s">
        <v>2960</v>
      </c>
      <c r="X372" s="168"/>
      <c r="Y372" s="173">
        <v>19231</v>
      </c>
      <c r="Z372" s="162" t="s">
        <v>2961</v>
      </c>
      <c r="AA372" s="163" t="str">
        <f t="shared" si="4"/>
        <v>https://shopeefood.vn/bo-suu-tap/sj-dominos-pizza</v>
      </c>
      <c r="AB372" s="164" t="str">
        <f t="shared" si="5"/>
        <v>https://shopeefood.shopee.vn/bo-suu-tap/sj-dominos-pizza</v>
      </c>
    </row>
    <row r="373" spans="1:28" ht="285">
      <c r="A373" s="151" t="s">
        <v>1852</v>
      </c>
      <c r="B373" s="152"/>
      <c r="C373" s="152" t="s">
        <v>897</v>
      </c>
      <c r="D373" s="152" t="s">
        <v>201</v>
      </c>
      <c r="E373" s="180" t="s">
        <v>285</v>
      </c>
      <c r="F373" s="181" t="s">
        <v>174</v>
      </c>
      <c r="G373" s="299" t="str">
        <f t="shared" si="7"/>
        <v>[SJBP]_Domino's Pizza_BAU</v>
      </c>
      <c r="H373" s="259" t="s">
        <v>2962</v>
      </c>
      <c r="I373" s="183" t="s">
        <v>2946</v>
      </c>
      <c r="J373" s="184" t="s">
        <v>942</v>
      </c>
      <c r="K373" s="162"/>
      <c r="L373" s="162"/>
      <c r="M373" s="162"/>
      <c r="N373" s="169"/>
      <c r="O373" s="183"/>
      <c r="P373" s="169"/>
      <c r="Q373" s="183"/>
      <c r="R373" s="177"/>
      <c r="S373" s="177"/>
      <c r="T373" s="176"/>
      <c r="U373" s="155"/>
      <c r="V373" s="155" t="b">
        <v>0</v>
      </c>
      <c r="W373" s="206" t="s">
        <v>2963</v>
      </c>
      <c r="X373" s="168"/>
      <c r="Y373" s="173">
        <v>19282</v>
      </c>
      <c r="Z373" s="162" t="s">
        <v>2964</v>
      </c>
      <c r="AA373" s="163" t="str">
        <f t="shared" si="4"/>
        <v>https://shopeefood.vn/bo-suu-tap/sj-dominos</v>
      </c>
      <c r="AB373" s="164" t="str">
        <f t="shared" si="5"/>
        <v>https://shopeefood.shopee.vn/bo-suu-tap/sj-dominos</v>
      </c>
    </row>
    <row r="374" spans="1:28" ht="150">
      <c r="A374" s="151" t="s">
        <v>1852</v>
      </c>
      <c r="B374" s="152"/>
      <c r="C374" s="152" t="s">
        <v>717</v>
      </c>
      <c r="D374" s="152" t="s">
        <v>222</v>
      </c>
      <c r="E374" s="153" t="s">
        <v>744</v>
      </c>
      <c r="F374" s="155" t="s">
        <v>2180</v>
      </c>
      <c r="G374" s="299" t="str">
        <f t="shared" si="7"/>
        <v>[Alacarte CB]_Bún chả Hà nội 1982_Mar.CB3</v>
      </c>
      <c r="H374" s="176" t="s">
        <v>2965</v>
      </c>
      <c r="I374" s="159" t="s">
        <v>2966</v>
      </c>
      <c r="J374" s="178" t="s">
        <v>747</v>
      </c>
      <c r="K374" s="159"/>
      <c r="L374" s="157" t="s">
        <v>748</v>
      </c>
      <c r="M374" s="176" t="s">
        <v>2967</v>
      </c>
      <c r="N374" s="168"/>
      <c r="O374" s="159"/>
      <c r="P374" s="168"/>
      <c r="Q374" s="159" t="s">
        <v>2968</v>
      </c>
      <c r="R374" s="168"/>
      <c r="S374" s="168"/>
      <c r="T374" s="168"/>
      <c r="U374" s="155" t="s">
        <v>696</v>
      </c>
      <c r="V374" s="155" t="b">
        <v>0</v>
      </c>
      <c r="W374" s="179" t="s">
        <v>2969</v>
      </c>
      <c r="X374" s="168"/>
      <c r="Y374" s="173">
        <v>19517</v>
      </c>
      <c r="Z374" s="162" t="s">
        <v>2970</v>
      </c>
      <c r="AA374" s="163" t="str">
        <f t="shared" si="4"/>
        <v>https://shopeefood.vn/bo-suu-tap/a-bun-cha-ha-noi-1982</v>
      </c>
      <c r="AB374" s="164" t="str">
        <f t="shared" si="5"/>
        <v>https://shopeefood.shopee.vn/bo-suu-tap/a-bun-cha-ha-noi-1982</v>
      </c>
    </row>
    <row r="375" spans="1:28" ht="225">
      <c r="A375" s="151" t="s">
        <v>1852</v>
      </c>
      <c r="B375" s="152"/>
      <c r="C375" s="152" t="s">
        <v>717</v>
      </c>
      <c r="D375" s="152" t="s">
        <v>213</v>
      </c>
      <c r="E375" s="153" t="s">
        <v>707</v>
      </c>
      <c r="F375" s="155" t="s">
        <v>1852</v>
      </c>
      <c r="G375" s="299" t="str">
        <f t="shared" si="7"/>
        <v>[Win 2]_Hot &amp; Cold_foody_Mar</v>
      </c>
      <c r="H375" s="176" t="s">
        <v>2971</v>
      </c>
      <c r="I375" s="193" t="s">
        <v>2972</v>
      </c>
      <c r="J375" s="178" t="s">
        <v>710</v>
      </c>
      <c r="K375" s="159"/>
      <c r="L375" s="157" t="s">
        <v>711</v>
      </c>
      <c r="M375" s="176" t="s">
        <v>2973</v>
      </c>
      <c r="N375" s="176" t="s">
        <v>2974</v>
      </c>
      <c r="O375" s="159"/>
      <c r="P375" s="168"/>
      <c r="Q375" s="193" t="s">
        <v>2975</v>
      </c>
      <c r="R375" s="177"/>
      <c r="S375" s="177"/>
      <c r="T375" s="177"/>
      <c r="U375" s="155" t="s">
        <v>696</v>
      </c>
      <c r="V375" s="155" t="b">
        <v>1</v>
      </c>
      <c r="W375" s="179" t="s">
        <v>2976</v>
      </c>
      <c r="X375" s="168"/>
      <c r="Y375" s="173">
        <v>19395</v>
      </c>
      <c r="Z375" s="162" t="s">
        <v>2977</v>
      </c>
      <c r="AA375" s="163" t="str">
        <f t="shared" si="4"/>
        <v>https://shopeefood.vn/bo-suu-tap/w2-hot--coldfoody</v>
      </c>
      <c r="AB375" s="164" t="str">
        <f t="shared" si="5"/>
        <v>https://shopeefood.shopee.vn/bo-suu-tap/w2-hot--coldfoody</v>
      </c>
    </row>
    <row r="376" spans="1:28" ht="165">
      <c r="A376" s="151" t="s">
        <v>1852</v>
      </c>
      <c r="B376" s="152"/>
      <c r="C376" s="152" t="s">
        <v>685</v>
      </c>
      <c r="D376" s="152" t="s">
        <v>217</v>
      </c>
      <c r="E376" s="243" t="s">
        <v>2072</v>
      </c>
      <c r="F376" s="155" t="s">
        <v>1852</v>
      </c>
      <c r="G376" s="217" t="str">
        <f t="shared" si="7"/>
        <v>[Win 4]_HomeFarm_Mar</v>
      </c>
      <c r="H376" s="176" t="s">
        <v>2978</v>
      </c>
      <c r="I376" s="159" t="s">
        <v>2979</v>
      </c>
      <c r="J376" s="179" t="s">
        <v>2980</v>
      </c>
      <c r="K376" s="158"/>
      <c r="L376" s="157" t="s">
        <v>2981</v>
      </c>
      <c r="M376" s="331"/>
      <c r="N376" s="159" t="s">
        <v>2982</v>
      </c>
      <c r="O376" s="158"/>
      <c r="P376" s="250"/>
      <c r="Q376" s="176" t="s">
        <v>2983</v>
      </c>
      <c r="R376" s="250"/>
      <c r="S376" s="250"/>
      <c r="T376" s="250"/>
      <c r="U376" s="155" t="s">
        <v>696</v>
      </c>
      <c r="V376" s="155" t="b">
        <v>0</v>
      </c>
      <c r="W376" s="179" t="s">
        <v>2984</v>
      </c>
      <c r="X376" s="168"/>
      <c r="Y376" s="173">
        <v>19294</v>
      </c>
      <c r="Z376" s="162" t="s">
        <v>2985</v>
      </c>
      <c r="AA376" s="163" t="str">
        <f t="shared" si="4"/>
        <v>https://shopeefood.vn/bo-suu-tap/w4-homefarm</v>
      </c>
      <c r="AB376" s="164" t="str">
        <f t="shared" si="5"/>
        <v>https://shopeefood.shopee.vn/bo-suu-tap/w4-homefarm</v>
      </c>
    </row>
    <row r="377" spans="1:28" ht="120">
      <c r="A377" s="151" t="s">
        <v>1852</v>
      </c>
      <c r="B377" s="152"/>
      <c r="C377" s="152" t="s">
        <v>685</v>
      </c>
      <c r="D377" s="152" t="s">
        <v>222</v>
      </c>
      <c r="E377" s="243" t="s">
        <v>2072</v>
      </c>
      <c r="F377" s="155" t="s">
        <v>2986</v>
      </c>
      <c r="G377" s="217" t="str">
        <f t="shared" si="7"/>
        <v>[Alacarte CB]_HomeFarm_Mar_CB1</v>
      </c>
      <c r="H377" s="193" t="s">
        <v>2987</v>
      </c>
      <c r="I377" s="159" t="s">
        <v>2988</v>
      </c>
      <c r="J377" s="178" t="s">
        <v>2496</v>
      </c>
      <c r="K377" s="158"/>
      <c r="L377" s="155"/>
      <c r="M377" s="155"/>
      <c r="N377" s="250"/>
      <c r="O377" s="155" t="s">
        <v>2989</v>
      </c>
      <c r="P377" s="250"/>
      <c r="Q377" s="158"/>
      <c r="R377" s="168" t="s">
        <v>2990</v>
      </c>
      <c r="S377" s="250"/>
      <c r="T377" s="177"/>
      <c r="U377" s="155" t="s">
        <v>696</v>
      </c>
      <c r="V377" s="155" t="b">
        <v>0</v>
      </c>
      <c r="W377" s="179" t="s">
        <v>2991</v>
      </c>
      <c r="X377" s="168"/>
      <c r="Y377" s="173">
        <v>19396</v>
      </c>
      <c r="Z377" s="162" t="s">
        <v>2992</v>
      </c>
      <c r="AA377" s="163" t="str">
        <f t="shared" si="4"/>
        <v>https://shopeefood.vn/bo-suu-tap/a-homefarm</v>
      </c>
      <c r="AB377" s="164" t="str">
        <f t="shared" si="5"/>
        <v>https://shopeefood.shopee.vn/bo-suu-tap/a-homefarm</v>
      </c>
    </row>
    <row r="378" spans="1:28" ht="120">
      <c r="A378" s="151" t="s">
        <v>1852</v>
      </c>
      <c r="B378" s="152"/>
      <c r="C378" s="152" t="s">
        <v>685</v>
      </c>
      <c r="D378" s="152" t="s">
        <v>219</v>
      </c>
      <c r="E378" s="243" t="s">
        <v>2072</v>
      </c>
      <c r="F378" s="155" t="s">
        <v>1852</v>
      </c>
      <c r="G378" s="217" t="str">
        <f t="shared" si="7"/>
        <v>[Alacarte]_HomeFarm_Mar</v>
      </c>
      <c r="H378" s="176" t="s">
        <v>2993</v>
      </c>
      <c r="I378" s="155" t="s">
        <v>2994</v>
      </c>
      <c r="J378" s="194" t="s">
        <v>2995</v>
      </c>
      <c r="K378" s="158"/>
      <c r="L378" s="158"/>
      <c r="M378" s="158"/>
      <c r="N378" s="250"/>
      <c r="O378" s="155" t="s">
        <v>2989</v>
      </c>
      <c r="P378" s="250"/>
      <c r="Q378" s="176" t="s">
        <v>2996</v>
      </c>
      <c r="R378" s="176" t="s">
        <v>2997</v>
      </c>
      <c r="S378" s="250"/>
      <c r="T378" s="250"/>
      <c r="U378" s="155" t="s">
        <v>696</v>
      </c>
      <c r="V378" s="155" t="b">
        <v>0</v>
      </c>
      <c r="W378" s="179" t="s">
        <v>2998</v>
      </c>
      <c r="X378" s="168"/>
      <c r="Y378" s="173">
        <v>19502</v>
      </c>
      <c r="Z378" s="162" t="s">
        <v>2999</v>
      </c>
      <c r="AA378" s="163" t="str">
        <f t="shared" si="4"/>
        <v>https://shopeefood.vn/bo-suu-tap/a-homefarm-50</v>
      </c>
      <c r="AB378" s="164" t="str">
        <f t="shared" si="5"/>
        <v>https://shopeefood.shopee.vn/bo-suu-tap/a-homefarm-50</v>
      </c>
    </row>
    <row r="379" spans="1:28" ht="60">
      <c r="A379" s="151" t="s">
        <v>1852</v>
      </c>
      <c r="B379" s="152"/>
      <c r="C379" s="152" t="s">
        <v>717</v>
      </c>
      <c r="D379" s="152" t="s">
        <v>222</v>
      </c>
      <c r="E379" s="153" t="s">
        <v>1226</v>
      </c>
      <c r="F379" s="155" t="s">
        <v>2595</v>
      </c>
      <c r="G379" s="217" t="str">
        <f t="shared" si="7"/>
        <v>[Alacarte CB]_Cơm Gà Xối Mỡ 142_Mar.CB1</v>
      </c>
      <c r="H379" s="162" t="s">
        <v>3000</v>
      </c>
      <c r="I379" s="193" t="s">
        <v>3001</v>
      </c>
      <c r="J379" s="178" t="s">
        <v>1229</v>
      </c>
      <c r="K379" s="159"/>
      <c r="L379" s="157" t="s">
        <v>1230</v>
      </c>
      <c r="M379" s="159" t="s">
        <v>1231</v>
      </c>
      <c r="N379" s="199" t="s">
        <v>3002</v>
      </c>
      <c r="O379" s="159"/>
      <c r="P379" s="168"/>
      <c r="Q379" s="193" t="s">
        <v>3003</v>
      </c>
      <c r="R379" s="177"/>
      <c r="S379" s="177"/>
      <c r="T379" s="177"/>
      <c r="U379" s="155" t="s">
        <v>696</v>
      </c>
      <c r="V379" s="155" t="b">
        <v>0</v>
      </c>
      <c r="W379" s="170" t="s">
        <v>3004</v>
      </c>
      <c r="X379" s="168"/>
      <c r="Y379" s="173">
        <v>19355</v>
      </c>
      <c r="Z379" s="162" t="s">
        <v>3005</v>
      </c>
      <c r="AA379" s="163" t="str">
        <f t="shared" si="4"/>
        <v>https://shopeefood.vn/bo-suu-tap/a-com-ga-xoi-mo-142</v>
      </c>
      <c r="AB379" s="164" t="str">
        <f t="shared" si="5"/>
        <v>https://shopeefood.shopee.vn/bo-suu-tap/a-com-ga-xoi-mo-142</v>
      </c>
    </row>
    <row r="380" spans="1:28" ht="90">
      <c r="A380" s="151" t="s">
        <v>935</v>
      </c>
      <c r="B380" s="152"/>
      <c r="C380" s="152" t="s">
        <v>1236</v>
      </c>
      <c r="D380" s="152" t="s">
        <v>205</v>
      </c>
      <c r="E380" s="180" t="s">
        <v>1469</v>
      </c>
      <c r="F380" s="181" t="s">
        <v>3006</v>
      </c>
      <c r="G380" s="217" t="str">
        <f t="shared" si="7"/>
        <v>[JBP]_Gong Cha_18-20.2</v>
      </c>
      <c r="H380" s="176" t="s">
        <v>3007</v>
      </c>
      <c r="I380" s="183" t="s">
        <v>2919</v>
      </c>
      <c r="J380" s="209" t="s">
        <v>1472</v>
      </c>
      <c r="K380" s="162"/>
      <c r="L380" s="162"/>
      <c r="M380" s="162"/>
      <c r="N380" s="169"/>
      <c r="O380" s="183"/>
      <c r="P380" s="169"/>
      <c r="Q380" s="183"/>
      <c r="R380" s="177"/>
      <c r="S380" s="177"/>
      <c r="T380" s="177"/>
      <c r="U380" s="155"/>
      <c r="V380" s="155" t="b">
        <v>0</v>
      </c>
      <c r="W380" s="170" t="s">
        <v>3008</v>
      </c>
      <c r="X380" s="168"/>
      <c r="Y380" s="173">
        <v>19152</v>
      </c>
      <c r="Z380" s="162" t="s">
        <v>3009</v>
      </c>
      <c r="AA380" s="163" t="str">
        <f t="shared" si="4"/>
        <v>https://shopeefood.vn/bo-suu-tap/tra-sua-gongcha</v>
      </c>
      <c r="AB380" s="164" t="str">
        <f t="shared" si="5"/>
        <v>https://shopeefood.shopee.vn/bo-suu-tap/tra-sua-gongcha</v>
      </c>
    </row>
    <row r="381" spans="1:28" ht="180">
      <c r="A381" s="151" t="s">
        <v>935</v>
      </c>
      <c r="B381" s="152"/>
      <c r="C381" s="152" t="s">
        <v>685</v>
      </c>
      <c r="D381" s="152" t="s">
        <v>222</v>
      </c>
      <c r="E381" s="243" t="s">
        <v>3010</v>
      </c>
      <c r="F381" s="152" t="s">
        <v>3011</v>
      </c>
      <c r="G381" s="217" t="str">
        <f t="shared" si="7"/>
        <v>[Alacarte CB]_Vinamilk_Feb_CB7</v>
      </c>
      <c r="H381" s="369" t="s">
        <v>3012</v>
      </c>
      <c r="I381" s="159" t="s">
        <v>3013</v>
      </c>
      <c r="J381" s="248" t="s">
        <v>3014</v>
      </c>
      <c r="K381" s="158"/>
      <c r="L381" s="324"/>
      <c r="M381" s="158"/>
      <c r="N381" s="250"/>
      <c r="O381" s="152" t="s">
        <v>1222</v>
      </c>
      <c r="P381" s="250"/>
      <c r="Q381" s="193" t="s">
        <v>3015</v>
      </c>
      <c r="R381" s="177" t="s">
        <v>3015</v>
      </c>
      <c r="S381" s="177" t="s">
        <v>3015</v>
      </c>
      <c r="T381" s="177" t="s">
        <v>3015</v>
      </c>
      <c r="U381" s="155" t="s">
        <v>725</v>
      </c>
      <c r="V381" s="155" t="b">
        <v>0</v>
      </c>
      <c r="W381" s="170" t="s">
        <v>3016</v>
      </c>
      <c r="X381" s="168"/>
      <c r="Y381" s="173">
        <v>19171</v>
      </c>
      <c r="Z381" s="162" t="s">
        <v>3017</v>
      </c>
      <c r="AA381" s="163" t="str">
        <f t="shared" si="4"/>
        <v>https://shopeefood.vn/bo-suu-tap/vinamilk-giam-30</v>
      </c>
      <c r="AB381" s="164" t="str">
        <f t="shared" si="5"/>
        <v>https://shopeefood.shopee.vn/bo-suu-tap/vinamilk-giam-30</v>
      </c>
    </row>
    <row r="382" spans="1:28" ht="240">
      <c r="A382" s="151" t="s">
        <v>1852</v>
      </c>
      <c r="B382" s="152"/>
      <c r="C382" s="152" t="s">
        <v>717</v>
      </c>
      <c r="D382" s="152" t="s">
        <v>222</v>
      </c>
      <c r="E382" s="153" t="s">
        <v>881</v>
      </c>
      <c r="F382" s="155" t="s">
        <v>2180</v>
      </c>
      <c r="G382" s="217" t="str">
        <f t="shared" si="7"/>
        <v>[Alacarte CB]_Trà Sữa &amp; Chè Khúc Bạch AZ_Mar.CB3</v>
      </c>
      <c r="H382" s="176" t="s">
        <v>3018</v>
      </c>
      <c r="I382" s="159" t="s">
        <v>3019</v>
      </c>
      <c r="J382" s="178" t="s">
        <v>884</v>
      </c>
      <c r="K382" s="159"/>
      <c r="L382" s="159"/>
      <c r="M382" s="185"/>
      <c r="N382" s="168"/>
      <c r="O382" s="171" t="s">
        <v>3020</v>
      </c>
      <c r="P382" s="168"/>
      <c r="Q382" s="159" t="s">
        <v>3021</v>
      </c>
      <c r="R382" s="177"/>
      <c r="S382" s="177"/>
      <c r="T382" s="177"/>
      <c r="U382" s="155" t="s">
        <v>696</v>
      </c>
      <c r="V382" s="155" t="b">
        <v>1</v>
      </c>
      <c r="W382" s="179" t="s">
        <v>3022</v>
      </c>
      <c r="X382" s="168"/>
      <c r="Y382" s="173">
        <v>19410</v>
      </c>
      <c r="Z382" s="162" t="s">
        <v>3023</v>
      </c>
      <c r="AA382" s="163" t="str">
        <f t="shared" si="4"/>
        <v>https://shopeefood.vn/bo-suu-tap/a-khuc-bach-az</v>
      </c>
      <c r="AB382" s="164" t="str">
        <f t="shared" si="5"/>
        <v>https://shopeefood.shopee.vn/bo-suu-tap/a-khuc-bach-az</v>
      </c>
    </row>
    <row r="383" spans="1:28" ht="240">
      <c r="A383" s="151" t="s">
        <v>1852</v>
      </c>
      <c r="B383" s="152"/>
      <c r="C383" s="152" t="s">
        <v>717</v>
      </c>
      <c r="D383" s="152" t="s">
        <v>222</v>
      </c>
      <c r="E383" s="153" t="s">
        <v>881</v>
      </c>
      <c r="F383" s="155" t="s">
        <v>2595</v>
      </c>
      <c r="G383" s="217" t="str">
        <f t="shared" si="7"/>
        <v>[Alacarte CB]_Trà Sữa &amp; Chè Khúc Bạch AZ_Mar.CB1</v>
      </c>
      <c r="H383" s="176" t="s">
        <v>3024</v>
      </c>
      <c r="I383" s="159" t="s">
        <v>3025</v>
      </c>
      <c r="J383" s="178" t="s">
        <v>884</v>
      </c>
      <c r="K383" s="159"/>
      <c r="L383" s="157" t="s">
        <v>3026</v>
      </c>
      <c r="M383" s="176" t="s">
        <v>3027</v>
      </c>
      <c r="N383" s="168"/>
      <c r="O383" s="176" t="s">
        <v>3028</v>
      </c>
      <c r="P383" s="168"/>
      <c r="Q383" s="370" t="s">
        <v>3029</v>
      </c>
      <c r="R383" s="177"/>
      <c r="S383" s="177"/>
      <c r="T383" s="177"/>
      <c r="U383" s="155" t="s">
        <v>696</v>
      </c>
      <c r="V383" s="155" t="b">
        <v>0</v>
      </c>
      <c r="W383" s="179" t="s">
        <v>3030</v>
      </c>
      <c r="X383" s="168"/>
      <c r="Y383" s="173">
        <v>19477</v>
      </c>
      <c r="Z383" s="162" t="s">
        <v>3031</v>
      </c>
      <c r="AA383" s="163" t="str">
        <f t="shared" si="4"/>
        <v>https://shopeefood.vn/bo-suu-tap/a-tra-sua---az</v>
      </c>
      <c r="AB383" s="164" t="str">
        <f t="shared" si="5"/>
        <v>https://shopeefood.shopee.vn/bo-suu-tap/a-tra-sua---az</v>
      </c>
    </row>
    <row r="384" spans="1:28" ht="240">
      <c r="A384" s="151" t="s">
        <v>1852</v>
      </c>
      <c r="B384" s="152"/>
      <c r="C384" s="152" t="s">
        <v>717</v>
      </c>
      <c r="D384" s="152" t="s">
        <v>215</v>
      </c>
      <c r="E384" s="153" t="s">
        <v>881</v>
      </c>
      <c r="F384" s="155" t="s">
        <v>1852</v>
      </c>
      <c r="G384" s="217" t="str">
        <f t="shared" si="7"/>
        <v>[Win 3]_Trà Sữa &amp; Chè Khúc Bạch AZ_Mar</v>
      </c>
      <c r="H384" s="176" t="s">
        <v>3032</v>
      </c>
      <c r="I384" s="159" t="s">
        <v>3033</v>
      </c>
      <c r="J384" s="178" t="s">
        <v>884</v>
      </c>
      <c r="K384" s="159"/>
      <c r="L384" s="157"/>
      <c r="M384" s="159"/>
      <c r="N384" s="168"/>
      <c r="O384" s="155" t="s">
        <v>3034</v>
      </c>
      <c r="P384" s="168"/>
      <c r="Q384" s="159" t="s">
        <v>3035</v>
      </c>
      <c r="R384" s="177"/>
      <c r="S384" s="177"/>
      <c r="T384" s="177"/>
      <c r="U384" s="155" t="s">
        <v>696</v>
      </c>
      <c r="V384" s="155" t="b">
        <v>0</v>
      </c>
      <c r="W384" s="179" t="s">
        <v>3036</v>
      </c>
      <c r="X384" s="168"/>
      <c r="Y384" s="173">
        <v>19538</v>
      </c>
      <c r="Z384" s="162" t="s">
        <v>3037</v>
      </c>
      <c r="AA384" s="163" t="str">
        <f t="shared" si="4"/>
        <v>https://shopeefood.vn/bo-suu-tap/w3-khuc-bach-az</v>
      </c>
      <c r="AB384" s="164" t="str">
        <f t="shared" si="5"/>
        <v>https://shopeefood.shopee.vn/bo-suu-tap/w3-khuc-bach-az</v>
      </c>
    </row>
    <row r="385" spans="1:28" ht="180">
      <c r="A385" s="151" t="s">
        <v>1852</v>
      </c>
      <c r="B385" s="152"/>
      <c r="C385" s="152" t="s">
        <v>685</v>
      </c>
      <c r="D385" s="152" t="s">
        <v>222</v>
      </c>
      <c r="E385" s="153" t="s">
        <v>3038</v>
      </c>
      <c r="F385" s="152" t="s">
        <v>3039</v>
      </c>
      <c r="G385" s="217" t="str">
        <f t="shared" si="7"/>
        <v>[Alacarte CB]_Farmers Market_Mar_CB9</v>
      </c>
      <c r="H385" s="371" t="s">
        <v>3040</v>
      </c>
      <c r="I385" s="159" t="s">
        <v>3041</v>
      </c>
      <c r="J385" s="248" t="s">
        <v>3042</v>
      </c>
      <c r="K385" s="158"/>
      <c r="L385" s="159"/>
      <c r="M385" s="158"/>
      <c r="N385" s="250"/>
      <c r="O385" s="159" t="s">
        <v>3043</v>
      </c>
      <c r="P385" s="250"/>
      <c r="Q385" s="176" t="s">
        <v>3044</v>
      </c>
      <c r="R385" s="250"/>
      <c r="S385" s="250"/>
      <c r="T385" s="250"/>
      <c r="U385" s="155" t="s">
        <v>696</v>
      </c>
      <c r="V385" s="155" t="b">
        <v>0</v>
      </c>
      <c r="W385" s="179" t="s">
        <v>3045</v>
      </c>
      <c r="X385" s="168"/>
      <c r="Y385" s="173">
        <v>19386</v>
      </c>
      <c r="Z385" s="162" t="s">
        <v>3046</v>
      </c>
      <c r="AA385" s="163" t="str">
        <f t="shared" si="4"/>
        <v>https://shopeefood.vn/bo-suu-tap/a-farmers-market</v>
      </c>
      <c r="AB385" s="164" t="str">
        <f t="shared" si="5"/>
        <v>https://shopeefood.shopee.vn/bo-suu-tap/a-farmers-market</v>
      </c>
    </row>
    <row r="386" spans="1:28" ht="120">
      <c r="A386" s="151" t="s">
        <v>1852</v>
      </c>
      <c r="B386" s="152"/>
      <c r="C386" s="152" t="s">
        <v>685</v>
      </c>
      <c r="D386" s="152" t="s">
        <v>225</v>
      </c>
      <c r="E386" s="167" t="s">
        <v>3047</v>
      </c>
      <c r="F386" s="166" t="s">
        <v>1852</v>
      </c>
      <c r="G386" s="223" t="str">
        <f t="shared" si="7"/>
        <v>[PNS]_Pepsi FF29_Mar</v>
      </c>
      <c r="H386" s="183" t="s">
        <v>3048</v>
      </c>
      <c r="I386" s="167" t="s">
        <v>3049</v>
      </c>
      <c r="J386" s="169"/>
      <c r="K386" s="209" t="s">
        <v>3050</v>
      </c>
      <c r="L386" s="162"/>
      <c r="M386" s="162"/>
      <c r="N386" s="169"/>
      <c r="O386" s="183"/>
      <c r="P386" s="169"/>
      <c r="Q386" s="196" t="s">
        <v>703</v>
      </c>
      <c r="R386" s="196" t="s">
        <v>703</v>
      </c>
      <c r="S386" s="196" t="s">
        <v>703</v>
      </c>
      <c r="T386" s="196" t="s">
        <v>703</v>
      </c>
      <c r="U386" s="155"/>
      <c r="V386" s="155" t="b">
        <v>0</v>
      </c>
      <c r="W386" s="372" t="s">
        <v>3051</v>
      </c>
      <c r="X386" s="168"/>
      <c r="Y386" s="173">
        <v>19380</v>
      </c>
      <c r="Z386" s="162" t="s">
        <v>3052</v>
      </c>
      <c r="AA386" s="163" t="str">
        <f t="shared" si="4"/>
        <v>https://shopeefood.vn/bo-suu-tap/Deal83-pepsi-giam-83k</v>
      </c>
      <c r="AB386" s="164" t="str">
        <f t="shared" si="5"/>
        <v>https://shopeefood.shopee.vn/bo-suu-tap/Deal83-pepsi-giam-83k</v>
      </c>
    </row>
    <row r="387" spans="1:28" ht="210">
      <c r="A387" s="151" t="s">
        <v>1852</v>
      </c>
      <c r="B387" s="152"/>
      <c r="C387" s="152" t="s">
        <v>685</v>
      </c>
      <c r="D387" s="152" t="s">
        <v>225</v>
      </c>
      <c r="E387" s="181" t="s">
        <v>1201</v>
      </c>
      <c r="F387" s="166" t="s">
        <v>1852</v>
      </c>
      <c r="G387" s="223" t="str">
        <f t="shared" si="7"/>
        <v>[PNS]_Pepsi Baseline_Mar</v>
      </c>
      <c r="H387" s="175" t="s">
        <v>3053</v>
      </c>
      <c r="I387" s="167" t="s">
        <v>3054</v>
      </c>
      <c r="J387" s="169"/>
      <c r="K387" s="184" t="s">
        <v>3055</v>
      </c>
      <c r="L387" s="162"/>
      <c r="M387" s="162"/>
      <c r="N387" s="169"/>
      <c r="O387" s="183"/>
      <c r="P387" s="169"/>
      <c r="Q387" s="196" t="s">
        <v>703</v>
      </c>
      <c r="R387" s="196" t="s">
        <v>703</v>
      </c>
      <c r="S387" s="196" t="s">
        <v>703</v>
      </c>
      <c r="T387" s="196" t="s">
        <v>703</v>
      </c>
      <c r="U387" s="155"/>
      <c r="V387" s="155" t="b">
        <v>0</v>
      </c>
      <c r="W387" s="179" t="s">
        <v>3056</v>
      </c>
      <c r="X387" s="168"/>
      <c r="Y387" s="173">
        <v>19449</v>
      </c>
      <c r="Z387" s="162" t="s">
        <v>3057</v>
      </c>
      <c r="AA387" s="163" t="str">
        <f t="shared" si="4"/>
        <v>https://shopeefood.vn/bo-suu-tap/AnThaGa-pepsi-khao-bao-da</v>
      </c>
      <c r="AB387" s="164" t="str">
        <f t="shared" si="5"/>
        <v>https://shopeefood.shopee.vn/bo-suu-tap/AnThaGa-pepsi-khao-bao-da</v>
      </c>
    </row>
    <row r="388" spans="1:28" ht="180">
      <c r="A388" s="151" t="s">
        <v>1852</v>
      </c>
      <c r="B388" s="152"/>
      <c r="C388" s="152" t="s">
        <v>685</v>
      </c>
      <c r="D388" s="152" t="s">
        <v>225</v>
      </c>
      <c r="E388" s="167" t="s">
        <v>3058</v>
      </c>
      <c r="F388" s="166" t="s">
        <v>1852</v>
      </c>
      <c r="G388" s="223" t="str">
        <f t="shared" si="7"/>
        <v>[PNS]_Pepsi New ASO_Mar</v>
      </c>
      <c r="H388" s="175" t="s">
        <v>3059</v>
      </c>
      <c r="I388" s="167" t="s">
        <v>3060</v>
      </c>
      <c r="J388" s="169"/>
      <c r="K388" s="184" t="s">
        <v>3061</v>
      </c>
      <c r="L388" s="162"/>
      <c r="M388" s="162"/>
      <c r="N388" s="169"/>
      <c r="O388" s="183"/>
      <c r="P388" s="169"/>
      <c r="Q388" s="196" t="s">
        <v>703</v>
      </c>
      <c r="R388" s="196" t="s">
        <v>703</v>
      </c>
      <c r="S388" s="196" t="s">
        <v>703</v>
      </c>
      <c r="T388" s="196" t="s">
        <v>703</v>
      </c>
      <c r="U388" s="155"/>
      <c r="V388" s="155" t="b">
        <v>0</v>
      </c>
      <c r="W388" s="346" t="s">
        <v>3062</v>
      </c>
      <c r="X388" s="168"/>
      <c r="Y388" s="173">
        <v>19450</v>
      </c>
      <c r="Z388" s="162" t="s">
        <v>3063</v>
      </c>
      <c r="AA388" s="163" t="str">
        <f t="shared" si="4"/>
        <v>https://shopeefood.vn/bo-suu-tap/Van-mon-gia-hoi-pepsi-moi-deal</v>
      </c>
      <c r="AB388" s="164" t="str">
        <f t="shared" si="5"/>
        <v>https://shopeefood.shopee.vn/bo-suu-tap/Van-mon-gia-hoi-pepsi-moi-deal</v>
      </c>
    </row>
    <row r="389" spans="1:28" ht="135">
      <c r="A389" s="315" t="s">
        <v>1852</v>
      </c>
      <c r="B389" s="296"/>
      <c r="C389" s="296" t="s">
        <v>1236</v>
      </c>
      <c r="D389" s="373" t="s">
        <v>201</v>
      </c>
      <c r="E389" s="296" t="s">
        <v>332</v>
      </c>
      <c r="F389" s="374" t="s">
        <v>185</v>
      </c>
      <c r="G389" s="299" t="str">
        <f t="shared" si="7"/>
        <v>[SJBP]_KOI Thé Cafe_WC</v>
      </c>
      <c r="H389" s="245" t="s">
        <v>3064</v>
      </c>
      <c r="I389" s="319" t="s">
        <v>3065</v>
      </c>
      <c r="J389" s="375" t="s">
        <v>1251</v>
      </c>
      <c r="K389" s="162"/>
      <c r="L389" s="162"/>
      <c r="M389" s="162"/>
      <c r="N389" s="169"/>
      <c r="O389" s="183"/>
      <c r="P389" s="169"/>
      <c r="Q389" s="183"/>
      <c r="R389" s="177"/>
      <c r="S389" s="177"/>
      <c r="T389" s="177"/>
      <c r="U389" s="155"/>
      <c r="V389" s="155" t="b">
        <v>0</v>
      </c>
      <c r="W389" s="170" t="s">
        <v>3066</v>
      </c>
      <c r="X389" s="168"/>
      <c r="Y389" s="173">
        <v>19279</v>
      </c>
      <c r="Z389" s="162" t="s">
        <v>3067</v>
      </c>
      <c r="AA389" s="163" t="str">
        <f t="shared" si="4"/>
        <v>https://shopeefood.vn/bo-suu-tap/sj-koi</v>
      </c>
      <c r="AB389" s="164" t="str">
        <f t="shared" si="5"/>
        <v>https://shopeefood.shopee.vn/bo-suu-tap/sj-koi</v>
      </c>
    </row>
    <row r="390" spans="1:28" ht="135">
      <c r="A390" s="315" t="s">
        <v>1852</v>
      </c>
      <c r="B390" s="296"/>
      <c r="C390" s="296" t="s">
        <v>1236</v>
      </c>
      <c r="D390" s="373" t="s">
        <v>201</v>
      </c>
      <c r="E390" s="296" t="s">
        <v>332</v>
      </c>
      <c r="F390" s="298" t="s">
        <v>3068</v>
      </c>
      <c r="G390" s="299" t="str">
        <f t="shared" si="7"/>
        <v>[SJBP]_KOI Thé Cafe_Spike 3.3</v>
      </c>
      <c r="H390" s="245" t="s">
        <v>3069</v>
      </c>
      <c r="I390" s="283">
        <v>45719</v>
      </c>
      <c r="J390" s="375" t="s">
        <v>1251</v>
      </c>
      <c r="K390" s="162"/>
      <c r="L390" s="162"/>
      <c r="M390" s="162"/>
      <c r="N390" s="169"/>
      <c r="O390" s="183"/>
      <c r="P390" s="169"/>
      <c r="Q390" s="183"/>
      <c r="R390" s="177"/>
      <c r="S390" s="177"/>
      <c r="T390" s="177"/>
      <c r="U390" s="155"/>
      <c r="V390" s="155" t="b">
        <v>0</v>
      </c>
      <c r="W390" s="170" t="s">
        <v>1253</v>
      </c>
      <c r="X390" s="168"/>
      <c r="Y390" s="173">
        <v>19240</v>
      </c>
      <c r="Z390" s="162" t="s">
        <v>3070</v>
      </c>
      <c r="AA390" s="163" t="str">
        <f t="shared" si="4"/>
        <v>https://shopeefood.vn/bo-suu-tap/sj-koi-the-cafe</v>
      </c>
      <c r="AB390" s="164" t="str">
        <f t="shared" si="5"/>
        <v>https://shopeefood.shopee.vn/bo-suu-tap/sj-koi-the-cafe</v>
      </c>
    </row>
    <row r="391" spans="1:28" ht="165">
      <c r="A391" s="315" t="s">
        <v>1852</v>
      </c>
      <c r="B391" s="152"/>
      <c r="C391" s="152" t="s">
        <v>706</v>
      </c>
      <c r="D391" s="152" t="s">
        <v>222</v>
      </c>
      <c r="E391" s="191" t="s">
        <v>1079</v>
      </c>
      <c r="F391" s="166" t="s">
        <v>2180</v>
      </c>
      <c r="G391" s="217" t="str">
        <f t="shared" si="7"/>
        <v>[Alacarte CB]_Mokchang - Đồ Ăn Hàn Quốc_Mar.CB3</v>
      </c>
      <c r="H391" s="176" t="s">
        <v>3071</v>
      </c>
      <c r="I391" s="159" t="s">
        <v>2787</v>
      </c>
      <c r="J391" s="178" t="s">
        <v>1082</v>
      </c>
      <c r="K391" s="159"/>
      <c r="L391" s="157" t="s">
        <v>1083</v>
      </c>
      <c r="M391" s="193" t="s">
        <v>3072</v>
      </c>
      <c r="N391" s="177" t="s">
        <v>3073</v>
      </c>
      <c r="O391" s="193" t="s">
        <v>3074</v>
      </c>
      <c r="P391" s="168"/>
      <c r="Q391" s="159"/>
      <c r="R391" s="168" t="s">
        <v>3075</v>
      </c>
      <c r="S391" s="168"/>
      <c r="T391" s="168"/>
      <c r="U391" s="155" t="s">
        <v>696</v>
      </c>
      <c r="V391" s="155" t="b">
        <v>1</v>
      </c>
      <c r="W391" s="179" t="s">
        <v>3076</v>
      </c>
      <c r="X391" s="168"/>
      <c r="Y391" s="173">
        <v>19411</v>
      </c>
      <c r="Z391" s="162" t="s">
        <v>3077</v>
      </c>
      <c r="AA391" s="163" t="str">
        <f t="shared" si="4"/>
        <v>https://shopeefood.vn/bo-suu-tap/a-mokchang</v>
      </c>
      <c r="AB391" s="164" t="str">
        <f t="shared" si="5"/>
        <v>https://shopeefood.shopee.vn/bo-suu-tap/a-mokchang</v>
      </c>
    </row>
    <row r="392" spans="1:28" ht="165">
      <c r="A392" s="315" t="s">
        <v>1852</v>
      </c>
      <c r="B392" s="152"/>
      <c r="C392" s="152" t="s">
        <v>706</v>
      </c>
      <c r="D392" s="152" t="s">
        <v>222</v>
      </c>
      <c r="E392" s="191" t="s">
        <v>1079</v>
      </c>
      <c r="F392" s="155" t="s">
        <v>3078</v>
      </c>
      <c r="G392" s="217" t="str">
        <f t="shared" si="7"/>
        <v>[Alacarte CB]_Mokchang - Đồ Ăn Hàn Quốc_Mar.CB6</v>
      </c>
      <c r="H392" s="176" t="s">
        <v>3079</v>
      </c>
      <c r="I392" s="159" t="s">
        <v>2641</v>
      </c>
      <c r="J392" s="178" t="s">
        <v>1082</v>
      </c>
      <c r="K392" s="159"/>
      <c r="L392" s="157" t="s">
        <v>1083</v>
      </c>
      <c r="M392" s="193" t="s">
        <v>3080</v>
      </c>
      <c r="N392" s="177" t="s">
        <v>3073</v>
      </c>
      <c r="O392" s="176" t="s">
        <v>3081</v>
      </c>
      <c r="P392" s="168"/>
      <c r="Q392" s="159"/>
      <c r="R392" s="177" t="s">
        <v>3082</v>
      </c>
      <c r="S392" s="168"/>
      <c r="T392" s="168"/>
      <c r="U392" s="155" t="s">
        <v>696</v>
      </c>
      <c r="V392" s="155" t="b">
        <v>1</v>
      </c>
      <c r="W392" s="179" t="s">
        <v>3083</v>
      </c>
      <c r="X392" s="168"/>
      <c r="Y392" s="173">
        <v>19539</v>
      </c>
      <c r="Z392" s="162" t="s">
        <v>3084</v>
      </c>
      <c r="AA392" s="163" t="str">
        <f t="shared" si="4"/>
        <v>https://shopeefood.vn/bo-suu-tap/a-mokchang-combo</v>
      </c>
      <c r="AB392" s="164" t="str">
        <f t="shared" si="5"/>
        <v>https://shopeefood.shopee.vn/bo-suu-tap/a-mokchang-combo</v>
      </c>
    </row>
    <row r="393" spans="1:28" ht="255">
      <c r="A393" s="151" t="s">
        <v>1852</v>
      </c>
      <c r="B393" s="152"/>
      <c r="C393" s="152" t="s">
        <v>685</v>
      </c>
      <c r="D393" s="152" t="s">
        <v>225</v>
      </c>
      <c r="E393" s="167" t="s">
        <v>3085</v>
      </c>
      <c r="F393" s="166" t="s">
        <v>1852</v>
      </c>
      <c r="G393" s="223" t="str">
        <f t="shared" si="7"/>
        <v>[PNS]_Pepsi FF29 - The Pizza Company_Mar</v>
      </c>
      <c r="H393" s="175" t="s">
        <v>3086</v>
      </c>
      <c r="I393" s="376">
        <v>45722</v>
      </c>
      <c r="J393" s="377" t="s">
        <v>3087</v>
      </c>
      <c r="K393" s="162"/>
      <c r="L393" s="162"/>
      <c r="M393" s="162"/>
      <c r="N393" s="169"/>
      <c r="O393" s="183"/>
      <c r="P393" s="169"/>
      <c r="Q393" s="183" t="s">
        <v>3088</v>
      </c>
      <c r="R393" s="183" t="s">
        <v>3089</v>
      </c>
      <c r="S393" s="183" t="s">
        <v>3089</v>
      </c>
      <c r="T393" s="183" t="s">
        <v>3089</v>
      </c>
      <c r="U393" s="155"/>
      <c r="V393" s="155" t="b">
        <v>0</v>
      </c>
      <c r="W393" s="179" t="s">
        <v>3090</v>
      </c>
      <c r="X393" s="168"/>
      <c r="Y393" s="173">
        <v>19404</v>
      </c>
      <c r="Z393" s="162" t="s">
        <v>3091</v>
      </c>
      <c r="AA393" s="163" t="str">
        <f t="shared" si="4"/>
        <v>https://shopeefood.vn/bo-suu-tap/the-pizza-company-khao-deal-bao-da</v>
      </c>
      <c r="AB393" s="164" t="str">
        <f t="shared" si="5"/>
        <v>https://shopeefood.shopee.vn/bo-suu-tap/the-pizza-company-khao-deal-bao-da</v>
      </c>
    </row>
    <row r="394" spans="1:28" ht="105">
      <c r="A394" s="151" t="s">
        <v>1852</v>
      </c>
      <c r="B394" s="152"/>
      <c r="C394" s="152" t="s">
        <v>685</v>
      </c>
      <c r="D394" s="152" t="s">
        <v>225</v>
      </c>
      <c r="E394" s="167" t="s">
        <v>3092</v>
      </c>
      <c r="F394" s="166" t="s">
        <v>1852</v>
      </c>
      <c r="G394" s="223" t="str">
        <f t="shared" si="7"/>
        <v>[PNS]_Pepsi FF29 - KFC_Mar</v>
      </c>
      <c r="H394" s="175" t="s">
        <v>3093</v>
      </c>
      <c r="I394" s="166" t="s">
        <v>3094</v>
      </c>
      <c r="J394" s="184" t="s">
        <v>3095</v>
      </c>
      <c r="K394" s="162"/>
      <c r="L394" s="162"/>
      <c r="M394" s="162"/>
      <c r="N394" s="169"/>
      <c r="O394" s="183"/>
      <c r="P394" s="169"/>
      <c r="Q394" s="183" t="s">
        <v>3096</v>
      </c>
      <c r="R394" s="183" t="s">
        <v>3096</v>
      </c>
      <c r="S394" s="183" t="s">
        <v>3096</v>
      </c>
      <c r="T394" s="183" t="s">
        <v>3096</v>
      </c>
      <c r="U394" s="155"/>
      <c r="V394" s="155" t="b">
        <v>0</v>
      </c>
      <c r="W394" s="170" t="s">
        <v>3097</v>
      </c>
      <c r="X394" s="168"/>
      <c r="Y394" s="173">
        <v>19569</v>
      </c>
      <c r="Z394" s="162" t="s">
        <v>3098</v>
      </c>
      <c r="AA394" s="163" t="str">
        <f t="shared" si="4"/>
        <v>https://shopeefood.vn/bo-suu-tap/pns-kfc-khao-pepsi</v>
      </c>
      <c r="AB394" s="164" t="str">
        <f t="shared" si="5"/>
        <v>https://shopeefood.shopee.vn/bo-suu-tap/pns-kfc-khao-pepsi</v>
      </c>
    </row>
    <row r="395" spans="1:28" ht="15">
      <c r="A395" s="151" t="s">
        <v>1852</v>
      </c>
      <c r="B395" s="152"/>
      <c r="C395" s="152" t="s">
        <v>685</v>
      </c>
      <c r="D395" s="152" t="s">
        <v>225</v>
      </c>
      <c r="E395" s="167" t="s">
        <v>3099</v>
      </c>
      <c r="F395" s="166" t="s">
        <v>1852</v>
      </c>
      <c r="G395" s="223" t="str">
        <f t="shared" si="7"/>
        <v>[PNS]_Pepsi FF29 - Lotteria_Mar</v>
      </c>
      <c r="H395" s="166" t="s">
        <v>3100</v>
      </c>
      <c r="I395" s="166" t="s">
        <v>3101</v>
      </c>
      <c r="J395" s="209" t="s">
        <v>3102</v>
      </c>
      <c r="K395" s="162"/>
      <c r="L395" s="162"/>
      <c r="M395" s="162"/>
      <c r="N395" s="169"/>
      <c r="O395" s="183"/>
      <c r="P395" s="169"/>
      <c r="Q395" s="183" t="s">
        <v>3103</v>
      </c>
      <c r="R395" s="183" t="s">
        <v>3103</v>
      </c>
      <c r="S395" s="183" t="s">
        <v>3103</v>
      </c>
      <c r="T395" s="183" t="s">
        <v>3103</v>
      </c>
      <c r="U395" s="155"/>
      <c r="V395" s="155" t="b">
        <v>0</v>
      </c>
      <c r="W395" s="179" t="s">
        <v>3104</v>
      </c>
      <c r="X395" s="168"/>
      <c r="Y395" s="173">
        <v>19573</v>
      </c>
      <c r="Z395" s="162" t="s">
        <v>3105</v>
      </c>
      <c r="AA395" s="163" t="str">
        <f t="shared" si="4"/>
        <v>https://shopeefood.vn/bo-suu-tap/pns-lotteria-khao-pepsi</v>
      </c>
      <c r="AB395" s="164" t="str">
        <f t="shared" si="5"/>
        <v>https://shopeefood.shopee.vn/bo-suu-tap/pns-lotteria-khao-pepsi</v>
      </c>
    </row>
    <row r="396" spans="1:28" ht="90">
      <c r="A396" s="151" t="s">
        <v>1852</v>
      </c>
      <c r="B396" s="152"/>
      <c r="C396" s="152" t="s">
        <v>685</v>
      </c>
      <c r="D396" s="152" t="s">
        <v>225</v>
      </c>
      <c r="E396" s="167" t="s">
        <v>3106</v>
      </c>
      <c r="F396" s="166" t="s">
        <v>1852</v>
      </c>
      <c r="G396" s="223" t="str">
        <f t="shared" si="7"/>
        <v>[PNS]_Pepsi FF29 - Jollibee_Mar</v>
      </c>
      <c r="H396" s="175" t="s">
        <v>3107</v>
      </c>
      <c r="I396" s="167" t="s">
        <v>2930</v>
      </c>
      <c r="J396" s="209" t="s">
        <v>3108</v>
      </c>
      <c r="K396" s="162"/>
      <c r="L396" s="162"/>
      <c r="M396" s="162"/>
      <c r="N396" s="169"/>
      <c r="O396" s="183"/>
      <c r="P396" s="169"/>
      <c r="Q396" s="183" t="s">
        <v>3109</v>
      </c>
      <c r="R396" s="183" t="s">
        <v>3109</v>
      </c>
      <c r="S396" s="183" t="s">
        <v>3109</v>
      </c>
      <c r="T396" s="183" t="s">
        <v>3109</v>
      </c>
      <c r="U396" s="155"/>
      <c r="V396" s="155" t="b">
        <v>0</v>
      </c>
      <c r="W396" s="179" t="s">
        <v>3110</v>
      </c>
      <c r="X396" s="168"/>
      <c r="Y396" s="173">
        <v>19492</v>
      </c>
      <c r="Z396" s="162" t="s">
        <v>3111</v>
      </c>
      <c r="AA396" s="163" t="str">
        <f t="shared" si="4"/>
        <v>https://shopeefood.vn/bo-suu-tap/pns-jollibee-khao-deal-pepsi</v>
      </c>
      <c r="AB396" s="164" t="str">
        <f t="shared" si="5"/>
        <v>https://shopeefood.shopee.vn/bo-suu-tap/pns-jollibee-khao-deal-pepsi</v>
      </c>
    </row>
    <row r="397" spans="1:28" ht="195">
      <c r="A397" s="151" t="s">
        <v>1852</v>
      </c>
      <c r="B397" s="152"/>
      <c r="C397" s="152" t="s">
        <v>685</v>
      </c>
      <c r="D397" s="152" t="s">
        <v>225</v>
      </c>
      <c r="E397" s="167" t="s">
        <v>3112</v>
      </c>
      <c r="F397" s="166" t="s">
        <v>1852</v>
      </c>
      <c r="G397" s="223" t="str">
        <f t="shared" si="7"/>
        <v>[PNS]_Pepsi FF29 - Pizza Hut_Mar</v>
      </c>
      <c r="H397" s="175" t="s">
        <v>3113</v>
      </c>
      <c r="I397" s="376">
        <v>45728</v>
      </c>
      <c r="J397" s="209" t="s">
        <v>3114</v>
      </c>
      <c r="K397" s="162"/>
      <c r="L397" s="162"/>
      <c r="M397" s="162"/>
      <c r="N397" s="169"/>
      <c r="O397" s="183"/>
      <c r="P397" s="169"/>
      <c r="Q397" s="183" t="s">
        <v>3115</v>
      </c>
      <c r="R397" s="183" t="s">
        <v>3115</v>
      </c>
      <c r="S397" s="183" t="s">
        <v>3115</v>
      </c>
      <c r="T397" s="183" t="s">
        <v>3115</v>
      </c>
      <c r="U397" s="155"/>
      <c r="V397" s="155" t="b">
        <v>0</v>
      </c>
      <c r="W397" s="179" t="s">
        <v>3116</v>
      </c>
      <c r="X397" s="168"/>
      <c r="Y397" s="173">
        <v>19483</v>
      </c>
      <c r="Z397" s="162" t="s">
        <v>3117</v>
      </c>
      <c r="AA397" s="163" t="str">
        <f t="shared" si="4"/>
        <v>https://shopeefood.vn/bo-suu-tap/pns-pizza-hut-khao-deal-pepsi-bao-da</v>
      </c>
      <c r="AB397" s="164" t="str">
        <f t="shared" si="5"/>
        <v>https://shopeefood.shopee.vn/bo-suu-tap/pns-pizza-hut-khao-deal-pepsi-bao-da</v>
      </c>
    </row>
    <row r="398" spans="1:28" ht="150">
      <c r="A398" s="315" t="s">
        <v>1852</v>
      </c>
      <c r="B398" s="152"/>
      <c r="C398" s="152" t="s">
        <v>706</v>
      </c>
      <c r="D398" s="152" t="s">
        <v>222</v>
      </c>
      <c r="E398" s="174" t="s">
        <v>2232</v>
      </c>
      <c r="F398" s="155" t="s">
        <v>3118</v>
      </c>
      <c r="G398" s="217" t="str">
        <f t="shared" si="7"/>
        <v>[Alacarte CB]_Guu Chicken - Gà Rán &amp; Cơm Gà_Mar.CB4</v>
      </c>
      <c r="H398" s="176" t="s">
        <v>3119</v>
      </c>
      <c r="I398" s="155" t="s">
        <v>2856</v>
      </c>
      <c r="J398" s="178" t="s">
        <v>2234</v>
      </c>
      <c r="K398" s="159"/>
      <c r="L398" s="157" t="s">
        <v>3120</v>
      </c>
      <c r="M398" s="155" t="s">
        <v>2236</v>
      </c>
      <c r="N398" s="176" t="s">
        <v>3121</v>
      </c>
      <c r="O398" s="159"/>
      <c r="P398" s="168"/>
      <c r="Q398" s="159"/>
      <c r="R398" s="177" t="s">
        <v>3122</v>
      </c>
      <c r="S398" s="168"/>
      <c r="T398" s="168"/>
      <c r="U398" s="155" t="s">
        <v>696</v>
      </c>
      <c r="V398" s="155" t="b">
        <v>1</v>
      </c>
      <c r="W398" s="179" t="s">
        <v>3123</v>
      </c>
      <c r="X398" s="168"/>
      <c r="Y398" s="173">
        <v>19428</v>
      </c>
      <c r="Z398" s="162" t="s">
        <v>3124</v>
      </c>
      <c r="AA398" s="163" t="str">
        <f t="shared" si="4"/>
        <v>https://shopeefood.vn/bo-suu-tap/a-guu-chicken</v>
      </c>
      <c r="AB398" s="164" t="str">
        <f t="shared" si="5"/>
        <v>https://shopeefood.shopee.vn/bo-suu-tap/a-guu-chicken</v>
      </c>
    </row>
    <row r="399" spans="1:28" ht="150">
      <c r="A399" s="315" t="s">
        <v>1852</v>
      </c>
      <c r="B399" s="152"/>
      <c r="C399" s="152" t="s">
        <v>706</v>
      </c>
      <c r="D399" s="152" t="s">
        <v>225</v>
      </c>
      <c r="E399" s="222" t="s">
        <v>1127</v>
      </c>
      <c r="F399" s="166" t="s">
        <v>1852</v>
      </c>
      <c r="G399" s="223" t="str">
        <f t="shared" si="7"/>
        <v>[PNS]_HOME CREDIT_Mar</v>
      </c>
      <c r="H399" s="193" t="s">
        <v>3125</v>
      </c>
      <c r="I399" s="183" t="s">
        <v>2325</v>
      </c>
      <c r="J399" s="189"/>
      <c r="K399" s="183"/>
      <c r="L399" s="183"/>
      <c r="M399" s="183"/>
      <c r="N399" s="189"/>
      <c r="O399" s="183"/>
      <c r="P399" s="189"/>
      <c r="Q399" s="222" t="s">
        <v>3126</v>
      </c>
      <c r="R399" s="230" t="s">
        <v>3126</v>
      </c>
      <c r="S399" s="230" t="s">
        <v>3126</v>
      </c>
      <c r="T399" s="230" t="s">
        <v>3126</v>
      </c>
      <c r="U399" s="155" t="s">
        <v>696</v>
      </c>
      <c r="V399" s="176" t="b">
        <v>0</v>
      </c>
      <c r="W399" s="378" t="s">
        <v>3127</v>
      </c>
      <c r="X399" s="379" t="s">
        <v>3128</v>
      </c>
      <c r="Y399" s="173">
        <v>0</v>
      </c>
      <c r="Z399" s="162"/>
      <c r="AA399" s="163" t="str">
        <f t="shared" si="4"/>
        <v>https://shopeefood.vn/bo-suu-tap/</v>
      </c>
      <c r="AB399" s="164" t="str">
        <f t="shared" si="5"/>
        <v>https://shopeefood.shopee.vn/bo-suu-tap/</v>
      </c>
    </row>
    <row r="400" spans="1:28" ht="165">
      <c r="A400" s="315" t="s">
        <v>1852</v>
      </c>
      <c r="B400" s="152"/>
      <c r="C400" s="152" t="s">
        <v>706</v>
      </c>
      <c r="D400" s="152" t="s">
        <v>225</v>
      </c>
      <c r="E400" s="222" t="s">
        <v>2328</v>
      </c>
      <c r="F400" s="166" t="s">
        <v>1852</v>
      </c>
      <c r="G400" s="223" t="str">
        <f t="shared" si="7"/>
        <v>[PNS]_NAM Á BANK_Mar</v>
      </c>
      <c r="H400" s="193" t="s">
        <v>3129</v>
      </c>
      <c r="I400" s="380" t="s">
        <v>2330</v>
      </c>
      <c r="J400" s="189"/>
      <c r="K400" s="183"/>
      <c r="L400" s="183"/>
      <c r="M400" s="183"/>
      <c r="N400" s="189"/>
      <c r="O400" s="183"/>
      <c r="P400" s="189"/>
      <c r="Q400" s="222" t="s">
        <v>3130</v>
      </c>
      <c r="R400" s="230" t="s">
        <v>3131</v>
      </c>
      <c r="S400" s="230" t="s">
        <v>3132</v>
      </c>
      <c r="T400" s="230" t="s">
        <v>3133</v>
      </c>
      <c r="U400" s="155" t="s">
        <v>696</v>
      </c>
      <c r="V400" s="176" t="b">
        <v>0</v>
      </c>
      <c r="W400" s="381" t="s">
        <v>3134</v>
      </c>
      <c r="X400" s="236" t="s">
        <v>3135</v>
      </c>
      <c r="Y400" s="173">
        <v>0</v>
      </c>
      <c r="Z400" s="169"/>
      <c r="AA400" s="163" t="str">
        <f t="shared" si="4"/>
        <v>https://shopeefood.vn/bo-suu-tap/</v>
      </c>
      <c r="AB400" s="164" t="str">
        <f t="shared" si="5"/>
        <v>https://shopeefood.shopee.vn/bo-suu-tap/</v>
      </c>
    </row>
    <row r="401" spans="1:28" ht="165">
      <c r="A401" s="315" t="s">
        <v>1852</v>
      </c>
      <c r="B401" s="152"/>
      <c r="C401" s="152" t="s">
        <v>706</v>
      </c>
      <c r="D401" s="152" t="s">
        <v>225</v>
      </c>
      <c r="E401" s="175" t="s">
        <v>2334</v>
      </c>
      <c r="F401" s="166" t="s">
        <v>3136</v>
      </c>
      <c r="G401" s="223" t="str">
        <f t="shared" si="7"/>
        <v>[PNS]_TCB_Mar.DEBIT</v>
      </c>
      <c r="H401" s="193" t="s">
        <v>3137</v>
      </c>
      <c r="I401" s="183" t="s">
        <v>2337</v>
      </c>
      <c r="J401" s="189"/>
      <c r="K401" s="183"/>
      <c r="L401" s="183"/>
      <c r="M401" s="183"/>
      <c r="N401" s="189"/>
      <c r="O401" s="183"/>
      <c r="P401" s="189"/>
      <c r="Q401" s="222" t="s">
        <v>3138</v>
      </c>
      <c r="R401" s="230" t="s">
        <v>3138</v>
      </c>
      <c r="S401" s="230" t="s">
        <v>3138</v>
      </c>
      <c r="T401" s="230" t="s">
        <v>3138</v>
      </c>
      <c r="U401" s="155" t="s">
        <v>696</v>
      </c>
      <c r="V401" s="176" t="b">
        <v>0</v>
      </c>
      <c r="W401" s="382" t="s">
        <v>3139</v>
      </c>
      <c r="X401" s="236" t="s">
        <v>3140</v>
      </c>
      <c r="Y401" s="173">
        <v>0</v>
      </c>
      <c r="Z401" s="169"/>
      <c r="AA401" s="163" t="str">
        <f t="shared" si="4"/>
        <v>https://shopeefood.vn/bo-suu-tap/</v>
      </c>
      <c r="AB401" s="164" t="str">
        <f t="shared" si="5"/>
        <v>https://shopeefood.shopee.vn/bo-suu-tap/</v>
      </c>
    </row>
    <row r="402" spans="1:28" ht="165">
      <c r="A402" s="315" t="s">
        <v>1852</v>
      </c>
      <c r="B402" s="152"/>
      <c r="C402" s="152" t="s">
        <v>706</v>
      </c>
      <c r="D402" s="152" t="s">
        <v>225</v>
      </c>
      <c r="E402" s="175" t="s">
        <v>2334</v>
      </c>
      <c r="F402" s="175" t="s">
        <v>3141</v>
      </c>
      <c r="G402" s="223" t="str">
        <f t="shared" si="7"/>
        <v>[PNS]_TCB_Mar.CREDIT</v>
      </c>
      <c r="H402" s="193" t="s">
        <v>3142</v>
      </c>
      <c r="I402" s="183" t="s">
        <v>2337</v>
      </c>
      <c r="J402" s="189"/>
      <c r="K402" s="183"/>
      <c r="L402" s="183"/>
      <c r="M402" s="183"/>
      <c r="N402" s="189"/>
      <c r="O402" s="183"/>
      <c r="P402" s="189"/>
      <c r="Q402" s="222" t="s">
        <v>3143</v>
      </c>
      <c r="R402" s="230" t="s">
        <v>3143</v>
      </c>
      <c r="S402" s="230" t="s">
        <v>3143</v>
      </c>
      <c r="T402" s="230" t="s">
        <v>3143</v>
      </c>
      <c r="U402" s="155" t="s">
        <v>696</v>
      </c>
      <c r="V402" s="176" t="b">
        <v>0</v>
      </c>
      <c r="W402" s="383" t="s">
        <v>3139</v>
      </c>
      <c r="X402" s="236" t="s">
        <v>3144</v>
      </c>
      <c r="Y402" s="173">
        <v>0</v>
      </c>
      <c r="Z402" s="169"/>
      <c r="AA402" s="163" t="str">
        <f t="shared" si="4"/>
        <v>https://shopeefood.vn/bo-suu-tap/</v>
      </c>
      <c r="AB402" s="164" t="str">
        <f t="shared" si="5"/>
        <v>https://shopeefood.shopee.vn/bo-suu-tap/</v>
      </c>
    </row>
    <row r="403" spans="1:28" ht="120">
      <c r="A403" s="315" t="s">
        <v>1852</v>
      </c>
      <c r="B403" s="152"/>
      <c r="C403" s="152" t="s">
        <v>706</v>
      </c>
      <c r="D403" s="152" t="s">
        <v>225</v>
      </c>
      <c r="E403" s="175" t="s">
        <v>1163</v>
      </c>
      <c r="F403" s="175" t="s">
        <v>3145</v>
      </c>
      <c r="G403" s="223" t="str">
        <f t="shared" si="7"/>
        <v>[PNS]_HD SAISON_Mar.MART</v>
      </c>
      <c r="H403" s="193" t="s">
        <v>3146</v>
      </c>
      <c r="I403" s="183" t="s">
        <v>3147</v>
      </c>
      <c r="J403" s="189"/>
      <c r="K403" s="183"/>
      <c r="L403" s="183"/>
      <c r="M403" s="183"/>
      <c r="N403" s="189"/>
      <c r="O403" s="183"/>
      <c r="P403" s="189"/>
      <c r="Q403" s="222" t="s">
        <v>3148</v>
      </c>
      <c r="R403" s="230" t="s">
        <v>3148</v>
      </c>
      <c r="S403" s="230" t="s">
        <v>3148</v>
      </c>
      <c r="T403" s="230" t="s">
        <v>3148</v>
      </c>
      <c r="U403" s="155" t="s">
        <v>696</v>
      </c>
      <c r="V403" s="176" t="b">
        <v>0</v>
      </c>
      <c r="W403" s="384" t="s">
        <v>3149</v>
      </c>
      <c r="X403" s="236" t="s">
        <v>3150</v>
      </c>
      <c r="Y403" s="173">
        <v>0</v>
      </c>
      <c r="Z403" s="169"/>
      <c r="AA403" s="163" t="str">
        <f t="shared" si="4"/>
        <v>https://shopeefood.vn/bo-suu-tap/</v>
      </c>
      <c r="AB403" s="164" t="str">
        <f t="shared" si="5"/>
        <v>https://shopeefood.shopee.vn/bo-suu-tap/</v>
      </c>
    </row>
    <row r="404" spans="1:28" ht="165">
      <c r="A404" s="315" t="s">
        <v>1852</v>
      </c>
      <c r="B404" s="152"/>
      <c r="C404" s="152" t="s">
        <v>706</v>
      </c>
      <c r="D404" s="152" t="s">
        <v>225</v>
      </c>
      <c r="E404" s="175" t="s">
        <v>1163</v>
      </c>
      <c r="F404" s="175" t="s">
        <v>3151</v>
      </c>
      <c r="G404" s="223" t="str">
        <f t="shared" si="7"/>
        <v>[PNS]_HD SAISON_Mar.FOOD</v>
      </c>
      <c r="H404" s="176" t="s">
        <v>3152</v>
      </c>
      <c r="I404" s="183" t="s">
        <v>2272</v>
      </c>
      <c r="J404" s="189"/>
      <c r="K404" s="183"/>
      <c r="L404" s="183"/>
      <c r="M404" s="183"/>
      <c r="N404" s="189"/>
      <c r="O404" s="183"/>
      <c r="P404" s="189"/>
      <c r="Q404" s="222" t="s">
        <v>3153</v>
      </c>
      <c r="R404" s="230" t="s">
        <v>3154</v>
      </c>
      <c r="S404" s="230" t="s">
        <v>3155</v>
      </c>
      <c r="T404" s="230" t="s">
        <v>3156</v>
      </c>
      <c r="U404" s="155" t="s">
        <v>696</v>
      </c>
      <c r="V404" s="176" t="b">
        <v>0</v>
      </c>
      <c r="W404" s="385" t="s">
        <v>3157</v>
      </c>
      <c r="X404" s="226" t="s">
        <v>3158</v>
      </c>
      <c r="Y404" s="173">
        <v>0</v>
      </c>
      <c r="Z404" s="169"/>
      <c r="AA404" s="163" t="str">
        <f t="shared" si="4"/>
        <v>https://shopeefood.vn/bo-suu-tap/</v>
      </c>
      <c r="AB404" s="164" t="str">
        <f t="shared" si="5"/>
        <v>https://shopeefood.shopee.vn/bo-suu-tap/</v>
      </c>
    </row>
    <row r="405" spans="1:28" ht="165">
      <c r="A405" s="315" t="s">
        <v>1852</v>
      </c>
      <c r="B405" s="152"/>
      <c r="C405" s="152" t="s">
        <v>706</v>
      </c>
      <c r="D405" s="152" t="s">
        <v>225</v>
      </c>
      <c r="E405" s="175" t="s">
        <v>1190</v>
      </c>
      <c r="F405" s="166" t="s">
        <v>1852</v>
      </c>
      <c r="G405" s="223" t="str">
        <f t="shared" si="7"/>
        <v>[PNS]_MB JCB Hi ShopeeFood_Mar</v>
      </c>
      <c r="H405" s="193" t="s">
        <v>3159</v>
      </c>
      <c r="I405" s="380" t="s">
        <v>2278</v>
      </c>
      <c r="J405" s="189"/>
      <c r="K405" s="183"/>
      <c r="L405" s="183"/>
      <c r="M405" s="183"/>
      <c r="N405" s="189"/>
      <c r="O405" s="183"/>
      <c r="P405" s="189"/>
      <c r="Q405" s="222" t="s">
        <v>3160</v>
      </c>
      <c r="R405" s="230" t="s">
        <v>3160</v>
      </c>
      <c r="S405" s="230" t="s">
        <v>3160</v>
      </c>
      <c r="T405" s="230" t="s">
        <v>3160</v>
      </c>
      <c r="U405" s="155" t="s">
        <v>696</v>
      </c>
      <c r="V405" s="176" t="b">
        <v>0</v>
      </c>
      <c r="W405" s="385" t="s">
        <v>3161</v>
      </c>
      <c r="X405" s="236" t="s">
        <v>3162</v>
      </c>
      <c r="Y405" s="173">
        <v>0</v>
      </c>
      <c r="Z405" s="169"/>
      <c r="AA405" s="163" t="str">
        <f t="shared" si="4"/>
        <v>https://shopeefood.vn/bo-suu-tap/</v>
      </c>
      <c r="AB405" s="164" t="str">
        <f t="shared" si="5"/>
        <v>https://shopeefood.shopee.vn/bo-suu-tap/</v>
      </c>
    </row>
    <row r="406" spans="1:28" ht="120">
      <c r="A406" s="315" t="s">
        <v>1852</v>
      </c>
      <c r="B406" s="152"/>
      <c r="C406" s="152" t="s">
        <v>706</v>
      </c>
      <c r="D406" s="152" t="s">
        <v>225</v>
      </c>
      <c r="E406" s="175" t="s">
        <v>1180</v>
      </c>
      <c r="F406" s="166" t="s">
        <v>1852</v>
      </c>
      <c r="G406" s="223" t="str">
        <f t="shared" si="7"/>
        <v>[PNS]_VietinBank_Mar</v>
      </c>
      <c r="H406" s="193" t="s">
        <v>3163</v>
      </c>
      <c r="I406" s="380" t="s">
        <v>1183</v>
      </c>
      <c r="J406" s="189"/>
      <c r="K406" s="183"/>
      <c r="L406" s="183"/>
      <c r="M406" s="183"/>
      <c r="N406" s="189"/>
      <c r="O406" s="183"/>
      <c r="P406" s="189"/>
      <c r="Q406" s="386" t="s">
        <v>3164</v>
      </c>
      <c r="R406" s="386" t="s">
        <v>3164</v>
      </c>
      <c r="S406" s="386" t="s">
        <v>3164</v>
      </c>
      <c r="T406" s="386" t="s">
        <v>3164</v>
      </c>
      <c r="U406" s="155" t="s">
        <v>1259</v>
      </c>
      <c r="V406" s="176" t="b">
        <v>0</v>
      </c>
      <c r="W406" s="387" t="s">
        <v>3165</v>
      </c>
      <c r="X406" s="236" t="s">
        <v>3166</v>
      </c>
      <c r="Y406" s="173">
        <v>0</v>
      </c>
      <c r="Z406" s="169"/>
      <c r="AA406" s="163" t="str">
        <f t="shared" si="4"/>
        <v>https://shopeefood.vn/bo-suu-tap/</v>
      </c>
      <c r="AB406" s="164" t="str">
        <f t="shared" si="5"/>
        <v>https://shopeefood.shopee.vn/bo-suu-tap/</v>
      </c>
    </row>
    <row r="407" spans="1:28" ht="180">
      <c r="A407" s="315" t="s">
        <v>1852</v>
      </c>
      <c r="B407" s="152"/>
      <c r="C407" s="152" t="s">
        <v>706</v>
      </c>
      <c r="D407" s="152" t="s">
        <v>225</v>
      </c>
      <c r="E407" s="222" t="s">
        <v>1141</v>
      </c>
      <c r="F407" s="166" t="s">
        <v>1852</v>
      </c>
      <c r="G407" s="223" t="str">
        <f t="shared" si="7"/>
        <v>[PNS]_NCB_Mar</v>
      </c>
      <c r="H407" s="193" t="s">
        <v>3167</v>
      </c>
      <c r="I407" s="183" t="s">
        <v>2296</v>
      </c>
      <c r="J407" s="189"/>
      <c r="K407" s="183"/>
      <c r="L407" s="183"/>
      <c r="M407" s="183"/>
      <c r="N407" s="189"/>
      <c r="O407" s="183"/>
      <c r="P407" s="189"/>
      <c r="Q407" s="222" t="s">
        <v>3168</v>
      </c>
      <c r="R407" s="230" t="s">
        <v>3169</v>
      </c>
      <c r="S407" s="230" t="s">
        <v>3170</v>
      </c>
      <c r="T407" s="230" t="s">
        <v>3171</v>
      </c>
      <c r="U407" s="155" t="s">
        <v>696</v>
      </c>
      <c r="V407" s="176" t="b">
        <v>0</v>
      </c>
      <c r="W407" s="388" t="s">
        <v>3127</v>
      </c>
      <c r="X407" s="236" t="s">
        <v>3172</v>
      </c>
      <c r="Y407" s="173">
        <v>0</v>
      </c>
      <c r="Z407" s="169"/>
      <c r="AA407" s="163" t="str">
        <f t="shared" si="4"/>
        <v>https://shopeefood.vn/bo-suu-tap/</v>
      </c>
      <c r="AB407" s="164" t="str">
        <f t="shared" si="5"/>
        <v>https://shopeefood.shopee.vn/bo-suu-tap/</v>
      </c>
    </row>
    <row r="408" spans="1:28" ht="105">
      <c r="A408" s="315" t="s">
        <v>1852</v>
      </c>
      <c r="B408" s="152"/>
      <c r="C408" s="152" t="s">
        <v>706</v>
      </c>
      <c r="D408" s="152" t="s">
        <v>225</v>
      </c>
      <c r="E408" s="175" t="s">
        <v>1155</v>
      </c>
      <c r="F408" s="175" t="s">
        <v>3141</v>
      </c>
      <c r="G408" s="223" t="str">
        <f t="shared" si="7"/>
        <v>[PNS]_BIDV_Mar.CREDIT</v>
      </c>
      <c r="H408" s="193" t="s">
        <v>3173</v>
      </c>
      <c r="I408" s="380" t="s">
        <v>1158</v>
      </c>
      <c r="J408" s="189"/>
      <c r="K408" s="183"/>
      <c r="L408" s="183"/>
      <c r="M408" s="183"/>
      <c r="N408" s="189"/>
      <c r="O408" s="183"/>
      <c r="P408" s="189"/>
      <c r="Q408" s="175" t="s">
        <v>3174</v>
      </c>
      <c r="R408" s="175" t="s">
        <v>3174</v>
      </c>
      <c r="S408" s="175" t="s">
        <v>3174</v>
      </c>
      <c r="T408" s="175" t="s">
        <v>3174</v>
      </c>
      <c r="U408" s="155" t="s">
        <v>696</v>
      </c>
      <c r="V408" s="176" t="b">
        <v>0</v>
      </c>
      <c r="W408" s="389" t="s">
        <v>3175</v>
      </c>
      <c r="X408" s="236" t="s">
        <v>3176</v>
      </c>
      <c r="Y408" s="173">
        <v>0</v>
      </c>
      <c r="Z408" s="169"/>
      <c r="AA408" s="163" t="str">
        <f t="shared" si="4"/>
        <v>https://shopeefood.vn/bo-suu-tap/</v>
      </c>
      <c r="AB408" s="164" t="str">
        <f t="shared" si="5"/>
        <v>https://shopeefood.shopee.vn/bo-suu-tap/</v>
      </c>
    </row>
    <row r="409" spans="1:28" ht="120">
      <c r="A409" s="315" t="s">
        <v>1852</v>
      </c>
      <c r="B409" s="152"/>
      <c r="C409" s="152" t="s">
        <v>706</v>
      </c>
      <c r="D409" s="152" t="s">
        <v>225</v>
      </c>
      <c r="E409" s="175" t="s">
        <v>1155</v>
      </c>
      <c r="F409" s="175" t="s">
        <v>3136</v>
      </c>
      <c r="G409" s="223" t="str">
        <f t="shared" si="7"/>
        <v>[PNS]_BIDV_Mar.DEBIT</v>
      </c>
      <c r="H409" s="176" t="s">
        <v>3177</v>
      </c>
      <c r="I409" s="183" t="s">
        <v>3178</v>
      </c>
      <c r="J409" s="189"/>
      <c r="K409" s="183"/>
      <c r="L409" s="183"/>
      <c r="M409" s="183"/>
      <c r="N409" s="189"/>
      <c r="O409" s="183"/>
      <c r="P409" s="189"/>
      <c r="Q409" s="386" t="s">
        <v>3179</v>
      </c>
      <c r="R409" s="386" t="s">
        <v>3180</v>
      </c>
      <c r="S409" s="386" t="s">
        <v>3181</v>
      </c>
      <c r="T409" s="386" t="s">
        <v>3182</v>
      </c>
      <c r="U409" s="155" t="s">
        <v>1259</v>
      </c>
      <c r="V409" s="176" t="b">
        <v>0</v>
      </c>
      <c r="W409" s="338" t="s">
        <v>3183</v>
      </c>
      <c r="X409" s="185"/>
      <c r="Y409" s="173">
        <v>0</v>
      </c>
      <c r="Z409" s="169"/>
      <c r="AA409" s="163" t="str">
        <f t="shared" si="4"/>
        <v>https://shopeefood.vn/bo-suu-tap/</v>
      </c>
      <c r="AB409" s="164" t="str">
        <f t="shared" si="5"/>
        <v>https://shopeefood.shopee.vn/bo-suu-tap/</v>
      </c>
    </row>
    <row r="410" spans="1:28" ht="120">
      <c r="A410" s="315" t="s">
        <v>1852</v>
      </c>
      <c r="B410" s="152"/>
      <c r="C410" s="152" t="s">
        <v>706</v>
      </c>
      <c r="D410" s="152" t="s">
        <v>225</v>
      </c>
      <c r="E410" s="175" t="s">
        <v>1134</v>
      </c>
      <c r="F410" s="166" t="s">
        <v>1852</v>
      </c>
      <c r="G410" s="223" t="str">
        <f t="shared" si="7"/>
        <v>[PNS]_TPB JCB Cashback_Mar</v>
      </c>
      <c r="H410" s="193" t="s">
        <v>3184</v>
      </c>
      <c r="I410" s="183" t="s">
        <v>3185</v>
      </c>
      <c r="J410" s="189"/>
      <c r="K410" s="183"/>
      <c r="L410" s="183"/>
      <c r="M410" s="183"/>
      <c r="N410" s="189"/>
      <c r="O410" s="183"/>
      <c r="P410" s="189"/>
      <c r="Q410" s="175" t="s">
        <v>3186</v>
      </c>
      <c r="R410" s="175" t="s">
        <v>3186</v>
      </c>
      <c r="S410" s="175" t="s">
        <v>3186</v>
      </c>
      <c r="T410" s="175" t="s">
        <v>3186</v>
      </c>
      <c r="U410" s="155" t="s">
        <v>696</v>
      </c>
      <c r="V410" s="176" t="b">
        <v>0</v>
      </c>
      <c r="W410" s="390" t="s">
        <v>3187</v>
      </c>
      <c r="X410" s="179" t="s">
        <v>3188</v>
      </c>
      <c r="Y410" s="173">
        <v>0</v>
      </c>
      <c r="Z410" s="169"/>
      <c r="AA410" s="163" t="str">
        <f t="shared" si="4"/>
        <v>https://shopeefood.vn/bo-suu-tap/</v>
      </c>
      <c r="AB410" s="164" t="str">
        <f t="shared" si="5"/>
        <v>https://shopeefood.shopee.vn/bo-suu-tap/</v>
      </c>
    </row>
    <row r="411" spans="1:28" ht="90">
      <c r="A411" s="315" t="s">
        <v>1852</v>
      </c>
      <c r="B411" s="152"/>
      <c r="C411" s="152" t="s">
        <v>706</v>
      </c>
      <c r="D411" s="152" t="s">
        <v>217</v>
      </c>
      <c r="E411" s="153" t="s">
        <v>1788</v>
      </c>
      <c r="F411" s="166" t="s">
        <v>1852</v>
      </c>
      <c r="G411" s="217" t="str">
        <f t="shared" si="7"/>
        <v>[Win 4]_GrowPLUS+_Mar</v>
      </c>
      <c r="H411" s="171" t="s">
        <v>3189</v>
      </c>
      <c r="I411" s="159" t="s">
        <v>3190</v>
      </c>
      <c r="J411" s="178" t="s">
        <v>1791</v>
      </c>
      <c r="K411" s="157"/>
      <c r="L411" s="159"/>
      <c r="M411" s="159"/>
      <c r="N411" s="168"/>
      <c r="O411" s="155" t="s">
        <v>791</v>
      </c>
      <c r="P411" s="168"/>
      <c r="Q411" s="159"/>
      <c r="R411" s="177" t="s">
        <v>3191</v>
      </c>
      <c r="S411" s="168"/>
      <c r="T411" s="168"/>
      <c r="U411" s="155" t="s">
        <v>725</v>
      </c>
      <c r="V411" s="155" t="b">
        <v>0</v>
      </c>
      <c r="W411" s="179" t="s">
        <v>3192</v>
      </c>
      <c r="X411" s="168"/>
      <c r="Y411" s="173">
        <v>19503</v>
      </c>
      <c r="Z411" s="162" t="s">
        <v>3193</v>
      </c>
      <c r="AA411" s="163" t="str">
        <f t="shared" si="4"/>
        <v>https://shopeefood.vn/bo-suu-tap/w4-growplus</v>
      </c>
      <c r="AB411" s="164" t="str">
        <f t="shared" si="5"/>
        <v>https://shopeefood.shopee.vn/bo-suu-tap/w4-growplus</v>
      </c>
    </row>
    <row r="412" spans="1:28" ht="150">
      <c r="A412" s="151" t="s">
        <v>1852</v>
      </c>
      <c r="B412" s="152"/>
      <c r="C412" s="152" t="s">
        <v>717</v>
      </c>
      <c r="D412" s="152" t="s">
        <v>222</v>
      </c>
      <c r="E412" s="153" t="s">
        <v>1054</v>
      </c>
      <c r="F412" s="166" t="s">
        <v>2595</v>
      </c>
      <c r="G412" s="217" t="str">
        <f t="shared" si="7"/>
        <v>[Alacarte CB]_Kem Bơ - Trái Cây Tô &amp; Ăn Vặt_Mar.CB1</v>
      </c>
      <c r="H412" s="176" t="s">
        <v>3194</v>
      </c>
      <c r="I412" s="159" t="s">
        <v>2856</v>
      </c>
      <c r="J412" s="178" t="s">
        <v>1056</v>
      </c>
      <c r="K412" s="159"/>
      <c r="L412" s="185"/>
      <c r="M412" s="159"/>
      <c r="N412" s="168"/>
      <c r="O412" s="199" t="s">
        <v>3195</v>
      </c>
      <c r="P412" s="168"/>
      <c r="Q412" s="193" t="s">
        <v>3196</v>
      </c>
      <c r="R412" s="177"/>
      <c r="S412" s="177"/>
      <c r="T412" s="177"/>
      <c r="U412" s="155" t="s">
        <v>696</v>
      </c>
      <c r="V412" s="155" t="b">
        <v>0</v>
      </c>
      <c r="W412" s="179" t="s">
        <v>1059</v>
      </c>
      <c r="X412" s="168"/>
      <c r="Y412" s="173">
        <v>19429</v>
      </c>
      <c r="Z412" s="162" t="s">
        <v>3197</v>
      </c>
      <c r="AA412" s="163" t="str">
        <f t="shared" si="4"/>
        <v>https://shopeefood.vn/bo-suu-tap/a-kem-bo-251</v>
      </c>
      <c r="AB412" s="164" t="str">
        <f t="shared" si="5"/>
        <v>https://shopeefood.shopee.vn/bo-suu-tap/a-kem-bo-251</v>
      </c>
    </row>
    <row r="413" spans="1:28" ht="165">
      <c r="A413" s="151" t="s">
        <v>1852</v>
      </c>
      <c r="B413" s="152"/>
      <c r="C413" s="152" t="s">
        <v>717</v>
      </c>
      <c r="D413" s="152" t="s">
        <v>222</v>
      </c>
      <c r="E413" s="153" t="s">
        <v>1054</v>
      </c>
      <c r="F413" s="166" t="s">
        <v>2180</v>
      </c>
      <c r="G413" s="217" t="str">
        <f t="shared" si="7"/>
        <v>[Alacarte CB]_Kem Bơ - Trái Cây Tô &amp; Ăn Vặt_Mar.CB3</v>
      </c>
      <c r="H413" s="176" t="s">
        <v>3198</v>
      </c>
      <c r="I413" s="159" t="s">
        <v>3199</v>
      </c>
      <c r="J413" s="178" t="s">
        <v>1056</v>
      </c>
      <c r="K413" s="159"/>
      <c r="L413" s="179" t="s">
        <v>3200</v>
      </c>
      <c r="M413" s="159"/>
      <c r="N413" s="155" t="s">
        <v>3201</v>
      </c>
      <c r="O413" s="155"/>
      <c r="P413" s="168"/>
      <c r="Q413" s="193" t="s">
        <v>3202</v>
      </c>
      <c r="R413" s="177"/>
      <c r="S413" s="177"/>
      <c r="T413" s="177"/>
      <c r="U413" s="155" t="s">
        <v>696</v>
      </c>
      <c r="V413" s="155" t="b">
        <v>0</v>
      </c>
      <c r="W413" s="179" t="s">
        <v>3203</v>
      </c>
      <c r="X413" s="168"/>
      <c r="Y413" s="173">
        <v>19504</v>
      </c>
      <c r="Z413" s="162" t="s">
        <v>3204</v>
      </c>
      <c r="AA413" s="163" t="str">
        <f t="shared" si="4"/>
        <v>https://shopeefood.vn/bo-suu-tap/a-kem-bo---trai-cay-to--an-vat</v>
      </c>
      <c r="AB413" s="164" t="str">
        <f t="shared" si="5"/>
        <v>https://shopeefood.shopee.vn/bo-suu-tap/a-kem-bo---trai-cay-to--an-vat</v>
      </c>
    </row>
    <row r="414" spans="1:28" ht="210">
      <c r="A414" s="315" t="s">
        <v>1852</v>
      </c>
      <c r="B414" s="152"/>
      <c r="C414" s="152" t="s">
        <v>706</v>
      </c>
      <c r="D414" s="152" t="s">
        <v>215</v>
      </c>
      <c r="E414" s="243" t="s">
        <v>928</v>
      </c>
      <c r="F414" s="166" t="s">
        <v>1852</v>
      </c>
      <c r="G414" s="217" t="str">
        <f t="shared" si="7"/>
        <v>[Win 3]_Lotteria_Mar</v>
      </c>
      <c r="H414" s="247" t="s">
        <v>3205</v>
      </c>
      <c r="I414" s="193" t="s">
        <v>3206</v>
      </c>
      <c r="J414" s="170" t="s">
        <v>931</v>
      </c>
      <c r="K414" s="159"/>
      <c r="L414" s="159"/>
      <c r="M414" s="159"/>
      <c r="N414" s="168"/>
      <c r="O414" s="155" t="s">
        <v>1057</v>
      </c>
      <c r="P414" s="168"/>
      <c r="Q414" s="176" t="s">
        <v>3207</v>
      </c>
      <c r="R414" s="176" t="s">
        <v>3208</v>
      </c>
      <c r="S414" s="176" t="s">
        <v>3209</v>
      </c>
      <c r="T414" s="176" t="s">
        <v>3210</v>
      </c>
      <c r="U414" s="155" t="s">
        <v>696</v>
      </c>
      <c r="V414" s="155" t="b">
        <v>0</v>
      </c>
      <c r="W414" s="179" t="s">
        <v>3211</v>
      </c>
      <c r="X414" s="168"/>
      <c r="Y414" s="173">
        <v>19541</v>
      </c>
      <c r="Z414" s="162" t="s">
        <v>3212</v>
      </c>
      <c r="AA414" s="163" t="str">
        <f t="shared" si="4"/>
        <v>https://shopeefood.vn/bo-suu-tap/w3-lotteria-50</v>
      </c>
      <c r="AB414" s="164" t="str">
        <f t="shared" si="5"/>
        <v>https://shopeefood.shopee.vn/bo-suu-tap/w3-lotteria-50</v>
      </c>
    </row>
    <row r="415" spans="1:28" ht="105">
      <c r="A415" s="315" t="s">
        <v>1852</v>
      </c>
      <c r="B415" s="152"/>
      <c r="C415" s="152" t="s">
        <v>706</v>
      </c>
      <c r="D415" s="152" t="s">
        <v>217</v>
      </c>
      <c r="E415" s="243" t="s">
        <v>928</v>
      </c>
      <c r="F415" s="166" t="s">
        <v>1852</v>
      </c>
      <c r="G415" s="217" t="str">
        <f t="shared" si="7"/>
        <v>[Win 4]_Lotteria_Mar</v>
      </c>
      <c r="H415" s="247" t="s">
        <v>3213</v>
      </c>
      <c r="I415" s="176" t="s">
        <v>3214</v>
      </c>
      <c r="J415" s="170" t="s">
        <v>931</v>
      </c>
      <c r="K415" s="159"/>
      <c r="L415" s="159"/>
      <c r="M415" s="159"/>
      <c r="N415" s="168"/>
      <c r="O415" s="155" t="s">
        <v>1057</v>
      </c>
      <c r="P415" s="168"/>
      <c r="Q415" s="176" t="s">
        <v>3215</v>
      </c>
      <c r="R415" s="177"/>
      <c r="S415" s="177"/>
      <c r="T415" s="177"/>
      <c r="U415" s="155" t="s">
        <v>696</v>
      </c>
      <c r="V415" s="155" t="b">
        <v>0</v>
      </c>
      <c r="W415" s="170" t="s">
        <v>3211</v>
      </c>
      <c r="X415" s="168"/>
      <c r="Y415" s="173">
        <v>19570</v>
      </c>
      <c r="Z415" s="162" t="s">
        <v>3216</v>
      </c>
      <c r="AA415" s="163" t="str">
        <f t="shared" si="4"/>
        <v>https://shopeefood.vn/bo-suu-tap/w4-lotteria</v>
      </c>
      <c r="AB415" s="164" t="str">
        <f t="shared" si="5"/>
        <v>https://shopeefood.shopee.vn/bo-suu-tap/w4-lotteria</v>
      </c>
    </row>
    <row r="416" spans="1:28" ht="195">
      <c r="A416" s="315" t="s">
        <v>1852</v>
      </c>
      <c r="B416" s="152"/>
      <c r="C416" s="152" t="s">
        <v>706</v>
      </c>
      <c r="D416" s="152" t="s">
        <v>211</v>
      </c>
      <c r="E416" s="243" t="s">
        <v>928</v>
      </c>
      <c r="F416" s="166" t="s">
        <v>1852</v>
      </c>
      <c r="G416" s="217" t="str">
        <f t="shared" si="7"/>
        <v>[Win 1]_Lotteria_Mar</v>
      </c>
      <c r="H416" s="304" t="s">
        <v>3217</v>
      </c>
      <c r="I416" s="193" t="s">
        <v>3218</v>
      </c>
      <c r="J416" s="170" t="s">
        <v>931</v>
      </c>
      <c r="K416" s="159"/>
      <c r="L416" s="159"/>
      <c r="M416" s="159"/>
      <c r="N416" s="168"/>
      <c r="O416" s="155" t="s">
        <v>1057</v>
      </c>
      <c r="P416" s="168"/>
      <c r="Q416" s="193"/>
      <c r="R416" s="177" t="s">
        <v>3219</v>
      </c>
      <c r="S416" s="177" t="s">
        <v>3220</v>
      </c>
      <c r="T416" s="176" t="s">
        <v>3221</v>
      </c>
      <c r="U416" s="155" t="s">
        <v>696</v>
      </c>
      <c r="V416" s="155" t="b">
        <v>0</v>
      </c>
      <c r="W416" s="170" t="s">
        <v>3211</v>
      </c>
      <c r="X416" s="168"/>
      <c r="Y416" s="173">
        <v>19505</v>
      </c>
      <c r="Z416" s="162" t="s">
        <v>3222</v>
      </c>
      <c r="AA416" s="163" t="str">
        <f t="shared" si="4"/>
        <v>https://shopeefood.vn/bo-suu-tap/w1-lotteria</v>
      </c>
      <c r="AB416" s="164" t="str">
        <f t="shared" si="5"/>
        <v>https://shopeefood.shopee.vn/bo-suu-tap/w1-lotteria</v>
      </c>
    </row>
    <row r="417" spans="1:28" ht="210">
      <c r="A417" s="315" t="s">
        <v>1852</v>
      </c>
      <c r="B417" s="152"/>
      <c r="C417" s="152" t="s">
        <v>706</v>
      </c>
      <c r="D417" s="152" t="s">
        <v>213</v>
      </c>
      <c r="E417" s="243" t="s">
        <v>928</v>
      </c>
      <c r="F417" s="166" t="s">
        <v>1852</v>
      </c>
      <c r="G417" s="217" t="str">
        <f t="shared" si="7"/>
        <v>[Win 2]_Lotteria_Mar</v>
      </c>
      <c r="H417" s="304" t="s">
        <v>3223</v>
      </c>
      <c r="I417" s="193" t="s">
        <v>3224</v>
      </c>
      <c r="J417" s="170" t="s">
        <v>931</v>
      </c>
      <c r="K417" s="159"/>
      <c r="L417" s="159"/>
      <c r="M417" s="159"/>
      <c r="N417" s="168"/>
      <c r="O417" s="155" t="s">
        <v>1057</v>
      </c>
      <c r="P417" s="168"/>
      <c r="Q417" s="193"/>
      <c r="R417" s="177" t="s">
        <v>3225</v>
      </c>
      <c r="S417" s="177" t="s">
        <v>3226</v>
      </c>
      <c r="T417" s="176" t="s">
        <v>3227</v>
      </c>
      <c r="U417" s="155" t="s">
        <v>696</v>
      </c>
      <c r="V417" s="155" t="b">
        <v>0</v>
      </c>
      <c r="W417" s="179" t="s">
        <v>3211</v>
      </c>
      <c r="X417" s="168"/>
      <c r="Y417" s="173">
        <v>19295</v>
      </c>
      <c r="Z417" s="162" t="s">
        <v>3228</v>
      </c>
      <c r="AA417" s="163" t="str">
        <f t="shared" si="4"/>
        <v>https://shopeefood.vn/bo-suu-tap/w2-lotteria</v>
      </c>
      <c r="AB417" s="164" t="str">
        <f t="shared" si="5"/>
        <v>https://shopeefood.shopee.vn/bo-suu-tap/w2-lotteria</v>
      </c>
    </row>
    <row r="418" spans="1:28" ht="120">
      <c r="A418" s="315" t="s">
        <v>1852</v>
      </c>
      <c r="B418" s="152"/>
      <c r="C418" s="152" t="s">
        <v>706</v>
      </c>
      <c r="D418" s="152" t="s">
        <v>211</v>
      </c>
      <c r="E418" s="191" t="s">
        <v>2479</v>
      </c>
      <c r="F418" s="166" t="s">
        <v>1852</v>
      </c>
      <c r="G418" s="217" t="str">
        <f t="shared" si="7"/>
        <v>[Win 1]_Tiệm Trà Mai Khôi_Mar</v>
      </c>
      <c r="H418" s="176" t="s">
        <v>3229</v>
      </c>
      <c r="I418" s="155" t="s">
        <v>3230</v>
      </c>
      <c r="J418" s="178" t="s">
        <v>2481</v>
      </c>
      <c r="K418" s="159"/>
      <c r="L418" s="157" t="s">
        <v>2482</v>
      </c>
      <c r="M418" s="155"/>
      <c r="N418" s="168" t="s">
        <v>3231</v>
      </c>
      <c r="O418" s="171" t="s">
        <v>3232</v>
      </c>
      <c r="P418" s="168"/>
      <c r="Q418" s="159"/>
      <c r="R418" s="176" t="s">
        <v>3233</v>
      </c>
      <c r="S418" s="168"/>
      <c r="T418" s="168"/>
      <c r="U418" s="155" t="s">
        <v>696</v>
      </c>
      <c r="V418" s="155" t="b">
        <v>1</v>
      </c>
      <c r="W418" s="179" t="s">
        <v>3234</v>
      </c>
      <c r="X418" s="168"/>
      <c r="Y418" s="173">
        <v>19414</v>
      </c>
      <c r="Z418" s="162" t="s">
        <v>3235</v>
      </c>
      <c r="AA418" s="163" t="str">
        <f t="shared" si="4"/>
        <v>https://shopeefood.vn/bo-suu-tap/w1-tiem-tra-mai-khoi</v>
      </c>
      <c r="AB418" s="164" t="str">
        <f t="shared" si="5"/>
        <v>https://shopeefood.shopee.vn/bo-suu-tap/w1-tiem-tra-mai-khoi</v>
      </c>
    </row>
    <row r="419" spans="1:28" ht="314">
      <c r="A419" s="151" t="s">
        <v>1852</v>
      </c>
      <c r="B419" s="152"/>
      <c r="C419" s="152" t="s">
        <v>970</v>
      </c>
      <c r="D419" s="152" t="s">
        <v>205</v>
      </c>
      <c r="E419" s="180" t="s">
        <v>323</v>
      </c>
      <c r="F419" s="181" t="s">
        <v>1320</v>
      </c>
      <c r="G419" s="299" t="str">
        <f t="shared" si="7"/>
        <v>[JBP]_KATINAT Coffee &amp; Tea House_M2T1</v>
      </c>
      <c r="H419" s="176" t="s">
        <v>3236</v>
      </c>
      <c r="I419" s="183" t="s">
        <v>3237</v>
      </c>
      <c r="J419" s="209" t="s">
        <v>1323</v>
      </c>
      <c r="K419" s="162"/>
      <c r="L419" s="162"/>
      <c r="M419" s="162"/>
      <c r="N419" s="169"/>
      <c r="O419" s="183"/>
      <c r="P419" s="169"/>
      <c r="Q419" s="183" t="s">
        <v>3238</v>
      </c>
      <c r="R419" s="183" t="s">
        <v>3238</v>
      </c>
      <c r="S419" s="183" t="s">
        <v>3239</v>
      </c>
      <c r="T419" s="183" t="s">
        <v>3239</v>
      </c>
      <c r="U419" s="155" t="s">
        <v>696</v>
      </c>
      <c r="V419" s="155" t="b">
        <v>0</v>
      </c>
      <c r="W419" s="179" t="s">
        <v>3240</v>
      </c>
      <c r="X419" s="168"/>
      <c r="Y419" s="173">
        <v>19241</v>
      </c>
      <c r="Z419" s="162" t="s">
        <v>3241</v>
      </c>
      <c r="AA419" s="163" t="str">
        <f t="shared" si="4"/>
        <v>https://shopeefood.vn/bo-suu-tap/jb-katinat</v>
      </c>
      <c r="AB419" s="164" t="str">
        <f t="shared" si="5"/>
        <v>https://shopeefood.shopee.vn/bo-suu-tap/jb-katinat</v>
      </c>
    </row>
    <row r="420" spans="1:28" ht="240">
      <c r="A420" s="151" t="s">
        <v>1852</v>
      </c>
      <c r="B420" s="152"/>
      <c r="C420" s="152" t="s">
        <v>970</v>
      </c>
      <c r="D420" s="152" t="s">
        <v>205</v>
      </c>
      <c r="E420" s="180" t="s">
        <v>323</v>
      </c>
      <c r="F420" s="181" t="s">
        <v>2451</v>
      </c>
      <c r="G420" s="299" t="str">
        <f t="shared" si="7"/>
        <v>[JBP]_KATINAT Coffee &amp; Tea House_Combo 20%</v>
      </c>
      <c r="H420" s="176" t="s">
        <v>3242</v>
      </c>
      <c r="I420" s="183" t="s">
        <v>3243</v>
      </c>
      <c r="J420" s="209" t="s">
        <v>1323</v>
      </c>
      <c r="K420" s="162"/>
      <c r="L420" s="162"/>
      <c r="M420" s="162"/>
      <c r="N420" s="169"/>
      <c r="O420" s="183"/>
      <c r="P420" s="169"/>
      <c r="Q420" s="183" t="s">
        <v>3244</v>
      </c>
      <c r="R420" s="183" t="s">
        <v>3244</v>
      </c>
      <c r="S420" s="183" t="s">
        <v>3244</v>
      </c>
      <c r="T420" s="183" t="s">
        <v>3245</v>
      </c>
      <c r="U420" s="155" t="s">
        <v>696</v>
      </c>
      <c r="V420" s="155" t="b">
        <v>0</v>
      </c>
      <c r="W420" s="179" t="s">
        <v>3246</v>
      </c>
      <c r="X420" s="168"/>
      <c r="Y420" s="173">
        <v>19280</v>
      </c>
      <c r="Z420" s="162" t="s">
        <v>3247</v>
      </c>
      <c r="AA420" s="163" t="str">
        <f t="shared" si="4"/>
        <v>https://shopeefood.vn/bo-suu-tap/jb-katinat-cf</v>
      </c>
      <c r="AB420" s="164" t="str">
        <f t="shared" si="5"/>
        <v>https://shopeefood.shopee.vn/bo-suu-tap/jb-katinat-cf</v>
      </c>
    </row>
    <row r="421" spans="1:28" ht="195">
      <c r="A421" s="151" t="s">
        <v>1852</v>
      </c>
      <c r="B421" s="152"/>
      <c r="C421" s="152" t="s">
        <v>970</v>
      </c>
      <c r="D421" s="152" t="s">
        <v>205</v>
      </c>
      <c r="E421" s="180" t="s">
        <v>323</v>
      </c>
      <c r="F421" s="181" t="s">
        <v>3248</v>
      </c>
      <c r="G421" s="299" t="str">
        <f t="shared" si="7"/>
        <v>[JBP]_KATINAT Coffee &amp; Tea House_3 mónBAU</v>
      </c>
      <c r="H421" s="176" t="s">
        <v>3249</v>
      </c>
      <c r="I421" s="183" t="s">
        <v>3250</v>
      </c>
      <c r="J421" s="209" t="s">
        <v>1323</v>
      </c>
      <c r="K421" s="162"/>
      <c r="L421" s="162"/>
      <c r="M421" s="162"/>
      <c r="N421" s="169"/>
      <c r="O421" s="183"/>
      <c r="P421" s="169"/>
      <c r="Q421" s="183" t="s">
        <v>3251</v>
      </c>
      <c r="R421" s="183" t="s">
        <v>3251</v>
      </c>
      <c r="S421" s="183" t="s">
        <v>3251</v>
      </c>
      <c r="T421" s="183" t="s">
        <v>3251</v>
      </c>
      <c r="U421" s="155" t="s">
        <v>696</v>
      </c>
      <c r="V421" s="155" t="b">
        <v>0</v>
      </c>
      <c r="W421" s="170" t="s">
        <v>3252</v>
      </c>
      <c r="X421" s="168"/>
      <c r="Y421" s="173">
        <v>19232</v>
      </c>
      <c r="Z421" s="162" t="s">
        <v>3253</v>
      </c>
      <c r="AA421" s="163" t="str">
        <f t="shared" si="4"/>
        <v>https://shopeefood.vn/bo-suu-tap/jb-katinat-coffee</v>
      </c>
      <c r="AB421" s="164" t="str">
        <f t="shared" si="5"/>
        <v>https://shopeefood.shopee.vn/bo-suu-tap/jb-katinat-coffee</v>
      </c>
    </row>
    <row r="422" spans="1:28" ht="120">
      <c r="A422" s="315" t="s">
        <v>1852</v>
      </c>
      <c r="B422" s="152"/>
      <c r="C422" s="152" t="s">
        <v>706</v>
      </c>
      <c r="D422" s="152" t="s">
        <v>222</v>
      </c>
      <c r="E422" s="191" t="s">
        <v>2434</v>
      </c>
      <c r="F422" s="166" t="s">
        <v>3118</v>
      </c>
      <c r="G422" s="217" t="str">
        <f t="shared" si="7"/>
        <v>[Alacarte CB]_Ding Tea_Mar.CB4</v>
      </c>
      <c r="H422" s="322" t="s">
        <v>3254</v>
      </c>
      <c r="I422" s="193" t="s">
        <v>3255</v>
      </c>
      <c r="J422" s="179" t="s">
        <v>3256</v>
      </c>
      <c r="K422" s="193"/>
      <c r="L422" s="170" t="s">
        <v>3257</v>
      </c>
      <c r="M422" s="193"/>
      <c r="N422" s="177"/>
      <c r="O422" s="176" t="s">
        <v>3258</v>
      </c>
      <c r="P422" s="177"/>
      <c r="Q422" s="193"/>
      <c r="R422" s="177" t="s">
        <v>3259</v>
      </c>
      <c r="S422" s="177"/>
      <c r="T422" s="177"/>
      <c r="U422" s="155" t="s">
        <v>696</v>
      </c>
      <c r="V422" s="155" t="b">
        <v>1</v>
      </c>
      <c r="W422" s="179" t="s">
        <v>3260</v>
      </c>
      <c r="X422" s="168"/>
      <c r="Y422" s="173">
        <v>19445</v>
      </c>
      <c r="Z422" s="162" t="s">
        <v>3261</v>
      </c>
      <c r="AA422" s="163" t="str">
        <f t="shared" si="4"/>
        <v>https://shopeefood.vn/bo-suu-tap/a-ding-tea</v>
      </c>
      <c r="AB422" s="164" t="str">
        <f t="shared" si="5"/>
        <v>https://shopeefood.shopee.vn/bo-suu-tap/a-ding-tea</v>
      </c>
    </row>
    <row r="423" spans="1:28" ht="120">
      <c r="A423" s="315" t="s">
        <v>1852</v>
      </c>
      <c r="B423" s="152"/>
      <c r="C423" s="152" t="s">
        <v>706</v>
      </c>
      <c r="D423" s="152" t="s">
        <v>222</v>
      </c>
      <c r="E423" s="191" t="s">
        <v>2434</v>
      </c>
      <c r="F423" s="166" t="s">
        <v>2595</v>
      </c>
      <c r="G423" s="217" t="str">
        <f t="shared" si="7"/>
        <v>[Alacarte CB]_Ding Tea_Mar.CB1</v>
      </c>
      <c r="H423" s="182" t="s">
        <v>3262</v>
      </c>
      <c r="I423" s="193" t="s">
        <v>3263</v>
      </c>
      <c r="J423" s="179" t="s">
        <v>2437</v>
      </c>
      <c r="K423" s="193"/>
      <c r="L423" s="193"/>
      <c r="M423" s="193"/>
      <c r="N423" s="177"/>
      <c r="O423" s="176" t="s">
        <v>791</v>
      </c>
      <c r="P423" s="177"/>
      <c r="Q423" s="193"/>
      <c r="R423" s="177" t="s">
        <v>3264</v>
      </c>
      <c r="S423" s="177"/>
      <c r="T423" s="177"/>
      <c r="U423" s="155" t="s">
        <v>696</v>
      </c>
      <c r="V423" s="155" t="b">
        <v>1</v>
      </c>
      <c r="W423" s="179" t="s">
        <v>3265</v>
      </c>
      <c r="X423" s="168"/>
      <c r="Y423" s="173">
        <v>19571</v>
      </c>
      <c r="Z423" s="162" t="s">
        <v>3266</v>
      </c>
      <c r="AA423" s="163" t="str">
        <f t="shared" si="4"/>
        <v>https://shopeefood.vn/bo-suu-tap/a-ding-tea-20</v>
      </c>
      <c r="AB423" s="164" t="str">
        <f t="shared" si="5"/>
        <v>https://shopeefood.shopee.vn/bo-suu-tap/a-ding-tea-20</v>
      </c>
    </row>
    <row r="424" spans="1:28" ht="105">
      <c r="A424" s="315" t="s">
        <v>1852</v>
      </c>
      <c r="B424" s="152"/>
      <c r="C424" s="152" t="s">
        <v>706</v>
      </c>
      <c r="D424" s="152" t="s">
        <v>222</v>
      </c>
      <c r="E424" s="191" t="s">
        <v>218</v>
      </c>
      <c r="F424" s="176" t="s">
        <v>2180</v>
      </c>
      <c r="G424" s="217" t="str">
        <f t="shared" si="7"/>
        <v>[Alacarte CB]_Bánh Mì Tuhu Bread_Mar.CB3</v>
      </c>
      <c r="H424" s="193" t="s">
        <v>3267</v>
      </c>
      <c r="I424" s="193" t="s">
        <v>3268</v>
      </c>
      <c r="J424" s="170" t="s">
        <v>3269</v>
      </c>
      <c r="K424" s="193"/>
      <c r="L424" s="193"/>
      <c r="M424" s="193"/>
      <c r="N424" s="177"/>
      <c r="O424" s="176" t="s">
        <v>1057</v>
      </c>
      <c r="P424" s="177"/>
      <c r="Q424" s="193"/>
      <c r="R424" s="177" t="s">
        <v>3270</v>
      </c>
      <c r="S424" s="177"/>
      <c r="T424" s="177"/>
      <c r="U424" s="155" t="s">
        <v>1259</v>
      </c>
      <c r="V424" s="155" t="b">
        <v>0</v>
      </c>
      <c r="W424" s="170" t="s">
        <v>3271</v>
      </c>
      <c r="X424" s="168"/>
      <c r="Y424" s="173">
        <v>19430</v>
      </c>
      <c r="Z424" s="162" t="s">
        <v>3272</v>
      </c>
      <c r="AA424" s="163" t="str">
        <f t="shared" si="4"/>
        <v>https://shopeefood.vn/bo-suu-tap/a-tuhu-bread</v>
      </c>
      <c r="AB424" s="164" t="str">
        <f t="shared" si="5"/>
        <v>https://shopeefood.shopee.vn/bo-suu-tap/a-tuhu-bread</v>
      </c>
    </row>
    <row r="425" spans="1:28" ht="90">
      <c r="A425" s="315" t="s">
        <v>1852</v>
      </c>
      <c r="B425" s="152"/>
      <c r="C425" s="152" t="s">
        <v>706</v>
      </c>
      <c r="D425" s="152" t="s">
        <v>222</v>
      </c>
      <c r="E425" s="174" t="s">
        <v>1346</v>
      </c>
      <c r="F425" s="166" t="s">
        <v>2595</v>
      </c>
      <c r="G425" s="217" t="str">
        <f t="shared" si="7"/>
        <v>[Alacarte CB]_LaBoong - Trà Ô Long Làng LaBoong_Mar.CB1</v>
      </c>
      <c r="H425" s="176" t="s">
        <v>3273</v>
      </c>
      <c r="I425" s="176" t="s">
        <v>3274</v>
      </c>
      <c r="J425" s="179" t="s">
        <v>1348</v>
      </c>
      <c r="K425" s="193"/>
      <c r="L425" s="193"/>
      <c r="M425" s="193"/>
      <c r="N425" s="177"/>
      <c r="O425" s="193" t="s">
        <v>2447</v>
      </c>
      <c r="P425" s="177"/>
      <c r="Q425" s="193"/>
      <c r="R425" s="176" t="s">
        <v>3275</v>
      </c>
      <c r="S425" s="177"/>
      <c r="T425" s="177"/>
      <c r="U425" s="155" t="s">
        <v>696</v>
      </c>
      <c r="V425" s="155" t="b">
        <v>0</v>
      </c>
      <c r="W425" s="179" t="s">
        <v>3276</v>
      </c>
      <c r="X425" s="168"/>
      <c r="Y425" s="173">
        <v>19399</v>
      </c>
      <c r="Z425" s="162" t="s">
        <v>3277</v>
      </c>
      <c r="AA425" s="163" t="str">
        <f t="shared" si="4"/>
        <v>https://shopeefood.vn/bo-suu-tap/a-laboong</v>
      </c>
      <c r="AB425" s="164" t="str">
        <f t="shared" si="5"/>
        <v>https://shopeefood.shopee.vn/bo-suu-tap/a-laboong</v>
      </c>
    </row>
    <row r="426" spans="1:28" ht="180">
      <c r="A426" s="315" t="s">
        <v>1852</v>
      </c>
      <c r="B426" s="152"/>
      <c r="C426" s="152" t="s">
        <v>706</v>
      </c>
      <c r="D426" s="152" t="s">
        <v>222</v>
      </c>
      <c r="E426" s="191" t="s">
        <v>2193</v>
      </c>
      <c r="F426" s="176" t="s">
        <v>2682</v>
      </c>
      <c r="G426" s="217" t="str">
        <f t="shared" si="7"/>
        <v>[Alacarte CB]_FLYCHEF_Mar.CB2</v>
      </c>
      <c r="H426" s="176" t="s">
        <v>3278</v>
      </c>
      <c r="I426" s="193" t="s">
        <v>2597</v>
      </c>
      <c r="J426" s="170" t="s">
        <v>3279</v>
      </c>
      <c r="K426" s="193"/>
      <c r="L426" s="193"/>
      <c r="M426" s="193"/>
      <c r="N426" s="177"/>
      <c r="O426" s="176" t="s">
        <v>1057</v>
      </c>
      <c r="P426" s="177"/>
      <c r="Q426" s="193"/>
      <c r="R426" s="177" t="s">
        <v>3280</v>
      </c>
      <c r="S426" s="177"/>
      <c r="T426" s="177"/>
      <c r="U426" s="155" t="s">
        <v>725</v>
      </c>
      <c r="V426" s="155" t="b">
        <v>0</v>
      </c>
      <c r="W426" s="170" t="s">
        <v>3281</v>
      </c>
      <c r="X426" s="168"/>
      <c r="Y426" s="173">
        <v>19356</v>
      </c>
      <c r="Z426" s="162" t="s">
        <v>3282</v>
      </c>
      <c r="AA426" s="163" t="str">
        <f t="shared" si="4"/>
        <v>https://shopeefood.vn/bo-suu-tap/a-flychef</v>
      </c>
      <c r="AB426" s="164" t="str">
        <f t="shared" si="5"/>
        <v>https://shopeefood.shopee.vn/bo-suu-tap/a-flychef</v>
      </c>
    </row>
    <row r="427" spans="1:28" ht="225">
      <c r="A427" s="315" t="s">
        <v>1852</v>
      </c>
      <c r="B427" s="152"/>
      <c r="C427" s="152" t="s">
        <v>706</v>
      </c>
      <c r="D427" s="152" t="s">
        <v>219</v>
      </c>
      <c r="E427" s="191" t="s">
        <v>1046</v>
      </c>
      <c r="F427" s="155" t="s">
        <v>1852</v>
      </c>
      <c r="G427" s="217" t="str">
        <f t="shared" si="7"/>
        <v>[Alacarte]_Trà sữa Bingxue_Mar</v>
      </c>
      <c r="H427" s="176" t="s">
        <v>3283</v>
      </c>
      <c r="I427" s="176" t="s">
        <v>3284</v>
      </c>
      <c r="J427" s="194" t="s">
        <v>1049</v>
      </c>
      <c r="K427" s="159"/>
      <c r="L427" s="159"/>
      <c r="M427" s="159"/>
      <c r="N427" s="168"/>
      <c r="O427" s="176" t="s">
        <v>1057</v>
      </c>
      <c r="P427" s="168"/>
      <c r="Q427" s="159"/>
      <c r="R427" s="176" t="s">
        <v>3285</v>
      </c>
      <c r="S427" s="168"/>
      <c r="T427" s="177" t="s">
        <v>3286</v>
      </c>
      <c r="U427" s="155" t="s">
        <v>725</v>
      </c>
      <c r="V427" s="155" t="b">
        <v>1</v>
      </c>
      <c r="W427" s="179" t="s">
        <v>1920</v>
      </c>
      <c r="X427" s="168"/>
      <c r="Y427" s="173">
        <v>19296</v>
      </c>
      <c r="Z427" s="162" t="s">
        <v>3287</v>
      </c>
      <c r="AA427" s="163" t="str">
        <f t="shared" si="4"/>
        <v>https://shopeefood.vn/bo-suu-tap/a-tra-sua-bingxue</v>
      </c>
      <c r="AB427" s="164" t="str">
        <f t="shared" si="5"/>
        <v>https://shopeefood.shopee.vn/bo-suu-tap/a-tra-sua-bingxue</v>
      </c>
    </row>
    <row r="428" spans="1:28" ht="165">
      <c r="A428" s="151" t="s">
        <v>1852</v>
      </c>
      <c r="B428" s="152"/>
      <c r="C428" s="152" t="s">
        <v>717</v>
      </c>
      <c r="D428" s="155" t="s">
        <v>219</v>
      </c>
      <c r="E428" s="183" t="s">
        <v>3288</v>
      </c>
      <c r="F428" s="155" t="s">
        <v>1852</v>
      </c>
      <c r="G428" s="217" t="str">
        <f t="shared" si="7"/>
        <v>[Alacarte]_BonPas Bakery &amp; Cafe_Mar</v>
      </c>
      <c r="H428" s="183" t="s">
        <v>3289</v>
      </c>
      <c r="I428" s="183" t="s">
        <v>3290</v>
      </c>
      <c r="J428" s="184" t="s">
        <v>3291</v>
      </c>
      <c r="K428" s="162"/>
      <c r="L428" s="162"/>
      <c r="M428" s="162"/>
      <c r="N428" s="169"/>
      <c r="O428" s="162" t="s">
        <v>2447</v>
      </c>
      <c r="P428" s="169"/>
      <c r="Q428" s="162"/>
      <c r="R428" s="168"/>
      <c r="S428" s="176" t="s">
        <v>3292</v>
      </c>
      <c r="T428" s="177"/>
      <c r="U428" s="155" t="s">
        <v>696</v>
      </c>
      <c r="V428" s="155" t="b">
        <v>0</v>
      </c>
      <c r="W428" s="179" t="s">
        <v>3293</v>
      </c>
      <c r="X428" s="168"/>
      <c r="Y428" s="173">
        <v>19297</v>
      </c>
      <c r="Z428" s="162" t="s">
        <v>3294</v>
      </c>
      <c r="AA428" s="163" t="str">
        <f t="shared" si="4"/>
        <v>https://shopeefood.vn/bo-suu-tap/a-bonpas-bakery--cafe</v>
      </c>
      <c r="AB428" s="164" t="str">
        <f t="shared" si="5"/>
        <v>https://shopeefood.shopee.vn/bo-suu-tap/a-bonpas-bakery--cafe</v>
      </c>
    </row>
    <row r="429" spans="1:28" ht="120">
      <c r="A429" s="315" t="s">
        <v>1852</v>
      </c>
      <c r="B429" s="152"/>
      <c r="C429" s="152" t="s">
        <v>706</v>
      </c>
      <c r="D429" s="152" t="s">
        <v>222</v>
      </c>
      <c r="E429" s="174" t="s">
        <v>1296</v>
      </c>
      <c r="F429" s="155" t="s">
        <v>3118</v>
      </c>
      <c r="G429" s="217" t="str">
        <f t="shared" si="7"/>
        <v>[Alacarte CB]_Cơm Thố Bách Khoa_Mar.CB4</v>
      </c>
      <c r="H429" s="193" t="s">
        <v>3295</v>
      </c>
      <c r="I429" s="193" t="s">
        <v>3296</v>
      </c>
      <c r="J429" s="178" t="s">
        <v>1299</v>
      </c>
      <c r="K429" s="159"/>
      <c r="L429" s="159"/>
      <c r="M429" s="159"/>
      <c r="N429" s="168"/>
      <c r="O429" s="176" t="s">
        <v>1057</v>
      </c>
      <c r="P429" s="168"/>
      <c r="Q429" s="159"/>
      <c r="R429" s="221" t="s">
        <v>3297</v>
      </c>
      <c r="S429" s="168"/>
      <c r="T429" s="168"/>
      <c r="U429" s="155" t="s">
        <v>725</v>
      </c>
      <c r="V429" s="155" t="b">
        <v>0</v>
      </c>
      <c r="W429" s="170" t="s">
        <v>3298</v>
      </c>
      <c r="X429" s="168"/>
      <c r="Y429" s="173">
        <v>19518</v>
      </c>
      <c r="Z429" s="162" t="s">
        <v>3299</v>
      </c>
      <c r="AA429" s="163" t="str">
        <f t="shared" si="4"/>
        <v>https://shopeefood.vn/bo-suu-tap/a-com-tho-bach-khoa</v>
      </c>
      <c r="AB429" s="164" t="str">
        <f t="shared" si="5"/>
        <v>https://shopeefood.shopee.vn/bo-suu-tap/a-com-tho-bach-khoa</v>
      </c>
    </row>
    <row r="430" spans="1:28" ht="90">
      <c r="A430" s="151" t="s">
        <v>1852</v>
      </c>
      <c r="B430" s="152"/>
      <c r="C430" s="152" t="s">
        <v>717</v>
      </c>
      <c r="D430" s="155" t="s">
        <v>213</v>
      </c>
      <c r="E430" s="162" t="s">
        <v>1097</v>
      </c>
      <c r="F430" s="155" t="s">
        <v>3300</v>
      </c>
      <c r="G430" s="217" t="str">
        <f t="shared" si="7"/>
        <v>[Win 2]_Trà Sữa Sunday Basic_Mar.B1G1</v>
      </c>
      <c r="H430" s="155" t="s">
        <v>3301</v>
      </c>
      <c r="I430" s="162" t="s">
        <v>3302</v>
      </c>
      <c r="J430" s="209" t="s">
        <v>1100</v>
      </c>
      <c r="K430" s="162"/>
      <c r="L430" s="162"/>
      <c r="M430" s="162"/>
      <c r="N430" s="360"/>
      <c r="O430" s="176" t="s">
        <v>1057</v>
      </c>
      <c r="P430" s="169"/>
      <c r="Q430" s="183" t="s">
        <v>3303</v>
      </c>
      <c r="R430" s="177"/>
      <c r="S430" s="177"/>
      <c r="T430" s="177"/>
      <c r="U430" s="155" t="s">
        <v>725</v>
      </c>
      <c r="V430" s="155" t="b">
        <v>1</v>
      </c>
      <c r="W430" s="170" t="s">
        <v>1514</v>
      </c>
      <c r="X430" s="168"/>
      <c r="Y430" s="173">
        <v>19357</v>
      </c>
      <c r="Z430" s="162" t="s">
        <v>3304</v>
      </c>
      <c r="AA430" s="163" t="str">
        <f t="shared" si="4"/>
        <v>https://shopeefood.vn/bo-suu-tap/w2-tra-sua-sunday-basic</v>
      </c>
      <c r="AB430" s="164" t="str">
        <f t="shared" si="5"/>
        <v>https://shopeefood.shopee.vn/bo-suu-tap/w2-tra-sua-sunday-basic</v>
      </c>
    </row>
    <row r="431" spans="1:28" ht="165">
      <c r="A431" s="151" t="s">
        <v>1852</v>
      </c>
      <c r="B431" s="152"/>
      <c r="C431" s="152" t="s">
        <v>717</v>
      </c>
      <c r="D431" s="155" t="s">
        <v>213</v>
      </c>
      <c r="E431" s="162" t="s">
        <v>1097</v>
      </c>
      <c r="F431" s="155" t="s">
        <v>3305</v>
      </c>
      <c r="G431" s="217" t="str">
        <f t="shared" si="7"/>
        <v>[Win 2]_Trà Sữa Sunday Basic_Mar.B2G1</v>
      </c>
      <c r="H431" s="176" t="s">
        <v>3306</v>
      </c>
      <c r="I431" s="183" t="s">
        <v>3307</v>
      </c>
      <c r="J431" s="209" t="s">
        <v>1100</v>
      </c>
      <c r="K431" s="162"/>
      <c r="L431" s="209" t="s">
        <v>3308</v>
      </c>
      <c r="M431" s="162"/>
      <c r="N431" s="360" t="s">
        <v>3309</v>
      </c>
      <c r="O431" s="162"/>
      <c r="P431" s="169"/>
      <c r="Q431" s="183" t="s">
        <v>3310</v>
      </c>
      <c r="R431" s="177"/>
      <c r="S431" s="177"/>
      <c r="T431" s="177"/>
      <c r="U431" s="155" t="s">
        <v>696</v>
      </c>
      <c r="V431" s="155" t="b">
        <v>1</v>
      </c>
      <c r="W431" s="179" t="s">
        <v>3311</v>
      </c>
      <c r="X431" s="168"/>
      <c r="Y431" s="173">
        <v>19542</v>
      </c>
      <c r="Z431" s="162" t="s">
        <v>3312</v>
      </c>
      <c r="AA431" s="163" t="str">
        <f t="shared" si="4"/>
        <v>https://shopeefood.vn/bo-suu-tap/w2-sunday-basic</v>
      </c>
      <c r="AB431" s="164" t="str">
        <f t="shared" si="5"/>
        <v>https://shopeefood.shopee.vn/bo-suu-tap/w2-sunday-basic</v>
      </c>
    </row>
    <row r="432" spans="1:28" ht="120">
      <c r="A432" s="315" t="s">
        <v>1852</v>
      </c>
      <c r="B432" s="152"/>
      <c r="C432" s="152" t="s">
        <v>706</v>
      </c>
      <c r="D432" s="152" t="s">
        <v>222</v>
      </c>
      <c r="E432" s="174" t="s">
        <v>806</v>
      </c>
      <c r="F432" s="155" t="s">
        <v>2180</v>
      </c>
      <c r="G432" s="217" t="str">
        <f t="shared" si="7"/>
        <v>[Alacarte CB]_Trà sữa Sharetea - The Alley_Mar.CB3</v>
      </c>
      <c r="H432" s="176" t="s">
        <v>3313</v>
      </c>
      <c r="I432" s="193" t="s">
        <v>3314</v>
      </c>
      <c r="J432" s="170" t="s">
        <v>809</v>
      </c>
      <c r="K432" s="326"/>
      <c r="L432" s="391"/>
      <c r="M432" s="159"/>
      <c r="N432" s="168"/>
      <c r="O432" s="176" t="s">
        <v>1057</v>
      </c>
      <c r="P432" s="168"/>
      <c r="Q432" s="159"/>
      <c r="R432" s="177" t="s">
        <v>3315</v>
      </c>
      <c r="S432" s="168"/>
      <c r="T432" s="168"/>
      <c r="U432" s="155" t="s">
        <v>725</v>
      </c>
      <c r="V432" s="155" t="b">
        <v>0</v>
      </c>
      <c r="W432" s="170" t="s">
        <v>812</v>
      </c>
      <c r="X432" s="168"/>
      <c r="Y432" s="173">
        <v>19519</v>
      </c>
      <c r="Z432" s="162" t="s">
        <v>3316</v>
      </c>
      <c r="AA432" s="163" t="str">
        <f t="shared" si="4"/>
        <v>https://shopeefood.vn/bo-suu-tap/a-sharetea---the-alley</v>
      </c>
      <c r="AB432" s="164" t="str">
        <f t="shared" si="5"/>
        <v>https://shopeefood.shopee.vn/bo-suu-tap/a-sharetea---the-alley</v>
      </c>
    </row>
    <row r="433" spans="1:28" ht="105">
      <c r="A433" s="315" t="s">
        <v>1852</v>
      </c>
      <c r="B433" s="152"/>
      <c r="C433" s="152" t="s">
        <v>706</v>
      </c>
      <c r="D433" s="152" t="s">
        <v>222</v>
      </c>
      <c r="E433" s="153" t="s">
        <v>1065</v>
      </c>
      <c r="F433" s="155" t="s">
        <v>2180</v>
      </c>
      <c r="G433" s="217" t="str">
        <f t="shared" si="7"/>
        <v>[Alacarte CB]_The Alley_Mar.CB3</v>
      </c>
      <c r="H433" s="176" t="s">
        <v>3317</v>
      </c>
      <c r="I433" s="176" t="s">
        <v>3318</v>
      </c>
      <c r="J433" s="194" t="s">
        <v>2467</v>
      </c>
      <c r="K433" s="157"/>
      <c r="L433" s="195"/>
      <c r="M433" s="159"/>
      <c r="N433" s="168"/>
      <c r="O433" s="176" t="s">
        <v>1057</v>
      </c>
      <c r="P433" s="168"/>
      <c r="Q433" s="159"/>
      <c r="R433" s="176" t="s">
        <v>3319</v>
      </c>
      <c r="S433" s="168"/>
      <c r="T433" s="168"/>
      <c r="U433" s="155" t="s">
        <v>725</v>
      </c>
      <c r="V433" s="155" t="b">
        <v>1</v>
      </c>
      <c r="W433" s="170" t="s">
        <v>2469</v>
      </c>
      <c r="X433" s="168"/>
      <c r="Y433" s="173">
        <v>19358</v>
      </c>
      <c r="Z433" s="162" t="s">
        <v>3320</v>
      </c>
      <c r="AA433" s="163" t="str">
        <f t="shared" si="4"/>
        <v>https://shopeefood.vn/bo-suu-tap/a-the-alley</v>
      </c>
      <c r="AB433" s="164" t="str">
        <f t="shared" si="5"/>
        <v>https://shopeefood.shopee.vn/bo-suu-tap/a-the-alley</v>
      </c>
    </row>
    <row r="434" spans="1:28" ht="105">
      <c r="A434" s="315" t="s">
        <v>1852</v>
      </c>
      <c r="B434" s="152"/>
      <c r="C434" s="152" t="s">
        <v>706</v>
      </c>
      <c r="D434" s="152" t="s">
        <v>222</v>
      </c>
      <c r="E434" s="153" t="s">
        <v>1065</v>
      </c>
      <c r="F434" s="155" t="s">
        <v>2682</v>
      </c>
      <c r="G434" s="217" t="str">
        <f t="shared" si="7"/>
        <v>[Alacarte CB]_The Alley_Mar.CB2</v>
      </c>
      <c r="H434" s="176" t="s">
        <v>3321</v>
      </c>
      <c r="I434" s="176" t="s">
        <v>2787</v>
      </c>
      <c r="J434" s="194" t="s">
        <v>2467</v>
      </c>
      <c r="K434" s="157"/>
      <c r="L434" s="195"/>
      <c r="M434" s="159"/>
      <c r="N434" s="168"/>
      <c r="O434" s="176" t="s">
        <v>1057</v>
      </c>
      <c r="P434" s="168"/>
      <c r="Q434" s="159"/>
      <c r="R434" s="155" t="s">
        <v>3322</v>
      </c>
      <c r="S434" s="168"/>
      <c r="T434" s="168"/>
      <c r="U434" s="155" t="s">
        <v>725</v>
      </c>
      <c r="V434" s="155" t="b">
        <v>1</v>
      </c>
      <c r="W434" s="179" t="s">
        <v>2469</v>
      </c>
      <c r="X434" s="168"/>
      <c r="Y434" s="173">
        <v>19405</v>
      </c>
      <c r="Z434" s="162" t="s">
        <v>3323</v>
      </c>
      <c r="AA434" s="163" t="str">
        <f t="shared" si="4"/>
        <v>https://shopeefood.vn/bo-suu-tap/a-the-alley-50</v>
      </c>
      <c r="AB434" s="164" t="str">
        <f t="shared" si="5"/>
        <v>https://shopeefood.shopee.vn/bo-suu-tap/a-the-alley-50</v>
      </c>
    </row>
    <row r="435" spans="1:28" ht="105">
      <c r="A435" s="315" t="s">
        <v>1852</v>
      </c>
      <c r="B435" s="152"/>
      <c r="C435" s="152" t="s">
        <v>706</v>
      </c>
      <c r="D435" s="152" t="s">
        <v>222</v>
      </c>
      <c r="E435" s="153" t="s">
        <v>1065</v>
      </c>
      <c r="F435" s="155" t="s">
        <v>3324</v>
      </c>
      <c r="G435" s="217" t="str">
        <f t="shared" si="7"/>
        <v>[Alacarte CB]_The Alley_Mar.CB4.10</v>
      </c>
      <c r="H435" s="176" t="s">
        <v>3325</v>
      </c>
      <c r="I435" s="176" t="s">
        <v>2856</v>
      </c>
      <c r="J435" s="194" t="s">
        <v>2467</v>
      </c>
      <c r="K435" s="157"/>
      <c r="L435" s="195"/>
      <c r="M435" s="159"/>
      <c r="N435" s="168"/>
      <c r="O435" s="176" t="s">
        <v>1057</v>
      </c>
      <c r="P435" s="168"/>
      <c r="Q435" s="159"/>
      <c r="R435" s="176" t="s">
        <v>3326</v>
      </c>
      <c r="S435" s="168"/>
      <c r="T435" s="168"/>
      <c r="U435" s="155" t="s">
        <v>725</v>
      </c>
      <c r="V435" s="155" t="b">
        <v>1</v>
      </c>
      <c r="W435" s="170" t="s">
        <v>2469</v>
      </c>
      <c r="X435" s="168"/>
      <c r="Y435" s="173">
        <v>19431</v>
      </c>
      <c r="Z435" s="162" t="s">
        <v>3327</v>
      </c>
      <c r="AA435" s="163" t="str">
        <f t="shared" si="4"/>
        <v>https://shopeefood.vn/bo-suu-tap/a-alley-50</v>
      </c>
      <c r="AB435" s="164" t="str">
        <f t="shared" si="5"/>
        <v>https://shopeefood.shopee.vn/bo-suu-tap/a-alley-50</v>
      </c>
    </row>
    <row r="436" spans="1:28" ht="105">
      <c r="A436" s="315" t="s">
        <v>1852</v>
      </c>
      <c r="B436" s="152"/>
      <c r="C436" s="152" t="s">
        <v>706</v>
      </c>
      <c r="D436" s="152" t="s">
        <v>222</v>
      </c>
      <c r="E436" s="153" t="s">
        <v>1065</v>
      </c>
      <c r="F436" s="155" t="s">
        <v>3328</v>
      </c>
      <c r="G436" s="217" t="str">
        <f t="shared" si="7"/>
        <v>[Alacarte CB]_The Alley_Mar.CB4.17</v>
      </c>
      <c r="H436" s="176" t="s">
        <v>3329</v>
      </c>
      <c r="I436" s="176" t="s">
        <v>3330</v>
      </c>
      <c r="J436" s="194" t="s">
        <v>2467</v>
      </c>
      <c r="K436" s="157"/>
      <c r="L436" s="293" t="s">
        <v>3331</v>
      </c>
      <c r="M436" s="176" t="s">
        <v>3332</v>
      </c>
      <c r="N436" s="176" t="s">
        <v>3333</v>
      </c>
      <c r="O436" s="185"/>
      <c r="P436" s="168"/>
      <c r="Q436" s="159"/>
      <c r="R436" s="176" t="s">
        <v>3334</v>
      </c>
      <c r="S436" s="168"/>
      <c r="T436" s="168"/>
      <c r="U436" s="155" t="s">
        <v>696</v>
      </c>
      <c r="V436" s="155" t="b">
        <v>0</v>
      </c>
      <c r="W436" s="179" t="s">
        <v>3335</v>
      </c>
      <c r="X436" s="168"/>
      <c r="Y436" s="173">
        <v>19520</v>
      </c>
      <c r="Z436" s="162" t="s">
        <v>3336</v>
      </c>
      <c r="AA436" s="163" t="str">
        <f t="shared" si="4"/>
        <v>https://shopeefood.vn/bo-suu-tap/a-the-alley-20</v>
      </c>
      <c r="AB436" s="164" t="str">
        <f t="shared" si="5"/>
        <v>https://shopeefood.shopee.vn/bo-suu-tap/a-the-alley-20</v>
      </c>
    </row>
    <row r="437" spans="1:28" ht="135">
      <c r="A437" s="151" t="s">
        <v>1852</v>
      </c>
      <c r="B437" s="152"/>
      <c r="C437" s="152" t="s">
        <v>717</v>
      </c>
      <c r="D437" s="155" t="s">
        <v>222</v>
      </c>
      <c r="E437" s="162" t="s">
        <v>295</v>
      </c>
      <c r="F437" s="155" t="s">
        <v>3337</v>
      </c>
      <c r="G437" s="217" t="str">
        <f t="shared" si="7"/>
        <v>[Alacarte CB]_Gà Nướng Ò Ó O_Mar.CB9</v>
      </c>
      <c r="H437" s="176" t="s">
        <v>3338</v>
      </c>
      <c r="I437" s="162" t="s">
        <v>3255</v>
      </c>
      <c r="J437" s="184" t="s">
        <v>2007</v>
      </c>
      <c r="K437" s="162"/>
      <c r="L437" s="162"/>
      <c r="M437" s="162"/>
      <c r="N437" s="169"/>
      <c r="O437" s="176" t="s">
        <v>1057</v>
      </c>
      <c r="P437" s="169"/>
      <c r="Q437" s="183" t="s">
        <v>3339</v>
      </c>
      <c r="R437" s="177"/>
      <c r="S437" s="177"/>
      <c r="T437" s="177"/>
      <c r="U437" s="155" t="s">
        <v>696</v>
      </c>
      <c r="V437" s="155" t="b">
        <v>0</v>
      </c>
      <c r="W437" s="170" t="s">
        <v>2009</v>
      </c>
      <c r="X437" s="168"/>
      <c r="Y437" s="173">
        <v>19446</v>
      </c>
      <c r="Z437" s="162" t="s">
        <v>3340</v>
      </c>
      <c r="AA437" s="163" t="str">
        <f t="shared" si="4"/>
        <v>https://shopeefood.vn/bo-suu-tap/a-ga-nuong-o-o-o</v>
      </c>
      <c r="AB437" s="164" t="str">
        <f t="shared" si="5"/>
        <v>https://shopeefood.shopee.vn/bo-suu-tap/a-ga-nuong-o-o-o</v>
      </c>
    </row>
    <row r="438" spans="1:28" ht="75">
      <c r="A438" s="151" t="s">
        <v>1852</v>
      </c>
      <c r="B438" s="152"/>
      <c r="C438" s="152" t="s">
        <v>717</v>
      </c>
      <c r="D438" s="155" t="s">
        <v>222</v>
      </c>
      <c r="E438" s="162" t="s">
        <v>273</v>
      </c>
      <c r="F438" s="155" t="s">
        <v>3337</v>
      </c>
      <c r="G438" s="217" t="str">
        <f t="shared" si="7"/>
        <v>[Alacarte CB]_Cơm Tấm Ba Lộc_Mar.CB9</v>
      </c>
      <c r="H438" s="155" t="s">
        <v>3341</v>
      </c>
      <c r="I438" s="162" t="s">
        <v>2529</v>
      </c>
      <c r="J438" s="170" t="s">
        <v>2012</v>
      </c>
      <c r="K438" s="162"/>
      <c r="L438" s="162"/>
      <c r="M438" s="162"/>
      <c r="N438" s="169"/>
      <c r="O438" s="176" t="s">
        <v>1057</v>
      </c>
      <c r="P438" s="169"/>
      <c r="Q438" s="183" t="s">
        <v>3342</v>
      </c>
      <c r="R438" s="177"/>
      <c r="S438" s="177"/>
      <c r="T438" s="177"/>
      <c r="U438" s="155" t="s">
        <v>696</v>
      </c>
      <c r="V438" s="155" t="b">
        <v>0</v>
      </c>
      <c r="W438" s="179" t="s">
        <v>2014</v>
      </c>
      <c r="X438" s="168"/>
      <c r="Y438" s="173">
        <v>19447</v>
      </c>
      <c r="Z438" s="162" t="s">
        <v>3343</v>
      </c>
      <c r="AA438" s="163" t="str">
        <f t="shared" si="4"/>
        <v>https://shopeefood.vn/bo-suu-tap/a-com-tam-ba-loc</v>
      </c>
      <c r="AB438" s="164" t="str">
        <f t="shared" si="5"/>
        <v>https://shopeefood.shopee.vn/bo-suu-tap/a-com-tam-ba-loc</v>
      </c>
    </row>
    <row r="439" spans="1:28" ht="90">
      <c r="A439" s="151" t="s">
        <v>1852</v>
      </c>
      <c r="B439" s="152"/>
      <c r="C439" s="152" t="s">
        <v>717</v>
      </c>
      <c r="D439" s="155" t="s">
        <v>217</v>
      </c>
      <c r="E439" s="162" t="s">
        <v>2016</v>
      </c>
      <c r="F439" s="155" t="s">
        <v>1852</v>
      </c>
      <c r="G439" s="217" t="str">
        <f t="shared" si="7"/>
        <v>[Win 4]_Đậu Má Mix - Đậu Nành &amp; Rau Má_Mar</v>
      </c>
      <c r="H439" s="155" t="s">
        <v>3344</v>
      </c>
      <c r="I439" s="162" t="s">
        <v>2513</v>
      </c>
      <c r="J439" s="170" t="s">
        <v>2018</v>
      </c>
      <c r="K439" s="162"/>
      <c r="L439" s="162"/>
      <c r="M439" s="162"/>
      <c r="N439" s="169"/>
      <c r="O439" s="176" t="s">
        <v>1057</v>
      </c>
      <c r="P439" s="169"/>
      <c r="Q439" s="183" t="s">
        <v>3345</v>
      </c>
      <c r="R439" s="177"/>
      <c r="S439" s="177"/>
      <c r="T439" s="177"/>
      <c r="U439" s="155" t="s">
        <v>696</v>
      </c>
      <c r="V439" s="155" t="b">
        <v>0</v>
      </c>
      <c r="W439" s="170" t="s">
        <v>2020</v>
      </c>
      <c r="X439" s="168"/>
      <c r="Y439" s="173">
        <v>19432</v>
      </c>
      <c r="Z439" s="162" t="s">
        <v>3346</v>
      </c>
      <c r="AA439" s="163" t="str">
        <f t="shared" si="4"/>
        <v>https://shopeefood.vn/bo-suu-tap/w4-dau-ma-mix</v>
      </c>
      <c r="AB439" s="164" t="str">
        <f t="shared" si="5"/>
        <v>https://shopeefood.shopee.vn/bo-suu-tap/w4-dau-ma-mix</v>
      </c>
    </row>
    <row r="440" spans="1:28" ht="195">
      <c r="A440" s="151" t="s">
        <v>1852</v>
      </c>
      <c r="B440" s="152"/>
      <c r="C440" s="152" t="s">
        <v>717</v>
      </c>
      <c r="D440" s="155" t="s">
        <v>219</v>
      </c>
      <c r="E440" s="162" t="s">
        <v>2666</v>
      </c>
      <c r="F440" s="155" t="s">
        <v>1852</v>
      </c>
      <c r="G440" s="217" t="str">
        <f t="shared" si="7"/>
        <v>[Alacarte]_Đậu Má Mix
Cơm Tấm Ba Lộc
Gà Nướng Ò Ó O_Mar</v>
      </c>
      <c r="H440" s="176" t="s">
        <v>3347</v>
      </c>
      <c r="I440" s="162" t="s">
        <v>2930</v>
      </c>
      <c r="J440" s="179" t="s">
        <v>2026</v>
      </c>
      <c r="K440" s="162"/>
      <c r="L440" s="162"/>
      <c r="M440" s="162"/>
      <c r="N440" s="169"/>
      <c r="O440" s="162"/>
      <c r="P440" s="169"/>
      <c r="Q440" s="183" t="s">
        <v>3348</v>
      </c>
      <c r="R440" s="177"/>
      <c r="S440" s="177"/>
      <c r="T440" s="177"/>
      <c r="U440" s="155"/>
      <c r="V440" s="155" t="b">
        <v>0</v>
      </c>
      <c r="W440" s="168"/>
      <c r="X440" s="168"/>
      <c r="Y440" s="173">
        <v>19476</v>
      </c>
      <c r="Z440" s="162" t="s">
        <v>3349</v>
      </c>
      <c r="AA440" s="163" t="str">
        <f t="shared" si="4"/>
        <v>https://shopeefood.vn/bo-suu-tap/a-uu-dai-sieu-deal</v>
      </c>
      <c r="AB440" s="164" t="str">
        <f t="shared" si="5"/>
        <v>https://shopeefood.shopee.vn/bo-suu-tap/a-uu-dai-sieu-deal</v>
      </c>
    </row>
    <row r="441" spans="1:28" ht="120">
      <c r="A441" s="151" t="s">
        <v>935</v>
      </c>
      <c r="B441" s="152"/>
      <c r="C441" s="152" t="s">
        <v>1236</v>
      </c>
      <c r="D441" s="152" t="s">
        <v>205</v>
      </c>
      <c r="E441" s="180" t="s">
        <v>1469</v>
      </c>
      <c r="F441" s="181" t="s">
        <v>3350</v>
      </c>
      <c r="G441" s="217" t="str">
        <f t="shared" si="7"/>
        <v>[JBP]_Gong Cha_27-28.2</v>
      </c>
      <c r="H441" s="245" t="s">
        <v>3351</v>
      </c>
      <c r="I441" s="183" t="s">
        <v>3352</v>
      </c>
      <c r="J441" s="209" t="s">
        <v>1472</v>
      </c>
      <c r="K441" s="162"/>
      <c r="L441" s="162"/>
      <c r="M441" s="162"/>
      <c r="N441" s="169"/>
      <c r="O441" s="183"/>
      <c r="P441" s="169"/>
      <c r="Q441" s="183"/>
      <c r="R441" s="177"/>
      <c r="S441" s="177"/>
      <c r="T441" s="177"/>
      <c r="U441" s="155" t="s">
        <v>696</v>
      </c>
      <c r="V441" s="155" t="b">
        <v>0</v>
      </c>
      <c r="W441" s="170" t="s">
        <v>3008</v>
      </c>
      <c r="X441" s="168"/>
      <c r="Y441" s="173">
        <v>19209</v>
      </c>
      <c r="Z441" s="162" t="s">
        <v>3353</v>
      </c>
      <c r="AA441" s="163" t="str">
        <f t="shared" si="4"/>
        <v>https://shopeefood.vn/bo-suu-tap/gong-cha-combo</v>
      </c>
      <c r="AB441" s="164" t="str">
        <f t="shared" si="5"/>
        <v>https://shopeefood.shopee.vn/bo-suu-tap/gong-cha-combo</v>
      </c>
    </row>
    <row r="442" spans="1:28" ht="150">
      <c r="A442" s="295" t="s">
        <v>1852</v>
      </c>
      <c r="B442" s="296"/>
      <c r="C442" s="296" t="s">
        <v>1236</v>
      </c>
      <c r="D442" s="316" t="s">
        <v>209</v>
      </c>
      <c r="E442" s="296" t="s">
        <v>372</v>
      </c>
      <c r="F442" s="298">
        <v>4.3</v>
      </c>
      <c r="G442" s="299" t="str">
        <f t="shared" si="7"/>
        <v>[VIP]_Phúc Long Coffee &amp; Tea_4.3</v>
      </c>
      <c r="H442" s="319" t="s">
        <v>3354</v>
      </c>
      <c r="I442" s="283">
        <v>45750</v>
      </c>
      <c r="J442" s="209" t="s">
        <v>1264</v>
      </c>
      <c r="K442" s="162"/>
      <c r="L442" s="162"/>
      <c r="M442" s="162"/>
      <c r="N442" s="169"/>
      <c r="O442" s="183"/>
      <c r="P442" s="169"/>
      <c r="Q442" s="183"/>
      <c r="R442" s="177"/>
      <c r="S442" s="177"/>
      <c r="T442" s="177"/>
      <c r="U442" s="155" t="s">
        <v>696</v>
      </c>
      <c r="V442" s="155" t="b">
        <v>0</v>
      </c>
      <c r="W442" s="170" t="s">
        <v>3355</v>
      </c>
      <c r="X442" s="168"/>
      <c r="Y442" s="173">
        <v>19359</v>
      </c>
      <c r="Z442" s="162" t="s">
        <v>3356</v>
      </c>
      <c r="AA442" s="163" t="str">
        <f t="shared" si="4"/>
        <v>https://shopeefood.vn/bo-suu-tap/v-phuc-long</v>
      </c>
      <c r="AB442" s="164" t="str">
        <f t="shared" si="5"/>
        <v>https://shopeefood.shopee.vn/bo-suu-tap/v-phuc-long</v>
      </c>
    </row>
    <row r="443" spans="1:28" ht="135">
      <c r="A443" s="151" t="s">
        <v>1852</v>
      </c>
      <c r="B443" s="152"/>
      <c r="C443" s="152" t="s">
        <v>970</v>
      </c>
      <c r="D443" s="152" t="s">
        <v>205</v>
      </c>
      <c r="E443" s="180" t="s">
        <v>323</v>
      </c>
      <c r="F443" s="181" t="s">
        <v>3248</v>
      </c>
      <c r="G443" s="299" t="str">
        <f t="shared" si="7"/>
        <v>[JBP]_KATINAT Coffee &amp; Tea House_3 mónBAU</v>
      </c>
      <c r="H443" s="176" t="s">
        <v>3357</v>
      </c>
      <c r="I443" s="183" t="s">
        <v>3358</v>
      </c>
      <c r="J443" s="209" t="s">
        <v>1323</v>
      </c>
      <c r="K443" s="162"/>
      <c r="L443" s="162"/>
      <c r="M443" s="162"/>
      <c r="N443" s="169"/>
      <c r="O443" s="183"/>
      <c r="P443" s="169"/>
      <c r="Q443" s="183"/>
      <c r="R443" s="177"/>
      <c r="S443" s="177"/>
      <c r="T443" s="177"/>
      <c r="U443" s="155"/>
      <c r="V443" s="155" t="b">
        <v>0</v>
      </c>
      <c r="W443" s="155" t="s">
        <v>3359</v>
      </c>
      <c r="X443" s="168"/>
      <c r="Y443" s="173">
        <v>19233</v>
      </c>
      <c r="Z443" s="162" t="s">
        <v>3360</v>
      </c>
      <c r="AA443" s="163" t="str">
        <f t="shared" si="4"/>
        <v>https://shopeefood.vn/bo-suu-tap/jb-katinat-coffee--tea</v>
      </c>
      <c r="AB443" s="164" t="str">
        <f t="shared" si="5"/>
        <v>https://shopeefood.shopee.vn/bo-suu-tap/jb-katinat-coffee--tea</v>
      </c>
    </row>
    <row r="444" spans="1:28" ht="105">
      <c r="A444" s="295" t="s">
        <v>1852</v>
      </c>
      <c r="B444" s="296"/>
      <c r="C444" s="296" t="s">
        <v>1236</v>
      </c>
      <c r="D444" s="297" t="s">
        <v>201</v>
      </c>
      <c r="E444" s="296" t="s">
        <v>372</v>
      </c>
      <c r="F444" s="298" t="s">
        <v>3361</v>
      </c>
      <c r="G444" s="299" t="str">
        <f t="shared" si="7"/>
        <v>[SJBP]_Phúc Long Coffee &amp; Tea_10k - Mar</v>
      </c>
      <c r="H444" s="319" t="s">
        <v>3362</v>
      </c>
      <c r="I444" s="183" t="s">
        <v>3363</v>
      </c>
      <c r="J444" s="209" t="s">
        <v>1264</v>
      </c>
      <c r="K444" s="162"/>
      <c r="L444" s="162"/>
      <c r="M444" s="162"/>
      <c r="N444" s="169"/>
      <c r="O444" s="183"/>
      <c r="P444" s="169"/>
      <c r="Q444" s="183"/>
      <c r="R444" s="177"/>
      <c r="S444" s="177"/>
      <c r="T444" s="177"/>
      <c r="U444" s="155" t="s">
        <v>696</v>
      </c>
      <c r="V444" s="155" t="b">
        <v>0</v>
      </c>
      <c r="W444" s="170" t="s">
        <v>3364</v>
      </c>
      <c r="X444" s="168"/>
      <c r="Y444" s="173">
        <v>19475</v>
      </c>
      <c r="Z444" s="162" t="s">
        <v>3365</v>
      </c>
      <c r="AA444" s="163" t="str">
        <f t="shared" si="4"/>
        <v>https://shopeefood.vn/bo-suu-tap/sj-phuc-long-10k</v>
      </c>
      <c r="AB444" s="164" t="str">
        <f t="shared" si="5"/>
        <v>https://shopeefood.shopee.vn/bo-suu-tap/sj-phuc-long-10k</v>
      </c>
    </row>
    <row r="445" spans="1:28" ht="314">
      <c r="A445" s="295" t="s">
        <v>1852</v>
      </c>
      <c r="B445" s="296"/>
      <c r="C445" s="296" t="s">
        <v>1236</v>
      </c>
      <c r="D445" s="297" t="s">
        <v>201</v>
      </c>
      <c r="E445" s="296" t="s">
        <v>372</v>
      </c>
      <c r="F445" s="298" t="s">
        <v>3366</v>
      </c>
      <c r="G445" s="299" t="str">
        <f t="shared" si="7"/>
        <v>[SJBP]_Phúc Long Coffee &amp; Tea_M2T1-Mar</v>
      </c>
      <c r="H445" s="319" t="s">
        <v>3367</v>
      </c>
      <c r="I445" s="183" t="s">
        <v>3368</v>
      </c>
      <c r="J445" s="209" t="s">
        <v>1264</v>
      </c>
      <c r="K445" s="162"/>
      <c r="L445" s="162"/>
      <c r="M445" s="162"/>
      <c r="N445" s="169"/>
      <c r="O445" s="183"/>
      <c r="P445" s="169"/>
      <c r="Q445" s="183"/>
      <c r="R445" s="177"/>
      <c r="S445" s="177"/>
      <c r="T445" s="177"/>
      <c r="U445" s="155" t="s">
        <v>696</v>
      </c>
      <c r="V445" s="155" t="b">
        <v>0</v>
      </c>
      <c r="W445" s="170" t="s">
        <v>3369</v>
      </c>
      <c r="X445" s="168"/>
      <c r="Y445" s="173">
        <v>19438</v>
      </c>
      <c r="Z445" s="162" t="s">
        <v>3370</v>
      </c>
      <c r="AA445" s="163" t="str">
        <f t="shared" si="4"/>
        <v>https://shopeefood.vn/bo-suu-tap/sj-phuc-long</v>
      </c>
      <c r="AB445" s="164" t="str">
        <f t="shared" si="5"/>
        <v>https://shopeefood.shopee.vn/bo-suu-tap/sj-phuc-long</v>
      </c>
    </row>
    <row r="446" spans="1:28" ht="314">
      <c r="A446" s="295" t="s">
        <v>1852</v>
      </c>
      <c r="B446" s="296"/>
      <c r="C446" s="296" t="s">
        <v>1236</v>
      </c>
      <c r="D446" s="297" t="s">
        <v>201</v>
      </c>
      <c r="E446" s="296" t="s">
        <v>372</v>
      </c>
      <c r="F446" s="298" t="s">
        <v>3371</v>
      </c>
      <c r="G446" s="299" t="str">
        <f t="shared" si="7"/>
        <v>[SJBP]_Phúc Long Coffee &amp; Tea_M3T2-Mar</v>
      </c>
      <c r="H446" s="319" t="s">
        <v>3372</v>
      </c>
      <c r="I446" s="183" t="s">
        <v>3373</v>
      </c>
      <c r="J446" s="209" t="s">
        <v>1264</v>
      </c>
      <c r="K446" s="162"/>
      <c r="L446" s="162"/>
      <c r="M446" s="162"/>
      <c r="N446" s="169"/>
      <c r="O446" s="183"/>
      <c r="P446" s="169"/>
      <c r="Q446" s="183"/>
      <c r="R446" s="177"/>
      <c r="S446" s="177"/>
      <c r="T446" s="177"/>
      <c r="U446" s="155" t="s">
        <v>696</v>
      </c>
      <c r="V446" s="155" t="b">
        <v>0</v>
      </c>
      <c r="W446" s="170" t="s">
        <v>3374</v>
      </c>
      <c r="X446" s="168"/>
      <c r="Y446" s="173">
        <v>19562</v>
      </c>
      <c r="Z446" s="162" t="s">
        <v>3375</v>
      </c>
      <c r="AA446" s="163" t="str">
        <f t="shared" si="4"/>
        <v>https://shopeefood.vn/bo-suu-tap/sj-phuc-long-40</v>
      </c>
      <c r="AB446" s="164" t="str">
        <f t="shared" si="5"/>
        <v>https://shopeefood.shopee.vn/bo-suu-tap/sj-phuc-long-40</v>
      </c>
    </row>
    <row r="447" spans="1:28" ht="195">
      <c r="A447" s="295" t="s">
        <v>1852</v>
      </c>
      <c r="B447" s="296"/>
      <c r="C447" s="296" t="s">
        <v>1236</v>
      </c>
      <c r="D447" s="317" t="s">
        <v>207</v>
      </c>
      <c r="E447" s="296" t="s">
        <v>370</v>
      </c>
      <c r="F447" s="298" t="s">
        <v>3376</v>
      </c>
      <c r="G447" s="392" t="str">
        <f t="shared" si="7"/>
        <v>[SuperVIP]_Phê La_24-28Mar</v>
      </c>
      <c r="H447" s="267" t="s">
        <v>3377</v>
      </c>
      <c r="I447" s="183" t="s">
        <v>2751</v>
      </c>
      <c r="J447" s="209" t="s">
        <v>1239</v>
      </c>
      <c r="K447" s="162"/>
      <c r="L447" s="162"/>
      <c r="M447" s="162"/>
      <c r="N447" s="169"/>
      <c r="O447" s="183"/>
      <c r="P447" s="169"/>
      <c r="Q447" s="319" t="s">
        <v>3378</v>
      </c>
      <c r="R447" s="319" t="s">
        <v>3378</v>
      </c>
      <c r="S447" s="319" t="s">
        <v>3378</v>
      </c>
      <c r="T447" s="319" t="s">
        <v>3378</v>
      </c>
      <c r="U447" s="155" t="s">
        <v>696</v>
      </c>
      <c r="V447" s="155" t="b">
        <v>0</v>
      </c>
      <c r="W447" s="179" t="s">
        <v>3379</v>
      </c>
      <c r="X447" s="168"/>
      <c r="Y447" s="173">
        <v>19572</v>
      </c>
      <c r="Z447" s="162" t="s">
        <v>3380</v>
      </c>
      <c r="AA447" s="163" t="str">
        <f t="shared" si="4"/>
        <v>https://shopeefood.vn/bo-suu-tap/sv-phe-la-35</v>
      </c>
      <c r="AB447" s="164" t="str">
        <f t="shared" si="5"/>
        <v>https://shopeefood.shopee.vn/bo-suu-tap/sv-phe-la-35</v>
      </c>
    </row>
    <row r="448" spans="1:28" ht="255">
      <c r="A448" s="151" t="s">
        <v>1852</v>
      </c>
      <c r="B448" s="152"/>
      <c r="C448" s="152" t="s">
        <v>685</v>
      </c>
      <c r="D448" s="393" t="s">
        <v>215</v>
      </c>
      <c r="E448" s="153" t="s">
        <v>258</v>
      </c>
      <c r="F448" s="152" t="s">
        <v>1852</v>
      </c>
      <c r="G448" s="217" t="str">
        <f t="shared" si="7"/>
        <v>[Win 3]_Cheese Coffee_Mar</v>
      </c>
      <c r="H448" s="176" t="s">
        <v>3381</v>
      </c>
      <c r="I448" s="155" t="s">
        <v>3382</v>
      </c>
      <c r="J448" s="248" t="s">
        <v>2254</v>
      </c>
      <c r="K448" s="158"/>
      <c r="L448" s="249" t="s">
        <v>3383</v>
      </c>
      <c r="M448" s="159"/>
      <c r="N448" s="168"/>
      <c r="O448" s="176" t="s">
        <v>3384</v>
      </c>
      <c r="P448" s="250"/>
      <c r="Q448" s="159" t="s">
        <v>3385</v>
      </c>
      <c r="R448" s="250"/>
      <c r="S448" s="250"/>
      <c r="T448" s="250"/>
      <c r="U448" s="155" t="s">
        <v>696</v>
      </c>
      <c r="V448" s="155" t="b">
        <v>0</v>
      </c>
      <c r="W448" s="179" t="s">
        <v>3386</v>
      </c>
      <c r="X448" s="168"/>
      <c r="Y448" s="173">
        <v>19543</v>
      </c>
      <c r="Z448" s="162" t="s">
        <v>3387</v>
      </c>
      <c r="AA448" s="163" t="str">
        <f t="shared" si="4"/>
        <v>https://shopeefood.vn/bo-suu-tap/w3-cheese-coffee</v>
      </c>
      <c r="AB448" s="164" t="str">
        <f t="shared" si="5"/>
        <v>https://shopeefood.shopee.vn/bo-suu-tap/w3-cheese-coffee</v>
      </c>
    </row>
    <row r="449" spans="1:28" ht="384">
      <c r="A449" s="151" t="s">
        <v>1852</v>
      </c>
      <c r="B449" s="152"/>
      <c r="C449" s="152" t="s">
        <v>685</v>
      </c>
      <c r="D449" s="393" t="s">
        <v>217</v>
      </c>
      <c r="E449" s="153" t="s">
        <v>258</v>
      </c>
      <c r="F449" s="152" t="s">
        <v>1852</v>
      </c>
      <c r="G449" s="217" t="str">
        <f t="shared" si="7"/>
        <v>[Win 4]_Cheese Coffee_Mar</v>
      </c>
      <c r="H449" s="176" t="s">
        <v>3388</v>
      </c>
      <c r="I449" s="155" t="s">
        <v>3389</v>
      </c>
      <c r="J449" s="248" t="s">
        <v>2254</v>
      </c>
      <c r="K449" s="158"/>
      <c r="L449" s="249" t="s">
        <v>3383</v>
      </c>
      <c r="M449" s="159"/>
      <c r="N449" s="168"/>
      <c r="O449" s="176" t="s">
        <v>3384</v>
      </c>
      <c r="P449" s="250"/>
      <c r="Q449" s="193" t="s">
        <v>3390</v>
      </c>
      <c r="R449" s="250"/>
      <c r="S449" s="177"/>
      <c r="T449" s="177"/>
      <c r="U449" s="155" t="s">
        <v>696</v>
      </c>
      <c r="V449" s="155" t="b">
        <v>0</v>
      </c>
      <c r="W449" s="179" t="s">
        <v>3391</v>
      </c>
      <c r="X449" s="168"/>
      <c r="Y449" s="173">
        <v>19574</v>
      </c>
      <c r="Z449" s="162" t="s">
        <v>3392</v>
      </c>
      <c r="AA449" s="163" t="str">
        <f t="shared" si="4"/>
        <v>https://shopeefood.vn/bo-suu-tap/w4-cheese-coffee</v>
      </c>
      <c r="AB449" s="164" t="str">
        <f t="shared" si="5"/>
        <v>https://shopeefood.shopee.vn/bo-suu-tap/w4-cheese-coffee</v>
      </c>
    </row>
    <row r="450" spans="1:28" ht="135">
      <c r="A450" s="151" t="s">
        <v>1852</v>
      </c>
      <c r="B450" s="152"/>
      <c r="C450" s="152" t="s">
        <v>717</v>
      </c>
      <c r="D450" s="155" t="s">
        <v>219</v>
      </c>
      <c r="E450" s="162" t="s">
        <v>248</v>
      </c>
      <c r="F450" s="152" t="s">
        <v>1852</v>
      </c>
      <c r="G450" s="217" t="str">
        <f t="shared" si="7"/>
        <v>[Alacarte]_Bún Đậu Homemade_Mar</v>
      </c>
      <c r="H450" s="176" t="s">
        <v>3393</v>
      </c>
      <c r="I450" s="183" t="s">
        <v>3394</v>
      </c>
      <c r="J450" s="209" t="s">
        <v>3395</v>
      </c>
      <c r="K450" s="162"/>
      <c r="L450" s="162"/>
      <c r="M450" s="162"/>
      <c r="N450" s="169"/>
      <c r="O450" s="162" t="s">
        <v>3396</v>
      </c>
      <c r="P450" s="169"/>
      <c r="Q450" s="183" t="s">
        <v>3397</v>
      </c>
      <c r="R450" s="177"/>
      <c r="S450" s="177"/>
      <c r="T450" s="177"/>
      <c r="U450" s="155" t="s">
        <v>696</v>
      </c>
      <c r="V450" s="155" t="b">
        <v>0</v>
      </c>
      <c r="W450" s="170" t="s">
        <v>3398</v>
      </c>
      <c r="X450" s="168"/>
      <c r="Y450" s="173">
        <v>19387</v>
      </c>
      <c r="Z450" s="162" t="s">
        <v>3399</v>
      </c>
      <c r="AA450" s="163" t="str">
        <f t="shared" si="4"/>
        <v>https://shopeefood.vn/bo-suu-tap/a-bun-dau-homemade</v>
      </c>
      <c r="AB450" s="164" t="str">
        <f t="shared" si="5"/>
        <v>https://shopeefood.shopee.vn/bo-suu-tap/a-bun-dau-homemade</v>
      </c>
    </row>
    <row r="451" spans="1:28" ht="135">
      <c r="A451" s="151" t="s">
        <v>1852</v>
      </c>
      <c r="B451" s="152"/>
      <c r="C451" s="152" t="s">
        <v>717</v>
      </c>
      <c r="D451" s="155" t="s">
        <v>215</v>
      </c>
      <c r="E451" s="162" t="s">
        <v>248</v>
      </c>
      <c r="F451" s="152" t="s">
        <v>1852</v>
      </c>
      <c r="G451" s="217" t="str">
        <f t="shared" si="7"/>
        <v>[Win 3]_Bún Đậu Homemade_Mar</v>
      </c>
      <c r="H451" s="176" t="s">
        <v>3400</v>
      </c>
      <c r="I451" s="183" t="s">
        <v>3401</v>
      </c>
      <c r="J451" s="209" t="s">
        <v>3395</v>
      </c>
      <c r="K451" s="162"/>
      <c r="L451" s="162"/>
      <c r="M451" s="162"/>
      <c r="N451" s="169"/>
      <c r="O451" s="162" t="s">
        <v>3396</v>
      </c>
      <c r="P451" s="169"/>
      <c r="Q451" s="162" t="s">
        <v>3402</v>
      </c>
      <c r="R451" s="177"/>
      <c r="S451" s="177"/>
      <c r="T451" s="177"/>
      <c r="U451" s="155" t="s">
        <v>725</v>
      </c>
      <c r="V451" s="155" t="b">
        <v>0</v>
      </c>
      <c r="W451" s="179" t="s">
        <v>3398</v>
      </c>
      <c r="X451" s="168"/>
      <c r="Y451" s="173">
        <v>19506</v>
      </c>
      <c r="Z451" s="162" t="s">
        <v>3403</v>
      </c>
      <c r="AA451" s="163" t="str">
        <f t="shared" si="4"/>
        <v>https://shopeefood.vn/bo-suu-tap/w3-bun-dau-homemade</v>
      </c>
      <c r="AB451" s="164" t="str">
        <f t="shared" si="5"/>
        <v>https://shopeefood.shopee.vn/bo-suu-tap/w3-bun-dau-homemade</v>
      </c>
    </row>
    <row r="452" spans="1:28" ht="60">
      <c r="A452" s="151" t="s">
        <v>1852</v>
      </c>
      <c r="B452" s="152"/>
      <c r="C452" s="152" t="s">
        <v>717</v>
      </c>
      <c r="D452" s="155" t="s">
        <v>222</v>
      </c>
      <c r="E452" s="162" t="s">
        <v>1605</v>
      </c>
      <c r="F452" s="152" t="s">
        <v>2682</v>
      </c>
      <c r="G452" s="217" t="str">
        <f t="shared" si="7"/>
        <v>[Alacarte CB]_Sủi Cảo Ngọc Ý - Hà Tôn Quyền_Mar.CB2</v>
      </c>
      <c r="H452" s="155" t="s">
        <v>3404</v>
      </c>
      <c r="I452" s="183" t="s">
        <v>3405</v>
      </c>
      <c r="J452" s="209" t="s">
        <v>1608</v>
      </c>
      <c r="K452" s="162"/>
      <c r="L452" s="162"/>
      <c r="M452" s="162"/>
      <c r="N452" s="169"/>
      <c r="O452" s="360" t="s">
        <v>1222</v>
      </c>
      <c r="P452" s="169"/>
      <c r="Q452" s="183" t="s">
        <v>3406</v>
      </c>
      <c r="R452" s="177"/>
      <c r="S452" s="177"/>
      <c r="T452" s="177"/>
      <c r="U452" s="155" t="s">
        <v>725</v>
      </c>
      <c r="V452" s="155" t="b">
        <v>1</v>
      </c>
      <c r="W452" s="170" t="s">
        <v>1611</v>
      </c>
      <c r="X452" s="168"/>
      <c r="Y452" s="173">
        <v>19507</v>
      </c>
      <c r="Z452" s="162" t="s">
        <v>3407</v>
      </c>
      <c r="AA452" s="163" t="str">
        <f t="shared" si="4"/>
        <v>https://shopeefood.vn/bo-suu-tap/a-sui-cao-ngoc-y-40</v>
      </c>
      <c r="AB452" s="164" t="str">
        <f t="shared" si="5"/>
        <v>https://shopeefood.shopee.vn/bo-suu-tap/a-sui-cao-ngoc-y-40</v>
      </c>
    </row>
    <row r="453" spans="1:28" ht="165">
      <c r="A453" s="151" t="s">
        <v>1852</v>
      </c>
      <c r="B453" s="152"/>
      <c r="C453" s="152" t="s">
        <v>970</v>
      </c>
      <c r="D453" s="152" t="s">
        <v>201</v>
      </c>
      <c r="E453" s="180" t="s">
        <v>1015</v>
      </c>
      <c r="F453" s="176" t="s">
        <v>3408</v>
      </c>
      <c r="G453" s="217" t="str">
        <f t="shared" si="7"/>
        <v>[SJBP]_Highlands Coffee_Combo hoa</v>
      </c>
      <c r="H453" s="176" t="s">
        <v>3409</v>
      </c>
      <c r="I453" s="283">
        <v>45872</v>
      </c>
      <c r="J453" s="209" t="s">
        <v>1019</v>
      </c>
      <c r="K453" s="162"/>
      <c r="L453" s="162"/>
      <c r="M453" s="162"/>
      <c r="N453" s="169"/>
      <c r="O453" s="183"/>
      <c r="P453" s="169"/>
      <c r="Q453" s="183"/>
      <c r="R453" s="177"/>
      <c r="S453" s="177"/>
      <c r="T453" s="177"/>
      <c r="U453" s="155" t="s">
        <v>696</v>
      </c>
      <c r="V453" s="155" t="b">
        <v>0</v>
      </c>
      <c r="W453" s="179" t="s">
        <v>3410</v>
      </c>
      <c r="X453" s="168"/>
      <c r="Y453" s="173">
        <v>19361</v>
      </c>
      <c r="Z453" s="162" t="s">
        <v>3411</v>
      </c>
      <c r="AA453" s="163" t="str">
        <f t="shared" si="4"/>
        <v>https://shopeefood.vn/bo-suu-tap/sj-highlands-combo</v>
      </c>
      <c r="AB453" s="164" t="str">
        <f t="shared" si="5"/>
        <v>https://shopeefood.shopee.vn/bo-suu-tap/sj-highlands-combo</v>
      </c>
    </row>
    <row r="454" spans="1:28" ht="165">
      <c r="A454" s="151" t="s">
        <v>1852</v>
      </c>
      <c r="B454" s="152"/>
      <c r="C454" s="152" t="s">
        <v>717</v>
      </c>
      <c r="D454" s="155" t="s">
        <v>219</v>
      </c>
      <c r="E454" s="162" t="s">
        <v>3288</v>
      </c>
      <c r="F454" s="181" t="s">
        <v>1852</v>
      </c>
      <c r="G454" s="217" t="str">
        <f t="shared" si="7"/>
        <v>[Alacarte]_BonPas Bakery &amp; Cafe_Mar</v>
      </c>
      <c r="H454" s="264" t="s">
        <v>3412</v>
      </c>
      <c r="I454" s="183" t="s">
        <v>3413</v>
      </c>
      <c r="J454" s="209" t="s">
        <v>3291</v>
      </c>
      <c r="K454" s="162"/>
      <c r="L454" s="162"/>
      <c r="M454" s="162"/>
      <c r="N454" s="169"/>
      <c r="O454" s="162" t="s">
        <v>3414</v>
      </c>
      <c r="P454" s="169"/>
      <c r="Q454" s="162"/>
      <c r="R454" s="168"/>
      <c r="S454" s="176" t="s">
        <v>3415</v>
      </c>
      <c r="T454" s="177"/>
      <c r="U454" s="155" t="s">
        <v>696</v>
      </c>
      <c r="V454" s="155" t="b">
        <v>0</v>
      </c>
      <c r="W454" s="179" t="s">
        <v>3416</v>
      </c>
      <c r="X454" s="168"/>
      <c r="Y454" s="173">
        <v>19448</v>
      </c>
      <c r="Z454" s="162" t="s">
        <v>3417</v>
      </c>
      <c r="AA454" s="163" t="str">
        <f t="shared" si="4"/>
        <v>https://shopeefood.vn/bo-suu-tap/a-bonpas-bakery</v>
      </c>
      <c r="AB454" s="164" t="str">
        <f t="shared" si="5"/>
        <v>https://shopeefood.shopee.vn/bo-suu-tap/a-bonpas-bakery</v>
      </c>
    </row>
    <row r="455" spans="1:28" ht="210">
      <c r="A455" s="295" t="s">
        <v>1852</v>
      </c>
      <c r="B455" s="296"/>
      <c r="C455" s="296" t="s">
        <v>1236</v>
      </c>
      <c r="D455" s="317" t="s">
        <v>207</v>
      </c>
      <c r="E455" s="296" t="s">
        <v>1453</v>
      </c>
      <c r="F455" s="298" t="s">
        <v>3418</v>
      </c>
      <c r="G455" s="299" t="str">
        <f t="shared" si="7"/>
        <v>[SuperVIP]_Trà Sữa May Cha_Mar_8.3</v>
      </c>
      <c r="H455" s="245" t="s">
        <v>3419</v>
      </c>
      <c r="I455" s="283">
        <v>45872</v>
      </c>
      <c r="J455" s="184" t="s">
        <v>1456</v>
      </c>
      <c r="K455" s="162"/>
      <c r="L455" s="162"/>
      <c r="M455" s="162"/>
      <c r="N455" s="169"/>
      <c r="O455" s="183"/>
      <c r="P455" s="169"/>
      <c r="Q455" s="183"/>
      <c r="R455" s="177"/>
      <c r="S455" s="177"/>
      <c r="T455" s="177"/>
      <c r="U455" s="155" t="s">
        <v>696</v>
      </c>
      <c r="V455" s="155" t="b">
        <v>0</v>
      </c>
      <c r="W455" s="170" t="s">
        <v>3420</v>
      </c>
      <c r="X455" s="168"/>
      <c r="Y455" s="173">
        <v>19412</v>
      </c>
      <c r="Z455" s="162" t="s">
        <v>3421</v>
      </c>
      <c r="AA455" s="163" t="str">
        <f t="shared" si="4"/>
        <v>https://shopeefood.vn/bo-suu-tap/sv-maycha</v>
      </c>
      <c r="AB455" s="164" t="str">
        <f t="shared" si="5"/>
        <v>https://shopeefood.shopee.vn/bo-suu-tap/sv-maycha</v>
      </c>
    </row>
    <row r="456" spans="1:28" ht="165">
      <c r="A456" s="151" t="s">
        <v>1852</v>
      </c>
      <c r="B456" s="152"/>
      <c r="C456" s="152" t="s">
        <v>717</v>
      </c>
      <c r="D456" s="155" t="s">
        <v>222</v>
      </c>
      <c r="E456" s="162" t="s">
        <v>1097</v>
      </c>
      <c r="F456" s="181" t="s">
        <v>3422</v>
      </c>
      <c r="G456" s="217" t="str">
        <f t="shared" si="7"/>
        <v>[Alacarte CB]_Trà Sữa Sunday Basic_Mar.CB2.B2G1</v>
      </c>
      <c r="H456" s="193" t="s">
        <v>3423</v>
      </c>
      <c r="I456" s="183" t="s">
        <v>3424</v>
      </c>
      <c r="J456" s="184" t="s">
        <v>1486</v>
      </c>
      <c r="K456" s="162"/>
      <c r="L456" s="162"/>
      <c r="M456" s="162"/>
      <c r="N456" s="169"/>
      <c r="O456" s="183" t="s">
        <v>3425</v>
      </c>
      <c r="P456" s="169"/>
      <c r="Q456" s="162"/>
      <c r="R456" s="168"/>
      <c r="S456" s="168"/>
      <c r="T456" s="176" t="s">
        <v>3426</v>
      </c>
      <c r="U456" s="155" t="s">
        <v>696</v>
      </c>
      <c r="V456" s="155" t="b">
        <v>0</v>
      </c>
      <c r="W456" s="179" t="s">
        <v>3427</v>
      </c>
      <c r="X456" s="168"/>
      <c r="Y456" s="173">
        <v>19575</v>
      </c>
      <c r="Z456" s="162" t="s">
        <v>3428</v>
      </c>
      <c r="AA456" s="163" t="str">
        <f t="shared" si="4"/>
        <v>https://shopeefood.vn/bo-suu-tap/a-ts-sunday-basic-50</v>
      </c>
      <c r="AB456" s="164" t="str">
        <f t="shared" si="5"/>
        <v>https://shopeefood.shopee.vn/bo-suu-tap/a-ts-sunday-basic-50</v>
      </c>
    </row>
    <row r="457" spans="1:28" ht="150">
      <c r="A457" s="151" t="s">
        <v>1852</v>
      </c>
      <c r="B457" s="152"/>
      <c r="C457" s="152" t="s">
        <v>717</v>
      </c>
      <c r="D457" s="155" t="s">
        <v>222</v>
      </c>
      <c r="E457" s="162" t="s">
        <v>1097</v>
      </c>
      <c r="F457" s="181" t="s">
        <v>2682</v>
      </c>
      <c r="G457" s="217" t="str">
        <f t="shared" si="7"/>
        <v>[Alacarte CB]_Trà Sữa Sunday Basic_Mar.CB2</v>
      </c>
      <c r="H457" s="193" t="s">
        <v>3429</v>
      </c>
      <c r="I457" s="183" t="s">
        <v>3430</v>
      </c>
      <c r="J457" s="209" t="s">
        <v>1486</v>
      </c>
      <c r="K457" s="162"/>
      <c r="L457" s="162"/>
      <c r="M457" s="162"/>
      <c r="N457" s="360"/>
      <c r="O457" s="162" t="s">
        <v>723</v>
      </c>
      <c r="P457" s="169"/>
      <c r="Q457" s="162"/>
      <c r="R457" s="168"/>
      <c r="S457" s="168"/>
      <c r="T457" s="176" t="s">
        <v>3431</v>
      </c>
      <c r="U457" s="155" t="s">
        <v>725</v>
      </c>
      <c r="V457" s="155" t="b">
        <v>0</v>
      </c>
      <c r="W457" s="179" t="s">
        <v>3432</v>
      </c>
      <c r="X457" s="168"/>
      <c r="Y457" s="173">
        <v>19576</v>
      </c>
      <c r="Z457" s="162" t="s">
        <v>3433</v>
      </c>
      <c r="AA457" s="163" t="str">
        <f t="shared" si="4"/>
        <v>https://shopeefood.vn/bo-suu-tap/a-sunday-basic-oth</v>
      </c>
      <c r="AB457" s="164" t="str">
        <f t="shared" si="5"/>
        <v>https://shopeefood.shopee.vn/bo-suu-tap/a-sunday-basic-oth</v>
      </c>
    </row>
    <row r="458" spans="1:28" ht="165">
      <c r="A458" s="151" t="s">
        <v>1852</v>
      </c>
      <c r="B458" s="152"/>
      <c r="C458" s="152" t="s">
        <v>717</v>
      </c>
      <c r="D458" s="155" t="s">
        <v>219</v>
      </c>
      <c r="E458" s="162" t="s">
        <v>3434</v>
      </c>
      <c r="F458" s="181" t="s">
        <v>1852</v>
      </c>
      <c r="G458" s="217" t="str">
        <f t="shared" si="7"/>
        <v>[Alacarte]_HaoChi_Mar</v>
      </c>
      <c r="H458" s="192" t="s">
        <v>3435</v>
      </c>
      <c r="I458" s="162" t="s">
        <v>3436</v>
      </c>
      <c r="J458" s="209" t="s">
        <v>3437</v>
      </c>
      <c r="K458" s="162"/>
      <c r="L458" s="162"/>
      <c r="M458" s="162"/>
      <c r="N458" s="169"/>
      <c r="O458" s="162" t="s">
        <v>3438</v>
      </c>
      <c r="P458" s="169"/>
      <c r="Q458" s="162" t="s">
        <v>3439</v>
      </c>
      <c r="R458" s="168"/>
      <c r="S458" s="177"/>
      <c r="T458" s="177"/>
      <c r="U458" s="155" t="s">
        <v>696</v>
      </c>
      <c r="V458" s="155" t="b">
        <v>0</v>
      </c>
      <c r="W458" s="179" t="s">
        <v>3440</v>
      </c>
      <c r="X458" s="168"/>
      <c r="Y458" s="173">
        <v>19544</v>
      </c>
      <c r="Z458" s="162" t="s">
        <v>3441</v>
      </c>
      <c r="AA458" s="163" t="str">
        <f t="shared" si="4"/>
        <v>https://shopeefood.vn/bo-suu-tap/a-haochi</v>
      </c>
      <c r="AB458" s="164" t="str">
        <f t="shared" si="5"/>
        <v>https://shopeefood.shopee.vn/bo-suu-tap/a-haochi</v>
      </c>
    </row>
    <row r="459" spans="1:28" ht="165">
      <c r="A459" s="151" t="s">
        <v>1852</v>
      </c>
      <c r="B459" s="152"/>
      <c r="C459" s="152" t="s">
        <v>717</v>
      </c>
      <c r="D459" s="155" t="s">
        <v>219</v>
      </c>
      <c r="E459" s="162" t="s">
        <v>3442</v>
      </c>
      <c r="F459" s="181" t="s">
        <v>1852</v>
      </c>
      <c r="G459" s="217" t="str">
        <f t="shared" si="7"/>
        <v>[Alacarte]_ChowMi_Mar</v>
      </c>
      <c r="H459" s="192" t="s">
        <v>3443</v>
      </c>
      <c r="I459" s="162" t="s">
        <v>3444</v>
      </c>
      <c r="J459" s="209" t="s">
        <v>3445</v>
      </c>
      <c r="K459" s="162"/>
      <c r="L459" s="209" t="s">
        <v>3446</v>
      </c>
      <c r="M459" s="183" t="s">
        <v>3447</v>
      </c>
      <c r="N459" s="162" t="s">
        <v>1774</v>
      </c>
      <c r="O459" s="162"/>
      <c r="P459" s="169"/>
      <c r="Q459" s="162" t="s">
        <v>3448</v>
      </c>
      <c r="R459" s="168"/>
      <c r="S459" s="177"/>
      <c r="T459" s="177"/>
      <c r="U459" s="155" t="s">
        <v>696</v>
      </c>
      <c r="V459" s="155" t="b">
        <v>0</v>
      </c>
      <c r="W459" s="179" t="s">
        <v>3449</v>
      </c>
      <c r="X459" s="168"/>
      <c r="Y459" s="173">
        <v>19577</v>
      </c>
      <c r="Z459" s="162" t="s">
        <v>3450</v>
      </c>
      <c r="AA459" s="163" t="str">
        <f t="shared" si="4"/>
        <v>https://shopeefood.vn/bo-suu-tap/a-chowmi</v>
      </c>
      <c r="AB459" s="164" t="str">
        <f t="shared" si="5"/>
        <v>https://shopeefood.shopee.vn/bo-suu-tap/a-chowmi</v>
      </c>
    </row>
    <row r="460" spans="1:28" ht="150">
      <c r="A460" s="295" t="s">
        <v>1852</v>
      </c>
      <c r="B460" s="296"/>
      <c r="C460" s="394" t="s">
        <v>1236</v>
      </c>
      <c r="D460" s="395" t="s">
        <v>201</v>
      </c>
      <c r="E460" s="396" t="s">
        <v>1453</v>
      </c>
      <c r="F460" s="298" t="s">
        <v>3451</v>
      </c>
      <c r="G460" s="217" t="str">
        <f t="shared" si="7"/>
        <v>[SJBP]_Trà Sữa May Cha_ps-50%_Mar</v>
      </c>
      <c r="H460" s="319" t="s">
        <v>3452</v>
      </c>
      <c r="I460" s="183" t="s">
        <v>3453</v>
      </c>
      <c r="J460" s="209" t="s">
        <v>3454</v>
      </c>
      <c r="K460" s="162"/>
      <c r="L460" s="162"/>
      <c r="M460" s="162"/>
      <c r="N460" s="169"/>
      <c r="O460" s="183"/>
      <c r="P460" s="169"/>
      <c r="Q460" s="183"/>
      <c r="R460" s="177"/>
      <c r="S460" s="177"/>
      <c r="T460" s="177"/>
      <c r="U460" s="155"/>
      <c r="V460" s="155" t="b">
        <v>0</v>
      </c>
      <c r="W460" s="170" t="s">
        <v>2107</v>
      </c>
      <c r="X460" s="168"/>
      <c r="Y460" s="173">
        <v>19397</v>
      </c>
      <c r="Z460" s="162" t="s">
        <v>3455</v>
      </c>
      <c r="AA460" s="163" t="str">
        <f t="shared" si="4"/>
        <v>https://shopeefood.vn/bo-suu-tap/sj-may-cha</v>
      </c>
      <c r="AB460" s="164" t="str">
        <f t="shared" si="5"/>
        <v>https://shopeefood.shopee.vn/bo-suu-tap/sj-may-cha</v>
      </c>
    </row>
    <row r="461" spans="1:28" ht="105">
      <c r="A461" s="151" t="s">
        <v>1852</v>
      </c>
      <c r="B461" s="152"/>
      <c r="C461" s="152" t="s">
        <v>897</v>
      </c>
      <c r="D461" s="152" t="s">
        <v>205</v>
      </c>
      <c r="E461" s="180" t="s">
        <v>322</v>
      </c>
      <c r="F461" s="181" t="s">
        <v>3456</v>
      </c>
      <c r="G461" s="217" t="str">
        <f t="shared" si="7"/>
        <v>[JBP]_Jollibee_Exclusive</v>
      </c>
      <c r="H461" s="176" t="s">
        <v>3457</v>
      </c>
      <c r="I461" s="176" t="s">
        <v>3458</v>
      </c>
      <c r="J461" s="209" t="s">
        <v>3459</v>
      </c>
      <c r="K461" s="162"/>
      <c r="L461" s="162"/>
      <c r="M461" s="162"/>
      <c r="N461" s="169"/>
      <c r="O461" s="183"/>
      <c r="P461" s="169"/>
      <c r="Q461" s="183" t="s">
        <v>3460</v>
      </c>
      <c r="R461" s="177"/>
      <c r="S461" s="177"/>
      <c r="T461" s="177"/>
      <c r="U461" s="155"/>
      <c r="V461" s="155" t="b">
        <v>0</v>
      </c>
      <c r="W461" s="170" t="s">
        <v>3461</v>
      </c>
      <c r="X461" s="168"/>
      <c r="Y461" s="173">
        <v>19474</v>
      </c>
      <c r="Z461" s="162" t="s">
        <v>3462</v>
      </c>
      <c r="AA461" s="163" t="str">
        <f t="shared" si="4"/>
        <v>https://shopeefood.vn/bo-suu-tap/jb-jollibee-doll</v>
      </c>
      <c r="AB461" s="164" t="str">
        <f t="shared" si="5"/>
        <v>https://shopeefood.shopee.vn/bo-suu-tap/jb-jollibee-doll</v>
      </c>
    </row>
    <row r="462" spans="1:28" ht="90">
      <c r="A462" s="151" t="s">
        <v>1852</v>
      </c>
      <c r="B462" s="152"/>
      <c r="C462" s="152" t="s">
        <v>1236</v>
      </c>
      <c r="D462" s="152" t="s">
        <v>201</v>
      </c>
      <c r="E462" s="180" t="s">
        <v>1237</v>
      </c>
      <c r="F462" s="181" t="s">
        <v>3463</v>
      </c>
      <c r="G462" s="217" t="str">
        <f t="shared" si="7"/>
        <v>[SJBP]_Tocotoco_1k_Mar</v>
      </c>
      <c r="H462" s="176" t="s">
        <v>3464</v>
      </c>
      <c r="I462" s="183" t="s">
        <v>3465</v>
      </c>
      <c r="J462" s="209" t="s">
        <v>1239</v>
      </c>
      <c r="K462" s="162"/>
      <c r="L462" s="162"/>
      <c r="M462" s="162"/>
      <c r="N462" s="169"/>
      <c r="O462" s="183"/>
      <c r="P462" s="169"/>
      <c r="Q462" s="183"/>
      <c r="R462" s="177"/>
      <c r="S462" s="177"/>
      <c r="T462" s="177"/>
      <c r="U462" s="155"/>
      <c r="V462" s="155" t="b">
        <v>0</v>
      </c>
      <c r="W462" s="170" t="s">
        <v>3466</v>
      </c>
      <c r="X462" s="168"/>
      <c r="Y462" s="173">
        <v>19398</v>
      </c>
      <c r="Z462" s="162" t="s">
        <v>3467</v>
      </c>
      <c r="AA462" s="163" t="str">
        <f t="shared" si="4"/>
        <v>https://shopeefood.vn/bo-suu-tap/sj-tocotoco</v>
      </c>
      <c r="AB462" s="164" t="str">
        <f t="shared" si="5"/>
        <v>https://shopeefood.shopee.vn/bo-suu-tap/sj-tocotoco</v>
      </c>
    </row>
    <row r="463" spans="1:28" ht="105">
      <c r="A463" s="151" t="s">
        <v>1852</v>
      </c>
      <c r="B463" s="152"/>
      <c r="C463" s="152" t="s">
        <v>1236</v>
      </c>
      <c r="D463" s="152" t="s">
        <v>201</v>
      </c>
      <c r="E463" s="180" t="s">
        <v>1237</v>
      </c>
      <c r="F463" s="181" t="s">
        <v>3468</v>
      </c>
      <c r="G463" s="217" t="str">
        <f t="shared" si="7"/>
        <v>[SJBP]_Tocotoco_BOGO_Mar</v>
      </c>
      <c r="H463" s="176" t="s">
        <v>3469</v>
      </c>
      <c r="I463" s="183" t="s">
        <v>3470</v>
      </c>
      <c r="J463" s="209" t="s">
        <v>1239</v>
      </c>
      <c r="K463" s="162"/>
      <c r="L463" s="162"/>
      <c r="M463" s="162"/>
      <c r="N463" s="169"/>
      <c r="O463" s="183"/>
      <c r="P463" s="169"/>
      <c r="Q463" s="183"/>
      <c r="R463" s="177"/>
      <c r="S463" s="177"/>
      <c r="T463" s="177"/>
      <c r="U463" s="155"/>
      <c r="V463" s="155" t="b">
        <v>0</v>
      </c>
      <c r="W463" s="179" t="s">
        <v>3471</v>
      </c>
      <c r="X463" s="168"/>
      <c r="Y463" s="173">
        <v>19439</v>
      </c>
      <c r="Z463" s="162" t="s">
        <v>3472</v>
      </c>
      <c r="AA463" s="163" t="str">
        <f t="shared" si="4"/>
        <v>https://shopeefood.vn/bo-suu-tap/sj-tocotoco-45</v>
      </c>
      <c r="AB463" s="164" t="str">
        <f t="shared" si="5"/>
        <v>https://shopeefood.shopee.vn/bo-suu-tap/sj-tocotoco-45</v>
      </c>
    </row>
    <row r="464" spans="1:28" ht="75">
      <c r="A464" s="151" t="s">
        <v>1852</v>
      </c>
      <c r="B464" s="152"/>
      <c r="C464" s="152" t="s">
        <v>897</v>
      </c>
      <c r="D464" s="152" t="s">
        <v>201</v>
      </c>
      <c r="E464" s="180" t="s">
        <v>298</v>
      </c>
      <c r="F464" s="181" t="s">
        <v>3473</v>
      </c>
      <c r="G464" s="217" t="str">
        <f t="shared" si="7"/>
        <v>[SJBP]_Gà Rán KFC_Combo 55k</v>
      </c>
      <c r="H464" s="176" t="s">
        <v>3474</v>
      </c>
      <c r="I464" s="183" t="s">
        <v>3475</v>
      </c>
      <c r="J464" s="201" t="s">
        <v>900</v>
      </c>
      <c r="K464" s="202" t="s">
        <v>3476</v>
      </c>
      <c r="L464" s="203" t="s">
        <v>3477</v>
      </c>
      <c r="M464" s="162"/>
      <c r="N464" s="169"/>
      <c r="O464" s="183"/>
      <c r="P464" s="169"/>
      <c r="Q464" s="183"/>
      <c r="R464" s="177"/>
      <c r="S464" s="177"/>
      <c r="T464" s="177"/>
      <c r="U464" s="155"/>
      <c r="V464" s="155" t="b">
        <v>0</v>
      </c>
      <c r="W464" s="179" t="s">
        <v>1857</v>
      </c>
      <c r="X464" s="168"/>
      <c r="Y464" s="173">
        <v>19434</v>
      </c>
      <c r="Z464" s="162" t="s">
        <v>3478</v>
      </c>
      <c r="AA464" s="163" t="str">
        <f t="shared" si="4"/>
        <v>https://shopeefood.vn/bo-suu-tap/sj-ga-ran-kfc-combo</v>
      </c>
      <c r="AB464" s="164" t="str">
        <f t="shared" si="5"/>
        <v>https://shopeefood.shopee.vn/bo-suu-tap/sj-ga-ran-kfc-combo</v>
      </c>
    </row>
    <row r="465" spans="1:28" ht="105">
      <c r="A465" s="151" t="s">
        <v>1433</v>
      </c>
      <c r="B465" s="152"/>
      <c r="C465" s="200" t="s">
        <v>897</v>
      </c>
      <c r="D465" s="152" t="s">
        <v>207</v>
      </c>
      <c r="E465" s="180" t="s">
        <v>298</v>
      </c>
      <c r="F465" s="181" t="s">
        <v>3479</v>
      </c>
      <c r="G465" s="217" t="str">
        <f t="shared" si="7"/>
        <v>[SuperVIP]_Gà Rán KFC_03-06/04</v>
      </c>
      <c r="H465" s="176" t="s">
        <v>3480</v>
      </c>
      <c r="I465" s="181" t="s">
        <v>3479</v>
      </c>
      <c r="J465" s="201" t="s">
        <v>900</v>
      </c>
      <c r="K465" s="212" t="s">
        <v>3481</v>
      </c>
      <c r="L465" s="203" t="s">
        <v>3482</v>
      </c>
      <c r="M465" s="162"/>
      <c r="N465" s="169"/>
      <c r="O465" s="183"/>
      <c r="P465" s="169"/>
      <c r="Q465" s="183" t="s">
        <v>3483</v>
      </c>
      <c r="R465" s="183" t="s">
        <v>3483</v>
      </c>
      <c r="S465" s="183" t="s">
        <v>3483</v>
      </c>
      <c r="T465" s="183" t="s">
        <v>3483</v>
      </c>
      <c r="U465" s="155" t="s">
        <v>696</v>
      </c>
      <c r="V465" s="155" t="b">
        <v>0</v>
      </c>
      <c r="W465" s="179" t="s">
        <v>3484</v>
      </c>
      <c r="X465" s="168"/>
      <c r="Y465" s="173">
        <v>19733</v>
      </c>
      <c r="Z465" s="162" t="s">
        <v>3485</v>
      </c>
      <c r="AA465" s="163" t="str">
        <f t="shared" si="4"/>
        <v>https://shopeefood.vn/bo-suu-tap/sv-combo-kfc</v>
      </c>
      <c r="AB465" s="164" t="str">
        <f t="shared" si="5"/>
        <v>https://shopeefood.shopee.vn/bo-suu-tap/sv-combo-kfc</v>
      </c>
    </row>
    <row r="466" spans="1:28" ht="120">
      <c r="A466" s="151" t="s">
        <v>1433</v>
      </c>
      <c r="B466" s="152"/>
      <c r="C466" s="200" t="s">
        <v>897</v>
      </c>
      <c r="D466" s="152" t="s">
        <v>207</v>
      </c>
      <c r="E466" s="180" t="s">
        <v>348</v>
      </c>
      <c r="F466" s="181" t="s">
        <v>3486</v>
      </c>
      <c r="G466" s="217" t="str">
        <f t="shared" si="7"/>
        <v>[SuperVIP]_McDonald's_25-27/04</v>
      </c>
      <c r="H466" s="176" t="s">
        <v>3487</v>
      </c>
      <c r="I466" s="181" t="s">
        <v>3486</v>
      </c>
      <c r="J466" s="207" t="s">
        <v>919</v>
      </c>
      <c r="K466" s="162"/>
      <c r="L466" s="162"/>
      <c r="M466" s="162"/>
      <c r="N466" s="169"/>
      <c r="O466" s="183"/>
      <c r="P466" s="169"/>
      <c r="Q466" s="183" t="s">
        <v>3488</v>
      </c>
      <c r="R466" s="183" t="s">
        <v>3488</v>
      </c>
      <c r="S466" s="183" t="s">
        <v>3488</v>
      </c>
      <c r="T466" s="183" t="s">
        <v>3488</v>
      </c>
      <c r="U466" s="155" t="s">
        <v>696</v>
      </c>
      <c r="V466" s="155" t="b">
        <v>0</v>
      </c>
      <c r="W466" s="179" t="s">
        <v>3489</v>
      </c>
      <c r="X466" s="168"/>
      <c r="Y466" s="173">
        <v>19878</v>
      </c>
      <c r="Z466" s="162" t="s">
        <v>3490</v>
      </c>
      <c r="AA466" s="163" t="str">
        <f t="shared" si="4"/>
        <v>https://shopeefood.vn/bo-suu-tap/sv-mcdonalds-79k</v>
      </c>
      <c r="AB466" s="164" t="str">
        <f t="shared" si="5"/>
        <v>https://shopeefood.shopee.vn/bo-suu-tap/sv-mcdonalds-79k</v>
      </c>
    </row>
    <row r="467" spans="1:28" ht="135">
      <c r="A467" s="151" t="s">
        <v>1433</v>
      </c>
      <c r="B467" s="152"/>
      <c r="C467" s="200" t="s">
        <v>897</v>
      </c>
      <c r="D467" s="152" t="s">
        <v>207</v>
      </c>
      <c r="E467" s="180" t="s">
        <v>300</v>
      </c>
      <c r="F467" s="181" t="s">
        <v>3491</v>
      </c>
      <c r="G467" s="217" t="str">
        <f t="shared" si="7"/>
        <v>[SuperVIP]_Gà Rán Popeyes_10-13/04</v>
      </c>
      <c r="H467" s="176" t="s">
        <v>3492</v>
      </c>
      <c r="I467" s="181" t="s">
        <v>3491</v>
      </c>
      <c r="J467" s="184" t="s">
        <v>3493</v>
      </c>
      <c r="K467" s="184" t="s">
        <v>3494</v>
      </c>
      <c r="L467" s="184" t="s">
        <v>3495</v>
      </c>
      <c r="M467" s="162"/>
      <c r="N467" s="169"/>
      <c r="O467" s="183"/>
      <c r="P467" s="169"/>
      <c r="Q467" s="183" t="s">
        <v>3496</v>
      </c>
      <c r="R467" s="183" t="s">
        <v>3496</v>
      </c>
      <c r="S467" s="183" t="s">
        <v>3496</v>
      </c>
      <c r="T467" s="183" t="s">
        <v>3496</v>
      </c>
      <c r="U467" s="155"/>
      <c r="V467" s="155" t="b">
        <v>0</v>
      </c>
      <c r="W467" s="206" t="s">
        <v>3497</v>
      </c>
      <c r="X467" s="168"/>
      <c r="Y467" s="173">
        <v>19772</v>
      </c>
      <c r="Z467" s="162" t="s">
        <v>3498</v>
      </c>
      <c r="AA467" s="163" t="str">
        <f t="shared" si="4"/>
        <v>https://shopeefood.vn/bo-suu-tap/sv-ga-popeyes</v>
      </c>
      <c r="AB467" s="164" t="str">
        <f t="shared" si="5"/>
        <v>https://shopeefood.shopee.vn/bo-suu-tap/sv-ga-popeyes</v>
      </c>
    </row>
    <row r="468" spans="1:28" ht="105">
      <c r="A468" s="151" t="s">
        <v>1433</v>
      </c>
      <c r="B468" s="152"/>
      <c r="C468" s="200" t="s">
        <v>897</v>
      </c>
      <c r="D468" s="152" t="s">
        <v>207</v>
      </c>
      <c r="E468" s="180" t="s">
        <v>376</v>
      </c>
      <c r="F468" s="181" t="s">
        <v>3499</v>
      </c>
      <c r="G468" s="217" t="str">
        <f t="shared" si="7"/>
        <v>[SuperVIP]_Pizza Hut_28-30/04</v>
      </c>
      <c r="H468" s="176" t="s">
        <v>3500</v>
      </c>
      <c r="I468" s="181" t="s">
        <v>3499</v>
      </c>
      <c r="J468" s="204" t="s">
        <v>908</v>
      </c>
      <c r="K468" s="205" t="s">
        <v>909</v>
      </c>
      <c r="L468" s="205" t="s">
        <v>909</v>
      </c>
      <c r="M468" s="162"/>
      <c r="N468" s="169"/>
      <c r="O468" s="183"/>
      <c r="P468" s="169"/>
      <c r="Q468" s="183" t="s">
        <v>3501</v>
      </c>
      <c r="R468" s="183" t="s">
        <v>3501</v>
      </c>
      <c r="S468" s="183" t="s">
        <v>3501</v>
      </c>
      <c r="T468" s="183" t="s">
        <v>3501</v>
      </c>
      <c r="U468" s="155" t="s">
        <v>696</v>
      </c>
      <c r="V468" s="155" t="b">
        <v>0</v>
      </c>
      <c r="W468" s="179" t="s">
        <v>3502</v>
      </c>
      <c r="X468" s="168"/>
      <c r="Y468" s="173">
        <v>19905</v>
      </c>
      <c r="Z468" s="162" t="s">
        <v>3503</v>
      </c>
      <c r="AA468" s="163" t="str">
        <f t="shared" si="4"/>
        <v>https://shopeefood.vn/bo-suu-tap/sv-pizzahut-100</v>
      </c>
      <c r="AB468" s="164" t="str">
        <f t="shared" si="5"/>
        <v>https://shopeefood.shopee.vn/bo-suu-tap/sv-pizzahut-100</v>
      </c>
    </row>
    <row r="469" spans="1:28" ht="105">
      <c r="A469" s="151" t="s">
        <v>1433</v>
      </c>
      <c r="B469" s="152"/>
      <c r="C469" s="200" t="s">
        <v>897</v>
      </c>
      <c r="D469" s="152" t="s">
        <v>207</v>
      </c>
      <c r="E469" s="180" t="s">
        <v>298</v>
      </c>
      <c r="F469" s="181" t="s">
        <v>3504</v>
      </c>
      <c r="G469" s="217" t="str">
        <f t="shared" si="7"/>
        <v>[SuperVIP]_Gà Rán KFC_15-17/04</v>
      </c>
      <c r="H469" s="176" t="s">
        <v>3505</v>
      </c>
      <c r="I469" s="181" t="s">
        <v>3504</v>
      </c>
      <c r="J469" s="201" t="s">
        <v>900</v>
      </c>
      <c r="K469" s="202" t="s">
        <v>3506</v>
      </c>
      <c r="L469" s="203" t="s">
        <v>3507</v>
      </c>
      <c r="M469" s="162"/>
      <c r="N469" s="169"/>
      <c r="O469" s="183"/>
      <c r="P469" s="169"/>
      <c r="Q469" s="183" t="s">
        <v>3508</v>
      </c>
      <c r="R469" s="183" t="s">
        <v>3508</v>
      </c>
      <c r="S469" s="183" t="s">
        <v>3508</v>
      </c>
      <c r="T469" s="183" t="s">
        <v>3508</v>
      </c>
      <c r="U469" s="155" t="s">
        <v>696</v>
      </c>
      <c r="V469" s="155" t="b">
        <v>0</v>
      </c>
      <c r="W469" s="179" t="s">
        <v>3509</v>
      </c>
      <c r="X469" s="168"/>
      <c r="Y469" s="173">
        <v>19831</v>
      </c>
      <c r="Z469" s="162" t="s">
        <v>3510</v>
      </c>
      <c r="AA469" s="163" t="str">
        <f t="shared" si="4"/>
        <v>https://shopeefood.vn/bo-suu-tap/sv-kfc-79k</v>
      </c>
      <c r="AB469" s="164" t="str">
        <f t="shared" si="5"/>
        <v>https://shopeefood.shopee.vn/bo-suu-tap/sv-kfc-79k</v>
      </c>
    </row>
    <row r="470" spans="1:28" ht="135">
      <c r="A470" s="151" t="s">
        <v>1433</v>
      </c>
      <c r="B470" s="152"/>
      <c r="C470" s="200" t="s">
        <v>897</v>
      </c>
      <c r="D470" s="152" t="s">
        <v>209</v>
      </c>
      <c r="E470" s="180" t="s">
        <v>275</v>
      </c>
      <c r="F470" s="181" t="s">
        <v>3511</v>
      </c>
      <c r="G470" s="217" t="str">
        <f t="shared" si="7"/>
        <v>[VIP]_Cơm Thố Anh Nguyễn_09-13/04</v>
      </c>
      <c r="H470" s="176" t="s">
        <v>3512</v>
      </c>
      <c r="I470" s="181" t="s">
        <v>3511</v>
      </c>
      <c r="J470" s="213" t="s">
        <v>953</v>
      </c>
      <c r="K470" s="214" t="s">
        <v>3513</v>
      </c>
      <c r="L470" s="205" t="s">
        <v>955</v>
      </c>
      <c r="M470" s="162"/>
      <c r="N470" s="169"/>
      <c r="O470" s="183"/>
      <c r="P470" s="169"/>
      <c r="Q470" s="183" t="s">
        <v>3514</v>
      </c>
      <c r="R470" s="176" t="s">
        <v>3514</v>
      </c>
      <c r="S470" s="177"/>
      <c r="T470" s="176" t="s">
        <v>3514</v>
      </c>
      <c r="U470" s="155" t="s">
        <v>696</v>
      </c>
      <c r="V470" s="155" t="b">
        <v>0</v>
      </c>
      <c r="W470" s="179" t="s">
        <v>3515</v>
      </c>
      <c r="X470" s="168"/>
      <c r="Y470" s="173">
        <v>19773</v>
      </c>
      <c r="Z470" s="162" t="s">
        <v>3516</v>
      </c>
      <c r="AA470" s="163" t="str">
        <f t="shared" si="4"/>
        <v>https://shopeefood.vn/bo-suu-tap/v-tho-anh-nguyen</v>
      </c>
      <c r="AB470" s="164" t="str">
        <f t="shared" si="5"/>
        <v>https://shopeefood.shopee.vn/bo-suu-tap/v-tho-anh-nguyen</v>
      </c>
    </row>
    <row r="471" spans="1:28" ht="165">
      <c r="A471" s="151" t="s">
        <v>1433</v>
      </c>
      <c r="B471" s="152"/>
      <c r="C471" s="200" t="s">
        <v>897</v>
      </c>
      <c r="D471" s="152" t="s">
        <v>209</v>
      </c>
      <c r="E471" s="180" t="s">
        <v>274</v>
      </c>
      <c r="F471" s="181" t="s">
        <v>3517</v>
      </c>
      <c r="G471" s="217" t="str">
        <f t="shared" si="7"/>
        <v>[VIP]_Cơm Tấm Phúc Lộc Thọ_14-17/04</v>
      </c>
      <c r="H471" s="176" t="s">
        <v>2396</v>
      </c>
      <c r="I471" s="181" t="s">
        <v>3517</v>
      </c>
      <c r="J471" s="209" t="s">
        <v>1835</v>
      </c>
      <c r="K471" s="162"/>
      <c r="L471" s="162"/>
      <c r="M471" s="162"/>
      <c r="N471" s="169"/>
      <c r="O471" s="183"/>
      <c r="P471" s="169"/>
      <c r="Q471" s="183" t="s">
        <v>3518</v>
      </c>
      <c r="R471" s="177"/>
      <c r="S471" s="177"/>
      <c r="T471" s="177"/>
      <c r="U471" s="155" t="s">
        <v>696</v>
      </c>
      <c r="V471" s="155" t="b">
        <v>0</v>
      </c>
      <c r="W471" s="179" t="s">
        <v>3519</v>
      </c>
      <c r="X471" s="168"/>
      <c r="Y471" s="173">
        <v>19832</v>
      </c>
      <c r="Z471" s="162" t="s">
        <v>3520</v>
      </c>
      <c r="AA471" s="163" t="str">
        <f t="shared" si="4"/>
        <v>https://shopeefood.vn/bo-suu-tap/v-phuc-loc-tho</v>
      </c>
      <c r="AB471" s="164" t="str">
        <f t="shared" si="5"/>
        <v>https://shopeefood.shopee.vn/bo-suu-tap/v-phuc-loc-tho</v>
      </c>
    </row>
    <row r="472" spans="1:28" ht="90">
      <c r="A472" s="151" t="s">
        <v>1433</v>
      </c>
      <c r="B472" s="152"/>
      <c r="C472" s="200" t="s">
        <v>897</v>
      </c>
      <c r="D472" s="152" t="s">
        <v>209</v>
      </c>
      <c r="E472" s="180" t="s">
        <v>376</v>
      </c>
      <c r="F472" s="181" t="s">
        <v>3521</v>
      </c>
      <c r="G472" s="217" t="str">
        <f t="shared" si="7"/>
        <v>[VIP]_Pizza Hut_18-20/04</v>
      </c>
      <c r="H472" s="176" t="s">
        <v>3500</v>
      </c>
      <c r="I472" s="181" t="s">
        <v>3521</v>
      </c>
      <c r="J472" s="204" t="s">
        <v>908</v>
      </c>
      <c r="K472" s="205" t="s">
        <v>909</v>
      </c>
      <c r="L472" s="205" t="s">
        <v>909</v>
      </c>
      <c r="M472" s="162"/>
      <c r="N472" s="169"/>
      <c r="O472" s="183"/>
      <c r="P472" s="169"/>
      <c r="Q472" s="183" t="s">
        <v>3522</v>
      </c>
      <c r="R472" s="183" t="s">
        <v>3522</v>
      </c>
      <c r="S472" s="183" t="s">
        <v>3522</v>
      </c>
      <c r="T472" s="183" t="s">
        <v>3522</v>
      </c>
      <c r="U472" s="155" t="s">
        <v>696</v>
      </c>
      <c r="V472" s="155" t="b">
        <v>0</v>
      </c>
      <c r="W472" s="179" t="s">
        <v>3523</v>
      </c>
      <c r="X472" s="168"/>
      <c r="Y472" s="173">
        <v>19847</v>
      </c>
      <c r="Z472" s="162" t="s">
        <v>3524</v>
      </c>
      <c r="AA472" s="163" t="str">
        <f t="shared" si="4"/>
        <v>https://shopeefood.vn/bo-suu-tap/v-pizzahut-50</v>
      </c>
      <c r="AB472" s="164" t="str">
        <f t="shared" si="5"/>
        <v>https://shopeefood.shopee.vn/bo-suu-tap/v-pizzahut-50</v>
      </c>
    </row>
    <row r="473" spans="1:28" ht="409.6">
      <c r="A473" s="151" t="s">
        <v>1433</v>
      </c>
      <c r="B473" s="152"/>
      <c r="C473" s="200" t="s">
        <v>897</v>
      </c>
      <c r="D473" s="152" t="s">
        <v>209</v>
      </c>
      <c r="E473" s="180" t="s">
        <v>285</v>
      </c>
      <c r="F473" s="181" t="s">
        <v>3525</v>
      </c>
      <c r="G473" s="217" t="str">
        <f t="shared" si="7"/>
        <v>[VIP]_Domino's Pizza_11-13/04</v>
      </c>
      <c r="H473" s="176" t="s">
        <v>3526</v>
      </c>
      <c r="I473" s="181" t="s">
        <v>3525</v>
      </c>
      <c r="J473" s="184" t="s">
        <v>942</v>
      </c>
      <c r="K473" s="162"/>
      <c r="L473" s="162"/>
      <c r="M473" s="162"/>
      <c r="N473" s="169"/>
      <c r="O473" s="183"/>
      <c r="P473" s="169"/>
      <c r="Q473" s="183" t="s">
        <v>3527</v>
      </c>
      <c r="R473" s="177"/>
      <c r="S473" s="177"/>
      <c r="T473" s="177"/>
      <c r="U473" s="155"/>
      <c r="V473" s="155" t="b">
        <v>0</v>
      </c>
      <c r="W473" s="206" t="s">
        <v>3528</v>
      </c>
      <c r="X473" s="168"/>
      <c r="Y473" s="173">
        <v>19794</v>
      </c>
      <c r="Z473" s="162" t="s">
        <v>3529</v>
      </c>
      <c r="AA473" s="163" t="str">
        <f t="shared" si="4"/>
        <v>https://shopeefood.vn/bo-suu-tap/v-dominos-1k</v>
      </c>
      <c r="AB473" s="164" t="str">
        <f t="shared" si="5"/>
        <v>https://shopeefood.shopee.vn/bo-suu-tap/v-dominos-1k</v>
      </c>
    </row>
    <row r="474" spans="1:28" ht="270">
      <c r="A474" s="151" t="s">
        <v>1433</v>
      </c>
      <c r="B474" s="152"/>
      <c r="C474" s="200" t="s">
        <v>897</v>
      </c>
      <c r="D474" s="152" t="s">
        <v>209</v>
      </c>
      <c r="E474" s="180" t="s">
        <v>301</v>
      </c>
      <c r="F474" s="181" t="s">
        <v>3530</v>
      </c>
      <c r="G474" s="217" t="str">
        <f t="shared" si="7"/>
        <v>[VIP]_Gà Rán Texas Chicken_21-24/04</v>
      </c>
      <c r="H474" s="176" t="s">
        <v>3531</v>
      </c>
      <c r="I474" s="181" t="s">
        <v>3530</v>
      </c>
      <c r="J474" s="397" t="s">
        <v>966</v>
      </c>
      <c r="K474" s="398"/>
      <c r="L474" s="205"/>
      <c r="M474" s="162"/>
      <c r="N474" s="169"/>
      <c r="O474" s="183"/>
      <c r="P474" s="169"/>
      <c r="Q474" s="183" t="s">
        <v>3532</v>
      </c>
      <c r="R474" s="183" t="s">
        <v>3532</v>
      </c>
      <c r="S474" s="183" t="s">
        <v>3532</v>
      </c>
      <c r="T474" s="183" t="s">
        <v>3532</v>
      </c>
      <c r="U474" s="155" t="s">
        <v>696</v>
      </c>
      <c r="V474" s="155" t="b">
        <v>0</v>
      </c>
      <c r="W474" s="179" t="s">
        <v>3533</v>
      </c>
      <c r="X474" s="168"/>
      <c r="Y474" s="173">
        <v>19869</v>
      </c>
      <c r="Z474" s="162" t="s">
        <v>3534</v>
      </c>
      <c r="AA474" s="163" t="str">
        <f t="shared" si="4"/>
        <v>https://shopeefood.vn/bo-suu-tap/v-texas-chicken</v>
      </c>
      <c r="AB474" s="164" t="str">
        <f t="shared" si="5"/>
        <v>https://shopeefood.shopee.vn/bo-suu-tap/v-texas-chicken</v>
      </c>
    </row>
    <row r="475" spans="1:28" ht="135">
      <c r="A475" s="151" t="s">
        <v>1433</v>
      </c>
      <c r="B475" s="152"/>
      <c r="C475" s="200" t="s">
        <v>897</v>
      </c>
      <c r="D475" s="152" t="s">
        <v>209</v>
      </c>
      <c r="E475" s="180" t="s">
        <v>300</v>
      </c>
      <c r="F475" s="181" t="s">
        <v>3521</v>
      </c>
      <c r="G475" s="217" t="str">
        <f t="shared" si="7"/>
        <v>[VIP]_Gà Rán Popeyes_18-20/04</v>
      </c>
      <c r="H475" s="176" t="s">
        <v>3535</v>
      </c>
      <c r="I475" s="181" t="s">
        <v>3521</v>
      </c>
      <c r="J475" s="184" t="s">
        <v>3536</v>
      </c>
      <c r="K475" s="184" t="s">
        <v>3537</v>
      </c>
      <c r="L475" s="184" t="s">
        <v>3538</v>
      </c>
      <c r="M475" s="162"/>
      <c r="N475" s="169"/>
      <c r="O475" s="183"/>
      <c r="P475" s="169"/>
      <c r="Q475" s="183" t="s">
        <v>3539</v>
      </c>
      <c r="R475" s="183" t="s">
        <v>3539</v>
      </c>
      <c r="S475" s="183" t="s">
        <v>3539</v>
      </c>
      <c r="T475" s="183" t="s">
        <v>3539</v>
      </c>
      <c r="U475" s="155"/>
      <c r="V475" s="155" t="b">
        <v>0</v>
      </c>
      <c r="W475" s="206" t="s">
        <v>3497</v>
      </c>
      <c r="X475" s="168"/>
      <c r="Y475" s="173">
        <v>19848</v>
      </c>
      <c r="Z475" s="162" t="s">
        <v>3540</v>
      </c>
      <c r="AA475" s="163" t="str">
        <f t="shared" si="4"/>
        <v>https://shopeefood.vn/bo-suu-tap/v-popeyes</v>
      </c>
      <c r="AB475" s="164" t="str">
        <f t="shared" si="5"/>
        <v>https://shopeefood.shopee.vn/bo-suu-tap/v-popeyes</v>
      </c>
    </row>
    <row r="476" spans="1:28" ht="105">
      <c r="A476" s="151" t="s">
        <v>1433</v>
      </c>
      <c r="B476" s="152"/>
      <c r="C476" s="152" t="s">
        <v>897</v>
      </c>
      <c r="D476" s="152" t="s">
        <v>207</v>
      </c>
      <c r="E476" s="180" t="s">
        <v>341</v>
      </c>
      <c r="F476" s="181" t="s">
        <v>3499</v>
      </c>
      <c r="G476" s="217" t="str">
        <f t="shared" si="7"/>
        <v>[SuperVIP]_Lotteria DI_28-30/04</v>
      </c>
      <c r="H476" s="176" t="s">
        <v>3541</v>
      </c>
      <c r="I476" s="181" t="s">
        <v>3499</v>
      </c>
      <c r="J476" s="194" t="s">
        <v>931</v>
      </c>
      <c r="K476" s="162"/>
      <c r="L476" s="162"/>
      <c r="M476" s="162"/>
      <c r="N476" s="169"/>
      <c r="O476" s="183"/>
      <c r="P476" s="169"/>
      <c r="Q476" s="183" t="s">
        <v>3542</v>
      </c>
      <c r="R476" s="176" t="s">
        <v>3543</v>
      </c>
      <c r="S476" s="176" t="s">
        <v>3543</v>
      </c>
      <c r="T476" s="176" t="s">
        <v>3543</v>
      </c>
      <c r="U476" s="155" t="s">
        <v>696</v>
      </c>
      <c r="V476" s="155" t="b">
        <v>0</v>
      </c>
      <c r="W476" s="179" t="s">
        <v>3544</v>
      </c>
      <c r="X476" s="168"/>
      <c r="Y476" s="173">
        <v>19906</v>
      </c>
      <c r="Z476" s="162" t="s">
        <v>3545</v>
      </c>
      <c r="AA476" s="163" t="str">
        <f t="shared" si="4"/>
        <v>https://shopeefood.vn/bo-suu-tap/sv-lotteria-80</v>
      </c>
      <c r="AB476" s="164" t="str">
        <f t="shared" si="5"/>
        <v>https://shopeefood.shopee.vn/bo-suu-tap/sv-lotteria-80</v>
      </c>
    </row>
    <row r="477" spans="1:28" ht="90">
      <c r="A477" s="295" t="s">
        <v>1852</v>
      </c>
      <c r="B477" s="296"/>
      <c r="C477" s="394" t="s">
        <v>1236</v>
      </c>
      <c r="D477" s="395" t="s">
        <v>201</v>
      </c>
      <c r="E477" s="396" t="s">
        <v>1453</v>
      </c>
      <c r="F477" s="298" t="s">
        <v>3546</v>
      </c>
      <c r="G477" s="217" t="str">
        <f t="shared" si="7"/>
        <v>[SJBP]_Trà Sữa May Cha_14-31.3</v>
      </c>
      <c r="H477" s="319" t="s">
        <v>3547</v>
      </c>
      <c r="I477" s="183" t="s">
        <v>3548</v>
      </c>
      <c r="J477" s="209" t="s">
        <v>3454</v>
      </c>
      <c r="K477" s="162"/>
      <c r="L477" s="162"/>
      <c r="M477" s="162"/>
      <c r="N477" s="169"/>
      <c r="O477" s="183"/>
      <c r="P477" s="169"/>
      <c r="Q477" s="183"/>
      <c r="R477" s="177"/>
      <c r="S477" s="177"/>
      <c r="T477" s="177"/>
      <c r="U477" s="155"/>
      <c r="V477" s="155" t="b">
        <v>0</v>
      </c>
      <c r="W477" s="168"/>
      <c r="X477" s="168"/>
      <c r="Y477" s="173">
        <v>19401</v>
      </c>
      <c r="Z477" s="162" t="s">
        <v>3549</v>
      </c>
      <c r="AA477" s="163" t="str">
        <f t="shared" si="4"/>
        <v>https://shopeefood.vn/bo-suu-tap/sj-trs-may-cha</v>
      </c>
      <c r="AB477" s="164" t="str">
        <f t="shared" si="5"/>
        <v>https://shopeefood.shopee.vn/bo-suu-tap/sj-trs-may-cha</v>
      </c>
    </row>
    <row r="478" spans="1:28" ht="90">
      <c r="A478" s="295" t="s">
        <v>1852</v>
      </c>
      <c r="B478" s="296"/>
      <c r="C478" s="296" t="s">
        <v>1236</v>
      </c>
      <c r="D478" s="297" t="s">
        <v>201</v>
      </c>
      <c r="E478" s="296" t="s">
        <v>372</v>
      </c>
      <c r="F478" s="298" t="s">
        <v>3550</v>
      </c>
      <c r="G478" s="299" t="str">
        <f t="shared" si="7"/>
        <v>[SJBP]_Phúc Long Coffee &amp; Tea_35k</v>
      </c>
      <c r="H478" s="319" t="s">
        <v>3551</v>
      </c>
      <c r="I478" s="183" t="s">
        <v>3552</v>
      </c>
      <c r="J478" s="209" t="s">
        <v>1264</v>
      </c>
      <c r="K478" s="162"/>
      <c r="L478" s="162"/>
      <c r="M478" s="162"/>
      <c r="N478" s="169"/>
      <c r="O478" s="183"/>
      <c r="P478" s="169"/>
      <c r="Q478" s="183"/>
      <c r="R478" s="177"/>
      <c r="S478" s="177"/>
      <c r="T478" s="177"/>
      <c r="U478" s="155"/>
      <c r="V478" s="155" t="b">
        <v>0</v>
      </c>
      <c r="W478" s="170" t="s">
        <v>3553</v>
      </c>
      <c r="X478" s="168"/>
      <c r="Y478" s="173">
        <v>19402</v>
      </c>
      <c r="Z478" s="162" t="s">
        <v>3554</v>
      </c>
      <c r="AA478" s="163" t="str">
        <f t="shared" si="4"/>
        <v>https://shopeefood.vn/bo-suu-tap/sj-phuc-long-cf</v>
      </c>
      <c r="AB478" s="164" t="str">
        <f t="shared" si="5"/>
        <v>https://shopeefood.shopee.vn/bo-suu-tap/sj-phuc-long-cf</v>
      </c>
    </row>
    <row r="479" spans="1:28" ht="90">
      <c r="A479" s="295" t="s">
        <v>1852</v>
      </c>
      <c r="B479" s="296"/>
      <c r="C479" s="296" t="s">
        <v>1236</v>
      </c>
      <c r="D479" s="297" t="s">
        <v>201</v>
      </c>
      <c r="E479" s="296" t="s">
        <v>372</v>
      </c>
      <c r="F479" s="298" t="s">
        <v>3555</v>
      </c>
      <c r="G479" s="299" t="str">
        <f t="shared" si="7"/>
        <v>[SJBP]_Phúc Long Coffee &amp; Tea_40K_VIP 7.3</v>
      </c>
      <c r="H479" s="319" t="s">
        <v>3556</v>
      </c>
      <c r="I479" s="283">
        <v>45750</v>
      </c>
      <c r="J479" s="209" t="s">
        <v>1264</v>
      </c>
      <c r="K479" s="162"/>
      <c r="L479" s="162"/>
      <c r="M479" s="162"/>
      <c r="N479" s="169"/>
      <c r="O479" s="183"/>
      <c r="P479" s="169"/>
      <c r="Q479" s="183"/>
      <c r="R479" s="177"/>
      <c r="S479" s="177"/>
      <c r="T479" s="177"/>
      <c r="U479" s="155"/>
      <c r="V479" s="155" t="b">
        <v>0</v>
      </c>
      <c r="W479" s="168"/>
      <c r="X479" s="168"/>
      <c r="Y479" s="173">
        <v>19403</v>
      </c>
      <c r="Z479" s="162" t="s">
        <v>3557</v>
      </c>
      <c r="AA479" s="163" t="str">
        <f t="shared" si="4"/>
        <v>https://shopeefood.vn/bo-suu-tap/sj-phuc-long-cf--tea</v>
      </c>
      <c r="AB479" s="164" t="str">
        <f t="shared" si="5"/>
        <v>https://shopeefood.shopee.vn/bo-suu-tap/sj-phuc-long-cf--tea</v>
      </c>
    </row>
    <row r="480" spans="1:28" ht="240">
      <c r="A480" s="151" t="s">
        <v>1852</v>
      </c>
      <c r="B480" s="152"/>
      <c r="C480" s="152" t="s">
        <v>717</v>
      </c>
      <c r="D480" s="155" t="s">
        <v>222</v>
      </c>
      <c r="E480" s="162" t="s">
        <v>686</v>
      </c>
      <c r="F480" s="181" t="s">
        <v>2595</v>
      </c>
      <c r="G480" s="299" t="str">
        <f t="shared" si="7"/>
        <v>[Alacarte CB]_Busan Korean Food_Mar.CB1</v>
      </c>
      <c r="H480" s="399" t="s">
        <v>3558</v>
      </c>
      <c r="I480" s="162" t="s">
        <v>3559</v>
      </c>
      <c r="J480" s="209" t="s">
        <v>690</v>
      </c>
      <c r="K480" s="162"/>
      <c r="L480" s="209" t="s">
        <v>3560</v>
      </c>
      <c r="M480" s="162"/>
      <c r="N480" s="169"/>
      <c r="O480" s="196" t="s">
        <v>3561</v>
      </c>
      <c r="P480" s="169"/>
      <c r="Q480" s="162" t="s">
        <v>3562</v>
      </c>
      <c r="R480" s="177"/>
      <c r="S480" s="177"/>
      <c r="T480" s="177"/>
      <c r="U480" s="155" t="s">
        <v>696</v>
      </c>
      <c r="V480" s="155" t="b">
        <v>1</v>
      </c>
      <c r="W480" s="179" t="s">
        <v>3563</v>
      </c>
      <c r="X480" s="168"/>
      <c r="Y480" s="173">
        <v>19559</v>
      </c>
      <c r="Z480" s="162" t="s">
        <v>3564</v>
      </c>
      <c r="AA480" s="163" t="str">
        <f t="shared" si="4"/>
        <v>https://shopeefood.vn/bo-suu-tap/a-busan</v>
      </c>
      <c r="AB480" s="164" t="str">
        <f t="shared" si="5"/>
        <v>https://shopeefood.shopee.vn/bo-suu-tap/a-busan</v>
      </c>
    </row>
    <row r="481" spans="1:28" ht="270">
      <c r="A481" s="151" t="s">
        <v>1852</v>
      </c>
      <c r="B481" s="152"/>
      <c r="C481" s="152" t="s">
        <v>706</v>
      </c>
      <c r="D481" s="155" t="s">
        <v>222</v>
      </c>
      <c r="E481" s="191" t="s">
        <v>3565</v>
      </c>
      <c r="F481" s="176" t="s">
        <v>2682</v>
      </c>
      <c r="G481" s="217" t="str">
        <f t="shared" si="7"/>
        <v>[Alacarte CB]_Carlsberg Premium Store_Mar.CB2</v>
      </c>
      <c r="H481" s="183" t="s">
        <v>3566</v>
      </c>
      <c r="I481" s="193" t="s">
        <v>3567</v>
      </c>
      <c r="J481" s="170" t="s">
        <v>3568</v>
      </c>
      <c r="K481" s="159"/>
      <c r="L481" s="159"/>
      <c r="M481" s="159"/>
      <c r="N481" s="168"/>
      <c r="O481" s="176" t="s">
        <v>3569</v>
      </c>
      <c r="P481" s="168"/>
      <c r="Q481" s="193" t="s">
        <v>3570</v>
      </c>
      <c r="R481" s="168"/>
      <c r="S481" s="168"/>
      <c r="T481" s="168"/>
      <c r="U481" s="155" t="s">
        <v>696</v>
      </c>
      <c r="V481" s="155" t="b">
        <v>0</v>
      </c>
      <c r="W481" s="170" t="s">
        <v>3571</v>
      </c>
      <c r="X481" s="168"/>
      <c r="Y481" s="173">
        <v>19433</v>
      </c>
      <c r="Z481" s="162" t="s">
        <v>3572</v>
      </c>
      <c r="AA481" s="163" t="str">
        <f t="shared" si="4"/>
        <v>https://shopeefood.vn/bo-suu-tap/a-carlsberg-premium-store</v>
      </c>
      <c r="AB481" s="164" t="str">
        <f t="shared" si="5"/>
        <v>https://shopeefood.shopee.vn/bo-suu-tap/a-carlsberg-premium-store</v>
      </c>
    </row>
    <row r="482" spans="1:28" ht="270">
      <c r="A482" s="151" t="s">
        <v>1852</v>
      </c>
      <c r="B482" s="152"/>
      <c r="C482" s="152" t="s">
        <v>706</v>
      </c>
      <c r="D482" s="155" t="s">
        <v>222</v>
      </c>
      <c r="E482" s="191" t="s">
        <v>3565</v>
      </c>
      <c r="F482" s="155" t="s">
        <v>2767</v>
      </c>
      <c r="G482" s="217" t="str">
        <f t="shared" si="7"/>
        <v>[Alacarte CB]_Carlsberg Premium Store_Mar.CB7</v>
      </c>
      <c r="H482" s="183" t="s">
        <v>3573</v>
      </c>
      <c r="I482" s="193" t="s">
        <v>3574</v>
      </c>
      <c r="J482" s="170" t="s">
        <v>3568</v>
      </c>
      <c r="K482" s="159"/>
      <c r="L482" s="159"/>
      <c r="M482" s="159"/>
      <c r="N482" s="168"/>
      <c r="O482" s="176" t="s">
        <v>3569</v>
      </c>
      <c r="P482" s="168"/>
      <c r="Q482" s="193" t="s">
        <v>3575</v>
      </c>
      <c r="R482" s="168"/>
      <c r="S482" s="168"/>
      <c r="T482" s="168"/>
      <c r="U482" s="155" t="s">
        <v>696</v>
      </c>
      <c r="V482" s="155" t="b">
        <v>0</v>
      </c>
      <c r="W482" s="170" t="s">
        <v>3571</v>
      </c>
      <c r="X482" s="168"/>
      <c r="Y482" s="173">
        <v>19508</v>
      </c>
      <c r="Z482" s="162" t="s">
        <v>3576</v>
      </c>
      <c r="AA482" s="163" t="str">
        <f t="shared" si="4"/>
        <v>https://shopeefood.vn/bo-suu-tap/a-carlsberg-premium</v>
      </c>
      <c r="AB482" s="164" t="str">
        <f t="shared" si="5"/>
        <v>https://shopeefood.shopee.vn/bo-suu-tap/a-carlsberg-premium</v>
      </c>
    </row>
    <row r="483" spans="1:28" ht="270">
      <c r="A483" s="151" t="s">
        <v>1852</v>
      </c>
      <c r="B483" s="152"/>
      <c r="C483" s="152" t="s">
        <v>706</v>
      </c>
      <c r="D483" s="155" t="s">
        <v>219</v>
      </c>
      <c r="E483" s="191" t="s">
        <v>3565</v>
      </c>
      <c r="F483" s="155" t="s">
        <v>1852</v>
      </c>
      <c r="G483" s="217" t="str">
        <f t="shared" si="7"/>
        <v>[Alacarte]_Carlsberg Premium Store_Mar</v>
      </c>
      <c r="H483" s="176" t="s">
        <v>3577</v>
      </c>
      <c r="I483" s="193" t="s">
        <v>3578</v>
      </c>
      <c r="J483" s="170" t="s">
        <v>3568</v>
      </c>
      <c r="K483" s="159"/>
      <c r="L483" s="159"/>
      <c r="M483" s="159"/>
      <c r="N483" s="168"/>
      <c r="O483" s="176" t="s">
        <v>3569</v>
      </c>
      <c r="P483" s="168"/>
      <c r="Q483" s="193" t="s">
        <v>3579</v>
      </c>
      <c r="R483" s="168"/>
      <c r="S483" s="168"/>
      <c r="T483" s="168"/>
      <c r="U483" s="155" t="s">
        <v>696</v>
      </c>
      <c r="V483" s="155" t="b">
        <v>0</v>
      </c>
      <c r="W483" s="170" t="s">
        <v>3571</v>
      </c>
      <c r="X483" s="168"/>
      <c r="Y483" s="173">
        <v>19545</v>
      </c>
      <c r="Z483" s="162" t="s">
        <v>3580</v>
      </c>
      <c r="AA483" s="163" t="str">
        <f t="shared" si="4"/>
        <v>https://shopeefood.vn/bo-suu-tap/a-carlsberg-premium-85</v>
      </c>
      <c r="AB483" s="164" t="str">
        <f t="shared" si="5"/>
        <v>https://shopeefood.shopee.vn/bo-suu-tap/a-carlsberg-premium-85</v>
      </c>
    </row>
    <row r="484" spans="1:28" ht="165">
      <c r="A484" s="151" t="s">
        <v>1852</v>
      </c>
      <c r="B484" s="152"/>
      <c r="C484" s="152" t="s">
        <v>706</v>
      </c>
      <c r="D484" s="155" t="s">
        <v>219</v>
      </c>
      <c r="E484" s="357" t="s">
        <v>3581</v>
      </c>
      <c r="F484" s="155" t="s">
        <v>1852</v>
      </c>
      <c r="G484" s="217" t="str">
        <f t="shared" si="7"/>
        <v>[Alacarte]_Meatdeli_Mar</v>
      </c>
      <c r="H484" s="176" t="s">
        <v>3582</v>
      </c>
      <c r="I484" s="155" t="s">
        <v>3436</v>
      </c>
      <c r="J484" s="170" t="s">
        <v>3583</v>
      </c>
      <c r="K484" s="159"/>
      <c r="L484" s="311"/>
      <c r="M484" s="159"/>
      <c r="N484" s="168"/>
      <c r="O484" s="155" t="s">
        <v>2447</v>
      </c>
      <c r="P484" s="168"/>
      <c r="Q484" s="155" t="s">
        <v>3584</v>
      </c>
      <c r="R484" s="177"/>
      <c r="S484" s="177"/>
      <c r="T484" s="177"/>
      <c r="U484" s="155" t="s">
        <v>696</v>
      </c>
      <c r="V484" s="155" t="b">
        <v>0</v>
      </c>
      <c r="W484" s="179" t="s">
        <v>3585</v>
      </c>
      <c r="X484" s="168"/>
      <c r="Y484" s="173">
        <v>19521</v>
      </c>
      <c r="Z484" s="162" t="s">
        <v>3586</v>
      </c>
      <c r="AA484" s="163" t="str">
        <f t="shared" si="4"/>
        <v>https://shopeefood.vn/bo-suu-tap/a-meatdeli</v>
      </c>
      <c r="AB484" s="164" t="str">
        <f t="shared" si="5"/>
        <v>https://shopeefood.shopee.vn/bo-suu-tap/a-meatdeli</v>
      </c>
    </row>
    <row r="485" spans="1:28" ht="105">
      <c r="A485" s="151" t="s">
        <v>1852</v>
      </c>
      <c r="B485" s="152"/>
      <c r="C485" s="152" t="s">
        <v>706</v>
      </c>
      <c r="D485" s="155" t="s">
        <v>217</v>
      </c>
      <c r="E485" s="153" t="s">
        <v>3587</v>
      </c>
      <c r="F485" s="155" t="s">
        <v>1852</v>
      </c>
      <c r="G485" s="217" t="str">
        <f t="shared" si="7"/>
        <v>[Win 4]_Cái Lò Nướng_Mar</v>
      </c>
      <c r="H485" s="183" t="s">
        <v>3588</v>
      </c>
      <c r="I485" s="159" t="s">
        <v>3589</v>
      </c>
      <c r="J485" s="178" t="s">
        <v>3590</v>
      </c>
      <c r="K485" s="159"/>
      <c r="L485" s="157" t="s">
        <v>3591</v>
      </c>
      <c r="M485" s="176" t="s">
        <v>3592</v>
      </c>
      <c r="N485" s="177"/>
      <c r="O485" s="159"/>
      <c r="P485" s="168"/>
      <c r="Q485" s="176" t="s">
        <v>3593</v>
      </c>
      <c r="R485" s="177"/>
      <c r="S485" s="177"/>
      <c r="T485" s="177"/>
      <c r="U485" s="155" t="s">
        <v>696</v>
      </c>
      <c r="V485" s="155" t="b">
        <v>1</v>
      </c>
      <c r="W485" s="179" t="s">
        <v>3594</v>
      </c>
      <c r="X485" s="168"/>
      <c r="Y485" s="173">
        <v>19578</v>
      </c>
      <c r="Z485" s="162" t="s">
        <v>3595</v>
      </c>
      <c r="AA485" s="163" t="str">
        <f t="shared" si="4"/>
        <v>https://shopeefood.vn/bo-suu-tap/w4-cai-lo-nuong</v>
      </c>
      <c r="AB485" s="164" t="str">
        <f t="shared" si="5"/>
        <v>https://shopeefood.shopee.vn/bo-suu-tap/w4-cai-lo-nuong</v>
      </c>
    </row>
    <row r="486" spans="1:28" ht="75">
      <c r="A486" s="151" t="s">
        <v>1852</v>
      </c>
      <c r="B486" s="152"/>
      <c r="C486" s="152" t="s">
        <v>1236</v>
      </c>
      <c r="D486" s="152" t="s">
        <v>205</v>
      </c>
      <c r="E486" s="180" t="s">
        <v>3596</v>
      </c>
      <c r="F486" s="181" t="s">
        <v>3597</v>
      </c>
      <c r="G486" s="217" t="str">
        <f t="shared" si="7"/>
        <v>[JBP]_Brand_Drink_giảm 50%</v>
      </c>
      <c r="H486" s="176" t="s">
        <v>3598</v>
      </c>
      <c r="I486" s="400">
        <v>45719</v>
      </c>
      <c r="J486" s="209" t="s">
        <v>3599</v>
      </c>
      <c r="K486" s="162"/>
      <c r="L486" s="162"/>
      <c r="M486" s="162"/>
      <c r="N486" s="169"/>
      <c r="O486" s="183"/>
      <c r="P486" s="169"/>
      <c r="Q486" s="183"/>
      <c r="R486" s="177"/>
      <c r="S486" s="177"/>
      <c r="T486" s="177"/>
      <c r="U486" s="155"/>
      <c r="V486" s="155" t="b">
        <v>0</v>
      </c>
      <c r="W486" s="168"/>
      <c r="X486" s="168"/>
      <c r="Y486" s="173">
        <v>19415</v>
      </c>
      <c r="Z486" s="162" t="s">
        <v>3600</v>
      </c>
      <c r="AA486" s="163" t="str">
        <f t="shared" si="4"/>
        <v>https://shopeefood.vn/bo-suu-tap/jb-tra-sua-giam-25</v>
      </c>
      <c r="AB486" s="164" t="str">
        <f t="shared" si="5"/>
        <v>https://shopeefood.shopee.vn/bo-suu-tap/jb-tra-sua-giam-25</v>
      </c>
    </row>
    <row r="487" spans="1:28" ht="75">
      <c r="A487" s="151" t="s">
        <v>1852</v>
      </c>
      <c r="B487" s="152"/>
      <c r="C487" s="152" t="s">
        <v>1236</v>
      </c>
      <c r="D487" s="152" t="s">
        <v>205</v>
      </c>
      <c r="E487" s="180" t="s">
        <v>3601</v>
      </c>
      <c r="F487" s="181" t="s">
        <v>3602</v>
      </c>
      <c r="G487" s="217" t="str">
        <f t="shared" si="7"/>
        <v>[JBP]_Trà sữa Mixue_0Đ</v>
      </c>
      <c r="H487" s="176" t="s">
        <v>3603</v>
      </c>
      <c r="I487" s="400">
        <v>45719</v>
      </c>
      <c r="J487" s="209" t="s">
        <v>3604</v>
      </c>
      <c r="K487" s="162"/>
      <c r="L487" s="162"/>
      <c r="M487" s="162"/>
      <c r="N487" s="169"/>
      <c r="O487" s="183"/>
      <c r="P487" s="169"/>
      <c r="Q487" s="183"/>
      <c r="R487" s="177"/>
      <c r="S487" s="177"/>
      <c r="T487" s="177"/>
      <c r="U487" s="155"/>
      <c r="V487" s="155" t="b">
        <v>0</v>
      </c>
      <c r="W487" s="168"/>
      <c r="X487" s="168"/>
      <c r="Y487" s="173">
        <v>19416</v>
      </c>
      <c r="Z487" s="162" t="s">
        <v>3605</v>
      </c>
      <c r="AA487" s="163" t="str">
        <f t="shared" si="4"/>
        <v>https://shopeefood.vn/bo-suu-tap/jb-tra-sua-mixue</v>
      </c>
      <c r="AB487" s="164" t="str">
        <f t="shared" si="5"/>
        <v>https://shopeefood.shopee.vn/bo-suu-tap/jb-tra-sua-mixue</v>
      </c>
    </row>
    <row r="488" spans="1:28" ht="120">
      <c r="A488" s="151" t="s">
        <v>1852</v>
      </c>
      <c r="B488" s="152"/>
      <c r="C488" s="152" t="s">
        <v>706</v>
      </c>
      <c r="D488" s="155" t="s">
        <v>222</v>
      </c>
      <c r="E488" s="174" t="s">
        <v>311</v>
      </c>
      <c r="F488" s="155" t="s">
        <v>3337</v>
      </c>
      <c r="G488" s="217" t="str">
        <f t="shared" si="7"/>
        <v>[Alacarte CB]_Hanuri - Món Ăn Hàn Quốc_Mar.CB9</v>
      </c>
      <c r="H488" s="193" t="s">
        <v>3606</v>
      </c>
      <c r="I488" s="159" t="s">
        <v>2546</v>
      </c>
      <c r="J488" s="170" t="s">
        <v>801</v>
      </c>
      <c r="K488" s="159"/>
      <c r="L488" s="159"/>
      <c r="M488" s="159"/>
      <c r="N488" s="168"/>
      <c r="O488" s="171" t="s">
        <v>3607</v>
      </c>
      <c r="P488" s="168"/>
      <c r="Q488" s="193" t="s">
        <v>3608</v>
      </c>
      <c r="R488" s="177"/>
      <c r="S488" s="177"/>
      <c r="T488" s="177"/>
      <c r="U488" s="155" t="s">
        <v>696</v>
      </c>
      <c r="V488" s="155" t="b">
        <v>0</v>
      </c>
      <c r="W488" s="179" t="s">
        <v>3609</v>
      </c>
      <c r="X488" s="168"/>
      <c r="Y488" s="173">
        <v>19522</v>
      </c>
      <c r="Z488" s="162" t="s">
        <v>3610</v>
      </c>
      <c r="AA488" s="163" t="str">
        <f t="shared" si="4"/>
        <v>https://shopeefood.vn/bo-suu-tap/a-hanuri</v>
      </c>
      <c r="AB488" s="164" t="str">
        <f t="shared" si="5"/>
        <v>https://shopeefood.shopee.vn/bo-suu-tap/a-hanuri</v>
      </c>
    </row>
    <row r="489" spans="1:28" ht="180">
      <c r="A489" s="151" t="s">
        <v>1433</v>
      </c>
      <c r="B489" s="152"/>
      <c r="C489" s="152" t="s">
        <v>717</v>
      </c>
      <c r="D489" s="176" t="s">
        <v>222</v>
      </c>
      <c r="E489" s="183" t="s">
        <v>1079</v>
      </c>
      <c r="F489" s="155" t="s">
        <v>3611</v>
      </c>
      <c r="G489" s="217" t="str">
        <f t="shared" si="7"/>
        <v>[Alacarte CB]_Mokchang - Đồ Ăn Hàn Quốc_Apr.CB1</v>
      </c>
      <c r="H489" s="176" t="s">
        <v>3612</v>
      </c>
      <c r="I489" s="183" t="s">
        <v>3613</v>
      </c>
      <c r="J489" s="209" t="s">
        <v>1082</v>
      </c>
      <c r="K489" s="162"/>
      <c r="L489" s="360"/>
      <c r="M489" s="162"/>
      <c r="N489" s="189"/>
      <c r="O489" s="196" t="s">
        <v>3614</v>
      </c>
      <c r="P489" s="189"/>
      <c r="Q489" s="183"/>
      <c r="R489" s="176" t="s">
        <v>3615</v>
      </c>
      <c r="S489" s="177"/>
      <c r="T489" s="177"/>
      <c r="U489" s="155" t="s">
        <v>725</v>
      </c>
      <c r="V489" s="155" t="b">
        <v>1</v>
      </c>
      <c r="W489" s="179" t="s">
        <v>3616</v>
      </c>
      <c r="X489" s="168"/>
      <c r="Y489" s="173">
        <v>19411</v>
      </c>
      <c r="Z489" s="162" t="s">
        <v>3077</v>
      </c>
      <c r="AA489" s="163" t="str">
        <f t="shared" si="4"/>
        <v>https://shopeefood.vn/bo-suu-tap/a-mokchang</v>
      </c>
      <c r="AB489" s="164" t="str">
        <f t="shared" si="5"/>
        <v>https://shopeefood.shopee.vn/bo-suu-tap/a-mokchang</v>
      </c>
    </row>
    <row r="490" spans="1:28" ht="180">
      <c r="A490" s="151" t="s">
        <v>1433</v>
      </c>
      <c r="B490" s="152"/>
      <c r="C490" s="152" t="s">
        <v>717</v>
      </c>
      <c r="D490" s="176" t="s">
        <v>222</v>
      </c>
      <c r="E490" s="183" t="s">
        <v>1079</v>
      </c>
      <c r="F490" s="155" t="s">
        <v>3617</v>
      </c>
      <c r="G490" s="217" t="str">
        <f t="shared" si="7"/>
        <v>[Alacarte CB]_Mokchang - Đồ Ăn Hàn Quốc_Apr.CB4</v>
      </c>
      <c r="H490" s="176" t="s">
        <v>3618</v>
      </c>
      <c r="I490" s="183" t="s">
        <v>3619</v>
      </c>
      <c r="J490" s="209" t="s">
        <v>1082</v>
      </c>
      <c r="K490" s="162"/>
      <c r="L490" s="360"/>
      <c r="M490" s="162"/>
      <c r="N490" s="189"/>
      <c r="O490" s="359" t="s">
        <v>3620</v>
      </c>
      <c r="P490" s="189"/>
      <c r="Q490" s="183"/>
      <c r="R490" s="176" t="s">
        <v>3621</v>
      </c>
      <c r="S490" s="177"/>
      <c r="T490" s="177"/>
      <c r="U490" s="155" t="s">
        <v>725</v>
      </c>
      <c r="V490" s="155" t="b">
        <v>1</v>
      </c>
      <c r="W490" s="179" t="s">
        <v>3622</v>
      </c>
      <c r="X490" s="168"/>
      <c r="Y490" s="173">
        <v>19879</v>
      </c>
      <c r="Z490" s="162" t="s">
        <v>3623</v>
      </c>
      <c r="AA490" s="163" t="str">
        <f t="shared" si="4"/>
        <v>https://shopeefood.vn/bo-suu-tap/a-mokchang-50</v>
      </c>
      <c r="AB490" s="164" t="str">
        <f t="shared" si="5"/>
        <v>https://shopeefood.shopee.vn/bo-suu-tap/a-mokchang-50</v>
      </c>
    </row>
    <row r="491" spans="1:28" ht="135">
      <c r="A491" s="151" t="s">
        <v>1852</v>
      </c>
      <c r="B491" s="152"/>
      <c r="C491" s="152" t="s">
        <v>2156</v>
      </c>
      <c r="D491" s="152" t="s">
        <v>209</v>
      </c>
      <c r="E491" s="180" t="s">
        <v>3010</v>
      </c>
      <c r="F491" s="181" t="s">
        <v>3624</v>
      </c>
      <c r="G491" s="332" t="s">
        <v>3625</v>
      </c>
      <c r="H491" s="176" t="s">
        <v>3626</v>
      </c>
      <c r="I491" s="183" t="s">
        <v>3627</v>
      </c>
      <c r="J491" s="209" t="s">
        <v>3628</v>
      </c>
      <c r="K491" s="162"/>
      <c r="L491" s="162"/>
      <c r="M491" s="162"/>
      <c r="N491" s="169"/>
      <c r="O491" s="183" t="s">
        <v>3629</v>
      </c>
      <c r="P491" s="169"/>
      <c r="Q491" s="183" t="s">
        <v>3630</v>
      </c>
      <c r="R491" s="177"/>
      <c r="S491" s="177"/>
      <c r="T491" s="177"/>
      <c r="U491" s="155" t="s">
        <v>696</v>
      </c>
      <c r="V491" s="155" t="b">
        <v>0</v>
      </c>
      <c r="W491" s="179" t="s">
        <v>3631</v>
      </c>
      <c r="X491" s="168"/>
      <c r="Y491" s="401">
        <v>19466</v>
      </c>
      <c r="Z491" s="162" t="s">
        <v>3632</v>
      </c>
      <c r="AA491" s="163" t="str">
        <f t="shared" si="4"/>
        <v>https://shopeefood.vn/bo-suu-tap/v-vinamilk</v>
      </c>
      <c r="AB491" s="164" t="str">
        <f t="shared" si="5"/>
        <v>https://shopeefood.shopee.vn/bo-suu-tap/v-vinamilk</v>
      </c>
    </row>
    <row r="492" spans="1:28" ht="195">
      <c r="A492" s="151" t="s">
        <v>1433</v>
      </c>
      <c r="B492" s="152"/>
      <c r="C492" s="152" t="s">
        <v>706</v>
      </c>
      <c r="D492" s="176" t="s">
        <v>222</v>
      </c>
      <c r="E492" s="153" t="s">
        <v>718</v>
      </c>
      <c r="F492" s="155" t="s">
        <v>3633</v>
      </c>
      <c r="G492" s="217" t="str">
        <f t="shared" ref="G492:G673" si="8">CONCATENATE(D492,"_",E492,"_",F492)</f>
        <v>[Alacarte CB]_Trà Sữa Sekai_Apr.Custom2</v>
      </c>
      <c r="H492" s="182" t="s">
        <v>3634</v>
      </c>
      <c r="I492" s="193" t="s">
        <v>3635</v>
      </c>
      <c r="J492" s="292" t="s">
        <v>722</v>
      </c>
      <c r="K492" s="162"/>
      <c r="L492" s="162"/>
      <c r="M492" s="162"/>
      <c r="N492" s="168"/>
      <c r="O492" s="183" t="s">
        <v>3629</v>
      </c>
      <c r="P492" s="168"/>
      <c r="Q492" s="193" t="s">
        <v>3636</v>
      </c>
      <c r="R492" s="177"/>
      <c r="S492" s="177"/>
      <c r="T492" s="177"/>
      <c r="U492" s="155" t="s">
        <v>696</v>
      </c>
      <c r="V492" s="155" t="b">
        <v>1</v>
      </c>
      <c r="W492" s="179" t="s">
        <v>3637</v>
      </c>
      <c r="X492" s="168"/>
      <c r="Y492" s="173">
        <v>19720</v>
      </c>
      <c r="Z492" s="162" t="s">
        <v>3638</v>
      </c>
      <c r="AA492" s="163" t="str">
        <f t="shared" si="4"/>
        <v>https://shopeefood.vn/bo-suu-tap/a-sekai-10k</v>
      </c>
      <c r="AB492" s="164" t="str">
        <f t="shared" si="5"/>
        <v>https://shopeefood.shopee.vn/bo-suu-tap/a-sekai-10k</v>
      </c>
    </row>
    <row r="493" spans="1:28" ht="195">
      <c r="A493" s="151" t="s">
        <v>1433</v>
      </c>
      <c r="B493" s="152"/>
      <c r="C493" s="152" t="s">
        <v>706</v>
      </c>
      <c r="D493" s="176" t="s">
        <v>222</v>
      </c>
      <c r="E493" s="153" t="s">
        <v>718</v>
      </c>
      <c r="F493" s="155" t="s">
        <v>3639</v>
      </c>
      <c r="G493" s="217" t="str">
        <f t="shared" si="8"/>
        <v>[Alacarte CB]_Trà Sữa Sekai_Apr.Custom3</v>
      </c>
      <c r="H493" s="182" t="s">
        <v>3640</v>
      </c>
      <c r="I493" s="193" t="s">
        <v>3641</v>
      </c>
      <c r="J493" s="292" t="s">
        <v>722</v>
      </c>
      <c r="K493" s="162"/>
      <c r="L493" s="162"/>
      <c r="M493" s="162"/>
      <c r="N493" s="168"/>
      <c r="O493" s="183" t="s">
        <v>3629</v>
      </c>
      <c r="P493" s="168"/>
      <c r="Q493" s="193" t="s">
        <v>3642</v>
      </c>
      <c r="R493" s="177"/>
      <c r="S493" s="177"/>
      <c r="T493" s="177"/>
      <c r="U493" s="155" t="s">
        <v>696</v>
      </c>
      <c r="V493" s="155" t="b">
        <v>1</v>
      </c>
      <c r="W493" s="179" t="s">
        <v>3643</v>
      </c>
      <c r="X493" s="168"/>
      <c r="Y493" s="173">
        <v>19748</v>
      </c>
      <c r="Z493" s="162" t="s">
        <v>3644</v>
      </c>
      <c r="AA493" s="163" t="str">
        <f t="shared" si="4"/>
        <v>https://shopeefood.vn/bo-suu-tap/a-sekai-50</v>
      </c>
      <c r="AB493" s="164" t="str">
        <f t="shared" si="5"/>
        <v>https://shopeefood.shopee.vn/bo-suu-tap/a-sekai-50</v>
      </c>
    </row>
    <row r="494" spans="1:28" ht="195">
      <c r="A494" s="151" t="s">
        <v>1433</v>
      </c>
      <c r="B494" s="152"/>
      <c r="C494" s="152" t="s">
        <v>706</v>
      </c>
      <c r="D494" s="176" t="s">
        <v>222</v>
      </c>
      <c r="E494" s="153" t="s">
        <v>718</v>
      </c>
      <c r="F494" s="155" t="s">
        <v>3645</v>
      </c>
      <c r="G494" s="217" t="str">
        <f t="shared" si="8"/>
        <v>[Alacarte CB]_Trà Sữa Sekai_Apr.Custom1</v>
      </c>
      <c r="H494" s="182" t="s">
        <v>3646</v>
      </c>
      <c r="I494" s="193" t="s">
        <v>3647</v>
      </c>
      <c r="J494" s="292" t="s">
        <v>722</v>
      </c>
      <c r="K494" s="162"/>
      <c r="L494" s="162"/>
      <c r="M494" s="162"/>
      <c r="N494" s="168"/>
      <c r="O494" s="183" t="s">
        <v>3629</v>
      </c>
      <c r="P494" s="168"/>
      <c r="Q494" s="193" t="s">
        <v>3648</v>
      </c>
      <c r="R494" s="177"/>
      <c r="S494" s="177"/>
      <c r="T494" s="177"/>
      <c r="U494" s="155" t="s">
        <v>696</v>
      </c>
      <c r="V494" s="155" t="b">
        <v>1</v>
      </c>
      <c r="W494" s="179" t="s">
        <v>3637</v>
      </c>
      <c r="X494" s="168"/>
      <c r="Y494" s="173">
        <v>19531</v>
      </c>
      <c r="Z494" s="162" t="s">
        <v>2826</v>
      </c>
      <c r="AA494" s="163" t="str">
        <f t="shared" si="4"/>
        <v>https://shopeefood.vn/bo-suu-tap/a-ts-sekai</v>
      </c>
      <c r="AB494" s="164" t="str">
        <f t="shared" si="5"/>
        <v>https://shopeefood.shopee.vn/bo-suu-tap/a-ts-sekai</v>
      </c>
    </row>
    <row r="495" spans="1:28" ht="328">
      <c r="A495" s="151" t="s">
        <v>1433</v>
      </c>
      <c r="B495" s="152"/>
      <c r="C495" s="152" t="s">
        <v>706</v>
      </c>
      <c r="D495" s="176" t="s">
        <v>222</v>
      </c>
      <c r="E495" s="174" t="s">
        <v>818</v>
      </c>
      <c r="F495" s="155" t="s">
        <v>3633</v>
      </c>
      <c r="G495" s="217" t="str">
        <f t="shared" si="8"/>
        <v>[Alacarte CB]_Milo Dầm TUTIMI_Apr.Custom2</v>
      </c>
      <c r="H495" s="176" t="s">
        <v>3649</v>
      </c>
      <c r="I495" s="193" t="s">
        <v>3650</v>
      </c>
      <c r="J495" s="194" t="s">
        <v>821</v>
      </c>
      <c r="K495" s="195"/>
      <c r="L495" s="195"/>
      <c r="M495" s="159"/>
      <c r="N495" s="168"/>
      <c r="O495" s="183" t="s">
        <v>3629</v>
      </c>
      <c r="P495" s="168"/>
      <c r="Q495" s="176" t="s">
        <v>3651</v>
      </c>
      <c r="R495" s="177"/>
      <c r="S495" s="177"/>
      <c r="T495" s="177"/>
      <c r="U495" s="155" t="s">
        <v>696</v>
      </c>
      <c r="V495" s="155" t="b">
        <v>0</v>
      </c>
      <c r="W495" s="170" t="s">
        <v>2887</v>
      </c>
      <c r="X495" s="168"/>
      <c r="Y495" s="173">
        <v>19749</v>
      </c>
      <c r="Z495" s="162" t="s">
        <v>3652</v>
      </c>
      <c r="AA495" s="163" t="str">
        <f t="shared" si="4"/>
        <v>https://shopeefood.vn/bo-suu-tap/a-tutimi-19k</v>
      </c>
      <c r="AB495" s="164" t="str">
        <f t="shared" si="5"/>
        <v>https://shopeefood.shopee.vn/bo-suu-tap/a-tutimi-19k</v>
      </c>
    </row>
    <row r="496" spans="1:28" ht="328">
      <c r="A496" s="151" t="s">
        <v>1433</v>
      </c>
      <c r="B496" s="152"/>
      <c r="C496" s="152" t="s">
        <v>706</v>
      </c>
      <c r="D496" s="176" t="s">
        <v>222</v>
      </c>
      <c r="E496" s="174" t="s">
        <v>818</v>
      </c>
      <c r="F496" s="155" t="s">
        <v>3645</v>
      </c>
      <c r="G496" s="217" t="str">
        <f t="shared" si="8"/>
        <v>[Alacarte CB]_Milo Dầm TUTIMI_Apr.Custom1</v>
      </c>
      <c r="H496" s="176" t="s">
        <v>3653</v>
      </c>
      <c r="I496" s="193" t="s">
        <v>3654</v>
      </c>
      <c r="J496" s="194" t="s">
        <v>821</v>
      </c>
      <c r="K496" s="195"/>
      <c r="L496" s="195"/>
      <c r="M496" s="159"/>
      <c r="N496" s="168"/>
      <c r="O496" s="183" t="s">
        <v>3629</v>
      </c>
      <c r="P496" s="168"/>
      <c r="Q496" s="193" t="s">
        <v>3655</v>
      </c>
      <c r="R496" s="177"/>
      <c r="S496" s="177"/>
      <c r="T496" s="177"/>
      <c r="U496" s="155" t="s">
        <v>696</v>
      </c>
      <c r="V496" s="155" t="b">
        <v>0</v>
      </c>
      <c r="W496" s="179" t="s">
        <v>2893</v>
      </c>
      <c r="X496" s="168"/>
      <c r="Y496" s="173">
        <v>19795</v>
      </c>
      <c r="Z496" s="162" t="s">
        <v>3656</v>
      </c>
      <c r="AA496" s="163" t="str">
        <f t="shared" si="4"/>
        <v>https://shopeefood.vn/bo-suu-tap/a-tutimi-0d</v>
      </c>
      <c r="AB496" s="164" t="str">
        <f t="shared" si="5"/>
        <v>https://shopeefood.shopee.vn/bo-suu-tap/a-tutimi-0d</v>
      </c>
    </row>
    <row r="497" spans="1:28" ht="328">
      <c r="A497" s="151" t="s">
        <v>1433</v>
      </c>
      <c r="B497" s="152"/>
      <c r="C497" s="152" t="s">
        <v>706</v>
      </c>
      <c r="D497" s="176" t="s">
        <v>222</v>
      </c>
      <c r="E497" s="174" t="s">
        <v>818</v>
      </c>
      <c r="F497" s="155" t="s">
        <v>3639</v>
      </c>
      <c r="G497" s="217" t="str">
        <f t="shared" si="8"/>
        <v>[Alacarte CB]_Milo Dầm TUTIMI_Apr.Custom3</v>
      </c>
      <c r="H497" s="176" t="s">
        <v>3657</v>
      </c>
      <c r="I497" s="193" t="s">
        <v>3658</v>
      </c>
      <c r="J497" s="194" t="s">
        <v>821</v>
      </c>
      <c r="K497" s="195"/>
      <c r="L497" s="195"/>
      <c r="M497" s="159"/>
      <c r="N497" s="168"/>
      <c r="O497" s="183" t="s">
        <v>3629</v>
      </c>
      <c r="P497" s="168"/>
      <c r="Q497" s="193" t="s">
        <v>3659</v>
      </c>
      <c r="R497" s="177"/>
      <c r="S497" s="177"/>
      <c r="T497" s="177"/>
      <c r="U497" s="155" t="s">
        <v>696</v>
      </c>
      <c r="V497" s="155" t="b">
        <v>0</v>
      </c>
      <c r="W497" s="179" t="s">
        <v>2893</v>
      </c>
      <c r="X497" s="168"/>
      <c r="Y497" s="173">
        <v>19836</v>
      </c>
      <c r="Z497" s="162" t="s">
        <v>3660</v>
      </c>
      <c r="AA497" s="163" t="str">
        <f t="shared" si="4"/>
        <v>https://shopeefood.vn/bo-suu-tap/a-milo-tutimi</v>
      </c>
      <c r="AB497" s="164" t="str">
        <f t="shared" si="5"/>
        <v>https://shopeefood.shopee.vn/bo-suu-tap/a-milo-tutimi</v>
      </c>
    </row>
    <row r="498" spans="1:28" ht="342">
      <c r="A498" s="151" t="s">
        <v>1433</v>
      </c>
      <c r="B498" s="152"/>
      <c r="C498" s="152" t="s">
        <v>706</v>
      </c>
      <c r="D498" s="176" t="s">
        <v>222</v>
      </c>
      <c r="E498" s="174" t="s">
        <v>818</v>
      </c>
      <c r="F498" s="155" t="s">
        <v>3661</v>
      </c>
      <c r="G498" s="217" t="str">
        <f t="shared" si="8"/>
        <v>[Alacarte CB]_Milo Dầm TUTIMI_Apr.Custom4</v>
      </c>
      <c r="H498" s="176" t="s">
        <v>3662</v>
      </c>
      <c r="I498" s="193" t="s">
        <v>3663</v>
      </c>
      <c r="J498" s="194" t="s">
        <v>821</v>
      </c>
      <c r="K498" s="195"/>
      <c r="L498" s="195"/>
      <c r="M498" s="159"/>
      <c r="N498" s="168"/>
      <c r="O498" s="183" t="s">
        <v>3664</v>
      </c>
      <c r="P498" s="168"/>
      <c r="Q498" s="193" t="s">
        <v>3665</v>
      </c>
      <c r="R498" s="177"/>
      <c r="S498" s="177"/>
      <c r="T498" s="177"/>
      <c r="U498" s="155" t="s">
        <v>696</v>
      </c>
      <c r="V498" s="155" t="b">
        <v>0</v>
      </c>
      <c r="W498" s="179" t="s">
        <v>3666</v>
      </c>
      <c r="X498" s="168"/>
      <c r="Y498" s="173">
        <v>19516</v>
      </c>
      <c r="Z498" s="162" t="s">
        <v>2904</v>
      </c>
      <c r="AA498" s="163" t="str">
        <f t="shared" si="4"/>
        <v>https://shopeefood.vn/bo-suu-tap/a-milo-tutimi-19</v>
      </c>
      <c r="AB498" s="164" t="str">
        <f t="shared" si="5"/>
        <v>https://shopeefood.shopee.vn/bo-suu-tap/a-milo-tutimi-19</v>
      </c>
    </row>
    <row r="499" spans="1:28" ht="78">
      <c r="A499" s="151" t="s">
        <v>1852</v>
      </c>
      <c r="B499" s="152"/>
      <c r="C499" s="152" t="s">
        <v>897</v>
      </c>
      <c r="D499" s="152" t="s">
        <v>205</v>
      </c>
      <c r="E499" s="180" t="s">
        <v>341</v>
      </c>
      <c r="F499" s="402" t="s">
        <v>3667</v>
      </c>
      <c r="G499" s="217" t="str">
        <f t="shared" si="8"/>
        <v>[JBP]_Lotteria DI_8/3/2025</v>
      </c>
      <c r="H499" s="403" t="s">
        <v>3668</v>
      </c>
      <c r="I499" s="181" t="s">
        <v>3669</v>
      </c>
      <c r="J499" s="209" t="s">
        <v>931</v>
      </c>
      <c r="K499" s="162"/>
      <c r="L499" s="162"/>
      <c r="M499" s="162"/>
      <c r="N499" s="169"/>
      <c r="O499" s="183"/>
      <c r="P499" s="169"/>
      <c r="Q499" s="183"/>
      <c r="R499" s="177"/>
      <c r="S499" s="177"/>
      <c r="T499" s="177"/>
      <c r="U499" s="155"/>
      <c r="V499" s="155" t="b">
        <v>0</v>
      </c>
      <c r="W499" s="168"/>
      <c r="X499" s="168"/>
      <c r="Y499" s="173">
        <v>19467</v>
      </c>
      <c r="Z499" s="162" t="s">
        <v>3670</v>
      </c>
      <c r="AA499" s="163" t="str">
        <f t="shared" si="4"/>
        <v>https://shopeefood.vn/bo-suu-tap/jb-lotteria-combo</v>
      </c>
      <c r="AB499" s="164" t="str">
        <f t="shared" si="5"/>
        <v>https://shopeefood.shopee.vn/bo-suu-tap/jb-lotteria-combo</v>
      </c>
    </row>
    <row r="500" spans="1:28" ht="26">
      <c r="A500" s="151" t="s">
        <v>1852</v>
      </c>
      <c r="B500" s="152"/>
      <c r="C500" s="152" t="s">
        <v>897</v>
      </c>
      <c r="D500" s="152" t="s">
        <v>205</v>
      </c>
      <c r="E500" s="180" t="s">
        <v>322</v>
      </c>
      <c r="F500" s="402" t="s">
        <v>3667</v>
      </c>
      <c r="G500" s="217" t="str">
        <f t="shared" si="8"/>
        <v>[JBP]_Jollibee_8/3/2025</v>
      </c>
      <c r="H500" s="404" t="s">
        <v>3671</v>
      </c>
      <c r="I500" s="402" t="s">
        <v>3667</v>
      </c>
      <c r="J500" s="209" t="s">
        <v>3672</v>
      </c>
      <c r="K500" s="162"/>
      <c r="L500" s="162"/>
      <c r="M500" s="162"/>
      <c r="N500" s="169"/>
      <c r="O500" s="183"/>
      <c r="P500" s="169"/>
      <c r="Q500" s="183"/>
      <c r="R500" s="177"/>
      <c r="S500" s="177"/>
      <c r="T500" s="177"/>
      <c r="U500" s="155"/>
      <c r="V500" s="155" t="b">
        <v>0</v>
      </c>
      <c r="W500" s="168"/>
      <c r="X500" s="168"/>
      <c r="Y500" s="173">
        <v>19468</v>
      </c>
      <c r="Z500" s="162" t="s">
        <v>3673</v>
      </c>
      <c r="AA500" s="163" t="str">
        <f t="shared" si="4"/>
        <v>https://shopeefood.vn/bo-suu-tap/jb-jollibee</v>
      </c>
      <c r="AB500" s="164" t="str">
        <f t="shared" si="5"/>
        <v>https://shopeefood.shopee.vn/bo-suu-tap/jb-jollibee</v>
      </c>
    </row>
    <row r="501" spans="1:28" ht="65">
      <c r="A501" s="151" t="s">
        <v>1852</v>
      </c>
      <c r="B501" s="152"/>
      <c r="C501" s="152" t="s">
        <v>897</v>
      </c>
      <c r="D501" s="152" t="s">
        <v>205</v>
      </c>
      <c r="E501" s="180" t="s">
        <v>376</v>
      </c>
      <c r="F501" s="402" t="s">
        <v>3667</v>
      </c>
      <c r="G501" s="217" t="str">
        <f t="shared" si="8"/>
        <v>[JBP]_Pizza Hut_8/3/2025</v>
      </c>
      <c r="H501" s="404" t="s">
        <v>3674</v>
      </c>
      <c r="I501" s="402" t="s">
        <v>3667</v>
      </c>
      <c r="J501" s="204" t="s">
        <v>908</v>
      </c>
      <c r="K501" s="205" t="s">
        <v>909</v>
      </c>
      <c r="L501" s="205" t="s">
        <v>909</v>
      </c>
      <c r="M501" s="162"/>
      <c r="N501" s="169"/>
      <c r="O501" s="183"/>
      <c r="P501" s="169"/>
      <c r="Q501" s="183"/>
      <c r="R501" s="177"/>
      <c r="S501" s="177"/>
      <c r="T501" s="177"/>
      <c r="U501" s="155"/>
      <c r="V501" s="155" t="b">
        <v>0</v>
      </c>
      <c r="W501" s="168"/>
      <c r="X501" s="168"/>
      <c r="Y501" s="173">
        <v>19469</v>
      </c>
      <c r="Z501" s="162" t="s">
        <v>3675</v>
      </c>
      <c r="AA501" s="163" t="str">
        <f t="shared" si="4"/>
        <v>https://shopeefood.vn/bo-suu-tap/jb-pizza-hut</v>
      </c>
      <c r="AB501" s="164" t="str">
        <f t="shared" si="5"/>
        <v>https://shopeefood.shopee.vn/bo-suu-tap/jb-pizza-hut</v>
      </c>
    </row>
    <row r="502" spans="1:28" ht="90">
      <c r="A502" s="151" t="s">
        <v>1433</v>
      </c>
      <c r="B502" s="152"/>
      <c r="C502" s="152" t="s">
        <v>717</v>
      </c>
      <c r="D502" s="152" t="s">
        <v>215</v>
      </c>
      <c r="E502" s="180" t="s">
        <v>3676</v>
      </c>
      <c r="F502" s="181" t="s">
        <v>1433</v>
      </c>
      <c r="G502" s="217" t="str">
        <f t="shared" si="8"/>
        <v>[Win 3]_Pharmacity_Apr</v>
      </c>
      <c r="H502" s="171" t="s">
        <v>3677</v>
      </c>
      <c r="I502" s="183" t="s">
        <v>3678</v>
      </c>
      <c r="J502" s="209" t="s">
        <v>3679</v>
      </c>
      <c r="K502" s="162"/>
      <c r="L502" s="184" t="s">
        <v>3680</v>
      </c>
      <c r="M502" s="162"/>
      <c r="N502" s="162" t="s">
        <v>3681</v>
      </c>
      <c r="O502" s="183" t="s">
        <v>3682</v>
      </c>
      <c r="P502" s="169"/>
      <c r="Q502" s="183" t="s">
        <v>3683</v>
      </c>
      <c r="R502" s="177"/>
      <c r="S502" s="177"/>
      <c r="T502" s="177"/>
      <c r="U502" s="155" t="s">
        <v>696</v>
      </c>
      <c r="V502" s="155" t="b">
        <v>0</v>
      </c>
      <c r="W502" s="179" t="s">
        <v>3684</v>
      </c>
      <c r="X502" s="168"/>
      <c r="Y502" s="173">
        <v>19771</v>
      </c>
      <c r="Z502" s="162" t="s">
        <v>3685</v>
      </c>
      <c r="AA502" s="163" t="str">
        <f t="shared" si="4"/>
        <v>https://shopeefood.vn/bo-suu-tap/w3-pharmacity</v>
      </c>
      <c r="AB502" s="164" t="str">
        <f t="shared" si="5"/>
        <v>https://shopeefood.shopee.vn/bo-suu-tap/w3-pharmacity</v>
      </c>
    </row>
    <row r="503" spans="1:28" ht="105">
      <c r="A503" s="151" t="s">
        <v>1433</v>
      </c>
      <c r="B503" s="152"/>
      <c r="C503" s="152" t="s">
        <v>717</v>
      </c>
      <c r="D503" s="152" t="s">
        <v>219</v>
      </c>
      <c r="E503" s="180" t="s">
        <v>3676</v>
      </c>
      <c r="F503" s="181" t="s">
        <v>1433</v>
      </c>
      <c r="G503" s="217" t="str">
        <f t="shared" si="8"/>
        <v>[Alacarte]_Pharmacity_Apr</v>
      </c>
      <c r="H503" s="171" t="s">
        <v>3686</v>
      </c>
      <c r="I503" s="183" t="s">
        <v>3687</v>
      </c>
      <c r="J503" s="184" t="s">
        <v>3679</v>
      </c>
      <c r="K503" s="162"/>
      <c r="L503" s="162"/>
      <c r="M503" s="162"/>
      <c r="N503" s="162"/>
      <c r="O503" s="183" t="s">
        <v>3688</v>
      </c>
      <c r="P503" s="169"/>
      <c r="Q503" s="183" t="s">
        <v>3689</v>
      </c>
      <c r="R503" s="177"/>
      <c r="S503" s="177"/>
      <c r="T503" s="177"/>
      <c r="U503" s="155" t="s">
        <v>696</v>
      </c>
      <c r="V503" s="155" t="b">
        <v>0</v>
      </c>
      <c r="W503" s="179" t="s">
        <v>3690</v>
      </c>
      <c r="X503" s="168"/>
      <c r="Y503" s="173">
        <v>19796</v>
      </c>
      <c r="Z503" s="162" t="s">
        <v>3691</v>
      </c>
      <c r="AA503" s="163" t="str">
        <f t="shared" si="4"/>
        <v>https://shopeefood.vn/bo-suu-tap/a-pharmacity-50</v>
      </c>
      <c r="AB503" s="164" t="str">
        <f t="shared" si="5"/>
        <v>https://shopeefood.shopee.vn/bo-suu-tap/a-pharmacity-50</v>
      </c>
    </row>
    <row r="504" spans="1:28" ht="150">
      <c r="A504" s="151" t="s">
        <v>1433</v>
      </c>
      <c r="B504" s="152"/>
      <c r="C504" s="152" t="s">
        <v>1236</v>
      </c>
      <c r="D504" s="152" t="s">
        <v>209</v>
      </c>
      <c r="E504" s="180" t="s">
        <v>1237</v>
      </c>
      <c r="F504" s="181" t="s">
        <v>1433</v>
      </c>
      <c r="G504" s="217" t="str">
        <f t="shared" si="8"/>
        <v>[VIP]_Tocotoco_Apr</v>
      </c>
      <c r="H504" s="244" t="s">
        <v>3692</v>
      </c>
      <c r="I504" s="183" t="s">
        <v>3693</v>
      </c>
      <c r="J504" s="209" t="s">
        <v>1239</v>
      </c>
      <c r="K504" s="162"/>
      <c r="L504" s="162"/>
      <c r="M504" s="162"/>
      <c r="N504" s="169"/>
      <c r="O504" s="183"/>
      <c r="P504" s="169"/>
      <c r="Q504" s="183" t="s">
        <v>3694</v>
      </c>
      <c r="R504" s="183" t="s">
        <v>3694</v>
      </c>
      <c r="S504" s="177"/>
      <c r="T504" s="177"/>
      <c r="U504" s="155" t="s">
        <v>696</v>
      </c>
      <c r="V504" s="155" t="b">
        <v>0</v>
      </c>
      <c r="W504" s="179" t="s">
        <v>3695</v>
      </c>
      <c r="X504" s="168"/>
      <c r="Y504" s="173">
        <v>19734</v>
      </c>
      <c r="Z504" s="162" t="s">
        <v>3696</v>
      </c>
      <c r="AA504" s="163" t="str">
        <f t="shared" si="4"/>
        <v>https://shopeefood.vn/bo-suu-tap/v-tocotoco-25k</v>
      </c>
      <c r="AB504" s="164" t="str">
        <f t="shared" si="5"/>
        <v>https://shopeefood.shopee.vn/bo-suu-tap/v-tocotoco-25k</v>
      </c>
    </row>
    <row r="505" spans="1:28" ht="165">
      <c r="A505" s="151" t="s">
        <v>1433</v>
      </c>
      <c r="B505" s="152"/>
      <c r="C505" s="152" t="s">
        <v>706</v>
      </c>
      <c r="D505" s="152" t="s">
        <v>213</v>
      </c>
      <c r="E505" s="193" t="s">
        <v>1255</v>
      </c>
      <c r="F505" s="175" t="s">
        <v>3697</v>
      </c>
      <c r="G505" s="217" t="str">
        <f t="shared" si="8"/>
        <v>[Win 2]_Chuk Trà &amp; Cà Phê_Apr.01</v>
      </c>
      <c r="H505" s="176" t="s">
        <v>3698</v>
      </c>
      <c r="I505" s="176" t="s">
        <v>3699</v>
      </c>
      <c r="J505" s="287" t="s">
        <v>1257</v>
      </c>
      <c r="K505" s="195"/>
      <c r="L505" s="195" t="s">
        <v>1573</v>
      </c>
      <c r="M505" s="174" t="s">
        <v>3700</v>
      </c>
      <c r="N505" s="155" t="s">
        <v>1575</v>
      </c>
      <c r="O505" s="159"/>
      <c r="P505" s="168"/>
      <c r="Q505" s="247" t="s">
        <v>3701</v>
      </c>
      <c r="R505" s="177"/>
      <c r="S505" s="177"/>
      <c r="T505" s="177"/>
      <c r="U505" s="155" t="s">
        <v>696</v>
      </c>
      <c r="V505" s="155" t="b">
        <v>0</v>
      </c>
      <c r="W505" s="179" t="s">
        <v>3702</v>
      </c>
      <c r="X505" s="168"/>
      <c r="Y505" s="173">
        <v>19724</v>
      </c>
      <c r="Z505" s="162" t="s">
        <v>3703</v>
      </c>
      <c r="AA505" s="163" t="str">
        <f t="shared" si="4"/>
        <v>https://shopeefood.vn/bo-suu-tap/w2-chuk-cf</v>
      </c>
      <c r="AB505" s="164" t="str">
        <f t="shared" si="5"/>
        <v>https://shopeefood.shopee.vn/bo-suu-tap/w2-chuk-cf</v>
      </c>
    </row>
    <row r="506" spans="1:28" ht="135">
      <c r="A506" s="151" t="s">
        <v>1433</v>
      </c>
      <c r="B506" s="152"/>
      <c r="C506" s="152" t="s">
        <v>706</v>
      </c>
      <c r="D506" s="152" t="s">
        <v>211</v>
      </c>
      <c r="E506" s="193" t="s">
        <v>1255</v>
      </c>
      <c r="F506" s="175" t="s">
        <v>1433</v>
      </c>
      <c r="G506" s="217" t="str">
        <f t="shared" si="8"/>
        <v>[Win 1]_Chuk Trà &amp; Cà Phê_Apr</v>
      </c>
      <c r="H506" s="176" t="s">
        <v>3704</v>
      </c>
      <c r="I506" s="193" t="s">
        <v>3705</v>
      </c>
      <c r="J506" s="287" t="s">
        <v>1257</v>
      </c>
      <c r="K506" s="195"/>
      <c r="L506" s="195"/>
      <c r="M506" s="191"/>
      <c r="N506" s="168"/>
      <c r="O506" s="176" t="s">
        <v>3706</v>
      </c>
      <c r="P506" s="168"/>
      <c r="Q506" s="304" t="s">
        <v>3707</v>
      </c>
      <c r="R506" s="177"/>
      <c r="S506" s="177"/>
      <c r="T506" s="177"/>
      <c r="U506" s="155" t="s">
        <v>696</v>
      </c>
      <c r="V506" s="155" t="b">
        <v>0</v>
      </c>
      <c r="W506" s="179" t="s">
        <v>3708</v>
      </c>
      <c r="X506" s="168"/>
      <c r="Y506" s="173">
        <v>19770</v>
      </c>
      <c r="Z506" s="162" t="s">
        <v>3709</v>
      </c>
      <c r="AA506" s="163" t="str">
        <f t="shared" si="4"/>
        <v>https://shopeefood.vn/bo-suu-tap/w1-chuk-1k</v>
      </c>
      <c r="AB506" s="164" t="str">
        <f t="shared" si="5"/>
        <v>https://shopeefood.shopee.vn/bo-suu-tap/w1-chuk-1k</v>
      </c>
    </row>
    <row r="507" spans="1:28" ht="135">
      <c r="A507" s="151" t="s">
        <v>1433</v>
      </c>
      <c r="B507" s="152"/>
      <c r="C507" s="152" t="s">
        <v>706</v>
      </c>
      <c r="D507" s="152" t="s">
        <v>213</v>
      </c>
      <c r="E507" s="193" t="s">
        <v>1255</v>
      </c>
      <c r="F507" s="175" t="s">
        <v>3710</v>
      </c>
      <c r="G507" s="217" t="str">
        <f t="shared" si="8"/>
        <v>[Win 2]_Chuk Trà &amp; Cà Phê_Apr.17</v>
      </c>
      <c r="H507" s="176" t="s">
        <v>3711</v>
      </c>
      <c r="I507" s="176" t="s">
        <v>3712</v>
      </c>
      <c r="J507" s="287" t="s">
        <v>1257</v>
      </c>
      <c r="K507" s="195"/>
      <c r="L507" s="195"/>
      <c r="M507" s="191"/>
      <c r="N507" s="168"/>
      <c r="O507" s="176" t="s">
        <v>3713</v>
      </c>
      <c r="P507" s="168"/>
      <c r="Q507" s="247" t="s">
        <v>3714</v>
      </c>
      <c r="R507" s="177"/>
      <c r="S507" s="177"/>
      <c r="T507" s="177"/>
      <c r="U507" s="155" t="s">
        <v>696</v>
      </c>
      <c r="V507" s="155" t="b">
        <v>0</v>
      </c>
      <c r="W507" s="179" t="s">
        <v>3715</v>
      </c>
      <c r="X507" s="168"/>
      <c r="Y507" s="173">
        <v>19844</v>
      </c>
      <c r="Z507" s="162" t="s">
        <v>3716</v>
      </c>
      <c r="AA507" s="163" t="str">
        <f t="shared" si="4"/>
        <v>https://shopeefood.vn/bo-suu-tap/w2-chuk-tra</v>
      </c>
      <c r="AB507" s="164" t="str">
        <f t="shared" si="5"/>
        <v>https://shopeefood.shopee.vn/bo-suu-tap/w2-chuk-tra</v>
      </c>
    </row>
    <row r="508" spans="1:28" ht="135">
      <c r="A508" s="151" t="s">
        <v>1433</v>
      </c>
      <c r="B508" s="152"/>
      <c r="C508" s="152" t="s">
        <v>1236</v>
      </c>
      <c r="D508" s="152" t="s">
        <v>209</v>
      </c>
      <c r="E508" s="180" t="s">
        <v>1255</v>
      </c>
      <c r="F508" s="155" t="s">
        <v>1433</v>
      </c>
      <c r="G508" s="217" t="str">
        <f t="shared" si="8"/>
        <v>[VIP]_Chuk Trà &amp; Cà Phê_Apr</v>
      </c>
      <c r="H508" s="176" t="s">
        <v>3717</v>
      </c>
      <c r="I508" s="183" t="s">
        <v>3718</v>
      </c>
      <c r="J508" s="209" t="s">
        <v>1257</v>
      </c>
      <c r="K508" s="162"/>
      <c r="L508" s="162"/>
      <c r="M508" s="162"/>
      <c r="N508" s="169"/>
      <c r="O508" s="183"/>
      <c r="P508" s="169"/>
      <c r="Q508" s="183" t="s">
        <v>3719</v>
      </c>
      <c r="R508" s="177"/>
      <c r="S508" s="177"/>
      <c r="T508" s="177"/>
      <c r="U508" s="155" t="s">
        <v>696</v>
      </c>
      <c r="V508" s="155" t="b">
        <v>1</v>
      </c>
      <c r="W508" s="179" t="s">
        <v>3720</v>
      </c>
      <c r="X508" s="168"/>
      <c r="Y508" s="173">
        <v>19834</v>
      </c>
      <c r="Z508" s="162" t="s">
        <v>3721</v>
      </c>
      <c r="AA508" s="163" t="str">
        <f t="shared" si="4"/>
        <v>https://shopeefood.vn/bo-suu-tap/v-chuk</v>
      </c>
      <c r="AB508" s="164" t="str">
        <f t="shared" si="5"/>
        <v>https://shopeefood.shopee.vn/bo-suu-tap/v-chuk</v>
      </c>
    </row>
    <row r="509" spans="1:28" ht="150">
      <c r="A509" s="151" t="s">
        <v>1433</v>
      </c>
      <c r="B509" s="152"/>
      <c r="C509" s="152" t="s">
        <v>1236</v>
      </c>
      <c r="D509" s="152" t="s">
        <v>209</v>
      </c>
      <c r="E509" s="180" t="s">
        <v>1097</v>
      </c>
      <c r="F509" s="155" t="s">
        <v>1433</v>
      </c>
      <c r="G509" s="217" t="str">
        <f t="shared" si="8"/>
        <v>[VIP]_Trà Sữa Sunday Basic_Apr</v>
      </c>
      <c r="H509" s="176" t="s">
        <v>3722</v>
      </c>
      <c r="I509" s="183" t="s">
        <v>3723</v>
      </c>
      <c r="J509" s="184" t="s">
        <v>1512</v>
      </c>
      <c r="K509" s="162"/>
      <c r="L509" s="162"/>
      <c r="M509" s="162"/>
      <c r="N509" s="169"/>
      <c r="O509" s="183"/>
      <c r="P509" s="169"/>
      <c r="Q509" s="183" t="s">
        <v>3724</v>
      </c>
      <c r="R509" s="177"/>
      <c r="S509" s="177"/>
      <c r="T509" s="177"/>
      <c r="U509" s="155" t="s">
        <v>696</v>
      </c>
      <c r="V509" s="155" t="b">
        <v>1</v>
      </c>
      <c r="W509" s="179" t="s">
        <v>3725</v>
      </c>
      <c r="X509" s="168"/>
      <c r="Y509" s="173">
        <v>19845</v>
      </c>
      <c r="Z509" s="162" t="s">
        <v>3726</v>
      </c>
      <c r="AA509" s="163" t="str">
        <f t="shared" si="4"/>
        <v>https://shopeefood.vn/bo-suu-tap/v-sundaybasic-50</v>
      </c>
      <c r="AB509" s="164" t="str">
        <f t="shared" si="5"/>
        <v>https://shopeefood.shopee.vn/bo-suu-tap/v-sundaybasic-50</v>
      </c>
    </row>
    <row r="510" spans="1:28" ht="150">
      <c r="A510" s="151" t="s">
        <v>1433</v>
      </c>
      <c r="B510" s="152"/>
      <c r="C510" s="152" t="s">
        <v>1236</v>
      </c>
      <c r="D510" s="152" t="s">
        <v>207</v>
      </c>
      <c r="E510" s="180" t="s">
        <v>1453</v>
      </c>
      <c r="F510" s="155" t="s">
        <v>3727</v>
      </c>
      <c r="G510" s="217" t="str">
        <f t="shared" si="8"/>
        <v>[SuperVIP]_Trà Sữa May Cha_4-6Apr</v>
      </c>
      <c r="H510" s="245" t="s">
        <v>3728</v>
      </c>
      <c r="I510" s="183" t="s">
        <v>3729</v>
      </c>
      <c r="J510" s="184" t="s">
        <v>1456</v>
      </c>
      <c r="K510" s="162"/>
      <c r="L510" s="162"/>
      <c r="M510" s="162"/>
      <c r="N510" s="169"/>
      <c r="O510" s="183"/>
      <c r="P510" s="169"/>
      <c r="Q510" s="183" t="s">
        <v>3730</v>
      </c>
      <c r="R510" s="177"/>
      <c r="S510" s="177"/>
      <c r="T510" s="177"/>
      <c r="U510" s="155" t="s">
        <v>696</v>
      </c>
      <c r="V510" s="155" t="b">
        <v>0</v>
      </c>
      <c r="W510" s="179" t="s">
        <v>3731</v>
      </c>
      <c r="X510" s="168"/>
      <c r="Y510" s="173">
        <v>19735</v>
      </c>
      <c r="Z510" s="162" t="s">
        <v>3732</v>
      </c>
      <c r="AA510" s="163" t="str">
        <f t="shared" si="4"/>
        <v>https://shopeefood.vn/bo-suu-tap/sv-maycha-4k</v>
      </c>
      <c r="AB510" s="164" t="str">
        <f t="shared" si="5"/>
        <v>https://shopeefood.shopee.vn/bo-suu-tap/sv-maycha-4k</v>
      </c>
    </row>
    <row r="511" spans="1:28" ht="135">
      <c r="A511" s="151" t="s">
        <v>1852</v>
      </c>
      <c r="B511" s="152"/>
      <c r="C511" s="152" t="s">
        <v>1236</v>
      </c>
      <c r="D511" s="152" t="s">
        <v>205</v>
      </c>
      <c r="E511" s="180" t="s">
        <v>332</v>
      </c>
      <c r="F511" s="155">
        <v>8.3000000000000007</v>
      </c>
      <c r="G511" s="217" t="str">
        <f t="shared" si="8"/>
        <v>[JBP]_KOI Thé Cafe_8.3</v>
      </c>
      <c r="H511" s="176" t="s">
        <v>3733</v>
      </c>
      <c r="I511" s="283">
        <v>45872</v>
      </c>
      <c r="J511" s="209" t="s">
        <v>1251</v>
      </c>
      <c r="K511" s="162"/>
      <c r="L511" s="162"/>
      <c r="M511" s="162"/>
      <c r="N511" s="169"/>
      <c r="O511" s="183"/>
      <c r="P511" s="169"/>
      <c r="Q511" s="183"/>
      <c r="R511" s="177"/>
      <c r="S511" s="177"/>
      <c r="T511" s="177"/>
      <c r="U511" s="155"/>
      <c r="V511" s="155" t="b">
        <v>0</v>
      </c>
      <c r="W511" s="168"/>
      <c r="X511" s="168"/>
      <c r="Y511" s="173">
        <v>19472</v>
      </c>
      <c r="Z511" s="162" t="s">
        <v>3734</v>
      </c>
      <c r="AA511" s="163" t="str">
        <f t="shared" si="4"/>
        <v>https://shopeefood.vn/bo-suu-tap/jb-koi-the-cafe</v>
      </c>
      <c r="AB511" s="164" t="str">
        <f t="shared" si="5"/>
        <v>https://shopeefood.shopee.vn/bo-suu-tap/jb-koi-the-cafe</v>
      </c>
    </row>
    <row r="512" spans="1:28" ht="135">
      <c r="A512" s="151" t="s">
        <v>1852</v>
      </c>
      <c r="B512" s="152"/>
      <c r="C512" s="152" t="s">
        <v>1236</v>
      </c>
      <c r="D512" s="152" t="s">
        <v>205</v>
      </c>
      <c r="E512" s="180" t="s">
        <v>1237</v>
      </c>
      <c r="F512" s="155">
        <v>8.3000000000000007</v>
      </c>
      <c r="G512" s="217" t="str">
        <f t="shared" si="8"/>
        <v>[JBP]_Tocotoco_8.3</v>
      </c>
      <c r="H512" s="176" t="s">
        <v>3735</v>
      </c>
      <c r="I512" s="283">
        <v>45872</v>
      </c>
      <c r="J512" s="209" t="s">
        <v>1239</v>
      </c>
      <c r="K512" s="162"/>
      <c r="L512" s="162"/>
      <c r="M512" s="162"/>
      <c r="N512" s="169"/>
      <c r="O512" s="183"/>
      <c r="P512" s="169"/>
      <c r="Q512" s="183"/>
      <c r="R512" s="177"/>
      <c r="S512" s="177"/>
      <c r="T512" s="177"/>
      <c r="U512" s="155"/>
      <c r="V512" s="155" t="b">
        <v>0</v>
      </c>
      <c r="W512" s="168"/>
      <c r="X512" s="168"/>
      <c r="Y512" s="173">
        <v>19473</v>
      </c>
      <c r="Z512" s="162" t="s">
        <v>3736</v>
      </c>
      <c r="AA512" s="163" t="str">
        <f t="shared" si="4"/>
        <v>https://shopeefood.vn/bo-suu-tap/jb-tocotoco</v>
      </c>
      <c r="AB512" s="164" t="str">
        <f t="shared" si="5"/>
        <v>https://shopeefood.shopee.vn/bo-suu-tap/jb-tocotoco</v>
      </c>
    </row>
    <row r="513" spans="1:28" ht="195">
      <c r="A513" s="151" t="s">
        <v>1433</v>
      </c>
      <c r="B513" s="152"/>
      <c r="C513" s="152" t="s">
        <v>1236</v>
      </c>
      <c r="D513" s="152" t="s">
        <v>207</v>
      </c>
      <c r="E513" s="180" t="s">
        <v>1453</v>
      </c>
      <c r="F513" s="155" t="s">
        <v>3737</v>
      </c>
      <c r="G513" s="217" t="str">
        <f t="shared" si="8"/>
        <v>[SuperVIP]_Trà Sữa May Cha_25-27Apr</v>
      </c>
      <c r="H513" s="245" t="s">
        <v>3738</v>
      </c>
      <c r="I513" s="183" t="s">
        <v>3619</v>
      </c>
      <c r="J513" s="184" t="s">
        <v>3454</v>
      </c>
      <c r="K513" s="162"/>
      <c r="L513" s="162"/>
      <c r="M513" s="162"/>
      <c r="N513" s="169"/>
      <c r="O513" s="183"/>
      <c r="P513" s="169"/>
      <c r="Q513" s="183" t="s">
        <v>3739</v>
      </c>
      <c r="R513" s="177"/>
      <c r="S513" s="177"/>
      <c r="T513" s="177"/>
      <c r="U513" s="155"/>
      <c r="V513" s="155" t="b">
        <v>0</v>
      </c>
      <c r="W513" s="179" t="s">
        <v>3740</v>
      </c>
      <c r="X513" s="168"/>
      <c r="Y513" s="173">
        <v>19884</v>
      </c>
      <c r="Z513" s="162" t="s">
        <v>3741</v>
      </c>
      <c r="AA513" s="163" t="str">
        <f t="shared" si="4"/>
        <v>https://shopeefood.vn/bo-suu-tap/sv-maycha-53</v>
      </c>
      <c r="AB513" s="164" t="str">
        <f t="shared" si="5"/>
        <v>https://shopeefood.shopee.vn/bo-suu-tap/sv-maycha-53</v>
      </c>
    </row>
    <row r="514" spans="1:28" ht="165">
      <c r="A514" s="151" t="s">
        <v>1433</v>
      </c>
      <c r="B514" s="152"/>
      <c r="C514" s="152" t="s">
        <v>1236</v>
      </c>
      <c r="D514" s="152" t="s">
        <v>209</v>
      </c>
      <c r="E514" s="180" t="s">
        <v>1453</v>
      </c>
      <c r="F514" s="155" t="s">
        <v>3742</v>
      </c>
      <c r="G514" s="217" t="str">
        <f t="shared" si="8"/>
        <v>[VIP]_Trà Sữa May Cha_18-20Apr</v>
      </c>
      <c r="H514" s="245" t="s">
        <v>3743</v>
      </c>
      <c r="I514" s="183" t="s">
        <v>3744</v>
      </c>
      <c r="J514" s="184" t="s">
        <v>3454</v>
      </c>
      <c r="K514" s="162"/>
      <c r="L514" s="162"/>
      <c r="M514" s="162"/>
      <c r="N514" s="169"/>
      <c r="O514" s="183"/>
      <c r="P514" s="169"/>
      <c r="Q514" s="183" t="s">
        <v>3745</v>
      </c>
      <c r="R514" s="177"/>
      <c r="S514" s="177"/>
      <c r="T514" s="177"/>
      <c r="U514" s="155"/>
      <c r="V514" s="155" t="b">
        <v>0</v>
      </c>
      <c r="W514" s="179" t="s">
        <v>3746</v>
      </c>
      <c r="X514" s="168"/>
      <c r="Y514" s="173">
        <v>19567</v>
      </c>
      <c r="Z514" s="162" t="s">
        <v>2853</v>
      </c>
      <c r="AA514" s="163" t="str">
        <f t="shared" si="4"/>
        <v>https://shopeefood.vn/bo-suu-tap/v-tra-sua-may-cha</v>
      </c>
      <c r="AB514" s="164" t="str">
        <f t="shared" si="5"/>
        <v>https://shopeefood.shopee.vn/bo-suu-tap/v-tra-sua-may-cha</v>
      </c>
    </row>
    <row r="515" spans="1:28" ht="120">
      <c r="A515" s="151" t="s">
        <v>1433</v>
      </c>
      <c r="B515" s="152"/>
      <c r="C515" s="152" t="s">
        <v>706</v>
      </c>
      <c r="D515" s="176" t="s">
        <v>215</v>
      </c>
      <c r="E515" s="159" t="s">
        <v>210</v>
      </c>
      <c r="F515" s="155" t="s">
        <v>1433</v>
      </c>
      <c r="G515" s="217" t="str">
        <f t="shared" si="8"/>
        <v>[Win 3]_Bánh Mì Ơi_Apr</v>
      </c>
      <c r="H515" s="193" t="s">
        <v>3747</v>
      </c>
      <c r="I515" s="193" t="s">
        <v>3748</v>
      </c>
      <c r="J515" s="194" t="s">
        <v>756</v>
      </c>
      <c r="K515" s="286"/>
      <c r="L515" s="286" t="s">
        <v>1552</v>
      </c>
      <c r="M515" s="196" t="s">
        <v>3749</v>
      </c>
      <c r="N515" s="168"/>
      <c r="O515" s="159"/>
      <c r="P515" s="168"/>
      <c r="Q515" s="193" t="s">
        <v>3750</v>
      </c>
      <c r="R515" s="177"/>
      <c r="S515" s="177"/>
      <c r="T515" s="177"/>
      <c r="U515" s="155" t="s">
        <v>696</v>
      </c>
      <c r="V515" s="155" t="b">
        <v>1</v>
      </c>
      <c r="W515" s="179" t="s">
        <v>3751</v>
      </c>
      <c r="X515" s="168"/>
      <c r="Y515" s="173">
        <v>19723</v>
      </c>
      <c r="Z515" s="162" t="s">
        <v>3752</v>
      </c>
      <c r="AA515" s="163" t="str">
        <f t="shared" si="4"/>
        <v>https://shopeefood.vn/bo-suu-tap/w3-banh-mi-oi-19k</v>
      </c>
      <c r="AB515" s="164" t="str">
        <f t="shared" si="5"/>
        <v>https://shopeefood.shopee.vn/bo-suu-tap/w3-banh-mi-oi-19k</v>
      </c>
    </row>
    <row r="516" spans="1:28" ht="135">
      <c r="A516" s="151" t="s">
        <v>1433</v>
      </c>
      <c r="B516" s="152"/>
      <c r="C516" s="152" t="s">
        <v>706</v>
      </c>
      <c r="D516" s="176" t="s">
        <v>222</v>
      </c>
      <c r="E516" s="159" t="s">
        <v>210</v>
      </c>
      <c r="F516" s="155" t="s">
        <v>3611</v>
      </c>
      <c r="G516" s="217" t="str">
        <f t="shared" si="8"/>
        <v>[Alacarte CB]_Bánh Mì Ơi_Apr.CB1</v>
      </c>
      <c r="H516" s="176" t="s">
        <v>3753</v>
      </c>
      <c r="I516" s="193" t="s">
        <v>3754</v>
      </c>
      <c r="J516" s="194" t="s">
        <v>756</v>
      </c>
      <c r="K516" s="286"/>
      <c r="L516" s="286"/>
      <c r="M516" s="157"/>
      <c r="N516" s="168"/>
      <c r="O516" s="176" t="s">
        <v>3755</v>
      </c>
      <c r="P516" s="168"/>
      <c r="Q516" s="193" t="s">
        <v>3756</v>
      </c>
      <c r="R516" s="177"/>
      <c r="S516" s="177"/>
      <c r="T516" s="177"/>
      <c r="U516" s="155" t="s">
        <v>696</v>
      </c>
      <c r="V516" s="155" t="b">
        <v>1</v>
      </c>
      <c r="W516" s="179" t="s">
        <v>3757</v>
      </c>
      <c r="X516" s="168"/>
      <c r="Y516" s="173">
        <v>19758</v>
      </c>
      <c r="Z516" s="162" t="s">
        <v>3758</v>
      </c>
      <c r="AA516" s="163" t="str">
        <f t="shared" si="4"/>
        <v>https://shopeefood.vn/bo-suu-tap/a-banhmi-oi-1k</v>
      </c>
      <c r="AB516" s="164" t="str">
        <f t="shared" si="5"/>
        <v>https://shopeefood.shopee.vn/bo-suu-tap/a-banhmi-oi-1k</v>
      </c>
    </row>
    <row r="517" spans="1:28" ht="120">
      <c r="A517" s="151" t="s">
        <v>1433</v>
      </c>
      <c r="B517" s="152"/>
      <c r="C517" s="152" t="s">
        <v>706</v>
      </c>
      <c r="D517" s="176" t="s">
        <v>222</v>
      </c>
      <c r="E517" s="159" t="s">
        <v>210</v>
      </c>
      <c r="F517" s="155" t="s">
        <v>3617</v>
      </c>
      <c r="G517" s="217" t="str">
        <f t="shared" si="8"/>
        <v>[Alacarte CB]_Bánh Mì Ơi_Apr.CB4</v>
      </c>
      <c r="H517" s="176" t="s">
        <v>3759</v>
      </c>
      <c r="I517" s="193" t="s">
        <v>3760</v>
      </c>
      <c r="J517" s="194" t="s">
        <v>756</v>
      </c>
      <c r="K517" s="286"/>
      <c r="L517" s="286"/>
      <c r="M517" s="157"/>
      <c r="N517" s="168"/>
      <c r="O517" s="176" t="s">
        <v>3755</v>
      </c>
      <c r="P517" s="168"/>
      <c r="Q517" s="193" t="s">
        <v>3761</v>
      </c>
      <c r="R517" s="177"/>
      <c r="S517" s="177"/>
      <c r="T517" s="177"/>
      <c r="U517" s="155" t="s">
        <v>696</v>
      </c>
      <c r="V517" s="155" t="b">
        <v>1</v>
      </c>
      <c r="W517" s="179" t="s">
        <v>3762</v>
      </c>
      <c r="X517" s="168"/>
      <c r="Y517" s="173">
        <v>19835</v>
      </c>
      <c r="Z517" s="162" t="s">
        <v>3763</v>
      </c>
      <c r="AA517" s="163" t="str">
        <f t="shared" si="4"/>
        <v>https://shopeefood.vn/bo-suu-tap/a-bmi-oi</v>
      </c>
      <c r="AB517" s="164" t="str">
        <f t="shared" si="5"/>
        <v>https://shopeefood.shopee.vn/bo-suu-tap/a-bmi-oi</v>
      </c>
    </row>
    <row r="518" spans="1:28" ht="105">
      <c r="A518" s="151" t="s">
        <v>1433</v>
      </c>
      <c r="B518" s="152"/>
      <c r="C518" s="152" t="s">
        <v>1236</v>
      </c>
      <c r="D518" s="152" t="s">
        <v>209</v>
      </c>
      <c r="E518" s="180" t="s">
        <v>1469</v>
      </c>
      <c r="F518" s="155" t="s">
        <v>1433</v>
      </c>
      <c r="G518" s="217" t="str">
        <f t="shared" si="8"/>
        <v>[VIP]_Gong Cha_Apr</v>
      </c>
      <c r="H518" s="279" t="s">
        <v>3764</v>
      </c>
      <c r="I518" s="183" t="s">
        <v>3765</v>
      </c>
      <c r="J518" s="209" t="s">
        <v>3766</v>
      </c>
      <c r="K518" s="162"/>
      <c r="L518" s="162"/>
      <c r="M518" s="162"/>
      <c r="N518" s="169"/>
      <c r="O518" s="183"/>
      <c r="P518" s="169"/>
      <c r="Q518" s="183" t="s">
        <v>3767</v>
      </c>
      <c r="R518" s="183" t="s">
        <v>3767</v>
      </c>
      <c r="S518" s="177"/>
      <c r="T518" s="183" t="s">
        <v>3767</v>
      </c>
      <c r="U518" s="155" t="s">
        <v>696</v>
      </c>
      <c r="V518" s="155" t="b">
        <v>0</v>
      </c>
      <c r="W518" s="179" t="s">
        <v>3768</v>
      </c>
      <c r="X518" s="168"/>
      <c r="Y518" s="173">
        <v>19769</v>
      </c>
      <c r="Z518" s="162" t="s">
        <v>3769</v>
      </c>
      <c r="AA518" s="163" t="str">
        <f t="shared" si="4"/>
        <v>https://shopeefood.vn/bo-suu-tap/v-gongcha-50</v>
      </c>
      <c r="AB518" s="164" t="str">
        <f t="shared" si="5"/>
        <v>https://shopeefood.shopee.vn/bo-suu-tap/v-gongcha-50</v>
      </c>
    </row>
    <row r="519" spans="1:28" ht="150">
      <c r="A519" s="151" t="s">
        <v>1433</v>
      </c>
      <c r="B519" s="152"/>
      <c r="C519" s="152" t="s">
        <v>1236</v>
      </c>
      <c r="D519" s="152" t="s">
        <v>207</v>
      </c>
      <c r="E519" s="180" t="s">
        <v>372</v>
      </c>
      <c r="F519" s="155" t="s">
        <v>1433</v>
      </c>
      <c r="G519" s="217" t="str">
        <f t="shared" si="8"/>
        <v>[SuperVIP]_Phúc Long Coffee &amp; Tea_Apr</v>
      </c>
      <c r="H519" s="319" t="s">
        <v>3770</v>
      </c>
      <c r="I519" s="183" t="s">
        <v>3771</v>
      </c>
      <c r="J519" s="209" t="s">
        <v>1264</v>
      </c>
      <c r="K519" s="162"/>
      <c r="L519" s="162"/>
      <c r="M519" s="162"/>
      <c r="N519" s="169"/>
      <c r="O519" s="183"/>
      <c r="P519" s="169"/>
      <c r="Q519" s="183" t="s">
        <v>3772</v>
      </c>
      <c r="R519" s="183" t="s">
        <v>3772</v>
      </c>
      <c r="S519" s="183" t="s">
        <v>3772</v>
      </c>
      <c r="T519" s="183" t="s">
        <v>3772</v>
      </c>
      <c r="U519" s="155"/>
      <c r="V519" s="155" t="b">
        <v>0</v>
      </c>
      <c r="W519" s="170" t="s">
        <v>3773</v>
      </c>
      <c r="X519" s="168"/>
      <c r="Y519" s="173">
        <v>19774</v>
      </c>
      <c r="Z519" s="162" t="s">
        <v>3774</v>
      </c>
      <c r="AA519" s="163" t="str">
        <f t="shared" si="4"/>
        <v>https://shopeefood.vn/bo-suu-tap/sv-phuc-long-79k</v>
      </c>
      <c r="AB519" s="164" t="str">
        <f t="shared" si="5"/>
        <v>https://shopeefood.shopee.vn/bo-suu-tap/sv-phuc-long-79k</v>
      </c>
    </row>
    <row r="520" spans="1:28" ht="30">
      <c r="A520" s="151" t="s">
        <v>684</v>
      </c>
      <c r="B520" s="152"/>
      <c r="C520" s="152" t="s">
        <v>3775</v>
      </c>
      <c r="D520" s="152" t="s">
        <v>1545</v>
      </c>
      <c r="E520" s="180"/>
      <c r="F520" s="176" t="s">
        <v>3776</v>
      </c>
      <c r="G520" s="217" t="str">
        <f t="shared" si="8"/>
        <v>[PLF CP]__Livestream_15Mar</v>
      </c>
      <c r="H520" s="176" t="s">
        <v>3777</v>
      </c>
      <c r="I520" s="183" t="s">
        <v>3778</v>
      </c>
      <c r="J520" s="169"/>
      <c r="K520" s="162"/>
      <c r="L520" s="162"/>
      <c r="M520" s="162"/>
      <c r="N520" s="169"/>
      <c r="O520" s="183"/>
      <c r="P520" s="169"/>
      <c r="Q520" s="183"/>
      <c r="R520" s="177"/>
      <c r="S520" s="177"/>
      <c r="T520" s="177"/>
      <c r="U520" s="155"/>
      <c r="V520" s="155" t="b">
        <v>0</v>
      </c>
      <c r="W520" s="179" t="s">
        <v>3779</v>
      </c>
      <c r="X520" s="168"/>
      <c r="Y520" s="173">
        <v>0</v>
      </c>
      <c r="Z520" s="169"/>
      <c r="AA520" s="405" t="s">
        <v>3780</v>
      </c>
      <c r="AB520" s="285" t="s">
        <v>3780</v>
      </c>
    </row>
    <row r="521" spans="1:28" ht="150">
      <c r="A521" s="151" t="s">
        <v>1433</v>
      </c>
      <c r="B521" s="152"/>
      <c r="C521" s="152" t="s">
        <v>1236</v>
      </c>
      <c r="D521" s="152" t="s">
        <v>209</v>
      </c>
      <c r="E521" s="180" t="s">
        <v>372</v>
      </c>
      <c r="F521" s="155">
        <v>4.4000000000000004</v>
      </c>
      <c r="G521" s="217" t="str">
        <f t="shared" si="8"/>
        <v>[VIP]_Phúc Long Coffee &amp; Tea_4.4</v>
      </c>
      <c r="H521" s="176" t="s">
        <v>3781</v>
      </c>
      <c r="I521" s="283">
        <v>45751</v>
      </c>
      <c r="J521" s="209" t="s">
        <v>3782</v>
      </c>
      <c r="K521" s="162"/>
      <c r="L521" s="162"/>
      <c r="M521" s="162"/>
      <c r="N521" s="169"/>
      <c r="O521" s="183"/>
      <c r="P521" s="169"/>
      <c r="Q521" s="183" t="s">
        <v>3783</v>
      </c>
      <c r="R521" s="183" t="s">
        <v>3783</v>
      </c>
      <c r="S521" s="183" t="s">
        <v>3783</v>
      </c>
      <c r="T521" s="183" t="s">
        <v>3783</v>
      </c>
      <c r="U521" s="155"/>
      <c r="V521" s="155" t="b">
        <v>0</v>
      </c>
      <c r="W521" s="179" t="s">
        <v>3784</v>
      </c>
      <c r="X521" s="168"/>
      <c r="Y521" s="173">
        <v>19736</v>
      </c>
      <c r="Z521" s="162" t="s">
        <v>3785</v>
      </c>
      <c r="AA521" s="163" t="str">
        <f t="shared" ref="AA521:AA783" si="9">CONCATENATE("https://shopeefood.vn/bo-suu-tap/",Z521)</f>
        <v>https://shopeefood.vn/bo-suu-tap/v-phuclong-23k</v>
      </c>
      <c r="AB521" s="164" t="str">
        <f t="shared" ref="AB521:AB783" si="10">CONCATENATE("https://shopeefood.shopee.vn/bo-suu-tap/",Z521)</f>
        <v>https://shopeefood.shopee.vn/bo-suu-tap/v-phuclong-23k</v>
      </c>
    </row>
    <row r="522" spans="1:28" ht="180">
      <c r="A522" s="151" t="s">
        <v>1433</v>
      </c>
      <c r="B522" s="152"/>
      <c r="C522" s="152" t="s">
        <v>1236</v>
      </c>
      <c r="D522" s="152" t="s">
        <v>209</v>
      </c>
      <c r="E522" s="180" t="s">
        <v>372</v>
      </c>
      <c r="F522" s="155" t="s">
        <v>3786</v>
      </c>
      <c r="G522" s="217" t="str">
        <f t="shared" si="8"/>
        <v>[VIP]_Phúc Long Coffee &amp; Tea_2-3.4</v>
      </c>
      <c r="H522" s="176" t="s">
        <v>3787</v>
      </c>
      <c r="I522" s="183" t="s">
        <v>3788</v>
      </c>
      <c r="J522" s="209" t="s">
        <v>3782</v>
      </c>
      <c r="K522" s="162"/>
      <c r="L522" s="162"/>
      <c r="M522" s="162"/>
      <c r="N522" s="169"/>
      <c r="O522" s="183"/>
      <c r="P522" s="169"/>
      <c r="Q522" s="183" t="s">
        <v>3789</v>
      </c>
      <c r="R522" s="183" t="s">
        <v>3789</v>
      </c>
      <c r="S522" s="183" t="s">
        <v>3789</v>
      </c>
      <c r="T522" s="183" t="s">
        <v>3789</v>
      </c>
      <c r="U522" s="155"/>
      <c r="V522" s="155" t="b">
        <v>0</v>
      </c>
      <c r="W522" s="170" t="s">
        <v>3790</v>
      </c>
      <c r="X522" s="168"/>
      <c r="Y522" s="173">
        <v>19737</v>
      </c>
      <c r="Z522" s="162" t="s">
        <v>3791</v>
      </c>
      <c r="AA522" s="163" t="str">
        <f t="shared" si="9"/>
        <v>https://shopeefood.vn/bo-suu-tap/v-phuclong-99k</v>
      </c>
      <c r="AB522" s="164" t="str">
        <f t="shared" si="10"/>
        <v>https://shopeefood.shopee.vn/bo-suu-tap/v-phuclong-99k</v>
      </c>
    </row>
    <row r="523" spans="1:28" ht="195">
      <c r="A523" s="151" t="s">
        <v>1433</v>
      </c>
      <c r="B523" s="152"/>
      <c r="C523" s="152" t="s">
        <v>1236</v>
      </c>
      <c r="D523" s="152" t="s">
        <v>207</v>
      </c>
      <c r="E523" s="180" t="s">
        <v>370</v>
      </c>
      <c r="F523" s="155" t="s">
        <v>3792</v>
      </c>
      <c r="G523" s="217" t="str">
        <f t="shared" si="8"/>
        <v>[SuperVIP]_Phê La_2-4.Apr</v>
      </c>
      <c r="H523" s="267" t="s">
        <v>3793</v>
      </c>
      <c r="I523" s="183" t="s">
        <v>3794</v>
      </c>
      <c r="J523" s="209" t="s">
        <v>1442</v>
      </c>
      <c r="K523" s="162"/>
      <c r="L523" s="162"/>
      <c r="M523" s="162"/>
      <c r="N523" s="169"/>
      <c r="O523" s="183"/>
      <c r="P523" s="169"/>
      <c r="Q523" s="183" t="s">
        <v>3795</v>
      </c>
      <c r="R523" s="177"/>
      <c r="S523" s="177"/>
      <c r="T523" s="177"/>
      <c r="U523" s="155" t="s">
        <v>696</v>
      </c>
      <c r="V523" s="155" t="b">
        <v>0</v>
      </c>
      <c r="W523" s="179" t="s">
        <v>3796</v>
      </c>
      <c r="X523" s="168"/>
      <c r="Y523" s="173">
        <v>19738</v>
      </c>
      <c r="Z523" s="162" t="s">
        <v>3797</v>
      </c>
      <c r="AA523" s="163" t="str">
        <f t="shared" si="9"/>
        <v>https://shopeefood.vn/bo-suu-tap/sv-phe-la-88k</v>
      </c>
      <c r="AB523" s="164" t="str">
        <f t="shared" si="10"/>
        <v>https://shopeefood.shopee.vn/bo-suu-tap/sv-phe-la-88k</v>
      </c>
    </row>
    <row r="524" spans="1:28" ht="150">
      <c r="A524" s="151" t="s">
        <v>1433</v>
      </c>
      <c r="B524" s="152"/>
      <c r="C524" s="152" t="s">
        <v>1236</v>
      </c>
      <c r="D524" s="152" t="s">
        <v>207</v>
      </c>
      <c r="E524" s="180" t="s">
        <v>370</v>
      </c>
      <c r="F524" s="155" t="s">
        <v>3798</v>
      </c>
      <c r="G524" s="217" t="str">
        <f t="shared" si="8"/>
        <v>[SuperVIP]_Phê La_14-18Apr</v>
      </c>
      <c r="H524" s="267" t="s">
        <v>3799</v>
      </c>
      <c r="I524" s="183" t="s">
        <v>3800</v>
      </c>
      <c r="J524" s="209" t="s">
        <v>1442</v>
      </c>
      <c r="K524" s="162"/>
      <c r="L524" s="162"/>
      <c r="M524" s="162"/>
      <c r="N524" s="169"/>
      <c r="O524" s="183"/>
      <c r="P524" s="169"/>
      <c r="Q524" s="183" t="s">
        <v>3801</v>
      </c>
      <c r="R524" s="183" t="s">
        <v>3801</v>
      </c>
      <c r="S524" s="183" t="s">
        <v>3801</v>
      </c>
      <c r="T524" s="177"/>
      <c r="U524" s="155" t="s">
        <v>696</v>
      </c>
      <c r="V524" s="155" t="b">
        <v>0</v>
      </c>
      <c r="W524" s="179" t="s">
        <v>3802</v>
      </c>
      <c r="X524" s="168"/>
      <c r="Y524" s="173">
        <v>19833</v>
      </c>
      <c r="Z524" s="162" t="s">
        <v>3803</v>
      </c>
      <c r="AA524" s="163" t="str">
        <f t="shared" si="9"/>
        <v>https://shopeefood.vn/bo-suu-tap/sv-phe-la-40</v>
      </c>
      <c r="AB524" s="164" t="str">
        <f t="shared" si="10"/>
        <v>https://shopeefood.shopee.vn/bo-suu-tap/sv-phe-la-40</v>
      </c>
    </row>
    <row r="525" spans="1:28" ht="105">
      <c r="A525" s="151" t="s">
        <v>1433</v>
      </c>
      <c r="B525" s="152"/>
      <c r="C525" s="152" t="s">
        <v>706</v>
      </c>
      <c r="D525" s="176" t="s">
        <v>222</v>
      </c>
      <c r="E525" s="191" t="s">
        <v>3804</v>
      </c>
      <c r="F525" s="155" t="s">
        <v>3611</v>
      </c>
      <c r="G525" s="217" t="str">
        <f t="shared" si="8"/>
        <v>[Alacarte CB]_Trà Sữa Winggo - Trà Sữa Kem Trứng Nướng &amp; Trà Hoa Quả_Apr.CB1</v>
      </c>
      <c r="H525" s="176" t="s">
        <v>3805</v>
      </c>
      <c r="I525" s="176" t="s">
        <v>3806</v>
      </c>
      <c r="J525" s="170" t="s">
        <v>3807</v>
      </c>
      <c r="K525" s="159"/>
      <c r="L525" s="157" t="s">
        <v>3808</v>
      </c>
      <c r="M525" s="193" t="s">
        <v>3809</v>
      </c>
      <c r="N525" s="178"/>
      <c r="O525" s="159"/>
      <c r="P525" s="168"/>
      <c r="Q525" s="159"/>
      <c r="R525" s="176" t="s">
        <v>3810</v>
      </c>
      <c r="S525" s="177"/>
      <c r="T525" s="177"/>
      <c r="U525" s="155" t="s">
        <v>696</v>
      </c>
      <c r="V525" s="155" t="b">
        <v>1</v>
      </c>
      <c r="W525" s="179" t="s">
        <v>3811</v>
      </c>
      <c r="X525" s="168"/>
      <c r="Y525" s="173">
        <v>19712</v>
      </c>
      <c r="Z525" s="162" t="s">
        <v>3812</v>
      </c>
      <c r="AA525" s="163" t="str">
        <f t="shared" si="9"/>
        <v>https://shopeefood.vn/bo-suu-tap/a-winggo</v>
      </c>
      <c r="AB525" s="164" t="str">
        <f t="shared" si="10"/>
        <v>https://shopeefood.shopee.vn/bo-suu-tap/a-winggo</v>
      </c>
    </row>
    <row r="526" spans="1:28" ht="120">
      <c r="A526" s="151" t="s">
        <v>1433</v>
      </c>
      <c r="B526" s="152"/>
      <c r="C526" s="152" t="s">
        <v>685</v>
      </c>
      <c r="D526" s="176" t="s">
        <v>215</v>
      </c>
      <c r="E526" s="153" t="s">
        <v>2493</v>
      </c>
      <c r="F526" s="152" t="s">
        <v>1433</v>
      </c>
      <c r="G526" s="217" t="str">
        <f t="shared" si="8"/>
        <v>[Win 3]_Homefarm_Apr</v>
      </c>
      <c r="H526" s="176" t="s">
        <v>3813</v>
      </c>
      <c r="I526" s="155" t="s">
        <v>3814</v>
      </c>
      <c r="J526" s="248" t="s">
        <v>3815</v>
      </c>
      <c r="K526" s="158"/>
      <c r="L526" s="157"/>
      <c r="M526" s="158"/>
      <c r="N526" s="176"/>
      <c r="O526" s="152" t="s">
        <v>3816</v>
      </c>
      <c r="P526" s="250"/>
      <c r="Q526" s="176" t="s">
        <v>3817</v>
      </c>
      <c r="R526" s="177" t="s">
        <v>3818</v>
      </c>
      <c r="S526" s="177"/>
      <c r="T526" s="177" t="s">
        <v>3818</v>
      </c>
      <c r="U526" s="155" t="s">
        <v>696</v>
      </c>
      <c r="V526" s="155" t="b">
        <v>0</v>
      </c>
      <c r="W526" s="179" t="s">
        <v>3819</v>
      </c>
      <c r="X526" s="168"/>
      <c r="Y526" s="173">
        <v>19849</v>
      </c>
      <c r="Z526" s="162" t="s">
        <v>3820</v>
      </c>
      <c r="AA526" s="163" t="str">
        <f t="shared" si="9"/>
        <v>https://shopeefood.vn/bo-suu-tap/w3-homefarm</v>
      </c>
      <c r="AB526" s="164" t="str">
        <f t="shared" si="10"/>
        <v>https://shopeefood.shopee.vn/bo-suu-tap/w3-homefarm</v>
      </c>
    </row>
    <row r="527" spans="1:28" ht="120">
      <c r="A527" s="151" t="s">
        <v>1433</v>
      </c>
      <c r="B527" s="152"/>
      <c r="C527" s="152" t="s">
        <v>685</v>
      </c>
      <c r="D527" s="176" t="s">
        <v>217</v>
      </c>
      <c r="E527" s="153" t="s">
        <v>2493</v>
      </c>
      <c r="F527" s="152" t="s">
        <v>1433</v>
      </c>
      <c r="G527" s="217" t="str">
        <f t="shared" si="8"/>
        <v>[Win 4]_Homefarm_Apr</v>
      </c>
      <c r="H527" s="176" t="s">
        <v>3821</v>
      </c>
      <c r="I527" s="155" t="s">
        <v>3654</v>
      </c>
      <c r="J527" s="248" t="s">
        <v>3815</v>
      </c>
      <c r="K527" s="158"/>
      <c r="L527" s="157"/>
      <c r="M527" s="158"/>
      <c r="N527" s="177"/>
      <c r="O527" s="152" t="s">
        <v>3816</v>
      </c>
      <c r="P527" s="250"/>
      <c r="Q527" s="193" t="s">
        <v>3822</v>
      </c>
      <c r="R527" s="177" t="s">
        <v>3823</v>
      </c>
      <c r="S527" s="177"/>
      <c r="T527" s="177" t="s">
        <v>3824</v>
      </c>
      <c r="U527" s="155" t="s">
        <v>696</v>
      </c>
      <c r="V527" s="155" t="b">
        <v>0</v>
      </c>
      <c r="W527" s="179" t="s">
        <v>3825</v>
      </c>
      <c r="X527" s="168"/>
      <c r="Y527" s="173">
        <v>19797</v>
      </c>
      <c r="Z527" s="162" t="s">
        <v>3826</v>
      </c>
      <c r="AA527" s="163" t="str">
        <f t="shared" si="9"/>
        <v>https://shopeefood.vn/bo-suu-tap/w4-homefarm-50</v>
      </c>
      <c r="AB527" s="164" t="str">
        <f t="shared" si="10"/>
        <v>https://shopeefood.shopee.vn/bo-suu-tap/w4-homefarm-50</v>
      </c>
    </row>
    <row r="528" spans="1:28" ht="120">
      <c r="A528" s="151" t="s">
        <v>1433</v>
      </c>
      <c r="B528" s="152"/>
      <c r="C528" s="152" t="s">
        <v>685</v>
      </c>
      <c r="D528" s="176" t="s">
        <v>222</v>
      </c>
      <c r="E528" s="153" t="s">
        <v>2493</v>
      </c>
      <c r="F528" s="152" t="s">
        <v>3827</v>
      </c>
      <c r="G528" s="217" t="str">
        <f t="shared" si="8"/>
        <v>[Alacarte CB]_Homefarm_Apr_CB9_SJBP</v>
      </c>
      <c r="H528" s="176" t="s">
        <v>3828</v>
      </c>
      <c r="I528" s="155" t="s">
        <v>3829</v>
      </c>
      <c r="J528" s="248" t="s">
        <v>3815</v>
      </c>
      <c r="K528" s="158"/>
      <c r="L528" s="157" t="s">
        <v>3830</v>
      </c>
      <c r="M528" s="158"/>
      <c r="N528" s="176" t="s">
        <v>3831</v>
      </c>
      <c r="O528" s="152"/>
      <c r="P528" s="250"/>
      <c r="Q528" s="193" t="s">
        <v>3832</v>
      </c>
      <c r="R528" s="177" t="s">
        <v>3832</v>
      </c>
      <c r="S528" s="177"/>
      <c r="T528" s="177" t="s">
        <v>3832</v>
      </c>
      <c r="U528" s="155" t="s">
        <v>696</v>
      </c>
      <c r="V528" s="155" t="b">
        <v>0</v>
      </c>
      <c r="W528" s="179" t="s">
        <v>3833</v>
      </c>
      <c r="X528" s="168"/>
      <c r="Y528" s="173">
        <v>19739</v>
      </c>
      <c r="Z528" s="162" t="s">
        <v>3834</v>
      </c>
      <c r="AA528" s="163" t="str">
        <f t="shared" si="9"/>
        <v>https://shopeefood.vn/bo-suu-tap/a-homefarm-120</v>
      </c>
      <c r="AB528" s="164" t="str">
        <f t="shared" si="10"/>
        <v>https://shopeefood.shopee.vn/bo-suu-tap/a-homefarm-120</v>
      </c>
    </row>
    <row r="529" spans="1:28" ht="150">
      <c r="A529" s="151" t="s">
        <v>1852</v>
      </c>
      <c r="B529" s="152"/>
      <c r="C529" s="152" t="s">
        <v>717</v>
      </c>
      <c r="D529" s="155" t="s">
        <v>219</v>
      </c>
      <c r="E529" s="162" t="s">
        <v>3288</v>
      </c>
      <c r="F529" s="155" t="s">
        <v>1852</v>
      </c>
      <c r="G529" s="217" t="str">
        <f t="shared" si="8"/>
        <v>[Alacarte]_BonPas Bakery &amp; Cafe_Mar</v>
      </c>
      <c r="H529" s="183" t="s">
        <v>3835</v>
      </c>
      <c r="I529" s="162" t="s">
        <v>3836</v>
      </c>
      <c r="J529" s="184" t="s">
        <v>3291</v>
      </c>
      <c r="K529" s="162"/>
      <c r="L529" s="162"/>
      <c r="M529" s="162"/>
      <c r="N529" s="169"/>
      <c r="O529" s="162" t="s">
        <v>3837</v>
      </c>
      <c r="P529" s="169"/>
      <c r="Q529" s="162"/>
      <c r="R529" s="168"/>
      <c r="S529" s="155" t="s">
        <v>3838</v>
      </c>
      <c r="T529" s="177"/>
      <c r="U529" s="155" t="s">
        <v>696</v>
      </c>
      <c r="V529" s="155" t="b">
        <v>0</v>
      </c>
      <c r="W529" s="179" t="s">
        <v>3839</v>
      </c>
      <c r="X529" s="168"/>
      <c r="Y529" s="173">
        <v>19546</v>
      </c>
      <c r="Z529" s="162" t="s">
        <v>3840</v>
      </c>
      <c r="AA529" s="163" t="str">
        <f t="shared" si="9"/>
        <v>https://shopeefood.vn/bo-suu-tap/a-bonpas-bakery-40</v>
      </c>
      <c r="AB529" s="164" t="str">
        <f t="shared" si="10"/>
        <v>https://shopeefood.shopee.vn/bo-suu-tap/a-bonpas-bakery-40</v>
      </c>
    </row>
    <row r="530" spans="1:28" ht="90">
      <c r="A530" s="151" t="s">
        <v>1852</v>
      </c>
      <c r="B530" s="152"/>
      <c r="C530" s="152" t="s">
        <v>1236</v>
      </c>
      <c r="D530" s="152" t="s">
        <v>205</v>
      </c>
      <c r="E530" s="180" t="s">
        <v>3596</v>
      </c>
      <c r="F530" s="155" t="s">
        <v>1852</v>
      </c>
      <c r="G530" s="217" t="str">
        <f t="shared" si="8"/>
        <v>[JBP]_Brand_Drink_Mar</v>
      </c>
      <c r="H530" s="176" t="s">
        <v>3841</v>
      </c>
      <c r="I530" s="283">
        <v>45841</v>
      </c>
      <c r="J530" s="184" t="s">
        <v>3842</v>
      </c>
      <c r="K530" s="162"/>
      <c r="L530" s="162"/>
      <c r="M530" s="162"/>
      <c r="N530" s="169"/>
      <c r="O530" s="183"/>
      <c r="P530" s="169"/>
      <c r="Q530" s="183"/>
      <c r="R530" s="177"/>
      <c r="S530" s="177"/>
      <c r="T530" s="177"/>
      <c r="U530" s="155" t="s">
        <v>696</v>
      </c>
      <c r="V530" s="155" t="b">
        <v>0</v>
      </c>
      <c r="W530" s="170" t="s">
        <v>3843</v>
      </c>
      <c r="X530" s="168"/>
      <c r="Y530" s="173">
        <v>19481</v>
      </c>
      <c r="Z530" s="162" t="s">
        <v>3844</v>
      </c>
      <c r="AA530" s="163" t="str">
        <f t="shared" si="9"/>
        <v>https://shopeefood.vn/bo-suu-tap/jb-deal-hot-giam-den-40000d</v>
      </c>
      <c r="AB530" s="164" t="str">
        <f t="shared" si="10"/>
        <v>https://shopeefood.shopee.vn/bo-suu-tap/jb-deal-hot-giam-den-40000d</v>
      </c>
    </row>
    <row r="531" spans="1:28" ht="90">
      <c r="A531" s="151" t="s">
        <v>1852</v>
      </c>
      <c r="B531" s="152"/>
      <c r="C531" s="152" t="s">
        <v>706</v>
      </c>
      <c r="D531" s="176" t="s">
        <v>222</v>
      </c>
      <c r="E531" s="193" t="s">
        <v>2581</v>
      </c>
      <c r="F531" s="176" t="s">
        <v>2595</v>
      </c>
      <c r="G531" s="217" t="str">
        <f t="shared" si="8"/>
        <v>[Alacarte CB]_Zen Tea Biên hòa_Mar.CB1</v>
      </c>
      <c r="H531" s="176" t="s">
        <v>3845</v>
      </c>
      <c r="I531" s="176" t="s">
        <v>3846</v>
      </c>
      <c r="J531" s="170" t="s">
        <v>2584</v>
      </c>
      <c r="K531" s="159"/>
      <c r="L531" s="159"/>
      <c r="M531" s="159"/>
      <c r="N531" s="168"/>
      <c r="O531" s="162" t="s">
        <v>3837</v>
      </c>
      <c r="P531" s="168"/>
      <c r="Q531" s="159"/>
      <c r="R531" s="168"/>
      <c r="S531" s="168"/>
      <c r="T531" s="176" t="s">
        <v>3847</v>
      </c>
      <c r="U531" s="155" t="s">
        <v>696</v>
      </c>
      <c r="V531" s="155" t="b">
        <v>0</v>
      </c>
      <c r="W531" s="179" t="s">
        <v>3848</v>
      </c>
      <c r="X531" s="168"/>
      <c r="Y531" s="173">
        <v>19579</v>
      </c>
      <c r="Z531" s="162" t="s">
        <v>3849</v>
      </c>
      <c r="AA531" s="163" t="str">
        <f t="shared" si="9"/>
        <v>https://shopeefood.vn/bo-suu-tap/a-zen-tea-bien-hoa</v>
      </c>
      <c r="AB531" s="164" t="str">
        <f t="shared" si="10"/>
        <v>https://shopeefood.shopee.vn/bo-suu-tap/a-zen-tea-bien-hoa</v>
      </c>
    </row>
    <row r="532" spans="1:28" ht="90">
      <c r="A532" s="151" t="s">
        <v>1852</v>
      </c>
      <c r="B532" s="152"/>
      <c r="C532" s="152" t="s">
        <v>706</v>
      </c>
      <c r="D532" s="176" t="s">
        <v>222</v>
      </c>
      <c r="E532" s="176" t="s">
        <v>2588</v>
      </c>
      <c r="F532" s="176" t="s">
        <v>2595</v>
      </c>
      <c r="G532" s="217" t="str">
        <f t="shared" si="8"/>
        <v>[Alacarte CB]_Zen Tea Bình Dương_Mar.CB1</v>
      </c>
      <c r="H532" s="176" t="s">
        <v>3850</v>
      </c>
      <c r="I532" s="176" t="s">
        <v>3851</v>
      </c>
      <c r="J532" s="170" t="s">
        <v>2591</v>
      </c>
      <c r="K532" s="159"/>
      <c r="L532" s="159"/>
      <c r="M532" s="159"/>
      <c r="N532" s="168"/>
      <c r="O532" s="162" t="s">
        <v>3837</v>
      </c>
      <c r="P532" s="168"/>
      <c r="Q532" s="159"/>
      <c r="R532" s="168"/>
      <c r="S532" s="168"/>
      <c r="T532" s="176" t="s">
        <v>3852</v>
      </c>
      <c r="U532" s="155" t="s">
        <v>696</v>
      </c>
      <c r="V532" s="155" t="b">
        <v>0</v>
      </c>
      <c r="W532" s="179" t="s">
        <v>2593</v>
      </c>
      <c r="X532" s="168"/>
      <c r="Y532" s="173">
        <v>19580</v>
      </c>
      <c r="Z532" s="162" t="s">
        <v>3853</v>
      </c>
      <c r="AA532" s="163" t="str">
        <f t="shared" si="9"/>
        <v>https://shopeefood.vn/bo-suu-tap/a-zen-tea-binh-duong</v>
      </c>
      <c r="AB532" s="164" t="str">
        <f t="shared" si="10"/>
        <v>https://shopeefood.shopee.vn/bo-suu-tap/a-zen-tea-binh-duong</v>
      </c>
    </row>
    <row r="533" spans="1:28" ht="180">
      <c r="A533" s="151" t="s">
        <v>1433</v>
      </c>
      <c r="B533" s="152"/>
      <c r="C533" s="152" t="s">
        <v>706</v>
      </c>
      <c r="D533" s="176" t="s">
        <v>215</v>
      </c>
      <c r="E533" s="191" t="s">
        <v>275</v>
      </c>
      <c r="F533" s="176" t="s">
        <v>1433</v>
      </c>
      <c r="G533" s="217" t="str">
        <f t="shared" si="8"/>
        <v>[Win 3]_Cơm Thố Anh Nguyễn_Apr</v>
      </c>
      <c r="H533" s="247" t="s">
        <v>3854</v>
      </c>
      <c r="I533" s="193" t="s">
        <v>3855</v>
      </c>
      <c r="J533" s="170" t="s">
        <v>1284</v>
      </c>
      <c r="K533" s="157"/>
      <c r="L533" s="157" t="s">
        <v>3856</v>
      </c>
      <c r="M533" s="176" t="s">
        <v>3857</v>
      </c>
      <c r="N533" s="177" t="s">
        <v>3858</v>
      </c>
      <c r="O533" s="193" t="s">
        <v>3859</v>
      </c>
      <c r="P533" s="168"/>
      <c r="Q533" s="193" t="s">
        <v>3860</v>
      </c>
      <c r="R533" s="177" t="s">
        <v>3861</v>
      </c>
      <c r="S533" s="177"/>
      <c r="T533" s="177" t="s">
        <v>3862</v>
      </c>
      <c r="U533" s="155" t="s">
        <v>696</v>
      </c>
      <c r="V533" s="155" t="b">
        <v>0</v>
      </c>
      <c r="W533" s="179" t="s">
        <v>3863</v>
      </c>
      <c r="X533" s="168"/>
      <c r="Y533" s="173">
        <v>19750</v>
      </c>
      <c r="Z533" s="162" t="s">
        <v>3864</v>
      </c>
      <c r="AA533" s="163" t="str">
        <f t="shared" si="9"/>
        <v>https://shopeefood.vn/bo-suu-tap/w3-anh-nguyen-30</v>
      </c>
      <c r="AB533" s="164" t="str">
        <f t="shared" si="10"/>
        <v>https://shopeefood.shopee.vn/bo-suu-tap/w3-anh-nguyen-30</v>
      </c>
    </row>
    <row r="534" spans="1:28" ht="180">
      <c r="A534" s="151" t="s">
        <v>1433</v>
      </c>
      <c r="B534" s="152"/>
      <c r="C534" s="152" t="s">
        <v>706</v>
      </c>
      <c r="D534" s="176" t="s">
        <v>211</v>
      </c>
      <c r="E534" s="191" t="s">
        <v>275</v>
      </c>
      <c r="F534" s="176" t="s">
        <v>1433</v>
      </c>
      <c r="G534" s="217" t="str">
        <f t="shared" si="8"/>
        <v>[Win 1]_Cơm Thố Anh Nguyễn_Apr</v>
      </c>
      <c r="H534" s="247" t="s">
        <v>3865</v>
      </c>
      <c r="I534" s="193" t="s">
        <v>3866</v>
      </c>
      <c r="J534" s="170" t="s">
        <v>1284</v>
      </c>
      <c r="K534" s="159"/>
      <c r="L534" s="157"/>
      <c r="M534" s="159"/>
      <c r="N534" s="168"/>
      <c r="O534" s="155" t="s">
        <v>3867</v>
      </c>
      <c r="P534" s="168"/>
      <c r="Q534" s="193"/>
      <c r="R534" s="177" t="s">
        <v>3868</v>
      </c>
      <c r="S534" s="177"/>
      <c r="T534" s="177"/>
      <c r="U534" s="155" t="s">
        <v>696</v>
      </c>
      <c r="V534" s="155" t="b">
        <v>0</v>
      </c>
      <c r="W534" s="179" t="s">
        <v>3869</v>
      </c>
      <c r="X534" s="168"/>
      <c r="Y534" s="173">
        <v>19837</v>
      </c>
      <c r="Z534" s="162" t="s">
        <v>3870</v>
      </c>
      <c r="AA534" s="163" t="str">
        <f t="shared" si="9"/>
        <v>https://shopeefood.vn/bo-suu-tap/w1-tho-anh-nguyen</v>
      </c>
      <c r="AB534" s="164" t="str">
        <f t="shared" si="10"/>
        <v>https://shopeefood.shopee.vn/bo-suu-tap/w1-tho-anh-nguyen</v>
      </c>
    </row>
    <row r="535" spans="1:28" ht="120">
      <c r="A535" s="151" t="s">
        <v>1433</v>
      </c>
      <c r="B535" s="152"/>
      <c r="C535" s="152" t="s">
        <v>685</v>
      </c>
      <c r="D535" s="176" t="s">
        <v>225</v>
      </c>
      <c r="E535" s="181" t="s">
        <v>2801</v>
      </c>
      <c r="F535" s="176" t="s">
        <v>1433</v>
      </c>
      <c r="G535" s="223" t="str">
        <f t="shared" si="8"/>
        <v>[PNS]_Coke Always on_Apr</v>
      </c>
      <c r="H535" s="175" t="s">
        <v>3871</v>
      </c>
      <c r="I535" s="406" t="s">
        <v>3872</v>
      </c>
      <c r="J535" s="169"/>
      <c r="K535" s="184" t="s">
        <v>3873</v>
      </c>
      <c r="L535" s="162"/>
      <c r="M535" s="162"/>
      <c r="N535" s="169"/>
      <c r="O535" s="183"/>
      <c r="P535" s="169"/>
      <c r="Q535" s="196" t="s">
        <v>703</v>
      </c>
      <c r="R535" s="196" t="s">
        <v>703</v>
      </c>
      <c r="S535" s="196" t="s">
        <v>703</v>
      </c>
      <c r="T535" s="196" t="s">
        <v>703</v>
      </c>
      <c r="U535" s="155" t="s">
        <v>696</v>
      </c>
      <c r="V535" s="155" t="b">
        <v>0</v>
      </c>
      <c r="W535" s="170" t="s">
        <v>2805</v>
      </c>
      <c r="X535" s="168"/>
      <c r="Y535" s="173">
        <v>19347</v>
      </c>
      <c r="Z535" s="162" t="s">
        <v>2806</v>
      </c>
      <c r="AA535" s="163" t="str">
        <f t="shared" si="9"/>
        <v>https://shopeefood.vn/bo-suu-tap/an-ngon-ca-tuan-cung-cocacola</v>
      </c>
      <c r="AB535" s="164" t="str">
        <f t="shared" si="10"/>
        <v>https://shopeefood.shopee.vn/bo-suu-tap/an-ngon-ca-tuan-cung-cocacola</v>
      </c>
    </row>
    <row r="536" spans="1:28" ht="75">
      <c r="A536" s="151" t="s">
        <v>1852</v>
      </c>
      <c r="B536" s="152"/>
      <c r="C536" s="152" t="s">
        <v>706</v>
      </c>
      <c r="D536" s="176" t="s">
        <v>222</v>
      </c>
      <c r="E536" s="174" t="s">
        <v>3874</v>
      </c>
      <c r="F536" s="176" t="s">
        <v>2595</v>
      </c>
      <c r="G536" s="217" t="str">
        <f t="shared" si="8"/>
        <v>[Alacarte CB]_Rambee - Trà Sữa, Trà Trái Cây &amp; Ăn Vặt - Hà Huy Giáp_Mar.CB1</v>
      </c>
      <c r="H536" s="176" t="s">
        <v>3875</v>
      </c>
      <c r="I536" s="176" t="s">
        <v>3876</v>
      </c>
      <c r="J536" s="178" t="s">
        <v>3877</v>
      </c>
      <c r="K536" s="157"/>
      <c r="L536" s="157" t="s">
        <v>3878</v>
      </c>
      <c r="M536" s="176" t="s">
        <v>3879</v>
      </c>
      <c r="N536" s="168"/>
      <c r="O536" s="159"/>
      <c r="P536" s="168"/>
      <c r="Q536" s="159"/>
      <c r="R536" s="168"/>
      <c r="S536" s="168"/>
      <c r="T536" s="155" t="s">
        <v>3880</v>
      </c>
      <c r="U536" s="155" t="s">
        <v>696</v>
      </c>
      <c r="V536" s="155" t="b">
        <v>1</v>
      </c>
      <c r="W536" s="179" t="s">
        <v>3881</v>
      </c>
      <c r="X536" s="168"/>
      <c r="Y536" s="173">
        <v>19581</v>
      </c>
      <c r="Z536" s="162" t="s">
        <v>3882</v>
      </c>
      <c r="AA536" s="163" t="str">
        <f t="shared" si="9"/>
        <v>https://shopeefood.vn/bo-suu-tap/a-rambee</v>
      </c>
      <c r="AB536" s="164" t="str">
        <f t="shared" si="10"/>
        <v>https://shopeefood.shopee.vn/bo-suu-tap/a-rambee</v>
      </c>
    </row>
    <row r="537" spans="1:28" ht="15">
      <c r="A537" s="151" t="s">
        <v>1852</v>
      </c>
      <c r="B537" s="152"/>
      <c r="C537" s="152" t="s">
        <v>1461</v>
      </c>
      <c r="D537" s="152"/>
      <c r="E537" s="180"/>
      <c r="F537" s="155" t="s">
        <v>3883</v>
      </c>
      <c r="G537" s="217" t="str">
        <f t="shared" si="8"/>
        <v>__HTC Spike_6h-8h</v>
      </c>
      <c r="H537" s="176" t="s">
        <v>3884</v>
      </c>
      <c r="I537" s="183"/>
      <c r="J537" s="209" t="s">
        <v>3885</v>
      </c>
      <c r="K537" s="162"/>
      <c r="L537" s="162"/>
      <c r="M537" s="162"/>
      <c r="N537" s="169"/>
      <c r="O537" s="183"/>
      <c r="P537" s="169"/>
      <c r="Q537" s="183"/>
      <c r="R537" s="177"/>
      <c r="S537" s="177"/>
      <c r="T537" s="177"/>
      <c r="U537" s="155"/>
      <c r="V537" s="155" t="b">
        <v>0</v>
      </c>
      <c r="W537" s="168"/>
      <c r="X537" s="168"/>
      <c r="Y537" s="173">
        <v>19484</v>
      </c>
      <c r="Z537" s="162" t="s">
        <v>3886</v>
      </c>
      <c r="AA537" s="163" t="str">
        <f t="shared" si="9"/>
        <v>https://shopeefood.vn/bo-suu-tap/thuong-hieu-giam-den-50-sang</v>
      </c>
      <c r="AB537" s="164" t="str">
        <f t="shared" si="10"/>
        <v>https://shopeefood.shopee.vn/bo-suu-tap/thuong-hieu-giam-den-50-sang</v>
      </c>
    </row>
    <row r="538" spans="1:28" ht="15">
      <c r="A538" s="151" t="s">
        <v>1852</v>
      </c>
      <c r="B538" s="152"/>
      <c r="C538" s="152" t="s">
        <v>1461</v>
      </c>
      <c r="D538" s="152"/>
      <c r="E538" s="180"/>
      <c r="F538" s="155" t="s">
        <v>3887</v>
      </c>
      <c r="G538" s="217" t="str">
        <f t="shared" si="8"/>
        <v>__HTC Spike_8h-12h</v>
      </c>
      <c r="H538" s="176" t="s">
        <v>3884</v>
      </c>
      <c r="I538" s="183"/>
      <c r="J538" s="209" t="s">
        <v>3888</v>
      </c>
      <c r="K538" s="162"/>
      <c r="L538" s="162"/>
      <c r="M538" s="162"/>
      <c r="N538" s="169"/>
      <c r="O538" s="183"/>
      <c r="P538" s="169"/>
      <c r="Q538" s="183"/>
      <c r="R538" s="177"/>
      <c r="S538" s="177"/>
      <c r="T538" s="177"/>
      <c r="U538" s="155"/>
      <c r="V538" s="155" t="b">
        <v>0</v>
      </c>
      <c r="W538" s="168"/>
      <c r="X538" s="168"/>
      <c r="Y538" s="173">
        <v>19485</v>
      </c>
      <c r="Z538" s="162" t="s">
        <v>3889</v>
      </c>
      <c r="AA538" s="163" t="str">
        <f t="shared" si="9"/>
        <v>https://shopeefood.vn/bo-suu-tap/thuong-hieu-giam-den-50-trua</v>
      </c>
      <c r="AB538" s="164" t="str">
        <f t="shared" si="10"/>
        <v>https://shopeefood.shopee.vn/bo-suu-tap/thuong-hieu-giam-den-50-trua</v>
      </c>
    </row>
    <row r="539" spans="1:28" ht="15">
      <c r="A539" s="151" t="s">
        <v>1852</v>
      </c>
      <c r="B539" s="152"/>
      <c r="C539" s="152" t="s">
        <v>1461</v>
      </c>
      <c r="D539" s="152"/>
      <c r="E539" s="180"/>
      <c r="F539" s="155" t="s">
        <v>3890</v>
      </c>
      <c r="G539" s="217" t="str">
        <f t="shared" si="8"/>
        <v>__HTC Spike_12h-14h</v>
      </c>
      <c r="H539" s="176" t="s">
        <v>3884</v>
      </c>
      <c r="I539" s="183"/>
      <c r="J539" s="209" t="s">
        <v>3891</v>
      </c>
      <c r="K539" s="162"/>
      <c r="L539" s="162"/>
      <c r="M539" s="162"/>
      <c r="N539" s="169"/>
      <c r="O539" s="183"/>
      <c r="P539" s="169"/>
      <c r="Q539" s="183"/>
      <c r="R539" s="177"/>
      <c r="S539" s="177"/>
      <c r="T539" s="177"/>
      <c r="U539" s="155"/>
      <c r="V539" s="155" t="b">
        <v>0</v>
      </c>
      <c r="W539" s="168"/>
      <c r="X539" s="168"/>
      <c r="Y539" s="173">
        <v>19486</v>
      </c>
      <c r="Z539" s="162" t="s">
        <v>3892</v>
      </c>
      <c r="AA539" s="163" t="str">
        <f t="shared" si="9"/>
        <v>https://shopeefood.vn/bo-suu-tap/thuong-hieu-giam-den-50-xe</v>
      </c>
      <c r="AB539" s="164" t="str">
        <f t="shared" si="10"/>
        <v>https://shopeefood.shopee.vn/bo-suu-tap/thuong-hieu-giam-den-50-xe</v>
      </c>
    </row>
    <row r="540" spans="1:28" ht="15">
      <c r="A540" s="151" t="s">
        <v>1852</v>
      </c>
      <c r="B540" s="152"/>
      <c r="C540" s="152" t="s">
        <v>1461</v>
      </c>
      <c r="D540" s="152"/>
      <c r="E540" s="180"/>
      <c r="F540" s="155" t="s">
        <v>3893</v>
      </c>
      <c r="G540" s="217" t="str">
        <f t="shared" si="8"/>
        <v>__HTC Spike_14h-17h</v>
      </c>
      <c r="H540" s="176" t="s">
        <v>3884</v>
      </c>
      <c r="I540" s="183"/>
      <c r="J540" s="209" t="s">
        <v>3894</v>
      </c>
      <c r="K540" s="162"/>
      <c r="L540" s="162"/>
      <c r="M540" s="162"/>
      <c r="N540" s="169"/>
      <c r="O540" s="183"/>
      <c r="P540" s="169"/>
      <c r="Q540" s="183"/>
      <c r="R540" s="177"/>
      <c r="S540" s="177"/>
      <c r="T540" s="177"/>
      <c r="U540" s="155"/>
      <c r="V540" s="155" t="b">
        <v>0</v>
      </c>
      <c r="W540" s="168"/>
      <c r="X540" s="168"/>
      <c r="Y540" s="173">
        <v>19487</v>
      </c>
      <c r="Z540" s="162" t="s">
        <v>3895</v>
      </c>
      <c r="AA540" s="163" t="str">
        <f t="shared" si="9"/>
        <v>https://shopeefood.vn/bo-suu-tap/thuong-hieu-giam-den-50-chieu</v>
      </c>
      <c r="AB540" s="164" t="str">
        <f t="shared" si="10"/>
        <v>https://shopeefood.shopee.vn/bo-suu-tap/thuong-hieu-giam-den-50-chieu</v>
      </c>
    </row>
    <row r="541" spans="1:28" ht="15">
      <c r="A541" s="151" t="s">
        <v>1852</v>
      </c>
      <c r="B541" s="152"/>
      <c r="C541" s="152" t="s">
        <v>1461</v>
      </c>
      <c r="D541" s="152"/>
      <c r="E541" s="180"/>
      <c r="F541" s="155" t="s">
        <v>3896</v>
      </c>
      <c r="G541" s="217" t="str">
        <f t="shared" si="8"/>
        <v>__HTC Spike_17h-21h</v>
      </c>
      <c r="H541" s="176" t="s">
        <v>3884</v>
      </c>
      <c r="I541" s="183"/>
      <c r="J541" s="209" t="s">
        <v>3897</v>
      </c>
      <c r="K541" s="162"/>
      <c r="L541" s="162"/>
      <c r="M541" s="162"/>
      <c r="N541" s="169"/>
      <c r="O541" s="183"/>
      <c r="P541" s="169"/>
      <c r="Q541" s="183"/>
      <c r="R541" s="177"/>
      <c r="S541" s="177"/>
      <c r="T541" s="177"/>
      <c r="U541" s="155"/>
      <c r="V541" s="155" t="b">
        <v>0</v>
      </c>
      <c r="W541" s="168"/>
      <c r="X541" s="168"/>
      <c r="Y541" s="173">
        <v>19488</v>
      </c>
      <c r="Z541" s="162" t="s">
        <v>3898</v>
      </c>
      <c r="AA541" s="163" t="str">
        <f t="shared" si="9"/>
        <v>https://shopeefood.vn/bo-suu-tap/thuong-hieu-giam-den-50-toi</v>
      </c>
      <c r="AB541" s="164" t="str">
        <f t="shared" si="10"/>
        <v>https://shopeefood.shopee.vn/bo-suu-tap/thuong-hieu-giam-den-50-toi</v>
      </c>
    </row>
    <row r="542" spans="1:28" ht="60">
      <c r="A542" s="151" t="s">
        <v>1852</v>
      </c>
      <c r="B542" s="152"/>
      <c r="C542" s="152" t="s">
        <v>1461</v>
      </c>
      <c r="D542" s="152"/>
      <c r="E542" s="180"/>
      <c r="F542" s="155" t="s">
        <v>3896</v>
      </c>
      <c r="G542" s="217" t="str">
        <f t="shared" si="8"/>
        <v>__HTC Spike_17h-21h</v>
      </c>
      <c r="H542" s="176" t="s">
        <v>3899</v>
      </c>
      <c r="I542" s="183"/>
      <c r="J542" s="184" t="s">
        <v>3900</v>
      </c>
      <c r="K542" s="162"/>
      <c r="L542" s="162"/>
      <c r="M542" s="162"/>
      <c r="N542" s="169"/>
      <c r="O542" s="183"/>
      <c r="P542" s="169"/>
      <c r="Q542" s="183"/>
      <c r="R542" s="177"/>
      <c r="S542" s="177"/>
      <c r="T542" s="177"/>
      <c r="U542" s="155"/>
      <c r="V542" s="155" t="b">
        <v>0</v>
      </c>
      <c r="W542" s="168"/>
      <c r="X542" s="168"/>
      <c r="Y542" s="173">
        <v>19496</v>
      </c>
      <c r="Z542" s="162" t="s">
        <v>3901</v>
      </c>
      <c r="AA542" s="163" t="str">
        <f t="shared" si="9"/>
        <v>https://shopeefood.vn/bo-suu-tap/khao-ngot-ngao-giam-den-50</v>
      </c>
      <c r="AB542" s="164" t="str">
        <f t="shared" si="10"/>
        <v>https://shopeefood.shopee.vn/bo-suu-tap/khao-ngot-ngao-giam-den-50</v>
      </c>
    </row>
    <row r="543" spans="1:28" ht="105">
      <c r="A543" s="151" t="s">
        <v>1433</v>
      </c>
      <c r="B543" s="152"/>
      <c r="C543" s="152" t="s">
        <v>706</v>
      </c>
      <c r="D543" s="176" t="s">
        <v>222</v>
      </c>
      <c r="E543" s="191" t="s">
        <v>1054</v>
      </c>
      <c r="F543" s="155" t="s">
        <v>3902</v>
      </c>
      <c r="G543" s="217" t="str">
        <f t="shared" si="8"/>
        <v>[Alacarte CB]_Kem Bơ - Trái Cây Tô &amp; Ăn Vặt_Apr.CB3.01</v>
      </c>
      <c r="H543" s="176" t="s">
        <v>3903</v>
      </c>
      <c r="I543" s="176" t="s">
        <v>3748</v>
      </c>
      <c r="J543" s="178" t="s">
        <v>1056</v>
      </c>
      <c r="K543" s="159"/>
      <c r="L543" s="179" t="s">
        <v>3904</v>
      </c>
      <c r="M543" s="171" t="s">
        <v>3905</v>
      </c>
      <c r="N543" s="176" t="s">
        <v>3906</v>
      </c>
      <c r="O543" s="159"/>
      <c r="P543" s="168"/>
      <c r="Q543" s="247" t="s">
        <v>3907</v>
      </c>
      <c r="R543" s="177"/>
      <c r="S543" s="177"/>
      <c r="T543" s="177"/>
      <c r="U543" s="155" t="s">
        <v>696</v>
      </c>
      <c r="V543" s="155" t="b">
        <v>0</v>
      </c>
      <c r="W543" s="179" t="s">
        <v>3908</v>
      </c>
      <c r="X543" s="168"/>
      <c r="Y543" s="173">
        <v>19721</v>
      </c>
      <c r="Z543" s="162" t="s">
        <v>3909</v>
      </c>
      <c r="AA543" s="163" t="str">
        <f t="shared" si="9"/>
        <v>https://shopeefood.vn/bo-suu-tap/a-kem-bo-251-4k</v>
      </c>
      <c r="AB543" s="164" t="str">
        <f t="shared" si="10"/>
        <v>https://shopeefood.shopee.vn/bo-suu-tap/a-kem-bo-251-4k</v>
      </c>
    </row>
    <row r="544" spans="1:28" ht="135">
      <c r="A544" s="151" t="s">
        <v>1433</v>
      </c>
      <c r="B544" s="152"/>
      <c r="C544" s="152" t="s">
        <v>706</v>
      </c>
      <c r="D544" s="176" t="s">
        <v>222</v>
      </c>
      <c r="E544" s="191" t="s">
        <v>1054</v>
      </c>
      <c r="F544" s="155" t="s">
        <v>3611</v>
      </c>
      <c r="G544" s="217" t="str">
        <f t="shared" si="8"/>
        <v>[Alacarte CB]_Kem Bơ - Trái Cây Tô &amp; Ăn Vặt_Apr.CB1</v>
      </c>
      <c r="H544" s="176" t="s">
        <v>3910</v>
      </c>
      <c r="I544" s="193" t="s">
        <v>3911</v>
      </c>
      <c r="J544" s="178" t="s">
        <v>1056</v>
      </c>
      <c r="K544" s="159"/>
      <c r="L544" s="159"/>
      <c r="M544" s="159"/>
      <c r="N544" s="168"/>
      <c r="O544" s="176" t="s">
        <v>3755</v>
      </c>
      <c r="P544" s="168"/>
      <c r="Q544" s="193" t="s">
        <v>3912</v>
      </c>
      <c r="R544" s="177"/>
      <c r="S544" s="177"/>
      <c r="T544" s="177"/>
      <c r="U544" s="155" t="s">
        <v>696</v>
      </c>
      <c r="V544" s="155" t="b">
        <v>0</v>
      </c>
      <c r="W544" s="179" t="s">
        <v>3913</v>
      </c>
      <c r="X544" s="168"/>
      <c r="Y544" s="173">
        <v>19759</v>
      </c>
      <c r="Z544" s="162" t="s">
        <v>3914</v>
      </c>
      <c r="AA544" s="163" t="str">
        <f t="shared" si="9"/>
        <v>https://shopeefood.vn/bo-suu-tap/a-kem-bo-1k</v>
      </c>
      <c r="AB544" s="164" t="str">
        <f t="shared" si="10"/>
        <v>https://shopeefood.shopee.vn/bo-suu-tap/a-kem-bo-1k</v>
      </c>
    </row>
    <row r="545" spans="1:28" ht="150">
      <c r="A545" s="151" t="s">
        <v>1433</v>
      </c>
      <c r="B545" s="152"/>
      <c r="C545" s="152" t="s">
        <v>706</v>
      </c>
      <c r="D545" s="176" t="s">
        <v>222</v>
      </c>
      <c r="E545" s="191" t="s">
        <v>1054</v>
      </c>
      <c r="F545" s="155" t="s">
        <v>3915</v>
      </c>
      <c r="G545" s="217" t="str">
        <f t="shared" si="8"/>
        <v>[Alacarte CB]_Kem Bơ - Trái Cây Tô &amp; Ăn Vặt_Apr.CB3.13</v>
      </c>
      <c r="H545" s="176" t="s">
        <v>3916</v>
      </c>
      <c r="I545" s="176" t="s">
        <v>3917</v>
      </c>
      <c r="J545" s="178" t="s">
        <v>1056</v>
      </c>
      <c r="K545" s="159"/>
      <c r="L545" s="159"/>
      <c r="M545" s="159"/>
      <c r="N545" s="168"/>
      <c r="O545" s="155" t="s">
        <v>3918</v>
      </c>
      <c r="P545" s="168"/>
      <c r="Q545" s="247" t="s">
        <v>3919</v>
      </c>
      <c r="R545" s="177"/>
      <c r="S545" s="177"/>
      <c r="T545" s="177"/>
      <c r="U545" s="155" t="s">
        <v>696</v>
      </c>
      <c r="V545" s="155" t="b">
        <v>0</v>
      </c>
      <c r="W545" s="179" t="s">
        <v>3920</v>
      </c>
      <c r="X545" s="168"/>
      <c r="Y545" s="173">
        <v>19821</v>
      </c>
      <c r="Z545" s="162" t="s">
        <v>3921</v>
      </c>
      <c r="AA545" s="163" t="str">
        <f t="shared" si="9"/>
        <v>https://shopeefood.vn/bo-suu-tap/a-kembo-251</v>
      </c>
      <c r="AB545" s="164" t="str">
        <f t="shared" si="10"/>
        <v>https://shopeefood.shopee.vn/bo-suu-tap/a-kembo-251</v>
      </c>
    </row>
    <row r="546" spans="1:28" ht="165">
      <c r="A546" s="151" t="s">
        <v>1433</v>
      </c>
      <c r="B546" s="152"/>
      <c r="C546" s="152" t="s">
        <v>970</v>
      </c>
      <c r="D546" s="152" t="s">
        <v>207</v>
      </c>
      <c r="E546" s="180" t="s">
        <v>390</v>
      </c>
      <c r="F546" s="155" t="s">
        <v>3922</v>
      </c>
      <c r="G546" s="217" t="str">
        <f t="shared" si="8"/>
        <v>[SuperVIP]_Starbucks Coffee_23-25.4</v>
      </c>
      <c r="H546" s="176" t="s">
        <v>3923</v>
      </c>
      <c r="I546" s="183" t="s">
        <v>3924</v>
      </c>
      <c r="J546" s="209" t="s">
        <v>974</v>
      </c>
      <c r="K546" s="162"/>
      <c r="L546" s="162"/>
      <c r="M546" s="162"/>
      <c r="N546" s="169"/>
      <c r="O546" s="183"/>
      <c r="P546" s="162" t="s">
        <v>2567</v>
      </c>
      <c r="Q546" s="183" t="s">
        <v>3925</v>
      </c>
      <c r="R546" s="183" t="s">
        <v>3926</v>
      </c>
      <c r="S546" s="183" t="s">
        <v>3926</v>
      </c>
      <c r="T546" s="183" t="s">
        <v>3927</v>
      </c>
      <c r="U546" s="155" t="s">
        <v>696</v>
      </c>
      <c r="V546" s="155" t="b">
        <v>0</v>
      </c>
      <c r="W546" s="179" t="s">
        <v>3928</v>
      </c>
      <c r="X546" s="168"/>
      <c r="Y546" s="173">
        <v>19441</v>
      </c>
      <c r="Z546" s="162" t="s">
        <v>2535</v>
      </c>
      <c r="AA546" s="163" t="str">
        <f t="shared" si="9"/>
        <v>https://shopeefood.vn/bo-suu-tap/sv-starbucks-cf</v>
      </c>
      <c r="AB546" s="164" t="str">
        <f t="shared" si="10"/>
        <v>https://shopeefood.shopee.vn/bo-suu-tap/sv-starbucks-cf</v>
      </c>
    </row>
    <row r="547" spans="1:28" ht="285">
      <c r="A547" s="151" t="s">
        <v>1433</v>
      </c>
      <c r="B547" s="152"/>
      <c r="C547" s="152" t="s">
        <v>970</v>
      </c>
      <c r="D547" s="152" t="s">
        <v>207</v>
      </c>
      <c r="E547" s="180" t="s">
        <v>1015</v>
      </c>
      <c r="F547" s="155" t="s">
        <v>3929</v>
      </c>
      <c r="G547" s="217" t="str">
        <f t="shared" si="8"/>
        <v>[SuperVIP]_Highlands Coffee_7-11.4</v>
      </c>
      <c r="H547" s="176" t="s">
        <v>3930</v>
      </c>
      <c r="I547" s="183" t="s">
        <v>3931</v>
      </c>
      <c r="J547" s="209" t="s">
        <v>1019</v>
      </c>
      <c r="K547" s="162"/>
      <c r="L547" s="162"/>
      <c r="M547" s="162"/>
      <c r="N547" s="169"/>
      <c r="O547" s="183"/>
      <c r="P547" s="169"/>
      <c r="Q547" s="183" t="s">
        <v>3932</v>
      </c>
      <c r="R547" s="183" t="s">
        <v>3933</v>
      </c>
      <c r="S547" s="183" t="s">
        <v>3933</v>
      </c>
      <c r="T547" s="183" t="s">
        <v>3934</v>
      </c>
      <c r="U547" s="155" t="s">
        <v>696</v>
      </c>
      <c r="V547" s="155" t="b">
        <v>0</v>
      </c>
      <c r="W547" s="179" t="s">
        <v>3935</v>
      </c>
      <c r="X547" s="168"/>
      <c r="Y547" s="173">
        <v>19727</v>
      </c>
      <c r="Z547" s="162" t="s">
        <v>3936</v>
      </c>
      <c r="AA547" s="163" t="str">
        <f t="shared" si="9"/>
        <v>https://shopeefood.vn/bo-suu-tap/sv-highlands-1d</v>
      </c>
      <c r="AB547" s="164" t="str">
        <f t="shared" si="10"/>
        <v>https://shopeefood.shopee.vn/bo-suu-tap/sv-highlands-1d</v>
      </c>
    </row>
    <row r="548" spans="1:28" ht="135">
      <c r="A548" s="151" t="s">
        <v>1433</v>
      </c>
      <c r="B548" s="152"/>
      <c r="C548" s="152" t="s">
        <v>970</v>
      </c>
      <c r="D548" s="152" t="s">
        <v>209</v>
      </c>
      <c r="E548" s="180" t="s">
        <v>403</v>
      </c>
      <c r="F548" s="155" t="s">
        <v>3937</v>
      </c>
      <c r="G548" s="217" t="str">
        <f t="shared" si="8"/>
        <v>[VIP]_The Coffee House_9-11.4</v>
      </c>
      <c r="H548" s="176" t="s">
        <v>3938</v>
      </c>
      <c r="I548" s="183" t="s">
        <v>3771</v>
      </c>
      <c r="J548" s="209" t="s">
        <v>1669</v>
      </c>
      <c r="K548" s="162"/>
      <c r="L548" s="162"/>
      <c r="M548" s="162"/>
      <c r="N548" s="169"/>
      <c r="O548" s="183"/>
      <c r="P548" s="169"/>
      <c r="Q548" s="183" t="s">
        <v>3939</v>
      </c>
      <c r="R548" s="183" t="s">
        <v>3940</v>
      </c>
      <c r="S548" s="177"/>
      <c r="T548" s="183" t="s">
        <v>3941</v>
      </c>
      <c r="U548" s="155" t="s">
        <v>696</v>
      </c>
      <c r="V548" s="155" t="b">
        <v>0</v>
      </c>
      <c r="W548" s="179" t="s">
        <v>3942</v>
      </c>
      <c r="X548" s="168"/>
      <c r="Y548" s="173">
        <v>19785</v>
      </c>
      <c r="Z548" s="162" t="s">
        <v>3943</v>
      </c>
      <c r="AA548" s="163" t="str">
        <f t="shared" si="9"/>
        <v>https://shopeefood.vn/bo-suu-tap/v-tch-29k</v>
      </c>
      <c r="AB548" s="164" t="str">
        <f t="shared" si="10"/>
        <v>https://shopeefood.shopee.vn/bo-suu-tap/v-tch-29k</v>
      </c>
    </row>
    <row r="549" spans="1:28" ht="285">
      <c r="A549" s="151" t="s">
        <v>1433</v>
      </c>
      <c r="B549" s="152"/>
      <c r="C549" s="152" t="s">
        <v>970</v>
      </c>
      <c r="D549" s="152" t="s">
        <v>207</v>
      </c>
      <c r="E549" s="180" t="s">
        <v>1015</v>
      </c>
      <c r="F549" s="155" t="s">
        <v>3944</v>
      </c>
      <c r="G549" s="217" t="str">
        <f t="shared" si="8"/>
        <v>[SuperVIP]_Highlands Coffee_14-18.4</v>
      </c>
      <c r="H549" s="176" t="s">
        <v>3930</v>
      </c>
      <c r="I549" s="183" t="s">
        <v>3931</v>
      </c>
      <c r="J549" s="209" t="s">
        <v>1019</v>
      </c>
      <c r="K549" s="162"/>
      <c r="L549" s="162"/>
      <c r="M549" s="162"/>
      <c r="N549" s="169"/>
      <c r="O549" s="183"/>
      <c r="P549" s="169"/>
      <c r="Q549" s="183" t="s">
        <v>3945</v>
      </c>
      <c r="R549" s="183" t="s">
        <v>3946</v>
      </c>
      <c r="S549" s="183" t="s">
        <v>3946</v>
      </c>
      <c r="T549" s="183" t="s">
        <v>3947</v>
      </c>
      <c r="U549" s="155" t="s">
        <v>696</v>
      </c>
      <c r="V549" s="155" t="b">
        <v>0</v>
      </c>
      <c r="W549" s="179" t="s">
        <v>3948</v>
      </c>
      <c r="X549" s="168"/>
      <c r="Y549" s="173">
        <v>19727</v>
      </c>
      <c r="Z549" s="162" t="s">
        <v>3936</v>
      </c>
      <c r="AA549" s="163" t="str">
        <f t="shared" si="9"/>
        <v>https://shopeefood.vn/bo-suu-tap/sv-highlands-1d</v>
      </c>
      <c r="AB549" s="164" t="str">
        <f t="shared" si="10"/>
        <v>https://shopeefood.shopee.vn/bo-suu-tap/sv-highlands-1d</v>
      </c>
    </row>
    <row r="550" spans="1:28" ht="195">
      <c r="A550" s="151" t="s">
        <v>1433</v>
      </c>
      <c r="B550" s="152"/>
      <c r="C550" s="152" t="s">
        <v>970</v>
      </c>
      <c r="D550" s="152" t="s">
        <v>207</v>
      </c>
      <c r="E550" s="180" t="s">
        <v>403</v>
      </c>
      <c r="F550" s="155" t="s">
        <v>3949</v>
      </c>
      <c r="G550" s="217" t="str">
        <f t="shared" si="8"/>
        <v>[SuperVIP]_The Coffee House_21-23.4</v>
      </c>
      <c r="H550" s="176" t="s">
        <v>3950</v>
      </c>
      <c r="I550" s="183" t="s">
        <v>3951</v>
      </c>
      <c r="J550" s="209" t="s">
        <v>1669</v>
      </c>
      <c r="K550" s="162"/>
      <c r="L550" s="162"/>
      <c r="M550" s="162"/>
      <c r="N550" s="169"/>
      <c r="O550" s="183"/>
      <c r="P550" s="169"/>
      <c r="Q550" s="183" t="s">
        <v>3952</v>
      </c>
      <c r="R550" s="183" t="s">
        <v>3953</v>
      </c>
      <c r="S550" s="177"/>
      <c r="T550" s="183" t="s">
        <v>3954</v>
      </c>
      <c r="U550" s="155" t="s">
        <v>696</v>
      </c>
      <c r="V550" s="155" t="b">
        <v>0</v>
      </c>
      <c r="W550" s="179" t="s">
        <v>3955</v>
      </c>
      <c r="X550" s="168"/>
      <c r="Y550" s="173">
        <v>19870</v>
      </c>
      <c r="Z550" s="162" t="s">
        <v>3956</v>
      </c>
      <c r="AA550" s="163" t="str">
        <f t="shared" si="9"/>
        <v>https://shopeefood.vn/bo-suu-tap/sv-tch-1d</v>
      </c>
      <c r="AB550" s="164" t="str">
        <f t="shared" si="10"/>
        <v>https://shopeefood.shopee.vn/bo-suu-tap/sv-tch-1d</v>
      </c>
    </row>
    <row r="551" spans="1:28" ht="285">
      <c r="A551" s="151" t="s">
        <v>1433</v>
      </c>
      <c r="B551" s="152"/>
      <c r="C551" s="152" t="s">
        <v>970</v>
      </c>
      <c r="D551" s="152" t="s">
        <v>209</v>
      </c>
      <c r="E551" s="180" t="s">
        <v>1015</v>
      </c>
      <c r="F551" s="155" t="s">
        <v>3957</v>
      </c>
      <c r="G551" s="217" t="str">
        <f t="shared" si="8"/>
        <v>[VIP]_Highlands Coffee_21-25.4 HCM</v>
      </c>
      <c r="H551" s="176" t="s">
        <v>3958</v>
      </c>
      <c r="I551" s="183" t="s">
        <v>3931</v>
      </c>
      <c r="J551" s="209" t="s">
        <v>1019</v>
      </c>
      <c r="K551" s="162"/>
      <c r="L551" s="162"/>
      <c r="M551" s="162"/>
      <c r="N551" s="169"/>
      <c r="O551" s="183"/>
      <c r="P551" s="169"/>
      <c r="Q551" s="183" t="s">
        <v>3959</v>
      </c>
      <c r="R551" s="177"/>
      <c r="S551" s="177"/>
      <c r="T551" s="177"/>
      <c r="U551" s="155"/>
      <c r="V551" s="155" t="b">
        <v>0</v>
      </c>
      <c r="W551" s="179" t="s">
        <v>3960</v>
      </c>
      <c r="X551" s="168"/>
      <c r="Y551" s="173">
        <v>19728</v>
      </c>
      <c r="Z551" s="162" t="s">
        <v>3961</v>
      </c>
      <c r="AA551" s="163" t="str">
        <f t="shared" si="9"/>
        <v>https://shopeefood.vn/bo-suu-tap/v-highlands---1d</v>
      </c>
      <c r="AB551" s="164" t="str">
        <f t="shared" si="10"/>
        <v>https://shopeefood.shopee.vn/bo-suu-tap/v-highlands---1d</v>
      </c>
    </row>
    <row r="552" spans="1:28" ht="160">
      <c r="A552" s="151" t="s">
        <v>1433</v>
      </c>
      <c r="B552" s="152"/>
      <c r="C552" s="152" t="s">
        <v>970</v>
      </c>
      <c r="D552" s="152" t="s">
        <v>205</v>
      </c>
      <c r="E552" s="180" t="s">
        <v>323</v>
      </c>
      <c r="F552" s="407" t="s">
        <v>3962</v>
      </c>
      <c r="G552" s="408" t="str">
        <f t="shared" si="8"/>
        <v>[JBP]_KATINAT Coffee &amp; Tea House_BOGO 28.4 (Huỷ deal)</v>
      </c>
      <c r="H552" s="176" t="s">
        <v>3963</v>
      </c>
      <c r="I552" s="183" t="s">
        <v>3964</v>
      </c>
      <c r="J552" s="209" t="s">
        <v>1323</v>
      </c>
      <c r="K552" s="162"/>
      <c r="L552" s="162"/>
      <c r="M552" s="162"/>
      <c r="N552" s="169"/>
      <c r="O552" s="183"/>
      <c r="P552" s="169"/>
      <c r="Q552" s="183" t="s">
        <v>3965</v>
      </c>
      <c r="R552" s="183" t="s">
        <v>3965</v>
      </c>
      <c r="S552" s="183" t="s">
        <v>3965</v>
      </c>
      <c r="T552" s="183" t="s">
        <v>3965</v>
      </c>
      <c r="U552" s="155"/>
      <c r="V552" s="155" t="b">
        <v>0</v>
      </c>
      <c r="W552" s="179" t="s">
        <v>3966</v>
      </c>
      <c r="X552" s="168"/>
      <c r="Y552" s="173">
        <v>19682</v>
      </c>
      <c r="Z552" s="162" t="s">
        <v>3967</v>
      </c>
      <c r="AA552" s="163" t="str">
        <f t="shared" si="9"/>
        <v>https://shopeefood.vn/bo-suu-tap/jb-katinat-cf-tea</v>
      </c>
      <c r="AB552" s="164" t="str">
        <f t="shared" si="10"/>
        <v>https://shopeefood.shopee.vn/bo-suu-tap/jb-katinat-cf-tea</v>
      </c>
    </row>
    <row r="553" spans="1:28" ht="285">
      <c r="A553" s="151" t="s">
        <v>1433</v>
      </c>
      <c r="B553" s="152"/>
      <c r="C553" s="152" t="s">
        <v>970</v>
      </c>
      <c r="D553" s="152" t="s">
        <v>201</v>
      </c>
      <c r="E553" s="180" t="s">
        <v>1015</v>
      </c>
      <c r="F553" s="155" t="s">
        <v>3968</v>
      </c>
      <c r="G553" s="217" t="str">
        <f t="shared" si="8"/>
        <v>[SJBP]_Highlands Coffee_ALC 14</v>
      </c>
      <c r="H553" s="176" t="s">
        <v>3958</v>
      </c>
      <c r="I553" s="183" t="s">
        <v>3931</v>
      </c>
      <c r="J553" s="209" t="s">
        <v>1019</v>
      </c>
      <c r="K553" s="162"/>
      <c r="L553" s="162"/>
      <c r="M553" s="162"/>
      <c r="N553" s="169"/>
      <c r="O553" s="183"/>
      <c r="P553" s="169"/>
      <c r="Q553" s="183" t="s">
        <v>3969</v>
      </c>
      <c r="R553" s="177"/>
      <c r="S553" s="177"/>
      <c r="T553" s="177"/>
      <c r="U553" s="155"/>
      <c r="V553" s="155" t="b">
        <v>0</v>
      </c>
      <c r="W553" s="179" t="s">
        <v>3970</v>
      </c>
      <c r="X553" s="168"/>
      <c r="Y553" s="173">
        <v>19681</v>
      </c>
      <c r="Z553" s="162" t="s">
        <v>3971</v>
      </c>
      <c r="AA553" s="163" t="str">
        <f t="shared" si="9"/>
        <v>https://shopeefood.vn/bo-suu-tap/sj-highlands--50</v>
      </c>
      <c r="AB553" s="164" t="str">
        <f t="shared" si="10"/>
        <v>https://shopeefood.shopee.vn/bo-suu-tap/sj-highlands--50</v>
      </c>
    </row>
    <row r="554" spans="1:28" ht="105">
      <c r="A554" s="151" t="s">
        <v>1433</v>
      </c>
      <c r="B554" s="152"/>
      <c r="C554" s="152" t="s">
        <v>706</v>
      </c>
      <c r="D554" s="176" t="s">
        <v>219</v>
      </c>
      <c r="E554" s="191" t="s">
        <v>248</v>
      </c>
      <c r="F554" s="176" t="s">
        <v>1433</v>
      </c>
      <c r="G554" s="217" t="str">
        <f t="shared" si="8"/>
        <v>[Alacarte]_Bún Đậu Homemade_Apr</v>
      </c>
      <c r="H554" s="193" t="s">
        <v>3972</v>
      </c>
      <c r="I554" s="193" t="s">
        <v>3973</v>
      </c>
      <c r="J554" s="178" t="s">
        <v>3395</v>
      </c>
      <c r="K554" s="159"/>
      <c r="L554" s="157" t="s">
        <v>3974</v>
      </c>
      <c r="M554" s="159"/>
      <c r="N554" s="168"/>
      <c r="O554" s="409" t="s">
        <v>3975</v>
      </c>
      <c r="P554" s="168"/>
      <c r="Q554" s="193" t="s">
        <v>3976</v>
      </c>
      <c r="R554" s="177"/>
      <c r="S554" s="177"/>
      <c r="T554" s="177"/>
      <c r="U554" s="155" t="s">
        <v>696</v>
      </c>
      <c r="V554" s="155" t="b">
        <v>1</v>
      </c>
      <c r="W554" s="179" t="s">
        <v>3977</v>
      </c>
      <c r="X554" s="168"/>
      <c r="Y554" s="173">
        <v>19740</v>
      </c>
      <c r="Z554" s="162" t="s">
        <v>3978</v>
      </c>
      <c r="AA554" s="163" t="str">
        <f t="shared" si="9"/>
        <v>https://shopeefood.vn/bo-suu-tap/a-dau-homemade</v>
      </c>
      <c r="AB554" s="164" t="str">
        <f t="shared" si="10"/>
        <v>https://shopeefood.shopee.vn/bo-suu-tap/a-dau-homemade</v>
      </c>
    </row>
    <row r="555" spans="1:28" ht="225">
      <c r="A555" s="151" t="s">
        <v>1433</v>
      </c>
      <c r="B555" s="152"/>
      <c r="C555" s="152" t="s">
        <v>706</v>
      </c>
      <c r="D555" s="176" t="s">
        <v>222</v>
      </c>
      <c r="E555" s="191" t="s">
        <v>248</v>
      </c>
      <c r="F555" s="176" t="s">
        <v>3979</v>
      </c>
      <c r="G555" s="217" t="str">
        <f t="shared" si="8"/>
        <v>[Alacarte CB]_Bún Đậu Homemade_Apr.CB7</v>
      </c>
      <c r="H555" s="176" t="s">
        <v>3980</v>
      </c>
      <c r="I555" s="193" t="s">
        <v>3981</v>
      </c>
      <c r="J555" s="194" t="s">
        <v>3395</v>
      </c>
      <c r="K555" s="159"/>
      <c r="L555" s="159"/>
      <c r="M555" s="159"/>
      <c r="N555" s="168"/>
      <c r="O555" s="176" t="s">
        <v>3982</v>
      </c>
      <c r="P555" s="168"/>
      <c r="Q555" s="192" t="s">
        <v>3983</v>
      </c>
      <c r="R555" s="177"/>
      <c r="S555" s="177"/>
      <c r="T555" s="177"/>
      <c r="U555" s="155" t="s">
        <v>696</v>
      </c>
      <c r="V555" s="155" t="b">
        <v>1</v>
      </c>
      <c r="W555" s="179" t="s">
        <v>3984</v>
      </c>
      <c r="X555" s="168"/>
      <c r="Y555" s="173">
        <v>19786</v>
      </c>
      <c r="Z555" s="162" t="s">
        <v>3985</v>
      </c>
      <c r="AA555" s="163" t="str">
        <f t="shared" si="9"/>
        <v>https://shopeefood.vn/bo-suu-tap/a-dau-homemade-50</v>
      </c>
      <c r="AB555" s="164" t="str">
        <f t="shared" si="10"/>
        <v>https://shopeefood.shopee.vn/bo-suu-tap/a-dau-homemade-50</v>
      </c>
    </row>
    <row r="556" spans="1:28" ht="150">
      <c r="A556" s="151" t="s">
        <v>1433</v>
      </c>
      <c r="B556" s="152"/>
      <c r="C556" s="152" t="s">
        <v>706</v>
      </c>
      <c r="D556" s="176" t="s">
        <v>222</v>
      </c>
      <c r="E556" s="159" t="s">
        <v>787</v>
      </c>
      <c r="F556" s="155" t="s">
        <v>3986</v>
      </c>
      <c r="G556" s="217" t="str">
        <f t="shared" si="8"/>
        <v>[Alacarte CB]_Cafe Amazon_Apr.CB3</v>
      </c>
      <c r="H556" s="193" t="s">
        <v>3987</v>
      </c>
      <c r="I556" s="159" t="s">
        <v>3988</v>
      </c>
      <c r="J556" s="178" t="s">
        <v>790</v>
      </c>
      <c r="K556" s="159"/>
      <c r="L556" s="157" t="s">
        <v>2707</v>
      </c>
      <c r="M556" s="409" t="s">
        <v>3989</v>
      </c>
      <c r="N556" s="177" t="s">
        <v>3990</v>
      </c>
      <c r="O556" s="193" t="s">
        <v>3991</v>
      </c>
      <c r="P556" s="168"/>
      <c r="Q556" s="410" t="s">
        <v>3992</v>
      </c>
      <c r="R556" s="177"/>
      <c r="S556" s="177"/>
      <c r="T556" s="177"/>
      <c r="U556" s="155" t="s">
        <v>696</v>
      </c>
      <c r="V556" s="155" t="b">
        <v>1</v>
      </c>
      <c r="W556" s="179" t="s">
        <v>3993</v>
      </c>
      <c r="X556" s="168"/>
      <c r="Y556" s="173">
        <v>19768</v>
      </c>
      <c r="Z556" s="162" t="s">
        <v>3994</v>
      </c>
      <c r="AA556" s="163" t="str">
        <f t="shared" si="9"/>
        <v>https://shopeefood.vn/bo-suu-tap/a-amazon-cf</v>
      </c>
      <c r="AB556" s="164" t="str">
        <f t="shared" si="10"/>
        <v>https://shopeefood.shopee.vn/bo-suu-tap/a-amazon-cf</v>
      </c>
    </row>
    <row r="557" spans="1:28" ht="150">
      <c r="A557" s="151" t="s">
        <v>1433</v>
      </c>
      <c r="B557" s="152"/>
      <c r="C557" s="152" t="s">
        <v>706</v>
      </c>
      <c r="D557" s="176" t="s">
        <v>222</v>
      </c>
      <c r="E557" s="159" t="s">
        <v>787</v>
      </c>
      <c r="F557" s="155" t="s">
        <v>3995</v>
      </c>
      <c r="G557" s="217" t="str">
        <f t="shared" si="8"/>
        <v>[Alacarte CB]_Cafe Amazon_Apr.CB2</v>
      </c>
      <c r="H557" s="193" t="s">
        <v>3996</v>
      </c>
      <c r="I557" s="159" t="s">
        <v>3718</v>
      </c>
      <c r="J557" s="178" t="s">
        <v>790</v>
      </c>
      <c r="K557" s="159"/>
      <c r="L557" s="159"/>
      <c r="M557" s="159"/>
      <c r="N557" s="168"/>
      <c r="O557" s="155" t="s">
        <v>3997</v>
      </c>
      <c r="P557" s="168"/>
      <c r="Q557" s="410" t="s">
        <v>3998</v>
      </c>
      <c r="R557" s="177"/>
      <c r="S557" s="177"/>
      <c r="T557" s="177"/>
      <c r="U557" s="155" t="s">
        <v>696</v>
      </c>
      <c r="V557" s="155" t="b">
        <v>1</v>
      </c>
      <c r="W557" s="179" t="s">
        <v>3999</v>
      </c>
      <c r="X557" s="168"/>
      <c r="Y557" s="173">
        <v>19838</v>
      </c>
      <c r="Z557" s="162" t="s">
        <v>4000</v>
      </c>
      <c r="AA557" s="163" t="str">
        <f t="shared" si="9"/>
        <v>https://shopeefood.vn/bo-suu-tap/a-amazon-1d</v>
      </c>
      <c r="AB557" s="164" t="str">
        <f t="shared" si="10"/>
        <v>https://shopeefood.shopee.vn/bo-suu-tap/a-amazon-1d</v>
      </c>
    </row>
    <row r="558" spans="1:28" ht="135">
      <c r="A558" s="151" t="s">
        <v>1433</v>
      </c>
      <c r="B558" s="152"/>
      <c r="C558" s="152" t="s">
        <v>706</v>
      </c>
      <c r="D558" s="176" t="s">
        <v>222</v>
      </c>
      <c r="E558" s="159" t="s">
        <v>787</v>
      </c>
      <c r="F558" s="155" t="s">
        <v>3617</v>
      </c>
      <c r="G558" s="217" t="str">
        <f t="shared" si="8"/>
        <v>[Alacarte CB]_Cafe Amazon_Apr.CB4</v>
      </c>
      <c r="H558" s="193" t="s">
        <v>4001</v>
      </c>
      <c r="I558" s="411" t="s">
        <v>4002</v>
      </c>
      <c r="J558" s="412" t="s">
        <v>790</v>
      </c>
      <c r="K558" s="411"/>
      <c r="L558" s="411"/>
      <c r="M558" s="411"/>
      <c r="N558" s="413"/>
      <c r="O558" s="414" t="s">
        <v>3997</v>
      </c>
      <c r="P558" s="413"/>
      <c r="Q558" s="415" t="s">
        <v>4003</v>
      </c>
      <c r="R558" s="416"/>
      <c r="S558" s="177"/>
      <c r="T558" s="177"/>
      <c r="U558" s="155" t="s">
        <v>696</v>
      </c>
      <c r="V558" s="155" t="b">
        <v>1</v>
      </c>
      <c r="W558" s="179" t="s">
        <v>4004</v>
      </c>
      <c r="X558" s="168"/>
      <c r="Y558" s="173">
        <v>19514</v>
      </c>
      <c r="Z558" s="162" t="s">
        <v>2720</v>
      </c>
      <c r="AA558" s="163" t="str">
        <f t="shared" si="9"/>
        <v>https://shopeefood.vn/bo-suu-tap/a-cf-amazon</v>
      </c>
      <c r="AB558" s="164" t="str">
        <f t="shared" si="10"/>
        <v>https://shopeefood.shopee.vn/bo-suu-tap/a-cf-amazon</v>
      </c>
    </row>
    <row r="559" spans="1:28" ht="240">
      <c r="A559" s="151" t="s">
        <v>1433</v>
      </c>
      <c r="B559" s="152"/>
      <c r="C559" s="152" t="s">
        <v>706</v>
      </c>
      <c r="D559" s="176" t="s">
        <v>219</v>
      </c>
      <c r="E559" s="191" t="s">
        <v>251</v>
      </c>
      <c r="F559" s="176" t="s">
        <v>1433</v>
      </c>
      <c r="G559" s="217" t="str">
        <f t="shared" si="8"/>
        <v>[Alacarte]_Burger King_Apr</v>
      </c>
      <c r="H559" s="350" t="s">
        <v>4005</v>
      </c>
      <c r="I559" s="410" t="s">
        <v>4006</v>
      </c>
      <c r="J559" s="178" t="s">
        <v>827</v>
      </c>
      <c r="K559" s="159"/>
      <c r="L559" s="157" t="s">
        <v>1872</v>
      </c>
      <c r="M559" s="193" t="s">
        <v>4007</v>
      </c>
      <c r="N559" s="168"/>
      <c r="O559" s="176" t="s">
        <v>4008</v>
      </c>
      <c r="P559" s="168"/>
      <c r="Q559" s="159"/>
      <c r="R559" s="417" t="s">
        <v>4009</v>
      </c>
      <c r="S559" s="186"/>
      <c r="T559" s="177"/>
      <c r="U559" s="155" t="s">
        <v>696</v>
      </c>
      <c r="V559" s="155" t="b">
        <v>0</v>
      </c>
      <c r="W559" s="179" t="s">
        <v>4010</v>
      </c>
      <c r="X559" s="168"/>
      <c r="Y559" s="173">
        <v>19751</v>
      </c>
      <c r="Z559" s="162" t="s">
        <v>4011</v>
      </c>
      <c r="AA559" s="163" t="str">
        <f t="shared" si="9"/>
        <v>https://shopeefood.vn/bo-suu-tap/a-combo-burgerking</v>
      </c>
      <c r="AB559" s="164" t="str">
        <f t="shared" si="10"/>
        <v>https://shopeefood.shopee.vn/bo-suu-tap/a-combo-burgerking</v>
      </c>
    </row>
    <row r="560" spans="1:28" ht="240">
      <c r="A560" s="151" t="s">
        <v>1433</v>
      </c>
      <c r="B560" s="152"/>
      <c r="C560" s="152" t="s">
        <v>706</v>
      </c>
      <c r="D560" s="176" t="s">
        <v>222</v>
      </c>
      <c r="E560" s="191" t="s">
        <v>251</v>
      </c>
      <c r="F560" s="176" t="s">
        <v>3611</v>
      </c>
      <c r="G560" s="217" t="str">
        <f t="shared" si="8"/>
        <v>[Alacarte CB]_Burger King_Apr.CB1</v>
      </c>
      <c r="H560" s="350" t="s">
        <v>4012</v>
      </c>
      <c r="I560" s="410" t="s">
        <v>3654</v>
      </c>
      <c r="J560" s="178" t="s">
        <v>827</v>
      </c>
      <c r="K560" s="159"/>
      <c r="L560" s="157"/>
      <c r="M560" s="159"/>
      <c r="N560" s="168"/>
      <c r="O560" s="176" t="s">
        <v>4013</v>
      </c>
      <c r="P560" s="168"/>
      <c r="Q560" s="410" t="s">
        <v>4014</v>
      </c>
      <c r="R560" s="168"/>
      <c r="S560" s="186"/>
      <c r="T560" s="177"/>
      <c r="U560" s="155" t="s">
        <v>696</v>
      </c>
      <c r="V560" s="155" t="b">
        <v>0</v>
      </c>
      <c r="W560" s="179" t="s">
        <v>4015</v>
      </c>
      <c r="X560" s="168"/>
      <c r="Y560" s="173">
        <v>19798</v>
      </c>
      <c r="Z560" s="162" t="s">
        <v>4016</v>
      </c>
      <c r="AA560" s="163" t="str">
        <f t="shared" si="9"/>
        <v>https://shopeefood.vn/bo-suu-tap/a-burgerking-1g1</v>
      </c>
      <c r="AB560" s="164" t="str">
        <f t="shared" si="10"/>
        <v>https://shopeefood.shopee.vn/bo-suu-tap/a-burgerking-1g1</v>
      </c>
    </row>
    <row r="561" spans="1:28" ht="225">
      <c r="A561" s="151" t="s">
        <v>1433</v>
      </c>
      <c r="B561" s="152"/>
      <c r="C561" s="152" t="s">
        <v>706</v>
      </c>
      <c r="D561" s="176" t="s">
        <v>222</v>
      </c>
      <c r="E561" s="191" t="s">
        <v>251</v>
      </c>
      <c r="F561" s="176" t="s">
        <v>4017</v>
      </c>
      <c r="G561" s="217" t="str">
        <f t="shared" si="8"/>
        <v>[Alacarte CB]_Burger King_Apr.CB8</v>
      </c>
      <c r="H561" s="350" t="s">
        <v>4018</v>
      </c>
      <c r="I561" s="410" t="s">
        <v>3744</v>
      </c>
      <c r="J561" s="178" t="s">
        <v>827</v>
      </c>
      <c r="K561" s="159"/>
      <c r="L561" s="159"/>
      <c r="M561" s="159"/>
      <c r="N561" s="168"/>
      <c r="O561" s="176" t="s">
        <v>791</v>
      </c>
      <c r="P561" s="168"/>
      <c r="Q561" s="159"/>
      <c r="R561" s="418" t="s">
        <v>4019</v>
      </c>
      <c r="S561" s="186"/>
      <c r="T561" s="177"/>
      <c r="U561" s="155" t="s">
        <v>696</v>
      </c>
      <c r="V561" s="155" t="b">
        <v>0</v>
      </c>
      <c r="W561" s="179" t="s">
        <v>4020</v>
      </c>
      <c r="X561" s="168"/>
      <c r="Y561" s="173">
        <v>19558</v>
      </c>
      <c r="Z561" s="162" t="s">
        <v>2800</v>
      </c>
      <c r="AA561" s="163" t="str">
        <f t="shared" si="9"/>
        <v>https://shopeefood.vn/bo-suu-tap/a-burgerking-80</v>
      </c>
      <c r="AB561" s="164" t="str">
        <f t="shared" si="10"/>
        <v>https://shopeefood.shopee.vn/bo-suu-tap/a-burgerking-80</v>
      </c>
    </row>
    <row r="562" spans="1:28" ht="135">
      <c r="A562" s="151" t="s">
        <v>1852</v>
      </c>
      <c r="B562" s="152"/>
      <c r="C562" s="152" t="s">
        <v>970</v>
      </c>
      <c r="D562" s="152" t="s">
        <v>201</v>
      </c>
      <c r="E562" s="180" t="s">
        <v>403</v>
      </c>
      <c r="F562" s="155" t="s">
        <v>4021</v>
      </c>
      <c r="G562" s="217" t="str">
        <f t="shared" si="8"/>
        <v>[SJBP]_The Coffee House_BAU 50k</v>
      </c>
      <c r="H562" s="176" t="s">
        <v>4022</v>
      </c>
      <c r="I562" s="419" t="s">
        <v>3358</v>
      </c>
      <c r="J562" s="209" t="s">
        <v>1669</v>
      </c>
      <c r="K562" s="353"/>
      <c r="L562" s="353"/>
      <c r="M562" s="353"/>
      <c r="N562" s="420"/>
      <c r="O562" s="419"/>
      <c r="P562" s="420"/>
      <c r="Q562" s="419"/>
      <c r="R562" s="421"/>
      <c r="S562" s="177"/>
      <c r="T562" s="177"/>
      <c r="U562" s="155"/>
      <c r="V562" s="155" t="b">
        <v>0</v>
      </c>
      <c r="W562" s="179" t="s">
        <v>4023</v>
      </c>
      <c r="X562" s="168"/>
      <c r="Y562" s="173">
        <v>19528</v>
      </c>
      <c r="Z562" s="162" t="s">
        <v>4024</v>
      </c>
      <c r="AA562" s="163" t="str">
        <f t="shared" si="9"/>
        <v>https://shopeefood.vn/bo-suu-tap/sj-tch-50</v>
      </c>
      <c r="AB562" s="164" t="str">
        <f t="shared" si="10"/>
        <v>https://shopeefood.shopee.vn/bo-suu-tap/sj-tch-50</v>
      </c>
    </row>
    <row r="563" spans="1:28" ht="285">
      <c r="A563" s="151" t="s">
        <v>1433</v>
      </c>
      <c r="B563" s="152"/>
      <c r="C563" s="152" t="s">
        <v>706</v>
      </c>
      <c r="D563" s="176" t="s">
        <v>215</v>
      </c>
      <c r="E563" s="176" t="s">
        <v>1453</v>
      </c>
      <c r="F563" s="155" t="s">
        <v>4025</v>
      </c>
      <c r="G563" s="217" t="str">
        <f t="shared" si="8"/>
        <v>[Win 3]_Trà Sữa May Cha_Apr.30%</v>
      </c>
      <c r="H563" s="176" t="s">
        <v>4026</v>
      </c>
      <c r="I563" s="176" t="s">
        <v>4027</v>
      </c>
      <c r="J563" s="178" t="s">
        <v>2618</v>
      </c>
      <c r="K563" s="159"/>
      <c r="L563" s="159"/>
      <c r="M563" s="159"/>
      <c r="N563" s="168"/>
      <c r="O563" s="171" t="s">
        <v>4028</v>
      </c>
      <c r="P563" s="168"/>
      <c r="Q563" s="176" t="s">
        <v>4029</v>
      </c>
      <c r="R563" s="177"/>
      <c r="S563" s="177"/>
      <c r="T563" s="177"/>
      <c r="U563" s="155" t="s">
        <v>696</v>
      </c>
      <c r="V563" s="155" t="b">
        <v>0</v>
      </c>
      <c r="W563" s="179" t="s">
        <v>4030</v>
      </c>
      <c r="X563" s="168"/>
      <c r="Y563" s="173">
        <v>19722</v>
      </c>
      <c r="Z563" s="162" t="s">
        <v>4031</v>
      </c>
      <c r="AA563" s="163" t="str">
        <f t="shared" si="9"/>
        <v>https://shopeefood.vn/bo-suu-tap/w3-maycha-40k</v>
      </c>
      <c r="AB563" s="163" t="str">
        <f t="shared" si="10"/>
        <v>https://shopeefood.shopee.vn/bo-suu-tap/w3-maycha-40k</v>
      </c>
    </row>
    <row r="564" spans="1:28" ht="135">
      <c r="A564" s="151" t="s">
        <v>1433</v>
      </c>
      <c r="B564" s="152"/>
      <c r="C564" s="152" t="s">
        <v>706</v>
      </c>
      <c r="D564" s="176" t="s">
        <v>215</v>
      </c>
      <c r="E564" s="176" t="s">
        <v>1453</v>
      </c>
      <c r="F564" s="155" t="s">
        <v>4032</v>
      </c>
      <c r="G564" s="217" t="str">
        <f t="shared" si="8"/>
        <v>[Win 3]_Trà Sữa May Cha_Apr.50%</v>
      </c>
      <c r="H564" s="176" t="s">
        <v>4033</v>
      </c>
      <c r="I564" s="176" t="s">
        <v>4034</v>
      </c>
      <c r="J564" s="178" t="s">
        <v>2618</v>
      </c>
      <c r="K564" s="159"/>
      <c r="L564" s="159"/>
      <c r="M564" s="159"/>
      <c r="N564" s="168"/>
      <c r="O564" s="155" t="s">
        <v>791</v>
      </c>
      <c r="P564" s="168"/>
      <c r="Q564" s="176" t="s">
        <v>4035</v>
      </c>
      <c r="R564" s="177"/>
      <c r="S564" s="177"/>
      <c r="T564" s="177"/>
      <c r="U564" s="155" t="s">
        <v>725</v>
      </c>
      <c r="V564" s="155" t="b">
        <v>0</v>
      </c>
      <c r="W564" s="422" t="s">
        <v>4036</v>
      </c>
      <c r="X564" s="168"/>
      <c r="Y564" s="173">
        <v>19799</v>
      </c>
      <c r="Z564" s="162" t="s">
        <v>4037</v>
      </c>
      <c r="AA564" s="163" t="str">
        <f t="shared" si="9"/>
        <v>https://shopeefood.vn/bo-suu-tap/w3-maycha</v>
      </c>
      <c r="AB564" s="163" t="str">
        <f t="shared" si="10"/>
        <v>https://shopeefood.shopee.vn/bo-suu-tap/w3-maycha</v>
      </c>
    </row>
    <row r="565" spans="1:28" ht="135">
      <c r="A565" s="151" t="s">
        <v>1433</v>
      </c>
      <c r="B565" s="152"/>
      <c r="C565" s="152" t="s">
        <v>706</v>
      </c>
      <c r="D565" s="176" t="s">
        <v>222</v>
      </c>
      <c r="E565" s="176" t="s">
        <v>1453</v>
      </c>
      <c r="F565" s="155" t="s">
        <v>4038</v>
      </c>
      <c r="G565" s="217" t="str">
        <f t="shared" si="8"/>
        <v>[Alacarte CB]_Trà Sữa May Cha_Apr.CB9.M2T1</v>
      </c>
      <c r="H565" s="176" t="s">
        <v>4039</v>
      </c>
      <c r="I565" s="176" t="s">
        <v>4040</v>
      </c>
      <c r="J565" s="178" t="s">
        <v>2618</v>
      </c>
      <c r="K565" s="159"/>
      <c r="L565" s="159"/>
      <c r="M565" s="159"/>
      <c r="N565" s="168"/>
      <c r="O565" s="199" t="s">
        <v>4041</v>
      </c>
      <c r="P565" s="168"/>
      <c r="Q565" s="176" t="s">
        <v>4042</v>
      </c>
      <c r="R565" s="177"/>
      <c r="S565" s="177"/>
      <c r="T565" s="177"/>
      <c r="U565" s="155" t="s">
        <v>696</v>
      </c>
      <c r="V565" s="155" t="b">
        <v>0</v>
      </c>
      <c r="W565" s="422" t="s">
        <v>4036</v>
      </c>
      <c r="X565" s="168"/>
      <c r="Y565" s="173">
        <v>19787</v>
      </c>
      <c r="Z565" s="162" t="s">
        <v>4043</v>
      </c>
      <c r="AA565" s="163" t="str">
        <f t="shared" si="9"/>
        <v>https://shopeefood.vn/bo-suu-tap/a-maycha-50</v>
      </c>
      <c r="AB565" s="163" t="str">
        <f t="shared" si="10"/>
        <v>https://shopeefood.shopee.vn/bo-suu-tap/a-maycha-50</v>
      </c>
    </row>
    <row r="566" spans="1:28" ht="135">
      <c r="A566" s="151" t="s">
        <v>1433</v>
      </c>
      <c r="B566" s="152"/>
      <c r="C566" s="152" t="s">
        <v>706</v>
      </c>
      <c r="D566" s="176" t="s">
        <v>222</v>
      </c>
      <c r="E566" s="176" t="s">
        <v>1453</v>
      </c>
      <c r="F566" s="155" t="s">
        <v>4044</v>
      </c>
      <c r="G566" s="217" t="str">
        <f t="shared" si="8"/>
        <v>[Alacarte CB]_Trà Sữa May Cha_Apr.CB9.50%</v>
      </c>
      <c r="H566" s="176" t="s">
        <v>4045</v>
      </c>
      <c r="I566" s="176" t="s">
        <v>4046</v>
      </c>
      <c r="J566" s="178" t="s">
        <v>2618</v>
      </c>
      <c r="K566" s="159"/>
      <c r="L566" s="159"/>
      <c r="M566" s="159"/>
      <c r="N566" s="168"/>
      <c r="O566" s="155" t="s">
        <v>791</v>
      </c>
      <c r="P566" s="168"/>
      <c r="Q566" s="176" t="s">
        <v>4047</v>
      </c>
      <c r="R566" s="177"/>
      <c r="S566" s="177"/>
      <c r="T566" s="177"/>
      <c r="U566" s="155" t="s">
        <v>725</v>
      </c>
      <c r="V566" s="155" t="b">
        <v>0</v>
      </c>
      <c r="W566" s="422" t="s">
        <v>4036</v>
      </c>
      <c r="X566" s="168"/>
      <c r="Y566" s="173">
        <v>19800</v>
      </c>
      <c r="Z566" s="162" t="s">
        <v>4048</v>
      </c>
      <c r="AA566" s="163" t="str">
        <f t="shared" si="9"/>
        <v>https://shopeefood.vn/bo-suu-tap/a-maycha</v>
      </c>
      <c r="AB566" s="163" t="str">
        <f t="shared" si="10"/>
        <v>https://shopeefood.shopee.vn/bo-suu-tap/a-maycha</v>
      </c>
    </row>
    <row r="567" spans="1:28" ht="135">
      <c r="A567" s="151" t="s">
        <v>1433</v>
      </c>
      <c r="B567" s="152"/>
      <c r="C567" s="152" t="s">
        <v>706</v>
      </c>
      <c r="D567" s="176" t="s">
        <v>222</v>
      </c>
      <c r="E567" s="176" t="s">
        <v>1453</v>
      </c>
      <c r="F567" s="155" t="s">
        <v>4049</v>
      </c>
      <c r="G567" s="217" t="str">
        <f t="shared" si="8"/>
        <v>[Alacarte CB]_Trà Sữa May Cha_Apr.CB1.9K</v>
      </c>
      <c r="H567" s="176" t="s">
        <v>4050</v>
      </c>
      <c r="I567" s="176" t="s">
        <v>4051</v>
      </c>
      <c r="J567" s="194" t="s">
        <v>3454</v>
      </c>
      <c r="K567" s="159"/>
      <c r="L567" s="159"/>
      <c r="M567" s="159"/>
      <c r="N567" s="168"/>
      <c r="O567" s="155" t="s">
        <v>1057</v>
      </c>
      <c r="P567" s="168"/>
      <c r="Q567" s="193"/>
      <c r="R567" s="177"/>
      <c r="S567" s="176" t="s">
        <v>4052</v>
      </c>
      <c r="T567" s="176" t="s">
        <v>4053</v>
      </c>
      <c r="U567" s="155" t="s">
        <v>725</v>
      </c>
      <c r="V567" s="155" t="b">
        <v>0</v>
      </c>
      <c r="W567" s="422" t="s">
        <v>4054</v>
      </c>
      <c r="X567" s="168"/>
      <c r="Y567" s="173">
        <v>19752</v>
      </c>
      <c r="Z567" s="162" t="s">
        <v>4055</v>
      </c>
      <c r="AA567" s="163" t="str">
        <f t="shared" si="9"/>
        <v>https://shopeefood.vn/bo-suu-tap/a-maycha-9k</v>
      </c>
      <c r="AB567" s="163" t="str">
        <f t="shared" si="10"/>
        <v>https://shopeefood.shopee.vn/bo-suu-tap/a-maycha-9k</v>
      </c>
    </row>
    <row r="568" spans="1:28" ht="135">
      <c r="A568" s="151" t="s">
        <v>1433</v>
      </c>
      <c r="B568" s="152"/>
      <c r="C568" s="152" t="s">
        <v>706</v>
      </c>
      <c r="D568" s="176" t="s">
        <v>222</v>
      </c>
      <c r="E568" s="176" t="s">
        <v>1453</v>
      </c>
      <c r="F568" s="155" t="s">
        <v>4056</v>
      </c>
      <c r="G568" s="217" t="str">
        <f t="shared" si="8"/>
        <v>[Alacarte CB]_Trà Sữa May Cha_Apr.CB1.50%</v>
      </c>
      <c r="H568" s="176" t="s">
        <v>4057</v>
      </c>
      <c r="I568" s="176" t="s">
        <v>4058</v>
      </c>
      <c r="J568" s="194" t="s">
        <v>3454</v>
      </c>
      <c r="K568" s="159"/>
      <c r="L568" s="159"/>
      <c r="M568" s="159"/>
      <c r="N568" s="168"/>
      <c r="O568" s="155" t="s">
        <v>791</v>
      </c>
      <c r="P568" s="168"/>
      <c r="Q568" s="193"/>
      <c r="R568" s="177"/>
      <c r="S568" s="176" t="s">
        <v>4059</v>
      </c>
      <c r="T568" s="176" t="s">
        <v>4060</v>
      </c>
      <c r="U568" s="155" t="s">
        <v>725</v>
      </c>
      <c r="V568" s="155" t="b">
        <v>0</v>
      </c>
      <c r="W568" s="422" t="s">
        <v>4036</v>
      </c>
      <c r="X568" s="168"/>
      <c r="Y568" s="173">
        <v>19814</v>
      </c>
      <c r="Z568" s="162" t="s">
        <v>4061</v>
      </c>
      <c r="AA568" s="163" t="str">
        <f t="shared" si="9"/>
        <v>https://shopeefood.vn/bo-suu-tap/a-maycha-60</v>
      </c>
      <c r="AB568" s="163" t="str">
        <f t="shared" si="10"/>
        <v>https://shopeefood.shopee.vn/bo-suu-tap/a-maycha-60</v>
      </c>
    </row>
    <row r="569" spans="1:28" ht="135">
      <c r="A569" s="151" t="s">
        <v>1433</v>
      </c>
      <c r="B569" s="152"/>
      <c r="C569" s="152" t="s">
        <v>706</v>
      </c>
      <c r="D569" s="176" t="s">
        <v>219</v>
      </c>
      <c r="E569" s="176" t="s">
        <v>1453</v>
      </c>
      <c r="F569" s="155" t="s">
        <v>1433</v>
      </c>
      <c r="G569" s="217" t="str">
        <f t="shared" si="8"/>
        <v>[Alacarte]_Trà Sữa May Cha_Apr</v>
      </c>
      <c r="H569" s="176" t="s">
        <v>4062</v>
      </c>
      <c r="I569" s="283">
        <v>45995</v>
      </c>
      <c r="J569" s="179" t="s">
        <v>3454</v>
      </c>
      <c r="K569" s="159"/>
      <c r="L569" s="159"/>
      <c r="M569" s="159"/>
      <c r="N569" s="168"/>
      <c r="O569" s="155" t="s">
        <v>791</v>
      </c>
      <c r="P569" s="168"/>
      <c r="Q569" s="193"/>
      <c r="R569" s="177"/>
      <c r="S569" s="177" t="s">
        <v>4063</v>
      </c>
      <c r="T569" s="177"/>
      <c r="U569" s="155" t="s">
        <v>725</v>
      </c>
      <c r="V569" s="155" t="b">
        <v>0</v>
      </c>
      <c r="W569" s="422" t="s">
        <v>4036</v>
      </c>
      <c r="X569" s="168"/>
      <c r="Y569" s="173">
        <v>19788</v>
      </c>
      <c r="Z569" s="162" t="s">
        <v>4064</v>
      </c>
      <c r="AA569" s="163" t="str">
        <f t="shared" si="9"/>
        <v>https://shopeefood.vn/bo-suu-tap/a-maycha-dn</v>
      </c>
      <c r="AB569" s="163" t="str">
        <f t="shared" si="10"/>
        <v>https://shopeefood.shopee.vn/bo-suu-tap/a-maycha-dn</v>
      </c>
    </row>
    <row r="570" spans="1:28" ht="165">
      <c r="A570" s="151" t="s">
        <v>1433</v>
      </c>
      <c r="B570" s="152"/>
      <c r="C570" s="152" t="s">
        <v>706</v>
      </c>
      <c r="D570" s="176" t="s">
        <v>222</v>
      </c>
      <c r="E570" s="191" t="s">
        <v>274</v>
      </c>
      <c r="F570" s="176" t="s">
        <v>3979</v>
      </c>
      <c r="G570" s="217" t="str">
        <f t="shared" si="8"/>
        <v>[Alacarte CB]_Cơm Tấm Phúc Lộc Thọ_Apr.CB7</v>
      </c>
      <c r="H570" s="193" t="s">
        <v>4065</v>
      </c>
      <c r="I570" s="311" t="s">
        <v>3654</v>
      </c>
      <c r="J570" s="178" t="s">
        <v>860</v>
      </c>
      <c r="K570" s="159"/>
      <c r="L570" s="159"/>
      <c r="M570" s="159"/>
      <c r="N570" s="168"/>
      <c r="O570" s="409" t="s">
        <v>4066</v>
      </c>
      <c r="P570" s="168"/>
      <c r="Q570" s="193" t="s">
        <v>4067</v>
      </c>
      <c r="R570" s="177"/>
      <c r="S570" s="177"/>
      <c r="T570" s="177"/>
      <c r="U570" s="155" t="s">
        <v>696</v>
      </c>
      <c r="V570" s="155" t="b">
        <v>0</v>
      </c>
      <c r="W570" s="179" t="s">
        <v>4068</v>
      </c>
      <c r="X570" s="168"/>
      <c r="Y570" s="173">
        <v>19801</v>
      </c>
      <c r="Z570" s="162" t="s">
        <v>4069</v>
      </c>
      <c r="AA570" s="163" t="str">
        <f t="shared" si="9"/>
        <v>https://shopeefood.vn/bo-suu-tap/a-phuc-loc-tho-1k</v>
      </c>
      <c r="AB570" s="163" t="str">
        <f t="shared" si="10"/>
        <v>https://shopeefood.shopee.vn/bo-suu-tap/a-phuc-loc-tho-1k</v>
      </c>
    </row>
    <row r="571" spans="1:28" ht="165">
      <c r="A571" s="151" t="s">
        <v>1433</v>
      </c>
      <c r="B571" s="152"/>
      <c r="C571" s="152" t="s">
        <v>706</v>
      </c>
      <c r="D571" s="176" t="s">
        <v>222</v>
      </c>
      <c r="E571" s="191" t="s">
        <v>274</v>
      </c>
      <c r="F571" s="176" t="s">
        <v>3611</v>
      </c>
      <c r="G571" s="217" t="str">
        <f t="shared" si="8"/>
        <v>[Alacarte CB]_Cơm Tấm Phúc Lộc Thọ_Apr.CB1</v>
      </c>
      <c r="H571" s="176" t="s">
        <v>4070</v>
      </c>
      <c r="I571" s="176" t="s">
        <v>4071</v>
      </c>
      <c r="J571" s="178" t="s">
        <v>860</v>
      </c>
      <c r="K571" s="159"/>
      <c r="L571" s="411"/>
      <c r="M571" s="159"/>
      <c r="N571" s="168"/>
      <c r="O571" s="193" t="s">
        <v>4072</v>
      </c>
      <c r="P571" s="168"/>
      <c r="Q571" s="176" t="s">
        <v>4073</v>
      </c>
      <c r="R571" s="177"/>
      <c r="S571" s="177"/>
      <c r="T571" s="177"/>
      <c r="U571" s="155" t="s">
        <v>696</v>
      </c>
      <c r="V571" s="155" t="b">
        <v>0</v>
      </c>
      <c r="W571" s="179" t="s">
        <v>4074</v>
      </c>
      <c r="X571" s="168"/>
      <c r="Y571" s="173">
        <v>19850</v>
      </c>
      <c r="Z571" s="162" t="s">
        <v>4075</v>
      </c>
      <c r="AA571" s="163" t="str">
        <f t="shared" si="9"/>
        <v>https://shopeefood.vn/bo-suu-tap/a-com-phuc-loc-tho</v>
      </c>
      <c r="AB571" s="163" t="str">
        <f t="shared" si="10"/>
        <v>https://shopeefood.shopee.vn/bo-suu-tap/a-com-phuc-loc-tho</v>
      </c>
    </row>
    <row r="572" spans="1:28" ht="210">
      <c r="A572" s="151" t="s">
        <v>1852</v>
      </c>
      <c r="B572" s="152"/>
      <c r="C572" s="152" t="s">
        <v>685</v>
      </c>
      <c r="D572" s="176" t="s">
        <v>213</v>
      </c>
      <c r="E572" s="243" t="s">
        <v>4076</v>
      </c>
      <c r="F572" s="152" t="s">
        <v>4077</v>
      </c>
      <c r="G572" s="217" t="str">
        <f t="shared" si="8"/>
        <v>[Win 2]_TH True Mart_Mar.SJBP</v>
      </c>
      <c r="H572" s="176" t="s">
        <v>4078</v>
      </c>
      <c r="I572" s="152" t="s">
        <v>4079</v>
      </c>
      <c r="J572" s="178" t="s">
        <v>4080</v>
      </c>
      <c r="K572" s="158"/>
      <c r="L572" s="159"/>
      <c r="M572" s="159"/>
      <c r="N572" s="168"/>
      <c r="O572" s="168" t="s">
        <v>4081</v>
      </c>
      <c r="P572" s="250"/>
      <c r="Q572" s="176" t="s">
        <v>4082</v>
      </c>
      <c r="R572" s="168" t="s">
        <v>4083</v>
      </c>
      <c r="S572" s="168" t="s">
        <v>4083</v>
      </c>
      <c r="T572" s="168" t="s">
        <v>4083</v>
      </c>
      <c r="U572" s="155" t="s">
        <v>696</v>
      </c>
      <c r="V572" s="155" t="b">
        <v>0</v>
      </c>
      <c r="W572" s="179" t="s">
        <v>4084</v>
      </c>
      <c r="X572" s="168"/>
      <c r="Y572" s="173">
        <v>19582</v>
      </c>
      <c r="Z572" s="162" t="s">
        <v>4085</v>
      </c>
      <c r="AA572" s="163" t="str">
        <f t="shared" si="9"/>
        <v>https://shopeefood.vn/bo-suu-tap/w2-th-true-mart</v>
      </c>
      <c r="AB572" s="163" t="str">
        <f t="shared" si="10"/>
        <v>https://shopeefood.shopee.vn/bo-suu-tap/w2-th-true-mart</v>
      </c>
    </row>
    <row r="573" spans="1:28" ht="150">
      <c r="A573" s="151" t="s">
        <v>1852</v>
      </c>
      <c r="B573" s="152"/>
      <c r="C573" s="152" t="s">
        <v>897</v>
      </c>
      <c r="D573" s="152" t="s">
        <v>205</v>
      </c>
      <c r="E573" s="180" t="s">
        <v>274</v>
      </c>
      <c r="F573" s="155" t="s">
        <v>4086</v>
      </c>
      <c r="G573" s="217" t="str">
        <f t="shared" si="8"/>
        <v>[JBP]_Cơm Tấm Phúc Lộc Thọ_march</v>
      </c>
      <c r="H573" s="176" t="s">
        <v>4087</v>
      </c>
      <c r="I573" s="183" t="s">
        <v>4088</v>
      </c>
      <c r="J573" s="194" t="s">
        <v>860</v>
      </c>
      <c r="K573" s="162"/>
      <c r="L573" s="162"/>
      <c r="M573" s="162"/>
      <c r="N573" s="169"/>
      <c r="O573" s="183"/>
      <c r="P573" s="169"/>
      <c r="Q573" s="183" t="s">
        <v>4089</v>
      </c>
      <c r="R573" s="177"/>
      <c r="S573" s="177"/>
      <c r="T573" s="177"/>
      <c r="U573" s="155"/>
      <c r="V573" s="155" t="b">
        <v>0</v>
      </c>
      <c r="W573" s="170" t="s">
        <v>4090</v>
      </c>
      <c r="X573" s="168"/>
      <c r="Y573" s="173">
        <v>19601</v>
      </c>
      <c r="Z573" s="162" t="s">
        <v>4091</v>
      </c>
      <c r="AA573" s="163" t="str">
        <f t="shared" si="9"/>
        <v>https://shopeefood.vn/bo-suu-tap/jb-com-tam-phuc-loc-tho</v>
      </c>
      <c r="AB573" s="163" t="str">
        <f t="shared" si="10"/>
        <v>https://shopeefood.shopee.vn/bo-suu-tap/jb-com-tam-phuc-loc-tho</v>
      </c>
    </row>
    <row r="574" spans="1:28" ht="210">
      <c r="A574" s="151" t="s">
        <v>1433</v>
      </c>
      <c r="B574" s="152"/>
      <c r="C574" s="152" t="s">
        <v>685</v>
      </c>
      <c r="D574" s="176" t="s">
        <v>225</v>
      </c>
      <c r="E574" s="181" t="s">
        <v>1201</v>
      </c>
      <c r="F574" s="166" t="s">
        <v>1433</v>
      </c>
      <c r="G574" s="223" t="str">
        <f t="shared" si="8"/>
        <v>[PNS]_Pepsi Baseline_Apr</v>
      </c>
      <c r="H574" s="175" t="s">
        <v>4092</v>
      </c>
      <c r="I574" s="406" t="s">
        <v>4093</v>
      </c>
      <c r="J574" s="169"/>
      <c r="K574" s="209" t="s">
        <v>4094</v>
      </c>
      <c r="L574" s="162"/>
      <c r="M574" s="162"/>
      <c r="N574" s="169"/>
      <c r="O574" s="183"/>
      <c r="P574" s="169"/>
      <c r="Q574" s="196" t="s">
        <v>703</v>
      </c>
      <c r="R574" s="196" t="s">
        <v>703</v>
      </c>
      <c r="S574" s="196" t="s">
        <v>703</v>
      </c>
      <c r="T574" s="196" t="s">
        <v>703</v>
      </c>
      <c r="U574" s="155"/>
      <c r="V574" s="155" t="b">
        <v>0</v>
      </c>
      <c r="W574" s="179" t="s">
        <v>4095</v>
      </c>
      <c r="X574" s="168"/>
      <c r="Y574" s="173">
        <v>19449</v>
      </c>
      <c r="Z574" s="162" t="s">
        <v>3057</v>
      </c>
      <c r="AA574" s="163" t="str">
        <f t="shared" si="9"/>
        <v>https://shopeefood.vn/bo-suu-tap/AnThaGa-pepsi-khao-bao-da</v>
      </c>
      <c r="AB574" s="163" t="str">
        <f t="shared" si="10"/>
        <v>https://shopeefood.shopee.vn/bo-suu-tap/AnThaGa-pepsi-khao-bao-da</v>
      </c>
    </row>
    <row r="575" spans="1:28" ht="210">
      <c r="A575" s="151" t="s">
        <v>1433</v>
      </c>
      <c r="B575" s="152"/>
      <c r="C575" s="152" t="s">
        <v>685</v>
      </c>
      <c r="D575" s="176" t="s">
        <v>225</v>
      </c>
      <c r="E575" s="167" t="s">
        <v>4096</v>
      </c>
      <c r="F575" s="166" t="s">
        <v>1433</v>
      </c>
      <c r="G575" s="223" t="str">
        <f t="shared" si="8"/>
        <v>[PNS]_Pepsi FF30_Apr</v>
      </c>
      <c r="H575" s="175" t="s">
        <v>4097</v>
      </c>
      <c r="I575" s="406" t="s">
        <v>4098</v>
      </c>
      <c r="J575" s="169"/>
      <c r="K575" s="184" t="s">
        <v>4099</v>
      </c>
      <c r="L575" s="162"/>
      <c r="M575" s="162"/>
      <c r="N575" s="169"/>
      <c r="O575" s="183"/>
      <c r="P575" s="169"/>
      <c r="Q575" s="196" t="s">
        <v>703</v>
      </c>
      <c r="R575" s="196" t="s">
        <v>703</v>
      </c>
      <c r="S575" s="196" t="s">
        <v>703</v>
      </c>
      <c r="T575" s="196" t="s">
        <v>703</v>
      </c>
      <c r="U575" s="155"/>
      <c r="V575" s="155" t="b">
        <v>0</v>
      </c>
      <c r="W575" s="179" t="s">
        <v>4100</v>
      </c>
      <c r="X575" s="168"/>
      <c r="Y575" s="173">
        <v>19812</v>
      </c>
      <c r="Z575" s="162" t="s">
        <v>4101</v>
      </c>
      <c r="AA575" s="163" t="str">
        <f t="shared" si="9"/>
        <v>https://shopeefood.vn/bo-suu-tap/Deal42K-pepsi-deal-cuc-hoi</v>
      </c>
      <c r="AB575" s="163" t="str">
        <f t="shared" si="10"/>
        <v>https://shopeefood.shopee.vn/bo-suu-tap/Deal42K-pepsi-deal-cuc-hoi</v>
      </c>
    </row>
    <row r="576" spans="1:28" ht="135">
      <c r="A576" s="151" t="s">
        <v>1852</v>
      </c>
      <c r="B576" s="152"/>
      <c r="C576" s="152" t="s">
        <v>970</v>
      </c>
      <c r="D576" s="152" t="s">
        <v>201</v>
      </c>
      <c r="E576" s="180" t="s">
        <v>390</v>
      </c>
      <c r="F576" s="155" t="s">
        <v>4102</v>
      </c>
      <c r="G576" s="223" t="str">
        <f t="shared" si="8"/>
        <v>[SJBP]_Starbucks Coffee_Indi 18-20.3</v>
      </c>
      <c r="H576" s="176" t="s">
        <v>4103</v>
      </c>
      <c r="I576" s="162" t="s">
        <v>2932</v>
      </c>
      <c r="J576" s="209" t="s">
        <v>974</v>
      </c>
      <c r="K576" s="162"/>
      <c r="L576" s="162"/>
      <c r="M576" s="162"/>
      <c r="N576" s="169"/>
      <c r="O576" s="183"/>
      <c r="P576" s="169"/>
      <c r="Q576" s="183"/>
      <c r="R576" s="177"/>
      <c r="S576" s="416"/>
      <c r="T576" s="416"/>
      <c r="U576" s="414"/>
      <c r="V576" s="414" t="b">
        <v>0</v>
      </c>
      <c r="W576" s="204" t="s">
        <v>4104</v>
      </c>
      <c r="X576" s="413"/>
      <c r="Y576" s="173">
        <v>19533</v>
      </c>
      <c r="Z576" s="162" t="s">
        <v>4105</v>
      </c>
      <c r="AA576" s="163" t="str">
        <f t="shared" si="9"/>
        <v>https://shopeefood.vn/bo-suu-tap/sj-starbucks-50</v>
      </c>
      <c r="AB576" s="163" t="str">
        <f t="shared" si="10"/>
        <v>https://shopeefood.shopee.vn/bo-suu-tap/sj-starbucks-50</v>
      </c>
    </row>
    <row r="577" spans="1:28" ht="409.6">
      <c r="A577" s="151" t="s">
        <v>1852</v>
      </c>
      <c r="B577" s="152"/>
      <c r="C577" s="152" t="s">
        <v>970</v>
      </c>
      <c r="D577" s="152" t="s">
        <v>205</v>
      </c>
      <c r="E577" s="180" t="s">
        <v>258</v>
      </c>
      <c r="F577" s="155" t="s">
        <v>4106</v>
      </c>
      <c r="G577" s="223" t="str">
        <f t="shared" si="8"/>
        <v>[JBP]_Cheese Coffee_Blind Cup 18-20.3</v>
      </c>
      <c r="H577" s="176" t="s">
        <v>4107</v>
      </c>
      <c r="I577" s="162" t="s">
        <v>2932</v>
      </c>
      <c r="J577" s="184" t="s">
        <v>1449</v>
      </c>
      <c r="K577" s="301"/>
      <c r="L577" s="301"/>
      <c r="M577" s="301"/>
      <c r="N577" s="423"/>
      <c r="O577" s="300"/>
      <c r="P577" s="423"/>
      <c r="Q577" s="300"/>
      <c r="R577" s="221"/>
      <c r="S577" s="177"/>
      <c r="T577" s="177"/>
      <c r="U577" s="155"/>
      <c r="V577" s="155" t="b">
        <v>0</v>
      </c>
      <c r="W577" s="424" t="s">
        <v>4108</v>
      </c>
      <c r="X577" s="168"/>
      <c r="Y577" s="425">
        <v>19550</v>
      </c>
      <c r="Z577" s="301" t="s">
        <v>4109</v>
      </c>
      <c r="AA577" s="163" t="str">
        <f t="shared" si="9"/>
        <v>https://shopeefood.vn/bo-suu-tap/jb-khui-deal-cheese-coffee</v>
      </c>
      <c r="AB577" s="163" t="str">
        <f t="shared" si="10"/>
        <v>https://shopeefood.shopee.vn/bo-suu-tap/jb-khui-deal-cheese-coffee</v>
      </c>
    </row>
    <row r="578" spans="1:28" ht="105">
      <c r="A578" s="151" t="s">
        <v>1433</v>
      </c>
      <c r="B578" s="152"/>
      <c r="C578" s="152" t="s">
        <v>706</v>
      </c>
      <c r="D578" s="176" t="s">
        <v>211</v>
      </c>
      <c r="E578" s="153" t="s">
        <v>848</v>
      </c>
      <c r="F578" s="166" t="s">
        <v>1433</v>
      </c>
      <c r="G578" s="217" t="str">
        <f t="shared" si="8"/>
        <v>[Win 1]_Olong Châu_Apr</v>
      </c>
      <c r="H578" s="155" t="s">
        <v>4110</v>
      </c>
      <c r="I578" s="193" t="s">
        <v>4111</v>
      </c>
      <c r="J578" s="178" t="s">
        <v>851</v>
      </c>
      <c r="K578" s="159"/>
      <c r="L578" s="170" t="s">
        <v>4112</v>
      </c>
      <c r="M578" s="171" t="s">
        <v>4113</v>
      </c>
      <c r="N578" s="155" t="s">
        <v>3990</v>
      </c>
      <c r="O578" s="185"/>
      <c r="P578" s="168"/>
      <c r="Q578" s="193" t="s">
        <v>4114</v>
      </c>
      <c r="R578" s="177"/>
      <c r="S578" s="421"/>
      <c r="T578" s="421"/>
      <c r="U578" s="308" t="s">
        <v>696</v>
      </c>
      <c r="V578" s="308" t="b">
        <v>0</v>
      </c>
      <c r="W578" s="290" t="s">
        <v>4115</v>
      </c>
      <c r="X578" s="426"/>
      <c r="Y578" s="173">
        <v>19760</v>
      </c>
      <c r="Z578" s="162" t="s">
        <v>4116</v>
      </c>
      <c r="AA578" s="163" t="str">
        <f t="shared" si="9"/>
        <v>https://shopeefood.vn/bo-suu-tap/w1-olong-chau</v>
      </c>
      <c r="AB578" s="163" t="str">
        <f t="shared" si="10"/>
        <v>https://shopeefood.shopee.vn/bo-suu-tap/w1-olong-chau</v>
      </c>
    </row>
    <row r="579" spans="1:28" ht="165">
      <c r="A579" s="151" t="s">
        <v>1433</v>
      </c>
      <c r="B579" s="152"/>
      <c r="C579" s="152" t="s">
        <v>706</v>
      </c>
      <c r="D579" s="176" t="s">
        <v>211</v>
      </c>
      <c r="E579" s="153" t="s">
        <v>379</v>
      </c>
      <c r="F579" s="166" t="s">
        <v>1433</v>
      </c>
      <c r="G579" s="217" t="str">
        <f t="shared" si="8"/>
        <v>[Win 1]_Rau Má Mix_Apr</v>
      </c>
      <c r="H579" s="155" t="s">
        <v>4117</v>
      </c>
      <c r="I579" s="193" t="s">
        <v>4118</v>
      </c>
      <c r="J579" s="178" t="s">
        <v>842</v>
      </c>
      <c r="K579" s="159"/>
      <c r="L579" s="179" t="s">
        <v>4119</v>
      </c>
      <c r="M579" s="171" t="s">
        <v>4120</v>
      </c>
      <c r="N579" s="155" t="s">
        <v>3990</v>
      </c>
      <c r="O579" s="185"/>
      <c r="P579" s="168"/>
      <c r="Q579" s="193" t="s">
        <v>4121</v>
      </c>
      <c r="R579" s="177"/>
      <c r="S579" s="177"/>
      <c r="T579" s="177"/>
      <c r="U579" s="155" t="s">
        <v>696</v>
      </c>
      <c r="V579" s="155" t="b">
        <v>0</v>
      </c>
      <c r="W579" s="179" t="s">
        <v>4122</v>
      </c>
      <c r="X579" s="168"/>
      <c r="Y579" s="173">
        <v>19839</v>
      </c>
      <c r="Z579" s="162" t="s">
        <v>4123</v>
      </c>
      <c r="AA579" s="163" t="str">
        <f t="shared" si="9"/>
        <v>https://shopeefood.vn/bo-suu-tap/w1-rauma-mix-1t1</v>
      </c>
      <c r="AB579" s="163" t="str">
        <f t="shared" si="10"/>
        <v>https://shopeefood.shopee.vn/bo-suu-tap/w1-rauma-mix-1t1</v>
      </c>
    </row>
    <row r="580" spans="1:28" ht="120">
      <c r="A580" s="151" t="s">
        <v>1433</v>
      </c>
      <c r="B580" s="152"/>
      <c r="C580" s="152" t="s">
        <v>706</v>
      </c>
      <c r="D580" s="176" t="s">
        <v>222</v>
      </c>
      <c r="E580" s="153" t="s">
        <v>2434</v>
      </c>
      <c r="F580" s="166" t="s">
        <v>3986</v>
      </c>
      <c r="G580" s="217" t="str">
        <f t="shared" si="8"/>
        <v>[Alacarte CB]_Ding Tea_Apr.CB3</v>
      </c>
      <c r="H580" s="182" t="s">
        <v>4124</v>
      </c>
      <c r="I580" s="193" t="s">
        <v>3988</v>
      </c>
      <c r="J580" s="178" t="s">
        <v>2437</v>
      </c>
      <c r="K580" s="159"/>
      <c r="L580" s="157" t="s">
        <v>4125</v>
      </c>
      <c r="M580" s="193" t="s">
        <v>4126</v>
      </c>
      <c r="N580" s="177" t="s">
        <v>4127</v>
      </c>
      <c r="O580" s="409" t="s">
        <v>4128</v>
      </c>
      <c r="P580" s="168"/>
      <c r="Q580" s="159"/>
      <c r="R580" s="177" t="s">
        <v>4129</v>
      </c>
      <c r="S580" s="177"/>
      <c r="T580" s="177"/>
      <c r="U580" s="155" t="s">
        <v>696</v>
      </c>
      <c r="V580" s="155" t="b">
        <v>1</v>
      </c>
      <c r="W580" s="179" t="s">
        <v>4130</v>
      </c>
      <c r="X580" s="168"/>
      <c r="Y580" s="173">
        <v>19767</v>
      </c>
      <c r="Z580" s="162" t="s">
        <v>4131</v>
      </c>
      <c r="AA580" s="163" t="str">
        <f t="shared" si="9"/>
        <v>https://shopeefood.vn/bo-suu-tap/a-ding-tea-1d</v>
      </c>
      <c r="AB580" s="163" t="str">
        <f t="shared" si="10"/>
        <v>https://shopeefood.shopee.vn/bo-suu-tap/a-ding-tea-1d</v>
      </c>
    </row>
    <row r="581" spans="1:28" ht="120">
      <c r="A581" s="151" t="s">
        <v>1433</v>
      </c>
      <c r="B581" s="152"/>
      <c r="C581" s="152" t="s">
        <v>706</v>
      </c>
      <c r="D581" s="176" t="s">
        <v>222</v>
      </c>
      <c r="E581" s="153" t="s">
        <v>2434</v>
      </c>
      <c r="F581" s="166" t="s">
        <v>3611</v>
      </c>
      <c r="G581" s="217" t="str">
        <f t="shared" si="8"/>
        <v>[Alacarte CB]_Ding Tea_Apr.CB1</v>
      </c>
      <c r="H581" s="182" t="s">
        <v>4132</v>
      </c>
      <c r="I581" s="193" t="s">
        <v>4133</v>
      </c>
      <c r="J581" s="178" t="s">
        <v>3256</v>
      </c>
      <c r="K581" s="159"/>
      <c r="L581" s="157" t="s">
        <v>4125</v>
      </c>
      <c r="M581" s="193"/>
      <c r="N581" s="177" t="s">
        <v>4134</v>
      </c>
      <c r="O581" s="193" t="s">
        <v>4135</v>
      </c>
      <c r="P581" s="168"/>
      <c r="Q581" s="159"/>
      <c r="R581" s="177" t="s">
        <v>4136</v>
      </c>
      <c r="S581" s="177"/>
      <c r="T581" s="177"/>
      <c r="U581" s="155" t="s">
        <v>696</v>
      </c>
      <c r="V581" s="155" t="b">
        <v>1</v>
      </c>
      <c r="W581" s="179" t="s">
        <v>4137</v>
      </c>
      <c r="X581" s="168"/>
      <c r="Y581" s="173">
        <v>19571</v>
      </c>
      <c r="Z581" s="162" t="s">
        <v>3266</v>
      </c>
      <c r="AA581" s="163" t="str">
        <f t="shared" si="9"/>
        <v>https://shopeefood.vn/bo-suu-tap/a-ding-tea-20</v>
      </c>
      <c r="AB581" s="163" t="str">
        <f t="shared" si="10"/>
        <v>https://shopeefood.shopee.vn/bo-suu-tap/a-ding-tea-20</v>
      </c>
    </row>
    <row r="582" spans="1:28" ht="120">
      <c r="A582" s="295" t="s">
        <v>1852</v>
      </c>
      <c r="B582" s="296"/>
      <c r="C582" s="296" t="s">
        <v>1236</v>
      </c>
      <c r="D582" s="297" t="s">
        <v>205</v>
      </c>
      <c r="E582" s="296" t="s">
        <v>1255</v>
      </c>
      <c r="F582" s="298" t="s">
        <v>4138</v>
      </c>
      <c r="G582" s="299" t="str">
        <f t="shared" si="8"/>
        <v>[JBP]_Chuk Trà &amp; Cà Phê_bù vip</v>
      </c>
      <c r="H582" s="176" t="s">
        <v>4139</v>
      </c>
      <c r="I582" s="183" t="s">
        <v>4140</v>
      </c>
      <c r="J582" s="209" t="s">
        <v>1257</v>
      </c>
      <c r="K582" s="162"/>
      <c r="L582" s="162"/>
      <c r="M582" s="162"/>
      <c r="N582" s="169"/>
      <c r="O582" s="183"/>
      <c r="P582" s="169"/>
      <c r="Q582" s="183"/>
      <c r="R582" s="177"/>
      <c r="S582" s="177"/>
      <c r="T582" s="177"/>
      <c r="U582" s="155" t="s">
        <v>696</v>
      </c>
      <c r="V582" s="155" t="b">
        <v>0</v>
      </c>
      <c r="W582" s="170" t="s">
        <v>4141</v>
      </c>
      <c r="X582" s="168"/>
      <c r="Y582" s="173">
        <v>19560</v>
      </c>
      <c r="Z582" s="162" t="s">
        <v>4142</v>
      </c>
      <c r="AA582" s="163" t="str">
        <f t="shared" si="9"/>
        <v>https://shopeefood.vn/bo-suu-tap/jb-chuk-deal-1k</v>
      </c>
      <c r="AB582" s="163" t="str">
        <f t="shared" si="10"/>
        <v>https://shopeefood.shopee.vn/bo-suu-tap/jb-chuk-deal-1k</v>
      </c>
    </row>
    <row r="583" spans="1:28" ht="14">
      <c r="A583" s="151" t="s">
        <v>1852</v>
      </c>
      <c r="B583" s="152"/>
      <c r="C583" s="152" t="s">
        <v>717</v>
      </c>
      <c r="D583" s="155" t="s">
        <v>219</v>
      </c>
      <c r="E583" s="162" t="s">
        <v>4143</v>
      </c>
      <c r="F583" s="155" t="s">
        <v>1852</v>
      </c>
      <c r="G583" s="299" t="str">
        <f t="shared" si="8"/>
        <v>[Alacarte]_Đậu Milk Tea_Mar</v>
      </c>
      <c r="H583" s="155" t="s">
        <v>4144</v>
      </c>
      <c r="I583" s="162" t="s">
        <v>4145</v>
      </c>
      <c r="J583" s="209" t="s">
        <v>4146</v>
      </c>
      <c r="K583" s="162"/>
      <c r="L583" s="162"/>
      <c r="M583" s="162"/>
      <c r="N583" s="162"/>
      <c r="O583" s="162" t="s">
        <v>4147</v>
      </c>
      <c r="P583" s="169"/>
      <c r="Q583" s="162"/>
      <c r="R583" s="168"/>
      <c r="S583" s="168"/>
      <c r="T583" s="155" t="s">
        <v>4148</v>
      </c>
      <c r="U583" s="155" t="s">
        <v>696</v>
      </c>
      <c r="V583" s="155" t="b">
        <v>1</v>
      </c>
      <c r="W583" s="179" t="s">
        <v>4149</v>
      </c>
      <c r="X583" s="168"/>
      <c r="Y583" s="173">
        <v>19583</v>
      </c>
      <c r="Z583" s="162" t="s">
        <v>4150</v>
      </c>
      <c r="AA583" s="163" t="str">
        <f t="shared" si="9"/>
        <v>https://shopeefood.vn/bo-suu-tap/a-dau-milk-tea</v>
      </c>
      <c r="AB583" s="163" t="str">
        <f t="shared" si="10"/>
        <v>https://shopeefood.shopee.vn/bo-suu-tap/a-dau-milk-tea</v>
      </c>
    </row>
    <row r="584" spans="1:28" ht="30">
      <c r="A584" s="151" t="s">
        <v>1433</v>
      </c>
      <c r="B584" s="152"/>
      <c r="C584" s="152" t="s">
        <v>717</v>
      </c>
      <c r="D584" s="155" t="s">
        <v>219</v>
      </c>
      <c r="E584" s="162" t="s">
        <v>4143</v>
      </c>
      <c r="F584" s="155" t="s">
        <v>1433</v>
      </c>
      <c r="G584" s="299" t="str">
        <f t="shared" si="8"/>
        <v>[Alacarte]_Đậu Milk Tea_Apr</v>
      </c>
      <c r="H584" s="155" t="s">
        <v>4151</v>
      </c>
      <c r="I584" s="183" t="s">
        <v>3748</v>
      </c>
      <c r="J584" s="209" t="s">
        <v>4146</v>
      </c>
      <c r="K584" s="162"/>
      <c r="L584" s="162"/>
      <c r="M584" s="162"/>
      <c r="N584" s="169"/>
      <c r="O584" s="162" t="s">
        <v>4147</v>
      </c>
      <c r="P584" s="169"/>
      <c r="Q584" s="183"/>
      <c r="R584" s="177"/>
      <c r="S584" s="177"/>
      <c r="T584" s="176" t="s">
        <v>4152</v>
      </c>
      <c r="U584" s="155" t="s">
        <v>696</v>
      </c>
      <c r="V584" s="155" t="b">
        <v>1</v>
      </c>
      <c r="W584" s="179" t="s">
        <v>4149</v>
      </c>
      <c r="X584" s="168"/>
      <c r="Y584" s="173">
        <v>19729</v>
      </c>
      <c r="Z584" s="162" t="s">
        <v>4153</v>
      </c>
      <c r="AA584" s="163" t="str">
        <f t="shared" si="9"/>
        <v>https://shopeefood.vn/bo-suu-tap/a-dau-milk-tea-bd</v>
      </c>
      <c r="AB584" s="163" t="str">
        <f t="shared" si="10"/>
        <v>https://shopeefood.shopee.vn/bo-suu-tap/a-dau-milk-tea-bd</v>
      </c>
    </row>
    <row r="585" spans="1:28" ht="285">
      <c r="A585" s="151" t="s">
        <v>1433</v>
      </c>
      <c r="B585" s="152"/>
      <c r="C585" s="152" t="s">
        <v>706</v>
      </c>
      <c r="D585" s="176" t="s">
        <v>222</v>
      </c>
      <c r="E585" s="191" t="s">
        <v>881</v>
      </c>
      <c r="F585" s="176" t="s">
        <v>3611</v>
      </c>
      <c r="G585" s="217" t="str">
        <f t="shared" si="8"/>
        <v>[Alacarte CB]_Trà Sữa &amp; Chè Khúc Bạch AZ_Apr.CB1</v>
      </c>
      <c r="H585" s="183" t="s">
        <v>4154</v>
      </c>
      <c r="I585" s="159" t="s">
        <v>4155</v>
      </c>
      <c r="J585" s="178" t="s">
        <v>884</v>
      </c>
      <c r="K585" s="157"/>
      <c r="L585" s="157" t="s">
        <v>4156</v>
      </c>
      <c r="M585" s="193" t="s">
        <v>4157</v>
      </c>
      <c r="N585" s="177"/>
      <c r="O585" s="193" t="s">
        <v>4158</v>
      </c>
      <c r="P585" s="168"/>
      <c r="Q585" s="159" t="s">
        <v>4159</v>
      </c>
      <c r="R585" s="177"/>
      <c r="S585" s="177"/>
      <c r="T585" s="177"/>
      <c r="U585" s="155" t="s">
        <v>696</v>
      </c>
      <c r="V585" s="155" t="b">
        <v>0</v>
      </c>
      <c r="W585" s="179" t="s">
        <v>4160</v>
      </c>
      <c r="X585" s="168"/>
      <c r="Y585" s="173">
        <v>19802</v>
      </c>
      <c r="Z585" s="162" t="s">
        <v>4161</v>
      </c>
      <c r="AA585" s="163" t="str">
        <f t="shared" si="9"/>
        <v>https://shopeefood.vn/bo-suu-tap/a-tra-sua-az</v>
      </c>
      <c r="AB585" s="163" t="str">
        <f t="shared" si="10"/>
        <v>https://shopeefood.shopee.vn/bo-suu-tap/a-tra-sua-az</v>
      </c>
    </row>
    <row r="586" spans="1:28" ht="240">
      <c r="A586" s="151" t="s">
        <v>1433</v>
      </c>
      <c r="B586" s="152"/>
      <c r="C586" s="152" t="s">
        <v>706</v>
      </c>
      <c r="D586" s="176" t="s">
        <v>222</v>
      </c>
      <c r="E586" s="191" t="s">
        <v>881</v>
      </c>
      <c r="F586" s="176" t="s">
        <v>3986</v>
      </c>
      <c r="G586" s="217" t="str">
        <f t="shared" si="8"/>
        <v>[Alacarte CB]_Trà Sữa &amp; Chè Khúc Bạch AZ_Apr.CB3</v>
      </c>
      <c r="H586" s="193" t="s">
        <v>4162</v>
      </c>
      <c r="I586" s="159" t="s">
        <v>4163</v>
      </c>
      <c r="J586" s="178" t="s">
        <v>884</v>
      </c>
      <c r="K586" s="159"/>
      <c r="L586" s="157" t="s">
        <v>3026</v>
      </c>
      <c r="M586" s="176" t="s">
        <v>4164</v>
      </c>
      <c r="N586" s="177"/>
      <c r="O586" s="176" t="s">
        <v>4165</v>
      </c>
      <c r="P586" s="168"/>
      <c r="Q586" s="410" t="s">
        <v>4166</v>
      </c>
      <c r="R586" s="177"/>
      <c r="S586" s="177"/>
      <c r="T586" s="177"/>
      <c r="U586" s="155" t="s">
        <v>696</v>
      </c>
      <c r="V586" s="155" t="b">
        <v>1</v>
      </c>
      <c r="W586" s="179" t="s">
        <v>4167</v>
      </c>
      <c r="X586" s="168"/>
      <c r="Y586" s="173">
        <v>19753</v>
      </c>
      <c r="Z586" s="162" t="s">
        <v>4168</v>
      </c>
      <c r="AA586" s="163" t="str">
        <f t="shared" si="9"/>
        <v>https://shopeefood.vn/bo-suu-tap/a--che-khuc-bach-az</v>
      </c>
      <c r="AB586" s="163" t="str">
        <f t="shared" si="10"/>
        <v>https://shopeefood.shopee.vn/bo-suu-tap/a--che-khuc-bach-az</v>
      </c>
    </row>
    <row r="587" spans="1:28" ht="240">
      <c r="A587" s="151" t="s">
        <v>1433</v>
      </c>
      <c r="B587" s="152"/>
      <c r="C587" s="152" t="s">
        <v>706</v>
      </c>
      <c r="D587" s="176" t="s">
        <v>215</v>
      </c>
      <c r="E587" s="191" t="s">
        <v>881</v>
      </c>
      <c r="F587" s="176" t="s">
        <v>1433</v>
      </c>
      <c r="G587" s="217" t="str">
        <f t="shared" si="8"/>
        <v>[Win 3]_Trà Sữa &amp; Chè Khúc Bạch AZ_Apr</v>
      </c>
      <c r="H587" s="193" t="s">
        <v>4169</v>
      </c>
      <c r="I587" s="411" t="s">
        <v>3619</v>
      </c>
      <c r="J587" s="178" t="s">
        <v>884</v>
      </c>
      <c r="K587" s="159"/>
      <c r="L587" s="157"/>
      <c r="M587" s="193"/>
      <c r="N587" s="177"/>
      <c r="O587" s="176" t="s">
        <v>4170</v>
      </c>
      <c r="P587" s="168"/>
      <c r="Q587" s="159" t="s">
        <v>4171</v>
      </c>
      <c r="R587" s="177"/>
      <c r="S587" s="177"/>
      <c r="T587" s="177"/>
      <c r="U587" s="155" t="s">
        <v>696</v>
      </c>
      <c r="V587" s="155" t="b">
        <v>1</v>
      </c>
      <c r="W587" s="179" t="s">
        <v>4172</v>
      </c>
      <c r="X587" s="168"/>
      <c r="Y587" s="173">
        <v>19538</v>
      </c>
      <c r="Z587" s="162" t="s">
        <v>3037</v>
      </c>
      <c r="AA587" s="163" t="str">
        <f t="shared" si="9"/>
        <v>https://shopeefood.vn/bo-suu-tap/w3-khuc-bach-az</v>
      </c>
      <c r="AB587" s="163" t="str">
        <f t="shared" si="10"/>
        <v>https://shopeefood.shopee.vn/bo-suu-tap/w3-khuc-bach-az</v>
      </c>
    </row>
    <row r="588" spans="1:28" ht="105">
      <c r="A588" s="151" t="s">
        <v>1852</v>
      </c>
      <c r="B588" s="152"/>
      <c r="C588" s="152" t="s">
        <v>897</v>
      </c>
      <c r="D588" s="152" t="s">
        <v>201</v>
      </c>
      <c r="E588" s="180" t="s">
        <v>348</v>
      </c>
      <c r="F588" s="155" t="s">
        <v>174</v>
      </c>
      <c r="G588" s="217" t="str">
        <f t="shared" si="8"/>
        <v>[SJBP]_McDonald's_BAU</v>
      </c>
      <c r="H588" s="350" t="s">
        <v>4173</v>
      </c>
      <c r="I588" s="183" t="s">
        <v>4174</v>
      </c>
      <c r="J588" s="207" t="s">
        <v>919</v>
      </c>
      <c r="K588" s="162"/>
      <c r="L588" s="162"/>
      <c r="M588" s="162"/>
      <c r="N588" s="169"/>
      <c r="O588" s="183"/>
      <c r="P588" s="169"/>
      <c r="Q588" s="183"/>
      <c r="R588" s="177"/>
      <c r="S588" s="177"/>
      <c r="T588" s="177"/>
      <c r="U588" s="155"/>
      <c r="V588" s="155" t="b">
        <v>0</v>
      </c>
      <c r="W588" s="170" t="s">
        <v>4175</v>
      </c>
      <c r="X588" s="168"/>
      <c r="Y588" s="173">
        <v>19551</v>
      </c>
      <c r="Z588" s="162" t="s">
        <v>4176</v>
      </c>
      <c r="AA588" s="163" t="str">
        <f t="shared" si="9"/>
        <v>https://shopeefood.vn/bo-suu-tap/sj-mcdonalds-50</v>
      </c>
      <c r="AB588" s="163" t="str">
        <f t="shared" si="10"/>
        <v>https://shopeefood.shopee.vn/bo-suu-tap/sj-mcdonalds-50</v>
      </c>
    </row>
    <row r="589" spans="1:28" ht="210">
      <c r="A589" s="151" t="s">
        <v>1433</v>
      </c>
      <c r="B589" s="152"/>
      <c r="C589" s="152" t="s">
        <v>706</v>
      </c>
      <c r="D589" s="176" t="s">
        <v>219</v>
      </c>
      <c r="E589" s="191" t="s">
        <v>1046</v>
      </c>
      <c r="F589" s="176" t="s">
        <v>4177</v>
      </c>
      <c r="G589" s="217" t="str">
        <f t="shared" si="8"/>
        <v>[Alacarte]_Trà sữa Bingxue_Apr.OTH</v>
      </c>
      <c r="H589" s="350" t="s">
        <v>4178</v>
      </c>
      <c r="I589" s="193" t="s">
        <v>4179</v>
      </c>
      <c r="J589" s="225" t="s">
        <v>1049</v>
      </c>
      <c r="K589" s="159"/>
      <c r="L589" s="159"/>
      <c r="M589" s="159"/>
      <c r="N589" s="168"/>
      <c r="O589" s="155" t="s">
        <v>1057</v>
      </c>
      <c r="P589" s="168"/>
      <c r="Q589" s="159"/>
      <c r="R589" s="177"/>
      <c r="S589" s="177"/>
      <c r="T589" s="176" t="s">
        <v>4180</v>
      </c>
      <c r="U589" s="155" t="s">
        <v>725</v>
      </c>
      <c r="V589" s="155" t="b">
        <v>0</v>
      </c>
      <c r="W589" s="179" t="s">
        <v>1920</v>
      </c>
      <c r="X589" s="168"/>
      <c r="Y589" s="173">
        <v>19730</v>
      </c>
      <c r="Z589" s="162" t="s">
        <v>4181</v>
      </c>
      <c r="AA589" s="163" t="str">
        <f t="shared" si="9"/>
        <v>https://shopeefood.vn/bo-suu-tap/a-bingxue-0d</v>
      </c>
      <c r="AB589" s="163" t="str">
        <f t="shared" si="10"/>
        <v>https://shopeefood.shopee.vn/bo-suu-tap/a-bingxue-0d</v>
      </c>
    </row>
    <row r="590" spans="1:28" ht="165">
      <c r="A590" s="151" t="s">
        <v>1433</v>
      </c>
      <c r="B590" s="152"/>
      <c r="C590" s="152" t="s">
        <v>706</v>
      </c>
      <c r="D590" s="176" t="s">
        <v>219</v>
      </c>
      <c r="E590" s="191" t="s">
        <v>1046</v>
      </c>
      <c r="F590" s="176" t="s">
        <v>4182</v>
      </c>
      <c r="G590" s="217" t="str">
        <f t="shared" si="8"/>
        <v>[Alacarte]_Trà sữa Bingxue_Apr.HNoi</v>
      </c>
      <c r="H590" s="350" t="s">
        <v>4183</v>
      </c>
      <c r="I590" s="193" t="s">
        <v>4184</v>
      </c>
      <c r="J590" s="225" t="s">
        <v>1049</v>
      </c>
      <c r="K590" s="159"/>
      <c r="L590" s="159"/>
      <c r="M590" s="159"/>
      <c r="N590" s="168"/>
      <c r="O590" s="155" t="s">
        <v>1057</v>
      </c>
      <c r="P590" s="168"/>
      <c r="Q590" s="263"/>
      <c r="R590" s="177" t="s">
        <v>4185</v>
      </c>
      <c r="S590" s="177"/>
      <c r="T590" s="177"/>
      <c r="U590" s="155" t="s">
        <v>725</v>
      </c>
      <c r="V590" s="155" t="b">
        <v>0</v>
      </c>
      <c r="W590" s="179" t="s">
        <v>1920</v>
      </c>
      <c r="X590" s="168"/>
      <c r="Y590" s="173">
        <v>19761</v>
      </c>
      <c r="Z590" s="162" t="s">
        <v>4186</v>
      </c>
      <c r="AA590" s="163" t="str">
        <f t="shared" si="9"/>
        <v>https://shopeefood.vn/bo-suu-tap/a-bingxue</v>
      </c>
      <c r="AB590" s="163" t="str">
        <f t="shared" si="10"/>
        <v>https://shopeefood.shopee.vn/bo-suu-tap/a-bingxue</v>
      </c>
    </row>
    <row r="591" spans="1:28" ht="60">
      <c r="A591" s="151" t="s">
        <v>1433</v>
      </c>
      <c r="B591" s="152"/>
      <c r="C591" s="152" t="s">
        <v>2156</v>
      </c>
      <c r="D591" s="176" t="s">
        <v>209</v>
      </c>
      <c r="E591" s="243" t="s">
        <v>2157</v>
      </c>
      <c r="F591" s="155" t="s">
        <v>1433</v>
      </c>
      <c r="G591" s="217" t="str">
        <f t="shared" si="8"/>
        <v>[VIP]_Heineken_Apr</v>
      </c>
      <c r="H591" s="350" t="s">
        <v>4187</v>
      </c>
      <c r="I591" s="155" t="s">
        <v>4188</v>
      </c>
      <c r="J591" s="293" t="s">
        <v>4189</v>
      </c>
      <c r="K591" s="159"/>
      <c r="L591" s="159"/>
      <c r="M591" s="159"/>
      <c r="N591" s="168"/>
      <c r="O591" s="159"/>
      <c r="P591" s="168"/>
      <c r="Q591" s="155" t="s">
        <v>4190</v>
      </c>
      <c r="R591" s="168"/>
      <c r="S591" s="168"/>
      <c r="T591" s="168"/>
      <c r="U591" s="155"/>
      <c r="V591" s="155" t="b">
        <v>0</v>
      </c>
      <c r="W591" s="333" t="s">
        <v>4191</v>
      </c>
      <c r="X591" s="168"/>
      <c r="Y591" s="173">
        <v>19534</v>
      </c>
      <c r="Z591" s="162" t="s">
        <v>2223</v>
      </c>
      <c r="AA591" s="163" t="str">
        <f t="shared" si="9"/>
        <v>https://shopeefood.vn/bo-suu-tap/v-heineken</v>
      </c>
      <c r="AB591" s="163" t="str">
        <f t="shared" si="10"/>
        <v>https://shopeefood.shopee.vn/bo-suu-tap/v-heineken</v>
      </c>
    </row>
    <row r="592" spans="1:28" ht="60">
      <c r="A592" s="151" t="s">
        <v>4192</v>
      </c>
      <c r="B592" s="152"/>
      <c r="C592" s="152" t="s">
        <v>2156</v>
      </c>
      <c r="D592" s="176" t="s">
        <v>209</v>
      </c>
      <c r="E592" s="243" t="s">
        <v>2157</v>
      </c>
      <c r="F592" s="155" t="s">
        <v>4192</v>
      </c>
      <c r="G592" s="217" t="str">
        <f t="shared" si="8"/>
        <v>[VIP]_Heineken_May</v>
      </c>
      <c r="H592" s="350" t="s">
        <v>4193</v>
      </c>
      <c r="I592" s="183" t="s">
        <v>4194</v>
      </c>
      <c r="J592" s="293" t="s">
        <v>4189</v>
      </c>
      <c r="K592" s="162"/>
      <c r="L592" s="162"/>
      <c r="M592" s="162"/>
      <c r="N592" s="169"/>
      <c r="O592" s="183"/>
      <c r="P592" s="169"/>
      <c r="Q592" s="155" t="s">
        <v>4195</v>
      </c>
      <c r="R592" s="177"/>
      <c r="S592" s="177"/>
      <c r="T592" s="177"/>
      <c r="U592" s="155"/>
      <c r="V592" s="155" t="b">
        <v>0</v>
      </c>
      <c r="W592" s="333" t="s">
        <v>4192</v>
      </c>
      <c r="X592" s="168"/>
      <c r="Y592" s="173">
        <v>20086</v>
      </c>
      <c r="Z592" s="162" t="s">
        <v>4196</v>
      </c>
      <c r="AA592" s="163" t="str">
        <f t="shared" si="9"/>
        <v>https://shopeefood.vn/bo-suu-tap/v--heineken</v>
      </c>
      <c r="AB592" s="163" t="str">
        <f t="shared" si="10"/>
        <v>https://shopeefood.shopee.vn/bo-suu-tap/v--heineken</v>
      </c>
    </row>
    <row r="593" spans="1:28" ht="60">
      <c r="A593" s="151" t="s">
        <v>4197</v>
      </c>
      <c r="B593" s="152"/>
      <c r="C593" s="152" t="s">
        <v>2156</v>
      </c>
      <c r="D593" s="176" t="s">
        <v>209</v>
      </c>
      <c r="E593" s="243" t="s">
        <v>2157</v>
      </c>
      <c r="F593" s="155" t="s">
        <v>4197</v>
      </c>
      <c r="G593" s="217" t="str">
        <f t="shared" si="8"/>
        <v>[VIP]_Heineken_Jun</v>
      </c>
      <c r="H593" s="350" t="s">
        <v>4198</v>
      </c>
      <c r="I593" s="183" t="s">
        <v>4199</v>
      </c>
      <c r="J593" s="293" t="s">
        <v>4189</v>
      </c>
      <c r="K593" s="162"/>
      <c r="L593" s="162"/>
      <c r="M593" s="162"/>
      <c r="N593" s="169"/>
      <c r="O593" s="183"/>
      <c r="P593" s="169"/>
      <c r="Q593" s="155" t="s">
        <v>4200</v>
      </c>
      <c r="R593" s="177"/>
      <c r="S593" s="177"/>
      <c r="T593" s="177"/>
      <c r="U593" s="155"/>
      <c r="V593" s="155" t="b">
        <v>0</v>
      </c>
      <c r="W593" s="333" t="s">
        <v>4201</v>
      </c>
      <c r="X593" s="168"/>
      <c r="Y593" s="173">
        <v>20086</v>
      </c>
      <c r="Z593" s="162" t="s">
        <v>4196</v>
      </c>
      <c r="AA593" s="163" t="str">
        <f t="shared" si="9"/>
        <v>https://shopeefood.vn/bo-suu-tap/v--heineken</v>
      </c>
      <c r="AB593" s="163" t="str">
        <f t="shared" si="10"/>
        <v>https://shopeefood.shopee.vn/bo-suu-tap/v--heineken</v>
      </c>
    </row>
    <row r="594" spans="1:28" ht="240">
      <c r="A594" s="151" t="s">
        <v>1433</v>
      </c>
      <c r="B594" s="152"/>
      <c r="C594" s="152" t="s">
        <v>706</v>
      </c>
      <c r="D594" s="176" t="s">
        <v>213</v>
      </c>
      <c r="E594" s="191" t="s">
        <v>707</v>
      </c>
      <c r="F594" s="176" t="s">
        <v>1433</v>
      </c>
      <c r="G594" s="217" t="str">
        <f t="shared" si="8"/>
        <v>[Win 2]_Hot &amp; Cold_foody_Apr</v>
      </c>
      <c r="H594" s="350" t="s">
        <v>4202</v>
      </c>
      <c r="I594" s="159" t="s">
        <v>4203</v>
      </c>
      <c r="J594" s="225" t="s">
        <v>710</v>
      </c>
      <c r="K594" s="159"/>
      <c r="L594" s="157" t="s">
        <v>711</v>
      </c>
      <c r="M594" s="193" t="s">
        <v>4204</v>
      </c>
      <c r="N594" s="176" t="s">
        <v>4205</v>
      </c>
      <c r="O594" s="193" t="s">
        <v>4206</v>
      </c>
      <c r="P594" s="168"/>
      <c r="Q594" s="193" t="s">
        <v>4207</v>
      </c>
      <c r="R594" s="177"/>
      <c r="S594" s="177"/>
      <c r="T594" s="177"/>
      <c r="U594" s="155" t="s">
        <v>696</v>
      </c>
      <c r="V594" s="155" t="b">
        <v>1</v>
      </c>
      <c r="W594" s="179" t="s">
        <v>4208</v>
      </c>
      <c r="X594" s="168"/>
      <c r="Y594" s="173">
        <v>19766</v>
      </c>
      <c r="Z594" s="162" t="s">
        <v>4209</v>
      </c>
      <c r="AA594" s="163" t="str">
        <f t="shared" si="9"/>
        <v>https://shopeefood.vn/bo-suu-tap/w2-hot-cold</v>
      </c>
      <c r="AB594" s="163" t="str">
        <f t="shared" si="10"/>
        <v>https://shopeefood.shopee.vn/bo-suu-tap/w2-hot-cold</v>
      </c>
    </row>
    <row r="595" spans="1:28" ht="165">
      <c r="A595" s="151" t="s">
        <v>1433</v>
      </c>
      <c r="B595" s="152"/>
      <c r="C595" s="152" t="s">
        <v>2156</v>
      </c>
      <c r="D595" s="152" t="s">
        <v>209</v>
      </c>
      <c r="E595" s="180" t="s">
        <v>4210</v>
      </c>
      <c r="F595" s="155" t="s">
        <v>1433</v>
      </c>
      <c r="G595" s="217" t="str">
        <f t="shared" si="8"/>
        <v>[VIP]_Carlsberg_Apr</v>
      </c>
      <c r="H595" s="350" t="s">
        <v>4211</v>
      </c>
      <c r="I595" s="183" t="s">
        <v>4212</v>
      </c>
      <c r="J595" s="427" t="s">
        <v>4213</v>
      </c>
      <c r="K595" s="162"/>
      <c r="L595" s="162"/>
      <c r="M595" s="162"/>
      <c r="N595" s="169"/>
      <c r="O595" s="183"/>
      <c r="P595" s="169"/>
      <c r="Q595" s="183" t="s">
        <v>4214</v>
      </c>
      <c r="R595" s="177"/>
      <c r="S595" s="177"/>
      <c r="T595" s="177"/>
      <c r="U595" s="155"/>
      <c r="V595" s="155" t="b">
        <v>0</v>
      </c>
      <c r="W595" s="179" t="s">
        <v>4215</v>
      </c>
      <c r="X595" s="168"/>
      <c r="Y595" s="173">
        <v>19871</v>
      </c>
      <c r="Z595" s="162" t="s">
        <v>4216</v>
      </c>
      <c r="AA595" s="163" t="str">
        <f t="shared" si="9"/>
        <v>https://shopeefood.vn/bo-suu-tap/v-carlsberg</v>
      </c>
      <c r="AB595" s="163" t="str">
        <f t="shared" si="10"/>
        <v>https://shopeefood.shopee.vn/bo-suu-tap/v-carlsberg</v>
      </c>
    </row>
    <row r="596" spans="1:28" ht="240">
      <c r="A596" s="151" t="s">
        <v>4192</v>
      </c>
      <c r="B596" s="152"/>
      <c r="C596" s="152" t="s">
        <v>2156</v>
      </c>
      <c r="D596" s="152" t="s">
        <v>207</v>
      </c>
      <c r="E596" s="180" t="s">
        <v>4210</v>
      </c>
      <c r="F596" s="155" t="s">
        <v>4217</v>
      </c>
      <c r="G596" s="217" t="str">
        <f t="shared" si="8"/>
        <v>[SuperVIP]_Carlsberg_May_Compensation</v>
      </c>
      <c r="H596" s="350" t="s">
        <v>4218</v>
      </c>
      <c r="I596" s="183" t="s">
        <v>4219</v>
      </c>
      <c r="J596" s="428" t="s">
        <v>4213</v>
      </c>
      <c r="K596" s="162"/>
      <c r="L596" s="162"/>
      <c r="M596" s="162"/>
      <c r="N596" s="169"/>
      <c r="O596" s="183"/>
      <c r="P596" s="169"/>
      <c r="Q596" s="183" t="s">
        <v>4220</v>
      </c>
      <c r="R596" s="177"/>
      <c r="S596" s="177"/>
      <c r="T596" s="177"/>
      <c r="U596" s="155"/>
      <c r="V596" s="155" t="b">
        <v>0</v>
      </c>
      <c r="W596" s="179" t="s">
        <v>4221</v>
      </c>
      <c r="X596" s="168"/>
      <c r="Y596" s="173">
        <v>20163</v>
      </c>
      <c r="Z596" s="162" t="s">
        <v>4222</v>
      </c>
      <c r="AA596" s="163" t="str">
        <f t="shared" si="9"/>
        <v>https://shopeefood.vn/bo-suu-tap/sv-carlsberg</v>
      </c>
      <c r="AB596" s="163" t="str">
        <f t="shared" si="10"/>
        <v>https://shopeefood.shopee.vn/bo-suu-tap/sv-carlsberg</v>
      </c>
    </row>
    <row r="597" spans="1:28" ht="105">
      <c r="A597" s="151" t="s">
        <v>4192</v>
      </c>
      <c r="B597" s="152"/>
      <c r="C597" s="152" t="s">
        <v>2156</v>
      </c>
      <c r="D597" s="152" t="s">
        <v>209</v>
      </c>
      <c r="E597" s="180" t="s">
        <v>2165</v>
      </c>
      <c r="F597" s="155" t="s">
        <v>4192</v>
      </c>
      <c r="G597" s="217" t="str">
        <f t="shared" si="8"/>
        <v>[VIP]_NutiFood Ngôi Nhà Dinh Dưỡng_May</v>
      </c>
      <c r="H597" s="350" t="s">
        <v>4223</v>
      </c>
      <c r="I597" s="183" t="s">
        <v>4219</v>
      </c>
      <c r="J597" s="428" t="s">
        <v>4224</v>
      </c>
      <c r="K597" s="162"/>
      <c r="L597" s="162"/>
      <c r="M597" s="162"/>
      <c r="N597" s="169"/>
      <c r="O597" s="183"/>
      <c r="P597" s="169"/>
      <c r="Q597" s="183" t="s">
        <v>4225</v>
      </c>
      <c r="R597" s="183" t="s">
        <v>4226</v>
      </c>
      <c r="S597" s="183" t="s">
        <v>4227</v>
      </c>
      <c r="T597" s="183" t="s">
        <v>4228</v>
      </c>
      <c r="U597" s="155"/>
      <c r="V597" s="155" t="b">
        <v>0</v>
      </c>
      <c r="W597" s="179" t="s">
        <v>4229</v>
      </c>
      <c r="X597" s="168"/>
      <c r="Y597" s="173">
        <v>20150</v>
      </c>
      <c r="Z597" s="162" t="s">
        <v>4230</v>
      </c>
      <c r="AA597" s="163" t="str">
        <f t="shared" si="9"/>
        <v>https://shopeefood.vn/bo-suu-tap/v-nutifood-25</v>
      </c>
      <c r="AB597" s="163" t="str">
        <f t="shared" si="10"/>
        <v>https://shopeefood.shopee.vn/bo-suu-tap/v-nutifood-25</v>
      </c>
    </row>
    <row r="598" spans="1:28" ht="90">
      <c r="A598" s="151" t="s">
        <v>4197</v>
      </c>
      <c r="B598" s="152"/>
      <c r="C598" s="152" t="s">
        <v>2156</v>
      </c>
      <c r="D598" s="152" t="s">
        <v>209</v>
      </c>
      <c r="E598" s="180" t="s">
        <v>2165</v>
      </c>
      <c r="F598" s="155" t="s">
        <v>4197</v>
      </c>
      <c r="G598" s="217" t="str">
        <f t="shared" si="8"/>
        <v>[VIP]_NutiFood Ngôi Nhà Dinh Dưỡng_Jun</v>
      </c>
      <c r="H598" s="350" t="s">
        <v>4231</v>
      </c>
      <c r="I598" s="183" t="s">
        <v>4232</v>
      </c>
      <c r="J598" s="428" t="s">
        <v>4224</v>
      </c>
      <c r="K598" s="162"/>
      <c r="L598" s="162"/>
      <c r="M598" s="162"/>
      <c r="N598" s="169"/>
      <c r="O598" s="183"/>
      <c r="P598" s="169"/>
      <c r="Q598" s="183" t="s">
        <v>4233</v>
      </c>
      <c r="R598" s="183" t="s">
        <v>4233</v>
      </c>
      <c r="S598" s="183" t="s">
        <v>4233</v>
      </c>
      <c r="T598" s="183" t="s">
        <v>4234</v>
      </c>
      <c r="U598" s="155"/>
      <c r="V598" s="155" t="b">
        <v>0</v>
      </c>
      <c r="W598" s="170" t="s">
        <v>4235</v>
      </c>
      <c r="X598" s="168"/>
      <c r="Y598" s="173">
        <v>20150</v>
      </c>
      <c r="Z598" s="162" t="s">
        <v>4230</v>
      </c>
      <c r="AA598" s="163" t="str">
        <f t="shared" si="9"/>
        <v>https://shopeefood.vn/bo-suu-tap/v-nutifood-25</v>
      </c>
      <c r="AB598" s="163" t="str">
        <f t="shared" si="10"/>
        <v>https://shopeefood.shopee.vn/bo-suu-tap/v-nutifood-25</v>
      </c>
    </row>
    <row r="599" spans="1:28" ht="120">
      <c r="A599" s="151" t="s">
        <v>1433</v>
      </c>
      <c r="B599" s="152"/>
      <c r="C599" s="152" t="s">
        <v>706</v>
      </c>
      <c r="D599" s="176" t="s">
        <v>222</v>
      </c>
      <c r="E599" s="191" t="s">
        <v>1226</v>
      </c>
      <c r="F599" s="176" t="s">
        <v>3986</v>
      </c>
      <c r="G599" s="217" t="str">
        <f t="shared" si="8"/>
        <v>[Alacarte CB]_Cơm Gà Xối Mỡ 142_Apr.CB3</v>
      </c>
      <c r="H599" s="350" t="s">
        <v>4236</v>
      </c>
      <c r="I599" s="193" t="s">
        <v>4237</v>
      </c>
      <c r="J599" s="225" t="s">
        <v>1229</v>
      </c>
      <c r="K599" s="159"/>
      <c r="L599" s="194" t="s">
        <v>1230</v>
      </c>
      <c r="M599" s="159"/>
      <c r="N599" s="168"/>
      <c r="O599" s="171" t="s">
        <v>4238</v>
      </c>
      <c r="P599" s="168"/>
      <c r="Q599" s="193" t="s">
        <v>4239</v>
      </c>
      <c r="R599" s="177"/>
      <c r="S599" s="177"/>
      <c r="T599" s="177"/>
      <c r="U599" s="155" t="s">
        <v>696</v>
      </c>
      <c r="V599" s="155" t="b">
        <v>0</v>
      </c>
      <c r="W599" s="179" t="s">
        <v>4240</v>
      </c>
      <c r="X599" s="168"/>
      <c r="Y599" s="173">
        <v>19803</v>
      </c>
      <c r="Z599" s="162" t="s">
        <v>4241</v>
      </c>
      <c r="AA599" s="163" t="str">
        <f t="shared" si="9"/>
        <v>https://shopeefood.vn/bo-suu-tap/a-com-ga-142</v>
      </c>
      <c r="AB599" s="163" t="str">
        <f t="shared" si="10"/>
        <v>https://shopeefood.shopee.vn/bo-suu-tap/a-com-ga-142</v>
      </c>
    </row>
    <row r="600" spans="1:28" ht="120">
      <c r="A600" s="151" t="s">
        <v>1433</v>
      </c>
      <c r="B600" s="152"/>
      <c r="C600" s="152" t="s">
        <v>706</v>
      </c>
      <c r="D600" s="176" t="s">
        <v>222</v>
      </c>
      <c r="E600" s="191" t="s">
        <v>1226</v>
      </c>
      <c r="F600" s="155" t="s">
        <v>3995</v>
      </c>
      <c r="G600" s="217" t="str">
        <f t="shared" si="8"/>
        <v>[Alacarte CB]_Cơm Gà Xối Mỡ 142_Apr.CB2</v>
      </c>
      <c r="H600" s="350" t="s">
        <v>4242</v>
      </c>
      <c r="I600" s="193" t="s">
        <v>4243</v>
      </c>
      <c r="J600" s="225" t="s">
        <v>1229</v>
      </c>
      <c r="K600" s="159"/>
      <c r="L600" s="157"/>
      <c r="M600" s="159"/>
      <c r="N600" s="168"/>
      <c r="O600" s="155" t="s">
        <v>4244</v>
      </c>
      <c r="P600" s="168"/>
      <c r="Q600" s="193" t="s">
        <v>4245</v>
      </c>
      <c r="R600" s="177"/>
      <c r="S600" s="177"/>
      <c r="T600" s="177"/>
      <c r="U600" s="155" t="s">
        <v>696</v>
      </c>
      <c r="V600" s="155" t="b">
        <v>0</v>
      </c>
      <c r="W600" s="179" t="s">
        <v>4246</v>
      </c>
      <c r="X600" s="168"/>
      <c r="Y600" s="173">
        <v>19355</v>
      </c>
      <c r="Z600" s="162" t="s">
        <v>3005</v>
      </c>
      <c r="AA600" s="163" t="str">
        <f t="shared" si="9"/>
        <v>https://shopeefood.vn/bo-suu-tap/a-com-ga-xoi-mo-142</v>
      </c>
      <c r="AB600" s="163" t="str">
        <f t="shared" si="10"/>
        <v>https://shopeefood.shopee.vn/bo-suu-tap/a-com-ga-xoi-mo-142</v>
      </c>
    </row>
    <row r="601" spans="1:28" ht="225">
      <c r="A601" s="151" t="s">
        <v>1433</v>
      </c>
      <c r="B601" s="152"/>
      <c r="C601" s="152" t="s">
        <v>970</v>
      </c>
      <c r="D601" s="152" t="s">
        <v>201</v>
      </c>
      <c r="E601" s="180" t="s">
        <v>403</v>
      </c>
      <c r="F601" s="429" t="s">
        <v>4247</v>
      </c>
      <c r="G601" s="217" t="str">
        <f t="shared" si="8"/>
        <v>[SJBP]_The Coffee House_4.4</v>
      </c>
      <c r="H601" s="350" t="s">
        <v>4248</v>
      </c>
      <c r="I601" s="283">
        <v>45751</v>
      </c>
      <c r="J601" s="342" t="s">
        <v>1669</v>
      </c>
      <c r="K601" s="162"/>
      <c r="L601" s="184" t="s">
        <v>4249</v>
      </c>
      <c r="M601" s="162" t="s">
        <v>4250</v>
      </c>
      <c r="N601" s="162" t="s">
        <v>4251</v>
      </c>
      <c r="O601" s="183" t="s">
        <v>4252</v>
      </c>
      <c r="P601" s="169"/>
      <c r="Q601" s="183"/>
      <c r="R601" s="177"/>
      <c r="S601" s="177"/>
      <c r="T601" s="177"/>
      <c r="U601" s="155"/>
      <c r="V601" s="155" t="b">
        <v>0</v>
      </c>
      <c r="W601" s="179" t="s">
        <v>4253</v>
      </c>
      <c r="X601" s="168"/>
      <c r="Y601" s="173">
        <v>19683</v>
      </c>
      <c r="Z601" s="162" t="s">
        <v>4254</v>
      </c>
      <c r="AA601" s="163" t="str">
        <f t="shared" si="9"/>
        <v>https://shopeefood.vn/bo-suu-tap/sj-tch-29k</v>
      </c>
      <c r="AB601" s="163" t="str">
        <f t="shared" si="10"/>
        <v>https://shopeefood.shopee.vn/bo-suu-tap/sj-tch-29k</v>
      </c>
    </row>
    <row r="602" spans="1:28" ht="120">
      <c r="A602" s="151" t="s">
        <v>1433</v>
      </c>
      <c r="B602" s="152"/>
      <c r="C602" s="152" t="s">
        <v>706</v>
      </c>
      <c r="D602" s="176" t="s">
        <v>213</v>
      </c>
      <c r="E602" s="191" t="s">
        <v>1097</v>
      </c>
      <c r="F602" s="176" t="s">
        <v>1433</v>
      </c>
      <c r="G602" s="217" t="str">
        <f t="shared" si="8"/>
        <v>[Win 2]_Trà Sữa Sunday Basic_Apr</v>
      </c>
      <c r="H602" s="430" t="s">
        <v>4255</v>
      </c>
      <c r="I602" s="159" t="s">
        <v>4256</v>
      </c>
      <c r="J602" s="225" t="s">
        <v>1100</v>
      </c>
      <c r="K602" s="157"/>
      <c r="L602" s="157"/>
      <c r="M602" s="159"/>
      <c r="N602" s="168"/>
      <c r="O602" s="155" t="s">
        <v>1057</v>
      </c>
      <c r="P602" s="168"/>
      <c r="Q602" s="192" t="s">
        <v>4257</v>
      </c>
      <c r="R602" s="177"/>
      <c r="S602" s="177"/>
      <c r="T602" s="177"/>
      <c r="U602" s="155" t="s">
        <v>725</v>
      </c>
      <c r="V602" s="155" t="b">
        <v>1</v>
      </c>
      <c r="W602" s="170" t="s">
        <v>1514</v>
      </c>
      <c r="X602" s="168"/>
      <c r="Y602" s="173">
        <v>19754</v>
      </c>
      <c r="Z602" s="162" t="s">
        <v>4258</v>
      </c>
      <c r="AA602" s="163" t="str">
        <f t="shared" si="9"/>
        <v>https://shopeefood.vn/bo-suu-tap/w2-sundaybasic-50k</v>
      </c>
      <c r="AB602" s="163" t="str">
        <f t="shared" si="10"/>
        <v>https://shopeefood.shopee.vn/bo-suu-tap/w2-sundaybasic-50k</v>
      </c>
    </row>
    <row r="603" spans="1:28" ht="75">
      <c r="A603" s="151" t="s">
        <v>1433</v>
      </c>
      <c r="B603" s="152"/>
      <c r="C603" s="152" t="s">
        <v>717</v>
      </c>
      <c r="D603" s="155" t="s">
        <v>222</v>
      </c>
      <c r="E603" s="162" t="s">
        <v>806</v>
      </c>
      <c r="F603" s="176" t="s">
        <v>3986</v>
      </c>
      <c r="G603" s="217" t="str">
        <f t="shared" si="8"/>
        <v>[Alacarte CB]_Trà sữa Sharetea - The Alley_Apr.CB3</v>
      </c>
      <c r="H603" s="350" t="s">
        <v>4259</v>
      </c>
      <c r="I603" s="162" t="s">
        <v>4260</v>
      </c>
      <c r="J603" s="346" t="s">
        <v>809</v>
      </c>
      <c r="K603" s="162"/>
      <c r="L603" s="162"/>
      <c r="M603" s="162"/>
      <c r="N603" s="169"/>
      <c r="O603" s="196" t="s">
        <v>4261</v>
      </c>
      <c r="P603" s="169"/>
      <c r="Q603" s="162"/>
      <c r="R603" s="155" t="s">
        <v>4262</v>
      </c>
      <c r="S603" s="168"/>
      <c r="T603" s="177"/>
      <c r="U603" s="155" t="s">
        <v>696</v>
      </c>
      <c r="V603" s="155" t="b">
        <v>0</v>
      </c>
      <c r="W603" s="179" t="s">
        <v>4263</v>
      </c>
      <c r="X603" s="168"/>
      <c r="Y603" s="173">
        <v>19714</v>
      </c>
      <c r="Z603" s="162" t="s">
        <v>4264</v>
      </c>
      <c r="AA603" s="163" t="str">
        <f t="shared" si="9"/>
        <v>https://shopeefood.vn/bo-suu-tap/a-sharetea-50k</v>
      </c>
      <c r="AB603" s="163" t="str">
        <f t="shared" si="10"/>
        <v>https://shopeefood.shopee.vn/bo-suu-tap/a-sharetea-50k</v>
      </c>
    </row>
    <row r="604" spans="1:28" ht="75">
      <c r="A604" s="151" t="s">
        <v>1433</v>
      </c>
      <c r="B604" s="152"/>
      <c r="C604" s="152" t="s">
        <v>717</v>
      </c>
      <c r="D604" s="155" t="s">
        <v>222</v>
      </c>
      <c r="E604" s="162" t="s">
        <v>806</v>
      </c>
      <c r="F604" s="176" t="s">
        <v>3995</v>
      </c>
      <c r="G604" s="217" t="str">
        <f t="shared" si="8"/>
        <v>[Alacarte CB]_Trà sữa Sharetea - The Alley_Apr.CB2</v>
      </c>
      <c r="H604" s="350" t="s">
        <v>4265</v>
      </c>
      <c r="I604" s="162" t="s">
        <v>4266</v>
      </c>
      <c r="J604" s="346" t="s">
        <v>809</v>
      </c>
      <c r="K604" s="162"/>
      <c r="L604" s="162"/>
      <c r="M604" s="162"/>
      <c r="N604" s="169"/>
      <c r="O604" s="183" t="s">
        <v>4267</v>
      </c>
      <c r="P604" s="169"/>
      <c r="Q604" s="183"/>
      <c r="R604" s="176" t="s">
        <v>4268</v>
      </c>
      <c r="S604" s="177"/>
      <c r="T604" s="177"/>
      <c r="U604" s="155" t="s">
        <v>696</v>
      </c>
      <c r="V604" s="155" t="b">
        <v>0</v>
      </c>
      <c r="W604" s="179" t="s">
        <v>4269</v>
      </c>
      <c r="X604" s="168"/>
      <c r="Y604" s="173">
        <v>19519</v>
      </c>
      <c r="Z604" s="162" t="s">
        <v>3316</v>
      </c>
      <c r="AA604" s="163" t="str">
        <f t="shared" si="9"/>
        <v>https://shopeefood.vn/bo-suu-tap/a-sharetea---the-alley</v>
      </c>
      <c r="AB604" s="163" t="str">
        <f t="shared" si="10"/>
        <v>https://shopeefood.shopee.vn/bo-suu-tap/a-sharetea---the-alley</v>
      </c>
    </row>
    <row r="605" spans="1:28" ht="90">
      <c r="A605" s="151" t="s">
        <v>1433</v>
      </c>
      <c r="B605" s="152"/>
      <c r="C605" s="152" t="s">
        <v>717</v>
      </c>
      <c r="D605" s="155" t="s">
        <v>222</v>
      </c>
      <c r="E605" s="431" t="s">
        <v>1065</v>
      </c>
      <c r="F605" s="176" t="s">
        <v>3617</v>
      </c>
      <c r="G605" s="217" t="str">
        <f t="shared" si="8"/>
        <v>[Alacarte CB]_The Alley_Apr.CB4</v>
      </c>
      <c r="H605" s="432" t="s">
        <v>4270</v>
      </c>
      <c r="I605" s="155" t="s">
        <v>4271</v>
      </c>
      <c r="J605" s="227" t="s">
        <v>2467</v>
      </c>
      <c r="K605" s="157"/>
      <c r="L605" s="195"/>
      <c r="M605" s="159"/>
      <c r="N605" s="168"/>
      <c r="O605" s="196" t="s">
        <v>4272</v>
      </c>
      <c r="P605" s="168"/>
      <c r="Q605" s="159"/>
      <c r="R605" s="176" t="s">
        <v>4273</v>
      </c>
      <c r="S605" s="177"/>
      <c r="T605" s="177"/>
      <c r="U605" s="155" t="s">
        <v>696</v>
      </c>
      <c r="V605" s="155" t="b">
        <v>1</v>
      </c>
      <c r="W605" s="179" t="s">
        <v>4274</v>
      </c>
      <c r="X605" s="168"/>
      <c r="Y605" s="173">
        <v>19762</v>
      </c>
      <c r="Z605" s="162" t="s">
        <v>4275</v>
      </c>
      <c r="AA605" s="163" t="str">
        <f t="shared" si="9"/>
        <v>https://shopeefood.vn/bo-suu-tap/a-alley-50k</v>
      </c>
      <c r="AB605" s="163" t="str">
        <f t="shared" si="10"/>
        <v>https://shopeefood.shopee.vn/bo-suu-tap/a-alley-50k</v>
      </c>
    </row>
    <row r="606" spans="1:28" ht="90">
      <c r="A606" s="151" t="s">
        <v>1433</v>
      </c>
      <c r="B606" s="152"/>
      <c r="C606" s="152" t="s">
        <v>717</v>
      </c>
      <c r="D606" s="155" t="s">
        <v>222</v>
      </c>
      <c r="E606" s="431" t="s">
        <v>1065</v>
      </c>
      <c r="F606" s="176" t="s">
        <v>3611</v>
      </c>
      <c r="G606" s="217" t="str">
        <f t="shared" si="8"/>
        <v>[Alacarte CB]_The Alley_Apr.CB1</v>
      </c>
      <c r="H606" s="432" t="s">
        <v>4276</v>
      </c>
      <c r="I606" s="155" t="s">
        <v>4277</v>
      </c>
      <c r="J606" s="293" t="s">
        <v>2467</v>
      </c>
      <c r="K606" s="157"/>
      <c r="L606" s="195"/>
      <c r="M606" s="159"/>
      <c r="N606" s="168"/>
      <c r="O606" s="183" t="s">
        <v>4278</v>
      </c>
      <c r="P606" s="168"/>
      <c r="Q606" s="159"/>
      <c r="R606" s="176" t="s">
        <v>4279</v>
      </c>
      <c r="S606" s="177"/>
      <c r="T606" s="177"/>
      <c r="U606" s="155" t="s">
        <v>696</v>
      </c>
      <c r="V606" s="155" t="b">
        <v>1</v>
      </c>
      <c r="W606" s="179" t="s">
        <v>4274</v>
      </c>
      <c r="X606" s="168"/>
      <c r="Y606" s="173">
        <v>19851</v>
      </c>
      <c r="Z606" s="162" t="s">
        <v>4280</v>
      </c>
      <c r="AA606" s="163" t="str">
        <f t="shared" si="9"/>
        <v>https://shopeefood.vn/bo-suu-tap/a-alley-04</v>
      </c>
      <c r="AB606" s="163" t="str">
        <f t="shared" si="10"/>
        <v>https://shopeefood.shopee.vn/bo-suu-tap/a-alley-04</v>
      </c>
    </row>
    <row r="607" spans="1:28" ht="90">
      <c r="A607" s="151" t="s">
        <v>1433</v>
      </c>
      <c r="B607" s="152"/>
      <c r="C607" s="152" t="s">
        <v>717</v>
      </c>
      <c r="D607" s="155" t="s">
        <v>222</v>
      </c>
      <c r="E607" s="431" t="s">
        <v>1065</v>
      </c>
      <c r="F607" s="176" t="s">
        <v>3995</v>
      </c>
      <c r="G607" s="217" t="str">
        <f t="shared" si="8"/>
        <v>[Alacarte CB]_The Alley_Apr.CB2</v>
      </c>
      <c r="H607" s="432" t="s">
        <v>4281</v>
      </c>
      <c r="I607" s="183" t="s">
        <v>4282</v>
      </c>
      <c r="J607" s="293" t="s">
        <v>2467</v>
      </c>
      <c r="K607" s="157"/>
      <c r="L607" s="195"/>
      <c r="M607" s="159"/>
      <c r="N607" s="168"/>
      <c r="O607" s="183" t="s">
        <v>4278</v>
      </c>
      <c r="P607" s="168"/>
      <c r="Q607" s="159"/>
      <c r="R607" s="176" t="s">
        <v>4283</v>
      </c>
      <c r="S607" s="177"/>
      <c r="T607" s="177"/>
      <c r="U607" s="155" t="s">
        <v>696</v>
      </c>
      <c r="V607" s="155" t="b">
        <v>1</v>
      </c>
      <c r="W607" s="179" t="s">
        <v>4274</v>
      </c>
      <c r="X607" s="168"/>
      <c r="Y607" s="173">
        <v>19789</v>
      </c>
      <c r="Z607" s="162" t="s">
        <v>4284</v>
      </c>
      <c r="AA607" s="163" t="str">
        <f t="shared" si="9"/>
        <v>https://shopeefood.vn/bo-suu-tap/a-alley-deal-50</v>
      </c>
      <c r="AB607" s="163" t="str">
        <f t="shared" si="10"/>
        <v>https://shopeefood.shopee.vn/bo-suu-tap/a-alley-deal-50</v>
      </c>
    </row>
    <row r="608" spans="1:28" ht="90">
      <c r="A608" s="151" t="s">
        <v>1433</v>
      </c>
      <c r="B608" s="152"/>
      <c r="C608" s="152" t="s">
        <v>717</v>
      </c>
      <c r="D608" s="155" t="s">
        <v>222</v>
      </c>
      <c r="E608" s="431" t="s">
        <v>1065</v>
      </c>
      <c r="F608" s="176" t="s">
        <v>3986</v>
      </c>
      <c r="G608" s="217" t="str">
        <f t="shared" si="8"/>
        <v>[Alacarte CB]_The Alley_Apr.CB3</v>
      </c>
      <c r="H608" s="432" t="s">
        <v>4285</v>
      </c>
      <c r="I608" s="183" t="s">
        <v>4286</v>
      </c>
      <c r="J608" s="346" t="s">
        <v>2467</v>
      </c>
      <c r="K608" s="162"/>
      <c r="L608" s="162"/>
      <c r="M608" s="162"/>
      <c r="N608" s="169"/>
      <c r="O608" s="183" t="s">
        <v>4278</v>
      </c>
      <c r="P608" s="169"/>
      <c r="Q608" s="183"/>
      <c r="R608" s="176" t="s">
        <v>4287</v>
      </c>
      <c r="S608" s="177"/>
      <c r="T608" s="177"/>
      <c r="U608" s="155" t="s">
        <v>696</v>
      </c>
      <c r="V608" s="155" t="b">
        <v>1</v>
      </c>
      <c r="W608" s="179" t="s">
        <v>4274</v>
      </c>
      <c r="X608" s="168"/>
      <c r="Y608" s="173">
        <v>19830</v>
      </c>
      <c r="Z608" s="162" t="s">
        <v>4288</v>
      </c>
      <c r="AA608" s="163" t="str">
        <f t="shared" si="9"/>
        <v>https://shopeefood.vn/bo-suu-tap/a-trs-alley</v>
      </c>
      <c r="AB608" s="163" t="str">
        <f t="shared" si="10"/>
        <v>https://shopeefood.shopee.vn/bo-suu-tap/a-trs-alley</v>
      </c>
    </row>
    <row r="609" spans="1:28" ht="150">
      <c r="A609" s="151" t="s">
        <v>1433</v>
      </c>
      <c r="B609" s="152"/>
      <c r="C609" s="152" t="s">
        <v>717</v>
      </c>
      <c r="D609" s="155" t="s">
        <v>222</v>
      </c>
      <c r="E609" s="162" t="s">
        <v>2193</v>
      </c>
      <c r="F609" s="176" t="s">
        <v>3995</v>
      </c>
      <c r="G609" s="217" t="str">
        <f t="shared" si="8"/>
        <v>[Alacarte CB]_FLYCHEF_Apr.CB2</v>
      </c>
      <c r="H609" s="433" t="s">
        <v>4289</v>
      </c>
      <c r="I609" s="183" t="s">
        <v>4290</v>
      </c>
      <c r="J609" s="342" t="s">
        <v>3279</v>
      </c>
      <c r="K609" s="162"/>
      <c r="L609" s="209" t="s">
        <v>4291</v>
      </c>
      <c r="M609" s="162"/>
      <c r="N609" s="169"/>
      <c r="O609" s="196" t="s">
        <v>4292</v>
      </c>
      <c r="P609" s="169"/>
      <c r="Q609" s="162"/>
      <c r="R609" s="176" t="s">
        <v>4293</v>
      </c>
      <c r="S609" s="177"/>
      <c r="T609" s="177"/>
      <c r="U609" s="155" t="s">
        <v>696</v>
      </c>
      <c r="V609" s="155" t="b">
        <v>0</v>
      </c>
      <c r="W609" s="179" t="s">
        <v>4294</v>
      </c>
      <c r="X609" s="168"/>
      <c r="Y609" s="173">
        <v>19713</v>
      </c>
      <c r="Z609" s="162" t="s">
        <v>4295</v>
      </c>
      <c r="AA609" s="163" t="str">
        <f t="shared" si="9"/>
        <v>https://shopeefood.vn/bo-suu-tap/a-flychef-22k</v>
      </c>
      <c r="AB609" s="163" t="str">
        <f t="shared" si="10"/>
        <v>https://shopeefood.shopee.vn/bo-suu-tap/a-flychef-22k</v>
      </c>
    </row>
    <row r="610" spans="1:28" ht="150">
      <c r="A610" s="151" t="s">
        <v>1433</v>
      </c>
      <c r="B610" s="152"/>
      <c r="C610" s="152" t="s">
        <v>717</v>
      </c>
      <c r="D610" s="155" t="s">
        <v>222</v>
      </c>
      <c r="E610" s="243" t="s">
        <v>2232</v>
      </c>
      <c r="F610" s="176" t="s">
        <v>3986</v>
      </c>
      <c r="G610" s="217" t="str">
        <f t="shared" si="8"/>
        <v>[Alacarte CB]_Guu Chicken - Gà Rán &amp; Cơm Gà_Apr.CB3</v>
      </c>
      <c r="H610" s="350" t="s">
        <v>4296</v>
      </c>
      <c r="I610" s="155" t="s">
        <v>4297</v>
      </c>
      <c r="J610" s="225" t="s">
        <v>2234</v>
      </c>
      <c r="K610" s="159"/>
      <c r="L610" s="157"/>
      <c r="M610" s="159"/>
      <c r="N610" s="168"/>
      <c r="O610" s="171" t="s">
        <v>4298</v>
      </c>
      <c r="P610" s="168"/>
      <c r="Q610" s="159"/>
      <c r="R610" s="168" t="s">
        <v>4299</v>
      </c>
      <c r="S610" s="177"/>
      <c r="T610" s="177"/>
      <c r="U610" s="155" t="s">
        <v>696</v>
      </c>
      <c r="V610" s="155" t="b">
        <v>1</v>
      </c>
      <c r="W610" s="179" t="s">
        <v>4300</v>
      </c>
      <c r="X610" s="168"/>
      <c r="Y610" s="173">
        <v>19755</v>
      </c>
      <c r="Z610" s="162" t="s">
        <v>4301</v>
      </c>
      <c r="AA610" s="163" t="str">
        <f t="shared" si="9"/>
        <v>https://shopeefood.vn/bo-suu-tap/a-guu-chicken-50</v>
      </c>
      <c r="AB610" s="163" t="str">
        <f t="shared" si="10"/>
        <v>https://shopeefood.shopee.vn/bo-suu-tap/a-guu-chicken-50</v>
      </c>
    </row>
    <row r="611" spans="1:28" ht="150">
      <c r="A611" s="151" t="s">
        <v>1433</v>
      </c>
      <c r="B611" s="152"/>
      <c r="C611" s="152" t="s">
        <v>717</v>
      </c>
      <c r="D611" s="155" t="s">
        <v>222</v>
      </c>
      <c r="E611" s="243" t="s">
        <v>2232</v>
      </c>
      <c r="F611" s="155" t="s">
        <v>4302</v>
      </c>
      <c r="G611" s="217" t="str">
        <f t="shared" si="8"/>
        <v>[Alacarte CB]_Guu Chicken - Gà Rán &amp; Cơm Gà_Apr.CB6</v>
      </c>
      <c r="H611" s="350" t="s">
        <v>4303</v>
      </c>
      <c r="I611" s="155" t="s">
        <v>3723</v>
      </c>
      <c r="J611" s="225" t="s">
        <v>2234</v>
      </c>
      <c r="K611" s="159"/>
      <c r="L611" s="157"/>
      <c r="M611" s="155"/>
      <c r="N611" s="155"/>
      <c r="O611" s="155" t="s">
        <v>4304</v>
      </c>
      <c r="P611" s="168"/>
      <c r="Q611" s="159"/>
      <c r="R611" s="197" t="s">
        <v>4305</v>
      </c>
      <c r="S611" s="177"/>
      <c r="T611" s="177"/>
      <c r="U611" s="155" t="s">
        <v>696</v>
      </c>
      <c r="V611" s="155" t="b">
        <v>1</v>
      </c>
      <c r="W611" s="179" t="s">
        <v>4306</v>
      </c>
      <c r="X611" s="168"/>
      <c r="Y611" s="173">
        <v>19428</v>
      </c>
      <c r="Z611" s="162" t="s">
        <v>3124</v>
      </c>
      <c r="AA611" s="163" t="str">
        <f t="shared" si="9"/>
        <v>https://shopeefood.vn/bo-suu-tap/a-guu-chicken</v>
      </c>
      <c r="AB611" s="163" t="str">
        <f t="shared" si="10"/>
        <v>https://shopeefood.shopee.vn/bo-suu-tap/a-guu-chicken</v>
      </c>
    </row>
    <row r="612" spans="1:28" ht="60">
      <c r="A612" s="151" t="s">
        <v>1433</v>
      </c>
      <c r="B612" s="152"/>
      <c r="C612" s="152" t="s">
        <v>717</v>
      </c>
      <c r="D612" s="155" t="s">
        <v>222</v>
      </c>
      <c r="E612" s="162" t="s">
        <v>1346</v>
      </c>
      <c r="F612" s="155" t="s">
        <v>3611</v>
      </c>
      <c r="G612" s="217" t="str">
        <f t="shared" si="8"/>
        <v>[Alacarte CB]_LaBoong - Trà Ô Long Làng LaBoong_Apr.CB1</v>
      </c>
      <c r="H612" s="434" t="s">
        <v>4307</v>
      </c>
      <c r="I612" s="183" t="s">
        <v>4308</v>
      </c>
      <c r="J612" s="342" t="s">
        <v>1348</v>
      </c>
      <c r="K612" s="162"/>
      <c r="L612" s="162"/>
      <c r="M612" s="162"/>
      <c r="N612" s="169"/>
      <c r="O612" s="196" t="s">
        <v>4309</v>
      </c>
      <c r="P612" s="169"/>
      <c r="Q612" s="162"/>
      <c r="R612" s="176" t="s">
        <v>4310</v>
      </c>
      <c r="S612" s="177"/>
      <c r="T612" s="177"/>
      <c r="U612" s="155" t="s">
        <v>696</v>
      </c>
      <c r="V612" s="155" t="b">
        <v>0</v>
      </c>
      <c r="W612" s="170" t="s">
        <v>4311</v>
      </c>
      <c r="X612" s="168"/>
      <c r="Y612" s="173">
        <v>19790</v>
      </c>
      <c r="Z612" s="162" t="s">
        <v>4312</v>
      </c>
      <c r="AA612" s="163" t="str">
        <f t="shared" si="9"/>
        <v>https://shopeefood.vn/bo-suu-tap/a-laboong-0d</v>
      </c>
      <c r="AB612" s="163" t="str">
        <f t="shared" si="10"/>
        <v>https://shopeefood.shopee.vn/bo-suu-tap/a-laboong-0d</v>
      </c>
    </row>
    <row r="613" spans="1:28" ht="120">
      <c r="A613" s="151" t="s">
        <v>1433</v>
      </c>
      <c r="B613" s="152"/>
      <c r="C613" s="152" t="s">
        <v>717</v>
      </c>
      <c r="D613" s="155" t="s">
        <v>222</v>
      </c>
      <c r="E613" s="243" t="s">
        <v>311</v>
      </c>
      <c r="F613" s="155" t="s">
        <v>4313</v>
      </c>
      <c r="G613" s="217" t="str">
        <f t="shared" si="8"/>
        <v>[Alacarte CB]_Hanuri - Món Ăn Hàn Quốc_Apr.CB9</v>
      </c>
      <c r="H613" s="430" t="s">
        <v>4314</v>
      </c>
      <c r="I613" s="159" t="s">
        <v>4315</v>
      </c>
      <c r="J613" s="235" t="s">
        <v>801</v>
      </c>
      <c r="K613" s="159"/>
      <c r="L613" s="159"/>
      <c r="M613" s="159"/>
      <c r="N613" s="168"/>
      <c r="O613" s="196" t="s">
        <v>4316</v>
      </c>
      <c r="P613" s="168"/>
      <c r="Q613" s="291" t="s">
        <v>4317</v>
      </c>
      <c r="R613" s="177"/>
      <c r="S613" s="177"/>
      <c r="T613" s="177"/>
      <c r="U613" s="155" t="s">
        <v>696</v>
      </c>
      <c r="V613" s="155" t="b">
        <v>0</v>
      </c>
      <c r="W613" s="170" t="s">
        <v>4318</v>
      </c>
      <c r="X613" s="168"/>
      <c r="Y613" s="173">
        <v>19522</v>
      </c>
      <c r="Z613" s="162" t="s">
        <v>3610</v>
      </c>
      <c r="AA613" s="163" t="str">
        <f t="shared" si="9"/>
        <v>https://shopeefood.vn/bo-suu-tap/a-hanuri</v>
      </c>
      <c r="AB613" s="163" t="str">
        <f t="shared" si="10"/>
        <v>https://shopeefood.shopee.vn/bo-suu-tap/a-hanuri</v>
      </c>
    </row>
    <row r="614" spans="1:28" ht="225">
      <c r="A614" s="151" t="s">
        <v>1433</v>
      </c>
      <c r="B614" s="152"/>
      <c r="C614" s="152" t="s">
        <v>717</v>
      </c>
      <c r="D614" s="155" t="s">
        <v>222</v>
      </c>
      <c r="E614" s="153" t="s">
        <v>4319</v>
      </c>
      <c r="F614" s="155" t="s">
        <v>3986</v>
      </c>
      <c r="G614" s="217" t="str">
        <f t="shared" si="8"/>
        <v>[Alacarte CB]_Cơm Niêu Văn Phòng &amp; Cơm Sinh Viên_Apr.CB3</v>
      </c>
      <c r="H614" s="350" t="s">
        <v>4320</v>
      </c>
      <c r="I614" s="159" t="s">
        <v>4266</v>
      </c>
      <c r="J614" s="225" t="s">
        <v>4321</v>
      </c>
      <c r="K614" s="159"/>
      <c r="L614" s="170" t="s">
        <v>4322</v>
      </c>
      <c r="M614" s="159" t="s">
        <v>4323</v>
      </c>
      <c r="N614" s="155" t="s">
        <v>3201</v>
      </c>
      <c r="O614" s="159"/>
      <c r="P614" s="168"/>
      <c r="Q614" s="159"/>
      <c r="R614" s="155" t="s">
        <v>4324</v>
      </c>
      <c r="S614" s="177"/>
      <c r="T614" s="177"/>
      <c r="U614" s="155" t="s">
        <v>696</v>
      </c>
      <c r="V614" s="155" t="b">
        <v>0</v>
      </c>
      <c r="W614" s="179" t="s">
        <v>4325</v>
      </c>
      <c r="X614" s="168"/>
      <c r="Y614" s="173">
        <v>19875</v>
      </c>
      <c r="Z614" s="162" t="s">
        <v>4326</v>
      </c>
      <c r="AA614" s="163" t="str">
        <f t="shared" si="9"/>
        <v>https://shopeefood.vn/bo-suu-tap/a-com-nieu-vp--svien</v>
      </c>
      <c r="AB614" s="163" t="str">
        <f t="shared" si="10"/>
        <v>https://shopeefood.shopee.vn/bo-suu-tap/a-com-nieu-vp--svien</v>
      </c>
    </row>
    <row r="615" spans="1:28" ht="165">
      <c r="A615" s="151" t="s">
        <v>1433</v>
      </c>
      <c r="B615" s="152"/>
      <c r="C615" s="152" t="s">
        <v>706</v>
      </c>
      <c r="D615" s="155" t="s">
        <v>225</v>
      </c>
      <c r="E615" s="175" t="s">
        <v>2334</v>
      </c>
      <c r="F615" s="175" t="s">
        <v>4327</v>
      </c>
      <c r="G615" s="223" t="str">
        <f t="shared" si="8"/>
        <v>[PNS]_TCB_Apr.DEBIT</v>
      </c>
      <c r="H615" s="435" t="s">
        <v>4328</v>
      </c>
      <c r="I615" s="380" t="s">
        <v>2337</v>
      </c>
      <c r="J615" s="436"/>
      <c r="K615" s="162"/>
      <c r="L615" s="162"/>
      <c r="M615" s="162"/>
      <c r="N615" s="169"/>
      <c r="O615" s="162"/>
      <c r="P615" s="169"/>
      <c r="Q615" s="167" t="s">
        <v>4329</v>
      </c>
      <c r="R615" s="165" t="s">
        <v>4329</v>
      </c>
      <c r="S615" s="165" t="s">
        <v>4329</v>
      </c>
      <c r="T615" s="165" t="s">
        <v>4329</v>
      </c>
      <c r="U615" s="155"/>
      <c r="V615" s="155" t="b">
        <v>0</v>
      </c>
      <c r="W615" s="437" t="s">
        <v>3139</v>
      </c>
      <c r="X615" s="226" t="s">
        <v>4330</v>
      </c>
      <c r="Y615" s="173">
        <v>0</v>
      </c>
      <c r="Z615" s="169"/>
      <c r="AA615" s="163" t="str">
        <f t="shared" si="9"/>
        <v>https://shopeefood.vn/bo-suu-tap/</v>
      </c>
      <c r="AB615" s="163" t="str">
        <f t="shared" si="10"/>
        <v>https://shopeefood.shopee.vn/bo-suu-tap/</v>
      </c>
    </row>
    <row r="616" spans="1:28" ht="165">
      <c r="A616" s="151" t="s">
        <v>1433</v>
      </c>
      <c r="B616" s="152"/>
      <c r="C616" s="152" t="s">
        <v>706</v>
      </c>
      <c r="D616" s="155" t="s">
        <v>225</v>
      </c>
      <c r="E616" s="175" t="s">
        <v>2334</v>
      </c>
      <c r="F616" s="175" t="s">
        <v>4331</v>
      </c>
      <c r="G616" s="223" t="str">
        <f t="shared" si="8"/>
        <v>[PNS]_TCB_Apr.CREDIT</v>
      </c>
      <c r="H616" s="435" t="s">
        <v>4332</v>
      </c>
      <c r="I616" s="380" t="s">
        <v>2337</v>
      </c>
      <c r="J616" s="436"/>
      <c r="K616" s="162"/>
      <c r="L616" s="162"/>
      <c r="M616" s="162"/>
      <c r="N616" s="169"/>
      <c r="O616" s="162"/>
      <c r="P616" s="169"/>
      <c r="Q616" s="167" t="s">
        <v>4333</v>
      </c>
      <c r="R616" s="165" t="s">
        <v>4333</v>
      </c>
      <c r="S616" s="165" t="s">
        <v>4333</v>
      </c>
      <c r="T616" s="165" t="s">
        <v>4333</v>
      </c>
      <c r="U616" s="155"/>
      <c r="V616" s="155" t="b">
        <v>0</v>
      </c>
      <c r="W616" s="438" t="s">
        <v>3139</v>
      </c>
      <c r="X616" s="226" t="s">
        <v>4334</v>
      </c>
      <c r="Y616" s="173">
        <v>0</v>
      </c>
      <c r="Z616" s="169"/>
      <c r="AA616" s="163" t="str">
        <f t="shared" si="9"/>
        <v>https://shopeefood.vn/bo-suu-tap/</v>
      </c>
      <c r="AB616" s="163" t="str">
        <f t="shared" si="10"/>
        <v>https://shopeefood.shopee.vn/bo-suu-tap/</v>
      </c>
    </row>
    <row r="617" spans="1:28" ht="165">
      <c r="A617" s="151" t="s">
        <v>1433</v>
      </c>
      <c r="B617" s="152"/>
      <c r="C617" s="152" t="s">
        <v>706</v>
      </c>
      <c r="D617" s="155" t="s">
        <v>225</v>
      </c>
      <c r="E617" s="222" t="s">
        <v>4335</v>
      </c>
      <c r="F617" s="175" t="s">
        <v>1433</v>
      </c>
      <c r="G617" s="223" t="str">
        <f t="shared" si="8"/>
        <v>[PNS]_NAM A BANK_Apr</v>
      </c>
      <c r="H617" s="435" t="s">
        <v>4336</v>
      </c>
      <c r="I617" s="380" t="s">
        <v>2330</v>
      </c>
      <c r="J617" s="436"/>
      <c r="K617" s="162"/>
      <c r="L617" s="162"/>
      <c r="M617" s="162"/>
      <c r="N617" s="169"/>
      <c r="O617" s="162"/>
      <c r="P617" s="169"/>
      <c r="Q617" s="167" t="s">
        <v>4337</v>
      </c>
      <c r="R617" s="165" t="s">
        <v>4337</v>
      </c>
      <c r="S617" s="165" t="s">
        <v>4337</v>
      </c>
      <c r="T617" s="165" t="s">
        <v>4337</v>
      </c>
      <c r="U617" s="155"/>
      <c r="V617" s="155" t="b">
        <v>0</v>
      </c>
      <c r="W617" s="439" t="s">
        <v>3134</v>
      </c>
      <c r="X617" s="226" t="s">
        <v>4338</v>
      </c>
      <c r="Y617" s="173">
        <v>0</v>
      </c>
      <c r="Z617" s="169"/>
      <c r="AA617" s="163" t="str">
        <f t="shared" si="9"/>
        <v>https://shopeefood.vn/bo-suu-tap/</v>
      </c>
      <c r="AB617" s="163" t="str">
        <f t="shared" si="10"/>
        <v>https://shopeefood.shopee.vn/bo-suu-tap/</v>
      </c>
    </row>
    <row r="618" spans="1:28" ht="165">
      <c r="A618" s="151" t="s">
        <v>1433</v>
      </c>
      <c r="B618" s="152"/>
      <c r="C618" s="152" t="s">
        <v>706</v>
      </c>
      <c r="D618" s="155" t="s">
        <v>225</v>
      </c>
      <c r="E618" s="175" t="s">
        <v>1163</v>
      </c>
      <c r="F618" s="175" t="s">
        <v>4339</v>
      </c>
      <c r="G618" s="223" t="str">
        <f t="shared" si="8"/>
        <v>[PNS]_HD SAISON_Apr.FOOD</v>
      </c>
      <c r="H618" s="440" t="s">
        <v>4340</v>
      </c>
      <c r="I618" s="183" t="s">
        <v>2272</v>
      </c>
      <c r="J618" s="436"/>
      <c r="K618" s="162"/>
      <c r="L618" s="162"/>
      <c r="M618" s="162"/>
      <c r="N618" s="169"/>
      <c r="O618" s="162"/>
      <c r="P618" s="169"/>
      <c r="Q618" s="167" t="s">
        <v>4341</v>
      </c>
      <c r="R618" s="165" t="s">
        <v>4341</v>
      </c>
      <c r="S618" s="165" t="s">
        <v>4341</v>
      </c>
      <c r="T618" s="165" t="s">
        <v>4341</v>
      </c>
      <c r="U618" s="155"/>
      <c r="V618" s="155" t="b">
        <v>0</v>
      </c>
      <c r="W618" s="338" t="s">
        <v>4342</v>
      </c>
      <c r="X618" s="226" t="s">
        <v>4343</v>
      </c>
      <c r="Y618" s="173">
        <v>0</v>
      </c>
      <c r="Z618" s="169"/>
      <c r="AA618" s="163" t="str">
        <f t="shared" si="9"/>
        <v>https://shopeefood.vn/bo-suu-tap/</v>
      </c>
      <c r="AB618" s="163" t="str">
        <f t="shared" si="10"/>
        <v>https://shopeefood.shopee.vn/bo-suu-tap/</v>
      </c>
    </row>
    <row r="619" spans="1:28" ht="165">
      <c r="A619" s="151" t="s">
        <v>1433</v>
      </c>
      <c r="B619" s="152"/>
      <c r="C619" s="152" t="s">
        <v>706</v>
      </c>
      <c r="D619" s="155" t="s">
        <v>225</v>
      </c>
      <c r="E619" s="175" t="s">
        <v>1190</v>
      </c>
      <c r="F619" s="175" t="s">
        <v>1433</v>
      </c>
      <c r="G619" s="223" t="str">
        <f t="shared" si="8"/>
        <v>[PNS]_MB JCB Hi ShopeeFood_Apr</v>
      </c>
      <c r="H619" s="440" t="s">
        <v>4344</v>
      </c>
      <c r="I619" s="183" t="s">
        <v>1193</v>
      </c>
      <c r="J619" s="436"/>
      <c r="K619" s="162"/>
      <c r="L619" s="162"/>
      <c r="M619" s="162"/>
      <c r="N619" s="169"/>
      <c r="O619" s="162"/>
      <c r="P619" s="169"/>
      <c r="Q619" s="167" t="s">
        <v>4345</v>
      </c>
      <c r="R619" s="165" t="s">
        <v>4345</v>
      </c>
      <c r="S619" s="165" t="s">
        <v>4345</v>
      </c>
      <c r="T619" s="165" t="s">
        <v>4345</v>
      </c>
      <c r="U619" s="155"/>
      <c r="V619" s="155" t="b">
        <v>0</v>
      </c>
      <c r="W619" s="441" t="s">
        <v>4346</v>
      </c>
      <c r="X619" s="236" t="s">
        <v>4347</v>
      </c>
      <c r="Y619" s="173">
        <v>0</v>
      </c>
      <c r="Z619" s="169"/>
      <c r="AA619" s="163" t="str">
        <f t="shared" si="9"/>
        <v>https://shopeefood.vn/bo-suu-tap/</v>
      </c>
      <c r="AB619" s="163" t="str">
        <f t="shared" si="10"/>
        <v>https://shopeefood.shopee.vn/bo-suu-tap/</v>
      </c>
    </row>
    <row r="620" spans="1:28" ht="165">
      <c r="A620" s="151" t="s">
        <v>1433</v>
      </c>
      <c r="B620" s="152"/>
      <c r="C620" s="152" t="s">
        <v>706</v>
      </c>
      <c r="D620" s="155" t="s">
        <v>225</v>
      </c>
      <c r="E620" s="175" t="s">
        <v>4348</v>
      </c>
      <c r="F620" s="175" t="s">
        <v>1433</v>
      </c>
      <c r="G620" s="223" t="str">
        <f t="shared" si="8"/>
        <v>[PNS]_LPBANK_Apr</v>
      </c>
      <c r="H620" s="440" t="s">
        <v>4349</v>
      </c>
      <c r="I620" s="183" t="s">
        <v>4350</v>
      </c>
      <c r="J620" s="436"/>
      <c r="K620" s="162"/>
      <c r="L620" s="162"/>
      <c r="M620" s="162"/>
      <c r="N620" s="169"/>
      <c r="O620" s="162"/>
      <c r="P620" s="169"/>
      <c r="Q620" s="167" t="s">
        <v>4351</v>
      </c>
      <c r="R620" s="165" t="s">
        <v>4351</v>
      </c>
      <c r="S620" s="165" t="s">
        <v>4351</v>
      </c>
      <c r="T620" s="165" t="s">
        <v>4351</v>
      </c>
      <c r="U620" s="155"/>
      <c r="V620" s="155" t="b">
        <v>0</v>
      </c>
      <c r="W620" s="442" t="s">
        <v>4352</v>
      </c>
      <c r="X620" s="236" t="s">
        <v>4353</v>
      </c>
      <c r="Y620" s="173">
        <v>0</v>
      </c>
      <c r="Z620" s="169"/>
      <c r="AA620" s="163" t="str">
        <f t="shared" si="9"/>
        <v>https://shopeefood.vn/bo-suu-tap/</v>
      </c>
      <c r="AB620" s="163" t="str">
        <f t="shared" si="10"/>
        <v>https://shopeefood.shopee.vn/bo-suu-tap/</v>
      </c>
    </row>
    <row r="621" spans="1:28" ht="180">
      <c r="A621" s="151" t="s">
        <v>1433</v>
      </c>
      <c r="B621" s="152"/>
      <c r="C621" s="152" t="s">
        <v>706</v>
      </c>
      <c r="D621" s="155" t="s">
        <v>225</v>
      </c>
      <c r="E621" s="222" t="s">
        <v>1141</v>
      </c>
      <c r="F621" s="175" t="s">
        <v>1433</v>
      </c>
      <c r="G621" s="223" t="str">
        <f t="shared" si="8"/>
        <v>[PNS]_NCB_Apr</v>
      </c>
      <c r="H621" s="440" t="s">
        <v>4354</v>
      </c>
      <c r="I621" s="183" t="s">
        <v>4355</v>
      </c>
      <c r="J621" s="436"/>
      <c r="K621" s="162"/>
      <c r="L621" s="162"/>
      <c r="M621" s="162"/>
      <c r="N621" s="169"/>
      <c r="O621" s="162"/>
      <c r="P621" s="169"/>
      <c r="Q621" s="167" t="s">
        <v>4356</v>
      </c>
      <c r="R621" s="165" t="s">
        <v>4356</v>
      </c>
      <c r="S621" s="165" t="s">
        <v>4356</v>
      </c>
      <c r="T621" s="165" t="s">
        <v>4356</v>
      </c>
      <c r="U621" s="155"/>
      <c r="V621" s="155" t="b">
        <v>0</v>
      </c>
      <c r="W621" s="443" t="s">
        <v>3127</v>
      </c>
      <c r="X621" s="379" t="s">
        <v>4357</v>
      </c>
      <c r="Y621" s="173">
        <v>0</v>
      </c>
      <c r="Z621" s="169"/>
      <c r="AA621" s="163" t="str">
        <f t="shared" si="9"/>
        <v>https://shopeefood.vn/bo-suu-tap/</v>
      </c>
      <c r="AB621" s="163" t="str">
        <f t="shared" si="10"/>
        <v>https://shopeefood.shopee.vn/bo-suu-tap/</v>
      </c>
    </row>
    <row r="622" spans="1:28" ht="120">
      <c r="A622" s="151" t="s">
        <v>1433</v>
      </c>
      <c r="B622" s="152"/>
      <c r="C622" s="152" t="s">
        <v>706</v>
      </c>
      <c r="D622" s="155" t="s">
        <v>225</v>
      </c>
      <c r="E622" s="175" t="s">
        <v>2303</v>
      </c>
      <c r="F622" s="175" t="s">
        <v>1433</v>
      </c>
      <c r="G622" s="223" t="str">
        <f t="shared" si="8"/>
        <v>[PNS]_Shinhan Finance Mastercard_Apr</v>
      </c>
      <c r="H622" s="440" t="s">
        <v>4358</v>
      </c>
      <c r="I622" s="183" t="s">
        <v>4359</v>
      </c>
      <c r="J622" s="436"/>
      <c r="K622" s="162"/>
      <c r="L622" s="162"/>
      <c r="M622" s="162"/>
      <c r="N622" s="169"/>
      <c r="O622" s="162"/>
      <c r="P622" s="169"/>
      <c r="Q622" s="167" t="s">
        <v>4360</v>
      </c>
      <c r="R622" s="165" t="s">
        <v>4360</v>
      </c>
      <c r="S622" s="165" t="s">
        <v>4360</v>
      </c>
      <c r="T622" s="165" t="s">
        <v>4360</v>
      </c>
      <c r="U622" s="155"/>
      <c r="V622" s="155" t="b">
        <v>0</v>
      </c>
      <c r="W622" s="444" t="s">
        <v>3183</v>
      </c>
      <c r="X622" s="236" t="s">
        <v>4361</v>
      </c>
      <c r="Y622" s="173">
        <v>0</v>
      </c>
      <c r="Z622" s="169"/>
      <c r="AA622" s="163" t="str">
        <f t="shared" si="9"/>
        <v>https://shopeefood.vn/bo-suu-tap/</v>
      </c>
      <c r="AB622" s="163" t="str">
        <f t="shared" si="10"/>
        <v>https://shopeefood.shopee.vn/bo-suu-tap/</v>
      </c>
    </row>
    <row r="623" spans="1:28" ht="165">
      <c r="A623" s="151" t="s">
        <v>1433</v>
      </c>
      <c r="B623" s="152"/>
      <c r="C623" s="152" t="s">
        <v>706</v>
      </c>
      <c r="D623" s="155" t="s">
        <v>225</v>
      </c>
      <c r="E623" s="222" t="s">
        <v>1127</v>
      </c>
      <c r="F623" s="175" t="s">
        <v>1433</v>
      </c>
      <c r="G623" s="223" t="str">
        <f t="shared" si="8"/>
        <v>[PNS]_HOME CREDIT_Apr</v>
      </c>
      <c r="H623" s="440" t="s">
        <v>4362</v>
      </c>
      <c r="I623" s="380" t="s">
        <v>4363</v>
      </c>
      <c r="J623" s="436"/>
      <c r="K623" s="162"/>
      <c r="L623" s="162"/>
      <c r="M623" s="162"/>
      <c r="N623" s="169"/>
      <c r="O623" s="162"/>
      <c r="P623" s="169"/>
      <c r="Q623" s="167" t="s">
        <v>4364</v>
      </c>
      <c r="R623" s="165" t="s">
        <v>4364</v>
      </c>
      <c r="S623" s="165" t="s">
        <v>4364</v>
      </c>
      <c r="T623" s="165" t="s">
        <v>4364</v>
      </c>
      <c r="U623" s="155"/>
      <c r="V623" s="155" t="b">
        <v>0</v>
      </c>
      <c r="W623" s="445" t="s">
        <v>3187</v>
      </c>
      <c r="X623" s="236" t="s">
        <v>4365</v>
      </c>
      <c r="Y623" s="173">
        <v>0</v>
      </c>
      <c r="Z623" s="169"/>
      <c r="AA623" s="163" t="str">
        <f t="shared" si="9"/>
        <v>https://shopeefood.vn/bo-suu-tap/</v>
      </c>
      <c r="AB623" s="163" t="str">
        <f t="shared" si="10"/>
        <v>https://shopeefood.shopee.vn/bo-suu-tap/</v>
      </c>
    </row>
    <row r="624" spans="1:28" ht="120">
      <c r="A624" s="151" t="s">
        <v>1433</v>
      </c>
      <c r="B624" s="152"/>
      <c r="C624" s="152" t="s">
        <v>706</v>
      </c>
      <c r="D624" s="155" t="s">
        <v>225</v>
      </c>
      <c r="E624" s="175" t="s">
        <v>1155</v>
      </c>
      <c r="F624" s="175" t="s">
        <v>4327</v>
      </c>
      <c r="G624" s="223" t="str">
        <f t="shared" si="8"/>
        <v>[PNS]_BIDV_Apr.DEBIT</v>
      </c>
      <c r="H624" s="440" t="s">
        <v>4366</v>
      </c>
      <c r="I624" s="183" t="s">
        <v>4367</v>
      </c>
      <c r="J624" s="436"/>
      <c r="K624" s="162"/>
      <c r="L624" s="162"/>
      <c r="M624" s="162"/>
      <c r="N624" s="169"/>
      <c r="O624" s="162"/>
      <c r="P624" s="169"/>
      <c r="Q624" s="181" t="s">
        <v>4368</v>
      </c>
      <c r="R624" s="181" t="s">
        <v>4368</v>
      </c>
      <c r="S624" s="181" t="s">
        <v>4368</v>
      </c>
      <c r="T624" s="181" t="s">
        <v>4368</v>
      </c>
      <c r="U624" s="155"/>
      <c r="V624" s="155" t="b">
        <v>0</v>
      </c>
      <c r="W624" s="444" t="s">
        <v>3183</v>
      </c>
      <c r="X624" s="236" t="s">
        <v>4369</v>
      </c>
      <c r="Y624" s="173">
        <v>0</v>
      </c>
      <c r="Z624" s="169"/>
      <c r="AA624" s="163" t="str">
        <f t="shared" si="9"/>
        <v>https://shopeefood.vn/bo-suu-tap/</v>
      </c>
      <c r="AB624" s="163" t="str">
        <f t="shared" si="10"/>
        <v>https://shopeefood.shopee.vn/bo-suu-tap/</v>
      </c>
    </row>
    <row r="625" spans="1:28" ht="165">
      <c r="A625" s="151" t="s">
        <v>1433</v>
      </c>
      <c r="B625" s="152"/>
      <c r="C625" s="152" t="s">
        <v>706</v>
      </c>
      <c r="D625" s="155" t="s">
        <v>222</v>
      </c>
      <c r="E625" s="191" t="s">
        <v>744</v>
      </c>
      <c r="F625" s="175" t="s">
        <v>3986</v>
      </c>
      <c r="G625" s="217" t="str">
        <f t="shared" si="8"/>
        <v>[Alacarte CB]_Bún chả Hà nội 1982_Apr.CB3</v>
      </c>
      <c r="H625" s="350" t="s">
        <v>4370</v>
      </c>
      <c r="I625" s="159" t="s">
        <v>4315</v>
      </c>
      <c r="J625" s="225" t="s">
        <v>747</v>
      </c>
      <c r="K625" s="159"/>
      <c r="L625" s="157" t="s">
        <v>748</v>
      </c>
      <c r="M625" s="159"/>
      <c r="N625" s="168"/>
      <c r="O625" s="176" t="s">
        <v>4371</v>
      </c>
      <c r="P625" s="168"/>
      <c r="Q625" s="263" t="s">
        <v>4372</v>
      </c>
      <c r="R625" s="177"/>
      <c r="S625" s="177"/>
      <c r="T625" s="177"/>
      <c r="U625" s="155" t="s">
        <v>696</v>
      </c>
      <c r="V625" s="155" t="b">
        <v>1</v>
      </c>
      <c r="W625" s="179" t="s">
        <v>4373</v>
      </c>
      <c r="X625" s="168"/>
      <c r="Y625" s="173">
        <v>19517</v>
      </c>
      <c r="Z625" s="162" t="s">
        <v>2970</v>
      </c>
      <c r="AA625" s="163" t="str">
        <f t="shared" si="9"/>
        <v>https://shopeefood.vn/bo-suu-tap/a-bun-cha-ha-noi-1982</v>
      </c>
      <c r="AB625" s="163" t="str">
        <f t="shared" si="10"/>
        <v>https://shopeefood.shopee.vn/bo-suu-tap/a-bun-cha-ha-noi-1982</v>
      </c>
    </row>
    <row r="626" spans="1:28" ht="90">
      <c r="A626" s="295" t="s">
        <v>1852</v>
      </c>
      <c r="B626" s="446"/>
      <c r="C626" s="296" t="s">
        <v>1236</v>
      </c>
      <c r="D626" s="373" t="s">
        <v>201</v>
      </c>
      <c r="E626" s="296" t="s">
        <v>372</v>
      </c>
      <c r="F626" s="298" t="s">
        <v>174</v>
      </c>
      <c r="G626" s="299" t="str">
        <f t="shared" si="8"/>
        <v>[SJBP]_Phúc Long Coffee &amp; Tea_BAU</v>
      </c>
      <c r="H626" s="447" t="s">
        <v>4374</v>
      </c>
      <c r="I626" s="183" t="s">
        <v>4375</v>
      </c>
      <c r="J626" s="342" t="s">
        <v>1264</v>
      </c>
      <c r="K626" s="162"/>
      <c r="L626" s="162"/>
      <c r="M626" s="162"/>
      <c r="N626" s="169"/>
      <c r="O626" s="183"/>
      <c r="P626" s="169"/>
      <c r="Q626" s="183"/>
      <c r="R626" s="177"/>
      <c r="S626" s="177"/>
      <c r="T626" s="177"/>
      <c r="U626" s="155"/>
      <c r="V626" s="155" t="b">
        <v>0</v>
      </c>
      <c r="W626" s="170" t="s">
        <v>3553</v>
      </c>
      <c r="X626" s="168"/>
      <c r="Y626" s="173">
        <v>19602</v>
      </c>
      <c r="Z626" s="162" t="s">
        <v>4376</v>
      </c>
      <c r="AA626" s="163" t="str">
        <f t="shared" si="9"/>
        <v>https://shopeefood.vn/bo-suu-tap/sj-phuc-long-50k</v>
      </c>
      <c r="AB626" s="163" t="str">
        <f t="shared" si="10"/>
        <v>https://shopeefood.shopee.vn/bo-suu-tap/sj-phuc-long-50k</v>
      </c>
    </row>
    <row r="627" spans="1:28" ht="135">
      <c r="A627" s="151" t="s">
        <v>1433</v>
      </c>
      <c r="B627" s="152"/>
      <c r="C627" s="152" t="s">
        <v>706</v>
      </c>
      <c r="D627" s="155" t="s">
        <v>222</v>
      </c>
      <c r="E627" s="191" t="s">
        <v>733</v>
      </c>
      <c r="F627" s="175" t="s">
        <v>3986</v>
      </c>
      <c r="G627" s="217" t="str">
        <f t="shared" si="8"/>
        <v>[Alacarte CB]_Bánh Mì Bà Huynh - Cống Quỳnh_Apr.CB3</v>
      </c>
      <c r="H627" s="430" t="s">
        <v>4377</v>
      </c>
      <c r="I627" s="159" t="s">
        <v>4002</v>
      </c>
      <c r="J627" s="448" t="s">
        <v>736</v>
      </c>
      <c r="K627" s="159"/>
      <c r="L627" s="334" t="s">
        <v>737</v>
      </c>
      <c r="M627" s="159" t="s">
        <v>738</v>
      </c>
      <c r="N627" s="243" t="s">
        <v>4378</v>
      </c>
      <c r="O627" s="174" t="s">
        <v>4379</v>
      </c>
      <c r="P627" s="168"/>
      <c r="Q627" s="159" t="s">
        <v>4380</v>
      </c>
      <c r="R627" s="177"/>
      <c r="S627" s="177"/>
      <c r="T627" s="177"/>
      <c r="U627" s="155" t="s">
        <v>696</v>
      </c>
      <c r="V627" s="155" t="b">
        <v>0</v>
      </c>
      <c r="W627" s="179" t="s">
        <v>4381</v>
      </c>
      <c r="X627" s="168"/>
      <c r="Y627" s="173">
        <v>19440</v>
      </c>
      <c r="Z627" s="162" t="s">
        <v>2186</v>
      </c>
      <c r="AA627" s="163" t="str">
        <f t="shared" si="9"/>
        <v>https://shopeefood.vn/bo-suu-tap/a-banh-mi-ba-huynh</v>
      </c>
      <c r="AB627" s="163" t="str">
        <f t="shared" si="10"/>
        <v>https://shopeefood.shopee.vn/bo-suu-tap/a-banh-mi-ba-huynh</v>
      </c>
    </row>
    <row r="628" spans="1:28" ht="90">
      <c r="A628" s="315" t="s">
        <v>1433</v>
      </c>
      <c r="B628" s="446"/>
      <c r="C628" s="296" t="s">
        <v>1236</v>
      </c>
      <c r="D628" s="373" t="s">
        <v>201</v>
      </c>
      <c r="E628" s="296" t="s">
        <v>372</v>
      </c>
      <c r="F628" s="298" t="s">
        <v>4382</v>
      </c>
      <c r="G628" s="299" t="str">
        <f t="shared" si="8"/>
        <v>[SJBP]_Phúc Long Coffee &amp; Tea_M2T1-Apr</v>
      </c>
      <c r="H628" s="447" t="s">
        <v>4383</v>
      </c>
      <c r="I628" s="183" t="s">
        <v>4384</v>
      </c>
      <c r="J628" s="342" t="s">
        <v>1264</v>
      </c>
      <c r="K628" s="162"/>
      <c r="L628" s="162"/>
      <c r="M628" s="162"/>
      <c r="N628" s="169"/>
      <c r="O628" s="183"/>
      <c r="P628" s="169"/>
      <c r="Q628" s="183"/>
      <c r="R628" s="177"/>
      <c r="S628" s="177"/>
      <c r="T628" s="177"/>
      <c r="U628" s="155"/>
      <c r="V628" s="155" t="b">
        <v>0</v>
      </c>
      <c r="W628" s="206" t="s">
        <v>4385</v>
      </c>
      <c r="X628" s="168"/>
      <c r="Y628" s="173">
        <v>19684</v>
      </c>
      <c r="Z628" s="162" t="s">
        <v>4386</v>
      </c>
      <c r="AA628" s="163" t="str">
        <f t="shared" si="9"/>
        <v>https://shopeefood.vn/bo-suu-tap/sj-phuclong-40k</v>
      </c>
      <c r="AB628" s="163" t="str">
        <f t="shared" si="10"/>
        <v>https://shopeefood.shopee.vn/bo-suu-tap/sj-phuclong-40k</v>
      </c>
    </row>
    <row r="629" spans="1:28" ht="135">
      <c r="A629" s="315" t="s">
        <v>1433</v>
      </c>
      <c r="B629" s="446"/>
      <c r="C629" s="296" t="s">
        <v>1236</v>
      </c>
      <c r="D629" s="373" t="s">
        <v>201</v>
      </c>
      <c r="E629" s="296" t="s">
        <v>372</v>
      </c>
      <c r="F629" s="298" t="s">
        <v>4387</v>
      </c>
      <c r="G629" s="299" t="str">
        <f t="shared" si="8"/>
        <v>[SJBP]_Phúc Long Coffee &amp; Tea_10k - Apr</v>
      </c>
      <c r="H629" s="447" t="s">
        <v>4388</v>
      </c>
      <c r="I629" s="183" t="s">
        <v>4389</v>
      </c>
      <c r="J629" s="342" t="s">
        <v>1264</v>
      </c>
      <c r="K629" s="162"/>
      <c r="L629" s="162"/>
      <c r="M629" s="162"/>
      <c r="N629" s="169"/>
      <c r="O629" s="183"/>
      <c r="P629" s="169"/>
      <c r="Q629" s="183"/>
      <c r="R629" s="177"/>
      <c r="S629" s="177"/>
      <c r="T629" s="177"/>
      <c r="U629" s="155"/>
      <c r="V629" s="155" t="b">
        <v>0</v>
      </c>
      <c r="W629" s="206" t="s">
        <v>4390</v>
      </c>
      <c r="X629" s="168"/>
      <c r="Y629" s="173">
        <v>19685</v>
      </c>
      <c r="Z629" s="162" t="s">
        <v>4391</v>
      </c>
      <c r="AA629" s="163" t="str">
        <f t="shared" si="9"/>
        <v>https://shopeefood.vn/bo-suu-tap/sj-phuclong-10k</v>
      </c>
      <c r="AB629" s="163" t="str">
        <f t="shared" si="10"/>
        <v>https://shopeefood.shopee.vn/bo-suu-tap/sj-phuclong-10k</v>
      </c>
    </row>
    <row r="630" spans="1:28" ht="90">
      <c r="A630" s="315" t="s">
        <v>1433</v>
      </c>
      <c r="B630" s="446"/>
      <c r="C630" s="296" t="s">
        <v>1236</v>
      </c>
      <c r="D630" s="373" t="s">
        <v>201</v>
      </c>
      <c r="E630" s="296" t="s">
        <v>372</v>
      </c>
      <c r="F630" s="298" t="s">
        <v>4392</v>
      </c>
      <c r="G630" s="299" t="str">
        <f t="shared" si="8"/>
        <v>[SJBP]_Phúc Long Coffee &amp; Tea_Combo 119k_Apr</v>
      </c>
      <c r="H630" s="447" t="s">
        <v>4393</v>
      </c>
      <c r="I630" s="183" t="s">
        <v>4394</v>
      </c>
      <c r="J630" s="342" t="s">
        <v>1264</v>
      </c>
      <c r="K630" s="162"/>
      <c r="L630" s="162"/>
      <c r="M630" s="162"/>
      <c r="N630" s="169"/>
      <c r="O630" s="183"/>
      <c r="P630" s="169"/>
      <c r="Q630" s="183"/>
      <c r="R630" s="177"/>
      <c r="S630" s="177"/>
      <c r="T630" s="177"/>
      <c r="U630" s="155"/>
      <c r="V630" s="155" t="b">
        <v>0</v>
      </c>
      <c r="W630" s="206" t="s">
        <v>4395</v>
      </c>
      <c r="X630" s="168"/>
      <c r="Y630" s="173">
        <v>19686</v>
      </c>
      <c r="Z630" s="162" t="s">
        <v>4396</v>
      </c>
      <c r="AA630" s="163" t="str">
        <f t="shared" si="9"/>
        <v>https://shopeefood.vn/bo-suu-tap/sj-phuclong-119k</v>
      </c>
      <c r="AB630" s="163" t="str">
        <f t="shared" si="10"/>
        <v>https://shopeefood.shopee.vn/bo-suu-tap/sj-phuclong-119k</v>
      </c>
    </row>
    <row r="631" spans="1:28" ht="90">
      <c r="A631" s="315" t="s">
        <v>1433</v>
      </c>
      <c r="B631" s="446"/>
      <c r="C631" s="296" t="s">
        <v>1236</v>
      </c>
      <c r="D631" s="373" t="s">
        <v>201</v>
      </c>
      <c r="E631" s="296" t="s">
        <v>372</v>
      </c>
      <c r="F631" s="298" t="s">
        <v>4397</v>
      </c>
      <c r="G631" s="299" t="str">
        <f t="shared" si="8"/>
        <v>[SJBP]_Phúc Long Coffee &amp; Tea_M3T2-Apr</v>
      </c>
      <c r="H631" s="447" t="s">
        <v>4398</v>
      </c>
      <c r="I631" s="183" t="s">
        <v>4399</v>
      </c>
      <c r="J631" s="342" t="s">
        <v>1264</v>
      </c>
      <c r="K631" s="162"/>
      <c r="L631" s="162"/>
      <c r="M631" s="162"/>
      <c r="N631" s="169"/>
      <c r="O631" s="183"/>
      <c r="P631" s="169"/>
      <c r="Q631" s="183"/>
      <c r="R631" s="177"/>
      <c r="S631" s="177"/>
      <c r="T631" s="177"/>
      <c r="U631" s="155"/>
      <c r="V631" s="155" t="b">
        <v>0</v>
      </c>
      <c r="W631" s="206" t="s">
        <v>4400</v>
      </c>
      <c r="X631" s="168"/>
      <c r="Y631" s="173">
        <v>19687</v>
      </c>
      <c r="Z631" s="162" t="s">
        <v>4401</v>
      </c>
      <c r="AA631" s="163" t="str">
        <f t="shared" si="9"/>
        <v>https://shopeefood.vn/bo-suu-tap/sj-phuclong-b3g2</v>
      </c>
      <c r="AB631" s="163" t="str">
        <f t="shared" si="10"/>
        <v>https://shopeefood.shopee.vn/bo-suu-tap/sj-phuclong-b3g2</v>
      </c>
    </row>
    <row r="632" spans="1:28" ht="135">
      <c r="A632" s="315" t="s">
        <v>1433</v>
      </c>
      <c r="B632" s="446"/>
      <c r="C632" s="449" t="s">
        <v>1236</v>
      </c>
      <c r="D632" s="450" t="s">
        <v>201</v>
      </c>
      <c r="E632" s="449" t="s">
        <v>332</v>
      </c>
      <c r="F632" s="451" t="s">
        <v>185</v>
      </c>
      <c r="G632" s="452" t="str">
        <f t="shared" si="8"/>
        <v>[SJBP]_KOI Thé Cafe_WC</v>
      </c>
      <c r="H632" s="245" t="s">
        <v>4402</v>
      </c>
      <c r="I632" s="183" t="s">
        <v>4403</v>
      </c>
      <c r="J632" s="453" t="s">
        <v>1251</v>
      </c>
      <c r="K632" s="162"/>
      <c r="L632" s="162"/>
      <c r="M632" s="162"/>
      <c r="N632" s="169"/>
      <c r="O632" s="183"/>
      <c r="P632" s="169"/>
      <c r="Q632" s="183"/>
      <c r="R632" s="177"/>
      <c r="S632" s="177"/>
      <c r="T632" s="177"/>
      <c r="U632" s="155"/>
      <c r="V632" s="155" t="b">
        <v>0</v>
      </c>
      <c r="W632" s="170" t="s">
        <v>3066</v>
      </c>
      <c r="X632" s="168"/>
      <c r="Y632" s="173">
        <v>19688</v>
      </c>
      <c r="Z632" s="162" t="s">
        <v>4404</v>
      </c>
      <c r="AA632" s="163" t="str">
        <f t="shared" si="9"/>
        <v>https://shopeefood.vn/bo-suu-tap/sj-koi-the-45</v>
      </c>
      <c r="AB632" s="163" t="str">
        <f t="shared" si="10"/>
        <v>https://shopeefood.shopee.vn/bo-suu-tap/sj-koi-the-45</v>
      </c>
    </row>
    <row r="633" spans="1:28" ht="75">
      <c r="A633" s="151" t="s">
        <v>1433</v>
      </c>
      <c r="B633" s="454"/>
      <c r="C633" s="152" t="s">
        <v>897</v>
      </c>
      <c r="D633" s="152" t="s">
        <v>201</v>
      </c>
      <c r="E633" s="180" t="s">
        <v>298</v>
      </c>
      <c r="F633" s="155" t="s">
        <v>4405</v>
      </c>
      <c r="G633" s="452" t="str">
        <f t="shared" si="8"/>
        <v>[SJBP]_Gà Rán KFC_129k</v>
      </c>
      <c r="H633" s="447" t="s">
        <v>4406</v>
      </c>
      <c r="I633" s="183" t="s">
        <v>4407</v>
      </c>
      <c r="J633" s="201" t="s">
        <v>900</v>
      </c>
      <c r="K633" s="202" t="s">
        <v>4408</v>
      </c>
      <c r="L633" s="203" t="s">
        <v>4409</v>
      </c>
      <c r="M633" s="162"/>
      <c r="N633" s="169"/>
      <c r="O633" s="183"/>
      <c r="P633" s="169"/>
      <c r="Q633" s="183"/>
      <c r="R633" s="177"/>
      <c r="S633" s="177"/>
      <c r="T633" s="177"/>
      <c r="U633" s="155"/>
      <c r="V633" s="155" t="b">
        <v>0</v>
      </c>
      <c r="W633" s="206" t="s">
        <v>4410</v>
      </c>
      <c r="X633" s="168"/>
      <c r="Y633" s="173">
        <v>19690</v>
      </c>
      <c r="Z633" s="162" t="s">
        <v>4411</v>
      </c>
      <c r="AA633" s="163" t="str">
        <f t="shared" si="9"/>
        <v>https://shopeefood.vn/bo-suu-tap/sj-kfc-129k</v>
      </c>
      <c r="AB633" s="163" t="str">
        <f t="shared" si="10"/>
        <v>https://shopeefood.shopee.vn/bo-suu-tap/sj-kfc-129k</v>
      </c>
    </row>
    <row r="634" spans="1:28" ht="45">
      <c r="A634" s="151" t="s">
        <v>1433</v>
      </c>
      <c r="B634" s="454"/>
      <c r="C634" s="152" t="s">
        <v>897</v>
      </c>
      <c r="D634" s="152" t="s">
        <v>201</v>
      </c>
      <c r="E634" s="180" t="s">
        <v>298</v>
      </c>
      <c r="F634" s="155" t="s">
        <v>174</v>
      </c>
      <c r="G634" s="452" t="str">
        <f t="shared" si="8"/>
        <v>[SJBP]_Gà Rán KFC_BAU</v>
      </c>
      <c r="H634" s="350" t="s">
        <v>1434</v>
      </c>
      <c r="I634" s="183" t="s">
        <v>1435</v>
      </c>
      <c r="J634" s="201" t="s">
        <v>900</v>
      </c>
      <c r="K634" s="202" t="s">
        <v>4412</v>
      </c>
      <c r="L634" s="203" t="s">
        <v>4413</v>
      </c>
      <c r="M634" s="162"/>
      <c r="N634" s="169"/>
      <c r="O634" s="183"/>
      <c r="P634" s="169"/>
      <c r="Q634" s="183"/>
      <c r="R634" s="177"/>
      <c r="S634" s="177"/>
      <c r="T634" s="177"/>
      <c r="U634" s="155"/>
      <c r="V634" s="155" t="b">
        <v>0</v>
      </c>
      <c r="W634" s="179" t="s">
        <v>4414</v>
      </c>
      <c r="X634" s="168"/>
      <c r="Y634" s="173">
        <v>19691</v>
      </c>
      <c r="Z634" s="162" t="s">
        <v>4415</v>
      </c>
      <c r="AA634" s="163" t="str">
        <f t="shared" si="9"/>
        <v>https://shopeefood.vn/bo-suu-tap/sj-kfc-70k</v>
      </c>
      <c r="AB634" s="163" t="str">
        <f t="shared" si="10"/>
        <v>https://shopeefood.shopee.vn/bo-suu-tap/sj-kfc-70k</v>
      </c>
    </row>
    <row r="635" spans="1:28" ht="60">
      <c r="A635" s="151" t="s">
        <v>1433</v>
      </c>
      <c r="B635" s="454"/>
      <c r="C635" s="152" t="s">
        <v>897</v>
      </c>
      <c r="D635" s="152" t="s">
        <v>201</v>
      </c>
      <c r="E635" s="180" t="s">
        <v>298</v>
      </c>
      <c r="F635" s="155" t="s">
        <v>4416</v>
      </c>
      <c r="G635" s="452" t="str">
        <f t="shared" si="8"/>
        <v>[SJBP]_Gà Rán KFC_97k</v>
      </c>
      <c r="H635" s="447" t="s">
        <v>4417</v>
      </c>
      <c r="I635" s="183" t="s">
        <v>4418</v>
      </c>
      <c r="J635" s="201" t="s">
        <v>900</v>
      </c>
      <c r="K635" s="202" t="s">
        <v>4419</v>
      </c>
      <c r="L635" s="203" t="s">
        <v>4420</v>
      </c>
      <c r="M635" s="162"/>
      <c r="N635" s="169"/>
      <c r="O635" s="183"/>
      <c r="P635" s="169"/>
      <c r="Q635" s="183"/>
      <c r="R635" s="177"/>
      <c r="S635" s="177"/>
      <c r="T635" s="177"/>
      <c r="U635" s="155"/>
      <c r="V635" s="155" t="b">
        <v>0</v>
      </c>
      <c r="W635" s="168"/>
      <c r="X635" s="168"/>
      <c r="Y635" s="173">
        <v>19692</v>
      </c>
      <c r="Z635" s="162" t="s">
        <v>4421</v>
      </c>
      <c r="AA635" s="163" t="str">
        <f t="shared" si="9"/>
        <v>https://shopeefood.vn/bo-suu-tap/sj-kfc-97k</v>
      </c>
      <c r="AB635" s="163" t="str">
        <f t="shared" si="10"/>
        <v>https://shopeefood.shopee.vn/bo-suu-tap/sj-kfc-97k</v>
      </c>
    </row>
    <row r="636" spans="1:28" ht="90">
      <c r="A636" s="151" t="s">
        <v>1433</v>
      </c>
      <c r="B636" s="454"/>
      <c r="C636" s="152" t="s">
        <v>897</v>
      </c>
      <c r="D636" s="152" t="s">
        <v>201</v>
      </c>
      <c r="E636" s="180" t="s">
        <v>348</v>
      </c>
      <c r="F636" s="155" t="s">
        <v>4422</v>
      </c>
      <c r="G636" s="452" t="str">
        <f t="shared" si="8"/>
        <v>[SJBP]_McDonald's_1-6/4</v>
      </c>
      <c r="H636" s="350" t="s">
        <v>4423</v>
      </c>
      <c r="I636" s="328" t="s">
        <v>4422</v>
      </c>
      <c r="J636" s="207" t="s">
        <v>919</v>
      </c>
      <c r="K636" s="198"/>
      <c r="L636" s="162"/>
      <c r="M636" s="162"/>
      <c r="N636" s="169"/>
      <c r="O636" s="183"/>
      <c r="P636" s="169"/>
      <c r="Q636" s="183"/>
      <c r="R636" s="177"/>
      <c r="S636" s="177"/>
      <c r="T636" s="177"/>
      <c r="U636" s="155"/>
      <c r="V636" s="155" t="b">
        <v>0</v>
      </c>
      <c r="W636" s="170" t="s">
        <v>4424</v>
      </c>
      <c r="X636" s="168"/>
      <c r="Y636" s="173">
        <v>19693</v>
      </c>
      <c r="Z636" s="162" t="s">
        <v>4425</v>
      </c>
      <c r="AA636" s="163" t="str">
        <f t="shared" si="9"/>
        <v>https://shopeefood.vn/bo-suu-tap/sj-mcdonalds-b2g2</v>
      </c>
      <c r="AB636" s="163" t="str">
        <f t="shared" si="10"/>
        <v>https://shopeefood.shopee.vn/bo-suu-tap/sj-mcdonalds-b2g2</v>
      </c>
    </row>
    <row r="637" spans="1:28" ht="60">
      <c r="A637" s="151" t="s">
        <v>1433</v>
      </c>
      <c r="B637" s="454"/>
      <c r="C637" s="152" t="s">
        <v>897</v>
      </c>
      <c r="D637" s="152" t="s">
        <v>201</v>
      </c>
      <c r="E637" s="180" t="s">
        <v>348</v>
      </c>
      <c r="F637" s="308" t="s">
        <v>4426</v>
      </c>
      <c r="G637" s="452" t="str">
        <f t="shared" si="8"/>
        <v>[SJBP]_McDonald's_73K</v>
      </c>
      <c r="H637" s="432" t="s">
        <v>4427</v>
      </c>
      <c r="I637" s="328" t="s">
        <v>4428</v>
      </c>
      <c r="J637" s="207" t="s">
        <v>919</v>
      </c>
      <c r="K637" s="162"/>
      <c r="L637" s="162"/>
      <c r="M637" s="162"/>
      <c r="N637" s="169"/>
      <c r="O637" s="183"/>
      <c r="P637" s="169"/>
      <c r="Q637" s="183"/>
      <c r="R637" s="177"/>
      <c r="S637" s="177"/>
      <c r="T637" s="177"/>
      <c r="U637" s="155"/>
      <c r="V637" s="155" t="b">
        <v>0</v>
      </c>
      <c r="W637" s="206" t="s">
        <v>4429</v>
      </c>
      <c r="X637" s="168"/>
      <c r="Y637" s="173">
        <v>19695</v>
      </c>
      <c r="Z637" s="162" t="s">
        <v>4430</v>
      </c>
      <c r="AA637" s="163" t="str">
        <f t="shared" si="9"/>
        <v>https://shopeefood.vn/bo-suu-tap/sj-mcdonalds-73k</v>
      </c>
      <c r="AB637" s="163" t="str">
        <f t="shared" si="10"/>
        <v>https://shopeefood.shopee.vn/bo-suu-tap/sj-mcdonalds-73k</v>
      </c>
    </row>
    <row r="638" spans="1:28" ht="105">
      <c r="A638" s="151" t="s">
        <v>1433</v>
      </c>
      <c r="B638" s="454"/>
      <c r="C638" s="152" t="s">
        <v>897</v>
      </c>
      <c r="D638" s="152" t="s">
        <v>201</v>
      </c>
      <c r="E638" s="180" t="s">
        <v>348</v>
      </c>
      <c r="F638" s="155" t="s">
        <v>174</v>
      </c>
      <c r="G638" s="217" t="str">
        <f t="shared" si="8"/>
        <v>[SJBP]_McDonald's_BAU</v>
      </c>
      <c r="H638" s="350" t="s">
        <v>4431</v>
      </c>
      <c r="I638" s="183" t="s">
        <v>1435</v>
      </c>
      <c r="J638" s="207" t="s">
        <v>919</v>
      </c>
      <c r="K638" s="162"/>
      <c r="L638" s="162"/>
      <c r="M638" s="162"/>
      <c r="N638" s="169"/>
      <c r="O638" s="183"/>
      <c r="P638" s="169"/>
      <c r="Q638" s="183"/>
      <c r="R638" s="177"/>
      <c r="S638" s="177"/>
      <c r="T638" s="177"/>
      <c r="U638" s="155"/>
      <c r="V638" s="155" t="b">
        <v>0</v>
      </c>
      <c r="W638" s="170" t="s">
        <v>4175</v>
      </c>
      <c r="X638" s="168"/>
      <c r="Y638" s="173">
        <v>19726</v>
      </c>
      <c r="Z638" s="162" t="s">
        <v>4432</v>
      </c>
      <c r="AA638" s="163" t="str">
        <f t="shared" si="9"/>
        <v>https://shopeefood.vn/bo-suu-tap/sj-deal-mcdonalds</v>
      </c>
      <c r="AB638" s="163" t="str">
        <f t="shared" si="10"/>
        <v>https://shopeefood.shopee.vn/bo-suu-tap/sj-deal-mcdonalds</v>
      </c>
    </row>
    <row r="639" spans="1:28" ht="195">
      <c r="A639" s="151" t="s">
        <v>1433</v>
      </c>
      <c r="B639" s="152"/>
      <c r="C639" s="152" t="s">
        <v>970</v>
      </c>
      <c r="D639" s="152" t="s">
        <v>205</v>
      </c>
      <c r="E639" s="180" t="s">
        <v>323</v>
      </c>
      <c r="F639" s="155" t="s">
        <v>4433</v>
      </c>
      <c r="G639" s="452" t="str">
        <f t="shared" si="8"/>
        <v>[JBP]_KATINAT Coffee &amp; Tea House_M2T1 1-4.4</v>
      </c>
      <c r="H639" s="176" t="s">
        <v>4434</v>
      </c>
      <c r="I639" s="183" t="s">
        <v>4435</v>
      </c>
      <c r="J639" s="209" t="s">
        <v>1323</v>
      </c>
      <c r="K639" s="162"/>
      <c r="L639" s="162"/>
      <c r="M639" s="162"/>
      <c r="N639" s="169"/>
      <c r="O639" s="183"/>
      <c r="P639" s="169"/>
      <c r="Q639" s="183" t="s">
        <v>4436</v>
      </c>
      <c r="R639" s="183" t="s">
        <v>4437</v>
      </c>
      <c r="S639" s="183" t="s">
        <v>4437</v>
      </c>
      <c r="T639" s="183" t="s">
        <v>4437</v>
      </c>
      <c r="U639" s="155"/>
      <c r="V639" s="155" t="b">
        <v>0</v>
      </c>
      <c r="W639" s="179" t="s">
        <v>4438</v>
      </c>
      <c r="X639" s="168"/>
      <c r="Y639" s="173">
        <v>19694</v>
      </c>
      <c r="Z639" s="162" t="s">
        <v>4439</v>
      </c>
      <c r="AA639" s="163" t="str">
        <f t="shared" si="9"/>
        <v>https://shopeefood.vn/bo-suu-tap/jb-katinat-b2g1</v>
      </c>
      <c r="AB639" s="163" t="str">
        <f t="shared" si="10"/>
        <v>https://shopeefood.shopee.vn/bo-suu-tap/jb-katinat-b2g1</v>
      </c>
    </row>
    <row r="640" spans="1:28" ht="165">
      <c r="A640" s="151" t="s">
        <v>1433</v>
      </c>
      <c r="B640" s="152"/>
      <c r="C640" s="152" t="s">
        <v>970</v>
      </c>
      <c r="D640" s="152" t="s">
        <v>205</v>
      </c>
      <c r="E640" s="180" t="s">
        <v>323</v>
      </c>
      <c r="F640" s="455" t="s">
        <v>4440</v>
      </c>
      <c r="G640" s="452" t="str">
        <f t="shared" si="8"/>
        <v>[JBP]_KATINAT Coffee &amp; Tea House_M2T1 25.4 (Huỷ deal)</v>
      </c>
      <c r="H640" s="176" t="s">
        <v>4441</v>
      </c>
      <c r="I640" s="183" t="s">
        <v>4399</v>
      </c>
      <c r="J640" s="209" t="s">
        <v>1323</v>
      </c>
      <c r="K640" s="162"/>
      <c r="L640" s="162"/>
      <c r="M640" s="162"/>
      <c r="N640" s="169"/>
      <c r="O640" s="183"/>
      <c r="P640" s="169"/>
      <c r="Q640" s="183" t="s">
        <v>4442</v>
      </c>
      <c r="R640" s="183" t="s">
        <v>4442</v>
      </c>
      <c r="S640" s="183" t="s">
        <v>4442</v>
      </c>
      <c r="T640" s="183" t="s">
        <v>4443</v>
      </c>
      <c r="U640" s="155"/>
      <c r="V640" s="155" t="b">
        <v>0</v>
      </c>
      <c r="W640" s="179" t="s">
        <v>4444</v>
      </c>
      <c r="X640" s="168"/>
      <c r="Y640" s="173">
        <v>19696</v>
      </c>
      <c r="Z640" s="162" t="s">
        <v>4445</v>
      </c>
      <c r="AA640" s="163" t="str">
        <f t="shared" si="9"/>
        <v>https://shopeefood.vn/bo-suu-tap/jb-katinat-tea-b2g1</v>
      </c>
      <c r="AB640" s="163" t="str">
        <f t="shared" si="10"/>
        <v>https://shopeefood.shopee.vn/bo-suu-tap/jb-katinat-tea-b2g1</v>
      </c>
    </row>
    <row r="641" spans="1:28" ht="135">
      <c r="A641" s="151" t="s">
        <v>1433</v>
      </c>
      <c r="B641" s="152"/>
      <c r="C641" s="152" t="s">
        <v>970</v>
      </c>
      <c r="D641" s="152" t="s">
        <v>205</v>
      </c>
      <c r="E641" s="180" t="s">
        <v>323</v>
      </c>
      <c r="F641" s="155" t="s">
        <v>4446</v>
      </c>
      <c r="G641" s="452" t="str">
        <f t="shared" si="8"/>
        <v>[JBP]_KATINAT Coffee &amp; Tea House_BOGO 4.4</v>
      </c>
      <c r="H641" s="176" t="s">
        <v>4447</v>
      </c>
      <c r="I641" s="283">
        <v>45751</v>
      </c>
      <c r="J641" s="209" t="s">
        <v>1323</v>
      </c>
      <c r="K641" s="162"/>
      <c r="L641" s="162"/>
      <c r="M641" s="162"/>
      <c r="N641" s="169"/>
      <c r="O641" s="183"/>
      <c r="P641" s="169"/>
      <c r="Q641" s="183" t="s">
        <v>4448</v>
      </c>
      <c r="R641" s="183" t="s">
        <v>4448</v>
      </c>
      <c r="S641" s="183" t="s">
        <v>4448</v>
      </c>
      <c r="T641" s="183" t="s">
        <v>4448</v>
      </c>
      <c r="U641" s="155"/>
      <c r="V641" s="155" t="b">
        <v>0</v>
      </c>
      <c r="W641" s="179" t="s">
        <v>4449</v>
      </c>
      <c r="X641" s="168"/>
      <c r="Y641" s="173">
        <v>19697</v>
      </c>
      <c r="Z641" s="162" t="s">
        <v>4450</v>
      </c>
      <c r="AA641" s="163" t="str">
        <f t="shared" si="9"/>
        <v>https://shopeefood.vn/bo-suu-tap/jb-katinat-tea-b1g1</v>
      </c>
      <c r="AB641" s="163" t="str">
        <f t="shared" si="10"/>
        <v>https://shopeefood.shopee.vn/bo-suu-tap/jb-katinat-tea-b1g1</v>
      </c>
    </row>
    <row r="642" spans="1:28" ht="144">
      <c r="A642" s="151" t="s">
        <v>1433</v>
      </c>
      <c r="B642" s="152"/>
      <c r="C642" s="152" t="s">
        <v>970</v>
      </c>
      <c r="D642" s="152" t="s">
        <v>205</v>
      </c>
      <c r="E642" s="180" t="s">
        <v>323</v>
      </c>
      <c r="F642" s="155" t="s">
        <v>4451</v>
      </c>
      <c r="G642" s="452" t="str">
        <f t="shared" si="8"/>
        <v>[JBP]_KATINAT Coffee &amp; Tea House_Combo 88k</v>
      </c>
      <c r="H642" s="176" t="s">
        <v>4452</v>
      </c>
      <c r="I642" s="183" t="s">
        <v>4453</v>
      </c>
      <c r="J642" s="184" t="s">
        <v>4454</v>
      </c>
      <c r="K642" s="162"/>
      <c r="L642" s="162"/>
      <c r="M642" s="162"/>
      <c r="N642" s="169"/>
      <c r="O642" s="183"/>
      <c r="P642" s="169"/>
      <c r="Q642" s="183" t="s">
        <v>4455</v>
      </c>
      <c r="R642" s="183" t="s">
        <v>4456</v>
      </c>
      <c r="S642" s="183" t="s">
        <v>4456</v>
      </c>
      <c r="T642" s="183" t="s">
        <v>4456</v>
      </c>
      <c r="U642" s="155"/>
      <c r="V642" s="155" t="b">
        <v>0</v>
      </c>
      <c r="W642" s="179" t="s">
        <v>4457</v>
      </c>
      <c r="X642" s="168"/>
      <c r="Y642" s="173">
        <v>19698</v>
      </c>
      <c r="Z642" s="162" t="s">
        <v>4458</v>
      </c>
      <c r="AA642" s="163" t="str">
        <f t="shared" si="9"/>
        <v>https://shopeefood.vn/bo-suu-tap/jb-katinat-88k</v>
      </c>
      <c r="AB642" s="163" t="str">
        <f t="shared" si="10"/>
        <v>https://shopeefood.shopee.vn/bo-suu-tap/jb-katinat-88k</v>
      </c>
    </row>
    <row r="643" spans="1:28" ht="105">
      <c r="A643" s="151" t="s">
        <v>1433</v>
      </c>
      <c r="B643" s="152"/>
      <c r="C643" s="152" t="s">
        <v>970</v>
      </c>
      <c r="D643" s="152" t="s">
        <v>205</v>
      </c>
      <c r="E643" s="180" t="s">
        <v>323</v>
      </c>
      <c r="F643" s="155" t="s">
        <v>4459</v>
      </c>
      <c r="G643" s="452" t="str">
        <f t="shared" si="8"/>
        <v>[JBP]_KATINAT Coffee &amp; Tea House_BAU 1K</v>
      </c>
      <c r="H643" s="176" t="s">
        <v>4460</v>
      </c>
      <c r="I643" s="183" t="s">
        <v>4461</v>
      </c>
      <c r="J643" s="209" t="s">
        <v>1323</v>
      </c>
      <c r="K643" s="162"/>
      <c r="L643" s="162"/>
      <c r="M643" s="162"/>
      <c r="N643" s="169"/>
      <c r="O643" s="183"/>
      <c r="P643" s="169"/>
      <c r="Q643" s="183" t="s">
        <v>4462</v>
      </c>
      <c r="R643" s="183" t="s">
        <v>4462</v>
      </c>
      <c r="S643" s="183" t="s">
        <v>4462</v>
      </c>
      <c r="T643" s="183" t="s">
        <v>4463</v>
      </c>
      <c r="U643" s="155"/>
      <c r="V643" s="155" t="b">
        <v>0</v>
      </c>
      <c r="W643" s="179" t="s">
        <v>4464</v>
      </c>
      <c r="X643" s="168"/>
      <c r="Y643" s="173">
        <v>19699</v>
      </c>
      <c r="Z643" s="162" t="s">
        <v>4465</v>
      </c>
      <c r="AA643" s="163" t="str">
        <f t="shared" si="9"/>
        <v>https://shopeefood.vn/bo-suu-tap/jb-katinat-1k</v>
      </c>
      <c r="AB643" s="163" t="str">
        <f t="shared" si="10"/>
        <v>https://shopeefood.shopee.vn/bo-suu-tap/jb-katinat-1k</v>
      </c>
    </row>
    <row r="644" spans="1:28" ht="120">
      <c r="A644" s="151" t="s">
        <v>1433</v>
      </c>
      <c r="B644" s="152"/>
      <c r="C644" s="152" t="s">
        <v>970</v>
      </c>
      <c r="D644" s="152" t="s">
        <v>205</v>
      </c>
      <c r="E644" s="180" t="s">
        <v>323</v>
      </c>
      <c r="F644" s="155" t="s">
        <v>4466</v>
      </c>
      <c r="G644" s="452" t="str">
        <f t="shared" si="8"/>
        <v>[JBP]_KATINAT Coffee &amp; Tea House_BAU 30%</v>
      </c>
      <c r="H644" s="176" t="s">
        <v>4467</v>
      </c>
      <c r="I644" s="183" t="s">
        <v>4468</v>
      </c>
      <c r="J644" s="209" t="s">
        <v>1323</v>
      </c>
      <c r="K644" s="162"/>
      <c r="L644" s="162"/>
      <c r="M644" s="162"/>
      <c r="N644" s="169"/>
      <c r="O644" s="183"/>
      <c r="P644" s="169"/>
      <c r="Q644" s="183" t="s">
        <v>4469</v>
      </c>
      <c r="R644" s="183" t="s">
        <v>4470</v>
      </c>
      <c r="S644" s="183" t="s">
        <v>4470</v>
      </c>
      <c r="T644" s="183" t="s">
        <v>4470</v>
      </c>
      <c r="U644" s="155"/>
      <c r="V644" s="155" t="b">
        <v>0</v>
      </c>
      <c r="W644" s="179" t="s">
        <v>4471</v>
      </c>
      <c r="X644" s="168"/>
      <c r="Y644" s="173">
        <v>19700</v>
      </c>
      <c r="Z644" s="162" t="s">
        <v>4472</v>
      </c>
      <c r="AA644" s="163" t="str">
        <f t="shared" si="9"/>
        <v>https://shopeefood.vn/bo-suu-tap/jb-katinat-30</v>
      </c>
      <c r="AB644" s="163" t="str">
        <f t="shared" si="10"/>
        <v>https://shopeefood.shopee.vn/bo-suu-tap/jb-katinat-30</v>
      </c>
    </row>
    <row r="645" spans="1:28" ht="120">
      <c r="A645" s="151" t="s">
        <v>1433</v>
      </c>
      <c r="B645" s="454"/>
      <c r="C645" s="152" t="s">
        <v>897</v>
      </c>
      <c r="D645" s="152" t="s">
        <v>201</v>
      </c>
      <c r="E645" s="180" t="s">
        <v>300</v>
      </c>
      <c r="F645" s="155" t="s">
        <v>1267</v>
      </c>
      <c r="G645" s="452" t="str">
        <f t="shared" si="8"/>
        <v>[SJBP]_Gà Rán Popeyes_BOGO</v>
      </c>
      <c r="H645" s="176" t="s">
        <v>4473</v>
      </c>
      <c r="I645" s="456" t="s">
        <v>4474</v>
      </c>
      <c r="J645" s="184" t="s">
        <v>4475</v>
      </c>
      <c r="K645" s="184" t="s">
        <v>4476</v>
      </c>
      <c r="L645" s="184" t="s">
        <v>4477</v>
      </c>
      <c r="M645" s="162"/>
      <c r="N645" s="169"/>
      <c r="O645" s="183"/>
      <c r="P645" s="169"/>
      <c r="Q645" s="183"/>
      <c r="R645" s="177"/>
      <c r="S645" s="177"/>
      <c r="T645" s="177"/>
      <c r="U645" s="155"/>
      <c r="V645" s="155" t="b">
        <v>0</v>
      </c>
      <c r="W645" s="457" t="s">
        <v>4478</v>
      </c>
      <c r="X645" s="168"/>
      <c r="Y645" s="173">
        <v>19701</v>
      </c>
      <c r="Z645" s="162" t="s">
        <v>4479</v>
      </c>
      <c r="AA645" s="163" t="str">
        <f t="shared" si="9"/>
        <v>https://shopeefood.vn/bo-suu-tap/sj-popeyes-b1g1</v>
      </c>
      <c r="AB645" s="163" t="str">
        <f t="shared" si="10"/>
        <v>https://shopeefood.shopee.vn/bo-suu-tap/sj-popeyes-b1g1</v>
      </c>
    </row>
    <row r="646" spans="1:28" ht="90">
      <c r="A646" s="151" t="s">
        <v>1433</v>
      </c>
      <c r="B646" s="454"/>
      <c r="C646" s="152" t="s">
        <v>897</v>
      </c>
      <c r="D646" s="152" t="s">
        <v>201</v>
      </c>
      <c r="E646" s="180" t="s">
        <v>300</v>
      </c>
      <c r="F646" s="155" t="s">
        <v>174</v>
      </c>
      <c r="G646" s="452" t="str">
        <f t="shared" si="8"/>
        <v>[SJBP]_Gà Rán Popeyes_BAU</v>
      </c>
      <c r="H646" s="255" t="s">
        <v>4480</v>
      </c>
      <c r="I646" s="456" t="s">
        <v>4481</v>
      </c>
      <c r="J646" s="184" t="s">
        <v>4482</v>
      </c>
      <c r="K646" s="184" t="s">
        <v>4483</v>
      </c>
      <c r="L646" s="184" t="s">
        <v>4484</v>
      </c>
      <c r="M646" s="162"/>
      <c r="N646" s="169"/>
      <c r="O646" s="183"/>
      <c r="P646" s="169"/>
      <c r="Q646" s="183"/>
      <c r="R646" s="177"/>
      <c r="S646" s="177"/>
      <c r="T646" s="177"/>
      <c r="U646" s="155"/>
      <c r="V646" s="155" t="b">
        <v>0</v>
      </c>
      <c r="W646" s="457" t="s">
        <v>4485</v>
      </c>
      <c r="X646" s="168"/>
      <c r="Y646" s="173">
        <v>19702</v>
      </c>
      <c r="Z646" s="162" t="s">
        <v>4486</v>
      </c>
      <c r="AA646" s="163" t="str">
        <f t="shared" si="9"/>
        <v>https://shopeefood.vn/bo-suu-tap/sj-popeyes-40</v>
      </c>
      <c r="AB646" s="163" t="str">
        <f t="shared" si="10"/>
        <v>https://shopeefood.shopee.vn/bo-suu-tap/sj-popeyes-40</v>
      </c>
    </row>
    <row r="647" spans="1:28" ht="409.6">
      <c r="A647" s="151" t="s">
        <v>1433</v>
      </c>
      <c r="B647" s="454"/>
      <c r="C647" s="152" t="s">
        <v>897</v>
      </c>
      <c r="D647" s="152" t="s">
        <v>201</v>
      </c>
      <c r="E647" s="180" t="s">
        <v>285</v>
      </c>
      <c r="F647" s="155" t="s">
        <v>4487</v>
      </c>
      <c r="G647" s="458" t="str">
        <f t="shared" si="8"/>
        <v>[SJBP]_Domino's Pizza_1K</v>
      </c>
      <c r="H647" s="459" t="s">
        <v>4488</v>
      </c>
      <c r="I647" s="456" t="s">
        <v>4474</v>
      </c>
      <c r="J647" s="184" t="s">
        <v>942</v>
      </c>
      <c r="K647" s="162"/>
      <c r="L647" s="162"/>
      <c r="M647" s="162"/>
      <c r="N647" s="169"/>
      <c r="O647" s="183"/>
      <c r="P647" s="169"/>
      <c r="Q647" s="183"/>
      <c r="R647" s="177"/>
      <c r="S647" s="177"/>
      <c r="T647" s="177"/>
      <c r="U647" s="155"/>
      <c r="V647" s="155" t="b">
        <v>0</v>
      </c>
      <c r="W647" s="457" t="s">
        <v>4489</v>
      </c>
      <c r="X647" s="168"/>
      <c r="Y647" s="173">
        <v>19703</v>
      </c>
      <c r="Z647" s="162" t="s">
        <v>4490</v>
      </c>
      <c r="AA647" s="163" t="str">
        <f t="shared" si="9"/>
        <v>https://shopeefood.vn/bo-suu-tap/sj-dominos-1k</v>
      </c>
      <c r="AB647" s="163" t="str">
        <f t="shared" si="10"/>
        <v>https://shopeefood.shopee.vn/bo-suu-tap/sj-dominos-1k</v>
      </c>
    </row>
    <row r="648" spans="1:28" ht="300">
      <c r="A648" s="151" t="s">
        <v>1433</v>
      </c>
      <c r="B648" s="454"/>
      <c r="C648" s="152" t="s">
        <v>897</v>
      </c>
      <c r="D648" s="152" t="s">
        <v>201</v>
      </c>
      <c r="E648" s="180" t="s">
        <v>285</v>
      </c>
      <c r="F648" s="155" t="s">
        <v>174</v>
      </c>
      <c r="G648" s="458" t="str">
        <f t="shared" si="8"/>
        <v>[SJBP]_Domino's Pizza_BAU</v>
      </c>
      <c r="H648" s="459" t="s">
        <v>4491</v>
      </c>
      <c r="I648" s="456" t="s">
        <v>4481</v>
      </c>
      <c r="J648" s="184" t="s">
        <v>942</v>
      </c>
      <c r="K648" s="162"/>
      <c r="L648" s="162"/>
      <c r="M648" s="162"/>
      <c r="N648" s="169"/>
      <c r="O648" s="183"/>
      <c r="P648" s="169"/>
      <c r="Q648" s="183"/>
      <c r="R648" s="177"/>
      <c r="S648" s="177"/>
      <c r="T648" s="177"/>
      <c r="U648" s="155"/>
      <c r="V648" s="155" t="b">
        <v>0</v>
      </c>
      <c r="W648" s="457" t="s">
        <v>4492</v>
      </c>
      <c r="X648" s="168"/>
      <c r="Y648" s="173">
        <v>19704</v>
      </c>
      <c r="Z648" s="162" t="s">
        <v>4493</v>
      </c>
      <c r="AA648" s="163" t="str">
        <f t="shared" si="9"/>
        <v>https://shopeefood.vn/bo-suu-tap/sj-dominos-99k</v>
      </c>
      <c r="AB648" s="163" t="str">
        <f t="shared" si="10"/>
        <v>https://shopeefood.shopee.vn/bo-suu-tap/sj-dominos-99k</v>
      </c>
    </row>
    <row r="649" spans="1:28" ht="409.6">
      <c r="A649" s="151" t="s">
        <v>1433</v>
      </c>
      <c r="B649" s="454"/>
      <c r="C649" s="152" t="s">
        <v>897</v>
      </c>
      <c r="D649" s="152" t="s">
        <v>201</v>
      </c>
      <c r="E649" s="180" t="s">
        <v>285</v>
      </c>
      <c r="F649" s="155" t="s">
        <v>3456</v>
      </c>
      <c r="G649" s="458" t="str">
        <f t="shared" si="8"/>
        <v>[SJBP]_Domino's Pizza_Exclusive</v>
      </c>
      <c r="H649" s="182" t="s">
        <v>4494</v>
      </c>
      <c r="I649" s="183" t="s">
        <v>4495</v>
      </c>
      <c r="J649" s="184" t="s">
        <v>942</v>
      </c>
      <c r="K649" s="162"/>
      <c r="L649" s="162"/>
      <c r="M649" s="162"/>
      <c r="N649" s="169"/>
      <c r="O649" s="183"/>
      <c r="P649" s="169"/>
      <c r="Q649" s="183" t="s">
        <v>4496</v>
      </c>
      <c r="R649" s="183" t="s">
        <v>4496</v>
      </c>
      <c r="S649" s="183" t="s">
        <v>4496</v>
      </c>
      <c r="T649" s="183" t="s">
        <v>4496</v>
      </c>
      <c r="U649" s="155"/>
      <c r="V649" s="155" t="b">
        <v>0</v>
      </c>
      <c r="W649" s="170" t="s">
        <v>4497</v>
      </c>
      <c r="X649" s="168"/>
      <c r="Y649" s="173">
        <v>19822</v>
      </c>
      <c r="Z649" s="162" t="s">
        <v>4498</v>
      </c>
      <c r="AA649" s="163" t="str">
        <f t="shared" si="9"/>
        <v>https://shopeefood.vn/bo-suu-tap/sj-dominos-80</v>
      </c>
      <c r="AB649" s="163" t="str">
        <f t="shared" si="10"/>
        <v>https://shopeefood.shopee.vn/bo-suu-tap/sj-dominos-80</v>
      </c>
    </row>
    <row r="650" spans="1:28" ht="165">
      <c r="A650" s="151" t="s">
        <v>1433</v>
      </c>
      <c r="B650" s="454"/>
      <c r="C650" s="152" t="s">
        <v>897</v>
      </c>
      <c r="D650" s="152" t="s">
        <v>201</v>
      </c>
      <c r="E650" s="180" t="s">
        <v>275</v>
      </c>
      <c r="F650" s="155" t="s">
        <v>174</v>
      </c>
      <c r="G650" s="217" t="str">
        <f t="shared" si="8"/>
        <v>[SJBP]_Cơm Thố Anh Nguyễn_BAU</v>
      </c>
      <c r="H650" s="247" t="s">
        <v>4499</v>
      </c>
      <c r="I650" s="183" t="s">
        <v>1435</v>
      </c>
      <c r="J650" s="375" t="s">
        <v>953</v>
      </c>
      <c r="K650" s="460" t="s">
        <v>4500</v>
      </c>
      <c r="L650" s="351" t="s">
        <v>955</v>
      </c>
      <c r="M650" s="162"/>
      <c r="N650" s="169"/>
      <c r="O650" s="183"/>
      <c r="P650" s="169"/>
      <c r="Q650" s="183"/>
      <c r="R650" s="177"/>
      <c r="S650" s="177"/>
      <c r="T650" s="177"/>
      <c r="U650" s="155"/>
      <c r="V650" s="155" t="b">
        <v>0</v>
      </c>
      <c r="W650" s="170" t="s">
        <v>4501</v>
      </c>
      <c r="X650" s="168"/>
      <c r="Y650" s="173">
        <v>19725</v>
      </c>
      <c r="Z650" s="162" t="s">
        <v>4502</v>
      </c>
      <c r="AA650" s="163" t="str">
        <f t="shared" si="9"/>
        <v>https://shopeefood.vn/bo-suu-tap/sj-anh-nguyen-35k</v>
      </c>
      <c r="AB650" s="163" t="str">
        <f t="shared" si="10"/>
        <v>https://shopeefood.shopee.vn/bo-suu-tap/sj-anh-nguyen-35k</v>
      </c>
    </row>
    <row r="651" spans="1:28" ht="90">
      <c r="A651" s="151" t="s">
        <v>1433</v>
      </c>
      <c r="B651" s="454"/>
      <c r="C651" s="152" t="s">
        <v>897</v>
      </c>
      <c r="D651" s="152" t="s">
        <v>201</v>
      </c>
      <c r="E651" s="180" t="s">
        <v>348</v>
      </c>
      <c r="F651" s="155" t="s">
        <v>4503</v>
      </c>
      <c r="G651" s="452" t="str">
        <f t="shared" si="8"/>
        <v>[SJBP]_McDonald's_B2G2 119k</v>
      </c>
      <c r="H651" s="176" t="s">
        <v>4504</v>
      </c>
      <c r="I651" s="459" t="s">
        <v>4505</v>
      </c>
      <c r="J651" s="207" t="s">
        <v>919</v>
      </c>
      <c r="K651" s="162"/>
      <c r="L651" s="162"/>
      <c r="M651" s="162"/>
      <c r="N651" s="169"/>
      <c r="O651" s="183"/>
      <c r="P651" s="169"/>
      <c r="Q651" s="183"/>
      <c r="R651" s="177"/>
      <c r="S651" s="177"/>
      <c r="T651" s="177"/>
      <c r="U651" s="155"/>
      <c r="V651" s="155" t="b">
        <v>0</v>
      </c>
      <c r="W651" s="170" t="s">
        <v>4424</v>
      </c>
      <c r="X651" s="168"/>
      <c r="Y651" s="173">
        <v>19693</v>
      </c>
      <c r="Z651" s="162" t="s">
        <v>4425</v>
      </c>
      <c r="AA651" s="163" t="str">
        <f t="shared" si="9"/>
        <v>https://shopeefood.vn/bo-suu-tap/sj-mcdonalds-b2g2</v>
      </c>
      <c r="AB651" s="163" t="str">
        <f t="shared" si="10"/>
        <v>https://shopeefood.shopee.vn/bo-suu-tap/sj-mcdonalds-b2g2</v>
      </c>
    </row>
    <row r="652" spans="1:28" ht="328">
      <c r="A652" s="151" t="s">
        <v>1852</v>
      </c>
      <c r="B652" s="152"/>
      <c r="C652" s="152" t="s">
        <v>706</v>
      </c>
      <c r="D652" s="152" t="s">
        <v>211</v>
      </c>
      <c r="E652" s="153" t="s">
        <v>928</v>
      </c>
      <c r="F652" s="155" t="s">
        <v>4506</v>
      </c>
      <c r="G652" s="217" t="str">
        <f t="shared" si="8"/>
        <v>[Win 1]_Lotteria_Mar.NĐ</v>
      </c>
      <c r="H652" s="183" t="s">
        <v>4507</v>
      </c>
      <c r="I652" s="159" t="s">
        <v>3589</v>
      </c>
      <c r="J652" s="178" t="s">
        <v>4508</v>
      </c>
      <c r="K652" s="159"/>
      <c r="L652" s="159"/>
      <c r="M652" s="159"/>
      <c r="N652" s="168"/>
      <c r="O652" s="162" t="s">
        <v>4147</v>
      </c>
      <c r="P652" s="168"/>
      <c r="Q652" s="159"/>
      <c r="R652" s="168"/>
      <c r="S652" s="168"/>
      <c r="T652" s="176" t="s">
        <v>4509</v>
      </c>
      <c r="U652" s="155" t="s">
        <v>696</v>
      </c>
      <c r="V652" s="155" t="b">
        <v>0</v>
      </c>
      <c r="W652" s="170" t="s">
        <v>4510</v>
      </c>
      <c r="X652" s="168"/>
      <c r="Y652" s="173">
        <v>19689</v>
      </c>
      <c r="Z652" s="162" t="s">
        <v>4511</v>
      </c>
      <c r="AA652" s="163" t="str">
        <f t="shared" si="9"/>
        <v>https://shopeefood.vn/bo-suu-tap/w1-lotteria-33k</v>
      </c>
      <c r="AB652" s="163" t="str">
        <f t="shared" si="10"/>
        <v>https://shopeefood.shopee.vn/bo-suu-tap/w1-lotteria-33k</v>
      </c>
    </row>
    <row r="653" spans="1:28" ht="225">
      <c r="A653" s="151" t="s">
        <v>1433</v>
      </c>
      <c r="B653" s="152"/>
      <c r="C653" s="152" t="s">
        <v>970</v>
      </c>
      <c r="D653" s="152" t="s">
        <v>209</v>
      </c>
      <c r="E653" s="180" t="s">
        <v>258</v>
      </c>
      <c r="F653" s="429" t="s">
        <v>4247</v>
      </c>
      <c r="G653" s="452" t="str">
        <f t="shared" si="8"/>
        <v>[VIP]_Cheese Coffee_4.4</v>
      </c>
      <c r="H653" s="176" t="s">
        <v>4512</v>
      </c>
      <c r="I653" s="183" t="s">
        <v>4513</v>
      </c>
      <c r="J653" s="209" t="s">
        <v>1449</v>
      </c>
      <c r="K653" s="162"/>
      <c r="L653" s="162"/>
      <c r="M653" s="162"/>
      <c r="N653" s="169"/>
      <c r="O653" s="183"/>
      <c r="P653" s="169"/>
      <c r="Q653" s="183" t="s">
        <v>4514</v>
      </c>
      <c r="R653" s="183" t="s">
        <v>4514</v>
      </c>
      <c r="S653" s="183" t="s">
        <v>4514</v>
      </c>
      <c r="T653" s="177"/>
      <c r="U653" s="155" t="s">
        <v>696</v>
      </c>
      <c r="V653" s="155" t="b">
        <v>0</v>
      </c>
      <c r="W653" s="179" t="s">
        <v>4515</v>
      </c>
      <c r="X653" s="168"/>
      <c r="Y653" s="173">
        <v>19741</v>
      </c>
      <c r="Z653" s="162" t="s">
        <v>4516</v>
      </c>
      <c r="AA653" s="163" t="str">
        <f t="shared" si="9"/>
        <v>https://shopeefood.vn/bo-suu-tap/v-cheese-b1g1</v>
      </c>
      <c r="AB653" s="163" t="str">
        <f t="shared" si="10"/>
        <v>https://shopeefood.shopee.vn/bo-suu-tap/v-cheese-b1g1</v>
      </c>
    </row>
    <row r="654" spans="1:28" ht="328">
      <c r="A654" s="151" t="s">
        <v>1433</v>
      </c>
      <c r="B654" s="152"/>
      <c r="C654" s="152" t="s">
        <v>970</v>
      </c>
      <c r="D654" s="152" t="s">
        <v>209</v>
      </c>
      <c r="E654" s="180" t="s">
        <v>258</v>
      </c>
      <c r="F654" s="429" t="s">
        <v>4517</v>
      </c>
      <c r="G654" s="452" t="str">
        <f t="shared" si="8"/>
        <v>[VIP]_Cheese Coffee_10.4</v>
      </c>
      <c r="H654" s="176" t="s">
        <v>4518</v>
      </c>
      <c r="I654" s="283">
        <v>45934</v>
      </c>
      <c r="J654" s="209" t="s">
        <v>1449</v>
      </c>
      <c r="K654" s="162"/>
      <c r="L654" s="162"/>
      <c r="M654" s="162"/>
      <c r="N654" s="169"/>
      <c r="O654" s="183"/>
      <c r="P654" s="169"/>
      <c r="Q654" s="183" t="s">
        <v>4519</v>
      </c>
      <c r="R654" s="177"/>
      <c r="S654" s="177"/>
      <c r="T654" s="177"/>
      <c r="U654" s="155" t="s">
        <v>696</v>
      </c>
      <c r="V654" s="155" t="b">
        <v>0</v>
      </c>
      <c r="W654" s="179" t="s">
        <v>4520</v>
      </c>
      <c r="X654" s="168"/>
      <c r="Y654" s="173">
        <v>19791</v>
      </c>
      <c r="Z654" s="162" t="s">
        <v>4521</v>
      </c>
      <c r="AA654" s="163" t="str">
        <f t="shared" si="9"/>
        <v>https://shopeefood.vn/bo-suu-tap/v-combo-cheese</v>
      </c>
      <c r="AB654" s="163" t="str">
        <f t="shared" si="10"/>
        <v>https://shopeefood.shopee.vn/bo-suu-tap/v-combo-cheese</v>
      </c>
    </row>
    <row r="655" spans="1:28" ht="384">
      <c r="A655" s="151" t="s">
        <v>1433</v>
      </c>
      <c r="B655" s="152"/>
      <c r="C655" s="152" t="s">
        <v>970</v>
      </c>
      <c r="D655" s="152" t="s">
        <v>209</v>
      </c>
      <c r="E655" s="180" t="s">
        <v>258</v>
      </c>
      <c r="F655" s="155" t="s">
        <v>4522</v>
      </c>
      <c r="G655" s="452" t="str">
        <f t="shared" si="8"/>
        <v>[VIP]_Cheese Coffee_17, 24.4</v>
      </c>
      <c r="H655" s="176" t="s">
        <v>4523</v>
      </c>
      <c r="I655" s="183" t="s">
        <v>4524</v>
      </c>
      <c r="J655" s="209" t="s">
        <v>1449</v>
      </c>
      <c r="K655" s="162"/>
      <c r="L655" s="162"/>
      <c r="M655" s="162"/>
      <c r="N655" s="169"/>
      <c r="O655" s="183"/>
      <c r="P655" s="169"/>
      <c r="Q655" s="183" t="s">
        <v>4525</v>
      </c>
      <c r="R655" s="177"/>
      <c r="S655" s="177"/>
      <c r="T655" s="177"/>
      <c r="U655" s="155" t="s">
        <v>696</v>
      </c>
      <c r="V655" s="155" t="b">
        <v>0</v>
      </c>
      <c r="W655" s="179" t="s">
        <v>4526</v>
      </c>
      <c r="X655" s="168"/>
      <c r="Y655" s="173">
        <v>19383</v>
      </c>
      <c r="Z655" s="162" t="s">
        <v>2554</v>
      </c>
      <c r="AA655" s="163" t="str">
        <f t="shared" si="9"/>
        <v>https://shopeefood.vn/bo-suu-tap/v-cheese-coffee</v>
      </c>
      <c r="AB655" s="163" t="str">
        <f t="shared" si="10"/>
        <v>https://shopeefood.shopee.vn/bo-suu-tap/v-cheese-coffee</v>
      </c>
    </row>
    <row r="656" spans="1:28" ht="150">
      <c r="A656" s="151" t="s">
        <v>1433</v>
      </c>
      <c r="B656" s="152"/>
      <c r="C656" s="152" t="s">
        <v>717</v>
      </c>
      <c r="D656" s="152" t="s">
        <v>219</v>
      </c>
      <c r="E656" s="153" t="s">
        <v>4527</v>
      </c>
      <c r="F656" s="155" t="s">
        <v>1433</v>
      </c>
      <c r="G656" s="452" t="str">
        <f t="shared" si="8"/>
        <v>[Alacarte]_NEM NƯỚNG THANH THẢO_Apr</v>
      </c>
      <c r="H656" s="176" t="s">
        <v>4528</v>
      </c>
      <c r="I656" s="155" t="s">
        <v>4529</v>
      </c>
      <c r="J656" s="194" t="s">
        <v>4530</v>
      </c>
      <c r="K656" s="159"/>
      <c r="L656" s="159"/>
      <c r="M656" s="159"/>
      <c r="N656" s="168"/>
      <c r="O656" s="159" t="s">
        <v>4147</v>
      </c>
      <c r="P656" s="168"/>
      <c r="Q656" s="159"/>
      <c r="R656" s="168"/>
      <c r="S656" s="168"/>
      <c r="T656" s="155" t="s">
        <v>4531</v>
      </c>
      <c r="U656" s="155" t="s">
        <v>725</v>
      </c>
      <c r="V656" s="155" t="b">
        <v>0</v>
      </c>
      <c r="W656" s="179" t="s">
        <v>4532</v>
      </c>
      <c r="X656" s="168"/>
      <c r="Y656" s="173">
        <v>19756</v>
      </c>
      <c r="Z656" s="162" t="s">
        <v>4533</v>
      </c>
      <c r="AA656" s="163" t="str">
        <f t="shared" si="9"/>
        <v>https://shopeefood.vn/bo-suu-tap/a-nem-nuong-thanh-thao</v>
      </c>
      <c r="AB656" s="163" t="str">
        <f t="shared" si="10"/>
        <v>https://shopeefood.shopee.vn/bo-suu-tap/a-nem-nuong-thanh-thao</v>
      </c>
    </row>
    <row r="657" spans="1:28" ht="195">
      <c r="A657" s="151" t="s">
        <v>1433</v>
      </c>
      <c r="B657" s="152"/>
      <c r="C657" s="152" t="s">
        <v>706</v>
      </c>
      <c r="D657" s="152" t="s">
        <v>222</v>
      </c>
      <c r="E657" s="153" t="s">
        <v>4534</v>
      </c>
      <c r="F657" s="155" t="s">
        <v>3995</v>
      </c>
      <c r="G657" s="217" t="str">
        <f t="shared" si="8"/>
        <v>[Alacarte CB]_Gà Rán KFC_Apr.CB2</v>
      </c>
      <c r="H657" s="176" t="s">
        <v>4535</v>
      </c>
      <c r="I657" s="193" t="s">
        <v>4536</v>
      </c>
      <c r="J657" s="178" t="s">
        <v>4537</v>
      </c>
      <c r="K657" s="159"/>
      <c r="L657" s="170" t="s">
        <v>4538</v>
      </c>
      <c r="M657" s="193" t="s">
        <v>4539</v>
      </c>
      <c r="N657" s="176" t="s">
        <v>3073</v>
      </c>
      <c r="O657" s="176" t="s">
        <v>4540</v>
      </c>
      <c r="P657" s="168"/>
      <c r="Q657" s="159" t="s">
        <v>4541</v>
      </c>
      <c r="R657" s="168" t="s">
        <v>4542</v>
      </c>
      <c r="S657" s="168" t="s">
        <v>4543</v>
      </c>
      <c r="T657" s="168" t="s">
        <v>4544</v>
      </c>
      <c r="U657" s="155" t="s">
        <v>696</v>
      </c>
      <c r="V657" s="155" t="b">
        <v>0</v>
      </c>
      <c r="W657" s="179" t="s">
        <v>4545</v>
      </c>
      <c r="X657" s="168"/>
      <c r="Y657" s="173">
        <v>19876</v>
      </c>
      <c r="Z657" s="162" t="s">
        <v>4546</v>
      </c>
      <c r="AA657" s="163" t="str">
        <f t="shared" si="9"/>
        <v>https://shopeefood.vn/bo-suu-tap/a-ga-ran-kfc</v>
      </c>
      <c r="AB657" s="163" t="str">
        <f t="shared" si="10"/>
        <v>https://shopeefood.shopee.vn/bo-suu-tap/a-ga-ran-kfc</v>
      </c>
    </row>
    <row r="658" spans="1:28" ht="195">
      <c r="A658" s="151" t="s">
        <v>1433</v>
      </c>
      <c r="B658" s="152"/>
      <c r="C658" s="152" t="s">
        <v>706</v>
      </c>
      <c r="D658" s="152" t="s">
        <v>219</v>
      </c>
      <c r="E658" s="153" t="s">
        <v>4534</v>
      </c>
      <c r="F658" s="155" t="s">
        <v>1433</v>
      </c>
      <c r="G658" s="217" t="str">
        <f t="shared" si="8"/>
        <v>[Alacarte]_Gà Rán KFC_Apr</v>
      </c>
      <c r="H658" s="176" t="s">
        <v>4547</v>
      </c>
      <c r="I658" s="176" t="s">
        <v>4548</v>
      </c>
      <c r="J658" s="178" t="s">
        <v>4537</v>
      </c>
      <c r="K658" s="159"/>
      <c r="L658" s="159"/>
      <c r="M658" s="159"/>
      <c r="N658" s="168"/>
      <c r="O658" s="155" t="s">
        <v>4549</v>
      </c>
      <c r="P658" s="168"/>
      <c r="Q658" s="155" t="s">
        <v>4550</v>
      </c>
      <c r="R658" s="155" t="s">
        <v>4551</v>
      </c>
      <c r="S658" s="155" t="s">
        <v>4552</v>
      </c>
      <c r="T658" s="155" t="s">
        <v>4553</v>
      </c>
      <c r="U658" s="155" t="s">
        <v>696</v>
      </c>
      <c r="V658" s="155" t="b">
        <v>0</v>
      </c>
      <c r="W658" s="179" t="s">
        <v>4554</v>
      </c>
      <c r="X658" s="168"/>
      <c r="Y658" s="173">
        <v>19882</v>
      </c>
      <c r="Z658" s="162" t="s">
        <v>4555</v>
      </c>
      <c r="AA658" s="163" t="str">
        <f t="shared" si="9"/>
        <v>https://shopeefood.vn/bo-suu-tap/a-kfc-99</v>
      </c>
      <c r="AB658" s="163" t="str">
        <f t="shared" si="10"/>
        <v>https://shopeefood.shopee.vn/bo-suu-tap/a-kfc-99</v>
      </c>
    </row>
    <row r="659" spans="1:28" ht="285">
      <c r="A659" s="151" t="s">
        <v>1433</v>
      </c>
      <c r="B659" s="152"/>
      <c r="C659" s="152" t="s">
        <v>970</v>
      </c>
      <c r="D659" s="152" t="s">
        <v>201</v>
      </c>
      <c r="E659" s="180" t="s">
        <v>1015</v>
      </c>
      <c r="F659" s="155" t="s">
        <v>4556</v>
      </c>
      <c r="G659" s="452" t="str">
        <f t="shared" si="8"/>
        <v>[SJBP]_Highlands Coffee_BAU Apr</v>
      </c>
      <c r="H659" s="176" t="s">
        <v>3958</v>
      </c>
      <c r="I659" s="183" t="s">
        <v>3931</v>
      </c>
      <c r="J659" s="209" t="s">
        <v>1019</v>
      </c>
      <c r="K659" s="162"/>
      <c r="L659" s="162"/>
      <c r="M659" s="162"/>
      <c r="N659" s="169"/>
      <c r="O659" s="183"/>
      <c r="P659" s="169"/>
      <c r="Q659" s="183"/>
      <c r="R659" s="177"/>
      <c r="S659" s="177"/>
      <c r="T659" s="177"/>
      <c r="U659" s="155"/>
      <c r="V659" s="155" t="b">
        <v>0</v>
      </c>
      <c r="W659" s="179" t="s">
        <v>4557</v>
      </c>
      <c r="X659" s="168"/>
      <c r="Y659" s="173">
        <v>19705</v>
      </c>
      <c r="Z659" s="162" t="s">
        <v>4558</v>
      </c>
      <c r="AA659" s="163" t="str">
        <f t="shared" si="9"/>
        <v>https://shopeefood.vn/bo-suu-tap/sj-highlandscf--50k</v>
      </c>
      <c r="AB659" s="163" t="str">
        <f t="shared" si="10"/>
        <v>https://shopeefood.shopee.vn/bo-suu-tap/sj-highlandscf--50k</v>
      </c>
    </row>
    <row r="660" spans="1:28" ht="180">
      <c r="A660" s="151" t="s">
        <v>1433</v>
      </c>
      <c r="B660" s="152"/>
      <c r="C660" s="152" t="s">
        <v>970</v>
      </c>
      <c r="D660" s="152" t="s">
        <v>201</v>
      </c>
      <c r="E660" s="180" t="s">
        <v>390</v>
      </c>
      <c r="F660" s="155" t="s">
        <v>991</v>
      </c>
      <c r="G660" s="452" t="str">
        <f t="shared" si="8"/>
        <v>[SJBP]_Starbucks Coffee_WC Mon</v>
      </c>
      <c r="H660" s="319" t="s">
        <v>4559</v>
      </c>
      <c r="I660" s="183" t="s">
        <v>4560</v>
      </c>
      <c r="J660" s="209" t="s">
        <v>974</v>
      </c>
      <c r="K660" s="162"/>
      <c r="L660" s="162"/>
      <c r="M660" s="162"/>
      <c r="N660" s="169"/>
      <c r="O660" s="183"/>
      <c r="P660" s="162" t="s">
        <v>2567</v>
      </c>
      <c r="Q660" s="183" t="s">
        <v>4561</v>
      </c>
      <c r="R660" s="183" t="s">
        <v>4561</v>
      </c>
      <c r="S660" s="183" t="s">
        <v>4561</v>
      </c>
      <c r="T660" s="183" t="s">
        <v>4561</v>
      </c>
      <c r="U660" s="155"/>
      <c r="V660" s="155" t="b">
        <v>0</v>
      </c>
      <c r="W660" s="179" t="s">
        <v>4562</v>
      </c>
      <c r="X660" s="168"/>
      <c r="Y660" s="173">
        <v>19706</v>
      </c>
      <c r="Z660" s="162" t="s">
        <v>4563</v>
      </c>
      <c r="AA660" s="163" t="str">
        <f t="shared" si="9"/>
        <v>https://shopeefood.vn/bo-suu-tap/sj-starbucks-b1g1</v>
      </c>
      <c r="AB660" s="163" t="str">
        <f t="shared" si="10"/>
        <v>https://shopeefood.shopee.vn/bo-suu-tap/sj-starbucks-b1g1</v>
      </c>
    </row>
    <row r="661" spans="1:28" ht="150">
      <c r="A661" s="151" t="s">
        <v>1433</v>
      </c>
      <c r="B661" s="152"/>
      <c r="C661" s="152" t="s">
        <v>970</v>
      </c>
      <c r="D661" s="152" t="s">
        <v>201</v>
      </c>
      <c r="E661" s="180" t="s">
        <v>390</v>
      </c>
      <c r="F661" s="155" t="s">
        <v>997</v>
      </c>
      <c r="G661" s="452" t="str">
        <f t="shared" si="8"/>
        <v>[SJBP]_Starbucks Coffee_WC Fri</v>
      </c>
      <c r="H661" s="319" t="s">
        <v>4564</v>
      </c>
      <c r="I661" s="183" t="s">
        <v>4565</v>
      </c>
      <c r="J661" s="209" t="s">
        <v>974</v>
      </c>
      <c r="K661" s="162"/>
      <c r="L661" s="162"/>
      <c r="M661" s="162"/>
      <c r="N661" s="169"/>
      <c r="O661" s="183"/>
      <c r="P661" s="169"/>
      <c r="Q661" s="183" t="s">
        <v>4566</v>
      </c>
      <c r="R661" s="176" t="s">
        <v>4567</v>
      </c>
      <c r="S661" s="176" t="s">
        <v>4568</v>
      </c>
      <c r="T661" s="176" t="s">
        <v>4568</v>
      </c>
      <c r="U661" s="155"/>
      <c r="V661" s="155" t="b">
        <v>0</v>
      </c>
      <c r="W661" s="179" t="s">
        <v>4569</v>
      </c>
      <c r="X661" s="168"/>
      <c r="Y661" s="173">
        <v>19707</v>
      </c>
      <c r="Z661" s="162" t="s">
        <v>4570</v>
      </c>
      <c r="AA661" s="163" t="str">
        <f t="shared" si="9"/>
        <v>https://shopeefood.vn/bo-suu-tap/sj-starbucks-30</v>
      </c>
      <c r="AB661" s="163" t="str">
        <f t="shared" si="10"/>
        <v>https://shopeefood.shopee.vn/bo-suu-tap/sj-starbucks-30</v>
      </c>
    </row>
    <row r="662" spans="1:28" ht="120">
      <c r="A662" s="151" t="s">
        <v>1433</v>
      </c>
      <c r="B662" s="152"/>
      <c r="C662" s="152" t="s">
        <v>970</v>
      </c>
      <c r="D662" s="152" t="s">
        <v>201</v>
      </c>
      <c r="E662" s="180" t="s">
        <v>403</v>
      </c>
      <c r="F662" s="155" t="s">
        <v>185</v>
      </c>
      <c r="G662" s="452" t="str">
        <f t="shared" si="8"/>
        <v>[SJBP]_The Coffee House_WC</v>
      </c>
      <c r="H662" s="176" t="s">
        <v>1009</v>
      </c>
      <c r="I662" s="183" t="s">
        <v>4571</v>
      </c>
      <c r="J662" s="209" t="s">
        <v>1669</v>
      </c>
      <c r="K662" s="162"/>
      <c r="L662" s="162"/>
      <c r="M662" s="162"/>
      <c r="N662" s="169"/>
      <c r="O662" s="183"/>
      <c r="P662" s="169"/>
      <c r="Q662" s="183" t="s">
        <v>4572</v>
      </c>
      <c r="R662" s="183" t="s">
        <v>4572</v>
      </c>
      <c r="S662" s="177"/>
      <c r="T662" s="183" t="s">
        <v>4572</v>
      </c>
      <c r="U662" s="155"/>
      <c r="V662" s="155" t="b">
        <v>0</v>
      </c>
      <c r="W662" s="333" t="s">
        <v>4573</v>
      </c>
      <c r="X662" s="168"/>
      <c r="Y662" s="173">
        <v>19708</v>
      </c>
      <c r="Z662" s="162" t="s">
        <v>4574</v>
      </c>
      <c r="AA662" s="163" t="str">
        <f t="shared" si="9"/>
        <v>https://shopeefood.vn/bo-suu-tap/sj-tch-60</v>
      </c>
      <c r="AB662" s="163" t="str">
        <f t="shared" si="10"/>
        <v>https://shopeefood.shopee.vn/bo-suu-tap/sj-tch-60</v>
      </c>
    </row>
    <row r="663" spans="1:28" ht="15">
      <c r="A663" s="151" t="s">
        <v>1433</v>
      </c>
      <c r="B663" s="152"/>
      <c r="C663" s="152" t="s">
        <v>970</v>
      </c>
      <c r="D663" s="152" t="s">
        <v>205</v>
      </c>
      <c r="E663" s="180" t="s">
        <v>4575</v>
      </c>
      <c r="F663" s="155" t="s">
        <v>174</v>
      </c>
      <c r="G663" s="452" t="str">
        <f t="shared" si="8"/>
        <v>[JBP]_Bread Cate_BAU</v>
      </c>
      <c r="H663" s="176" t="s">
        <v>4576</v>
      </c>
      <c r="I663" s="183"/>
      <c r="J663" s="169"/>
      <c r="K663" s="162"/>
      <c r="L663" s="162"/>
      <c r="M663" s="162"/>
      <c r="N663" s="169"/>
      <c r="O663" s="183"/>
      <c r="P663" s="169"/>
      <c r="Q663" s="183"/>
      <c r="R663" s="177"/>
      <c r="S663" s="177"/>
      <c r="T663" s="177"/>
      <c r="U663" s="155"/>
      <c r="V663" s="155" t="b">
        <v>0</v>
      </c>
      <c r="W663" s="168"/>
      <c r="X663" s="168"/>
      <c r="Y663" s="173">
        <v>0</v>
      </c>
      <c r="Z663" s="169"/>
      <c r="AA663" s="163" t="str">
        <f t="shared" si="9"/>
        <v>https://shopeefood.vn/bo-suu-tap/</v>
      </c>
      <c r="AB663" s="163" t="str">
        <f t="shared" si="10"/>
        <v>https://shopeefood.shopee.vn/bo-suu-tap/</v>
      </c>
    </row>
    <row r="664" spans="1:28" ht="135">
      <c r="A664" s="151" t="s">
        <v>1433</v>
      </c>
      <c r="B664" s="152"/>
      <c r="C664" s="152" t="s">
        <v>717</v>
      </c>
      <c r="D664" s="152" t="s">
        <v>222</v>
      </c>
      <c r="E664" s="153" t="s">
        <v>295</v>
      </c>
      <c r="F664" s="155" t="s">
        <v>4313</v>
      </c>
      <c r="G664" s="452" t="str">
        <f t="shared" si="8"/>
        <v>[Alacarte CB]_Gà Nướng Ò Ó O_Apr.CB9</v>
      </c>
      <c r="H664" s="193" t="s">
        <v>4577</v>
      </c>
      <c r="I664" s="193" t="s">
        <v>4578</v>
      </c>
      <c r="J664" s="170" t="s">
        <v>2007</v>
      </c>
      <c r="K664" s="159"/>
      <c r="L664" s="157"/>
      <c r="M664" s="159"/>
      <c r="N664" s="168"/>
      <c r="O664" s="171" t="s">
        <v>4579</v>
      </c>
      <c r="P664" s="168"/>
      <c r="Q664" s="193" t="s">
        <v>4580</v>
      </c>
      <c r="R664" s="177"/>
      <c r="S664" s="177"/>
      <c r="T664" s="177"/>
      <c r="U664" s="155" t="s">
        <v>696</v>
      </c>
      <c r="V664" s="155" t="b">
        <v>0</v>
      </c>
      <c r="W664" s="179" t="s">
        <v>4581</v>
      </c>
      <c r="X664" s="168"/>
      <c r="Y664" s="173">
        <v>19763</v>
      </c>
      <c r="Z664" s="162" t="s">
        <v>4582</v>
      </c>
      <c r="AA664" s="163" t="str">
        <f t="shared" si="9"/>
        <v>https://shopeefood.vn/bo-suu-tap/a-ga-o-o-o</v>
      </c>
      <c r="AB664" s="163" t="str">
        <f t="shared" si="10"/>
        <v>https://shopeefood.shopee.vn/bo-suu-tap/a-ga-o-o-o</v>
      </c>
    </row>
    <row r="665" spans="1:28" ht="120">
      <c r="A665" s="151" t="s">
        <v>1433</v>
      </c>
      <c r="B665" s="152"/>
      <c r="C665" s="152" t="s">
        <v>717</v>
      </c>
      <c r="D665" s="152" t="s">
        <v>222</v>
      </c>
      <c r="E665" s="153" t="s">
        <v>273</v>
      </c>
      <c r="F665" s="155" t="s">
        <v>4313</v>
      </c>
      <c r="G665" s="452" t="str">
        <f t="shared" si="8"/>
        <v>[Alacarte CB]_Cơm Tấm Ba Lộc_Apr.CB9</v>
      </c>
      <c r="H665" s="176" t="s">
        <v>4583</v>
      </c>
      <c r="I665" s="159" t="s">
        <v>4584</v>
      </c>
      <c r="J665" s="179" t="s">
        <v>2012</v>
      </c>
      <c r="K665" s="159"/>
      <c r="L665" s="157"/>
      <c r="M665" s="159"/>
      <c r="N665" s="168"/>
      <c r="O665" s="179" t="s">
        <v>4585</v>
      </c>
      <c r="P665" s="168"/>
      <c r="Q665" s="193" t="s">
        <v>4586</v>
      </c>
      <c r="R665" s="177"/>
      <c r="S665" s="177"/>
      <c r="T665" s="177"/>
      <c r="U665" s="155" t="s">
        <v>696</v>
      </c>
      <c r="V665" s="155" t="b">
        <v>0</v>
      </c>
      <c r="W665" s="179" t="s">
        <v>4587</v>
      </c>
      <c r="X665" s="168"/>
      <c r="Y665" s="173">
        <v>19764</v>
      </c>
      <c r="Z665" s="162" t="s">
        <v>4588</v>
      </c>
      <c r="AA665" s="163" t="str">
        <f t="shared" si="9"/>
        <v>https://shopeefood.vn/bo-suu-tap/a-com-ba-loc</v>
      </c>
      <c r="AB665" s="163" t="str">
        <f t="shared" si="10"/>
        <v>https://shopeefood.shopee.vn/bo-suu-tap/a-com-ba-loc</v>
      </c>
    </row>
    <row r="666" spans="1:28" ht="120">
      <c r="A666" s="151" t="s">
        <v>1433</v>
      </c>
      <c r="B666" s="152"/>
      <c r="C666" s="152" t="s">
        <v>717</v>
      </c>
      <c r="D666" s="152" t="s">
        <v>217</v>
      </c>
      <c r="E666" s="243" t="s">
        <v>2016</v>
      </c>
      <c r="F666" s="155" t="s">
        <v>1433</v>
      </c>
      <c r="G666" s="452" t="str">
        <f t="shared" si="8"/>
        <v>[Win 4]_Đậu Má Mix - Đậu Nành &amp; Rau Má_Apr</v>
      </c>
      <c r="H666" s="193" t="s">
        <v>4589</v>
      </c>
      <c r="I666" s="159" t="s">
        <v>4590</v>
      </c>
      <c r="J666" s="170" t="s">
        <v>2018</v>
      </c>
      <c r="K666" s="159"/>
      <c r="L666" s="157"/>
      <c r="M666" s="159"/>
      <c r="N666" s="168"/>
      <c r="O666" s="179" t="s">
        <v>4591</v>
      </c>
      <c r="P666" s="168"/>
      <c r="Q666" s="193" t="s">
        <v>4592</v>
      </c>
      <c r="R666" s="177"/>
      <c r="S666" s="177"/>
      <c r="T666" s="177"/>
      <c r="U666" s="155" t="s">
        <v>696</v>
      </c>
      <c r="V666" s="155" t="b">
        <v>0</v>
      </c>
      <c r="W666" s="179" t="s">
        <v>4593</v>
      </c>
      <c r="X666" s="168"/>
      <c r="Y666" s="173">
        <v>19765</v>
      </c>
      <c r="Z666" s="162" t="s">
        <v>4594</v>
      </c>
      <c r="AA666" s="163" t="str">
        <f t="shared" si="9"/>
        <v>https://shopeefood.vn/bo-suu-tap/w4-dau-ma-mix-1k</v>
      </c>
      <c r="AB666" s="163" t="str">
        <f t="shared" si="10"/>
        <v>https://shopeefood.shopee.vn/bo-suu-tap/w4-dau-ma-mix-1k</v>
      </c>
    </row>
    <row r="667" spans="1:28" ht="195">
      <c r="A667" s="151" t="s">
        <v>1433</v>
      </c>
      <c r="B667" s="152"/>
      <c r="C667" s="152" t="s">
        <v>717</v>
      </c>
      <c r="D667" s="152" t="s">
        <v>219</v>
      </c>
      <c r="E667" s="153" t="s">
        <v>2666</v>
      </c>
      <c r="F667" s="155" t="s">
        <v>1433</v>
      </c>
      <c r="G667" s="452" t="str">
        <f t="shared" si="8"/>
        <v>[Alacarte]_Đậu Má Mix
Cơm Tấm Ba Lộc
Gà Nướng Ò Ó O_Apr</v>
      </c>
      <c r="H667" s="176" t="s">
        <v>4595</v>
      </c>
      <c r="I667" s="461">
        <v>45965</v>
      </c>
      <c r="J667" s="179" t="s">
        <v>2026</v>
      </c>
      <c r="K667" s="159"/>
      <c r="L667" s="157"/>
      <c r="M667" s="159"/>
      <c r="N667" s="168"/>
      <c r="O667" s="159"/>
      <c r="P667" s="168"/>
      <c r="Q667" s="193" t="s">
        <v>4596</v>
      </c>
      <c r="R667" s="177"/>
      <c r="S667" s="177"/>
      <c r="T667" s="177"/>
      <c r="U667" s="155" t="s">
        <v>696</v>
      </c>
      <c r="V667" s="155" t="b">
        <v>0</v>
      </c>
      <c r="W667" s="168"/>
      <c r="X667" s="168"/>
      <c r="Y667" s="173">
        <v>19792</v>
      </c>
      <c r="Z667" s="162" t="s">
        <v>4597</v>
      </c>
      <c r="AA667" s="163" t="str">
        <f t="shared" si="9"/>
        <v>https://shopeefood.vn/bo-suu-tap/a-uu-dai-sieu-deal-apr</v>
      </c>
      <c r="AB667" s="163" t="str">
        <f t="shared" si="10"/>
        <v>https://shopeefood.shopee.vn/bo-suu-tap/a-uu-dai-sieu-deal-apr</v>
      </c>
    </row>
    <row r="668" spans="1:28" ht="225">
      <c r="A668" s="151" t="s">
        <v>1433</v>
      </c>
      <c r="B668" s="152"/>
      <c r="C668" s="152" t="s">
        <v>685</v>
      </c>
      <c r="D668" s="152" t="s">
        <v>213</v>
      </c>
      <c r="E668" s="153" t="s">
        <v>3565</v>
      </c>
      <c r="F668" s="152" t="s">
        <v>1433</v>
      </c>
      <c r="G668" s="217" t="str">
        <f t="shared" si="8"/>
        <v>[Win 2]_Carlsberg Premium Store_Apr</v>
      </c>
      <c r="H668" s="176" t="s">
        <v>4598</v>
      </c>
      <c r="I668" s="155" t="s">
        <v>4599</v>
      </c>
      <c r="J668" s="248" t="s">
        <v>4213</v>
      </c>
      <c r="K668" s="158"/>
      <c r="L668" s="159"/>
      <c r="M668" s="158"/>
      <c r="N668" s="250"/>
      <c r="O668" s="152" t="s">
        <v>4147</v>
      </c>
      <c r="P668" s="250"/>
      <c r="Q668" s="176" t="s">
        <v>4600</v>
      </c>
      <c r="R668" s="250"/>
      <c r="S668" s="250"/>
      <c r="T668" s="250"/>
      <c r="U668" s="155"/>
      <c r="V668" s="155" t="b">
        <v>0</v>
      </c>
      <c r="W668" s="179" t="s">
        <v>4601</v>
      </c>
      <c r="X668" s="168"/>
      <c r="Y668" s="173">
        <v>19840</v>
      </c>
      <c r="Z668" s="162" t="s">
        <v>4602</v>
      </c>
      <c r="AA668" s="163" t="str">
        <f t="shared" si="9"/>
        <v>https://shopeefood.vn/bo-suu-tap/w2-carlsberg</v>
      </c>
      <c r="AB668" s="163" t="str">
        <f t="shared" si="10"/>
        <v>https://shopeefood.shopee.vn/bo-suu-tap/w2-carlsberg</v>
      </c>
    </row>
    <row r="669" spans="1:28" ht="255">
      <c r="A669" s="151" t="s">
        <v>1433</v>
      </c>
      <c r="B669" s="152"/>
      <c r="C669" s="152" t="s">
        <v>685</v>
      </c>
      <c r="D669" s="152" t="s">
        <v>222</v>
      </c>
      <c r="E669" s="153" t="s">
        <v>3565</v>
      </c>
      <c r="F669" s="152" t="s">
        <v>1433</v>
      </c>
      <c r="G669" s="217" t="str">
        <f t="shared" si="8"/>
        <v>[Alacarte CB]_Carlsberg Premium Store_Apr</v>
      </c>
      <c r="H669" s="176" t="s">
        <v>4603</v>
      </c>
      <c r="I669" s="155" t="s">
        <v>4604</v>
      </c>
      <c r="J669" s="248" t="s">
        <v>4213</v>
      </c>
      <c r="K669" s="158"/>
      <c r="L669" s="159"/>
      <c r="M669" s="158"/>
      <c r="N669" s="250"/>
      <c r="O669" s="152" t="s">
        <v>4147</v>
      </c>
      <c r="P669" s="250"/>
      <c r="Q669" s="176" t="s">
        <v>4605</v>
      </c>
      <c r="R669" s="250"/>
      <c r="S669" s="250"/>
      <c r="T669" s="177"/>
      <c r="U669" s="155"/>
      <c r="V669" s="155" t="b">
        <v>0</v>
      </c>
      <c r="W669" s="179" t="s">
        <v>4606</v>
      </c>
      <c r="X669" s="168"/>
      <c r="Y669" s="173">
        <v>19887</v>
      </c>
      <c r="Z669" s="162" t="s">
        <v>4607</v>
      </c>
      <c r="AA669" s="163" t="str">
        <f t="shared" si="9"/>
        <v>https://shopeefood.vn/bo-suu-tap/a-carlsberg-185</v>
      </c>
      <c r="AB669" s="163" t="str">
        <f t="shared" si="10"/>
        <v>https://shopeefood.shopee.vn/bo-suu-tap/a-carlsberg-185</v>
      </c>
    </row>
    <row r="670" spans="1:28" ht="225">
      <c r="A670" s="151" t="s">
        <v>1433</v>
      </c>
      <c r="B670" s="152"/>
      <c r="C670" s="152" t="s">
        <v>685</v>
      </c>
      <c r="D670" s="152" t="s">
        <v>219</v>
      </c>
      <c r="E670" s="153" t="s">
        <v>3565</v>
      </c>
      <c r="F670" s="152" t="s">
        <v>1433</v>
      </c>
      <c r="G670" s="254" t="str">
        <f t="shared" si="8"/>
        <v>[Alacarte]_Carlsberg Premium Store_Apr</v>
      </c>
      <c r="H670" s="255" t="s">
        <v>4608</v>
      </c>
      <c r="I670" s="159" t="s">
        <v>4389</v>
      </c>
      <c r="J670" s="248" t="s">
        <v>4213</v>
      </c>
      <c r="K670" s="158"/>
      <c r="L670" s="159"/>
      <c r="M670" s="158"/>
      <c r="N670" s="250"/>
      <c r="O670" s="152" t="s">
        <v>4147</v>
      </c>
      <c r="P670" s="250"/>
      <c r="Q670" s="159" t="s">
        <v>4609</v>
      </c>
      <c r="R670" s="250"/>
      <c r="S670" s="250"/>
      <c r="T670" s="177"/>
      <c r="U670" s="155"/>
      <c r="V670" s="155" t="b">
        <v>0</v>
      </c>
      <c r="W670" s="179" t="s">
        <v>4601</v>
      </c>
      <c r="X670" s="168"/>
      <c r="Y670" s="173">
        <v>19846</v>
      </c>
      <c r="Z670" s="162" t="s">
        <v>4610</v>
      </c>
      <c r="AA670" s="163" t="str">
        <f t="shared" si="9"/>
        <v>https://shopeefood.vn/bo-suu-tap/a-carlsberg</v>
      </c>
      <c r="AB670" s="163" t="str">
        <f t="shared" si="10"/>
        <v>https://shopeefood.shopee.vn/bo-suu-tap/a-carlsberg</v>
      </c>
    </row>
    <row r="671" spans="1:28" ht="135">
      <c r="A671" s="151" t="s">
        <v>1433</v>
      </c>
      <c r="B671" s="152"/>
      <c r="C671" s="152" t="s">
        <v>897</v>
      </c>
      <c r="D671" s="152" t="s">
        <v>201</v>
      </c>
      <c r="E671" s="180" t="s">
        <v>348</v>
      </c>
      <c r="F671" s="462" t="s">
        <v>4611</v>
      </c>
      <c r="G671" s="254" t="str">
        <f t="shared" si="8"/>
        <v>[SJBP]_McDonald's_MINECRAFT MEAL</v>
      </c>
      <c r="H671" s="319" t="s">
        <v>4612</v>
      </c>
      <c r="I671" s="328" t="s">
        <v>4613</v>
      </c>
      <c r="J671" s="207" t="s">
        <v>919</v>
      </c>
      <c r="K671" s="162"/>
      <c r="L671" s="463" t="s">
        <v>4614</v>
      </c>
      <c r="M671" s="464" t="s">
        <v>4614</v>
      </c>
      <c r="N671" s="169"/>
      <c r="O671" s="183"/>
      <c r="P671" s="169"/>
      <c r="Q671" s="183"/>
      <c r="R671" s="177"/>
      <c r="S671" s="177"/>
      <c r="T671" s="177"/>
      <c r="U671" s="155"/>
      <c r="V671" s="155" t="b">
        <v>0</v>
      </c>
      <c r="W671" s="206" t="s">
        <v>4615</v>
      </c>
      <c r="X671" s="168"/>
      <c r="Y671" s="173">
        <v>19732</v>
      </c>
      <c r="Z671" s="162" t="s">
        <v>4616</v>
      </c>
      <c r="AA671" s="163" t="str">
        <f t="shared" si="9"/>
        <v>https://shopeefood.vn/bo-suu-tap/sj-mcdonalds-minecraft</v>
      </c>
      <c r="AB671" s="163" t="str">
        <f t="shared" si="10"/>
        <v>https://shopeefood.shopee.vn/bo-suu-tap/sj-mcdonalds-minecraft</v>
      </c>
    </row>
    <row r="672" spans="1:28" ht="75">
      <c r="A672" s="151" t="s">
        <v>1433</v>
      </c>
      <c r="B672" s="152"/>
      <c r="C672" s="152" t="s">
        <v>897</v>
      </c>
      <c r="D672" s="152" t="s">
        <v>201</v>
      </c>
      <c r="E672" s="180" t="s">
        <v>348</v>
      </c>
      <c r="F672" s="462" t="s">
        <v>4617</v>
      </c>
      <c r="G672" s="217" t="str">
        <f t="shared" si="8"/>
        <v>[SJBP]_McDonald's_Món mới</v>
      </c>
      <c r="H672" s="319" t="s">
        <v>4618</v>
      </c>
      <c r="I672" s="328" t="s">
        <v>4619</v>
      </c>
      <c r="J672" s="207" t="s">
        <v>919</v>
      </c>
      <c r="K672" s="162"/>
      <c r="L672" s="465" t="s">
        <v>4620</v>
      </c>
      <c r="M672" s="464" t="s">
        <v>3383</v>
      </c>
      <c r="N672" s="169"/>
      <c r="O672" s="183"/>
      <c r="P672" s="169"/>
      <c r="Q672" s="183"/>
      <c r="R672" s="177"/>
      <c r="S672" s="177"/>
      <c r="T672" s="177"/>
      <c r="U672" s="155"/>
      <c r="V672" s="155" t="b">
        <v>0</v>
      </c>
      <c r="W672" s="206" t="s">
        <v>4621</v>
      </c>
      <c r="X672" s="168"/>
      <c r="Y672" s="173">
        <v>19823</v>
      </c>
      <c r="Z672" s="162" t="s">
        <v>4622</v>
      </c>
      <c r="AA672" s="163" t="str">
        <f t="shared" si="9"/>
        <v>https://shopeefood.vn/bo-suu-tap/sj-mcdonalds</v>
      </c>
      <c r="AB672" s="163" t="str">
        <f t="shared" si="10"/>
        <v>https://shopeefood.shopee.vn/bo-suu-tap/sj-mcdonalds</v>
      </c>
    </row>
    <row r="673" spans="1:28" ht="60">
      <c r="A673" s="151" t="s">
        <v>4192</v>
      </c>
      <c r="B673" s="152"/>
      <c r="C673" s="152" t="s">
        <v>897</v>
      </c>
      <c r="D673" s="152" t="s">
        <v>201</v>
      </c>
      <c r="E673" s="180" t="s">
        <v>928</v>
      </c>
      <c r="F673" s="155" t="s">
        <v>4623</v>
      </c>
      <c r="G673" s="217" t="str">
        <f t="shared" si="8"/>
        <v>[SJBP]_Lotteria_Spike</v>
      </c>
      <c r="H673" s="176" t="s">
        <v>4624</v>
      </c>
      <c r="I673" s="283">
        <v>45782</v>
      </c>
      <c r="J673" s="179" t="s">
        <v>931</v>
      </c>
      <c r="K673" s="162"/>
      <c r="L673" s="162"/>
      <c r="M673" s="162"/>
      <c r="N673" s="169"/>
      <c r="O673" s="183"/>
      <c r="P673" s="169"/>
      <c r="Q673" s="183"/>
      <c r="R673" s="177"/>
      <c r="S673" s="177"/>
      <c r="T673" s="177"/>
      <c r="U673" s="155"/>
      <c r="V673" s="155" t="b">
        <v>0</v>
      </c>
      <c r="W673" s="168"/>
      <c r="X673" s="168"/>
      <c r="Y673" s="173">
        <v>19435</v>
      </c>
      <c r="Z673" s="162" t="s">
        <v>2098</v>
      </c>
      <c r="AA673" s="163" t="str">
        <f t="shared" si="9"/>
        <v>https://shopeefood.vn/bo-suu-tap/sj-lotteria-3</v>
      </c>
      <c r="AB673" s="163" t="str">
        <f t="shared" si="10"/>
        <v>https://shopeefood.shopee.vn/bo-suu-tap/sj-lotteria-3</v>
      </c>
    </row>
    <row r="674" spans="1:28" ht="105">
      <c r="A674" s="151" t="s">
        <v>1433</v>
      </c>
      <c r="B674" s="152"/>
      <c r="C674" s="152" t="s">
        <v>2156</v>
      </c>
      <c r="D674" s="152" t="s">
        <v>209</v>
      </c>
      <c r="E674" s="180" t="s">
        <v>2165</v>
      </c>
      <c r="F674" s="155" t="s">
        <v>1433</v>
      </c>
      <c r="G674" s="332" t="s">
        <v>4625</v>
      </c>
      <c r="H674" s="171" t="s">
        <v>4626</v>
      </c>
      <c r="I674" s="183" t="s">
        <v>4188</v>
      </c>
      <c r="J674" s="439" t="s">
        <v>4224</v>
      </c>
      <c r="K674" s="162"/>
      <c r="L674" s="162"/>
      <c r="M674" s="162"/>
      <c r="N674" s="169"/>
      <c r="O674" s="183"/>
      <c r="P674" s="169"/>
      <c r="Q674" s="183"/>
      <c r="R674" s="176" t="s">
        <v>4627</v>
      </c>
      <c r="S674" s="177"/>
      <c r="T674" s="177"/>
      <c r="U674" s="155"/>
      <c r="V674" s="155" t="b">
        <v>0</v>
      </c>
      <c r="W674" s="333" t="s">
        <v>4628</v>
      </c>
      <c r="X674" s="168"/>
      <c r="Y674" s="173">
        <v>19497</v>
      </c>
      <c r="Z674" s="162" t="s">
        <v>2216</v>
      </c>
      <c r="AA674" s="163" t="str">
        <f t="shared" si="9"/>
        <v>https://shopeefood.vn/bo-suu-tap/v-nutifood</v>
      </c>
      <c r="AB674" s="163" t="str">
        <f t="shared" si="10"/>
        <v>https://shopeefood.shopee.vn/bo-suu-tap/v-nutifood</v>
      </c>
    </row>
    <row r="675" spans="1:28" ht="165">
      <c r="A675" s="151" t="s">
        <v>1433</v>
      </c>
      <c r="B675" s="152"/>
      <c r="C675" s="152" t="s">
        <v>717</v>
      </c>
      <c r="D675" s="152" t="s">
        <v>219</v>
      </c>
      <c r="E675" s="153" t="s">
        <v>3288</v>
      </c>
      <c r="F675" s="155" t="s">
        <v>1433</v>
      </c>
      <c r="G675" s="217" t="str">
        <f t="shared" ref="G675:G1490" si="11">CONCATENATE(D675,"_",E675,"_",F675)</f>
        <v>[Alacarte]_BonPas Bakery &amp; Cafe_Apr</v>
      </c>
      <c r="H675" s="264" t="s">
        <v>4629</v>
      </c>
      <c r="I675" s="176" t="s">
        <v>4630</v>
      </c>
      <c r="J675" s="170" t="s">
        <v>3291</v>
      </c>
      <c r="K675" s="159"/>
      <c r="L675" s="159"/>
      <c r="M675" s="159"/>
      <c r="N675" s="168"/>
      <c r="O675" s="155" t="s">
        <v>4631</v>
      </c>
      <c r="P675" s="168"/>
      <c r="Q675" s="159"/>
      <c r="R675" s="168"/>
      <c r="S675" s="176" t="s">
        <v>4632</v>
      </c>
      <c r="T675" s="177"/>
      <c r="U675" s="155"/>
      <c r="V675" s="155" t="b">
        <v>0</v>
      </c>
      <c r="W675" s="179" t="s">
        <v>4633</v>
      </c>
      <c r="X675" s="168"/>
      <c r="Y675" s="173">
        <v>19757</v>
      </c>
      <c r="Z675" s="162" t="s">
        <v>4634</v>
      </c>
      <c r="AA675" s="163" t="str">
        <f t="shared" si="9"/>
        <v>https://shopeefood.vn/bo-suu-tap/a-bonpas-30</v>
      </c>
      <c r="AB675" s="163" t="str">
        <f t="shared" si="10"/>
        <v>https://shopeefood.shopee.vn/bo-suu-tap/a-bonpas-30</v>
      </c>
    </row>
    <row r="676" spans="1:28" ht="165">
      <c r="A676" s="295" t="s">
        <v>1433</v>
      </c>
      <c r="B676" s="446"/>
      <c r="C676" s="296" t="s">
        <v>1236</v>
      </c>
      <c r="D676" s="317" t="s">
        <v>207</v>
      </c>
      <c r="E676" s="296" t="s">
        <v>1453</v>
      </c>
      <c r="F676" s="466">
        <v>4.4000000000000004</v>
      </c>
      <c r="G676" s="299" t="str">
        <f t="shared" si="11"/>
        <v>[SuperVIP]_Trà Sữa May Cha_4.4</v>
      </c>
      <c r="H676" s="245" t="s">
        <v>4635</v>
      </c>
      <c r="I676" s="283">
        <v>45751</v>
      </c>
      <c r="J676" s="184" t="s">
        <v>1456</v>
      </c>
      <c r="K676" s="162"/>
      <c r="L676" s="162"/>
      <c r="M676" s="162"/>
      <c r="N676" s="169"/>
      <c r="O676" s="183"/>
      <c r="P676" s="169"/>
      <c r="Q676" s="183"/>
      <c r="R676" s="177"/>
      <c r="S676" s="177"/>
      <c r="T676" s="177"/>
      <c r="U676" s="155"/>
      <c r="V676" s="155" t="b">
        <v>0</v>
      </c>
      <c r="W676" s="170" t="s">
        <v>4636</v>
      </c>
      <c r="X676" s="168"/>
      <c r="Y676" s="173">
        <v>19747</v>
      </c>
      <c r="Z676" s="162" t="s">
        <v>4637</v>
      </c>
      <c r="AA676" s="163" t="str">
        <f t="shared" si="9"/>
        <v>https://shopeefood.vn/bo-suu-tap/sv-maycha-53k</v>
      </c>
      <c r="AB676" s="163" t="str">
        <f t="shared" si="10"/>
        <v>https://shopeefood.shopee.vn/bo-suu-tap/sv-maycha-53k</v>
      </c>
    </row>
    <row r="677" spans="1:28" ht="135">
      <c r="A677" s="295" t="s">
        <v>1433</v>
      </c>
      <c r="B677" s="152"/>
      <c r="C677" s="152" t="s">
        <v>706</v>
      </c>
      <c r="D677" s="152" t="s">
        <v>222</v>
      </c>
      <c r="E677" s="191" t="s">
        <v>1605</v>
      </c>
      <c r="F677" s="176" t="s">
        <v>4017</v>
      </c>
      <c r="G677" s="217" t="str">
        <f t="shared" si="11"/>
        <v>[Alacarte CB]_Sủi Cảo Ngọc Ý - Hà Tôn Quyền_Apr.CB8</v>
      </c>
      <c r="H677" s="193" t="s">
        <v>4638</v>
      </c>
      <c r="I677" s="159" t="s">
        <v>4243</v>
      </c>
      <c r="J677" s="178" t="s">
        <v>1608</v>
      </c>
      <c r="K677" s="157"/>
      <c r="L677" s="157"/>
      <c r="M677" s="159"/>
      <c r="N677" s="168"/>
      <c r="O677" s="155" t="s">
        <v>1057</v>
      </c>
      <c r="P677" s="168"/>
      <c r="Q677" s="176" t="s">
        <v>4639</v>
      </c>
      <c r="R677" s="177"/>
      <c r="S677" s="177"/>
      <c r="T677" s="177"/>
      <c r="U677" s="155" t="s">
        <v>725</v>
      </c>
      <c r="V677" s="155" t="b">
        <v>1</v>
      </c>
      <c r="W677" s="170" t="s">
        <v>1611</v>
      </c>
      <c r="X677" s="168"/>
      <c r="Y677" s="173">
        <v>19859</v>
      </c>
      <c r="Z677" s="162" t="s">
        <v>4640</v>
      </c>
      <c r="AA677" s="163" t="str">
        <f t="shared" si="9"/>
        <v>https://shopeefood.vn/bo-suu-tap/a-sui-cao-ngoc-y</v>
      </c>
      <c r="AB677" s="163" t="str">
        <f t="shared" si="10"/>
        <v>https://shopeefood.shopee.vn/bo-suu-tap/a-sui-cao-ngoc-y</v>
      </c>
    </row>
    <row r="678" spans="1:28" ht="135">
      <c r="A678" s="295" t="s">
        <v>1433</v>
      </c>
      <c r="B678" s="152"/>
      <c r="C678" s="152" t="s">
        <v>706</v>
      </c>
      <c r="D678" s="152" t="s">
        <v>222</v>
      </c>
      <c r="E678" s="191" t="s">
        <v>1605</v>
      </c>
      <c r="F678" s="176" t="s">
        <v>4313</v>
      </c>
      <c r="G678" s="217" t="str">
        <f t="shared" si="11"/>
        <v>[Alacarte CB]_Sủi Cảo Ngọc Ý - Hà Tôn Quyền_Apr.CB9</v>
      </c>
      <c r="H678" s="193" t="s">
        <v>4641</v>
      </c>
      <c r="I678" s="159" t="s">
        <v>4315</v>
      </c>
      <c r="J678" s="178" t="s">
        <v>1608</v>
      </c>
      <c r="K678" s="157"/>
      <c r="L678" s="157"/>
      <c r="M678" s="159"/>
      <c r="N678" s="168"/>
      <c r="O678" s="155" t="s">
        <v>1057</v>
      </c>
      <c r="P678" s="168"/>
      <c r="Q678" s="176" t="s">
        <v>4642</v>
      </c>
      <c r="R678" s="177"/>
      <c r="S678" s="177"/>
      <c r="T678" s="177"/>
      <c r="U678" s="155" t="s">
        <v>725</v>
      </c>
      <c r="V678" s="155" t="b">
        <v>1</v>
      </c>
      <c r="W678" s="179" t="s">
        <v>1611</v>
      </c>
      <c r="X678" s="168"/>
      <c r="Y678" s="173">
        <v>19507</v>
      </c>
      <c r="Z678" s="162" t="s">
        <v>3407</v>
      </c>
      <c r="AA678" s="163" t="str">
        <f t="shared" si="9"/>
        <v>https://shopeefood.vn/bo-suu-tap/a-sui-cao-ngoc-y-40</v>
      </c>
      <c r="AB678" s="163" t="str">
        <f t="shared" si="10"/>
        <v>https://shopeefood.shopee.vn/bo-suu-tap/a-sui-cao-ngoc-y-40</v>
      </c>
    </row>
    <row r="679" spans="1:28" ht="135">
      <c r="A679" s="295" t="s">
        <v>1433</v>
      </c>
      <c r="B679" s="152"/>
      <c r="C679" s="152" t="s">
        <v>685</v>
      </c>
      <c r="D679" s="152" t="s">
        <v>213</v>
      </c>
      <c r="E679" s="243" t="s">
        <v>4076</v>
      </c>
      <c r="F679" s="152" t="s">
        <v>1433</v>
      </c>
      <c r="G679" s="217" t="str">
        <f t="shared" si="11"/>
        <v>[Win 2]_TH True Mart_Apr</v>
      </c>
      <c r="H679" s="176" t="s">
        <v>4643</v>
      </c>
      <c r="I679" s="155" t="s">
        <v>4644</v>
      </c>
      <c r="J679" s="178" t="s">
        <v>4080</v>
      </c>
      <c r="K679" s="158"/>
      <c r="L679" s="467" t="s">
        <v>4645</v>
      </c>
      <c r="M679" s="333" t="s">
        <v>4646</v>
      </c>
      <c r="N679" s="168" t="s">
        <v>4647</v>
      </c>
      <c r="O679" s="158"/>
      <c r="P679" s="250"/>
      <c r="Q679" s="193" t="s">
        <v>4648</v>
      </c>
      <c r="R679" s="177" t="s">
        <v>4648</v>
      </c>
      <c r="S679" s="177" t="s">
        <v>4648</v>
      </c>
      <c r="T679" s="177" t="s">
        <v>4648</v>
      </c>
      <c r="U679" s="155" t="s">
        <v>696</v>
      </c>
      <c r="V679" s="155" t="b">
        <v>0</v>
      </c>
      <c r="W679" s="179" t="s">
        <v>4649</v>
      </c>
      <c r="X679" s="168"/>
      <c r="Y679" s="173">
        <v>19582</v>
      </c>
      <c r="Z679" s="162" t="s">
        <v>4085</v>
      </c>
      <c r="AA679" s="163" t="str">
        <f t="shared" si="9"/>
        <v>https://shopeefood.vn/bo-suu-tap/w2-th-true-mart</v>
      </c>
      <c r="AB679" s="163" t="str">
        <f t="shared" si="10"/>
        <v>https://shopeefood.shopee.vn/bo-suu-tap/w2-th-true-mart</v>
      </c>
    </row>
    <row r="680" spans="1:28" ht="51" customHeight="1">
      <c r="A680" s="315" t="s">
        <v>4650</v>
      </c>
      <c r="B680" s="446"/>
      <c r="C680" s="296" t="s">
        <v>1461</v>
      </c>
      <c r="D680" s="446"/>
      <c r="E680" s="446"/>
      <c r="F680" s="466" t="s">
        <v>4651</v>
      </c>
      <c r="G680" s="299" t="str">
        <f t="shared" si="11"/>
        <v>__HTC Spike_0h-6h</v>
      </c>
      <c r="H680" s="319" t="s">
        <v>4652</v>
      </c>
      <c r="I680" s="215" t="s">
        <v>4653</v>
      </c>
      <c r="J680" s="209" t="s">
        <v>4654</v>
      </c>
      <c r="K680" s="162"/>
      <c r="L680" s="162"/>
      <c r="M680" s="162"/>
      <c r="N680" s="169"/>
      <c r="O680" s="183"/>
      <c r="P680" s="169"/>
      <c r="Q680" s="183"/>
      <c r="R680" s="177"/>
      <c r="S680" s="177"/>
      <c r="T680" s="177"/>
      <c r="U680" s="155"/>
      <c r="V680" s="155" t="b">
        <v>0</v>
      </c>
      <c r="W680" s="168"/>
      <c r="X680" s="155"/>
      <c r="Y680" s="173">
        <v>19777</v>
      </c>
      <c r="Z680" s="162" t="s">
        <v>4655</v>
      </c>
      <c r="AA680" s="163" t="str">
        <f t="shared" si="9"/>
        <v>https://shopeefood.vn/bo-suu-tap/thuong-hieu-giam-den-50-0h-6h</v>
      </c>
      <c r="AB680" s="163" t="str">
        <f t="shared" si="10"/>
        <v>https://shopeefood.shopee.vn/bo-suu-tap/thuong-hieu-giam-den-50-0h-6h</v>
      </c>
    </row>
    <row r="681" spans="1:28" ht="51" customHeight="1">
      <c r="A681" s="315" t="s">
        <v>4650</v>
      </c>
      <c r="B681" s="446"/>
      <c r="C681" s="296" t="s">
        <v>1461</v>
      </c>
      <c r="D681" s="446"/>
      <c r="E681" s="446"/>
      <c r="F681" s="466" t="s">
        <v>4656</v>
      </c>
      <c r="G681" s="299" t="str">
        <f t="shared" si="11"/>
        <v>__HTC Spike_6h-9h</v>
      </c>
      <c r="H681" s="319" t="s">
        <v>4652</v>
      </c>
      <c r="I681" s="215" t="s">
        <v>4653</v>
      </c>
      <c r="J681" s="209" t="s">
        <v>4657</v>
      </c>
      <c r="K681" s="162"/>
      <c r="L681" s="162"/>
      <c r="M681" s="162"/>
      <c r="N681" s="169"/>
      <c r="O681" s="183"/>
      <c r="P681" s="169"/>
      <c r="Q681" s="183"/>
      <c r="R681" s="177"/>
      <c r="S681" s="177"/>
      <c r="T681" s="177"/>
      <c r="U681" s="155"/>
      <c r="V681" s="155" t="b">
        <v>0</v>
      </c>
      <c r="W681" s="168"/>
      <c r="X681" s="155"/>
      <c r="Y681" s="173">
        <v>19778</v>
      </c>
      <c r="Z681" s="162" t="s">
        <v>4658</v>
      </c>
      <c r="AA681" s="163" t="str">
        <f t="shared" si="9"/>
        <v>https://shopeefood.vn/bo-suu-tap/thuong-hieu-giam-den-50-6h-9h</v>
      </c>
      <c r="AB681" s="163" t="str">
        <f t="shared" si="10"/>
        <v>https://shopeefood.shopee.vn/bo-suu-tap/thuong-hieu-giam-den-50-6h-9h</v>
      </c>
    </row>
    <row r="682" spans="1:28" ht="51" customHeight="1">
      <c r="A682" s="315" t="s">
        <v>4650</v>
      </c>
      <c r="B682" s="446"/>
      <c r="C682" s="296" t="s">
        <v>1461</v>
      </c>
      <c r="D682" s="446"/>
      <c r="E682" s="446"/>
      <c r="F682" s="466" t="s">
        <v>4659</v>
      </c>
      <c r="G682" s="299" t="str">
        <f t="shared" si="11"/>
        <v>__HTC Spike_9h-13h</v>
      </c>
      <c r="H682" s="319" t="s">
        <v>4652</v>
      </c>
      <c r="I682" s="215" t="s">
        <v>4653</v>
      </c>
      <c r="J682" s="209" t="s">
        <v>4660</v>
      </c>
      <c r="K682" s="162"/>
      <c r="L682" s="162"/>
      <c r="M682" s="162"/>
      <c r="N682" s="169"/>
      <c r="O682" s="183"/>
      <c r="P682" s="169"/>
      <c r="Q682" s="183"/>
      <c r="R682" s="177"/>
      <c r="S682" s="177"/>
      <c r="T682" s="177"/>
      <c r="U682" s="155"/>
      <c r="V682" s="155" t="b">
        <v>0</v>
      </c>
      <c r="W682" s="168"/>
      <c r="X682" s="155"/>
      <c r="Y682" s="173">
        <v>19779</v>
      </c>
      <c r="Z682" s="162" t="s">
        <v>4661</v>
      </c>
      <c r="AA682" s="163" t="str">
        <f t="shared" si="9"/>
        <v>https://shopeefood.vn/bo-suu-tap/thuong-hieu-giam-den-50-9h-13h</v>
      </c>
      <c r="AB682" s="163" t="str">
        <f t="shared" si="10"/>
        <v>https://shopeefood.shopee.vn/bo-suu-tap/thuong-hieu-giam-den-50-9h-13h</v>
      </c>
    </row>
    <row r="683" spans="1:28" ht="51" customHeight="1">
      <c r="A683" s="315" t="s">
        <v>4650</v>
      </c>
      <c r="B683" s="446"/>
      <c r="C683" s="296" t="s">
        <v>1461</v>
      </c>
      <c r="D683" s="446"/>
      <c r="E683" s="446"/>
      <c r="F683" s="466" t="s">
        <v>4662</v>
      </c>
      <c r="G683" s="299" t="str">
        <f t="shared" si="11"/>
        <v>__HTC Spike_13h-16h</v>
      </c>
      <c r="H683" s="319" t="s">
        <v>4652</v>
      </c>
      <c r="I683" s="215" t="s">
        <v>4653</v>
      </c>
      <c r="J683" s="209" t="s">
        <v>4663</v>
      </c>
      <c r="K683" s="162"/>
      <c r="L683" s="162"/>
      <c r="M683" s="162"/>
      <c r="N683" s="169"/>
      <c r="O683" s="183"/>
      <c r="P683" s="169"/>
      <c r="Q683" s="183"/>
      <c r="R683" s="177"/>
      <c r="S683" s="177"/>
      <c r="T683" s="177"/>
      <c r="U683" s="155"/>
      <c r="V683" s="155" t="b">
        <v>0</v>
      </c>
      <c r="W683" s="168"/>
      <c r="X683" s="155"/>
      <c r="Y683" s="173">
        <v>19780</v>
      </c>
      <c r="Z683" s="162" t="s">
        <v>4664</v>
      </c>
      <c r="AA683" s="163" t="str">
        <f t="shared" si="9"/>
        <v>https://shopeefood.vn/bo-suu-tap/thuong-hieu-giam-den-50-13h-16h</v>
      </c>
      <c r="AB683" s="163" t="str">
        <f t="shared" si="10"/>
        <v>https://shopeefood.shopee.vn/bo-suu-tap/thuong-hieu-giam-den-50-13h-16h</v>
      </c>
    </row>
    <row r="684" spans="1:28" ht="51" customHeight="1">
      <c r="A684" s="315" t="s">
        <v>4650</v>
      </c>
      <c r="B684" s="446"/>
      <c r="C684" s="296" t="s">
        <v>1461</v>
      </c>
      <c r="D684" s="446"/>
      <c r="E684" s="446"/>
      <c r="F684" s="466" t="s">
        <v>4665</v>
      </c>
      <c r="G684" s="299" t="str">
        <f t="shared" si="11"/>
        <v>__HTC Spike_16h-19h</v>
      </c>
      <c r="H684" s="319" t="s">
        <v>4652</v>
      </c>
      <c r="I684" s="215" t="s">
        <v>4653</v>
      </c>
      <c r="J684" s="209" t="s">
        <v>4666</v>
      </c>
      <c r="K684" s="162"/>
      <c r="L684" s="162"/>
      <c r="M684" s="162"/>
      <c r="N684" s="169"/>
      <c r="O684" s="183"/>
      <c r="P684" s="169"/>
      <c r="Q684" s="183"/>
      <c r="R684" s="177"/>
      <c r="S684" s="177"/>
      <c r="T684" s="177"/>
      <c r="U684" s="155"/>
      <c r="V684" s="155" t="b">
        <v>0</v>
      </c>
      <c r="W684" s="168"/>
      <c r="X684" s="155"/>
      <c r="Y684" s="173">
        <v>19781</v>
      </c>
      <c r="Z684" s="162" t="s">
        <v>4667</v>
      </c>
      <c r="AA684" s="163" t="str">
        <f t="shared" si="9"/>
        <v>https://shopeefood.vn/bo-suu-tap/thuong-hieu-giam-den-50-16h-19h</v>
      </c>
      <c r="AB684" s="163" t="str">
        <f t="shared" si="10"/>
        <v>https://shopeefood.shopee.vn/bo-suu-tap/thuong-hieu-giam-den-50-16h-19h</v>
      </c>
    </row>
    <row r="685" spans="1:28" ht="51" customHeight="1">
      <c r="A685" s="315" t="s">
        <v>4650</v>
      </c>
      <c r="B685" s="446"/>
      <c r="C685" s="296" t="s">
        <v>1461</v>
      </c>
      <c r="D685" s="446"/>
      <c r="E685" s="446"/>
      <c r="F685" s="466" t="s">
        <v>4668</v>
      </c>
      <c r="G685" s="299" t="str">
        <f t="shared" si="11"/>
        <v>__HTC Spike_19h-21h</v>
      </c>
      <c r="H685" s="319" t="s">
        <v>4652</v>
      </c>
      <c r="I685" s="215" t="s">
        <v>4653</v>
      </c>
      <c r="J685" s="184" t="s">
        <v>4669</v>
      </c>
      <c r="K685" s="162"/>
      <c r="L685" s="162"/>
      <c r="M685" s="162"/>
      <c r="N685" s="169"/>
      <c r="O685" s="183"/>
      <c r="P685" s="169"/>
      <c r="Q685" s="183"/>
      <c r="R685" s="177"/>
      <c r="S685" s="177"/>
      <c r="T685" s="177"/>
      <c r="U685" s="155"/>
      <c r="V685" s="155" t="b">
        <v>0</v>
      </c>
      <c r="W685" s="168"/>
      <c r="X685" s="155"/>
      <c r="Y685" s="173">
        <v>19782</v>
      </c>
      <c r="Z685" s="162" t="s">
        <v>4670</v>
      </c>
      <c r="AA685" s="163" t="str">
        <f t="shared" si="9"/>
        <v>https://shopeefood.vn/bo-suu-tap/thuong-hieu-giam-den-50-19h-21h</v>
      </c>
      <c r="AB685" s="163" t="str">
        <f t="shared" si="10"/>
        <v>https://shopeefood.shopee.vn/bo-suu-tap/thuong-hieu-giam-den-50-19h-21h</v>
      </c>
    </row>
    <row r="686" spans="1:28" ht="51" customHeight="1">
      <c r="A686" s="315" t="s">
        <v>4650</v>
      </c>
      <c r="B686" s="446"/>
      <c r="C686" s="296" t="s">
        <v>1461</v>
      </c>
      <c r="D686" s="446"/>
      <c r="E686" s="446"/>
      <c r="F686" s="466" t="s">
        <v>4671</v>
      </c>
      <c r="G686" s="299" t="str">
        <f t="shared" si="11"/>
        <v>__HTC Spike_21h-24h</v>
      </c>
      <c r="H686" s="319" t="s">
        <v>4652</v>
      </c>
      <c r="I686" s="215" t="s">
        <v>4653</v>
      </c>
      <c r="J686" s="184" t="s">
        <v>4672</v>
      </c>
      <c r="K686" s="162"/>
      <c r="L686" s="162"/>
      <c r="M686" s="162"/>
      <c r="N686" s="169"/>
      <c r="O686" s="183"/>
      <c r="P686" s="169"/>
      <c r="Q686" s="183"/>
      <c r="R686" s="177"/>
      <c r="S686" s="177"/>
      <c r="T686" s="177"/>
      <c r="U686" s="155"/>
      <c r="V686" s="155" t="b">
        <v>0</v>
      </c>
      <c r="W686" s="168"/>
      <c r="X686" s="155"/>
      <c r="Y686" s="173">
        <v>19784</v>
      </c>
      <c r="Z686" s="162" t="s">
        <v>4673</v>
      </c>
      <c r="AA686" s="163" t="str">
        <f t="shared" si="9"/>
        <v>https://shopeefood.vn/bo-suu-tap/thuong-hieu-giam-den-50-21h--24h</v>
      </c>
      <c r="AB686" s="163" t="str">
        <f t="shared" si="10"/>
        <v>https://shopeefood.shopee.vn/bo-suu-tap/thuong-hieu-giam-den-50-21h--24h</v>
      </c>
    </row>
    <row r="687" spans="1:28" ht="180">
      <c r="A687" s="151" t="s">
        <v>1433</v>
      </c>
      <c r="B687" s="152"/>
      <c r="C687" s="152" t="s">
        <v>717</v>
      </c>
      <c r="D687" s="152" t="s">
        <v>211</v>
      </c>
      <c r="E687" s="243" t="s">
        <v>928</v>
      </c>
      <c r="F687" s="155" t="s">
        <v>1433</v>
      </c>
      <c r="G687" s="299" t="str">
        <f t="shared" si="11"/>
        <v>[Win 1]_Lotteria_Apr</v>
      </c>
      <c r="H687" s="183" t="s">
        <v>4674</v>
      </c>
      <c r="I687" s="159" t="s">
        <v>4675</v>
      </c>
      <c r="J687" s="170" t="s">
        <v>4676</v>
      </c>
      <c r="K687" s="159"/>
      <c r="L687" s="159"/>
      <c r="M687" s="159"/>
      <c r="N687" s="168"/>
      <c r="O687" s="155" t="s">
        <v>4677</v>
      </c>
      <c r="P687" s="168"/>
      <c r="Q687" s="159"/>
      <c r="R687" s="168"/>
      <c r="S687" s="168"/>
      <c r="T687" s="176" t="s">
        <v>4678</v>
      </c>
      <c r="U687" s="155" t="s">
        <v>696</v>
      </c>
      <c r="V687" s="155" t="b">
        <v>0</v>
      </c>
      <c r="W687" s="179" t="s">
        <v>4679</v>
      </c>
      <c r="X687" s="168"/>
      <c r="Y687" s="173">
        <v>19793</v>
      </c>
      <c r="Z687" s="162" t="s">
        <v>4680</v>
      </c>
      <c r="AA687" s="163" t="str">
        <f t="shared" si="9"/>
        <v>https://shopeefood.vn/bo-suu-tap/w1-lotteria-pt</v>
      </c>
      <c r="AB687" s="163" t="str">
        <f t="shared" si="10"/>
        <v>https://shopeefood.shopee.vn/bo-suu-tap/w1-lotteria-pt</v>
      </c>
    </row>
    <row r="688" spans="1:28" ht="90">
      <c r="A688" s="151" t="s">
        <v>1433</v>
      </c>
      <c r="B688" s="152"/>
      <c r="C688" s="152" t="s">
        <v>717</v>
      </c>
      <c r="D688" s="152" t="s">
        <v>213</v>
      </c>
      <c r="E688" s="153" t="s">
        <v>1097</v>
      </c>
      <c r="F688" s="155" t="s">
        <v>1433</v>
      </c>
      <c r="G688" s="299" t="str">
        <f t="shared" si="11"/>
        <v>[Win 2]_Trà Sữa Sunday Basic_Apr</v>
      </c>
      <c r="H688" s="159" t="s">
        <v>4681</v>
      </c>
      <c r="I688" s="159" t="s">
        <v>4682</v>
      </c>
      <c r="J688" s="178" t="s">
        <v>1100</v>
      </c>
      <c r="K688" s="157"/>
      <c r="L688" s="157" t="s">
        <v>4683</v>
      </c>
      <c r="M688" s="159"/>
      <c r="N688" s="185"/>
      <c r="O688" s="171" t="s">
        <v>4684</v>
      </c>
      <c r="P688" s="168"/>
      <c r="Q688" s="192" t="s">
        <v>4685</v>
      </c>
      <c r="R688" s="177"/>
      <c r="S688" s="177"/>
      <c r="T688" s="177"/>
      <c r="U688" s="155" t="s">
        <v>696</v>
      </c>
      <c r="V688" s="155" t="b">
        <v>0</v>
      </c>
      <c r="W688" s="179" t="s">
        <v>4686</v>
      </c>
      <c r="X688" s="168"/>
      <c r="Y688" s="173">
        <v>19542</v>
      </c>
      <c r="Z688" s="162" t="s">
        <v>3312</v>
      </c>
      <c r="AA688" s="163" t="str">
        <f t="shared" si="9"/>
        <v>https://shopeefood.vn/bo-suu-tap/w2-sunday-basic</v>
      </c>
      <c r="AB688" s="163" t="str">
        <f t="shared" si="10"/>
        <v>https://shopeefood.shopee.vn/bo-suu-tap/w2-sunday-basic</v>
      </c>
    </row>
    <row r="689" spans="1:28" ht="75">
      <c r="A689" s="151" t="s">
        <v>1433</v>
      </c>
      <c r="B689" s="152"/>
      <c r="C689" s="152" t="s">
        <v>717</v>
      </c>
      <c r="D689" s="152" t="s">
        <v>222</v>
      </c>
      <c r="E689" s="153" t="s">
        <v>4687</v>
      </c>
      <c r="F689" s="155" t="s">
        <v>1433</v>
      </c>
      <c r="G689" s="299" t="str">
        <f t="shared" si="11"/>
        <v>[Alacarte CB]_Gà Rán Ngốc Nghếch - 258 Đà Nẵng_Apr</v>
      </c>
      <c r="H689" s="193" t="s">
        <v>4688</v>
      </c>
      <c r="I689" s="159" t="s">
        <v>4604</v>
      </c>
      <c r="J689" s="179" t="s">
        <v>4689</v>
      </c>
      <c r="K689" s="159"/>
      <c r="L689" s="157" t="s">
        <v>4690</v>
      </c>
      <c r="M689" s="193" t="s">
        <v>4691</v>
      </c>
      <c r="N689" s="176" t="s">
        <v>4692</v>
      </c>
      <c r="O689" s="159"/>
      <c r="P689" s="168"/>
      <c r="Q689" s="159"/>
      <c r="R689" s="168"/>
      <c r="S689" s="168"/>
      <c r="T689" s="168" t="s">
        <v>4693</v>
      </c>
      <c r="U689" s="155" t="s">
        <v>696</v>
      </c>
      <c r="V689" s="155" t="b">
        <v>0</v>
      </c>
      <c r="W689" s="179" t="s">
        <v>4694</v>
      </c>
      <c r="X689" s="168"/>
      <c r="Y689" s="173">
        <v>19889</v>
      </c>
      <c r="Z689" s="162" t="s">
        <v>4695</v>
      </c>
      <c r="AA689" s="163" t="str">
        <f t="shared" si="9"/>
        <v>https://shopeefood.vn/bo-suu-tap/a-garan-ngoc-nghech</v>
      </c>
      <c r="AB689" s="163" t="str">
        <f t="shared" si="10"/>
        <v>https://shopeefood.shopee.vn/bo-suu-tap/a-garan-ngoc-nghech</v>
      </c>
    </row>
    <row r="690" spans="1:28" ht="90">
      <c r="A690" s="151" t="s">
        <v>1433</v>
      </c>
      <c r="B690" s="152"/>
      <c r="C690" s="152" t="s">
        <v>685</v>
      </c>
      <c r="D690" s="152" t="s">
        <v>215</v>
      </c>
      <c r="E690" s="153" t="s">
        <v>4696</v>
      </c>
      <c r="F690" s="155" t="s">
        <v>1433</v>
      </c>
      <c r="G690" s="217" t="str">
        <f t="shared" si="11"/>
        <v>[Win 3]_Akuruhi Market - Lê Lợi Đà Nẵng_Apr</v>
      </c>
      <c r="H690" s="179" t="s">
        <v>4697</v>
      </c>
      <c r="I690" s="155" t="s">
        <v>3613</v>
      </c>
      <c r="J690" s="168" t="s">
        <v>4698</v>
      </c>
      <c r="K690" s="158"/>
      <c r="L690" s="157" t="s">
        <v>4699</v>
      </c>
      <c r="M690" s="158"/>
      <c r="N690" s="176" t="s">
        <v>4700</v>
      </c>
      <c r="O690" s="176" t="s">
        <v>4701</v>
      </c>
      <c r="P690" s="250"/>
      <c r="Q690" s="158"/>
      <c r="R690" s="250"/>
      <c r="S690" s="168" t="s">
        <v>4702</v>
      </c>
      <c r="T690" s="177"/>
      <c r="U690" s="155" t="s">
        <v>696</v>
      </c>
      <c r="V690" s="155" t="b">
        <v>0</v>
      </c>
      <c r="W690" s="179" t="s">
        <v>4703</v>
      </c>
      <c r="X690" s="168"/>
      <c r="Y690" s="173">
        <v>19852</v>
      </c>
      <c r="Z690" s="162" t="s">
        <v>4704</v>
      </c>
      <c r="AA690" s="163" t="str">
        <f t="shared" si="9"/>
        <v>https://shopeefood.vn/bo-suu-tap/w3-akuruhi-market</v>
      </c>
      <c r="AB690" s="163" t="str">
        <f t="shared" si="10"/>
        <v>https://shopeefood.shopee.vn/bo-suu-tap/w3-akuruhi-market</v>
      </c>
    </row>
    <row r="691" spans="1:28" ht="270">
      <c r="A691" s="151" t="s">
        <v>1433</v>
      </c>
      <c r="B691" s="152"/>
      <c r="C691" s="152" t="s">
        <v>685</v>
      </c>
      <c r="D691" s="152" t="s">
        <v>217</v>
      </c>
      <c r="E691" s="153" t="s">
        <v>2732</v>
      </c>
      <c r="F691" s="155" t="s">
        <v>1433</v>
      </c>
      <c r="G691" s="217" t="str">
        <f t="shared" si="11"/>
        <v>[Win 4]_Cà Phê Muối Chú Long_Apr</v>
      </c>
      <c r="H691" s="176" t="s">
        <v>4705</v>
      </c>
      <c r="I691" s="155" t="s">
        <v>4706</v>
      </c>
      <c r="J691" s="248" t="s">
        <v>2734</v>
      </c>
      <c r="K691" s="158"/>
      <c r="L691" s="158"/>
      <c r="M691" s="158"/>
      <c r="N691" s="250"/>
      <c r="O691" s="159" t="s">
        <v>4707</v>
      </c>
      <c r="P691" s="250"/>
      <c r="Q691" s="193" t="s">
        <v>4708</v>
      </c>
      <c r="R691" s="177" t="s">
        <v>4708</v>
      </c>
      <c r="S691" s="177" t="s">
        <v>4708</v>
      </c>
      <c r="T691" s="176" t="s">
        <v>4709</v>
      </c>
      <c r="U691" s="155"/>
      <c r="V691" s="155" t="b">
        <v>1</v>
      </c>
      <c r="W691" s="179" t="s">
        <v>4710</v>
      </c>
      <c r="X691" s="168"/>
      <c r="Y691" s="173">
        <v>19872</v>
      </c>
      <c r="Z691" s="162" t="s">
        <v>4711</v>
      </c>
      <c r="AA691" s="163" t="str">
        <f t="shared" si="9"/>
        <v>https://shopeefood.vn/bo-suu-tap/w4-cf-chu-long</v>
      </c>
      <c r="AB691" s="163" t="str">
        <f t="shared" si="10"/>
        <v>https://shopeefood.shopee.vn/bo-suu-tap/w4-cf-chu-long</v>
      </c>
    </row>
    <row r="692" spans="1:28" ht="105">
      <c r="A692" s="151" t="s">
        <v>4192</v>
      </c>
      <c r="B692" s="152"/>
      <c r="C692" s="152" t="s">
        <v>717</v>
      </c>
      <c r="D692" s="152" t="s">
        <v>222</v>
      </c>
      <c r="E692" s="153" t="s">
        <v>3676</v>
      </c>
      <c r="F692" s="155" t="s">
        <v>4712</v>
      </c>
      <c r="G692" s="217" t="str">
        <f t="shared" si="11"/>
        <v>[Alacarte CB]_Pharmacity_May.CB7,8</v>
      </c>
      <c r="H692" s="171" t="s">
        <v>4713</v>
      </c>
      <c r="I692" s="468" t="s">
        <v>4714</v>
      </c>
      <c r="J692" s="194" t="s">
        <v>4715</v>
      </c>
      <c r="K692" s="159"/>
      <c r="L692" s="194" t="s">
        <v>4716</v>
      </c>
      <c r="M692" s="176" t="s">
        <v>4717</v>
      </c>
      <c r="N692" s="178"/>
      <c r="O692" s="159"/>
      <c r="P692" s="168"/>
      <c r="Q692" s="159" t="s">
        <v>4718</v>
      </c>
      <c r="R692" s="168"/>
      <c r="S692" s="177"/>
      <c r="T692" s="177"/>
      <c r="U692" s="155" t="s">
        <v>696</v>
      </c>
      <c r="V692" s="155" t="b">
        <v>0</v>
      </c>
      <c r="W692" s="179" t="s">
        <v>4719</v>
      </c>
      <c r="X692" s="168"/>
      <c r="Y692" s="173">
        <v>20087</v>
      </c>
      <c r="Z692" s="162" t="s">
        <v>4720</v>
      </c>
      <c r="AA692" s="163" t="str">
        <f t="shared" si="9"/>
        <v>https://shopeefood.vn/bo-suu-tap/a-pharmacity</v>
      </c>
      <c r="AB692" s="163" t="str">
        <f t="shared" si="10"/>
        <v>https://shopeefood.shopee.vn/bo-suu-tap/a-pharmacity</v>
      </c>
    </row>
    <row r="693" spans="1:28" ht="90">
      <c r="A693" s="151" t="s">
        <v>4192</v>
      </c>
      <c r="B693" s="152"/>
      <c r="C693" s="152" t="s">
        <v>717</v>
      </c>
      <c r="D693" s="152" t="s">
        <v>219</v>
      </c>
      <c r="E693" s="153" t="s">
        <v>3676</v>
      </c>
      <c r="F693" s="155" t="s">
        <v>4721</v>
      </c>
      <c r="G693" s="217" t="str">
        <f t="shared" si="11"/>
        <v xml:space="preserve">[Alacarte]_Pharmacity_May </v>
      </c>
      <c r="H693" s="171" t="s">
        <v>4722</v>
      </c>
      <c r="I693" s="461">
        <v>45966</v>
      </c>
      <c r="J693" s="194" t="s">
        <v>4715</v>
      </c>
      <c r="K693" s="159"/>
      <c r="L693" s="194" t="s">
        <v>4716</v>
      </c>
      <c r="M693" s="159"/>
      <c r="N693" s="178"/>
      <c r="O693" s="159"/>
      <c r="P693" s="168"/>
      <c r="Q693" s="155" t="s">
        <v>4723</v>
      </c>
      <c r="R693" s="168"/>
      <c r="S693" s="177"/>
      <c r="T693" s="177"/>
      <c r="U693" s="155" t="s">
        <v>696</v>
      </c>
      <c r="V693" s="155" t="b">
        <v>0</v>
      </c>
      <c r="W693" s="179" t="s">
        <v>4724</v>
      </c>
      <c r="X693" s="168"/>
      <c r="Y693" s="173">
        <v>20111</v>
      </c>
      <c r="Z693" s="162" t="s">
        <v>4725</v>
      </c>
      <c r="AA693" s="163" t="str">
        <f t="shared" si="9"/>
        <v>https://shopeefood.vn/bo-suu-tap/a-pharmacity-sn</v>
      </c>
      <c r="AB693" s="163" t="str">
        <f t="shared" si="10"/>
        <v>https://shopeefood.shopee.vn/bo-suu-tap/a-pharmacity-sn</v>
      </c>
    </row>
    <row r="694" spans="1:28" ht="105">
      <c r="A694" s="151" t="s">
        <v>1433</v>
      </c>
      <c r="B694" s="152"/>
      <c r="C694" s="152" t="s">
        <v>717</v>
      </c>
      <c r="D694" s="152" t="s">
        <v>211</v>
      </c>
      <c r="E694" s="153" t="s">
        <v>3587</v>
      </c>
      <c r="F694" s="155" t="s">
        <v>1433</v>
      </c>
      <c r="G694" s="217" t="str">
        <f t="shared" si="11"/>
        <v>[Win 1]_Cái Lò Nướng_Apr</v>
      </c>
      <c r="H694" s="300" t="s">
        <v>4726</v>
      </c>
      <c r="I694" s="159" t="s">
        <v>4599</v>
      </c>
      <c r="J694" s="178" t="s">
        <v>3590</v>
      </c>
      <c r="K694" s="159"/>
      <c r="L694" s="157"/>
      <c r="M694" s="159"/>
      <c r="N694" s="168"/>
      <c r="O694" s="155" t="s">
        <v>4727</v>
      </c>
      <c r="P694" s="168"/>
      <c r="Q694" s="192" t="s">
        <v>4728</v>
      </c>
      <c r="R694" s="177"/>
      <c r="S694" s="177"/>
      <c r="T694" s="177"/>
      <c r="U694" s="155"/>
      <c r="V694" s="155" t="b">
        <v>1</v>
      </c>
      <c r="W694" s="179" t="s">
        <v>4729</v>
      </c>
      <c r="X694" s="168"/>
      <c r="Y694" s="173">
        <v>19841</v>
      </c>
      <c r="Z694" s="162" t="s">
        <v>4730</v>
      </c>
      <c r="AA694" s="163" t="str">
        <f t="shared" si="9"/>
        <v>https://shopeefood.vn/bo-suu-tap/w1-cai-lo-nuong</v>
      </c>
      <c r="AB694" s="163" t="str">
        <f t="shared" si="10"/>
        <v>https://shopeefood.shopee.vn/bo-suu-tap/w1-cai-lo-nuong</v>
      </c>
    </row>
    <row r="695" spans="1:28" ht="165">
      <c r="A695" s="151" t="s">
        <v>1433</v>
      </c>
      <c r="B695" s="152"/>
      <c r="C695" s="152" t="s">
        <v>970</v>
      </c>
      <c r="D695" s="152" t="s">
        <v>207</v>
      </c>
      <c r="E695" s="180" t="s">
        <v>390</v>
      </c>
      <c r="F695" s="155">
        <v>25.04</v>
      </c>
      <c r="G695" s="452" t="str">
        <f t="shared" si="11"/>
        <v>[SuperVIP]_Starbucks Coffee_25.04</v>
      </c>
      <c r="H695" s="319" t="s">
        <v>4731</v>
      </c>
      <c r="I695" s="183" t="s">
        <v>4399</v>
      </c>
      <c r="J695" s="209" t="s">
        <v>974</v>
      </c>
      <c r="K695" s="162"/>
      <c r="L695" s="162"/>
      <c r="M695" s="162"/>
      <c r="N695" s="169"/>
      <c r="O695" s="183"/>
      <c r="P695" s="169"/>
      <c r="Q695" s="183"/>
      <c r="R695" s="177"/>
      <c r="S695" s="177"/>
      <c r="T695" s="177"/>
      <c r="U695" s="155"/>
      <c r="V695" s="155" t="b">
        <v>0</v>
      </c>
      <c r="W695" s="170" t="s">
        <v>4732</v>
      </c>
      <c r="X695" s="168"/>
      <c r="Y695" s="173">
        <v>19890</v>
      </c>
      <c r="Z695" s="162" t="s">
        <v>4733</v>
      </c>
      <c r="AA695" s="163" t="str">
        <f t="shared" si="9"/>
        <v>https://shopeefood.vn/bo-suu-tap/sv-starbucks-30</v>
      </c>
      <c r="AB695" s="163" t="str">
        <f t="shared" si="10"/>
        <v>https://shopeefood.shopee.vn/bo-suu-tap/sv-starbucks-30</v>
      </c>
    </row>
    <row r="696" spans="1:28" ht="135">
      <c r="A696" s="151" t="s">
        <v>1433</v>
      </c>
      <c r="B696" s="152"/>
      <c r="C696" s="152" t="s">
        <v>970</v>
      </c>
      <c r="D696" s="152" t="s">
        <v>201</v>
      </c>
      <c r="E696" s="180" t="s">
        <v>390</v>
      </c>
      <c r="F696" s="155" t="s">
        <v>4734</v>
      </c>
      <c r="G696" s="452" t="str">
        <f t="shared" si="11"/>
        <v>[SJBP]_Starbucks Coffee_Indi 15-17.4</v>
      </c>
      <c r="H696" s="319" t="s">
        <v>4735</v>
      </c>
      <c r="I696" s="183" t="s">
        <v>4736</v>
      </c>
      <c r="J696" s="209" t="s">
        <v>974</v>
      </c>
      <c r="K696" s="162"/>
      <c r="L696" s="162"/>
      <c r="M696" s="162"/>
      <c r="N696" s="169"/>
      <c r="O696" s="183"/>
      <c r="P696" s="169"/>
      <c r="Q696" s="183" t="s">
        <v>4737</v>
      </c>
      <c r="R696" s="183" t="s">
        <v>4737</v>
      </c>
      <c r="S696" s="183" t="s">
        <v>4737</v>
      </c>
      <c r="T696" s="183" t="s">
        <v>4737</v>
      </c>
      <c r="U696" s="155"/>
      <c r="V696" s="155" t="b">
        <v>0</v>
      </c>
      <c r="W696" s="179" t="s">
        <v>4738</v>
      </c>
      <c r="X696" s="168"/>
      <c r="Y696" s="173">
        <v>19816</v>
      </c>
      <c r="Z696" s="162" t="s">
        <v>4739</v>
      </c>
      <c r="AA696" s="163" t="str">
        <f t="shared" si="9"/>
        <v>https://shopeefood.vn/bo-suu-tap/sj-starbucks-cf</v>
      </c>
      <c r="AB696" s="163" t="str">
        <f t="shared" si="10"/>
        <v>https://shopeefood.shopee.vn/bo-suu-tap/sj-starbucks-cf</v>
      </c>
    </row>
    <row r="697" spans="1:28" ht="75">
      <c r="A697" s="151" t="s">
        <v>1433</v>
      </c>
      <c r="B697" s="152"/>
      <c r="C697" s="152" t="s">
        <v>897</v>
      </c>
      <c r="D697" s="152" t="s">
        <v>201</v>
      </c>
      <c r="E697" s="180" t="s">
        <v>348</v>
      </c>
      <c r="F697" s="155" t="s">
        <v>4740</v>
      </c>
      <c r="G697" s="452" t="str">
        <f t="shared" si="11"/>
        <v>[SJBP]_McDonald's_2T2</v>
      </c>
      <c r="H697" s="176" t="s">
        <v>4741</v>
      </c>
      <c r="I697" s="459" t="s">
        <v>4742</v>
      </c>
      <c r="J697" s="207" t="s">
        <v>919</v>
      </c>
      <c r="K697" s="162"/>
      <c r="L697" s="162"/>
      <c r="M697" s="162"/>
      <c r="N697" s="169"/>
      <c r="O697" s="183"/>
      <c r="P697" s="169"/>
      <c r="Q697" s="183"/>
      <c r="R697" s="177"/>
      <c r="S697" s="177"/>
      <c r="T697" s="177"/>
      <c r="U697" s="155"/>
      <c r="V697" s="155" t="b">
        <v>0</v>
      </c>
      <c r="W697" s="170" t="s">
        <v>4424</v>
      </c>
      <c r="X697" s="168"/>
      <c r="Y697" s="173">
        <v>19824</v>
      </c>
      <c r="Z697" s="162" t="s">
        <v>4743</v>
      </c>
      <c r="AA697" s="163" t="str">
        <f t="shared" si="9"/>
        <v>https://shopeefood.vn/bo-suu-tap/sj-mcdonalds-50k</v>
      </c>
      <c r="AB697" s="163" t="str">
        <f t="shared" si="10"/>
        <v>https://shopeefood.shopee.vn/bo-suu-tap/sj-mcdonalds-50k</v>
      </c>
    </row>
    <row r="698" spans="1:28" ht="75">
      <c r="A698" s="315" t="s">
        <v>1433</v>
      </c>
      <c r="B698" s="446"/>
      <c r="C698" s="296" t="s">
        <v>1236</v>
      </c>
      <c r="D698" s="373" t="s">
        <v>201</v>
      </c>
      <c r="E698" s="296" t="s">
        <v>372</v>
      </c>
      <c r="F698" s="374" t="s">
        <v>174</v>
      </c>
      <c r="G698" s="299" t="str">
        <f t="shared" si="11"/>
        <v>[SJBP]_Phúc Long Coffee &amp; Tea_BAU</v>
      </c>
      <c r="H698" s="319" t="s">
        <v>4744</v>
      </c>
      <c r="I698" s="183" t="s">
        <v>4461</v>
      </c>
      <c r="J698" s="209" t="s">
        <v>1264</v>
      </c>
      <c r="K698" s="162"/>
      <c r="L698" s="162"/>
      <c r="M698" s="162"/>
      <c r="N698" s="169"/>
      <c r="O698" s="183"/>
      <c r="P698" s="169"/>
      <c r="Q698" s="183"/>
      <c r="R698" s="177"/>
      <c r="S698" s="177"/>
      <c r="T698" s="177"/>
      <c r="U698" s="155"/>
      <c r="V698" s="155" t="b">
        <v>0</v>
      </c>
      <c r="W698" s="170" t="s">
        <v>4745</v>
      </c>
      <c r="X698" s="168"/>
      <c r="Y698" s="173">
        <v>19815</v>
      </c>
      <c r="Z698" s="162" t="s">
        <v>4746</v>
      </c>
      <c r="AA698" s="163" t="str">
        <f t="shared" si="9"/>
        <v>https://shopeefood.vn/bo-suu-tap/sj-phuclong-100</v>
      </c>
      <c r="AB698" s="163" t="str">
        <f t="shared" si="10"/>
        <v>https://shopeefood.shopee.vn/bo-suu-tap/sj-phuclong-100</v>
      </c>
    </row>
    <row r="699" spans="1:28" ht="90">
      <c r="A699" s="151" t="s">
        <v>1433</v>
      </c>
      <c r="B699" s="152"/>
      <c r="C699" s="152" t="s">
        <v>717</v>
      </c>
      <c r="D699" s="176" t="s">
        <v>217</v>
      </c>
      <c r="E699" s="162" t="s">
        <v>4747</v>
      </c>
      <c r="F699" s="176" t="s">
        <v>1433</v>
      </c>
      <c r="G699" s="299" t="str">
        <f t="shared" si="11"/>
        <v>[Win 4]_Sukiya - Cơm Bò Hầm &amp; Mì Ramen_Apr</v>
      </c>
      <c r="H699" s="176" t="s">
        <v>4748</v>
      </c>
      <c r="I699" s="183" t="s">
        <v>4749</v>
      </c>
      <c r="J699" s="209" t="s">
        <v>4750</v>
      </c>
      <c r="K699" s="183"/>
      <c r="L699" s="183"/>
      <c r="M699" s="183"/>
      <c r="N699" s="189"/>
      <c r="O699" s="183" t="s">
        <v>1409</v>
      </c>
      <c r="P699" s="189"/>
      <c r="Q699" s="183"/>
      <c r="R699" s="177"/>
      <c r="S699" s="177"/>
      <c r="T699" s="176" t="s">
        <v>4751</v>
      </c>
      <c r="U699" s="155"/>
      <c r="V699" s="155" t="b">
        <v>0</v>
      </c>
      <c r="W699" s="170" t="s">
        <v>4752</v>
      </c>
      <c r="X699" s="168"/>
      <c r="Y699" s="173">
        <v>19874</v>
      </c>
      <c r="Z699" s="162" t="s">
        <v>4753</v>
      </c>
      <c r="AA699" s="163" t="str">
        <f t="shared" si="9"/>
        <v>https://shopeefood.vn/bo-suu-tap/w4-sukiya</v>
      </c>
      <c r="AB699" s="163" t="str">
        <f t="shared" si="10"/>
        <v>https://shopeefood.shopee.vn/bo-suu-tap/w4-sukiya</v>
      </c>
    </row>
    <row r="700" spans="1:28" ht="75">
      <c r="A700" s="151" t="s">
        <v>1433</v>
      </c>
      <c r="B700" s="152"/>
      <c r="C700" s="152" t="s">
        <v>717</v>
      </c>
      <c r="D700" s="176" t="s">
        <v>219</v>
      </c>
      <c r="E700" s="162" t="s">
        <v>4747</v>
      </c>
      <c r="F700" s="176" t="s">
        <v>1433</v>
      </c>
      <c r="G700" s="299" t="str">
        <f t="shared" si="11"/>
        <v>[Alacarte]_Sukiya - Cơm Bò Hầm &amp; Mì Ramen_Apr</v>
      </c>
      <c r="H700" s="176" t="s">
        <v>4754</v>
      </c>
      <c r="I700" s="183" t="s">
        <v>4755</v>
      </c>
      <c r="J700" s="209" t="s">
        <v>4750</v>
      </c>
      <c r="K700" s="183"/>
      <c r="L700" s="183"/>
      <c r="M700" s="183"/>
      <c r="N700" s="189"/>
      <c r="O700" s="183" t="s">
        <v>1409</v>
      </c>
      <c r="P700" s="189"/>
      <c r="Q700" s="183"/>
      <c r="R700" s="177"/>
      <c r="S700" s="177"/>
      <c r="T700" s="176" t="s">
        <v>4756</v>
      </c>
      <c r="U700" s="155" t="s">
        <v>696</v>
      </c>
      <c r="V700" s="155" t="b">
        <v>0</v>
      </c>
      <c r="W700" s="179" t="s">
        <v>4752</v>
      </c>
      <c r="X700" s="168"/>
      <c r="Y700" s="173">
        <v>19907</v>
      </c>
      <c r="Z700" s="162" t="s">
        <v>4757</v>
      </c>
      <c r="AA700" s="163" t="str">
        <f t="shared" si="9"/>
        <v>https://shopeefood.vn/bo-suu-tap/a-sukiya</v>
      </c>
      <c r="AB700" s="163" t="str">
        <f t="shared" si="10"/>
        <v>https://shopeefood.shopee.vn/bo-suu-tap/a-sukiya</v>
      </c>
    </row>
    <row r="701" spans="1:28" ht="165">
      <c r="A701" s="151" t="s">
        <v>1433</v>
      </c>
      <c r="B701" s="152"/>
      <c r="C701" s="152" t="s">
        <v>717</v>
      </c>
      <c r="D701" s="155" t="s">
        <v>222</v>
      </c>
      <c r="E701" s="243" t="s">
        <v>4758</v>
      </c>
      <c r="F701" s="176" t="s">
        <v>3995</v>
      </c>
      <c r="G701" s="299" t="str">
        <f t="shared" si="11"/>
        <v>[Alacarte CB]_GoGo Food - Cơm Gà &amp; Món Ngon Hà Nội - Trương Định_Apr.CB2</v>
      </c>
      <c r="H701" s="176" t="s">
        <v>4759</v>
      </c>
      <c r="I701" s="155" t="s">
        <v>4760</v>
      </c>
      <c r="J701" s="170" t="s">
        <v>4761</v>
      </c>
      <c r="K701" s="159"/>
      <c r="L701" s="170" t="s">
        <v>4762</v>
      </c>
      <c r="M701" s="176" t="s">
        <v>4763</v>
      </c>
      <c r="N701" s="176" t="s">
        <v>4764</v>
      </c>
      <c r="O701" s="159"/>
      <c r="P701" s="168"/>
      <c r="Q701" s="159"/>
      <c r="R701" s="168"/>
      <c r="S701" s="168"/>
      <c r="T701" s="155" t="s">
        <v>4765</v>
      </c>
      <c r="U701" s="155" t="s">
        <v>696</v>
      </c>
      <c r="V701" s="155" t="b">
        <v>0</v>
      </c>
      <c r="W701" s="179" t="s">
        <v>4766</v>
      </c>
      <c r="X701" s="168"/>
      <c r="Y701" s="173">
        <v>19877</v>
      </c>
      <c r="Z701" s="162" t="s">
        <v>4767</v>
      </c>
      <c r="AA701" s="163" t="str">
        <f t="shared" si="9"/>
        <v>https://shopeefood.vn/bo-suu-tap/a-gogo-food</v>
      </c>
      <c r="AB701" s="163" t="str">
        <f t="shared" si="10"/>
        <v>https://shopeefood.shopee.vn/bo-suu-tap/a-gogo-food</v>
      </c>
    </row>
    <row r="702" spans="1:28" ht="165">
      <c r="A702" s="151" t="s">
        <v>1433</v>
      </c>
      <c r="B702" s="152"/>
      <c r="C702" s="152" t="s">
        <v>717</v>
      </c>
      <c r="D702" s="155" t="s">
        <v>222</v>
      </c>
      <c r="E702" s="243" t="s">
        <v>4768</v>
      </c>
      <c r="F702" s="176" t="s">
        <v>3986</v>
      </c>
      <c r="G702" s="217" t="str">
        <f t="shared" si="11"/>
        <v>[Alacarte CB]_Bối Bakery - Bánh Bông Lan Trứng Muối_Apr.CB3</v>
      </c>
      <c r="H702" s="300" t="s">
        <v>4769</v>
      </c>
      <c r="I702" s="159" t="s">
        <v>4770</v>
      </c>
      <c r="J702" s="170" t="s">
        <v>4771</v>
      </c>
      <c r="K702" s="157"/>
      <c r="L702" s="157" t="s">
        <v>4772</v>
      </c>
      <c r="M702" s="159"/>
      <c r="N702" s="176" t="s">
        <v>4773</v>
      </c>
      <c r="O702" s="176" t="s">
        <v>4371</v>
      </c>
      <c r="P702" s="168"/>
      <c r="Q702" s="263" t="s">
        <v>4774</v>
      </c>
      <c r="R702" s="177"/>
      <c r="S702" s="177"/>
      <c r="T702" s="177"/>
      <c r="U702" s="155" t="s">
        <v>696</v>
      </c>
      <c r="V702" s="155" t="b">
        <v>0</v>
      </c>
      <c r="W702" s="179" t="s">
        <v>4775</v>
      </c>
      <c r="X702" s="168"/>
      <c r="Y702" s="173">
        <v>19908</v>
      </c>
      <c r="Z702" s="162" t="s">
        <v>4776</v>
      </c>
      <c r="AA702" s="163" t="str">
        <f t="shared" si="9"/>
        <v>https://shopeefood.vn/bo-suu-tap/a-boi-bakery</v>
      </c>
      <c r="AB702" s="163" t="str">
        <f t="shared" si="10"/>
        <v>https://shopeefood.shopee.vn/bo-suu-tap/a-boi-bakery</v>
      </c>
    </row>
    <row r="703" spans="1:28" ht="240">
      <c r="A703" s="151" t="s">
        <v>1433</v>
      </c>
      <c r="B703" s="152"/>
      <c r="C703" s="152" t="s">
        <v>706</v>
      </c>
      <c r="D703" s="155" t="s">
        <v>222</v>
      </c>
      <c r="E703" s="191" t="s">
        <v>686</v>
      </c>
      <c r="F703" s="176" t="s">
        <v>3611</v>
      </c>
      <c r="G703" s="217" t="str">
        <f t="shared" si="11"/>
        <v>[Alacarte CB]_Busan Korean Food_Apr.CB1</v>
      </c>
      <c r="H703" s="176" t="s">
        <v>4777</v>
      </c>
      <c r="I703" s="159" t="s">
        <v>3619</v>
      </c>
      <c r="J703" s="286" t="s">
        <v>690</v>
      </c>
      <c r="K703" s="159"/>
      <c r="L703" s="157"/>
      <c r="M703" s="159"/>
      <c r="N703" s="168"/>
      <c r="O703" s="155" t="s">
        <v>1057</v>
      </c>
      <c r="P703" s="168"/>
      <c r="Q703" s="159" t="s">
        <v>4778</v>
      </c>
      <c r="R703" s="177"/>
      <c r="S703" s="177"/>
      <c r="T703" s="177"/>
      <c r="U703" s="155" t="s">
        <v>696</v>
      </c>
      <c r="V703" s="155" t="b">
        <v>1</v>
      </c>
      <c r="W703" s="179" t="s">
        <v>4779</v>
      </c>
      <c r="X703" s="168"/>
      <c r="Y703" s="173">
        <v>19891</v>
      </c>
      <c r="Z703" s="162" t="s">
        <v>4780</v>
      </c>
      <c r="AA703" s="163" t="str">
        <f t="shared" si="9"/>
        <v>https://shopeefood.vn/bo-suu-tap/a-busan-food</v>
      </c>
      <c r="AB703" s="163" t="str">
        <f t="shared" si="10"/>
        <v>https://shopeefood.shopee.vn/bo-suu-tap/a-busan-food</v>
      </c>
    </row>
    <row r="704" spans="1:28" ht="135">
      <c r="A704" s="315" t="s">
        <v>4192</v>
      </c>
      <c r="B704" s="446"/>
      <c r="C704" s="296" t="s">
        <v>1236</v>
      </c>
      <c r="D704" s="316" t="s">
        <v>209</v>
      </c>
      <c r="E704" s="296" t="s">
        <v>1237</v>
      </c>
      <c r="F704" s="298" t="s">
        <v>4192</v>
      </c>
      <c r="G704" s="299" t="str">
        <f t="shared" si="11"/>
        <v>[VIP]_Tocotoco_May</v>
      </c>
      <c r="H704" s="244" t="s">
        <v>4781</v>
      </c>
      <c r="I704" s="183" t="s">
        <v>4782</v>
      </c>
      <c r="J704" s="209" t="s">
        <v>1239</v>
      </c>
      <c r="K704" s="162"/>
      <c r="L704" s="162"/>
      <c r="M704" s="162"/>
      <c r="N704" s="169"/>
      <c r="O704" s="183"/>
      <c r="P704" s="169"/>
      <c r="Q704" s="183" t="s">
        <v>4783</v>
      </c>
      <c r="R704" s="183" t="s">
        <v>4783</v>
      </c>
      <c r="S704" s="177"/>
      <c r="T704" s="177"/>
      <c r="U704" s="155" t="s">
        <v>696</v>
      </c>
      <c r="V704" s="155" t="b">
        <v>0</v>
      </c>
      <c r="W704" s="179" t="s">
        <v>4784</v>
      </c>
      <c r="X704" s="168"/>
      <c r="Y704" s="173">
        <v>20112</v>
      </c>
      <c r="Z704" s="162" t="s">
        <v>4785</v>
      </c>
      <c r="AA704" s="163" t="str">
        <f t="shared" si="9"/>
        <v>https://shopeefood.vn/bo-suu-tap/v-tocotoco-1t1</v>
      </c>
      <c r="AB704" s="163" t="str">
        <f t="shared" si="10"/>
        <v>https://shopeefood.shopee.vn/bo-suu-tap/v-tocotoco-1t1</v>
      </c>
    </row>
    <row r="705" spans="1:28" ht="150">
      <c r="A705" s="315" t="s">
        <v>4192</v>
      </c>
      <c r="B705" s="446"/>
      <c r="C705" s="296" t="s">
        <v>1236</v>
      </c>
      <c r="D705" s="317" t="s">
        <v>207</v>
      </c>
      <c r="E705" s="296" t="s">
        <v>1453</v>
      </c>
      <c r="F705" s="466" t="s">
        <v>4192</v>
      </c>
      <c r="G705" s="299" t="str">
        <f t="shared" si="11"/>
        <v>[SuperVIP]_Trà Sữa May Cha_May</v>
      </c>
      <c r="H705" s="245" t="s">
        <v>4786</v>
      </c>
      <c r="I705" s="183" t="s">
        <v>4787</v>
      </c>
      <c r="J705" s="184" t="s">
        <v>1456</v>
      </c>
      <c r="K705" s="162"/>
      <c r="L705" s="162"/>
      <c r="M705" s="162"/>
      <c r="N705" s="169"/>
      <c r="O705" s="183"/>
      <c r="P705" s="169"/>
      <c r="Q705" s="183" t="s">
        <v>4788</v>
      </c>
      <c r="R705" s="177"/>
      <c r="S705" s="177"/>
      <c r="T705" s="177"/>
      <c r="U705" s="155" t="s">
        <v>696</v>
      </c>
      <c r="V705" s="155" t="b">
        <v>0</v>
      </c>
      <c r="W705" s="179" t="s">
        <v>4789</v>
      </c>
      <c r="X705" s="168"/>
      <c r="Y705" s="173">
        <v>20140</v>
      </c>
      <c r="Z705" s="162" t="s">
        <v>4790</v>
      </c>
      <c r="AA705" s="163" t="str">
        <f t="shared" si="9"/>
        <v>https://shopeefood.vn/bo-suu-tap/sv-maycha-9k</v>
      </c>
      <c r="AB705" s="163" t="str">
        <f t="shared" si="10"/>
        <v>https://shopeefood.shopee.vn/bo-suu-tap/sv-maycha-9k</v>
      </c>
    </row>
    <row r="706" spans="1:28" ht="150">
      <c r="A706" s="315" t="s">
        <v>4192</v>
      </c>
      <c r="B706" s="446"/>
      <c r="C706" s="296" t="s">
        <v>1236</v>
      </c>
      <c r="D706" s="317" t="s">
        <v>207</v>
      </c>
      <c r="E706" s="296" t="s">
        <v>1453</v>
      </c>
      <c r="F706" s="466" t="s">
        <v>4791</v>
      </c>
      <c r="G706" s="299" t="str">
        <f t="shared" si="11"/>
        <v>[SuperVIP]_Trà Sữa May Cha_spike 5.5</v>
      </c>
      <c r="H706" s="245" t="s">
        <v>4792</v>
      </c>
      <c r="I706" s="283">
        <v>45782</v>
      </c>
      <c r="J706" s="184" t="s">
        <v>1456</v>
      </c>
      <c r="K706" s="162"/>
      <c r="L706" s="162"/>
      <c r="M706" s="162"/>
      <c r="N706" s="169"/>
      <c r="O706" s="183"/>
      <c r="P706" s="169"/>
      <c r="Q706" s="183"/>
      <c r="R706" s="177"/>
      <c r="S706" s="177"/>
      <c r="T706" s="177"/>
      <c r="U706" s="155" t="s">
        <v>696</v>
      </c>
      <c r="V706" s="155" t="b">
        <v>0</v>
      </c>
      <c r="W706" s="179" t="s">
        <v>4793</v>
      </c>
      <c r="X706" s="168"/>
      <c r="Y706" s="173">
        <v>20018</v>
      </c>
      <c r="Z706" s="162" t="s">
        <v>4794</v>
      </c>
      <c r="AA706" s="163" t="str">
        <f t="shared" si="9"/>
        <v>https://shopeefood.vn/bo-suu-tap/sv-maycha-1k</v>
      </c>
      <c r="AB706" s="163" t="str">
        <f t="shared" si="10"/>
        <v>https://shopeefood.shopee.vn/bo-suu-tap/sv-maycha-1k</v>
      </c>
    </row>
    <row r="707" spans="1:28" ht="165">
      <c r="A707" s="315" t="s">
        <v>4192</v>
      </c>
      <c r="B707" s="446"/>
      <c r="C707" s="296" t="s">
        <v>1236</v>
      </c>
      <c r="D707" s="316" t="s">
        <v>209</v>
      </c>
      <c r="E707" s="296" t="s">
        <v>1453</v>
      </c>
      <c r="F707" s="466" t="s">
        <v>4192</v>
      </c>
      <c r="G707" s="299" t="str">
        <f t="shared" si="11"/>
        <v>[VIP]_Trà Sữa May Cha_May</v>
      </c>
      <c r="H707" s="245" t="s">
        <v>4795</v>
      </c>
      <c r="I707" s="183" t="s">
        <v>4796</v>
      </c>
      <c r="J707" s="184" t="s">
        <v>1456</v>
      </c>
      <c r="K707" s="162"/>
      <c r="L707" s="162"/>
      <c r="M707" s="162"/>
      <c r="N707" s="169"/>
      <c r="O707" s="183"/>
      <c r="P707" s="169"/>
      <c r="Q707" s="183" t="s">
        <v>4797</v>
      </c>
      <c r="R707" s="183"/>
      <c r="S707" s="183" t="s">
        <v>4797</v>
      </c>
      <c r="T707" s="183" t="s">
        <v>4797</v>
      </c>
      <c r="U707" s="155" t="s">
        <v>696</v>
      </c>
      <c r="V707" s="155" t="b">
        <v>0</v>
      </c>
      <c r="W707" s="179" t="s">
        <v>4798</v>
      </c>
      <c r="X707" s="168"/>
      <c r="Y707" s="173">
        <v>20187</v>
      </c>
      <c r="Z707" s="162" t="s">
        <v>4799</v>
      </c>
      <c r="AA707" s="163" t="str">
        <f t="shared" si="9"/>
        <v>https://shopeefood.vn/bo-suu-tap/v-maycha-deal</v>
      </c>
      <c r="AB707" s="163" t="str">
        <f t="shared" si="10"/>
        <v>https://shopeefood.shopee.vn/bo-suu-tap/v-maycha-deal</v>
      </c>
    </row>
    <row r="708" spans="1:28" ht="105">
      <c r="A708" s="151" t="s">
        <v>1433</v>
      </c>
      <c r="B708" s="152"/>
      <c r="C708" s="152" t="s">
        <v>706</v>
      </c>
      <c r="D708" s="176" t="s">
        <v>219</v>
      </c>
      <c r="E708" s="191" t="s">
        <v>4800</v>
      </c>
      <c r="F708" s="155" t="s">
        <v>1433</v>
      </c>
      <c r="G708" s="217" t="str">
        <f t="shared" si="11"/>
        <v>[Alacarte]_Bánh Tráng Diệu - Cơm Trộn Thố &amp; Trà Đào - Thích Quảng Đức_Apr</v>
      </c>
      <c r="H708" s="176" t="s">
        <v>4801</v>
      </c>
      <c r="I708" s="155" t="s">
        <v>4802</v>
      </c>
      <c r="J708" s="178" t="s">
        <v>4803</v>
      </c>
      <c r="K708" s="159"/>
      <c r="L708" s="159"/>
      <c r="M708" s="159"/>
      <c r="N708" s="168"/>
      <c r="O708" s="159" t="s">
        <v>4147</v>
      </c>
      <c r="P708" s="168"/>
      <c r="Q708" s="159"/>
      <c r="R708" s="168"/>
      <c r="S708" s="168"/>
      <c r="T708" s="168" t="s">
        <v>4804</v>
      </c>
      <c r="U708" s="155" t="s">
        <v>696</v>
      </c>
      <c r="V708" s="155" t="b">
        <v>1</v>
      </c>
      <c r="W708" s="179" t="s">
        <v>4805</v>
      </c>
      <c r="X708" s="168"/>
      <c r="Y708" s="173">
        <v>19873</v>
      </c>
      <c r="Z708" s="162" t="s">
        <v>4806</v>
      </c>
      <c r="AA708" s="163" t="str">
        <f t="shared" si="9"/>
        <v>https://shopeefood.vn/bo-suu-tap/a-com-tron-dieu</v>
      </c>
      <c r="AB708" s="163" t="str">
        <f t="shared" si="10"/>
        <v>https://shopeefood.shopee.vn/bo-suu-tap/a-com-tron-dieu</v>
      </c>
    </row>
    <row r="709" spans="1:28" ht="135">
      <c r="A709" s="315" t="s">
        <v>4192</v>
      </c>
      <c r="B709" s="446"/>
      <c r="C709" s="296" t="s">
        <v>1236</v>
      </c>
      <c r="D709" s="316" t="s">
        <v>209</v>
      </c>
      <c r="E709" s="296" t="s">
        <v>1255</v>
      </c>
      <c r="F709" s="466" t="s">
        <v>4192</v>
      </c>
      <c r="G709" s="299" t="str">
        <f t="shared" si="11"/>
        <v>[VIP]_Chuk Trà &amp; Cà Phê_May</v>
      </c>
      <c r="H709" s="319" t="s">
        <v>4807</v>
      </c>
      <c r="I709" s="183" t="s">
        <v>4808</v>
      </c>
      <c r="J709" s="209" t="s">
        <v>1257</v>
      </c>
      <c r="K709" s="162"/>
      <c r="L709" s="162"/>
      <c r="M709" s="162"/>
      <c r="N709" s="169"/>
      <c r="O709" s="183"/>
      <c r="P709" s="169"/>
      <c r="Q709" s="183" t="s">
        <v>4809</v>
      </c>
      <c r="R709" s="177"/>
      <c r="S709" s="177"/>
      <c r="T709" s="177"/>
      <c r="U709" s="155" t="s">
        <v>696</v>
      </c>
      <c r="V709" s="155" t="b">
        <v>0</v>
      </c>
      <c r="W709" s="179" t="s">
        <v>4810</v>
      </c>
      <c r="X709" s="168"/>
      <c r="Y709" s="173">
        <v>20125</v>
      </c>
      <c r="Z709" s="162" t="s">
        <v>4811</v>
      </c>
      <c r="AA709" s="163" t="str">
        <f t="shared" si="9"/>
        <v>https://shopeefood.vn/bo-suu-tap/v-chuk-1d</v>
      </c>
      <c r="AB709" s="163" t="str">
        <f t="shared" si="10"/>
        <v>https://shopeefood.shopee.vn/bo-suu-tap/v-chuk-1d</v>
      </c>
    </row>
    <row r="710" spans="1:28" ht="195">
      <c r="A710" s="315" t="s">
        <v>4192</v>
      </c>
      <c r="B710" s="446"/>
      <c r="C710" s="296" t="s">
        <v>1236</v>
      </c>
      <c r="D710" s="317" t="s">
        <v>207</v>
      </c>
      <c r="E710" s="296" t="s">
        <v>370</v>
      </c>
      <c r="F710" s="466" t="s">
        <v>4812</v>
      </c>
      <c r="G710" s="299" t="str">
        <f t="shared" si="11"/>
        <v>[SuperVIP]_Phê La_5-7May</v>
      </c>
      <c r="H710" s="267" t="s">
        <v>4813</v>
      </c>
      <c r="I710" s="183" t="s">
        <v>4814</v>
      </c>
      <c r="J710" s="209" t="s">
        <v>1442</v>
      </c>
      <c r="K710" s="162"/>
      <c r="L710" s="162"/>
      <c r="M710" s="162"/>
      <c r="N710" s="169"/>
      <c r="O710" s="183"/>
      <c r="P710" s="169"/>
      <c r="Q710" s="183" t="s">
        <v>4815</v>
      </c>
      <c r="R710" s="183" t="s">
        <v>4815</v>
      </c>
      <c r="S710" s="183" t="s">
        <v>4815</v>
      </c>
      <c r="T710" s="183" t="s">
        <v>4815</v>
      </c>
      <c r="U710" s="155" t="s">
        <v>696</v>
      </c>
      <c r="V710" s="155" t="b">
        <v>0</v>
      </c>
      <c r="W710" s="179" t="s">
        <v>4816</v>
      </c>
      <c r="X710" s="168"/>
      <c r="Y710" s="173">
        <v>20019</v>
      </c>
      <c r="Z710" s="162" t="s">
        <v>4817</v>
      </c>
      <c r="AA710" s="163" t="str">
        <f t="shared" si="9"/>
        <v>https://shopeefood.vn/bo-suu-tap/sv-combo-phela</v>
      </c>
      <c r="AB710" s="163" t="str">
        <f t="shared" si="10"/>
        <v>https://shopeefood.shopee.vn/bo-suu-tap/sv-combo-phela</v>
      </c>
    </row>
    <row r="711" spans="1:28" ht="150">
      <c r="A711" s="315" t="s">
        <v>4192</v>
      </c>
      <c r="B711" s="446"/>
      <c r="C711" s="296" t="s">
        <v>1236</v>
      </c>
      <c r="D711" s="317" t="s">
        <v>207</v>
      </c>
      <c r="E711" s="296" t="s">
        <v>370</v>
      </c>
      <c r="F711" s="466" t="s">
        <v>4818</v>
      </c>
      <c r="G711" s="299" t="str">
        <f t="shared" si="11"/>
        <v>[SuperVIP]_Phê La_12-16May</v>
      </c>
      <c r="H711" s="267" t="s">
        <v>4819</v>
      </c>
      <c r="I711" s="183" t="s">
        <v>4820</v>
      </c>
      <c r="J711" s="209" t="s">
        <v>1442</v>
      </c>
      <c r="K711" s="162"/>
      <c r="L711" s="162"/>
      <c r="M711" s="162"/>
      <c r="N711" s="169"/>
      <c r="O711" s="183"/>
      <c r="P711" s="169"/>
      <c r="Q711" s="183" t="s">
        <v>4821</v>
      </c>
      <c r="R711" s="183" t="s">
        <v>4821</v>
      </c>
      <c r="S711" s="183" t="s">
        <v>4821</v>
      </c>
      <c r="T711" s="183" t="s">
        <v>4821</v>
      </c>
      <c r="U711" s="155" t="s">
        <v>696</v>
      </c>
      <c r="V711" s="155" t="b">
        <v>0</v>
      </c>
      <c r="W711" s="179" t="s">
        <v>4822</v>
      </c>
      <c r="X711" s="168"/>
      <c r="Y711" s="173">
        <v>20126</v>
      </c>
      <c r="Z711" s="162" t="s">
        <v>4823</v>
      </c>
      <c r="AA711" s="163" t="str">
        <f t="shared" si="9"/>
        <v>https://shopeefood.vn/bo-suu-tap/sv-phela-40</v>
      </c>
      <c r="AB711" s="163" t="str">
        <f t="shared" si="10"/>
        <v>https://shopeefood.shopee.vn/bo-suu-tap/sv-phela-40</v>
      </c>
    </row>
    <row r="712" spans="1:28" ht="120">
      <c r="A712" s="151" t="s">
        <v>4192</v>
      </c>
      <c r="B712" s="152"/>
      <c r="C712" s="152" t="s">
        <v>1236</v>
      </c>
      <c r="D712" s="152" t="s">
        <v>207</v>
      </c>
      <c r="E712" s="180" t="s">
        <v>372</v>
      </c>
      <c r="F712" s="155" t="s">
        <v>4192</v>
      </c>
      <c r="G712" s="299" t="str">
        <f t="shared" si="11"/>
        <v>[SuperVIP]_Phúc Long Coffee &amp; Tea_May</v>
      </c>
      <c r="H712" s="319" t="s">
        <v>4824</v>
      </c>
      <c r="I712" s="183" t="s">
        <v>4825</v>
      </c>
      <c r="J712" s="209" t="s">
        <v>3782</v>
      </c>
      <c r="K712" s="162"/>
      <c r="L712" s="162"/>
      <c r="M712" s="162"/>
      <c r="N712" s="169"/>
      <c r="O712" s="183"/>
      <c r="P712" s="169"/>
      <c r="Q712" s="183"/>
      <c r="R712" s="177"/>
      <c r="S712" s="177"/>
      <c r="T712" s="177"/>
      <c r="U712" s="155" t="s">
        <v>696</v>
      </c>
      <c r="V712" s="155" t="b">
        <v>0</v>
      </c>
      <c r="W712" s="179" t="s">
        <v>4826</v>
      </c>
      <c r="X712" s="168"/>
      <c r="Y712" s="173">
        <v>20088</v>
      </c>
      <c r="Z712" s="162" t="s">
        <v>4827</v>
      </c>
      <c r="AA712" s="163" t="str">
        <f t="shared" si="9"/>
        <v>https://shopeefood.vn/bo-suu-tap/sv-phuclong</v>
      </c>
      <c r="AB712" s="163" t="str">
        <f t="shared" si="10"/>
        <v>https://shopeefood.shopee.vn/bo-suu-tap/sv-phuclong</v>
      </c>
    </row>
    <row r="713" spans="1:28" ht="150">
      <c r="A713" s="151" t="s">
        <v>4192</v>
      </c>
      <c r="B713" s="152"/>
      <c r="C713" s="152" t="s">
        <v>1236</v>
      </c>
      <c r="D713" s="152" t="s">
        <v>207</v>
      </c>
      <c r="E713" s="180" t="s">
        <v>372</v>
      </c>
      <c r="F713" s="155" t="s">
        <v>4791</v>
      </c>
      <c r="G713" s="299" t="str">
        <f t="shared" si="11"/>
        <v>[SuperVIP]_Phúc Long Coffee &amp; Tea_spike 5.5</v>
      </c>
      <c r="H713" s="176" t="s">
        <v>4828</v>
      </c>
      <c r="I713" s="283">
        <v>45782</v>
      </c>
      <c r="J713" s="209" t="s">
        <v>3782</v>
      </c>
      <c r="K713" s="162"/>
      <c r="L713" s="162"/>
      <c r="M713" s="162"/>
      <c r="N713" s="169"/>
      <c r="O713" s="183"/>
      <c r="P713" s="169"/>
      <c r="Q713" s="183"/>
      <c r="R713" s="177"/>
      <c r="S713" s="177"/>
      <c r="T713" s="177"/>
      <c r="U713" s="155" t="s">
        <v>696</v>
      </c>
      <c r="V713" s="155" t="b">
        <v>0</v>
      </c>
      <c r="W713" s="168"/>
      <c r="X713" s="168"/>
      <c r="Y713" s="173">
        <v>20020</v>
      </c>
      <c r="Z713" s="162" t="s">
        <v>4829</v>
      </c>
      <c r="AA713" s="163" t="str">
        <f t="shared" si="9"/>
        <v>https://shopeefood.vn/bo-suu-tap/sv-phuclong-spike</v>
      </c>
      <c r="AB713" s="163" t="str">
        <f t="shared" si="10"/>
        <v>https://shopeefood.shopee.vn/bo-suu-tap/sv-phuclong-spike</v>
      </c>
    </row>
    <row r="714" spans="1:28" ht="60">
      <c r="A714" s="151" t="s">
        <v>1433</v>
      </c>
      <c r="B714" s="152"/>
      <c r="C714" s="152" t="s">
        <v>717</v>
      </c>
      <c r="D714" s="152" t="s">
        <v>222</v>
      </c>
      <c r="E714" s="153" t="s">
        <v>1097</v>
      </c>
      <c r="F714" s="155" t="s">
        <v>3986</v>
      </c>
      <c r="G714" s="217" t="str">
        <f t="shared" si="11"/>
        <v>[Alacarte CB]_Trà Sữa Sunday Basic_Apr.CB3</v>
      </c>
      <c r="H714" s="155" t="s">
        <v>4830</v>
      </c>
      <c r="I714" s="159" t="s">
        <v>4831</v>
      </c>
      <c r="J714" s="179" t="s">
        <v>1486</v>
      </c>
      <c r="K714" s="157"/>
      <c r="L714" s="157"/>
      <c r="M714" s="159"/>
      <c r="N714" s="176"/>
      <c r="O714" s="176" t="s">
        <v>4832</v>
      </c>
      <c r="P714" s="168"/>
      <c r="Q714" s="159"/>
      <c r="R714" s="168"/>
      <c r="S714" s="168"/>
      <c r="T714" s="176" t="s">
        <v>4833</v>
      </c>
      <c r="U714" s="155" t="s">
        <v>696</v>
      </c>
      <c r="V714" s="155" t="b">
        <v>0</v>
      </c>
      <c r="W714" s="179" t="s">
        <v>4834</v>
      </c>
      <c r="X714" s="168"/>
      <c r="Y714" s="173">
        <v>19576</v>
      </c>
      <c r="Z714" s="162" t="s">
        <v>3433</v>
      </c>
      <c r="AA714" s="163" t="str">
        <f t="shared" si="9"/>
        <v>https://shopeefood.vn/bo-suu-tap/a-sunday-basic-oth</v>
      </c>
      <c r="AB714" s="163" t="str">
        <f t="shared" si="10"/>
        <v>https://shopeefood.shopee.vn/bo-suu-tap/a-sunday-basic-oth</v>
      </c>
    </row>
    <row r="715" spans="1:28" ht="120">
      <c r="A715" s="151" t="s">
        <v>4192</v>
      </c>
      <c r="B715" s="152"/>
      <c r="C715" s="152" t="s">
        <v>1236</v>
      </c>
      <c r="D715" s="152" t="s">
        <v>209</v>
      </c>
      <c r="E715" s="180" t="s">
        <v>372</v>
      </c>
      <c r="F715" s="155" t="s">
        <v>4835</v>
      </c>
      <c r="G715" s="299" t="str">
        <f t="shared" si="11"/>
        <v>[VIP]_Phúc Long Coffee &amp; Tea_28-30May</v>
      </c>
      <c r="H715" s="319" t="s">
        <v>4836</v>
      </c>
      <c r="I715" s="183" t="s">
        <v>4837</v>
      </c>
      <c r="J715" s="209" t="s">
        <v>3782</v>
      </c>
      <c r="K715" s="162"/>
      <c r="L715" s="162"/>
      <c r="M715" s="162"/>
      <c r="N715" s="169"/>
      <c r="O715" s="183"/>
      <c r="P715" s="169"/>
      <c r="Q715" s="183"/>
      <c r="R715" s="177"/>
      <c r="S715" s="177"/>
      <c r="T715" s="177"/>
      <c r="U715" s="155" t="s">
        <v>696</v>
      </c>
      <c r="V715" s="155" t="b">
        <v>0</v>
      </c>
      <c r="W715" s="179" t="s">
        <v>4826</v>
      </c>
      <c r="X715" s="168"/>
      <c r="Y715" s="173">
        <v>20201</v>
      </c>
      <c r="Z715" s="162" t="s">
        <v>4838</v>
      </c>
      <c r="AA715" s="163" t="str">
        <f t="shared" si="9"/>
        <v>https://shopeefood.vn/bo-suu-tap/v-phuclong-79k</v>
      </c>
      <c r="AB715" s="163" t="str">
        <f t="shared" si="10"/>
        <v>https://shopeefood.shopee.vn/bo-suu-tap/v-phuclong-79k</v>
      </c>
    </row>
    <row r="716" spans="1:28" ht="120">
      <c r="A716" s="315" t="s">
        <v>4192</v>
      </c>
      <c r="B716" s="446"/>
      <c r="C716" s="296" t="s">
        <v>1236</v>
      </c>
      <c r="D716" s="316" t="s">
        <v>209</v>
      </c>
      <c r="E716" s="296" t="s">
        <v>1469</v>
      </c>
      <c r="F716" s="466" t="s">
        <v>4192</v>
      </c>
      <c r="G716" s="299" t="str">
        <f t="shared" si="11"/>
        <v>[VIP]_Gong Cha_May</v>
      </c>
      <c r="H716" s="279" t="s">
        <v>4839</v>
      </c>
      <c r="I716" s="183" t="s">
        <v>4840</v>
      </c>
      <c r="J716" s="209" t="s">
        <v>3766</v>
      </c>
      <c r="K716" s="162"/>
      <c r="L716" s="162"/>
      <c r="M716" s="162"/>
      <c r="N716" s="169"/>
      <c r="O716" s="183"/>
      <c r="P716" s="169"/>
      <c r="Q716" s="183" t="s">
        <v>4841</v>
      </c>
      <c r="R716" s="183" t="s">
        <v>4841</v>
      </c>
      <c r="S716" s="177"/>
      <c r="T716" s="177"/>
      <c r="U716" s="155" t="s">
        <v>696</v>
      </c>
      <c r="V716" s="155" t="b">
        <v>0</v>
      </c>
      <c r="W716" s="179" t="s">
        <v>4842</v>
      </c>
      <c r="X716" s="168"/>
      <c r="Y716" s="173">
        <v>20165</v>
      </c>
      <c r="Z716" s="162" t="s">
        <v>4843</v>
      </c>
      <c r="AA716" s="163" t="str">
        <f t="shared" si="9"/>
        <v>https://shopeefood.vn/bo-suu-tap/v-gongcha-bogo</v>
      </c>
      <c r="AB716" s="163" t="str">
        <f t="shared" si="10"/>
        <v>https://shopeefood.shopee.vn/bo-suu-tap/v-gongcha-bogo</v>
      </c>
    </row>
    <row r="717" spans="1:28" ht="150">
      <c r="A717" s="315" t="s">
        <v>4192</v>
      </c>
      <c r="B717" s="446"/>
      <c r="C717" s="296" t="s">
        <v>1236</v>
      </c>
      <c r="D717" s="316" t="s">
        <v>209</v>
      </c>
      <c r="E717" s="296" t="s">
        <v>1097</v>
      </c>
      <c r="F717" s="466" t="s">
        <v>4192</v>
      </c>
      <c r="G717" s="299" t="str">
        <f t="shared" si="11"/>
        <v>[VIP]_Trà Sữa Sunday Basic_May</v>
      </c>
      <c r="H717" s="176" t="s">
        <v>4844</v>
      </c>
      <c r="I717" s="183" t="s">
        <v>4845</v>
      </c>
      <c r="J717" s="184" t="s">
        <v>1512</v>
      </c>
      <c r="K717" s="162"/>
      <c r="L717" s="162"/>
      <c r="M717" s="162"/>
      <c r="N717" s="169"/>
      <c r="O717" s="183"/>
      <c r="P717" s="169"/>
      <c r="Q717" s="183" t="s">
        <v>4846</v>
      </c>
      <c r="R717" s="177"/>
      <c r="S717" s="177"/>
      <c r="T717" s="177"/>
      <c r="U717" s="155" t="s">
        <v>696</v>
      </c>
      <c r="V717" s="155" t="b">
        <v>0</v>
      </c>
      <c r="W717" s="179" t="s">
        <v>4847</v>
      </c>
      <c r="X717" s="168"/>
      <c r="Y717" s="173">
        <v>20202</v>
      </c>
      <c r="Z717" s="162" t="s">
        <v>4848</v>
      </c>
      <c r="AA717" s="163" t="str">
        <f t="shared" si="9"/>
        <v>https://shopeefood.vn/bo-suu-tap/v-sunday-basic</v>
      </c>
      <c r="AB717" s="163" t="str">
        <f t="shared" si="10"/>
        <v>https://shopeefood.shopee.vn/bo-suu-tap/v-sunday-basic</v>
      </c>
    </row>
    <row r="718" spans="1:28" ht="150">
      <c r="A718" s="315" t="s">
        <v>4192</v>
      </c>
      <c r="B718" s="446"/>
      <c r="C718" s="449" t="s">
        <v>1236</v>
      </c>
      <c r="D718" s="450" t="s">
        <v>201</v>
      </c>
      <c r="E718" s="449" t="s">
        <v>332</v>
      </c>
      <c r="F718" s="451" t="s">
        <v>185</v>
      </c>
      <c r="G718" s="452" t="str">
        <f t="shared" si="11"/>
        <v>[SJBP]_KOI Thé Cafe_WC</v>
      </c>
      <c r="H718" s="245" t="s">
        <v>4849</v>
      </c>
      <c r="I718" s="183" t="s">
        <v>4850</v>
      </c>
      <c r="J718" s="351" t="s">
        <v>1251</v>
      </c>
      <c r="K718" s="162"/>
      <c r="L718" s="162"/>
      <c r="M718" s="162"/>
      <c r="N718" s="169"/>
      <c r="O718" s="183"/>
      <c r="P718" s="169"/>
      <c r="Q718" s="183" t="s">
        <v>4851</v>
      </c>
      <c r="R718" s="183" t="s">
        <v>4851</v>
      </c>
      <c r="S718" s="183" t="s">
        <v>4851</v>
      </c>
      <c r="T718" s="183" t="s">
        <v>4851</v>
      </c>
      <c r="U718" s="155" t="s">
        <v>696</v>
      </c>
      <c r="V718" s="155" t="b">
        <v>0</v>
      </c>
      <c r="W718" s="170" t="s">
        <v>3066</v>
      </c>
      <c r="X718" s="168"/>
      <c r="Y718" s="173">
        <v>20002</v>
      </c>
      <c r="Z718" s="162" t="s">
        <v>4852</v>
      </c>
      <c r="AA718" s="163" t="str">
        <f t="shared" si="9"/>
        <v>https://shopeefood.vn/bo-suu-tap/sj-koi-the</v>
      </c>
      <c r="AB718" s="163" t="str">
        <f t="shared" si="10"/>
        <v>https://shopeefood.shopee.vn/bo-suu-tap/sj-koi-the</v>
      </c>
    </row>
    <row r="719" spans="1:28" ht="90">
      <c r="A719" s="151" t="s">
        <v>1433</v>
      </c>
      <c r="B719" s="152"/>
      <c r="C719" s="152" t="s">
        <v>897</v>
      </c>
      <c r="D719" s="152" t="s">
        <v>201</v>
      </c>
      <c r="E719" s="180" t="s">
        <v>348</v>
      </c>
      <c r="F719" s="155" t="s">
        <v>4740</v>
      </c>
      <c r="G719" s="452" t="str">
        <f t="shared" si="11"/>
        <v>[SJBP]_McDonald's_2T2</v>
      </c>
      <c r="H719" s="176" t="s">
        <v>4853</v>
      </c>
      <c r="I719" s="183" t="s">
        <v>4854</v>
      </c>
      <c r="J719" s="207" t="s">
        <v>919</v>
      </c>
      <c r="K719" s="162"/>
      <c r="L719" s="162"/>
      <c r="M719" s="162"/>
      <c r="N719" s="169"/>
      <c r="O719" s="183"/>
      <c r="P719" s="169"/>
      <c r="Q719" s="183"/>
      <c r="R719" s="177"/>
      <c r="S719" s="177"/>
      <c r="T719" s="177"/>
      <c r="U719" s="155"/>
      <c r="V719" s="155" t="b">
        <v>0</v>
      </c>
      <c r="W719" s="168"/>
      <c r="X719" s="168"/>
      <c r="Y719" s="173">
        <v>19964</v>
      </c>
      <c r="Z719" s="162" t="s">
        <v>4855</v>
      </c>
      <c r="AA719" s="163" t="str">
        <f t="shared" si="9"/>
        <v>https://shopeefood.vn/bo-suu-tap/sj-mcdonalds-m2t2</v>
      </c>
      <c r="AB719" s="163" t="str">
        <f t="shared" si="10"/>
        <v>https://shopeefood.shopee.vn/bo-suu-tap/sj-mcdonalds-m2t2</v>
      </c>
    </row>
    <row r="720" spans="1:28" ht="45">
      <c r="A720" s="151" t="s">
        <v>4192</v>
      </c>
      <c r="B720" s="152"/>
      <c r="C720" s="152" t="s">
        <v>897</v>
      </c>
      <c r="D720" s="152" t="s">
        <v>201</v>
      </c>
      <c r="E720" s="180" t="s">
        <v>348</v>
      </c>
      <c r="F720" s="155" t="s">
        <v>4856</v>
      </c>
      <c r="G720" s="452" t="str">
        <f t="shared" si="11"/>
        <v>[SJBP]_McDonald's_ĐN OTH</v>
      </c>
      <c r="H720" s="176" t="s">
        <v>4857</v>
      </c>
      <c r="I720" s="183" t="s">
        <v>4858</v>
      </c>
      <c r="J720" s="207" t="s">
        <v>919</v>
      </c>
      <c r="K720" s="162"/>
      <c r="L720" s="162"/>
      <c r="M720" s="162"/>
      <c r="N720" s="169"/>
      <c r="O720" s="183"/>
      <c r="P720" s="169"/>
      <c r="Q720" s="183"/>
      <c r="R720" s="177"/>
      <c r="S720" s="177"/>
      <c r="T720" s="177"/>
      <c r="U720" s="155"/>
      <c r="V720" s="155" t="b">
        <v>0</v>
      </c>
      <c r="W720" s="179" t="s">
        <v>4859</v>
      </c>
      <c r="X720" s="168"/>
      <c r="Y720" s="173">
        <v>19968</v>
      </c>
      <c r="Z720" s="162" t="s">
        <v>4860</v>
      </c>
      <c r="AA720" s="163" t="str">
        <f t="shared" si="9"/>
        <v>https://shopeefood.vn/bo-suu-tap/sj-mcdonalds-cn</v>
      </c>
      <c r="AB720" s="163" t="str">
        <f t="shared" si="10"/>
        <v>https://shopeefood.shopee.vn/bo-suu-tap/sj-mcdonalds-cn</v>
      </c>
    </row>
    <row r="721" spans="1:28" ht="135">
      <c r="A721" s="151" t="s">
        <v>4192</v>
      </c>
      <c r="B721" s="152"/>
      <c r="C721" s="200" t="s">
        <v>897</v>
      </c>
      <c r="D721" s="152" t="s">
        <v>207</v>
      </c>
      <c r="E721" s="180" t="s">
        <v>298</v>
      </c>
      <c r="F721" s="155" t="s">
        <v>4861</v>
      </c>
      <c r="G721" s="299" t="str">
        <f t="shared" si="11"/>
        <v>[SuperVIP]_Gà Rán KFC_01-04/05</v>
      </c>
      <c r="H721" s="176" t="s">
        <v>4862</v>
      </c>
      <c r="I721" s="155" t="s">
        <v>4861</v>
      </c>
      <c r="J721" s="201" t="s">
        <v>900</v>
      </c>
      <c r="K721" s="202" t="s">
        <v>4863</v>
      </c>
      <c r="L721" s="203" t="s">
        <v>4864</v>
      </c>
      <c r="M721" s="162"/>
      <c r="N721" s="169"/>
      <c r="O721" s="183"/>
      <c r="P721" s="169"/>
      <c r="Q721" s="183" t="s">
        <v>4865</v>
      </c>
      <c r="R721" s="183" t="s">
        <v>4865</v>
      </c>
      <c r="S721" s="183" t="s">
        <v>4865</v>
      </c>
      <c r="T721" s="183" t="s">
        <v>4865</v>
      </c>
      <c r="U721" s="155"/>
      <c r="V721" s="155" t="b">
        <v>0</v>
      </c>
      <c r="W721" s="179" t="s">
        <v>4866</v>
      </c>
      <c r="X721" s="168"/>
      <c r="Y721" s="173">
        <v>20003</v>
      </c>
      <c r="Z721" s="162" t="s">
        <v>4867</v>
      </c>
      <c r="AA721" s="163" t="str">
        <f t="shared" si="9"/>
        <v>https://shopeefood.vn/bo-suu-tap/sv-kfc</v>
      </c>
      <c r="AB721" s="163" t="str">
        <f t="shared" si="10"/>
        <v>https://shopeefood.shopee.vn/bo-suu-tap/sv-kfc</v>
      </c>
    </row>
    <row r="722" spans="1:28" ht="180">
      <c r="A722" s="151" t="s">
        <v>4192</v>
      </c>
      <c r="B722" s="152"/>
      <c r="C722" s="200" t="s">
        <v>897</v>
      </c>
      <c r="D722" s="152" t="s">
        <v>207</v>
      </c>
      <c r="E722" s="180" t="s">
        <v>298</v>
      </c>
      <c r="F722" s="155" t="s">
        <v>4868</v>
      </c>
      <c r="G722" s="299" t="str">
        <f t="shared" si="11"/>
        <v>[SuperVIP]_Gà Rán KFC_16-18/05</v>
      </c>
      <c r="H722" s="176" t="s">
        <v>4869</v>
      </c>
      <c r="I722" s="155" t="s">
        <v>4868</v>
      </c>
      <c r="J722" s="201" t="s">
        <v>900</v>
      </c>
      <c r="K722" s="202" t="s">
        <v>4870</v>
      </c>
      <c r="L722" s="203" t="s">
        <v>4871</v>
      </c>
      <c r="M722" s="162"/>
      <c r="N722" s="169"/>
      <c r="O722" s="183"/>
      <c r="P722" s="169"/>
      <c r="Q722" s="183" t="s">
        <v>4872</v>
      </c>
      <c r="R722" s="183" t="s">
        <v>4872</v>
      </c>
      <c r="S722" s="183" t="s">
        <v>4872</v>
      </c>
      <c r="T722" s="183" t="s">
        <v>4872</v>
      </c>
      <c r="U722" s="155"/>
      <c r="V722" s="155" t="b">
        <v>0</v>
      </c>
      <c r="W722" s="179" t="s">
        <v>4873</v>
      </c>
      <c r="X722" s="168"/>
      <c r="Y722" s="173">
        <v>20158</v>
      </c>
      <c r="Z722" s="162" t="s">
        <v>4874</v>
      </c>
      <c r="AA722" s="163" t="str">
        <f t="shared" si="9"/>
        <v>https://shopeefood.vn/bo-suu-tap/sv-kfc-72k</v>
      </c>
      <c r="AB722" s="163" t="str">
        <f t="shared" si="10"/>
        <v>https://shopeefood.shopee.vn/bo-suu-tap/sv-kfc-72k</v>
      </c>
    </row>
    <row r="723" spans="1:28" ht="120">
      <c r="A723" s="151" t="s">
        <v>4192</v>
      </c>
      <c r="B723" s="152"/>
      <c r="C723" s="200" t="s">
        <v>897</v>
      </c>
      <c r="D723" s="152" t="s">
        <v>207</v>
      </c>
      <c r="E723" s="180" t="s">
        <v>300</v>
      </c>
      <c r="F723" s="155" t="s">
        <v>4875</v>
      </c>
      <c r="G723" s="299" t="str">
        <f t="shared" si="11"/>
        <v>[SuperVIP]_Gà Rán Popeyes_08-11/05</v>
      </c>
      <c r="H723" s="469" t="s">
        <v>4876</v>
      </c>
      <c r="I723" s="155" t="s">
        <v>4875</v>
      </c>
      <c r="J723" s="252" t="s">
        <v>4877</v>
      </c>
      <c r="K723" s="253" t="s">
        <v>1370</v>
      </c>
      <c r="L723" s="253" t="s">
        <v>1371</v>
      </c>
      <c r="M723" s="162"/>
      <c r="N723" s="169"/>
      <c r="O723" s="183"/>
      <c r="P723" s="169"/>
      <c r="Q723" s="183" t="s">
        <v>4878</v>
      </c>
      <c r="R723" s="177"/>
      <c r="S723" s="177"/>
      <c r="T723" s="177"/>
      <c r="U723" s="155" t="s">
        <v>696</v>
      </c>
      <c r="V723" s="155" t="b">
        <v>0</v>
      </c>
      <c r="W723" s="170" t="s">
        <v>4879</v>
      </c>
      <c r="X723" s="168"/>
      <c r="Y723" s="173">
        <v>20089</v>
      </c>
      <c r="Z723" s="162" t="s">
        <v>4880</v>
      </c>
      <c r="AA723" s="163" t="str">
        <f t="shared" si="9"/>
        <v>https://shopeefood.vn/bo-suu-tap/sv-popeyes</v>
      </c>
      <c r="AB723" s="163" t="str">
        <f t="shared" si="10"/>
        <v>https://shopeefood.shopee.vn/bo-suu-tap/sv-popeyes</v>
      </c>
    </row>
    <row r="724" spans="1:28" ht="120">
      <c r="A724" s="151" t="s">
        <v>4192</v>
      </c>
      <c r="B724" s="152"/>
      <c r="C724" s="200" t="s">
        <v>897</v>
      </c>
      <c r="D724" s="152" t="s">
        <v>207</v>
      </c>
      <c r="E724" s="180" t="s">
        <v>348</v>
      </c>
      <c r="F724" s="155" t="s">
        <v>4881</v>
      </c>
      <c r="G724" s="470" t="str">
        <f t="shared" si="11"/>
        <v>[SuperVIP]_McDonald's_29/05 -01/06</v>
      </c>
      <c r="H724" s="176" t="s">
        <v>4882</v>
      </c>
      <c r="I724" s="155" t="s">
        <v>4881</v>
      </c>
      <c r="J724" s="207" t="s">
        <v>919</v>
      </c>
      <c r="K724" s="162"/>
      <c r="L724" s="162"/>
      <c r="M724" s="162"/>
      <c r="N724" s="169"/>
      <c r="O724" s="183"/>
      <c r="P724" s="169"/>
      <c r="Q724" s="183" t="s">
        <v>4883</v>
      </c>
      <c r="R724" s="177"/>
      <c r="S724" s="177"/>
      <c r="T724" s="177"/>
      <c r="U724" s="155" t="s">
        <v>696</v>
      </c>
      <c r="V724" s="155" t="b">
        <v>0</v>
      </c>
      <c r="W724" s="179" t="s">
        <v>4884</v>
      </c>
      <c r="X724" s="168"/>
      <c r="Y724" s="173">
        <v>20203</v>
      </c>
      <c r="Z724" s="162" t="s">
        <v>4885</v>
      </c>
      <c r="AA724" s="163" t="str">
        <f t="shared" si="9"/>
        <v>https://shopeefood.vn/bo-suu-tap/sv-mcdonalds-50</v>
      </c>
      <c r="AB724" s="163" t="str">
        <f t="shared" si="10"/>
        <v>https://shopeefood.shopee.vn/bo-suu-tap/sv-mcdonalds-50</v>
      </c>
    </row>
    <row r="725" spans="1:28" ht="285">
      <c r="A725" s="151" t="s">
        <v>4192</v>
      </c>
      <c r="B725" s="152"/>
      <c r="C725" s="200" t="s">
        <v>897</v>
      </c>
      <c r="D725" s="152" t="s">
        <v>207</v>
      </c>
      <c r="E725" s="180" t="s">
        <v>376</v>
      </c>
      <c r="F725" s="155" t="s">
        <v>4868</v>
      </c>
      <c r="G725" s="470" t="str">
        <f t="shared" si="11"/>
        <v>[SuperVIP]_Pizza Hut_16-18/05</v>
      </c>
      <c r="H725" s="176" t="s">
        <v>4886</v>
      </c>
      <c r="I725" s="155" t="s">
        <v>4868</v>
      </c>
      <c r="J725" s="204" t="s">
        <v>908</v>
      </c>
      <c r="K725" s="205" t="s">
        <v>909</v>
      </c>
      <c r="L725" s="205" t="s">
        <v>909</v>
      </c>
      <c r="M725" s="162"/>
      <c r="N725" s="169"/>
      <c r="O725" s="183"/>
      <c r="P725" s="169"/>
      <c r="Q725" s="183" t="s">
        <v>4887</v>
      </c>
      <c r="R725" s="177"/>
      <c r="S725" s="177"/>
      <c r="T725" s="177"/>
      <c r="U725" s="155" t="s">
        <v>696</v>
      </c>
      <c r="V725" s="155" t="b">
        <v>0</v>
      </c>
      <c r="W725" s="179" t="s">
        <v>4888</v>
      </c>
      <c r="X725" s="168"/>
      <c r="Y725" s="173">
        <v>20159</v>
      </c>
      <c r="Z725" s="162" t="s">
        <v>4889</v>
      </c>
      <c r="AA725" s="163" t="str">
        <f t="shared" si="9"/>
        <v>https://shopeefood.vn/bo-suu-tap/sv-pizza-hut-1t1</v>
      </c>
      <c r="AB725" s="163" t="str">
        <f t="shared" si="10"/>
        <v>https://shopeefood.shopee.vn/bo-suu-tap/sv-pizza-hut-1t1</v>
      </c>
    </row>
    <row r="726" spans="1:28" ht="120">
      <c r="A726" s="151" t="s">
        <v>4192</v>
      </c>
      <c r="B726" s="152"/>
      <c r="C726" s="200" t="s">
        <v>897</v>
      </c>
      <c r="D726" s="152" t="s">
        <v>207</v>
      </c>
      <c r="E726" s="180" t="s">
        <v>348</v>
      </c>
      <c r="F726" s="155" t="s">
        <v>4890</v>
      </c>
      <c r="G726" s="470" t="str">
        <f t="shared" si="11"/>
        <v>[SuperVIP]_McDonald's_22-25/05</v>
      </c>
      <c r="H726" s="176" t="s">
        <v>4891</v>
      </c>
      <c r="I726" s="155" t="s">
        <v>4890</v>
      </c>
      <c r="J726" s="207" t="s">
        <v>919</v>
      </c>
      <c r="K726" s="162"/>
      <c r="L726" s="162"/>
      <c r="M726" s="162"/>
      <c r="N726" s="169"/>
      <c r="O726" s="183"/>
      <c r="P726" s="169"/>
      <c r="Q726" s="183" t="s">
        <v>4892</v>
      </c>
      <c r="R726" s="177"/>
      <c r="S726" s="177"/>
      <c r="T726" s="177"/>
      <c r="U726" s="155" t="s">
        <v>696</v>
      </c>
      <c r="V726" s="155" t="b">
        <v>0</v>
      </c>
      <c r="W726" s="179" t="s">
        <v>4893</v>
      </c>
      <c r="X726" s="168"/>
      <c r="Y726" s="173">
        <v>20188</v>
      </c>
      <c r="Z726" s="162" t="s">
        <v>4894</v>
      </c>
      <c r="AA726" s="163" t="str">
        <f t="shared" si="9"/>
        <v>https://shopeefood.vn/bo-suu-tap/sv-mcdonalds-combo</v>
      </c>
      <c r="AB726" s="163" t="str">
        <f t="shared" si="10"/>
        <v>https://shopeefood.shopee.vn/bo-suu-tap/sv-mcdonalds-combo</v>
      </c>
    </row>
    <row r="727" spans="1:28" ht="165">
      <c r="A727" s="151" t="s">
        <v>4192</v>
      </c>
      <c r="B727" s="152"/>
      <c r="C727" s="200" t="s">
        <v>897</v>
      </c>
      <c r="D727" s="152" t="s">
        <v>207</v>
      </c>
      <c r="E727" s="180" t="s">
        <v>928</v>
      </c>
      <c r="F727" s="155" t="s">
        <v>4895</v>
      </c>
      <c r="G727" s="299" t="str">
        <f t="shared" si="11"/>
        <v>[SuperVIP]_Lotteria_12-15/05</v>
      </c>
      <c r="H727" s="176" t="s">
        <v>4896</v>
      </c>
      <c r="I727" s="155" t="s">
        <v>4895</v>
      </c>
      <c r="J727" s="170" t="s">
        <v>931</v>
      </c>
      <c r="K727" s="162"/>
      <c r="L727" s="162"/>
      <c r="M727" s="162"/>
      <c r="N727" s="169"/>
      <c r="O727" s="183"/>
      <c r="P727" s="169"/>
      <c r="Q727" s="183" t="s">
        <v>4897</v>
      </c>
      <c r="R727" s="177"/>
      <c r="S727" s="177"/>
      <c r="T727" s="177"/>
      <c r="U727" s="155" t="s">
        <v>696</v>
      </c>
      <c r="V727" s="155" t="b">
        <v>0</v>
      </c>
      <c r="W727" s="179" t="s">
        <v>4898</v>
      </c>
      <c r="X727" s="168"/>
      <c r="Y727" s="173">
        <v>20127</v>
      </c>
      <c r="Z727" s="162" t="s">
        <v>4899</v>
      </c>
      <c r="AA727" s="163" t="str">
        <f t="shared" si="9"/>
        <v>https://shopeefood.vn/bo-suu-tap/sv-lotteria-58</v>
      </c>
      <c r="AB727" s="163" t="str">
        <f t="shared" si="10"/>
        <v>https://shopeefood.shopee.vn/bo-suu-tap/sv-lotteria-58</v>
      </c>
    </row>
    <row r="728" spans="1:28" ht="120">
      <c r="A728" s="151" t="s">
        <v>4192</v>
      </c>
      <c r="B728" s="152"/>
      <c r="C728" s="200" t="s">
        <v>897</v>
      </c>
      <c r="D728" s="152" t="s">
        <v>209</v>
      </c>
      <c r="E728" s="180" t="s">
        <v>376</v>
      </c>
      <c r="F728" s="155" t="s">
        <v>4900</v>
      </c>
      <c r="G728" s="299" t="str">
        <f t="shared" si="11"/>
        <v>[VIP]_Pizza Hut_09-11/05</v>
      </c>
      <c r="H728" s="176" t="s">
        <v>4901</v>
      </c>
      <c r="I728" s="155" t="s">
        <v>4900</v>
      </c>
      <c r="J728" s="204" t="s">
        <v>908</v>
      </c>
      <c r="K728" s="205" t="s">
        <v>909</v>
      </c>
      <c r="L728" s="205" t="s">
        <v>909</v>
      </c>
      <c r="M728" s="162"/>
      <c r="N728" s="169"/>
      <c r="O728" s="183"/>
      <c r="P728" s="169"/>
      <c r="Q728" s="183" t="s">
        <v>4902</v>
      </c>
      <c r="R728" s="177"/>
      <c r="S728" s="177"/>
      <c r="T728" s="177"/>
      <c r="U728" s="155" t="s">
        <v>696</v>
      </c>
      <c r="V728" s="155" t="b">
        <v>0</v>
      </c>
      <c r="W728" s="179" t="s">
        <v>4903</v>
      </c>
      <c r="X728" s="168"/>
      <c r="Y728" s="173">
        <v>20113</v>
      </c>
      <c r="Z728" s="162" t="s">
        <v>4904</v>
      </c>
      <c r="AA728" s="163" t="str">
        <f t="shared" si="9"/>
        <v>https://shopeefood.vn/bo-suu-tap/v-pizzahut-100</v>
      </c>
      <c r="AB728" s="163" t="str">
        <f t="shared" si="10"/>
        <v>https://shopeefood.shopee.vn/bo-suu-tap/v-pizzahut-100</v>
      </c>
    </row>
    <row r="729" spans="1:28" ht="150">
      <c r="A729" s="151" t="s">
        <v>4192</v>
      </c>
      <c r="B729" s="152"/>
      <c r="C729" s="200" t="s">
        <v>897</v>
      </c>
      <c r="D729" s="152" t="s">
        <v>209</v>
      </c>
      <c r="E729" s="180" t="s">
        <v>301</v>
      </c>
      <c r="F729" s="155" t="s">
        <v>4905</v>
      </c>
      <c r="G729" s="299" t="str">
        <f t="shared" si="11"/>
        <v>[VIP]_Gà Rán Texas Chicken_05-08/05</v>
      </c>
      <c r="H729" s="176" t="s">
        <v>4906</v>
      </c>
      <c r="I729" s="155" t="s">
        <v>4905</v>
      </c>
      <c r="J729" s="397" t="s">
        <v>966</v>
      </c>
      <c r="K729" s="162"/>
      <c r="L729" s="162"/>
      <c r="M729" s="162"/>
      <c r="N729" s="169"/>
      <c r="O729" s="183"/>
      <c r="P729" s="169"/>
      <c r="Q729" s="183" t="s">
        <v>4907</v>
      </c>
      <c r="R729" s="177"/>
      <c r="S729" s="177"/>
      <c r="T729" s="177"/>
      <c r="U729" s="155" t="s">
        <v>696</v>
      </c>
      <c r="V729" s="155" t="b">
        <v>0</v>
      </c>
      <c r="W729" s="170" t="s">
        <v>4908</v>
      </c>
      <c r="X729" s="168"/>
      <c r="Y729" s="173">
        <v>20083</v>
      </c>
      <c r="Z729" s="162" t="s">
        <v>4909</v>
      </c>
      <c r="AA729" s="163" t="str">
        <f t="shared" si="9"/>
        <v>https://shopeefood.vn/bo-suu-tap/v-texas-combo</v>
      </c>
      <c r="AB729" s="163" t="str">
        <f t="shared" si="10"/>
        <v>https://shopeefood.shopee.vn/bo-suu-tap/v-texas-combo</v>
      </c>
    </row>
    <row r="730" spans="1:28" ht="165">
      <c r="A730" s="151" t="s">
        <v>4192</v>
      </c>
      <c r="B730" s="152"/>
      <c r="C730" s="200" t="s">
        <v>897</v>
      </c>
      <c r="D730" s="152" t="s">
        <v>209</v>
      </c>
      <c r="E730" s="180" t="s">
        <v>275</v>
      </c>
      <c r="F730" s="155" t="s">
        <v>4910</v>
      </c>
      <c r="G730" s="299" t="str">
        <f t="shared" si="11"/>
        <v>[VIP]_Cơm Thố Anh Nguyễn_01-05/05</v>
      </c>
      <c r="H730" s="176" t="s">
        <v>4911</v>
      </c>
      <c r="I730" s="155" t="s">
        <v>4910</v>
      </c>
      <c r="J730" s="375" t="s">
        <v>953</v>
      </c>
      <c r="K730" s="460" t="s">
        <v>4912</v>
      </c>
      <c r="L730" s="351" t="s">
        <v>955</v>
      </c>
      <c r="M730" s="162"/>
      <c r="N730" s="169"/>
      <c r="O730" s="183"/>
      <c r="P730" s="169"/>
      <c r="Q730" s="183"/>
      <c r="R730" s="176" t="s">
        <v>4913</v>
      </c>
      <c r="S730" s="177"/>
      <c r="T730" s="177"/>
      <c r="U730" s="155" t="s">
        <v>696</v>
      </c>
      <c r="V730" s="155" t="b">
        <v>0</v>
      </c>
      <c r="W730" s="179" t="s">
        <v>4914</v>
      </c>
      <c r="X730" s="168"/>
      <c r="Y730" s="173">
        <v>20004</v>
      </c>
      <c r="Z730" s="162" t="s">
        <v>4915</v>
      </c>
      <c r="AA730" s="163" t="str">
        <f t="shared" si="9"/>
        <v>https://shopeefood.vn/bo-suu-tap/v-anh-nguyen</v>
      </c>
      <c r="AB730" s="163" t="str">
        <f t="shared" si="10"/>
        <v>https://shopeefood.shopee.vn/bo-suu-tap/v-anh-nguyen</v>
      </c>
    </row>
    <row r="731" spans="1:28" ht="165">
      <c r="A731" s="471" t="s">
        <v>4192</v>
      </c>
      <c r="B731" s="472"/>
      <c r="C731" s="473" t="s">
        <v>897</v>
      </c>
      <c r="D731" s="472" t="s">
        <v>209</v>
      </c>
      <c r="E731" s="474" t="s">
        <v>274</v>
      </c>
      <c r="F731" s="414" t="s">
        <v>4895</v>
      </c>
      <c r="G731" s="452" t="str">
        <f t="shared" si="11"/>
        <v>[VIP]_Cơm Tấm Phúc Lộc Thọ_12-15/05</v>
      </c>
      <c r="H731" s="255" t="s">
        <v>4916</v>
      </c>
      <c r="I731" s="155" t="s">
        <v>4895</v>
      </c>
      <c r="J731" s="475" t="s">
        <v>1835</v>
      </c>
      <c r="K731" s="476"/>
      <c r="L731" s="476"/>
      <c r="M731" s="476"/>
      <c r="N731" s="477"/>
      <c r="O731" s="478"/>
      <c r="P731" s="477"/>
      <c r="Q731" s="478"/>
      <c r="R731" s="416"/>
      <c r="S731" s="416"/>
      <c r="T731" s="416"/>
      <c r="U731" s="414" t="s">
        <v>696</v>
      </c>
      <c r="V731" s="414" t="b">
        <v>0</v>
      </c>
      <c r="W731" s="479" t="s">
        <v>4917</v>
      </c>
      <c r="X731" s="413"/>
      <c r="Y731" s="480">
        <v>20128</v>
      </c>
      <c r="Z731" s="476" t="s">
        <v>4918</v>
      </c>
      <c r="AA731" s="481" t="str">
        <f t="shared" si="9"/>
        <v>https://shopeefood.vn/bo-suu-tap/v-phucloctho-1t2</v>
      </c>
      <c r="AB731" s="481" t="str">
        <f t="shared" si="10"/>
        <v>https://shopeefood.shopee.vn/bo-suu-tap/v-phucloctho-1t2</v>
      </c>
    </row>
    <row r="732" spans="1:28" ht="409.6">
      <c r="A732" s="151" t="s">
        <v>4192</v>
      </c>
      <c r="B732" s="152"/>
      <c r="C732" s="200" t="s">
        <v>897</v>
      </c>
      <c r="D732" s="152" t="s">
        <v>209</v>
      </c>
      <c r="E732" s="180" t="s">
        <v>285</v>
      </c>
      <c r="F732" s="155" t="s">
        <v>4919</v>
      </c>
      <c r="G732" s="482" t="str">
        <f t="shared" si="11"/>
        <v>[VIP]_Domino's Pizza_02-04/05</v>
      </c>
      <c r="H732" s="176" t="s">
        <v>4920</v>
      </c>
      <c r="I732" s="155" t="s">
        <v>4919</v>
      </c>
      <c r="J732" s="184" t="s">
        <v>942</v>
      </c>
      <c r="K732" s="162"/>
      <c r="L732" s="162"/>
      <c r="M732" s="162"/>
      <c r="N732" s="169"/>
      <c r="O732" s="183"/>
      <c r="P732" s="169"/>
      <c r="Q732" s="183" t="s">
        <v>4921</v>
      </c>
      <c r="R732" s="177"/>
      <c r="S732" s="177"/>
      <c r="T732" s="177"/>
      <c r="U732" s="155"/>
      <c r="V732" s="155" t="b">
        <v>0</v>
      </c>
      <c r="W732" s="170" t="s">
        <v>4922</v>
      </c>
      <c r="X732" s="168"/>
      <c r="Y732" s="173">
        <v>20005</v>
      </c>
      <c r="Z732" s="162" t="s">
        <v>4923</v>
      </c>
      <c r="AA732" s="163" t="str">
        <f t="shared" si="9"/>
        <v>https://shopeefood.vn/bo-suu-tap/v-dominos-100</v>
      </c>
      <c r="AB732" s="163" t="str">
        <f t="shared" si="10"/>
        <v>https://shopeefood.shopee.vn/bo-suu-tap/v-dominos-100</v>
      </c>
    </row>
    <row r="733" spans="1:28" ht="90">
      <c r="A733" s="151" t="s">
        <v>4192</v>
      </c>
      <c r="B733" s="152"/>
      <c r="C733" s="152" t="s">
        <v>897</v>
      </c>
      <c r="D733" s="152" t="s">
        <v>201</v>
      </c>
      <c r="E733" s="180" t="s">
        <v>348</v>
      </c>
      <c r="F733" s="155" t="s">
        <v>4924</v>
      </c>
      <c r="G733" s="299" t="str">
        <f t="shared" si="11"/>
        <v>[SJBP]_McDonald's_50% off</v>
      </c>
      <c r="H733" s="176" t="s">
        <v>4925</v>
      </c>
      <c r="I733" s="155" t="s">
        <v>4926</v>
      </c>
      <c r="J733" s="207" t="s">
        <v>919</v>
      </c>
      <c r="K733" s="162"/>
      <c r="L733" s="162"/>
      <c r="M733" s="162"/>
      <c r="N733" s="169"/>
      <c r="O733" s="183"/>
      <c r="P733" s="169"/>
      <c r="Q733" s="183"/>
      <c r="R733" s="177"/>
      <c r="S733" s="177"/>
      <c r="T733" s="177"/>
      <c r="U733" s="155"/>
      <c r="V733" s="155" t="b">
        <v>0</v>
      </c>
      <c r="W733" s="179" t="s">
        <v>4927</v>
      </c>
      <c r="X733" s="168"/>
      <c r="Y733" s="173">
        <v>19551</v>
      </c>
      <c r="Z733" s="162" t="s">
        <v>4176</v>
      </c>
      <c r="AA733" s="163" t="str">
        <f t="shared" si="9"/>
        <v>https://shopeefood.vn/bo-suu-tap/sj-mcdonalds-50</v>
      </c>
      <c r="AB733" s="163" t="str">
        <f t="shared" si="10"/>
        <v>https://shopeefood.shopee.vn/bo-suu-tap/sj-mcdonalds-50</v>
      </c>
    </row>
    <row r="734" spans="1:28" ht="60">
      <c r="A734" s="151" t="s">
        <v>4192</v>
      </c>
      <c r="B734" s="152"/>
      <c r="C734" s="152" t="s">
        <v>897</v>
      </c>
      <c r="D734" s="152" t="s">
        <v>201</v>
      </c>
      <c r="E734" s="180" t="s">
        <v>300</v>
      </c>
      <c r="F734" s="155" t="s">
        <v>4928</v>
      </c>
      <c r="G734" s="299" t="str">
        <f t="shared" si="11"/>
        <v>[SJBP]_Gà Rán Popeyes_BOGO May</v>
      </c>
      <c r="H734" s="469" t="s">
        <v>4929</v>
      </c>
      <c r="I734" s="183" t="s">
        <v>4930</v>
      </c>
      <c r="J734" s="252" t="s">
        <v>4931</v>
      </c>
      <c r="K734" s="253" t="s">
        <v>1370</v>
      </c>
      <c r="L734" s="253" t="s">
        <v>1371</v>
      </c>
      <c r="M734" s="162"/>
      <c r="N734" s="169"/>
      <c r="O734" s="183"/>
      <c r="P734" s="169"/>
      <c r="Q734" s="183" t="s">
        <v>4932</v>
      </c>
      <c r="R734" s="177"/>
      <c r="S734" s="177"/>
      <c r="T734" s="177"/>
      <c r="U734" s="155"/>
      <c r="V734" s="155" t="b">
        <v>0</v>
      </c>
      <c r="W734" s="179" t="s">
        <v>4933</v>
      </c>
      <c r="X734" s="168"/>
      <c r="Y734" s="173">
        <v>19970</v>
      </c>
      <c r="Z734" s="162" t="s">
        <v>4934</v>
      </c>
      <c r="AA734" s="163" t="str">
        <f t="shared" si="9"/>
        <v>https://shopeefood.vn/bo-suu-tap/sj-popeyes-100</v>
      </c>
      <c r="AB734" s="163" t="str">
        <f t="shared" si="10"/>
        <v>https://shopeefood.shopee.vn/bo-suu-tap/sj-popeyes-100</v>
      </c>
    </row>
    <row r="735" spans="1:28" ht="90">
      <c r="A735" s="151" t="s">
        <v>4192</v>
      </c>
      <c r="B735" s="152"/>
      <c r="C735" s="152" t="s">
        <v>897</v>
      </c>
      <c r="D735" s="152" t="s">
        <v>201</v>
      </c>
      <c r="E735" s="180" t="s">
        <v>300</v>
      </c>
      <c r="F735" s="155" t="s">
        <v>4935</v>
      </c>
      <c r="G735" s="299" t="str">
        <f t="shared" si="11"/>
        <v>[SJBP]_Gà Rán Popeyes_BAU May</v>
      </c>
      <c r="H735" s="176" t="s">
        <v>4936</v>
      </c>
      <c r="I735" s="176" t="s">
        <v>4937</v>
      </c>
      <c r="J735" s="252" t="s">
        <v>4938</v>
      </c>
      <c r="K735" s="253" t="s">
        <v>1370</v>
      </c>
      <c r="L735" s="253" t="s">
        <v>1371</v>
      </c>
      <c r="M735" s="162"/>
      <c r="N735" s="169"/>
      <c r="O735" s="183"/>
      <c r="P735" s="169"/>
      <c r="Q735" s="183"/>
      <c r="R735" s="177"/>
      <c r="S735" s="177"/>
      <c r="T735" s="177"/>
      <c r="U735" s="155"/>
      <c r="V735" s="155" t="b">
        <v>0</v>
      </c>
      <c r="W735" s="179" t="s">
        <v>4939</v>
      </c>
      <c r="X735" s="168"/>
      <c r="Y735" s="173">
        <v>19971</v>
      </c>
      <c r="Z735" s="162" t="s">
        <v>4940</v>
      </c>
      <c r="AA735" s="163" t="str">
        <f t="shared" si="9"/>
        <v>https://shopeefood.vn/bo-suu-tap/sj-popeyes-freeship</v>
      </c>
      <c r="AB735" s="163" t="str">
        <f t="shared" si="10"/>
        <v>https://shopeefood.shopee.vn/bo-suu-tap/sj-popeyes-freeship</v>
      </c>
    </row>
    <row r="736" spans="1:28" ht="90">
      <c r="A736" s="151" t="s">
        <v>4192</v>
      </c>
      <c r="B736" s="152"/>
      <c r="C736" s="152" t="s">
        <v>897</v>
      </c>
      <c r="D736" s="152" t="s">
        <v>201</v>
      </c>
      <c r="E736" s="180" t="s">
        <v>348</v>
      </c>
      <c r="F736" s="155" t="s">
        <v>4941</v>
      </c>
      <c r="G736" s="299" t="str">
        <f t="shared" si="11"/>
        <v>[SJBP]_McDonald's_2T2 gà</v>
      </c>
      <c r="H736" s="176" t="s">
        <v>4942</v>
      </c>
      <c r="I736" s="183" t="s">
        <v>4943</v>
      </c>
      <c r="J736" s="207" t="s">
        <v>919</v>
      </c>
      <c r="K736" s="162"/>
      <c r="L736" s="162"/>
      <c r="M736" s="162"/>
      <c r="N736" s="169"/>
      <c r="O736" s="183"/>
      <c r="P736" s="169"/>
      <c r="Q736" s="183"/>
      <c r="R736" s="177"/>
      <c r="S736" s="177"/>
      <c r="T736" s="177"/>
      <c r="U736" s="155"/>
      <c r="V736" s="155" t="b">
        <v>0</v>
      </c>
      <c r="W736" s="179" t="s">
        <v>4944</v>
      </c>
      <c r="X736" s="168"/>
      <c r="Y736" s="173">
        <v>19972</v>
      </c>
      <c r="Z736" s="162" t="s">
        <v>4945</v>
      </c>
      <c r="AA736" s="163" t="str">
        <f t="shared" si="9"/>
        <v>https://shopeefood.vn/bo-suu-tap/sj-mcdonalds-70k</v>
      </c>
      <c r="AB736" s="163" t="str">
        <f t="shared" si="10"/>
        <v>https://shopeefood.shopee.vn/bo-suu-tap/sj-mcdonalds-70k</v>
      </c>
    </row>
    <row r="737" spans="1:28" ht="75">
      <c r="A737" s="151" t="s">
        <v>4192</v>
      </c>
      <c r="B737" s="152"/>
      <c r="C737" s="152" t="s">
        <v>897</v>
      </c>
      <c r="D737" s="152" t="s">
        <v>201</v>
      </c>
      <c r="E737" s="180" t="s">
        <v>348</v>
      </c>
      <c r="F737" s="155" t="s">
        <v>4946</v>
      </c>
      <c r="G737" s="299" t="str">
        <f t="shared" si="11"/>
        <v>[SJBP]_McDonald's_BAU 99k</v>
      </c>
      <c r="H737" s="176" t="s">
        <v>4947</v>
      </c>
      <c r="I737" s="183" t="s">
        <v>4948</v>
      </c>
      <c r="J737" s="207" t="s">
        <v>919</v>
      </c>
      <c r="K737" s="162"/>
      <c r="L737" s="162"/>
      <c r="M737" s="162"/>
      <c r="N737" s="169"/>
      <c r="O737" s="183"/>
      <c r="P737" s="169"/>
      <c r="Q737" s="183"/>
      <c r="R737" s="177"/>
      <c r="S737" s="177"/>
      <c r="T737" s="177"/>
      <c r="U737" s="155"/>
      <c r="V737" s="155" t="b">
        <v>0</v>
      </c>
      <c r="W737" s="179" t="s">
        <v>4949</v>
      </c>
      <c r="X737" s="168"/>
      <c r="Y737" s="173">
        <v>19973</v>
      </c>
      <c r="Z737" s="162" t="s">
        <v>4950</v>
      </c>
      <c r="AA737" s="163" t="str">
        <f t="shared" si="9"/>
        <v>https://shopeefood.vn/bo-suu-tap/sj-mcdonalds-t5</v>
      </c>
      <c r="AB737" s="163" t="str">
        <f t="shared" si="10"/>
        <v>https://shopeefood.shopee.vn/bo-suu-tap/sj-mcdonalds-t5</v>
      </c>
    </row>
    <row r="738" spans="1:28" ht="45">
      <c r="A738" s="151" t="s">
        <v>4192</v>
      </c>
      <c r="B738" s="152"/>
      <c r="C738" s="152" t="s">
        <v>897</v>
      </c>
      <c r="D738" s="152" t="s">
        <v>201</v>
      </c>
      <c r="E738" s="180" t="s">
        <v>275</v>
      </c>
      <c r="F738" s="155" t="s">
        <v>174</v>
      </c>
      <c r="G738" s="299" t="str">
        <f t="shared" si="11"/>
        <v>[SJBP]_Cơm Thố Anh Nguyễn_BAU</v>
      </c>
      <c r="H738" s="176" t="s">
        <v>4951</v>
      </c>
      <c r="I738" s="176" t="s">
        <v>4937</v>
      </c>
      <c r="J738" s="375" t="s">
        <v>953</v>
      </c>
      <c r="K738" s="460" t="s">
        <v>4952</v>
      </c>
      <c r="L738" s="351" t="s">
        <v>955</v>
      </c>
      <c r="M738" s="162"/>
      <c r="N738" s="169"/>
      <c r="O738" s="183"/>
      <c r="P738" s="169"/>
      <c r="Q738" s="183"/>
      <c r="R738" s="177"/>
      <c r="S738" s="177"/>
      <c r="T738" s="177"/>
      <c r="U738" s="155"/>
      <c r="V738" s="155" t="b">
        <v>0</v>
      </c>
      <c r="W738" s="179" t="s">
        <v>4953</v>
      </c>
      <c r="X738" s="168"/>
      <c r="Y738" s="173">
        <v>19969</v>
      </c>
      <c r="Z738" s="162" t="s">
        <v>4954</v>
      </c>
      <c r="AA738" s="163" t="str">
        <f t="shared" si="9"/>
        <v>https://shopeefood.vn/bo-suu-tap/sj-anh-nguyen-30</v>
      </c>
      <c r="AB738" s="163" t="str">
        <f t="shared" si="10"/>
        <v>https://shopeefood.shopee.vn/bo-suu-tap/sj-anh-nguyen-30</v>
      </c>
    </row>
    <row r="739" spans="1:28" ht="409.6">
      <c r="A739" s="151" t="s">
        <v>4192</v>
      </c>
      <c r="B739" s="152"/>
      <c r="C739" s="152" t="s">
        <v>897</v>
      </c>
      <c r="D739" s="152" t="s">
        <v>201</v>
      </c>
      <c r="E739" s="180" t="s">
        <v>285</v>
      </c>
      <c r="F739" s="155" t="s">
        <v>1267</v>
      </c>
      <c r="G739" s="299" t="str">
        <f t="shared" si="11"/>
        <v>[SJBP]_Domino's Pizza_BOGO</v>
      </c>
      <c r="H739" s="176" t="s">
        <v>4955</v>
      </c>
      <c r="I739" s="183" t="s">
        <v>4930</v>
      </c>
      <c r="J739" s="184" t="s">
        <v>942</v>
      </c>
      <c r="K739" s="162"/>
      <c r="L739" s="162"/>
      <c r="M739" s="162"/>
      <c r="N739" s="169"/>
      <c r="O739" s="183"/>
      <c r="P739" s="169"/>
      <c r="Q739" s="183" t="s">
        <v>4956</v>
      </c>
      <c r="R739" s="177"/>
      <c r="S739" s="177"/>
      <c r="T739" s="177"/>
      <c r="U739" s="155"/>
      <c r="V739" s="155" t="b">
        <v>0</v>
      </c>
      <c r="W739" s="179" t="s">
        <v>4957</v>
      </c>
      <c r="X739" s="168"/>
      <c r="Y739" s="173">
        <v>19974</v>
      </c>
      <c r="Z739" s="162" t="s">
        <v>4958</v>
      </c>
      <c r="AA739" s="163" t="str">
        <f t="shared" si="9"/>
        <v>https://shopeefood.vn/bo-suu-tap/sj-dominos-pizza-1k</v>
      </c>
      <c r="AB739" s="163" t="str">
        <f t="shared" si="10"/>
        <v>https://shopeefood.shopee.vn/bo-suu-tap/sj-dominos-pizza-1k</v>
      </c>
    </row>
    <row r="740" spans="1:28" ht="225">
      <c r="A740" s="151" t="s">
        <v>4192</v>
      </c>
      <c r="B740" s="152"/>
      <c r="C740" s="152" t="s">
        <v>897</v>
      </c>
      <c r="D740" s="152" t="s">
        <v>201</v>
      </c>
      <c r="E740" s="180" t="s">
        <v>285</v>
      </c>
      <c r="F740" s="155" t="s">
        <v>174</v>
      </c>
      <c r="G740" s="299" t="str">
        <f t="shared" si="11"/>
        <v>[SJBP]_Domino's Pizza_BAU</v>
      </c>
      <c r="H740" s="176" t="s">
        <v>4959</v>
      </c>
      <c r="I740" s="176" t="s">
        <v>4937</v>
      </c>
      <c r="J740" s="184" t="s">
        <v>942</v>
      </c>
      <c r="K740" s="162"/>
      <c r="L740" s="162"/>
      <c r="M740" s="162"/>
      <c r="N740" s="169"/>
      <c r="O740" s="183"/>
      <c r="P740" s="169"/>
      <c r="Q740" s="183"/>
      <c r="R740" s="177"/>
      <c r="S740" s="177"/>
      <c r="T740" s="177"/>
      <c r="U740" s="155"/>
      <c r="V740" s="155" t="b">
        <v>0</v>
      </c>
      <c r="W740" s="179" t="s">
        <v>4960</v>
      </c>
      <c r="X740" s="168"/>
      <c r="Y740" s="173">
        <v>19975</v>
      </c>
      <c r="Z740" s="162" t="s">
        <v>4961</v>
      </c>
      <c r="AA740" s="163" t="str">
        <f t="shared" si="9"/>
        <v>https://shopeefood.vn/bo-suu-tap/sj-dominos-99</v>
      </c>
      <c r="AB740" s="163" t="str">
        <f t="shared" si="10"/>
        <v>https://shopeefood.shopee.vn/bo-suu-tap/sj-dominos-99</v>
      </c>
    </row>
    <row r="741" spans="1:28" ht="15">
      <c r="A741" s="151" t="s">
        <v>4192</v>
      </c>
      <c r="B741" s="152"/>
      <c r="C741" s="152" t="s">
        <v>897</v>
      </c>
      <c r="D741" s="152" t="s">
        <v>201</v>
      </c>
      <c r="E741" s="180" t="s">
        <v>4962</v>
      </c>
      <c r="F741" s="155" t="s">
        <v>4963</v>
      </c>
      <c r="G741" s="299" t="str">
        <f t="shared" si="11"/>
        <v>[SJBP]_lottria_50k</v>
      </c>
      <c r="H741" s="176" t="s">
        <v>4964</v>
      </c>
      <c r="I741" s="183"/>
      <c r="J741" s="169"/>
      <c r="K741" s="162"/>
      <c r="L741" s="162"/>
      <c r="M741" s="162"/>
      <c r="N741" s="169"/>
      <c r="O741" s="183"/>
      <c r="P741" s="169"/>
      <c r="Q741" s="183"/>
      <c r="R741" s="177"/>
      <c r="S741" s="177"/>
      <c r="T741" s="177"/>
      <c r="U741" s="155"/>
      <c r="V741" s="155" t="b">
        <v>0</v>
      </c>
      <c r="W741" s="168"/>
      <c r="X741" s="168"/>
      <c r="Y741" s="364"/>
      <c r="Z741" s="169"/>
      <c r="AA741" s="163" t="str">
        <f t="shared" si="9"/>
        <v>https://shopeefood.vn/bo-suu-tap/</v>
      </c>
      <c r="AB741" s="163" t="str">
        <f t="shared" si="10"/>
        <v>https://shopeefood.shopee.vn/bo-suu-tap/</v>
      </c>
    </row>
    <row r="742" spans="1:28" ht="75">
      <c r="A742" s="151" t="s">
        <v>4650</v>
      </c>
      <c r="B742" s="152"/>
      <c r="C742" s="152" t="s">
        <v>897</v>
      </c>
      <c r="D742" s="152" t="s">
        <v>205</v>
      </c>
      <c r="E742" s="180" t="s">
        <v>322</v>
      </c>
      <c r="F742" s="155" t="s">
        <v>4965</v>
      </c>
      <c r="G742" s="299" t="str">
        <f t="shared" si="11"/>
        <v>[JBP]_Jollibee_spike</v>
      </c>
      <c r="H742" s="176" t="s">
        <v>4966</v>
      </c>
      <c r="I742" s="283">
        <v>45845</v>
      </c>
      <c r="J742" s="209" t="s">
        <v>3672</v>
      </c>
      <c r="K742" s="162"/>
      <c r="L742" s="162"/>
      <c r="M742" s="162"/>
      <c r="N742" s="169"/>
      <c r="O742" s="183"/>
      <c r="P742" s="169"/>
      <c r="Q742" s="183"/>
      <c r="R742" s="177"/>
      <c r="S742" s="177"/>
      <c r="T742" s="177"/>
      <c r="U742" s="155"/>
      <c r="V742" s="155" t="b">
        <v>0</v>
      </c>
      <c r="W742" s="168"/>
      <c r="X742" s="168"/>
      <c r="Y742" s="173">
        <v>20796</v>
      </c>
      <c r="Z742" s="162" t="s">
        <v>4967</v>
      </c>
      <c r="AA742" s="163" t="str">
        <f t="shared" si="9"/>
        <v>https://shopeefood.vn/bo-suu-tap/jb--jollibee-99k</v>
      </c>
      <c r="AB742" s="163" t="str">
        <f t="shared" si="10"/>
        <v>https://shopeefood.shopee.vn/bo-suu-tap/jb--jollibee-99k</v>
      </c>
    </row>
    <row r="743" spans="1:28" ht="90">
      <c r="A743" s="151" t="s">
        <v>1433</v>
      </c>
      <c r="B743" s="152"/>
      <c r="C743" s="152" t="s">
        <v>1236</v>
      </c>
      <c r="D743" s="152" t="s">
        <v>209</v>
      </c>
      <c r="E743" s="180" t="s">
        <v>372</v>
      </c>
      <c r="F743" s="155">
        <v>4.4000000000000004</v>
      </c>
      <c r="G743" s="217" t="str">
        <f t="shared" si="11"/>
        <v>[VIP]_Phúc Long Coffee &amp; Tea_4.4</v>
      </c>
      <c r="H743" s="176" t="s">
        <v>4968</v>
      </c>
      <c r="I743" s="183"/>
      <c r="J743" s="169"/>
      <c r="K743" s="162"/>
      <c r="L743" s="162"/>
      <c r="M743" s="162"/>
      <c r="N743" s="169"/>
      <c r="O743" s="183"/>
      <c r="P743" s="169"/>
      <c r="Q743" s="183"/>
      <c r="R743" s="177"/>
      <c r="S743" s="177"/>
      <c r="T743" s="177"/>
      <c r="U743" s="155"/>
      <c r="V743" s="155" t="b">
        <v>0</v>
      </c>
      <c r="W743" s="168"/>
      <c r="X743" s="168"/>
      <c r="Y743" s="173">
        <v>0</v>
      </c>
      <c r="Z743" s="169"/>
      <c r="AA743" s="163" t="str">
        <f t="shared" si="9"/>
        <v>https://shopeefood.vn/bo-suu-tap/</v>
      </c>
      <c r="AB743" s="163" t="str">
        <f t="shared" si="10"/>
        <v>https://shopeefood.shopee.vn/bo-suu-tap/</v>
      </c>
    </row>
    <row r="744" spans="1:28" ht="135">
      <c r="A744" s="151" t="s">
        <v>1433</v>
      </c>
      <c r="B744" s="152"/>
      <c r="C744" s="152" t="s">
        <v>685</v>
      </c>
      <c r="D744" s="152" t="s">
        <v>217</v>
      </c>
      <c r="E744" s="198" t="s">
        <v>4969</v>
      </c>
      <c r="F744" s="180" t="s">
        <v>1433</v>
      </c>
      <c r="G744" s="483" t="str">
        <f t="shared" si="11"/>
        <v>[Win 4]_Co.op Food_Apr</v>
      </c>
      <c r="H744" s="484" t="s">
        <v>4970</v>
      </c>
      <c r="I744" s="162" t="s">
        <v>4971</v>
      </c>
      <c r="J744" s="485" t="s">
        <v>4972</v>
      </c>
      <c r="K744" s="486"/>
      <c r="L744" s="468"/>
      <c r="M744" s="486"/>
      <c r="N744" s="487"/>
      <c r="O744" s="486"/>
      <c r="P744" s="487"/>
      <c r="Q744" s="380" t="s">
        <v>4973</v>
      </c>
      <c r="R744" s="177"/>
      <c r="S744" s="177"/>
      <c r="T744" s="177"/>
      <c r="U744" s="155" t="s">
        <v>696</v>
      </c>
      <c r="V744" s="155" t="b">
        <v>0</v>
      </c>
      <c r="W744" s="488" t="s">
        <v>4974</v>
      </c>
      <c r="X744" s="168"/>
      <c r="Y744" s="173">
        <v>19860</v>
      </c>
      <c r="Z744" s="162" t="s">
        <v>4975</v>
      </c>
      <c r="AA744" s="163" t="str">
        <f t="shared" si="9"/>
        <v>https://shopeefood.vn/bo-suu-tap/w4-coop-food</v>
      </c>
      <c r="AB744" s="163" t="str">
        <f t="shared" si="10"/>
        <v>https://shopeefood.shopee.vn/bo-suu-tap/w4-coop-food</v>
      </c>
    </row>
    <row r="745" spans="1:28" ht="270">
      <c r="A745" s="151" t="s">
        <v>4192</v>
      </c>
      <c r="B745" s="152"/>
      <c r="C745" s="152" t="s">
        <v>717</v>
      </c>
      <c r="D745" s="152" t="s">
        <v>222</v>
      </c>
      <c r="E745" s="243" t="s">
        <v>871</v>
      </c>
      <c r="F745" s="155" t="s">
        <v>4976</v>
      </c>
      <c r="G745" s="217" t="str">
        <f t="shared" si="11"/>
        <v>[Alacarte CB]_Sinh Tố, Nước Ép &amp; Detox - ReViet Juice_May.CB1</v>
      </c>
      <c r="H745" s="183" t="s">
        <v>4977</v>
      </c>
      <c r="I745" s="159" t="s">
        <v>4978</v>
      </c>
      <c r="J745" s="179" t="s">
        <v>874</v>
      </c>
      <c r="K745" s="159"/>
      <c r="L745" s="170" t="s">
        <v>875</v>
      </c>
      <c r="M745" s="176" t="s">
        <v>4979</v>
      </c>
      <c r="N745" s="176" t="s">
        <v>4980</v>
      </c>
      <c r="O745" s="159"/>
      <c r="P745" s="168"/>
      <c r="Q745" s="159" t="s">
        <v>4981</v>
      </c>
      <c r="R745" s="177"/>
      <c r="S745" s="177"/>
      <c r="T745" s="177"/>
      <c r="U745" s="155" t="s">
        <v>696</v>
      </c>
      <c r="V745" s="155" t="b">
        <v>0</v>
      </c>
      <c r="W745" s="179" t="s">
        <v>4982</v>
      </c>
      <c r="X745" s="168"/>
      <c r="Y745" s="173">
        <v>20129</v>
      </c>
      <c r="Z745" s="162" t="s">
        <v>4983</v>
      </c>
      <c r="AA745" s="163" t="str">
        <f t="shared" si="9"/>
        <v>https://shopeefood.vn/bo-suu-tap/a-reviet-juice</v>
      </c>
      <c r="AB745" s="163" t="str">
        <f t="shared" si="10"/>
        <v>https://shopeefood.shopee.vn/bo-suu-tap/a-reviet-juice</v>
      </c>
    </row>
    <row r="746" spans="1:28" ht="150">
      <c r="A746" s="151" t="s">
        <v>4192</v>
      </c>
      <c r="B746" s="152"/>
      <c r="C746" s="152" t="s">
        <v>706</v>
      </c>
      <c r="D746" s="152" t="s">
        <v>222</v>
      </c>
      <c r="E746" s="191" t="s">
        <v>1079</v>
      </c>
      <c r="F746" s="176" t="s">
        <v>4984</v>
      </c>
      <c r="G746" s="217" t="str">
        <f t="shared" si="11"/>
        <v>[Alacarte CB]_Mokchang - Đồ Ăn Hàn Quốc_May.CB6</v>
      </c>
      <c r="H746" s="183" t="s">
        <v>4985</v>
      </c>
      <c r="I746" s="193" t="s">
        <v>4986</v>
      </c>
      <c r="J746" s="178" t="s">
        <v>1082</v>
      </c>
      <c r="K746" s="193"/>
      <c r="L746" s="218"/>
      <c r="M746" s="193"/>
      <c r="N746" s="177"/>
      <c r="O746" s="171" t="s">
        <v>4987</v>
      </c>
      <c r="P746" s="177"/>
      <c r="Q746" s="177"/>
      <c r="R746" s="177" t="s">
        <v>4988</v>
      </c>
      <c r="S746" s="177"/>
      <c r="T746" s="177"/>
      <c r="U746" s="155" t="s">
        <v>725</v>
      </c>
      <c r="V746" s="155" t="b">
        <v>1</v>
      </c>
      <c r="W746" s="179" t="s">
        <v>4989</v>
      </c>
      <c r="X746" s="168"/>
      <c r="Y746" s="173">
        <v>19539</v>
      </c>
      <c r="Z746" s="162" t="s">
        <v>3084</v>
      </c>
      <c r="AA746" s="163" t="str">
        <f t="shared" si="9"/>
        <v>https://shopeefood.vn/bo-suu-tap/a-mokchang-combo</v>
      </c>
      <c r="AB746" s="163" t="str">
        <f t="shared" si="10"/>
        <v>https://shopeefood.shopee.vn/bo-suu-tap/a-mokchang-combo</v>
      </c>
    </row>
    <row r="747" spans="1:28" ht="150">
      <c r="A747" s="151" t="s">
        <v>4192</v>
      </c>
      <c r="B747" s="152"/>
      <c r="C747" s="152" t="s">
        <v>706</v>
      </c>
      <c r="D747" s="152" t="s">
        <v>222</v>
      </c>
      <c r="E747" s="191" t="s">
        <v>1079</v>
      </c>
      <c r="F747" s="176" t="s">
        <v>4990</v>
      </c>
      <c r="G747" s="217" t="str">
        <f t="shared" si="11"/>
        <v>[Alacarte CB]_Mokchang - Đồ Ăn Hàn Quốc_May.CB3</v>
      </c>
      <c r="H747" s="183" t="s">
        <v>4991</v>
      </c>
      <c r="I747" s="193" t="s">
        <v>4992</v>
      </c>
      <c r="J747" s="178" t="s">
        <v>1082</v>
      </c>
      <c r="K747" s="193"/>
      <c r="L747" s="218"/>
      <c r="M747" s="193"/>
      <c r="N747" s="177"/>
      <c r="O747" s="199" t="s">
        <v>4993</v>
      </c>
      <c r="P747" s="177"/>
      <c r="Q747" s="193"/>
      <c r="R747" s="177" t="s">
        <v>4994</v>
      </c>
      <c r="S747" s="177"/>
      <c r="T747" s="177"/>
      <c r="U747" s="155" t="s">
        <v>725</v>
      </c>
      <c r="V747" s="155" t="b">
        <v>1</v>
      </c>
      <c r="W747" s="179" t="s">
        <v>4995</v>
      </c>
      <c r="X747" s="168"/>
      <c r="Y747" s="173">
        <v>19879</v>
      </c>
      <c r="Z747" s="162" t="s">
        <v>3623</v>
      </c>
      <c r="AA747" s="163" t="str">
        <f t="shared" si="9"/>
        <v>https://shopeefood.vn/bo-suu-tap/a-mokchang-50</v>
      </c>
      <c r="AB747" s="163" t="str">
        <f t="shared" si="10"/>
        <v>https://shopeefood.shopee.vn/bo-suu-tap/a-mokchang-50</v>
      </c>
    </row>
    <row r="748" spans="1:28" ht="105">
      <c r="A748" s="151" t="s">
        <v>4192</v>
      </c>
      <c r="B748" s="152"/>
      <c r="C748" s="152" t="s">
        <v>897</v>
      </c>
      <c r="D748" s="152" t="s">
        <v>201</v>
      </c>
      <c r="E748" s="180" t="s">
        <v>300</v>
      </c>
      <c r="F748" s="155" t="s">
        <v>4996</v>
      </c>
      <c r="G748" s="217" t="str">
        <f t="shared" si="11"/>
        <v>[SJBP]_Gà Rán Popeyes_combo 79k</v>
      </c>
      <c r="H748" s="264" t="s">
        <v>4997</v>
      </c>
      <c r="I748" s="176" t="s">
        <v>4937</v>
      </c>
      <c r="J748" s="252" t="s">
        <v>4998</v>
      </c>
      <c r="K748" s="253" t="s">
        <v>1370</v>
      </c>
      <c r="L748" s="253" t="s">
        <v>1371</v>
      </c>
      <c r="M748" s="162"/>
      <c r="N748" s="169"/>
      <c r="O748" s="183"/>
      <c r="P748" s="169"/>
      <c r="Q748" s="183"/>
      <c r="R748" s="177"/>
      <c r="S748" s="177"/>
      <c r="T748" s="177"/>
      <c r="U748" s="155" t="s">
        <v>696</v>
      </c>
      <c r="V748" s="155" t="b">
        <v>0</v>
      </c>
      <c r="W748" s="179" t="s">
        <v>4999</v>
      </c>
      <c r="X748" s="168"/>
      <c r="Y748" s="173">
        <v>20157</v>
      </c>
      <c r="Z748" s="162" t="s">
        <v>5000</v>
      </c>
      <c r="AA748" s="163" t="str">
        <f t="shared" si="9"/>
        <v>https://shopeefood.vn/bo-suu-tap/sj-popeyes-79k</v>
      </c>
      <c r="AB748" s="163" t="str">
        <f t="shared" si="10"/>
        <v>https://shopeefood.shopee.vn/bo-suu-tap/sj-popeyes-79k</v>
      </c>
    </row>
    <row r="749" spans="1:28" ht="135">
      <c r="A749" s="151" t="s">
        <v>4192</v>
      </c>
      <c r="B749" s="152"/>
      <c r="C749" s="152" t="s">
        <v>897</v>
      </c>
      <c r="D749" s="152" t="s">
        <v>201</v>
      </c>
      <c r="E749" s="180" t="s">
        <v>5001</v>
      </c>
      <c r="F749" s="155" t="s">
        <v>4937</v>
      </c>
      <c r="G749" s="217" t="str">
        <f t="shared" si="11"/>
        <v>[SJBP]_Brand_Food_01-31/05</v>
      </c>
      <c r="H749" s="176" t="s">
        <v>5002</v>
      </c>
      <c r="I749" s="155" t="s">
        <v>5003</v>
      </c>
      <c r="J749" s="209" t="s">
        <v>5004</v>
      </c>
      <c r="K749" s="162"/>
      <c r="L749" s="162"/>
      <c r="M749" s="162"/>
      <c r="N749" s="169"/>
      <c r="O749" s="183"/>
      <c r="P749" s="169"/>
      <c r="Q749" s="183"/>
      <c r="R749" s="177"/>
      <c r="S749" s="177"/>
      <c r="T749" s="177"/>
      <c r="U749" s="155"/>
      <c r="V749" s="155" t="b">
        <v>0</v>
      </c>
      <c r="W749" s="179" t="s">
        <v>5005</v>
      </c>
      <c r="X749" s="168"/>
      <c r="Y749" s="173">
        <v>20071</v>
      </c>
      <c r="Z749" s="162" t="s">
        <v>5006</v>
      </c>
      <c r="AA749" s="163" t="str">
        <f t="shared" si="9"/>
        <v>https://shopeefood.vn/bo-suu-tap/sj-brand-food</v>
      </c>
      <c r="AB749" s="163" t="str">
        <f t="shared" si="10"/>
        <v>https://shopeefood.shopee.vn/bo-suu-tap/sj-brand-food</v>
      </c>
    </row>
    <row r="750" spans="1:28" ht="165">
      <c r="A750" s="151" t="s">
        <v>4192</v>
      </c>
      <c r="B750" s="152"/>
      <c r="C750" s="152" t="s">
        <v>717</v>
      </c>
      <c r="D750" s="152" t="s">
        <v>211</v>
      </c>
      <c r="E750" s="159" t="s">
        <v>1255</v>
      </c>
      <c r="F750" s="155" t="s">
        <v>4192</v>
      </c>
      <c r="G750" s="217" t="str">
        <f t="shared" si="11"/>
        <v>[Win 1]_Chuk Trà &amp; Cà Phê_May</v>
      </c>
      <c r="H750" s="327" t="s">
        <v>5007</v>
      </c>
      <c r="I750" s="193" t="s">
        <v>5008</v>
      </c>
      <c r="J750" s="354" t="s">
        <v>1257</v>
      </c>
      <c r="K750" s="157"/>
      <c r="L750" s="157"/>
      <c r="M750" s="155"/>
      <c r="N750" s="155"/>
      <c r="O750" s="176" t="s">
        <v>5009</v>
      </c>
      <c r="P750" s="168"/>
      <c r="Q750" s="193" t="s">
        <v>5010</v>
      </c>
      <c r="R750" s="177"/>
      <c r="S750" s="177"/>
      <c r="T750" s="177"/>
      <c r="U750" s="155" t="s">
        <v>696</v>
      </c>
      <c r="V750" s="155" t="b">
        <v>0</v>
      </c>
      <c r="W750" s="179" t="s">
        <v>5011</v>
      </c>
      <c r="X750" s="168"/>
      <c r="Y750" s="173">
        <v>20090</v>
      </c>
      <c r="Z750" s="162" t="s">
        <v>5012</v>
      </c>
      <c r="AA750" s="163" t="str">
        <f t="shared" si="9"/>
        <v>https://shopeefood.vn/bo-suu-tap/w1-chuk-tra-cf</v>
      </c>
      <c r="AB750" s="163" t="str">
        <f t="shared" si="10"/>
        <v>https://shopeefood.shopee.vn/bo-suu-tap/w1-chuk-tra-cf</v>
      </c>
    </row>
    <row r="751" spans="1:28" ht="165">
      <c r="A751" s="151" t="s">
        <v>4192</v>
      </c>
      <c r="B751" s="152"/>
      <c r="C751" s="152" t="s">
        <v>717</v>
      </c>
      <c r="D751" s="152" t="s">
        <v>213</v>
      </c>
      <c r="E751" s="159" t="s">
        <v>1255</v>
      </c>
      <c r="F751" s="155" t="s">
        <v>4192</v>
      </c>
      <c r="G751" s="217" t="str">
        <f t="shared" si="11"/>
        <v>[Win 2]_Chuk Trà &amp; Cà Phê_May</v>
      </c>
      <c r="H751" s="319" t="s">
        <v>5013</v>
      </c>
      <c r="I751" s="176" t="s">
        <v>5014</v>
      </c>
      <c r="J751" s="287" t="s">
        <v>1257</v>
      </c>
      <c r="K751" s="157"/>
      <c r="L751" s="157" t="s">
        <v>5015</v>
      </c>
      <c r="M751" s="155"/>
      <c r="N751" s="155" t="s">
        <v>5016</v>
      </c>
      <c r="O751" s="176"/>
      <c r="P751" s="168"/>
      <c r="Q751" s="193" t="s">
        <v>5017</v>
      </c>
      <c r="R751" s="177"/>
      <c r="S751" s="177"/>
      <c r="T751" s="177"/>
      <c r="U751" s="155" t="s">
        <v>696</v>
      </c>
      <c r="V751" s="155" t="b">
        <v>0</v>
      </c>
      <c r="W751" s="179" t="s">
        <v>5018</v>
      </c>
      <c r="X751" s="168"/>
      <c r="Y751" s="173">
        <v>20006</v>
      </c>
      <c r="Z751" s="162" t="s">
        <v>5019</v>
      </c>
      <c r="AA751" s="163" t="str">
        <f t="shared" si="9"/>
        <v>https://shopeefood.vn/bo-suu-tap/w2-chuk-1d</v>
      </c>
      <c r="AB751" s="163" t="str">
        <f t="shared" si="10"/>
        <v>https://shopeefood.shopee.vn/bo-suu-tap/w2-chuk-1d</v>
      </c>
    </row>
    <row r="752" spans="1:28" ht="210">
      <c r="A752" s="151" t="s">
        <v>4192</v>
      </c>
      <c r="B752" s="152"/>
      <c r="C752" s="152" t="s">
        <v>685</v>
      </c>
      <c r="D752" s="152" t="s">
        <v>217</v>
      </c>
      <c r="E752" s="243" t="s">
        <v>2072</v>
      </c>
      <c r="F752" s="152" t="s">
        <v>4192</v>
      </c>
      <c r="G752" s="217" t="str">
        <f t="shared" si="11"/>
        <v>[Win 4]_HomeFarm_May</v>
      </c>
      <c r="H752" s="176" t="s">
        <v>5020</v>
      </c>
      <c r="I752" s="155" t="s">
        <v>5021</v>
      </c>
      <c r="J752" s="248" t="s">
        <v>3815</v>
      </c>
      <c r="K752" s="158"/>
      <c r="L752" s="157" t="s">
        <v>5022</v>
      </c>
      <c r="M752" s="193" t="s">
        <v>5023</v>
      </c>
      <c r="N752" s="178"/>
      <c r="O752" s="176" t="s">
        <v>5024</v>
      </c>
      <c r="P752" s="250"/>
      <c r="Q752" s="176" t="s">
        <v>5025</v>
      </c>
      <c r="R752" s="250"/>
      <c r="S752" s="250"/>
      <c r="T752" s="250"/>
      <c r="U752" s="155" t="s">
        <v>696</v>
      </c>
      <c r="V752" s="155" t="b">
        <v>0</v>
      </c>
      <c r="W752" s="179" t="s">
        <v>5026</v>
      </c>
      <c r="X752" s="168"/>
      <c r="Y752" s="173">
        <v>20008</v>
      </c>
      <c r="Z752" s="162" t="s">
        <v>5027</v>
      </c>
      <c r="AA752" s="163" t="str">
        <f t="shared" si="9"/>
        <v>https://shopeefood.vn/bo-suu-tap/w4-homefarm-120</v>
      </c>
      <c r="AB752" s="163" t="str">
        <f t="shared" si="10"/>
        <v>https://shopeefood.shopee.vn/bo-suu-tap/w4-homefarm-120</v>
      </c>
    </row>
    <row r="753" spans="1:28" ht="135">
      <c r="A753" s="151" t="s">
        <v>4192</v>
      </c>
      <c r="B753" s="152"/>
      <c r="C753" s="152" t="s">
        <v>685</v>
      </c>
      <c r="D753" s="152" t="s">
        <v>222</v>
      </c>
      <c r="E753" s="243" t="s">
        <v>2072</v>
      </c>
      <c r="F753" s="152" t="s">
        <v>5028</v>
      </c>
      <c r="G753" s="217" t="str">
        <f t="shared" si="11"/>
        <v>[Alacarte CB]_HomeFarm_May_CB6</v>
      </c>
      <c r="H753" s="176" t="s">
        <v>5029</v>
      </c>
      <c r="I753" s="155" t="s">
        <v>5030</v>
      </c>
      <c r="J753" s="248" t="s">
        <v>3815</v>
      </c>
      <c r="K753" s="158"/>
      <c r="L753" s="157"/>
      <c r="M753" s="193"/>
      <c r="N753" s="178"/>
      <c r="O753" s="152" t="s">
        <v>5031</v>
      </c>
      <c r="P753" s="250"/>
      <c r="Q753" s="82"/>
      <c r="R753" s="176" t="s">
        <v>5032</v>
      </c>
      <c r="S753" s="250"/>
      <c r="T753" s="250"/>
      <c r="U753" s="155" t="s">
        <v>1259</v>
      </c>
      <c r="V753" s="155" t="b">
        <v>0</v>
      </c>
      <c r="W753" s="179" t="s">
        <v>5033</v>
      </c>
      <c r="X753" s="168"/>
      <c r="Y753" s="173">
        <v>20114</v>
      </c>
      <c r="Z753" s="162" t="s">
        <v>5034</v>
      </c>
      <c r="AA753" s="163" t="str">
        <f t="shared" si="9"/>
        <v>https://shopeefood.vn/bo-suu-tap/a-home-farm</v>
      </c>
      <c r="AB753" s="163" t="str">
        <f t="shared" si="10"/>
        <v>https://shopeefood.shopee.vn/bo-suu-tap/a-home-farm</v>
      </c>
    </row>
    <row r="754" spans="1:28" ht="135">
      <c r="A754" s="151" t="s">
        <v>4192</v>
      </c>
      <c r="B754" s="152"/>
      <c r="C754" s="152" t="s">
        <v>685</v>
      </c>
      <c r="D754" s="152" t="s">
        <v>222</v>
      </c>
      <c r="E754" s="243" t="s">
        <v>2072</v>
      </c>
      <c r="F754" s="155" t="s">
        <v>5035</v>
      </c>
      <c r="G754" s="217" t="str">
        <f t="shared" si="11"/>
        <v>[Alacarte CB]_HomeFarm_May_CB9_SJBP</v>
      </c>
      <c r="H754" s="176" t="s">
        <v>5036</v>
      </c>
      <c r="I754" s="155" t="s">
        <v>5037</v>
      </c>
      <c r="J754" s="248" t="s">
        <v>3815</v>
      </c>
      <c r="K754" s="158"/>
      <c r="L754" s="157"/>
      <c r="M754" s="193"/>
      <c r="N754" s="178"/>
      <c r="O754" s="176" t="s">
        <v>5038</v>
      </c>
      <c r="P754" s="250"/>
      <c r="Q754" s="176" t="s">
        <v>5039</v>
      </c>
      <c r="R754" s="176" t="s">
        <v>5040</v>
      </c>
      <c r="S754" s="250"/>
      <c r="T754" s="176" t="s">
        <v>5041</v>
      </c>
      <c r="U754" s="155" t="s">
        <v>696</v>
      </c>
      <c r="V754" s="155" t="b">
        <v>0</v>
      </c>
      <c r="W754" s="179" t="s">
        <v>5042</v>
      </c>
      <c r="X754" s="168"/>
      <c r="Y754" s="173">
        <v>20160</v>
      </c>
      <c r="Z754" s="162" t="s">
        <v>5043</v>
      </c>
      <c r="AA754" s="163" t="str">
        <f t="shared" si="9"/>
        <v>https://shopeefood.vn/bo-suu-tap/a-homefarm-120k</v>
      </c>
      <c r="AB754" s="163" t="str">
        <f t="shared" si="10"/>
        <v>https://shopeefood.shopee.vn/bo-suu-tap/a-homefarm-120k</v>
      </c>
    </row>
    <row r="755" spans="1:28" ht="120">
      <c r="A755" s="151" t="s">
        <v>4192</v>
      </c>
      <c r="B755" s="152"/>
      <c r="C755" s="152" t="s">
        <v>717</v>
      </c>
      <c r="D755" s="152" t="s">
        <v>215</v>
      </c>
      <c r="E755" s="310" t="s">
        <v>210</v>
      </c>
      <c r="F755" s="155" t="s">
        <v>4192</v>
      </c>
      <c r="G755" s="217" t="str">
        <f t="shared" si="11"/>
        <v>[Win 3]_Bánh Mì Ơi_May</v>
      </c>
      <c r="H755" s="193" t="s">
        <v>5044</v>
      </c>
      <c r="I755" s="193" t="s">
        <v>5045</v>
      </c>
      <c r="J755" s="179" t="s">
        <v>756</v>
      </c>
      <c r="K755" s="286"/>
      <c r="L755" s="286" t="s">
        <v>1552</v>
      </c>
      <c r="M755" s="171" t="s">
        <v>5046</v>
      </c>
      <c r="N755" s="185" t="s">
        <v>5047</v>
      </c>
      <c r="O755" s="159"/>
      <c r="P755" s="168"/>
      <c r="Q755" s="193" t="s">
        <v>5048</v>
      </c>
      <c r="R755" s="177"/>
      <c r="S755" s="177"/>
      <c r="T755" s="177"/>
      <c r="U755" s="155" t="s">
        <v>696</v>
      </c>
      <c r="V755" s="155" t="b">
        <v>0</v>
      </c>
      <c r="W755" s="179" t="s">
        <v>5049</v>
      </c>
      <c r="X755" s="168"/>
      <c r="Y755" s="173">
        <v>20078</v>
      </c>
      <c r="Z755" s="162" t="s">
        <v>5050</v>
      </c>
      <c r="AA755" s="163" t="str">
        <f t="shared" si="9"/>
        <v>https://shopeefood.vn/bo-suu-tap/w3-bmi-oi</v>
      </c>
      <c r="AB755" s="163" t="str">
        <f t="shared" si="10"/>
        <v>https://shopeefood.shopee.vn/bo-suu-tap/w3-bmi-oi</v>
      </c>
    </row>
    <row r="756" spans="1:28" ht="120">
      <c r="A756" s="151" t="s">
        <v>4192</v>
      </c>
      <c r="B756" s="152"/>
      <c r="C756" s="152" t="s">
        <v>717</v>
      </c>
      <c r="D756" s="152" t="s">
        <v>222</v>
      </c>
      <c r="E756" s="310" t="s">
        <v>210</v>
      </c>
      <c r="F756" s="155" t="s">
        <v>4976</v>
      </c>
      <c r="G756" s="217" t="str">
        <f t="shared" si="11"/>
        <v>[Alacarte CB]_Bánh Mì Ơi_May.CB1</v>
      </c>
      <c r="H756" s="176" t="s">
        <v>5051</v>
      </c>
      <c r="I756" s="193" t="s">
        <v>5052</v>
      </c>
      <c r="J756" s="179" t="s">
        <v>756</v>
      </c>
      <c r="K756" s="286"/>
      <c r="L756" s="286"/>
      <c r="M756" s="157"/>
      <c r="N756" s="168"/>
      <c r="O756" s="176" t="s">
        <v>5053</v>
      </c>
      <c r="P756" s="168"/>
      <c r="Q756" s="193" t="s">
        <v>5054</v>
      </c>
      <c r="R756" s="177"/>
      <c r="S756" s="177"/>
      <c r="T756" s="177"/>
      <c r="U756" s="155" t="s">
        <v>696</v>
      </c>
      <c r="V756" s="155" t="b">
        <v>0</v>
      </c>
      <c r="W756" s="179" t="s">
        <v>5055</v>
      </c>
      <c r="X756" s="168"/>
      <c r="Y756" s="173">
        <v>19835</v>
      </c>
      <c r="Z756" s="162" t="s">
        <v>3763</v>
      </c>
      <c r="AA756" s="163" t="str">
        <f t="shared" si="9"/>
        <v>https://shopeefood.vn/bo-suu-tap/a-bmi-oi</v>
      </c>
      <c r="AB756" s="163" t="str">
        <f t="shared" si="10"/>
        <v>https://shopeefood.shopee.vn/bo-suu-tap/a-bmi-oi</v>
      </c>
    </row>
    <row r="757" spans="1:28" ht="120">
      <c r="A757" s="151" t="s">
        <v>4192</v>
      </c>
      <c r="B757" s="152"/>
      <c r="C757" s="152" t="s">
        <v>717</v>
      </c>
      <c r="D757" s="152" t="s">
        <v>222</v>
      </c>
      <c r="E757" s="310" t="s">
        <v>210</v>
      </c>
      <c r="F757" s="155" t="s">
        <v>5056</v>
      </c>
      <c r="G757" s="217" t="str">
        <f t="shared" si="11"/>
        <v>[Alacarte CB]_Bánh Mì Ơi_May.CB4</v>
      </c>
      <c r="H757" s="176" t="s">
        <v>5057</v>
      </c>
      <c r="I757" s="193" t="s">
        <v>5058</v>
      </c>
      <c r="J757" s="179" t="s">
        <v>756</v>
      </c>
      <c r="K757" s="286"/>
      <c r="L757" s="286"/>
      <c r="M757" s="157"/>
      <c r="N757" s="168"/>
      <c r="O757" s="176" t="s">
        <v>5053</v>
      </c>
      <c r="P757" s="168"/>
      <c r="Q757" s="193" t="s">
        <v>5059</v>
      </c>
      <c r="R757" s="177"/>
      <c r="S757" s="177"/>
      <c r="T757" s="177"/>
      <c r="U757" s="155" t="s">
        <v>696</v>
      </c>
      <c r="V757" s="155" t="b">
        <v>0</v>
      </c>
      <c r="W757" s="179" t="s">
        <v>5060</v>
      </c>
      <c r="X757" s="168"/>
      <c r="Y757" s="173">
        <v>20130</v>
      </c>
      <c r="Z757" s="162" t="s">
        <v>5061</v>
      </c>
      <c r="AA757" s="163" t="str">
        <f t="shared" si="9"/>
        <v>https://shopeefood.vn/bo-suu-tap/a-banhmioi-1k</v>
      </c>
      <c r="AB757" s="163" t="str">
        <f t="shared" si="10"/>
        <v>https://shopeefood.shopee.vn/bo-suu-tap/a-banhmioi-1k</v>
      </c>
    </row>
    <row r="758" spans="1:28" ht="180">
      <c r="A758" s="151" t="s">
        <v>4192</v>
      </c>
      <c r="B758" s="152"/>
      <c r="C758" s="152" t="s">
        <v>706</v>
      </c>
      <c r="D758" s="152" t="s">
        <v>222</v>
      </c>
      <c r="E758" s="159" t="s">
        <v>2193</v>
      </c>
      <c r="F758" s="155" t="s">
        <v>5056</v>
      </c>
      <c r="G758" s="217" t="str">
        <f t="shared" si="11"/>
        <v>[Alacarte CB]_FLYCHEF_May.CB4</v>
      </c>
      <c r="H758" s="176" t="s">
        <v>5062</v>
      </c>
      <c r="I758" s="155" t="s">
        <v>5063</v>
      </c>
      <c r="J758" s="170" t="s">
        <v>3279</v>
      </c>
      <c r="K758" s="159"/>
      <c r="L758" s="157" t="s">
        <v>5064</v>
      </c>
      <c r="M758" s="193" t="s">
        <v>5065</v>
      </c>
      <c r="N758" s="177" t="s">
        <v>5066</v>
      </c>
      <c r="O758" s="159"/>
      <c r="P758" s="168"/>
      <c r="Q758" s="159"/>
      <c r="R758" s="176" t="s">
        <v>5067</v>
      </c>
      <c r="S758" s="177"/>
      <c r="T758" s="177"/>
      <c r="U758" s="155" t="s">
        <v>696</v>
      </c>
      <c r="V758" s="155" t="b">
        <v>0</v>
      </c>
      <c r="W758" s="179" t="s">
        <v>5068</v>
      </c>
      <c r="X758" s="168"/>
      <c r="Y758" s="173">
        <v>19356</v>
      </c>
      <c r="Z758" s="162" t="s">
        <v>3282</v>
      </c>
      <c r="AA758" s="163" t="str">
        <f t="shared" si="9"/>
        <v>https://shopeefood.vn/bo-suu-tap/a-flychef</v>
      </c>
      <c r="AB758" s="163" t="str">
        <f t="shared" si="10"/>
        <v>https://shopeefood.shopee.vn/bo-suu-tap/a-flychef</v>
      </c>
    </row>
    <row r="759" spans="1:28" ht="165">
      <c r="A759" s="151" t="s">
        <v>4192</v>
      </c>
      <c r="B759" s="152"/>
      <c r="C759" s="152" t="s">
        <v>706</v>
      </c>
      <c r="D759" s="152" t="s">
        <v>222</v>
      </c>
      <c r="E759" s="159" t="s">
        <v>2193</v>
      </c>
      <c r="F759" s="155" t="s">
        <v>4990</v>
      </c>
      <c r="G759" s="217" t="str">
        <f t="shared" si="11"/>
        <v>[Alacarte CB]_FLYCHEF_May.CB3</v>
      </c>
      <c r="H759" s="176" t="s">
        <v>5069</v>
      </c>
      <c r="I759" s="155" t="s">
        <v>5070</v>
      </c>
      <c r="J759" s="179" t="s">
        <v>5071</v>
      </c>
      <c r="K759" s="159"/>
      <c r="L759" s="157"/>
      <c r="M759" s="159"/>
      <c r="N759" s="168"/>
      <c r="O759" s="155" t="s">
        <v>5072</v>
      </c>
      <c r="P759" s="168"/>
      <c r="Q759" s="159"/>
      <c r="R759" s="176" t="s">
        <v>5073</v>
      </c>
      <c r="S759" s="177"/>
      <c r="T759" s="177"/>
      <c r="U759" s="155" t="s">
        <v>696</v>
      </c>
      <c r="V759" s="155" t="b">
        <v>0</v>
      </c>
      <c r="W759" s="179" t="s">
        <v>5074</v>
      </c>
      <c r="X759" s="168"/>
      <c r="Y759" s="173">
        <v>20139</v>
      </c>
      <c r="Z759" s="162" t="s">
        <v>5075</v>
      </c>
      <c r="AA759" s="163" t="str">
        <f t="shared" si="9"/>
        <v>https://shopeefood.vn/bo-suu-tap/a-flychef-combo</v>
      </c>
      <c r="AB759" s="163" t="str">
        <f t="shared" si="10"/>
        <v>https://shopeefood.shopee.vn/bo-suu-tap/a-flychef-combo</v>
      </c>
    </row>
    <row r="760" spans="1:28" ht="210">
      <c r="A760" s="151" t="s">
        <v>4192</v>
      </c>
      <c r="B760" s="152"/>
      <c r="C760" s="152" t="s">
        <v>717</v>
      </c>
      <c r="D760" s="152" t="s">
        <v>222</v>
      </c>
      <c r="E760" s="153" t="s">
        <v>251</v>
      </c>
      <c r="F760" s="155" t="s">
        <v>4976</v>
      </c>
      <c r="G760" s="217" t="str">
        <f t="shared" si="11"/>
        <v>[Alacarte CB]_Burger King_May.CB1</v>
      </c>
      <c r="H760" s="193" t="s">
        <v>5076</v>
      </c>
      <c r="I760" s="159" t="s">
        <v>5077</v>
      </c>
      <c r="J760" s="178" t="s">
        <v>827</v>
      </c>
      <c r="K760" s="159"/>
      <c r="L760" s="157" t="s">
        <v>5078</v>
      </c>
      <c r="M760" s="176" t="s">
        <v>5079</v>
      </c>
      <c r="N760" s="155" t="s">
        <v>5080</v>
      </c>
      <c r="O760" s="171" t="s">
        <v>5081</v>
      </c>
      <c r="P760" s="168"/>
      <c r="Q760" s="159" t="s">
        <v>5082</v>
      </c>
      <c r="R760" s="177"/>
      <c r="S760" s="177"/>
      <c r="T760" s="177"/>
      <c r="U760" s="155" t="s">
        <v>696</v>
      </c>
      <c r="V760" s="155" t="b">
        <v>0</v>
      </c>
      <c r="W760" s="179" t="s">
        <v>5083</v>
      </c>
      <c r="X760" s="168"/>
      <c r="Y760" s="173">
        <v>20010</v>
      </c>
      <c r="Z760" s="162" t="s">
        <v>5084</v>
      </c>
      <c r="AA760" s="163" t="str">
        <f t="shared" si="9"/>
        <v>https://shopeefood.vn/bo-suu-tap/a-burgerking-combo</v>
      </c>
      <c r="AB760" s="163" t="str">
        <f t="shared" si="10"/>
        <v>https://shopeefood.shopee.vn/bo-suu-tap/a-burgerking-combo</v>
      </c>
    </row>
    <row r="761" spans="1:28" ht="210">
      <c r="A761" s="151" t="s">
        <v>4192</v>
      </c>
      <c r="B761" s="152"/>
      <c r="C761" s="152" t="s">
        <v>717</v>
      </c>
      <c r="D761" s="152" t="s">
        <v>222</v>
      </c>
      <c r="E761" s="153" t="s">
        <v>251</v>
      </c>
      <c r="F761" s="155" t="s">
        <v>5085</v>
      </c>
      <c r="G761" s="217" t="str">
        <f t="shared" si="11"/>
        <v>[Alacarte CB]_Burger King_May.CB8</v>
      </c>
      <c r="H761" s="176" t="s">
        <v>5086</v>
      </c>
      <c r="I761" s="155" t="s">
        <v>5087</v>
      </c>
      <c r="J761" s="178" t="s">
        <v>827</v>
      </c>
      <c r="K761" s="159"/>
      <c r="L761" s="159"/>
      <c r="M761" s="159"/>
      <c r="N761" s="168"/>
      <c r="O761" s="155" t="s">
        <v>5088</v>
      </c>
      <c r="P761" s="168"/>
      <c r="Q761" s="159"/>
      <c r="R761" s="176" t="s">
        <v>5089</v>
      </c>
      <c r="S761" s="177"/>
      <c r="T761" s="177"/>
      <c r="U761" s="155" t="s">
        <v>696</v>
      </c>
      <c r="V761" s="155" t="b">
        <v>0</v>
      </c>
      <c r="W761" s="179" t="s">
        <v>5090</v>
      </c>
      <c r="X761" s="168"/>
      <c r="Y761" s="173">
        <v>20161</v>
      </c>
      <c r="Z761" s="162" t="s">
        <v>5091</v>
      </c>
      <c r="AA761" s="163" t="str">
        <f t="shared" si="9"/>
        <v>https://shopeefood.vn/bo-suu-tap/a-burger-king-101</v>
      </c>
      <c r="AB761" s="163" t="str">
        <f t="shared" si="10"/>
        <v>https://shopeefood.shopee.vn/bo-suu-tap/a-burger-king-101</v>
      </c>
    </row>
    <row r="762" spans="1:28" ht="210">
      <c r="A762" s="151" t="s">
        <v>4192</v>
      </c>
      <c r="B762" s="152"/>
      <c r="C762" s="152" t="s">
        <v>717</v>
      </c>
      <c r="D762" s="152" t="s">
        <v>219</v>
      </c>
      <c r="E762" s="153" t="s">
        <v>251</v>
      </c>
      <c r="F762" s="155" t="s">
        <v>4192</v>
      </c>
      <c r="G762" s="217" t="str">
        <f t="shared" si="11"/>
        <v>[Alacarte]_Burger King_May</v>
      </c>
      <c r="H762" s="176" t="s">
        <v>5092</v>
      </c>
      <c r="I762" s="159" t="s">
        <v>5093</v>
      </c>
      <c r="J762" s="178" t="s">
        <v>827</v>
      </c>
      <c r="K762" s="159"/>
      <c r="L762" s="159"/>
      <c r="M762" s="159"/>
      <c r="N762" s="168"/>
      <c r="O762" s="155" t="s">
        <v>5088</v>
      </c>
      <c r="P762" s="168"/>
      <c r="Q762" s="159"/>
      <c r="R762" s="155" t="s">
        <v>5094</v>
      </c>
      <c r="S762" s="177"/>
      <c r="T762" s="177"/>
      <c r="U762" s="155" t="s">
        <v>696</v>
      </c>
      <c r="V762" s="155" t="b">
        <v>0</v>
      </c>
      <c r="W762" s="179" t="s">
        <v>5090</v>
      </c>
      <c r="X762" s="168"/>
      <c r="Y762" s="173">
        <v>20115</v>
      </c>
      <c r="Z762" s="162" t="s">
        <v>5095</v>
      </c>
      <c r="AA762" s="163" t="str">
        <f t="shared" si="9"/>
        <v>https://shopeefood.vn/bo-suu-tap/a-burgerking</v>
      </c>
      <c r="AB762" s="163" t="str">
        <f t="shared" si="10"/>
        <v>https://shopeefood.shopee.vn/bo-suu-tap/a-burgerking</v>
      </c>
    </row>
    <row r="763" spans="1:28" ht="105">
      <c r="A763" s="151" t="s">
        <v>1433</v>
      </c>
      <c r="B763" s="152"/>
      <c r="C763" s="152" t="s">
        <v>706</v>
      </c>
      <c r="D763" s="152" t="s">
        <v>222</v>
      </c>
      <c r="E763" s="193" t="s">
        <v>248</v>
      </c>
      <c r="F763" s="155" t="s">
        <v>4017</v>
      </c>
      <c r="G763" s="217" t="str">
        <f t="shared" si="11"/>
        <v>[Alacarte CB]_Bún Đậu Homemade_Apr.CB8</v>
      </c>
      <c r="H763" s="193" t="s">
        <v>5096</v>
      </c>
      <c r="I763" s="159" t="s">
        <v>3951</v>
      </c>
      <c r="J763" s="178" t="s">
        <v>3395</v>
      </c>
      <c r="K763" s="159"/>
      <c r="L763" s="159"/>
      <c r="M763" s="159"/>
      <c r="N763" s="168"/>
      <c r="O763" s="155" t="s">
        <v>791</v>
      </c>
      <c r="P763" s="168"/>
      <c r="Q763" s="193" t="s">
        <v>5097</v>
      </c>
      <c r="R763" s="177"/>
      <c r="S763" s="177"/>
      <c r="T763" s="177"/>
      <c r="U763" s="155" t="s">
        <v>696</v>
      </c>
      <c r="V763" s="155" t="b">
        <v>0</v>
      </c>
      <c r="W763" s="179" t="s">
        <v>5098</v>
      </c>
      <c r="X763" s="168"/>
      <c r="Y763" s="173">
        <v>19387</v>
      </c>
      <c r="Z763" s="162" t="s">
        <v>3399</v>
      </c>
      <c r="AA763" s="163" t="str">
        <f t="shared" si="9"/>
        <v>https://shopeefood.vn/bo-suu-tap/a-bun-dau-homemade</v>
      </c>
      <c r="AB763" s="163" t="str">
        <f t="shared" si="10"/>
        <v>https://shopeefood.shopee.vn/bo-suu-tap/a-bun-dau-homemade</v>
      </c>
    </row>
    <row r="764" spans="1:28" ht="105">
      <c r="A764" s="151" t="s">
        <v>1433</v>
      </c>
      <c r="B764" s="152"/>
      <c r="C764" s="152" t="s">
        <v>706</v>
      </c>
      <c r="D764" s="152" t="s">
        <v>222</v>
      </c>
      <c r="E764" s="193" t="s">
        <v>248</v>
      </c>
      <c r="F764" s="155" t="s">
        <v>5099</v>
      </c>
      <c r="G764" s="217" t="str">
        <f t="shared" si="11"/>
        <v>[Alacarte CB]_Bún Đậu Homemade_Apr.CB7.28</v>
      </c>
      <c r="H764" s="193" t="s">
        <v>5100</v>
      </c>
      <c r="I764" s="159" t="s">
        <v>4770</v>
      </c>
      <c r="J764" s="178" t="s">
        <v>3395</v>
      </c>
      <c r="K764" s="159"/>
      <c r="L764" s="159"/>
      <c r="M764" s="159"/>
      <c r="N764" s="168"/>
      <c r="O764" s="155" t="s">
        <v>791</v>
      </c>
      <c r="P764" s="168"/>
      <c r="Q764" s="193" t="s">
        <v>5101</v>
      </c>
      <c r="R764" s="177"/>
      <c r="S764" s="177"/>
      <c r="T764" s="177"/>
      <c r="U764" s="155" t="s">
        <v>696</v>
      </c>
      <c r="V764" s="155" t="b">
        <v>0</v>
      </c>
      <c r="W764" s="179" t="s">
        <v>5098</v>
      </c>
      <c r="X764" s="168"/>
      <c r="Y764" s="173">
        <v>19909</v>
      </c>
      <c r="Z764" s="162" t="s">
        <v>5102</v>
      </c>
      <c r="AA764" s="163" t="str">
        <f t="shared" si="9"/>
        <v>https://shopeefood.vn/bo-suu-tap/a-dau-homemade-20</v>
      </c>
      <c r="AB764" s="163" t="str">
        <f t="shared" si="10"/>
        <v>https://shopeefood.shopee.vn/bo-suu-tap/a-dau-homemade-20</v>
      </c>
    </row>
    <row r="765" spans="1:28" ht="135">
      <c r="A765" s="151" t="s">
        <v>4192</v>
      </c>
      <c r="B765" s="152"/>
      <c r="C765" s="152" t="s">
        <v>717</v>
      </c>
      <c r="D765" s="152" t="s">
        <v>222</v>
      </c>
      <c r="E765" s="153" t="s">
        <v>274</v>
      </c>
      <c r="F765" s="155" t="s">
        <v>5103</v>
      </c>
      <c r="G765" s="217" t="str">
        <f t="shared" si="11"/>
        <v>[Alacarte CB]_Cơm Tấm Phúc Lộc Thọ_May.CB2</v>
      </c>
      <c r="H765" s="176" t="s">
        <v>5104</v>
      </c>
      <c r="I765" s="159" t="s">
        <v>5077</v>
      </c>
      <c r="J765" s="179" t="s">
        <v>5105</v>
      </c>
      <c r="K765" s="159"/>
      <c r="L765" s="157" t="s">
        <v>1891</v>
      </c>
      <c r="M765" s="176" t="s">
        <v>5106</v>
      </c>
      <c r="N765" s="168"/>
      <c r="O765" s="176" t="s">
        <v>5107</v>
      </c>
      <c r="P765" s="168"/>
      <c r="Q765" s="159" t="s">
        <v>5108</v>
      </c>
      <c r="R765" s="177"/>
      <c r="S765" s="177"/>
      <c r="T765" s="177"/>
      <c r="U765" s="155" t="s">
        <v>696</v>
      </c>
      <c r="V765" s="155" t="b">
        <v>0</v>
      </c>
      <c r="W765" s="179" t="s">
        <v>5109</v>
      </c>
      <c r="X765" s="168"/>
      <c r="Y765" s="173">
        <v>20012</v>
      </c>
      <c r="Z765" s="162" t="s">
        <v>5110</v>
      </c>
      <c r="AA765" s="163" t="str">
        <f t="shared" si="9"/>
        <v>https://shopeefood.vn/bo-suu-tap/a-com-phucloctho</v>
      </c>
      <c r="AB765" s="163" t="str">
        <f t="shared" si="10"/>
        <v>https://shopeefood.shopee.vn/bo-suu-tap/a-com-phucloctho</v>
      </c>
    </row>
    <row r="766" spans="1:28" ht="135">
      <c r="A766" s="151" t="s">
        <v>4192</v>
      </c>
      <c r="B766" s="152"/>
      <c r="C766" s="152" t="s">
        <v>717</v>
      </c>
      <c r="D766" s="152" t="s">
        <v>222</v>
      </c>
      <c r="E766" s="153" t="s">
        <v>274</v>
      </c>
      <c r="F766" s="155" t="s">
        <v>4976</v>
      </c>
      <c r="G766" s="217" t="str">
        <f t="shared" si="11"/>
        <v>[Alacarte CB]_Cơm Tấm Phúc Lộc Thọ_May.CB1</v>
      </c>
      <c r="H766" s="176" t="s">
        <v>5111</v>
      </c>
      <c r="I766" s="159" t="s">
        <v>5112</v>
      </c>
      <c r="J766" s="179" t="s">
        <v>5105</v>
      </c>
      <c r="K766" s="159"/>
      <c r="L766" s="157"/>
      <c r="M766" s="159"/>
      <c r="N766" s="412"/>
      <c r="O766" s="155" t="s">
        <v>5113</v>
      </c>
      <c r="P766" s="168"/>
      <c r="Q766" s="159" t="s">
        <v>5114</v>
      </c>
      <c r="R766" s="177"/>
      <c r="S766" s="177"/>
      <c r="T766" s="177"/>
      <c r="U766" s="155" t="s">
        <v>696</v>
      </c>
      <c r="V766" s="155" t="b">
        <v>0</v>
      </c>
      <c r="W766" s="179" t="s">
        <v>5115</v>
      </c>
      <c r="X766" s="168"/>
      <c r="Y766" s="173">
        <v>19850</v>
      </c>
      <c r="Z766" s="162" t="s">
        <v>4075</v>
      </c>
      <c r="AA766" s="163" t="str">
        <f t="shared" si="9"/>
        <v>https://shopeefood.vn/bo-suu-tap/a-com-phuc-loc-tho</v>
      </c>
      <c r="AB766" s="163" t="str">
        <f t="shared" si="10"/>
        <v>https://shopeefood.shopee.vn/bo-suu-tap/a-com-phuc-loc-tho</v>
      </c>
    </row>
    <row r="767" spans="1:28" ht="135">
      <c r="A767" s="151" t="s">
        <v>4192</v>
      </c>
      <c r="B767" s="152"/>
      <c r="C767" s="152" t="s">
        <v>717</v>
      </c>
      <c r="D767" s="152" t="s">
        <v>222</v>
      </c>
      <c r="E767" s="153" t="s">
        <v>274</v>
      </c>
      <c r="F767" s="155" t="s">
        <v>5056</v>
      </c>
      <c r="G767" s="217" t="str">
        <f t="shared" si="11"/>
        <v>[Alacarte CB]_Cơm Tấm Phúc Lộc Thọ_May.CB4</v>
      </c>
      <c r="H767" s="176" t="s">
        <v>5116</v>
      </c>
      <c r="I767" s="155" t="s">
        <v>5117</v>
      </c>
      <c r="J767" s="179" t="s">
        <v>5105</v>
      </c>
      <c r="K767" s="159"/>
      <c r="L767" s="157"/>
      <c r="M767" s="159"/>
      <c r="N767" s="178"/>
      <c r="O767" s="155" t="s">
        <v>5113</v>
      </c>
      <c r="P767" s="168"/>
      <c r="Q767" s="193" t="s">
        <v>5118</v>
      </c>
      <c r="R767" s="177"/>
      <c r="S767" s="177"/>
      <c r="T767" s="177"/>
      <c r="U767" s="155" t="s">
        <v>696</v>
      </c>
      <c r="V767" s="155" t="b">
        <v>0</v>
      </c>
      <c r="W767" s="179" t="s">
        <v>5119</v>
      </c>
      <c r="X767" s="168"/>
      <c r="Y767" s="173">
        <v>20164</v>
      </c>
      <c r="Z767" s="162" t="s">
        <v>5120</v>
      </c>
      <c r="AA767" s="163" t="str">
        <f t="shared" si="9"/>
        <v>https://shopeefood.vn/bo-suu-tap/a-phucloctho-1k</v>
      </c>
      <c r="AB767" s="163" t="str">
        <f t="shared" si="10"/>
        <v>https://shopeefood.shopee.vn/bo-suu-tap/a-phucloctho-1k</v>
      </c>
    </row>
    <row r="768" spans="1:28" ht="285">
      <c r="A768" s="151" t="s">
        <v>4192</v>
      </c>
      <c r="B768" s="152"/>
      <c r="C768" s="152" t="s">
        <v>970</v>
      </c>
      <c r="D768" s="152" t="s">
        <v>207</v>
      </c>
      <c r="E768" s="180" t="s">
        <v>1015</v>
      </c>
      <c r="F768" s="155" t="s">
        <v>5121</v>
      </c>
      <c r="G768" s="217" t="str">
        <f t="shared" si="11"/>
        <v>[SuperVIP]_Highlands Coffee_5-9.5</v>
      </c>
      <c r="H768" s="176" t="s">
        <v>5122</v>
      </c>
      <c r="I768" s="300" t="s">
        <v>5123</v>
      </c>
      <c r="J768" s="184" t="s">
        <v>1019</v>
      </c>
      <c r="K768" s="162"/>
      <c r="L768" s="162"/>
      <c r="M768" s="162"/>
      <c r="N768" s="169"/>
      <c r="O768" s="183"/>
      <c r="P768" s="169"/>
      <c r="Q768" s="183" t="s">
        <v>5124</v>
      </c>
      <c r="R768" s="183" t="s">
        <v>5125</v>
      </c>
      <c r="S768" s="183" t="s">
        <v>5124</v>
      </c>
      <c r="T768" s="183" t="s">
        <v>5126</v>
      </c>
      <c r="U768" s="155" t="s">
        <v>725</v>
      </c>
      <c r="V768" s="155" t="b">
        <v>0</v>
      </c>
      <c r="W768" s="489" t="s">
        <v>5127</v>
      </c>
      <c r="X768" s="168"/>
      <c r="Y768" s="173">
        <v>19425</v>
      </c>
      <c r="Z768" s="162" t="s">
        <v>2516</v>
      </c>
      <c r="AA768" s="163" t="str">
        <f t="shared" si="9"/>
        <v>https://shopeefood.vn/bo-suu-tap/sv-highlands-cf</v>
      </c>
      <c r="AB768" s="163" t="str">
        <f t="shared" si="10"/>
        <v>https://shopeefood.shopee.vn/bo-suu-tap/sv-highlands-cf</v>
      </c>
    </row>
    <row r="769" spans="1:28" ht="225">
      <c r="A769" s="151" t="s">
        <v>4192</v>
      </c>
      <c r="B769" s="152"/>
      <c r="C769" s="152" t="s">
        <v>970</v>
      </c>
      <c r="D769" s="152" t="s">
        <v>207</v>
      </c>
      <c r="E769" s="180" t="s">
        <v>403</v>
      </c>
      <c r="F769" s="155" t="s">
        <v>5128</v>
      </c>
      <c r="G769" s="217" t="str">
        <f t="shared" si="11"/>
        <v>[SuperVIP]_The Coffee House_6-8.5</v>
      </c>
      <c r="H769" s="350" t="s">
        <v>5129</v>
      </c>
      <c r="I769" s="183" t="s">
        <v>5130</v>
      </c>
      <c r="J769" s="209" t="s">
        <v>1669</v>
      </c>
      <c r="K769" s="162"/>
      <c r="L769" s="162"/>
      <c r="M769" s="162"/>
      <c r="N769" s="169"/>
      <c r="O769" s="183"/>
      <c r="P769" s="169"/>
      <c r="Q769" s="183" t="s">
        <v>5131</v>
      </c>
      <c r="R769" s="183" t="s">
        <v>5131</v>
      </c>
      <c r="S769" s="177"/>
      <c r="T769" s="183" t="s">
        <v>5132</v>
      </c>
      <c r="U769" s="155" t="s">
        <v>696</v>
      </c>
      <c r="V769" s="155" t="b">
        <v>0</v>
      </c>
      <c r="W769" s="179" t="s">
        <v>5133</v>
      </c>
      <c r="X769" s="168"/>
      <c r="Y769" s="173">
        <v>20021</v>
      </c>
      <c r="Z769" s="162" t="s">
        <v>5134</v>
      </c>
      <c r="AA769" s="163" t="str">
        <f t="shared" si="9"/>
        <v>https://shopeefood.vn/bo-suu-tap/sv-tch-29k</v>
      </c>
      <c r="AB769" s="163" t="str">
        <f t="shared" si="10"/>
        <v>https://shopeefood.shopee.vn/bo-suu-tap/sv-tch-29k</v>
      </c>
    </row>
    <row r="770" spans="1:28" ht="285">
      <c r="A770" s="151" t="s">
        <v>4192</v>
      </c>
      <c r="B770" s="152"/>
      <c r="C770" s="152" t="s">
        <v>970</v>
      </c>
      <c r="D770" s="152" t="s">
        <v>207</v>
      </c>
      <c r="E770" s="180" t="s">
        <v>1015</v>
      </c>
      <c r="F770" s="155" t="s">
        <v>5135</v>
      </c>
      <c r="G770" s="217" t="str">
        <f t="shared" si="11"/>
        <v>[SuperVIP]_Highlands Coffee_12-16.5</v>
      </c>
      <c r="H770" s="176" t="s">
        <v>5122</v>
      </c>
      <c r="I770" s="300" t="s">
        <v>5123</v>
      </c>
      <c r="J770" s="209" t="s">
        <v>1019</v>
      </c>
      <c r="K770" s="301"/>
      <c r="L770" s="301"/>
      <c r="M770" s="301"/>
      <c r="N770" s="423"/>
      <c r="O770" s="300"/>
      <c r="P770" s="423"/>
      <c r="Q770" s="176" t="s">
        <v>5136</v>
      </c>
      <c r="R770" s="176" t="s">
        <v>5137</v>
      </c>
      <c r="S770" s="176" t="s">
        <v>5137</v>
      </c>
      <c r="T770" s="176" t="s">
        <v>5138</v>
      </c>
      <c r="U770" s="357" t="s">
        <v>696</v>
      </c>
      <c r="V770" s="357" t="b">
        <v>0</v>
      </c>
      <c r="W770" s="172" t="s">
        <v>5127</v>
      </c>
      <c r="X770" s="197"/>
      <c r="Y770" s="173">
        <v>19425</v>
      </c>
      <c r="Z770" s="162" t="s">
        <v>2516</v>
      </c>
      <c r="AA770" s="163" t="str">
        <f t="shared" si="9"/>
        <v>https://shopeefood.vn/bo-suu-tap/sv-highlands-cf</v>
      </c>
      <c r="AB770" s="163" t="str">
        <f t="shared" si="10"/>
        <v>https://shopeefood.shopee.vn/bo-suu-tap/sv-highlands-cf</v>
      </c>
    </row>
    <row r="771" spans="1:28" ht="285">
      <c r="A771" s="151" t="s">
        <v>4192</v>
      </c>
      <c r="B771" s="152"/>
      <c r="C771" s="152" t="s">
        <v>970</v>
      </c>
      <c r="D771" s="152" t="s">
        <v>209</v>
      </c>
      <c r="E771" s="180" t="s">
        <v>1015</v>
      </c>
      <c r="F771" s="155" t="s">
        <v>5139</v>
      </c>
      <c r="G771" s="217" t="str">
        <f t="shared" si="11"/>
        <v>[VIP]_Highlands Coffee_HCM 19-23.5</v>
      </c>
      <c r="H771" s="176" t="s">
        <v>5122</v>
      </c>
      <c r="I771" s="300" t="s">
        <v>5123</v>
      </c>
      <c r="J771" s="209" t="s">
        <v>1019</v>
      </c>
      <c r="K771" s="301"/>
      <c r="L771" s="301"/>
      <c r="M771" s="301"/>
      <c r="N771" s="423"/>
      <c r="O771" s="300"/>
      <c r="P771" s="423"/>
      <c r="Q771" s="176" t="s">
        <v>5140</v>
      </c>
      <c r="R771" s="176"/>
      <c r="S771" s="176"/>
      <c r="T771" s="176"/>
      <c r="U771" s="357" t="s">
        <v>696</v>
      </c>
      <c r="V771" s="357" t="b">
        <v>0</v>
      </c>
      <c r="W771" s="172" t="s">
        <v>5127</v>
      </c>
      <c r="X771" s="197"/>
      <c r="Y771" s="425">
        <v>19511</v>
      </c>
      <c r="Z771" s="301" t="s">
        <v>2520</v>
      </c>
      <c r="AA771" s="163" t="str">
        <f t="shared" si="9"/>
        <v>https://shopeefood.vn/bo-suu-tap/v-highlands-coffee</v>
      </c>
      <c r="AB771" s="163" t="str">
        <f t="shared" si="10"/>
        <v>https://shopeefood.shopee.vn/bo-suu-tap/v-highlands-coffee</v>
      </c>
    </row>
    <row r="772" spans="1:28" ht="195">
      <c r="A772" s="151" t="s">
        <v>4192</v>
      </c>
      <c r="B772" s="152"/>
      <c r="C772" s="152" t="s">
        <v>970</v>
      </c>
      <c r="D772" s="152" t="s">
        <v>209</v>
      </c>
      <c r="E772" s="180" t="s">
        <v>403</v>
      </c>
      <c r="F772" s="155" t="s">
        <v>5141</v>
      </c>
      <c r="G772" s="217" t="str">
        <f t="shared" si="11"/>
        <v>[VIP]_The Coffee House_20-22.5</v>
      </c>
      <c r="H772" s="176" t="s">
        <v>5142</v>
      </c>
      <c r="I772" s="300" t="s">
        <v>5143</v>
      </c>
      <c r="J772" s="209" t="s">
        <v>1669</v>
      </c>
      <c r="K772" s="301"/>
      <c r="L772" s="301"/>
      <c r="M772" s="301"/>
      <c r="N772" s="423"/>
      <c r="O772" s="300"/>
      <c r="P772" s="423"/>
      <c r="Q772" s="176" t="s">
        <v>5144</v>
      </c>
      <c r="R772" s="176" t="s">
        <v>5144</v>
      </c>
      <c r="S772" s="176"/>
      <c r="T772" s="176" t="s">
        <v>5145</v>
      </c>
      <c r="U772" s="357" t="s">
        <v>696</v>
      </c>
      <c r="V772" s="357" t="b">
        <v>0</v>
      </c>
      <c r="W772" s="365" t="s">
        <v>5146</v>
      </c>
      <c r="X772" s="197"/>
      <c r="Y772" s="425">
        <v>20172</v>
      </c>
      <c r="Z772" s="301" t="s">
        <v>5147</v>
      </c>
      <c r="AA772" s="163" t="str">
        <f t="shared" si="9"/>
        <v>https://shopeefood.vn/bo-suu-tap/v-tch-85</v>
      </c>
      <c r="AB772" s="163" t="str">
        <f t="shared" si="10"/>
        <v>https://shopeefood.shopee.vn/bo-suu-tap/v-tch-85</v>
      </c>
    </row>
    <row r="773" spans="1:28" ht="285">
      <c r="A773" s="151" t="s">
        <v>4192</v>
      </c>
      <c r="B773" s="152"/>
      <c r="C773" s="152" t="s">
        <v>970</v>
      </c>
      <c r="D773" s="152" t="s">
        <v>201</v>
      </c>
      <c r="E773" s="180" t="s">
        <v>1015</v>
      </c>
      <c r="F773" s="155" t="s">
        <v>5148</v>
      </c>
      <c r="G773" s="217" t="str">
        <f t="shared" si="11"/>
        <v>[SJBP]_Highlands Coffee_ALC 14_26-30.5</v>
      </c>
      <c r="H773" s="176" t="s">
        <v>5122</v>
      </c>
      <c r="I773" s="300" t="s">
        <v>5123</v>
      </c>
      <c r="J773" s="209" t="s">
        <v>1019</v>
      </c>
      <c r="K773" s="301"/>
      <c r="L773" s="301"/>
      <c r="M773" s="301"/>
      <c r="N773" s="423"/>
      <c r="O773" s="300"/>
      <c r="P773" s="423"/>
      <c r="Q773" s="176" t="s">
        <v>5149</v>
      </c>
      <c r="R773" s="176"/>
      <c r="S773" s="176"/>
      <c r="T773" s="176"/>
      <c r="U773" s="357"/>
      <c r="V773" s="357" t="b">
        <v>0</v>
      </c>
      <c r="W773" s="490" t="str">
        <f>W768</f>
        <v>https://drive.google.com/drive/folders/19SaTvuenpJZjRH21Rq6WxIkzeYh8KQH6</v>
      </c>
      <c r="X773" s="197"/>
      <c r="Y773" s="425">
        <v>19977</v>
      </c>
      <c r="Z773" s="301" t="s">
        <v>5150</v>
      </c>
      <c r="AA773" s="163" t="str">
        <f t="shared" si="9"/>
        <v>https://shopeefood.vn/bo-suu-tap/sj-cf-highlands</v>
      </c>
      <c r="AB773" s="163" t="str">
        <f t="shared" si="10"/>
        <v>https://shopeefood.shopee.vn/bo-suu-tap/sj-cf-highlands</v>
      </c>
    </row>
    <row r="774" spans="1:28" ht="180">
      <c r="A774" s="151" t="s">
        <v>4192</v>
      </c>
      <c r="B774" s="152"/>
      <c r="C774" s="152" t="s">
        <v>970</v>
      </c>
      <c r="D774" s="152" t="s">
        <v>201</v>
      </c>
      <c r="E774" s="180" t="s">
        <v>390</v>
      </c>
      <c r="F774" s="155" t="s">
        <v>991</v>
      </c>
      <c r="G774" s="217" t="str">
        <f t="shared" si="11"/>
        <v>[SJBP]_Starbucks Coffee_WC Mon</v>
      </c>
      <c r="H774" s="319" t="s">
        <v>5151</v>
      </c>
      <c r="I774" s="300" t="s">
        <v>5152</v>
      </c>
      <c r="J774" s="209" t="s">
        <v>974</v>
      </c>
      <c r="K774" s="301"/>
      <c r="L774" s="301"/>
      <c r="M774" s="301"/>
      <c r="N774" s="423"/>
      <c r="O774" s="300"/>
      <c r="P774" s="423"/>
      <c r="Q774" s="176" t="s">
        <v>5153</v>
      </c>
      <c r="R774" s="176" t="s">
        <v>5153</v>
      </c>
      <c r="S774" s="176" t="s">
        <v>5153</v>
      </c>
      <c r="T774" s="176" t="s">
        <v>5153</v>
      </c>
      <c r="U774" s="357"/>
      <c r="V774" s="357" t="b">
        <v>0</v>
      </c>
      <c r="W774" s="179" t="s">
        <v>5154</v>
      </c>
      <c r="X774" s="197"/>
      <c r="Y774" s="425">
        <v>19533</v>
      </c>
      <c r="Z774" s="301" t="s">
        <v>4105</v>
      </c>
      <c r="AA774" s="163" t="str">
        <f t="shared" si="9"/>
        <v>https://shopeefood.vn/bo-suu-tap/sj-starbucks-50</v>
      </c>
      <c r="AB774" s="163" t="str">
        <f t="shared" si="10"/>
        <v>https://shopeefood.shopee.vn/bo-suu-tap/sj-starbucks-50</v>
      </c>
    </row>
    <row r="775" spans="1:28" ht="105">
      <c r="A775" s="151" t="s">
        <v>4192</v>
      </c>
      <c r="B775" s="152"/>
      <c r="C775" s="152" t="s">
        <v>970</v>
      </c>
      <c r="D775" s="152" t="s">
        <v>201</v>
      </c>
      <c r="E775" s="180" t="s">
        <v>390</v>
      </c>
      <c r="F775" s="155" t="s">
        <v>997</v>
      </c>
      <c r="G775" s="217" t="str">
        <f t="shared" si="11"/>
        <v>[SJBP]_Starbucks Coffee_WC Fri</v>
      </c>
      <c r="H775" s="319" t="s">
        <v>5155</v>
      </c>
      <c r="I775" s="300" t="s">
        <v>5156</v>
      </c>
      <c r="J775" s="209" t="s">
        <v>974</v>
      </c>
      <c r="K775" s="301"/>
      <c r="L775" s="301"/>
      <c r="M775" s="301"/>
      <c r="N775" s="423"/>
      <c r="O775" s="300"/>
      <c r="P775" s="423"/>
      <c r="Q775" s="176" t="s">
        <v>5157</v>
      </c>
      <c r="R775" s="176" t="s">
        <v>5158</v>
      </c>
      <c r="S775" s="176" t="s">
        <v>5158</v>
      </c>
      <c r="T775" s="176" t="s">
        <v>5158</v>
      </c>
      <c r="U775" s="357"/>
      <c r="V775" s="357" t="b">
        <v>0</v>
      </c>
      <c r="W775" s="179" t="s">
        <v>5159</v>
      </c>
      <c r="X775" s="197"/>
      <c r="Y775" s="425">
        <v>19979</v>
      </c>
      <c r="Z775" s="301" t="s">
        <v>5160</v>
      </c>
      <c r="AA775" s="163" t="str">
        <f t="shared" si="9"/>
        <v>https://shopeefood.vn/bo-suu-tap/sj-starbucks-t6</v>
      </c>
      <c r="AB775" s="163" t="str">
        <f t="shared" si="10"/>
        <v>https://shopeefood.shopee.vn/bo-suu-tap/sj-starbucks-t6</v>
      </c>
    </row>
    <row r="776" spans="1:28" ht="135">
      <c r="A776" s="151" t="s">
        <v>4192</v>
      </c>
      <c r="B776" s="152"/>
      <c r="C776" s="152" t="s">
        <v>970</v>
      </c>
      <c r="D776" s="152" t="s">
        <v>201</v>
      </c>
      <c r="E776" s="180" t="s">
        <v>403</v>
      </c>
      <c r="F776" s="155" t="s">
        <v>185</v>
      </c>
      <c r="G776" s="217" t="str">
        <f t="shared" si="11"/>
        <v>[SJBP]_The Coffee House_WC</v>
      </c>
      <c r="H776" s="176" t="s">
        <v>5161</v>
      </c>
      <c r="I776" s="300" t="s">
        <v>5162</v>
      </c>
      <c r="J776" s="209" t="s">
        <v>1669</v>
      </c>
      <c r="K776" s="301"/>
      <c r="L776" s="491" t="s">
        <v>4249</v>
      </c>
      <c r="M776" s="301" t="s">
        <v>5163</v>
      </c>
      <c r="N776" s="301" t="s">
        <v>5164</v>
      </c>
      <c r="O776" s="300" t="s">
        <v>5165</v>
      </c>
      <c r="P776" s="423"/>
      <c r="Q776" s="176" t="s">
        <v>5166</v>
      </c>
      <c r="R776" s="176" t="s">
        <v>5166</v>
      </c>
      <c r="S776" s="176"/>
      <c r="T776" s="176" t="s">
        <v>5166</v>
      </c>
      <c r="U776" s="357"/>
      <c r="V776" s="357" t="b">
        <v>0</v>
      </c>
      <c r="W776" s="365" t="s">
        <v>5167</v>
      </c>
      <c r="X776" s="197"/>
      <c r="Y776" s="425">
        <v>19980</v>
      </c>
      <c r="Z776" s="301" t="s">
        <v>5168</v>
      </c>
      <c r="AA776" s="163" t="str">
        <f t="shared" si="9"/>
        <v>https://shopeefood.vn/bo-suu-tap/sj-tch-39k</v>
      </c>
      <c r="AB776" s="163" t="str">
        <f t="shared" si="10"/>
        <v>https://shopeefood.shopee.vn/bo-suu-tap/sj-tch-39k</v>
      </c>
    </row>
    <row r="777" spans="1:28" ht="14">
      <c r="A777" s="151" t="s">
        <v>4192</v>
      </c>
      <c r="B777" s="152"/>
      <c r="C777" s="152" t="s">
        <v>970</v>
      </c>
      <c r="D777" s="152" t="s">
        <v>201</v>
      </c>
      <c r="E777" s="180" t="s">
        <v>403</v>
      </c>
      <c r="F777" s="155" t="s">
        <v>5169</v>
      </c>
      <c r="G777" s="217" t="str">
        <f t="shared" si="11"/>
        <v>[SJBP]_The Coffee House_BAU 50K</v>
      </c>
      <c r="H777" s="176"/>
      <c r="I777" s="300"/>
      <c r="J777" s="209" t="s">
        <v>1669</v>
      </c>
      <c r="K777" s="301"/>
      <c r="L777" s="301"/>
      <c r="M777" s="301"/>
      <c r="N777" s="423"/>
      <c r="O777" s="300"/>
      <c r="P777" s="423"/>
      <c r="Q777" s="176"/>
      <c r="R777" s="176"/>
      <c r="S777" s="176"/>
      <c r="T777" s="176"/>
      <c r="U777" s="357"/>
      <c r="V777" s="357" t="b">
        <v>0</v>
      </c>
      <c r="W777" s="197"/>
      <c r="X777" s="197"/>
      <c r="Y777" s="492"/>
      <c r="Z777" s="423"/>
      <c r="AA777" s="163" t="str">
        <f t="shared" si="9"/>
        <v>https://shopeefood.vn/bo-suu-tap/</v>
      </c>
      <c r="AB777" s="163" t="str">
        <f t="shared" si="10"/>
        <v>https://shopeefood.shopee.vn/bo-suu-tap/</v>
      </c>
    </row>
    <row r="778" spans="1:28" ht="285">
      <c r="A778" s="151" t="s">
        <v>4192</v>
      </c>
      <c r="B778" s="152"/>
      <c r="C778" s="152" t="s">
        <v>970</v>
      </c>
      <c r="D778" s="152" t="s">
        <v>201</v>
      </c>
      <c r="E778" s="180" t="s">
        <v>1015</v>
      </c>
      <c r="F778" s="155" t="s">
        <v>1700</v>
      </c>
      <c r="G778" s="217" t="str">
        <f t="shared" si="11"/>
        <v>[SJBP]_Highlands Coffee_BAU Weekday</v>
      </c>
      <c r="H778" s="176" t="s">
        <v>5122</v>
      </c>
      <c r="I778" s="300" t="s">
        <v>5123</v>
      </c>
      <c r="J778" s="209" t="s">
        <v>1019</v>
      </c>
      <c r="K778" s="301"/>
      <c r="L778" s="301"/>
      <c r="M778" s="301"/>
      <c r="N778" s="423"/>
      <c r="O778" s="300"/>
      <c r="P778" s="423"/>
      <c r="Q778" s="176" t="s">
        <v>5170</v>
      </c>
      <c r="R778" s="176"/>
      <c r="S778" s="176"/>
      <c r="T778" s="176"/>
      <c r="U778" s="357"/>
      <c r="V778" s="357" t="b">
        <v>0</v>
      </c>
      <c r="W778" s="179" t="s">
        <v>5171</v>
      </c>
      <c r="X778" s="197"/>
      <c r="Y778" s="425">
        <v>19978</v>
      </c>
      <c r="Z778" s="301" t="s">
        <v>5172</v>
      </c>
      <c r="AA778" s="163" t="str">
        <f t="shared" si="9"/>
        <v>https://shopeefood.vn/bo-suu-tap/sj-cf---highlands</v>
      </c>
      <c r="AB778" s="163" t="str">
        <f t="shared" si="10"/>
        <v>https://shopeefood.shopee.vn/bo-suu-tap/sj-cf---highlands</v>
      </c>
    </row>
    <row r="779" spans="1:28" ht="314">
      <c r="A779" s="151" t="s">
        <v>4192</v>
      </c>
      <c r="B779" s="152"/>
      <c r="C779" s="152" t="s">
        <v>970</v>
      </c>
      <c r="D779" s="152" t="s">
        <v>209</v>
      </c>
      <c r="E779" s="180" t="s">
        <v>258</v>
      </c>
      <c r="F779" s="155" t="s">
        <v>5173</v>
      </c>
      <c r="G779" s="217" t="str">
        <f t="shared" si="11"/>
        <v>[VIP]_Cheese Coffee_15-17.5</v>
      </c>
      <c r="H779" s="176" t="s">
        <v>5174</v>
      </c>
      <c r="I779" s="300" t="s">
        <v>5175</v>
      </c>
      <c r="J779" s="209" t="s">
        <v>1449</v>
      </c>
      <c r="K779" s="301"/>
      <c r="L779" s="301"/>
      <c r="M779" s="301"/>
      <c r="N779" s="423"/>
      <c r="O779" s="300"/>
      <c r="P779" s="423"/>
      <c r="Q779" s="176" t="s">
        <v>5176</v>
      </c>
      <c r="R779" s="176"/>
      <c r="S779" s="176"/>
      <c r="T779" s="176"/>
      <c r="U779" s="357"/>
      <c r="V779" s="357" t="b">
        <v>0</v>
      </c>
      <c r="W779" s="172" t="s">
        <v>5177</v>
      </c>
      <c r="X779" s="197"/>
      <c r="Y779" s="425">
        <v>20141</v>
      </c>
      <c r="Z779" s="301" t="s">
        <v>5178</v>
      </c>
      <c r="AA779" s="163" t="str">
        <f t="shared" si="9"/>
        <v>https://shopeefood.vn/bo-suu-tap/v-cheese-50</v>
      </c>
      <c r="AB779" s="163" t="str">
        <f t="shared" si="10"/>
        <v>https://shopeefood.shopee.vn/bo-suu-tap/v-cheese-50</v>
      </c>
    </row>
    <row r="780" spans="1:28" ht="300">
      <c r="A780" s="151" t="s">
        <v>4192</v>
      </c>
      <c r="B780" s="152"/>
      <c r="C780" s="152" t="s">
        <v>970</v>
      </c>
      <c r="D780" s="152" t="s">
        <v>209</v>
      </c>
      <c r="E780" s="180" t="s">
        <v>258</v>
      </c>
      <c r="F780" s="429" t="s">
        <v>5179</v>
      </c>
      <c r="G780" s="217" t="str">
        <f t="shared" si="11"/>
        <v>[VIP]_Cheese Coffee_21.5</v>
      </c>
      <c r="H780" s="176" t="s">
        <v>5180</v>
      </c>
      <c r="I780" s="300" t="s">
        <v>5181</v>
      </c>
      <c r="J780" s="209" t="s">
        <v>1449</v>
      </c>
      <c r="K780" s="301"/>
      <c r="L780" s="301"/>
      <c r="M780" s="301"/>
      <c r="N780" s="423"/>
      <c r="O780" s="300"/>
      <c r="P780" s="423"/>
      <c r="Q780" s="176" t="s">
        <v>5176</v>
      </c>
      <c r="R780" s="176"/>
      <c r="S780" s="176"/>
      <c r="T780" s="176"/>
      <c r="U780" s="357"/>
      <c r="V780" s="357" t="b">
        <v>0</v>
      </c>
      <c r="W780" s="172" t="s">
        <v>5182</v>
      </c>
      <c r="X780" s="197"/>
      <c r="Y780" s="425">
        <v>20181</v>
      </c>
      <c r="Z780" s="301" t="s">
        <v>5183</v>
      </c>
      <c r="AA780" s="163" t="str">
        <f t="shared" si="9"/>
        <v>https://shopeefood.vn/bo-suu-tap/v-cheese-bogo</v>
      </c>
      <c r="AB780" s="163" t="str">
        <f t="shared" si="10"/>
        <v>https://shopeefood.shopee.vn/bo-suu-tap/v-cheese-bogo</v>
      </c>
    </row>
    <row r="781" spans="1:28" ht="165">
      <c r="A781" s="151" t="s">
        <v>4192</v>
      </c>
      <c r="B781" s="152"/>
      <c r="C781" s="152" t="s">
        <v>717</v>
      </c>
      <c r="D781" s="152" t="s">
        <v>222</v>
      </c>
      <c r="E781" s="193" t="s">
        <v>787</v>
      </c>
      <c r="F781" s="176" t="s">
        <v>4976</v>
      </c>
      <c r="G781" s="217" t="str">
        <f t="shared" si="11"/>
        <v>[Alacarte CB]_Cafe Amazon_May.CB1</v>
      </c>
      <c r="H781" s="193" t="s">
        <v>5184</v>
      </c>
      <c r="I781" s="159" t="s">
        <v>5185</v>
      </c>
      <c r="J781" s="178" t="s">
        <v>790</v>
      </c>
      <c r="K781" s="159"/>
      <c r="L781" s="179" t="s">
        <v>5186</v>
      </c>
      <c r="M781" s="171" t="s">
        <v>5187</v>
      </c>
      <c r="N781" s="176" t="s">
        <v>5188</v>
      </c>
      <c r="O781" s="199" t="s">
        <v>5189</v>
      </c>
      <c r="P781" s="168"/>
      <c r="Q781" s="159" t="s">
        <v>5190</v>
      </c>
      <c r="R781" s="168"/>
      <c r="S781" s="177"/>
      <c r="T781" s="177"/>
      <c r="U781" s="155" t="s">
        <v>696</v>
      </c>
      <c r="V781" s="155" t="b">
        <v>0</v>
      </c>
      <c r="W781" s="179" t="s">
        <v>5191</v>
      </c>
      <c r="X781" s="168"/>
      <c r="Y781" s="173">
        <v>19352</v>
      </c>
      <c r="Z781" s="162" t="s">
        <v>2713</v>
      </c>
      <c r="AA781" s="163" t="str">
        <f t="shared" si="9"/>
        <v>https://shopeefood.vn/bo-suu-tap/a-cafe-amazon</v>
      </c>
      <c r="AB781" s="163" t="str">
        <f t="shared" si="10"/>
        <v>https://shopeefood.shopee.vn/bo-suu-tap/a-cafe-amazon</v>
      </c>
    </row>
    <row r="782" spans="1:28" ht="165">
      <c r="A782" s="151" t="s">
        <v>4192</v>
      </c>
      <c r="B782" s="152"/>
      <c r="C782" s="152" t="s">
        <v>717</v>
      </c>
      <c r="D782" s="152" t="s">
        <v>222</v>
      </c>
      <c r="E782" s="193" t="s">
        <v>787</v>
      </c>
      <c r="F782" s="176" t="s">
        <v>5103</v>
      </c>
      <c r="G782" s="217" t="str">
        <f t="shared" si="11"/>
        <v>[Alacarte CB]_Cafe Amazon_May.CB2</v>
      </c>
      <c r="H782" s="193" t="s">
        <v>5192</v>
      </c>
      <c r="I782" s="326" t="s">
        <v>5193</v>
      </c>
      <c r="J782" s="178" t="s">
        <v>790</v>
      </c>
      <c r="K782" s="159"/>
      <c r="L782" s="159"/>
      <c r="M782" s="159"/>
      <c r="N782" s="168"/>
      <c r="O782" s="155" t="s">
        <v>5194</v>
      </c>
      <c r="P782" s="168"/>
      <c r="Q782" s="159" t="s">
        <v>5195</v>
      </c>
      <c r="R782" s="168"/>
      <c r="S782" s="177"/>
      <c r="T782" s="177"/>
      <c r="U782" s="155" t="s">
        <v>696</v>
      </c>
      <c r="V782" s="155" t="b">
        <v>0</v>
      </c>
      <c r="W782" s="179" t="s">
        <v>5196</v>
      </c>
      <c r="X782" s="168"/>
      <c r="Y782" s="173">
        <v>19838</v>
      </c>
      <c r="Z782" s="162" t="s">
        <v>4000</v>
      </c>
      <c r="AA782" s="163" t="str">
        <f t="shared" si="9"/>
        <v>https://shopeefood.vn/bo-suu-tap/a-amazon-1d</v>
      </c>
      <c r="AB782" s="163" t="str">
        <f t="shared" si="10"/>
        <v>https://shopeefood.shopee.vn/bo-suu-tap/a-amazon-1d</v>
      </c>
    </row>
    <row r="783" spans="1:28" ht="105">
      <c r="A783" s="151" t="s">
        <v>4192</v>
      </c>
      <c r="B783" s="152"/>
      <c r="C783" s="152" t="s">
        <v>717</v>
      </c>
      <c r="D783" s="152" t="s">
        <v>215</v>
      </c>
      <c r="E783" s="153" t="s">
        <v>777</v>
      </c>
      <c r="F783" s="155" t="s">
        <v>4192</v>
      </c>
      <c r="G783" s="217" t="str">
        <f t="shared" si="11"/>
        <v>[Win 3]_Thủy Anh Fruits - Hoa Quả Nhập Khẩu_May</v>
      </c>
      <c r="H783" s="183" t="s">
        <v>5197</v>
      </c>
      <c r="I783" s="159" t="s">
        <v>5198</v>
      </c>
      <c r="J783" s="194" t="s">
        <v>5199</v>
      </c>
      <c r="K783" s="159"/>
      <c r="L783" s="194" t="s">
        <v>781</v>
      </c>
      <c r="M783" s="176" t="s">
        <v>5200</v>
      </c>
      <c r="N783" s="168"/>
      <c r="O783" s="159"/>
      <c r="P783" s="168"/>
      <c r="Q783" s="159"/>
      <c r="R783" s="155" t="s">
        <v>5201</v>
      </c>
      <c r="S783" s="177"/>
      <c r="T783" s="177"/>
      <c r="U783" s="155" t="s">
        <v>696</v>
      </c>
      <c r="V783" s="155" t="b">
        <v>0</v>
      </c>
      <c r="W783" s="179" t="s">
        <v>5202</v>
      </c>
      <c r="X783" s="168"/>
      <c r="Y783" s="173">
        <v>20116</v>
      </c>
      <c r="Z783" s="162" t="s">
        <v>5203</v>
      </c>
      <c r="AA783" s="163" t="str">
        <f t="shared" si="9"/>
        <v>https://shopeefood.vn/bo-suu-tap/w3-thuy-anh-fruits</v>
      </c>
      <c r="AB783" s="163" t="str">
        <f t="shared" si="10"/>
        <v>https://shopeefood.shopee.vn/bo-suu-tap/w3-thuy-anh-fruits</v>
      </c>
    </row>
    <row r="784" spans="1:28" ht="15">
      <c r="A784" s="151" t="s">
        <v>1433</v>
      </c>
      <c r="B784" s="152"/>
      <c r="C784" s="152" t="s">
        <v>3775</v>
      </c>
      <c r="D784" s="152" t="s">
        <v>1545</v>
      </c>
      <c r="E784" s="180"/>
      <c r="F784" s="176" t="s">
        <v>5204</v>
      </c>
      <c r="G784" s="217" t="str">
        <f t="shared" si="11"/>
        <v>[PLF CP]__live</v>
      </c>
      <c r="H784" s="176" t="s">
        <v>5205</v>
      </c>
      <c r="I784" s="183" t="s">
        <v>3778</v>
      </c>
      <c r="J784" s="169"/>
      <c r="K784" s="162"/>
      <c r="L784" s="162"/>
      <c r="M784" s="162"/>
      <c r="N784" s="169"/>
      <c r="O784" s="183"/>
      <c r="P784" s="169"/>
      <c r="Q784" s="183"/>
      <c r="R784" s="177"/>
      <c r="S784" s="177"/>
      <c r="T784" s="177"/>
      <c r="U784" s="155"/>
      <c r="V784" s="155" t="b">
        <v>0</v>
      </c>
      <c r="W784" s="210" t="s">
        <v>5206</v>
      </c>
      <c r="X784" s="168"/>
      <c r="Y784" s="173">
        <v>0</v>
      </c>
      <c r="Z784" s="169"/>
      <c r="AA784" s="405" t="s">
        <v>5207</v>
      </c>
      <c r="AB784" s="285" t="s">
        <v>5207</v>
      </c>
    </row>
    <row r="785" spans="1:28" ht="150">
      <c r="A785" s="151" t="s">
        <v>4192</v>
      </c>
      <c r="B785" s="152"/>
      <c r="C785" s="152" t="s">
        <v>706</v>
      </c>
      <c r="D785" s="152" t="s">
        <v>222</v>
      </c>
      <c r="E785" s="174" t="s">
        <v>2232</v>
      </c>
      <c r="F785" s="155" t="s">
        <v>4990</v>
      </c>
      <c r="G785" s="217" t="str">
        <f t="shared" si="11"/>
        <v>[Alacarte CB]_Guu Chicken - Gà Rán &amp; Cơm Gà_May.CB3</v>
      </c>
      <c r="H785" s="176" t="s">
        <v>5208</v>
      </c>
      <c r="I785" s="159" t="s">
        <v>5063</v>
      </c>
      <c r="J785" s="178" t="s">
        <v>2234</v>
      </c>
      <c r="K785" s="159"/>
      <c r="L785" s="159"/>
      <c r="M785" s="159"/>
      <c r="N785" s="168"/>
      <c r="O785" s="171" t="s">
        <v>5209</v>
      </c>
      <c r="P785" s="168"/>
      <c r="Q785" s="159"/>
      <c r="R785" s="177" t="s">
        <v>5210</v>
      </c>
      <c r="S785" s="177"/>
      <c r="T785" s="177"/>
      <c r="U785" s="155" t="s">
        <v>696</v>
      </c>
      <c r="V785" s="155" t="b">
        <v>0</v>
      </c>
      <c r="W785" s="179" t="s">
        <v>5211</v>
      </c>
      <c r="X785" s="168"/>
      <c r="Y785" s="173">
        <v>20079</v>
      </c>
      <c r="Z785" s="162" t="s">
        <v>5212</v>
      </c>
      <c r="AA785" s="163" t="str">
        <f t="shared" ref="AA785:AA793" si="12">CONCATENATE("https://shopeefood.vn/bo-suu-tap/",Z785)</f>
        <v>https://shopeefood.vn/bo-suu-tap/a-guu-chicken-60</v>
      </c>
      <c r="AB785" s="163" t="str">
        <f t="shared" ref="AB785:AB793" si="13">CONCATENATE("https://shopeefood.shopee.vn/bo-suu-tap/",Z785)</f>
        <v>https://shopeefood.shopee.vn/bo-suu-tap/a-guu-chicken-60</v>
      </c>
    </row>
    <row r="786" spans="1:28" ht="150">
      <c r="A786" s="151" t="s">
        <v>4192</v>
      </c>
      <c r="B786" s="152"/>
      <c r="C786" s="152" t="s">
        <v>706</v>
      </c>
      <c r="D786" s="152" t="s">
        <v>222</v>
      </c>
      <c r="E786" s="174" t="s">
        <v>2232</v>
      </c>
      <c r="F786" s="155" t="s">
        <v>4984</v>
      </c>
      <c r="G786" s="217" t="str">
        <f t="shared" si="11"/>
        <v>[Alacarte CB]_Guu Chicken - Gà Rán &amp; Cơm Gà_May.CB6</v>
      </c>
      <c r="H786" s="176" t="s">
        <v>5213</v>
      </c>
      <c r="I786" s="159" t="s">
        <v>5214</v>
      </c>
      <c r="J786" s="178" t="s">
        <v>2234</v>
      </c>
      <c r="K786" s="159"/>
      <c r="L786" s="159"/>
      <c r="M786" s="159"/>
      <c r="N786" s="168"/>
      <c r="O786" s="155" t="s">
        <v>5215</v>
      </c>
      <c r="P786" s="168"/>
      <c r="Q786" s="159"/>
      <c r="R786" s="177" t="s">
        <v>5216</v>
      </c>
      <c r="S786" s="177"/>
      <c r="T786" s="177"/>
      <c r="U786" s="155" t="s">
        <v>696</v>
      </c>
      <c r="V786" s="155" t="b">
        <v>0</v>
      </c>
      <c r="W786" s="179" t="s">
        <v>5217</v>
      </c>
      <c r="X786" s="168"/>
      <c r="Y786" s="173">
        <v>20196</v>
      </c>
      <c r="Z786" s="162" t="s">
        <v>5218</v>
      </c>
      <c r="AA786" s="163" t="str">
        <f t="shared" si="12"/>
        <v>https://shopeefood.vn/bo-suu-tap/a-guu---60</v>
      </c>
      <c r="AB786" s="163" t="str">
        <f t="shared" si="13"/>
        <v>https://shopeefood.shopee.vn/bo-suu-tap/a-guu---60</v>
      </c>
    </row>
    <row r="787" spans="1:28" ht="90">
      <c r="A787" s="151" t="s">
        <v>1433</v>
      </c>
      <c r="B787" s="152"/>
      <c r="C787" s="152" t="s">
        <v>897</v>
      </c>
      <c r="D787" s="152" t="s">
        <v>201</v>
      </c>
      <c r="E787" s="180" t="s">
        <v>376</v>
      </c>
      <c r="F787" s="155" t="s">
        <v>1378</v>
      </c>
      <c r="G787" s="217" t="str">
        <f t="shared" si="11"/>
        <v>[SJBP]_Pizza Hut_1T1</v>
      </c>
      <c r="H787" s="176" t="s">
        <v>5219</v>
      </c>
      <c r="I787" s="183" t="s">
        <v>5220</v>
      </c>
      <c r="J787" s="204" t="s">
        <v>908</v>
      </c>
      <c r="K787" s="205" t="s">
        <v>909</v>
      </c>
      <c r="L787" s="205" t="s">
        <v>909</v>
      </c>
      <c r="M787" s="162"/>
      <c r="N787" s="169"/>
      <c r="O787" s="183"/>
      <c r="P787" s="169"/>
      <c r="Q787" s="183"/>
      <c r="R787" s="177"/>
      <c r="S787" s="177"/>
      <c r="T787" s="177"/>
      <c r="U787" s="155" t="s">
        <v>696</v>
      </c>
      <c r="V787" s="155" t="b">
        <v>0</v>
      </c>
      <c r="W787" s="179" t="s">
        <v>5221</v>
      </c>
      <c r="X787" s="168"/>
      <c r="Y787" s="173">
        <v>19981</v>
      </c>
      <c r="Z787" s="162" t="s">
        <v>5222</v>
      </c>
      <c r="AA787" s="163" t="str">
        <f t="shared" si="12"/>
        <v>https://shopeefood.vn/bo-suu-tap/sj-pizzahut-30</v>
      </c>
      <c r="AB787" s="163" t="str">
        <f t="shared" si="13"/>
        <v>https://shopeefood.shopee.vn/bo-suu-tap/sj-pizzahut-30</v>
      </c>
    </row>
    <row r="788" spans="1:28" ht="165">
      <c r="A788" s="151" t="s">
        <v>4192</v>
      </c>
      <c r="B788" s="152"/>
      <c r="C788" s="152" t="s">
        <v>717</v>
      </c>
      <c r="D788" s="152" t="s">
        <v>222</v>
      </c>
      <c r="E788" s="243" t="s">
        <v>1453</v>
      </c>
      <c r="F788" s="155" t="s">
        <v>5223</v>
      </c>
      <c r="G788" s="217" t="str">
        <f t="shared" si="11"/>
        <v>[Alacarte CB]_Trà Sữa May Cha_May.cb9</v>
      </c>
      <c r="H788" s="176" t="s">
        <v>5224</v>
      </c>
      <c r="I788" s="493" t="s">
        <v>5225</v>
      </c>
      <c r="J788" s="178" t="s">
        <v>2618</v>
      </c>
      <c r="K788" s="159"/>
      <c r="L788" s="159"/>
      <c r="M788" s="159"/>
      <c r="N788" s="168"/>
      <c r="O788" s="155" t="s">
        <v>723</v>
      </c>
      <c r="P788" s="168"/>
      <c r="Q788" s="193" t="s">
        <v>5226</v>
      </c>
      <c r="R788" s="168"/>
      <c r="S788" s="168"/>
      <c r="T788" s="168"/>
      <c r="U788" s="155" t="s">
        <v>725</v>
      </c>
      <c r="V788" s="155" t="b">
        <v>0</v>
      </c>
      <c r="W788" s="179" t="s">
        <v>5227</v>
      </c>
      <c r="X788" s="168"/>
      <c r="Y788" s="173">
        <v>19499</v>
      </c>
      <c r="Z788" s="162" t="s">
        <v>2638</v>
      </c>
      <c r="AA788" s="163" t="str">
        <f t="shared" si="12"/>
        <v>https://shopeefood.vn/bo-suu-tap/a-may-cha-hcm</v>
      </c>
      <c r="AB788" s="163" t="str">
        <f t="shared" si="13"/>
        <v>https://shopeefood.shopee.vn/bo-suu-tap/a-may-cha-hcm</v>
      </c>
    </row>
    <row r="789" spans="1:28" ht="165">
      <c r="A789" s="151" t="s">
        <v>4192</v>
      </c>
      <c r="B789" s="152"/>
      <c r="C789" s="152" t="s">
        <v>717</v>
      </c>
      <c r="D789" s="152" t="s">
        <v>215</v>
      </c>
      <c r="E789" s="243" t="s">
        <v>1453</v>
      </c>
      <c r="F789" s="155" t="s">
        <v>4192</v>
      </c>
      <c r="G789" s="217" t="str">
        <f t="shared" si="11"/>
        <v>[Win 3]_Trà Sữa May Cha_May</v>
      </c>
      <c r="H789" s="176" t="s">
        <v>5228</v>
      </c>
      <c r="I789" s="494" t="s">
        <v>5229</v>
      </c>
      <c r="J789" s="178" t="s">
        <v>2618</v>
      </c>
      <c r="K789" s="159"/>
      <c r="L789" s="170" t="s">
        <v>5230</v>
      </c>
      <c r="M789" s="176" t="s">
        <v>5231</v>
      </c>
      <c r="N789" s="168"/>
      <c r="O789" s="176" t="s">
        <v>5232</v>
      </c>
      <c r="P789" s="168"/>
      <c r="Q789" s="176" t="s">
        <v>5233</v>
      </c>
      <c r="R789" s="177"/>
      <c r="S789" s="177"/>
      <c r="T789" s="177"/>
      <c r="U789" s="155" t="s">
        <v>696</v>
      </c>
      <c r="V789" s="155" t="b">
        <v>0</v>
      </c>
      <c r="W789" s="179" t="s">
        <v>5234</v>
      </c>
      <c r="X789" s="168"/>
      <c r="Y789" s="173">
        <v>20102</v>
      </c>
      <c r="Z789" s="162" t="s">
        <v>5235</v>
      </c>
      <c r="AA789" s="163" t="str">
        <f t="shared" si="12"/>
        <v>https://shopeefood.vn/bo-suu-tap/w3-maycha-50</v>
      </c>
      <c r="AB789" s="163" t="str">
        <f t="shared" si="13"/>
        <v>https://shopeefood.shopee.vn/bo-suu-tap/w3-maycha-50</v>
      </c>
    </row>
    <row r="790" spans="1:28" ht="225">
      <c r="A790" s="151" t="s">
        <v>4192</v>
      </c>
      <c r="B790" s="152"/>
      <c r="C790" s="152" t="s">
        <v>717</v>
      </c>
      <c r="D790" s="152" t="s">
        <v>222</v>
      </c>
      <c r="E790" s="243" t="s">
        <v>1453</v>
      </c>
      <c r="F790" s="155" t="s">
        <v>5236</v>
      </c>
      <c r="G790" s="217" t="str">
        <f t="shared" si="11"/>
        <v>[Alacarte CB]_Trà Sữa May Cha_May.cb1</v>
      </c>
      <c r="H790" s="183" t="s">
        <v>5237</v>
      </c>
      <c r="I790" s="495" t="s">
        <v>5238</v>
      </c>
      <c r="J790" s="179" t="s">
        <v>2627</v>
      </c>
      <c r="K790" s="159"/>
      <c r="L790" s="170" t="s">
        <v>5230</v>
      </c>
      <c r="M790" s="159"/>
      <c r="N790" s="168"/>
      <c r="O790" s="171" t="s">
        <v>5239</v>
      </c>
      <c r="P790" s="168"/>
      <c r="Q790" s="159"/>
      <c r="R790" s="168"/>
      <c r="S790" s="176" t="s">
        <v>5240</v>
      </c>
      <c r="T790" s="176" t="s">
        <v>5241</v>
      </c>
      <c r="U790" s="155" t="s">
        <v>696</v>
      </c>
      <c r="V790" s="155" t="b">
        <v>0</v>
      </c>
      <c r="W790" s="179" t="s">
        <v>5242</v>
      </c>
      <c r="X790" s="168"/>
      <c r="Y790" s="173">
        <v>20015</v>
      </c>
      <c r="Z790" s="162" t="s">
        <v>5243</v>
      </c>
      <c r="AA790" s="163" t="str">
        <f t="shared" si="12"/>
        <v>https://shopeefood.vn/bo-suu-tap/a-maycha-60k</v>
      </c>
      <c r="AB790" s="163" t="str">
        <f t="shared" si="13"/>
        <v>https://shopeefood.shopee.vn/bo-suu-tap/a-maycha-60k</v>
      </c>
    </row>
    <row r="791" spans="1:28" ht="135">
      <c r="A791" s="151" t="s">
        <v>4192</v>
      </c>
      <c r="B791" s="152"/>
      <c r="C791" s="152" t="s">
        <v>717</v>
      </c>
      <c r="D791" s="152" t="s">
        <v>219</v>
      </c>
      <c r="E791" s="243" t="s">
        <v>1453</v>
      </c>
      <c r="F791" s="155" t="s">
        <v>4192</v>
      </c>
      <c r="G791" s="217" t="str">
        <f t="shared" si="11"/>
        <v>[Alacarte]_Trà Sữa May Cha_May</v>
      </c>
      <c r="H791" s="176" t="s">
        <v>5244</v>
      </c>
      <c r="I791" s="493" t="s">
        <v>5245</v>
      </c>
      <c r="J791" s="179" t="s">
        <v>2627</v>
      </c>
      <c r="K791" s="159"/>
      <c r="L791" s="159"/>
      <c r="M791" s="159"/>
      <c r="N791" s="168"/>
      <c r="O791" s="176" t="s">
        <v>5246</v>
      </c>
      <c r="P791" s="168"/>
      <c r="Q791" s="159"/>
      <c r="R791" s="168"/>
      <c r="S791" s="176" t="s">
        <v>5247</v>
      </c>
      <c r="T791" s="176" t="s">
        <v>5248</v>
      </c>
      <c r="U791" s="155" t="s">
        <v>696</v>
      </c>
      <c r="V791" s="155" t="b">
        <v>0</v>
      </c>
      <c r="W791" s="179" t="s">
        <v>5249</v>
      </c>
      <c r="X791" s="168"/>
      <c r="Y791" s="173">
        <v>20117</v>
      </c>
      <c r="Z791" s="162" t="s">
        <v>5250</v>
      </c>
      <c r="AA791" s="163" t="str">
        <f t="shared" si="12"/>
        <v>https://shopeefood.vn/bo-suu-tap/a-may-cha-oth</v>
      </c>
      <c r="AB791" s="163" t="str">
        <f t="shared" si="13"/>
        <v>https://shopeefood.shopee.vn/bo-suu-tap/a-may-cha-oth</v>
      </c>
    </row>
    <row r="792" spans="1:28" ht="90">
      <c r="A792" s="151" t="s">
        <v>1433</v>
      </c>
      <c r="B792" s="152"/>
      <c r="C792" s="152" t="s">
        <v>706</v>
      </c>
      <c r="D792" s="152" t="s">
        <v>222</v>
      </c>
      <c r="E792" s="191" t="s">
        <v>2581</v>
      </c>
      <c r="F792" s="155" t="s">
        <v>3611</v>
      </c>
      <c r="G792" s="217" t="str">
        <f t="shared" si="11"/>
        <v>[Alacarte CB]_Zen Tea Biên hòa_Apr.CB1</v>
      </c>
      <c r="H792" s="193" t="s">
        <v>5251</v>
      </c>
      <c r="I792" s="193" t="s">
        <v>5252</v>
      </c>
      <c r="J792" s="178" t="s">
        <v>2584</v>
      </c>
      <c r="K792" s="157"/>
      <c r="L792" s="157"/>
      <c r="M792" s="157"/>
      <c r="N792" s="168"/>
      <c r="O792" s="159" t="s">
        <v>1057</v>
      </c>
      <c r="P792" s="168"/>
      <c r="Q792" s="159"/>
      <c r="R792" s="168"/>
      <c r="S792" s="168"/>
      <c r="T792" s="176" t="s">
        <v>5253</v>
      </c>
      <c r="U792" s="155" t="s">
        <v>696</v>
      </c>
      <c r="V792" s="155" t="b">
        <v>0</v>
      </c>
      <c r="W792" s="170" t="s">
        <v>3848</v>
      </c>
      <c r="X792" s="168"/>
      <c r="Y792" s="173">
        <v>19579</v>
      </c>
      <c r="Z792" s="162" t="s">
        <v>3849</v>
      </c>
      <c r="AA792" s="163" t="str">
        <f t="shared" si="12"/>
        <v>https://shopeefood.vn/bo-suu-tap/a-zen-tea-bien-hoa</v>
      </c>
      <c r="AB792" s="163" t="str">
        <f t="shared" si="13"/>
        <v>https://shopeefood.shopee.vn/bo-suu-tap/a-zen-tea-bien-hoa</v>
      </c>
    </row>
    <row r="793" spans="1:28" ht="60">
      <c r="A793" s="151" t="s">
        <v>1433</v>
      </c>
      <c r="B793" s="152"/>
      <c r="C793" s="152" t="s">
        <v>706</v>
      </c>
      <c r="D793" s="152" t="s">
        <v>222</v>
      </c>
      <c r="E793" s="174" t="s">
        <v>2588</v>
      </c>
      <c r="F793" s="155" t="s">
        <v>3611</v>
      </c>
      <c r="G793" s="217" t="str">
        <f t="shared" si="11"/>
        <v>[Alacarte CB]_Zen Tea Bình Dương_Apr.CB1</v>
      </c>
      <c r="H793" s="176" t="s">
        <v>5254</v>
      </c>
      <c r="I793" s="193" t="s">
        <v>5255</v>
      </c>
      <c r="J793" s="178" t="s">
        <v>2591</v>
      </c>
      <c r="K793" s="157"/>
      <c r="L793" s="157"/>
      <c r="M793" s="82"/>
      <c r="N793" s="168"/>
      <c r="O793" s="159" t="s">
        <v>1057</v>
      </c>
      <c r="P793" s="168"/>
      <c r="Q793" s="159"/>
      <c r="R793" s="168"/>
      <c r="S793" s="168"/>
      <c r="T793" s="177" t="s">
        <v>5256</v>
      </c>
      <c r="U793" s="155" t="s">
        <v>696</v>
      </c>
      <c r="V793" s="155" t="b">
        <v>0</v>
      </c>
      <c r="W793" s="157" t="s">
        <v>2593</v>
      </c>
      <c r="X793" s="168"/>
      <c r="Y793" s="173">
        <v>19580</v>
      </c>
      <c r="Z793" s="162" t="s">
        <v>3853</v>
      </c>
      <c r="AA793" s="163" t="str">
        <f t="shared" si="12"/>
        <v>https://shopeefood.vn/bo-suu-tap/a-zen-tea-binh-duong</v>
      </c>
      <c r="AB793" s="163" t="str">
        <f t="shared" si="13"/>
        <v>https://shopeefood.shopee.vn/bo-suu-tap/a-zen-tea-binh-duong</v>
      </c>
    </row>
    <row r="794" spans="1:28" ht="90">
      <c r="A794" s="151" t="s">
        <v>1433</v>
      </c>
      <c r="B794" s="152"/>
      <c r="C794" s="152" t="s">
        <v>706</v>
      </c>
      <c r="D794" s="152" t="s">
        <v>225</v>
      </c>
      <c r="E794" s="167" t="s">
        <v>1148</v>
      </c>
      <c r="F794" s="181" t="s">
        <v>1433</v>
      </c>
      <c r="G794" s="223" t="str">
        <f t="shared" si="11"/>
        <v>[PNS]_VPBANK CREDIT_Apr</v>
      </c>
      <c r="H794" s="175" t="s">
        <v>5257</v>
      </c>
      <c r="I794" s="175" t="s">
        <v>5258</v>
      </c>
      <c r="J794" s="169"/>
      <c r="K794" s="162"/>
      <c r="L794" s="162"/>
      <c r="M794" s="162"/>
      <c r="N794" s="169"/>
      <c r="O794" s="162"/>
      <c r="P794" s="169"/>
      <c r="Q794" s="167" t="s">
        <v>5259</v>
      </c>
      <c r="R794" s="165" t="s">
        <v>5259</v>
      </c>
      <c r="S794" s="165" t="s">
        <v>5259</v>
      </c>
      <c r="T794" s="165" t="s">
        <v>5259</v>
      </c>
      <c r="U794" s="155" t="s">
        <v>696</v>
      </c>
      <c r="V794" s="155" t="b">
        <v>0</v>
      </c>
      <c r="W794" s="293" t="s">
        <v>5260</v>
      </c>
      <c r="X794" s="226" t="s">
        <v>5261</v>
      </c>
      <c r="Y794" s="173">
        <v>0</v>
      </c>
      <c r="Z794" s="169"/>
      <c r="AA794" s="163"/>
      <c r="AB794" s="163"/>
    </row>
    <row r="795" spans="1:28" ht="105">
      <c r="A795" s="151" t="s">
        <v>1433</v>
      </c>
      <c r="B795" s="152"/>
      <c r="C795" s="152" t="s">
        <v>706</v>
      </c>
      <c r="D795" s="152" t="s">
        <v>225</v>
      </c>
      <c r="E795" s="181" t="s">
        <v>1155</v>
      </c>
      <c r="F795" s="181" t="s">
        <v>5262</v>
      </c>
      <c r="G795" s="223" t="str">
        <f t="shared" si="11"/>
        <v>[PNS]_BIDV_Apr.Credit</v>
      </c>
      <c r="H795" s="175" t="s">
        <v>5263</v>
      </c>
      <c r="I795" s="264" t="s">
        <v>5264</v>
      </c>
      <c r="J795" s="169"/>
      <c r="K795" s="162"/>
      <c r="L795" s="162"/>
      <c r="M795" s="162"/>
      <c r="N795" s="169"/>
      <c r="O795" s="162"/>
      <c r="P795" s="169"/>
      <c r="Q795" s="181" t="s">
        <v>5265</v>
      </c>
      <c r="R795" s="165" t="s">
        <v>5266</v>
      </c>
      <c r="S795" s="165" t="s">
        <v>5267</v>
      </c>
      <c r="T795" s="165" t="s">
        <v>5268</v>
      </c>
      <c r="U795" s="155" t="s">
        <v>696</v>
      </c>
      <c r="V795" s="155" t="b">
        <v>0</v>
      </c>
      <c r="W795" s="390" t="s">
        <v>3175</v>
      </c>
      <c r="X795" s="226" t="s">
        <v>5269</v>
      </c>
      <c r="Y795" s="173">
        <v>0</v>
      </c>
      <c r="Z795" s="169"/>
      <c r="AA795" s="163"/>
      <c r="AB795" s="163"/>
    </row>
    <row r="796" spans="1:28" ht="150">
      <c r="A796" s="471" t="s">
        <v>4192</v>
      </c>
      <c r="B796" s="472"/>
      <c r="C796" s="472" t="s">
        <v>717</v>
      </c>
      <c r="D796" s="472" t="s">
        <v>222</v>
      </c>
      <c r="E796" s="496" t="s">
        <v>718</v>
      </c>
      <c r="F796" s="414" t="s">
        <v>5270</v>
      </c>
      <c r="G796" s="497" t="str">
        <f t="shared" si="11"/>
        <v>[Alacarte CB]_Trà Sữa Sekai_May.Custom1</v>
      </c>
      <c r="H796" s="322" t="s">
        <v>5271</v>
      </c>
      <c r="I796" s="255" t="s">
        <v>5272</v>
      </c>
      <c r="J796" s="498" t="s">
        <v>722</v>
      </c>
      <c r="K796" s="157"/>
      <c r="L796" s="157" t="s">
        <v>5273</v>
      </c>
      <c r="M796" s="499"/>
      <c r="N796" s="413"/>
      <c r="O796" s="500" t="s">
        <v>5274</v>
      </c>
      <c r="P796" s="413"/>
      <c r="Q796" s="193" t="s">
        <v>5275</v>
      </c>
      <c r="R796" s="416"/>
      <c r="S796" s="416"/>
      <c r="T796" s="416"/>
      <c r="U796" s="414" t="s">
        <v>696</v>
      </c>
      <c r="V796" s="414" t="b">
        <v>0</v>
      </c>
      <c r="W796" s="501" t="s">
        <v>5276</v>
      </c>
      <c r="X796" s="413"/>
      <c r="Y796" s="480">
        <v>19443</v>
      </c>
      <c r="Z796" s="476" t="s">
        <v>2819</v>
      </c>
      <c r="AA796" s="163" t="str">
        <f t="shared" ref="AA796:AA1519" si="14">CONCATENATE("https://shopeefood.vn/bo-suu-tap/",Z796)</f>
        <v>https://shopeefood.vn/bo-suu-tap/a-sekai</v>
      </c>
      <c r="AB796" s="163" t="str">
        <f t="shared" ref="AB796:AB874" si="15">CONCATENATE("https://shopeefood.shopee.vn/bo-suu-tap/",Z796)</f>
        <v>https://shopeefood.shopee.vn/bo-suu-tap/a-sekai</v>
      </c>
    </row>
    <row r="797" spans="1:28" ht="150">
      <c r="A797" s="151" t="s">
        <v>4192</v>
      </c>
      <c r="B797" s="152"/>
      <c r="C797" s="152" t="s">
        <v>717</v>
      </c>
      <c r="D797" s="152" t="s">
        <v>222</v>
      </c>
      <c r="E797" s="159" t="s">
        <v>718</v>
      </c>
      <c r="F797" s="155" t="s">
        <v>5277</v>
      </c>
      <c r="G797" s="217" t="str">
        <f t="shared" si="11"/>
        <v>[Alacarte CB]_Trà Sữa Sekai_May.Custom2</v>
      </c>
      <c r="H797" s="322" t="s">
        <v>5278</v>
      </c>
      <c r="I797" s="159" t="s">
        <v>5279</v>
      </c>
      <c r="J797" s="290" t="s">
        <v>722</v>
      </c>
      <c r="K797" s="157"/>
      <c r="L797" s="157" t="s">
        <v>5273</v>
      </c>
      <c r="M797" s="185"/>
      <c r="N797" s="168"/>
      <c r="O797" s="171" t="s">
        <v>5280</v>
      </c>
      <c r="P797" s="168"/>
      <c r="Q797" s="159" t="s">
        <v>5281</v>
      </c>
      <c r="R797" s="168"/>
      <c r="S797" s="168"/>
      <c r="T797" s="168"/>
      <c r="U797" s="155" t="s">
        <v>696</v>
      </c>
      <c r="V797" s="155" t="b">
        <v>0</v>
      </c>
      <c r="W797" s="179" t="s">
        <v>5282</v>
      </c>
      <c r="X797" s="168"/>
      <c r="Y797" s="173">
        <v>19748</v>
      </c>
      <c r="Z797" s="162" t="s">
        <v>3644</v>
      </c>
      <c r="AA797" s="163" t="str">
        <f t="shared" si="14"/>
        <v>https://shopeefood.vn/bo-suu-tap/a-sekai-50</v>
      </c>
      <c r="AB797" s="163" t="str">
        <f t="shared" si="15"/>
        <v>https://shopeefood.shopee.vn/bo-suu-tap/a-sekai-50</v>
      </c>
    </row>
    <row r="798" spans="1:28" ht="150">
      <c r="A798" s="151" t="s">
        <v>4192</v>
      </c>
      <c r="B798" s="152"/>
      <c r="C798" s="152" t="s">
        <v>717</v>
      </c>
      <c r="D798" s="152" t="s">
        <v>222</v>
      </c>
      <c r="E798" s="159" t="s">
        <v>718</v>
      </c>
      <c r="F798" s="155" t="s">
        <v>5283</v>
      </c>
      <c r="G798" s="217" t="str">
        <f t="shared" si="11"/>
        <v>[Alacarte CB]_Trà Sữa Sekai_May.Custom3</v>
      </c>
      <c r="H798" s="322" t="s">
        <v>5284</v>
      </c>
      <c r="I798" s="193" t="s">
        <v>5285</v>
      </c>
      <c r="J798" s="292" t="s">
        <v>722</v>
      </c>
      <c r="K798" s="502"/>
      <c r="L798" s="179" t="s">
        <v>1706</v>
      </c>
      <c r="M798" s="159"/>
      <c r="N798" s="250"/>
      <c r="O798" s="152" t="s">
        <v>5286</v>
      </c>
      <c r="P798" s="250"/>
      <c r="Q798" s="192" t="s">
        <v>5287</v>
      </c>
      <c r="R798" s="177"/>
      <c r="S798" s="177"/>
      <c r="T798" s="177"/>
      <c r="U798" s="155" t="s">
        <v>696</v>
      </c>
      <c r="V798" s="155" t="b">
        <v>0</v>
      </c>
      <c r="W798" s="179" t="s">
        <v>5288</v>
      </c>
      <c r="X798" s="168"/>
      <c r="Y798" s="173">
        <v>19720</v>
      </c>
      <c r="Z798" s="162" t="s">
        <v>3638</v>
      </c>
      <c r="AA798" s="163" t="str">
        <f t="shared" si="14"/>
        <v>https://shopeefood.vn/bo-suu-tap/a-sekai-10k</v>
      </c>
      <c r="AB798" s="163" t="str">
        <f t="shared" si="15"/>
        <v>https://shopeefood.shopee.vn/bo-suu-tap/a-sekai-10k</v>
      </c>
    </row>
    <row r="799" spans="1:28" ht="285">
      <c r="A799" s="151" t="s">
        <v>4192</v>
      </c>
      <c r="B799" s="152"/>
      <c r="C799" s="152" t="s">
        <v>717</v>
      </c>
      <c r="D799" s="152" t="s">
        <v>222</v>
      </c>
      <c r="E799" s="198" t="s">
        <v>818</v>
      </c>
      <c r="F799" s="155" t="s">
        <v>5277</v>
      </c>
      <c r="G799" s="217" t="str">
        <f t="shared" si="11"/>
        <v>[Alacarte CB]_Milo Dầm TUTIMI_May.Custom2</v>
      </c>
      <c r="H799" s="176" t="s">
        <v>5289</v>
      </c>
      <c r="I799" s="193" t="s">
        <v>5290</v>
      </c>
      <c r="J799" s="178" t="s">
        <v>2881</v>
      </c>
      <c r="K799" s="195"/>
      <c r="L799" s="195"/>
      <c r="M799" s="159"/>
      <c r="N799" s="168"/>
      <c r="O799" s="155" t="s">
        <v>5291</v>
      </c>
      <c r="P799" s="168"/>
      <c r="Q799" s="193" t="s">
        <v>5292</v>
      </c>
      <c r="R799" s="177"/>
      <c r="S799" s="177"/>
      <c r="T799" s="177"/>
      <c r="U799" s="155" t="s">
        <v>696</v>
      </c>
      <c r="V799" s="155" t="b">
        <v>0</v>
      </c>
      <c r="W799" s="179" t="s">
        <v>5293</v>
      </c>
      <c r="X799" s="168"/>
      <c r="Y799" s="173">
        <v>19501</v>
      </c>
      <c r="Z799" s="162" t="s">
        <v>2898</v>
      </c>
      <c r="AA799" s="163" t="str">
        <f t="shared" si="14"/>
        <v>https://shopeefood.vn/bo-suu-tap/a-milo----tutimi</v>
      </c>
      <c r="AB799" s="163" t="str">
        <f t="shared" si="15"/>
        <v>https://shopeefood.shopee.vn/bo-suu-tap/a-milo----tutimi</v>
      </c>
    </row>
    <row r="800" spans="1:28" ht="285">
      <c r="A800" s="151" t="s">
        <v>4192</v>
      </c>
      <c r="B800" s="152"/>
      <c r="C800" s="152" t="s">
        <v>717</v>
      </c>
      <c r="D800" s="152" t="s">
        <v>222</v>
      </c>
      <c r="E800" s="198" t="s">
        <v>818</v>
      </c>
      <c r="F800" s="155" t="s">
        <v>5283</v>
      </c>
      <c r="G800" s="217" t="str">
        <f t="shared" si="11"/>
        <v>[Alacarte CB]_Milo Dầm TUTIMI_May.Custom3</v>
      </c>
      <c r="H800" s="176" t="s">
        <v>5294</v>
      </c>
      <c r="I800" s="159" t="s">
        <v>5295</v>
      </c>
      <c r="J800" s="178" t="s">
        <v>2881</v>
      </c>
      <c r="K800" s="195"/>
      <c r="L800" s="195"/>
      <c r="M800" s="159"/>
      <c r="N800" s="168"/>
      <c r="O800" s="155" t="s">
        <v>5291</v>
      </c>
      <c r="P800" s="168"/>
      <c r="Q800" s="193" t="s">
        <v>5296</v>
      </c>
      <c r="R800" s="168"/>
      <c r="S800" s="168"/>
      <c r="T800" s="168"/>
      <c r="U800" s="155" t="s">
        <v>696</v>
      </c>
      <c r="V800" s="155" t="b">
        <v>0</v>
      </c>
      <c r="W800" s="179" t="s">
        <v>5297</v>
      </c>
      <c r="X800" s="168"/>
      <c r="Y800" s="173">
        <v>19836</v>
      </c>
      <c r="Z800" s="162" t="s">
        <v>3660</v>
      </c>
      <c r="AA800" s="163" t="str">
        <f t="shared" si="14"/>
        <v>https://shopeefood.vn/bo-suu-tap/a-milo-tutimi</v>
      </c>
      <c r="AB800" s="163" t="str">
        <f t="shared" si="15"/>
        <v>https://shopeefood.shopee.vn/bo-suu-tap/a-milo-tutimi</v>
      </c>
    </row>
    <row r="801" spans="1:28" ht="285">
      <c r="A801" s="151" t="s">
        <v>4192</v>
      </c>
      <c r="B801" s="152"/>
      <c r="C801" s="152" t="s">
        <v>717</v>
      </c>
      <c r="D801" s="152" t="s">
        <v>222</v>
      </c>
      <c r="E801" s="198" t="s">
        <v>818</v>
      </c>
      <c r="F801" s="155" t="s">
        <v>5298</v>
      </c>
      <c r="G801" s="217" t="str">
        <f t="shared" si="11"/>
        <v>[Alacarte CB]_Milo Dầm TUTIMI_May.Custom4</v>
      </c>
      <c r="H801" s="176" t="s">
        <v>5299</v>
      </c>
      <c r="I801" s="193" t="s">
        <v>5300</v>
      </c>
      <c r="J801" s="178" t="s">
        <v>2881</v>
      </c>
      <c r="K801" s="195"/>
      <c r="L801" s="195"/>
      <c r="M801" s="159"/>
      <c r="N801" s="168"/>
      <c r="O801" s="155" t="s">
        <v>5291</v>
      </c>
      <c r="P801" s="168"/>
      <c r="Q801" s="193" t="s">
        <v>5301</v>
      </c>
      <c r="R801" s="168"/>
      <c r="S801" s="177"/>
      <c r="T801" s="177"/>
      <c r="U801" s="155" t="s">
        <v>696</v>
      </c>
      <c r="V801" s="155" t="b">
        <v>0</v>
      </c>
      <c r="W801" s="179" t="s">
        <v>5293</v>
      </c>
      <c r="X801" s="168"/>
      <c r="Y801" s="173">
        <v>19749</v>
      </c>
      <c r="Z801" s="162" t="s">
        <v>3652</v>
      </c>
      <c r="AA801" s="163" t="str">
        <f t="shared" si="14"/>
        <v>https://shopeefood.vn/bo-suu-tap/a-tutimi-19k</v>
      </c>
      <c r="AB801" s="163" t="str">
        <f t="shared" si="15"/>
        <v>https://shopeefood.shopee.vn/bo-suu-tap/a-tutimi-19k</v>
      </c>
    </row>
    <row r="802" spans="1:28" ht="285">
      <c r="A802" s="151" t="s">
        <v>4192</v>
      </c>
      <c r="B802" s="152"/>
      <c r="C802" s="152" t="s">
        <v>717</v>
      </c>
      <c r="D802" s="152" t="s">
        <v>222</v>
      </c>
      <c r="E802" s="198" t="s">
        <v>818</v>
      </c>
      <c r="F802" s="155" t="s">
        <v>5270</v>
      </c>
      <c r="G802" s="217" t="str">
        <f t="shared" si="11"/>
        <v>[Alacarte CB]_Milo Dầm TUTIMI_May.Custom1</v>
      </c>
      <c r="H802" s="176" t="s">
        <v>5302</v>
      </c>
      <c r="I802" s="159" t="s">
        <v>5112</v>
      </c>
      <c r="J802" s="178" t="s">
        <v>2881</v>
      </c>
      <c r="K802" s="195"/>
      <c r="L802" s="195"/>
      <c r="M802" s="159"/>
      <c r="N802" s="168"/>
      <c r="O802" s="155" t="s">
        <v>5291</v>
      </c>
      <c r="P802" s="168"/>
      <c r="Q802" s="263" t="s">
        <v>5303</v>
      </c>
      <c r="R802" s="177"/>
      <c r="S802" s="177"/>
      <c r="T802" s="177"/>
      <c r="U802" s="155" t="s">
        <v>696</v>
      </c>
      <c r="V802" s="155" t="b">
        <v>0</v>
      </c>
      <c r="W802" s="179" t="s">
        <v>5297</v>
      </c>
      <c r="X802" s="168"/>
      <c r="Y802" s="173">
        <v>19795</v>
      </c>
      <c r="Z802" s="162" t="s">
        <v>3656</v>
      </c>
      <c r="AA802" s="163" t="str">
        <f t="shared" si="14"/>
        <v>https://shopeefood.vn/bo-suu-tap/a-tutimi-0d</v>
      </c>
      <c r="AB802" s="163" t="str">
        <f t="shared" si="15"/>
        <v>https://shopeefood.shopee.vn/bo-suu-tap/a-tutimi-0d</v>
      </c>
    </row>
    <row r="803" spans="1:28" ht="180">
      <c r="A803" s="151" t="s">
        <v>4192</v>
      </c>
      <c r="B803" s="152"/>
      <c r="C803" s="152" t="s">
        <v>717</v>
      </c>
      <c r="D803" s="152" t="s">
        <v>222</v>
      </c>
      <c r="E803" s="153" t="s">
        <v>787</v>
      </c>
      <c r="F803" s="155" t="s">
        <v>4990</v>
      </c>
      <c r="G803" s="217" t="str">
        <f t="shared" si="11"/>
        <v>[Alacarte CB]_Cafe Amazon_May.CB3</v>
      </c>
      <c r="H803" s="264" t="s">
        <v>5304</v>
      </c>
      <c r="I803" s="263" t="s">
        <v>5305</v>
      </c>
      <c r="J803" s="178" t="s">
        <v>790</v>
      </c>
      <c r="K803" s="159"/>
      <c r="L803" s="170" t="s">
        <v>5306</v>
      </c>
      <c r="M803" s="176" t="s">
        <v>5307</v>
      </c>
      <c r="N803" s="176" t="s">
        <v>5308</v>
      </c>
      <c r="O803" s="176" t="s">
        <v>5309</v>
      </c>
      <c r="P803" s="168"/>
      <c r="Q803" s="159" t="s">
        <v>5310</v>
      </c>
      <c r="R803" s="177"/>
      <c r="S803" s="177"/>
      <c r="T803" s="177"/>
      <c r="U803" s="155" t="s">
        <v>696</v>
      </c>
      <c r="V803" s="155" t="b">
        <v>0</v>
      </c>
      <c r="W803" s="179" t="s">
        <v>5311</v>
      </c>
      <c r="X803" s="168"/>
      <c r="Y803" s="173">
        <v>20197</v>
      </c>
      <c r="Z803" s="162" t="s">
        <v>5312</v>
      </c>
      <c r="AA803" s="163" t="str">
        <f t="shared" si="14"/>
        <v>https://shopeefood.vn/bo-suu-tap/a-amazon-cafe</v>
      </c>
      <c r="AB803" s="163" t="str">
        <f t="shared" si="15"/>
        <v>https://shopeefood.shopee.vn/bo-suu-tap/a-amazon-cafe</v>
      </c>
    </row>
    <row r="804" spans="1:28" ht="210">
      <c r="A804" s="151" t="s">
        <v>4192</v>
      </c>
      <c r="B804" s="152"/>
      <c r="C804" s="152" t="s">
        <v>685</v>
      </c>
      <c r="D804" s="152" t="s">
        <v>225</v>
      </c>
      <c r="E804" s="181" t="s">
        <v>1201</v>
      </c>
      <c r="F804" s="166" t="s">
        <v>4192</v>
      </c>
      <c r="G804" s="223" t="str">
        <f t="shared" si="11"/>
        <v>[PNS]_Pepsi Baseline_May</v>
      </c>
      <c r="H804" s="174" t="s">
        <v>5313</v>
      </c>
      <c r="I804" s="169" t="s">
        <v>5314</v>
      </c>
      <c r="J804" s="169"/>
      <c r="K804" s="209" t="s">
        <v>5315</v>
      </c>
      <c r="L804" s="162"/>
      <c r="M804" s="162"/>
      <c r="N804" s="169"/>
      <c r="O804" s="183"/>
      <c r="P804" s="169"/>
      <c r="Q804" s="196" t="s">
        <v>703</v>
      </c>
      <c r="R804" s="196" t="s">
        <v>703</v>
      </c>
      <c r="S804" s="196" t="s">
        <v>703</v>
      </c>
      <c r="T804" s="196" t="s">
        <v>703</v>
      </c>
      <c r="U804" s="155"/>
      <c r="V804" s="155" t="b">
        <v>0</v>
      </c>
      <c r="W804" s="179" t="s">
        <v>5316</v>
      </c>
      <c r="X804" s="168"/>
      <c r="Y804" s="173">
        <v>20092</v>
      </c>
      <c r="Z804" s="162" t="s">
        <v>5317</v>
      </c>
      <c r="AA804" s="163" t="str">
        <f t="shared" si="14"/>
        <v>https://shopeefood.vn/bo-suu-tap/Thang5-AnThaGa-pepsi-khao-bao-da</v>
      </c>
      <c r="AB804" s="163" t="str">
        <f t="shared" si="15"/>
        <v>https://shopeefood.shopee.vn/bo-suu-tap/Thang5-AnThaGa-pepsi-khao-bao-da</v>
      </c>
    </row>
    <row r="805" spans="1:28" ht="210">
      <c r="A805" s="151" t="s">
        <v>4192</v>
      </c>
      <c r="B805" s="152"/>
      <c r="C805" s="152" t="s">
        <v>685</v>
      </c>
      <c r="D805" s="152" t="s">
        <v>225</v>
      </c>
      <c r="E805" s="167" t="s">
        <v>5318</v>
      </c>
      <c r="F805" s="166" t="s">
        <v>4192</v>
      </c>
      <c r="G805" s="223" t="str">
        <f t="shared" si="11"/>
        <v>[PNS]_Pepsi FF31_May</v>
      </c>
      <c r="H805" s="175" t="s">
        <v>5319</v>
      </c>
      <c r="I805" s="181" t="s">
        <v>5320</v>
      </c>
      <c r="J805" s="169"/>
      <c r="K805" s="209" t="s">
        <v>5321</v>
      </c>
      <c r="L805" s="162"/>
      <c r="M805" s="162"/>
      <c r="N805" s="169"/>
      <c r="O805" s="183"/>
      <c r="P805" s="169"/>
      <c r="Q805" s="196" t="s">
        <v>703</v>
      </c>
      <c r="R805" s="196" t="s">
        <v>703</v>
      </c>
      <c r="S805" s="196" t="s">
        <v>703</v>
      </c>
      <c r="T805" s="196" t="s">
        <v>703</v>
      </c>
      <c r="U805" s="155"/>
      <c r="V805" s="155" t="b">
        <v>0</v>
      </c>
      <c r="W805" s="179" t="s">
        <v>5322</v>
      </c>
      <c r="X805" s="168"/>
      <c r="Y805" s="173">
        <v>20136</v>
      </c>
      <c r="Z805" s="162" t="s">
        <v>5323</v>
      </c>
      <c r="AA805" s="163" t="str">
        <f t="shared" si="14"/>
        <v>https://shopeefood.vn/bo-suu-tap/Deal25K-pepsi-deal-cuc-hoi</v>
      </c>
      <c r="AB805" s="163" t="str">
        <f t="shared" si="15"/>
        <v>https://shopeefood.shopee.vn/bo-suu-tap/Deal25K-pepsi-deal-cuc-hoi</v>
      </c>
    </row>
    <row r="806" spans="1:28" ht="90">
      <c r="A806" s="151" t="s">
        <v>4192</v>
      </c>
      <c r="B806" s="152"/>
      <c r="C806" s="152" t="s">
        <v>685</v>
      </c>
      <c r="D806" s="152" t="s">
        <v>225</v>
      </c>
      <c r="E806" s="167" t="s">
        <v>5324</v>
      </c>
      <c r="F806" s="166" t="s">
        <v>4192</v>
      </c>
      <c r="G806" s="223" t="str">
        <f t="shared" si="11"/>
        <v>[PNS]_Antibio Pro Esampling_May</v>
      </c>
      <c r="H806" s="175" t="s">
        <v>5325</v>
      </c>
      <c r="I806" s="181" t="s">
        <v>5326</v>
      </c>
      <c r="J806" s="169"/>
      <c r="K806" s="209" t="s">
        <v>5327</v>
      </c>
      <c r="L806" s="162"/>
      <c r="M806" s="162"/>
      <c r="N806" s="169"/>
      <c r="O806" s="183"/>
      <c r="P806" s="169"/>
      <c r="Q806" s="196" t="s">
        <v>703</v>
      </c>
      <c r="R806" s="196" t="s">
        <v>703</v>
      </c>
      <c r="S806" s="177"/>
      <c r="T806" s="177"/>
      <c r="U806" s="155"/>
      <c r="V806" s="155" t="b">
        <v>0</v>
      </c>
      <c r="W806" s="170" t="s">
        <v>5328</v>
      </c>
      <c r="X806" s="168"/>
      <c r="Y806" s="173">
        <v>20149</v>
      </c>
      <c r="Z806" s="162" t="s">
        <v>5329</v>
      </c>
      <c r="AA806" s="163" t="str">
        <f t="shared" si="14"/>
        <v>https://shopeefood.vn/bo-suu-tap/tang-ngay-02-goi-antibio-pro</v>
      </c>
      <c r="AB806" s="163" t="str">
        <f t="shared" si="15"/>
        <v>https://shopeefood.shopee.vn/bo-suu-tap/tang-ngay-02-goi-antibio-pro</v>
      </c>
    </row>
    <row r="807" spans="1:28" ht="120">
      <c r="A807" s="315" t="s">
        <v>4192</v>
      </c>
      <c r="B807" s="446"/>
      <c r="C807" s="296" t="s">
        <v>1236</v>
      </c>
      <c r="D807" s="316" t="s">
        <v>209</v>
      </c>
      <c r="E807" s="296" t="s">
        <v>372</v>
      </c>
      <c r="F807" s="466">
        <v>6.5</v>
      </c>
      <c r="G807" s="299" t="str">
        <f t="shared" si="11"/>
        <v>[VIP]_Phúc Long Coffee &amp; Tea_6.5</v>
      </c>
      <c r="H807" s="319" t="s">
        <v>5330</v>
      </c>
      <c r="I807" s="503">
        <v>45813</v>
      </c>
      <c r="J807" s="209" t="s">
        <v>3782</v>
      </c>
      <c r="K807" s="301"/>
      <c r="L807" s="301"/>
      <c r="M807" s="301"/>
      <c r="N807" s="423"/>
      <c r="O807" s="300"/>
      <c r="P807" s="423"/>
      <c r="Q807" s="300"/>
      <c r="R807" s="221"/>
      <c r="S807" s="221"/>
      <c r="T807" s="221"/>
      <c r="U807" s="357"/>
      <c r="V807" s="357" t="b">
        <v>0</v>
      </c>
      <c r="W807" s="172" t="s">
        <v>5331</v>
      </c>
      <c r="X807" s="197"/>
      <c r="Y807" s="425">
        <v>20080</v>
      </c>
      <c r="Z807" s="301" t="s">
        <v>5332</v>
      </c>
      <c r="AA807" s="163" t="str">
        <f t="shared" si="14"/>
        <v>https://shopeefood.vn/bo-suu-tap/v-phuclong-combo</v>
      </c>
      <c r="AB807" s="163" t="str">
        <f t="shared" si="15"/>
        <v>https://shopeefood.shopee.vn/bo-suu-tap/v-phuclong-combo</v>
      </c>
    </row>
    <row r="808" spans="1:28" ht="90">
      <c r="A808" s="315" t="s">
        <v>4192</v>
      </c>
      <c r="B808" s="446"/>
      <c r="C808" s="296" t="s">
        <v>1236</v>
      </c>
      <c r="D808" s="373" t="s">
        <v>201</v>
      </c>
      <c r="E808" s="296" t="s">
        <v>372</v>
      </c>
      <c r="F808" s="298" t="s">
        <v>5333</v>
      </c>
      <c r="G808" s="299" t="str">
        <f t="shared" si="11"/>
        <v>[SJBP]_Phúc Long Coffee &amp; Tea_M2T1-May</v>
      </c>
      <c r="H808" s="319" t="s">
        <v>5334</v>
      </c>
      <c r="I808" s="300" t="s">
        <v>5335</v>
      </c>
      <c r="J808" s="209" t="s">
        <v>3782</v>
      </c>
      <c r="K808" s="301"/>
      <c r="L808" s="301"/>
      <c r="M808" s="301"/>
      <c r="N808" s="423"/>
      <c r="O808" s="300"/>
      <c r="P808" s="423"/>
      <c r="Q808" s="300"/>
      <c r="R808" s="221"/>
      <c r="S808" s="221"/>
      <c r="T808" s="221"/>
      <c r="U808" s="357"/>
      <c r="V808" s="357" t="b">
        <v>0</v>
      </c>
      <c r="W808" s="172" t="s">
        <v>5336</v>
      </c>
      <c r="X808" s="197"/>
      <c r="Y808" s="425">
        <v>19994</v>
      </c>
      <c r="Z808" s="301" t="s">
        <v>5337</v>
      </c>
      <c r="AA808" s="163" t="str">
        <f t="shared" si="14"/>
        <v>https://shopeefood.vn/bo-suu-tap/sj-phuclong-m2t1</v>
      </c>
      <c r="AB808" s="163" t="str">
        <f t="shared" si="15"/>
        <v>https://shopeefood.shopee.vn/bo-suu-tap/sj-phuclong-m2t1</v>
      </c>
    </row>
    <row r="809" spans="1:28" ht="135">
      <c r="A809" s="315" t="s">
        <v>4192</v>
      </c>
      <c r="B809" s="446"/>
      <c r="C809" s="296" t="s">
        <v>1236</v>
      </c>
      <c r="D809" s="373" t="s">
        <v>201</v>
      </c>
      <c r="E809" s="296" t="s">
        <v>372</v>
      </c>
      <c r="F809" s="298" t="s">
        <v>5338</v>
      </c>
      <c r="G809" s="299" t="str">
        <f t="shared" si="11"/>
        <v>[SJBP]_Phúc Long Coffee &amp; Tea_10k - May</v>
      </c>
      <c r="H809" s="319" t="s">
        <v>5339</v>
      </c>
      <c r="I809" s="300" t="s">
        <v>5340</v>
      </c>
      <c r="J809" s="209" t="s">
        <v>3782</v>
      </c>
      <c r="K809" s="301"/>
      <c r="L809" s="301"/>
      <c r="M809" s="301"/>
      <c r="N809" s="423"/>
      <c r="O809" s="300"/>
      <c r="P809" s="423"/>
      <c r="Q809" s="300"/>
      <c r="R809" s="221"/>
      <c r="S809" s="221"/>
      <c r="T809" s="221"/>
      <c r="U809" s="357"/>
      <c r="V809" s="357" t="b">
        <v>0</v>
      </c>
      <c r="W809" s="172" t="s">
        <v>5341</v>
      </c>
      <c r="X809" s="197"/>
      <c r="Y809" s="425">
        <v>19995</v>
      </c>
      <c r="Z809" s="301" t="s">
        <v>5342</v>
      </c>
      <c r="AA809" s="163" t="str">
        <f t="shared" si="14"/>
        <v>https://shopeefood.vn/bo-suu-tap/sj-phuclong-t5</v>
      </c>
      <c r="AB809" s="163" t="str">
        <f t="shared" si="15"/>
        <v>https://shopeefood.shopee.vn/bo-suu-tap/sj-phuclong-t5</v>
      </c>
    </row>
    <row r="810" spans="1:28" ht="90">
      <c r="A810" s="315" t="s">
        <v>4192</v>
      </c>
      <c r="B810" s="446"/>
      <c r="C810" s="296" t="s">
        <v>1236</v>
      </c>
      <c r="D810" s="373" t="s">
        <v>201</v>
      </c>
      <c r="E810" s="296" t="s">
        <v>372</v>
      </c>
      <c r="F810" s="298" t="s">
        <v>5343</v>
      </c>
      <c r="G810" s="299" t="str">
        <f t="shared" si="11"/>
        <v>[SJBP]_Phúc Long Coffee &amp; Tea_Combo 119k_May</v>
      </c>
      <c r="H810" s="319" t="s">
        <v>5344</v>
      </c>
      <c r="I810" s="300" t="s">
        <v>5345</v>
      </c>
      <c r="J810" s="209" t="s">
        <v>3782</v>
      </c>
      <c r="K810" s="301"/>
      <c r="L810" s="301"/>
      <c r="M810" s="301"/>
      <c r="N810" s="423"/>
      <c r="O810" s="300"/>
      <c r="P810" s="423"/>
      <c r="Q810" s="300"/>
      <c r="R810" s="221"/>
      <c r="S810" s="221"/>
      <c r="T810" s="221"/>
      <c r="U810" s="357"/>
      <c r="V810" s="357" t="b">
        <v>0</v>
      </c>
      <c r="W810" s="172" t="s">
        <v>5346</v>
      </c>
      <c r="X810" s="197"/>
      <c r="Y810" s="425">
        <v>19996</v>
      </c>
      <c r="Z810" s="301" t="s">
        <v>5347</v>
      </c>
      <c r="AA810" s="163" t="str">
        <f t="shared" si="14"/>
        <v>https://shopeefood.vn/bo-suu-tap/sj-phuclong-combo</v>
      </c>
      <c r="AB810" s="163" t="str">
        <f t="shared" si="15"/>
        <v>https://shopeefood.shopee.vn/bo-suu-tap/sj-phuclong-combo</v>
      </c>
    </row>
    <row r="811" spans="1:28" ht="75">
      <c r="A811" s="315" t="s">
        <v>4192</v>
      </c>
      <c r="B811" s="446"/>
      <c r="C811" s="296" t="s">
        <v>1236</v>
      </c>
      <c r="D811" s="373" t="s">
        <v>201</v>
      </c>
      <c r="E811" s="296" t="s">
        <v>372</v>
      </c>
      <c r="F811" s="374" t="s">
        <v>174</v>
      </c>
      <c r="G811" s="299" t="str">
        <f t="shared" si="11"/>
        <v>[SJBP]_Phúc Long Coffee &amp; Tea_BAU</v>
      </c>
      <c r="H811" s="319" t="s">
        <v>5348</v>
      </c>
      <c r="I811" s="300" t="s">
        <v>5349</v>
      </c>
      <c r="J811" s="209" t="s">
        <v>3782</v>
      </c>
      <c r="K811" s="301"/>
      <c r="L811" s="301"/>
      <c r="M811" s="301"/>
      <c r="N811" s="423"/>
      <c r="O811" s="300"/>
      <c r="P811" s="423"/>
      <c r="Q811" s="300"/>
      <c r="R811" s="221"/>
      <c r="S811" s="221"/>
      <c r="T811" s="221"/>
      <c r="U811" s="357"/>
      <c r="V811" s="357" t="b">
        <v>0</v>
      </c>
      <c r="W811" s="172" t="s">
        <v>4745</v>
      </c>
      <c r="X811" s="197"/>
      <c r="Y811" s="425">
        <v>19982</v>
      </c>
      <c r="Z811" s="301" t="s">
        <v>5350</v>
      </c>
      <c r="AA811" s="163" t="str">
        <f t="shared" si="14"/>
        <v>https://shopeefood.vn/bo-suu-tap/sj-phuc-long-100</v>
      </c>
      <c r="AB811" s="163" t="str">
        <f t="shared" si="15"/>
        <v>https://shopeefood.shopee.vn/bo-suu-tap/sj-phuc-long-100</v>
      </c>
    </row>
    <row r="812" spans="1:28" ht="135">
      <c r="A812" s="151" t="s">
        <v>4192</v>
      </c>
      <c r="B812" s="152"/>
      <c r="C812" s="152" t="s">
        <v>717</v>
      </c>
      <c r="D812" s="155" t="s">
        <v>222</v>
      </c>
      <c r="E812" s="162" t="s">
        <v>1054</v>
      </c>
      <c r="F812" s="155" t="s">
        <v>5236</v>
      </c>
      <c r="G812" s="299" t="str">
        <f t="shared" si="11"/>
        <v>[Alacarte CB]_Kem Bơ - Trái Cây Tô &amp; Ăn Vặt_May.cb1</v>
      </c>
      <c r="H812" s="193" t="s">
        <v>5351</v>
      </c>
      <c r="I812" s="162" t="s">
        <v>5352</v>
      </c>
      <c r="J812" s="209" t="s">
        <v>1056</v>
      </c>
      <c r="K812" s="162"/>
      <c r="L812" s="184" t="s">
        <v>5353</v>
      </c>
      <c r="M812" s="183" t="s">
        <v>5354</v>
      </c>
      <c r="N812" s="183" t="s">
        <v>5355</v>
      </c>
      <c r="O812" s="162"/>
      <c r="P812" s="169"/>
      <c r="Q812" s="162" t="s">
        <v>5356</v>
      </c>
      <c r="R812" s="177"/>
      <c r="S812" s="177"/>
      <c r="T812" s="177"/>
      <c r="U812" s="155" t="s">
        <v>696</v>
      </c>
      <c r="V812" s="155" t="b">
        <v>0</v>
      </c>
      <c r="W812" s="179" t="s">
        <v>5357</v>
      </c>
      <c r="X812" s="168"/>
      <c r="Y812" s="173">
        <v>19821</v>
      </c>
      <c r="Z812" s="162" t="s">
        <v>3921</v>
      </c>
      <c r="AA812" s="163" t="str">
        <f t="shared" si="14"/>
        <v>https://shopeefood.vn/bo-suu-tap/a-kembo-251</v>
      </c>
      <c r="AB812" s="163" t="str">
        <f t="shared" si="15"/>
        <v>https://shopeefood.shopee.vn/bo-suu-tap/a-kembo-251</v>
      </c>
    </row>
    <row r="813" spans="1:28" ht="165">
      <c r="A813" s="151" t="s">
        <v>4192</v>
      </c>
      <c r="B813" s="152"/>
      <c r="C813" s="152" t="s">
        <v>717</v>
      </c>
      <c r="D813" s="155" t="s">
        <v>222</v>
      </c>
      <c r="E813" s="162" t="s">
        <v>1054</v>
      </c>
      <c r="F813" s="155" t="s">
        <v>5358</v>
      </c>
      <c r="G813" s="299" t="str">
        <f t="shared" si="11"/>
        <v>[Alacarte CB]_Kem Bơ - Trái Cây Tô &amp; Ăn Vặt_May.cb3</v>
      </c>
      <c r="H813" s="193" t="s">
        <v>5359</v>
      </c>
      <c r="I813" s="183" t="s">
        <v>5360</v>
      </c>
      <c r="J813" s="209" t="s">
        <v>1056</v>
      </c>
      <c r="K813" s="162"/>
      <c r="L813" s="162"/>
      <c r="M813" s="162"/>
      <c r="N813" s="162"/>
      <c r="O813" s="183" t="s">
        <v>5361</v>
      </c>
      <c r="P813" s="169"/>
      <c r="Q813" s="183" t="s">
        <v>5362</v>
      </c>
      <c r="R813" s="177"/>
      <c r="S813" s="177"/>
      <c r="T813" s="177"/>
      <c r="U813" s="155" t="s">
        <v>696</v>
      </c>
      <c r="V813" s="155" t="b">
        <v>0</v>
      </c>
      <c r="W813" s="179" t="s">
        <v>5363</v>
      </c>
      <c r="X813" s="168"/>
      <c r="Y813" s="173">
        <v>19504</v>
      </c>
      <c r="Z813" s="162" t="s">
        <v>3204</v>
      </c>
      <c r="AA813" s="163" t="str">
        <f t="shared" si="14"/>
        <v>https://shopeefood.vn/bo-suu-tap/a-kem-bo---trai-cay-to--an-vat</v>
      </c>
      <c r="AB813" s="163" t="str">
        <f t="shared" si="15"/>
        <v>https://shopeefood.shopee.vn/bo-suu-tap/a-kem-bo---trai-cay-to--an-vat</v>
      </c>
    </row>
    <row r="814" spans="1:28" ht="120">
      <c r="A814" s="151" t="s">
        <v>4192</v>
      </c>
      <c r="B814" s="152"/>
      <c r="C814" s="152" t="s">
        <v>717</v>
      </c>
      <c r="D814" s="155" t="s">
        <v>222</v>
      </c>
      <c r="E814" s="153" t="s">
        <v>248</v>
      </c>
      <c r="F814" s="155" t="s">
        <v>5364</v>
      </c>
      <c r="G814" s="217" t="str">
        <f t="shared" si="11"/>
        <v>[Alacarte CB]_Bún Đậu Homemade_May.CB7</v>
      </c>
      <c r="H814" s="176" t="s">
        <v>5365</v>
      </c>
      <c r="I814" s="193" t="s">
        <v>5366</v>
      </c>
      <c r="J814" s="178" t="s">
        <v>3395</v>
      </c>
      <c r="K814" s="159"/>
      <c r="L814" s="159"/>
      <c r="M814" s="159"/>
      <c r="N814" s="168"/>
      <c r="O814" s="155" t="s">
        <v>3043</v>
      </c>
      <c r="P814" s="168"/>
      <c r="Q814" s="193" t="s">
        <v>5367</v>
      </c>
      <c r="R814" s="177"/>
      <c r="S814" s="177"/>
      <c r="T814" s="177"/>
      <c r="U814" s="155" t="s">
        <v>696</v>
      </c>
      <c r="V814" s="155" t="b">
        <v>0</v>
      </c>
      <c r="W814" s="179" t="s">
        <v>5368</v>
      </c>
      <c r="X814" s="168"/>
      <c r="Y814" s="173">
        <v>20081</v>
      </c>
      <c r="Z814" s="162" t="s">
        <v>5369</v>
      </c>
      <c r="AA814" s="163" t="str">
        <f t="shared" si="14"/>
        <v>https://shopeefood.vn/bo-suu-tap/a-dau-homemade-24</v>
      </c>
      <c r="AB814" s="163" t="str">
        <f t="shared" si="15"/>
        <v>https://shopeefood.shopee.vn/bo-suu-tap/a-dau-homemade-24</v>
      </c>
    </row>
    <row r="815" spans="1:28" ht="105">
      <c r="A815" s="151" t="s">
        <v>4192</v>
      </c>
      <c r="B815" s="152"/>
      <c r="C815" s="152" t="s">
        <v>717</v>
      </c>
      <c r="D815" s="155" t="s">
        <v>222</v>
      </c>
      <c r="E815" s="153" t="s">
        <v>248</v>
      </c>
      <c r="F815" s="155" t="s">
        <v>5085</v>
      </c>
      <c r="G815" s="217" t="str">
        <f t="shared" si="11"/>
        <v>[Alacarte CB]_Bún Đậu Homemade_May.CB8</v>
      </c>
      <c r="H815" s="193" t="s">
        <v>5370</v>
      </c>
      <c r="I815" s="193" t="s">
        <v>5371</v>
      </c>
      <c r="J815" s="178" t="s">
        <v>3395</v>
      </c>
      <c r="K815" s="159"/>
      <c r="L815" s="159"/>
      <c r="M815" s="159"/>
      <c r="N815" s="168"/>
      <c r="O815" s="155" t="s">
        <v>3043</v>
      </c>
      <c r="P815" s="168"/>
      <c r="Q815" s="193" t="s">
        <v>5372</v>
      </c>
      <c r="R815" s="177"/>
      <c r="S815" s="177"/>
      <c r="T815" s="177"/>
      <c r="U815" s="155" t="s">
        <v>696</v>
      </c>
      <c r="V815" s="155" t="b">
        <v>0</v>
      </c>
      <c r="W815" s="179" t="s">
        <v>5368</v>
      </c>
      <c r="X815" s="168"/>
      <c r="Y815" s="173">
        <v>20190</v>
      </c>
      <c r="Z815" s="162" t="s">
        <v>5373</v>
      </c>
      <c r="AA815" s="163" t="str">
        <f t="shared" si="14"/>
        <v>https://shopeefood.vn/bo-suu-tap/a-dauhomemade-50</v>
      </c>
      <c r="AB815" s="163" t="str">
        <f t="shared" si="15"/>
        <v>https://shopeefood.shopee.vn/bo-suu-tap/a-dauhomemade-50</v>
      </c>
    </row>
    <row r="816" spans="1:28" ht="90">
      <c r="A816" s="151" t="s">
        <v>4192</v>
      </c>
      <c r="B816" s="152"/>
      <c r="C816" s="152" t="s">
        <v>717</v>
      </c>
      <c r="D816" s="155" t="s">
        <v>213</v>
      </c>
      <c r="E816" s="153" t="s">
        <v>1097</v>
      </c>
      <c r="F816" s="155" t="s">
        <v>4192</v>
      </c>
      <c r="G816" s="217" t="str">
        <f t="shared" si="11"/>
        <v>[Win 2]_Trà Sữa Sunday Basic_May</v>
      </c>
      <c r="H816" s="155" t="s">
        <v>5374</v>
      </c>
      <c r="I816" s="159" t="s">
        <v>5375</v>
      </c>
      <c r="J816" s="178" t="s">
        <v>1100</v>
      </c>
      <c r="K816" s="157"/>
      <c r="L816" s="157"/>
      <c r="M816" s="159"/>
      <c r="N816" s="168"/>
      <c r="O816" s="155" t="s">
        <v>723</v>
      </c>
      <c r="P816" s="168"/>
      <c r="Q816" s="193" t="s">
        <v>5376</v>
      </c>
      <c r="R816" s="177"/>
      <c r="S816" s="177"/>
      <c r="T816" s="177"/>
      <c r="U816" s="155" t="s">
        <v>725</v>
      </c>
      <c r="V816" s="155" t="b">
        <v>0</v>
      </c>
      <c r="W816" s="170" t="s">
        <v>1514</v>
      </c>
      <c r="X816" s="168"/>
      <c r="Y816" s="173">
        <v>19357</v>
      </c>
      <c r="Z816" s="162" t="s">
        <v>3304</v>
      </c>
      <c r="AA816" s="163" t="str">
        <f t="shared" si="14"/>
        <v>https://shopeefood.vn/bo-suu-tap/w2-tra-sua-sunday-basic</v>
      </c>
      <c r="AB816" s="163" t="str">
        <f t="shared" si="15"/>
        <v>https://shopeefood.shopee.vn/bo-suu-tap/w2-tra-sua-sunday-basic</v>
      </c>
    </row>
    <row r="817" spans="1:28" ht="180">
      <c r="A817" s="151" t="s">
        <v>4192</v>
      </c>
      <c r="B817" s="152"/>
      <c r="C817" s="152" t="s">
        <v>717</v>
      </c>
      <c r="D817" s="155" t="s">
        <v>211</v>
      </c>
      <c r="E817" s="153" t="s">
        <v>379</v>
      </c>
      <c r="F817" s="155" t="s">
        <v>4192</v>
      </c>
      <c r="G817" s="217" t="str">
        <f t="shared" si="11"/>
        <v>[Win 1]_Rau Má Mix_May</v>
      </c>
      <c r="H817" s="176" t="s">
        <v>5377</v>
      </c>
      <c r="I817" s="193" t="s">
        <v>5378</v>
      </c>
      <c r="J817" s="179" t="s">
        <v>5379</v>
      </c>
      <c r="K817" s="159"/>
      <c r="L817" s="179" t="s">
        <v>5380</v>
      </c>
      <c r="M817" s="176" t="s">
        <v>5381</v>
      </c>
      <c r="N817" s="176" t="s">
        <v>5382</v>
      </c>
      <c r="O817" s="155" t="s">
        <v>5383</v>
      </c>
      <c r="P817" s="168"/>
      <c r="Q817" s="176" t="s">
        <v>5384</v>
      </c>
      <c r="R817" s="168"/>
      <c r="S817" s="168"/>
      <c r="T817" s="177"/>
      <c r="U817" s="155" t="s">
        <v>696</v>
      </c>
      <c r="V817" s="155" t="b">
        <v>0</v>
      </c>
      <c r="W817" s="179" t="s">
        <v>5385</v>
      </c>
      <c r="X817" s="168"/>
      <c r="Y817" s="173">
        <v>19566</v>
      </c>
      <c r="Z817" s="162" t="s">
        <v>2755</v>
      </c>
      <c r="AA817" s="163" t="str">
        <f t="shared" si="14"/>
        <v>https://shopeefood.vn/bo-suu-tap/w1-rau-ma-mix</v>
      </c>
      <c r="AB817" s="163" t="str">
        <f t="shared" si="15"/>
        <v>https://shopeefood.shopee.vn/bo-suu-tap/w1-rau-ma-mix</v>
      </c>
    </row>
    <row r="818" spans="1:28" ht="120">
      <c r="A818" s="151" t="s">
        <v>4192</v>
      </c>
      <c r="B818" s="152"/>
      <c r="C818" s="152" t="s">
        <v>706</v>
      </c>
      <c r="D818" s="155" t="s">
        <v>215</v>
      </c>
      <c r="E818" s="191" t="s">
        <v>5386</v>
      </c>
      <c r="F818" s="155" t="s">
        <v>4192</v>
      </c>
      <c r="G818" s="217" t="str">
        <f t="shared" si="11"/>
        <v>[Win 3]_Cơm Tấm Sườn Ba Son HN_May</v>
      </c>
      <c r="H818" s="193" t="s">
        <v>5387</v>
      </c>
      <c r="I818" s="159" t="s">
        <v>4808</v>
      </c>
      <c r="J818" s="178" t="s">
        <v>5388</v>
      </c>
      <c r="K818" s="159"/>
      <c r="L818" s="157" t="s">
        <v>5389</v>
      </c>
      <c r="M818" s="159"/>
      <c r="N818" s="168"/>
      <c r="O818" s="155" t="s">
        <v>5390</v>
      </c>
      <c r="P818" s="168"/>
      <c r="Q818" s="159"/>
      <c r="R818" s="168" t="s">
        <v>5391</v>
      </c>
      <c r="S818" s="177"/>
      <c r="T818" s="177"/>
      <c r="U818" s="155" t="s">
        <v>696</v>
      </c>
      <c r="V818" s="155" t="b">
        <v>0</v>
      </c>
      <c r="W818" s="179" t="s">
        <v>5392</v>
      </c>
      <c r="X818" s="168"/>
      <c r="Y818" s="173">
        <v>20131</v>
      </c>
      <c r="Z818" s="162" t="s">
        <v>5393</v>
      </c>
      <c r="AA818" s="163" t="str">
        <f t="shared" si="14"/>
        <v>https://shopeefood.vn/bo-suu-tap/w3-com-ba-son</v>
      </c>
      <c r="AB818" s="163" t="str">
        <f t="shared" si="15"/>
        <v>https://shopeefood.shopee.vn/bo-suu-tap/w3-com-ba-son</v>
      </c>
    </row>
    <row r="819" spans="1:28" ht="120">
      <c r="A819" s="151" t="s">
        <v>4192</v>
      </c>
      <c r="B819" s="152"/>
      <c r="C819" s="152" t="s">
        <v>706</v>
      </c>
      <c r="D819" s="155" t="s">
        <v>215</v>
      </c>
      <c r="E819" s="191" t="s">
        <v>5394</v>
      </c>
      <c r="F819" s="155" t="s">
        <v>4192</v>
      </c>
      <c r="G819" s="217" t="str">
        <f t="shared" si="11"/>
        <v>[Win 3]_Cơm Gà Phố Hội HN_May</v>
      </c>
      <c r="H819" s="176" t="s">
        <v>5395</v>
      </c>
      <c r="I819" s="159" t="s">
        <v>5396</v>
      </c>
      <c r="J819" s="178" t="s">
        <v>5397</v>
      </c>
      <c r="K819" s="159"/>
      <c r="L819" s="157" t="s">
        <v>5398</v>
      </c>
      <c r="M819" s="159"/>
      <c r="N819" s="168"/>
      <c r="O819" s="155" t="s">
        <v>5390</v>
      </c>
      <c r="P819" s="168"/>
      <c r="Q819" s="159"/>
      <c r="R819" s="168" t="s">
        <v>5399</v>
      </c>
      <c r="S819" s="177"/>
      <c r="T819" s="177"/>
      <c r="U819" s="155" t="s">
        <v>696</v>
      </c>
      <c r="V819" s="155" t="b">
        <v>0</v>
      </c>
      <c r="W819" s="179" t="s">
        <v>5400</v>
      </c>
      <c r="X819" s="168"/>
      <c r="Y819" s="173">
        <v>20166</v>
      </c>
      <c r="Z819" s="162" t="s">
        <v>5401</v>
      </c>
      <c r="AA819" s="163" t="str">
        <f t="shared" si="14"/>
        <v>https://shopeefood.vn/bo-suu-tap/w3-ga-pho-hoi</v>
      </c>
      <c r="AB819" s="163" t="str">
        <f t="shared" si="15"/>
        <v>https://shopeefood.shopee.vn/bo-suu-tap/w3-ga-pho-hoi</v>
      </c>
    </row>
    <row r="820" spans="1:28" ht="240">
      <c r="A820" s="151" t="s">
        <v>4192</v>
      </c>
      <c r="B820" s="152"/>
      <c r="C820" s="152" t="s">
        <v>717</v>
      </c>
      <c r="D820" s="155" t="s">
        <v>217</v>
      </c>
      <c r="E820" s="153" t="s">
        <v>881</v>
      </c>
      <c r="F820" s="155" t="s">
        <v>4192</v>
      </c>
      <c r="G820" s="217" t="str">
        <f t="shared" si="11"/>
        <v>[Win 4]_Trà Sữa &amp; Chè Khúc Bạch AZ_May</v>
      </c>
      <c r="H820" s="176" t="s">
        <v>5402</v>
      </c>
      <c r="I820" s="159" t="s">
        <v>5403</v>
      </c>
      <c r="J820" s="178" t="s">
        <v>884</v>
      </c>
      <c r="K820" s="159"/>
      <c r="L820" s="185"/>
      <c r="M820" s="159"/>
      <c r="N820" s="168"/>
      <c r="O820" s="171" t="s">
        <v>5404</v>
      </c>
      <c r="P820" s="168"/>
      <c r="Q820" s="176" t="s">
        <v>5405</v>
      </c>
      <c r="R820" s="177"/>
      <c r="S820" s="177"/>
      <c r="T820" s="177"/>
      <c r="U820" s="155" t="s">
        <v>696</v>
      </c>
      <c r="V820" s="155" t="b">
        <v>0</v>
      </c>
      <c r="W820" s="179" t="s">
        <v>5406</v>
      </c>
      <c r="X820" s="168"/>
      <c r="Y820" s="173">
        <v>20082</v>
      </c>
      <c r="Z820" s="162" t="s">
        <v>5407</v>
      </c>
      <c r="AA820" s="163" t="str">
        <f t="shared" si="14"/>
        <v>https://shopeefood.vn/bo-suu-tap/w4-az-5k</v>
      </c>
      <c r="AB820" s="163" t="str">
        <f t="shared" si="15"/>
        <v>https://shopeefood.shopee.vn/bo-suu-tap/w4-az-5k</v>
      </c>
    </row>
    <row r="821" spans="1:28" ht="180">
      <c r="A821" s="151" t="s">
        <v>4192</v>
      </c>
      <c r="B821" s="152"/>
      <c r="C821" s="152" t="s">
        <v>717</v>
      </c>
      <c r="D821" s="155" t="s">
        <v>222</v>
      </c>
      <c r="E821" s="153" t="s">
        <v>744</v>
      </c>
      <c r="F821" s="155" t="s">
        <v>4990</v>
      </c>
      <c r="G821" s="217" t="str">
        <f t="shared" si="11"/>
        <v>[Alacarte CB]_Bún chả Hà nội 1982_May.CB3</v>
      </c>
      <c r="H821" s="183" t="s">
        <v>5408</v>
      </c>
      <c r="I821" s="159" t="s">
        <v>5409</v>
      </c>
      <c r="J821" s="178" t="s">
        <v>747</v>
      </c>
      <c r="K821" s="159"/>
      <c r="L821" s="157" t="s">
        <v>748</v>
      </c>
      <c r="M821" s="159"/>
      <c r="N821" s="168"/>
      <c r="O821" s="176" t="s">
        <v>5410</v>
      </c>
      <c r="P821" s="168"/>
      <c r="Q821" s="159" t="s">
        <v>5411</v>
      </c>
      <c r="R821" s="168"/>
      <c r="S821" s="177"/>
      <c r="T821" s="177"/>
      <c r="U821" s="155" t="s">
        <v>696</v>
      </c>
      <c r="V821" s="155" t="b">
        <v>0</v>
      </c>
      <c r="W821" s="179" t="s">
        <v>5412</v>
      </c>
      <c r="X821" s="168"/>
      <c r="Y821" s="173">
        <v>19517</v>
      </c>
      <c r="Z821" s="162" t="s">
        <v>2970</v>
      </c>
      <c r="AA821" s="163" t="str">
        <f t="shared" si="14"/>
        <v>https://shopeefood.vn/bo-suu-tap/a-bun-cha-ha-noi-1982</v>
      </c>
      <c r="AB821" s="163" t="str">
        <f t="shared" si="15"/>
        <v>https://shopeefood.shopee.vn/bo-suu-tap/a-bun-cha-ha-noi-1982</v>
      </c>
    </row>
    <row r="822" spans="1:28" ht="75">
      <c r="A822" s="151" t="s">
        <v>4192</v>
      </c>
      <c r="B822" s="152"/>
      <c r="C822" s="152" t="s">
        <v>717</v>
      </c>
      <c r="D822" s="155" t="s">
        <v>215</v>
      </c>
      <c r="E822" s="153" t="s">
        <v>3587</v>
      </c>
      <c r="F822" s="155" t="s">
        <v>4721</v>
      </c>
      <c r="G822" s="217" t="str">
        <f t="shared" si="11"/>
        <v xml:space="preserve">[Win 3]_Cái Lò Nướng_May </v>
      </c>
      <c r="H822" s="176" t="s">
        <v>5413</v>
      </c>
      <c r="I822" s="159" t="s">
        <v>5305</v>
      </c>
      <c r="J822" s="178" t="s">
        <v>3590</v>
      </c>
      <c r="K822" s="504"/>
      <c r="L822" s="157" t="s">
        <v>5414</v>
      </c>
      <c r="M822" s="176" t="s">
        <v>5415</v>
      </c>
      <c r="N822" s="176" t="s">
        <v>5416</v>
      </c>
      <c r="O822" s="504"/>
      <c r="P822" s="505"/>
      <c r="Q822" s="176" t="s">
        <v>5417</v>
      </c>
      <c r="R822" s="177"/>
      <c r="S822" s="177"/>
      <c r="T822" s="177"/>
      <c r="U822" s="155" t="s">
        <v>696</v>
      </c>
      <c r="V822" s="155" t="b">
        <v>0</v>
      </c>
      <c r="W822" s="179" t="s">
        <v>5418</v>
      </c>
      <c r="X822" s="168"/>
      <c r="Y822" s="173">
        <v>20198</v>
      </c>
      <c r="Z822" s="162" t="s">
        <v>5419</v>
      </c>
      <c r="AA822" s="163" t="str">
        <f t="shared" si="14"/>
        <v>https://shopeefood.vn/bo-suu-tap/w3-cai-lo-nuong</v>
      </c>
      <c r="AB822" s="163" t="str">
        <f t="shared" si="15"/>
        <v>https://shopeefood.shopee.vn/bo-suu-tap/w3-cai-lo-nuong</v>
      </c>
    </row>
    <row r="823" spans="1:28" ht="105">
      <c r="A823" s="151" t="s">
        <v>4192</v>
      </c>
      <c r="B823" s="152"/>
      <c r="C823" s="152" t="s">
        <v>717</v>
      </c>
      <c r="D823" s="152" t="s">
        <v>211</v>
      </c>
      <c r="E823" s="153" t="s">
        <v>3587</v>
      </c>
      <c r="F823" s="155" t="s">
        <v>4721</v>
      </c>
      <c r="G823" s="217" t="str">
        <f t="shared" si="11"/>
        <v xml:space="preserve">[Win 1]_Cái Lò Nướng_May </v>
      </c>
      <c r="H823" s="176" t="s">
        <v>5420</v>
      </c>
      <c r="I823" s="159" t="s">
        <v>5421</v>
      </c>
      <c r="J823" s="178" t="s">
        <v>3590</v>
      </c>
      <c r="K823" s="504"/>
      <c r="L823" s="504"/>
      <c r="M823" s="185"/>
      <c r="N823" s="505"/>
      <c r="O823" s="171" t="s">
        <v>5422</v>
      </c>
      <c r="P823" s="505"/>
      <c r="Q823" s="193" t="s">
        <v>5423</v>
      </c>
      <c r="R823" s="177"/>
      <c r="S823" s="177"/>
      <c r="T823" s="177"/>
      <c r="U823" s="155" t="s">
        <v>696</v>
      </c>
      <c r="V823" s="155" t="b">
        <v>0</v>
      </c>
      <c r="W823" s="179" t="s">
        <v>5424</v>
      </c>
      <c r="X823" s="168"/>
      <c r="Y823" s="173">
        <v>20091</v>
      </c>
      <c r="Z823" s="162" t="s">
        <v>5425</v>
      </c>
      <c r="AA823" s="163" t="str">
        <f t="shared" si="14"/>
        <v>https://shopeefood.vn/bo-suu-tap/w1-cai-lo-nuong-15</v>
      </c>
      <c r="AB823" s="163" t="str">
        <f t="shared" si="15"/>
        <v>https://shopeefood.shopee.vn/bo-suu-tap/w1-cai-lo-nuong-15</v>
      </c>
    </row>
    <row r="824" spans="1:28" ht="150">
      <c r="A824" s="151" t="s">
        <v>4192</v>
      </c>
      <c r="B824" s="152"/>
      <c r="C824" s="152" t="s">
        <v>685</v>
      </c>
      <c r="D824" s="155" t="s">
        <v>222</v>
      </c>
      <c r="E824" s="243" t="s">
        <v>2860</v>
      </c>
      <c r="F824" s="152" t="s">
        <v>5426</v>
      </c>
      <c r="G824" s="217" t="str">
        <f t="shared" si="11"/>
        <v>[Alacarte CB]_Coca-Cola Official Store_Co.op Food_May</v>
      </c>
      <c r="H824" s="176" t="s">
        <v>5427</v>
      </c>
      <c r="I824" s="155" t="s">
        <v>5428</v>
      </c>
      <c r="J824" s="248" t="s">
        <v>4213</v>
      </c>
      <c r="K824" s="159"/>
      <c r="L824" s="158"/>
      <c r="M824" s="158"/>
      <c r="N824" s="250"/>
      <c r="O824" s="171" t="s">
        <v>5429</v>
      </c>
      <c r="P824" s="250"/>
      <c r="Q824" s="176" t="s">
        <v>5430</v>
      </c>
      <c r="R824" s="250"/>
      <c r="S824" s="250"/>
      <c r="T824" s="250"/>
      <c r="U824" s="155" t="s">
        <v>696</v>
      </c>
      <c r="V824" s="155" t="b">
        <v>0</v>
      </c>
      <c r="W824" s="506" t="s">
        <v>5431</v>
      </c>
      <c r="X824" s="168"/>
      <c r="Y824" s="173">
        <v>20132</v>
      </c>
      <c r="Z824" s="162" t="s">
        <v>5432</v>
      </c>
      <c r="AA824" s="163" t="str">
        <f t="shared" si="14"/>
        <v>https://shopeefood.vn/bo-suu-tap/a-coca-cola</v>
      </c>
      <c r="AB824" s="163" t="str">
        <f t="shared" si="15"/>
        <v>https://shopeefood.shopee.vn/bo-suu-tap/a-coca-cola</v>
      </c>
    </row>
    <row r="825" spans="1:28" ht="60">
      <c r="A825" s="471" t="s">
        <v>4192</v>
      </c>
      <c r="B825" s="472"/>
      <c r="C825" s="472" t="s">
        <v>717</v>
      </c>
      <c r="D825" s="414" t="s">
        <v>222</v>
      </c>
      <c r="E825" s="496" t="s">
        <v>1097</v>
      </c>
      <c r="F825" s="414" t="s">
        <v>5103</v>
      </c>
      <c r="G825" s="254" t="str">
        <f t="shared" si="11"/>
        <v>[Alacarte CB]_Trà Sữa Sunday Basic_May.CB2</v>
      </c>
      <c r="H825" s="476" t="s">
        <v>5433</v>
      </c>
      <c r="I825" s="415" t="s">
        <v>5434</v>
      </c>
      <c r="J825" s="501" t="s">
        <v>1486</v>
      </c>
      <c r="K825" s="507"/>
      <c r="L825" s="507"/>
      <c r="M825" s="411"/>
      <c r="N825" s="412"/>
      <c r="O825" s="414" t="s">
        <v>1222</v>
      </c>
      <c r="P825" s="413"/>
      <c r="Q825" s="411"/>
      <c r="R825" s="413"/>
      <c r="S825" s="413"/>
      <c r="T825" s="416" t="s">
        <v>5435</v>
      </c>
      <c r="U825" s="414" t="s">
        <v>696</v>
      </c>
      <c r="V825" s="414" t="b">
        <v>0</v>
      </c>
      <c r="W825" s="501" t="s">
        <v>1514</v>
      </c>
      <c r="X825" s="413"/>
      <c r="Y825" s="480">
        <v>19575</v>
      </c>
      <c r="Z825" s="476" t="s">
        <v>3428</v>
      </c>
      <c r="AA825" s="163" t="str">
        <f t="shared" si="14"/>
        <v>https://shopeefood.vn/bo-suu-tap/a-ts-sunday-basic-50</v>
      </c>
      <c r="AB825" s="163" t="str">
        <f t="shared" si="15"/>
        <v>https://shopeefood.shopee.vn/bo-suu-tap/a-ts-sunday-basic-50</v>
      </c>
    </row>
    <row r="826" spans="1:28" ht="90">
      <c r="A826" s="471" t="s">
        <v>4192</v>
      </c>
      <c r="B826" s="152"/>
      <c r="C826" s="472" t="s">
        <v>717</v>
      </c>
      <c r="D826" s="414" t="s">
        <v>219</v>
      </c>
      <c r="E826" s="180" t="s">
        <v>848</v>
      </c>
      <c r="F826" s="155" t="s">
        <v>4721</v>
      </c>
      <c r="G826" s="254" t="str">
        <f t="shared" si="11"/>
        <v xml:space="preserve">[Alacarte]_Olong Châu_May </v>
      </c>
      <c r="H826" s="176" t="s">
        <v>5436</v>
      </c>
      <c r="I826" s="159" t="s">
        <v>5437</v>
      </c>
      <c r="J826" s="179" t="s">
        <v>5438</v>
      </c>
      <c r="K826" s="159"/>
      <c r="L826" s="170" t="s">
        <v>5439</v>
      </c>
      <c r="M826" s="176" t="s">
        <v>5440</v>
      </c>
      <c r="N826" s="176" t="s">
        <v>5441</v>
      </c>
      <c r="O826" s="159"/>
      <c r="P826" s="168"/>
      <c r="Q826" s="159" t="s">
        <v>5442</v>
      </c>
      <c r="R826" s="177"/>
      <c r="S826" s="177"/>
      <c r="T826" s="177"/>
      <c r="U826" s="155" t="s">
        <v>696</v>
      </c>
      <c r="V826" s="155" t="b">
        <v>0</v>
      </c>
      <c r="W826" s="179" t="s">
        <v>5443</v>
      </c>
      <c r="X826" s="168"/>
      <c r="Y826" s="173">
        <v>20204</v>
      </c>
      <c r="Z826" s="162" t="s">
        <v>5444</v>
      </c>
      <c r="AA826" s="163" t="str">
        <f t="shared" si="14"/>
        <v>https://shopeefood.vn/bo-suu-tap/a-olong-chau-1t1</v>
      </c>
      <c r="AB826" s="163" t="str">
        <f t="shared" si="15"/>
        <v>https://shopeefood.shopee.vn/bo-suu-tap/a-olong-chau-1t1</v>
      </c>
    </row>
    <row r="827" spans="1:28" ht="120">
      <c r="A827" s="151" t="s">
        <v>4192</v>
      </c>
      <c r="B827" s="152"/>
      <c r="C827" s="152" t="s">
        <v>706</v>
      </c>
      <c r="D827" s="414" t="s">
        <v>225</v>
      </c>
      <c r="E827" s="175" t="s">
        <v>1155</v>
      </c>
      <c r="F827" s="256" t="s">
        <v>5445</v>
      </c>
      <c r="G827" s="217" t="str">
        <f t="shared" si="11"/>
        <v>[PNS]_BIDV_May.DEBIT</v>
      </c>
      <c r="H827" s="175" t="s">
        <v>5446</v>
      </c>
      <c r="I827" s="229" t="s">
        <v>5447</v>
      </c>
      <c r="J827" s="169"/>
      <c r="K827" s="162"/>
      <c r="L827" s="162"/>
      <c r="M827" s="162"/>
      <c r="N827" s="169"/>
      <c r="O827" s="162"/>
      <c r="P827" s="169"/>
      <c r="Q827" s="167" t="s">
        <v>5448</v>
      </c>
      <c r="R827" s="165" t="s">
        <v>5448</v>
      </c>
      <c r="S827" s="165" t="s">
        <v>5448</v>
      </c>
      <c r="T827" s="165" t="s">
        <v>5448</v>
      </c>
      <c r="U827" s="155"/>
      <c r="V827" s="155" t="b">
        <v>0</v>
      </c>
      <c r="W827" s="508" t="s">
        <v>3183</v>
      </c>
      <c r="X827" s="226" t="s">
        <v>5449</v>
      </c>
      <c r="Y827" s="173">
        <v>0</v>
      </c>
      <c r="Z827" s="169"/>
      <c r="AA827" s="163" t="str">
        <f t="shared" si="14"/>
        <v>https://shopeefood.vn/bo-suu-tap/</v>
      </c>
      <c r="AB827" s="163" t="str">
        <f t="shared" si="15"/>
        <v>https://shopeefood.shopee.vn/bo-suu-tap/</v>
      </c>
    </row>
    <row r="828" spans="1:28" ht="120">
      <c r="A828" s="151" t="s">
        <v>4192</v>
      </c>
      <c r="B828" s="152"/>
      <c r="C828" s="152" t="s">
        <v>706</v>
      </c>
      <c r="D828" s="414" t="s">
        <v>225</v>
      </c>
      <c r="E828" s="175" t="s">
        <v>2303</v>
      </c>
      <c r="F828" s="155" t="s">
        <v>4721</v>
      </c>
      <c r="G828" s="223" t="str">
        <f t="shared" si="11"/>
        <v xml:space="preserve">[PNS]_Shinhan Finance Mastercard_May </v>
      </c>
      <c r="H828" s="222" t="s">
        <v>5450</v>
      </c>
      <c r="I828" s="224" t="s">
        <v>5451</v>
      </c>
      <c r="J828" s="169"/>
      <c r="K828" s="162"/>
      <c r="L828" s="162"/>
      <c r="M828" s="162"/>
      <c r="N828" s="169"/>
      <c r="O828" s="162"/>
      <c r="P828" s="169"/>
      <c r="Q828" s="167" t="s">
        <v>5452</v>
      </c>
      <c r="R828" s="165" t="s">
        <v>5452</v>
      </c>
      <c r="S828" s="165" t="s">
        <v>5452</v>
      </c>
      <c r="T828" s="165" t="s">
        <v>5453</v>
      </c>
      <c r="U828" s="155"/>
      <c r="V828" s="155" t="b">
        <v>0</v>
      </c>
      <c r="W828" s="508" t="s">
        <v>3183</v>
      </c>
      <c r="X828" s="226" t="s">
        <v>5454</v>
      </c>
      <c r="Y828" s="173">
        <v>0</v>
      </c>
      <c r="Z828" s="169"/>
      <c r="AA828" s="163" t="str">
        <f t="shared" si="14"/>
        <v>https://shopeefood.vn/bo-suu-tap/</v>
      </c>
      <c r="AB828" s="163" t="str">
        <f t="shared" si="15"/>
        <v>https://shopeefood.shopee.vn/bo-suu-tap/</v>
      </c>
    </row>
    <row r="829" spans="1:28" ht="120">
      <c r="A829" s="151" t="s">
        <v>4192</v>
      </c>
      <c r="B829" s="152"/>
      <c r="C829" s="152" t="s">
        <v>706</v>
      </c>
      <c r="D829" s="414" t="s">
        <v>225</v>
      </c>
      <c r="E829" s="222" t="s">
        <v>5455</v>
      </c>
      <c r="F829" s="155" t="s">
        <v>4721</v>
      </c>
      <c r="G829" s="223" t="str">
        <f t="shared" si="11"/>
        <v xml:space="preserve">[PNS]_TPB JCB CASHBACK_May </v>
      </c>
      <c r="H829" s="222" t="s">
        <v>5456</v>
      </c>
      <c r="I829" s="229" t="s">
        <v>3185</v>
      </c>
      <c r="J829" s="169"/>
      <c r="K829" s="162"/>
      <c r="L829" s="162"/>
      <c r="M829" s="162"/>
      <c r="N829" s="169"/>
      <c r="O829" s="162"/>
      <c r="P829" s="169"/>
      <c r="Q829" s="167" t="s">
        <v>5457</v>
      </c>
      <c r="R829" s="165" t="s">
        <v>5457</v>
      </c>
      <c r="S829" s="165" t="s">
        <v>5457</v>
      </c>
      <c r="T829" s="165" t="s">
        <v>5457</v>
      </c>
      <c r="U829" s="155"/>
      <c r="V829" s="155" t="b">
        <v>0</v>
      </c>
      <c r="W829" s="345" t="s">
        <v>3187</v>
      </c>
      <c r="X829" s="226" t="s">
        <v>5458</v>
      </c>
      <c r="Y829" s="173">
        <v>0</v>
      </c>
      <c r="Z829" s="169"/>
      <c r="AA829" s="163" t="str">
        <f t="shared" si="14"/>
        <v>https://shopeefood.vn/bo-suu-tap/</v>
      </c>
      <c r="AB829" s="163" t="str">
        <f t="shared" si="15"/>
        <v>https://shopeefood.shopee.vn/bo-suu-tap/</v>
      </c>
    </row>
    <row r="830" spans="1:28" ht="90">
      <c r="A830" s="151" t="s">
        <v>4192</v>
      </c>
      <c r="B830" s="152"/>
      <c r="C830" s="152" t="s">
        <v>706</v>
      </c>
      <c r="D830" s="414" t="s">
        <v>225</v>
      </c>
      <c r="E830" s="175" t="s">
        <v>1155</v>
      </c>
      <c r="F830" s="155" t="s">
        <v>5459</v>
      </c>
      <c r="G830" s="223" t="str">
        <f t="shared" si="11"/>
        <v>[PNS]_BIDV_May.CREDIT</v>
      </c>
      <c r="H830" s="222" t="s">
        <v>5460</v>
      </c>
      <c r="I830" s="229" t="s">
        <v>5264</v>
      </c>
      <c r="J830" s="169"/>
      <c r="K830" s="162"/>
      <c r="L830" s="162"/>
      <c r="M830" s="162"/>
      <c r="N830" s="169"/>
      <c r="O830" s="162"/>
      <c r="P830" s="169"/>
      <c r="Q830" s="167" t="s">
        <v>5461</v>
      </c>
      <c r="R830" s="165" t="s">
        <v>5462</v>
      </c>
      <c r="S830" s="165" t="s">
        <v>5463</v>
      </c>
      <c r="T830" s="165" t="s">
        <v>5464</v>
      </c>
      <c r="U830" s="155"/>
      <c r="V830" s="155" t="b">
        <v>0</v>
      </c>
      <c r="W830" s="508" t="s">
        <v>3175</v>
      </c>
      <c r="X830" s="226" t="s">
        <v>5465</v>
      </c>
      <c r="Y830" s="173">
        <v>0</v>
      </c>
      <c r="Z830" s="169"/>
      <c r="AA830" s="163" t="str">
        <f t="shared" si="14"/>
        <v>https://shopeefood.vn/bo-suu-tap/</v>
      </c>
      <c r="AB830" s="163" t="str">
        <f t="shared" si="15"/>
        <v>https://shopeefood.shopee.vn/bo-suu-tap/</v>
      </c>
    </row>
    <row r="831" spans="1:28" ht="90">
      <c r="A831" s="151" t="s">
        <v>4192</v>
      </c>
      <c r="B831" s="152"/>
      <c r="C831" s="152" t="s">
        <v>706</v>
      </c>
      <c r="D831" s="414" t="s">
        <v>225</v>
      </c>
      <c r="E831" s="222" t="s">
        <v>1148</v>
      </c>
      <c r="F831" s="155" t="s">
        <v>4721</v>
      </c>
      <c r="G831" s="223" t="str">
        <f t="shared" si="11"/>
        <v xml:space="preserve">[PNS]_VPBANK CREDIT_May </v>
      </c>
      <c r="H831" s="222" t="s">
        <v>5466</v>
      </c>
      <c r="I831" s="224" t="s">
        <v>5467</v>
      </c>
      <c r="J831" s="169"/>
      <c r="K831" s="162"/>
      <c r="L831" s="162"/>
      <c r="M831" s="162"/>
      <c r="N831" s="169"/>
      <c r="O831" s="162"/>
      <c r="P831" s="169"/>
      <c r="Q831" s="167" t="s">
        <v>5468</v>
      </c>
      <c r="R831" s="165" t="s">
        <v>5468</v>
      </c>
      <c r="S831" s="165" t="s">
        <v>5468</v>
      </c>
      <c r="T831" s="165" t="s">
        <v>5468</v>
      </c>
      <c r="U831" s="155"/>
      <c r="V831" s="155" t="b">
        <v>0</v>
      </c>
      <c r="W831" s="509" t="s">
        <v>5260</v>
      </c>
      <c r="X831" s="226" t="s">
        <v>5469</v>
      </c>
      <c r="Y831" s="173">
        <v>0</v>
      </c>
      <c r="Z831" s="169"/>
      <c r="AA831" s="163" t="str">
        <f t="shared" si="14"/>
        <v>https://shopeefood.vn/bo-suu-tap/</v>
      </c>
      <c r="AB831" s="163" t="str">
        <f t="shared" si="15"/>
        <v>https://shopeefood.shopee.vn/bo-suu-tap/</v>
      </c>
    </row>
    <row r="832" spans="1:28" ht="165">
      <c r="A832" s="151" t="s">
        <v>4192</v>
      </c>
      <c r="B832" s="152"/>
      <c r="C832" s="152" t="s">
        <v>706</v>
      </c>
      <c r="D832" s="414" t="s">
        <v>225</v>
      </c>
      <c r="E832" s="222" t="s">
        <v>1127</v>
      </c>
      <c r="F832" s="155" t="s">
        <v>4721</v>
      </c>
      <c r="G832" s="223" t="str">
        <f t="shared" si="11"/>
        <v xml:space="preserve">[PNS]_HOME CREDIT_May </v>
      </c>
      <c r="H832" s="222" t="s">
        <v>5470</v>
      </c>
      <c r="I832" s="224" t="s">
        <v>5471</v>
      </c>
      <c r="J832" s="169"/>
      <c r="K832" s="162"/>
      <c r="L832" s="162"/>
      <c r="M832" s="162"/>
      <c r="N832" s="169"/>
      <c r="O832" s="162"/>
      <c r="P832" s="169"/>
      <c r="Q832" s="167" t="s">
        <v>5472</v>
      </c>
      <c r="R832" s="165" t="s">
        <v>5472</v>
      </c>
      <c r="S832" s="165" t="s">
        <v>5472</v>
      </c>
      <c r="T832" s="165" t="s">
        <v>5472</v>
      </c>
      <c r="U832" s="155"/>
      <c r="V832" s="155" t="b">
        <v>0</v>
      </c>
      <c r="W832" s="445" t="s">
        <v>3187</v>
      </c>
      <c r="X832" s="226" t="s">
        <v>5473</v>
      </c>
      <c r="Y832" s="173">
        <v>0</v>
      </c>
      <c r="Z832" s="169"/>
      <c r="AA832" s="163" t="str">
        <f t="shared" si="14"/>
        <v>https://shopeefood.vn/bo-suu-tap/</v>
      </c>
      <c r="AB832" s="163" t="str">
        <f t="shared" si="15"/>
        <v>https://shopeefood.shopee.vn/bo-suu-tap/</v>
      </c>
    </row>
    <row r="833" spans="1:28" ht="165">
      <c r="A833" s="151" t="s">
        <v>4192</v>
      </c>
      <c r="B833" s="152"/>
      <c r="C833" s="152" t="s">
        <v>706</v>
      </c>
      <c r="D833" s="414" t="s">
        <v>225</v>
      </c>
      <c r="E833" s="175" t="s">
        <v>1163</v>
      </c>
      <c r="F833" s="181" t="s">
        <v>5474</v>
      </c>
      <c r="G833" s="223" t="str">
        <f t="shared" si="11"/>
        <v>[PNS]_HD SAISON_May.FOOD</v>
      </c>
      <c r="H833" s="222" t="s">
        <v>5475</v>
      </c>
      <c r="I833" s="224" t="s">
        <v>5476</v>
      </c>
      <c r="J833" s="169"/>
      <c r="K833" s="162"/>
      <c r="L833" s="162"/>
      <c r="M833" s="162"/>
      <c r="N833" s="169"/>
      <c r="O833" s="162"/>
      <c r="P833" s="169"/>
      <c r="Q833" s="181" t="s">
        <v>5477</v>
      </c>
      <c r="R833" s="181" t="s">
        <v>5477</v>
      </c>
      <c r="S833" s="181" t="s">
        <v>5477</v>
      </c>
      <c r="T833" s="181" t="s">
        <v>5477</v>
      </c>
      <c r="U833" s="155"/>
      <c r="V833" s="155" t="b">
        <v>0</v>
      </c>
      <c r="W833" s="338" t="s">
        <v>5478</v>
      </c>
      <c r="X833" s="226" t="s">
        <v>5479</v>
      </c>
      <c r="Y833" s="173">
        <v>0</v>
      </c>
      <c r="Z833" s="169"/>
      <c r="AA833" s="163" t="str">
        <f t="shared" si="14"/>
        <v>https://shopeefood.vn/bo-suu-tap/</v>
      </c>
      <c r="AB833" s="163" t="str">
        <f t="shared" si="15"/>
        <v>https://shopeefood.shopee.vn/bo-suu-tap/</v>
      </c>
    </row>
    <row r="834" spans="1:28" ht="165">
      <c r="A834" s="151" t="s">
        <v>4192</v>
      </c>
      <c r="B834" s="152"/>
      <c r="C834" s="152" t="s">
        <v>706</v>
      </c>
      <c r="D834" s="414" t="s">
        <v>225</v>
      </c>
      <c r="E834" s="175" t="s">
        <v>1190</v>
      </c>
      <c r="F834" s="155" t="s">
        <v>4721</v>
      </c>
      <c r="G834" s="223" t="str">
        <f t="shared" si="11"/>
        <v xml:space="preserve">[PNS]_MB JCB Hi ShopeeFood_May </v>
      </c>
      <c r="H834" s="222" t="s">
        <v>5480</v>
      </c>
      <c r="I834" s="224" t="s">
        <v>5481</v>
      </c>
      <c r="J834" s="169"/>
      <c r="K834" s="162"/>
      <c r="L834" s="162"/>
      <c r="M834" s="162"/>
      <c r="N834" s="169"/>
      <c r="O834" s="162"/>
      <c r="P834" s="169"/>
      <c r="Q834" s="167" t="s">
        <v>5482</v>
      </c>
      <c r="R834" s="165" t="s">
        <v>5482</v>
      </c>
      <c r="S834" s="165" t="s">
        <v>5482</v>
      </c>
      <c r="T834" s="165" t="s">
        <v>5482</v>
      </c>
      <c r="U834" s="155"/>
      <c r="V834" s="155" t="b">
        <v>0</v>
      </c>
      <c r="W834" s="441" t="s">
        <v>5483</v>
      </c>
      <c r="X834" s="236" t="s">
        <v>5484</v>
      </c>
      <c r="Y834" s="173">
        <v>0</v>
      </c>
      <c r="Z834" s="169"/>
      <c r="AA834" s="163" t="str">
        <f t="shared" si="14"/>
        <v>https://shopeefood.vn/bo-suu-tap/</v>
      </c>
      <c r="AB834" s="163" t="str">
        <f t="shared" si="15"/>
        <v>https://shopeefood.shopee.vn/bo-suu-tap/</v>
      </c>
    </row>
    <row r="835" spans="1:28" ht="165">
      <c r="A835" s="151" t="s">
        <v>4192</v>
      </c>
      <c r="B835" s="152"/>
      <c r="C835" s="152" t="s">
        <v>706</v>
      </c>
      <c r="D835" s="414" t="s">
        <v>225</v>
      </c>
      <c r="E835" s="175" t="s">
        <v>4348</v>
      </c>
      <c r="F835" s="155" t="s">
        <v>4721</v>
      </c>
      <c r="G835" s="223" t="str">
        <f t="shared" si="11"/>
        <v xml:space="preserve">[PNS]_LPBANK_May </v>
      </c>
      <c r="H835" s="222" t="s">
        <v>5485</v>
      </c>
      <c r="I835" s="224" t="s">
        <v>5486</v>
      </c>
      <c r="J835" s="169"/>
      <c r="K835" s="162"/>
      <c r="L835" s="162"/>
      <c r="M835" s="162"/>
      <c r="N835" s="169"/>
      <c r="O835" s="162"/>
      <c r="P835" s="169"/>
      <c r="Q835" s="167" t="s">
        <v>5487</v>
      </c>
      <c r="R835" s="165" t="s">
        <v>5487</v>
      </c>
      <c r="S835" s="165" t="s">
        <v>5487</v>
      </c>
      <c r="T835" s="165" t="s">
        <v>5487</v>
      </c>
      <c r="U835" s="155"/>
      <c r="V835" s="155" t="b">
        <v>0</v>
      </c>
      <c r="W835" s="445" t="s">
        <v>4352</v>
      </c>
      <c r="X835" s="226" t="s">
        <v>5488</v>
      </c>
      <c r="Y835" s="173">
        <v>0</v>
      </c>
      <c r="Z835" s="169"/>
      <c r="AA835" s="163" t="str">
        <f t="shared" si="14"/>
        <v>https://shopeefood.vn/bo-suu-tap/</v>
      </c>
      <c r="AB835" s="163" t="str">
        <f t="shared" si="15"/>
        <v>https://shopeefood.shopee.vn/bo-suu-tap/</v>
      </c>
    </row>
    <row r="836" spans="1:28" ht="165">
      <c r="A836" s="151" t="s">
        <v>4192</v>
      </c>
      <c r="B836" s="152"/>
      <c r="C836" s="152" t="s">
        <v>706</v>
      </c>
      <c r="D836" s="414" t="s">
        <v>225</v>
      </c>
      <c r="E836" s="222" t="s">
        <v>4335</v>
      </c>
      <c r="F836" s="155" t="s">
        <v>4721</v>
      </c>
      <c r="G836" s="223" t="str">
        <f t="shared" si="11"/>
        <v xml:space="preserve">[PNS]_NAM A BANK_May </v>
      </c>
      <c r="H836" s="222" t="s">
        <v>5489</v>
      </c>
      <c r="I836" s="224" t="s">
        <v>2330</v>
      </c>
      <c r="J836" s="169"/>
      <c r="K836" s="162"/>
      <c r="L836" s="162"/>
      <c r="M836" s="162"/>
      <c r="N836" s="169"/>
      <c r="O836" s="162"/>
      <c r="P836" s="169"/>
      <c r="Q836" s="167" t="s">
        <v>5490</v>
      </c>
      <c r="R836" s="165" t="s">
        <v>5490</v>
      </c>
      <c r="S836" s="165" t="s">
        <v>5490</v>
      </c>
      <c r="T836" s="165" t="s">
        <v>5490</v>
      </c>
      <c r="U836" s="155"/>
      <c r="V836" s="155" t="b">
        <v>0</v>
      </c>
      <c r="W836" s="439" t="s">
        <v>3134</v>
      </c>
      <c r="X836" s="226" t="s">
        <v>5491</v>
      </c>
      <c r="Y836" s="173">
        <v>0</v>
      </c>
      <c r="Z836" s="169"/>
      <c r="AA836" s="163" t="str">
        <f t="shared" si="14"/>
        <v>https://shopeefood.vn/bo-suu-tap/</v>
      </c>
      <c r="AB836" s="163" t="str">
        <f t="shared" si="15"/>
        <v>https://shopeefood.shopee.vn/bo-suu-tap/</v>
      </c>
    </row>
    <row r="837" spans="1:28" ht="105">
      <c r="A837" s="151" t="s">
        <v>4192</v>
      </c>
      <c r="B837" s="152"/>
      <c r="C837" s="152" t="s">
        <v>706</v>
      </c>
      <c r="D837" s="414" t="s">
        <v>225</v>
      </c>
      <c r="E837" s="175" t="s">
        <v>5492</v>
      </c>
      <c r="F837" s="155" t="s">
        <v>4721</v>
      </c>
      <c r="G837" s="223" t="str">
        <f t="shared" si="11"/>
        <v xml:space="preserve">[PNS]_VPBANK VISA_May </v>
      </c>
      <c r="H837" s="175" t="s">
        <v>5493</v>
      </c>
      <c r="I837" s="229" t="s">
        <v>5494</v>
      </c>
      <c r="J837" s="169"/>
      <c r="K837" s="162"/>
      <c r="L837" s="162"/>
      <c r="M837" s="162"/>
      <c r="N837" s="169"/>
      <c r="O837" s="162"/>
      <c r="P837" s="169"/>
      <c r="Q837" s="181" t="s">
        <v>5495</v>
      </c>
      <c r="R837" s="181" t="s">
        <v>5495</v>
      </c>
      <c r="S837" s="181" t="s">
        <v>5495</v>
      </c>
      <c r="T837" s="181" t="s">
        <v>5495</v>
      </c>
      <c r="U837" s="155"/>
      <c r="V837" s="155" t="b">
        <v>0</v>
      </c>
      <c r="W837" s="510" t="s">
        <v>3187</v>
      </c>
      <c r="X837" s="179" t="s">
        <v>5496</v>
      </c>
      <c r="Y837" s="173">
        <v>0</v>
      </c>
      <c r="Z837" s="169"/>
      <c r="AA837" s="163" t="str">
        <f t="shared" si="14"/>
        <v>https://shopeefood.vn/bo-suu-tap/</v>
      </c>
      <c r="AB837" s="163" t="str">
        <f t="shared" si="15"/>
        <v>https://shopeefood.shopee.vn/bo-suu-tap/</v>
      </c>
    </row>
    <row r="838" spans="1:28" ht="180">
      <c r="A838" s="471" t="s">
        <v>4192</v>
      </c>
      <c r="B838" s="472"/>
      <c r="C838" s="472" t="s">
        <v>706</v>
      </c>
      <c r="D838" s="414" t="s">
        <v>225</v>
      </c>
      <c r="E838" s="511" t="s">
        <v>1141</v>
      </c>
      <c r="F838" s="414" t="s">
        <v>4721</v>
      </c>
      <c r="G838" s="497" t="str">
        <f t="shared" si="11"/>
        <v xml:space="preserve">[PNS]_NCB_May </v>
      </c>
      <c r="H838" s="512" t="s">
        <v>5497</v>
      </c>
      <c r="I838" s="513" t="s">
        <v>5498</v>
      </c>
      <c r="J838" s="477"/>
      <c r="K838" s="476"/>
      <c r="L838" s="476"/>
      <c r="M838" s="476"/>
      <c r="N838" s="477"/>
      <c r="O838" s="476"/>
      <c r="P838" s="169"/>
      <c r="Q838" s="167" t="s">
        <v>5499</v>
      </c>
      <c r="R838" s="165" t="s">
        <v>5499</v>
      </c>
      <c r="S838" s="165" t="s">
        <v>5499</v>
      </c>
      <c r="T838" s="165" t="s">
        <v>5500</v>
      </c>
      <c r="U838" s="155"/>
      <c r="V838" s="155" t="b">
        <v>0</v>
      </c>
      <c r="W838" s="508" t="s">
        <v>3127</v>
      </c>
      <c r="X838" s="236" t="s">
        <v>5501</v>
      </c>
      <c r="Y838" s="173">
        <v>0</v>
      </c>
      <c r="Z838" s="169"/>
      <c r="AA838" s="163" t="str">
        <f t="shared" si="14"/>
        <v>https://shopeefood.vn/bo-suu-tap/</v>
      </c>
      <c r="AB838" s="163" t="str">
        <f t="shared" si="15"/>
        <v>https://shopeefood.shopee.vn/bo-suu-tap/</v>
      </c>
    </row>
    <row r="839" spans="1:28" ht="90">
      <c r="A839" s="151" t="s">
        <v>4192</v>
      </c>
      <c r="B839" s="152"/>
      <c r="C839" s="152" t="s">
        <v>897</v>
      </c>
      <c r="D839" s="152" t="s">
        <v>201</v>
      </c>
      <c r="E839" s="180" t="s">
        <v>376</v>
      </c>
      <c r="F839" s="155" t="s">
        <v>1378</v>
      </c>
      <c r="G839" s="217" t="str">
        <f t="shared" si="11"/>
        <v>[SJBP]_Pizza Hut_1T1</v>
      </c>
      <c r="H839" s="257" t="s">
        <v>5502</v>
      </c>
      <c r="I839" s="328" t="s">
        <v>5503</v>
      </c>
      <c r="J839" s="204" t="s">
        <v>908</v>
      </c>
      <c r="K839" s="205" t="s">
        <v>909</v>
      </c>
      <c r="L839" s="205" t="s">
        <v>909</v>
      </c>
      <c r="M839" s="162"/>
      <c r="N839" s="169"/>
      <c r="O839" s="183"/>
      <c r="P839" s="436"/>
      <c r="Q839" s="183"/>
      <c r="R839" s="177"/>
      <c r="S839" s="177"/>
      <c r="T839" s="177"/>
      <c r="U839" s="155"/>
      <c r="V839" s="155" t="b">
        <v>0</v>
      </c>
      <c r="W839" s="206" t="s">
        <v>5504</v>
      </c>
      <c r="X839" s="168"/>
      <c r="Y839" s="173">
        <v>19983</v>
      </c>
      <c r="Z839" s="162" t="s">
        <v>5505</v>
      </c>
      <c r="AA839" s="163" t="str">
        <f t="shared" si="14"/>
        <v>https://shopeefood.vn/bo-suu-tap/sj-pizzahut</v>
      </c>
      <c r="AB839" s="163" t="str">
        <f t="shared" si="15"/>
        <v>https://shopeefood.shopee.vn/bo-suu-tap/sj-pizzahut</v>
      </c>
    </row>
    <row r="840" spans="1:28" ht="60">
      <c r="A840" s="151" t="s">
        <v>4192</v>
      </c>
      <c r="B840" s="152"/>
      <c r="C840" s="152" t="s">
        <v>897</v>
      </c>
      <c r="D840" s="152" t="s">
        <v>201</v>
      </c>
      <c r="E840" s="180" t="s">
        <v>376</v>
      </c>
      <c r="F840" s="155" t="s">
        <v>5506</v>
      </c>
      <c r="G840" s="217" t="str">
        <f t="shared" si="11"/>
        <v>[SJBP]_Pizza Hut_1Đ</v>
      </c>
      <c r="H840" s="257" t="s">
        <v>5507</v>
      </c>
      <c r="I840" s="328" t="s">
        <v>5508</v>
      </c>
      <c r="J840" s="204" t="s">
        <v>908</v>
      </c>
      <c r="K840" s="205" t="s">
        <v>909</v>
      </c>
      <c r="L840" s="205" t="s">
        <v>909</v>
      </c>
      <c r="M840" s="162"/>
      <c r="N840" s="169"/>
      <c r="O840" s="183"/>
      <c r="P840" s="436"/>
      <c r="Q840" s="183"/>
      <c r="R840" s="177"/>
      <c r="S840" s="177"/>
      <c r="T840" s="177"/>
      <c r="U840" s="155"/>
      <c r="V840" s="155" t="b">
        <v>0</v>
      </c>
      <c r="W840" s="179" t="s">
        <v>5509</v>
      </c>
      <c r="X840" s="168"/>
      <c r="Y840" s="173">
        <v>19984</v>
      </c>
      <c r="Z840" s="162" t="s">
        <v>5510</v>
      </c>
      <c r="AA840" s="163" t="str">
        <f t="shared" si="14"/>
        <v>https://shopeefood.vn/bo-suu-tap/sj-pizzahut-1d</v>
      </c>
      <c r="AB840" s="163" t="str">
        <f t="shared" si="15"/>
        <v>https://shopeefood.shopee.vn/bo-suu-tap/sj-pizzahut-1d</v>
      </c>
    </row>
    <row r="841" spans="1:28" ht="90">
      <c r="A841" s="151" t="s">
        <v>4192</v>
      </c>
      <c r="B841" s="152"/>
      <c r="C841" s="152" t="s">
        <v>897</v>
      </c>
      <c r="D841" s="152" t="s">
        <v>201</v>
      </c>
      <c r="E841" s="180" t="s">
        <v>376</v>
      </c>
      <c r="F841" s="155" t="s">
        <v>4924</v>
      </c>
      <c r="G841" s="217" t="str">
        <f t="shared" si="11"/>
        <v>[SJBP]_Pizza Hut_50% off</v>
      </c>
      <c r="H841" s="257" t="s">
        <v>5511</v>
      </c>
      <c r="I841" s="328" t="s">
        <v>5512</v>
      </c>
      <c r="J841" s="204" t="s">
        <v>908</v>
      </c>
      <c r="K841" s="205" t="s">
        <v>909</v>
      </c>
      <c r="L841" s="205" t="s">
        <v>909</v>
      </c>
      <c r="M841" s="162"/>
      <c r="N841" s="169"/>
      <c r="O841" s="183"/>
      <c r="P841" s="436"/>
      <c r="Q841" s="183"/>
      <c r="R841" s="177"/>
      <c r="S841" s="177"/>
      <c r="T841" s="177"/>
      <c r="U841" s="155"/>
      <c r="V841" s="155" t="b">
        <v>0</v>
      </c>
      <c r="W841" s="179" t="s">
        <v>5513</v>
      </c>
      <c r="X841" s="168"/>
      <c r="Y841" s="173">
        <v>19985</v>
      </c>
      <c r="Z841" s="162" t="s">
        <v>5514</v>
      </c>
      <c r="AA841" s="163" t="str">
        <f t="shared" si="14"/>
        <v>https://shopeefood.vn/bo-suu-tap/sj-pizzahut-50</v>
      </c>
      <c r="AB841" s="163" t="str">
        <f t="shared" si="15"/>
        <v>https://shopeefood.shopee.vn/bo-suu-tap/sj-pizzahut-50</v>
      </c>
    </row>
    <row r="842" spans="1:28" ht="120">
      <c r="A842" s="151" t="s">
        <v>4192</v>
      </c>
      <c r="B842" s="152"/>
      <c r="C842" s="152" t="s">
        <v>706</v>
      </c>
      <c r="D842" s="414" t="s">
        <v>222</v>
      </c>
      <c r="E842" s="191" t="s">
        <v>3804</v>
      </c>
      <c r="F842" s="155" t="s">
        <v>4976</v>
      </c>
      <c r="G842" s="217" t="str">
        <f t="shared" si="11"/>
        <v>[Alacarte CB]_Trà Sữa Winggo - Trà Sữa Kem Trứng Nướng &amp; Trà Hoa Quả_May.CB1</v>
      </c>
      <c r="H842" s="176" t="s">
        <v>5515</v>
      </c>
      <c r="I842" s="159" t="s">
        <v>5143</v>
      </c>
      <c r="J842" s="170" t="s">
        <v>3807</v>
      </c>
      <c r="K842" s="159"/>
      <c r="L842" s="157" t="s">
        <v>3808</v>
      </c>
      <c r="M842" s="193" t="s">
        <v>3809</v>
      </c>
      <c r="N842" s="176" t="s">
        <v>5516</v>
      </c>
      <c r="O842" s="159"/>
      <c r="P842" s="168"/>
      <c r="Q842" s="159"/>
      <c r="R842" s="168" t="s">
        <v>5517</v>
      </c>
      <c r="S842" s="177"/>
      <c r="T842" s="177"/>
      <c r="U842" s="155" t="s">
        <v>696</v>
      </c>
      <c r="V842" s="155" t="b">
        <v>0</v>
      </c>
      <c r="W842" s="179" t="s">
        <v>5518</v>
      </c>
      <c r="X842" s="168"/>
      <c r="Y842" s="173">
        <v>20097</v>
      </c>
      <c r="Z842" s="162" t="s">
        <v>5519</v>
      </c>
      <c r="AA842" s="163" t="str">
        <f t="shared" si="14"/>
        <v>https://shopeefood.vn/bo-suu-tap/a-winggo-1k</v>
      </c>
      <c r="AB842" s="163" t="str">
        <f t="shared" si="15"/>
        <v>https://shopeefood.shopee.vn/bo-suu-tap/a-winggo-1k</v>
      </c>
    </row>
    <row r="843" spans="1:28" ht="240">
      <c r="A843" s="151" t="s">
        <v>4192</v>
      </c>
      <c r="B843" s="152"/>
      <c r="C843" s="152" t="s">
        <v>717</v>
      </c>
      <c r="D843" s="152" t="s">
        <v>213</v>
      </c>
      <c r="E843" s="191" t="s">
        <v>707</v>
      </c>
      <c r="F843" s="155" t="s">
        <v>4192</v>
      </c>
      <c r="G843" s="217" t="str">
        <f t="shared" si="11"/>
        <v>[Win 2]_Hot &amp; Cold_foody_May</v>
      </c>
      <c r="H843" s="183" t="s">
        <v>5520</v>
      </c>
      <c r="I843" s="159" t="s">
        <v>5521</v>
      </c>
      <c r="J843" s="178" t="s">
        <v>710</v>
      </c>
      <c r="K843" s="159"/>
      <c r="L843" s="157" t="s">
        <v>711</v>
      </c>
      <c r="M843" s="199" t="s">
        <v>5522</v>
      </c>
      <c r="N843" s="179" t="s">
        <v>5523</v>
      </c>
      <c r="O843" s="159"/>
      <c r="P843" s="168"/>
      <c r="Q843" s="176" t="s">
        <v>5524</v>
      </c>
      <c r="R843" s="177"/>
      <c r="S843" s="177"/>
      <c r="T843" s="177"/>
      <c r="U843" s="155" t="s">
        <v>696</v>
      </c>
      <c r="V843" s="155" t="b">
        <v>0</v>
      </c>
      <c r="W843" s="179" t="s">
        <v>5525</v>
      </c>
      <c r="X843" s="168"/>
      <c r="Y843" s="173">
        <v>19395</v>
      </c>
      <c r="Z843" s="162" t="s">
        <v>2977</v>
      </c>
      <c r="AA843" s="163" t="str">
        <f t="shared" si="14"/>
        <v>https://shopeefood.vn/bo-suu-tap/w2-hot--coldfoody</v>
      </c>
      <c r="AB843" s="163" t="str">
        <f t="shared" si="15"/>
        <v>https://shopeefood.shopee.vn/bo-suu-tap/w2-hot--coldfoody</v>
      </c>
    </row>
    <row r="844" spans="1:28" ht="120">
      <c r="A844" s="151" t="s">
        <v>4192</v>
      </c>
      <c r="B844" s="152"/>
      <c r="C844" s="152" t="s">
        <v>717</v>
      </c>
      <c r="D844" s="152" t="s">
        <v>222</v>
      </c>
      <c r="E844" s="153" t="s">
        <v>1226</v>
      </c>
      <c r="F844" s="155" t="s">
        <v>4990</v>
      </c>
      <c r="G844" s="217" t="str">
        <f t="shared" si="11"/>
        <v>[Alacarte CB]_Cơm Gà Xối Mỡ 142_May.CB3</v>
      </c>
      <c r="H844" s="193" t="s">
        <v>5526</v>
      </c>
      <c r="I844" s="193" t="s">
        <v>5527</v>
      </c>
      <c r="J844" s="178" t="s">
        <v>1229</v>
      </c>
      <c r="K844" s="159"/>
      <c r="L844" s="159"/>
      <c r="M844" s="159"/>
      <c r="N844" s="514" t="s">
        <v>5528</v>
      </c>
      <c r="O844" s="159"/>
      <c r="P844" s="168"/>
      <c r="Q844" s="176" t="s">
        <v>5529</v>
      </c>
      <c r="R844" s="177"/>
      <c r="S844" s="177"/>
      <c r="T844" s="177"/>
      <c r="U844" s="155" t="s">
        <v>725</v>
      </c>
      <c r="V844" s="155" t="b">
        <v>0</v>
      </c>
      <c r="W844" s="170" t="s">
        <v>5530</v>
      </c>
      <c r="X844" s="168"/>
      <c r="Y844" s="173">
        <v>20017</v>
      </c>
      <c r="Z844" s="162" t="s">
        <v>5531</v>
      </c>
      <c r="AA844" s="163" t="str">
        <f t="shared" si="14"/>
        <v>https://shopeefood.vn/bo-suu-tap/a-com-ga--142</v>
      </c>
      <c r="AB844" s="163" t="str">
        <f t="shared" si="15"/>
        <v>https://shopeefood.shopee.vn/bo-suu-tap/a-com-ga--142</v>
      </c>
    </row>
    <row r="845" spans="1:28" ht="120">
      <c r="A845" s="151" t="s">
        <v>4192</v>
      </c>
      <c r="B845" s="152"/>
      <c r="C845" s="152" t="s">
        <v>717</v>
      </c>
      <c r="D845" s="152" t="s">
        <v>215</v>
      </c>
      <c r="E845" s="153" t="s">
        <v>1226</v>
      </c>
      <c r="F845" s="155" t="s">
        <v>4192</v>
      </c>
      <c r="G845" s="217" t="str">
        <f t="shared" si="11"/>
        <v>[Win 3]_Cơm Gà Xối Mỡ 142_May</v>
      </c>
      <c r="H845" s="193" t="s">
        <v>5532</v>
      </c>
      <c r="I845" s="193" t="s">
        <v>5533</v>
      </c>
      <c r="J845" s="178" t="s">
        <v>1229</v>
      </c>
      <c r="K845" s="159"/>
      <c r="L845" s="159"/>
      <c r="M845" s="159"/>
      <c r="N845" s="514" t="s">
        <v>5528</v>
      </c>
      <c r="O845" s="159"/>
      <c r="P845" s="168"/>
      <c r="Q845" s="193" t="s">
        <v>5534</v>
      </c>
      <c r="R845" s="177"/>
      <c r="S845" s="177"/>
      <c r="T845" s="177"/>
      <c r="U845" s="155" t="s">
        <v>725</v>
      </c>
      <c r="V845" s="155" t="b">
        <v>0</v>
      </c>
      <c r="W845" s="179" t="s">
        <v>5530</v>
      </c>
      <c r="X845" s="168"/>
      <c r="Y845" s="173">
        <v>20173</v>
      </c>
      <c r="Z845" s="162" t="s">
        <v>5535</v>
      </c>
      <c r="AA845" s="163" t="str">
        <f t="shared" si="14"/>
        <v>https://shopeefood.vn/bo-suu-tap/w3-com-ga-142</v>
      </c>
      <c r="AB845" s="163" t="str">
        <f t="shared" si="15"/>
        <v>https://shopeefood.shopee.vn/bo-suu-tap/w3-com-ga-142</v>
      </c>
    </row>
    <row r="846" spans="1:28" ht="105">
      <c r="A846" s="151" t="s">
        <v>4192</v>
      </c>
      <c r="B846" s="152"/>
      <c r="C846" s="152" t="s">
        <v>897</v>
      </c>
      <c r="D846" s="152" t="s">
        <v>201</v>
      </c>
      <c r="E846" s="180" t="s">
        <v>348</v>
      </c>
      <c r="F846" s="155" t="s">
        <v>174</v>
      </c>
      <c r="G846" s="217" t="str">
        <f t="shared" si="11"/>
        <v>[SJBP]_McDonald's_BAU</v>
      </c>
      <c r="H846" s="350" t="s">
        <v>5536</v>
      </c>
      <c r="I846" s="515" t="s">
        <v>4937</v>
      </c>
      <c r="J846" s="207" t="s">
        <v>919</v>
      </c>
      <c r="K846" s="162"/>
      <c r="L846" s="162"/>
      <c r="M846" s="162"/>
      <c r="N846" s="169"/>
      <c r="O846" s="183"/>
      <c r="P846" s="169"/>
      <c r="Q846" s="183"/>
      <c r="R846" s="177"/>
      <c r="S846" s="177"/>
      <c r="T846" s="177"/>
      <c r="U846" s="155"/>
      <c r="V846" s="155" t="b">
        <v>0</v>
      </c>
      <c r="W846" s="179" t="s">
        <v>5537</v>
      </c>
      <c r="X846" s="168"/>
      <c r="Y846" s="173">
        <v>19172</v>
      </c>
      <c r="Z846" s="162" t="s">
        <v>5538</v>
      </c>
      <c r="AA846" s="163" t="str">
        <f t="shared" si="14"/>
        <v>https://shopeefood.vn/bo-suu-tap/sj-macdonalds-giam50k</v>
      </c>
      <c r="AB846" s="163" t="str">
        <f t="shared" si="15"/>
        <v>https://shopeefood.shopee.vn/bo-suu-tap/sj-macdonalds-giam50k</v>
      </c>
    </row>
    <row r="847" spans="1:28" ht="90">
      <c r="A847" s="151" t="s">
        <v>4192</v>
      </c>
      <c r="B847" s="152"/>
      <c r="C847" s="152" t="s">
        <v>897</v>
      </c>
      <c r="D847" s="152" t="s">
        <v>201</v>
      </c>
      <c r="E847" s="180" t="s">
        <v>298</v>
      </c>
      <c r="F847" s="155" t="s">
        <v>5539</v>
      </c>
      <c r="G847" s="217" t="str">
        <f t="shared" si="11"/>
        <v>[SJBP]_Gà Rán KFC_122k</v>
      </c>
      <c r="H847" s="258" t="s">
        <v>5540</v>
      </c>
      <c r="I847" s="515" t="s">
        <v>5541</v>
      </c>
      <c r="J847" s="201" t="s">
        <v>900</v>
      </c>
      <c r="K847" s="202" t="s">
        <v>5542</v>
      </c>
      <c r="L847" s="203" t="s">
        <v>5543</v>
      </c>
      <c r="M847" s="162"/>
      <c r="N847" s="169"/>
      <c r="O847" s="183"/>
      <c r="P847" s="169"/>
      <c r="Q847" s="183"/>
      <c r="R847" s="177"/>
      <c r="S847" s="177"/>
      <c r="T847" s="177"/>
      <c r="U847" s="155"/>
      <c r="V847" s="155" t="b">
        <v>0</v>
      </c>
      <c r="W847" s="179" t="s">
        <v>5544</v>
      </c>
      <c r="X847" s="168"/>
      <c r="Y847" s="173">
        <v>19997</v>
      </c>
      <c r="Z847" s="162" t="s">
        <v>5545</v>
      </c>
      <c r="AA847" s="163" t="str">
        <f t="shared" si="14"/>
        <v>https://shopeefood.vn/bo-suu-tap/sj-kfc-122k</v>
      </c>
      <c r="AB847" s="163" t="str">
        <f t="shared" si="15"/>
        <v>https://shopeefood.shopee.vn/bo-suu-tap/sj-kfc-122k</v>
      </c>
    </row>
    <row r="848" spans="1:28" ht="135">
      <c r="A848" s="151" t="s">
        <v>4192</v>
      </c>
      <c r="B848" s="152"/>
      <c r="C848" s="152" t="s">
        <v>897</v>
      </c>
      <c r="D848" s="152" t="s">
        <v>201</v>
      </c>
      <c r="E848" s="180" t="s">
        <v>298</v>
      </c>
      <c r="F848" s="155" t="s">
        <v>4623</v>
      </c>
      <c r="G848" s="217" t="str">
        <f t="shared" si="11"/>
        <v>[SJBP]_Gà Rán KFC_Spike</v>
      </c>
      <c r="H848" s="176" t="s">
        <v>5546</v>
      </c>
      <c r="I848" s="516">
        <v>45782</v>
      </c>
      <c r="J848" s="201" t="s">
        <v>900</v>
      </c>
      <c r="K848" s="202" t="s">
        <v>5547</v>
      </c>
      <c r="L848" s="203" t="s">
        <v>5548</v>
      </c>
      <c r="M848" s="162"/>
      <c r="N848" s="169"/>
      <c r="O848" s="183"/>
      <c r="P848" s="169"/>
      <c r="Q848" s="183"/>
      <c r="R848" s="177"/>
      <c r="S848" s="177"/>
      <c r="T848" s="177"/>
      <c r="U848" s="155"/>
      <c r="V848" s="155" t="b">
        <v>0</v>
      </c>
      <c r="W848" s="179" t="s">
        <v>5549</v>
      </c>
      <c r="X848" s="168"/>
      <c r="Y848" s="173">
        <v>19988</v>
      </c>
      <c r="Z848" s="162" t="s">
        <v>5550</v>
      </c>
      <c r="AA848" s="163" t="str">
        <f t="shared" si="14"/>
        <v>https://shopeefood.vn/bo-suu-tap/sj-kfc-spike</v>
      </c>
      <c r="AB848" s="163" t="str">
        <f t="shared" si="15"/>
        <v>https://shopeefood.shopee.vn/bo-suu-tap/sj-kfc-spike</v>
      </c>
    </row>
    <row r="849" spans="1:28" ht="60">
      <c r="A849" s="151" t="s">
        <v>4192</v>
      </c>
      <c r="B849" s="152"/>
      <c r="C849" s="152" t="s">
        <v>897</v>
      </c>
      <c r="D849" s="152" t="s">
        <v>201</v>
      </c>
      <c r="E849" s="180" t="s">
        <v>298</v>
      </c>
      <c r="F849" s="155" t="s">
        <v>5551</v>
      </c>
      <c r="G849" s="217" t="str">
        <f t="shared" si="11"/>
        <v xml:space="preserve">[SJBP]_Gà Rán KFC_Giảm 50k </v>
      </c>
      <c r="H849" s="258" t="s">
        <v>5552</v>
      </c>
      <c r="I849" s="515" t="s">
        <v>4937</v>
      </c>
      <c r="J849" s="201" t="s">
        <v>900</v>
      </c>
      <c r="K849" s="202" t="s">
        <v>5553</v>
      </c>
      <c r="L849" s="203" t="s">
        <v>5554</v>
      </c>
      <c r="M849" s="162"/>
      <c r="N849" s="169"/>
      <c r="O849" s="183"/>
      <c r="P849" s="169"/>
      <c r="Q849" s="183"/>
      <c r="R849" s="177"/>
      <c r="S849" s="177"/>
      <c r="T849" s="177"/>
      <c r="U849" s="155"/>
      <c r="V849" s="155" t="b">
        <v>0</v>
      </c>
      <c r="W849" s="179" t="s">
        <v>5555</v>
      </c>
      <c r="X849" s="168"/>
      <c r="Y849" s="173">
        <v>19989</v>
      </c>
      <c r="Z849" s="162" t="s">
        <v>5556</v>
      </c>
      <c r="AA849" s="163" t="str">
        <f t="shared" si="14"/>
        <v>https://shopeefood.vn/bo-suu-tap/sj-kfc-50k</v>
      </c>
      <c r="AB849" s="163" t="str">
        <f t="shared" si="15"/>
        <v>https://shopeefood.shopee.vn/bo-suu-tap/sj-kfc-50k</v>
      </c>
    </row>
    <row r="850" spans="1:28" ht="90">
      <c r="A850" s="151" t="s">
        <v>4192</v>
      </c>
      <c r="B850" s="152"/>
      <c r="C850" s="152" t="s">
        <v>706</v>
      </c>
      <c r="D850" s="152" t="s">
        <v>222</v>
      </c>
      <c r="E850" s="322" t="s">
        <v>1065</v>
      </c>
      <c r="F850" s="155" t="s">
        <v>4976</v>
      </c>
      <c r="G850" s="217" t="str">
        <f t="shared" si="11"/>
        <v>[Alacarte CB]_The Alley_May.CB1</v>
      </c>
      <c r="H850" s="322" t="s">
        <v>5557</v>
      </c>
      <c r="I850" s="193" t="s">
        <v>5558</v>
      </c>
      <c r="J850" s="194" t="s">
        <v>2467</v>
      </c>
      <c r="K850" s="157"/>
      <c r="L850" s="195"/>
      <c r="M850" s="159"/>
      <c r="N850" s="517" t="s">
        <v>5528</v>
      </c>
      <c r="O850" s="193"/>
      <c r="P850" s="177"/>
      <c r="Q850" s="193"/>
      <c r="R850" s="177" t="s">
        <v>5559</v>
      </c>
      <c r="S850" s="177"/>
      <c r="T850" s="177"/>
      <c r="U850" s="155" t="s">
        <v>725</v>
      </c>
      <c r="V850" s="155" t="b">
        <v>1</v>
      </c>
      <c r="W850" s="170" t="s">
        <v>5560</v>
      </c>
      <c r="X850" s="168"/>
      <c r="Y850" s="173">
        <v>19431</v>
      </c>
      <c r="Z850" s="162" t="s">
        <v>3327</v>
      </c>
      <c r="AA850" s="163" t="str">
        <f t="shared" si="14"/>
        <v>https://shopeefood.vn/bo-suu-tap/a-alley-50</v>
      </c>
      <c r="AB850" s="163" t="str">
        <f t="shared" si="15"/>
        <v>https://shopeefood.shopee.vn/bo-suu-tap/a-alley-50</v>
      </c>
    </row>
    <row r="851" spans="1:28" ht="90">
      <c r="A851" s="151" t="s">
        <v>4192</v>
      </c>
      <c r="B851" s="152"/>
      <c r="C851" s="152" t="s">
        <v>706</v>
      </c>
      <c r="D851" s="152" t="s">
        <v>222</v>
      </c>
      <c r="E851" s="322" t="s">
        <v>1065</v>
      </c>
      <c r="F851" s="176" t="s">
        <v>4990</v>
      </c>
      <c r="G851" s="217" t="str">
        <f t="shared" si="11"/>
        <v>[Alacarte CB]_The Alley_May.CB3</v>
      </c>
      <c r="H851" s="182" t="s">
        <v>5561</v>
      </c>
      <c r="I851" s="176" t="s">
        <v>5562</v>
      </c>
      <c r="J851" s="194" t="s">
        <v>2467</v>
      </c>
      <c r="K851" s="157"/>
      <c r="L851" s="195"/>
      <c r="M851" s="159"/>
      <c r="N851" s="517" t="s">
        <v>5528</v>
      </c>
      <c r="O851" s="193"/>
      <c r="P851" s="177"/>
      <c r="Q851" s="193"/>
      <c r="R851" s="176" t="s">
        <v>5563</v>
      </c>
      <c r="S851" s="177"/>
      <c r="T851" s="177"/>
      <c r="U851" s="155" t="s">
        <v>725</v>
      </c>
      <c r="V851" s="155" t="b">
        <v>1</v>
      </c>
      <c r="W851" s="170" t="s">
        <v>5560</v>
      </c>
      <c r="X851" s="168"/>
      <c r="Y851" s="173">
        <v>19830</v>
      </c>
      <c r="Z851" s="162" t="s">
        <v>4288</v>
      </c>
      <c r="AA851" s="163" t="str">
        <f t="shared" si="14"/>
        <v>https://shopeefood.vn/bo-suu-tap/a-trs-alley</v>
      </c>
      <c r="AB851" s="163" t="str">
        <f t="shared" si="15"/>
        <v>https://shopeefood.shopee.vn/bo-suu-tap/a-trs-alley</v>
      </c>
    </row>
    <row r="852" spans="1:28" ht="90">
      <c r="A852" s="151" t="s">
        <v>4192</v>
      </c>
      <c r="B852" s="152"/>
      <c r="C852" s="152" t="s">
        <v>706</v>
      </c>
      <c r="D852" s="152" t="s">
        <v>222</v>
      </c>
      <c r="E852" s="322" t="s">
        <v>1065</v>
      </c>
      <c r="F852" s="176" t="s">
        <v>5103</v>
      </c>
      <c r="G852" s="217" t="str">
        <f t="shared" si="11"/>
        <v>[Alacarte CB]_The Alley_May.CB2</v>
      </c>
      <c r="H852" s="182" t="s">
        <v>5564</v>
      </c>
      <c r="I852" s="176" t="s">
        <v>5565</v>
      </c>
      <c r="J852" s="194" t="s">
        <v>2467</v>
      </c>
      <c r="K852" s="157"/>
      <c r="L852" s="195"/>
      <c r="M852" s="159"/>
      <c r="N852" s="517" t="s">
        <v>5528</v>
      </c>
      <c r="O852" s="193"/>
      <c r="P852" s="177"/>
      <c r="Q852" s="193"/>
      <c r="R852" s="176" t="s">
        <v>5566</v>
      </c>
      <c r="S852" s="177"/>
      <c r="T852" s="177"/>
      <c r="U852" s="155" t="s">
        <v>725</v>
      </c>
      <c r="V852" s="155" t="b">
        <v>1</v>
      </c>
      <c r="W852" s="170" t="s">
        <v>5560</v>
      </c>
      <c r="X852" s="168"/>
      <c r="Y852" s="173">
        <v>19789</v>
      </c>
      <c r="Z852" s="162" t="s">
        <v>4284</v>
      </c>
      <c r="AA852" s="163" t="str">
        <f t="shared" si="14"/>
        <v>https://shopeefood.vn/bo-suu-tap/a-alley-deal-50</v>
      </c>
      <c r="AB852" s="163" t="str">
        <f t="shared" si="15"/>
        <v>https://shopeefood.shopee.vn/bo-suu-tap/a-alley-deal-50</v>
      </c>
    </row>
    <row r="853" spans="1:28" ht="225">
      <c r="A853" s="151" t="s">
        <v>4192</v>
      </c>
      <c r="B853" s="152"/>
      <c r="C853" s="152" t="s">
        <v>717</v>
      </c>
      <c r="D853" s="152" t="s">
        <v>222</v>
      </c>
      <c r="E853" s="153" t="s">
        <v>1605</v>
      </c>
      <c r="F853" s="176" t="s">
        <v>5567</v>
      </c>
      <c r="G853" s="217" t="str">
        <f t="shared" si="11"/>
        <v>[Alacarte CB]_Sủi Cảo Ngọc Ý - Hà Tôn Quyền_May.CB9</v>
      </c>
      <c r="H853" s="176" t="s">
        <v>5568</v>
      </c>
      <c r="I853" s="159" t="s">
        <v>5569</v>
      </c>
      <c r="J853" s="288" t="s">
        <v>1608</v>
      </c>
      <c r="K853" s="157"/>
      <c r="L853" s="157"/>
      <c r="M853" s="159"/>
      <c r="N853" s="168"/>
      <c r="O853" s="359" t="s">
        <v>5570</v>
      </c>
      <c r="P853" s="168"/>
      <c r="Q853" s="192" t="s">
        <v>5571</v>
      </c>
      <c r="R853" s="168"/>
      <c r="S853" s="168"/>
      <c r="T853" s="168"/>
      <c r="U853" s="155" t="s">
        <v>696</v>
      </c>
      <c r="V853" s="155" t="b">
        <v>0</v>
      </c>
      <c r="W853" s="179" t="s">
        <v>5572</v>
      </c>
      <c r="X853" s="168"/>
      <c r="Y853" s="173">
        <v>19507</v>
      </c>
      <c r="Z853" s="162" t="s">
        <v>3407</v>
      </c>
      <c r="AA853" s="163" t="str">
        <f t="shared" si="14"/>
        <v>https://shopeefood.vn/bo-suu-tap/a-sui-cao-ngoc-y-40</v>
      </c>
      <c r="AB853" s="163" t="str">
        <f t="shared" si="15"/>
        <v>https://shopeefood.shopee.vn/bo-suu-tap/a-sui-cao-ngoc-y-40</v>
      </c>
    </row>
    <row r="854" spans="1:28" ht="225">
      <c r="A854" s="151" t="s">
        <v>4192</v>
      </c>
      <c r="B854" s="152"/>
      <c r="C854" s="152" t="s">
        <v>717</v>
      </c>
      <c r="D854" s="152" t="s">
        <v>222</v>
      </c>
      <c r="E854" s="153" t="s">
        <v>1605</v>
      </c>
      <c r="F854" s="155" t="s">
        <v>5085</v>
      </c>
      <c r="G854" s="217" t="str">
        <f t="shared" si="11"/>
        <v>[Alacarte CB]_Sủi Cảo Ngọc Ý - Hà Tôn Quyền_May.CB8</v>
      </c>
      <c r="H854" s="176" t="s">
        <v>5573</v>
      </c>
      <c r="I854" s="159" t="s">
        <v>5574</v>
      </c>
      <c r="J854" s="288" t="s">
        <v>1608</v>
      </c>
      <c r="K854" s="157"/>
      <c r="L854" s="157"/>
      <c r="M854" s="159"/>
      <c r="N854" s="168"/>
      <c r="O854" s="196" t="s">
        <v>5575</v>
      </c>
      <c r="P854" s="168"/>
      <c r="Q854" s="193" t="s">
        <v>5576</v>
      </c>
      <c r="R854" s="168"/>
      <c r="S854" s="168"/>
      <c r="T854" s="168"/>
      <c r="U854" s="155" t="s">
        <v>696</v>
      </c>
      <c r="V854" s="155" t="b">
        <v>0</v>
      </c>
      <c r="W854" s="179" t="s">
        <v>5577</v>
      </c>
      <c r="X854" s="168"/>
      <c r="Y854" s="173">
        <v>19859</v>
      </c>
      <c r="Z854" s="162" t="s">
        <v>4640</v>
      </c>
      <c r="AA854" s="163" t="str">
        <f t="shared" si="14"/>
        <v>https://shopeefood.vn/bo-suu-tap/a-sui-cao-ngoc-y</v>
      </c>
      <c r="AB854" s="163" t="str">
        <f t="shared" si="15"/>
        <v>https://shopeefood.shopee.vn/bo-suu-tap/a-sui-cao-ngoc-y</v>
      </c>
    </row>
    <row r="855" spans="1:28" ht="105">
      <c r="A855" s="151" t="s">
        <v>4192</v>
      </c>
      <c r="B855" s="152"/>
      <c r="C855" s="152" t="s">
        <v>706</v>
      </c>
      <c r="D855" s="152" t="s">
        <v>222</v>
      </c>
      <c r="E855" s="176" t="s">
        <v>806</v>
      </c>
      <c r="F855" s="155" t="s">
        <v>4976</v>
      </c>
      <c r="G855" s="217" t="str">
        <f t="shared" si="11"/>
        <v>[Alacarte CB]_Trà sữa Sharetea - The Alley_May.CB1</v>
      </c>
      <c r="H855" s="193" t="s">
        <v>5578</v>
      </c>
      <c r="I855" s="193" t="s">
        <v>5579</v>
      </c>
      <c r="J855" s="170" t="s">
        <v>809</v>
      </c>
      <c r="K855" s="326"/>
      <c r="L855" s="391"/>
      <c r="M855" s="159"/>
      <c r="N855" s="168"/>
      <c r="O855" s="517" t="s">
        <v>5528</v>
      </c>
      <c r="P855" s="168"/>
      <c r="Q855" s="159"/>
      <c r="R855" s="177" t="s">
        <v>5580</v>
      </c>
      <c r="S855" s="177"/>
      <c r="T855" s="177"/>
      <c r="U855" s="155" t="s">
        <v>725</v>
      </c>
      <c r="V855" s="155" t="b">
        <v>0</v>
      </c>
      <c r="W855" s="170" t="s">
        <v>5581</v>
      </c>
      <c r="X855" s="168"/>
      <c r="Y855" s="173">
        <v>19714</v>
      </c>
      <c r="Z855" s="162" t="s">
        <v>4264</v>
      </c>
      <c r="AA855" s="163" t="str">
        <f t="shared" si="14"/>
        <v>https://shopeefood.vn/bo-suu-tap/a-sharetea-50k</v>
      </c>
      <c r="AB855" s="163" t="str">
        <f t="shared" si="15"/>
        <v>https://shopeefood.shopee.vn/bo-suu-tap/a-sharetea-50k</v>
      </c>
    </row>
    <row r="856" spans="1:28" ht="105">
      <c r="A856" s="151" t="s">
        <v>4192</v>
      </c>
      <c r="B856" s="152"/>
      <c r="C856" s="152" t="s">
        <v>706</v>
      </c>
      <c r="D856" s="152" t="s">
        <v>211</v>
      </c>
      <c r="E856" s="182" t="s">
        <v>1346</v>
      </c>
      <c r="F856" s="155" t="s">
        <v>4192</v>
      </c>
      <c r="G856" s="217" t="str">
        <f t="shared" si="11"/>
        <v>[Win 1]_LaBoong - Trà Ô Long Làng LaBoong_May</v>
      </c>
      <c r="H856" s="193" t="s">
        <v>5582</v>
      </c>
      <c r="I856" s="193" t="s">
        <v>5583</v>
      </c>
      <c r="J856" s="170" t="s">
        <v>1348</v>
      </c>
      <c r="K856" s="159"/>
      <c r="L856" s="159"/>
      <c r="M856" s="157"/>
      <c r="N856" s="168"/>
      <c r="O856" s="517" t="s">
        <v>5528</v>
      </c>
      <c r="P856" s="168"/>
      <c r="Q856" s="159"/>
      <c r="R856" s="176" t="s">
        <v>5584</v>
      </c>
      <c r="S856" s="177"/>
      <c r="T856" s="177"/>
      <c r="U856" s="155" t="s">
        <v>725</v>
      </c>
      <c r="V856" s="155" t="b">
        <v>0</v>
      </c>
      <c r="W856" s="170" t="s">
        <v>3276</v>
      </c>
      <c r="X856" s="168"/>
      <c r="Y856" s="173">
        <v>20133</v>
      </c>
      <c r="Z856" s="162" t="s">
        <v>5585</v>
      </c>
      <c r="AA856" s="163" t="str">
        <f t="shared" si="14"/>
        <v>https://shopeefood.vn/bo-suu-tap/w1-laboong-0d</v>
      </c>
      <c r="AB856" s="163" t="str">
        <f t="shared" si="15"/>
        <v>https://shopeefood.shopee.vn/bo-suu-tap/w1-laboong-0d</v>
      </c>
    </row>
    <row r="857" spans="1:28" ht="75">
      <c r="A857" s="151" t="s">
        <v>4192</v>
      </c>
      <c r="B857" s="152"/>
      <c r="C857" s="152" t="s">
        <v>706</v>
      </c>
      <c r="D857" s="152" t="s">
        <v>222</v>
      </c>
      <c r="E857" s="182" t="s">
        <v>1346</v>
      </c>
      <c r="F857" s="155" t="s">
        <v>4976</v>
      </c>
      <c r="G857" s="217" t="str">
        <f t="shared" si="11"/>
        <v>[Alacarte CB]_LaBoong - Trà Ô Long Làng LaBoong_May.CB1</v>
      </c>
      <c r="H857" s="176" t="s">
        <v>5586</v>
      </c>
      <c r="I857" s="159" t="s">
        <v>5587</v>
      </c>
      <c r="J857" s="170" t="s">
        <v>1348</v>
      </c>
      <c r="K857" s="159"/>
      <c r="L857" s="159"/>
      <c r="M857" s="159"/>
      <c r="N857" s="168"/>
      <c r="O857" s="155" t="s">
        <v>791</v>
      </c>
      <c r="P857" s="168"/>
      <c r="Q857" s="159"/>
      <c r="R857" s="168" t="s">
        <v>5588</v>
      </c>
      <c r="S857" s="177"/>
      <c r="T857" s="177"/>
      <c r="U857" s="155" t="s">
        <v>725</v>
      </c>
      <c r="V857" s="155" t="b">
        <v>0</v>
      </c>
      <c r="W857" s="179" t="s">
        <v>5589</v>
      </c>
      <c r="X857" s="168"/>
      <c r="Y857" s="173">
        <v>20205</v>
      </c>
      <c r="Z857" s="162" t="s">
        <v>5590</v>
      </c>
      <c r="AA857" s="163" t="str">
        <f t="shared" si="14"/>
        <v>https://shopeefood.vn/bo-suu-tap/a-laboong-1k</v>
      </c>
      <c r="AB857" s="163" t="str">
        <f t="shared" si="15"/>
        <v>https://shopeefood.shopee.vn/bo-suu-tap/a-laboong-1k</v>
      </c>
    </row>
    <row r="858" spans="1:28" ht="165">
      <c r="A858" s="151" t="s">
        <v>4192</v>
      </c>
      <c r="B858" s="152"/>
      <c r="C858" s="152" t="s">
        <v>706</v>
      </c>
      <c r="D858" s="152" t="s">
        <v>219</v>
      </c>
      <c r="E858" s="191" t="s">
        <v>1046</v>
      </c>
      <c r="F858" s="155" t="s">
        <v>4192</v>
      </c>
      <c r="G858" s="217" t="str">
        <f t="shared" si="11"/>
        <v>[Alacarte]_Trà sữa Bingxue_May</v>
      </c>
      <c r="H858" s="176" t="s">
        <v>5591</v>
      </c>
      <c r="I858" s="193" t="s">
        <v>5592</v>
      </c>
      <c r="J858" s="170" t="s">
        <v>1049</v>
      </c>
      <c r="K858" s="159"/>
      <c r="L858" s="157"/>
      <c r="M858" s="159"/>
      <c r="N858" s="168"/>
      <c r="O858" s="517" t="s">
        <v>5528</v>
      </c>
      <c r="P858" s="168"/>
      <c r="Q858" s="159"/>
      <c r="R858" s="177" t="s">
        <v>5593</v>
      </c>
      <c r="S858" s="177"/>
      <c r="T858" s="177"/>
      <c r="U858" s="155" t="s">
        <v>725</v>
      </c>
      <c r="V858" s="155" t="b">
        <v>0</v>
      </c>
      <c r="W858" s="170" t="s">
        <v>1920</v>
      </c>
      <c r="X858" s="168"/>
      <c r="Y858" s="173">
        <v>20084</v>
      </c>
      <c r="Z858" s="162" t="s">
        <v>5594</v>
      </c>
      <c r="AA858" s="163" t="str">
        <f t="shared" si="14"/>
        <v>https://shopeefood.vn/bo-suu-tap/a-bingxue-t5</v>
      </c>
      <c r="AB858" s="163" t="str">
        <f t="shared" si="15"/>
        <v>https://shopeefood.shopee.vn/bo-suu-tap/a-bingxue-t5</v>
      </c>
    </row>
    <row r="859" spans="1:28" ht="135">
      <c r="A859" s="151" t="s">
        <v>4192</v>
      </c>
      <c r="B859" s="152"/>
      <c r="C859" s="152" t="s">
        <v>706</v>
      </c>
      <c r="D859" s="152" t="s">
        <v>211</v>
      </c>
      <c r="E859" s="191" t="s">
        <v>275</v>
      </c>
      <c r="F859" s="176" t="s">
        <v>4192</v>
      </c>
      <c r="G859" s="217" t="str">
        <f t="shared" si="11"/>
        <v>[Win 1]_Cơm Thố Anh Nguyễn_May</v>
      </c>
      <c r="H859" s="247" t="s">
        <v>5595</v>
      </c>
      <c r="I859" s="380" t="s">
        <v>5596</v>
      </c>
      <c r="J859" s="375" t="s">
        <v>953</v>
      </c>
      <c r="K859" s="460" t="s">
        <v>5597</v>
      </c>
      <c r="L859" s="351" t="s">
        <v>955</v>
      </c>
      <c r="M859" s="159"/>
      <c r="N859" s="168"/>
      <c r="O859" s="517" t="s">
        <v>5528</v>
      </c>
      <c r="P859" s="168"/>
      <c r="Q859" s="193"/>
      <c r="R859" s="177" t="s">
        <v>5598</v>
      </c>
      <c r="S859" s="177"/>
      <c r="T859" s="177"/>
      <c r="U859" s="155" t="s">
        <v>725</v>
      </c>
      <c r="V859" s="155" t="b">
        <v>0</v>
      </c>
      <c r="W859" s="179" t="s">
        <v>4953</v>
      </c>
      <c r="X859" s="168"/>
      <c r="Y859" s="173">
        <v>20118</v>
      </c>
      <c r="Z859" s="162" t="s">
        <v>5599</v>
      </c>
      <c r="AA859" s="163" t="str">
        <f t="shared" si="14"/>
        <v>https://shopeefood.vn/bo-suu-tap/w3-com-anh-nguyen</v>
      </c>
      <c r="AB859" s="163" t="str">
        <f t="shared" si="15"/>
        <v>https://shopeefood.shopee.vn/bo-suu-tap/w3-com-anh-nguyen</v>
      </c>
    </row>
    <row r="860" spans="1:28" ht="180">
      <c r="A860" s="151" t="s">
        <v>4192</v>
      </c>
      <c r="B860" s="152"/>
      <c r="C860" s="152" t="s">
        <v>706</v>
      </c>
      <c r="D860" s="152" t="s">
        <v>217</v>
      </c>
      <c r="E860" s="191" t="s">
        <v>275</v>
      </c>
      <c r="F860" s="176" t="s">
        <v>4192</v>
      </c>
      <c r="G860" s="217" t="str">
        <f t="shared" si="11"/>
        <v>[Win 4]_Cơm Thố Anh Nguyễn_May</v>
      </c>
      <c r="H860" s="518" t="s">
        <v>5600</v>
      </c>
      <c r="I860" s="380" t="s">
        <v>5601</v>
      </c>
      <c r="J860" s="375" t="s">
        <v>953</v>
      </c>
      <c r="K860" s="460" t="s">
        <v>5602</v>
      </c>
      <c r="L860" s="351" t="s">
        <v>955</v>
      </c>
      <c r="M860" s="159"/>
      <c r="N860" s="168"/>
      <c r="O860" s="517" t="s">
        <v>5528</v>
      </c>
      <c r="P860" s="168"/>
      <c r="Q860" s="193" t="s">
        <v>5603</v>
      </c>
      <c r="R860" s="177" t="s">
        <v>5604</v>
      </c>
      <c r="S860" s="177"/>
      <c r="T860" s="177" t="s">
        <v>5605</v>
      </c>
      <c r="U860" s="155" t="s">
        <v>725</v>
      </c>
      <c r="V860" s="155" t="b">
        <v>0</v>
      </c>
      <c r="W860" s="194" t="s">
        <v>4953</v>
      </c>
      <c r="X860" s="168"/>
      <c r="Y860" s="173">
        <v>20085</v>
      </c>
      <c r="Z860" s="162" t="s">
        <v>5606</v>
      </c>
      <c r="AA860" s="163" t="str">
        <f t="shared" si="14"/>
        <v>https://shopeefood.vn/bo-suu-tap/w4-anh-nguyen</v>
      </c>
      <c r="AB860" s="163" t="str">
        <f t="shared" si="15"/>
        <v>https://shopeefood.shopee.vn/bo-suu-tap/w4-anh-nguyen</v>
      </c>
    </row>
    <row r="861" spans="1:28" ht="180">
      <c r="A861" s="151" t="s">
        <v>4192</v>
      </c>
      <c r="B861" s="152"/>
      <c r="C861" s="152" t="s">
        <v>970</v>
      </c>
      <c r="D861" s="152" t="s">
        <v>201</v>
      </c>
      <c r="E861" s="180" t="s">
        <v>390</v>
      </c>
      <c r="F861" s="155" t="s">
        <v>5607</v>
      </c>
      <c r="G861" s="217" t="str">
        <f t="shared" si="11"/>
        <v>[SJBP]_Starbucks Coffee_Indi 13-15</v>
      </c>
      <c r="H861" s="176" t="s">
        <v>5608</v>
      </c>
      <c r="I861" s="183" t="s">
        <v>5609</v>
      </c>
      <c r="J861" s="209" t="s">
        <v>974</v>
      </c>
      <c r="K861" s="162"/>
      <c r="L861" s="162"/>
      <c r="M861" s="162"/>
      <c r="N861" s="169"/>
      <c r="O861" s="183"/>
      <c r="P861" s="169"/>
      <c r="Q861" s="183" t="s">
        <v>5610</v>
      </c>
      <c r="R861" s="183" t="s">
        <v>5610</v>
      </c>
      <c r="S861" s="183" t="s">
        <v>5610</v>
      </c>
      <c r="T861" s="183" t="s">
        <v>5610</v>
      </c>
      <c r="U861" s="155"/>
      <c r="V861" s="155" t="b">
        <v>0</v>
      </c>
      <c r="W861" s="179" t="s">
        <v>5611</v>
      </c>
      <c r="X861" s="168"/>
      <c r="Y861" s="173">
        <v>19998</v>
      </c>
      <c r="Z861" s="162" t="s">
        <v>5612</v>
      </c>
      <c r="AA861" s="163" t="str">
        <f t="shared" si="14"/>
        <v>https://shopeefood.vn/bo-suu-tap/sj-cf-starbucks</v>
      </c>
      <c r="AB861" s="163" t="str">
        <f t="shared" si="15"/>
        <v>https://shopeefood.shopee.vn/bo-suu-tap/sj-cf-starbucks</v>
      </c>
    </row>
    <row r="862" spans="1:28" ht="135">
      <c r="A862" s="151" t="s">
        <v>4192</v>
      </c>
      <c r="B862" s="152"/>
      <c r="C862" s="152" t="s">
        <v>970</v>
      </c>
      <c r="D862" s="152" t="s">
        <v>201</v>
      </c>
      <c r="E862" s="180" t="s">
        <v>390</v>
      </c>
      <c r="F862" s="155" t="s">
        <v>5613</v>
      </c>
      <c r="G862" s="217" t="str">
        <f t="shared" si="11"/>
        <v>[SJBP]_Starbucks Coffee_Indi 20-25</v>
      </c>
      <c r="H862" s="176" t="s">
        <v>5614</v>
      </c>
      <c r="I862" s="183" t="s">
        <v>5615</v>
      </c>
      <c r="J862" s="209" t="s">
        <v>974</v>
      </c>
      <c r="K862" s="162"/>
      <c r="L862" s="162"/>
      <c r="M862" s="162"/>
      <c r="N862" s="169"/>
      <c r="O862" s="183"/>
      <c r="P862" s="169"/>
      <c r="Q862" s="183" t="s">
        <v>5616</v>
      </c>
      <c r="R862" s="176" t="s">
        <v>5617</v>
      </c>
      <c r="S862" s="176" t="s">
        <v>5617</v>
      </c>
      <c r="T862" s="176" t="s">
        <v>5617</v>
      </c>
      <c r="U862" s="155"/>
      <c r="V862" s="155" t="b">
        <v>0</v>
      </c>
      <c r="W862" s="179" t="s">
        <v>5618</v>
      </c>
      <c r="X862" s="168"/>
      <c r="Y862" s="173">
        <v>19999</v>
      </c>
      <c r="Z862" s="162" t="s">
        <v>5619</v>
      </c>
      <c r="AA862" s="163" t="str">
        <f t="shared" si="14"/>
        <v>https://shopeefood.vn/bo-suu-tap/sj-cf-starbucks-50</v>
      </c>
      <c r="AB862" s="163" t="str">
        <f t="shared" si="15"/>
        <v>https://shopeefood.shopee.vn/bo-suu-tap/sj-cf-starbucks-50</v>
      </c>
    </row>
    <row r="863" spans="1:28" ht="195">
      <c r="A863" s="151" t="s">
        <v>4192</v>
      </c>
      <c r="B863" s="152"/>
      <c r="C863" s="152" t="s">
        <v>970</v>
      </c>
      <c r="D863" s="152" t="s">
        <v>205</v>
      </c>
      <c r="E863" s="180" t="s">
        <v>323</v>
      </c>
      <c r="F863" s="155" t="s">
        <v>5620</v>
      </c>
      <c r="G863" s="217" t="str">
        <f t="shared" si="11"/>
        <v>[JBP]_KATINAT Coffee &amp; Tea House_BOGO 5.5</v>
      </c>
      <c r="H863" s="176" t="s">
        <v>5621</v>
      </c>
      <c r="I863" s="283">
        <v>45782</v>
      </c>
      <c r="J863" s="209" t="s">
        <v>1323</v>
      </c>
      <c r="K863" s="162"/>
      <c r="L863" s="162"/>
      <c r="M863" s="162"/>
      <c r="N863" s="169"/>
      <c r="O863" s="183"/>
      <c r="P863" s="169"/>
      <c r="Q863" s="183"/>
      <c r="R863" s="177"/>
      <c r="S863" s="177"/>
      <c r="T863" s="177"/>
      <c r="U863" s="155"/>
      <c r="V863" s="155" t="b">
        <v>0</v>
      </c>
      <c r="W863" s="170" t="s">
        <v>5622</v>
      </c>
      <c r="X863" s="168"/>
      <c r="Y863" s="173">
        <v>19991</v>
      </c>
      <c r="Z863" s="162" t="s">
        <v>5623</v>
      </c>
      <c r="AA863" s="163" t="str">
        <f t="shared" si="14"/>
        <v>https://shopeefood.vn/bo-suu-tap/jb-katinat-bogo</v>
      </c>
      <c r="AB863" s="163" t="str">
        <f t="shared" si="15"/>
        <v>https://shopeefood.shopee.vn/bo-suu-tap/jb-katinat-bogo</v>
      </c>
    </row>
    <row r="864" spans="1:28" ht="180">
      <c r="A864" s="151" t="s">
        <v>4192</v>
      </c>
      <c r="B864" s="152"/>
      <c r="C864" s="152" t="s">
        <v>970</v>
      </c>
      <c r="D864" s="152" t="s">
        <v>209</v>
      </c>
      <c r="E864" s="180" t="s">
        <v>323</v>
      </c>
      <c r="F864" s="155" t="s">
        <v>5624</v>
      </c>
      <c r="G864" s="217" t="str">
        <f t="shared" si="11"/>
        <v>[VIP]_KATINAT Coffee &amp; Tea House_Ads 1K</v>
      </c>
      <c r="H864" s="176" t="s">
        <v>5625</v>
      </c>
      <c r="I864" s="283">
        <v>45905</v>
      </c>
      <c r="J864" s="209" t="s">
        <v>1323</v>
      </c>
      <c r="K864" s="162"/>
      <c r="L864" s="162"/>
      <c r="M864" s="162"/>
      <c r="N864" s="169"/>
      <c r="O864" s="183"/>
      <c r="P864" s="169"/>
      <c r="Q864" s="183" t="s">
        <v>5626</v>
      </c>
      <c r="R864" s="183" t="s">
        <v>5626</v>
      </c>
      <c r="S864" s="183" t="s">
        <v>5626</v>
      </c>
      <c r="T864" s="183" t="s">
        <v>5626</v>
      </c>
      <c r="U864" s="155"/>
      <c r="V864" s="155" t="b">
        <v>0</v>
      </c>
      <c r="W864" s="170" t="s">
        <v>5627</v>
      </c>
      <c r="X864" s="168"/>
      <c r="Y864" s="173">
        <v>20119</v>
      </c>
      <c r="Z864" s="162" t="s">
        <v>5628</v>
      </c>
      <c r="AA864" s="163" t="str">
        <f t="shared" si="14"/>
        <v>https://shopeefood.vn/bo-suu-tap/v-katinat-cf</v>
      </c>
      <c r="AB864" s="163" t="str">
        <f t="shared" si="15"/>
        <v>https://shopeefood.shopee.vn/bo-suu-tap/v-katinat-cf</v>
      </c>
    </row>
    <row r="865" spans="1:28" ht="195">
      <c r="A865" s="151" t="s">
        <v>4192</v>
      </c>
      <c r="B865" s="152"/>
      <c r="C865" s="152" t="s">
        <v>970</v>
      </c>
      <c r="D865" s="152" t="s">
        <v>205</v>
      </c>
      <c r="E865" s="180" t="s">
        <v>323</v>
      </c>
      <c r="F865" s="155" t="s">
        <v>5629</v>
      </c>
      <c r="G865" s="217" t="str">
        <f t="shared" si="11"/>
        <v>[JBP]_KATINAT Coffee &amp; Tea House_BAU bơ dừa 55K</v>
      </c>
      <c r="H865" s="176" t="s">
        <v>5630</v>
      </c>
      <c r="I865" s="183" t="s">
        <v>5631</v>
      </c>
      <c r="J865" s="209" t="s">
        <v>1323</v>
      </c>
      <c r="K865" s="162"/>
      <c r="L865" s="162"/>
      <c r="M865" s="162"/>
      <c r="N865" s="169"/>
      <c r="O865" s="183"/>
      <c r="P865" s="169"/>
      <c r="Q865" s="183" t="s">
        <v>5632</v>
      </c>
      <c r="R865" s="176" t="s">
        <v>5633</v>
      </c>
      <c r="S865" s="176" t="s">
        <v>5633</v>
      </c>
      <c r="T865" s="176" t="s">
        <v>5633</v>
      </c>
      <c r="U865" s="155"/>
      <c r="V865" s="155" t="b">
        <v>0</v>
      </c>
      <c r="W865" s="179" t="s">
        <v>5634</v>
      </c>
      <c r="X865" s="168"/>
      <c r="Y865" s="173">
        <v>19992</v>
      </c>
      <c r="Z865" s="162" t="s">
        <v>5635</v>
      </c>
      <c r="AA865" s="163" t="str">
        <f t="shared" si="14"/>
        <v>https://shopeefood.vn/bo-suu-tap/jb-katinat-50k</v>
      </c>
      <c r="AB865" s="163" t="str">
        <f t="shared" si="15"/>
        <v>https://shopeefood.shopee.vn/bo-suu-tap/jb-katinat-50k</v>
      </c>
    </row>
    <row r="866" spans="1:28" ht="314">
      <c r="A866" s="151" t="s">
        <v>4192</v>
      </c>
      <c r="B866" s="152"/>
      <c r="C866" s="152" t="s">
        <v>970</v>
      </c>
      <c r="D866" s="152" t="s">
        <v>209</v>
      </c>
      <c r="E866" s="180" t="s">
        <v>258</v>
      </c>
      <c r="F866" s="429" t="s">
        <v>5636</v>
      </c>
      <c r="G866" s="217" t="str">
        <f t="shared" si="11"/>
        <v>[VIP]_Cheese Coffee_27-31.5</v>
      </c>
      <c r="H866" s="176" t="s">
        <v>5637</v>
      </c>
      <c r="I866" s="183" t="s">
        <v>5638</v>
      </c>
      <c r="J866" s="209" t="s">
        <v>1449</v>
      </c>
      <c r="K866" s="162"/>
      <c r="L866" s="162"/>
      <c r="M866" s="162"/>
      <c r="N866" s="169"/>
      <c r="O866" s="183"/>
      <c r="P866" s="169"/>
      <c r="Q866" s="176" t="s">
        <v>5176</v>
      </c>
      <c r="R866" s="177"/>
      <c r="S866" s="177"/>
      <c r="T866" s="177"/>
      <c r="U866" s="155"/>
      <c r="V866" s="155" t="b">
        <v>0</v>
      </c>
      <c r="W866" s="179" t="s">
        <v>5639</v>
      </c>
      <c r="X866" s="168"/>
      <c r="Y866" s="173">
        <v>20000</v>
      </c>
      <c r="Z866" s="162" t="s">
        <v>5640</v>
      </c>
      <c r="AA866" s="163" t="str">
        <f t="shared" si="14"/>
        <v>https://shopeefood.vn/bo-suu-tap/jb-cheese-cf</v>
      </c>
      <c r="AB866" s="163" t="str">
        <f t="shared" si="15"/>
        <v>https://shopeefood.shopee.vn/bo-suu-tap/jb-cheese-cf</v>
      </c>
    </row>
    <row r="867" spans="1:28" ht="285">
      <c r="A867" s="151" t="s">
        <v>4192</v>
      </c>
      <c r="B867" s="152"/>
      <c r="C867" s="152" t="s">
        <v>970</v>
      </c>
      <c r="D867" s="152" t="s">
        <v>205</v>
      </c>
      <c r="E867" s="180" t="s">
        <v>258</v>
      </c>
      <c r="F867" s="155" t="s">
        <v>5641</v>
      </c>
      <c r="G867" s="217" t="str">
        <f t="shared" si="11"/>
        <v>[JBP]_Cheese Coffee_Spike 5.5</v>
      </c>
      <c r="H867" s="176" t="s">
        <v>5642</v>
      </c>
      <c r="I867" s="183" t="s">
        <v>5643</v>
      </c>
      <c r="J867" s="209" t="s">
        <v>1449</v>
      </c>
      <c r="K867" s="162"/>
      <c r="L867" s="162"/>
      <c r="M867" s="162"/>
      <c r="N867" s="169"/>
      <c r="O867" s="183"/>
      <c r="P867" s="169"/>
      <c r="Q867" s="183" t="s">
        <v>5644</v>
      </c>
      <c r="R867" s="177"/>
      <c r="S867" s="177"/>
      <c r="T867" s="177"/>
      <c r="U867" s="155"/>
      <c r="V867" s="155" t="b">
        <v>0</v>
      </c>
      <c r="W867" s="179" t="s">
        <v>4526</v>
      </c>
      <c r="X867" s="168"/>
      <c r="Y867" s="173">
        <v>19993</v>
      </c>
      <c r="Z867" s="162" t="s">
        <v>5645</v>
      </c>
      <c r="AA867" s="163" t="str">
        <f t="shared" si="14"/>
        <v>https://shopeefood.vn/bo-suu-tap/jb-cheese-30</v>
      </c>
      <c r="AB867" s="163" t="str">
        <f t="shared" si="15"/>
        <v>https://shopeefood.shopee.vn/bo-suu-tap/jb-cheese-30</v>
      </c>
    </row>
    <row r="868" spans="1:28" ht="195">
      <c r="A868" s="151" t="s">
        <v>4192</v>
      </c>
      <c r="B868" s="152"/>
      <c r="C868" s="152" t="s">
        <v>970</v>
      </c>
      <c r="D868" s="152" t="s">
        <v>205</v>
      </c>
      <c r="E868" s="180" t="s">
        <v>258</v>
      </c>
      <c r="F868" s="155" t="s">
        <v>5646</v>
      </c>
      <c r="G868" s="177" t="str">
        <f t="shared" si="11"/>
        <v>[JBP]_Cheese Coffee_12-14.5</v>
      </c>
      <c r="H868" s="176" t="s">
        <v>5647</v>
      </c>
      <c r="I868" s="183" t="s">
        <v>4808</v>
      </c>
      <c r="J868" s="209" t="s">
        <v>1449</v>
      </c>
      <c r="K868" s="162"/>
      <c r="L868" s="162"/>
      <c r="M868" s="162"/>
      <c r="N868" s="169"/>
      <c r="O868" s="183"/>
      <c r="P868" s="169"/>
      <c r="Q868" s="183" t="s">
        <v>5648</v>
      </c>
      <c r="R868" s="183" t="s">
        <v>5648</v>
      </c>
      <c r="S868" s="183" t="s">
        <v>5648</v>
      </c>
      <c r="T868" s="177"/>
      <c r="U868" s="155"/>
      <c r="V868" s="155" t="b">
        <v>0</v>
      </c>
      <c r="W868" s="179" t="s">
        <v>5639</v>
      </c>
      <c r="X868" s="168"/>
      <c r="Y868" s="173">
        <v>20001</v>
      </c>
      <c r="Z868" s="162" t="s">
        <v>5649</v>
      </c>
      <c r="AA868" s="163" t="str">
        <f t="shared" si="14"/>
        <v>https://shopeefood.vn/bo-suu-tap/jb-cheese-20</v>
      </c>
      <c r="AB868" s="163" t="str">
        <f t="shared" si="15"/>
        <v>https://shopeefood.shopee.vn/bo-suu-tap/jb-cheese-20</v>
      </c>
    </row>
    <row r="869" spans="1:28" ht="105">
      <c r="A869" s="151" t="s">
        <v>4192</v>
      </c>
      <c r="B869" s="152"/>
      <c r="C869" s="152" t="s">
        <v>970</v>
      </c>
      <c r="D869" s="152" t="s">
        <v>205</v>
      </c>
      <c r="E869" s="180" t="s">
        <v>5650</v>
      </c>
      <c r="F869" s="155" t="s">
        <v>5651</v>
      </c>
      <c r="G869" s="217" t="str">
        <f t="shared" si="11"/>
        <v>[JBP]_Bread cate_BAU 30k</v>
      </c>
      <c r="H869" s="176" t="s">
        <v>5652</v>
      </c>
      <c r="I869" s="183" t="s">
        <v>5653</v>
      </c>
      <c r="J869" s="184" t="s">
        <v>5654</v>
      </c>
      <c r="K869" s="162"/>
      <c r="L869" s="162"/>
      <c r="M869" s="162"/>
      <c r="N869" s="169"/>
      <c r="O869" s="183"/>
      <c r="P869" s="169"/>
      <c r="Q869" s="183"/>
      <c r="R869" s="177"/>
      <c r="S869" s="177"/>
      <c r="T869" s="177"/>
      <c r="U869" s="155"/>
      <c r="V869" s="155" t="b">
        <v>0</v>
      </c>
      <c r="W869" s="179" t="s">
        <v>5655</v>
      </c>
      <c r="X869" s="168"/>
      <c r="Y869" s="173">
        <v>20103</v>
      </c>
      <c r="Z869" s="162" t="s">
        <v>5656</v>
      </c>
      <c r="AA869" s="163" t="str">
        <f t="shared" si="14"/>
        <v>https://shopeefood.vn/bo-suu-tap/jb-khao-bua-sang</v>
      </c>
      <c r="AB869" s="163" t="str">
        <f t="shared" si="15"/>
        <v>https://shopeefood.shopee.vn/bo-suu-tap/jb-khao-bua-sang</v>
      </c>
    </row>
    <row r="870" spans="1:28" ht="328">
      <c r="A870" s="151" t="s">
        <v>4192</v>
      </c>
      <c r="B870" s="152"/>
      <c r="C870" s="152" t="s">
        <v>685</v>
      </c>
      <c r="D870" s="152" t="s">
        <v>217</v>
      </c>
      <c r="E870" s="153" t="s">
        <v>2732</v>
      </c>
      <c r="F870" s="152" t="s">
        <v>4192</v>
      </c>
      <c r="G870" s="217" t="str">
        <f t="shared" si="11"/>
        <v>[Win 4]_Cà Phê Muối Chú Long_May</v>
      </c>
      <c r="H870" s="176" t="s">
        <v>5657</v>
      </c>
      <c r="I870" s="155" t="s">
        <v>5658</v>
      </c>
      <c r="J870" s="248" t="s">
        <v>2734</v>
      </c>
      <c r="K870" s="158"/>
      <c r="L870" s="157" t="s">
        <v>2735</v>
      </c>
      <c r="M870" s="193" t="s">
        <v>5659</v>
      </c>
      <c r="N870" s="168" t="s">
        <v>5660</v>
      </c>
      <c r="O870" s="158"/>
      <c r="P870" s="250"/>
      <c r="Q870" s="176" t="s">
        <v>5661</v>
      </c>
      <c r="R870" s="176" t="s">
        <v>5661</v>
      </c>
      <c r="S870" s="176" t="s">
        <v>5661</v>
      </c>
      <c r="T870" s="176" t="s">
        <v>5661</v>
      </c>
      <c r="U870" s="155" t="s">
        <v>696</v>
      </c>
      <c r="V870" s="155" t="b">
        <v>0</v>
      </c>
      <c r="W870" s="179" t="s">
        <v>5662</v>
      </c>
      <c r="X870" s="168"/>
      <c r="Y870" s="173">
        <v>20174</v>
      </c>
      <c r="Z870" s="162" t="s">
        <v>5663</v>
      </c>
      <c r="AA870" s="163" t="str">
        <f t="shared" si="14"/>
        <v>https://shopeefood.vn/bo-suu-tap/w4-cf-chu-long-99</v>
      </c>
      <c r="AB870" s="163" t="str">
        <f t="shared" si="15"/>
        <v>https://shopeefood.shopee.vn/bo-suu-tap/w4-cf-chu-long-99</v>
      </c>
    </row>
    <row r="871" spans="1:28" ht="90">
      <c r="A871" s="151" t="s">
        <v>4192</v>
      </c>
      <c r="B871" s="152"/>
      <c r="C871" s="152" t="s">
        <v>1236</v>
      </c>
      <c r="D871" s="152" t="s">
        <v>205</v>
      </c>
      <c r="E871" s="180" t="s">
        <v>1469</v>
      </c>
      <c r="F871" s="155" t="s">
        <v>5664</v>
      </c>
      <c r="G871" s="217" t="str">
        <f t="shared" si="11"/>
        <v>[JBP]_Gong Cha_Indi_May</v>
      </c>
      <c r="H871" s="176" t="s">
        <v>5665</v>
      </c>
      <c r="I871" s="183" t="s">
        <v>5666</v>
      </c>
      <c r="J871" s="184" t="s">
        <v>1472</v>
      </c>
      <c r="K871" s="162"/>
      <c r="L871" s="162"/>
      <c r="M871" s="162"/>
      <c r="N871" s="169"/>
      <c r="O871" s="183"/>
      <c r="P871" s="169"/>
      <c r="Q871" s="183"/>
      <c r="R871" s="177"/>
      <c r="S871" s="177"/>
      <c r="T871" s="177"/>
      <c r="U871" s="155"/>
      <c r="V871" s="155" t="b">
        <v>0</v>
      </c>
      <c r="W871" s="168"/>
      <c r="X871" s="168"/>
      <c r="Y871" s="173">
        <v>20072</v>
      </c>
      <c r="Z871" s="162" t="s">
        <v>5667</v>
      </c>
      <c r="AA871" s="163" t="str">
        <f t="shared" si="14"/>
        <v>https://shopeefood.vn/bo-suu-tap/jb-gongcha-genshin</v>
      </c>
      <c r="AB871" s="163" t="str">
        <f t="shared" si="15"/>
        <v>https://shopeefood.shopee.vn/bo-suu-tap/jb-gongcha-genshin</v>
      </c>
    </row>
    <row r="872" spans="1:28" ht="225">
      <c r="A872" s="151" t="s">
        <v>4192</v>
      </c>
      <c r="B872" s="152"/>
      <c r="C872" s="152" t="s">
        <v>970</v>
      </c>
      <c r="D872" s="152" t="s">
        <v>209</v>
      </c>
      <c r="E872" s="180" t="s">
        <v>323</v>
      </c>
      <c r="F872" s="155" t="s">
        <v>5668</v>
      </c>
      <c r="G872" s="217" t="str">
        <f t="shared" si="11"/>
        <v>[VIP]_KATINAT Coffee &amp; Tea House_M2T1 22-23.5</v>
      </c>
      <c r="H872" s="176" t="s">
        <v>5669</v>
      </c>
      <c r="I872" s="183" t="s">
        <v>5670</v>
      </c>
      <c r="J872" s="209" t="s">
        <v>1323</v>
      </c>
      <c r="K872" s="162"/>
      <c r="L872" s="162"/>
      <c r="M872" s="162"/>
      <c r="N872" s="169"/>
      <c r="O872" s="183"/>
      <c r="P872" s="169"/>
      <c r="Q872" s="183" t="s">
        <v>5671</v>
      </c>
      <c r="R872" s="183" t="s">
        <v>5672</v>
      </c>
      <c r="S872" s="183" t="s">
        <v>5672</v>
      </c>
      <c r="T872" s="183" t="s">
        <v>5673</v>
      </c>
      <c r="U872" s="155" t="s">
        <v>696</v>
      </c>
      <c r="V872" s="155" t="b">
        <v>0</v>
      </c>
      <c r="W872" s="179" t="s">
        <v>5674</v>
      </c>
      <c r="X872" s="168"/>
      <c r="Y872" s="173">
        <v>20191</v>
      </c>
      <c r="Z872" s="162" t="s">
        <v>5675</v>
      </c>
      <c r="AA872" s="163" t="str">
        <f t="shared" si="14"/>
        <v>https://shopeefood.vn/bo-suu-tap/v-katinat--tea-house</v>
      </c>
      <c r="AB872" s="163" t="str">
        <f t="shared" si="15"/>
        <v>https://shopeefood.shopee.vn/bo-suu-tap/v-katinat--tea-house</v>
      </c>
    </row>
    <row r="873" spans="1:28" ht="225">
      <c r="A873" s="151" t="s">
        <v>4192</v>
      </c>
      <c r="B873" s="152"/>
      <c r="C873" s="152" t="s">
        <v>970</v>
      </c>
      <c r="D873" s="152" t="s">
        <v>209</v>
      </c>
      <c r="E873" s="180" t="s">
        <v>323</v>
      </c>
      <c r="F873" s="155" t="s">
        <v>5676</v>
      </c>
      <c r="G873" s="217" t="str">
        <f t="shared" si="11"/>
        <v>[VIP]_KATINAT Coffee &amp; Tea House_Ads 30.5</v>
      </c>
      <c r="H873" s="176" t="s">
        <v>5677</v>
      </c>
      <c r="I873" s="183" t="s">
        <v>5678</v>
      </c>
      <c r="J873" s="209" t="s">
        <v>1323</v>
      </c>
      <c r="K873" s="162"/>
      <c r="L873" s="162"/>
      <c r="M873" s="162"/>
      <c r="N873" s="169"/>
      <c r="O873" s="183"/>
      <c r="P873" s="162" t="s">
        <v>2567</v>
      </c>
      <c r="Q873" s="183" t="s">
        <v>5679</v>
      </c>
      <c r="R873" s="183" t="s">
        <v>5679</v>
      </c>
      <c r="S873" s="183" t="s">
        <v>5679</v>
      </c>
      <c r="T873" s="183" t="s">
        <v>5679</v>
      </c>
      <c r="U873" s="155"/>
      <c r="V873" s="155" t="b">
        <v>0</v>
      </c>
      <c r="W873" s="179" t="s">
        <v>5680</v>
      </c>
      <c r="X873" s="168"/>
      <c r="Y873" s="173">
        <v>20206</v>
      </c>
      <c r="Z873" s="162" t="s">
        <v>5681</v>
      </c>
      <c r="AA873" s="163" t="str">
        <f t="shared" si="14"/>
        <v>https://shopeefood.vn/bo-suu-tap/v-katinat-50</v>
      </c>
      <c r="AB873" s="163" t="str">
        <f t="shared" si="15"/>
        <v>https://shopeefood.shopee.vn/bo-suu-tap/v-katinat-50</v>
      </c>
    </row>
    <row r="874" spans="1:28" ht="195">
      <c r="A874" s="151" t="s">
        <v>4192</v>
      </c>
      <c r="B874" s="152"/>
      <c r="C874" s="152" t="s">
        <v>970</v>
      </c>
      <c r="D874" s="152" t="s">
        <v>207</v>
      </c>
      <c r="E874" s="180" t="s">
        <v>390</v>
      </c>
      <c r="F874" s="155" t="s">
        <v>5682</v>
      </c>
      <c r="G874" s="217" t="str">
        <f t="shared" si="11"/>
        <v>[SuperVIP]_Starbucks Coffee_27-29.5</v>
      </c>
      <c r="H874" s="176" t="s">
        <v>5683</v>
      </c>
      <c r="I874" s="183" t="s">
        <v>5684</v>
      </c>
      <c r="J874" s="184" t="s">
        <v>5685</v>
      </c>
      <c r="K874" s="162"/>
      <c r="L874" s="162"/>
      <c r="M874" s="162"/>
      <c r="N874" s="169"/>
      <c r="O874" s="183"/>
      <c r="P874" s="169"/>
      <c r="Q874" s="183" t="s">
        <v>5686</v>
      </c>
      <c r="R874" s="183" t="s">
        <v>5687</v>
      </c>
      <c r="S874" s="183" t="s">
        <v>5687</v>
      </c>
      <c r="T874" s="183" t="s">
        <v>5688</v>
      </c>
      <c r="U874" s="155" t="s">
        <v>696</v>
      </c>
      <c r="V874" s="155" t="b">
        <v>0</v>
      </c>
      <c r="W874" s="179" t="s">
        <v>5689</v>
      </c>
      <c r="X874" s="168"/>
      <c r="Y874" s="173">
        <v>20275</v>
      </c>
      <c r="Z874" s="162" t="s">
        <v>5690</v>
      </c>
      <c r="AA874" s="163" t="str">
        <f t="shared" si="14"/>
        <v>https://shopeefood.vn/bo-suu-tap/sv-starbucks-89k</v>
      </c>
      <c r="AB874" s="163" t="str">
        <f t="shared" si="15"/>
        <v>https://shopeefood.shopee.vn/bo-suu-tap/sv-starbucks-89k</v>
      </c>
    </row>
    <row r="875" spans="1:28" ht="75">
      <c r="A875" s="295" t="s">
        <v>1433</v>
      </c>
      <c r="B875" s="446"/>
      <c r="C875" s="296" t="s">
        <v>1236</v>
      </c>
      <c r="D875" s="373" t="s">
        <v>201</v>
      </c>
      <c r="E875" s="296" t="s">
        <v>372</v>
      </c>
      <c r="F875" s="298" t="s">
        <v>5691</v>
      </c>
      <c r="G875" s="299" t="str">
        <f t="shared" si="11"/>
        <v>[SJBP]_Phúc Long Coffee &amp; Tea_89k</v>
      </c>
      <c r="H875" s="447" t="s">
        <v>5692</v>
      </c>
      <c r="I875" s="183" t="s">
        <v>5693</v>
      </c>
      <c r="J875" s="342" t="s">
        <v>1264</v>
      </c>
      <c r="K875" s="162"/>
      <c r="L875" s="162"/>
      <c r="M875" s="162"/>
      <c r="N875" s="169"/>
      <c r="O875" s="183"/>
      <c r="P875" s="169"/>
      <c r="Q875" s="183"/>
      <c r="R875" s="177"/>
      <c r="S875" s="177"/>
      <c r="T875" s="177"/>
      <c r="U875" s="155"/>
      <c r="V875" s="155" t="b">
        <v>0</v>
      </c>
      <c r="W875" s="168"/>
      <c r="X875" s="168"/>
      <c r="Y875" s="173">
        <v>20014</v>
      </c>
      <c r="Z875" s="162" t="s">
        <v>5694</v>
      </c>
      <c r="AA875" s="163" t="str">
        <f t="shared" si="14"/>
        <v>https://shopeefood.vn/bo-suu-tap/sj-phuclong-combo89k</v>
      </c>
      <c r="AB875" s="163"/>
    </row>
    <row r="876" spans="1:28" ht="120">
      <c r="A876" s="151" t="s">
        <v>4197</v>
      </c>
      <c r="B876" s="152"/>
      <c r="C876" s="152" t="s">
        <v>717</v>
      </c>
      <c r="D876" s="152" t="s">
        <v>222</v>
      </c>
      <c r="E876" s="153" t="s">
        <v>5695</v>
      </c>
      <c r="F876" s="155" t="s">
        <v>5696</v>
      </c>
      <c r="G876" s="168" t="str">
        <f t="shared" si="11"/>
        <v>[Alacarte CB]_Súp Cua Mộc_Jun.CB8</v>
      </c>
      <c r="H876" s="183" t="s">
        <v>5697</v>
      </c>
      <c r="I876" s="159" t="s">
        <v>5698</v>
      </c>
      <c r="J876" s="170" t="s">
        <v>5699</v>
      </c>
      <c r="K876" s="159"/>
      <c r="L876" s="159"/>
      <c r="M876" s="159"/>
      <c r="N876" s="168"/>
      <c r="O876" s="179" t="s">
        <v>5700</v>
      </c>
      <c r="P876" s="168"/>
      <c r="Q876" s="159" t="s">
        <v>5701</v>
      </c>
      <c r="R876" s="168"/>
      <c r="S876" s="168"/>
      <c r="T876" s="168"/>
      <c r="U876" s="155" t="s">
        <v>696</v>
      </c>
      <c r="V876" s="155" t="b">
        <v>1</v>
      </c>
      <c r="W876" s="179" t="s">
        <v>5702</v>
      </c>
      <c r="X876" s="168"/>
      <c r="Y876" s="173">
        <v>20518</v>
      </c>
      <c r="Z876" s="162" t="s">
        <v>5703</v>
      </c>
      <c r="AA876" s="163" t="str">
        <f t="shared" si="14"/>
        <v>https://shopeefood.vn/bo-suu-tap/a-sup-cua-moc</v>
      </c>
      <c r="AB876" s="163" t="str">
        <f t="shared" ref="AB876:AB898" si="16">CONCATENATE("https://shopeefood.shopee.vn/bo-suu-tap/",Z876)</f>
        <v>https://shopeefood.shopee.vn/bo-suu-tap/a-sup-cua-moc</v>
      </c>
    </row>
    <row r="877" spans="1:28" ht="120">
      <c r="A877" s="151" t="s">
        <v>4197</v>
      </c>
      <c r="B877" s="152"/>
      <c r="C877" s="200" t="s">
        <v>897</v>
      </c>
      <c r="D877" s="152" t="s">
        <v>207</v>
      </c>
      <c r="E877" s="180" t="s">
        <v>298</v>
      </c>
      <c r="F877" s="155" t="s">
        <v>5704</v>
      </c>
      <c r="G877" s="168" t="str">
        <f t="shared" si="11"/>
        <v>[SuperVIP]_Gà Rán KFC_01-04/06</v>
      </c>
      <c r="H877" s="176" t="s">
        <v>5705</v>
      </c>
      <c r="I877" s="155" t="s">
        <v>5704</v>
      </c>
      <c r="J877" s="201" t="s">
        <v>900</v>
      </c>
      <c r="K877" s="162"/>
      <c r="L877" s="162"/>
      <c r="M877" s="162"/>
      <c r="N877" s="169"/>
      <c r="O877" s="183"/>
      <c r="P877" s="169"/>
      <c r="Q877" s="183" t="s">
        <v>5706</v>
      </c>
      <c r="R877" s="177"/>
      <c r="S877" s="177"/>
      <c r="T877" s="177"/>
      <c r="U877" s="155" t="s">
        <v>696</v>
      </c>
      <c r="V877" s="155" t="b">
        <v>0</v>
      </c>
      <c r="W877" s="179" t="s">
        <v>5707</v>
      </c>
      <c r="X877" s="168"/>
      <c r="Y877" s="173">
        <v>20300</v>
      </c>
      <c r="Z877" s="162" t="s">
        <v>5708</v>
      </c>
      <c r="AA877" s="163" t="str">
        <f t="shared" si="14"/>
        <v>https://shopeefood.vn/bo-suu-tap/sv-kfc-54k</v>
      </c>
      <c r="AB877" s="163" t="str">
        <f t="shared" si="16"/>
        <v>https://shopeefood.shopee.vn/bo-suu-tap/sv-kfc-54k</v>
      </c>
    </row>
    <row r="878" spans="1:28" ht="105">
      <c r="A878" s="151" t="s">
        <v>4197</v>
      </c>
      <c r="B878" s="152"/>
      <c r="C878" s="200" t="s">
        <v>897</v>
      </c>
      <c r="D878" s="152" t="s">
        <v>207</v>
      </c>
      <c r="E878" s="180" t="s">
        <v>298</v>
      </c>
      <c r="F878" s="155" t="s">
        <v>5709</v>
      </c>
      <c r="G878" s="168" t="str">
        <f t="shared" si="11"/>
        <v>[SuperVIP]_Gà Rán KFC_27-29/06</v>
      </c>
      <c r="H878" s="176" t="s">
        <v>5710</v>
      </c>
      <c r="I878" s="155" t="s">
        <v>5709</v>
      </c>
      <c r="J878" s="201" t="s">
        <v>900</v>
      </c>
      <c r="K878" s="162"/>
      <c r="L878" s="162"/>
      <c r="M878" s="162"/>
      <c r="N878" s="169"/>
      <c r="O878" s="183"/>
      <c r="P878" s="169"/>
      <c r="Q878" s="183" t="s">
        <v>5711</v>
      </c>
      <c r="R878" s="177"/>
      <c r="S878" s="177"/>
      <c r="T878" s="177"/>
      <c r="U878" s="155" t="s">
        <v>696</v>
      </c>
      <c r="V878" s="155" t="b">
        <v>0</v>
      </c>
      <c r="W878" s="179" t="s">
        <v>5712</v>
      </c>
      <c r="X878" s="168"/>
      <c r="Y878" s="173">
        <v>20158</v>
      </c>
      <c r="Z878" s="162" t="s">
        <v>4874</v>
      </c>
      <c r="AA878" s="163" t="str">
        <f t="shared" si="14"/>
        <v>https://shopeefood.vn/bo-suu-tap/sv-kfc-72k</v>
      </c>
      <c r="AB878" s="163" t="str">
        <f t="shared" si="16"/>
        <v>https://shopeefood.shopee.vn/bo-suu-tap/sv-kfc-72k</v>
      </c>
    </row>
    <row r="879" spans="1:28" ht="255">
      <c r="A879" s="151" t="s">
        <v>4197</v>
      </c>
      <c r="B879" s="152"/>
      <c r="C879" s="200" t="s">
        <v>897</v>
      </c>
      <c r="D879" s="152" t="s">
        <v>207</v>
      </c>
      <c r="E879" s="180" t="s">
        <v>300</v>
      </c>
      <c r="F879" s="155" t="s">
        <v>5713</v>
      </c>
      <c r="G879" s="168" t="str">
        <f t="shared" si="11"/>
        <v>[SuperVIP]_Gà Rán Popeyes_20-22/06</v>
      </c>
      <c r="H879" s="176" t="s">
        <v>5714</v>
      </c>
      <c r="I879" s="155" t="s">
        <v>5713</v>
      </c>
      <c r="J879" s="519" t="s">
        <v>5715</v>
      </c>
      <c r="K879" s="163" t="s">
        <v>1370</v>
      </c>
      <c r="L879" s="163" t="s">
        <v>1371</v>
      </c>
      <c r="M879" s="162"/>
      <c r="N879" s="169"/>
      <c r="O879" s="183"/>
      <c r="P879" s="169"/>
      <c r="Q879" s="183" t="s">
        <v>5716</v>
      </c>
      <c r="R879" s="177"/>
      <c r="S879" s="177"/>
      <c r="T879" s="177"/>
      <c r="U879" s="155" t="s">
        <v>696</v>
      </c>
      <c r="V879" s="155" t="b">
        <v>0</v>
      </c>
      <c r="W879" s="179" t="s">
        <v>5717</v>
      </c>
      <c r="X879" s="168"/>
      <c r="Y879" s="173">
        <v>20529</v>
      </c>
      <c r="Z879" s="162" t="s">
        <v>5718</v>
      </c>
      <c r="AA879" s="163" t="str">
        <f t="shared" si="14"/>
        <v>https://shopeefood.vn/bo-suu-tap/sv-deal-popeyes</v>
      </c>
      <c r="AB879" s="163" t="str">
        <f t="shared" si="16"/>
        <v>https://shopeefood.shopee.vn/bo-suu-tap/sv-deal-popeyes</v>
      </c>
    </row>
    <row r="880" spans="1:28" ht="150">
      <c r="A880" s="151" t="s">
        <v>4197</v>
      </c>
      <c r="B880" s="152"/>
      <c r="C880" s="200" t="s">
        <v>897</v>
      </c>
      <c r="D880" s="152" t="s">
        <v>207</v>
      </c>
      <c r="E880" s="180" t="s">
        <v>300</v>
      </c>
      <c r="F880" s="155" t="s">
        <v>5719</v>
      </c>
      <c r="G880" s="168" t="str">
        <f t="shared" si="11"/>
        <v>[SuperVIP]_Gà Rán Popeyes_05-08/06</v>
      </c>
      <c r="H880" s="176" t="s">
        <v>5720</v>
      </c>
      <c r="I880" s="155" t="s">
        <v>5719</v>
      </c>
      <c r="J880" s="519" t="s">
        <v>5721</v>
      </c>
      <c r="K880" s="163" t="s">
        <v>1370</v>
      </c>
      <c r="L880" s="163" t="s">
        <v>1371</v>
      </c>
      <c r="M880" s="162"/>
      <c r="N880" s="169"/>
      <c r="O880" s="183"/>
      <c r="P880" s="169"/>
      <c r="Q880" s="183" t="s">
        <v>5722</v>
      </c>
      <c r="R880" s="177"/>
      <c r="S880" s="177"/>
      <c r="T880" s="177"/>
      <c r="U880" s="155" t="s">
        <v>696</v>
      </c>
      <c r="V880" s="155" t="b">
        <v>0</v>
      </c>
      <c r="W880" s="179" t="s">
        <v>5723</v>
      </c>
      <c r="X880" s="168"/>
      <c r="Y880" s="173">
        <v>20401</v>
      </c>
      <c r="Z880" s="162" t="s">
        <v>5724</v>
      </c>
      <c r="AA880" s="163" t="str">
        <f t="shared" si="14"/>
        <v>https://shopeefood.vn/bo-suu-tap/sv-popeyes-1t1</v>
      </c>
      <c r="AB880" s="163" t="str">
        <f t="shared" si="16"/>
        <v>https://shopeefood.shopee.vn/bo-suu-tap/sv-popeyes-1t1</v>
      </c>
    </row>
    <row r="881" spans="1:28" ht="120">
      <c r="A881" s="471" t="s">
        <v>4197</v>
      </c>
      <c r="B881" s="472"/>
      <c r="C881" s="473" t="s">
        <v>897</v>
      </c>
      <c r="D881" s="472" t="s">
        <v>207</v>
      </c>
      <c r="E881" s="520" t="s">
        <v>348</v>
      </c>
      <c r="F881" s="155" t="s">
        <v>5725</v>
      </c>
      <c r="G881" s="168" t="str">
        <f t="shared" si="11"/>
        <v>[SuperVIP]_McDonald's_13-15/06</v>
      </c>
      <c r="H881" s="176" t="s">
        <v>5726</v>
      </c>
      <c r="I881" s="155" t="s">
        <v>5725</v>
      </c>
      <c r="J881" s="184" t="s">
        <v>919</v>
      </c>
      <c r="K881" s="162"/>
      <c r="L881" s="162"/>
      <c r="M881" s="162"/>
      <c r="N881" s="169"/>
      <c r="O881" s="300"/>
      <c r="P881" s="423"/>
      <c r="Q881" s="300" t="s">
        <v>5727</v>
      </c>
      <c r="R881" s="221"/>
      <c r="S881" s="221"/>
      <c r="T881" s="221"/>
      <c r="U881" s="357" t="s">
        <v>696</v>
      </c>
      <c r="V881" s="357" t="b">
        <v>0</v>
      </c>
      <c r="W881" s="365" t="s">
        <v>5728</v>
      </c>
      <c r="X881" s="197"/>
      <c r="Y881" s="425">
        <v>20507</v>
      </c>
      <c r="Z881" s="301" t="s">
        <v>5729</v>
      </c>
      <c r="AA881" s="163" t="str">
        <f t="shared" si="14"/>
        <v>https://shopeefood.vn/bo-suu-tap/sv-mcdonalds--79</v>
      </c>
      <c r="AB881" s="163" t="str">
        <f t="shared" si="16"/>
        <v>https://shopeefood.shopee.vn/bo-suu-tap/sv-mcdonalds--79</v>
      </c>
    </row>
    <row r="882" spans="1:28" ht="120">
      <c r="A882" s="151" t="s">
        <v>4197</v>
      </c>
      <c r="B882" s="152"/>
      <c r="C882" s="200" t="s">
        <v>897</v>
      </c>
      <c r="D882" s="152" t="s">
        <v>207</v>
      </c>
      <c r="E882" s="180" t="s">
        <v>348</v>
      </c>
      <c r="F882" s="155" t="s">
        <v>5730</v>
      </c>
      <c r="G882" s="168" t="str">
        <f t="shared" si="11"/>
        <v>[SuperVIP]_McDonald's_23-26/06</v>
      </c>
      <c r="H882" s="176" t="s">
        <v>5731</v>
      </c>
      <c r="I882" s="155" t="s">
        <v>5730</v>
      </c>
      <c r="J882" s="209" t="s">
        <v>919</v>
      </c>
      <c r="K882" s="162"/>
      <c r="L882" s="162"/>
      <c r="M882" s="162"/>
      <c r="N882" s="169"/>
      <c r="O882" s="183"/>
      <c r="P882" s="169"/>
      <c r="Q882" s="183" t="s">
        <v>5732</v>
      </c>
      <c r="R882" s="177"/>
      <c r="S882" s="221"/>
      <c r="T882" s="221"/>
      <c r="U882" s="357" t="s">
        <v>696</v>
      </c>
      <c r="V882" s="357" t="b">
        <v>0</v>
      </c>
      <c r="W882" s="365" t="s">
        <v>5733</v>
      </c>
      <c r="X882" s="197"/>
      <c r="Y882" s="425">
        <v>20188</v>
      </c>
      <c r="Z882" s="301" t="s">
        <v>4894</v>
      </c>
      <c r="AA882" s="163" t="str">
        <f t="shared" si="14"/>
        <v>https://shopeefood.vn/bo-suu-tap/sv-mcdonalds-combo</v>
      </c>
      <c r="AB882" s="163" t="str">
        <f t="shared" si="16"/>
        <v>https://shopeefood.shopee.vn/bo-suu-tap/sv-mcdonalds-combo</v>
      </c>
    </row>
    <row r="883" spans="1:28" ht="180">
      <c r="A883" s="151" t="s">
        <v>4197</v>
      </c>
      <c r="B883" s="152"/>
      <c r="C883" s="200" t="s">
        <v>897</v>
      </c>
      <c r="D883" s="152" t="s">
        <v>207</v>
      </c>
      <c r="E883" s="180" t="s">
        <v>376</v>
      </c>
      <c r="F883" s="155" t="s">
        <v>5713</v>
      </c>
      <c r="G883" s="168" t="str">
        <f t="shared" si="11"/>
        <v>[SuperVIP]_Pizza Hut_20-22/06</v>
      </c>
      <c r="H883" s="176" t="s">
        <v>5734</v>
      </c>
      <c r="I883" s="155" t="s">
        <v>5713</v>
      </c>
      <c r="J883" s="521" t="s">
        <v>908</v>
      </c>
      <c r="K883" s="162"/>
      <c r="L883" s="162"/>
      <c r="M883" s="162"/>
      <c r="N883" s="169"/>
      <c r="O883" s="183"/>
      <c r="P883" s="169"/>
      <c r="Q883" s="183" t="s">
        <v>5735</v>
      </c>
      <c r="R883" s="177"/>
      <c r="S883" s="221"/>
      <c r="T883" s="221"/>
      <c r="U883" s="357" t="s">
        <v>696</v>
      </c>
      <c r="V883" s="357" t="b">
        <v>0</v>
      </c>
      <c r="W883" s="365" t="s">
        <v>5736</v>
      </c>
      <c r="X883" s="197"/>
      <c r="Y883" s="425">
        <v>20530</v>
      </c>
      <c r="Z883" s="301" t="s">
        <v>5737</v>
      </c>
      <c r="AA883" s="163" t="str">
        <f t="shared" si="14"/>
        <v>https://shopeefood.vn/bo-suu-tap/sv-pizzahut-1t2</v>
      </c>
      <c r="AB883" s="163" t="str">
        <f t="shared" si="16"/>
        <v>https://shopeefood.shopee.vn/bo-suu-tap/sv-pizzahut-1t2</v>
      </c>
    </row>
    <row r="884" spans="1:28" ht="135">
      <c r="A884" s="151" t="s">
        <v>4197</v>
      </c>
      <c r="B884" s="152"/>
      <c r="C884" s="200" t="s">
        <v>897</v>
      </c>
      <c r="D884" s="152" t="s">
        <v>209</v>
      </c>
      <c r="E884" s="180" t="s">
        <v>376</v>
      </c>
      <c r="F884" s="155" t="s">
        <v>5725</v>
      </c>
      <c r="G884" s="168" t="str">
        <f t="shared" si="11"/>
        <v>[VIP]_Pizza Hut_13-15/06</v>
      </c>
      <c r="H884" s="176" t="s">
        <v>5734</v>
      </c>
      <c r="I884" s="155" t="s">
        <v>5725</v>
      </c>
      <c r="J884" s="521" t="s">
        <v>908</v>
      </c>
      <c r="K884" s="162"/>
      <c r="L884" s="162"/>
      <c r="M884" s="162"/>
      <c r="N884" s="169"/>
      <c r="O884" s="183"/>
      <c r="P884" s="169"/>
      <c r="Q884" s="183" t="s">
        <v>5738</v>
      </c>
      <c r="R884" s="177"/>
      <c r="S884" s="221"/>
      <c r="T884" s="221"/>
      <c r="U884" s="357" t="s">
        <v>696</v>
      </c>
      <c r="V884" s="357" t="b">
        <v>0</v>
      </c>
      <c r="W884" s="365" t="s">
        <v>5739</v>
      </c>
      <c r="X884" s="197"/>
      <c r="Y884" s="425">
        <v>20508</v>
      </c>
      <c r="Z884" s="301" t="s">
        <v>5740</v>
      </c>
      <c r="AA884" s="163" t="str">
        <f t="shared" si="14"/>
        <v>https://shopeefood.vn/bo-suu-tap/v-deal-pizzahut</v>
      </c>
      <c r="AB884" s="163" t="str">
        <f t="shared" si="16"/>
        <v>https://shopeefood.shopee.vn/bo-suu-tap/v-deal-pizzahut</v>
      </c>
    </row>
    <row r="885" spans="1:28" ht="409.6">
      <c r="A885" s="151" t="s">
        <v>4197</v>
      </c>
      <c r="B885" s="152"/>
      <c r="C885" s="200" t="s">
        <v>897</v>
      </c>
      <c r="D885" s="152" t="s">
        <v>209</v>
      </c>
      <c r="E885" s="180" t="s">
        <v>285</v>
      </c>
      <c r="F885" s="155" t="s">
        <v>5741</v>
      </c>
      <c r="G885" s="168" t="str">
        <f t="shared" si="11"/>
        <v>[VIP]_Domino's Pizza_06-08/06</v>
      </c>
      <c r="H885" s="176" t="s">
        <v>4920</v>
      </c>
      <c r="I885" s="155" t="s">
        <v>5741</v>
      </c>
      <c r="J885" s="184" t="s">
        <v>942</v>
      </c>
      <c r="K885" s="162"/>
      <c r="L885" s="162"/>
      <c r="M885" s="162"/>
      <c r="N885" s="169"/>
      <c r="O885" s="183"/>
      <c r="P885" s="169"/>
      <c r="Q885" s="183" t="s">
        <v>5742</v>
      </c>
      <c r="R885" s="177"/>
      <c r="S885" s="177"/>
      <c r="T885" s="177"/>
      <c r="U885" s="155" t="s">
        <v>696</v>
      </c>
      <c r="V885" s="155" t="b">
        <v>0</v>
      </c>
      <c r="W885" s="170" t="s">
        <v>4922</v>
      </c>
      <c r="X885" s="168"/>
      <c r="Y885" s="425">
        <v>20402</v>
      </c>
      <c r="Z885" s="301" t="s">
        <v>5743</v>
      </c>
      <c r="AA885" s="163" t="str">
        <f t="shared" si="14"/>
        <v>https://shopeefood.vn/bo-suu-tap/v-dominos-pizza-1k</v>
      </c>
      <c r="AB885" s="163" t="str">
        <f t="shared" si="16"/>
        <v>https://shopeefood.shopee.vn/bo-suu-tap/v-dominos-pizza-1k</v>
      </c>
    </row>
    <row r="886" spans="1:28" ht="150">
      <c r="A886" s="151" t="s">
        <v>4197</v>
      </c>
      <c r="B886" s="152"/>
      <c r="C886" s="200" t="s">
        <v>897</v>
      </c>
      <c r="D886" s="152" t="s">
        <v>209</v>
      </c>
      <c r="E886" s="180" t="s">
        <v>301</v>
      </c>
      <c r="F886" s="155" t="s">
        <v>5744</v>
      </c>
      <c r="G886" s="168" t="str">
        <f t="shared" si="11"/>
        <v>[VIP]_Gà Rán Texas Chicken_09-12/06</v>
      </c>
      <c r="H886" s="176" t="s">
        <v>5745</v>
      </c>
      <c r="I886" s="155" t="s">
        <v>5744</v>
      </c>
      <c r="J886" s="209" t="s">
        <v>966</v>
      </c>
      <c r="K886" s="162"/>
      <c r="L886" s="162"/>
      <c r="M886" s="162"/>
      <c r="N886" s="169"/>
      <c r="O886" s="183"/>
      <c r="P886" s="169"/>
      <c r="Q886" s="183"/>
      <c r="R886" s="177"/>
      <c r="S886" s="177"/>
      <c r="T886" s="177"/>
      <c r="U886" s="155" t="s">
        <v>696</v>
      </c>
      <c r="V886" s="155" t="b">
        <v>0</v>
      </c>
      <c r="W886" s="179" t="s">
        <v>5746</v>
      </c>
      <c r="X886" s="168"/>
      <c r="Y886" s="425">
        <v>20428</v>
      </c>
      <c r="Z886" s="301" t="s">
        <v>5747</v>
      </c>
      <c r="AA886" s="163" t="str">
        <f t="shared" si="14"/>
        <v>https://shopeefood.vn/bo-suu-tap/v-texas-99</v>
      </c>
      <c r="AB886" s="163" t="str">
        <f t="shared" si="16"/>
        <v>https://shopeefood.shopee.vn/bo-suu-tap/v-texas-99</v>
      </c>
    </row>
    <row r="887" spans="1:28" ht="165">
      <c r="A887" s="151" t="s">
        <v>4197</v>
      </c>
      <c r="B887" s="152"/>
      <c r="C887" s="200" t="s">
        <v>897</v>
      </c>
      <c r="D887" s="152" t="s">
        <v>209</v>
      </c>
      <c r="E887" s="180" t="s">
        <v>275</v>
      </c>
      <c r="F887" s="155" t="s">
        <v>5748</v>
      </c>
      <c r="G887" s="168" t="str">
        <f t="shared" si="11"/>
        <v>[VIP]_Cơm Thố Anh Nguyễn_11-15/06</v>
      </c>
      <c r="H887" s="176" t="s">
        <v>5749</v>
      </c>
      <c r="I887" s="155" t="s">
        <v>5748</v>
      </c>
      <c r="J887" s="375" t="s">
        <v>953</v>
      </c>
      <c r="K887" s="460" t="s">
        <v>5750</v>
      </c>
      <c r="L887" s="351" t="s">
        <v>955</v>
      </c>
      <c r="M887" s="162"/>
      <c r="N887" s="169"/>
      <c r="O887" s="183"/>
      <c r="P887" s="169"/>
      <c r="Q887" s="183"/>
      <c r="R887" s="176" t="s">
        <v>5751</v>
      </c>
      <c r="S887" s="177"/>
      <c r="T887" s="177"/>
      <c r="U887" s="155" t="s">
        <v>696</v>
      </c>
      <c r="V887" s="155" t="b">
        <v>0</v>
      </c>
      <c r="W887" s="170" t="s">
        <v>4914</v>
      </c>
      <c r="X887" s="168"/>
      <c r="Y887" s="425">
        <v>20479</v>
      </c>
      <c r="Z887" s="301" t="s">
        <v>5752</v>
      </c>
      <c r="AA887" s="163" t="str">
        <f t="shared" si="14"/>
        <v>https://shopeefood.vn/bo-suu-tap/v-comtho-anhnguyen</v>
      </c>
      <c r="AB887" s="163" t="str">
        <f t="shared" si="16"/>
        <v>https://shopeefood.shopee.vn/bo-suu-tap/v-comtho-anhnguyen</v>
      </c>
    </row>
    <row r="888" spans="1:28" ht="180">
      <c r="A888" s="151" t="s">
        <v>4197</v>
      </c>
      <c r="B888" s="152"/>
      <c r="C888" s="200" t="s">
        <v>897</v>
      </c>
      <c r="D888" s="152" t="s">
        <v>209</v>
      </c>
      <c r="E888" s="180" t="s">
        <v>274</v>
      </c>
      <c r="F888" s="155" t="s">
        <v>5744</v>
      </c>
      <c r="G888" s="168" t="str">
        <f t="shared" si="11"/>
        <v>[VIP]_Cơm Tấm Phúc Lộc Thọ_09-12/06</v>
      </c>
      <c r="H888" s="176" t="s">
        <v>5753</v>
      </c>
      <c r="I888" s="155" t="s">
        <v>5744</v>
      </c>
      <c r="J888" s="184" t="s">
        <v>5754</v>
      </c>
      <c r="K888" s="162"/>
      <c r="L888" s="162"/>
      <c r="M888" s="162"/>
      <c r="N888" s="169"/>
      <c r="O888" s="183"/>
      <c r="P888" s="169"/>
      <c r="Q888" s="183" t="s">
        <v>5755</v>
      </c>
      <c r="R888" s="177"/>
      <c r="S888" s="177"/>
      <c r="T888" s="177"/>
      <c r="U888" s="155" t="s">
        <v>696</v>
      </c>
      <c r="V888" s="155" t="b">
        <v>0</v>
      </c>
      <c r="W888" s="506" t="s">
        <v>5756</v>
      </c>
      <c r="X888" s="168"/>
      <c r="Y888" s="425">
        <v>20429</v>
      </c>
      <c r="Z888" s="301" t="s">
        <v>5757</v>
      </c>
      <c r="AA888" s="163" t="str">
        <f t="shared" si="14"/>
        <v>https://shopeefood.vn/bo-suu-tap/v-phucloctho</v>
      </c>
      <c r="AB888" s="163" t="str">
        <f t="shared" si="16"/>
        <v>https://shopeefood.shopee.vn/bo-suu-tap/v-phucloctho</v>
      </c>
    </row>
    <row r="889" spans="1:28" ht="150">
      <c r="A889" s="151" t="s">
        <v>4197</v>
      </c>
      <c r="B889" s="152"/>
      <c r="C889" s="200" t="s">
        <v>897</v>
      </c>
      <c r="D889" s="152" t="s">
        <v>209</v>
      </c>
      <c r="E889" s="180" t="s">
        <v>341</v>
      </c>
      <c r="F889" s="155" t="s">
        <v>5758</v>
      </c>
      <c r="G889" s="168" t="str">
        <f t="shared" si="11"/>
        <v>[VIP]_Lotteria DI_16-18/06</v>
      </c>
      <c r="H889" s="176" t="s">
        <v>5759</v>
      </c>
      <c r="I889" s="155" t="s">
        <v>5758</v>
      </c>
      <c r="J889" s="170" t="s">
        <v>931</v>
      </c>
      <c r="K889" s="162"/>
      <c r="L889" s="162"/>
      <c r="M889" s="162"/>
      <c r="N889" s="169"/>
      <c r="O889" s="183"/>
      <c r="P889" s="169"/>
      <c r="Q889" s="183" t="s">
        <v>5760</v>
      </c>
      <c r="R889" s="177"/>
      <c r="S889" s="177"/>
      <c r="T889" s="177"/>
      <c r="U889" s="155" t="s">
        <v>696</v>
      </c>
      <c r="V889" s="155" t="b">
        <v>0</v>
      </c>
      <c r="W889" s="179" t="s">
        <v>5761</v>
      </c>
      <c r="X889" s="168"/>
      <c r="Y889" s="425">
        <v>20516</v>
      </c>
      <c r="Z889" s="301" t="s">
        <v>5762</v>
      </c>
      <c r="AA889" s="163" t="str">
        <f t="shared" si="14"/>
        <v>https://shopeefood.vn/bo-suu-tap/v-deal-lotteria</v>
      </c>
      <c r="AB889" s="163" t="str">
        <f t="shared" si="16"/>
        <v>https://shopeefood.shopee.vn/bo-suu-tap/v-deal-lotteria</v>
      </c>
    </row>
    <row r="890" spans="1:28" ht="90">
      <c r="A890" s="151" t="s">
        <v>4192</v>
      </c>
      <c r="B890" s="152"/>
      <c r="C890" s="152" t="s">
        <v>1236</v>
      </c>
      <c r="D890" s="152" t="s">
        <v>201</v>
      </c>
      <c r="E890" s="180" t="s">
        <v>1237</v>
      </c>
      <c r="F890" s="155" t="s">
        <v>5763</v>
      </c>
      <c r="G890" s="217" t="str">
        <f t="shared" si="11"/>
        <v>[SJBP]_Tocotoco_BOGO 6-8.5</v>
      </c>
      <c r="H890" s="176" t="s">
        <v>5764</v>
      </c>
      <c r="I890" s="183" t="s">
        <v>5063</v>
      </c>
      <c r="J890" s="209" t="s">
        <v>1239</v>
      </c>
      <c r="K890" s="162"/>
      <c r="L890" s="162"/>
      <c r="M890" s="162"/>
      <c r="N890" s="169"/>
      <c r="O890" s="183"/>
      <c r="P890" s="169"/>
      <c r="Q890" s="183"/>
      <c r="R890" s="177"/>
      <c r="S890" s="177"/>
      <c r="T890" s="177"/>
      <c r="U890" s="155"/>
      <c r="V890" s="155" t="b">
        <v>0</v>
      </c>
      <c r="W890" s="170" t="s">
        <v>5765</v>
      </c>
      <c r="X890" s="168"/>
      <c r="Y890" s="425">
        <v>20073</v>
      </c>
      <c r="Z890" s="301" t="s">
        <v>5766</v>
      </c>
      <c r="AA890" s="163" t="str">
        <f t="shared" si="14"/>
        <v>https://shopeefood.vn/bo-suu-tap/sj-tocotoco-bogo</v>
      </c>
      <c r="AB890" s="163" t="str">
        <f t="shared" si="16"/>
        <v>https://shopeefood.shopee.vn/bo-suu-tap/sj-tocotoco-bogo</v>
      </c>
    </row>
    <row r="891" spans="1:28" ht="240">
      <c r="A891" s="522" t="s">
        <v>4192</v>
      </c>
      <c r="B891" s="431"/>
      <c r="C891" s="431" t="s">
        <v>717</v>
      </c>
      <c r="D891" s="306" t="s">
        <v>222</v>
      </c>
      <c r="E891" s="167" t="s">
        <v>881</v>
      </c>
      <c r="F891" s="308" t="s">
        <v>4990</v>
      </c>
      <c r="G891" s="523" t="str">
        <f t="shared" si="11"/>
        <v>[Alacarte CB]_Trà Sữa &amp; Chè Khúc Bạch AZ_May.CB3</v>
      </c>
      <c r="H891" s="182" t="s">
        <v>5767</v>
      </c>
      <c r="I891" s="306" t="s">
        <v>5279</v>
      </c>
      <c r="J891" s="307" t="s">
        <v>884</v>
      </c>
      <c r="K891" s="306"/>
      <c r="L891" s="290" t="s">
        <v>3026</v>
      </c>
      <c r="M891" s="182" t="s">
        <v>5768</v>
      </c>
      <c r="N891" s="524" t="s">
        <v>5769</v>
      </c>
      <c r="O891" s="308" t="s">
        <v>5770</v>
      </c>
      <c r="P891" s="426"/>
      <c r="Q891" s="308" t="s">
        <v>5771</v>
      </c>
      <c r="R891" s="426"/>
      <c r="S891" s="168"/>
      <c r="T891" s="168"/>
      <c r="U891" s="155" t="s">
        <v>696</v>
      </c>
      <c r="V891" s="155" t="b">
        <v>0</v>
      </c>
      <c r="W891" s="179" t="s">
        <v>5772</v>
      </c>
      <c r="X891" s="168"/>
      <c r="Y891" s="173">
        <v>19802</v>
      </c>
      <c r="Z891" s="162" t="s">
        <v>4161</v>
      </c>
      <c r="AA891" s="163" t="str">
        <f t="shared" si="14"/>
        <v>https://shopeefood.vn/bo-suu-tap/a-tra-sua-az</v>
      </c>
      <c r="AB891" s="163" t="str">
        <f t="shared" si="16"/>
        <v>https://shopeefood.shopee.vn/bo-suu-tap/a-tra-sua-az</v>
      </c>
    </row>
    <row r="892" spans="1:28" ht="240">
      <c r="A892" s="151" t="s">
        <v>4192</v>
      </c>
      <c r="B892" s="152"/>
      <c r="C892" s="152" t="s">
        <v>717</v>
      </c>
      <c r="D892" s="159" t="s">
        <v>215</v>
      </c>
      <c r="E892" s="153" t="s">
        <v>881</v>
      </c>
      <c r="F892" s="155" t="s">
        <v>4192</v>
      </c>
      <c r="G892" s="217" t="str">
        <f t="shared" si="11"/>
        <v>[Win 3]_Trà Sữa &amp; Chè Khúc Bạch AZ_May</v>
      </c>
      <c r="H892" s="176" t="s">
        <v>5773</v>
      </c>
      <c r="I892" s="159" t="s">
        <v>5112</v>
      </c>
      <c r="J892" s="178" t="s">
        <v>884</v>
      </c>
      <c r="K892" s="159"/>
      <c r="L892" s="193"/>
      <c r="M892" s="159"/>
      <c r="N892" s="178"/>
      <c r="O892" s="155" t="s">
        <v>5774</v>
      </c>
      <c r="P892" s="168"/>
      <c r="Q892" s="159" t="s">
        <v>5775</v>
      </c>
      <c r="R892" s="168"/>
      <c r="S892" s="168"/>
      <c r="T892" s="168"/>
      <c r="U892" s="155" t="s">
        <v>696</v>
      </c>
      <c r="V892" s="155" t="b">
        <v>0</v>
      </c>
      <c r="W892" s="179" t="s">
        <v>5776</v>
      </c>
      <c r="X892" s="168"/>
      <c r="Y892" s="173">
        <v>20192</v>
      </c>
      <c r="Z892" s="162" t="s">
        <v>5777</v>
      </c>
      <c r="AA892" s="163" t="str">
        <f t="shared" si="14"/>
        <v>https://shopeefood.vn/bo-suu-tap/w3-tra-sua-az</v>
      </c>
      <c r="AB892" s="163" t="str">
        <f t="shared" si="16"/>
        <v>https://shopeefood.shopee.vn/bo-suu-tap/w3-tra-sua-az</v>
      </c>
    </row>
    <row r="893" spans="1:28" ht="300">
      <c r="A893" s="151" t="s">
        <v>4192</v>
      </c>
      <c r="B893" s="152"/>
      <c r="C893" s="152" t="s">
        <v>706</v>
      </c>
      <c r="D893" s="152" t="s">
        <v>217</v>
      </c>
      <c r="E893" s="243" t="s">
        <v>928</v>
      </c>
      <c r="F893" s="155" t="s">
        <v>4192</v>
      </c>
      <c r="G893" s="217" t="str">
        <f t="shared" si="11"/>
        <v>[Win 4]_Lotteria_May</v>
      </c>
      <c r="H893" s="525" t="s">
        <v>5778</v>
      </c>
      <c r="I893" s="159" t="s">
        <v>5779</v>
      </c>
      <c r="J893" s="170" t="s">
        <v>931</v>
      </c>
      <c r="K893" s="159"/>
      <c r="L893" s="179" t="s">
        <v>5780</v>
      </c>
      <c r="M893" s="193" t="s">
        <v>5781</v>
      </c>
      <c r="N893" s="176" t="s">
        <v>2600</v>
      </c>
      <c r="O893" s="193" t="s">
        <v>5782</v>
      </c>
      <c r="P893" s="168"/>
      <c r="Q893" s="176" t="s">
        <v>5783</v>
      </c>
      <c r="R893" s="176" t="s">
        <v>5784</v>
      </c>
      <c r="S893" s="176" t="s">
        <v>5785</v>
      </c>
      <c r="T893" s="176" t="s">
        <v>5786</v>
      </c>
      <c r="U893" s="155" t="s">
        <v>696</v>
      </c>
      <c r="V893" s="155" t="b">
        <v>0</v>
      </c>
      <c r="W893" s="179" t="s">
        <v>5787</v>
      </c>
      <c r="X893" s="168"/>
      <c r="Y893" s="173">
        <v>20199</v>
      </c>
      <c r="Z893" s="162" t="s">
        <v>5788</v>
      </c>
      <c r="AA893" s="163" t="str">
        <f t="shared" si="14"/>
        <v>https://shopeefood.vn/bo-suu-tap/w4-lotteria-combo</v>
      </c>
      <c r="AB893" s="163" t="str">
        <f t="shared" si="16"/>
        <v>https://shopeefood.shopee.vn/bo-suu-tap/w4-lotteria-combo</v>
      </c>
    </row>
    <row r="894" spans="1:28" ht="105">
      <c r="A894" s="526" t="s">
        <v>4192</v>
      </c>
      <c r="B894" s="155"/>
      <c r="C894" s="155" t="s">
        <v>717</v>
      </c>
      <c r="D894" s="155" t="s">
        <v>215</v>
      </c>
      <c r="E894" s="243" t="s">
        <v>1453</v>
      </c>
      <c r="F894" s="155" t="s">
        <v>5789</v>
      </c>
      <c r="G894" s="217" t="str">
        <f t="shared" si="11"/>
        <v>[Win 3]_Trà Sữa May Cha_May.12/05</v>
      </c>
      <c r="H894" s="176" t="s">
        <v>5790</v>
      </c>
      <c r="I894" s="527" t="s">
        <v>5791</v>
      </c>
      <c r="J894" s="178" t="s">
        <v>2618</v>
      </c>
      <c r="K894" s="159"/>
      <c r="L894" s="155"/>
      <c r="M894" s="176"/>
      <c r="N894" s="168"/>
      <c r="O894" s="176" t="s">
        <v>5792</v>
      </c>
      <c r="P894" s="168"/>
      <c r="Q894" s="176" t="s">
        <v>5793</v>
      </c>
      <c r="R894" s="168"/>
      <c r="S894" s="168"/>
      <c r="T894" s="168"/>
      <c r="U894" s="155" t="s">
        <v>696</v>
      </c>
      <c r="V894" s="155" t="b">
        <v>0</v>
      </c>
      <c r="W894" s="179" t="s">
        <v>5794</v>
      </c>
      <c r="X894" s="168"/>
      <c r="Y894" s="173">
        <v>20134</v>
      </c>
      <c r="Z894" s="162" t="s">
        <v>5795</v>
      </c>
      <c r="AA894" s="163" t="str">
        <f t="shared" si="14"/>
        <v>https://shopeefood.vn/bo-suu-tap/w3-maycha-30</v>
      </c>
      <c r="AB894" s="163" t="str">
        <f t="shared" si="16"/>
        <v>https://shopeefood.shopee.vn/bo-suu-tap/w3-maycha-30</v>
      </c>
    </row>
    <row r="895" spans="1:28" ht="120">
      <c r="A895" s="151" t="s">
        <v>4192</v>
      </c>
      <c r="B895" s="152"/>
      <c r="C895" s="152" t="s">
        <v>717</v>
      </c>
      <c r="D895" s="152" t="s">
        <v>222</v>
      </c>
      <c r="E895" s="243" t="s">
        <v>311</v>
      </c>
      <c r="F895" s="155" t="s">
        <v>5223</v>
      </c>
      <c r="G895" s="217" t="str">
        <f t="shared" si="11"/>
        <v>[Alacarte CB]_Hanuri - Món Ăn Hàn Quốc_May.cb9</v>
      </c>
      <c r="H895" s="193" t="s">
        <v>5796</v>
      </c>
      <c r="I895" s="159" t="s">
        <v>5305</v>
      </c>
      <c r="J895" s="170" t="s">
        <v>801</v>
      </c>
      <c r="K895" s="159"/>
      <c r="L895" s="159"/>
      <c r="M895" s="159"/>
      <c r="N895" s="168"/>
      <c r="O895" s="155" t="s">
        <v>723</v>
      </c>
      <c r="P895" s="168"/>
      <c r="Q895" s="193" t="s">
        <v>5797</v>
      </c>
      <c r="R895" s="168"/>
      <c r="S895" s="168"/>
      <c r="T895" s="168"/>
      <c r="U895" s="155" t="s">
        <v>725</v>
      </c>
      <c r="V895" s="155" t="b">
        <v>0</v>
      </c>
      <c r="W895" s="179" t="s">
        <v>4318</v>
      </c>
      <c r="X895" s="168"/>
      <c r="Y895" s="173">
        <v>19522</v>
      </c>
      <c r="Z895" s="162" t="s">
        <v>3610</v>
      </c>
      <c r="AA895" s="163" t="str">
        <f t="shared" si="14"/>
        <v>https://shopeefood.vn/bo-suu-tap/a-hanuri</v>
      </c>
      <c r="AB895" s="163" t="str">
        <f t="shared" si="16"/>
        <v>https://shopeefood.shopee.vn/bo-suu-tap/a-hanuri</v>
      </c>
    </row>
    <row r="896" spans="1:28" ht="120">
      <c r="A896" s="151" t="s">
        <v>4192</v>
      </c>
      <c r="B896" s="152"/>
      <c r="C896" s="152" t="s">
        <v>706</v>
      </c>
      <c r="D896" s="152" t="s">
        <v>222</v>
      </c>
      <c r="E896" s="153" t="s">
        <v>2434</v>
      </c>
      <c r="F896" s="155" t="s">
        <v>4990</v>
      </c>
      <c r="G896" s="217" t="str">
        <f t="shared" si="11"/>
        <v>[Alacarte CB]_Ding Tea_May.CB3</v>
      </c>
      <c r="H896" s="322" t="s">
        <v>5798</v>
      </c>
      <c r="I896" s="159" t="s">
        <v>5396</v>
      </c>
      <c r="J896" s="194" t="s">
        <v>2437</v>
      </c>
      <c r="K896" s="159"/>
      <c r="L896" s="170" t="s">
        <v>5799</v>
      </c>
      <c r="M896" s="159"/>
      <c r="N896" s="177" t="s">
        <v>5800</v>
      </c>
      <c r="O896" s="179" t="s">
        <v>5801</v>
      </c>
      <c r="P896" s="168"/>
      <c r="Q896" s="159"/>
      <c r="R896" s="168" t="s">
        <v>5802</v>
      </c>
      <c r="S896" s="177"/>
      <c r="T896" s="177"/>
      <c r="U896" s="155" t="s">
        <v>696</v>
      </c>
      <c r="V896" s="155" t="b">
        <v>0</v>
      </c>
      <c r="W896" s="179" t="s">
        <v>5803</v>
      </c>
      <c r="X896" s="168"/>
      <c r="Y896" s="173">
        <v>19767</v>
      </c>
      <c r="Z896" s="162" t="s">
        <v>4131</v>
      </c>
      <c r="AA896" s="163" t="str">
        <f t="shared" si="14"/>
        <v>https://shopeefood.vn/bo-suu-tap/a-ding-tea-1d</v>
      </c>
      <c r="AB896" s="163" t="str">
        <f t="shared" si="16"/>
        <v>https://shopeefood.shopee.vn/bo-suu-tap/a-ding-tea-1d</v>
      </c>
    </row>
    <row r="897" spans="1:28" ht="135">
      <c r="A897" s="151" t="s">
        <v>4192</v>
      </c>
      <c r="B897" s="152"/>
      <c r="C897" s="152" t="s">
        <v>706</v>
      </c>
      <c r="D897" s="152" t="s">
        <v>222</v>
      </c>
      <c r="E897" s="153" t="s">
        <v>2434</v>
      </c>
      <c r="F897" s="155" t="s">
        <v>4976</v>
      </c>
      <c r="G897" s="217" t="str">
        <f t="shared" si="11"/>
        <v>[Alacarte CB]_Ding Tea_May.CB1</v>
      </c>
      <c r="H897" s="322" t="s">
        <v>5804</v>
      </c>
      <c r="I897" s="159" t="s">
        <v>5214</v>
      </c>
      <c r="J897" s="194" t="s">
        <v>2437</v>
      </c>
      <c r="K897" s="159"/>
      <c r="L897" s="170" t="s">
        <v>5805</v>
      </c>
      <c r="M897" s="176" t="s">
        <v>5806</v>
      </c>
      <c r="N897" s="176" t="s">
        <v>5807</v>
      </c>
      <c r="O897" s="176" t="s">
        <v>5808</v>
      </c>
      <c r="P897" s="168"/>
      <c r="Q897" s="159"/>
      <c r="R897" s="168" t="s">
        <v>5809</v>
      </c>
      <c r="S897" s="177"/>
      <c r="T897" s="177"/>
      <c r="U897" s="155" t="s">
        <v>696</v>
      </c>
      <c r="V897" s="155" t="b">
        <v>0</v>
      </c>
      <c r="W897" s="179" t="s">
        <v>5810</v>
      </c>
      <c r="X897" s="168"/>
      <c r="Y897" s="173">
        <v>20200</v>
      </c>
      <c r="Z897" s="162" t="s">
        <v>5811</v>
      </c>
      <c r="AA897" s="163" t="str">
        <f t="shared" si="14"/>
        <v>https://shopeefood.vn/bo-suu-tap/a-ding-tea-30</v>
      </c>
      <c r="AB897" s="163" t="str">
        <f t="shared" si="16"/>
        <v>https://shopeefood.shopee.vn/bo-suu-tap/a-ding-tea-30</v>
      </c>
    </row>
    <row r="898" spans="1:28" ht="14">
      <c r="A898" s="151" t="s">
        <v>4192</v>
      </c>
      <c r="B898" s="152"/>
      <c r="C898" s="152" t="s">
        <v>717</v>
      </c>
      <c r="D898" s="152" t="s">
        <v>222</v>
      </c>
      <c r="E898" s="496" t="s">
        <v>733</v>
      </c>
      <c r="F898" s="414" t="s">
        <v>4990</v>
      </c>
      <c r="G898" s="254" t="str">
        <f t="shared" si="11"/>
        <v>[Alacarte CB]_Bánh Mì Bà Huynh - Cống Quỳnh_May.CB3</v>
      </c>
      <c r="H898" s="411" t="s">
        <v>5812</v>
      </c>
      <c r="I898" s="411" t="s">
        <v>5813</v>
      </c>
      <c r="J898" s="528" t="s">
        <v>736</v>
      </c>
      <c r="K898" s="411"/>
      <c r="L898" s="529"/>
      <c r="M898" s="159"/>
      <c r="N898" s="188"/>
      <c r="O898" s="243" t="s">
        <v>723</v>
      </c>
      <c r="P898" s="168"/>
      <c r="Q898" s="159" t="s">
        <v>5814</v>
      </c>
      <c r="R898" s="168"/>
      <c r="S898" s="177"/>
      <c r="T898" s="177"/>
      <c r="U898" s="155" t="s">
        <v>725</v>
      </c>
      <c r="V898" s="155" t="b">
        <v>0</v>
      </c>
      <c r="W898" s="179" t="s">
        <v>5815</v>
      </c>
      <c r="X898" s="168"/>
      <c r="Y898" s="173">
        <v>20175</v>
      </c>
      <c r="Z898" s="162" t="s">
        <v>5816</v>
      </c>
      <c r="AA898" s="163" t="str">
        <f t="shared" si="14"/>
        <v>https://shopeefood.vn/bo-suu-tap/a-bmi-ba-huynh</v>
      </c>
      <c r="AB898" s="163" t="str">
        <f t="shared" si="16"/>
        <v>https://shopeefood.shopee.vn/bo-suu-tap/a-bmi-ba-huynh</v>
      </c>
    </row>
    <row r="899" spans="1:28" ht="78">
      <c r="A899" s="151" t="s">
        <v>4192</v>
      </c>
      <c r="B899" s="152"/>
      <c r="C899" s="152" t="s">
        <v>1236</v>
      </c>
      <c r="D899" s="454" t="s">
        <v>201</v>
      </c>
      <c r="E899" s="180" t="s">
        <v>1237</v>
      </c>
      <c r="F899" s="155" t="s">
        <v>4623</v>
      </c>
      <c r="G899" s="217" t="str">
        <f t="shared" si="11"/>
        <v>[SJBP]_Tocotoco_Spike</v>
      </c>
      <c r="H899" s="530" t="s">
        <v>5817</v>
      </c>
      <c r="I899" s="283">
        <v>45782</v>
      </c>
      <c r="J899" s="209" t="s">
        <v>1239</v>
      </c>
      <c r="K899" s="162"/>
      <c r="L899" s="162"/>
      <c r="M899" s="198"/>
      <c r="N899" s="169"/>
      <c r="O899" s="183"/>
      <c r="P899" s="169"/>
      <c r="Q899" s="478"/>
      <c r="R899" s="416"/>
      <c r="S899" s="416"/>
      <c r="T899" s="416"/>
      <c r="U899" s="155"/>
      <c r="V899" s="155" t="b">
        <v>0</v>
      </c>
      <c r="W899" s="168"/>
      <c r="X899" s="168"/>
      <c r="Y899" s="173">
        <v>19473</v>
      </c>
      <c r="Z899" s="162" t="s">
        <v>3736</v>
      </c>
      <c r="AA899" s="163" t="str">
        <f t="shared" si="14"/>
        <v>https://shopeefood.vn/bo-suu-tap/jb-tocotoco</v>
      </c>
      <c r="AB899" s="163"/>
    </row>
    <row r="900" spans="1:28" ht="75">
      <c r="A900" s="151" t="s">
        <v>4192</v>
      </c>
      <c r="B900" s="152"/>
      <c r="C900" s="152" t="s">
        <v>897</v>
      </c>
      <c r="D900" s="454" t="s">
        <v>201</v>
      </c>
      <c r="E900" s="180" t="s">
        <v>928</v>
      </c>
      <c r="F900" s="155" t="s">
        <v>1016</v>
      </c>
      <c r="G900" s="217" t="str">
        <f t="shared" si="11"/>
        <v>[SJBP]_Lotteria_Weekday</v>
      </c>
      <c r="H900" s="319" t="s">
        <v>5818</v>
      </c>
      <c r="I900" s="183" t="s">
        <v>4948</v>
      </c>
      <c r="J900" s="170" t="s">
        <v>931</v>
      </c>
      <c r="K900" s="162"/>
      <c r="L900" s="162"/>
      <c r="M900" s="198"/>
      <c r="N900" s="169"/>
      <c r="O900" s="183"/>
      <c r="P900" s="531"/>
      <c r="Q900" s="310" t="s">
        <v>5819</v>
      </c>
      <c r="R900" s="310" t="s">
        <v>5819</v>
      </c>
      <c r="S900" s="310" t="s">
        <v>5819</v>
      </c>
      <c r="T900" s="310" t="s">
        <v>5819</v>
      </c>
      <c r="U900" s="243"/>
      <c r="V900" s="155" t="b">
        <v>0</v>
      </c>
      <c r="W900" s="170" t="s">
        <v>5820</v>
      </c>
      <c r="X900" s="168"/>
      <c r="Y900" s="173">
        <v>20104</v>
      </c>
      <c r="Z900" s="162" t="s">
        <v>5821</v>
      </c>
      <c r="AA900" s="163" t="str">
        <f t="shared" si="14"/>
        <v>https://shopeefood.vn/bo-suu-tap/sj-lotteria-weekday</v>
      </c>
      <c r="AB900" s="163" t="str">
        <f t="shared" ref="AB900:AB983" si="17">CONCATENATE("https://shopeefood.shopee.vn/bo-suu-tap/",Z900)</f>
        <v>https://shopeefood.shopee.vn/bo-suu-tap/sj-lotteria-weekday</v>
      </c>
    </row>
    <row r="901" spans="1:28" ht="75">
      <c r="A901" s="151" t="s">
        <v>4192</v>
      </c>
      <c r="B901" s="152"/>
      <c r="C901" s="152" t="s">
        <v>897</v>
      </c>
      <c r="D901" s="454" t="s">
        <v>201</v>
      </c>
      <c r="E901" s="180" t="s">
        <v>928</v>
      </c>
      <c r="F901" s="155" t="s">
        <v>5822</v>
      </c>
      <c r="G901" s="217" t="str">
        <f t="shared" si="11"/>
        <v>[SJBP]_Lotteria_Weekend</v>
      </c>
      <c r="H901" s="319" t="s">
        <v>5823</v>
      </c>
      <c r="I901" s="183" t="s">
        <v>5824</v>
      </c>
      <c r="J901" s="170" t="s">
        <v>931</v>
      </c>
      <c r="K901" s="162"/>
      <c r="L901" s="162"/>
      <c r="M901" s="198"/>
      <c r="N901" s="169"/>
      <c r="O901" s="183"/>
      <c r="P901" s="531"/>
      <c r="Q901" s="310" t="s">
        <v>5825</v>
      </c>
      <c r="R901" s="310" t="s">
        <v>5825</v>
      </c>
      <c r="S901" s="310" t="s">
        <v>5825</v>
      </c>
      <c r="T901" s="310" t="s">
        <v>5825</v>
      </c>
      <c r="U901" s="243"/>
      <c r="V901" s="155" t="b">
        <v>0</v>
      </c>
      <c r="W901" s="170" t="s">
        <v>5826</v>
      </c>
      <c r="X901" s="168"/>
      <c r="Y901" s="173">
        <v>20105</v>
      </c>
      <c r="Z901" s="162" t="s">
        <v>5827</v>
      </c>
      <c r="AA901" s="163" t="str">
        <f t="shared" si="14"/>
        <v>https://shopeefood.vn/bo-suu-tap/sj-lotteria-weekend</v>
      </c>
      <c r="AB901" s="163" t="str">
        <f t="shared" si="17"/>
        <v>https://shopeefood.shopee.vn/bo-suu-tap/sj-lotteria-weekend</v>
      </c>
    </row>
    <row r="902" spans="1:28" ht="180">
      <c r="A902" s="151" t="s">
        <v>4192</v>
      </c>
      <c r="B902" s="152"/>
      <c r="C902" s="152" t="s">
        <v>717</v>
      </c>
      <c r="D902" s="454" t="s">
        <v>213</v>
      </c>
      <c r="E902" s="191" t="s">
        <v>1097</v>
      </c>
      <c r="F902" s="155" t="s">
        <v>5828</v>
      </c>
      <c r="G902" s="217" t="str">
        <f t="shared" si="11"/>
        <v>[Win 2]_Trà Sữa Sunday Basic_May.18/05</v>
      </c>
      <c r="H902" s="183" t="s">
        <v>5829</v>
      </c>
      <c r="I902" s="159" t="s">
        <v>5830</v>
      </c>
      <c r="J902" s="178" t="s">
        <v>1100</v>
      </c>
      <c r="K902" s="157"/>
      <c r="L902" s="157"/>
      <c r="M902" s="159"/>
      <c r="N902" s="168"/>
      <c r="O902" s="171" t="s">
        <v>5831</v>
      </c>
      <c r="P902" s="168"/>
      <c r="Q902" s="322" t="s">
        <v>5832</v>
      </c>
      <c r="R902" s="426"/>
      <c r="S902" s="426"/>
      <c r="T902" s="426"/>
      <c r="U902" s="155" t="s">
        <v>696</v>
      </c>
      <c r="V902" s="155" t="b">
        <v>0</v>
      </c>
      <c r="W902" s="179" t="s">
        <v>5833</v>
      </c>
      <c r="X902" s="168"/>
      <c r="Y902" s="173">
        <v>19754</v>
      </c>
      <c r="Z902" s="162" t="s">
        <v>4258</v>
      </c>
      <c r="AA902" s="163" t="str">
        <f t="shared" si="14"/>
        <v>https://shopeefood.vn/bo-suu-tap/w2-sundaybasic-50k</v>
      </c>
      <c r="AB902" s="163" t="str">
        <f t="shared" si="17"/>
        <v>https://shopeefood.shopee.vn/bo-suu-tap/w2-sundaybasic-50k</v>
      </c>
    </row>
    <row r="903" spans="1:28" ht="90">
      <c r="A903" s="151" t="s">
        <v>4197</v>
      </c>
      <c r="B903" s="152"/>
      <c r="C903" s="152" t="s">
        <v>706</v>
      </c>
      <c r="D903" s="152" t="s">
        <v>219</v>
      </c>
      <c r="E903" s="153" t="s">
        <v>3676</v>
      </c>
      <c r="F903" s="155" t="s">
        <v>4197</v>
      </c>
      <c r="G903" s="217" t="str">
        <f t="shared" si="11"/>
        <v>[Alacarte]_Pharmacity_Jun</v>
      </c>
      <c r="H903" s="409" t="s">
        <v>5834</v>
      </c>
      <c r="I903" s="159" t="s">
        <v>5835</v>
      </c>
      <c r="J903" s="194" t="s">
        <v>5836</v>
      </c>
      <c r="K903" s="159"/>
      <c r="L903" s="194" t="s">
        <v>5837</v>
      </c>
      <c r="M903" s="193" t="s">
        <v>5838</v>
      </c>
      <c r="N903" s="178"/>
      <c r="O903" s="159"/>
      <c r="P903" s="168"/>
      <c r="Q903" s="193" t="s">
        <v>5839</v>
      </c>
      <c r="R903" s="177"/>
      <c r="S903" s="177"/>
      <c r="T903" s="177"/>
      <c r="U903" s="155" t="s">
        <v>696</v>
      </c>
      <c r="V903" s="155" t="b">
        <v>0</v>
      </c>
      <c r="W903" s="179" t="s">
        <v>5840</v>
      </c>
      <c r="X903" s="168"/>
      <c r="Y903" s="173">
        <v>20430</v>
      </c>
      <c r="Z903" s="162" t="s">
        <v>5841</v>
      </c>
      <c r="AA903" s="163" t="str">
        <f t="shared" si="14"/>
        <v>https://shopeefood.vn/bo-suu-tap/a-pharmacity--50</v>
      </c>
      <c r="AB903" s="163" t="str">
        <f t="shared" si="17"/>
        <v>https://shopeefood.shopee.vn/bo-suu-tap/a-pharmacity--50</v>
      </c>
    </row>
    <row r="904" spans="1:28" ht="105">
      <c r="A904" s="151" t="s">
        <v>4197</v>
      </c>
      <c r="B904" s="152"/>
      <c r="C904" s="152" t="s">
        <v>706</v>
      </c>
      <c r="D904" s="152" t="s">
        <v>222</v>
      </c>
      <c r="E904" s="153" t="s">
        <v>3676</v>
      </c>
      <c r="F904" s="155" t="s">
        <v>5842</v>
      </c>
      <c r="G904" s="217" t="str">
        <f t="shared" si="11"/>
        <v>[Alacarte CB]_Pharmacity_Jun.CB7</v>
      </c>
      <c r="H904" s="409" t="s">
        <v>5843</v>
      </c>
      <c r="I904" s="155" t="s">
        <v>5844</v>
      </c>
      <c r="J904" s="194" t="s">
        <v>5836</v>
      </c>
      <c r="K904" s="159"/>
      <c r="L904" s="157"/>
      <c r="M904" s="159"/>
      <c r="N904" s="178"/>
      <c r="O904" s="155" t="s">
        <v>5845</v>
      </c>
      <c r="P904" s="168"/>
      <c r="Q904" s="176" t="s">
        <v>5846</v>
      </c>
      <c r="R904" s="177"/>
      <c r="S904" s="177"/>
      <c r="T904" s="177"/>
      <c r="U904" s="155" t="s">
        <v>696</v>
      </c>
      <c r="V904" s="155" t="b">
        <v>0</v>
      </c>
      <c r="W904" s="179" t="s">
        <v>5847</v>
      </c>
      <c r="X904" s="168"/>
      <c r="Y904" s="173">
        <v>20087</v>
      </c>
      <c r="Z904" s="162" t="s">
        <v>4720</v>
      </c>
      <c r="AA904" s="163" t="str">
        <f t="shared" si="14"/>
        <v>https://shopeefood.vn/bo-suu-tap/a-pharmacity</v>
      </c>
      <c r="AB904" s="163" t="str">
        <f t="shared" si="17"/>
        <v>https://shopeefood.shopee.vn/bo-suu-tap/a-pharmacity</v>
      </c>
    </row>
    <row r="905" spans="1:28" ht="105">
      <c r="A905" s="151" t="s">
        <v>4197</v>
      </c>
      <c r="B905" s="152"/>
      <c r="C905" s="152" t="s">
        <v>706</v>
      </c>
      <c r="D905" s="152" t="s">
        <v>222</v>
      </c>
      <c r="E905" s="153" t="s">
        <v>3676</v>
      </c>
      <c r="F905" s="155" t="s">
        <v>5696</v>
      </c>
      <c r="G905" s="217" t="str">
        <f t="shared" si="11"/>
        <v>[Alacarte CB]_Pharmacity_Jun.CB8</v>
      </c>
      <c r="H905" s="409" t="s">
        <v>5848</v>
      </c>
      <c r="I905" s="155" t="s">
        <v>5849</v>
      </c>
      <c r="J905" s="194" t="s">
        <v>5836</v>
      </c>
      <c r="K905" s="159"/>
      <c r="L905" s="157"/>
      <c r="M905" s="159"/>
      <c r="N905" s="178"/>
      <c r="O905" s="155" t="s">
        <v>5845</v>
      </c>
      <c r="P905" s="168"/>
      <c r="Q905" s="176" t="s">
        <v>5850</v>
      </c>
      <c r="R905" s="177"/>
      <c r="S905" s="177"/>
      <c r="T905" s="177"/>
      <c r="U905" s="155" t="s">
        <v>696</v>
      </c>
      <c r="V905" s="155" t="b">
        <v>0</v>
      </c>
      <c r="W905" s="179" t="s">
        <v>5851</v>
      </c>
      <c r="X905" s="168"/>
      <c r="Y905" s="173">
        <v>19796</v>
      </c>
      <c r="Z905" s="162" t="s">
        <v>3691</v>
      </c>
      <c r="AA905" s="163" t="str">
        <f t="shared" si="14"/>
        <v>https://shopeefood.vn/bo-suu-tap/a-pharmacity-50</v>
      </c>
      <c r="AB905" s="163" t="str">
        <f t="shared" si="17"/>
        <v>https://shopeefood.shopee.vn/bo-suu-tap/a-pharmacity-50</v>
      </c>
    </row>
    <row r="906" spans="1:28" ht="135">
      <c r="A906" s="151" t="s">
        <v>4192</v>
      </c>
      <c r="B906" s="152"/>
      <c r="C906" s="152" t="s">
        <v>717</v>
      </c>
      <c r="D906" s="152" t="s">
        <v>222</v>
      </c>
      <c r="E906" s="153" t="s">
        <v>273</v>
      </c>
      <c r="F906" s="155" t="s">
        <v>5567</v>
      </c>
      <c r="G906" s="217" t="str">
        <f t="shared" si="11"/>
        <v>[Alacarte CB]_Cơm Tấm Ba Lộc_May.CB9</v>
      </c>
      <c r="H906" s="183" t="s">
        <v>5852</v>
      </c>
      <c r="I906" s="159" t="s">
        <v>5853</v>
      </c>
      <c r="J906" s="170" t="s">
        <v>2012</v>
      </c>
      <c r="K906" s="159"/>
      <c r="L906" s="157"/>
      <c r="M906" s="159"/>
      <c r="N906" s="168"/>
      <c r="O906" s="155" t="s">
        <v>3195</v>
      </c>
      <c r="P906" s="168"/>
      <c r="Q906" s="193" t="s">
        <v>5854</v>
      </c>
      <c r="R906" s="168"/>
      <c r="S906" s="168"/>
      <c r="T906" s="168"/>
      <c r="U906" s="155" t="s">
        <v>696</v>
      </c>
      <c r="V906" s="155" t="b">
        <v>0</v>
      </c>
      <c r="W906" s="179" t="s">
        <v>5855</v>
      </c>
      <c r="X906" s="168"/>
      <c r="Y906" s="173">
        <v>20167</v>
      </c>
      <c r="Z906" s="162" t="s">
        <v>5856</v>
      </c>
      <c r="AA906" s="163" t="str">
        <f t="shared" si="14"/>
        <v>https://shopeefood.vn/bo-suu-tap/a-com-ba-loc-20</v>
      </c>
      <c r="AB906" s="163" t="str">
        <f t="shared" si="17"/>
        <v>https://shopeefood.shopee.vn/bo-suu-tap/a-com-ba-loc-20</v>
      </c>
    </row>
    <row r="907" spans="1:28" ht="135">
      <c r="A907" s="151" t="s">
        <v>4192</v>
      </c>
      <c r="B907" s="152"/>
      <c r="C907" s="152" t="s">
        <v>717</v>
      </c>
      <c r="D907" s="152" t="s">
        <v>217</v>
      </c>
      <c r="E907" s="243" t="s">
        <v>2016</v>
      </c>
      <c r="F907" s="155" t="s">
        <v>4192</v>
      </c>
      <c r="G907" s="217" t="str">
        <f t="shared" si="11"/>
        <v>[Win 4]_Đậu Má Mix - Đậu Nành &amp; Rau Má_May</v>
      </c>
      <c r="H907" s="183" t="s">
        <v>5857</v>
      </c>
      <c r="I907" s="159" t="s">
        <v>5658</v>
      </c>
      <c r="J907" s="170" t="s">
        <v>2018</v>
      </c>
      <c r="K907" s="159"/>
      <c r="L907" s="157"/>
      <c r="M907" s="159"/>
      <c r="N907" s="168"/>
      <c r="O907" s="155" t="s">
        <v>3195</v>
      </c>
      <c r="P907" s="168"/>
      <c r="Q907" s="193" t="s">
        <v>5858</v>
      </c>
      <c r="R907" s="168"/>
      <c r="S907" s="168"/>
      <c r="T907" s="168"/>
      <c r="U907" s="155" t="s">
        <v>696</v>
      </c>
      <c r="V907" s="155" t="b">
        <v>0</v>
      </c>
      <c r="W907" s="179" t="s">
        <v>5859</v>
      </c>
      <c r="X907" s="168"/>
      <c r="Y907" s="173">
        <v>20176</v>
      </c>
      <c r="Z907" s="162" t="s">
        <v>5860</v>
      </c>
      <c r="AA907" s="163" t="str">
        <f t="shared" si="14"/>
        <v>https://shopeefood.vn/bo-suu-tap/w4-dau-ma-mix-99</v>
      </c>
      <c r="AB907" s="163" t="str">
        <f t="shared" si="17"/>
        <v>https://shopeefood.shopee.vn/bo-suu-tap/w4-dau-ma-mix-99</v>
      </c>
    </row>
    <row r="908" spans="1:28" ht="240">
      <c r="A908" s="151" t="s">
        <v>4192</v>
      </c>
      <c r="B908" s="152"/>
      <c r="C908" s="152" t="s">
        <v>717</v>
      </c>
      <c r="D908" s="152" t="s">
        <v>219</v>
      </c>
      <c r="E908" s="153" t="s">
        <v>2666</v>
      </c>
      <c r="F908" s="155" t="s">
        <v>4192</v>
      </c>
      <c r="G908" s="217" t="str">
        <f t="shared" si="11"/>
        <v>[Alacarte]_Đậu Má Mix
Cơm Tấm Ba Lộc
Gà Nướng Ò Ó O_May</v>
      </c>
      <c r="H908" s="183" t="s">
        <v>5861</v>
      </c>
      <c r="I908" s="159" t="s">
        <v>5862</v>
      </c>
      <c r="J908" s="179" t="s">
        <v>2026</v>
      </c>
      <c r="K908" s="159"/>
      <c r="L908" s="157"/>
      <c r="M908" s="159"/>
      <c r="N908" s="168"/>
      <c r="O908" s="155"/>
      <c r="P908" s="168"/>
      <c r="Q908" s="159" t="s">
        <v>5863</v>
      </c>
      <c r="R908" s="168"/>
      <c r="S908" s="168"/>
      <c r="T908" s="168"/>
      <c r="U908" s="155" t="s">
        <v>696</v>
      </c>
      <c r="V908" s="155" t="b">
        <v>0</v>
      </c>
      <c r="W908" s="168"/>
      <c r="X908" s="168"/>
      <c r="Y908" s="173">
        <v>20177</v>
      </c>
      <c r="Z908" s="162" t="s">
        <v>5864</v>
      </c>
      <c r="AA908" s="163" t="str">
        <f t="shared" si="14"/>
        <v>https://shopeefood.vn/bo-suu-tap/a-uu-dai-sieu-deal-may</v>
      </c>
      <c r="AB908" s="163" t="str">
        <f t="shared" si="17"/>
        <v>https://shopeefood.shopee.vn/bo-suu-tap/a-uu-dai-sieu-deal-may</v>
      </c>
    </row>
    <row r="909" spans="1:28" ht="165">
      <c r="A909" s="295" t="s">
        <v>4192</v>
      </c>
      <c r="B909" s="446"/>
      <c r="C909" s="296" t="s">
        <v>1236</v>
      </c>
      <c r="D909" s="297" t="s">
        <v>207</v>
      </c>
      <c r="E909" s="296" t="s">
        <v>1453</v>
      </c>
      <c r="F909" s="310" t="s">
        <v>4192</v>
      </c>
      <c r="G909" s="299" t="str">
        <f t="shared" si="11"/>
        <v>[SuperVIP]_Trà Sữa May Cha_May</v>
      </c>
      <c r="H909" s="245" t="s">
        <v>5865</v>
      </c>
      <c r="I909" s="183" t="s">
        <v>5866</v>
      </c>
      <c r="J909" s="184" t="s">
        <v>1456</v>
      </c>
      <c r="K909" s="162"/>
      <c r="L909" s="162"/>
      <c r="M909" s="162"/>
      <c r="N909" s="169"/>
      <c r="O909" s="183"/>
      <c r="P909" s="169"/>
      <c r="Q909" s="183"/>
      <c r="R909" s="177"/>
      <c r="S909" s="177"/>
      <c r="T909" s="177"/>
      <c r="U909" s="155" t="s">
        <v>696</v>
      </c>
      <c r="V909" s="155" t="b">
        <v>0</v>
      </c>
      <c r="W909" s="170" t="s">
        <v>3746</v>
      </c>
      <c r="X909" s="168"/>
      <c r="Y909" s="173">
        <v>20124</v>
      </c>
      <c r="Z909" s="162" t="s">
        <v>5867</v>
      </c>
      <c r="AA909" s="163" t="str">
        <f t="shared" si="14"/>
        <v>https://shopeefood.vn/bo-suu-tap/sv-maycha-50</v>
      </c>
      <c r="AB909" s="163" t="str">
        <f t="shared" si="17"/>
        <v>https://shopeefood.shopee.vn/bo-suu-tap/sv-maycha-50</v>
      </c>
    </row>
    <row r="910" spans="1:28" ht="105">
      <c r="A910" s="151" t="s">
        <v>4192</v>
      </c>
      <c r="B910" s="152"/>
      <c r="C910" s="152" t="s">
        <v>685</v>
      </c>
      <c r="D910" s="152" t="s">
        <v>225</v>
      </c>
      <c r="E910" s="167" t="s">
        <v>5868</v>
      </c>
      <c r="F910" s="166" t="s">
        <v>4192</v>
      </c>
      <c r="G910" s="223" t="str">
        <f t="shared" si="11"/>
        <v>[PNS]_Vinamilk Esampling_May</v>
      </c>
      <c r="H910" s="183" t="s">
        <v>5869</v>
      </c>
      <c r="I910" s="181" t="s">
        <v>5870</v>
      </c>
      <c r="J910" s="169"/>
      <c r="K910" s="209" t="s">
        <v>5871</v>
      </c>
      <c r="L910" s="162"/>
      <c r="M910" s="162"/>
      <c r="N910" s="169"/>
      <c r="O910" s="183"/>
      <c r="P910" s="169"/>
      <c r="Q910" s="196" t="s">
        <v>703</v>
      </c>
      <c r="R910" s="177"/>
      <c r="S910" s="177"/>
      <c r="T910" s="177"/>
      <c r="U910" s="155"/>
      <c r="V910" s="155" t="b">
        <v>0</v>
      </c>
      <c r="W910" s="179" t="s">
        <v>5872</v>
      </c>
      <c r="X910" s="168"/>
      <c r="Y910" s="173">
        <v>20219</v>
      </c>
      <c r="Z910" s="162" t="s">
        <v>5873</v>
      </c>
      <c r="AA910" s="163" t="str">
        <f t="shared" si="14"/>
        <v>https://shopeefood.vn/bo-suu-tap/Vinamilk9loaihat</v>
      </c>
      <c r="AB910" s="163" t="str">
        <f t="shared" si="17"/>
        <v>https://shopeefood.shopee.vn/bo-suu-tap/Vinamilk9loaihat</v>
      </c>
    </row>
    <row r="911" spans="1:28" ht="180">
      <c r="A911" s="151" t="s">
        <v>4197</v>
      </c>
      <c r="B911" s="152"/>
      <c r="C911" s="152" t="s">
        <v>706</v>
      </c>
      <c r="D911" s="152" t="s">
        <v>219</v>
      </c>
      <c r="E911" s="153" t="s">
        <v>5874</v>
      </c>
      <c r="F911" s="155" t="s">
        <v>4197</v>
      </c>
      <c r="G911" s="217" t="str">
        <f t="shared" si="11"/>
        <v>[Alacarte]_Trà Sữa San Thai_Jun</v>
      </c>
      <c r="H911" s="183" t="s">
        <v>5875</v>
      </c>
      <c r="I911" s="159" t="s">
        <v>5876</v>
      </c>
      <c r="J911" s="170" t="s">
        <v>5877</v>
      </c>
      <c r="K911" s="159"/>
      <c r="L911" s="170" t="s">
        <v>5878</v>
      </c>
      <c r="M911" s="176" t="s">
        <v>5879</v>
      </c>
      <c r="N911" s="176" t="s">
        <v>5880</v>
      </c>
      <c r="O911" s="176" t="s">
        <v>5881</v>
      </c>
      <c r="P911" s="168"/>
      <c r="Q911" s="159"/>
      <c r="R911" s="168"/>
      <c r="S911" s="168"/>
      <c r="T911" s="155" t="s">
        <v>5882</v>
      </c>
      <c r="U911" s="155" t="s">
        <v>696</v>
      </c>
      <c r="V911" s="155" t="b">
        <v>0</v>
      </c>
      <c r="W911" s="179" t="s">
        <v>5883</v>
      </c>
      <c r="X911" s="168"/>
      <c r="Y911" s="173">
        <v>20386</v>
      </c>
      <c r="Z911" s="162" t="s">
        <v>5884</v>
      </c>
      <c r="AA911" s="163" t="str">
        <f t="shared" si="14"/>
        <v>https://shopeefood.vn/bo-suu-tap/a-tra-sua-san-thai</v>
      </c>
      <c r="AB911" s="163" t="str">
        <f t="shared" si="17"/>
        <v>https://shopeefood.shopee.vn/bo-suu-tap/a-tra-sua-san-thai</v>
      </c>
    </row>
    <row r="912" spans="1:28" ht="105">
      <c r="A912" s="151" t="s">
        <v>4197</v>
      </c>
      <c r="B912" s="152"/>
      <c r="C912" s="152" t="s">
        <v>706</v>
      </c>
      <c r="D912" s="152" t="s">
        <v>222</v>
      </c>
      <c r="E912" s="191" t="s">
        <v>733</v>
      </c>
      <c r="F912" s="176" t="s">
        <v>5885</v>
      </c>
      <c r="G912" s="217" t="str">
        <f t="shared" si="11"/>
        <v>[Alacarte CB]_Bánh Mì Bà Huynh - Cống Quỳnh_Jun.CB3</v>
      </c>
      <c r="H912" s="193" t="s">
        <v>5886</v>
      </c>
      <c r="I912" s="159" t="s">
        <v>5887</v>
      </c>
      <c r="J912" s="354" t="s">
        <v>736</v>
      </c>
      <c r="K912" s="159"/>
      <c r="L912" s="334" t="s">
        <v>737</v>
      </c>
      <c r="M912" s="159" t="s">
        <v>738</v>
      </c>
      <c r="N912" s="243" t="s">
        <v>4378</v>
      </c>
      <c r="O912" s="174" t="s">
        <v>4379</v>
      </c>
      <c r="P912" s="168"/>
      <c r="Q912" s="263" t="s">
        <v>5888</v>
      </c>
      <c r="R912" s="177"/>
      <c r="S912" s="177"/>
      <c r="T912" s="177"/>
      <c r="U912" s="155" t="s">
        <v>696</v>
      </c>
      <c r="V912" s="155" t="b">
        <v>0</v>
      </c>
      <c r="W912" s="179" t="s">
        <v>5889</v>
      </c>
      <c r="X912" s="168"/>
      <c r="Y912" s="173">
        <v>20465</v>
      </c>
      <c r="Z912" s="162" t="s">
        <v>5890</v>
      </c>
      <c r="AA912" s="163" t="str">
        <f t="shared" si="14"/>
        <v>https://shopeefood.vn/bo-suu-tap/a-banhmi-bahuynh</v>
      </c>
      <c r="AB912" s="163" t="str">
        <f t="shared" si="17"/>
        <v>https://shopeefood.shopee.vn/bo-suu-tap/a-banhmi-bahuynh</v>
      </c>
    </row>
    <row r="913" spans="1:28" ht="165">
      <c r="A913" s="151" t="s">
        <v>4192</v>
      </c>
      <c r="B913" s="152"/>
      <c r="C913" s="152" t="s">
        <v>685</v>
      </c>
      <c r="D913" s="152" t="s">
        <v>215</v>
      </c>
      <c r="E913" s="243" t="s">
        <v>4969</v>
      </c>
      <c r="F913" s="166" t="s">
        <v>4192</v>
      </c>
      <c r="G913" s="177" t="str">
        <f t="shared" si="11"/>
        <v>[Win 3]_Co.op Food_May</v>
      </c>
      <c r="H913" s="171" t="s">
        <v>5891</v>
      </c>
      <c r="I913" s="155" t="s">
        <v>5117</v>
      </c>
      <c r="J913" s="248" t="s">
        <v>5892</v>
      </c>
      <c r="K913" s="158"/>
      <c r="L913" s="159"/>
      <c r="M913" s="158"/>
      <c r="N913" s="250"/>
      <c r="O913" s="176" t="s">
        <v>5893</v>
      </c>
      <c r="P913" s="250"/>
      <c r="Q913" s="155" t="s">
        <v>5894</v>
      </c>
      <c r="R913" s="168" t="s">
        <v>5895</v>
      </c>
      <c r="S913" s="250"/>
      <c r="T913" s="155" t="s">
        <v>5896</v>
      </c>
      <c r="U913" s="155" t="s">
        <v>696</v>
      </c>
      <c r="V913" s="155" t="b">
        <v>0</v>
      </c>
      <c r="W913" s="179" t="s">
        <v>5897</v>
      </c>
      <c r="X913" s="168"/>
      <c r="Y913" s="173">
        <v>20148</v>
      </c>
      <c r="Z913" s="162" t="s">
        <v>5898</v>
      </c>
      <c r="AA913" s="163" t="str">
        <f t="shared" si="14"/>
        <v>https://shopeefood.vn/bo-suu-tap/w3-coop-food</v>
      </c>
      <c r="AB913" s="163" t="str">
        <f t="shared" si="17"/>
        <v>https://shopeefood.shopee.vn/bo-suu-tap/w3-coop-food</v>
      </c>
    </row>
    <row r="914" spans="1:28" ht="150">
      <c r="A914" s="151" t="s">
        <v>4192</v>
      </c>
      <c r="B914" s="152"/>
      <c r="C914" s="152" t="s">
        <v>970</v>
      </c>
      <c r="D914" s="152" t="s">
        <v>201</v>
      </c>
      <c r="E914" s="180" t="s">
        <v>1015</v>
      </c>
      <c r="F914" s="155" t="s">
        <v>5899</v>
      </c>
      <c r="G914" s="177" t="str">
        <f t="shared" si="11"/>
        <v>[SJBP]_Highlands Coffee_LTO May</v>
      </c>
      <c r="H914" s="176" t="s">
        <v>5900</v>
      </c>
      <c r="I914" s="183" t="s">
        <v>5349</v>
      </c>
      <c r="J914" s="169"/>
      <c r="K914" s="184" t="s">
        <v>5901</v>
      </c>
      <c r="L914" s="162"/>
      <c r="M914" s="162"/>
      <c r="N914" s="169"/>
      <c r="O914" s="183"/>
      <c r="P914" s="169"/>
      <c r="Q914" s="183"/>
      <c r="R914" s="177"/>
      <c r="S914" s="177"/>
      <c r="T914" s="177"/>
      <c r="U914" s="155" t="s">
        <v>696</v>
      </c>
      <c r="V914" s="155" t="b">
        <v>0</v>
      </c>
      <c r="W914" s="179" t="s">
        <v>5902</v>
      </c>
      <c r="X914" s="168"/>
      <c r="Y914" s="173">
        <v>0</v>
      </c>
      <c r="Z914" s="169"/>
      <c r="AA914" s="163" t="str">
        <f t="shared" si="14"/>
        <v>https://shopeefood.vn/bo-suu-tap/</v>
      </c>
      <c r="AB914" s="163" t="str">
        <f t="shared" si="17"/>
        <v>https://shopeefood.shopee.vn/bo-suu-tap/</v>
      </c>
    </row>
    <row r="915" spans="1:28" ht="150">
      <c r="A915" s="151" t="s">
        <v>4192</v>
      </c>
      <c r="B915" s="152"/>
      <c r="C915" s="152" t="s">
        <v>717</v>
      </c>
      <c r="D915" s="152" t="s">
        <v>222</v>
      </c>
      <c r="E915" s="191" t="s">
        <v>295</v>
      </c>
      <c r="F915" s="176" t="s">
        <v>5567</v>
      </c>
      <c r="G915" s="177" t="str">
        <f t="shared" si="11"/>
        <v>[Alacarte CB]_Gà Nướng Ò Ó O_May.CB9</v>
      </c>
      <c r="H915" s="183" t="s">
        <v>5903</v>
      </c>
      <c r="I915" s="193" t="s">
        <v>5904</v>
      </c>
      <c r="J915" s="179" t="s">
        <v>2007</v>
      </c>
      <c r="K915" s="193"/>
      <c r="L915" s="218"/>
      <c r="M915" s="193"/>
      <c r="N915" s="177"/>
      <c r="O915" s="176" t="s">
        <v>723</v>
      </c>
      <c r="P915" s="177"/>
      <c r="Q915" s="193" t="s">
        <v>5905</v>
      </c>
      <c r="R915" s="177"/>
      <c r="S915" s="177"/>
      <c r="T915" s="177"/>
      <c r="U915" s="155" t="s">
        <v>696</v>
      </c>
      <c r="V915" s="155" t="b">
        <v>0</v>
      </c>
      <c r="W915" s="179" t="s">
        <v>2009</v>
      </c>
      <c r="X915" s="168"/>
      <c r="Y915" s="173">
        <v>20178</v>
      </c>
      <c r="Z915" s="162" t="s">
        <v>5906</v>
      </c>
      <c r="AA915" s="163" t="str">
        <f t="shared" si="14"/>
        <v>https://shopeefood.vn/bo-suu-tap/a-ga---o-o-o</v>
      </c>
      <c r="AB915" s="163" t="str">
        <f t="shared" si="17"/>
        <v>https://shopeefood.shopee.vn/bo-suu-tap/a-ga---o-o-o</v>
      </c>
    </row>
    <row r="916" spans="1:28" ht="45">
      <c r="A916" s="151" t="s">
        <v>4192</v>
      </c>
      <c r="B916" s="152"/>
      <c r="C916" s="152" t="s">
        <v>717</v>
      </c>
      <c r="D916" s="152" t="s">
        <v>222</v>
      </c>
      <c r="E916" s="153" t="s">
        <v>1097</v>
      </c>
      <c r="F916" s="176" t="s">
        <v>5103</v>
      </c>
      <c r="G916" s="177" t="str">
        <f t="shared" si="11"/>
        <v>[Alacarte CB]_Trà Sữa Sunday Basic_May.CB2</v>
      </c>
      <c r="H916" s="162" t="s">
        <v>5907</v>
      </c>
      <c r="I916" s="159" t="s">
        <v>5853</v>
      </c>
      <c r="J916" s="179" t="s">
        <v>1486</v>
      </c>
      <c r="K916" s="157"/>
      <c r="L916" s="157"/>
      <c r="M916" s="159"/>
      <c r="N916" s="168"/>
      <c r="O916" s="155" t="s">
        <v>5908</v>
      </c>
      <c r="P916" s="168"/>
      <c r="Q916" s="159"/>
      <c r="R916" s="168"/>
      <c r="S916" s="168"/>
      <c r="T916" s="168" t="s">
        <v>5909</v>
      </c>
      <c r="U916" s="357" t="s">
        <v>696</v>
      </c>
      <c r="V916" s="357" t="b">
        <v>0</v>
      </c>
      <c r="W916" s="179" t="s">
        <v>5910</v>
      </c>
      <c r="X916" s="197"/>
      <c r="Y916" s="425">
        <v>19576</v>
      </c>
      <c r="Z916" s="301" t="s">
        <v>3433</v>
      </c>
      <c r="AA916" s="163" t="str">
        <f t="shared" si="14"/>
        <v>https://shopeefood.vn/bo-suu-tap/a-sunday-basic-oth</v>
      </c>
      <c r="AB916" s="163" t="str">
        <f t="shared" si="17"/>
        <v>https://shopeefood.shopee.vn/bo-suu-tap/a-sunday-basic-oth</v>
      </c>
    </row>
    <row r="917" spans="1:28" ht="90">
      <c r="A917" s="151" t="s">
        <v>4192</v>
      </c>
      <c r="B917" s="152"/>
      <c r="C917" s="152" t="s">
        <v>717</v>
      </c>
      <c r="D917" s="152" t="s">
        <v>222</v>
      </c>
      <c r="E917" s="159" t="s">
        <v>5911</v>
      </c>
      <c r="F917" s="155" t="s">
        <v>5103</v>
      </c>
      <c r="G917" s="177" t="str">
        <f t="shared" si="11"/>
        <v>[Alacarte CB]_FECA Coffee &amp; Tea - Võ Thị Sáu_May.CB2</v>
      </c>
      <c r="H917" s="176" t="s">
        <v>5912</v>
      </c>
      <c r="I917" s="159" t="s">
        <v>5409</v>
      </c>
      <c r="J917" s="178" t="s">
        <v>5913</v>
      </c>
      <c r="K917" s="159"/>
      <c r="L917" s="157"/>
      <c r="M917" s="159"/>
      <c r="N917" s="155"/>
      <c r="O917" s="155" t="s">
        <v>5914</v>
      </c>
      <c r="P917" s="168"/>
      <c r="Q917" s="159"/>
      <c r="R917" s="168"/>
      <c r="S917" s="168"/>
      <c r="T917" s="168" t="s">
        <v>5915</v>
      </c>
      <c r="U917" s="357" t="s">
        <v>696</v>
      </c>
      <c r="V917" s="357" t="b">
        <v>0</v>
      </c>
      <c r="W917" s="365" t="s">
        <v>5916</v>
      </c>
      <c r="X917" s="197"/>
      <c r="Y917" s="425">
        <v>20138</v>
      </c>
      <c r="Z917" s="301" t="s">
        <v>5917</v>
      </c>
      <c r="AA917" s="163" t="str">
        <f t="shared" si="14"/>
        <v>https://shopeefood.vn/bo-suu-tap/a-feca</v>
      </c>
      <c r="AB917" s="163" t="str">
        <f t="shared" si="17"/>
        <v>https://shopeefood.shopee.vn/bo-suu-tap/a-feca</v>
      </c>
    </row>
    <row r="918" spans="1:28" ht="90">
      <c r="A918" s="151" t="s">
        <v>4197</v>
      </c>
      <c r="B918" s="152"/>
      <c r="C918" s="152" t="s">
        <v>706</v>
      </c>
      <c r="D918" s="152" t="s">
        <v>213</v>
      </c>
      <c r="E918" s="193" t="s">
        <v>1255</v>
      </c>
      <c r="F918" s="176" t="s">
        <v>5918</v>
      </c>
      <c r="G918" s="177" t="str">
        <f t="shared" si="11"/>
        <v>[Win 2]_Chuk Trà &amp; Cà Phê_Jun.50%</v>
      </c>
      <c r="H918" s="176" t="s">
        <v>5919</v>
      </c>
      <c r="I918" s="155" t="s">
        <v>5920</v>
      </c>
      <c r="J918" s="287" t="s">
        <v>1257</v>
      </c>
      <c r="K918" s="157"/>
      <c r="L918" s="157" t="s">
        <v>1573</v>
      </c>
      <c r="M918" s="159"/>
      <c r="N918" s="168" t="s">
        <v>5921</v>
      </c>
      <c r="O918" s="159"/>
      <c r="P918" s="168"/>
      <c r="Q918" s="247" t="s">
        <v>5922</v>
      </c>
      <c r="R918" s="177"/>
      <c r="S918" s="177"/>
      <c r="T918" s="177"/>
      <c r="U918" s="155" t="s">
        <v>696</v>
      </c>
      <c r="V918" s="155" t="b">
        <v>0</v>
      </c>
      <c r="W918" s="179" t="s">
        <v>5923</v>
      </c>
      <c r="X918" s="168"/>
      <c r="Y918" s="173">
        <v>20411</v>
      </c>
      <c r="Z918" s="162" t="s">
        <v>5924</v>
      </c>
      <c r="AA918" s="163" t="str">
        <f t="shared" si="14"/>
        <v>https://shopeefood.vn/bo-suu-tap/w2-chuk-30</v>
      </c>
      <c r="AB918" s="163" t="str">
        <f t="shared" si="17"/>
        <v>https://shopeefood.shopee.vn/bo-suu-tap/w2-chuk-30</v>
      </c>
    </row>
    <row r="919" spans="1:28" ht="120">
      <c r="A919" s="151" t="s">
        <v>4197</v>
      </c>
      <c r="B919" s="152"/>
      <c r="C919" s="152" t="s">
        <v>706</v>
      </c>
      <c r="D919" s="152" t="s">
        <v>211</v>
      </c>
      <c r="E919" s="193" t="s">
        <v>1255</v>
      </c>
      <c r="F919" s="176" t="s">
        <v>5925</v>
      </c>
      <c r="G919" s="177" t="str">
        <f t="shared" si="11"/>
        <v>[Win 1]_Chuk Trà &amp; Cà Phê_Jun.1Đ</v>
      </c>
      <c r="H919" s="176" t="s">
        <v>5926</v>
      </c>
      <c r="I919" s="155" t="s">
        <v>5927</v>
      </c>
      <c r="J919" s="287" t="s">
        <v>1257</v>
      </c>
      <c r="K919" s="157"/>
      <c r="L919" s="157" t="s">
        <v>1573</v>
      </c>
      <c r="M919" s="159"/>
      <c r="N919" s="168" t="s">
        <v>5921</v>
      </c>
      <c r="O919" s="159"/>
      <c r="P919" s="168"/>
      <c r="Q919" s="247" t="s">
        <v>5928</v>
      </c>
      <c r="R919" s="177"/>
      <c r="S919" s="177"/>
      <c r="T919" s="177"/>
      <c r="U919" s="155" t="s">
        <v>696</v>
      </c>
      <c r="V919" s="155" t="b">
        <v>0</v>
      </c>
      <c r="W919" s="179" t="s">
        <v>5929</v>
      </c>
      <c r="X919" s="168"/>
      <c r="Y919" s="173">
        <v>20484</v>
      </c>
      <c r="Z919" s="162" t="s">
        <v>5930</v>
      </c>
      <c r="AA919" s="163" t="str">
        <f t="shared" si="14"/>
        <v>https://shopeefood.vn/bo-suu-tap/w1-chuk-1d</v>
      </c>
      <c r="AB919" s="163" t="str">
        <f t="shared" si="17"/>
        <v>https://shopeefood.shopee.vn/bo-suu-tap/w1-chuk-1d</v>
      </c>
    </row>
    <row r="920" spans="1:28" ht="105">
      <c r="A920" s="151" t="s">
        <v>4197</v>
      </c>
      <c r="B920" s="152"/>
      <c r="C920" s="152" t="s">
        <v>706</v>
      </c>
      <c r="D920" s="152" t="s">
        <v>211</v>
      </c>
      <c r="E920" s="193" t="s">
        <v>1255</v>
      </c>
      <c r="F920" s="176" t="s">
        <v>5931</v>
      </c>
      <c r="G920" s="177" t="str">
        <f t="shared" si="11"/>
        <v>[Win 1]_Chuk Trà &amp; Cà Phê_Jun.M1T1</v>
      </c>
      <c r="H920" s="176" t="s">
        <v>5932</v>
      </c>
      <c r="I920" s="155" t="s">
        <v>5933</v>
      </c>
      <c r="J920" s="287" t="s">
        <v>1257</v>
      </c>
      <c r="K920" s="157"/>
      <c r="L920" s="157" t="s">
        <v>1573</v>
      </c>
      <c r="M920" s="159"/>
      <c r="N920" s="168" t="s">
        <v>5921</v>
      </c>
      <c r="O920" s="159"/>
      <c r="P920" s="168"/>
      <c r="Q920" s="247" t="s">
        <v>5934</v>
      </c>
      <c r="R920" s="177"/>
      <c r="S920" s="177"/>
      <c r="T920" s="177"/>
      <c r="U920" s="155" t="s">
        <v>696</v>
      </c>
      <c r="V920" s="155" t="b">
        <v>0</v>
      </c>
      <c r="W920" s="179" t="s">
        <v>5935</v>
      </c>
      <c r="X920" s="168"/>
      <c r="Y920" s="173">
        <v>20526</v>
      </c>
      <c r="Z920" s="162" t="s">
        <v>5936</v>
      </c>
      <c r="AA920" s="163" t="str">
        <f t="shared" si="14"/>
        <v>https://shopeefood.vn/bo-suu-tap/w1-chuk-1t1</v>
      </c>
      <c r="AB920" s="163" t="str">
        <f t="shared" si="17"/>
        <v>https://shopeefood.shopee.vn/bo-suu-tap/w1-chuk-1t1</v>
      </c>
    </row>
    <row r="921" spans="1:28" ht="90">
      <c r="A921" s="151" t="s">
        <v>4197</v>
      </c>
      <c r="B921" s="152"/>
      <c r="C921" s="152" t="s">
        <v>706</v>
      </c>
      <c r="D921" s="152" t="s">
        <v>213</v>
      </c>
      <c r="E921" s="193" t="s">
        <v>1255</v>
      </c>
      <c r="F921" s="176" t="s">
        <v>5937</v>
      </c>
      <c r="G921" s="177" t="str">
        <f t="shared" si="11"/>
        <v>[Win 2]_Chuk Trà &amp; Cà Phê_Jun.15K</v>
      </c>
      <c r="H921" s="176" t="s">
        <v>5938</v>
      </c>
      <c r="I921" s="155" t="s">
        <v>5939</v>
      </c>
      <c r="J921" s="287" t="s">
        <v>1257</v>
      </c>
      <c r="K921" s="157"/>
      <c r="L921" s="157" t="s">
        <v>1573</v>
      </c>
      <c r="M921" s="159"/>
      <c r="N921" s="168" t="s">
        <v>5921</v>
      </c>
      <c r="O921" s="159"/>
      <c r="P921" s="168"/>
      <c r="Q921" s="247" t="s">
        <v>5940</v>
      </c>
      <c r="R921" s="177"/>
      <c r="S921" s="177"/>
      <c r="T921" s="177"/>
      <c r="U921" s="155" t="s">
        <v>696</v>
      </c>
      <c r="V921" s="155" t="b">
        <v>0</v>
      </c>
      <c r="W921" s="179" t="s">
        <v>5941</v>
      </c>
      <c r="X921" s="168"/>
      <c r="Y921" s="173">
        <v>20542</v>
      </c>
      <c r="Z921" s="162" t="s">
        <v>5942</v>
      </c>
      <c r="AA921" s="163" t="str">
        <f t="shared" si="14"/>
        <v>https://shopeefood.vn/bo-suu-tap/w2-chuk--15k</v>
      </c>
      <c r="AB921" s="163" t="str">
        <f t="shared" si="17"/>
        <v>https://shopeefood.shopee.vn/bo-suu-tap/w2-chuk--15k</v>
      </c>
    </row>
    <row r="922" spans="1:28" ht="120">
      <c r="A922" s="151" t="s">
        <v>4197</v>
      </c>
      <c r="B922" s="152"/>
      <c r="C922" s="152" t="s">
        <v>706</v>
      </c>
      <c r="D922" s="152" t="s">
        <v>213</v>
      </c>
      <c r="E922" s="193" t="s">
        <v>1255</v>
      </c>
      <c r="F922" s="176" t="s">
        <v>5943</v>
      </c>
      <c r="G922" s="177" t="str">
        <f t="shared" si="11"/>
        <v>[Win 2]_Chuk Trà &amp; Cà Phê_Jun.1K</v>
      </c>
      <c r="H922" s="176" t="s">
        <v>5944</v>
      </c>
      <c r="I922" s="155" t="s">
        <v>5945</v>
      </c>
      <c r="J922" s="287" t="s">
        <v>1257</v>
      </c>
      <c r="K922" s="157"/>
      <c r="L922" s="157" t="s">
        <v>1573</v>
      </c>
      <c r="M922" s="159"/>
      <c r="N922" s="168" t="s">
        <v>5921</v>
      </c>
      <c r="O922" s="159"/>
      <c r="P922" s="168"/>
      <c r="Q922" s="247" t="s">
        <v>5946</v>
      </c>
      <c r="R922" s="177"/>
      <c r="S922" s="177"/>
      <c r="T922" s="177"/>
      <c r="U922" s="155" t="s">
        <v>696</v>
      </c>
      <c r="V922" s="155" t="b">
        <v>0</v>
      </c>
      <c r="W922" s="179" t="s">
        <v>5947</v>
      </c>
      <c r="X922" s="168"/>
      <c r="Y922" s="173">
        <v>20552</v>
      </c>
      <c r="Z922" s="162" t="s">
        <v>5948</v>
      </c>
      <c r="AA922" s="163" t="str">
        <f t="shared" si="14"/>
        <v>https://shopeefood.vn/bo-suu-tap/w2-chuk-1k</v>
      </c>
      <c r="AB922" s="163" t="str">
        <f t="shared" si="17"/>
        <v>https://shopeefood.shopee.vn/bo-suu-tap/w2-chuk-1k</v>
      </c>
    </row>
    <row r="923" spans="1:28" ht="165">
      <c r="A923" s="151" t="s">
        <v>4192</v>
      </c>
      <c r="B923" s="152"/>
      <c r="C923" s="152" t="s">
        <v>717</v>
      </c>
      <c r="D923" s="152" t="s">
        <v>219</v>
      </c>
      <c r="E923" s="243" t="s">
        <v>4758</v>
      </c>
      <c r="F923" s="155" t="s">
        <v>4192</v>
      </c>
      <c r="G923" s="177" t="str">
        <f t="shared" si="11"/>
        <v>[Alacarte]_GoGo Food - Cơm Gà &amp; Món Ngon Hà Nội - Trương Định_May</v>
      </c>
      <c r="H923" s="176" t="s">
        <v>5949</v>
      </c>
      <c r="I923" s="176" t="s">
        <v>5950</v>
      </c>
      <c r="J923" s="170" t="s">
        <v>5951</v>
      </c>
      <c r="K923" s="159"/>
      <c r="L923" s="159"/>
      <c r="M923" s="159"/>
      <c r="N923" s="168"/>
      <c r="O923" s="155" t="s">
        <v>723</v>
      </c>
      <c r="P923" s="168"/>
      <c r="Q923" s="159"/>
      <c r="R923" s="168"/>
      <c r="S923" s="168"/>
      <c r="T923" s="176" t="s">
        <v>5952</v>
      </c>
      <c r="U923" s="155" t="s">
        <v>725</v>
      </c>
      <c r="V923" s="155" t="b">
        <v>0</v>
      </c>
      <c r="W923" s="179" t="s">
        <v>5953</v>
      </c>
      <c r="X923" s="168"/>
      <c r="Y923" s="173">
        <v>20135</v>
      </c>
      <c r="Z923" s="162" t="s">
        <v>5954</v>
      </c>
      <c r="AA923" s="163" t="str">
        <f t="shared" si="14"/>
        <v>https://shopeefood.vn/bo-suu-tap/a-gogofood</v>
      </c>
      <c r="AB923" s="163" t="str">
        <f t="shared" si="17"/>
        <v>https://shopeefood.shopee.vn/bo-suu-tap/a-gogofood</v>
      </c>
    </row>
    <row r="924" spans="1:28" ht="90">
      <c r="A924" s="151" t="s">
        <v>4192</v>
      </c>
      <c r="B924" s="152"/>
      <c r="C924" s="152" t="s">
        <v>717</v>
      </c>
      <c r="D924" s="152" t="s">
        <v>222</v>
      </c>
      <c r="E924" s="243" t="s">
        <v>5955</v>
      </c>
      <c r="F924" s="155" t="s">
        <v>5103</v>
      </c>
      <c r="G924" s="177" t="str">
        <f t="shared" si="11"/>
        <v>[Alacarte CB]_Behide Coffee - Phan Trung_May.CB2</v>
      </c>
      <c r="H924" s="176" t="s">
        <v>5956</v>
      </c>
      <c r="I924" s="155" t="s">
        <v>5957</v>
      </c>
      <c r="J924" s="170" t="s">
        <v>5958</v>
      </c>
      <c r="K924" s="159"/>
      <c r="L924" s="179" t="s">
        <v>5959</v>
      </c>
      <c r="M924" s="176" t="s">
        <v>5960</v>
      </c>
      <c r="N924" s="168"/>
      <c r="O924" s="176" t="s">
        <v>5961</v>
      </c>
      <c r="P924" s="168"/>
      <c r="Q924" s="159"/>
      <c r="R924" s="168"/>
      <c r="S924" s="168"/>
      <c r="T924" s="168" t="s">
        <v>5962</v>
      </c>
      <c r="U924" s="155" t="s">
        <v>696</v>
      </c>
      <c r="V924" s="155" t="b">
        <v>0</v>
      </c>
      <c r="W924" s="179" t="s">
        <v>5963</v>
      </c>
      <c r="X924" s="168"/>
      <c r="Y924" s="173">
        <v>20207</v>
      </c>
      <c r="Z924" s="162" t="s">
        <v>5964</v>
      </c>
      <c r="AA924" s="163" t="str">
        <f t="shared" si="14"/>
        <v>https://shopeefood.vn/bo-suu-tap/a-behide-coffee</v>
      </c>
      <c r="AB924" s="163" t="str">
        <f t="shared" si="17"/>
        <v>https://shopeefood.shopee.vn/bo-suu-tap/a-behide-coffee</v>
      </c>
    </row>
    <row r="925" spans="1:28" ht="120">
      <c r="A925" s="151" t="s">
        <v>4197</v>
      </c>
      <c r="B925" s="152"/>
      <c r="C925" s="152" t="s">
        <v>706</v>
      </c>
      <c r="D925" s="152" t="s">
        <v>215</v>
      </c>
      <c r="E925" s="159" t="s">
        <v>210</v>
      </c>
      <c r="F925" s="155" t="s">
        <v>4197</v>
      </c>
      <c r="G925" s="177" t="str">
        <f t="shared" si="11"/>
        <v>[Win 3]_Bánh Mì Ơi_Jun</v>
      </c>
      <c r="H925" s="193" t="s">
        <v>5965</v>
      </c>
      <c r="I925" s="193" t="s">
        <v>5876</v>
      </c>
      <c r="J925" s="194" t="s">
        <v>756</v>
      </c>
      <c r="K925" s="286"/>
      <c r="L925" s="286" t="s">
        <v>1552</v>
      </c>
      <c r="M925" s="532" t="s">
        <v>5966</v>
      </c>
      <c r="N925" s="155" t="s">
        <v>5967</v>
      </c>
      <c r="O925" s="159"/>
      <c r="P925" s="168"/>
      <c r="Q925" s="304" t="s">
        <v>5968</v>
      </c>
      <c r="R925" s="177"/>
      <c r="S925" s="177"/>
      <c r="T925" s="177"/>
      <c r="U925" s="155" t="s">
        <v>696</v>
      </c>
      <c r="V925" s="155" t="b">
        <v>0</v>
      </c>
      <c r="W925" s="179" t="s">
        <v>5969</v>
      </c>
      <c r="X925" s="168"/>
      <c r="Y925" s="173">
        <v>20387</v>
      </c>
      <c r="Z925" s="162" t="s">
        <v>5970</v>
      </c>
      <c r="AA925" s="163" t="str">
        <f t="shared" si="14"/>
        <v>https://shopeefood.vn/bo-suu-tap/w3-bmi-oi-19k</v>
      </c>
      <c r="AB925" s="163" t="str">
        <f t="shared" si="17"/>
        <v>https://shopeefood.shopee.vn/bo-suu-tap/w3-bmi-oi-19k</v>
      </c>
    </row>
    <row r="926" spans="1:28" ht="120">
      <c r="A926" s="151" t="s">
        <v>4197</v>
      </c>
      <c r="B926" s="152"/>
      <c r="C926" s="152" t="s">
        <v>706</v>
      </c>
      <c r="D926" s="152" t="s">
        <v>222</v>
      </c>
      <c r="E926" s="159" t="s">
        <v>210</v>
      </c>
      <c r="F926" s="155" t="s">
        <v>5971</v>
      </c>
      <c r="G926" s="177" t="str">
        <f t="shared" si="11"/>
        <v>[Alacarte CB]_Bánh Mì Ơi_Jun.CB1</v>
      </c>
      <c r="H926" s="193" t="s">
        <v>5972</v>
      </c>
      <c r="I926" s="193" t="s">
        <v>5973</v>
      </c>
      <c r="J926" s="194" t="s">
        <v>756</v>
      </c>
      <c r="K926" s="286"/>
      <c r="L926" s="286"/>
      <c r="M926" s="157"/>
      <c r="N926" s="168"/>
      <c r="O926" s="176" t="s">
        <v>5974</v>
      </c>
      <c r="P926" s="168"/>
      <c r="Q926" s="193" t="s">
        <v>5975</v>
      </c>
      <c r="R926" s="177"/>
      <c r="S926" s="177"/>
      <c r="T926" s="177"/>
      <c r="U926" s="155" t="s">
        <v>696</v>
      </c>
      <c r="V926" s="155" t="b">
        <v>0</v>
      </c>
      <c r="W926" s="179" t="s">
        <v>5976</v>
      </c>
      <c r="X926" s="168"/>
      <c r="Y926" s="173">
        <v>20431</v>
      </c>
      <c r="Z926" s="162" t="s">
        <v>5977</v>
      </c>
      <c r="AA926" s="163" t="str">
        <f t="shared" si="14"/>
        <v>https://shopeefood.vn/bo-suu-tap/a-bmioi-25k</v>
      </c>
      <c r="AB926" s="163" t="str">
        <f t="shared" si="17"/>
        <v>https://shopeefood.shopee.vn/bo-suu-tap/a-bmioi-25k</v>
      </c>
    </row>
    <row r="927" spans="1:28" ht="120">
      <c r="A927" s="151" t="s">
        <v>4197</v>
      </c>
      <c r="B927" s="152"/>
      <c r="C927" s="152" t="s">
        <v>706</v>
      </c>
      <c r="D927" s="152" t="s">
        <v>222</v>
      </c>
      <c r="E927" s="159" t="s">
        <v>210</v>
      </c>
      <c r="F927" s="155" t="s">
        <v>5978</v>
      </c>
      <c r="G927" s="177" t="str">
        <f t="shared" si="11"/>
        <v>[Alacarte CB]_Bánh Mì Ơi_Jun.CB4</v>
      </c>
      <c r="H927" s="193" t="s">
        <v>5979</v>
      </c>
      <c r="I927" s="193" t="s">
        <v>5980</v>
      </c>
      <c r="J927" s="194" t="s">
        <v>756</v>
      </c>
      <c r="K927" s="286"/>
      <c r="L927" s="286"/>
      <c r="M927" s="157"/>
      <c r="N927" s="168"/>
      <c r="O927" s="176" t="s">
        <v>5974</v>
      </c>
      <c r="P927" s="168"/>
      <c r="Q927" s="193" t="s">
        <v>5981</v>
      </c>
      <c r="R927" s="177"/>
      <c r="S927" s="177"/>
      <c r="T927" s="177"/>
      <c r="U927" s="155" t="s">
        <v>696</v>
      </c>
      <c r="V927" s="155" t="b">
        <v>0</v>
      </c>
      <c r="W927" s="179" t="s">
        <v>5982</v>
      </c>
      <c r="X927" s="168"/>
      <c r="Y927" s="173">
        <v>20519</v>
      </c>
      <c r="Z927" s="162" t="s">
        <v>5983</v>
      </c>
      <c r="AA927" s="163" t="str">
        <f t="shared" si="14"/>
        <v>https://shopeefood.vn/bo-suu-tap/a--banhmioi</v>
      </c>
      <c r="AB927" s="163" t="str">
        <f t="shared" si="17"/>
        <v>https://shopeefood.shopee.vn/bo-suu-tap/a--banhmioi</v>
      </c>
    </row>
    <row r="928" spans="1:28" ht="165">
      <c r="A928" s="151" t="s">
        <v>4197</v>
      </c>
      <c r="B928" s="152"/>
      <c r="C928" s="152" t="s">
        <v>897</v>
      </c>
      <c r="D928" s="152" t="s">
        <v>205</v>
      </c>
      <c r="E928" s="180" t="s">
        <v>409</v>
      </c>
      <c r="F928" s="155" t="s">
        <v>5984</v>
      </c>
      <c r="G928" s="177" t="str">
        <f t="shared" si="11"/>
        <v>[JBP]_The Pizza Company_1k</v>
      </c>
      <c r="H928" s="176" t="s">
        <v>5985</v>
      </c>
      <c r="I928" s="183" t="s">
        <v>5986</v>
      </c>
      <c r="J928" s="209" t="s">
        <v>5987</v>
      </c>
      <c r="K928" s="162"/>
      <c r="L928" s="162"/>
      <c r="M928" s="162"/>
      <c r="N928" s="169"/>
      <c r="O928" s="183"/>
      <c r="P928" s="169"/>
      <c r="Q928" s="183" t="s">
        <v>5988</v>
      </c>
      <c r="R928" s="183" t="s">
        <v>5988</v>
      </c>
      <c r="S928" s="183" t="s">
        <v>5988</v>
      </c>
      <c r="T928" s="183" t="s">
        <v>5988</v>
      </c>
      <c r="U928" s="155"/>
      <c r="V928" s="155" t="b">
        <v>0</v>
      </c>
      <c r="W928" s="179" t="s">
        <v>5989</v>
      </c>
      <c r="X928" s="168"/>
      <c r="Y928" s="173">
        <v>20385</v>
      </c>
      <c r="Z928" s="162" t="s">
        <v>5990</v>
      </c>
      <c r="AA928" s="163" t="str">
        <f t="shared" si="14"/>
        <v>https://shopeefood.vn/bo-suu-tap/jb-the-pizza-company</v>
      </c>
      <c r="AB928" s="163" t="str">
        <f t="shared" si="17"/>
        <v>https://shopeefood.shopee.vn/bo-suu-tap/jb-the-pizza-company</v>
      </c>
    </row>
    <row r="929" spans="1:28" ht="270">
      <c r="A929" s="151" t="s">
        <v>4192</v>
      </c>
      <c r="B929" s="152"/>
      <c r="C929" s="152" t="s">
        <v>970</v>
      </c>
      <c r="D929" s="152" t="s">
        <v>209</v>
      </c>
      <c r="E929" s="180" t="s">
        <v>258</v>
      </c>
      <c r="F929" s="429" t="s">
        <v>5991</v>
      </c>
      <c r="G929" s="177" t="str">
        <f t="shared" si="11"/>
        <v>[VIP]_Cheese Coffee_8.5</v>
      </c>
      <c r="H929" s="176" t="s">
        <v>5992</v>
      </c>
      <c r="I929" s="215" t="s">
        <v>5993</v>
      </c>
      <c r="J929" s="209" t="s">
        <v>1449</v>
      </c>
      <c r="K929" s="162"/>
      <c r="L929" s="162"/>
      <c r="M929" s="162"/>
      <c r="N929" s="169"/>
      <c r="O929" s="183"/>
      <c r="P929" s="169"/>
      <c r="Q929" s="183" t="s">
        <v>5994</v>
      </c>
      <c r="R929" s="177"/>
      <c r="S929" s="177"/>
      <c r="T929" s="177"/>
      <c r="U929" s="155" t="s">
        <v>696</v>
      </c>
      <c r="V929" s="155" t="b">
        <v>0</v>
      </c>
      <c r="W929" s="179" t="s">
        <v>5995</v>
      </c>
      <c r="X929" s="168"/>
      <c r="Y929" s="173">
        <v>20137</v>
      </c>
      <c r="Z929" s="162" t="s">
        <v>5996</v>
      </c>
      <c r="AA929" s="163" t="str">
        <f t="shared" si="14"/>
        <v>https://shopeefood.vn/bo-suu-tap/v-cheese-matcha</v>
      </c>
      <c r="AB929" s="163" t="str">
        <f t="shared" si="17"/>
        <v>https://shopeefood.shopee.vn/bo-suu-tap/v-cheese-matcha</v>
      </c>
    </row>
    <row r="930" spans="1:28" ht="255">
      <c r="A930" s="151" t="s">
        <v>4192</v>
      </c>
      <c r="B930" s="152"/>
      <c r="C930" s="152" t="s">
        <v>970</v>
      </c>
      <c r="D930" s="152" t="s">
        <v>201</v>
      </c>
      <c r="E930" s="180" t="s">
        <v>1015</v>
      </c>
      <c r="F930" s="155" t="s">
        <v>5997</v>
      </c>
      <c r="G930" s="177" t="str">
        <f t="shared" si="11"/>
        <v>[SJBP]_Highlands Coffee_Ads Huế</v>
      </c>
      <c r="H930" s="176" t="s">
        <v>5998</v>
      </c>
      <c r="I930" s="183" t="s">
        <v>5999</v>
      </c>
      <c r="J930" s="209" t="s">
        <v>6000</v>
      </c>
      <c r="K930" s="162"/>
      <c r="L930" s="162"/>
      <c r="M930" s="162"/>
      <c r="N930" s="169"/>
      <c r="O930" s="183"/>
      <c r="P930" s="169"/>
      <c r="Q930" s="183"/>
      <c r="R930" s="177"/>
      <c r="S930" s="177"/>
      <c r="T930" s="177"/>
      <c r="U930" s="155" t="s">
        <v>696</v>
      </c>
      <c r="V930" s="155" t="b">
        <v>0</v>
      </c>
      <c r="W930" s="489" t="s">
        <v>5127</v>
      </c>
      <c r="X930" s="168"/>
      <c r="Y930" s="173">
        <v>20147</v>
      </c>
      <c r="Z930" s="162" t="s">
        <v>6001</v>
      </c>
      <c r="AA930" s="163" t="str">
        <f t="shared" si="14"/>
        <v>https://shopeefood.vn/bo-suu-tap/sj-highlands-hue</v>
      </c>
      <c r="AB930" s="163" t="str">
        <f t="shared" si="17"/>
        <v>https://shopeefood.shopee.vn/bo-suu-tap/sj-highlands-hue</v>
      </c>
    </row>
    <row r="931" spans="1:28" ht="135">
      <c r="A931" s="151" t="s">
        <v>4192</v>
      </c>
      <c r="B931" s="152"/>
      <c r="C931" s="152" t="s">
        <v>685</v>
      </c>
      <c r="D931" s="152" t="s">
        <v>213</v>
      </c>
      <c r="E931" s="243" t="s">
        <v>4076</v>
      </c>
      <c r="F931" s="152" t="s">
        <v>4192</v>
      </c>
      <c r="G931" s="177" t="str">
        <f t="shared" si="11"/>
        <v>[Win 2]_TH True Mart_May</v>
      </c>
      <c r="H931" s="176" t="s">
        <v>6002</v>
      </c>
      <c r="I931" s="159" t="s">
        <v>6003</v>
      </c>
      <c r="J931" s="178" t="s">
        <v>4080</v>
      </c>
      <c r="K931" s="158"/>
      <c r="L931" s="158"/>
      <c r="M931" s="158"/>
      <c r="N931" s="168"/>
      <c r="O931" s="159" t="s">
        <v>6004</v>
      </c>
      <c r="P931" s="250"/>
      <c r="Q931" s="176" t="s">
        <v>6005</v>
      </c>
      <c r="R931" s="176" t="s">
        <v>6006</v>
      </c>
      <c r="S931" s="176" t="s">
        <v>6005</v>
      </c>
      <c r="T931" s="176" t="s">
        <v>6007</v>
      </c>
      <c r="U931" s="155" t="s">
        <v>696</v>
      </c>
      <c r="V931" s="155" t="b">
        <v>0</v>
      </c>
      <c r="W931" s="179" t="s">
        <v>6008</v>
      </c>
      <c r="X931" s="168"/>
      <c r="Y931" s="173">
        <v>20193</v>
      </c>
      <c r="Z931" s="162" t="s">
        <v>6009</v>
      </c>
      <c r="AA931" s="163" t="str">
        <f t="shared" si="14"/>
        <v>https://shopeefood.vn/bo-suu-tap/w2-th-true-mart-95</v>
      </c>
      <c r="AB931" s="163" t="str">
        <f t="shared" si="17"/>
        <v>https://shopeefood.shopee.vn/bo-suu-tap/w2-th-true-mart-95</v>
      </c>
    </row>
    <row r="932" spans="1:28" ht="150">
      <c r="A932" s="151" t="s">
        <v>4197</v>
      </c>
      <c r="B932" s="152"/>
      <c r="C932" s="152" t="s">
        <v>1236</v>
      </c>
      <c r="D932" s="152" t="s">
        <v>207</v>
      </c>
      <c r="E932" s="180" t="s">
        <v>1453</v>
      </c>
      <c r="F932" s="155" t="s">
        <v>6010</v>
      </c>
      <c r="G932" s="177" t="str">
        <f t="shared" si="11"/>
        <v>[SuperVIP]_Trà Sữa May Cha_7-8Jun</v>
      </c>
      <c r="H932" s="245" t="s">
        <v>6011</v>
      </c>
      <c r="I932" s="183" t="s">
        <v>6012</v>
      </c>
      <c r="J932" s="184" t="s">
        <v>1456</v>
      </c>
      <c r="K932" s="162"/>
      <c r="L932" s="162"/>
      <c r="M932" s="162"/>
      <c r="N932" s="169"/>
      <c r="O932" s="183"/>
      <c r="P932" s="169"/>
      <c r="Q932" s="183" t="s">
        <v>6013</v>
      </c>
      <c r="R932" s="177"/>
      <c r="S932" s="183"/>
      <c r="T932" s="183"/>
      <c r="U932" s="155" t="s">
        <v>696</v>
      </c>
      <c r="V932" s="155" t="b">
        <v>0</v>
      </c>
      <c r="W932" s="179" t="s">
        <v>6014</v>
      </c>
      <c r="X932" s="168"/>
      <c r="Y932" s="173">
        <v>20412</v>
      </c>
      <c r="Z932" s="162" t="s">
        <v>6015</v>
      </c>
      <c r="AA932" s="163" t="str">
        <f t="shared" si="14"/>
        <v>https://shopeefood.vn/bo-suu-tap/sv-maycha--9</v>
      </c>
      <c r="AB932" s="163" t="str">
        <f t="shared" si="17"/>
        <v>https://shopeefood.shopee.vn/bo-suu-tap/sv-maycha--9</v>
      </c>
    </row>
    <row r="933" spans="1:28" ht="150">
      <c r="A933" s="151" t="s">
        <v>4197</v>
      </c>
      <c r="B933" s="152"/>
      <c r="C933" s="152" t="s">
        <v>1236</v>
      </c>
      <c r="D933" s="152" t="s">
        <v>207</v>
      </c>
      <c r="E933" s="180" t="s">
        <v>1453</v>
      </c>
      <c r="F933" s="155" t="s">
        <v>6016</v>
      </c>
      <c r="G933" s="177" t="str">
        <f t="shared" si="11"/>
        <v>[SuperVIP]_Trà Sữa May Cha_20-22Jun</v>
      </c>
      <c r="H933" s="245" t="s">
        <v>6017</v>
      </c>
      <c r="I933" s="183" t="s">
        <v>6018</v>
      </c>
      <c r="J933" s="184" t="s">
        <v>1456</v>
      </c>
      <c r="K933" s="162"/>
      <c r="L933" s="162"/>
      <c r="M933" s="162"/>
      <c r="N933" s="169"/>
      <c r="O933" s="183"/>
      <c r="P933" s="169"/>
      <c r="Q933" s="183" t="s">
        <v>6019</v>
      </c>
      <c r="R933" s="177"/>
      <c r="S933" s="177"/>
      <c r="T933" s="177"/>
      <c r="U933" s="155" t="s">
        <v>696</v>
      </c>
      <c r="V933" s="155" t="b">
        <v>0</v>
      </c>
      <c r="W933" s="179" t="s">
        <v>6020</v>
      </c>
      <c r="X933" s="168"/>
      <c r="Y933" s="173">
        <v>20531</v>
      </c>
      <c r="Z933" s="162" t="s">
        <v>6021</v>
      </c>
      <c r="AA933" s="163" t="str">
        <f t="shared" si="14"/>
        <v>https://shopeefood.vn/bo-suu-tap/sv-deal-9k-maycha</v>
      </c>
      <c r="AB933" s="163" t="str">
        <f t="shared" si="17"/>
        <v>https://shopeefood.shopee.vn/bo-suu-tap/sv-deal-9k-maycha</v>
      </c>
    </row>
    <row r="934" spans="1:28" ht="165">
      <c r="A934" s="151" t="s">
        <v>4197</v>
      </c>
      <c r="B934" s="152"/>
      <c r="C934" s="152" t="s">
        <v>1236</v>
      </c>
      <c r="D934" s="152" t="s">
        <v>209</v>
      </c>
      <c r="E934" s="180" t="s">
        <v>1453</v>
      </c>
      <c r="F934" s="155" t="s">
        <v>6022</v>
      </c>
      <c r="G934" s="177" t="str">
        <f t="shared" si="11"/>
        <v>[VIP]_Trà Sữa May Cha_27-29Jun</v>
      </c>
      <c r="H934" s="245" t="s">
        <v>6023</v>
      </c>
      <c r="I934" s="183" t="s">
        <v>6024</v>
      </c>
      <c r="J934" s="184" t="s">
        <v>1456</v>
      </c>
      <c r="K934" s="162"/>
      <c r="L934" s="162"/>
      <c r="M934" s="162"/>
      <c r="N934" s="169"/>
      <c r="O934" s="183"/>
      <c r="P934" s="169"/>
      <c r="Q934" s="183" t="s">
        <v>6025</v>
      </c>
      <c r="R934" s="177"/>
      <c r="S934" s="183" t="s">
        <v>6025</v>
      </c>
      <c r="T934" s="183" t="s">
        <v>6025</v>
      </c>
      <c r="U934" s="155" t="s">
        <v>696</v>
      </c>
      <c r="V934" s="155" t="b">
        <v>0</v>
      </c>
      <c r="W934" s="179" t="s">
        <v>6026</v>
      </c>
      <c r="X934" s="168"/>
      <c r="Y934" s="173">
        <v>20553</v>
      </c>
      <c r="Z934" s="162" t="s">
        <v>6027</v>
      </c>
      <c r="AA934" s="163" t="str">
        <f t="shared" si="14"/>
        <v>https://shopeefood.vn/bo-suu-tap/v-maycha--50</v>
      </c>
      <c r="AB934" s="163" t="str">
        <f t="shared" si="17"/>
        <v>https://shopeefood.shopee.vn/bo-suu-tap/v-maycha--50</v>
      </c>
    </row>
    <row r="935" spans="1:28" ht="90">
      <c r="A935" s="151" t="s">
        <v>4197</v>
      </c>
      <c r="B935" s="152"/>
      <c r="C935" s="152"/>
      <c r="D935" s="152" t="s">
        <v>209</v>
      </c>
      <c r="E935" s="180" t="s">
        <v>1237</v>
      </c>
      <c r="F935" s="155" t="s">
        <v>4197</v>
      </c>
      <c r="G935" s="177" t="str">
        <f t="shared" si="11"/>
        <v>[VIP]_Tocotoco_Jun</v>
      </c>
      <c r="H935" s="244" t="s">
        <v>6028</v>
      </c>
      <c r="I935" s="183" t="s">
        <v>6029</v>
      </c>
      <c r="J935" s="209" t="s">
        <v>1239</v>
      </c>
      <c r="K935" s="162"/>
      <c r="L935" s="162"/>
      <c r="M935" s="162"/>
      <c r="N935" s="169"/>
      <c r="O935" s="183"/>
      <c r="P935" s="169"/>
      <c r="Q935" s="183" t="s">
        <v>6030</v>
      </c>
      <c r="R935" s="183" t="s">
        <v>6031</v>
      </c>
      <c r="S935" s="177"/>
      <c r="T935" s="177"/>
      <c r="U935" s="155" t="s">
        <v>696</v>
      </c>
      <c r="V935" s="155" t="b">
        <v>0</v>
      </c>
      <c r="W935" s="179" t="s">
        <v>6032</v>
      </c>
      <c r="X935" s="168"/>
      <c r="Y935" s="173">
        <v>20434</v>
      </c>
      <c r="Z935" s="162" t="s">
        <v>6033</v>
      </c>
      <c r="AA935" s="163" t="str">
        <f t="shared" si="14"/>
        <v>https://shopeefood.vn/bo-suu-tap/v-toco-toco</v>
      </c>
      <c r="AB935" s="163" t="str">
        <f t="shared" si="17"/>
        <v>https://shopeefood.shopee.vn/bo-suu-tap/v-toco-toco</v>
      </c>
    </row>
    <row r="936" spans="1:28" ht="225">
      <c r="A936" s="151" t="s">
        <v>4192</v>
      </c>
      <c r="B936" s="152"/>
      <c r="C936" s="152" t="s">
        <v>717</v>
      </c>
      <c r="D936" s="152" t="s">
        <v>222</v>
      </c>
      <c r="E936" s="153" t="s">
        <v>686</v>
      </c>
      <c r="F936" s="155" t="s">
        <v>4976</v>
      </c>
      <c r="G936" s="177" t="str">
        <f t="shared" si="11"/>
        <v>[Alacarte CB]_Busan Korean Food_May.CB1</v>
      </c>
      <c r="H936" s="176" t="s">
        <v>6034</v>
      </c>
      <c r="I936" s="159" t="s">
        <v>6035</v>
      </c>
      <c r="J936" s="286" t="s">
        <v>690</v>
      </c>
      <c r="K936" s="159"/>
      <c r="L936" s="157"/>
      <c r="M936" s="159"/>
      <c r="N936" s="168"/>
      <c r="O936" s="155" t="s">
        <v>723</v>
      </c>
      <c r="P936" s="168"/>
      <c r="Q936" s="155" t="s">
        <v>6036</v>
      </c>
      <c r="R936" s="197"/>
      <c r="S936" s="168"/>
      <c r="T936" s="168"/>
      <c r="U936" s="155" t="s">
        <v>725</v>
      </c>
      <c r="V936" s="155" t="b">
        <v>0</v>
      </c>
      <c r="W936" s="179" t="s">
        <v>4779</v>
      </c>
      <c r="X936" s="168"/>
      <c r="Y936" s="173">
        <v>20194</v>
      </c>
      <c r="Z936" s="162" t="s">
        <v>6037</v>
      </c>
      <c r="AA936" s="163" t="str">
        <f t="shared" si="14"/>
        <v>https://shopeefood.vn/bo-suu-tap/a-busan-korean-food</v>
      </c>
      <c r="AB936" s="163" t="str">
        <f t="shared" si="17"/>
        <v>https://shopeefood.shopee.vn/bo-suu-tap/a-busan-korean-food</v>
      </c>
    </row>
    <row r="937" spans="1:28" ht="210">
      <c r="A937" s="151" t="s">
        <v>4197</v>
      </c>
      <c r="B937" s="152"/>
      <c r="C937" s="152" t="s">
        <v>706</v>
      </c>
      <c r="D937" s="152" t="s">
        <v>219</v>
      </c>
      <c r="E937" s="153" t="s">
        <v>251</v>
      </c>
      <c r="F937" s="155" t="s">
        <v>4197</v>
      </c>
      <c r="G937" s="177" t="str">
        <f t="shared" si="11"/>
        <v>[Alacarte]_Burger King_Jun</v>
      </c>
      <c r="H937" s="193" t="s">
        <v>6038</v>
      </c>
      <c r="I937" s="159" t="s">
        <v>6039</v>
      </c>
      <c r="J937" s="178" t="s">
        <v>827</v>
      </c>
      <c r="K937" s="159"/>
      <c r="L937" s="157"/>
      <c r="M937" s="306"/>
      <c r="N937" s="168"/>
      <c r="O937" s="533" t="s">
        <v>6040</v>
      </c>
      <c r="P937" s="168"/>
      <c r="Q937" s="159"/>
      <c r="R937" s="168" t="s">
        <v>6041</v>
      </c>
      <c r="S937" s="177"/>
      <c r="T937" s="177"/>
      <c r="U937" s="155" t="s">
        <v>696</v>
      </c>
      <c r="V937" s="155" t="b">
        <v>0</v>
      </c>
      <c r="W937" s="179" t="s">
        <v>6042</v>
      </c>
      <c r="X937" s="168"/>
      <c r="Y937" s="173">
        <v>20413</v>
      </c>
      <c r="Z937" s="162" t="s">
        <v>6043</v>
      </c>
      <c r="AA937" s="163" t="str">
        <f t="shared" si="14"/>
        <v>https://shopeefood.vn/bo-suu-tap/a-comboburgerking</v>
      </c>
      <c r="AB937" s="163" t="str">
        <f t="shared" si="17"/>
        <v>https://shopeefood.shopee.vn/bo-suu-tap/a-comboburgerking</v>
      </c>
    </row>
    <row r="938" spans="1:28" ht="195">
      <c r="A938" s="151" t="s">
        <v>4197</v>
      </c>
      <c r="B938" s="152"/>
      <c r="C938" s="152" t="s">
        <v>706</v>
      </c>
      <c r="D938" s="152" t="s">
        <v>222</v>
      </c>
      <c r="E938" s="153" t="s">
        <v>251</v>
      </c>
      <c r="F938" s="155" t="s">
        <v>5696</v>
      </c>
      <c r="G938" s="177" t="str">
        <f t="shared" si="11"/>
        <v>[Alacarte CB]_Burger King_Jun.CB8</v>
      </c>
      <c r="H938" s="193" t="s">
        <v>6044</v>
      </c>
      <c r="I938" s="159" t="s">
        <v>6045</v>
      </c>
      <c r="J938" s="178" t="s">
        <v>827</v>
      </c>
      <c r="K938" s="159"/>
      <c r="L938" s="159"/>
      <c r="M938" s="534"/>
      <c r="N938" s="168"/>
      <c r="O938" s="155" t="s">
        <v>6046</v>
      </c>
      <c r="P938" s="168"/>
      <c r="Q938" s="159"/>
      <c r="R938" s="177" t="s">
        <v>6047</v>
      </c>
      <c r="S938" s="177"/>
      <c r="T938" s="177"/>
      <c r="U938" s="155" t="s">
        <v>696</v>
      </c>
      <c r="V938" s="155" t="b">
        <v>0</v>
      </c>
      <c r="W938" s="179" t="s">
        <v>6042</v>
      </c>
      <c r="X938" s="168"/>
      <c r="Y938" s="173">
        <v>20510</v>
      </c>
      <c r="Z938" s="162" t="s">
        <v>6048</v>
      </c>
      <c r="AA938" s="163" t="str">
        <f t="shared" si="14"/>
        <v>https://shopeefood.vn/bo-suu-tap/a-combo-burger-king</v>
      </c>
      <c r="AB938" s="163" t="str">
        <f t="shared" si="17"/>
        <v>https://shopeefood.shopee.vn/bo-suu-tap/a-combo-burger-king</v>
      </c>
    </row>
    <row r="939" spans="1:28" ht="195">
      <c r="A939" s="151" t="s">
        <v>4197</v>
      </c>
      <c r="B939" s="152"/>
      <c r="C939" s="152" t="s">
        <v>706</v>
      </c>
      <c r="D939" s="152" t="s">
        <v>222</v>
      </c>
      <c r="E939" s="153" t="s">
        <v>251</v>
      </c>
      <c r="F939" s="155" t="s">
        <v>5971</v>
      </c>
      <c r="G939" s="177" t="str">
        <f t="shared" si="11"/>
        <v>[Alacarte CB]_Burger King_Jun.CB1</v>
      </c>
      <c r="H939" s="193" t="s">
        <v>6049</v>
      </c>
      <c r="I939" s="159" t="s">
        <v>6024</v>
      </c>
      <c r="J939" s="178" t="s">
        <v>827</v>
      </c>
      <c r="K939" s="159"/>
      <c r="L939" s="157"/>
      <c r="M939" s="411"/>
      <c r="N939" s="168"/>
      <c r="O939" s="155" t="s">
        <v>6046</v>
      </c>
      <c r="P939" s="168"/>
      <c r="Q939" s="159" t="s">
        <v>6050</v>
      </c>
      <c r="R939" s="168"/>
      <c r="S939" s="177"/>
      <c r="T939" s="177"/>
      <c r="U939" s="155" t="s">
        <v>696</v>
      </c>
      <c r="V939" s="155" t="b">
        <v>0</v>
      </c>
      <c r="W939" s="179" t="s">
        <v>6042</v>
      </c>
      <c r="X939" s="168"/>
      <c r="Y939" s="173">
        <v>20554</v>
      </c>
      <c r="Z939" s="162" t="s">
        <v>6051</v>
      </c>
      <c r="AA939" s="163" t="str">
        <f t="shared" si="14"/>
        <v>https://shopeefood.vn/bo-suu-tap/a--burgerking</v>
      </c>
      <c r="AB939" s="163" t="str">
        <f t="shared" si="17"/>
        <v>https://shopeefood.shopee.vn/bo-suu-tap/a--burgerking</v>
      </c>
    </row>
    <row r="940" spans="1:28" ht="150">
      <c r="A940" s="151" t="s">
        <v>4197</v>
      </c>
      <c r="B940" s="152"/>
      <c r="C940" s="152" t="s">
        <v>1236</v>
      </c>
      <c r="D940" s="152" t="s">
        <v>209</v>
      </c>
      <c r="E940" s="180" t="s">
        <v>1255</v>
      </c>
      <c r="F940" s="155" t="s">
        <v>4197</v>
      </c>
      <c r="G940" s="177" t="str">
        <f t="shared" si="11"/>
        <v>[VIP]_Chuk Trà &amp; Cà Phê_Jun</v>
      </c>
      <c r="H940" s="319" t="s">
        <v>6052</v>
      </c>
      <c r="I940" s="183" t="s">
        <v>5876</v>
      </c>
      <c r="J940" s="209" t="s">
        <v>1257</v>
      </c>
      <c r="K940" s="162"/>
      <c r="L940" s="162"/>
      <c r="M940" s="162"/>
      <c r="N940" s="169"/>
      <c r="O940" s="183"/>
      <c r="P940" s="169"/>
      <c r="Q940" s="183" t="s">
        <v>6053</v>
      </c>
      <c r="R940" s="177"/>
      <c r="S940" s="177"/>
      <c r="T940" s="177"/>
      <c r="U940" s="155" t="s">
        <v>696</v>
      </c>
      <c r="V940" s="155" t="b">
        <v>0</v>
      </c>
      <c r="W940" s="179" t="s">
        <v>6054</v>
      </c>
      <c r="X940" s="168"/>
      <c r="Y940" s="173">
        <v>20417</v>
      </c>
      <c r="Z940" s="162" t="s">
        <v>6055</v>
      </c>
      <c r="AA940" s="163" t="str">
        <f t="shared" si="14"/>
        <v>https://shopeefood.vn/bo-suu-tap/v-chuk-deal-1d</v>
      </c>
      <c r="AB940" s="163" t="str">
        <f t="shared" si="17"/>
        <v>https://shopeefood.shopee.vn/bo-suu-tap/v-chuk-deal-1d</v>
      </c>
    </row>
    <row r="941" spans="1:28" ht="150">
      <c r="A941" s="151" t="s">
        <v>4197</v>
      </c>
      <c r="B941" s="152"/>
      <c r="C941" s="152" t="s">
        <v>1236</v>
      </c>
      <c r="D941" s="152" t="s">
        <v>209</v>
      </c>
      <c r="E941" s="180" t="s">
        <v>1097</v>
      </c>
      <c r="F941" s="155" t="s">
        <v>4197</v>
      </c>
      <c r="G941" s="177" t="str">
        <f t="shared" si="11"/>
        <v>[VIP]_Trà Sữa Sunday Basic_Jun</v>
      </c>
      <c r="H941" s="176" t="s">
        <v>6056</v>
      </c>
      <c r="I941" s="183" t="s">
        <v>6057</v>
      </c>
      <c r="J941" s="184" t="s">
        <v>1512</v>
      </c>
      <c r="K941" s="162"/>
      <c r="L941" s="162"/>
      <c r="M941" s="162"/>
      <c r="N941" s="169"/>
      <c r="O941" s="183"/>
      <c r="P941" s="169"/>
      <c r="Q941" s="183" t="s">
        <v>6058</v>
      </c>
      <c r="R941" s="177"/>
      <c r="S941" s="177"/>
      <c r="T941" s="177"/>
      <c r="U941" s="155" t="s">
        <v>696</v>
      </c>
      <c r="V941" s="155" t="b">
        <v>0</v>
      </c>
      <c r="W941" s="179" t="s">
        <v>6059</v>
      </c>
      <c r="X941" s="168"/>
      <c r="Y941" s="173">
        <v>20474</v>
      </c>
      <c r="Z941" s="162" t="s">
        <v>6060</v>
      </c>
      <c r="AA941" s="163" t="str">
        <f t="shared" si="14"/>
        <v>https://shopeefood.vn/bo-suu-tap/v-sundaybasic-bogo</v>
      </c>
      <c r="AB941" s="163" t="str">
        <f t="shared" si="17"/>
        <v>https://shopeefood.shopee.vn/bo-suu-tap/v-sundaybasic-bogo</v>
      </c>
    </row>
    <row r="942" spans="1:28" ht="105">
      <c r="A942" s="151" t="s">
        <v>4197</v>
      </c>
      <c r="B942" s="152"/>
      <c r="C942" s="152" t="s">
        <v>1236</v>
      </c>
      <c r="D942" s="152" t="s">
        <v>209</v>
      </c>
      <c r="E942" s="180" t="s">
        <v>1469</v>
      </c>
      <c r="F942" s="155" t="s">
        <v>4197</v>
      </c>
      <c r="G942" s="177" t="str">
        <f t="shared" si="11"/>
        <v>[VIP]_Gong Cha_Jun</v>
      </c>
      <c r="H942" s="279" t="s">
        <v>6061</v>
      </c>
      <c r="I942" s="183" t="s">
        <v>6062</v>
      </c>
      <c r="J942" s="209" t="s">
        <v>1472</v>
      </c>
      <c r="K942" s="162"/>
      <c r="L942" s="162"/>
      <c r="M942" s="162"/>
      <c r="N942" s="169"/>
      <c r="O942" s="183"/>
      <c r="P942" s="169"/>
      <c r="Q942" s="183" t="s">
        <v>6063</v>
      </c>
      <c r="R942" s="177"/>
      <c r="S942" s="177"/>
      <c r="T942" s="177"/>
      <c r="U942" s="155" t="s">
        <v>696</v>
      </c>
      <c r="V942" s="155" t="b">
        <v>0</v>
      </c>
      <c r="W942" s="179" t="s">
        <v>6064</v>
      </c>
      <c r="X942" s="168"/>
      <c r="Y942" s="173">
        <v>20435</v>
      </c>
      <c r="Z942" s="162" t="s">
        <v>6065</v>
      </c>
      <c r="AA942" s="163" t="str">
        <f t="shared" si="14"/>
        <v>https://shopeefood.vn/bo-suu-tap/v-gongcha-1t1</v>
      </c>
      <c r="AB942" s="163" t="str">
        <f t="shared" si="17"/>
        <v>https://shopeefood.shopee.vn/bo-suu-tap/v-gongcha-1t1</v>
      </c>
    </row>
    <row r="943" spans="1:28" ht="135">
      <c r="A943" s="151" t="s">
        <v>4197</v>
      </c>
      <c r="B943" s="152"/>
      <c r="C943" s="152" t="s">
        <v>706</v>
      </c>
      <c r="D943" s="152" t="s">
        <v>222</v>
      </c>
      <c r="E943" s="193" t="s">
        <v>274</v>
      </c>
      <c r="F943" s="176" t="s">
        <v>5971</v>
      </c>
      <c r="G943" s="177" t="str">
        <f t="shared" si="11"/>
        <v>[Alacarte CB]_Cơm Tấm Phúc Lộc Thọ_Jun.CB1</v>
      </c>
      <c r="H943" s="193" t="s">
        <v>6066</v>
      </c>
      <c r="I943" s="193" t="s">
        <v>6067</v>
      </c>
      <c r="J943" s="179" t="s">
        <v>5105</v>
      </c>
      <c r="K943" s="159"/>
      <c r="L943" s="157"/>
      <c r="M943" s="159"/>
      <c r="N943" s="168"/>
      <c r="O943" s="171" t="s">
        <v>6068</v>
      </c>
      <c r="P943" s="168"/>
      <c r="Q943" s="193" t="s">
        <v>6069</v>
      </c>
      <c r="R943" s="177"/>
      <c r="S943" s="177"/>
      <c r="T943" s="177"/>
      <c r="U943" s="155" t="s">
        <v>696</v>
      </c>
      <c r="V943" s="155" t="b">
        <v>0</v>
      </c>
      <c r="W943" s="179" t="s">
        <v>6070</v>
      </c>
      <c r="X943" s="168"/>
      <c r="Y943" s="173">
        <v>20403</v>
      </c>
      <c r="Z943" s="162" t="s">
        <v>6071</v>
      </c>
      <c r="AA943" s="163" t="str">
        <f t="shared" si="14"/>
        <v>https://shopeefood.vn/bo-suu-tap/a-com--phuc-loc-tho</v>
      </c>
      <c r="AB943" s="163" t="str">
        <f t="shared" si="17"/>
        <v>https://shopeefood.shopee.vn/bo-suu-tap/a-com--phuc-loc-tho</v>
      </c>
    </row>
    <row r="944" spans="1:28" ht="135">
      <c r="A944" s="151" t="s">
        <v>4197</v>
      </c>
      <c r="B944" s="152"/>
      <c r="C944" s="152" t="s">
        <v>706</v>
      </c>
      <c r="D944" s="152" t="s">
        <v>222</v>
      </c>
      <c r="E944" s="193" t="s">
        <v>274</v>
      </c>
      <c r="F944" s="176" t="s">
        <v>5842</v>
      </c>
      <c r="G944" s="177" t="str">
        <f t="shared" si="11"/>
        <v>[Alacarte CB]_Cơm Tấm Phúc Lộc Thọ_Jun.CB7</v>
      </c>
      <c r="H944" s="193" t="s">
        <v>6072</v>
      </c>
      <c r="I944" s="159" t="s">
        <v>6018</v>
      </c>
      <c r="J944" s="194" t="s">
        <v>5105</v>
      </c>
      <c r="K944" s="159"/>
      <c r="L944" s="157"/>
      <c r="M944" s="159"/>
      <c r="N944" s="168"/>
      <c r="O944" s="155" t="s">
        <v>6073</v>
      </c>
      <c r="P944" s="168"/>
      <c r="Q944" s="193" t="s">
        <v>6074</v>
      </c>
      <c r="R944" s="177"/>
      <c r="S944" s="177"/>
      <c r="T944" s="177"/>
      <c r="U944" s="155" t="s">
        <v>696</v>
      </c>
      <c r="V944" s="155" t="b">
        <v>0</v>
      </c>
      <c r="W944" s="179" t="s">
        <v>6075</v>
      </c>
      <c r="X944" s="168"/>
      <c r="Y944" s="173">
        <v>20164</v>
      </c>
      <c r="Z944" s="162" t="s">
        <v>5120</v>
      </c>
      <c r="AA944" s="163" t="str">
        <f t="shared" si="14"/>
        <v>https://shopeefood.vn/bo-suu-tap/a-phucloctho-1k</v>
      </c>
      <c r="AB944" s="163" t="str">
        <f t="shared" si="17"/>
        <v>https://shopeefood.shopee.vn/bo-suu-tap/a-phucloctho-1k</v>
      </c>
    </row>
    <row r="945" spans="1:28" ht="165">
      <c r="A945" s="151" t="s">
        <v>4197</v>
      </c>
      <c r="B945" s="152"/>
      <c r="C945" s="152" t="s">
        <v>706</v>
      </c>
      <c r="D945" s="152" t="s">
        <v>217</v>
      </c>
      <c r="E945" s="193" t="s">
        <v>274</v>
      </c>
      <c r="F945" s="176" t="s">
        <v>4197</v>
      </c>
      <c r="G945" s="177" t="str">
        <f t="shared" si="11"/>
        <v>[Win 4]_Cơm Tấm Phúc Lộc Thọ_Jun</v>
      </c>
      <c r="H945" s="193" t="s">
        <v>6076</v>
      </c>
      <c r="I945" s="159" t="s">
        <v>6077</v>
      </c>
      <c r="J945" s="194" t="s">
        <v>5105</v>
      </c>
      <c r="K945" s="159"/>
      <c r="L945" s="157"/>
      <c r="M945" s="159"/>
      <c r="N945" s="168"/>
      <c r="O945" s="171" t="s">
        <v>6078</v>
      </c>
      <c r="P945" s="168"/>
      <c r="Q945" s="193" t="s">
        <v>6079</v>
      </c>
      <c r="R945" s="177"/>
      <c r="S945" s="177"/>
      <c r="T945" s="177"/>
      <c r="U945" s="155" t="s">
        <v>696</v>
      </c>
      <c r="V945" s="155" t="b">
        <v>0</v>
      </c>
      <c r="W945" s="179" t="s">
        <v>6080</v>
      </c>
      <c r="X945" s="168"/>
      <c r="Y945" s="173">
        <v>20485</v>
      </c>
      <c r="Z945" s="162" t="s">
        <v>6081</v>
      </c>
      <c r="AA945" s="163" t="str">
        <f t="shared" si="14"/>
        <v>https://shopeefood.vn/bo-suu-tap/w4-phuc-loc-tho</v>
      </c>
      <c r="AB945" s="163" t="str">
        <f t="shared" si="17"/>
        <v>https://shopeefood.shopee.vn/bo-suu-tap/w4-phuc-loc-tho</v>
      </c>
    </row>
    <row r="946" spans="1:28" ht="150">
      <c r="A946" s="151" t="s">
        <v>4197</v>
      </c>
      <c r="B946" s="152"/>
      <c r="C946" s="152" t="s">
        <v>706</v>
      </c>
      <c r="D946" s="152" t="s">
        <v>222</v>
      </c>
      <c r="E946" s="193" t="s">
        <v>274</v>
      </c>
      <c r="F946" s="176" t="s">
        <v>5978</v>
      </c>
      <c r="G946" s="177" t="str">
        <f t="shared" si="11"/>
        <v>[Alacarte CB]_Cơm Tấm Phúc Lộc Thọ_Jun.CB4</v>
      </c>
      <c r="H946" s="193" t="s">
        <v>6082</v>
      </c>
      <c r="I946" s="159" t="s">
        <v>6024</v>
      </c>
      <c r="J946" s="194" t="s">
        <v>5105</v>
      </c>
      <c r="K946" s="159"/>
      <c r="L946" s="157"/>
      <c r="M946" s="159"/>
      <c r="N946" s="168"/>
      <c r="O946" s="155" t="s">
        <v>6083</v>
      </c>
      <c r="P946" s="168"/>
      <c r="Q946" s="193" t="s">
        <v>6084</v>
      </c>
      <c r="R946" s="177"/>
      <c r="S946" s="177"/>
      <c r="T946" s="177"/>
      <c r="U946" s="155" t="s">
        <v>696</v>
      </c>
      <c r="V946" s="155" t="b">
        <v>0</v>
      </c>
      <c r="W946" s="179" t="s">
        <v>6085</v>
      </c>
      <c r="X946" s="168"/>
      <c r="Y946" s="173">
        <v>20555</v>
      </c>
      <c r="Z946" s="162" t="s">
        <v>6086</v>
      </c>
      <c r="AA946" s="163" t="str">
        <f t="shared" si="14"/>
        <v>https://shopeefood.vn/bo-suu-tap/a-comphuc-loc-tho</v>
      </c>
      <c r="AB946" s="163" t="str">
        <f t="shared" si="17"/>
        <v>https://shopeefood.shopee.vn/bo-suu-tap/a-comphuc-loc-tho</v>
      </c>
    </row>
    <row r="947" spans="1:28" ht="195">
      <c r="A947" s="151" t="s">
        <v>4197</v>
      </c>
      <c r="B947" s="152"/>
      <c r="C947" s="152" t="s">
        <v>1236</v>
      </c>
      <c r="D947" s="152" t="s">
        <v>207</v>
      </c>
      <c r="E947" s="180" t="s">
        <v>370</v>
      </c>
      <c r="F947" s="155" t="s">
        <v>6087</v>
      </c>
      <c r="G947" s="177" t="str">
        <f t="shared" si="11"/>
        <v>[SuperVIP]_Phê La_4-6/6</v>
      </c>
      <c r="H947" s="267" t="s">
        <v>6088</v>
      </c>
      <c r="I947" s="183" t="s">
        <v>6089</v>
      </c>
      <c r="J947" s="209" t="s">
        <v>1442</v>
      </c>
      <c r="K947" s="162"/>
      <c r="L947" s="162"/>
      <c r="M947" s="162"/>
      <c r="N947" s="169"/>
      <c r="O947" s="183"/>
      <c r="P947" s="169"/>
      <c r="Q947" s="183" t="s">
        <v>6090</v>
      </c>
      <c r="R947" s="183" t="s">
        <v>6090</v>
      </c>
      <c r="S947" s="183" t="s">
        <v>6090</v>
      </c>
      <c r="T947" s="183" t="s">
        <v>6090</v>
      </c>
      <c r="U947" s="155" t="s">
        <v>696</v>
      </c>
      <c r="V947" s="155" t="b">
        <v>0</v>
      </c>
      <c r="W947" s="179" t="s">
        <v>6091</v>
      </c>
      <c r="X947" s="168"/>
      <c r="Y947" s="173">
        <v>20427</v>
      </c>
      <c r="Z947" s="162" t="s">
        <v>6092</v>
      </c>
      <c r="AA947" s="163" t="str">
        <f t="shared" si="14"/>
        <v>https://shopeefood.vn/bo-suu-tap/sv-phe-la-79</v>
      </c>
      <c r="AB947" s="163" t="str">
        <f t="shared" si="17"/>
        <v>https://shopeefood.shopee.vn/bo-suu-tap/sv-phe-la-79</v>
      </c>
    </row>
    <row r="948" spans="1:28" ht="195">
      <c r="A948" s="151" t="s">
        <v>4197</v>
      </c>
      <c r="B948" s="152"/>
      <c r="C948" s="152" t="s">
        <v>1236</v>
      </c>
      <c r="D948" s="152" t="s">
        <v>207</v>
      </c>
      <c r="E948" s="180" t="s">
        <v>370</v>
      </c>
      <c r="F948" s="155" t="s">
        <v>6093</v>
      </c>
      <c r="G948" s="177" t="str">
        <f t="shared" si="11"/>
        <v>[SuperVIP]_Phê La_16-20/6</v>
      </c>
      <c r="H948" s="267" t="s">
        <v>6094</v>
      </c>
      <c r="I948" s="183" t="s">
        <v>6095</v>
      </c>
      <c r="J948" s="209" t="s">
        <v>1442</v>
      </c>
      <c r="K948" s="162"/>
      <c r="L948" s="162"/>
      <c r="M948" s="162"/>
      <c r="N948" s="169"/>
      <c r="O948" s="183"/>
      <c r="P948" s="169"/>
      <c r="Q948" s="183" t="s">
        <v>6096</v>
      </c>
      <c r="R948" s="183" t="s">
        <v>6096</v>
      </c>
      <c r="S948" s="183" t="s">
        <v>6096</v>
      </c>
      <c r="T948" s="183" t="s">
        <v>6096</v>
      </c>
      <c r="U948" s="155" t="s">
        <v>696</v>
      </c>
      <c r="V948" s="155" t="b">
        <v>0</v>
      </c>
      <c r="W948" s="179" t="s">
        <v>6097</v>
      </c>
      <c r="X948" s="168"/>
      <c r="Y948" s="173">
        <v>20520</v>
      </c>
      <c r="Z948" s="162" t="s">
        <v>6098</v>
      </c>
      <c r="AA948" s="163" t="str">
        <f t="shared" si="14"/>
        <v>https://shopeefood.vn/bo-suu-tap/sv--phe-la-99</v>
      </c>
      <c r="AB948" s="163" t="str">
        <f t="shared" si="17"/>
        <v>https://shopeefood.shopee.vn/bo-suu-tap/sv--phe-la-99</v>
      </c>
    </row>
    <row r="949" spans="1:28" ht="120">
      <c r="A949" s="151" t="s">
        <v>4197</v>
      </c>
      <c r="B949" s="152"/>
      <c r="C949" s="152" t="s">
        <v>1236</v>
      </c>
      <c r="D949" s="152" t="s">
        <v>207</v>
      </c>
      <c r="E949" s="180" t="s">
        <v>372</v>
      </c>
      <c r="F949" s="155" t="s">
        <v>6099</v>
      </c>
      <c r="G949" s="177" t="str">
        <f t="shared" si="11"/>
        <v>[SuperVIP]_Phúc Long Coffee &amp; Tea_2-3/6</v>
      </c>
      <c r="H949" s="319" t="s">
        <v>6100</v>
      </c>
      <c r="I949" s="183" t="s">
        <v>6101</v>
      </c>
      <c r="J949" s="209" t="s">
        <v>3782</v>
      </c>
      <c r="K949" s="162"/>
      <c r="L949" s="162"/>
      <c r="M949" s="162"/>
      <c r="N949" s="169"/>
      <c r="O949" s="183"/>
      <c r="P949" s="169"/>
      <c r="Q949" s="183" t="s">
        <v>6102</v>
      </c>
      <c r="R949" s="183" t="s">
        <v>6102</v>
      </c>
      <c r="S949" s="183" t="s">
        <v>6102</v>
      </c>
      <c r="T949" s="183" t="s">
        <v>6102</v>
      </c>
      <c r="U949" s="155" t="s">
        <v>696</v>
      </c>
      <c r="V949" s="155" t="b">
        <v>0</v>
      </c>
      <c r="W949" s="170" t="s">
        <v>6103</v>
      </c>
      <c r="X949" s="168"/>
      <c r="Y949" s="173">
        <v>20419</v>
      </c>
      <c r="Z949" s="162" t="s">
        <v>6104</v>
      </c>
      <c r="AA949" s="163" t="str">
        <f t="shared" si="14"/>
        <v>https://shopeefood.vn/bo-suu-tap/sv-phuc-long--tea</v>
      </c>
      <c r="AB949" s="163" t="str">
        <f t="shared" si="17"/>
        <v>https://shopeefood.shopee.vn/bo-suu-tap/sv-phuc-long--tea</v>
      </c>
    </row>
    <row r="950" spans="1:28" ht="270">
      <c r="A950" s="151" t="s">
        <v>4197</v>
      </c>
      <c r="B950" s="152"/>
      <c r="C950" s="152" t="s">
        <v>1236</v>
      </c>
      <c r="D950" s="152" t="s">
        <v>207</v>
      </c>
      <c r="E950" s="180" t="s">
        <v>372</v>
      </c>
      <c r="F950" s="155" t="s">
        <v>6105</v>
      </c>
      <c r="G950" s="177" t="str">
        <f t="shared" si="11"/>
        <v>[SuperVIP]_Phúc Long Coffee &amp; Tea_Spike 6.6</v>
      </c>
      <c r="H950" s="176" t="s">
        <v>6106</v>
      </c>
      <c r="I950" s="283">
        <v>45814</v>
      </c>
      <c r="J950" s="209" t="s">
        <v>3782</v>
      </c>
      <c r="K950" s="162"/>
      <c r="L950" s="162"/>
      <c r="M950" s="162"/>
      <c r="N950" s="169"/>
      <c r="O950" s="183"/>
      <c r="P950" s="169"/>
      <c r="Q950" s="183" t="s">
        <v>6107</v>
      </c>
      <c r="R950" s="183" t="s">
        <v>6107</v>
      </c>
      <c r="S950" s="183" t="s">
        <v>6107</v>
      </c>
      <c r="T950" s="183" t="s">
        <v>6107</v>
      </c>
      <c r="U950" s="155"/>
      <c r="V950" s="155" t="b">
        <v>0</v>
      </c>
      <c r="W950" s="170" t="s">
        <v>3784</v>
      </c>
      <c r="X950" s="168"/>
      <c r="Y950" s="173">
        <v>20436</v>
      </c>
      <c r="Z950" s="162" t="s">
        <v>6108</v>
      </c>
      <c r="AA950" s="163" t="str">
        <f t="shared" si="14"/>
        <v>https://shopeefood.vn/bo-suu-tap/sv-phuclong-23k</v>
      </c>
      <c r="AB950" s="163" t="str">
        <f t="shared" si="17"/>
        <v>https://shopeefood.shopee.vn/bo-suu-tap/sv-phuclong-23k</v>
      </c>
    </row>
    <row r="951" spans="1:28" ht="120">
      <c r="A951" s="151" t="s">
        <v>4197</v>
      </c>
      <c r="B951" s="152"/>
      <c r="C951" s="152" t="s">
        <v>1236</v>
      </c>
      <c r="D951" s="152" t="s">
        <v>209</v>
      </c>
      <c r="E951" s="180" t="s">
        <v>372</v>
      </c>
      <c r="F951" s="155" t="s">
        <v>6109</v>
      </c>
      <c r="G951" s="177" t="str">
        <f t="shared" si="11"/>
        <v>[VIP]_Phúc Long Coffee &amp; Tea_25-27.6</v>
      </c>
      <c r="H951" s="319" t="s">
        <v>6110</v>
      </c>
      <c r="I951" s="183" t="s">
        <v>6111</v>
      </c>
      <c r="J951" s="209" t="s">
        <v>3782</v>
      </c>
      <c r="K951" s="162"/>
      <c r="L951" s="162"/>
      <c r="M951" s="162"/>
      <c r="N951" s="169"/>
      <c r="O951" s="183"/>
      <c r="P951" s="169"/>
      <c r="Q951" s="183" t="s">
        <v>6112</v>
      </c>
      <c r="R951" s="183" t="s">
        <v>6112</v>
      </c>
      <c r="S951" s="183" t="s">
        <v>6112</v>
      </c>
      <c r="T951" s="183" t="s">
        <v>6112</v>
      </c>
      <c r="U951" s="155" t="s">
        <v>696</v>
      </c>
      <c r="V951" s="155" t="b">
        <v>0</v>
      </c>
      <c r="W951" s="170" t="s">
        <v>6103</v>
      </c>
      <c r="X951" s="168"/>
      <c r="Y951" s="173">
        <v>20556</v>
      </c>
      <c r="Z951" s="162" t="s">
        <v>6113</v>
      </c>
      <c r="AA951" s="163" t="str">
        <f t="shared" si="14"/>
        <v>https://shopeefood.vn/bo-suu-tap/v-phuclong-cf</v>
      </c>
      <c r="AB951" s="163" t="str">
        <f t="shared" si="17"/>
        <v>https://shopeefood.shopee.vn/bo-suu-tap/v-phuclong-cf</v>
      </c>
    </row>
    <row r="952" spans="1:28" ht="105">
      <c r="A952" s="151" t="s">
        <v>4197</v>
      </c>
      <c r="B952" s="152"/>
      <c r="C952" s="152" t="s">
        <v>706</v>
      </c>
      <c r="D952" s="152" t="s">
        <v>215</v>
      </c>
      <c r="E952" s="155" t="s">
        <v>1453</v>
      </c>
      <c r="F952" s="176" t="s">
        <v>6114</v>
      </c>
      <c r="G952" s="177" t="str">
        <f t="shared" si="11"/>
        <v>[Win 3]_Trà Sữa May Cha_Jun.01</v>
      </c>
      <c r="H952" s="176" t="s">
        <v>6115</v>
      </c>
      <c r="I952" s="155" t="s">
        <v>6116</v>
      </c>
      <c r="J952" s="194" t="s">
        <v>6117</v>
      </c>
      <c r="K952" s="159"/>
      <c r="L952" s="170" t="s">
        <v>2619</v>
      </c>
      <c r="M952" s="176" t="s">
        <v>6118</v>
      </c>
      <c r="N952" s="168"/>
      <c r="O952" s="176"/>
      <c r="P952" s="168"/>
      <c r="Q952" s="176" t="s">
        <v>6119</v>
      </c>
      <c r="R952" s="168"/>
      <c r="S952" s="168"/>
      <c r="T952" s="168"/>
      <c r="U952" s="155" t="s">
        <v>696</v>
      </c>
      <c r="V952" s="155" t="b">
        <v>0</v>
      </c>
      <c r="W952" s="179" t="s">
        <v>6120</v>
      </c>
      <c r="X952" s="168"/>
      <c r="Y952" s="173">
        <v>20301</v>
      </c>
      <c r="Z952" s="162" t="s">
        <v>6121</v>
      </c>
      <c r="AA952" s="163" t="str">
        <f t="shared" si="14"/>
        <v>https://shopeefood.vn/bo-suu-tap/w3-may-cha</v>
      </c>
      <c r="AB952" s="163" t="str">
        <f t="shared" si="17"/>
        <v>https://shopeefood.shopee.vn/bo-suu-tap/w3-may-cha</v>
      </c>
    </row>
    <row r="953" spans="1:28" ht="105">
      <c r="A953" s="151" t="s">
        <v>4197</v>
      </c>
      <c r="B953" s="152"/>
      <c r="C953" s="152" t="s">
        <v>706</v>
      </c>
      <c r="D953" s="152" t="s">
        <v>215</v>
      </c>
      <c r="E953" s="155" t="s">
        <v>1453</v>
      </c>
      <c r="F953" s="176" t="s">
        <v>6122</v>
      </c>
      <c r="G953" s="177" t="str">
        <f t="shared" si="11"/>
        <v>[Win 3]_Trà Sữa May Cha_Jun.02</v>
      </c>
      <c r="H953" s="176" t="s">
        <v>6123</v>
      </c>
      <c r="I953" s="155" t="s">
        <v>5876</v>
      </c>
      <c r="J953" s="194" t="s">
        <v>6117</v>
      </c>
      <c r="K953" s="159"/>
      <c r="L953" s="155"/>
      <c r="M953" s="176"/>
      <c r="N953" s="168"/>
      <c r="O953" s="176" t="s">
        <v>6124</v>
      </c>
      <c r="P953" s="168"/>
      <c r="Q953" s="176" t="s">
        <v>6125</v>
      </c>
      <c r="R953" s="168"/>
      <c r="S953" s="168"/>
      <c r="T953" s="168"/>
      <c r="U953" s="155" t="s">
        <v>696</v>
      </c>
      <c r="V953" s="155" t="b">
        <v>0</v>
      </c>
      <c r="W953" s="179" t="s">
        <v>6126</v>
      </c>
      <c r="X953" s="168"/>
      <c r="Y953" s="173">
        <v>20388</v>
      </c>
      <c r="Z953" s="162" t="s">
        <v>6127</v>
      </c>
      <c r="AA953" s="163" t="str">
        <f t="shared" si="14"/>
        <v>https://shopeefood.vn/bo-suu-tap/w3-maycha-hcm</v>
      </c>
      <c r="AB953" s="163" t="str">
        <f t="shared" si="17"/>
        <v>https://shopeefood.shopee.vn/bo-suu-tap/w3-maycha-hcm</v>
      </c>
    </row>
    <row r="954" spans="1:28" ht="225">
      <c r="A954" s="151" t="s">
        <v>4197</v>
      </c>
      <c r="B954" s="152"/>
      <c r="C954" s="152" t="s">
        <v>706</v>
      </c>
      <c r="D954" s="152" t="s">
        <v>222</v>
      </c>
      <c r="E954" s="155" t="s">
        <v>1453</v>
      </c>
      <c r="F954" s="155" t="s">
        <v>6128</v>
      </c>
      <c r="G954" s="177" t="str">
        <f t="shared" si="11"/>
        <v>[Alacarte CB]_Trà Sữa May Cha_Jun.CB9</v>
      </c>
      <c r="H954" s="193" t="s">
        <v>6129</v>
      </c>
      <c r="I954" s="176" t="s">
        <v>6130</v>
      </c>
      <c r="J954" s="179" t="s">
        <v>6117</v>
      </c>
      <c r="K954" s="159"/>
      <c r="L954" s="159"/>
      <c r="M954" s="159"/>
      <c r="N954" s="168"/>
      <c r="O954" s="176" t="s">
        <v>6131</v>
      </c>
      <c r="P954" s="168"/>
      <c r="Q954" s="176" t="s">
        <v>6132</v>
      </c>
      <c r="R954" s="168"/>
      <c r="S954" s="168"/>
      <c r="T954" s="168"/>
      <c r="U954" s="155" t="s">
        <v>696</v>
      </c>
      <c r="V954" s="155" t="b">
        <v>0</v>
      </c>
      <c r="W954" s="179" t="s">
        <v>6133</v>
      </c>
      <c r="X954" s="168"/>
      <c r="Y954" s="173">
        <v>20475</v>
      </c>
      <c r="Z954" s="162" t="s">
        <v>6134</v>
      </c>
      <c r="AA954" s="163" t="str">
        <f t="shared" si="14"/>
        <v>https://shopeefood.vn/bo-suu-tap/a--maycha-hcm</v>
      </c>
      <c r="AB954" s="163" t="str">
        <f t="shared" si="17"/>
        <v>https://shopeefood.shopee.vn/bo-suu-tap/a--maycha-hcm</v>
      </c>
    </row>
    <row r="955" spans="1:28" ht="240">
      <c r="A955" s="151" t="s">
        <v>4197</v>
      </c>
      <c r="B955" s="152"/>
      <c r="C955" s="152" t="s">
        <v>706</v>
      </c>
      <c r="D955" s="152" t="s">
        <v>222</v>
      </c>
      <c r="E955" s="155" t="s">
        <v>1453</v>
      </c>
      <c r="F955" s="155" t="s">
        <v>5971</v>
      </c>
      <c r="G955" s="177" t="str">
        <f t="shared" si="11"/>
        <v>[Alacarte CB]_Trà Sữa May Cha_Jun.CB1</v>
      </c>
      <c r="H955" s="176" t="s">
        <v>6135</v>
      </c>
      <c r="I955" s="176" t="s">
        <v>6136</v>
      </c>
      <c r="J955" s="179" t="s">
        <v>2627</v>
      </c>
      <c r="K955" s="159"/>
      <c r="L955" s="159"/>
      <c r="M955" s="159"/>
      <c r="N955" s="168"/>
      <c r="O955" s="176" t="s">
        <v>6137</v>
      </c>
      <c r="P955" s="168"/>
      <c r="Q955" s="159"/>
      <c r="R955" s="168"/>
      <c r="S955" s="177" t="s">
        <v>6138</v>
      </c>
      <c r="T955" s="177" t="s">
        <v>6139</v>
      </c>
      <c r="U955" s="155" t="s">
        <v>696</v>
      </c>
      <c r="V955" s="155" t="b">
        <v>0</v>
      </c>
      <c r="W955" s="179" t="s">
        <v>6140</v>
      </c>
      <c r="X955" s="168"/>
      <c r="Y955" s="173">
        <v>20404</v>
      </c>
      <c r="Z955" s="162" t="s">
        <v>6141</v>
      </c>
      <c r="AA955" s="163" t="str">
        <f t="shared" si="14"/>
        <v>https://shopeefood.vn/bo-suu-tap/a--maycha-oth</v>
      </c>
      <c r="AB955" s="163" t="str">
        <f t="shared" si="17"/>
        <v>https://shopeefood.shopee.vn/bo-suu-tap/a--maycha-oth</v>
      </c>
    </row>
    <row r="956" spans="1:28" ht="105">
      <c r="A956" s="151" t="s">
        <v>4197</v>
      </c>
      <c r="B956" s="152"/>
      <c r="C956" s="152" t="s">
        <v>706</v>
      </c>
      <c r="D956" s="152" t="s">
        <v>219</v>
      </c>
      <c r="E956" s="155" t="s">
        <v>1453</v>
      </c>
      <c r="F956" s="155" t="s">
        <v>4197</v>
      </c>
      <c r="G956" s="177" t="str">
        <f t="shared" si="11"/>
        <v>[Alacarte]_Trà Sữa May Cha_Jun</v>
      </c>
      <c r="H956" s="176" t="s">
        <v>6142</v>
      </c>
      <c r="I956" s="155" t="s">
        <v>6039</v>
      </c>
      <c r="J956" s="194" t="s">
        <v>2627</v>
      </c>
      <c r="K956" s="159"/>
      <c r="L956" s="159"/>
      <c r="M956" s="159"/>
      <c r="N956" s="168"/>
      <c r="O956" s="176" t="s">
        <v>6143</v>
      </c>
      <c r="P956" s="168"/>
      <c r="Q956" s="159"/>
      <c r="R956" s="168"/>
      <c r="S956" s="168"/>
      <c r="T956" s="168" t="s">
        <v>6144</v>
      </c>
      <c r="U956" s="155" t="s">
        <v>696</v>
      </c>
      <c r="V956" s="155" t="b">
        <v>0</v>
      </c>
      <c r="W956" s="179" t="s">
        <v>6145</v>
      </c>
      <c r="X956" s="168"/>
      <c r="Y956" s="173">
        <v>20414</v>
      </c>
      <c r="Z956" s="162" t="s">
        <v>6146</v>
      </c>
      <c r="AA956" s="163" t="str">
        <f t="shared" si="14"/>
        <v>https://shopeefood.vn/bo-suu-tap/a-maycha-ct</v>
      </c>
      <c r="AB956" s="163" t="str">
        <f t="shared" si="17"/>
        <v>https://shopeefood.shopee.vn/bo-suu-tap/a-maycha-ct</v>
      </c>
    </row>
    <row r="957" spans="1:28" ht="356">
      <c r="A957" s="151" t="s">
        <v>4192</v>
      </c>
      <c r="B957" s="152"/>
      <c r="C957" s="152" t="s">
        <v>685</v>
      </c>
      <c r="D957" s="152" t="s">
        <v>217</v>
      </c>
      <c r="E957" s="153" t="s">
        <v>6147</v>
      </c>
      <c r="F957" s="152" t="s">
        <v>4192</v>
      </c>
      <c r="G957" s="177" t="str">
        <f t="shared" si="11"/>
        <v>[Win 4]_TEA JOY - Trà &amp; Trà Sữa_May</v>
      </c>
      <c r="H957" s="193" t="s">
        <v>6148</v>
      </c>
      <c r="I957" s="155" t="s">
        <v>6149</v>
      </c>
      <c r="J957" s="248" t="s">
        <v>6150</v>
      </c>
      <c r="K957" s="158"/>
      <c r="L957" s="362" t="s">
        <v>6151</v>
      </c>
      <c r="M957" s="193" t="s">
        <v>6152</v>
      </c>
      <c r="N957" s="177" t="s">
        <v>6153</v>
      </c>
      <c r="O957" s="158"/>
      <c r="P957" s="250"/>
      <c r="Q957" s="159" t="s">
        <v>6154</v>
      </c>
      <c r="R957" s="250"/>
      <c r="S957" s="250"/>
      <c r="T957" s="177"/>
      <c r="U957" s="155" t="s">
        <v>696</v>
      </c>
      <c r="V957" s="155" t="b">
        <v>0</v>
      </c>
      <c r="W957" s="179" t="s">
        <v>6155</v>
      </c>
      <c r="X957" s="168"/>
      <c r="Y957" s="173">
        <v>20208</v>
      </c>
      <c r="Z957" s="162" t="s">
        <v>6156</v>
      </c>
      <c r="AA957" s="163" t="str">
        <f t="shared" si="14"/>
        <v>https://shopeefood.vn/bo-suu-tap/w4-tea-joy</v>
      </c>
      <c r="AB957" s="163" t="str">
        <f t="shared" si="17"/>
        <v>https://shopeefood.shopee.vn/bo-suu-tap/w4-tea-joy</v>
      </c>
    </row>
    <row r="958" spans="1:28" ht="240">
      <c r="A958" s="151" t="s">
        <v>4197</v>
      </c>
      <c r="B958" s="152"/>
      <c r="C958" s="152" t="s">
        <v>706</v>
      </c>
      <c r="D958" s="152" t="s">
        <v>213</v>
      </c>
      <c r="E958" s="496" t="s">
        <v>707</v>
      </c>
      <c r="F958" s="414" t="s">
        <v>4197</v>
      </c>
      <c r="G958" s="416" t="str">
        <f t="shared" si="11"/>
        <v>[Win 2]_Hot &amp; Cold_foody_Jun</v>
      </c>
      <c r="H958" s="255" t="s">
        <v>6157</v>
      </c>
      <c r="I958" s="415" t="s">
        <v>6158</v>
      </c>
      <c r="J958" s="412" t="s">
        <v>710</v>
      </c>
      <c r="K958" s="411"/>
      <c r="L958" s="507" t="s">
        <v>6159</v>
      </c>
      <c r="M958" s="415" t="s">
        <v>6160</v>
      </c>
      <c r="N958" s="416" t="s">
        <v>6161</v>
      </c>
      <c r="O958" s="411"/>
      <c r="P958" s="413"/>
      <c r="Q958" s="415" t="s">
        <v>6162</v>
      </c>
      <c r="R958" s="416"/>
      <c r="S958" s="416"/>
      <c r="T958" s="416"/>
      <c r="U958" s="155" t="s">
        <v>696</v>
      </c>
      <c r="V958" s="155" t="b">
        <v>0</v>
      </c>
      <c r="W958" s="179" t="s">
        <v>6163</v>
      </c>
      <c r="X958" s="168"/>
      <c r="Y958" s="173">
        <v>20389</v>
      </c>
      <c r="Z958" s="162" t="s">
        <v>6164</v>
      </c>
      <c r="AA958" s="163" t="str">
        <f t="shared" si="14"/>
        <v>https://shopeefood.vn/bo-suu-tap/w2-hotcold-1d</v>
      </c>
      <c r="AB958" s="163" t="str">
        <f t="shared" si="17"/>
        <v>https://shopeefood.shopee.vn/bo-suu-tap/w2-hotcold-1d</v>
      </c>
    </row>
    <row r="959" spans="1:28" ht="165">
      <c r="A959" s="151" t="s">
        <v>4192</v>
      </c>
      <c r="B959" s="152"/>
      <c r="C959" s="152" t="s">
        <v>706</v>
      </c>
      <c r="D959" s="454" t="s">
        <v>219</v>
      </c>
      <c r="E959" s="155" t="s">
        <v>298</v>
      </c>
      <c r="F959" s="152" t="s">
        <v>4192</v>
      </c>
      <c r="G959" s="177" t="str">
        <f t="shared" si="11"/>
        <v>[Alacarte]_Gà Rán KFC_May</v>
      </c>
      <c r="H959" s="176" t="s">
        <v>6165</v>
      </c>
      <c r="I959" s="176" t="s">
        <v>6003</v>
      </c>
      <c r="J959" s="178" t="s">
        <v>4537</v>
      </c>
      <c r="K959" s="159"/>
      <c r="L959" s="159"/>
      <c r="M959" s="159"/>
      <c r="N959" s="168"/>
      <c r="O959" s="155" t="s">
        <v>1057</v>
      </c>
      <c r="P959" s="168"/>
      <c r="Q959" s="176" t="s">
        <v>6166</v>
      </c>
      <c r="R959" s="176" t="s">
        <v>6167</v>
      </c>
      <c r="S959" s="176" t="s">
        <v>6168</v>
      </c>
      <c r="T959" s="176" t="s">
        <v>6169</v>
      </c>
      <c r="U959" s="243" t="s">
        <v>725</v>
      </c>
      <c r="V959" s="155" t="b">
        <v>0</v>
      </c>
      <c r="W959" s="170" t="s">
        <v>6170</v>
      </c>
      <c r="X959" s="168"/>
      <c r="Y959" s="173">
        <v>20195</v>
      </c>
      <c r="Z959" s="162" t="s">
        <v>6171</v>
      </c>
      <c r="AA959" s="163" t="str">
        <f t="shared" si="14"/>
        <v>https://shopeefood.vn/bo-suu-tap/a-deal-kfc</v>
      </c>
      <c r="AB959" s="163" t="str">
        <f t="shared" si="17"/>
        <v>https://shopeefood.shopee.vn/bo-suu-tap/a-deal-kfc</v>
      </c>
    </row>
    <row r="960" spans="1:28" ht="165">
      <c r="A960" s="151" t="s">
        <v>4192</v>
      </c>
      <c r="B960" s="152"/>
      <c r="C960" s="152" t="s">
        <v>706</v>
      </c>
      <c r="D960" s="454" t="s">
        <v>222</v>
      </c>
      <c r="E960" s="155" t="s">
        <v>298</v>
      </c>
      <c r="F960" s="152" t="s">
        <v>4976</v>
      </c>
      <c r="G960" s="177" t="str">
        <f t="shared" si="11"/>
        <v>[Alacarte CB]_Gà Rán KFC_May.CB1</v>
      </c>
      <c r="H960" s="193" t="s">
        <v>6172</v>
      </c>
      <c r="I960" s="193" t="s">
        <v>6173</v>
      </c>
      <c r="J960" s="178" t="s">
        <v>4537</v>
      </c>
      <c r="K960" s="159"/>
      <c r="L960" s="159"/>
      <c r="M960" s="159"/>
      <c r="N960" s="168"/>
      <c r="O960" s="155" t="s">
        <v>1057</v>
      </c>
      <c r="P960" s="168"/>
      <c r="Q960" s="193" t="s">
        <v>6174</v>
      </c>
      <c r="R960" s="177" t="s">
        <v>6175</v>
      </c>
      <c r="S960" s="177" t="s">
        <v>6176</v>
      </c>
      <c r="T960" s="177" t="s">
        <v>6177</v>
      </c>
      <c r="U960" s="243" t="s">
        <v>725</v>
      </c>
      <c r="V960" s="155" t="b">
        <v>0</v>
      </c>
      <c r="W960" s="170" t="s">
        <v>6170</v>
      </c>
      <c r="X960" s="168"/>
      <c r="Y960" s="173">
        <v>20209</v>
      </c>
      <c r="Z960" s="162" t="s">
        <v>6178</v>
      </c>
      <c r="AA960" s="163" t="str">
        <f t="shared" si="14"/>
        <v>https://shopeefood.vn/bo-suu-tap/a-kfc-50</v>
      </c>
      <c r="AB960" s="163" t="str">
        <f t="shared" si="17"/>
        <v>https://shopeefood.shopee.vn/bo-suu-tap/a-kfc-50</v>
      </c>
    </row>
    <row r="961" spans="1:28" ht="384">
      <c r="A961" s="151" t="s">
        <v>4197</v>
      </c>
      <c r="B961" s="152"/>
      <c r="C961" s="152" t="s">
        <v>706</v>
      </c>
      <c r="D961" s="454" t="s">
        <v>222</v>
      </c>
      <c r="E961" s="153" t="s">
        <v>787</v>
      </c>
      <c r="F961" s="155" t="s">
        <v>5885</v>
      </c>
      <c r="G961" s="177" t="str">
        <f t="shared" si="11"/>
        <v>[Alacarte CB]_Cafe Amazon_Jun.CB3</v>
      </c>
      <c r="H961" s="176" t="s">
        <v>6179</v>
      </c>
      <c r="I961" s="176" t="s">
        <v>6180</v>
      </c>
      <c r="J961" s="170" t="s">
        <v>790</v>
      </c>
      <c r="K961" s="159"/>
      <c r="L961" s="179" t="s">
        <v>6181</v>
      </c>
      <c r="M961" s="159"/>
      <c r="N961" s="168"/>
      <c r="O961" s="171" t="s">
        <v>6182</v>
      </c>
      <c r="P961" s="168"/>
      <c r="Q961" s="176" t="s">
        <v>6183</v>
      </c>
      <c r="R961" s="177"/>
      <c r="S961" s="177"/>
      <c r="T961" s="177"/>
      <c r="U961" s="243" t="s">
        <v>696</v>
      </c>
      <c r="V961" s="155" t="b">
        <v>0</v>
      </c>
      <c r="W961" s="179" t="s">
        <v>6184</v>
      </c>
      <c r="X961" s="168"/>
      <c r="Y961" s="173">
        <v>20390</v>
      </c>
      <c r="Z961" s="162" t="s">
        <v>6185</v>
      </c>
      <c r="AA961" s="163" t="str">
        <f t="shared" si="14"/>
        <v>https://shopeefood.vn/bo-suu-tap/a-cf-amazon-1d</v>
      </c>
      <c r="AB961" s="163" t="str">
        <f t="shared" si="17"/>
        <v>https://shopeefood.shopee.vn/bo-suu-tap/a-cf-amazon-1d</v>
      </c>
    </row>
    <row r="962" spans="1:28" ht="225">
      <c r="A962" s="151" t="s">
        <v>4197</v>
      </c>
      <c r="B962" s="152"/>
      <c r="C962" s="152" t="s">
        <v>706</v>
      </c>
      <c r="D962" s="454" t="s">
        <v>222</v>
      </c>
      <c r="E962" s="153" t="s">
        <v>787</v>
      </c>
      <c r="F962" s="155" t="s">
        <v>5971</v>
      </c>
      <c r="G962" s="177" t="str">
        <f t="shared" si="11"/>
        <v>[Alacarte CB]_Cafe Amazon_Jun.CB1</v>
      </c>
      <c r="H962" s="176" t="s">
        <v>6186</v>
      </c>
      <c r="I962" s="193" t="s">
        <v>5887</v>
      </c>
      <c r="J962" s="170" t="s">
        <v>790</v>
      </c>
      <c r="K962" s="159"/>
      <c r="L962" s="159"/>
      <c r="M962" s="159"/>
      <c r="N962" s="168"/>
      <c r="O962" s="155" t="s">
        <v>6187</v>
      </c>
      <c r="P962" s="168"/>
      <c r="Q962" s="193" t="s">
        <v>6188</v>
      </c>
      <c r="R962" s="421"/>
      <c r="S962" s="421"/>
      <c r="T962" s="421"/>
      <c r="U962" s="243" t="s">
        <v>696</v>
      </c>
      <c r="V962" s="155" t="b">
        <v>0</v>
      </c>
      <c r="W962" s="179" t="s">
        <v>6189</v>
      </c>
      <c r="X962" s="168"/>
      <c r="Y962" s="173">
        <v>20466</v>
      </c>
      <c r="Z962" s="162" t="s">
        <v>6190</v>
      </c>
      <c r="AA962" s="163" t="str">
        <f t="shared" si="14"/>
        <v>https://shopeefood.vn/bo-suu-tap/a-amazon-69</v>
      </c>
      <c r="AB962" s="163" t="str">
        <f t="shared" si="17"/>
        <v>https://shopeefood.shopee.vn/bo-suu-tap/a-amazon-69</v>
      </c>
    </row>
    <row r="963" spans="1:28" ht="225">
      <c r="A963" s="151" t="s">
        <v>4197</v>
      </c>
      <c r="B963" s="152"/>
      <c r="C963" s="152" t="s">
        <v>706</v>
      </c>
      <c r="D963" s="454" t="s">
        <v>222</v>
      </c>
      <c r="E963" s="153" t="s">
        <v>787</v>
      </c>
      <c r="F963" s="155" t="s">
        <v>6191</v>
      </c>
      <c r="G963" s="177" t="str">
        <f t="shared" si="11"/>
        <v>[Alacarte CB]_Cafe Amazon_Jun.CB2</v>
      </c>
      <c r="H963" s="176" t="s">
        <v>6192</v>
      </c>
      <c r="I963" s="193" t="s">
        <v>6193</v>
      </c>
      <c r="J963" s="170" t="s">
        <v>790</v>
      </c>
      <c r="K963" s="159"/>
      <c r="L963" s="159"/>
      <c r="M963" s="159"/>
      <c r="N963" s="168"/>
      <c r="O963" s="155" t="s">
        <v>6187</v>
      </c>
      <c r="P963" s="168"/>
      <c r="Q963" s="193" t="s">
        <v>6194</v>
      </c>
      <c r="R963" s="177"/>
      <c r="S963" s="177"/>
      <c r="T963" s="177"/>
      <c r="U963" s="243" t="s">
        <v>696</v>
      </c>
      <c r="V963" s="155" t="b">
        <v>0</v>
      </c>
      <c r="W963" s="179" t="s">
        <v>6189</v>
      </c>
      <c r="X963" s="168"/>
      <c r="Y963" s="173">
        <v>20197</v>
      </c>
      <c r="Z963" s="162" t="s">
        <v>5312</v>
      </c>
      <c r="AA963" s="163" t="str">
        <f t="shared" si="14"/>
        <v>https://shopeefood.vn/bo-suu-tap/a-amazon-cafe</v>
      </c>
      <c r="AB963" s="163" t="str">
        <f t="shared" si="17"/>
        <v>https://shopeefood.shopee.vn/bo-suu-tap/a-amazon-cafe</v>
      </c>
    </row>
    <row r="964" spans="1:28" ht="120">
      <c r="A964" s="151" t="s">
        <v>4650</v>
      </c>
      <c r="B964" s="152"/>
      <c r="C964" s="200" t="s">
        <v>897</v>
      </c>
      <c r="D964" s="152" t="s">
        <v>207</v>
      </c>
      <c r="E964" s="180" t="s">
        <v>298</v>
      </c>
      <c r="F964" s="155" t="s">
        <v>6195</v>
      </c>
      <c r="G964" s="168" t="str">
        <f t="shared" si="11"/>
        <v>[SuperVIP]_Gà Rán KFC_01/07-03/07</v>
      </c>
      <c r="H964" s="176" t="s">
        <v>6196</v>
      </c>
      <c r="I964" s="155" t="s">
        <v>6195</v>
      </c>
      <c r="J964" s="201" t="s">
        <v>900</v>
      </c>
      <c r="K964" s="162"/>
      <c r="L964" s="162"/>
      <c r="M964" s="162"/>
      <c r="N964" s="169"/>
      <c r="O964" s="183"/>
      <c r="P964" s="169"/>
      <c r="Q964" s="183" t="s">
        <v>6197</v>
      </c>
      <c r="R964" s="177"/>
      <c r="S964" s="177"/>
      <c r="T964" s="177"/>
      <c r="U964" s="155" t="s">
        <v>696</v>
      </c>
      <c r="V964" s="155" t="b">
        <v>0</v>
      </c>
      <c r="W964" s="535" t="s">
        <v>6198</v>
      </c>
      <c r="X964" s="168"/>
      <c r="Y964" s="173">
        <v>20644</v>
      </c>
      <c r="Z964" s="162" t="s">
        <v>6199</v>
      </c>
      <c r="AA964" s="163" t="str">
        <f t="shared" si="14"/>
        <v>https://shopeefood.vn/bo-suu-tap/sv-combo54-kfc</v>
      </c>
      <c r="AB964" s="163" t="str">
        <f t="shared" si="17"/>
        <v>https://shopeefood.shopee.vn/bo-suu-tap/sv-combo54-kfc</v>
      </c>
    </row>
    <row r="965" spans="1:28" ht="120">
      <c r="A965" s="151" t="s">
        <v>4650</v>
      </c>
      <c r="B965" s="152"/>
      <c r="C965" s="200" t="s">
        <v>897</v>
      </c>
      <c r="D965" s="152" t="s">
        <v>207</v>
      </c>
      <c r="E965" s="180" t="s">
        <v>298</v>
      </c>
      <c r="F965" s="155" t="s">
        <v>6200</v>
      </c>
      <c r="G965" s="168" t="str">
        <f t="shared" si="11"/>
        <v>[SuperVIP]_Gà Rán KFC_18-20/07</v>
      </c>
      <c r="H965" s="176" t="s">
        <v>6201</v>
      </c>
      <c r="I965" s="155" t="s">
        <v>6200</v>
      </c>
      <c r="J965" s="201" t="s">
        <v>900</v>
      </c>
      <c r="K965" s="162"/>
      <c r="L965" s="162"/>
      <c r="M965" s="162"/>
      <c r="N965" s="169"/>
      <c r="O965" s="183"/>
      <c r="P965" s="169"/>
      <c r="Q965" s="183" t="s">
        <v>6202</v>
      </c>
      <c r="R965" s="177"/>
      <c r="S965" s="177"/>
      <c r="T965" s="177"/>
      <c r="U965" s="155" t="s">
        <v>696</v>
      </c>
      <c r="V965" s="155" t="b">
        <v>0</v>
      </c>
      <c r="W965" s="179" t="s">
        <v>6203</v>
      </c>
      <c r="X965" s="168"/>
      <c r="Y965" s="173">
        <v>20803</v>
      </c>
      <c r="Z965" s="162" t="s">
        <v>6204</v>
      </c>
      <c r="AA965" s="163" t="str">
        <f t="shared" si="14"/>
        <v>https://shopeefood.vn/bo-suu-tap/sv-kfc-85k</v>
      </c>
      <c r="AB965" s="163" t="str">
        <f t="shared" si="17"/>
        <v>https://shopeefood.shopee.vn/bo-suu-tap/sv-kfc-85k</v>
      </c>
    </row>
    <row r="966" spans="1:28" ht="120">
      <c r="A966" s="151" t="s">
        <v>4650</v>
      </c>
      <c r="B966" s="152"/>
      <c r="C966" s="200" t="s">
        <v>897</v>
      </c>
      <c r="D966" s="152" t="s">
        <v>207</v>
      </c>
      <c r="E966" s="180" t="s">
        <v>348</v>
      </c>
      <c r="F966" s="155" t="s">
        <v>6205</v>
      </c>
      <c r="G966" s="168" t="str">
        <f t="shared" si="11"/>
        <v>[SuperVIP]_McDonald's_04-06/07</v>
      </c>
      <c r="H966" s="176" t="s">
        <v>6206</v>
      </c>
      <c r="I966" s="155" t="s">
        <v>6205</v>
      </c>
      <c r="J966" s="209" t="s">
        <v>919</v>
      </c>
      <c r="K966" s="162"/>
      <c r="L966" s="162"/>
      <c r="M966" s="162"/>
      <c r="N966" s="169"/>
      <c r="O966" s="183"/>
      <c r="P966" s="169"/>
      <c r="Q966" s="183" t="s">
        <v>6207</v>
      </c>
      <c r="R966" s="177"/>
      <c r="S966" s="177"/>
      <c r="T966" s="177"/>
      <c r="U966" s="155" t="s">
        <v>696</v>
      </c>
      <c r="V966" s="155" t="b">
        <v>0</v>
      </c>
      <c r="W966" s="179" t="s">
        <v>6208</v>
      </c>
      <c r="X966" s="168"/>
      <c r="Y966" s="173">
        <v>20507</v>
      </c>
      <c r="Z966" s="162" t="s">
        <v>5729</v>
      </c>
      <c r="AA966" s="163" t="str">
        <f t="shared" si="14"/>
        <v>https://shopeefood.vn/bo-suu-tap/sv-mcdonalds--79</v>
      </c>
      <c r="AB966" s="163" t="str">
        <f t="shared" si="17"/>
        <v>https://shopeefood.shopee.vn/bo-suu-tap/sv-mcdonalds--79</v>
      </c>
    </row>
    <row r="967" spans="1:28" ht="150">
      <c r="A967" s="151" t="s">
        <v>4650</v>
      </c>
      <c r="B967" s="152"/>
      <c r="C967" s="200" t="s">
        <v>897</v>
      </c>
      <c r="D967" s="152" t="s">
        <v>207</v>
      </c>
      <c r="E967" s="180" t="s">
        <v>348</v>
      </c>
      <c r="F967" s="155" t="s">
        <v>6209</v>
      </c>
      <c r="G967" s="168" t="str">
        <f t="shared" si="11"/>
        <v>[SuperVIP]_McDonald's_25-27/07</v>
      </c>
      <c r="H967" s="176" t="s">
        <v>6210</v>
      </c>
      <c r="I967" s="155" t="s">
        <v>6209</v>
      </c>
      <c r="J967" s="209" t="s">
        <v>919</v>
      </c>
      <c r="K967" s="162"/>
      <c r="L967" s="162"/>
      <c r="M967" s="162"/>
      <c r="N967" s="169"/>
      <c r="O967" s="183"/>
      <c r="P967" s="169"/>
      <c r="Q967" s="183" t="s">
        <v>6211</v>
      </c>
      <c r="R967" s="177"/>
      <c r="S967" s="177"/>
      <c r="T967" s="177"/>
      <c r="U967" s="155" t="s">
        <v>696</v>
      </c>
      <c r="V967" s="155" t="b">
        <v>0</v>
      </c>
      <c r="W967" s="179" t="s">
        <v>6212</v>
      </c>
      <c r="X967" s="168"/>
      <c r="Y967" s="173">
        <v>20819</v>
      </c>
      <c r="Z967" s="162" t="s">
        <v>6213</v>
      </c>
      <c r="AA967" s="163" t="str">
        <f t="shared" si="14"/>
        <v>https://shopeefood.vn/bo-suu-tap/sv-2t2-mcdonalds</v>
      </c>
      <c r="AB967" s="163" t="str">
        <f t="shared" si="17"/>
        <v>https://shopeefood.shopee.vn/bo-suu-tap/sv-2t2-mcdonalds</v>
      </c>
    </row>
    <row r="968" spans="1:28" ht="150">
      <c r="A968" s="151" t="s">
        <v>4650</v>
      </c>
      <c r="B968" s="152"/>
      <c r="C968" s="200" t="s">
        <v>897</v>
      </c>
      <c r="D968" s="152" t="s">
        <v>207</v>
      </c>
      <c r="E968" s="180" t="s">
        <v>300</v>
      </c>
      <c r="F968" s="155" t="s">
        <v>6214</v>
      </c>
      <c r="G968" s="168" t="str">
        <f t="shared" si="11"/>
        <v>[SuperVIP]_Gà Rán Popeyes_10-13/07</v>
      </c>
      <c r="H968" s="176" t="s">
        <v>5720</v>
      </c>
      <c r="I968" s="155" t="s">
        <v>6214</v>
      </c>
      <c r="J968" s="252" t="s">
        <v>6215</v>
      </c>
      <c r="K968" s="252" t="s">
        <v>6216</v>
      </c>
      <c r="L968" s="252" t="s">
        <v>6217</v>
      </c>
      <c r="M968" s="162"/>
      <c r="N968" s="169"/>
      <c r="O968" s="183"/>
      <c r="P968" s="169"/>
      <c r="Q968" s="183" t="s">
        <v>6218</v>
      </c>
      <c r="R968" s="177"/>
      <c r="S968" s="177"/>
      <c r="T968" s="177"/>
      <c r="U968" s="155" t="s">
        <v>696</v>
      </c>
      <c r="V968" s="155" t="b">
        <v>0</v>
      </c>
      <c r="W968" s="179" t="s">
        <v>6219</v>
      </c>
      <c r="X968" s="168"/>
      <c r="Y968" s="173">
        <v>20707</v>
      </c>
      <c r="Z968" s="162" t="s">
        <v>6220</v>
      </c>
      <c r="AA968" s="163" t="str">
        <f t="shared" si="14"/>
        <v>https://shopeefood.vn/bo-suu-tap/sv-1t1-popeyes</v>
      </c>
      <c r="AB968" s="163" t="str">
        <f t="shared" si="17"/>
        <v>https://shopeefood.shopee.vn/bo-suu-tap/sv-1t1-popeyes</v>
      </c>
    </row>
    <row r="969" spans="1:28" ht="105">
      <c r="A969" s="151" t="s">
        <v>4650</v>
      </c>
      <c r="B969" s="152"/>
      <c r="C969" s="200" t="s">
        <v>897</v>
      </c>
      <c r="D969" s="152" t="s">
        <v>209</v>
      </c>
      <c r="E969" s="180" t="s">
        <v>341</v>
      </c>
      <c r="F969" s="155" t="s">
        <v>6221</v>
      </c>
      <c r="G969" s="168" t="str">
        <f t="shared" si="11"/>
        <v>[VIP]_Lotteria DI_14-17/07</v>
      </c>
      <c r="H969" s="176" t="s">
        <v>6222</v>
      </c>
      <c r="I969" s="155" t="s">
        <v>6221</v>
      </c>
      <c r="J969" s="209" t="s">
        <v>931</v>
      </c>
      <c r="K969" s="162"/>
      <c r="L969" s="162"/>
      <c r="M969" s="162"/>
      <c r="N969" s="169"/>
      <c r="O969" s="183"/>
      <c r="P969" s="169"/>
      <c r="Q969" s="183" t="s">
        <v>6223</v>
      </c>
      <c r="R969" s="177"/>
      <c r="S969" s="177"/>
      <c r="T969" s="177"/>
      <c r="U969" s="155" t="s">
        <v>696</v>
      </c>
      <c r="V969" s="155" t="b">
        <v>0</v>
      </c>
      <c r="W969" s="179" t="s">
        <v>6224</v>
      </c>
      <c r="X969" s="168"/>
      <c r="Y969" s="173">
        <v>20516</v>
      </c>
      <c r="Z969" s="162" t="s">
        <v>5762</v>
      </c>
      <c r="AA969" s="163" t="str">
        <f t="shared" si="14"/>
        <v>https://shopeefood.vn/bo-suu-tap/v-deal-lotteria</v>
      </c>
      <c r="AB969" s="163" t="str">
        <f t="shared" si="17"/>
        <v>https://shopeefood.shopee.vn/bo-suu-tap/v-deal-lotteria</v>
      </c>
    </row>
    <row r="970" spans="1:28" ht="210">
      <c r="A970" s="151" t="s">
        <v>4650</v>
      </c>
      <c r="B970" s="152"/>
      <c r="C970" s="200" t="s">
        <v>897</v>
      </c>
      <c r="D970" s="152" t="s">
        <v>209</v>
      </c>
      <c r="E970" s="180" t="s">
        <v>301</v>
      </c>
      <c r="F970" s="155" t="s">
        <v>6225</v>
      </c>
      <c r="G970" s="168" t="str">
        <f t="shared" si="11"/>
        <v>[VIP]_Gà Rán Texas Chicken_21-24/07</v>
      </c>
      <c r="H970" s="176" t="s">
        <v>6226</v>
      </c>
      <c r="I970" s="155" t="s">
        <v>6225</v>
      </c>
      <c r="J970" s="209" t="s">
        <v>966</v>
      </c>
      <c r="K970" s="162"/>
      <c r="L970" s="162"/>
      <c r="M970" s="162"/>
      <c r="N970" s="169"/>
      <c r="O970" s="183"/>
      <c r="P970" s="169"/>
      <c r="Q970" s="183" t="s">
        <v>6227</v>
      </c>
      <c r="R970" s="177"/>
      <c r="S970" s="177"/>
      <c r="T970" s="177"/>
      <c r="U970" s="155" t="s">
        <v>696</v>
      </c>
      <c r="V970" s="155" t="b">
        <v>0</v>
      </c>
      <c r="W970" s="179" t="s">
        <v>6228</v>
      </c>
      <c r="X970" s="168"/>
      <c r="Y970" s="173">
        <v>20083</v>
      </c>
      <c r="Z970" s="162" t="s">
        <v>4909</v>
      </c>
      <c r="AA970" s="163" t="str">
        <f t="shared" si="14"/>
        <v>https://shopeefood.vn/bo-suu-tap/v-texas-combo</v>
      </c>
      <c r="AB970" s="163" t="str">
        <f t="shared" si="17"/>
        <v>https://shopeefood.shopee.vn/bo-suu-tap/v-texas-combo</v>
      </c>
    </row>
    <row r="971" spans="1:28" ht="150">
      <c r="A971" s="151" t="s">
        <v>4650</v>
      </c>
      <c r="B971" s="152"/>
      <c r="C971" s="200" t="s">
        <v>897</v>
      </c>
      <c r="D971" s="152" t="s">
        <v>207</v>
      </c>
      <c r="E971" s="180" t="s">
        <v>376</v>
      </c>
      <c r="F971" s="155" t="s">
        <v>6200</v>
      </c>
      <c r="G971" s="168" t="str">
        <f t="shared" si="11"/>
        <v>[SuperVIP]_Pizza Hut_18-20/07</v>
      </c>
      <c r="H971" s="176" t="s">
        <v>6229</v>
      </c>
      <c r="I971" s="155" t="s">
        <v>6200</v>
      </c>
      <c r="J971" s="204" t="s">
        <v>908</v>
      </c>
      <c r="K971" s="162"/>
      <c r="L971" s="162"/>
      <c r="M971" s="162"/>
      <c r="N971" s="169"/>
      <c r="O971" s="183"/>
      <c r="P971" s="169"/>
      <c r="Q971" s="183" t="s">
        <v>6230</v>
      </c>
      <c r="R971" s="177"/>
      <c r="S971" s="177"/>
      <c r="T971" s="177"/>
      <c r="U971" s="155" t="s">
        <v>696</v>
      </c>
      <c r="V971" s="155" t="b">
        <v>0</v>
      </c>
      <c r="W971" s="179" t="s">
        <v>6231</v>
      </c>
      <c r="X971" s="168"/>
      <c r="Y971" s="173">
        <v>20530</v>
      </c>
      <c r="Z971" s="162" t="s">
        <v>5737</v>
      </c>
      <c r="AA971" s="163" t="str">
        <f t="shared" si="14"/>
        <v>https://shopeefood.vn/bo-suu-tap/sv-pizzahut-1t2</v>
      </c>
      <c r="AB971" s="163" t="str">
        <f t="shared" si="17"/>
        <v>https://shopeefood.shopee.vn/bo-suu-tap/sv-pizzahut-1t2</v>
      </c>
    </row>
    <row r="972" spans="1:28" ht="120">
      <c r="A972" s="151" t="s">
        <v>4650</v>
      </c>
      <c r="B972" s="152"/>
      <c r="C972" s="200" t="s">
        <v>897</v>
      </c>
      <c r="D972" s="152" t="s">
        <v>209</v>
      </c>
      <c r="E972" s="180" t="s">
        <v>376</v>
      </c>
      <c r="F972" s="155" t="s">
        <v>6205</v>
      </c>
      <c r="G972" s="168" t="str">
        <f t="shared" si="11"/>
        <v>[VIP]_Pizza Hut_04-06/07</v>
      </c>
      <c r="H972" s="176" t="s">
        <v>6229</v>
      </c>
      <c r="I972" s="155" t="s">
        <v>6205</v>
      </c>
      <c r="J972" s="204" t="s">
        <v>908</v>
      </c>
      <c r="K972" s="162"/>
      <c r="L972" s="162"/>
      <c r="M972" s="162"/>
      <c r="N972" s="169"/>
      <c r="O972" s="183"/>
      <c r="P972" s="169"/>
      <c r="Q972" s="183" t="s">
        <v>6232</v>
      </c>
      <c r="R972" s="177"/>
      <c r="S972" s="177"/>
      <c r="T972" s="177"/>
      <c r="U972" s="155" t="s">
        <v>696</v>
      </c>
      <c r="V972" s="155" t="b">
        <v>0</v>
      </c>
      <c r="W972" s="179" t="s">
        <v>6233</v>
      </c>
      <c r="X972" s="168"/>
      <c r="Y972" s="173">
        <v>20709</v>
      </c>
      <c r="Z972" s="162" t="s">
        <v>6234</v>
      </c>
      <c r="AA972" s="163" t="str">
        <f t="shared" si="14"/>
        <v>https://shopeefood.vn/bo-suu-tap/v-1t2-pizzahut</v>
      </c>
      <c r="AB972" s="163" t="str">
        <f t="shared" si="17"/>
        <v>https://shopeefood.shopee.vn/bo-suu-tap/v-1t2-pizzahut</v>
      </c>
    </row>
    <row r="973" spans="1:28" ht="165">
      <c r="A973" s="151" t="s">
        <v>4650</v>
      </c>
      <c r="B973" s="152"/>
      <c r="C973" s="200" t="s">
        <v>897</v>
      </c>
      <c r="D973" s="152" t="s">
        <v>209</v>
      </c>
      <c r="E973" s="180" t="s">
        <v>275</v>
      </c>
      <c r="F973" s="155" t="s">
        <v>6235</v>
      </c>
      <c r="G973" s="168" t="str">
        <f t="shared" si="11"/>
        <v>[VIP]_Cơm Thố Anh Nguyễn_02-06/07</v>
      </c>
      <c r="H973" s="176" t="s">
        <v>6236</v>
      </c>
      <c r="I973" s="155" t="s">
        <v>6235</v>
      </c>
      <c r="J973" s="536" t="s">
        <v>6237</v>
      </c>
      <c r="K973" s="460" t="s">
        <v>6238</v>
      </c>
      <c r="L973" s="351" t="s">
        <v>955</v>
      </c>
      <c r="M973" s="162"/>
      <c r="N973" s="169"/>
      <c r="O973" s="183"/>
      <c r="P973" s="169"/>
      <c r="Q973" s="183"/>
      <c r="R973" s="176" t="s">
        <v>6239</v>
      </c>
      <c r="S973" s="177"/>
      <c r="T973" s="177"/>
      <c r="U973" s="155"/>
      <c r="V973" s="155" t="b">
        <v>0</v>
      </c>
      <c r="W973" s="170" t="s">
        <v>4914</v>
      </c>
      <c r="X973" s="168"/>
      <c r="Y973" s="173">
        <v>20665</v>
      </c>
      <c r="Z973" s="162" t="s">
        <v>6240</v>
      </c>
      <c r="AA973" s="163" t="str">
        <f t="shared" si="14"/>
        <v>https://shopeefood.vn/bo-suu-tap/v-1t1-anh-nguyen</v>
      </c>
      <c r="AB973" s="163" t="str">
        <f t="shared" si="17"/>
        <v>https://shopeefood.shopee.vn/bo-suu-tap/v-1t1-anh-nguyen</v>
      </c>
    </row>
    <row r="974" spans="1:28" ht="409.6">
      <c r="A974" s="151" t="s">
        <v>4650</v>
      </c>
      <c r="B974" s="152"/>
      <c r="C974" s="200" t="s">
        <v>897</v>
      </c>
      <c r="D974" s="152" t="s">
        <v>209</v>
      </c>
      <c r="E974" s="180" t="s">
        <v>285</v>
      </c>
      <c r="F974" s="155" t="s">
        <v>6241</v>
      </c>
      <c r="G974" s="168" t="str">
        <f t="shared" si="11"/>
        <v>[VIP]_Domino's Pizza_11-13/07</v>
      </c>
      <c r="H974" s="176" t="s">
        <v>4920</v>
      </c>
      <c r="I974" s="183" t="s">
        <v>6241</v>
      </c>
      <c r="J974" s="184" t="s">
        <v>942</v>
      </c>
      <c r="K974" s="162"/>
      <c r="L974" s="162"/>
      <c r="M974" s="162"/>
      <c r="N974" s="169"/>
      <c r="O974" s="183"/>
      <c r="P974" s="169"/>
      <c r="Q974" s="183" t="s">
        <v>6242</v>
      </c>
      <c r="R974" s="177"/>
      <c r="S974" s="177"/>
      <c r="T974" s="177"/>
      <c r="U974" s="155"/>
      <c r="V974" s="155" t="b">
        <v>0</v>
      </c>
      <c r="W974" s="179" t="s">
        <v>6243</v>
      </c>
      <c r="X974" s="168"/>
      <c r="Y974" s="173">
        <v>20713</v>
      </c>
      <c r="Z974" s="162" t="s">
        <v>6244</v>
      </c>
      <c r="AA974" s="163" t="str">
        <f t="shared" si="14"/>
        <v>https://shopeefood.vn/bo-suu-tap/v-1k-dominos</v>
      </c>
      <c r="AB974" s="163" t="str">
        <f t="shared" si="17"/>
        <v>https://shopeefood.shopee.vn/bo-suu-tap/v-1k-dominos</v>
      </c>
    </row>
    <row r="975" spans="1:28" ht="195">
      <c r="A975" s="151" t="s">
        <v>4197</v>
      </c>
      <c r="B975" s="152"/>
      <c r="C975" s="152" t="s">
        <v>706</v>
      </c>
      <c r="D975" s="454" t="s">
        <v>222</v>
      </c>
      <c r="E975" s="174" t="s">
        <v>6245</v>
      </c>
      <c r="F975" s="155" t="s">
        <v>5971</v>
      </c>
      <c r="G975" s="177" t="str">
        <f t="shared" si="11"/>
        <v>[Alacarte CB]_Trà Sữa Winggo - Trà Sữa Kem Trứng Nướng, Trà Hoa Quả &amp; Matcha_Jun.CB1</v>
      </c>
      <c r="H975" s="176" t="s">
        <v>6246</v>
      </c>
      <c r="I975" s="159" t="s">
        <v>6247</v>
      </c>
      <c r="J975" s="178" t="s">
        <v>6248</v>
      </c>
      <c r="K975" s="159"/>
      <c r="L975" s="157" t="s">
        <v>6249</v>
      </c>
      <c r="M975" s="193" t="s">
        <v>3809</v>
      </c>
      <c r="N975" s="155" t="s">
        <v>1575</v>
      </c>
      <c r="O975" s="159"/>
      <c r="P975" s="168"/>
      <c r="Q975" s="159"/>
      <c r="R975" s="197" t="s">
        <v>6250</v>
      </c>
      <c r="S975" s="177"/>
      <c r="T975" s="177"/>
      <c r="U975" s="155" t="s">
        <v>696</v>
      </c>
      <c r="V975" s="155" t="b">
        <v>0</v>
      </c>
      <c r="W975" s="179" t="s">
        <v>6251</v>
      </c>
      <c r="X975" s="168"/>
      <c r="Y975" s="173">
        <v>20405</v>
      </c>
      <c r="Z975" s="162" t="s">
        <v>6252</v>
      </c>
      <c r="AA975" s="163" t="str">
        <f t="shared" si="14"/>
        <v>https://shopeefood.vn/bo-suu-tap/a-winggo-1t1</v>
      </c>
      <c r="AB975" s="163" t="str">
        <f t="shared" si="17"/>
        <v>https://shopeefood.shopee.vn/bo-suu-tap/a-winggo-1t1</v>
      </c>
    </row>
    <row r="976" spans="1:28" ht="195">
      <c r="A976" s="151" t="s">
        <v>4197</v>
      </c>
      <c r="B976" s="152"/>
      <c r="C976" s="152" t="s">
        <v>970</v>
      </c>
      <c r="D976" s="152" t="s">
        <v>209</v>
      </c>
      <c r="E976" s="180" t="s">
        <v>403</v>
      </c>
      <c r="F976" s="155" t="s">
        <v>6253</v>
      </c>
      <c r="G976" s="177" t="str">
        <f t="shared" si="11"/>
        <v>[VIP]_The Coffee House_2-4.6</v>
      </c>
      <c r="H976" s="176" t="s">
        <v>6254</v>
      </c>
      <c r="I976" s="183" t="s">
        <v>6255</v>
      </c>
      <c r="J976" s="209" t="s">
        <v>1669</v>
      </c>
      <c r="K976" s="162"/>
      <c r="L976" s="162"/>
      <c r="M976" s="162"/>
      <c r="N976" s="169"/>
      <c r="O976" s="183"/>
      <c r="P976" s="169"/>
      <c r="Q976" s="183" t="s">
        <v>6256</v>
      </c>
      <c r="R976" s="183" t="s">
        <v>6256</v>
      </c>
      <c r="S976" s="177"/>
      <c r="T976" s="183" t="s">
        <v>6257</v>
      </c>
      <c r="U976" s="155" t="s">
        <v>696</v>
      </c>
      <c r="V976" s="155" t="b">
        <v>0</v>
      </c>
      <c r="W976" s="179" t="s">
        <v>6258</v>
      </c>
      <c r="X976" s="168"/>
      <c r="Y976" s="173">
        <v>20397</v>
      </c>
      <c r="Z976" s="162" t="s">
        <v>6259</v>
      </c>
      <c r="AA976" s="163" t="str">
        <f t="shared" si="14"/>
        <v>https://shopeefood.vn/bo-suu-tap/v-tch-60</v>
      </c>
      <c r="AB976" s="163" t="str">
        <f t="shared" si="17"/>
        <v>https://shopeefood.shopee.vn/bo-suu-tap/v-tch-60</v>
      </c>
    </row>
    <row r="977" spans="1:28" ht="255">
      <c r="A977" s="151" t="s">
        <v>4197</v>
      </c>
      <c r="B977" s="152"/>
      <c r="C977" s="152" t="s">
        <v>970</v>
      </c>
      <c r="D977" s="152" t="s">
        <v>207</v>
      </c>
      <c r="E977" s="180" t="s">
        <v>1015</v>
      </c>
      <c r="F977" s="155" t="s">
        <v>6260</v>
      </c>
      <c r="G977" s="177" t="str">
        <f t="shared" si="11"/>
        <v>[SuperVIP]_Highlands Coffee_2-6.6</v>
      </c>
      <c r="H977" s="176" t="s">
        <v>6261</v>
      </c>
      <c r="I977" s="183" t="s">
        <v>6262</v>
      </c>
      <c r="J977" s="209" t="s">
        <v>1019</v>
      </c>
      <c r="K977" s="162"/>
      <c r="L977" s="162"/>
      <c r="M977" s="162"/>
      <c r="N977" s="169"/>
      <c r="O977" s="183"/>
      <c r="P977" s="169"/>
      <c r="Q977" s="183" t="s">
        <v>6263</v>
      </c>
      <c r="R977" s="183" t="s">
        <v>6263</v>
      </c>
      <c r="S977" s="183" t="s">
        <v>6263</v>
      </c>
      <c r="T977" s="183" t="s">
        <v>6264</v>
      </c>
      <c r="U977" s="155" t="s">
        <v>696</v>
      </c>
      <c r="V977" s="155" t="b">
        <v>0</v>
      </c>
      <c r="W977" s="537" t="s">
        <v>6265</v>
      </c>
      <c r="X977" s="168"/>
      <c r="Y977" s="173">
        <v>19727</v>
      </c>
      <c r="Z977" s="162" t="s">
        <v>3936</v>
      </c>
      <c r="AA977" s="163" t="str">
        <f t="shared" si="14"/>
        <v>https://shopeefood.vn/bo-suu-tap/sv-highlands-1d</v>
      </c>
      <c r="AB977" s="163" t="str">
        <f t="shared" si="17"/>
        <v>https://shopeefood.shopee.vn/bo-suu-tap/sv-highlands-1d</v>
      </c>
    </row>
    <row r="978" spans="1:28" ht="255">
      <c r="A978" s="151" t="s">
        <v>4197</v>
      </c>
      <c r="B978" s="152"/>
      <c r="C978" s="152" t="s">
        <v>970</v>
      </c>
      <c r="D978" s="152" t="s">
        <v>207</v>
      </c>
      <c r="E978" s="180" t="s">
        <v>1015</v>
      </c>
      <c r="F978" s="155" t="s">
        <v>6266</v>
      </c>
      <c r="G978" s="177" t="str">
        <f t="shared" si="11"/>
        <v>[SuperVIP]_Highlands Coffee_9-13.6</v>
      </c>
      <c r="H978" s="176" t="s">
        <v>6261</v>
      </c>
      <c r="I978" s="183" t="s">
        <v>6262</v>
      </c>
      <c r="J978" s="209" t="s">
        <v>1019</v>
      </c>
      <c r="K978" s="162"/>
      <c r="L978" s="162"/>
      <c r="M978" s="162"/>
      <c r="N978" s="169"/>
      <c r="O978" s="183"/>
      <c r="P978" s="169"/>
      <c r="Q978" s="183" t="s">
        <v>6267</v>
      </c>
      <c r="R978" s="176" t="s">
        <v>6268</v>
      </c>
      <c r="S978" s="176" t="s">
        <v>6268</v>
      </c>
      <c r="T978" s="176" t="s">
        <v>6268</v>
      </c>
      <c r="U978" s="155" t="s">
        <v>696</v>
      </c>
      <c r="V978" s="155" t="b">
        <v>0</v>
      </c>
      <c r="W978" s="170" t="s">
        <v>6265</v>
      </c>
      <c r="X978" s="168"/>
      <c r="Y978" s="173">
        <v>19727</v>
      </c>
      <c r="Z978" s="162" t="s">
        <v>3936</v>
      </c>
      <c r="AA978" s="163" t="str">
        <f t="shared" si="14"/>
        <v>https://shopeefood.vn/bo-suu-tap/sv-highlands-1d</v>
      </c>
      <c r="AB978" s="163" t="str">
        <f t="shared" si="17"/>
        <v>https://shopeefood.shopee.vn/bo-suu-tap/sv-highlands-1d</v>
      </c>
    </row>
    <row r="979" spans="1:28" ht="210">
      <c r="A979" s="151" t="s">
        <v>4197</v>
      </c>
      <c r="B979" s="152"/>
      <c r="C979" s="152" t="s">
        <v>970</v>
      </c>
      <c r="D979" s="152" t="s">
        <v>207</v>
      </c>
      <c r="E979" s="180" t="s">
        <v>403</v>
      </c>
      <c r="F979" s="155" t="s">
        <v>6269</v>
      </c>
      <c r="G979" s="177" t="str">
        <f t="shared" si="11"/>
        <v>[SuperVIP]_The Coffee House_9-11.6</v>
      </c>
      <c r="H979" s="176" t="s">
        <v>6270</v>
      </c>
      <c r="I979" s="183" t="s">
        <v>6271</v>
      </c>
      <c r="J979" s="209" t="s">
        <v>1669</v>
      </c>
      <c r="K979" s="162"/>
      <c r="L979" s="162"/>
      <c r="M979" s="162"/>
      <c r="N979" s="169"/>
      <c r="O979" s="183"/>
      <c r="P979" s="169"/>
      <c r="Q979" s="183" t="s">
        <v>6272</v>
      </c>
      <c r="R979" s="176" t="s">
        <v>6273</v>
      </c>
      <c r="S979" s="177"/>
      <c r="T979" s="176" t="s">
        <v>6274</v>
      </c>
      <c r="U979" s="155" t="s">
        <v>696</v>
      </c>
      <c r="V979" s="155" t="b">
        <v>0</v>
      </c>
      <c r="W979" s="179" t="s">
        <v>6275</v>
      </c>
      <c r="X979" s="168"/>
      <c r="Y979" s="173">
        <v>20433</v>
      </c>
      <c r="Z979" s="162" t="s">
        <v>6276</v>
      </c>
      <c r="AA979" s="163" t="str">
        <f t="shared" si="14"/>
        <v>https://shopeefood.vn/bo-suu-tap/sv-tch-100</v>
      </c>
      <c r="AB979" s="163" t="str">
        <f t="shared" si="17"/>
        <v>https://shopeefood.shopee.vn/bo-suu-tap/sv-tch-100</v>
      </c>
    </row>
    <row r="980" spans="1:28" ht="255">
      <c r="A980" s="151" t="s">
        <v>4197</v>
      </c>
      <c r="B980" s="152"/>
      <c r="C980" s="152" t="s">
        <v>970</v>
      </c>
      <c r="D980" s="152" t="s">
        <v>209</v>
      </c>
      <c r="E980" s="180" t="s">
        <v>1015</v>
      </c>
      <c r="F980" s="155" t="s">
        <v>6277</v>
      </c>
      <c r="G980" s="177" t="str">
        <f t="shared" si="11"/>
        <v>[VIP]_Highlands Coffee_16-20.6</v>
      </c>
      <c r="H980" s="176" t="s">
        <v>6261</v>
      </c>
      <c r="I980" s="183" t="s">
        <v>6262</v>
      </c>
      <c r="J980" s="209" t="s">
        <v>1019</v>
      </c>
      <c r="K980" s="162"/>
      <c r="L980" s="162"/>
      <c r="M980" s="162"/>
      <c r="N980" s="169"/>
      <c r="O980" s="183"/>
      <c r="P980" s="169"/>
      <c r="Q980" s="183" t="s">
        <v>6278</v>
      </c>
      <c r="R980" s="177"/>
      <c r="S980" s="177"/>
      <c r="T980" s="177"/>
      <c r="U980" s="155" t="s">
        <v>696</v>
      </c>
      <c r="V980" s="155" t="b">
        <v>0</v>
      </c>
      <c r="W980" s="170" t="s">
        <v>6265</v>
      </c>
      <c r="X980" s="168"/>
      <c r="Y980" s="173">
        <v>19728</v>
      </c>
      <c r="Z980" s="162" t="s">
        <v>3961</v>
      </c>
      <c r="AA980" s="163" t="str">
        <f t="shared" si="14"/>
        <v>https://shopeefood.vn/bo-suu-tap/v-highlands---1d</v>
      </c>
      <c r="AB980" s="163" t="str">
        <f t="shared" si="17"/>
        <v>https://shopeefood.shopee.vn/bo-suu-tap/v-highlands---1d</v>
      </c>
    </row>
    <row r="981" spans="1:28" ht="180">
      <c r="A981" s="151" t="s">
        <v>4197</v>
      </c>
      <c r="B981" s="152"/>
      <c r="C981" s="152" t="s">
        <v>970</v>
      </c>
      <c r="D981" s="152" t="s">
        <v>207</v>
      </c>
      <c r="E981" s="180" t="s">
        <v>390</v>
      </c>
      <c r="F981" s="155" t="s">
        <v>6279</v>
      </c>
      <c r="G981" s="177" t="str">
        <f t="shared" si="11"/>
        <v>[SuperVIP]_Starbucks Coffee_17-19.6</v>
      </c>
      <c r="H981" s="176" t="s">
        <v>6280</v>
      </c>
      <c r="I981" s="183" t="s">
        <v>6193</v>
      </c>
      <c r="J981" s="209" t="s">
        <v>974</v>
      </c>
      <c r="K981" s="162"/>
      <c r="L981" s="162"/>
      <c r="M981" s="162"/>
      <c r="N981" s="169"/>
      <c r="O981" s="183"/>
      <c r="P981" s="169"/>
      <c r="Q981" s="183" t="s">
        <v>6281</v>
      </c>
      <c r="R981" s="183" t="s">
        <v>6282</v>
      </c>
      <c r="S981" s="183" t="s">
        <v>6282</v>
      </c>
      <c r="T981" s="183" t="s">
        <v>6283</v>
      </c>
      <c r="U981" s="155" t="s">
        <v>696</v>
      </c>
      <c r="V981" s="155" t="b">
        <v>0</v>
      </c>
      <c r="W981" s="179" t="s">
        <v>6284</v>
      </c>
      <c r="X981" s="168"/>
      <c r="Y981" s="173">
        <v>20525</v>
      </c>
      <c r="Z981" s="162" t="s">
        <v>6285</v>
      </c>
      <c r="AA981" s="163" t="str">
        <f t="shared" si="14"/>
        <v>https://shopeefood.vn/bo-suu-tap/sv-starbucks-50</v>
      </c>
      <c r="AB981" s="163" t="str">
        <f t="shared" si="17"/>
        <v>https://shopeefood.shopee.vn/bo-suu-tap/sv-starbucks-50</v>
      </c>
    </row>
    <row r="982" spans="1:28" ht="285">
      <c r="A982" s="151" t="s">
        <v>4197</v>
      </c>
      <c r="B982" s="152"/>
      <c r="C982" s="152" t="s">
        <v>970</v>
      </c>
      <c r="D982" s="152" t="s">
        <v>201</v>
      </c>
      <c r="E982" s="180" t="s">
        <v>1015</v>
      </c>
      <c r="F982" s="155" t="s">
        <v>3968</v>
      </c>
      <c r="G982" s="177" t="str">
        <f t="shared" si="11"/>
        <v>[SJBP]_Highlands Coffee_ALC 14</v>
      </c>
      <c r="H982" s="176" t="s">
        <v>6286</v>
      </c>
      <c r="I982" s="183" t="s">
        <v>6287</v>
      </c>
      <c r="J982" s="209" t="s">
        <v>1019</v>
      </c>
      <c r="K982" s="162"/>
      <c r="L982" s="162"/>
      <c r="M982" s="162"/>
      <c r="N982" s="169"/>
      <c r="O982" s="183"/>
      <c r="P982" s="169"/>
      <c r="Q982" s="183" t="s">
        <v>6288</v>
      </c>
      <c r="R982" s="177"/>
      <c r="S982" s="177"/>
      <c r="T982" s="177"/>
      <c r="U982" s="155" t="s">
        <v>696</v>
      </c>
      <c r="V982" s="155" t="b">
        <v>0</v>
      </c>
      <c r="W982" s="179" t="s">
        <v>6289</v>
      </c>
      <c r="X982" s="168"/>
      <c r="Y982" s="173">
        <v>20545</v>
      </c>
      <c r="Z982" s="162" t="s">
        <v>6290</v>
      </c>
      <c r="AA982" s="163" t="str">
        <f t="shared" si="14"/>
        <v>https://shopeefood.vn/bo-suu-tap/sj-highlands--2t1</v>
      </c>
      <c r="AB982" s="163" t="str">
        <f t="shared" si="17"/>
        <v>https://shopeefood.shopee.vn/bo-suu-tap/sj-highlands--2t1</v>
      </c>
    </row>
    <row r="983" spans="1:28" ht="165">
      <c r="A983" s="151" t="s">
        <v>4197</v>
      </c>
      <c r="B983" s="152"/>
      <c r="C983" s="152" t="s">
        <v>706</v>
      </c>
      <c r="D983" s="454" t="s">
        <v>219</v>
      </c>
      <c r="E983" s="153" t="s">
        <v>1046</v>
      </c>
      <c r="F983" s="155" t="s">
        <v>4197</v>
      </c>
      <c r="G983" s="177" t="str">
        <f t="shared" si="11"/>
        <v>[Alacarte]_Trà sữa Bingxue_Jun</v>
      </c>
      <c r="H983" s="193" t="s">
        <v>6291</v>
      </c>
      <c r="I983" s="193" t="s">
        <v>6292</v>
      </c>
      <c r="J983" s="170" t="s">
        <v>1049</v>
      </c>
      <c r="K983" s="159"/>
      <c r="L983" s="159"/>
      <c r="M983" s="159"/>
      <c r="N983" s="168"/>
      <c r="O983" s="171" t="s">
        <v>6293</v>
      </c>
      <c r="P983" s="168"/>
      <c r="Q983" s="263"/>
      <c r="R983" s="177" t="s">
        <v>6294</v>
      </c>
      <c r="S983" s="177"/>
      <c r="T983" s="177"/>
      <c r="U983" s="155" t="s">
        <v>696</v>
      </c>
      <c r="V983" s="155" t="b">
        <v>0</v>
      </c>
      <c r="W983" s="179" t="s">
        <v>6295</v>
      </c>
      <c r="X983" s="168"/>
      <c r="Y983" s="173">
        <v>19761</v>
      </c>
      <c r="Z983" s="162" t="s">
        <v>4186</v>
      </c>
      <c r="AA983" s="163" t="str">
        <f t="shared" si="14"/>
        <v>https://shopeefood.vn/bo-suu-tap/a-bingxue</v>
      </c>
      <c r="AB983" s="163" t="str">
        <f t="shared" si="17"/>
        <v>https://shopeefood.shopee.vn/bo-suu-tap/a-bingxue</v>
      </c>
    </row>
    <row r="984" spans="1:28" ht="15">
      <c r="A984" s="151" t="s">
        <v>4192</v>
      </c>
      <c r="B984" s="152"/>
      <c r="C984" s="152" t="s">
        <v>3775</v>
      </c>
      <c r="D984" s="152" t="s">
        <v>1545</v>
      </c>
      <c r="E984" s="180"/>
      <c r="F984" s="176" t="s">
        <v>6296</v>
      </c>
      <c r="G984" s="217" t="str">
        <f t="shared" si="11"/>
        <v>[PLF CP]__LIVE1705</v>
      </c>
      <c r="H984" s="176" t="s">
        <v>6297</v>
      </c>
      <c r="I984" s="183" t="s">
        <v>6298</v>
      </c>
      <c r="J984" s="169"/>
      <c r="K984" s="162"/>
      <c r="L984" s="162"/>
      <c r="M984" s="162"/>
      <c r="N984" s="363"/>
      <c r="O984" s="183"/>
      <c r="P984" s="169"/>
      <c r="Q984" s="183"/>
      <c r="R984" s="177"/>
      <c r="S984" s="177"/>
      <c r="T984" s="177"/>
      <c r="U984" s="155"/>
      <c r="V984" s="155" t="b">
        <v>0</v>
      </c>
      <c r="W984" s="489" t="s">
        <v>6299</v>
      </c>
      <c r="X984" s="168"/>
      <c r="Y984" s="173">
        <v>0</v>
      </c>
      <c r="Z984" s="169"/>
      <c r="AA984" s="163" t="str">
        <f t="shared" si="14"/>
        <v>https://shopeefood.vn/bo-suu-tap/</v>
      </c>
      <c r="AB984" s="285"/>
    </row>
    <row r="985" spans="1:28" ht="225">
      <c r="A985" s="151" t="s">
        <v>4197</v>
      </c>
      <c r="B985" s="152"/>
      <c r="C985" s="152" t="s">
        <v>706</v>
      </c>
      <c r="D985" s="454" t="s">
        <v>222</v>
      </c>
      <c r="E985" s="191" t="s">
        <v>6300</v>
      </c>
      <c r="F985" s="155" t="s">
        <v>6191</v>
      </c>
      <c r="G985" s="177" t="str">
        <f t="shared" si="11"/>
        <v>[Alacarte CB]_Matcha Vibe - Tiệm Trà Nhật Bản_Jun.CB2</v>
      </c>
      <c r="H985" s="176" t="s">
        <v>6301</v>
      </c>
      <c r="I985" s="159" t="s">
        <v>6247</v>
      </c>
      <c r="J985" s="178" t="s">
        <v>6302</v>
      </c>
      <c r="K985" s="159"/>
      <c r="L985" s="157" t="s">
        <v>6303</v>
      </c>
      <c r="M985" s="193" t="s">
        <v>6304</v>
      </c>
      <c r="N985" s="177" t="s">
        <v>3990</v>
      </c>
      <c r="O985" s="159"/>
      <c r="P985" s="168"/>
      <c r="Q985" s="159"/>
      <c r="R985" s="168" t="s">
        <v>6305</v>
      </c>
      <c r="S985" s="177"/>
      <c r="T985" s="177"/>
      <c r="U985" s="155" t="s">
        <v>696</v>
      </c>
      <c r="V985" s="155" t="b">
        <v>0</v>
      </c>
      <c r="W985" s="179" t="s">
        <v>6306</v>
      </c>
      <c r="X985" s="168"/>
      <c r="Y985" s="173">
        <v>20406</v>
      </c>
      <c r="Z985" s="162" t="s">
        <v>6307</v>
      </c>
      <c r="AA985" s="163" t="str">
        <f t="shared" si="14"/>
        <v>https://shopeefood.vn/bo-suu-tap/a-matcha-vibe</v>
      </c>
      <c r="AB985" s="163" t="str">
        <f t="shared" ref="AB985:AB1245" si="18">CONCATENATE("https://shopeefood.shopee.vn/bo-suu-tap/",Z985)</f>
        <v>https://shopeefood.shopee.vn/bo-suu-tap/a-matcha-vibe</v>
      </c>
    </row>
    <row r="986" spans="1:28" ht="120">
      <c r="A986" s="151" t="s">
        <v>4192</v>
      </c>
      <c r="B986" s="152"/>
      <c r="C986" s="152" t="s">
        <v>685</v>
      </c>
      <c r="D986" s="454" t="s">
        <v>215</v>
      </c>
      <c r="E986" s="153" t="s">
        <v>6308</v>
      </c>
      <c r="F986" s="152" t="s">
        <v>6309</v>
      </c>
      <c r="G986" s="177" t="str">
        <f t="shared" si="11"/>
        <v>[Win 3]_K-FOOD_All brands_May</v>
      </c>
      <c r="H986" s="176" t="s">
        <v>6310</v>
      </c>
      <c r="I986" s="155" t="s">
        <v>6311</v>
      </c>
      <c r="J986" s="184" t="s">
        <v>6312</v>
      </c>
      <c r="K986" s="158"/>
      <c r="L986" s="159"/>
      <c r="M986" s="158"/>
      <c r="N986" s="250"/>
      <c r="O986" s="152" t="s">
        <v>6004</v>
      </c>
      <c r="P986" s="250"/>
      <c r="Q986" s="155" t="s">
        <v>6313</v>
      </c>
      <c r="R986" s="155" t="s">
        <v>6314</v>
      </c>
      <c r="S986" s="250"/>
      <c r="T986" s="155" t="s">
        <v>6315</v>
      </c>
      <c r="U986" s="155" t="s">
        <v>696</v>
      </c>
      <c r="V986" s="155" t="b">
        <v>0</v>
      </c>
      <c r="W986" s="439" t="s">
        <v>6316</v>
      </c>
      <c r="X986" s="168"/>
      <c r="Y986" s="173">
        <v>20168</v>
      </c>
      <c r="Z986" s="162" t="s">
        <v>6317</v>
      </c>
      <c r="AA986" s="163" t="str">
        <f t="shared" si="14"/>
        <v>https://shopeefood.vn/bo-suu-tap/w3-k-food</v>
      </c>
      <c r="AB986" s="163" t="str">
        <f t="shared" si="18"/>
        <v>https://shopeefood.shopee.vn/bo-suu-tap/w3-k-food</v>
      </c>
    </row>
    <row r="987" spans="1:28" ht="135">
      <c r="A987" s="151" t="s">
        <v>4192</v>
      </c>
      <c r="B987" s="152"/>
      <c r="C987" s="152" t="s">
        <v>685</v>
      </c>
      <c r="D987" s="454" t="s">
        <v>219</v>
      </c>
      <c r="E987" s="153" t="s">
        <v>6308</v>
      </c>
      <c r="F987" s="152" t="s">
        <v>6318</v>
      </c>
      <c r="G987" s="177" t="str">
        <f t="shared" si="11"/>
        <v>[Alacarte]_K-FOOD_Focused_May</v>
      </c>
      <c r="H987" s="176" t="s">
        <v>6319</v>
      </c>
      <c r="I987" s="155" t="s">
        <v>6311</v>
      </c>
      <c r="J987" s="184" t="s">
        <v>6320</v>
      </c>
      <c r="K987" s="158"/>
      <c r="L987" s="159"/>
      <c r="M987" s="158"/>
      <c r="N987" s="250"/>
      <c r="O987" s="152" t="s">
        <v>6004</v>
      </c>
      <c r="P987" s="250"/>
      <c r="Q987" s="155" t="s">
        <v>6321</v>
      </c>
      <c r="R987" s="155" t="s">
        <v>6321</v>
      </c>
      <c r="S987" s="250"/>
      <c r="T987" s="155" t="s">
        <v>6321</v>
      </c>
      <c r="U987" s="155" t="s">
        <v>696</v>
      </c>
      <c r="V987" s="155" t="b">
        <v>0</v>
      </c>
      <c r="W987" s="439" t="s">
        <v>6322</v>
      </c>
      <c r="X987" s="168"/>
      <c r="Y987" s="173">
        <v>20169</v>
      </c>
      <c r="Z987" s="162" t="s">
        <v>6323</v>
      </c>
      <c r="AA987" s="163" t="str">
        <f t="shared" si="14"/>
        <v>https://shopeefood.vn/bo-suu-tap/a-k-food</v>
      </c>
      <c r="AB987" s="163" t="str">
        <f t="shared" si="18"/>
        <v>https://shopeefood.shopee.vn/bo-suu-tap/a-k-food</v>
      </c>
    </row>
    <row r="988" spans="1:28" ht="165">
      <c r="A988" s="151" t="s">
        <v>4197</v>
      </c>
      <c r="B988" s="152"/>
      <c r="C988" s="152" t="s">
        <v>706</v>
      </c>
      <c r="D988" s="454" t="s">
        <v>222</v>
      </c>
      <c r="E988" s="153" t="s">
        <v>718</v>
      </c>
      <c r="F988" s="176" t="s">
        <v>6324</v>
      </c>
      <c r="G988" s="177" t="str">
        <f t="shared" si="11"/>
        <v>[Alacarte CB]_Trà Sữa Sekai_Jun.Custom 2</v>
      </c>
      <c r="H988" s="182" t="s">
        <v>6325</v>
      </c>
      <c r="I988" s="193" t="s">
        <v>6326</v>
      </c>
      <c r="J988" s="292" t="s">
        <v>722</v>
      </c>
      <c r="K988" s="157"/>
      <c r="L988" s="194" t="s">
        <v>1706</v>
      </c>
      <c r="M988" s="176" t="s">
        <v>6327</v>
      </c>
      <c r="N988" s="155" t="s">
        <v>6328</v>
      </c>
      <c r="O988" s="176" t="s">
        <v>6329</v>
      </c>
      <c r="P988" s="168"/>
      <c r="Q988" s="304" t="s">
        <v>6330</v>
      </c>
      <c r="R988" s="177"/>
      <c r="S988" s="177"/>
      <c r="T988" s="177"/>
      <c r="U988" s="155" t="s">
        <v>696</v>
      </c>
      <c r="V988" s="155" t="b">
        <v>0</v>
      </c>
      <c r="W988" s="179" t="s">
        <v>6331</v>
      </c>
      <c r="X988" s="168"/>
      <c r="Y988" s="173">
        <v>20415</v>
      </c>
      <c r="Z988" s="162" t="s">
        <v>6332</v>
      </c>
      <c r="AA988" s="163" t="str">
        <f t="shared" si="14"/>
        <v>https://shopeefood.vn/bo-suu-tap/a-trasua-sekai</v>
      </c>
      <c r="AB988" s="163" t="str">
        <f t="shared" si="18"/>
        <v>https://shopeefood.shopee.vn/bo-suu-tap/a-trasua-sekai</v>
      </c>
    </row>
    <row r="989" spans="1:28" ht="165">
      <c r="A989" s="151" t="s">
        <v>4197</v>
      </c>
      <c r="B989" s="152"/>
      <c r="C989" s="152" t="s">
        <v>706</v>
      </c>
      <c r="D989" s="454" t="s">
        <v>222</v>
      </c>
      <c r="E989" s="153" t="s">
        <v>718</v>
      </c>
      <c r="F989" s="176" t="s">
        <v>6333</v>
      </c>
      <c r="G989" s="177" t="str">
        <f t="shared" si="11"/>
        <v>[Alacarte CB]_Trà Sữa Sekai_Jun.Custom 1</v>
      </c>
      <c r="H989" s="182" t="s">
        <v>6334</v>
      </c>
      <c r="I989" s="193" t="s">
        <v>6335</v>
      </c>
      <c r="J989" s="292" t="s">
        <v>722</v>
      </c>
      <c r="K989" s="157"/>
      <c r="L989" s="194" t="s">
        <v>1706</v>
      </c>
      <c r="M989" s="159"/>
      <c r="N989" s="176" t="s">
        <v>6336</v>
      </c>
      <c r="O989" s="155" t="s">
        <v>6337</v>
      </c>
      <c r="P989" s="168"/>
      <c r="Q989" s="304" t="s">
        <v>6338</v>
      </c>
      <c r="R989" s="177"/>
      <c r="S989" s="177"/>
      <c r="T989" s="177"/>
      <c r="U989" s="155" t="s">
        <v>696</v>
      </c>
      <c r="V989" s="155" t="b">
        <v>0</v>
      </c>
      <c r="W989" s="179" t="s">
        <v>6339</v>
      </c>
      <c r="X989" s="168"/>
      <c r="Y989" s="173">
        <v>20476</v>
      </c>
      <c r="Z989" s="162" t="s">
        <v>6340</v>
      </c>
      <c r="AA989" s="163" t="str">
        <f t="shared" si="14"/>
        <v>https://shopeefood.vn/bo-suu-tap/a-sekai-hcm</v>
      </c>
      <c r="AB989" s="163" t="str">
        <f t="shared" si="18"/>
        <v>https://shopeefood.shopee.vn/bo-suu-tap/a-sekai-hcm</v>
      </c>
    </row>
    <row r="990" spans="1:28" ht="165">
      <c r="A990" s="151" t="s">
        <v>4197</v>
      </c>
      <c r="B990" s="152"/>
      <c r="C990" s="152" t="s">
        <v>706</v>
      </c>
      <c r="D990" s="454" t="s">
        <v>222</v>
      </c>
      <c r="E990" s="153" t="s">
        <v>718</v>
      </c>
      <c r="F990" s="176" t="s">
        <v>6341</v>
      </c>
      <c r="G990" s="177" t="str">
        <f t="shared" si="11"/>
        <v>[Alacarte CB]_Trà Sữa Sekai_Jun.Custom 3</v>
      </c>
      <c r="H990" s="182" t="s">
        <v>6342</v>
      </c>
      <c r="I990" s="193" t="s">
        <v>6343</v>
      </c>
      <c r="J990" s="292" t="s">
        <v>722</v>
      </c>
      <c r="K990" s="157"/>
      <c r="L990" s="194" t="s">
        <v>1706</v>
      </c>
      <c r="M990" s="159"/>
      <c r="N990" s="176" t="s">
        <v>6344</v>
      </c>
      <c r="O990" s="155" t="s">
        <v>6337</v>
      </c>
      <c r="P990" s="168"/>
      <c r="Q990" s="304" t="s">
        <v>6345</v>
      </c>
      <c r="R990" s="177"/>
      <c r="S990" s="177"/>
      <c r="T990" s="177"/>
      <c r="U990" s="155" t="s">
        <v>696</v>
      </c>
      <c r="V990" s="155" t="b">
        <v>0</v>
      </c>
      <c r="W990" s="179" t="s">
        <v>6346</v>
      </c>
      <c r="X990" s="168"/>
      <c r="Y990" s="173">
        <v>20557</v>
      </c>
      <c r="Z990" s="162" t="s">
        <v>6347</v>
      </c>
      <c r="AA990" s="163" t="str">
        <f t="shared" si="14"/>
        <v>https://shopeefood.vn/bo-suu-tap/a-sekai--10</v>
      </c>
      <c r="AB990" s="163" t="str">
        <f t="shared" si="18"/>
        <v>https://shopeefood.shopee.vn/bo-suu-tap/a-sekai--10</v>
      </c>
    </row>
    <row r="991" spans="1:28" ht="300">
      <c r="A991" s="151" t="s">
        <v>4197</v>
      </c>
      <c r="B991" s="152"/>
      <c r="C991" s="152" t="s">
        <v>706</v>
      </c>
      <c r="D991" s="454" t="s">
        <v>222</v>
      </c>
      <c r="E991" s="174" t="s">
        <v>818</v>
      </c>
      <c r="F991" s="176" t="s">
        <v>6333</v>
      </c>
      <c r="G991" s="177" t="str">
        <f t="shared" si="11"/>
        <v>[Alacarte CB]_Milo Dầm TUTIMI_Jun.Custom 1</v>
      </c>
      <c r="H991" s="176" t="s">
        <v>6348</v>
      </c>
      <c r="I991" s="193" t="s">
        <v>6349</v>
      </c>
      <c r="J991" s="194" t="s">
        <v>821</v>
      </c>
      <c r="K991" s="195"/>
      <c r="L991" s="293" t="s">
        <v>1722</v>
      </c>
      <c r="M991" s="409" t="s">
        <v>6350</v>
      </c>
      <c r="N991" s="176" t="s">
        <v>6351</v>
      </c>
      <c r="O991" s="176" t="s">
        <v>6352</v>
      </c>
      <c r="P991" s="168"/>
      <c r="Q991" s="193" t="s">
        <v>6353</v>
      </c>
      <c r="R991" s="177"/>
      <c r="S991" s="177"/>
      <c r="T991" s="177"/>
      <c r="U991" s="155" t="s">
        <v>696</v>
      </c>
      <c r="V991" s="155" t="b">
        <v>0</v>
      </c>
      <c r="W991" s="179" t="s">
        <v>6354</v>
      </c>
      <c r="X991" s="168"/>
      <c r="Y991" s="173">
        <v>19516</v>
      </c>
      <c r="Z991" s="162" t="s">
        <v>2904</v>
      </c>
      <c r="AA991" s="163" t="str">
        <f t="shared" si="14"/>
        <v>https://shopeefood.vn/bo-suu-tap/a-milo-tutimi-19</v>
      </c>
      <c r="AB991" s="163" t="str">
        <f t="shared" si="18"/>
        <v>https://shopeefood.shopee.vn/bo-suu-tap/a-milo-tutimi-19</v>
      </c>
    </row>
    <row r="992" spans="1:28" ht="300">
      <c r="A992" s="151" t="s">
        <v>4197</v>
      </c>
      <c r="B992" s="152"/>
      <c r="C992" s="152" t="s">
        <v>706</v>
      </c>
      <c r="D992" s="454" t="s">
        <v>222</v>
      </c>
      <c r="E992" s="174" t="s">
        <v>818</v>
      </c>
      <c r="F992" s="176" t="s">
        <v>6324</v>
      </c>
      <c r="G992" s="177" t="str">
        <f t="shared" si="11"/>
        <v>[Alacarte CB]_Milo Dầm TUTIMI_Jun.Custom 2</v>
      </c>
      <c r="H992" s="176" t="s">
        <v>6355</v>
      </c>
      <c r="I992" s="193" t="s">
        <v>6356</v>
      </c>
      <c r="J992" s="194" t="s">
        <v>821</v>
      </c>
      <c r="K992" s="195"/>
      <c r="L992" s="293" t="s">
        <v>1722</v>
      </c>
      <c r="M992" s="409" t="s">
        <v>6357</v>
      </c>
      <c r="N992" s="176" t="s">
        <v>6358</v>
      </c>
      <c r="O992" s="176" t="s">
        <v>1709</v>
      </c>
      <c r="P992" s="168"/>
      <c r="Q992" s="193" t="s">
        <v>6359</v>
      </c>
      <c r="R992" s="177"/>
      <c r="S992" s="177"/>
      <c r="T992" s="177"/>
      <c r="U992" s="155" t="s">
        <v>696</v>
      </c>
      <c r="V992" s="155" t="b">
        <v>0</v>
      </c>
      <c r="W992" s="179" t="s">
        <v>6360</v>
      </c>
      <c r="X992" s="168"/>
      <c r="Y992" s="173">
        <v>20467</v>
      </c>
      <c r="Z992" s="162" t="s">
        <v>6361</v>
      </c>
      <c r="AA992" s="163" t="str">
        <f t="shared" si="14"/>
        <v>https://shopeefood.vn/bo-suu-tap/a--tutimi</v>
      </c>
      <c r="AB992" s="163" t="str">
        <f t="shared" si="18"/>
        <v>https://shopeefood.shopee.vn/bo-suu-tap/a--tutimi</v>
      </c>
    </row>
    <row r="993" spans="1:28" ht="314">
      <c r="A993" s="151" t="s">
        <v>4197</v>
      </c>
      <c r="B993" s="152"/>
      <c r="C993" s="152" t="s">
        <v>706</v>
      </c>
      <c r="D993" s="454" t="s">
        <v>222</v>
      </c>
      <c r="E993" s="174" t="s">
        <v>818</v>
      </c>
      <c r="F993" s="176" t="s">
        <v>6362</v>
      </c>
      <c r="G993" s="177" t="str">
        <f t="shared" si="11"/>
        <v>[Alacarte CB]_Milo Dầm TUTIMI_Jun.Custom 4</v>
      </c>
      <c r="H993" s="176" t="s">
        <v>6363</v>
      </c>
      <c r="I993" s="193" t="s">
        <v>6364</v>
      </c>
      <c r="J993" s="194" t="s">
        <v>821</v>
      </c>
      <c r="K993" s="195"/>
      <c r="L993" s="195"/>
      <c r="M993" s="159"/>
      <c r="N993" s="168"/>
      <c r="O993" s="176" t="s">
        <v>6365</v>
      </c>
      <c r="P993" s="168"/>
      <c r="Q993" s="193" t="s">
        <v>6366</v>
      </c>
      <c r="R993" s="177"/>
      <c r="S993" s="177"/>
      <c r="T993" s="177"/>
      <c r="U993" s="155" t="s">
        <v>696</v>
      </c>
      <c r="V993" s="155" t="b">
        <v>0</v>
      </c>
      <c r="W993" s="179" t="s">
        <v>6367</v>
      </c>
      <c r="X993" s="168"/>
      <c r="Y993" s="173">
        <v>20521</v>
      </c>
      <c r="Z993" s="162" t="s">
        <v>6368</v>
      </c>
      <c r="AA993" s="163" t="str">
        <f t="shared" si="14"/>
        <v>https://shopeefood.vn/bo-suu-tap/a-milo-tutimi-40</v>
      </c>
      <c r="AB993" s="163" t="str">
        <f t="shared" si="18"/>
        <v>https://shopeefood.shopee.vn/bo-suu-tap/a-milo-tutimi-40</v>
      </c>
    </row>
    <row r="994" spans="1:28" ht="300">
      <c r="A994" s="151" t="s">
        <v>4197</v>
      </c>
      <c r="B994" s="152"/>
      <c r="C994" s="152" t="s">
        <v>706</v>
      </c>
      <c r="D994" s="454" t="s">
        <v>222</v>
      </c>
      <c r="E994" s="174" t="s">
        <v>818</v>
      </c>
      <c r="F994" s="176" t="s">
        <v>6341</v>
      </c>
      <c r="G994" s="177" t="str">
        <f t="shared" si="11"/>
        <v>[Alacarte CB]_Milo Dầm TUTIMI_Jun.Custom 3</v>
      </c>
      <c r="H994" s="176" t="s">
        <v>6369</v>
      </c>
      <c r="I994" s="193" t="s">
        <v>6370</v>
      </c>
      <c r="J994" s="194" t="s">
        <v>821</v>
      </c>
      <c r="K994" s="195"/>
      <c r="L994" s="195"/>
      <c r="M994" s="159"/>
      <c r="N994" s="168"/>
      <c r="O994" s="176" t="s">
        <v>6371</v>
      </c>
      <c r="P994" s="168"/>
      <c r="Q994" s="193" t="s">
        <v>6372</v>
      </c>
      <c r="R994" s="177"/>
      <c r="S994" s="177"/>
      <c r="T994" s="177"/>
      <c r="U994" s="155" t="s">
        <v>696</v>
      </c>
      <c r="V994" s="155" t="b">
        <v>0</v>
      </c>
      <c r="W994" s="179" t="s">
        <v>6373</v>
      </c>
      <c r="X994" s="168"/>
      <c r="Y994" s="173">
        <v>19836</v>
      </c>
      <c r="Z994" s="162" t="s">
        <v>3660</v>
      </c>
      <c r="AA994" s="163" t="str">
        <f t="shared" si="14"/>
        <v>https://shopeefood.vn/bo-suu-tap/a-milo-tutimi</v>
      </c>
      <c r="AB994" s="163" t="str">
        <f t="shared" si="18"/>
        <v>https://shopeefood.shopee.vn/bo-suu-tap/a-milo-tutimi</v>
      </c>
    </row>
    <row r="995" spans="1:28" ht="60">
      <c r="A995" s="151" t="s">
        <v>4197</v>
      </c>
      <c r="B995" s="152"/>
      <c r="C995" s="152" t="s">
        <v>706</v>
      </c>
      <c r="D995" s="462" t="s">
        <v>222</v>
      </c>
      <c r="E995" s="191" t="s">
        <v>6374</v>
      </c>
      <c r="F995" s="176" t="s">
        <v>5885</v>
      </c>
      <c r="G995" s="177" t="str">
        <f t="shared" si="11"/>
        <v>[Alacarte CB]_Bánh Cuốn Tây Sơn_Jun.CB3</v>
      </c>
      <c r="H995" s="193" t="s">
        <v>6375</v>
      </c>
      <c r="I995" s="193" t="s">
        <v>6376</v>
      </c>
      <c r="J995" s="178" t="s">
        <v>6377</v>
      </c>
      <c r="K995" s="159"/>
      <c r="L995" s="159"/>
      <c r="M995" s="159"/>
      <c r="N995" s="168"/>
      <c r="O995" s="179" t="s">
        <v>6378</v>
      </c>
      <c r="P995" s="168"/>
      <c r="Q995" s="159" t="s">
        <v>6379</v>
      </c>
      <c r="R995" s="177"/>
      <c r="S995" s="177"/>
      <c r="T995" s="177"/>
      <c r="U995" s="155" t="s">
        <v>696</v>
      </c>
      <c r="V995" s="155" t="b">
        <v>0</v>
      </c>
      <c r="W995" s="179" t="s">
        <v>6380</v>
      </c>
      <c r="X995" s="168"/>
      <c r="Y995" s="173">
        <v>20302</v>
      </c>
      <c r="Z995" s="162" t="s">
        <v>6381</v>
      </c>
      <c r="AA995" s="163" t="str">
        <f t="shared" si="14"/>
        <v>https://shopeefood.vn/bo-suu-tap/a-banh-cuon-tay-son</v>
      </c>
      <c r="AB995" s="163" t="str">
        <f t="shared" si="18"/>
        <v>https://shopeefood.shopee.vn/bo-suu-tap/a-banh-cuon-tay-son</v>
      </c>
    </row>
    <row r="996" spans="1:28" ht="105">
      <c r="A996" s="151" t="s">
        <v>4197</v>
      </c>
      <c r="B996" s="152"/>
      <c r="C996" s="152" t="s">
        <v>706</v>
      </c>
      <c r="D996" s="462" t="s">
        <v>222</v>
      </c>
      <c r="E996" s="191" t="s">
        <v>2766</v>
      </c>
      <c r="F996" s="176" t="s">
        <v>6191</v>
      </c>
      <c r="G996" s="177" t="str">
        <f t="shared" si="11"/>
        <v>[Alacarte CB]_Trà Đé - Tiệm Trà Giải Khát_Jun.CB2</v>
      </c>
      <c r="H996" s="176" t="s">
        <v>6382</v>
      </c>
      <c r="I996" s="159" t="s">
        <v>5849</v>
      </c>
      <c r="J996" s="235" t="s">
        <v>2770</v>
      </c>
      <c r="K996" s="153"/>
      <c r="L996" s="195" t="s">
        <v>2771</v>
      </c>
      <c r="M996" s="174" t="s">
        <v>6383</v>
      </c>
      <c r="N996" s="174" t="s">
        <v>6384</v>
      </c>
      <c r="O996" s="159"/>
      <c r="P996" s="168"/>
      <c r="Q996" s="159" t="s">
        <v>6385</v>
      </c>
      <c r="R996" s="177"/>
      <c r="S996" s="177"/>
      <c r="T996" s="177"/>
      <c r="U996" s="155" t="s">
        <v>696</v>
      </c>
      <c r="V996" s="155" t="b">
        <v>1</v>
      </c>
      <c r="W996" s="179" t="s">
        <v>6386</v>
      </c>
      <c r="X996" s="168"/>
      <c r="Y996" s="173">
        <v>20515</v>
      </c>
      <c r="Z996" s="162" t="s">
        <v>6387</v>
      </c>
      <c r="AA996" s="163" t="str">
        <f t="shared" si="14"/>
        <v>https://shopeefood.vn/bo-suu-tap/a-tra-de</v>
      </c>
      <c r="AB996" s="163" t="str">
        <f t="shared" si="18"/>
        <v>https://shopeefood.shopee.vn/bo-suu-tap/a-tra-de</v>
      </c>
    </row>
    <row r="997" spans="1:28" ht="165">
      <c r="A997" s="151" t="s">
        <v>4192</v>
      </c>
      <c r="B997" s="152"/>
      <c r="C997" s="152" t="s">
        <v>970</v>
      </c>
      <c r="D997" s="152" t="s">
        <v>205</v>
      </c>
      <c r="E997" s="180" t="s">
        <v>6388</v>
      </c>
      <c r="F997" s="155" t="s">
        <v>1320</v>
      </c>
      <c r="G997" s="177" t="str">
        <f t="shared" si="11"/>
        <v>[JBP]_Cộng Caphe_M2T1</v>
      </c>
      <c r="H997" s="176" t="s">
        <v>6389</v>
      </c>
      <c r="I997" s="183" t="s">
        <v>6390</v>
      </c>
      <c r="J997" s="209" t="s">
        <v>6391</v>
      </c>
      <c r="K997" s="162"/>
      <c r="L997" s="162"/>
      <c r="M997" s="162"/>
      <c r="N997" s="169"/>
      <c r="O997" s="183"/>
      <c r="P997" s="169"/>
      <c r="Q997" s="183"/>
      <c r="R997" s="177"/>
      <c r="S997" s="177"/>
      <c r="T997" s="177"/>
      <c r="U997" s="155" t="s">
        <v>696</v>
      </c>
      <c r="V997" s="155" t="b">
        <v>0</v>
      </c>
      <c r="W997" s="179" t="s">
        <v>6392</v>
      </c>
      <c r="X997" s="168"/>
      <c r="Y997" s="173">
        <v>20170</v>
      </c>
      <c r="Z997" s="162" t="s">
        <v>6393</v>
      </c>
      <c r="AA997" s="163" t="str">
        <f t="shared" si="14"/>
        <v>https://shopeefood.vn/bo-suu-tap/jb-cong-caphe</v>
      </c>
      <c r="AB997" s="163" t="str">
        <f t="shared" si="18"/>
        <v>https://shopeefood.shopee.vn/bo-suu-tap/jb-cong-caphe</v>
      </c>
    </row>
    <row r="998" spans="1:28" ht="165">
      <c r="A998" s="151" t="s">
        <v>4197</v>
      </c>
      <c r="B998" s="152"/>
      <c r="C998" s="152" t="s">
        <v>706</v>
      </c>
      <c r="D998" s="462" t="s">
        <v>211</v>
      </c>
      <c r="E998" s="153" t="s">
        <v>379</v>
      </c>
      <c r="F998" s="155" t="s">
        <v>4197</v>
      </c>
      <c r="G998" s="177" t="str">
        <f t="shared" si="11"/>
        <v>[Win 1]_Rau Má Mix_Jun</v>
      </c>
      <c r="H998" s="176" t="s">
        <v>6394</v>
      </c>
      <c r="I998" s="193" t="s">
        <v>6395</v>
      </c>
      <c r="J998" s="170" t="s">
        <v>5379</v>
      </c>
      <c r="K998" s="159"/>
      <c r="L998" s="179" t="s">
        <v>6396</v>
      </c>
      <c r="M998" s="171" t="s">
        <v>6397</v>
      </c>
      <c r="N998" s="155" t="s">
        <v>3990</v>
      </c>
      <c r="O998" s="159"/>
      <c r="P998" s="168"/>
      <c r="Q998" s="192" t="s">
        <v>6398</v>
      </c>
      <c r="R998" s="177"/>
      <c r="S998" s="177"/>
      <c r="T998" s="177"/>
      <c r="U998" s="155" t="s">
        <v>696</v>
      </c>
      <c r="V998" s="155" t="b">
        <v>0</v>
      </c>
      <c r="W998" s="179" t="s">
        <v>6399</v>
      </c>
      <c r="X998" s="168"/>
      <c r="Y998" s="173">
        <v>20391</v>
      </c>
      <c r="Z998" s="162" t="s">
        <v>6400</v>
      </c>
      <c r="AA998" s="163" t="str">
        <f t="shared" si="14"/>
        <v>https://shopeefood.vn/bo-suu-tap/w1-raumamix</v>
      </c>
      <c r="AB998" s="163" t="str">
        <f t="shared" si="18"/>
        <v>https://shopeefood.shopee.vn/bo-suu-tap/w1-raumamix</v>
      </c>
    </row>
    <row r="999" spans="1:28" ht="90">
      <c r="A999" s="315" t="s">
        <v>4197</v>
      </c>
      <c r="B999" s="446"/>
      <c r="C999" s="296" t="s">
        <v>1236</v>
      </c>
      <c r="D999" s="373" t="s">
        <v>201</v>
      </c>
      <c r="E999" s="296" t="s">
        <v>372</v>
      </c>
      <c r="F999" s="298" t="s">
        <v>6401</v>
      </c>
      <c r="G999" s="337" t="str">
        <f t="shared" si="11"/>
        <v>[SJBP]_Phúc Long Coffee &amp; Tea_M2T1-Jun</v>
      </c>
      <c r="H999" s="319" t="s">
        <v>6402</v>
      </c>
      <c r="I999" s="183" t="s">
        <v>6403</v>
      </c>
      <c r="J999" s="184" t="s">
        <v>3782</v>
      </c>
      <c r="K999" s="162"/>
      <c r="L999" s="162"/>
      <c r="M999" s="162"/>
      <c r="N999" s="169"/>
      <c r="O999" s="183"/>
      <c r="P999" s="169"/>
      <c r="Q999" s="183"/>
      <c r="R999" s="177"/>
      <c r="S999" s="177"/>
      <c r="T999" s="177"/>
      <c r="U999" s="155"/>
      <c r="V999" s="155" t="b">
        <v>0</v>
      </c>
      <c r="W999" s="170" t="s">
        <v>6404</v>
      </c>
      <c r="X999" s="168"/>
      <c r="Y999" s="173">
        <v>20286</v>
      </c>
      <c r="Z999" s="162" t="s">
        <v>6405</v>
      </c>
      <c r="AA999" s="163" t="str">
        <f t="shared" si="14"/>
        <v>https://shopeefood.vn/bo-suu-tap/sj-phuclong-2t1</v>
      </c>
      <c r="AB999" s="163" t="str">
        <f t="shared" si="18"/>
        <v>https://shopeefood.shopee.vn/bo-suu-tap/sj-phuclong-2t1</v>
      </c>
    </row>
    <row r="1000" spans="1:28" ht="150">
      <c r="A1000" s="315" t="s">
        <v>4197</v>
      </c>
      <c r="B1000" s="446"/>
      <c r="C1000" s="296" t="s">
        <v>1236</v>
      </c>
      <c r="D1000" s="373" t="s">
        <v>201</v>
      </c>
      <c r="E1000" s="296" t="s">
        <v>372</v>
      </c>
      <c r="F1000" s="298" t="s">
        <v>6406</v>
      </c>
      <c r="G1000" s="337" t="str">
        <f t="shared" si="11"/>
        <v>[SJBP]_Phúc Long Coffee &amp; Tea_10k - Jun</v>
      </c>
      <c r="H1000" s="319" t="s">
        <v>6407</v>
      </c>
      <c r="I1000" s="183" t="s">
        <v>6408</v>
      </c>
      <c r="J1000" s="209" t="s">
        <v>3782</v>
      </c>
      <c r="K1000" s="162"/>
      <c r="L1000" s="162"/>
      <c r="M1000" s="162"/>
      <c r="N1000" s="169"/>
      <c r="O1000" s="183"/>
      <c r="P1000" s="169"/>
      <c r="Q1000" s="183"/>
      <c r="R1000" s="177"/>
      <c r="S1000" s="177"/>
      <c r="T1000" s="177"/>
      <c r="U1000" s="155"/>
      <c r="V1000" s="155" t="b">
        <v>0</v>
      </c>
      <c r="W1000" s="170" t="s">
        <v>6409</v>
      </c>
      <c r="X1000" s="168"/>
      <c r="Y1000" s="173">
        <v>20287</v>
      </c>
      <c r="Z1000" s="162" t="s">
        <v>6410</v>
      </c>
      <c r="AA1000" s="163" t="str">
        <f t="shared" si="14"/>
        <v>https://shopeefood.vn/bo-suu-tap/sj-phuclong-10</v>
      </c>
      <c r="AB1000" s="163" t="str">
        <f t="shared" si="18"/>
        <v>https://shopeefood.shopee.vn/bo-suu-tap/sj-phuclong-10</v>
      </c>
    </row>
    <row r="1001" spans="1:28" ht="90">
      <c r="A1001" s="315" t="s">
        <v>4197</v>
      </c>
      <c r="B1001" s="446"/>
      <c r="C1001" s="296" t="s">
        <v>1236</v>
      </c>
      <c r="D1001" s="373" t="s">
        <v>201</v>
      </c>
      <c r="E1001" s="296" t="s">
        <v>372</v>
      </c>
      <c r="F1001" s="298" t="s">
        <v>6411</v>
      </c>
      <c r="G1001" s="337" t="str">
        <f t="shared" si="11"/>
        <v>[SJBP]_Phúc Long Coffee &amp; Tea_Combo 119k_Jun</v>
      </c>
      <c r="H1001" s="319" t="s">
        <v>6412</v>
      </c>
      <c r="I1001" s="183" t="s">
        <v>6413</v>
      </c>
      <c r="J1001" s="209" t="s">
        <v>3782</v>
      </c>
      <c r="K1001" s="162"/>
      <c r="L1001" s="162"/>
      <c r="M1001" s="162"/>
      <c r="N1001" s="169"/>
      <c r="O1001" s="183"/>
      <c r="P1001" s="169"/>
      <c r="Q1001" s="183"/>
      <c r="R1001" s="177"/>
      <c r="S1001" s="177"/>
      <c r="T1001" s="177"/>
      <c r="U1001" s="155"/>
      <c r="V1001" s="155" t="b">
        <v>0</v>
      </c>
      <c r="W1001" s="170" t="s">
        <v>6414</v>
      </c>
      <c r="X1001" s="168"/>
      <c r="Y1001" s="173">
        <v>20288</v>
      </c>
      <c r="Z1001" s="162" t="s">
        <v>6415</v>
      </c>
      <c r="AA1001" s="163" t="str">
        <f t="shared" si="14"/>
        <v>https://shopeefood.vn/bo-suu-tap/sj-combo-phuclong</v>
      </c>
      <c r="AB1001" s="163" t="str">
        <f t="shared" si="18"/>
        <v>https://shopeefood.shopee.vn/bo-suu-tap/sj-combo-phuclong</v>
      </c>
    </row>
    <row r="1002" spans="1:28" ht="75">
      <c r="A1002" s="315" t="s">
        <v>4197</v>
      </c>
      <c r="B1002" s="446"/>
      <c r="C1002" s="296" t="s">
        <v>1236</v>
      </c>
      <c r="D1002" s="373" t="s">
        <v>201</v>
      </c>
      <c r="E1002" s="296" t="s">
        <v>372</v>
      </c>
      <c r="F1002" s="374" t="s">
        <v>174</v>
      </c>
      <c r="G1002" s="337" t="str">
        <f t="shared" si="11"/>
        <v>[SJBP]_Phúc Long Coffee &amp; Tea_BAU</v>
      </c>
      <c r="H1002" s="319" t="s">
        <v>6416</v>
      </c>
      <c r="I1002" s="183" t="s">
        <v>6417</v>
      </c>
      <c r="J1002" s="209" t="s">
        <v>3782</v>
      </c>
      <c r="K1002" s="162"/>
      <c r="L1002" s="162"/>
      <c r="M1002" s="162"/>
      <c r="N1002" s="169"/>
      <c r="O1002" s="183"/>
      <c r="P1002" s="169"/>
      <c r="Q1002" s="183"/>
      <c r="R1002" s="177"/>
      <c r="S1002" s="177"/>
      <c r="T1002" s="177"/>
      <c r="U1002" s="155"/>
      <c r="V1002" s="155" t="b">
        <v>0</v>
      </c>
      <c r="W1002" s="172" t="s">
        <v>4745</v>
      </c>
      <c r="X1002" s="168"/>
      <c r="Y1002" s="173">
        <v>20289</v>
      </c>
      <c r="Z1002" s="162" t="s">
        <v>6418</v>
      </c>
      <c r="AA1002" s="163" t="str">
        <f t="shared" si="14"/>
        <v>https://shopeefood.vn/bo-suu-tap/sj-deal-phuclong</v>
      </c>
      <c r="AB1002" s="163" t="str">
        <f t="shared" si="18"/>
        <v>https://shopeefood.shopee.vn/bo-suu-tap/sj-deal-phuclong</v>
      </c>
    </row>
    <row r="1003" spans="1:28" ht="90">
      <c r="A1003" s="315" t="s">
        <v>4197</v>
      </c>
      <c r="B1003" s="446"/>
      <c r="C1003" s="296" t="s">
        <v>1236</v>
      </c>
      <c r="D1003" s="373" t="s">
        <v>201</v>
      </c>
      <c r="E1003" s="296" t="s">
        <v>372</v>
      </c>
      <c r="F1003" s="298" t="s">
        <v>6419</v>
      </c>
      <c r="G1003" s="337" t="str">
        <f t="shared" si="11"/>
        <v>[SJBP]_Phúc Long Coffee &amp; Tea_M1T1-Jun</v>
      </c>
      <c r="H1003" s="319" t="s">
        <v>6420</v>
      </c>
      <c r="I1003" s="283">
        <v>45753</v>
      </c>
      <c r="J1003" s="209" t="s">
        <v>3782</v>
      </c>
      <c r="K1003" s="162"/>
      <c r="L1003" s="162"/>
      <c r="M1003" s="162"/>
      <c r="N1003" s="169"/>
      <c r="O1003" s="183"/>
      <c r="P1003" s="169"/>
      <c r="Q1003" s="183"/>
      <c r="R1003" s="177"/>
      <c r="S1003" s="177"/>
      <c r="T1003" s="177"/>
      <c r="U1003" s="155"/>
      <c r="V1003" s="155" t="b">
        <v>0</v>
      </c>
      <c r="W1003" s="170" t="s">
        <v>6421</v>
      </c>
      <c r="X1003" s="168"/>
      <c r="Y1003" s="173">
        <v>20290</v>
      </c>
      <c r="Z1003" s="162" t="s">
        <v>6422</v>
      </c>
      <c r="AA1003" s="163" t="str">
        <f t="shared" si="14"/>
        <v>https://shopeefood.vn/bo-suu-tap/sj-phuclong-1t1</v>
      </c>
      <c r="AB1003" s="163" t="str">
        <f t="shared" si="18"/>
        <v>https://shopeefood.shopee.vn/bo-suu-tap/sj-phuclong-1t1</v>
      </c>
    </row>
    <row r="1004" spans="1:28" ht="120">
      <c r="A1004" s="315" t="s">
        <v>4197</v>
      </c>
      <c r="B1004" s="446"/>
      <c r="C1004" s="296" t="s">
        <v>1236</v>
      </c>
      <c r="D1004" s="316" t="s">
        <v>209</v>
      </c>
      <c r="E1004" s="296" t="s">
        <v>372</v>
      </c>
      <c r="F1004" s="538">
        <v>5.6</v>
      </c>
      <c r="G1004" s="337" t="str">
        <f t="shared" si="11"/>
        <v>[VIP]_Phúc Long Coffee &amp; Tea_5.6</v>
      </c>
      <c r="H1004" s="319" t="s">
        <v>6423</v>
      </c>
      <c r="I1004" s="283">
        <v>45783</v>
      </c>
      <c r="J1004" s="209" t="s">
        <v>3782</v>
      </c>
      <c r="K1004" s="162"/>
      <c r="L1004" s="162"/>
      <c r="M1004" s="162"/>
      <c r="N1004" s="169"/>
      <c r="O1004" s="183"/>
      <c r="P1004" s="169"/>
      <c r="Q1004" s="183"/>
      <c r="R1004" s="177"/>
      <c r="S1004" s="177"/>
      <c r="T1004" s="177"/>
      <c r="U1004" s="155" t="s">
        <v>696</v>
      </c>
      <c r="V1004" s="155" t="b">
        <v>0</v>
      </c>
      <c r="W1004" s="170" t="s">
        <v>5331</v>
      </c>
      <c r="X1004" s="168"/>
      <c r="Y1004" s="173">
        <v>20392</v>
      </c>
      <c r="Z1004" s="162" t="s">
        <v>6424</v>
      </c>
      <c r="AA1004" s="163" t="str">
        <f t="shared" si="14"/>
        <v>https://shopeefood.vn/bo-suu-tap/v-phuclong-40</v>
      </c>
      <c r="AB1004" s="163" t="str">
        <f t="shared" si="18"/>
        <v>https://shopeefood.shopee.vn/bo-suu-tap/v-phuclong-40</v>
      </c>
    </row>
    <row r="1005" spans="1:28" ht="75">
      <c r="A1005" s="315" t="s">
        <v>4197</v>
      </c>
      <c r="B1005" s="152"/>
      <c r="C1005" s="152" t="s">
        <v>897</v>
      </c>
      <c r="D1005" s="373" t="s">
        <v>201</v>
      </c>
      <c r="E1005" s="180" t="s">
        <v>300</v>
      </c>
      <c r="F1005" s="155" t="s">
        <v>1267</v>
      </c>
      <c r="G1005" s="337" t="str">
        <f t="shared" si="11"/>
        <v>[SJBP]_Gà Rán Popeyes_BOGO</v>
      </c>
      <c r="H1005" s="469" t="s">
        <v>4929</v>
      </c>
      <c r="I1005" s="327" t="s">
        <v>6425</v>
      </c>
      <c r="J1005" s="252" t="s">
        <v>6426</v>
      </c>
      <c r="K1005" s="253" t="s">
        <v>1370</v>
      </c>
      <c r="L1005" s="253" t="s">
        <v>1371</v>
      </c>
      <c r="M1005" s="162"/>
      <c r="N1005" s="169"/>
      <c r="O1005" s="183"/>
      <c r="P1005" s="169"/>
      <c r="Q1005" s="183"/>
      <c r="R1005" s="177"/>
      <c r="S1005" s="177"/>
      <c r="T1005" s="177"/>
      <c r="U1005" s="155"/>
      <c r="V1005" s="155" t="b">
        <v>0</v>
      </c>
      <c r="W1005" s="179" t="s">
        <v>6427</v>
      </c>
      <c r="X1005" s="168"/>
      <c r="Y1005" s="173">
        <v>20356</v>
      </c>
      <c r="Z1005" s="162" t="s">
        <v>6428</v>
      </c>
      <c r="AA1005" s="163" t="str">
        <f t="shared" si="14"/>
        <v>https://shopeefood.vn/bo-suu-tap/sj-popeyes-spf</v>
      </c>
      <c r="AB1005" s="163" t="str">
        <f t="shared" si="18"/>
        <v>https://shopeefood.shopee.vn/bo-suu-tap/sj-popeyes-spf</v>
      </c>
    </row>
    <row r="1006" spans="1:28" ht="120">
      <c r="A1006" s="315" t="s">
        <v>4197</v>
      </c>
      <c r="B1006" s="152"/>
      <c r="C1006" s="152" t="s">
        <v>897</v>
      </c>
      <c r="D1006" s="373" t="s">
        <v>201</v>
      </c>
      <c r="E1006" s="180" t="s">
        <v>300</v>
      </c>
      <c r="F1006" s="155" t="s">
        <v>6429</v>
      </c>
      <c r="G1006" s="337" t="str">
        <f t="shared" si="11"/>
        <v>[SJBP]_Gà Rán Popeyes_79k</v>
      </c>
      <c r="H1006" s="176" t="s">
        <v>6430</v>
      </c>
      <c r="I1006" s="327" t="s">
        <v>6431</v>
      </c>
      <c r="J1006" s="252" t="s">
        <v>6432</v>
      </c>
      <c r="K1006" s="253" t="s">
        <v>1370</v>
      </c>
      <c r="L1006" s="253" t="s">
        <v>1371</v>
      </c>
      <c r="M1006" s="162"/>
      <c r="N1006" s="169"/>
      <c r="O1006" s="183"/>
      <c r="P1006" s="169"/>
      <c r="Q1006" s="183"/>
      <c r="R1006" s="177"/>
      <c r="S1006" s="177"/>
      <c r="T1006" s="177"/>
      <c r="U1006" s="155"/>
      <c r="V1006" s="155" t="b">
        <v>0</v>
      </c>
      <c r="W1006" s="179" t="s">
        <v>6433</v>
      </c>
      <c r="X1006" s="168"/>
      <c r="Y1006" s="173">
        <v>20357</v>
      </c>
      <c r="Z1006" s="162" t="s">
        <v>6434</v>
      </c>
      <c r="AA1006" s="163" t="str">
        <f t="shared" si="14"/>
        <v>https://shopeefood.vn/bo-suu-tap/sj-popeyes79</v>
      </c>
      <c r="AB1006" s="163" t="str">
        <f t="shared" si="18"/>
        <v>https://shopeefood.shopee.vn/bo-suu-tap/sj-popeyes79</v>
      </c>
    </row>
    <row r="1007" spans="1:28" ht="409.6">
      <c r="A1007" s="315" t="s">
        <v>4197</v>
      </c>
      <c r="B1007" s="152"/>
      <c r="C1007" s="152" t="s">
        <v>897</v>
      </c>
      <c r="D1007" s="373" t="s">
        <v>201</v>
      </c>
      <c r="E1007" s="180" t="s">
        <v>285</v>
      </c>
      <c r="F1007" s="155" t="s">
        <v>4487</v>
      </c>
      <c r="G1007" s="337" t="str">
        <f t="shared" si="11"/>
        <v>[SJBP]_Domino's Pizza_1K</v>
      </c>
      <c r="H1007" s="176" t="s">
        <v>4955</v>
      </c>
      <c r="I1007" s="183" t="s">
        <v>6435</v>
      </c>
      <c r="J1007" s="184" t="s">
        <v>942</v>
      </c>
      <c r="K1007" s="162"/>
      <c r="L1007" s="162"/>
      <c r="M1007" s="162"/>
      <c r="N1007" s="169"/>
      <c r="O1007" s="183"/>
      <c r="P1007" s="169"/>
      <c r="Q1007" s="183"/>
      <c r="R1007" s="177"/>
      <c r="S1007" s="177"/>
      <c r="T1007" s="176" t="s">
        <v>6435</v>
      </c>
      <c r="U1007" s="155"/>
      <c r="V1007" s="155" t="b">
        <v>0</v>
      </c>
      <c r="W1007" s="179" t="s">
        <v>4957</v>
      </c>
      <c r="X1007" s="168"/>
      <c r="Y1007" s="173">
        <v>20358</v>
      </c>
      <c r="Z1007" s="162" t="s">
        <v>6436</v>
      </c>
      <c r="AA1007" s="163" t="str">
        <f t="shared" si="14"/>
        <v>https://shopeefood.vn/bo-suu-tap/sj-pizza-dominos</v>
      </c>
      <c r="AB1007" s="163" t="str">
        <f t="shared" si="18"/>
        <v>https://shopeefood.shopee.vn/bo-suu-tap/sj-pizza-dominos</v>
      </c>
    </row>
    <row r="1008" spans="1:28" ht="225">
      <c r="A1008" s="315" t="s">
        <v>4197</v>
      </c>
      <c r="B1008" s="152"/>
      <c r="C1008" s="152" t="s">
        <v>897</v>
      </c>
      <c r="D1008" s="373" t="s">
        <v>201</v>
      </c>
      <c r="E1008" s="180" t="s">
        <v>285</v>
      </c>
      <c r="F1008" s="155" t="s">
        <v>174</v>
      </c>
      <c r="G1008" s="539" t="str">
        <f t="shared" si="11"/>
        <v>[SJBP]_Domino's Pizza_BAU</v>
      </c>
      <c r="H1008" s="176" t="s">
        <v>4959</v>
      </c>
      <c r="I1008" s="183" t="s">
        <v>6431</v>
      </c>
      <c r="J1008" s="184" t="s">
        <v>942</v>
      </c>
      <c r="K1008" s="162"/>
      <c r="L1008" s="162"/>
      <c r="M1008" s="162"/>
      <c r="N1008" s="169"/>
      <c r="O1008" s="183"/>
      <c r="P1008" s="169"/>
      <c r="Q1008" s="183"/>
      <c r="R1008" s="177"/>
      <c r="S1008" s="177"/>
      <c r="T1008" s="177"/>
      <c r="U1008" s="155"/>
      <c r="V1008" s="155" t="b">
        <v>0</v>
      </c>
      <c r="W1008" s="179" t="s">
        <v>6437</v>
      </c>
      <c r="X1008" s="168"/>
      <c r="Y1008" s="173">
        <v>20359</v>
      </c>
      <c r="Z1008" s="162" t="s">
        <v>6438</v>
      </c>
      <c r="AA1008" s="163" t="str">
        <f t="shared" si="14"/>
        <v>https://shopeefood.vn/bo-suu-tap/sj-pizza-dominos-99</v>
      </c>
      <c r="AB1008" s="163" t="str">
        <f t="shared" si="18"/>
        <v>https://shopeefood.shopee.vn/bo-suu-tap/sj-pizza-dominos-99</v>
      </c>
    </row>
    <row r="1009" spans="1:28" ht="60">
      <c r="A1009" s="315" t="s">
        <v>4197</v>
      </c>
      <c r="B1009" s="152"/>
      <c r="C1009" s="152" t="s">
        <v>897</v>
      </c>
      <c r="D1009" s="373" t="s">
        <v>201</v>
      </c>
      <c r="E1009" s="180" t="s">
        <v>376</v>
      </c>
      <c r="F1009" s="462" t="s">
        <v>5506</v>
      </c>
      <c r="G1009" s="337" t="str">
        <f t="shared" si="11"/>
        <v>[SJBP]_Pizza Hut_1Đ</v>
      </c>
      <c r="H1009" s="257" t="s">
        <v>5507</v>
      </c>
      <c r="I1009" s="328" t="s">
        <v>6439</v>
      </c>
      <c r="J1009" s="204" t="s">
        <v>908</v>
      </c>
      <c r="K1009" s="205" t="s">
        <v>909</v>
      </c>
      <c r="L1009" s="205" t="s">
        <v>909</v>
      </c>
      <c r="M1009" s="162"/>
      <c r="N1009" s="169"/>
      <c r="O1009" s="183"/>
      <c r="P1009" s="169"/>
      <c r="Q1009" s="183"/>
      <c r="R1009" s="177"/>
      <c r="S1009" s="177"/>
      <c r="T1009" s="177"/>
      <c r="U1009" s="155"/>
      <c r="V1009" s="155" t="b">
        <v>0</v>
      </c>
      <c r="W1009" s="155" t="s">
        <v>6440</v>
      </c>
      <c r="X1009" s="168"/>
      <c r="Y1009" s="173">
        <v>20360</v>
      </c>
      <c r="Z1009" s="162" t="s">
        <v>6441</v>
      </c>
      <c r="AA1009" s="163" t="str">
        <f t="shared" si="14"/>
        <v>https://shopeefood.vn/bo-suu-tap/sj-pizza-hut-1d</v>
      </c>
      <c r="AB1009" s="163" t="str">
        <f t="shared" si="18"/>
        <v>https://shopeefood.shopee.vn/bo-suu-tap/sj-pizza-hut-1d</v>
      </c>
    </row>
    <row r="1010" spans="1:28" ht="90">
      <c r="A1010" s="315" t="s">
        <v>4197</v>
      </c>
      <c r="B1010" s="152"/>
      <c r="C1010" s="152" t="s">
        <v>897</v>
      </c>
      <c r="D1010" s="373" t="s">
        <v>201</v>
      </c>
      <c r="E1010" s="180" t="s">
        <v>376</v>
      </c>
      <c r="F1010" s="462" t="s">
        <v>1378</v>
      </c>
      <c r="G1010" s="337" t="str">
        <f t="shared" si="11"/>
        <v>[SJBP]_Pizza Hut_1T1</v>
      </c>
      <c r="H1010" s="257" t="s">
        <v>6442</v>
      </c>
      <c r="I1010" s="328" t="s">
        <v>6443</v>
      </c>
      <c r="J1010" s="204" t="s">
        <v>908</v>
      </c>
      <c r="K1010" s="205" t="s">
        <v>909</v>
      </c>
      <c r="L1010" s="205" t="s">
        <v>909</v>
      </c>
      <c r="M1010" s="162"/>
      <c r="N1010" s="169"/>
      <c r="O1010" s="183"/>
      <c r="P1010" s="169"/>
      <c r="Q1010" s="478"/>
      <c r="R1010" s="416"/>
      <c r="S1010" s="416"/>
      <c r="T1010" s="177"/>
      <c r="U1010" s="155"/>
      <c r="V1010" s="155" t="b">
        <v>0</v>
      </c>
      <c r="W1010" s="168"/>
      <c r="X1010" s="168"/>
      <c r="Y1010" s="173">
        <v>20361</v>
      </c>
      <c r="Z1010" s="162" t="s">
        <v>6444</v>
      </c>
      <c r="AA1010" s="163" t="str">
        <f t="shared" si="14"/>
        <v>https://shopeefood.vn/bo-suu-tap/sj-pizza-hut-1t1</v>
      </c>
      <c r="AB1010" s="163" t="str">
        <f t="shared" si="18"/>
        <v>https://shopeefood.shopee.vn/bo-suu-tap/sj-pizza-hut-1t1</v>
      </c>
    </row>
    <row r="1011" spans="1:28" ht="45">
      <c r="A1011" s="315" t="s">
        <v>4197</v>
      </c>
      <c r="B1011" s="152"/>
      <c r="C1011" s="152" t="s">
        <v>897</v>
      </c>
      <c r="D1011" s="373" t="s">
        <v>201</v>
      </c>
      <c r="E1011" s="180" t="s">
        <v>348</v>
      </c>
      <c r="F1011" s="155" t="s">
        <v>6445</v>
      </c>
      <c r="G1011" s="337" t="str">
        <f t="shared" si="11"/>
        <v>[SJBP]_McDonald's_wc Fri</v>
      </c>
      <c r="H1011" s="259" t="s">
        <v>6446</v>
      </c>
      <c r="I1011" s="183" t="s">
        <v>6447</v>
      </c>
      <c r="J1011" s="463" t="s">
        <v>919</v>
      </c>
      <c r="K1011" s="162"/>
      <c r="L1011" s="162"/>
      <c r="M1011" s="162"/>
      <c r="N1011" s="169"/>
      <c r="O1011" s="183"/>
      <c r="P1011" s="531"/>
      <c r="Q1011" s="540" t="s">
        <v>6448</v>
      </c>
      <c r="R1011" s="540" t="s">
        <v>6448</v>
      </c>
      <c r="S1011" s="540" t="s">
        <v>6448</v>
      </c>
      <c r="T1011" s="541" t="s">
        <v>6448</v>
      </c>
      <c r="U1011" s="155"/>
      <c r="V1011" s="155" t="b">
        <v>0</v>
      </c>
      <c r="W1011" s="542" t="s">
        <v>6449</v>
      </c>
      <c r="X1011" s="168"/>
      <c r="Y1011" s="173">
        <v>20362</v>
      </c>
      <c r="Z1011" s="162" t="s">
        <v>6450</v>
      </c>
      <c r="AA1011" s="163" t="str">
        <f t="shared" si="14"/>
        <v>https://shopeefood.vn/bo-suu-tap/sj--mcdonalds-89</v>
      </c>
      <c r="AB1011" s="163" t="str">
        <f t="shared" si="18"/>
        <v>https://shopeefood.shopee.vn/bo-suu-tap/sj--mcdonalds-89</v>
      </c>
    </row>
    <row r="1012" spans="1:28" ht="75">
      <c r="A1012" s="315" t="s">
        <v>4197</v>
      </c>
      <c r="B1012" s="152"/>
      <c r="C1012" s="152" t="s">
        <v>897</v>
      </c>
      <c r="D1012" s="373" t="s">
        <v>201</v>
      </c>
      <c r="E1012" s="180" t="s">
        <v>348</v>
      </c>
      <c r="F1012" s="394" t="s">
        <v>174</v>
      </c>
      <c r="G1012" s="337" t="str">
        <f t="shared" si="11"/>
        <v>[SJBP]_McDonald's_BAU</v>
      </c>
      <c r="H1012" s="319" t="s">
        <v>6451</v>
      </c>
      <c r="I1012" s="319" t="s">
        <v>6452</v>
      </c>
      <c r="J1012" s="463" t="s">
        <v>919</v>
      </c>
      <c r="K1012" s="162"/>
      <c r="L1012" s="162"/>
      <c r="M1012" s="162"/>
      <c r="N1012" s="169"/>
      <c r="O1012" s="183"/>
      <c r="P1012" s="531"/>
      <c r="Q1012" s="183"/>
      <c r="R1012" s="177"/>
      <c r="S1012" s="177"/>
      <c r="T1012" s="186"/>
      <c r="U1012" s="155"/>
      <c r="V1012" s="155" t="b">
        <v>0</v>
      </c>
      <c r="W1012" s="179" t="s">
        <v>6453</v>
      </c>
      <c r="X1012" s="168"/>
      <c r="Y1012" s="173">
        <v>20292</v>
      </c>
      <c r="Z1012" s="162" t="s">
        <v>6454</v>
      </c>
      <c r="AA1012" s="163" t="str">
        <f t="shared" si="14"/>
        <v>https://shopeefood.vn/bo-suu-tap/sj-weekly-mcdonalds</v>
      </c>
      <c r="AB1012" s="163" t="str">
        <f t="shared" si="18"/>
        <v>https://shopeefood.shopee.vn/bo-suu-tap/sj-weekly-mcdonalds</v>
      </c>
    </row>
    <row r="1013" spans="1:28" ht="165">
      <c r="A1013" s="151" t="s">
        <v>4197</v>
      </c>
      <c r="B1013" s="152"/>
      <c r="C1013" s="152" t="s">
        <v>706</v>
      </c>
      <c r="D1013" s="462" t="s">
        <v>211</v>
      </c>
      <c r="E1013" s="243" t="s">
        <v>848</v>
      </c>
      <c r="F1013" s="155" t="s">
        <v>4197</v>
      </c>
      <c r="G1013" s="177" t="str">
        <f t="shared" si="11"/>
        <v>[Win 1]_Olong Châu_Jun</v>
      </c>
      <c r="H1013" s="176" t="s">
        <v>6455</v>
      </c>
      <c r="I1013" s="159" t="s">
        <v>6095</v>
      </c>
      <c r="J1013" s="170" t="s">
        <v>5438</v>
      </c>
      <c r="K1013" s="159"/>
      <c r="L1013" s="170" t="s">
        <v>6456</v>
      </c>
      <c r="M1013" s="171" t="s">
        <v>6457</v>
      </c>
      <c r="N1013" s="155" t="s">
        <v>3990</v>
      </c>
      <c r="O1013" s="159"/>
      <c r="P1013" s="543"/>
      <c r="Q1013" s="159" t="s">
        <v>6458</v>
      </c>
      <c r="R1013" s="177"/>
      <c r="S1013" s="177"/>
      <c r="T1013" s="186"/>
      <c r="U1013" s="155" t="s">
        <v>696</v>
      </c>
      <c r="V1013" s="155" t="b">
        <v>0</v>
      </c>
      <c r="W1013" s="179" t="s">
        <v>6459</v>
      </c>
      <c r="X1013" s="168"/>
      <c r="Y1013" s="173">
        <v>20522</v>
      </c>
      <c r="Z1013" s="162" t="s">
        <v>6460</v>
      </c>
      <c r="AA1013" s="163" t="str">
        <f t="shared" si="14"/>
        <v>https://shopeefood.vn/bo-suu-tap/w1-olong-chau-1t1</v>
      </c>
      <c r="AB1013" s="163" t="str">
        <f t="shared" si="18"/>
        <v>https://shopeefood.shopee.vn/bo-suu-tap/w1-olong-chau-1t1</v>
      </c>
    </row>
    <row r="1014" spans="1:28" ht="285">
      <c r="A1014" s="151" t="s">
        <v>4197</v>
      </c>
      <c r="B1014" s="152"/>
      <c r="C1014" s="152" t="s">
        <v>970</v>
      </c>
      <c r="D1014" s="152" t="s">
        <v>209</v>
      </c>
      <c r="E1014" s="180" t="s">
        <v>258</v>
      </c>
      <c r="F1014" s="155" t="s">
        <v>6461</v>
      </c>
      <c r="G1014" s="177" t="str">
        <f t="shared" si="11"/>
        <v>[VIP]_Cheese Coffee_12-13.6</v>
      </c>
      <c r="H1014" s="176" t="s">
        <v>6462</v>
      </c>
      <c r="I1014" s="183" t="s">
        <v>6463</v>
      </c>
      <c r="J1014" s="209" t="s">
        <v>6464</v>
      </c>
      <c r="K1014" s="162"/>
      <c r="L1014" s="162"/>
      <c r="M1014" s="162"/>
      <c r="N1014" s="169"/>
      <c r="O1014" s="183"/>
      <c r="P1014" s="531"/>
      <c r="Q1014" s="183" t="s">
        <v>6465</v>
      </c>
      <c r="R1014" s="177"/>
      <c r="S1014" s="177"/>
      <c r="T1014" s="186"/>
      <c r="U1014" s="155" t="s">
        <v>696</v>
      </c>
      <c r="V1014" s="155" t="b">
        <v>0</v>
      </c>
      <c r="W1014" s="179" t="s">
        <v>6466</v>
      </c>
      <c r="X1014" s="168"/>
      <c r="Y1014" s="173">
        <v>20486</v>
      </c>
      <c r="Z1014" s="162" t="s">
        <v>6467</v>
      </c>
      <c r="AA1014" s="163" t="str">
        <f t="shared" si="14"/>
        <v>https://shopeefood.vn/bo-suu-tap/v-cheese-1t1</v>
      </c>
      <c r="AB1014" s="163" t="str">
        <f t="shared" si="18"/>
        <v>https://shopeefood.shopee.vn/bo-suu-tap/v-cheese-1t1</v>
      </c>
    </row>
    <row r="1015" spans="1:28" ht="285">
      <c r="A1015" s="151" t="s">
        <v>4197</v>
      </c>
      <c r="B1015" s="152"/>
      <c r="C1015" s="152" t="s">
        <v>970</v>
      </c>
      <c r="D1015" s="152" t="s">
        <v>209</v>
      </c>
      <c r="E1015" s="180" t="s">
        <v>258</v>
      </c>
      <c r="F1015" s="155" t="s">
        <v>6468</v>
      </c>
      <c r="G1015" s="177" t="str">
        <f t="shared" si="11"/>
        <v>[VIP]_Cheese Coffee_26-27.6</v>
      </c>
      <c r="H1015" s="176" t="s">
        <v>6469</v>
      </c>
      <c r="I1015" s="183" t="s">
        <v>6470</v>
      </c>
      <c r="J1015" s="209" t="s">
        <v>6464</v>
      </c>
      <c r="K1015" s="162"/>
      <c r="L1015" s="162"/>
      <c r="M1015" s="162"/>
      <c r="N1015" s="169"/>
      <c r="O1015" s="183"/>
      <c r="P1015" s="531"/>
      <c r="Q1015" s="183" t="s">
        <v>6471</v>
      </c>
      <c r="R1015" s="177"/>
      <c r="S1015" s="177"/>
      <c r="T1015" s="186"/>
      <c r="U1015" s="155" t="s">
        <v>696</v>
      </c>
      <c r="V1015" s="155" t="b">
        <v>0</v>
      </c>
      <c r="W1015" s="179" t="s">
        <v>6472</v>
      </c>
      <c r="X1015" s="168"/>
      <c r="Y1015" s="173">
        <v>20558</v>
      </c>
      <c r="Z1015" s="162" t="s">
        <v>6473</v>
      </c>
      <c r="AA1015" s="163" t="str">
        <f t="shared" si="14"/>
        <v>https://shopeefood.vn/bo-suu-tap/v-bogo-cheese</v>
      </c>
      <c r="AB1015" s="163" t="str">
        <f t="shared" si="18"/>
        <v>https://shopeefood.shopee.vn/bo-suu-tap/v-bogo-cheese</v>
      </c>
    </row>
    <row r="1016" spans="1:28" ht="165">
      <c r="A1016" s="151" t="s">
        <v>4197</v>
      </c>
      <c r="B1016" s="152"/>
      <c r="C1016" s="152" t="s">
        <v>970</v>
      </c>
      <c r="D1016" s="152" t="s">
        <v>201</v>
      </c>
      <c r="E1016" s="180" t="s">
        <v>390</v>
      </c>
      <c r="F1016" s="155" t="s">
        <v>991</v>
      </c>
      <c r="G1016" s="177" t="str">
        <f t="shared" si="11"/>
        <v>[SJBP]_Starbucks Coffee_WC Mon</v>
      </c>
      <c r="H1016" s="319" t="s">
        <v>6474</v>
      </c>
      <c r="I1016" s="183" t="s">
        <v>6475</v>
      </c>
      <c r="J1016" s="209" t="s">
        <v>974</v>
      </c>
      <c r="K1016" s="162"/>
      <c r="L1016" s="162"/>
      <c r="M1016" s="162"/>
      <c r="N1016" s="169"/>
      <c r="O1016" s="183"/>
      <c r="P1016" s="531"/>
      <c r="Q1016" s="183" t="s">
        <v>6476</v>
      </c>
      <c r="R1016" s="183" t="s">
        <v>6476</v>
      </c>
      <c r="S1016" s="183" t="s">
        <v>6476</v>
      </c>
      <c r="T1016" s="321" t="s">
        <v>6476</v>
      </c>
      <c r="U1016" s="155"/>
      <c r="V1016" s="155" t="b">
        <v>0</v>
      </c>
      <c r="W1016" s="179" t="s">
        <v>6477</v>
      </c>
      <c r="X1016" s="168"/>
      <c r="Y1016" s="173">
        <v>20363</v>
      </c>
      <c r="Z1016" s="162" t="s">
        <v>6478</v>
      </c>
      <c r="AA1016" s="163" t="str">
        <f t="shared" si="14"/>
        <v>https://shopeefood.vn/bo-suu-tap/sj-starbucks-mon</v>
      </c>
      <c r="AB1016" s="163" t="str">
        <f t="shared" si="18"/>
        <v>https://shopeefood.shopee.vn/bo-suu-tap/sj-starbucks-mon</v>
      </c>
    </row>
    <row r="1017" spans="1:28" ht="105">
      <c r="A1017" s="151" t="s">
        <v>4197</v>
      </c>
      <c r="B1017" s="152"/>
      <c r="C1017" s="152" t="s">
        <v>970</v>
      </c>
      <c r="D1017" s="152" t="s">
        <v>201</v>
      </c>
      <c r="E1017" s="180" t="s">
        <v>390</v>
      </c>
      <c r="F1017" s="155" t="s">
        <v>997</v>
      </c>
      <c r="G1017" s="177" t="str">
        <f t="shared" si="11"/>
        <v>[SJBP]_Starbucks Coffee_WC Fri</v>
      </c>
      <c r="H1017" s="319" t="s">
        <v>6479</v>
      </c>
      <c r="I1017" s="183" t="s">
        <v>6480</v>
      </c>
      <c r="J1017" s="209" t="s">
        <v>974</v>
      </c>
      <c r="K1017" s="162"/>
      <c r="L1017" s="162"/>
      <c r="M1017" s="162"/>
      <c r="N1017" s="169"/>
      <c r="O1017" s="183"/>
      <c r="P1017" s="531"/>
      <c r="Q1017" s="183" t="s">
        <v>6481</v>
      </c>
      <c r="R1017" s="176" t="s">
        <v>6481</v>
      </c>
      <c r="S1017" s="176" t="s">
        <v>6482</v>
      </c>
      <c r="T1017" s="174" t="s">
        <v>6482</v>
      </c>
      <c r="U1017" s="155"/>
      <c r="V1017" s="155" t="b">
        <v>0</v>
      </c>
      <c r="W1017" s="179" t="s">
        <v>6483</v>
      </c>
      <c r="X1017" s="168"/>
      <c r="Y1017" s="173">
        <v>20364</v>
      </c>
      <c r="Z1017" s="162" t="s">
        <v>6484</v>
      </c>
      <c r="AA1017" s="163" t="str">
        <f t="shared" si="14"/>
        <v>https://shopeefood.vn/bo-suu-tap/sj-starbucks-fri</v>
      </c>
      <c r="AB1017" s="163" t="str">
        <f t="shared" si="18"/>
        <v>https://shopeefood.shopee.vn/bo-suu-tap/sj-starbucks-fri</v>
      </c>
    </row>
    <row r="1018" spans="1:28" ht="135">
      <c r="A1018" s="151" t="s">
        <v>4197</v>
      </c>
      <c r="B1018" s="152"/>
      <c r="C1018" s="152" t="s">
        <v>970</v>
      </c>
      <c r="D1018" s="152" t="s">
        <v>201</v>
      </c>
      <c r="E1018" s="180" t="s">
        <v>403</v>
      </c>
      <c r="F1018" s="155" t="s">
        <v>185</v>
      </c>
      <c r="G1018" s="177" t="str">
        <f t="shared" si="11"/>
        <v>[SJBP]_The Coffee House_WC</v>
      </c>
      <c r="H1018" s="176" t="s">
        <v>5161</v>
      </c>
      <c r="I1018" s="183" t="s">
        <v>6485</v>
      </c>
      <c r="J1018" s="209" t="s">
        <v>1669</v>
      </c>
      <c r="K1018" s="162"/>
      <c r="L1018" s="162"/>
      <c r="M1018" s="162"/>
      <c r="N1018" s="169"/>
      <c r="O1018" s="183"/>
      <c r="P1018" s="531"/>
      <c r="Q1018" s="183" t="s">
        <v>6486</v>
      </c>
      <c r="R1018" s="183" t="s">
        <v>6486</v>
      </c>
      <c r="S1018" s="177"/>
      <c r="T1018" s="321" t="s">
        <v>6486</v>
      </c>
      <c r="U1018" s="155"/>
      <c r="V1018" s="155" t="b">
        <v>0</v>
      </c>
      <c r="W1018" s="365" t="s">
        <v>6487</v>
      </c>
      <c r="X1018" s="168"/>
      <c r="Y1018" s="173">
        <v>20365</v>
      </c>
      <c r="Z1018" s="162" t="s">
        <v>6488</v>
      </c>
      <c r="AA1018" s="163" t="str">
        <f t="shared" si="14"/>
        <v>https://shopeefood.vn/bo-suu-tap/sj-tch-freeship</v>
      </c>
      <c r="AB1018" s="163" t="str">
        <f t="shared" si="18"/>
        <v>https://shopeefood.shopee.vn/bo-suu-tap/sj-tch-freeship</v>
      </c>
    </row>
    <row r="1019" spans="1:28" ht="356">
      <c r="A1019" s="151" t="s">
        <v>4197</v>
      </c>
      <c r="B1019" s="152"/>
      <c r="C1019" s="152" t="s">
        <v>970</v>
      </c>
      <c r="D1019" s="152" t="s">
        <v>205</v>
      </c>
      <c r="E1019" s="180" t="s">
        <v>258</v>
      </c>
      <c r="F1019" s="429" t="s">
        <v>6489</v>
      </c>
      <c r="G1019" s="177" t="str">
        <f t="shared" si="11"/>
        <v>[JBP]_Cheese Coffee_6.6</v>
      </c>
      <c r="H1019" s="176" t="s">
        <v>6490</v>
      </c>
      <c r="I1019" s="283">
        <v>45814</v>
      </c>
      <c r="J1019" s="209" t="s">
        <v>6464</v>
      </c>
      <c r="K1019" s="162"/>
      <c r="L1019" s="162"/>
      <c r="M1019" s="162"/>
      <c r="N1019" s="169"/>
      <c r="O1019" s="183"/>
      <c r="P1019" s="531"/>
      <c r="Q1019" s="183"/>
      <c r="R1019" s="177"/>
      <c r="S1019" s="177"/>
      <c r="T1019" s="186"/>
      <c r="U1019" s="155"/>
      <c r="V1019" s="155" t="b">
        <v>0</v>
      </c>
      <c r="W1019" s="170" t="s">
        <v>6491</v>
      </c>
      <c r="X1019" s="168"/>
      <c r="Y1019" s="173">
        <v>20366</v>
      </c>
      <c r="Z1019" s="162" t="s">
        <v>6492</v>
      </c>
      <c r="AA1019" s="163" t="str">
        <f t="shared" si="14"/>
        <v>https://shopeefood.vn/bo-suu-tap/jb-cheese-1t1</v>
      </c>
      <c r="AB1019" s="163" t="str">
        <f t="shared" si="18"/>
        <v>https://shopeefood.shopee.vn/bo-suu-tap/jb-cheese-1t1</v>
      </c>
    </row>
    <row r="1020" spans="1:28" ht="180">
      <c r="A1020" s="151" t="s">
        <v>4197</v>
      </c>
      <c r="B1020" s="152"/>
      <c r="C1020" s="152" t="s">
        <v>970</v>
      </c>
      <c r="D1020" s="152" t="s">
        <v>205</v>
      </c>
      <c r="E1020" s="180" t="s">
        <v>323</v>
      </c>
      <c r="F1020" s="155" t="s">
        <v>6493</v>
      </c>
      <c r="G1020" s="177" t="str">
        <f t="shared" si="11"/>
        <v>[JBP]_KATINAT Coffee &amp; Tea House_6.6 BOGO</v>
      </c>
      <c r="H1020" s="176" t="s">
        <v>6494</v>
      </c>
      <c r="I1020" s="283">
        <v>45814</v>
      </c>
      <c r="J1020" s="209" t="s">
        <v>1323</v>
      </c>
      <c r="K1020" s="162"/>
      <c r="L1020" s="162"/>
      <c r="M1020" s="162"/>
      <c r="N1020" s="169"/>
      <c r="O1020" s="183"/>
      <c r="P1020" s="531"/>
      <c r="Q1020" s="183"/>
      <c r="R1020" s="177"/>
      <c r="S1020" s="177"/>
      <c r="T1020" s="186"/>
      <c r="U1020" s="155"/>
      <c r="V1020" s="155" t="b">
        <v>0</v>
      </c>
      <c r="W1020" s="170" t="s">
        <v>5622</v>
      </c>
      <c r="X1020" s="168"/>
      <c r="Y1020" s="173">
        <v>20367</v>
      </c>
      <c r="Z1020" s="162" t="s">
        <v>6495</v>
      </c>
      <c r="AA1020" s="163" t="str">
        <f t="shared" si="14"/>
        <v>https://shopeefood.vn/bo-suu-tap/jb-katinat-1t1</v>
      </c>
      <c r="AB1020" s="163" t="str">
        <f t="shared" si="18"/>
        <v>https://shopeefood.shopee.vn/bo-suu-tap/jb-katinat-1t1</v>
      </c>
    </row>
    <row r="1021" spans="1:28" ht="225">
      <c r="A1021" s="151" t="s">
        <v>4197</v>
      </c>
      <c r="B1021" s="152"/>
      <c r="C1021" s="152" t="s">
        <v>970</v>
      </c>
      <c r="D1021" s="152" t="s">
        <v>205</v>
      </c>
      <c r="E1021" s="180" t="s">
        <v>323</v>
      </c>
      <c r="F1021" s="155" t="s">
        <v>6496</v>
      </c>
      <c r="G1021" s="177" t="str">
        <f t="shared" si="11"/>
        <v>[JBP]_KATINAT Coffee &amp; Tea House_B2G1</v>
      </c>
      <c r="H1021" s="494" t="s">
        <v>6497</v>
      </c>
      <c r="I1021" s="183" t="s">
        <v>6498</v>
      </c>
      <c r="J1021" s="209" t="s">
        <v>1323</v>
      </c>
      <c r="K1021" s="162"/>
      <c r="L1021" s="162"/>
      <c r="M1021" s="162"/>
      <c r="N1021" s="169"/>
      <c r="O1021" s="183"/>
      <c r="P1021" s="531"/>
      <c r="Q1021" s="183" t="s">
        <v>6499</v>
      </c>
      <c r="R1021" s="183" t="s">
        <v>6499</v>
      </c>
      <c r="S1021" s="183" t="s">
        <v>6499</v>
      </c>
      <c r="T1021" s="321" t="s">
        <v>6500</v>
      </c>
      <c r="U1021" s="155"/>
      <c r="V1021" s="155" t="b">
        <v>0</v>
      </c>
      <c r="W1021" s="179" t="s">
        <v>6501</v>
      </c>
      <c r="X1021" s="168"/>
      <c r="Y1021" s="173">
        <v>20370</v>
      </c>
      <c r="Z1021" s="162" t="s">
        <v>6502</v>
      </c>
      <c r="AA1021" s="163" t="str">
        <f t="shared" si="14"/>
        <v>https://shopeefood.vn/bo-suu-tap/jb-katinat-cf-2t1</v>
      </c>
      <c r="AB1021" s="163" t="str">
        <f t="shared" si="18"/>
        <v>https://shopeefood.shopee.vn/bo-suu-tap/jb-katinat-cf-2t1</v>
      </c>
    </row>
    <row r="1022" spans="1:28" ht="225">
      <c r="A1022" s="151" t="s">
        <v>4197</v>
      </c>
      <c r="B1022" s="152"/>
      <c r="C1022" s="152" t="s">
        <v>970</v>
      </c>
      <c r="D1022" s="152" t="s">
        <v>205</v>
      </c>
      <c r="E1022" s="180" t="s">
        <v>323</v>
      </c>
      <c r="F1022" s="155" t="s">
        <v>5624</v>
      </c>
      <c r="G1022" s="177" t="str">
        <f t="shared" si="11"/>
        <v>[JBP]_KATINAT Coffee &amp; Tea House_Ads 1K</v>
      </c>
      <c r="H1022" s="176" t="s">
        <v>6503</v>
      </c>
      <c r="I1022" s="183" t="s">
        <v>6504</v>
      </c>
      <c r="J1022" s="209" t="s">
        <v>1323</v>
      </c>
      <c r="K1022" s="162"/>
      <c r="L1022" s="162"/>
      <c r="M1022" s="162"/>
      <c r="N1022" s="169"/>
      <c r="O1022" s="183"/>
      <c r="P1022" s="531"/>
      <c r="Q1022" s="183" t="s">
        <v>6505</v>
      </c>
      <c r="R1022" s="183" t="s">
        <v>6505</v>
      </c>
      <c r="S1022" s="183" t="s">
        <v>6505</v>
      </c>
      <c r="T1022" s="321" t="s">
        <v>6505</v>
      </c>
      <c r="U1022" s="155"/>
      <c r="V1022" s="155" t="b">
        <v>0</v>
      </c>
      <c r="W1022" s="179" t="s">
        <v>6506</v>
      </c>
      <c r="X1022" s="168"/>
      <c r="Y1022" s="173">
        <v>20371</v>
      </c>
      <c r="Z1022" s="162" t="s">
        <v>6507</v>
      </c>
      <c r="AA1022" s="163" t="str">
        <f t="shared" si="14"/>
        <v>https://shopeefood.vn/bo-suu-tap/jb-katinat-cf-1k</v>
      </c>
      <c r="AB1022" s="163" t="str">
        <f t="shared" si="18"/>
        <v>https://shopeefood.shopee.vn/bo-suu-tap/jb-katinat-cf-1k</v>
      </c>
    </row>
    <row r="1023" spans="1:28" ht="225">
      <c r="A1023" s="151" t="s">
        <v>4197</v>
      </c>
      <c r="B1023" s="152"/>
      <c r="C1023" s="152" t="s">
        <v>970</v>
      </c>
      <c r="D1023" s="152" t="s">
        <v>205</v>
      </c>
      <c r="E1023" s="180" t="s">
        <v>323</v>
      </c>
      <c r="F1023" s="155" t="s">
        <v>6508</v>
      </c>
      <c r="G1023" s="177" t="str">
        <f t="shared" si="11"/>
        <v>[JBP]_KATINAT Coffee &amp; Tea House_bơ dừa BAU</v>
      </c>
      <c r="H1023" s="494" t="s">
        <v>6509</v>
      </c>
      <c r="I1023" s="183" t="s">
        <v>6510</v>
      </c>
      <c r="J1023" s="209" t="s">
        <v>1323</v>
      </c>
      <c r="K1023" s="162"/>
      <c r="L1023" s="162"/>
      <c r="M1023" s="162"/>
      <c r="N1023" s="169"/>
      <c r="O1023" s="183"/>
      <c r="P1023" s="531"/>
      <c r="Q1023" s="183" t="s">
        <v>6511</v>
      </c>
      <c r="R1023" s="183" t="s">
        <v>6511</v>
      </c>
      <c r="S1023" s="183" t="s">
        <v>6511</v>
      </c>
      <c r="T1023" s="321" t="s">
        <v>6511</v>
      </c>
      <c r="U1023" s="155"/>
      <c r="V1023" s="155" t="b">
        <v>0</v>
      </c>
      <c r="W1023" s="179" t="s">
        <v>6512</v>
      </c>
      <c r="X1023" s="168"/>
      <c r="Y1023" s="173">
        <v>20372</v>
      </c>
      <c r="Z1023" s="162" t="s">
        <v>6513</v>
      </c>
      <c r="AA1023" s="163" t="str">
        <f t="shared" si="14"/>
        <v>https://shopeefood.vn/bo-suu-tap/jb-katinat-upsize</v>
      </c>
      <c r="AB1023" s="163" t="str">
        <f t="shared" si="18"/>
        <v>https://shopeefood.shopee.vn/bo-suu-tap/jb-katinat-upsize</v>
      </c>
    </row>
    <row r="1024" spans="1:28" ht="90">
      <c r="A1024" s="151" t="s">
        <v>4197</v>
      </c>
      <c r="B1024" s="152"/>
      <c r="C1024" s="152" t="s">
        <v>970</v>
      </c>
      <c r="D1024" s="152" t="s">
        <v>205</v>
      </c>
      <c r="E1024" s="180" t="s">
        <v>5650</v>
      </c>
      <c r="F1024" s="155" t="s">
        <v>5651</v>
      </c>
      <c r="G1024" s="177" t="str">
        <f t="shared" si="11"/>
        <v>[JBP]_Bread cate_BAU 30k</v>
      </c>
      <c r="H1024" s="176" t="s">
        <v>6514</v>
      </c>
      <c r="I1024" s="183" t="s">
        <v>6515</v>
      </c>
      <c r="J1024" s="184" t="s">
        <v>5654</v>
      </c>
      <c r="K1024" s="162"/>
      <c r="L1024" s="162"/>
      <c r="M1024" s="162"/>
      <c r="N1024" s="169"/>
      <c r="O1024" s="183"/>
      <c r="P1024" s="531"/>
      <c r="Q1024" s="183"/>
      <c r="R1024" s="177"/>
      <c r="S1024" s="177"/>
      <c r="T1024" s="186"/>
      <c r="U1024" s="155"/>
      <c r="V1024" s="155" t="b">
        <v>0</v>
      </c>
      <c r="W1024" s="179" t="s">
        <v>6516</v>
      </c>
      <c r="X1024" s="168"/>
      <c r="Y1024" s="173">
        <v>20373</v>
      </c>
      <c r="Z1024" s="162" t="s">
        <v>6517</v>
      </c>
      <c r="AA1024" s="163" t="str">
        <f t="shared" si="14"/>
        <v>https://shopeefood.vn/bo-suu-tap/jb-bua-sang-30</v>
      </c>
      <c r="AB1024" s="163" t="str">
        <f t="shared" si="18"/>
        <v>https://shopeefood.shopee.vn/bo-suu-tap/jb-bua-sang-30</v>
      </c>
    </row>
    <row r="1025" spans="1:28" ht="210">
      <c r="A1025" s="151" t="s">
        <v>4197</v>
      </c>
      <c r="B1025" s="152"/>
      <c r="C1025" s="152" t="s">
        <v>685</v>
      </c>
      <c r="D1025" s="462" t="s">
        <v>225</v>
      </c>
      <c r="E1025" s="181" t="s">
        <v>1201</v>
      </c>
      <c r="F1025" s="166" t="s">
        <v>4197</v>
      </c>
      <c r="G1025" s="230" t="str">
        <f t="shared" si="11"/>
        <v>[PNS]_Pepsi Baseline_Jun</v>
      </c>
      <c r="H1025" s="222" t="s">
        <v>6518</v>
      </c>
      <c r="I1025" s="167" t="s">
        <v>6519</v>
      </c>
      <c r="J1025" s="169"/>
      <c r="K1025" s="209" t="s">
        <v>6520</v>
      </c>
      <c r="L1025" s="162"/>
      <c r="M1025" s="162"/>
      <c r="N1025" s="169"/>
      <c r="O1025" s="183"/>
      <c r="P1025" s="531"/>
      <c r="Q1025" s="196" t="s">
        <v>703</v>
      </c>
      <c r="R1025" s="196" t="s">
        <v>703</v>
      </c>
      <c r="S1025" s="196" t="s">
        <v>703</v>
      </c>
      <c r="T1025" s="544" t="s">
        <v>703</v>
      </c>
      <c r="U1025" s="155"/>
      <c r="V1025" s="155" t="b">
        <v>0</v>
      </c>
      <c r="W1025" s="179" t="s">
        <v>6521</v>
      </c>
      <c r="X1025" s="168"/>
      <c r="Y1025" s="173">
        <v>20410</v>
      </c>
      <c r="Z1025" s="162" t="s">
        <v>6522</v>
      </c>
      <c r="AA1025" s="163" t="str">
        <f t="shared" si="14"/>
        <v>https://shopeefood.vn/bo-suu-tap/Jun-AnThaGa-pepsi-deal-da-thay-dinh</v>
      </c>
      <c r="AB1025" s="163" t="str">
        <f t="shared" si="18"/>
        <v>https://shopeefood.shopee.vn/bo-suu-tap/Jun-AnThaGa-pepsi-deal-da-thay-dinh</v>
      </c>
    </row>
    <row r="1026" spans="1:28" ht="210">
      <c r="A1026" s="151" t="s">
        <v>4197</v>
      </c>
      <c r="B1026" s="152"/>
      <c r="C1026" s="152" t="s">
        <v>685</v>
      </c>
      <c r="D1026" s="462" t="s">
        <v>225</v>
      </c>
      <c r="E1026" s="167" t="s">
        <v>6523</v>
      </c>
      <c r="F1026" s="166" t="s">
        <v>4197</v>
      </c>
      <c r="G1026" s="230" t="str">
        <f t="shared" si="11"/>
        <v>[PNS]_Pepsi FF32_Jun</v>
      </c>
      <c r="H1026" s="175" t="s">
        <v>6524</v>
      </c>
      <c r="I1026" s="167" t="s">
        <v>6525</v>
      </c>
      <c r="J1026" s="169"/>
      <c r="K1026" s="209" t="s">
        <v>6526</v>
      </c>
      <c r="L1026" s="162"/>
      <c r="M1026" s="162"/>
      <c r="N1026" s="169"/>
      <c r="O1026" s="183"/>
      <c r="P1026" s="531"/>
      <c r="Q1026" s="196" t="s">
        <v>703</v>
      </c>
      <c r="R1026" s="196" t="s">
        <v>703</v>
      </c>
      <c r="S1026" s="196" t="s">
        <v>703</v>
      </c>
      <c r="T1026" s="544" t="s">
        <v>703</v>
      </c>
      <c r="U1026" s="155"/>
      <c r="V1026" s="155" t="b">
        <v>0</v>
      </c>
      <c r="W1026" s="179" t="s">
        <v>6527</v>
      </c>
      <c r="X1026" s="168"/>
      <c r="Y1026" s="173">
        <v>20496</v>
      </c>
      <c r="Z1026" s="162" t="s">
        <v>6528</v>
      </c>
      <c r="AA1026" s="163" t="str">
        <f t="shared" si="14"/>
        <v>https://shopeefood.vn/bo-suu-tap/Deal25K-pepsi-deal-da-thay-dinh</v>
      </c>
      <c r="AB1026" s="163" t="str">
        <f t="shared" si="18"/>
        <v>https://shopeefood.shopee.vn/bo-suu-tap/Deal25K-pepsi-deal-da-thay-dinh</v>
      </c>
    </row>
    <row r="1027" spans="1:28" ht="195">
      <c r="A1027" s="151" t="s">
        <v>4197</v>
      </c>
      <c r="B1027" s="152"/>
      <c r="C1027" s="152" t="s">
        <v>706</v>
      </c>
      <c r="D1027" s="462" t="s">
        <v>217</v>
      </c>
      <c r="E1027" s="176" t="s">
        <v>275</v>
      </c>
      <c r="F1027" s="176" t="s">
        <v>4197</v>
      </c>
      <c r="G1027" s="177" t="str">
        <f t="shared" si="11"/>
        <v>[Win 4]_Cơm Thố Anh Nguyễn_Jun</v>
      </c>
      <c r="H1027" s="247" t="s">
        <v>6529</v>
      </c>
      <c r="I1027" s="193" t="s">
        <v>6530</v>
      </c>
      <c r="J1027" s="170" t="s">
        <v>1284</v>
      </c>
      <c r="K1027" s="159"/>
      <c r="L1027" s="157"/>
      <c r="M1027" s="193"/>
      <c r="N1027" s="177"/>
      <c r="O1027" s="409" t="s">
        <v>6531</v>
      </c>
      <c r="P1027" s="545"/>
      <c r="Q1027" s="193" t="s">
        <v>6532</v>
      </c>
      <c r="R1027" s="177" t="s">
        <v>6533</v>
      </c>
      <c r="S1027" s="177"/>
      <c r="T1027" s="186" t="s">
        <v>6534</v>
      </c>
      <c r="U1027" s="155" t="s">
        <v>696</v>
      </c>
      <c r="V1027" s="155" t="b">
        <v>0</v>
      </c>
      <c r="W1027" s="179" t="s">
        <v>6535</v>
      </c>
      <c r="X1027" s="168"/>
      <c r="Y1027" s="173">
        <v>20303</v>
      </c>
      <c r="Z1027" s="162" t="s">
        <v>6536</v>
      </c>
      <c r="AA1027" s="163" t="str">
        <f t="shared" si="14"/>
        <v>https://shopeefood.vn/bo-suu-tap/w4-com-anh-nguyen</v>
      </c>
      <c r="AB1027" s="163" t="str">
        <f t="shared" si="18"/>
        <v>https://shopeefood.shopee.vn/bo-suu-tap/w4-com-anh-nguyen</v>
      </c>
    </row>
    <row r="1028" spans="1:28" ht="165">
      <c r="A1028" s="151" t="s">
        <v>4197</v>
      </c>
      <c r="B1028" s="152"/>
      <c r="C1028" s="152" t="s">
        <v>706</v>
      </c>
      <c r="D1028" s="462" t="s">
        <v>211</v>
      </c>
      <c r="E1028" s="176" t="s">
        <v>275</v>
      </c>
      <c r="F1028" s="176" t="s">
        <v>4197</v>
      </c>
      <c r="G1028" s="177" t="str">
        <f t="shared" si="11"/>
        <v>[Win 1]_Cơm Thố Anh Nguyễn_Jun</v>
      </c>
      <c r="H1028" s="247" t="s">
        <v>6537</v>
      </c>
      <c r="I1028" s="193" t="s">
        <v>6538</v>
      </c>
      <c r="J1028" s="170" t="s">
        <v>1284</v>
      </c>
      <c r="K1028" s="159"/>
      <c r="L1028" s="157" t="s">
        <v>3856</v>
      </c>
      <c r="M1028" s="193" t="s">
        <v>6539</v>
      </c>
      <c r="N1028" s="176" t="s">
        <v>6540</v>
      </c>
      <c r="O1028" s="176" t="s">
        <v>6541</v>
      </c>
      <c r="P1028" s="545"/>
      <c r="Q1028" s="193"/>
      <c r="R1028" s="176" t="s">
        <v>6542</v>
      </c>
      <c r="S1028" s="177"/>
      <c r="T1028" s="186"/>
      <c r="U1028" s="155" t="s">
        <v>696</v>
      </c>
      <c r="V1028" s="155" t="b">
        <v>0</v>
      </c>
      <c r="W1028" s="179" t="s">
        <v>6543</v>
      </c>
      <c r="X1028" s="168"/>
      <c r="Y1028" s="173">
        <v>20421</v>
      </c>
      <c r="Z1028" s="162" t="s">
        <v>6544</v>
      </c>
      <c r="AA1028" s="163" t="str">
        <f t="shared" si="14"/>
        <v>https://shopeefood.vn/bo-suu-tap/w1-anh-nguyen</v>
      </c>
      <c r="AB1028" s="163" t="str">
        <f t="shared" si="18"/>
        <v>https://shopeefood.shopee.vn/bo-suu-tap/w1-anh-nguyen</v>
      </c>
    </row>
    <row r="1029" spans="1:28" ht="105">
      <c r="A1029" s="151" t="s">
        <v>4197</v>
      </c>
      <c r="B1029" s="152"/>
      <c r="C1029" s="152" t="s">
        <v>706</v>
      </c>
      <c r="D1029" s="462" t="s">
        <v>222</v>
      </c>
      <c r="E1029" s="191" t="s">
        <v>1054</v>
      </c>
      <c r="F1029" s="176" t="s">
        <v>5885</v>
      </c>
      <c r="G1029" s="177" t="str">
        <f t="shared" si="11"/>
        <v>[Alacarte CB]_Kem Bơ - Trái Cây Tô &amp; Ăn Vặt_Jun.CB3</v>
      </c>
      <c r="H1029" s="176" t="s">
        <v>6545</v>
      </c>
      <c r="I1029" s="193" t="s">
        <v>6546</v>
      </c>
      <c r="J1029" s="178" t="s">
        <v>1056</v>
      </c>
      <c r="K1029" s="159"/>
      <c r="L1029" s="170" t="s">
        <v>5353</v>
      </c>
      <c r="M1029" s="409" t="s">
        <v>6547</v>
      </c>
      <c r="N1029" s="176" t="s">
        <v>3906</v>
      </c>
      <c r="O1029" s="159"/>
      <c r="P1029" s="543"/>
      <c r="Q1029" s="304" t="s">
        <v>6548</v>
      </c>
      <c r="R1029" s="177"/>
      <c r="S1029" s="177"/>
      <c r="T1029" s="186"/>
      <c r="U1029" s="155" t="s">
        <v>696</v>
      </c>
      <c r="V1029" s="155" t="b">
        <v>0</v>
      </c>
      <c r="W1029" s="179" t="s">
        <v>6549</v>
      </c>
      <c r="X1029" s="168"/>
      <c r="Y1029" s="173">
        <v>19821</v>
      </c>
      <c r="Z1029" s="162" t="s">
        <v>3921</v>
      </c>
      <c r="AA1029" s="163" t="str">
        <f t="shared" si="14"/>
        <v>https://shopeefood.vn/bo-suu-tap/a-kembo-251</v>
      </c>
      <c r="AB1029" s="163" t="str">
        <f t="shared" si="18"/>
        <v>https://shopeefood.shopee.vn/bo-suu-tap/a-kembo-251</v>
      </c>
    </row>
    <row r="1030" spans="1:28" ht="90">
      <c r="A1030" s="151" t="s">
        <v>4197</v>
      </c>
      <c r="B1030" s="152"/>
      <c r="C1030" s="152" t="s">
        <v>706</v>
      </c>
      <c r="D1030" s="462" t="s">
        <v>222</v>
      </c>
      <c r="E1030" s="191" t="s">
        <v>1054</v>
      </c>
      <c r="F1030" s="176" t="s">
        <v>5971</v>
      </c>
      <c r="G1030" s="177" t="str">
        <f t="shared" si="11"/>
        <v>[Alacarte CB]_Kem Bơ - Trái Cây Tô &amp; Ăn Vặt_Jun.CB1</v>
      </c>
      <c r="H1030" s="176" t="s">
        <v>6550</v>
      </c>
      <c r="I1030" s="193" t="s">
        <v>6551</v>
      </c>
      <c r="J1030" s="178" t="s">
        <v>1056</v>
      </c>
      <c r="K1030" s="159"/>
      <c r="L1030" s="159"/>
      <c r="M1030" s="263"/>
      <c r="N1030" s="168"/>
      <c r="O1030" s="155" t="s">
        <v>6552</v>
      </c>
      <c r="P1030" s="543"/>
      <c r="Q1030" s="304" t="s">
        <v>6553</v>
      </c>
      <c r="R1030" s="177"/>
      <c r="S1030" s="177"/>
      <c r="T1030" s="186"/>
      <c r="U1030" s="155" t="s">
        <v>696</v>
      </c>
      <c r="V1030" s="155" t="b">
        <v>0</v>
      </c>
      <c r="W1030" s="179" t="s">
        <v>6554</v>
      </c>
      <c r="X1030" s="168"/>
      <c r="Y1030" s="162">
        <v>19759</v>
      </c>
      <c r="Z1030" s="162" t="s">
        <v>3914</v>
      </c>
      <c r="AA1030" s="163" t="str">
        <f t="shared" si="14"/>
        <v>https://shopeefood.vn/bo-suu-tap/a-kem-bo-1k</v>
      </c>
      <c r="AB1030" s="163" t="str">
        <f t="shared" si="18"/>
        <v>https://shopeefood.shopee.vn/bo-suu-tap/a-kem-bo-1k</v>
      </c>
    </row>
    <row r="1031" spans="1:28" ht="120">
      <c r="A1031" s="151" t="s">
        <v>4192</v>
      </c>
      <c r="B1031" s="152"/>
      <c r="C1031" s="152" t="s">
        <v>706</v>
      </c>
      <c r="D1031" s="462" t="s">
        <v>222</v>
      </c>
      <c r="E1031" s="191" t="s">
        <v>2581</v>
      </c>
      <c r="F1031" s="176" t="s">
        <v>4976</v>
      </c>
      <c r="G1031" s="177" t="str">
        <f t="shared" si="11"/>
        <v>[Alacarte CB]_Zen Tea Biên hòa_May.CB1</v>
      </c>
      <c r="H1031" s="193" t="s">
        <v>6555</v>
      </c>
      <c r="I1031" s="193" t="s">
        <v>6556</v>
      </c>
      <c r="J1031" s="178" t="s">
        <v>2584</v>
      </c>
      <c r="K1031" s="157"/>
      <c r="L1031" s="157"/>
      <c r="M1031" s="159"/>
      <c r="N1031" s="168"/>
      <c r="O1031" s="159" t="s">
        <v>1057</v>
      </c>
      <c r="P1031" s="543"/>
      <c r="Q1031" s="159"/>
      <c r="R1031" s="168"/>
      <c r="S1031" s="168"/>
      <c r="T1031" s="174" t="s">
        <v>6557</v>
      </c>
      <c r="U1031" s="155" t="s">
        <v>696</v>
      </c>
      <c r="V1031" s="155" t="b">
        <v>0</v>
      </c>
      <c r="W1031" s="157" t="s">
        <v>3848</v>
      </c>
      <c r="X1031" s="168"/>
      <c r="Y1031" s="173">
        <v>19579</v>
      </c>
      <c r="Z1031" s="162" t="s">
        <v>3849</v>
      </c>
      <c r="AA1031" s="163" t="str">
        <f t="shared" si="14"/>
        <v>https://shopeefood.vn/bo-suu-tap/a-zen-tea-bien-hoa</v>
      </c>
      <c r="AB1031" s="163" t="str">
        <f t="shared" si="18"/>
        <v>https://shopeefood.shopee.vn/bo-suu-tap/a-zen-tea-bien-hoa</v>
      </c>
    </row>
    <row r="1032" spans="1:28" ht="75">
      <c r="A1032" s="151" t="s">
        <v>4192</v>
      </c>
      <c r="B1032" s="152"/>
      <c r="C1032" s="152" t="s">
        <v>706</v>
      </c>
      <c r="D1032" s="462" t="s">
        <v>222</v>
      </c>
      <c r="E1032" s="174" t="s">
        <v>2588</v>
      </c>
      <c r="F1032" s="176" t="s">
        <v>4976</v>
      </c>
      <c r="G1032" s="177" t="str">
        <f t="shared" si="11"/>
        <v>[Alacarte CB]_Zen Tea Bình Dương_May.CB1</v>
      </c>
      <c r="H1032" s="193" t="s">
        <v>6558</v>
      </c>
      <c r="I1032" s="193" t="s">
        <v>6559</v>
      </c>
      <c r="J1032" s="178" t="s">
        <v>2591</v>
      </c>
      <c r="K1032" s="157"/>
      <c r="L1032" s="157"/>
      <c r="M1032" s="159"/>
      <c r="N1032" s="168"/>
      <c r="O1032" s="159" t="s">
        <v>1057</v>
      </c>
      <c r="P1032" s="543"/>
      <c r="Q1032" s="159"/>
      <c r="R1032" s="168"/>
      <c r="S1032" s="168"/>
      <c r="T1032" s="174" t="s">
        <v>6560</v>
      </c>
      <c r="U1032" s="155" t="s">
        <v>696</v>
      </c>
      <c r="V1032" s="155" t="b">
        <v>0</v>
      </c>
      <c r="W1032" s="157" t="s">
        <v>2593</v>
      </c>
      <c r="X1032" s="168"/>
      <c r="Y1032" s="173">
        <v>19580</v>
      </c>
      <c r="Z1032" s="162" t="s">
        <v>3853</v>
      </c>
      <c r="AA1032" s="163" t="str">
        <f t="shared" si="14"/>
        <v>https://shopeefood.vn/bo-suu-tap/a-zen-tea-binh-duong</v>
      </c>
      <c r="AB1032" s="163" t="str">
        <f t="shared" si="18"/>
        <v>https://shopeefood.shopee.vn/bo-suu-tap/a-zen-tea-binh-duong</v>
      </c>
    </row>
    <row r="1033" spans="1:28" ht="135">
      <c r="A1033" s="151" t="s">
        <v>4192</v>
      </c>
      <c r="B1033" s="152"/>
      <c r="C1033" s="152" t="s">
        <v>1236</v>
      </c>
      <c r="D1033" s="152" t="s">
        <v>201</v>
      </c>
      <c r="E1033" s="180" t="s">
        <v>1453</v>
      </c>
      <c r="F1033" s="155" t="s">
        <v>6561</v>
      </c>
      <c r="G1033" s="177" t="str">
        <f t="shared" si="11"/>
        <v>[SJBP]_Trà Sữa May Cha_21-31.5</v>
      </c>
      <c r="H1033" s="176" t="s">
        <v>6562</v>
      </c>
      <c r="I1033" s="183" t="s">
        <v>6563</v>
      </c>
      <c r="J1033" s="184" t="s">
        <v>6564</v>
      </c>
      <c r="K1033" s="162"/>
      <c r="L1033" s="162"/>
      <c r="M1033" s="162"/>
      <c r="N1033" s="169"/>
      <c r="O1033" s="183"/>
      <c r="P1033" s="531"/>
      <c r="Q1033" s="183"/>
      <c r="R1033" s="177"/>
      <c r="S1033" s="177"/>
      <c r="T1033" s="186"/>
      <c r="U1033" s="155" t="s">
        <v>696</v>
      </c>
      <c r="V1033" s="155" t="b">
        <v>0</v>
      </c>
      <c r="W1033" s="170" t="s">
        <v>6565</v>
      </c>
      <c r="X1033" s="168"/>
      <c r="Y1033" s="173">
        <v>20180</v>
      </c>
      <c r="Z1033" s="162" t="s">
        <v>6566</v>
      </c>
      <c r="AA1033" s="163" t="str">
        <f t="shared" si="14"/>
        <v>https://shopeefood.vn/bo-suu-tap/sj-maycha-deal</v>
      </c>
      <c r="AB1033" s="163" t="str">
        <f t="shared" si="18"/>
        <v>https://shopeefood.shopee.vn/bo-suu-tap/sj-maycha-deal</v>
      </c>
    </row>
    <row r="1034" spans="1:28" ht="135">
      <c r="A1034" s="151" t="s">
        <v>4197</v>
      </c>
      <c r="B1034" s="152"/>
      <c r="C1034" s="152" t="s">
        <v>706</v>
      </c>
      <c r="D1034" s="462" t="s">
        <v>215</v>
      </c>
      <c r="E1034" s="191" t="s">
        <v>1226</v>
      </c>
      <c r="F1034" s="176" t="s">
        <v>4197</v>
      </c>
      <c r="G1034" s="177" t="str">
        <f t="shared" si="11"/>
        <v>[Win 3]_Cơm Gà Xối Mỡ 142_Jun</v>
      </c>
      <c r="H1034" s="176" t="s">
        <v>6567</v>
      </c>
      <c r="I1034" s="176" t="s">
        <v>6568</v>
      </c>
      <c r="J1034" s="178" t="s">
        <v>1229</v>
      </c>
      <c r="K1034" s="159"/>
      <c r="L1034" s="157" t="s">
        <v>1230</v>
      </c>
      <c r="M1034" s="159" t="s">
        <v>1231</v>
      </c>
      <c r="N1034" s="546" t="s">
        <v>6569</v>
      </c>
      <c r="O1034" s="159"/>
      <c r="P1034" s="543"/>
      <c r="Q1034" s="247" t="s">
        <v>6570</v>
      </c>
      <c r="R1034" s="177"/>
      <c r="S1034" s="177"/>
      <c r="T1034" s="186"/>
      <c r="U1034" s="155" t="s">
        <v>696</v>
      </c>
      <c r="V1034" s="155" t="b">
        <v>0</v>
      </c>
      <c r="W1034" s="179" t="s">
        <v>6571</v>
      </c>
      <c r="X1034" s="168"/>
      <c r="Y1034" s="173">
        <v>20432</v>
      </c>
      <c r="Z1034" s="162" t="s">
        <v>6572</v>
      </c>
      <c r="AA1034" s="163" t="str">
        <f t="shared" si="14"/>
        <v>https://shopeefood.vn/bo-suu-tap/w3-com--142</v>
      </c>
      <c r="AB1034" s="163" t="str">
        <f t="shared" si="18"/>
        <v>https://shopeefood.shopee.vn/bo-suu-tap/w3-com--142</v>
      </c>
    </row>
    <row r="1035" spans="1:28" ht="270">
      <c r="A1035" s="151" t="s">
        <v>4192</v>
      </c>
      <c r="B1035" s="152"/>
      <c r="C1035" s="152" t="s">
        <v>685</v>
      </c>
      <c r="D1035" s="462" t="s">
        <v>222</v>
      </c>
      <c r="E1035" s="153" t="s">
        <v>2732</v>
      </c>
      <c r="F1035" s="152" t="s">
        <v>6573</v>
      </c>
      <c r="G1035" s="177" t="str">
        <f t="shared" si="11"/>
        <v>[Alacarte CB]_Cà Phê Muối Chú Long_May_CB1</v>
      </c>
      <c r="H1035" s="176" t="s">
        <v>6574</v>
      </c>
      <c r="I1035" s="155" t="s">
        <v>6575</v>
      </c>
      <c r="J1035" s="248" t="s">
        <v>2734</v>
      </c>
      <c r="K1035" s="158"/>
      <c r="L1035" s="179" t="s">
        <v>6576</v>
      </c>
      <c r="M1035" s="155" t="s">
        <v>6577</v>
      </c>
      <c r="N1035" s="250"/>
      <c r="O1035" s="158"/>
      <c r="P1035" s="547"/>
      <c r="Q1035" s="155" t="s">
        <v>6578</v>
      </c>
      <c r="R1035" s="168" t="s">
        <v>6579</v>
      </c>
      <c r="S1035" s="155" t="s">
        <v>6578</v>
      </c>
      <c r="T1035" s="243" t="s">
        <v>6578</v>
      </c>
      <c r="U1035" s="155" t="s">
        <v>696</v>
      </c>
      <c r="V1035" s="155" t="b">
        <v>0</v>
      </c>
      <c r="W1035" s="179" t="s">
        <v>6580</v>
      </c>
      <c r="X1035" s="168"/>
      <c r="Y1035" s="173">
        <v>20210</v>
      </c>
      <c r="Z1035" s="162" t="s">
        <v>6581</v>
      </c>
      <c r="AA1035" s="163" t="str">
        <f t="shared" si="14"/>
        <v>https://shopeefood.vn/bo-suu-tap/a-cf-chu-long</v>
      </c>
      <c r="AB1035" s="163" t="str">
        <f t="shared" si="18"/>
        <v>https://shopeefood.shopee.vn/bo-suu-tap/a-cf-chu-long</v>
      </c>
    </row>
    <row r="1036" spans="1:28" ht="120">
      <c r="A1036" s="151" t="s">
        <v>4197</v>
      </c>
      <c r="B1036" s="152"/>
      <c r="C1036" s="152" t="s">
        <v>717</v>
      </c>
      <c r="D1036" s="155" t="s">
        <v>222</v>
      </c>
      <c r="E1036" s="162" t="s">
        <v>311</v>
      </c>
      <c r="F1036" s="155" t="s">
        <v>6128</v>
      </c>
      <c r="G1036" s="177" t="str">
        <f t="shared" si="11"/>
        <v>[Alacarte CB]_Hanuri - Món Ăn Hàn Quốc_Jun.CB9</v>
      </c>
      <c r="H1036" s="176" t="s">
        <v>6582</v>
      </c>
      <c r="I1036" s="162" t="s">
        <v>6583</v>
      </c>
      <c r="J1036" s="209" t="s">
        <v>801</v>
      </c>
      <c r="K1036" s="162"/>
      <c r="L1036" s="209" t="s">
        <v>6584</v>
      </c>
      <c r="M1036" s="162"/>
      <c r="N1036" s="162" t="s">
        <v>2600</v>
      </c>
      <c r="O1036" s="162"/>
      <c r="P1036" s="531"/>
      <c r="Q1036" s="183" t="s">
        <v>6585</v>
      </c>
      <c r="R1036" s="168"/>
      <c r="S1036" s="168"/>
      <c r="T1036" s="186"/>
      <c r="U1036" s="155" t="s">
        <v>696</v>
      </c>
      <c r="V1036" s="155" t="b">
        <v>0</v>
      </c>
      <c r="W1036" s="179" t="s">
        <v>6586</v>
      </c>
      <c r="X1036" s="168"/>
      <c r="Y1036" s="173">
        <v>19522</v>
      </c>
      <c r="Z1036" s="162" t="s">
        <v>3610</v>
      </c>
      <c r="AA1036" s="163" t="str">
        <f t="shared" si="14"/>
        <v>https://shopeefood.vn/bo-suu-tap/a-hanuri</v>
      </c>
      <c r="AB1036" s="163" t="str">
        <f t="shared" si="18"/>
        <v>https://shopeefood.shopee.vn/bo-suu-tap/a-hanuri</v>
      </c>
    </row>
    <row r="1037" spans="1:28" ht="150">
      <c r="A1037" s="151" t="s">
        <v>4197</v>
      </c>
      <c r="B1037" s="152"/>
      <c r="C1037" s="152" t="s">
        <v>685</v>
      </c>
      <c r="D1037" s="462" t="s">
        <v>225</v>
      </c>
      <c r="E1037" s="181" t="s">
        <v>6587</v>
      </c>
      <c r="F1037" s="166" t="s">
        <v>6588</v>
      </c>
      <c r="G1037" s="230" t="str">
        <f t="shared" si="11"/>
        <v>[PNS]_Coca-Cola_Jun_Combo Listing</v>
      </c>
      <c r="H1037" s="175" t="s">
        <v>6589</v>
      </c>
      <c r="I1037" s="167" t="s">
        <v>6519</v>
      </c>
      <c r="J1037" s="169"/>
      <c r="K1037" s="209" t="s">
        <v>6590</v>
      </c>
      <c r="L1037" s="162"/>
      <c r="M1037" s="162"/>
      <c r="N1037" s="169"/>
      <c r="O1037" s="183"/>
      <c r="P1037" s="531"/>
      <c r="Q1037" s="183" t="s">
        <v>6591</v>
      </c>
      <c r="R1037" s="183" t="s">
        <v>6591</v>
      </c>
      <c r="S1037" s="177"/>
      <c r="T1037" s="186"/>
      <c r="U1037" s="155" t="s">
        <v>696</v>
      </c>
      <c r="V1037" s="155" t="b">
        <v>0</v>
      </c>
      <c r="W1037" s="179" t="s">
        <v>6592</v>
      </c>
      <c r="X1037" s="168"/>
      <c r="Y1037" s="173">
        <v>20408</v>
      </c>
      <c r="Z1037" s="162" t="s">
        <v>6593</v>
      </c>
      <c r="AA1037" s="163" t="str">
        <f t="shared" si="14"/>
        <v>https://shopeefood.vn/bo-suu-tap/an-ngon-cung-coca---cola</v>
      </c>
      <c r="AB1037" s="163" t="str">
        <f t="shared" si="18"/>
        <v>https://shopeefood.shopee.vn/bo-suu-tap/an-ngon-cung-coca---cola</v>
      </c>
    </row>
    <row r="1038" spans="1:28" ht="300">
      <c r="A1038" s="151" t="s">
        <v>4197</v>
      </c>
      <c r="B1038" s="152"/>
      <c r="C1038" s="152" t="s">
        <v>717</v>
      </c>
      <c r="D1038" s="155" t="s">
        <v>222</v>
      </c>
      <c r="E1038" s="162" t="s">
        <v>2193</v>
      </c>
      <c r="F1038" s="155" t="s">
        <v>5885</v>
      </c>
      <c r="G1038" s="230" t="str">
        <f t="shared" si="11"/>
        <v>[Alacarte CB]_FLYCHEF_Jun.CB3</v>
      </c>
      <c r="H1038" s="183" t="s">
        <v>6594</v>
      </c>
      <c r="I1038" s="183" t="s">
        <v>6595</v>
      </c>
      <c r="J1038" s="209" t="s">
        <v>5071</v>
      </c>
      <c r="K1038" s="162"/>
      <c r="L1038" s="162"/>
      <c r="M1038" s="162"/>
      <c r="N1038" s="169"/>
      <c r="O1038" s="196" t="s">
        <v>6596</v>
      </c>
      <c r="P1038" s="531"/>
      <c r="Q1038" s="162"/>
      <c r="R1038" s="176" t="s">
        <v>6597</v>
      </c>
      <c r="S1038" s="168"/>
      <c r="T1038" s="186"/>
      <c r="U1038" s="155" t="s">
        <v>696</v>
      </c>
      <c r="V1038" s="155" t="b">
        <v>0</v>
      </c>
      <c r="W1038" s="179" t="s">
        <v>6598</v>
      </c>
      <c r="X1038" s="168"/>
      <c r="Y1038" s="173">
        <v>20393</v>
      </c>
      <c r="Z1038" s="162" t="s">
        <v>6599</v>
      </c>
      <c r="AA1038" s="163" t="str">
        <f t="shared" si="14"/>
        <v>https://shopeefood.vn/bo-suu-tap/a-flychef-23</v>
      </c>
      <c r="AB1038" s="163" t="str">
        <f t="shared" si="18"/>
        <v>https://shopeefood.shopee.vn/bo-suu-tap/a-flychef-23</v>
      </c>
    </row>
    <row r="1039" spans="1:28" ht="45">
      <c r="A1039" s="151" t="s">
        <v>4197</v>
      </c>
      <c r="B1039" s="152"/>
      <c r="C1039" s="152" t="s">
        <v>897</v>
      </c>
      <c r="D1039" s="152" t="s">
        <v>201</v>
      </c>
      <c r="E1039" s="180" t="s">
        <v>300</v>
      </c>
      <c r="F1039" s="155" t="s">
        <v>5984</v>
      </c>
      <c r="G1039" s="230" t="str">
        <f t="shared" si="11"/>
        <v>[SJBP]_Gà Rán Popeyes_1k</v>
      </c>
      <c r="H1039" s="176" t="s">
        <v>6600</v>
      </c>
      <c r="I1039" s="183" t="s">
        <v>6601</v>
      </c>
      <c r="J1039" s="252" t="s">
        <v>6602</v>
      </c>
      <c r="K1039" s="253" t="s">
        <v>1370</v>
      </c>
      <c r="L1039" s="253" t="s">
        <v>1371</v>
      </c>
      <c r="M1039" s="162"/>
      <c r="N1039" s="169"/>
      <c r="O1039" s="183"/>
      <c r="P1039" s="531"/>
      <c r="Q1039" s="183"/>
      <c r="R1039" s="177"/>
      <c r="S1039" s="177"/>
      <c r="T1039" s="186"/>
      <c r="U1039" s="155" t="s">
        <v>696</v>
      </c>
      <c r="V1039" s="155" t="b">
        <v>0</v>
      </c>
      <c r="W1039" s="179" t="s">
        <v>6603</v>
      </c>
      <c r="X1039" s="168"/>
      <c r="Y1039" s="173">
        <v>20374</v>
      </c>
      <c r="Z1039" s="162" t="s">
        <v>6604</v>
      </c>
      <c r="AA1039" s="163" t="str">
        <f t="shared" si="14"/>
        <v>https://shopeefood.vn/bo-suu-tap/sj-popeyes-1k</v>
      </c>
      <c r="AB1039" s="163" t="str">
        <f t="shared" si="18"/>
        <v>https://shopeefood.shopee.vn/bo-suu-tap/sj-popeyes-1k</v>
      </c>
    </row>
    <row r="1040" spans="1:28" ht="75">
      <c r="A1040" s="151" t="s">
        <v>4192</v>
      </c>
      <c r="B1040" s="152"/>
      <c r="C1040" s="152" t="s">
        <v>717</v>
      </c>
      <c r="D1040" s="155" t="s">
        <v>222</v>
      </c>
      <c r="E1040" s="162" t="s">
        <v>4747</v>
      </c>
      <c r="F1040" s="155" t="s">
        <v>5364</v>
      </c>
      <c r="G1040" s="230" t="str">
        <f t="shared" si="11"/>
        <v>[Alacarte CB]_Sukiya - Cơm Bò Hầm &amp; Mì Ramen_May.CB7</v>
      </c>
      <c r="H1040" s="155" t="s">
        <v>6605</v>
      </c>
      <c r="I1040" s="183" t="s">
        <v>6606</v>
      </c>
      <c r="J1040" s="209" t="s">
        <v>4750</v>
      </c>
      <c r="K1040" s="162"/>
      <c r="L1040" s="162"/>
      <c r="M1040" s="162"/>
      <c r="N1040" s="169"/>
      <c r="O1040" s="162" t="s">
        <v>723</v>
      </c>
      <c r="P1040" s="531"/>
      <c r="Q1040" s="183" t="s">
        <v>6607</v>
      </c>
      <c r="R1040" s="168"/>
      <c r="S1040" s="168"/>
      <c r="T1040" s="186"/>
      <c r="U1040" s="155" t="s">
        <v>696</v>
      </c>
      <c r="V1040" s="155" t="b">
        <v>0</v>
      </c>
      <c r="W1040" s="179" t="s">
        <v>4752</v>
      </c>
      <c r="X1040" s="168"/>
      <c r="Y1040" s="173">
        <v>20211</v>
      </c>
      <c r="Z1040" s="162" t="s">
        <v>6608</v>
      </c>
      <c r="AA1040" s="163" t="str">
        <f t="shared" si="14"/>
        <v>https://shopeefood.vn/bo-suu-tap/a-sukiya-99</v>
      </c>
      <c r="AB1040" s="163" t="str">
        <f t="shared" si="18"/>
        <v>https://shopeefood.shopee.vn/bo-suu-tap/a-sukiya-99</v>
      </c>
    </row>
    <row r="1041" spans="1:28" ht="45">
      <c r="A1041" s="151" t="s">
        <v>4192</v>
      </c>
      <c r="B1041" s="152"/>
      <c r="C1041" s="152" t="s">
        <v>717</v>
      </c>
      <c r="D1041" s="155" t="s">
        <v>219</v>
      </c>
      <c r="E1041" s="162" t="s">
        <v>4747</v>
      </c>
      <c r="F1041" s="155" t="s">
        <v>4192</v>
      </c>
      <c r="G1041" s="230" t="str">
        <f t="shared" si="11"/>
        <v>[Alacarte]_Sukiya - Cơm Bò Hầm &amp; Mì Ramen_May</v>
      </c>
      <c r="H1041" s="155" t="s">
        <v>6609</v>
      </c>
      <c r="I1041" s="183" t="s">
        <v>6610</v>
      </c>
      <c r="J1041" s="209" t="s">
        <v>4750</v>
      </c>
      <c r="K1041" s="162"/>
      <c r="L1041" s="162"/>
      <c r="M1041" s="162"/>
      <c r="N1041" s="169"/>
      <c r="O1041" s="162" t="s">
        <v>723</v>
      </c>
      <c r="P1041" s="531"/>
      <c r="Q1041" s="183" t="s">
        <v>6611</v>
      </c>
      <c r="R1041" s="168"/>
      <c r="S1041" s="168"/>
      <c r="T1041" s="186"/>
      <c r="U1041" s="155" t="s">
        <v>696</v>
      </c>
      <c r="V1041" s="155" t="b">
        <v>0</v>
      </c>
      <c r="W1041" s="170" t="s">
        <v>4752</v>
      </c>
      <c r="X1041" s="168"/>
      <c r="Y1041" s="173">
        <v>20212</v>
      </c>
      <c r="Z1041" s="162" t="s">
        <v>6612</v>
      </c>
      <c r="AA1041" s="163" t="str">
        <f t="shared" si="14"/>
        <v>https://shopeefood.vn/bo-suu-tap/a-sukiya--99</v>
      </c>
      <c r="AB1041" s="163" t="str">
        <f t="shared" si="18"/>
        <v>https://shopeefood.shopee.vn/bo-suu-tap/a-sukiya--99</v>
      </c>
    </row>
    <row r="1042" spans="1:28" ht="90">
      <c r="A1042" s="151" t="s">
        <v>4197</v>
      </c>
      <c r="B1042" s="152"/>
      <c r="C1042" s="152" t="s">
        <v>897</v>
      </c>
      <c r="D1042" s="152" t="s">
        <v>201</v>
      </c>
      <c r="E1042" s="180" t="s">
        <v>348</v>
      </c>
      <c r="F1042" s="155" t="s">
        <v>6613</v>
      </c>
      <c r="G1042" s="230" t="str">
        <f t="shared" si="11"/>
        <v>[SJBP]_McDonald's_2T2 109k</v>
      </c>
      <c r="H1042" s="176" t="s">
        <v>6614</v>
      </c>
      <c r="I1042" s="183" t="s">
        <v>6615</v>
      </c>
      <c r="J1042" s="463" t="s">
        <v>919</v>
      </c>
      <c r="K1042" s="162"/>
      <c r="L1042" s="162"/>
      <c r="M1042" s="162"/>
      <c r="N1042" s="169"/>
      <c r="O1042" s="183"/>
      <c r="P1042" s="531"/>
      <c r="Q1042" s="296" t="s">
        <v>6616</v>
      </c>
      <c r="R1042" s="337" t="s">
        <v>6616</v>
      </c>
      <c r="S1042" s="296" t="s">
        <v>6616</v>
      </c>
      <c r="T1042" s="548" t="s">
        <v>6616</v>
      </c>
      <c r="U1042" s="155"/>
      <c r="V1042" s="155" t="b">
        <v>0</v>
      </c>
      <c r="W1042" s="179" t="s">
        <v>6617</v>
      </c>
      <c r="X1042" s="168"/>
      <c r="Y1042" s="173">
        <v>20375</v>
      </c>
      <c r="Z1042" s="162" t="s">
        <v>6618</v>
      </c>
      <c r="AA1042" s="163" t="str">
        <f t="shared" si="14"/>
        <v>https://shopeefood.vn/bo-suu-tap/sj-mcdonalds-2t2</v>
      </c>
      <c r="AB1042" s="163" t="str">
        <f t="shared" si="18"/>
        <v>https://shopeefood.shopee.vn/bo-suu-tap/sj-mcdonalds-2t2</v>
      </c>
    </row>
    <row r="1043" spans="1:28" ht="30">
      <c r="A1043" s="151" t="s">
        <v>4197</v>
      </c>
      <c r="B1043" s="152"/>
      <c r="C1043" s="152" t="s">
        <v>897</v>
      </c>
      <c r="D1043" s="152" t="s">
        <v>201</v>
      </c>
      <c r="E1043" s="180" t="s">
        <v>348</v>
      </c>
      <c r="F1043" s="155" t="s">
        <v>6619</v>
      </c>
      <c r="G1043" s="230" t="str">
        <f t="shared" si="11"/>
        <v>[SJBP]_McDonald's_2T2 119k</v>
      </c>
      <c r="H1043" s="549" t="s">
        <v>6620</v>
      </c>
      <c r="I1043" s="183" t="s">
        <v>6621</v>
      </c>
      <c r="J1043" s="463" t="s">
        <v>919</v>
      </c>
      <c r="K1043" s="162"/>
      <c r="L1043" s="162"/>
      <c r="M1043" s="162"/>
      <c r="N1043" s="169"/>
      <c r="O1043" s="183"/>
      <c r="P1043" s="531"/>
      <c r="Q1043" s="296" t="s">
        <v>6622</v>
      </c>
      <c r="R1043" s="337" t="s">
        <v>6622</v>
      </c>
      <c r="S1043" s="296" t="s">
        <v>6622</v>
      </c>
      <c r="T1043" s="398" t="s">
        <v>6622</v>
      </c>
      <c r="U1043" s="155"/>
      <c r="V1043" s="155" t="b">
        <v>0</v>
      </c>
      <c r="W1043" s="179" t="s">
        <v>6623</v>
      </c>
      <c r="X1043" s="168"/>
      <c r="Y1043" s="173">
        <v>20376</v>
      </c>
      <c r="Z1043" s="162" t="s">
        <v>6624</v>
      </c>
      <c r="AA1043" s="163" t="str">
        <f t="shared" si="14"/>
        <v>https://shopeefood.vn/bo-suu-tap/sj-2t2-mcdonalds</v>
      </c>
      <c r="AB1043" s="163" t="str">
        <f t="shared" si="18"/>
        <v>https://shopeefood.shopee.vn/bo-suu-tap/sj-2t2-mcdonalds</v>
      </c>
    </row>
    <row r="1044" spans="1:28" ht="150">
      <c r="A1044" s="151" t="s">
        <v>4197</v>
      </c>
      <c r="B1044" s="152"/>
      <c r="C1044" s="152" t="s">
        <v>717</v>
      </c>
      <c r="D1044" s="152" t="s">
        <v>222</v>
      </c>
      <c r="E1044" s="153" t="s">
        <v>1079</v>
      </c>
      <c r="F1044" s="155" t="s">
        <v>6625</v>
      </c>
      <c r="G1044" s="177" t="str">
        <f t="shared" si="11"/>
        <v>[Alacarte CB]_Mokchang - Đồ Ăn Hàn Quốc_Jun.CB6</v>
      </c>
      <c r="H1044" s="176" t="s">
        <v>6626</v>
      </c>
      <c r="I1044" s="155" t="s">
        <v>6627</v>
      </c>
      <c r="J1044" s="178" t="s">
        <v>1082</v>
      </c>
      <c r="K1044" s="159"/>
      <c r="L1044" s="157" t="s">
        <v>1083</v>
      </c>
      <c r="M1044" s="155" t="s">
        <v>6628</v>
      </c>
      <c r="N1044" s="168"/>
      <c r="O1044" s="176" t="s">
        <v>6629</v>
      </c>
      <c r="P1044" s="168"/>
      <c r="Q1044" s="306"/>
      <c r="R1044" s="426" t="s">
        <v>6630</v>
      </c>
      <c r="S1044" s="426"/>
      <c r="T1044" s="177"/>
      <c r="U1044" s="155" t="s">
        <v>696</v>
      </c>
      <c r="V1044" s="155" t="b">
        <v>0</v>
      </c>
      <c r="W1044" s="179" t="s">
        <v>6631</v>
      </c>
      <c r="X1044" s="168"/>
      <c r="Y1044" s="173">
        <v>20509</v>
      </c>
      <c r="Z1044" s="162" t="s">
        <v>6632</v>
      </c>
      <c r="AA1044" s="163" t="str">
        <f t="shared" si="14"/>
        <v>https://shopeefood.vn/bo-suu-tap/a--mokchang</v>
      </c>
      <c r="AB1044" s="163" t="str">
        <f t="shared" si="18"/>
        <v>https://shopeefood.shopee.vn/bo-suu-tap/a--mokchang</v>
      </c>
    </row>
    <row r="1045" spans="1:28" ht="150">
      <c r="A1045" s="151" t="s">
        <v>4197</v>
      </c>
      <c r="B1045" s="152"/>
      <c r="C1045" s="152" t="s">
        <v>717</v>
      </c>
      <c r="D1045" s="152" t="s">
        <v>222</v>
      </c>
      <c r="E1045" s="153" t="s">
        <v>1079</v>
      </c>
      <c r="F1045" s="155" t="s">
        <v>5885</v>
      </c>
      <c r="G1045" s="177" t="str">
        <f t="shared" si="11"/>
        <v>[Alacarte CB]_Mokchang - Đồ Ăn Hàn Quốc_Jun.CB3</v>
      </c>
      <c r="H1045" s="176" t="s">
        <v>6633</v>
      </c>
      <c r="I1045" s="155" t="s">
        <v>6634</v>
      </c>
      <c r="J1045" s="178" t="s">
        <v>1082</v>
      </c>
      <c r="K1045" s="159"/>
      <c r="L1045" s="157"/>
      <c r="M1045" s="159"/>
      <c r="N1045" s="168"/>
      <c r="O1045" s="155" t="s">
        <v>6635</v>
      </c>
      <c r="P1045" s="168"/>
      <c r="Q1045" s="168"/>
      <c r="R1045" s="168" t="s">
        <v>6636</v>
      </c>
      <c r="S1045" s="168"/>
      <c r="T1045" s="177"/>
      <c r="U1045" s="155" t="s">
        <v>696</v>
      </c>
      <c r="V1045" s="155" t="b">
        <v>0</v>
      </c>
      <c r="W1045" s="179" t="s">
        <v>6637</v>
      </c>
      <c r="X1045" s="168"/>
      <c r="Y1045" s="173">
        <v>19879</v>
      </c>
      <c r="Z1045" s="162" t="s">
        <v>3623</v>
      </c>
      <c r="AA1045" s="163" t="str">
        <f t="shared" si="14"/>
        <v>https://shopeefood.vn/bo-suu-tap/a-mokchang-50</v>
      </c>
      <c r="AB1045" s="163" t="str">
        <f t="shared" si="18"/>
        <v>https://shopeefood.shopee.vn/bo-suu-tap/a-mokchang-50</v>
      </c>
    </row>
    <row r="1046" spans="1:28" ht="180">
      <c r="A1046" s="151" t="s">
        <v>4197</v>
      </c>
      <c r="B1046" s="152"/>
      <c r="C1046" s="152" t="s">
        <v>706</v>
      </c>
      <c r="D1046" s="152" t="s">
        <v>222</v>
      </c>
      <c r="E1046" s="191" t="s">
        <v>744</v>
      </c>
      <c r="F1046" s="176" t="s">
        <v>5885</v>
      </c>
      <c r="G1046" s="177" t="str">
        <f t="shared" si="11"/>
        <v>[Alacarte CB]_Bún chả Hà nội 1982_Jun.CB3</v>
      </c>
      <c r="H1046" s="176" t="s">
        <v>6638</v>
      </c>
      <c r="I1046" s="159" t="s">
        <v>6551</v>
      </c>
      <c r="J1046" s="178" t="s">
        <v>747</v>
      </c>
      <c r="K1046" s="159"/>
      <c r="L1046" s="157" t="s">
        <v>748</v>
      </c>
      <c r="M1046" s="159"/>
      <c r="N1046" s="168"/>
      <c r="O1046" s="176" t="s">
        <v>6639</v>
      </c>
      <c r="P1046" s="168"/>
      <c r="Q1046" s="159" t="s">
        <v>6640</v>
      </c>
      <c r="R1046" s="177"/>
      <c r="S1046" s="177"/>
      <c r="T1046" s="177"/>
      <c r="U1046" s="155" t="s">
        <v>696</v>
      </c>
      <c r="V1046" s="155" t="b">
        <v>0</v>
      </c>
      <c r="W1046" s="179" t="s">
        <v>6641</v>
      </c>
      <c r="X1046" s="168"/>
      <c r="Y1046" s="173">
        <v>19517</v>
      </c>
      <c r="Z1046" s="162" t="s">
        <v>2970</v>
      </c>
      <c r="AA1046" s="163" t="str">
        <f t="shared" si="14"/>
        <v>https://shopeefood.vn/bo-suu-tap/a-bun-cha-ha-noi-1982</v>
      </c>
      <c r="AB1046" s="163" t="str">
        <f t="shared" si="18"/>
        <v>https://shopeefood.shopee.vn/bo-suu-tap/a-bun-cha-ha-noi-1982</v>
      </c>
    </row>
    <row r="1047" spans="1:28" ht="314">
      <c r="A1047" s="151" t="s">
        <v>4197</v>
      </c>
      <c r="B1047" s="152"/>
      <c r="C1047" s="152" t="s">
        <v>706</v>
      </c>
      <c r="D1047" s="152" t="s">
        <v>217</v>
      </c>
      <c r="E1047" s="243" t="s">
        <v>928</v>
      </c>
      <c r="F1047" s="155" t="s">
        <v>4197</v>
      </c>
      <c r="G1047" s="168" t="str">
        <f t="shared" si="11"/>
        <v>[Win 4]_Lotteria_Jun</v>
      </c>
      <c r="H1047" s="193" t="s">
        <v>6642</v>
      </c>
      <c r="I1047" s="193" t="s">
        <v>6643</v>
      </c>
      <c r="J1047" s="170" t="s">
        <v>931</v>
      </c>
      <c r="K1047" s="159"/>
      <c r="L1047" s="157" t="s">
        <v>6644</v>
      </c>
      <c r="M1047" s="193" t="s">
        <v>6645</v>
      </c>
      <c r="N1047" s="176" t="s">
        <v>6646</v>
      </c>
      <c r="O1047" s="409" t="s">
        <v>6647</v>
      </c>
      <c r="P1047" s="168"/>
      <c r="Q1047" s="193" t="s">
        <v>6648</v>
      </c>
      <c r="R1047" s="177" t="s">
        <v>6649</v>
      </c>
      <c r="S1047" s="177" t="s">
        <v>6650</v>
      </c>
      <c r="T1047" s="177" t="s">
        <v>6651</v>
      </c>
      <c r="U1047" s="155" t="s">
        <v>696</v>
      </c>
      <c r="V1047" s="155" t="b">
        <v>0</v>
      </c>
      <c r="W1047" s="179" t="s">
        <v>6652</v>
      </c>
      <c r="X1047" s="168"/>
      <c r="Y1047" s="173">
        <v>20477</v>
      </c>
      <c r="Z1047" s="162" t="s">
        <v>6653</v>
      </c>
      <c r="AA1047" s="163" t="str">
        <f t="shared" si="14"/>
        <v>https://shopeefood.vn/bo-suu-tap/w4-lotteria-59k</v>
      </c>
      <c r="AB1047" s="163" t="str">
        <f t="shared" si="18"/>
        <v>https://shopeefood.shopee.vn/bo-suu-tap/w4-lotteria-59k</v>
      </c>
    </row>
    <row r="1048" spans="1:28" ht="180">
      <c r="A1048" s="151" t="s">
        <v>4197</v>
      </c>
      <c r="B1048" s="152"/>
      <c r="C1048" s="152" t="s">
        <v>706</v>
      </c>
      <c r="D1048" s="152" t="s">
        <v>225</v>
      </c>
      <c r="E1048" s="175" t="s">
        <v>1190</v>
      </c>
      <c r="F1048" s="176" t="s">
        <v>4197</v>
      </c>
      <c r="G1048" s="230" t="str">
        <f t="shared" si="11"/>
        <v>[PNS]_MB JCB Hi ShopeeFood_Jun</v>
      </c>
      <c r="H1048" s="175" t="s">
        <v>6654</v>
      </c>
      <c r="I1048" s="229" t="s">
        <v>6655</v>
      </c>
      <c r="J1048" s="169"/>
      <c r="K1048" s="162"/>
      <c r="L1048" s="162"/>
      <c r="M1048" s="162"/>
      <c r="N1048" s="169"/>
      <c r="O1048" s="162"/>
      <c r="P1048" s="169"/>
      <c r="Q1048" s="175" t="s">
        <v>6656</v>
      </c>
      <c r="R1048" s="175" t="s">
        <v>6656</v>
      </c>
      <c r="S1048" s="175" t="s">
        <v>6656</v>
      </c>
      <c r="T1048" s="175" t="s">
        <v>6656</v>
      </c>
      <c r="U1048" s="155"/>
      <c r="V1048" s="155" t="b">
        <v>0</v>
      </c>
      <c r="W1048" s="550" t="s">
        <v>6657</v>
      </c>
      <c r="X1048" s="236" t="s">
        <v>6658</v>
      </c>
      <c r="Y1048" s="173">
        <v>20394</v>
      </c>
      <c r="Z1048" s="162" t="s">
        <v>6659</v>
      </c>
      <c r="AA1048" s="163" t="str">
        <f t="shared" si="14"/>
        <v>https://shopeefood.vn/bo-suu-tap/pns-hispf-khao-50</v>
      </c>
      <c r="AB1048" s="163" t="str">
        <f t="shared" si="18"/>
        <v>https://shopeefood.shopee.vn/bo-suu-tap/pns-hispf-khao-50</v>
      </c>
    </row>
    <row r="1049" spans="1:28" ht="165">
      <c r="A1049" s="151" t="s">
        <v>4197</v>
      </c>
      <c r="B1049" s="152"/>
      <c r="C1049" s="152" t="s">
        <v>706</v>
      </c>
      <c r="D1049" s="152" t="s">
        <v>225</v>
      </c>
      <c r="E1049" s="175" t="s">
        <v>4348</v>
      </c>
      <c r="F1049" s="176" t="s">
        <v>4197</v>
      </c>
      <c r="G1049" s="230" t="str">
        <f t="shared" si="11"/>
        <v>[PNS]_LPBANK_Jun</v>
      </c>
      <c r="H1049" s="222" t="s">
        <v>6660</v>
      </c>
      <c r="I1049" s="224" t="s">
        <v>5486</v>
      </c>
      <c r="J1049" s="169"/>
      <c r="K1049" s="162"/>
      <c r="L1049" s="162"/>
      <c r="M1049" s="162"/>
      <c r="N1049" s="169"/>
      <c r="O1049" s="162"/>
      <c r="P1049" s="169"/>
      <c r="Q1049" s="222" t="s">
        <v>6661</v>
      </c>
      <c r="R1049" s="230" t="s">
        <v>6661</v>
      </c>
      <c r="S1049" s="230" t="s">
        <v>6661</v>
      </c>
      <c r="T1049" s="230" t="s">
        <v>6661</v>
      </c>
      <c r="U1049" s="155"/>
      <c r="V1049" s="155" t="b">
        <v>0</v>
      </c>
      <c r="W1049" s="445" t="s">
        <v>4352</v>
      </c>
      <c r="X1049" s="226" t="s">
        <v>6662</v>
      </c>
      <c r="Y1049" s="173">
        <v>0</v>
      </c>
      <c r="Z1049" s="169"/>
      <c r="AA1049" s="163" t="str">
        <f t="shared" si="14"/>
        <v>https://shopeefood.vn/bo-suu-tap/</v>
      </c>
      <c r="AB1049" s="163" t="str">
        <f t="shared" si="18"/>
        <v>https://shopeefood.shopee.vn/bo-suu-tap/</v>
      </c>
    </row>
    <row r="1050" spans="1:28" ht="120">
      <c r="A1050" s="151" t="s">
        <v>4197</v>
      </c>
      <c r="B1050" s="152"/>
      <c r="C1050" s="152" t="s">
        <v>706</v>
      </c>
      <c r="D1050" s="152" t="s">
        <v>225</v>
      </c>
      <c r="E1050" s="175" t="s">
        <v>1155</v>
      </c>
      <c r="F1050" s="175" t="s">
        <v>6663</v>
      </c>
      <c r="G1050" s="230" t="str">
        <f t="shared" si="11"/>
        <v>[PNS]_BIDV_Jun.DEBIT</v>
      </c>
      <c r="H1050" s="222" t="s">
        <v>6664</v>
      </c>
      <c r="I1050" s="229" t="s">
        <v>6665</v>
      </c>
      <c r="J1050" s="169"/>
      <c r="K1050" s="162"/>
      <c r="L1050" s="162"/>
      <c r="M1050" s="162"/>
      <c r="N1050" s="169"/>
      <c r="O1050" s="162"/>
      <c r="P1050" s="169"/>
      <c r="Q1050" s="222" t="s">
        <v>6666</v>
      </c>
      <c r="R1050" s="230" t="s">
        <v>6666</v>
      </c>
      <c r="S1050" s="230" t="s">
        <v>6666</v>
      </c>
      <c r="T1050" s="230" t="s">
        <v>6666</v>
      </c>
      <c r="U1050" s="155"/>
      <c r="V1050" s="155" t="b">
        <v>0</v>
      </c>
      <c r="W1050" s="551" t="s">
        <v>3183</v>
      </c>
      <c r="X1050" s="226" t="s">
        <v>6667</v>
      </c>
      <c r="Y1050" s="173">
        <v>0</v>
      </c>
      <c r="Z1050" s="169"/>
      <c r="AA1050" s="163" t="str">
        <f t="shared" si="14"/>
        <v>https://shopeefood.vn/bo-suu-tap/</v>
      </c>
      <c r="AB1050" s="163" t="str">
        <f t="shared" si="18"/>
        <v>https://shopeefood.shopee.vn/bo-suu-tap/</v>
      </c>
    </row>
    <row r="1051" spans="1:28" ht="120">
      <c r="A1051" s="151" t="s">
        <v>4197</v>
      </c>
      <c r="B1051" s="152"/>
      <c r="C1051" s="152" t="s">
        <v>706</v>
      </c>
      <c r="D1051" s="152" t="s">
        <v>225</v>
      </c>
      <c r="E1051" s="175" t="s">
        <v>2303</v>
      </c>
      <c r="F1051" s="176" t="s">
        <v>4197</v>
      </c>
      <c r="G1051" s="230" t="str">
        <f t="shared" si="11"/>
        <v>[PNS]_Shinhan Finance Mastercard_Jun</v>
      </c>
      <c r="H1051" s="222" t="s">
        <v>6668</v>
      </c>
      <c r="I1051" s="229" t="s">
        <v>6669</v>
      </c>
      <c r="J1051" s="169"/>
      <c r="K1051" s="162"/>
      <c r="L1051" s="162"/>
      <c r="M1051" s="162"/>
      <c r="N1051" s="169"/>
      <c r="O1051" s="162"/>
      <c r="P1051" s="169"/>
      <c r="Q1051" s="222" t="s">
        <v>6670</v>
      </c>
      <c r="R1051" s="230" t="s">
        <v>6670</v>
      </c>
      <c r="S1051" s="230" t="s">
        <v>6670</v>
      </c>
      <c r="T1051" s="230" t="s">
        <v>6670</v>
      </c>
      <c r="U1051" s="155"/>
      <c r="V1051" s="155" t="b">
        <v>0</v>
      </c>
      <c r="W1051" s="552" t="s">
        <v>3183</v>
      </c>
      <c r="X1051" s="226" t="s">
        <v>6671</v>
      </c>
      <c r="Y1051" s="173">
        <v>0</v>
      </c>
      <c r="Z1051" s="169"/>
      <c r="AA1051" s="163" t="str">
        <f t="shared" si="14"/>
        <v>https://shopeefood.vn/bo-suu-tap/</v>
      </c>
      <c r="AB1051" s="163" t="str">
        <f t="shared" si="18"/>
        <v>https://shopeefood.shopee.vn/bo-suu-tap/</v>
      </c>
    </row>
    <row r="1052" spans="1:28" ht="120">
      <c r="A1052" s="151" t="s">
        <v>4197</v>
      </c>
      <c r="B1052" s="152"/>
      <c r="C1052" s="152" t="s">
        <v>706</v>
      </c>
      <c r="D1052" s="152" t="s">
        <v>225</v>
      </c>
      <c r="E1052" s="222" t="s">
        <v>5455</v>
      </c>
      <c r="F1052" s="176" t="s">
        <v>4197</v>
      </c>
      <c r="G1052" s="230" t="str">
        <f t="shared" si="11"/>
        <v>[PNS]_TPB JCB CASHBACK_Jun</v>
      </c>
      <c r="H1052" s="222" t="s">
        <v>6672</v>
      </c>
      <c r="I1052" s="229" t="s">
        <v>3185</v>
      </c>
      <c r="J1052" s="169"/>
      <c r="K1052" s="162"/>
      <c r="L1052" s="162"/>
      <c r="M1052" s="162"/>
      <c r="N1052" s="169"/>
      <c r="O1052" s="162"/>
      <c r="P1052" s="169"/>
      <c r="Q1052" s="222" t="s">
        <v>6673</v>
      </c>
      <c r="R1052" s="230" t="s">
        <v>6673</v>
      </c>
      <c r="S1052" s="230" t="s">
        <v>6673</v>
      </c>
      <c r="T1052" s="230" t="s">
        <v>6673</v>
      </c>
      <c r="U1052" s="155"/>
      <c r="V1052" s="155" t="b">
        <v>0</v>
      </c>
      <c r="W1052" s="553" t="s">
        <v>3187</v>
      </c>
      <c r="X1052" s="236" t="s">
        <v>6674</v>
      </c>
      <c r="Y1052" s="173">
        <v>0</v>
      </c>
      <c r="Z1052" s="169"/>
      <c r="AA1052" s="163" t="str">
        <f t="shared" si="14"/>
        <v>https://shopeefood.vn/bo-suu-tap/</v>
      </c>
      <c r="AB1052" s="163" t="str">
        <f t="shared" si="18"/>
        <v>https://shopeefood.shopee.vn/bo-suu-tap/</v>
      </c>
    </row>
    <row r="1053" spans="1:28" ht="105">
      <c r="A1053" s="151" t="s">
        <v>4197</v>
      </c>
      <c r="B1053" s="152"/>
      <c r="C1053" s="152" t="s">
        <v>706</v>
      </c>
      <c r="D1053" s="152" t="s">
        <v>225</v>
      </c>
      <c r="E1053" s="175" t="s">
        <v>1155</v>
      </c>
      <c r="F1053" s="175" t="s">
        <v>6675</v>
      </c>
      <c r="G1053" s="230" t="str">
        <f t="shared" si="11"/>
        <v>[PNS]_BIDV_Jun.CREDIT</v>
      </c>
      <c r="H1053" s="175" t="s">
        <v>6676</v>
      </c>
      <c r="I1053" s="229" t="s">
        <v>5264</v>
      </c>
      <c r="J1053" s="169"/>
      <c r="K1053" s="162"/>
      <c r="L1053" s="162"/>
      <c r="M1053" s="162"/>
      <c r="N1053" s="169"/>
      <c r="O1053" s="162"/>
      <c r="P1053" s="169"/>
      <c r="Q1053" s="222" t="s">
        <v>6677</v>
      </c>
      <c r="R1053" s="230" t="s">
        <v>6677</v>
      </c>
      <c r="S1053" s="230" t="s">
        <v>6677</v>
      </c>
      <c r="T1053" s="230" t="s">
        <v>6677</v>
      </c>
      <c r="U1053" s="155"/>
      <c r="V1053" s="155" t="b">
        <v>0</v>
      </c>
      <c r="W1053" s="552" t="s">
        <v>3175</v>
      </c>
      <c r="X1053" s="226" t="s">
        <v>6678</v>
      </c>
      <c r="Y1053" s="173">
        <v>0</v>
      </c>
      <c r="Z1053" s="169"/>
      <c r="AA1053" s="163" t="str">
        <f t="shared" si="14"/>
        <v>https://shopeefood.vn/bo-suu-tap/</v>
      </c>
      <c r="AB1053" s="163" t="str">
        <f t="shared" si="18"/>
        <v>https://shopeefood.shopee.vn/bo-suu-tap/</v>
      </c>
    </row>
    <row r="1054" spans="1:28" ht="90">
      <c r="A1054" s="151" t="s">
        <v>4197</v>
      </c>
      <c r="B1054" s="152"/>
      <c r="C1054" s="152" t="s">
        <v>706</v>
      </c>
      <c r="D1054" s="152" t="s">
        <v>225</v>
      </c>
      <c r="E1054" s="222" t="s">
        <v>1148</v>
      </c>
      <c r="F1054" s="176" t="s">
        <v>4197</v>
      </c>
      <c r="G1054" s="230" t="str">
        <f t="shared" si="11"/>
        <v>[PNS]_VPBANK CREDIT_Jun</v>
      </c>
      <c r="H1054" s="222" t="s">
        <v>6679</v>
      </c>
      <c r="I1054" s="229" t="s">
        <v>5258</v>
      </c>
      <c r="J1054" s="169"/>
      <c r="K1054" s="162"/>
      <c r="L1054" s="162"/>
      <c r="M1054" s="162"/>
      <c r="N1054" s="169"/>
      <c r="O1054" s="162"/>
      <c r="P1054" s="169"/>
      <c r="Q1054" s="222" t="s">
        <v>6680</v>
      </c>
      <c r="R1054" s="230" t="s">
        <v>6680</v>
      </c>
      <c r="S1054" s="230" t="s">
        <v>6680</v>
      </c>
      <c r="T1054" s="230" t="s">
        <v>6680</v>
      </c>
      <c r="U1054" s="155"/>
      <c r="V1054" s="155" t="b">
        <v>0</v>
      </c>
      <c r="W1054" s="552" t="s">
        <v>5260</v>
      </c>
      <c r="X1054" s="226" t="s">
        <v>6681</v>
      </c>
      <c r="Y1054" s="173">
        <v>0</v>
      </c>
      <c r="Z1054" s="169"/>
      <c r="AA1054" s="163" t="str">
        <f t="shared" si="14"/>
        <v>https://shopeefood.vn/bo-suu-tap/</v>
      </c>
      <c r="AB1054" s="163" t="str">
        <f t="shared" si="18"/>
        <v>https://shopeefood.shopee.vn/bo-suu-tap/</v>
      </c>
    </row>
    <row r="1055" spans="1:28" ht="180">
      <c r="A1055" s="151" t="s">
        <v>4197</v>
      </c>
      <c r="B1055" s="152"/>
      <c r="C1055" s="152" t="s">
        <v>706</v>
      </c>
      <c r="D1055" s="152" t="s">
        <v>225</v>
      </c>
      <c r="E1055" s="222" t="s">
        <v>1141</v>
      </c>
      <c r="F1055" s="176" t="s">
        <v>4197</v>
      </c>
      <c r="G1055" s="230" t="str">
        <f t="shared" si="11"/>
        <v>[PNS]_NCB_Jun</v>
      </c>
      <c r="H1055" s="222" t="s">
        <v>6682</v>
      </c>
      <c r="I1055" s="229" t="s">
        <v>5498</v>
      </c>
      <c r="J1055" s="169"/>
      <c r="K1055" s="162"/>
      <c r="L1055" s="162"/>
      <c r="M1055" s="162"/>
      <c r="N1055" s="169"/>
      <c r="O1055" s="162"/>
      <c r="P1055" s="169"/>
      <c r="Q1055" s="222" t="s">
        <v>6683</v>
      </c>
      <c r="R1055" s="230" t="s">
        <v>6683</v>
      </c>
      <c r="S1055" s="230" t="s">
        <v>6683</v>
      </c>
      <c r="T1055" s="230" t="s">
        <v>6683</v>
      </c>
      <c r="U1055" s="155"/>
      <c r="V1055" s="155" t="b">
        <v>0</v>
      </c>
      <c r="W1055" s="554" t="s">
        <v>3127</v>
      </c>
      <c r="X1055" s="379" t="s">
        <v>6684</v>
      </c>
      <c r="Y1055" s="173">
        <v>0</v>
      </c>
      <c r="Z1055" s="169"/>
      <c r="AA1055" s="163" t="str">
        <f t="shared" si="14"/>
        <v>https://shopeefood.vn/bo-suu-tap/</v>
      </c>
      <c r="AB1055" s="163" t="str">
        <f t="shared" si="18"/>
        <v>https://shopeefood.shopee.vn/bo-suu-tap/</v>
      </c>
    </row>
    <row r="1056" spans="1:28" ht="120">
      <c r="A1056" s="151" t="s">
        <v>4197</v>
      </c>
      <c r="B1056" s="152"/>
      <c r="C1056" s="152" t="s">
        <v>706</v>
      </c>
      <c r="D1056" s="152" t="s">
        <v>225</v>
      </c>
      <c r="E1056" s="222" t="s">
        <v>5455</v>
      </c>
      <c r="F1056" s="176" t="s">
        <v>6685</v>
      </c>
      <c r="G1056" s="230" t="str">
        <f t="shared" si="11"/>
        <v>[PNS]_TPB JCB CASHBACK_Jun.15</v>
      </c>
      <c r="H1056" s="222" t="s">
        <v>6686</v>
      </c>
      <c r="I1056" s="229" t="s">
        <v>6687</v>
      </c>
      <c r="J1056" s="169"/>
      <c r="K1056" s="162"/>
      <c r="L1056" s="162"/>
      <c r="M1056" s="162"/>
      <c r="N1056" s="169"/>
      <c r="O1056" s="162"/>
      <c r="P1056" s="169"/>
      <c r="Q1056" s="222" t="s">
        <v>6688</v>
      </c>
      <c r="R1056" s="230" t="s">
        <v>6688</v>
      </c>
      <c r="S1056" s="230" t="s">
        <v>6688</v>
      </c>
      <c r="T1056" s="230" t="s">
        <v>6688</v>
      </c>
      <c r="U1056" s="155"/>
      <c r="V1056" s="155" t="b">
        <v>0</v>
      </c>
      <c r="W1056" s="553" t="s">
        <v>3187</v>
      </c>
      <c r="X1056" s="236" t="s">
        <v>6689</v>
      </c>
      <c r="Y1056" s="173">
        <v>0</v>
      </c>
      <c r="Z1056" s="169"/>
      <c r="AA1056" s="163" t="str">
        <f t="shared" si="14"/>
        <v>https://shopeefood.vn/bo-suu-tap/</v>
      </c>
      <c r="AB1056" s="163" t="str">
        <f t="shared" si="18"/>
        <v>https://shopeefood.shopee.vn/bo-suu-tap/</v>
      </c>
    </row>
    <row r="1057" spans="1:28" ht="128">
      <c r="A1057" s="555" t="s">
        <v>4197</v>
      </c>
      <c r="B1057" s="152"/>
      <c r="C1057" s="556" t="s">
        <v>706</v>
      </c>
      <c r="D1057" s="152" t="s">
        <v>225</v>
      </c>
      <c r="E1057" s="557" t="s">
        <v>1155</v>
      </c>
      <c r="F1057" s="175" t="s">
        <v>6690</v>
      </c>
      <c r="G1057" s="230" t="str">
        <f t="shared" si="11"/>
        <v>[PNS]_BIDV_Jun.JCB WELL BEING</v>
      </c>
      <c r="H1057" s="175" t="s">
        <v>6691</v>
      </c>
      <c r="I1057" s="224" t="s">
        <v>3185</v>
      </c>
      <c r="J1057" s="169"/>
      <c r="K1057" s="162"/>
      <c r="L1057" s="162"/>
      <c r="M1057" s="162"/>
      <c r="N1057" s="169"/>
      <c r="O1057" s="162"/>
      <c r="P1057" s="169"/>
      <c r="Q1057" s="222" t="s">
        <v>6692</v>
      </c>
      <c r="R1057" s="230" t="s">
        <v>6692</v>
      </c>
      <c r="S1057" s="230" t="s">
        <v>6692</v>
      </c>
      <c r="T1057" s="230" t="s">
        <v>6692</v>
      </c>
      <c r="U1057" s="155"/>
      <c r="V1057" s="155" t="b">
        <v>0</v>
      </c>
      <c r="W1057" s="552" t="s">
        <v>6693</v>
      </c>
      <c r="X1057" s="236" t="s">
        <v>6694</v>
      </c>
      <c r="Y1057" s="173">
        <v>0</v>
      </c>
      <c r="Z1057" s="169"/>
      <c r="AA1057" s="163" t="str">
        <f t="shared" si="14"/>
        <v>https://shopeefood.vn/bo-suu-tap/</v>
      </c>
      <c r="AB1057" s="163" t="str">
        <f t="shared" si="18"/>
        <v>https://shopeefood.shopee.vn/bo-suu-tap/</v>
      </c>
    </row>
    <row r="1058" spans="1:28" ht="105">
      <c r="A1058" s="151" t="s">
        <v>4197</v>
      </c>
      <c r="B1058" s="152"/>
      <c r="C1058" s="152" t="s">
        <v>706</v>
      </c>
      <c r="D1058" s="152" t="s">
        <v>225</v>
      </c>
      <c r="E1058" s="222" t="s">
        <v>5492</v>
      </c>
      <c r="F1058" s="176" t="s">
        <v>4197</v>
      </c>
      <c r="G1058" s="230" t="str">
        <f t="shared" si="11"/>
        <v>[PNS]_VPBANK VISA_Jun</v>
      </c>
      <c r="H1058" s="175" t="s">
        <v>6695</v>
      </c>
      <c r="I1058" s="229" t="s">
        <v>5494</v>
      </c>
      <c r="J1058" s="169"/>
      <c r="K1058" s="162"/>
      <c r="L1058" s="162"/>
      <c r="M1058" s="162"/>
      <c r="N1058" s="169"/>
      <c r="O1058" s="162"/>
      <c r="P1058" s="169"/>
      <c r="Q1058" s="222" t="s">
        <v>6696</v>
      </c>
      <c r="R1058" s="230" t="s">
        <v>6696</v>
      </c>
      <c r="S1058" s="230" t="s">
        <v>6696</v>
      </c>
      <c r="T1058" s="230" t="s">
        <v>6696</v>
      </c>
      <c r="U1058" s="155"/>
      <c r="V1058" s="155" t="b">
        <v>0</v>
      </c>
      <c r="W1058" s="558" t="s">
        <v>3187</v>
      </c>
      <c r="X1058" s="236" t="s">
        <v>6697</v>
      </c>
      <c r="Y1058" s="173">
        <v>0</v>
      </c>
      <c r="Z1058" s="169"/>
      <c r="AA1058" s="163" t="str">
        <f t="shared" si="14"/>
        <v>https://shopeefood.vn/bo-suu-tap/</v>
      </c>
      <c r="AB1058" s="163" t="str">
        <f t="shared" si="18"/>
        <v>https://shopeefood.shopee.vn/bo-suu-tap/</v>
      </c>
    </row>
    <row r="1059" spans="1:28" ht="165">
      <c r="A1059" s="151" t="s">
        <v>4197</v>
      </c>
      <c r="B1059" s="152"/>
      <c r="C1059" s="152" t="s">
        <v>706</v>
      </c>
      <c r="D1059" s="152" t="s">
        <v>225</v>
      </c>
      <c r="E1059" s="222" t="s">
        <v>1127</v>
      </c>
      <c r="F1059" s="176" t="s">
        <v>4197</v>
      </c>
      <c r="G1059" s="230" t="str">
        <f t="shared" si="11"/>
        <v>[PNS]_HOME CREDIT_Jun</v>
      </c>
      <c r="H1059" s="222" t="s">
        <v>6698</v>
      </c>
      <c r="I1059" s="224" t="s">
        <v>5471</v>
      </c>
      <c r="J1059" s="169"/>
      <c r="K1059" s="162"/>
      <c r="L1059" s="162"/>
      <c r="M1059" s="162"/>
      <c r="N1059" s="169"/>
      <c r="O1059" s="162"/>
      <c r="P1059" s="169"/>
      <c r="Q1059" s="222" t="s">
        <v>6699</v>
      </c>
      <c r="R1059" s="230" t="s">
        <v>6699</v>
      </c>
      <c r="S1059" s="230" t="s">
        <v>6699</v>
      </c>
      <c r="T1059" s="230" t="s">
        <v>6699</v>
      </c>
      <c r="U1059" s="155"/>
      <c r="V1059" s="155" t="b">
        <v>0</v>
      </c>
      <c r="W1059" s="443" t="s">
        <v>3187</v>
      </c>
      <c r="X1059" s="226" t="s">
        <v>6700</v>
      </c>
      <c r="Y1059" s="173">
        <v>0</v>
      </c>
      <c r="Z1059" s="169"/>
      <c r="AA1059" s="163" t="str">
        <f t="shared" si="14"/>
        <v>https://shopeefood.vn/bo-suu-tap/</v>
      </c>
      <c r="AB1059" s="163" t="str">
        <f t="shared" si="18"/>
        <v>https://shopeefood.shopee.vn/bo-suu-tap/</v>
      </c>
    </row>
    <row r="1060" spans="1:28" ht="165">
      <c r="A1060" s="151" t="s">
        <v>4197</v>
      </c>
      <c r="B1060" s="152"/>
      <c r="C1060" s="152" t="s">
        <v>706</v>
      </c>
      <c r="D1060" s="152" t="s">
        <v>225</v>
      </c>
      <c r="E1060" s="222" t="s">
        <v>4335</v>
      </c>
      <c r="F1060" s="176" t="s">
        <v>4197</v>
      </c>
      <c r="G1060" s="230" t="str">
        <f t="shared" si="11"/>
        <v>[PNS]_NAM A BANK_Jun</v>
      </c>
      <c r="H1060" s="222" t="s">
        <v>6701</v>
      </c>
      <c r="I1060" s="224" t="s">
        <v>2330</v>
      </c>
      <c r="J1060" s="169"/>
      <c r="K1060" s="162"/>
      <c r="L1060" s="162"/>
      <c r="M1060" s="162"/>
      <c r="N1060" s="169"/>
      <c r="O1060" s="162"/>
      <c r="P1060" s="169"/>
      <c r="Q1060" s="222" t="s">
        <v>6702</v>
      </c>
      <c r="R1060" s="230" t="s">
        <v>6702</v>
      </c>
      <c r="S1060" s="230" t="s">
        <v>6702</v>
      </c>
      <c r="T1060" s="230" t="s">
        <v>6702</v>
      </c>
      <c r="U1060" s="155"/>
      <c r="V1060" s="155" t="b">
        <v>0</v>
      </c>
      <c r="W1060" s="559" t="s">
        <v>3134</v>
      </c>
      <c r="X1060" s="226" t="s">
        <v>6703</v>
      </c>
      <c r="Y1060" s="173">
        <v>0</v>
      </c>
      <c r="Z1060" s="169"/>
      <c r="AA1060" s="163" t="str">
        <f t="shared" si="14"/>
        <v>https://shopeefood.vn/bo-suu-tap/</v>
      </c>
      <c r="AB1060" s="163" t="str">
        <f t="shared" si="18"/>
        <v>https://shopeefood.shopee.vn/bo-suu-tap/</v>
      </c>
    </row>
    <row r="1061" spans="1:28" ht="135">
      <c r="A1061" s="151" t="s">
        <v>4197</v>
      </c>
      <c r="B1061" s="152"/>
      <c r="C1061" s="152" t="s">
        <v>706</v>
      </c>
      <c r="D1061" s="152" t="s">
        <v>225</v>
      </c>
      <c r="E1061" s="222" t="s">
        <v>1120</v>
      </c>
      <c r="F1061" s="176" t="s">
        <v>4197</v>
      </c>
      <c r="G1061" s="230" t="str">
        <f t="shared" si="11"/>
        <v>[PNS]_FE CREDIT_Jun</v>
      </c>
      <c r="H1061" s="222" t="s">
        <v>6704</v>
      </c>
      <c r="I1061" s="224" t="s">
        <v>6705</v>
      </c>
      <c r="J1061" s="169"/>
      <c r="K1061" s="162"/>
      <c r="L1061" s="162"/>
      <c r="M1061" s="162"/>
      <c r="N1061" s="169"/>
      <c r="O1061" s="162"/>
      <c r="P1061" s="169"/>
      <c r="Q1061" s="222" t="s">
        <v>6706</v>
      </c>
      <c r="R1061" s="230" t="s">
        <v>6706</v>
      </c>
      <c r="S1061" s="230" t="s">
        <v>6706</v>
      </c>
      <c r="T1061" s="230" t="s">
        <v>6706</v>
      </c>
      <c r="U1061" s="155"/>
      <c r="V1061" s="155" t="b">
        <v>0</v>
      </c>
      <c r="W1061" s="443" t="s">
        <v>3187</v>
      </c>
      <c r="X1061" s="379" t="s">
        <v>6707</v>
      </c>
      <c r="Y1061" s="173">
        <v>0</v>
      </c>
      <c r="Z1061" s="169"/>
      <c r="AA1061" s="163" t="str">
        <f t="shared" si="14"/>
        <v>https://shopeefood.vn/bo-suu-tap/</v>
      </c>
      <c r="AB1061" s="163" t="str">
        <f t="shared" si="18"/>
        <v>https://shopeefood.shopee.vn/bo-suu-tap/</v>
      </c>
    </row>
    <row r="1062" spans="1:28" ht="120">
      <c r="A1062" s="151" t="s">
        <v>4197</v>
      </c>
      <c r="B1062" s="152"/>
      <c r="C1062" s="152" t="s">
        <v>706</v>
      </c>
      <c r="D1062" s="152" t="s">
        <v>213</v>
      </c>
      <c r="E1062" s="191" t="s">
        <v>1097</v>
      </c>
      <c r="F1062" s="176" t="s">
        <v>4197</v>
      </c>
      <c r="G1062" s="177" t="str">
        <f t="shared" si="11"/>
        <v>[Win 2]_Trà Sữa Sunday Basic_Jun</v>
      </c>
      <c r="H1062" s="176" t="s">
        <v>6708</v>
      </c>
      <c r="I1062" s="159" t="s">
        <v>6709</v>
      </c>
      <c r="J1062" s="178" t="s">
        <v>1100</v>
      </c>
      <c r="K1062" s="157"/>
      <c r="L1062" s="157"/>
      <c r="M1062" s="159"/>
      <c r="N1062" s="560"/>
      <c r="O1062" s="409" t="s">
        <v>6710</v>
      </c>
      <c r="P1062" s="168"/>
      <c r="Q1062" s="192" t="s">
        <v>6711</v>
      </c>
      <c r="R1062" s="177"/>
      <c r="S1062" s="177"/>
      <c r="T1062" s="177"/>
      <c r="U1062" s="155" t="s">
        <v>696</v>
      </c>
      <c r="V1062" s="155" t="b">
        <v>0</v>
      </c>
      <c r="W1062" s="179" t="s">
        <v>6712</v>
      </c>
      <c r="X1062" s="168"/>
      <c r="Y1062" s="173">
        <v>19542</v>
      </c>
      <c r="Z1062" s="162" t="s">
        <v>3312</v>
      </c>
      <c r="AA1062" s="163" t="str">
        <f t="shared" si="14"/>
        <v>https://shopeefood.vn/bo-suu-tap/w2-sunday-basic</v>
      </c>
      <c r="AB1062" s="163" t="str">
        <f t="shared" si="18"/>
        <v>https://shopeefood.shopee.vn/bo-suu-tap/w2-sunday-basic</v>
      </c>
    </row>
    <row r="1063" spans="1:28" ht="120">
      <c r="A1063" s="526" t="s">
        <v>4197</v>
      </c>
      <c r="B1063" s="155"/>
      <c r="C1063" s="155" t="s">
        <v>717</v>
      </c>
      <c r="D1063" s="155" t="s">
        <v>222</v>
      </c>
      <c r="E1063" s="162" t="s">
        <v>806</v>
      </c>
      <c r="F1063" s="155" t="s">
        <v>5971</v>
      </c>
      <c r="G1063" s="177" t="str">
        <f t="shared" si="11"/>
        <v>[Alacarte CB]_Trà sữa Sharetea - The Alley_Jun.CB1</v>
      </c>
      <c r="H1063" s="182" t="s">
        <v>6713</v>
      </c>
      <c r="I1063" s="162" t="s">
        <v>6714</v>
      </c>
      <c r="J1063" s="209" t="s">
        <v>809</v>
      </c>
      <c r="K1063" s="162"/>
      <c r="L1063" s="162"/>
      <c r="M1063" s="162"/>
      <c r="N1063" s="169"/>
      <c r="O1063" s="360" t="s">
        <v>723</v>
      </c>
      <c r="P1063" s="169"/>
      <c r="Q1063" s="162"/>
      <c r="R1063" s="155" t="s">
        <v>6715</v>
      </c>
      <c r="S1063" s="168"/>
      <c r="T1063" s="168"/>
      <c r="U1063" s="155" t="s">
        <v>696</v>
      </c>
      <c r="V1063" s="155" t="b">
        <v>0</v>
      </c>
      <c r="W1063" s="179" t="s">
        <v>5581</v>
      </c>
      <c r="X1063" s="168"/>
      <c r="Y1063" s="173">
        <v>20395</v>
      </c>
      <c r="Z1063" s="162" t="s">
        <v>6716</v>
      </c>
      <c r="AA1063" s="163" t="str">
        <f t="shared" si="14"/>
        <v>https://shopeefood.vn/bo-suu-tap/a-sharetea--alley</v>
      </c>
      <c r="AB1063" s="163" t="str">
        <f t="shared" si="18"/>
        <v>https://shopeefood.shopee.vn/bo-suu-tap/a-sharetea--alley</v>
      </c>
    </row>
    <row r="1064" spans="1:28" ht="105">
      <c r="A1064" s="526" t="s">
        <v>4197</v>
      </c>
      <c r="B1064" s="152"/>
      <c r="C1064" s="152" t="s">
        <v>897</v>
      </c>
      <c r="D1064" s="152" t="s">
        <v>205</v>
      </c>
      <c r="E1064" s="180" t="s">
        <v>322</v>
      </c>
      <c r="F1064" s="155" t="s">
        <v>6717</v>
      </c>
      <c r="G1064" s="177" t="str">
        <f t="shared" si="11"/>
        <v>[JBP]_Jollibee_11-13/06</v>
      </c>
      <c r="H1064" s="176" t="s">
        <v>6718</v>
      </c>
      <c r="I1064" s="183" t="s">
        <v>6719</v>
      </c>
      <c r="J1064" s="209" t="s">
        <v>6720</v>
      </c>
      <c r="K1064" s="162"/>
      <c r="L1064" s="162"/>
      <c r="M1064" s="162"/>
      <c r="N1064" s="169"/>
      <c r="O1064" s="183"/>
      <c r="P1064" s="169"/>
      <c r="Q1064" s="183"/>
      <c r="R1064" s="177"/>
      <c r="S1064" s="177"/>
      <c r="T1064" s="176" t="s">
        <v>6721</v>
      </c>
      <c r="U1064" s="155"/>
      <c r="V1064" s="155" t="b">
        <v>0</v>
      </c>
      <c r="W1064" s="561" t="s">
        <v>6722</v>
      </c>
      <c r="X1064" s="168"/>
      <c r="Y1064" s="173">
        <v>20293</v>
      </c>
      <c r="Z1064" s="162" t="s">
        <v>6723</v>
      </c>
      <c r="AA1064" s="163" t="str">
        <f t="shared" si="14"/>
        <v>https://shopeefood.vn/bo-suu-tap/jb-jollibee-99k</v>
      </c>
      <c r="AB1064" s="163" t="str">
        <f t="shared" si="18"/>
        <v>https://shopeefood.shopee.vn/bo-suu-tap/jb-jollibee-99k</v>
      </c>
    </row>
    <row r="1065" spans="1:28" ht="90">
      <c r="A1065" s="151" t="s">
        <v>4197</v>
      </c>
      <c r="B1065" s="152"/>
      <c r="C1065" s="152" t="s">
        <v>717</v>
      </c>
      <c r="D1065" s="155" t="s">
        <v>222</v>
      </c>
      <c r="E1065" s="306" t="s">
        <v>1065</v>
      </c>
      <c r="F1065" s="155" t="s">
        <v>5971</v>
      </c>
      <c r="G1065" s="177" t="str">
        <f t="shared" si="11"/>
        <v>[Alacarte CB]_The Alley_Jun.CB1</v>
      </c>
      <c r="H1065" s="182" t="s">
        <v>6724</v>
      </c>
      <c r="I1065" s="193" t="s">
        <v>6725</v>
      </c>
      <c r="J1065" s="170" t="s">
        <v>2467</v>
      </c>
      <c r="K1065" s="159"/>
      <c r="L1065" s="159"/>
      <c r="M1065" s="159"/>
      <c r="N1065" s="168"/>
      <c r="O1065" s="155" t="s">
        <v>3043</v>
      </c>
      <c r="P1065" s="168"/>
      <c r="Q1065" s="159"/>
      <c r="R1065" s="177" t="s">
        <v>6726</v>
      </c>
      <c r="S1065" s="168"/>
      <c r="T1065" s="168"/>
      <c r="U1065" s="155" t="s">
        <v>696</v>
      </c>
      <c r="V1065" s="155" t="b">
        <v>0</v>
      </c>
      <c r="W1065" s="179" t="s">
        <v>6727</v>
      </c>
      <c r="X1065" s="168"/>
      <c r="Y1065" s="173">
        <v>19762</v>
      </c>
      <c r="Z1065" s="162" t="s">
        <v>4275</v>
      </c>
      <c r="AA1065" s="163" t="str">
        <f t="shared" si="14"/>
        <v>https://shopeefood.vn/bo-suu-tap/a-alley-50k</v>
      </c>
      <c r="AB1065" s="163" t="str">
        <f t="shared" si="18"/>
        <v>https://shopeefood.shopee.vn/bo-suu-tap/a-alley-50k</v>
      </c>
    </row>
    <row r="1066" spans="1:28" ht="75">
      <c r="A1066" s="151" t="s">
        <v>4197</v>
      </c>
      <c r="B1066" s="152"/>
      <c r="C1066" s="152" t="s">
        <v>717</v>
      </c>
      <c r="D1066" s="155" t="s">
        <v>222</v>
      </c>
      <c r="E1066" s="306" t="s">
        <v>1065</v>
      </c>
      <c r="F1066" s="155" t="s">
        <v>6191</v>
      </c>
      <c r="G1066" s="177" t="str">
        <f t="shared" si="11"/>
        <v>[Alacarte CB]_The Alley_Jun.CB2</v>
      </c>
      <c r="H1066" s="176" t="s">
        <v>6728</v>
      </c>
      <c r="I1066" s="176" t="s">
        <v>6729</v>
      </c>
      <c r="J1066" s="170" t="s">
        <v>2467</v>
      </c>
      <c r="K1066" s="159"/>
      <c r="L1066" s="159"/>
      <c r="M1066" s="159"/>
      <c r="N1066" s="168"/>
      <c r="O1066" s="155" t="s">
        <v>3043</v>
      </c>
      <c r="P1066" s="168"/>
      <c r="Q1066" s="159"/>
      <c r="R1066" s="176" t="s">
        <v>6730</v>
      </c>
      <c r="S1066" s="168"/>
      <c r="T1066" s="168"/>
      <c r="U1066" s="155" t="s">
        <v>696</v>
      </c>
      <c r="V1066" s="155" t="b">
        <v>0</v>
      </c>
      <c r="W1066" s="179" t="s">
        <v>6731</v>
      </c>
      <c r="X1066" s="168"/>
      <c r="Y1066" s="173">
        <v>20396</v>
      </c>
      <c r="Z1066" s="162" t="s">
        <v>6732</v>
      </c>
      <c r="AA1066" s="163" t="str">
        <f t="shared" si="14"/>
        <v>https://shopeefood.vn/bo-suu-tap/a--alley-1d</v>
      </c>
      <c r="AB1066" s="163" t="str">
        <f t="shared" si="18"/>
        <v>https://shopeefood.shopee.vn/bo-suu-tap/a--alley-1d</v>
      </c>
    </row>
    <row r="1067" spans="1:28" ht="105">
      <c r="A1067" s="151" t="s">
        <v>4197</v>
      </c>
      <c r="B1067" s="152"/>
      <c r="C1067" s="152" t="s">
        <v>717</v>
      </c>
      <c r="D1067" s="155" t="s">
        <v>222</v>
      </c>
      <c r="E1067" s="306" t="s">
        <v>1065</v>
      </c>
      <c r="F1067" s="155" t="s">
        <v>5885</v>
      </c>
      <c r="G1067" s="177" t="str">
        <f t="shared" si="11"/>
        <v>[Alacarte CB]_The Alley_Jun.CB3</v>
      </c>
      <c r="H1067" s="176" t="s">
        <v>6733</v>
      </c>
      <c r="I1067" s="176" t="s">
        <v>6734</v>
      </c>
      <c r="J1067" s="170" t="s">
        <v>2467</v>
      </c>
      <c r="K1067" s="159"/>
      <c r="L1067" s="159"/>
      <c r="M1067" s="159"/>
      <c r="N1067" s="168"/>
      <c r="O1067" s="155" t="s">
        <v>3043</v>
      </c>
      <c r="P1067" s="168"/>
      <c r="Q1067" s="159"/>
      <c r="R1067" s="176" t="s">
        <v>6735</v>
      </c>
      <c r="S1067" s="168"/>
      <c r="T1067" s="177"/>
      <c r="U1067" s="155" t="s">
        <v>696</v>
      </c>
      <c r="V1067" s="155" t="b">
        <v>0</v>
      </c>
      <c r="W1067" s="179" t="s">
        <v>6736</v>
      </c>
      <c r="X1067" s="168"/>
      <c r="Y1067" s="173">
        <v>20559</v>
      </c>
      <c r="Z1067" s="162" t="s">
        <v>6737</v>
      </c>
      <c r="AA1067" s="163" t="str">
        <f t="shared" si="14"/>
        <v>https://shopeefood.vn/bo-suu-tap/a-the-alley-1t1</v>
      </c>
      <c r="AB1067" s="163" t="str">
        <f t="shared" si="18"/>
        <v>https://shopeefood.shopee.vn/bo-suu-tap/a-the-alley-1t1</v>
      </c>
    </row>
    <row r="1068" spans="1:28" ht="180">
      <c r="A1068" s="151" t="s">
        <v>4197</v>
      </c>
      <c r="B1068" s="152"/>
      <c r="C1068" s="152" t="s">
        <v>706</v>
      </c>
      <c r="D1068" s="155" t="s">
        <v>222</v>
      </c>
      <c r="E1068" s="174" t="s">
        <v>6245</v>
      </c>
      <c r="F1068" s="155" t="s">
        <v>6738</v>
      </c>
      <c r="G1068" s="177" t="str">
        <f t="shared" si="11"/>
        <v>[Alacarte CB]_Trà Sữa Winggo - Trà Sữa Kem Trứng Nướng, Trà Hoa Quả &amp; Matcha_Jun.CB1.16</v>
      </c>
      <c r="H1068" s="176" t="s">
        <v>6739</v>
      </c>
      <c r="I1068" s="159" t="s">
        <v>6551</v>
      </c>
      <c r="J1068" s="194" t="s">
        <v>6740</v>
      </c>
      <c r="K1068" s="159"/>
      <c r="L1068" s="194" t="s">
        <v>6741</v>
      </c>
      <c r="M1068" s="159"/>
      <c r="N1068" s="176" t="s">
        <v>6742</v>
      </c>
      <c r="O1068" s="176" t="s">
        <v>6743</v>
      </c>
      <c r="P1068" s="168"/>
      <c r="Q1068" s="155"/>
      <c r="R1068" s="168" t="s">
        <v>6744</v>
      </c>
      <c r="S1068" s="177"/>
      <c r="T1068" s="177"/>
      <c r="U1068" s="155" t="s">
        <v>696</v>
      </c>
      <c r="V1068" s="155" t="b">
        <v>0</v>
      </c>
      <c r="W1068" s="179" t="s">
        <v>6745</v>
      </c>
      <c r="X1068" s="168"/>
      <c r="Y1068" s="173">
        <v>20523</v>
      </c>
      <c r="Z1068" s="162" t="s">
        <v>6746</v>
      </c>
      <c r="AA1068" s="163" t="str">
        <f t="shared" si="14"/>
        <v>https://shopeefood.vn/bo-suu-tap/a-winggo-25</v>
      </c>
      <c r="AB1068" s="163" t="str">
        <f t="shared" si="18"/>
        <v>https://shopeefood.shopee.vn/bo-suu-tap/a-winggo-25</v>
      </c>
    </row>
    <row r="1069" spans="1:28" ht="150">
      <c r="A1069" s="151" t="s">
        <v>4197</v>
      </c>
      <c r="B1069" s="152"/>
      <c r="C1069" s="152" t="s">
        <v>717</v>
      </c>
      <c r="D1069" s="155" t="s">
        <v>222</v>
      </c>
      <c r="E1069" s="243" t="s">
        <v>2232</v>
      </c>
      <c r="F1069" s="155" t="s">
        <v>5885</v>
      </c>
      <c r="G1069" s="177" t="str">
        <f t="shared" si="11"/>
        <v>[Alacarte CB]_Guu Chicken - Gà Rán &amp; Cơm Gà_Jun.CB3</v>
      </c>
      <c r="H1069" s="193" t="s">
        <v>6747</v>
      </c>
      <c r="I1069" s="159" t="s">
        <v>5887</v>
      </c>
      <c r="J1069" s="178" t="s">
        <v>2234</v>
      </c>
      <c r="K1069" s="159"/>
      <c r="L1069" s="159"/>
      <c r="M1069" s="159"/>
      <c r="N1069" s="168"/>
      <c r="O1069" s="171" t="s">
        <v>6748</v>
      </c>
      <c r="P1069" s="168"/>
      <c r="Q1069" s="263"/>
      <c r="R1069" s="168" t="s">
        <v>6749</v>
      </c>
      <c r="S1069" s="168"/>
      <c r="T1069" s="168"/>
      <c r="U1069" s="155" t="s">
        <v>696</v>
      </c>
      <c r="V1069" s="155" t="b">
        <v>0</v>
      </c>
      <c r="W1069" s="179" t="s">
        <v>6750</v>
      </c>
      <c r="X1069" s="168"/>
      <c r="Y1069" s="173">
        <v>20468</v>
      </c>
      <c r="Z1069" s="162" t="s">
        <v>6751</v>
      </c>
      <c r="AA1069" s="163" t="str">
        <f t="shared" si="14"/>
        <v>https://shopeefood.vn/bo-suu-tap/a-guu-chicken-120</v>
      </c>
      <c r="AB1069" s="163" t="str">
        <f t="shared" si="18"/>
        <v>https://shopeefood.shopee.vn/bo-suu-tap/a-guu-chicken-120</v>
      </c>
    </row>
    <row r="1070" spans="1:28" ht="150">
      <c r="A1070" s="151" t="s">
        <v>4197</v>
      </c>
      <c r="B1070" s="152"/>
      <c r="C1070" s="152" t="s">
        <v>717</v>
      </c>
      <c r="D1070" s="155" t="s">
        <v>222</v>
      </c>
      <c r="E1070" s="243" t="s">
        <v>2232</v>
      </c>
      <c r="F1070" s="155" t="s">
        <v>6625</v>
      </c>
      <c r="G1070" s="177" t="str">
        <f t="shared" si="11"/>
        <v>[Alacarte CB]_Guu Chicken - Gà Rán &amp; Cơm Gà_Jun.CB6</v>
      </c>
      <c r="H1070" s="193" t="s">
        <v>6752</v>
      </c>
      <c r="I1070" s="155" t="s">
        <v>6753</v>
      </c>
      <c r="J1070" s="178" t="s">
        <v>2234</v>
      </c>
      <c r="K1070" s="159"/>
      <c r="L1070" s="159"/>
      <c r="M1070" s="159"/>
      <c r="N1070" s="168"/>
      <c r="O1070" s="155" t="s">
        <v>6754</v>
      </c>
      <c r="P1070" s="168"/>
      <c r="Q1070" s="159"/>
      <c r="R1070" s="168" t="s">
        <v>6755</v>
      </c>
      <c r="S1070" s="168"/>
      <c r="T1070" s="168"/>
      <c r="U1070" s="155" t="s">
        <v>696</v>
      </c>
      <c r="V1070" s="155" t="b">
        <v>0</v>
      </c>
      <c r="W1070" s="179" t="s">
        <v>6756</v>
      </c>
      <c r="X1070" s="168"/>
      <c r="Y1070" s="173">
        <v>20196</v>
      </c>
      <c r="Z1070" s="162" t="s">
        <v>5218</v>
      </c>
      <c r="AA1070" s="163" t="str">
        <f t="shared" si="14"/>
        <v>https://shopeefood.vn/bo-suu-tap/a-guu---60</v>
      </c>
      <c r="AB1070" s="163" t="str">
        <f t="shared" si="18"/>
        <v>https://shopeefood.shopee.vn/bo-suu-tap/a-guu---60</v>
      </c>
    </row>
    <row r="1071" spans="1:28" ht="135">
      <c r="A1071" s="151" t="s">
        <v>4197</v>
      </c>
      <c r="B1071" s="152"/>
      <c r="C1071" s="152" t="s">
        <v>706</v>
      </c>
      <c r="D1071" s="155" t="s">
        <v>222</v>
      </c>
      <c r="E1071" s="191" t="s">
        <v>1605</v>
      </c>
      <c r="F1071" s="176" t="s">
        <v>5696</v>
      </c>
      <c r="G1071" s="177" t="str">
        <f t="shared" si="11"/>
        <v>[Alacarte CB]_Sủi Cảo Ngọc Ý - Hà Tôn Quyền_Jun.CB8</v>
      </c>
      <c r="H1071" s="193" t="s">
        <v>6757</v>
      </c>
      <c r="I1071" s="159" t="s">
        <v>6758</v>
      </c>
      <c r="J1071" s="178" t="s">
        <v>1608</v>
      </c>
      <c r="K1071" s="157"/>
      <c r="L1071" s="157"/>
      <c r="M1071" s="159"/>
      <c r="N1071" s="168"/>
      <c r="O1071" s="409" t="s">
        <v>6759</v>
      </c>
      <c r="P1071" s="168"/>
      <c r="Q1071" s="304" t="s">
        <v>6760</v>
      </c>
      <c r="R1071" s="177"/>
      <c r="S1071" s="177"/>
      <c r="T1071" s="177"/>
      <c r="U1071" s="155" t="s">
        <v>696</v>
      </c>
      <c r="V1071" s="155" t="b">
        <v>0</v>
      </c>
      <c r="W1071" s="179" t="s">
        <v>6761</v>
      </c>
      <c r="X1071" s="168"/>
      <c r="Y1071" s="173">
        <v>19859</v>
      </c>
      <c r="Z1071" s="162" t="s">
        <v>4640</v>
      </c>
      <c r="AA1071" s="163" t="str">
        <f t="shared" si="14"/>
        <v>https://shopeefood.vn/bo-suu-tap/a-sui-cao-ngoc-y</v>
      </c>
      <c r="AB1071" s="163" t="str">
        <f t="shared" si="18"/>
        <v>https://shopeefood.shopee.vn/bo-suu-tap/a-sui-cao-ngoc-y</v>
      </c>
    </row>
    <row r="1072" spans="1:28" ht="135">
      <c r="A1072" s="151" t="s">
        <v>4197</v>
      </c>
      <c r="B1072" s="152"/>
      <c r="C1072" s="152" t="s">
        <v>706</v>
      </c>
      <c r="D1072" s="155" t="s">
        <v>222</v>
      </c>
      <c r="E1072" s="191" t="s">
        <v>1605</v>
      </c>
      <c r="F1072" s="176" t="s">
        <v>6128</v>
      </c>
      <c r="G1072" s="177" t="str">
        <f t="shared" si="11"/>
        <v>[Alacarte CB]_Sủi Cảo Ngọc Ý - Hà Tôn Quyền_Jun.CB9</v>
      </c>
      <c r="H1072" s="193" t="s">
        <v>6762</v>
      </c>
      <c r="I1072" s="159" t="s">
        <v>6753</v>
      </c>
      <c r="J1072" s="178" t="s">
        <v>1608</v>
      </c>
      <c r="K1072" s="157"/>
      <c r="L1072" s="157"/>
      <c r="M1072" s="159"/>
      <c r="N1072" s="168"/>
      <c r="O1072" s="176" t="s">
        <v>6763</v>
      </c>
      <c r="P1072" s="168"/>
      <c r="Q1072" s="304" t="s">
        <v>6764</v>
      </c>
      <c r="R1072" s="177"/>
      <c r="S1072" s="177"/>
      <c r="T1072" s="177"/>
      <c r="U1072" s="155" t="s">
        <v>696</v>
      </c>
      <c r="V1072" s="155" t="b">
        <v>0</v>
      </c>
      <c r="W1072" s="179" t="s">
        <v>6765</v>
      </c>
      <c r="X1072" s="168"/>
      <c r="Y1072" s="173">
        <v>19859</v>
      </c>
      <c r="Z1072" s="162" t="s">
        <v>4640</v>
      </c>
      <c r="AA1072" s="163" t="str">
        <f t="shared" si="14"/>
        <v>https://shopeefood.vn/bo-suu-tap/a-sui-cao-ngoc-y</v>
      </c>
      <c r="AB1072" s="163" t="str">
        <f t="shared" si="18"/>
        <v>https://shopeefood.shopee.vn/bo-suu-tap/a-sui-cao-ngoc-y</v>
      </c>
    </row>
    <row r="1073" spans="1:28" ht="75">
      <c r="A1073" s="151" t="s">
        <v>4197</v>
      </c>
      <c r="B1073" s="152"/>
      <c r="C1073" s="152" t="s">
        <v>717</v>
      </c>
      <c r="D1073" s="155" t="s">
        <v>222</v>
      </c>
      <c r="E1073" s="308" t="s">
        <v>1346</v>
      </c>
      <c r="F1073" s="176" t="s">
        <v>5971</v>
      </c>
      <c r="G1073" s="177" t="str">
        <f t="shared" si="11"/>
        <v>[Alacarte CB]_LaBoong - Trà Ô Long Làng LaBoong_Jun.CB1</v>
      </c>
      <c r="H1073" s="193" t="s">
        <v>6766</v>
      </c>
      <c r="I1073" s="159" t="s">
        <v>6767</v>
      </c>
      <c r="J1073" s="170" t="s">
        <v>1348</v>
      </c>
      <c r="K1073" s="159"/>
      <c r="L1073" s="159"/>
      <c r="M1073" s="159"/>
      <c r="N1073" s="168"/>
      <c r="O1073" s="159" t="s">
        <v>2447</v>
      </c>
      <c r="P1073" s="168"/>
      <c r="Q1073" s="159"/>
      <c r="R1073" s="168" t="s">
        <v>6768</v>
      </c>
      <c r="S1073" s="177"/>
      <c r="T1073" s="177"/>
      <c r="U1073" s="155" t="s">
        <v>696</v>
      </c>
      <c r="V1073" s="155" t="b">
        <v>0</v>
      </c>
      <c r="W1073" s="179" t="s">
        <v>5589</v>
      </c>
      <c r="X1073" s="168"/>
      <c r="Y1073" s="173">
        <v>20487</v>
      </c>
      <c r="Z1073" s="162" t="s">
        <v>6769</v>
      </c>
      <c r="AA1073" s="163" t="str">
        <f t="shared" si="14"/>
        <v>https://shopeefood.vn/bo-suu-tap/a-laboong-tra</v>
      </c>
      <c r="AB1073" s="163" t="str">
        <f t="shared" si="18"/>
        <v>https://shopeefood.shopee.vn/bo-suu-tap/a-laboong-tra</v>
      </c>
    </row>
    <row r="1074" spans="1:28" ht="105">
      <c r="A1074" s="151" t="s">
        <v>4197</v>
      </c>
      <c r="B1074" s="152"/>
      <c r="C1074" s="152" t="s">
        <v>717</v>
      </c>
      <c r="D1074" s="152" t="s">
        <v>211</v>
      </c>
      <c r="E1074" s="308" t="s">
        <v>1346</v>
      </c>
      <c r="F1074" s="176" t="s">
        <v>4197</v>
      </c>
      <c r="G1074" s="177" t="str">
        <f t="shared" si="11"/>
        <v>[Win 1]_LaBoong - Trà Ô Long Làng LaBoong_Jun</v>
      </c>
      <c r="H1074" s="193" t="s">
        <v>6770</v>
      </c>
      <c r="I1074" s="159" t="s">
        <v>6771</v>
      </c>
      <c r="J1074" s="179" t="s">
        <v>1348</v>
      </c>
      <c r="K1074" s="159"/>
      <c r="L1074" s="159"/>
      <c r="M1074" s="159"/>
      <c r="N1074" s="168"/>
      <c r="O1074" s="159" t="s">
        <v>2447</v>
      </c>
      <c r="P1074" s="168"/>
      <c r="Q1074" s="159"/>
      <c r="R1074" s="177" t="s">
        <v>6772</v>
      </c>
      <c r="S1074" s="177"/>
      <c r="T1074" s="177"/>
      <c r="U1074" s="155" t="s">
        <v>696</v>
      </c>
      <c r="V1074" s="155" t="b">
        <v>0</v>
      </c>
      <c r="W1074" s="179" t="s">
        <v>2449</v>
      </c>
      <c r="X1074" s="168"/>
      <c r="Y1074" s="173">
        <v>20133</v>
      </c>
      <c r="Z1074" s="162" t="s">
        <v>5585</v>
      </c>
      <c r="AA1074" s="163" t="str">
        <f t="shared" si="14"/>
        <v>https://shopeefood.vn/bo-suu-tap/w1-laboong-0d</v>
      </c>
      <c r="AB1074" s="163" t="str">
        <f t="shared" si="18"/>
        <v>https://shopeefood.shopee.vn/bo-suu-tap/w1-laboong-0d</v>
      </c>
    </row>
    <row r="1075" spans="1:28" ht="135">
      <c r="A1075" s="151" t="s">
        <v>4197</v>
      </c>
      <c r="B1075" s="152"/>
      <c r="C1075" s="152" t="s">
        <v>706</v>
      </c>
      <c r="D1075" s="152" t="s">
        <v>215</v>
      </c>
      <c r="E1075" s="191" t="s">
        <v>248</v>
      </c>
      <c r="F1075" s="176" t="s">
        <v>4197</v>
      </c>
      <c r="G1075" s="177" t="str">
        <f t="shared" si="11"/>
        <v>[Win 3]_Bún Đậu Homemade_Jun</v>
      </c>
      <c r="H1075" s="176" t="s">
        <v>6773</v>
      </c>
      <c r="I1075" s="193" t="s">
        <v>6774</v>
      </c>
      <c r="J1075" s="178" t="s">
        <v>3395</v>
      </c>
      <c r="K1075" s="159"/>
      <c r="L1075" s="159"/>
      <c r="M1075" s="159"/>
      <c r="N1075" s="168"/>
      <c r="O1075" s="159" t="s">
        <v>2447</v>
      </c>
      <c r="P1075" s="168"/>
      <c r="Q1075" s="193" t="s">
        <v>6775</v>
      </c>
      <c r="R1075" s="177"/>
      <c r="S1075" s="177"/>
      <c r="T1075" s="177"/>
      <c r="U1075" s="155" t="s">
        <v>696</v>
      </c>
      <c r="V1075" s="155" t="b">
        <v>0</v>
      </c>
      <c r="W1075" s="170" t="s">
        <v>6776</v>
      </c>
      <c r="X1075" s="168"/>
      <c r="Y1075" s="173">
        <v>20407</v>
      </c>
      <c r="Z1075" s="162" t="s">
        <v>6777</v>
      </c>
      <c r="AA1075" s="163" t="str">
        <f t="shared" si="14"/>
        <v>https://shopeefood.vn/bo-suu-tap/w3-dau-homemade</v>
      </c>
      <c r="AB1075" s="163" t="str">
        <f t="shared" si="18"/>
        <v>https://shopeefood.shopee.vn/bo-suu-tap/w3-dau-homemade</v>
      </c>
    </row>
    <row r="1076" spans="1:28" ht="135">
      <c r="A1076" s="151" t="s">
        <v>4197</v>
      </c>
      <c r="B1076" s="152"/>
      <c r="C1076" s="152" t="s">
        <v>706</v>
      </c>
      <c r="D1076" s="155" t="s">
        <v>222</v>
      </c>
      <c r="E1076" s="191" t="s">
        <v>248</v>
      </c>
      <c r="F1076" s="176" t="s">
        <v>5842</v>
      </c>
      <c r="G1076" s="177" t="str">
        <f t="shared" si="11"/>
        <v>[Alacarte CB]_Bún Đậu Homemade_Jun.CB7</v>
      </c>
      <c r="H1076" s="176" t="s">
        <v>6778</v>
      </c>
      <c r="I1076" s="193" t="s">
        <v>6779</v>
      </c>
      <c r="J1076" s="178" t="s">
        <v>3395</v>
      </c>
      <c r="K1076" s="159"/>
      <c r="L1076" s="159"/>
      <c r="M1076" s="159"/>
      <c r="N1076" s="168"/>
      <c r="O1076" s="159" t="s">
        <v>2447</v>
      </c>
      <c r="P1076" s="168"/>
      <c r="Q1076" s="192" t="s">
        <v>6780</v>
      </c>
      <c r="R1076" s="177"/>
      <c r="S1076" s="177"/>
      <c r="T1076" s="177"/>
      <c r="U1076" s="155" t="s">
        <v>696</v>
      </c>
      <c r="V1076" s="155" t="b">
        <v>0</v>
      </c>
      <c r="W1076" s="170" t="s">
        <v>6776</v>
      </c>
      <c r="X1076" s="168"/>
      <c r="Y1076" s="173">
        <v>20416</v>
      </c>
      <c r="Z1076" s="162" t="s">
        <v>6781</v>
      </c>
      <c r="AA1076" s="163" t="str">
        <f t="shared" si="14"/>
        <v>https://shopeefood.vn/bo-suu-tap/a-dau-homemade-25</v>
      </c>
      <c r="AB1076" s="163" t="str">
        <f t="shared" si="18"/>
        <v>https://shopeefood.shopee.vn/bo-suu-tap/a-dau-homemade-25</v>
      </c>
    </row>
    <row r="1077" spans="1:28" ht="180">
      <c r="A1077" s="151" t="s">
        <v>4197</v>
      </c>
      <c r="B1077" s="152"/>
      <c r="C1077" s="152" t="s">
        <v>706</v>
      </c>
      <c r="D1077" s="152" t="s">
        <v>213</v>
      </c>
      <c r="E1077" s="191" t="s">
        <v>1097</v>
      </c>
      <c r="F1077" s="176" t="s">
        <v>6782</v>
      </c>
      <c r="G1077" s="177" t="str">
        <f t="shared" si="11"/>
        <v>[Win 2]_Trà Sữa Sunday Basic_Jun.24</v>
      </c>
      <c r="H1077" s="193" t="s">
        <v>6783</v>
      </c>
      <c r="I1077" s="159" t="s">
        <v>6784</v>
      </c>
      <c r="J1077" s="178" t="s">
        <v>1100</v>
      </c>
      <c r="K1077" s="157"/>
      <c r="L1077" s="157"/>
      <c r="M1077" s="159"/>
      <c r="N1077" s="168"/>
      <c r="O1077" s="409" t="s">
        <v>6785</v>
      </c>
      <c r="P1077" s="168"/>
      <c r="Q1077" s="193" t="s">
        <v>6786</v>
      </c>
      <c r="R1077" s="177"/>
      <c r="S1077" s="177"/>
      <c r="T1077" s="177"/>
      <c r="U1077" s="155" t="s">
        <v>696</v>
      </c>
      <c r="V1077" s="155" t="b">
        <v>0</v>
      </c>
      <c r="W1077" s="179" t="s">
        <v>6787</v>
      </c>
      <c r="X1077" s="168"/>
      <c r="Y1077" s="173">
        <v>20546</v>
      </c>
      <c r="Z1077" s="162" t="s">
        <v>6788</v>
      </c>
      <c r="AA1077" s="163" t="str">
        <f t="shared" si="14"/>
        <v>https://shopeefood.vn/bo-suu-tap/w2--sundaybasic</v>
      </c>
      <c r="AB1077" s="163" t="str">
        <f t="shared" si="18"/>
        <v>https://shopeefood.shopee.vn/bo-suu-tap/w2--sundaybasic</v>
      </c>
    </row>
    <row r="1078" spans="1:28" ht="120">
      <c r="A1078" s="151" t="s">
        <v>4197</v>
      </c>
      <c r="B1078" s="152"/>
      <c r="C1078" s="152" t="s">
        <v>706</v>
      </c>
      <c r="D1078" s="155" t="s">
        <v>222</v>
      </c>
      <c r="E1078" s="191" t="s">
        <v>1097</v>
      </c>
      <c r="F1078" s="176" t="s">
        <v>6789</v>
      </c>
      <c r="G1078" s="177" t="str">
        <f t="shared" si="11"/>
        <v>[Alacarte CB]_Trà Sữa Sunday Basic_Jun.CB2.M1T1</v>
      </c>
      <c r="H1078" s="193" t="s">
        <v>6790</v>
      </c>
      <c r="I1078" s="159" t="s">
        <v>6791</v>
      </c>
      <c r="J1078" s="178" t="s">
        <v>1486</v>
      </c>
      <c r="K1078" s="157"/>
      <c r="L1078" s="157"/>
      <c r="M1078" s="159"/>
      <c r="N1078" s="168"/>
      <c r="O1078" s="176" t="s">
        <v>6792</v>
      </c>
      <c r="P1078" s="168"/>
      <c r="Q1078" s="193"/>
      <c r="R1078" s="177"/>
      <c r="S1078" s="177"/>
      <c r="T1078" s="177" t="s">
        <v>6793</v>
      </c>
      <c r="U1078" s="155" t="s">
        <v>696</v>
      </c>
      <c r="V1078" s="155" t="b">
        <v>0</v>
      </c>
      <c r="W1078" s="179" t="s">
        <v>6794</v>
      </c>
      <c r="X1078" s="168"/>
      <c r="Y1078" s="173">
        <v>20488</v>
      </c>
      <c r="Z1078" s="162" t="s">
        <v>6795</v>
      </c>
      <c r="AA1078" s="163" t="str">
        <f t="shared" si="14"/>
        <v>https://shopeefood.vn/bo-suu-tap/a-sundaybs-oth</v>
      </c>
      <c r="AB1078" s="163" t="str">
        <f t="shared" si="18"/>
        <v>https://shopeefood.shopee.vn/bo-suu-tap/a-sundaybs-oth</v>
      </c>
    </row>
    <row r="1079" spans="1:28" ht="180">
      <c r="A1079" s="151" t="s">
        <v>4197</v>
      </c>
      <c r="B1079" s="152"/>
      <c r="C1079" s="152" t="s">
        <v>706</v>
      </c>
      <c r="D1079" s="155" t="s">
        <v>222</v>
      </c>
      <c r="E1079" s="191" t="s">
        <v>1097</v>
      </c>
      <c r="F1079" s="176" t="s">
        <v>6796</v>
      </c>
      <c r="G1079" s="177" t="str">
        <f t="shared" si="11"/>
        <v>[Alacarte CB]_Trà Sữa Sunday Basic_Jun.CB2.1K</v>
      </c>
      <c r="H1079" s="176" t="s">
        <v>6797</v>
      </c>
      <c r="I1079" s="159" t="s">
        <v>6798</v>
      </c>
      <c r="J1079" s="178" t="s">
        <v>1486</v>
      </c>
      <c r="K1079" s="157"/>
      <c r="L1079" s="157"/>
      <c r="M1079" s="159"/>
      <c r="N1079" s="168"/>
      <c r="O1079" s="176" t="s">
        <v>6799</v>
      </c>
      <c r="P1079" s="168"/>
      <c r="Q1079" s="193"/>
      <c r="R1079" s="177"/>
      <c r="S1079" s="177"/>
      <c r="T1079" s="177" t="s">
        <v>6800</v>
      </c>
      <c r="U1079" s="155" t="s">
        <v>696</v>
      </c>
      <c r="V1079" s="155" t="b">
        <v>0</v>
      </c>
      <c r="W1079" s="179" t="s">
        <v>6801</v>
      </c>
      <c r="X1079" s="168"/>
      <c r="Y1079" s="173">
        <v>20560</v>
      </c>
      <c r="Z1079" s="162" t="s">
        <v>6802</v>
      </c>
      <c r="AA1079" s="163" t="str">
        <f t="shared" si="14"/>
        <v>https://shopeefood.vn/bo-suu-tap/a-sunday-basic-1k</v>
      </c>
      <c r="AB1079" s="163" t="str">
        <f t="shared" si="18"/>
        <v>https://shopeefood.shopee.vn/bo-suu-tap/a-sunday-basic-1k</v>
      </c>
    </row>
    <row r="1080" spans="1:28" ht="195">
      <c r="A1080" s="151" t="s">
        <v>4197</v>
      </c>
      <c r="B1080" s="152"/>
      <c r="C1080" s="152" t="s">
        <v>970</v>
      </c>
      <c r="D1080" s="152" t="s">
        <v>201</v>
      </c>
      <c r="E1080" s="180" t="s">
        <v>390</v>
      </c>
      <c r="F1080" s="155" t="s">
        <v>6803</v>
      </c>
      <c r="G1080" s="177" t="str">
        <f t="shared" si="11"/>
        <v>[SJBP]_Starbucks Coffee_Indi 5-6.6</v>
      </c>
      <c r="H1080" s="176" t="s">
        <v>6804</v>
      </c>
      <c r="I1080" s="183" t="s">
        <v>6805</v>
      </c>
      <c r="J1080" s="209" t="s">
        <v>974</v>
      </c>
      <c r="K1080" s="162"/>
      <c r="L1080" s="162"/>
      <c r="M1080" s="162"/>
      <c r="N1080" s="169"/>
      <c r="O1080" s="183"/>
      <c r="P1080" s="169"/>
      <c r="Q1080" s="183" t="s">
        <v>6806</v>
      </c>
      <c r="R1080" s="183" t="s">
        <v>6806</v>
      </c>
      <c r="S1080" s="183" t="s">
        <v>6806</v>
      </c>
      <c r="T1080" s="183" t="s">
        <v>6806</v>
      </c>
      <c r="U1080" s="155"/>
      <c r="V1080" s="155" t="b">
        <v>0</v>
      </c>
      <c r="W1080" s="179" t="s">
        <v>6807</v>
      </c>
      <c r="X1080" s="168"/>
      <c r="Y1080" s="173">
        <v>20377</v>
      </c>
      <c r="Z1080" s="162" t="s">
        <v>6808</v>
      </c>
      <c r="AA1080" s="163" t="str">
        <f t="shared" si="14"/>
        <v>https://shopeefood.vn/bo-suu-tap/sj-starbucks-coffee-30</v>
      </c>
      <c r="AB1080" s="163" t="str">
        <f t="shared" si="18"/>
        <v>https://shopeefood.shopee.vn/bo-suu-tap/sj-starbucks-coffee-30</v>
      </c>
    </row>
    <row r="1081" spans="1:28" ht="150">
      <c r="A1081" s="151" t="s">
        <v>4197</v>
      </c>
      <c r="B1081" s="152"/>
      <c r="C1081" s="152" t="s">
        <v>970</v>
      </c>
      <c r="D1081" s="152" t="s">
        <v>201</v>
      </c>
      <c r="E1081" s="180" t="s">
        <v>390</v>
      </c>
      <c r="F1081" s="155" t="s">
        <v>6809</v>
      </c>
      <c r="G1081" s="177" t="str">
        <f t="shared" si="11"/>
        <v>[SJBP]_Starbucks Coffee_Indi 10-12.6</v>
      </c>
      <c r="H1081" s="176" t="s">
        <v>6810</v>
      </c>
      <c r="I1081" s="183" t="s">
        <v>5887</v>
      </c>
      <c r="J1081" s="209" t="s">
        <v>974</v>
      </c>
      <c r="K1081" s="162"/>
      <c r="L1081" s="162"/>
      <c r="M1081" s="162"/>
      <c r="N1081" s="169"/>
      <c r="O1081" s="183"/>
      <c r="P1081" s="169"/>
      <c r="Q1081" s="183" t="s">
        <v>6811</v>
      </c>
      <c r="R1081" s="183" t="s">
        <v>6811</v>
      </c>
      <c r="S1081" s="183" t="s">
        <v>6811</v>
      </c>
      <c r="T1081" s="183" t="s">
        <v>6811</v>
      </c>
      <c r="U1081" s="155"/>
      <c r="V1081" s="155" t="b">
        <v>0</v>
      </c>
      <c r="W1081" s="179" t="s">
        <v>6812</v>
      </c>
      <c r="X1081" s="168"/>
      <c r="Y1081" s="173">
        <v>20378</v>
      </c>
      <c r="Z1081" s="162" t="s">
        <v>6813</v>
      </c>
      <c r="AA1081" s="163" t="str">
        <f t="shared" si="14"/>
        <v>https://shopeefood.vn/bo-suu-tap/sj-starbucks--50k</v>
      </c>
      <c r="AB1081" s="163" t="str">
        <f t="shared" si="18"/>
        <v>https://shopeefood.shopee.vn/bo-suu-tap/sj-starbucks--50k</v>
      </c>
    </row>
    <row r="1082" spans="1:28" ht="255">
      <c r="A1082" s="151" t="s">
        <v>4197</v>
      </c>
      <c r="B1082" s="152"/>
      <c r="C1082" s="152" t="s">
        <v>706</v>
      </c>
      <c r="D1082" s="155" t="s">
        <v>222</v>
      </c>
      <c r="E1082" s="174" t="s">
        <v>871</v>
      </c>
      <c r="F1082" s="176" t="s">
        <v>5971</v>
      </c>
      <c r="G1082" s="177" t="str">
        <f t="shared" si="11"/>
        <v>[Alacarte CB]_Sinh Tố, Nước Ép &amp; Detox - ReViet Juice_Jun.CB1</v>
      </c>
      <c r="H1082" s="193" t="s">
        <v>6814</v>
      </c>
      <c r="I1082" s="159" t="s">
        <v>6815</v>
      </c>
      <c r="J1082" s="170" t="s">
        <v>874</v>
      </c>
      <c r="K1082" s="159"/>
      <c r="L1082" s="179" t="s">
        <v>875</v>
      </c>
      <c r="M1082" s="176" t="s">
        <v>1519</v>
      </c>
      <c r="N1082" s="176" t="s">
        <v>6816</v>
      </c>
      <c r="O1082" s="159"/>
      <c r="P1082" s="168"/>
      <c r="Q1082" s="311" t="s">
        <v>6817</v>
      </c>
      <c r="R1082" s="177"/>
      <c r="S1082" s="177"/>
      <c r="T1082" s="177"/>
      <c r="U1082" s="155" t="s">
        <v>696</v>
      </c>
      <c r="V1082" s="155" t="b">
        <v>0</v>
      </c>
      <c r="W1082" s="179" t="s">
        <v>6818</v>
      </c>
      <c r="X1082" s="168"/>
      <c r="Y1082" s="173">
        <v>20129</v>
      </c>
      <c r="Z1082" s="162" t="s">
        <v>4983</v>
      </c>
      <c r="AA1082" s="163" t="str">
        <f t="shared" si="14"/>
        <v>https://shopeefood.vn/bo-suu-tap/a-reviet-juice</v>
      </c>
      <c r="AB1082" s="163" t="str">
        <f t="shared" si="18"/>
        <v>https://shopeefood.shopee.vn/bo-suu-tap/a-reviet-juice</v>
      </c>
    </row>
    <row r="1083" spans="1:28" ht="105">
      <c r="A1083" s="151" t="s">
        <v>4197</v>
      </c>
      <c r="B1083" s="152"/>
      <c r="C1083" s="152" t="s">
        <v>706</v>
      </c>
      <c r="D1083" s="155" t="s">
        <v>211</v>
      </c>
      <c r="E1083" s="153" t="s">
        <v>3587</v>
      </c>
      <c r="F1083" s="155" t="s">
        <v>4197</v>
      </c>
      <c r="G1083" s="177" t="str">
        <f t="shared" si="11"/>
        <v>[Win 1]_Cái Lò Nướng_Jun</v>
      </c>
      <c r="H1083" s="176" t="s">
        <v>6819</v>
      </c>
      <c r="I1083" s="159" t="s">
        <v>6820</v>
      </c>
      <c r="J1083" s="178" t="s">
        <v>3590</v>
      </c>
      <c r="K1083" s="159"/>
      <c r="L1083" s="157" t="s">
        <v>5414</v>
      </c>
      <c r="M1083" s="176" t="s">
        <v>6821</v>
      </c>
      <c r="N1083" s="176" t="s">
        <v>6822</v>
      </c>
      <c r="O1083" s="176" t="s">
        <v>6823</v>
      </c>
      <c r="P1083" s="177"/>
      <c r="Q1083" s="193" t="s">
        <v>6824</v>
      </c>
      <c r="R1083" s="177"/>
      <c r="S1083" s="177"/>
      <c r="T1083" s="177"/>
      <c r="U1083" s="155" t="s">
        <v>696</v>
      </c>
      <c r="V1083" s="155" t="b">
        <v>0</v>
      </c>
      <c r="W1083" s="179" t="s">
        <v>6825</v>
      </c>
      <c r="X1083" s="168"/>
      <c r="Y1083" s="173">
        <v>20091</v>
      </c>
      <c r="Z1083" s="162" t="s">
        <v>5425</v>
      </c>
      <c r="AA1083" s="163" t="str">
        <f t="shared" si="14"/>
        <v>https://shopeefood.vn/bo-suu-tap/w1-cai-lo-nuong-15</v>
      </c>
      <c r="AB1083" s="163" t="str">
        <f t="shared" si="18"/>
        <v>https://shopeefood.shopee.vn/bo-suu-tap/w1-cai-lo-nuong-15</v>
      </c>
    </row>
    <row r="1084" spans="1:28" ht="90">
      <c r="A1084" s="151" t="s">
        <v>4197</v>
      </c>
      <c r="B1084" s="152"/>
      <c r="C1084" s="152" t="s">
        <v>706</v>
      </c>
      <c r="D1084" s="155" t="s">
        <v>217</v>
      </c>
      <c r="E1084" s="153" t="s">
        <v>3587</v>
      </c>
      <c r="F1084" s="155" t="s">
        <v>4197</v>
      </c>
      <c r="G1084" s="177" t="str">
        <f t="shared" si="11"/>
        <v>[Win 4]_Cái Lò Nướng_Jun</v>
      </c>
      <c r="H1084" s="176" t="s">
        <v>6826</v>
      </c>
      <c r="I1084" s="159" t="s">
        <v>6827</v>
      </c>
      <c r="J1084" s="178" t="s">
        <v>3590</v>
      </c>
      <c r="K1084" s="159"/>
      <c r="L1084" s="157"/>
      <c r="M1084" s="193"/>
      <c r="N1084" s="177"/>
      <c r="O1084" s="176" t="s">
        <v>6828</v>
      </c>
      <c r="P1084" s="177"/>
      <c r="Q1084" s="193" t="s">
        <v>6829</v>
      </c>
      <c r="R1084" s="177"/>
      <c r="S1084" s="177"/>
      <c r="T1084" s="177"/>
      <c r="U1084" s="155" t="s">
        <v>696</v>
      </c>
      <c r="V1084" s="155" t="b">
        <v>0</v>
      </c>
      <c r="W1084" s="179" t="s">
        <v>6830</v>
      </c>
      <c r="X1084" s="168"/>
      <c r="Y1084" s="173">
        <v>20547</v>
      </c>
      <c r="Z1084" s="162" t="s">
        <v>6831</v>
      </c>
      <c r="AA1084" s="163" t="str">
        <f t="shared" si="14"/>
        <v>https://shopeefood.vn/bo-suu-tap/w4-cai-lo-nuong-15</v>
      </c>
      <c r="AB1084" s="163" t="str">
        <f t="shared" si="18"/>
        <v>https://shopeefood.shopee.vn/bo-suu-tap/w4-cai-lo-nuong-15</v>
      </c>
    </row>
    <row r="1085" spans="1:28" ht="255">
      <c r="A1085" s="151" t="s">
        <v>4192</v>
      </c>
      <c r="B1085" s="152"/>
      <c r="C1085" s="152" t="s">
        <v>970</v>
      </c>
      <c r="D1085" s="152" t="s">
        <v>201</v>
      </c>
      <c r="E1085" s="180" t="s">
        <v>1015</v>
      </c>
      <c r="F1085" s="155" t="s">
        <v>6832</v>
      </c>
      <c r="G1085" s="177" t="str">
        <f t="shared" si="11"/>
        <v>[SJBP]_Highlands Coffee_Expansion T5</v>
      </c>
      <c r="H1085" s="176" t="s">
        <v>6833</v>
      </c>
      <c r="I1085" s="183" t="s">
        <v>4837</v>
      </c>
      <c r="J1085" s="184" t="s">
        <v>6834</v>
      </c>
      <c r="K1085" s="162"/>
      <c r="L1085" s="162"/>
      <c r="M1085" s="162"/>
      <c r="N1085" s="169"/>
      <c r="O1085" s="183"/>
      <c r="P1085" s="169"/>
      <c r="Q1085" s="183"/>
      <c r="R1085" s="177"/>
      <c r="S1085" s="177"/>
      <c r="T1085" s="177"/>
      <c r="U1085" s="155"/>
      <c r="V1085" s="155" t="b">
        <v>0</v>
      </c>
      <c r="W1085" s="562" t="str">
        <f>W770</f>
        <v>https://drive.google.com/drive/folders/19SaTvuenpJZjRH21Rq6WxIkzeYh8KQH6</v>
      </c>
      <c r="X1085" s="168"/>
      <c r="Y1085" s="173">
        <v>20291</v>
      </c>
      <c r="Z1085" s="162" t="s">
        <v>6835</v>
      </c>
      <c r="AA1085" s="163" t="str">
        <f t="shared" si="14"/>
        <v>https://shopeefood.vn/bo-suu-tap/sj-highlands-exp</v>
      </c>
      <c r="AB1085" s="163" t="str">
        <f t="shared" si="18"/>
        <v>https://shopeefood.shopee.vn/bo-suu-tap/sj-highlands-exp</v>
      </c>
    </row>
    <row r="1086" spans="1:28" ht="45">
      <c r="A1086" s="315" t="s">
        <v>4197</v>
      </c>
      <c r="B1086" s="446"/>
      <c r="C1086" s="296" t="s">
        <v>897</v>
      </c>
      <c r="D1086" s="373" t="s">
        <v>201</v>
      </c>
      <c r="E1086" s="296" t="s">
        <v>275</v>
      </c>
      <c r="F1086" s="310" t="s">
        <v>174</v>
      </c>
      <c r="G1086" s="337" t="str">
        <f t="shared" si="11"/>
        <v>[SJBP]_Cơm Thố Anh Nguyễn_BAU</v>
      </c>
      <c r="H1086" s="563" t="s">
        <v>4951</v>
      </c>
      <c r="I1086" s="564" t="s">
        <v>6452</v>
      </c>
      <c r="J1086" s="375" t="s">
        <v>953</v>
      </c>
      <c r="K1086" s="460" t="s">
        <v>6836</v>
      </c>
      <c r="L1086" s="351" t="s">
        <v>955</v>
      </c>
      <c r="M1086" s="446"/>
      <c r="N1086" s="565"/>
      <c r="O1086" s="446"/>
      <c r="P1086" s="565"/>
      <c r="Q1086" s="446"/>
      <c r="R1086" s="565"/>
      <c r="S1086" s="565"/>
      <c r="T1086" s="565"/>
      <c r="U1086" s="446"/>
      <c r="V1086" s="566" t="b">
        <v>0</v>
      </c>
      <c r="W1086" s="375" t="s">
        <v>4953</v>
      </c>
      <c r="X1086" s="168"/>
      <c r="Y1086" s="173">
        <v>20379</v>
      </c>
      <c r="Z1086" s="162" t="s">
        <v>6837</v>
      </c>
      <c r="AA1086" s="163" t="str">
        <f t="shared" si="14"/>
        <v>https://shopeefood.vn/bo-suu-tap/sj-anh-nguyen-50</v>
      </c>
      <c r="AB1086" s="163" t="str">
        <f t="shared" si="18"/>
        <v>https://shopeefood.shopee.vn/bo-suu-tap/sj-anh-nguyen-50</v>
      </c>
    </row>
    <row r="1087" spans="1:28" ht="75">
      <c r="A1087" s="315" t="s">
        <v>4197</v>
      </c>
      <c r="B1087" s="446"/>
      <c r="C1087" s="296" t="s">
        <v>897</v>
      </c>
      <c r="D1087" s="373" t="s">
        <v>201</v>
      </c>
      <c r="E1087" s="180" t="s">
        <v>298</v>
      </c>
      <c r="F1087" s="155" t="s">
        <v>5539</v>
      </c>
      <c r="G1087" s="337" t="str">
        <f t="shared" si="11"/>
        <v>[SJBP]_Gà Rán KFC_122k</v>
      </c>
      <c r="H1087" s="319" t="s">
        <v>6838</v>
      </c>
      <c r="I1087" s="567" t="s">
        <v>6839</v>
      </c>
      <c r="J1087" s="342" t="s">
        <v>6840</v>
      </c>
      <c r="K1087" s="162"/>
      <c r="L1087" s="162"/>
      <c r="M1087" s="162"/>
      <c r="N1087" s="169"/>
      <c r="O1087" s="183"/>
      <c r="P1087" s="169"/>
      <c r="Q1087" s="183"/>
      <c r="R1087" s="177"/>
      <c r="S1087" s="177"/>
      <c r="T1087" s="177"/>
      <c r="U1087" s="155"/>
      <c r="V1087" s="155" t="b">
        <v>0</v>
      </c>
      <c r="W1087" s="179" t="s">
        <v>6841</v>
      </c>
      <c r="X1087" s="168"/>
      <c r="Y1087" s="173">
        <v>20383</v>
      </c>
      <c r="Z1087" s="162" t="s">
        <v>6842</v>
      </c>
      <c r="AA1087" s="163" t="str">
        <f t="shared" si="14"/>
        <v>https://shopeefood.vn/bo-suu-tap/sj-kfc-combo122</v>
      </c>
      <c r="AB1087" s="163" t="str">
        <f t="shared" si="18"/>
        <v>https://shopeefood.shopee.vn/bo-suu-tap/sj-kfc-combo122</v>
      </c>
    </row>
    <row r="1088" spans="1:28" ht="60">
      <c r="A1088" s="315" t="s">
        <v>4197</v>
      </c>
      <c r="B1088" s="446"/>
      <c r="C1088" s="296" t="s">
        <v>897</v>
      </c>
      <c r="D1088" s="373" t="s">
        <v>201</v>
      </c>
      <c r="E1088" s="180" t="s">
        <v>298</v>
      </c>
      <c r="F1088" s="310" t="s">
        <v>174</v>
      </c>
      <c r="G1088" s="337" t="str">
        <f t="shared" si="11"/>
        <v>[SJBP]_Gà Rán KFC_BAU</v>
      </c>
      <c r="H1088" s="319" t="s">
        <v>6843</v>
      </c>
      <c r="I1088" s="564" t="s">
        <v>6452</v>
      </c>
      <c r="J1088" s="342" t="s">
        <v>6840</v>
      </c>
      <c r="K1088" s="162"/>
      <c r="L1088" s="162"/>
      <c r="M1088" s="162"/>
      <c r="N1088" s="169"/>
      <c r="O1088" s="183"/>
      <c r="P1088" s="169"/>
      <c r="Q1088" s="183"/>
      <c r="R1088" s="177"/>
      <c r="S1088" s="177"/>
      <c r="T1088" s="177"/>
      <c r="U1088" s="155"/>
      <c r="V1088" s="155" t="b">
        <v>0</v>
      </c>
      <c r="W1088" s="170" t="s">
        <v>6844</v>
      </c>
      <c r="X1088" s="168"/>
      <c r="Y1088" s="173">
        <v>20380</v>
      </c>
      <c r="Z1088" s="162" t="s">
        <v>6845</v>
      </c>
      <c r="AA1088" s="163" t="str">
        <f t="shared" si="14"/>
        <v>https://shopeefood.vn/bo-suu-tap/sj-deal-kfc</v>
      </c>
      <c r="AB1088" s="163" t="str">
        <f t="shared" si="18"/>
        <v>https://shopeefood.shopee.vn/bo-suu-tap/sj-deal-kfc</v>
      </c>
    </row>
    <row r="1089" spans="1:28" ht="75">
      <c r="A1089" s="315" t="s">
        <v>4197</v>
      </c>
      <c r="B1089" s="446"/>
      <c r="C1089" s="296" t="s">
        <v>897</v>
      </c>
      <c r="D1089" s="373" t="s">
        <v>201</v>
      </c>
      <c r="E1089" s="180" t="s">
        <v>298</v>
      </c>
      <c r="F1089" s="155" t="s">
        <v>6846</v>
      </c>
      <c r="G1089" s="337" t="str">
        <f t="shared" si="11"/>
        <v>[SJBP]_Gà Rán KFC_69k</v>
      </c>
      <c r="H1089" s="319" t="s">
        <v>6847</v>
      </c>
      <c r="I1089" s="568" t="s">
        <v>6848</v>
      </c>
      <c r="J1089" s="342" t="s">
        <v>6840</v>
      </c>
      <c r="K1089" s="162"/>
      <c r="L1089" s="162"/>
      <c r="M1089" s="162"/>
      <c r="N1089" s="169"/>
      <c r="O1089" s="183"/>
      <c r="P1089" s="169"/>
      <c r="Q1089" s="183"/>
      <c r="R1089" s="177"/>
      <c r="S1089" s="177"/>
      <c r="T1089" s="177"/>
      <c r="U1089" s="155"/>
      <c r="V1089" s="155" t="b">
        <v>0</v>
      </c>
      <c r="W1089" s="168"/>
      <c r="X1089" s="168"/>
      <c r="Y1089" s="173">
        <v>20381</v>
      </c>
      <c r="Z1089" s="162" t="s">
        <v>6849</v>
      </c>
      <c r="AA1089" s="163" t="str">
        <f t="shared" si="14"/>
        <v>https://shopeefood.vn/bo-suu-tap/sj-kfc-69k</v>
      </c>
      <c r="AB1089" s="163" t="str">
        <f t="shared" si="18"/>
        <v>https://shopeefood.shopee.vn/bo-suu-tap/sj-kfc-69k</v>
      </c>
    </row>
    <row r="1090" spans="1:28" ht="75">
      <c r="A1090" s="315" t="s">
        <v>4197</v>
      </c>
      <c r="B1090" s="446"/>
      <c r="C1090" s="296" t="s">
        <v>897</v>
      </c>
      <c r="D1090" s="373" t="s">
        <v>201</v>
      </c>
      <c r="E1090" s="180" t="s">
        <v>298</v>
      </c>
      <c r="F1090" s="155" t="s">
        <v>6850</v>
      </c>
      <c r="G1090" s="337" t="str">
        <f t="shared" si="11"/>
        <v>[SJBP]_Gà Rán KFC_Giảm 50k</v>
      </c>
      <c r="H1090" s="319" t="s">
        <v>6851</v>
      </c>
      <c r="I1090" s="567" t="s">
        <v>6852</v>
      </c>
      <c r="J1090" s="342" t="s">
        <v>6840</v>
      </c>
      <c r="K1090" s="162"/>
      <c r="L1090" s="162"/>
      <c r="M1090" s="162"/>
      <c r="N1090" s="169"/>
      <c r="O1090" s="183"/>
      <c r="P1090" s="169"/>
      <c r="Q1090" s="183"/>
      <c r="R1090" s="177"/>
      <c r="S1090" s="177"/>
      <c r="T1090" s="177"/>
      <c r="U1090" s="155"/>
      <c r="V1090" s="155" t="b">
        <v>0</v>
      </c>
      <c r="W1090" s="168"/>
      <c r="X1090" s="168"/>
      <c r="Y1090" s="173">
        <v>20382</v>
      </c>
      <c r="Z1090" s="162" t="s">
        <v>6853</v>
      </c>
      <c r="AA1090" s="163" t="str">
        <f t="shared" si="14"/>
        <v>https://shopeefood.vn/bo-suu-tap/sj-combo-kfc</v>
      </c>
      <c r="AB1090" s="163" t="str">
        <f t="shared" si="18"/>
        <v>https://shopeefood.shopee.vn/bo-suu-tap/sj-combo-kfc</v>
      </c>
    </row>
    <row r="1091" spans="1:28" ht="135">
      <c r="A1091" s="315" t="s">
        <v>4197</v>
      </c>
      <c r="B1091" s="446"/>
      <c r="C1091" s="296" t="s">
        <v>897</v>
      </c>
      <c r="D1091" s="373" t="s">
        <v>201</v>
      </c>
      <c r="E1091" s="180" t="s">
        <v>928</v>
      </c>
      <c r="F1091" s="155" t="s">
        <v>174</v>
      </c>
      <c r="G1091" s="337" t="str">
        <f t="shared" si="11"/>
        <v>[SJBP]_Lotteria_BAU</v>
      </c>
      <c r="H1091" s="432" t="s">
        <v>6854</v>
      </c>
      <c r="I1091" s="394" t="s">
        <v>6452</v>
      </c>
      <c r="J1091" s="170" t="s">
        <v>931</v>
      </c>
      <c r="K1091" s="162"/>
      <c r="L1091" s="162"/>
      <c r="M1091" s="162"/>
      <c r="N1091" s="169"/>
      <c r="O1091" s="183"/>
      <c r="P1091" s="169"/>
      <c r="Q1091" s="183"/>
      <c r="R1091" s="177"/>
      <c r="S1091" s="177"/>
      <c r="T1091" s="177"/>
      <c r="U1091" s="155"/>
      <c r="V1091" s="155" t="b">
        <v>0</v>
      </c>
      <c r="W1091" s="179" t="s">
        <v>6855</v>
      </c>
      <c r="X1091" s="168"/>
      <c r="Y1091" s="173">
        <v>20384</v>
      </c>
      <c r="Z1091" s="162" t="s">
        <v>6856</v>
      </c>
      <c r="AA1091" s="163" t="str">
        <f t="shared" si="14"/>
        <v>https://shopeefood.vn/bo-suu-tap/sj-lotteria-59k</v>
      </c>
      <c r="AB1091" s="163" t="str">
        <f t="shared" si="18"/>
        <v>https://shopeefood.shopee.vn/bo-suu-tap/sj-lotteria-59k</v>
      </c>
    </row>
    <row r="1092" spans="1:28" ht="150">
      <c r="A1092" s="526" t="s">
        <v>4197</v>
      </c>
      <c r="B1092" s="155"/>
      <c r="C1092" s="155" t="s">
        <v>706</v>
      </c>
      <c r="D1092" s="155" t="s">
        <v>222</v>
      </c>
      <c r="E1092" s="174" t="s">
        <v>4768</v>
      </c>
      <c r="F1092" s="155" t="s">
        <v>5885</v>
      </c>
      <c r="G1092" s="177" t="str">
        <f t="shared" si="11"/>
        <v>[Alacarte CB]_Bối Bakery - Bánh Bông Lan Trứng Muối_Jun.CB3</v>
      </c>
      <c r="H1092" s="193" t="s">
        <v>6857</v>
      </c>
      <c r="I1092" s="159" t="s">
        <v>6858</v>
      </c>
      <c r="J1092" s="170" t="s">
        <v>4771</v>
      </c>
      <c r="K1092" s="157"/>
      <c r="L1092" s="157" t="s">
        <v>4772</v>
      </c>
      <c r="M1092" s="159"/>
      <c r="N1092" s="176" t="s">
        <v>6859</v>
      </c>
      <c r="O1092" s="176" t="s">
        <v>6860</v>
      </c>
      <c r="P1092" s="168"/>
      <c r="Q1092" s="159" t="s">
        <v>6861</v>
      </c>
      <c r="R1092" s="177"/>
      <c r="S1092" s="177"/>
      <c r="T1092" s="177"/>
      <c r="U1092" s="155" t="s">
        <v>696</v>
      </c>
      <c r="V1092" s="155" t="b">
        <v>0</v>
      </c>
      <c r="W1092" s="179" t="s">
        <v>6862</v>
      </c>
      <c r="X1092" s="168"/>
      <c r="Y1092" s="173">
        <v>19908</v>
      </c>
      <c r="Z1092" s="162" t="s">
        <v>4776</v>
      </c>
      <c r="AA1092" s="163" t="str">
        <f t="shared" si="14"/>
        <v>https://shopeefood.vn/bo-suu-tap/a-boi-bakery</v>
      </c>
      <c r="AB1092" s="163" t="str">
        <f t="shared" si="18"/>
        <v>https://shopeefood.shopee.vn/bo-suu-tap/a-boi-bakery</v>
      </c>
    </row>
    <row r="1093" spans="1:28" ht="180">
      <c r="A1093" s="526" t="s">
        <v>4197</v>
      </c>
      <c r="B1093" s="155"/>
      <c r="C1093" s="155" t="s">
        <v>706</v>
      </c>
      <c r="D1093" s="155" t="s">
        <v>222</v>
      </c>
      <c r="E1093" s="159" t="s">
        <v>4534</v>
      </c>
      <c r="F1093" s="155" t="s">
        <v>5971</v>
      </c>
      <c r="G1093" s="177" t="str">
        <f t="shared" si="11"/>
        <v>[Alacarte CB]_Gà Rán KFC_Jun.CB1</v>
      </c>
      <c r="H1093" s="193" t="s">
        <v>6863</v>
      </c>
      <c r="I1093" s="193" t="s">
        <v>6864</v>
      </c>
      <c r="J1093" s="170" t="s">
        <v>4537</v>
      </c>
      <c r="K1093" s="159"/>
      <c r="L1093" s="159"/>
      <c r="M1093" s="159"/>
      <c r="N1093" s="168"/>
      <c r="O1093" s="569" t="s">
        <v>1057</v>
      </c>
      <c r="P1093" s="168"/>
      <c r="Q1093" s="193" t="s">
        <v>6865</v>
      </c>
      <c r="R1093" s="177" t="s">
        <v>6866</v>
      </c>
      <c r="S1093" s="177" t="s">
        <v>6867</v>
      </c>
      <c r="T1093" s="177" t="s">
        <v>6868</v>
      </c>
      <c r="U1093" s="155" t="s">
        <v>696</v>
      </c>
      <c r="V1093" s="155" t="b">
        <v>0</v>
      </c>
      <c r="W1093" s="170" t="s">
        <v>6170</v>
      </c>
      <c r="X1093" s="168"/>
      <c r="Y1093" s="173">
        <v>20418</v>
      </c>
      <c r="Z1093" s="162" t="s">
        <v>6869</v>
      </c>
      <c r="AA1093" s="163" t="str">
        <f t="shared" si="14"/>
        <v>https://shopeefood.vn/bo-suu-tap/a--kfc</v>
      </c>
      <c r="AB1093" s="163" t="str">
        <f t="shared" si="18"/>
        <v>https://shopeefood.shopee.vn/bo-suu-tap/a--kfc</v>
      </c>
    </row>
    <row r="1094" spans="1:28" ht="180">
      <c r="A1094" s="526" t="s">
        <v>4197</v>
      </c>
      <c r="B1094" s="155"/>
      <c r="C1094" s="155" t="s">
        <v>706</v>
      </c>
      <c r="D1094" s="155" t="s">
        <v>219</v>
      </c>
      <c r="E1094" s="159" t="s">
        <v>4534</v>
      </c>
      <c r="F1094" s="155" t="s">
        <v>4197</v>
      </c>
      <c r="G1094" s="177" t="str">
        <f t="shared" si="11"/>
        <v>[Alacarte]_Gà Rán KFC_Jun</v>
      </c>
      <c r="H1094" s="176" t="s">
        <v>6870</v>
      </c>
      <c r="I1094" s="176" t="s">
        <v>6871</v>
      </c>
      <c r="J1094" s="170" t="s">
        <v>4537</v>
      </c>
      <c r="K1094" s="159"/>
      <c r="L1094" s="159"/>
      <c r="M1094" s="159"/>
      <c r="N1094" s="168"/>
      <c r="O1094" s="569" t="s">
        <v>1057</v>
      </c>
      <c r="P1094" s="168"/>
      <c r="Q1094" s="176" t="s">
        <v>6872</v>
      </c>
      <c r="R1094" s="176" t="s">
        <v>6873</v>
      </c>
      <c r="S1094" s="176" t="s">
        <v>6874</v>
      </c>
      <c r="T1094" s="176" t="s">
        <v>6875</v>
      </c>
      <c r="U1094" s="155" t="s">
        <v>696</v>
      </c>
      <c r="V1094" s="155" t="b">
        <v>0</v>
      </c>
      <c r="W1094" s="170" t="s">
        <v>6170</v>
      </c>
      <c r="X1094" s="168"/>
      <c r="Y1094" s="173">
        <v>20420</v>
      </c>
      <c r="Z1094" s="162" t="s">
        <v>6876</v>
      </c>
      <c r="AA1094" s="163" t="str">
        <f t="shared" si="14"/>
        <v>https://shopeefood.vn/bo-suu-tap/a--kfc-50</v>
      </c>
      <c r="AB1094" s="163" t="str">
        <f t="shared" si="18"/>
        <v>https://shopeefood.shopee.vn/bo-suu-tap/a--kfc-50</v>
      </c>
    </row>
    <row r="1095" spans="1:28" ht="105">
      <c r="A1095" s="526" t="s">
        <v>4197</v>
      </c>
      <c r="B1095" s="155"/>
      <c r="C1095" s="155" t="s">
        <v>706</v>
      </c>
      <c r="D1095" s="155" t="s">
        <v>222</v>
      </c>
      <c r="E1095" s="159" t="s">
        <v>2434</v>
      </c>
      <c r="F1095" s="155" t="s">
        <v>6877</v>
      </c>
      <c r="G1095" s="177" t="str">
        <f t="shared" si="11"/>
        <v>[Alacarte CB]_Ding Tea_Jun.CB1.1Đ</v>
      </c>
      <c r="H1095" s="193" t="s">
        <v>6878</v>
      </c>
      <c r="I1095" s="193" t="s">
        <v>6879</v>
      </c>
      <c r="J1095" s="194" t="s">
        <v>2437</v>
      </c>
      <c r="K1095" s="159"/>
      <c r="L1095" s="159"/>
      <c r="M1095" s="159"/>
      <c r="N1095" s="168"/>
      <c r="O1095" s="409" t="s">
        <v>6880</v>
      </c>
      <c r="P1095" s="168"/>
      <c r="Q1095" s="159"/>
      <c r="R1095" s="193" t="s">
        <v>6881</v>
      </c>
      <c r="S1095" s="570"/>
      <c r="T1095" s="570"/>
      <c r="U1095" s="155" t="s">
        <v>696</v>
      </c>
      <c r="V1095" s="155" t="b">
        <v>0</v>
      </c>
      <c r="W1095" s="179" t="s">
        <v>6882</v>
      </c>
      <c r="X1095" s="168"/>
      <c r="Y1095" s="173">
        <v>20469</v>
      </c>
      <c r="Z1095" s="162" t="s">
        <v>6883</v>
      </c>
      <c r="AA1095" s="163" t="str">
        <f t="shared" si="14"/>
        <v>https://shopeefood.vn/bo-suu-tap/a-dingtea</v>
      </c>
      <c r="AB1095" s="163" t="str">
        <f t="shared" si="18"/>
        <v>https://shopeefood.shopee.vn/bo-suu-tap/a-dingtea</v>
      </c>
    </row>
    <row r="1096" spans="1:28" ht="105">
      <c r="A1096" s="526" t="s">
        <v>4197</v>
      </c>
      <c r="B1096" s="155"/>
      <c r="C1096" s="155" t="s">
        <v>706</v>
      </c>
      <c r="D1096" s="155" t="s">
        <v>222</v>
      </c>
      <c r="E1096" s="159" t="s">
        <v>2434</v>
      </c>
      <c r="F1096" s="155" t="s">
        <v>6884</v>
      </c>
      <c r="G1096" s="177" t="str">
        <f t="shared" si="11"/>
        <v>[Alacarte CB]_Ding Tea_Jun.CB1.M1T1</v>
      </c>
      <c r="H1096" s="193" t="s">
        <v>6885</v>
      </c>
      <c r="I1096" s="193" t="s">
        <v>6886</v>
      </c>
      <c r="J1096" s="194" t="s">
        <v>2437</v>
      </c>
      <c r="K1096" s="159"/>
      <c r="L1096" s="159"/>
      <c r="M1096" s="159"/>
      <c r="N1096" s="168"/>
      <c r="O1096" s="155" t="s">
        <v>6887</v>
      </c>
      <c r="P1096" s="168"/>
      <c r="Q1096" s="159"/>
      <c r="R1096" s="177" t="s">
        <v>6888</v>
      </c>
      <c r="S1096" s="177"/>
      <c r="T1096" s="177"/>
      <c r="U1096" s="155" t="s">
        <v>696</v>
      </c>
      <c r="V1096" s="155" t="b">
        <v>0</v>
      </c>
      <c r="W1096" s="179" t="s">
        <v>6889</v>
      </c>
      <c r="X1096" s="168"/>
      <c r="Y1096" s="173">
        <v>20200</v>
      </c>
      <c r="Z1096" s="162" t="s">
        <v>5811</v>
      </c>
      <c r="AA1096" s="163" t="str">
        <f t="shared" si="14"/>
        <v>https://shopeefood.vn/bo-suu-tap/a-ding-tea-30</v>
      </c>
      <c r="AB1096" s="163" t="str">
        <f t="shared" si="18"/>
        <v>https://shopeefood.shopee.vn/bo-suu-tap/a-ding-tea-30</v>
      </c>
    </row>
    <row r="1097" spans="1:28" ht="120">
      <c r="A1097" s="526" t="s">
        <v>4197</v>
      </c>
      <c r="B1097" s="155"/>
      <c r="C1097" s="155" t="s">
        <v>706</v>
      </c>
      <c r="D1097" s="155" t="s">
        <v>225</v>
      </c>
      <c r="E1097" s="181" t="s">
        <v>1180</v>
      </c>
      <c r="F1097" s="166" t="s">
        <v>4197</v>
      </c>
      <c r="G1097" s="230" t="str">
        <f t="shared" si="11"/>
        <v>[PNS]_VietinBank_Jun</v>
      </c>
      <c r="H1097" s="222" t="s">
        <v>6890</v>
      </c>
      <c r="I1097" s="222" t="s">
        <v>6891</v>
      </c>
      <c r="J1097" s="169"/>
      <c r="K1097" s="162"/>
      <c r="L1097" s="162"/>
      <c r="M1097" s="162"/>
      <c r="N1097" s="169"/>
      <c r="O1097" s="183"/>
      <c r="P1097" s="169"/>
      <c r="Q1097" s="152" t="s">
        <v>6892</v>
      </c>
      <c r="R1097" s="152" t="s">
        <v>6892</v>
      </c>
      <c r="S1097" s="152" t="s">
        <v>6892</v>
      </c>
      <c r="T1097" s="152" t="s">
        <v>6892</v>
      </c>
      <c r="U1097" s="155" t="s">
        <v>696</v>
      </c>
      <c r="V1097" s="155" t="b">
        <v>0</v>
      </c>
      <c r="W1097" s="333" t="s">
        <v>6893</v>
      </c>
      <c r="X1097" s="179" t="s">
        <v>6894</v>
      </c>
      <c r="Y1097" s="173">
        <v>0</v>
      </c>
      <c r="Z1097" s="169"/>
      <c r="AA1097" s="163" t="str">
        <f t="shared" si="14"/>
        <v>https://shopeefood.vn/bo-suu-tap/</v>
      </c>
      <c r="AB1097" s="163" t="str">
        <f t="shared" si="18"/>
        <v>https://shopeefood.shopee.vn/bo-suu-tap/</v>
      </c>
    </row>
    <row r="1098" spans="1:28" ht="240">
      <c r="A1098" s="526" t="s">
        <v>4197</v>
      </c>
      <c r="B1098" s="155"/>
      <c r="C1098" s="155" t="s">
        <v>706</v>
      </c>
      <c r="D1098" s="155" t="s">
        <v>222</v>
      </c>
      <c r="E1098" s="191" t="s">
        <v>881</v>
      </c>
      <c r="F1098" s="176" t="s">
        <v>6191</v>
      </c>
      <c r="G1098" s="177" t="str">
        <f t="shared" si="11"/>
        <v>[Alacarte CB]_Trà Sữa &amp; Chè Khúc Bạch AZ_Jun.CB2</v>
      </c>
      <c r="H1098" s="193" t="s">
        <v>6895</v>
      </c>
      <c r="I1098" s="159" t="s">
        <v>6326</v>
      </c>
      <c r="J1098" s="178" t="s">
        <v>884</v>
      </c>
      <c r="K1098" s="159"/>
      <c r="L1098" s="159"/>
      <c r="M1098" s="157"/>
      <c r="N1098" s="168"/>
      <c r="O1098" s="159" t="s">
        <v>6896</v>
      </c>
      <c r="P1098" s="168"/>
      <c r="Q1098" s="159" t="s">
        <v>6897</v>
      </c>
      <c r="R1098" s="177"/>
      <c r="S1098" s="177"/>
      <c r="T1098" s="177"/>
      <c r="U1098" s="155" t="s">
        <v>725</v>
      </c>
      <c r="V1098" s="155" t="b">
        <v>0</v>
      </c>
      <c r="W1098" s="170" t="s">
        <v>6898</v>
      </c>
      <c r="X1098" s="168"/>
      <c r="Y1098" s="173">
        <v>19753</v>
      </c>
      <c r="Z1098" s="162" t="s">
        <v>4168</v>
      </c>
      <c r="AA1098" s="163" t="str">
        <f t="shared" si="14"/>
        <v>https://shopeefood.vn/bo-suu-tap/a--che-khuc-bach-az</v>
      </c>
      <c r="AB1098" s="163" t="str">
        <f t="shared" si="18"/>
        <v>https://shopeefood.shopee.vn/bo-suu-tap/a--che-khuc-bach-az</v>
      </c>
    </row>
    <row r="1099" spans="1:28" ht="240">
      <c r="A1099" s="526" t="s">
        <v>4197</v>
      </c>
      <c r="B1099" s="155"/>
      <c r="C1099" s="155" t="s">
        <v>706</v>
      </c>
      <c r="D1099" s="155" t="s">
        <v>222</v>
      </c>
      <c r="E1099" s="191" t="s">
        <v>881</v>
      </c>
      <c r="F1099" s="176" t="s">
        <v>5842</v>
      </c>
      <c r="G1099" s="177" t="str">
        <f t="shared" si="11"/>
        <v>[Alacarte CB]_Trà Sữa &amp; Chè Khúc Bạch AZ_Jun.CB7</v>
      </c>
      <c r="H1099" s="193" t="s">
        <v>6899</v>
      </c>
      <c r="I1099" s="159" t="s">
        <v>6045</v>
      </c>
      <c r="J1099" s="178" t="s">
        <v>884</v>
      </c>
      <c r="K1099" s="159"/>
      <c r="L1099" s="159"/>
      <c r="M1099" s="157"/>
      <c r="N1099" s="168"/>
      <c r="O1099" s="171" t="s">
        <v>6900</v>
      </c>
      <c r="P1099" s="168"/>
      <c r="Q1099" s="193" t="s">
        <v>6901</v>
      </c>
      <c r="R1099" s="177"/>
      <c r="S1099" s="177"/>
      <c r="T1099" s="177"/>
      <c r="U1099" s="155" t="s">
        <v>696</v>
      </c>
      <c r="V1099" s="155" t="b">
        <v>0</v>
      </c>
      <c r="W1099" s="179" t="s">
        <v>6902</v>
      </c>
      <c r="X1099" s="168"/>
      <c r="Y1099" s="173">
        <v>20514</v>
      </c>
      <c r="Z1099" s="162" t="s">
        <v>6903</v>
      </c>
      <c r="AA1099" s="163" t="str">
        <f t="shared" si="14"/>
        <v>https://shopeefood.vn/bo-suu-tap/a--khuc-bach-az</v>
      </c>
      <c r="AB1099" s="163" t="str">
        <f t="shared" si="18"/>
        <v>https://shopeefood.shopee.vn/bo-suu-tap/a--khuc-bach-az</v>
      </c>
    </row>
    <row r="1100" spans="1:28" ht="240">
      <c r="A1100" s="526" t="s">
        <v>4197</v>
      </c>
      <c r="B1100" s="155"/>
      <c r="C1100" s="155" t="s">
        <v>706</v>
      </c>
      <c r="D1100" s="155" t="s">
        <v>215</v>
      </c>
      <c r="E1100" s="191" t="s">
        <v>881</v>
      </c>
      <c r="F1100" s="176" t="s">
        <v>4197</v>
      </c>
      <c r="G1100" s="177" t="str">
        <f t="shared" si="11"/>
        <v>[Win 3]_Trà Sữa &amp; Chè Khúc Bạch AZ_Jun</v>
      </c>
      <c r="H1100" s="193" t="s">
        <v>6904</v>
      </c>
      <c r="I1100" s="159" t="s">
        <v>6024</v>
      </c>
      <c r="J1100" s="178" t="s">
        <v>884</v>
      </c>
      <c r="K1100" s="159"/>
      <c r="L1100" s="157" t="s">
        <v>6905</v>
      </c>
      <c r="M1100" s="193" t="s">
        <v>6906</v>
      </c>
      <c r="N1100" s="176" t="s">
        <v>5967</v>
      </c>
      <c r="O1100" s="193" t="s">
        <v>6907</v>
      </c>
      <c r="P1100" s="168"/>
      <c r="Q1100" s="571" t="s">
        <v>6908</v>
      </c>
      <c r="R1100" s="177"/>
      <c r="S1100" s="177"/>
      <c r="T1100" s="177"/>
      <c r="U1100" s="155" t="s">
        <v>696</v>
      </c>
      <c r="V1100" s="155" t="b">
        <v>0</v>
      </c>
      <c r="W1100" s="179" t="s">
        <v>6909</v>
      </c>
      <c r="X1100" s="168"/>
      <c r="Y1100" s="173">
        <v>20561</v>
      </c>
      <c r="Z1100" s="162" t="s">
        <v>6910</v>
      </c>
      <c r="AA1100" s="163" t="str">
        <f t="shared" si="14"/>
        <v>https://shopeefood.vn/bo-suu-tap/w3-trasua-az</v>
      </c>
      <c r="AB1100" s="163" t="str">
        <f t="shared" si="18"/>
        <v>https://shopeefood.shopee.vn/bo-suu-tap/w3-trasua-az</v>
      </c>
    </row>
    <row r="1101" spans="1:28" ht="75">
      <c r="A1101" s="151" t="s">
        <v>4197</v>
      </c>
      <c r="B1101" s="152"/>
      <c r="C1101" s="152" t="s">
        <v>717</v>
      </c>
      <c r="D1101" s="152" t="s">
        <v>222</v>
      </c>
      <c r="E1101" s="243" t="s">
        <v>4747</v>
      </c>
      <c r="F1101" s="176" t="s">
        <v>5842</v>
      </c>
      <c r="G1101" s="177" t="str">
        <f t="shared" si="11"/>
        <v>[Alacarte CB]_Sukiya - Cơm Bò Hầm &amp; Mì Ramen_Jun.CB7</v>
      </c>
      <c r="H1101" s="176" t="s">
        <v>6911</v>
      </c>
      <c r="I1101" s="193" t="s">
        <v>6912</v>
      </c>
      <c r="J1101" s="170" t="s">
        <v>4750</v>
      </c>
      <c r="K1101" s="159"/>
      <c r="L1101" s="179" t="s">
        <v>6913</v>
      </c>
      <c r="M1101" s="155" t="s">
        <v>6914</v>
      </c>
      <c r="N1101" s="168"/>
      <c r="O1101" s="155" t="s">
        <v>6915</v>
      </c>
      <c r="P1101" s="168"/>
      <c r="Q1101" s="193" t="s">
        <v>6916</v>
      </c>
      <c r="R1101" s="168"/>
      <c r="S1101" s="168"/>
      <c r="T1101" s="168"/>
      <c r="U1101" s="155" t="s">
        <v>696</v>
      </c>
      <c r="V1101" s="155" t="b">
        <v>0</v>
      </c>
      <c r="W1101" s="179" t="s">
        <v>6917</v>
      </c>
      <c r="X1101" s="168"/>
      <c r="Y1101" s="173">
        <v>20212</v>
      </c>
      <c r="Z1101" s="162" t="s">
        <v>6612</v>
      </c>
      <c r="AA1101" s="163" t="str">
        <f t="shared" si="14"/>
        <v>https://shopeefood.vn/bo-suu-tap/a-sukiya--99</v>
      </c>
      <c r="AB1101" s="163" t="str">
        <f t="shared" si="18"/>
        <v>https://shopeefood.shopee.vn/bo-suu-tap/a-sukiya--99</v>
      </c>
    </row>
    <row r="1102" spans="1:28" ht="75">
      <c r="A1102" s="151" t="s">
        <v>4197</v>
      </c>
      <c r="B1102" s="152"/>
      <c r="C1102" s="152" t="s">
        <v>717</v>
      </c>
      <c r="D1102" s="155" t="s">
        <v>215</v>
      </c>
      <c r="E1102" s="243" t="s">
        <v>4747</v>
      </c>
      <c r="F1102" s="176" t="s">
        <v>4197</v>
      </c>
      <c r="G1102" s="177" t="str">
        <f t="shared" si="11"/>
        <v>[Win 3]_Sukiya - Cơm Bò Hầm &amp; Mì Ramen_Jun</v>
      </c>
      <c r="H1102" s="193" t="s">
        <v>6918</v>
      </c>
      <c r="I1102" s="193" t="s">
        <v>6815</v>
      </c>
      <c r="J1102" s="170" t="s">
        <v>4750</v>
      </c>
      <c r="K1102" s="159"/>
      <c r="L1102" s="159"/>
      <c r="M1102" s="159"/>
      <c r="N1102" s="168"/>
      <c r="O1102" s="155" t="s">
        <v>6919</v>
      </c>
      <c r="P1102" s="168"/>
      <c r="Q1102" s="193" t="s">
        <v>6920</v>
      </c>
      <c r="R1102" s="168" t="s">
        <v>631</v>
      </c>
      <c r="S1102" s="168"/>
      <c r="T1102" s="168"/>
      <c r="U1102" s="155" t="s">
        <v>696</v>
      </c>
      <c r="V1102" s="155" t="b">
        <v>0</v>
      </c>
      <c r="W1102" s="179" t="s">
        <v>6921</v>
      </c>
      <c r="X1102" s="168"/>
      <c r="Y1102" s="173">
        <v>20548</v>
      </c>
      <c r="Z1102" s="162" t="s">
        <v>6922</v>
      </c>
      <c r="AA1102" s="163" t="str">
        <f t="shared" si="14"/>
        <v>https://shopeefood.vn/bo-suu-tap/w3--sukiya-99</v>
      </c>
      <c r="AB1102" s="163" t="str">
        <f t="shared" si="18"/>
        <v>https://shopeefood.shopee.vn/bo-suu-tap/w3--sukiya-99</v>
      </c>
    </row>
    <row r="1103" spans="1:28" ht="150">
      <c r="A1103" s="151" t="s">
        <v>4197</v>
      </c>
      <c r="B1103" s="152"/>
      <c r="C1103" s="152" t="s">
        <v>685</v>
      </c>
      <c r="D1103" s="152" t="s">
        <v>222</v>
      </c>
      <c r="E1103" s="153" t="s">
        <v>2732</v>
      </c>
      <c r="F1103" s="176" t="s">
        <v>6191</v>
      </c>
      <c r="G1103" s="177" t="str">
        <f t="shared" si="11"/>
        <v>[Alacarte CB]_Cà Phê Muối Chú Long_Jun.CB2</v>
      </c>
      <c r="H1103" s="176" t="s">
        <v>6923</v>
      </c>
      <c r="I1103" s="159" t="s">
        <v>6551</v>
      </c>
      <c r="J1103" s="248" t="s">
        <v>2734</v>
      </c>
      <c r="K1103" s="158"/>
      <c r="L1103" s="158"/>
      <c r="M1103" s="158"/>
      <c r="N1103" s="250"/>
      <c r="O1103" s="159" t="s">
        <v>2447</v>
      </c>
      <c r="P1103" s="250"/>
      <c r="Q1103" s="159" t="s">
        <v>6924</v>
      </c>
      <c r="R1103" s="168" t="s">
        <v>6925</v>
      </c>
      <c r="S1103" s="168" t="s">
        <v>6925</v>
      </c>
      <c r="T1103" s="168" t="s">
        <v>6925</v>
      </c>
      <c r="U1103" s="155" t="s">
        <v>696</v>
      </c>
      <c r="V1103" s="155" t="b">
        <v>0</v>
      </c>
      <c r="W1103" s="179" t="s">
        <v>6926</v>
      </c>
      <c r="X1103" s="168"/>
      <c r="Y1103" s="173">
        <v>20524</v>
      </c>
      <c r="Z1103" s="162" t="s">
        <v>6927</v>
      </c>
      <c r="AA1103" s="163" t="str">
        <f t="shared" si="14"/>
        <v>https://shopeefood.vn/bo-suu-tap/a-cf-muoi-chu-long</v>
      </c>
      <c r="AB1103" s="163" t="str">
        <f t="shared" si="18"/>
        <v>https://shopeefood.shopee.vn/bo-suu-tap/a-cf-muoi-chu-long</v>
      </c>
    </row>
    <row r="1104" spans="1:28" ht="270">
      <c r="A1104" s="151" t="s">
        <v>4197</v>
      </c>
      <c r="B1104" s="152"/>
      <c r="C1104" s="152" t="s">
        <v>2156</v>
      </c>
      <c r="D1104" s="152" t="s">
        <v>219</v>
      </c>
      <c r="E1104" s="180" t="s">
        <v>4210</v>
      </c>
      <c r="F1104" s="155" t="s">
        <v>6928</v>
      </c>
      <c r="G1104" s="217" t="str">
        <f t="shared" si="11"/>
        <v>[Alacarte]_Carlsberg_Jun_Compensation</v>
      </c>
      <c r="H1104" s="350" t="s">
        <v>6929</v>
      </c>
      <c r="I1104" s="183" t="s">
        <v>6930</v>
      </c>
      <c r="J1104" s="428" t="s">
        <v>4213</v>
      </c>
      <c r="K1104" s="162"/>
      <c r="L1104" s="162"/>
      <c r="M1104" s="162"/>
      <c r="N1104" s="169"/>
      <c r="O1104" s="183"/>
      <c r="P1104" s="169"/>
      <c r="Q1104" s="183" t="s">
        <v>6931</v>
      </c>
      <c r="R1104" s="177"/>
      <c r="S1104" s="177"/>
      <c r="T1104" s="177"/>
      <c r="U1104" s="155" t="s">
        <v>696</v>
      </c>
      <c r="V1104" s="155" t="b">
        <v>0</v>
      </c>
      <c r="W1104" s="171" t="s">
        <v>6932</v>
      </c>
      <c r="X1104" s="168"/>
      <c r="Y1104" s="173">
        <v>19887</v>
      </c>
      <c r="Z1104" s="162" t="s">
        <v>4607</v>
      </c>
      <c r="AA1104" s="163" t="str">
        <f t="shared" si="14"/>
        <v>https://shopeefood.vn/bo-suu-tap/a-carlsberg-185</v>
      </c>
      <c r="AB1104" s="163" t="str">
        <f t="shared" si="18"/>
        <v>https://shopeefood.shopee.vn/bo-suu-tap/a-carlsberg-185</v>
      </c>
    </row>
    <row r="1105" spans="1:28" ht="150">
      <c r="A1105" s="151" t="s">
        <v>4197</v>
      </c>
      <c r="B1105" s="152"/>
      <c r="C1105" s="152" t="s">
        <v>685</v>
      </c>
      <c r="D1105" s="152" t="s">
        <v>225</v>
      </c>
      <c r="E1105" s="181" t="s">
        <v>6933</v>
      </c>
      <c r="F1105" s="166" t="s">
        <v>4197</v>
      </c>
      <c r="G1105" s="230" t="str">
        <f t="shared" si="11"/>
        <v>[PNS]_eSampling Strongbow_Jun</v>
      </c>
      <c r="H1105" s="175" t="s">
        <v>6934</v>
      </c>
      <c r="I1105" s="167" t="s">
        <v>6935</v>
      </c>
      <c r="J1105" s="169"/>
      <c r="K1105" s="209" t="s">
        <v>6936</v>
      </c>
      <c r="L1105" s="162"/>
      <c r="M1105" s="162"/>
      <c r="N1105" s="169"/>
      <c r="O1105" s="183"/>
      <c r="P1105" s="169"/>
      <c r="Q1105" s="196" t="s">
        <v>703</v>
      </c>
      <c r="R1105" s="196" t="s">
        <v>703</v>
      </c>
      <c r="S1105" s="196" t="s">
        <v>703</v>
      </c>
      <c r="T1105" s="177"/>
      <c r="U1105" s="155"/>
      <c r="V1105" s="155" t="b">
        <v>1</v>
      </c>
      <c r="W1105" s="170" t="s">
        <v>6937</v>
      </c>
      <c r="X1105" s="168"/>
      <c r="Y1105" s="173">
        <v>20495</v>
      </c>
      <c r="Z1105" s="162" t="s">
        <v>6938</v>
      </c>
      <c r="AA1105" s="163" t="str">
        <f t="shared" si="14"/>
        <v>https://shopeefood.vn/bo-suu-tap/tang-strongbow-sparkling-moi</v>
      </c>
      <c r="AB1105" s="163" t="str">
        <f t="shared" si="18"/>
        <v>https://shopeefood.shopee.vn/bo-suu-tap/tang-strongbow-sparkling-moi</v>
      </c>
    </row>
    <row r="1106" spans="1:28" ht="130">
      <c r="A1106" s="315" t="s">
        <v>4197</v>
      </c>
      <c r="B1106" s="446"/>
      <c r="C1106" s="296" t="s">
        <v>1236</v>
      </c>
      <c r="D1106" s="572" t="s">
        <v>207</v>
      </c>
      <c r="E1106" s="394" t="s">
        <v>1453</v>
      </c>
      <c r="F1106" s="466" t="s">
        <v>6939</v>
      </c>
      <c r="G1106" s="337" t="str">
        <f t="shared" si="11"/>
        <v>[SuperVIP]_Trà Sữa May Cha_Spike_1k</v>
      </c>
      <c r="H1106" s="573" t="s">
        <v>6940</v>
      </c>
      <c r="I1106" s="283">
        <v>45814</v>
      </c>
      <c r="J1106" s="209" t="s">
        <v>3454</v>
      </c>
      <c r="K1106" s="162"/>
      <c r="L1106" s="162"/>
      <c r="M1106" s="162"/>
      <c r="N1106" s="169"/>
      <c r="O1106" s="183"/>
      <c r="P1106" s="169"/>
      <c r="Q1106" s="183"/>
      <c r="R1106" s="177"/>
      <c r="S1106" s="177"/>
      <c r="T1106" s="177"/>
      <c r="U1106" s="155"/>
      <c r="V1106" s="155" t="b">
        <v>0</v>
      </c>
      <c r="W1106" s="170" t="s">
        <v>6941</v>
      </c>
      <c r="X1106" s="168"/>
      <c r="Y1106" s="173">
        <v>20470</v>
      </c>
      <c r="Z1106" s="162" t="s">
        <v>6942</v>
      </c>
      <c r="AA1106" s="163" t="str">
        <f t="shared" si="14"/>
        <v>https://shopeefood.vn/bo-suu-tap/sv-deal-maycha</v>
      </c>
      <c r="AB1106" s="163" t="str">
        <f t="shared" si="18"/>
        <v>https://shopeefood.shopee.vn/bo-suu-tap/sv-deal-maycha</v>
      </c>
    </row>
    <row r="1107" spans="1:28" ht="105">
      <c r="A1107" s="151" t="s">
        <v>4197</v>
      </c>
      <c r="B1107" s="152"/>
      <c r="C1107" s="152" t="s">
        <v>1236</v>
      </c>
      <c r="D1107" s="152" t="s">
        <v>201</v>
      </c>
      <c r="E1107" s="180" t="s">
        <v>332</v>
      </c>
      <c r="F1107" s="155" t="s">
        <v>6943</v>
      </c>
      <c r="G1107" s="337" t="str">
        <f t="shared" si="11"/>
        <v>[SJBP]_KOI Thé Cafe_Spike_30%</v>
      </c>
      <c r="H1107" s="245" t="s">
        <v>6944</v>
      </c>
      <c r="I1107" s="283">
        <v>45814</v>
      </c>
      <c r="J1107" s="209" t="s">
        <v>1251</v>
      </c>
      <c r="K1107" s="162"/>
      <c r="L1107" s="162"/>
      <c r="M1107" s="162"/>
      <c r="N1107" s="169"/>
      <c r="O1107" s="183"/>
      <c r="P1107" s="169"/>
      <c r="Q1107" s="183"/>
      <c r="R1107" s="177"/>
      <c r="S1107" s="177"/>
      <c r="T1107" s="177"/>
      <c r="U1107" s="155"/>
      <c r="V1107" s="155" t="b">
        <v>0</v>
      </c>
      <c r="W1107" s="168"/>
      <c r="X1107" s="168"/>
      <c r="Y1107" s="173">
        <v>20471</v>
      </c>
      <c r="Z1107" s="162" t="s">
        <v>6945</v>
      </c>
      <c r="AA1107" s="163" t="str">
        <f t="shared" si="14"/>
        <v>https://shopeefood.vn/bo-suu-tap/sj-koi-cafe</v>
      </c>
      <c r="AB1107" s="163" t="str">
        <f t="shared" si="18"/>
        <v>https://shopeefood.shopee.vn/bo-suu-tap/sj-koi-cafe</v>
      </c>
    </row>
    <row r="1108" spans="1:28" ht="150">
      <c r="A1108" s="151" t="s">
        <v>4197</v>
      </c>
      <c r="B1108" s="152"/>
      <c r="C1108" s="152" t="s">
        <v>717</v>
      </c>
      <c r="D1108" s="152" t="s">
        <v>222</v>
      </c>
      <c r="E1108" s="153" t="s">
        <v>405</v>
      </c>
      <c r="F1108" s="166" t="s">
        <v>5696</v>
      </c>
      <c r="G1108" s="177" t="str">
        <f t="shared" si="11"/>
        <v>[Alacarte CB]_The Fresh Kitchen_Jun.CB8</v>
      </c>
      <c r="H1108" s="183" t="s">
        <v>6946</v>
      </c>
      <c r="I1108" s="155" t="s">
        <v>6947</v>
      </c>
      <c r="J1108" s="178" t="s">
        <v>6948</v>
      </c>
      <c r="K1108" s="157"/>
      <c r="L1108" s="157" t="s">
        <v>6949</v>
      </c>
      <c r="M1108" s="193" t="s">
        <v>6950</v>
      </c>
      <c r="N1108" s="155" t="s">
        <v>6951</v>
      </c>
      <c r="O1108" s="504"/>
      <c r="P1108" s="505"/>
      <c r="Q1108" s="159" t="s">
        <v>6952</v>
      </c>
      <c r="R1108" s="177"/>
      <c r="S1108" s="177"/>
      <c r="T1108" s="177"/>
      <c r="U1108" s="155" t="s">
        <v>696</v>
      </c>
      <c r="V1108" s="155" t="b">
        <v>0</v>
      </c>
      <c r="W1108" s="179" t="s">
        <v>6953</v>
      </c>
      <c r="X1108" s="168"/>
      <c r="Y1108" s="173">
        <v>20562</v>
      </c>
      <c r="Z1108" s="162" t="s">
        <v>6954</v>
      </c>
      <c r="AA1108" s="163" t="str">
        <f t="shared" si="14"/>
        <v>https://shopeefood.vn/bo-suu-tap/a-the-fresh-kitchen</v>
      </c>
      <c r="AB1108" s="163" t="str">
        <f t="shared" si="18"/>
        <v>https://shopeefood.shopee.vn/bo-suu-tap/a-the-fresh-kitchen</v>
      </c>
    </row>
    <row r="1109" spans="1:28" ht="150">
      <c r="A1109" s="151" t="s">
        <v>4197</v>
      </c>
      <c r="B1109" s="152"/>
      <c r="C1109" s="152" t="s">
        <v>685</v>
      </c>
      <c r="D1109" s="152" t="s">
        <v>213</v>
      </c>
      <c r="E1109" s="243" t="s">
        <v>4076</v>
      </c>
      <c r="F1109" s="152" t="s">
        <v>6955</v>
      </c>
      <c r="G1109" s="177" t="str">
        <f t="shared" si="11"/>
        <v>[Win 2]_TH True Mart_Jun_SJBP</v>
      </c>
      <c r="H1109" s="176" t="s">
        <v>6956</v>
      </c>
      <c r="I1109" s="155" t="s">
        <v>6957</v>
      </c>
      <c r="J1109" s="178" t="s">
        <v>6958</v>
      </c>
      <c r="K1109" s="158"/>
      <c r="L1109" s="157" t="s">
        <v>6959</v>
      </c>
      <c r="M1109" s="249" t="s">
        <v>6960</v>
      </c>
      <c r="N1109" s="168" t="s">
        <v>6961</v>
      </c>
      <c r="O1109" s="158"/>
      <c r="P1109" s="250"/>
      <c r="Q1109" s="155" t="s">
        <v>6962</v>
      </c>
      <c r="R1109" s="155" t="s">
        <v>6963</v>
      </c>
      <c r="S1109" s="155" t="s">
        <v>6963</v>
      </c>
      <c r="T1109" s="155" t="s">
        <v>6963</v>
      </c>
      <c r="U1109" s="155" t="s">
        <v>696</v>
      </c>
      <c r="V1109" s="155" t="b">
        <v>0</v>
      </c>
      <c r="W1109" s="179" t="s">
        <v>6964</v>
      </c>
      <c r="X1109" s="168"/>
      <c r="Y1109" s="173">
        <v>20527</v>
      </c>
      <c r="Z1109" s="162" t="s">
        <v>6965</v>
      </c>
      <c r="AA1109" s="163" t="str">
        <f t="shared" si="14"/>
        <v>https://shopeefood.vn/bo-suu-tap/w2-th-true-mart-20</v>
      </c>
      <c r="AB1109" s="163" t="str">
        <f t="shared" si="18"/>
        <v>https://shopeefood.shopee.vn/bo-suu-tap/w2-th-true-mart-20</v>
      </c>
    </row>
    <row r="1110" spans="1:28" ht="150">
      <c r="A1110" s="151" t="s">
        <v>4197</v>
      </c>
      <c r="B1110" s="152"/>
      <c r="C1110" s="152" t="s">
        <v>717</v>
      </c>
      <c r="D1110" s="152" t="s">
        <v>222</v>
      </c>
      <c r="E1110" s="153" t="s">
        <v>295</v>
      </c>
      <c r="F1110" s="152" t="s">
        <v>6128</v>
      </c>
      <c r="G1110" s="177" t="str">
        <f t="shared" si="11"/>
        <v>[Alacarte CB]_Gà Nướng Ò Ó O_Jun.CB9</v>
      </c>
      <c r="H1110" s="176" t="s">
        <v>6966</v>
      </c>
      <c r="I1110" s="176" t="s">
        <v>6967</v>
      </c>
      <c r="J1110" s="194" t="s">
        <v>2007</v>
      </c>
      <c r="K1110" s="159"/>
      <c r="L1110" s="159"/>
      <c r="M1110" s="159"/>
      <c r="N1110" s="168"/>
      <c r="O1110" s="159" t="s">
        <v>4147</v>
      </c>
      <c r="P1110" s="168"/>
      <c r="Q1110" s="193" t="s">
        <v>6968</v>
      </c>
      <c r="R1110" s="168"/>
      <c r="S1110" s="168"/>
      <c r="T1110" s="177"/>
      <c r="U1110" s="155" t="s">
        <v>696</v>
      </c>
      <c r="V1110" s="155" t="b">
        <v>0</v>
      </c>
      <c r="W1110" s="179" t="s">
        <v>2009</v>
      </c>
      <c r="X1110" s="168"/>
      <c r="Y1110" s="173">
        <v>20178</v>
      </c>
      <c r="Z1110" s="162" t="s">
        <v>5906</v>
      </c>
      <c r="AA1110" s="163" t="str">
        <f t="shared" si="14"/>
        <v>https://shopeefood.vn/bo-suu-tap/a-ga---o-o-o</v>
      </c>
      <c r="AB1110" s="163" t="str">
        <f t="shared" si="18"/>
        <v>https://shopeefood.shopee.vn/bo-suu-tap/a-ga---o-o-o</v>
      </c>
    </row>
    <row r="1111" spans="1:28" ht="135">
      <c r="A1111" s="151" t="s">
        <v>4197</v>
      </c>
      <c r="B1111" s="152"/>
      <c r="C1111" s="152" t="s">
        <v>717</v>
      </c>
      <c r="D1111" s="152" t="s">
        <v>222</v>
      </c>
      <c r="E1111" s="153" t="s">
        <v>273</v>
      </c>
      <c r="F1111" s="152" t="s">
        <v>6128</v>
      </c>
      <c r="G1111" s="177" t="str">
        <f t="shared" si="11"/>
        <v>[Alacarte CB]_Cơm Tấm Ba Lộc_Jun.CB9</v>
      </c>
      <c r="H1111" s="193" t="s">
        <v>6969</v>
      </c>
      <c r="I1111" s="193" t="s">
        <v>6970</v>
      </c>
      <c r="J1111" s="194" t="s">
        <v>2012</v>
      </c>
      <c r="K1111" s="159"/>
      <c r="L1111" s="159"/>
      <c r="M1111" s="159"/>
      <c r="N1111" s="168"/>
      <c r="O1111" s="159" t="s">
        <v>4147</v>
      </c>
      <c r="P1111" s="168"/>
      <c r="Q1111" s="193" t="s">
        <v>6971</v>
      </c>
      <c r="R1111" s="168"/>
      <c r="S1111" s="168"/>
      <c r="T1111" s="177"/>
      <c r="U1111" s="155" t="s">
        <v>696</v>
      </c>
      <c r="V1111" s="155" t="b">
        <v>0</v>
      </c>
      <c r="W1111" s="179" t="s">
        <v>5855</v>
      </c>
      <c r="X1111" s="168"/>
      <c r="Y1111" s="173">
        <v>20532</v>
      </c>
      <c r="Z1111" s="162" t="s">
        <v>6972</v>
      </c>
      <c r="AA1111" s="163" t="str">
        <f t="shared" si="14"/>
        <v>https://shopeefood.vn/bo-suu-tap/a-com-ba-loc-9k</v>
      </c>
      <c r="AB1111" s="163" t="str">
        <f t="shared" si="18"/>
        <v>https://shopeefood.shopee.vn/bo-suu-tap/a-com-ba-loc-9k</v>
      </c>
    </row>
    <row r="1112" spans="1:28" ht="135">
      <c r="A1112" s="151" t="s">
        <v>4197</v>
      </c>
      <c r="B1112" s="152"/>
      <c r="C1112" s="152" t="s">
        <v>717</v>
      </c>
      <c r="D1112" s="152" t="s">
        <v>217</v>
      </c>
      <c r="E1112" s="243" t="s">
        <v>2016</v>
      </c>
      <c r="F1112" s="152" t="s">
        <v>4197</v>
      </c>
      <c r="G1112" s="177" t="str">
        <f t="shared" si="11"/>
        <v>[Win 4]_Đậu Má Mix - Đậu Nành &amp; Rau Má_Jun</v>
      </c>
      <c r="H1112" s="193" t="s">
        <v>6973</v>
      </c>
      <c r="I1112" s="193" t="s">
        <v>6974</v>
      </c>
      <c r="J1112" s="179" t="s">
        <v>2018</v>
      </c>
      <c r="K1112" s="159"/>
      <c r="L1112" s="159"/>
      <c r="M1112" s="159"/>
      <c r="N1112" s="168"/>
      <c r="O1112" s="159" t="s">
        <v>4147</v>
      </c>
      <c r="P1112" s="168"/>
      <c r="Q1112" s="193" t="s">
        <v>6975</v>
      </c>
      <c r="R1112" s="168"/>
      <c r="S1112" s="168"/>
      <c r="T1112" s="177"/>
      <c r="U1112" s="155" t="s">
        <v>725</v>
      </c>
      <c r="V1112" s="155" t="b">
        <v>0</v>
      </c>
      <c r="W1112" s="179" t="s">
        <v>5859</v>
      </c>
      <c r="X1112" s="168"/>
      <c r="Y1112" s="173">
        <v>20563</v>
      </c>
      <c r="Z1112" s="162" t="s">
        <v>6976</v>
      </c>
      <c r="AA1112" s="163" t="str">
        <f t="shared" si="14"/>
        <v>https://shopeefood.vn/bo-suu-tap/w4--dau-ma-mix</v>
      </c>
      <c r="AB1112" s="163" t="str">
        <f t="shared" si="18"/>
        <v>https://shopeefood.shopee.vn/bo-suu-tap/w4--dau-ma-mix</v>
      </c>
    </row>
    <row r="1113" spans="1:28" ht="240">
      <c r="A1113" s="151" t="s">
        <v>4197</v>
      </c>
      <c r="B1113" s="152"/>
      <c r="C1113" s="152" t="s">
        <v>717</v>
      </c>
      <c r="D1113" s="152" t="s">
        <v>219</v>
      </c>
      <c r="E1113" s="153" t="s">
        <v>2666</v>
      </c>
      <c r="F1113" s="152" t="s">
        <v>4197</v>
      </c>
      <c r="G1113" s="168" t="str">
        <f t="shared" si="11"/>
        <v>[Alacarte]_Đậu Má Mix
Cơm Tấm Ba Lộc
Gà Nướng Ò Ó O_Jun</v>
      </c>
      <c r="H1113" s="193" t="s">
        <v>6977</v>
      </c>
      <c r="I1113" s="193" t="s">
        <v>6978</v>
      </c>
      <c r="J1113" s="179" t="s">
        <v>2026</v>
      </c>
      <c r="K1113" s="159"/>
      <c r="L1113" s="159"/>
      <c r="M1113" s="159"/>
      <c r="N1113" s="168"/>
      <c r="O1113" s="159"/>
      <c r="P1113" s="168"/>
      <c r="Q1113" s="159" t="s">
        <v>6979</v>
      </c>
      <c r="R1113" s="168"/>
      <c r="S1113" s="168"/>
      <c r="T1113" s="177"/>
      <c r="U1113" s="155" t="s">
        <v>696</v>
      </c>
      <c r="V1113" s="155" t="b">
        <v>0</v>
      </c>
      <c r="W1113" s="168"/>
      <c r="X1113" s="168"/>
      <c r="Y1113" s="173">
        <v>20549</v>
      </c>
      <c r="Z1113" s="162" t="s">
        <v>6980</v>
      </c>
      <c r="AA1113" s="163" t="str">
        <f t="shared" si="14"/>
        <v>https://shopeefood.vn/bo-suu-tap/a-uu-dai-sieu-deal-jun</v>
      </c>
      <c r="AB1113" s="163" t="str">
        <f t="shared" si="18"/>
        <v>https://shopeefood.shopee.vn/bo-suu-tap/a-uu-dai-sieu-deal-jun</v>
      </c>
    </row>
    <row r="1114" spans="1:28" ht="135">
      <c r="A1114" s="151" t="s">
        <v>6981</v>
      </c>
      <c r="B1114" s="152"/>
      <c r="C1114" s="152" t="s">
        <v>970</v>
      </c>
      <c r="D1114" s="152" t="s">
        <v>201</v>
      </c>
      <c r="E1114" s="180" t="s">
        <v>403</v>
      </c>
      <c r="F1114" s="155" t="s">
        <v>6982</v>
      </c>
      <c r="G1114" s="168" t="str">
        <f t="shared" si="11"/>
        <v>[SJBP]_The Coffee House_BAU 1Đ</v>
      </c>
      <c r="H1114" s="176" t="s">
        <v>6983</v>
      </c>
      <c r="I1114" s="183" t="s">
        <v>6984</v>
      </c>
      <c r="J1114" s="209" t="s">
        <v>1669</v>
      </c>
      <c r="K1114" s="162"/>
      <c r="L1114" s="162"/>
      <c r="M1114" s="162"/>
      <c r="N1114" s="169"/>
      <c r="O1114" s="183"/>
      <c r="P1114" s="169"/>
      <c r="Q1114" s="183" t="s">
        <v>6985</v>
      </c>
      <c r="R1114" s="176" t="s">
        <v>6986</v>
      </c>
      <c r="S1114" s="177"/>
      <c r="T1114" s="177"/>
      <c r="U1114" s="155"/>
      <c r="V1114" s="155" t="b">
        <v>0</v>
      </c>
      <c r="W1114" s="179" t="s">
        <v>6987</v>
      </c>
      <c r="X1114" s="168"/>
      <c r="Y1114" s="173">
        <v>20481</v>
      </c>
      <c r="Z1114" s="162" t="s">
        <v>6988</v>
      </c>
      <c r="AA1114" s="163" t="str">
        <f t="shared" si="14"/>
        <v>https://shopeefood.vn/bo-suu-tap/sj-tch-1d</v>
      </c>
      <c r="AB1114" s="163" t="str">
        <f t="shared" si="18"/>
        <v>https://shopeefood.shopee.vn/bo-suu-tap/sj-tch-1d</v>
      </c>
    </row>
    <row r="1115" spans="1:28" ht="120">
      <c r="A1115" s="151" t="s">
        <v>4197</v>
      </c>
      <c r="B1115" s="152"/>
      <c r="C1115" s="152" t="s">
        <v>685</v>
      </c>
      <c r="D1115" s="152" t="s">
        <v>219</v>
      </c>
      <c r="E1115" s="153" t="s">
        <v>6308</v>
      </c>
      <c r="F1115" s="152" t="s">
        <v>6989</v>
      </c>
      <c r="G1115" s="177" t="str">
        <f t="shared" si="11"/>
        <v>[Alacarte]_K-FOOD_Jun_All brands</v>
      </c>
      <c r="H1115" s="176" t="s">
        <v>6990</v>
      </c>
      <c r="I1115" s="159" t="s">
        <v>6991</v>
      </c>
      <c r="J1115" s="178" t="s">
        <v>6312</v>
      </c>
      <c r="K1115" s="249" t="s">
        <v>6316</v>
      </c>
      <c r="L1115" s="158"/>
      <c r="M1115" s="158"/>
      <c r="N1115" s="250"/>
      <c r="O1115" s="158"/>
      <c r="P1115" s="250"/>
      <c r="Q1115" s="159" t="s">
        <v>6992</v>
      </c>
      <c r="R1115" s="168" t="s">
        <v>6992</v>
      </c>
      <c r="S1115" s="168"/>
      <c r="T1115" s="168" t="s">
        <v>6992</v>
      </c>
      <c r="U1115" s="155" t="s">
        <v>696</v>
      </c>
      <c r="V1115" s="155" t="b">
        <v>0</v>
      </c>
      <c r="W1115" s="249" t="s">
        <v>6316</v>
      </c>
      <c r="X1115" s="168"/>
      <c r="Y1115" s="173">
        <v>20472</v>
      </c>
      <c r="Z1115" s="162" t="s">
        <v>6993</v>
      </c>
      <c r="AA1115" s="163" t="str">
        <f t="shared" si="14"/>
        <v>https://shopeefood.vn/bo-suu-tap/a-kfood-28</v>
      </c>
      <c r="AB1115" s="163" t="str">
        <f t="shared" si="18"/>
        <v>https://shopeefood.shopee.vn/bo-suu-tap/a-kfood-28</v>
      </c>
    </row>
    <row r="1116" spans="1:28" ht="135">
      <c r="A1116" s="151" t="s">
        <v>4197</v>
      </c>
      <c r="B1116" s="152"/>
      <c r="C1116" s="152" t="s">
        <v>685</v>
      </c>
      <c r="D1116" s="152" t="s">
        <v>219</v>
      </c>
      <c r="E1116" s="153" t="s">
        <v>6308</v>
      </c>
      <c r="F1116" s="152" t="s">
        <v>6994</v>
      </c>
      <c r="G1116" s="177" t="str">
        <f t="shared" si="11"/>
        <v>[Alacarte]_K-FOOD_Jun_Focused</v>
      </c>
      <c r="H1116" s="176" t="s">
        <v>6995</v>
      </c>
      <c r="I1116" s="159" t="s">
        <v>6996</v>
      </c>
      <c r="J1116" s="574" t="s">
        <v>6320</v>
      </c>
      <c r="K1116" s="249" t="s">
        <v>6322</v>
      </c>
      <c r="L1116" s="158"/>
      <c r="M1116" s="158"/>
      <c r="N1116" s="250"/>
      <c r="O1116" s="158"/>
      <c r="P1116" s="250"/>
      <c r="Q1116" s="159" t="s">
        <v>6997</v>
      </c>
      <c r="R1116" s="168" t="s">
        <v>6997</v>
      </c>
      <c r="S1116" s="168"/>
      <c r="T1116" s="168" t="s">
        <v>6997</v>
      </c>
      <c r="U1116" s="155" t="s">
        <v>696</v>
      </c>
      <c r="V1116" s="155" t="b">
        <v>0</v>
      </c>
      <c r="W1116" s="249" t="s">
        <v>6322</v>
      </c>
      <c r="X1116" s="168"/>
      <c r="Y1116" s="173">
        <v>20473</v>
      </c>
      <c r="Z1116" s="162" t="s">
        <v>6998</v>
      </c>
      <c r="AA1116" s="163" t="str">
        <f t="shared" si="14"/>
        <v>https://shopeefood.vn/bo-suu-tap/a-kfood-75</v>
      </c>
      <c r="AB1116" s="163" t="str">
        <f t="shared" si="18"/>
        <v>https://shopeefood.shopee.vn/bo-suu-tap/a-kfood-75</v>
      </c>
    </row>
    <row r="1117" spans="1:28" ht="90">
      <c r="A1117" s="151" t="s">
        <v>4197</v>
      </c>
      <c r="B1117" s="152"/>
      <c r="C1117" s="152" t="s">
        <v>1236</v>
      </c>
      <c r="D1117" s="152" t="s">
        <v>201</v>
      </c>
      <c r="E1117" s="180" t="s">
        <v>332</v>
      </c>
      <c r="F1117" s="155" t="s">
        <v>6999</v>
      </c>
      <c r="G1117" s="177" t="str">
        <f t="shared" si="11"/>
        <v>[SJBP]_KOI Thé Cafe_WC_Jun</v>
      </c>
      <c r="H1117" s="176" t="s">
        <v>7000</v>
      </c>
      <c r="I1117" s="183" t="s">
        <v>7001</v>
      </c>
      <c r="J1117" s="209" t="s">
        <v>1251</v>
      </c>
      <c r="K1117" s="162"/>
      <c r="L1117" s="162"/>
      <c r="M1117" s="162"/>
      <c r="N1117" s="169"/>
      <c r="O1117" s="183"/>
      <c r="P1117" s="169"/>
      <c r="Q1117" s="183"/>
      <c r="R1117" s="177"/>
      <c r="S1117" s="177"/>
      <c r="T1117" s="177"/>
      <c r="U1117" s="155"/>
      <c r="V1117" s="155" t="b">
        <v>0</v>
      </c>
      <c r="W1117" s="179" t="s">
        <v>7002</v>
      </c>
      <c r="X1117" s="168"/>
      <c r="Y1117" s="173">
        <v>20478</v>
      </c>
      <c r="Z1117" s="162" t="s">
        <v>7003</v>
      </c>
      <c r="AA1117" s="163" t="str">
        <f t="shared" si="14"/>
        <v>https://shopeefood.vn/bo-suu-tap/sj-koithe-60</v>
      </c>
      <c r="AB1117" s="163" t="str">
        <f t="shared" si="18"/>
        <v>https://shopeefood.shopee.vn/bo-suu-tap/sj-koithe-60</v>
      </c>
    </row>
    <row r="1118" spans="1:28" ht="180">
      <c r="A1118" s="151" t="s">
        <v>4197</v>
      </c>
      <c r="B1118" s="152"/>
      <c r="C1118" s="152" t="s">
        <v>717</v>
      </c>
      <c r="D1118" s="152" t="s">
        <v>219</v>
      </c>
      <c r="E1118" s="243" t="s">
        <v>7004</v>
      </c>
      <c r="F1118" s="155" t="s">
        <v>4197</v>
      </c>
      <c r="G1118" s="177" t="str">
        <f t="shared" si="11"/>
        <v>[Alacarte]_COCOBO - Eatclean Healthy &amp; Smoothie - R11 Chung Cư Topaz Twins_Jun</v>
      </c>
      <c r="H1118" s="183" t="s">
        <v>7005</v>
      </c>
      <c r="I1118" s="193" t="s">
        <v>7006</v>
      </c>
      <c r="J1118" s="179" t="s">
        <v>7007</v>
      </c>
      <c r="K1118" s="159"/>
      <c r="L1118" s="170" t="s">
        <v>7008</v>
      </c>
      <c r="M1118" s="159"/>
      <c r="N1118" s="168"/>
      <c r="O1118" s="155" t="s">
        <v>7009</v>
      </c>
      <c r="P1118" s="168"/>
      <c r="Q1118" s="159"/>
      <c r="R1118" s="168"/>
      <c r="S1118" s="168"/>
      <c r="T1118" s="176" t="s">
        <v>7010</v>
      </c>
      <c r="U1118" s="155" t="s">
        <v>696</v>
      </c>
      <c r="V1118" s="155" t="b">
        <v>0</v>
      </c>
      <c r="W1118" s="179" t="s">
        <v>7011</v>
      </c>
      <c r="X1118" s="168"/>
      <c r="Y1118" s="173">
        <v>20550</v>
      </c>
      <c r="Z1118" s="162" t="s">
        <v>7012</v>
      </c>
      <c r="AA1118" s="163" t="str">
        <f t="shared" si="14"/>
        <v>https://shopeefood.vn/bo-suu-tap/a-cocobo</v>
      </c>
      <c r="AB1118" s="163" t="str">
        <f t="shared" si="18"/>
        <v>https://shopeefood.shopee.vn/bo-suu-tap/a-cocobo</v>
      </c>
    </row>
    <row r="1119" spans="1:28" ht="210">
      <c r="A1119" s="151" t="s">
        <v>4197</v>
      </c>
      <c r="B1119" s="152"/>
      <c r="C1119" s="152" t="s">
        <v>685</v>
      </c>
      <c r="D1119" s="152" t="s">
        <v>222</v>
      </c>
      <c r="E1119" s="153" t="s">
        <v>7013</v>
      </c>
      <c r="F1119" s="152" t="s">
        <v>7014</v>
      </c>
      <c r="G1119" s="177" t="str">
        <f t="shared" si="11"/>
        <v>[Alacarte CB]_7-Eleven - Cửa Hàng Tiện Lợi_Jun_CB1</v>
      </c>
      <c r="H1119" s="176" t="s">
        <v>7015</v>
      </c>
      <c r="I1119" s="159" t="s">
        <v>7016</v>
      </c>
      <c r="J1119" s="248" t="s">
        <v>4213</v>
      </c>
      <c r="K1119" s="158"/>
      <c r="L1119" s="249" t="s">
        <v>7017</v>
      </c>
      <c r="M1119" s="155" t="s">
        <v>7018</v>
      </c>
      <c r="N1119" s="168" t="s">
        <v>7019</v>
      </c>
      <c r="O1119" s="158"/>
      <c r="P1119" s="250"/>
      <c r="Q1119" s="159" t="s">
        <v>7020</v>
      </c>
      <c r="R1119" s="177"/>
      <c r="S1119" s="177"/>
      <c r="T1119" s="177"/>
      <c r="U1119" s="155" t="s">
        <v>696</v>
      </c>
      <c r="V1119" s="155" t="b">
        <v>0</v>
      </c>
      <c r="W1119" s="179" t="s">
        <v>7021</v>
      </c>
      <c r="X1119" s="168"/>
      <c r="Y1119" s="173">
        <v>20541</v>
      </c>
      <c r="Z1119" s="162" t="s">
        <v>7022</v>
      </c>
      <c r="AA1119" s="163" t="str">
        <f t="shared" si="14"/>
        <v>https://shopeefood.vn/bo-suu-tap/a-7-eleven</v>
      </c>
      <c r="AB1119" s="163" t="str">
        <f t="shared" si="18"/>
        <v>https://shopeefood.shopee.vn/bo-suu-tap/a-7-eleven</v>
      </c>
    </row>
    <row r="1120" spans="1:28" ht="255">
      <c r="A1120" s="151" t="s">
        <v>4197</v>
      </c>
      <c r="B1120" s="152"/>
      <c r="C1120" s="152" t="s">
        <v>970</v>
      </c>
      <c r="D1120" s="152" t="s">
        <v>205</v>
      </c>
      <c r="E1120" s="180" t="s">
        <v>258</v>
      </c>
      <c r="F1120" s="155" t="s">
        <v>6496</v>
      </c>
      <c r="G1120" s="177" t="str">
        <f t="shared" si="11"/>
        <v>[JBP]_Cheese Coffee_B2G1</v>
      </c>
      <c r="H1120" s="176" t="s">
        <v>7023</v>
      </c>
      <c r="I1120" s="183" t="s">
        <v>6758</v>
      </c>
      <c r="J1120" s="209" t="s">
        <v>6464</v>
      </c>
      <c r="K1120" s="162"/>
      <c r="L1120" s="162"/>
      <c r="M1120" s="162"/>
      <c r="N1120" s="169"/>
      <c r="O1120" s="183"/>
      <c r="P1120" s="169"/>
      <c r="Q1120" s="183"/>
      <c r="R1120" s="177"/>
      <c r="S1120" s="177"/>
      <c r="T1120" s="177"/>
      <c r="U1120" s="155" t="s">
        <v>696</v>
      </c>
      <c r="V1120" s="155" t="b">
        <v>0</v>
      </c>
      <c r="W1120" s="179" t="s">
        <v>7024</v>
      </c>
      <c r="X1120" s="168"/>
      <c r="Y1120" s="173">
        <v>20480</v>
      </c>
      <c r="Z1120" s="162" t="s">
        <v>7025</v>
      </c>
      <c r="AA1120" s="163" t="str">
        <f t="shared" si="14"/>
        <v>https://shopeefood.vn/bo-suu-tap/jb-cheese-2t1</v>
      </c>
      <c r="AB1120" s="163" t="str">
        <f t="shared" si="18"/>
        <v>https://shopeefood.shopee.vn/bo-suu-tap/jb-cheese-2t1</v>
      </c>
    </row>
    <row r="1121" spans="1:28" ht="75">
      <c r="A1121" s="151" t="s">
        <v>4197</v>
      </c>
      <c r="B1121" s="152"/>
      <c r="C1121" s="152" t="s">
        <v>685</v>
      </c>
      <c r="D1121" s="152" t="s">
        <v>222</v>
      </c>
      <c r="E1121" s="243" t="s">
        <v>7026</v>
      </c>
      <c r="F1121" s="152" t="s">
        <v>7014</v>
      </c>
      <c r="G1121" s="177" t="str">
        <f t="shared" si="11"/>
        <v>[Alacarte CB]_Family Mart - Cửa Hàng Tiện Lợi_Jun_CB1</v>
      </c>
      <c r="H1121" s="171" t="s">
        <v>7027</v>
      </c>
      <c r="I1121" s="155" t="s">
        <v>7028</v>
      </c>
      <c r="J1121" s="248" t="s">
        <v>7029</v>
      </c>
      <c r="K1121" s="82"/>
      <c r="L1121" s="158"/>
      <c r="M1121" s="158"/>
      <c r="N1121" s="250"/>
      <c r="O1121" s="152" t="s">
        <v>7030</v>
      </c>
      <c r="P1121" s="250"/>
      <c r="Q1121" s="155" t="s">
        <v>7031</v>
      </c>
      <c r="R1121" s="250"/>
      <c r="S1121" s="250"/>
      <c r="T1121" s="250"/>
      <c r="U1121" s="155" t="s">
        <v>696</v>
      </c>
      <c r="V1121" s="155" t="b">
        <v>0</v>
      </c>
      <c r="W1121" s="249" t="s">
        <v>7032</v>
      </c>
      <c r="X1121" s="168"/>
      <c r="Y1121" s="173">
        <v>20564</v>
      </c>
      <c r="Z1121" s="162" t="s">
        <v>7033</v>
      </c>
      <c r="AA1121" s="163" t="str">
        <f t="shared" si="14"/>
        <v>https://shopeefood.vn/bo-suu-tap/a-family-mart</v>
      </c>
      <c r="AB1121" s="163" t="str">
        <f t="shared" si="18"/>
        <v>https://shopeefood.shopee.vn/bo-suu-tap/a-family-mart</v>
      </c>
    </row>
    <row r="1122" spans="1:28" ht="105">
      <c r="A1122" s="151" t="s">
        <v>4197</v>
      </c>
      <c r="B1122" s="152"/>
      <c r="C1122" s="152" t="s">
        <v>1236</v>
      </c>
      <c r="D1122" s="152" t="s">
        <v>201</v>
      </c>
      <c r="E1122" s="180" t="s">
        <v>1237</v>
      </c>
      <c r="F1122" s="155">
        <v>9.6</v>
      </c>
      <c r="G1122" s="177" t="str">
        <f t="shared" si="11"/>
        <v>[SJBP]_Tocotoco_9.6</v>
      </c>
      <c r="H1122" s="176" t="s">
        <v>7034</v>
      </c>
      <c r="I1122" s="183" t="s">
        <v>7035</v>
      </c>
      <c r="J1122" s="209" t="s">
        <v>1239</v>
      </c>
      <c r="K1122" s="162"/>
      <c r="L1122" s="162"/>
      <c r="M1122" s="162"/>
      <c r="N1122" s="169"/>
      <c r="O1122" s="183"/>
      <c r="P1122" s="169"/>
      <c r="Q1122" s="183"/>
      <c r="R1122" s="177"/>
      <c r="S1122" s="177"/>
      <c r="T1122" s="177"/>
      <c r="U1122" s="155" t="s">
        <v>696</v>
      </c>
      <c r="V1122" s="155" t="b">
        <v>0</v>
      </c>
      <c r="W1122" s="170" t="s">
        <v>7036</v>
      </c>
      <c r="X1122" s="168"/>
      <c r="Y1122" s="173">
        <v>20489</v>
      </c>
      <c r="Z1122" s="162" t="s">
        <v>7037</v>
      </c>
      <c r="AA1122" s="163" t="str">
        <f t="shared" si="14"/>
        <v>https://shopeefood.vn/bo-suu-tap/sj-toco-toco</v>
      </c>
      <c r="AB1122" s="163" t="str">
        <f t="shared" si="18"/>
        <v>https://shopeefood.shopee.vn/bo-suu-tap/sj-toco-toco</v>
      </c>
    </row>
    <row r="1123" spans="1:28" ht="255">
      <c r="A1123" s="151" t="s">
        <v>4197</v>
      </c>
      <c r="B1123" s="152"/>
      <c r="C1123" s="152" t="s">
        <v>706</v>
      </c>
      <c r="D1123" s="152" t="s">
        <v>225</v>
      </c>
      <c r="E1123" s="167" t="s">
        <v>7038</v>
      </c>
      <c r="F1123" s="181" t="s">
        <v>4197</v>
      </c>
      <c r="G1123" s="230" t="str">
        <f t="shared" si="11"/>
        <v>[PNS]_Cashlessweek_Jun</v>
      </c>
      <c r="H1123" s="222" t="s">
        <v>7039</v>
      </c>
      <c r="I1123" s="175" t="s">
        <v>7040</v>
      </c>
      <c r="J1123" s="575" t="s">
        <v>7041</v>
      </c>
      <c r="K1123" s="162"/>
      <c r="L1123" s="162"/>
      <c r="M1123" s="162"/>
      <c r="N1123" s="169"/>
      <c r="O1123" s="162"/>
      <c r="P1123" s="169"/>
      <c r="Q1123" s="175" t="s">
        <v>7042</v>
      </c>
      <c r="R1123" s="175" t="s">
        <v>7042</v>
      </c>
      <c r="S1123" s="175" t="s">
        <v>7042</v>
      </c>
      <c r="T1123" s="175" t="s">
        <v>7043</v>
      </c>
      <c r="U1123" s="155" t="s">
        <v>696</v>
      </c>
      <c r="V1123" s="155" t="b">
        <v>0</v>
      </c>
      <c r="W1123" s="428" t="s">
        <v>7044</v>
      </c>
      <c r="X1123" s="175"/>
      <c r="Y1123" s="173">
        <v>20513</v>
      </c>
      <c r="Z1123" s="162" t="s">
        <v>7045</v>
      </c>
      <c r="AA1123" s="163" t="str">
        <f t="shared" si="14"/>
        <v>https://shopeefood.vn/bo-suu-tap/pns-ngay-hoi-khong-tien-mat</v>
      </c>
      <c r="AB1123" s="163" t="str">
        <f t="shared" si="18"/>
        <v>https://shopeefood.shopee.vn/bo-suu-tap/pns-ngay-hoi-khong-tien-mat</v>
      </c>
    </row>
    <row r="1124" spans="1:28" ht="120">
      <c r="A1124" s="151" t="s">
        <v>4650</v>
      </c>
      <c r="B1124" s="152"/>
      <c r="C1124" s="152" t="s">
        <v>717</v>
      </c>
      <c r="D1124" s="152" t="s">
        <v>222</v>
      </c>
      <c r="E1124" s="153" t="s">
        <v>3676</v>
      </c>
      <c r="F1124" s="181" t="s">
        <v>7046</v>
      </c>
      <c r="G1124" s="177" t="str">
        <f t="shared" si="11"/>
        <v>[Alacarte CB]_Pharmacity_Jul.CB9</v>
      </c>
      <c r="H1124" s="171" t="s">
        <v>7047</v>
      </c>
      <c r="I1124" s="159" t="s">
        <v>7048</v>
      </c>
      <c r="J1124" s="194" t="s">
        <v>7049</v>
      </c>
      <c r="K1124" s="159"/>
      <c r="L1124" s="179" t="s">
        <v>7050</v>
      </c>
      <c r="M1124" s="193" t="s">
        <v>7051</v>
      </c>
      <c r="N1124" s="176" t="s">
        <v>7052</v>
      </c>
      <c r="O1124" s="176"/>
      <c r="P1124" s="168"/>
      <c r="Q1124" s="291" t="s">
        <v>7053</v>
      </c>
      <c r="R1124" s="168"/>
      <c r="S1124" s="177"/>
      <c r="T1124" s="177"/>
      <c r="U1124" s="155" t="s">
        <v>696</v>
      </c>
      <c r="V1124" s="155" t="b">
        <v>0</v>
      </c>
      <c r="W1124" s="179" t="s">
        <v>7054</v>
      </c>
      <c r="X1124" s="168"/>
      <c r="Y1124" s="173">
        <v>20714</v>
      </c>
      <c r="Z1124" s="162" t="s">
        <v>7055</v>
      </c>
      <c r="AA1124" s="163" t="str">
        <f t="shared" si="14"/>
        <v>https://shopeefood.vn/bo-suu-tap/a-pharmacity-95</v>
      </c>
      <c r="AB1124" s="163" t="str">
        <f t="shared" si="18"/>
        <v>https://shopeefood.shopee.vn/bo-suu-tap/a-pharmacity-95</v>
      </c>
    </row>
    <row r="1125" spans="1:28" ht="90">
      <c r="A1125" s="151" t="s">
        <v>4650</v>
      </c>
      <c r="B1125" s="152"/>
      <c r="C1125" s="152" t="s">
        <v>717</v>
      </c>
      <c r="D1125" s="152" t="s">
        <v>215</v>
      </c>
      <c r="E1125" s="153" t="s">
        <v>3676</v>
      </c>
      <c r="F1125" s="181" t="s">
        <v>4650</v>
      </c>
      <c r="G1125" s="177" t="str">
        <f t="shared" si="11"/>
        <v>[Win 3]_Pharmacity_Jul</v>
      </c>
      <c r="H1125" s="171" t="s">
        <v>7056</v>
      </c>
      <c r="I1125" s="159" t="s">
        <v>7057</v>
      </c>
      <c r="J1125" s="194" t="s">
        <v>7049</v>
      </c>
      <c r="K1125" s="159"/>
      <c r="L1125" s="157"/>
      <c r="M1125" s="159"/>
      <c r="N1125" s="178"/>
      <c r="O1125" s="176" t="s">
        <v>7058</v>
      </c>
      <c r="P1125" s="168"/>
      <c r="Q1125" s="576" t="s">
        <v>7059</v>
      </c>
      <c r="R1125" s="168"/>
      <c r="S1125" s="177"/>
      <c r="T1125" s="177"/>
      <c r="U1125" s="155" t="s">
        <v>696</v>
      </c>
      <c r="V1125" s="155" t="b">
        <v>0</v>
      </c>
      <c r="W1125" s="179" t="s">
        <v>7060</v>
      </c>
      <c r="X1125" s="168"/>
      <c r="Y1125" s="173">
        <v>20804</v>
      </c>
      <c r="Z1125" s="162" t="s">
        <v>7061</v>
      </c>
      <c r="AA1125" s="163" t="str">
        <f t="shared" si="14"/>
        <v>https://shopeefood.vn/bo-suu-tap/w3-pharmacity-95</v>
      </c>
      <c r="AB1125" s="163" t="str">
        <f t="shared" si="18"/>
        <v>https://shopeefood.shopee.vn/bo-suu-tap/w3-pharmacity-95</v>
      </c>
    </row>
    <row r="1126" spans="1:28" ht="90">
      <c r="A1126" s="151" t="s">
        <v>4650</v>
      </c>
      <c r="B1126" s="152"/>
      <c r="C1126" s="152" t="s">
        <v>717</v>
      </c>
      <c r="D1126" s="152" t="s">
        <v>219</v>
      </c>
      <c r="E1126" s="153" t="s">
        <v>3676</v>
      </c>
      <c r="F1126" s="181" t="s">
        <v>4650</v>
      </c>
      <c r="G1126" s="177" t="str">
        <f t="shared" si="11"/>
        <v>[Alacarte]_Pharmacity_Jul</v>
      </c>
      <c r="H1126" s="171" t="s">
        <v>7062</v>
      </c>
      <c r="I1126" s="159" t="s">
        <v>7063</v>
      </c>
      <c r="J1126" s="194" t="s">
        <v>7049</v>
      </c>
      <c r="K1126" s="159"/>
      <c r="L1126" s="157"/>
      <c r="M1126" s="159"/>
      <c r="N1126" s="178"/>
      <c r="O1126" s="176" t="s">
        <v>7058</v>
      </c>
      <c r="P1126" s="168"/>
      <c r="Q1126" s="159" t="s">
        <v>7064</v>
      </c>
      <c r="R1126" s="168"/>
      <c r="S1126" s="177"/>
      <c r="T1126" s="177"/>
      <c r="U1126" s="155" t="s">
        <v>696</v>
      </c>
      <c r="V1126" s="155" t="b">
        <v>0</v>
      </c>
      <c r="W1126" s="179" t="s">
        <v>7065</v>
      </c>
      <c r="X1126" s="168"/>
      <c r="Y1126" s="173">
        <v>20087</v>
      </c>
      <c r="Z1126" s="162" t="s">
        <v>4720</v>
      </c>
      <c r="AA1126" s="163" t="str">
        <f t="shared" si="14"/>
        <v>https://shopeefood.vn/bo-suu-tap/a-pharmacity</v>
      </c>
      <c r="AB1126" s="163" t="str">
        <f t="shared" si="18"/>
        <v>https://shopeefood.shopee.vn/bo-suu-tap/a-pharmacity</v>
      </c>
    </row>
    <row r="1127" spans="1:28" ht="195">
      <c r="A1127" s="151" t="s">
        <v>4197</v>
      </c>
      <c r="B1127" s="152"/>
      <c r="C1127" s="152" t="s">
        <v>706</v>
      </c>
      <c r="D1127" s="152" t="s">
        <v>222</v>
      </c>
      <c r="E1127" s="191" t="s">
        <v>686</v>
      </c>
      <c r="F1127" s="155" t="s">
        <v>5971</v>
      </c>
      <c r="G1127" s="177" t="str">
        <f t="shared" si="11"/>
        <v>[Alacarte CB]_Busan Korean Food_Jun.CB1</v>
      </c>
      <c r="H1127" s="176" t="s">
        <v>7066</v>
      </c>
      <c r="I1127" s="311" t="s">
        <v>7067</v>
      </c>
      <c r="J1127" s="286" t="s">
        <v>690</v>
      </c>
      <c r="K1127" s="159"/>
      <c r="L1127" s="157"/>
      <c r="M1127" s="159"/>
      <c r="N1127" s="168"/>
      <c r="O1127" s="409" t="s">
        <v>7068</v>
      </c>
      <c r="P1127" s="168"/>
      <c r="Q1127" s="263" t="s">
        <v>7069</v>
      </c>
      <c r="R1127" s="177"/>
      <c r="S1127" s="177"/>
      <c r="T1127" s="177"/>
      <c r="U1127" s="155" t="s">
        <v>696</v>
      </c>
      <c r="V1127" s="155" t="b">
        <v>0</v>
      </c>
      <c r="W1127" s="179" t="s">
        <v>7070</v>
      </c>
      <c r="X1127" s="168"/>
      <c r="Y1127" s="173">
        <v>20533</v>
      </c>
      <c r="Z1127" s="162" t="s">
        <v>7071</v>
      </c>
      <c r="AA1127" s="163" t="str">
        <f t="shared" si="14"/>
        <v>https://shopeefood.vn/bo-suu-tap/a-busan-30</v>
      </c>
      <c r="AB1127" s="163" t="str">
        <f t="shared" si="18"/>
        <v>https://shopeefood.shopee.vn/bo-suu-tap/a-busan-30</v>
      </c>
    </row>
    <row r="1128" spans="1:28" ht="135">
      <c r="A1128" s="151" t="s">
        <v>4650</v>
      </c>
      <c r="B1128" s="152"/>
      <c r="C1128" s="152" t="s">
        <v>717</v>
      </c>
      <c r="D1128" s="152" t="s">
        <v>222</v>
      </c>
      <c r="E1128" s="153" t="s">
        <v>7072</v>
      </c>
      <c r="F1128" s="155" t="s">
        <v>7073</v>
      </c>
      <c r="G1128" s="177" t="str">
        <f t="shared" si="11"/>
        <v>[Alacarte CB]_Bún đậu Homemade_Jul.CB1</v>
      </c>
      <c r="H1128" s="176" t="s">
        <v>7074</v>
      </c>
      <c r="I1128" s="193" t="s">
        <v>7075</v>
      </c>
      <c r="J1128" s="179" t="s">
        <v>7076</v>
      </c>
      <c r="K1128" s="159"/>
      <c r="L1128" s="159"/>
      <c r="M1128" s="159"/>
      <c r="N1128" s="168"/>
      <c r="O1128" s="155" t="s">
        <v>723</v>
      </c>
      <c r="P1128" s="168"/>
      <c r="Q1128" s="193" t="s">
        <v>7077</v>
      </c>
      <c r="R1128" s="177"/>
      <c r="S1128" s="177"/>
      <c r="T1128" s="177"/>
      <c r="U1128" s="155" t="s">
        <v>696</v>
      </c>
      <c r="V1128" s="155" t="b">
        <v>0</v>
      </c>
      <c r="W1128" s="179" t="s">
        <v>6776</v>
      </c>
      <c r="X1128" s="168"/>
      <c r="Y1128" s="173">
        <v>20677</v>
      </c>
      <c r="Z1128" s="162" t="s">
        <v>7078</v>
      </c>
      <c r="AA1128" s="163" t="str">
        <f t="shared" si="14"/>
        <v>https://shopeefood.vn/bo-suu-tap/a-homemade-25</v>
      </c>
      <c r="AB1128" s="163" t="str">
        <f t="shared" si="18"/>
        <v>https://shopeefood.shopee.vn/bo-suu-tap/a-homemade-25</v>
      </c>
    </row>
    <row r="1129" spans="1:28" ht="135">
      <c r="A1129" s="151" t="s">
        <v>4650</v>
      </c>
      <c r="B1129" s="152"/>
      <c r="C1129" s="152" t="s">
        <v>717</v>
      </c>
      <c r="D1129" s="152" t="s">
        <v>222</v>
      </c>
      <c r="E1129" s="153" t="s">
        <v>7072</v>
      </c>
      <c r="F1129" s="155" t="s">
        <v>7079</v>
      </c>
      <c r="G1129" s="177" t="str">
        <f t="shared" si="11"/>
        <v>[Alacarte CB]_Bún đậu Homemade_Jul.CB3</v>
      </c>
      <c r="H1129" s="176" t="s">
        <v>7080</v>
      </c>
      <c r="I1129" s="176" t="s">
        <v>7081</v>
      </c>
      <c r="J1129" s="179" t="s">
        <v>7076</v>
      </c>
      <c r="K1129" s="159"/>
      <c r="L1129" s="159"/>
      <c r="M1129" s="159"/>
      <c r="N1129" s="168"/>
      <c r="O1129" s="155" t="s">
        <v>723</v>
      </c>
      <c r="P1129" s="168"/>
      <c r="Q1129" s="176" t="s">
        <v>7082</v>
      </c>
      <c r="R1129" s="177"/>
      <c r="S1129" s="177"/>
      <c r="T1129" s="177"/>
      <c r="U1129" s="155" t="s">
        <v>696</v>
      </c>
      <c r="V1129" s="155" t="b">
        <v>0</v>
      </c>
      <c r="W1129" s="170" t="s">
        <v>6776</v>
      </c>
      <c r="X1129" s="168"/>
      <c r="Y1129" s="173">
        <v>20715</v>
      </c>
      <c r="Z1129" s="162" t="s">
        <v>7083</v>
      </c>
      <c r="AA1129" s="163" t="str">
        <f t="shared" si="14"/>
        <v>https://shopeefood.vn/bo-suu-tap/a-dau-homemade-25k</v>
      </c>
      <c r="AB1129" s="163" t="str">
        <f t="shared" si="18"/>
        <v>https://shopeefood.shopee.vn/bo-suu-tap/a-dau-homemade-25k</v>
      </c>
    </row>
    <row r="1130" spans="1:28" ht="135">
      <c r="A1130" s="151" t="s">
        <v>4650</v>
      </c>
      <c r="B1130" s="152"/>
      <c r="C1130" s="152" t="s">
        <v>717</v>
      </c>
      <c r="D1130" s="152" t="s">
        <v>222</v>
      </c>
      <c r="E1130" s="153" t="s">
        <v>7072</v>
      </c>
      <c r="F1130" s="155" t="s">
        <v>7084</v>
      </c>
      <c r="G1130" s="177" t="str">
        <f t="shared" si="11"/>
        <v>[Alacarte CB]_Bún đậu Homemade_Jul.CB7</v>
      </c>
      <c r="H1130" s="176" t="s">
        <v>7085</v>
      </c>
      <c r="I1130" s="193" t="s">
        <v>7086</v>
      </c>
      <c r="J1130" s="179" t="s">
        <v>7076</v>
      </c>
      <c r="K1130" s="159"/>
      <c r="L1130" s="159"/>
      <c r="M1130" s="159"/>
      <c r="N1130" s="168"/>
      <c r="O1130" s="155" t="s">
        <v>723</v>
      </c>
      <c r="P1130" s="168"/>
      <c r="Q1130" s="193" t="s">
        <v>7087</v>
      </c>
      <c r="R1130" s="177"/>
      <c r="S1130" s="177"/>
      <c r="T1130" s="177"/>
      <c r="U1130" s="155" t="s">
        <v>696</v>
      </c>
      <c r="V1130" s="155" t="b">
        <v>0</v>
      </c>
      <c r="W1130" s="170" t="s">
        <v>6776</v>
      </c>
      <c r="X1130" s="168"/>
      <c r="Y1130" s="173">
        <v>20677</v>
      </c>
      <c r="Z1130" s="162" t="s">
        <v>7078</v>
      </c>
      <c r="AA1130" s="163" t="str">
        <f t="shared" si="14"/>
        <v>https://shopeefood.vn/bo-suu-tap/a-homemade-25</v>
      </c>
      <c r="AB1130" s="163" t="str">
        <f t="shared" si="18"/>
        <v>https://shopeefood.shopee.vn/bo-suu-tap/a-homemade-25</v>
      </c>
    </row>
    <row r="1131" spans="1:28" ht="210">
      <c r="A1131" s="151" t="s">
        <v>4650</v>
      </c>
      <c r="B1131" s="152"/>
      <c r="C1131" s="200" t="s">
        <v>897</v>
      </c>
      <c r="D1131" s="152" t="s">
        <v>209</v>
      </c>
      <c r="E1131" s="180" t="s">
        <v>274</v>
      </c>
      <c r="F1131" s="155" t="s">
        <v>7088</v>
      </c>
      <c r="G1131" s="177" t="str">
        <f t="shared" si="11"/>
        <v>[VIP]_Cơm Tấm Phúc Lộc Thọ_08-11/07</v>
      </c>
      <c r="H1131" s="176" t="s">
        <v>7089</v>
      </c>
      <c r="I1131" s="155" t="s">
        <v>7088</v>
      </c>
      <c r="J1131" s="184" t="s">
        <v>1835</v>
      </c>
      <c r="K1131" s="162"/>
      <c r="L1131" s="162"/>
      <c r="M1131" s="162"/>
      <c r="N1131" s="169"/>
      <c r="O1131" s="183"/>
      <c r="P1131" s="169"/>
      <c r="Q1131" s="183" t="s">
        <v>7090</v>
      </c>
      <c r="R1131" s="177"/>
      <c r="S1131" s="177"/>
      <c r="T1131" s="177"/>
      <c r="U1131" s="155" t="s">
        <v>696</v>
      </c>
      <c r="V1131" s="155" t="b">
        <v>0</v>
      </c>
      <c r="W1131" s="170" t="s">
        <v>5756</v>
      </c>
      <c r="X1131" s="168"/>
      <c r="Y1131" s="173">
        <v>20681</v>
      </c>
      <c r="Z1131" s="162" t="s">
        <v>7091</v>
      </c>
      <c r="AA1131" s="163" t="str">
        <f t="shared" si="14"/>
        <v>https://shopeefood.vn/bo-suu-tap/v-1t2-phucloctho</v>
      </c>
      <c r="AB1131" s="163" t="str">
        <f t="shared" si="18"/>
        <v>https://shopeefood.shopee.vn/bo-suu-tap/v-1t2-phucloctho</v>
      </c>
    </row>
    <row r="1132" spans="1:28" ht="135">
      <c r="A1132" s="151" t="s">
        <v>6981</v>
      </c>
      <c r="B1132" s="152"/>
      <c r="C1132" s="152" t="s">
        <v>970</v>
      </c>
      <c r="D1132" s="152" t="s">
        <v>201</v>
      </c>
      <c r="E1132" s="180" t="s">
        <v>403</v>
      </c>
      <c r="F1132" s="155" t="s">
        <v>7092</v>
      </c>
      <c r="G1132" s="168" t="str">
        <f t="shared" si="11"/>
        <v>[SJBP]_The Coffee House_BAU 1Đ_26.6</v>
      </c>
      <c r="H1132" s="176" t="s">
        <v>7093</v>
      </c>
      <c r="I1132" s="183" t="s">
        <v>7094</v>
      </c>
      <c r="J1132" s="209" t="s">
        <v>1669</v>
      </c>
      <c r="K1132" s="162"/>
      <c r="L1132" s="162"/>
      <c r="M1132" s="162"/>
      <c r="N1132" s="169"/>
      <c r="O1132" s="183"/>
      <c r="P1132" s="169"/>
      <c r="Q1132" s="183"/>
      <c r="R1132" s="177"/>
      <c r="S1132" s="177"/>
      <c r="T1132" s="177"/>
      <c r="U1132" s="155"/>
      <c r="V1132" s="155" t="b">
        <v>0</v>
      </c>
      <c r="W1132" s="179" t="s">
        <v>7095</v>
      </c>
      <c r="X1132" s="168"/>
      <c r="Y1132" s="173">
        <v>20481</v>
      </c>
      <c r="Z1132" s="162" t="s">
        <v>7096</v>
      </c>
      <c r="AA1132" s="163" t="str">
        <f t="shared" si="14"/>
        <v>https://shopeefood.vn/bo-suu-tap/sj--1d-tch</v>
      </c>
      <c r="AB1132" s="163" t="str">
        <f t="shared" si="18"/>
        <v>https://shopeefood.shopee.vn/bo-suu-tap/sj--1d-tch</v>
      </c>
    </row>
    <row r="1133" spans="1:28" ht="314">
      <c r="A1133" s="151" t="s">
        <v>4650</v>
      </c>
      <c r="B1133" s="152"/>
      <c r="C1133" s="152" t="s">
        <v>970</v>
      </c>
      <c r="D1133" s="152" t="s">
        <v>205</v>
      </c>
      <c r="E1133" s="180" t="s">
        <v>323</v>
      </c>
      <c r="F1133" s="155" t="s">
        <v>7097</v>
      </c>
      <c r="G1133" s="168" t="str">
        <f t="shared" si="11"/>
        <v>[JBP]_KATINAT Coffee &amp; Tea House_Merch</v>
      </c>
      <c r="H1133" s="176" t="s">
        <v>7098</v>
      </c>
      <c r="I1133" s="183" t="s">
        <v>7099</v>
      </c>
      <c r="J1133" s="184" t="s">
        <v>1323</v>
      </c>
      <c r="K1133" s="162"/>
      <c r="L1133" s="162"/>
      <c r="M1133" s="162"/>
      <c r="N1133" s="169"/>
      <c r="O1133" s="183"/>
      <c r="P1133" s="169"/>
      <c r="Q1133" s="183" t="s">
        <v>7100</v>
      </c>
      <c r="R1133" s="183" t="s">
        <v>7101</v>
      </c>
      <c r="S1133" s="183" t="s">
        <v>7101</v>
      </c>
      <c r="T1133" s="183" t="s">
        <v>7102</v>
      </c>
      <c r="U1133" s="155"/>
      <c r="V1133" s="155" t="b">
        <v>0</v>
      </c>
      <c r="W1133" s="179" t="s">
        <v>7103</v>
      </c>
      <c r="X1133" s="168"/>
      <c r="Y1133" s="173">
        <v>20850</v>
      </c>
      <c r="Z1133" s="162" t="s">
        <v>7104</v>
      </c>
      <c r="AA1133" s="163" t="str">
        <f t="shared" si="14"/>
        <v>https://shopeefood.vn/bo-suu-tap/jb-katinat--house</v>
      </c>
      <c r="AB1133" s="163" t="str">
        <f t="shared" si="18"/>
        <v>https://shopeefood.shopee.vn/bo-suu-tap/jb-katinat--house</v>
      </c>
    </row>
    <row r="1134" spans="1:28" ht="225">
      <c r="A1134" s="151" t="s">
        <v>7105</v>
      </c>
      <c r="B1134" s="152"/>
      <c r="C1134" s="152" t="s">
        <v>970</v>
      </c>
      <c r="D1134" s="152" t="s">
        <v>207</v>
      </c>
      <c r="E1134" s="180" t="s">
        <v>1015</v>
      </c>
      <c r="F1134" s="155" t="s">
        <v>7106</v>
      </c>
      <c r="G1134" s="177" t="str">
        <f t="shared" si="11"/>
        <v>[SuperVIP]_Highlands Coffee_8-12.9</v>
      </c>
      <c r="H1134" s="176" t="s">
        <v>7107</v>
      </c>
      <c r="I1134" s="183" t="s">
        <v>7108</v>
      </c>
      <c r="J1134" s="184" t="s">
        <v>1019</v>
      </c>
      <c r="K1134" s="162"/>
      <c r="L1134" s="162"/>
      <c r="M1134" s="162"/>
      <c r="N1134" s="169"/>
      <c r="O1134" s="183"/>
      <c r="P1134" s="169"/>
      <c r="Q1134" s="183" t="s">
        <v>7109</v>
      </c>
      <c r="R1134" s="176" t="s">
        <v>7110</v>
      </c>
      <c r="S1134" s="176" t="s">
        <v>7110</v>
      </c>
      <c r="T1134" s="176" t="s">
        <v>7110</v>
      </c>
      <c r="U1134" s="155"/>
      <c r="V1134" s="155" t="b">
        <v>0</v>
      </c>
      <c r="W1134" s="170" t="s">
        <v>7111</v>
      </c>
      <c r="X1134" s="168"/>
      <c r="Y1134" s="173">
        <v>20655</v>
      </c>
      <c r="Z1134" s="162" t="s">
        <v>7112</v>
      </c>
      <c r="AA1134" s="163" t="str">
        <f t="shared" si="14"/>
        <v>https://shopeefood.vn/bo-suu-tap/sv-1d-highlands</v>
      </c>
      <c r="AB1134" s="163" t="str">
        <f t="shared" si="18"/>
        <v>https://shopeefood.shopee.vn/bo-suu-tap/sv-1d-highlands</v>
      </c>
    </row>
    <row r="1135" spans="1:28" ht="225">
      <c r="A1135" s="151" t="s">
        <v>7105</v>
      </c>
      <c r="B1135" s="152"/>
      <c r="C1135" s="152" t="s">
        <v>970</v>
      </c>
      <c r="D1135" s="152" t="s">
        <v>207</v>
      </c>
      <c r="E1135" s="180" t="s">
        <v>1015</v>
      </c>
      <c r="F1135" s="155" t="s">
        <v>7113</v>
      </c>
      <c r="G1135" s="177" t="str">
        <f t="shared" si="11"/>
        <v>[SuperVIP]_Highlands Coffee_22-26.9</v>
      </c>
      <c r="H1135" s="176" t="s">
        <v>7107</v>
      </c>
      <c r="I1135" s="183" t="s">
        <v>7108</v>
      </c>
      <c r="J1135" s="184" t="s">
        <v>1019</v>
      </c>
      <c r="K1135" s="162"/>
      <c r="L1135" s="162"/>
      <c r="M1135" s="162"/>
      <c r="N1135" s="169"/>
      <c r="O1135" s="183"/>
      <c r="P1135" s="169"/>
      <c r="Q1135" s="183" t="s">
        <v>7114</v>
      </c>
      <c r="R1135" s="176" t="s">
        <v>7115</v>
      </c>
      <c r="S1135" s="176" t="s">
        <v>7115</v>
      </c>
      <c r="T1135" s="176" t="s">
        <v>7115</v>
      </c>
      <c r="U1135" s="155"/>
      <c r="V1135" s="155" t="b">
        <v>0</v>
      </c>
      <c r="W1135" s="170" t="s">
        <v>7111</v>
      </c>
      <c r="X1135" s="168"/>
      <c r="Y1135" s="173">
        <v>20655</v>
      </c>
      <c r="Z1135" s="162" t="s">
        <v>7112</v>
      </c>
      <c r="AA1135" s="163" t="str">
        <f t="shared" si="14"/>
        <v>https://shopeefood.vn/bo-suu-tap/sv-1d-highlands</v>
      </c>
      <c r="AB1135" s="163" t="str">
        <f t="shared" si="18"/>
        <v>https://shopeefood.shopee.vn/bo-suu-tap/sv-1d-highlands</v>
      </c>
    </row>
    <row r="1136" spans="1:28" ht="225">
      <c r="A1136" s="151" t="s">
        <v>7105</v>
      </c>
      <c r="B1136" s="152"/>
      <c r="C1136" s="152" t="s">
        <v>970</v>
      </c>
      <c r="D1136" s="152" t="s">
        <v>209</v>
      </c>
      <c r="E1136" s="180" t="s">
        <v>1015</v>
      </c>
      <c r="F1136" s="155" t="s">
        <v>7116</v>
      </c>
      <c r="G1136" s="177" t="str">
        <f t="shared" si="11"/>
        <v>[VIP]_Highlands Coffee_15-19.9</v>
      </c>
      <c r="H1136" s="176" t="s">
        <v>7107</v>
      </c>
      <c r="I1136" s="183" t="s">
        <v>7108</v>
      </c>
      <c r="J1136" s="184" t="s">
        <v>1019</v>
      </c>
      <c r="K1136" s="162"/>
      <c r="L1136" s="162"/>
      <c r="M1136" s="162"/>
      <c r="N1136" s="169"/>
      <c r="O1136" s="183"/>
      <c r="P1136" s="169"/>
      <c r="Q1136" s="183" t="s">
        <v>7117</v>
      </c>
      <c r="R1136" s="177"/>
      <c r="S1136" s="177"/>
      <c r="T1136" s="177"/>
      <c r="U1136" s="155"/>
      <c r="V1136" s="155" t="b">
        <v>0</v>
      </c>
      <c r="W1136" s="170" t="s">
        <v>7111</v>
      </c>
      <c r="X1136" s="168"/>
      <c r="Y1136" s="173">
        <v>20656</v>
      </c>
      <c r="Z1136" s="162" t="s">
        <v>7118</v>
      </c>
      <c r="AA1136" s="163" t="str">
        <f t="shared" si="14"/>
        <v>https://shopeefood.vn/bo-suu-tap/v-1d-highlands</v>
      </c>
      <c r="AB1136" s="163" t="str">
        <f t="shared" si="18"/>
        <v>https://shopeefood.shopee.vn/bo-suu-tap/v-1d-highlands</v>
      </c>
    </row>
    <row r="1137" spans="1:28" ht="90">
      <c r="A1137" s="151" t="s">
        <v>4650</v>
      </c>
      <c r="B1137" s="152"/>
      <c r="C1137" s="152" t="s">
        <v>1236</v>
      </c>
      <c r="D1137" s="152" t="s">
        <v>201</v>
      </c>
      <c r="E1137" s="180" t="s">
        <v>1237</v>
      </c>
      <c r="F1137" s="155" t="s">
        <v>7119</v>
      </c>
      <c r="G1137" s="230" t="str">
        <f t="shared" si="11"/>
        <v>[SJBP]_Tocotoco_10k</v>
      </c>
      <c r="H1137" s="244" t="s">
        <v>7120</v>
      </c>
      <c r="I1137" s="283">
        <v>45845</v>
      </c>
      <c r="J1137" s="209" t="s">
        <v>1239</v>
      </c>
      <c r="K1137" s="162"/>
      <c r="L1137" s="162"/>
      <c r="M1137" s="162"/>
      <c r="N1137" s="169"/>
      <c r="O1137" s="183"/>
      <c r="P1137" s="169"/>
      <c r="Q1137" s="183"/>
      <c r="R1137" s="177"/>
      <c r="S1137" s="177"/>
      <c r="T1137" s="177"/>
      <c r="U1137" s="155"/>
      <c r="V1137" s="155" t="b">
        <v>0</v>
      </c>
      <c r="W1137" s="170" t="s">
        <v>7121</v>
      </c>
      <c r="X1137" s="168"/>
      <c r="Y1137" s="173">
        <v>20754</v>
      </c>
      <c r="Z1137" s="162" t="s">
        <v>7122</v>
      </c>
      <c r="AA1137" s="163" t="str">
        <f t="shared" si="14"/>
        <v>https://shopeefood.vn/bo-suu-tap/sj-toco-0d</v>
      </c>
      <c r="AB1137" s="163" t="str">
        <f t="shared" si="18"/>
        <v>https://shopeefood.shopee.vn/bo-suu-tap/sj-toco-0d</v>
      </c>
    </row>
    <row r="1138" spans="1:28" ht="105">
      <c r="A1138" s="151" t="s">
        <v>4650</v>
      </c>
      <c r="B1138" s="152"/>
      <c r="C1138" s="152" t="s">
        <v>1236</v>
      </c>
      <c r="D1138" s="152" t="s">
        <v>209</v>
      </c>
      <c r="E1138" s="180" t="s">
        <v>1237</v>
      </c>
      <c r="F1138" s="155" t="s">
        <v>4650</v>
      </c>
      <c r="G1138" s="177" t="str">
        <f t="shared" si="11"/>
        <v>[VIP]_Tocotoco_Jul</v>
      </c>
      <c r="H1138" s="244" t="s">
        <v>7123</v>
      </c>
      <c r="I1138" s="183" t="s">
        <v>7124</v>
      </c>
      <c r="J1138" s="209" t="s">
        <v>1239</v>
      </c>
      <c r="K1138" s="162"/>
      <c r="L1138" s="162"/>
      <c r="M1138" s="162"/>
      <c r="N1138" s="169"/>
      <c r="O1138" s="183"/>
      <c r="P1138" s="169"/>
      <c r="Q1138" s="183" t="s">
        <v>7125</v>
      </c>
      <c r="R1138" s="183" t="s">
        <v>7126</v>
      </c>
      <c r="S1138" s="177"/>
      <c r="T1138" s="177"/>
      <c r="U1138" s="155"/>
      <c r="V1138" s="155" t="b">
        <v>0</v>
      </c>
      <c r="W1138" s="577" t="s">
        <v>7127</v>
      </c>
      <c r="X1138" s="168"/>
      <c r="Y1138" s="173">
        <v>20112</v>
      </c>
      <c r="Z1138" s="162" t="s">
        <v>4785</v>
      </c>
      <c r="AA1138" s="163" t="str">
        <f t="shared" si="14"/>
        <v>https://shopeefood.vn/bo-suu-tap/v-tocotoco-1t1</v>
      </c>
      <c r="AB1138" s="163" t="str">
        <f t="shared" si="18"/>
        <v>https://shopeefood.shopee.vn/bo-suu-tap/v-tocotoco-1t1</v>
      </c>
    </row>
    <row r="1139" spans="1:28" ht="180">
      <c r="A1139" s="151" t="s">
        <v>4650</v>
      </c>
      <c r="B1139" s="152"/>
      <c r="C1139" s="152" t="s">
        <v>1236</v>
      </c>
      <c r="D1139" s="152" t="s">
        <v>209</v>
      </c>
      <c r="E1139" s="180" t="s">
        <v>1097</v>
      </c>
      <c r="F1139" s="155" t="s">
        <v>4650</v>
      </c>
      <c r="G1139" s="177" t="str">
        <f t="shared" si="11"/>
        <v>[VIP]_Trà Sữa Sunday Basic_Jul</v>
      </c>
      <c r="H1139" s="176" t="s">
        <v>7128</v>
      </c>
      <c r="I1139" s="183" t="s">
        <v>7129</v>
      </c>
      <c r="J1139" s="184" t="s">
        <v>1512</v>
      </c>
      <c r="K1139" s="162"/>
      <c r="L1139" s="162"/>
      <c r="M1139" s="162"/>
      <c r="N1139" s="169"/>
      <c r="O1139" s="183"/>
      <c r="P1139" s="169"/>
      <c r="Q1139" s="183" t="s">
        <v>7130</v>
      </c>
      <c r="R1139" s="177"/>
      <c r="S1139" s="177"/>
      <c r="T1139" s="177"/>
      <c r="U1139" s="155" t="s">
        <v>696</v>
      </c>
      <c r="V1139" s="155" t="b">
        <v>0</v>
      </c>
      <c r="W1139" s="170" t="s">
        <v>7131</v>
      </c>
      <c r="X1139" s="168"/>
      <c r="Y1139" s="173">
        <v>20474</v>
      </c>
      <c r="Z1139" s="162" t="s">
        <v>6060</v>
      </c>
      <c r="AA1139" s="163" t="str">
        <f t="shared" si="14"/>
        <v>https://shopeefood.vn/bo-suu-tap/v-sundaybasic-bogo</v>
      </c>
      <c r="AB1139" s="163" t="str">
        <f t="shared" si="18"/>
        <v>https://shopeefood.shopee.vn/bo-suu-tap/v-sundaybasic-bogo</v>
      </c>
    </row>
    <row r="1140" spans="1:28" ht="165">
      <c r="A1140" s="151" t="s">
        <v>4650</v>
      </c>
      <c r="B1140" s="152"/>
      <c r="C1140" s="152" t="s">
        <v>1236</v>
      </c>
      <c r="D1140" s="152" t="s">
        <v>209</v>
      </c>
      <c r="E1140" s="180" t="s">
        <v>1453</v>
      </c>
      <c r="F1140" s="155" t="s">
        <v>4650</v>
      </c>
      <c r="G1140" s="177" t="str">
        <f t="shared" si="11"/>
        <v>[VIP]_Trà Sữa May Cha_Jul</v>
      </c>
      <c r="H1140" s="245" t="s">
        <v>7132</v>
      </c>
      <c r="I1140" s="183" t="s">
        <v>7057</v>
      </c>
      <c r="J1140" s="184" t="s">
        <v>1456</v>
      </c>
      <c r="K1140" s="162"/>
      <c r="L1140" s="162"/>
      <c r="M1140" s="162"/>
      <c r="N1140" s="169"/>
      <c r="O1140" s="183"/>
      <c r="P1140" s="169"/>
      <c r="Q1140" s="183" t="s">
        <v>7133</v>
      </c>
      <c r="R1140" s="177"/>
      <c r="S1140" s="183" t="s">
        <v>7133</v>
      </c>
      <c r="T1140" s="183" t="s">
        <v>7133</v>
      </c>
      <c r="U1140" s="155" t="s">
        <v>696</v>
      </c>
      <c r="V1140" s="155" t="b">
        <v>0</v>
      </c>
      <c r="W1140" s="179" t="s">
        <v>7134</v>
      </c>
      <c r="X1140" s="168"/>
      <c r="Y1140" s="173">
        <v>20553</v>
      </c>
      <c r="Z1140" s="162" t="s">
        <v>6027</v>
      </c>
      <c r="AA1140" s="163" t="str">
        <f t="shared" si="14"/>
        <v>https://shopeefood.vn/bo-suu-tap/v-maycha--50</v>
      </c>
      <c r="AB1140" s="163" t="str">
        <f t="shared" si="18"/>
        <v>https://shopeefood.shopee.vn/bo-suu-tap/v-maycha--50</v>
      </c>
    </row>
    <row r="1141" spans="1:28" ht="270">
      <c r="A1141" s="151" t="s">
        <v>4650</v>
      </c>
      <c r="B1141" s="152"/>
      <c r="C1141" s="152" t="s">
        <v>970</v>
      </c>
      <c r="D1141" s="152" t="s">
        <v>207</v>
      </c>
      <c r="E1141" s="180" t="s">
        <v>390</v>
      </c>
      <c r="F1141" s="155" t="s">
        <v>7135</v>
      </c>
      <c r="G1141" s="177" t="str">
        <f t="shared" si="11"/>
        <v>[SuperVIP]_Starbucks Coffee_1-3.7</v>
      </c>
      <c r="H1141" s="176" t="s">
        <v>7136</v>
      </c>
      <c r="I1141" s="183" t="s">
        <v>7137</v>
      </c>
      <c r="J1141" s="209" t="s">
        <v>974</v>
      </c>
      <c r="K1141" s="162"/>
      <c r="L1141" s="162"/>
      <c r="M1141" s="162"/>
      <c r="N1141" s="169"/>
      <c r="O1141" s="183"/>
      <c r="P1141" s="169"/>
      <c r="Q1141" s="183" t="s">
        <v>7138</v>
      </c>
      <c r="R1141" s="183" t="s">
        <v>7138</v>
      </c>
      <c r="S1141" s="183" t="s">
        <v>7138</v>
      </c>
      <c r="T1141" s="183" t="s">
        <v>7139</v>
      </c>
      <c r="U1141" s="155" t="s">
        <v>696</v>
      </c>
      <c r="V1141" s="155" t="b">
        <v>0</v>
      </c>
      <c r="W1141" s="179" t="s">
        <v>7140</v>
      </c>
      <c r="X1141" s="168"/>
      <c r="Y1141" s="173">
        <v>20649</v>
      </c>
      <c r="Z1141" s="162" t="s">
        <v>7141</v>
      </c>
      <c r="AA1141" s="163" t="str">
        <f t="shared" si="14"/>
        <v>https://shopeefood.vn/bo-suu-tap/sv--starbucks</v>
      </c>
      <c r="AB1141" s="163" t="str">
        <f t="shared" si="18"/>
        <v>https://shopeefood.shopee.vn/bo-suu-tap/sv--starbucks</v>
      </c>
    </row>
    <row r="1142" spans="1:28" ht="285">
      <c r="A1142" s="151" t="s">
        <v>4650</v>
      </c>
      <c r="B1142" s="152"/>
      <c r="C1142" s="152" t="s">
        <v>970</v>
      </c>
      <c r="D1142" s="152" t="s">
        <v>207</v>
      </c>
      <c r="E1142" s="180" t="s">
        <v>1015</v>
      </c>
      <c r="F1142" s="155" t="s">
        <v>7142</v>
      </c>
      <c r="G1142" s="177" t="str">
        <f t="shared" si="11"/>
        <v>[SuperVIP]_Highlands Coffee_7-11.7</v>
      </c>
      <c r="H1142" s="176" t="s">
        <v>7143</v>
      </c>
      <c r="I1142" s="183" t="s">
        <v>7144</v>
      </c>
      <c r="J1142" s="209" t="s">
        <v>1019</v>
      </c>
      <c r="K1142" s="162"/>
      <c r="L1142" s="162"/>
      <c r="M1142" s="162"/>
      <c r="N1142" s="169"/>
      <c r="O1142" s="183"/>
      <c r="P1142" s="169"/>
      <c r="Q1142" s="183" t="s">
        <v>7145</v>
      </c>
      <c r="R1142" s="176" t="s">
        <v>7146</v>
      </c>
      <c r="S1142" s="176" t="s">
        <v>7146</v>
      </c>
      <c r="T1142" s="176" t="s">
        <v>7146</v>
      </c>
      <c r="U1142" s="155"/>
      <c r="V1142" s="155" t="b">
        <v>0</v>
      </c>
      <c r="W1142" s="578" t="s">
        <v>7147</v>
      </c>
      <c r="X1142" s="168"/>
      <c r="Y1142" s="173">
        <v>20655</v>
      </c>
      <c r="Z1142" s="162" t="s">
        <v>7112</v>
      </c>
      <c r="AA1142" s="163" t="str">
        <f t="shared" si="14"/>
        <v>https://shopeefood.vn/bo-suu-tap/sv-1d-highlands</v>
      </c>
      <c r="AB1142" s="163" t="str">
        <f t="shared" si="18"/>
        <v>https://shopeefood.shopee.vn/bo-suu-tap/sv-1d-highlands</v>
      </c>
    </row>
    <row r="1143" spans="1:28" ht="210">
      <c r="A1143" s="151" t="s">
        <v>4650</v>
      </c>
      <c r="B1143" s="152"/>
      <c r="C1143" s="152" t="s">
        <v>970</v>
      </c>
      <c r="D1143" s="152" t="s">
        <v>207</v>
      </c>
      <c r="E1143" s="180" t="s">
        <v>403</v>
      </c>
      <c r="F1143" s="155" t="s">
        <v>7148</v>
      </c>
      <c r="G1143" s="177" t="str">
        <f t="shared" si="11"/>
        <v>[SuperVIP]_The Coffee House_8-10.7</v>
      </c>
      <c r="H1143" s="176" t="s">
        <v>7149</v>
      </c>
      <c r="I1143" s="183" t="s">
        <v>7150</v>
      </c>
      <c r="J1143" s="209" t="s">
        <v>1669</v>
      </c>
      <c r="K1143" s="162"/>
      <c r="L1143" s="162"/>
      <c r="M1143" s="162"/>
      <c r="N1143" s="169"/>
      <c r="O1143" s="183"/>
      <c r="P1143" s="169"/>
      <c r="Q1143" s="183" t="s">
        <v>7151</v>
      </c>
      <c r="R1143" s="176" t="s">
        <v>7152</v>
      </c>
      <c r="S1143" s="177"/>
      <c r="T1143" s="176" t="s">
        <v>7153</v>
      </c>
      <c r="U1143" s="155" t="s">
        <v>696</v>
      </c>
      <c r="V1143" s="155" t="b">
        <v>0</v>
      </c>
      <c r="W1143" s="179" t="s">
        <v>7154</v>
      </c>
      <c r="X1143" s="168"/>
      <c r="Y1143" s="173">
        <v>20682</v>
      </c>
      <c r="Z1143" s="162" t="s">
        <v>7155</v>
      </c>
      <c r="AA1143" s="163" t="str">
        <f t="shared" si="14"/>
        <v>https://shopeefood.vn/bo-suu-tap/sv-1d-tch</v>
      </c>
      <c r="AB1143" s="163" t="str">
        <f t="shared" si="18"/>
        <v>https://shopeefood.shopee.vn/bo-suu-tap/sv-1d-tch</v>
      </c>
    </row>
    <row r="1144" spans="1:28" ht="285">
      <c r="A1144" s="151" t="s">
        <v>4650</v>
      </c>
      <c r="B1144" s="152"/>
      <c r="C1144" s="152" t="s">
        <v>970</v>
      </c>
      <c r="D1144" s="152" t="s">
        <v>207</v>
      </c>
      <c r="E1144" s="180" t="s">
        <v>1015</v>
      </c>
      <c r="F1144" s="155" t="s">
        <v>7156</v>
      </c>
      <c r="G1144" s="177" t="str">
        <f t="shared" si="11"/>
        <v>[SuperVIP]_Highlands Coffee_14-18.7</v>
      </c>
      <c r="H1144" s="176" t="s">
        <v>7143</v>
      </c>
      <c r="I1144" s="183" t="s">
        <v>7144</v>
      </c>
      <c r="J1144" s="209" t="s">
        <v>1019</v>
      </c>
      <c r="K1144" s="162"/>
      <c r="L1144" s="162"/>
      <c r="M1144" s="162"/>
      <c r="N1144" s="169"/>
      <c r="O1144" s="183"/>
      <c r="P1144" s="169"/>
      <c r="Q1144" s="183" t="s">
        <v>7157</v>
      </c>
      <c r="R1144" s="183" t="s">
        <v>7157</v>
      </c>
      <c r="S1144" s="183" t="s">
        <v>7157</v>
      </c>
      <c r="T1144" s="183" t="s">
        <v>7157</v>
      </c>
      <c r="U1144" s="155"/>
      <c r="V1144" s="155" t="b">
        <v>0</v>
      </c>
      <c r="W1144" s="578" t="s">
        <v>7158</v>
      </c>
      <c r="X1144" s="168"/>
      <c r="Y1144" s="173">
        <v>20655</v>
      </c>
      <c r="Z1144" s="162" t="s">
        <v>7112</v>
      </c>
      <c r="AA1144" s="163" t="str">
        <f t="shared" si="14"/>
        <v>https://shopeefood.vn/bo-suu-tap/sv-1d-highlands</v>
      </c>
      <c r="AB1144" s="163" t="str">
        <f t="shared" si="18"/>
        <v>https://shopeefood.shopee.vn/bo-suu-tap/sv-1d-highlands</v>
      </c>
    </row>
    <row r="1145" spans="1:28" ht="285">
      <c r="A1145" s="151" t="s">
        <v>4650</v>
      </c>
      <c r="B1145" s="152"/>
      <c r="C1145" s="152" t="s">
        <v>970</v>
      </c>
      <c r="D1145" s="152" t="s">
        <v>209</v>
      </c>
      <c r="E1145" s="180" t="s">
        <v>1015</v>
      </c>
      <c r="F1145" s="155" t="s">
        <v>7159</v>
      </c>
      <c r="G1145" s="177" t="str">
        <f t="shared" si="11"/>
        <v>[VIP]_Highlands Coffee_21-25.7</v>
      </c>
      <c r="H1145" s="176" t="s">
        <v>7143</v>
      </c>
      <c r="I1145" s="183" t="s">
        <v>7144</v>
      </c>
      <c r="J1145" s="209" t="s">
        <v>1019</v>
      </c>
      <c r="K1145" s="162"/>
      <c r="L1145" s="162"/>
      <c r="M1145" s="162"/>
      <c r="N1145" s="169"/>
      <c r="O1145" s="183"/>
      <c r="P1145" s="169"/>
      <c r="Q1145" s="183" t="s">
        <v>7160</v>
      </c>
      <c r="R1145" s="177"/>
      <c r="S1145" s="177"/>
      <c r="T1145" s="177"/>
      <c r="U1145" s="155"/>
      <c r="V1145" s="155" t="b">
        <v>0</v>
      </c>
      <c r="W1145" s="578" t="s">
        <v>7161</v>
      </c>
      <c r="X1145" s="168"/>
      <c r="Y1145" s="173">
        <v>20656</v>
      </c>
      <c r="Z1145" s="162" t="s">
        <v>7118</v>
      </c>
      <c r="AA1145" s="163" t="str">
        <f t="shared" si="14"/>
        <v>https://shopeefood.vn/bo-suu-tap/v-1d-highlands</v>
      </c>
      <c r="AB1145" s="163" t="str">
        <f t="shared" si="18"/>
        <v>https://shopeefood.shopee.vn/bo-suu-tap/v-1d-highlands</v>
      </c>
    </row>
    <row r="1146" spans="1:28" ht="180">
      <c r="A1146" s="151" t="s">
        <v>4650</v>
      </c>
      <c r="B1146" s="152"/>
      <c r="C1146" s="152" t="s">
        <v>970</v>
      </c>
      <c r="D1146" s="152" t="s">
        <v>209</v>
      </c>
      <c r="E1146" s="180" t="s">
        <v>403</v>
      </c>
      <c r="F1146" s="155" t="s">
        <v>7162</v>
      </c>
      <c r="G1146" s="177" t="str">
        <f t="shared" si="11"/>
        <v>[VIP]_The Coffee House_21-23.7</v>
      </c>
      <c r="H1146" s="176" t="s">
        <v>7163</v>
      </c>
      <c r="I1146" s="183"/>
      <c r="J1146" s="209" t="s">
        <v>1669</v>
      </c>
      <c r="K1146" s="162"/>
      <c r="L1146" s="162"/>
      <c r="M1146" s="162"/>
      <c r="N1146" s="169"/>
      <c r="O1146" s="183"/>
      <c r="P1146" s="169"/>
      <c r="Q1146" s="183" t="s">
        <v>7164</v>
      </c>
      <c r="R1146" s="183" t="s">
        <v>7164</v>
      </c>
      <c r="S1146" s="177"/>
      <c r="T1146" s="183" t="s">
        <v>7165</v>
      </c>
      <c r="U1146" s="155" t="s">
        <v>696</v>
      </c>
      <c r="V1146" s="155" t="b">
        <v>0</v>
      </c>
      <c r="W1146" s="179" t="s">
        <v>7166</v>
      </c>
      <c r="X1146" s="168"/>
      <c r="Y1146" s="173">
        <v>20812</v>
      </c>
      <c r="Z1146" s="162" t="s">
        <v>7167</v>
      </c>
      <c r="AA1146" s="163" t="str">
        <f t="shared" si="14"/>
        <v>https://shopeefood.vn/bo-suu-tap/v-tch-jul</v>
      </c>
      <c r="AB1146" s="163" t="str">
        <f t="shared" si="18"/>
        <v>https://shopeefood.shopee.vn/bo-suu-tap/v-tch-jul</v>
      </c>
    </row>
    <row r="1147" spans="1:28" ht="165">
      <c r="A1147" s="151" t="s">
        <v>4650</v>
      </c>
      <c r="B1147" s="152"/>
      <c r="C1147" s="152" t="s">
        <v>970</v>
      </c>
      <c r="D1147" s="152" t="s">
        <v>209</v>
      </c>
      <c r="E1147" s="180" t="s">
        <v>390</v>
      </c>
      <c r="F1147" s="155" t="s">
        <v>7168</v>
      </c>
      <c r="G1147" s="177" t="str">
        <f t="shared" si="11"/>
        <v>[VIP]_Starbucks Coffee_29-31.7</v>
      </c>
      <c r="H1147" s="176" t="s">
        <v>7169</v>
      </c>
      <c r="I1147" s="183"/>
      <c r="J1147" s="209" t="s">
        <v>974</v>
      </c>
      <c r="K1147" s="162"/>
      <c r="L1147" s="162"/>
      <c r="M1147" s="162"/>
      <c r="N1147" s="169"/>
      <c r="O1147" s="183"/>
      <c r="P1147" s="169"/>
      <c r="Q1147" s="183" t="s">
        <v>7170</v>
      </c>
      <c r="R1147" s="183" t="s">
        <v>7170</v>
      </c>
      <c r="S1147" s="183" t="s">
        <v>7170</v>
      </c>
      <c r="T1147" s="183" t="s">
        <v>7170</v>
      </c>
      <c r="U1147" s="155" t="s">
        <v>696</v>
      </c>
      <c r="V1147" s="155" t="b">
        <v>0</v>
      </c>
      <c r="W1147" s="170" t="s">
        <v>7171</v>
      </c>
      <c r="X1147" s="168"/>
      <c r="Y1147" s="173">
        <v>20813</v>
      </c>
      <c r="Z1147" s="162" t="s">
        <v>7172</v>
      </c>
      <c r="AA1147" s="163" t="str">
        <f t="shared" si="14"/>
        <v>https://shopeefood.vn/bo-suu-tap/v-starbucks-cf-50</v>
      </c>
      <c r="AB1147" s="163" t="str">
        <f t="shared" si="18"/>
        <v>https://shopeefood.shopee.vn/bo-suu-tap/v-starbucks-cf-50</v>
      </c>
    </row>
    <row r="1148" spans="1:28" ht="180">
      <c r="A1148" s="151" t="s">
        <v>4650</v>
      </c>
      <c r="B1148" s="152"/>
      <c r="C1148" s="152" t="s">
        <v>970</v>
      </c>
      <c r="D1148" s="152" t="s">
        <v>205</v>
      </c>
      <c r="E1148" s="180" t="s">
        <v>323</v>
      </c>
      <c r="F1148" s="429" t="s">
        <v>7173</v>
      </c>
      <c r="G1148" s="177" t="str">
        <f t="shared" si="11"/>
        <v>[JBP]_KATINAT Coffee &amp; Tea House_7.7</v>
      </c>
      <c r="H1148" s="176" t="s">
        <v>7174</v>
      </c>
      <c r="I1148" s="283">
        <v>45845</v>
      </c>
      <c r="J1148" s="209" t="s">
        <v>1323</v>
      </c>
      <c r="K1148" s="162"/>
      <c r="L1148" s="162"/>
      <c r="M1148" s="162"/>
      <c r="N1148" s="169"/>
      <c r="O1148" s="183"/>
      <c r="P1148" s="169"/>
      <c r="Q1148" s="183"/>
      <c r="R1148" s="177"/>
      <c r="S1148" s="177"/>
      <c r="T1148" s="177"/>
      <c r="U1148" s="155"/>
      <c r="V1148" s="155" t="b">
        <v>0</v>
      </c>
      <c r="W1148" s="170" t="s">
        <v>5622</v>
      </c>
      <c r="X1148" s="168"/>
      <c r="Y1148" s="173">
        <v>20634</v>
      </c>
      <c r="Z1148" s="162" t="s">
        <v>7175</v>
      </c>
      <c r="AA1148" s="163" t="str">
        <f t="shared" si="14"/>
        <v>https://shopeefood.vn/bo-suu-tap/jb-katinat-spike</v>
      </c>
      <c r="AB1148" s="163" t="str">
        <f t="shared" si="18"/>
        <v>https://shopeefood.shopee.vn/bo-suu-tap/jb-katinat-spike</v>
      </c>
    </row>
    <row r="1149" spans="1:28" ht="150">
      <c r="A1149" s="151" t="s">
        <v>4650</v>
      </c>
      <c r="B1149" s="152"/>
      <c r="C1149" s="152" t="s">
        <v>1236</v>
      </c>
      <c r="D1149" s="152" t="s">
        <v>207</v>
      </c>
      <c r="E1149" s="180" t="s">
        <v>1453</v>
      </c>
      <c r="F1149" s="155" t="s">
        <v>4650</v>
      </c>
      <c r="G1149" s="177" t="str">
        <f t="shared" si="11"/>
        <v>[SuperVIP]_Trà Sữa May Cha_Jul</v>
      </c>
      <c r="H1149" s="245" t="s">
        <v>7176</v>
      </c>
      <c r="I1149" s="183" t="s">
        <v>7177</v>
      </c>
      <c r="J1149" s="184" t="s">
        <v>1456</v>
      </c>
      <c r="K1149" s="162"/>
      <c r="L1149" s="162"/>
      <c r="M1149" s="162"/>
      <c r="N1149" s="169"/>
      <c r="O1149" s="183"/>
      <c r="P1149" s="169"/>
      <c r="Q1149" s="183" t="s">
        <v>7178</v>
      </c>
      <c r="R1149" s="177"/>
      <c r="S1149" s="177"/>
      <c r="T1149" s="177"/>
      <c r="U1149" s="155" t="s">
        <v>696</v>
      </c>
      <c r="V1149" s="155" t="b">
        <v>0</v>
      </c>
      <c r="W1149" s="179" t="s">
        <v>7179</v>
      </c>
      <c r="X1149" s="168"/>
      <c r="Y1149" s="173">
        <v>20678</v>
      </c>
      <c r="Z1149" s="162" t="s">
        <v>7180</v>
      </c>
      <c r="AA1149" s="163" t="str">
        <f t="shared" si="14"/>
        <v>https://shopeefood.vn/bo-suu-tap/sv--maycha-9k</v>
      </c>
      <c r="AB1149" s="163" t="str">
        <f t="shared" si="18"/>
        <v>https://shopeefood.shopee.vn/bo-suu-tap/sv--maycha-9k</v>
      </c>
    </row>
    <row r="1150" spans="1:28" ht="90">
      <c r="A1150" s="151" t="s">
        <v>4650</v>
      </c>
      <c r="B1150" s="152"/>
      <c r="C1150" s="152" t="s">
        <v>1236</v>
      </c>
      <c r="D1150" s="152" t="s">
        <v>207</v>
      </c>
      <c r="E1150" s="180" t="s">
        <v>372</v>
      </c>
      <c r="F1150" s="155" t="s">
        <v>4650</v>
      </c>
      <c r="G1150" s="177" t="str">
        <f t="shared" si="11"/>
        <v>[SuperVIP]_Phúc Long Coffee &amp; Tea_Jul</v>
      </c>
      <c r="H1150" s="319" t="s">
        <v>7181</v>
      </c>
      <c r="I1150" s="183" t="s">
        <v>7182</v>
      </c>
      <c r="J1150" s="184" t="s">
        <v>3782</v>
      </c>
      <c r="K1150" s="162"/>
      <c r="L1150" s="162"/>
      <c r="M1150" s="162"/>
      <c r="N1150" s="169"/>
      <c r="O1150" s="183"/>
      <c r="P1150" s="169"/>
      <c r="Q1150" s="183" t="s">
        <v>7183</v>
      </c>
      <c r="R1150" s="183" t="s">
        <v>7183</v>
      </c>
      <c r="S1150" s="183" t="s">
        <v>7183</v>
      </c>
      <c r="T1150" s="183" t="s">
        <v>7183</v>
      </c>
      <c r="U1150" s="155"/>
      <c r="V1150" s="155" t="b">
        <v>0</v>
      </c>
      <c r="W1150" s="170" t="s">
        <v>7184</v>
      </c>
      <c r="X1150" s="168"/>
      <c r="Y1150" s="173">
        <v>20666</v>
      </c>
      <c r="Z1150" s="162" t="s">
        <v>7185</v>
      </c>
      <c r="AA1150" s="163" t="str">
        <f t="shared" si="14"/>
        <v>https://shopeefood.vn/bo-suu-tap/sv--phuclong-119</v>
      </c>
      <c r="AB1150" s="163" t="str">
        <f t="shared" si="18"/>
        <v>https://shopeefood.shopee.vn/bo-suu-tap/sv--phuclong-119</v>
      </c>
    </row>
    <row r="1151" spans="1:28" ht="120">
      <c r="A1151" s="151" t="s">
        <v>4650</v>
      </c>
      <c r="B1151" s="152"/>
      <c r="C1151" s="152" t="s">
        <v>1236</v>
      </c>
      <c r="D1151" s="152" t="s">
        <v>209</v>
      </c>
      <c r="E1151" s="180" t="s">
        <v>372</v>
      </c>
      <c r="F1151" s="155" t="s">
        <v>4650</v>
      </c>
      <c r="G1151" s="177" t="str">
        <f t="shared" si="11"/>
        <v>[VIP]_Phúc Long Coffee &amp; Tea_Jul</v>
      </c>
      <c r="H1151" s="319" t="s">
        <v>7186</v>
      </c>
      <c r="I1151" s="183" t="s">
        <v>7187</v>
      </c>
      <c r="J1151" s="184" t="s">
        <v>3782</v>
      </c>
      <c r="K1151" s="162"/>
      <c r="L1151" s="162"/>
      <c r="M1151" s="162"/>
      <c r="N1151" s="169"/>
      <c r="O1151" s="183"/>
      <c r="P1151" s="169"/>
      <c r="Q1151" s="183" t="s">
        <v>7188</v>
      </c>
      <c r="R1151" s="183" t="s">
        <v>7189</v>
      </c>
      <c r="S1151" s="183" t="s">
        <v>7189</v>
      </c>
      <c r="T1151" s="183" t="s">
        <v>7189</v>
      </c>
      <c r="U1151" s="155"/>
      <c r="V1151" s="155" t="b">
        <v>0</v>
      </c>
      <c r="W1151" s="170" t="s">
        <v>7190</v>
      </c>
      <c r="X1151" s="168"/>
      <c r="Y1151" s="173">
        <v>20710</v>
      </c>
      <c r="Z1151" s="162" t="s">
        <v>7191</v>
      </c>
      <c r="AA1151" s="163" t="str">
        <f t="shared" si="14"/>
        <v>https://shopeefood.vn/bo-suu-tap/v-79k-phuclong</v>
      </c>
      <c r="AB1151" s="163" t="str">
        <f t="shared" si="18"/>
        <v>https://shopeefood.shopee.vn/bo-suu-tap/v-79k-phuclong</v>
      </c>
    </row>
    <row r="1152" spans="1:28" ht="75">
      <c r="A1152" s="151" t="s">
        <v>4650</v>
      </c>
      <c r="B1152" s="152"/>
      <c r="C1152" s="152" t="s">
        <v>1236</v>
      </c>
      <c r="D1152" s="152" t="s">
        <v>209</v>
      </c>
      <c r="E1152" s="180" t="s">
        <v>1469</v>
      </c>
      <c r="F1152" s="155" t="s">
        <v>4650</v>
      </c>
      <c r="G1152" s="177" t="str">
        <f t="shared" si="11"/>
        <v>[VIP]_Gong Cha_Jul</v>
      </c>
      <c r="H1152" s="279" t="s">
        <v>7192</v>
      </c>
      <c r="I1152" s="183" t="s">
        <v>7193</v>
      </c>
      <c r="J1152" s="209" t="s">
        <v>1472</v>
      </c>
      <c r="K1152" s="162"/>
      <c r="L1152" s="162"/>
      <c r="M1152" s="162"/>
      <c r="N1152" s="169"/>
      <c r="O1152" s="183"/>
      <c r="P1152" s="169"/>
      <c r="Q1152" s="183" t="s">
        <v>7194</v>
      </c>
      <c r="R1152" s="183" t="s">
        <v>7194</v>
      </c>
      <c r="S1152" s="177"/>
      <c r="T1152" s="183" t="s">
        <v>7194</v>
      </c>
      <c r="U1152" s="155" t="s">
        <v>696</v>
      </c>
      <c r="V1152" s="155" t="b">
        <v>0</v>
      </c>
      <c r="W1152" s="179" t="s">
        <v>7195</v>
      </c>
      <c r="X1152" s="168"/>
      <c r="Y1152" s="173">
        <v>20667</v>
      </c>
      <c r="Z1152" s="162" t="s">
        <v>7196</v>
      </c>
      <c r="AA1152" s="163" t="str">
        <f t="shared" si="14"/>
        <v>https://shopeefood.vn/bo-suu-tap/v-1t1-gongcha</v>
      </c>
      <c r="AB1152" s="163" t="str">
        <f t="shared" si="18"/>
        <v>https://shopeefood.shopee.vn/bo-suu-tap/v-1t1-gongcha</v>
      </c>
    </row>
    <row r="1153" spans="1:28" ht="195">
      <c r="A1153" s="151" t="s">
        <v>4650</v>
      </c>
      <c r="B1153" s="152"/>
      <c r="C1153" s="152" t="s">
        <v>1236</v>
      </c>
      <c r="D1153" s="152" t="s">
        <v>207</v>
      </c>
      <c r="E1153" s="180" t="s">
        <v>370</v>
      </c>
      <c r="F1153" s="155" t="s">
        <v>7197</v>
      </c>
      <c r="G1153" s="177" t="str">
        <f t="shared" si="11"/>
        <v>[SuperVIP]_Phê La_7-9Jul</v>
      </c>
      <c r="H1153" s="267" t="s">
        <v>7198</v>
      </c>
      <c r="I1153" s="183" t="s">
        <v>7199</v>
      </c>
      <c r="J1153" s="209" t="s">
        <v>1442</v>
      </c>
      <c r="K1153" s="162"/>
      <c r="L1153" s="162"/>
      <c r="M1153" s="162"/>
      <c r="N1153" s="169"/>
      <c r="O1153" s="183"/>
      <c r="P1153" s="169"/>
      <c r="Q1153" s="183" t="s">
        <v>7200</v>
      </c>
      <c r="R1153" s="183" t="s">
        <v>7200</v>
      </c>
      <c r="S1153" s="183" t="s">
        <v>7200</v>
      </c>
      <c r="T1153" s="183" t="s">
        <v>7200</v>
      </c>
      <c r="U1153" s="155" t="s">
        <v>696</v>
      </c>
      <c r="V1153" s="155" t="b">
        <v>0</v>
      </c>
      <c r="W1153" s="179" t="s">
        <v>7201</v>
      </c>
      <c r="X1153" s="168"/>
      <c r="Y1153" s="173">
        <v>20683</v>
      </c>
      <c r="Z1153" s="162" t="s">
        <v>7202</v>
      </c>
      <c r="AA1153" s="163" t="str">
        <f t="shared" si="14"/>
        <v>https://shopeefood.vn/bo-suu-tap/sv-79k-phela</v>
      </c>
      <c r="AB1153" s="163" t="str">
        <f t="shared" si="18"/>
        <v>https://shopeefood.shopee.vn/bo-suu-tap/sv-79k-phela</v>
      </c>
    </row>
    <row r="1154" spans="1:28" ht="150">
      <c r="A1154" s="151" t="s">
        <v>4650</v>
      </c>
      <c r="B1154" s="152"/>
      <c r="C1154" s="152" t="s">
        <v>1236</v>
      </c>
      <c r="D1154" s="152" t="s">
        <v>207</v>
      </c>
      <c r="E1154" s="180" t="s">
        <v>370</v>
      </c>
      <c r="F1154" s="155" t="s">
        <v>7203</v>
      </c>
      <c r="G1154" s="177" t="str">
        <f t="shared" si="11"/>
        <v>[SuperVIP]_Phê La_21-25Jul</v>
      </c>
      <c r="H1154" s="267" t="s">
        <v>7204</v>
      </c>
      <c r="I1154" s="183" t="s">
        <v>7205</v>
      </c>
      <c r="J1154" s="209" t="s">
        <v>1442</v>
      </c>
      <c r="K1154" s="162"/>
      <c r="L1154" s="162"/>
      <c r="M1154" s="162"/>
      <c r="N1154" s="169"/>
      <c r="O1154" s="183"/>
      <c r="P1154" s="169"/>
      <c r="Q1154" s="183" t="s">
        <v>7206</v>
      </c>
      <c r="R1154" s="183" t="s">
        <v>7206</v>
      </c>
      <c r="S1154" s="183" t="s">
        <v>7206</v>
      </c>
      <c r="T1154" s="183" t="s">
        <v>7206</v>
      </c>
      <c r="U1154" s="155" t="s">
        <v>696</v>
      </c>
      <c r="V1154" s="155" t="b">
        <v>0</v>
      </c>
      <c r="W1154" s="179" t="s">
        <v>7207</v>
      </c>
      <c r="X1154" s="168"/>
      <c r="Y1154" s="173">
        <v>20126</v>
      </c>
      <c r="Z1154" s="162" t="s">
        <v>4823</v>
      </c>
      <c r="AA1154" s="163" t="str">
        <f t="shared" si="14"/>
        <v>https://shopeefood.vn/bo-suu-tap/sv-phela-40</v>
      </c>
      <c r="AB1154" s="163" t="str">
        <f t="shared" si="18"/>
        <v>https://shopeefood.shopee.vn/bo-suu-tap/sv-phela-40</v>
      </c>
    </row>
    <row r="1155" spans="1:28" ht="90">
      <c r="A1155" s="151" t="s">
        <v>4650</v>
      </c>
      <c r="B1155" s="152"/>
      <c r="C1155" s="152" t="s">
        <v>685</v>
      </c>
      <c r="D1155" s="152" t="s">
        <v>225</v>
      </c>
      <c r="E1155" s="181" t="s">
        <v>7208</v>
      </c>
      <c r="F1155" s="166" t="s">
        <v>7209</v>
      </c>
      <c r="G1155" s="230" t="str">
        <f t="shared" si="11"/>
        <v>[PNS]_Heineken 0.0_eSampling_Jul</v>
      </c>
      <c r="H1155" s="174" t="s">
        <v>7210</v>
      </c>
      <c r="I1155" s="181" t="s">
        <v>7211</v>
      </c>
      <c r="J1155" s="169"/>
      <c r="K1155" s="209" t="s">
        <v>7212</v>
      </c>
      <c r="L1155" s="162"/>
      <c r="M1155" s="162"/>
      <c r="N1155" s="169"/>
      <c r="O1155" s="183"/>
      <c r="P1155" s="169"/>
      <c r="Q1155" s="196" t="s">
        <v>703</v>
      </c>
      <c r="R1155" s="177"/>
      <c r="S1155" s="196" t="s">
        <v>703</v>
      </c>
      <c r="T1155" s="177"/>
      <c r="U1155" s="155"/>
      <c r="V1155" s="155" t="b">
        <v>0</v>
      </c>
      <c r="W1155" s="170" t="s">
        <v>7213</v>
      </c>
      <c r="X1155" s="168"/>
      <c r="Y1155" s="173">
        <v>20807</v>
      </c>
      <c r="Z1155" s="162" t="s">
        <v>7214</v>
      </c>
      <c r="AA1155" s="163" t="str">
        <f t="shared" si="14"/>
        <v>https://shopeefood.vn/bo-suu-tap/Heineken00</v>
      </c>
      <c r="AB1155" s="163" t="str">
        <f t="shared" si="18"/>
        <v>https://shopeefood.shopee.vn/bo-suu-tap/Heineken00</v>
      </c>
    </row>
    <row r="1156" spans="1:28" ht="180">
      <c r="A1156" s="151" t="s">
        <v>4650</v>
      </c>
      <c r="B1156" s="152"/>
      <c r="C1156" s="152" t="s">
        <v>685</v>
      </c>
      <c r="D1156" s="152" t="s">
        <v>225</v>
      </c>
      <c r="E1156" s="181" t="s">
        <v>7208</v>
      </c>
      <c r="F1156" s="166" t="s">
        <v>7215</v>
      </c>
      <c r="G1156" s="230" t="str">
        <f t="shared" si="11"/>
        <v>[PNS]_Heineken 0.0_eSampling_Jul_Mart</v>
      </c>
      <c r="H1156" s="175" t="s">
        <v>7216</v>
      </c>
      <c r="I1156" s="181" t="s">
        <v>7217</v>
      </c>
      <c r="J1156" s="184" t="s">
        <v>7218</v>
      </c>
      <c r="K1156" s="162"/>
      <c r="L1156" s="162"/>
      <c r="M1156" s="162"/>
      <c r="N1156" s="169"/>
      <c r="O1156" s="183"/>
      <c r="P1156" s="169"/>
      <c r="Q1156" s="359" t="s">
        <v>7219</v>
      </c>
      <c r="R1156" s="177"/>
      <c r="S1156" s="177"/>
      <c r="T1156" s="177"/>
      <c r="U1156" s="155"/>
      <c r="V1156" s="155" t="b">
        <v>0</v>
      </c>
      <c r="W1156" s="170" t="s">
        <v>7220</v>
      </c>
      <c r="X1156" s="168"/>
      <c r="Y1156" s="173">
        <v>20809</v>
      </c>
      <c r="Z1156" s="162" t="s">
        <v>7221</v>
      </c>
      <c r="AA1156" s="163" t="str">
        <f t="shared" si="14"/>
        <v>https://shopeefood.vn/bo-suu-tap/pns-heineken-00</v>
      </c>
      <c r="AB1156" s="163" t="str">
        <f t="shared" si="18"/>
        <v>https://shopeefood.shopee.vn/bo-suu-tap/pns-heineken-00</v>
      </c>
    </row>
    <row r="1157" spans="1:28" ht="195">
      <c r="A1157" s="151" t="s">
        <v>4650</v>
      </c>
      <c r="B1157" s="152"/>
      <c r="C1157" s="152" t="s">
        <v>717</v>
      </c>
      <c r="D1157" s="152" t="s">
        <v>215</v>
      </c>
      <c r="E1157" s="243" t="s">
        <v>1453</v>
      </c>
      <c r="F1157" s="155" t="s">
        <v>7222</v>
      </c>
      <c r="G1157" s="177" t="str">
        <f t="shared" si="11"/>
        <v>[Win 3]_Trà Sữa May Cha_Jul.50%</v>
      </c>
      <c r="H1157" s="176" t="s">
        <v>7223</v>
      </c>
      <c r="I1157" s="176" t="s">
        <v>7224</v>
      </c>
      <c r="J1157" s="194" t="s">
        <v>3454</v>
      </c>
      <c r="K1157" s="159"/>
      <c r="L1157" s="179" t="s">
        <v>2619</v>
      </c>
      <c r="M1157" s="176" t="s">
        <v>7225</v>
      </c>
      <c r="N1157" s="168"/>
      <c r="O1157" s="176" t="s">
        <v>7226</v>
      </c>
      <c r="P1157" s="169"/>
      <c r="Q1157" s="176" t="s">
        <v>7227</v>
      </c>
      <c r="R1157" s="168"/>
      <c r="S1157" s="168"/>
      <c r="T1157" s="168"/>
      <c r="U1157" s="155" t="s">
        <v>696</v>
      </c>
      <c r="V1157" s="155" t="b">
        <v>0</v>
      </c>
      <c r="W1157" s="171" t="s">
        <v>7228</v>
      </c>
      <c r="X1157" s="168"/>
      <c r="Y1157" s="173">
        <v>20645</v>
      </c>
      <c r="Z1157" s="162" t="s">
        <v>7229</v>
      </c>
      <c r="AA1157" s="163" t="str">
        <f t="shared" si="14"/>
        <v>https://shopeefood.vn/bo-suu-tap/w3-maycha--60</v>
      </c>
      <c r="AB1157" s="163" t="str">
        <f t="shared" si="18"/>
        <v>https://shopeefood.shopee.vn/bo-suu-tap/w3-maycha--60</v>
      </c>
    </row>
    <row r="1158" spans="1:28" ht="180">
      <c r="A1158" s="151" t="s">
        <v>4650</v>
      </c>
      <c r="B1158" s="152"/>
      <c r="C1158" s="152" t="s">
        <v>717</v>
      </c>
      <c r="D1158" s="152" t="s">
        <v>215</v>
      </c>
      <c r="E1158" s="243" t="s">
        <v>1453</v>
      </c>
      <c r="F1158" s="155" t="s">
        <v>7230</v>
      </c>
      <c r="G1158" s="177" t="str">
        <f t="shared" si="11"/>
        <v>[Win 3]_Trà Sữa May Cha_Jul.30%</v>
      </c>
      <c r="H1158" s="176" t="s">
        <v>7231</v>
      </c>
      <c r="I1158" s="176" t="s">
        <v>7232</v>
      </c>
      <c r="J1158" s="194" t="s">
        <v>3454</v>
      </c>
      <c r="K1158" s="159"/>
      <c r="L1158" s="185"/>
      <c r="M1158" s="176"/>
      <c r="N1158" s="168"/>
      <c r="O1158" s="579" t="s">
        <v>7233</v>
      </c>
      <c r="P1158" s="169"/>
      <c r="Q1158" s="155" t="s">
        <v>7234</v>
      </c>
      <c r="R1158" s="168"/>
      <c r="S1158" s="168"/>
      <c r="T1158" s="168"/>
      <c r="U1158" s="155" t="s">
        <v>696</v>
      </c>
      <c r="V1158" s="155" t="b">
        <v>0</v>
      </c>
      <c r="W1158" s="171" t="s">
        <v>7235</v>
      </c>
      <c r="X1158" s="168"/>
      <c r="Y1158" s="173">
        <v>20301</v>
      </c>
      <c r="Z1158" s="162" t="s">
        <v>6121</v>
      </c>
      <c r="AA1158" s="163" t="str">
        <f t="shared" si="14"/>
        <v>https://shopeefood.vn/bo-suu-tap/w3-may-cha</v>
      </c>
      <c r="AB1158" s="163" t="str">
        <f t="shared" si="18"/>
        <v>https://shopeefood.shopee.vn/bo-suu-tap/w3-may-cha</v>
      </c>
    </row>
    <row r="1159" spans="1:28" ht="120">
      <c r="A1159" s="151" t="s">
        <v>4650</v>
      </c>
      <c r="B1159" s="152"/>
      <c r="C1159" s="152" t="s">
        <v>717</v>
      </c>
      <c r="D1159" s="152" t="s">
        <v>222</v>
      </c>
      <c r="E1159" s="243" t="s">
        <v>1453</v>
      </c>
      <c r="F1159" s="155" t="s">
        <v>7236</v>
      </c>
      <c r="G1159" s="177" t="str">
        <f t="shared" si="11"/>
        <v>[Alacarte CB]_Trà Sữa May Cha_Jul.CB9.50%</v>
      </c>
      <c r="H1159" s="176" t="s">
        <v>7237</v>
      </c>
      <c r="I1159" s="176" t="s">
        <v>7238</v>
      </c>
      <c r="J1159" s="194" t="s">
        <v>3454</v>
      </c>
      <c r="K1159" s="159"/>
      <c r="L1159" s="185"/>
      <c r="M1159" s="159"/>
      <c r="N1159" s="168"/>
      <c r="O1159" s="580" t="s">
        <v>7239</v>
      </c>
      <c r="P1159" s="169"/>
      <c r="Q1159" s="176" t="s">
        <v>7240</v>
      </c>
      <c r="R1159" s="168"/>
      <c r="S1159" s="168"/>
      <c r="T1159" s="168"/>
      <c r="U1159" s="155" t="s">
        <v>696</v>
      </c>
      <c r="V1159" s="155" t="b">
        <v>0</v>
      </c>
      <c r="W1159" s="171" t="s">
        <v>7241</v>
      </c>
      <c r="X1159" s="168"/>
      <c r="Y1159" s="173">
        <v>20716</v>
      </c>
      <c r="Z1159" s="162" t="s">
        <v>7242</v>
      </c>
      <c r="AA1159" s="163" t="str">
        <f t="shared" si="14"/>
        <v>https://shopeefood.vn/bo-suu-tap/a-maycha--60</v>
      </c>
      <c r="AB1159" s="163" t="str">
        <f t="shared" si="18"/>
        <v>https://shopeefood.shopee.vn/bo-suu-tap/a-maycha--60</v>
      </c>
    </row>
    <row r="1160" spans="1:28" ht="105">
      <c r="A1160" s="151" t="s">
        <v>4650</v>
      </c>
      <c r="B1160" s="152"/>
      <c r="C1160" s="152" t="s">
        <v>717</v>
      </c>
      <c r="D1160" s="152" t="s">
        <v>222</v>
      </c>
      <c r="E1160" s="243" t="s">
        <v>1453</v>
      </c>
      <c r="F1160" s="155" t="s">
        <v>7243</v>
      </c>
      <c r="G1160" s="177" t="str">
        <f t="shared" si="11"/>
        <v>[Alacarte CB]_Trà Sữa May Cha_Jul.CB9.30%</v>
      </c>
      <c r="H1160" s="176" t="s">
        <v>7244</v>
      </c>
      <c r="I1160" s="176" t="s">
        <v>7245</v>
      </c>
      <c r="J1160" s="194" t="s">
        <v>3454</v>
      </c>
      <c r="K1160" s="159"/>
      <c r="L1160" s="185"/>
      <c r="M1160" s="159"/>
      <c r="N1160" s="168"/>
      <c r="O1160" s="580" t="s">
        <v>7239</v>
      </c>
      <c r="P1160" s="169"/>
      <c r="Q1160" s="176" t="s">
        <v>7246</v>
      </c>
      <c r="R1160" s="168"/>
      <c r="S1160" s="168"/>
      <c r="T1160" s="168"/>
      <c r="U1160" s="155" t="s">
        <v>696</v>
      </c>
      <c r="V1160" s="155" t="b">
        <v>0</v>
      </c>
      <c r="W1160" s="179" t="s">
        <v>7247</v>
      </c>
      <c r="X1160" s="168"/>
      <c r="Y1160" s="173">
        <v>20475</v>
      </c>
      <c r="Z1160" s="162" t="s">
        <v>6134</v>
      </c>
      <c r="AA1160" s="163" t="str">
        <f t="shared" si="14"/>
        <v>https://shopeefood.vn/bo-suu-tap/a--maycha-hcm</v>
      </c>
      <c r="AB1160" s="163" t="str">
        <f t="shared" si="18"/>
        <v>https://shopeefood.shopee.vn/bo-suu-tap/a--maycha-hcm</v>
      </c>
    </row>
    <row r="1161" spans="1:28" ht="240">
      <c r="A1161" s="151" t="s">
        <v>4650</v>
      </c>
      <c r="B1161" s="152"/>
      <c r="C1161" s="152" t="s">
        <v>717</v>
      </c>
      <c r="D1161" s="152" t="s">
        <v>222</v>
      </c>
      <c r="E1161" s="243" t="s">
        <v>1453</v>
      </c>
      <c r="F1161" s="155" t="s">
        <v>7073</v>
      </c>
      <c r="G1161" s="177" t="str">
        <f t="shared" si="11"/>
        <v>[Alacarte CB]_Trà Sữa May Cha_Jul.CB1</v>
      </c>
      <c r="H1161" s="176" t="s">
        <v>7248</v>
      </c>
      <c r="I1161" s="193" t="s">
        <v>7249</v>
      </c>
      <c r="J1161" s="194" t="s">
        <v>3454</v>
      </c>
      <c r="K1161" s="159"/>
      <c r="L1161" s="185"/>
      <c r="M1161" s="159"/>
      <c r="N1161" s="168"/>
      <c r="O1161" s="176" t="s">
        <v>7250</v>
      </c>
      <c r="P1161" s="169"/>
      <c r="Q1161" s="159"/>
      <c r="R1161" s="168"/>
      <c r="S1161" s="177" t="s">
        <v>7251</v>
      </c>
      <c r="T1161" s="177" t="s">
        <v>7252</v>
      </c>
      <c r="U1161" s="155" t="s">
        <v>696</v>
      </c>
      <c r="V1161" s="155" t="b">
        <v>0</v>
      </c>
      <c r="W1161" s="171" t="s">
        <v>7253</v>
      </c>
      <c r="X1161" s="168"/>
      <c r="Y1161" s="173">
        <v>20679</v>
      </c>
      <c r="Z1161" s="162" t="s">
        <v>7254</v>
      </c>
      <c r="AA1161" s="163" t="str">
        <f t="shared" si="14"/>
        <v>https://shopeefood.vn/bo-suu-tap/a-oth-maycha</v>
      </c>
      <c r="AB1161" s="163" t="str">
        <f t="shared" si="18"/>
        <v>https://shopeefood.shopee.vn/bo-suu-tap/a-oth-maycha</v>
      </c>
    </row>
    <row r="1162" spans="1:28" ht="120">
      <c r="A1162" s="151" t="s">
        <v>4650</v>
      </c>
      <c r="B1162" s="152"/>
      <c r="C1162" s="152" t="s">
        <v>717</v>
      </c>
      <c r="D1162" s="152" t="s">
        <v>219</v>
      </c>
      <c r="E1162" s="243" t="s">
        <v>1453</v>
      </c>
      <c r="F1162" s="155" t="s">
        <v>4650</v>
      </c>
      <c r="G1162" s="177" t="str">
        <f t="shared" si="11"/>
        <v>[Alacarte]_Trà Sữa May Cha_Jul</v>
      </c>
      <c r="H1162" s="176" t="s">
        <v>7255</v>
      </c>
      <c r="I1162" s="159" t="s">
        <v>7256</v>
      </c>
      <c r="J1162" s="194" t="s">
        <v>3454</v>
      </c>
      <c r="K1162" s="159"/>
      <c r="L1162" s="185"/>
      <c r="M1162" s="159"/>
      <c r="N1162" s="168"/>
      <c r="O1162" s="580" t="s">
        <v>7239</v>
      </c>
      <c r="P1162" s="169"/>
      <c r="Q1162" s="159"/>
      <c r="R1162" s="168"/>
      <c r="S1162" s="177" t="s">
        <v>7257</v>
      </c>
      <c r="T1162" s="168"/>
      <c r="U1162" s="155" t="s">
        <v>696</v>
      </c>
      <c r="V1162" s="155" t="b">
        <v>0</v>
      </c>
      <c r="W1162" s="171" t="s">
        <v>7258</v>
      </c>
      <c r="X1162" s="168"/>
      <c r="Y1162" s="173">
        <v>20690</v>
      </c>
      <c r="Z1162" s="162" t="s">
        <v>7259</v>
      </c>
      <c r="AA1162" s="163" t="str">
        <f t="shared" si="14"/>
        <v>https://shopeefood.vn/bo-suu-tap/a-may-cha-dn</v>
      </c>
      <c r="AB1162" s="163" t="str">
        <f t="shared" si="18"/>
        <v>https://shopeefood.shopee.vn/bo-suu-tap/a-may-cha-dn</v>
      </c>
    </row>
    <row r="1163" spans="1:28" ht="60">
      <c r="A1163" s="151" t="s">
        <v>4650</v>
      </c>
      <c r="B1163" s="152"/>
      <c r="C1163" s="152" t="s">
        <v>897</v>
      </c>
      <c r="D1163" s="152" t="s">
        <v>201</v>
      </c>
      <c r="E1163" s="180" t="s">
        <v>300</v>
      </c>
      <c r="F1163" s="155" t="s">
        <v>1267</v>
      </c>
      <c r="G1163" s="177" t="str">
        <f t="shared" si="11"/>
        <v>[SJBP]_Gà Rán Popeyes_BOGO</v>
      </c>
      <c r="H1163" s="469" t="s">
        <v>4929</v>
      </c>
      <c r="I1163" s="183" t="s">
        <v>7260</v>
      </c>
      <c r="J1163" s="252" t="s">
        <v>7261</v>
      </c>
      <c r="K1163" s="253" t="s">
        <v>1370</v>
      </c>
      <c r="L1163" s="253" t="s">
        <v>1371</v>
      </c>
      <c r="M1163" s="162"/>
      <c r="N1163" s="169"/>
      <c r="O1163" s="183"/>
      <c r="P1163" s="169"/>
      <c r="Q1163" s="183" t="s">
        <v>7262</v>
      </c>
      <c r="R1163" s="177"/>
      <c r="S1163" s="177"/>
      <c r="T1163" s="177"/>
      <c r="U1163" s="155"/>
      <c r="V1163" s="155" t="b">
        <v>0</v>
      </c>
      <c r="W1163" s="179" t="s">
        <v>7263</v>
      </c>
      <c r="X1163" s="168"/>
      <c r="Y1163" s="173">
        <v>20635</v>
      </c>
      <c r="Z1163" s="162" t="s">
        <v>7264</v>
      </c>
      <c r="AA1163" s="163" t="str">
        <f t="shared" si="14"/>
        <v>https://shopeefood.vn/bo-suu-tap/sj-popeyes-bogo</v>
      </c>
      <c r="AB1163" s="163" t="str">
        <f t="shared" si="18"/>
        <v>https://shopeefood.shopee.vn/bo-suu-tap/sj-popeyes-bogo</v>
      </c>
    </row>
    <row r="1164" spans="1:28" ht="120">
      <c r="A1164" s="151" t="s">
        <v>4650</v>
      </c>
      <c r="B1164" s="152"/>
      <c r="C1164" s="152" t="s">
        <v>897</v>
      </c>
      <c r="D1164" s="152" t="s">
        <v>201</v>
      </c>
      <c r="E1164" s="180" t="s">
        <v>300</v>
      </c>
      <c r="F1164" s="155" t="s">
        <v>174</v>
      </c>
      <c r="G1164" s="177" t="str">
        <f t="shared" si="11"/>
        <v>[SJBP]_Gà Rán Popeyes_BAU</v>
      </c>
      <c r="H1164" s="176" t="s">
        <v>6430</v>
      </c>
      <c r="I1164" s="183" t="s">
        <v>7265</v>
      </c>
      <c r="J1164" s="252" t="s">
        <v>7266</v>
      </c>
      <c r="K1164" s="253" t="s">
        <v>1370</v>
      </c>
      <c r="L1164" s="253" t="s">
        <v>1371</v>
      </c>
      <c r="M1164" s="162"/>
      <c r="N1164" s="169"/>
      <c r="O1164" s="183"/>
      <c r="P1164" s="169"/>
      <c r="Q1164" s="183"/>
      <c r="R1164" s="177"/>
      <c r="S1164" s="177"/>
      <c r="T1164" s="177"/>
      <c r="U1164" s="155"/>
      <c r="V1164" s="155" t="b">
        <v>0</v>
      </c>
      <c r="W1164" s="179" t="s">
        <v>7267</v>
      </c>
      <c r="X1164" s="168"/>
      <c r="Y1164" s="173">
        <v>20636</v>
      </c>
      <c r="Z1164" s="162" t="s">
        <v>7268</v>
      </c>
      <c r="AA1164" s="163" t="str">
        <f t="shared" si="14"/>
        <v>https://shopeefood.vn/bo-suu-tap/sj--popeyes-79</v>
      </c>
      <c r="AB1164" s="163" t="str">
        <f t="shared" si="18"/>
        <v>https://shopeefood.shopee.vn/bo-suu-tap/sj--popeyes-79</v>
      </c>
    </row>
    <row r="1165" spans="1:28" ht="409.6">
      <c r="A1165" s="151" t="s">
        <v>4650</v>
      </c>
      <c r="B1165" s="152"/>
      <c r="C1165" s="152" t="s">
        <v>897</v>
      </c>
      <c r="D1165" s="152" t="s">
        <v>201</v>
      </c>
      <c r="E1165" s="180" t="s">
        <v>285</v>
      </c>
      <c r="F1165" s="155" t="s">
        <v>5984</v>
      </c>
      <c r="G1165" s="177" t="str">
        <f t="shared" si="11"/>
        <v>[SJBP]_Domino's Pizza_1k</v>
      </c>
      <c r="H1165" s="176" t="s">
        <v>7269</v>
      </c>
      <c r="I1165" s="183" t="s">
        <v>7270</v>
      </c>
      <c r="J1165" s="184" t="s">
        <v>942</v>
      </c>
      <c r="K1165" s="162"/>
      <c r="L1165" s="162"/>
      <c r="M1165" s="162"/>
      <c r="N1165" s="169"/>
      <c r="O1165" s="183"/>
      <c r="P1165" s="169"/>
      <c r="Q1165" s="183" t="s">
        <v>7271</v>
      </c>
      <c r="R1165" s="177"/>
      <c r="S1165" s="177"/>
      <c r="T1165" s="177"/>
      <c r="U1165" s="155"/>
      <c r="V1165" s="155" t="b">
        <v>0</v>
      </c>
      <c r="W1165" s="179" t="s">
        <v>7272</v>
      </c>
      <c r="X1165" s="168"/>
      <c r="Y1165" s="173">
        <v>20671</v>
      </c>
      <c r="Z1165" s="162" t="s">
        <v>7273</v>
      </c>
      <c r="AA1165" s="163" t="str">
        <f t="shared" si="14"/>
        <v>https://shopeefood.vn/bo-suu-tap/sj-1k-dominos</v>
      </c>
      <c r="AB1165" s="163" t="str">
        <f t="shared" si="18"/>
        <v>https://shopeefood.shopee.vn/bo-suu-tap/sj-1k-dominos</v>
      </c>
    </row>
    <row r="1166" spans="1:28" ht="342">
      <c r="A1166" s="151" t="s">
        <v>4650</v>
      </c>
      <c r="B1166" s="152"/>
      <c r="C1166" s="152" t="s">
        <v>897</v>
      </c>
      <c r="D1166" s="152" t="s">
        <v>201</v>
      </c>
      <c r="E1166" s="180" t="s">
        <v>285</v>
      </c>
      <c r="F1166" s="155" t="s">
        <v>174</v>
      </c>
      <c r="G1166" s="177" t="str">
        <f t="shared" si="11"/>
        <v>[SJBP]_Domino's Pizza_BAU</v>
      </c>
      <c r="H1166" s="176" t="s">
        <v>7274</v>
      </c>
      <c r="I1166" s="183" t="s">
        <v>7265</v>
      </c>
      <c r="J1166" s="184" t="s">
        <v>942</v>
      </c>
      <c r="K1166" s="162"/>
      <c r="L1166" s="162"/>
      <c r="M1166" s="162"/>
      <c r="N1166" s="169"/>
      <c r="O1166" s="183"/>
      <c r="P1166" s="169"/>
      <c r="Q1166" s="183"/>
      <c r="R1166" s="177"/>
      <c r="S1166" s="177"/>
      <c r="T1166" s="177"/>
      <c r="U1166" s="155"/>
      <c r="V1166" s="155" t="b">
        <v>0</v>
      </c>
      <c r="W1166" s="179" t="s">
        <v>7275</v>
      </c>
      <c r="X1166" s="168"/>
      <c r="Y1166" s="173">
        <v>20672</v>
      </c>
      <c r="Z1166" s="162" t="s">
        <v>7276</v>
      </c>
      <c r="AA1166" s="163" t="str">
        <f t="shared" si="14"/>
        <v>https://shopeefood.vn/bo-suu-tap/sj--dominos-119</v>
      </c>
      <c r="AB1166" s="163" t="str">
        <f t="shared" si="18"/>
        <v>https://shopeefood.shopee.vn/bo-suu-tap/sj--dominos-119</v>
      </c>
    </row>
    <row r="1167" spans="1:28" ht="30">
      <c r="A1167" s="151" t="s">
        <v>4650</v>
      </c>
      <c r="B1167" s="152"/>
      <c r="C1167" s="152" t="s">
        <v>897</v>
      </c>
      <c r="D1167" s="152" t="s">
        <v>201</v>
      </c>
      <c r="E1167" s="180" t="s">
        <v>298</v>
      </c>
      <c r="F1167" s="155" t="s">
        <v>174</v>
      </c>
      <c r="G1167" s="177" t="str">
        <f t="shared" si="11"/>
        <v>[SJBP]_Gà Rán KFC_BAU</v>
      </c>
      <c r="H1167" s="176"/>
      <c r="I1167" s="183"/>
      <c r="J1167" s="169"/>
      <c r="K1167" s="162"/>
      <c r="L1167" s="162"/>
      <c r="M1167" s="162"/>
      <c r="N1167" s="169"/>
      <c r="O1167" s="183"/>
      <c r="P1167" s="169"/>
      <c r="Q1167" s="183"/>
      <c r="R1167" s="177"/>
      <c r="S1167" s="177"/>
      <c r="T1167" s="177"/>
      <c r="U1167" s="155"/>
      <c r="V1167" s="155" t="b">
        <v>0</v>
      </c>
      <c r="W1167" s="168"/>
      <c r="X1167" s="168"/>
      <c r="Y1167" s="364"/>
      <c r="Z1167" s="169"/>
      <c r="AA1167" s="163" t="str">
        <f t="shared" si="14"/>
        <v>https://shopeefood.vn/bo-suu-tap/</v>
      </c>
      <c r="AB1167" s="163" t="str">
        <f t="shared" si="18"/>
        <v>https://shopeefood.shopee.vn/bo-suu-tap/</v>
      </c>
    </row>
    <row r="1168" spans="1:28" ht="15">
      <c r="A1168" s="151" t="s">
        <v>4650</v>
      </c>
      <c r="B1168" s="152"/>
      <c r="C1168" s="152" t="s">
        <v>897</v>
      </c>
      <c r="D1168" s="152" t="s">
        <v>201</v>
      </c>
      <c r="E1168" s="180" t="s">
        <v>928</v>
      </c>
      <c r="F1168" s="155" t="s">
        <v>174</v>
      </c>
      <c r="G1168" s="177" t="str">
        <f t="shared" si="11"/>
        <v>[SJBP]_Lotteria_BAU</v>
      </c>
      <c r="H1168" s="176"/>
      <c r="I1168" s="183"/>
      <c r="J1168" s="170" t="s">
        <v>931</v>
      </c>
      <c r="K1168" s="162"/>
      <c r="L1168" s="162"/>
      <c r="M1168" s="162"/>
      <c r="N1168" s="169"/>
      <c r="O1168" s="183"/>
      <c r="P1168" s="169"/>
      <c r="Q1168" s="183"/>
      <c r="R1168" s="177"/>
      <c r="S1168" s="177"/>
      <c r="T1168" s="177"/>
      <c r="U1168" s="155"/>
      <c r="V1168" s="155" t="b">
        <v>0</v>
      </c>
      <c r="W1168" s="168"/>
      <c r="X1168" s="168"/>
      <c r="Y1168" s="364"/>
      <c r="Z1168" s="169"/>
      <c r="AA1168" s="163" t="str">
        <f t="shared" si="14"/>
        <v>https://shopeefood.vn/bo-suu-tap/</v>
      </c>
      <c r="AB1168" s="163" t="str">
        <f t="shared" si="18"/>
        <v>https://shopeefood.shopee.vn/bo-suu-tap/</v>
      </c>
    </row>
    <row r="1169" spans="1:28" ht="45">
      <c r="A1169" s="151"/>
      <c r="B1169" s="152"/>
      <c r="C1169" s="152" t="s">
        <v>897</v>
      </c>
      <c r="D1169" s="152" t="s">
        <v>201</v>
      </c>
      <c r="E1169" s="180" t="s">
        <v>5001</v>
      </c>
      <c r="F1169" s="155" t="s">
        <v>174</v>
      </c>
      <c r="G1169" s="177" t="str">
        <f t="shared" si="11"/>
        <v>[SJBP]_Brand_Food_BAU</v>
      </c>
      <c r="H1169" s="199" t="s">
        <v>7277</v>
      </c>
      <c r="I1169" s="183" t="s">
        <v>7278</v>
      </c>
      <c r="J1169" s="184" t="s">
        <v>7279</v>
      </c>
      <c r="K1169" s="162"/>
      <c r="L1169" s="162"/>
      <c r="M1169" s="162"/>
      <c r="N1169" s="169"/>
      <c r="O1169" s="183"/>
      <c r="P1169" s="169"/>
      <c r="Q1169" s="183"/>
      <c r="R1169" s="177"/>
      <c r="S1169" s="177"/>
      <c r="T1169" s="177"/>
      <c r="U1169" s="155"/>
      <c r="V1169" s="155" t="b">
        <v>0</v>
      </c>
      <c r="W1169" s="170" t="s">
        <v>5005</v>
      </c>
      <c r="X1169" s="168"/>
      <c r="Y1169" s="173">
        <v>20836</v>
      </c>
      <c r="Z1169" s="162" t="s">
        <v>7280</v>
      </c>
      <c r="AA1169" s="163" t="str">
        <f t="shared" si="14"/>
        <v>https://shopeefood.vn/bo-suu-tap/sj-brand-voucher-50</v>
      </c>
      <c r="AB1169" s="163" t="str">
        <f t="shared" si="18"/>
        <v>https://shopeefood.shopee.vn/bo-suu-tap/sj-brand-voucher-50</v>
      </c>
    </row>
    <row r="1170" spans="1:28" ht="75">
      <c r="A1170" s="151" t="s">
        <v>4197</v>
      </c>
      <c r="B1170" s="152"/>
      <c r="C1170" s="152" t="s">
        <v>706</v>
      </c>
      <c r="D1170" s="152" t="s">
        <v>222</v>
      </c>
      <c r="E1170" s="191" t="s">
        <v>2581</v>
      </c>
      <c r="F1170" s="176" t="s">
        <v>5971</v>
      </c>
      <c r="G1170" s="177" t="str">
        <f t="shared" si="11"/>
        <v>[Alacarte CB]_Zen Tea Biên hòa_Jun.CB1</v>
      </c>
      <c r="H1170" s="176" t="s">
        <v>7281</v>
      </c>
      <c r="I1170" s="176" t="s">
        <v>7282</v>
      </c>
      <c r="J1170" s="178" t="s">
        <v>2584</v>
      </c>
      <c r="K1170" s="157"/>
      <c r="L1170" s="157"/>
      <c r="M1170" s="159"/>
      <c r="N1170" s="168"/>
      <c r="O1170" s="159" t="s">
        <v>1057</v>
      </c>
      <c r="P1170" s="168"/>
      <c r="Q1170" s="159"/>
      <c r="R1170" s="168"/>
      <c r="S1170" s="168"/>
      <c r="T1170" s="177" t="s">
        <v>7283</v>
      </c>
      <c r="U1170" s="155" t="s">
        <v>696</v>
      </c>
      <c r="V1170" s="155" t="b">
        <v>0</v>
      </c>
      <c r="W1170" s="157" t="s">
        <v>3848</v>
      </c>
      <c r="X1170" s="168"/>
      <c r="Y1170" s="173">
        <v>19579</v>
      </c>
      <c r="Z1170" s="162" t="s">
        <v>3849</v>
      </c>
      <c r="AA1170" s="163" t="str">
        <f t="shared" si="14"/>
        <v>https://shopeefood.vn/bo-suu-tap/a-zen-tea-bien-hoa</v>
      </c>
      <c r="AB1170" s="163" t="str">
        <f t="shared" si="18"/>
        <v>https://shopeefood.shopee.vn/bo-suu-tap/a-zen-tea-bien-hoa</v>
      </c>
    </row>
    <row r="1171" spans="1:28" ht="60">
      <c r="A1171" s="151" t="s">
        <v>4197</v>
      </c>
      <c r="B1171" s="152"/>
      <c r="C1171" s="152" t="s">
        <v>706</v>
      </c>
      <c r="D1171" s="152" t="s">
        <v>222</v>
      </c>
      <c r="E1171" s="174" t="s">
        <v>2588</v>
      </c>
      <c r="F1171" s="176" t="s">
        <v>5971</v>
      </c>
      <c r="G1171" s="177" t="str">
        <f t="shared" si="11"/>
        <v>[Alacarte CB]_Zen Tea Bình Dương_Jun.CB1</v>
      </c>
      <c r="H1171" s="176" t="s">
        <v>7284</v>
      </c>
      <c r="I1171" s="193" t="s">
        <v>7285</v>
      </c>
      <c r="J1171" s="178" t="s">
        <v>2591</v>
      </c>
      <c r="K1171" s="157"/>
      <c r="L1171" s="157"/>
      <c r="M1171" s="159"/>
      <c r="N1171" s="168"/>
      <c r="O1171" s="159" t="s">
        <v>1057</v>
      </c>
      <c r="P1171" s="168"/>
      <c r="Q1171" s="159"/>
      <c r="R1171" s="168"/>
      <c r="S1171" s="168"/>
      <c r="T1171" s="177" t="s">
        <v>7286</v>
      </c>
      <c r="U1171" s="155" t="s">
        <v>696</v>
      </c>
      <c r="V1171" s="155" t="b">
        <v>0</v>
      </c>
      <c r="W1171" s="157" t="s">
        <v>2593</v>
      </c>
      <c r="X1171" s="168"/>
      <c r="Y1171" s="173">
        <v>19580</v>
      </c>
      <c r="Z1171" s="162" t="s">
        <v>3853</v>
      </c>
      <c r="AA1171" s="163" t="str">
        <f t="shared" si="14"/>
        <v>https://shopeefood.vn/bo-suu-tap/a-zen-tea-binh-duong</v>
      </c>
      <c r="AB1171" s="163" t="str">
        <f t="shared" si="18"/>
        <v>https://shopeefood.shopee.vn/bo-suu-tap/a-zen-tea-binh-duong</v>
      </c>
    </row>
    <row r="1172" spans="1:28" ht="135">
      <c r="A1172" s="151" t="s">
        <v>4650</v>
      </c>
      <c r="B1172" s="152"/>
      <c r="C1172" s="152" t="s">
        <v>717</v>
      </c>
      <c r="D1172" s="152" t="s">
        <v>222</v>
      </c>
      <c r="E1172" s="191" t="s">
        <v>1054</v>
      </c>
      <c r="F1172" s="176" t="s">
        <v>7073</v>
      </c>
      <c r="G1172" s="177" t="str">
        <f t="shared" si="11"/>
        <v>[Alacarte CB]_Kem Bơ - Trái Cây Tô &amp; Ăn Vặt_Jul.CB1</v>
      </c>
      <c r="H1172" s="193" t="s">
        <v>7287</v>
      </c>
      <c r="I1172" s="193" t="s">
        <v>7288</v>
      </c>
      <c r="J1172" s="178" t="s">
        <v>1056</v>
      </c>
      <c r="K1172" s="193"/>
      <c r="L1172" s="162"/>
      <c r="M1172" s="162"/>
      <c r="N1172" s="169"/>
      <c r="O1172" s="183" t="s">
        <v>7289</v>
      </c>
      <c r="P1172" s="168"/>
      <c r="Q1172" s="193" t="s">
        <v>7290</v>
      </c>
      <c r="R1172" s="177"/>
      <c r="S1172" s="177"/>
      <c r="T1172" s="177"/>
      <c r="U1172" s="155" t="s">
        <v>696</v>
      </c>
      <c r="V1172" s="155" t="b">
        <v>0</v>
      </c>
      <c r="W1172" s="179" t="s">
        <v>7291</v>
      </c>
      <c r="X1172" s="168"/>
      <c r="Y1172" s="173">
        <v>20721</v>
      </c>
      <c r="Z1172" s="162" t="s">
        <v>7292</v>
      </c>
      <c r="AA1172" s="163" t="str">
        <f t="shared" si="14"/>
        <v>https://shopeefood.vn/bo-suu-tap/a--kem-bo-1k</v>
      </c>
      <c r="AB1172" s="163" t="str">
        <f t="shared" si="18"/>
        <v>https://shopeefood.shopee.vn/bo-suu-tap/a--kem-bo-1k</v>
      </c>
    </row>
    <row r="1173" spans="1:28" ht="150">
      <c r="A1173" s="151" t="s">
        <v>4650</v>
      </c>
      <c r="B1173" s="152"/>
      <c r="C1173" s="152" t="s">
        <v>717</v>
      </c>
      <c r="D1173" s="152" t="s">
        <v>222</v>
      </c>
      <c r="E1173" s="191" t="s">
        <v>1054</v>
      </c>
      <c r="F1173" s="176" t="s">
        <v>7079</v>
      </c>
      <c r="G1173" s="177" t="str">
        <f t="shared" si="11"/>
        <v>[Alacarte CB]_Kem Bơ - Trái Cây Tô &amp; Ăn Vặt_Jul.CB3</v>
      </c>
      <c r="H1173" s="176" t="s">
        <v>7293</v>
      </c>
      <c r="I1173" s="176" t="s">
        <v>7294</v>
      </c>
      <c r="J1173" s="178" t="s">
        <v>1056</v>
      </c>
      <c r="K1173" s="193"/>
      <c r="L1173" s="170" t="s">
        <v>5353</v>
      </c>
      <c r="M1173" s="369" t="s">
        <v>7295</v>
      </c>
      <c r="N1173" s="176" t="s">
        <v>7296</v>
      </c>
      <c r="O1173" s="176" t="s">
        <v>7297</v>
      </c>
      <c r="P1173" s="168"/>
      <c r="Q1173" s="176" t="s">
        <v>7298</v>
      </c>
      <c r="R1173" s="177"/>
      <c r="S1173" s="177"/>
      <c r="T1173" s="177"/>
      <c r="U1173" s="155" t="s">
        <v>696</v>
      </c>
      <c r="V1173" s="155" t="b">
        <v>0</v>
      </c>
      <c r="W1173" s="179" t="s">
        <v>7299</v>
      </c>
      <c r="X1173" s="168"/>
      <c r="Y1173" s="173">
        <v>19759</v>
      </c>
      <c r="Z1173" s="162" t="s">
        <v>3914</v>
      </c>
      <c r="AA1173" s="163" t="str">
        <f t="shared" si="14"/>
        <v>https://shopeefood.vn/bo-suu-tap/a-kem-bo-1k</v>
      </c>
      <c r="AB1173" s="163" t="str">
        <f t="shared" si="18"/>
        <v>https://shopeefood.shopee.vn/bo-suu-tap/a-kem-bo-1k</v>
      </c>
    </row>
    <row r="1174" spans="1:28" ht="165">
      <c r="A1174" s="151" t="s">
        <v>4650</v>
      </c>
      <c r="B1174" s="152"/>
      <c r="C1174" s="152" t="s">
        <v>706</v>
      </c>
      <c r="D1174" s="152" t="s">
        <v>222</v>
      </c>
      <c r="E1174" s="174" t="s">
        <v>6245</v>
      </c>
      <c r="F1174" s="155" t="s">
        <v>7073</v>
      </c>
      <c r="G1174" s="177" t="str">
        <f t="shared" si="11"/>
        <v>[Alacarte CB]_Trà Sữa Winggo - Trà Sữa Kem Trứng Nướng, Trà Hoa Quả &amp; Matcha_Jul.CB1</v>
      </c>
      <c r="H1174" s="176" t="s">
        <v>7300</v>
      </c>
      <c r="I1174" s="159" t="s">
        <v>7301</v>
      </c>
      <c r="J1174" s="170" t="s">
        <v>7302</v>
      </c>
      <c r="K1174" s="159"/>
      <c r="L1174" s="157" t="s">
        <v>7303</v>
      </c>
      <c r="M1174" s="193" t="s">
        <v>3809</v>
      </c>
      <c r="N1174" s="176" t="s">
        <v>7304</v>
      </c>
      <c r="O1174" s="159"/>
      <c r="P1174" s="168"/>
      <c r="Q1174" s="159"/>
      <c r="R1174" s="197" t="s">
        <v>7305</v>
      </c>
      <c r="S1174" s="177"/>
      <c r="T1174" s="177"/>
      <c r="U1174" s="155" t="s">
        <v>696</v>
      </c>
      <c r="V1174" s="155" t="b">
        <v>0</v>
      </c>
      <c r="W1174" s="179" t="s">
        <v>7306</v>
      </c>
      <c r="X1174" s="168"/>
      <c r="Y1174" s="173">
        <v>20668</v>
      </c>
      <c r="Z1174" s="162" t="s">
        <v>7307</v>
      </c>
      <c r="AA1174" s="163" t="str">
        <f t="shared" si="14"/>
        <v>https://shopeefood.vn/bo-suu-tap/a-winggo-19</v>
      </c>
      <c r="AB1174" s="163" t="str">
        <f t="shared" si="18"/>
        <v>https://shopeefood.shopee.vn/bo-suu-tap/a-winggo-19</v>
      </c>
    </row>
    <row r="1175" spans="1:28" ht="150">
      <c r="A1175" s="151" t="s">
        <v>4650</v>
      </c>
      <c r="B1175" s="152"/>
      <c r="C1175" s="152" t="s">
        <v>717</v>
      </c>
      <c r="D1175" s="152" t="s">
        <v>215</v>
      </c>
      <c r="E1175" s="153" t="s">
        <v>1226</v>
      </c>
      <c r="F1175" s="155" t="s">
        <v>4650</v>
      </c>
      <c r="G1175" s="177" t="str">
        <f t="shared" si="11"/>
        <v>[Win 3]_Cơm Gà Xối Mỡ 142_Jul</v>
      </c>
      <c r="H1175" s="183" t="s">
        <v>7308</v>
      </c>
      <c r="I1175" s="159" t="s">
        <v>7309</v>
      </c>
      <c r="J1175" s="178" t="s">
        <v>1229</v>
      </c>
      <c r="K1175" s="159"/>
      <c r="L1175" s="157" t="s">
        <v>1230</v>
      </c>
      <c r="M1175" s="176" t="s">
        <v>7310</v>
      </c>
      <c r="N1175" s="176" t="s">
        <v>7311</v>
      </c>
      <c r="O1175" s="176" t="s">
        <v>7312</v>
      </c>
      <c r="P1175" s="169"/>
      <c r="Q1175" s="193" t="s">
        <v>7313</v>
      </c>
      <c r="R1175" s="168"/>
      <c r="S1175" s="168"/>
      <c r="T1175" s="168"/>
      <c r="U1175" s="155" t="s">
        <v>696</v>
      </c>
      <c r="V1175" s="155" t="b">
        <v>0</v>
      </c>
      <c r="W1175" s="179" t="s">
        <v>7314</v>
      </c>
      <c r="X1175" s="168"/>
      <c r="Y1175" s="173">
        <v>20173</v>
      </c>
      <c r="Z1175" s="162" t="s">
        <v>5535</v>
      </c>
      <c r="AA1175" s="163" t="str">
        <f t="shared" si="14"/>
        <v>https://shopeefood.vn/bo-suu-tap/w3-com-ga-142</v>
      </c>
      <c r="AB1175" s="163" t="str">
        <f t="shared" si="18"/>
        <v>https://shopeefood.shopee.vn/bo-suu-tap/w3-com-ga-142</v>
      </c>
    </row>
    <row r="1176" spans="1:28" ht="120">
      <c r="A1176" s="151" t="s">
        <v>4650</v>
      </c>
      <c r="B1176" s="152"/>
      <c r="C1176" s="152" t="s">
        <v>717</v>
      </c>
      <c r="D1176" s="152" t="s">
        <v>219</v>
      </c>
      <c r="E1176" s="263" t="s">
        <v>1255</v>
      </c>
      <c r="F1176" s="155" t="s">
        <v>4650</v>
      </c>
      <c r="G1176" s="177" t="str">
        <f t="shared" si="11"/>
        <v>[Alacarte]_Chuk Trà &amp; Cà Phê_Jul</v>
      </c>
      <c r="H1176" s="176" t="s">
        <v>7315</v>
      </c>
      <c r="I1176" s="302">
        <v>45754</v>
      </c>
      <c r="J1176" s="287" t="s">
        <v>1257</v>
      </c>
      <c r="K1176" s="195"/>
      <c r="L1176" s="195" t="s">
        <v>1573</v>
      </c>
      <c r="M1176" s="159"/>
      <c r="N1176" s="168"/>
      <c r="O1176" s="176" t="s">
        <v>7316</v>
      </c>
      <c r="P1176" s="169"/>
      <c r="Q1176" s="159" t="s">
        <v>7317</v>
      </c>
      <c r="R1176" s="177"/>
      <c r="S1176" s="177"/>
      <c r="T1176" s="177"/>
      <c r="U1176" s="155" t="s">
        <v>696</v>
      </c>
      <c r="V1176" s="155" t="b">
        <v>0</v>
      </c>
      <c r="W1176" s="179" t="s">
        <v>7318</v>
      </c>
      <c r="X1176" s="168"/>
      <c r="Y1176" s="173">
        <v>20646</v>
      </c>
      <c r="Z1176" s="162" t="s">
        <v>7319</v>
      </c>
      <c r="AA1176" s="163" t="str">
        <f t="shared" si="14"/>
        <v>https://shopeefood.vn/bo-suu-tap/a-chuk-tra</v>
      </c>
      <c r="AB1176" s="163" t="str">
        <f t="shared" si="18"/>
        <v>https://shopeefood.shopee.vn/bo-suu-tap/a-chuk-tra</v>
      </c>
    </row>
    <row r="1177" spans="1:28" ht="225">
      <c r="A1177" s="151" t="s">
        <v>4650</v>
      </c>
      <c r="B1177" s="152"/>
      <c r="C1177" s="152" t="s">
        <v>717</v>
      </c>
      <c r="D1177" s="152" t="s">
        <v>211</v>
      </c>
      <c r="E1177" s="263" t="s">
        <v>1255</v>
      </c>
      <c r="F1177" s="155" t="s">
        <v>4650</v>
      </c>
      <c r="G1177" s="177" t="str">
        <f t="shared" si="11"/>
        <v>[Win 1]_Chuk Trà &amp; Cà Phê_Jul</v>
      </c>
      <c r="H1177" s="176" t="s">
        <v>7320</v>
      </c>
      <c r="I1177" s="380" t="s">
        <v>7321</v>
      </c>
      <c r="J1177" s="287" t="s">
        <v>1257</v>
      </c>
      <c r="K1177" s="195"/>
      <c r="L1177" s="195"/>
      <c r="M1177" s="159"/>
      <c r="N1177" s="168"/>
      <c r="O1177" s="176" t="s">
        <v>7322</v>
      </c>
      <c r="P1177" s="169"/>
      <c r="Q1177" s="176" t="s">
        <v>7323</v>
      </c>
      <c r="R1177" s="177"/>
      <c r="S1177" s="177"/>
      <c r="T1177" s="177"/>
      <c r="U1177" s="155" t="s">
        <v>696</v>
      </c>
      <c r="V1177" s="155" t="b">
        <v>0</v>
      </c>
      <c r="W1177" s="179" t="s">
        <v>7324</v>
      </c>
      <c r="X1177" s="168"/>
      <c r="Y1177" s="173">
        <v>20484</v>
      </c>
      <c r="Z1177" s="162" t="s">
        <v>5930</v>
      </c>
      <c r="AA1177" s="163" t="str">
        <f t="shared" si="14"/>
        <v>https://shopeefood.vn/bo-suu-tap/w1-chuk-1d</v>
      </c>
      <c r="AB1177" s="163" t="str">
        <f t="shared" si="18"/>
        <v>https://shopeefood.shopee.vn/bo-suu-tap/w1-chuk-1d</v>
      </c>
    </row>
    <row r="1178" spans="1:28" ht="300">
      <c r="A1178" s="151" t="s">
        <v>4650</v>
      </c>
      <c r="B1178" s="152"/>
      <c r="C1178" s="152" t="s">
        <v>717</v>
      </c>
      <c r="D1178" s="152" t="s">
        <v>222</v>
      </c>
      <c r="E1178" s="263" t="s">
        <v>210</v>
      </c>
      <c r="F1178" s="155" t="s">
        <v>7084</v>
      </c>
      <c r="G1178" s="177" t="str">
        <f t="shared" si="11"/>
        <v>[Alacarte CB]_Bánh Mì Ơi_Jul.CB7</v>
      </c>
      <c r="H1178" s="176" t="s">
        <v>7325</v>
      </c>
      <c r="I1178" s="193" t="s">
        <v>7326</v>
      </c>
      <c r="J1178" s="179" t="s">
        <v>756</v>
      </c>
      <c r="K1178" s="581"/>
      <c r="L1178" s="581" t="s">
        <v>1552</v>
      </c>
      <c r="M1178" s="159"/>
      <c r="N1178" s="168"/>
      <c r="O1178" s="176" t="s">
        <v>7327</v>
      </c>
      <c r="P1178" s="168"/>
      <c r="Q1178" s="193" t="s">
        <v>7328</v>
      </c>
      <c r="R1178" s="177"/>
      <c r="S1178" s="177"/>
      <c r="T1178" s="177"/>
      <c r="U1178" s="155" t="s">
        <v>696</v>
      </c>
      <c r="V1178" s="155" t="b">
        <v>0</v>
      </c>
      <c r="W1178" s="171" t="s">
        <v>7329</v>
      </c>
      <c r="X1178" s="168"/>
      <c r="Y1178" s="173">
        <v>20130</v>
      </c>
      <c r="Z1178" s="162" t="s">
        <v>5061</v>
      </c>
      <c r="AA1178" s="163" t="str">
        <f t="shared" si="14"/>
        <v>https://shopeefood.vn/bo-suu-tap/a-banhmioi-1k</v>
      </c>
      <c r="AB1178" s="163" t="str">
        <f t="shared" si="18"/>
        <v>https://shopeefood.shopee.vn/bo-suu-tap/a-banhmioi-1k</v>
      </c>
    </row>
    <row r="1179" spans="1:28" ht="150">
      <c r="A1179" s="151" t="s">
        <v>4650</v>
      </c>
      <c r="B1179" s="152"/>
      <c r="C1179" s="152" t="s">
        <v>706</v>
      </c>
      <c r="D1179" s="152" t="s">
        <v>222</v>
      </c>
      <c r="E1179" s="191" t="s">
        <v>7330</v>
      </c>
      <c r="F1179" s="176" t="s">
        <v>7073</v>
      </c>
      <c r="G1179" s="177" t="str">
        <f t="shared" si="11"/>
        <v>[Alacarte CB]_Umai29 - Cơm Thịt Nướng Nhật Bản_Jul.CB1</v>
      </c>
      <c r="H1179" s="176" t="s">
        <v>7331</v>
      </c>
      <c r="I1179" s="176" t="s">
        <v>7332</v>
      </c>
      <c r="J1179" s="178" t="s">
        <v>7333</v>
      </c>
      <c r="K1179" s="159"/>
      <c r="L1179" s="157" t="s">
        <v>7334</v>
      </c>
      <c r="M1179" s="193" t="s">
        <v>7335</v>
      </c>
      <c r="N1179" s="177" t="s">
        <v>7336</v>
      </c>
      <c r="O1179" s="176" t="s">
        <v>7337</v>
      </c>
      <c r="P1179" s="168"/>
      <c r="Q1179" s="159"/>
      <c r="R1179" s="176" t="s">
        <v>7338</v>
      </c>
      <c r="S1179" s="177"/>
      <c r="T1179" s="177"/>
      <c r="U1179" s="155" t="s">
        <v>696</v>
      </c>
      <c r="V1179" s="155" t="b">
        <v>0</v>
      </c>
      <c r="W1179" s="179" t="s">
        <v>7339</v>
      </c>
      <c r="X1179" s="168"/>
      <c r="Y1179" s="173">
        <v>20684</v>
      </c>
      <c r="Z1179" s="162" t="s">
        <v>7340</v>
      </c>
      <c r="AA1179" s="163" t="str">
        <f t="shared" si="14"/>
        <v>https://shopeefood.vn/bo-suu-tap/a-umai29</v>
      </c>
      <c r="AB1179" s="163" t="str">
        <f t="shared" si="18"/>
        <v>https://shopeefood.shopee.vn/bo-suu-tap/a-umai29</v>
      </c>
    </row>
    <row r="1180" spans="1:28" ht="195">
      <c r="A1180" s="151" t="s">
        <v>4650</v>
      </c>
      <c r="B1180" s="152"/>
      <c r="C1180" s="152" t="s">
        <v>706</v>
      </c>
      <c r="D1180" s="152" t="s">
        <v>222</v>
      </c>
      <c r="E1180" s="191" t="s">
        <v>1079</v>
      </c>
      <c r="F1180" s="176" t="s">
        <v>7079</v>
      </c>
      <c r="G1180" s="177" t="str">
        <f t="shared" si="11"/>
        <v>[Alacarte CB]_Mokchang - Đồ Ăn Hàn Quốc_Jul.CB3</v>
      </c>
      <c r="H1180" s="176" t="s">
        <v>7341</v>
      </c>
      <c r="I1180" s="159" t="s">
        <v>7075</v>
      </c>
      <c r="J1180" s="178" t="s">
        <v>1082</v>
      </c>
      <c r="K1180" s="159"/>
      <c r="L1180" s="157" t="s">
        <v>7342</v>
      </c>
      <c r="M1180" s="176" t="s">
        <v>7343</v>
      </c>
      <c r="N1180" s="177" t="s">
        <v>7344</v>
      </c>
      <c r="O1180" s="193" t="s">
        <v>7345</v>
      </c>
      <c r="P1180" s="168"/>
      <c r="Q1180" s="159"/>
      <c r="R1180" s="168" t="s">
        <v>7346</v>
      </c>
      <c r="S1180" s="177"/>
      <c r="T1180" s="177"/>
      <c r="U1180" s="155" t="s">
        <v>696</v>
      </c>
      <c r="V1180" s="155" t="b">
        <v>0</v>
      </c>
      <c r="W1180" s="179" t="s">
        <v>7347</v>
      </c>
      <c r="X1180" s="168"/>
      <c r="Y1180" s="173">
        <v>20509</v>
      </c>
      <c r="Z1180" s="162" t="s">
        <v>6632</v>
      </c>
      <c r="AA1180" s="163" t="str">
        <f t="shared" si="14"/>
        <v>https://shopeefood.vn/bo-suu-tap/a--mokchang</v>
      </c>
      <c r="AB1180" s="163" t="str">
        <f t="shared" si="18"/>
        <v>https://shopeefood.shopee.vn/bo-suu-tap/a--mokchang</v>
      </c>
    </row>
    <row r="1181" spans="1:28" ht="195">
      <c r="A1181" s="151" t="s">
        <v>4650</v>
      </c>
      <c r="B1181" s="152"/>
      <c r="C1181" s="152" t="s">
        <v>706</v>
      </c>
      <c r="D1181" s="152" t="s">
        <v>222</v>
      </c>
      <c r="E1181" s="191" t="s">
        <v>1079</v>
      </c>
      <c r="F1181" s="176" t="s">
        <v>7348</v>
      </c>
      <c r="G1181" s="177" t="str">
        <f t="shared" si="11"/>
        <v>[Alacarte CB]_Mokchang - Đồ Ăn Hàn Quốc_Jul.CB2</v>
      </c>
      <c r="H1181" s="176" t="s">
        <v>7349</v>
      </c>
      <c r="I1181" s="159" t="s">
        <v>7057</v>
      </c>
      <c r="J1181" s="178" t="s">
        <v>1082</v>
      </c>
      <c r="K1181" s="159"/>
      <c r="L1181" s="157"/>
      <c r="M1181" s="159"/>
      <c r="N1181" s="168"/>
      <c r="O1181" s="357" t="s">
        <v>7350</v>
      </c>
      <c r="P1181" s="168"/>
      <c r="Q1181" s="159"/>
      <c r="R1181" s="197" t="s">
        <v>7351</v>
      </c>
      <c r="S1181" s="177"/>
      <c r="T1181" s="177"/>
      <c r="U1181" s="155" t="s">
        <v>696</v>
      </c>
      <c r="V1181" s="155" t="b">
        <v>0</v>
      </c>
      <c r="W1181" s="179" t="s">
        <v>7352</v>
      </c>
      <c r="X1181" s="168"/>
      <c r="Y1181" s="173">
        <v>19879</v>
      </c>
      <c r="Z1181" s="162" t="s">
        <v>3623</v>
      </c>
      <c r="AA1181" s="163" t="str">
        <f t="shared" si="14"/>
        <v>https://shopeefood.vn/bo-suu-tap/a-mokchang-50</v>
      </c>
      <c r="AB1181" s="163" t="str">
        <f t="shared" si="18"/>
        <v>https://shopeefood.shopee.vn/bo-suu-tap/a-mokchang-50</v>
      </c>
    </row>
    <row r="1182" spans="1:28" ht="105">
      <c r="A1182" s="151" t="s">
        <v>4650</v>
      </c>
      <c r="B1182" s="152"/>
      <c r="C1182" s="152" t="s">
        <v>2156</v>
      </c>
      <c r="D1182" s="152" t="s">
        <v>209</v>
      </c>
      <c r="E1182" s="180" t="s">
        <v>2165</v>
      </c>
      <c r="F1182" s="155" t="s">
        <v>4650</v>
      </c>
      <c r="G1182" s="177" t="str">
        <f t="shared" si="11"/>
        <v>[VIP]_NutiFood Ngôi Nhà Dinh Dưỡng_Jul</v>
      </c>
      <c r="H1182" s="582" t="s">
        <v>7353</v>
      </c>
      <c r="I1182" s="183" t="s">
        <v>7354</v>
      </c>
      <c r="J1182" s="209" t="s">
        <v>2170</v>
      </c>
      <c r="K1182" s="162"/>
      <c r="L1182" s="162"/>
      <c r="M1182" s="162"/>
      <c r="N1182" s="169"/>
      <c r="O1182" s="183"/>
      <c r="P1182" s="169"/>
      <c r="Q1182" s="183" t="s">
        <v>7355</v>
      </c>
      <c r="R1182" s="183" t="s">
        <v>7356</v>
      </c>
      <c r="S1182" s="183" t="s">
        <v>7355</v>
      </c>
      <c r="T1182" s="183" t="s">
        <v>7357</v>
      </c>
      <c r="U1182" s="155"/>
      <c r="V1182" s="155" t="b">
        <v>0</v>
      </c>
      <c r="W1182" s="170" t="s">
        <v>7358</v>
      </c>
      <c r="X1182" s="168"/>
      <c r="Y1182" s="173">
        <v>20150</v>
      </c>
      <c r="Z1182" s="162" t="s">
        <v>4230</v>
      </c>
      <c r="AA1182" s="163" t="str">
        <f t="shared" si="14"/>
        <v>https://shopeefood.vn/bo-suu-tap/v-nutifood-25</v>
      </c>
      <c r="AB1182" s="163" t="str">
        <f t="shared" si="18"/>
        <v>https://shopeefood.shopee.vn/bo-suu-tap/v-nutifood-25</v>
      </c>
    </row>
    <row r="1183" spans="1:28" ht="90">
      <c r="A1183" s="151" t="s">
        <v>7359</v>
      </c>
      <c r="B1183" s="152"/>
      <c r="C1183" s="152" t="s">
        <v>2156</v>
      </c>
      <c r="D1183" s="152" t="s">
        <v>209</v>
      </c>
      <c r="E1183" s="180" t="s">
        <v>2165</v>
      </c>
      <c r="F1183" s="155" t="s">
        <v>7359</v>
      </c>
      <c r="G1183" s="177" t="str">
        <f t="shared" si="11"/>
        <v>[VIP]_NutiFood Ngôi Nhà Dinh Dưỡng_Aug</v>
      </c>
      <c r="H1183" s="176" t="s">
        <v>7360</v>
      </c>
      <c r="I1183" s="183" t="s">
        <v>7361</v>
      </c>
      <c r="J1183" s="209" t="s">
        <v>2170</v>
      </c>
      <c r="K1183" s="162"/>
      <c r="L1183" s="162"/>
      <c r="M1183" s="162"/>
      <c r="N1183" s="169"/>
      <c r="O1183" s="183"/>
      <c r="P1183" s="169"/>
      <c r="Q1183" s="183" t="s">
        <v>7362</v>
      </c>
      <c r="R1183" s="183" t="s">
        <v>7363</v>
      </c>
      <c r="S1183" s="183" t="s">
        <v>7364</v>
      </c>
      <c r="T1183" s="183" t="s">
        <v>7365</v>
      </c>
      <c r="U1183" s="155"/>
      <c r="V1183" s="155" t="b">
        <v>0</v>
      </c>
      <c r="W1183" s="179" t="s">
        <v>7358</v>
      </c>
      <c r="X1183" s="168"/>
      <c r="Y1183" s="173">
        <v>20847</v>
      </c>
      <c r="Z1183" s="162" t="s">
        <v>7366</v>
      </c>
      <c r="AA1183" s="163" t="str">
        <f t="shared" si="14"/>
        <v>https://shopeefood.vn/bo-suu-tap/v-25-nutifood</v>
      </c>
      <c r="AB1183" s="163" t="str">
        <f t="shared" si="18"/>
        <v>https://shopeefood.shopee.vn/bo-suu-tap/v-25-nutifood</v>
      </c>
    </row>
    <row r="1184" spans="1:28" ht="105">
      <c r="A1184" s="151" t="s">
        <v>7105</v>
      </c>
      <c r="B1184" s="152"/>
      <c r="C1184" s="152" t="s">
        <v>2156</v>
      </c>
      <c r="D1184" s="152" t="s">
        <v>209</v>
      </c>
      <c r="E1184" s="180" t="s">
        <v>2165</v>
      </c>
      <c r="F1184" s="155" t="s">
        <v>7105</v>
      </c>
      <c r="G1184" s="177" t="str">
        <f t="shared" si="11"/>
        <v>[VIP]_NutiFood Ngôi Nhà Dinh Dưỡng_Sep</v>
      </c>
      <c r="H1184" s="583" t="s">
        <v>7367</v>
      </c>
      <c r="I1184" s="183" t="s">
        <v>7368</v>
      </c>
      <c r="J1184" s="184" t="s">
        <v>7369</v>
      </c>
      <c r="K1184" s="162"/>
      <c r="L1184" s="209" t="s">
        <v>7358</v>
      </c>
      <c r="M1184" s="162"/>
      <c r="N1184" s="169"/>
      <c r="O1184" s="183"/>
      <c r="P1184" s="169"/>
      <c r="Q1184" s="183"/>
      <c r="R1184" s="183" t="s">
        <v>7370</v>
      </c>
      <c r="S1184" s="183"/>
      <c r="T1184" s="183"/>
      <c r="U1184" s="155"/>
      <c r="V1184" s="155" t="b">
        <v>0</v>
      </c>
      <c r="W1184" s="209" t="s">
        <v>7358</v>
      </c>
      <c r="X1184" s="168"/>
      <c r="Y1184" s="173">
        <v>20847</v>
      </c>
      <c r="Z1184" s="162" t="s">
        <v>7366</v>
      </c>
      <c r="AA1184" s="163" t="str">
        <f t="shared" si="14"/>
        <v>https://shopeefood.vn/bo-suu-tap/v-25-nutifood</v>
      </c>
      <c r="AB1184" s="163" t="str">
        <f t="shared" si="18"/>
        <v>https://shopeefood.shopee.vn/bo-suu-tap/v-25-nutifood</v>
      </c>
    </row>
    <row r="1185" spans="1:28" ht="120">
      <c r="A1185" s="151" t="s">
        <v>4650</v>
      </c>
      <c r="B1185" s="152"/>
      <c r="C1185" s="152" t="s">
        <v>2156</v>
      </c>
      <c r="D1185" s="152" t="s">
        <v>209</v>
      </c>
      <c r="E1185" s="180" t="s">
        <v>2157</v>
      </c>
      <c r="F1185" s="155" t="s">
        <v>4650</v>
      </c>
      <c r="G1185" s="177" t="str">
        <f t="shared" si="11"/>
        <v>[VIP]_Heineken_Jul</v>
      </c>
      <c r="H1185" s="176" t="s">
        <v>7371</v>
      </c>
      <c r="I1185" s="183" t="s">
        <v>7372</v>
      </c>
      <c r="J1185" s="209" t="s">
        <v>7373</v>
      </c>
      <c r="K1185" s="162"/>
      <c r="L1185" s="162"/>
      <c r="M1185" s="162"/>
      <c r="N1185" s="169"/>
      <c r="O1185" s="183"/>
      <c r="P1185" s="169"/>
      <c r="Q1185" s="183" t="s">
        <v>7374</v>
      </c>
      <c r="R1185" s="177"/>
      <c r="S1185" s="177"/>
      <c r="T1185" s="177"/>
      <c r="U1185" s="155"/>
      <c r="V1185" s="155" t="b">
        <v>0</v>
      </c>
      <c r="W1185" s="179" t="s">
        <v>7375</v>
      </c>
      <c r="X1185" s="168"/>
      <c r="Y1185" s="173">
        <v>20799</v>
      </c>
      <c r="Z1185" s="162" t="s">
        <v>7376</v>
      </c>
      <c r="AA1185" s="163" t="str">
        <f t="shared" si="14"/>
        <v>https://shopeefood.vn/bo-suu-tap/v-heineken-150</v>
      </c>
      <c r="AB1185" s="163" t="str">
        <f t="shared" si="18"/>
        <v>https://shopeefood.shopee.vn/bo-suu-tap/v-heineken-150</v>
      </c>
    </row>
    <row r="1186" spans="1:28" ht="120">
      <c r="A1186" s="151" t="s">
        <v>7359</v>
      </c>
      <c r="B1186" s="152"/>
      <c r="C1186" s="152" t="s">
        <v>2156</v>
      </c>
      <c r="D1186" s="152" t="s">
        <v>209</v>
      </c>
      <c r="E1186" s="180" t="s">
        <v>2157</v>
      </c>
      <c r="F1186" s="155" t="s">
        <v>7359</v>
      </c>
      <c r="G1186" s="177" t="str">
        <f t="shared" si="11"/>
        <v>[VIP]_Heineken_Aug</v>
      </c>
      <c r="H1186" s="176" t="s">
        <v>7377</v>
      </c>
      <c r="I1186" s="183" t="s">
        <v>7378</v>
      </c>
      <c r="J1186" s="209" t="s">
        <v>7373</v>
      </c>
      <c r="K1186" s="162"/>
      <c r="L1186" s="162"/>
      <c r="M1186" s="162"/>
      <c r="N1186" s="169"/>
      <c r="O1186" s="183"/>
      <c r="P1186" s="169"/>
      <c r="Q1186" s="183" t="s">
        <v>7379</v>
      </c>
      <c r="R1186" s="177"/>
      <c r="S1186" s="177"/>
      <c r="T1186" s="177"/>
      <c r="U1186" s="155"/>
      <c r="V1186" s="155" t="b">
        <v>0</v>
      </c>
      <c r="W1186" s="179" t="s">
        <v>7380</v>
      </c>
      <c r="X1186" s="168"/>
      <c r="Y1186" s="173">
        <v>20799</v>
      </c>
      <c r="Z1186" s="162" t="s">
        <v>7376</v>
      </c>
      <c r="AA1186" s="163" t="str">
        <f t="shared" si="14"/>
        <v>https://shopeefood.vn/bo-suu-tap/v-heineken-150</v>
      </c>
      <c r="AB1186" s="163" t="str">
        <f t="shared" si="18"/>
        <v>https://shopeefood.shopee.vn/bo-suu-tap/v-heineken-150</v>
      </c>
    </row>
    <row r="1187" spans="1:28" ht="150">
      <c r="A1187" s="151" t="s">
        <v>7105</v>
      </c>
      <c r="B1187" s="152"/>
      <c r="C1187" s="152" t="s">
        <v>2156</v>
      </c>
      <c r="D1187" s="152" t="s">
        <v>209</v>
      </c>
      <c r="E1187" s="180" t="s">
        <v>2157</v>
      </c>
      <c r="F1187" s="155" t="s">
        <v>7105</v>
      </c>
      <c r="G1187" s="177" t="str">
        <f t="shared" si="11"/>
        <v>[VIP]_Heineken_Sep</v>
      </c>
      <c r="H1187" s="176" t="s">
        <v>7381</v>
      </c>
      <c r="I1187" s="183" t="s">
        <v>7382</v>
      </c>
      <c r="J1187" s="209" t="s">
        <v>7373</v>
      </c>
      <c r="K1187" s="162"/>
      <c r="L1187" s="162"/>
      <c r="M1187" s="162"/>
      <c r="N1187" s="169"/>
      <c r="O1187" s="183"/>
      <c r="P1187" s="169"/>
      <c r="Q1187" s="183" t="s">
        <v>7383</v>
      </c>
      <c r="R1187" s="177"/>
      <c r="S1187" s="177"/>
      <c r="T1187" s="177"/>
      <c r="U1187" s="155"/>
      <c r="V1187" s="155" t="b">
        <v>0</v>
      </c>
      <c r="W1187" s="170" t="s">
        <v>7384</v>
      </c>
      <c r="X1187" s="168"/>
      <c r="Y1187" s="173">
        <v>20799</v>
      </c>
      <c r="Z1187" s="162" t="s">
        <v>7376</v>
      </c>
      <c r="AA1187" s="163" t="str">
        <f t="shared" si="14"/>
        <v>https://shopeefood.vn/bo-suu-tap/v-heineken-150</v>
      </c>
      <c r="AB1187" s="163" t="str">
        <f t="shared" si="18"/>
        <v>https://shopeefood.shopee.vn/bo-suu-tap/v-heineken-150</v>
      </c>
    </row>
    <row r="1188" spans="1:28" ht="300">
      <c r="A1188" s="151" t="s">
        <v>4650</v>
      </c>
      <c r="B1188" s="152"/>
      <c r="C1188" s="152" t="s">
        <v>706</v>
      </c>
      <c r="D1188" s="152" t="s">
        <v>222</v>
      </c>
      <c r="E1188" s="174" t="s">
        <v>818</v>
      </c>
      <c r="F1188" s="176" t="s">
        <v>7385</v>
      </c>
      <c r="G1188" s="177" t="str">
        <f t="shared" si="11"/>
        <v>[Alacarte CB]_Milo Dầm TUTIMI_Jul.Custom 1</v>
      </c>
      <c r="H1188" s="494" t="s">
        <v>7386</v>
      </c>
      <c r="I1188" s="155" t="s">
        <v>7137</v>
      </c>
      <c r="J1188" s="194" t="s">
        <v>821</v>
      </c>
      <c r="K1188" s="157"/>
      <c r="L1188" s="194" t="s">
        <v>1722</v>
      </c>
      <c r="M1188" s="159"/>
      <c r="N1188" s="176" t="s">
        <v>7387</v>
      </c>
      <c r="O1188" s="409" t="s">
        <v>7388</v>
      </c>
      <c r="P1188" s="168"/>
      <c r="Q1188" s="193" t="s">
        <v>7389</v>
      </c>
      <c r="R1188" s="177"/>
      <c r="S1188" s="177"/>
      <c r="T1188" s="177"/>
      <c r="U1188" s="155" t="s">
        <v>696</v>
      </c>
      <c r="V1188" s="155" t="b">
        <v>0</v>
      </c>
      <c r="W1188" s="179" t="s">
        <v>7390</v>
      </c>
      <c r="X1188" s="168"/>
      <c r="Y1188" s="173">
        <v>20467</v>
      </c>
      <c r="Z1188" s="162" t="s">
        <v>6361</v>
      </c>
      <c r="AA1188" s="163" t="str">
        <f t="shared" si="14"/>
        <v>https://shopeefood.vn/bo-suu-tap/a--tutimi</v>
      </c>
      <c r="AB1188" s="163" t="str">
        <f t="shared" si="18"/>
        <v>https://shopeefood.shopee.vn/bo-suu-tap/a--tutimi</v>
      </c>
    </row>
    <row r="1189" spans="1:28" ht="300">
      <c r="A1189" s="151" t="s">
        <v>4650</v>
      </c>
      <c r="B1189" s="152"/>
      <c r="C1189" s="152" t="s">
        <v>706</v>
      </c>
      <c r="D1189" s="152" t="s">
        <v>222</v>
      </c>
      <c r="E1189" s="174" t="s">
        <v>818</v>
      </c>
      <c r="F1189" s="176" t="s">
        <v>7391</v>
      </c>
      <c r="G1189" s="177" t="str">
        <f t="shared" si="11"/>
        <v>[Alacarte CB]_Milo Dầm TUTIMI_Jul.Custom 3</v>
      </c>
      <c r="H1189" s="494" t="s">
        <v>7392</v>
      </c>
      <c r="I1189" s="176" t="s">
        <v>7393</v>
      </c>
      <c r="J1189" s="194" t="s">
        <v>821</v>
      </c>
      <c r="K1189" s="157"/>
      <c r="L1189" s="157"/>
      <c r="M1189" s="159"/>
      <c r="N1189" s="177"/>
      <c r="O1189" s="176" t="s">
        <v>7394</v>
      </c>
      <c r="P1189" s="168"/>
      <c r="Q1189" s="193" t="s">
        <v>7395</v>
      </c>
      <c r="R1189" s="177"/>
      <c r="S1189" s="177"/>
      <c r="T1189" s="177"/>
      <c r="U1189" s="155" t="s">
        <v>696</v>
      </c>
      <c r="V1189" s="155" t="b">
        <v>0</v>
      </c>
      <c r="W1189" s="179" t="s">
        <v>7396</v>
      </c>
      <c r="X1189" s="168"/>
      <c r="Y1189" s="173">
        <v>19836</v>
      </c>
      <c r="Z1189" s="162" t="s">
        <v>3660</v>
      </c>
      <c r="AA1189" s="163" t="str">
        <f t="shared" si="14"/>
        <v>https://shopeefood.vn/bo-suu-tap/a-milo-tutimi</v>
      </c>
      <c r="AB1189" s="163" t="str">
        <f t="shared" si="18"/>
        <v>https://shopeefood.shopee.vn/bo-suu-tap/a-milo-tutimi</v>
      </c>
    </row>
    <row r="1190" spans="1:28" ht="300">
      <c r="A1190" s="151" t="s">
        <v>4650</v>
      </c>
      <c r="B1190" s="152"/>
      <c r="C1190" s="152" t="s">
        <v>706</v>
      </c>
      <c r="D1190" s="152" t="s">
        <v>222</v>
      </c>
      <c r="E1190" s="174" t="s">
        <v>818</v>
      </c>
      <c r="F1190" s="176" t="s">
        <v>7397</v>
      </c>
      <c r="G1190" s="177" t="str">
        <f t="shared" si="11"/>
        <v>[Alacarte CB]_Milo Dầm TUTIMI_Jul.Custom 2</v>
      </c>
      <c r="H1190" s="494" t="s">
        <v>7398</v>
      </c>
      <c r="I1190" s="176" t="s">
        <v>7399</v>
      </c>
      <c r="J1190" s="194" t="s">
        <v>821</v>
      </c>
      <c r="K1190" s="157"/>
      <c r="L1190" s="194" t="s">
        <v>1722</v>
      </c>
      <c r="M1190" s="159"/>
      <c r="N1190" s="176" t="s">
        <v>7400</v>
      </c>
      <c r="O1190" s="409" t="s">
        <v>7401</v>
      </c>
      <c r="P1190" s="168"/>
      <c r="Q1190" s="192" t="s">
        <v>7402</v>
      </c>
      <c r="R1190" s="177"/>
      <c r="S1190" s="177"/>
      <c r="T1190" s="177"/>
      <c r="U1190" s="155" t="s">
        <v>696</v>
      </c>
      <c r="V1190" s="155" t="b">
        <v>0</v>
      </c>
      <c r="W1190" s="179" t="s">
        <v>7403</v>
      </c>
      <c r="X1190" s="168"/>
      <c r="Y1190" s="173">
        <v>19749</v>
      </c>
      <c r="Z1190" s="162" t="s">
        <v>3652</v>
      </c>
      <c r="AA1190" s="163" t="str">
        <f t="shared" si="14"/>
        <v>https://shopeefood.vn/bo-suu-tap/a-tutimi-19k</v>
      </c>
      <c r="AB1190" s="163" t="str">
        <f t="shared" si="18"/>
        <v>https://shopeefood.shopee.vn/bo-suu-tap/a-tutimi-19k</v>
      </c>
    </row>
    <row r="1191" spans="1:28" ht="314">
      <c r="A1191" s="151" t="s">
        <v>4650</v>
      </c>
      <c r="B1191" s="152"/>
      <c r="C1191" s="152" t="s">
        <v>706</v>
      </c>
      <c r="D1191" s="152" t="s">
        <v>222</v>
      </c>
      <c r="E1191" s="174" t="s">
        <v>818</v>
      </c>
      <c r="F1191" s="176" t="s">
        <v>7404</v>
      </c>
      <c r="G1191" s="177" t="str">
        <f t="shared" si="11"/>
        <v>[Alacarte CB]_Milo Dầm TUTIMI_Jul.Custom 4</v>
      </c>
      <c r="H1191" s="494" t="s">
        <v>7405</v>
      </c>
      <c r="I1191" s="176" t="s">
        <v>7406</v>
      </c>
      <c r="J1191" s="194" t="s">
        <v>821</v>
      </c>
      <c r="K1191" s="157"/>
      <c r="L1191" s="194" t="s">
        <v>1722</v>
      </c>
      <c r="M1191" s="159"/>
      <c r="N1191" s="176" t="s">
        <v>7407</v>
      </c>
      <c r="O1191" s="409" t="s">
        <v>7408</v>
      </c>
      <c r="P1191" s="168"/>
      <c r="Q1191" s="193" t="s">
        <v>7409</v>
      </c>
      <c r="R1191" s="177"/>
      <c r="S1191" s="177"/>
      <c r="T1191" s="177"/>
      <c r="U1191" s="155" t="s">
        <v>696</v>
      </c>
      <c r="V1191" s="155" t="b">
        <v>0</v>
      </c>
      <c r="W1191" s="179" t="s">
        <v>7410</v>
      </c>
      <c r="X1191" s="168"/>
      <c r="Y1191" s="173">
        <v>19516</v>
      </c>
      <c r="Z1191" s="162" t="s">
        <v>2904</v>
      </c>
      <c r="AA1191" s="163" t="str">
        <f t="shared" si="14"/>
        <v>https://shopeefood.vn/bo-suu-tap/a-milo-tutimi-19</v>
      </c>
      <c r="AB1191" s="163" t="str">
        <f t="shared" si="18"/>
        <v>https://shopeefood.shopee.vn/bo-suu-tap/a-milo-tutimi-19</v>
      </c>
    </row>
    <row r="1192" spans="1:28" ht="105">
      <c r="A1192" s="151" t="s">
        <v>4197</v>
      </c>
      <c r="B1192" s="152"/>
      <c r="C1192" s="152" t="s">
        <v>2156</v>
      </c>
      <c r="D1192" s="152" t="s">
        <v>201</v>
      </c>
      <c r="E1192" s="180" t="s">
        <v>2072</v>
      </c>
      <c r="F1192" s="155" t="s">
        <v>6928</v>
      </c>
      <c r="G1192" s="177" t="str">
        <f t="shared" si="11"/>
        <v>[SJBP]_HomeFarm_Jun_Compensation</v>
      </c>
      <c r="H1192" s="176" t="s">
        <v>7411</v>
      </c>
      <c r="I1192" s="183" t="s">
        <v>7412</v>
      </c>
      <c r="J1192" s="584" t="s">
        <v>3815</v>
      </c>
      <c r="K1192" s="162"/>
      <c r="L1192" s="162"/>
      <c r="M1192" s="162"/>
      <c r="N1192" s="169"/>
      <c r="O1192" s="183"/>
      <c r="P1192" s="169"/>
      <c r="Q1192" s="183" t="s">
        <v>7413</v>
      </c>
      <c r="R1192" s="183" t="s">
        <v>7413</v>
      </c>
      <c r="S1192" s="177"/>
      <c r="T1192" s="177"/>
      <c r="U1192" s="155" t="s">
        <v>696</v>
      </c>
      <c r="V1192" s="155" t="b">
        <v>0</v>
      </c>
      <c r="W1192" s="179" t="s">
        <v>7414</v>
      </c>
      <c r="X1192" s="168"/>
      <c r="Y1192" s="173">
        <v>20565</v>
      </c>
      <c r="Z1192" s="162" t="s">
        <v>7415</v>
      </c>
      <c r="AA1192" s="163" t="str">
        <f t="shared" si="14"/>
        <v>https://shopeefood.vn/bo-suu-tap/sj-homefarm</v>
      </c>
      <c r="AB1192" s="163" t="str">
        <f t="shared" si="18"/>
        <v>https://shopeefood.shopee.vn/bo-suu-tap/sj-homefarm</v>
      </c>
    </row>
    <row r="1193" spans="1:28" ht="150">
      <c r="A1193" s="151" t="s">
        <v>4650</v>
      </c>
      <c r="B1193" s="152"/>
      <c r="C1193" s="152" t="s">
        <v>717</v>
      </c>
      <c r="D1193" s="152" t="s">
        <v>222</v>
      </c>
      <c r="E1193" s="153" t="s">
        <v>718</v>
      </c>
      <c r="F1193" s="155" t="s">
        <v>7416</v>
      </c>
      <c r="G1193" s="177" t="str">
        <f t="shared" si="11"/>
        <v>[Alacarte CB]_Trà Sữa Sekai_Jul.Custom1</v>
      </c>
      <c r="H1193" s="319" t="s">
        <v>7417</v>
      </c>
      <c r="I1193" s="193" t="s">
        <v>7418</v>
      </c>
      <c r="J1193" s="178" t="s">
        <v>7419</v>
      </c>
      <c r="K1193" s="157"/>
      <c r="L1193" s="179" t="s">
        <v>1706</v>
      </c>
      <c r="M1193" s="159"/>
      <c r="N1193" s="168"/>
      <c r="O1193" s="171" t="s">
        <v>7420</v>
      </c>
      <c r="P1193" s="169"/>
      <c r="Q1193" s="304" t="s">
        <v>7421</v>
      </c>
      <c r="R1193" s="177"/>
      <c r="S1193" s="177"/>
      <c r="T1193" s="177"/>
      <c r="U1193" s="155" t="s">
        <v>696</v>
      </c>
      <c r="V1193" s="155" t="b">
        <v>0</v>
      </c>
      <c r="W1193" s="179" t="s">
        <v>7422</v>
      </c>
      <c r="X1193" s="168"/>
      <c r="Y1193" s="173">
        <v>20717</v>
      </c>
      <c r="Z1193" s="162" t="s">
        <v>7423</v>
      </c>
      <c r="AA1193" s="163" t="str">
        <f t="shared" si="14"/>
        <v>https://shopeefood.vn/bo-suu-tap/a-sekai-50k</v>
      </c>
      <c r="AB1193" s="163" t="str">
        <f t="shared" si="18"/>
        <v>https://shopeefood.shopee.vn/bo-suu-tap/a-sekai-50k</v>
      </c>
    </row>
    <row r="1194" spans="1:28" ht="150">
      <c r="A1194" s="151" t="s">
        <v>4650</v>
      </c>
      <c r="B1194" s="152"/>
      <c r="C1194" s="152" t="s">
        <v>717</v>
      </c>
      <c r="D1194" s="152" t="s">
        <v>222</v>
      </c>
      <c r="E1194" s="153" t="s">
        <v>718</v>
      </c>
      <c r="F1194" s="155" t="s">
        <v>7424</v>
      </c>
      <c r="G1194" s="177" t="str">
        <f t="shared" si="11"/>
        <v>[Alacarte CB]_Trà Sữa Sekai_Jul.Custom2</v>
      </c>
      <c r="H1194" s="319" t="s">
        <v>7425</v>
      </c>
      <c r="I1194" s="193" t="s">
        <v>7426</v>
      </c>
      <c r="J1194" s="178" t="s">
        <v>7419</v>
      </c>
      <c r="K1194" s="157"/>
      <c r="L1194" s="179" t="s">
        <v>1706</v>
      </c>
      <c r="M1194" s="159"/>
      <c r="N1194" s="168"/>
      <c r="O1194" s="171" t="s">
        <v>7427</v>
      </c>
      <c r="P1194" s="169"/>
      <c r="Q1194" s="304" t="s">
        <v>7428</v>
      </c>
      <c r="R1194" s="177"/>
      <c r="S1194" s="177"/>
      <c r="T1194" s="177"/>
      <c r="U1194" s="155" t="s">
        <v>696</v>
      </c>
      <c r="V1194" s="155" t="b">
        <v>0</v>
      </c>
      <c r="W1194" s="179" t="s">
        <v>7429</v>
      </c>
      <c r="X1194" s="168"/>
      <c r="Y1194" s="173">
        <v>20685</v>
      </c>
      <c r="Z1194" s="162" t="s">
        <v>7430</v>
      </c>
      <c r="AA1194" s="163" t="str">
        <f t="shared" si="14"/>
        <v>https://shopeefood.vn/bo-suu-tap/a--sekai-10</v>
      </c>
      <c r="AB1194" s="163" t="str">
        <f t="shared" si="18"/>
        <v>https://shopeefood.shopee.vn/bo-suu-tap/a--sekai-10</v>
      </c>
    </row>
    <row r="1195" spans="1:28" ht="150">
      <c r="A1195" s="151" t="s">
        <v>4650</v>
      </c>
      <c r="B1195" s="152"/>
      <c r="C1195" s="152" t="s">
        <v>717</v>
      </c>
      <c r="D1195" s="152" t="s">
        <v>222</v>
      </c>
      <c r="E1195" s="153" t="s">
        <v>718</v>
      </c>
      <c r="F1195" s="155" t="s">
        <v>7431</v>
      </c>
      <c r="G1195" s="177" t="str">
        <f t="shared" si="11"/>
        <v>[Alacarte CB]_Trà Sữa Sekai_Jul.Custom3</v>
      </c>
      <c r="H1195" s="319" t="s">
        <v>7432</v>
      </c>
      <c r="I1195" s="193" t="s">
        <v>7433</v>
      </c>
      <c r="J1195" s="178" t="s">
        <v>7419</v>
      </c>
      <c r="K1195" s="157"/>
      <c r="L1195" s="194" t="s">
        <v>1706</v>
      </c>
      <c r="M1195" s="159"/>
      <c r="N1195" s="168"/>
      <c r="O1195" s="171" t="s">
        <v>7434</v>
      </c>
      <c r="P1195" s="169"/>
      <c r="Q1195" s="304" t="s">
        <v>7435</v>
      </c>
      <c r="R1195" s="177"/>
      <c r="S1195" s="177"/>
      <c r="T1195" s="177"/>
      <c r="U1195" s="155" t="s">
        <v>696</v>
      </c>
      <c r="V1195" s="155" t="b">
        <v>0</v>
      </c>
      <c r="W1195" s="179" t="s">
        <v>7436</v>
      </c>
      <c r="X1195" s="168"/>
      <c r="Y1195" s="173">
        <v>20718</v>
      </c>
      <c r="Z1195" s="162" t="s">
        <v>7437</v>
      </c>
      <c r="AA1195" s="163" t="str">
        <f t="shared" si="14"/>
        <v>https://shopeefood.vn/bo-suu-tap/a-sekai--50k</v>
      </c>
      <c r="AB1195" s="163" t="str">
        <f t="shared" si="18"/>
        <v>https://shopeefood.shopee.vn/bo-suu-tap/a-sekai--50k</v>
      </c>
    </row>
    <row r="1196" spans="1:28" ht="328">
      <c r="A1196" s="151" t="s">
        <v>4650</v>
      </c>
      <c r="B1196" s="152"/>
      <c r="C1196" s="152" t="s">
        <v>706</v>
      </c>
      <c r="D1196" s="152" t="s">
        <v>222</v>
      </c>
      <c r="E1196" s="153" t="s">
        <v>289</v>
      </c>
      <c r="F1196" s="155" t="s">
        <v>7348</v>
      </c>
      <c r="G1196" s="177" t="str">
        <f t="shared" si="11"/>
        <v>[Alacarte CB]_Flychef_Jul.CB2</v>
      </c>
      <c r="H1196" s="176" t="s">
        <v>7438</v>
      </c>
      <c r="I1196" s="193" t="s">
        <v>7439</v>
      </c>
      <c r="J1196" s="178" t="s">
        <v>5071</v>
      </c>
      <c r="K1196" s="159"/>
      <c r="L1196" s="170" t="s">
        <v>7440</v>
      </c>
      <c r="M1196" s="176" t="s">
        <v>7441</v>
      </c>
      <c r="N1196" s="176" t="s">
        <v>7442</v>
      </c>
      <c r="O1196" s="159"/>
      <c r="P1196" s="168"/>
      <c r="Q1196" s="159"/>
      <c r="R1196" s="221" t="s">
        <v>7443</v>
      </c>
      <c r="S1196" s="177"/>
      <c r="T1196" s="177"/>
      <c r="U1196" s="155" t="s">
        <v>696</v>
      </c>
      <c r="V1196" s="155" t="b">
        <v>0</v>
      </c>
      <c r="W1196" s="179" t="s">
        <v>7444</v>
      </c>
      <c r="X1196" s="168"/>
      <c r="Y1196" s="173">
        <v>20674</v>
      </c>
      <c r="Z1196" s="162" t="s">
        <v>7445</v>
      </c>
      <c r="AA1196" s="163" t="str">
        <f t="shared" si="14"/>
        <v>https://shopeefood.vn/bo-suu-tap/a-flychef-31</v>
      </c>
      <c r="AB1196" s="163" t="str">
        <f t="shared" si="18"/>
        <v>https://shopeefood.shopee.vn/bo-suu-tap/a-flychef-31</v>
      </c>
    </row>
    <row r="1197" spans="1:28" ht="30">
      <c r="A1197" s="151" t="s">
        <v>4650</v>
      </c>
      <c r="B1197" s="152"/>
      <c r="C1197" s="152" t="s">
        <v>685</v>
      </c>
      <c r="D1197" s="152" t="s">
        <v>225</v>
      </c>
      <c r="E1197" s="181" t="s">
        <v>1201</v>
      </c>
      <c r="F1197" s="166" t="s">
        <v>4650</v>
      </c>
      <c r="G1197" s="230" t="str">
        <f t="shared" si="11"/>
        <v>[PNS]_Pepsi Baseline_Jul</v>
      </c>
      <c r="H1197" s="181" t="s">
        <v>7446</v>
      </c>
      <c r="I1197" s="181" t="s">
        <v>7447</v>
      </c>
      <c r="J1197" s="169"/>
      <c r="K1197" s="184" t="s">
        <v>7448</v>
      </c>
      <c r="L1197" s="162"/>
      <c r="M1197" s="162"/>
      <c r="N1197" s="169"/>
      <c r="O1197" s="183"/>
      <c r="P1197" s="169"/>
      <c r="Q1197" s="196" t="s">
        <v>703</v>
      </c>
      <c r="R1197" s="196" t="s">
        <v>703</v>
      </c>
      <c r="S1197" s="196" t="s">
        <v>703</v>
      </c>
      <c r="T1197" s="196" t="s">
        <v>703</v>
      </c>
      <c r="U1197" s="155"/>
      <c r="V1197" s="155" t="b">
        <v>0</v>
      </c>
      <c r="W1197" s="179" t="s">
        <v>7449</v>
      </c>
      <c r="X1197" s="168"/>
      <c r="Y1197" s="173">
        <v>20726</v>
      </c>
      <c r="Z1197" s="162" t="s">
        <v>7450</v>
      </c>
      <c r="AA1197" s="163" t="str">
        <f t="shared" si="14"/>
        <v>https://shopeefood.vn/bo-suu-tap/Jul-AnThaGa-pepsi-deal-da-thay-dinh</v>
      </c>
      <c r="AB1197" s="163" t="str">
        <f t="shared" si="18"/>
        <v>https://shopeefood.shopee.vn/bo-suu-tap/Jul-AnThaGa-pepsi-deal-da-thay-dinh</v>
      </c>
    </row>
    <row r="1198" spans="1:28" ht="15">
      <c r="A1198" s="151" t="s">
        <v>4650</v>
      </c>
      <c r="B1198" s="152"/>
      <c r="C1198" s="152" t="s">
        <v>685</v>
      </c>
      <c r="D1198" s="152" t="s">
        <v>225</v>
      </c>
      <c r="E1198" s="167" t="s">
        <v>7451</v>
      </c>
      <c r="F1198" s="166" t="s">
        <v>4650</v>
      </c>
      <c r="G1198" s="230" t="str">
        <f t="shared" si="11"/>
        <v>[PNS]_Pepsi FF33_Jul</v>
      </c>
      <c r="H1198" s="181" t="s">
        <v>7452</v>
      </c>
      <c r="I1198" s="181" t="s">
        <v>7453</v>
      </c>
      <c r="J1198" s="169"/>
      <c r="K1198" s="184" t="s">
        <v>7448</v>
      </c>
      <c r="L1198" s="162"/>
      <c r="M1198" s="162"/>
      <c r="N1198" s="169"/>
      <c r="O1198" s="183"/>
      <c r="P1198" s="169"/>
      <c r="Q1198" s="196" t="s">
        <v>703</v>
      </c>
      <c r="R1198" s="196" t="s">
        <v>703</v>
      </c>
      <c r="S1198" s="196" t="s">
        <v>703</v>
      </c>
      <c r="T1198" s="196" t="s">
        <v>703</v>
      </c>
      <c r="U1198" s="155"/>
      <c r="V1198" s="155" t="b">
        <v>0</v>
      </c>
      <c r="W1198" s="179" t="s">
        <v>7454</v>
      </c>
      <c r="X1198" s="168"/>
      <c r="Y1198" s="173">
        <v>20783</v>
      </c>
      <c r="Z1198" s="162" t="s">
        <v>7455</v>
      </c>
      <c r="AA1198" s="163" t="str">
        <f t="shared" si="14"/>
        <v>https://shopeefood.vn/bo-suu-tap/Jul-Deal25K-pepsi-deal-da-thay-dinh</v>
      </c>
      <c r="AB1198" s="163" t="str">
        <f t="shared" si="18"/>
        <v>https://shopeefood.shopee.vn/bo-suu-tap/Jul-Deal25K-pepsi-deal-da-thay-dinh</v>
      </c>
    </row>
    <row r="1199" spans="1:28" ht="210">
      <c r="A1199" s="151" t="s">
        <v>4197</v>
      </c>
      <c r="B1199" s="152"/>
      <c r="C1199" s="152" t="s">
        <v>970</v>
      </c>
      <c r="D1199" s="152" t="s">
        <v>201</v>
      </c>
      <c r="E1199" s="180" t="s">
        <v>1015</v>
      </c>
      <c r="F1199" s="155" t="s">
        <v>7456</v>
      </c>
      <c r="G1199" s="230" t="str">
        <f t="shared" si="11"/>
        <v>[SJBP]_Highlands Coffee_New LTO Jun</v>
      </c>
      <c r="H1199" s="176" t="s">
        <v>7457</v>
      </c>
      <c r="I1199" s="183" t="s">
        <v>6095</v>
      </c>
      <c r="J1199" s="209" t="s">
        <v>1019</v>
      </c>
      <c r="K1199" s="184" t="s">
        <v>7458</v>
      </c>
      <c r="L1199" s="439" t="s">
        <v>7459</v>
      </c>
      <c r="M1199" s="184" t="s">
        <v>7460</v>
      </c>
      <c r="N1199" s="184" t="s">
        <v>7461</v>
      </c>
      <c r="O1199" s="215" t="s">
        <v>7462</v>
      </c>
      <c r="P1199" s="169"/>
      <c r="Q1199" s="183"/>
      <c r="R1199" s="177"/>
      <c r="S1199" s="177"/>
      <c r="T1199" s="177"/>
      <c r="U1199" s="155"/>
      <c r="V1199" s="155" t="b">
        <v>0</v>
      </c>
      <c r="W1199" s="179" t="s">
        <v>7463</v>
      </c>
      <c r="X1199" s="179" t="s">
        <v>7464</v>
      </c>
      <c r="Y1199" s="173">
        <v>0</v>
      </c>
      <c r="Z1199" s="162" t="s">
        <v>7465</v>
      </c>
      <c r="AA1199" s="163" t="str">
        <f t="shared" si="14"/>
        <v>https://shopeefood.vn/bo-suu-tap/dùng link LP cột X</v>
      </c>
      <c r="AB1199" s="163" t="str">
        <f t="shared" si="18"/>
        <v>https://shopeefood.shopee.vn/bo-suu-tap/dùng link LP cột X</v>
      </c>
    </row>
    <row r="1200" spans="1:28" ht="90">
      <c r="A1200" s="151" t="s">
        <v>4197</v>
      </c>
      <c r="B1200" s="152"/>
      <c r="C1200" s="152" t="s">
        <v>1236</v>
      </c>
      <c r="D1200" s="152" t="s">
        <v>201</v>
      </c>
      <c r="E1200" s="180" t="s">
        <v>1237</v>
      </c>
      <c r="F1200" s="155" t="s">
        <v>7119</v>
      </c>
      <c r="G1200" s="230" t="str">
        <f t="shared" si="11"/>
        <v>[SJBP]_Tocotoco_10k</v>
      </c>
      <c r="H1200" s="244" t="s">
        <v>7466</v>
      </c>
      <c r="I1200" s="183" t="s">
        <v>7467</v>
      </c>
      <c r="J1200" s="209" t="s">
        <v>1239</v>
      </c>
      <c r="K1200" s="162"/>
      <c r="L1200" s="162"/>
      <c r="M1200" s="162"/>
      <c r="N1200" s="169"/>
      <c r="O1200" s="183"/>
      <c r="P1200" s="169"/>
      <c r="Q1200" s="183"/>
      <c r="R1200" s="177"/>
      <c r="S1200" s="177"/>
      <c r="T1200" s="177"/>
      <c r="U1200" s="155"/>
      <c r="V1200" s="155" t="b">
        <v>0</v>
      </c>
      <c r="W1200" s="170" t="s">
        <v>7121</v>
      </c>
      <c r="X1200" s="168"/>
      <c r="Y1200" s="173">
        <v>20543</v>
      </c>
      <c r="Z1200" s="162" t="s">
        <v>7468</v>
      </c>
      <c r="AA1200" s="163" t="str">
        <f t="shared" si="14"/>
        <v>https://shopeefood.vn/bo-suu-tap/sj-tocotoco-10k</v>
      </c>
      <c r="AB1200" s="163" t="str">
        <f t="shared" si="18"/>
        <v>https://shopeefood.shopee.vn/bo-suu-tap/sj-tocotoco-10k</v>
      </c>
    </row>
    <row r="1201" spans="1:28" ht="165">
      <c r="A1201" s="151" t="s">
        <v>4650</v>
      </c>
      <c r="B1201" s="152"/>
      <c r="C1201" s="152" t="s">
        <v>706</v>
      </c>
      <c r="D1201" s="152" t="s">
        <v>225</v>
      </c>
      <c r="E1201" s="222" t="s">
        <v>1127</v>
      </c>
      <c r="F1201" s="175" t="s">
        <v>4650</v>
      </c>
      <c r="G1201" s="230" t="str">
        <f t="shared" si="11"/>
        <v>[PNS]_HOME CREDIT_Jul</v>
      </c>
      <c r="H1201" s="222" t="s">
        <v>7469</v>
      </c>
      <c r="I1201" s="222" t="s">
        <v>5471</v>
      </c>
      <c r="J1201" s="169"/>
      <c r="K1201" s="162"/>
      <c r="L1201" s="162"/>
      <c r="M1201" s="162"/>
      <c r="N1201" s="169"/>
      <c r="O1201" s="162"/>
      <c r="P1201" s="169"/>
      <c r="Q1201" s="222" t="s">
        <v>7470</v>
      </c>
      <c r="R1201" s="230" t="s">
        <v>7470</v>
      </c>
      <c r="S1201" s="230" t="s">
        <v>7470</v>
      </c>
      <c r="T1201" s="230" t="s">
        <v>7470</v>
      </c>
      <c r="U1201" s="155"/>
      <c r="V1201" s="155" t="b">
        <v>0</v>
      </c>
      <c r="W1201" s="552" t="s">
        <v>3187</v>
      </c>
      <c r="X1201" s="585" t="s">
        <v>7471</v>
      </c>
      <c r="Y1201" s="173">
        <v>0</v>
      </c>
      <c r="Z1201" s="169"/>
      <c r="AA1201" s="163" t="str">
        <f t="shared" si="14"/>
        <v>https://shopeefood.vn/bo-suu-tap/</v>
      </c>
      <c r="AB1201" s="163" t="str">
        <f t="shared" si="18"/>
        <v>https://shopeefood.shopee.vn/bo-suu-tap/</v>
      </c>
    </row>
    <row r="1202" spans="1:28" ht="165">
      <c r="A1202" s="151" t="s">
        <v>4650</v>
      </c>
      <c r="B1202" s="152"/>
      <c r="C1202" s="152" t="s">
        <v>706</v>
      </c>
      <c r="D1202" s="152" t="s">
        <v>225</v>
      </c>
      <c r="E1202" s="222" t="s">
        <v>4335</v>
      </c>
      <c r="F1202" s="175" t="s">
        <v>4650</v>
      </c>
      <c r="G1202" s="230" t="str">
        <f t="shared" si="11"/>
        <v>[PNS]_NAM A BANK_Jul</v>
      </c>
      <c r="H1202" s="222" t="s">
        <v>7472</v>
      </c>
      <c r="I1202" s="222" t="s">
        <v>2330</v>
      </c>
      <c r="J1202" s="169"/>
      <c r="K1202" s="162"/>
      <c r="L1202" s="162"/>
      <c r="M1202" s="162"/>
      <c r="N1202" s="169"/>
      <c r="O1202" s="162"/>
      <c r="P1202" s="169"/>
      <c r="Q1202" s="222" t="s">
        <v>7473</v>
      </c>
      <c r="R1202" s="230" t="s">
        <v>7473</v>
      </c>
      <c r="S1202" s="230" t="s">
        <v>7473</v>
      </c>
      <c r="T1202" s="230" t="s">
        <v>7473</v>
      </c>
      <c r="U1202" s="155"/>
      <c r="V1202" s="155" t="b">
        <v>0</v>
      </c>
      <c r="W1202" s="586" t="s">
        <v>3134</v>
      </c>
      <c r="X1202" s="587" t="s">
        <v>7474</v>
      </c>
      <c r="Y1202" s="173">
        <v>0</v>
      </c>
      <c r="Z1202" s="169"/>
      <c r="AA1202" s="163" t="str">
        <f t="shared" si="14"/>
        <v>https://shopeefood.vn/bo-suu-tap/</v>
      </c>
      <c r="AB1202" s="163" t="str">
        <f t="shared" si="18"/>
        <v>https://shopeefood.shopee.vn/bo-suu-tap/</v>
      </c>
    </row>
    <row r="1203" spans="1:28" ht="144">
      <c r="A1203" s="151" t="s">
        <v>4650</v>
      </c>
      <c r="B1203" s="152"/>
      <c r="C1203" s="152" t="s">
        <v>706</v>
      </c>
      <c r="D1203" s="152" t="s">
        <v>225</v>
      </c>
      <c r="E1203" s="222" t="s">
        <v>1105</v>
      </c>
      <c r="F1203" s="175" t="s">
        <v>4650</v>
      </c>
      <c r="G1203" s="230" t="str">
        <f t="shared" si="11"/>
        <v>[PNS]_OCB_Jul</v>
      </c>
      <c r="H1203" s="175" t="s">
        <v>7475</v>
      </c>
      <c r="I1203" s="222" t="s">
        <v>7476</v>
      </c>
      <c r="J1203" s="169"/>
      <c r="K1203" s="162"/>
      <c r="L1203" s="162"/>
      <c r="M1203" s="162"/>
      <c r="N1203" s="169"/>
      <c r="O1203" s="162"/>
      <c r="P1203" s="169"/>
      <c r="Q1203" s="222" t="s">
        <v>7477</v>
      </c>
      <c r="R1203" s="230" t="s">
        <v>7477</v>
      </c>
      <c r="S1203" s="230" t="s">
        <v>7477</v>
      </c>
      <c r="T1203" s="230" t="s">
        <v>7477</v>
      </c>
      <c r="U1203" s="155"/>
      <c r="V1203" s="155" t="b">
        <v>0</v>
      </c>
      <c r="W1203" s="552" t="s">
        <v>3175</v>
      </c>
      <c r="X1203" s="231" t="s">
        <v>7478</v>
      </c>
      <c r="Y1203" s="173">
        <v>0</v>
      </c>
      <c r="Z1203" s="169"/>
      <c r="AA1203" s="163" t="str">
        <f t="shared" si="14"/>
        <v>https://shopeefood.vn/bo-suu-tap/</v>
      </c>
      <c r="AB1203" s="163" t="str">
        <f t="shared" si="18"/>
        <v>https://shopeefood.shopee.vn/bo-suu-tap/</v>
      </c>
    </row>
    <row r="1204" spans="1:28" ht="180">
      <c r="A1204" s="151" t="s">
        <v>4650</v>
      </c>
      <c r="B1204" s="152"/>
      <c r="C1204" s="152" t="s">
        <v>706</v>
      </c>
      <c r="D1204" s="152" t="s">
        <v>225</v>
      </c>
      <c r="E1204" s="175" t="s">
        <v>1190</v>
      </c>
      <c r="F1204" s="175" t="s">
        <v>4650</v>
      </c>
      <c r="G1204" s="230" t="str">
        <f t="shared" si="11"/>
        <v>[PNS]_MB JCB Hi ShopeeFood_Jul</v>
      </c>
      <c r="H1204" s="222" t="s">
        <v>7479</v>
      </c>
      <c r="I1204" s="175" t="s">
        <v>6655</v>
      </c>
      <c r="J1204" s="169"/>
      <c r="K1204" s="162"/>
      <c r="L1204" s="162"/>
      <c r="M1204" s="162"/>
      <c r="N1204" s="169"/>
      <c r="O1204" s="162"/>
      <c r="P1204" s="169"/>
      <c r="Q1204" s="222" t="s">
        <v>7480</v>
      </c>
      <c r="R1204" s="230" t="s">
        <v>7480</v>
      </c>
      <c r="S1204" s="230" t="s">
        <v>7480</v>
      </c>
      <c r="T1204" s="230" t="s">
        <v>7480</v>
      </c>
      <c r="U1204" s="155"/>
      <c r="V1204" s="155" t="b">
        <v>0</v>
      </c>
      <c r="W1204" s="588" t="s">
        <v>7481</v>
      </c>
      <c r="X1204" s="231" t="s">
        <v>7482</v>
      </c>
      <c r="Y1204" s="173">
        <v>0</v>
      </c>
      <c r="Z1204" s="169"/>
      <c r="AA1204" s="163" t="str">
        <f t="shared" si="14"/>
        <v>https://shopeefood.vn/bo-suu-tap/</v>
      </c>
      <c r="AB1204" s="163" t="str">
        <f t="shared" si="18"/>
        <v>https://shopeefood.shopee.vn/bo-suu-tap/</v>
      </c>
    </row>
    <row r="1205" spans="1:28" ht="165">
      <c r="A1205" s="151" t="s">
        <v>4650</v>
      </c>
      <c r="B1205" s="152"/>
      <c r="C1205" s="152" t="s">
        <v>706</v>
      </c>
      <c r="D1205" s="152" t="s">
        <v>225</v>
      </c>
      <c r="E1205" s="175" t="s">
        <v>4348</v>
      </c>
      <c r="F1205" s="175" t="s">
        <v>4650</v>
      </c>
      <c r="G1205" s="230" t="str">
        <f t="shared" si="11"/>
        <v>[PNS]_LPBANK_Jul</v>
      </c>
      <c r="H1205" s="222" t="s">
        <v>7483</v>
      </c>
      <c r="I1205" s="222" t="s">
        <v>5486</v>
      </c>
      <c r="J1205" s="169"/>
      <c r="K1205" s="162"/>
      <c r="L1205" s="162"/>
      <c r="M1205" s="162"/>
      <c r="N1205" s="169"/>
      <c r="O1205" s="162"/>
      <c r="P1205" s="169"/>
      <c r="Q1205" s="175" t="s">
        <v>7484</v>
      </c>
      <c r="R1205" s="175" t="s">
        <v>7484</v>
      </c>
      <c r="S1205" s="175" t="s">
        <v>7484</v>
      </c>
      <c r="T1205" s="175" t="s">
        <v>7484</v>
      </c>
      <c r="U1205" s="155"/>
      <c r="V1205" s="155" t="b">
        <v>0</v>
      </c>
      <c r="W1205" s="554" t="s">
        <v>4352</v>
      </c>
      <c r="X1205" s="231" t="s">
        <v>7485</v>
      </c>
      <c r="Y1205" s="173">
        <v>0</v>
      </c>
      <c r="Z1205" s="169"/>
      <c r="AA1205" s="163" t="str">
        <f t="shared" si="14"/>
        <v>https://shopeefood.vn/bo-suu-tap/</v>
      </c>
      <c r="AB1205" s="163" t="str">
        <f t="shared" si="18"/>
        <v>https://shopeefood.shopee.vn/bo-suu-tap/</v>
      </c>
    </row>
    <row r="1206" spans="1:28" ht="120">
      <c r="A1206" s="151" t="s">
        <v>4650</v>
      </c>
      <c r="B1206" s="152"/>
      <c r="C1206" s="152" t="s">
        <v>706</v>
      </c>
      <c r="D1206" s="152" t="s">
        <v>225</v>
      </c>
      <c r="E1206" s="175" t="s">
        <v>1180</v>
      </c>
      <c r="F1206" s="175" t="s">
        <v>4650</v>
      </c>
      <c r="G1206" s="230" t="str">
        <f t="shared" si="11"/>
        <v>[PNS]_VietinBank_Jul</v>
      </c>
      <c r="H1206" s="222" t="s">
        <v>7486</v>
      </c>
      <c r="I1206" s="222" t="s">
        <v>6891</v>
      </c>
      <c r="J1206" s="169"/>
      <c r="K1206" s="162"/>
      <c r="L1206" s="162"/>
      <c r="M1206" s="162"/>
      <c r="N1206" s="169"/>
      <c r="O1206" s="162"/>
      <c r="P1206" s="169"/>
      <c r="Q1206" s="222" t="s">
        <v>7487</v>
      </c>
      <c r="R1206" s="230" t="s">
        <v>7487</v>
      </c>
      <c r="S1206" s="230" t="s">
        <v>7487</v>
      </c>
      <c r="T1206" s="230" t="s">
        <v>7487</v>
      </c>
      <c r="U1206" s="155"/>
      <c r="V1206" s="155" t="b">
        <v>0</v>
      </c>
      <c r="W1206" s="589" t="s">
        <v>6893</v>
      </c>
      <c r="X1206" s="231" t="s">
        <v>7488</v>
      </c>
      <c r="Y1206" s="173">
        <v>0</v>
      </c>
      <c r="Z1206" s="169"/>
      <c r="AA1206" s="163" t="str">
        <f t="shared" si="14"/>
        <v>https://shopeefood.vn/bo-suu-tap/</v>
      </c>
      <c r="AB1206" s="163" t="str">
        <f t="shared" si="18"/>
        <v>https://shopeefood.shopee.vn/bo-suu-tap/</v>
      </c>
    </row>
    <row r="1207" spans="1:28" ht="128">
      <c r="A1207" s="151" t="s">
        <v>4650</v>
      </c>
      <c r="B1207" s="152"/>
      <c r="C1207" s="152" t="s">
        <v>706</v>
      </c>
      <c r="D1207" s="152" t="s">
        <v>225</v>
      </c>
      <c r="E1207" s="175" t="s">
        <v>2303</v>
      </c>
      <c r="F1207" s="175" t="s">
        <v>4650</v>
      </c>
      <c r="G1207" s="230" t="str">
        <f t="shared" si="11"/>
        <v>[PNS]_Shinhan Finance Mastercard_Jul</v>
      </c>
      <c r="H1207" s="175" t="s">
        <v>7489</v>
      </c>
      <c r="I1207" s="222" t="s">
        <v>5451</v>
      </c>
      <c r="J1207" s="169"/>
      <c r="K1207" s="162"/>
      <c r="L1207" s="162"/>
      <c r="M1207" s="162"/>
      <c r="N1207" s="169"/>
      <c r="O1207" s="162"/>
      <c r="P1207" s="169"/>
      <c r="Q1207" s="222" t="s">
        <v>7490</v>
      </c>
      <c r="R1207" s="230" t="s">
        <v>7491</v>
      </c>
      <c r="S1207" s="230" t="s">
        <v>7492</v>
      </c>
      <c r="T1207" s="230" t="s">
        <v>7493</v>
      </c>
      <c r="U1207" s="155"/>
      <c r="V1207" s="462" t="b">
        <v>0</v>
      </c>
      <c r="W1207" s="586" t="s">
        <v>3183</v>
      </c>
      <c r="X1207" s="339" t="s">
        <v>7494</v>
      </c>
      <c r="Y1207" s="173">
        <v>0</v>
      </c>
      <c r="Z1207" s="169"/>
      <c r="AA1207" s="163" t="str">
        <f t="shared" si="14"/>
        <v>https://shopeefood.vn/bo-suu-tap/</v>
      </c>
      <c r="AB1207" s="163" t="str">
        <f t="shared" si="18"/>
        <v>https://shopeefood.shopee.vn/bo-suu-tap/</v>
      </c>
    </row>
    <row r="1208" spans="1:28" ht="120">
      <c r="A1208" s="151" t="s">
        <v>4650</v>
      </c>
      <c r="B1208" s="152"/>
      <c r="C1208" s="152" t="s">
        <v>706</v>
      </c>
      <c r="D1208" s="152" t="s">
        <v>225</v>
      </c>
      <c r="E1208" s="222" t="s">
        <v>5455</v>
      </c>
      <c r="F1208" s="175" t="s">
        <v>4650</v>
      </c>
      <c r="G1208" s="230" t="str">
        <f t="shared" si="11"/>
        <v>[PNS]_TPB JCB CASHBACK_Jul</v>
      </c>
      <c r="H1208" s="222" t="s">
        <v>7495</v>
      </c>
      <c r="I1208" s="222" t="s">
        <v>3185</v>
      </c>
      <c r="J1208" s="169"/>
      <c r="K1208" s="162"/>
      <c r="L1208" s="162"/>
      <c r="M1208" s="162"/>
      <c r="N1208" s="169"/>
      <c r="O1208" s="162"/>
      <c r="P1208" s="169"/>
      <c r="Q1208" s="222" t="s">
        <v>7496</v>
      </c>
      <c r="R1208" s="230" t="s">
        <v>7496</v>
      </c>
      <c r="S1208" s="230" t="s">
        <v>7496</v>
      </c>
      <c r="T1208" s="230" t="s">
        <v>7496</v>
      </c>
      <c r="U1208" s="155"/>
      <c r="V1208" s="155" t="b">
        <v>0</v>
      </c>
      <c r="W1208" s="553" t="s">
        <v>3187</v>
      </c>
      <c r="X1208" s="231" t="s">
        <v>7497</v>
      </c>
      <c r="Y1208" s="173">
        <v>0</v>
      </c>
      <c r="Z1208" s="169"/>
      <c r="AA1208" s="163" t="str">
        <f t="shared" si="14"/>
        <v>https://shopeefood.vn/bo-suu-tap/</v>
      </c>
      <c r="AB1208" s="163" t="str">
        <f t="shared" si="18"/>
        <v>https://shopeefood.shopee.vn/bo-suu-tap/</v>
      </c>
    </row>
    <row r="1209" spans="1:28" ht="105">
      <c r="A1209" s="151" t="s">
        <v>4650</v>
      </c>
      <c r="B1209" s="152"/>
      <c r="C1209" s="152" t="s">
        <v>706</v>
      </c>
      <c r="D1209" s="152" t="s">
        <v>225</v>
      </c>
      <c r="E1209" s="175" t="s">
        <v>1155</v>
      </c>
      <c r="F1209" s="175" t="s">
        <v>7498</v>
      </c>
      <c r="G1209" s="230" t="str">
        <f t="shared" si="11"/>
        <v>[PNS]_BIDV_Jul.CREDIT</v>
      </c>
      <c r="H1209" s="222" t="s">
        <v>7499</v>
      </c>
      <c r="I1209" s="222" t="s">
        <v>5264</v>
      </c>
      <c r="J1209" s="169"/>
      <c r="K1209" s="162"/>
      <c r="L1209" s="162"/>
      <c r="M1209" s="162"/>
      <c r="N1209" s="169"/>
      <c r="O1209" s="162"/>
      <c r="P1209" s="169"/>
      <c r="Q1209" s="222" t="s">
        <v>7500</v>
      </c>
      <c r="R1209" s="230" t="s">
        <v>7500</v>
      </c>
      <c r="S1209" s="230" t="s">
        <v>7500</v>
      </c>
      <c r="T1209" s="230" t="s">
        <v>7500</v>
      </c>
      <c r="U1209" s="155"/>
      <c r="V1209" s="155" t="b">
        <v>0</v>
      </c>
      <c r="W1209" s="590" t="s">
        <v>3175</v>
      </c>
      <c r="X1209" s="339" t="s">
        <v>7501</v>
      </c>
      <c r="Y1209" s="173">
        <v>0</v>
      </c>
      <c r="Z1209" s="169"/>
      <c r="AA1209" s="163" t="str">
        <f t="shared" si="14"/>
        <v>https://shopeefood.vn/bo-suu-tap/</v>
      </c>
      <c r="AB1209" s="163" t="str">
        <f t="shared" si="18"/>
        <v>https://shopeefood.shopee.vn/bo-suu-tap/</v>
      </c>
    </row>
    <row r="1210" spans="1:28" ht="90">
      <c r="A1210" s="151" t="s">
        <v>4650</v>
      </c>
      <c r="B1210" s="152"/>
      <c r="C1210" s="152" t="s">
        <v>706</v>
      </c>
      <c r="D1210" s="152" t="s">
        <v>225</v>
      </c>
      <c r="E1210" s="222" t="s">
        <v>1148</v>
      </c>
      <c r="F1210" s="175" t="s">
        <v>4650</v>
      </c>
      <c r="G1210" s="230" t="str">
        <f t="shared" si="11"/>
        <v>[PNS]_VPBANK CREDIT_Jul</v>
      </c>
      <c r="H1210" s="222" t="s">
        <v>7502</v>
      </c>
      <c r="I1210" s="175" t="s">
        <v>5258</v>
      </c>
      <c r="J1210" s="169"/>
      <c r="K1210" s="162"/>
      <c r="L1210" s="162"/>
      <c r="M1210" s="162"/>
      <c r="N1210" s="169"/>
      <c r="O1210" s="162"/>
      <c r="P1210" s="169"/>
      <c r="Q1210" s="222" t="s">
        <v>7503</v>
      </c>
      <c r="R1210" s="230" t="s">
        <v>7503</v>
      </c>
      <c r="S1210" s="230" t="s">
        <v>7503</v>
      </c>
      <c r="T1210" s="230" t="s">
        <v>7503</v>
      </c>
      <c r="U1210" s="155"/>
      <c r="V1210" s="155" t="b">
        <v>0</v>
      </c>
      <c r="W1210" s="552" t="s">
        <v>5260</v>
      </c>
      <c r="X1210" s="339" t="s">
        <v>7504</v>
      </c>
      <c r="Y1210" s="173">
        <v>0</v>
      </c>
      <c r="Z1210" s="169"/>
      <c r="AA1210" s="163" t="str">
        <f t="shared" si="14"/>
        <v>https://shopeefood.vn/bo-suu-tap/</v>
      </c>
      <c r="AB1210" s="163" t="str">
        <f t="shared" si="18"/>
        <v>https://shopeefood.shopee.vn/bo-suu-tap/</v>
      </c>
    </row>
    <row r="1211" spans="1:28" ht="180">
      <c r="A1211" s="151" t="s">
        <v>4650</v>
      </c>
      <c r="B1211" s="152"/>
      <c r="C1211" s="152" t="s">
        <v>706</v>
      </c>
      <c r="D1211" s="152" t="s">
        <v>225</v>
      </c>
      <c r="E1211" s="222" t="s">
        <v>1141</v>
      </c>
      <c r="F1211" s="175" t="s">
        <v>4650</v>
      </c>
      <c r="G1211" s="230" t="str">
        <f t="shared" si="11"/>
        <v>[PNS]_NCB_Jul</v>
      </c>
      <c r="H1211" s="222" t="s">
        <v>7505</v>
      </c>
      <c r="I1211" s="175" t="s">
        <v>7506</v>
      </c>
      <c r="J1211" s="169"/>
      <c r="K1211" s="162"/>
      <c r="L1211" s="162"/>
      <c r="M1211" s="162"/>
      <c r="N1211" s="169"/>
      <c r="O1211" s="162"/>
      <c r="P1211" s="169"/>
      <c r="Q1211" s="222" t="s">
        <v>7507</v>
      </c>
      <c r="R1211" s="230" t="s">
        <v>7507</v>
      </c>
      <c r="S1211" s="230" t="s">
        <v>7507</v>
      </c>
      <c r="T1211" s="230" t="s">
        <v>7507</v>
      </c>
      <c r="U1211" s="155"/>
      <c r="V1211" s="155" t="b">
        <v>0</v>
      </c>
      <c r="W1211" s="554" t="s">
        <v>3127</v>
      </c>
      <c r="X1211" s="343" t="s">
        <v>7508</v>
      </c>
      <c r="Y1211" s="173">
        <v>0</v>
      </c>
      <c r="Z1211" s="169"/>
      <c r="AA1211" s="163" t="str">
        <f t="shared" si="14"/>
        <v>https://shopeefood.vn/bo-suu-tap/</v>
      </c>
      <c r="AB1211" s="163" t="str">
        <f t="shared" si="18"/>
        <v>https://shopeefood.shopee.vn/bo-suu-tap/</v>
      </c>
    </row>
    <row r="1212" spans="1:28" ht="128">
      <c r="A1212" s="151" t="s">
        <v>4650</v>
      </c>
      <c r="B1212" s="152"/>
      <c r="C1212" s="152" t="s">
        <v>706</v>
      </c>
      <c r="D1212" s="152" t="s">
        <v>225</v>
      </c>
      <c r="E1212" s="175" t="s">
        <v>2303</v>
      </c>
      <c r="F1212" s="175" t="s">
        <v>7509</v>
      </c>
      <c r="G1212" s="230" t="str">
        <f t="shared" si="11"/>
        <v>[PNS]_Shinhan Finance Mastercard_Jul.29</v>
      </c>
      <c r="H1212" s="175" t="s">
        <v>7510</v>
      </c>
      <c r="I1212" s="222" t="s">
        <v>5451</v>
      </c>
      <c r="J1212" s="169"/>
      <c r="K1212" s="162"/>
      <c r="L1212" s="162"/>
      <c r="M1212" s="162"/>
      <c r="N1212" s="169"/>
      <c r="O1212" s="162"/>
      <c r="P1212" s="169"/>
      <c r="Q1212" s="222" t="s">
        <v>7511</v>
      </c>
      <c r="R1212" s="230" t="s">
        <v>7511</v>
      </c>
      <c r="S1212" s="230" t="s">
        <v>7511</v>
      </c>
      <c r="T1212" s="230" t="s">
        <v>7511</v>
      </c>
      <c r="U1212" s="155"/>
      <c r="V1212" s="155" t="b">
        <v>0</v>
      </c>
      <c r="W1212" s="586" t="s">
        <v>3183</v>
      </c>
      <c r="X1212" s="339" t="s">
        <v>7512</v>
      </c>
      <c r="Y1212" s="173">
        <v>0</v>
      </c>
      <c r="Z1212" s="169"/>
      <c r="AA1212" s="163" t="str">
        <f t="shared" si="14"/>
        <v>https://shopeefood.vn/bo-suu-tap/</v>
      </c>
      <c r="AB1212" s="163" t="str">
        <f t="shared" si="18"/>
        <v>https://shopeefood.shopee.vn/bo-suu-tap/</v>
      </c>
    </row>
    <row r="1213" spans="1:28" ht="120">
      <c r="A1213" s="151" t="s">
        <v>4650</v>
      </c>
      <c r="B1213" s="152"/>
      <c r="C1213" s="152" t="s">
        <v>706</v>
      </c>
      <c r="D1213" s="152" t="s">
        <v>225</v>
      </c>
      <c r="E1213" s="175" t="s">
        <v>1155</v>
      </c>
      <c r="F1213" s="175" t="s">
        <v>7513</v>
      </c>
      <c r="G1213" s="230" t="str">
        <f t="shared" si="11"/>
        <v xml:space="preserve">[PNS]_BIDV_Jul. JCB WELL BEING </v>
      </c>
      <c r="H1213" s="175" t="s">
        <v>7514</v>
      </c>
      <c r="I1213" s="222" t="s">
        <v>3185</v>
      </c>
      <c r="J1213" s="169"/>
      <c r="K1213" s="162"/>
      <c r="L1213" s="162"/>
      <c r="M1213" s="162"/>
      <c r="N1213" s="169"/>
      <c r="O1213" s="162"/>
      <c r="P1213" s="169"/>
      <c r="Q1213" s="222" t="s">
        <v>7515</v>
      </c>
      <c r="R1213" s="230" t="s">
        <v>7515</v>
      </c>
      <c r="S1213" s="230" t="s">
        <v>7515</v>
      </c>
      <c r="T1213" s="230" t="s">
        <v>7515</v>
      </c>
      <c r="U1213" s="155"/>
      <c r="V1213" s="155" t="b">
        <v>0</v>
      </c>
      <c r="W1213" s="552" t="s">
        <v>7516</v>
      </c>
      <c r="X1213" s="231" t="s">
        <v>7517</v>
      </c>
      <c r="Y1213" s="173">
        <v>0</v>
      </c>
      <c r="Z1213" s="169"/>
      <c r="AA1213" s="163" t="str">
        <f t="shared" si="14"/>
        <v>https://shopeefood.vn/bo-suu-tap/</v>
      </c>
      <c r="AB1213" s="163" t="str">
        <f t="shared" si="18"/>
        <v>https://shopeefood.shopee.vn/bo-suu-tap/</v>
      </c>
    </row>
    <row r="1214" spans="1:28" ht="120">
      <c r="A1214" s="151" t="s">
        <v>4650</v>
      </c>
      <c r="B1214" s="152"/>
      <c r="C1214" s="152" t="s">
        <v>706</v>
      </c>
      <c r="D1214" s="152" t="s">
        <v>225</v>
      </c>
      <c r="E1214" s="175" t="s">
        <v>5492</v>
      </c>
      <c r="F1214" s="175" t="s">
        <v>4650</v>
      </c>
      <c r="G1214" s="230" t="str">
        <f t="shared" si="11"/>
        <v>[PNS]_VPBANK VISA_Jul</v>
      </c>
      <c r="H1214" s="222" t="s">
        <v>7518</v>
      </c>
      <c r="I1214" s="222" t="s">
        <v>5494</v>
      </c>
      <c r="J1214" s="169"/>
      <c r="K1214" s="162"/>
      <c r="L1214" s="162"/>
      <c r="M1214" s="162"/>
      <c r="N1214" s="169"/>
      <c r="O1214" s="162"/>
      <c r="P1214" s="169"/>
      <c r="Q1214" s="222" t="s">
        <v>7519</v>
      </c>
      <c r="R1214" s="230" t="s">
        <v>7519</v>
      </c>
      <c r="S1214" s="230" t="s">
        <v>7519</v>
      </c>
      <c r="T1214" s="230" t="s">
        <v>7519</v>
      </c>
      <c r="U1214" s="155"/>
      <c r="V1214" s="155" t="b">
        <v>0</v>
      </c>
      <c r="W1214" s="591" t="s">
        <v>3187</v>
      </c>
      <c r="X1214" s="339" t="s">
        <v>7520</v>
      </c>
      <c r="Y1214" s="173">
        <v>0</v>
      </c>
      <c r="Z1214" s="169"/>
      <c r="AA1214" s="163" t="str">
        <f t="shared" si="14"/>
        <v>https://shopeefood.vn/bo-suu-tap/</v>
      </c>
      <c r="AB1214" s="163" t="str">
        <f t="shared" si="18"/>
        <v>https://shopeefood.shopee.vn/bo-suu-tap/</v>
      </c>
    </row>
    <row r="1215" spans="1:28" ht="144">
      <c r="A1215" s="151" t="s">
        <v>4650</v>
      </c>
      <c r="B1215" s="152"/>
      <c r="C1215" s="152" t="s">
        <v>706</v>
      </c>
      <c r="D1215" s="152" t="s">
        <v>225</v>
      </c>
      <c r="E1215" s="175" t="s">
        <v>7521</v>
      </c>
      <c r="F1215" s="175" t="s">
        <v>4650</v>
      </c>
      <c r="G1215" s="230" t="str">
        <f t="shared" si="11"/>
        <v>[PNS]_VPBANK DEBIT_Jul</v>
      </c>
      <c r="H1215" s="175" t="s">
        <v>7522</v>
      </c>
      <c r="I1215" s="175" t="s">
        <v>7523</v>
      </c>
      <c r="J1215" s="169"/>
      <c r="K1215" s="162"/>
      <c r="L1215" s="162"/>
      <c r="M1215" s="162"/>
      <c r="N1215" s="169"/>
      <c r="O1215" s="162"/>
      <c r="P1215" s="169"/>
      <c r="Q1215" s="222" t="s">
        <v>7524</v>
      </c>
      <c r="R1215" s="230" t="s">
        <v>7524</v>
      </c>
      <c r="S1215" s="230" t="s">
        <v>7524</v>
      </c>
      <c r="T1215" s="230" t="s">
        <v>7524</v>
      </c>
      <c r="U1215" s="155"/>
      <c r="V1215" s="155" t="b">
        <v>0</v>
      </c>
      <c r="W1215" s="552" t="s">
        <v>7525</v>
      </c>
      <c r="X1215" s="231" t="s">
        <v>7526</v>
      </c>
      <c r="Y1215" s="173">
        <v>0</v>
      </c>
      <c r="Z1215" s="169"/>
      <c r="AA1215" s="163" t="str">
        <f t="shared" si="14"/>
        <v>https://shopeefood.vn/bo-suu-tap/</v>
      </c>
      <c r="AB1215" s="163" t="str">
        <f t="shared" si="18"/>
        <v>https://shopeefood.shopee.vn/bo-suu-tap/</v>
      </c>
    </row>
    <row r="1216" spans="1:28" ht="180">
      <c r="A1216" s="151" t="s">
        <v>4650</v>
      </c>
      <c r="B1216" s="152"/>
      <c r="C1216" s="152" t="s">
        <v>706</v>
      </c>
      <c r="D1216" s="152" t="s">
        <v>225</v>
      </c>
      <c r="E1216" s="175" t="s">
        <v>2224</v>
      </c>
      <c r="F1216" s="175" t="s">
        <v>7527</v>
      </c>
      <c r="G1216" s="230" t="str">
        <f t="shared" si="11"/>
        <v>[PNS]_HDBank_Jul.MUADEE</v>
      </c>
      <c r="H1216" s="175" t="s">
        <v>7528</v>
      </c>
      <c r="I1216" s="175" t="s">
        <v>7529</v>
      </c>
      <c r="J1216" s="169"/>
      <c r="K1216" s="162"/>
      <c r="L1216" s="162"/>
      <c r="M1216" s="162"/>
      <c r="N1216" s="169"/>
      <c r="O1216" s="162"/>
      <c r="P1216" s="169"/>
      <c r="Q1216" s="222" t="s">
        <v>7530</v>
      </c>
      <c r="R1216" s="230" t="s">
        <v>7530</v>
      </c>
      <c r="S1216" s="230" t="s">
        <v>7530</v>
      </c>
      <c r="T1216" s="230" t="s">
        <v>7530</v>
      </c>
      <c r="U1216" s="155"/>
      <c r="V1216" s="155" t="b">
        <v>0</v>
      </c>
      <c r="W1216" s="552" t="s">
        <v>3175</v>
      </c>
      <c r="X1216" s="231" t="s">
        <v>7531</v>
      </c>
      <c r="Y1216" s="173">
        <v>0</v>
      </c>
      <c r="Z1216" s="169"/>
      <c r="AA1216" s="163" t="str">
        <f t="shared" si="14"/>
        <v>https://shopeefood.vn/bo-suu-tap/</v>
      </c>
      <c r="AB1216" s="163" t="str">
        <f t="shared" si="18"/>
        <v>https://shopeefood.shopee.vn/bo-suu-tap/</v>
      </c>
    </row>
    <row r="1217" spans="1:28" ht="45">
      <c r="A1217" s="151" t="s">
        <v>4650</v>
      </c>
      <c r="B1217" s="152"/>
      <c r="C1217" s="152" t="s">
        <v>717</v>
      </c>
      <c r="D1217" s="152" t="s">
        <v>222</v>
      </c>
      <c r="E1217" s="153" t="s">
        <v>733</v>
      </c>
      <c r="F1217" s="166" t="s">
        <v>7348</v>
      </c>
      <c r="G1217" s="177" t="str">
        <f t="shared" si="11"/>
        <v>[Alacarte CB]_Bánh Mì Bà Huynh - Cống Quỳnh_Jul.CB2</v>
      </c>
      <c r="H1217" s="155" t="s">
        <v>7532</v>
      </c>
      <c r="I1217" s="159" t="s">
        <v>6195</v>
      </c>
      <c r="J1217" s="187" t="s">
        <v>736</v>
      </c>
      <c r="K1217" s="158"/>
      <c r="L1217" s="410"/>
      <c r="M1217" s="158"/>
      <c r="N1217" s="592"/>
      <c r="O1217" s="593" t="s">
        <v>7533</v>
      </c>
      <c r="P1217" s="250"/>
      <c r="Q1217" s="594" t="s">
        <v>7534</v>
      </c>
      <c r="R1217" s="177"/>
      <c r="S1217" s="177"/>
      <c r="T1217" s="177"/>
      <c r="U1217" s="155" t="s">
        <v>696</v>
      </c>
      <c r="V1217" s="155" t="b">
        <v>0</v>
      </c>
      <c r="W1217" s="179" t="s">
        <v>7535</v>
      </c>
      <c r="X1217" s="168"/>
      <c r="Y1217" s="173">
        <v>20465</v>
      </c>
      <c r="Z1217" s="162" t="s">
        <v>5890</v>
      </c>
      <c r="AA1217" s="163" t="str">
        <f t="shared" si="14"/>
        <v>https://shopeefood.vn/bo-suu-tap/a-banhmi-bahuynh</v>
      </c>
      <c r="AB1217" s="163" t="str">
        <f t="shared" si="18"/>
        <v>https://shopeefood.shopee.vn/bo-suu-tap/a-banhmi-bahuynh</v>
      </c>
    </row>
    <row r="1218" spans="1:28" ht="195">
      <c r="A1218" s="151" t="s">
        <v>4650</v>
      </c>
      <c r="B1218" s="152"/>
      <c r="C1218" s="152" t="s">
        <v>717</v>
      </c>
      <c r="D1218" s="152" t="s">
        <v>222</v>
      </c>
      <c r="E1218" s="153" t="s">
        <v>251</v>
      </c>
      <c r="F1218" s="155" t="s">
        <v>7073</v>
      </c>
      <c r="G1218" s="177" t="str">
        <f t="shared" si="11"/>
        <v>[Alacarte CB]_Burger King_Jul.CB1</v>
      </c>
      <c r="H1218" s="193" t="s">
        <v>7536</v>
      </c>
      <c r="I1218" s="193" t="s">
        <v>7537</v>
      </c>
      <c r="J1218" s="178" t="s">
        <v>827</v>
      </c>
      <c r="K1218" s="159"/>
      <c r="L1218" s="194" t="s">
        <v>7538</v>
      </c>
      <c r="M1218" s="171" t="s">
        <v>7539</v>
      </c>
      <c r="N1218" s="168"/>
      <c r="O1218" s="176" t="s">
        <v>7540</v>
      </c>
      <c r="P1218" s="250"/>
      <c r="Q1218" s="159" t="s">
        <v>7541</v>
      </c>
      <c r="R1218" s="168"/>
      <c r="S1218" s="177"/>
      <c r="T1218" s="177"/>
      <c r="U1218" s="155" t="s">
        <v>696</v>
      </c>
      <c r="V1218" s="155" t="b">
        <v>0</v>
      </c>
      <c r="W1218" s="179" t="s">
        <v>7542</v>
      </c>
      <c r="X1218" s="168"/>
      <c r="Y1218" s="173">
        <v>20510</v>
      </c>
      <c r="Z1218" s="162" t="s">
        <v>6048</v>
      </c>
      <c r="AA1218" s="163" t="str">
        <f t="shared" si="14"/>
        <v>https://shopeefood.vn/bo-suu-tap/a-combo-burger-king</v>
      </c>
      <c r="AB1218" s="163" t="str">
        <f t="shared" si="18"/>
        <v>https://shopeefood.shopee.vn/bo-suu-tap/a-combo-burger-king</v>
      </c>
    </row>
    <row r="1219" spans="1:28" ht="195">
      <c r="A1219" s="151" t="s">
        <v>4650</v>
      </c>
      <c r="B1219" s="152"/>
      <c r="C1219" s="152" t="s">
        <v>717</v>
      </c>
      <c r="D1219" s="152" t="s">
        <v>222</v>
      </c>
      <c r="E1219" s="153" t="s">
        <v>251</v>
      </c>
      <c r="F1219" s="155" t="s">
        <v>7543</v>
      </c>
      <c r="G1219" s="177" t="str">
        <f t="shared" si="11"/>
        <v>[Alacarte CB]_Burger King_Jul.CB8</v>
      </c>
      <c r="H1219" s="193" t="s">
        <v>7544</v>
      </c>
      <c r="I1219" s="193" t="s">
        <v>7545</v>
      </c>
      <c r="J1219" s="178" t="s">
        <v>827</v>
      </c>
      <c r="K1219" s="159"/>
      <c r="L1219" s="157"/>
      <c r="M1219" s="185"/>
      <c r="N1219" s="168"/>
      <c r="O1219" s="155" t="s">
        <v>7546</v>
      </c>
      <c r="P1219" s="250"/>
      <c r="Q1219" s="159"/>
      <c r="R1219" s="168" t="s">
        <v>7547</v>
      </c>
      <c r="S1219" s="177"/>
      <c r="T1219" s="177"/>
      <c r="U1219" s="155" t="s">
        <v>696</v>
      </c>
      <c r="V1219" s="155" t="b">
        <v>0</v>
      </c>
      <c r="W1219" s="179" t="s">
        <v>7548</v>
      </c>
      <c r="X1219" s="168"/>
      <c r="Y1219" s="173">
        <v>20554</v>
      </c>
      <c r="Z1219" s="162" t="s">
        <v>6051</v>
      </c>
      <c r="AA1219" s="163" t="str">
        <f t="shared" si="14"/>
        <v>https://shopeefood.vn/bo-suu-tap/a--burgerking</v>
      </c>
      <c r="AB1219" s="163" t="str">
        <f t="shared" si="18"/>
        <v>https://shopeefood.shopee.vn/bo-suu-tap/a--burgerking</v>
      </c>
    </row>
    <row r="1220" spans="1:28" ht="195">
      <c r="A1220" s="151" t="s">
        <v>4650</v>
      </c>
      <c r="B1220" s="152"/>
      <c r="C1220" s="152" t="s">
        <v>717</v>
      </c>
      <c r="D1220" s="152" t="s">
        <v>219</v>
      </c>
      <c r="E1220" s="153" t="s">
        <v>251</v>
      </c>
      <c r="F1220" s="155" t="s">
        <v>4650</v>
      </c>
      <c r="G1220" s="177" t="str">
        <f t="shared" si="11"/>
        <v>[Alacarte]_Burger King_Jul</v>
      </c>
      <c r="H1220" s="193" t="s">
        <v>7549</v>
      </c>
      <c r="I1220" s="176" t="s">
        <v>7550</v>
      </c>
      <c r="J1220" s="178" t="s">
        <v>827</v>
      </c>
      <c r="K1220" s="159"/>
      <c r="L1220" s="507"/>
      <c r="M1220" s="159"/>
      <c r="N1220" s="168"/>
      <c r="O1220" s="155" t="s">
        <v>7551</v>
      </c>
      <c r="P1220" s="250"/>
      <c r="Q1220" s="159"/>
      <c r="R1220" s="177" t="s">
        <v>7552</v>
      </c>
      <c r="S1220" s="177"/>
      <c r="T1220" s="177"/>
      <c r="U1220" s="155" t="s">
        <v>696</v>
      </c>
      <c r="V1220" s="155" t="b">
        <v>0</v>
      </c>
      <c r="W1220" s="179" t="s">
        <v>7553</v>
      </c>
      <c r="X1220" s="168"/>
      <c r="Y1220" s="173">
        <v>20691</v>
      </c>
      <c r="Z1220" s="162" t="s">
        <v>7554</v>
      </c>
      <c r="AA1220" s="163" t="str">
        <f t="shared" si="14"/>
        <v>https://shopeefood.vn/bo-suu-tap/a--burgerking-combo</v>
      </c>
      <c r="AB1220" s="163" t="str">
        <f t="shared" si="18"/>
        <v>https://shopeefood.shopee.vn/bo-suu-tap/a--burgerking-combo</v>
      </c>
    </row>
    <row r="1221" spans="1:28" ht="135">
      <c r="A1221" s="151" t="s">
        <v>4650</v>
      </c>
      <c r="B1221" s="152"/>
      <c r="C1221" s="152" t="s">
        <v>717</v>
      </c>
      <c r="D1221" s="152" t="s">
        <v>222</v>
      </c>
      <c r="E1221" s="153" t="s">
        <v>274</v>
      </c>
      <c r="F1221" s="155" t="s">
        <v>7073</v>
      </c>
      <c r="G1221" s="177" t="str">
        <f t="shared" si="11"/>
        <v>[Alacarte CB]_Cơm Tấm Phúc Lộc Thọ_Jul.CB1</v>
      </c>
      <c r="H1221" s="193" t="s">
        <v>7555</v>
      </c>
      <c r="I1221" s="159" t="s">
        <v>7238</v>
      </c>
      <c r="J1221" s="194" t="s">
        <v>5105</v>
      </c>
      <c r="K1221" s="159"/>
      <c r="L1221" s="157"/>
      <c r="M1221" s="159"/>
      <c r="N1221" s="168"/>
      <c r="O1221" s="155" t="s">
        <v>723</v>
      </c>
      <c r="P1221" s="250"/>
      <c r="Q1221" s="159" t="s">
        <v>7556</v>
      </c>
      <c r="R1221" s="177"/>
      <c r="S1221" s="177"/>
      <c r="T1221" s="177"/>
      <c r="U1221" s="155" t="s">
        <v>696</v>
      </c>
      <c r="V1221" s="155" t="b">
        <v>0</v>
      </c>
      <c r="W1221" s="179" t="s">
        <v>7557</v>
      </c>
      <c r="X1221" s="168"/>
      <c r="Y1221" s="173">
        <v>20012</v>
      </c>
      <c r="Z1221" s="162" t="s">
        <v>5110</v>
      </c>
      <c r="AA1221" s="163" t="str">
        <f t="shared" si="14"/>
        <v>https://shopeefood.vn/bo-suu-tap/a-com-phucloctho</v>
      </c>
      <c r="AB1221" s="163" t="str">
        <f t="shared" si="18"/>
        <v>https://shopeefood.shopee.vn/bo-suu-tap/a-com-phucloctho</v>
      </c>
    </row>
    <row r="1222" spans="1:28" ht="150">
      <c r="A1222" s="151" t="s">
        <v>4650</v>
      </c>
      <c r="B1222" s="152"/>
      <c r="C1222" s="152" t="s">
        <v>717</v>
      </c>
      <c r="D1222" s="152" t="s">
        <v>222</v>
      </c>
      <c r="E1222" s="153" t="s">
        <v>274</v>
      </c>
      <c r="F1222" s="155" t="s">
        <v>7073</v>
      </c>
      <c r="G1222" s="177" t="str">
        <f t="shared" si="11"/>
        <v>[Alacarte CB]_Cơm Tấm Phúc Lộc Thọ_Jul.CB1</v>
      </c>
      <c r="H1222" s="193" t="s">
        <v>7558</v>
      </c>
      <c r="I1222" s="159" t="s">
        <v>7559</v>
      </c>
      <c r="J1222" s="194" t="s">
        <v>5105</v>
      </c>
      <c r="K1222" s="159"/>
      <c r="L1222" s="157"/>
      <c r="M1222" s="171" t="s">
        <v>7560</v>
      </c>
      <c r="N1222" s="168"/>
      <c r="O1222" s="193" t="s">
        <v>7561</v>
      </c>
      <c r="P1222" s="250"/>
      <c r="Q1222" s="159" t="s">
        <v>7562</v>
      </c>
      <c r="R1222" s="177"/>
      <c r="S1222" s="177"/>
      <c r="T1222" s="177"/>
      <c r="U1222" s="155" t="s">
        <v>696</v>
      </c>
      <c r="V1222" s="155" t="b">
        <v>0</v>
      </c>
      <c r="W1222" s="179" t="s">
        <v>7563</v>
      </c>
      <c r="X1222" s="168"/>
      <c r="Y1222" s="173">
        <v>20555</v>
      </c>
      <c r="Z1222" s="162" t="s">
        <v>6086</v>
      </c>
      <c r="AA1222" s="163" t="str">
        <f t="shared" si="14"/>
        <v>https://shopeefood.vn/bo-suu-tap/a-comphuc-loc-tho</v>
      </c>
      <c r="AB1222" s="163" t="str">
        <f t="shared" si="18"/>
        <v>https://shopeefood.shopee.vn/bo-suu-tap/a-comphuc-loc-tho</v>
      </c>
    </row>
    <row r="1223" spans="1:28" ht="135">
      <c r="A1223" s="151" t="s">
        <v>4650</v>
      </c>
      <c r="B1223" s="152"/>
      <c r="C1223" s="152" t="s">
        <v>717</v>
      </c>
      <c r="D1223" s="152" t="s">
        <v>222</v>
      </c>
      <c r="E1223" s="153" t="s">
        <v>274</v>
      </c>
      <c r="F1223" s="155" t="s">
        <v>7564</v>
      </c>
      <c r="G1223" s="177" t="str">
        <f t="shared" si="11"/>
        <v>[Alacarte CB]_Cơm Tấm Phúc Lộc Thọ_Jul.CB4</v>
      </c>
      <c r="H1223" s="193" t="s">
        <v>7565</v>
      </c>
      <c r="I1223" s="159" t="s">
        <v>7545</v>
      </c>
      <c r="J1223" s="194" t="s">
        <v>5105</v>
      </c>
      <c r="K1223" s="159"/>
      <c r="L1223" s="157"/>
      <c r="M1223" s="159"/>
      <c r="N1223" s="168"/>
      <c r="O1223" s="155" t="s">
        <v>723</v>
      </c>
      <c r="P1223" s="250"/>
      <c r="Q1223" s="159" t="s">
        <v>7566</v>
      </c>
      <c r="R1223" s="177"/>
      <c r="S1223" s="177"/>
      <c r="T1223" s="177"/>
      <c r="U1223" s="155" t="s">
        <v>696</v>
      </c>
      <c r="V1223" s="155" t="b">
        <v>0</v>
      </c>
      <c r="W1223" s="179" t="s">
        <v>7557</v>
      </c>
      <c r="X1223" s="168"/>
      <c r="Y1223" s="173">
        <v>20403</v>
      </c>
      <c r="Z1223" s="162" t="s">
        <v>6071</v>
      </c>
      <c r="AA1223" s="163" t="str">
        <f t="shared" si="14"/>
        <v>https://shopeefood.vn/bo-suu-tap/a-com--phuc-loc-tho</v>
      </c>
      <c r="AB1223" s="163" t="str">
        <f t="shared" si="18"/>
        <v>https://shopeefood.shopee.vn/bo-suu-tap/a-com--phuc-loc-tho</v>
      </c>
    </row>
    <row r="1224" spans="1:28" ht="135">
      <c r="A1224" s="151" t="s">
        <v>4197</v>
      </c>
      <c r="B1224" s="152"/>
      <c r="C1224" s="152" t="s">
        <v>1236</v>
      </c>
      <c r="D1224" s="152" t="s">
        <v>201</v>
      </c>
      <c r="E1224" s="180" t="s">
        <v>1453</v>
      </c>
      <c r="F1224" s="155" t="s">
        <v>7567</v>
      </c>
      <c r="G1224" s="177" t="str">
        <f t="shared" si="11"/>
        <v>[SJBP]_Trà Sữa May Cha_PS 50%</v>
      </c>
      <c r="H1224" s="245" t="s">
        <v>7568</v>
      </c>
      <c r="I1224" s="300" t="s">
        <v>7569</v>
      </c>
      <c r="J1224" s="595" t="s">
        <v>1456</v>
      </c>
      <c r="K1224" s="301"/>
      <c r="L1224" s="301"/>
      <c r="M1224" s="301"/>
      <c r="N1224" s="423"/>
      <c r="O1224" s="300"/>
      <c r="P1224" s="423"/>
      <c r="Q1224" s="300"/>
      <c r="R1224" s="221"/>
      <c r="S1224" s="221"/>
      <c r="T1224" s="221"/>
      <c r="U1224" s="357"/>
      <c r="V1224" s="357" t="b">
        <v>0</v>
      </c>
      <c r="W1224" s="172" t="s">
        <v>7570</v>
      </c>
      <c r="X1224" s="197"/>
      <c r="Y1224" s="425">
        <v>20544</v>
      </c>
      <c r="Z1224" s="301" t="s">
        <v>7571</v>
      </c>
      <c r="AA1224" s="163" t="str">
        <f t="shared" si="14"/>
        <v>https://shopeefood.vn/bo-suu-tap/sj-may-cha-50</v>
      </c>
      <c r="AB1224" s="163" t="str">
        <f t="shared" si="18"/>
        <v>https://shopeefood.shopee.vn/bo-suu-tap/sj-may-cha-50</v>
      </c>
    </row>
    <row r="1225" spans="1:28" ht="135">
      <c r="A1225" s="151" t="s">
        <v>4650</v>
      </c>
      <c r="B1225" s="152"/>
      <c r="C1225" s="152" t="s">
        <v>706</v>
      </c>
      <c r="D1225" s="152" t="s">
        <v>222</v>
      </c>
      <c r="E1225" s="191" t="s">
        <v>6300</v>
      </c>
      <c r="F1225" s="155" t="s">
        <v>7348</v>
      </c>
      <c r="G1225" s="177" t="str">
        <f t="shared" si="11"/>
        <v>[Alacarte CB]_Matcha Vibe - Tiệm Trà Nhật Bản_Jul.CB2</v>
      </c>
      <c r="H1225" s="193" t="s">
        <v>7572</v>
      </c>
      <c r="I1225" s="159" t="s">
        <v>7150</v>
      </c>
      <c r="J1225" s="178" t="s">
        <v>6302</v>
      </c>
      <c r="K1225" s="159"/>
      <c r="L1225" s="157" t="s">
        <v>7573</v>
      </c>
      <c r="M1225" s="193" t="s">
        <v>6304</v>
      </c>
      <c r="N1225" s="176" t="s">
        <v>7574</v>
      </c>
      <c r="O1225" s="176"/>
      <c r="P1225" s="168"/>
      <c r="Q1225" s="159"/>
      <c r="R1225" s="168" t="s">
        <v>7575</v>
      </c>
      <c r="S1225" s="177"/>
      <c r="T1225" s="177"/>
      <c r="U1225" s="155" t="s">
        <v>696</v>
      </c>
      <c r="V1225" s="155" t="b">
        <v>0</v>
      </c>
      <c r="W1225" s="179" t="s">
        <v>7576</v>
      </c>
      <c r="X1225" s="168"/>
      <c r="Y1225" s="173">
        <v>20686</v>
      </c>
      <c r="Z1225" s="162" t="s">
        <v>7577</v>
      </c>
      <c r="AA1225" s="163" t="str">
        <f t="shared" si="14"/>
        <v>https://shopeefood.vn/bo-suu-tap/a-matchavibe-25</v>
      </c>
      <c r="AB1225" s="163" t="str">
        <f t="shared" si="18"/>
        <v>https://shopeefood.shopee.vn/bo-suu-tap/a-matchavibe-25</v>
      </c>
    </row>
    <row r="1226" spans="1:28" ht="90">
      <c r="A1226" s="151" t="s">
        <v>4650</v>
      </c>
      <c r="B1226" s="152"/>
      <c r="C1226" s="152" t="s">
        <v>717</v>
      </c>
      <c r="D1226" s="152" t="s">
        <v>217</v>
      </c>
      <c r="E1226" s="243" t="s">
        <v>4747</v>
      </c>
      <c r="F1226" s="155" t="s">
        <v>4650</v>
      </c>
      <c r="G1226" s="177" t="str">
        <f t="shared" si="11"/>
        <v>[Win 4]_Sukiya - Cơm Bò Hầm &amp; Mì Ramen_Jul</v>
      </c>
      <c r="H1226" s="155" t="s">
        <v>7578</v>
      </c>
      <c r="I1226" s="159" t="s">
        <v>7579</v>
      </c>
      <c r="J1226" s="170" t="s">
        <v>4750</v>
      </c>
      <c r="K1226" s="159"/>
      <c r="L1226" s="159"/>
      <c r="M1226" s="159"/>
      <c r="N1226" s="168"/>
      <c r="O1226" s="155" t="s">
        <v>1222</v>
      </c>
      <c r="P1226" s="169"/>
      <c r="Q1226" s="193" t="s">
        <v>7580</v>
      </c>
      <c r="R1226" s="177"/>
      <c r="S1226" s="177"/>
      <c r="T1226" s="177"/>
      <c r="U1226" s="155"/>
      <c r="V1226" s="155" t="b">
        <v>0</v>
      </c>
      <c r="W1226" s="179" t="s">
        <v>7581</v>
      </c>
      <c r="X1226" s="168"/>
      <c r="Y1226" s="173">
        <v>19874</v>
      </c>
      <c r="Z1226" s="162" t="s">
        <v>4753</v>
      </c>
      <c r="AA1226" s="163" t="str">
        <f t="shared" si="14"/>
        <v>https://shopeefood.vn/bo-suu-tap/w4-sukiya</v>
      </c>
      <c r="AB1226" s="163" t="str">
        <f t="shared" si="18"/>
        <v>https://shopeefood.shopee.vn/bo-suu-tap/w4-sukiya</v>
      </c>
    </row>
    <row r="1227" spans="1:28" ht="45">
      <c r="A1227" s="151" t="s">
        <v>4650</v>
      </c>
      <c r="B1227" s="152"/>
      <c r="C1227" s="152" t="s">
        <v>717</v>
      </c>
      <c r="D1227" s="152" t="s">
        <v>219</v>
      </c>
      <c r="E1227" s="243" t="s">
        <v>4747</v>
      </c>
      <c r="F1227" s="155" t="s">
        <v>4650</v>
      </c>
      <c r="G1227" s="177" t="str">
        <f t="shared" si="11"/>
        <v>[Alacarte]_Sukiya - Cơm Bò Hầm &amp; Mì Ramen_Jul</v>
      </c>
      <c r="H1227" s="155" t="s">
        <v>7582</v>
      </c>
      <c r="I1227" s="159" t="s">
        <v>7583</v>
      </c>
      <c r="J1227" s="170" t="s">
        <v>4750</v>
      </c>
      <c r="K1227" s="159"/>
      <c r="L1227" s="159"/>
      <c r="M1227" s="159"/>
      <c r="N1227" s="168"/>
      <c r="O1227" s="155" t="s">
        <v>1222</v>
      </c>
      <c r="P1227" s="169"/>
      <c r="Q1227" s="193" t="s">
        <v>7584</v>
      </c>
      <c r="R1227" s="177"/>
      <c r="S1227" s="177"/>
      <c r="T1227" s="177"/>
      <c r="U1227" s="155"/>
      <c r="V1227" s="155" t="b">
        <v>0</v>
      </c>
      <c r="W1227" s="170" t="s">
        <v>7581</v>
      </c>
      <c r="X1227" s="168"/>
      <c r="Y1227" s="173">
        <v>20212</v>
      </c>
      <c r="Z1227" s="162" t="s">
        <v>6612</v>
      </c>
      <c r="AA1227" s="163" t="str">
        <f t="shared" si="14"/>
        <v>https://shopeefood.vn/bo-suu-tap/a-sukiya--99</v>
      </c>
      <c r="AB1227" s="163" t="str">
        <f t="shared" si="18"/>
        <v>https://shopeefood.shopee.vn/bo-suu-tap/a-sukiya--99</v>
      </c>
    </row>
    <row r="1228" spans="1:28" ht="75">
      <c r="A1228" s="315" t="s">
        <v>4650</v>
      </c>
      <c r="B1228" s="446"/>
      <c r="C1228" s="296" t="s">
        <v>1236</v>
      </c>
      <c r="D1228" s="393" t="s">
        <v>209</v>
      </c>
      <c r="E1228" s="296" t="s">
        <v>372</v>
      </c>
      <c r="F1228" s="466" t="s">
        <v>7585</v>
      </c>
      <c r="G1228" s="596" t="str">
        <f t="shared" si="11"/>
        <v>[VIP]_Phúc Long Coffee &amp; Tea_Spike 7.7</v>
      </c>
      <c r="H1228" s="319" t="s">
        <v>7586</v>
      </c>
      <c r="I1228" s="283">
        <v>45845</v>
      </c>
      <c r="J1228" s="209" t="s">
        <v>3782</v>
      </c>
      <c r="K1228" s="162"/>
      <c r="L1228" s="162"/>
      <c r="M1228" s="162"/>
      <c r="N1228" s="169"/>
      <c r="O1228" s="183"/>
      <c r="P1228" s="169"/>
      <c r="Q1228" s="183"/>
      <c r="R1228" s="177"/>
      <c r="S1228" s="177"/>
      <c r="T1228" s="177"/>
      <c r="U1228" s="155"/>
      <c r="V1228" s="155" t="b">
        <v>0</v>
      </c>
      <c r="W1228" s="170" t="s">
        <v>3784</v>
      </c>
      <c r="X1228" s="168"/>
      <c r="Y1228" s="173">
        <v>20650</v>
      </c>
      <c r="Z1228" s="162" t="s">
        <v>7587</v>
      </c>
      <c r="AA1228" s="163" t="str">
        <f t="shared" si="14"/>
        <v>https://shopeefood.vn/bo-suu-tap/v-phuclong-spike</v>
      </c>
      <c r="AB1228" s="163" t="str">
        <f t="shared" si="18"/>
        <v>https://shopeefood.shopee.vn/bo-suu-tap/v-phuclong-spike</v>
      </c>
    </row>
    <row r="1229" spans="1:28" ht="90">
      <c r="A1229" s="315" t="s">
        <v>4650</v>
      </c>
      <c r="B1229" s="446"/>
      <c r="C1229" s="296" t="s">
        <v>1236</v>
      </c>
      <c r="D1229" s="297" t="s">
        <v>201</v>
      </c>
      <c r="E1229" s="296" t="s">
        <v>372</v>
      </c>
      <c r="F1229" s="538" t="s">
        <v>7588</v>
      </c>
      <c r="G1229" s="337" t="str">
        <f t="shared" si="11"/>
        <v>[SJBP]_Phúc Long Coffee &amp; Tea_Combo 99k</v>
      </c>
      <c r="H1229" s="319" t="s">
        <v>7589</v>
      </c>
      <c r="I1229" s="183" t="s">
        <v>7590</v>
      </c>
      <c r="J1229" s="209" t="s">
        <v>3782</v>
      </c>
      <c r="K1229" s="162"/>
      <c r="L1229" s="162"/>
      <c r="M1229" s="162"/>
      <c r="N1229" s="169"/>
      <c r="O1229" s="183"/>
      <c r="P1229" s="169"/>
      <c r="Q1229" s="183"/>
      <c r="R1229" s="177"/>
      <c r="S1229" s="177"/>
      <c r="T1229" s="177"/>
      <c r="U1229" s="155"/>
      <c r="V1229" s="155" t="b">
        <v>0</v>
      </c>
      <c r="W1229" s="170" t="s">
        <v>7591</v>
      </c>
      <c r="X1229" s="168"/>
      <c r="Y1229" s="173">
        <v>20637</v>
      </c>
      <c r="Z1229" s="162" t="s">
        <v>7592</v>
      </c>
      <c r="AA1229" s="163" t="str">
        <f t="shared" si="14"/>
        <v>https://shopeefood.vn/bo-suu-tap/sj-phuclong--99k</v>
      </c>
      <c r="AB1229" s="163" t="str">
        <f t="shared" si="18"/>
        <v>https://shopeefood.shopee.vn/bo-suu-tap/sj-phuclong--99k</v>
      </c>
    </row>
    <row r="1230" spans="1:28" ht="150">
      <c r="A1230" s="315" t="s">
        <v>4650</v>
      </c>
      <c r="B1230" s="446"/>
      <c r="C1230" s="296" t="s">
        <v>1236</v>
      </c>
      <c r="D1230" s="373" t="s">
        <v>201</v>
      </c>
      <c r="E1230" s="296" t="s">
        <v>372</v>
      </c>
      <c r="F1230" s="298" t="s">
        <v>7593</v>
      </c>
      <c r="G1230" s="337" t="str">
        <f t="shared" si="11"/>
        <v>[SJBP]_Phúc Long Coffee &amp; Tea_10k - Jul</v>
      </c>
      <c r="H1230" s="319" t="s">
        <v>7594</v>
      </c>
      <c r="I1230" s="183" t="s">
        <v>7595</v>
      </c>
      <c r="J1230" s="209" t="s">
        <v>3782</v>
      </c>
      <c r="K1230" s="162"/>
      <c r="L1230" s="162"/>
      <c r="M1230" s="162"/>
      <c r="N1230" s="169"/>
      <c r="O1230" s="159"/>
      <c r="P1230" s="169"/>
      <c r="Q1230" s="183"/>
      <c r="R1230" s="177"/>
      <c r="S1230" s="177"/>
      <c r="T1230" s="177"/>
      <c r="U1230" s="155"/>
      <c r="V1230" s="155" t="b">
        <v>0</v>
      </c>
      <c r="W1230" s="170" t="s">
        <v>7596</v>
      </c>
      <c r="X1230" s="168"/>
      <c r="Y1230" s="173">
        <v>20638</v>
      </c>
      <c r="Z1230" s="162" t="s">
        <v>7597</v>
      </c>
      <c r="AA1230" s="163" t="str">
        <f t="shared" si="14"/>
        <v>https://shopeefood.vn/bo-suu-tap/sj-phuclong--10k</v>
      </c>
      <c r="AB1230" s="163" t="str">
        <f t="shared" si="18"/>
        <v>https://shopeefood.shopee.vn/bo-suu-tap/sj-phuclong--10k</v>
      </c>
    </row>
    <row r="1231" spans="1:28" ht="90">
      <c r="A1231" s="315" t="s">
        <v>4650</v>
      </c>
      <c r="B1231" s="446"/>
      <c r="C1231" s="296" t="s">
        <v>1236</v>
      </c>
      <c r="D1231" s="373" t="s">
        <v>201</v>
      </c>
      <c r="E1231" s="296" t="s">
        <v>372</v>
      </c>
      <c r="F1231" s="298" t="s">
        <v>7598</v>
      </c>
      <c r="G1231" s="337" t="str">
        <f t="shared" si="11"/>
        <v>[SJBP]_Phúc Long Coffee &amp; Tea_M2T1-Jul</v>
      </c>
      <c r="H1231" s="319" t="s">
        <v>7599</v>
      </c>
      <c r="I1231" s="183" t="s">
        <v>7600</v>
      </c>
      <c r="J1231" s="209" t="s">
        <v>3782</v>
      </c>
      <c r="K1231" s="162"/>
      <c r="L1231" s="162"/>
      <c r="M1231" s="162"/>
      <c r="N1231" s="169"/>
      <c r="O1231" s="183"/>
      <c r="P1231" s="169"/>
      <c r="Q1231" s="183"/>
      <c r="R1231" s="177"/>
      <c r="S1231" s="177"/>
      <c r="T1231" s="177"/>
      <c r="U1231" s="155"/>
      <c r="V1231" s="155" t="b">
        <v>0</v>
      </c>
      <c r="W1231" s="170" t="s">
        <v>7601</v>
      </c>
      <c r="X1231" s="168"/>
      <c r="Y1231" s="173">
        <v>20639</v>
      </c>
      <c r="Z1231" s="162" t="s">
        <v>7602</v>
      </c>
      <c r="AA1231" s="163" t="str">
        <f t="shared" si="14"/>
        <v>https://shopeefood.vn/bo-suu-tap/sj-phuclong--2t1</v>
      </c>
      <c r="AB1231" s="163" t="str">
        <f t="shared" si="18"/>
        <v>https://shopeefood.shopee.vn/bo-suu-tap/sj-phuclong--2t1</v>
      </c>
    </row>
    <row r="1232" spans="1:28" ht="180">
      <c r="A1232" s="151" t="s">
        <v>4650</v>
      </c>
      <c r="B1232" s="152"/>
      <c r="C1232" s="152" t="s">
        <v>706</v>
      </c>
      <c r="D1232" s="152" t="s">
        <v>219</v>
      </c>
      <c r="E1232" s="191" t="s">
        <v>7603</v>
      </c>
      <c r="F1232" s="176" t="s">
        <v>4650</v>
      </c>
      <c r="G1232" s="177" t="str">
        <f t="shared" si="11"/>
        <v>[Alacarte]_Cơm Thố Thiên Phúc_Jul</v>
      </c>
      <c r="H1232" s="193" t="s">
        <v>7604</v>
      </c>
      <c r="I1232" s="193" t="s">
        <v>7605</v>
      </c>
      <c r="J1232" s="178" t="s">
        <v>7606</v>
      </c>
      <c r="K1232" s="159"/>
      <c r="L1232" s="170" t="s">
        <v>7607</v>
      </c>
      <c r="M1232" s="193" t="s">
        <v>7608</v>
      </c>
      <c r="N1232" s="176" t="s">
        <v>7609</v>
      </c>
      <c r="O1232" s="159"/>
      <c r="P1232" s="168"/>
      <c r="Q1232" s="159"/>
      <c r="R1232" s="168"/>
      <c r="S1232" s="177" t="s">
        <v>7610</v>
      </c>
      <c r="T1232" s="177"/>
      <c r="U1232" s="155" t="s">
        <v>696</v>
      </c>
      <c r="V1232" s="155" t="b">
        <v>0</v>
      </c>
      <c r="W1232" s="179" t="s">
        <v>7611</v>
      </c>
      <c r="X1232" s="168"/>
      <c r="Y1232" s="173">
        <v>20647</v>
      </c>
      <c r="Z1232" s="162" t="s">
        <v>7612</v>
      </c>
      <c r="AA1232" s="163" t="str">
        <f t="shared" si="14"/>
        <v>https://shopeefood.vn/bo-suu-tap/a-com-tho-thien-phuc</v>
      </c>
      <c r="AB1232" s="163" t="str">
        <f t="shared" si="18"/>
        <v>https://shopeefood.shopee.vn/bo-suu-tap/a-com-tho-thien-phuc</v>
      </c>
    </row>
    <row r="1233" spans="1:28" ht="285">
      <c r="A1233" s="151" t="s">
        <v>4650</v>
      </c>
      <c r="B1233" s="152"/>
      <c r="C1233" s="152" t="s">
        <v>970</v>
      </c>
      <c r="D1233" s="152" t="s">
        <v>209</v>
      </c>
      <c r="E1233" s="180" t="s">
        <v>258</v>
      </c>
      <c r="F1233" s="155" t="s">
        <v>7613</v>
      </c>
      <c r="G1233" s="177" t="str">
        <f t="shared" si="11"/>
        <v>[VIP]_Cheese Coffee_1-2.7</v>
      </c>
      <c r="H1233" s="176" t="s">
        <v>7614</v>
      </c>
      <c r="I1233" s="183" t="s">
        <v>7615</v>
      </c>
      <c r="J1233" s="209" t="s">
        <v>6464</v>
      </c>
      <c r="K1233" s="162"/>
      <c r="L1233" s="162"/>
      <c r="M1233" s="162"/>
      <c r="N1233" s="169"/>
      <c r="O1233" s="183"/>
      <c r="P1233" s="169"/>
      <c r="Q1233" s="183" t="s">
        <v>7616</v>
      </c>
      <c r="R1233" s="177"/>
      <c r="S1233" s="177"/>
      <c r="T1233" s="177"/>
      <c r="U1233" s="155" t="s">
        <v>696</v>
      </c>
      <c r="V1233" s="155" t="b">
        <v>0</v>
      </c>
      <c r="W1233" s="179" t="s">
        <v>7617</v>
      </c>
      <c r="X1233" s="168"/>
      <c r="Y1233" s="173">
        <v>20651</v>
      </c>
      <c r="Z1233" s="162" t="s">
        <v>7618</v>
      </c>
      <c r="AA1233" s="163" t="str">
        <f t="shared" si="14"/>
        <v>https://shopeefood.vn/bo-suu-tap/v-deal-cheese</v>
      </c>
      <c r="AB1233" s="163" t="str">
        <f t="shared" si="18"/>
        <v>https://shopeefood.shopee.vn/bo-suu-tap/v-deal-cheese</v>
      </c>
    </row>
    <row r="1234" spans="1:28" ht="285">
      <c r="A1234" s="151" t="s">
        <v>4650</v>
      </c>
      <c r="B1234" s="152"/>
      <c r="C1234" s="152" t="s">
        <v>970</v>
      </c>
      <c r="D1234" s="152" t="s">
        <v>209</v>
      </c>
      <c r="E1234" s="180" t="s">
        <v>258</v>
      </c>
      <c r="F1234" s="155" t="s">
        <v>7619</v>
      </c>
      <c r="G1234" s="177" t="str">
        <f t="shared" si="11"/>
        <v>[VIP]_Cheese Coffee_16-17.7</v>
      </c>
      <c r="H1234" s="176" t="s">
        <v>7620</v>
      </c>
      <c r="I1234" s="183" t="s">
        <v>7621</v>
      </c>
      <c r="J1234" s="209" t="s">
        <v>6464</v>
      </c>
      <c r="K1234" s="162"/>
      <c r="L1234" s="162"/>
      <c r="M1234" s="162"/>
      <c r="N1234" s="169"/>
      <c r="O1234" s="183"/>
      <c r="P1234" s="169"/>
      <c r="Q1234" s="183" t="s">
        <v>7622</v>
      </c>
      <c r="R1234" s="177"/>
      <c r="S1234" s="177"/>
      <c r="T1234" s="177"/>
      <c r="U1234" s="155" t="s">
        <v>696</v>
      </c>
      <c r="V1234" s="155" t="b">
        <v>0</v>
      </c>
      <c r="W1234" s="170" t="s">
        <v>7623</v>
      </c>
      <c r="X1234" s="168"/>
      <c r="Y1234" s="173">
        <v>20558</v>
      </c>
      <c r="Z1234" s="162" t="s">
        <v>6473</v>
      </c>
      <c r="AA1234" s="163" t="str">
        <f t="shared" si="14"/>
        <v>https://shopeefood.vn/bo-suu-tap/v-bogo-cheese</v>
      </c>
      <c r="AB1234" s="163" t="str">
        <f t="shared" si="18"/>
        <v>https://shopeefood.shopee.vn/bo-suu-tap/v-bogo-cheese</v>
      </c>
    </row>
    <row r="1235" spans="1:28" ht="240">
      <c r="A1235" s="151" t="s">
        <v>4650</v>
      </c>
      <c r="B1235" s="152"/>
      <c r="C1235" s="152" t="s">
        <v>970</v>
      </c>
      <c r="D1235" s="152" t="s">
        <v>205</v>
      </c>
      <c r="E1235" s="180" t="s">
        <v>323</v>
      </c>
      <c r="F1235" s="155" t="s">
        <v>6496</v>
      </c>
      <c r="G1235" s="177" t="str">
        <f t="shared" si="11"/>
        <v>[JBP]_KATINAT Coffee &amp; Tea House_B2G1</v>
      </c>
      <c r="H1235" s="494" t="s">
        <v>7624</v>
      </c>
      <c r="I1235" s="183" t="s">
        <v>7625</v>
      </c>
      <c r="J1235" s="209" t="s">
        <v>1323</v>
      </c>
      <c r="K1235" s="162"/>
      <c r="L1235" s="162"/>
      <c r="M1235" s="162"/>
      <c r="N1235" s="169"/>
      <c r="O1235" s="183"/>
      <c r="P1235" s="169"/>
      <c r="Q1235" s="183" t="s">
        <v>7626</v>
      </c>
      <c r="R1235" s="183" t="s">
        <v>7626</v>
      </c>
      <c r="S1235" s="183" t="s">
        <v>7626</v>
      </c>
      <c r="T1235" s="183" t="s">
        <v>7627</v>
      </c>
      <c r="U1235" s="155"/>
      <c r="V1235" s="155" t="b">
        <v>0</v>
      </c>
      <c r="W1235" s="170" t="s">
        <v>6501</v>
      </c>
      <c r="X1235" s="168"/>
      <c r="Y1235" s="173">
        <v>20660</v>
      </c>
      <c r="Z1235" s="162" t="s">
        <v>7628</v>
      </c>
      <c r="AA1235" s="163" t="str">
        <f t="shared" si="14"/>
        <v>https://shopeefood.vn/bo-suu-tap/jb--katinat-b2g1</v>
      </c>
      <c r="AB1235" s="163" t="str">
        <f t="shared" si="18"/>
        <v>https://shopeefood.shopee.vn/bo-suu-tap/jb--katinat-b2g1</v>
      </c>
    </row>
    <row r="1236" spans="1:28" ht="409.6">
      <c r="A1236" s="151" t="s">
        <v>4650</v>
      </c>
      <c r="B1236" s="152"/>
      <c r="C1236" s="152" t="s">
        <v>970</v>
      </c>
      <c r="D1236" s="152" t="s">
        <v>205</v>
      </c>
      <c r="E1236" s="180" t="s">
        <v>323</v>
      </c>
      <c r="F1236" s="155" t="s">
        <v>5624</v>
      </c>
      <c r="G1236" s="177" t="str">
        <f t="shared" si="11"/>
        <v>[JBP]_KATINAT Coffee &amp; Tea House_Ads 1K</v>
      </c>
      <c r="H1236" s="176" t="s">
        <v>7629</v>
      </c>
      <c r="I1236" s="183" t="s">
        <v>7630</v>
      </c>
      <c r="J1236" s="209" t="s">
        <v>1323</v>
      </c>
      <c r="K1236" s="162"/>
      <c r="L1236" s="162"/>
      <c r="M1236" s="162"/>
      <c r="N1236" s="169"/>
      <c r="O1236" s="183"/>
      <c r="P1236" s="169"/>
      <c r="Q1236" s="183" t="s">
        <v>7631</v>
      </c>
      <c r="R1236" s="183" t="s">
        <v>7631</v>
      </c>
      <c r="S1236" s="183" t="s">
        <v>7631</v>
      </c>
      <c r="T1236" s="183" t="s">
        <v>7632</v>
      </c>
      <c r="U1236" s="155"/>
      <c r="V1236" s="155" t="b">
        <v>0</v>
      </c>
      <c r="W1236" s="179" t="s">
        <v>7633</v>
      </c>
      <c r="X1236" s="168"/>
      <c r="Y1236" s="173">
        <v>20661</v>
      </c>
      <c r="Z1236" s="162" t="s">
        <v>7634</v>
      </c>
      <c r="AA1236" s="163" t="str">
        <f t="shared" si="14"/>
        <v>https://shopeefood.vn/bo-suu-tap/jb--katinat-1k</v>
      </c>
      <c r="AB1236" s="163" t="str">
        <f t="shared" si="18"/>
        <v>https://shopeefood.shopee.vn/bo-suu-tap/jb--katinat-1k</v>
      </c>
    </row>
    <row r="1237" spans="1:28" ht="180">
      <c r="A1237" s="151" t="s">
        <v>4650</v>
      </c>
      <c r="B1237" s="152"/>
      <c r="C1237" s="152" t="s">
        <v>717</v>
      </c>
      <c r="D1237" s="152" t="s">
        <v>213</v>
      </c>
      <c r="E1237" s="153" t="s">
        <v>1097</v>
      </c>
      <c r="F1237" s="155" t="s">
        <v>4650</v>
      </c>
      <c r="G1237" s="177" t="str">
        <f t="shared" si="11"/>
        <v>[Win 2]_Trà Sữa Sunday Basic_Jul</v>
      </c>
      <c r="H1237" s="176" t="s">
        <v>7635</v>
      </c>
      <c r="I1237" s="193" t="s">
        <v>7636</v>
      </c>
      <c r="J1237" s="178" t="s">
        <v>1100</v>
      </c>
      <c r="K1237" s="157"/>
      <c r="L1237" s="157" t="s">
        <v>7637</v>
      </c>
      <c r="M1237" s="159"/>
      <c r="N1237" s="179" t="s">
        <v>7638</v>
      </c>
      <c r="O1237" s="159"/>
      <c r="P1237" s="169"/>
      <c r="Q1237" s="193" t="s">
        <v>7639</v>
      </c>
      <c r="R1237" s="168"/>
      <c r="S1237" s="168"/>
      <c r="T1237" s="177"/>
      <c r="U1237" s="155" t="s">
        <v>696</v>
      </c>
      <c r="V1237" s="155" t="b">
        <v>0</v>
      </c>
      <c r="W1237" s="179" t="s">
        <v>7640</v>
      </c>
      <c r="X1237" s="168"/>
      <c r="Y1237" s="173">
        <v>20675</v>
      </c>
      <c r="Z1237" s="162" t="s">
        <v>7641</v>
      </c>
      <c r="AA1237" s="163" t="str">
        <f t="shared" si="14"/>
        <v>https://shopeefood.vn/bo-suu-tap/w2-1k-sundaybasic</v>
      </c>
      <c r="AB1237" s="163" t="str">
        <f t="shared" si="18"/>
        <v>https://shopeefood.shopee.vn/bo-suu-tap/w2-1k-sundaybasic</v>
      </c>
    </row>
    <row r="1238" spans="1:28" ht="180">
      <c r="A1238" s="151" t="s">
        <v>4650</v>
      </c>
      <c r="B1238" s="152"/>
      <c r="C1238" s="152" t="s">
        <v>717</v>
      </c>
      <c r="D1238" s="152" t="s">
        <v>222</v>
      </c>
      <c r="E1238" s="153" t="s">
        <v>1097</v>
      </c>
      <c r="F1238" s="155" t="s">
        <v>7348</v>
      </c>
      <c r="G1238" s="177" t="str">
        <f t="shared" si="11"/>
        <v>[Alacarte CB]_Trà Sữa Sunday Basic_Jul.CB2</v>
      </c>
      <c r="H1238" s="176" t="s">
        <v>7642</v>
      </c>
      <c r="I1238" s="159" t="s">
        <v>7537</v>
      </c>
      <c r="J1238" s="178" t="s">
        <v>1486</v>
      </c>
      <c r="K1238" s="157"/>
      <c r="L1238" s="157"/>
      <c r="M1238" s="159"/>
      <c r="N1238" s="155" t="s">
        <v>7643</v>
      </c>
      <c r="O1238" s="159"/>
      <c r="P1238" s="169"/>
      <c r="Q1238" s="159"/>
      <c r="R1238" s="168"/>
      <c r="S1238" s="168"/>
      <c r="T1238" s="168" t="s">
        <v>7644</v>
      </c>
      <c r="U1238" s="155" t="s">
        <v>696</v>
      </c>
      <c r="V1238" s="155" t="b">
        <v>0</v>
      </c>
      <c r="W1238" s="179" t="s">
        <v>7645</v>
      </c>
      <c r="X1238" s="168"/>
      <c r="Y1238" s="173">
        <v>20676</v>
      </c>
      <c r="Z1238" s="162" t="s">
        <v>7646</v>
      </c>
      <c r="AA1238" s="163" t="str">
        <f t="shared" si="14"/>
        <v>https://shopeefood.vn/bo-suu-tap/a-1k-sundaybasic</v>
      </c>
      <c r="AB1238" s="163" t="str">
        <f t="shared" si="18"/>
        <v>https://shopeefood.shopee.vn/bo-suu-tap/a-1k-sundaybasic</v>
      </c>
    </row>
    <row r="1239" spans="1:28" ht="255">
      <c r="A1239" s="151" t="s">
        <v>4650</v>
      </c>
      <c r="B1239" s="152"/>
      <c r="C1239" s="152" t="s">
        <v>717</v>
      </c>
      <c r="D1239" s="152" t="s">
        <v>222</v>
      </c>
      <c r="E1239" s="243" t="s">
        <v>871</v>
      </c>
      <c r="F1239" s="155" t="s">
        <v>7073</v>
      </c>
      <c r="G1239" s="177" t="str">
        <f t="shared" si="11"/>
        <v>[Alacarte CB]_Sinh Tố, Nước Ép &amp; Detox - ReViet Juice_Jul.CB1</v>
      </c>
      <c r="H1239" s="183" t="s">
        <v>7647</v>
      </c>
      <c r="I1239" s="176" t="s">
        <v>7648</v>
      </c>
      <c r="J1239" s="170" t="s">
        <v>874</v>
      </c>
      <c r="K1239" s="159"/>
      <c r="L1239" s="157" t="s">
        <v>875</v>
      </c>
      <c r="M1239" s="176" t="s">
        <v>7649</v>
      </c>
      <c r="N1239" s="155" t="s">
        <v>5769</v>
      </c>
      <c r="O1239" s="159"/>
      <c r="P1239" s="168"/>
      <c r="Q1239" s="176" t="s">
        <v>7650</v>
      </c>
      <c r="R1239" s="168"/>
      <c r="S1239" s="168"/>
      <c r="T1239" s="168"/>
      <c r="U1239" s="155" t="s">
        <v>696</v>
      </c>
      <c r="V1239" s="155" t="b">
        <v>0</v>
      </c>
      <c r="W1239" s="179" t="s">
        <v>7651</v>
      </c>
      <c r="X1239" s="168"/>
      <c r="Y1239" s="173">
        <v>20687</v>
      </c>
      <c r="Z1239" s="162" t="s">
        <v>7652</v>
      </c>
      <c r="AA1239" s="163" t="str">
        <f t="shared" si="14"/>
        <v>https://shopeefood.vn/bo-suu-tap/a-reviet-juice-1k</v>
      </c>
      <c r="AB1239" s="163" t="str">
        <f t="shared" si="18"/>
        <v>https://shopeefood.shopee.vn/bo-suu-tap/a-reviet-juice-1k</v>
      </c>
    </row>
    <row r="1240" spans="1:28" ht="165">
      <c r="A1240" s="151" t="s">
        <v>4650</v>
      </c>
      <c r="B1240" s="152"/>
      <c r="C1240" s="152" t="s">
        <v>706</v>
      </c>
      <c r="D1240" s="152" t="s">
        <v>219</v>
      </c>
      <c r="E1240" s="191" t="s">
        <v>1046</v>
      </c>
      <c r="F1240" s="176" t="s">
        <v>4650</v>
      </c>
      <c r="G1240" s="177" t="str">
        <f t="shared" si="11"/>
        <v>[Alacarte]_Trà sữa Bingxue_Jul</v>
      </c>
      <c r="H1240" s="193" t="s">
        <v>7653</v>
      </c>
      <c r="I1240" s="193" t="s">
        <v>7654</v>
      </c>
      <c r="J1240" s="170" t="s">
        <v>1049</v>
      </c>
      <c r="K1240" s="159"/>
      <c r="L1240" s="159"/>
      <c r="M1240" s="159"/>
      <c r="N1240" s="168"/>
      <c r="O1240" s="155" t="s">
        <v>1057</v>
      </c>
      <c r="P1240" s="168"/>
      <c r="Q1240" s="159"/>
      <c r="R1240" s="177" t="s">
        <v>7655</v>
      </c>
      <c r="S1240" s="168"/>
      <c r="T1240" s="168"/>
      <c r="U1240" s="155" t="s">
        <v>696</v>
      </c>
      <c r="V1240" s="155" t="b">
        <v>0</v>
      </c>
      <c r="W1240" s="170" t="s">
        <v>7656</v>
      </c>
      <c r="X1240" s="168"/>
      <c r="Y1240" s="173">
        <v>20669</v>
      </c>
      <c r="Z1240" s="162" t="s">
        <v>7657</v>
      </c>
      <c r="AA1240" s="163" t="str">
        <f t="shared" si="14"/>
        <v>https://shopeefood.vn/bo-suu-tap/a-matcha-bingxue</v>
      </c>
      <c r="AB1240" s="163" t="str">
        <f t="shared" si="18"/>
        <v>https://shopeefood.shopee.vn/bo-suu-tap/a-matcha-bingxue</v>
      </c>
    </row>
    <row r="1241" spans="1:28" ht="105">
      <c r="A1241" s="151" t="s">
        <v>4650</v>
      </c>
      <c r="B1241" s="152"/>
      <c r="C1241" s="152" t="s">
        <v>706</v>
      </c>
      <c r="D1241" s="152" t="s">
        <v>222</v>
      </c>
      <c r="E1241" s="153" t="s">
        <v>1065</v>
      </c>
      <c r="F1241" s="155" t="s">
        <v>7079</v>
      </c>
      <c r="G1241" s="177" t="str">
        <f t="shared" si="11"/>
        <v>[Alacarte CB]_The Alley_Jul.CB3</v>
      </c>
      <c r="H1241" s="182" t="s">
        <v>7658</v>
      </c>
      <c r="I1241" s="193" t="s">
        <v>7659</v>
      </c>
      <c r="J1241" s="194" t="s">
        <v>2467</v>
      </c>
      <c r="K1241" s="157"/>
      <c r="L1241" s="195"/>
      <c r="M1241" s="159"/>
      <c r="N1241" s="168"/>
      <c r="O1241" s="155" t="s">
        <v>1057</v>
      </c>
      <c r="P1241" s="168"/>
      <c r="Q1241" s="159"/>
      <c r="R1241" s="177" t="s">
        <v>7660</v>
      </c>
      <c r="S1241" s="177"/>
      <c r="T1241" s="177"/>
      <c r="U1241" s="155" t="s">
        <v>696</v>
      </c>
      <c r="V1241" s="155" t="b">
        <v>0</v>
      </c>
      <c r="W1241" s="170" t="s">
        <v>6736</v>
      </c>
      <c r="X1241" s="168"/>
      <c r="Y1241" s="173">
        <v>20648</v>
      </c>
      <c r="Z1241" s="162" t="s">
        <v>7661</v>
      </c>
      <c r="AA1241" s="163" t="str">
        <f t="shared" si="14"/>
        <v>https://shopeefood.vn/bo-suu-tap/a--alley-bogo</v>
      </c>
      <c r="AB1241" s="163" t="str">
        <f t="shared" si="18"/>
        <v>https://shopeefood.shopee.vn/bo-suu-tap/a--alley-bogo</v>
      </c>
    </row>
    <row r="1242" spans="1:28" ht="90">
      <c r="A1242" s="151" t="s">
        <v>4650</v>
      </c>
      <c r="B1242" s="152"/>
      <c r="C1242" s="152" t="s">
        <v>706</v>
      </c>
      <c r="D1242" s="152" t="s">
        <v>222</v>
      </c>
      <c r="E1242" s="153" t="s">
        <v>1065</v>
      </c>
      <c r="F1242" s="155" t="s">
        <v>7073</v>
      </c>
      <c r="G1242" s="177" t="str">
        <f t="shared" si="11"/>
        <v>[Alacarte CB]_The Alley_Jul.CB1</v>
      </c>
      <c r="H1242" s="322" t="s">
        <v>7662</v>
      </c>
      <c r="I1242" s="193" t="s">
        <v>7663</v>
      </c>
      <c r="J1242" s="179" t="s">
        <v>2467</v>
      </c>
      <c r="K1242" s="157"/>
      <c r="L1242" s="195"/>
      <c r="M1242" s="159"/>
      <c r="N1242" s="168"/>
      <c r="O1242" s="155" t="s">
        <v>1057</v>
      </c>
      <c r="P1242" s="168"/>
      <c r="Q1242" s="159"/>
      <c r="R1242" s="177" t="s">
        <v>7664</v>
      </c>
      <c r="S1242" s="177"/>
      <c r="T1242" s="177"/>
      <c r="U1242" s="155" t="s">
        <v>696</v>
      </c>
      <c r="V1242" s="155" t="b">
        <v>0</v>
      </c>
      <c r="W1242" s="170" t="s">
        <v>6727</v>
      </c>
      <c r="X1242" s="168"/>
      <c r="Y1242" s="173">
        <v>19830</v>
      </c>
      <c r="Z1242" s="162" t="s">
        <v>4288</v>
      </c>
      <c r="AA1242" s="163" t="str">
        <f t="shared" si="14"/>
        <v>https://shopeefood.vn/bo-suu-tap/a-trs-alley</v>
      </c>
      <c r="AB1242" s="163" t="str">
        <f t="shared" si="18"/>
        <v>https://shopeefood.shopee.vn/bo-suu-tap/a-trs-alley</v>
      </c>
    </row>
    <row r="1243" spans="1:28" ht="75">
      <c r="A1243" s="151" t="s">
        <v>4650</v>
      </c>
      <c r="B1243" s="152"/>
      <c r="C1243" s="152" t="s">
        <v>706</v>
      </c>
      <c r="D1243" s="152" t="s">
        <v>222</v>
      </c>
      <c r="E1243" s="153" t="s">
        <v>1065</v>
      </c>
      <c r="F1243" s="155" t="s">
        <v>7348</v>
      </c>
      <c r="G1243" s="177" t="str">
        <f t="shared" si="11"/>
        <v>[Alacarte CB]_The Alley_Jul.CB2</v>
      </c>
      <c r="H1243" s="182" t="s">
        <v>7665</v>
      </c>
      <c r="I1243" s="193" t="s">
        <v>7666</v>
      </c>
      <c r="J1243" s="194" t="s">
        <v>2467</v>
      </c>
      <c r="K1243" s="157"/>
      <c r="L1243" s="195"/>
      <c r="M1243" s="159"/>
      <c r="N1243" s="168"/>
      <c r="O1243" s="155" t="s">
        <v>1057</v>
      </c>
      <c r="P1243" s="168"/>
      <c r="Q1243" s="159"/>
      <c r="R1243" s="177" t="s">
        <v>7667</v>
      </c>
      <c r="S1243" s="177"/>
      <c r="T1243" s="177"/>
      <c r="U1243" s="155" t="s">
        <v>696</v>
      </c>
      <c r="V1243" s="155" t="b">
        <v>0</v>
      </c>
      <c r="W1243" s="170" t="s">
        <v>6731</v>
      </c>
      <c r="X1243" s="168"/>
      <c r="Y1243" s="173">
        <v>20396</v>
      </c>
      <c r="Z1243" s="162" t="s">
        <v>6732</v>
      </c>
      <c r="AA1243" s="163" t="str">
        <f t="shared" si="14"/>
        <v>https://shopeefood.vn/bo-suu-tap/a--alley-1d</v>
      </c>
      <c r="AB1243" s="163" t="str">
        <f t="shared" si="18"/>
        <v>https://shopeefood.shopee.vn/bo-suu-tap/a--alley-1d</v>
      </c>
    </row>
    <row r="1244" spans="1:28" ht="225">
      <c r="A1244" s="151" t="s">
        <v>4650</v>
      </c>
      <c r="B1244" s="152"/>
      <c r="C1244" s="152" t="s">
        <v>2156</v>
      </c>
      <c r="D1244" s="152" t="s">
        <v>207</v>
      </c>
      <c r="E1244" s="180" t="s">
        <v>3565</v>
      </c>
      <c r="F1244" s="155" t="s">
        <v>7668</v>
      </c>
      <c r="G1244" s="177" t="str">
        <f t="shared" si="11"/>
        <v>[SuperVIP]_Carlsberg Premium Store_Jul_Compensation</v>
      </c>
      <c r="H1244" s="176" t="s">
        <v>7669</v>
      </c>
      <c r="I1244" s="183" t="s">
        <v>7670</v>
      </c>
      <c r="J1244" s="428" t="s">
        <v>4213</v>
      </c>
      <c r="K1244" s="162"/>
      <c r="L1244" s="162"/>
      <c r="M1244" s="162"/>
      <c r="N1244" s="169"/>
      <c r="O1244" s="183"/>
      <c r="P1244" s="169"/>
      <c r="Q1244" s="183" t="s">
        <v>7671</v>
      </c>
      <c r="R1244" s="177"/>
      <c r="S1244" s="177"/>
      <c r="T1244" s="177"/>
      <c r="U1244" s="155"/>
      <c r="V1244" s="155" t="b">
        <v>0</v>
      </c>
      <c r="W1244" s="170" t="s">
        <v>7672</v>
      </c>
      <c r="X1244" s="168"/>
      <c r="Y1244" s="173">
        <v>20752</v>
      </c>
      <c r="Z1244" s="162" t="s">
        <v>7673</v>
      </c>
      <c r="AA1244" s="163" t="str">
        <f t="shared" si="14"/>
        <v>https://shopeefood.vn/bo-suu-tap/sv-carlsberg-premium</v>
      </c>
      <c r="AB1244" s="163" t="str">
        <f t="shared" si="18"/>
        <v>https://shopeefood.shopee.vn/bo-suu-tap/sv-carlsberg-premium</v>
      </c>
    </row>
    <row r="1245" spans="1:28" ht="135">
      <c r="A1245" s="151" t="s">
        <v>4650</v>
      </c>
      <c r="B1245" s="152"/>
      <c r="C1245" s="152" t="s">
        <v>1236</v>
      </c>
      <c r="D1245" s="152" t="s">
        <v>201</v>
      </c>
      <c r="E1245" s="180" t="s">
        <v>1453</v>
      </c>
      <c r="F1245" s="155" t="s">
        <v>7567</v>
      </c>
      <c r="G1245" s="177" t="str">
        <f t="shared" si="11"/>
        <v>[SJBP]_Trà Sữa May Cha_PS 50%</v>
      </c>
      <c r="H1245" s="245" t="s">
        <v>7674</v>
      </c>
      <c r="I1245" s="183" t="s">
        <v>7675</v>
      </c>
      <c r="J1245" s="209" t="s">
        <v>1456</v>
      </c>
      <c r="K1245" s="162"/>
      <c r="L1245" s="162"/>
      <c r="M1245" s="162"/>
      <c r="N1245" s="169"/>
      <c r="O1245" s="183"/>
      <c r="P1245" s="169"/>
      <c r="Q1245" s="183"/>
      <c r="R1245" s="177"/>
      <c r="S1245" s="177"/>
      <c r="T1245" s="177"/>
      <c r="U1245" s="155"/>
      <c r="V1245" s="155" t="b">
        <v>0</v>
      </c>
      <c r="W1245" s="179" t="s">
        <v>7676</v>
      </c>
      <c r="X1245" s="168"/>
      <c r="Y1245" s="173">
        <v>20640</v>
      </c>
      <c r="Z1245" s="162" t="s">
        <v>7677</v>
      </c>
      <c r="AA1245" s="163" t="str">
        <f t="shared" si="14"/>
        <v>https://shopeefood.vn/bo-suu-tap/sj-maycha-60k</v>
      </c>
      <c r="AB1245" s="163" t="str">
        <f t="shared" si="18"/>
        <v>https://shopeefood.shopee.vn/bo-suu-tap/sj-maycha-60k</v>
      </c>
    </row>
    <row r="1246" spans="1:28" ht="30">
      <c r="A1246" s="151" t="s">
        <v>4197</v>
      </c>
      <c r="B1246" s="152"/>
      <c r="C1246" s="152" t="s">
        <v>1544</v>
      </c>
      <c r="D1246" s="152" t="s">
        <v>1545</v>
      </c>
      <c r="E1246" s="597"/>
      <c r="F1246" s="176" t="s">
        <v>7678</v>
      </c>
      <c r="G1246" s="217" t="str">
        <f t="shared" si="11"/>
        <v>[PLF CP]__Livestream_21Jun</v>
      </c>
      <c r="H1246" s="176" t="s">
        <v>7679</v>
      </c>
      <c r="I1246" s="183" t="s">
        <v>7680</v>
      </c>
      <c r="J1246" s="169"/>
      <c r="K1246" s="162"/>
      <c r="L1246" s="162"/>
      <c r="M1246" s="162"/>
      <c r="N1246" s="169"/>
      <c r="O1246" s="183"/>
      <c r="P1246" s="169"/>
      <c r="Q1246" s="183"/>
      <c r="R1246" s="177"/>
      <c r="S1246" s="177"/>
      <c r="T1246" s="177"/>
      <c r="U1246" s="155"/>
      <c r="V1246" s="155" t="b">
        <v>0</v>
      </c>
      <c r="W1246" s="170" t="s">
        <v>7681</v>
      </c>
      <c r="X1246" s="168"/>
      <c r="Y1246" s="364"/>
      <c r="Z1246" s="169"/>
      <c r="AA1246" s="163" t="str">
        <f t="shared" si="14"/>
        <v>https://shopeefood.vn/bo-suu-tap/</v>
      </c>
      <c r="AB1246" s="578" t="s">
        <v>7682</v>
      </c>
    </row>
    <row r="1247" spans="1:28" ht="120">
      <c r="A1247" s="151" t="s">
        <v>4650</v>
      </c>
      <c r="B1247" s="152"/>
      <c r="C1247" s="152" t="s">
        <v>717</v>
      </c>
      <c r="D1247" s="152" t="s">
        <v>222</v>
      </c>
      <c r="E1247" s="243" t="s">
        <v>311</v>
      </c>
      <c r="F1247" s="155" t="s">
        <v>7046</v>
      </c>
      <c r="G1247" s="177" t="str">
        <f t="shared" si="11"/>
        <v>[Alacarte CB]_Hanuri - Món Ăn Hàn Quốc_Jul.CB9</v>
      </c>
      <c r="H1247" s="193" t="s">
        <v>7683</v>
      </c>
      <c r="I1247" s="159" t="s">
        <v>7426</v>
      </c>
      <c r="J1247" s="178" t="s">
        <v>801</v>
      </c>
      <c r="K1247" s="159"/>
      <c r="L1247" s="159"/>
      <c r="M1247" s="159"/>
      <c r="N1247" s="168"/>
      <c r="O1247" s="155" t="s">
        <v>1222</v>
      </c>
      <c r="P1247" s="169"/>
      <c r="Q1247" s="193" t="s">
        <v>7684</v>
      </c>
      <c r="R1247" s="168"/>
      <c r="S1247" s="168"/>
      <c r="T1247" s="168"/>
      <c r="U1247" s="155" t="s">
        <v>696</v>
      </c>
      <c r="V1247" s="155" t="b">
        <v>0</v>
      </c>
      <c r="W1247" s="170" t="s">
        <v>7685</v>
      </c>
      <c r="X1247" s="168"/>
      <c r="Y1247" s="173">
        <v>19522</v>
      </c>
      <c r="Z1247" s="162" t="s">
        <v>3610</v>
      </c>
      <c r="AA1247" s="163" t="str">
        <f t="shared" si="14"/>
        <v>https://shopeefood.vn/bo-suu-tap/a-hanuri</v>
      </c>
      <c r="AB1247" s="163" t="str">
        <f t="shared" ref="AB1247:AB1519" si="19">CONCATENATE("https://shopeefood.shopee.vn/bo-suu-tap/",Z1247)</f>
        <v>https://shopeefood.shopee.vn/bo-suu-tap/a-hanuri</v>
      </c>
    </row>
    <row r="1248" spans="1:28" ht="135">
      <c r="A1248" s="151" t="s">
        <v>4650</v>
      </c>
      <c r="B1248" s="152"/>
      <c r="C1248" s="152" t="s">
        <v>717</v>
      </c>
      <c r="D1248" s="152" t="s">
        <v>211</v>
      </c>
      <c r="E1248" s="159" t="s">
        <v>379</v>
      </c>
      <c r="F1248" s="155" t="s">
        <v>4650</v>
      </c>
      <c r="G1248" s="177" t="str">
        <f t="shared" si="11"/>
        <v>[Win 1]_Rau Má Mix_Jul</v>
      </c>
      <c r="H1248" s="193" t="s">
        <v>7686</v>
      </c>
      <c r="I1248" s="263" t="s">
        <v>7687</v>
      </c>
      <c r="J1248" s="172" t="s">
        <v>5379</v>
      </c>
      <c r="K1248" s="159"/>
      <c r="L1248" s="170" t="s">
        <v>7688</v>
      </c>
      <c r="M1248" s="171" t="s">
        <v>7689</v>
      </c>
      <c r="N1248" s="176" t="s">
        <v>7690</v>
      </c>
      <c r="O1248" s="176" t="s">
        <v>7691</v>
      </c>
      <c r="P1248" s="168"/>
      <c r="Q1248" s="598" t="s">
        <v>7692</v>
      </c>
      <c r="R1248" s="177"/>
      <c r="S1248" s="177"/>
      <c r="T1248" s="177"/>
      <c r="U1248" s="155" t="s">
        <v>696</v>
      </c>
      <c r="V1248" s="155" t="b">
        <v>0</v>
      </c>
      <c r="W1248" s="179" t="s">
        <v>7693</v>
      </c>
      <c r="X1248" s="168"/>
      <c r="Y1248" s="173">
        <v>19839</v>
      </c>
      <c r="Z1248" s="162" t="s">
        <v>4123</v>
      </c>
      <c r="AA1248" s="163" t="str">
        <f t="shared" si="14"/>
        <v>https://shopeefood.vn/bo-suu-tap/w1-rauma-mix-1t1</v>
      </c>
      <c r="AB1248" s="163" t="str">
        <f t="shared" si="19"/>
        <v>https://shopeefood.shopee.vn/bo-suu-tap/w1-rauma-mix-1t1</v>
      </c>
    </row>
    <row r="1249" spans="1:28" ht="195">
      <c r="A1249" s="151" t="s">
        <v>4650</v>
      </c>
      <c r="B1249" s="152"/>
      <c r="C1249" s="152" t="s">
        <v>717</v>
      </c>
      <c r="D1249" s="152" t="s">
        <v>211</v>
      </c>
      <c r="E1249" s="155" t="s">
        <v>848</v>
      </c>
      <c r="F1249" s="155" t="s">
        <v>4650</v>
      </c>
      <c r="G1249" s="177" t="str">
        <f t="shared" si="11"/>
        <v>[Win 1]_Olong Châu_Jul</v>
      </c>
      <c r="H1249" s="176" t="s">
        <v>7694</v>
      </c>
      <c r="I1249" s="263" t="s">
        <v>7695</v>
      </c>
      <c r="J1249" s="172" t="s">
        <v>5438</v>
      </c>
      <c r="K1249" s="159"/>
      <c r="L1249" s="179" t="s">
        <v>7696</v>
      </c>
      <c r="M1249" s="171" t="s">
        <v>7697</v>
      </c>
      <c r="N1249" s="176" t="s">
        <v>7698</v>
      </c>
      <c r="O1249" s="176" t="s">
        <v>7691</v>
      </c>
      <c r="P1249" s="168"/>
      <c r="Q1249" s="598" t="s">
        <v>7699</v>
      </c>
      <c r="R1249" s="177"/>
      <c r="S1249" s="177"/>
      <c r="T1249" s="177"/>
      <c r="U1249" s="155" t="s">
        <v>696</v>
      </c>
      <c r="V1249" s="155" t="b">
        <v>0</v>
      </c>
      <c r="W1249" s="179" t="s">
        <v>7700</v>
      </c>
      <c r="X1249" s="168"/>
      <c r="Y1249" s="173">
        <v>19760</v>
      </c>
      <c r="Z1249" s="162" t="s">
        <v>4116</v>
      </c>
      <c r="AA1249" s="163" t="str">
        <f t="shared" si="14"/>
        <v>https://shopeefood.vn/bo-suu-tap/w1-olong-chau</v>
      </c>
      <c r="AB1249" s="163" t="str">
        <f t="shared" si="19"/>
        <v>https://shopeefood.shopee.vn/bo-suu-tap/w1-olong-chau</v>
      </c>
    </row>
    <row r="1250" spans="1:28" ht="105">
      <c r="A1250" s="151" t="s">
        <v>4650</v>
      </c>
      <c r="B1250" s="152"/>
      <c r="C1250" s="152" t="s">
        <v>706</v>
      </c>
      <c r="D1250" s="152" t="s">
        <v>211</v>
      </c>
      <c r="E1250" s="174" t="s">
        <v>1346</v>
      </c>
      <c r="F1250" s="176" t="s">
        <v>4650</v>
      </c>
      <c r="G1250" s="177" t="str">
        <f t="shared" si="11"/>
        <v>[Win 1]_LaBoong - Trà Ô Long Làng LaBoong_Jul</v>
      </c>
      <c r="H1250" s="193" t="s">
        <v>7701</v>
      </c>
      <c r="I1250" s="193" t="s">
        <v>7702</v>
      </c>
      <c r="J1250" s="170" t="s">
        <v>7703</v>
      </c>
      <c r="K1250" s="159"/>
      <c r="L1250" s="159"/>
      <c r="M1250" s="159"/>
      <c r="N1250" s="168"/>
      <c r="O1250" s="155" t="s">
        <v>1222</v>
      </c>
      <c r="P1250" s="168"/>
      <c r="Q1250" s="159"/>
      <c r="R1250" s="221" t="s">
        <v>7704</v>
      </c>
      <c r="S1250" s="177"/>
      <c r="T1250" s="177"/>
      <c r="U1250" s="155" t="s">
        <v>696</v>
      </c>
      <c r="V1250" s="155" t="b">
        <v>0</v>
      </c>
      <c r="W1250" s="170" t="s">
        <v>7705</v>
      </c>
      <c r="X1250" s="168"/>
      <c r="Y1250" s="173">
        <v>20820</v>
      </c>
      <c r="Z1250" s="162" t="s">
        <v>7706</v>
      </c>
      <c r="AA1250" s="163" t="str">
        <f t="shared" si="14"/>
        <v>https://shopeefood.vn/bo-suu-tap/w1-laboong</v>
      </c>
      <c r="AB1250" s="163" t="str">
        <f t="shared" si="19"/>
        <v>https://shopeefood.shopee.vn/bo-suu-tap/w1-laboong</v>
      </c>
    </row>
    <row r="1251" spans="1:28" ht="180">
      <c r="A1251" s="151" t="s">
        <v>4650</v>
      </c>
      <c r="B1251" s="152"/>
      <c r="C1251" s="152" t="s">
        <v>970</v>
      </c>
      <c r="D1251" s="152" t="s">
        <v>205</v>
      </c>
      <c r="E1251" s="180" t="s">
        <v>323</v>
      </c>
      <c r="F1251" s="155" t="s">
        <v>7707</v>
      </c>
      <c r="G1251" s="177" t="str">
        <f t="shared" si="11"/>
        <v>[JBP]_KATINAT Coffee &amp; Tea House_BAU Hibi</v>
      </c>
      <c r="H1251" s="494" t="s">
        <v>7708</v>
      </c>
      <c r="I1251" s="183" t="s">
        <v>7709</v>
      </c>
      <c r="J1251" s="209" t="s">
        <v>1323</v>
      </c>
      <c r="K1251" s="162"/>
      <c r="L1251" s="162"/>
      <c r="M1251" s="162"/>
      <c r="N1251" s="169"/>
      <c r="O1251" s="183"/>
      <c r="P1251" s="169"/>
      <c r="Q1251" s="183" t="s">
        <v>7710</v>
      </c>
      <c r="R1251" s="183" t="s">
        <v>7710</v>
      </c>
      <c r="S1251" s="183" t="s">
        <v>7710</v>
      </c>
      <c r="T1251" s="183" t="s">
        <v>7711</v>
      </c>
      <c r="U1251" s="155"/>
      <c r="V1251" s="155" t="b">
        <v>0</v>
      </c>
      <c r="W1251" s="170" t="s">
        <v>7712</v>
      </c>
      <c r="X1251" s="168"/>
      <c r="Y1251" s="173">
        <v>20662</v>
      </c>
      <c r="Z1251" s="162" t="s">
        <v>7713</v>
      </c>
      <c r="AA1251" s="163" t="str">
        <f t="shared" si="14"/>
        <v>https://shopeefood.vn/bo-suu-tap/jb--katinat-50</v>
      </c>
      <c r="AB1251" s="163" t="str">
        <f t="shared" si="19"/>
        <v>https://shopeefood.shopee.vn/bo-suu-tap/jb--katinat-50</v>
      </c>
    </row>
    <row r="1252" spans="1:28" ht="180">
      <c r="A1252" s="151" t="s">
        <v>4650</v>
      </c>
      <c r="B1252" s="152"/>
      <c r="C1252" s="152" t="s">
        <v>970</v>
      </c>
      <c r="D1252" s="152" t="s">
        <v>201</v>
      </c>
      <c r="E1252" s="180" t="s">
        <v>390</v>
      </c>
      <c r="F1252" s="155" t="s">
        <v>7714</v>
      </c>
      <c r="G1252" s="177" t="str">
        <f t="shared" si="11"/>
        <v>[SJBP]_Starbucks Coffee_Mon</v>
      </c>
      <c r="H1252" s="319" t="s">
        <v>7715</v>
      </c>
      <c r="I1252" s="183" t="s">
        <v>7716</v>
      </c>
      <c r="J1252" s="209" t="s">
        <v>974</v>
      </c>
      <c r="K1252" s="162"/>
      <c r="L1252" s="162"/>
      <c r="M1252" s="162"/>
      <c r="N1252" s="169"/>
      <c r="O1252" s="183"/>
      <c r="P1252" s="169"/>
      <c r="Q1252" s="183" t="s">
        <v>7717</v>
      </c>
      <c r="R1252" s="183" t="s">
        <v>7717</v>
      </c>
      <c r="S1252" s="183" t="s">
        <v>7717</v>
      </c>
      <c r="T1252" s="183" t="s">
        <v>7718</v>
      </c>
      <c r="U1252" s="155"/>
      <c r="V1252" s="155" t="b">
        <v>0</v>
      </c>
      <c r="W1252" s="179" t="s">
        <v>7719</v>
      </c>
      <c r="X1252" s="168"/>
      <c r="Y1252" s="173">
        <v>20652</v>
      </c>
      <c r="Z1252" s="162" t="s">
        <v>7720</v>
      </c>
      <c r="AA1252" s="163" t="str">
        <f t="shared" si="14"/>
        <v>https://shopeefood.vn/bo-suu-tap/sj-mon-starbucks</v>
      </c>
      <c r="AB1252" s="163" t="str">
        <f t="shared" si="19"/>
        <v>https://shopeefood.shopee.vn/bo-suu-tap/sj-mon-starbucks</v>
      </c>
    </row>
    <row r="1253" spans="1:28" ht="105">
      <c r="A1253" s="151" t="s">
        <v>4650</v>
      </c>
      <c r="B1253" s="152"/>
      <c r="C1253" s="152" t="s">
        <v>970</v>
      </c>
      <c r="D1253" s="152" t="s">
        <v>201</v>
      </c>
      <c r="E1253" s="180" t="s">
        <v>390</v>
      </c>
      <c r="F1253" s="155" t="s">
        <v>7721</v>
      </c>
      <c r="G1253" s="177" t="str">
        <f t="shared" si="11"/>
        <v>[SJBP]_Starbucks Coffee_Fri</v>
      </c>
      <c r="H1253" s="319" t="s">
        <v>7722</v>
      </c>
      <c r="I1253" s="183" t="s">
        <v>7723</v>
      </c>
      <c r="J1253" s="209" t="s">
        <v>974</v>
      </c>
      <c r="K1253" s="162"/>
      <c r="L1253" s="162"/>
      <c r="M1253" s="162"/>
      <c r="N1253" s="169"/>
      <c r="O1253" s="183"/>
      <c r="P1253" s="162" t="s">
        <v>2567</v>
      </c>
      <c r="Q1253" s="183" t="s">
        <v>7724</v>
      </c>
      <c r="R1253" s="183" t="s">
        <v>7724</v>
      </c>
      <c r="S1253" s="183" t="s">
        <v>7724</v>
      </c>
      <c r="T1253" s="183" t="s">
        <v>7724</v>
      </c>
      <c r="U1253" s="155"/>
      <c r="V1253" s="155" t="b">
        <v>0</v>
      </c>
      <c r="W1253" s="179" t="s">
        <v>7725</v>
      </c>
      <c r="X1253" s="168"/>
      <c r="Y1253" s="173">
        <v>20653</v>
      </c>
      <c r="Z1253" s="162" t="s">
        <v>7726</v>
      </c>
      <c r="AA1253" s="163" t="str">
        <f t="shared" si="14"/>
        <v>https://shopeefood.vn/bo-suu-tap/sj-fri-starbucks</v>
      </c>
      <c r="AB1253" s="163" t="str">
        <f t="shared" si="19"/>
        <v>https://shopeefood.shopee.vn/bo-suu-tap/sj-fri-starbucks</v>
      </c>
    </row>
    <row r="1254" spans="1:28" ht="225">
      <c r="A1254" s="151" t="s">
        <v>4650</v>
      </c>
      <c r="B1254" s="152"/>
      <c r="C1254" s="152" t="s">
        <v>970</v>
      </c>
      <c r="D1254" s="152" t="s">
        <v>201</v>
      </c>
      <c r="E1254" s="180" t="s">
        <v>390</v>
      </c>
      <c r="F1254" s="155" t="s">
        <v>7727</v>
      </c>
      <c r="G1254" s="177" t="str">
        <f t="shared" si="11"/>
        <v>[SJBP]_Starbucks Coffee_Indi 15-17.7</v>
      </c>
      <c r="H1254" s="176" t="s">
        <v>7728</v>
      </c>
      <c r="I1254" s="183" t="s">
        <v>7729</v>
      </c>
      <c r="J1254" s="209" t="s">
        <v>974</v>
      </c>
      <c r="K1254" s="162"/>
      <c r="L1254" s="162"/>
      <c r="M1254" s="162"/>
      <c r="N1254" s="169"/>
      <c r="O1254" s="183"/>
      <c r="P1254" s="169"/>
      <c r="Q1254" s="183" t="s">
        <v>7730</v>
      </c>
      <c r="R1254" s="183" t="s">
        <v>7730</v>
      </c>
      <c r="S1254" s="183" t="s">
        <v>7730</v>
      </c>
      <c r="T1254" s="183" t="s">
        <v>7730</v>
      </c>
      <c r="U1254" s="155"/>
      <c r="V1254" s="155" t="b">
        <v>0</v>
      </c>
      <c r="W1254" s="179" t="s">
        <v>7731</v>
      </c>
      <c r="X1254" s="168"/>
      <c r="Y1254" s="173">
        <v>20670</v>
      </c>
      <c r="Z1254" s="162" t="s">
        <v>7732</v>
      </c>
      <c r="AA1254" s="163" t="str">
        <f t="shared" si="14"/>
        <v>https://shopeefood.vn/bo-suu-tap/sj-starbucks-freeship</v>
      </c>
      <c r="AB1254" s="163" t="str">
        <f t="shared" si="19"/>
        <v>https://shopeefood.shopee.vn/bo-suu-tap/sj-starbucks-freeship</v>
      </c>
    </row>
    <row r="1255" spans="1:28" ht="180">
      <c r="A1255" s="151" t="s">
        <v>4650</v>
      </c>
      <c r="B1255" s="152"/>
      <c r="C1255" s="152" t="s">
        <v>970</v>
      </c>
      <c r="D1255" s="152" t="s">
        <v>201</v>
      </c>
      <c r="E1255" s="180" t="s">
        <v>403</v>
      </c>
      <c r="F1255" s="155" t="s">
        <v>7733</v>
      </c>
      <c r="G1255" s="177" t="str">
        <f t="shared" si="11"/>
        <v>[SJBP]_The Coffee House_WC_Wed</v>
      </c>
      <c r="H1255" s="176" t="s">
        <v>7734</v>
      </c>
      <c r="I1255" s="183" t="s">
        <v>7735</v>
      </c>
      <c r="J1255" s="209" t="s">
        <v>1669</v>
      </c>
      <c r="K1255" s="162"/>
      <c r="L1255" s="184" t="s">
        <v>7736</v>
      </c>
      <c r="M1255" s="162" t="s">
        <v>7737</v>
      </c>
      <c r="N1255" s="599" t="s">
        <v>7738</v>
      </c>
      <c r="O1255" s="183"/>
      <c r="P1255" s="169"/>
      <c r="Q1255" s="183" t="s">
        <v>7739</v>
      </c>
      <c r="R1255" s="176" t="s">
        <v>7740</v>
      </c>
      <c r="S1255" s="177"/>
      <c r="T1255" s="176" t="s">
        <v>7741</v>
      </c>
      <c r="U1255" s="155"/>
      <c r="V1255" s="155" t="b">
        <v>0</v>
      </c>
      <c r="W1255" s="179" t="s">
        <v>7742</v>
      </c>
      <c r="X1255" s="168"/>
      <c r="Y1255" s="173">
        <v>20663</v>
      </c>
      <c r="Z1255" s="162" t="s">
        <v>7743</v>
      </c>
      <c r="AA1255" s="163" t="str">
        <f t="shared" si="14"/>
        <v>https://shopeefood.vn/bo-suu-tap/sj-wed-tch</v>
      </c>
      <c r="AB1255" s="163" t="str">
        <f t="shared" si="19"/>
        <v>https://shopeefood.shopee.vn/bo-suu-tap/sj-wed-tch</v>
      </c>
    </row>
    <row r="1256" spans="1:28" ht="285">
      <c r="A1256" s="151" t="s">
        <v>4650</v>
      </c>
      <c r="B1256" s="152"/>
      <c r="C1256" s="152" t="s">
        <v>970</v>
      </c>
      <c r="D1256" s="152" t="s">
        <v>201</v>
      </c>
      <c r="E1256" s="180" t="s">
        <v>1015</v>
      </c>
      <c r="F1256" s="155" t="s">
        <v>3968</v>
      </c>
      <c r="G1256" s="177" t="str">
        <f t="shared" si="11"/>
        <v>[SJBP]_Highlands Coffee_ALC 14</v>
      </c>
      <c r="H1256" s="176" t="s">
        <v>7143</v>
      </c>
      <c r="I1256" s="183" t="s">
        <v>7144</v>
      </c>
      <c r="J1256" s="209" t="s">
        <v>1019</v>
      </c>
      <c r="K1256" s="162"/>
      <c r="L1256" s="162"/>
      <c r="M1256" s="162"/>
      <c r="N1256" s="169"/>
      <c r="O1256" s="183"/>
      <c r="P1256" s="169"/>
      <c r="Q1256" s="183"/>
      <c r="R1256" s="177"/>
      <c r="S1256" s="177"/>
      <c r="T1256" s="177"/>
      <c r="U1256" s="155"/>
      <c r="V1256" s="155" t="b">
        <v>0</v>
      </c>
      <c r="W1256" s="578" t="s">
        <v>7744</v>
      </c>
      <c r="X1256" s="168"/>
      <c r="Y1256" s="173">
        <v>20657</v>
      </c>
      <c r="Z1256" s="162" t="s">
        <v>7745</v>
      </c>
      <c r="AA1256" s="163" t="str">
        <f t="shared" si="14"/>
        <v>https://shopeefood.vn/bo-suu-tap/sj-1d-highlands</v>
      </c>
      <c r="AB1256" s="163" t="str">
        <f t="shared" si="19"/>
        <v>https://shopeefood.shopee.vn/bo-suu-tap/sj-1d-highlands</v>
      </c>
    </row>
    <row r="1257" spans="1:28" ht="105">
      <c r="A1257" s="151" t="s">
        <v>4650</v>
      </c>
      <c r="B1257" s="152"/>
      <c r="C1257" s="152" t="s">
        <v>970</v>
      </c>
      <c r="D1257" s="152" t="s">
        <v>201</v>
      </c>
      <c r="E1257" s="180" t="s">
        <v>390</v>
      </c>
      <c r="F1257" s="155" t="s">
        <v>4021</v>
      </c>
      <c r="G1257" s="177" t="str">
        <f t="shared" si="11"/>
        <v>[SJBP]_Starbucks Coffee_BAU 50k</v>
      </c>
      <c r="H1257" s="176" t="s">
        <v>7746</v>
      </c>
      <c r="I1257" s="183" t="s">
        <v>7747</v>
      </c>
      <c r="J1257" s="209" t="s">
        <v>974</v>
      </c>
      <c r="K1257" s="162"/>
      <c r="L1257" s="162"/>
      <c r="M1257" s="162"/>
      <c r="N1257" s="169"/>
      <c r="O1257" s="183"/>
      <c r="P1257" s="169"/>
      <c r="Q1257" s="183"/>
      <c r="R1257" s="177"/>
      <c r="S1257" s="177"/>
      <c r="T1257" s="177"/>
      <c r="U1257" s="155"/>
      <c r="V1257" s="155" t="b">
        <v>0</v>
      </c>
      <c r="W1257" s="179" t="s">
        <v>7748</v>
      </c>
      <c r="X1257" s="168"/>
      <c r="Y1257" s="173">
        <v>20378</v>
      </c>
      <c r="Z1257" s="162" t="s">
        <v>6813</v>
      </c>
      <c r="AA1257" s="163" t="str">
        <f t="shared" si="14"/>
        <v>https://shopeefood.vn/bo-suu-tap/sj-starbucks--50k</v>
      </c>
      <c r="AB1257" s="163" t="str">
        <f t="shared" si="19"/>
        <v>https://shopeefood.shopee.vn/bo-suu-tap/sj-starbucks--50k</v>
      </c>
    </row>
    <row r="1258" spans="1:28" ht="180">
      <c r="A1258" s="151" t="s">
        <v>4650</v>
      </c>
      <c r="B1258" s="152"/>
      <c r="C1258" s="152" t="s">
        <v>970</v>
      </c>
      <c r="D1258" s="152" t="s">
        <v>201</v>
      </c>
      <c r="E1258" s="180" t="s">
        <v>403</v>
      </c>
      <c r="F1258" s="155" t="s">
        <v>7749</v>
      </c>
      <c r="G1258" s="177" t="str">
        <f t="shared" si="11"/>
        <v>[SJBP]_The Coffee House_WC_Fri</v>
      </c>
      <c r="H1258" s="176" t="s">
        <v>7750</v>
      </c>
      <c r="I1258" s="183" t="s">
        <v>7751</v>
      </c>
      <c r="J1258" s="209" t="s">
        <v>1669</v>
      </c>
      <c r="K1258" s="162"/>
      <c r="L1258" s="184" t="s">
        <v>7736</v>
      </c>
      <c r="M1258" s="162" t="s">
        <v>7752</v>
      </c>
      <c r="N1258" s="599" t="s">
        <v>7753</v>
      </c>
      <c r="O1258" s="183"/>
      <c r="P1258" s="162" t="s">
        <v>2567</v>
      </c>
      <c r="Q1258" s="183" t="s">
        <v>7754</v>
      </c>
      <c r="R1258" s="176" t="s">
        <v>7755</v>
      </c>
      <c r="S1258" s="177"/>
      <c r="T1258" s="176" t="s">
        <v>7755</v>
      </c>
      <c r="U1258" s="155"/>
      <c r="V1258" s="155" t="b">
        <v>0</v>
      </c>
      <c r="W1258" s="179" t="s">
        <v>7756</v>
      </c>
      <c r="X1258" s="168"/>
      <c r="Y1258" s="173">
        <v>20654</v>
      </c>
      <c r="Z1258" s="162" t="s">
        <v>7757</v>
      </c>
      <c r="AA1258" s="163" t="str">
        <f t="shared" si="14"/>
        <v>https://shopeefood.vn/bo-suu-tap/sj-tch-fri</v>
      </c>
      <c r="AB1258" s="163" t="str">
        <f t="shared" si="19"/>
        <v>https://shopeefood.shopee.vn/bo-suu-tap/sj-tch-fri</v>
      </c>
    </row>
    <row r="1259" spans="1:28" ht="285">
      <c r="A1259" s="151" t="s">
        <v>4650</v>
      </c>
      <c r="B1259" s="152"/>
      <c r="C1259" s="152" t="s">
        <v>970</v>
      </c>
      <c r="D1259" s="152" t="s">
        <v>205</v>
      </c>
      <c r="E1259" s="180" t="s">
        <v>258</v>
      </c>
      <c r="F1259" s="155" t="s">
        <v>7758</v>
      </c>
      <c r="G1259" s="177" t="str">
        <f t="shared" si="11"/>
        <v>[JBP]_Cheese Coffee_NSO HN 18/7</v>
      </c>
      <c r="H1259" s="176" t="s">
        <v>7759</v>
      </c>
      <c r="I1259" s="183" t="s">
        <v>7063</v>
      </c>
      <c r="J1259" s="162" t="s">
        <v>7760</v>
      </c>
      <c r="K1259" s="162"/>
      <c r="L1259" s="162"/>
      <c r="M1259" s="162"/>
      <c r="N1259" s="169"/>
      <c r="O1259" s="183"/>
      <c r="P1259" s="169"/>
      <c r="Q1259" s="183"/>
      <c r="R1259" s="183" t="s">
        <v>7761</v>
      </c>
      <c r="S1259" s="177"/>
      <c r="T1259" s="177"/>
      <c r="U1259" s="155"/>
      <c r="V1259" s="155" t="b">
        <v>0</v>
      </c>
      <c r="W1259" s="168"/>
      <c r="X1259" s="168"/>
      <c r="Y1259" s="173">
        <v>20664</v>
      </c>
      <c r="Z1259" s="162" t="s">
        <v>7762</v>
      </c>
      <c r="AA1259" s="163" t="str">
        <f t="shared" si="14"/>
        <v>https://shopeefood.vn/bo-suu-tap/jb-1t1-cheese</v>
      </c>
      <c r="AB1259" s="163" t="str">
        <f t="shared" si="19"/>
        <v>https://shopeefood.shopee.vn/bo-suu-tap/jb-1t1-cheese</v>
      </c>
    </row>
    <row r="1260" spans="1:28" ht="300">
      <c r="A1260" s="151" t="s">
        <v>4650</v>
      </c>
      <c r="B1260" s="152"/>
      <c r="C1260" s="152" t="s">
        <v>970</v>
      </c>
      <c r="D1260" s="152" t="s">
        <v>205</v>
      </c>
      <c r="E1260" s="180" t="s">
        <v>258</v>
      </c>
      <c r="F1260" s="155" t="s">
        <v>7763</v>
      </c>
      <c r="G1260" s="177" t="str">
        <f t="shared" si="11"/>
        <v>[JBP]_Cheese Coffee_B2G1 29-31.7</v>
      </c>
      <c r="H1260" s="176" t="s">
        <v>7764</v>
      </c>
      <c r="I1260" s="183" t="s">
        <v>7099</v>
      </c>
      <c r="J1260" s="209" t="s">
        <v>6464</v>
      </c>
      <c r="K1260" s="162"/>
      <c r="L1260" s="162"/>
      <c r="M1260" s="162"/>
      <c r="N1260" s="169"/>
      <c r="O1260" s="183"/>
      <c r="P1260" s="169"/>
      <c r="Q1260" s="183" t="s">
        <v>7765</v>
      </c>
      <c r="R1260" s="183" t="s">
        <v>7765</v>
      </c>
      <c r="S1260" s="183" t="s">
        <v>7765</v>
      </c>
      <c r="T1260" s="177"/>
      <c r="U1260" s="155"/>
      <c r="V1260" s="155" t="b">
        <v>0</v>
      </c>
      <c r="W1260" s="179" t="s">
        <v>7766</v>
      </c>
      <c r="X1260" s="168"/>
      <c r="Y1260" s="173">
        <v>20643</v>
      </c>
      <c r="Z1260" s="162" t="s">
        <v>7767</v>
      </c>
      <c r="AA1260" s="163" t="str">
        <f t="shared" si="14"/>
        <v>https://shopeefood.vn/bo-suu-tap/jb-cheese-b2g1</v>
      </c>
      <c r="AB1260" s="163" t="str">
        <f t="shared" si="19"/>
        <v>https://shopeefood.shopee.vn/bo-suu-tap/jb-cheese-b2g1</v>
      </c>
    </row>
    <row r="1261" spans="1:28" ht="165">
      <c r="A1261" s="151" t="s">
        <v>4650</v>
      </c>
      <c r="B1261" s="152"/>
      <c r="C1261" s="152" t="s">
        <v>717</v>
      </c>
      <c r="D1261" s="152" t="s">
        <v>222</v>
      </c>
      <c r="E1261" s="153" t="s">
        <v>787</v>
      </c>
      <c r="F1261" s="155" t="s">
        <v>7348</v>
      </c>
      <c r="G1261" s="177" t="str">
        <f t="shared" si="11"/>
        <v>[Alacarte CB]_Cafe Amazon_Jul.CB2</v>
      </c>
      <c r="H1261" s="176" t="s">
        <v>7768</v>
      </c>
      <c r="I1261" s="159" t="s">
        <v>7393</v>
      </c>
      <c r="J1261" s="170" t="s">
        <v>790</v>
      </c>
      <c r="K1261" s="159"/>
      <c r="L1261" s="159"/>
      <c r="M1261" s="159"/>
      <c r="N1261" s="168"/>
      <c r="O1261" s="155" t="s">
        <v>4677</v>
      </c>
      <c r="P1261" s="169"/>
      <c r="Q1261" s="159" t="s">
        <v>7769</v>
      </c>
      <c r="R1261" s="177"/>
      <c r="S1261" s="177"/>
      <c r="T1261" s="177"/>
      <c r="U1261" s="155" t="s">
        <v>696</v>
      </c>
      <c r="V1261" s="155" t="b">
        <v>0</v>
      </c>
      <c r="W1261" s="179" t="s">
        <v>7770</v>
      </c>
      <c r="X1261" s="168"/>
      <c r="Y1261" s="173">
        <v>20390</v>
      </c>
      <c r="Z1261" s="162" t="s">
        <v>6185</v>
      </c>
      <c r="AA1261" s="163" t="str">
        <f t="shared" si="14"/>
        <v>https://shopeefood.vn/bo-suu-tap/a-cf-amazon-1d</v>
      </c>
      <c r="AB1261" s="163" t="str">
        <f t="shared" si="19"/>
        <v>https://shopeefood.shopee.vn/bo-suu-tap/a-cf-amazon-1d</v>
      </c>
    </row>
    <row r="1262" spans="1:28" ht="328">
      <c r="A1262" s="151" t="s">
        <v>4650</v>
      </c>
      <c r="B1262" s="152"/>
      <c r="C1262" s="152" t="s">
        <v>717</v>
      </c>
      <c r="D1262" s="152" t="s">
        <v>222</v>
      </c>
      <c r="E1262" s="153" t="s">
        <v>787</v>
      </c>
      <c r="F1262" s="155" t="s">
        <v>7079</v>
      </c>
      <c r="G1262" s="177" t="str">
        <f t="shared" si="11"/>
        <v>[Alacarte CB]_Cafe Amazon_Jul.CB3</v>
      </c>
      <c r="H1262" s="176" t="s">
        <v>7771</v>
      </c>
      <c r="I1262" s="159" t="s">
        <v>7772</v>
      </c>
      <c r="J1262" s="170" t="s">
        <v>790</v>
      </c>
      <c r="K1262" s="159"/>
      <c r="L1262" s="159"/>
      <c r="M1262" s="159"/>
      <c r="N1262" s="168"/>
      <c r="O1262" s="155" t="s">
        <v>4677</v>
      </c>
      <c r="P1262" s="169"/>
      <c r="Q1262" s="193" t="s">
        <v>7773</v>
      </c>
      <c r="R1262" s="177"/>
      <c r="S1262" s="177"/>
      <c r="T1262" s="177"/>
      <c r="U1262" s="155" t="s">
        <v>696</v>
      </c>
      <c r="V1262" s="155" t="b">
        <v>0</v>
      </c>
      <c r="W1262" s="210" t="s">
        <v>7774</v>
      </c>
      <c r="X1262" s="168"/>
      <c r="Y1262" s="173">
        <v>20197</v>
      </c>
      <c r="Z1262" s="162" t="s">
        <v>5312</v>
      </c>
      <c r="AA1262" s="163" t="str">
        <f t="shared" si="14"/>
        <v>https://shopeefood.vn/bo-suu-tap/a-amazon-cafe</v>
      </c>
      <c r="AB1262" s="163" t="str">
        <f t="shared" si="19"/>
        <v>https://shopeefood.shopee.vn/bo-suu-tap/a-amazon-cafe</v>
      </c>
    </row>
    <row r="1263" spans="1:28" ht="105">
      <c r="A1263" s="315" t="s">
        <v>4197</v>
      </c>
      <c r="B1263" s="446"/>
      <c r="C1263" s="296" t="s">
        <v>1236</v>
      </c>
      <c r="D1263" s="373" t="s">
        <v>201</v>
      </c>
      <c r="E1263" s="296" t="s">
        <v>372</v>
      </c>
      <c r="F1263" s="298" t="s">
        <v>7775</v>
      </c>
      <c r="G1263" s="337" t="str">
        <f t="shared" si="11"/>
        <v>[SJBP]_Phúc Long Coffee &amp; Tea_Combo 179k_Jun</v>
      </c>
      <c r="H1263" s="319" t="s">
        <v>7776</v>
      </c>
      <c r="I1263" s="183"/>
      <c r="J1263" s="209" t="s">
        <v>3782</v>
      </c>
      <c r="K1263" s="162"/>
      <c r="L1263" s="162"/>
      <c r="M1263" s="162"/>
      <c r="N1263" s="169"/>
      <c r="O1263" s="183"/>
      <c r="P1263" s="169"/>
      <c r="Q1263" s="183"/>
      <c r="R1263" s="177"/>
      <c r="S1263" s="177"/>
      <c r="T1263" s="177"/>
      <c r="U1263" s="155" t="s">
        <v>725</v>
      </c>
      <c r="V1263" s="155" t="b">
        <v>0</v>
      </c>
      <c r="W1263" s="170" t="s">
        <v>7777</v>
      </c>
      <c r="X1263" s="168"/>
      <c r="Y1263" s="173">
        <v>20581</v>
      </c>
      <c r="Z1263" s="162" t="s">
        <v>7778</v>
      </c>
      <c r="AA1263" s="163" t="str">
        <f t="shared" si="14"/>
        <v>https://shopeefood.vn/bo-suu-tap/sj-phuclong-deal</v>
      </c>
      <c r="AB1263" s="163" t="str">
        <f t="shared" si="19"/>
        <v>https://shopeefood.shopee.vn/bo-suu-tap/sj-phuclong-deal</v>
      </c>
    </row>
    <row r="1264" spans="1:28" ht="150">
      <c r="A1264" s="151" t="s">
        <v>4650</v>
      </c>
      <c r="B1264" s="152"/>
      <c r="C1264" s="152" t="s">
        <v>717</v>
      </c>
      <c r="D1264" s="152" t="s">
        <v>217</v>
      </c>
      <c r="E1264" s="153" t="s">
        <v>295</v>
      </c>
      <c r="F1264" s="155" t="s">
        <v>4650</v>
      </c>
      <c r="G1264" s="177" t="str">
        <f t="shared" si="11"/>
        <v>[Win 4]_Gà Nướng Ò Ó O_Jul</v>
      </c>
      <c r="H1264" s="176" t="s">
        <v>7779</v>
      </c>
      <c r="I1264" s="159" t="s">
        <v>7780</v>
      </c>
      <c r="J1264" s="178" t="s">
        <v>2007</v>
      </c>
      <c r="K1264" s="159"/>
      <c r="L1264" s="159"/>
      <c r="M1264" s="159"/>
      <c r="N1264" s="168"/>
      <c r="O1264" s="159" t="s">
        <v>4147</v>
      </c>
      <c r="P1264" s="169"/>
      <c r="Q1264" s="176" t="s">
        <v>7781</v>
      </c>
      <c r="R1264" s="177"/>
      <c r="S1264" s="177"/>
      <c r="T1264" s="177"/>
      <c r="U1264" s="155" t="s">
        <v>696</v>
      </c>
      <c r="V1264" s="155" t="b">
        <v>0</v>
      </c>
      <c r="W1264" s="179" t="s">
        <v>7782</v>
      </c>
      <c r="X1264" s="168"/>
      <c r="Y1264" s="173">
        <v>20688</v>
      </c>
      <c r="Z1264" s="162" t="s">
        <v>7783</v>
      </c>
      <c r="AA1264" s="163" t="str">
        <f t="shared" si="14"/>
        <v>https://shopeefood.vn/bo-suu-tap/w4-ga-o-o-o</v>
      </c>
      <c r="AB1264" s="163" t="str">
        <f t="shared" si="19"/>
        <v>https://shopeefood.shopee.vn/bo-suu-tap/w4-ga-o-o-o</v>
      </c>
    </row>
    <row r="1265" spans="1:28" ht="135">
      <c r="A1265" s="151" t="s">
        <v>4650</v>
      </c>
      <c r="B1265" s="152"/>
      <c r="C1265" s="152" t="s">
        <v>717</v>
      </c>
      <c r="D1265" s="152" t="s">
        <v>222</v>
      </c>
      <c r="E1265" s="153" t="s">
        <v>273</v>
      </c>
      <c r="F1265" s="155" t="s">
        <v>7046</v>
      </c>
      <c r="G1265" s="177" t="str">
        <f t="shared" si="11"/>
        <v>[Alacarte CB]_Cơm Tấm Ba Lộc_Jul.CB9</v>
      </c>
      <c r="H1265" s="176" t="s">
        <v>7784</v>
      </c>
      <c r="I1265" s="159" t="s">
        <v>7785</v>
      </c>
      <c r="J1265" s="178" t="s">
        <v>2012</v>
      </c>
      <c r="K1265" s="159"/>
      <c r="L1265" s="159"/>
      <c r="M1265" s="159"/>
      <c r="N1265" s="168"/>
      <c r="O1265" s="159" t="s">
        <v>4147</v>
      </c>
      <c r="P1265" s="169"/>
      <c r="Q1265" s="193" t="s">
        <v>7786</v>
      </c>
      <c r="R1265" s="177"/>
      <c r="S1265" s="177"/>
      <c r="T1265" s="177"/>
      <c r="U1265" s="155" t="s">
        <v>696</v>
      </c>
      <c r="V1265" s="155" t="b">
        <v>0</v>
      </c>
      <c r="W1265" s="179" t="s">
        <v>7787</v>
      </c>
      <c r="X1265" s="168"/>
      <c r="Y1265" s="173">
        <v>19764</v>
      </c>
      <c r="Z1265" s="162" t="s">
        <v>4588</v>
      </c>
      <c r="AA1265" s="163" t="str">
        <f t="shared" si="14"/>
        <v>https://shopeefood.vn/bo-suu-tap/a-com-ba-loc</v>
      </c>
      <c r="AB1265" s="163" t="str">
        <f t="shared" si="19"/>
        <v>https://shopeefood.shopee.vn/bo-suu-tap/a-com-ba-loc</v>
      </c>
    </row>
    <row r="1266" spans="1:28" ht="135">
      <c r="A1266" s="151" t="s">
        <v>4650</v>
      </c>
      <c r="B1266" s="152"/>
      <c r="C1266" s="152" t="s">
        <v>717</v>
      </c>
      <c r="D1266" s="152" t="s">
        <v>217</v>
      </c>
      <c r="E1266" s="243" t="s">
        <v>2016</v>
      </c>
      <c r="F1266" s="155" t="s">
        <v>4650</v>
      </c>
      <c r="G1266" s="177" t="str">
        <f t="shared" si="11"/>
        <v>[Win 4]_Đậu Má Mix - Đậu Nành &amp; Rau Má_Jul</v>
      </c>
      <c r="H1266" s="176" t="s">
        <v>7788</v>
      </c>
      <c r="I1266" s="159" t="s">
        <v>7789</v>
      </c>
      <c r="J1266" s="178" t="s">
        <v>2018</v>
      </c>
      <c r="K1266" s="159"/>
      <c r="L1266" s="159"/>
      <c r="M1266" s="159"/>
      <c r="N1266" s="168"/>
      <c r="O1266" s="159" t="s">
        <v>4147</v>
      </c>
      <c r="P1266" s="169"/>
      <c r="Q1266" s="193" t="s">
        <v>7790</v>
      </c>
      <c r="R1266" s="177"/>
      <c r="S1266" s="177"/>
      <c r="T1266" s="177"/>
      <c r="U1266" s="155" t="s">
        <v>696</v>
      </c>
      <c r="V1266" s="155" t="b">
        <v>0</v>
      </c>
      <c r="W1266" s="179" t="s">
        <v>7791</v>
      </c>
      <c r="X1266" s="168"/>
      <c r="Y1266" s="173">
        <v>20757</v>
      </c>
      <c r="Z1266" s="162" t="s">
        <v>7792</v>
      </c>
      <c r="AA1266" s="163" t="str">
        <f t="shared" si="14"/>
        <v>https://shopeefood.vn/bo-suu-tap/w4-daumamix-1k</v>
      </c>
      <c r="AB1266" s="163" t="str">
        <f t="shared" si="19"/>
        <v>https://shopeefood.shopee.vn/bo-suu-tap/w4-daumamix-1k</v>
      </c>
    </row>
    <row r="1267" spans="1:28" ht="75">
      <c r="A1267" s="151" t="s">
        <v>4650</v>
      </c>
      <c r="B1267" s="152"/>
      <c r="C1267" s="152" t="s">
        <v>897</v>
      </c>
      <c r="D1267" s="152" t="s">
        <v>201</v>
      </c>
      <c r="E1267" s="180" t="s">
        <v>348</v>
      </c>
      <c r="F1267" s="155" t="s">
        <v>4740</v>
      </c>
      <c r="G1267" s="177" t="str">
        <f t="shared" si="11"/>
        <v>[SJBP]_McDonald's_2T2</v>
      </c>
      <c r="H1267" s="176" t="s">
        <v>7793</v>
      </c>
      <c r="I1267" s="183" t="s">
        <v>7794</v>
      </c>
      <c r="J1267" s="463" t="s">
        <v>919</v>
      </c>
      <c r="K1267" s="162"/>
      <c r="L1267" s="162"/>
      <c r="M1267" s="162"/>
      <c r="N1267" s="169"/>
      <c r="O1267" s="183"/>
      <c r="P1267" s="169"/>
      <c r="Q1267" s="600" t="s">
        <v>7795</v>
      </c>
      <c r="R1267" s="177"/>
      <c r="S1267" s="177"/>
      <c r="T1267" s="177"/>
      <c r="U1267" s="155"/>
      <c r="V1267" s="155" t="b">
        <v>0</v>
      </c>
      <c r="W1267" s="179" t="s">
        <v>6623</v>
      </c>
      <c r="X1267" s="168"/>
      <c r="Y1267" s="173">
        <v>20641</v>
      </c>
      <c r="Z1267" s="162" t="s">
        <v>7796</v>
      </c>
      <c r="AA1267" s="163" t="str">
        <f t="shared" si="14"/>
        <v>https://shopeefood.vn/bo-suu-tap/sj--mcdonalds-2t2</v>
      </c>
      <c r="AB1267" s="163" t="str">
        <f t="shared" si="19"/>
        <v>https://shopeefood.shopee.vn/bo-suu-tap/sj--mcdonalds-2t2</v>
      </c>
    </row>
    <row r="1268" spans="1:28" ht="60">
      <c r="A1268" s="151" t="s">
        <v>4650</v>
      </c>
      <c r="B1268" s="152"/>
      <c r="C1268" s="152" t="s">
        <v>897</v>
      </c>
      <c r="D1268" s="152" t="s">
        <v>201</v>
      </c>
      <c r="E1268" s="180" t="s">
        <v>348</v>
      </c>
      <c r="F1268" s="155" t="s">
        <v>7797</v>
      </c>
      <c r="G1268" s="177" t="str">
        <f t="shared" si="11"/>
        <v>[SJBP]_McDonald's_99k</v>
      </c>
      <c r="H1268" s="176" t="s">
        <v>7798</v>
      </c>
      <c r="I1268" s="183" t="s">
        <v>7799</v>
      </c>
      <c r="J1268" s="463" t="s">
        <v>919</v>
      </c>
      <c r="K1268" s="162"/>
      <c r="L1268" s="162"/>
      <c r="M1268" s="162"/>
      <c r="N1268" s="169"/>
      <c r="O1268" s="183"/>
      <c r="P1268" s="169"/>
      <c r="Q1268" s="600" t="s">
        <v>7800</v>
      </c>
      <c r="R1268" s="177"/>
      <c r="S1268" s="177"/>
      <c r="T1268" s="177"/>
      <c r="U1268" s="155" t="s">
        <v>696</v>
      </c>
      <c r="V1268" s="155" t="b">
        <v>0</v>
      </c>
      <c r="W1268" s="179" t="s">
        <v>7801</v>
      </c>
      <c r="X1268" s="168"/>
      <c r="Y1268" s="173">
        <v>20642</v>
      </c>
      <c r="Z1268" s="162" t="s">
        <v>7802</v>
      </c>
      <c r="AA1268" s="163" t="str">
        <f t="shared" si="14"/>
        <v>https://shopeefood.vn/bo-suu-tap/sj--mcdonalds-99</v>
      </c>
      <c r="AB1268" s="163" t="str">
        <f t="shared" si="19"/>
        <v>https://shopeefood.shopee.vn/bo-suu-tap/sj--mcdonalds-99</v>
      </c>
    </row>
    <row r="1269" spans="1:28" ht="180">
      <c r="A1269" s="151" t="s">
        <v>4650</v>
      </c>
      <c r="B1269" s="152"/>
      <c r="C1269" s="152" t="s">
        <v>717</v>
      </c>
      <c r="D1269" s="152" t="s">
        <v>213</v>
      </c>
      <c r="E1269" s="243" t="s">
        <v>3601</v>
      </c>
      <c r="F1269" s="155" t="s">
        <v>4650</v>
      </c>
      <c r="G1269" s="177" t="str">
        <f t="shared" si="11"/>
        <v>[Win 2]_Trà sữa Mixue_Jul</v>
      </c>
      <c r="H1269" s="193" t="s">
        <v>7803</v>
      </c>
      <c r="I1269" s="193" t="s">
        <v>7804</v>
      </c>
      <c r="J1269" s="170" t="s">
        <v>7805</v>
      </c>
      <c r="K1269" s="157"/>
      <c r="L1269" s="157" t="s">
        <v>7806</v>
      </c>
      <c r="M1269" s="159" t="s">
        <v>7807</v>
      </c>
      <c r="N1269" s="168"/>
      <c r="O1269" s="159"/>
      <c r="P1269" s="169"/>
      <c r="Q1269" s="176" t="s">
        <v>7808</v>
      </c>
      <c r="R1269" s="168"/>
      <c r="S1269" s="177"/>
      <c r="T1269" s="177"/>
      <c r="U1269" s="155" t="s">
        <v>696</v>
      </c>
      <c r="V1269" s="155" t="b">
        <v>0</v>
      </c>
      <c r="W1269" s="179" t="s">
        <v>7809</v>
      </c>
      <c r="X1269" s="168"/>
      <c r="Y1269" s="173">
        <v>20692</v>
      </c>
      <c r="Z1269" s="162" t="s">
        <v>7810</v>
      </c>
      <c r="AA1269" s="163" t="str">
        <f t="shared" si="14"/>
        <v>https://shopeefood.vn/bo-suu-tap/w2-mixue</v>
      </c>
      <c r="AB1269" s="163" t="str">
        <f t="shared" si="19"/>
        <v>https://shopeefood.shopee.vn/bo-suu-tap/w2-mixue</v>
      </c>
    </row>
    <row r="1270" spans="1:28" ht="150">
      <c r="A1270" s="151" t="s">
        <v>4650</v>
      </c>
      <c r="B1270" s="152"/>
      <c r="C1270" s="152" t="s">
        <v>717</v>
      </c>
      <c r="D1270" s="152" t="s">
        <v>211</v>
      </c>
      <c r="E1270" s="243" t="s">
        <v>3601</v>
      </c>
      <c r="F1270" s="155" t="s">
        <v>4650</v>
      </c>
      <c r="G1270" s="177" t="str">
        <f t="shared" si="11"/>
        <v>[Win 1]_Trà sữa Mixue_Jul</v>
      </c>
      <c r="H1270" s="176" t="s">
        <v>7811</v>
      </c>
      <c r="I1270" s="193" t="s">
        <v>7812</v>
      </c>
      <c r="J1270" s="170" t="s">
        <v>7813</v>
      </c>
      <c r="K1270" s="157"/>
      <c r="L1270" s="157"/>
      <c r="M1270" s="159"/>
      <c r="N1270" s="168"/>
      <c r="O1270" s="155" t="s">
        <v>7814</v>
      </c>
      <c r="P1270" s="169"/>
      <c r="Q1270" s="159"/>
      <c r="R1270" s="177" t="s">
        <v>7815</v>
      </c>
      <c r="S1270" s="177"/>
      <c r="T1270" s="177"/>
      <c r="U1270" s="155" t="s">
        <v>696</v>
      </c>
      <c r="V1270" s="155" t="b">
        <v>0</v>
      </c>
      <c r="W1270" s="179" t="s">
        <v>7816</v>
      </c>
      <c r="X1270" s="168"/>
      <c r="Y1270" s="173">
        <v>20758</v>
      </c>
      <c r="Z1270" s="162" t="s">
        <v>7817</v>
      </c>
      <c r="AA1270" s="163" t="str">
        <f t="shared" si="14"/>
        <v>https://shopeefood.vn/bo-suu-tap/w1-mixue-10k</v>
      </c>
      <c r="AB1270" s="163" t="str">
        <f t="shared" si="19"/>
        <v>https://shopeefood.shopee.vn/bo-suu-tap/w1-mixue-10k</v>
      </c>
    </row>
    <row r="1271" spans="1:28" ht="409.6">
      <c r="A1271" s="151" t="s">
        <v>4650</v>
      </c>
      <c r="B1271" s="152"/>
      <c r="C1271" s="200" t="s">
        <v>897</v>
      </c>
      <c r="D1271" s="152" t="s">
        <v>209</v>
      </c>
      <c r="E1271" s="180" t="s">
        <v>285</v>
      </c>
      <c r="F1271" s="155" t="s">
        <v>6209</v>
      </c>
      <c r="G1271" s="177" t="str">
        <f t="shared" si="11"/>
        <v>[VIP]_Domino's Pizza_25-27/07</v>
      </c>
      <c r="H1271" s="176" t="s">
        <v>7818</v>
      </c>
      <c r="I1271" s="155" t="s">
        <v>6209</v>
      </c>
      <c r="J1271" s="184" t="s">
        <v>942</v>
      </c>
      <c r="K1271" s="162"/>
      <c r="L1271" s="162"/>
      <c r="M1271" s="162"/>
      <c r="N1271" s="169"/>
      <c r="O1271" s="183"/>
      <c r="P1271" s="169"/>
      <c r="Q1271" s="183" t="s">
        <v>7819</v>
      </c>
      <c r="R1271" s="177"/>
      <c r="S1271" s="177"/>
      <c r="T1271" s="177"/>
      <c r="U1271" s="155"/>
      <c r="V1271" s="155" t="b">
        <v>0</v>
      </c>
      <c r="W1271" s="179" t="s">
        <v>7820</v>
      </c>
      <c r="X1271" s="168"/>
      <c r="Y1271" s="173">
        <v>20402</v>
      </c>
      <c r="Z1271" s="162" t="s">
        <v>5743</v>
      </c>
      <c r="AA1271" s="163" t="str">
        <f t="shared" si="14"/>
        <v>https://shopeefood.vn/bo-suu-tap/v-dominos-pizza-1k</v>
      </c>
      <c r="AB1271" s="163" t="str">
        <f t="shared" si="19"/>
        <v>https://shopeefood.shopee.vn/bo-suu-tap/v-dominos-pizza-1k</v>
      </c>
    </row>
    <row r="1272" spans="1:28" ht="180">
      <c r="A1272" s="151" t="s">
        <v>4650</v>
      </c>
      <c r="B1272" s="152"/>
      <c r="C1272" s="152" t="s">
        <v>717</v>
      </c>
      <c r="D1272" s="152" t="s">
        <v>213</v>
      </c>
      <c r="E1272" s="153" t="s">
        <v>1097</v>
      </c>
      <c r="F1272" s="155" t="s">
        <v>4650</v>
      </c>
      <c r="G1272" s="177" t="str">
        <f t="shared" si="11"/>
        <v>[Win 2]_Trà Sữa Sunday Basic_Jul</v>
      </c>
      <c r="H1272" s="176" t="s">
        <v>7821</v>
      </c>
      <c r="I1272" s="159" t="s">
        <v>7822</v>
      </c>
      <c r="J1272" s="178" t="s">
        <v>1100</v>
      </c>
      <c r="K1272" s="157"/>
      <c r="L1272" s="157"/>
      <c r="M1272" s="504"/>
      <c r="N1272" s="185" t="s">
        <v>723</v>
      </c>
      <c r="O1272" s="504"/>
      <c r="P1272" s="169"/>
      <c r="Q1272" s="193" t="s">
        <v>7823</v>
      </c>
      <c r="R1272" s="177"/>
      <c r="S1272" s="177"/>
      <c r="T1272" s="177"/>
      <c r="U1272" s="155" t="s">
        <v>696</v>
      </c>
      <c r="V1272" s="155" t="b">
        <v>0</v>
      </c>
      <c r="W1272" s="179" t="s">
        <v>7824</v>
      </c>
      <c r="X1272" s="168"/>
      <c r="Y1272" s="173">
        <v>20546</v>
      </c>
      <c r="Z1272" s="162" t="s">
        <v>6788</v>
      </c>
      <c r="AA1272" s="163" t="str">
        <f t="shared" si="14"/>
        <v>https://shopeefood.vn/bo-suu-tap/w2--sundaybasic</v>
      </c>
      <c r="AB1272" s="163" t="str">
        <f t="shared" si="19"/>
        <v>https://shopeefood.shopee.vn/bo-suu-tap/w2--sundaybasic</v>
      </c>
    </row>
    <row r="1273" spans="1:28" ht="180">
      <c r="A1273" s="151" t="s">
        <v>4650</v>
      </c>
      <c r="B1273" s="152"/>
      <c r="C1273" s="152" t="s">
        <v>717</v>
      </c>
      <c r="D1273" s="152" t="s">
        <v>222</v>
      </c>
      <c r="E1273" s="153" t="s">
        <v>1097</v>
      </c>
      <c r="F1273" s="155" t="s">
        <v>7348</v>
      </c>
      <c r="G1273" s="177" t="str">
        <f t="shared" si="11"/>
        <v>[Alacarte CB]_Trà Sữa Sunday Basic_Jul.CB2</v>
      </c>
      <c r="H1273" s="176" t="s">
        <v>7825</v>
      </c>
      <c r="I1273" s="159" t="s">
        <v>7826</v>
      </c>
      <c r="J1273" s="178" t="s">
        <v>1486</v>
      </c>
      <c r="K1273" s="157"/>
      <c r="L1273" s="157"/>
      <c r="M1273" s="159"/>
      <c r="N1273" s="185" t="s">
        <v>723</v>
      </c>
      <c r="O1273" s="159"/>
      <c r="P1273" s="169"/>
      <c r="Q1273" s="159"/>
      <c r="R1273" s="168"/>
      <c r="S1273" s="168"/>
      <c r="T1273" s="168" t="s">
        <v>7827</v>
      </c>
      <c r="U1273" s="155" t="s">
        <v>696</v>
      </c>
      <c r="V1273" s="155" t="b">
        <v>0</v>
      </c>
      <c r="W1273" s="179" t="s">
        <v>7824</v>
      </c>
      <c r="X1273" s="168"/>
      <c r="Y1273" s="173">
        <v>20676</v>
      </c>
      <c r="Z1273" s="162" t="s">
        <v>7646</v>
      </c>
      <c r="AA1273" s="163" t="str">
        <f t="shared" si="14"/>
        <v>https://shopeefood.vn/bo-suu-tap/a-1k-sundaybasic</v>
      </c>
      <c r="AB1273" s="163" t="str">
        <f t="shared" si="19"/>
        <v>https://shopeefood.shopee.vn/bo-suu-tap/a-1k-sundaybasic</v>
      </c>
    </row>
    <row r="1274" spans="1:28" ht="60">
      <c r="A1274" s="151" t="s">
        <v>4650</v>
      </c>
      <c r="B1274" s="152"/>
      <c r="C1274" s="152" t="s">
        <v>706</v>
      </c>
      <c r="D1274" s="152" t="s">
        <v>222</v>
      </c>
      <c r="E1274" s="153" t="s">
        <v>5874</v>
      </c>
      <c r="F1274" s="155" t="s">
        <v>7079</v>
      </c>
      <c r="G1274" s="177" t="str">
        <f t="shared" si="11"/>
        <v>[Alacarte CB]_Trà Sữa San Thai_Jul.CB3</v>
      </c>
      <c r="H1274" s="155" t="s">
        <v>7828</v>
      </c>
      <c r="I1274" s="193" t="s">
        <v>7829</v>
      </c>
      <c r="J1274" s="170" t="s">
        <v>5877</v>
      </c>
      <c r="K1274" s="159"/>
      <c r="L1274" s="170" t="s">
        <v>5878</v>
      </c>
      <c r="M1274" s="176" t="s">
        <v>7830</v>
      </c>
      <c r="N1274" s="177" t="s">
        <v>3309</v>
      </c>
      <c r="O1274" s="159"/>
      <c r="P1274" s="168"/>
      <c r="Q1274" s="159"/>
      <c r="R1274" s="168"/>
      <c r="S1274" s="168"/>
      <c r="T1274" s="221" t="s">
        <v>7831</v>
      </c>
      <c r="U1274" s="155" t="s">
        <v>696</v>
      </c>
      <c r="V1274" s="155" t="b">
        <v>0</v>
      </c>
      <c r="W1274" s="179" t="s">
        <v>7832</v>
      </c>
      <c r="X1274" s="168"/>
      <c r="Y1274" s="173">
        <v>20722</v>
      </c>
      <c r="Z1274" s="162" t="s">
        <v>7833</v>
      </c>
      <c r="AA1274" s="163" t="str">
        <f t="shared" si="14"/>
        <v>https://shopeefood.vn/bo-suu-tap/a-santhai-trasua</v>
      </c>
      <c r="AB1274" s="163" t="str">
        <f t="shared" si="19"/>
        <v>https://shopeefood.shopee.vn/bo-suu-tap/a-santhai-trasua</v>
      </c>
    </row>
    <row r="1275" spans="1:28" ht="210">
      <c r="A1275" s="151" t="s">
        <v>4650</v>
      </c>
      <c r="B1275" s="152"/>
      <c r="C1275" s="152" t="s">
        <v>717</v>
      </c>
      <c r="D1275" s="152" t="s">
        <v>222</v>
      </c>
      <c r="E1275" s="153" t="s">
        <v>686</v>
      </c>
      <c r="F1275" s="155" t="s">
        <v>7073</v>
      </c>
      <c r="G1275" s="177" t="str">
        <f t="shared" si="11"/>
        <v>[Alacarte CB]_Busan Korean Food_Jul.CB1</v>
      </c>
      <c r="H1275" s="176" t="s">
        <v>7834</v>
      </c>
      <c r="I1275" s="193" t="s">
        <v>7835</v>
      </c>
      <c r="J1275" s="286" t="s">
        <v>690</v>
      </c>
      <c r="K1275" s="159"/>
      <c r="L1275" s="179" t="s">
        <v>3560</v>
      </c>
      <c r="M1275" s="155" t="s">
        <v>2967</v>
      </c>
      <c r="N1275" s="168"/>
      <c r="O1275" s="176" t="s">
        <v>7836</v>
      </c>
      <c r="P1275" s="169"/>
      <c r="Q1275" s="193" t="s">
        <v>7837</v>
      </c>
      <c r="R1275" s="168"/>
      <c r="S1275" s="168"/>
      <c r="T1275" s="177"/>
      <c r="U1275" s="155" t="s">
        <v>696</v>
      </c>
      <c r="V1275" s="155" t="b">
        <v>0</v>
      </c>
      <c r="W1275" s="179" t="s">
        <v>7838</v>
      </c>
      <c r="X1275" s="168"/>
      <c r="Y1275" s="173">
        <v>20194</v>
      </c>
      <c r="Z1275" s="162" t="s">
        <v>6037</v>
      </c>
      <c r="AA1275" s="163" t="str">
        <f t="shared" si="14"/>
        <v>https://shopeefood.vn/bo-suu-tap/a-busan-korean-food</v>
      </c>
      <c r="AB1275" s="163" t="str">
        <f t="shared" si="19"/>
        <v>https://shopeefood.shopee.vn/bo-suu-tap/a-busan-korean-food</v>
      </c>
    </row>
    <row r="1276" spans="1:28" ht="165">
      <c r="A1276" s="151" t="s">
        <v>4650</v>
      </c>
      <c r="B1276" s="152"/>
      <c r="C1276" s="152" t="s">
        <v>706</v>
      </c>
      <c r="D1276" s="152" t="s">
        <v>222</v>
      </c>
      <c r="E1276" s="174" t="s">
        <v>6245</v>
      </c>
      <c r="F1276" s="155" t="s">
        <v>7073</v>
      </c>
      <c r="G1276" s="177" t="str">
        <f t="shared" si="11"/>
        <v>[Alacarte CB]_Trà Sữa Winggo - Trà Sữa Kem Trứng Nướng, Trà Hoa Quả &amp; Matcha_Jul.CB1</v>
      </c>
      <c r="H1276" s="193" t="s">
        <v>7839</v>
      </c>
      <c r="I1276" s="193" t="s">
        <v>7840</v>
      </c>
      <c r="J1276" s="170" t="s">
        <v>7302</v>
      </c>
      <c r="K1276" s="159"/>
      <c r="L1276" s="157"/>
      <c r="M1276" s="159"/>
      <c r="N1276" s="168"/>
      <c r="O1276" s="176" t="s">
        <v>7841</v>
      </c>
      <c r="P1276" s="168"/>
      <c r="Q1276" s="159"/>
      <c r="R1276" s="197" t="s">
        <v>7842</v>
      </c>
      <c r="S1276" s="177"/>
      <c r="T1276" s="177"/>
      <c r="U1276" s="155" t="s">
        <v>696</v>
      </c>
      <c r="V1276" s="155" t="b">
        <v>0</v>
      </c>
      <c r="W1276" s="179" t="s">
        <v>7843</v>
      </c>
      <c r="X1276" s="168"/>
      <c r="Y1276" s="173">
        <v>20821</v>
      </c>
      <c r="Z1276" s="162" t="s">
        <v>7844</v>
      </c>
      <c r="AA1276" s="163" t="str">
        <f t="shared" si="14"/>
        <v>https://shopeefood.vn/bo-suu-tap/a-winggo-20k</v>
      </c>
      <c r="AB1276" s="163" t="str">
        <f t="shared" si="19"/>
        <v>https://shopeefood.shopee.vn/bo-suu-tap/a-winggo-20k</v>
      </c>
    </row>
    <row r="1277" spans="1:28" ht="150">
      <c r="A1277" s="315" t="s">
        <v>4650</v>
      </c>
      <c r="B1277" s="446"/>
      <c r="C1277" s="296" t="s">
        <v>1236</v>
      </c>
      <c r="D1277" s="601" t="s">
        <v>207</v>
      </c>
      <c r="E1277" s="296" t="s">
        <v>1453</v>
      </c>
      <c r="F1277" s="310" t="s">
        <v>6939</v>
      </c>
      <c r="G1277" s="337" t="str">
        <f t="shared" si="11"/>
        <v>[SuperVIP]_Trà Sữa May Cha_Spike_1k</v>
      </c>
      <c r="H1277" s="193" t="s">
        <v>7845</v>
      </c>
      <c r="I1277" s="283">
        <v>45845</v>
      </c>
      <c r="J1277" s="209" t="s">
        <v>3454</v>
      </c>
      <c r="K1277" s="162"/>
      <c r="L1277" s="162"/>
      <c r="M1277" s="162"/>
      <c r="N1277" s="169"/>
      <c r="O1277" s="183"/>
      <c r="P1277" s="169"/>
      <c r="Q1277" s="183"/>
      <c r="R1277" s="177"/>
      <c r="S1277" s="177"/>
      <c r="T1277" s="177"/>
      <c r="U1277" s="155"/>
      <c r="V1277" s="155" t="b">
        <v>0</v>
      </c>
      <c r="W1277" s="170" t="s">
        <v>7846</v>
      </c>
      <c r="X1277" s="168"/>
      <c r="Y1277" s="173">
        <v>20470</v>
      </c>
      <c r="Z1277" s="162" t="s">
        <v>6942</v>
      </c>
      <c r="AA1277" s="163" t="str">
        <f t="shared" si="14"/>
        <v>https://shopeefood.vn/bo-suu-tap/sv-deal-maycha</v>
      </c>
      <c r="AB1277" s="163" t="str">
        <f t="shared" si="19"/>
        <v>https://shopeefood.shopee.vn/bo-suu-tap/sv-deal-maycha</v>
      </c>
    </row>
    <row r="1278" spans="1:28" ht="180">
      <c r="A1278" s="151" t="s">
        <v>4650</v>
      </c>
      <c r="B1278" s="152"/>
      <c r="C1278" s="152" t="s">
        <v>717</v>
      </c>
      <c r="D1278" s="152" t="s">
        <v>222</v>
      </c>
      <c r="E1278" s="153" t="s">
        <v>744</v>
      </c>
      <c r="F1278" s="152" t="s">
        <v>7079</v>
      </c>
      <c r="G1278" s="177" t="str">
        <f t="shared" si="11"/>
        <v>[Alacarte CB]_Bún chả Hà nội 1982_Jul.CB3</v>
      </c>
      <c r="H1278" s="183" t="s">
        <v>7847</v>
      </c>
      <c r="I1278" s="159" t="s">
        <v>7785</v>
      </c>
      <c r="J1278" s="178" t="s">
        <v>747</v>
      </c>
      <c r="K1278" s="158"/>
      <c r="L1278" s="157" t="s">
        <v>748</v>
      </c>
      <c r="M1278" s="176" t="s">
        <v>2967</v>
      </c>
      <c r="N1278" s="152" t="s">
        <v>7848</v>
      </c>
      <c r="O1278" s="176" t="s">
        <v>7849</v>
      </c>
      <c r="P1278" s="169"/>
      <c r="Q1278" s="159" t="s">
        <v>7850</v>
      </c>
      <c r="R1278" s="250"/>
      <c r="S1278" s="177"/>
      <c r="T1278" s="177"/>
      <c r="U1278" s="155" t="s">
        <v>696</v>
      </c>
      <c r="V1278" s="155" t="b">
        <v>0</v>
      </c>
      <c r="W1278" s="179" t="s">
        <v>7851</v>
      </c>
      <c r="X1278" s="168"/>
      <c r="Y1278" s="173">
        <v>19517</v>
      </c>
      <c r="Z1278" s="162" t="s">
        <v>2970</v>
      </c>
      <c r="AA1278" s="163" t="str">
        <f t="shared" si="14"/>
        <v>https://shopeefood.vn/bo-suu-tap/a-bun-cha-ha-noi-1982</v>
      </c>
      <c r="AB1278" s="163" t="str">
        <f t="shared" si="19"/>
        <v>https://shopeefood.shopee.vn/bo-suu-tap/a-bun-cha-ha-noi-1982</v>
      </c>
    </row>
    <row r="1279" spans="1:28" ht="45">
      <c r="A1279" s="151" t="s">
        <v>4650</v>
      </c>
      <c r="B1279" s="152"/>
      <c r="C1279" s="152" t="s">
        <v>685</v>
      </c>
      <c r="D1279" s="152" t="s">
        <v>225</v>
      </c>
      <c r="E1279" s="181" t="s">
        <v>6587</v>
      </c>
      <c r="F1279" s="166" t="s">
        <v>7852</v>
      </c>
      <c r="G1279" s="230" t="str">
        <f t="shared" si="11"/>
        <v>[PNS]_Coca-Cola_Jul_Combo Listing</v>
      </c>
      <c r="H1279" s="181" t="s">
        <v>7853</v>
      </c>
      <c r="I1279" s="181" t="s">
        <v>7447</v>
      </c>
      <c r="J1279" s="169"/>
      <c r="K1279" s="162"/>
      <c r="L1279" s="162"/>
      <c r="M1279" s="162"/>
      <c r="N1279" s="169"/>
      <c r="O1279" s="183"/>
      <c r="P1279" s="169"/>
      <c r="Q1279" s="183" t="s">
        <v>7854</v>
      </c>
      <c r="R1279" s="183" t="s">
        <v>7854</v>
      </c>
      <c r="S1279" s="177"/>
      <c r="T1279" s="177"/>
      <c r="U1279" s="155" t="s">
        <v>696</v>
      </c>
      <c r="V1279" s="155" t="b">
        <v>0</v>
      </c>
      <c r="W1279" s="170" t="s">
        <v>7855</v>
      </c>
      <c r="X1279" s="168"/>
      <c r="Y1279" s="173">
        <v>20724</v>
      </c>
      <c r="Z1279" s="162" t="s">
        <v>7856</v>
      </c>
      <c r="AA1279" s="163" t="str">
        <f t="shared" si="14"/>
        <v>https://shopeefood.vn/bo-suu-tap/an-ngon-cung-coca---cola-july</v>
      </c>
      <c r="AB1279" s="163" t="str">
        <f t="shared" si="19"/>
        <v>https://shopeefood.shopee.vn/bo-suu-tap/an-ngon-cung-coca---cola-july</v>
      </c>
    </row>
    <row r="1280" spans="1:28" ht="240">
      <c r="A1280" s="151" t="s">
        <v>4650</v>
      </c>
      <c r="B1280" s="152"/>
      <c r="C1280" s="152" t="s">
        <v>717</v>
      </c>
      <c r="D1280" s="152" t="s">
        <v>222</v>
      </c>
      <c r="E1280" s="153" t="s">
        <v>881</v>
      </c>
      <c r="F1280" s="155" t="s">
        <v>7543</v>
      </c>
      <c r="G1280" s="177" t="str">
        <f t="shared" si="11"/>
        <v>[Alacarte CB]_Trà Sữa &amp; Chè Khúc Bạch AZ_Jul.CB8</v>
      </c>
      <c r="H1280" s="176" t="s">
        <v>7857</v>
      </c>
      <c r="I1280" s="159" t="s">
        <v>7858</v>
      </c>
      <c r="J1280" s="178" t="s">
        <v>884</v>
      </c>
      <c r="K1280" s="157"/>
      <c r="L1280" s="157"/>
      <c r="M1280" s="159"/>
      <c r="N1280" s="168"/>
      <c r="O1280" s="159" t="s">
        <v>1222</v>
      </c>
      <c r="P1280" s="169"/>
      <c r="Q1280" s="291" t="s">
        <v>7859</v>
      </c>
      <c r="R1280" s="177"/>
      <c r="S1280" s="177"/>
      <c r="T1280" s="177"/>
      <c r="U1280" s="155" t="s">
        <v>696</v>
      </c>
      <c r="V1280" s="155" t="b">
        <v>0</v>
      </c>
      <c r="W1280" s="179" t="s">
        <v>7860</v>
      </c>
      <c r="X1280" s="168"/>
      <c r="Y1280" s="173">
        <v>20514</v>
      </c>
      <c r="Z1280" s="162" t="s">
        <v>6903</v>
      </c>
      <c r="AA1280" s="163" t="str">
        <f t="shared" si="14"/>
        <v>https://shopeefood.vn/bo-suu-tap/a--khuc-bach-az</v>
      </c>
      <c r="AB1280" s="163" t="str">
        <f t="shared" si="19"/>
        <v>https://shopeefood.shopee.vn/bo-suu-tap/a--khuc-bach-az</v>
      </c>
    </row>
    <row r="1281" spans="1:28" ht="240">
      <c r="A1281" s="151" t="s">
        <v>4650</v>
      </c>
      <c r="B1281" s="152"/>
      <c r="C1281" s="152" t="s">
        <v>717</v>
      </c>
      <c r="D1281" s="152" t="s">
        <v>222</v>
      </c>
      <c r="E1281" s="153" t="s">
        <v>881</v>
      </c>
      <c r="F1281" s="155" t="s">
        <v>7084</v>
      </c>
      <c r="G1281" s="177" t="str">
        <f t="shared" si="11"/>
        <v>[Alacarte CB]_Trà Sữa &amp; Chè Khúc Bạch AZ_Jul.CB7</v>
      </c>
      <c r="H1281" s="176" t="s">
        <v>7861</v>
      </c>
      <c r="I1281" s="155" t="s">
        <v>7393</v>
      </c>
      <c r="J1281" s="178" t="s">
        <v>884</v>
      </c>
      <c r="K1281" s="157"/>
      <c r="L1281" s="179" t="s">
        <v>3026</v>
      </c>
      <c r="M1281" s="176" t="s">
        <v>7862</v>
      </c>
      <c r="N1281" s="178"/>
      <c r="O1281" s="176" t="s">
        <v>7863</v>
      </c>
      <c r="P1281" s="169"/>
      <c r="Q1281" s="193" t="s">
        <v>7864</v>
      </c>
      <c r="R1281" s="177"/>
      <c r="S1281" s="177"/>
      <c r="T1281" s="177"/>
      <c r="U1281" s="155" t="s">
        <v>696</v>
      </c>
      <c r="V1281" s="155" t="b">
        <v>0</v>
      </c>
      <c r="W1281" s="179" t="s">
        <v>7865</v>
      </c>
      <c r="X1281" s="168"/>
      <c r="Y1281" s="173">
        <v>19802</v>
      </c>
      <c r="Z1281" s="162" t="s">
        <v>4161</v>
      </c>
      <c r="AA1281" s="163" t="str">
        <f t="shared" si="14"/>
        <v>https://shopeefood.vn/bo-suu-tap/a-tra-sua-az</v>
      </c>
      <c r="AB1281" s="163" t="str">
        <f t="shared" si="19"/>
        <v>https://shopeefood.shopee.vn/bo-suu-tap/a-tra-sua-az</v>
      </c>
    </row>
    <row r="1282" spans="1:28" ht="240">
      <c r="A1282" s="151" t="s">
        <v>4650</v>
      </c>
      <c r="B1282" s="152"/>
      <c r="C1282" s="152" t="s">
        <v>717</v>
      </c>
      <c r="D1282" s="152" t="s">
        <v>215</v>
      </c>
      <c r="E1282" s="153" t="s">
        <v>881</v>
      </c>
      <c r="F1282" s="155" t="s">
        <v>4650</v>
      </c>
      <c r="G1282" s="177" t="str">
        <f t="shared" si="11"/>
        <v>[Win 3]_Trà Sữa &amp; Chè Khúc Bạch AZ_Jul</v>
      </c>
      <c r="H1282" s="176" t="s">
        <v>7866</v>
      </c>
      <c r="I1282" s="155" t="s">
        <v>7867</v>
      </c>
      <c r="J1282" s="178" t="s">
        <v>884</v>
      </c>
      <c r="K1282" s="157"/>
      <c r="L1282" s="157"/>
      <c r="M1282" s="159"/>
      <c r="N1282" s="178"/>
      <c r="O1282" s="176" t="s">
        <v>7868</v>
      </c>
      <c r="P1282" s="169"/>
      <c r="Q1282" s="193" t="s">
        <v>7869</v>
      </c>
      <c r="R1282" s="177"/>
      <c r="S1282" s="177"/>
      <c r="T1282" s="177"/>
      <c r="U1282" s="155" t="s">
        <v>696</v>
      </c>
      <c r="V1282" s="155" t="b">
        <v>0</v>
      </c>
      <c r="W1282" s="179" t="s">
        <v>7870</v>
      </c>
      <c r="X1282" s="168"/>
      <c r="Y1282" s="173">
        <v>20561</v>
      </c>
      <c r="Z1282" s="162" t="s">
        <v>6910</v>
      </c>
      <c r="AA1282" s="163" t="str">
        <f t="shared" si="14"/>
        <v>https://shopeefood.vn/bo-suu-tap/w3-trasua-az</v>
      </c>
      <c r="AB1282" s="163" t="str">
        <f t="shared" si="19"/>
        <v>https://shopeefood.shopee.vn/bo-suu-tap/w3-trasua-az</v>
      </c>
    </row>
    <row r="1283" spans="1:28" ht="195">
      <c r="A1283" s="151" t="s">
        <v>4650</v>
      </c>
      <c r="B1283" s="152"/>
      <c r="C1283" s="152" t="s">
        <v>717</v>
      </c>
      <c r="D1283" s="152" t="s">
        <v>219</v>
      </c>
      <c r="E1283" s="153" t="s">
        <v>2666</v>
      </c>
      <c r="F1283" s="155" t="s">
        <v>4650</v>
      </c>
      <c r="G1283" s="177" t="str">
        <f t="shared" si="11"/>
        <v>[Alacarte]_Đậu Má Mix
Cơm Tấm Ba Lộc
Gà Nướng Ò Ó O_Jul</v>
      </c>
      <c r="H1283" s="264" t="s">
        <v>7871</v>
      </c>
      <c r="I1283" s="193" t="s">
        <v>7872</v>
      </c>
      <c r="J1283" s="178" t="s">
        <v>2026</v>
      </c>
      <c r="K1283" s="159"/>
      <c r="L1283" s="179" t="s">
        <v>7873</v>
      </c>
      <c r="M1283" s="159"/>
      <c r="N1283" s="168"/>
      <c r="O1283" s="159"/>
      <c r="P1283" s="169"/>
      <c r="Q1283" s="193" t="s">
        <v>7874</v>
      </c>
      <c r="R1283" s="177"/>
      <c r="S1283" s="177"/>
      <c r="T1283" s="177"/>
      <c r="U1283" s="155" t="s">
        <v>696</v>
      </c>
      <c r="V1283" s="155" t="b">
        <v>0</v>
      </c>
      <c r="W1283" s="168"/>
      <c r="X1283" s="168"/>
      <c r="Y1283" s="173">
        <v>20680</v>
      </c>
      <c r="Z1283" s="162" t="s">
        <v>7875</v>
      </c>
      <c r="AA1283" s="163" t="str">
        <f t="shared" si="14"/>
        <v>https://shopeefood.vn/bo-suu-tap/a--uu-dai-sieu-deal</v>
      </c>
      <c r="AB1283" s="163" t="str">
        <f t="shared" si="19"/>
        <v>https://shopeefood.shopee.vn/bo-suu-tap/a--uu-dai-sieu-deal</v>
      </c>
    </row>
    <row r="1284" spans="1:28" ht="105">
      <c r="A1284" s="151" t="s">
        <v>4650</v>
      </c>
      <c r="B1284" s="152"/>
      <c r="C1284" s="152" t="s">
        <v>717</v>
      </c>
      <c r="D1284" s="152" t="s">
        <v>211</v>
      </c>
      <c r="E1284" s="153" t="s">
        <v>3587</v>
      </c>
      <c r="F1284" s="155" t="s">
        <v>4650</v>
      </c>
      <c r="G1284" s="177" t="str">
        <f t="shared" si="11"/>
        <v>[Win 1]_Cái Lò Nướng_Jul</v>
      </c>
      <c r="H1284" s="176" t="s">
        <v>7876</v>
      </c>
      <c r="I1284" s="159" t="s">
        <v>7877</v>
      </c>
      <c r="J1284" s="178" t="s">
        <v>3590</v>
      </c>
      <c r="K1284" s="159"/>
      <c r="L1284" s="157"/>
      <c r="M1284" s="159"/>
      <c r="N1284" s="168"/>
      <c r="O1284" s="155" t="s">
        <v>723</v>
      </c>
      <c r="P1284" s="169"/>
      <c r="Q1284" s="193" t="s">
        <v>7878</v>
      </c>
      <c r="R1284" s="168"/>
      <c r="S1284" s="168"/>
      <c r="T1284" s="177"/>
      <c r="U1284" s="155" t="s">
        <v>725</v>
      </c>
      <c r="V1284" s="155" t="b">
        <v>0</v>
      </c>
      <c r="W1284" s="179" t="s">
        <v>7879</v>
      </c>
      <c r="X1284" s="168"/>
      <c r="Y1284" s="173">
        <v>19841</v>
      </c>
      <c r="Z1284" s="162" t="s">
        <v>4730</v>
      </c>
      <c r="AA1284" s="163" t="str">
        <f t="shared" si="14"/>
        <v>https://shopeefood.vn/bo-suu-tap/w1-cai-lo-nuong</v>
      </c>
      <c r="AB1284" s="163" t="str">
        <f t="shared" si="19"/>
        <v>https://shopeefood.shopee.vn/bo-suu-tap/w1-cai-lo-nuong</v>
      </c>
    </row>
    <row r="1285" spans="1:28" ht="105">
      <c r="A1285" s="151" t="s">
        <v>4650</v>
      </c>
      <c r="B1285" s="152"/>
      <c r="C1285" s="152" t="s">
        <v>706</v>
      </c>
      <c r="D1285" s="152" t="s">
        <v>222</v>
      </c>
      <c r="E1285" s="153" t="s">
        <v>2434</v>
      </c>
      <c r="F1285" s="155" t="s">
        <v>7079</v>
      </c>
      <c r="G1285" s="177" t="str">
        <f t="shared" si="11"/>
        <v>[Alacarte CB]_Ding Tea_Jul.CB3</v>
      </c>
      <c r="H1285" s="193" t="s">
        <v>7880</v>
      </c>
      <c r="I1285" s="193" t="s">
        <v>7881</v>
      </c>
      <c r="J1285" s="602" t="s">
        <v>2437</v>
      </c>
      <c r="K1285" s="159"/>
      <c r="L1285" s="159"/>
      <c r="M1285" s="159"/>
      <c r="N1285" s="168"/>
      <c r="O1285" s="155" t="s">
        <v>5528</v>
      </c>
      <c r="P1285" s="168"/>
      <c r="Q1285" s="159"/>
      <c r="R1285" s="177" t="s">
        <v>7882</v>
      </c>
      <c r="S1285" s="177"/>
      <c r="T1285" s="177"/>
      <c r="U1285" s="155" t="s">
        <v>696</v>
      </c>
      <c r="V1285" s="155" t="b">
        <v>0</v>
      </c>
      <c r="W1285" s="179" t="s">
        <v>7883</v>
      </c>
      <c r="X1285" s="168"/>
      <c r="Y1285" s="173">
        <v>20469</v>
      </c>
      <c r="Z1285" s="162" t="s">
        <v>6883</v>
      </c>
      <c r="AA1285" s="163" t="str">
        <f t="shared" si="14"/>
        <v>https://shopeefood.vn/bo-suu-tap/a-dingtea</v>
      </c>
      <c r="AB1285" s="163" t="str">
        <f t="shared" si="19"/>
        <v>https://shopeefood.shopee.vn/bo-suu-tap/a-dingtea</v>
      </c>
    </row>
    <row r="1286" spans="1:28" ht="105">
      <c r="A1286" s="151" t="s">
        <v>4650</v>
      </c>
      <c r="B1286" s="152"/>
      <c r="C1286" s="152" t="s">
        <v>706</v>
      </c>
      <c r="D1286" s="152" t="s">
        <v>222</v>
      </c>
      <c r="E1286" s="153" t="s">
        <v>2434</v>
      </c>
      <c r="F1286" s="155" t="s">
        <v>7884</v>
      </c>
      <c r="G1286" s="177" t="str">
        <f t="shared" si="11"/>
        <v>[Alacarte CB]_Ding Tea_Jul.CB1.M2T1</v>
      </c>
      <c r="H1286" s="193" t="s">
        <v>7885</v>
      </c>
      <c r="I1286" s="193" t="s">
        <v>7886</v>
      </c>
      <c r="J1286" s="194" t="s">
        <v>2437</v>
      </c>
      <c r="K1286" s="159"/>
      <c r="L1286" s="159"/>
      <c r="M1286" s="159"/>
      <c r="N1286" s="168"/>
      <c r="O1286" s="159" t="s">
        <v>4147</v>
      </c>
      <c r="P1286" s="168"/>
      <c r="Q1286" s="159"/>
      <c r="R1286" s="177" t="s">
        <v>7887</v>
      </c>
      <c r="S1286" s="177"/>
      <c r="T1286" s="177"/>
      <c r="U1286" s="155" t="s">
        <v>696</v>
      </c>
      <c r="V1286" s="155" t="b">
        <v>0</v>
      </c>
      <c r="W1286" s="179" t="s">
        <v>7888</v>
      </c>
      <c r="X1286" s="168"/>
      <c r="Y1286" s="173">
        <v>20719</v>
      </c>
      <c r="Z1286" s="162" t="s">
        <v>7889</v>
      </c>
      <c r="AA1286" s="163" t="str">
        <f t="shared" si="14"/>
        <v>https://shopeefood.vn/bo-suu-tap/a-2t1-ding-tea</v>
      </c>
      <c r="AB1286" s="163" t="str">
        <f t="shared" si="19"/>
        <v>https://shopeefood.shopee.vn/bo-suu-tap/a-2t1-ding-tea</v>
      </c>
    </row>
    <row r="1287" spans="1:28" ht="105">
      <c r="A1287" s="151" t="s">
        <v>4650</v>
      </c>
      <c r="B1287" s="152"/>
      <c r="C1287" s="152" t="s">
        <v>706</v>
      </c>
      <c r="D1287" s="152" t="s">
        <v>222</v>
      </c>
      <c r="E1287" s="153" t="s">
        <v>2434</v>
      </c>
      <c r="F1287" s="155" t="s">
        <v>7890</v>
      </c>
      <c r="G1287" s="177" t="str">
        <f t="shared" si="11"/>
        <v>[Alacarte CB]_Ding Tea_Jul.CB1.20%</v>
      </c>
      <c r="H1287" s="176" t="s">
        <v>7891</v>
      </c>
      <c r="I1287" s="193" t="s">
        <v>7892</v>
      </c>
      <c r="J1287" s="194" t="s">
        <v>2437</v>
      </c>
      <c r="K1287" s="159"/>
      <c r="L1287" s="159"/>
      <c r="M1287" s="159"/>
      <c r="N1287" s="168"/>
      <c r="O1287" s="159" t="s">
        <v>4147</v>
      </c>
      <c r="P1287" s="168"/>
      <c r="Q1287" s="159"/>
      <c r="R1287" s="177" t="s">
        <v>7893</v>
      </c>
      <c r="S1287" s="177"/>
      <c r="T1287" s="177"/>
      <c r="U1287" s="155" t="s">
        <v>696</v>
      </c>
      <c r="V1287" s="155" t="b">
        <v>0</v>
      </c>
      <c r="W1287" s="179" t="s">
        <v>7894</v>
      </c>
      <c r="X1287" s="168"/>
      <c r="Y1287" s="173">
        <v>19571</v>
      </c>
      <c r="Z1287" s="162" t="s">
        <v>3266</v>
      </c>
      <c r="AA1287" s="163" t="str">
        <f t="shared" si="14"/>
        <v>https://shopeefood.vn/bo-suu-tap/a-ding-tea-20</v>
      </c>
      <c r="AB1287" s="163" t="str">
        <f t="shared" si="19"/>
        <v>https://shopeefood.shopee.vn/bo-suu-tap/a-ding-tea-20</v>
      </c>
    </row>
    <row r="1288" spans="1:28" ht="45">
      <c r="A1288" s="151" t="s">
        <v>4650</v>
      </c>
      <c r="B1288" s="152"/>
      <c r="C1288" s="152" t="s">
        <v>685</v>
      </c>
      <c r="D1288" s="152" t="s">
        <v>219</v>
      </c>
      <c r="E1288" s="153" t="s">
        <v>7013</v>
      </c>
      <c r="F1288" s="152" t="s">
        <v>4650</v>
      </c>
      <c r="G1288" s="177" t="str">
        <f t="shared" si="11"/>
        <v>[Alacarte]_7-Eleven - Cửa Hàng Tiện Lợi_Jul</v>
      </c>
      <c r="H1288" s="159" t="s">
        <v>7895</v>
      </c>
      <c r="I1288" s="155" t="s">
        <v>7896</v>
      </c>
      <c r="J1288" s="248" t="s">
        <v>4213</v>
      </c>
      <c r="K1288" s="159"/>
      <c r="L1288" s="159"/>
      <c r="M1288" s="158"/>
      <c r="N1288" s="250"/>
      <c r="O1288" s="152" t="s">
        <v>1222</v>
      </c>
      <c r="P1288" s="250"/>
      <c r="Q1288" s="159" t="s">
        <v>7897</v>
      </c>
      <c r="R1288" s="250"/>
      <c r="S1288" s="250"/>
      <c r="T1288" s="177"/>
      <c r="U1288" s="155" t="s">
        <v>696</v>
      </c>
      <c r="V1288" s="155" t="b">
        <v>0</v>
      </c>
      <c r="W1288" s="249" t="s">
        <v>7898</v>
      </c>
      <c r="X1288" s="168"/>
      <c r="Y1288" s="173">
        <v>20689</v>
      </c>
      <c r="Z1288" s="162" t="s">
        <v>7899</v>
      </c>
      <c r="AA1288" s="163" t="str">
        <f t="shared" si="14"/>
        <v>https://shopeefood.vn/bo-suu-tap/a-7-eleven-1d</v>
      </c>
      <c r="AB1288" s="163" t="str">
        <f t="shared" si="19"/>
        <v>https://shopeefood.shopee.vn/bo-suu-tap/a-7-eleven-1d</v>
      </c>
    </row>
    <row r="1289" spans="1:28" ht="165">
      <c r="A1289" s="151" t="s">
        <v>4650</v>
      </c>
      <c r="B1289" s="152"/>
      <c r="C1289" s="152" t="s">
        <v>706</v>
      </c>
      <c r="D1289" s="152" t="s">
        <v>211</v>
      </c>
      <c r="E1289" s="176" t="s">
        <v>275</v>
      </c>
      <c r="F1289" s="176" t="s">
        <v>4650</v>
      </c>
      <c r="G1289" s="177" t="str">
        <f t="shared" si="11"/>
        <v>[Win 1]_Cơm Thố Anh Nguyễn_Jul</v>
      </c>
      <c r="H1289" s="247" t="s">
        <v>7900</v>
      </c>
      <c r="I1289" s="193" t="s">
        <v>7901</v>
      </c>
      <c r="J1289" s="170" t="s">
        <v>1284</v>
      </c>
      <c r="K1289" s="159"/>
      <c r="L1289" s="157" t="s">
        <v>3856</v>
      </c>
      <c r="M1289" s="193" t="s">
        <v>6539</v>
      </c>
      <c r="N1289" s="176" t="s">
        <v>6540</v>
      </c>
      <c r="O1289" s="176" t="s">
        <v>6541</v>
      </c>
      <c r="P1289" s="168"/>
      <c r="Q1289" s="193"/>
      <c r="R1289" s="177" t="s">
        <v>7902</v>
      </c>
      <c r="S1289" s="177"/>
      <c r="T1289" s="177"/>
      <c r="U1289" s="155" t="s">
        <v>696</v>
      </c>
      <c r="V1289" s="155" t="b">
        <v>0</v>
      </c>
      <c r="W1289" s="179" t="s">
        <v>7903</v>
      </c>
      <c r="X1289" s="168"/>
      <c r="Y1289" s="173">
        <v>20421</v>
      </c>
      <c r="Z1289" s="162" t="s">
        <v>6544</v>
      </c>
      <c r="AA1289" s="163" t="str">
        <f t="shared" si="14"/>
        <v>https://shopeefood.vn/bo-suu-tap/w1-anh-nguyen</v>
      </c>
      <c r="AB1289" s="163" t="str">
        <f t="shared" si="19"/>
        <v>https://shopeefood.shopee.vn/bo-suu-tap/w1-anh-nguyen</v>
      </c>
    </row>
    <row r="1290" spans="1:28" ht="165">
      <c r="A1290" s="151" t="s">
        <v>4650</v>
      </c>
      <c r="B1290" s="152"/>
      <c r="C1290" s="152" t="s">
        <v>706</v>
      </c>
      <c r="D1290" s="152" t="s">
        <v>215</v>
      </c>
      <c r="E1290" s="176" t="s">
        <v>275</v>
      </c>
      <c r="F1290" s="176" t="s">
        <v>4650</v>
      </c>
      <c r="G1290" s="177" t="str">
        <f t="shared" si="11"/>
        <v>[Win 3]_Cơm Thố Anh Nguyễn_Jul</v>
      </c>
      <c r="H1290" s="247" t="s">
        <v>7904</v>
      </c>
      <c r="I1290" s="193" t="s">
        <v>7905</v>
      </c>
      <c r="J1290" s="536" t="s">
        <v>6237</v>
      </c>
      <c r="K1290" s="159"/>
      <c r="L1290" s="157"/>
      <c r="M1290" s="159"/>
      <c r="N1290" s="168"/>
      <c r="O1290" s="155" t="s">
        <v>7906</v>
      </c>
      <c r="P1290" s="168"/>
      <c r="Q1290" s="193" t="s">
        <v>7907</v>
      </c>
      <c r="R1290" s="177" t="s">
        <v>7908</v>
      </c>
      <c r="S1290" s="177"/>
      <c r="T1290" s="177" t="s">
        <v>7909</v>
      </c>
      <c r="U1290" s="155" t="s">
        <v>696</v>
      </c>
      <c r="V1290" s="155" t="b">
        <v>0</v>
      </c>
      <c r="W1290" s="179" t="s">
        <v>7910</v>
      </c>
      <c r="X1290" s="168"/>
      <c r="Y1290" s="173">
        <v>20118</v>
      </c>
      <c r="Z1290" s="162" t="s">
        <v>5599</v>
      </c>
      <c r="AA1290" s="163" t="str">
        <f t="shared" si="14"/>
        <v>https://shopeefood.vn/bo-suu-tap/w3-com-anh-nguyen</v>
      </c>
      <c r="AB1290" s="163" t="str">
        <f t="shared" si="19"/>
        <v>https://shopeefood.shopee.vn/bo-suu-tap/w3-com-anh-nguyen</v>
      </c>
    </row>
    <row r="1291" spans="1:28" ht="135">
      <c r="A1291" s="151" t="s">
        <v>4650</v>
      </c>
      <c r="B1291" s="152"/>
      <c r="C1291" s="152" t="s">
        <v>685</v>
      </c>
      <c r="D1291" s="152" t="s">
        <v>213</v>
      </c>
      <c r="E1291" s="243" t="s">
        <v>4076</v>
      </c>
      <c r="F1291" s="176" t="s">
        <v>7911</v>
      </c>
      <c r="G1291" s="177" t="str">
        <f t="shared" si="11"/>
        <v>[Win 2]_TH True Mart_Jul_SJBP</v>
      </c>
      <c r="H1291" s="176" t="s">
        <v>7912</v>
      </c>
      <c r="I1291" s="155" t="s">
        <v>7913</v>
      </c>
      <c r="J1291" s="603" t="s">
        <v>7914</v>
      </c>
      <c r="K1291" s="158"/>
      <c r="L1291" s="157" t="s">
        <v>7915</v>
      </c>
      <c r="M1291" s="179" t="s">
        <v>7916</v>
      </c>
      <c r="N1291" s="177" t="s">
        <v>7917</v>
      </c>
      <c r="O1291" s="158"/>
      <c r="P1291" s="250"/>
      <c r="Q1291" s="159" t="s">
        <v>7918</v>
      </c>
      <c r="R1291" s="168" t="s">
        <v>7918</v>
      </c>
      <c r="S1291" s="168" t="s">
        <v>7918</v>
      </c>
      <c r="T1291" s="168" t="s">
        <v>7918</v>
      </c>
      <c r="U1291" s="155" t="s">
        <v>696</v>
      </c>
      <c r="V1291" s="155" t="b">
        <v>0</v>
      </c>
      <c r="W1291" s="179" t="s">
        <v>7919</v>
      </c>
      <c r="X1291" s="168"/>
      <c r="Y1291" s="173">
        <v>20822</v>
      </c>
      <c r="Z1291" s="162" t="s">
        <v>7920</v>
      </c>
      <c r="AA1291" s="163" t="str">
        <f t="shared" si="14"/>
        <v>https://shopeefood.vn/bo-suu-tap/w2-thtruemart</v>
      </c>
      <c r="AB1291" s="163" t="str">
        <f t="shared" si="19"/>
        <v>https://shopeefood.shopee.vn/bo-suu-tap/w2-thtruemart</v>
      </c>
    </row>
    <row r="1292" spans="1:28" ht="120">
      <c r="A1292" s="151" t="s">
        <v>4650</v>
      </c>
      <c r="B1292" s="152"/>
      <c r="C1292" s="152" t="s">
        <v>970</v>
      </c>
      <c r="D1292" s="152" t="s">
        <v>201</v>
      </c>
      <c r="E1292" s="180" t="s">
        <v>403</v>
      </c>
      <c r="F1292" s="155" t="s">
        <v>5169</v>
      </c>
      <c r="G1292" s="177" t="str">
        <f t="shared" si="11"/>
        <v>[SJBP]_The Coffee House_BAU 50K</v>
      </c>
      <c r="H1292" s="176" t="s">
        <v>7921</v>
      </c>
      <c r="I1292" s="183" t="s">
        <v>7922</v>
      </c>
      <c r="J1292" s="209" t="s">
        <v>1669</v>
      </c>
      <c r="K1292" s="162"/>
      <c r="L1292" s="162"/>
      <c r="M1292" s="162"/>
      <c r="N1292" s="169"/>
      <c r="O1292" s="183"/>
      <c r="P1292" s="169"/>
      <c r="Q1292" s="183"/>
      <c r="R1292" s="177"/>
      <c r="S1292" s="177"/>
      <c r="T1292" s="177"/>
      <c r="U1292" s="155"/>
      <c r="V1292" s="155" t="b">
        <v>0</v>
      </c>
      <c r="W1292" s="179" t="s">
        <v>7923</v>
      </c>
      <c r="X1292" s="168"/>
      <c r="Y1292" s="173">
        <v>20698</v>
      </c>
      <c r="Z1292" s="162" t="s">
        <v>7924</v>
      </c>
      <c r="AA1292" s="163" t="str">
        <f t="shared" si="14"/>
        <v>https://shopeefood.vn/bo-suu-tap/sj-tch--50</v>
      </c>
      <c r="AB1292" s="163" t="str">
        <f t="shared" si="19"/>
        <v>https://shopeefood.shopee.vn/bo-suu-tap/sj-tch--50</v>
      </c>
    </row>
    <row r="1293" spans="1:28" ht="180">
      <c r="A1293" s="151" t="s">
        <v>4650</v>
      </c>
      <c r="B1293" s="152"/>
      <c r="C1293" s="152" t="s">
        <v>717</v>
      </c>
      <c r="D1293" s="152" t="s">
        <v>222</v>
      </c>
      <c r="E1293" s="153" t="s">
        <v>405</v>
      </c>
      <c r="F1293" s="155" t="s">
        <v>7543</v>
      </c>
      <c r="G1293" s="177" t="str">
        <f t="shared" si="11"/>
        <v>[Alacarte CB]_The Fresh Kitchen_Jul.CB8</v>
      </c>
      <c r="H1293" s="264" t="s">
        <v>7925</v>
      </c>
      <c r="I1293" s="155" t="s">
        <v>7086</v>
      </c>
      <c r="J1293" s="178" t="s">
        <v>6948</v>
      </c>
      <c r="K1293" s="157"/>
      <c r="L1293" s="157" t="s">
        <v>6949</v>
      </c>
      <c r="M1293" s="193" t="s">
        <v>6950</v>
      </c>
      <c r="N1293" s="155" t="s">
        <v>7926</v>
      </c>
      <c r="O1293" s="159"/>
      <c r="P1293" s="169"/>
      <c r="Q1293" s="159" t="s">
        <v>7927</v>
      </c>
      <c r="R1293" s="197"/>
      <c r="S1293" s="177"/>
      <c r="T1293" s="177"/>
      <c r="U1293" s="155" t="s">
        <v>696</v>
      </c>
      <c r="V1293" s="155" t="b">
        <v>0</v>
      </c>
      <c r="W1293" s="179" t="s">
        <v>7928</v>
      </c>
      <c r="X1293" s="168"/>
      <c r="Y1293" s="173">
        <v>20562</v>
      </c>
      <c r="Z1293" s="162" t="s">
        <v>6954</v>
      </c>
      <c r="AA1293" s="163" t="str">
        <f t="shared" si="14"/>
        <v>https://shopeefood.vn/bo-suu-tap/a-the-fresh-kitchen</v>
      </c>
      <c r="AB1293" s="163" t="str">
        <f t="shared" si="19"/>
        <v>https://shopeefood.shopee.vn/bo-suu-tap/a-the-fresh-kitchen</v>
      </c>
    </row>
    <row r="1294" spans="1:28" ht="105">
      <c r="A1294" s="151" t="s">
        <v>4650</v>
      </c>
      <c r="B1294" s="152"/>
      <c r="C1294" s="152" t="s">
        <v>706</v>
      </c>
      <c r="D1294" s="152" t="s">
        <v>222</v>
      </c>
      <c r="E1294" s="191" t="s">
        <v>2756</v>
      </c>
      <c r="F1294" s="155" t="s">
        <v>7079</v>
      </c>
      <c r="G1294" s="177" t="str">
        <f t="shared" si="11"/>
        <v>[Alacarte CB]_Grand Castella - Bánh Bông Lan Đài Loan_Jul.CB3</v>
      </c>
      <c r="H1294" s="176" t="s">
        <v>7929</v>
      </c>
      <c r="I1294" s="159" t="s">
        <v>7666</v>
      </c>
      <c r="J1294" s="178" t="s">
        <v>2759</v>
      </c>
      <c r="K1294" s="159"/>
      <c r="L1294" s="170" t="s">
        <v>2760</v>
      </c>
      <c r="M1294" s="193" t="s">
        <v>7930</v>
      </c>
      <c r="N1294" s="176" t="s">
        <v>7931</v>
      </c>
      <c r="O1294" s="193" t="s">
        <v>7932</v>
      </c>
      <c r="P1294" s="168"/>
      <c r="Q1294" s="159" t="s">
        <v>7933</v>
      </c>
      <c r="R1294" s="177"/>
      <c r="S1294" s="177"/>
      <c r="T1294" s="177"/>
      <c r="U1294" s="155" t="s">
        <v>696</v>
      </c>
      <c r="V1294" s="155" t="b">
        <v>0</v>
      </c>
      <c r="W1294" s="179" t="s">
        <v>7934</v>
      </c>
      <c r="X1294" s="168"/>
      <c r="Y1294" s="173">
        <v>20814</v>
      </c>
      <c r="Z1294" s="162" t="s">
        <v>7935</v>
      </c>
      <c r="AA1294" s="163" t="str">
        <f t="shared" si="14"/>
        <v>https://shopeefood.vn/bo-suu-tap/a-grandcastella-30</v>
      </c>
      <c r="AB1294" s="163" t="str">
        <f t="shared" si="19"/>
        <v>https://shopeefood.shopee.vn/bo-suu-tap/a-grandcastella-30</v>
      </c>
    </row>
    <row r="1295" spans="1:28" ht="150">
      <c r="A1295" s="151" t="s">
        <v>4650</v>
      </c>
      <c r="B1295" s="152"/>
      <c r="C1295" s="152" t="s">
        <v>706</v>
      </c>
      <c r="D1295" s="152" t="s">
        <v>222</v>
      </c>
      <c r="E1295" s="243" t="s">
        <v>2232</v>
      </c>
      <c r="F1295" s="155" t="s">
        <v>7079</v>
      </c>
      <c r="G1295" s="177" t="str">
        <f t="shared" si="11"/>
        <v>[Alacarte CB]_Guu Chicken - Gà Rán &amp; Cơm Gà_Jul.CB3</v>
      </c>
      <c r="H1295" s="176" t="s">
        <v>7936</v>
      </c>
      <c r="I1295" s="159" t="s">
        <v>7666</v>
      </c>
      <c r="J1295" s="178" t="s">
        <v>2234</v>
      </c>
      <c r="K1295" s="604"/>
      <c r="L1295" s="159"/>
      <c r="M1295" s="159"/>
      <c r="N1295" s="168"/>
      <c r="O1295" s="155" t="s">
        <v>1057</v>
      </c>
      <c r="P1295" s="168"/>
      <c r="Q1295" s="159"/>
      <c r="R1295" s="168" t="s">
        <v>7937</v>
      </c>
      <c r="S1295" s="177"/>
      <c r="T1295" s="177"/>
      <c r="U1295" s="155" t="s">
        <v>696</v>
      </c>
      <c r="V1295" s="155" t="b">
        <v>0</v>
      </c>
      <c r="W1295" s="170" t="s">
        <v>7938</v>
      </c>
      <c r="X1295" s="168"/>
      <c r="Y1295" s="173">
        <v>20468</v>
      </c>
      <c r="Z1295" s="162" t="s">
        <v>6751</v>
      </c>
      <c r="AA1295" s="163" t="str">
        <f t="shared" si="14"/>
        <v>https://shopeefood.vn/bo-suu-tap/a-guu-chicken-120</v>
      </c>
      <c r="AB1295" s="163" t="str">
        <f t="shared" si="19"/>
        <v>https://shopeefood.shopee.vn/bo-suu-tap/a-guu-chicken-120</v>
      </c>
    </row>
    <row r="1296" spans="1:28" ht="165">
      <c r="A1296" s="151" t="s">
        <v>4650</v>
      </c>
      <c r="B1296" s="152"/>
      <c r="C1296" s="152" t="s">
        <v>706</v>
      </c>
      <c r="D1296" s="152" t="s">
        <v>222</v>
      </c>
      <c r="E1296" s="191" t="s">
        <v>2479</v>
      </c>
      <c r="F1296" s="176" t="s">
        <v>7073</v>
      </c>
      <c r="G1296" s="177" t="str">
        <f t="shared" si="11"/>
        <v>[Alacarte CB]_Tiệm Trà Mai Khôi_Jul.CB1</v>
      </c>
      <c r="H1296" s="176" t="s">
        <v>7939</v>
      </c>
      <c r="I1296" s="159" t="s">
        <v>7905</v>
      </c>
      <c r="J1296" s="178" t="s">
        <v>2481</v>
      </c>
      <c r="K1296" s="159"/>
      <c r="L1296" s="157" t="s">
        <v>2482</v>
      </c>
      <c r="M1296" s="409" t="s">
        <v>7940</v>
      </c>
      <c r="N1296" s="176" t="s">
        <v>7941</v>
      </c>
      <c r="O1296" s="159"/>
      <c r="P1296" s="168"/>
      <c r="Q1296" s="159"/>
      <c r="R1296" s="168" t="s">
        <v>7942</v>
      </c>
      <c r="S1296" s="177"/>
      <c r="T1296" s="177"/>
      <c r="U1296" s="155" t="s">
        <v>696</v>
      </c>
      <c r="V1296" s="155" t="b">
        <v>0</v>
      </c>
      <c r="W1296" s="179" t="s">
        <v>7943</v>
      </c>
      <c r="X1296" s="168"/>
      <c r="Y1296" s="173">
        <v>20823</v>
      </c>
      <c r="Z1296" s="162" t="s">
        <v>7944</v>
      </c>
      <c r="AA1296" s="163" t="str">
        <f t="shared" si="14"/>
        <v>https://shopeefood.vn/bo-suu-tap/a-tiem-tra-mai-khoi</v>
      </c>
      <c r="AB1296" s="163" t="str">
        <f t="shared" si="19"/>
        <v>https://shopeefood.shopee.vn/bo-suu-tap/a-tiem-tra-mai-khoi</v>
      </c>
    </row>
    <row r="1297" spans="1:28" ht="105">
      <c r="A1297" s="315" t="s">
        <v>4650</v>
      </c>
      <c r="B1297" s="446"/>
      <c r="C1297" s="296" t="s">
        <v>1236</v>
      </c>
      <c r="D1297" s="373" t="s">
        <v>201</v>
      </c>
      <c r="E1297" s="296" t="s">
        <v>372</v>
      </c>
      <c r="F1297" s="298" t="s">
        <v>7945</v>
      </c>
      <c r="G1297" s="337" t="str">
        <f t="shared" si="11"/>
        <v>[SJBP]_Phúc Long Coffee &amp; Tea_Combo 179k_Jul</v>
      </c>
      <c r="H1297" s="319" t="s">
        <v>7946</v>
      </c>
      <c r="I1297" s="183" t="s">
        <v>7947</v>
      </c>
      <c r="J1297" s="209" t="s">
        <v>3782</v>
      </c>
      <c r="K1297" s="162"/>
      <c r="L1297" s="162"/>
      <c r="M1297" s="162"/>
      <c r="N1297" s="169"/>
      <c r="O1297" s="183"/>
      <c r="P1297" s="169"/>
      <c r="Q1297" s="183"/>
      <c r="R1297" s="177"/>
      <c r="S1297" s="177"/>
      <c r="T1297" s="177"/>
      <c r="U1297" s="155"/>
      <c r="V1297" s="155" t="b">
        <v>0</v>
      </c>
      <c r="W1297" s="170" t="s">
        <v>7948</v>
      </c>
      <c r="X1297" s="168"/>
      <c r="Y1297" s="173">
        <v>20702</v>
      </c>
      <c r="Z1297" s="162" t="s">
        <v>7949</v>
      </c>
      <c r="AA1297" s="163" t="str">
        <f t="shared" si="14"/>
        <v>https://shopeefood.vn/bo-suu-tap/sj--phuclong-179</v>
      </c>
      <c r="AB1297" s="163" t="str">
        <f t="shared" si="19"/>
        <v>https://shopeefood.shopee.vn/bo-suu-tap/sj--phuclong-179</v>
      </c>
    </row>
    <row r="1298" spans="1:28" ht="105">
      <c r="A1298" s="315" t="s">
        <v>4650</v>
      </c>
      <c r="B1298" s="446"/>
      <c r="C1298" s="296" t="s">
        <v>1236</v>
      </c>
      <c r="D1298" s="373" t="s">
        <v>201</v>
      </c>
      <c r="E1298" s="296" t="s">
        <v>372</v>
      </c>
      <c r="F1298" s="298" t="s">
        <v>7950</v>
      </c>
      <c r="G1298" s="337" t="str">
        <f t="shared" si="11"/>
        <v>[SJBP]_Phúc Long Coffee &amp; Tea_BAU_50K</v>
      </c>
      <c r="H1298" s="319" t="s">
        <v>7951</v>
      </c>
      <c r="I1298" s="183" t="s">
        <v>7952</v>
      </c>
      <c r="J1298" s="209" t="s">
        <v>3782</v>
      </c>
      <c r="K1298" s="162"/>
      <c r="L1298" s="162"/>
      <c r="M1298" s="162"/>
      <c r="N1298" s="169"/>
      <c r="O1298" s="183"/>
      <c r="P1298" s="169"/>
      <c r="Q1298" s="183"/>
      <c r="R1298" s="177"/>
      <c r="S1298" s="177"/>
      <c r="T1298" s="177"/>
      <c r="U1298" s="155"/>
      <c r="V1298" s="155" t="b">
        <v>0</v>
      </c>
      <c r="W1298" s="170" t="s">
        <v>7953</v>
      </c>
      <c r="X1298" s="168"/>
      <c r="Y1298" s="173">
        <v>20703</v>
      </c>
      <c r="Z1298" s="162" t="s">
        <v>7954</v>
      </c>
      <c r="AA1298" s="163" t="str">
        <f t="shared" si="14"/>
        <v>https://shopeefood.vn/bo-suu-tap/sj--phuclong-50</v>
      </c>
      <c r="AB1298" s="163" t="str">
        <f t="shared" si="19"/>
        <v>https://shopeefood.shopee.vn/bo-suu-tap/sj--phuclong-50</v>
      </c>
    </row>
    <row r="1299" spans="1:28" ht="165">
      <c r="A1299" s="151" t="s">
        <v>4650</v>
      </c>
      <c r="B1299" s="152"/>
      <c r="C1299" s="152" t="s">
        <v>1236</v>
      </c>
      <c r="D1299" s="152" t="s">
        <v>201</v>
      </c>
      <c r="E1299" s="180" t="s">
        <v>1237</v>
      </c>
      <c r="F1299" s="155" t="s">
        <v>7955</v>
      </c>
      <c r="G1299" s="230" t="str">
        <f t="shared" si="11"/>
        <v>[SJBP]_Tocotoco_BOGO_1-3Jul</v>
      </c>
      <c r="H1299" s="244" t="s">
        <v>7956</v>
      </c>
      <c r="I1299" s="183" t="s">
        <v>7137</v>
      </c>
      <c r="J1299" s="209" t="s">
        <v>1239</v>
      </c>
      <c r="K1299" s="162"/>
      <c r="L1299" s="162"/>
      <c r="M1299" s="162"/>
      <c r="N1299" s="169"/>
      <c r="O1299" s="183"/>
      <c r="P1299" s="169"/>
      <c r="Q1299" s="183"/>
      <c r="R1299" s="177"/>
      <c r="S1299" s="177"/>
      <c r="T1299" s="177"/>
      <c r="U1299" s="155"/>
      <c r="V1299" s="155" t="b">
        <v>0</v>
      </c>
      <c r="W1299" s="170" t="s">
        <v>7957</v>
      </c>
      <c r="X1299" s="168"/>
      <c r="Y1299" s="173">
        <v>20712</v>
      </c>
      <c r="Z1299" s="162" t="s">
        <v>7958</v>
      </c>
      <c r="AA1299" s="163" t="str">
        <f t="shared" si="14"/>
        <v>https://shopeefood.vn/bo-suu-tap/sj-1t1-tocotoco</v>
      </c>
      <c r="AB1299" s="163" t="str">
        <f t="shared" si="19"/>
        <v>https://shopeefood.shopee.vn/bo-suu-tap/sj-1t1-tocotoco</v>
      </c>
    </row>
    <row r="1300" spans="1:28" ht="90">
      <c r="A1300" s="151" t="s">
        <v>4650</v>
      </c>
      <c r="B1300" s="152"/>
      <c r="C1300" s="152" t="s">
        <v>1236</v>
      </c>
      <c r="D1300" s="152" t="s">
        <v>201</v>
      </c>
      <c r="E1300" s="180" t="s">
        <v>1237</v>
      </c>
      <c r="F1300" s="155" t="s">
        <v>7959</v>
      </c>
      <c r="G1300" s="230" t="str">
        <f t="shared" si="11"/>
        <v>[SJBP]_Tocotoco_10k_Jul</v>
      </c>
      <c r="H1300" s="244" t="s">
        <v>7960</v>
      </c>
      <c r="I1300" s="183" t="s">
        <v>7447</v>
      </c>
      <c r="J1300" s="209" t="s">
        <v>1239</v>
      </c>
      <c r="K1300" s="162"/>
      <c r="L1300" s="162"/>
      <c r="M1300" s="162"/>
      <c r="N1300" s="169"/>
      <c r="O1300" s="183"/>
      <c r="P1300" s="169"/>
      <c r="Q1300" s="183"/>
      <c r="R1300" s="177"/>
      <c r="S1300" s="177"/>
      <c r="T1300" s="177"/>
      <c r="U1300" s="155"/>
      <c r="V1300" s="155" t="b">
        <v>0</v>
      </c>
      <c r="W1300" s="170" t="s">
        <v>7121</v>
      </c>
      <c r="X1300" s="168"/>
      <c r="Y1300" s="173">
        <v>20720</v>
      </c>
      <c r="Z1300" s="162" t="s">
        <v>7961</v>
      </c>
      <c r="AA1300" s="163" t="str">
        <f t="shared" si="14"/>
        <v>https://shopeefood.vn/bo-suu-tap/sj-10k-tocotoco</v>
      </c>
      <c r="AB1300" s="163" t="str">
        <f t="shared" si="19"/>
        <v>https://shopeefood.shopee.vn/bo-suu-tap/sj-10k-tocotoco</v>
      </c>
    </row>
    <row r="1301" spans="1:28" ht="240">
      <c r="A1301" s="151" t="s">
        <v>4650</v>
      </c>
      <c r="B1301" s="152"/>
      <c r="C1301" s="152" t="s">
        <v>706</v>
      </c>
      <c r="D1301" s="152" t="s">
        <v>215</v>
      </c>
      <c r="E1301" s="243" t="s">
        <v>928</v>
      </c>
      <c r="F1301" s="155" t="s">
        <v>4650</v>
      </c>
      <c r="G1301" s="168" t="str">
        <f t="shared" si="11"/>
        <v>[Win 3]_Lotteria_Jul</v>
      </c>
      <c r="H1301" s="176" t="s">
        <v>7962</v>
      </c>
      <c r="I1301" s="193" t="s">
        <v>7963</v>
      </c>
      <c r="J1301" s="170" t="s">
        <v>931</v>
      </c>
      <c r="K1301" s="159"/>
      <c r="L1301" s="179" t="s">
        <v>7964</v>
      </c>
      <c r="M1301" s="193" t="s">
        <v>6645</v>
      </c>
      <c r="N1301" s="177" t="s">
        <v>7965</v>
      </c>
      <c r="O1301" s="171" t="s">
        <v>7966</v>
      </c>
      <c r="P1301" s="168"/>
      <c r="Q1301" s="193" t="s">
        <v>7967</v>
      </c>
      <c r="R1301" s="177" t="s">
        <v>7968</v>
      </c>
      <c r="S1301" s="177" t="s">
        <v>7969</v>
      </c>
      <c r="T1301" s="177" t="s">
        <v>7970</v>
      </c>
      <c r="U1301" s="155" t="s">
        <v>696</v>
      </c>
      <c r="V1301" s="155" t="b">
        <v>1</v>
      </c>
      <c r="W1301" s="179" t="s">
        <v>7971</v>
      </c>
      <c r="X1301" s="168"/>
      <c r="Y1301" s="173">
        <v>20805</v>
      </c>
      <c r="Z1301" s="162" t="s">
        <v>7972</v>
      </c>
      <c r="AA1301" s="163" t="str">
        <f t="shared" si="14"/>
        <v>https://shopeefood.vn/bo-suu-tap/w3-lotteria-58</v>
      </c>
      <c r="AB1301" s="163" t="str">
        <f t="shared" si="19"/>
        <v>https://shopeefood.shopee.vn/bo-suu-tap/w3-lotteria-58</v>
      </c>
    </row>
    <row r="1302" spans="1:28" ht="105">
      <c r="A1302" s="151" t="s">
        <v>4650</v>
      </c>
      <c r="B1302" s="152"/>
      <c r="C1302" s="152" t="s">
        <v>2156</v>
      </c>
      <c r="D1302" s="152" t="s">
        <v>201</v>
      </c>
      <c r="E1302" s="180" t="s">
        <v>2072</v>
      </c>
      <c r="F1302" s="155" t="s">
        <v>7668</v>
      </c>
      <c r="G1302" s="168" t="str">
        <f t="shared" si="11"/>
        <v>[SJBP]_HomeFarm_Jul_Compensation</v>
      </c>
      <c r="H1302" s="176" t="s">
        <v>7973</v>
      </c>
      <c r="I1302" s="183" t="s">
        <v>7974</v>
      </c>
      <c r="J1302" s="584" t="s">
        <v>3815</v>
      </c>
      <c r="K1302" s="162"/>
      <c r="L1302" s="162"/>
      <c r="M1302" s="162"/>
      <c r="N1302" s="169"/>
      <c r="O1302" s="183"/>
      <c r="P1302" s="169"/>
      <c r="Q1302" s="183" t="s">
        <v>7975</v>
      </c>
      <c r="R1302" s="183" t="s">
        <v>7976</v>
      </c>
      <c r="S1302" s="177"/>
      <c r="T1302" s="177"/>
      <c r="U1302" s="155" t="s">
        <v>696</v>
      </c>
      <c r="V1302" s="155" t="b">
        <v>0</v>
      </c>
      <c r="W1302" s="170" t="s">
        <v>7414</v>
      </c>
      <c r="X1302" s="168"/>
      <c r="Y1302" s="173">
        <v>20751</v>
      </c>
      <c r="Z1302" s="162" t="s">
        <v>7977</v>
      </c>
      <c r="AA1302" s="163" t="str">
        <f t="shared" si="14"/>
        <v>https://shopeefood.vn/bo-suu-tap/sj-home-farm</v>
      </c>
      <c r="AB1302" s="163" t="str">
        <f t="shared" si="19"/>
        <v>https://shopeefood.shopee.vn/bo-suu-tap/sj-home-farm</v>
      </c>
    </row>
    <row r="1303" spans="1:28" ht="120">
      <c r="A1303" s="151" t="s">
        <v>4650</v>
      </c>
      <c r="B1303" s="152"/>
      <c r="C1303" s="152" t="s">
        <v>717</v>
      </c>
      <c r="D1303" s="152" t="s">
        <v>213</v>
      </c>
      <c r="E1303" s="153" t="s">
        <v>7978</v>
      </c>
      <c r="F1303" s="155" t="s">
        <v>7979</v>
      </c>
      <c r="G1303" s="177" t="str">
        <f t="shared" si="11"/>
        <v>[Win 2]_Mixue - Nhượng Quyền_July</v>
      </c>
      <c r="H1303" s="162" t="s">
        <v>7980</v>
      </c>
      <c r="I1303" s="193" t="s">
        <v>7981</v>
      </c>
      <c r="J1303" s="170" t="s">
        <v>7982</v>
      </c>
      <c r="K1303" s="159"/>
      <c r="L1303" s="170" t="s">
        <v>7983</v>
      </c>
      <c r="M1303" s="193" t="s">
        <v>7984</v>
      </c>
      <c r="N1303" s="168"/>
      <c r="O1303" s="159"/>
      <c r="P1303" s="169"/>
      <c r="Q1303" s="159"/>
      <c r="R1303" s="168"/>
      <c r="S1303" s="168"/>
      <c r="T1303" s="176" t="s">
        <v>7985</v>
      </c>
      <c r="U1303" s="155" t="s">
        <v>696</v>
      </c>
      <c r="V1303" s="155" t="b">
        <v>0</v>
      </c>
      <c r="W1303" s="179" t="s">
        <v>7986</v>
      </c>
      <c r="X1303" s="168"/>
      <c r="Y1303" s="173">
        <v>20824</v>
      </c>
      <c r="Z1303" s="162" t="s">
        <v>7987</v>
      </c>
      <c r="AA1303" s="163" t="str">
        <f t="shared" si="14"/>
        <v>https://shopeefood.vn/bo-suu-tap/w2--mixue-50</v>
      </c>
      <c r="AB1303" s="163" t="str">
        <f t="shared" si="19"/>
        <v>https://shopeefood.shopee.vn/bo-suu-tap/w2--mixue-50</v>
      </c>
    </row>
    <row r="1304" spans="1:28" ht="135">
      <c r="A1304" s="151" t="s">
        <v>4650</v>
      </c>
      <c r="B1304" s="152"/>
      <c r="C1304" s="152" t="s">
        <v>717</v>
      </c>
      <c r="D1304" s="152" t="s">
        <v>222</v>
      </c>
      <c r="E1304" s="153" t="s">
        <v>7988</v>
      </c>
      <c r="F1304" s="155" t="s">
        <v>7989</v>
      </c>
      <c r="G1304" s="177" t="str">
        <f t="shared" si="11"/>
        <v>[Alacarte CB]_Hủ Tiếu Thái Lan - Pi Thai
Thai Market_July.CB3</v>
      </c>
      <c r="H1304" s="176" t="s">
        <v>7990</v>
      </c>
      <c r="I1304" s="159" t="s">
        <v>7393</v>
      </c>
      <c r="J1304" s="170" t="s">
        <v>7991</v>
      </c>
      <c r="K1304" s="159"/>
      <c r="L1304" s="179" t="s">
        <v>7992</v>
      </c>
      <c r="M1304" s="199" t="s">
        <v>7993</v>
      </c>
      <c r="N1304" s="176" t="s">
        <v>7994</v>
      </c>
      <c r="O1304" s="171" t="s">
        <v>7995</v>
      </c>
      <c r="P1304" s="169"/>
      <c r="Q1304" s="159" t="s">
        <v>7996</v>
      </c>
      <c r="R1304" s="168" t="s">
        <v>7997</v>
      </c>
      <c r="S1304" s="168" t="s">
        <v>7998</v>
      </c>
      <c r="T1304" s="177"/>
      <c r="U1304" s="155" t="s">
        <v>696</v>
      </c>
      <c r="V1304" s="155" t="b">
        <v>0</v>
      </c>
      <c r="W1304" s="179" t="s">
        <v>7999</v>
      </c>
      <c r="X1304" s="168"/>
      <c r="Y1304" s="173">
        <v>20787</v>
      </c>
      <c r="Z1304" s="162" t="s">
        <v>8000</v>
      </c>
      <c r="AA1304" s="163" t="str">
        <f t="shared" si="14"/>
        <v>https://shopeefood.vn/bo-suu-tap/a-pi-thai</v>
      </c>
      <c r="AB1304" s="163" t="str">
        <f t="shared" si="19"/>
        <v>https://shopeefood.shopee.vn/bo-suu-tap/a-pi-thai</v>
      </c>
    </row>
    <row r="1305" spans="1:28" ht="90">
      <c r="A1305" s="151" t="s">
        <v>4650</v>
      </c>
      <c r="B1305" s="152"/>
      <c r="C1305" s="152" t="s">
        <v>1236</v>
      </c>
      <c r="D1305" s="152" t="s">
        <v>201</v>
      </c>
      <c r="E1305" s="180" t="s">
        <v>332</v>
      </c>
      <c r="F1305" s="155" t="s">
        <v>6999</v>
      </c>
      <c r="G1305" s="177" t="str">
        <f t="shared" si="11"/>
        <v>[SJBP]_KOI Thé Cafe_WC_Jun</v>
      </c>
      <c r="H1305" s="176" t="s">
        <v>7000</v>
      </c>
      <c r="I1305" s="82"/>
      <c r="J1305" s="184" t="s">
        <v>1251</v>
      </c>
      <c r="K1305" s="162"/>
      <c r="L1305" s="162"/>
      <c r="M1305" s="162"/>
      <c r="N1305" s="169"/>
      <c r="O1305" s="183"/>
      <c r="P1305" s="169"/>
      <c r="Q1305" s="183"/>
      <c r="R1305" s="177"/>
      <c r="S1305" s="177"/>
      <c r="T1305" s="177"/>
      <c r="U1305" s="155"/>
      <c r="V1305" s="155" t="b">
        <v>0</v>
      </c>
      <c r="W1305" s="170" t="s">
        <v>7002</v>
      </c>
      <c r="X1305" s="168"/>
      <c r="Y1305" s="173">
        <v>20755</v>
      </c>
      <c r="Z1305" s="162" t="s">
        <v>8001</v>
      </c>
      <c r="AA1305" s="163" t="str">
        <f t="shared" si="14"/>
        <v>https://shopeefood.vn/bo-suu-tap/sj-koi-60</v>
      </c>
      <c r="AB1305" s="163" t="str">
        <f t="shared" si="19"/>
        <v>https://shopeefood.shopee.vn/bo-suu-tap/sj-koi-60</v>
      </c>
    </row>
    <row r="1306" spans="1:28" ht="165">
      <c r="A1306" s="151" t="s">
        <v>4650</v>
      </c>
      <c r="B1306" s="152"/>
      <c r="C1306" s="152" t="s">
        <v>706</v>
      </c>
      <c r="D1306" s="152" t="s">
        <v>222</v>
      </c>
      <c r="E1306" s="153" t="s">
        <v>4534</v>
      </c>
      <c r="F1306" s="155" t="s">
        <v>7073</v>
      </c>
      <c r="G1306" s="177" t="str">
        <f t="shared" si="11"/>
        <v>[Alacarte CB]_Gà Rán KFC_Jul.CB1</v>
      </c>
      <c r="H1306" s="193" t="s">
        <v>8002</v>
      </c>
      <c r="I1306" s="193" t="s">
        <v>8003</v>
      </c>
      <c r="J1306" s="170" t="s">
        <v>4537</v>
      </c>
      <c r="K1306" s="159"/>
      <c r="L1306" s="159"/>
      <c r="M1306" s="159"/>
      <c r="N1306" s="168"/>
      <c r="O1306" s="155" t="s">
        <v>1057</v>
      </c>
      <c r="P1306" s="168"/>
      <c r="Q1306" s="176" t="s">
        <v>8004</v>
      </c>
      <c r="R1306" s="176" t="s">
        <v>8005</v>
      </c>
      <c r="S1306" s="176" t="s">
        <v>8006</v>
      </c>
      <c r="T1306" s="176" t="s">
        <v>8007</v>
      </c>
      <c r="U1306" s="155"/>
      <c r="V1306" s="155" t="b">
        <v>0</v>
      </c>
      <c r="W1306" s="170" t="s">
        <v>6170</v>
      </c>
      <c r="X1306" s="168"/>
      <c r="Y1306" s="173">
        <v>20759</v>
      </c>
      <c r="Z1306" s="162" t="s">
        <v>8008</v>
      </c>
      <c r="AA1306" s="163" t="str">
        <f t="shared" si="14"/>
        <v>https://shopeefood.vn/bo-suu-tap/a-kfc--50</v>
      </c>
      <c r="AB1306" s="163" t="str">
        <f t="shared" si="19"/>
        <v>https://shopeefood.shopee.vn/bo-suu-tap/a-kfc--50</v>
      </c>
    </row>
    <row r="1307" spans="1:28" ht="165">
      <c r="A1307" s="151" t="s">
        <v>4650</v>
      </c>
      <c r="B1307" s="152"/>
      <c r="C1307" s="152" t="s">
        <v>706</v>
      </c>
      <c r="D1307" s="152" t="s">
        <v>219</v>
      </c>
      <c r="E1307" s="153" t="s">
        <v>4534</v>
      </c>
      <c r="F1307" s="155" t="s">
        <v>4650</v>
      </c>
      <c r="G1307" s="177" t="str">
        <f t="shared" si="11"/>
        <v>[Alacarte]_Gà Rán KFC_Jul</v>
      </c>
      <c r="H1307" s="176" t="s">
        <v>8009</v>
      </c>
      <c r="I1307" s="176" t="s">
        <v>8010</v>
      </c>
      <c r="J1307" s="179" t="s">
        <v>6840</v>
      </c>
      <c r="K1307" s="183" t="s">
        <v>8011</v>
      </c>
      <c r="L1307" s="159"/>
      <c r="M1307" s="159"/>
      <c r="N1307" s="168"/>
      <c r="O1307" s="155" t="s">
        <v>1057</v>
      </c>
      <c r="P1307" s="168"/>
      <c r="Q1307" s="176" t="s">
        <v>8012</v>
      </c>
      <c r="R1307" s="176" t="s">
        <v>8013</v>
      </c>
      <c r="S1307" s="176" t="s">
        <v>8014</v>
      </c>
      <c r="T1307" s="176" t="s">
        <v>8015</v>
      </c>
      <c r="U1307" s="155"/>
      <c r="V1307" s="155" t="b">
        <v>0</v>
      </c>
      <c r="W1307" s="170" t="s">
        <v>6170</v>
      </c>
      <c r="X1307" s="168"/>
      <c r="Y1307" s="173">
        <v>20420</v>
      </c>
      <c r="Z1307" s="162" t="s">
        <v>6876</v>
      </c>
      <c r="AA1307" s="163" t="str">
        <f t="shared" si="14"/>
        <v>https://shopeefood.vn/bo-suu-tap/a--kfc-50</v>
      </c>
      <c r="AB1307" s="163" t="str">
        <f t="shared" si="19"/>
        <v>https://shopeefood.shopee.vn/bo-suu-tap/a--kfc-50</v>
      </c>
    </row>
    <row r="1308" spans="1:28" ht="105">
      <c r="A1308" s="151" t="s">
        <v>4650</v>
      </c>
      <c r="B1308" s="152"/>
      <c r="C1308" s="152" t="s">
        <v>1236</v>
      </c>
      <c r="D1308" s="152" t="s">
        <v>201</v>
      </c>
      <c r="E1308" s="180" t="s">
        <v>332</v>
      </c>
      <c r="F1308" s="155" t="s">
        <v>6943</v>
      </c>
      <c r="G1308" s="337" t="str">
        <f t="shared" si="11"/>
        <v>[SJBP]_KOI Thé Cafe_Spike_30%</v>
      </c>
      <c r="H1308" s="245" t="s">
        <v>8016</v>
      </c>
      <c r="I1308" s="283">
        <v>45845</v>
      </c>
      <c r="J1308" s="184" t="s">
        <v>1251</v>
      </c>
      <c r="K1308" s="162"/>
      <c r="L1308" s="162"/>
      <c r="M1308" s="162"/>
      <c r="N1308" s="169"/>
      <c r="O1308" s="183"/>
      <c r="P1308" s="169"/>
      <c r="Q1308" s="183"/>
      <c r="R1308" s="177"/>
      <c r="S1308" s="177"/>
      <c r="T1308" s="177"/>
      <c r="U1308" s="155"/>
      <c r="V1308" s="155" t="b">
        <v>0</v>
      </c>
      <c r="W1308" s="168"/>
      <c r="X1308" s="168"/>
      <c r="Y1308" s="173">
        <v>20756</v>
      </c>
      <c r="Z1308" s="162" t="s">
        <v>8017</v>
      </c>
      <c r="AA1308" s="163" t="str">
        <f t="shared" si="14"/>
        <v>https://shopeefood.vn/bo-suu-tap/sj-koi-30</v>
      </c>
      <c r="AB1308" s="163" t="str">
        <f t="shared" si="19"/>
        <v>https://shopeefood.shopee.vn/bo-suu-tap/sj-koi-30</v>
      </c>
    </row>
    <row r="1309" spans="1:28" ht="120">
      <c r="A1309" s="151" t="s">
        <v>4650</v>
      </c>
      <c r="B1309" s="152"/>
      <c r="C1309" s="152" t="s">
        <v>685</v>
      </c>
      <c r="D1309" s="152" t="s">
        <v>213</v>
      </c>
      <c r="E1309" s="153" t="s">
        <v>6308</v>
      </c>
      <c r="F1309" s="152" t="s">
        <v>8018</v>
      </c>
      <c r="G1309" s="177" t="str">
        <f t="shared" si="11"/>
        <v>[Win 2]_K-FOOD_Jul_All brands</v>
      </c>
      <c r="H1309" s="193" t="s">
        <v>8019</v>
      </c>
      <c r="I1309" s="155" t="s">
        <v>8020</v>
      </c>
      <c r="J1309" s="178" t="s">
        <v>6312</v>
      </c>
      <c r="K1309" s="158"/>
      <c r="L1309" s="158"/>
      <c r="M1309" s="158"/>
      <c r="N1309" s="250"/>
      <c r="O1309" s="158"/>
      <c r="P1309" s="250"/>
      <c r="Q1309" s="176" t="s">
        <v>8021</v>
      </c>
      <c r="R1309" s="176" t="s">
        <v>8022</v>
      </c>
      <c r="S1309" s="176" t="s">
        <v>8022</v>
      </c>
      <c r="T1309" s="176" t="s">
        <v>8023</v>
      </c>
      <c r="U1309" s="155"/>
      <c r="V1309" s="155" t="b">
        <v>0</v>
      </c>
      <c r="W1309" s="605" t="s">
        <v>6316</v>
      </c>
      <c r="X1309" s="168"/>
      <c r="Y1309" s="173">
        <v>20781</v>
      </c>
      <c r="Z1309" s="162" t="s">
        <v>8024</v>
      </c>
      <c r="AA1309" s="163" t="str">
        <f t="shared" si="14"/>
        <v>https://shopeefood.vn/bo-suu-tap/w2-kfood-28</v>
      </c>
      <c r="AB1309" s="163" t="str">
        <f t="shared" si="19"/>
        <v>https://shopeefood.shopee.vn/bo-suu-tap/w2-kfood-28</v>
      </c>
    </row>
    <row r="1310" spans="1:28" ht="135">
      <c r="A1310" s="151" t="s">
        <v>4650</v>
      </c>
      <c r="B1310" s="152"/>
      <c r="C1310" s="152" t="s">
        <v>685</v>
      </c>
      <c r="D1310" s="152" t="s">
        <v>222</v>
      </c>
      <c r="E1310" s="153" t="s">
        <v>6308</v>
      </c>
      <c r="F1310" s="152" t="s">
        <v>8025</v>
      </c>
      <c r="G1310" s="177" t="str">
        <f t="shared" si="11"/>
        <v>[Alacarte CB]_K-FOOD_Jul_Focused</v>
      </c>
      <c r="H1310" s="193" t="s">
        <v>8026</v>
      </c>
      <c r="I1310" s="155" t="s">
        <v>8020</v>
      </c>
      <c r="J1310" s="574" t="s">
        <v>6320</v>
      </c>
      <c r="K1310" s="158"/>
      <c r="L1310" s="158"/>
      <c r="M1310" s="158"/>
      <c r="N1310" s="250"/>
      <c r="O1310" s="158"/>
      <c r="P1310" s="250"/>
      <c r="Q1310" s="155" t="s">
        <v>8027</v>
      </c>
      <c r="R1310" s="155" t="s">
        <v>8028</v>
      </c>
      <c r="S1310" s="155" t="s">
        <v>8028</v>
      </c>
      <c r="T1310" s="155" t="s">
        <v>8028</v>
      </c>
      <c r="U1310" s="155"/>
      <c r="V1310" s="155" t="b">
        <v>0</v>
      </c>
      <c r="W1310" s="605" t="s">
        <v>6322</v>
      </c>
      <c r="X1310" s="168"/>
      <c r="Y1310" s="173">
        <v>20782</v>
      </c>
      <c r="Z1310" s="162" t="s">
        <v>8029</v>
      </c>
      <c r="AA1310" s="163" t="str">
        <f t="shared" si="14"/>
        <v>https://shopeefood.vn/bo-suu-tap/a-k-food-75</v>
      </c>
      <c r="AB1310" s="163" t="str">
        <f t="shared" si="19"/>
        <v>https://shopeefood.shopee.vn/bo-suu-tap/a-k-food-75</v>
      </c>
    </row>
    <row r="1311" spans="1:28" ht="195">
      <c r="A1311" s="151" t="s">
        <v>4650</v>
      </c>
      <c r="B1311" s="152"/>
      <c r="C1311" s="152" t="s">
        <v>970</v>
      </c>
      <c r="D1311" s="152" t="s">
        <v>201</v>
      </c>
      <c r="E1311" s="180" t="s">
        <v>403</v>
      </c>
      <c r="F1311" s="155" t="s">
        <v>5169</v>
      </c>
      <c r="G1311" s="177" t="str">
        <f t="shared" si="11"/>
        <v>[SJBP]_The Coffee House_BAU 50K</v>
      </c>
      <c r="H1311" s="176" t="s">
        <v>8030</v>
      </c>
      <c r="I1311" s="183" t="s">
        <v>7144</v>
      </c>
      <c r="J1311" s="209" t="s">
        <v>1669</v>
      </c>
      <c r="K1311" s="162"/>
      <c r="L1311" s="162"/>
      <c r="M1311" s="162"/>
      <c r="N1311" s="169"/>
      <c r="O1311" s="183"/>
      <c r="P1311" s="162" t="s">
        <v>2567</v>
      </c>
      <c r="Q1311" s="183"/>
      <c r="R1311" s="177"/>
      <c r="S1311" s="177"/>
      <c r="T1311" s="177"/>
      <c r="U1311" s="155"/>
      <c r="V1311" s="155" t="b">
        <v>0</v>
      </c>
      <c r="W1311" s="179" t="s">
        <v>7923</v>
      </c>
      <c r="X1311" s="168"/>
      <c r="Y1311" s="173">
        <v>20772</v>
      </c>
      <c r="Z1311" s="162" t="s">
        <v>8031</v>
      </c>
      <c r="AA1311" s="163" t="str">
        <f t="shared" si="14"/>
        <v>https://shopeefood.vn/bo-suu-tap/sj--tch-50</v>
      </c>
      <c r="AB1311" s="163" t="str">
        <f t="shared" si="19"/>
        <v>https://shopeefood.shopee.vn/bo-suu-tap/sj--tch-50</v>
      </c>
    </row>
    <row r="1312" spans="1:28" ht="75">
      <c r="A1312" s="151" t="s">
        <v>4650</v>
      </c>
      <c r="B1312" s="152"/>
      <c r="C1312" s="152" t="s">
        <v>717</v>
      </c>
      <c r="D1312" s="152" t="s">
        <v>222</v>
      </c>
      <c r="E1312" s="153" t="s">
        <v>3587</v>
      </c>
      <c r="F1312" s="155" t="s">
        <v>8032</v>
      </c>
      <c r="G1312" s="177" t="str">
        <f t="shared" si="11"/>
        <v>[Alacarte CB]_Cái Lò Nướng_July.CB1</v>
      </c>
      <c r="H1312" s="176" t="s">
        <v>8033</v>
      </c>
      <c r="I1312" s="159" t="s">
        <v>8034</v>
      </c>
      <c r="J1312" s="178" t="s">
        <v>3590</v>
      </c>
      <c r="K1312" s="159"/>
      <c r="L1312" s="157" t="s">
        <v>8035</v>
      </c>
      <c r="M1312" s="176" t="s">
        <v>8036</v>
      </c>
      <c r="N1312" s="155" t="s">
        <v>8037</v>
      </c>
      <c r="O1312" s="176" t="s">
        <v>8038</v>
      </c>
      <c r="P1312" s="169"/>
      <c r="Q1312" s="193" t="s">
        <v>8039</v>
      </c>
      <c r="R1312" s="177"/>
      <c r="S1312" s="177"/>
      <c r="T1312" s="177"/>
      <c r="U1312" s="155" t="s">
        <v>696</v>
      </c>
      <c r="V1312" s="155" t="b">
        <v>0</v>
      </c>
      <c r="W1312" s="179" t="s">
        <v>8040</v>
      </c>
      <c r="X1312" s="168"/>
      <c r="Y1312" s="173">
        <v>20806</v>
      </c>
      <c r="Z1312" s="162" t="s">
        <v>8041</v>
      </c>
      <c r="AA1312" s="163" t="str">
        <f t="shared" si="14"/>
        <v>https://shopeefood.vn/bo-suu-tap/a-cai-lo-nuong</v>
      </c>
      <c r="AB1312" s="163" t="str">
        <f t="shared" si="19"/>
        <v>https://shopeefood.shopee.vn/bo-suu-tap/a-cai-lo-nuong</v>
      </c>
    </row>
    <row r="1313" spans="1:28" ht="75">
      <c r="A1313" s="151" t="s">
        <v>4650</v>
      </c>
      <c r="B1313" s="152"/>
      <c r="C1313" s="152" t="s">
        <v>717</v>
      </c>
      <c r="D1313" s="152" t="s">
        <v>219</v>
      </c>
      <c r="E1313" s="153" t="s">
        <v>3587</v>
      </c>
      <c r="F1313" s="155" t="s">
        <v>7979</v>
      </c>
      <c r="G1313" s="177" t="str">
        <f t="shared" si="11"/>
        <v>[Alacarte]_Cái Lò Nướng_July</v>
      </c>
      <c r="H1313" s="193" t="s">
        <v>8042</v>
      </c>
      <c r="I1313" s="155" t="s">
        <v>8043</v>
      </c>
      <c r="J1313" s="178" t="s">
        <v>3590</v>
      </c>
      <c r="K1313" s="159"/>
      <c r="L1313" s="157"/>
      <c r="M1313" s="159"/>
      <c r="N1313" s="168"/>
      <c r="O1313" s="155" t="s">
        <v>8044</v>
      </c>
      <c r="P1313" s="169"/>
      <c r="Q1313" s="193" t="s">
        <v>8045</v>
      </c>
      <c r="R1313" s="177"/>
      <c r="S1313" s="177"/>
      <c r="T1313" s="177"/>
      <c r="U1313" s="155" t="s">
        <v>696</v>
      </c>
      <c r="V1313" s="155" t="b">
        <v>0</v>
      </c>
      <c r="W1313" s="179" t="s">
        <v>8046</v>
      </c>
      <c r="X1313" s="168"/>
      <c r="Y1313" s="173">
        <v>20815</v>
      </c>
      <c r="Z1313" s="162" t="s">
        <v>8047</v>
      </c>
      <c r="AA1313" s="163" t="str">
        <f t="shared" si="14"/>
        <v>https://shopeefood.vn/bo-suu-tap/a-cai-lo-nuong-15</v>
      </c>
      <c r="AB1313" s="163" t="str">
        <f t="shared" si="19"/>
        <v>https://shopeefood.shopee.vn/bo-suu-tap/a-cai-lo-nuong-15</v>
      </c>
    </row>
    <row r="1314" spans="1:28" ht="90">
      <c r="A1314" s="151" t="s">
        <v>4650</v>
      </c>
      <c r="B1314" s="152"/>
      <c r="C1314" s="152" t="s">
        <v>717</v>
      </c>
      <c r="D1314" s="152" t="s">
        <v>217</v>
      </c>
      <c r="E1314" s="153" t="s">
        <v>3587</v>
      </c>
      <c r="F1314" s="155" t="s">
        <v>7979</v>
      </c>
      <c r="G1314" s="177" t="str">
        <f t="shared" si="11"/>
        <v>[Win 4]_Cái Lò Nướng_July</v>
      </c>
      <c r="H1314" s="193" t="s">
        <v>8048</v>
      </c>
      <c r="I1314" s="155" t="s">
        <v>8049</v>
      </c>
      <c r="J1314" s="178" t="s">
        <v>3590</v>
      </c>
      <c r="K1314" s="159"/>
      <c r="L1314" s="157"/>
      <c r="M1314" s="159"/>
      <c r="N1314" s="168"/>
      <c r="O1314" s="155" t="s">
        <v>8044</v>
      </c>
      <c r="P1314" s="169"/>
      <c r="Q1314" s="193" t="s">
        <v>8050</v>
      </c>
      <c r="R1314" s="177"/>
      <c r="S1314" s="177"/>
      <c r="T1314" s="177"/>
      <c r="U1314" s="155" t="s">
        <v>696</v>
      </c>
      <c r="V1314" s="155" t="b">
        <v>0</v>
      </c>
      <c r="W1314" s="179" t="s">
        <v>8051</v>
      </c>
      <c r="X1314" s="168"/>
      <c r="Y1314" s="173">
        <v>20091</v>
      </c>
      <c r="Z1314" s="162" t="s">
        <v>5425</v>
      </c>
      <c r="AA1314" s="163" t="str">
        <f t="shared" si="14"/>
        <v>https://shopeefood.vn/bo-suu-tap/w1-cai-lo-nuong-15</v>
      </c>
      <c r="AB1314" s="163" t="str">
        <f t="shared" si="19"/>
        <v>https://shopeefood.shopee.vn/bo-suu-tap/w1-cai-lo-nuong-15</v>
      </c>
    </row>
    <row r="1315" spans="1:28" ht="120">
      <c r="A1315" s="151" t="s">
        <v>4650</v>
      </c>
      <c r="B1315" s="152"/>
      <c r="C1315" s="152" t="s">
        <v>706</v>
      </c>
      <c r="D1315" s="152" t="s">
        <v>217</v>
      </c>
      <c r="E1315" s="193" t="s">
        <v>189</v>
      </c>
      <c r="F1315" s="176" t="s">
        <v>4650</v>
      </c>
      <c r="G1315" s="177" t="str">
        <f t="shared" si="11"/>
        <v>[Win 4]_Al Fresco's_Jul</v>
      </c>
      <c r="H1315" s="176" t="s">
        <v>8052</v>
      </c>
      <c r="I1315" s="159" t="s">
        <v>8053</v>
      </c>
      <c r="J1315" s="170" t="s">
        <v>8054</v>
      </c>
      <c r="K1315" s="159"/>
      <c r="L1315" s="157" t="s">
        <v>8055</v>
      </c>
      <c r="M1315" s="176" t="s">
        <v>8056</v>
      </c>
      <c r="N1315" s="517" t="s">
        <v>8057</v>
      </c>
      <c r="O1315" s="159"/>
      <c r="P1315" s="168"/>
      <c r="Q1315" s="193" t="s">
        <v>8058</v>
      </c>
      <c r="R1315" s="177"/>
      <c r="S1315" s="177"/>
      <c r="T1315" s="177"/>
      <c r="U1315" s="155" t="s">
        <v>696</v>
      </c>
      <c r="V1315" s="155" t="b">
        <v>0</v>
      </c>
      <c r="W1315" s="179" t="s">
        <v>8059</v>
      </c>
      <c r="X1315" s="168"/>
      <c r="Y1315" s="173">
        <v>20825</v>
      </c>
      <c r="Z1315" s="162" t="s">
        <v>8060</v>
      </c>
      <c r="AA1315" s="163" t="str">
        <f t="shared" si="14"/>
        <v>https://shopeefood.vn/bo-suu-tap/w4-al-frescos</v>
      </c>
      <c r="AB1315" s="163" t="str">
        <f t="shared" si="19"/>
        <v>https://shopeefood.shopee.vn/bo-suu-tap/w4-al-frescos</v>
      </c>
    </row>
    <row r="1316" spans="1:28" ht="120">
      <c r="A1316" s="151" t="s">
        <v>4650</v>
      </c>
      <c r="B1316" s="152"/>
      <c r="C1316" s="152" t="s">
        <v>706</v>
      </c>
      <c r="D1316" s="152" t="s">
        <v>213</v>
      </c>
      <c r="E1316" s="193" t="s">
        <v>189</v>
      </c>
      <c r="F1316" s="176" t="s">
        <v>4650</v>
      </c>
      <c r="G1316" s="177" t="str">
        <f t="shared" si="11"/>
        <v>[Win 2]_Al Fresco's_Jul</v>
      </c>
      <c r="H1316" s="176" t="s">
        <v>8061</v>
      </c>
      <c r="I1316" s="159" t="s">
        <v>7867</v>
      </c>
      <c r="J1316" s="170" t="s">
        <v>8054</v>
      </c>
      <c r="K1316" s="159"/>
      <c r="L1316" s="157"/>
      <c r="M1316" s="159"/>
      <c r="N1316" s="168"/>
      <c r="O1316" s="155" t="s">
        <v>8062</v>
      </c>
      <c r="P1316" s="168"/>
      <c r="Q1316" s="193"/>
      <c r="R1316" s="177" t="s">
        <v>8063</v>
      </c>
      <c r="S1316" s="177"/>
      <c r="T1316" s="177"/>
      <c r="U1316" s="155" t="s">
        <v>696</v>
      </c>
      <c r="V1316" s="155" t="b">
        <v>0</v>
      </c>
      <c r="W1316" s="179" t="s">
        <v>8064</v>
      </c>
      <c r="X1316" s="168"/>
      <c r="Y1316" s="173">
        <v>20826</v>
      </c>
      <c r="Z1316" s="162" t="s">
        <v>8065</v>
      </c>
      <c r="AA1316" s="163" t="str">
        <f t="shared" si="14"/>
        <v>https://shopeefood.vn/bo-suu-tap/w2-al-frescos</v>
      </c>
      <c r="AB1316" s="163" t="str">
        <f t="shared" si="19"/>
        <v>https://shopeefood.shopee.vn/bo-suu-tap/w2-al-frescos</v>
      </c>
    </row>
    <row r="1317" spans="1:28" ht="60">
      <c r="A1317" s="151" t="s">
        <v>4650</v>
      </c>
      <c r="B1317" s="152"/>
      <c r="C1317" s="152" t="s">
        <v>685</v>
      </c>
      <c r="D1317" s="152" t="s">
        <v>225</v>
      </c>
      <c r="E1317" s="167" t="s">
        <v>8066</v>
      </c>
      <c r="F1317" s="166" t="s">
        <v>8067</v>
      </c>
      <c r="G1317" s="230" t="str">
        <f t="shared" si="11"/>
        <v>[PNS]_TH true TEA_Jul_trả quyền lợi concert ATVNCG Day 5&amp;6</v>
      </c>
      <c r="H1317" s="181" t="s">
        <v>8068</v>
      </c>
      <c r="I1317" s="181" t="s">
        <v>8069</v>
      </c>
      <c r="J1317" s="162" t="s">
        <v>8070</v>
      </c>
      <c r="K1317" s="162"/>
      <c r="L1317" s="162"/>
      <c r="M1317" s="162"/>
      <c r="N1317" s="169"/>
      <c r="O1317" s="183"/>
      <c r="P1317" s="169"/>
      <c r="Q1317" s="181" t="s">
        <v>8071</v>
      </c>
      <c r="R1317" s="181" t="s">
        <v>8072</v>
      </c>
      <c r="S1317" s="181" t="s">
        <v>8072</v>
      </c>
      <c r="T1317" s="177"/>
      <c r="U1317" s="155"/>
      <c r="V1317" s="155" t="b">
        <v>0</v>
      </c>
      <c r="W1317" s="179" t="s">
        <v>8073</v>
      </c>
      <c r="X1317" s="236" t="s">
        <v>8074</v>
      </c>
      <c r="Y1317" s="173">
        <v>0</v>
      </c>
      <c r="Z1317" s="169"/>
      <c r="AA1317" s="163" t="str">
        <f t="shared" si="14"/>
        <v>https://shopeefood.vn/bo-suu-tap/</v>
      </c>
      <c r="AB1317" s="163" t="str">
        <f t="shared" si="19"/>
        <v>https://shopeefood.shopee.vn/bo-suu-tap/</v>
      </c>
    </row>
    <row r="1318" spans="1:28" ht="342">
      <c r="A1318" s="151" t="s">
        <v>4650</v>
      </c>
      <c r="B1318" s="152"/>
      <c r="C1318" s="152" t="s">
        <v>717</v>
      </c>
      <c r="D1318" s="152" t="s">
        <v>222</v>
      </c>
      <c r="E1318" s="153" t="s">
        <v>6147</v>
      </c>
      <c r="F1318" s="155" t="s">
        <v>7073</v>
      </c>
      <c r="G1318" s="177" t="str">
        <f t="shared" si="11"/>
        <v>[Alacarte CB]_TEA JOY - Trà &amp; Trà Sữa_Jul.CB1</v>
      </c>
      <c r="H1318" s="176" t="s">
        <v>8075</v>
      </c>
      <c r="I1318" s="159" t="s">
        <v>8076</v>
      </c>
      <c r="J1318" s="170" t="s">
        <v>8077</v>
      </c>
      <c r="K1318" s="504"/>
      <c r="L1318" s="179" t="s">
        <v>8078</v>
      </c>
      <c r="M1318" s="185"/>
      <c r="N1318" s="168"/>
      <c r="O1318" s="171" t="s">
        <v>8079</v>
      </c>
      <c r="P1318" s="169"/>
      <c r="Q1318" s="159" t="s">
        <v>8080</v>
      </c>
      <c r="R1318" s="177"/>
      <c r="S1318" s="177"/>
      <c r="T1318" s="177"/>
      <c r="U1318" s="155" t="s">
        <v>696</v>
      </c>
      <c r="V1318" s="155" t="b">
        <v>0</v>
      </c>
      <c r="W1318" s="179" t="s">
        <v>8081</v>
      </c>
      <c r="X1318" s="168"/>
      <c r="Y1318" s="173">
        <v>20827</v>
      </c>
      <c r="Z1318" s="162" t="s">
        <v>8082</v>
      </c>
      <c r="AA1318" s="163" t="str">
        <f t="shared" si="14"/>
        <v>https://shopeefood.vn/bo-suu-tap/a-tea-joy</v>
      </c>
      <c r="AB1318" s="163" t="str">
        <f t="shared" si="19"/>
        <v>https://shopeefood.shopee.vn/bo-suu-tap/a-tea-joy</v>
      </c>
    </row>
    <row r="1319" spans="1:28" ht="165">
      <c r="A1319" s="151" t="s">
        <v>4650</v>
      </c>
      <c r="B1319" s="152"/>
      <c r="C1319" s="152" t="s">
        <v>706</v>
      </c>
      <c r="D1319" s="152" t="s">
        <v>222</v>
      </c>
      <c r="E1319" s="153" t="s">
        <v>352</v>
      </c>
      <c r="F1319" s="155" t="s">
        <v>7348</v>
      </c>
      <c r="G1319" s="177" t="str">
        <f t="shared" si="11"/>
        <v>[Alacarte CB]_Mì Trộn Tên Lửa_Jul.CB2</v>
      </c>
      <c r="H1319" s="193" t="s">
        <v>8083</v>
      </c>
      <c r="I1319" s="192" t="s">
        <v>7099</v>
      </c>
      <c r="J1319" s="170" t="s">
        <v>8084</v>
      </c>
      <c r="K1319" s="159"/>
      <c r="L1319" s="157" t="s">
        <v>8085</v>
      </c>
      <c r="M1319" s="409" t="s">
        <v>8086</v>
      </c>
      <c r="N1319" s="177" t="s">
        <v>8087</v>
      </c>
      <c r="O1319" s="193"/>
      <c r="P1319" s="177"/>
      <c r="Q1319" s="193" t="s">
        <v>8088</v>
      </c>
      <c r="R1319" s="177"/>
      <c r="S1319" s="177"/>
      <c r="T1319" s="177"/>
      <c r="U1319" s="155" t="s">
        <v>696</v>
      </c>
      <c r="V1319" s="155" t="b">
        <v>0</v>
      </c>
      <c r="W1319" s="179" t="s">
        <v>8089</v>
      </c>
      <c r="X1319" s="168"/>
      <c r="Y1319" s="173">
        <v>20828</v>
      </c>
      <c r="Z1319" s="162" t="s">
        <v>8090</v>
      </c>
      <c r="AA1319" s="163" t="str">
        <f t="shared" si="14"/>
        <v>https://shopeefood.vn/bo-suu-tap/a-mi-tron-ten-lua</v>
      </c>
      <c r="AB1319" s="163" t="str">
        <f t="shared" si="19"/>
        <v>https://shopeefood.shopee.vn/bo-suu-tap/a-mi-tron-ten-lua</v>
      </c>
    </row>
    <row r="1320" spans="1:28" ht="165">
      <c r="A1320" s="151" t="s">
        <v>4650</v>
      </c>
      <c r="B1320" s="152"/>
      <c r="C1320" s="152" t="s">
        <v>685</v>
      </c>
      <c r="D1320" s="152" t="s">
        <v>219</v>
      </c>
      <c r="E1320" s="243" t="s">
        <v>4969</v>
      </c>
      <c r="F1320" s="152" t="s">
        <v>4650</v>
      </c>
      <c r="G1320" s="177" t="str">
        <f t="shared" si="11"/>
        <v>[Alacarte]_Co.op Food_Jul</v>
      </c>
      <c r="H1320" s="606" t="s">
        <v>8091</v>
      </c>
      <c r="I1320" s="155" t="s">
        <v>8092</v>
      </c>
      <c r="J1320" s="248" t="s">
        <v>5892</v>
      </c>
      <c r="K1320" s="158"/>
      <c r="L1320" s="157" t="s">
        <v>5897</v>
      </c>
      <c r="M1320" s="158"/>
      <c r="N1320" s="250"/>
      <c r="O1320" s="171" t="s">
        <v>8093</v>
      </c>
      <c r="P1320" s="250"/>
      <c r="Q1320" s="155" t="s">
        <v>8094</v>
      </c>
      <c r="R1320" s="250"/>
      <c r="S1320" s="325"/>
      <c r="T1320" s="250"/>
      <c r="U1320" s="155" t="s">
        <v>696</v>
      </c>
      <c r="V1320" s="155" t="b">
        <v>0</v>
      </c>
      <c r="W1320" s="170" t="s">
        <v>5897</v>
      </c>
      <c r="X1320" s="168"/>
      <c r="Y1320" s="173">
        <v>20800</v>
      </c>
      <c r="Z1320" s="162" t="s">
        <v>8095</v>
      </c>
      <c r="AA1320" s="163" t="str">
        <f t="shared" si="14"/>
        <v>https://shopeefood.vn/bo-suu-tap/a-coop-food-50</v>
      </c>
      <c r="AB1320" s="163" t="str">
        <f t="shared" si="19"/>
        <v>https://shopeefood.shopee.vn/bo-suu-tap/a-coop-food-50</v>
      </c>
    </row>
    <row r="1321" spans="1:28" ht="210">
      <c r="A1321" s="151" t="s">
        <v>4650</v>
      </c>
      <c r="B1321" s="152"/>
      <c r="C1321" s="152" t="s">
        <v>685</v>
      </c>
      <c r="D1321" s="152" t="s">
        <v>213</v>
      </c>
      <c r="E1321" s="153" t="s">
        <v>2732</v>
      </c>
      <c r="F1321" s="152" t="s">
        <v>4650</v>
      </c>
      <c r="G1321" s="177" t="str">
        <f t="shared" si="11"/>
        <v>[Win 2]_Cà Phê Muối Chú Long_Jul</v>
      </c>
      <c r="H1321" s="182" t="s">
        <v>8096</v>
      </c>
      <c r="I1321" s="155" t="s">
        <v>8097</v>
      </c>
      <c r="J1321" s="178" t="s">
        <v>8098</v>
      </c>
      <c r="K1321" s="158"/>
      <c r="L1321" s="157" t="s">
        <v>2735</v>
      </c>
      <c r="M1321" s="193" t="s">
        <v>8099</v>
      </c>
      <c r="N1321" s="177" t="s">
        <v>8100</v>
      </c>
      <c r="O1321" s="158"/>
      <c r="P1321" s="250"/>
      <c r="Q1321" s="193" t="s">
        <v>8101</v>
      </c>
      <c r="R1321" s="177" t="s">
        <v>8102</v>
      </c>
      <c r="S1321" s="177" t="s">
        <v>8103</v>
      </c>
      <c r="T1321" s="177" t="s">
        <v>8103</v>
      </c>
      <c r="U1321" s="155" t="s">
        <v>696</v>
      </c>
      <c r="V1321" s="155" t="b">
        <v>0</v>
      </c>
      <c r="W1321" s="179" t="s">
        <v>8104</v>
      </c>
      <c r="X1321" s="168"/>
      <c r="Y1321" s="173">
        <v>20829</v>
      </c>
      <c r="Z1321" s="162" t="s">
        <v>8105</v>
      </c>
      <c r="AA1321" s="163" t="str">
        <f t="shared" si="14"/>
        <v>https://shopeefood.vn/bo-suu-tap/w2-cf-chu-long</v>
      </c>
      <c r="AB1321" s="163" t="str">
        <f t="shared" si="19"/>
        <v>https://shopeefood.shopee.vn/bo-suu-tap/w2-cf-chu-long</v>
      </c>
    </row>
    <row r="1322" spans="1:28" ht="45">
      <c r="A1322" s="151" t="s">
        <v>4650</v>
      </c>
      <c r="B1322" s="152"/>
      <c r="C1322" s="152" t="s">
        <v>685</v>
      </c>
      <c r="D1322" s="152" t="s">
        <v>222</v>
      </c>
      <c r="E1322" s="153" t="s">
        <v>2732</v>
      </c>
      <c r="F1322" s="152" t="s">
        <v>8106</v>
      </c>
      <c r="G1322" s="177" t="str">
        <f t="shared" si="11"/>
        <v>[Alacarte CB]_Cà Phê Muối Chú Long_Jul_CB1_HUE</v>
      </c>
      <c r="H1322" s="431" t="s">
        <v>8107</v>
      </c>
      <c r="I1322" s="155" t="s">
        <v>8108</v>
      </c>
      <c r="J1322" s="178" t="s">
        <v>8109</v>
      </c>
      <c r="K1322" s="158"/>
      <c r="L1322" s="159"/>
      <c r="M1322" s="159"/>
      <c r="N1322" s="168"/>
      <c r="O1322" s="159" t="s">
        <v>4147</v>
      </c>
      <c r="P1322" s="250"/>
      <c r="Q1322" s="158"/>
      <c r="R1322" s="250"/>
      <c r="S1322" s="250"/>
      <c r="T1322" s="168" t="s">
        <v>8110</v>
      </c>
      <c r="U1322" s="155" t="s">
        <v>696</v>
      </c>
      <c r="V1322" s="155" t="b">
        <v>0</v>
      </c>
      <c r="W1322" s="179" t="s">
        <v>8111</v>
      </c>
      <c r="X1322" s="168"/>
      <c r="Y1322" s="173">
        <v>20801</v>
      </c>
      <c r="Z1322" s="162" t="s">
        <v>8112</v>
      </c>
      <c r="AA1322" s="163" t="str">
        <f t="shared" si="14"/>
        <v>https://shopeefood.vn/bo-suu-tap/a--chu-long-hue</v>
      </c>
      <c r="AB1322" s="163" t="str">
        <f t="shared" si="19"/>
        <v>https://shopeefood.shopee.vn/bo-suu-tap/a--chu-long-hue</v>
      </c>
    </row>
    <row r="1323" spans="1:28" ht="75">
      <c r="A1323" s="151" t="s">
        <v>7359</v>
      </c>
      <c r="B1323" s="152"/>
      <c r="C1323" s="152" t="s">
        <v>706</v>
      </c>
      <c r="D1323" s="152" t="s">
        <v>222</v>
      </c>
      <c r="E1323" s="191" t="s">
        <v>1054</v>
      </c>
      <c r="F1323" s="176" t="s">
        <v>8113</v>
      </c>
      <c r="G1323" s="177" t="str">
        <f t="shared" si="11"/>
        <v>[Alacarte CB]_Kem Bơ - Trái Cây Tô &amp; Ăn Vặt_Aug.CB1</v>
      </c>
      <c r="H1323" s="193" t="s">
        <v>8114</v>
      </c>
      <c r="I1323" s="193" t="s">
        <v>8115</v>
      </c>
      <c r="J1323" s="178" t="s">
        <v>1056</v>
      </c>
      <c r="K1323" s="159"/>
      <c r="L1323" s="170" t="s">
        <v>5353</v>
      </c>
      <c r="M1323" s="409" t="s">
        <v>8116</v>
      </c>
      <c r="N1323" s="176" t="s">
        <v>8117</v>
      </c>
      <c r="O1323" s="159"/>
      <c r="P1323" s="168"/>
      <c r="Q1323" s="193" t="s">
        <v>8118</v>
      </c>
      <c r="R1323" s="177"/>
      <c r="S1323" s="177"/>
      <c r="T1323" s="177"/>
      <c r="U1323" s="155" t="s">
        <v>696</v>
      </c>
      <c r="V1323" s="155" t="b">
        <v>0</v>
      </c>
      <c r="W1323" s="179" t="s">
        <v>8119</v>
      </c>
      <c r="X1323" s="168"/>
      <c r="Y1323" s="173">
        <v>19821</v>
      </c>
      <c r="Z1323" s="162" t="s">
        <v>3921</v>
      </c>
      <c r="AA1323" s="163" t="str">
        <f t="shared" si="14"/>
        <v>https://shopeefood.vn/bo-suu-tap/a-kembo-251</v>
      </c>
      <c r="AB1323" s="163" t="str">
        <f t="shared" si="19"/>
        <v>https://shopeefood.shopee.vn/bo-suu-tap/a-kembo-251</v>
      </c>
    </row>
    <row r="1324" spans="1:28" ht="90">
      <c r="A1324" s="151" t="s">
        <v>7359</v>
      </c>
      <c r="B1324" s="152"/>
      <c r="C1324" s="152" t="s">
        <v>706</v>
      </c>
      <c r="D1324" s="152" t="s">
        <v>222</v>
      </c>
      <c r="E1324" s="191" t="s">
        <v>1054</v>
      </c>
      <c r="F1324" s="176" t="s">
        <v>8120</v>
      </c>
      <c r="G1324" s="177" t="str">
        <f t="shared" si="11"/>
        <v>[Alacarte CB]_Kem Bơ - Trái Cây Tô &amp; Ăn Vặt_Aug.CB3</v>
      </c>
      <c r="H1324" s="193" t="s">
        <v>8121</v>
      </c>
      <c r="I1324" s="193" t="s">
        <v>8122</v>
      </c>
      <c r="J1324" s="178" t="s">
        <v>1056</v>
      </c>
      <c r="K1324" s="159"/>
      <c r="L1324" s="159"/>
      <c r="M1324" s="263"/>
      <c r="N1324" s="168"/>
      <c r="O1324" s="155" t="s">
        <v>8123</v>
      </c>
      <c r="P1324" s="168"/>
      <c r="Q1324" s="193" t="s">
        <v>8124</v>
      </c>
      <c r="R1324" s="177"/>
      <c r="S1324" s="177"/>
      <c r="T1324" s="177"/>
      <c r="U1324" s="155" t="s">
        <v>696</v>
      </c>
      <c r="V1324" s="155" t="b">
        <v>0</v>
      </c>
      <c r="W1324" s="179" t="s">
        <v>8125</v>
      </c>
      <c r="X1324" s="168"/>
      <c r="Y1324" s="173">
        <v>20921</v>
      </c>
      <c r="Z1324" s="162" t="s">
        <v>8126</v>
      </c>
      <c r="AA1324" s="163" t="str">
        <f t="shared" si="14"/>
        <v>https://shopeefood.vn/bo-suu-tap/a--kem-bo-15k</v>
      </c>
      <c r="AB1324" s="163" t="str">
        <f t="shared" si="19"/>
        <v>https://shopeefood.shopee.vn/bo-suu-tap/a--kem-bo-15k</v>
      </c>
    </row>
    <row r="1325" spans="1:28" ht="105">
      <c r="A1325" s="151" t="s">
        <v>4650</v>
      </c>
      <c r="B1325" s="152"/>
      <c r="C1325" s="152" t="s">
        <v>706</v>
      </c>
      <c r="D1325" s="155" t="s">
        <v>225</v>
      </c>
      <c r="E1325" s="167" t="s">
        <v>8127</v>
      </c>
      <c r="F1325" s="181" t="s">
        <v>4650</v>
      </c>
      <c r="G1325" s="165" t="str">
        <f t="shared" si="11"/>
        <v>[PNS]_BVBANK_Jul</v>
      </c>
      <c r="H1325" s="222" t="s">
        <v>8128</v>
      </c>
      <c r="I1325" s="175" t="s">
        <v>8129</v>
      </c>
      <c r="J1325" s="169"/>
      <c r="K1325" s="162"/>
      <c r="L1325" s="162"/>
      <c r="M1325" s="162"/>
      <c r="N1325" s="169"/>
      <c r="O1325" s="162"/>
      <c r="P1325" s="169"/>
      <c r="Q1325" s="167" t="s">
        <v>8130</v>
      </c>
      <c r="R1325" s="165" t="s">
        <v>8130</v>
      </c>
      <c r="S1325" s="165" t="s">
        <v>8130</v>
      </c>
      <c r="T1325" s="165" t="s">
        <v>8130</v>
      </c>
      <c r="U1325" s="155" t="s">
        <v>696</v>
      </c>
      <c r="V1325" s="155" t="b">
        <v>0</v>
      </c>
      <c r="W1325" s="333" t="s">
        <v>3187</v>
      </c>
      <c r="X1325" s="179" t="s">
        <v>8131</v>
      </c>
      <c r="Y1325" s="173">
        <v>0</v>
      </c>
      <c r="Z1325" s="169"/>
      <c r="AA1325" s="163" t="str">
        <f t="shared" si="14"/>
        <v>https://shopeefood.vn/bo-suu-tap/</v>
      </c>
      <c r="AB1325" s="163" t="str">
        <f t="shared" si="19"/>
        <v>https://shopeefood.shopee.vn/bo-suu-tap/</v>
      </c>
    </row>
    <row r="1326" spans="1:28" ht="120">
      <c r="A1326" s="151" t="s">
        <v>4650</v>
      </c>
      <c r="B1326" s="152"/>
      <c r="C1326" s="152" t="s">
        <v>685</v>
      </c>
      <c r="D1326" s="155" t="s">
        <v>219</v>
      </c>
      <c r="E1326" s="153" t="s">
        <v>2493</v>
      </c>
      <c r="F1326" s="181" t="s">
        <v>4650</v>
      </c>
      <c r="G1326" s="177" t="str">
        <f t="shared" si="11"/>
        <v>[Alacarte]_Homefarm_Jul</v>
      </c>
      <c r="H1326" s="176" t="s">
        <v>8132</v>
      </c>
      <c r="I1326" s="183" t="s">
        <v>8133</v>
      </c>
      <c r="J1326" s="209" t="s">
        <v>8134</v>
      </c>
      <c r="K1326" s="162"/>
      <c r="L1326" s="162"/>
      <c r="M1326" s="162"/>
      <c r="N1326" s="169"/>
      <c r="O1326" s="183" t="s">
        <v>8135</v>
      </c>
      <c r="P1326" s="169"/>
      <c r="Q1326" s="183" t="s">
        <v>8136</v>
      </c>
      <c r="R1326" s="176" t="s">
        <v>8137</v>
      </c>
      <c r="S1326" s="177"/>
      <c r="T1326" s="177"/>
      <c r="U1326" s="155" t="s">
        <v>696</v>
      </c>
      <c r="V1326" s="155" t="b">
        <v>0</v>
      </c>
      <c r="W1326" s="179" t="s">
        <v>8138</v>
      </c>
      <c r="X1326" s="168"/>
      <c r="Y1326" s="173">
        <v>20830</v>
      </c>
      <c r="Z1326" s="162" t="s">
        <v>8139</v>
      </c>
      <c r="AA1326" s="163" t="str">
        <f t="shared" si="14"/>
        <v>https://shopeefood.vn/bo-suu-tap/a--homefarm</v>
      </c>
      <c r="AB1326" s="163" t="str">
        <f t="shared" si="19"/>
        <v>https://shopeefood.shopee.vn/bo-suu-tap/a--homefarm</v>
      </c>
    </row>
    <row r="1327" spans="1:28" ht="120">
      <c r="A1327" s="151" t="s">
        <v>7359</v>
      </c>
      <c r="B1327" s="152"/>
      <c r="C1327" s="152" t="s">
        <v>706</v>
      </c>
      <c r="D1327" s="155" t="s">
        <v>219</v>
      </c>
      <c r="E1327" s="193" t="s">
        <v>1255</v>
      </c>
      <c r="F1327" s="155" t="s">
        <v>7359</v>
      </c>
      <c r="G1327" s="177" t="str">
        <f t="shared" si="11"/>
        <v>[Alacarte]_Chuk Trà &amp; Cà Phê_Aug</v>
      </c>
      <c r="H1327" s="176" t="s">
        <v>8140</v>
      </c>
      <c r="I1327" s="302">
        <v>45755</v>
      </c>
      <c r="J1327" s="287" t="s">
        <v>1257</v>
      </c>
      <c r="K1327" s="157"/>
      <c r="L1327" s="170" t="s">
        <v>1573</v>
      </c>
      <c r="M1327" s="159"/>
      <c r="N1327" s="168"/>
      <c r="O1327" s="155" t="s">
        <v>8141</v>
      </c>
      <c r="P1327" s="168"/>
      <c r="Q1327" s="159" t="s">
        <v>8142</v>
      </c>
      <c r="R1327" s="177"/>
      <c r="S1327" s="177"/>
      <c r="T1327" s="177"/>
      <c r="U1327" s="155" t="s">
        <v>696</v>
      </c>
      <c r="V1327" s="155" t="b">
        <v>0</v>
      </c>
      <c r="W1327" s="179" t="s">
        <v>8143</v>
      </c>
      <c r="X1327" s="168"/>
      <c r="Y1327" s="173">
        <v>20909</v>
      </c>
      <c r="Z1327" s="162" t="s">
        <v>8144</v>
      </c>
      <c r="AA1327" s="163" t="str">
        <f t="shared" si="14"/>
        <v>https://shopeefood.vn/bo-suu-tap/a-1d-chuk</v>
      </c>
      <c r="AB1327" s="163" t="str">
        <f t="shared" si="19"/>
        <v>https://shopeefood.shopee.vn/bo-suu-tap/a-1d-chuk</v>
      </c>
    </row>
    <row r="1328" spans="1:28" ht="240">
      <c r="A1328" s="151" t="s">
        <v>7359</v>
      </c>
      <c r="B1328" s="152"/>
      <c r="C1328" s="152" t="s">
        <v>706</v>
      </c>
      <c r="D1328" s="155" t="s">
        <v>211</v>
      </c>
      <c r="E1328" s="193" t="s">
        <v>1255</v>
      </c>
      <c r="F1328" s="155" t="s">
        <v>7359</v>
      </c>
      <c r="G1328" s="177" t="str">
        <f t="shared" si="11"/>
        <v>[Win 1]_Chuk Trà &amp; Cà Phê_Aug</v>
      </c>
      <c r="H1328" s="176" t="s">
        <v>8145</v>
      </c>
      <c r="I1328" s="380" t="s">
        <v>8146</v>
      </c>
      <c r="J1328" s="287" t="s">
        <v>1257</v>
      </c>
      <c r="K1328" s="157"/>
      <c r="L1328" s="159"/>
      <c r="M1328" s="159"/>
      <c r="N1328" s="168"/>
      <c r="O1328" s="176" t="s">
        <v>8147</v>
      </c>
      <c r="P1328" s="168"/>
      <c r="Q1328" s="193" t="s">
        <v>8148</v>
      </c>
      <c r="R1328" s="177"/>
      <c r="S1328" s="177"/>
      <c r="T1328" s="177"/>
      <c r="U1328" s="155" t="s">
        <v>696</v>
      </c>
      <c r="V1328" s="155" t="b">
        <v>0</v>
      </c>
      <c r="W1328" s="171" t="s">
        <v>8149</v>
      </c>
      <c r="X1328" s="168"/>
      <c r="Y1328" s="173">
        <v>20922</v>
      </c>
      <c r="Z1328" s="162" t="s">
        <v>8150</v>
      </c>
      <c r="AA1328" s="163" t="str">
        <f t="shared" si="14"/>
        <v>https://shopeefood.vn/bo-suu-tap/w1-chuk-30</v>
      </c>
      <c r="AB1328" s="163" t="str">
        <f t="shared" si="19"/>
        <v>https://shopeefood.shopee.vn/bo-suu-tap/w1-chuk-30</v>
      </c>
    </row>
    <row r="1329" spans="1:28" ht="105">
      <c r="A1329" s="151" t="s">
        <v>7359</v>
      </c>
      <c r="B1329" s="152"/>
      <c r="C1329" s="200" t="s">
        <v>897</v>
      </c>
      <c r="D1329" s="152" t="s">
        <v>207</v>
      </c>
      <c r="E1329" s="180" t="s">
        <v>348</v>
      </c>
      <c r="F1329" s="155" t="s">
        <v>8151</v>
      </c>
      <c r="G1329" s="177" t="str">
        <f t="shared" si="11"/>
        <v>[SuperVIP]_McDonald's_01-03/08</v>
      </c>
      <c r="H1329" s="176" t="s">
        <v>8152</v>
      </c>
      <c r="I1329" s="155" t="s">
        <v>8151</v>
      </c>
      <c r="J1329" s="463" t="s">
        <v>919</v>
      </c>
      <c r="K1329" s="162"/>
      <c r="L1329" s="162"/>
      <c r="M1329" s="162"/>
      <c r="N1329" s="169"/>
      <c r="O1329" s="183"/>
      <c r="P1329" s="169"/>
      <c r="Q1329" s="183" t="s">
        <v>8153</v>
      </c>
      <c r="R1329" s="177"/>
      <c r="S1329" s="177"/>
      <c r="T1329" s="177"/>
      <c r="U1329" s="155" t="s">
        <v>696</v>
      </c>
      <c r="V1329" s="155" t="b">
        <v>0</v>
      </c>
      <c r="W1329" s="179" t="s">
        <v>8154</v>
      </c>
      <c r="X1329" s="168"/>
      <c r="Y1329" s="173">
        <v>20507</v>
      </c>
      <c r="Z1329" s="162" t="s">
        <v>5729</v>
      </c>
      <c r="AA1329" s="163" t="str">
        <f t="shared" si="14"/>
        <v>https://shopeefood.vn/bo-suu-tap/sv-mcdonalds--79</v>
      </c>
      <c r="AB1329" s="163" t="str">
        <f t="shared" si="19"/>
        <v>https://shopeefood.shopee.vn/bo-suu-tap/sv-mcdonalds--79</v>
      </c>
    </row>
    <row r="1330" spans="1:28" ht="120">
      <c r="A1330" s="151" t="s">
        <v>7359</v>
      </c>
      <c r="B1330" s="152"/>
      <c r="C1330" s="200" t="s">
        <v>897</v>
      </c>
      <c r="D1330" s="152" t="s">
        <v>207</v>
      </c>
      <c r="E1330" s="180" t="s">
        <v>348</v>
      </c>
      <c r="F1330" s="155" t="s">
        <v>8155</v>
      </c>
      <c r="G1330" s="177" t="str">
        <f t="shared" si="11"/>
        <v>[SuperVIP]_McDonald's_22-24/08</v>
      </c>
      <c r="H1330" s="176" t="s">
        <v>8156</v>
      </c>
      <c r="I1330" s="155" t="s">
        <v>8155</v>
      </c>
      <c r="J1330" s="463" t="s">
        <v>919</v>
      </c>
      <c r="K1330" s="162"/>
      <c r="L1330" s="162"/>
      <c r="M1330" s="162"/>
      <c r="N1330" s="169"/>
      <c r="O1330" s="183"/>
      <c r="P1330" s="169"/>
      <c r="Q1330" s="183" t="s">
        <v>8157</v>
      </c>
      <c r="R1330" s="177"/>
      <c r="S1330" s="177"/>
      <c r="T1330" s="177"/>
      <c r="U1330" s="155" t="s">
        <v>696</v>
      </c>
      <c r="V1330" s="155" t="b">
        <v>0</v>
      </c>
      <c r="W1330" s="179" t="s">
        <v>8158</v>
      </c>
      <c r="X1330" s="168"/>
      <c r="Y1330" s="173">
        <v>20507</v>
      </c>
      <c r="Z1330" s="162" t="s">
        <v>5729</v>
      </c>
      <c r="AA1330" s="163" t="str">
        <f t="shared" si="14"/>
        <v>https://shopeefood.vn/bo-suu-tap/sv-mcdonalds--79</v>
      </c>
      <c r="AB1330" s="163" t="str">
        <f t="shared" si="19"/>
        <v>https://shopeefood.shopee.vn/bo-suu-tap/sv-mcdonalds--79</v>
      </c>
    </row>
    <row r="1331" spans="1:28" ht="105">
      <c r="A1331" s="151" t="s">
        <v>7359</v>
      </c>
      <c r="B1331" s="152"/>
      <c r="C1331" s="200" t="s">
        <v>897</v>
      </c>
      <c r="D1331" s="152" t="s">
        <v>207</v>
      </c>
      <c r="E1331" s="180" t="s">
        <v>298</v>
      </c>
      <c r="F1331" s="155" t="s">
        <v>8159</v>
      </c>
      <c r="G1331" s="177" t="str">
        <f t="shared" si="11"/>
        <v>[SuperVIP]_Gà Rán KFC_08-10/08</v>
      </c>
      <c r="H1331" s="176" t="s">
        <v>8160</v>
      </c>
      <c r="I1331" s="155" t="s">
        <v>8159</v>
      </c>
      <c r="J1331" s="209" t="s">
        <v>6840</v>
      </c>
      <c r="K1331" s="162"/>
      <c r="L1331" s="162"/>
      <c r="M1331" s="162"/>
      <c r="N1331" s="169"/>
      <c r="O1331" s="183"/>
      <c r="P1331" s="169"/>
      <c r="Q1331" s="183" t="s">
        <v>8161</v>
      </c>
      <c r="R1331" s="177"/>
      <c r="S1331" s="177"/>
      <c r="T1331" s="177"/>
      <c r="U1331" s="155" t="s">
        <v>696</v>
      </c>
      <c r="V1331" s="155" t="b">
        <v>0</v>
      </c>
      <c r="W1331" s="170" t="s">
        <v>6203</v>
      </c>
      <c r="X1331" s="168"/>
      <c r="Y1331" s="173">
        <v>20927</v>
      </c>
      <c r="Z1331" s="162" t="s">
        <v>8162</v>
      </c>
      <c r="AA1331" s="163" t="str">
        <f t="shared" si="14"/>
        <v>https://shopeefood.vn/bo-suu-tap/sv-54k-kfc</v>
      </c>
      <c r="AB1331" s="163" t="str">
        <f t="shared" si="19"/>
        <v>https://shopeefood.shopee.vn/bo-suu-tap/sv-54k-kfc</v>
      </c>
    </row>
    <row r="1332" spans="1:28" ht="120">
      <c r="A1332" s="151" t="s">
        <v>7359</v>
      </c>
      <c r="B1332" s="152"/>
      <c r="C1332" s="200" t="s">
        <v>897</v>
      </c>
      <c r="D1332" s="152" t="s">
        <v>207</v>
      </c>
      <c r="E1332" s="180" t="s">
        <v>298</v>
      </c>
      <c r="F1332" s="155" t="s">
        <v>8163</v>
      </c>
      <c r="G1332" s="177" t="str">
        <f t="shared" si="11"/>
        <v>[SuperVIP]_Gà Rán KFC_29-31/08</v>
      </c>
      <c r="H1332" s="176" t="s">
        <v>8164</v>
      </c>
      <c r="I1332" s="155" t="s">
        <v>8163</v>
      </c>
      <c r="J1332" s="209" t="s">
        <v>6840</v>
      </c>
      <c r="K1332" s="162"/>
      <c r="L1332" s="162"/>
      <c r="M1332" s="162"/>
      <c r="N1332" s="169"/>
      <c r="O1332" s="183"/>
      <c r="P1332" s="169"/>
      <c r="Q1332" s="183" t="s">
        <v>8165</v>
      </c>
      <c r="R1332" s="177"/>
      <c r="S1332" s="177"/>
      <c r="T1332" s="177"/>
      <c r="U1332" s="155" t="s">
        <v>696</v>
      </c>
      <c r="V1332" s="155" t="b">
        <v>0</v>
      </c>
      <c r="W1332" s="179" t="s">
        <v>8166</v>
      </c>
      <c r="X1332" s="168"/>
      <c r="Y1332" s="173">
        <v>20927</v>
      </c>
      <c r="Z1332" s="162" t="s">
        <v>8162</v>
      </c>
      <c r="AA1332" s="163" t="str">
        <f t="shared" si="14"/>
        <v>https://shopeefood.vn/bo-suu-tap/sv-54k-kfc</v>
      </c>
      <c r="AB1332" s="163" t="str">
        <f t="shared" si="19"/>
        <v>https://shopeefood.shopee.vn/bo-suu-tap/sv-54k-kfc</v>
      </c>
    </row>
    <row r="1333" spans="1:28" ht="135">
      <c r="A1333" s="151" t="s">
        <v>7359</v>
      </c>
      <c r="B1333" s="152"/>
      <c r="C1333" s="200" t="s">
        <v>897</v>
      </c>
      <c r="D1333" s="152" t="s">
        <v>207</v>
      </c>
      <c r="E1333" s="180" t="s">
        <v>300</v>
      </c>
      <c r="F1333" s="155" t="s">
        <v>8167</v>
      </c>
      <c r="G1333" s="177" t="str">
        <f t="shared" si="11"/>
        <v>[SuperVIP]_Gà Rán Popeyes_14-17/08</v>
      </c>
      <c r="H1333" s="176" t="s">
        <v>8168</v>
      </c>
      <c r="I1333" s="155" t="s">
        <v>8167</v>
      </c>
      <c r="J1333" s="252" t="s">
        <v>8169</v>
      </c>
      <c r="K1333" s="252" t="s">
        <v>8170</v>
      </c>
      <c r="L1333" s="252" t="s">
        <v>8171</v>
      </c>
      <c r="M1333" s="162"/>
      <c r="N1333" s="169"/>
      <c r="O1333" s="183"/>
      <c r="P1333" s="169"/>
      <c r="Q1333" s="183" t="s">
        <v>8172</v>
      </c>
      <c r="R1333" s="177"/>
      <c r="S1333" s="177"/>
      <c r="T1333" s="177"/>
      <c r="U1333" s="155" t="s">
        <v>696</v>
      </c>
      <c r="V1333" s="155" t="b">
        <v>0</v>
      </c>
      <c r="W1333" s="179" t="s">
        <v>8173</v>
      </c>
      <c r="X1333" s="168"/>
      <c r="Y1333" s="173">
        <v>20707</v>
      </c>
      <c r="Z1333" s="162" t="s">
        <v>6220</v>
      </c>
      <c r="AA1333" s="163" t="str">
        <f t="shared" si="14"/>
        <v>https://shopeefood.vn/bo-suu-tap/sv-1t1-popeyes</v>
      </c>
      <c r="AB1333" s="163" t="str">
        <f t="shared" si="19"/>
        <v>https://shopeefood.shopee.vn/bo-suu-tap/sv-1t1-popeyes</v>
      </c>
    </row>
    <row r="1334" spans="1:28" ht="150">
      <c r="A1334" s="151" t="s">
        <v>7359</v>
      </c>
      <c r="B1334" s="152"/>
      <c r="C1334" s="200" t="s">
        <v>897</v>
      </c>
      <c r="D1334" s="152" t="s">
        <v>207</v>
      </c>
      <c r="E1334" s="180" t="s">
        <v>300</v>
      </c>
      <c r="F1334" s="155" t="s">
        <v>8174</v>
      </c>
      <c r="G1334" s="177" t="str">
        <f t="shared" si="11"/>
        <v>[SuperVIP]_Gà Rán Popeyes_25-28/08</v>
      </c>
      <c r="H1334" s="176" t="s">
        <v>8175</v>
      </c>
      <c r="I1334" s="155" t="s">
        <v>8174</v>
      </c>
      <c r="J1334" s="252" t="s">
        <v>8176</v>
      </c>
      <c r="K1334" s="252" t="s">
        <v>8177</v>
      </c>
      <c r="L1334" s="252" t="s">
        <v>8178</v>
      </c>
      <c r="M1334" s="162"/>
      <c r="N1334" s="169"/>
      <c r="O1334" s="183"/>
      <c r="P1334" s="169"/>
      <c r="Q1334" s="183" t="s">
        <v>8179</v>
      </c>
      <c r="R1334" s="177"/>
      <c r="S1334" s="177"/>
      <c r="T1334" s="177"/>
      <c r="U1334" s="155" t="s">
        <v>696</v>
      </c>
      <c r="V1334" s="155" t="b">
        <v>0</v>
      </c>
      <c r="W1334" s="179" t="s">
        <v>8180</v>
      </c>
      <c r="X1334" s="168"/>
      <c r="Y1334" s="173">
        <v>21006</v>
      </c>
      <c r="Z1334" s="162" t="s">
        <v>8181</v>
      </c>
      <c r="AA1334" s="163" t="str">
        <f t="shared" si="14"/>
        <v>https://shopeefood.vn/bo-suu-tap/sv-100k-popeyes</v>
      </c>
      <c r="AB1334" s="163" t="str">
        <f t="shared" si="19"/>
        <v>https://shopeefood.shopee.vn/bo-suu-tap/sv-100k-popeyes</v>
      </c>
    </row>
    <row r="1335" spans="1:28" ht="120">
      <c r="A1335" s="151" t="s">
        <v>7359</v>
      </c>
      <c r="B1335" s="152"/>
      <c r="C1335" s="200" t="s">
        <v>897</v>
      </c>
      <c r="D1335" s="152" t="s">
        <v>207</v>
      </c>
      <c r="E1335" s="180" t="s">
        <v>376</v>
      </c>
      <c r="F1335" s="155" t="s">
        <v>8182</v>
      </c>
      <c r="G1335" s="177" t="str">
        <f t="shared" si="11"/>
        <v>[SuperVIP]_Pizza Hut_15-17/08</v>
      </c>
      <c r="H1335" s="176" t="s">
        <v>8183</v>
      </c>
      <c r="I1335" s="155" t="s">
        <v>8182</v>
      </c>
      <c r="J1335" s="209" t="s">
        <v>908</v>
      </c>
      <c r="K1335" s="162"/>
      <c r="L1335" s="162"/>
      <c r="M1335" s="162"/>
      <c r="N1335" s="169"/>
      <c r="O1335" s="183"/>
      <c r="P1335" s="169"/>
      <c r="Q1335" s="183" t="s">
        <v>8184</v>
      </c>
      <c r="R1335" s="177"/>
      <c r="S1335" s="177"/>
      <c r="T1335" s="177"/>
      <c r="U1335" s="155" t="s">
        <v>696</v>
      </c>
      <c r="V1335" s="155" t="b">
        <v>0</v>
      </c>
      <c r="W1335" s="179" t="s">
        <v>8185</v>
      </c>
      <c r="X1335" s="168"/>
      <c r="Y1335" s="173">
        <v>20957</v>
      </c>
      <c r="Z1335" s="162" t="s">
        <v>8186</v>
      </c>
      <c r="AA1335" s="163" t="str">
        <f t="shared" si="14"/>
        <v>https://shopeefood.vn/bo-suu-tap/sv-pizzahut-100k</v>
      </c>
      <c r="AB1335" s="163" t="str">
        <f t="shared" si="19"/>
        <v>https://shopeefood.shopee.vn/bo-suu-tap/sv-pizzahut-100k</v>
      </c>
    </row>
    <row r="1336" spans="1:28" ht="90">
      <c r="A1336" s="151" t="s">
        <v>7359</v>
      </c>
      <c r="B1336" s="152"/>
      <c r="C1336" s="200" t="s">
        <v>897</v>
      </c>
      <c r="D1336" s="152" t="s">
        <v>209</v>
      </c>
      <c r="E1336" s="180" t="s">
        <v>376</v>
      </c>
      <c r="F1336" s="155" t="s">
        <v>8151</v>
      </c>
      <c r="G1336" s="177" t="str">
        <f t="shared" si="11"/>
        <v>[VIP]_Pizza Hut_01-03/08</v>
      </c>
      <c r="H1336" s="176" t="s">
        <v>8187</v>
      </c>
      <c r="I1336" s="155" t="s">
        <v>8151</v>
      </c>
      <c r="J1336" s="209" t="s">
        <v>908</v>
      </c>
      <c r="K1336" s="162"/>
      <c r="L1336" s="162"/>
      <c r="M1336" s="162"/>
      <c r="N1336" s="169"/>
      <c r="O1336" s="183"/>
      <c r="P1336" s="169"/>
      <c r="Q1336" s="183" t="s">
        <v>8188</v>
      </c>
      <c r="R1336" s="177"/>
      <c r="S1336" s="177"/>
      <c r="T1336" s="177"/>
      <c r="U1336" s="155" t="s">
        <v>696</v>
      </c>
      <c r="V1336" s="155" t="b">
        <v>0</v>
      </c>
      <c r="W1336" s="179" t="s">
        <v>8189</v>
      </c>
      <c r="X1336" s="168"/>
      <c r="Y1336" s="173">
        <v>20508</v>
      </c>
      <c r="Z1336" s="162" t="s">
        <v>5740</v>
      </c>
      <c r="AA1336" s="163" t="str">
        <f t="shared" si="14"/>
        <v>https://shopeefood.vn/bo-suu-tap/v-deal-pizzahut</v>
      </c>
      <c r="AB1336" s="163" t="str">
        <f t="shared" si="19"/>
        <v>https://shopeefood.shopee.vn/bo-suu-tap/v-deal-pizzahut</v>
      </c>
    </row>
    <row r="1337" spans="1:28" ht="409.6">
      <c r="A1337" s="151" t="s">
        <v>7359</v>
      </c>
      <c r="B1337" s="152"/>
      <c r="C1337" s="200" t="s">
        <v>897</v>
      </c>
      <c r="D1337" s="152" t="s">
        <v>209</v>
      </c>
      <c r="E1337" s="180" t="s">
        <v>285</v>
      </c>
      <c r="F1337" s="155" t="s">
        <v>8159</v>
      </c>
      <c r="G1337" s="177" t="str">
        <f t="shared" si="11"/>
        <v>[VIP]_Domino's Pizza_08-10/08</v>
      </c>
      <c r="H1337" s="176" t="s">
        <v>8190</v>
      </c>
      <c r="I1337" s="155" t="s">
        <v>8159</v>
      </c>
      <c r="J1337" s="184" t="s">
        <v>942</v>
      </c>
      <c r="K1337" s="162"/>
      <c r="L1337" s="162"/>
      <c r="M1337" s="162"/>
      <c r="N1337" s="169"/>
      <c r="O1337" s="183"/>
      <c r="P1337" s="169"/>
      <c r="Q1337" s="183" t="s">
        <v>8191</v>
      </c>
      <c r="R1337" s="177"/>
      <c r="S1337" s="177"/>
      <c r="T1337" s="177"/>
      <c r="U1337" s="155" t="s">
        <v>696</v>
      </c>
      <c r="V1337" s="155" t="b">
        <v>0</v>
      </c>
      <c r="W1337" s="179" t="s">
        <v>8192</v>
      </c>
      <c r="X1337" s="168"/>
      <c r="Y1337" s="173">
        <v>20005</v>
      </c>
      <c r="Z1337" s="162" t="s">
        <v>4923</v>
      </c>
      <c r="AA1337" s="163" t="str">
        <f t="shared" si="14"/>
        <v>https://shopeefood.vn/bo-suu-tap/v-dominos-100</v>
      </c>
      <c r="AB1337" s="163" t="str">
        <f t="shared" si="19"/>
        <v>https://shopeefood.shopee.vn/bo-suu-tap/v-dominos-100</v>
      </c>
    </row>
    <row r="1338" spans="1:28" ht="409.6">
      <c r="A1338" s="151" t="s">
        <v>7359</v>
      </c>
      <c r="B1338" s="152"/>
      <c r="C1338" s="200" t="s">
        <v>897</v>
      </c>
      <c r="D1338" s="152" t="s">
        <v>209</v>
      </c>
      <c r="E1338" s="180" t="s">
        <v>285</v>
      </c>
      <c r="F1338" s="155" t="s">
        <v>8155</v>
      </c>
      <c r="G1338" s="177" t="str">
        <f t="shared" si="11"/>
        <v>[VIP]_Domino's Pizza_22-24/08</v>
      </c>
      <c r="H1338" s="176" t="s">
        <v>8190</v>
      </c>
      <c r="I1338" s="155" t="s">
        <v>8155</v>
      </c>
      <c r="J1338" s="184" t="s">
        <v>942</v>
      </c>
      <c r="K1338" s="162"/>
      <c r="L1338" s="162"/>
      <c r="M1338" s="162"/>
      <c r="N1338" s="169"/>
      <c r="O1338" s="183"/>
      <c r="P1338" s="169"/>
      <c r="Q1338" s="183" t="s">
        <v>8193</v>
      </c>
      <c r="R1338" s="177"/>
      <c r="S1338" s="177"/>
      <c r="T1338" s="177"/>
      <c r="U1338" s="155" t="s">
        <v>696</v>
      </c>
      <c r="V1338" s="155" t="b">
        <v>0</v>
      </c>
      <c r="W1338" s="179" t="s">
        <v>8194</v>
      </c>
      <c r="X1338" s="168"/>
      <c r="Y1338" s="173">
        <v>20713</v>
      </c>
      <c r="Z1338" s="162" t="s">
        <v>6244</v>
      </c>
      <c r="AA1338" s="163" t="str">
        <f t="shared" si="14"/>
        <v>https://shopeefood.vn/bo-suu-tap/v-1k-dominos</v>
      </c>
      <c r="AB1338" s="163" t="str">
        <f t="shared" si="19"/>
        <v>https://shopeefood.shopee.vn/bo-suu-tap/v-1k-dominos</v>
      </c>
    </row>
    <row r="1339" spans="1:28" ht="105">
      <c r="A1339" s="151" t="s">
        <v>7359</v>
      </c>
      <c r="B1339" s="152"/>
      <c r="C1339" s="200" t="s">
        <v>897</v>
      </c>
      <c r="D1339" s="152" t="s">
        <v>209</v>
      </c>
      <c r="E1339" s="180" t="s">
        <v>928</v>
      </c>
      <c r="F1339" s="155" t="s">
        <v>8195</v>
      </c>
      <c r="G1339" s="177" t="str">
        <f t="shared" si="11"/>
        <v>[VIP]_Lotteria_18-21/08</v>
      </c>
      <c r="H1339" s="176" t="s">
        <v>8196</v>
      </c>
      <c r="I1339" s="155" t="s">
        <v>8195</v>
      </c>
      <c r="J1339" s="170" t="s">
        <v>931</v>
      </c>
      <c r="K1339" s="162"/>
      <c r="L1339" s="162"/>
      <c r="M1339" s="162"/>
      <c r="N1339" s="169"/>
      <c r="O1339" s="183"/>
      <c r="P1339" s="169"/>
      <c r="Q1339" s="183" t="s">
        <v>8197</v>
      </c>
      <c r="R1339" s="177"/>
      <c r="S1339" s="177"/>
      <c r="T1339" s="177"/>
      <c r="U1339" s="155" t="s">
        <v>696</v>
      </c>
      <c r="V1339" s="155" t="b">
        <v>0</v>
      </c>
      <c r="W1339" s="179" t="s">
        <v>8198</v>
      </c>
      <c r="X1339" s="168"/>
      <c r="Y1339" s="173">
        <v>20516</v>
      </c>
      <c r="Z1339" s="162" t="s">
        <v>5762</v>
      </c>
      <c r="AA1339" s="163" t="str">
        <f t="shared" si="14"/>
        <v>https://shopeefood.vn/bo-suu-tap/v-deal-lotteria</v>
      </c>
      <c r="AB1339" s="163" t="str">
        <f t="shared" si="19"/>
        <v>https://shopeefood.shopee.vn/bo-suu-tap/v-deal-lotteria</v>
      </c>
    </row>
    <row r="1340" spans="1:28" ht="314">
      <c r="A1340" s="151" t="s">
        <v>7359</v>
      </c>
      <c r="B1340" s="152"/>
      <c r="C1340" s="200" t="s">
        <v>897</v>
      </c>
      <c r="D1340" s="152" t="s">
        <v>209</v>
      </c>
      <c r="E1340" s="180" t="s">
        <v>301</v>
      </c>
      <c r="F1340" s="155" t="s">
        <v>8199</v>
      </c>
      <c r="G1340" s="177" t="str">
        <f t="shared" si="11"/>
        <v>[VIP]_Gà Rán Texas Chicken_04-07/08</v>
      </c>
      <c r="H1340" s="176" t="s">
        <v>8200</v>
      </c>
      <c r="I1340" s="155" t="s">
        <v>8199</v>
      </c>
      <c r="J1340" s="209" t="s">
        <v>966</v>
      </c>
      <c r="K1340" s="162"/>
      <c r="L1340" s="162"/>
      <c r="M1340" s="162"/>
      <c r="N1340" s="169"/>
      <c r="O1340" s="183"/>
      <c r="P1340" s="169"/>
      <c r="Q1340" s="183" t="s">
        <v>8201</v>
      </c>
      <c r="R1340" s="177"/>
      <c r="S1340" s="177"/>
      <c r="T1340" s="177"/>
      <c r="U1340" s="155" t="s">
        <v>696</v>
      </c>
      <c r="V1340" s="155" t="b">
        <v>0</v>
      </c>
      <c r="W1340" s="179" t="s">
        <v>8202</v>
      </c>
      <c r="X1340" s="168"/>
      <c r="Y1340" s="173">
        <v>20910</v>
      </c>
      <c r="Z1340" s="162" t="s">
        <v>8203</v>
      </c>
      <c r="AA1340" s="163" t="str">
        <f t="shared" si="14"/>
        <v>https://shopeefood.vn/bo-suu-tap/v-combo-texas</v>
      </c>
      <c r="AB1340" s="163" t="str">
        <f t="shared" si="19"/>
        <v>https://shopeefood.shopee.vn/bo-suu-tap/v-combo-texas</v>
      </c>
    </row>
    <row r="1341" spans="1:28" ht="120">
      <c r="A1341" s="151" t="s">
        <v>7359</v>
      </c>
      <c r="B1341" s="152"/>
      <c r="C1341" s="200" t="s">
        <v>897</v>
      </c>
      <c r="D1341" s="152" t="s">
        <v>209</v>
      </c>
      <c r="E1341" s="180" t="s">
        <v>275</v>
      </c>
      <c r="F1341" s="155" t="s">
        <v>8204</v>
      </c>
      <c r="G1341" s="177" t="str">
        <f t="shared" si="11"/>
        <v>[VIP]_Cơm Thố Anh Nguyễn_13-17/08</v>
      </c>
      <c r="H1341" s="176" t="s">
        <v>8205</v>
      </c>
      <c r="I1341" s="155" t="s">
        <v>8204</v>
      </c>
      <c r="J1341" s="536" t="s">
        <v>6237</v>
      </c>
      <c r="K1341" s="460" t="s">
        <v>8206</v>
      </c>
      <c r="L1341" s="351" t="s">
        <v>955</v>
      </c>
      <c r="M1341" s="162"/>
      <c r="N1341" s="169"/>
      <c r="O1341" s="183"/>
      <c r="P1341" s="169"/>
      <c r="Q1341" s="183"/>
      <c r="R1341" s="176" t="s">
        <v>8207</v>
      </c>
      <c r="S1341" s="177"/>
      <c r="T1341" s="177"/>
      <c r="U1341" s="155" t="s">
        <v>696</v>
      </c>
      <c r="V1341" s="155" t="b">
        <v>0</v>
      </c>
      <c r="W1341" s="179" t="s">
        <v>8208</v>
      </c>
      <c r="X1341" s="168"/>
      <c r="Y1341" s="173">
        <v>20479</v>
      </c>
      <c r="Z1341" s="162" t="s">
        <v>5752</v>
      </c>
      <c r="AA1341" s="163" t="str">
        <f t="shared" si="14"/>
        <v>https://shopeefood.vn/bo-suu-tap/v-comtho-anhnguyen</v>
      </c>
      <c r="AB1341" s="163" t="str">
        <f t="shared" si="19"/>
        <v>https://shopeefood.shopee.vn/bo-suu-tap/v-comtho-anhnguyen</v>
      </c>
    </row>
    <row r="1342" spans="1:28" ht="150">
      <c r="A1342" s="151" t="s">
        <v>7359</v>
      </c>
      <c r="B1342" s="152"/>
      <c r="C1342" s="200" t="s">
        <v>897</v>
      </c>
      <c r="D1342" s="152" t="s">
        <v>209</v>
      </c>
      <c r="E1342" s="180" t="s">
        <v>274</v>
      </c>
      <c r="F1342" s="155" t="s">
        <v>8209</v>
      </c>
      <c r="G1342" s="177" t="str">
        <f t="shared" si="11"/>
        <v>[VIP]_Cơm Tấm Phúc Lộc Thọ_11-14/08</v>
      </c>
      <c r="H1342" s="176" t="s">
        <v>8210</v>
      </c>
      <c r="I1342" s="155" t="s">
        <v>8209</v>
      </c>
      <c r="J1342" s="209" t="s">
        <v>1835</v>
      </c>
      <c r="K1342" s="162"/>
      <c r="L1342" s="162"/>
      <c r="M1342" s="162"/>
      <c r="N1342" s="169"/>
      <c r="O1342" s="183"/>
      <c r="P1342" s="169"/>
      <c r="Q1342" s="183" t="s">
        <v>8211</v>
      </c>
      <c r="R1342" s="177"/>
      <c r="S1342" s="177"/>
      <c r="T1342" s="177"/>
      <c r="U1342" s="155" t="s">
        <v>696</v>
      </c>
      <c r="V1342" s="155" t="b">
        <v>0</v>
      </c>
      <c r="W1342" s="179" t="s">
        <v>8212</v>
      </c>
      <c r="X1342" s="168"/>
      <c r="Y1342" s="173">
        <v>20938</v>
      </c>
      <c r="Z1342" s="162" t="s">
        <v>8213</v>
      </c>
      <c r="AA1342" s="163" t="str">
        <f t="shared" si="14"/>
        <v>https://shopeefood.vn/bo-suu-tap/v-phucloctho-1k</v>
      </c>
      <c r="AB1342" s="163" t="str">
        <f t="shared" si="19"/>
        <v>https://shopeefood.shopee.vn/bo-suu-tap/v-phucloctho-1k</v>
      </c>
    </row>
    <row r="1343" spans="1:28" ht="75">
      <c r="A1343" s="151" t="s">
        <v>4650</v>
      </c>
      <c r="B1343" s="152"/>
      <c r="C1343" s="152" t="s">
        <v>685</v>
      </c>
      <c r="D1343" s="155" t="s">
        <v>225</v>
      </c>
      <c r="E1343" s="181" t="s">
        <v>8214</v>
      </c>
      <c r="F1343" s="166" t="s">
        <v>8215</v>
      </c>
      <c r="G1343" s="230" t="str">
        <f t="shared" si="11"/>
        <v>[PNS]_7Up E-sampling_Lemon Soda_Jul</v>
      </c>
      <c r="H1343" s="175" t="s">
        <v>8216</v>
      </c>
      <c r="I1343" s="181" t="s">
        <v>8217</v>
      </c>
      <c r="J1343" s="169"/>
      <c r="K1343" s="209" t="s">
        <v>8218</v>
      </c>
      <c r="L1343" s="162"/>
      <c r="M1343" s="162"/>
      <c r="N1343" s="169"/>
      <c r="O1343" s="183"/>
      <c r="P1343" s="169"/>
      <c r="Q1343" s="183"/>
      <c r="R1343" s="171" t="s">
        <v>703</v>
      </c>
      <c r="S1343" s="177"/>
      <c r="T1343" s="177"/>
      <c r="U1343" s="155"/>
      <c r="V1343" s="155" t="b">
        <v>0</v>
      </c>
      <c r="W1343" s="170" t="s">
        <v>8219</v>
      </c>
      <c r="X1343" s="168"/>
      <c r="Y1343" s="173">
        <v>20849</v>
      </c>
      <c r="Z1343" s="162" t="s">
        <v>8220</v>
      </c>
      <c r="AA1343" s="163" t="str">
        <f t="shared" si="14"/>
        <v>https://shopeefood.vn/bo-suu-tap/7UPSodaChanh-bung-vi-cay</v>
      </c>
      <c r="AB1343" s="163" t="str">
        <f t="shared" si="19"/>
        <v>https://shopeefood.shopee.vn/bo-suu-tap/7UPSodaChanh-bung-vi-cay</v>
      </c>
    </row>
    <row r="1344" spans="1:28" ht="135">
      <c r="A1344" s="151" t="s">
        <v>7359</v>
      </c>
      <c r="B1344" s="152"/>
      <c r="C1344" s="152" t="s">
        <v>706</v>
      </c>
      <c r="D1344" s="155" t="s">
        <v>211</v>
      </c>
      <c r="E1344" s="192" t="s">
        <v>379</v>
      </c>
      <c r="F1344" s="176" t="s">
        <v>7359</v>
      </c>
      <c r="G1344" s="177" t="str">
        <f t="shared" si="11"/>
        <v>[Win 1]_Rau Má Mix_Aug</v>
      </c>
      <c r="H1344" s="193" t="s">
        <v>8221</v>
      </c>
      <c r="I1344" s="193" t="s">
        <v>8222</v>
      </c>
      <c r="J1344" s="170" t="s">
        <v>5379</v>
      </c>
      <c r="K1344" s="159"/>
      <c r="L1344" s="159"/>
      <c r="M1344" s="159"/>
      <c r="N1344" s="168"/>
      <c r="O1344" s="155" t="s">
        <v>791</v>
      </c>
      <c r="P1344" s="168"/>
      <c r="Q1344" s="193" t="s">
        <v>8223</v>
      </c>
      <c r="R1344" s="177"/>
      <c r="S1344" s="177"/>
      <c r="T1344" s="177"/>
      <c r="U1344" s="155" t="s">
        <v>696</v>
      </c>
      <c r="V1344" s="155" t="b">
        <v>0</v>
      </c>
      <c r="W1344" s="179" t="s">
        <v>8224</v>
      </c>
      <c r="X1344" s="168"/>
      <c r="Y1344" s="173">
        <v>20391</v>
      </c>
      <c r="Z1344" s="162" t="s">
        <v>6400</v>
      </c>
      <c r="AA1344" s="163" t="str">
        <f t="shared" si="14"/>
        <v>https://shopeefood.vn/bo-suu-tap/w1-raumamix</v>
      </c>
      <c r="AB1344" s="163" t="str">
        <f t="shared" si="19"/>
        <v>https://shopeefood.shopee.vn/bo-suu-tap/w1-raumamix</v>
      </c>
    </row>
    <row r="1345" spans="1:28" ht="120">
      <c r="A1345" s="151" t="s">
        <v>7359</v>
      </c>
      <c r="B1345" s="152"/>
      <c r="C1345" s="152" t="s">
        <v>706</v>
      </c>
      <c r="D1345" s="155" t="s">
        <v>211</v>
      </c>
      <c r="E1345" s="176" t="s">
        <v>848</v>
      </c>
      <c r="F1345" s="176" t="s">
        <v>7359</v>
      </c>
      <c r="G1345" s="177" t="str">
        <f t="shared" si="11"/>
        <v>[Win 1]_Olong Châu_Aug</v>
      </c>
      <c r="H1345" s="193" t="s">
        <v>8225</v>
      </c>
      <c r="I1345" s="193" t="s">
        <v>8226</v>
      </c>
      <c r="J1345" s="170" t="s">
        <v>5438</v>
      </c>
      <c r="K1345" s="159"/>
      <c r="L1345" s="159"/>
      <c r="M1345" s="159"/>
      <c r="N1345" s="168"/>
      <c r="O1345" s="155" t="s">
        <v>791</v>
      </c>
      <c r="P1345" s="168"/>
      <c r="Q1345" s="193" t="s">
        <v>8227</v>
      </c>
      <c r="R1345" s="177"/>
      <c r="S1345" s="177"/>
      <c r="T1345" s="177"/>
      <c r="U1345" s="155" t="s">
        <v>696</v>
      </c>
      <c r="V1345" s="155" t="b">
        <v>0</v>
      </c>
      <c r="W1345" s="179" t="s">
        <v>8228</v>
      </c>
      <c r="X1345" s="168"/>
      <c r="Y1345" s="173">
        <v>20522</v>
      </c>
      <c r="Z1345" s="162" t="s">
        <v>6460</v>
      </c>
      <c r="AA1345" s="163" t="str">
        <f t="shared" si="14"/>
        <v>https://shopeefood.vn/bo-suu-tap/w1-olong-chau-1t1</v>
      </c>
      <c r="AB1345" s="163" t="str">
        <f t="shared" si="19"/>
        <v>https://shopeefood.shopee.vn/bo-suu-tap/w1-olong-chau-1t1</v>
      </c>
    </row>
    <row r="1346" spans="1:28" ht="105">
      <c r="A1346" s="151" t="s">
        <v>7359</v>
      </c>
      <c r="B1346" s="152"/>
      <c r="C1346" s="152" t="s">
        <v>685</v>
      </c>
      <c r="D1346" s="155" t="s">
        <v>225</v>
      </c>
      <c r="E1346" s="181" t="s">
        <v>8229</v>
      </c>
      <c r="F1346" s="166" t="s">
        <v>8230</v>
      </c>
      <c r="G1346" s="230" t="str">
        <f t="shared" si="11"/>
        <v>[PNS]_7Up_Combo Listing_Aug</v>
      </c>
      <c r="H1346" s="175" t="s">
        <v>8231</v>
      </c>
      <c r="I1346" s="181" t="s">
        <v>8232</v>
      </c>
      <c r="J1346" s="169"/>
      <c r="K1346" s="184" t="s">
        <v>8218</v>
      </c>
      <c r="L1346" s="162"/>
      <c r="M1346" s="162"/>
      <c r="N1346" s="169"/>
      <c r="O1346" s="183"/>
      <c r="P1346" s="169"/>
      <c r="Q1346" s="183"/>
      <c r="R1346" s="171" t="s">
        <v>8233</v>
      </c>
      <c r="S1346" s="177"/>
      <c r="T1346" s="177"/>
      <c r="U1346" s="155"/>
      <c r="V1346" s="155" t="b">
        <v>0</v>
      </c>
      <c r="W1346" s="179" t="s">
        <v>8234</v>
      </c>
      <c r="X1346" s="168"/>
      <c r="Y1346" s="173">
        <v>20868</v>
      </c>
      <c r="Z1346" s="162" t="s">
        <v>8235</v>
      </c>
      <c r="AA1346" s="163" t="str">
        <f t="shared" si="14"/>
        <v>https://shopeefood.vn/bo-suu-tap/7UPSodaChanh-bung-vi-cay-Combo</v>
      </c>
      <c r="AB1346" s="163" t="str">
        <f t="shared" si="19"/>
        <v>https://shopeefood.shopee.vn/bo-suu-tap/7UPSodaChanh-bung-vi-cay-Combo</v>
      </c>
    </row>
    <row r="1347" spans="1:28" ht="90">
      <c r="A1347" s="151" t="s">
        <v>4650</v>
      </c>
      <c r="B1347" s="152"/>
      <c r="C1347" s="152" t="s">
        <v>706</v>
      </c>
      <c r="D1347" s="155" t="s">
        <v>222</v>
      </c>
      <c r="E1347" s="191" t="s">
        <v>2581</v>
      </c>
      <c r="F1347" s="176" t="s">
        <v>7073</v>
      </c>
      <c r="G1347" s="177" t="str">
        <f t="shared" si="11"/>
        <v>[Alacarte CB]_Zen Tea Biên hòa_Jul.CB1</v>
      </c>
      <c r="H1347" s="193" t="s">
        <v>8236</v>
      </c>
      <c r="I1347" s="193" t="s">
        <v>8237</v>
      </c>
      <c r="J1347" s="178" t="s">
        <v>2584</v>
      </c>
      <c r="K1347" s="157"/>
      <c r="L1347" s="157"/>
      <c r="M1347" s="159"/>
      <c r="N1347" s="168"/>
      <c r="O1347" s="159" t="s">
        <v>1057</v>
      </c>
      <c r="P1347" s="168"/>
      <c r="Q1347" s="159"/>
      <c r="R1347" s="168"/>
      <c r="S1347" s="168"/>
      <c r="T1347" s="177" t="s">
        <v>8238</v>
      </c>
      <c r="U1347" s="155" t="s">
        <v>696</v>
      </c>
      <c r="V1347" s="155" t="b">
        <v>0</v>
      </c>
      <c r="W1347" s="157" t="s">
        <v>3848</v>
      </c>
      <c r="X1347" s="168"/>
      <c r="Y1347" s="173">
        <v>19579</v>
      </c>
      <c r="Z1347" s="162" t="s">
        <v>3849</v>
      </c>
      <c r="AA1347" s="163" t="str">
        <f t="shared" si="14"/>
        <v>https://shopeefood.vn/bo-suu-tap/a-zen-tea-bien-hoa</v>
      </c>
      <c r="AB1347" s="163" t="str">
        <f t="shared" si="19"/>
        <v>https://shopeefood.shopee.vn/bo-suu-tap/a-zen-tea-bien-hoa</v>
      </c>
    </row>
    <row r="1348" spans="1:28" ht="75">
      <c r="A1348" s="151" t="s">
        <v>4650</v>
      </c>
      <c r="B1348" s="152"/>
      <c r="C1348" s="152" t="s">
        <v>706</v>
      </c>
      <c r="D1348" s="155" t="s">
        <v>222</v>
      </c>
      <c r="E1348" s="174" t="s">
        <v>2588</v>
      </c>
      <c r="F1348" s="176" t="s">
        <v>7073</v>
      </c>
      <c r="G1348" s="177" t="str">
        <f t="shared" si="11"/>
        <v>[Alacarte CB]_Zen Tea Bình Dương_Jul.CB1</v>
      </c>
      <c r="H1348" s="176" t="s">
        <v>8239</v>
      </c>
      <c r="I1348" s="193" t="s">
        <v>8240</v>
      </c>
      <c r="J1348" s="178" t="s">
        <v>2591</v>
      </c>
      <c r="K1348" s="157"/>
      <c r="L1348" s="157"/>
      <c r="M1348" s="159"/>
      <c r="N1348" s="168"/>
      <c r="O1348" s="159" t="s">
        <v>1057</v>
      </c>
      <c r="P1348" s="168"/>
      <c r="Q1348" s="159"/>
      <c r="R1348" s="168"/>
      <c r="S1348" s="168"/>
      <c r="T1348" s="177" t="s">
        <v>8241</v>
      </c>
      <c r="U1348" s="155" t="s">
        <v>696</v>
      </c>
      <c r="V1348" s="155" t="b">
        <v>0</v>
      </c>
      <c r="W1348" s="157" t="s">
        <v>2593</v>
      </c>
      <c r="X1348" s="168"/>
      <c r="Y1348" s="173">
        <v>19580</v>
      </c>
      <c r="Z1348" s="162" t="s">
        <v>3853</v>
      </c>
      <c r="AA1348" s="163" t="str">
        <f t="shared" si="14"/>
        <v>https://shopeefood.vn/bo-suu-tap/a-zen-tea-binh-duong</v>
      </c>
      <c r="AB1348" s="163" t="str">
        <f t="shared" si="19"/>
        <v>https://shopeefood.shopee.vn/bo-suu-tap/a-zen-tea-binh-duong</v>
      </c>
    </row>
    <row r="1349" spans="1:28" ht="120">
      <c r="A1349" s="151" t="s">
        <v>7359</v>
      </c>
      <c r="B1349" s="152"/>
      <c r="C1349" s="152" t="s">
        <v>706</v>
      </c>
      <c r="D1349" s="155" t="s">
        <v>215</v>
      </c>
      <c r="E1349" s="176" t="s">
        <v>1453</v>
      </c>
      <c r="F1349" s="176" t="s">
        <v>8242</v>
      </c>
      <c r="G1349" s="177" t="str">
        <f t="shared" si="11"/>
        <v>[Win 3]_Trà Sữa May Cha_Aug.50%</v>
      </c>
      <c r="H1349" s="176" t="s">
        <v>8243</v>
      </c>
      <c r="I1349" s="176" t="s">
        <v>8244</v>
      </c>
      <c r="J1349" s="178" t="s">
        <v>6117</v>
      </c>
      <c r="K1349" s="159"/>
      <c r="L1349" s="170" t="s">
        <v>2619</v>
      </c>
      <c r="M1349" s="176" t="s">
        <v>8245</v>
      </c>
      <c r="N1349" s="168"/>
      <c r="O1349" s="159"/>
      <c r="P1349" s="168"/>
      <c r="Q1349" s="176" t="s">
        <v>8246</v>
      </c>
      <c r="R1349" s="177"/>
      <c r="S1349" s="177"/>
      <c r="T1349" s="177"/>
      <c r="U1349" s="155" t="s">
        <v>696</v>
      </c>
      <c r="V1349" s="155" t="b">
        <v>0</v>
      </c>
      <c r="W1349" s="179" t="s">
        <v>8247</v>
      </c>
      <c r="X1349" s="168"/>
      <c r="Y1349" s="173">
        <v>20926</v>
      </c>
      <c r="Z1349" s="162" t="s">
        <v>8248</v>
      </c>
      <c r="AA1349" s="163" t="str">
        <f t="shared" si="14"/>
        <v>https://shopeefood.vn/bo-suu-tap/w3-50-maycha</v>
      </c>
      <c r="AB1349" s="163" t="str">
        <f t="shared" si="19"/>
        <v>https://shopeefood.shopee.vn/bo-suu-tap/w3-50-maycha</v>
      </c>
    </row>
    <row r="1350" spans="1:28" ht="105">
      <c r="A1350" s="151" t="s">
        <v>7359</v>
      </c>
      <c r="B1350" s="152"/>
      <c r="C1350" s="152" t="s">
        <v>706</v>
      </c>
      <c r="D1350" s="155" t="s">
        <v>215</v>
      </c>
      <c r="E1350" s="176" t="s">
        <v>1453</v>
      </c>
      <c r="F1350" s="176" t="s">
        <v>8249</v>
      </c>
      <c r="G1350" s="177" t="str">
        <f t="shared" si="11"/>
        <v>[Win 3]_Trà Sữa May Cha_Aug.30%</v>
      </c>
      <c r="H1350" s="176" t="s">
        <v>8250</v>
      </c>
      <c r="I1350" s="176" t="s">
        <v>8251</v>
      </c>
      <c r="J1350" s="178" t="s">
        <v>6117</v>
      </c>
      <c r="K1350" s="159"/>
      <c r="L1350" s="159"/>
      <c r="M1350" s="159"/>
      <c r="N1350" s="168"/>
      <c r="O1350" s="176" t="s">
        <v>8252</v>
      </c>
      <c r="P1350" s="168"/>
      <c r="Q1350" s="176" t="s">
        <v>8253</v>
      </c>
      <c r="R1350" s="177"/>
      <c r="S1350" s="177"/>
      <c r="T1350" s="177"/>
      <c r="U1350" s="155" t="s">
        <v>696</v>
      </c>
      <c r="V1350" s="155" t="b">
        <v>0</v>
      </c>
      <c r="W1350" s="179" t="s">
        <v>8254</v>
      </c>
      <c r="X1350" s="168"/>
      <c r="Y1350" s="173">
        <v>20925</v>
      </c>
      <c r="Z1350" s="162" t="s">
        <v>8255</v>
      </c>
      <c r="AA1350" s="163" t="str">
        <f t="shared" si="14"/>
        <v>https://shopeefood.vn/bo-suu-tap/w3-30-maycha</v>
      </c>
      <c r="AB1350" s="163" t="str">
        <f t="shared" si="19"/>
        <v>https://shopeefood.shopee.vn/bo-suu-tap/w3-30-maycha</v>
      </c>
    </row>
    <row r="1351" spans="1:28" ht="105">
      <c r="A1351" s="151" t="s">
        <v>7359</v>
      </c>
      <c r="B1351" s="152"/>
      <c r="C1351" s="152" t="s">
        <v>706</v>
      </c>
      <c r="D1351" s="155" t="s">
        <v>219</v>
      </c>
      <c r="E1351" s="176" t="s">
        <v>1453</v>
      </c>
      <c r="F1351" s="176" t="s">
        <v>7359</v>
      </c>
      <c r="G1351" s="177" t="str">
        <f t="shared" si="11"/>
        <v>[Alacarte]_Trà Sữa May Cha_Aug</v>
      </c>
      <c r="H1351" s="176" t="s">
        <v>8256</v>
      </c>
      <c r="I1351" s="176" t="s">
        <v>8257</v>
      </c>
      <c r="J1351" s="178" t="s">
        <v>2627</v>
      </c>
      <c r="K1351" s="159"/>
      <c r="L1351" s="159"/>
      <c r="M1351" s="159"/>
      <c r="N1351" s="168"/>
      <c r="O1351" s="176" t="s">
        <v>8258</v>
      </c>
      <c r="P1351" s="168"/>
      <c r="Q1351" s="193"/>
      <c r="R1351" s="177"/>
      <c r="S1351" s="176" t="s">
        <v>8259</v>
      </c>
      <c r="T1351" s="177"/>
      <c r="U1351" s="155" t="s">
        <v>696</v>
      </c>
      <c r="V1351" s="155" t="b">
        <v>0</v>
      </c>
      <c r="W1351" s="179" t="s">
        <v>8260</v>
      </c>
      <c r="X1351" s="168"/>
      <c r="Y1351" s="173">
        <v>20716</v>
      </c>
      <c r="Z1351" s="162" t="s">
        <v>7242</v>
      </c>
      <c r="AA1351" s="163" t="str">
        <f t="shared" si="14"/>
        <v>https://shopeefood.vn/bo-suu-tap/a-maycha--60</v>
      </c>
      <c r="AB1351" s="163" t="str">
        <f t="shared" si="19"/>
        <v>https://shopeefood.shopee.vn/bo-suu-tap/a-maycha--60</v>
      </c>
    </row>
    <row r="1352" spans="1:28" ht="105">
      <c r="A1352" s="151" t="s">
        <v>7359</v>
      </c>
      <c r="B1352" s="152"/>
      <c r="C1352" s="152" t="s">
        <v>706</v>
      </c>
      <c r="D1352" s="155" t="s">
        <v>222</v>
      </c>
      <c r="E1352" s="176" t="s">
        <v>1453</v>
      </c>
      <c r="F1352" s="176" t="s">
        <v>8261</v>
      </c>
      <c r="G1352" s="177" t="str">
        <f t="shared" si="11"/>
        <v>[Alacarte CB]_Trà Sữa May Cha_Aug.CB1.50%</v>
      </c>
      <c r="H1352" s="176" t="s">
        <v>8262</v>
      </c>
      <c r="I1352" s="176" t="s">
        <v>8263</v>
      </c>
      <c r="J1352" s="178" t="s">
        <v>2627</v>
      </c>
      <c r="K1352" s="159"/>
      <c r="L1352" s="159"/>
      <c r="M1352" s="159"/>
      <c r="N1352" s="168"/>
      <c r="O1352" s="176" t="s">
        <v>8258</v>
      </c>
      <c r="P1352" s="168"/>
      <c r="Q1352" s="193"/>
      <c r="R1352" s="177"/>
      <c r="S1352" s="176" t="s">
        <v>8264</v>
      </c>
      <c r="T1352" s="177"/>
      <c r="U1352" s="155" t="s">
        <v>696</v>
      </c>
      <c r="V1352" s="155" t="b">
        <v>0</v>
      </c>
      <c r="W1352" s="179" t="s">
        <v>8265</v>
      </c>
      <c r="X1352" s="168"/>
      <c r="Y1352" s="173">
        <v>20690</v>
      </c>
      <c r="Z1352" s="162" t="s">
        <v>7259</v>
      </c>
      <c r="AA1352" s="163" t="str">
        <f t="shared" si="14"/>
        <v>https://shopeefood.vn/bo-suu-tap/a-may-cha-dn</v>
      </c>
      <c r="AB1352" s="163" t="str">
        <f t="shared" si="19"/>
        <v>https://shopeefood.shopee.vn/bo-suu-tap/a-may-cha-dn</v>
      </c>
    </row>
    <row r="1353" spans="1:28" ht="105">
      <c r="A1353" s="151" t="s">
        <v>7359</v>
      </c>
      <c r="B1353" s="152"/>
      <c r="C1353" s="152" t="s">
        <v>706</v>
      </c>
      <c r="D1353" s="155" t="s">
        <v>222</v>
      </c>
      <c r="E1353" s="176" t="s">
        <v>1453</v>
      </c>
      <c r="F1353" s="176" t="s">
        <v>8266</v>
      </c>
      <c r="G1353" s="177" t="str">
        <f t="shared" si="11"/>
        <v>[Alacarte CB]_Trà Sữa May Cha_Aug.CB1.9K</v>
      </c>
      <c r="H1353" s="193" t="s">
        <v>8267</v>
      </c>
      <c r="I1353" s="193" t="s">
        <v>8268</v>
      </c>
      <c r="J1353" s="178" t="s">
        <v>2627</v>
      </c>
      <c r="K1353" s="159"/>
      <c r="L1353" s="159"/>
      <c r="M1353" s="159"/>
      <c r="N1353" s="168"/>
      <c r="O1353" s="176" t="s">
        <v>8252</v>
      </c>
      <c r="P1353" s="168"/>
      <c r="Q1353" s="193"/>
      <c r="R1353" s="177"/>
      <c r="S1353" s="176" t="s">
        <v>8269</v>
      </c>
      <c r="T1353" s="176" t="s">
        <v>8270</v>
      </c>
      <c r="U1353" s="155" t="s">
        <v>696</v>
      </c>
      <c r="V1353" s="155" t="b">
        <v>0</v>
      </c>
      <c r="W1353" s="179" t="s">
        <v>8271</v>
      </c>
      <c r="X1353" s="168"/>
      <c r="Y1353" s="173">
        <v>20929</v>
      </c>
      <c r="Z1353" s="162" t="s">
        <v>8272</v>
      </c>
      <c r="AA1353" s="163" t="str">
        <f t="shared" si="14"/>
        <v>https://shopeefood.vn/bo-suu-tap/a-9k-maycha</v>
      </c>
      <c r="AB1353" s="163" t="str">
        <f t="shared" si="19"/>
        <v>https://shopeefood.shopee.vn/bo-suu-tap/a-9k-maycha</v>
      </c>
    </row>
    <row r="1354" spans="1:28" ht="300">
      <c r="A1354" s="151" t="s">
        <v>7359</v>
      </c>
      <c r="B1354" s="152"/>
      <c r="C1354" s="152" t="s">
        <v>706</v>
      </c>
      <c r="D1354" s="155" t="s">
        <v>222</v>
      </c>
      <c r="E1354" s="174" t="s">
        <v>818</v>
      </c>
      <c r="F1354" s="176" t="s">
        <v>8273</v>
      </c>
      <c r="G1354" s="177" t="str">
        <f t="shared" si="11"/>
        <v>[Alacarte CB]_Milo Dầm TUTIMI_Aug.Custom 2</v>
      </c>
      <c r="H1354" s="176" t="s">
        <v>8274</v>
      </c>
      <c r="I1354" s="193" t="s">
        <v>8275</v>
      </c>
      <c r="J1354" s="194" t="s">
        <v>821</v>
      </c>
      <c r="K1354" s="157"/>
      <c r="L1354" s="194" t="s">
        <v>1722</v>
      </c>
      <c r="M1354" s="193" t="s">
        <v>8276</v>
      </c>
      <c r="N1354" s="177" t="s">
        <v>8277</v>
      </c>
      <c r="O1354" s="159"/>
      <c r="P1354" s="168"/>
      <c r="Q1354" s="192" t="s">
        <v>8278</v>
      </c>
      <c r="R1354" s="177"/>
      <c r="S1354" s="177"/>
      <c r="T1354" s="177"/>
      <c r="U1354" s="155" t="s">
        <v>696</v>
      </c>
      <c r="V1354" s="155" t="b">
        <v>0</v>
      </c>
      <c r="W1354" s="179" t="s">
        <v>8279</v>
      </c>
      <c r="X1354" s="168"/>
      <c r="Y1354" s="173">
        <v>20521</v>
      </c>
      <c r="Z1354" s="162" t="s">
        <v>6368</v>
      </c>
      <c r="AA1354" s="163" t="str">
        <f t="shared" si="14"/>
        <v>https://shopeefood.vn/bo-suu-tap/a-milo-tutimi-40</v>
      </c>
      <c r="AB1354" s="163" t="str">
        <f t="shared" si="19"/>
        <v>https://shopeefood.shopee.vn/bo-suu-tap/a-milo-tutimi-40</v>
      </c>
    </row>
    <row r="1355" spans="1:28" ht="314">
      <c r="A1355" s="151" t="s">
        <v>7359</v>
      </c>
      <c r="B1355" s="152"/>
      <c r="C1355" s="152" t="s">
        <v>706</v>
      </c>
      <c r="D1355" s="155" t="s">
        <v>222</v>
      </c>
      <c r="E1355" s="174" t="s">
        <v>818</v>
      </c>
      <c r="F1355" s="176" t="s">
        <v>8280</v>
      </c>
      <c r="G1355" s="177" t="str">
        <f t="shared" si="11"/>
        <v>[Alacarte CB]_Milo Dầm TUTIMI_Aug.Custom 4</v>
      </c>
      <c r="H1355" s="176" t="s">
        <v>8281</v>
      </c>
      <c r="I1355" s="193" t="s">
        <v>8282</v>
      </c>
      <c r="J1355" s="194" t="s">
        <v>821</v>
      </c>
      <c r="K1355" s="157"/>
      <c r="L1355" s="157"/>
      <c r="M1355" s="159"/>
      <c r="N1355" s="168"/>
      <c r="O1355" s="176" t="s">
        <v>8283</v>
      </c>
      <c r="P1355" s="168"/>
      <c r="Q1355" s="193" t="s">
        <v>8284</v>
      </c>
      <c r="R1355" s="177"/>
      <c r="S1355" s="177"/>
      <c r="T1355" s="177"/>
      <c r="U1355" s="155" t="s">
        <v>696</v>
      </c>
      <c r="V1355" s="155" t="b">
        <v>0</v>
      </c>
      <c r="W1355" s="179" t="s">
        <v>8285</v>
      </c>
      <c r="X1355" s="168"/>
      <c r="Y1355" s="173">
        <v>20930</v>
      </c>
      <c r="Z1355" s="162" t="s">
        <v>8286</v>
      </c>
      <c r="AA1355" s="163" t="str">
        <f t="shared" si="14"/>
        <v>https://shopeefood.vn/bo-suu-tap/a-19k-tutimi</v>
      </c>
      <c r="AB1355" s="163" t="str">
        <f t="shared" si="19"/>
        <v>https://shopeefood.shopee.vn/bo-suu-tap/a-19k-tutimi</v>
      </c>
    </row>
    <row r="1356" spans="1:28" ht="300">
      <c r="A1356" s="151" t="s">
        <v>7359</v>
      </c>
      <c r="B1356" s="152"/>
      <c r="C1356" s="152" t="s">
        <v>706</v>
      </c>
      <c r="D1356" s="155" t="s">
        <v>222</v>
      </c>
      <c r="E1356" s="174" t="s">
        <v>818</v>
      </c>
      <c r="F1356" s="176" t="s">
        <v>8287</v>
      </c>
      <c r="G1356" s="177" t="str">
        <f t="shared" si="11"/>
        <v>[Alacarte CB]_Milo Dầm TUTIMI_Aug.Custom 1</v>
      </c>
      <c r="H1356" s="176" t="s">
        <v>8288</v>
      </c>
      <c r="I1356" s="193" t="s">
        <v>8289</v>
      </c>
      <c r="J1356" s="194" t="s">
        <v>821</v>
      </c>
      <c r="K1356" s="157"/>
      <c r="L1356" s="194" t="s">
        <v>1722</v>
      </c>
      <c r="M1356" s="159"/>
      <c r="N1356" s="176" t="s">
        <v>8290</v>
      </c>
      <c r="O1356" s="176" t="s">
        <v>8291</v>
      </c>
      <c r="P1356" s="168"/>
      <c r="Q1356" s="193" t="s">
        <v>8292</v>
      </c>
      <c r="R1356" s="177"/>
      <c r="S1356" s="177"/>
      <c r="T1356" s="177"/>
      <c r="U1356" s="155" t="s">
        <v>696</v>
      </c>
      <c r="V1356" s="155" t="b">
        <v>0</v>
      </c>
      <c r="W1356" s="179" t="s">
        <v>8293</v>
      </c>
      <c r="X1356" s="168"/>
      <c r="Y1356" s="173">
        <v>20467</v>
      </c>
      <c r="Z1356" s="162" t="s">
        <v>6361</v>
      </c>
      <c r="AA1356" s="163" t="str">
        <f t="shared" si="14"/>
        <v>https://shopeefood.vn/bo-suu-tap/a--tutimi</v>
      </c>
      <c r="AB1356" s="163" t="str">
        <f t="shared" si="19"/>
        <v>https://shopeefood.shopee.vn/bo-suu-tap/a--tutimi</v>
      </c>
    </row>
    <row r="1357" spans="1:28" ht="300">
      <c r="A1357" s="151" t="s">
        <v>7359</v>
      </c>
      <c r="B1357" s="152"/>
      <c r="C1357" s="152" t="s">
        <v>706</v>
      </c>
      <c r="D1357" s="155" t="s">
        <v>222</v>
      </c>
      <c r="E1357" s="174" t="s">
        <v>818</v>
      </c>
      <c r="F1357" s="176" t="s">
        <v>8294</v>
      </c>
      <c r="G1357" s="177" t="str">
        <f t="shared" si="11"/>
        <v>[Alacarte CB]_Milo Dầm TUTIMI_Aug.Custom 3</v>
      </c>
      <c r="H1357" s="176" t="s">
        <v>8295</v>
      </c>
      <c r="I1357" s="193" t="s">
        <v>8296</v>
      </c>
      <c r="J1357" s="194" t="s">
        <v>821</v>
      </c>
      <c r="K1357" s="157"/>
      <c r="L1357" s="157"/>
      <c r="M1357" s="159"/>
      <c r="N1357" s="168"/>
      <c r="O1357" s="176" t="s">
        <v>8297</v>
      </c>
      <c r="P1357" s="168"/>
      <c r="Q1357" s="193" t="s">
        <v>8298</v>
      </c>
      <c r="R1357" s="177"/>
      <c r="S1357" s="177"/>
      <c r="T1357" s="177"/>
      <c r="U1357" s="155" t="s">
        <v>696</v>
      </c>
      <c r="V1357" s="155" t="b">
        <v>0</v>
      </c>
      <c r="W1357" s="179" t="s">
        <v>8299</v>
      </c>
      <c r="X1357" s="168"/>
      <c r="Y1357" s="173">
        <v>20467</v>
      </c>
      <c r="Z1357" s="162" t="s">
        <v>6361</v>
      </c>
      <c r="AA1357" s="163" t="str">
        <f t="shared" si="14"/>
        <v>https://shopeefood.vn/bo-suu-tap/a--tutimi</v>
      </c>
      <c r="AB1357" s="163" t="str">
        <f t="shared" si="19"/>
        <v>https://shopeefood.shopee.vn/bo-suu-tap/a--tutimi</v>
      </c>
    </row>
    <row r="1358" spans="1:28" ht="165">
      <c r="A1358" s="151" t="s">
        <v>7359</v>
      </c>
      <c r="B1358" s="152"/>
      <c r="C1358" s="152" t="s">
        <v>706</v>
      </c>
      <c r="D1358" s="155" t="s">
        <v>222</v>
      </c>
      <c r="E1358" s="153" t="s">
        <v>718</v>
      </c>
      <c r="F1358" s="155" t="s">
        <v>8287</v>
      </c>
      <c r="G1358" s="177" t="str">
        <f t="shared" si="11"/>
        <v>[Alacarte CB]_Trà Sữa Sekai_Aug.Custom 1</v>
      </c>
      <c r="H1358" s="176" t="s">
        <v>8300</v>
      </c>
      <c r="I1358" s="193" t="s">
        <v>8275</v>
      </c>
      <c r="J1358" s="194" t="s">
        <v>722</v>
      </c>
      <c r="K1358" s="157"/>
      <c r="L1358" s="194" t="s">
        <v>1706</v>
      </c>
      <c r="M1358" s="176" t="s">
        <v>8301</v>
      </c>
      <c r="N1358" s="176" t="s">
        <v>8302</v>
      </c>
      <c r="O1358" s="193"/>
      <c r="P1358" s="168"/>
      <c r="Q1358" s="304" t="s">
        <v>8303</v>
      </c>
      <c r="R1358" s="177"/>
      <c r="S1358" s="177"/>
      <c r="T1358" s="177"/>
      <c r="U1358" s="155" t="s">
        <v>696</v>
      </c>
      <c r="V1358" s="155" t="b">
        <v>0</v>
      </c>
      <c r="W1358" s="179" t="s">
        <v>8304</v>
      </c>
      <c r="X1358" s="168"/>
      <c r="Y1358" s="173">
        <v>20557</v>
      </c>
      <c r="Z1358" s="162" t="s">
        <v>6347</v>
      </c>
      <c r="AA1358" s="163" t="str">
        <f t="shared" si="14"/>
        <v>https://shopeefood.vn/bo-suu-tap/a-sekai--10</v>
      </c>
      <c r="AB1358" s="163" t="str">
        <f t="shared" si="19"/>
        <v>https://shopeefood.shopee.vn/bo-suu-tap/a-sekai--10</v>
      </c>
    </row>
    <row r="1359" spans="1:28" ht="165">
      <c r="A1359" s="151" t="s">
        <v>7359</v>
      </c>
      <c r="B1359" s="152"/>
      <c r="C1359" s="152" t="s">
        <v>706</v>
      </c>
      <c r="D1359" s="155" t="s">
        <v>222</v>
      </c>
      <c r="E1359" s="153" t="s">
        <v>718</v>
      </c>
      <c r="F1359" s="155" t="s">
        <v>8294</v>
      </c>
      <c r="G1359" s="177" t="str">
        <f t="shared" si="11"/>
        <v>[Alacarte CB]_Trà Sữa Sekai_Aug.Custom 3</v>
      </c>
      <c r="H1359" s="176" t="s">
        <v>8305</v>
      </c>
      <c r="I1359" s="193" t="s">
        <v>8306</v>
      </c>
      <c r="J1359" s="194" t="s">
        <v>722</v>
      </c>
      <c r="K1359" s="176"/>
      <c r="L1359" s="194" t="s">
        <v>1706</v>
      </c>
      <c r="M1359" s="193"/>
      <c r="N1359" s="176" t="s">
        <v>8302</v>
      </c>
      <c r="O1359" s="176" t="s">
        <v>8307</v>
      </c>
      <c r="P1359" s="168"/>
      <c r="Q1359" s="304" t="s">
        <v>8308</v>
      </c>
      <c r="R1359" s="304"/>
      <c r="S1359" s="177"/>
      <c r="T1359" s="177"/>
      <c r="U1359" s="155" t="s">
        <v>696</v>
      </c>
      <c r="V1359" s="155" t="b">
        <v>0</v>
      </c>
      <c r="W1359" s="179" t="s">
        <v>8309</v>
      </c>
      <c r="X1359" s="168"/>
      <c r="Y1359" s="173">
        <v>20476</v>
      </c>
      <c r="Z1359" s="162" t="s">
        <v>6340</v>
      </c>
      <c r="AA1359" s="163" t="str">
        <f t="shared" si="14"/>
        <v>https://shopeefood.vn/bo-suu-tap/a-sekai-hcm</v>
      </c>
      <c r="AB1359" s="163" t="str">
        <f t="shared" si="19"/>
        <v>https://shopeefood.shopee.vn/bo-suu-tap/a-sekai-hcm</v>
      </c>
    </row>
    <row r="1360" spans="1:28" ht="165">
      <c r="A1360" s="151" t="s">
        <v>7359</v>
      </c>
      <c r="B1360" s="152"/>
      <c r="C1360" s="152" t="s">
        <v>706</v>
      </c>
      <c r="D1360" s="155" t="s">
        <v>222</v>
      </c>
      <c r="E1360" s="153" t="s">
        <v>718</v>
      </c>
      <c r="F1360" s="176" t="s">
        <v>8273</v>
      </c>
      <c r="G1360" s="177" t="str">
        <f t="shared" si="11"/>
        <v>[Alacarte CB]_Trà Sữa Sekai_Aug.Custom 2</v>
      </c>
      <c r="H1360" s="176" t="s">
        <v>8310</v>
      </c>
      <c r="I1360" s="193" t="s">
        <v>8311</v>
      </c>
      <c r="J1360" s="194" t="s">
        <v>722</v>
      </c>
      <c r="K1360" s="157"/>
      <c r="L1360" s="194" t="s">
        <v>1706</v>
      </c>
      <c r="M1360" s="193"/>
      <c r="N1360" s="176" t="s">
        <v>8302</v>
      </c>
      <c r="O1360" s="176" t="s">
        <v>8312</v>
      </c>
      <c r="P1360" s="168"/>
      <c r="Q1360" s="304" t="s">
        <v>8313</v>
      </c>
      <c r="R1360" s="177"/>
      <c r="S1360" s="177"/>
      <c r="T1360" s="177"/>
      <c r="U1360" s="155" t="s">
        <v>696</v>
      </c>
      <c r="V1360" s="155" t="b">
        <v>0</v>
      </c>
      <c r="W1360" s="179" t="s">
        <v>8314</v>
      </c>
      <c r="X1360" s="168"/>
      <c r="Y1360" s="173">
        <v>20718</v>
      </c>
      <c r="Z1360" s="162" t="s">
        <v>7437</v>
      </c>
      <c r="AA1360" s="163" t="str">
        <f t="shared" si="14"/>
        <v>https://shopeefood.vn/bo-suu-tap/a-sekai--50k</v>
      </c>
      <c r="AB1360" s="163" t="str">
        <f t="shared" si="19"/>
        <v>https://shopeefood.shopee.vn/bo-suu-tap/a-sekai--50k</v>
      </c>
    </row>
    <row r="1361" spans="1:28" ht="135">
      <c r="A1361" s="151" t="s">
        <v>7359</v>
      </c>
      <c r="B1361" s="152"/>
      <c r="C1361" s="152" t="s">
        <v>706</v>
      </c>
      <c r="D1361" s="155" t="s">
        <v>222</v>
      </c>
      <c r="E1361" s="191" t="s">
        <v>274</v>
      </c>
      <c r="F1361" s="176" t="s">
        <v>8315</v>
      </c>
      <c r="G1361" s="177" t="str">
        <f t="shared" si="11"/>
        <v>[Alacarte CB]_Cơm Tấm Phúc Lộc Thọ_Aug.CB1.07</v>
      </c>
      <c r="H1361" s="193" t="s">
        <v>8316</v>
      </c>
      <c r="I1361" s="193" t="s">
        <v>8317</v>
      </c>
      <c r="J1361" s="194" t="s">
        <v>5105</v>
      </c>
      <c r="K1361" s="159"/>
      <c r="L1361" s="157"/>
      <c r="M1361" s="159"/>
      <c r="N1361" s="168"/>
      <c r="O1361" s="155" t="s">
        <v>8318</v>
      </c>
      <c r="P1361" s="168"/>
      <c r="Q1361" s="193" t="s">
        <v>8319</v>
      </c>
      <c r="R1361" s="177"/>
      <c r="S1361" s="177"/>
      <c r="T1361" s="177"/>
      <c r="U1361" s="155" t="s">
        <v>696</v>
      </c>
      <c r="V1361" s="155" t="b">
        <v>0</v>
      </c>
      <c r="W1361" s="157" t="s">
        <v>7557</v>
      </c>
      <c r="X1361" s="168"/>
      <c r="Y1361" s="173">
        <v>20164</v>
      </c>
      <c r="Z1361" s="162" t="s">
        <v>5120</v>
      </c>
      <c r="AA1361" s="163" t="str">
        <f t="shared" si="14"/>
        <v>https://shopeefood.vn/bo-suu-tap/a-phucloctho-1k</v>
      </c>
      <c r="AB1361" s="163" t="str">
        <f t="shared" si="19"/>
        <v>https://shopeefood.shopee.vn/bo-suu-tap/a-phucloctho-1k</v>
      </c>
    </row>
    <row r="1362" spans="1:28" ht="150">
      <c r="A1362" s="151" t="s">
        <v>7359</v>
      </c>
      <c r="B1362" s="152"/>
      <c r="C1362" s="152" t="s">
        <v>706</v>
      </c>
      <c r="D1362" s="155" t="s">
        <v>222</v>
      </c>
      <c r="E1362" s="191" t="s">
        <v>274</v>
      </c>
      <c r="F1362" s="176" t="s">
        <v>8320</v>
      </c>
      <c r="G1362" s="177" t="str">
        <f t="shared" si="11"/>
        <v>[Alacarte CB]_Cơm Tấm Phúc Lộc Thọ_Aug.CB1.15</v>
      </c>
      <c r="H1362" s="193" t="s">
        <v>8321</v>
      </c>
      <c r="I1362" s="193" t="s">
        <v>8322</v>
      </c>
      <c r="J1362" s="194" t="s">
        <v>5105</v>
      </c>
      <c r="K1362" s="159"/>
      <c r="L1362" s="157"/>
      <c r="M1362" s="168"/>
      <c r="N1362" s="168"/>
      <c r="O1362" s="171" t="s">
        <v>8323</v>
      </c>
      <c r="P1362" s="168"/>
      <c r="Q1362" s="193" t="s">
        <v>8324</v>
      </c>
      <c r="R1362" s="177"/>
      <c r="S1362" s="177"/>
      <c r="T1362" s="177"/>
      <c r="U1362" s="155" t="s">
        <v>696</v>
      </c>
      <c r="V1362" s="155" t="b">
        <v>0</v>
      </c>
      <c r="W1362" s="179" t="s">
        <v>8325</v>
      </c>
      <c r="X1362" s="168"/>
      <c r="Y1362" s="173">
        <v>20555</v>
      </c>
      <c r="Z1362" s="162" t="s">
        <v>6086</v>
      </c>
      <c r="AA1362" s="163" t="str">
        <f t="shared" si="14"/>
        <v>https://shopeefood.vn/bo-suu-tap/a-comphuc-loc-tho</v>
      </c>
      <c r="AB1362" s="163" t="str">
        <f t="shared" si="19"/>
        <v>https://shopeefood.shopee.vn/bo-suu-tap/a-comphuc-loc-tho</v>
      </c>
    </row>
    <row r="1363" spans="1:28" ht="150">
      <c r="A1363" s="151" t="s">
        <v>7359</v>
      </c>
      <c r="B1363" s="152"/>
      <c r="C1363" s="152" t="s">
        <v>706</v>
      </c>
      <c r="D1363" s="155" t="s">
        <v>222</v>
      </c>
      <c r="E1363" s="191" t="s">
        <v>274</v>
      </c>
      <c r="F1363" s="176" t="s">
        <v>8326</v>
      </c>
      <c r="G1363" s="177" t="str">
        <f t="shared" si="11"/>
        <v>[Alacarte CB]_Cơm Tấm Phúc Lộc Thọ_Aug.CB4</v>
      </c>
      <c r="H1363" s="193" t="s">
        <v>8327</v>
      </c>
      <c r="I1363" s="193" t="s">
        <v>8328</v>
      </c>
      <c r="J1363" s="194" t="s">
        <v>5105</v>
      </c>
      <c r="K1363" s="159"/>
      <c r="L1363" s="157"/>
      <c r="M1363" s="168"/>
      <c r="N1363" s="168"/>
      <c r="O1363" s="155" t="s">
        <v>8329</v>
      </c>
      <c r="P1363" s="168"/>
      <c r="Q1363" s="193" t="s">
        <v>8330</v>
      </c>
      <c r="R1363" s="177"/>
      <c r="S1363" s="177"/>
      <c r="T1363" s="177"/>
      <c r="U1363" s="155" t="s">
        <v>696</v>
      </c>
      <c r="V1363" s="155" t="b">
        <v>0</v>
      </c>
      <c r="W1363" s="179" t="s">
        <v>8331</v>
      </c>
      <c r="X1363" s="168"/>
      <c r="Y1363" s="173">
        <v>20403</v>
      </c>
      <c r="Z1363" s="162" t="s">
        <v>6071</v>
      </c>
      <c r="AA1363" s="163" t="str">
        <f t="shared" si="14"/>
        <v>https://shopeefood.vn/bo-suu-tap/a-com--phuc-loc-tho</v>
      </c>
      <c r="AB1363" s="163" t="str">
        <f t="shared" si="19"/>
        <v>https://shopeefood.shopee.vn/bo-suu-tap/a-com--phuc-loc-tho</v>
      </c>
    </row>
    <row r="1364" spans="1:28" ht="195">
      <c r="A1364" s="151" t="s">
        <v>7359</v>
      </c>
      <c r="B1364" s="152"/>
      <c r="C1364" s="152" t="s">
        <v>717</v>
      </c>
      <c r="D1364" s="155" t="s">
        <v>222</v>
      </c>
      <c r="E1364" s="153" t="s">
        <v>405</v>
      </c>
      <c r="F1364" s="155" t="s">
        <v>8332</v>
      </c>
      <c r="G1364" s="177" t="str">
        <f t="shared" si="11"/>
        <v>[Alacarte CB]_The Fresh Kitchen_Aug.CB8</v>
      </c>
      <c r="H1364" s="183" t="s">
        <v>8333</v>
      </c>
      <c r="I1364" s="193" t="s">
        <v>8334</v>
      </c>
      <c r="J1364" s="178" t="s">
        <v>6948</v>
      </c>
      <c r="K1364" s="159"/>
      <c r="L1364" s="157" t="s">
        <v>8335</v>
      </c>
      <c r="M1364" s="176" t="s">
        <v>8336</v>
      </c>
      <c r="N1364" s="168"/>
      <c r="O1364" s="159"/>
      <c r="P1364" s="168"/>
      <c r="Q1364" s="193" t="s">
        <v>8337</v>
      </c>
      <c r="R1364" s="177"/>
      <c r="S1364" s="177"/>
      <c r="T1364" s="177"/>
      <c r="U1364" s="155" t="s">
        <v>696</v>
      </c>
      <c r="V1364" s="155" t="b">
        <v>0</v>
      </c>
      <c r="W1364" s="179" t="s">
        <v>8338</v>
      </c>
      <c r="X1364" s="168"/>
      <c r="Y1364" s="173">
        <v>20562</v>
      </c>
      <c r="Z1364" s="162" t="s">
        <v>6954</v>
      </c>
      <c r="AA1364" s="163" t="str">
        <f t="shared" si="14"/>
        <v>https://shopeefood.vn/bo-suu-tap/a-the-fresh-kitchen</v>
      </c>
      <c r="AB1364" s="163" t="str">
        <f t="shared" si="19"/>
        <v>https://shopeefood.shopee.vn/bo-suu-tap/a-the-fresh-kitchen</v>
      </c>
    </row>
    <row r="1365" spans="1:28" ht="165">
      <c r="A1365" s="151" t="s">
        <v>7359</v>
      </c>
      <c r="B1365" s="152"/>
      <c r="C1365" s="152" t="s">
        <v>706</v>
      </c>
      <c r="D1365" s="155" t="s">
        <v>215</v>
      </c>
      <c r="E1365" s="153" t="s">
        <v>787</v>
      </c>
      <c r="F1365" s="155" t="s">
        <v>7359</v>
      </c>
      <c r="G1365" s="177" t="str">
        <f t="shared" si="11"/>
        <v>[Win 3]_Cafe Amazon_Aug</v>
      </c>
      <c r="H1365" s="176" t="s">
        <v>8339</v>
      </c>
      <c r="I1365" s="193" t="s">
        <v>8289</v>
      </c>
      <c r="J1365" s="170" t="s">
        <v>790</v>
      </c>
      <c r="K1365" s="159"/>
      <c r="L1365" s="157" t="s">
        <v>8340</v>
      </c>
      <c r="M1365" s="409" t="s">
        <v>8341</v>
      </c>
      <c r="N1365" s="177" t="s">
        <v>8342</v>
      </c>
      <c r="O1365" s="159"/>
      <c r="P1365" s="168"/>
      <c r="Q1365" s="193" t="s">
        <v>8343</v>
      </c>
      <c r="R1365" s="177"/>
      <c r="S1365" s="177"/>
      <c r="T1365" s="177"/>
      <c r="U1365" s="155" t="s">
        <v>696</v>
      </c>
      <c r="V1365" s="155" t="b">
        <v>0</v>
      </c>
      <c r="W1365" s="179" t="s">
        <v>8344</v>
      </c>
      <c r="X1365" s="168"/>
      <c r="Y1365" s="173">
        <v>20911</v>
      </c>
      <c r="Z1365" s="162" t="s">
        <v>8345</v>
      </c>
      <c r="AA1365" s="163" t="str">
        <f t="shared" si="14"/>
        <v>https://shopeefood.vn/bo-suu-tap/w3-cf-amazon</v>
      </c>
      <c r="AB1365" s="163" t="str">
        <f t="shared" si="19"/>
        <v>https://shopeefood.shopee.vn/bo-suu-tap/w3-cf-amazon</v>
      </c>
    </row>
    <row r="1366" spans="1:28" ht="165">
      <c r="A1366" s="151" t="s">
        <v>7359</v>
      </c>
      <c r="B1366" s="152"/>
      <c r="C1366" s="152" t="s">
        <v>706</v>
      </c>
      <c r="D1366" s="155" t="s">
        <v>222</v>
      </c>
      <c r="E1366" s="153" t="s">
        <v>787</v>
      </c>
      <c r="F1366" s="155" t="s">
        <v>8120</v>
      </c>
      <c r="G1366" s="177" t="str">
        <f t="shared" si="11"/>
        <v>[Alacarte CB]_Cafe Amazon_Aug.CB3</v>
      </c>
      <c r="H1366" s="176" t="s">
        <v>8346</v>
      </c>
      <c r="I1366" s="193" t="s">
        <v>8347</v>
      </c>
      <c r="J1366" s="170" t="s">
        <v>790</v>
      </c>
      <c r="K1366" s="159"/>
      <c r="L1366" s="159"/>
      <c r="M1366" s="159"/>
      <c r="N1366" s="168"/>
      <c r="O1366" s="176" t="s">
        <v>8348</v>
      </c>
      <c r="P1366" s="168"/>
      <c r="Q1366" s="193" t="s">
        <v>8349</v>
      </c>
      <c r="R1366" s="177"/>
      <c r="S1366" s="177"/>
      <c r="T1366" s="177"/>
      <c r="U1366" s="155" t="s">
        <v>696</v>
      </c>
      <c r="V1366" s="155" t="b">
        <v>0</v>
      </c>
      <c r="W1366" s="179" t="s">
        <v>8350</v>
      </c>
      <c r="X1366" s="168"/>
      <c r="Y1366" s="173">
        <v>20939</v>
      </c>
      <c r="Z1366" s="162" t="s">
        <v>8351</v>
      </c>
      <c r="AA1366" s="163" t="str">
        <f t="shared" si="14"/>
        <v>https://shopeefood.vn/bo-suu-tap/a-50-amazon</v>
      </c>
      <c r="AB1366" s="163" t="str">
        <f t="shared" si="19"/>
        <v>https://shopeefood.shopee.vn/bo-suu-tap/a-50-amazon</v>
      </c>
    </row>
    <row r="1367" spans="1:28" ht="165">
      <c r="A1367" s="151" t="s">
        <v>7359</v>
      </c>
      <c r="B1367" s="152"/>
      <c r="C1367" s="152" t="s">
        <v>706</v>
      </c>
      <c r="D1367" s="155" t="s">
        <v>222</v>
      </c>
      <c r="E1367" s="153" t="s">
        <v>787</v>
      </c>
      <c r="F1367" s="155" t="s">
        <v>8352</v>
      </c>
      <c r="G1367" s="177" t="str">
        <f t="shared" si="11"/>
        <v>[Alacarte CB]_Cafe Amazon_Aug.CB2</v>
      </c>
      <c r="H1367" s="193" t="s">
        <v>8353</v>
      </c>
      <c r="I1367" s="193" t="s">
        <v>8354</v>
      </c>
      <c r="J1367" s="170" t="s">
        <v>790</v>
      </c>
      <c r="K1367" s="159"/>
      <c r="L1367" s="159"/>
      <c r="M1367" s="159"/>
      <c r="N1367" s="168"/>
      <c r="O1367" s="176" t="s">
        <v>8355</v>
      </c>
      <c r="P1367" s="168"/>
      <c r="Q1367" s="193" t="s">
        <v>8356</v>
      </c>
      <c r="R1367" s="177"/>
      <c r="S1367" s="177"/>
      <c r="T1367" s="177"/>
      <c r="U1367" s="155" t="s">
        <v>696</v>
      </c>
      <c r="V1367" s="155" t="b">
        <v>0</v>
      </c>
      <c r="W1367" s="179" t="s">
        <v>8357</v>
      </c>
      <c r="X1367" s="168"/>
      <c r="Y1367" s="173">
        <v>20197</v>
      </c>
      <c r="Z1367" s="162" t="s">
        <v>5312</v>
      </c>
      <c r="AA1367" s="163" t="str">
        <f t="shared" si="14"/>
        <v>https://shopeefood.vn/bo-suu-tap/a-amazon-cafe</v>
      </c>
      <c r="AB1367" s="163" t="str">
        <f t="shared" si="19"/>
        <v>https://shopeefood.shopee.vn/bo-suu-tap/a-amazon-cafe</v>
      </c>
    </row>
    <row r="1368" spans="1:28" ht="165">
      <c r="A1368" s="151" t="s">
        <v>7359</v>
      </c>
      <c r="B1368" s="152"/>
      <c r="C1368" s="152" t="s">
        <v>706</v>
      </c>
      <c r="D1368" s="155" t="s">
        <v>219</v>
      </c>
      <c r="E1368" s="153" t="s">
        <v>251</v>
      </c>
      <c r="F1368" s="155" t="s">
        <v>7359</v>
      </c>
      <c r="G1368" s="177" t="str">
        <f t="shared" si="11"/>
        <v>[Alacarte]_Burger King_Aug</v>
      </c>
      <c r="H1368" s="176" t="s">
        <v>8358</v>
      </c>
      <c r="I1368" s="193" t="s">
        <v>8359</v>
      </c>
      <c r="J1368" s="178" t="s">
        <v>827</v>
      </c>
      <c r="K1368" s="159"/>
      <c r="L1368" s="157"/>
      <c r="M1368" s="306"/>
      <c r="N1368" s="168"/>
      <c r="O1368" s="171" t="s">
        <v>8360</v>
      </c>
      <c r="P1368" s="168"/>
      <c r="Q1368" s="193"/>
      <c r="R1368" s="177" t="s">
        <v>8361</v>
      </c>
      <c r="S1368" s="177"/>
      <c r="T1368" s="177"/>
      <c r="U1368" s="155" t="s">
        <v>696</v>
      </c>
      <c r="V1368" s="155" t="b">
        <v>0</v>
      </c>
      <c r="W1368" s="179" t="s">
        <v>8362</v>
      </c>
      <c r="X1368" s="168"/>
      <c r="Y1368" s="173">
        <v>20510</v>
      </c>
      <c r="Z1368" s="162" t="s">
        <v>6048</v>
      </c>
      <c r="AA1368" s="163" t="str">
        <f t="shared" si="14"/>
        <v>https://shopeefood.vn/bo-suu-tap/a-combo-burger-king</v>
      </c>
      <c r="AB1368" s="163" t="str">
        <f t="shared" si="19"/>
        <v>https://shopeefood.shopee.vn/bo-suu-tap/a-combo-burger-king</v>
      </c>
    </row>
    <row r="1369" spans="1:28" ht="165">
      <c r="A1369" s="151" t="s">
        <v>7359</v>
      </c>
      <c r="B1369" s="152"/>
      <c r="C1369" s="152" t="s">
        <v>706</v>
      </c>
      <c r="D1369" s="155" t="s">
        <v>222</v>
      </c>
      <c r="E1369" s="153" t="s">
        <v>251</v>
      </c>
      <c r="F1369" s="155" t="s">
        <v>8113</v>
      </c>
      <c r="G1369" s="177" t="str">
        <f t="shared" si="11"/>
        <v>[Alacarte CB]_Burger King_Aug.CB1</v>
      </c>
      <c r="H1369" s="176" t="s">
        <v>8363</v>
      </c>
      <c r="I1369" s="193" t="s">
        <v>8322</v>
      </c>
      <c r="J1369" s="178" t="s">
        <v>827</v>
      </c>
      <c r="K1369" s="159"/>
      <c r="L1369" s="157"/>
      <c r="M1369" s="159"/>
      <c r="N1369" s="168"/>
      <c r="O1369" s="176" t="s">
        <v>8364</v>
      </c>
      <c r="P1369" s="168"/>
      <c r="Q1369" s="193" t="s">
        <v>8365</v>
      </c>
      <c r="R1369" s="177"/>
      <c r="S1369" s="177"/>
      <c r="T1369" s="177"/>
      <c r="U1369" s="155" t="s">
        <v>696</v>
      </c>
      <c r="V1369" s="155" t="b">
        <v>0</v>
      </c>
      <c r="W1369" s="179" t="s">
        <v>8362</v>
      </c>
      <c r="X1369" s="168"/>
      <c r="Y1369" s="173">
        <v>20554</v>
      </c>
      <c r="Z1369" s="162" t="s">
        <v>6051</v>
      </c>
      <c r="AA1369" s="163" t="str">
        <f t="shared" si="14"/>
        <v>https://shopeefood.vn/bo-suu-tap/a--burgerking</v>
      </c>
      <c r="AB1369" s="163" t="str">
        <f t="shared" si="19"/>
        <v>https://shopeefood.shopee.vn/bo-suu-tap/a--burgerking</v>
      </c>
    </row>
    <row r="1370" spans="1:28" ht="165">
      <c r="A1370" s="151" t="s">
        <v>7359</v>
      </c>
      <c r="B1370" s="152"/>
      <c r="C1370" s="152" t="s">
        <v>706</v>
      </c>
      <c r="D1370" s="155" t="s">
        <v>222</v>
      </c>
      <c r="E1370" s="153" t="s">
        <v>251</v>
      </c>
      <c r="F1370" s="155" t="s">
        <v>8332</v>
      </c>
      <c r="G1370" s="177" t="str">
        <f t="shared" si="11"/>
        <v>[Alacarte CB]_Burger King_Aug.CB8</v>
      </c>
      <c r="H1370" s="176" t="s">
        <v>8366</v>
      </c>
      <c r="I1370" s="193" t="s">
        <v>8328</v>
      </c>
      <c r="J1370" s="178" t="s">
        <v>827</v>
      </c>
      <c r="K1370" s="159"/>
      <c r="L1370" s="159"/>
      <c r="M1370" s="159"/>
      <c r="N1370" s="168"/>
      <c r="O1370" s="176" t="s">
        <v>8364</v>
      </c>
      <c r="P1370" s="168"/>
      <c r="Q1370" s="415"/>
      <c r="R1370" s="177" t="s">
        <v>8367</v>
      </c>
      <c r="S1370" s="177"/>
      <c r="T1370" s="177"/>
      <c r="U1370" s="155" t="s">
        <v>696</v>
      </c>
      <c r="V1370" s="155" t="b">
        <v>0</v>
      </c>
      <c r="W1370" s="179" t="s">
        <v>8362</v>
      </c>
      <c r="X1370" s="168"/>
      <c r="Y1370" s="173">
        <v>20691</v>
      </c>
      <c r="Z1370" s="162" t="s">
        <v>7554</v>
      </c>
      <c r="AA1370" s="163" t="str">
        <f t="shared" si="14"/>
        <v>https://shopeefood.vn/bo-suu-tap/a--burgerking-combo</v>
      </c>
      <c r="AB1370" s="163" t="str">
        <f t="shared" si="19"/>
        <v>https://shopeefood.shopee.vn/bo-suu-tap/a--burgerking-combo</v>
      </c>
    </row>
    <row r="1371" spans="1:28" ht="135">
      <c r="A1371" s="151" t="s">
        <v>7359</v>
      </c>
      <c r="B1371" s="152"/>
      <c r="C1371" s="152" t="s">
        <v>706</v>
      </c>
      <c r="D1371" s="155" t="s">
        <v>222</v>
      </c>
      <c r="E1371" s="153" t="s">
        <v>7072</v>
      </c>
      <c r="F1371" s="155" t="s">
        <v>8368</v>
      </c>
      <c r="G1371" s="177" t="str">
        <f t="shared" si="11"/>
        <v>[Alacarte CB]_Bún đậu Homemade_Aug.CB7</v>
      </c>
      <c r="H1371" s="193" t="s">
        <v>8369</v>
      </c>
      <c r="I1371" s="193" t="s">
        <v>8317</v>
      </c>
      <c r="J1371" s="170" t="s">
        <v>7076</v>
      </c>
      <c r="K1371" s="159"/>
      <c r="L1371" s="159"/>
      <c r="M1371" s="159"/>
      <c r="N1371" s="168"/>
      <c r="O1371" s="155" t="s">
        <v>8318</v>
      </c>
      <c r="P1371" s="543"/>
      <c r="Q1371" s="193" t="s">
        <v>8370</v>
      </c>
      <c r="R1371" s="186"/>
      <c r="S1371" s="177"/>
      <c r="T1371" s="177"/>
      <c r="U1371" s="155" t="s">
        <v>696</v>
      </c>
      <c r="V1371" s="155" t="b">
        <v>0</v>
      </c>
      <c r="W1371" s="179" t="s">
        <v>6776</v>
      </c>
      <c r="X1371" s="168"/>
      <c r="Y1371" s="173">
        <v>20416</v>
      </c>
      <c r="Z1371" s="162" t="s">
        <v>6781</v>
      </c>
      <c r="AA1371" s="163" t="str">
        <f t="shared" si="14"/>
        <v>https://shopeefood.vn/bo-suu-tap/a-dau-homemade-25</v>
      </c>
      <c r="AB1371" s="163" t="str">
        <f t="shared" si="19"/>
        <v>https://shopeefood.shopee.vn/bo-suu-tap/a-dau-homemade-25</v>
      </c>
    </row>
    <row r="1372" spans="1:28" ht="135">
      <c r="A1372" s="151" t="s">
        <v>7359</v>
      </c>
      <c r="B1372" s="152"/>
      <c r="C1372" s="152" t="s">
        <v>706</v>
      </c>
      <c r="D1372" s="155" t="s">
        <v>222</v>
      </c>
      <c r="E1372" s="153" t="s">
        <v>7072</v>
      </c>
      <c r="F1372" s="155" t="s">
        <v>8332</v>
      </c>
      <c r="G1372" s="177" t="str">
        <f t="shared" si="11"/>
        <v>[Alacarte CB]_Bún đậu Homemade_Aug.CB8</v>
      </c>
      <c r="H1372" s="193" t="s">
        <v>8371</v>
      </c>
      <c r="I1372" s="193" t="s">
        <v>8322</v>
      </c>
      <c r="J1372" s="170" t="s">
        <v>7076</v>
      </c>
      <c r="K1372" s="159"/>
      <c r="L1372" s="159"/>
      <c r="M1372" s="159"/>
      <c r="N1372" s="168"/>
      <c r="O1372" s="155" t="s">
        <v>8318</v>
      </c>
      <c r="P1372" s="543"/>
      <c r="Q1372" s="193" t="s">
        <v>8372</v>
      </c>
      <c r="R1372" s="186"/>
      <c r="S1372" s="177"/>
      <c r="T1372" s="177"/>
      <c r="U1372" s="155" t="s">
        <v>696</v>
      </c>
      <c r="V1372" s="155" t="b">
        <v>0</v>
      </c>
      <c r="W1372" s="179" t="s">
        <v>6776</v>
      </c>
      <c r="X1372" s="168"/>
      <c r="Y1372" s="173">
        <v>20715</v>
      </c>
      <c r="Z1372" s="162" t="s">
        <v>7083</v>
      </c>
      <c r="AA1372" s="163" t="str">
        <f t="shared" si="14"/>
        <v>https://shopeefood.vn/bo-suu-tap/a-dau-homemade-25k</v>
      </c>
      <c r="AB1372" s="163" t="str">
        <f t="shared" si="19"/>
        <v>https://shopeefood.shopee.vn/bo-suu-tap/a-dau-homemade-25k</v>
      </c>
    </row>
    <row r="1373" spans="1:28" ht="135">
      <c r="A1373" s="151" t="s">
        <v>7359</v>
      </c>
      <c r="B1373" s="152"/>
      <c r="C1373" s="152" t="s">
        <v>706</v>
      </c>
      <c r="D1373" s="155" t="s">
        <v>222</v>
      </c>
      <c r="E1373" s="153" t="s">
        <v>7072</v>
      </c>
      <c r="F1373" s="155" t="s">
        <v>8113</v>
      </c>
      <c r="G1373" s="177" t="str">
        <f t="shared" si="11"/>
        <v>[Alacarte CB]_Bún đậu Homemade_Aug.CB1</v>
      </c>
      <c r="H1373" s="193" t="s">
        <v>8373</v>
      </c>
      <c r="I1373" s="193" t="s">
        <v>8354</v>
      </c>
      <c r="J1373" s="170" t="s">
        <v>7076</v>
      </c>
      <c r="K1373" s="159"/>
      <c r="L1373" s="159"/>
      <c r="M1373" s="159"/>
      <c r="N1373" s="168"/>
      <c r="O1373" s="155" t="s">
        <v>8318</v>
      </c>
      <c r="P1373" s="543"/>
      <c r="Q1373" s="193" t="s">
        <v>8374</v>
      </c>
      <c r="R1373" s="186"/>
      <c r="S1373" s="177"/>
      <c r="T1373" s="177"/>
      <c r="U1373" s="155" t="s">
        <v>696</v>
      </c>
      <c r="V1373" s="155" t="b">
        <v>0</v>
      </c>
      <c r="W1373" s="179" t="s">
        <v>6776</v>
      </c>
      <c r="X1373" s="168"/>
      <c r="Y1373" s="173">
        <v>20677</v>
      </c>
      <c r="Z1373" s="162" t="s">
        <v>7078</v>
      </c>
      <c r="AA1373" s="163" t="str">
        <f t="shared" si="14"/>
        <v>https://shopeefood.vn/bo-suu-tap/a-homemade-25</v>
      </c>
      <c r="AB1373" s="163" t="str">
        <f t="shared" si="19"/>
        <v>https://shopeefood.shopee.vn/bo-suu-tap/a-homemade-25</v>
      </c>
    </row>
    <row r="1374" spans="1:28" ht="135">
      <c r="A1374" s="151" t="s">
        <v>7359</v>
      </c>
      <c r="B1374" s="152"/>
      <c r="C1374" s="152" t="s">
        <v>706</v>
      </c>
      <c r="D1374" s="155" t="s">
        <v>222</v>
      </c>
      <c r="E1374" s="153" t="s">
        <v>7072</v>
      </c>
      <c r="F1374" s="155" t="s">
        <v>8375</v>
      </c>
      <c r="G1374" s="177" t="str">
        <f t="shared" si="11"/>
        <v>[Alacarte CB]_Bún đậu Homemade_Aug.CB9</v>
      </c>
      <c r="H1374" s="193" t="s">
        <v>8376</v>
      </c>
      <c r="I1374" s="193" t="s">
        <v>8377</v>
      </c>
      <c r="J1374" s="170" t="s">
        <v>7076</v>
      </c>
      <c r="K1374" s="159"/>
      <c r="L1374" s="159"/>
      <c r="M1374" s="159"/>
      <c r="N1374" s="168"/>
      <c r="O1374" s="155" t="s">
        <v>8318</v>
      </c>
      <c r="P1374" s="543"/>
      <c r="Q1374" s="193" t="s">
        <v>8378</v>
      </c>
      <c r="R1374" s="186"/>
      <c r="S1374" s="177"/>
      <c r="T1374" s="177"/>
      <c r="U1374" s="155" t="s">
        <v>696</v>
      </c>
      <c r="V1374" s="155" t="b">
        <v>0</v>
      </c>
      <c r="W1374" s="170" t="s">
        <v>6776</v>
      </c>
      <c r="X1374" s="168"/>
      <c r="Y1374" s="173">
        <v>20416</v>
      </c>
      <c r="Z1374" s="162" t="s">
        <v>6781</v>
      </c>
      <c r="AA1374" s="163" t="str">
        <f t="shared" si="14"/>
        <v>https://shopeefood.vn/bo-suu-tap/a-dau-homemade-25</v>
      </c>
      <c r="AB1374" s="163" t="str">
        <f t="shared" si="19"/>
        <v>https://shopeefood.shopee.vn/bo-suu-tap/a-dau-homemade-25</v>
      </c>
    </row>
    <row r="1375" spans="1:28" ht="180">
      <c r="A1375" s="151" t="s">
        <v>7359</v>
      </c>
      <c r="B1375" s="152"/>
      <c r="C1375" s="152" t="s">
        <v>706</v>
      </c>
      <c r="D1375" s="155" t="s">
        <v>222</v>
      </c>
      <c r="E1375" s="153" t="s">
        <v>6300</v>
      </c>
      <c r="F1375" s="155" t="s">
        <v>8379</v>
      </c>
      <c r="G1375" s="177" t="str">
        <f t="shared" si="11"/>
        <v>[Alacarte CB]_Matcha Vibe - Tiệm Trà Nhật Bản_Aug.CB2.04</v>
      </c>
      <c r="H1375" s="176" t="s">
        <v>8380</v>
      </c>
      <c r="I1375" s="159" t="s">
        <v>8289</v>
      </c>
      <c r="J1375" s="178" t="s">
        <v>8381</v>
      </c>
      <c r="K1375" s="159"/>
      <c r="L1375" s="157" t="s">
        <v>7573</v>
      </c>
      <c r="M1375" s="193" t="s">
        <v>6304</v>
      </c>
      <c r="N1375" s="177"/>
      <c r="O1375" s="193"/>
      <c r="P1375" s="168"/>
      <c r="Q1375" s="177" t="s">
        <v>8382</v>
      </c>
      <c r="R1375" s="177"/>
      <c r="S1375" s="177"/>
      <c r="T1375" s="177"/>
      <c r="U1375" s="155" t="s">
        <v>696</v>
      </c>
      <c r="V1375" s="155" t="b">
        <v>0</v>
      </c>
      <c r="W1375" s="179" t="s">
        <v>8383</v>
      </c>
      <c r="X1375" s="168"/>
      <c r="Y1375" s="173">
        <v>20406</v>
      </c>
      <c r="Z1375" s="162" t="s">
        <v>6307</v>
      </c>
      <c r="AA1375" s="163" t="str">
        <f t="shared" si="14"/>
        <v>https://shopeefood.vn/bo-suu-tap/a-matcha-vibe</v>
      </c>
      <c r="AB1375" s="163" t="str">
        <f t="shared" si="19"/>
        <v>https://shopeefood.shopee.vn/bo-suu-tap/a-matcha-vibe</v>
      </c>
    </row>
    <row r="1376" spans="1:28" ht="180">
      <c r="A1376" s="151" t="s">
        <v>7359</v>
      </c>
      <c r="B1376" s="152"/>
      <c r="C1376" s="152" t="s">
        <v>706</v>
      </c>
      <c r="D1376" s="155" t="s">
        <v>222</v>
      </c>
      <c r="E1376" s="153" t="s">
        <v>6300</v>
      </c>
      <c r="F1376" s="155" t="s">
        <v>8384</v>
      </c>
      <c r="G1376" s="177" t="str">
        <f t="shared" si="11"/>
        <v>[Alacarte CB]_Matcha Vibe - Tiệm Trà Nhật Bản_Aug.CB2.11</v>
      </c>
      <c r="H1376" s="176" t="s">
        <v>8385</v>
      </c>
      <c r="I1376" s="159" t="s">
        <v>8386</v>
      </c>
      <c r="J1376" s="178" t="s">
        <v>6302</v>
      </c>
      <c r="K1376" s="159"/>
      <c r="L1376" s="157"/>
      <c r="M1376" s="193"/>
      <c r="N1376" s="177"/>
      <c r="O1376" s="176" t="s">
        <v>8387</v>
      </c>
      <c r="P1376" s="168"/>
      <c r="Q1376" s="159"/>
      <c r="R1376" s="177" t="s">
        <v>8388</v>
      </c>
      <c r="S1376" s="177"/>
      <c r="T1376" s="177"/>
      <c r="U1376" s="155" t="s">
        <v>696</v>
      </c>
      <c r="V1376" s="155" t="b">
        <v>0</v>
      </c>
      <c r="W1376" s="179" t="s">
        <v>8389</v>
      </c>
      <c r="X1376" s="168"/>
      <c r="Y1376" s="173">
        <v>20686</v>
      </c>
      <c r="Z1376" s="162" t="s">
        <v>7577</v>
      </c>
      <c r="AA1376" s="163" t="str">
        <f t="shared" si="14"/>
        <v>https://shopeefood.vn/bo-suu-tap/a-matchavibe-25</v>
      </c>
      <c r="AB1376" s="163" t="str">
        <f t="shared" si="19"/>
        <v>https://shopeefood.shopee.vn/bo-suu-tap/a-matchavibe-25</v>
      </c>
    </row>
    <row r="1377" spans="1:28" ht="120">
      <c r="A1377" s="315" t="s">
        <v>7359</v>
      </c>
      <c r="B1377" s="446"/>
      <c r="C1377" s="296" t="s">
        <v>1236</v>
      </c>
      <c r="D1377" s="316" t="s">
        <v>209</v>
      </c>
      <c r="E1377" s="296" t="s">
        <v>1237</v>
      </c>
      <c r="F1377" s="466" t="s">
        <v>7359</v>
      </c>
      <c r="G1377" s="596" t="str">
        <f t="shared" si="11"/>
        <v>[VIP]_Tocotoco_Aug</v>
      </c>
      <c r="H1377" s="244" t="s">
        <v>8390</v>
      </c>
      <c r="I1377" s="183" t="s">
        <v>8391</v>
      </c>
      <c r="J1377" s="439" t="s">
        <v>8392</v>
      </c>
      <c r="K1377" s="162"/>
      <c r="L1377" s="162"/>
      <c r="M1377" s="162"/>
      <c r="N1377" s="169"/>
      <c r="O1377" s="183"/>
      <c r="P1377" s="169"/>
      <c r="Q1377" s="183" t="s">
        <v>8393</v>
      </c>
      <c r="R1377" s="183" t="s">
        <v>8394</v>
      </c>
      <c r="S1377" s="177"/>
      <c r="T1377" s="183"/>
      <c r="U1377" s="155" t="s">
        <v>696</v>
      </c>
      <c r="V1377" s="155" t="b">
        <v>0</v>
      </c>
      <c r="W1377" s="170" t="s">
        <v>8395</v>
      </c>
      <c r="X1377" s="168"/>
      <c r="Y1377" s="173">
        <v>20958</v>
      </c>
      <c r="Z1377" s="162" t="s">
        <v>8396</v>
      </c>
      <c r="AA1377" s="163" t="str">
        <f t="shared" si="14"/>
        <v>https://shopeefood.vn/bo-suu-tap/v-toco-bogo</v>
      </c>
      <c r="AB1377" s="163" t="str">
        <f t="shared" si="19"/>
        <v>https://shopeefood.shopee.vn/bo-suu-tap/v-toco-bogo</v>
      </c>
    </row>
    <row r="1378" spans="1:28" ht="165">
      <c r="A1378" s="315" t="s">
        <v>7359</v>
      </c>
      <c r="B1378" s="446"/>
      <c r="C1378" s="296" t="s">
        <v>1236</v>
      </c>
      <c r="D1378" s="316" t="s">
        <v>209</v>
      </c>
      <c r="E1378" s="296" t="s">
        <v>1453</v>
      </c>
      <c r="F1378" s="466" t="s">
        <v>7359</v>
      </c>
      <c r="G1378" s="596" t="str">
        <f t="shared" si="11"/>
        <v>[VIP]_Trà Sữa May Cha_Aug</v>
      </c>
      <c r="H1378" s="245" t="s">
        <v>8397</v>
      </c>
      <c r="I1378" s="183" t="s">
        <v>8398</v>
      </c>
      <c r="J1378" s="184" t="s">
        <v>1456</v>
      </c>
      <c r="K1378" s="162"/>
      <c r="L1378" s="162"/>
      <c r="M1378" s="162"/>
      <c r="N1378" s="169"/>
      <c r="O1378" s="183"/>
      <c r="P1378" s="169"/>
      <c r="Q1378" s="183" t="s">
        <v>8399</v>
      </c>
      <c r="R1378" s="177"/>
      <c r="S1378" s="183" t="s">
        <v>8399</v>
      </c>
      <c r="T1378" s="183" t="s">
        <v>8399</v>
      </c>
      <c r="U1378" s="155" t="s">
        <v>696</v>
      </c>
      <c r="V1378" s="155" t="b">
        <v>0</v>
      </c>
      <c r="W1378" s="170" t="s">
        <v>8400</v>
      </c>
      <c r="X1378" s="168"/>
      <c r="Y1378" s="173">
        <v>20899</v>
      </c>
      <c r="Z1378" s="162" t="s">
        <v>8401</v>
      </c>
      <c r="AA1378" s="163" t="str">
        <f t="shared" si="14"/>
        <v>https://shopeefood.vn/bo-suu-tap/v-may-cha</v>
      </c>
      <c r="AB1378" s="163" t="str">
        <f t="shared" si="19"/>
        <v>https://shopeefood.shopee.vn/bo-suu-tap/v-may-cha</v>
      </c>
    </row>
    <row r="1379" spans="1:28" ht="150">
      <c r="A1379" s="315" t="s">
        <v>7359</v>
      </c>
      <c r="B1379" s="446"/>
      <c r="C1379" s="296" t="s">
        <v>1236</v>
      </c>
      <c r="D1379" s="317" t="s">
        <v>207</v>
      </c>
      <c r="E1379" s="296" t="s">
        <v>1453</v>
      </c>
      <c r="F1379" s="466" t="s">
        <v>7359</v>
      </c>
      <c r="G1379" s="596" t="str">
        <f t="shared" si="11"/>
        <v>[SuperVIP]_Trà Sữa May Cha_Aug</v>
      </c>
      <c r="H1379" s="245" t="s">
        <v>8402</v>
      </c>
      <c r="I1379" s="183" t="s">
        <v>8403</v>
      </c>
      <c r="J1379" s="184" t="s">
        <v>1456</v>
      </c>
      <c r="K1379" s="162"/>
      <c r="L1379" s="162"/>
      <c r="M1379" s="162"/>
      <c r="N1379" s="169"/>
      <c r="O1379" s="183"/>
      <c r="P1379" s="169"/>
      <c r="Q1379" s="183" t="s">
        <v>8404</v>
      </c>
      <c r="R1379" s="177"/>
      <c r="S1379" s="177"/>
      <c r="T1379" s="177"/>
      <c r="U1379" s="155" t="s">
        <v>696</v>
      </c>
      <c r="V1379" s="155" t="b">
        <v>0</v>
      </c>
      <c r="W1379" s="179" t="s">
        <v>8405</v>
      </c>
      <c r="X1379" s="168"/>
      <c r="Y1379" s="173">
        <v>20931</v>
      </c>
      <c r="Z1379" s="162" t="s">
        <v>8406</v>
      </c>
      <c r="AA1379" s="163" t="str">
        <f t="shared" si="14"/>
        <v>https://shopeefood.vn/bo-suu-tap/sv-9k-maycha</v>
      </c>
      <c r="AB1379" s="163" t="str">
        <f t="shared" si="19"/>
        <v>https://shopeefood.shopee.vn/bo-suu-tap/sv-9k-maycha</v>
      </c>
    </row>
    <row r="1380" spans="1:28" ht="150">
      <c r="A1380" s="315" t="s">
        <v>7359</v>
      </c>
      <c r="B1380" s="446"/>
      <c r="C1380" s="296" t="s">
        <v>1236</v>
      </c>
      <c r="D1380" s="316" t="s">
        <v>209</v>
      </c>
      <c r="E1380" s="296" t="s">
        <v>1097</v>
      </c>
      <c r="F1380" s="466" t="s">
        <v>7359</v>
      </c>
      <c r="G1380" s="596" t="str">
        <f t="shared" si="11"/>
        <v>[VIP]_Trà Sữa Sunday Basic_Aug</v>
      </c>
      <c r="H1380" s="319" t="s">
        <v>8407</v>
      </c>
      <c r="I1380" s="183" t="s">
        <v>8408</v>
      </c>
      <c r="J1380" s="184" t="s">
        <v>1512</v>
      </c>
      <c r="K1380" s="162"/>
      <c r="L1380" s="162"/>
      <c r="M1380" s="162"/>
      <c r="N1380" s="169"/>
      <c r="O1380" s="183"/>
      <c r="P1380" s="169"/>
      <c r="Q1380" s="183" t="s">
        <v>8409</v>
      </c>
      <c r="R1380" s="177"/>
      <c r="S1380" s="177"/>
      <c r="T1380" s="177"/>
      <c r="U1380" s="155" t="s">
        <v>696</v>
      </c>
      <c r="V1380" s="155" t="b">
        <v>0</v>
      </c>
      <c r="W1380" s="179" t="s">
        <v>8410</v>
      </c>
      <c r="X1380" s="168"/>
      <c r="Y1380" s="173">
        <v>21010</v>
      </c>
      <c r="Z1380" s="162" t="s">
        <v>8411</v>
      </c>
      <c r="AA1380" s="163" t="str">
        <f t="shared" si="14"/>
        <v>https://shopeefood.vn/bo-suu-tap/v-1t1-sundaybasic</v>
      </c>
      <c r="AB1380" s="163" t="str">
        <f t="shared" si="19"/>
        <v>https://shopeefood.shopee.vn/bo-suu-tap/v-1t1-sundaybasic</v>
      </c>
    </row>
    <row r="1381" spans="1:28" ht="165">
      <c r="A1381" s="151" t="s">
        <v>7359</v>
      </c>
      <c r="B1381" s="152"/>
      <c r="C1381" s="152" t="s">
        <v>706</v>
      </c>
      <c r="D1381" s="155" t="s">
        <v>222</v>
      </c>
      <c r="E1381" s="174" t="s">
        <v>4768</v>
      </c>
      <c r="F1381" s="155" t="s">
        <v>8120</v>
      </c>
      <c r="G1381" s="177" t="str">
        <f t="shared" si="11"/>
        <v>[Alacarte CB]_Bối Bakery - Bánh Bông Lan Trứng Muối_Aug.CB3</v>
      </c>
      <c r="H1381" s="193" t="s">
        <v>8412</v>
      </c>
      <c r="I1381" s="159" t="s">
        <v>8289</v>
      </c>
      <c r="J1381" s="170" t="s">
        <v>4771</v>
      </c>
      <c r="K1381" s="157"/>
      <c r="L1381" s="157" t="s">
        <v>8413</v>
      </c>
      <c r="M1381" s="159"/>
      <c r="N1381" s="176" t="s">
        <v>8414</v>
      </c>
      <c r="O1381" s="176" t="s">
        <v>6860</v>
      </c>
      <c r="P1381" s="168"/>
      <c r="Q1381" s="263" t="s">
        <v>8415</v>
      </c>
      <c r="R1381" s="177"/>
      <c r="S1381" s="177"/>
      <c r="T1381" s="177"/>
      <c r="U1381" s="155" t="s">
        <v>696</v>
      </c>
      <c r="V1381" s="155" t="b">
        <v>0</v>
      </c>
      <c r="W1381" s="179" t="s">
        <v>8416</v>
      </c>
      <c r="X1381" s="168"/>
      <c r="Y1381" s="173">
        <v>19908</v>
      </c>
      <c r="Z1381" s="162" t="s">
        <v>4776</v>
      </c>
      <c r="AA1381" s="163" t="str">
        <f t="shared" si="14"/>
        <v>https://shopeefood.vn/bo-suu-tap/a-boi-bakery</v>
      </c>
      <c r="AB1381" s="163" t="str">
        <f t="shared" si="19"/>
        <v>https://shopeefood.shopee.vn/bo-suu-tap/a-boi-bakery</v>
      </c>
    </row>
    <row r="1382" spans="1:28" ht="210">
      <c r="A1382" s="151" t="s">
        <v>7359</v>
      </c>
      <c r="B1382" s="152"/>
      <c r="C1382" s="152" t="s">
        <v>685</v>
      </c>
      <c r="D1382" s="155" t="s">
        <v>225</v>
      </c>
      <c r="E1382" s="181" t="s">
        <v>1201</v>
      </c>
      <c r="F1382" s="166" t="s">
        <v>7359</v>
      </c>
      <c r="G1382" s="230" t="str">
        <f t="shared" si="11"/>
        <v>[PNS]_Pepsi Baseline_Aug</v>
      </c>
      <c r="H1382" s="175" t="s">
        <v>8417</v>
      </c>
      <c r="I1382" s="181" t="s">
        <v>8418</v>
      </c>
      <c r="J1382" s="360"/>
      <c r="K1382" s="209" t="s">
        <v>8419</v>
      </c>
      <c r="L1382" s="162"/>
      <c r="M1382" s="162"/>
      <c r="N1382" s="169"/>
      <c r="O1382" s="183"/>
      <c r="P1382" s="169"/>
      <c r="Q1382" s="196" t="s">
        <v>703</v>
      </c>
      <c r="R1382" s="196" t="s">
        <v>703</v>
      </c>
      <c r="S1382" s="196" t="s">
        <v>703</v>
      </c>
      <c r="T1382" s="196" t="s">
        <v>703</v>
      </c>
      <c r="U1382" s="155"/>
      <c r="V1382" s="155" t="b">
        <v>0</v>
      </c>
      <c r="W1382" s="179" t="s">
        <v>8420</v>
      </c>
      <c r="X1382" s="168"/>
      <c r="Y1382" s="173">
        <v>20928</v>
      </c>
      <c r="Z1382" s="162" t="s">
        <v>8421</v>
      </c>
      <c r="AA1382" s="163" t="str">
        <f t="shared" si="14"/>
        <v>https://shopeefood.vn/bo-suu-tap/Aug-AnThaGa-pepsi-deal-da-thay-dinh</v>
      </c>
      <c r="AB1382" s="163" t="str">
        <f t="shared" si="19"/>
        <v>https://shopeefood.shopee.vn/bo-suu-tap/Aug-AnThaGa-pepsi-deal-da-thay-dinh</v>
      </c>
    </row>
    <row r="1383" spans="1:28" ht="210">
      <c r="A1383" s="151" t="s">
        <v>7359</v>
      </c>
      <c r="B1383" s="152"/>
      <c r="C1383" s="152" t="s">
        <v>685</v>
      </c>
      <c r="D1383" s="155" t="s">
        <v>225</v>
      </c>
      <c r="E1383" s="167" t="s">
        <v>8422</v>
      </c>
      <c r="F1383" s="166" t="s">
        <v>7359</v>
      </c>
      <c r="G1383" s="230" t="str">
        <f t="shared" si="11"/>
        <v>[PNS]_Pepsi FF34_Aug</v>
      </c>
      <c r="H1383" s="175" t="s">
        <v>8423</v>
      </c>
      <c r="I1383" s="181" t="s">
        <v>8424</v>
      </c>
      <c r="J1383" s="169"/>
      <c r="K1383" s="209" t="s">
        <v>8425</v>
      </c>
      <c r="L1383" s="162"/>
      <c r="M1383" s="162"/>
      <c r="N1383" s="169"/>
      <c r="O1383" s="183"/>
      <c r="P1383" s="169"/>
      <c r="Q1383" s="196" t="s">
        <v>703</v>
      </c>
      <c r="R1383" s="196" t="s">
        <v>703</v>
      </c>
      <c r="S1383" s="196" t="s">
        <v>703</v>
      </c>
      <c r="T1383" s="196" t="s">
        <v>703</v>
      </c>
      <c r="U1383" s="155"/>
      <c r="V1383" s="155" t="b">
        <v>0</v>
      </c>
      <c r="W1383" s="179" t="s">
        <v>8426</v>
      </c>
      <c r="X1383" s="168"/>
      <c r="Y1383" s="173">
        <v>20956</v>
      </c>
      <c r="Z1383" s="162" t="s">
        <v>8427</v>
      </c>
      <c r="AA1383" s="163" t="str">
        <f t="shared" si="14"/>
        <v>https://shopeefood.vn/bo-suu-tap/Aug-Deal25K-pepsi-deal-da-thay-dinh</v>
      </c>
      <c r="AB1383" s="163" t="str">
        <f t="shared" si="19"/>
        <v>https://shopeefood.shopee.vn/bo-suu-tap/Aug-Deal25K-pepsi-deal-da-thay-dinh</v>
      </c>
    </row>
    <row r="1384" spans="1:28" ht="90">
      <c r="A1384" s="315" t="s">
        <v>7359</v>
      </c>
      <c r="B1384" s="446"/>
      <c r="C1384" s="296" t="s">
        <v>1236</v>
      </c>
      <c r="D1384" s="316" t="s">
        <v>209</v>
      </c>
      <c r="E1384" s="296" t="s">
        <v>1469</v>
      </c>
      <c r="F1384" s="466" t="s">
        <v>7359</v>
      </c>
      <c r="G1384" s="596" t="str">
        <f t="shared" si="11"/>
        <v>[VIP]_Gong Cha_Aug</v>
      </c>
      <c r="H1384" s="279" t="s">
        <v>8428</v>
      </c>
      <c r="I1384" s="183" t="s">
        <v>8429</v>
      </c>
      <c r="J1384" s="209" t="s">
        <v>1472</v>
      </c>
      <c r="K1384" s="162"/>
      <c r="L1384" s="162"/>
      <c r="M1384" s="162"/>
      <c r="N1384" s="169"/>
      <c r="O1384" s="183"/>
      <c r="P1384" s="169"/>
      <c r="Q1384" s="183" t="s">
        <v>8430</v>
      </c>
      <c r="R1384" s="183" t="s">
        <v>8430</v>
      </c>
      <c r="S1384" s="177"/>
      <c r="T1384" s="183"/>
      <c r="U1384" s="155" t="s">
        <v>696</v>
      </c>
      <c r="V1384" s="155" t="b">
        <v>0</v>
      </c>
      <c r="W1384" s="179" t="s">
        <v>8431</v>
      </c>
      <c r="X1384" s="168"/>
      <c r="Y1384" s="173">
        <v>20667</v>
      </c>
      <c r="Z1384" s="162" t="s">
        <v>7196</v>
      </c>
      <c r="AA1384" s="163" t="str">
        <f t="shared" si="14"/>
        <v>https://shopeefood.vn/bo-suu-tap/v-1t1-gongcha</v>
      </c>
      <c r="AB1384" s="163" t="str">
        <f t="shared" si="19"/>
        <v>https://shopeefood.shopee.vn/bo-suu-tap/v-1t1-gongcha</v>
      </c>
    </row>
    <row r="1385" spans="1:28" ht="210">
      <c r="A1385" s="315" t="s">
        <v>7359</v>
      </c>
      <c r="B1385" s="446"/>
      <c r="C1385" s="296" t="s">
        <v>1236</v>
      </c>
      <c r="D1385" s="317" t="s">
        <v>207</v>
      </c>
      <c r="E1385" s="296" t="s">
        <v>370</v>
      </c>
      <c r="F1385" s="466" t="s">
        <v>8432</v>
      </c>
      <c r="G1385" s="596" t="str">
        <f t="shared" si="11"/>
        <v>[SuperVIP]_Phê La_6-8/8</v>
      </c>
      <c r="H1385" s="267" t="s">
        <v>8433</v>
      </c>
      <c r="I1385" s="183" t="s">
        <v>8434</v>
      </c>
      <c r="J1385" s="209" t="s">
        <v>1442</v>
      </c>
      <c r="K1385" s="162"/>
      <c r="L1385" s="162"/>
      <c r="M1385" s="162"/>
      <c r="N1385" s="169"/>
      <c r="O1385" s="183"/>
      <c r="P1385" s="169"/>
      <c r="Q1385" s="183" t="s">
        <v>8435</v>
      </c>
      <c r="R1385" s="183" t="s">
        <v>8435</v>
      </c>
      <c r="S1385" s="183" t="s">
        <v>8435</v>
      </c>
      <c r="T1385" s="183" t="s">
        <v>8435</v>
      </c>
      <c r="U1385" s="155" t="s">
        <v>696</v>
      </c>
      <c r="V1385" s="155" t="b">
        <v>0</v>
      </c>
      <c r="W1385" s="179" t="s">
        <v>8436</v>
      </c>
      <c r="X1385" s="168"/>
      <c r="Y1385" s="173">
        <v>20924</v>
      </c>
      <c r="Z1385" s="162" t="s">
        <v>8437</v>
      </c>
      <c r="AA1385" s="163" t="str">
        <f t="shared" si="14"/>
        <v>https://shopeefood.vn/bo-suu-tap/sv-phela-88</v>
      </c>
      <c r="AB1385" s="163" t="str">
        <f t="shared" si="19"/>
        <v>https://shopeefood.shopee.vn/bo-suu-tap/sv-phela-88</v>
      </c>
    </row>
    <row r="1386" spans="1:28" ht="150">
      <c r="A1386" s="315" t="s">
        <v>7359</v>
      </c>
      <c r="B1386" s="446"/>
      <c r="C1386" s="296" t="s">
        <v>1236</v>
      </c>
      <c r="D1386" s="317" t="s">
        <v>207</v>
      </c>
      <c r="E1386" s="296" t="s">
        <v>370</v>
      </c>
      <c r="F1386" s="466" t="s">
        <v>8438</v>
      </c>
      <c r="G1386" s="596" t="str">
        <f t="shared" si="11"/>
        <v>[SuperVIP]_Phê La_18-22Aug</v>
      </c>
      <c r="H1386" s="267" t="s">
        <v>8439</v>
      </c>
      <c r="I1386" s="183" t="s">
        <v>8440</v>
      </c>
      <c r="J1386" s="209" t="s">
        <v>1442</v>
      </c>
      <c r="K1386" s="162"/>
      <c r="L1386" s="162"/>
      <c r="M1386" s="162"/>
      <c r="N1386" s="169"/>
      <c r="O1386" s="183"/>
      <c r="P1386" s="169"/>
      <c r="Q1386" s="183" t="s">
        <v>8441</v>
      </c>
      <c r="R1386" s="183" t="s">
        <v>8441</v>
      </c>
      <c r="S1386" s="183" t="s">
        <v>8441</v>
      </c>
      <c r="T1386" s="183" t="s">
        <v>8441</v>
      </c>
      <c r="U1386" s="155" t="s">
        <v>696</v>
      </c>
      <c r="V1386" s="155" t="b">
        <v>0</v>
      </c>
      <c r="W1386" s="179" t="s">
        <v>8442</v>
      </c>
      <c r="X1386" s="168"/>
      <c r="Y1386" s="173">
        <v>20988</v>
      </c>
      <c r="Z1386" s="162" t="s">
        <v>8443</v>
      </c>
      <c r="AA1386" s="163" t="str">
        <f t="shared" si="14"/>
        <v>https://shopeefood.vn/bo-suu-tap/sv-phela--2t1</v>
      </c>
      <c r="AB1386" s="163" t="str">
        <f t="shared" si="19"/>
        <v>https://shopeefood.shopee.vn/bo-suu-tap/sv-phela--2t1</v>
      </c>
    </row>
    <row r="1387" spans="1:28" ht="75">
      <c r="A1387" s="315" t="s">
        <v>7359</v>
      </c>
      <c r="B1387" s="446"/>
      <c r="C1387" s="296" t="s">
        <v>1236</v>
      </c>
      <c r="D1387" s="316" t="s">
        <v>209</v>
      </c>
      <c r="E1387" s="296" t="s">
        <v>372</v>
      </c>
      <c r="F1387" s="466" t="s">
        <v>8444</v>
      </c>
      <c r="G1387" s="596" t="str">
        <f t="shared" si="11"/>
        <v>[VIP]_Phúc Long Coffee &amp; Tea_Spike 8.8</v>
      </c>
      <c r="H1387" s="319" t="s">
        <v>8445</v>
      </c>
      <c r="I1387" s="283">
        <v>45877</v>
      </c>
      <c r="J1387" s="209" t="s">
        <v>3782</v>
      </c>
      <c r="K1387" s="162"/>
      <c r="L1387" s="162"/>
      <c r="M1387" s="162"/>
      <c r="N1387" s="169"/>
      <c r="O1387" s="183"/>
      <c r="P1387" s="169"/>
      <c r="Q1387" s="183"/>
      <c r="R1387" s="177"/>
      <c r="S1387" s="177"/>
      <c r="T1387" s="177"/>
      <c r="U1387" s="155"/>
      <c r="V1387" s="155" t="b">
        <v>0</v>
      </c>
      <c r="W1387" s="168"/>
      <c r="X1387" s="168"/>
      <c r="Y1387" s="173">
        <v>20912</v>
      </c>
      <c r="Z1387" s="162" t="s">
        <v>8446</v>
      </c>
      <c r="AA1387" s="163" t="str">
        <f t="shared" si="14"/>
        <v>https://shopeefood.vn/bo-suu-tap/v-23k-phuclong</v>
      </c>
      <c r="AB1387" s="163" t="str">
        <f t="shared" si="19"/>
        <v>https://shopeefood.shopee.vn/bo-suu-tap/v-23k-phuclong</v>
      </c>
    </row>
    <row r="1388" spans="1:28" ht="90">
      <c r="A1388" s="315" t="s">
        <v>7359</v>
      </c>
      <c r="B1388" s="446"/>
      <c r="C1388" s="296" t="s">
        <v>1236</v>
      </c>
      <c r="D1388" s="607" t="s">
        <v>209</v>
      </c>
      <c r="E1388" s="296" t="s">
        <v>372</v>
      </c>
      <c r="F1388" s="608" t="s">
        <v>7588</v>
      </c>
      <c r="G1388" s="337" t="str">
        <f t="shared" si="11"/>
        <v>[VIP]_Phúc Long Coffee &amp; Tea_Combo 99k</v>
      </c>
      <c r="H1388" s="319" t="s">
        <v>8447</v>
      </c>
      <c r="I1388" s="283">
        <v>45846</v>
      </c>
      <c r="J1388" s="209" t="s">
        <v>3782</v>
      </c>
      <c r="K1388" s="162"/>
      <c r="L1388" s="162"/>
      <c r="M1388" s="162"/>
      <c r="N1388" s="169"/>
      <c r="O1388" s="183"/>
      <c r="P1388" s="169"/>
      <c r="Q1388" s="183"/>
      <c r="R1388" s="177"/>
      <c r="S1388" s="177"/>
      <c r="T1388" s="177"/>
      <c r="U1388" s="155"/>
      <c r="V1388" s="155" t="b">
        <v>0</v>
      </c>
      <c r="W1388" s="170" t="s">
        <v>8448</v>
      </c>
      <c r="X1388" s="168"/>
      <c r="Y1388" s="173">
        <v>20913</v>
      </c>
      <c r="Z1388" s="162" t="s">
        <v>8449</v>
      </c>
      <c r="AA1388" s="163" t="str">
        <f t="shared" si="14"/>
        <v>https://shopeefood.vn/bo-suu-tap/v-99-phuclong</v>
      </c>
      <c r="AB1388" s="163" t="str">
        <f t="shared" si="19"/>
        <v>https://shopeefood.shopee.vn/bo-suu-tap/v-99-phuclong</v>
      </c>
    </row>
    <row r="1389" spans="1:28" ht="120">
      <c r="A1389" s="315" t="s">
        <v>7359</v>
      </c>
      <c r="B1389" s="446"/>
      <c r="C1389" s="296" t="s">
        <v>1236</v>
      </c>
      <c r="D1389" s="316" t="s">
        <v>209</v>
      </c>
      <c r="E1389" s="296" t="s">
        <v>372</v>
      </c>
      <c r="F1389" s="466" t="s">
        <v>8450</v>
      </c>
      <c r="G1389" s="596" t="str">
        <f t="shared" si="11"/>
        <v>[VIP]_Phúc Long Coffee &amp; Tea_Combo 79k</v>
      </c>
      <c r="H1389" s="319" t="s">
        <v>8451</v>
      </c>
      <c r="I1389" s="183" t="s">
        <v>8452</v>
      </c>
      <c r="J1389" s="209" t="s">
        <v>3782</v>
      </c>
      <c r="K1389" s="162"/>
      <c r="L1389" s="162"/>
      <c r="M1389" s="162"/>
      <c r="N1389" s="169"/>
      <c r="O1389" s="183"/>
      <c r="P1389" s="169"/>
      <c r="Q1389" s="183"/>
      <c r="R1389" s="177"/>
      <c r="S1389" s="177"/>
      <c r="T1389" s="177"/>
      <c r="U1389" s="155"/>
      <c r="V1389" s="155" t="b">
        <v>1</v>
      </c>
      <c r="W1389" s="170" t="s">
        <v>8453</v>
      </c>
      <c r="X1389" s="168"/>
      <c r="Y1389" s="173">
        <v>20556</v>
      </c>
      <c r="Z1389" s="162" t="s">
        <v>6113</v>
      </c>
      <c r="AA1389" s="163" t="str">
        <f t="shared" si="14"/>
        <v>https://shopeefood.vn/bo-suu-tap/v-phuclong-cf</v>
      </c>
      <c r="AB1389" s="163" t="str">
        <f t="shared" si="19"/>
        <v>https://shopeefood.shopee.vn/bo-suu-tap/v-phuclong-cf</v>
      </c>
    </row>
    <row r="1390" spans="1:28" ht="30">
      <c r="A1390" s="315" t="s">
        <v>7359</v>
      </c>
      <c r="B1390" s="446"/>
      <c r="C1390" s="296" t="s">
        <v>1236</v>
      </c>
      <c r="D1390" s="316" t="s">
        <v>209</v>
      </c>
      <c r="E1390" s="296" t="s">
        <v>372</v>
      </c>
      <c r="F1390" s="466" t="s">
        <v>1267</v>
      </c>
      <c r="G1390" s="596" t="str">
        <f t="shared" si="11"/>
        <v>[VIP]_Phúc Long Coffee &amp; Tea_BOGO</v>
      </c>
      <c r="H1390" s="319"/>
      <c r="I1390" s="183" t="s">
        <v>8454</v>
      </c>
      <c r="J1390" s="209" t="s">
        <v>3782</v>
      </c>
      <c r="K1390" s="162"/>
      <c r="L1390" s="162"/>
      <c r="M1390" s="162"/>
      <c r="N1390" s="169"/>
      <c r="O1390" s="183"/>
      <c r="P1390" s="169"/>
      <c r="Q1390" s="183"/>
      <c r="R1390" s="177"/>
      <c r="S1390" s="177"/>
      <c r="T1390" s="177"/>
      <c r="U1390" s="155" t="s">
        <v>1259</v>
      </c>
      <c r="V1390" s="155" t="b">
        <v>0</v>
      </c>
      <c r="W1390" s="168"/>
      <c r="X1390" s="168"/>
      <c r="Y1390" s="173">
        <v>0</v>
      </c>
      <c r="Z1390" s="169"/>
      <c r="AA1390" s="163" t="str">
        <f t="shared" si="14"/>
        <v>https://shopeefood.vn/bo-suu-tap/</v>
      </c>
      <c r="AB1390" s="163" t="str">
        <f t="shared" si="19"/>
        <v>https://shopeefood.shopee.vn/bo-suu-tap/</v>
      </c>
    </row>
    <row r="1391" spans="1:28" ht="105">
      <c r="A1391" s="315" t="s">
        <v>7359</v>
      </c>
      <c r="B1391" s="446"/>
      <c r="C1391" s="296" t="s">
        <v>1236</v>
      </c>
      <c r="D1391" s="373" t="s">
        <v>201</v>
      </c>
      <c r="E1391" s="296" t="s">
        <v>372</v>
      </c>
      <c r="F1391" s="298" t="s">
        <v>8455</v>
      </c>
      <c r="G1391" s="337" t="str">
        <f t="shared" si="11"/>
        <v>[SJBP]_Phúc Long Coffee &amp; Tea_10k - Aug</v>
      </c>
      <c r="H1391" s="319" t="s">
        <v>8456</v>
      </c>
      <c r="I1391" s="183" t="s">
        <v>8457</v>
      </c>
      <c r="J1391" s="209" t="s">
        <v>3782</v>
      </c>
      <c r="K1391" s="162"/>
      <c r="L1391" s="162"/>
      <c r="M1391" s="162"/>
      <c r="N1391" s="169"/>
      <c r="O1391" s="183"/>
      <c r="P1391" s="169"/>
      <c r="Q1391" s="183"/>
      <c r="R1391" s="177"/>
      <c r="S1391" s="177"/>
      <c r="T1391" s="177"/>
      <c r="U1391" s="155"/>
      <c r="V1391" s="155" t="b">
        <v>0</v>
      </c>
      <c r="W1391" s="179" t="s">
        <v>8458</v>
      </c>
      <c r="X1391" s="168"/>
      <c r="Y1391" s="173">
        <v>20873</v>
      </c>
      <c r="Z1391" s="162" t="s">
        <v>8459</v>
      </c>
      <c r="AA1391" s="163" t="str">
        <f t="shared" si="14"/>
        <v>https://shopeefood.vn/bo-suu-tap/sj-10k-phuclong</v>
      </c>
      <c r="AB1391" s="163" t="str">
        <f t="shared" si="19"/>
        <v>https://shopeefood.shopee.vn/bo-suu-tap/sj-10k-phuclong</v>
      </c>
    </row>
    <row r="1392" spans="1:28" ht="90">
      <c r="A1392" s="315" t="s">
        <v>7359</v>
      </c>
      <c r="B1392" s="446"/>
      <c r="C1392" s="296" t="s">
        <v>1236</v>
      </c>
      <c r="D1392" s="373" t="s">
        <v>201</v>
      </c>
      <c r="E1392" s="296" t="s">
        <v>372</v>
      </c>
      <c r="F1392" s="374" t="s">
        <v>7598</v>
      </c>
      <c r="G1392" s="337" t="str">
        <f t="shared" si="11"/>
        <v>[SJBP]_Phúc Long Coffee &amp; Tea_M2T1-Jul</v>
      </c>
      <c r="H1392" s="319" t="s">
        <v>8460</v>
      </c>
      <c r="I1392" s="183" t="s">
        <v>8461</v>
      </c>
      <c r="J1392" s="209" t="s">
        <v>3782</v>
      </c>
      <c r="K1392" s="162"/>
      <c r="L1392" s="162"/>
      <c r="M1392" s="162"/>
      <c r="N1392" s="169"/>
      <c r="O1392" s="183"/>
      <c r="P1392" s="169"/>
      <c r="Q1392" s="183"/>
      <c r="R1392" s="177"/>
      <c r="S1392" s="177"/>
      <c r="T1392" s="177"/>
      <c r="U1392" s="155"/>
      <c r="V1392" s="155" t="b">
        <v>0</v>
      </c>
      <c r="W1392" s="179" t="s">
        <v>8458</v>
      </c>
      <c r="X1392" s="168"/>
      <c r="Y1392" s="173">
        <v>20874</v>
      </c>
      <c r="Z1392" s="162" t="s">
        <v>8462</v>
      </c>
      <c r="AA1392" s="163" t="str">
        <f t="shared" si="14"/>
        <v>https://shopeefood.vn/bo-suu-tap/sj-m2t1-phuclong</v>
      </c>
      <c r="AB1392" s="163" t="str">
        <f t="shared" si="19"/>
        <v>https://shopeefood.shopee.vn/bo-suu-tap/sj-m2t1-phuclong</v>
      </c>
    </row>
    <row r="1393" spans="1:28" ht="90">
      <c r="A1393" s="315" t="s">
        <v>7359</v>
      </c>
      <c r="B1393" s="446"/>
      <c r="C1393" s="296" t="s">
        <v>1236</v>
      </c>
      <c r="D1393" s="317" t="s">
        <v>207</v>
      </c>
      <c r="E1393" s="296" t="s">
        <v>372</v>
      </c>
      <c r="F1393" s="466" t="s">
        <v>7359</v>
      </c>
      <c r="G1393" s="596" t="str">
        <f t="shared" si="11"/>
        <v>[SuperVIP]_Phúc Long Coffee &amp; Tea_Aug</v>
      </c>
      <c r="H1393" s="319" t="s">
        <v>8463</v>
      </c>
      <c r="I1393" s="183" t="s">
        <v>8464</v>
      </c>
      <c r="J1393" s="209" t="s">
        <v>3782</v>
      </c>
      <c r="K1393" s="162"/>
      <c r="L1393" s="162"/>
      <c r="M1393" s="162"/>
      <c r="N1393" s="169"/>
      <c r="O1393" s="183"/>
      <c r="P1393" s="169"/>
      <c r="Q1393" s="183"/>
      <c r="R1393" s="177"/>
      <c r="S1393" s="177"/>
      <c r="T1393" s="177"/>
      <c r="U1393" s="155"/>
      <c r="V1393" s="155" t="b">
        <v>0</v>
      </c>
      <c r="W1393" s="179" t="s">
        <v>8465</v>
      </c>
      <c r="X1393" s="168"/>
      <c r="Y1393" s="173">
        <v>20898</v>
      </c>
      <c r="Z1393" s="162" t="s">
        <v>8466</v>
      </c>
      <c r="AA1393" s="163" t="str">
        <f t="shared" si="14"/>
        <v>https://shopeefood.vn/bo-suu-tap/sv-nw-phuclong</v>
      </c>
      <c r="AB1393" s="163" t="str">
        <f t="shared" si="19"/>
        <v>https://shopeefood.shopee.vn/bo-suu-tap/sv-nw-phuclong</v>
      </c>
    </row>
    <row r="1394" spans="1:28" ht="240">
      <c r="A1394" s="151" t="s">
        <v>7359</v>
      </c>
      <c r="B1394" s="152"/>
      <c r="C1394" s="152" t="s">
        <v>970</v>
      </c>
      <c r="D1394" s="152" t="s">
        <v>207</v>
      </c>
      <c r="E1394" s="180" t="s">
        <v>1015</v>
      </c>
      <c r="F1394" s="155" t="s">
        <v>8467</v>
      </c>
      <c r="G1394" s="596" t="str">
        <f t="shared" si="11"/>
        <v>[SuperVIP]_Highlands Coffee_4-8.8</v>
      </c>
      <c r="H1394" s="176" t="s">
        <v>8468</v>
      </c>
      <c r="I1394" s="183" t="s">
        <v>8469</v>
      </c>
      <c r="J1394" s="209" t="s">
        <v>1019</v>
      </c>
      <c r="K1394" s="162"/>
      <c r="L1394" s="162"/>
      <c r="M1394" s="162"/>
      <c r="N1394" s="169"/>
      <c r="O1394" s="183"/>
      <c r="P1394" s="169"/>
      <c r="Q1394" s="183" t="s">
        <v>8470</v>
      </c>
      <c r="R1394" s="183" t="s">
        <v>8470</v>
      </c>
      <c r="S1394" s="183" t="s">
        <v>8470</v>
      </c>
      <c r="T1394" s="183" t="s">
        <v>8471</v>
      </c>
      <c r="U1394" s="155"/>
      <c r="V1394" s="155" t="b">
        <v>0</v>
      </c>
      <c r="W1394" s="179" t="s">
        <v>8472</v>
      </c>
      <c r="X1394" s="168"/>
      <c r="Y1394" s="173">
        <v>20897</v>
      </c>
      <c r="Z1394" s="162" t="s">
        <v>8473</v>
      </c>
      <c r="AA1394" s="163" t="str">
        <f t="shared" si="14"/>
        <v>https://shopeefood.vn/bo-suu-tap/sv-nw-highlands</v>
      </c>
      <c r="AB1394" s="163" t="str">
        <f t="shared" si="19"/>
        <v>https://shopeefood.shopee.vn/bo-suu-tap/sv-nw-highlands</v>
      </c>
    </row>
    <row r="1395" spans="1:28" ht="240">
      <c r="A1395" s="151" t="s">
        <v>7359</v>
      </c>
      <c r="B1395" s="152"/>
      <c r="C1395" s="152" t="s">
        <v>970</v>
      </c>
      <c r="D1395" s="152" t="s">
        <v>207</v>
      </c>
      <c r="E1395" s="180" t="s">
        <v>403</v>
      </c>
      <c r="F1395" s="155" t="s">
        <v>8474</v>
      </c>
      <c r="G1395" s="596" t="str">
        <f t="shared" si="11"/>
        <v>[SuperVIP]_The Coffee House_4-6.8</v>
      </c>
      <c r="H1395" s="609" t="s">
        <v>8475</v>
      </c>
      <c r="I1395" s="183" t="s">
        <v>8476</v>
      </c>
      <c r="J1395" s="209" t="s">
        <v>1669</v>
      </c>
      <c r="K1395" s="162"/>
      <c r="L1395" s="162"/>
      <c r="M1395" s="162"/>
      <c r="N1395" s="169"/>
      <c r="O1395" s="183"/>
      <c r="P1395" s="169"/>
      <c r="Q1395" s="183" t="s">
        <v>8477</v>
      </c>
      <c r="R1395" s="176" t="s">
        <v>8478</v>
      </c>
      <c r="S1395" s="176"/>
      <c r="T1395" s="183" t="s">
        <v>8479</v>
      </c>
      <c r="U1395" s="155" t="s">
        <v>696</v>
      </c>
      <c r="V1395" s="155" t="b">
        <v>0</v>
      </c>
      <c r="W1395" s="170" t="s">
        <v>8480</v>
      </c>
      <c r="X1395" s="168"/>
      <c r="Y1395" s="173">
        <v>20914</v>
      </c>
      <c r="Z1395" s="162" t="s">
        <v>8481</v>
      </c>
      <c r="AA1395" s="163" t="str">
        <f t="shared" si="14"/>
        <v>https://shopeefood.vn/bo-suu-tap/sv-deal-tch</v>
      </c>
      <c r="AB1395" s="163" t="str">
        <f t="shared" si="19"/>
        <v>https://shopeefood.shopee.vn/bo-suu-tap/sv-deal-tch</v>
      </c>
    </row>
    <row r="1396" spans="1:28" ht="240">
      <c r="A1396" s="151" t="s">
        <v>7359</v>
      </c>
      <c r="B1396" s="152"/>
      <c r="C1396" s="152" t="s">
        <v>970</v>
      </c>
      <c r="D1396" s="152" t="s">
        <v>207</v>
      </c>
      <c r="E1396" s="180" t="s">
        <v>1015</v>
      </c>
      <c r="F1396" s="155" t="s">
        <v>8482</v>
      </c>
      <c r="G1396" s="596" t="str">
        <f t="shared" si="11"/>
        <v>[SuperVIP]_Highlands Coffee_11-14.8</v>
      </c>
      <c r="H1396" s="176" t="s">
        <v>8468</v>
      </c>
      <c r="I1396" s="183" t="s">
        <v>8469</v>
      </c>
      <c r="J1396" s="209" t="s">
        <v>1019</v>
      </c>
      <c r="K1396" s="162"/>
      <c r="L1396" s="162"/>
      <c r="M1396" s="162"/>
      <c r="N1396" s="169"/>
      <c r="O1396" s="183"/>
      <c r="P1396" s="169"/>
      <c r="Q1396" s="183" t="s">
        <v>8483</v>
      </c>
      <c r="R1396" s="183" t="s">
        <v>8483</v>
      </c>
      <c r="S1396" s="183" t="s">
        <v>8483</v>
      </c>
      <c r="T1396" s="183" t="s">
        <v>8483</v>
      </c>
      <c r="U1396" s="155"/>
      <c r="V1396" s="155" t="b">
        <v>0</v>
      </c>
      <c r="W1396" s="170" t="s">
        <v>8472</v>
      </c>
      <c r="X1396" s="168"/>
      <c r="Y1396" s="173">
        <v>20897</v>
      </c>
      <c r="Z1396" s="162" t="s">
        <v>8473</v>
      </c>
      <c r="AA1396" s="163" t="str">
        <f t="shared" si="14"/>
        <v>https://shopeefood.vn/bo-suu-tap/sv-nw-highlands</v>
      </c>
      <c r="AB1396" s="163" t="str">
        <f t="shared" si="19"/>
        <v>https://shopeefood.shopee.vn/bo-suu-tap/sv-nw-highlands</v>
      </c>
    </row>
    <row r="1397" spans="1:28" ht="225">
      <c r="A1397" s="151" t="s">
        <v>7359</v>
      </c>
      <c r="B1397" s="152"/>
      <c r="C1397" s="152" t="s">
        <v>970</v>
      </c>
      <c r="D1397" s="152" t="s">
        <v>209</v>
      </c>
      <c r="E1397" s="180" t="s">
        <v>403</v>
      </c>
      <c r="F1397" s="155" t="s">
        <v>8484</v>
      </c>
      <c r="G1397" s="596" t="str">
        <f t="shared" si="11"/>
        <v>[VIP]_The Coffee House_18-20.8</v>
      </c>
      <c r="H1397" s="609" t="s">
        <v>8485</v>
      </c>
      <c r="I1397" s="183" t="s">
        <v>8486</v>
      </c>
      <c r="J1397" s="209" t="s">
        <v>1669</v>
      </c>
      <c r="K1397" s="162"/>
      <c r="L1397" s="162"/>
      <c r="M1397" s="162"/>
      <c r="N1397" s="169"/>
      <c r="O1397" s="183"/>
      <c r="P1397" s="169"/>
      <c r="Q1397" s="183" t="s">
        <v>8487</v>
      </c>
      <c r="R1397" s="183" t="s">
        <v>8487</v>
      </c>
      <c r="S1397" s="177"/>
      <c r="T1397" s="183" t="s">
        <v>8487</v>
      </c>
      <c r="U1397" s="155" t="s">
        <v>725</v>
      </c>
      <c r="V1397" s="155" t="b">
        <v>0</v>
      </c>
      <c r="W1397" s="170" t="s">
        <v>8488</v>
      </c>
      <c r="X1397" s="168"/>
      <c r="Y1397" s="173">
        <v>20992</v>
      </c>
      <c r="Z1397" s="162" t="s">
        <v>8489</v>
      </c>
      <c r="AA1397" s="163" t="str">
        <f t="shared" si="14"/>
        <v>https://shopeefood.vn/bo-suu-tap/v-29k-tch</v>
      </c>
      <c r="AB1397" s="163" t="str">
        <f t="shared" si="19"/>
        <v>https://shopeefood.shopee.vn/bo-suu-tap/v-29k-tch</v>
      </c>
    </row>
    <row r="1398" spans="1:28" ht="240">
      <c r="A1398" s="151" t="s">
        <v>7359</v>
      </c>
      <c r="B1398" s="152"/>
      <c r="C1398" s="152" t="s">
        <v>970</v>
      </c>
      <c r="D1398" s="152" t="s">
        <v>209</v>
      </c>
      <c r="E1398" s="180" t="s">
        <v>1015</v>
      </c>
      <c r="F1398" s="155" t="s">
        <v>8490</v>
      </c>
      <c r="G1398" s="596" t="str">
        <f t="shared" si="11"/>
        <v>[VIP]_Highlands Coffee_18-22.8 HCM</v>
      </c>
      <c r="H1398" s="176" t="s">
        <v>8468</v>
      </c>
      <c r="I1398" s="183" t="s">
        <v>8469</v>
      </c>
      <c r="J1398" s="209" t="s">
        <v>1019</v>
      </c>
      <c r="K1398" s="162"/>
      <c r="L1398" s="162"/>
      <c r="M1398" s="162"/>
      <c r="N1398" s="169"/>
      <c r="O1398" s="183"/>
      <c r="P1398" s="169"/>
      <c r="Q1398" s="183" t="s">
        <v>8491</v>
      </c>
      <c r="R1398" s="183"/>
      <c r="S1398" s="183"/>
      <c r="T1398" s="177"/>
      <c r="U1398" s="155"/>
      <c r="V1398" s="155" t="b">
        <v>0</v>
      </c>
      <c r="W1398" s="179" t="s">
        <v>8472</v>
      </c>
      <c r="X1398" s="168"/>
      <c r="Y1398" s="173">
        <v>20896</v>
      </c>
      <c r="Z1398" s="162" t="s">
        <v>8492</v>
      </c>
      <c r="AA1398" s="163" t="str">
        <f t="shared" si="14"/>
        <v>https://shopeefood.vn/bo-suu-tap/v-hcm-highlands</v>
      </c>
      <c r="AB1398" s="163" t="str">
        <f t="shared" si="19"/>
        <v>https://shopeefood.shopee.vn/bo-suu-tap/v-hcm-highlands</v>
      </c>
    </row>
    <row r="1399" spans="1:28" ht="165">
      <c r="A1399" s="151" t="s">
        <v>7359</v>
      </c>
      <c r="B1399" s="152"/>
      <c r="C1399" s="152" t="s">
        <v>970</v>
      </c>
      <c r="D1399" s="152" t="s">
        <v>207</v>
      </c>
      <c r="E1399" s="180" t="s">
        <v>390</v>
      </c>
      <c r="F1399" s="155" t="s">
        <v>8493</v>
      </c>
      <c r="G1399" s="596" t="str">
        <f t="shared" si="11"/>
        <v>[SuperVIP]_Starbucks Coffee_26-28.8</v>
      </c>
      <c r="H1399" s="176" t="s">
        <v>8494</v>
      </c>
      <c r="I1399" s="183" t="s">
        <v>8296</v>
      </c>
      <c r="J1399" s="209" t="s">
        <v>974</v>
      </c>
      <c r="K1399" s="162"/>
      <c r="L1399" s="162"/>
      <c r="M1399" s="162"/>
      <c r="N1399" s="169"/>
      <c r="O1399" s="183"/>
      <c r="P1399" s="169"/>
      <c r="Q1399" s="183" t="s">
        <v>8495</v>
      </c>
      <c r="R1399" s="183" t="s">
        <v>8495</v>
      </c>
      <c r="S1399" s="183" t="s">
        <v>8495</v>
      </c>
      <c r="T1399" s="183" t="s">
        <v>8496</v>
      </c>
      <c r="U1399" s="155" t="s">
        <v>696</v>
      </c>
      <c r="V1399" s="155" t="b">
        <v>0</v>
      </c>
      <c r="W1399" s="179" t="s">
        <v>8497</v>
      </c>
      <c r="X1399" s="168"/>
      <c r="Y1399" s="173">
        <v>21031</v>
      </c>
      <c r="Z1399" s="162" t="s">
        <v>8498</v>
      </c>
      <c r="AA1399" s="163" t="str">
        <f t="shared" si="14"/>
        <v>https://shopeefood.vn/bo-suu-tap/sv-50-starbucks</v>
      </c>
      <c r="AB1399" s="163" t="str">
        <f t="shared" si="19"/>
        <v>https://shopeefood.shopee.vn/bo-suu-tap/sv-50-starbucks</v>
      </c>
    </row>
    <row r="1400" spans="1:28" ht="240">
      <c r="A1400" s="151" t="s">
        <v>7359</v>
      </c>
      <c r="B1400" s="152"/>
      <c r="C1400" s="152" t="s">
        <v>970</v>
      </c>
      <c r="D1400" s="152" t="s">
        <v>201</v>
      </c>
      <c r="E1400" s="180" t="s">
        <v>1015</v>
      </c>
      <c r="F1400" s="155" t="s">
        <v>3968</v>
      </c>
      <c r="G1400" s="596" t="str">
        <f t="shared" si="11"/>
        <v>[SJBP]_Highlands Coffee_ALC 14</v>
      </c>
      <c r="H1400" s="176" t="s">
        <v>8468</v>
      </c>
      <c r="I1400" s="183" t="s">
        <v>8469</v>
      </c>
      <c r="J1400" s="209" t="s">
        <v>1019</v>
      </c>
      <c r="K1400" s="162"/>
      <c r="L1400" s="162"/>
      <c r="M1400" s="162"/>
      <c r="N1400" s="169"/>
      <c r="O1400" s="183"/>
      <c r="P1400" s="169"/>
      <c r="Q1400" s="183" t="s">
        <v>8499</v>
      </c>
      <c r="R1400" s="177"/>
      <c r="S1400" s="177"/>
      <c r="T1400" s="177"/>
      <c r="U1400" s="155"/>
      <c r="V1400" s="155" t="b">
        <v>0</v>
      </c>
      <c r="W1400" s="170" t="s">
        <v>8472</v>
      </c>
      <c r="X1400" s="168"/>
      <c r="Y1400" s="173">
        <v>20880</v>
      </c>
      <c r="Z1400" s="162" t="s">
        <v>8500</v>
      </c>
      <c r="AA1400" s="163" t="str">
        <f t="shared" si="14"/>
        <v>https://shopeefood.vn/bo-suu-tap/sj-50-highlands</v>
      </c>
      <c r="AB1400" s="163" t="str">
        <f t="shared" si="19"/>
        <v>https://shopeefood.shopee.vn/bo-suu-tap/sj-50-highlands</v>
      </c>
    </row>
    <row r="1401" spans="1:28" ht="180">
      <c r="A1401" s="151" t="s">
        <v>7359</v>
      </c>
      <c r="B1401" s="152"/>
      <c r="C1401" s="152" t="s">
        <v>970</v>
      </c>
      <c r="D1401" s="152" t="s">
        <v>201</v>
      </c>
      <c r="E1401" s="180" t="s">
        <v>390</v>
      </c>
      <c r="F1401" s="155" t="s">
        <v>991</v>
      </c>
      <c r="G1401" s="596" t="str">
        <f t="shared" si="11"/>
        <v>[SJBP]_Starbucks Coffee_WC Mon</v>
      </c>
      <c r="H1401" s="319" t="s">
        <v>7715</v>
      </c>
      <c r="I1401" s="183" t="s">
        <v>8501</v>
      </c>
      <c r="J1401" s="209" t="s">
        <v>974</v>
      </c>
      <c r="K1401" s="162"/>
      <c r="L1401" s="162"/>
      <c r="M1401" s="162"/>
      <c r="N1401" s="169"/>
      <c r="O1401" s="183"/>
      <c r="P1401" s="169"/>
      <c r="Q1401" s="183"/>
      <c r="R1401" s="176" t="s">
        <v>8502</v>
      </c>
      <c r="S1401" s="176" t="s">
        <v>8503</v>
      </c>
      <c r="T1401" s="177"/>
      <c r="U1401" s="155"/>
      <c r="V1401" s="155" t="b">
        <v>0</v>
      </c>
      <c r="W1401" s="170" t="s">
        <v>7719</v>
      </c>
      <c r="X1401" s="168"/>
      <c r="Y1401" s="173">
        <v>20881</v>
      </c>
      <c r="Z1401" s="162" t="s">
        <v>8504</v>
      </c>
      <c r="AA1401" s="163" t="str">
        <f t="shared" si="14"/>
        <v>https://shopeefood.vn/bo-suu-tap/sj-monday-starbucks</v>
      </c>
      <c r="AB1401" s="163" t="str">
        <f t="shared" si="19"/>
        <v>https://shopeefood.shopee.vn/bo-suu-tap/sj-monday-starbucks</v>
      </c>
    </row>
    <row r="1402" spans="1:28" ht="105">
      <c r="A1402" s="151" t="s">
        <v>7359</v>
      </c>
      <c r="B1402" s="152"/>
      <c r="C1402" s="152" t="s">
        <v>970</v>
      </c>
      <c r="D1402" s="152" t="s">
        <v>201</v>
      </c>
      <c r="E1402" s="180" t="s">
        <v>390</v>
      </c>
      <c r="F1402" s="155" t="s">
        <v>997</v>
      </c>
      <c r="G1402" s="596" t="str">
        <f t="shared" si="11"/>
        <v>[SJBP]_Starbucks Coffee_WC Fri</v>
      </c>
      <c r="H1402" s="319" t="s">
        <v>8505</v>
      </c>
      <c r="I1402" s="183" t="s">
        <v>8506</v>
      </c>
      <c r="J1402" s="209" t="s">
        <v>974</v>
      </c>
      <c r="K1402" s="162"/>
      <c r="L1402" s="162"/>
      <c r="M1402" s="162"/>
      <c r="N1402" s="169"/>
      <c r="O1402" s="183"/>
      <c r="P1402" s="169"/>
      <c r="Q1402" s="183"/>
      <c r="R1402" s="177"/>
      <c r="S1402" s="177"/>
      <c r="T1402" s="177"/>
      <c r="U1402" s="155"/>
      <c r="V1402" s="155" t="b">
        <v>0</v>
      </c>
      <c r="W1402" s="179" t="s">
        <v>8507</v>
      </c>
      <c r="X1402" s="168"/>
      <c r="Y1402" s="173">
        <v>20882</v>
      </c>
      <c r="Z1402" s="162" t="s">
        <v>8508</v>
      </c>
      <c r="AA1402" s="163" t="str">
        <f t="shared" si="14"/>
        <v>https://shopeefood.vn/bo-suu-tap/sj-friday-starbucks</v>
      </c>
      <c r="AB1402" s="163" t="str">
        <f t="shared" si="19"/>
        <v>https://shopeefood.shopee.vn/bo-suu-tap/sj-friday-starbucks</v>
      </c>
    </row>
    <row r="1403" spans="1:28" ht="105">
      <c r="A1403" s="151" t="s">
        <v>7359</v>
      </c>
      <c r="B1403" s="152"/>
      <c r="C1403" s="152" t="s">
        <v>970</v>
      </c>
      <c r="D1403" s="152" t="s">
        <v>201</v>
      </c>
      <c r="E1403" s="180" t="s">
        <v>390</v>
      </c>
      <c r="F1403" s="155" t="s">
        <v>5169</v>
      </c>
      <c r="G1403" s="596" t="str">
        <f t="shared" si="11"/>
        <v>[SJBP]_Starbucks Coffee_BAU 50K</v>
      </c>
      <c r="H1403" s="176" t="s">
        <v>8509</v>
      </c>
      <c r="I1403" s="183" t="s">
        <v>8510</v>
      </c>
      <c r="J1403" s="209" t="s">
        <v>974</v>
      </c>
      <c r="K1403" s="162"/>
      <c r="L1403" s="162"/>
      <c r="M1403" s="162"/>
      <c r="N1403" s="169"/>
      <c r="O1403" s="183"/>
      <c r="P1403" s="169"/>
      <c r="Q1403" s="183"/>
      <c r="R1403" s="177"/>
      <c r="S1403" s="177"/>
      <c r="T1403" s="177"/>
      <c r="U1403" s="155"/>
      <c r="V1403" s="155" t="b">
        <v>0</v>
      </c>
      <c r="W1403" s="610" t="s">
        <v>8511</v>
      </c>
      <c r="X1403" s="168"/>
      <c r="Y1403" s="173">
        <v>20883</v>
      </c>
      <c r="Z1403" s="162" t="s">
        <v>8512</v>
      </c>
      <c r="AA1403" s="163" t="str">
        <f t="shared" si="14"/>
        <v>https://shopeefood.vn/bo-suu-tap/sj-week-starbucks</v>
      </c>
      <c r="AB1403" s="163" t="str">
        <f t="shared" si="19"/>
        <v>https://shopeefood.shopee.vn/bo-suu-tap/sj-week-starbucks</v>
      </c>
    </row>
    <row r="1404" spans="1:28" ht="180">
      <c r="A1404" s="151" t="s">
        <v>7359</v>
      </c>
      <c r="B1404" s="152"/>
      <c r="C1404" s="152" t="s">
        <v>970</v>
      </c>
      <c r="D1404" s="152" t="s">
        <v>201</v>
      </c>
      <c r="E1404" s="180" t="s">
        <v>403</v>
      </c>
      <c r="F1404" s="155" t="s">
        <v>8513</v>
      </c>
      <c r="G1404" s="596" t="str">
        <f t="shared" si="11"/>
        <v>[SJBP]_The Coffee House_WC Wed</v>
      </c>
      <c r="H1404" s="176" t="s">
        <v>7734</v>
      </c>
      <c r="I1404" s="183" t="s">
        <v>8514</v>
      </c>
      <c r="J1404" s="209" t="s">
        <v>1669</v>
      </c>
      <c r="K1404" s="162"/>
      <c r="L1404" s="162"/>
      <c r="M1404" s="162"/>
      <c r="N1404" s="169"/>
      <c r="O1404" s="183"/>
      <c r="P1404" s="169"/>
      <c r="Q1404" s="183" t="s">
        <v>8515</v>
      </c>
      <c r="R1404" s="183" t="s">
        <v>8515</v>
      </c>
      <c r="S1404" s="177"/>
      <c r="T1404" s="611" t="s">
        <v>8515</v>
      </c>
      <c r="U1404" s="155"/>
      <c r="V1404" s="155" t="b">
        <v>0</v>
      </c>
      <c r="W1404" s="179" t="s">
        <v>8516</v>
      </c>
      <c r="X1404" s="168"/>
      <c r="Y1404" s="173">
        <v>20885</v>
      </c>
      <c r="Z1404" s="162" t="s">
        <v>8517</v>
      </c>
      <c r="AA1404" s="163" t="str">
        <f t="shared" si="14"/>
        <v>https://shopeefood.vn/bo-suu-tap/sj-thu4-tch</v>
      </c>
      <c r="AB1404" s="163" t="str">
        <f t="shared" si="19"/>
        <v>https://shopeefood.shopee.vn/bo-suu-tap/sj-thu4-tch</v>
      </c>
    </row>
    <row r="1405" spans="1:28" ht="180">
      <c r="A1405" s="151" t="s">
        <v>7359</v>
      </c>
      <c r="B1405" s="152"/>
      <c r="C1405" s="152" t="s">
        <v>970</v>
      </c>
      <c r="D1405" s="152" t="s">
        <v>201</v>
      </c>
      <c r="E1405" s="180" t="s">
        <v>403</v>
      </c>
      <c r="F1405" s="155" t="s">
        <v>997</v>
      </c>
      <c r="G1405" s="596" t="str">
        <f t="shared" si="11"/>
        <v>[SJBP]_The Coffee House_WC Fri</v>
      </c>
      <c r="H1405" s="176" t="s">
        <v>7750</v>
      </c>
      <c r="I1405" s="183" t="s">
        <v>8518</v>
      </c>
      <c r="J1405" s="209" t="s">
        <v>1669</v>
      </c>
      <c r="K1405" s="162"/>
      <c r="L1405" s="162"/>
      <c r="M1405" s="162"/>
      <c r="N1405" s="169"/>
      <c r="O1405" s="183"/>
      <c r="P1405" s="169"/>
      <c r="Q1405" s="183" t="s">
        <v>8519</v>
      </c>
      <c r="R1405" s="176" t="s">
        <v>8520</v>
      </c>
      <c r="S1405" s="177"/>
      <c r="T1405" s="612" t="s">
        <v>8520</v>
      </c>
      <c r="U1405" s="155"/>
      <c r="V1405" s="155" t="b">
        <v>0</v>
      </c>
      <c r="W1405" s="179" t="s">
        <v>8521</v>
      </c>
      <c r="X1405" s="168"/>
      <c r="Y1405" s="173">
        <v>20886</v>
      </c>
      <c r="Z1405" s="162" t="s">
        <v>8522</v>
      </c>
      <c r="AA1405" s="163" t="str">
        <f t="shared" si="14"/>
        <v>https://shopeefood.vn/bo-suu-tap/sj-thu6-tch</v>
      </c>
      <c r="AB1405" s="163" t="str">
        <f t="shared" si="19"/>
        <v>https://shopeefood.shopee.vn/bo-suu-tap/sj-thu6-tch</v>
      </c>
    </row>
    <row r="1406" spans="1:28" ht="135">
      <c r="A1406" s="151" t="s">
        <v>7359</v>
      </c>
      <c r="B1406" s="152"/>
      <c r="C1406" s="152" t="s">
        <v>970</v>
      </c>
      <c r="D1406" s="152" t="s">
        <v>201</v>
      </c>
      <c r="E1406" s="180" t="s">
        <v>403</v>
      </c>
      <c r="F1406" s="155" t="s">
        <v>5169</v>
      </c>
      <c r="G1406" s="596" t="str">
        <f t="shared" si="11"/>
        <v>[SJBP]_The Coffee House_BAU 50K</v>
      </c>
      <c r="H1406" s="176" t="s">
        <v>8523</v>
      </c>
      <c r="I1406" s="183" t="s">
        <v>8510</v>
      </c>
      <c r="J1406" s="209" t="s">
        <v>1669</v>
      </c>
      <c r="K1406" s="162"/>
      <c r="L1406" s="162"/>
      <c r="M1406" s="162"/>
      <c r="N1406" s="169"/>
      <c r="O1406" s="183"/>
      <c r="P1406" s="169"/>
      <c r="Q1406" s="183"/>
      <c r="R1406" s="177"/>
      <c r="S1406" s="177"/>
      <c r="T1406" s="177"/>
      <c r="U1406" s="155"/>
      <c r="V1406" s="155" t="b">
        <v>0</v>
      </c>
      <c r="W1406" s="179" t="s">
        <v>7923</v>
      </c>
      <c r="X1406" s="168"/>
      <c r="Y1406" s="173">
        <v>20887</v>
      </c>
      <c r="Z1406" s="162" t="s">
        <v>8524</v>
      </c>
      <c r="AA1406" s="163" t="str">
        <f t="shared" si="14"/>
        <v>https://shopeefood.vn/bo-suu-tap/sj-50-tch</v>
      </c>
      <c r="AB1406" s="163" t="str">
        <f t="shared" si="19"/>
        <v>https://shopeefood.shopee.vn/bo-suu-tap/sj-50-tch</v>
      </c>
    </row>
    <row r="1407" spans="1:28" ht="180">
      <c r="A1407" s="151" t="s">
        <v>7359</v>
      </c>
      <c r="B1407" s="152"/>
      <c r="C1407" s="152" t="s">
        <v>970</v>
      </c>
      <c r="D1407" s="152" t="s">
        <v>201</v>
      </c>
      <c r="E1407" s="180" t="s">
        <v>390</v>
      </c>
      <c r="F1407" s="155" t="s">
        <v>8525</v>
      </c>
      <c r="G1407" s="596" t="str">
        <f t="shared" si="11"/>
        <v>[SJBP]_Starbucks Coffee_BF BF 10AM</v>
      </c>
      <c r="H1407" s="176" t="s">
        <v>8526</v>
      </c>
      <c r="I1407" s="183" t="s">
        <v>8527</v>
      </c>
      <c r="J1407" s="209" t="s">
        <v>974</v>
      </c>
      <c r="K1407" s="162"/>
      <c r="L1407" s="162"/>
      <c r="M1407" s="162"/>
      <c r="N1407" s="169"/>
      <c r="O1407" s="183"/>
      <c r="P1407" s="169"/>
      <c r="Q1407" s="183"/>
      <c r="R1407" s="177"/>
      <c r="S1407" s="177"/>
      <c r="T1407" s="177"/>
      <c r="U1407" s="155"/>
      <c r="V1407" s="155" t="b">
        <v>0</v>
      </c>
      <c r="W1407" s="179" t="s">
        <v>8528</v>
      </c>
      <c r="X1407" s="168"/>
      <c r="Y1407" s="173">
        <v>20884</v>
      </c>
      <c r="Z1407" s="162" t="s">
        <v>8529</v>
      </c>
      <c r="AA1407" s="163" t="str">
        <f t="shared" si="14"/>
        <v>https://shopeefood.vn/bo-suu-tap/sj-am-starbucks</v>
      </c>
      <c r="AB1407" s="163" t="str">
        <f t="shared" si="19"/>
        <v>https://shopeefood.shopee.vn/bo-suu-tap/sj-am-starbucks</v>
      </c>
    </row>
    <row r="1408" spans="1:28" ht="180">
      <c r="A1408" s="151" t="s">
        <v>7359</v>
      </c>
      <c r="B1408" s="152"/>
      <c r="C1408" s="152" t="s">
        <v>970</v>
      </c>
      <c r="D1408" s="152" t="s">
        <v>205</v>
      </c>
      <c r="E1408" s="180" t="s">
        <v>323</v>
      </c>
      <c r="F1408" s="155" t="s">
        <v>8530</v>
      </c>
      <c r="G1408" s="596" t="str">
        <f t="shared" si="11"/>
        <v>[JBP]_KATINAT Coffee &amp; Tea House_BOGO 8.8</v>
      </c>
      <c r="H1408" s="176" t="s">
        <v>8531</v>
      </c>
      <c r="I1408" s="283">
        <v>45877</v>
      </c>
      <c r="J1408" s="209" t="s">
        <v>1323</v>
      </c>
      <c r="K1408" s="162"/>
      <c r="L1408" s="162"/>
      <c r="M1408" s="162"/>
      <c r="N1408" s="169"/>
      <c r="O1408" s="183"/>
      <c r="P1408" s="169"/>
      <c r="Q1408" s="183"/>
      <c r="R1408" s="177"/>
      <c r="S1408" s="177"/>
      <c r="T1408" s="177"/>
      <c r="U1408" s="155"/>
      <c r="V1408" s="155" t="b">
        <v>0</v>
      </c>
      <c r="W1408" s="170" t="s">
        <v>8532</v>
      </c>
      <c r="X1408" s="168"/>
      <c r="Y1408" s="173">
        <v>20890</v>
      </c>
      <c r="Z1408" s="162" t="s">
        <v>8533</v>
      </c>
      <c r="AA1408" s="163" t="str">
        <f t="shared" si="14"/>
        <v>https://shopeefood.vn/bo-suu-tap/jb-bogo-katinat</v>
      </c>
      <c r="AB1408" s="163" t="str">
        <f t="shared" si="19"/>
        <v>https://shopeefood.shopee.vn/bo-suu-tap/jb-bogo-katinat</v>
      </c>
    </row>
    <row r="1409" spans="1:28" ht="240">
      <c r="A1409" s="151" t="s">
        <v>7359</v>
      </c>
      <c r="B1409" s="152"/>
      <c r="C1409" s="152" t="s">
        <v>970</v>
      </c>
      <c r="D1409" s="152" t="s">
        <v>205</v>
      </c>
      <c r="E1409" s="180" t="s">
        <v>323</v>
      </c>
      <c r="F1409" s="155" t="s">
        <v>6496</v>
      </c>
      <c r="G1409" s="596" t="str">
        <f t="shared" si="11"/>
        <v>[JBP]_KATINAT Coffee &amp; Tea House_B2G1</v>
      </c>
      <c r="H1409" s="176" t="s">
        <v>8534</v>
      </c>
      <c r="I1409" s="183" t="s">
        <v>8535</v>
      </c>
      <c r="J1409" s="209" t="s">
        <v>1323</v>
      </c>
      <c r="K1409" s="162"/>
      <c r="L1409" s="162"/>
      <c r="M1409" s="162"/>
      <c r="N1409" s="169"/>
      <c r="O1409" s="183"/>
      <c r="P1409" s="162" t="s">
        <v>1912</v>
      </c>
      <c r="Q1409" s="183" t="s">
        <v>8536</v>
      </c>
      <c r="R1409" s="183" t="s">
        <v>8536</v>
      </c>
      <c r="S1409" s="183" t="s">
        <v>8536</v>
      </c>
      <c r="T1409" s="613"/>
      <c r="U1409" s="155"/>
      <c r="V1409" s="155" t="b">
        <v>0</v>
      </c>
      <c r="W1409" s="179" t="s">
        <v>8537</v>
      </c>
      <c r="X1409" s="168"/>
      <c r="Y1409" s="173">
        <v>20891</v>
      </c>
      <c r="Z1409" s="162" t="s">
        <v>8538</v>
      </c>
      <c r="AA1409" s="163" t="str">
        <f t="shared" si="14"/>
        <v>https://shopeefood.vn/bo-suu-tap/jb-b2g1-katinat</v>
      </c>
      <c r="AB1409" s="163" t="str">
        <f t="shared" si="19"/>
        <v>https://shopeefood.shopee.vn/bo-suu-tap/jb-b2g1-katinat</v>
      </c>
    </row>
    <row r="1410" spans="1:28" ht="210">
      <c r="A1410" s="151" t="s">
        <v>7359</v>
      </c>
      <c r="B1410" s="152"/>
      <c r="C1410" s="152" t="s">
        <v>970</v>
      </c>
      <c r="D1410" s="152" t="s">
        <v>205</v>
      </c>
      <c r="E1410" s="180" t="s">
        <v>323</v>
      </c>
      <c r="F1410" s="155" t="s">
        <v>8539</v>
      </c>
      <c r="G1410" s="596" t="str">
        <f t="shared" si="11"/>
        <v>[JBP]_KATINAT Coffee &amp; Tea House_BAU Aug</v>
      </c>
      <c r="H1410" s="176" t="s">
        <v>8540</v>
      </c>
      <c r="I1410" s="183" t="s">
        <v>8418</v>
      </c>
      <c r="J1410" s="209" t="s">
        <v>1323</v>
      </c>
      <c r="K1410" s="162"/>
      <c r="L1410" s="162"/>
      <c r="M1410" s="162"/>
      <c r="N1410" s="169"/>
      <c r="O1410" s="183"/>
      <c r="P1410" s="162" t="s">
        <v>1912</v>
      </c>
      <c r="Q1410" s="183" t="s">
        <v>8541</v>
      </c>
      <c r="R1410" s="183" t="s">
        <v>8541</v>
      </c>
      <c r="S1410" s="183" t="s">
        <v>8542</v>
      </c>
      <c r="T1410" s="177"/>
      <c r="U1410" s="155"/>
      <c r="V1410" s="155" t="b">
        <v>0</v>
      </c>
      <c r="W1410" s="179" t="s">
        <v>8543</v>
      </c>
      <c r="X1410" s="168"/>
      <c r="Y1410" s="173">
        <v>20892</v>
      </c>
      <c r="Z1410" s="162" t="s">
        <v>8544</v>
      </c>
      <c r="AA1410" s="163" t="str">
        <f t="shared" si="14"/>
        <v>https://shopeefood.vn/bo-suu-tap/jb-bau-katinat</v>
      </c>
      <c r="AB1410" s="163" t="str">
        <f t="shared" si="19"/>
        <v>https://shopeefood.shopee.vn/bo-suu-tap/jb-bau-katinat</v>
      </c>
    </row>
    <row r="1411" spans="1:28" ht="328">
      <c r="A1411" s="151" t="s">
        <v>7359</v>
      </c>
      <c r="B1411" s="152"/>
      <c r="C1411" s="152" t="s">
        <v>970</v>
      </c>
      <c r="D1411" s="152" t="s">
        <v>205</v>
      </c>
      <c r="E1411" s="180" t="s">
        <v>258</v>
      </c>
      <c r="F1411" s="429" t="s">
        <v>8545</v>
      </c>
      <c r="G1411" s="596" t="str">
        <f t="shared" si="11"/>
        <v>[JBP]_Cheese Coffee_8.8</v>
      </c>
      <c r="H1411" s="176" t="s">
        <v>8546</v>
      </c>
      <c r="I1411" s="183" t="s">
        <v>8547</v>
      </c>
      <c r="J1411" s="209" t="s">
        <v>1449</v>
      </c>
      <c r="K1411" s="162"/>
      <c r="L1411" s="162"/>
      <c r="M1411" s="162"/>
      <c r="N1411" s="169"/>
      <c r="O1411" s="183"/>
      <c r="P1411" s="169"/>
      <c r="Q1411" s="183"/>
      <c r="R1411" s="177"/>
      <c r="S1411" s="177"/>
      <c r="T1411" s="177"/>
      <c r="U1411" s="155"/>
      <c r="V1411" s="155" t="b">
        <v>0</v>
      </c>
      <c r="W1411" s="168"/>
      <c r="X1411" s="168"/>
      <c r="Y1411" s="173">
        <v>20907</v>
      </c>
      <c r="Z1411" s="162" t="s">
        <v>8548</v>
      </c>
      <c r="AA1411" s="163" t="str">
        <f t="shared" si="14"/>
        <v>https://shopeefood.vn/bo-suu-tap/jb-bogo-cheese</v>
      </c>
      <c r="AB1411" s="163" t="str">
        <f t="shared" si="19"/>
        <v>https://shopeefood.shopee.vn/bo-suu-tap/jb-bogo-cheese</v>
      </c>
    </row>
    <row r="1412" spans="1:28" ht="370">
      <c r="A1412" s="151" t="s">
        <v>7359</v>
      </c>
      <c r="B1412" s="152"/>
      <c r="C1412" s="152" t="s">
        <v>970</v>
      </c>
      <c r="D1412" s="152" t="s">
        <v>205</v>
      </c>
      <c r="E1412" s="180" t="s">
        <v>258</v>
      </c>
      <c r="F1412" s="155" t="s">
        <v>6496</v>
      </c>
      <c r="G1412" s="596" t="str">
        <f t="shared" si="11"/>
        <v>[JBP]_Cheese Coffee_B2G1</v>
      </c>
      <c r="H1412" s="176" t="s">
        <v>8549</v>
      </c>
      <c r="I1412" s="183" t="s">
        <v>8547</v>
      </c>
      <c r="J1412" s="209" t="s">
        <v>1449</v>
      </c>
      <c r="K1412" s="162"/>
      <c r="L1412" s="162"/>
      <c r="M1412" s="162"/>
      <c r="N1412" s="169"/>
      <c r="O1412" s="183"/>
      <c r="P1412" s="169"/>
      <c r="Q1412" s="183" t="s">
        <v>8550</v>
      </c>
      <c r="R1412" s="176" t="s">
        <v>8551</v>
      </c>
      <c r="S1412" s="176" t="s">
        <v>8552</v>
      </c>
      <c r="T1412" s="177"/>
      <c r="U1412" s="155"/>
      <c r="V1412" s="155" t="b">
        <v>0</v>
      </c>
      <c r="W1412" s="179" t="s">
        <v>8553</v>
      </c>
      <c r="X1412" s="168"/>
      <c r="Y1412" s="173">
        <v>20908</v>
      </c>
      <c r="Z1412" s="162" t="s">
        <v>8554</v>
      </c>
      <c r="AA1412" s="163" t="str">
        <f t="shared" si="14"/>
        <v>https://shopeefood.vn/bo-suu-tap/jb-b2g1-cheese</v>
      </c>
      <c r="AB1412" s="163" t="str">
        <f t="shared" si="19"/>
        <v>https://shopeefood.shopee.vn/bo-suu-tap/jb-b2g1-cheese</v>
      </c>
    </row>
    <row r="1413" spans="1:28" ht="150">
      <c r="A1413" s="151" t="s">
        <v>7359</v>
      </c>
      <c r="B1413" s="152"/>
      <c r="C1413" s="152" t="s">
        <v>706</v>
      </c>
      <c r="D1413" s="155" t="s">
        <v>215</v>
      </c>
      <c r="E1413" s="191" t="s">
        <v>1226</v>
      </c>
      <c r="F1413" s="176" t="s">
        <v>7359</v>
      </c>
      <c r="G1413" s="177" t="str">
        <f t="shared" si="11"/>
        <v>[Win 3]_Cơm Gà Xối Mỡ 142_Aug</v>
      </c>
      <c r="H1413" s="176" t="s">
        <v>8555</v>
      </c>
      <c r="I1413" s="193" t="s">
        <v>8556</v>
      </c>
      <c r="J1413" s="178" t="s">
        <v>1229</v>
      </c>
      <c r="K1413" s="159"/>
      <c r="L1413" s="157"/>
      <c r="M1413" s="159"/>
      <c r="N1413" s="168"/>
      <c r="O1413" s="155" t="s">
        <v>8318</v>
      </c>
      <c r="P1413" s="168"/>
      <c r="Q1413" s="192" t="s">
        <v>8557</v>
      </c>
      <c r="R1413" s="177"/>
      <c r="S1413" s="177"/>
      <c r="T1413" s="177"/>
      <c r="U1413" s="155" t="s">
        <v>696</v>
      </c>
      <c r="V1413" s="155" t="b">
        <v>0</v>
      </c>
      <c r="W1413" s="157" t="s">
        <v>8558</v>
      </c>
      <c r="X1413" s="168"/>
      <c r="Y1413" s="173">
        <v>20432</v>
      </c>
      <c r="Z1413" s="162" t="s">
        <v>6572</v>
      </c>
      <c r="AA1413" s="163" t="str">
        <f t="shared" si="14"/>
        <v>https://shopeefood.vn/bo-suu-tap/w3-com--142</v>
      </c>
      <c r="AB1413" s="163" t="str">
        <f t="shared" si="19"/>
        <v>https://shopeefood.shopee.vn/bo-suu-tap/w3-com--142</v>
      </c>
    </row>
    <row r="1414" spans="1:28" ht="255">
      <c r="A1414" s="151" t="s">
        <v>7359</v>
      </c>
      <c r="B1414" s="152"/>
      <c r="C1414" s="152" t="s">
        <v>706</v>
      </c>
      <c r="D1414" s="155" t="s">
        <v>222</v>
      </c>
      <c r="E1414" s="191" t="s">
        <v>881</v>
      </c>
      <c r="F1414" s="176" t="s">
        <v>8113</v>
      </c>
      <c r="G1414" s="177" t="str">
        <f t="shared" si="11"/>
        <v>[Alacarte CB]_Trà Sữa &amp; Chè Khúc Bạch AZ_Aug.CB1</v>
      </c>
      <c r="H1414" s="176" t="s">
        <v>8559</v>
      </c>
      <c r="I1414" s="159" t="s">
        <v>8386</v>
      </c>
      <c r="J1414" s="178" t="s">
        <v>884</v>
      </c>
      <c r="K1414" s="157"/>
      <c r="L1414" s="157" t="s">
        <v>3026</v>
      </c>
      <c r="M1414" s="176" t="s">
        <v>8560</v>
      </c>
      <c r="N1414" s="168"/>
      <c r="O1414" s="176" t="s">
        <v>8561</v>
      </c>
      <c r="P1414" s="168"/>
      <c r="Q1414" s="159" t="s">
        <v>8562</v>
      </c>
      <c r="R1414" s="177"/>
      <c r="S1414" s="177"/>
      <c r="T1414" s="177"/>
      <c r="U1414" s="155" t="s">
        <v>696</v>
      </c>
      <c r="V1414" s="155" t="b">
        <v>0</v>
      </c>
      <c r="W1414" s="179" t="s">
        <v>8563</v>
      </c>
      <c r="X1414" s="168"/>
      <c r="Y1414" s="173">
        <v>20514</v>
      </c>
      <c r="Z1414" s="162" t="s">
        <v>6903</v>
      </c>
      <c r="AA1414" s="163" t="str">
        <f t="shared" si="14"/>
        <v>https://shopeefood.vn/bo-suu-tap/a--khuc-bach-az</v>
      </c>
      <c r="AB1414" s="163" t="str">
        <f t="shared" si="19"/>
        <v>https://shopeefood.shopee.vn/bo-suu-tap/a--khuc-bach-az</v>
      </c>
    </row>
    <row r="1415" spans="1:28" ht="255">
      <c r="A1415" s="151" t="s">
        <v>7359</v>
      </c>
      <c r="B1415" s="152"/>
      <c r="C1415" s="152" t="s">
        <v>706</v>
      </c>
      <c r="D1415" s="155" t="s">
        <v>222</v>
      </c>
      <c r="E1415" s="191" t="s">
        <v>881</v>
      </c>
      <c r="F1415" s="176" t="s">
        <v>8332</v>
      </c>
      <c r="G1415" s="177" t="str">
        <f t="shared" si="11"/>
        <v>[Alacarte CB]_Trà Sữa &amp; Chè Khúc Bạch AZ_Aug.CB8</v>
      </c>
      <c r="H1415" s="176" t="s">
        <v>8564</v>
      </c>
      <c r="I1415" s="159" t="s">
        <v>8565</v>
      </c>
      <c r="J1415" s="178" t="s">
        <v>884</v>
      </c>
      <c r="K1415" s="157"/>
      <c r="L1415" s="185"/>
      <c r="M1415" s="155"/>
      <c r="N1415" s="168"/>
      <c r="O1415" s="176" t="s">
        <v>8566</v>
      </c>
      <c r="P1415" s="168"/>
      <c r="Q1415" s="193" t="s">
        <v>8567</v>
      </c>
      <c r="R1415" s="177"/>
      <c r="S1415" s="177"/>
      <c r="T1415" s="177"/>
      <c r="U1415" s="155" t="s">
        <v>696</v>
      </c>
      <c r="V1415" s="155" t="b">
        <v>0</v>
      </c>
      <c r="W1415" s="179" t="s">
        <v>8568</v>
      </c>
      <c r="X1415" s="168"/>
      <c r="Y1415" s="173">
        <v>21004</v>
      </c>
      <c r="Z1415" s="162" t="s">
        <v>8569</v>
      </c>
      <c r="AA1415" s="163" t="str">
        <f t="shared" si="14"/>
        <v>https://shopeefood.vn/bo-suu-tap/a-trasua-az</v>
      </c>
      <c r="AB1415" s="163" t="str">
        <f t="shared" si="19"/>
        <v>https://shopeefood.shopee.vn/bo-suu-tap/a-trasua-az</v>
      </c>
    </row>
    <row r="1416" spans="1:28" ht="255">
      <c r="A1416" s="151" t="s">
        <v>7359</v>
      </c>
      <c r="B1416" s="152"/>
      <c r="C1416" s="152" t="s">
        <v>706</v>
      </c>
      <c r="D1416" s="155" t="s">
        <v>222</v>
      </c>
      <c r="E1416" s="191" t="s">
        <v>881</v>
      </c>
      <c r="F1416" s="176" t="s">
        <v>8120</v>
      </c>
      <c r="G1416" s="177" t="str">
        <f t="shared" si="11"/>
        <v>[Alacarte CB]_Trà Sữa &amp; Chè Khúc Bạch AZ_Aug.CB3</v>
      </c>
      <c r="H1416" s="255" t="s">
        <v>8570</v>
      </c>
      <c r="I1416" s="159" t="s">
        <v>8377</v>
      </c>
      <c r="J1416" s="178" t="s">
        <v>884</v>
      </c>
      <c r="K1416" s="157"/>
      <c r="L1416" s="157"/>
      <c r="M1416" s="176" t="s">
        <v>8571</v>
      </c>
      <c r="N1416" s="168"/>
      <c r="O1416" s="176" t="s">
        <v>8572</v>
      </c>
      <c r="P1416" s="168"/>
      <c r="Q1416" s="159" t="s">
        <v>8573</v>
      </c>
      <c r="R1416" s="177"/>
      <c r="S1416" s="177"/>
      <c r="T1416" s="177"/>
      <c r="U1416" s="155" t="s">
        <v>696</v>
      </c>
      <c r="V1416" s="155" t="b">
        <v>0</v>
      </c>
      <c r="W1416" s="179" t="s">
        <v>8574</v>
      </c>
      <c r="X1416" s="168"/>
      <c r="Y1416" s="173">
        <v>19802</v>
      </c>
      <c r="Z1416" s="162" t="s">
        <v>4161</v>
      </c>
      <c r="AA1416" s="163" t="str">
        <f t="shared" si="14"/>
        <v>https://shopeefood.vn/bo-suu-tap/a-tra-sua-az</v>
      </c>
      <c r="AB1416" s="163" t="str">
        <f t="shared" si="19"/>
        <v>https://shopeefood.shopee.vn/bo-suu-tap/a-tra-sua-az</v>
      </c>
    </row>
    <row r="1417" spans="1:28" ht="75">
      <c r="A1417" s="151" t="s">
        <v>7359</v>
      </c>
      <c r="B1417" s="152"/>
      <c r="C1417" s="152" t="s">
        <v>897</v>
      </c>
      <c r="D1417" s="152" t="s">
        <v>201</v>
      </c>
      <c r="E1417" s="180" t="s">
        <v>300</v>
      </c>
      <c r="F1417" s="155" t="s">
        <v>174</v>
      </c>
      <c r="G1417" s="177" t="str">
        <f t="shared" si="11"/>
        <v>[SJBP]_Gà Rán Popeyes_BAU</v>
      </c>
      <c r="H1417" s="264" t="s">
        <v>8575</v>
      </c>
      <c r="I1417" s="321" t="s">
        <v>8576</v>
      </c>
      <c r="J1417" s="252" t="s">
        <v>8577</v>
      </c>
      <c r="K1417" s="252" t="s">
        <v>8578</v>
      </c>
      <c r="L1417" s="252" t="s">
        <v>8579</v>
      </c>
      <c r="M1417" s="162"/>
      <c r="N1417" s="169"/>
      <c r="O1417" s="183"/>
      <c r="P1417" s="169"/>
      <c r="Q1417" s="183"/>
      <c r="R1417" s="177"/>
      <c r="S1417" s="177"/>
      <c r="T1417" s="177"/>
      <c r="U1417" s="155"/>
      <c r="V1417" s="155" t="b">
        <v>0</v>
      </c>
      <c r="W1417" s="614" t="s">
        <v>8580</v>
      </c>
      <c r="X1417" s="168"/>
      <c r="Y1417" s="173">
        <v>20875</v>
      </c>
      <c r="Z1417" s="162" t="s">
        <v>8581</v>
      </c>
      <c r="AA1417" s="163" t="str">
        <f t="shared" si="14"/>
        <v>https://shopeefood.vn/bo-suu-tap/sj-bau-popeyes</v>
      </c>
      <c r="AB1417" s="163" t="str">
        <f t="shared" si="19"/>
        <v>https://shopeefood.shopee.vn/bo-suu-tap/sj-bau-popeyes</v>
      </c>
    </row>
    <row r="1418" spans="1:28" ht="60">
      <c r="A1418" s="151" t="s">
        <v>7359</v>
      </c>
      <c r="B1418" s="152"/>
      <c r="C1418" s="152" t="s">
        <v>897</v>
      </c>
      <c r="D1418" s="152" t="s">
        <v>201</v>
      </c>
      <c r="E1418" s="180" t="s">
        <v>300</v>
      </c>
      <c r="F1418" s="155" t="s">
        <v>1267</v>
      </c>
      <c r="G1418" s="177" t="str">
        <f t="shared" si="11"/>
        <v>[SJBP]_Gà Rán Popeyes_BOGO</v>
      </c>
      <c r="H1418" s="469" t="s">
        <v>8582</v>
      </c>
      <c r="I1418" s="321" t="s">
        <v>8583</v>
      </c>
      <c r="J1418" s="252" t="s">
        <v>8584</v>
      </c>
      <c r="K1418" s="252" t="s">
        <v>8585</v>
      </c>
      <c r="L1418" s="252" t="s">
        <v>8586</v>
      </c>
      <c r="M1418" s="162"/>
      <c r="N1418" s="169"/>
      <c r="O1418" s="183"/>
      <c r="P1418" s="169"/>
      <c r="Q1418" s="183"/>
      <c r="R1418" s="177"/>
      <c r="S1418" s="177"/>
      <c r="T1418" s="177"/>
      <c r="U1418" s="155"/>
      <c r="V1418" s="155" t="b">
        <v>0</v>
      </c>
      <c r="W1418" s="179" t="s">
        <v>8587</v>
      </c>
      <c r="X1418" s="168"/>
      <c r="Y1418" s="173">
        <v>20876</v>
      </c>
      <c r="Z1418" s="162" t="s">
        <v>8588</v>
      </c>
      <c r="AA1418" s="163" t="str">
        <f t="shared" si="14"/>
        <v>https://shopeefood.vn/bo-suu-tap/sj-1t1-popeyes</v>
      </c>
      <c r="AB1418" s="163" t="str">
        <f t="shared" si="19"/>
        <v>https://shopeefood.shopee.vn/bo-suu-tap/sj-1t1-popeyes</v>
      </c>
    </row>
    <row r="1419" spans="1:28" ht="370">
      <c r="A1419" s="151" t="s">
        <v>7359</v>
      </c>
      <c r="B1419" s="152"/>
      <c r="C1419" s="152" t="s">
        <v>897</v>
      </c>
      <c r="D1419" s="152" t="s">
        <v>201</v>
      </c>
      <c r="E1419" s="180" t="s">
        <v>285</v>
      </c>
      <c r="F1419" s="155" t="s">
        <v>174</v>
      </c>
      <c r="G1419" s="177" t="str">
        <f t="shared" si="11"/>
        <v>[SJBP]_Domino's Pizza_BAU</v>
      </c>
      <c r="H1419" s="319" t="s">
        <v>8589</v>
      </c>
      <c r="I1419" s="321" t="s">
        <v>8576</v>
      </c>
      <c r="J1419" s="184" t="s">
        <v>942</v>
      </c>
      <c r="K1419" s="162"/>
      <c r="L1419" s="162"/>
      <c r="M1419" s="162"/>
      <c r="N1419" s="169"/>
      <c r="O1419" s="183"/>
      <c r="P1419" s="169"/>
      <c r="Q1419" s="183"/>
      <c r="R1419" s="177"/>
      <c r="S1419" s="177"/>
      <c r="T1419" s="177"/>
      <c r="U1419" s="155"/>
      <c r="V1419" s="155" t="b">
        <v>0</v>
      </c>
      <c r="W1419" s="155" t="s">
        <v>8590</v>
      </c>
      <c r="X1419" s="168"/>
      <c r="Y1419" s="173">
        <v>20358</v>
      </c>
      <c r="Z1419" s="162" t="s">
        <v>6436</v>
      </c>
      <c r="AA1419" s="163" t="str">
        <f t="shared" si="14"/>
        <v>https://shopeefood.vn/bo-suu-tap/sj-pizza-dominos</v>
      </c>
      <c r="AB1419" s="163" t="str">
        <f t="shared" si="19"/>
        <v>https://shopeefood.shopee.vn/bo-suu-tap/sj-pizza-dominos</v>
      </c>
    </row>
    <row r="1420" spans="1:28" ht="409.6">
      <c r="A1420" s="151" t="s">
        <v>7359</v>
      </c>
      <c r="B1420" s="152"/>
      <c r="C1420" s="152" t="s">
        <v>897</v>
      </c>
      <c r="D1420" s="152" t="s">
        <v>201</v>
      </c>
      <c r="E1420" s="180" t="s">
        <v>285</v>
      </c>
      <c r="F1420" s="155" t="s">
        <v>4487</v>
      </c>
      <c r="G1420" s="177" t="str">
        <f t="shared" si="11"/>
        <v>[SJBP]_Domino's Pizza_1K</v>
      </c>
      <c r="H1420" s="319" t="s">
        <v>8591</v>
      </c>
      <c r="I1420" s="321" t="s">
        <v>8583</v>
      </c>
      <c r="J1420" s="184" t="s">
        <v>942</v>
      </c>
      <c r="K1420" s="162"/>
      <c r="L1420" s="162"/>
      <c r="M1420" s="162"/>
      <c r="N1420" s="169"/>
      <c r="O1420" s="183"/>
      <c r="P1420" s="169"/>
      <c r="Q1420" s="183"/>
      <c r="R1420" s="177"/>
      <c r="S1420" s="177"/>
      <c r="T1420" s="177"/>
      <c r="U1420" s="155"/>
      <c r="V1420" s="155" t="b">
        <v>0</v>
      </c>
      <c r="W1420" s="179" t="s">
        <v>8592</v>
      </c>
      <c r="X1420" s="168"/>
      <c r="Y1420" s="173">
        <v>19974</v>
      </c>
      <c r="Z1420" s="162" t="s">
        <v>4958</v>
      </c>
      <c r="AA1420" s="163" t="str">
        <f t="shared" si="14"/>
        <v>https://shopeefood.vn/bo-suu-tap/sj-dominos-pizza-1k</v>
      </c>
      <c r="AB1420" s="163" t="str">
        <f t="shared" si="19"/>
        <v>https://shopeefood.shopee.vn/bo-suu-tap/sj-dominos-pizza-1k</v>
      </c>
    </row>
    <row r="1421" spans="1:28" ht="150">
      <c r="A1421" s="151" t="s">
        <v>7359</v>
      </c>
      <c r="B1421" s="152"/>
      <c r="C1421" s="152" t="s">
        <v>897</v>
      </c>
      <c r="D1421" s="152" t="s">
        <v>201</v>
      </c>
      <c r="E1421" s="180" t="s">
        <v>348</v>
      </c>
      <c r="F1421" s="155" t="s">
        <v>174</v>
      </c>
      <c r="G1421" s="177" t="str">
        <f t="shared" si="11"/>
        <v>[SJBP]_McDonald's_BAU</v>
      </c>
      <c r="H1421" s="183" t="s">
        <v>8593</v>
      </c>
      <c r="I1421" s="321" t="s">
        <v>8594</v>
      </c>
      <c r="J1421" s="463" t="s">
        <v>919</v>
      </c>
      <c r="K1421" s="162"/>
      <c r="L1421" s="162"/>
      <c r="M1421" s="162"/>
      <c r="N1421" s="169"/>
      <c r="O1421" s="183"/>
      <c r="P1421" s="169"/>
      <c r="Q1421" s="183"/>
      <c r="R1421" s="177"/>
      <c r="S1421" s="177"/>
      <c r="T1421" s="177"/>
      <c r="U1421" s="155"/>
      <c r="V1421" s="155" t="b">
        <v>0</v>
      </c>
      <c r="W1421" s="179" t="s">
        <v>8595</v>
      </c>
      <c r="X1421" s="168"/>
      <c r="Y1421" s="173">
        <v>20877</v>
      </c>
      <c r="Z1421" s="162" t="s">
        <v>8596</v>
      </c>
      <c r="AA1421" s="163" t="str">
        <f t="shared" si="14"/>
        <v>https://shopeefood.vn/bo-suu-tap/sj-bau-mcdonalds</v>
      </c>
      <c r="AB1421" s="163" t="str">
        <f t="shared" si="19"/>
        <v>https://shopeefood.shopee.vn/bo-suu-tap/sj-bau-mcdonalds</v>
      </c>
    </row>
    <row r="1422" spans="1:28" ht="90">
      <c r="A1422" s="151" t="s">
        <v>7359</v>
      </c>
      <c r="B1422" s="152"/>
      <c r="C1422" s="152" t="s">
        <v>897</v>
      </c>
      <c r="D1422" s="152" t="s">
        <v>201</v>
      </c>
      <c r="E1422" s="180" t="s">
        <v>348</v>
      </c>
      <c r="F1422" s="155" t="s">
        <v>4740</v>
      </c>
      <c r="G1422" s="177" t="str">
        <f t="shared" si="11"/>
        <v>[SJBP]_McDonald's_2T2</v>
      </c>
      <c r="H1422" s="182" t="s">
        <v>8597</v>
      </c>
      <c r="I1422" s="183" t="s">
        <v>8598</v>
      </c>
      <c r="J1422" s="615" t="s">
        <v>919</v>
      </c>
      <c r="K1422" s="162"/>
      <c r="L1422" s="162"/>
      <c r="M1422" s="162"/>
      <c r="N1422" s="169"/>
      <c r="O1422" s="183"/>
      <c r="P1422" s="169"/>
      <c r="Q1422" s="183"/>
      <c r="R1422" s="177"/>
      <c r="S1422" s="177"/>
      <c r="T1422" s="177"/>
      <c r="U1422" s="155"/>
      <c r="V1422" s="155" t="b">
        <v>0</v>
      </c>
      <c r="W1422" s="170" t="s">
        <v>6623</v>
      </c>
      <c r="X1422" s="168"/>
      <c r="Y1422" s="173">
        <v>20916</v>
      </c>
      <c r="Z1422" s="162" t="s">
        <v>8599</v>
      </c>
      <c r="AA1422" s="163" t="str">
        <f t="shared" si="14"/>
        <v>https://shopeefood.vn/bo-suu-tap/sj-b2g2-mcdonalds</v>
      </c>
      <c r="AB1422" s="163" t="str">
        <f t="shared" si="19"/>
        <v>https://shopeefood.shopee.vn/bo-suu-tap/sj-b2g2-mcdonalds</v>
      </c>
    </row>
    <row r="1423" spans="1:28" ht="60">
      <c r="A1423" s="151" t="s">
        <v>7359</v>
      </c>
      <c r="B1423" s="152"/>
      <c r="C1423" s="152" t="s">
        <v>897</v>
      </c>
      <c r="D1423" s="152" t="s">
        <v>201</v>
      </c>
      <c r="E1423" s="180" t="s">
        <v>376</v>
      </c>
      <c r="F1423" s="155" t="s">
        <v>8600</v>
      </c>
      <c r="G1423" s="177" t="str">
        <f t="shared" si="11"/>
        <v>[SJBP]_Pizza Hut_1d</v>
      </c>
      <c r="H1423" s="257" t="s">
        <v>8601</v>
      </c>
      <c r="I1423" s="616" t="s">
        <v>8602</v>
      </c>
      <c r="J1423" s="209" t="s">
        <v>908</v>
      </c>
      <c r="K1423" s="162"/>
      <c r="L1423" s="162"/>
      <c r="M1423" s="162"/>
      <c r="N1423" s="169"/>
      <c r="O1423" s="183"/>
      <c r="P1423" s="169"/>
      <c r="Q1423" s="183"/>
      <c r="R1423" s="177"/>
      <c r="S1423" s="177"/>
      <c r="T1423" s="177"/>
      <c r="U1423" s="155"/>
      <c r="V1423" s="155" t="b">
        <v>0</v>
      </c>
      <c r="W1423" s="179" t="s">
        <v>8603</v>
      </c>
      <c r="X1423" s="168"/>
      <c r="Y1423" s="173">
        <v>20360</v>
      </c>
      <c r="Z1423" s="162" t="s">
        <v>6441</v>
      </c>
      <c r="AA1423" s="163" t="str">
        <f t="shared" si="14"/>
        <v>https://shopeefood.vn/bo-suu-tap/sj-pizza-hut-1d</v>
      </c>
      <c r="AB1423" s="163" t="str">
        <f t="shared" si="19"/>
        <v>https://shopeefood.shopee.vn/bo-suu-tap/sj-pizza-hut-1d</v>
      </c>
    </row>
    <row r="1424" spans="1:28" ht="75">
      <c r="A1424" s="151" t="s">
        <v>7359</v>
      </c>
      <c r="B1424" s="152"/>
      <c r="C1424" s="152" t="s">
        <v>897</v>
      </c>
      <c r="D1424" s="152" t="s">
        <v>201</v>
      </c>
      <c r="E1424" s="180" t="s">
        <v>376</v>
      </c>
      <c r="F1424" s="155" t="s">
        <v>1378</v>
      </c>
      <c r="G1424" s="177" t="str">
        <f t="shared" si="11"/>
        <v>[SJBP]_Pizza Hut_1T1</v>
      </c>
      <c r="H1424" s="257" t="s">
        <v>8604</v>
      </c>
      <c r="I1424" s="616" t="s">
        <v>8605</v>
      </c>
      <c r="J1424" s="204" t="s">
        <v>908</v>
      </c>
      <c r="K1424" s="162"/>
      <c r="L1424" s="162"/>
      <c r="M1424" s="162"/>
      <c r="N1424" s="169"/>
      <c r="O1424" s="183"/>
      <c r="P1424" s="169"/>
      <c r="Q1424" s="183"/>
      <c r="R1424" s="177"/>
      <c r="S1424" s="177"/>
      <c r="T1424" s="177"/>
      <c r="U1424" s="155"/>
      <c r="V1424" s="155" t="b">
        <v>0</v>
      </c>
      <c r="W1424" s="179" t="s">
        <v>8606</v>
      </c>
      <c r="X1424" s="168"/>
      <c r="Y1424" s="173">
        <v>20361</v>
      </c>
      <c r="Z1424" s="162" t="s">
        <v>6444</v>
      </c>
      <c r="AA1424" s="163" t="str">
        <f t="shared" si="14"/>
        <v>https://shopeefood.vn/bo-suu-tap/sj-pizza-hut-1t1</v>
      </c>
      <c r="AB1424" s="163" t="str">
        <f t="shared" si="19"/>
        <v>https://shopeefood.shopee.vn/bo-suu-tap/sj-pizza-hut-1t1</v>
      </c>
    </row>
    <row r="1425" spans="1:28" ht="60">
      <c r="A1425" s="151" t="s">
        <v>7359</v>
      </c>
      <c r="B1425" s="152"/>
      <c r="C1425" s="152" t="s">
        <v>897</v>
      </c>
      <c r="D1425" s="152" t="s">
        <v>201</v>
      </c>
      <c r="E1425" s="180" t="s">
        <v>376</v>
      </c>
      <c r="F1425" s="155" t="s">
        <v>2085</v>
      </c>
      <c r="G1425" s="177" t="str">
        <f t="shared" si="11"/>
        <v>[SJBP]_Pizza Hut_Giảm 50%</v>
      </c>
      <c r="H1425" s="617" t="s">
        <v>8607</v>
      </c>
      <c r="I1425" s="618">
        <v>45877</v>
      </c>
      <c r="J1425" s="204" t="s">
        <v>908</v>
      </c>
      <c r="K1425" s="162"/>
      <c r="L1425" s="162"/>
      <c r="M1425" s="162"/>
      <c r="N1425" s="169"/>
      <c r="O1425" s="183"/>
      <c r="P1425" s="169"/>
      <c r="Q1425" s="183"/>
      <c r="R1425" s="177"/>
      <c r="S1425" s="177"/>
      <c r="T1425" s="177"/>
      <c r="U1425" s="155"/>
      <c r="V1425" s="155" t="b">
        <v>0</v>
      </c>
      <c r="W1425" s="179" t="s">
        <v>8608</v>
      </c>
      <c r="X1425" s="168"/>
      <c r="Y1425" s="173">
        <v>20878</v>
      </c>
      <c r="Z1425" s="162" t="s">
        <v>8609</v>
      </c>
      <c r="AA1425" s="163" t="str">
        <f t="shared" si="14"/>
        <v>https://shopeefood.vn/bo-suu-tap/sj-aug-pizzahut</v>
      </c>
      <c r="AB1425" s="163" t="str">
        <f t="shared" si="19"/>
        <v>https://shopeefood.shopee.vn/bo-suu-tap/sj-aug-pizzahut</v>
      </c>
    </row>
    <row r="1426" spans="1:28" ht="30">
      <c r="A1426" s="151" t="s">
        <v>7359</v>
      </c>
      <c r="B1426" s="152"/>
      <c r="C1426" s="152" t="s">
        <v>897</v>
      </c>
      <c r="D1426" s="152" t="s">
        <v>201</v>
      </c>
      <c r="E1426" s="180" t="s">
        <v>275</v>
      </c>
      <c r="F1426" s="155" t="s">
        <v>4963</v>
      </c>
      <c r="G1426" s="545" t="str">
        <f t="shared" si="11"/>
        <v>[SJBP]_Cơm Thố Anh Nguyễn_50k</v>
      </c>
      <c r="H1426" s="255" t="s">
        <v>8610</v>
      </c>
      <c r="I1426" s="619" t="s">
        <v>8611</v>
      </c>
      <c r="J1426" s="536" t="s">
        <v>6237</v>
      </c>
      <c r="K1426" s="162"/>
      <c r="L1426" s="162"/>
      <c r="M1426" s="162"/>
      <c r="N1426" s="169"/>
      <c r="O1426" s="183"/>
      <c r="P1426" s="169"/>
      <c r="Q1426" s="183"/>
      <c r="R1426" s="177"/>
      <c r="S1426" s="177"/>
      <c r="T1426" s="177"/>
      <c r="U1426" s="155"/>
      <c r="V1426" s="155" t="b">
        <v>0</v>
      </c>
      <c r="W1426" s="179" t="s">
        <v>8612</v>
      </c>
      <c r="X1426" s="168"/>
      <c r="Y1426" s="173">
        <v>20917</v>
      </c>
      <c r="Z1426" s="162" t="s">
        <v>8613</v>
      </c>
      <c r="AA1426" s="163" t="str">
        <f t="shared" si="14"/>
        <v>https://shopeefood.vn/bo-suu-tap/sj-comtho-anhnguyen</v>
      </c>
      <c r="AB1426" s="163" t="str">
        <f t="shared" si="19"/>
        <v>https://shopeefood.shopee.vn/bo-suu-tap/sj-comtho-anhnguyen</v>
      </c>
    </row>
    <row r="1427" spans="1:28" ht="30">
      <c r="A1427" s="151" t="s">
        <v>7359</v>
      </c>
      <c r="B1427" s="152"/>
      <c r="C1427" s="152" t="s">
        <v>897</v>
      </c>
      <c r="D1427" s="152" t="s">
        <v>201</v>
      </c>
      <c r="E1427" s="180" t="s">
        <v>298</v>
      </c>
      <c r="F1427" s="155" t="s">
        <v>8614</v>
      </c>
      <c r="G1427" s="545" t="str">
        <f t="shared" si="11"/>
        <v>[SJBP]_Gà Rán KFC_Indi</v>
      </c>
      <c r="H1427" s="296" t="s">
        <v>8615</v>
      </c>
      <c r="I1427" s="446" t="s">
        <v>8616</v>
      </c>
      <c r="J1427" s="209" t="s">
        <v>6840</v>
      </c>
      <c r="K1427" s="162"/>
      <c r="L1427" s="162"/>
      <c r="M1427" s="162"/>
      <c r="N1427" s="169"/>
      <c r="O1427" s="183"/>
      <c r="P1427" s="169"/>
      <c r="Q1427" s="183"/>
      <c r="R1427" s="177"/>
      <c r="S1427" s="177"/>
      <c r="T1427" s="177"/>
      <c r="U1427" s="155"/>
      <c r="V1427" s="155" t="b">
        <v>0</v>
      </c>
      <c r="W1427" s="168"/>
      <c r="X1427" s="168"/>
      <c r="Y1427" s="173">
        <v>20918</v>
      </c>
      <c r="Z1427" s="162" t="s">
        <v>8617</v>
      </c>
      <c r="AA1427" s="163" t="str">
        <f t="shared" si="14"/>
        <v>https://shopeefood.vn/bo-suu-tap/sj-combo110-kfc</v>
      </c>
      <c r="AB1427" s="163" t="str">
        <f t="shared" si="19"/>
        <v>https://shopeefood.shopee.vn/bo-suu-tap/sj-combo110-kfc</v>
      </c>
    </row>
    <row r="1428" spans="1:28" ht="192">
      <c r="A1428" s="151" t="s">
        <v>7359</v>
      </c>
      <c r="B1428" s="152"/>
      <c r="C1428" s="152" t="s">
        <v>897</v>
      </c>
      <c r="D1428" s="152" t="s">
        <v>201</v>
      </c>
      <c r="E1428" s="180" t="s">
        <v>298</v>
      </c>
      <c r="F1428" s="155" t="s">
        <v>174</v>
      </c>
      <c r="G1428" s="545" t="str">
        <f t="shared" si="11"/>
        <v>[SJBP]_Gà Rán KFC_BAU</v>
      </c>
      <c r="H1428" s="620" t="s">
        <v>8618</v>
      </c>
      <c r="I1428" s="446" t="s">
        <v>8619</v>
      </c>
      <c r="J1428" s="209" t="s">
        <v>6840</v>
      </c>
      <c r="K1428" s="162"/>
      <c r="L1428" s="162"/>
      <c r="M1428" s="162"/>
      <c r="N1428" s="169"/>
      <c r="O1428" s="183"/>
      <c r="P1428" s="169"/>
      <c r="Q1428" s="183"/>
      <c r="R1428" s="177"/>
      <c r="S1428" s="177"/>
      <c r="T1428" s="177"/>
      <c r="U1428" s="155"/>
      <c r="V1428" s="155" t="b">
        <v>0</v>
      </c>
      <c r="W1428" s="168"/>
      <c r="X1428" s="168"/>
      <c r="Y1428" s="173">
        <v>20919</v>
      </c>
      <c r="Z1428" s="162" t="s">
        <v>8620</v>
      </c>
      <c r="AA1428" s="163" t="str">
        <f t="shared" si="14"/>
        <v>https://shopeefood.vn/bo-suu-tap/sj-bau-kfc</v>
      </c>
      <c r="AB1428" s="163" t="str">
        <f t="shared" si="19"/>
        <v>https://shopeefood.shopee.vn/bo-suu-tap/sj-bau-kfc</v>
      </c>
    </row>
    <row r="1429" spans="1:28" ht="135">
      <c r="A1429" s="151" t="s">
        <v>7359</v>
      </c>
      <c r="B1429" s="152"/>
      <c r="C1429" s="152" t="s">
        <v>897</v>
      </c>
      <c r="D1429" s="152" t="s">
        <v>201</v>
      </c>
      <c r="E1429" s="180" t="s">
        <v>928</v>
      </c>
      <c r="F1429" s="155" t="s">
        <v>174</v>
      </c>
      <c r="G1429" s="545" t="str">
        <f t="shared" si="11"/>
        <v>[SJBP]_Lotteria_BAU</v>
      </c>
      <c r="H1429" s="432" t="s">
        <v>6854</v>
      </c>
      <c r="I1429" s="446" t="s">
        <v>8619</v>
      </c>
      <c r="J1429" s="170" t="s">
        <v>931</v>
      </c>
      <c r="K1429" s="162"/>
      <c r="L1429" s="162"/>
      <c r="M1429" s="162"/>
      <c r="N1429" s="169"/>
      <c r="O1429" s="183"/>
      <c r="P1429" s="169"/>
      <c r="Q1429" s="183"/>
      <c r="R1429" s="177"/>
      <c r="S1429" s="177"/>
      <c r="T1429" s="177"/>
      <c r="U1429" s="155"/>
      <c r="V1429" s="155" t="b">
        <v>0</v>
      </c>
      <c r="W1429" s="179" t="s">
        <v>8621</v>
      </c>
      <c r="X1429" s="168"/>
      <c r="Y1429" s="173">
        <v>20384</v>
      </c>
      <c r="Z1429" s="162" t="s">
        <v>6856</v>
      </c>
      <c r="AA1429" s="163" t="str">
        <f t="shared" si="14"/>
        <v>https://shopeefood.vn/bo-suu-tap/sj-lotteria-59k</v>
      </c>
      <c r="AB1429" s="163" t="str">
        <f t="shared" si="19"/>
        <v>https://shopeefood.shopee.vn/bo-suu-tap/sj-lotteria-59k</v>
      </c>
    </row>
    <row r="1430" spans="1:28" ht="75">
      <c r="A1430" s="151" t="s">
        <v>7105</v>
      </c>
      <c r="B1430" s="152"/>
      <c r="C1430" s="152" t="s">
        <v>897</v>
      </c>
      <c r="D1430" s="152" t="s">
        <v>201</v>
      </c>
      <c r="E1430" s="180" t="s">
        <v>322</v>
      </c>
      <c r="F1430" s="155">
        <v>99</v>
      </c>
      <c r="G1430" s="177" t="str">
        <f t="shared" si="11"/>
        <v>[SJBP]_Jollibee_99</v>
      </c>
      <c r="H1430" s="176" t="s">
        <v>8622</v>
      </c>
      <c r="I1430" s="183">
        <v>99</v>
      </c>
      <c r="J1430" s="209" t="s">
        <v>3672</v>
      </c>
      <c r="K1430" s="162"/>
      <c r="L1430" s="162"/>
      <c r="M1430" s="162"/>
      <c r="N1430" s="169"/>
      <c r="O1430" s="183"/>
      <c r="P1430" s="169"/>
      <c r="Q1430" s="183"/>
      <c r="R1430" s="177"/>
      <c r="S1430" s="177"/>
      <c r="T1430" s="177"/>
      <c r="U1430" s="155"/>
      <c r="V1430" s="155" t="b">
        <v>0</v>
      </c>
      <c r="W1430" s="155"/>
      <c r="X1430" s="168"/>
      <c r="Y1430" s="173">
        <v>20879</v>
      </c>
      <c r="Z1430" s="162" t="s">
        <v>8623</v>
      </c>
      <c r="AA1430" s="163" t="str">
        <f t="shared" si="14"/>
        <v>https://shopeefood.vn/bo-suu-tap/sj-jollibee</v>
      </c>
      <c r="AB1430" s="163" t="str">
        <f t="shared" si="19"/>
        <v>https://shopeefood.shopee.vn/bo-suu-tap/sj-jollibee</v>
      </c>
    </row>
    <row r="1431" spans="1:28" ht="30">
      <c r="A1431" s="151" t="s">
        <v>7359</v>
      </c>
      <c r="B1431" s="152"/>
      <c r="C1431" s="152" t="s">
        <v>897</v>
      </c>
      <c r="D1431" s="152" t="s">
        <v>201</v>
      </c>
      <c r="E1431" s="180" t="s">
        <v>928</v>
      </c>
      <c r="F1431" s="155">
        <v>88</v>
      </c>
      <c r="G1431" s="177" t="str">
        <f t="shared" si="11"/>
        <v>[SJBP]_Lotteria_88</v>
      </c>
      <c r="H1431" s="176" t="s">
        <v>8624</v>
      </c>
      <c r="I1431" s="283">
        <v>45877</v>
      </c>
      <c r="J1431" s="170" t="s">
        <v>931</v>
      </c>
      <c r="K1431" s="162"/>
      <c r="L1431" s="162"/>
      <c r="M1431" s="162"/>
      <c r="N1431" s="169"/>
      <c r="O1431" s="183"/>
      <c r="P1431" s="169"/>
      <c r="Q1431" s="183"/>
      <c r="R1431" s="177"/>
      <c r="S1431" s="177"/>
      <c r="T1431" s="177"/>
      <c r="U1431" s="155"/>
      <c r="V1431" s="155" t="b">
        <v>0</v>
      </c>
      <c r="W1431" s="168"/>
      <c r="X1431" s="168"/>
      <c r="Y1431" s="173">
        <v>20975</v>
      </c>
      <c r="Z1431" s="162" t="s">
        <v>8625</v>
      </c>
      <c r="AA1431" s="163" t="str">
        <f t="shared" si="14"/>
        <v>https://shopeefood.vn/bo-suu-tap/sj-lotteria-77k</v>
      </c>
      <c r="AB1431" s="163" t="str">
        <f t="shared" si="19"/>
        <v>https://shopeefood.shopee.vn/bo-suu-tap/sj-lotteria-77k</v>
      </c>
    </row>
    <row r="1432" spans="1:28" ht="30">
      <c r="A1432" s="151" t="s">
        <v>7359</v>
      </c>
      <c r="B1432" s="152"/>
      <c r="C1432" s="152" t="s">
        <v>685</v>
      </c>
      <c r="D1432" s="155" t="s">
        <v>225</v>
      </c>
      <c r="E1432" s="181" t="s">
        <v>2801</v>
      </c>
      <c r="F1432" s="166" t="s">
        <v>7359</v>
      </c>
      <c r="G1432" s="230" t="str">
        <f t="shared" si="11"/>
        <v>[PNS]_Coke Always on_Aug</v>
      </c>
      <c r="H1432" s="181" t="s">
        <v>8626</v>
      </c>
      <c r="I1432" s="181" t="s">
        <v>8627</v>
      </c>
      <c r="J1432" s="169"/>
      <c r="K1432" s="209" t="s">
        <v>8628</v>
      </c>
      <c r="L1432" s="162"/>
      <c r="M1432" s="162"/>
      <c r="N1432" s="169"/>
      <c r="O1432" s="183"/>
      <c r="P1432" s="169"/>
      <c r="Q1432" s="196" t="s">
        <v>703</v>
      </c>
      <c r="R1432" s="196" t="s">
        <v>703</v>
      </c>
      <c r="S1432" s="196" t="s">
        <v>703</v>
      </c>
      <c r="T1432" s="196" t="s">
        <v>703</v>
      </c>
      <c r="U1432" s="155"/>
      <c r="V1432" s="155" t="b">
        <v>0</v>
      </c>
      <c r="W1432" s="179" t="s">
        <v>8629</v>
      </c>
      <c r="X1432" s="168"/>
      <c r="Y1432" s="173">
        <v>20940</v>
      </c>
      <c r="Z1432" s="162" t="s">
        <v>8630</v>
      </c>
      <c r="AA1432" s="163" t="str">
        <f t="shared" si="14"/>
        <v>https://shopeefood.vn/bo-suu-tap/le-hoi-am-thuc-coca-cola-all-aug</v>
      </c>
      <c r="AB1432" s="163" t="str">
        <f t="shared" si="19"/>
        <v>https://shopeefood.shopee.vn/bo-suu-tap/le-hoi-am-thuc-coca-cola-all-aug</v>
      </c>
    </row>
    <row r="1433" spans="1:28" ht="195">
      <c r="A1433" s="151" t="s">
        <v>7359</v>
      </c>
      <c r="B1433" s="152"/>
      <c r="C1433" s="152" t="s">
        <v>717</v>
      </c>
      <c r="D1433" s="152" t="s">
        <v>219</v>
      </c>
      <c r="E1433" s="191" t="s">
        <v>8631</v>
      </c>
      <c r="F1433" s="621" t="s">
        <v>7359</v>
      </c>
      <c r="G1433" s="177" t="str">
        <f t="shared" si="11"/>
        <v>[Alacarte]_Trà Sữa Yến MaGui Bình Dương_Aug</v>
      </c>
      <c r="H1433" s="183" t="s">
        <v>8632</v>
      </c>
      <c r="I1433" s="176" t="s">
        <v>8633</v>
      </c>
      <c r="J1433" s="179" t="s">
        <v>8634</v>
      </c>
      <c r="K1433" s="622"/>
      <c r="L1433" s="193"/>
      <c r="M1433" s="193"/>
      <c r="N1433" s="177"/>
      <c r="O1433" s="193" t="s">
        <v>2447</v>
      </c>
      <c r="P1433" s="169"/>
      <c r="Q1433" s="622"/>
      <c r="R1433" s="623"/>
      <c r="S1433" s="623"/>
      <c r="T1433" s="176" t="s">
        <v>8635</v>
      </c>
      <c r="U1433" s="155" t="s">
        <v>696</v>
      </c>
      <c r="V1433" s="155" t="b">
        <v>0</v>
      </c>
      <c r="W1433" s="179" t="s">
        <v>8636</v>
      </c>
      <c r="X1433" s="168"/>
      <c r="Y1433" s="173">
        <v>20895</v>
      </c>
      <c r="Z1433" s="162" t="s">
        <v>8637</v>
      </c>
      <c r="AA1433" s="163" t="str">
        <f t="shared" si="14"/>
        <v>https://shopeefood.vn/bo-suu-tap/a-yen-magui</v>
      </c>
      <c r="AB1433" s="163" t="str">
        <f t="shared" si="19"/>
        <v>https://shopeefood.shopee.vn/bo-suu-tap/a-yen-magui</v>
      </c>
    </row>
    <row r="1434" spans="1:28" ht="195">
      <c r="A1434" s="151" t="s">
        <v>7105</v>
      </c>
      <c r="B1434" s="152"/>
      <c r="C1434" s="152" t="s">
        <v>706</v>
      </c>
      <c r="D1434" s="152" t="s">
        <v>219</v>
      </c>
      <c r="E1434" s="153" t="s">
        <v>8631</v>
      </c>
      <c r="F1434" s="155" t="s">
        <v>7105</v>
      </c>
      <c r="G1434" s="177" t="str">
        <f t="shared" si="11"/>
        <v>[Alacarte]_Trà Sữa Yến MaGui Bình Dương_Sep</v>
      </c>
      <c r="H1434" s="176" t="s">
        <v>8638</v>
      </c>
      <c r="I1434" s="193" t="s">
        <v>8639</v>
      </c>
      <c r="J1434" s="179" t="s">
        <v>8634</v>
      </c>
      <c r="K1434" s="159"/>
      <c r="L1434" s="159"/>
      <c r="M1434" s="159"/>
      <c r="N1434" s="168"/>
      <c r="O1434" s="193" t="s">
        <v>2447</v>
      </c>
      <c r="P1434" s="169"/>
      <c r="Q1434" s="159"/>
      <c r="R1434" s="168"/>
      <c r="S1434" s="168"/>
      <c r="T1434" s="177" t="s">
        <v>8640</v>
      </c>
      <c r="U1434" s="155" t="s">
        <v>696</v>
      </c>
      <c r="V1434" s="155" t="b">
        <v>0</v>
      </c>
      <c r="W1434" s="179" t="s">
        <v>8636</v>
      </c>
      <c r="X1434" s="168"/>
      <c r="Y1434" s="173">
        <v>21040</v>
      </c>
      <c r="Z1434" s="162" t="s">
        <v>8641</v>
      </c>
      <c r="AA1434" s="163" t="str">
        <f t="shared" si="14"/>
        <v>https://shopeefood.vn/bo-suu-tap/a-yenmagui</v>
      </c>
      <c r="AB1434" s="163" t="str">
        <f t="shared" si="19"/>
        <v>https://shopeefood.shopee.vn/bo-suu-tap/a-yenmagui</v>
      </c>
    </row>
    <row r="1435" spans="1:28" ht="180">
      <c r="A1435" s="151" t="s">
        <v>7359</v>
      </c>
      <c r="B1435" s="152"/>
      <c r="C1435" s="152" t="s">
        <v>706</v>
      </c>
      <c r="D1435" s="152" t="s">
        <v>225</v>
      </c>
      <c r="E1435" s="175" t="s">
        <v>1190</v>
      </c>
      <c r="F1435" s="175" t="s">
        <v>7359</v>
      </c>
      <c r="G1435" s="230" t="str">
        <f t="shared" si="11"/>
        <v>[PNS]_MB JCB Hi ShopeeFood_Aug</v>
      </c>
      <c r="H1435" s="222" t="s">
        <v>8642</v>
      </c>
      <c r="I1435" s="175" t="s">
        <v>8643</v>
      </c>
      <c r="J1435" s="169"/>
      <c r="K1435" s="162"/>
      <c r="L1435" s="162"/>
      <c r="M1435" s="162"/>
      <c r="N1435" s="169"/>
      <c r="O1435" s="162"/>
      <c r="P1435" s="169"/>
      <c r="Q1435" s="175" t="s">
        <v>8644</v>
      </c>
      <c r="R1435" s="175" t="s">
        <v>8644</v>
      </c>
      <c r="S1435" s="175" t="s">
        <v>8644</v>
      </c>
      <c r="T1435" s="175" t="s">
        <v>8644</v>
      </c>
      <c r="U1435" s="155" t="s">
        <v>696</v>
      </c>
      <c r="V1435" s="155" t="b">
        <v>0</v>
      </c>
      <c r="W1435" s="624" t="s">
        <v>8645</v>
      </c>
      <c r="X1435" s="625" t="s">
        <v>8646</v>
      </c>
      <c r="Y1435" s="173">
        <v>20920</v>
      </c>
      <c r="Z1435" s="162" t="s">
        <v>8647</v>
      </c>
      <c r="AA1435" s="163" t="str">
        <f t="shared" si="14"/>
        <v>https://shopeefood.vn/bo-suu-tap/pns-hispf--50</v>
      </c>
      <c r="AB1435" s="163" t="str">
        <f t="shared" si="19"/>
        <v>https://shopeefood.shopee.vn/bo-suu-tap/pns-hispf--50</v>
      </c>
    </row>
    <row r="1436" spans="1:28" ht="165">
      <c r="A1436" s="151" t="s">
        <v>7359</v>
      </c>
      <c r="B1436" s="152"/>
      <c r="C1436" s="152" t="s">
        <v>706</v>
      </c>
      <c r="D1436" s="152" t="s">
        <v>225</v>
      </c>
      <c r="E1436" s="175" t="s">
        <v>4348</v>
      </c>
      <c r="F1436" s="175" t="s">
        <v>7359</v>
      </c>
      <c r="G1436" s="230" t="str">
        <f t="shared" si="11"/>
        <v>[PNS]_LPBANK_Aug</v>
      </c>
      <c r="H1436" s="222" t="s">
        <v>8648</v>
      </c>
      <c r="I1436" s="222" t="s">
        <v>5486</v>
      </c>
      <c r="J1436" s="169"/>
      <c r="K1436" s="162"/>
      <c r="L1436" s="162"/>
      <c r="M1436" s="162"/>
      <c r="N1436" s="169"/>
      <c r="O1436" s="162"/>
      <c r="P1436" s="169"/>
      <c r="Q1436" s="222" t="s">
        <v>8649</v>
      </c>
      <c r="R1436" s="230" t="s">
        <v>8649</v>
      </c>
      <c r="S1436" s="175" t="s">
        <v>8649</v>
      </c>
      <c r="T1436" s="175" t="s">
        <v>8649</v>
      </c>
      <c r="U1436" s="155" t="s">
        <v>696</v>
      </c>
      <c r="V1436" s="155" t="b">
        <v>0</v>
      </c>
      <c r="W1436" s="384" t="s">
        <v>4352</v>
      </c>
      <c r="X1436" s="226" t="s">
        <v>8650</v>
      </c>
      <c r="Y1436" s="173">
        <v>0</v>
      </c>
      <c r="Z1436" s="169"/>
      <c r="AA1436" s="163" t="str">
        <f t="shared" si="14"/>
        <v>https://shopeefood.vn/bo-suu-tap/</v>
      </c>
      <c r="AB1436" s="163" t="str">
        <f t="shared" si="19"/>
        <v>https://shopeefood.shopee.vn/bo-suu-tap/</v>
      </c>
    </row>
    <row r="1437" spans="1:28" ht="120">
      <c r="A1437" s="151" t="s">
        <v>7359</v>
      </c>
      <c r="B1437" s="152"/>
      <c r="C1437" s="152" t="s">
        <v>706</v>
      </c>
      <c r="D1437" s="152" t="s">
        <v>225</v>
      </c>
      <c r="E1437" s="175" t="s">
        <v>1180</v>
      </c>
      <c r="F1437" s="175" t="s">
        <v>7359</v>
      </c>
      <c r="G1437" s="230" t="str">
        <f t="shared" si="11"/>
        <v>[PNS]_VietinBank_Aug</v>
      </c>
      <c r="H1437" s="175" t="s">
        <v>8651</v>
      </c>
      <c r="I1437" s="175" t="s">
        <v>8652</v>
      </c>
      <c r="J1437" s="169"/>
      <c r="K1437" s="162"/>
      <c r="L1437" s="162"/>
      <c r="M1437" s="162"/>
      <c r="N1437" s="169"/>
      <c r="O1437" s="162"/>
      <c r="P1437" s="169"/>
      <c r="Q1437" s="222" t="s">
        <v>8653</v>
      </c>
      <c r="R1437" s="230" t="s">
        <v>8653</v>
      </c>
      <c r="S1437" s="230" t="s">
        <v>8653</v>
      </c>
      <c r="T1437" s="230" t="s">
        <v>8653</v>
      </c>
      <c r="U1437" s="155" t="s">
        <v>696</v>
      </c>
      <c r="V1437" s="155" t="b">
        <v>0</v>
      </c>
      <c r="W1437" s="384" t="s">
        <v>6893</v>
      </c>
      <c r="X1437" s="236" t="s">
        <v>8654</v>
      </c>
      <c r="Y1437" s="173">
        <v>0</v>
      </c>
      <c r="Z1437" s="169"/>
      <c r="AA1437" s="163" t="str">
        <f t="shared" si="14"/>
        <v>https://shopeefood.vn/bo-suu-tap/</v>
      </c>
      <c r="AB1437" s="163" t="str">
        <f t="shared" si="19"/>
        <v>https://shopeefood.shopee.vn/bo-suu-tap/</v>
      </c>
    </row>
    <row r="1438" spans="1:28" ht="105">
      <c r="A1438" s="151" t="s">
        <v>7359</v>
      </c>
      <c r="B1438" s="152"/>
      <c r="C1438" s="152" t="s">
        <v>706</v>
      </c>
      <c r="D1438" s="152" t="s">
        <v>225</v>
      </c>
      <c r="E1438" s="222" t="s">
        <v>8127</v>
      </c>
      <c r="F1438" s="175" t="s">
        <v>7359</v>
      </c>
      <c r="G1438" s="230" t="str">
        <f t="shared" si="11"/>
        <v>[PNS]_BVBANK_Aug</v>
      </c>
      <c r="H1438" s="175" t="s">
        <v>8655</v>
      </c>
      <c r="I1438" s="175" t="s">
        <v>8129</v>
      </c>
      <c r="J1438" s="169"/>
      <c r="K1438" s="162"/>
      <c r="L1438" s="162"/>
      <c r="M1438" s="162"/>
      <c r="N1438" s="169"/>
      <c r="O1438" s="162"/>
      <c r="P1438" s="169"/>
      <c r="Q1438" s="222" t="s">
        <v>8656</v>
      </c>
      <c r="R1438" s="230" t="s">
        <v>8656</v>
      </c>
      <c r="S1438" s="230" t="s">
        <v>8656</v>
      </c>
      <c r="T1438" s="230" t="s">
        <v>8656</v>
      </c>
      <c r="U1438" s="155" t="s">
        <v>696</v>
      </c>
      <c r="V1438" s="155" t="b">
        <v>0</v>
      </c>
      <c r="W1438" s="384" t="s">
        <v>3187</v>
      </c>
      <c r="X1438" s="379" t="s">
        <v>8657</v>
      </c>
      <c r="Y1438" s="173">
        <v>0</v>
      </c>
      <c r="Z1438" s="169"/>
      <c r="AA1438" s="163" t="str">
        <f t="shared" si="14"/>
        <v>https://shopeefood.vn/bo-suu-tap/</v>
      </c>
      <c r="AB1438" s="163" t="str">
        <f t="shared" si="19"/>
        <v>https://shopeefood.shopee.vn/bo-suu-tap/</v>
      </c>
    </row>
    <row r="1439" spans="1:28" ht="135">
      <c r="A1439" s="151" t="s">
        <v>7359</v>
      </c>
      <c r="B1439" s="152"/>
      <c r="C1439" s="152" t="s">
        <v>706</v>
      </c>
      <c r="D1439" s="152" t="s">
        <v>225</v>
      </c>
      <c r="E1439" s="222" t="s">
        <v>1105</v>
      </c>
      <c r="F1439" s="175" t="s">
        <v>7359</v>
      </c>
      <c r="G1439" s="230" t="str">
        <f t="shared" si="11"/>
        <v>[PNS]_OCB_Aug</v>
      </c>
      <c r="H1439" s="222" t="s">
        <v>8658</v>
      </c>
      <c r="I1439" s="222" t="s">
        <v>7476</v>
      </c>
      <c r="J1439" s="169"/>
      <c r="K1439" s="162"/>
      <c r="L1439" s="162"/>
      <c r="M1439" s="162"/>
      <c r="N1439" s="169"/>
      <c r="O1439" s="162"/>
      <c r="P1439" s="169"/>
      <c r="Q1439" s="222" t="s">
        <v>8659</v>
      </c>
      <c r="R1439" s="230" t="s">
        <v>8659</v>
      </c>
      <c r="S1439" s="230" t="s">
        <v>8659</v>
      </c>
      <c r="T1439" s="230" t="s">
        <v>8659</v>
      </c>
      <c r="U1439" s="155" t="s">
        <v>696</v>
      </c>
      <c r="V1439" s="155" t="b">
        <v>0</v>
      </c>
      <c r="W1439" s="338" t="s">
        <v>3175</v>
      </c>
      <c r="X1439" s="236" t="s">
        <v>8660</v>
      </c>
      <c r="Y1439" s="173">
        <v>0</v>
      </c>
      <c r="Z1439" s="169"/>
      <c r="AA1439" s="163" t="str">
        <f t="shared" si="14"/>
        <v>https://shopeefood.vn/bo-suu-tap/</v>
      </c>
      <c r="AB1439" s="163" t="str">
        <f t="shared" si="19"/>
        <v>https://shopeefood.shopee.vn/bo-suu-tap/</v>
      </c>
    </row>
    <row r="1440" spans="1:28" ht="135">
      <c r="A1440" s="151" t="s">
        <v>7359</v>
      </c>
      <c r="B1440" s="152"/>
      <c r="C1440" s="152" t="s">
        <v>706</v>
      </c>
      <c r="D1440" s="152" t="s">
        <v>225</v>
      </c>
      <c r="E1440" s="222" t="s">
        <v>1120</v>
      </c>
      <c r="F1440" s="175" t="s">
        <v>7359</v>
      </c>
      <c r="G1440" s="230" t="str">
        <f t="shared" si="11"/>
        <v>[PNS]_FE CREDIT_Aug</v>
      </c>
      <c r="H1440" s="222" t="s">
        <v>8661</v>
      </c>
      <c r="I1440" s="222" t="s">
        <v>8662</v>
      </c>
      <c r="J1440" s="169"/>
      <c r="K1440" s="162"/>
      <c r="L1440" s="162"/>
      <c r="M1440" s="162"/>
      <c r="N1440" s="169"/>
      <c r="O1440" s="162"/>
      <c r="P1440" s="169"/>
      <c r="Q1440" s="222" t="s">
        <v>8663</v>
      </c>
      <c r="R1440" s="230" t="s">
        <v>8663</v>
      </c>
      <c r="S1440" s="230" t="s">
        <v>8663</v>
      </c>
      <c r="T1440" s="230" t="s">
        <v>8663</v>
      </c>
      <c r="U1440" s="155" t="s">
        <v>696</v>
      </c>
      <c r="V1440" s="155" t="b">
        <v>0</v>
      </c>
      <c r="W1440" s="384" t="s">
        <v>3187</v>
      </c>
      <c r="X1440" s="379" t="s">
        <v>6707</v>
      </c>
      <c r="Y1440" s="173">
        <v>0</v>
      </c>
      <c r="Z1440" s="169"/>
      <c r="AA1440" s="163" t="str">
        <f t="shared" si="14"/>
        <v>https://shopeefood.vn/bo-suu-tap/</v>
      </c>
      <c r="AB1440" s="163" t="str">
        <f t="shared" si="19"/>
        <v>https://shopeefood.shopee.vn/bo-suu-tap/</v>
      </c>
    </row>
    <row r="1441" spans="1:28" ht="135">
      <c r="A1441" s="151" t="s">
        <v>7359</v>
      </c>
      <c r="B1441" s="152"/>
      <c r="C1441" s="152" t="s">
        <v>706</v>
      </c>
      <c r="D1441" s="152" t="s">
        <v>225</v>
      </c>
      <c r="E1441" s="175" t="s">
        <v>8664</v>
      </c>
      <c r="F1441" s="175" t="s">
        <v>8665</v>
      </c>
      <c r="G1441" s="230" t="str">
        <f t="shared" si="11"/>
        <v>[PNS]_VPBANK JCB_Aug.CAKE</v>
      </c>
      <c r="H1441" s="175" t="s">
        <v>8666</v>
      </c>
      <c r="I1441" s="175" t="s">
        <v>8667</v>
      </c>
      <c r="J1441" s="169"/>
      <c r="K1441" s="162"/>
      <c r="L1441" s="162"/>
      <c r="M1441" s="162"/>
      <c r="N1441" s="169"/>
      <c r="O1441" s="162"/>
      <c r="P1441" s="169"/>
      <c r="Q1441" s="175" t="s">
        <v>8668</v>
      </c>
      <c r="R1441" s="175" t="s">
        <v>8668</v>
      </c>
      <c r="S1441" s="175" t="s">
        <v>8668</v>
      </c>
      <c r="T1441" s="175" t="s">
        <v>8668</v>
      </c>
      <c r="U1441" s="155" t="s">
        <v>696</v>
      </c>
      <c r="V1441" s="155" t="b">
        <v>0</v>
      </c>
      <c r="W1441" s="387" t="s">
        <v>3175</v>
      </c>
      <c r="X1441" s="236" t="s">
        <v>8669</v>
      </c>
      <c r="Y1441" s="173">
        <v>0</v>
      </c>
      <c r="Z1441" s="169"/>
      <c r="AA1441" s="163" t="str">
        <f t="shared" si="14"/>
        <v>https://shopeefood.vn/bo-suu-tap/</v>
      </c>
      <c r="AB1441" s="163" t="str">
        <f t="shared" si="19"/>
        <v>https://shopeefood.shopee.vn/bo-suu-tap/</v>
      </c>
    </row>
    <row r="1442" spans="1:28" ht="120">
      <c r="A1442" s="151" t="s">
        <v>7359</v>
      </c>
      <c r="B1442" s="152"/>
      <c r="C1442" s="152" t="s">
        <v>706</v>
      </c>
      <c r="D1442" s="152" t="s">
        <v>225</v>
      </c>
      <c r="E1442" s="175" t="s">
        <v>1155</v>
      </c>
      <c r="F1442" s="175" t="s">
        <v>8670</v>
      </c>
      <c r="G1442" s="230" t="str">
        <f t="shared" si="11"/>
        <v xml:space="preserve">[PNS]_BIDV_Aug.JCB WELL BEING </v>
      </c>
      <c r="H1442" s="175" t="s">
        <v>8671</v>
      </c>
      <c r="I1442" s="222" t="s">
        <v>3185</v>
      </c>
      <c r="J1442" s="169"/>
      <c r="K1442" s="162"/>
      <c r="L1442" s="162"/>
      <c r="M1442" s="162"/>
      <c r="N1442" s="169"/>
      <c r="O1442" s="162"/>
      <c r="P1442" s="169"/>
      <c r="Q1442" s="222" t="s">
        <v>8672</v>
      </c>
      <c r="R1442" s="230" t="s">
        <v>8672</v>
      </c>
      <c r="S1442" s="230" t="s">
        <v>8672</v>
      </c>
      <c r="T1442" s="230" t="s">
        <v>8672</v>
      </c>
      <c r="U1442" s="155" t="s">
        <v>696</v>
      </c>
      <c r="V1442" s="155" t="b">
        <v>0</v>
      </c>
      <c r="W1442" s="626" t="s">
        <v>3175</v>
      </c>
      <c r="X1442" s="379" t="s">
        <v>8673</v>
      </c>
      <c r="Y1442" s="173">
        <v>0</v>
      </c>
      <c r="Z1442" s="169"/>
      <c r="AA1442" s="163" t="str">
        <f t="shared" si="14"/>
        <v>https://shopeefood.vn/bo-suu-tap/</v>
      </c>
      <c r="AB1442" s="163" t="str">
        <f t="shared" si="19"/>
        <v>https://shopeefood.shopee.vn/bo-suu-tap/</v>
      </c>
    </row>
    <row r="1443" spans="1:28" ht="135">
      <c r="A1443" s="151" t="s">
        <v>7359</v>
      </c>
      <c r="B1443" s="152"/>
      <c r="C1443" s="152" t="s">
        <v>706</v>
      </c>
      <c r="D1443" s="152" t="s">
        <v>225</v>
      </c>
      <c r="E1443" s="175" t="s">
        <v>7521</v>
      </c>
      <c r="F1443" s="175" t="s">
        <v>7359</v>
      </c>
      <c r="G1443" s="230" t="str">
        <f t="shared" si="11"/>
        <v>[PNS]_VPBANK DEBIT_Aug</v>
      </c>
      <c r="H1443" s="176" t="s">
        <v>8674</v>
      </c>
      <c r="I1443" s="222" t="s">
        <v>7523</v>
      </c>
      <c r="J1443" s="169"/>
      <c r="K1443" s="162"/>
      <c r="L1443" s="162"/>
      <c r="M1443" s="162"/>
      <c r="N1443" s="169"/>
      <c r="O1443" s="162"/>
      <c r="P1443" s="169"/>
      <c r="Q1443" s="222" t="s">
        <v>8675</v>
      </c>
      <c r="R1443" s="230" t="s">
        <v>8675</v>
      </c>
      <c r="S1443" s="230" t="s">
        <v>8675</v>
      </c>
      <c r="T1443" s="230" t="s">
        <v>8675</v>
      </c>
      <c r="U1443" s="155" t="s">
        <v>696</v>
      </c>
      <c r="V1443" s="155" t="b">
        <v>0</v>
      </c>
      <c r="W1443" s="627" t="s">
        <v>7525</v>
      </c>
      <c r="X1443" s="490" t="s">
        <v>8676</v>
      </c>
      <c r="Y1443" s="173">
        <v>0</v>
      </c>
      <c r="Z1443" s="169"/>
      <c r="AA1443" s="163" t="str">
        <f t="shared" si="14"/>
        <v>https://shopeefood.vn/bo-suu-tap/</v>
      </c>
      <c r="AB1443" s="163" t="str">
        <f t="shared" si="19"/>
        <v>https://shopeefood.shopee.vn/bo-suu-tap/</v>
      </c>
    </row>
    <row r="1444" spans="1:28" ht="180">
      <c r="A1444" s="151" t="s">
        <v>7359</v>
      </c>
      <c r="B1444" s="152"/>
      <c r="C1444" s="152" t="s">
        <v>706</v>
      </c>
      <c r="D1444" s="152" t="s">
        <v>225</v>
      </c>
      <c r="E1444" s="175" t="s">
        <v>2224</v>
      </c>
      <c r="F1444" s="175" t="s">
        <v>8677</v>
      </c>
      <c r="G1444" s="230" t="str">
        <f t="shared" si="11"/>
        <v>[PNS]_HDBank_Aug.MUADEE</v>
      </c>
      <c r="H1444" s="175" t="s">
        <v>8678</v>
      </c>
      <c r="I1444" s="175" t="s">
        <v>7529</v>
      </c>
      <c r="J1444" s="169"/>
      <c r="K1444" s="162"/>
      <c r="L1444" s="162"/>
      <c r="M1444" s="162"/>
      <c r="N1444" s="169"/>
      <c r="O1444" s="162"/>
      <c r="P1444" s="169"/>
      <c r="Q1444" s="222" t="s">
        <v>8679</v>
      </c>
      <c r="R1444" s="230" t="s">
        <v>8679</v>
      </c>
      <c r="S1444" s="230" t="s">
        <v>8679</v>
      </c>
      <c r="T1444" s="230" t="s">
        <v>8679</v>
      </c>
      <c r="U1444" s="155" t="s">
        <v>696</v>
      </c>
      <c r="V1444" s="155" t="b">
        <v>0</v>
      </c>
      <c r="W1444" s="626" t="s">
        <v>3175</v>
      </c>
      <c r="X1444" s="179" t="s">
        <v>8680</v>
      </c>
      <c r="Y1444" s="173">
        <v>0</v>
      </c>
      <c r="Z1444" s="169"/>
      <c r="AA1444" s="163" t="str">
        <f t="shared" si="14"/>
        <v>https://shopeefood.vn/bo-suu-tap/</v>
      </c>
      <c r="AB1444" s="163" t="str">
        <f t="shared" si="19"/>
        <v>https://shopeefood.shopee.vn/bo-suu-tap/</v>
      </c>
    </row>
    <row r="1445" spans="1:28" ht="135">
      <c r="A1445" s="151" t="s">
        <v>7359</v>
      </c>
      <c r="B1445" s="152"/>
      <c r="C1445" s="152" t="s">
        <v>706</v>
      </c>
      <c r="D1445" s="152" t="s">
        <v>225</v>
      </c>
      <c r="E1445" s="222" t="s">
        <v>1141</v>
      </c>
      <c r="F1445" s="175" t="s">
        <v>7359</v>
      </c>
      <c r="G1445" s="230" t="str">
        <f t="shared" si="11"/>
        <v>[PNS]_NCB_Aug</v>
      </c>
      <c r="H1445" s="175" t="s">
        <v>8681</v>
      </c>
      <c r="I1445" s="175" t="s">
        <v>8682</v>
      </c>
      <c r="J1445" s="169"/>
      <c r="K1445" s="162"/>
      <c r="L1445" s="162"/>
      <c r="M1445" s="162"/>
      <c r="N1445" s="169"/>
      <c r="O1445" s="162"/>
      <c r="P1445" s="169"/>
      <c r="Q1445" s="222" t="s">
        <v>8683</v>
      </c>
      <c r="R1445" s="230" t="s">
        <v>8683</v>
      </c>
      <c r="S1445" s="230" t="s">
        <v>8683</v>
      </c>
      <c r="T1445" s="230" t="s">
        <v>8683</v>
      </c>
      <c r="U1445" s="155" t="s">
        <v>696</v>
      </c>
      <c r="V1445" s="155" t="b">
        <v>0</v>
      </c>
      <c r="W1445" s="626" t="s">
        <v>8684</v>
      </c>
      <c r="X1445" s="379" t="s">
        <v>8685</v>
      </c>
      <c r="Y1445" s="173">
        <v>0</v>
      </c>
      <c r="Z1445" s="169"/>
      <c r="AA1445" s="163" t="str">
        <f t="shared" si="14"/>
        <v>https://shopeefood.vn/bo-suu-tap/</v>
      </c>
      <c r="AB1445" s="163" t="str">
        <f t="shared" si="19"/>
        <v>https://shopeefood.shopee.vn/bo-suu-tap/</v>
      </c>
    </row>
    <row r="1446" spans="1:28" ht="120">
      <c r="A1446" s="151" t="s">
        <v>7359</v>
      </c>
      <c r="B1446" s="152"/>
      <c r="C1446" s="152" t="s">
        <v>706</v>
      </c>
      <c r="D1446" s="152" t="s">
        <v>225</v>
      </c>
      <c r="E1446" s="222" t="s">
        <v>5455</v>
      </c>
      <c r="F1446" s="175" t="s">
        <v>7359</v>
      </c>
      <c r="G1446" s="230" t="str">
        <f t="shared" si="11"/>
        <v>[PNS]_TPB JCB CASHBACK_Aug</v>
      </c>
      <c r="H1446" s="222" t="s">
        <v>8686</v>
      </c>
      <c r="I1446" s="222" t="s">
        <v>3185</v>
      </c>
      <c r="J1446" s="169"/>
      <c r="K1446" s="162"/>
      <c r="L1446" s="162"/>
      <c r="M1446" s="162"/>
      <c r="N1446" s="169"/>
      <c r="O1446" s="162"/>
      <c r="P1446" s="169"/>
      <c r="Q1446" s="222" t="s">
        <v>8687</v>
      </c>
      <c r="R1446" s="230" t="s">
        <v>8687</v>
      </c>
      <c r="S1446" s="230" t="s">
        <v>8687</v>
      </c>
      <c r="T1446" s="230" t="s">
        <v>8687</v>
      </c>
      <c r="U1446" s="155" t="s">
        <v>696</v>
      </c>
      <c r="V1446" s="155" t="b">
        <v>0</v>
      </c>
      <c r="W1446" s="628" t="s">
        <v>3187</v>
      </c>
      <c r="X1446" s="236" t="s">
        <v>8688</v>
      </c>
      <c r="Y1446" s="173">
        <v>0</v>
      </c>
      <c r="Z1446" s="169"/>
      <c r="AA1446" s="163" t="str">
        <f t="shared" si="14"/>
        <v>https://shopeefood.vn/bo-suu-tap/</v>
      </c>
      <c r="AB1446" s="163" t="str">
        <f t="shared" si="19"/>
        <v>https://shopeefood.shopee.vn/bo-suu-tap/</v>
      </c>
    </row>
    <row r="1447" spans="1:28" ht="120">
      <c r="A1447" s="151" t="s">
        <v>7359</v>
      </c>
      <c r="B1447" s="152"/>
      <c r="C1447" s="152" t="s">
        <v>706</v>
      </c>
      <c r="D1447" s="152" t="s">
        <v>225</v>
      </c>
      <c r="E1447" s="175" t="s">
        <v>2303</v>
      </c>
      <c r="F1447" s="175" t="s">
        <v>7359</v>
      </c>
      <c r="G1447" s="230" t="str">
        <f t="shared" si="11"/>
        <v>[PNS]_Shinhan Finance Mastercard_Aug</v>
      </c>
      <c r="H1447" s="222" t="s">
        <v>8689</v>
      </c>
      <c r="I1447" s="222" t="s">
        <v>5451</v>
      </c>
      <c r="J1447" s="169"/>
      <c r="K1447" s="162"/>
      <c r="L1447" s="162"/>
      <c r="M1447" s="162"/>
      <c r="N1447" s="169"/>
      <c r="O1447" s="162"/>
      <c r="P1447" s="169"/>
      <c r="Q1447" s="222" t="s">
        <v>8690</v>
      </c>
      <c r="R1447" s="230" t="s">
        <v>8690</v>
      </c>
      <c r="S1447" s="230" t="s">
        <v>8690</v>
      </c>
      <c r="T1447" s="230" t="s">
        <v>8690</v>
      </c>
      <c r="U1447" s="155" t="s">
        <v>696</v>
      </c>
      <c r="V1447" s="155" t="b">
        <v>0</v>
      </c>
      <c r="W1447" s="626" t="s">
        <v>3183</v>
      </c>
      <c r="X1447" s="226" t="s">
        <v>8691</v>
      </c>
      <c r="Y1447" s="173">
        <v>0</v>
      </c>
      <c r="Z1447" s="169"/>
      <c r="AA1447" s="163" t="str">
        <f t="shared" si="14"/>
        <v>https://shopeefood.vn/bo-suu-tap/</v>
      </c>
      <c r="AB1447" s="163" t="str">
        <f t="shared" si="19"/>
        <v>https://shopeefood.shopee.vn/bo-suu-tap/</v>
      </c>
    </row>
    <row r="1448" spans="1:28" ht="135">
      <c r="A1448" s="151" t="s">
        <v>7359</v>
      </c>
      <c r="B1448" s="152"/>
      <c r="C1448" s="152" t="s">
        <v>706</v>
      </c>
      <c r="D1448" s="152" t="s">
        <v>213</v>
      </c>
      <c r="E1448" s="191" t="s">
        <v>8692</v>
      </c>
      <c r="F1448" s="175" t="s">
        <v>7359</v>
      </c>
      <c r="G1448" s="177" t="str">
        <f t="shared" si="11"/>
        <v>[Win 2]_Garden House - Rau Má Mix_Aug</v>
      </c>
      <c r="H1448" s="193" t="s">
        <v>8693</v>
      </c>
      <c r="I1448" s="193" t="s">
        <v>8694</v>
      </c>
      <c r="J1448" s="170" t="s">
        <v>8695</v>
      </c>
      <c r="K1448" s="159"/>
      <c r="L1448" s="159"/>
      <c r="M1448" s="159"/>
      <c r="N1448" s="168"/>
      <c r="O1448" s="409" t="s">
        <v>8696</v>
      </c>
      <c r="P1448" s="168"/>
      <c r="Q1448" s="159"/>
      <c r="R1448" s="221" t="s">
        <v>8697</v>
      </c>
      <c r="S1448" s="177"/>
      <c r="T1448" s="177"/>
      <c r="U1448" s="155" t="s">
        <v>696</v>
      </c>
      <c r="V1448" s="155" t="b">
        <v>0</v>
      </c>
      <c r="W1448" s="179" t="s">
        <v>8698</v>
      </c>
      <c r="X1448" s="168"/>
      <c r="Y1448" s="173">
        <v>20915</v>
      </c>
      <c r="Z1448" s="162" t="s">
        <v>8699</v>
      </c>
      <c r="AA1448" s="163" t="str">
        <f t="shared" si="14"/>
        <v>https://shopeefood.vn/bo-suu-tap/w2-gardenhouse-raumamix</v>
      </c>
      <c r="AB1448" s="163" t="str">
        <f t="shared" si="19"/>
        <v>https://shopeefood.shopee.vn/bo-suu-tap/w2-gardenhouse-raumamix</v>
      </c>
    </row>
    <row r="1449" spans="1:28" ht="240">
      <c r="A1449" s="151" t="s">
        <v>7359</v>
      </c>
      <c r="B1449" s="152"/>
      <c r="C1449" s="152" t="s">
        <v>706</v>
      </c>
      <c r="D1449" s="152" t="s">
        <v>222</v>
      </c>
      <c r="E1449" s="174" t="s">
        <v>871</v>
      </c>
      <c r="F1449" s="175" t="s">
        <v>8700</v>
      </c>
      <c r="G1449" s="177" t="str">
        <f t="shared" si="11"/>
        <v>[Alacarte CB]_Sinh Tố, Nước Ép &amp; Detox - ReViet Juice_Aug.CB1.1K</v>
      </c>
      <c r="H1449" s="193" t="s">
        <v>8701</v>
      </c>
      <c r="I1449" s="159" t="s">
        <v>8702</v>
      </c>
      <c r="J1449" s="170" t="s">
        <v>874</v>
      </c>
      <c r="K1449" s="159"/>
      <c r="L1449" s="170" t="s">
        <v>875</v>
      </c>
      <c r="M1449" s="176" t="s">
        <v>8703</v>
      </c>
      <c r="N1449" s="155" t="s">
        <v>2600</v>
      </c>
      <c r="O1449" s="159"/>
      <c r="P1449" s="168"/>
      <c r="Q1449" s="159" t="s">
        <v>8704</v>
      </c>
      <c r="R1449" s="177"/>
      <c r="S1449" s="177"/>
      <c r="T1449" s="177"/>
      <c r="U1449" s="155" t="s">
        <v>696</v>
      </c>
      <c r="V1449" s="155" t="b">
        <v>0</v>
      </c>
      <c r="W1449" s="179" t="s">
        <v>8705</v>
      </c>
      <c r="X1449" s="168"/>
      <c r="Y1449" s="173">
        <v>20687</v>
      </c>
      <c r="Z1449" s="162" t="s">
        <v>7652</v>
      </c>
      <c r="AA1449" s="163" t="str">
        <f t="shared" si="14"/>
        <v>https://shopeefood.vn/bo-suu-tap/a-reviet-juice-1k</v>
      </c>
      <c r="AB1449" s="163" t="str">
        <f t="shared" si="19"/>
        <v>https://shopeefood.shopee.vn/bo-suu-tap/a-reviet-juice-1k</v>
      </c>
    </row>
    <row r="1450" spans="1:28" ht="150">
      <c r="A1450" s="151" t="s">
        <v>7359</v>
      </c>
      <c r="B1450" s="152"/>
      <c r="C1450" s="152" t="s">
        <v>706</v>
      </c>
      <c r="D1450" s="152" t="s">
        <v>222</v>
      </c>
      <c r="E1450" s="174" t="s">
        <v>871</v>
      </c>
      <c r="F1450" s="175" t="s">
        <v>8706</v>
      </c>
      <c r="G1450" s="177" t="str">
        <f t="shared" si="11"/>
        <v>[Alacarte CB]_Sinh Tố, Nước Ép &amp; Detox - ReViet Juice_Aug.CB1.M1T1</v>
      </c>
      <c r="H1450" s="193" t="s">
        <v>8707</v>
      </c>
      <c r="I1450" s="159" t="s">
        <v>8296</v>
      </c>
      <c r="J1450" s="170" t="s">
        <v>874</v>
      </c>
      <c r="K1450" s="159"/>
      <c r="L1450" s="170" t="s">
        <v>875</v>
      </c>
      <c r="M1450" s="176" t="s">
        <v>8708</v>
      </c>
      <c r="N1450" s="155" t="s">
        <v>2600</v>
      </c>
      <c r="O1450" s="159"/>
      <c r="P1450" s="168"/>
      <c r="Q1450" s="159" t="s">
        <v>8709</v>
      </c>
      <c r="R1450" s="177"/>
      <c r="S1450" s="177"/>
      <c r="T1450" s="177"/>
      <c r="U1450" s="155" t="s">
        <v>696</v>
      </c>
      <c r="V1450" s="155" t="b">
        <v>0</v>
      </c>
      <c r="W1450" s="179" t="s">
        <v>8710</v>
      </c>
      <c r="X1450" s="168"/>
      <c r="Y1450" s="173">
        <v>20687</v>
      </c>
      <c r="Z1450" s="162" t="s">
        <v>7652</v>
      </c>
      <c r="AA1450" s="163" t="str">
        <f t="shared" si="14"/>
        <v>https://shopeefood.vn/bo-suu-tap/a-reviet-juice-1k</v>
      </c>
      <c r="AB1450" s="163" t="str">
        <f t="shared" si="19"/>
        <v>https://shopeefood.shopee.vn/bo-suu-tap/a-reviet-juice-1k</v>
      </c>
    </row>
    <row r="1451" spans="1:28" ht="300">
      <c r="A1451" s="151" t="s">
        <v>7359</v>
      </c>
      <c r="B1451" s="152"/>
      <c r="C1451" s="152" t="s">
        <v>706</v>
      </c>
      <c r="D1451" s="152" t="s">
        <v>222</v>
      </c>
      <c r="E1451" s="159" t="s">
        <v>210</v>
      </c>
      <c r="F1451" s="155" t="s">
        <v>8368</v>
      </c>
      <c r="G1451" s="177" t="str">
        <f t="shared" si="11"/>
        <v>[Alacarte CB]_Bánh Mì Ơi_Aug.CB7</v>
      </c>
      <c r="H1451" s="176" t="s">
        <v>8711</v>
      </c>
      <c r="I1451" s="193" t="s">
        <v>8712</v>
      </c>
      <c r="J1451" s="194" t="s">
        <v>756</v>
      </c>
      <c r="K1451" s="286"/>
      <c r="L1451" s="286" t="s">
        <v>1552</v>
      </c>
      <c r="M1451" s="159"/>
      <c r="N1451" s="168"/>
      <c r="O1451" s="176" t="s">
        <v>8713</v>
      </c>
      <c r="P1451" s="168"/>
      <c r="Q1451" s="193" t="s">
        <v>8714</v>
      </c>
      <c r="R1451" s="177"/>
      <c r="S1451" s="177"/>
      <c r="T1451" s="177"/>
      <c r="U1451" s="155" t="s">
        <v>696</v>
      </c>
      <c r="V1451" s="155" t="b">
        <v>0</v>
      </c>
      <c r="W1451" s="179" t="s">
        <v>8715</v>
      </c>
      <c r="X1451" s="168"/>
      <c r="Y1451" s="173">
        <v>20519</v>
      </c>
      <c r="Z1451" s="162" t="s">
        <v>5983</v>
      </c>
      <c r="AA1451" s="163" t="str">
        <f t="shared" si="14"/>
        <v>https://shopeefood.vn/bo-suu-tap/a--banhmioi</v>
      </c>
      <c r="AB1451" s="163" t="str">
        <f t="shared" si="19"/>
        <v>https://shopeefood.shopee.vn/bo-suu-tap/a--banhmioi</v>
      </c>
    </row>
    <row r="1452" spans="1:28" ht="135">
      <c r="A1452" s="151" t="s">
        <v>7359</v>
      </c>
      <c r="B1452" s="152"/>
      <c r="C1452" s="152" t="s">
        <v>706</v>
      </c>
      <c r="D1452" s="152" t="s">
        <v>222</v>
      </c>
      <c r="E1452" s="174" t="s">
        <v>6245</v>
      </c>
      <c r="F1452" s="176" t="s">
        <v>8113</v>
      </c>
      <c r="G1452" s="177" t="str">
        <f t="shared" si="11"/>
        <v>[Alacarte CB]_Trà Sữa Winggo - Trà Sữa Kem Trứng Nướng, Trà Hoa Quả &amp; Matcha_Aug.CB1</v>
      </c>
      <c r="H1452" s="193" t="s">
        <v>8716</v>
      </c>
      <c r="I1452" s="159" t="s">
        <v>8717</v>
      </c>
      <c r="J1452" s="178" t="s">
        <v>8718</v>
      </c>
      <c r="K1452" s="159"/>
      <c r="L1452" s="157" t="s">
        <v>6249</v>
      </c>
      <c r="M1452" s="193" t="s">
        <v>3809</v>
      </c>
      <c r="N1452" s="155" t="s">
        <v>5967</v>
      </c>
      <c r="O1452" s="159"/>
      <c r="P1452" s="168"/>
      <c r="Q1452" s="159"/>
      <c r="R1452" s="168" t="s">
        <v>8719</v>
      </c>
      <c r="S1452" s="177"/>
      <c r="T1452" s="177"/>
      <c r="U1452" s="155" t="s">
        <v>696</v>
      </c>
      <c r="V1452" s="155" t="b">
        <v>0</v>
      </c>
      <c r="W1452" s="179" t="s">
        <v>8720</v>
      </c>
      <c r="X1452" s="168"/>
      <c r="Y1452" s="173">
        <v>20821</v>
      </c>
      <c r="Z1452" s="162" t="s">
        <v>7844</v>
      </c>
      <c r="AA1452" s="163" t="str">
        <f t="shared" si="14"/>
        <v>https://shopeefood.vn/bo-suu-tap/a-winggo-20k</v>
      </c>
      <c r="AB1452" s="163" t="str">
        <f t="shared" si="19"/>
        <v>https://shopeefood.shopee.vn/bo-suu-tap/a-winggo-20k</v>
      </c>
    </row>
    <row r="1453" spans="1:28" ht="150">
      <c r="A1453" s="151" t="s">
        <v>7359</v>
      </c>
      <c r="B1453" s="152"/>
      <c r="C1453" s="152" t="s">
        <v>706</v>
      </c>
      <c r="D1453" s="152" t="s">
        <v>222</v>
      </c>
      <c r="E1453" s="191" t="s">
        <v>2479</v>
      </c>
      <c r="F1453" s="176" t="s">
        <v>8113</v>
      </c>
      <c r="G1453" s="177" t="str">
        <f t="shared" si="11"/>
        <v>[Alacarte CB]_Tiệm Trà Mai Khôi_Aug.CB1</v>
      </c>
      <c r="H1453" s="176" t="s">
        <v>8721</v>
      </c>
      <c r="I1453" s="159" t="s">
        <v>8386</v>
      </c>
      <c r="J1453" s="178" t="s">
        <v>2481</v>
      </c>
      <c r="K1453" s="159"/>
      <c r="L1453" s="157" t="s">
        <v>2482</v>
      </c>
      <c r="M1453" s="629" t="s">
        <v>8722</v>
      </c>
      <c r="N1453" s="155" t="s">
        <v>5967</v>
      </c>
      <c r="O1453" s="159"/>
      <c r="P1453" s="168"/>
      <c r="Q1453" s="159"/>
      <c r="R1453" s="197" t="s">
        <v>8723</v>
      </c>
      <c r="S1453" s="177"/>
      <c r="T1453" s="177"/>
      <c r="U1453" s="155" t="s">
        <v>696</v>
      </c>
      <c r="V1453" s="155" t="b">
        <v>0</v>
      </c>
      <c r="W1453" s="179" t="s">
        <v>8724</v>
      </c>
      <c r="X1453" s="168"/>
      <c r="Y1453" s="173">
        <v>20823</v>
      </c>
      <c r="Z1453" s="162" t="s">
        <v>7944</v>
      </c>
      <c r="AA1453" s="163" t="str">
        <f t="shared" si="14"/>
        <v>https://shopeefood.vn/bo-suu-tap/a-tiem-tra-mai-khoi</v>
      </c>
      <c r="AB1453" s="163" t="str">
        <f t="shared" si="19"/>
        <v>https://shopeefood.shopee.vn/bo-suu-tap/a-tiem-tra-mai-khoi</v>
      </c>
    </row>
    <row r="1454" spans="1:28" ht="90">
      <c r="A1454" s="151" t="s">
        <v>7359</v>
      </c>
      <c r="B1454" s="152"/>
      <c r="C1454" s="152" t="s">
        <v>717</v>
      </c>
      <c r="D1454" s="152" t="s">
        <v>217</v>
      </c>
      <c r="E1454" s="243" t="s">
        <v>4747</v>
      </c>
      <c r="F1454" s="176" t="s">
        <v>7359</v>
      </c>
      <c r="G1454" s="177" t="str">
        <f t="shared" si="11"/>
        <v>[Win 4]_Sukiya - Cơm Bò Hầm &amp; Mì Ramen_Aug</v>
      </c>
      <c r="H1454" s="193" t="s">
        <v>8725</v>
      </c>
      <c r="I1454" s="159" t="s">
        <v>8726</v>
      </c>
      <c r="J1454" s="178" t="s">
        <v>4750</v>
      </c>
      <c r="K1454" s="159"/>
      <c r="L1454" s="159"/>
      <c r="M1454" s="159"/>
      <c r="N1454" s="168"/>
      <c r="O1454" s="155" t="s">
        <v>723</v>
      </c>
      <c r="P1454" s="169"/>
      <c r="Q1454" s="193" t="s">
        <v>8727</v>
      </c>
      <c r="R1454" s="168"/>
      <c r="S1454" s="168"/>
      <c r="T1454" s="168"/>
      <c r="U1454" s="155" t="s">
        <v>696</v>
      </c>
      <c r="V1454" s="155" t="b">
        <v>0</v>
      </c>
      <c r="W1454" s="179" t="s">
        <v>7581</v>
      </c>
      <c r="X1454" s="168"/>
      <c r="Y1454" s="173">
        <v>20932</v>
      </c>
      <c r="Z1454" s="162" t="s">
        <v>8728</v>
      </c>
      <c r="AA1454" s="163" t="str">
        <f t="shared" si="14"/>
        <v>https://shopeefood.vn/bo-suu-tap/w4-99-sukiya</v>
      </c>
      <c r="AB1454" s="163" t="str">
        <f t="shared" si="19"/>
        <v>https://shopeefood.shopee.vn/bo-suu-tap/w4-99-sukiya</v>
      </c>
    </row>
    <row r="1455" spans="1:28" ht="75">
      <c r="A1455" s="151" t="s">
        <v>7359</v>
      </c>
      <c r="B1455" s="152"/>
      <c r="C1455" s="152" t="s">
        <v>717</v>
      </c>
      <c r="D1455" s="152" t="s">
        <v>219</v>
      </c>
      <c r="E1455" s="243" t="s">
        <v>4747</v>
      </c>
      <c r="F1455" s="176" t="s">
        <v>7359</v>
      </c>
      <c r="G1455" s="177" t="str">
        <f t="shared" si="11"/>
        <v>[Alacarte]_Sukiya - Cơm Bò Hầm &amp; Mì Ramen_Aug</v>
      </c>
      <c r="H1455" s="193" t="s">
        <v>8729</v>
      </c>
      <c r="I1455" s="159" t="s">
        <v>8730</v>
      </c>
      <c r="J1455" s="178" t="s">
        <v>4750</v>
      </c>
      <c r="K1455" s="159"/>
      <c r="L1455" s="159"/>
      <c r="M1455" s="159"/>
      <c r="N1455" s="168"/>
      <c r="O1455" s="155" t="s">
        <v>723</v>
      </c>
      <c r="P1455" s="169"/>
      <c r="Q1455" s="193" t="s">
        <v>8731</v>
      </c>
      <c r="R1455" s="168"/>
      <c r="S1455" s="168"/>
      <c r="T1455" s="168"/>
      <c r="U1455" s="155" t="s">
        <v>696</v>
      </c>
      <c r="V1455" s="155" t="b">
        <v>0</v>
      </c>
      <c r="W1455" s="179" t="s">
        <v>7581</v>
      </c>
      <c r="X1455" s="168"/>
      <c r="Y1455" s="173">
        <v>20212</v>
      </c>
      <c r="Z1455" s="162" t="s">
        <v>6612</v>
      </c>
      <c r="AA1455" s="163" t="str">
        <f t="shared" si="14"/>
        <v>https://shopeefood.vn/bo-suu-tap/a-sukiya--99</v>
      </c>
      <c r="AB1455" s="163" t="str">
        <f t="shared" si="19"/>
        <v>https://shopeefood.shopee.vn/bo-suu-tap/a-sukiya--99</v>
      </c>
    </row>
    <row r="1456" spans="1:28" ht="120">
      <c r="A1456" s="151" t="s">
        <v>7359</v>
      </c>
      <c r="B1456" s="152"/>
      <c r="C1456" s="152" t="s">
        <v>717</v>
      </c>
      <c r="D1456" s="152" t="s">
        <v>222</v>
      </c>
      <c r="E1456" s="243" t="s">
        <v>311</v>
      </c>
      <c r="F1456" s="176" t="s">
        <v>8375</v>
      </c>
      <c r="G1456" s="177" t="str">
        <f t="shared" si="11"/>
        <v>[Alacarte CB]_Hanuri - Món Ăn Hàn Quốc_Aug.CB9</v>
      </c>
      <c r="H1456" s="193" t="s">
        <v>8732</v>
      </c>
      <c r="I1456" s="159" t="s">
        <v>8733</v>
      </c>
      <c r="J1456" s="178" t="s">
        <v>801</v>
      </c>
      <c r="K1456" s="159"/>
      <c r="L1456" s="263"/>
      <c r="M1456" s="159"/>
      <c r="N1456" s="168"/>
      <c r="O1456" s="155" t="s">
        <v>723</v>
      </c>
      <c r="P1456" s="169"/>
      <c r="Q1456" s="193" t="s">
        <v>8734</v>
      </c>
      <c r="R1456" s="168"/>
      <c r="S1456" s="168"/>
      <c r="T1456" s="168"/>
      <c r="U1456" s="155" t="s">
        <v>696</v>
      </c>
      <c r="V1456" s="155" t="b">
        <v>0</v>
      </c>
      <c r="W1456" s="170" t="s">
        <v>7685</v>
      </c>
      <c r="X1456" s="168"/>
      <c r="Y1456" s="173">
        <v>19522</v>
      </c>
      <c r="Z1456" s="162" t="s">
        <v>3610</v>
      </c>
      <c r="AA1456" s="163" t="str">
        <f t="shared" si="14"/>
        <v>https://shopeefood.vn/bo-suu-tap/a-hanuri</v>
      </c>
      <c r="AB1456" s="163" t="str">
        <f t="shared" si="19"/>
        <v>https://shopeefood.shopee.vn/bo-suu-tap/a-hanuri</v>
      </c>
    </row>
    <row r="1457" spans="1:28" ht="195">
      <c r="A1457" s="151" t="s">
        <v>7359</v>
      </c>
      <c r="B1457" s="152"/>
      <c r="C1457" s="152" t="s">
        <v>717</v>
      </c>
      <c r="D1457" s="152" t="s">
        <v>222</v>
      </c>
      <c r="E1457" s="153" t="s">
        <v>1079</v>
      </c>
      <c r="F1457" s="155" t="s">
        <v>8352</v>
      </c>
      <c r="G1457" s="177" t="str">
        <f t="shared" si="11"/>
        <v>[Alacarte CB]_Mokchang - Đồ Ăn Hàn Quốc_Aug.CB2</v>
      </c>
      <c r="H1457" s="193" t="s">
        <v>8735</v>
      </c>
      <c r="I1457" s="159" t="s">
        <v>8736</v>
      </c>
      <c r="J1457" s="178" t="s">
        <v>1082</v>
      </c>
      <c r="K1457" s="159"/>
      <c r="L1457" s="157"/>
      <c r="M1457" s="185"/>
      <c r="N1457" s="168"/>
      <c r="O1457" s="155" t="s">
        <v>723</v>
      </c>
      <c r="P1457" s="169"/>
      <c r="Q1457" s="159"/>
      <c r="R1457" s="168" t="s">
        <v>8737</v>
      </c>
      <c r="S1457" s="177"/>
      <c r="T1457" s="177"/>
      <c r="U1457" s="155" t="s">
        <v>725</v>
      </c>
      <c r="V1457" s="155" t="b">
        <v>0</v>
      </c>
      <c r="W1457" s="179" t="s">
        <v>8738</v>
      </c>
      <c r="X1457" s="168"/>
      <c r="Y1457" s="173">
        <v>20509</v>
      </c>
      <c r="Z1457" s="162" t="s">
        <v>6632</v>
      </c>
      <c r="AA1457" s="163" t="str">
        <f t="shared" si="14"/>
        <v>https://shopeefood.vn/bo-suu-tap/a--mokchang</v>
      </c>
      <c r="AB1457" s="163" t="str">
        <f t="shared" si="19"/>
        <v>https://shopeefood.shopee.vn/bo-suu-tap/a--mokchang</v>
      </c>
    </row>
    <row r="1458" spans="1:28" ht="195">
      <c r="A1458" s="151" t="s">
        <v>7359</v>
      </c>
      <c r="B1458" s="152"/>
      <c r="C1458" s="152" t="s">
        <v>717</v>
      </c>
      <c r="D1458" s="152" t="s">
        <v>222</v>
      </c>
      <c r="E1458" s="153" t="s">
        <v>1079</v>
      </c>
      <c r="F1458" s="155" t="s">
        <v>8120</v>
      </c>
      <c r="G1458" s="177" t="str">
        <f t="shared" si="11"/>
        <v>[Alacarte CB]_Mokchang - Đồ Ăn Hàn Quốc_Aug.CB3</v>
      </c>
      <c r="H1458" s="193" t="s">
        <v>8739</v>
      </c>
      <c r="I1458" s="159" t="s">
        <v>8717</v>
      </c>
      <c r="J1458" s="178" t="s">
        <v>1082</v>
      </c>
      <c r="K1458" s="159"/>
      <c r="L1458" s="157" t="s">
        <v>7342</v>
      </c>
      <c r="M1458" s="159" t="s">
        <v>8740</v>
      </c>
      <c r="N1458" s="176" t="s">
        <v>8741</v>
      </c>
      <c r="O1458" s="192" t="s">
        <v>7345</v>
      </c>
      <c r="P1458" s="169"/>
      <c r="Q1458" s="159"/>
      <c r="R1458" s="168" t="s">
        <v>8742</v>
      </c>
      <c r="S1458" s="177"/>
      <c r="T1458" s="177"/>
      <c r="U1458" s="155" t="s">
        <v>696</v>
      </c>
      <c r="V1458" s="155" t="b">
        <v>0</v>
      </c>
      <c r="W1458" s="179" t="s">
        <v>8743</v>
      </c>
      <c r="X1458" s="168"/>
      <c r="Y1458" s="173">
        <v>19879</v>
      </c>
      <c r="Z1458" s="162" t="s">
        <v>3623</v>
      </c>
      <c r="AA1458" s="163" t="str">
        <f t="shared" si="14"/>
        <v>https://shopeefood.vn/bo-suu-tap/a-mokchang-50</v>
      </c>
      <c r="AB1458" s="163" t="str">
        <f t="shared" si="19"/>
        <v>https://shopeefood.shopee.vn/bo-suu-tap/a-mokchang-50</v>
      </c>
    </row>
    <row r="1459" spans="1:28" ht="300">
      <c r="A1459" s="151" t="s">
        <v>7359</v>
      </c>
      <c r="B1459" s="152"/>
      <c r="C1459" s="152" t="s">
        <v>717</v>
      </c>
      <c r="D1459" s="152" t="s">
        <v>222</v>
      </c>
      <c r="E1459" s="153" t="s">
        <v>289</v>
      </c>
      <c r="F1459" s="155" t="s">
        <v>8352</v>
      </c>
      <c r="G1459" s="177" t="str">
        <f t="shared" si="11"/>
        <v>[Alacarte CB]_Flychef_Aug.CB2</v>
      </c>
      <c r="H1459" s="176" t="s">
        <v>8744</v>
      </c>
      <c r="I1459" s="193" t="s">
        <v>8745</v>
      </c>
      <c r="J1459" s="178" t="s">
        <v>5071</v>
      </c>
      <c r="K1459" s="157"/>
      <c r="L1459" s="179" t="s">
        <v>8746</v>
      </c>
      <c r="M1459" s="199"/>
      <c r="N1459" s="168"/>
      <c r="O1459" s="171" t="s">
        <v>8747</v>
      </c>
      <c r="P1459" s="169"/>
      <c r="Q1459" s="159"/>
      <c r="R1459" s="177" t="s">
        <v>8748</v>
      </c>
      <c r="S1459" s="177"/>
      <c r="T1459" s="177"/>
      <c r="U1459" s="155" t="s">
        <v>696</v>
      </c>
      <c r="V1459" s="155" t="b">
        <v>0</v>
      </c>
      <c r="W1459" s="179" t="s">
        <v>8749</v>
      </c>
      <c r="X1459" s="168"/>
      <c r="Y1459" s="173">
        <v>20674</v>
      </c>
      <c r="Z1459" s="162" t="s">
        <v>7445</v>
      </c>
      <c r="AA1459" s="163" t="str">
        <f t="shared" si="14"/>
        <v>https://shopeefood.vn/bo-suu-tap/a-flychef-31</v>
      </c>
      <c r="AB1459" s="163" t="str">
        <f t="shared" si="19"/>
        <v>https://shopeefood.shopee.vn/bo-suu-tap/a-flychef-31</v>
      </c>
    </row>
    <row r="1460" spans="1:28" ht="180">
      <c r="A1460" s="151" t="s">
        <v>7359</v>
      </c>
      <c r="B1460" s="152"/>
      <c r="C1460" s="152" t="s">
        <v>717</v>
      </c>
      <c r="D1460" s="152" t="s">
        <v>219</v>
      </c>
      <c r="E1460" s="153" t="s">
        <v>1046</v>
      </c>
      <c r="F1460" s="155" t="s">
        <v>7359</v>
      </c>
      <c r="G1460" s="177" t="str">
        <f t="shared" si="11"/>
        <v>[Alacarte]_Trà sữa Bingxue_Aug</v>
      </c>
      <c r="H1460" s="193" t="s">
        <v>8750</v>
      </c>
      <c r="I1460" s="193" t="s">
        <v>8751</v>
      </c>
      <c r="J1460" s="170" t="s">
        <v>1049</v>
      </c>
      <c r="K1460" s="159"/>
      <c r="L1460" s="185"/>
      <c r="M1460" s="159"/>
      <c r="N1460" s="168"/>
      <c r="O1460" s="171" t="s">
        <v>8752</v>
      </c>
      <c r="P1460" s="169"/>
      <c r="Q1460" s="159"/>
      <c r="R1460" s="177" t="s">
        <v>8753</v>
      </c>
      <c r="S1460" s="168"/>
      <c r="T1460" s="168"/>
      <c r="U1460" s="155" t="s">
        <v>696</v>
      </c>
      <c r="V1460" s="155" t="b">
        <v>0</v>
      </c>
      <c r="W1460" s="179" t="s">
        <v>8754</v>
      </c>
      <c r="X1460" s="168"/>
      <c r="Y1460" s="173">
        <v>20894</v>
      </c>
      <c r="Z1460" s="162" t="s">
        <v>8755</v>
      </c>
      <c r="AA1460" s="163" t="str">
        <f t="shared" si="14"/>
        <v>https://shopeefood.vn/bo-suu-tap/a-0d-bingxue</v>
      </c>
      <c r="AB1460" s="163" t="str">
        <f t="shared" si="19"/>
        <v>https://shopeefood.shopee.vn/bo-suu-tap/a-0d-bingxue</v>
      </c>
    </row>
    <row r="1461" spans="1:28" ht="45">
      <c r="A1461" s="151" t="s">
        <v>7359</v>
      </c>
      <c r="B1461" s="152"/>
      <c r="C1461" s="152" t="s">
        <v>717</v>
      </c>
      <c r="D1461" s="152" t="s">
        <v>219</v>
      </c>
      <c r="E1461" s="153" t="s">
        <v>1046</v>
      </c>
      <c r="F1461" s="155" t="s">
        <v>7359</v>
      </c>
      <c r="G1461" s="177" t="str">
        <f t="shared" si="11"/>
        <v>[Alacarte]_Trà sữa Bingxue_Aug</v>
      </c>
      <c r="H1461" s="159" t="s">
        <v>8756</v>
      </c>
      <c r="I1461" s="159" t="s">
        <v>8757</v>
      </c>
      <c r="J1461" s="170" t="s">
        <v>1049</v>
      </c>
      <c r="K1461" s="159"/>
      <c r="L1461" s="179" t="s">
        <v>8758</v>
      </c>
      <c r="M1461" s="159"/>
      <c r="N1461" s="155" t="s">
        <v>8759</v>
      </c>
      <c r="O1461" s="176" t="s">
        <v>8760</v>
      </c>
      <c r="P1461" s="169"/>
      <c r="Q1461" s="159"/>
      <c r="R1461" s="168" t="s">
        <v>8761</v>
      </c>
      <c r="S1461" s="168"/>
      <c r="T1461" s="168"/>
      <c r="U1461" s="155" t="s">
        <v>696</v>
      </c>
      <c r="V1461" s="155" t="b">
        <v>0</v>
      </c>
      <c r="W1461" s="179" t="s">
        <v>8762</v>
      </c>
      <c r="X1461" s="168"/>
      <c r="Y1461" s="173">
        <v>21011</v>
      </c>
      <c r="Z1461" s="162" t="s">
        <v>8763</v>
      </c>
      <c r="AA1461" s="163" t="str">
        <f t="shared" si="14"/>
        <v>https://shopeefood.vn/bo-suu-tap/a-bingxue-daudo</v>
      </c>
      <c r="AB1461" s="163" t="str">
        <f t="shared" si="19"/>
        <v>https://shopeefood.shopee.vn/bo-suu-tap/a-bingxue-daudo</v>
      </c>
    </row>
    <row r="1462" spans="1:28" ht="150">
      <c r="A1462" s="151" t="s">
        <v>7359</v>
      </c>
      <c r="B1462" s="152"/>
      <c r="C1462" s="152" t="s">
        <v>706</v>
      </c>
      <c r="D1462" s="152" t="s">
        <v>222</v>
      </c>
      <c r="E1462" s="191" t="s">
        <v>295</v>
      </c>
      <c r="F1462" s="155" t="s">
        <v>8332</v>
      </c>
      <c r="G1462" s="177" t="str">
        <f t="shared" si="11"/>
        <v>[Alacarte CB]_Gà Nướng Ò Ó O_Aug.CB8</v>
      </c>
      <c r="H1462" s="176" t="s">
        <v>8764</v>
      </c>
      <c r="I1462" s="193" t="s">
        <v>8765</v>
      </c>
      <c r="J1462" s="178" t="s">
        <v>2007</v>
      </c>
      <c r="K1462" s="159"/>
      <c r="L1462" s="159"/>
      <c r="M1462" s="159"/>
      <c r="N1462" s="168"/>
      <c r="O1462" s="155" t="s">
        <v>8766</v>
      </c>
      <c r="P1462" s="168"/>
      <c r="Q1462" s="193" t="s">
        <v>8767</v>
      </c>
      <c r="R1462" s="177"/>
      <c r="S1462" s="177"/>
      <c r="T1462" s="177"/>
      <c r="U1462" s="155" t="s">
        <v>696</v>
      </c>
      <c r="V1462" s="155" t="b">
        <v>0</v>
      </c>
      <c r="W1462" s="170" t="s">
        <v>7782</v>
      </c>
      <c r="X1462" s="168"/>
      <c r="Y1462" s="173">
        <v>20178</v>
      </c>
      <c r="Z1462" s="162" t="s">
        <v>5906</v>
      </c>
      <c r="AA1462" s="163" t="str">
        <f t="shared" si="14"/>
        <v>https://shopeefood.vn/bo-suu-tap/a-ga---o-o-o</v>
      </c>
      <c r="AB1462" s="163" t="str">
        <f t="shared" si="19"/>
        <v>https://shopeefood.shopee.vn/bo-suu-tap/a-ga---o-o-o</v>
      </c>
    </row>
    <row r="1463" spans="1:28" ht="135">
      <c r="A1463" s="151" t="s">
        <v>7359</v>
      </c>
      <c r="B1463" s="152"/>
      <c r="C1463" s="152" t="s">
        <v>706</v>
      </c>
      <c r="D1463" s="152" t="s">
        <v>222</v>
      </c>
      <c r="E1463" s="191" t="s">
        <v>273</v>
      </c>
      <c r="F1463" s="155" t="s">
        <v>8332</v>
      </c>
      <c r="G1463" s="177" t="str">
        <f t="shared" si="11"/>
        <v>[Alacarte CB]_Cơm Tấm Ba Lộc_Aug.CB8</v>
      </c>
      <c r="H1463" s="176" t="s">
        <v>8768</v>
      </c>
      <c r="I1463" s="193" t="s">
        <v>8769</v>
      </c>
      <c r="J1463" s="178" t="s">
        <v>2012</v>
      </c>
      <c r="K1463" s="159"/>
      <c r="L1463" s="159"/>
      <c r="M1463" s="159"/>
      <c r="N1463" s="168"/>
      <c r="O1463" s="155" t="s">
        <v>8766</v>
      </c>
      <c r="P1463" s="168"/>
      <c r="Q1463" s="193" t="s">
        <v>8770</v>
      </c>
      <c r="R1463" s="177"/>
      <c r="S1463" s="177"/>
      <c r="T1463" s="177"/>
      <c r="U1463" s="155" t="s">
        <v>696</v>
      </c>
      <c r="V1463" s="155" t="b">
        <v>0</v>
      </c>
      <c r="W1463" s="179" t="s">
        <v>7787</v>
      </c>
      <c r="X1463" s="168"/>
      <c r="Y1463" s="173">
        <v>20923</v>
      </c>
      <c r="Z1463" s="162" t="s">
        <v>8771</v>
      </c>
      <c r="AA1463" s="163" t="str">
        <f t="shared" si="14"/>
        <v>https://shopeefood.vn/bo-suu-tap/a-com-ba-loc-99</v>
      </c>
      <c r="AB1463" s="163" t="str">
        <f t="shared" si="19"/>
        <v>https://shopeefood.shopee.vn/bo-suu-tap/a-com-ba-loc-99</v>
      </c>
    </row>
    <row r="1464" spans="1:28" ht="135">
      <c r="A1464" s="151" t="s">
        <v>7359</v>
      </c>
      <c r="B1464" s="152"/>
      <c r="C1464" s="152" t="s">
        <v>706</v>
      </c>
      <c r="D1464" s="152" t="s">
        <v>222</v>
      </c>
      <c r="E1464" s="174" t="s">
        <v>2016</v>
      </c>
      <c r="F1464" s="155" t="s">
        <v>8332</v>
      </c>
      <c r="G1464" s="177" t="str">
        <f t="shared" si="11"/>
        <v>[Alacarte CB]_Đậu Má Mix - Đậu Nành &amp; Rau Má_Aug.CB8</v>
      </c>
      <c r="H1464" s="176" t="s">
        <v>8772</v>
      </c>
      <c r="I1464" s="193" t="s">
        <v>8773</v>
      </c>
      <c r="J1464" s="178" t="s">
        <v>2018</v>
      </c>
      <c r="K1464" s="159"/>
      <c r="L1464" s="159"/>
      <c r="M1464" s="159"/>
      <c r="N1464" s="168"/>
      <c r="O1464" s="155" t="s">
        <v>8766</v>
      </c>
      <c r="P1464" s="168"/>
      <c r="Q1464" s="193" t="s">
        <v>8774</v>
      </c>
      <c r="R1464" s="177"/>
      <c r="S1464" s="177"/>
      <c r="T1464" s="177"/>
      <c r="U1464" s="155" t="s">
        <v>696</v>
      </c>
      <c r="V1464" s="155" t="b">
        <v>0</v>
      </c>
      <c r="W1464" s="179" t="s">
        <v>7791</v>
      </c>
      <c r="X1464" s="168"/>
      <c r="Y1464" s="173">
        <v>20933</v>
      </c>
      <c r="Z1464" s="162" t="s">
        <v>8775</v>
      </c>
      <c r="AA1464" s="163" t="str">
        <f t="shared" si="14"/>
        <v>https://shopeefood.vn/bo-suu-tap/a-dau-ma-mix</v>
      </c>
      <c r="AB1464" s="163" t="str">
        <f t="shared" si="19"/>
        <v>https://shopeefood.shopee.vn/bo-suu-tap/a-dau-ma-mix</v>
      </c>
    </row>
    <row r="1465" spans="1:28" ht="195">
      <c r="A1465" s="151" t="s">
        <v>7359</v>
      </c>
      <c r="B1465" s="152"/>
      <c r="C1465" s="152" t="s">
        <v>706</v>
      </c>
      <c r="D1465" s="152" t="s">
        <v>219</v>
      </c>
      <c r="E1465" s="191" t="s">
        <v>2666</v>
      </c>
      <c r="F1465" s="155" t="s">
        <v>8332</v>
      </c>
      <c r="G1465" s="177" t="str">
        <f t="shared" si="11"/>
        <v>[Alacarte]_Đậu Má Mix
Cơm Tấm Ba Lộc
Gà Nướng Ò Ó O_Aug.CB8</v>
      </c>
      <c r="H1465" s="193" t="s">
        <v>8776</v>
      </c>
      <c r="I1465" s="193" t="s">
        <v>8777</v>
      </c>
      <c r="J1465" s="178" t="s">
        <v>2026</v>
      </c>
      <c r="K1465" s="159"/>
      <c r="L1465" s="159"/>
      <c r="M1465" s="159"/>
      <c r="N1465" s="168"/>
      <c r="O1465" s="153"/>
      <c r="P1465" s="168"/>
      <c r="Q1465" s="193" t="s">
        <v>8778</v>
      </c>
      <c r="R1465" s="177"/>
      <c r="S1465" s="177"/>
      <c r="T1465" s="177"/>
      <c r="U1465" s="155" t="s">
        <v>696</v>
      </c>
      <c r="V1465" s="155" t="b">
        <v>0</v>
      </c>
      <c r="W1465" s="168"/>
      <c r="X1465" s="168"/>
      <c r="Y1465" s="173">
        <v>20893</v>
      </c>
      <c r="Z1465" s="162" t="s">
        <v>8779</v>
      </c>
      <c r="AA1465" s="163" t="str">
        <f t="shared" si="14"/>
        <v>https://shopeefood.vn/bo-suu-tap/a-uudai-sieudeal</v>
      </c>
      <c r="AB1465" s="163" t="str">
        <f t="shared" si="19"/>
        <v>https://shopeefood.shopee.vn/bo-suu-tap/a-uudai-sieudeal</v>
      </c>
    </row>
    <row r="1466" spans="1:28" ht="90">
      <c r="A1466" s="151" t="s">
        <v>7359</v>
      </c>
      <c r="B1466" s="152"/>
      <c r="C1466" s="152" t="s">
        <v>717</v>
      </c>
      <c r="D1466" s="152" t="s">
        <v>222</v>
      </c>
      <c r="E1466" s="153" t="s">
        <v>1065</v>
      </c>
      <c r="F1466" s="155" t="s">
        <v>8113</v>
      </c>
      <c r="G1466" s="177" t="str">
        <f t="shared" si="11"/>
        <v>[Alacarte CB]_The Alley_Aug.CB1</v>
      </c>
      <c r="H1466" s="182" t="s">
        <v>8780</v>
      </c>
      <c r="I1466" s="176" t="s">
        <v>8781</v>
      </c>
      <c r="J1466" s="194" t="s">
        <v>2467</v>
      </c>
      <c r="K1466" s="157"/>
      <c r="L1466" s="195"/>
      <c r="M1466" s="159"/>
      <c r="N1466" s="168"/>
      <c r="O1466" s="155" t="s">
        <v>8766</v>
      </c>
      <c r="P1466" s="169"/>
      <c r="Q1466" s="159"/>
      <c r="R1466" s="176" t="s">
        <v>8782</v>
      </c>
      <c r="S1466" s="177"/>
      <c r="T1466" s="177"/>
      <c r="U1466" s="155" t="s">
        <v>696</v>
      </c>
      <c r="V1466" s="155" t="b">
        <v>0</v>
      </c>
      <c r="W1466" s="179" t="s">
        <v>6727</v>
      </c>
      <c r="X1466" s="168"/>
      <c r="Y1466" s="173">
        <v>20395</v>
      </c>
      <c r="Z1466" s="162" t="s">
        <v>6716</v>
      </c>
      <c r="AA1466" s="163" t="str">
        <f t="shared" si="14"/>
        <v>https://shopeefood.vn/bo-suu-tap/a-sharetea--alley</v>
      </c>
      <c r="AB1466" s="163" t="str">
        <f t="shared" si="19"/>
        <v>https://shopeefood.shopee.vn/bo-suu-tap/a-sharetea--alley</v>
      </c>
    </row>
    <row r="1467" spans="1:28" ht="75">
      <c r="A1467" s="151" t="s">
        <v>7359</v>
      </c>
      <c r="B1467" s="152"/>
      <c r="C1467" s="152" t="s">
        <v>717</v>
      </c>
      <c r="D1467" s="152" t="s">
        <v>222</v>
      </c>
      <c r="E1467" s="153" t="s">
        <v>1065</v>
      </c>
      <c r="F1467" s="155" t="s">
        <v>8352</v>
      </c>
      <c r="G1467" s="177" t="str">
        <f t="shared" si="11"/>
        <v>[Alacarte CB]_The Alley_Aug.CB2</v>
      </c>
      <c r="H1467" s="182" t="s">
        <v>8783</v>
      </c>
      <c r="I1467" s="176" t="s">
        <v>8784</v>
      </c>
      <c r="J1467" s="179" t="s">
        <v>2467</v>
      </c>
      <c r="K1467" s="157"/>
      <c r="L1467" s="195"/>
      <c r="M1467" s="159"/>
      <c r="N1467" s="168"/>
      <c r="O1467" s="155" t="s">
        <v>8766</v>
      </c>
      <c r="P1467" s="169"/>
      <c r="Q1467" s="159"/>
      <c r="R1467" s="176" t="s">
        <v>8785</v>
      </c>
      <c r="S1467" s="177"/>
      <c r="T1467" s="177"/>
      <c r="U1467" s="155" t="s">
        <v>696</v>
      </c>
      <c r="V1467" s="155" t="b">
        <v>0</v>
      </c>
      <c r="W1467" s="170" t="s">
        <v>6731</v>
      </c>
      <c r="X1467" s="168"/>
      <c r="Y1467" s="173">
        <v>21012</v>
      </c>
      <c r="Z1467" s="162" t="s">
        <v>8786</v>
      </c>
      <c r="AA1467" s="163" t="str">
        <f t="shared" si="14"/>
        <v>https://shopeefood.vn/bo-suu-tap/a-1d-alley</v>
      </c>
      <c r="AB1467" s="163" t="str">
        <f t="shared" si="19"/>
        <v>https://shopeefood.shopee.vn/bo-suu-tap/a-1d-alley</v>
      </c>
    </row>
    <row r="1468" spans="1:28" ht="105">
      <c r="A1468" s="151" t="s">
        <v>7359</v>
      </c>
      <c r="B1468" s="152"/>
      <c r="C1468" s="152" t="s">
        <v>717</v>
      </c>
      <c r="D1468" s="152" t="s">
        <v>222</v>
      </c>
      <c r="E1468" s="153" t="s">
        <v>1065</v>
      </c>
      <c r="F1468" s="155" t="s">
        <v>8120</v>
      </c>
      <c r="G1468" s="177" t="str">
        <f t="shared" si="11"/>
        <v>[Alacarte CB]_The Alley_Aug.CB3</v>
      </c>
      <c r="H1468" s="182" t="s">
        <v>8787</v>
      </c>
      <c r="I1468" s="176" t="s">
        <v>8788</v>
      </c>
      <c r="J1468" s="194" t="s">
        <v>2467</v>
      </c>
      <c r="K1468" s="157"/>
      <c r="L1468" s="195"/>
      <c r="M1468" s="159"/>
      <c r="N1468" s="168"/>
      <c r="O1468" s="155" t="s">
        <v>8766</v>
      </c>
      <c r="P1468" s="169"/>
      <c r="Q1468" s="159"/>
      <c r="R1468" s="177" t="s">
        <v>8789</v>
      </c>
      <c r="S1468" s="177"/>
      <c r="T1468" s="177"/>
      <c r="U1468" s="155" t="s">
        <v>696</v>
      </c>
      <c r="V1468" s="155" t="b">
        <v>0</v>
      </c>
      <c r="W1468" s="170" t="s">
        <v>6736</v>
      </c>
      <c r="X1468" s="168"/>
      <c r="Y1468" s="173">
        <v>20559</v>
      </c>
      <c r="Z1468" s="162" t="s">
        <v>6737</v>
      </c>
      <c r="AA1468" s="163" t="str">
        <f t="shared" si="14"/>
        <v>https://shopeefood.vn/bo-suu-tap/a-the-alley-1t1</v>
      </c>
      <c r="AB1468" s="163" t="str">
        <f t="shared" si="19"/>
        <v>https://shopeefood.shopee.vn/bo-suu-tap/a-the-alley-1t1</v>
      </c>
    </row>
    <row r="1469" spans="1:28" ht="105">
      <c r="A1469" s="151" t="s">
        <v>7359</v>
      </c>
      <c r="B1469" s="152"/>
      <c r="C1469" s="152" t="s">
        <v>717</v>
      </c>
      <c r="D1469" s="152" t="s">
        <v>211</v>
      </c>
      <c r="E1469" s="243" t="s">
        <v>1346</v>
      </c>
      <c r="F1469" s="155" t="s">
        <v>7359</v>
      </c>
      <c r="G1469" s="177" t="str">
        <f t="shared" si="11"/>
        <v>[Win 1]_LaBoong - Trà Ô Long Làng LaBoong_Aug</v>
      </c>
      <c r="H1469" s="155" t="s">
        <v>8790</v>
      </c>
      <c r="I1469" s="155" t="s">
        <v>8791</v>
      </c>
      <c r="J1469" s="630" t="s">
        <v>8792</v>
      </c>
      <c r="K1469" s="159"/>
      <c r="L1469" s="159"/>
      <c r="M1469" s="159"/>
      <c r="N1469" s="168"/>
      <c r="O1469" s="155" t="s">
        <v>8766</v>
      </c>
      <c r="P1469" s="169"/>
      <c r="Q1469" s="159"/>
      <c r="R1469" s="177" t="s">
        <v>8793</v>
      </c>
      <c r="S1469" s="177"/>
      <c r="T1469" s="177"/>
      <c r="U1469" s="155" t="s">
        <v>696</v>
      </c>
      <c r="V1469" s="155" t="b">
        <v>0</v>
      </c>
      <c r="W1469" s="170" t="s">
        <v>8794</v>
      </c>
      <c r="X1469" s="168"/>
      <c r="Y1469" s="173">
        <v>20820</v>
      </c>
      <c r="Z1469" s="162" t="s">
        <v>7706</v>
      </c>
      <c r="AA1469" s="163" t="str">
        <f t="shared" si="14"/>
        <v>https://shopeefood.vn/bo-suu-tap/w1-laboong</v>
      </c>
      <c r="AB1469" s="163" t="str">
        <f t="shared" si="19"/>
        <v>https://shopeefood.shopee.vn/bo-suu-tap/w1-laboong</v>
      </c>
    </row>
    <row r="1470" spans="1:28" ht="225">
      <c r="A1470" s="151" t="s">
        <v>7359</v>
      </c>
      <c r="B1470" s="152"/>
      <c r="C1470" s="152" t="s">
        <v>706</v>
      </c>
      <c r="D1470" s="152" t="s">
        <v>222</v>
      </c>
      <c r="E1470" s="153" t="s">
        <v>8795</v>
      </c>
      <c r="F1470" s="155" t="s">
        <v>8113</v>
      </c>
      <c r="G1470" s="177" t="str">
        <f t="shared" si="11"/>
        <v>[Alacarte CB]_Wayne's Coffee_Aug.CB1</v>
      </c>
      <c r="H1470" s="176" t="s">
        <v>8796</v>
      </c>
      <c r="I1470" s="159" t="s">
        <v>8486</v>
      </c>
      <c r="J1470" s="178" t="s">
        <v>8797</v>
      </c>
      <c r="K1470" s="159"/>
      <c r="L1470" s="157" t="s">
        <v>8798</v>
      </c>
      <c r="M1470" s="193" t="s">
        <v>8799</v>
      </c>
      <c r="N1470" s="177" t="s">
        <v>8800</v>
      </c>
      <c r="O1470" s="193" t="s">
        <v>8801</v>
      </c>
      <c r="P1470" s="168"/>
      <c r="Q1470" s="193" t="s">
        <v>8802</v>
      </c>
      <c r="R1470" s="177"/>
      <c r="S1470" s="177"/>
      <c r="T1470" s="177"/>
      <c r="U1470" s="155" t="s">
        <v>696</v>
      </c>
      <c r="V1470" s="155" t="b">
        <v>0</v>
      </c>
      <c r="W1470" s="179" t="s">
        <v>8803</v>
      </c>
      <c r="X1470" s="168"/>
      <c r="Y1470" s="173">
        <v>20989</v>
      </c>
      <c r="Z1470" s="162" t="s">
        <v>8804</v>
      </c>
      <c r="AA1470" s="163" t="str">
        <f t="shared" si="14"/>
        <v>https://shopeefood.vn/bo-suu-tap/a-waynes</v>
      </c>
      <c r="AB1470" s="163" t="str">
        <f t="shared" si="19"/>
        <v>https://shopeefood.shopee.vn/bo-suu-tap/a-waynes</v>
      </c>
    </row>
    <row r="1471" spans="1:28" ht="180">
      <c r="A1471" s="151" t="s">
        <v>7359</v>
      </c>
      <c r="B1471" s="152"/>
      <c r="C1471" s="152" t="s">
        <v>706</v>
      </c>
      <c r="D1471" s="152" t="s">
        <v>213</v>
      </c>
      <c r="E1471" s="153" t="s">
        <v>1097</v>
      </c>
      <c r="F1471" s="155" t="s">
        <v>8805</v>
      </c>
      <c r="G1471" s="177" t="str">
        <f t="shared" si="11"/>
        <v>[Win 2]_Trà Sữa Sunday Basic_Aug.1K</v>
      </c>
      <c r="H1471" s="176" t="s">
        <v>8806</v>
      </c>
      <c r="I1471" s="159" t="s">
        <v>8807</v>
      </c>
      <c r="J1471" s="178" t="s">
        <v>1512</v>
      </c>
      <c r="K1471" s="157"/>
      <c r="L1471" s="157"/>
      <c r="M1471" s="159"/>
      <c r="N1471" s="168"/>
      <c r="O1471" s="155" t="s">
        <v>1057</v>
      </c>
      <c r="P1471" s="168"/>
      <c r="Q1471" s="193" t="s">
        <v>8808</v>
      </c>
      <c r="R1471" s="177"/>
      <c r="S1471" s="177"/>
      <c r="T1471" s="177"/>
      <c r="U1471" s="155" t="s">
        <v>696</v>
      </c>
      <c r="V1471" s="155" t="b">
        <v>0</v>
      </c>
      <c r="W1471" s="179" t="s">
        <v>7824</v>
      </c>
      <c r="X1471" s="168"/>
      <c r="Y1471" s="173">
        <v>20934</v>
      </c>
      <c r="Z1471" s="162" t="s">
        <v>8809</v>
      </c>
      <c r="AA1471" s="163" t="str">
        <f t="shared" si="14"/>
        <v>https://shopeefood.vn/bo-suu-tap/w2-sunday-basic-1k</v>
      </c>
      <c r="AB1471" s="163" t="str">
        <f t="shared" si="19"/>
        <v>https://shopeefood.shopee.vn/bo-suu-tap/w2-sunday-basic-1k</v>
      </c>
    </row>
    <row r="1472" spans="1:28" ht="135">
      <c r="A1472" s="151" t="s">
        <v>7359</v>
      </c>
      <c r="B1472" s="152"/>
      <c r="C1472" s="152" t="s">
        <v>706</v>
      </c>
      <c r="D1472" s="152" t="s">
        <v>213</v>
      </c>
      <c r="E1472" s="153" t="s">
        <v>1097</v>
      </c>
      <c r="F1472" s="155" t="s">
        <v>8810</v>
      </c>
      <c r="G1472" s="177" t="str">
        <f t="shared" si="11"/>
        <v>[Win 2]_Trà Sữa Sunday Basic_Aug.M1T1</v>
      </c>
      <c r="H1472" s="183" t="s">
        <v>8811</v>
      </c>
      <c r="I1472" s="159" t="s">
        <v>8812</v>
      </c>
      <c r="J1472" s="178" t="s">
        <v>1512</v>
      </c>
      <c r="K1472" s="157"/>
      <c r="L1472" s="194" t="s">
        <v>8813</v>
      </c>
      <c r="M1472" s="159"/>
      <c r="N1472" s="176" t="s">
        <v>8814</v>
      </c>
      <c r="O1472" s="179" t="s">
        <v>8815</v>
      </c>
      <c r="P1472" s="168"/>
      <c r="Q1472" s="193" t="s">
        <v>8816</v>
      </c>
      <c r="R1472" s="177"/>
      <c r="S1472" s="177"/>
      <c r="T1472" s="177"/>
      <c r="U1472" s="155" t="s">
        <v>696</v>
      </c>
      <c r="V1472" s="155" t="b">
        <v>0</v>
      </c>
      <c r="W1472" s="179" t="s">
        <v>8817</v>
      </c>
      <c r="X1472" s="168"/>
      <c r="Y1472" s="173">
        <v>20546</v>
      </c>
      <c r="Z1472" s="162" t="s">
        <v>6788</v>
      </c>
      <c r="AA1472" s="163" t="str">
        <f t="shared" si="14"/>
        <v>https://shopeefood.vn/bo-suu-tap/w2--sundaybasic</v>
      </c>
      <c r="AB1472" s="163" t="str">
        <f t="shared" si="19"/>
        <v>https://shopeefood.shopee.vn/bo-suu-tap/w2--sundaybasic</v>
      </c>
    </row>
    <row r="1473" spans="1:28" ht="60">
      <c r="A1473" s="151" t="s">
        <v>7359</v>
      </c>
      <c r="B1473" s="152"/>
      <c r="C1473" s="152" t="s">
        <v>706</v>
      </c>
      <c r="D1473" s="152" t="s">
        <v>222</v>
      </c>
      <c r="E1473" s="191" t="s">
        <v>733</v>
      </c>
      <c r="F1473" s="176" t="s">
        <v>8352</v>
      </c>
      <c r="G1473" s="177" t="str">
        <f t="shared" si="11"/>
        <v>[Alacarte CB]_Bánh Mì Bà Huynh - Cống Quỳnh_Aug.CB2</v>
      </c>
      <c r="H1473" s="193" t="s">
        <v>8818</v>
      </c>
      <c r="I1473" s="159" t="s">
        <v>8819</v>
      </c>
      <c r="J1473" s="187" t="s">
        <v>736</v>
      </c>
      <c r="K1473" s="159"/>
      <c r="L1473" s="410"/>
      <c r="M1473" s="159"/>
      <c r="N1473" s="188"/>
      <c r="O1473" s="219" t="s">
        <v>8820</v>
      </c>
      <c r="P1473" s="168"/>
      <c r="Q1473" s="263" t="s">
        <v>8821</v>
      </c>
      <c r="R1473" s="177"/>
      <c r="S1473" s="177"/>
      <c r="T1473" s="177"/>
      <c r="U1473" s="155" t="s">
        <v>696</v>
      </c>
      <c r="V1473" s="155" t="b">
        <v>0</v>
      </c>
      <c r="W1473" s="179" t="s">
        <v>8822</v>
      </c>
      <c r="X1473" s="168"/>
      <c r="Y1473" s="173">
        <v>20465</v>
      </c>
      <c r="Z1473" s="162" t="s">
        <v>5890</v>
      </c>
      <c r="AA1473" s="163" t="str">
        <f t="shared" si="14"/>
        <v>https://shopeefood.vn/bo-suu-tap/a-banhmi-bahuynh</v>
      </c>
      <c r="AB1473" s="163" t="str">
        <f t="shared" si="19"/>
        <v>https://shopeefood.shopee.vn/bo-suu-tap/a-banhmi-bahuynh</v>
      </c>
    </row>
    <row r="1474" spans="1:28" ht="180">
      <c r="A1474" s="151" t="s">
        <v>7359</v>
      </c>
      <c r="B1474" s="152"/>
      <c r="C1474" s="152" t="s">
        <v>706</v>
      </c>
      <c r="D1474" s="152" t="s">
        <v>222</v>
      </c>
      <c r="E1474" s="191" t="s">
        <v>744</v>
      </c>
      <c r="F1474" s="176" t="s">
        <v>8120</v>
      </c>
      <c r="G1474" s="177" t="str">
        <f t="shared" si="11"/>
        <v>[Alacarte CB]_Bún chả Hà nội 1982_Aug.CB3</v>
      </c>
      <c r="H1474" s="176" t="s">
        <v>8823</v>
      </c>
      <c r="I1474" s="159" t="s">
        <v>8354</v>
      </c>
      <c r="J1474" s="178" t="s">
        <v>747</v>
      </c>
      <c r="K1474" s="159"/>
      <c r="L1474" s="157" t="s">
        <v>748</v>
      </c>
      <c r="M1474" s="176" t="s">
        <v>2967</v>
      </c>
      <c r="N1474" s="176" t="s">
        <v>8824</v>
      </c>
      <c r="O1474" s="176" t="s">
        <v>7849</v>
      </c>
      <c r="P1474" s="168"/>
      <c r="Q1474" s="159" t="s">
        <v>8825</v>
      </c>
      <c r="R1474" s="177"/>
      <c r="S1474" s="177"/>
      <c r="T1474" s="177"/>
      <c r="U1474" s="155" t="s">
        <v>696</v>
      </c>
      <c r="V1474" s="155" t="b">
        <v>0</v>
      </c>
      <c r="W1474" s="179" t="s">
        <v>8826</v>
      </c>
      <c r="X1474" s="168"/>
      <c r="Y1474" s="173">
        <v>19517</v>
      </c>
      <c r="Z1474" s="162" t="s">
        <v>2970</v>
      </c>
      <c r="AA1474" s="163" t="str">
        <f t="shared" si="14"/>
        <v>https://shopeefood.vn/bo-suu-tap/a-bun-cha-ha-noi-1982</v>
      </c>
      <c r="AB1474" s="163" t="str">
        <f t="shared" si="19"/>
        <v>https://shopeefood.shopee.vn/bo-suu-tap/a-bun-cha-ha-noi-1982</v>
      </c>
    </row>
    <row r="1475" spans="1:28" ht="90">
      <c r="A1475" s="151" t="s">
        <v>4650</v>
      </c>
      <c r="B1475" s="152"/>
      <c r="C1475" s="152" t="s">
        <v>897</v>
      </c>
      <c r="D1475" s="152" t="s">
        <v>201</v>
      </c>
      <c r="E1475" s="180" t="s">
        <v>376</v>
      </c>
      <c r="F1475" s="155" t="s">
        <v>1378</v>
      </c>
      <c r="G1475" s="177" t="str">
        <f t="shared" si="11"/>
        <v>[SJBP]_Pizza Hut_1T1</v>
      </c>
      <c r="H1475" s="176" t="s">
        <v>8827</v>
      </c>
      <c r="I1475" s="183" t="s">
        <v>8828</v>
      </c>
      <c r="J1475" s="475" t="s">
        <v>908</v>
      </c>
      <c r="K1475" s="476"/>
      <c r="L1475" s="162"/>
      <c r="M1475" s="162"/>
      <c r="N1475" s="169"/>
      <c r="O1475" s="183"/>
      <c r="P1475" s="169"/>
      <c r="Q1475" s="183"/>
      <c r="R1475" s="177"/>
      <c r="S1475" s="177"/>
      <c r="T1475" s="177"/>
      <c r="U1475" s="155" t="s">
        <v>696</v>
      </c>
      <c r="V1475" s="155" t="b">
        <v>0</v>
      </c>
      <c r="W1475" s="170" t="s">
        <v>8829</v>
      </c>
      <c r="X1475" s="168"/>
      <c r="Y1475" s="173">
        <v>20844</v>
      </c>
      <c r="Z1475" s="162" t="s">
        <v>8830</v>
      </c>
      <c r="AA1475" s="163" t="str">
        <f t="shared" si="14"/>
        <v>https://shopeefood.vn/bo-suu-tap/sj-pizzahut-1t1</v>
      </c>
      <c r="AB1475" s="163" t="str">
        <f t="shared" si="19"/>
        <v>https://shopeefood.shopee.vn/bo-suu-tap/sj-pizzahut-1t1</v>
      </c>
    </row>
    <row r="1476" spans="1:28" ht="165">
      <c r="A1476" s="151" t="s">
        <v>7359</v>
      </c>
      <c r="B1476" s="152"/>
      <c r="C1476" s="152" t="s">
        <v>685</v>
      </c>
      <c r="D1476" s="152" t="s">
        <v>213</v>
      </c>
      <c r="E1476" s="323" t="s">
        <v>4076</v>
      </c>
      <c r="F1476" s="152" t="s">
        <v>8831</v>
      </c>
      <c r="G1476" s="168" t="str">
        <f t="shared" si="11"/>
        <v>[Win 2]_TH True Mart_Aug_SJBP</v>
      </c>
      <c r="H1476" s="176" t="s">
        <v>8832</v>
      </c>
      <c r="I1476" s="454" t="s">
        <v>8833</v>
      </c>
      <c r="J1476" s="178" t="s">
        <v>8834</v>
      </c>
      <c r="K1476" s="158"/>
      <c r="L1476" s="195" t="s">
        <v>8835</v>
      </c>
      <c r="M1476" s="326" t="s">
        <v>8836</v>
      </c>
      <c r="N1476" s="177" t="s">
        <v>8837</v>
      </c>
      <c r="O1476" s="158"/>
      <c r="P1476" s="250"/>
      <c r="Q1476" s="193" t="s">
        <v>8838</v>
      </c>
      <c r="R1476" s="177" t="s">
        <v>8839</v>
      </c>
      <c r="S1476" s="177" t="s">
        <v>8839</v>
      </c>
      <c r="T1476" s="177" t="s">
        <v>8839</v>
      </c>
      <c r="U1476" s="155" t="s">
        <v>696</v>
      </c>
      <c r="V1476" s="155" t="b">
        <v>0</v>
      </c>
      <c r="W1476" s="179" t="s">
        <v>8840</v>
      </c>
      <c r="X1476" s="168"/>
      <c r="Y1476" s="173">
        <v>20822</v>
      </c>
      <c r="Z1476" s="162" t="s">
        <v>7920</v>
      </c>
      <c r="AA1476" s="163" t="str">
        <f t="shared" si="14"/>
        <v>https://shopeefood.vn/bo-suu-tap/w2-thtruemart</v>
      </c>
      <c r="AB1476" s="163" t="str">
        <f t="shared" si="19"/>
        <v>https://shopeefood.shopee.vn/bo-suu-tap/w2-thtruemart</v>
      </c>
    </row>
    <row r="1477" spans="1:28" ht="165">
      <c r="A1477" s="151" t="s">
        <v>7359</v>
      </c>
      <c r="B1477" s="152"/>
      <c r="C1477" s="152" t="s">
        <v>717</v>
      </c>
      <c r="D1477" s="152" t="s">
        <v>222</v>
      </c>
      <c r="E1477" s="243" t="s">
        <v>2232</v>
      </c>
      <c r="F1477" s="155" t="s">
        <v>8120</v>
      </c>
      <c r="G1477" s="177" t="str">
        <f t="shared" si="11"/>
        <v>[Alacarte CB]_Guu Chicken - Gà Rán &amp; Cơm Gà_Aug.CB3</v>
      </c>
      <c r="H1477" s="264" t="s">
        <v>8841</v>
      </c>
      <c r="I1477" s="159" t="s">
        <v>8842</v>
      </c>
      <c r="J1477" s="178" t="s">
        <v>2234</v>
      </c>
      <c r="K1477" s="159"/>
      <c r="L1477" s="159"/>
      <c r="M1477" s="159"/>
      <c r="N1477" s="168"/>
      <c r="O1477" s="155" t="s">
        <v>723</v>
      </c>
      <c r="P1477" s="169"/>
      <c r="Q1477" s="159"/>
      <c r="R1477" s="168" t="s">
        <v>8843</v>
      </c>
      <c r="S1477" s="177"/>
      <c r="T1477" s="177"/>
      <c r="U1477" s="155" t="s">
        <v>696</v>
      </c>
      <c r="V1477" s="155" t="b">
        <v>0</v>
      </c>
      <c r="W1477" s="179" t="s">
        <v>7938</v>
      </c>
      <c r="X1477" s="168"/>
      <c r="Y1477" s="173">
        <v>20468</v>
      </c>
      <c r="Z1477" s="162" t="s">
        <v>6751</v>
      </c>
      <c r="AA1477" s="163" t="str">
        <f t="shared" si="14"/>
        <v>https://shopeefood.vn/bo-suu-tap/a-guu-chicken-120</v>
      </c>
      <c r="AB1477" s="163" t="str">
        <f t="shared" si="19"/>
        <v>https://shopeefood.shopee.vn/bo-suu-tap/a-guu-chicken-120</v>
      </c>
    </row>
    <row r="1478" spans="1:28" ht="135">
      <c r="A1478" s="151" t="s">
        <v>7105</v>
      </c>
      <c r="B1478" s="152"/>
      <c r="C1478" s="200" t="s">
        <v>897</v>
      </c>
      <c r="D1478" s="152" t="s">
        <v>207</v>
      </c>
      <c r="E1478" s="180" t="s">
        <v>348</v>
      </c>
      <c r="F1478" s="155" t="s">
        <v>8844</v>
      </c>
      <c r="G1478" s="177" t="str">
        <f t="shared" si="11"/>
        <v>[SuperVIP]_McDonald's_01-04/09</v>
      </c>
      <c r="H1478" s="176" t="s">
        <v>8152</v>
      </c>
      <c r="I1478" s="155" t="s">
        <v>8844</v>
      </c>
      <c r="J1478" s="615" t="s">
        <v>919</v>
      </c>
      <c r="K1478" s="162"/>
      <c r="L1478" s="162"/>
      <c r="M1478" s="162"/>
      <c r="N1478" s="169"/>
      <c r="O1478" s="183"/>
      <c r="P1478" s="169"/>
      <c r="Q1478" s="183" t="s">
        <v>8845</v>
      </c>
      <c r="R1478" s="177"/>
      <c r="S1478" s="177"/>
      <c r="T1478" s="177"/>
      <c r="U1478" s="155" t="s">
        <v>696</v>
      </c>
      <c r="V1478" s="155" t="b">
        <v>0</v>
      </c>
      <c r="W1478" s="179" t="s">
        <v>8846</v>
      </c>
      <c r="X1478" s="168"/>
      <c r="Y1478" s="173">
        <v>20819</v>
      </c>
      <c r="Z1478" s="162" t="s">
        <v>6213</v>
      </c>
      <c r="AA1478" s="163" t="str">
        <f t="shared" si="14"/>
        <v>https://shopeefood.vn/bo-suu-tap/sv-2t2-mcdonalds</v>
      </c>
      <c r="AB1478" s="163" t="str">
        <f t="shared" si="19"/>
        <v>https://shopeefood.shopee.vn/bo-suu-tap/sv-2t2-mcdonalds</v>
      </c>
    </row>
    <row r="1479" spans="1:28" ht="120">
      <c r="A1479" s="151" t="s">
        <v>7105</v>
      </c>
      <c r="B1479" s="152"/>
      <c r="C1479" s="200" t="s">
        <v>897</v>
      </c>
      <c r="D1479" s="152" t="s">
        <v>207</v>
      </c>
      <c r="E1479" s="180" t="s">
        <v>348</v>
      </c>
      <c r="F1479" s="155" t="s">
        <v>8847</v>
      </c>
      <c r="G1479" s="177" t="str">
        <f t="shared" si="11"/>
        <v>[SuperVIP]_McDonald's_12-14/09</v>
      </c>
      <c r="H1479" s="176" t="s">
        <v>8848</v>
      </c>
      <c r="I1479" s="155" t="s">
        <v>8847</v>
      </c>
      <c r="J1479" s="615" t="s">
        <v>919</v>
      </c>
      <c r="K1479" s="162"/>
      <c r="L1479" s="162"/>
      <c r="M1479" s="162"/>
      <c r="N1479" s="169"/>
      <c r="O1479" s="183"/>
      <c r="P1479" s="169"/>
      <c r="Q1479" s="183" t="s">
        <v>8849</v>
      </c>
      <c r="R1479" s="177"/>
      <c r="S1479" s="177"/>
      <c r="T1479" s="177"/>
      <c r="U1479" s="155" t="s">
        <v>696</v>
      </c>
      <c r="V1479" s="155" t="b">
        <v>0</v>
      </c>
      <c r="W1479" s="179" t="s">
        <v>8850</v>
      </c>
      <c r="X1479" s="168"/>
      <c r="Y1479" s="173">
        <v>21060</v>
      </c>
      <c r="Z1479" s="162" t="s">
        <v>8851</v>
      </c>
      <c r="AA1479" s="163" t="str">
        <f t="shared" si="14"/>
        <v>https://shopeefood.vn/bo-suu-tap/sv-79k-mcdonalds</v>
      </c>
      <c r="AB1479" s="163" t="str">
        <f t="shared" si="19"/>
        <v>https://shopeefood.shopee.vn/bo-suu-tap/sv-79k-mcdonalds</v>
      </c>
    </row>
    <row r="1480" spans="1:28" ht="120">
      <c r="A1480" s="151" t="s">
        <v>7105</v>
      </c>
      <c r="B1480" s="152"/>
      <c r="C1480" s="200" t="s">
        <v>897</v>
      </c>
      <c r="D1480" s="152" t="s">
        <v>207</v>
      </c>
      <c r="E1480" s="180" t="s">
        <v>298</v>
      </c>
      <c r="F1480" s="155" t="s">
        <v>8852</v>
      </c>
      <c r="G1480" s="177" t="str">
        <f t="shared" si="11"/>
        <v>[SuperVIP]_Gà Rán KFC_05-07/09</v>
      </c>
      <c r="H1480" s="176" t="s">
        <v>8853</v>
      </c>
      <c r="I1480" s="155" t="s">
        <v>8852</v>
      </c>
      <c r="J1480" s="209" t="s">
        <v>6840</v>
      </c>
      <c r="K1480" s="162"/>
      <c r="L1480" s="162"/>
      <c r="M1480" s="162"/>
      <c r="N1480" s="169"/>
      <c r="O1480" s="183"/>
      <c r="P1480" s="169"/>
      <c r="Q1480" s="183" t="s">
        <v>8854</v>
      </c>
      <c r="R1480" s="177"/>
      <c r="S1480" s="177"/>
      <c r="T1480" s="177"/>
      <c r="U1480" s="155" t="s">
        <v>696</v>
      </c>
      <c r="V1480" s="155" t="b">
        <v>0</v>
      </c>
      <c r="W1480" s="170" t="s">
        <v>6203</v>
      </c>
      <c r="X1480" s="168"/>
      <c r="Y1480" s="173">
        <v>20644</v>
      </c>
      <c r="Z1480" s="162" t="s">
        <v>6199</v>
      </c>
      <c r="AA1480" s="163" t="str">
        <f t="shared" si="14"/>
        <v>https://shopeefood.vn/bo-suu-tap/sv-combo54-kfc</v>
      </c>
      <c r="AB1480" s="163" t="str">
        <f t="shared" si="19"/>
        <v>https://shopeefood.shopee.vn/bo-suu-tap/sv-combo54-kfc</v>
      </c>
    </row>
    <row r="1481" spans="1:28" ht="150">
      <c r="A1481" s="151" t="s">
        <v>7105</v>
      </c>
      <c r="B1481" s="152"/>
      <c r="C1481" s="200" t="s">
        <v>897</v>
      </c>
      <c r="D1481" s="152" t="s">
        <v>207</v>
      </c>
      <c r="E1481" s="180" t="s">
        <v>298</v>
      </c>
      <c r="F1481" s="155" t="s">
        <v>8855</v>
      </c>
      <c r="G1481" s="177" t="str">
        <f t="shared" si="11"/>
        <v>[SuperVIP]_Gà Rán KFC_26-28/09</v>
      </c>
      <c r="H1481" s="176" t="s">
        <v>8856</v>
      </c>
      <c r="I1481" s="155" t="s">
        <v>8855</v>
      </c>
      <c r="J1481" s="209" t="s">
        <v>6840</v>
      </c>
      <c r="K1481" s="162"/>
      <c r="L1481" s="162"/>
      <c r="M1481" s="162"/>
      <c r="N1481" s="169"/>
      <c r="O1481" s="183"/>
      <c r="P1481" s="169"/>
      <c r="Q1481" s="183" t="s">
        <v>8857</v>
      </c>
      <c r="R1481" s="177"/>
      <c r="S1481" s="177"/>
      <c r="T1481" s="177"/>
      <c r="U1481" s="155" t="s">
        <v>696</v>
      </c>
      <c r="V1481" s="155" t="b">
        <v>0</v>
      </c>
      <c r="W1481" s="179" t="s">
        <v>8858</v>
      </c>
      <c r="X1481" s="168"/>
      <c r="Y1481" s="173">
        <v>21167</v>
      </c>
      <c r="Z1481" s="162" t="s">
        <v>8859</v>
      </c>
      <c r="AA1481" s="163" t="str">
        <f t="shared" si="14"/>
        <v>https://shopeefood.vn/bo-suu-tap/sv-combokfc</v>
      </c>
      <c r="AB1481" s="163" t="str">
        <f t="shared" si="19"/>
        <v>https://shopeefood.shopee.vn/bo-suu-tap/sv-combokfc</v>
      </c>
    </row>
    <row r="1482" spans="1:28" ht="135">
      <c r="A1482" s="151" t="s">
        <v>7105</v>
      </c>
      <c r="B1482" s="152"/>
      <c r="C1482" s="200" t="s">
        <v>897</v>
      </c>
      <c r="D1482" s="152" t="s">
        <v>207</v>
      </c>
      <c r="E1482" s="180" t="s">
        <v>300</v>
      </c>
      <c r="F1482" s="155" t="s">
        <v>8860</v>
      </c>
      <c r="G1482" s="177" t="str">
        <f t="shared" si="11"/>
        <v>[SuperVIP]_Gà Rán Popeyes_18-21/09</v>
      </c>
      <c r="H1482" s="176" t="s">
        <v>8861</v>
      </c>
      <c r="I1482" s="155" t="s">
        <v>8860</v>
      </c>
      <c r="J1482" s="209" t="s">
        <v>8862</v>
      </c>
      <c r="K1482" s="162"/>
      <c r="L1482" s="162"/>
      <c r="M1482" s="162"/>
      <c r="N1482" s="169"/>
      <c r="O1482" s="183"/>
      <c r="P1482" s="169"/>
      <c r="Q1482" s="183" t="s">
        <v>8863</v>
      </c>
      <c r="R1482" s="177"/>
      <c r="S1482" s="177"/>
      <c r="T1482" s="177"/>
      <c r="U1482" s="155" t="s">
        <v>696</v>
      </c>
      <c r="V1482" s="155" t="b">
        <v>0</v>
      </c>
      <c r="W1482" s="170" t="s">
        <v>8864</v>
      </c>
      <c r="X1482" s="168"/>
      <c r="Y1482" s="173">
        <v>21006</v>
      </c>
      <c r="Z1482" s="162" t="s">
        <v>8181</v>
      </c>
      <c r="AA1482" s="163" t="str">
        <f t="shared" si="14"/>
        <v>https://shopeefood.vn/bo-suu-tap/sv-100k-popeyes</v>
      </c>
      <c r="AB1482" s="163" t="str">
        <f t="shared" si="19"/>
        <v>https://shopeefood.shopee.vn/bo-suu-tap/sv-100k-popeyes</v>
      </c>
    </row>
    <row r="1483" spans="1:28" ht="300">
      <c r="A1483" s="151" t="s">
        <v>7105</v>
      </c>
      <c r="B1483" s="152"/>
      <c r="C1483" s="200" t="s">
        <v>897</v>
      </c>
      <c r="D1483" s="152" t="s">
        <v>207</v>
      </c>
      <c r="E1483" s="180" t="s">
        <v>376</v>
      </c>
      <c r="F1483" s="155" t="s">
        <v>8865</v>
      </c>
      <c r="G1483" s="177" t="str">
        <f t="shared" si="11"/>
        <v>[SuperVIP]_Pizza Hut_19-21/09</v>
      </c>
      <c r="H1483" s="176" t="s">
        <v>8866</v>
      </c>
      <c r="I1483" s="155" t="s">
        <v>8865</v>
      </c>
      <c r="J1483" s="204" t="s">
        <v>908</v>
      </c>
      <c r="K1483" s="162"/>
      <c r="L1483" s="162"/>
      <c r="M1483" s="162"/>
      <c r="N1483" s="169"/>
      <c r="O1483" s="183"/>
      <c r="P1483" s="169"/>
      <c r="Q1483" s="183" t="s">
        <v>8867</v>
      </c>
      <c r="R1483" s="177"/>
      <c r="S1483" s="177"/>
      <c r="T1483" s="177"/>
      <c r="U1483" s="155" t="s">
        <v>696</v>
      </c>
      <c r="V1483" s="155" t="b">
        <v>0</v>
      </c>
      <c r="W1483" s="179" t="s">
        <v>8868</v>
      </c>
      <c r="X1483" s="168"/>
      <c r="Y1483" s="173">
        <v>20957</v>
      </c>
      <c r="Z1483" s="162" t="s">
        <v>8186</v>
      </c>
      <c r="AA1483" s="163" t="str">
        <f t="shared" si="14"/>
        <v>https://shopeefood.vn/bo-suu-tap/sv-pizzahut-100k</v>
      </c>
      <c r="AB1483" s="163" t="str">
        <f t="shared" si="19"/>
        <v>https://shopeefood.shopee.vn/bo-suu-tap/sv-pizzahut-100k</v>
      </c>
    </row>
    <row r="1484" spans="1:28" ht="180">
      <c r="A1484" s="151" t="s">
        <v>7105</v>
      </c>
      <c r="B1484" s="152"/>
      <c r="C1484" s="200" t="s">
        <v>897</v>
      </c>
      <c r="D1484" s="152" t="s">
        <v>209</v>
      </c>
      <c r="E1484" s="180" t="s">
        <v>376</v>
      </c>
      <c r="F1484" s="155" t="s">
        <v>8852</v>
      </c>
      <c r="G1484" s="177" t="str">
        <f t="shared" si="11"/>
        <v>[VIP]_Pizza Hut_05-07/09</v>
      </c>
      <c r="H1484" s="176" t="s">
        <v>8869</v>
      </c>
      <c r="I1484" s="155" t="s">
        <v>8852</v>
      </c>
      <c r="J1484" s="204" t="s">
        <v>908</v>
      </c>
      <c r="K1484" s="162"/>
      <c r="L1484" s="162"/>
      <c r="M1484" s="162"/>
      <c r="N1484" s="169"/>
      <c r="O1484" s="183"/>
      <c r="P1484" s="169"/>
      <c r="Q1484" s="183" t="s">
        <v>8870</v>
      </c>
      <c r="R1484" s="177"/>
      <c r="S1484" s="177"/>
      <c r="T1484" s="177"/>
      <c r="U1484" s="155" t="s">
        <v>696</v>
      </c>
      <c r="V1484" s="155" t="b">
        <v>0</v>
      </c>
      <c r="W1484" s="179" t="s">
        <v>8871</v>
      </c>
      <c r="X1484" s="168"/>
      <c r="Y1484" s="173">
        <v>20709</v>
      </c>
      <c r="Z1484" s="162" t="s">
        <v>6234</v>
      </c>
      <c r="AA1484" s="163" t="str">
        <f t="shared" si="14"/>
        <v>https://shopeefood.vn/bo-suu-tap/v-1t2-pizzahut</v>
      </c>
      <c r="AB1484" s="163" t="str">
        <f t="shared" si="19"/>
        <v>https://shopeefood.shopee.vn/bo-suu-tap/v-1t2-pizzahut</v>
      </c>
    </row>
    <row r="1485" spans="1:28" ht="180">
      <c r="A1485" s="151" t="s">
        <v>7105</v>
      </c>
      <c r="B1485" s="152"/>
      <c r="C1485" s="200" t="s">
        <v>897</v>
      </c>
      <c r="D1485" s="152" t="s">
        <v>209</v>
      </c>
      <c r="E1485" s="180" t="s">
        <v>928</v>
      </c>
      <c r="F1485" s="155" t="s">
        <v>8872</v>
      </c>
      <c r="G1485" s="177" t="str">
        <f t="shared" si="11"/>
        <v>[VIP]_Lotteria_22-25/09</v>
      </c>
      <c r="H1485" s="176" t="s">
        <v>8873</v>
      </c>
      <c r="I1485" s="155" t="s">
        <v>8872</v>
      </c>
      <c r="J1485" s="209" t="s">
        <v>931</v>
      </c>
      <c r="K1485" s="162"/>
      <c r="L1485" s="162"/>
      <c r="M1485" s="162"/>
      <c r="N1485" s="169"/>
      <c r="O1485" s="183"/>
      <c r="P1485" s="169"/>
      <c r="Q1485" s="183" t="s">
        <v>8874</v>
      </c>
      <c r="R1485" s="177"/>
      <c r="S1485" s="177"/>
      <c r="T1485" s="177"/>
      <c r="U1485" s="155" t="s">
        <v>696</v>
      </c>
      <c r="V1485" s="155" t="b">
        <v>0</v>
      </c>
      <c r="W1485" s="179" t="s">
        <v>8875</v>
      </c>
      <c r="X1485" s="168"/>
      <c r="Y1485" s="173">
        <v>20516</v>
      </c>
      <c r="Z1485" s="162" t="s">
        <v>5762</v>
      </c>
      <c r="AA1485" s="163" t="str">
        <f t="shared" si="14"/>
        <v>https://shopeefood.vn/bo-suu-tap/v-deal-lotteria</v>
      </c>
      <c r="AB1485" s="163" t="str">
        <f t="shared" si="19"/>
        <v>https://shopeefood.shopee.vn/bo-suu-tap/v-deal-lotteria</v>
      </c>
    </row>
    <row r="1486" spans="1:28" ht="135">
      <c r="A1486" s="151" t="s">
        <v>7105</v>
      </c>
      <c r="B1486" s="152"/>
      <c r="C1486" s="200" t="s">
        <v>897</v>
      </c>
      <c r="D1486" s="152" t="s">
        <v>209</v>
      </c>
      <c r="E1486" s="180" t="s">
        <v>301</v>
      </c>
      <c r="F1486" s="155" t="s">
        <v>8876</v>
      </c>
      <c r="G1486" s="177" t="str">
        <f t="shared" si="11"/>
        <v>[VIP]_Gà Rán Texas Chicken_08-11/09</v>
      </c>
      <c r="H1486" s="176" t="s">
        <v>8877</v>
      </c>
      <c r="I1486" s="155" t="s">
        <v>8876</v>
      </c>
      <c r="J1486" s="209" t="s">
        <v>966</v>
      </c>
      <c r="K1486" s="162"/>
      <c r="L1486" s="162"/>
      <c r="M1486" s="162"/>
      <c r="N1486" s="169"/>
      <c r="O1486" s="183"/>
      <c r="P1486" s="169"/>
      <c r="Q1486" s="183" t="s">
        <v>8878</v>
      </c>
      <c r="R1486" s="177"/>
      <c r="S1486" s="177"/>
      <c r="T1486" s="177"/>
      <c r="U1486" s="155"/>
      <c r="V1486" s="155" t="b">
        <v>0</v>
      </c>
      <c r="W1486" s="578" t="s">
        <v>8879</v>
      </c>
      <c r="X1486" s="168"/>
      <c r="Y1486" s="173">
        <v>20428</v>
      </c>
      <c r="Z1486" s="162" t="s">
        <v>5747</v>
      </c>
      <c r="AA1486" s="163" t="str">
        <f t="shared" si="14"/>
        <v>https://shopeefood.vn/bo-suu-tap/v-texas-99</v>
      </c>
      <c r="AB1486" s="163" t="str">
        <f t="shared" si="19"/>
        <v>https://shopeefood.shopee.vn/bo-suu-tap/v-texas-99</v>
      </c>
    </row>
    <row r="1487" spans="1:28" ht="409.6">
      <c r="A1487" s="151" t="s">
        <v>7105</v>
      </c>
      <c r="B1487" s="152"/>
      <c r="C1487" s="200" t="s">
        <v>897</v>
      </c>
      <c r="D1487" s="152" t="s">
        <v>209</v>
      </c>
      <c r="E1487" s="180" t="s">
        <v>285</v>
      </c>
      <c r="F1487" s="155" t="s">
        <v>8847</v>
      </c>
      <c r="G1487" s="177" t="str">
        <f t="shared" si="11"/>
        <v>[VIP]_Domino's Pizza_12-14/09</v>
      </c>
      <c r="H1487" s="176" t="s">
        <v>8880</v>
      </c>
      <c r="I1487" s="155" t="s">
        <v>8847</v>
      </c>
      <c r="J1487" s="184" t="s">
        <v>942</v>
      </c>
      <c r="K1487" s="162"/>
      <c r="L1487" s="162"/>
      <c r="M1487" s="162"/>
      <c r="N1487" s="169"/>
      <c r="O1487" s="183"/>
      <c r="P1487" s="169"/>
      <c r="Q1487" s="183" t="s">
        <v>8881</v>
      </c>
      <c r="R1487" s="177"/>
      <c r="S1487" s="177"/>
      <c r="T1487" s="177"/>
      <c r="U1487" s="155" t="s">
        <v>696</v>
      </c>
      <c r="V1487" s="155" t="b">
        <v>0</v>
      </c>
      <c r="W1487" s="170" t="s">
        <v>8882</v>
      </c>
      <c r="X1487" s="168"/>
      <c r="Y1487" s="173">
        <v>20402</v>
      </c>
      <c r="Z1487" s="162" t="s">
        <v>5743</v>
      </c>
      <c r="AA1487" s="163" t="str">
        <f t="shared" si="14"/>
        <v>https://shopeefood.vn/bo-suu-tap/v-dominos-pizza-1k</v>
      </c>
      <c r="AB1487" s="163" t="str">
        <f t="shared" si="19"/>
        <v>https://shopeefood.shopee.vn/bo-suu-tap/v-dominos-pizza-1k</v>
      </c>
    </row>
    <row r="1488" spans="1:28" ht="150">
      <c r="A1488" s="151" t="s">
        <v>7105</v>
      </c>
      <c r="B1488" s="152"/>
      <c r="C1488" s="200" t="s">
        <v>897</v>
      </c>
      <c r="D1488" s="152" t="s">
        <v>209</v>
      </c>
      <c r="E1488" s="180" t="s">
        <v>274</v>
      </c>
      <c r="F1488" s="155" t="s">
        <v>8883</v>
      </c>
      <c r="G1488" s="177" t="str">
        <f t="shared" si="11"/>
        <v>[VIP]_Cơm Tấm Phúc Lộc Thọ_15-18/09</v>
      </c>
      <c r="H1488" s="176" t="s">
        <v>8884</v>
      </c>
      <c r="I1488" s="155" t="s">
        <v>8883</v>
      </c>
      <c r="J1488" s="184" t="s">
        <v>8885</v>
      </c>
      <c r="K1488" s="162"/>
      <c r="L1488" s="162"/>
      <c r="M1488" s="162"/>
      <c r="N1488" s="169"/>
      <c r="O1488" s="183"/>
      <c r="P1488" s="169"/>
      <c r="Q1488" s="183" t="s">
        <v>8886</v>
      </c>
      <c r="R1488" s="177"/>
      <c r="S1488" s="177"/>
      <c r="T1488" s="177"/>
      <c r="U1488" s="155"/>
      <c r="V1488" s="155" t="b">
        <v>0</v>
      </c>
      <c r="W1488" s="170" t="s">
        <v>8887</v>
      </c>
      <c r="X1488" s="168"/>
      <c r="Y1488" s="173">
        <v>20938</v>
      </c>
      <c r="Z1488" s="162" t="s">
        <v>8213</v>
      </c>
      <c r="AA1488" s="163" t="str">
        <f t="shared" si="14"/>
        <v>https://shopeefood.vn/bo-suu-tap/v-phucloctho-1k</v>
      </c>
      <c r="AB1488" s="163" t="str">
        <f t="shared" si="19"/>
        <v>https://shopeefood.shopee.vn/bo-suu-tap/v-phucloctho-1k</v>
      </c>
    </row>
    <row r="1489" spans="1:28" ht="120">
      <c r="A1489" s="151" t="s">
        <v>7105</v>
      </c>
      <c r="B1489" s="152"/>
      <c r="C1489" s="200" t="s">
        <v>897</v>
      </c>
      <c r="D1489" s="152" t="s">
        <v>209</v>
      </c>
      <c r="E1489" s="180" t="s">
        <v>275</v>
      </c>
      <c r="F1489" s="155" t="s">
        <v>8888</v>
      </c>
      <c r="G1489" s="177" t="str">
        <f t="shared" si="11"/>
        <v>[VIP]_Cơm Thố Anh Nguyễn_17-21/09</v>
      </c>
      <c r="H1489" s="176" t="s">
        <v>8205</v>
      </c>
      <c r="I1489" s="155" t="s">
        <v>8888</v>
      </c>
      <c r="J1489" s="536" t="s">
        <v>6237</v>
      </c>
      <c r="K1489" s="162"/>
      <c r="L1489" s="162"/>
      <c r="M1489" s="162"/>
      <c r="N1489" s="169"/>
      <c r="O1489" s="183"/>
      <c r="P1489" s="169"/>
      <c r="Q1489" s="183"/>
      <c r="R1489" s="176" t="s">
        <v>8889</v>
      </c>
      <c r="S1489" s="177"/>
      <c r="T1489" s="177"/>
      <c r="U1489" s="155" t="s">
        <v>696</v>
      </c>
      <c r="V1489" s="155" t="b">
        <v>0</v>
      </c>
      <c r="W1489" s="179" t="s">
        <v>8890</v>
      </c>
      <c r="X1489" s="168"/>
      <c r="Y1489" s="173">
        <v>20665</v>
      </c>
      <c r="Z1489" s="162" t="s">
        <v>6240</v>
      </c>
      <c r="AA1489" s="163" t="str">
        <f t="shared" si="14"/>
        <v>https://shopeefood.vn/bo-suu-tap/v-1t1-anh-nguyen</v>
      </c>
      <c r="AB1489" s="163" t="str">
        <f t="shared" si="19"/>
        <v>https://shopeefood.shopee.vn/bo-suu-tap/v-1t1-anh-nguyen</v>
      </c>
    </row>
    <row r="1490" spans="1:28" ht="120">
      <c r="A1490" s="151" t="s">
        <v>7105</v>
      </c>
      <c r="B1490" s="152"/>
      <c r="C1490" s="152" t="s">
        <v>897</v>
      </c>
      <c r="D1490" s="152" t="s">
        <v>201</v>
      </c>
      <c r="E1490" s="180" t="s">
        <v>348</v>
      </c>
      <c r="F1490" s="155" t="s">
        <v>8891</v>
      </c>
      <c r="G1490" s="177" t="str">
        <f t="shared" si="11"/>
        <v>[SJBP]_McDonald's_GIẢM 50K</v>
      </c>
      <c r="H1490" s="259" t="s">
        <v>8892</v>
      </c>
      <c r="I1490" s="183" t="s">
        <v>8893</v>
      </c>
      <c r="J1490" s="615" t="s">
        <v>919</v>
      </c>
      <c r="K1490" s="162"/>
      <c r="L1490" s="162"/>
      <c r="M1490" s="162"/>
      <c r="N1490" s="169"/>
      <c r="O1490" s="183"/>
      <c r="P1490" s="169"/>
      <c r="Q1490" s="183"/>
      <c r="R1490" s="177"/>
      <c r="S1490" s="177"/>
      <c r="T1490" s="177"/>
      <c r="U1490" s="155"/>
      <c r="V1490" s="155" t="b">
        <v>0</v>
      </c>
      <c r="W1490" s="179" t="s">
        <v>8894</v>
      </c>
      <c r="X1490" s="168"/>
      <c r="Y1490" s="173">
        <v>21089</v>
      </c>
      <c r="Z1490" s="162" t="s">
        <v>8895</v>
      </c>
      <c r="AA1490" s="163" t="str">
        <f t="shared" si="14"/>
        <v>https://shopeefood.vn/bo-suu-tap/sj-combo-mcdonalds</v>
      </c>
      <c r="AB1490" s="163" t="str">
        <f t="shared" si="19"/>
        <v>https://shopeefood.shopee.vn/bo-suu-tap/sj-combo-mcdonalds</v>
      </c>
    </row>
    <row r="1491" spans="1:28" ht="96">
      <c r="A1491" s="151" t="s">
        <v>4650</v>
      </c>
      <c r="B1491" s="152"/>
      <c r="C1491" s="152" t="s">
        <v>2156</v>
      </c>
      <c r="D1491" s="152" t="s">
        <v>209</v>
      </c>
      <c r="E1491" s="180" t="s">
        <v>2165</v>
      </c>
      <c r="F1491" s="155" t="s">
        <v>4650</v>
      </c>
      <c r="G1491" s="176" t="s">
        <v>8896</v>
      </c>
      <c r="H1491" s="582" t="s">
        <v>8897</v>
      </c>
      <c r="I1491" s="183" t="s">
        <v>8898</v>
      </c>
      <c r="J1491" s="209" t="s">
        <v>2170</v>
      </c>
      <c r="K1491" s="162"/>
      <c r="L1491" s="162"/>
      <c r="M1491" s="162"/>
      <c r="N1491" s="169"/>
      <c r="O1491" s="183"/>
      <c r="P1491" s="169"/>
      <c r="Q1491" s="183" t="s">
        <v>8899</v>
      </c>
      <c r="R1491" s="183" t="s">
        <v>8900</v>
      </c>
      <c r="S1491" s="183"/>
      <c r="T1491" s="183"/>
      <c r="U1491" s="155" t="s">
        <v>696</v>
      </c>
      <c r="V1491" s="155" t="b">
        <v>0</v>
      </c>
      <c r="W1491" s="170" t="s">
        <v>8901</v>
      </c>
      <c r="X1491" s="168"/>
      <c r="Y1491" s="173">
        <v>20847</v>
      </c>
      <c r="Z1491" s="162" t="s">
        <v>7366</v>
      </c>
      <c r="AA1491" s="163" t="str">
        <f t="shared" si="14"/>
        <v>https://shopeefood.vn/bo-suu-tap/v-25-nutifood</v>
      </c>
      <c r="AB1491" s="163" t="str">
        <f t="shared" si="19"/>
        <v>https://shopeefood.shopee.vn/bo-suu-tap/v-25-nutifood</v>
      </c>
    </row>
    <row r="1492" spans="1:28" ht="120">
      <c r="A1492" s="151" t="s">
        <v>7359</v>
      </c>
      <c r="B1492" s="152"/>
      <c r="C1492" s="152" t="s">
        <v>706</v>
      </c>
      <c r="D1492" s="152" t="s">
        <v>222</v>
      </c>
      <c r="E1492" s="153" t="s">
        <v>8902</v>
      </c>
      <c r="F1492" s="155" t="s">
        <v>8352</v>
      </c>
      <c r="G1492" s="177" t="str">
        <f t="shared" ref="G1492:G1777" si="20">CONCATENATE(D1492,"_",E1492,"_",F1492)</f>
        <v>[Alacarte CB]_Bún Bò 1991_Aug.CB2</v>
      </c>
      <c r="H1492" s="176" t="s">
        <v>8903</v>
      </c>
      <c r="I1492" s="159" t="s">
        <v>8904</v>
      </c>
      <c r="J1492" s="178" t="s">
        <v>8905</v>
      </c>
      <c r="K1492" s="159"/>
      <c r="L1492" s="157" t="s">
        <v>8906</v>
      </c>
      <c r="M1492" s="155" t="s">
        <v>8907</v>
      </c>
      <c r="N1492" s="155" t="s">
        <v>5967</v>
      </c>
      <c r="O1492" s="159"/>
      <c r="P1492" s="168"/>
      <c r="Q1492" s="263" t="s">
        <v>8908</v>
      </c>
      <c r="R1492" s="177"/>
      <c r="S1492" s="177"/>
      <c r="T1492" s="177"/>
      <c r="U1492" s="155" t="s">
        <v>696</v>
      </c>
      <c r="V1492" s="155" t="b">
        <v>0</v>
      </c>
      <c r="W1492" s="179" t="s">
        <v>8909</v>
      </c>
      <c r="X1492" s="168"/>
      <c r="Y1492" s="173">
        <v>20959</v>
      </c>
      <c r="Z1492" s="162" t="s">
        <v>8910</v>
      </c>
      <c r="AA1492" s="163" t="str">
        <f t="shared" si="14"/>
        <v>https://shopeefood.vn/bo-suu-tap/a-bun-bo-1991</v>
      </c>
      <c r="AB1492" s="163" t="str">
        <f t="shared" si="19"/>
        <v>https://shopeefood.shopee.vn/bo-suu-tap/a-bun-bo-1991</v>
      </c>
    </row>
    <row r="1493" spans="1:28" ht="224">
      <c r="A1493" s="151" t="s">
        <v>7359</v>
      </c>
      <c r="B1493" s="152"/>
      <c r="C1493" s="152" t="s">
        <v>685</v>
      </c>
      <c r="D1493" s="152" t="s">
        <v>225</v>
      </c>
      <c r="E1493" s="181" t="s">
        <v>8911</v>
      </c>
      <c r="F1493" s="166" t="s">
        <v>7359</v>
      </c>
      <c r="G1493" s="230" t="str">
        <f t="shared" si="20"/>
        <v>[PNS]_Mega Sprite Fest_Aug</v>
      </c>
      <c r="H1493" s="631" t="s">
        <v>8912</v>
      </c>
      <c r="I1493" s="181" t="s">
        <v>8913</v>
      </c>
      <c r="J1493" s="209" t="s">
        <v>8914</v>
      </c>
      <c r="K1493" s="184" t="s">
        <v>8915</v>
      </c>
      <c r="L1493" s="162"/>
      <c r="M1493" s="162"/>
      <c r="N1493" s="169"/>
      <c r="O1493" s="183"/>
      <c r="P1493" s="169"/>
      <c r="Q1493" s="196" t="s">
        <v>703</v>
      </c>
      <c r="R1493" s="196" t="s">
        <v>703</v>
      </c>
      <c r="S1493" s="177"/>
      <c r="T1493" s="177"/>
      <c r="U1493" s="155"/>
      <c r="V1493" s="155" t="b">
        <v>0</v>
      </c>
      <c r="W1493" s="179" t="s">
        <v>8916</v>
      </c>
      <c r="X1493" s="168"/>
      <c r="Y1493" s="173">
        <v>20994</v>
      </c>
      <c r="Z1493" s="162" t="s">
        <v>8917</v>
      </c>
      <c r="AA1493" s="163" t="str">
        <f t="shared" si="14"/>
        <v>https://shopeefood.vn/bo-suu-tap/MegaSprite</v>
      </c>
      <c r="AB1493" s="163" t="str">
        <f t="shared" si="19"/>
        <v>https://shopeefood.shopee.vn/bo-suu-tap/MegaSprite</v>
      </c>
    </row>
    <row r="1494" spans="1:28" ht="15">
      <c r="A1494" s="151" t="s">
        <v>7359</v>
      </c>
      <c r="B1494" s="152"/>
      <c r="C1494" s="152" t="s">
        <v>685</v>
      </c>
      <c r="D1494" s="152" t="s">
        <v>225</v>
      </c>
      <c r="E1494" s="167" t="s">
        <v>8918</v>
      </c>
      <c r="F1494" s="166" t="s">
        <v>7359</v>
      </c>
      <c r="G1494" s="165" t="str">
        <f t="shared" si="20"/>
        <v>[PNS]_Milo B2C_Aug</v>
      </c>
      <c r="H1494" s="181" t="s">
        <v>8919</v>
      </c>
      <c r="I1494" s="181" t="s">
        <v>8920</v>
      </c>
      <c r="J1494" s="169"/>
      <c r="K1494" s="209" t="s">
        <v>8921</v>
      </c>
      <c r="L1494" s="162"/>
      <c r="M1494" s="162"/>
      <c r="N1494" s="169"/>
      <c r="O1494" s="183"/>
      <c r="P1494" s="169"/>
      <c r="Q1494" s="196" t="s">
        <v>703</v>
      </c>
      <c r="R1494" s="196" t="s">
        <v>703</v>
      </c>
      <c r="S1494" s="177"/>
      <c r="T1494" s="177"/>
      <c r="U1494" s="155"/>
      <c r="V1494" s="155" t="b">
        <v>0</v>
      </c>
      <c r="W1494" s="179" t="s">
        <v>8922</v>
      </c>
      <c r="X1494" s="168"/>
      <c r="Y1494" s="173">
        <v>20955</v>
      </c>
      <c r="Z1494" s="162" t="s">
        <v>8923</v>
      </c>
      <c r="AA1494" s="163" t="str">
        <f t="shared" si="14"/>
        <v>https://shopeefood.vn/bo-suu-tap/Milochieumoigu2025</v>
      </c>
      <c r="AB1494" s="163" t="str">
        <f t="shared" si="19"/>
        <v>https://shopeefood.shopee.vn/bo-suu-tap/Milochieumoigu2025</v>
      </c>
    </row>
    <row r="1495" spans="1:28" ht="328">
      <c r="A1495" s="151" t="s">
        <v>7359</v>
      </c>
      <c r="B1495" s="152"/>
      <c r="C1495" s="152" t="s">
        <v>970</v>
      </c>
      <c r="D1495" s="152" t="s">
        <v>209</v>
      </c>
      <c r="E1495" s="180" t="s">
        <v>258</v>
      </c>
      <c r="F1495" s="155" t="s">
        <v>8924</v>
      </c>
      <c r="G1495" s="596" t="str">
        <f t="shared" si="20"/>
        <v>[VIP]_Cheese Coffee_14-15.8</v>
      </c>
      <c r="H1495" s="176" t="s">
        <v>8925</v>
      </c>
      <c r="I1495" s="183" t="s">
        <v>8926</v>
      </c>
      <c r="J1495" s="209" t="s">
        <v>1449</v>
      </c>
      <c r="K1495" s="162"/>
      <c r="L1495" s="162"/>
      <c r="M1495" s="162"/>
      <c r="N1495" s="169"/>
      <c r="O1495" s="183"/>
      <c r="P1495" s="169"/>
      <c r="Q1495" s="183" t="s">
        <v>8927</v>
      </c>
      <c r="R1495" s="177"/>
      <c r="S1495" s="177"/>
      <c r="T1495" s="177"/>
      <c r="U1495" s="155"/>
      <c r="V1495" s="155" t="b">
        <v>0</v>
      </c>
      <c r="W1495" s="179" t="s">
        <v>8928</v>
      </c>
      <c r="X1495" s="168"/>
      <c r="Y1495" s="173">
        <v>20983</v>
      </c>
      <c r="Z1495" s="162" t="s">
        <v>8929</v>
      </c>
      <c r="AA1495" s="163" t="str">
        <f t="shared" si="14"/>
        <v>https://shopeefood.vn/bo-suu-tap/v-bogocheese</v>
      </c>
      <c r="AB1495" s="163" t="str">
        <f t="shared" si="19"/>
        <v>https://shopeefood.shopee.vn/bo-suu-tap/v-bogocheese</v>
      </c>
    </row>
    <row r="1496" spans="1:28" ht="328">
      <c r="A1496" s="151" t="s">
        <v>7359</v>
      </c>
      <c r="B1496" s="152"/>
      <c r="C1496" s="152" t="s">
        <v>970</v>
      </c>
      <c r="D1496" s="152" t="s">
        <v>209</v>
      </c>
      <c r="E1496" s="180" t="s">
        <v>258</v>
      </c>
      <c r="F1496" s="155" t="s">
        <v>8930</v>
      </c>
      <c r="G1496" s="596" t="str">
        <f t="shared" si="20"/>
        <v>[VIP]_Cheese Coffee_21-22.8</v>
      </c>
      <c r="H1496" s="176" t="s">
        <v>8931</v>
      </c>
      <c r="I1496" s="183" t="s">
        <v>8932</v>
      </c>
      <c r="J1496" s="209" t="s">
        <v>1449</v>
      </c>
      <c r="K1496" s="162"/>
      <c r="L1496" s="162"/>
      <c r="M1496" s="162"/>
      <c r="N1496" s="169"/>
      <c r="O1496" s="183"/>
      <c r="P1496" s="169"/>
      <c r="Q1496" s="183" t="s">
        <v>8933</v>
      </c>
      <c r="R1496" s="177"/>
      <c r="S1496" s="177"/>
      <c r="T1496" s="177"/>
      <c r="U1496" s="155"/>
      <c r="V1496" s="155" t="b">
        <v>0</v>
      </c>
      <c r="W1496" s="179" t="s">
        <v>8934</v>
      </c>
      <c r="X1496" s="168"/>
      <c r="Y1496" s="173">
        <v>20984</v>
      </c>
      <c r="Z1496" s="162" t="s">
        <v>8935</v>
      </c>
      <c r="AA1496" s="163" t="str">
        <f t="shared" si="14"/>
        <v>https://shopeefood.vn/bo-suu-tap/v-bogocheese-cf</v>
      </c>
      <c r="AB1496" s="163" t="str">
        <f t="shared" si="19"/>
        <v>https://shopeefood.shopee.vn/bo-suu-tap/v-bogocheese-cf</v>
      </c>
    </row>
    <row r="1497" spans="1:28" ht="225">
      <c r="A1497" s="151" t="s">
        <v>7359</v>
      </c>
      <c r="B1497" s="152"/>
      <c r="C1497" s="152" t="s">
        <v>970</v>
      </c>
      <c r="D1497" s="152" t="s">
        <v>201</v>
      </c>
      <c r="E1497" s="180" t="s">
        <v>403</v>
      </c>
      <c r="F1497" s="155" t="s">
        <v>8936</v>
      </c>
      <c r="G1497" s="596" t="str">
        <f t="shared" si="20"/>
        <v>[SJBP]_The Coffee House_Cold brew day</v>
      </c>
      <c r="H1497" s="176" t="s">
        <v>8937</v>
      </c>
      <c r="I1497" s="183" t="s">
        <v>8938</v>
      </c>
      <c r="J1497" s="209" t="s">
        <v>1669</v>
      </c>
      <c r="K1497" s="162"/>
      <c r="L1497" s="184" t="s">
        <v>8939</v>
      </c>
      <c r="M1497" s="162" t="s">
        <v>8940</v>
      </c>
      <c r="N1497" s="169"/>
      <c r="O1497" s="183"/>
      <c r="P1497" s="169"/>
      <c r="Q1497" s="183" t="s">
        <v>8941</v>
      </c>
      <c r="R1497" s="176" t="s">
        <v>8942</v>
      </c>
      <c r="S1497" s="177"/>
      <c r="T1497" s="176" t="s">
        <v>8942</v>
      </c>
      <c r="U1497" s="155"/>
      <c r="V1497" s="155" t="b">
        <v>0</v>
      </c>
      <c r="W1497" s="610" t="s">
        <v>8943</v>
      </c>
      <c r="X1497" s="168"/>
      <c r="Y1497" s="173">
        <v>20888</v>
      </c>
      <c r="Z1497" s="162" t="s">
        <v>8944</v>
      </c>
      <c r="AA1497" s="163" t="str">
        <f t="shared" si="14"/>
        <v>https://shopeefood.vn/bo-suu-tap/sj-30-tch</v>
      </c>
      <c r="AB1497" s="163" t="str">
        <f t="shared" si="19"/>
        <v>https://shopeefood.shopee.vn/bo-suu-tap/sj-30-tch</v>
      </c>
    </row>
    <row r="1498" spans="1:28" ht="225">
      <c r="A1498" s="151" t="s">
        <v>7359</v>
      </c>
      <c r="B1498" s="152"/>
      <c r="C1498" s="152" t="s">
        <v>970</v>
      </c>
      <c r="D1498" s="152" t="s">
        <v>201</v>
      </c>
      <c r="E1498" s="180" t="s">
        <v>403</v>
      </c>
      <c r="F1498" s="429" t="s">
        <v>8545</v>
      </c>
      <c r="G1498" s="596" t="str">
        <f t="shared" si="20"/>
        <v>[SJBP]_The Coffee House_8.8</v>
      </c>
      <c r="H1498" s="176" t="s">
        <v>8945</v>
      </c>
      <c r="I1498" s="283">
        <v>45877</v>
      </c>
      <c r="J1498" s="209" t="s">
        <v>1669</v>
      </c>
      <c r="K1498" s="162"/>
      <c r="L1498" s="162"/>
      <c r="M1498" s="162"/>
      <c r="N1498" s="169"/>
      <c r="O1498" s="183"/>
      <c r="P1498" s="169"/>
      <c r="Q1498" s="183"/>
      <c r="R1498" s="177"/>
      <c r="S1498" s="177"/>
      <c r="T1498" s="177"/>
      <c r="U1498" s="155"/>
      <c r="V1498" s="155" t="b">
        <v>0</v>
      </c>
      <c r="W1498" s="179" t="s">
        <v>8488</v>
      </c>
      <c r="X1498" s="168"/>
      <c r="Y1498" s="173">
        <v>20889</v>
      </c>
      <c r="Z1498" s="162" t="s">
        <v>8946</v>
      </c>
      <c r="AA1498" s="163" t="str">
        <f t="shared" si="14"/>
        <v>https://shopeefood.vn/bo-suu-tap/sj-29-tch</v>
      </c>
      <c r="AB1498" s="163" t="str">
        <f t="shared" si="19"/>
        <v>https://shopeefood.shopee.vn/bo-suu-tap/sj-29-tch</v>
      </c>
    </row>
    <row r="1499" spans="1:28" ht="105">
      <c r="A1499" s="151" t="s">
        <v>7359</v>
      </c>
      <c r="B1499" s="152"/>
      <c r="C1499" s="152" t="s">
        <v>706</v>
      </c>
      <c r="D1499" s="152" t="s">
        <v>222</v>
      </c>
      <c r="E1499" s="153" t="s">
        <v>2434</v>
      </c>
      <c r="F1499" s="155" t="s">
        <v>8120</v>
      </c>
      <c r="G1499" s="177" t="str">
        <f t="shared" si="20"/>
        <v>[Alacarte CB]_Ding Tea_Aug.CB3</v>
      </c>
      <c r="H1499" s="193" t="s">
        <v>8947</v>
      </c>
      <c r="I1499" s="159" t="s">
        <v>8904</v>
      </c>
      <c r="J1499" s="194" t="s">
        <v>2437</v>
      </c>
      <c r="K1499" s="159"/>
      <c r="L1499" s="159"/>
      <c r="M1499" s="159"/>
      <c r="N1499" s="168"/>
      <c r="O1499" s="171" t="s">
        <v>8948</v>
      </c>
      <c r="P1499" s="168"/>
      <c r="Q1499" s="159"/>
      <c r="R1499" s="168" t="s">
        <v>8949</v>
      </c>
      <c r="S1499" s="177"/>
      <c r="T1499" s="177"/>
      <c r="U1499" s="155" t="s">
        <v>696</v>
      </c>
      <c r="V1499" s="155" t="b">
        <v>0</v>
      </c>
      <c r="W1499" s="179" t="s">
        <v>8950</v>
      </c>
      <c r="X1499" s="168"/>
      <c r="Y1499" s="173">
        <v>20469</v>
      </c>
      <c r="Z1499" s="162" t="s">
        <v>6883</v>
      </c>
      <c r="AA1499" s="163" t="str">
        <f t="shared" si="14"/>
        <v>https://shopeefood.vn/bo-suu-tap/a-dingtea</v>
      </c>
      <c r="AB1499" s="163" t="str">
        <f t="shared" si="19"/>
        <v>https://shopeefood.shopee.vn/bo-suu-tap/a-dingtea</v>
      </c>
    </row>
    <row r="1500" spans="1:28" ht="105">
      <c r="A1500" s="151" t="s">
        <v>7359</v>
      </c>
      <c r="B1500" s="152"/>
      <c r="C1500" s="152" t="s">
        <v>706</v>
      </c>
      <c r="D1500" s="152" t="s">
        <v>222</v>
      </c>
      <c r="E1500" s="153" t="s">
        <v>2434</v>
      </c>
      <c r="F1500" s="155" t="s">
        <v>8113</v>
      </c>
      <c r="G1500" s="177" t="str">
        <f t="shared" si="20"/>
        <v>[Alacarte CB]_Ding Tea_Aug.CB1</v>
      </c>
      <c r="H1500" s="176" t="s">
        <v>8951</v>
      </c>
      <c r="I1500" s="159" t="s">
        <v>8952</v>
      </c>
      <c r="J1500" s="194" t="s">
        <v>2437</v>
      </c>
      <c r="K1500" s="159"/>
      <c r="L1500" s="170" t="s">
        <v>8953</v>
      </c>
      <c r="M1500" s="171" t="s">
        <v>8954</v>
      </c>
      <c r="N1500" s="176" t="s">
        <v>8955</v>
      </c>
      <c r="O1500" s="159"/>
      <c r="P1500" s="168"/>
      <c r="Q1500" s="159"/>
      <c r="R1500" s="168" t="s">
        <v>8956</v>
      </c>
      <c r="S1500" s="177"/>
      <c r="T1500" s="177"/>
      <c r="U1500" s="155" t="s">
        <v>696</v>
      </c>
      <c r="V1500" s="155" t="b">
        <v>0</v>
      </c>
      <c r="W1500" s="179" t="s">
        <v>8957</v>
      </c>
      <c r="X1500" s="168"/>
      <c r="Y1500" s="173">
        <v>19767</v>
      </c>
      <c r="Z1500" s="162" t="s">
        <v>4131</v>
      </c>
      <c r="AA1500" s="163" t="str">
        <f t="shared" si="14"/>
        <v>https://shopeefood.vn/bo-suu-tap/a-ding-tea-1d</v>
      </c>
      <c r="AB1500" s="163" t="str">
        <f t="shared" si="19"/>
        <v>https://shopeefood.shopee.vn/bo-suu-tap/a-ding-tea-1d</v>
      </c>
    </row>
    <row r="1501" spans="1:28" ht="150">
      <c r="A1501" s="151" t="s">
        <v>7359</v>
      </c>
      <c r="B1501" s="152"/>
      <c r="C1501" s="152" t="s">
        <v>706</v>
      </c>
      <c r="D1501" s="152" t="s">
        <v>211</v>
      </c>
      <c r="E1501" s="174" t="s">
        <v>275</v>
      </c>
      <c r="F1501" s="176" t="s">
        <v>7359</v>
      </c>
      <c r="G1501" s="177" t="str">
        <f t="shared" si="20"/>
        <v>[Win 1]_Cơm Thố Anh Nguyễn_Aug</v>
      </c>
      <c r="H1501" s="247" t="s">
        <v>8958</v>
      </c>
      <c r="I1501" s="193" t="s">
        <v>8959</v>
      </c>
      <c r="J1501" s="170" t="s">
        <v>1284</v>
      </c>
      <c r="K1501" s="159"/>
      <c r="L1501" s="179" t="s">
        <v>8960</v>
      </c>
      <c r="M1501" s="176" t="s">
        <v>8961</v>
      </c>
      <c r="N1501" s="176" t="s">
        <v>6540</v>
      </c>
      <c r="O1501" s="176" t="s">
        <v>8962</v>
      </c>
      <c r="P1501" s="168"/>
      <c r="Q1501" s="193"/>
      <c r="R1501" s="177" t="s">
        <v>8963</v>
      </c>
      <c r="S1501" s="177"/>
      <c r="T1501" s="177"/>
      <c r="U1501" s="155" t="s">
        <v>696</v>
      </c>
      <c r="V1501" s="155" t="b">
        <v>0</v>
      </c>
      <c r="W1501" s="179" t="s">
        <v>8964</v>
      </c>
      <c r="X1501" s="168"/>
      <c r="Y1501" s="173">
        <v>20421</v>
      </c>
      <c r="Z1501" s="162" t="s">
        <v>6544</v>
      </c>
      <c r="AA1501" s="163" t="str">
        <f t="shared" si="14"/>
        <v>https://shopeefood.vn/bo-suu-tap/w1-anh-nguyen</v>
      </c>
      <c r="AB1501" s="163" t="str">
        <f t="shared" si="19"/>
        <v>https://shopeefood.shopee.vn/bo-suu-tap/w1-anh-nguyen</v>
      </c>
    </row>
    <row r="1502" spans="1:28" ht="180">
      <c r="A1502" s="151" t="s">
        <v>7359</v>
      </c>
      <c r="B1502" s="152"/>
      <c r="C1502" s="152" t="s">
        <v>706</v>
      </c>
      <c r="D1502" s="152" t="s">
        <v>215</v>
      </c>
      <c r="E1502" s="174" t="s">
        <v>275</v>
      </c>
      <c r="F1502" s="176" t="s">
        <v>7359</v>
      </c>
      <c r="G1502" s="177" t="str">
        <f t="shared" si="20"/>
        <v>[Win 3]_Cơm Thố Anh Nguyễn_Aug</v>
      </c>
      <c r="H1502" s="247" t="s">
        <v>8965</v>
      </c>
      <c r="I1502" s="193" t="s">
        <v>8377</v>
      </c>
      <c r="J1502" s="170" t="s">
        <v>1284</v>
      </c>
      <c r="K1502" s="159"/>
      <c r="L1502" s="157"/>
      <c r="M1502" s="193"/>
      <c r="N1502" s="177"/>
      <c r="O1502" s="176" t="s">
        <v>8966</v>
      </c>
      <c r="P1502" s="168"/>
      <c r="Q1502" s="193" t="s">
        <v>8967</v>
      </c>
      <c r="R1502" s="177" t="s">
        <v>8968</v>
      </c>
      <c r="S1502" s="177"/>
      <c r="T1502" s="177" t="s">
        <v>8969</v>
      </c>
      <c r="U1502" s="155" t="s">
        <v>696</v>
      </c>
      <c r="V1502" s="155" t="b">
        <v>0</v>
      </c>
      <c r="W1502" s="179" t="s">
        <v>8970</v>
      </c>
      <c r="X1502" s="168"/>
      <c r="Y1502" s="173">
        <v>21013</v>
      </c>
      <c r="Z1502" s="162" t="s">
        <v>8971</v>
      </c>
      <c r="AA1502" s="163" t="str">
        <f t="shared" si="14"/>
        <v>https://shopeefood.vn/bo-suu-tap/w3-anhnguyen</v>
      </c>
      <c r="AB1502" s="163" t="str">
        <f t="shared" si="19"/>
        <v>https://shopeefood.shopee.vn/bo-suu-tap/w3-anhnguyen</v>
      </c>
    </row>
    <row r="1503" spans="1:28" ht="180">
      <c r="A1503" s="151" t="s">
        <v>7359</v>
      </c>
      <c r="B1503" s="152"/>
      <c r="C1503" s="152" t="s">
        <v>706</v>
      </c>
      <c r="D1503" s="152" t="s">
        <v>222</v>
      </c>
      <c r="E1503" s="191" t="s">
        <v>1097</v>
      </c>
      <c r="F1503" s="176" t="s">
        <v>8972</v>
      </c>
      <c r="G1503" s="177" t="str">
        <f t="shared" si="20"/>
        <v>[Alacarte CB]_Trà Sữa Sunday Basic_Aug.CB2.1K</v>
      </c>
      <c r="H1503" s="176" t="s">
        <v>8973</v>
      </c>
      <c r="I1503" s="155" t="s">
        <v>8386</v>
      </c>
      <c r="J1503" s="178" t="s">
        <v>1486</v>
      </c>
      <c r="K1503" s="157"/>
      <c r="L1503" s="157"/>
      <c r="M1503" s="159"/>
      <c r="N1503" s="168"/>
      <c r="O1503" s="176" t="s">
        <v>1057</v>
      </c>
      <c r="P1503" s="168"/>
      <c r="Q1503" s="159"/>
      <c r="R1503" s="168"/>
      <c r="S1503" s="168"/>
      <c r="T1503" s="168" t="s">
        <v>8974</v>
      </c>
      <c r="U1503" s="155" t="s">
        <v>696</v>
      </c>
      <c r="V1503" s="155" t="b">
        <v>0</v>
      </c>
      <c r="W1503" s="179" t="s">
        <v>7824</v>
      </c>
      <c r="X1503" s="168"/>
      <c r="Y1503" s="173">
        <v>20676</v>
      </c>
      <c r="Z1503" s="162" t="s">
        <v>7646</v>
      </c>
      <c r="AA1503" s="163" t="str">
        <f t="shared" si="14"/>
        <v>https://shopeefood.vn/bo-suu-tap/a-1k-sundaybasic</v>
      </c>
      <c r="AB1503" s="163" t="str">
        <f t="shared" si="19"/>
        <v>https://shopeefood.shopee.vn/bo-suu-tap/a-1k-sundaybasic</v>
      </c>
    </row>
    <row r="1504" spans="1:28" ht="135">
      <c r="A1504" s="151" t="s">
        <v>7359</v>
      </c>
      <c r="B1504" s="152"/>
      <c r="C1504" s="152" t="s">
        <v>706</v>
      </c>
      <c r="D1504" s="152" t="s">
        <v>222</v>
      </c>
      <c r="E1504" s="191" t="s">
        <v>1097</v>
      </c>
      <c r="F1504" s="176" t="s">
        <v>8975</v>
      </c>
      <c r="G1504" s="177" t="str">
        <f t="shared" si="20"/>
        <v>[Alacarte CB]_Trà Sữa Sunday Basic_Aug.CB2.M1T1</v>
      </c>
      <c r="H1504" s="176" t="s">
        <v>8976</v>
      </c>
      <c r="I1504" s="155" t="s">
        <v>8952</v>
      </c>
      <c r="J1504" s="178" t="s">
        <v>1486</v>
      </c>
      <c r="K1504" s="157"/>
      <c r="L1504" s="157"/>
      <c r="M1504" s="159"/>
      <c r="N1504" s="168"/>
      <c r="O1504" s="176" t="s">
        <v>8977</v>
      </c>
      <c r="P1504" s="168"/>
      <c r="Q1504" s="159"/>
      <c r="R1504" s="168"/>
      <c r="S1504" s="168"/>
      <c r="T1504" s="197" t="s">
        <v>8978</v>
      </c>
      <c r="U1504" s="155" t="s">
        <v>696</v>
      </c>
      <c r="V1504" s="155" t="b">
        <v>0</v>
      </c>
      <c r="W1504" s="179" t="s">
        <v>8979</v>
      </c>
      <c r="X1504" s="168"/>
      <c r="Y1504" s="173">
        <v>21005</v>
      </c>
      <c r="Z1504" s="162" t="s">
        <v>8980</v>
      </c>
      <c r="AA1504" s="163" t="str">
        <f t="shared" si="14"/>
        <v>https://shopeefood.vn/bo-suu-tap/a-sundaybasic-1t1</v>
      </c>
      <c r="AB1504" s="163" t="str">
        <f t="shared" si="19"/>
        <v>https://shopeefood.shopee.vn/bo-suu-tap/a-sundaybasic-1t1</v>
      </c>
    </row>
    <row r="1505" spans="1:28" ht="240">
      <c r="A1505" s="151" t="s">
        <v>7359</v>
      </c>
      <c r="B1505" s="152"/>
      <c r="C1505" s="152" t="s">
        <v>706</v>
      </c>
      <c r="D1505" s="152" t="s">
        <v>219</v>
      </c>
      <c r="E1505" s="159" t="s">
        <v>4534</v>
      </c>
      <c r="F1505" s="155" t="s">
        <v>7359</v>
      </c>
      <c r="G1505" s="177" t="str">
        <f t="shared" si="20"/>
        <v>[Alacarte]_Gà Rán KFC_Aug</v>
      </c>
      <c r="H1505" s="176" t="s">
        <v>8981</v>
      </c>
      <c r="I1505" s="176" t="s">
        <v>8982</v>
      </c>
      <c r="J1505" s="170" t="s">
        <v>4537</v>
      </c>
      <c r="K1505" s="159"/>
      <c r="L1505" s="170" t="s">
        <v>8983</v>
      </c>
      <c r="M1505" s="176" t="s">
        <v>8984</v>
      </c>
      <c r="N1505" s="176" t="s">
        <v>8985</v>
      </c>
      <c r="O1505" s="176" t="s">
        <v>8986</v>
      </c>
      <c r="P1505" s="168"/>
      <c r="Q1505" s="176" t="s">
        <v>8987</v>
      </c>
      <c r="R1505" s="176" t="s">
        <v>8988</v>
      </c>
      <c r="S1505" s="176" t="s">
        <v>8989</v>
      </c>
      <c r="T1505" s="176" t="s">
        <v>8990</v>
      </c>
      <c r="U1505" s="155" t="s">
        <v>696</v>
      </c>
      <c r="V1505" s="155" t="b">
        <v>0</v>
      </c>
      <c r="W1505" s="179" t="s">
        <v>8991</v>
      </c>
      <c r="X1505" s="168"/>
      <c r="Y1505" s="173">
        <v>20759</v>
      </c>
      <c r="Z1505" s="162" t="s">
        <v>8008</v>
      </c>
      <c r="AA1505" s="163" t="str">
        <f t="shared" si="14"/>
        <v>https://shopeefood.vn/bo-suu-tap/a-kfc--50</v>
      </c>
      <c r="AB1505" s="163" t="str">
        <f t="shared" si="19"/>
        <v>https://shopeefood.shopee.vn/bo-suu-tap/a-kfc--50</v>
      </c>
    </row>
    <row r="1506" spans="1:28" ht="240">
      <c r="A1506" s="151" t="s">
        <v>7359</v>
      </c>
      <c r="B1506" s="152"/>
      <c r="C1506" s="152" t="s">
        <v>706</v>
      </c>
      <c r="D1506" s="152" t="s">
        <v>222</v>
      </c>
      <c r="E1506" s="159" t="s">
        <v>4534</v>
      </c>
      <c r="F1506" s="155" t="s">
        <v>8113</v>
      </c>
      <c r="G1506" s="177" t="str">
        <f t="shared" si="20"/>
        <v>[Alacarte CB]_Gà Rán KFC_Aug.CB1</v>
      </c>
      <c r="H1506" s="176" t="s">
        <v>8992</v>
      </c>
      <c r="I1506" s="193" t="s">
        <v>8993</v>
      </c>
      <c r="J1506" s="170" t="s">
        <v>4537</v>
      </c>
      <c r="K1506" s="159"/>
      <c r="L1506" s="159"/>
      <c r="M1506" s="159"/>
      <c r="N1506" s="168"/>
      <c r="O1506" s="155" t="s">
        <v>8994</v>
      </c>
      <c r="P1506" s="168"/>
      <c r="Q1506" s="193" t="s">
        <v>8995</v>
      </c>
      <c r="R1506" s="177" t="s">
        <v>8996</v>
      </c>
      <c r="S1506" s="177" t="s">
        <v>8997</v>
      </c>
      <c r="T1506" s="177" t="s">
        <v>8998</v>
      </c>
      <c r="U1506" s="155" t="s">
        <v>696</v>
      </c>
      <c r="V1506" s="155" t="b">
        <v>0</v>
      </c>
      <c r="W1506" s="179" t="s">
        <v>8999</v>
      </c>
      <c r="X1506" s="168"/>
      <c r="Y1506" s="173">
        <v>20420</v>
      </c>
      <c r="Z1506" s="162" t="s">
        <v>6876</v>
      </c>
      <c r="AA1506" s="163" t="str">
        <f t="shared" si="14"/>
        <v>https://shopeefood.vn/bo-suu-tap/a--kfc-50</v>
      </c>
      <c r="AB1506" s="163" t="str">
        <f t="shared" si="19"/>
        <v>https://shopeefood.shopee.vn/bo-suu-tap/a--kfc-50</v>
      </c>
    </row>
    <row r="1507" spans="1:28" ht="120">
      <c r="A1507" s="151" t="s">
        <v>7359</v>
      </c>
      <c r="B1507" s="152"/>
      <c r="C1507" s="152" t="s">
        <v>706</v>
      </c>
      <c r="D1507" s="152" t="s">
        <v>211</v>
      </c>
      <c r="E1507" s="243" t="s">
        <v>928</v>
      </c>
      <c r="F1507" s="155" t="s">
        <v>7359</v>
      </c>
      <c r="G1507" s="168" t="str">
        <f t="shared" si="20"/>
        <v>[Win 1]_Lotteria_Aug</v>
      </c>
      <c r="H1507" s="193" t="s">
        <v>9000</v>
      </c>
      <c r="I1507" s="159" t="s">
        <v>9001</v>
      </c>
      <c r="J1507" s="170" t="s">
        <v>931</v>
      </c>
      <c r="K1507" s="159"/>
      <c r="L1507" s="194" t="s">
        <v>9002</v>
      </c>
      <c r="M1507" s="176" t="s">
        <v>9003</v>
      </c>
      <c r="N1507" s="176" t="s">
        <v>5967</v>
      </c>
      <c r="O1507" s="193" t="s">
        <v>9004</v>
      </c>
      <c r="P1507" s="168"/>
      <c r="Q1507" s="193"/>
      <c r="R1507" s="177" t="s">
        <v>9005</v>
      </c>
      <c r="S1507" s="177"/>
      <c r="T1507" s="177"/>
      <c r="U1507" s="155" t="s">
        <v>696</v>
      </c>
      <c r="V1507" s="155" t="b">
        <v>0</v>
      </c>
      <c r="W1507" s="179" t="s">
        <v>9006</v>
      </c>
      <c r="X1507" s="168"/>
      <c r="Y1507" s="173">
        <v>20996</v>
      </c>
      <c r="Z1507" s="162" t="s">
        <v>9007</v>
      </c>
      <c r="AA1507" s="163" t="str">
        <f t="shared" si="14"/>
        <v>https://shopeefood.vn/bo-suu-tap/w1-lotteria-50</v>
      </c>
      <c r="AB1507" s="163" t="str">
        <f t="shared" si="19"/>
        <v>https://shopeefood.shopee.vn/bo-suu-tap/w1-lotteria-50</v>
      </c>
    </row>
    <row r="1508" spans="1:28" ht="225">
      <c r="A1508" s="151" t="s">
        <v>7359</v>
      </c>
      <c r="B1508" s="152"/>
      <c r="C1508" s="152" t="s">
        <v>706</v>
      </c>
      <c r="D1508" s="152" t="s">
        <v>215</v>
      </c>
      <c r="E1508" s="243" t="s">
        <v>928</v>
      </c>
      <c r="F1508" s="155" t="s">
        <v>7359</v>
      </c>
      <c r="G1508" s="168" t="str">
        <f t="shared" si="20"/>
        <v>[Win 3]_Lotteria_Aug</v>
      </c>
      <c r="H1508" s="193" t="s">
        <v>9008</v>
      </c>
      <c r="I1508" s="193" t="s">
        <v>9009</v>
      </c>
      <c r="J1508" s="170" t="s">
        <v>931</v>
      </c>
      <c r="K1508" s="159"/>
      <c r="L1508" s="157"/>
      <c r="M1508" s="159"/>
      <c r="N1508" s="168"/>
      <c r="O1508" s="155" t="s">
        <v>9010</v>
      </c>
      <c r="P1508" s="168"/>
      <c r="Q1508" s="193" t="s">
        <v>9011</v>
      </c>
      <c r="R1508" s="177" t="s">
        <v>9012</v>
      </c>
      <c r="S1508" s="177" t="s">
        <v>9013</v>
      </c>
      <c r="T1508" s="177" t="s">
        <v>9014</v>
      </c>
      <c r="U1508" s="155" t="s">
        <v>696</v>
      </c>
      <c r="V1508" s="155" t="b">
        <v>0</v>
      </c>
      <c r="W1508" s="179" t="s">
        <v>9015</v>
      </c>
      <c r="X1508" s="168"/>
      <c r="Y1508" s="173">
        <v>21014</v>
      </c>
      <c r="Z1508" s="162" t="s">
        <v>9016</v>
      </c>
      <c r="AA1508" s="163" t="str">
        <f t="shared" si="14"/>
        <v>https://shopeefood.vn/bo-suu-tap/w3-lotteria</v>
      </c>
      <c r="AB1508" s="163" t="str">
        <f t="shared" si="19"/>
        <v>https://shopeefood.shopee.vn/bo-suu-tap/w3-lotteria</v>
      </c>
    </row>
    <row r="1509" spans="1:28" ht="150">
      <c r="A1509" s="151" t="s">
        <v>7359</v>
      </c>
      <c r="B1509" s="152"/>
      <c r="C1509" s="152" t="s">
        <v>706</v>
      </c>
      <c r="D1509" s="152" t="s">
        <v>222</v>
      </c>
      <c r="E1509" s="174" t="s">
        <v>6245</v>
      </c>
      <c r="F1509" s="155" t="s">
        <v>9017</v>
      </c>
      <c r="G1509" s="177" t="str">
        <f t="shared" si="20"/>
        <v>[Alacarte CB]_Trà Sữa Winggo - Trà Sữa Kem Trứng Nướng, Trà Hoa Quả &amp; Matcha_Aug.CB1.28</v>
      </c>
      <c r="H1509" s="176" t="s">
        <v>9018</v>
      </c>
      <c r="I1509" s="159" t="s">
        <v>8408</v>
      </c>
      <c r="J1509" s="178" t="s">
        <v>8718</v>
      </c>
      <c r="K1509" s="159"/>
      <c r="L1509" s="157"/>
      <c r="M1509" s="159"/>
      <c r="N1509" s="168"/>
      <c r="O1509" s="176" t="s">
        <v>9019</v>
      </c>
      <c r="P1509" s="168"/>
      <c r="Q1509" s="159"/>
      <c r="R1509" s="197" t="s">
        <v>9020</v>
      </c>
      <c r="S1509" s="177"/>
      <c r="T1509" s="177"/>
      <c r="U1509" s="155" t="s">
        <v>696</v>
      </c>
      <c r="V1509" s="155" t="b">
        <v>0</v>
      </c>
      <c r="W1509" s="179" t="s">
        <v>9021</v>
      </c>
      <c r="X1509" s="168"/>
      <c r="Y1509" s="173">
        <v>21015</v>
      </c>
      <c r="Z1509" s="162" t="s">
        <v>9022</v>
      </c>
      <c r="AA1509" s="163" t="str">
        <f t="shared" si="14"/>
        <v>https://shopeefood.vn/bo-suu-tap/a-bogo-winggo</v>
      </c>
      <c r="AB1509" s="163" t="str">
        <f t="shared" si="19"/>
        <v>https://shopeefood.shopee.vn/bo-suu-tap/a-bogo-winggo</v>
      </c>
    </row>
    <row r="1510" spans="1:28" ht="255">
      <c r="A1510" s="151" t="s">
        <v>7359</v>
      </c>
      <c r="B1510" s="152"/>
      <c r="C1510" s="152" t="s">
        <v>706</v>
      </c>
      <c r="D1510" s="152" t="s">
        <v>222</v>
      </c>
      <c r="E1510" s="153" t="s">
        <v>7988</v>
      </c>
      <c r="F1510" s="155" t="s">
        <v>8120</v>
      </c>
      <c r="G1510" s="177" t="str">
        <f t="shared" si="20"/>
        <v>[Alacarte CB]_Hủ Tiếu Thái Lan - Pi Thai
Thai Market_Aug.CB3</v>
      </c>
      <c r="H1510" s="193" t="s">
        <v>9023</v>
      </c>
      <c r="I1510" s="153" t="s">
        <v>8952</v>
      </c>
      <c r="J1510" s="170" t="s">
        <v>7991</v>
      </c>
      <c r="K1510" s="159"/>
      <c r="L1510" s="157" t="s">
        <v>7992</v>
      </c>
      <c r="M1510" s="409" t="s">
        <v>9024</v>
      </c>
      <c r="N1510" s="199" t="s">
        <v>9025</v>
      </c>
      <c r="O1510" s="560" t="s">
        <v>9026</v>
      </c>
      <c r="P1510" s="168"/>
      <c r="Q1510" s="632" t="s">
        <v>9027</v>
      </c>
      <c r="R1510" s="168" t="s">
        <v>9028</v>
      </c>
      <c r="S1510" s="168" t="s">
        <v>9029</v>
      </c>
      <c r="T1510" s="197"/>
      <c r="U1510" s="155" t="s">
        <v>696</v>
      </c>
      <c r="V1510" s="155" t="b">
        <v>0</v>
      </c>
      <c r="W1510" s="179" t="s">
        <v>9030</v>
      </c>
      <c r="X1510" s="168"/>
      <c r="Y1510" s="173">
        <v>20787</v>
      </c>
      <c r="Z1510" s="162" t="s">
        <v>8000</v>
      </c>
      <c r="AA1510" s="163" t="str">
        <f t="shared" si="14"/>
        <v>https://shopeefood.vn/bo-suu-tap/a-pi-thai</v>
      </c>
      <c r="AB1510" s="163" t="str">
        <f t="shared" si="19"/>
        <v>https://shopeefood.shopee.vn/bo-suu-tap/a-pi-thai</v>
      </c>
    </row>
    <row r="1511" spans="1:28" ht="225">
      <c r="A1511" s="151" t="s">
        <v>7359</v>
      </c>
      <c r="B1511" s="152"/>
      <c r="C1511" s="152" t="s">
        <v>706</v>
      </c>
      <c r="D1511" s="152" t="s">
        <v>222</v>
      </c>
      <c r="E1511" s="191" t="s">
        <v>2766</v>
      </c>
      <c r="F1511" s="176" t="s">
        <v>8352</v>
      </c>
      <c r="G1511" s="177" t="str">
        <f t="shared" si="20"/>
        <v>[Alacarte CB]_Trà Đé - Tiệm Trà Giải Khát_Aug.CB2</v>
      </c>
      <c r="H1511" s="193" t="s">
        <v>9031</v>
      </c>
      <c r="I1511" s="159" t="s">
        <v>8377</v>
      </c>
      <c r="J1511" s="235" t="s">
        <v>2770</v>
      </c>
      <c r="K1511" s="153"/>
      <c r="L1511" s="235" t="s">
        <v>9032</v>
      </c>
      <c r="M1511" s="174" t="s">
        <v>9033</v>
      </c>
      <c r="N1511" s="174" t="s">
        <v>6384</v>
      </c>
      <c r="O1511" s="159"/>
      <c r="P1511" s="168"/>
      <c r="Q1511" s="263" t="s">
        <v>9034</v>
      </c>
      <c r="R1511" s="177"/>
      <c r="S1511" s="177"/>
      <c r="T1511" s="177"/>
      <c r="U1511" s="155" t="s">
        <v>696</v>
      </c>
      <c r="V1511" s="155" t="b">
        <v>0</v>
      </c>
      <c r="W1511" s="179" t="s">
        <v>9035</v>
      </c>
      <c r="X1511" s="168"/>
      <c r="Y1511" s="173">
        <v>20515</v>
      </c>
      <c r="Z1511" s="162" t="s">
        <v>6387</v>
      </c>
      <c r="AA1511" s="163" t="str">
        <f t="shared" si="14"/>
        <v>https://shopeefood.vn/bo-suu-tap/a-tra-de</v>
      </c>
      <c r="AB1511" s="163" t="str">
        <f t="shared" si="19"/>
        <v>https://shopeefood.shopee.vn/bo-suu-tap/a-tra-de</v>
      </c>
    </row>
    <row r="1512" spans="1:28" ht="165">
      <c r="A1512" s="151" t="s">
        <v>7359</v>
      </c>
      <c r="B1512" s="152"/>
      <c r="C1512" s="152" t="s">
        <v>685</v>
      </c>
      <c r="D1512" s="152" t="s">
        <v>213</v>
      </c>
      <c r="E1512" s="243" t="s">
        <v>4969</v>
      </c>
      <c r="F1512" s="152" t="s">
        <v>8831</v>
      </c>
      <c r="G1512" s="177" t="str">
        <f t="shared" si="20"/>
        <v>[Win 2]_Co.op Food_Aug_SJBP</v>
      </c>
      <c r="H1512" s="606" t="s">
        <v>9036</v>
      </c>
      <c r="I1512" s="159" t="s">
        <v>9037</v>
      </c>
      <c r="J1512" s="248" t="s">
        <v>5892</v>
      </c>
      <c r="K1512" s="158"/>
      <c r="L1512" s="158"/>
      <c r="M1512" s="158"/>
      <c r="N1512" s="250"/>
      <c r="O1512" s="155" t="s">
        <v>9038</v>
      </c>
      <c r="P1512" s="250"/>
      <c r="Q1512" s="176" t="s">
        <v>9039</v>
      </c>
      <c r="R1512" s="250"/>
      <c r="S1512" s="250"/>
      <c r="T1512" s="177" t="s">
        <v>9040</v>
      </c>
      <c r="U1512" s="155" t="s">
        <v>696</v>
      </c>
      <c r="V1512" s="155" t="b">
        <v>0</v>
      </c>
      <c r="W1512" s="179" t="s">
        <v>5897</v>
      </c>
      <c r="X1512" s="168"/>
      <c r="Y1512" s="173">
        <v>20953</v>
      </c>
      <c r="Z1512" s="162" t="s">
        <v>9041</v>
      </c>
      <c r="AA1512" s="163" t="str">
        <f t="shared" si="14"/>
        <v>https://shopeefood.vn/bo-suu-tap/w2-coop-food</v>
      </c>
      <c r="AB1512" s="163" t="str">
        <f t="shared" si="19"/>
        <v>https://shopeefood.shopee.vn/bo-suu-tap/w2-coop-food</v>
      </c>
    </row>
    <row r="1513" spans="1:28" ht="255">
      <c r="A1513" s="151" t="s">
        <v>7359</v>
      </c>
      <c r="B1513" s="152"/>
      <c r="C1513" s="152" t="s">
        <v>706</v>
      </c>
      <c r="D1513" s="152" t="s">
        <v>222</v>
      </c>
      <c r="E1513" s="191" t="s">
        <v>686</v>
      </c>
      <c r="F1513" s="176" t="s">
        <v>8113</v>
      </c>
      <c r="G1513" s="177" t="str">
        <f t="shared" si="20"/>
        <v>[Alacarte CB]_Busan Korean Food_Aug.CB1</v>
      </c>
      <c r="H1513" s="176" t="s">
        <v>9042</v>
      </c>
      <c r="I1513" s="193" t="s">
        <v>9043</v>
      </c>
      <c r="J1513" s="286" t="s">
        <v>690</v>
      </c>
      <c r="K1513" s="159"/>
      <c r="L1513" s="157"/>
      <c r="M1513" s="159"/>
      <c r="N1513" s="168"/>
      <c r="O1513" s="569" t="s">
        <v>9044</v>
      </c>
      <c r="P1513" s="168"/>
      <c r="Q1513" s="193" t="s">
        <v>9045</v>
      </c>
      <c r="R1513" s="177"/>
      <c r="S1513" s="177"/>
      <c r="T1513" s="177"/>
      <c r="U1513" s="155" t="s">
        <v>725</v>
      </c>
      <c r="V1513" s="155" t="b">
        <v>0</v>
      </c>
      <c r="W1513" s="179" t="s">
        <v>4779</v>
      </c>
      <c r="X1513" s="168"/>
      <c r="Y1513" s="173">
        <v>20960</v>
      </c>
      <c r="Z1513" s="162" t="s">
        <v>9046</v>
      </c>
      <c r="AA1513" s="163" t="str">
        <f t="shared" si="14"/>
        <v>https://shopeefood.vn/bo-suu-tap/a-busan-39k</v>
      </c>
      <c r="AB1513" s="163" t="str">
        <f t="shared" si="19"/>
        <v>https://shopeefood.shopee.vn/bo-suu-tap/a-busan-39k</v>
      </c>
    </row>
    <row r="1514" spans="1:28" ht="90">
      <c r="A1514" s="151" t="s">
        <v>7359</v>
      </c>
      <c r="B1514" s="152"/>
      <c r="C1514" s="152" t="s">
        <v>1236</v>
      </c>
      <c r="D1514" s="152" t="s">
        <v>201</v>
      </c>
      <c r="E1514" s="180" t="s">
        <v>1237</v>
      </c>
      <c r="F1514" s="155" t="s">
        <v>9047</v>
      </c>
      <c r="G1514" s="230" t="str">
        <f t="shared" si="20"/>
        <v>[SJBP]_Tocotoco_10k_Aug</v>
      </c>
      <c r="H1514" s="244" t="s">
        <v>9048</v>
      </c>
      <c r="I1514" s="183" t="s">
        <v>8418</v>
      </c>
      <c r="J1514" s="209" t="s">
        <v>1239</v>
      </c>
      <c r="K1514" s="162"/>
      <c r="L1514" s="162"/>
      <c r="M1514" s="162"/>
      <c r="N1514" s="169"/>
      <c r="O1514" s="183"/>
      <c r="P1514" s="169"/>
      <c r="Q1514" s="183"/>
      <c r="R1514" s="177"/>
      <c r="S1514" s="177"/>
      <c r="T1514" s="177"/>
      <c r="U1514" s="155"/>
      <c r="V1514" s="155" t="b">
        <v>0</v>
      </c>
      <c r="W1514" s="170" t="s">
        <v>7121</v>
      </c>
      <c r="X1514" s="168"/>
      <c r="Y1514" s="173">
        <v>20941</v>
      </c>
      <c r="Z1514" s="162" t="s">
        <v>9049</v>
      </c>
      <c r="AA1514" s="163" t="str">
        <f t="shared" si="14"/>
        <v>https://shopeefood.vn/bo-suu-tap/sj-10k-toco</v>
      </c>
      <c r="AB1514" s="163" t="str">
        <f t="shared" si="19"/>
        <v>https://shopeefood.shopee.vn/bo-suu-tap/sj-10k-toco</v>
      </c>
    </row>
    <row r="1515" spans="1:28" ht="409.6">
      <c r="A1515" s="151" t="s">
        <v>7359</v>
      </c>
      <c r="B1515" s="152"/>
      <c r="C1515" s="152" t="s">
        <v>897</v>
      </c>
      <c r="D1515" s="152" t="s">
        <v>201</v>
      </c>
      <c r="E1515" s="180" t="s">
        <v>285</v>
      </c>
      <c r="F1515" s="155" t="s">
        <v>9050</v>
      </c>
      <c r="G1515" s="230" t="str">
        <f t="shared" si="20"/>
        <v>[SJBP]_Domino's Pizza_22/08-04/09</v>
      </c>
      <c r="H1515" s="176" t="s">
        <v>9051</v>
      </c>
      <c r="I1515" s="183" t="s">
        <v>9052</v>
      </c>
      <c r="J1515" s="209" t="s">
        <v>942</v>
      </c>
      <c r="K1515" s="162"/>
      <c r="L1515" s="162"/>
      <c r="M1515" s="162"/>
      <c r="N1515" s="169"/>
      <c r="O1515" s="183"/>
      <c r="P1515" s="169"/>
      <c r="Q1515" s="183"/>
      <c r="R1515" s="177"/>
      <c r="S1515" s="177"/>
      <c r="T1515" s="177"/>
      <c r="U1515" s="155"/>
      <c r="V1515" s="155" t="b">
        <v>0</v>
      </c>
      <c r="W1515" s="179" t="s">
        <v>9053</v>
      </c>
      <c r="X1515" s="168"/>
      <c r="Y1515" s="173">
        <v>20997</v>
      </c>
      <c r="Z1515" s="162" t="s">
        <v>9054</v>
      </c>
      <c r="AA1515" s="163" t="str">
        <f t="shared" si="14"/>
        <v>https://shopeefood.vn/bo-suu-tap/sj-dominos-190</v>
      </c>
      <c r="AB1515" s="163" t="str">
        <f t="shared" si="19"/>
        <v>https://shopeefood.shopee.vn/bo-suu-tap/sj-dominos-190</v>
      </c>
    </row>
    <row r="1516" spans="1:28" ht="195">
      <c r="A1516" s="151" t="s">
        <v>7359</v>
      </c>
      <c r="B1516" s="152"/>
      <c r="C1516" s="152" t="s">
        <v>897</v>
      </c>
      <c r="D1516" s="152" t="s">
        <v>201</v>
      </c>
      <c r="E1516" s="180" t="s">
        <v>275</v>
      </c>
      <c r="F1516" s="155" t="s">
        <v>7359</v>
      </c>
      <c r="G1516" s="230" t="str">
        <f t="shared" si="20"/>
        <v>[SJBP]_Cơm Thố Anh Nguyễn_Aug</v>
      </c>
      <c r="H1516" s="176" t="s">
        <v>9055</v>
      </c>
      <c r="I1516" s="619" t="s">
        <v>8611</v>
      </c>
      <c r="J1516" s="536" t="s">
        <v>6237</v>
      </c>
      <c r="K1516" s="162"/>
      <c r="L1516" s="162"/>
      <c r="M1516" s="162"/>
      <c r="N1516" s="169"/>
      <c r="O1516" s="183"/>
      <c r="P1516" s="82"/>
      <c r="Q1516" s="183"/>
      <c r="R1516" s="177"/>
      <c r="S1516" s="177"/>
      <c r="T1516" s="177"/>
      <c r="U1516" s="155" t="s">
        <v>696</v>
      </c>
      <c r="V1516" s="155" t="b">
        <v>0</v>
      </c>
      <c r="W1516" s="179" t="s">
        <v>3869</v>
      </c>
      <c r="X1516" s="168"/>
      <c r="Y1516" s="173">
        <v>20942</v>
      </c>
      <c r="Z1516" s="162" t="s">
        <v>9056</v>
      </c>
      <c r="AA1516" s="163" t="str">
        <f t="shared" si="14"/>
        <v>https://shopeefood.vn/bo-suu-tap/sj-com-anh-nguyen</v>
      </c>
      <c r="AB1516" s="163" t="str">
        <f t="shared" si="19"/>
        <v>https://shopeefood.shopee.vn/bo-suu-tap/sj-com-anh-nguyen</v>
      </c>
    </row>
    <row r="1517" spans="1:28" ht="135">
      <c r="A1517" s="151" t="s">
        <v>7105</v>
      </c>
      <c r="B1517" s="152"/>
      <c r="C1517" s="152" t="s">
        <v>717</v>
      </c>
      <c r="D1517" s="152" t="s">
        <v>215</v>
      </c>
      <c r="E1517" s="243" t="s">
        <v>1453</v>
      </c>
      <c r="F1517" s="155" t="s">
        <v>7105</v>
      </c>
      <c r="G1517" s="177" t="str">
        <f t="shared" si="20"/>
        <v>[Win 3]_Trà Sữa May Cha_Sep</v>
      </c>
      <c r="H1517" s="176" t="s">
        <v>9057</v>
      </c>
      <c r="I1517" s="176" t="s">
        <v>9058</v>
      </c>
      <c r="J1517" s="194" t="s">
        <v>6564</v>
      </c>
      <c r="K1517" s="159"/>
      <c r="L1517" s="159"/>
      <c r="M1517" s="185"/>
      <c r="N1517" s="185"/>
      <c r="O1517" s="171" t="s">
        <v>9059</v>
      </c>
      <c r="P1517" s="169"/>
      <c r="Q1517" s="176" t="s">
        <v>9060</v>
      </c>
      <c r="R1517" s="168"/>
      <c r="S1517" s="168"/>
      <c r="T1517" s="168"/>
      <c r="U1517" s="155" t="s">
        <v>696</v>
      </c>
      <c r="V1517" s="155" t="b">
        <v>0</v>
      </c>
      <c r="W1517" s="179" t="s">
        <v>9061</v>
      </c>
      <c r="X1517" s="168"/>
      <c r="Y1517" s="173">
        <v>20645</v>
      </c>
      <c r="Z1517" s="162" t="s">
        <v>7229</v>
      </c>
      <c r="AA1517" s="163" t="str">
        <f t="shared" si="14"/>
        <v>https://shopeefood.vn/bo-suu-tap/w3-maycha--60</v>
      </c>
      <c r="AB1517" s="163" t="str">
        <f t="shared" si="19"/>
        <v>https://shopeefood.shopee.vn/bo-suu-tap/w3-maycha--60</v>
      </c>
    </row>
    <row r="1518" spans="1:28" ht="105">
      <c r="A1518" s="151" t="s">
        <v>7105</v>
      </c>
      <c r="B1518" s="152"/>
      <c r="C1518" s="152" t="s">
        <v>717</v>
      </c>
      <c r="D1518" s="152" t="s">
        <v>215</v>
      </c>
      <c r="E1518" s="243" t="s">
        <v>1453</v>
      </c>
      <c r="F1518" s="155" t="s">
        <v>9062</v>
      </c>
      <c r="G1518" s="177" t="str">
        <f t="shared" si="20"/>
        <v>[Win 3]_Trà Sữa May Cha_Sep.30%</v>
      </c>
      <c r="H1518" s="435" t="s">
        <v>9063</v>
      </c>
      <c r="I1518" s="176" t="s">
        <v>9064</v>
      </c>
      <c r="J1518" s="178" t="s">
        <v>6117</v>
      </c>
      <c r="K1518" s="159"/>
      <c r="L1518" s="159"/>
      <c r="M1518" s="185"/>
      <c r="N1518" s="185"/>
      <c r="O1518" s="171" t="s">
        <v>9065</v>
      </c>
      <c r="P1518" s="169"/>
      <c r="Q1518" s="176" t="s">
        <v>9066</v>
      </c>
      <c r="R1518" s="168"/>
      <c r="S1518" s="168"/>
      <c r="T1518" s="168"/>
      <c r="U1518" s="155" t="s">
        <v>696</v>
      </c>
      <c r="V1518" s="155" t="b">
        <v>0</v>
      </c>
      <c r="W1518" s="179" t="s">
        <v>9067</v>
      </c>
      <c r="X1518" s="168"/>
      <c r="Y1518" s="173">
        <v>21041</v>
      </c>
      <c r="Z1518" s="162" t="s">
        <v>9068</v>
      </c>
      <c r="AA1518" s="163" t="str">
        <f t="shared" si="14"/>
        <v>https://shopeefood.vn/bo-suu-tap/w3-may-cha-30</v>
      </c>
      <c r="AB1518" s="163" t="str">
        <f t="shared" si="19"/>
        <v>https://shopeefood.shopee.vn/bo-suu-tap/w3-may-cha-30</v>
      </c>
    </row>
    <row r="1519" spans="1:28" ht="105">
      <c r="A1519" s="151" t="s">
        <v>7105</v>
      </c>
      <c r="B1519" s="152"/>
      <c r="C1519" s="152" t="s">
        <v>717</v>
      </c>
      <c r="D1519" s="152" t="s">
        <v>222</v>
      </c>
      <c r="E1519" s="243" t="s">
        <v>1453</v>
      </c>
      <c r="F1519" s="155" t="s">
        <v>9069</v>
      </c>
      <c r="G1519" s="177" t="str">
        <f t="shared" si="20"/>
        <v>[Alacarte CB]_Trà Sữa May Cha_Sep.CB9</v>
      </c>
      <c r="H1519" s="192" t="s">
        <v>9070</v>
      </c>
      <c r="I1519" s="176" t="s">
        <v>9071</v>
      </c>
      <c r="J1519" s="178" t="s">
        <v>6117</v>
      </c>
      <c r="K1519" s="159"/>
      <c r="L1519" s="159"/>
      <c r="M1519" s="159"/>
      <c r="N1519" s="168"/>
      <c r="O1519" s="155" t="s">
        <v>9072</v>
      </c>
      <c r="P1519" s="169"/>
      <c r="Q1519" s="291" t="s">
        <v>9073</v>
      </c>
      <c r="R1519" s="168"/>
      <c r="S1519" s="168"/>
      <c r="T1519" s="168"/>
      <c r="U1519" s="155" t="s">
        <v>696</v>
      </c>
      <c r="V1519" s="155" t="b">
        <v>0</v>
      </c>
      <c r="W1519" s="179" t="s">
        <v>9074</v>
      </c>
      <c r="X1519" s="168"/>
      <c r="Y1519" s="173">
        <v>20716</v>
      </c>
      <c r="Z1519" s="162" t="s">
        <v>7242</v>
      </c>
      <c r="AA1519" s="163" t="str">
        <f t="shared" si="14"/>
        <v>https://shopeefood.vn/bo-suu-tap/a-maycha--60</v>
      </c>
      <c r="AB1519" s="163" t="str">
        <f t="shared" si="19"/>
        <v>https://shopeefood.shopee.vn/bo-suu-tap/a-maycha--60</v>
      </c>
    </row>
    <row r="1520" spans="1:28" ht="225">
      <c r="A1520" s="151" t="s">
        <v>7105</v>
      </c>
      <c r="B1520" s="152"/>
      <c r="C1520" s="152" t="s">
        <v>717</v>
      </c>
      <c r="D1520" s="152" t="s">
        <v>222</v>
      </c>
      <c r="E1520" s="243" t="s">
        <v>1453</v>
      </c>
      <c r="F1520" s="155" t="s">
        <v>9075</v>
      </c>
      <c r="G1520" s="177" t="str">
        <f t="shared" si="20"/>
        <v>[Alacarte CB]_Trà Sữa May Cha_Sep.CB1</v>
      </c>
      <c r="H1520" s="176" t="s">
        <v>9076</v>
      </c>
      <c r="I1520" s="176" t="s">
        <v>9077</v>
      </c>
      <c r="J1520" s="178" t="s">
        <v>2627</v>
      </c>
      <c r="K1520" s="159"/>
      <c r="L1520" s="159"/>
      <c r="M1520" s="159"/>
      <c r="N1520" s="168"/>
      <c r="O1520" s="171" t="s">
        <v>9078</v>
      </c>
      <c r="P1520" s="169"/>
      <c r="Q1520" s="159"/>
      <c r="R1520" s="168"/>
      <c r="S1520" s="176" t="s">
        <v>9079</v>
      </c>
      <c r="T1520" s="177" t="s">
        <v>9080</v>
      </c>
      <c r="U1520" s="155" t="s">
        <v>696</v>
      </c>
      <c r="V1520" s="155" t="b">
        <v>0</v>
      </c>
      <c r="W1520" s="171" t="s">
        <v>9081</v>
      </c>
      <c r="X1520" s="168"/>
      <c r="Y1520" s="173" t="s">
        <v>9082</v>
      </c>
      <c r="Z1520" s="360"/>
      <c r="AA1520" s="184" t="s">
        <v>9083</v>
      </c>
      <c r="AB1520" s="163"/>
    </row>
    <row r="1521" spans="1:28" ht="105">
      <c r="A1521" s="151" t="s">
        <v>7105</v>
      </c>
      <c r="B1521" s="152"/>
      <c r="C1521" s="152" t="s">
        <v>717</v>
      </c>
      <c r="D1521" s="152" t="s">
        <v>222</v>
      </c>
      <c r="E1521" s="243" t="s">
        <v>1453</v>
      </c>
      <c r="F1521" s="155" t="s">
        <v>9084</v>
      </c>
      <c r="G1521" s="177" t="str">
        <f t="shared" si="20"/>
        <v>[Alacarte CB]_Trà Sữa May Cha_Sep.CB1.50%</v>
      </c>
      <c r="H1521" s="193" t="s">
        <v>9085</v>
      </c>
      <c r="I1521" s="155" t="s">
        <v>9086</v>
      </c>
      <c r="J1521" s="178" t="s">
        <v>2627</v>
      </c>
      <c r="K1521" s="159"/>
      <c r="L1521" s="159"/>
      <c r="M1521" s="159"/>
      <c r="N1521" s="168"/>
      <c r="O1521" s="155" t="s">
        <v>9087</v>
      </c>
      <c r="P1521" s="169"/>
      <c r="Q1521" s="159"/>
      <c r="R1521" s="168"/>
      <c r="S1521" s="155" t="s">
        <v>9088</v>
      </c>
      <c r="T1521" s="168"/>
      <c r="U1521" s="155" t="s">
        <v>696</v>
      </c>
      <c r="V1521" s="155" t="b">
        <v>0</v>
      </c>
      <c r="W1521" s="179" t="s">
        <v>9089</v>
      </c>
      <c r="X1521" s="168"/>
      <c r="Y1521" s="173">
        <v>21162</v>
      </c>
      <c r="Z1521" s="162" t="s">
        <v>9090</v>
      </c>
      <c r="AA1521" s="163" t="str">
        <f t="shared" ref="AA1521:AA1562" si="21">CONCATENATE("https://shopeefood.vn/bo-suu-tap/",Z1521)</f>
        <v>https://shopeefood.vn/bo-suu-tap/a-maychadn</v>
      </c>
      <c r="AB1521" s="163" t="str">
        <f t="shared" ref="AB1521:AB1562" si="22">CONCATENATE("https://shopeefood.shopee.vn/bo-suu-tap/",Z1521)</f>
        <v>https://shopeefood.shopee.vn/bo-suu-tap/a-maychadn</v>
      </c>
    </row>
    <row r="1522" spans="1:28" ht="105">
      <c r="A1522" s="151" t="s">
        <v>7105</v>
      </c>
      <c r="B1522" s="152"/>
      <c r="C1522" s="152" t="s">
        <v>717</v>
      </c>
      <c r="D1522" s="152" t="s">
        <v>219</v>
      </c>
      <c r="E1522" s="243" t="s">
        <v>1453</v>
      </c>
      <c r="F1522" s="155" t="s">
        <v>7105</v>
      </c>
      <c r="G1522" s="177" t="str">
        <f t="shared" si="20"/>
        <v>[Alacarte]_Trà Sữa May Cha_Sep</v>
      </c>
      <c r="H1522" s="192" t="s">
        <v>9091</v>
      </c>
      <c r="I1522" s="159" t="s">
        <v>9092</v>
      </c>
      <c r="J1522" s="178" t="s">
        <v>2627</v>
      </c>
      <c r="K1522" s="159"/>
      <c r="L1522" s="159"/>
      <c r="M1522" s="159"/>
      <c r="N1522" s="168"/>
      <c r="O1522" s="155" t="s">
        <v>9093</v>
      </c>
      <c r="P1522" s="169"/>
      <c r="Q1522" s="159"/>
      <c r="R1522" s="177"/>
      <c r="S1522" s="177" t="s">
        <v>9094</v>
      </c>
      <c r="T1522" s="177"/>
      <c r="U1522" s="155" t="s">
        <v>696</v>
      </c>
      <c r="V1522" s="155" t="b">
        <v>0</v>
      </c>
      <c r="W1522" s="170" t="s">
        <v>9095</v>
      </c>
      <c r="X1522" s="168"/>
      <c r="Y1522" s="173">
        <v>20929</v>
      </c>
      <c r="Z1522" s="162" t="s">
        <v>8272</v>
      </c>
      <c r="AA1522" s="163" t="str">
        <f t="shared" si="21"/>
        <v>https://shopeefood.vn/bo-suu-tap/a-9k-maycha</v>
      </c>
      <c r="AB1522" s="163" t="str">
        <f t="shared" si="22"/>
        <v>https://shopeefood.shopee.vn/bo-suu-tap/a-9k-maycha</v>
      </c>
    </row>
    <row r="1523" spans="1:28" ht="165">
      <c r="A1523" s="151" t="s">
        <v>7359</v>
      </c>
      <c r="B1523" s="152"/>
      <c r="C1523" s="152" t="s">
        <v>685</v>
      </c>
      <c r="D1523" s="152" t="s">
        <v>219</v>
      </c>
      <c r="E1523" s="243" t="s">
        <v>7013</v>
      </c>
      <c r="F1523" s="152" t="s">
        <v>8831</v>
      </c>
      <c r="G1523" s="168" t="str">
        <f t="shared" si="20"/>
        <v>[Alacarte]_7-Eleven - Cửa Hàng Tiện Lợi_Aug_SJBP</v>
      </c>
      <c r="H1523" s="176" t="s">
        <v>9096</v>
      </c>
      <c r="I1523" s="155" t="s">
        <v>9097</v>
      </c>
      <c r="J1523" s="248" t="s">
        <v>4213</v>
      </c>
      <c r="K1523" s="158"/>
      <c r="L1523" s="158"/>
      <c r="M1523" s="158"/>
      <c r="N1523" s="250"/>
      <c r="O1523" s="176" t="s">
        <v>9098</v>
      </c>
      <c r="P1523" s="250"/>
      <c r="Q1523" s="159" t="s">
        <v>9099</v>
      </c>
      <c r="R1523" s="250"/>
      <c r="S1523" s="250"/>
      <c r="T1523" s="250"/>
      <c r="U1523" s="155" t="s">
        <v>696</v>
      </c>
      <c r="V1523" s="155" t="b">
        <v>0</v>
      </c>
      <c r="W1523" s="179" t="s">
        <v>9100</v>
      </c>
      <c r="X1523" s="168"/>
      <c r="Y1523" s="173">
        <v>20689</v>
      </c>
      <c r="Z1523" s="162" t="s">
        <v>7899</v>
      </c>
      <c r="AA1523" s="163" t="str">
        <f t="shared" si="21"/>
        <v>https://shopeefood.vn/bo-suu-tap/a-7-eleven-1d</v>
      </c>
      <c r="AB1523" s="163" t="str">
        <f t="shared" si="22"/>
        <v>https://shopeefood.shopee.vn/bo-suu-tap/a-7-eleven-1d</v>
      </c>
    </row>
    <row r="1524" spans="1:28" ht="120">
      <c r="A1524" s="151" t="s">
        <v>7359</v>
      </c>
      <c r="B1524" s="152"/>
      <c r="C1524" s="152" t="s">
        <v>685</v>
      </c>
      <c r="D1524" s="152" t="s">
        <v>219</v>
      </c>
      <c r="E1524" s="243" t="s">
        <v>6308</v>
      </c>
      <c r="F1524" s="152" t="s">
        <v>7359</v>
      </c>
      <c r="G1524" s="168" t="str">
        <f t="shared" si="20"/>
        <v>[Alacarte]_K-FOOD_Aug</v>
      </c>
      <c r="H1524" s="176" t="s">
        <v>9101</v>
      </c>
      <c r="I1524" s="155" t="s">
        <v>9102</v>
      </c>
      <c r="J1524" s="178" t="s">
        <v>6312</v>
      </c>
      <c r="K1524" s="158"/>
      <c r="L1524" s="159"/>
      <c r="M1524" s="158"/>
      <c r="N1524" s="250"/>
      <c r="O1524" s="158"/>
      <c r="P1524" s="250"/>
      <c r="Q1524" s="155" t="s">
        <v>9103</v>
      </c>
      <c r="R1524" s="155" t="s">
        <v>9103</v>
      </c>
      <c r="S1524" s="250"/>
      <c r="T1524" s="155" t="s">
        <v>9103</v>
      </c>
      <c r="U1524" s="155" t="s">
        <v>696</v>
      </c>
      <c r="V1524" s="155" t="b">
        <v>0</v>
      </c>
      <c r="W1524" s="170" t="s">
        <v>9104</v>
      </c>
      <c r="X1524" s="168"/>
      <c r="Y1524" s="173">
        <v>20952</v>
      </c>
      <c r="Z1524" s="162" t="s">
        <v>9105</v>
      </c>
      <c r="AA1524" s="163" t="str">
        <f t="shared" si="21"/>
        <v>https://shopeefood.vn/bo-suu-tap/a-28-kood</v>
      </c>
      <c r="AB1524" s="163" t="str">
        <f t="shared" si="22"/>
        <v>https://shopeefood.shopee.vn/bo-suu-tap/a-28-kood</v>
      </c>
    </row>
    <row r="1525" spans="1:28" ht="150">
      <c r="A1525" s="151" t="s">
        <v>7359</v>
      </c>
      <c r="B1525" s="152"/>
      <c r="C1525" s="152" t="s">
        <v>706</v>
      </c>
      <c r="D1525" s="152" t="s">
        <v>225</v>
      </c>
      <c r="E1525" s="181" t="s">
        <v>8664</v>
      </c>
      <c r="F1525" s="175" t="s">
        <v>9106</v>
      </c>
      <c r="G1525" s="230" t="str">
        <f t="shared" si="20"/>
        <v>[PNS]_VPBANK JCB_Aug.VISA Birthday</v>
      </c>
      <c r="H1525" s="175" t="s">
        <v>9107</v>
      </c>
      <c r="I1525" s="167" t="s">
        <v>9108</v>
      </c>
      <c r="J1525" s="169"/>
      <c r="K1525" s="162"/>
      <c r="L1525" s="162"/>
      <c r="M1525" s="162"/>
      <c r="N1525" s="169"/>
      <c r="O1525" s="162"/>
      <c r="P1525" s="169"/>
      <c r="Q1525" s="167" t="s">
        <v>9109</v>
      </c>
      <c r="R1525" s="165" t="s">
        <v>9109</v>
      </c>
      <c r="S1525" s="165" t="s">
        <v>9109</v>
      </c>
      <c r="T1525" s="165" t="s">
        <v>9109</v>
      </c>
      <c r="U1525" s="155"/>
      <c r="V1525" s="155" t="b">
        <v>0</v>
      </c>
      <c r="W1525" s="333" t="s">
        <v>3187</v>
      </c>
      <c r="X1525" s="379" t="s">
        <v>9110</v>
      </c>
      <c r="Y1525" s="173">
        <v>0</v>
      </c>
      <c r="Z1525" s="169"/>
      <c r="AA1525" s="163" t="str">
        <f t="shared" si="21"/>
        <v>https://shopeefood.vn/bo-suu-tap/</v>
      </c>
      <c r="AB1525" s="163" t="str">
        <f t="shared" si="22"/>
        <v>https://shopeefood.shopee.vn/bo-suu-tap/</v>
      </c>
    </row>
    <row r="1526" spans="1:28" ht="150">
      <c r="A1526" s="151" t="s">
        <v>7359</v>
      </c>
      <c r="B1526" s="152"/>
      <c r="C1526" s="152" t="s">
        <v>706</v>
      </c>
      <c r="D1526" s="152" t="s">
        <v>225</v>
      </c>
      <c r="E1526" s="181" t="s">
        <v>8664</v>
      </c>
      <c r="F1526" s="175" t="s">
        <v>9111</v>
      </c>
      <c r="G1526" s="230" t="str">
        <f t="shared" si="20"/>
        <v>[PNS]_VPBANK JCB_Aug.VISA Usage</v>
      </c>
      <c r="H1526" s="222" t="s">
        <v>9112</v>
      </c>
      <c r="I1526" s="167" t="s">
        <v>9108</v>
      </c>
      <c r="J1526" s="169"/>
      <c r="K1526" s="162"/>
      <c r="L1526" s="162"/>
      <c r="M1526" s="162"/>
      <c r="N1526" s="169"/>
      <c r="O1526" s="162"/>
      <c r="P1526" s="169"/>
      <c r="Q1526" s="167" t="s">
        <v>9113</v>
      </c>
      <c r="R1526" s="165" t="s">
        <v>9113</v>
      </c>
      <c r="S1526" s="165" t="s">
        <v>9113</v>
      </c>
      <c r="T1526" s="165" t="s">
        <v>9113</v>
      </c>
      <c r="U1526" s="155"/>
      <c r="V1526" s="155" t="b">
        <v>0</v>
      </c>
      <c r="W1526" s="633" t="s">
        <v>3187</v>
      </c>
      <c r="X1526" s="379" t="s">
        <v>9114</v>
      </c>
      <c r="Y1526" s="173">
        <v>0</v>
      </c>
      <c r="Z1526" s="169"/>
      <c r="AA1526" s="163" t="str">
        <f t="shared" si="21"/>
        <v>https://shopeefood.vn/bo-suu-tap/</v>
      </c>
      <c r="AB1526" s="163" t="str">
        <f t="shared" si="22"/>
        <v>https://shopeefood.shopee.vn/bo-suu-tap/</v>
      </c>
    </row>
    <row r="1527" spans="1:28" ht="105">
      <c r="A1527" s="151" t="s">
        <v>7359</v>
      </c>
      <c r="B1527" s="152"/>
      <c r="C1527" s="152" t="s">
        <v>706</v>
      </c>
      <c r="D1527" s="152" t="s">
        <v>211</v>
      </c>
      <c r="E1527" s="243" t="s">
        <v>3587</v>
      </c>
      <c r="F1527" s="155" t="s">
        <v>7359</v>
      </c>
      <c r="G1527" s="177" t="str">
        <f t="shared" si="20"/>
        <v>[Win 1]_Cái Lò Nướng_Aug</v>
      </c>
      <c r="H1527" s="193" t="s">
        <v>9115</v>
      </c>
      <c r="I1527" s="159" t="s">
        <v>9116</v>
      </c>
      <c r="J1527" s="178" t="s">
        <v>3590</v>
      </c>
      <c r="K1527" s="159"/>
      <c r="L1527" s="194" t="s">
        <v>9117</v>
      </c>
      <c r="M1527" s="159"/>
      <c r="N1527" s="155"/>
      <c r="O1527" s="409" t="s">
        <v>9118</v>
      </c>
      <c r="P1527" s="168"/>
      <c r="Q1527" s="192" t="s">
        <v>9119</v>
      </c>
      <c r="R1527" s="177"/>
      <c r="S1527" s="177"/>
      <c r="T1527" s="177"/>
      <c r="U1527" s="155" t="s">
        <v>696</v>
      </c>
      <c r="V1527" s="155" t="b">
        <v>0</v>
      </c>
      <c r="W1527" s="179" t="s">
        <v>9120</v>
      </c>
      <c r="X1527" s="168"/>
      <c r="Y1527" s="173">
        <v>20091</v>
      </c>
      <c r="Z1527" s="162" t="s">
        <v>5425</v>
      </c>
      <c r="AA1527" s="163" t="str">
        <f t="shared" si="21"/>
        <v>https://shopeefood.vn/bo-suu-tap/w1-cai-lo-nuong-15</v>
      </c>
      <c r="AB1527" s="163" t="str">
        <f t="shared" si="22"/>
        <v>https://shopeefood.shopee.vn/bo-suu-tap/w1-cai-lo-nuong-15</v>
      </c>
    </row>
    <row r="1528" spans="1:28" ht="150">
      <c r="A1528" s="151" t="s">
        <v>7105</v>
      </c>
      <c r="B1528" s="152"/>
      <c r="C1528" s="152" t="s">
        <v>717</v>
      </c>
      <c r="D1528" s="152" t="s">
        <v>222</v>
      </c>
      <c r="E1528" s="153" t="s">
        <v>787</v>
      </c>
      <c r="F1528" s="152" t="s">
        <v>9121</v>
      </c>
      <c r="G1528" s="177" t="str">
        <f t="shared" si="20"/>
        <v>[Alacarte CB]_Cafe Amazon_Sep.CB3</v>
      </c>
      <c r="H1528" s="264" t="s">
        <v>9122</v>
      </c>
      <c r="I1528" s="193" t="s">
        <v>9123</v>
      </c>
      <c r="J1528" s="179" t="s">
        <v>790</v>
      </c>
      <c r="K1528" s="158"/>
      <c r="L1528" s="179" t="s">
        <v>9124</v>
      </c>
      <c r="M1528" s="159"/>
      <c r="N1528" s="177" t="s">
        <v>9125</v>
      </c>
      <c r="O1528" s="634" t="s">
        <v>9126</v>
      </c>
      <c r="P1528" s="169"/>
      <c r="Q1528" s="159" t="s">
        <v>9127</v>
      </c>
      <c r="R1528" s="177"/>
      <c r="S1528" s="177"/>
      <c r="T1528" s="177"/>
      <c r="U1528" s="155" t="s">
        <v>696</v>
      </c>
      <c r="V1528" s="155" t="b">
        <v>0</v>
      </c>
      <c r="W1528" s="179" t="s">
        <v>9128</v>
      </c>
      <c r="X1528" s="168"/>
      <c r="Y1528" s="173">
        <v>20390</v>
      </c>
      <c r="Z1528" s="162" t="s">
        <v>6185</v>
      </c>
      <c r="AA1528" s="163" t="str">
        <f t="shared" si="21"/>
        <v>https://shopeefood.vn/bo-suu-tap/a-cf-amazon-1d</v>
      </c>
      <c r="AB1528" s="163" t="str">
        <f t="shared" si="22"/>
        <v>https://shopeefood.shopee.vn/bo-suu-tap/a-cf-amazon-1d</v>
      </c>
    </row>
    <row r="1529" spans="1:28" ht="90">
      <c r="A1529" s="151" t="s">
        <v>7359</v>
      </c>
      <c r="B1529" s="152"/>
      <c r="C1529" s="152" t="s">
        <v>685</v>
      </c>
      <c r="D1529" s="152" t="s">
        <v>225</v>
      </c>
      <c r="E1529" s="181" t="s">
        <v>9129</v>
      </c>
      <c r="F1529" s="166" t="s">
        <v>9130</v>
      </c>
      <c r="G1529" s="230" t="str">
        <f t="shared" si="20"/>
        <v>[PNS]_Sữa chua ăn LOF_eSampling_Aug</v>
      </c>
      <c r="H1529" s="193" t="s">
        <v>9131</v>
      </c>
      <c r="I1529" s="181" t="s">
        <v>9132</v>
      </c>
      <c r="J1529" s="169"/>
      <c r="K1529" s="162"/>
      <c r="L1529" s="162"/>
      <c r="M1529" s="162"/>
      <c r="N1529" s="169"/>
      <c r="O1529" s="183"/>
      <c r="P1529" s="169"/>
      <c r="Q1529" s="196" t="s">
        <v>703</v>
      </c>
      <c r="R1529" s="196" t="s">
        <v>703</v>
      </c>
      <c r="S1529" s="196" t="s">
        <v>703</v>
      </c>
      <c r="T1529" s="196" t="s">
        <v>703</v>
      </c>
      <c r="U1529" s="155" t="s">
        <v>1259</v>
      </c>
      <c r="V1529" s="155" t="b">
        <v>0</v>
      </c>
      <c r="W1529" s="82"/>
      <c r="X1529" s="168"/>
      <c r="Y1529" s="173" t="s">
        <v>9133</v>
      </c>
      <c r="Z1529" s="169"/>
      <c r="AA1529" s="163" t="str">
        <f t="shared" si="21"/>
        <v>https://shopeefood.vn/bo-suu-tap/</v>
      </c>
      <c r="AB1529" s="163" t="str">
        <f t="shared" si="22"/>
        <v>https://shopeefood.shopee.vn/bo-suu-tap/</v>
      </c>
    </row>
    <row r="1530" spans="1:28" ht="90">
      <c r="A1530" s="151" t="s">
        <v>7359</v>
      </c>
      <c r="B1530" s="152"/>
      <c r="C1530" s="152" t="s">
        <v>685</v>
      </c>
      <c r="D1530" s="152" t="s">
        <v>222</v>
      </c>
      <c r="E1530" s="323" t="s">
        <v>4076</v>
      </c>
      <c r="F1530" s="152" t="s">
        <v>8352</v>
      </c>
      <c r="G1530" s="177" t="str">
        <f t="shared" si="20"/>
        <v>[Alacarte CB]_TH True Mart_Aug.CB2</v>
      </c>
      <c r="H1530" s="176" t="s">
        <v>9134</v>
      </c>
      <c r="I1530" s="155" t="s">
        <v>9135</v>
      </c>
      <c r="J1530" s="288" t="s">
        <v>9136</v>
      </c>
      <c r="K1530" s="158"/>
      <c r="L1530" s="159"/>
      <c r="M1530" s="159"/>
      <c r="N1530" s="168"/>
      <c r="O1530" s="176" t="s">
        <v>9137</v>
      </c>
      <c r="P1530" s="250"/>
      <c r="Q1530" s="159" t="s">
        <v>9138</v>
      </c>
      <c r="R1530" s="168" t="s">
        <v>9138</v>
      </c>
      <c r="S1530" s="250"/>
      <c r="T1530" s="250"/>
      <c r="U1530" s="155" t="s">
        <v>696</v>
      </c>
      <c r="V1530" s="155" t="b">
        <v>0</v>
      </c>
      <c r="W1530" s="179" t="s">
        <v>8840</v>
      </c>
      <c r="X1530" s="168"/>
      <c r="Y1530" s="173">
        <v>21017</v>
      </c>
      <c r="Z1530" s="162" t="s">
        <v>9139</v>
      </c>
      <c r="AA1530" s="163" t="str">
        <f t="shared" si="21"/>
        <v>https://shopeefood.vn/bo-suu-tap/a-th-true-mart</v>
      </c>
      <c r="AB1530" s="163" t="str">
        <f t="shared" si="22"/>
        <v>https://shopeefood.shopee.vn/bo-suu-tap/a-th-true-mart</v>
      </c>
    </row>
    <row r="1531" spans="1:28" ht="15">
      <c r="A1531" s="635"/>
      <c r="B1531" s="636"/>
      <c r="C1531" s="636" t="s">
        <v>1461</v>
      </c>
      <c r="D1531" s="636" t="s">
        <v>201</v>
      </c>
      <c r="E1531" s="637" t="s">
        <v>9140</v>
      </c>
      <c r="F1531" s="638">
        <v>0.5</v>
      </c>
      <c r="G1531" s="639" t="str">
        <f t="shared" si="20"/>
        <v>[SJBP]_All Brand_0.5</v>
      </c>
      <c r="H1531" s="640" t="s">
        <v>1464</v>
      </c>
      <c r="I1531" s="641">
        <v>8.8000000000000007</v>
      </c>
      <c r="J1531" s="642"/>
      <c r="K1531" s="643"/>
      <c r="L1531" s="643"/>
      <c r="M1531" s="643"/>
      <c r="N1531" s="147"/>
      <c r="O1531" s="641"/>
      <c r="P1531" s="147"/>
      <c r="Q1531" s="641"/>
      <c r="R1531" s="149"/>
      <c r="S1531" s="149"/>
      <c r="T1531" s="149"/>
      <c r="U1531" s="644"/>
      <c r="V1531" s="644" t="b">
        <v>0</v>
      </c>
      <c r="W1531" s="645"/>
      <c r="X1531" s="148"/>
      <c r="Y1531" s="646">
        <v>19777</v>
      </c>
      <c r="Z1531" s="643" t="s">
        <v>4655</v>
      </c>
      <c r="AA1531" s="163" t="str">
        <f t="shared" si="21"/>
        <v>https://shopeefood.vn/bo-suu-tap/thuong-hieu-giam-den-50-0h-6h</v>
      </c>
      <c r="AB1531" s="647" t="str">
        <f t="shared" si="22"/>
        <v>https://shopeefood.shopee.vn/bo-suu-tap/thuong-hieu-giam-den-50-0h-6h</v>
      </c>
    </row>
    <row r="1532" spans="1:28" ht="314">
      <c r="A1532" s="151" t="s">
        <v>7105</v>
      </c>
      <c r="B1532" s="152"/>
      <c r="C1532" s="152" t="s">
        <v>717</v>
      </c>
      <c r="D1532" s="152" t="s">
        <v>222</v>
      </c>
      <c r="E1532" s="243" t="s">
        <v>818</v>
      </c>
      <c r="F1532" s="155" t="s">
        <v>9141</v>
      </c>
      <c r="G1532" s="177" t="str">
        <f t="shared" si="20"/>
        <v>[Alacarte CB]_Milo Dầm TUTIMI_Sep.Custom4</v>
      </c>
      <c r="H1532" s="176" t="s">
        <v>9142</v>
      </c>
      <c r="I1532" s="193" t="s">
        <v>9143</v>
      </c>
      <c r="J1532" s="179" t="s">
        <v>9144</v>
      </c>
      <c r="K1532" s="157"/>
      <c r="L1532" s="194" t="s">
        <v>1722</v>
      </c>
      <c r="M1532" s="171" t="s">
        <v>9145</v>
      </c>
      <c r="N1532" s="176" t="s">
        <v>9146</v>
      </c>
      <c r="O1532" s="193"/>
      <c r="P1532" s="169"/>
      <c r="Q1532" s="193" t="s">
        <v>9147</v>
      </c>
      <c r="R1532" s="168"/>
      <c r="S1532" s="168"/>
      <c r="T1532" s="177"/>
      <c r="U1532" s="155" t="s">
        <v>696</v>
      </c>
      <c r="V1532" s="155" t="b">
        <v>0</v>
      </c>
      <c r="W1532" s="179" t="s">
        <v>9148</v>
      </c>
      <c r="X1532" s="168"/>
      <c r="Y1532" s="173">
        <v>19836</v>
      </c>
      <c r="Z1532" s="162" t="s">
        <v>3660</v>
      </c>
      <c r="AA1532" s="163" t="str">
        <f t="shared" si="21"/>
        <v>https://shopeefood.vn/bo-suu-tap/a-milo-tutimi</v>
      </c>
      <c r="AB1532" s="163" t="str">
        <f t="shared" si="22"/>
        <v>https://shopeefood.shopee.vn/bo-suu-tap/a-milo-tutimi</v>
      </c>
    </row>
    <row r="1533" spans="1:28" ht="314">
      <c r="A1533" s="151" t="s">
        <v>7105</v>
      </c>
      <c r="B1533" s="152"/>
      <c r="C1533" s="152" t="s">
        <v>717</v>
      </c>
      <c r="D1533" s="152" t="s">
        <v>222</v>
      </c>
      <c r="E1533" s="243" t="s">
        <v>818</v>
      </c>
      <c r="F1533" s="155" t="s">
        <v>9149</v>
      </c>
      <c r="G1533" s="177" t="str">
        <f t="shared" si="20"/>
        <v>[Alacarte CB]_Milo Dầm TUTIMI_Sep.Custom1</v>
      </c>
      <c r="H1533" s="176" t="s">
        <v>9150</v>
      </c>
      <c r="I1533" s="193" t="s">
        <v>9151</v>
      </c>
      <c r="J1533" s="179" t="s">
        <v>9144</v>
      </c>
      <c r="K1533" s="157"/>
      <c r="L1533" s="157"/>
      <c r="M1533" s="159"/>
      <c r="N1533" s="168"/>
      <c r="O1533" s="176" t="s">
        <v>9152</v>
      </c>
      <c r="P1533" s="169"/>
      <c r="Q1533" s="159" t="s">
        <v>9153</v>
      </c>
      <c r="R1533" s="168"/>
      <c r="S1533" s="177"/>
      <c r="T1533" s="177"/>
      <c r="U1533" s="155" t="s">
        <v>696</v>
      </c>
      <c r="V1533" s="155" t="b">
        <v>0</v>
      </c>
      <c r="W1533" s="179" t="s">
        <v>9154</v>
      </c>
      <c r="X1533" s="168"/>
      <c r="Y1533" s="173">
        <v>19795</v>
      </c>
      <c r="Z1533" s="162" t="s">
        <v>3656</v>
      </c>
      <c r="AA1533" s="163" t="str">
        <f t="shared" si="21"/>
        <v>https://shopeefood.vn/bo-suu-tap/a-tutimi-0d</v>
      </c>
      <c r="AB1533" s="163" t="str">
        <f t="shared" si="22"/>
        <v>https://shopeefood.shopee.vn/bo-suu-tap/a-tutimi-0d</v>
      </c>
    </row>
    <row r="1534" spans="1:28" ht="314">
      <c r="A1534" s="151" t="s">
        <v>7105</v>
      </c>
      <c r="B1534" s="152"/>
      <c r="C1534" s="152" t="s">
        <v>717</v>
      </c>
      <c r="D1534" s="152" t="s">
        <v>222</v>
      </c>
      <c r="E1534" s="243" t="s">
        <v>818</v>
      </c>
      <c r="F1534" s="155" t="s">
        <v>9155</v>
      </c>
      <c r="G1534" s="177" t="str">
        <f t="shared" si="20"/>
        <v>[Alacarte CB]_Milo Dầm TUTIMI_Sep.Custom2</v>
      </c>
      <c r="H1534" s="176" t="s">
        <v>9156</v>
      </c>
      <c r="I1534" s="193" t="s">
        <v>9157</v>
      </c>
      <c r="J1534" s="179" t="s">
        <v>9144</v>
      </c>
      <c r="K1534" s="157"/>
      <c r="L1534" s="194" t="s">
        <v>1722</v>
      </c>
      <c r="M1534" s="159"/>
      <c r="N1534" s="168"/>
      <c r="O1534" s="176" t="s">
        <v>9158</v>
      </c>
      <c r="P1534" s="169"/>
      <c r="Q1534" s="192" t="s">
        <v>9159</v>
      </c>
      <c r="R1534" s="168"/>
      <c r="S1534" s="177"/>
      <c r="T1534" s="177"/>
      <c r="U1534" s="155" t="s">
        <v>696</v>
      </c>
      <c r="V1534" s="155" t="b">
        <v>0</v>
      </c>
      <c r="W1534" s="179" t="s">
        <v>9160</v>
      </c>
      <c r="X1534" s="168"/>
      <c r="Y1534" s="173">
        <v>19749</v>
      </c>
      <c r="Z1534" s="162" t="s">
        <v>3652</v>
      </c>
      <c r="AA1534" s="163" t="str">
        <f t="shared" si="21"/>
        <v>https://shopeefood.vn/bo-suu-tap/a-tutimi-19k</v>
      </c>
      <c r="AB1534" s="163" t="str">
        <f t="shared" si="22"/>
        <v>https://shopeefood.shopee.vn/bo-suu-tap/a-tutimi-19k</v>
      </c>
    </row>
    <row r="1535" spans="1:28" ht="314">
      <c r="A1535" s="151" t="s">
        <v>7105</v>
      </c>
      <c r="B1535" s="152"/>
      <c r="C1535" s="152" t="s">
        <v>717</v>
      </c>
      <c r="D1535" s="152" t="s">
        <v>222</v>
      </c>
      <c r="E1535" s="243" t="s">
        <v>818</v>
      </c>
      <c r="F1535" s="155" t="s">
        <v>9161</v>
      </c>
      <c r="G1535" s="177" t="str">
        <f t="shared" si="20"/>
        <v>[Alacarte CB]_Milo Dầm TUTIMI_Sep.Custom3</v>
      </c>
      <c r="H1535" s="176" t="s">
        <v>9162</v>
      </c>
      <c r="I1535" s="193" t="s">
        <v>9163</v>
      </c>
      <c r="J1535" s="179" t="s">
        <v>9144</v>
      </c>
      <c r="K1535" s="157"/>
      <c r="L1535" s="157"/>
      <c r="M1535" s="159"/>
      <c r="N1535" s="168"/>
      <c r="O1535" s="176" t="s">
        <v>9164</v>
      </c>
      <c r="P1535" s="169"/>
      <c r="Q1535" s="159" t="s">
        <v>9165</v>
      </c>
      <c r="R1535" s="168"/>
      <c r="S1535" s="177"/>
      <c r="T1535" s="177"/>
      <c r="U1535" s="155" t="s">
        <v>696</v>
      </c>
      <c r="V1535" s="155" t="b">
        <v>0</v>
      </c>
      <c r="W1535" s="179" t="s">
        <v>9166</v>
      </c>
      <c r="X1535" s="168"/>
      <c r="Y1535" s="173">
        <v>20930</v>
      </c>
      <c r="Z1535" s="162" t="s">
        <v>8286</v>
      </c>
      <c r="AA1535" s="163" t="str">
        <f t="shared" si="21"/>
        <v>https://shopeefood.vn/bo-suu-tap/a-19k-tutimi</v>
      </c>
      <c r="AB1535" s="163" t="str">
        <f t="shared" si="22"/>
        <v>https://shopeefood.shopee.vn/bo-suu-tap/a-19k-tutimi</v>
      </c>
    </row>
    <row r="1536" spans="1:28" ht="120">
      <c r="A1536" s="151" t="s">
        <v>7105</v>
      </c>
      <c r="B1536" s="152"/>
      <c r="C1536" s="152" t="s">
        <v>706</v>
      </c>
      <c r="D1536" s="152" t="s">
        <v>222</v>
      </c>
      <c r="E1536" s="153" t="s">
        <v>2434</v>
      </c>
      <c r="F1536" s="155" t="s">
        <v>9075</v>
      </c>
      <c r="G1536" s="177" t="str">
        <f t="shared" si="20"/>
        <v>[Alacarte CB]_Ding Tea_Sep.CB1</v>
      </c>
      <c r="H1536" s="176" t="s">
        <v>9167</v>
      </c>
      <c r="I1536" s="193" t="s">
        <v>9168</v>
      </c>
      <c r="J1536" s="194" t="s">
        <v>2437</v>
      </c>
      <c r="K1536" s="157"/>
      <c r="L1536" s="157" t="s">
        <v>9169</v>
      </c>
      <c r="M1536" s="193" t="s">
        <v>9170</v>
      </c>
      <c r="N1536" s="176" t="s">
        <v>8955</v>
      </c>
      <c r="O1536" s="193" t="s">
        <v>9171</v>
      </c>
      <c r="P1536" s="168"/>
      <c r="Q1536" s="159"/>
      <c r="R1536" s="221" t="s">
        <v>9172</v>
      </c>
      <c r="S1536" s="177"/>
      <c r="T1536" s="177"/>
      <c r="U1536" s="155" t="s">
        <v>696</v>
      </c>
      <c r="V1536" s="155" t="b">
        <v>0</v>
      </c>
      <c r="W1536" s="179" t="s">
        <v>9173</v>
      </c>
      <c r="X1536" s="168"/>
      <c r="Y1536" s="173">
        <v>21057</v>
      </c>
      <c r="Z1536" s="162" t="s">
        <v>9174</v>
      </c>
      <c r="AA1536" s="163" t="str">
        <f t="shared" si="21"/>
        <v>https://shopeefood.vn/bo-suu-tap/a-dingtea-1d</v>
      </c>
      <c r="AB1536" s="163" t="str">
        <f t="shared" si="22"/>
        <v>https://shopeefood.shopee.vn/bo-suu-tap/a-dingtea-1d</v>
      </c>
    </row>
    <row r="1537" spans="1:28" ht="180">
      <c r="A1537" s="151" t="s">
        <v>7105</v>
      </c>
      <c r="B1537" s="152"/>
      <c r="C1537" s="152" t="s">
        <v>717</v>
      </c>
      <c r="D1537" s="152" t="s">
        <v>222</v>
      </c>
      <c r="E1537" s="153" t="s">
        <v>718</v>
      </c>
      <c r="F1537" s="155" t="s">
        <v>9161</v>
      </c>
      <c r="G1537" s="177" t="str">
        <f t="shared" si="20"/>
        <v>[Alacarte CB]_Trà Sữa Sekai_Sep.Custom3</v>
      </c>
      <c r="H1537" s="176" t="s">
        <v>9175</v>
      </c>
      <c r="I1537" s="193" t="s">
        <v>9077</v>
      </c>
      <c r="J1537" s="179" t="s">
        <v>722</v>
      </c>
      <c r="K1537" s="157"/>
      <c r="L1537" s="179" t="s">
        <v>1706</v>
      </c>
      <c r="M1537" s="171" t="s">
        <v>9176</v>
      </c>
      <c r="N1537" s="264" t="s">
        <v>9177</v>
      </c>
      <c r="O1537" s="159"/>
      <c r="P1537" s="169"/>
      <c r="Q1537" s="304" t="s">
        <v>9178</v>
      </c>
      <c r="R1537" s="168"/>
      <c r="S1537" s="168"/>
      <c r="T1537" s="168"/>
      <c r="U1537" s="155" t="s">
        <v>696</v>
      </c>
      <c r="V1537" s="155" t="b">
        <v>0</v>
      </c>
      <c r="W1537" s="179" t="s">
        <v>9179</v>
      </c>
      <c r="X1537" s="168"/>
      <c r="Y1537" s="173">
        <v>20717</v>
      </c>
      <c r="Z1537" s="162" t="s">
        <v>7423</v>
      </c>
      <c r="AA1537" s="163" t="str">
        <f t="shared" si="21"/>
        <v>https://shopeefood.vn/bo-suu-tap/a-sekai-50k</v>
      </c>
      <c r="AB1537" s="163" t="str">
        <f t="shared" si="22"/>
        <v>https://shopeefood.shopee.vn/bo-suu-tap/a-sekai-50k</v>
      </c>
    </row>
    <row r="1538" spans="1:28" ht="180">
      <c r="A1538" s="151" t="s">
        <v>7105</v>
      </c>
      <c r="B1538" s="152"/>
      <c r="C1538" s="152" t="s">
        <v>717</v>
      </c>
      <c r="D1538" s="152" t="s">
        <v>222</v>
      </c>
      <c r="E1538" s="153" t="s">
        <v>718</v>
      </c>
      <c r="F1538" s="152" t="s">
        <v>9149</v>
      </c>
      <c r="G1538" s="177" t="str">
        <f t="shared" si="20"/>
        <v>[Alacarte CB]_Trà Sữa Sekai_Sep.Custom1</v>
      </c>
      <c r="H1538" s="176" t="s">
        <v>9180</v>
      </c>
      <c r="I1538" s="193" t="s">
        <v>9181</v>
      </c>
      <c r="J1538" s="194" t="s">
        <v>722</v>
      </c>
      <c r="K1538" s="467"/>
      <c r="L1538" s="179" t="s">
        <v>1706</v>
      </c>
      <c r="M1538" s="193"/>
      <c r="N1538" s="177"/>
      <c r="O1538" s="176" t="s">
        <v>9182</v>
      </c>
      <c r="P1538" s="169"/>
      <c r="Q1538" s="304" t="s">
        <v>9183</v>
      </c>
      <c r="R1538" s="177"/>
      <c r="S1538" s="177"/>
      <c r="T1538" s="177"/>
      <c r="U1538" s="155" t="s">
        <v>696</v>
      </c>
      <c r="V1538" s="155" t="b">
        <v>0</v>
      </c>
      <c r="W1538" s="179" t="s">
        <v>9184</v>
      </c>
      <c r="X1538" s="168"/>
      <c r="Y1538" s="173">
        <v>20718</v>
      </c>
      <c r="Z1538" s="162" t="s">
        <v>7437</v>
      </c>
      <c r="AA1538" s="163" t="str">
        <f t="shared" si="21"/>
        <v>https://shopeefood.vn/bo-suu-tap/a-sekai--50k</v>
      </c>
      <c r="AB1538" s="163" t="str">
        <f t="shared" si="22"/>
        <v>https://shopeefood.shopee.vn/bo-suu-tap/a-sekai--50k</v>
      </c>
    </row>
    <row r="1539" spans="1:28" ht="210">
      <c r="A1539" s="151" t="s">
        <v>7105</v>
      </c>
      <c r="B1539" s="152"/>
      <c r="C1539" s="152" t="s">
        <v>717</v>
      </c>
      <c r="D1539" s="152" t="s">
        <v>222</v>
      </c>
      <c r="E1539" s="153" t="s">
        <v>718</v>
      </c>
      <c r="F1539" s="152" t="s">
        <v>9155</v>
      </c>
      <c r="G1539" s="177" t="str">
        <f t="shared" si="20"/>
        <v>[Alacarte CB]_Trà Sữa Sekai_Sep.Custom2</v>
      </c>
      <c r="H1539" s="176" t="s">
        <v>9185</v>
      </c>
      <c r="I1539" s="193" t="s">
        <v>9186</v>
      </c>
      <c r="J1539" s="194" t="s">
        <v>722</v>
      </c>
      <c r="K1539" s="467"/>
      <c r="L1539" s="179" t="s">
        <v>1706</v>
      </c>
      <c r="M1539" s="193"/>
      <c r="N1539" s="177"/>
      <c r="O1539" s="176" t="s">
        <v>9187</v>
      </c>
      <c r="P1539" s="169"/>
      <c r="Q1539" s="304" t="s">
        <v>9188</v>
      </c>
      <c r="R1539" s="177"/>
      <c r="S1539" s="177"/>
      <c r="T1539" s="177"/>
      <c r="U1539" s="155" t="s">
        <v>696</v>
      </c>
      <c r="V1539" s="155" t="b">
        <v>0</v>
      </c>
      <c r="W1539" s="179" t="s">
        <v>9189</v>
      </c>
      <c r="X1539" s="168"/>
      <c r="Y1539" s="173">
        <v>20557</v>
      </c>
      <c r="Z1539" s="162" t="s">
        <v>6347</v>
      </c>
      <c r="AA1539" s="163" t="str">
        <f t="shared" si="21"/>
        <v>https://shopeefood.vn/bo-suu-tap/a-sekai--10</v>
      </c>
      <c r="AB1539" s="163" t="str">
        <f t="shared" si="22"/>
        <v>https://shopeefood.shopee.vn/bo-suu-tap/a-sekai--10</v>
      </c>
    </row>
    <row r="1540" spans="1:28" ht="105">
      <c r="A1540" s="151" t="s">
        <v>7105</v>
      </c>
      <c r="B1540" s="152"/>
      <c r="C1540" s="152" t="s">
        <v>717</v>
      </c>
      <c r="D1540" s="152" t="s">
        <v>211</v>
      </c>
      <c r="E1540" s="162" t="s">
        <v>1255</v>
      </c>
      <c r="F1540" s="152" t="s">
        <v>9190</v>
      </c>
      <c r="G1540" s="177" t="str">
        <f t="shared" si="20"/>
        <v>[Win 1]_Chuk Trà &amp; Cà Phê_Sep.BOGO</v>
      </c>
      <c r="H1540" s="264" t="s">
        <v>9191</v>
      </c>
      <c r="I1540" s="176" t="s">
        <v>9192</v>
      </c>
      <c r="J1540" s="190" t="s">
        <v>1257</v>
      </c>
      <c r="K1540" s="195"/>
      <c r="L1540" s="170" t="s">
        <v>5015</v>
      </c>
      <c r="M1540" s="193"/>
      <c r="N1540" s="250"/>
      <c r="O1540" s="176" t="s">
        <v>9193</v>
      </c>
      <c r="P1540" s="169"/>
      <c r="Q1540" s="176" t="s">
        <v>9194</v>
      </c>
      <c r="R1540" s="177"/>
      <c r="S1540" s="177"/>
      <c r="T1540" s="177"/>
      <c r="U1540" s="155" t="s">
        <v>696</v>
      </c>
      <c r="V1540" s="155" t="b">
        <v>0</v>
      </c>
      <c r="W1540" s="179" t="s">
        <v>9195</v>
      </c>
      <c r="X1540" s="168"/>
      <c r="Y1540" s="173">
        <v>20922</v>
      </c>
      <c r="Z1540" s="162" t="s">
        <v>8150</v>
      </c>
      <c r="AA1540" s="163" t="str">
        <f t="shared" si="21"/>
        <v>https://shopeefood.vn/bo-suu-tap/w1-chuk-30</v>
      </c>
      <c r="AB1540" s="163" t="str">
        <f t="shared" si="22"/>
        <v>https://shopeefood.shopee.vn/bo-suu-tap/w1-chuk-30</v>
      </c>
    </row>
    <row r="1541" spans="1:28" ht="105">
      <c r="A1541" s="151" t="s">
        <v>7105</v>
      </c>
      <c r="B1541" s="152"/>
      <c r="C1541" s="152" t="s">
        <v>717</v>
      </c>
      <c r="D1541" s="152" t="s">
        <v>211</v>
      </c>
      <c r="E1541" s="162" t="s">
        <v>1255</v>
      </c>
      <c r="F1541" s="152" t="s">
        <v>9196</v>
      </c>
      <c r="G1541" s="177" t="str">
        <f t="shared" si="20"/>
        <v>[Win 1]_Chuk Trà &amp; Cà Phê_Sep.1Đ</v>
      </c>
      <c r="H1541" s="155" t="s">
        <v>9197</v>
      </c>
      <c r="I1541" s="176" t="s">
        <v>9198</v>
      </c>
      <c r="J1541" s="190" t="s">
        <v>1257</v>
      </c>
      <c r="K1541" s="195"/>
      <c r="L1541" s="158"/>
      <c r="M1541" s="193"/>
      <c r="N1541" s="250"/>
      <c r="O1541" s="176" t="s">
        <v>9199</v>
      </c>
      <c r="P1541" s="169"/>
      <c r="Q1541" s="176" t="s">
        <v>9200</v>
      </c>
      <c r="R1541" s="177"/>
      <c r="S1541" s="177"/>
      <c r="T1541" s="177"/>
      <c r="U1541" s="155" t="s">
        <v>696</v>
      </c>
      <c r="V1541" s="155" t="b">
        <v>0</v>
      </c>
      <c r="W1541" s="179" t="s">
        <v>9201</v>
      </c>
      <c r="X1541" s="168"/>
      <c r="Y1541" s="173">
        <v>20484</v>
      </c>
      <c r="Z1541" s="162" t="s">
        <v>5930</v>
      </c>
      <c r="AA1541" s="163" t="str">
        <f t="shared" si="21"/>
        <v>https://shopeefood.vn/bo-suu-tap/w1-chuk-1d</v>
      </c>
      <c r="AB1541" s="163" t="str">
        <f t="shared" si="22"/>
        <v>https://shopeefood.shopee.vn/bo-suu-tap/w1-chuk-1d</v>
      </c>
    </row>
    <row r="1542" spans="1:28" ht="60">
      <c r="A1542" s="151" t="s">
        <v>7105</v>
      </c>
      <c r="B1542" s="152"/>
      <c r="C1542" s="152" t="s">
        <v>717</v>
      </c>
      <c r="D1542" s="152" t="s">
        <v>219</v>
      </c>
      <c r="E1542" s="263" t="s">
        <v>1255</v>
      </c>
      <c r="F1542" s="152" t="s">
        <v>7105</v>
      </c>
      <c r="G1542" s="177" t="str">
        <f t="shared" si="20"/>
        <v>[Alacarte]_Chuk Trà &amp; Cà Phê_Sep</v>
      </c>
      <c r="H1542" s="159" t="s">
        <v>9202</v>
      </c>
      <c r="I1542" s="193" t="s">
        <v>9203</v>
      </c>
      <c r="J1542" s="190" t="s">
        <v>1257</v>
      </c>
      <c r="K1542" s="195"/>
      <c r="L1542" s="158"/>
      <c r="M1542" s="158"/>
      <c r="N1542" s="250"/>
      <c r="O1542" s="176" t="s">
        <v>9204</v>
      </c>
      <c r="P1542" s="169"/>
      <c r="Q1542" s="159" t="s">
        <v>9205</v>
      </c>
      <c r="R1542" s="177"/>
      <c r="S1542" s="177"/>
      <c r="T1542" s="177"/>
      <c r="U1542" s="155" t="s">
        <v>696</v>
      </c>
      <c r="V1542" s="155" t="b">
        <v>0</v>
      </c>
      <c r="W1542" s="179" t="s">
        <v>9206</v>
      </c>
      <c r="X1542" s="168"/>
      <c r="Y1542" s="173">
        <v>20909</v>
      </c>
      <c r="Z1542" s="162" t="s">
        <v>8144</v>
      </c>
      <c r="AA1542" s="163" t="str">
        <f t="shared" si="21"/>
        <v>https://shopeefood.vn/bo-suu-tap/a-1d-chuk</v>
      </c>
      <c r="AB1542" s="163" t="str">
        <f t="shared" si="22"/>
        <v>https://shopeefood.shopee.vn/bo-suu-tap/a-1d-chuk</v>
      </c>
    </row>
    <row r="1543" spans="1:28" ht="120">
      <c r="A1543" s="151" t="s">
        <v>7105</v>
      </c>
      <c r="B1543" s="152"/>
      <c r="C1543" s="152" t="s">
        <v>717</v>
      </c>
      <c r="D1543" s="152" t="s">
        <v>222</v>
      </c>
      <c r="E1543" s="180" t="s">
        <v>210</v>
      </c>
      <c r="F1543" s="152" t="s">
        <v>9207</v>
      </c>
      <c r="G1543" s="177" t="str">
        <f t="shared" si="20"/>
        <v>[Alacarte CB]_Bánh Mì Ơi_Sep.1K</v>
      </c>
      <c r="H1543" s="176" t="s">
        <v>9208</v>
      </c>
      <c r="I1543" s="155" t="s">
        <v>9209</v>
      </c>
      <c r="J1543" s="184" t="s">
        <v>756</v>
      </c>
      <c r="K1543" s="581"/>
      <c r="L1543" s="581" t="s">
        <v>1552</v>
      </c>
      <c r="M1543" s="159"/>
      <c r="N1543" s="168"/>
      <c r="O1543" s="176" t="s">
        <v>9210</v>
      </c>
      <c r="P1543" s="169"/>
      <c r="Q1543" s="176" t="s">
        <v>9211</v>
      </c>
      <c r="R1543" s="177"/>
      <c r="S1543" s="177"/>
      <c r="T1543" s="177"/>
      <c r="U1543" s="155" t="s">
        <v>696</v>
      </c>
      <c r="V1543" s="155" t="b">
        <v>0</v>
      </c>
      <c r="W1543" s="179" t="s">
        <v>9212</v>
      </c>
      <c r="X1543" s="168"/>
      <c r="Y1543" s="173">
        <v>20130</v>
      </c>
      <c r="Z1543" s="162" t="s">
        <v>5061</v>
      </c>
      <c r="AA1543" s="163" t="str">
        <f t="shared" si="21"/>
        <v>https://shopeefood.vn/bo-suu-tap/a-banhmioi-1k</v>
      </c>
      <c r="AB1543" s="163" t="str">
        <f t="shared" si="22"/>
        <v>https://shopeefood.shopee.vn/bo-suu-tap/a-banhmioi-1k</v>
      </c>
    </row>
    <row r="1544" spans="1:28" ht="165">
      <c r="A1544" s="151" t="s">
        <v>7105</v>
      </c>
      <c r="B1544" s="152"/>
      <c r="C1544" s="152" t="s">
        <v>717</v>
      </c>
      <c r="D1544" s="152" t="s">
        <v>222</v>
      </c>
      <c r="E1544" s="263" t="s">
        <v>210</v>
      </c>
      <c r="F1544" s="152" t="s">
        <v>9190</v>
      </c>
      <c r="G1544" s="177" t="str">
        <f t="shared" si="20"/>
        <v>[Alacarte CB]_Bánh Mì Ơi_Sep.BOGO</v>
      </c>
      <c r="H1544" s="176" t="s">
        <v>9213</v>
      </c>
      <c r="I1544" s="155" t="s">
        <v>9214</v>
      </c>
      <c r="J1544" s="209" t="s">
        <v>756</v>
      </c>
      <c r="K1544" s="581"/>
      <c r="L1544" s="159"/>
      <c r="M1544" s="159"/>
      <c r="N1544" s="168"/>
      <c r="O1544" s="176" t="s">
        <v>9215</v>
      </c>
      <c r="P1544" s="169"/>
      <c r="Q1544" s="176" t="s">
        <v>9216</v>
      </c>
      <c r="R1544" s="177"/>
      <c r="S1544" s="177"/>
      <c r="T1544" s="177"/>
      <c r="U1544" s="155" t="s">
        <v>696</v>
      </c>
      <c r="V1544" s="155" t="b">
        <v>0</v>
      </c>
      <c r="W1544" s="179" t="s">
        <v>9217</v>
      </c>
      <c r="X1544" s="168"/>
      <c r="Y1544" s="173">
        <v>20519</v>
      </c>
      <c r="Z1544" s="162" t="s">
        <v>5983</v>
      </c>
      <c r="AA1544" s="163" t="str">
        <f t="shared" si="21"/>
        <v>https://shopeefood.vn/bo-suu-tap/a--banhmioi</v>
      </c>
      <c r="AB1544" s="163" t="str">
        <f t="shared" si="22"/>
        <v>https://shopeefood.shopee.vn/bo-suu-tap/a--banhmioi</v>
      </c>
    </row>
    <row r="1545" spans="1:28" ht="105">
      <c r="A1545" s="151" t="s">
        <v>7105</v>
      </c>
      <c r="B1545" s="152"/>
      <c r="C1545" s="152" t="s">
        <v>717</v>
      </c>
      <c r="D1545" s="152" t="s">
        <v>222</v>
      </c>
      <c r="E1545" s="153" t="s">
        <v>3676</v>
      </c>
      <c r="F1545" s="155" t="s">
        <v>7105</v>
      </c>
      <c r="G1545" s="177" t="str">
        <f t="shared" si="20"/>
        <v>[Alacarte CB]_Pharmacity_Sep</v>
      </c>
      <c r="H1545" s="171" t="s">
        <v>9218</v>
      </c>
      <c r="I1545" s="193" t="s">
        <v>9219</v>
      </c>
      <c r="J1545" s="194" t="s">
        <v>9220</v>
      </c>
      <c r="K1545" s="159"/>
      <c r="L1545" s="194" t="s">
        <v>9221</v>
      </c>
      <c r="M1545" s="176" t="s">
        <v>9222</v>
      </c>
      <c r="N1545" s="168"/>
      <c r="O1545" s="159"/>
      <c r="P1545" s="169"/>
      <c r="Q1545" s="193" t="s">
        <v>9223</v>
      </c>
      <c r="R1545" s="177"/>
      <c r="S1545" s="177"/>
      <c r="T1545" s="177"/>
      <c r="U1545" s="155" t="s">
        <v>696</v>
      </c>
      <c r="V1545" s="155" t="b">
        <v>0</v>
      </c>
      <c r="W1545" s="179" t="s">
        <v>9224</v>
      </c>
      <c r="X1545" s="168"/>
      <c r="Y1545" s="173">
        <v>20714</v>
      </c>
      <c r="Z1545" s="162" t="s">
        <v>7055</v>
      </c>
      <c r="AA1545" s="163" t="str">
        <f t="shared" si="21"/>
        <v>https://shopeefood.vn/bo-suu-tap/a-pharmacity-95</v>
      </c>
      <c r="AB1545" s="163" t="str">
        <f t="shared" si="22"/>
        <v>https://shopeefood.shopee.vn/bo-suu-tap/a-pharmacity-95</v>
      </c>
    </row>
    <row r="1546" spans="1:28" ht="75">
      <c r="A1546" s="151" t="s">
        <v>7105</v>
      </c>
      <c r="B1546" s="152"/>
      <c r="C1546" s="152" t="s">
        <v>717</v>
      </c>
      <c r="D1546" s="152" t="s">
        <v>219</v>
      </c>
      <c r="E1546" s="153" t="s">
        <v>3676</v>
      </c>
      <c r="F1546" s="155" t="s">
        <v>7105</v>
      </c>
      <c r="G1546" s="177" t="str">
        <f t="shared" si="20"/>
        <v>[Alacarte]_Pharmacity_Sep</v>
      </c>
      <c r="H1546" s="171" t="s">
        <v>9225</v>
      </c>
      <c r="I1546" s="176" t="s">
        <v>9226</v>
      </c>
      <c r="J1546" s="194" t="s">
        <v>9220</v>
      </c>
      <c r="K1546" s="159"/>
      <c r="L1546" s="157"/>
      <c r="M1546" s="159"/>
      <c r="N1546" s="168"/>
      <c r="O1546" s="155" t="s">
        <v>9227</v>
      </c>
      <c r="P1546" s="169"/>
      <c r="Q1546" s="193" t="s">
        <v>9228</v>
      </c>
      <c r="R1546" s="177"/>
      <c r="S1546" s="177"/>
      <c r="T1546" s="177"/>
      <c r="U1546" s="155" t="s">
        <v>696</v>
      </c>
      <c r="V1546" s="155" t="b">
        <v>0</v>
      </c>
      <c r="W1546" s="179" t="s">
        <v>9229</v>
      </c>
      <c r="X1546" s="168"/>
      <c r="Y1546" s="173">
        <v>20087</v>
      </c>
      <c r="Z1546" s="162" t="s">
        <v>7055</v>
      </c>
      <c r="AA1546" s="163" t="str">
        <f t="shared" si="21"/>
        <v>https://shopeefood.vn/bo-suu-tap/a-pharmacity-95</v>
      </c>
      <c r="AB1546" s="163" t="str">
        <f t="shared" si="22"/>
        <v>https://shopeefood.shopee.vn/bo-suu-tap/a-pharmacity-95</v>
      </c>
    </row>
    <row r="1547" spans="1:28" ht="135">
      <c r="A1547" s="151" t="s">
        <v>7105</v>
      </c>
      <c r="B1547" s="152"/>
      <c r="C1547" s="152" t="s">
        <v>706</v>
      </c>
      <c r="D1547" s="152" t="s">
        <v>217</v>
      </c>
      <c r="E1547" s="183" t="s">
        <v>275</v>
      </c>
      <c r="F1547" s="155" t="s">
        <v>7105</v>
      </c>
      <c r="G1547" s="177" t="str">
        <f t="shared" si="20"/>
        <v>[Win 4]_Cơm Thố Anh Nguyễn_Sep</v>
      </c>
      <c r="H1547" s="247" t="s">
        <v>9230</v>
      </c>
      <c r="I1547" s="159" t="s">
        <v>9231</v>
      </c>
      <c r="J1547" s="170" t="s">
        <v>1284</v>
      </c>
      <c r="K1547" s="159"/>
      <c r="L1547" s="170" t="s">
        <v>8960</v>
      </c>
      <c r="M1547" s="176" t="s">
        <v>9232</v>
      </c>
      <c r="N1547" s="176" t="s">
        <v>3990</v>
      </c>
      <c r="O1547" s="176" t="s">
        <v>9233</v>
      </c>
      <c r="P1547" s="168"/>
      <c r="Q1547" s="159"/>
      <c r="R1547" s="221" t="s">
        <v>9234</v>
      </c>
      <c r="S1547" s="177"/>
      <c r="T1547" s="177"/>
      <c r="U1547" s="155" t="s">
        <v>696</v>
      </c>
      <c r="V1547" s="155" t="b">
        <v>0</v>
      </c>
      <c r="W1547" s="179" t="s">
        <v>9235</v>
      </c>
      <c r="X1547" s="168"/>
      <c r="Y1547" s="173">
        <v>20303</v>
      </c>
      <c r="Z1547" s="162" t="s">
        <v>6536</v>
      </c>
      <c r="AA1547" s="163" t="str">
        <f t="shared" si="21"/>
        <v>https://shopeefood.vn/bo-suu-tap/w4-com-anh-nguyen</v>
      </c>
      <c r="AB1547" s="163" t="str">
        <f t="shared" si="22"/>
        <v>https://shopeefood.shopee.vn/bo-suu-tap/w4-com-anh-nguyen</v>
      </c>
    </row>
    <row r="1548" spans="1:28" ht="135">
      <c r="A1548" s="151" t="s">
        <v>7105</v>
      </c>
      <c r="B1548" s="152"/>
      <c r="C1548" s="152" t="s">
        <v>706</v>
      </c>
      <c r="D1548" s="152" t="s">
        <v>211</v>
      </c>
      <c r="E1548" s="183" t="s">
        <v>275</v>
      </c>
      <c r="F1548" s="155" t="s">
        <v>7105</v>
      </c>
      <c r="G1548" s="177" t="str">
        <f t="shared" si="20"/>
        <v>[Win 1]_Cơm Thố Anh Nguyễn_Sep</v>
      </c>
      <c r="H1548" s="525" t="s">
        <v>9236</v>
      </c>
      <c r="I1548" s="159" t="s">
        <v>9237</v>
      </c>
      <c r="J1548" s="170" t="s">
        <v>1284</v>
      </c>
      <c r="K1548" s="159"/>
      <c r="L1548" s="157"/>
      <c r="M1548" s="159"/>
      <c r="N1548" s="168"/>
      <c r="O1548" s="155" t="s">
        <v>9238</v>
      </c>
      <c r="P1548" s="168"/>
      <c r="Q1548" s="159"/>
      <c r="R1548" s="177" t="s">
        <v>9239</v>
      </c>
      <c r="S1548" s="177"/>
      <c r="T1548" s="177"/>
      <c r="U1548" s="155" t="s">
        <v>696</v>
      </c>
      <c r="V1548" s="155" t="b">
        <v>0</v>
      </c>
      <c r="W1548" s="179" t="s">
        <v>9240</v>
      </c>
      <c r="X1548" s="168"/>
      <c r="Y1548" s="173">
        <v>21056</v>
      </c>
      <c r="Z1548" s="162" t="s">
        <v>9241</v>
      </c>
      <c r="AA1548" s="163" t="str">
        <f t="shared" si="21"/>
        <v>https://shopeefood.vn/bo-suu-tap/w1-anhnguyen</v>
      </c>
      <c r="AB1548" s="163" t="str">
        <f t="shared" si="22"/>
        <v>https://shopeefood.shopee.vn/bo-suu-tap/w1-anhnguyen</v>
      </c>
    </row>
    <row r="1549" spans="1:28" ht="165">
      <c r="A1549" s="151" t="s">
        <v>7105</v>
      </c>
      <c r="B1549" s="152"/>
      <c r="C1549" s="152" t="s">
        <v>706</v>
      </c>
      <c r="D1549" s="152" t="s">
        <v>222</v>
      </c>
      <c r="E1549" s="183" t="s">
        <v>275</v>
      </c>
      <c r="F1549" s="176" t="s">
        <v>9242</v>
      </c>
      <c r="G1549" s="177" t="str">
        <f t="shared" si="20"/>
        <v>[Alacarte CB]_Cơm Thố Anh Nguyễn_Sep.CB8</v>
      </c>
      <c r="H1549" s="247" t="s">
        <v>9243</v>
      </c>
      <c r="I1549" s="159" t="s">
        <v>9244</v>
      </c>
      <c r="J1549" s="170" t="s">
        <v>1284</v>
      </c>
      <c r="K1549" s="159"/>
      <c r="L1549" s="159"/>
      <c r="M1549" s="159"/>
      <c r="N1549" s="168"/>
      <c r="O1549" s="155" t="s">
        <v>9238</v>
      </c>
      <c r="P1549" s="168"/>
      <c r="Q1549" s="193" t="s">
        <v>9245</v>
      </c>
      <c r="R1549" s="177" t="s">
        <v>9246</v>
      </c>
      <c r="S1549" s="177"/>
      <c r="T1549" s="177" t="s">
        <v>9247</v>
      </c>
      <c r="U1549" s="155" t="s">
        <v>696</v>
      </c>
      <c r="V1549" s="155" t="b">
        <v>0</v>
      </c>
      <c r="W1549" s="179" t="s">
        <v>9248</v>
      </c>
      <c r="X1549" s="168"/>
      <c r="Y1549" s="173">
        <v>21168</v>
      </c>
      <c r="Z1549" s="162" t="s">
        <v>9249</v>
      </c>
      <c r="AA1549" s="163" t="str">
        <f t="shared" si="21"/>
        <v>https://shopeefood.vn/bo-suu-tap/a-comtho-anhnguyen</v>
      </c>
      <c r="AB1549" s="163" t="str">
        <f t="shared" si="22"/>
        <v>https://shopeefood.shopee.vn/bo-suu-tap/a-comtho-anhnguyen</v>
      </c>
    </row>
    <row r="1550" spans="1:28" ht="90">
      <c r="A1550" s="151" t="s">
        <v>7105</v>
      </c>
      <c r="B1550" s="152"/>
      <c r="C1550" s="152" t="s">
        <v>717</v>
      </c>
      <c r="D1550" s="152" t="s">
        <v>222</v>
      </c>
      <c r="E1550" s="153" t="s">
        <v>1054</v>
      </c>
      <c r="F1550" s="155" t="s">
        <v>9075</v>
      </c>
      <c r="G1550" s="177" t="str">
        <f t="shared" si="20"/>
        <v>[Alacarte CB]_Kem Bơ - Trái Cây Tô &amp; Ăn Vặt_Sep.CB1</v>
      </c>
      <c r="H1550" s="176" t="s">
        <v>9250</v>
      </c>
      <c r="I1550" s="159" t="s">
        <v>9251</v>
      </c>
      <c r="J1550" s="178" t="s">
        <v>1056</v>
      </c>
      <c r="K1550" s="159"/>
      <c r="L1550" s="170" t="s">
        <v>5353</v>
      </c>
      <c r="M1550" s="196" t="s">
        <v>9252</v>
      </c>
      <c r="N1550" s="176" t="s">
        <v>9253</v>
      </c>
      <c r="O1550" s="159"/>
      <c r="P1550" s="169"/>
      <c r="Q1550" s="183" t="s">
        <v>9254</v>
      </c>
      <c r="R1550" s="168"/>
      <c r="S1550" s="168"/>
      <c r="T1550" s="168"/>
      <c r="U1550" s="155" t="s">
        <v>696</v>
      </c>
      <c r="V1550" s="155" t="b">
        <v>0</v>
      </c>
      <c r="W1550" s="179" t="s">
        <v>9255</v>
      </c>
      <c r="X1550" s="168"/>
      <c r="Y1550" s="173">
        <v>19821</v>
      </c>
      <c r="Z1550" s="162" t="s">
        <v>3921</v>
      </c>
      <c r="AA1550" s="163" t="str">
        <f t="shared" si="21"/>
        <v>https://shopeefood.vn/bo-suu-tap/a-kembo-251</v>
      </c>
      <c r="AB1550" s="163" t="str">
        <f t="shared" si="22"/>
        <v>https://shopeefood.shopee.vn/bo-suu-tap/a-kembo-251</v>
      </c>
    </row>
    <row r="1551" spans="1:28" ht="105">
      <c r="A1551" s="151" t="s">
        <v>7105</v>
      </c>
      <c r="B1551" s="152"/>
      <c r="C1551" s="152" t="s">
        <v>717</v>
      </c>
      <c r="D1551" s="152" t="s">
        <v>222</v>
      </c>
      <c r="E1551" s="153" t="s">
        <v>1054</v>
      </c>
      <c r="F1551" s="155" t="s">
        <v>9121</v>
      </c>
      <c r="G1551" s="177" t="str">
        <f t="shared" si="20"/>
        <v>[Alacarte CB]_Kem Bơ - Trái Cây Tô &amp; Ăn Vặt_Sep.CB3</v>
      </c>
      <c r="H1551" s="176" t="s">
        <v>9256</v>
      </c>
      <c r="I1551" s="193" t="s">
        <v>9257</v>
      </c>
      <c r="J1551" s="178" t="s">
        <v>1056</v>
      </c>
      <c r="K1551" s="159"/>
      <c r="L1551" s="159"/>
      <c r="M1551" s="263"/>
      <c r="N1551" s="168"/>
      <c r="O1551" s="155" t="s">
        <v>9258</v>
      </c>
      <c r="P1551" s="169"/>
      <c r="Q1551" s="192" t="s">
        <v>9259</v>
      </c>
      <c r="R1551" s="168"/>
      <c r="S1551" s="168"/>
      <c r="T1551" s="168"/>
      <c r="U1551" s="155" t="s">
        <v>696</v>
      </c>
      <c r="V1551" s="155" t="b">
        <v>0</v>
      </c>
      <c r="W1551" s="179" t="s">
        <v>9260</v>
      </c>
      <c r="X1551" s="168"/>
      <c r="Y1551" s="173">
        <v>19504</v>
      </c>
      <c r="Z1551" s="162" t="s">
        <v>3204</v>
      </c>
      <c r="AA1551" s="163" t="str">
        <f t="shared" si="21"/>
        <v>https://shopeefood.vn/bo-suu-tap/a-kem-bo---trai-cay-to--an-vat</v>
      </c>
      <c r="AB1551" s="163" t="str">
        <f t="shared" si="22"/>
        <v>https://shopeefood.shopee.vn/bo-suu-tap/a-kem-bo---trai-cay-to--an-vat</v>
      </c>
    </row>
    <row r="1552" spans="1:28" ht="210">
      <c r="A1552" s="151" t="s">
        <v>7359</v>
      </c>
      <c r="B1552" s="152"/>
      <c r="C1552" s="152" t="s">
        <v>685</v>
      </c>
      <c r="D1552" s="152" t="s">
        <v>213</v>
      </c>
      <c r="E1552" s="153" t="s">
        <v>2732</v>
      </c>
      <c r="F1552" s="152" t="s">
        <v>7359</v>
      </c>
      <c r="G1552" s="177" t="str">
        <f t="shared" si="20"/>
        <v>[Win 2]_Cà Phê Muối Chú Long_Aug</v>
      </c>
      <c r="H1552" s="176" t="s">
        <v>9261</v>
      </c>
      <c r="I1552" s="159" t="s">
        <v>9262</v>
      </c>
      <c r="J1552" s="178" t="s">
        <v>8098</v>
      </c>
      <c r="K1552" s="158"/>
      <c r="L1552" s="158"/>
      <c r="M1552" s="158"/>
      <c r="N1552" s="250"/>
      <c r="O1552" s="249" t="s">
        <v>9263</v>
      </c>
      <c r="P1552" s="250"/>
      <c r="Q1552" s="176" t="s">
        <v>9264</v>
      </c>
      <c r="R1552" s="177" t="s">
        <v>9265</v>
      </c>
      <c r="S1552" s="177" t="s">
        <v>9265</v>
      </c>
      <c r="T1552" s="177" t="s">
        <v>9266</v>
      </c>
      <c r="U1552" s="155" t="s">
        <v>696</v>
      </c>
      <c r="V1552" s="155" t="b">
        <v>0</v>
      </c>
      <c r="W1552" s="179" t="s">
        <v>9267</v>
      </c>
      <c r="X1552" s="168"/>
      <c r="Y1552" s="173">
        <v>20829</v>
      </c>
      <c r="Z1552" s="162" t="s">
        <v>8105</v>
      </c>
      <c r="AA1552" s="163" t="str">
        <f t="shared" si="21"/>
        <v>https://shopeefood.vn/bo-suu-tap/w2-cf-chu-long</v>
      </c>
      <c r="AB1552" s="163" t="str">
        <f t="shared" si="22"/>
        <v>https://shopeefood.shopee.vn/bo-suu-tap/w2-cf-chu-long</v>
      </c>
    </row>
    <row r="1553" spans="1:28" ht="255">
      <c r="A1553" s="151" t="s">
        <v>7105</v>
      </c>
      <c r="B1553" s="152"/>
      <c r="C1553" s="152" t="s">
        <v>717</v>
      </c>
      <c r="D1553" s="152" t="s">
        <v>222</v>
      </c>
      <c r="E1553" s="191" t="s">
        <v>9268</v>
      </c>
      <c r="F1553" s="176" t="s">
        <v>9269</v>
      </c>
      <c r="G1553" s="177" t="str">
        <f t="shared" si="20"/>
        <v>[Alacarte CB]_Cơm Chay Diệu Vy_Sep.CB2</v>
      </c>
      <c r="H1553" s="183" t="s">
        <v>9270</v>
      </c>
      <c r="I1553" s="193" t="s">
        <v>9271</v>
      </c>
      <c r="J1553" s="170" t="s">
        <v>9272</v>
      </c>
      <c r="K1553" s="159"/>
      <c r="L1553" s="179" t="s">
        <v>9273</v>
      </c>
      <c r="M1553" s="199" t="s">
        <v>9274</v>
      </c>
      <c r="N1553" s="155" t="s">
        <v>1774</v>
      </c>
      <c r="O1553" s="199" t="s">
        <v>9275</v>
      </c>
      <c r="P1553" s="169"/>
      <c r="Q1553" s="193" t="s">
        <v>9276</v>
      </c>
      <c r="R1553" s="177"/>
      <c r="S1553" s="177"/>
      <c r="T1553" s="177"/>
      <c r="U1553" s="155" t="s">
        <v>696</v>
      </c>
      <c r="V1553" s="155" t="b">
        <v>0</v>
      </c>
      <c r="W1553" s="179" t="s">
        <v>9277</v>
      </c>
      <c r="X1553" s="168"/>
      <c r="Y1553" s="173">
        <v>21046</v>
      </c>
      <c r="Z1553" s="162" t="s">
        <v>9278</v>
      </c>
      <c r="AA1553" s="163" t="str">
        <f t="shared" si="21"/>
        <v>https://shopeefood.vn/bo-suu-tap/a-chay-dieu-vy</v>
      </c>
      <c r="AB1553" s="163" t="str">
        <f t="shared" si="22"/>
        <v>https://shopeefood.shopee.vn/bo-suu-tap/a-chay-dieu-vy</v>
      </c>
    </row>
    <row r="1554" spans="1:28" ht="105">
      <c r="A1554" s="151" t="s">
        <v>7359</v>
      </c>
      <c r="B1554" s="152"/>
      <c r="C1554" s="152" t="s">
        <v>970</v>
      </c>
      <c r="D1554" s="152" t="s">
        <v>201</v>
      </c>
      <c r="E1554" s="180" t="s">
        <v>390</v>
      </c>
      <c r="F1554" s="155" t="s">
        <v>9279</v>
      </c>
      <c r="G1554" s="596" t="str">
        <f t="shared" si="20"/>
        <v>[SJBP]_Starbucks Coffee_Indi 12-15.8</v>
      </c>
      <c r="H1554" s="176" t="s">
        <v>9280</v>
      </c>
      <c r="I1554" s="183" t="s">
        <v>9281</v>
      </c>
      <c r="J1554" s="184" t="s">
        <v>9282</v>
      </c>
      <c r="K1554" s="162"/>
      <c r="L1554" s="162"/>
      <c r="M1554" s="162"/>
      <c r="N1554" s="169"/>
      <c r="O1554" s="183"/>
      <c r="P1554" s="169"/>
      <c r="Q1554" s="183"/>
      <c r="R1554" s="177"/>
      <c r="S1554" s="177"/>
      <c r="T1554" s="177"/>
      <c r="U1554" s="155" t="s">
        <v>696</v>
      </c>
      <c r="V1554" s="155" t="b">
        <v>0</v>
      </c>
      <c r="W1554" s="179" t="s">
        <v>9283</v>
      </c>
      <c r="X1554" s="168"/>
      <c r="Y1554" s="173">
        <v>20982</v>
      </c>
      <c r="Z1554" s="162" t="s">
        <v>9284</v>
      </c>
      <c r="AA1554" s="163" t="str">
        <f t="shared" si="21"/>
        <v>https://shopeefood.vn/bo-suu-tap/sj-50-starbucks</v>
      </c>
      <c r="AB1554" s="163" t="str">
        <f t="shared" si="22"/>
        <v>https://shopeefood.shopee.vn/bo-suu-tap/sj-50-starbucks</v>
      </c>
    </row>
    <row r="1555" spans="1:28" ht="195">
      <c r="A1555" s="151" t="s">
        <v>7359</v>
      </c>
      <c r="B1555" s="152"/>
      <c r="C1555" s="152" t="s">
        <v>970</v>
      </c>
      <c r="D1555" s="152" t="s">
        <v>201</v>
      </c>
      <c r="E1555" s="180" t="s">
        <v>390</v>
      </c>
      <c r="F1555" s="155" t="s">
        <v>9285</v>
      </c>
      <c r="G1555" s="596" t="str">
        <f t="shared" si="20"/>
        <v>[SJBP]_Starbucks Coffee_Indi 19-21.8</v>
      </c>
      <c r="H1555" s="176" t="s">
        <v>9286</v>
      </c>
      <c r="I1555" s="183" t="s">
        <v>8311</v>
      </c>
      <c r="J1555" s="184" t="s">
        <v>9282</v>
      </c>
      <c r="K1555" s="162"/>
      <c r="L1555" s="162"/>
      <c r="M1555" s="162"/>
      <c r="N1555" s="169"/>
      <c r="O1555" s="183"/>
      <c r="P1555" s="169"/>
      <c r="Q1555" s="183"/>
      <c r="R1555" s="177"/>
      <c r="S1555" s="177"/>
      <c r="T1555" s="177"/>
      <c r="U1555" s="155"/>
      <c r="V1555" s="155" t="b">
        <v>0</v>
      </c>
      <c r="W1555" s="170" t="s">
        <v>9287</v>
      </c>
      <c r="X1555" s="168"/>
      <c r="Y1555" s="173">
        <v>20993</v>
      </c>
      <c r="Z1555" s="162" t="s">
        <v>9288</v>
      </c>
      <c r="AA1555" s="163" t="str">
        <f t="shared" si="21"/>
        <v>https://shopeefood.vn/bo-suu-tap/sj-50k-starbucks</v>
      </c>
      <c r="AB1555" s="163" t="str">
        <f t="shared" si="22"/>
        <v>https://shopeefood.shopee.vn/bo-suu-tap/sj-50k-starbucks</v>
      </c>
    </row>
    <row r="1556" spans="1:28" ht="195">
      <c r="A1556" s="151" t="s">
        <v>7105</v>
      </c>
      <c r="B1556" s="152"/>
      <c r="C1556" s="152" t="s">
        <v>706</v>
      </c>
      <c r="D1556" s="152" t="s">
        <v>222</v>
      </c>
      <c r="E1556" s="193" t="s">
        <v>1079</v>
      </c>
      <c r="F1556" s="176" t="s">
        <v>9121</v>
      </c>
      <c r="G1556" s="177" t="str">
        <f t="shared" si="20"/>
        <v>[Alacarte CB]_Mokchang - Đồ Ăn Hàn Quốc_Sep.CB3</v>
      </c>
      <c r="H1556" s="176" t="s">
        <v>9289</v>
      </c>
      <c r="I1556" s="176" t="s">
        <v>9290</v>
      </c>
      <c r="J1556" s="178" t="s">
        <v>1082</v>
      </c>
      <c r="K1556" s="159"/>
      <c r="L1556" s="157" t="s">
        <v>7342</v>
      </c>
      <c r="M1556" s="176" t="s">
        <v>9291</v>
      </c>
      <c r="N1556" s="177" t="s">
        <v>7344</v>
      </c>
      <c r="O1556" s="193" t="s">
        <v>7345</v>
      </c>
      <c r="P1556" s="168"/>
      <c r="Q1556" s="159"/>
      <c r="R1556" s="176" t="s">
        <v>9292</v>
      </c>
      <c r="S1556" s="177"/>
      <c r="T1556" s="177"/>
      <c r="U1556" s="155" t="s">
        <v>696</v>
      </c>
      <c r="V1556" s="155" t="b">
        <v>0</v>
      </c>
      <c r="W1556" s="179" t="s">
        <v>9293</v>
      </c>
      <c r="X1556" s="168"/>
      <c r="Y1556" s="173">
        <v>20509</v>
      </c>
      <c r="Z1556" s="162" t="s">
        <v>6632</v>
      </c>
      <c r="AA1556" s="163" t="str">
        <f t="shared" si="21"/>
        <v>https://shopeefood.vn/bo-suu-tap/a--mokchang</v>
      </c>
      <c r="AB1556" s="163" t="str">
        <f t="shared" si="22"/>
        <v>https://shopeefood.shopee.vn/bo-suu-tap/a--mokchang</v>
      </c>
    </row>
    <row r="1557" spans="1:28" ht="195">
      <c r="A1557" s="151" t="s">
        <v>7105</v>
      </c>
      <c r="B1557" s="152"/>
      <c r="C1557" s="152" t="s">
        <v>706</v>
      </c>
      <c r="D1557" s="152" t="s">
        <v>222</v>
      </c>
      <c r="E1557" s="193" t="s">
        <v>1079</v>
      </c>
      <c r="F1557" s="176" t="s">
        <v>9269</v>
      </c>
      <c r="G1557" s="177" t="str">
        <f t="shared" si="20"/>
        <v>[Alacarte CB]_Mokchang - Đồ Ăn Hàn Quốc_Sep.CB2</v>
      </c>
      <c r="H1557" s="176" t="s">
        <v>9294</v>
      </c>
      <c r="I1557" s="193" t="s">
        <v>9295</v>
      </c>
      <c r="J1557" s="178" t="s">
        <v>1082</v>
      </c>
      <c r="K1557" s="159"/>
      <c r="L1557" s="157"/>
      <c r="M1557" s="159"/>
      <c r="N1557" s="168"/>
      <c r="O1557" s="155" t="s">
        <v>9296</v>
      </c>
      <c r="P1557" s="168"/>
      <c r="Q1557" s="159"/>
      <c r="R1557" s="177" t="s">
        <v>9297</v>
      </c>
      <c r="S1557" s="177"/>
      <c r="T1557" s="177"/>
      <c r="U1557" s="155" t="s">
        <v>696</v>
      </c>
      <c r="V1557" s="155" t="b">
        <v>0</v>
      </c>
      <c r="W1557" s="179" t="s">
        <v>9298</v>
      </c>
      <c r="X1557" s="168"/>
      <c r="Y1557" s="173">
        <v>19411</v>
      </c>
      <c r="Z1557" s="162" t="s">
        <v>3077</v>
      </c>
      <c r="AA1557" s="163" t="str">
        <f t="shared" si="21"/>
        <v>https://shopeefood.vn/bo-suu-tap/a-mokchang</v>
      </c>
      <c r="AB1557" s="163" t="str">
        <f t="shared" si="22"/>
        <v>https://shopeefood.shopee.vn/bo-suu-tap/a-mokchang</v>
      </c>
    </row>
    <row r="1558" spans="1:28" ht="135">
      <c r="A1558" s="151" t="s">
        <v>7105</v>
      </c>
      <c r="B1558" s="152"/>
      <c r="C1558" s="152" t="s">
        <v>717</v>
      </c>
      <c r="D1558" s="152" t="s">
        <v>222</v>
      </c>
      <c r="E1558" s="153" t="s">
        <v>7072</v>
      </c>
      <c r="F1558" s="176" t="s">
        <v>9075</v>
      </c>
      <c r="G1558" s="177" t="str">
        <f t="shared" si="20"/>
        <v>[Alacarte CB]_Bún đậu Homemade_Sep.CB1</v>
      </c>
      <c r="H1558" s="193" t="s">
        <v>9299</v>
      </c>
      <c r="I1558" s="159" t="s">
        <v>9300</v>
      </c>
      <c r="J1558" s="179" t="s">
        <v>9301</v>
      </c>
      <c r="K1558" s="162"/>
      <c r="L1558" s="159"/>
      <c r="M1558" s="159"/>
      <c r="N1558" s="168"/>
      <c r="O1558" s="155" t="s">
        <v>3195</v>
      </c>
      <c r="P1558" s="169"/>
      <c r="Q1558" s="183" t="s">
        <v>9302</v>
      </c>
      <c r="R1558" s="177"/>
      <c r="S1558" s="177"/>
      <c r="T1558" s="177"/>
      <c r="U1558" s="155" t="s">
        <v>696</v>
      </c>
      <c r="V1558" s="155" t="b">
        <v>0</v>
      </c>
      <c r="W1558" s="170" t="s">
        <v>6776</v>
      </c>
      <c r="X1558" s="168"/>
      <c r="Y1558" s="173">
        <v>20190</v>
      </c>
      <c r="Z1558" s="162" t="s">
        <v>5373</v>
      </c>
      <c r="AA1558" s="163" t="str">
        <f t="shared" si="21"/>
        <v>https://shopeefood.vn/bo-suu-tap/a-dauhomemade-50</v>
      </c>
      <c r="AB1558" s="163" t="str">
        <f t="shared" si="22"/>
        <v>https://shopeefood.shopee.vn/bo-suu-tap/a-dauhomemade-50</v>
      </c>
    </row>
    <row r="1559" spans="1:28" ht="135">
      <c r="A1559" s="151" t="s">
        <v>7105</v>
      </c>
      <c r="B1559" s="152"/>
      <c r="C1559" s="152" t="s">
        <v>717</v>
      </c>
      <c r="D1559" s="152" t="s">
        <v>222</v>
      </c>
      <c r="E1559" s="153" t="s">
        <v>7072</v>
      </c>
      <c r="F1559" s="176" t="s">
        <v>9121</v>
      </c>
      <c r="G1559" s="177" t="str">
        <f t="shared" si="20"/>
        <v>[Alacarte CB]_Bún đậu Homemade_Sep.CB3</v>
      </c>
      <c r="H1559" s="193" t="s">
        <v>9303</v>
      </c>
      <c r="I1559" s="159" t="s">
        <v>9244</v>
      </c>
      <c r="J1559" s="179" t="s">
        <v>9301</v>
      </c>
      <c r="K1559" s="648"/>
      <c r="L1559" s="159"/>
      <c r="M1559" s="159"/>
      <c r="N1559" s="168"/>
      <c r="O1559" s="155" t="s">
        <v>3195</v>
      </c>
      <c r="P1559" s="169"/>
      <c r="Q1559" s="183" t="s">
        <v>9304</v>
      </c>
      <c r="R1559" s="177"/>
      <c r="S1559" s="177"/>
      <c r="T1559" s="177"/>
      <c r="U1559" s="155" t="s">
        <v>696</v>
      </c>
      <c r="V1559" s="155" t="b">
        <v>0</v>
      </c>
      <c r="W1559" s="170" t="s">
        <v>6776</v>
      </c>
      <c r="X1559" s="168"/>
      <c r="Y1559" s="173">
        <v>20715</v>
      </c>
      <c r="Z1559" s="162" t="s">
        <v>7083</v>
      </c>
      <c r="AA1559" s="163" t="str">
        <f t="shared" si="21"/>
        <v>https://shopeefood.vn/bo-suu-tap/a-dau-homemade-25k</v>
      </c>
      <c r="AB1559" s="163" t="str">
        <f t="shared" si="22"/>
        <v>https://shopeefood.shopee.vn/bo-suu-tap/a-dau-homemade-25k</v>
      </c>
    </row>
    <row r="1560" spans="1:28" ht="135">
      <c r="A1560" s="151" t="s">
        <v>7105</v>
      </c>
      <c r="B1560" s="152"/>
      <c r="C1560" s="152" t="s">
        <v>717</v>
      </c>
      <c r="D1560" s="152" t="s">
        <v>222</v>
      </c>
      <c r="E1560" s="153" t="s">
        <v>7072</v>
      </c>
      <c r="F1560" s="176" t="s">
        <v>9305</v>
      </c>
      <c r="G1560" s="177" t="str">
        <f t="shared" si="20"/>
        <v>[Alacarte CB]_Bún đậu Homemade_Sep.CB7</v>
      </c>
      <c r="H1560" s="193" t="s">
        <v>9306</v>
      </c>
      <c r="I1560" s="193" t="s">
        <v>9307</v>
      </c>
      <c r="J1560" s="179" t="s">
        <v>9301</v>
      </c>
      <c r="K1560" s="504"/>
      <c r="L1560" s="159"/>
      <c r="M1560" s="159"/>
      <c r="N1560" s="168"/>
      <c r="O1560" s="155" t="s">
        <v>3195</v>
      </c>
      <c r="P1560" s="169"/>
      <c r="Q1560" s="192" t="s">
        <v>9308</v>
      </c>
      <c r="R1560" s="177"/>
      <c r="S1560" s="177"/>
      <c r="T1560" s="177"/>
      <c r="U1560" s="155" t="s">
        <v>696</v>
      </c>
      <c r="V1560" s="155" t="b">
        <v>0</v>
      </c>
      <c r="W1560" s="170" t="s">
        <v>6776</v>
      </c>
      <c r="X1560" s="168"/>
      <c r="Y1560" s="173">
        <v>21055</v>
      </c>
      <c r="Z1560" s="162" t="s">
        <v>9309</v>
      </c>
      <c r="AA1560" s="163" t="str">
        <f t="shared" si="21"/>
        <v>https://shopeefood.vn/bo-suu-tap/a-dauhomemade</v>
      </c>
      <c r="AB1560" s="163" t="str">
        <f t="shared" si="22"/>
        <v>https://shopeefood.shopee.vn/bo-suu-tap/a-dauhomemade</v>
      </c>
    </row>
    <row r="1561" spans="1:28" ht="165">
      <c r="A1561" s="151" t="s">
        <v>7105</v>
      </c>
      <c r="B1561" s="152"/>
      <c r="C1561" s="152" t="s">
        <v>717</v>
      </c>
      <c r="D1561" s="152" t="s">
        <v>211</v>
      </c>
      <c r="E1561" s="263" t="s">
        <v>379</v>
      </c>
      <c r="F1561" s="155" t="s">
        <v>7105</v>
      </c>
      <c r="G1561" s="177" t="str">
        <f t="shared" si="20"/>
        <v>[Win 1]_Rau Má Mix_Sep</v>
      </c>
      <c r="H1561" s="264" t="s">
        <v>9310</v>
      </c>
      <c r="I1561" s="357" t="s">
        <v>9311</v>
      </c>
      <c r="J1561" s="190" t="s">
        <v>5379</v>
      </c>
      <c r="K1561" s="159"/>
      <c r="L1561" s="170" t="s">
        <v>9312</v>
      </c>
      <c r="M1561" s="171" t="s">
        <v>9313</v>
      </c>
      <c r="N1561" s="176" t="s">
        <v>9314</v>
      </c>
      <c r="O1561" s="185"/>
      <c r="P1561" s="169"/>
      <c r="Q1561" s="183" t="s">
        <v>9315</v>
      </c>
      <c r="R1561" s="177"/>
      <c r="S1561" s="177"/>
      <c r="T1561" s="177"/>
      <c r="U1561" s="155" t="s">
        <v>696</v>
      </c>
      <c r="V1561" s="155" t="b">
        <v>0</v>
      </c>
      <c r="W1561" s="179" t="s">
        <v>9316</v>
      </c>
      <c r="X1561" s="168"/>
      <c r="Y1561" s="173">
        <v>19839</v>
      </c>
      <c r="Z1561" s="162" t="s">
        <v>4123</v>
      </c>
      <c r="AA1561" s="163" t="str">
        <f t="shared" si="21"/>
        <v>https://shopeefood.vn/bo-suu-tap/w1-rauma-mix-1t1</v>
      </c>
      <c r="AB1561" s="163" t="str">
        <f t="shared" si="22"/>
        <v>https://shopeefood.shopee.vn/bo-suu-tap/w1-rauma-mix-1t1</v>
      </c>
    </row>
    <row r="1562" spans="1:28" ht="105">
      <c r="A1562" s="151" t="s">
        <v>7105</v>
      </c>
      <c r="B1562" s="152"/>
      <c r="C1562" s="152" t="s">
        <v>717</v>
      </c>
      <c r="D1562" s="152" t="s">
        <v>211</v>
      </c>
      <c r="E1562" s="180" t="s">
        <v>848</v>
      </c>
      <c r="F1562" s="155" t="s">
        <v>7105</v>
      </c>
      <c r="G1562" s="177" t="str">
        <f t="shared" si="20"/>
        <v>[Win 1]_Olong Châu_Sep</v>
      </c>
      <c r="H1562" s="176" t="s">
        <v>9317</v>
      </c>
      <c r="I1562" s="183" t="s">
        <v>9318</v>
      </c>
      <c r="J1562" s="209" t="s">
        <v>5438</v>
      </c>
      <c r="K1562" s="159"/>
      <c r="L1562" s="179" t="s">
        <v>9319</v>
      </c>
      <c r="M1562" s="171" t="s">
        <v>9320</v>
      </c>
      <c r="N1562" s="176" t="s">
        <v>9321</v>
      </c>
      <c r="O1562" s="159"/>
      <c r="P1562" s="169"/>
      <c r="Q1562" s="263" t="s">
        <v>9322</v>
      </c>
      <c r="R1562" s="177"/>
      <c r="S1562" s="177"/>
      <c r="T1562" s="177"/>
      <c r="U1562" s="155" t="s">
        <v>696</v>
      </c>
      <c r="V1562" s="155" t="b">
        <v>0</v>
      </c>
      <c r="W1562" s="179" t="s">
        <v>9323</v>
      </c>
      <c r="X1562" s="168"/>
      <c r="Y1562" s="173">
        <v>20522</v>
      </c>
      <c r="Z1562" s="162" t="s">
        <v>6460</v>
      </c>
      <c r="AA1562" s="163" t="str">
        <f t="shared" si="21"/>
        <v>https://shopeefood.vn/bo-suu-tap/w1-olong-chau-1t1</v>
      </c>
      <c r="AB1562" s="163" t="str">
        <f t="shared" si="22"/>
        <v>https://shopeefood.shopee.vn/bo-suu-tap/w1-olong-chau-1t1</v>
      </c>
    </row>
    <row r="1563" spans="1:28" ht="356">
      <c r="A1563" s="151" t="s">
        <v>7105</v>
      </c>
      <c r="B1563" s="152"/>
      <c r="C1563" s="152" t="s">
        <v>717</v>
      </c>
      <c r="D1563" s="152" t="s">
        <v>215</v>
      </c>
      <c r="E1563" s="153" t="s">
        <v>787</v>
      </c>
      <c r="F1563" s="155" t="s">
        <v>7105</v>
      </c>
      <c r="G1563" s="177" t="str">
        <f t="shared" si="20"/>
        <v>[Win 3]_Cafe Amazon_Sep</v>
      </c>
      <c r="H1563" s="649" t="s">
        <v>9324</v>
      </c>
      <c r="I1563" s="193" t="s">
        <v>9325</v>
      </c>
      <c r="J1563" s="179" t="s">
        <v>790</v>
      </c>
      <c r="K1563" s="159"/>
      <c r="L1563" s="159"/>
      <c r="M1563" s="159"/>
      <c r="N1563" s="168"/>
      <c r="O1563" s="155" t="s">
        <v>9326</v>
      </c>
      <c r="P1563" s="169"/>
      <c r="Q1563" s="176" t="s">
        <v>9327</v>
      </c>
      <c r="R1563" s="177"/>
      <c r="S1563" s="177"/>
      <c r="T1563" s="177"/>
      <c r="U1563" s="155" t="s">
        <v>696</v>
      </c>
      <c r="V1563" s="155" t="b">
        <v>0</v>
      </c>
      <c r="W1563" s="179" t="s">
        <v>9328</v>
      </c>
      <c r="X1563" s="168"/>
      <c r="Y1563" s="173" t="s">
        <v>9329</v>
      </c>
      <c r="Z1563" s="162"/>
      <c r="AA1563" s="405" t="s">
        <v>9330</v>
      </c>
      <c r="AB1563" s="163"/>
    </row>
    <row r="1564" spans="1:28" ht="224">
      <c r="A1564" s="151" t="s">
        <v>7359</v>
      </c>
      <c r="B1564" s="152"/>
      <c r="C1564" s="152" t="s">
        <v>685</v>
      </c>
      <c r="D1564" s="152" t="s">
        <v>225</v>
      </c>
      <c r="E1564" s="181" t="s">
        <v>8911</v>
      </c>
      <c r="F1564" s="166" t="s">
        <v>7359</v>
      </c>
      <c r="G1564" s="230" t="str">
        <f t="shared" si="20"/>
        <v>[PNS]_Mega Sprite Fest_Aug</v>
      </c>
      <c r="H1564" s="631" t="s">
        <v>9331</v>
      </c>
      <c r="I1564" s="181" t="s">
        <v>8913</v>
      </c>
      <c r="J1564" s="209" t="s">
        <v>9332</v>
      </c>
      <c r="K1564" s="209" t="s">
        <v>8915</v>
      </c>
      <c r="L1564" s="162"/>
      <c r="M1564" s="162"/>
      <c r="N1564" s="169"/>
      <c r="O1564" s="183"/>
      <c r="P1564" s="169"/>
      <c r="Q1564" s="196" t="s">
        <v>703</v>
      </c>
      <c r="R1564" s="196" t="s">
        <v>703</v>
      </c>
      <c r="S1564" s="177"/>
      <c r="T1564" s="177"/>
      <c r="U1564" s="155"/>
      <c r="V1564" s="155" t="b">
        <v>0</v>
      </c>
      <c r="W1564" s="170" t="s">
        <v>8916</v>
      </c>
      <c r="X1564" s="168"/>
      <c r="Y1564" s="173">
        <v>20995</v>
      </c>
      <c r="Z1564" s="162" t="s">
        <v>9333</v>
      </c>
      <c r="AA1564" s="163" t="str">
        <f t="shared" ref="AA1564:AA1687" si="23">CONCATENATE("https://shopeefood.vn/bo-suu-tap/",Z1564)</f>
        <v>https://shopeefood.vn/bo-suu-tap/MegaSpritecaynong</v>
      </c>
      <c r="AB1564" s="163" t="str">
        <f t="shared" ref="AB1564:AB1596" si="24">CONCATENATE("https://shopeefood.shopee.vn/bo-suu-tap/",Z1564)</f>
        <v>https://shopeefood.shopee.vn/bo-suu-tap/MegaSpritecaynong</v>
      </c>
    </row>
    <row r="1565" spans="1:28" ht="150">
      <c r="A1565" s="151" t="s">
        <v>7359</v>
      </c>
      <c r="B1565" s="152"/>
      <c r="C1565" s="152" t="s">
        <v>1236</v>
      </c>
      <c r="D1565" s="152" t="s">
        <v>201</v>
      </c>
      <c r="E1565" s="174" t="s">
        <v>1237</v>
      </c>
      <c r="F1565" s="176" t="s">
        <v>9334</v>
      </c>
      <c r="G1565" s="230" t="str">
        <f t="shared" si="20"/>
        <v>[SJBP]_Tocotoco_Exclusive_Aug</v>
      </c>
      <c r="H1565" s="176" t="s">
        <v>9335</v>
      </c>
      <c r="I1565" s="155" t="s">
        <v>9336</v>
      </c>
      <c r="J1565" s="179" t="s">
        <v>1239</v>
      </c>
      <c r="K1565" s="159"/>
      <c r="L1565" s="157"/>
      <c r="M1565" s="193"/>
      <c r="N1565" s="155"/>
      <c r="O1565" s="159"/>
      <c r="P1565" s="168"/>
      <c r="Q1565" s="263"/>
      <c r="R1565" s="168"/>
      <c r="S1565" s="177"/>
      <c r="T1565" s="177"/>
      <c r="U1565" s="155"/>
      <c r="V1565" s="155" t="b">
        <v>0</v>
      </c>
      <c r="W1565" s="170" t="s">
        <v>9337</v>
      </c>
      <c r="X1565" s="168"/>
      <c r="Y1565" s="173">
        <v>20991</v>
      </c>
      <c r="Z1565" s="162" t="s">
        <v>9338</v>
      </c>
      <c r="AA1565" s="163" t="str">
        <f t="shared" si="23"/>
        <v>https://shopeefood.vn/bo-suu-tap/sj-24k-tocotoco</v>
      </c>
      <c r="AB1565" s="163" t="str">
        <f t="shared" si="24"/>
        <v>https://shopeefood.shopee.vn/bo-suu-tap/sj-24k-tocotoco</v>
      </c>
    </row>
    <row r="1566" spans="1:28" ht="105">
      <c r="A1566" s="151" t="s">
        <v>7359</v>
      </c>
      <c r="B1566" s="152"/>
      <c r="C1566" s="152" t="s">
        <v>2156</v>
      </c>
      <c r="D1566" s="152" t="s">
        <v>201</v>
      </c>
      <c r="E1566" s="180" t="s">
        <v>2072</v>
      </c>
      <c r="F1566" s="155" t="s">
        <v>9339</v>
      </c>
      <c r="G1566" s="168" t="str">
        <f t="shared" si="20"/>
        <v>[SJBP]_HomeFarm_Aug_Compensation</v>
      </c>
      <c r="H1566" s="176" t="s">
        <v>9340</v>
      </c>
      <c r="I1566" s="183" t="s">
        <v>9341</v>
      </c>
      <c r="J1566" s="584" t="s">
        <v>3815</v>
      </c>
      <c r="K1566" s="162"/>
      <c r="L1566" s="162"/>
      <c r="M1566" s="162"/>
      <c r="N1566" s="169"/>
      <c r="O1566" s="183"/>
      <c r="P1566" s="169"/>
      <c r="Q1566" s="650" t="s">
        <v>9342</v>
      </c>
      <c r="R1566" s="650" t="s">
        <v>9343</v>
      </c>
      <c r="S1566" s="177"/>
      <c r="T1566" s="177"/>
      <c r="U1566" s="155"/>
      <c r="V1566" s="155" t="b">
        <v>0</v>
      </c>
      <c r="W1566" s="210" t="s">
        <v>9344</v>
      </c>
      <c r="X1566" s="168"/>
      <c r="Y1566" s="173">
        <v>20751</v>
      </c>
      <c r="Z1566" s="162" t="s">
        <v>7977</v>
      </c>
      <c r="AA1566" s="163" t="str">
        <f t="shared" si="23"/>
        <v>https://shopeefood.vn/bo-suu-tap/sj-home-farm</v>
      </c>
      <c r="AB1566" s="163" t="str">
        <f t="shared" si="24"/>
        <v>https://shopeefood.shopee.vn/bo-suu-tap/sj-home-farm</v>
      </c>
    </row>
    <row r="1567" spans="1:28" ht="150">
      <c r="A1567" s="315" t="s">
        <v>7105</v>
      </c>
      <c r="B1567" s="446"/>
      <c r="C1567" s="296" t="s">
        <v>1236</v>
      </c>
      <c r="D1567" s="317" t="s">
        <v>207</v>
      </c>
      <c r="E1567" s="296" t="s">
        <v>1453</v>
      </c>
      <c r="F1567" s="466" t="s">
        <v>7105</v>
      </c>
      <c r="G1567" s="596" t="str">
        <f t="shared" si="20"/>
        <v>[SuperVIP]_Trà Sữa May Cha_Sep</v>
      </c>
      <c r="H1567" s="245" t="s">
        <v>9345</v>
      </c>
      <c r="I1567" s="183" t="s">
        <v>9346</v>
      </c>
      <c r="J1567" s="184" t="s">
        <v>1456</v>
      </c>
      <c r="K1567" s="162"/>
      <c r="L1567" s="162"/>
      <c r="M1567" s="162"/>
      <c r="N1567" s="169"/>
      <c r="O1567" s="183"/>
      <c r="P1567" s="169"/>
      <c r="Q1567" s="183" t="s">
        <v>9347</v>
      </c>
      <c r="R1567" s="177"/>
      <c r="S1567" s="177"/>
      <c r="T1567" s="177"/>
      <c r="U1567" s="155"/>
      <c r="V1567" s="155" t="b">
        <v>0</v>
      </c>
      <c r="W1567" s="170" t="s">
        <v>9348</v>
      </c>
      <c r="X1567" s="168"/>
      <c r="Y1567" s="173">
        <v>20678</v>
      </c>
      <c r="Z1567" s="162" t="s">
        <v>7180</v>
      </c>
      <c r="AA1567" s="163" t="str">
        <f t="shared" si="23"/>
        <v>https://shopeefood.vn/bo-suu-tap/sv--maycha-9k</v>
      </c>
      <c r="AB1567" s="163" t="str">
        <f t="shared" si="24"/>
        <v>https://shopeefood.shopee.vn/bo-suu-tap/sv--maycha-9k</v>
      </c>
    </row>
    <row r="1568" spans="1:28" ht="165">
      <c r="A1568" s="315" t="s">
        <v>7105</v>
      </c>
      <c r="B1568" s="446"/>
      <c r="C1568" s="296" t="s">
        <v>1236</v>
      </c>
      <c r="D1568" s="316" t="s">
        <v>209</v>
      </c>
      <c r="E1568" s="296" t="s">
        <v>1453</v>
      </c>
      <c r="F1568" s="466" t="s">
        <v>7105</v>
      </c>
      <c r="G1568" s="596" t="str">
        <f t="shared" si="20"/>
        <v>[VIP]_Trà Sữa May Cha_Sep</v>
      </c>
      <c r="H1568" s="245" t="s">
        <v>9349</v>
      </c>
      <c r="I1568" s="183" t="s">
        <v>9350</v>
      </c>
      <c r="J1568" s="184" t="s">
        <v>1456</v>
      </c>
      <c r="K1568" s="162"/>
      <c r="L1568" s="162"/>
      <c r="M1568" s="162"/>
      <c r="N1568" s="169"/>
      <c r="O1568" s="183"/>
      <c r="P1568" s="169"/>
      <c r="Q1568" s="183" t="s">
        <v>9351</v>
      </c>
      <c r="R1568" s="177"/>
      <c r="S1568" s="177"/>
      <c r="T1568" s="177"/>
      <c r="U1568" s="155"/>
      <c r="V1568" s="155" t="b">
        <v>0</v>
      </c>
      <c r="W1568" s="170" t="s">
        <v>9352</v>
      </c>
      <c r="X1568" s="168"/>
      <c r="Y1568" s="173">
        <v>20899</v>
      </c>
      <c r="Z1568" s="162" t="s">
        <v>8401</v>
      </c>
      <c r="AA1568" s="163" t="str">
        <f t="shared" si="23"/>
        <v>https://shopeefood.vn/bo-suu-tap/v-may-cha</v>
      </c>
      <c r="AB1568" s="163" t="str">
        <f t="shared" si="24"/>
        <v>https://shopeefood.shopee.vn/bo-suu-tap/v-may-cha</v>
      </c>
    </row>
    <row r="1569" spans="1:28" ht="120">
      <c r="A1569" s="315" t="s">
        <v>7105</v>
      </c>
      <c r="B1569" s="446"/>
      <c r="C1569" s="296" t="s">
        <v>1236</v>
      </c>
      <c r="D1569" s="316" t="s">
        <v>209</v>
      </c>
      <c r="E1569" s="296" t="s">
        <v>1237</v>
      </c>
      <c r="F1569" s="466" t="s">
        <v>7105</v>
      </c>
      <c r="G1569" s="596" t="str">
        <f t="shared" si="20"/>
        <v>[VIP]_Tocotoco_Sep</v>
      </c>
      <c r="H1569" s="244" t="s">
        <v>9353</v>
      </c>
      <c r="I1569" s="300" t="s">
        <v>9354</v>
      </c>
      <c r="J1569" s="439" t="s">
        <v>8392</v>
      </c>
      <c r="K1569" s="301"/>
      <c r="L1569" s="301"/>
      <c r="M1569" s="301"/>
      <c r="N1569" s="423"/>
      <c r="O1569" s="300"/>
      <c r="P1569" s="423"/>
      <c r="Q1569" s="300" t="s">
        <v>9355</v>
      </c>
      <c r="R1569" s="300" t="s">
        <v>9355</v>
      </c>
      <c r="S1569" s="221"/>
      <c r="T1569" s="221"/>
      <c r="U1569" s="357"/>
      <c r="V1569" s="357" t="b">
        <v>0</v>
      </c>
      <c r="W1569" s="651" t="s">
        <v>9356</v>
      </c>
      <c r="X1569" s="197"/>
      <c r="Y1569" s="425">
        <v>20958</v>
      </c>
      <c r="Z1569" s="301" t="s">
        <v>8396</v>
      </c>
      <c r="AA1569" s="163" t="str">
        <f t="shared" si="23"/>
        <v>https://shopeefood.vn/bo-suu-tap/v-toco-bogo</v>
      </c>
      <c r="AB1569" s="163" t="str">
        <f t="shared" si="24"/>
        <v>https://shopeefood.shopee.vn/bo-suu-tap/v-toco-bogo</v>
      </c>
    </row>
    <row r="1570" spans="1:28" ht="135">
      <c r="A1570" s="315" t="s">
        <v>7105</v>
      </c>
      <c r="B1570" s="446"/>
      <c r="C1570" s="296" t="s">
        <v>1236</v>
      </c>
      <c r="D1570" s="316" t="s">
        <v>209</v>
      </c>
      <c r="E1570" s="296" t="s">
        <v>1097</v>
      </c>
      <c r="F1570" s="466" t="s">
        <v>7105</v>
      </c>
      <c r="G1570" s="596" t="str">
        <f t="shared" si="20"/>
        <v>[VIP]_Trà Sữa Sunday Basic_Sep</v>
      </c>
      <c r="H1570" s="319" t="s">
        <v>9357</v>
      </c>
      <c r="I1570" s="300" t="s">
        <v>9358</v>
      </c>
      <c r="J1570" s="184" t="s">
        <v>1512</v>
      </c>
      <c r="K1570" s="301"/>
      <c r="L1570" s="301"/>
      <c r="M1570" s="301"/>
      <c r="N1570" s="423"/>
      <c r="O1570" s="300"/>
      <c r="P1570" s="423"/>
      <c r="Q1570" s="300" t="s">
        <v>9359</v>
      </c>
      <c r="R1570" s="221"/>
      <c r="S1570" s="221"/>
      <c r="T1570" s="221"/>
      <c r="U1570" s="357" t="s">
        <v>696</v>
      </c>
      <c r="V1570" s="357" t="b">
        <v>0</v>
      </c>
      <c r="W1570" s="365" t="s">
        <v>9360</v>
      </c>
      <c r="X1570" s="197"/>
      <c r="Y1570" s="425">
        <v>21149</v>
      </c>
      <c r="Z1570" s="301" t="s">
        <v>9361</v>
      </c>
      <c r="AA1570" s="163" t="str">
        <f t="shared" si="23"/>
        <v>https://shopeefood.vn/bo-suu-tap/v-sundaybasic-1d</v>
      </c>
      <c r="AB1570" s="163" t="str">
        <f t="shared" si="24"/>
        <v>https://shopeefood.shopee.vn/bo-suu-tap/v-sundaybasic-1d</v>
      </c>
    </row>
    <row r="1571" spans="1:28" ht="60">
      <c r="A1571" s="315" t="s">
        <v>7105</v>
      </c>
      <c r="B1571" s="446"/>
      <c r="C1571" s="296" t="s">
        <v>1236</v>
      </c>
      <c r="D1571" s="316" t="s">
        <v>209</v>
      </c>
      <c r="E1571" s="296" t="s">
        <v>1469</v>
      </c>
      <c r="F1571" s="466" t="s">
        <v>7105</v>
      </c>
      <c r="G1571" s="596" t="str">
        <f t="shared" si="20"/>
        <v>[VIP]_Gong Cha_Sep</v>
      </c>
      <c r="H1571" s="279" t="s">
        <v>9362</v>
      </c>
      <c r="I1571" s="183" t="s">
        <v>9363</v>
      </c>
      <c r="J1571" s="209" t="s">
        <v>1472</v>
      </c>
      <c r="K1571" s="162"/>
      <c r="L1571" s="162"/>
      <c r="M1571" s="162"/>
      <c r="N1571" s="169"/>
      <c r="O1571" s="183"/>
      <c r="P1571" s="169"/>
      <c r="Q1571" s="183" t="s">
        <v>9364</v>
      </c>
      <c r="R1571" s="183" t="s">
        <v>9364</v>
      </c>
      <c r="S1571" s="177"/>
      <c r="T1571" s="183" t="s">
        <v>9364</v>
      </c>
      <c r="U1571" s="155" t="s">
        <v>696</v>
      </c>
      <c r="V1571" s="155" t="b">
        <v>0</v>
      </c>
      <c r="W1571" s="179" t="s">
        <v>9365</v>
      </c>
      <c r="X1571" s="168"/>
      <c r="Y1571" s="173">
        <v>20435</v>
      </c>
      <c r="Z1571" s="162" t="s">
        <v>6065</v>
      </c>
      <c r="AA1571" s="163" t="str">
        <f t="shared" si="23"/>
        <v>https://shopeefood.vn/bo-suu-tap/v-gongcha-1t1</v>
      </c>
      <c r="AB1571" s="163" t="str">
        <f t="shared" si="24"/>
        <v>https://shopeefood.shopee.vn/bo-suu-tap/v-gongcha-1t1</v>
      </c>
    </row>
    <row r="1572" spans="1:28" ht="195">
      <c r="A1572" s="315" t="s">
        <v>7105</v>
      </c>
      <c r="B1572" s="446"/>
      <c r="C1572" s="296" t="s">
        <v>1236</v>
      </c>
      <c r="D1572" s="317" t="s">
        <v>207</v>
      </c>
      <c r="E1572" s="296" t="s">
        <v>370</v>
      </c>
      <c r="F1572" s="466" t="s">
        <v>9366</v>
      </c>
      <c r="G1572" s="596" t="str">
        <f t="shared" si="20"/>
        <v>[SuperVIP]_Phê La_9-11/9</v>
      </c>
      <c r="H1572" s="267" t="s">
        <v>9367</v>
      </c>
      <c r="I1572" s="183" t="s">
        <v>9368</v>
      </c>
      <c r="J1572" s="209" t="s">
        <v>1442</v>
      </c>
      <c r="K1572" s="162"/>
      <c r="L1572" s="162"/>
      <c r="M1572" s="162"/>
      <c r="N1572" s="169"/>
      <c r="O1572" s="183"/>
      <c r="P1572" s="169"/>
      <c r="Q1572" s="183"/>
      <c r="R1572" s="177"/>
      <c r="S1572" s="177"/>
      <c r="T1572" s="177"/>
      <c r="U1572" s="155" t="s">
        <v>696</v>
      </c>
      <c r="V1572" s="155" t="b">
        <v>0</v>
      </c>
      <c r="W1572" s="651" t="s">
        <v>9369</v>
      </c>
      <c r="X1572" s="168"/>
      <c r="Y1572" s="173">
        <v>20520</v>
      </c>
      <c r="Z1572" s="162" t="s">
        <v>6098</v>
      </c>
      <c r="AA1572" s="163" t="str">
        <f t="shared" si="23"/>
        <v>https://shopeefood.vn/bo-suu-tap/sv--phe-la-99</v>
      </c>
      <c r="AB1572" s="163" t="str">
        <f t="shared" si="24"/>
        <v>https://shopeefood.shopee.vn/bo-suu-tap/sv--phe-la-99</v>
      </c>
    </row>
    <row r="1573" spans="1:28" ht="150">
      <c r="A1573" s="315" t="s">
        <v>7105</v>
      </c>
      <c r="B1573" s="446"/>
      <c r="C1573" s="296" t="s">
        <v>1236</v>
      </c>
      <c r="D1573" s="317" t="s">
        <v>207</v>
      </c>
      <c r="E1573" s="296" t="s">
        <v>370</v>
      </c>
      <c r="F1573" s="466" t="s">
        <v>9370</v>
      </c>
      <c r="G1573" s="596" t="str">
        <f t="shared" si="20"/>
        <v>[SuperVIP]_Phê La_22-26Sep</v>
      </c>
      <c r="H1573" s="267" t="s">
        <v>9371</v>
      </c>
      <c r="I1573" s="183" t="s">
        <v>9372</v>
      </c>
      <c r="J1573" s="209" t="s">
        <v>1442</v>
      </c>
      <c r="K1573" s="162"/>
      <c r="L1573" s="162"/>
      <c r="M1573" s="162"/>
      <c r="N1573" s="169"/>
      <c r="O1573" s="183"/>
      <c r="P1573" s="169"/>
      <c r="Q1573" s="183"/>
      <c r="R1573" s="177"/>
      <c r="S1573" s="177"/>
      <c r="T1573" s="177"/>
      <c r="U1573" s="155" t="s">
        <v>696</v>
      </c>
      <c r="V1573" s="155" t="b">
        <v>0</v>
      </c>
      <c r="W1573" s="170" t="s">
        <v>9373</v>
      </c>
      <c r="X1573" s="168"/>
      <c r="Y1573" s="173">
        <v>20988</v>
      </c>
      <c r="Z1573" s="162" t="s">
        <v>8443</v>
      </c>
      <c r="AA1573" s="163" t="str">
        <f t="shared" si="23"/>
        <v>https://shopeefood.vn/bo-suu-tap/sv-phela--2t1</v>
      </c>
      <c r="AB1573" s="163" t="str">
        <f t="shared" si="24"/>
        <v>https://shopeefood.shopee.vn/bo-suu-tap/sv-phela--2t1</v>
      </c>
    </row>
    <row r="1574" spans="1:28" ht="120">
      <c r="A1574" s="315" t="s">
        <v>7105</v>
      </c>
      <c r="B1574" s="446"/>
      <c r="C1574" s="296" t="s">
        <v>1236</v>
      </c>
      <c r="D1574" s="317" t="s">
        <v>207</v>
      </c>
      <c r="E1574" s="394" t="s">
        <v>372</v>
      </c>
      <c r="F1574" s="466" t="s">
        <v>9374</v>
      </c>
      <c r="G1574" s="596" t="str">
        <f t="shared" si="20"/>
        <v>[SuperVIP]_Phúc Long Coffee &amp; Tea_17-19Sep</v>
      </c>
      <c r="H1574" s="267" t="s">
        <v>9375</v>
      </c>
      <c r="I1574" s="183" t="s">
        <v>9376</v>
      </c>
      <c r="J1574" s="209" t="s">
        <v>3782</v>
      </c>
      <c r="K1574" s="162"/>
      <c r="L1574" s="162"/>
      <c r="M1574" s="162"/>
      <c r="N1574" s="169"/>
      <c r="O1574" s="183"/>
      <c r="P1574" s="169"/>
      <c r="Q1574" s="183"/>
      <c r="R1574" s="177"/>
      <c r="S1574" s="177"/>
      <c r="T1574" s="177"/>
      <c r="U1574" s="155"/>
      <c r="V1574" s="155" t="b">
        <v>0</v>
      </c>
      <c r="W1574" s="179" t="s">
        <v>8453</v>
      </c>
      <c r="X1574" s="168"/>
      <c r="Y1574" s="173">
        <v>21064</v>
      </c>
      <c r="Z1574" s="162" t="s">
        <v>9377</v>
      </c>
      <c r="AA1574" s="163" t="str">
        <f t="shared" si="23"/>
        <v>https://shopeefood.vn/bo-suu-tap/sv-phuclong--tea</v>
      </c>
      <c r="AB1574" s="163" t="str">
        <f t="shared" si="24"/>
        <v>https://shopeefood.shopee.vn/bo-suu-tap/sv-phuclong--tea</v>
      </c>
    </row>
    <row r="1575" spans="1:28" ht="270">
      <c r="A1575" s="151" t="s">
        <v>7359</v>
      </c>
      <c r="B1575" s="152"/>
      <c r="C1575" s="152" t="s">
        <v>970</v>
      </c>
      <c r="D1575" s="152" t="s">
        <v>205</v>
      </c>
      <c r="E1575" s="180" t="s">
        <v>323</v>
      </c>
      <c r="F1575" s="155" t="s">
        <v>9378</v>
      </c>
      <c r="G1575" s="596" t="str">
        <f t="shared" si="20"/>
        <v>[JBP]_KATINAT Coffee &amp; Tea House_BOGO 20, 25.08</v>
      </c>
      <c r="H1575" s="176" t="s">
        <v>9379</v>
      </c>
      <c r="I1575" s="183" t="s">
        <v>9380</v>
      </c>
      <c r="J1575" s="209" t="s">
        <v>1323</v>
      </c>
      <c r="K1575" s="162"/>
      <c r="L1575" s="162"/>
      <c r="M1575" s="162"/>
      <c r="N1575" s="169"/>
      <c r="O1575" s="183"/>
      <c r="P1575" s="169"/>
      <c r="Q1575" s="183" t="s">
        <v>9381</v>
      </c>
      <c r="R1575" s="183" t="s">
        <v>9381</v>
      </c>
      <c r="S1575" s="183" t="s">
        <v>9381</v>
      </c>
      <c r="T1575" s="183" t="s">
        <v>9381</v>
      </c>
      <c r="U1575" s="155"/>
      <c r="V1575" s="155" t="b">
        <v>0</v>
      </c>
      <c r="W1575" s="179" t="s">
        <v>9382</v>
      </c>
      <c r="X1575" s="168"/>
      <c r="Y1575" s="173">
        <v>20850</v>
      </c>
      <c r="Z1575" s="162" t="s">
        <v>7104</v>
      </c>
      <c r="AA1575" s="163" t="str">
        <f t="shared" si="23"/>
        <v>https://shopeefood.vn/bo-suu-tap/jb-katinat--house</v>
      </c>
      <c r="AB1575" s="163" t="str">
        <f t="shared" si="24"/>
        <v>https://shopeefood.shopee.vn/bo-suu-tap/jb-katinat--house</v>
      </c>
    </row>
    <row r="1576" spans="1:28" ht="75">
      <c r="A1576" s="151" t="s">
        <v>7359</v>
      </c>
      <c r="B1576" s="152"/>
      <c r="C1576" s="152" t="s">
        <v>2156</v>
      </c>
      <c r="D1576" s="152" t="s">
        <v>209</v>
      </c>
      <c r="E1576" s="180" t="s">
        <v>2165</v>
      </c>
      <c r="F1576" s="155" t="s">
        <v>9383</v>
      </c>
      <c r="G1576" s="177" t="str">
        <f t="shared" si="20"/>
        <v>[VIP]_NutiFood Ngôi Nhà Dinh Dưỡng_Aug_HN</v>
      </c>
      <c r="H1576" s="176" t="s">
        <v>9384</v>
      </c>
      <c r="I1576" s="183" t="s">
        <v>7378</v>
      </c>
      <c r="J1576" s="209" t="s">
        <v>2170</v>
      </c>
      <c r="K1576" s="162"/>
      <c r="L1576" s="162"/>
      <c r="M1576" s="162"/>
      <c r="N1576" s="169"/>
      <c r="O1576" s="183"/>
      <c r="P1576" s="169"/>
      <c r="Q1576" s="183" t="s">
        <v>9385</v>
      </c>
      <c r="R1576" s="183" t="s">
        <v>9386</v>
      </c>
      <c r="S1576" s="183"/>
      <c r="T1576" s="183"/>
      <c r="U1576" s="155"/>
      <c r="V1576" s="155" t="b">
        <v>0</v>
      </c>
      <c r="W1576" s="179" t="s">
        <v>7358</v>
      </c>
      <c r="X1576" s="168"/>
      <c r="Y1576" s="173">
        <v>20150</v>
      </c>
      <c r="Z1576" s="162" t="s">
        <v>4230</v>
      </c>
      <c r="AA1576" s="163" t="str">
        <f t="shared" si="23"/>
        <v>https://shopeefood.vn/bo-suu-tap/v-nutifood-25</v>
      </c>
      <c r="AB1576" s="163" t="str">
        <f t="shared" si="24"/>
        <v>https://shopeefood.shopee.vn/bo-suu-tap/v-nutifood-25</v>
      </c>
    </row>
    <row r="1577" spans="1:28" ht="225">
      <c r="A1577" s="151" t="s">
        <v>7105</v>
      </c>
      <c r="B1577" s="152"/>
      <c r="C1577" s="152" t="s">
        <v>970</v>
      </c>
      <c r="D1577" s="152" t="s">
        <v>201</v>
      </c>
      <c r="E1577" s="180" t="s">
        <v>1015</v>
      </c>
      <c r="F1577" s="155" t="s">
        <v>3968</v>
      </c>
      <c r="G1577" s="596" t="str">
        <f t="shared" si="20"/>
        <v>[SJBP]_Highlands Coffee_ALC 14</v>
      </c>
      <c r="H1577" s="652" t="s">
        <v>7107</v>
      </c>
      <c r="I1577" s="183" t="s">
        <v>7108</v>
      </c>
      <c r="J1577" s="209" t="s">
        <v>1019</v>
      </c>
      <c r="K1577" s="162"/>
      <c r="L1577" s="162"/>
      <c r="M1577" s="162"/>
      <c r="N1577" s="169"/>
      <c r="O1577" s="183"/>
      <c r="P1577" s="169"/>
      <c r="Q1577" s="183" t="s">
        <v>9387</v>
      </c>
      <c r="R1577" s="177"/>
      <c r="S1577" s="177"/>
      <c r="T1577" s="177"/>
      <c r="U1577" s="155"/>
      <c r="V1577" s="155" t="b">
        <v>0</v>
      </c>
      <c r="W1577" s="179" t="s">
        <v>7111</v>
      </c>
      <c r="X1577" s="168"/>
      <c r="Y1577" s="173">
        <v>20657</v>
      </c>
      <c r="Z1577" s="162" t="s">
        <v>7745</v>
      </c>
      <c r="AA1577" s="163" t="str">
        <f t="shared" si="23"/>
        <v>https://shopeefood.vn/bo-suu-tap/sj-1d-highlands</v>
      </c>
      <c r="AB1577" s="163" t="str">
        <f t="shared" si="24"/>
        <v>https://shopeefood.shopee.vn/bo-suu-tap/sj-1d-highlands</v>
      </c>
    </row>
    <row r="1578" spans="1:28" ht="195">
      <c r="A1578" s="151" t="s">
        <v>7105</v>
      </c>
      <c r="B1578" s="152"/>
      <c r="C1578" s="152" t="s">
        <v>970</v>
      </c>
      <c r="D1578" s="152" t="s">
        <v>201</v>
      </c>
      <c r="E1578" s="180" t="s">
        <v>390</v>
      </c>
      <c r="F1578" s="155" t="s">
        <v>991</v>
      </c>
      <c r="G1578" s="596" t="str">
        <f t="shared" si="20"/>
        <v>[SJBP]_Starbucks Coffee_WC Mon</v>
      </c>
      <c r="H1578" s="653" t="s">
        <v>9388</v>
      </c>
      <c r="I1578" s="183" t="s">
        <v>9389</v>
      </c>
      <c r="J1578" s="184" t="s">
        <v>9282</v>
      </c>
      <c r="K1578" s="162"/>
      <c r="L1578" s="162"/>
      <c r="M1578" s="162"/>
      <c r="N1578" s="169"/>
      <c r="O1578" s="183"/>
      <c r="P1578" s="169"/>
      <c r="Q1578" s="183" t="s">
        <v>9390</v>
      </c>
      <c r="R1578" s="183" t="s">
        <v>9390</v>
      </c>
      <c r="S1578" s="183" t="s">
        <v>9391</v>
      </c>
      <c r="T1578" s="177"/>
      <c r="U1578" s="155"/>
      <c r="V1578" s="155" t="b">
        <v>0</v>
      </c>
      <c r="W1578" s="170" t="s">
        <v>7719</v>
      </c>
      <c r="X1578" s="168"/>
      <c r="Y1578" s="173">
        <v>20652</v>
      </c>
      <c r="Z1578" s="162" t="s">
        <v>7720</v>
      </c>
      <c r="AA1578" s="163" t="str">
        <f t="shared" si="23"/>
        <v>https://shopeefood.vn/bo-suu-tap/sj-mon-starbucks</v>
      </c>
      <c r="AB1578" s="163" t="str">
        <f t="shared" si="24"/>
        <v>https://shopeefood.shopee.vn/bo-suu-tap/sj-mon-starbucks</v>
      </c>
    </row>
    <row r="1579" spans="1:28" ht="60">
      <c r="A1579" s="315" t="s">
        <v>7105</v>
      </c>
      <c r="B1579" s="446"/>
      <c r="C1579" s="394" t="s">
        <v>897</v>
      </c>
      <c r="D1579" s="297" t="s">
        <v>201</v>
      </c>
      <c r="E1579" s="394" t="s">
        <v>376</v>
      </c>
      <c r="F1579" s="466" t="s">
        <v>9392</v>
      </c>
      <c r="G1579" s="596" t="str">
        <f t="shared" si="20"/>
        <v>[SJBP]_Pizza Hut_1D</v>
      </c>
      <c r="H1579" s="257" t="s">
        <v>9393</v>
      </c>
      <c r="I1579" s="616" t="s">
        <v>9394</v>
      </c>
      <c r="J1579" s="204" t="s">
        <v>908</v>
      </c>
      <c r="K1579" s="162"/>
      <c r="L1579" s="162"/>
      <c r="M1579" s="162"/>
      <c r="N1579" s="169"/>
      <c r="O1579" s="183"/>
      <c r="P1579" s="169"/>
      <c r="Q1579" s="183" t="s">
        <v>9395</v>
      </c>
      <c r="R1579" s="177"/>
      <c r="S1579" s="177"/>
      <c r="T1579" s="177"/>
      <c r="U1579" s="155"/>
      <c r="V1579" s="155" t="b">
        <v>0</v>
      </c>
      <c r="W1579" s="654" t="s">
        <v>9396</v>
      </c>
      <c r="X1579" s="168"/>
      <c r="Y1579" s="173">
        <v>21036</v>
      </c>
      <c r="Z1579" s="162" t="s">
        <v>9397</v>
      </c>
      <c r="AA1579" s="163" t="str">
        <f t="shared" si="23"/>
        <v>https://shopeefood.vn/bo-suu-tap/sj-1d-pizzahut</v>
      </c>
      <c r="AB1579" s="163" t="str">
        <f t="shared" si="24"/>
        <v>https://shopeefood.shopee.vn/bo-suu-tap/sj-1d-pizzahut</v>
      </c>
    </row>
    <row r="1580" spans="1:28" ht="90">
      <c r="A1580" s="315" t="s">
        <v>7105</v>
      </c>
      <c r="B1580" s="446"/>
      <c r="C1580" s="394" t="s">
        <v>897</v>
      </c>
      <c r="D1580" s="297" t="s">
        <v>201</v>
      </c>
      <c r="E1580" s="394" t="s">
        <v>376</v>
      </c>
      <c r="F1580" s="466" t="s">
        <v>9398</v>
      </c>
      <c r="G1580" s="596" t="str">
        <f t="shared" si="20"/>
        <v>[SJBP]_Pizza Hut_1 được 2</v>
      </c>
      <c r="H1580" s="257" t="s">
        <v>9399</v>
      </c>
      <c r="I1580" s="616" t="s">
        <v>9400</v>
      </c>
      <c r="J1580" s="204" t="s">
        <v>908</v>
      </c>
      <c r="K1580" s="162"/>
      <c r="L1580" s="162"/>
      <c r="M1580" s="162"/>
      <c r="N1580" s="169"/>
      <c r="O1580" s="183"/>
      <c r="P1580" s="169"/>
      <c r="Q1580" s="183"/>
      <c r="R1580" s="177"/>
      <c r="S1580" s="177"/>
      <c r="T1580" s="177"/>
      <c r="U1580" s="155"/>
      <c r="V1580" s="155" t="b">
        <v>0</v>
      </c>
      <c r="W1580" s="654" t="s">
        <v>9401</v>
      </c>
      <c r="X1580" s="168"/>
      <c r="Y1580" s="173">
        <v>20844</v>
      </c>
      <c r="Z1580" s="162" t="s">
        <v>8830</v>
      </c>
      <c r="AA1580" s="163" t="str">
        <f t="shared" si="23"/>
        <v>https://shopeefood.vn/bo-suu-tap/sj-pizzahut-1t1</v>
      </c>
      <c r="AB1580" s="163" t="str">
        <f t="shared" si="24"/>
        <v>https://shopeefood.shopee.vn/bo-suu-tap/sj-pizzahut-1t1</v>
      </c>
    </row>
    <row r="1581" spans="1:28" ht="45">
      <c r="A1581" s="315" t="s">
        <v>7105</v>
      </c>
      <c r="B1581" s="446"/>
      <c r="C1581" s="394" t="s">
        <v>897</v>
      </c>
      <c r="D1581" s="297" t="s">
        <v>201</v>
      </c>
      <c r="E1581" s="394" t="s">
        <v>376</v>
      </c>
      <c r="F1581" s="466" t="s">
        <v>2085</v>
      </c>
      <c r="G1581" s="596" t="str">
        <f t="shared" si="20"/>
        <v>[SJBP]_Pizza Hut_Giảm 50%</v>
      </c>
      <c r="H1581" s="257" t="s">
        <v>9402</v>
      </c>
      <c r="I1581" s="618">
        <v>45909</v>
      </c>
      <c r="J1581" s="204" t="s">
        <v>908</v>
      </c>
      <c r="K1581" s="162"/>
      <c r="L1581" s="162"/>
      <c r="M1581" s="162"/>
      <c r="N1581" s="169"/>
      <c r="O1581" s="183"/>
      <c r="P1581" s="169"/>
      <c r="Q1581" s="183"/>
      <c r="R1581" s="177"/>
      <c r="S1581" s="177"/>
      <c r="T1581" s="177"/>
      <c r="U1581" s="155"/>
      <c r="V1581" s="155" t="b">
        <v>0</v>
      </c>
      <c r="W1581" s="654" t="s">
        <v>9403</v>
      </c>
      <c r="X1581" s="168"/>
      <c r="Y1581" s="173">
        <v>19985</v>
      </c>
      <c r="Z1581" s="162" t="s">
        <v>5514</v>
      </c>
      <c r="AA1581" s="163" t="str">
        <f t="shared" si="23"/>
        <v>https://shopeefood.vn/bo-suu-tap/sj-pizzahut-50</v>
      </c>
      <c r="AB1581" s="163" t="str">
        <f t="shared" si="24"/>
        <v>https://shopeefood.shopee.vn/bo-suu-tap/sj-pizzahut-50</v>
      </c>
    </row>
    <row r="1582" spans="1:28" ht="120">
      <c r="A1582" s="315" t="s">
        <v>7105</v>
      </c>
      <c r="B1582" s="446"/>
      <c r="C1582" s="394" t="s">
        <v>897</v>
      </c>
      <c r="D1582" s="297" t="s">
        <v>201</v>
      </c>
      <c r="E1582" s="394" t="s">
        <v>376</v>
      </c>
      <c r="F1582" s="466" t="s">
        <v>9404</v>
      </c>
      <c r="G1582" s="596" t="str">
        <f t="shared" si="20"/>
        <v>[SJBP]_Pizza Hut_Giảm 80k</v>
      </c>
      <c r="H1582" s="257" t="s">
        <v>9405</v>
      </c>
      <c r="I1582" s="616" t="s">
        <v>9406</v>
      </c>
      <c r="J1582" s="204" t="s">
        <v>908</v>
      </c>
      <c r="K1582" s="162"/>
      <c r="L1582" s="162"/>
      <c r="M1582" s="162"/>
      <c r="N1582" s="169"/>
      <c r="O1582" s="183"/>
      <c r="P1582" s="169"/>
      <c r="Q1582" s="183"/>
      <c r="R1582" s="177"/>
      <c r="S1582" s="177"/>
      <c r="T1582" s="177"/>
      <c r="U1582" s="155"/>
      <c r="V1582" s="155" t="b">
        <v>0</v>
      </c>
      <c r="W1582" s="654" t="s">
        <v>9407</v>
      </c>
      <c r="X1582" s="168"/>
      <c r="Y1582" s="173">
        <v>19983</v>
      </c>
      <c r="Z1582" s="162" t="s">
        <v>5505</v>
      </c>
      <c r="AA1582" s="163" t="str">
        <f t="shared" si="23"/>
        <v>https://shopeefood.vn/bo-suu-tap/sj-pizzahut</v>
      </c>
      <c r="AB1582" s="163" t="str">
        <f t="shared" si="24"/>
        <v>https://shopeefood.shopee.vn/bo-suu-tap/sj-pizzahut</v>
      </c>
    </row>
    <row r="1583" spans="1:28" ht="195">
      <c r="A1583" s="315" t="s">
        <v>7105</v>
      </c>
      <c r="B1583" s="446"/>
      <c r="C1583" s="394" t="s">
        <v>717</v>
      </c>
      <c r="D1583" s="394" t="s">
        <v>222</v>
      </c>
      <c r="E1583" s="153" t="s">
        <v>251</v>
      </c>
      <c r="F1583" s="155" t="s">
        <v>9075</v>
      </c>
      <c r="G1583" s="177" t="str">
        <f t="shared" si="20"/>
        <v>[Alacarte CB]_Burger King_Sep.CB1</v>
      </c>
      <c r="H1583" s="176" t="s">
        <v>9408</v>
      </c>
      <c r="I1583" s="193" t="s">
        <v>9086</v>
      </c>
      <c r="J1583" s="157" t="s">
        <v>827</v>
      </c>
      <c r="K1583" s="159"/>
      <c r="L1583" s="499"/>
      <c r="M1583" s="655"/>
      <c r="N1583" s="168"/>
      <c r="O1583" s="176" t="s">
        <v>9409</v>
      </c>
      <c r="P1583" s="169"/>
      <c r="Q1583" s="159" t="s">
        <v>9410</v>
      </c>
      <c r="R1583" s="168"/>
      <c r="S1583" s="177"/>
      <c r="T1583" s="177"/>
      <c r="U1583" s="155" t="s">
        <v>696</v>
      </c>
      <c r="V1583" s="155" t="b">
        <v>0</v>
      </c>
      <c r="W1583" s="179" t="s">
        <v>9411</v>
      </c>
      <c r="X1583" s="168"/>
      <c r="Y1583" s="173">
        <v>20554</v>
      </c>
      <c r="Z1583" s="162" t="s">
        <v>6051</v>
      </c>
      <c r="AA1583" s="163" t="str">
        <f t="shared" si="23"/>
        <v>https://shopeefood.vn/bo-suu-tap/a--burgerking</v>
      </c>
      <c r="AB1583" s="163" t="str">
        <f t="shared" si="24"/>
        <v>https://shopeefood.shopee.vn/bo-suu-tap/a--burgerking</v>
      </c>
    </row>
    <row r="1584" spans="1:28" ht="195">
      <c r="A1584" s="315" t="s">
        <v>7105</v>
      </c>
      <c r="B1584" s="446"/>
      <c r="C1584" s="394" t="s">
        <v>717</v>
      </c>
      <c r="D1584" s="394" t="s">
        <v>222</v>
      </c>
      <c r="E1584" s="153" t="s">
        <v>251</v>
      </c>
      <c r="F1584" s="155" t="s">
        <v>9242</v>
      </c>
      <c r="G1584" s="177" t="str">
        <f t="shared" si="20"/>
        <v>[Alacarte CB]_Burger King_Sep.CB8</v>
      </c>
      <c r="H1584" s="176" t="s">
        <v>9412</v>
      </c>
      <c r="I1584" s="193" t="s">
        <v>9413</v>
      </c>
      <c r="J1584" s="157" t="s">
        <v>827</v>
      </c>
      <c r="K1584" s="159"/>
      <c r="L1584" s="162"/>
      <c r="M1584" s="656" t="s">
        <v>9414</v>
      </c>
      <c r="N1584" s="168"/>
      <c r="O1584" s="176" t="s">
        <v>9415</v>
      </c>
      <c r="P1584" s="169"/>
      <c r="Q1584" s="159"/>
      <c r="R1584" s="177" t="s">
        <v>9416</v>
      </c>
      <c r="S1584" s="177"/>
      <c r="T1584" s="177"/>
      <c r="U1584" s="155" t="s">
        <v>696</v>
      </c>
      <c r="V1584" s="155" t="b">
        <v>0</v>
      </c>
      <c r="W1584" s="179" t="s">
        <v>9411</v>
      </c>
      <c r="X1584" s="168"/>
      <c r="Y1584" s="173">
        <v>20010</v>
      </c>
      <c r="Z1584" s="162" t="s">
        <v>5084</v>
      </c>
      <c r="AA1584" s="163" t="str">
        <f t="shared" si="23"/>
        <v>https://shopeefood.vn/bo-suu-tap/a-burgerking-combo</v>
      </c>
      <c r="AB1584" s="163" t="str">
        <f t="shared" si="24"/>
        <v>https://shopeefood.shopee.vn/bo-suu-tap/a-burgerking-combo</v>
      </c>
    </row>
    <row r="1585" spans="1:28" ht="195">
      <c r="A1585" s="315" t="s">
        <v>7105</v>
      </c>
      <c r="B1585" s="446"/>
      <c r="C1585" s="394" t="s">
        <v>717</v>
      </c>
      <c r="D1585" s="394" t="s">
        <v>219</v>
      </c>
      <c r="E1585" s="153" t="s">
        <v>251</v>
      </c>
      <c r="F1585" s="155" t="s">
        <v>7105</v>
      </c>
      <c r="G1585" s="177" t="str">
        <f t="shared" si="20"/>
        <v>[Alacarte]_Burger King_Sep</v>
      </c>
      <c r="H1585" s="176" t="s">
        <v>9417</v>
      </c>
      <c r="I1585" s="193" t="s">
        <v>9418</v>
      </c>
      <c r="J1585" s="157" t="s">
        <v>827</v>
      </c>
      <c r="K1585" s="159"/>
      <c r="L1585" s="162"/>
      <c r="M1585" s="162"/>
      <c r="N1585" s="168"/>
      <c r="O1585" s="176" t="s">
        <v>9409</v>
      </c>
      <c r="P1585" s="169"/>
      <c r="Q1585" s="159"/>
      <c r="R1585" s="177" t="s">
        <v>9419</v>
      </c>
      <c r="S1585" s="177"/>
      <c r="T1585" s="177"/>
      <c r="U1585" s="155" t="s">
        <v>696</v>
      </c>
      <c r="V1585" s="155" t="b">
        <v>0</v>
      </c>
      <c r="W1585" s="179" t="s">
        <v>9411</v>
      </c>
      <c r="X1585" s="168"/>
      <c r="Y1585" s="173">
        <v>20115</v>
      </c>
      <c r="Z1585" s="162" t="s">
        <v>5095</v>
      </c>
      <c r="AA1585" s="163" t="str">
        <f t="shared" si="23"/>
        <v>https://shopeefood.vn/bo-suu-tap/a-burgerking</v>
      </c>
      <c r="AB1585" s="163" t="str">
        <f t="shared" si="24"/>
        <v>https://shopeefood.shopee.vn/bo-suu-tap/a-burgerking</v>
      </c>
    </row>
    <row r="1586" spans="1:28" ht="150">
      <c r="A1586" s="315" t="s">
        <v>7105</v>
      </c>
      <c r="B1586" s="446"/>
      <c r="C1586" s="394" t="s">
        <v>717</v>
      </c>
      <c r="D1586" s="394" t="s">
        <v>222</v>
      </c>
      <c r="E1586" s="153" t="s">
        <v>274</v>
      </c>
      <c r="F1586" s="155" t="s">
        <v>9075</v>
      </c>
      <c r="G1586" s="177" t="str">
        <f t="shared" si="20"/>
        <v>[Alacarte CB]_Cơm Tấm Phúc Lộc Thọ_Sep.CB1</v>
      </c>
      <c r="H1586" s="193" t="s">
        <v>9420</v>
      </c>
      <c r="I1586" s="183" t="s">
        <v>9077</v>
      </c>
      <c r="J1586" s="179" t="s">
        <v>860</v>
      </c>
      <c r="K1586" s="159"/>
      <c r="L1586" s="507" t="s">
        <v>1891</v>
      </c>
      <c r="M1586" s="255" t="s">
        <v>9421</v>
      </c>
      <c r="N1586" s="412"/>
      <c r="O1586" s="176" t="s">
        <v>9422</v>
      </c>
      <c r="P1586" s="169"/>
      <c r="Q1586" s="193" t="s">
        <v>9423</v>
      </c>
      <c r="R1586" s="177"/>
      <c r="S1586" s="177"/>
      <c r="T1586" s="177"/>
      <c r="U1586" s="155" t="s">
        <v>696</v>
      </c>
      <c r="V1586" s="155" t="b">
        <v>0</v>
      </c>
      <c r="W1586" s="179" t="s">
        <v>9424</v>
      </c>
      <c r="X1586" s="168"/>
      <c r="Y1586" s="173">
        <v>20012</v>
      </c>
      <c r="Z1586" s="162" t="s">
        <v>5110</v>
      </c>
      <c r="AA1586" s="163" t="str">
        <f t="shared" si="23"/>
        <v>https://shopeefood.vn/bo-suu-tap/a-com-phucloctho</v>
      </c>
      <c r="AB1586" s="163" t="str">
        <f t="shared" si="24"/>
        <v>https://shopeefood.shopee.vn/bo-suu-tap/a-com-phucloctho</v>
      </c>
    </row>
    <row r="1587" spans="1:28" ht="135">
      <c r="A1587" s="315" t="s">
        <v>7105</v>
      </c>
      <c r="B1587" s="446"/>
      <c r="C1587" s="394" t="s">
        <v>717</v>
      </c>
      <c r="D1587" s="394" t="s">
        <v>222</v>
      </c>
      <c r="E1587" s="153" t="s">
        <v>274</v>
      </c>
      <c r="F1587" s="155" t="s">
        <v>9425</v>
      </c>
      <c r="G1587" s="177" t="str">
        <f t="shared" si="20"/>
        <v>[Alacarte CB]_Cơm Tấm Phúc Lộc Thọ_Sep.CB4</v>
      </c>
      <c r="H1587" s="176" t="s">
        <v>9426</v>
      </c>
      <c r="I1587" s="264" t="s">
        <v>9427</v>
      </c>
      <c r="J1587" s="157" t="s">
        <v>860</v>
      </c>
      <c r="K1587" s="159"/>
      <c r="L1587" s="507"/>
      <c r="M1587" s="415"/>
      <c r="N1587" s="412"/>
      <c r="O1587" s="176" t="s">
        <v>9428</v>
      </c>
      <c r="P1587" s="169"/>
      <c r="Q1587" s="155" t="s">
        <v>9429</v>
      </c>
      <c r="R1587" s="177"/>
      <c r="S1587" s="177"/>
      <c r="T1587" s="177"/>
      <c r="U1587" s="155" t="s">
        <v>696</v>
      </c>
      <c r="V1587" s="155" t="b">
        <v>0</v>
      </c>
      <c r="W1587" s="179" t="s">
        <v>9430</v>
      </c>
      <c r="X1587" s="168"/>
      <c r="Y1587" s="173">
        <v>20555</v>
      </c>
      <c r="Z1587" s="162" t="s">
        <v>6086</v>
      </c>
      <c r="AA1587" s="163" t="str">
        <f t="shared" si="23"/>
        <v>https://shopeefood.vn/bo-suu-tap/a-comphuc-loc-tho</v>
      </c>
      <c r="AB1587" s="163" t="str">
        <f t="shared" si="24"/>
        <v>https://shopeefood.shopee.vn/bo-suu-tap/a-comphuc-loc-tho</v>
      </c>
    </row>
    <row r="1588" spans="1:28" ht="120">
      <c r="A1588" s="315" t="s">
        <v>7105</v>
      </c>
      <c r="B1588" s="446"/>
      <c r="C1588" s="394" t="s">
        <v>717</v>
      </c>
      <c r="D1588" s="466" t="s">
        <v>211</v>
      </c>
      <c r="E1588" s="243" t="s">
        <v>928</v>
      </c>
      <c r="F1588" s="155" t="s">
        <v>7105</v>
      </c>
      <c r="G1588" s="177" t="str">
        <f t="shared" si="20"/>
        <v>[Win 1]_Lotteria_Sep</v>
      </c>
      <c r="H1588" s="176" t="s">
        <v>9431</v>
      </c>
      <c r="I1588" s="176" t="s">
        <v>9432</v>
      </c>
      <c r="J1588" s="179" t="s">
        <v>9433</v>
      </c>
      <c r="K1588" s="159"/>
      <c r="L1588" s="170" t="s">
        <v>9434</v>
      </c>
      <c r="M1588" s="176" t="s">
        <v>9435</v>
      </c>
      <c r="N1588" s="176" t="s">
        <v>9436</v>
      </c>
      <c r="O1588" s="193" t="s">
        <v>9437</v>
      </c>
      <c r="P1588" s="169"/>
      <c r="Q1588" s="159"/>
      <c r="R1588" s="543"/>
      <c r="S1588" s="168"/>
      <c r="T1588" s="177" t="s">
        <v>9438</v>
      </c>
      <c r="U1588" s="155" t="s">
        <v>696</v>
      </c>
      <c r="V1588" s="155" t="b">
        <v>0</v>
      </c>
      <c r="W1588" s="179" t="s">
        <v>9439</v>
      </c>
      <c r="X1588" s="168"/>
      <c r="Y1588" s="173">
        <v>21044</v>
      </c>
      <c r="Z1588" s="162" t="s">
        <v>9440</v>
      </c>
      <c r="AA1588" s="163" t="str">
        <f t="shared" si="23"/>
        <v>https://shopeefood.vn/bo-suu-tap/w1-vt-lotteria</v>
      </c>
      <c r="AB1588" s="163" t="str">
        <f t="shared" si="24"/>
        <v>https://shopeefood.shopee.vn/bo-suu-tap/w1-vt-lotteria</v>
      </c>
    </row>
    <row r="1589" spans="1:28" ht="105">
      <c r="A1589" s="315" t="s">
        <v>7105</v>
      </c>
      <c r="B1589" s="446"/>
      <c r="C1589" s="394" t="s">
        <v>717</v>
      </c>
      <c r="D1589" s="466" t="s">
        <v>222</v>
      </c>
      <c r="E1589" s="243" t="s">
        <v>928</v>
      </c>
      <c r="F1589" s="155" t="s">
        <v>9075</v>
      </c>
      <c r="G1589" s="177" t="str">
        <f t="shared" si="20"/>
        <v>[Alacarte CB]_Lotteria_Sep.CB1</v>
      </c>
      <c r="H1589" s="176" t="s">
        <v>9441</v>
      </c>
      <c r="I1589" s="155" t="s">
        <v>9442</v>
      </c>
      <c r="J1589" s="157" t="s">
        <v>9443</v>
      </c>
      <c r="K1589" s="159"/>
      <c r="L1589" s="185"/>
      <c r="M1589" s="176"/>
      <c r="N1589" s="176"/>
      <c r="O1589" s="176" t="s">
        <v>9444</v>
      </c>
      <c r="P1589" s="169"/>
      <c r="Q1589" s="159"/>
      <c r="R1589" s="543"/>
      <c r="S1589" s="168" t="s">
        <v>9445</v>
      </c>
      <c r="T1589" s="168" t="s">
        <v>9446</v>
      </c>
      <c r="U1589" s="155" t="s">
        <v>696</v>
      </c>
      <c r="V1589" s="155" t="b">
        <v>0</v>
      </c>
      <c r="W1589" s="179" t="s">
        <v>9447</v>
      </c>
      <c r="X1589" s="168"/>
      <c r="Y1589" s="173">
        <v>21043</v>
      </c>
      <c r="Z1589" s="162" t="s">
        <v>9448</v>
      </c>
      <c r="AA1589" s="163" t="str">
        <f t="shared" si="23"/>
        <v>https://shopeefood.vn/bo-suu-tap/a-cb-lotteria</v>
      </c>
      <c r="AB1589" s="163" t="str">
        <f t="shared" si="24"/>
        <v>https://shopeefood.shopee.vn/bo-suu-tap/a-cb-lotteria</v>
      </c>
    </row>
    <row r="1590" spans="1:28" ht="210">
      <c r="A1590" s="315" t="s">
        <v>7105</v>
      </c>
      <c r="B1590" s="446"/>
      <c r="C1590" s="394" t="s">
        <v>685</v>
      </c>
      <c r="D1590" s="466" t="s">
        <v>225</v>
      </c>
      <c r="E1590" s="181" t="s">
        <v>1201</v>
      </c>
      <c r="F1590" s="166" t="s">
        <v>7105</v>
      </c>
      <c r="G1590" s="230" t="str">
        <f t="shared" si="20"/>
        <v>[PNS]_Pepsi Baseline_Sep</v>
      </c>
      <c r="H1590" s="175" t="s">
        <v>9449</v>
      </c>
      <c r="I1590" s="181" t="s">
        <v>9450</v>
      </c>
      <c r="J1590" s="360"/>
      <c r="K1590" s="184" t="s">
        <v>9451</v>
      </c>
      <c r="L1590" s="162"/>
      <c r="M1590" s="162"/>
      <c r="N1590" s="169"/>
      <c r="O1590" s="183"/>
      <c r="P1590" s="169"/>
      <c r="Q1590" s="196" t="s">
        <v>703</v>
      </c>
      <c r="R1590" s="196" t="s">
        <v>703</v>
      </c>
      <c r="S1590" s="196" t="s">
        <v>703</v>
      </c>
      <c r="T1590" s="196" t="s">
        <v>703</v>
      </c>
      <c r="U1590" s="155" t="s">
        <v>696</v>
      </c>
      <c r="V1590" s="155" t="b">
        <v>0</v>
      </c>
      <c r="W1590" s="179" t="s">
        <v>9452</v>
      </c>
      <c r="X1590" s="168"/>
      <c r="Y1590" s="173">
        <v>21063</v>
      </c>
      <c r="Z1590" s="162" t="s">
        <v>9453</v>
      </c>
      <c r="AA1590" s="163" t="str">
        <f t="shared" si="23"/>
        <v>https://shopeefood.vn/bo-suu-tap/Sep-AnThaGa-pepsi-deal-da-thay-dinh</v>
      </c>
      <c r="AB1590" s="163" t="str">
        <f t="shared" si="24"/>
        <v>https://shopeefood.shopee.vn/bo-suu-tap/Sep-AnThaGa-pepsi-deal-da-thay-dinh</v>
      </c>
    </row>
    <row r="1591" spans="1:28" ht="180">
      <c r="A1591" s="315" t="s">
        <v>7105</v>
      </c>
      <c r="B1591" s="446"/>
      <c r="C1591" s="394" t="s">
        <v>717</v>
      </c>
      <c r="D1591" s="394" t="s">
        <v>222</v>
      </c>
      <c r="E1591" s="153" t="s">
        <v>405</v>
      </c>
      <c r="F1591" s="166" t="s">
        <v>9242</v>
      </c>
      <c r="G1591" s="177" t="str">
        <f t="shared" si="20"/>
        <v>[Alacarte CB]_The Fresh Kitchen_Sep.CB8</v>
      </c>
      <c r="H1591" s="183" t="s">
        <v>9454</v>
      </c>
      <c r="I1591" s="159" t="s">
        <v>9455</v>
      </c>
      <c r="J1591" s="157" t="s">
        <v>6948</v>
      </c>
      <c r="K1591" s="504"/>
      <c r="L1591" s="157" t="s">
        <v>6949</v>
      </c>
      <c r="M1591" s="176" t="s">
        <v>9456</v>
      </c>
      <c r="N1591" s="505"/>
      <c r="O1591" s="504"/>
      <c r="P1591" s="169"/>
      <c r="Q1591" s="193" t="s">
        <v>9457</v>
      </c>
      <c r="R1591" s="505"/>
      <c r="S1591" s="177"/>
      <c r="T1591" s="177"/>
      <c r="U1591" s="155" t="s">
        <v>696</v>
      </c>
      <c r="V1591" s="155" t="b">
        <v>0</v>
      </c>
      <c r="W1591" s="179" t="s">
        <v>9458</v>
      </c>
      <c r="X1591" s="168"/>
      <c r="Y1591" s="173">
        <v>20562</v>
      </c>
      <c r="Z1591" s="162" t="s">
        <v>6954</v>
      </c>
      <c r="AA1591" s="163" t="str">
        <f t="shared" si="23"/>
        <v>https://shopeefood.vn/bo-suu-tap/a-the-fresh-kitchen</v>
      </c>
      <c r="AB1591" s="163" t="str">
        <f t="shared" si="24"/>
        <v>https://shopeefood.shopee.vn/bo-suu-tap/a-the-fresh-kitchen</v>
      </c>
    </row>
    <row r="1592" spans="1:28" ht="150">
      <c r="A1592" s="315" t="s">
        <v>7105</v>
      </c>
      <c r="B1592" s="446"/>
      <c r="C1592" s="394" t="s">
        <v>706</v>
      </c>
      <c r="D1592" s="394" t="s">
        <v>222</v>
      </c>
      <c r="E1592" s="191" t="s">
        <v>6300</v>
      </c>
      <c r="F1592" s="176" t="s">
        <v>9459</v>
      </c>
      <c r="G1592" s="177" t="str">
        <f t="shared" si="20"/>
        <v>[Alacarte CB]_Matcha Vibe - Tiệm Trà Nhật Bản_Sep.CB2.03</v>
      </c>
      <c r="H1592" s="193" t="s">
        <v>9460</v>
      </c>
      <c r="I1592" s="159" t="s">
        <v>9461</v>
      </c>
      <c r="J1592" s="157" t="s">
        <v>8381</v>
      </c>
      <c r="K1592" s="159"/>
      <c r="L1592" s="179" t="s">
        <v>7573</v>
      </c>
      <c r="M1592" s="159"/>
      <c r="N1592" s="155"/>
      <c r="O1592" s="171" t="s">
        <v>9462</v>
      </c>
      <c r="P1592" s="168"/>
      <c r="Q1592" s="263" t="s">
        <v>9463</v>
      </c>
      <c r="R1592" s="168"/>
      <c r="S1592" s="177"/>
      <c r="T1592" s="177"/>
      <c r="U1592" s="155" t="s">
        <v>696</v>
      </c>
      <c r="V1592" s="155" t="b">
        <v>0</v>
      </c>
      <c r="W1592" s="179" t="s">
        <v>9464</v>
      </c>
      <c r="X1592" s="168"/>
      <c r="Y1592" s="173">
        <v>20406</v>
      </c>
      <c r="Z1592" s="162" t="s">
        <v>6307</v>
      </c>
      <c r="AA1592" s="163" t="str">
        <f t="shared" si="23"/>
        <v>https://shopeefood.vn/bo-suu-tap/a-matcha-vibe</v>
      </c>
      <c r="AB1592" s="163" t="str">
        <f t="shared" si="24"/>
        <v>https://shopeefood.shopee.vn/bo-suu-tap/a-matcha-vibe</v>
      </c>
    </row>
    <row r="1593" spans="1:28" ht="150">
      <c r="A1593" s="315" t="s">
        <v>7105</v>
      </c>
      <c r="B1593" s="446"/>
      <c r="C1593" s="394" t="s">
        <v>706</v>
      </c>
      <c r="D1593" s="394" t="s">
        <v>222</v>
      </c>
      <c r="E1593" s="191" t="s">
        <v>6300</v>
      </c>
      <c r="F1593" s="176" t="s">
        <v>9465</v>
      </c>
      <c r="G1593" s="177" t="str">
        <f t="shared" si="20"/>
        <v>[Alacarte CB]_Matcha Vibe - Tiệm Trà Nhật Bản_Sep.CB2.22</v>
      </c>
      <c r="H1593" s="193" t="s">
        <v>9466</v>
      </c>
      <c r="I1593" s="159" t="s">
        <v>9467</v>
      </c>
      <c r="J1593" s="157" t="s">
        <v>6302</v>
      </c>
      <c r="K1593" s="159"/>
      <c r="L1593" s="157"/>
      <c r="M1593" s="159"/>
      <c r="N1593" s="168"/>
      <c r="O1593" s="176" t="s">
        <v>9468</v>
      </c>
      <c r="P1593" s="168"/>
      <c r="Q1593" s="159"/>
      <c r="R1593" s="197" t="s">
        <v>9469</v>
      </c>
      <c r="S1593" s="177"/>
      <c r="T1593" s="177"/>
      <c r="U1593" s="155" t="s">
        <v>696</v>
      </c>
      <c r="V1593" s="155" t="b">
        <v>0</v>
      </c>
      <c r="W1593" s="179" t="s">
        <v>9470</v>
      </c>
      <c r="X1593" s="185"/>
      <c r="Y1593" s="173">
        <v>20686</v>
      </c>
      <c r="Z1593" s="162" t="s">
        <v>7577</v>
      </c>
      <c r="AA1593" s="163" t="str">
        <f t="shared" si="23"/>
        <v>https://shopeefood.vn/bo-suu-tap/a-matchavibe-25</v>
      </c>
      <c r="AB1593" s="163" t="str">
        <f t="shared" si="24"/>
        <v>https://shopeefood.shopee.vn/bo-suu-tap/a-matchavibe-25</v>
      </c>
    </row>
    <row r="1594" spans="1:28" ht="180">
      <c r="A1594" s="315" t="s">
        <v>7105</v>
      </c>
      <c r="B1594" s="446"/>
      <c r="C1594" s="394" t="s">
        <v>706</v>
      </c>
      <c r="D1594" s="155" t="s">
        <v>225</v>
      </c>
      <c r="E1594" s="175" t="s">
        <v>1190</v>
      </c>
      <c r="F1594" s="175" t="s">
        <v>7105</v>
      </c>
      <c r="G1594" s="230" t="str">
        <f t="shared" si="20"/>
        <v>[PNS]_MB JCB Hi ShopeeFood_Sep</v>
      </c>
      <c r="H1594" s="222" t="s">
        <v>9471</v>
      </c>
      <c r="I1594" s="222" t="s">
        <v>6655</v>
      </c>
      <c r="J1594" s="360"/>
      <c r="K1594" s="162"/>
      <c r="L1594" s="162"/>
      <c r="M1594" s="162"/>
      <c r="N1594" s="169"/>
      <c r="O1594" s="162"/>
      <c r="P1594" s="169"/>
      <c r="Q1594" s="222" t="s">
        <v>9472</v>
      </c>
      <c r="R1594" s="177" t="s">
        <v>9472</v>
      </c>
      <c r="S1594" s="230" t="s">
        <v>9472</v>
      </c>
      <c r="T1594" s="230" t="s">
        <v>9472</v>
      </c>
      <c r="U1594" s="155"/>
      <c r="V1594" s="155" t="b">
        <v>0</v>
      </c>
      <c r="W1594" s="657" t="s">
        <v>9473</v>
      </c>
      <c r="X1594" s="236" t="s">
        <v>9474</v>
      </c>
      <c r="Y1594" s="173">
        <v>20920</v>
      </c>
      <c r="Z1594" s="162" t="s">
        <v>8647</v>
      </c>
      <c r="AA1594" s="163" t="str">
        <f t="shared" si="23"/>
        <v>https://shopeefood.vn/bo-suu-tap/pns-hispf--50</v>
      </c>
      <c r="AB1594" s="163" t="str">
        <f t="shared" si="24"/>
        <v>https://shopeefood.shopee.vn/bo-suu-tap/pns-hispf--50</v>
      </c>
    </row>
    <row r="1595" spans="1:28" ht="165">
      <c r="A1595" s="315" t="s">
        <v>7105</v>
      </c>
      <c r="B1595" s="446"/>
      <c r="C1595" s="394" t="s">
        <v>706</v>
      </c>
      <c r="D1595" s="155" t="s">
        <v>225</v>
      </c>
      <c r="E1595" s="175" t="s">
        <v>4348</v>
      </c>
      <c r="F1595" s="175" t="s">
        <v>7105</v>
      </c>
      <c r="G1595" s="230" t="str">
        <f t="shared" si="20"/>
        <v>[PNS]_LPBANK_Sep</v>
      </c>
      <c r="H1595" s="222" t="s">
        <v>9475</v>
      </c>
      <c r="I1595" s="222" t="s">
        <v>5486</v>
      </c>
      <c r="J1595" s="360"/>
      <c r="K1595" s="162"/>
      <c r="L1595" s="162"/>
      <c r="M1595" s="162"/>
      <c r="N1595" s="169"/>
      <c r="O1595" s="162"/>
      <c r="P1595" s="162" t="s">
        <v>9476</v>
      </c>
      <c r="Q1595" s="222" t="s">
        <v>9477</v>
      </c>
      <c r="R1595" s="230" t="s">
        <v>9477</v>
      </c>
      <c r="S1595" s="230" t="s">
        <v>9477</v>
      </c>
      <c r="T1595" s="230" t="s">
        <v>9477</v>
      </c>
      <c r="U1595" s="155"/>
      <c r="V1595" s="155" t="b">
        <v>0</v>
      </c>
      <c r="W1595" s="658" t="s">
        <v>4352</v>
      </c>
      <c r="X1595" s="226" t="s">
        <v>9478</v>
      </c>
      <c r="Y1595" s="173">
        <v>0</v>
      </c>
      <c r="Z1595" s="169"/>
      <c r="AA1595" s="163" t="str">
        <f t="shared" si="23"/>
        <v>https://shopeefood.vn/bo-suu-tap/</v>
      </c>
      <c r="AB1595" s="163" t="str">
        <f t="shared" si="24"/>
        <v>https://shopeefood.shopee.vn/bo-suu-tap/</v>
      </c>
    </row>
    <row r="1596" spans="1:28" ht="120">
      <c r="A1596" s="315" t="s">
        <v>7105</v>
      </c>
      <c r="B1596" s="446"/>
      <c r="C1596" s="394" t="s">
        <v>706</v>
      </c>
      <c r="D1596" s="155" t="s">
        <v>225</v>
      </c>
      <c r="E1596" s="175" t="s">
        <v>1180</v>
      </c>
      <c r="F1596" s="175" t="s">
        <v>7105</v>
      </c>
      <c r="G1596" s="230" t="str">
        <f t="shared" si="20"/>
        <v>[PNS]_VietinBank_Sep</v>
      </c>
      <c r="H1596" s="175" t="s">
        <v>9479</v>
      </c>
      <c r="I1596" s="175" t="s">
        <v>9480</v>
      </c>
      <c r="J1596" s="360"/>
      <c r="K1596" s="162"/>
      <c r="L1596" s="162"/>
      <c r="M1596" s="162"/>
      <c r="N1596" s="169"/>
      <c r="O1596" s="162"/>
      <c r="P1596" s="169"/>
      <c r="Q1596" s="222" t="s">
        <v>9481</v>
      </c>
      <c r="R1596" s="230" t="s">
        <v>9481</v>
      </c>
      <c r="S1596" s="230" t="s">
        <v>9481</v>
      </c>
      <c r="T1596" s="230" t="s">
        <v>9481</v>
      </c>
      <c r="U1596" s="155"/>
      <c r="V1596" s="155" t="b">
        <v>0</v>
      </c>
      <c r="W1596" s="658" t="s">
        <v>6893</v>
      </c>
      <c r="X1596" s="379" t="s">
        <v>9482</v>
      </c>
      <c r="Y1596" s="173">
        <v>0</v>
      </c>
      <c r="Z1596" s="169"/>
      <c r="AA1596" s="163" t="str">
        <f t="shared" si="23"/>
        <v>https://shopeefood.vn/bo-suu-tap/</v>
      </c>
      <c r="AB1596" s="163" t="str">
        <f t="shared" si="24"/>
        <v>https://shopeefood.shopee.vn/bo-suu-tap/</v>
      </c>
    </row>
    <row r="1597" spans="1:28" ht="105">
      <c r="A1597" s="315" t="s">
        <v>7105</v>
      </c>
      <c r="B1597" s="446"/>
      <c r="C1597" s="394" t="s">
        <v>706</v>
      </c>
      <c r="D1597" s="155" t="s">
        <v>225</v>
      </c>
      <c r="E1597" s="222" t="s">
        <v>8127</v>
      </c>
      <c r="F1597" s="175" t="s">
        <v>7105</v>
      </c>
      <c r="G1597" s="230" t="str">
        <f t="shared" si="20"/>
        <v>[PNS]_BVBANK_Sep</v>
      </c>
      <c r="H1597" s="222" t="s">
        <v>9483</v>
      </c>
      <c r="I1597" s="222" t="s">
        <v>9484</v>
      </c>
      <c r="J1597" s="360"/>
      <c r="K1597" s="162"/>
      <c r="L1597" s="162"/>
      <c r="M1597" s="162"/>
      <c r="N1597" s="169"/>
      <c r="O1597" s="162"/>
      <c r="P1597" s="169"/>
      <c r="Q1597" s="222" t="s">
        <v>9485</v>
      </c>
      <c r="R1597" s="230" t="s">
        <v>9485</v>
      </c>
      <c r="S1597" s="230" t="s">
        <v>9485</v>
      </c>
      <c r="T1597" s="230" t="s">
        <v>9485</v>
      </c>
      <c r="U1597" s="155"/>
      <c r="V1597" s="155" t="b">
        <v>0</v>
      </c>
      <c r="W1597" s="658" t="s">
        <v>3187</v>
      </c>
      <c r="X1597" s="379" t="s">
        <v>9486</v>
      </c>
      <c r="Y1597" s="173">
        <v>0</v>
      </c>
      <c r="Z1597" s="169"/>
      <c r="AA1597" s="163" t="str">
        <f t="shared" si="23"/>
        <v>https://shopeefood.vn/bo-suu-tap/</v>
      </c>
      <c r="AB1597" s="163"/>
    </row>
    <row r="1598" spans="1:28" ht="195">
      <c r="A1598" s="315" t="s">
        <v>7105</v>
      </c>
      <c r="B1598" s="446"/>
      <c r="C1598" s="394" t="s">
        <v>706</v>
      </c>
      <c r="D1598" s="155" t="s">
        <v>225</v>
      </c>
      <c r="E1598" s="175" t="s">
        <v>1155</v>
      </c>
      <c r="F1598" s="175" t="s">
        <v>9487</v>
      </c>
      <c r="G1598" s="230" t="str">
        <f t="shared" si="20"/>
        <v>[PNS]_BIDV_Sep.WELL BEING</v>
      </c>
      <c r="H1598" s="175" t="s">
        <v>9488</v>
      </c>
      <c r="I1598" s="222" t="s">
        <v>9489</v>
      </c>
      <c r="J1598" s="360"/>
      <c r="K1598" s="162"/>
      <c r="L1598" s="162"/>
      <c r="M1598" s="162"/>
      <c r="N1598" s="169"/>
      <c r="O1598" s="162"/>
      <c r="P1598" s="169"/>
      <c r="Q1598" s="222" t="s">
        <v>9490</v>
      </c>
      <c r="R1598" s="230" t="s">
        <v>9490</v>
      </c>
      <c r="S1598" s="230" t="s">
        <v>9490</v>
      </c>
      <c r="T1598" s="230" t="s">
        <v>9490</v>
      </c>
      <c r="U1598" s="155"/>
      <c r="V1598" s="155" t="b">
        <v>0</v>
      </c>
      <c r="W1598" s="388" t="s">
        <v>3175</v>
      </c>
      <c r="X1598" s="379" t="s">
        <v>9491</v>
      </c>
      <c r="Y1598" s="173">
        <v>0</v>
      </c>
      <c r="Z1598" s="169"/>
      <c r="AA1598" s="163" t="str">
        <f t="shared" si="23"/>
        <v>https://shopeefood.vn/bo-suu-tap/</v>
      </c>
      <c r="AB1598" s="163" t="str">
        <f>CONCATENATE("https://shopeefood.shopee.vn/bo-suu-tap/",Z1598)</f>
        <v>https://shopeefood.shopee.vn/bo-suu-tap/</v>
      </c>
    </row>
    <row r="1599" spans="1:28" ht="180">
      <c r="A1599" s="315" t="s">
        <v>7105</v>
      </c>
      <c r="B1599" s="446"/>
      <c r="C1599" s="394" t="s">
        <v>706</v>
      </c>
      <c r="D1599" s="155" t="s">
        <v>225</v>
      </c>
      <c r="E1599" s="175" t="s">
        <v>2224</v>
      </c>
      <c r="F1599" s="175" t="s">
        <v>9492</v>
      </c>
      <c r="G1599" s="230" t="str">
        <f t="shared" si="20"/>
        <v>[PNS]_HDBank_Sep.MUADEE</v>
      </c>
      <c r="H1599" s="175" t="s">
        <v>9493</v>
      </c>
      <c r="I1599" s="175" t="s">
        <v>9494</v>
      </c>
      <c r="J1599" s="360"/>
      <c r="K1599" s="162"/>
      <c r="L1599" s="162"/>
      <c r="M1599" s="162"/>
      <c r="N1599" s="169"/>
      <c r="O1599" s="162"/>
      <c r="P1599" s="169"/>
      <c r="Q1599" s="222" t="s">
        <v>9495</v>
      </c>
      <c r="R1599" s="230" t="s">
        <v>9495</v>
      </c>
      <c r="S1599" s="230" t="s">
        <v>9495</v>
      </c>
      <c r="T1599" s="230" t="s">
        <v>9495</v>
      </c>
      <c r="U1599" s="155"/>
      <c r="V1599" s="155" t="b">
        <v>0</v>
      </c>
      <c r="W1599" s="388" t="s">
        <v>3175</v>
      </c>
      <c r="X1599" s="659" t="s">
        <v>9496</v>
      </c>
      <c r="Y1599" s="173">
        <v>0</v>
      </c>
      <c r="Z1599" s="169"/>
      <c r="AA1599" s="163" t="str">
        <f t="shared" si="23"/>
        <v>https://shopeefood.vn/bo-suu-tap/</v>
      </c>
      <c r="AB1599" s="163"/>
    </row>
    <row r="1600" spans="1:28" ht="135">
      <c r="A1600" s="315" t="s">
        <v>7105</v>
      </c>
      <c r="B1600" s="446"/>
      <c r="C1600" s="394" t="s">
        <v>706</v>
      </c>
      <c r="D1600" s="155" t="s">
        <v>225</v>
      </c>
      <c r="E1600" s="222" t="s">
        <v>1141</v>
      </c>
      <c r="F1600" s="175" t="s">
        <v>7105</v>
      </c>
      <c r="G1600" s="230" t="str">
        <f t="shared" si="20"/>
        <v>[PNS]_NCB_Sep</v>
      </c>
      <c r="H1600" s="222" t="s">
        <v>9497</v>
      </c>
      <c r="I1600" s="222" t="s">
        <v>9498</v>
      </c>
      <c r="J1600" s="360"/>
      <c r="K1600" s="162"/>
      <c r="L1600" s="162"/>
      <c r="M1600" s="162"/>
      <c r="N1600" s="169"/>
      <c r="O1600" s="162"/>
      <c r="P1600" s="162" t="s">
        <v>9476</v>
      </c>
      <c r="Q1600" s="222" t="s">
        <v>9499</v>
      </c>
      <c r="R1600" s="230" t="s">
        <v>9499</v>
      </c>
      <c r="S1600" s="230" t="s">
        <v>9499</v>
      </c>
      <c r="T1600" s="230" t="s">
        <v>9499</v>
      </c>
      <c r="U1600" s="155"/>
      <c r="V1600" s="155" t="b">
        <v>0</v>
      </c>
      <c r="W1600" s="388" t="s">
        <v>8684</v>
      </c>
      <c r="X1600" s="379" t="s">
        <v>9500</v>
      </c>
      <c r="Y1600" s="173">
        <v>0</v>
      </c>
      <c r="Z1600" s="169"/>
      <c r="AA1600" s="163" t="str">
        <f t="shared" si="23"/>
        <v>https://shopeefood.vn/bo-suu-tap/</v>
      </c>
      <c r="AB1600" s="163" t="str">
        <f t="shared" ref="AB1600:AB1659" si="25">CONCATENATE("https://shopeefood.shopee.vn/bo-suu-tap/",Z1600)</f>
        <v>https://shopeefood.shopee.vn/bo-suu-tap/</v>
      </c>
    </row>
    <row r="1601" spans="1:28" ht="120">
      <c r="A1601" s="315" t="s">
        <v>7105</v>
      </c>
      <c r="B1601" s="446"/>
      <c r="C1601" s="394" t="s">
        <v>706</v>
      </c>
      <c r="D1601" s="155" t="s">
        <v>225</v>
      </c>
      <c r="E1601" s="222" t="s">
        <v>5455</v>
      </c>
      <c r="F1601" s="175" t="s">
        <v>7105</v>
      </c>
      <c r="G1601" s="230" t="str">
        <f t="shared" si="20"/>
        <v>[PNS]_TPB JCB CASHBACK_Sep</v>
      </c>
      <c r="H1601" s="176" t="s">
        <v>9501</v>
      </c>
      <c r="I1601" s="222" t="s">
        <v>3185</v>
      </c>
      <c r="J1601" s="360"/>
      <c r="K1601" s="162"/>
      <c r="L1601" s="162"/>
      <c r="M1601" s="162"/>
      <c r="N1601" s="169"/>
      <c r="O1601" s="162"/>
      <c r="P1601" s="169"/>
      <c r="Q1601" s="175" t="s">
        <v>9502</v>
      </c>
      <c r="R1601" s="175" t="s">
        <v>9502</v>
      </c>
      <c r="S1601" s="175" t="s">
        <v>9502</v>
      </c>
      <c r="T1601" s="175" t="s">
        <v>9502</v>
      </c>
      <c r="U1601" s="155"/>
      <c r="V1601" s="155" t="b">
        <v>0</v>
      </c>
      <c r="W1601" s="242" t="s">
        <v>3187</v>
      </c>
      <c r="X1601" s="236" t="s">
        <v>9503</v>
      </c>
      <c r="Y1601" s="173">
        <v>0</v>
      </c>
      <c r="Z1601" s="169"/>
      <c r="AA1601" s="163" t="str">
        <f t="shared" si="23"/>
        <v>https://shopeefood.vn/bo-suu-tap/</v>
      </c>
      <c r="AB1601" s="163" t="str">
        <f t="shared" si="25"/>
        <v>https://shopeefood.shopee.vn/bo-suu-tap/</v>
      </c>
    </row>
    <row r="1602" spans="1:28" ht="120">
      <c r="A1602" s="315" t="s">
        <v>7105</v>
      </c>
      <c r="B1602" s="446"/>
      <c r="C1602" s="394" t="s">
        <v>706</v>
      </c>
      <c r="D1602" s="155" t="s">
        <v>225</v>
      </c>
      <c r="E1602" s="175" t="s">
        <v>2303</v>
      </c>
      <c r="F1602" s="175" t="s">
        <v>7105</v>
      </c>
      <c r="G1602" s="230" t="str">
        <f t="shared" si="20"/>
        <v>[PNS]_Shinhan Finance Mastercard_Sep</v>
      </c>
      <c r="H1602" s="193" t="s">
        <v>9504</v>
      </c>
      <c r="I1602" s="222" t="s">
        <v>5451</v>
      </c>
      <c r="J1602" s="360"/>
      <c r="K1602" s="162"/>
      <c r="L1602" s="162"/>
      <c r="M1602" s="162"/>
      <c r="N1602" s="169"/>
      <c r="O1602" s="162"/>
      <c r="P1602" s="169"/>
      <c r="Q1602" s="222" t="s">
        <v>9505</v>
      </c>
      <c r="R1602" s="230" t="s">
        <v>9505</v>
      </c>
      <c r="S1602" s="230" t="s">
        <v>9505</v>
      </c>
      <c r="T1602" s="230" t="s">
        <v>9505</v>
      </c>
      <c r="U1602" s="155"/>
      <c r="V1602" s="155" t="b">
        <v>0</v>
      </c>
      <c r="W1602" s="388" t="s">
        <v>3183</v>
      </c>
      <c r="X1602" s="226" t="s">
        <v>9506</v>
      </c>
      <c r="Y1602" s="173">
        <v>0</v>
      </c>
      <c r="Z1602" s="169"/>
      <c r="AA1602" s="163" t="str">
        <f t="shared" si="23"/>
        <v>https://shopeefood.vn/bo-suu-tap/</v>
      </c>
      <c r="AB1602" s="163" t="str">
        <f t="shared" si="25"/>
        <v>https://shopeefood.shopee.vn/bo-suu-tap/</v>
      </c>
    </row>
    <row r="1603" spans="1:28" ht="150">
      <c r="A1603" s="315" t="s">
        <v>7105</v>
      </c>
      <c r="B1603" s="446"/>
      <c r="C1603" s="394" t="s">
        <v>706</v>
      </c>
      <c r="D1603" s="155" t="s">
        <v>225</v>
      </c>
      <c r="E1603" s="175" t="s">
        <v>8664</v>
      </c>
      <c r="F1603" s="175" t="s">
        <v>9507</v>
      </c>
      <c r="G1603" s="230" t="str">
        <f t="shared" si="20"/>
        <v>[PNS]_VPBANK JCB_Sep.VISA Birthday</v>
      </c>
      <c r="H1603" s="175" t="s">
        <v>9508</v>
      </c>
      <c r="I1603" s="222" t="s">
        <v>9108</v>
      </c>
      <c r="J1603" s="360"/>
      <c r="K1603" s="162"/>
      <c r="L1603" s="162"/>
      <c r="M1603" s="162"/>
      <c r="N1603" s="169"/>
      <c r="O1603" s="162"/>
      <c r="P1603" s="169"/>
      <c r="Q1603" s="222" t="s">
        <v>9509</v>
      </c>
      <c r="R1603" s="230" t="s">
        <v>9509</v>
      </c>
      <c r="S1603" s="230" t="s">
        <v>9509</v>
      </c>
      <c r="T1603" s="230" t="s">
        <v>9509</v>
      </c>
      <c r="U1603" s="155"/>
      <c r="V1603" s="155" t="b">
        <v>0</v>
      </c>
      <c r="W1603" s="388" t="s">
        <v>3187</v>
      </c>
      <c r="X1603" s="379" t="s">
        <v>9510</v>
      </c>
      <c r="Y1603" s="173">
        <v>0</v>
      </c>
      <c r="Z1603" s="169"/>
      <c r="AA1603" s="163" t="str">
        <f t="shared" si="23"/>
        <v>https://shopeefood.vn/bo-suu-tap/</v>
      </c>
      <c r="AB1603" s="163" t="str">
        <f t="shared" si="25"/>
        <v>https://shopeefood.shopee.vn/bo-suu-tap/</v>
      </c>
    </row>
    <row r="1604" spans="1:28" ht="135">
      <c r="A1604" s="315" t="s">
        <v>7105</v>
      </c>
      <c r="B1604" s="446"/>
      <c r="C1604" s="394" t="s">
        <v>706</v>
      </c>
      <c r="D1604" s="155" t="s">
        <v>225</v>
      </c>
      <c r="E1604" s="175" t="s">
        <v>8664</v>
      </c>
      <c r="F1604" s="175" t="s">
        <v>9511</v>
      </c>
      <c r="G1604" s="230" t="str">
        <f t="shared" si="20"/>
        <v>[PNS]_VPBANK JCB_Sep.CAKE</v>
      </c>
      <c r="H1604" s="222" t="s">
        <v>9512</v>
      </c>
      <c r="I1604" s="222" t="s">
        <v>8667</v>
      </c>
      <c r="J1604" s="169"/>
      <c r="K1604" s="162"/>
      <c r="L1604" s="162"/>
      <c r="M1604" s="162"/>
      <c r="N1604" s="169"/>
      <c r="O1604" s="162"/>
      <c r="P1604" s="169"/>
      <c r="Q1604" s="222" t="s">
        <v>9513</v>
      </c>
      <c r="R1604" s="230" t="s">
        <v>9513</v>
      </c>
      <c r="S1604" s="230" t="s">
        <v>9513</v>
      </c>
      <c r="T1604" s="230" t="s">
        <v>9513</v>
      </c>
      <c r="U1604" s="155"/>
      <c r="V1604" s="155" t="b">
        <v>0</v>
      </c>
      <c r="W1604" s="658" t="s">
        <v>3175</v>
      </c>
      <c r="X1604" s="379" t="s">
        <v>9514</v>
      </c>
      <c r="Y1604" s="173">
        <v>0</v>
      </c>
      <c r="Z1604" s="169"/>
      <c r="AA1604" s="163" t="str">
        <f t="shared" si="23"/>
        <v>https://shopeefood.vn/bo-suu-tap/</v>
      </c>
      <c r="AB1604" s="163" t="str">
        <f t="shared" si="25"/>
        <v>https://shopeefood.shopee.vn/bo-suu-tap/</v>
      </c>
    </row>
    <row r="1605" spans="1:28" ht="135">
      <c r="A1605" s="315" t="s">
        <v>7105</v>
      </c>
      <c r="B1605" s="446"/>
      <c r="C1605" s="394" t="s">
        <v>706</v>
      </c>
      <c r="D1605" s="155" t="s">
        <v>225</v>
      </c>
      <c r="E1605" s="222" t="s">
        <v>1105</v>
      </c>
      <c r="F1605" s="175" t="s">
        <v>7105</v>
      </c>
      <c r="G1605" s="230" t="str">
        <f t="shared" si="20"/>
        <v>[PNS]_OCB_Sep</v>
      </c>
      <c r="H1605" s="222" t="s">
        <v>9515</v>
      </c>
      <c r="I1605" s="222" t="s">
        <v>7476</v>
      </c>
      <c r="J1605" s="169"/>
      <c r="K1605" s="162"/>
      <c r="L1605" s="162"/>
      <c r="M1605" s="162"/>
      <c r="N1605" s="169"/>
      <c r="O1605" s="162"/>
      <c r="P1605" s="169"/>
      <c r="Q1605" s="222" t="s">
        <v>9516</v>
      </c>
      <c r="R1605" s="230" t="s">
        <v>9516</v>
      </c>
      <c r="S1605" s="230" t="s">
        <v>9516</v>
      </c>
      <c r="T1605" s="230" t="s">
        <v>9516</v>
      </c>
      <c r="U1605" s="155"/>
      <c r="V1605" s="155" t="b">
        <v>0</v>
      </c>
      <c r="W1605" s="658" t="s">
        <v>3175</v>
      </c>
      <c r="X1605" s="226" t="s">
        <v>9517</v>
      </c>
      <c r="Y1605" s="173">
        <v>0</v>
      </c>
      <c r="Z1605" s="169"/>
      <c r="AA1605" s="163" t="str">
        <f t="shared" si="23"/>
        <v>https://shopeefood.vn/bo-suu-tap/</v>
      </c>
      <c r="AB1605" s="163" t="str">
        <f t="shared" si="25"/>
        <v>https://shopeefood.shopee.vn/bo-suu-tap/</v>
      </c>
    </row>
    <row r="1606" spans="1:28" ht="135">
      <c r="A1606" s="315" t="s">
        <v>7105</v>
      </c>
      <c r="B1606" s="446"/>
      <c r="C1606" s="394" t="s">
        <v>706</v>
      </c>
      <c r="D1606" s="155" t="s">
        <v>225</v>
      </c>
      <c r="E1606" s="222" t="s">
        <v>1120</v>
      </c>
      <c r="F1606" s="175" t="s">
        <v>7105</v>
      </c>
      <c r="G1606" s="230" t="str">
        <f t="shared" si="20"/>
        <v>[PNS]_FE CREDIT_Sep</v>
      </c>
      <c r="H1606" s="175" t="s">
        <v>9518</v>
      </c>
      <c r="I1606" s="175" t="s">
        <v>9519</v>
      </c>
      <c r="J1606" s="169"/>
      <c r="K1606" s="162"/>
      <c r="L1606" s="162"/>
      <c r="M1606" s="162"/>
      <c r="N1606" s="169"/>
      <c r="O1606" s="162"/>
      <c r="P1606" s="162" t="s">
        <v>9476</v>
      </c>
      <c r="Q1606" s="222" t="s">
        <v>9520</v>
      </c>
      <c r="R1606" s="230" t="s">
        <v>9520</v>
      </c>
      <c r="S1606" s="230" t="s">
        <v>9520</v>
      </c>
      <c r="T1606" s="230" t="s">
        <v>9520</v>
      </c>
      <c r="U1606" s="155"/>
      <c r="V1606" s="155" t="b">
        <v>0</v>
      </c>
      <c r="W1606" s="658" t="s">
        <v>3187</v>
      </c>
      <c r="X1606" s="379" t="s">
        <v>6707</v>
      </c>
      <c r="Y1606" s="173">
        <v>0</v>
      </c>
      <c r="Z1606" s="169"/>
      <c r="AA1606" s="163" t="str">
        <f t="shared" si="23"/>
        <v>https://shopeefood.vn/bo-suu-tap/</v>
      </c>
      <c r="AB1606" s="163" t="str">
        <f t="shared" si="25"/>
        <v>https://shopeefood.shopee.vn/bo-suu-tap/</v>
      </c>
    </row>
    <row r="1607" spans="1:28" ht="135">
      <c r="A1607" s="315" t="s">
        <v>7105</v>
      </c>
      <c r="B1607" s="446"/>
      <c r="C1607" s="394" t="s">
        <v>706</v>
      </c>
      <c r="D1607" s="155" t="s">
        <v>225</v>
      </c>
      <c r="E1607" s="222" t="s">
        <v>9521</v>
      </c>
      <c r="F1607" s="175" t="s">
        <v>7105</v>
      </c>
      <c r="G1607" s="230" t="str">
        <f t="shared" si="20"/>
        <v>[PNS]_CIMB_Sep</v>
      </c>
      <c r="H1607" s="175" t="s">
        <v>9522</v>
      </c>
      <c r="I1607" s="222" t="s">
        <v>9523</v>
      </c>
      <c r="J1607" s="169"/>
      <c r="K1607" s="162"/>
      <c r="L1607" s="162"/>
      <c r="M1607" s="162"/>
      <c r="N1607" s="169"/>
      <c r="O1607" s="162"/>
      <c r="P1607" s="169"/>
      <c r="Q1607" s="222" t="s">
        <v>9524</v>
      </c>
      <c r="R1607" s="230" t="s">
        <v>9524</v>
      </c>
      <c r="S1607" s="230" t="s">
        <v>9524</v>
      </c>
      <c r="T1607" s="230" t="s">
        <v>9524</v>
      </c>
      <c r="U1607" s="155"/>
      <c r="V1607" s="155" t="b">
        <v>0</v>
      </c>
      <c r="W1607" s="658" t="s">
        <v>3175</v>
      </c>
      <c r="X1607" s="379" t="s">
        <v>9525</v>
      </c>
      <c r="Y1607" s="173">
        <v>0</v>
      </c>
      <c r="Z1607" s="169"/>
      <c r="AA1607" s="163" t="str">
        <f t="shared" si="23"/>
        <v>https://shopeefood.vn/bo-suu-tap/</v>
      </c>
      <c r="AB1607" s="163" t="str">
        <f t="shared" si="25"/>
        <v>https://shopeefood.shopee.vn/bo-suu-tap/</v>
      </c>
    </row>
    <row r="1608" spans="1:28" ht="270">
      <c r="A1608" s="315" t="s">
        <v>7105</v>
      </c>
      <c r="B1608" s="446"/>
      <c r="C1608" s="394" t="s">
        <v>706</v>
      </c>
      <c r="D1608" s="155" t="s">
        <v>213</v>
      </c>
      <c r="E1608" s="153" t="s">
        <v>8795</v>
      </c>
      <c r="F1608" s="175" t="s">
        <v>7105</v>
      </c>
      <c r="G1608" s="177" t="str">
        <f t="shared" si="20"/>
        <v>[Win 2]_Wayne's Coffee_Sep</v>
      </c>
      <c r="H1608" s="176" t="s">
        <v>9526</v>
      </c>
      <c r="I1608" s="159" t="s">
        <v>9527</v>
      </c>
      <c r="J1608" s="178" t="s">
        <v>8797</v>
      </c>
      <c r="K1608" s="159"/>
      <c r="L1608" s="194" t="s">
        <v>9528</v>
      </c>
      <c r="M1608" s="264" t="s">
        <v>9529</v>
      </c>
      <c r="N1608" s="176" t="s">
        <v>9530</v>
      </c>
      <c r="O1608" s="192" t="s">
        <v>9531</v>
      </c>
      <c r="P1608" s="168"/>
      <c r="Q1608" s="192" t="s">
        <v>9532</v>
      </c>
      <c r="R1608" s="177"/>
      <c r="S1608" s="177"/>
      <c r="T1608" s="177"/>
      <c r="U1608" s="155" t="s">
        <v>696</v>
      </c>
      <c r="V1608" s="155" t="b">
        <v>0</v>
      </c>
      <c r="W1608" s="179" t="s">
        <v>9533</v>
      </c>
      <c r="X1608" s="168"/>
      <c r="Y1608" s="173">
        <v>21147</v>
      </c>
      <c r="Z1608" s="162" t="s">
        <v>9534</v>
      </c>
      <c r="AA1608" s="163" t="str">
        <f t="shared" si="23"/>
        <v>https://shopeefood.vn/bo-suu-tap/w2-waynes</v>
      </c>
      <c r="AB1608" s="163" t="str">
        <f t="shared" si="25"/>
        <v>https://shopeefood.shopee.vn/bo-suu-tap/w2-waynes</v>
      </c>
    </row>
    <row r="1609" spans="1:28" ht="45">
      <c r="A1609" s="526" t="s">
        <v>7105</v>
      </c>
      <c r="B1609" s="159"/>
      <c r="C1609" s="155" t="s">
        <v>717</v>
      </c>
      <c r="D1609" s="155" t="s">
        <v>213</v>
      </c>
      <c r="E1609" s="153" t="s">
        <v>1097</v>
      </c>
      <c r="F1609" s="181" t="s">
        <v>9535</v>
      </c>
      <c r="G1609" s="177" t="str">
        <f t="shared" si="20"/>
        <v>[Win 2]_Trà Sữa Sunday Basic_Sep.02/9</v>
      </c>
      <c r="H1609" s="159" t="s">
        <v>9536</v>
      </c>
      <c r="I1609" s="159" t="s">
        <v>9537</v>
      </c>
      <c r="J1609" s="178" t="s">
        <v>1512</v>
      </c>
      <c r="K1609" s="157"/>
      <c r="L1609" s="194" t="s">
        <v>9538</v>
      </c>
      <c r="M1609" s="159"/>
      <c r="N1609" s="171" t="s">
        <v>9539</v>
      </c>
      <c r="O1609" s="159"/>
      <c r="P1609" s="169"/>
      <c r="Q1609" s="263" t="s">
        <v>9540</v>
      </c>
      <c r="R1609" s="168"/>
      <c r="S1609" s="177"/>
      <c r="T1609" s="177"/>
      <c r="U1609" s="155" t="s">
        <v>696</v>
      </c>
      <c r="V1609" s="155" t="b">
        <v>0</v>
      </c>
      <c r="W1609" s="179" t="s">
        <v>9541</v>
      </c>
      <c r="X1609" s="168"/>
      <c r="Y1609" s="173">
        <v>19754</v>
      </c>
      <c r="Z1609" s="162" t="s">
        <v>4258</v>
      </c>
      <c r="AA1609" s="163" t="str">
        <f t="shared" si="23"/>
        <v>https://shopeefood.vn/bo-suu-tap/w2-sundaybasic-50k</v>
      </c>
      <c r="AB1609" s="163" t="str">
        <f t="shared" si="25"/>
        <v>https://shopeefood.shopee.vn/bo-suu-tap/w2-sundaybasic-50k</v>
      </c>
    </row>
    <row r="1610" spans="1:28" ht="75">
      <c r="A1610" s="526" t="s">
        <v>7105</v>
      </c>
      <c r="B1610" s="159"/>
      <c r="C1610" s="155" t="s">
        <v>717</v>
      </c>
      <c r="D1610" s="155" t="s">
        <v>213</v>
      </c>
      <c r="E1610" s="153" t="s">
        <v>1097</v>
      </c>
      <c r="F1610" s="181" t="s">
        <v>9542</v>
      </c>
      <c r="G1610" s="177" t="str">
        <f t="shared" si="20"/>
        <v>[Win 2]_Trà Sữa Sunday Basic_Sep.22/9</v>
      </c>
      <c r="H1610" s="155" t="s">
        <v>9543</v>
      </c>
      <c r="I1610" s="159" t="s">
        <v>9544</v>
      </c>
      <c r="J1610" s="178" t="s">
        <v>1512</v>
      </c>
      <c r="K1610" s="157"/>
      <c r="L1610" s="194" t="s">
        <v>9545</v>
      </c>
      <c r="M1610" s="159" t="s">
        <v>9546</v>
      </c>
      <c r="N1610" s="185" t="s">
        <v>2600</v>
      </c>
      <c r="O1610" s="171" t="s">
        <v>9547</v>
      </c>
      <c r="P1610" s="169"/>
      <c r="Q1610" s="159" t="s">
        <v>9548</v>
      </c>
      <c r="R1610" s="168"/>
      <c r="S1610" s="177"/>
      <c r="T1610" s="177"/>
      <c r="U1610" s="155" t="s">
        <v>696</v>
      </c>
      <c r="V1610" s="155" t="b">
        <v>0</v>
      </c>
      <c r="W1610" s="179" t="s">
        <v>9549</v>
      </c>
      <c r="X1610" s="168"/>
      <c r="Y1610" s="173">
        <v>20934</v>
      </c>
      <c r="Z1610" s="162" t="s">
        <v>8809</v>
      </c>
      <c r="AA1610" s="163" t="str">
        <f t="shared" si="23"/>
        <v>https://shopeefood.vn/bo-suu-tap/w2-sunday-basic-1k</v>
      </c>
      <c r="AB1610" s="163" t="str">
        <f t="shared" si="25"/>
        <v>https://shopeefood.shopee.vn/bo-suu-tap/w2-sunday-basic-1k</v>
      </c>
    </row>
    <row r="1611" spans="1:28" ht="75">
      <c r="A1611" s="526" t="s">
        <v>7105</v>
      </c>
      <c r="B1611" s="446"/>
      <c r="C1611" s="394" t="s">
        <v>685</v>
      </c>
      <c r="D1611" s="155" t="s">
        <v>213</v>
      </c>
      <c r="E1611" s="153" t="s">
        <v>2732</v>
      </c>
      <c r="F1611" s="152" t="s">
        <v>9550</v>
      </c>
      <c r="G1611" s="177" t="str">
        <f t="shared" si="20"/>
        <v>[Win 2]_Cà Phê Muối Chú Long_Sep.03_06.09</v>
      </c>
      <c r="H1611" s="155" t="s">
        <v>9551</v>
      </c>
      <c r="I1611" s="176" t="s">
        <v>9552</v>
      </c>
      <c r="J1611" s="178" t="s">
        <v>8098</v>
      </c>
      <c r="K1611" s="158"/>
      <c r="L1611" s="159"/>
      <c r="M1611" s="159"/>
      <c r="N1611" s="168"/>
      <c r="O1611" s="159" t="s">
        <v>4147</v>
      </c>
      <c r="P1611" s="250"/>
      <c r="Q1611" s="193" t="s">
        <v>9553</v>
      </c>
      <c r="R1611" s="177" t="s">
        <v>9554</v>
      </c>
      <c r="S1611" s="177" t="s">
        <v>9554</v>
      </c>
      <c r="T1611" s="177" t="s">
        <v>9554</v>
      </c>
      <c r="U1611" s="155" t="s">
        <v>696</v>
      </c>
      <c r="V1611" s="155" t="b">
        <v>0</v>
      </c>
      <c r="W1611" s="179" t="s">
        <v>9555</v>
      </c>
      <c r="X1611" s="168"/>
      <c r="Y1611" s="173">
        <v>21042</v>
      </c>
      <c r="Z1611" s="162" t="s">
        <v>9556</v>
      </c>
      <c r="AA1611" s="163" t="str">
        <f t="shared" si="23"/>
        <v>https://shopeefood.vn/bo-suu-tap/w2-cf-chulong</v>
      </c>
      <c r="AB1611" s="163" t="str">
        <f t="shared" si="25"/>
        <v>https://shopeefood.shopee.vn/bo-suu-tap/w2-cf-chulong</v>
      </c>
    </row>
    <row r="1612" spans="1:28" ht="240">
      <c r="A1612" s="526" t="s">
        <v>7105</v>
      </c>
      <c r="B1612" s="159"/>
      <c r="C1612" s="155" t="s">
        <v>717</v>
      </c>
      <c r="D1612" s="152" t="s">
        <v>222</v>
      </c>
      <c r="E1612" s="243" t="s">
        <v>871</v>
      </c>
      <c r="F1612" s="155" t="s">
        <v>9075</v>
      </c>
      <c r="G1612" s="177" t="str">
        <f t="shared" si="20"/>
        <v>[Alacarte CB]_Sinh Tố, Nước Ép &amp; Detox - ReViet Juice_Sep.CB1</v>
      </c>
      <c r="H1612" s="176" t="s">
        <v>9557</v>
      </c>
      <c r="I1612" s="159" t="s">
        <v>9558</v>
      </c>
      <c r="J1612" s="170" t="s">
        <v>874</v>
      </c>
      <c r="K1612" s="159"/>
      <c r="L1612" s="179" t="s">
        <v>875</v>
      </c>
      <c r="M1612" s="176" t="s">
        <v>9559</v>
      </c>
      <c r="N1612" s="155" t="s">
        <v>5769</v>
      </c>
      <c r="O1612" s="159"/>
      <c r="P1612" s="169"/>
      <c r="Q1612" s="159" t="s">
        <v>9560</v>
      </c>
      <c r="R1612" s="177"/>
      <c r="S1612" s="177"/>
      <c r="T1612" s="177"/>
      <c r="U1612" s="155" t="s">
        <v>696</v>
      </c>
      <c r="V1612" s="155" t="b">
        <v>0</v>
      </c>
      <c r="W1612" s="179" t="s">
        <v>9561</v>
      </c>
      <c r="X1612" s="168"/>
      <c r="Y1612" s="173">
        <v>20687</v>
      </c>
      <c r="Z1612" s="162" t="s">
        <v>7652</v>
      </c>
      <c r="AA1612" s="163" t="str">
        <f t="shared" si="23"/>
        <v>https://shopeefood.vn/bo-suu-tap/a-reviet-juice-1k</v>
      </c>
      <c r="AB1612" s="163" t="str">
        <f t="shared" si="25"/>
        <v>https://shopeefood.shopee.vn/bo-suu-tap/a-reviet-juice-1k</v>
      </c>
    </row>
    <row r="1613" spans="1:28" ht="255">
      <c r="A1613" s="526" t="s">
        <v>7105</v>
      </c>
      <c r="B1613" s="159"/>
      <c r="C1613" s="155" t="s">
        <v>717</v>
      </c>
      <c r="D1613" s="152" t="s">
        <v>222</v>
      </c>
      <c r="E1613" s="153" t="s">
        <v>881</v>
      </c>
      <c r="F1613" s="155" t="s">
        <v>9075</v>
      </c>
      <c r="G1613" s="177" t="str">
        <f t="shared" si="20"/>
        <v>[Alacarte CB]_Trà Sữa &amp; Chè Khúc Bạch AZ_Sep.CB1</v>
      </c>
      <c r="H1613" s="176" t="s">
        <v>9562</v>
      </c>
      <c r="I1613" s="159" t="s">
        <v>9563</v>
      </c>
      <c r="J1613" s="178" t="s">
        <v>884</v>
      </c>
      <c r="K1613" s="157"/>
      <c r="L1613" s="157" t="s">
        <v>4156</v>
      </c>
      <c r="M1613" s="193" t="s">
        <v>9564</v>
      </c>
      <c r="N1613" s="177"/>
      <c r="O1613" s="176" t="s">
        <v>9565</v>
      </c>
      <c r="P1613" s="169"/>
      <c r="Q1613" s="159" t="s">
        <v>9566</v>
      </c>
      <c r="R1613" s="177"/>
      <c r="S1613" s="177"/>
      <c r="T1613" s="177"/>
      <c r="U1613" s="155" t="s">
        <v>696</v>
      </c>
      <c r="V1613" s="155" t="b">
        <v>0</v>
      </c>
      <c r="W1613" s="179" t="s">
        <v>9567</v>
      </c>
      <c r="X1613" s="168"/>
      <c r="Y1613" s="173">
        <v>20514</v>
      </c>
      <c r="Z1613" s="162" t="s">
        <v>6903</v>
      </c>
      <c r="AA1613" s="163" t="str">
        <f t="shared" si="23"/>
        <v>https://shopeefood.vn/bo-suu-tap/a--khuc-bach-az</v>
      </c>
      <c r="AB1613" s="163" t="str">
        <f t="shared" si="25"/>
        <v>https://shopeefood.shopee.vn/bo-suu-tap/a--khuc-bach-az</v>
      </c>
    </row>
    <row r="1614" spans="1:28" ht="255">
      <c r="A1614" s="526" t="s">
        <v>7105</v>
      </c>
      <c r="B1614" s="159"/>
      <c r="C1614" s="155" t="s">
        <v>717</v>
      </c>
      <c r="D1614" s="152" t="s">
        <v>222</v>
      </c>
      <c r="E1614" s="153" t="s">
        <v>881</v>
      </c>
      <c r="F1614" s="155" t="s">
        <v>9121</v>
      </c>
      <c r="G1614" s="177" t="str">
        <f t="shared" si="20"/>
        <v>[Alacarte CB]_Trà Sữa &amp; Chè Khúc Bạch AZ_Sep.CB3</v>
      </c>
      <c r="H1614" s="176" t="s">
        <v>9568</v>
      </c>
      <c r="I1614" s="159" t="s">
        <v>9209</v>
      </c>
      <c r="J1614" s="178" t="s">
        <v>884</v>
      </c>
      <c r="K1614" s="157"/>
      <c r="L1614" s="157" t="s">
        <v>4156</v>
      </c>
      <c r="M1614" s="193" t="s">
        <v>9569</v>
      </c>
      <c r="N1614" s="177"/>
      <c r="O1614" s="176" t="s">
        <v>9570</v>
      </c>
      <c r="P1614" s="169"/>
      <c r="Q1614" s="159" t="s">
        <v>9571</v>
      </c>
      <c r="R1614" s="177"/>
      <c r="S1614" s="177"/>
      <c r="T1614" s="177"/>
      <c r="U1614" s="155" t="s">
        <v>696</v>
      </c>
      <c r="V1614" s="155" t="b">
        <v>0</v>
      </c>
      <c r="W1614" s="179" t="s">
        <v>9572</v>
      </c>
      <c r="X1614" s="168"/>
      <c r="Y1614" s="173">
        <v>19753</v>
      </c>
      <c r="Z1614" s="162" t="s">
        <v>4168</v>
      </c>
      <c r="AA1614" s="163" t="str">
        <f t="shared" si="23"/>
        <v>https://shopeefood.vn/bo-suu-tap/a--che-khuc-bach-az</v>
      </c>
      <c r="AB1614" s="163" t="str">
        <f t="shared" si="25"/>
        <v>https://shopeefood.shopee.vn/bo-suu-tap/a--che-khuc-bach-az</v>
      </c>
    </row>
    <row r="1615" spans="1:28" ht="255">
      <c r="A1615" s="526" t="s">
        <v>7105</v>
      </c>
      <c r="B1615" s="159"/>
      <c r="C1615" s="155" t="s">
        <v>717</v>
      </c>
      <c r="D1615" s="152" t="s">
        <v>222</v>
      </c>
      <c r="E1615" s="153" t="s">
        <v>881</v>
      </c>
      <c r="F1615" s="155" t="s">
        <v>9242</v>
      </c>
      <c r="G1615" s="177" t="str">
        <f t="shared" si="20"/>
        <v>[Alacarte CB]_Trà Sữa &amp; Chè Khúc Bạch AZ_Sep.CB8</v>
      </c>
      <c r="H1615" s="176" t="s">
        <v>9573</v>
      </c>
      <c r="I1615" s="159" t="s">
        <v>9574</v>
      </c>
      <c r="J1615" s="178" t="s">
        <v>884</v>
      </c>
      <c r="K1615" s="157"/>
      <c r="L1615" s="157"/>
      <c r="M1615" s="193"/>
      <c r="N1615" s="177"/>
      <c r="O1615" s="176" t="s">
        <v>9575</v>
      </c>
      <c r="P1615" s="169"/>
      <c r="Q1615" s="159" t="s">
        <v>9576</v>
      </c>
      <c r="R1615" s="177"/>
      <c r="S1615" s="177"/>
      <c r="T1615" s="177"/>
      <c r="U1615" s="155" t="s">
        <v>696</v>
      </c>
      <c r="V1615" s="155" t="b">
        <v>0</v>
      </c>
      <c r="W1615" s="179" t="s">
        <v>9577</v>
      </c>
      <c r="X1615" s="168"/>
      <c r="Y1615" s="173">
        <v>21004</v>
      </c>
      <c r="Z1615" s="162" t="s">
        <v>8569</v>
      </c>
      <c r="AA1615" s="163" t="str">
        <f t="shared" si="23"/>
        <v>https://shopeefood.vn/bo-suu-tap/a-trasua-az</v>
      </c>
      <c r="AB1615" s="163" t="str">
        <f t="shared" si="25"/>
        <v>https://shopeefood.shopee.vn/bo-suu-tap/a-trasua-az</v>
      </c>
    </row>
    <row r="1616" spans="1:28" ht="150">
      <c r="A1616" s="526" t="s">
        <v>7105</v>
      </c>
      <c r="B1616" s="152"/>
      <c r="C1616" s="152" t="s">
        <v>706</v>
      </c>
      <c r="D1616" s="152" t="s">
        <v>222</v>
      </c>
      <c r="E1616" s="191" t="s">
        <v>1046</v>
      </c>
      <c r="F1616" s="176" t="s">
        <v>9578</v>
      </c>
      <c r="G1616" s="177" t="str">
        <f t="shared" si="20"/>
        <v>[Alacarte CB]_Trà sữa Bingxue_Sep.CB6</v>
      </c>
      <c r="H1616" s="193" t="s">
        <v>9579</v>
      </c>
      <c r="I1616" s="193" t="s">
        <v>9580</v>
      </c>
      <c r="J1616" s="170" t="s">
        <v>1049</v>
      </c>
      <c r="K1616" s="159"/>
      <c r="L1616" s="157"/>
      <c r="M1616" s="157"/>
      <c r="N1616" s="178"/>
      <c r="O1616" s="171" t="s">
        <v>9581</v>
      </c>
      <c r="P1616" s="168"/>
      <c r="Q1616" s="159"/>
      <c r="R1616" s="177" t="s">
        <v>9582</v>
      </c>
      <c r="S1616" s="177"/>
      <c r="T1616" s="177"/>
      <c r="U1616" s="155" t="s">
        <v>696</v>
      </c>
      <c r="V1616" s="155" t="b">
        <v>0</v>
      </c>
      <c r="W1616" s="179" t="s">
        <v>9583</v>
      </c>
      <c r="X1616" s="168"/>
      <c r="Y1616" s="173">
        <v>20669</v>
      </c>
      <c r="Z1616" s="162" t="s">
        <v>7657</v>
      </c>
      <c r="AA1616" s="163" t="str">
        <f t="shared" si="23"/>
        <v>https://shopeefood.vn/bo-suu-tap/a-matcha-bingxue</v>
      </c>
      <c r="AB1616" s="163" t="str">
        <f t="shared" si="25"/>
        <v>https://shopeefood.shopee.vn/bo-suu-tap/a-matcha-bingxue</v>
      </c>
    </row>
    <row r="1617" spans="1:28" ht="165">
      <c r="A1617" s="526" t="s">
        <v>7105</v>
      </c>
      <c r="B1617" s="152"/>
      <c r="C1617" s="152" t="s">
        <v>706</v>
      </c>
      <c r="D1617" s="152" t="s">
        <v>219</v>
      </c>
      <c r="E1617" s="191" t="s">
        <v>1046</v>
      </c>
      <c r="F1617" s="176" t="s">
        <v>7105</v>
      </c>
      <c r="G1617" s="177" t="str">
        <f t="shared" si="20"/>
        <v>[Alacarte]_Trà sữa Bingxue_Sep</v>
      </c>
      <c r="H1617" s="176" t="s">
        <v>9584</v>
      </c>
      <c r="I1617" s="193" t="s">
        <v>9585</v>
      </c>
      <c r="J1617" s="178" t="s">
        <v>1049</v>
      </c>
      <c r="K1617" s="159"/>
      <c r="L1617" s="157"/>
      <c r="M1617" s="157"/>
      <c r="N1617" s="178"/>
      <c r="O1617" s="176" t="s">
        <v>9586</v>
      </c>
      <c r="P1617" s="168"/>
      <c r="Q1617" s="159"/>
      <c r="R1617" s="177"/>
      <c r="S1617" s="177"/>
      <c r="T1617" s="221" t="s">
        <v>9587</v>
      </c>
      <c r="U1617" s="155" t="s">
        <v>696</v>
      </c>
      <c r="V1617" s="155" t="b">
        <v>0</v>
      </c>
      <c r="W1617" s="179" t="s">
        <v>9588</v>
      </c>
      <c r="X1617" s="168"/>
      <c r="Y1617" s="173">
        <v>19761</v>
      </c>
      <c r="Z1617" s="162" t="s">
        <v>4186</v>
      </c>
      <c r="AA1617" s="163" t="str">
        <f t="shared" si="23"/>
        <v>https://shopeefood.vn/bo-suu-tap/a-bingxue</v>
      </c>
      <c r="AB1617" s="163" t="str">
        <f t="shared" si="25"/>
        <v>https://shopeefood.shopee.vn/bo-suu-tap/a-bingxue</v>
      </c>
    </row>
    <row r="1618" spans="1:28" ht="135">
      <c r="A1618" s="526" t="s">
        <v>7105</v>
      </c>
      <c r="B1618" s="159"/>
      <c r="C1618" s="155" t="s">
        <v>717</v>
      </c>
      <c r="D1618" s="152" t="s">
        <v>222</v>
      </c>
      <c r="E1618" s="153" t="s">
        <v>273</v>
      </c>
      <c r="F1618" s="155" t="s">
        <v>9242</v>
      </c>
      <c r="G1618" s="177" t="str">
        <f t="shared" si="20"/>
        <v>[Alacarte CB]_Cơm Tấm Ba Lộc_Sep.CB8</v>
      </c>
      <c r="H1618" s="193" t="s">
        <v>9589</v>
      </c>
      <c r="I1618" s="159" t="s">
        <v>9590</v>
      </c>
      <c r="J1618" s="179" t="s">
        <v>2012</v>
      </c>
      <c r="K1618" s="159"/>
      <c r="L1618" s="159"/>
      <c r="M1618" s="159"/>
      <c r="N1618" s="168"/>
      <c r="O1618" s="155" t="s">
        <v>1222</v>
      </c>
      <c r="P1618" s="169"/>
      <c r="Q1618" s="192" t="s">
        <v>9591</v>
      </c>
      <c r="R1618" s="177"/>
      <c r="S1618" s="177"/>
      <c r="T1618" s="177"/>
      <c r="U1618" s="155" t="s">
        <v>696</v>
      </c>
      <c r="V1618" s="155" t="b">
        <v>0</v>
      </c>
      <c r="W1618" s="179" t="s">
        <v>7787</v>
      </c>
      <c r="X1618" s="168"/>
      <c r="Y1618" s="173">
        <v>20532</v>
      </c>
      <c r="Z1618" s="162" t="s">
        <v>6972</v>
      </c>
      <c r="AA1618" s="163" t="str">
        <f t="shared" si="23"/>
        <v>https://shopeefood.vn/bo-suu-tap/a-com-ba-loc-9k</v>
      </c>
      <c r="AB1618" s="163" t="str">
        <f t="shared" si="25"/>
        <v>https://shopeefood.shopee.vn/bo-suu-tap/a-com-ba-loc-9k</v>
      </c>
    </row>
    <row r="1619" spans="1:28" ht="210">
      <c r="A1619" s="526" t="s">
        <v>7105</v>
      </c>
      <c r="B1619" s="159"/>
      <c r="C1619" s="155" t="s">
        <v>717</v>
      </c>
      <c r="D1619" s="152" t="s">
        <v>219</v>
      </c>
      <c r="E1619" s="153" t="s">
        <v>2666</v>
      </c>
      <c r="F1619" s="155" t="s">
        <v>7105</v>
      </c>
      <c r="G1619" s="177" t="str">
        <f t="shared" si="20"/>
        <v>[Alacarte]_Đậu Má Mix
Cơm Tấm Ba Lộc
Gà Nướng Ò Ó O_Sep</v>
      </c>
      <c r="H1619" s="183" t="s">
        <v>9592</v>
      </c>
      <c r="I1619" s="176" t="s">
        <v>9593</v>
      </c>
      <c r="J1619" s="179" t="s">
        <v>9594</v>
      </c>
      <c r="K1619" s="159"/>
      <c r="L1619" s="159"/>
      <c r="M1619" s="159"/>
      <c r="N1619" s="168"/>
      <c r="O1619" s="159"/>
      <c r="P1619" s="169"/>
      <c r="Q1619" s="176" t="s">
        <v>9595</v>
      </c>
      <c r="R1619" s="177"/>
      <c r="S1619" s="177"/>
      <c r="T1619" s="177"/>
      <c r="U1619" s="155" t="s">
        <v>696</v>
      </c>
      <c r="V1619" s="155" t="b">
        <v>0</v>
      </c>
      <c r="W1619" s="168"/>
      <c r="X1619" s="168"/>
      <c r="Y1619" s="173">
        <v>20680</v>
      </c>
      <c r="Z1619" s="162" t="s">
        <v>7875</v>
      </c>
      <c r="AA1619" s="163" t="str">
        <f t="shared" si="23"/>
        <v>https://shopeefood.vn/bo-suu-tap/a--uu-dai-sieu-deal</v>
      </c>
      <c r="AB1619" s="163" t="str">
        <f t="shared" si="25"/>
        <v>https://shopeefood.shopee.vn/bo-suu-tap/a--uu-dai-sieu-deal</v>
      </c>
    </row>
    <row r="1620" spans="1:28" ht="150">
      <c r="A1620" s="526" t="s">
        <v>7105</v>
      </c>
      <c r="B1620" s="159"/>
      <c r="C1620" s="155" t="s">
        <v>717</v>
      </c>
      <c r="D1620" s="152" t="s">
        <v>222</v>
      </c>
      <c r="E1620" s="153" t="s">
        <v>295</v>
      </c>
      <c r="F1620" s="155" t="s">
        <v>9242</v>
      </c>
      <c r="G1620" s="177" t="str">
        <f t="shared" si="20"/>
        <v>[Alacarte CB]_Gà Nướng Ò Ó O_Sep.CB8</v>
      </c>
      <c r="H1620" s="176" t="s">
        <v>9596</v>
      </c>
      <c r="I1620" s="193" t="s">
        <v>9597</v>
      </c>
      <c r="J1620" s="178" t="s">
        <v>2007</v>
      </c>
      <c r="K1620" s="159"/>
      <c r="L1620" s="159"/>
      <c r="M1620" s="159"/>
      <c r="N1620" s="168"/>
      <c r="O1620" s="155" t="s">
        <v>1222</v>
      </c>
      <c r="P1620" s="169"/>
      <c r="Q1620" s="192" t="s">
        <v>9598</v>
      </c>
      <c r="R1620" s="177"/>
      <c r="S1620" s="177"/>
      <c r="T1620" s="177"/>
      <c r="U1620" s="155" t="s">
        <v>696</v>
      </c>
      <c r="V1620" s="155" t="b">
        <v>0</v>
      </c>
      <c r="W1620" s="170" t="s">
        <v>7782</v>
      </c>
      <c r="X1620" s="168"/>
      <c r="Y1620" s="173">
        <v>20178</v>
      </c>
      <c r="Z1620" s="162" t="s">
        <v>5906</v>
      </c>
      <c r="AA1620" s="163" t="str">
        <f t="shared" si="23"/>
        <v>https://shopeefood.vn/bo-suu-tap/a-ga---o-o-o</v>
      </c>
      <c r="AB1620" s="163" t="str">
        <f t="shared" si="25"/>
        <v>https://shopeefood.shopee.vn/bo-suu-tap/a-ga---o-o-o</v>
      </c>
    </row>
    <row r="1621" spans="1:28" ht="150">
      <c r="A1621" s="526" t="s">
        <v>7105</v>
      </c>
      <c r="B1621" s="152"/>
      <c r="C1621" s="152" t="s">
        <v>706</v>
      </c>
      <c r="D1621" s="152" t="s">
        <v>222</v>
      </c>
      <c r="E1621" s="174" t="s">
        <v>2232</v>
      </c>
      <c r="F1621" s="176" t="s">
        <v>9121</v>
      </c>
      <c r="G1621" s="177" t="str">
        <f t="shared" si="20"/>
        <v>[Alacarte CB]_Guu Chicken - Gà Rán &amp; Cơm Gà_Sep.CB3</v>
      </c>
      <c r="H1621" s="176" t="s">
        <v>9599</v>
      </c>
      <c r="I1621" s="159" t="s">
        <v>9600</v>
      </c>
      <c r="J1621" s="178" t="s">
        <v>2234</v>
      </c>
      <c r="K1621" s="159"/>
      <c r="L1621" s="159"/>
      <c r="M1621" s="159"/>
      <c r="N1621" s="168"/>
      <c r="O1621" s="155" t="s">
        <v>5528</v>
      </c>
      <c r="P1621" s="168"/>
      <c r="Q1621" s="159"/>
      <c r="R1621" s="197" t="s">
        <v>9601</v>
      </c>
      <c r="S1621" s="177"/>
      <c r="T1621" s="177"/>
      <c r="U1621" s="155" t="s">
        <v>696</v>
      </c>
      <c r="V1621" s="155" t="b">
        <v>0</v>
      </c>
      <c r="W1621" s="170" t="s">
        <v>7938</v>
      </c>
      <c r="X1621" s="168"/>
      <c r="Y1621" s="173">
        <v>20468</v>
      </c>
      <c r="Z1621" s="162" t="s">
        <v>6751</v>
      </c>
      <c r="AA1621" s="163" t="str">
        <f t="shared" si="23"/>
        <v>https://shopeefood.vn/bo-suu-tap/a-guu-chicken-120</v>
      </c>
      <c r="AB1621" s="163" t="str">
        <f t="shared" si="25"/>
        <v>https://shopeefood.shopee.vn/bo-suu-tap/a-guu-chicken-120</v>
      </c>
    </row>
    <row r="1622" spans="1:28" ht="150">
      <c r="A1622" s="526" t="s">
        <v>7105</v>
      </c>
      <c r="B1622" s="152"/>
      <c r="C1622" s="152" t="s">
        <v>685</v>
      </c>
      <c r="D1622" s="152" t="s">
        <v>213</v>
      </c>
      <c r="E1622" s="243" t="s">
        <v>4076</v>
      </c>
      <c r="F1622" s="152" t="s">
        <v>9602</v>
      </c>
      <c r="G1622" s="177" t="str">
        <f t="shared" si="20"/>
        <v>[Win 2]_TH True Mart_Sep_SJBP</v>
      </c>
      <c r="H1622" s="176" t="s">
        <v>9603</v>
      </c>
      <c r="I1622" s="176" t="s">
        <v>9604</v>
      </c>
      <c r="J1622" s="288" t="s">
        <v>9605</v>
      </c>
      <c r="K1622" s="159"/>
      <c r="L1622" s="660" t="s">
        <v>9606</v>
      </c>
      <c r="M1622" s="661" t="s">
        <v>9607</v>
      </c>
      <c r="N1622" s="168" t="s">
        <v>9608</v>
      </c>
      <c r="O1622" s="502"/>
      <c r="P1622" s="250"/>
      <c r="Q1622" s="193" t="s">
        <v>9609</v>
      </c>
      <c r="R1622" s="177" t="s">
        <v>9609</v>
      </c>
      <c r="S1622" s="177" t="s">
        <v>9609</v>
      </c>
      <c r="T1622" s="177" t="s">
        <v>9609</v>
      </c>
      <c r="U1622" s="155" t="s">
        <v>696</v>
      </c>
      <c r="V1622" s="155" t="b">
        <v>0</v>
      </c>
      <c r="W1622" s="179" t="s">
        <v>9610</v>
      </c>
      <c r="X1622" s="168"/>
      <c r="Y1622" s="173">
        <v>20822</v>
      </c>
      <c r="Z1622" s="162" t="s">
        <v>7920</v>
      </c>
      <c r="AA1622" s="163" t="str">
        <f t="shared" si="23"/>
        <v>https://shopeefood.vn/bo-suu-tap/w2-thtruemart</v>
      </c>
      <c r="AB1622" s="163" t="str">
        <f t="shared" si="25"/>
        <v>https://shopeefood.shopee.vn/bo-suu-tap/w2-thtruemart</v>
      </c>
    </row>
    <row r="1623" spans="1:28" ht="90">
      <c r="A1623" s="526" t="s">
        <v>7105</v>
      </c>
      <c r="B1623" s="152"/>
      <c r="C1623" s="152" t="s">
        <v>706</v>
      </c>
      <c r="D1623" s="152" t="s">
        <v>222</v>
      </c>
      <c r="E1623" s="159" t="s">
        <v>1065</v>
      </c>
      <c r="F1623" s="155" t="s">
        <v>9075</v>
      </c>
      <c r="G1623" s="177" t="str">
        <f t="shared" si="20"/>
        <v>[Alacarte CB]_The Alley_Sep.CB1</v>
      </c>
      <c r="H1623" s="193" t="s">
        <v>9611</v>
      </c>
      <c r="I1623" s="193" t="s">
        <v>9612</v>
      </c>
      <c r="J1623" s="194" t="s">
        <v>2467</v>
      </c>
      <c r="K1623" s="157"/>
      <c r="L1623" s="157"/>
      <c r="M1623" s="159"/>
      <c r="N1623" s="168"/>
      <c r="O1623" s="155" t="s">
        <v>5528</v>
      </c>
      <c r="P1623" s="168"/>
      <c r="Q1623" s="159"/>
      <c r="R1623" s="177" t="s">
        <v>9613</v>
      </c>
      <c r="S1623" s="177"/>
      <c r="T1623" s="177"/>
      <c r="U1623" s="155" t="s">
        <v>696</v>
      </c>
      <c r="V1623" s="155" t="b">
        <v>0</v>
      </c>
      <c r="W1623" s="170" t="s">
        <v>6727</v>
      </c>
      <c r="X1623" s="168"/>
      <c r="Y1623" s="173">
        <v>20648</v>
      </c>
      <c r="Z1623" s="162" t="s">
        <v>7661</v>
      </c>
      <c r="AA1623" s="163" t="str">
        <f t="shared" si="23"/>
        <v>https://shopeefood.vn/bo-suu-tap/a--alley-bogo</v>
      </c>
      <c r="AB1623" s="163" t="str">
        <f t="shared" si="25"/>
        <v>https://shopeefood.shopee.vn/bo-suu-tap/a--alley-bogo</v>
      </c>
    </row>
    <row r="1624" spans="1:28" ht="75">
      <c r="A1624" s="526" t="s">
        <v>7105</v>
      </c>
      <c r="B1624" s="152"/>
      <c r="C1624" s="152" t="s">
        <v>706</v>
      </c>
      <c r="D1624" s="152" t="s">
        <v>222</v>
      </c>
      <c r="E1624" s="159" t="s">
        <v>1065</v>
      </c>
      <c r="F1624" s="155" t="s">
        <v>9269</v>
      </c>
      <c r="G1624" s="177" t="str">
        <f t="shared" si="20"/>
        <v>[Alacarte CB]_The Alley_Sep.CB2</v>
      </c>
      <c r="H1624" s="176" t="s">
        <v>9614</v>
      </c>
      <c r="I1624" s="193" t="s">
        <v>9615</v>
      </c>
      <c r="J1624" s="194" t="s">
        <v>2467</v>
      </c>
      <c r="K1624" s="157"/>
      <c r="L1624" s="157"/>
      <c r="M1624" s="159"/>
      <c r="N1624" s="168"/>
      <c r="O1624" s="155" t="s">
        <v>5528</v>
      </c>
      <c r="P1624" s="168"/>
      <c r="Q1624" s="159"/>
      <c r="R1624" s="177" t="s">
        <v>9616</v>
      </c>
      <c r="S1624" s="177"/>
      <c r="T1624" s="177"/>
      <c r="U1624" s="155" t="s">
        <v>696</v>
      </c>
      <c r="V1624" s="155" t="b">
        <v>0</v>
      </c>
      <c r="W1624" s="170" t="s">
        <v>9617</v>
      </c>
      <c r="X1624" s="168"/>
      <c r="Y1624" s="173">
        <v>21012</v>
      </c>
      <c r="Z1624" s="162" t="s">
        <v>8786</v>
      </c>
      <c r="AA1624" s="163" t="str">
        <f t="shared" si="23"/>
        <v>https://shopeefood.vn/bo-suu-tap/a-1d-alley</v>
      </c>
      <c r="AB1624" s="163" t="str">
        <f t="shared" si="25"/>
        <v>https://shopeefood.shopee.vn/bo-suu-tap/a-1d-alley</v>
      </c>
    </row>
    <row r="1625" spans="1:28" ht="105">
      <c r="A1625" s="526" t="s">
        <v>7105</v>
      </c>
      <c r="B1625" s="152"/>
      <c r="C1625" s="152" t="s">
        <v>706</v>
      </c>
      <c r="D1625" s="152" t="s">
        <v>222</v>
      </c>
      <c r="E1625" s="159" t="s">
        <v>1065</v>
      </c>
      <c r="F1625" s="155" t="s">
        <v>9121</v>
      </c>
      <c r="G1625" s="177" t="str">
        <f t="shared" si="20"/>
        <v>[Alacarte CB]_The Alley_Sep.CB3</v>
      </c>
      <c r="H1625" s="193" t="s">
        <v>9618</v>
      </c>
      <c r="I1625" s="193" t="s">
        <v>9619</v>
      </c>
      <c r="J1625" s="194" t="s">
        <v>2467</v>
      </c>
      <c r="K1625" s="157"/>
      <c r="L1625" s="157"/>
      <c r="M1625" s="159"/>
      <c r="N1625" s="168"/>
      <c r="O1625" s="155" t="s">
        <v>5528</v>
      </c>
      <c r="P1625" s="168"/>
      <c r="Q1625" s="159"/>
      <c r="R1625" s="177" t="s">
        <v>9620</v>
      </c>
      <c r="S1625" s="177"/>
      <c r="T1625" s="177"/>
      <c r="U1625" s="155" t="s">
        <v>696</v>
      </c>
      <c r="V1625" s="155" t="b">
        <v>0</v>
      </c>
      <c r="W1625" s="170" t="s">
        <v>6736</v>
      </c>
      <c r="X1625" s="168"/>
      <c r="Y1625" s="173">
        <v>20559</v>
      </c>
      <c r="Z1625" s="162" t="s">
        <v>6737</v>
      </c>
      <c r="AA1625" s="163" t="str">
        <f t="shared" si="23"/>
        <v>https://shopeefood.vn/bo-suu-tap/a-the-alley-1t1</v>
      </c>
      <c r="AB1625" s="163" t="str">
        <f t="shared" si="25"/>
        <v>https://shopeefood.shopee.vn/bo-suu-tap/a-the-alley-1t1</v>
      </c>
    </row>
    <row r="1626" spans="1:28" ht="90">
      <c r="A1626" s="526" t="s">
        <v>7105</v>
      </c>
      <c r="B1626" s="152"/>
      <c r="C1626" s="152" t="s">
        <v>706</v>
      </c>
      <c r="D1626" s="152" t="s">
        <v>222</v>
      </c>
      <c r="E1626" s="174" t="s">
        <v>928</v>
      </c>
      <c r="F1626" s="176" t="s">
        <v>9242</v>
      </c>
      <c r="G1626" s="177" t="str">
        <f t="shared" si="20"/>
        <v>[Alacarte CB]_Lotteria_Sep.CB8</v>
      </c>
      <c r="H1626" s="159" t="s">
        <v>9621</v>
      </c>
      <c r="I1626" s="193" t="s">
        <v>9622</v>
      </c>
      <c r="J1626" s="170" t="s">
        <v>931</v>
      </c>
      <c r="K1626" s="159"/>
      <c r="L1626" s="170" t="s">
        <v>9623</v>
      </c>
      <c r="M1626" s="176" t="s">
        <v>9624</v>
      </c>
      <c r="N1626" s="155" t="s">
        <v>5967</v>
      </c>
      <c r="O1626" s="177" t="s">
        <v>9437</v>
      </c>
      <c r="P1626" s="168"/>
      <c r="Q1626" s="193" t="s">
        <v>9625</v>
      </c>
      <c r="R1626" s="177" t="s">
        <v>9626</v>
      </c>
      <c r="S1626" s="177" t="s">
        <v>9627</v>
      </c>
      <c r="T1626" s="177" t="s">
        <v>9628</v>
      </c>
      <c r="U1626" s="155" t="s">
        <v>696</v>
      </c>
      <c r="V1626" s="155" t="b">
        <v>0</v>
      </c>
      <c r="W1626" s="179" t="s">
        <v>9629</v>
      </c>
      <c r="X1626" s="168"/>
      <c r="Y1626" s="173">
        <v>21141</v>
      </c>
      <c r="Z1626" s="162" t="s">
        <v>9630</v>
      </c>
      <c r="AA1626" s="163" t="str">
        <f t="shared" si="23"/>
        <v>https://shopeefood.vn/bo-suu-tap/a-deal-lotteria</v>
      </c>
      <c r="AB1626" s="163" t="str">
        <f t="shared" si="25"/>
        <v>https://shopeefood.shopee.vn/bo-suu-tap/a-deal-lotteria</v>
      </c>
    </row>
    <row r="1627" spans="1:28" ht="180">
      <c r="A1627" s="526" t="s">
        <v>7105</v>
      </c>
      <c r="B1627" s="152"/>
      <c r="C1627" s="152" t="s">
        <v>706</v>
      </c>
      <c r="D1627" s="152" t="s">
        <v>211</v>
      </c>
      <c r="E1627" s="174" t="s">
        <v>928</v>
      </c>
      <c r="F1627" s="176" t="s">
        <v>7105</v>
      </c>
      <c r="G1627" s="177" t="str">
        <f t="shared" si="20"/>
        <v>[Win 1]_Lotteria_Sep</v>
      </c>
      <c r="H1627" s="176" t="s">
        <v>9631</v>
      </c>
      <c r="I1627" s="176" t="s">
        <v>9632</v>
      </c>
      <c r="J1627" s="170" t="s">
        <v>931</v>
      </c>
      <c r="K1627" s="159"/>
      <c r="L1627" s="159"/>
      <c r="M1627" s="159"/>
      <c r="N1627" s="168"/>
      <c r="O1627" s="155" t="s">
        <v>9633</v>
      </c>
      <c r="P1627" s="168"/>
      <c r="Q1627" s="193"/>
      <c r="R1627" s="177" t="s">
        <v>9634</v>
      </c>
      <c r="S1627" s="177"/>
      <c r="T1627" s="177"/>
      <c r="U1627" s="155" t="s">
        <v>696</v>
      </c>
      <c r="V1627" s="155" t="b">
        <v>0</v>
      </c>
      <c r="W1627" s="179" t="s">
        <v>9635</v>
      </c>
      <c r="X1627" s="168"/>
      <c r="Y1627" s="173">
        <v>20996</v>
      </c>
      <c r="Z1627" s="162" t="s">
        <v>9007</v>
      </c>
      <c r="AA1627" s="163" t="str">
        <f t="shared" si="23"/>
        <v>https://shopeefood.vn/bo-suu-tap/w1-lotteria-50</v>
      </c>
      <c r="AB1627" s="163" t="str">
        <f t="shared" si="25"/>
        <v>https://shopeefood.shopee.vn/bo-suu-tap/w1-lotteria-50</v>
      </c>
    </row>
    <row r="1628" spans="1:28" ht="135">
      <c r="A1628" s="151" t="s">
        <v>7359</v>
      </c>
      <c r="B1628" s="152"/>
      <c r="C1628" s="152" t="s">
        <v>706</v>
      </c>
      <c r="D1628" s="152" t="s">
        <v>225</v>
      </c>
      <c r="E1628" s="181" t="s">
        <v>1155</v>
      </c>
      <c r="F1628" s="155" t="s">
        <v>9636</v>
      </c>
      <c r="G1628" s="177" t="str">
        <f t="shared" si="20"/>
        <v>[PNS]_BIDV_Aug.DEBIT</v>
      </c>
      <c r="H1628" s="175" t="s">
        <v>9637</v>
      </c>
      <c r="I1628" s="222" t="s">
        <v>9638</v>
      </c>
      <c r="J1628" s="169"/>
      <c r="K1628" s="162"/>
      <c r="L1628" s="162"/>
      <c r="M1628" s="162"/>
      <c r="N1628" s="169"/>
      <c r="O1628" s="162"/>
      <c r="P1628" s="169"/>
      <c r="Q1628" s="167" t="s">
        <v>9639</v>
      </c>
      <c r="R1628" s="165" t="s">
        <v>9639</v>
      </c>
      <c r="S1628" s="165" t="s">
        <v>9639</v>
      </c>
      <c r="T1628" s="165" t="s">
        <v>9639</v>
      </c>
      <c r="U1628" s="155" t="s">
        <v>696</v>
      </c>
      <c r="V1628" s="155" t="b">
        <v>0</v>
      </c>
      <c r="W1628" s="333" t="s">
        <v>3183</v>
      </c>
      <c r="X1628" s="179" t="s">
        <v>9640</v>
      </c>
      <c r="Y1628" s="173">
        <v>0</v>
      </c>
      <c r="Z1628" s="169"/>
      <c r="AA1628" s="163" t="str">
        <f t="shared" si="23"/>
        <v>https://shopeefood.vn/bo-suu-tap/</v>
      </c>
      <c r="AB1628" s="163" t="str">
        <f t="shared" si="25"/>
        <v>https://shopeefood.shopee.vn/bo-suu-tap/</v>
      </c>
    </row>
    <row r="1629" spans="1:28" ht="135">
      <c r="A1629" s="151" t="s">
        <v>7105</v>
      </c>
      <c r="B1629" s="152"/>
      <c r="C1629" s="152" t="s">
        <v>685</v>
      </c>
      <c r="D1629" s="152" t="s">
        <v>225</v>
      </c>
      <c r="E1629" s="181" t="s">
        <v>2801</v>
      </c>
      <c r="F1629" s="166" t="s">
        <v>7105</v>
      </c>
      <c r="G1629" s="230" t="str">
        <f t="shared" si="20"/>
        <v>[PNS]_Coke Always on_Sep</v>
      </c>
      <c r="H1629" s="175" t="s">
        <v>9641</v>
      </c>
      <c r="I1629" s="181" t="s">
        <v>9450</v>
      </c>
      <c r="J1629" s="169"/>
      <c r="K1629" s="209" t="s">
        <v>9642</v>
      </c>
      <c r="L1629" s="162"/>
      <c r="M1629" s="162"/>
      <c r="N1629" s="169"/>
      <c r="O1629" s="183"/>
      <c r="P1629" s="169"/>
      <c r="Q1629" s="196" t="s">
        <v>703</v>
      </c>
      <c r="R1629" s="196" t="s">
        <v>703</v>
      </c>
      <c r="S1629" s="196" t="s">
        <v>703</v>
      </c>
      <c r="T1629" s="196" t="s">
        <v>703</v>
      </c>
      <c r="U1629" s="155" t="s">
        <v>696</v>
      </c>
      <c r="V1629" s="155" t="b">
        <v>0</v>
      </c>
      <c r="W1629" s="179" t="s">
        <v>9643</v>
      </c>
      <c r="X1629" s="168"/>
      <c r="Y1629" s="173">
        <v>21062</v>
      </c>
      <c r="Z1629" s="162" t="s">
        <v>9644</v>
      </c>
      <c r="AA1629" s="163" t="str">
        <f t="shared" si="23"/>
        <v>https://shopeefood.vn/bo-suu-tap/le-hoi-am-thuc-coca-cola-all-sep</v>
      </c>
      <c r="AB1629" s="163" t="str">
        <f t="shared" si="25"/>
        <v>https://shopeefood.shopee.vn/bo-suu-tap/le-hoi-am-thuc-coca-cola-all-sep</v>
      </c>
    </row>
    <row r="1630" spans="1:28" ht="150">
      <c r="A1630" s="151" t="s">
        <v>7105</v>
      </c>
      <c r="B1630" s="152"/>
      <c r="C1630" s="152" t="s">
        <v>717</v>
      </c>
      <c r="D1630" s="152" t="s">
        <v>215</v>
      </c>
      <c r="E1630" s="153" t="s">
        <v>1226</v>
      </c>
      <c r="F1630" s="166" t="s">
        <v>7105</v>
      </c>
      <c r="G1630" s="177" t="str">
        <f t="shared" si="20"/>
        <v>[Win 3]_Cơm Gà Xối Mỡ 142_Sep</v>
      </c>
      <c r="H1630" s="176" t="s">
        <v>9645</v>
      </c>
      <c r="I1630" s="263" t="s">
        <v>9646</v>
      </c>
      <c r="J1630" s="178" t="s">
        <v>1229</v>
      </c>
      <c r="K1630" s="159"/>
      <c r="L1630" s="194" t="s">
        <v>1230</v>
      </c>
      <c r="M1630" s="176" t="s">
        <v>9647</v>
      </c>
      <c r="N1630" s="199" t="s">
        <v>9648</v>
      </c>
      <c r="O1630" s="159"/>
      <c r="P1630" s="169"/>
      <c r="Q1630" s="193" t="s">
        <v>9649</v>
      </c>
      <c r="R1630" s="177"/>
      <c r="S1630" s="177"/>
      <c r="T1630" s="177"/>
      <c r="U1630" s="155" t="s">
        <v>696</v>
      </c>
      <c r="V1630" s="155" t="b">
        <v>0</v>
      </c>
      <c r="W1630" s="179" t="s">
        <v>9650</v>
      </c>
      <c r="X1630" s="168"/>
      <c r="Y1630" s="173">
        <v>20173</v>
      </c>
      <c r="Z1630" s="162" t="s">
        <v>5535</v>
      </c>
      <c r="AA1630" s="163" t="str">
        <f t="shared" si="23"/>
        <v>https://shopeefood.vn/bo-suu-tap/w3-com-ga-142</v>
      </c>
      <c r="AB1630" s="163" t="str">
        <f t="shared" si="25"/>
        <v>https://shopeefood.shopee.vn/bo-suu-tap/w3-com-ga-142</v>
      </c>
    </row>
    <row r="1631" spans="1:28" ht="45">
      <c r="A1631" s="151" t="s">
        <v>7105</v>
      </c>
      <c r="B1631" s="152"/>
      <c r="C1631" s="152" t="s">
        <v>897</v>
      </c>
      <c r="D1631" s="152" t="s">
        <v>201</v>
      </c>
      <c r="E1631" s="180" t="s">
        <v>298</v>
      </c>
      <c r="F1631" s="155" t="s">
        <v>7797</v>
      </c>
      <c r="G1631" s="177" t="str">
        <f t="shared" si="20"/>
        <v>[SJBP]_Gà Rán KFC_99k</v>
      </c>
      <c r="H1631" s="259" t="s">
        <v>9651</v>
      </c>
      <c r="I1631" s="260" t="s">
        <v>9652</v>
      </c>
      <c r="J1631" s="209" t="s">
        <v>6840</v>
      </c>
      <c r="K1631" s="162"/>
      <c r="L1631" s="162"/>
      <c r="M1631" s="162"/>
      <c r="N1631" s="169"/>
      <c r="O1631" s="183"/>
      <c r="P1631" s="169"/>
      <c r="Q1631" s="183"/>
      <c r="R1631" s="177"/>
      <c r="S1631" s="177"/>
      <c r="T1631" s="177"/>
      <c r="U1631" s="155"/>
      <c r="V1631" s="155" t="b">
        <v>0</v>
      </c>
      <c r="W1631" s="179" t="s">
        <v>9653</v>
      </c>
      <c r="X1631" s="168"/>
      <c r="Y1631" s="173">
        <v>20382</v>
      </c>
      <c r="Z1631" s="162" t="s">
        <v>6853</v>
      </c>
      <c r="AA1631" s="163" t="str">
        <f t="shared" si="23"/>
        <v>https://shopeefood.vn/bo-suu-tap/sj-combo-kfc</v>
      </c>
      <c r="AB1631" s="163" t="str">
        <f t="shared" si="25"/>
        <v>https://shopeefood.shopee.vn/bo-suu-tap/sj-combo-kfc</v>
      </c>
    </row>
    <row r="1632" spans="1:28" ht="112">
      <c r="A1632" s="151" t="s">
        <v>7105</v>
      </c>
      <c r="B1632" s="152"/>
      <c r="C1632" s="152" t="s">
        <v>897</v>
      </c>
      <c r="D1632" s="152" t="s">
        <v>201</v>
      </c>
      <c r="E1632" s="180" t="s">
        <v>298</v>
      </c>
      <c r="F1632" s="155" t="s">
        <v>9654</v>
      </c>
      <c r="G1632" s="177" t="str">
        <f t="shared" si="20"/>
        <v>[SJBP]_Gà Rán KFC_BAU Sep</v>
      </c>
      <c r="H1632" s="399" t="s">
        <v>9655</v>
      </c>
      <c r="I1632" s="662" t="s">
        <v>9656</v>
      </c>
      <c r="J1632" s="209" t="s">
        <v>6840</v>
      </c>
      <c r="K1632" s="162"/>
      <c r="L1632" s="162"/>
      <c r="M1632" s="162"/>
      <c r="N1632" s="169"/>
      <c r="O1632" s="183"/>
      <c r="P1632" s="169"/>
      <c r="Q1632" s="183"/>
      <c r="R1632" s="177"/>
      <c r="S1632" s="177"/>
      <c r="T1632" s="177"/>
      <c r="U1632" s="155"/>
      <c r="V1632" s="155" t="b">
        <v>0</v>
      </c>
      <c r="W1632" s="179" t="s">
        <v>9657</v>
      </c>
      <c r="X1632" s="168"/>
      <c r="Y1632" s="173">
        <v>20380</v>
      </c>
      <c r="Z1632" s="162" t="s">
        <v>6845</v>
      </c>
      <c r="AA1632" s="163" t="str">
        <f t="shared" si="23"/>
        <v>https://shopeefood.vn/bo-suu-tap/sj-deal-kfc</v>
      </c>
      <c r="AB1632" s="163" t="str">
        <f t="shared" si="25"/>
        <v>https://shopeefood.shopee.vn/bo-suu-tap/sj-deal-kfc</v>
      </c>
    </row>
    <row r="1633" spans="1:28" ht="75">
      <c r="A1633" s="151" t="s">
        <v>7105</v>
      </c>
      <c r="B1633" s="152"/>
      <c r="C1633" s="152" t="s">
        <v>897</v>
      </c>
      <c r="D1633" s="152" t="s">
        <v>201</v>
      </c>
      <c r="E1633" s="180" t="s">
        <v>300</v>
      </c>
      <c r="F1633" s="155" t="s">
        <v>9658</v>
      </c>
      <c r="G1633" s="177" t="str">
        <f t="shared" si="20"/>
        <v>[SJBP]_Gà Rán Popeyes_BAU SEP</v>
      </c>
      <c r="H1633" s="264" t="s">
        <v>9659</v>
      </c>
      <c r="I1633" s="662" t="s">
        <v>9656</v>
      </c>
      <c r="J1633" s="252" t="s">
        <v>9660</v>
      </c>
      <c r="K1633" s="162"/>
      <c r="L1633" s="162"/>
      <c r="M1633" s="162"/>
      <c r="N1633" s="169"/>
      <c r="O1633" s="183"/>
      <c r="P1633" s="169"/>
      <c r="Q1633" s="183"/>
      <c r="R1633" s="177"/>
      <c r="S1633" s="177"/>
      <c r="T1633" s="177"/>
      <c r="U1633" s="155"/>
      <c r="V1633" s="155" t="b">
        <v>0</v>
      </c>
      <c r="W1633" s="614" t="s">
        <v>9661</v>
      </c>
      <c r="X1633" s="168"/>
      <c r="Y1633" s="173">
        <v>20636</v>
      </c>
      <c r="Z1633" s="162" t="s">
        <v>7268</v>
      </c>
      <c r="AA1633" s="163" t="str">
        <f t="shared" si="23"/>
        <v>https://shopeefood.vn/bo-suu-tap/sj--popeyes-79</v>
      </c>
      <c r="AB1633" s="163" t="str">
        <f t="shared" si="25"/>
        <v>https://shopeefood.shopee.vn/bo-suu-tap/sj--popeyes-79</v>
      </c>
    </row>
    <row r="1634" spans="1:28" ht="75">
      <c r="A1634" s="151" t="s">
        <v>7105</v>
      </c>
      <c r="B1634" s="152"/>
      <c r="C1634" s="152" t="s">
        <v>897</v>
      </c>
      <c r="D1634" s="152" t="s">
        <v>201</v>
      </c>
      <c r="E1634" s="180" t="s">
        <v>300</v>
      </c>
      <c r="F1634" s="155" t="s">
        <v>1378</v>
      </c>
      <c r="G1634" s="177" t="str">
        <f t="shared" si="20"/>
        <v>[SJBP]_Gà Rán Popeyes_1T1</v>
      </c>
      <c r="H1634" s="469" t="s">
        <v>9662</v>
      </c>
      <c r="I1634" s="183" t="s">
        <v>9663</v>
      </c>
      <c r="J1634" s="252" t="s">
        <v>9664</v>
      </c>
      <c r="K1634" s="162"/>
      <c r="L1634" s="162"/>
      <c r="M1634" s="162"/>
      <c r="N1634" s="169"/>
      <c r="O1634" s="183"/>
      <c r="P1634" s="169"/>
      <c r="Q1634" s="183" t="s">
        <v>9665</v>
      </c>
      <c r="R1634" s="177"/>
      <c r="S1634" s="177"/>
      <c r="T1634" s="177"/>
      <c r="U1634" s="155"/>
      <c r="V1634" s="155" t="b">
        <v>0</v>
      </c>
      <c r="W1634" s="179" t="s">
        <v>9666</v>
      </c>
      <c r="X1634" s="168"/>
      <c r="Y1634" s="173">
        <v>20635</v>
      </c>
      <c r="Z1634" s="162" t="s">
        <v>7264</v>
      </c>
      <c r="AA1634" s="163" t="str">
        <f t="shared" si="23"/>
        <v>https://shopeefood.vn/bo-suu-tap/sj-popeyes-bogo</v>
      </c>
      <c r="AB1634" s="163" t="str">
        <f t="shared" si="25"/>
        <v>https://shopeefood.shopee.vn/bo-suu-tap/sj-popeyes-bogo</v>
      </c>
    </row>
    <row r="1635" spans="1:28" ht="384">
      <c r="A1635" s="151" t="s">
        <v>7105</v>
      </c>
      <c r="B1635" s="152"/>
      <c r="C1635" s="152" t="s">
        <v>897</v>
      </c>
      <c r="D1635" s="152" t="s">
        <v>201</v>
      </c>
      <c r="E1635" s="180" t="s">
        <v>285</v>
      </c>
      <c r="F1635" s="155" t="s">
        <v>174</v>
      </c>
      <c r="G1635" s="177" t="str">
        <f t="shared" si="20"/>
        <v>[SJBP]_Domino's Pizza_BAU</v>
      </c>
      <c r="H1635" s="319" t="s">
        <v>9667</v>
      </c>
      <c r="I1635" s="662" t="s">
        <v>9656</v>
      </c>
      <c r="J1635" s="184" t="s">
        <v>942</v>
      </c>
      <c r="K1635" s="162"/>
      <c r="L1635" s="162"/>
      <c r="M1635" s="162"/>
      <c r="N1635" s="169"/>
      <c r="O1635" s="183"/>
      <c r="P1635" s="169"/>
      <c r="Q1635" s="183"/>
      <c r="R1635" s="177"/>
      <c r="S1635" s="177"/>
      <c r="T1635" s="177"/>
      <c r="U1635" s="155"/>
      <c r="V1635" s="155" t="b">
        <v>0</v>
      </c>
      <c r="W1635" s="179" t="s">
        <v>9668</v>
      </c>
      <c r="X1635" s="168"/>
      <c r="Y1635" s="173">
        <v>20672</v>
      </c>
      <c r="Z1635" s="162" t="s">
        <v>7276</v>
      </c>
      <c r="AA1635" s="163" t="str">
        <f t="shared" si="23"/>
        <v>https://shopeefood.vn/bo-suu-tap/sj--dominos-119</v>
      </c>
      <c r="AB1635" s="163" t="str">
        <f t="shared" si="25"/>
        <v>https://shopeefood.shopee.vn/bo-suu-tap/sj--dominos-119</v>
      </c>
    </row>
    <row r="1636" spans="1:28" ht="409.6">
      <c r="A1636" s="151" t="s">
        <v>7105</v>
      </c>
      <c r="B1636" s="152"/>
      <c r="C1636" s="152" t="s">
        <v>897</v>
      </c>
      <c r="D1636" s="152" t="s">
        <v>201</v>
      </c>
      <c r="E1636" s="180" t="s">
        <v>285</v>
      </c>
      <c r="F1636" s="155" t="s">
        <v>5984</v>
      </c>
      <c r="G1636" s="177" t="str">
        <f t="shared" si="20"/>
        <v>[SJBP]_Domino's Pizza_1k</v>
      </c>
      <c r="H1636" s="319" t="s">
        <v>9669</v>
      </c>
      <c r="I1636" s="183" t="s">
        <v>9670</v>
      </c>
      <c r="J1636" s="184" t="s">
        <v>942</v>
      </c>
      <c r="K1636" s="162"/>
      <c r="L1636" s="162"/>
      <c r="M1636" s="162"/>
      <c r="N1636" s="169"/>
      <c r="O1636" s="183"/>
      <c r="P1636" s="169"/>
      <c r="Q1636" s="183" t="s">
        <v>9671</v>
      </c>
      <c r="R1636" s="177"/>
      <c r="S1636" s="177"/>
      <c r="T1636" s="177"/>
      <c r="U1636" s="155"/>
      <c r="V1636" s="155" t="b">
        <v>0</v>
      </c>
      <c r="W1636" s="179" t="s">
        <v>9672</v>
      </c>
      <c r="X1636" s="168"/>
      <c r="Y1636" s="173">
        <v>20671</v>
      </c>
      <c r="Z1636" s="162" t="s">
        <v>7273</v>
      </c>
      <c r="AA1636" s="163" t="str">
        <f t="shared" si="23"/>
        <v>https://shopeefood.vn/bo-suu-tap/sj-1k-dominos</v>
      </c>
      <c r="AB1636" s="163" t="str">
        <f t="shared" si="25"/>
        <v>https://shopeefood.shopee.vn/bo-suu-tap/sj-1k-dominos</v>
      </c>
    </row>
    <row r="1637" spans="1:28" ht="30">
      <c r="A1637" s="151" t="s">
        <v>7105</v>
      </c>
      <c r="B1637" s="152"/>
      <c r="C1637" s="152" t="s">
        <v>897</v>
      </c>
      <c r="D1637" s="152" t="s">
        <v>201</v>
      </c>
      <c r="E1637" s="180" t="s">
        <v>341</v>
      </c>
      <c r="F1637" s="155" t="s">
        <v>7105</v>
      </c>
      <c r="G1637" s="177" t="str">
        <f t="shared" si="20"/>
        <v>[SJBP]_Lotteria DI_Sep</v>
      </c>
      <c r="H1637" s="663" t="s">
        <v>9673</v>
      </c>
      <c r="I1637" s="662" t="s">
        <v>9656</v>
      </c>
      <c r="J1637" s="209" t="s">
        <v>931</v>
      </c>
      <c r="K1637" s="162"/>
      <c r="L1637" s="162"/>
      <c r="M1637" s="162"/>
      <c r="N1637" s="169"/>
      <c r="O1637" s="183"/>
      <c r="P1637" s="169"/>
      <c r="Q1637" s="183"/>
      <c r="R1637" s="177"/>
      <c r="S1637" s="177"/>
      <c r="T1637" s="177"/>
      <c r="U1637" s="155"/>
      <c r="V1637" s="155" t="b">
        <v>0</v>
      </c>
      <c r="W1637" s="179" t="s">
        <v>9674</v>
      </c>
      <c r="X1637" s="168"/>
      <c r="Y1637" s="173">
        <v>20975</v>
      </c>
      <c r="Z1637" s="162" t="s">
        <v>8625</v>
      </c>
      <c r="AA1637" s="163" t="str">
        <f t="shared" si="23"/>
        <v>https://shopeefood.vn/bo-suu-tap/sj-lotteria-77k</v>
      </c>
      <c r="AB1637" s="163" t="str">
        <f t="shared" si="25"/>
        <v>https://shopeefood.shopee.vn/bo-suu-tap/sj-lotteria-77k</v>
      </c>
    </row>
    <row r="1638" spans="1:28" ht="105">
      <c r="A1638" s="151" t="s">
        <v>7105</v>
      </c>
      <c r="B1638" s="152"/>
      <c r="C1638" s="152" t="s">
        <v>970</v>
      </c>
      <c r="D1638" s="152" t="s">
        <v>201</v>
      </c>
      <c r="E1638" s="180" t="s">
        <v>390</v>
      </c>
      <c r="F1638" s="155" t="s">
        <v>997</v>
      </c>
      <c r="G1638" s="596" t="str">
        <f t="shared" si="20"/>
        <v>[SJBP]_Starbucks Coffee_WC Fri</v>
      </c>
      <c r="H1638" s="653" t="s">
        <v>9675</v>
      </c>
      <c r="I1638" s="183" t="s">
        <v>9676</v>
      </c>
      <c r="J1638" s="184" t="s">
        <v>9282</v>
      </c>
      <c r="K1638" s="162"/>
      <c r="L1638" s="162"/>
      <c r="M1638" s="162"/>
      <c r="N1638" s="169"/>
      <c r="O1638" s="183"/>
      <c r="P1638" s="162" t="s">
        <v>2567</v>
      </c>
      <c r="Q1638" s="183" t="s">
        <v>9677</v>
      </c>
      <c r="R1638" s="183" t="s">
        <v>9677</v>
      </c>
      <c r="S1638" s="183" t="s">
        <v>9677</v>
      </c>
      <c r="T1638" s="177"/>
      <c r="U1638" s="155"/>
      <c r="V1638" s="155" t="b">
        <v>0</v>
      </c>
      <c r="W1638" s="179" t="s">
        <v>9678</v>
      </c>
      <c r="X1638" s="168"/>
      <c r="Y1638" s="173">
        <v>20653</v>
      </c>
      <c r="Z1638" s="162" t="s">
        <v>7726</v>
      </c>
      <c r="AA1638" s="163" t="str">
        <f t="shared" si="23"/>
        <v>https://shopeefood.vn/bo-suu-tap/sj-fri-starbucks</v>
      </c>
      <c r="AB1638" s="163" t="str">
        <f t="shared" si="25"/>
        <v>https://shopeefood.shopee.vn/bo-suu-tap/sj-fri-starbucks</v>
      </c>
    </row>
    <row r="1639" spans="1:28" ht="105">
      <c r="A1639" s="151" t="s">
        <v>7105</v>
      </c>
      <c r="B1639" s="152"/>
      <c r="C1639" s="152" t="s">
        <v>970</v>
      </c>
      <c r="D1639" s="152" t="s">
        <v>201</v>
      </c>
      <c r="E1639" s="180" t="s">
        <v>390</v>
      </c>
      <c r="F1639" s="155" t="s">
        <v>5169</v>
      </c>
      <c r="G1639" s="596" t="str">
        <f t="shared" si="20"/>
        <v>[SJBP]_Starbucks Coffee_BAU 50K</v>
      </c>
      <c r="H1639" s="176" t="s">
        <v>9679</v>
      </c>
      <c r="I1639" s="183" t="s">
        <v>9680</v>
      </c>
      <c r="J1639" s="184" t="s">
        <v>9282</v>
      </c>
      <c r="K1639" s="162"/>
      <c r="L1639" s="162"/>
      <c r="M1639" s="162"/>
      <c r="N1639" s="169"/>
      <c r="O1639" s="183"/>
      <c r="P1639" s="169"/>
      <c r="Q1639" s="183"/>
      <c r="R1639" s="177"/>
      <c r="S1639" s="177"/>
      <c r="T1639" s="177"/>
      <c r="U1639" s="155"/>
      <c r="V1639" s="155" t="b">
        <v>0</v>
      </c>
      <c r="W1639" s="610" t="s">
        <v>9681</v>
      </c>
      <c r="X1639" s="168"/>
      <c r="Y1639" s="173">
        <v>20378</v>
      </c>
      <c r="Z1639" s="162" t="s">
        <v>6813</v>
      </c>
      <c r="AA1639" s="163" t="str">
        <f t="shared" si="23"/>
        <v>https://shopeefood.vn/bo-suu-tap/sj-starbucks--50k</v>
      </c>
      <c r="AB1639" s="163" t="str">
        <f t="shared" si="25"/>
        <v>https://shopeefood.shopee.vn/bo-suu-tap/sj-starbucks--50k</v>
      </c>
    </row>
    <row r="1640" spans="1:28" ht="180">
      <c r="A1640" s="151" t="s">
        <v>7105</v>
      </c>
      <c r="B1640" s="152"/>
      <c r="C1640" s="152" t="s">
        <v>970</v>
      </c>
      <c r="D1640" s="152" t="s">
        <v>201</v>
      </c>
      <c r="E1640" s="180" t="s">
        <v>403</v>
      </c>
      <c r="F1640" s="155" t="s">
        <v>8513</v>
      </c>
      <c r="G1640" s="596" t="str">
        <f t="shared" si="20"/>
        <v>[SJBP]_The Coffee House_WC Wed</v>
      </c>
      <c r="H1640" s="355" t="s">
        <v>7734</v>
      </c>
      <c r="I1640" s="183" t="s">
        <v>9682</v>
      </c>
      <c r="J1640" s="209" t="s">
        <v>1669</v>
      </c>
      <c r="K1640" s="162"/>
      <c r="L1640" s="162"/>
      <c r="M1640" s="162"/>
      <c r="N1640" s="169"/>
      <c r="O1640" s="183"/>
      <c r="P1640" s="169"/>
      <c r="Q1640" s="183" t="s">
        <v>9683</v>
      </c>
      <c r="R1640" s="183" t="s">
        <v>9683</v>
      </c>
      <c r="S1640" s="183"/>
      <c r="T1640" s="177"/>
      <c r="U1640" s="155"/>
      <c r="V1640" s="155" t="b">
        <v>0</v>
      </c>
      <c r="W1640" s="179" t="s">
        <v>8516</v>
      </c>
      <c r="X1640" s="168"/>
      <c r="Y1640" s="173">
        <v>20772</v>
      </c>
      <c r="Z1640" s="162" t="s">
        <v>8031</v>
      </c>
      <c r="AA1640" s="163" t="str">
        <f t="shared" si="23"/>
        <v>https://shopeefood.vn/bo-suu-tap/sj--tch-50</v>
      </c>
      <c r="AB1640" s="163" t="str">
        <f t="shared" si="25"/>
        <v>https://shopeefood.shopee.vn/bo-suu-tap/sj--tch-50</v>
      </c>
    </row>
    <row r="1641" spans="1:28" ht="180">
      <c r="A1641" s="151" t="s">
        <v>7105</v>
      </c>
      <c r="B1641" s="152"/>
      <c r="C1641" s="152" t="s">
        <v>970</v>
      </c>
      <c r="D1641" s="152" t="s">
        <v>201</v>
      </c>
      <c r="E1641" s="180" t="s">
        <v>403</v>
      </c>
      <c r="F1641" s="155" t="s">
        <v>997</v>
      </c>
      <c r="G1641" s="596" t="str">
        <f t="shared" si="20"/>
        <v>[SJBP]_The Coffee House_WC Fri</v>
      </c>
      <c r="H1641" s="355" t="s">
        <v>7750</v>
      </c>
      <c r="I1641" s="183" t="s">
        <v>9684</v>
      </c>
      <c r="J1641" s="209" t="s">
        <v>1669</v>
      </c>
      <c r="K1641" s="162"/>
      <c r="L1641" s="162"/>
      <c r="M1641" s="162"/>
      <c r="N1641" s="169"/>
      <c r="O1641" s="183"/>
      <c r="P1641" s="162" t="s">
        <v>2567</v>
      </c>
      <c r="Q1641" s="183" t="s">
        <v>9685</v>
      </c>
      <c r="R1641" s="176" t="s">
        <v>9686</v>
      </c>
      <c r="S1641" s="177"/>
      <c r="T1641" s="177"/>
      <c r="U1641" s="155"/>
      <c r="V1641" s="155" t="b">
        <v>0</v>
      </c>
      <c r="W1641" s="179" t="s">
        <v>9687</v>
      </c>
      <c r="X1641" s="168"/>
      <c r="Y1641" s="173">
        <v>20698</v>
      </c>
      <c r="Z1641" s="162" t="s">
        <v>7924</v>
      </c>
      <c r="AA1641" s="163" t="str">
        <f t="shared" si="23"/>
        <v>https://shopeefood.vn/bo-suu-tap/sj-tch--50</v>
      </c>
      <c r="AB1641" s="163" t="str">
        <f t="shared" si="25"/>
        <v>https://shopeefood.shopee.vn/bo-suu-tap/sj-tch--50</v>
      </c>
    </row>
    <row r="1642" spans="1:28" ht="135">
      <c r="A1642" s="151" t="s">
        <v>7105</v>
      </c>
      <c r="B1642" s="152"/>
      <c r="C1642" s="152" t="s">
        <v>970</v>
      </c>
      <c r="D1642" s="152" t="s">
        <v>201</v>
      </c>
      <c r="E1642" s="180" t="s">
        <v>403</v>
      </c>
      <c r="F1642" s="155" t="s">
        <v>5169</v>
      </c>
      <c r="G1642" s="596" t="str">
        <f t="shared" si="20"/>
        <v>[SJBP]_The Coffee House_BAU 50K</v>
      </c>
      <c r="H1642" s="176" t="s">
        <v>9688</v>
      </c>
      <c r="I1642" s="183" t="s">
        <v>9680</v>
      </c>
      <c r="J1642" s="209" t="s">
        <v>1669</v>
      </c>
      <c r="K1642" s="162"/>
      <c r="L1642" s="162"/>
      <c r="M1642" s="162"/>
      <c r="N1642" s="169"/>
      <c r="O1642" s="183"/>
      <c r="P1642" s="169"/>
      <c r="Q1642" s="183"/>
      <c r="R1642" s="177"/>
      <c r="S1642" s="177"/>
      <c r="T1642" s="177"/>
      <c r="U1642" s="155"/>
      <c r="V1642" s="155" t="b">
        <v>0</v>
      </c>
      <c r="W1642" s="179" t="s">
        <v>7923</v>
      </c>
      <c r="X1642" s="168"/>
      <c r="Y1642" s="173">
        <v>21037</v>
      </c>
      <c r="Z1642" s="162" t="s">
        <v>9689</v>
      </c>
      <c r="AA1642" s="163" t="str">
        <f t="shared" si="23"/>
        <v>https://shopeefood.vn/bo-suu-tap/sj-bau-tch</v>
      </c>
      <c r="AB1642" s="163" t="str">
        <f t="shared" si="25"/>
        <v>https://shopeefood.shopee.vn/bo-suu-tap/sj-bau-tch</v>
      </c>
    </row>
    <row r="1643" spans="1:28" ht="195">
      <c r="A1643" s="151" t="s">
        <v>7105</v>
      </c>
      <c r="B1643" s="152"/>
      <c r="C1643" s="152" t="s">
        <v>970</v>
      </c>
      <c r="D1643" s="152" t="s">
        <v>201</v>
      </c>
      <c r="E1643" s="180" t="s">
        <v>390</v>
      </c>
      <c r="F1643" s="155" t="s">
        <v>9690</v>
      </c>
      <c r="G1643" s="596" t="str">
        <f t="shared" si="20"/>
        <v>[SJBP]_Starbucks Coffee_BF 99</v>
      </c>
      <c r="H1643" s="176" t="s">
        <v>9691</v>
      </c>
      <c r="I1643" s="283">
        <v>45909</v>
      </c>
      <c r="J1643" s="184" t="s">
        <v>9282</v>
      </c>
      <c r="K1643" s="162"/>
      <c r="L1643" s="162"/>
      <c r="M1643" s="162"/>
      <c r="N1643" s="169"/>
      <c r="O1643" s="183"/>
      <c r="P1643" s="169"/>
      <c r="Q1643" s="183"/>
      <c r="R1643" s="177"/>
      <c r="S1643" s="177"/>
      <c r="T1643" s="177"/>
      <c r="U1643" s="155"/>
      <c r="V1643" s="155" t="b">
        <v>0</v>
      </c>
      <c r="W1643" s="179" t="s">
        <v>9692</v>
      </c>
      <c r="X1643" s="168"/>
      <c r="Y1643" s="173">
        <v>20993</v>
      </c>
      <c r="Z1643" s="162" t="s">
        <v>9288</v>
      </c>
      <c r="AA1643" s="163" t="str">
        <f t="shared" si="23"/>
        <v>https://shopeefood.vn/bo-suu-tap/sj-50k-starbucks</v>
      </c>
      <c r="AB1643" s="163" t="str">
        <f t="shared" si="25"/>
        <v>https://shopeefood.shopee.vn/bo-suu-tap/sj-50k-starbucks</v>
      </c>
    </row>
    <row r="1644" spans="1:28" ht="240">
      <c r="A1644" s="151" t="s">
        <v>7105</v>
      </c>
      <c r="B1644" s="152"/>
      <c r="C1644" s="152" t="s">
        <v>970</v>
      </c>
      <c r="D1644" s="152" t="s">
        <v>205</v>
      </c>
      <c r="E1644" s="180" t="s">
        <v>323</v>
      </c>
      <c r="F1644" s="155" t="s">
        <v>9693</v>
      </c>
      <c r="G1644" s="596" t="str">
        <f t="shared" si="20"/>
        <v>[JBP]_KATINAT Coffee &amp; Tea House_BOGO Sep</v>
      </c>
      <c r="H1644" s="355" t="s">
        <v>9694</v>
      </c>
      <c r="I1644" s="183" t="s">
        <v>9695</v>
      </c>
      <c r="J1644" s="209" t="s">
        <v>1323</v>
      </c>
      <c r="K1644" s="162"/>
      <c r="L1644" s="162"/>
      <c r="M1644" s="162"/>
      <c r="N1644" s="169"/>
      <c r="O1644" s="183"/>
      <c r="P1644" s="169"/>
      <c r="Q1644" s="183" t="s">
        <v>9696</v>
      </c>
      <c r="R1644" s="183" t="s">
        <v>9696</v>
      </c>
      <c r="S1644" s="183" t="s">
        <v>9696</v>
      </c>
      <c r="T1644" s="177"/>
      <c r="U1644" s="155"/>
      <c r="V1644" s="155" t="b">
        <v>0</v>
      </c>
      <c r="W1644" s="170" t="s">
        <v>9697</v>
      </c>
      <c r="X1644" s="168"/>
      <c r="Y1644" s="173">
        <v>20662</v>
      </c>
      <c r="Z1644" s="162" t="s">
        <v>7713</v>
      </c>
      <c r="AA1644" s="163" t="str">
        <f t="shared" si="23"/>
        <v>https://shopeefood.vn/bo-suu-tap/jb--katinat-50</v>
      </c>
      <c r="AB1644" s="163" t="str">
        <f t="shared" si="25"/>
        <v>https://shopeefood.shopee.vn/bo-suu-tap/jb--katinat-50</v>
      </c>
    </row>
    <row r="1645" spans="1:28" ht="314">
      <c r="A1645" s="151" t="s">
        <v>7105</v>
      </c>
      <c r="B1645" s="152"/>
      <c r="C1645" s="152" t="s">
        <v>970</v>
      </c>
      <c r="D1645" s="152" t="s">
        <v>205</v>
      </c>
      <c r="E1645" s="180" t="s">
        <v>323</v>
      </c>
      <c r="F1645" s="155" t="s">
        <v>6496</v>
      </c>
      <c r="G1645" s="596" t="str">
        <f t="shared" si="20"/>
        <v>[JBP]_KATINAT Coffee &amp; Tea House_B2G1</v>
      </c>
      <c r="H1645" s="355" t="s">
        <v>9698</v>
      </c>
      <c r="I1645" s="183" t="s">
        <v>9699</v>
      </c>
      <c r="J1645" s="209" t="s">
        <v>1323</v>
      </c>
      <c r="K1645" s="162"/>
      <c r="L1645" s="162"/>
      <c r="M1645" s="162"/>
      <c r="N1645" s="169"/>
      <c r="O1645" s="183"/>
      <c r="P1645" s="169"/>
      <c r="Q1645" s="183" t="s">
        <v>9700</v>
      </c>
      <c r="R1645" s="183" t="s">
        <v>9701</v>
      </c>
      <c r="S1645" s="183" t="s">
        <v>9701</v>
      </c>
      <c r="T1645" s="183" t="s">
        <v>9702</v>
      </c>
      <c r="U1645" s="155"/>
      <c r="V1645" s="155" t="b">
        <v>0</v>
      </c>
      <c r="W1645" s="179" t="s">
        <v>9703</v>
      </c>
      <c r="X1645" s="168"/>
      <c r="Y1645" s="173">
        <v>20660</v>
      </c>
      <c r="Z1645" s="162" t="s">
        <v>7628</v>
      </c>
      <c r="AA1645" s="163" t="str">
        <f t="shared" si="23"/>
        <v>https://shopeefood.vn/bo-suu-tap/jb--katinat-b2g1</v>
      </c>
      <c r="AB1645" s="163" t="str">
        <f t="shared" si="25"/>
        <v>https://shopeefood.shopee.vn/bo-suu-tap/jb--katinat-b2g1</v>
      </c>
    </row>
    <row r="1646" spans="1:28" ht="210">
      <c r="A1646" s="151" t="s">
        <v>7105</v>
      </c>
      <c r="B1646" s="152"/>
      <c r="C1646" s="152" t="s">
        <v>970</v>
      </c>
      <c r="D1646" s="152" t="s">
        <v>205</v>
      </c>
      <c r="E1646" s="180" t="s">
        <v>323</v>
      </c>
      <c r="F1646" s="155" t="s">
        <v>8539</v>
      </c>
      <c r="G1646" s="596" t="str">
        <f t="shared" si="20"/>
        <v>[JBP]_KATINAT Coffee &amp; Tea House_BAU Aug</v>
      </c>
      <c r="H1646" s="176" t="s">
        <v>9704</v>
      </c>
      <c r="I1646" s="183" t="s">
        <v>9450</v>
      </c>
      <c r="J1646" s="209" t="s">
        <v>1323</v>
      </c>
      <c r="K1646" s="162"/>
      <c r="L1646" s="162"/>
      <c r="M1646" s="162"/>
      <c r="N1646" s="169"/>
      <c r="O1646" s="183"/>
      <c r="P1646" s="169"/>
      <c r="Q1646" s="183" t="s">
        <v>9705</v>
      </c>
      <c r="R1646" s="183" t="s">
        <v>9705</v>
      </c>
      <c r="S1646" s="183" t="s">
        <v>9705</v>
      </c>
      <c r="T1646" s="183" t="s">
        <v>9706</v>
      </c>
      <c r="U1646" s="155"/>
      <c r="V1646" s="155" t="b">
        <v>0</v>
      </c>
      <c r="W1646" s="179" t="s">
        <v>8543</v>
      </c>
      <c r="X1646" s="168"/>
      <c r="Y1646" s="173">
        <v>21038</v>
      </c>
      <c r="Z1646" s="162" t="s">
        <v>9707</v>
      </c>
      <c r="AA1646" s="163" t="str">
        <f t="shared" si="23"/>
        <v>https://shopeefood.vn/bo-suu-tap/jb-30-katinat</v>
      </c>
      <c r="AB1646" s="163" t="str">
        <f t="shared" si="25"/>
        <v>https://shopeefood.shopee.vn/bo-suu-tap/jb-30-katinat</v>
      </c>
    </row>
    <row r="1647" spans="1:28" ht="384">
      <c r="A1647" s="151" t="s">
        <v>7105</v>
      </c>
      <c r="B1647" s="152"/>
      <c r="C1647" s="152" t="s">
        <v>706</v>
      </c>
      <c r="D1647" s="152" t="s">
        <v>222</v>
      </c>
      <c r="E1647" s="153" t="s">
        <v>289</v>
      </c>
      <c r="F1647" s="155" t="s">
        <v>9269</v>
      </c>
      <c r="G1647" s="177" t="str">
        <f t="shared" si="20"/>
        <v>[Alacarte CB]_Flychef_Sep.CB2</v>
      </c>
      <c r="H1647" s="176" t="s">
        <v>9708</v>
      </c>
      <c r="I1647" s="193" t="s">
        <v>9709</v>
      </c>
      <c r="J1647" s="178" t="s">
        <v>5071</v>
      </c>
      <c r="K1647" s="159"/>
      <c r="L1647" s="159"/>
      <c r="M1647" s="159"/>
      <c r="N1647" s="168"/>
      <c r="O1647" s="155" t="s">
        <v>2447</v>
      </c>
      <c r="P1647" s="168"/>
      <c r="Q1647" s="159"/>
      <c r="R1647" s="221" t="s">
        <v>9710</v>
      </c>
      <c r="S1647" s="177"/>
      <c r="T1647" s="177"/>
      <c r="U1647" s="155"/>
      <c r="V1647" s="155" t="b">
        <v>0</v>
      </c>
      <c r="W1647" s="179" t="s">
        <v>9711</v>
      </c>
      <c r="X1647" s="168"/>
      <c r="Y1647" s="173">
        <v>20139</v>
      </c>
      <c r="Z1647" s="162" t="s">
        <v>5075</v>
      </c>
      <c r="AA1647" s="163" t="str">
        <f t="shared" si="23"/>
        <v>https://shopeefood.vn/bo-suu-tap/a-flychef-combo</v>
      </c>
      <c r="AB1647" s="163" t="str">
        <f t="shared" si="25"/>
        <v>https://shopeefood.shopee.vn/bo-suu-tap/a-flychef-combo</v>
      </c>
    </row>
    <row r="1648" spans="1:28" ht="105">
      <c r="A1648" s="151" t="s">
        <v>7105</v>
      </c>
      <c r="B1648" s="152"/>
      <c r="C1648" s="152" t="s">
        <v>706</v>
      </c>
      <c r="D1648" s="152" t="s">
        <v>211</v>
      </c>
      <c r="E1648" s="174" t="s">
        <v>1346</v>
      </c>
      <c r="F1648" s="176" t="s">
        <v>7105</v>
      </c>
      <c r="G1648" s="177" t="str">
        <f t="shared" si="20"/>
        <v>[Win 1]_LaBoong - Trà Ô Long Làng LaBoong_Sep</v>
      </c>
      <c r="H1648" s="176" t="s">
        <v>9712</v>
      </c>
      <c r="I1648" s="159" t="s">
        <v>9713</v>
      </c>
      <c r="J1648" s="630" t="s">
        <v>8792</v>
      </c>
      <c r="K1648" s="159"/>
      <c r="L1648" s="159"/>
      <c r="M1648" s="159"/>
      <c r="N1648" s="168"/>
      <c r="O1648" s="155" t="s">
        <v>5528</v>
      </c>
      <c r="P1648" s="168"/>
      <c r="Q1648" s="159"/>
      <c r="R1648" s="177" t="s">
        <v>9714</v>
      </c>
      <c r="S1648" s="177"/>
      <c r="T1648" s="177"/>
      <c r="U1648" s="155"/>
      <c r="V1648" s="155" t="b">
        <v>0</v>
      </c>
      <c r="W1648" s="179" t="s">
        <v>7705</v>
      </c>
      <c r="X1648" s="168"/>
      <c r="Y1648" s="173">
        <v>20820</v>
      </c>
      <c r="Z1648" s="162" t="s">
        <v>7706</v>
      </c>
      <c r="AA1648" s="163" t="str">
        <f t="shared" si="23"/>
        <v>https://shopeefood.vn/bo-suu-tap/w1-laboong</v>
      </c>
      <c r="AB1648" s="163" t="str">
        <f t="shared" si="25"/>
        <v>https://shopeefood.shopee.vn/bo-suu-tap/w1-laboong</v>
      </c>
    </row>
    <row r="1649" spans="1:28" ht="150">
      <c r="A1649" s="151" t="s">
        <v>7105</v>
      </c>
      <c r="B1649" s="152"/>
      <c r="C1649" s="152" t="s">
        <v>685</v>
      </c>
      <c r="D1649" s="152" t="s">
        <v>211</v>
      </c>
      <c r="E1649" s="243" t="s">
        <v>2860</v>
      </c>
      <c r="F1649" s="152" t="s">
        <v>9715</v>
      </c>
      <c r="G1649" s="177" t="str">
        <f t="shared" si="20"/>
        <v>[Win 1]_Coca-Cola Official Store_Sep_Co.op Food</v>
      </c>
      <c r="H1649" s="176" t="s">
        <v>9716</v>
      </c>
      <c r="I1649" s="176" t="s">
        <v>9717</v>
      </c>
      <c r="J1649" s="288" t="s">
        <v>9718</v>
      </c>
      <c r="K1649" s="159"/>
      <c r="L1649" s="157"/>
      <c r="M1649" s="158"/>
      <c r="N1649" s="250"/>
      <c r="O1649" s="171" t="s">
        <v>9719</v>
      </c>
      <c r="P1649" s="250"/>
      <c r="Q1649" s="176" t="s">
        <v>9720</v>
      </c>
      <c r="R1649" s="250"/>
      <c r="S1649" s="250"/>
      <c r="T1649" s="250"/>
      <c r="U1649" s="155" t="s">
        <v>696</v>
      </c>
      <c r="V1649" s="155" t="b">
        <v>0</v>
      </c>
      <c r="W1649" s="170" t="s">
        <v>5431</v>
      </c>
      <c r="X1649" s="168"/>
      <c r="Y1649" s="173">
        <v>21172</v>
      </c>
      <c r="Z1649" s="162" t="s">
        <v>9721</v>
      </c>
      <c r="AA1649" s="163" t="str">
        <f t="shared" si="23"/>
        <v>https://shopeefood.vn/bo-suu-tap/w1-coca-cola</v>
      </c>
      <c r="AB1649" s="163" t="str">
        <f t="shared" si="25"/>
        <v>https://shopeefood.shopee.vn/bo-suu-tap/w1-coca-cola</v>
      </c>
    </row>
    <row r="1650" spans="1:28" ht="356">
      <c r="A1650" s="151" t="s">
        <v>7105</v>
      </c>
      <c r="B1650" s="152"/>
      <c r="C1650" s="152" t="s">
        <v>970</v>
      </c>
      <c r="D1650" s="152" t="s">
        <v>207</v>
      </c>
      <c r="E1650" s="180" t="s">
        <v>403</v>
      </c>
      <c r="F1650" s="155" t="s">
        <v>9722</v>
      </c>
      <c r="G1650" s="177" t="str">
        <f t="shared" si="20"/>
        <v>[SuperVIP]_The Coffee House_3-5.9</v>
      </c>
      <c r="H1650" s="176" t="s">
        <v>9723</v>
      </c>
      <c r="I1650" s="183" t="s">
        <v>9724</v>
      </c>
      <c r="J1650" s="209" t="s">
        <v>1669</v>
      </c>
      <c r="K1650" s="162"/>
      <c r="L1650" s="162"/>
      <c r="M1650" s="162"/>
      <c r="N1650" s="169"/>
      <c r="O1650" s="183"/>
      <c r="P1650" s="169"/>
      <c r="Q1650" s="183" t="s">
        <v>9725</v>
      </c>
      <c r="R1650" s="176" t="s">
        <v>9726</v>
      </c>
      <c r="S1650" s="177"/>
      <c r="T1650" s="176" t="s">
        <v>9727</v>
      </c>
      <c r="U1650" s="155"/>
      <c r="V1650" s="155" t="b">
        <v>0</v>
      </c>
      <c r="W1650" s="179" t="s">
        <v>9728</v>
      </c>
      <c r="X1650" s="168"/>
      <c r="Y1650" s="173">
        <v>20914</v>
      </c>
      <c r="Z1650" s="162" t="s">
        <v>8481</v>
      </c>
      <c r="AA1650" s="163" t="str">
        <f t="shared" si="23"/>
        <v>https://shopeefood.vn/bo-suu-tap/sv-deal-tch</v>
      </c>
      <c r="AB1650" s="163" t="str">
        <f t="shared" si="25"/>
        <v>https://shopeefood.shopee.vn/bo-suu-tap/sv-deal-tch</v>
      </c>
    </row>
    <row r="1651" spans="1:28" ht="225">
      <c r="A1651" s="151" t="s">
        <v>7105</v>
      </c>
      <c r="B1651" s="152"/>
      <c r="C1651" s="152" t="s">
        <v>970</v>
      </c>
      <c r="D1651" s="152" t="s">
        <v>209</v>
      </c>
      <c r="E1651" s="180" t="s">
        <v>403</v>
      </c>
      <c r="F1651" s="155" t="s">
        <v>9729</v>
      </c>
      <c r="G1651" s="177" t="str">
        <f t="shared" si="20"/>
        <v>[VIP]_The Coffee House_15-17.9</v>
      </c>
      <c r="H1651" s="176" t="s">
        <v>9730</v>
      </c>
      <c r="I1651" s="183" t="s">
        <v>9731</v>
      </c>
      <c r="J1651" s="209" t="s">
        <v>1669</v>
      </c>
      <c r="K1651" s="162"/>
      <c r="L1651" s="162"/>
      <c r="M1651" s="162"/>
      <c r="N1651" s="169"/>
      <c r="O1651" s="183"/>
      <c r="P1651" s="169"/>
      <c r="Q1651" s="183" t="s">
        <v>9732</v>
      </c>
      <c r="R1651" s="176" t="s">
        <v>9733</v>
      </c>
      <c r="S1651" s="176"/>
      <c r="T1651" s="176" t="s">
        <v>9734</v>
      </c>
      <c r="U1651" s="155"/>
      <c r="V1651" s="155" t="b">
        <v>0</v>
      </c>
      <c r="W1651" s="170" t="s">
        <v>9735</v>
      </c>
      <c r="X1651" s="168"/>
      <c r="Y1651" s="173">
        <v>21142</v>
      </c>
      <c r="Z1651" s="162" t="s">
        <v>9736</v>
      </c>
      <c r="AA1651" s="163" t="str">
        <f t="shared" si="23"/>
        <v>https://shopeefood.vn/bo-suu-tap/v-tch-33k</v>
      </c>
      <c r="AB1651" s="163" t="str">
        <f t="shared" si="25"/>
        <v>https://shopeefood.shopee.vn/bo-suu-tap/v-tch-33k</v>
      </c>
    </row>
    <row r="1652" spans="1:28" ht="195">
      <c r="A1652" s="151" t="s">
        <v>7105</v>
      </c>
      <c r="B1652" s="152"/>
      <c r="C1652" s="152" t="s">
        <v>970</v>
      </c>
      <c r="D1652" s="152" t="s">
        <v>207</v>
      </c>
      <c r="E1652" s="180" t="s">
        <v>390</v>
      </c>
      <c r="F1652" s="155" t="s">
        <v>9737</v>
      </c>
      <c r="G1652" s="177" t="str">
        <f t="shared" si="20"/>
        <v>[SuperVIP]_Starbucks Coffee_23-25.9</v>
      </c>
      <c r="H1652" s="176" t="s">
        <v>9738</v>
      </c>
      <c r="I1652" s="183"/>
      <c r="J1652" s="184" t="s">
        <v>9282</v>
      </c>
      <c r="K1652" s="162"/>
      <c r="L1652" s="162"/>
      <c r="M1652" s="162"/>
      <c r="N1652" s="169"/>
      <c r="O1652" s="183"/>
      <c r="P1652" s="169"/>
      <c r="Q1652" s="183" t="s">
        <v>9739</v>
      </c>
      <c r="R1652" s="183" t="s">
        <v>9740</v>
      </c>
      <c r="S1652" s="183" t="s">
        <v>9740</v>
      </c>
      <c r="T1652" s="183" t="s">
        <v>9741</v>
      </c>
      <c r="U1652" s="155" t="s">
        <v>696</v>
      </c>
      <c r="V1652" s="155" t="b">
        <v>0</v>
      </c>
      <c r="W1652" s="179" t="s">
        <v>9742</v>
      </c>
      <c r="X1652" s="168"/>
      <c r="Y1652" s="173">
        <v>21031</v>
      </c>
      <c r="Z1652" s="162" t="s">
        <v>8498</v>
      </c>
      <c r="AA1652" s="163" t="str">
        <f t="shared" si="23"/>
        <v>https://shopeefood.vn/bo-suu-tap/sv-50-starbucks</v>
      </c>
      <c r="AB1652" s="163" t="str">
        <f t="shared" si="25"/>
        <v>https://shopeefood.shopee.vn/bo-suu-tap/sv-50-starbucks</v>
      </c>
    </row>
    <row r="1653" spans="1:28" ht="342">
      <c r="A1653" s="151" t="s">
        <v>7105</v>
      </c>
      <c r="B1653" s="152"/>
      <c r="C1653" s="152" t="s">
        <v>970</v>
      </c>
      <c r="D1653" s="152" t="s">
        <v>209</v>
      </c>
      <c r="E1653" s="180" t="s">
        <v>258</v>
      </c>
      <c r="F1653" s="155" t="s">
        <v>9743</v>
      </c>
      <c r="G1653" s="177" t="str">
        <f t="shared" si="20"/>
        <v>[VIP]_Cheese Coffee_8-9.9</v>
      </c>
      <c r="H1653" s="176" t="s">
        <v>9744</v>
      </c>
      <c r="I1653" s="183" t="s">
        <v>9745</v>
      </c>
      <c r="J1653" s="184" t="s">
        <v>1449</v>
      </c>
      <c r="K1653" s="162"/>
      <c r="L1653" s="162"/>
      <c r="M1653" s="162"/>
      <c r="N1653" s="169"/>
      <c r="O1653" s="183"/>
      <c r="P1653" s="169"/>
      <c r="Q1653" s="183" t="s">
        <v>9746</v>
      </c>
      <c r="R1653" s="177"/>
      <c r="S1653" s="177"/>
      <c r="T1653" s="177"/>
      <c r="U1653" s="155"/>
      <c r="V1653" s="155" t="b">
        <v>0</v>
      </c>
      <c r="W1653" s="179" t="s">
        <v>8934</v>
      </c>
      <c r="X1653" s="168"/>
      <c r="Y1653" s="173">
        <v>20651</v>
      </c>
      <c r="Z1653" s="162" t="s">
        <v>7618</v>
      </c>
      <c r="AA1653" s="163" t="str">
        <f t="shared" si="23"/>
        <v>https://shopeefood.vn/bo-suu-tap/v-deal-cheese</v>
      </c>
      <c r="AB1653" s="163" t="str">
        <f t="shared" si="25"/>
        <v>https://shopeefood.shopee.vn/bo-suu-tap/v-deal-cheese</v>
      </c>
    </row>
    <row r="1654" spans="1:28" ht="356">
      <c r="A1654" s="151" t="s">
        <v>7105</v>
      </c>
      <c r="B1654" s="152"/>
      <c r="C1654" s="152" t="s">
        <v>970</v>
      </c>
      <c r="D1654" s="152" t="s">
        <v>209</v>
      </c>
      <c r="E1654" s="180" t="s">
        <v>258</v>
      </c>
      <c r="F1654" s="155" t="s">
        <v>9747</v>
      </c>
      <c r="G1654" s="177" t="str">
        <f t="shared" si="20"/>
        <v>[VIP]_Cheese Coffee_17-18.9 [18]</v>
      </c>
      <c r="H1654" s="176" t="s">
        <v>9748</v>
      </c>
      <c r="I1654" s="183" t="s">
        <v>9749</v>
      </c>
      <c r="J1654" s="209" t="s">
        <v>1449</v>
      </c>
      <c r="K1654" s="162"/>
      <c r="L1654" s="162"/>
      <c r="M1654" s="162"/>
      <c r="N1654" s="169"/>
      <c r="O1654" s="183"/>
      <c r="P1654" s="169"/>
      <c r="Q1654" s="183" t="s">
        <v>9750</v>
      </c>
      <c r="R1654" s="177"/>
      <c r="S1654" s="177"/>
      <c r="T1654" s="177"/>
      <c r="U1654" s="155"/>
      <c r="V1654" s="155" t="b">
        <v>0</v>
      </c>
      <c r="W1654" s="179" t="s">
        <v>9751</v>
      </c>
      <c r="X1654" s="168"/>
      <c r="Y1654" s="173">
        <v>20984</v>
      </c>
      <c r="Z1654" s="162" t="s">
        <v>8935</v>
      </c>
      <c r="AA1654" s="163" t="str">
        <f t="shared" si="23"/>
        <v>https://shopeefood.vn/bo-suu-tap/v-bogocheese-cf</v>
      </c>
      <c r="AB1654" s="163" t="str">
        <f t="shared" si="25"/>
        <v>https://shopeefood.shopee.vn/bo-suu-tap/v-bogocheese-cf</v>
      </c>
    </row>
    <row r="1655" spans="1:28" ht="384">
      <c r="A1655" s="151" t="s">
        <v>7105</v>
      </c>
      <c r="B1655" s="152"/>
      <c r="C1655" s="152" t="s">
        <v>970</v>
      </c>
      <c r="D1655" s="152" t="s">
        <v>209</v>
      </c>
      <c r="E1655" s="180" t="s">
        <v>258</v>
      </c>
      <c r="F1655" s="155" t="s">
        <v>9752</v>
      </c>
      <c r="G1655" s="177" t="str">
        <f t="shared" si="20"/>
        <v>[VIP]_Cheese Coffee_24-26.9 [25-26]</v>
      </c>
      <c r="H1655" s="176" t="s">
        <v>9753</v>
      </c>
      <c r="I1655" s="183" t="s">
        <v>9754</v>
      </c>
      <c r="J1655" s="209" t="s">
        <v>1449</v>
      </c>
      <c r="K1655" s="162"/>
      <c r="L1655" s="162"/>
      <c r="M1655" s="162"/>
      <c r="N1655" s="169"/>
      <c r="O1655" s="183"/>
      <c r="P1655" s="162" t="s">
        <v>1912</v>
      </c>
      <c r="Q1655" s="183" t="s">
        <v>9755</v>
      </c>
      <c r="R1655" s="177"/>
      <c r="S1655" s="177"/>
      <c r="T1655" s="177"/>
      <c r="U1655" s="155"/>
      <c r="V1655" s="155" t="b">
        <v>0</v>
      </c>
      <c r="W1655" s="170" t="s">
        <v>9756</v>
      </c>
      <c r="X1655" s="168"/>
      <c r="Y1655" s="173">
        <v>20983</v>
      </c>
      <c r="Z1655" s="162" t="s">
        <v>8929</v>
      </c>
      <c r="AA1655" s="163" t="str">
        <f t="shared" si="23"/>
        <v>https://shopeefood.vn/bo-suu-tap/v-bogocheese</v>
      </c>
      <c r="AB1655" s="163" t="str">
        <f t="shared" si="25"/>
        <v>https://shopeefood.shopee.vn/bo-suu-tap/v-bogocheese</v>
      </c>
    </row>
    <row r="1656" spans="1:28" ht="300">
      <c r="A1656" s="151" t="s">
        <v>7105</v>
      </c>
      <c r="B1656" s="152"/>
      <c r="C1656" s="152" t="s">
        <v>970</v>
      </c>
      <c r="D1656" s="152" t="s">
        <v>205</v>
      </c>
      <c r="E1656" s="180" t="s">
        <v>258</v>
      </c>
      <c r="F1656" s="155" t="s">
        <v>9757</v>
      </c>
      <c r="G1656" s="177" t="str">
        <f t="shared" si="20"/>
        <v>[JBP]_Cheese Coffee_B2G1 4-5.9</v>
      </c>
      <c r="H1656" s="652" t="s">
        <v>9758</v>
      </c>
      <c r="I1656" s="183" t="s">
        <v>9759</v>
      </c>
      <c r="J1656" s="209" t="s">
        <v>1449</v>
      </c>
      <c r="K1656" s="162"/>
      <c r="L1656" s="162"/>
      <c r="M1656" s="162"/>
      <c r="N1656" s="169"/>
      <c r="O1656" s="183"/>
      <c r="P1656" s="169"/>
      <c r="Q1656" s="183" t="s">
        <v>9760</v>
      </c>
      <c r="R1656" s="183" t="s">
        <v>9760</v>
      </c>
      <c r="S1656" s="183" t="s">
        <v>9760</v>
      </c>
      <c r="T1656" s="177"/>
      <c r="U1656" s="155"/>
      <c r="V1656" s="155" t="b">
        <v>0</v>
      </c>
      <c r="W1656" s="179" t="s">
        <v>9761</v>
      </c>
      <c r="X1656" s="168"/>
      <c r="Y1656" s="173">
        <v>20643</v>
      </c>
      <c r="Z1656" s="162" t="s">
        <v>7767</v>
      </c>
      <c r="AA1656" s="163" t="str">
        <f t="shared" si="23"/>
        <v>https://shopeefood.vn/bo-suu-tap/jb-cheese-b2g1</v>
      </c>
      <c r="AB1656" s="163" t="str">
        <f t="shared" si="25"/>
        <v>https://shopeefood.shopee.vn/bo-suu-tap/jb-cheese-b2g1</v>
      </c>
    </row>
    <row r="1657" spans="1:28" ht="384">
      <c r="A1657" s="151" t="s">
        <v>7105</v>
      </c>
      <c r="B1657" s="152"/>
      <c r="C1657" s="152" t="s">
        <v>970</v>
      </c>
      <c r="D1657" s="152" t="s">
        <v>205</v>
      </c>
      <c r="E1657" s="180" t="s">
        <v>258</v>
      </c>
      <c r="F1657" s="155" t="s">
        <v>9762</v>
      </c>
      <c r="G1657" s="177" t="str">
        <f t="shared" si="20"/>
        <v>[JBP]_Cheese Coffee_BAU 25%</v>
      </c>
      <c r="H1657" s="176" t="s">
        <v>9763</v>
      </c>
      <c r="I1657" s="183" t="s">
        <v>9764</v>
      </c>
      <c r="J1657" s="209" t="s">
        <v>1449</v>
      </c>
      <c r="K1657" s="162"/>
      <c r="L1657" s="162"/>
      <c r="M1657" s="162"/>
      <c r="N1657" s="169"/>
      <c r="O1657" s="183"/>
      <c r="P1657" s="169"/>
      <c r="Q1657" s="183"/>
      <c r="R1657" s="177"/>
      <c r="S1657" s="177"/>
      <c r="T1657" s="177"/>
      <c r="U1657" s="155"/>
      <c r="V1657" s="155" t="b">
        <v>0</v>
      </c>
      <c r="W1657" s="170" t="s">
        <v>9765</v>
      </c>
      <c r="X1657" s="168"/>
      <c r="Y1657" s="173">
        <v>21088</v>
      </c>
      <c r="Z1657" s="162" t="s">
        <v>9766</v>
      </c>
      <c r="AA1657" s="163" t="str">
        <f t="shared" si="23"/>
        <v>https://shopeefood.vn/bo-suu-tap/jb-bau-cheese</v>
      </c>
      <c r="AB1657" s="163" t="str">
        <f t="shared" si="25"/>
        <v>https://shopeefood.shopee.vn/bo-suu-tap/jb-bau-cheese</v>
      </c>
    </row>
    <row r="1658" spans="1:28" ht="210">
      <c r="A1658" s="151" t="s">
        <v>7105</v>
      </c>
      <c r="B1658" s="152"/>
      <c r="C1658" s="152" t="s">
        <v>970</v>
      </c>
      <c r="D1658" s="152" t="s">
        <v>201</v>
      </c>
      <c r="E1658" s="180" t="s">
        <v>390</v>
      </c>
      <c r="F1658" s="155" t="s">
        <v>9767</v>
      </c>
      <c r="G1658" s="177" t="str">
        <f t="shared" si="20"/>
        <v>[SJBP]_Starbucks Coffee_Indi 3-4.9</v>
      </c>
      <c r="H1658" s="652" t="s">
        <v>9768</v>
      </c>
      <c r="I1658" s="183" t="s">
        <v>9769</v>
      </c>
      <c r="J1658" s="184" t="s">
        <v>9282</v>
      </c>
      <c r="K1658" s="162"/>
      <c r="L1658" s="162"/>
      <c r="M1658" s="162"/>
      <c r="N1658" s="169"/>
      <c r="O1658" s="183"/>
      <c r="P1658" s="169"/>
      <c r="Q1658" s="183" t="s">
        <v>9770</v>
      </c>
      <c r="R1658" s="183" t="s">
        <v>9770</v>
      </c>
      <c r="S1658" s="183" t="s">
        <v>9770</v>
      </c>
      <c r="T1658" s="177"/>
      <c r="U1658" s="155"/>
      <c r="V1658" s="155" t="b">
        <v>0</v>
      </c>
      <c r="W1658" s="170" t="s">
        <v>9287</v>
      </c>
      <c r="X1658" s="168"/>
      <c r="Y1658" s="173">
        <v>20377</v>
      </c>
      <c r="Z1658" s="162" t="s">
        <v>6808</v>
      </c>
      <c r="AA1658" s="163" t="str">
        <f t="shared" si="23"/>
        <v>https://shopeefood.vn/bo-suu-tap/sj-starbucks-coffee-30</v>
      </c>
      <c r="AB1658" s="163" t="str">
        <f t="shared" si="25"/>
        <v>https://shopeefood.shopee.vn/bo-suu-tap/sj-starbucks-coffee-30</v>
      </c>
    </row>
    <row r="1659" spans="1:28" ht="37.5" customHeight="1">
      <c r="A1659" s="151" t="s">
        <v>7105</v>
      </c>
      <c r="B1659" s="152"/>
      <c r="C1659" s="152" t="s">
        <v>706</v>
      </c>
      <c r="D1659" s="152" t="s">
        <v>219</v>
      </c>
      <c r="E1659" s="153" t="s">
        <v>1046</v>
      </c>
      <c r="F1659" s="155" t="s">
        <v>9771</v>
      </c>
      <c r="G1659" s="177" t="str">
        <f t="shared" si="20"/>
        <v>[Alacarte]_Trà sữa Bingxue_Sep.45%</v>
      </c>
      <c r="H1659" s="176" t="s">
        <v>9772</v>
      </c>
      <c r="I1659" s="193" t="s">
        <v>9773</v>
      </c>
      <c r="J1659" s="170" t="s">
        <v>1049</v>
      </c>
      <c r="K1659" s="159"/>
      <c r="L1659" s="159"/>
      <c r="M1659" s="159"/>
      <c r="N1659" s="168"/>
      <c r="O1659" s="155" t="s">
        <v>2447</v>
      </c>
      <c r="P1659" s="168"/>
      <c r="Q1659" s="263"/>
      <c r="R1659" s="176" t="s">
        <v>9774</v>
      </c>
      <c r="S1659" s="177"/>
      <c r="T1659" s="177"/>
      <c r="U1659" s="155" t="s">
        <v>696</v>
      </c>
      <c r="V1659" s="155" t="b">
        <v>0</v>
      </c>
      <c r="W1659" s="170" t="s">
        <v>9775</v>
      </c>
      <c r="X1659" s="168"/>
      <c r="Y1659" s="173">
        <v>21058</v>
      </c>
      <c r="Z1659" s="162" t="s">
        <v>9776</v>
      </c>
      <c r="AA1659" s="163" t="str">
        <f t="shared" si="23"/>
        <v>https://shopeefood.vn/bo-suu-tap/a-bingxue-99</v>
      </c>
      <c r="AB1659" s="163" t="str">
        <f t="shared" si="25"/>
        <v>https://shopeefood.shopee.vn/bo-suu-tap/a-bingxue-99</v>
      </c>
    </row>
    <row r="1660" spans="1:28" ht="37.5" customHeight="1">
      <c r="A1660" s="151" t="s">
        <v>7105</v>
      </c>
      <c r="B1660" s="152"/>
      <c r="C1660" s="152" t="s">
        <v>717</v>
      </c>
      <c r="D1660" s="152" t="s">
        <v>222</v>
      </c>
      <c r="E1660" s="153" t="s">
        <v>733</v>
      </c>
      <c r="F1660" s="155" t="s">
        <v>9121</v>
      </c>
      <c r="G1660" s="177" t="str">
        <f t="shared" si="20"/>
        <v>[Alacarte CB]_Bánh Mì Bà Huynh - Cống Quỳnh_Sep.CB3</v>
      </c>
      <c r="H1660" s="159" t="s">
        <v>9777</v>
      </c>
      <c r="I1660" s="159" t="s">
        <v>9600</v>
      </c>
      <c r="J1660" s="187" t="s">
        <v>736</v>
      </c>
      <c r="K1660" s="159"/>
      <c r="L1660" s="334" t="s">
        <v>737</v>
      </c>
      <c r="M1660" s="155" t="s">
        <v>9778</v>
      </c>
      <c r="N1660" s="188" t="s">
        <v>739</v>
      </c>
      <c r="O1660" s="153" t="s">
        <v>2176</v>
      </c>
      <c r="P1660" s="168"/>
      <c r="Q1660" s="183" t="s">
        <v>9779</v>
      </c>
      <c r="R1660" s="177"/>
      <c r="S1660" s="177"/>
      <c r="T1660" s="177"/>
      <c r="U1660" s="155" t="s">
        <v>696</v>
      </c>
      <c r="V1660" s="155" t="b">
        <v>0</v>
      </c>
      <c r="W1660" s="179" t="s">
        <v>9780</v>
      </c>
      <c r="X1660" s="168"/>
      <c r="Y1660" s="173">
        <v>20465</v>
      </c>
      <c r="Z1660" s="162" t="s">
        <v>5890</v>
      </c>
      <c r="AA1660" s="163" t="str">
        <f t="shared" si="23"/>
        <v>https://shopeefood.vn/bo-suu-tap/a-banhmi-bahuynh</v>
      </c>
      <c r="AB1660" s="163"/>
    </row>
    <row r="1661" spans="1:28" ht="37.5" customHeight="1">
      <c r="A1661" s="151" t="s">
        <v>7105</v>
      </c>
      <c r="B1661" s="152"/>
      <c r="C1661" s="152" t="s">
        <v>717</v>
      </c>
      <c r="D1661" s="152" t="s">
        <v>222</v>
      </c>
      <c r="E1661" s="153" t="s">
        <v>8902</v>
      </c>
      <c r="F1661" s="155" t="s">
        <v>9269</v>
      </c>
      <c r="G1661" s="177" t="str">
        <f t="shared" si="20"/>
        <v>[Alacarte CB]_Bún Bò 1991_Sep.CB2</v>
      </c>
      <c r="H1661" s="176" t="s">
        <v>9781</v>
      </c>
      <c r="I1661" s="159" t="s">
        <v>9558</v>
      </c>
      <c r="J1661" s="178" t="s">
        <v>8905</v>
      </c>
      <c r="K1661" s="159"/>
      <c r="L1661" s="157" t="s">
        <v>8906</v>
      </c>
      <c r="M1661" s="176" t="s">
        <v>9782</v>
      </c>
      <c r="N1661" s="155" t="s">
        <v>5047</v>
      </c>
      <c r="O1661" s="159"/>
      <c r="P1661" s="169"/>
      <c r="Q1661" s="155" t="s">
        <v>9783</v>
      </c>
      <c r="R1661" s="177"/>
      <c r="S1661" s="177"/>
      <c r="T1661" s="177"/>
      <c r="U1661" s="155" t="s">
        <v>696</v>
      </c>
      <c r="V1661" s="155" t="b">
        <v>0</v>
      </c>
      <c r="W1661" s="179" t="s">
        <v>9784</v>
      </c>
      <c r="X1661" s="168"/>
      <c r="Y1661" s="173">
        <v>20959</v>
      </c>
      <c r="Z1661" s="162" t="s">
        <v>8910</v>
      </c>
      <c r="AA1661" s="163" t="str">
        <f t="shared" si="23"/>
        <v>https://shopeefood.vn/bo-suu-tap/a-bun-bo-1991</v>
      </c>
      <c r="AB1661" s="163"/>
    </row>
    <row r="1662" spans="1:28" ht="174" customHeight="1">
      <c r="A1662" s="151" t="s">
        <v>9785</v>
      </c>
      <c r="B1662" s="152"/>
      <c r="C1662" s="152" t="s">
        <v>706</v>
      </c>
      <c r="D1662" s="152" t="s">
        <v>222</v>
      </c>
      <c r="E1662" s="153" t="s">
        <v>733</v>
      </c>
      <c r="F1662" s="155" t="s">
        <v>9786</v>
      </c>
      <c r="G1662" s="177" t="str">
        <f t="shared" si="20"/>
        <v>[Alacarte CB]_Bánh Mì Bà Huynh - Cống Quỳnh_Oct.CB3</v>
      </c>
      <c r="H1662" s="176" t="s">
        <v>9787</v>
      </c>
      <c r="I1662" s="159" t="s">
        <v>9788</v>
      </c>
      <c r="J1662" s="187" t="s">
        <v>736</v>
      </c>
      <c r="K1662" s="159"/>
      <c r="L1662" s="334" t="s">
        <v>737</v>
      </c>
      <c r="M1662" s="159" t="s">
        <v>738</v>
      </c>
      <c r="N1662" s="188" t="s">
        <v>739</v>
      </c>
      <c r="O1662" s="153" t="s">
        <v>2176</v>
      </c>
      <c r="P1662" s="168"/>
      <c r="Q1662" s="263" t="s">
        <v>9789</v>
      </c>
      <c r="R1662" s="177"/>
      <c r="S1662" s="177"/>
      <c r="T1662" s="177"/>
      <c r="U1662" s="155" t="s">
        <v>696</v>
      </c>
      <c r="V1662" s="155" t="b">
        <v>0</v>
      </c>
      <c r="W1662" s="179" t="s">
        <v>9790</v>
      </c>
      <c r="X1662" s="168"/>
      <c r="Y1662" s="173">
        <v>20465</v>
      </c>
      <c r="Z1662" s="162" t="s">
        <v>5890</v>
      </c>
      <c r="AA1662" s="163" t="str">
        <f t="shared" si="23"/>
        <v>https://shopeefood.vn/bo-suu-tap/a-banhmi-bahuynh</v>
      </c>
      <c r="AB1662" s="163"/>
    </row>
    <row r="1663" spans="1:28" ht="37.5" customHeight="1">
      <c r="A1663" s="151" t="s">
        <v>7105</v>
      </c>
      <c r="B1663" s="152"/>
      <c r="C1663" s="152" t="s">
        <v>717</v>
      </c>
      <c r="D1663" s="152" t="s">
        <v>222</v>
      </c>
      <c r="E1663" s="243" t="s">
        <v>9791</v>
      </c>
      <c r="F1663" s="155" t="s">
        <v>9121</v>
      </c>
      <c r="G1663" s="177" t="str">
        <f t="shared" si="20"/>
        <v>[Alacarte CB]_Hủ Tiếu Thái Lan - Pi Thai_Sep.CB3</v>
      </c>
      <c r="H1663" s="264" t="s">
        <v>9792</v>
      </c>
      <c r="I1663" s="159" t="s">
        <v>9793</v>
      </c>
      <c r="J1663" s="179" t="s">
        <v>7991</v>
      </c>
      <c r="K1663" s="159"/>
      <c r="L1663" s="179" t="s">
        <v>9794</v>
      </c>
      <c r="M1663" s="159"/>
      <c r="N1663" s="185"/>
      <c r="O1663" s="171" t="s">
        <v>9795</v>
      </c>
      <c r="P1663" s="168"/>
      <c r="Q1663" s="155" t="s">
        <v>9796</v>
      </c>
      <c r="R1663" s="177"/>
      <c r="S1663" s="177"/>
      <c r="T1663" s="177"/>
      <c r="U1663" s="155" t="s">
        <v>696</v>
      </c>
      <c r="V1663" s="155" t="b">
        <v>0</v>
      </c>
      <c r="W1663" s="179" t="s">
        <v>9797</v>
      </c>
      <c r="X1663" s="168"/>
      <c r="Y1663" s="173">
        <v>21059</v>
      </c>
      <c r="Z1663" s="162" t="s">
        <v>9798</v>
      </c>
      <c r="AA1663" s="163" t="str">
        <f t="shared" si="23"/>
        <v>https://shopeefood.vn/bo-suu-tap/a-pi-thai-1k</v>
      </c>
      <c r="AB1663" s="163" t="str">
        <f t="shared" ref="AB1663:AB1668" si="26">CONCATENATE("https://shopeefood.shopee.vn/bo-suu-tap/",Z1663)</f>
        <v>https://shopeefood.shopee.vn/bo-suu-tap/a-pi-thai-1k</v>
      </c>
    </row>
    <row r="1664" spans="1:28" ht="37.5" customHeight="1">
      <c r="A1664" s="151" t="s">
        <v>7105</v>
      </c>
      <c r="B1664" s="152"/>
      <c r="C1664" s="152" t="s">
        <v>717</v>
      </c>
      <c r="D1664" s="152" t="s">
        <v>222</v>
      </c>
      <c r="E1664" s="243" t="s">
        <v>311</v>
      </c>
      <c r="F1664" s="155" t="s">
        <v>9069</v>
      </c>
      <c r="G1664" s="177" t="str">
        <f t="shared" si="20"/>
        <v>[Alacarte CB]_Hanuri - Món Ăn Hàn Quốc_Sep.CB9</v>
      </c>
      <c r="H1664" s="193" t="s">
        <v>9799</v>
      </c>
      <c r="I1664" s="159" t="s">
        <v>9214</v>
      </c>
      <c r="J1664" s="178" t="s">
        <v>801</v>
      </c>
      <c r="K1664" s="159"/>
      <c r="L1664" s="159"/>
      <c r="M1664" s="159"/>
      <c r="N1664" s="168"/>
      <c r="O1664" s="155" t="s">
        <v>1222</v>
      </c>
      <c r="P1664" s="169"/>
      <c r="Q1664" s="415" t="s">
        <v>9800</v>
      </c>
      <c r="R1664" s="416"/>
      <c r="S1664" s="416"/>
      <c r="T1664" s="416"/>
      <c r="U1664" s="155" t="s">
        <v>696</v>
      </c>
      <c r="V1664" s="155" t="b">
        <v>0</v>
      </c>
      <c r="W1664" s="170" t="s">
        <v>7685</v>
      </c>
      <c r="X1664" s="168"/>
      <c r="Y1664" s="173">
        <v>19522</v>
      </c>
      <c r="Z1664" s="162" t="s">
        <v>3610</v>
      </c>
      <c r="AA1664" s="163" t="str">
        <f t="shared" si="23"/>
        <v>https://shopeefood.vn/bo-suu-tap/a-hanuri</v>
      </c>
      <c r="AB1664" s="163" t="str">
        <f t="shared" si="26"/>
        <v>https://shopeefood.shopee.vn/bo-suu-tap/a-hanuri</v>
      </c>
    </row>
    <row r="1665" spans="1:28" ht="37.5" customHeight="1">
      <c r="A1665" s="151" t="s">
        <v>7105</v>
      </c>
      <c r="B1665" s="152"/>
      <c r="C1665" s="152" t="s">
        <v>897</v>
      </c>
      <c r="D1665" s="152" t="s">
        <v>201</v>
      </c>
      <c r="E1665" s="180" t="s">
        <v>348</v>
      </c>
      <c r="F1665" s="155" t="s">
        <v>9801</v>
      </c>
      <c r="G1665" s="177" t="str">
        <f t="shared" si="20"/>
        <v>[SJBP]_McDonald's_3 DC 6</v>
      </c>
      <c r="H1665" s="176" t="s">
        <v>9802</v>
      </c>
      <c r="I1665" s="183" t="s">
        <v>9803</v>
      </c>
      <c r="J1665" s="615" t="s">
        <v>919</v>
      </c>
      <c r="K1665" s="162"/>
      <c r="L1665" s="162"/>
      <c r="M1665" s="162"/>
      <c r="N1665" s="169"/>
      <c r="O1665" s="183"/>
      <c r="P1665" s="531"/>
      <c r="Q1665" s="540" t="s">
        <v>9804</v>
      </c>
      <c r="R1665" s="540" t="s">
        <v>9805</v>
      </c>
      <c r="S1665" s="540" t="s">
        <v>9806</v>
      </c>
      <c r="T1665" s="540" t="s">
        <v>9807</v>
      </c>
      <c r="U1665" s="243"/>
      <c r="V1665" s="155" t="b">
        <v>0</v>
      </c>
      <c r="W1665" s="179" t="s">
        <v>9808</v>
      </c>
      <c r="X1665" s="168"/>
      <c r="Y1665" s="173">
        <v>20642</v>
      </c>
      <c r="Z1665" s="162" t="s">
        <v>7802</v>
      </c>
      <c r="AA1665" s="163" t="str">
        <f t="shared" si="23"/>
        <v>https://shopeefood.vn/bo-suu-tap/sj--mcdonalds-99</v>
      </c>
      <c r="AB1665" s="163" t="str">
        <f t="shared" si="26"/>
        <v>https://shopeefood.shopee.vn/bo-suu-tap/sj--mcdonalds-99</v>
      </c>
    </row>
    <row r="1666" spans="1:28" ht="83.25" customHeight="1">
      <c r="A1666" s="151" t="s">
        <v>7105</v>
      </c>
      <c r="B1666" s="152"/>
      <c r="C1666" s="152" t="s">
        <v>897</v>
      </c>
      <c r="D1666" s="152" t="s">
        <v>201</v>
      </c>
      <c r="E1666" s="180" t="s">
        <v>348</v>
      </c>
      <c r="F1666" s="155" t="s">
        <v>9809</v>
      </c>
      <c r="G1666" s="416" t="str">
        <f t="shared" si="20"/>
        <v>[SJBP]_McDonald's_2t2</v>
      </c>
      <c r="H1666" s="255" t="s">
        <v>9810</v>
      </c>
      <c r="I1666" s="478" t="s">
        <v>9811</v>
      </c>
      <c r="J1666" s="615" t="s">
        <v>919</v>
      </c>
      <c r="K1666" s="162"/>
      <c r="L1666" s="162"/>
      <c r="M1666" s="162"/>
      <c r="N1666" s="169"/>
      <c r="O1666" s="183"/>
      <c r="P1666" s="531"/>
      <c r="Q1666" s="540" t="s">
        <v>9812</v>
      </c>
      <c r="R1666" s="540" t="s">
        <v>9812</v>
      </c>
      <c r="S1666" s="540" t="s">
        <v>9812</v>
      </c>
      <c r="T1666" s="540" t="s">
        <v>9812</v>
      </c>
      <c r="U1666" s="243"/>
      <c r="V1666" s="155" t="b">
        <v>0</v>
      </c>
      <c r="W1666" s="179" t="s">
        <v>6623</v>
      </c>
      <c r="X1666" s="168"/>
      <c r="Y1666" s="173">
        <v>20641</v>
      </c>
      <c r="Z1666" s="162" t="s">
        <v>7796</v>
      </c>
      <c r="AA1666" s="163" t="str">
        <f t="shared" si="23"/>
        <v>https://shopeefood.vn/bo-suu-tap/sj--mcdonalds-2t2</v>
      </c>
      <c r="AB1666" s="163" t="str">
        <f t="shared" si="26"/>
        <v>https://shopeefood.shopee.vn/bo-suu-tap/sj--mcdonalds-2t2</v>
      </c>
    </row>
    <row r="1667" spans="1:28" ht="83.25" customHeight="1">
      <c r="A1667" s="151" t="s">
        <v>7105</v>
      </c>
      <c r="B1667" s="152"/>
      <c r="C1667" s="152" t="s">
        <v>897</v>
      </c>
      <c r="D1667" s="152" t="s">
        <v>201</v>
      </c>
      <c r="E1667" s="180" t="s">
        <v>348</v>
      </c>
      <c r="F1667" s="462" t="s">
        <v>174</v>
      </c>
      <c r="G1667" s="177" t="str">
        <f t="shared" si="20"/>
        <v>[SJBP]_McDonald's_BAU</v>
      </c>
      <c r="H1667" s="176" t="s">
        <v>9813</v>
      </c>
      <c r="I1667" s="183" t="s">
        <v>9814</v>
      </c>
      <c r="J1667" s="664" t="s">
        <v>919</v>
      </c>
      <c r="K1667" s="162"/>
      <c r="L1667" s="209" t="s">
        <v>9815</v>
      </c>
      <c r="M1667" s="162"/>
      <c r="N1667" s="169"/>
      <c r="O1667" s="183"/>
      <c r="P1667" s="169"/>
      <c r="Q1667" s="419"/>
      <c r="R1667" s="421"/>
      <c r="S1667" s="421"/>
      <c r="T1667" s="421"/>
      <c r="U1667" s="155"/>
      <c r="V1667" s="155" t="b">
        <v>0</v>
      </c>
      <c r="W1667" s="422" t="s">
        <v>9816</v>
      </c>
      <c r="X1667" s="168"/>
      <c r="Y1667" s="173">
        <v>21061</v>
      </c>
      <c r="Z1667" s="162" t="s">
        <v>9817</v>
      </c>
      <c r="AA1667" s="163" t="str">
        <f t="shared" si="23"/>
        <v>https://shopeefood.vn/bo-suu-tap/sj--mcdonalds-bau</v>
      </c>
      <c r="AB1667" s="163" t="str">
        <f t="shared" si="26"/>
        <v>https://shopeefood.shopee.vn/bo-suu-tap/sj--mcdonalds-bau</v>
      </c>
    </row>
    <row r="1668" spans="1:28" ht="45">
      <c r="A1668" s="151" t="s">
        <v>7105</v>
      </c>
      <c r="B1668" s="152"/>
      <c r="C1668" s="152" t="s">
        <v>706</v>
      </c>
      <c r="D1668" s="152" t="s">
        <v>219</v>
      </c>
      <c r="E1668" s="159" t="s">
        <v>4534</v>
      </c>
      <c r="F1668" s="462" t="s">
        <v>7105</v>
      </c>
      <c r="G1668" s="177" t="str">
        <f t="shared" si="20"/>
        <v>[Alacarte]_Gà Rán KFC_Sep</v>
      </c>
      <c r="H1668" s="155" t="s">
        <v>9818</v>
      </c>
      <c r="I1668" s="176" t="s">
        <v>9819</v>
      </c>
      <c r="J1668" s="235" t="s">
        <v>4537</v>
      </c>
      <c r="K1668" s="159"/>
      <c r="L1668" s="159"/>
      <c r="M1668" s="159"/>
      <c r="N1668" s="168"/>
      <c r="O1668" s="171" t="s">
        <v>9820</v>
      </c>
      <c r="P1668" s="168"/>
      <c r="Q1668" s="176" t="s">
        <v>9821</v>
      </c>
      <c r="R1668" s="176" t="s">
        <v>9822</v>
      </c>
      <c r="S1668" s="176" t="s">
        <v>9823</v>
      </c>
      <c r="T1668" s="176" t="s">
        <v>9824</v>
      </c>
      <c r="U1668" s="155" t="s">
        <v>696</v>
      </c>
      <c r="V1668" s="155" t="b">
        <v>0</v>
      </c>
      <c r="W1668" s="179" t="s">
        <v>9825</v>
      </c>
      <c r="X1668" s="168"/>
      <c r="Y1668" s="173">
        <v>20418</v>
      </c>
      <c r="Z1668" s="162" t="s">
        <v>6869</v>
      </c>
      <c r="AA1668" s="163" t="str">
        <f t="shared" si="23"/>
        <v>https://shopeefood.vn/bo-suu-tap/a--kfc</v>
      </c>
      <c r="AB1668" s="163" t="str">
        <f t="shared" si="26"/>
        <v>https://shopeefood.shopee.vn/bo-suu-tap/a--kfc</v>
      </c>
    </row>
    <row r="1669" spans="1:28" ht="75">
      <c r="A1669" s="151" t="s">
        <v>7105</v>
      </c>
      <c r="B1669" s="152"/>
      <c r="C1669" s="152" t="s">
        <v>706</v>
      </c>
      <c r="D1669" s="152" t="s">
        <v>222</v>
      </c>
      <c r="E1669" s="159" t="s">
        <v>4534</v>
      </c>
      <c r="F1669" s="462" t="s">
        <v>9075</v>
      </c>
      <c r="G1669" s="177" t="str">
        <f t="shared" si="20"/>
        <v>[Alacarte CB]_Gà Rán KFC_Sep.CB1</v>
      </c>
      <c r="H1669" s="155" t="s">
        <v>9826</v>
      </c>
      <c r="I1669" s="193" t="s">
        <v>9827</v>
      </c>
      <c r="J1669" s="235" t="s">
        <v>4537</v>
      </c>
      <c r="K1669" s="159"/>
      <c r="L1669" s="159"/>
      <c r="M1669" s="159"/>
      <c r="N1669" s="168"/>
      <c r="O1669" s="155" t="s">
        <v>9828</v>
      </c>
      <c r="P1669" s="168"/>
      <c r="Q1669" s="493" t="s">
        <v>9829</v>
      </c>
      <c r="R1669" s="177" t="s">
        <v>9830</v>
      </c>
      <c r="S1669" s="177" t="s">
        <v>9831</v>
      </c>
      <c r="T1669" s="177" t="s">
        <v>9832</v>
      </c>
      <c r="U1669" s="155" t="s">
        <v>696</v>
      </c>
      <c r="V1669" s="155" t="b">
        <v>0</v>
      </c>
      <c r="W1669" s="179" t="s">
        <v>9833</v>
      </c>
      <c r="X1669" s="168"/>
      <c r="Y1669" s="173">
        <v>20759</v>
      </c>
      <c r="Z1669" s="162" t="s">
        <v>8008</v>
      </c>
      <c r="AA1669" s="163" t="str">
        <f t="shared" si="23"/>
        <v>https://shopeefood.vn/bo-suu-tap/a-kfc--50</v>
      </c>
      <c r="AB1669" s="163"/>
    </row>
    <row r="1670" spans="1:28" ht="90">
      <c r="A1670" s="315" t="s">
        <v>7105</v>
      </c>
      <c r="B1670" s="446"/>
      <c r="C1670" s="296" t="s">
        <v>1236</v>
      </c>
      <c r="D1670" s="316" t="s">
        <v>209</v>
      </c>
      <c r="E1670" s="296" t="s">
        <v>372</v>
      </c>
      <c r="F1670" s="665" t="s">
        <v>7588</v>
      </c>
      <c r="G1670" s="337" t="str">
        <f t="shared" si="20"/>
        <v>[VIP]_Phúc Long Coffee &amp; Tea_Combo 99k</v>
      </c>
      <c r="H1670" s="319" t="s">
        <v>9834</v>
      </c>
      <c r="I1670" s="283">
        <v>45878</v>
      </c>
      <c r="J1670" s="342" t="s">
        <v>3782</v>
      </c>
      <c r="K1670" s="162"/>
      <c r="L1670" s="162"/>
      <c r="M1670" s="162"/>
      <c r="N1670" s="169"/>
      <c r="O1670" s="183"/>
      <c r="P1670" s="169"/>
      <c r="Q1670" s="183"/>
      <c r="R1670" s="177"/>
      <c r="S1670" s="177"/>
      <c r="T1670" s="177"/>
      <c r="U1670" s="155" t="s">
        <v>696</v>
      </c>
      <c r="V1670" s="155" t="b">
        <v>0</v>
      </c>
      <c r="W1670" s="170" t="s">
        <v>9835</v>
      </c>
      <c r="X1670" s="168"/>
      <c r="Y1670" s="173">
        <v>20913</v>
      </c>
      <c r="Z1670" s="162" t="s">
        <v>8449</v>
      </c>
      <c r="AA1670" s="163" t="str">
        <f t="shared" si="23"/>
        <v>https://shopeefood.vn/bo-suu-tap/v-99-phuclong</v>
      </c>
      <c r="AB1670" s="163" t="str">
        <f t="shared" ref="AB1670:AB1675" si="27">CONCATENATE("https://shopeefood.shopee.vn/bo-suu-tap/",Z1670)</f>
        <v>https://shopeefood.shopee.vn/bo-suu-tap/v-99-phuclong</v>
      </c>
    </row>
    <row r="1671" spans="1:28" ht="75">
      <c r="A1671" s="315" t="s">
        <v>7105</v>
      </c>
      <c r="B1671" s="446"/>
      <c r="C1671" s="296" t="s">
        <v>1236</v>
      </c>
      <c r="D1671" s="316" t="s">
        <v>209</v>
      </c>
      <c r="E1671" s="296" t="s">
        <v>372</v>
      </c>
      <c r="F1671" s="666" t="s">
        <v>9836</v>
      </c>
      <c r="G1671" s="596" t="str">
        <f t="shared" si="20"/>
        <v>[VIP]_Phúc Long Coffee &amp; Tea_Spike 9.9</v>
      </c>
      <c r="H1671" s="319" t="s">
        <v>9837</v>
      </c>
      <c r="I1671" s="283">
        <v>45909</v>
      </c>
      <c r="J1671" s="342" t="s">
        <v>3782</v>
      </c>
      <c r="K1671" s="162"/>
      <c r="L1671" s="162"/>
      <c r="M1671" s="162"/>
      <c r="N1671" s="169"/>
      <c r="O1671" s="183"/>
      <c r="P1671" s="169"/>
      <c r="Q1671" s="183"/>
      <c r="R1671" s="177"/>
      <c r="S1671" s="177"/>
      <c r="T1671" s="177"/>
      <c r="U1671" s="155"/>
      <c r="V1671" s="155" t="b">
        <v>0</v>
      </c>
      <c r="W1671" s="170" t="s">
        <v>9838</v>
      </c>
      <c r="X1671" s="168"/>
      <c r="Y1671" s="173">
        <v>20912</v>
      </c>
      <c r="Z1671" s="162" t="s">
        <v>8446</v>
      </c>
      <c r="AA1671" s="163" t="str">
        <f t="shared" si="23"/>
        <v>https://shopeefood.vn/bo-suu-tap/v-23k-phuclong</v>
      </c>
      <c r="AB1671" s="163" t="str">
        <f t="shared" si="27"/>
        <v>https://shopeefood.shopee.vn/bo-suu-tap/v-23k-phuclong</v>
      </c>
    </row>
    <row r="1672" spans="1:28" ht="90">
      <c r="A1672" s="315" t="s">
        <v>7105</v>
      </c>
      <c r="B1672" s="446"/>
      <c r="C1672" s="296" t="s">
        <v>1236</v>
      </c>
      <c r="D1672" s="393" t="s">
        <v>201</v>
      </c>
      <c r="E1672" s="296" t="s">
        <v>372</v>
      </c>
      <c r="F1672" s="666" t="s">
        <v>9839</v>
      </c>
      <c r="G1672" s="596" t="str">
        <f t="shared" si="20"/>
        <v>[SJBP]_Phúc Long Coffee &amp; Tea_Combo 109k</v>
      </c>
      <c r="H1672" s="319" t="s">
        <v>9840</v>
      </c>
      <c r="I1672" s="183" t="s">
        <v>9841</v>
      </c>
      <c r="J1672" s="342" t="s">
        <v>3782</v>
      </c>
      <c r="K1672" s="162"/>
      <c r="L1672" s="162"/>
      <c r="M1672" s="162"/>
      <c r="N1672" s="169"/>
      <c r="O1672" s="183"/>
      <c r="P1672" s="169"/>
      <c r="Q1672" s="183"/>
      <c r="R1672" s="177"/>
      <c r="S1672" s="177"/>
      <c r="T1672" s="177"/>
      <c r="U1672" s="155"/>
      <c r="V1672" s="155" t="b">
        <v>0</v>
      </c>
      <c r="W1672" s="170" t="s">
        <v>8465</v>
      </c>
      <c r="X1672" s="168"/>
      <c r="Y1672" s="173">
        <v>20703</v>
      </c>
      <c r="Z1672" s="162" t="s">
        <v>7954</v>
      </c>
      <c r="AA1672" s="163" t="str">
        <f t="shared" si="23"/>
        <v>https://shopeefood.vn/bo-suu-tap/sj--phuclong-50</v>
      </c>
      <c r="AB1672" s="163" t="str">
        <f t="shared" si="27"/>
        <v>https://shopeefood.shopee.vn/bo-suu-tap/sj--phuclong-50</v>
      </c>
    </row>
    <row r="1673" spans="1:28" ht="105">
      <c r="A1673" s="315" t="s">
        <v>7105</v>
      </c>
      <c r="B1673" s="446"/>
      <c r="C1673" s="296" t="s">
        <v>1236</v>
      </c>
      <c r="D1673" s="373" t="s">
        <v>201</v>
      </c>
      <c r="E1673" s="296" t="s">
        <v>372</v>
      </c>
      <c r="F1673" s="667" t="s">
        <v>9842</v>
      </c>
      <c r="G1673" s="337" t="str">
        <f t="shared" si="20"/>
        <v>[SJBP]_Phúc Long Coffee &amp; Tea_10k - Sep</v>
      </c>
      <c r="H1673" s="319" t="s">
        <v>9843</v>
      </c>
      <c r="I1673" s="283">
        <v>45970</v>
      </c>
      <c r="J1673" s="342" t="s">
        <v>3782</v>
      </c>
      <c r="K1673" s="162"/>
      <c r="L1673" s="162"/>
      <c r="M1673" s="162"/>
      <c r="N1673" s="169"/>
      <c r="O1673" s="183"/>
      <c r="P1673" s="169"/>
      <c r="Q1673" s="183"/>
      <c r="R1673" s="177"/>
      <c r="S1673" s="177"/>
      <c r="T1673" s="177"/>
      <c r="U1673" s="155" t="s">
        <v>696</v>
      </c>
      <c r="V1673" s="155" t="b">
        <v>0</v>
      </c>
      <c r="W1673" s="170" t="s">
        <v>8458</v>
      </c>
      <c r="X1673" s="168"/>
      <c r="Y1673" s="173">
        <v>20873</v>
      </c>
      <c r="Z1673" s="162" t="s">
        <v>8459</v>
      </c>
      <c r="AA1673" s="163" t="str">
        <f t="shared" si="23"/>
        <v>https://shopeefood.vn/bo-suu-tap/sj-10k-phuclong</v>
      </c>
      <c r="AB1673" s="163" t="str">
        <f t="shared" si="27"/>
        <v>https://shopeefood.shopee.vn/bo-suu-tap/sj-10k-phuclong</v>
      </c>
    </row>
    <row r="1674" spans="1:28" ht="90">
      <c r="A1674" s="315" t="s">
        <v>7105</v>
      </c>
      <c r="B1674" s="446"/>
      <c r="C1674" s="296" t="s">
        <v>1236</v>
      </c>
      <c r="D1674" s="373" t="s">
        <v>201</v>
      </c>
      <c r="E1674" s="296" t="s">
        <v>372</v>
      </c>
      <c r="F1674" s="667" t="s">
        <v>9844</v>
      </c>
      <c r="G1674" s="337" t="str">
        <f t="shared" si="20"/>
        <v>[SJBP]_Phúc Long Coffee &amp; Tea_M2T1- Sep</v>
      </c>
      <c r="H1674" s="319" t="s">
        <v>9845</v>
      </c>
      <c r="I1674" s="183" t="s">
        <v>9846</v>
      </c>
      <c r="J1674" s="342" t="s">
        <v>3782</v>
      </c>
      <c r="K1674" s="162"/>
      <c r="L1674" s="162"/>
      <c r="M1674" s="162"/>
      <c r="N1674" s="169"/>
      <c r="O1674" s="183"/>
      <c r="P1674" s="169"/>
      <c r="Q1674" s="183"/>
      <c r="R1674" s="177"/>
      <c r="S1674" s="177"/>
      <c r="T1674" s="177"/>
      <c r="U1674" s="155" t="s">
        <v>696</v>
      </c>
      <c r="V1674" s="155" t="b">
        <v>0</v>
      </c>
      <c r="W1674" s="170" t="s">
        <v>8458</v>
      </c>
      <c r="X1674" s="168"/>
      <c r="Y1674" s="173">
        <v>20874</v>
      </c>
      <c r="Z1674" s="162" t="s">
        <v>8462</v>
      </c>
      <c r="AA1674" s="163" t="str">
        <f t="shared" si="23"/>
        <v>https://shopeefood.vn/bo-suu-tap/sj-m2t1-phuclong</v>
      </c>
      <c r="AB1674" s="163" t="str">
        <f t="shared" si="27"/>
        <v>https://shopeefood.shopee.vn/bo-suu-tap/sj-m2t1-phuclong</v>
      </c>
    </row>
    <row r="1675" spans="1:28" ht="75">
      <c r="A1675" s="151" t="s">
        <v>7105</v>
      </c>
      <c r="B1675" s="152"/>
      <c r="C1675" s="152" t="s">
        <v>717</v>
      </c>
      <c r="D1675" s="152" t="s">
        <v>213</v>
      </c>
      <c r="E1675" s="153" t="s">
        <v>9847</v>
      </c>
      <c r="F1675" s="462" t="s">
        <v>7105</v>
      </c>
      <c r="G1675" s="177" t="str">
        <f t="shared" si="20"/>
        <v>[Win 2]_CÁI LÒ NƯỚNG_Sep</v>
      </c>
      <c r="H1675" s="176" t="s">
        <v>9848</v>
      </c>
      <c r="I1675" s="159" t="s">
        <v>9849</v>
      </c>
      <c r="J1675" s="225" t="s">
        <v>3590</v>
      </c>
      <c r="K1675" s="159"/>
      <c r="L1675" s="157"/>
      <c r="M1675" s="159"/>
      <c r="N1675" s="168"/>
      <c r="O1675" s="155" t="s">
        <v>723</v>
      </c>
      <c r="P1675" s="169"/>
      <c r="Q1675" s="155" t="s">
        <v>9850</v>
      </c>
      <c r="R1675" s="177"/>
      <c r="S1675" s="177"/>
      <c r="T1675" s="177"/>
      <c r="U1675" s="155" t="s">
        <v>696</v>
      </c>
      <c r="V1675" s="155" t="b">
        <v>0</v>
      </c>
      <c r="W1675" s="170" t="s">
        <v>9851</v>
      </c>
      <c r="X1675" s="168"/>
      <c r="Y1675" s="173">
        <v>20815</v>
      </c>
      <c r="Z1675" s="162" t="s">
        <v>8047</v>
      </c>
      <c r="AA1675" s="163" t="str">
        <f t="shared" si="23"/>
        <v>https://shopeefood.vn/bo-suu-tap/a-cai-lo-nuong-15</v>
      </c>
      <c r="AB1675" s="163" t="str">
        <f t="shared" si="27"/>
        <v>https://shopeefood.shopee.vn/bo-suu-tap/a-cai-lo-nuong-15</v>
      </c>
    </row>
    <row r="1676" spans="1:28" ht="165">
      <c r="A1676" s="151" t="s">
        <v>7105</v>
      </c>
      <c r="B1676" s="152"/>
      <c r="C1676" s="152" t="s">
        <v>706</v>
      </c>
      <c r="D1676" s="152" t="s">
        <v>222</v>
      </c>
      <c r="E1676" s="174" t="s">
        <v>6245</v>
      </c>
      <c r="F1676" s="350" t="s">
        <v>9075</v>
      </c>
      <c r="G1676" s="177" t="str">
        <f t="shared" si="20"/>
        <v>[Alacarte CB]_Trà Sữa Winggo - Trà Sữa Kem Trứng Nướng, Trà Hoa Quả &amp; Matcha_Sep.CB1</v>
      </c>
      <c r="H1676" s="176" t="s">
        <v>9852</v>
      </c>
      <c r="I1676" s="176" t="s">
        <v>9853</v>
      </c>
      <c r="J1676" s="225" t="s">
        <v>8718</v>
      </c>
      <c r="K1676" s="159"/>
      <c r="L1676" s="157" t="s">
        <v>9854</v>
      </c>
      <c r="M1676" s="193" t="s">
        <v>3809</v>
      </c>
      <c r="N1676" s="193" t="s">
        <v>9855</v>
      </c>
      <c r="O1676" s="159"/>
      <c r="P1676" s="168"/>
      <c r="Q1676" s="159"/>
      <c r="R1676" s="176" t="s">
        <v>9856</v>
      </c>
      <c r="S1676" s="177"/>
      <c r="T1676" s="177"/>
      <c r="U1676" s="155" t="s">
        <v>696</v>
      </c>
      <c r="V1676" s="155" t="b">
        <v>0</v>
      </c>
      <c r="W1676" s="179" t="s">
        <v>9857</v>
      </c>
      <c r="X1676" s="168"/>
      <c r="Y1676" s="173">
        <v>21015</v>
      </c>
      <c r="Z1676" s="162" t="s">
        <v>9022</v>
      </c>
      <c r="AA1676" s="163" t="str">
        <f t="shared" si="23"/>
        <v>https://shopeefood.vn/bo-suu-tap/a-bogo-winggo</v>
      </c>
      <c r="AB1676" s="163"/>
    </row>
    <row r="1677" spans="1:28" ht="180">
      <c r="A1677" s="151" t="s">
        <v>7105</v>
      </c>
      <c r="B1677" s="152"/>
      <c r="C1677" s="152" t="s">
        <v>717</v>
      </c>
      <c r="D1677" s="152" t="s">
        <v>222</v>
      </c>
      <c r="E1677" s="153" t="s">
        <v>744</v>
      </c>
      <c r="F1677" s="350" t="s">
        <v>9121</v>
      </c>
      <c r="G1677" s="177" t="str">
        <f t="shared" si="20"/>
        <v>[Alacarte CB]_Bún chả Hà nội 1982_Sep.CB3</v>
      </c>
      <c r="H1677" s="176" t="s">
        <v>9858</v>
      </c>
      <c r="I1677" s="193" t="s">
        <v>9859</v>
      </c>
      <c r="J1677" s="225" t="s">
        <v>747</v>
      </c>
      <c r="K1677" s="158"/>
      <c r="L1677" s="179" t="s">
        <v>748</v>
      </c>
      <c r="M1677" s="176" t="s">
        <v>6639</v>
      </c>
      <c r="N1677" s="152" t="s">
        <v>5047</v>
      </c>
      <c r="O1677" s="176" t="s">
        <v>9860</v>
      </c>
      <c r="P1677" s="169"/>
      <c r="Q1677" s="155" t="s">
        <v>9861</v>
      </c>
      <c r="R1677" s="177"/>
      <c r="S1677" s="177"/>
      <c r="T1677" s="177"/>
      <c r="U1677" s="155" t="s">
        <v>696</v>
      </c>
      <c r="V1677" s="155" t="b">
        <v>0</v>
      </c>
      <c r="W1677" s="179" t="s">
        <v>9862</v>
      </c>
      <c r="X1677" s="168"/>
      <c r="Y1677" s="173">
        <v>19517</v>
      </c>
      <c r="Z1677" s="162" t="s">
        <v>2970</v>
      </c>
      <c r="AA1677" s="163" t="str">
        <f t="shared" si="23"/>
        <v>https://shopeefood.vn/bo-suu-tap/a-bun-cha-ha-noi-1982</v>
      </c>
      <c r="AB1677" s="163"/>
    </row>
    <row r="1678" spans="1:28" ht="240">
      <c r="A1678" s="151" t="s">
        <v>7105</v>
      </c>
      <c r="B1678" s="152"/>
      <c r="C1678" s="152" t="s">
        <v>717</v>
      </c>
      <c r="D1678" s="152" t="s">
        <v>222</v>
      </c>
      <c r="E1678" s="191" t="s">
        <v>686</v>
      </c>
      <c r="F1678" s="350" t="s">
        <v>9075</v>
      </c>
      <c r="G1678" s="177" t="str">
        <f t="shared" si="20"/>
        <v>[Alacarte CB]_Busan Korean Food_Sep.CB1</v>
      </c>
      <c r="H1678" s="176" t="s">
        <v>9863</v>
      </c>
      <c r="I1678" s="193" t="s">
        <v>9864</v>
      </c>
      <c r="J1678" s="581" t="s">
        <v>690</v>
      </c>
      <c r="K1678" s="159"/>
      <c r="L1678" s="157"/>
      <c r="M1678" s="159"/>
      <c r="N1678" s="168"/>
      <c r="O1678" s="155" t="s">
        <v>723</v>
      </c>
      <c r="P1678" s="169"/>
      <c r="Q1678" s="193" t="s">
        <v>9865</v>
      </c>
      <c r="R1678" s="177"/>
      <c r="S1678" s="177"/>
      <c r="T1678" s="177"/>
      <c r="U1678" s="155" t="s">
        <v>696</v>
      </c>
      <c r="V1678" s="155" t="b">
        <v>0</v>
      </c>
      <c r="W1678" s="170" t="s">
        <v>4779</v>
      </c>
      <c r="X1678" s="168"/>
      <c r="Y1678" s="173">
        <v>20533</v>
      </c>
      <c r="Z1678" s="162" t="s">
        <v>7071</v>
      </c>
      <c r="AA1678" s="163" t="str">
        <f t="shared" si="23"/>
        <v>https://shopeefood.vn/bo-suu-tap/a-busan-30</v>
      </c>
      <c r="AB1678" s="163" t="str">
        <f>CONCATENATE("https://shopeefood.shopee.vn/bo-suu-tap/",Z1678)</f>
        <v>https://shopeefood.shopee.vn/bo-suu-tap/a-busan-30</v>
      </c>
    </row>
    <row r="1679" spans="1:28" ht="75">
      <c r="A1679" s="151" t="s">
        <v>7105</v>
      </c>
      <c r="B1679" s="152"/>
      <c r="C1679" s="152" t="s">
        <v>1236</v>
      </c>
      <c r="D1679" s="152" t="s">
        <v>1545</v>
      </c>
      <c r="E1679" s="180"/>
      <c r="F1679" s="462" t="s">
        <v>9866</v>
      </c>
      <c r="G1679" s="177" t="str">
        <f t="shared" si="20"/>
        <v>[PLF CP]__Exclusive_Sep</v>
      </c>
      <c r="H1679" s="176" t="s">
        <v>9867</v>
      </c>
      <c r="I1679" s="183" t="s">
        <v>9868</v>
      </c>
      <c r="J1679" s="346" t="s">
        <v>9869</v>
      </c>
      <c r="K1679" s="162"/>
      <c r="L1679" s="162"/>
      <c r="M1679" s="162"/>
      <c r="N1679" s="169"/>
      <c r="O1679" s="183"/>
      <c r="P1679" s="169"/>
      <c r="Q1679" s="183"/>
      <c r="R1679" s="177"/>
      <c r="S1679" s="177"/>
      <c r="T1679" s="177"/>
      <c r="U1679" s="155"/>
      <c r="V1679" s="155" t="b">
        <v>0</v>
      </c>
      <c r="W1679" s="170" t="s">
        <v>9870</v>
      </c>
      <c r="X1679" s="168"/>
      <c r="Y1679" s="668" t="s">
        <v>9871</v>
      </c>
      <c r="Z1679" s="162" t="s">
        <v>9872</v>
      </c>
      <c r="AA1679" s="163" t="str">
        <f t="shared" si="23"/>
        <v>https://shopeefood.vn/bo-suu-tap/Unified URL: 
sieubrand</v>
      </c>
      <c r="AB1679" s="284" t="s">
        <v>9873</v>
      </c>
    </row>
    <row r="1680" spans="1:28" ht="165">
      <c r="A1680" s="151" t="s">
        <v>7105</v>
      </c>
      <c r="B1680" s="152"/>
      <c r="C1680" s="152" t="s">
        <v>685</v>
      </c>
      <c r="D1680" s="152" t="s">
        <v>222</v>
      </c>
      <c r="E1680" s="243" t="s">
        <v>7013</v>
      </c>
      <c r="F1680" s="454" t="s">
        <v>9602</v>
      </c>
      <c r="G1680" s="177" t="str">
        <f t="shared" si="20"/>
        <v>[Alacarte CB]_7-Eleven - Cửa Hàng Tiện Lợi_Sep_SJBP</v>
      </c>
      <c r="H1680" s="176" t="s">
        <v>9874</v>
      </c>
      <c r="I1680" s="193" t="s">
        <v>9442</v>
      </c>
      <c r="J1680" s="225" t="s">
        <v>7915</v>
      </c>
      <c r="K1680" s="158"/>
      <c r="L1680" s="158"/>
      <c r="M1680" s="158"/>
      <c r="N1680" s="250"/>
      <c r="O1680" s="669" t="s">
        <v>9875</v>
      </c>
      <c r="P1680" s="250"/>
      <c r="Q1680" s="193" t="s">
        <v>9876</v>
      </c>
      <c r="R1680" s="177" t="s">
        <v>9876</v>
      </c>
      <c r="S1680" s="177"/>
      <c r="T1680" s="177"/>
      <c r="U1680" s="155" t="s">
        <v>696</v>
      </c>
      <c r="V1680" s="155" t="b">
        <v>0</v>
      </c>
      <c r="W1680" s="170" t="s">
        <v>9877</v>
      </c>
      <c r="X1680" s="168"/>
      <c r="Y1680" s="173">
        <v>20541</v>
      </c>
      <c r="Z1680" s="162" t="s">
        <v>7022</v>
      </c>
      <c r="AA1680" s="163" t="str">
        <f t="shared" si="23"/>
        <v>https://shopeefood.vn/bo-suu-tap/a-7-eleven</v>
      </c>
      <c r="AB1680" s="163" t="str">
        <f t="shared" ref="AB1680:AB1681" si="28">CONCATENATE("https://shopeefood.shopee.vn/bo-suu-tap/",Z1680)</f>
        <v>https://shopeefood.shopee.vn/bo-suu-tap/a-7-eleven</v>
      </c>
    </row>
    <row r="1681" spans="1:28" ht="90">
      <c r="A1681" s="151" t="s">
        <v>7105</v>
      </c>
      <c r="B1681" s="152"/>
      <c r="C1681" s="152" t="s">
        <v>685</v>
      </c>
      <c r="D1681" s="152" t="s">
        <v>217</v>
      </c>
      <c r="E1681" s="243" t="s">
        <v>7026</v>
      </c>
      <c r="F1681" s="454" t="s">
        <v>9602</v>
      </c>
      <c r="G1681" s="177" t="str">
        <f t="shared" si="20"/>
        <v>[Win 4]_Family Mart - Cửa Hàng Tiện Lợi_Sep_SJBP</v>
      </c>
      <c r="H1681" s="171" t="s">
        <v>9878</v>
      </c>
      <c r="I1681" s="193" t="s">
        <v>9879</v>
      </c>
      <c r="J1681" s="384" t="s">
        <v>7029</v>
      </c>
      <c r="K1681" s="159"/>
      <c r="L1681" s="158"/>
      <c r="M1681" s="158"/>
      <c r="N1681" s="250"/>
      <c r="O1681" s="669" t="s">
        <v>9875</v>
      </c>
      <c r="P1681" s="250"/>
      <c r="Q1681" s="176" t="s">
        <v>9880</v>
      </c>
      <c r="R1681" s="250"/>
      <c r="S1681" s="250"/>
      <c r="T1681" s="177"/>
      <c r="U1681" s="155" t="s">
        <v>696</v>
      </c>
      <c r="V1681" s="155" t="b">
        <v>0</v>
      </c>
      <c r="W1681" s="249" t="s">
        <v>9881</v>
      </c>
      <c r="X1681" s="168"/>
      <c r="Y1681" s="173">
        <v>21092</v>
      </c>
      <c r="Z1681" s="162" t="s">
        <v>9882</v>
      </c>
      <c r="AA1681" s="163" t="str">
        <f t="shared" si="23"/>
        <v>https://shopeefood.vn/bo-suu-tap/w4-family-mart</v>
      </c>
      <c r="AB1681" s="163" t="str">
        <f t="shared" si="28"/>
        <v>https://shopeefood.shopee.vn/bo-suu-tap/w4-family-mart</v>
      </c>
    </row>
    <row r="1682" spans="1:28" ht="195">
      <c r="A1682" s="151" t="s">
        <v>7105</v>
      </c>
      <c r="B1682" s="152"/>
      <c r="C1682" s="152" t="s">
        <v>717</v>
      </c>
      <c r="D1682" s="152" t="s">
        <v>217</v>
      </c>
      <c r="E1682" s="153" t="s">
        <v>787</v>
      </c>
      <c r="F1682" s="462" t="s">
        <v>7105</v>
      </c>
      <c r="G1682" s="177" t="str">
        <f t="shared" si="20"/>
        <v>[Win 4]_Cafe Amazon_Sep</v>
      </c>
      <c r="H1682" s="183" t="s">
        <v>9883</v>
      </c>
      <c r="I1682" s="176" t="s">
        <v>9884</v>
      </c>
      <c r="J1682" s="227" t="s">
        <v>790</v>
      </c>
      <c r="K1682" s="159"/>
      <c r="L1682" s="365" t="s">
        <v>9885</v>
      </c>
      <c r="M1682" s="560" t="s">
        <v>9886</v>
      </c>
      <c r="N1682" s="264" t="s">
        <v>9887</v>
      </c>
      <c r="O1682" s="171" t="s">
        <v>9888</v>
      </c>
      <c r="P1682" s="250"/>
      <c r="Q1682" s="176" t="s">
        <v>9889</v>
      </c>
      <c r="R1682" s="177"/>
      <c r="S1682" s="177"/>
      <c r="T1682" s="177"/>
      <c r="U1682" s="155" t="s">
        <v>696</v>
      </c>
      <c r="V1682" s="155" t="b">
        <v>0</v>
      </c>
      <c r="W1682" s="179" t="s">
        <v>9890</v>
      </c>
      <c r="X1682" s="168"/>
      <c r="Y1682" s="173">
        <v>21164</v>
      </c>
      <c r="Z1682" s="162" t="s">
        <v>9891</v>
      </c>
      <c r="AA1682" s="163" t="str">
        <f t="shared" si="23"/>
        <v>https://shopeefood.vn/bo-suu-tap/w4-amazon</v>
      </c>
      <c r="AB1682" s="163"/>
    </row>
    <row r="1683" spans="1:28" ht="180">
      <c r="A1683" s="151" t="s">
        <v>7105</v>
      </c>
      <c r="B1683" s="152"/>
      <c r="C1683" s="152" t="s">
        <v>717</v>
      </c>
      <c r="D1683" s="152" t="s">
        <v>222</v>
      </c>
      <c r="E1683" s="243" t="s">
        <v>871</v>
      </c>
      <c r="F1683" s="462" t="s">
        <v>9075</v>
      </c>
      <c r="G1683" s="177" t="str">
        <f t="shared" si="20"/>
        <v>[Alacarte CB]_Sinh Tố, Nước Ép &amp; Detox - ReViet Juice_Sep.CB1</v>
      </c>
      <c r="H1683" s="176" t="s">
        <v>9892</v>
      </c>
      <c r="I1683" s="159" t="s">
        <v>9893</v>
      </c>
      <c r="J1683" s="235" t="s">
        <v>874</v>
      </c>
      <c r="K1683" s="159"/>
      <c r="L1683" s="170" t="s">
        <v>875</v>
      </c>
      <c r="M1683" s="171" t="s">
        <v>9894</v>
      </c>
      <c r="N1683" s="155" t="s">
        <v>5769</v>
      </c>
      <c r="O1683" s="176" t="s">
        <v>9895</v>
      </c>
      <c r="P1683" s="169"/>
      <c r="Q1683" s="159" t="s">
        <v>9896</v>
      </c>
      <c r="R1683" s="177"/>
      <c r="S1683" s="177"/>
      <c r="T1683" s="177"/>
      <c r="U1683" s="155" t="s">
        <v>696</v>
      </c>
      <c r="V1683" s="155" t="b">
        <v>0</v>
      </c>
      <c r="W1683" s="179" t="s">
        <v>9897</v>
      </c>
      <c r="X1683" s="168"/>
      <c r="Y1683" s="173">
        <v>20129</v>
      </c>
      <c r="Z1683" s="162" t="s">
        <v>4983</v>
      </c>
      <c r="AA1683" s="163" t="str">
        <f t="shared" si="23"/>
        <v>https://shopeefood.vn/bo-suu-tap/a-reviet-juice</v>
      </c>
      <c r="AB1683" s="163"/>
    </row>
    <row r="1684" spans="1:28" ht="165">
      <c r="A1684" s="151" t="s">
        <v>7105</v>
      </c>
      <c r="B1684" s="152"/>
      <c r="C1684" s="152" t="s">
        <v>706</v>
      </c>
      <c r="D1684" s="152" t="s">
        <v>222</v>
      </c>
      <c r="E1684" s="153" t="s">
        <v>257</v>
      </c>
      <c r="F1684" s="462" t="s">
        <v>9269</v>
      </c>
      <c r="G1684" s="177" t="str">
        <f t="shared" si="20"/>
        <v>[Alacarte CB]_CHATRAMUE_Sep.CB2</v>
      </c>
      <c r="H1684" s="176" t="s">
        <v>9898</v>
      </c>
      <c r="I1684" s="193" t="s">
        <v>9899</v>
      </c>
      <c r="J1684" s="225" t="s">
        <v>9900</v>
      </c>
      <c r="K1684" s="159"/>
      <c r="L1684" s="157" t="s">
        <v>9901</v>
      </c>
      <c r="M1684" s="193" t="s">
        <v>9902</v>
      </c>
      <c r="N1684" s="155" t="s">
        <v>2600</v>
      </c>
      <c r="O1684" s="159" t="s">
        <v>9903</v>
      </c>
      <c r="P1684" s="168"/>
      <c r="Q1684" s="193" t="s">
        <v>9904</v>
      </c>
      <c r="R1684" s="177"/>
      <c r="S1684" s="177"/>
      <c r="T1684" s="177"/>
      <c r="U1684" s="155" t="s">
        <v>696</v>
      </c>
      <c r="V1684" s="155" t="b">
        <v>0</v>
      </c>
      <c r="W1684" s="179" t="s">
        <v>9905</v>
      </c>
      <c r="X1684" s="168"/>
      <c r="Y1684" s="173">
        <v>21173</v>
      </c>
      <c r="Z1684" s="162" t="s">
        <v>9906</v>
      </c>
      <c r="AA1684" s="163" t="str">
        <f t="shared" si="23"/>
        <v>https://shopeefood.vn/bo-suu-tap/a-chatramue</v>
      </c>
      <c r="AB1684" s="163"/>
    </row>
    <row r="1685" spans="1:28" ht="105">
      <c r="A1685" s="151" t="s">
        <v>9785</v>
      </c>
      <c r="B1685" s="152"/>
      <c r="C1685" s="152" t="s">
        <v>706</v>
      </c>
      <c r="D1685" s="152" t="s">
        <v>215</v>
      </c>
      <c r="E1685" s="174" t="s">
        <v>1453</v>
      </c>
      <c r="F1685" s="350" t="s">
        <v>9907</v>
      </c>
      <c r="G1685" s="177" t="str">
        <f t="shared" si="20"/>
        <v>[Win 3]_Trà Sữa May Cha_Oct.50%</v>
      </c>
      <c r="H1685" s="176" t="s">
        <v>9908</v>
      </c>
      <c r="I1685" s="176" t="s">
        <v>9909</v>
      </c>
      <c r="J1685" s="225" t="s">
        <v>6117</v>
      </c>
      <c r="K1685" s="159"/>
      <c r="L1685" s="170" t="s">
        <v>2619</v>
      </c>
      <c r="M1685" s="155" t="s">
        <v>9910</v>
      </c>
      <c r="N1685" s="155" t="s">
        <v>2600</v>
      </c>
      <c r="O1685" s="159"/>
      <c r="P1685" s="168"/>
      <c r="Q1685" s="176" t="s">
        <v>9911</v>
      </c>
      <c r="R1685" s="177"/>
      <c r="S1685" s="177"/>
      <c r="T1685" s="177"/>
      <c r="U1685" s="155" t="s">
        <v>696</v>
      </c>
      <c r="V1685" s="155" t="b">
        <v>0</v>
      </c>
      <c r="W1685" s="179" t="s">
        <v>9912</v>
      </c>
      <c r="X1685" s="168"/>
      <c r="Y1685" s="173">
        <v>20926</v>
      </c>
      <c r="Z1685" s="162" t="s">
        <v>8248</v>
      </c>
      <c r="AA1685" s="163" t="str">
        <f t="shared" si="23"/>
        <v>https://shopeefood.vn/bo-suu-tap/w3-50-maycha</v>
      </c>
      <c r="AB1685" s="163"/>
    </row>
    <row r="1686" spans="1:28" ht="105">
      <c r="A1686" s="151" t="s">
        <v>9785</v>
      </c>
      <c r="B1686" s="152"/>
      <c r="C1686" s="152" t="s">
        <v>706</v>
      </c>
      <c r="D1686" s="152" t="s">
        <v>215</v>
      </c>
      <c r="E1686" s="174" t="s">
        <v>1453</v>
      </c>
      <c r="F1686" s="350" t="s">
        <v>9913</v>
      </c>
      <c r="G1686" s="177" t="str">
        <f t="shared" si="20"/>
        <v>[Win 3]_Trà Sữa May Cha_Oct.M1T1</v>
      </c>
      <c r="H1686" s="176" t="s">
        <v>9914</v>
      </c>
      <c r="I1686" s="176" t="s">
        <v>9915</v>
      </c>
      <c r="J1686" s="225" t="s">
        <v>6117</v>
      </c>
      <c r="K1686" s="159"/>
      <c r="L1686" s="159"/>
      <c r="M1686" s="159"/>
      <c r="N1686" s="168"/>
      <c r="O1686" s="176" t="s">
        <v>9916</v>
      </c>
      <c r="P1686" s="168"/>
      <c r="Q1686" s="176" t="s">
        <v>9917</v>
      </c>
      <c r="R1686" s="177"/>
      <c r="S1686" s="177"/>
      <c r="T1686" s="177"/>
      <c r="U1686" s="155" t="s">
        <v>696</v>
      </c>
      <c r="V1686" s="155" t="b">
        <v>0</v>
      </c>
      <c r="W1686" s="179" t="s">
        <v>9918</v>
      </c>
      <c r="X1686" s="168"/>
      <c r="Y1686" s="173">
        <v>21248</v>
      </c>
      <c r="Z1686" s="162" t="s">
        <v>9919</v>
      </c>
      <c r="AA1686" s="163" t="str">
        <f t="shared" si="23"/>
        <v>https://shopeefood.vn/bo-suu-tap/w3--maycha</v>
      </c>
      <c r="AB1686" s="163"/>
    </row>
    <row r="1687" spans="1:28" ht="105">
      <c r="A1687" s="151" t="s">
        <v>9785</v>
      </c>
      <c r="B1687" s="152"/>
      <c r="C1687" s="152" t="s">
        <v>706</v>
      </c>
      <c r="D1687" s="152" t="s">
        <v>222</v>
      </c>
      <c r="E1687" s="174" t="s">
        <v>1453</v>
      </c>
      <c r="F1687" s="350" t="s">
        <v>9920</v>
      </c>
      <c r="G1687" s="177" t="str">
        <f t="shared" si="20"/>
        <v>[Alacarte CB]_Trà Sữa May Cha_Oct.CB7</v>
      </c>
      <c r="H1687" s="176" t="s">
        <v>9921</v>
      </c>
      <c r="I1687" s="193" t="s">
        <v>9922</v>
      </c>
      <c r="J1687" s="225" t="s">
        <v>6117</v>
      </c>
      <c r="K1687" s="159"/>
      <c r="L1687" s="159"/>
      <c r="M1687" s="159"/>
      <c r="N1687" s="168"/>
      <c r="O1687" s="176" t="s">
        <v>9923</v>
      </c>
      <c r="P1687" s="168"/>
      <c r="Q1687" s="193" t="s">
        <v>9924</v>
      </c>
      <c r="R1687" s="177"/>
      <c r="S1687" s="177"/>
      <c r="T1687" s="177"/>
      <c r="U1687" s="155" t="s">
        <v>696</v>
      </c>
      <c r="V1687" s="155" t="b">
        <v>0</v>
      </c>
      <c r="W1687" s="179" t="s">
        <v>9925</v>
      </c>
      <c r="X1687" s="168"/>
      <c r="Y1687" s="173">
        <v>20475</v>
      </c>
      <c r="Z1687" s="162" t="s">
        <v>6134</v>
      </c>
      <c r="AA1687" s="163" t="str">
        <f t="shared" si="23"/>
        <v>https://shopeefood.vn/bo-suu-tap/a--maycha-hcm</v>
      </c>
      <c r="AB1687" s="163"/>
    </row>
    <row r="1688" spans="1:28" ht="225">
      <c r="A1688" s="151" t="s">
        <v>9785</v>
      </c>
      <c r="B1688" s="152"/>
      <c r="C1688" s="152" t="s">
        <v>706</v>
      </c>
      <c r="D1688" s="152" t="s">
        <v>222</v>
      </c>
      <c r="E1688" s="174" t="s">
        <v>1453</v>
      </c>
      <c r="F1688" s="350" t="s">
        <v>9926</v>
      </c>
      <c r="G1688" s="177" t="str">
        <f t="shared" si="20"/>
        <v>[Alacarte CB]_Trà Sữa May Cha_Oct.CB1</v>
      </c>
      <c r="H1688" s="176" t="s">
        <v>9927</v>
      </c>
      <c r="I1688" s="176" t="s">
        <v>9928</v>
      </c>
      <c r="J1688" s="225" t="s">
        <v>2627</v>
      </c>
      <c r="K1688" s="159"/>
      <c r="L1688" s="159"/>
      <c r="M1688" s="159"/>
      <c r="N1688" s="168"/>
      <c r="O1688" s="176" t="s">
        <v>9929</v>
      </c>
      <c r="P1688" s="168"/>
      <c r="Q1688" s="193"/>
      <c r="R1688" s="177"/>
      <c r="S1688" s="176" t="s">
        <v>9930</v>
      </c>
      <c r="T1688" s="177" t="s">
        <v>9931</v>
      </c>
      <c r="U1688" s="155" t="s">
        <v>696</v>
      </c>
      <c r="V1688" s="155" t="b">
        <v>0</v>
      </c>
      <c r="W1688" s="179" t="s">
        <v>9932</v>
      </c>
      <c r="X1688" s="168"/>
      <c r="Y1688" s="173" t="s">
        <v>9933</v>
      </c>
      <c r="Z1688" s="184" t="s">
        <v>9934</v>
      </c>
      <c r="AA1688" s="184" t="s">
        <v>9935</v>
      </c>
      <c r="AB1688" s="163"/>
    </row>
    <row r="1689" spans="1:28" ht="105">
      <c r="A1689" s="151" t="s">
        <v>9785</v>
      </c>
      <c r="B1689" s="152"/>
      <c r="C1689" s="152" t="s">
        <v>706</v>
      </c>
      <c r="D1689" s="152" t="s">
        <v>222</v>
      </c>
      <c r="E1689" s="174" t="s">
        <v>1453</v>
      </c>
      <c r="F1689" s="350" t="s">
        <v>9936</v>
      </c>
      <c r="G1689" s="177" t="str">
        <f t="shared" si="20"/>
        <v>[Alacarte CB]_Trà Sữa May Cha_Oct.CB1.M1t1</v>
      </c>
      <c r="H1689" s="176" t="s">
        <v>9937</v>
      </c>
      <c r="I1689" s="176" t="s">
        <v>9915</v>
      </c>
      <c r="J1689" s="225" t="s">
        <v>2627</v>
      </c>
      <c r="K1689" s="159"/>
      <c r="L1689" s="159"/>
      <c r="M1689" s="159"/>
      <c r="N1689" s="168"/>
      <c r="O1689" s="176" t="s">
        <v>9938</v>
      </c>
      <c r="P1689" s="168"/>
      <c r="Q1689" s="193"/>
      <c r="R1689" s="177"/>
      <c r="S1689" s="176" t="s">
        <v>9939</v>
      </c>
      <c r="T1689" s="177"/>
      <c r="U1689" s="155" t="s">
        <v>696</v>
      </c>
      <c r="V1689" s="155" t="b">
        <v>0</v>
      </c>
      <c r="W1689" s="179" t="s">
        <v>9940</v>
      </c>
      <c r="X1689" s="168"/>
      <c r="Y1689" s="173">
        <v>21162</v>
      </c>
      <c r="Z1689" s="162" t="s">
        <v>9090</v>
      </c>
      <c r="AA1689" s="163" t="str">
        <f t="shared" ref="AA1689:AA1890" si="29">CONCATENATE("https://shopeefood.vn/bo-suu-tap/",Z1689)</f>
        <v>https://shopeefood.vn/bo-suu-tap/a-maychadn</v>
      </c>
      <c r="AB1689" s="163"/>
    </row>
    <row r="1690" spans="1:28" ht="105">
      <c r="A1690" s="151" t="s">
        <v>9785</v>
      </c>
      <c r="B1690" s="152"/>
      <c r="C1690" s="152" t="s">
        <v>706</v>
      </c>
      <c r="D1690" s="152" t="s">
        <v>219</v>
      </c>
      <c r="E1690" s="174" t="s">
        <v>1453</v>
      </c>
      <c r="F1690" s="350" t="s">
        <v>9785</v>
      </c>
      <c r="G1690" s="177" t="str">
        <f t="shared" si="20"/>
        <v>[Alacarte]_Trà Sữa May Cha_Oct</v>
      </c>
      <c r="H1690" s="176" t="s">
        <v>9941</v>
      </c>
      <c r="I1690" s="193" t="s">
        <v>9942</v>
      </c>
      <c r="J1690" s="225" t="s">
        <v>2627</v>
      </c>
      <c r="K1690" s="159"/>
      <c r="L1690" s="159"/>
      <c r="M1690" s="159"/>
      <c r="N1690" s="168"/>
      <c r="O1690" s="176" t="s">
        <v>9943</v>
      </c>
      <c r="P1690" s="168"/>
      <c r="Q1690" s="193"/>
      <c r="R1690" s="177"/>
      <c r="S1690" s="177" t="s">
        <v>9944</v>
      </c>
      <c r="T1690" s="177"/>
      <c r="U1690" s="155" t="s">
        <v>696</v>
      </c>
      <c r="V1690" s="155" t="b">
        <v>0</v>
      </c>
      <c r="W1690" s="179" t="s">
        <v>9945</v>
      </c>
      <c r="X1690" s="168"/>
      <c r="Y1690" s="173">
        <v>21305</v>
      </c>
      <c r="Z1690" s="162" t="s">
        <v>9946</v>
      </c>
      <c r="AA1690" s="163" t="str">
        <f t="shared" si="29"/>
        <v>https://shopeefood.vn/bo-suu-tap/a-maycha-spf</v>
      </c>
      <c r="AB1690" s="163"/>
    </row>
    <row r="1691" spans="1:28" ht="90">
      <c r="A1691" s="151" t="s">
        <v>7105</v>
      </c>
      <c r="B1691" s="152"/>
      <c r="C1691" s="152" t="s">
        <v>685</v>
      </c>
      <c r="D1691" s="152" t="s">
        <v>222</v>
      </c>
      <c r="E1691" s="323" t="s">
        <v>4076</v>
      </c>
      <c r="F1691" s="454" t="s">
        <v>9947</v>
      </c>
      <c r="G1691" s="177" t="str">
        <f t="shared" si="20"/>
        <v>[Alacarte CB]_TH True Mart_Sep_CB2_SJBP</v>
      </c>
      <c r="H1691" s="176" t="s">
        <v>9948</v>
      </c>
      <c r="I1691" s="193" t="s">
        <v>9949</v>
      </c>
      <c r="J1691" s="288" t="s">
        <v>9950</v>
      </c>
      <c r="K1691" s="158"/>
      <c r="L1691" s="158"/>
      <c r="M1691" s="158"/>
      <c r="N1691" s="250"/>
      <c r="O1691" s="176" t="s">
        <v>9951</v>
      </c>
      <c r="P1691" s="250"/>
      <c r="Q1691" s="159" t="s">
        <v>9952</v>
      </c>
      <c r="R1691" s="168" t="s">
        <v>9952</v>
      </c>
      <c r="S1691" s="250"/>
      <c r="T1691" s="250"/>
      <c r="U1691" s="155" t="s">
        <v>696</v>
      </c>
      <c r="V1691" s="155" t="b">
        <v>0</v>
      </c>
      <c r="W1691" s="179" t="s">
        <v>9953</v>
      </c>
      <c r="X1691" s="168"/>
      <c r="Y1691" s="173">
        <v>21017</v>
      </c>
      <c r="Z1691" s="162" t="s">
        <v>9139</v>
      </c>
      <c r="AA1691" s="163" t="str">
        <f t="shared" si="29"/>
        <v>https://shopeefood.vn/bo-suu-tap/a-th-true-mart</v>
      </c>
      <c r="AB1691" s="163"/>
    </row>
    <row r="1692" spans="1:28" ht="210">
      <c r="A1692" s="151" t="s">
        <v>7105</v>
      </c>
      <c r="B1692" s="152"/>
      <c r="C1692" s="152" t="s">
        <v>685</v>
      </c>
      <c r="D1692" s="152" t="s">
        <v>213</v>
      </c>
      <c r="E1692" s="153" t="s">
        <v>2732</v>
      </c>
      <c r="F1692" s="454" t="s">
        <v>9954</v>
      </c>
      <c r="G1692" s="177" t="str">
        <f t="shared" si="20"/>
        <v>[Win 2]_Cà Phê Muối Chú Long_Sep_22-25.09</v>
      </c>
      <c r="H1692" s="176" t="s">
        <v>9955</v>
      </c>
      <c r="I1692" s="176" t="s">
        <v>9884</v>
      </c>
      <c r="J1692" s="225" t="s">
        <v>8098</v>
      </c>
      <c r="K1692" s="158"/>
      <c r="L1692" s="157" t="s">
        <v>2735</v>
      </c>
      <c r="M1692" s="176" t="s">
        <v>9956</v>
      </c>
      <c r="N1692" s="177" t="s">
        <v>9957</v>
      </c>
      <c r="O1692" s="158"/>
      <c r="P1692" s="250"/>
      <c r="Q1692" s="193" t="s">
        <v>9958</v>
      </c>
      <c r="R1692" s="177" t="s">
        <v>9959</v>
      </c>
      <c r="S1692" s="177" t="s">
        <v>9959</v>
      </c>
      <c r="T1692" s="177" t="s">
        <v>9959</v>
      </c>
      <c r="U1692" s="155" t="s">
        <v>696</v>
      </c>
      <c r="V1692" s="155" t="b">
        <v>0</v>
      </c>
      <c r="W1692" s="179" t="s">
        <v>9960</v>
      </c>
      <c r="X1692" s="168"/>
      <c r="Y1692" s="173">
        <v>20829</v>
      </c>
      <c r="Z1692" s="162" t="s">
        <v>8105</v>
      </c>
      <c r="AA1692" s="163" t="str">
        <f t="shared" si="29"/>
        <v>https://shopeefood.vn/bo-suu-tap/w2-cf-chu-long</v>
      </c>
      <c r="AB1692" s="163"/>
    </row>
    <row r="1693" spans="1:28" ht="165">
      <c r="A1693" s="151" t="s">
        <v>7105</v>
      </c>
      <c r="B1693" s="152"/>
      <c r="C1693" s="152" t="s">
        <v>717</v>
      </c>
      <c r="D1693" s="152" t="s">
        <v>222</v>
      </c>
      <c r="E1693" s="153" t="s">
        <v>1097</v>
      </c>
      <c r="F1693" s="462" t="s">
        <v>9196</v>
      </c>
      <c r="G1693" s="177" t="str">
        <f t="shared" si="20"/>
        <v>[Alacarte CB]_Trà Sữa Sunday Basic_Sep.1Đ</v>
      </c>
      <c r="H1693" s="193" t="s">
        <v>9961</v>
      </c>
      <c r="I1693" s="155" t="s">
        <v>9962</v>
      </c>
      <c r="J1693" s="225" t="s">
        <v>1486</v>
      </c>
      <c r="K1693" s="157"/>
      <c r="L1693" s="157"/>
      <c r="M1693" s="159"/>
      <c r="N1693" s="168"/>
      <c r="O1693" s="176" t="s">
        <v>9963</v>
      </c>
      <c r="P1693" s="250"/>
      <c r="Q1693" s="159"/>
      <c r="R1693" s="168"/>
      <c r="S1693" s="168"/>
      <c r="T1693" s="168" t="s">
        <v>9964</v>
      </c>
      <c r="U1693" s="155" t="s">
        <v>696</v>
      </c>
      <c r="V1693" s="155" t="b">
        <v>0</v>
      </c>
      <c r="W1693" s="179" t="s">
        <v>9965</v>
      </c>
      <c r="X1693" s="168"/>
      <c r="Y1693" s="173">
        <v>20560</v>
      </c>
      <c r="Z1693" s="162" t="s">
        <v>6802</v>
      </c>
      <c r="AA1693" s="163" t="str">
        <f t="shared" si="29"/>
        <v>https://shopeefood.vn/bo-suu-tap/a-sunday-basic-1k</v>
      </c>
      <c r="AB1693" s="163"/>
    </row>
    <row r="1694" spans="1:28" ht="165">
      <c r="A1694" s="151" t="s">
        <v>7105</v>
      </c>
      <c r="B1694" s="152"/>
      <c r="C1694" s="152" t="s">
        <v>717</v>
      </c>
      <c r="D1694" s="152" t="s">
        <v>222</v>
      </c>
      <c r="E1694" s="153" t="s">
        <v>1097</v>
      </c>
      <c r="F1694" s="462" t="s">
        <v>9190</v>
      </c>
      <c r="G1694" s="177" t="str">
        <f t="shared" si="20"/>
        <v>[Alacarte CB]_Trà Sữa Sunday Basic_Sep.BOGO</v>
      </c>
      <c r="H1694" s="193" t="s">
        <v>9966</v>
      </c>
      <c r="I1694" s="159" t="s">
        <v>9214</v>
      </c>
      <c r="J1694" s="225" t="s">
        <v>1486</v>
      </c>
      <c r="K1694" s="157"/>
      <c r="L1694" s="157"/>
      <c r="M1694" s="159"/>
      <c r="N1694" s="168"/>
      <c r="O1694" s="176" t="s">
        <v>9963</v>
      </c>
      <c r="P1694" s="250"/>
      <c r="Q1694" s="159"/>
      <c r="R1694" s="168"/>
      <c r="S1694" s="168"/>
      <c r="T1694" s="168" t="s">
        <v>9967</v>
      </c>
      <c r="U1694" s="155" t="s">
        <v>696</v>
      </c>
      <c r="V1694" s="155" t="b">
        <v>0</v>
      </c>
      <c r="W1694" s="179" t="s">
        <v>9968</v>
      </c>
      <c r="X1694" s="168"/>
      <c r="Y1694" s="173">
        <v>21005</v>
      </c>
      <c r="Z1694" s="162" t="s">
        <v>8980</v>
      </c>
      <c r="AA1694" s="163" t="str">
        <f t="shared" si="29"/>
        <v>https://shopeefood.vn/bo-suu-tap/a-sundaybasic-1t1</v>
      </c>
      <c r="AB1694" s="163"/>
    </row>
    <row r="1695" spans="1:28" ht="150">
      <c r="A1695" s="151" t="s">
        <v>7105</v>
      </c>
      <c r="B1695" s="152"/>
      <c r="C1695" s="152" t="s">
        <v>685</v>
      </c>
      <c r="D1695" s="152" t="s">
        <v>217</v>
      </c>
      <c r="E1695" s="243" t="s">
        <v>4969</v>
      </c>
      <c r="F1695" s="454" t="s">
        <v>9602</v>
      </c>
      <c r="G1695" s="177" t="str">
        <f t="shared" si="20"/>
        <v>[Win 4]_Co.op Food_Sep_SJBP</v>
      </c>
      <c r="H1695" s="196" t="s">
        <v>9969</v>
      </c>
      <c r="I1695" s="176" t="s">
        <v>9970</v>
      </c>
      <c r="J1695" s="227" t="s">
        <v>9971</v>
      </c>
      <c r="K1695" s="157"/>
      <c r="L1695" s="157"/>
      <c r="M1695" s="158"/>
      <c r="N1695" s="250"/>
      <c r="O1695" s="152" t="s">
        <v>1222</v>
      </c>
      <c r="P1695" s="250"/>
      <c r="Q1695" s="193" t="s">
        <v>9972</v>
      </c>
      <c r="R1695" s="177" t="s">
        <v>9972</v>
      </c>
      <c r="S1695" s="177"/>
      <c r="T1695" s="176" t="s">
        <v>9973</v>
      </c>
      <c r="U1695" s="155" t="s">
        <v>696</v>
      </c>
      <c r="V1695" s="155" t="b">
        <v>0</v>
      </c>
      <c r="W1695" s="170" t="s">
        <v>9974</v>
      </c>
      <c r="X1695" s="168"/>
      <c r="Y1695" s="173">
        <v>21148</v>
      </c>
      <c r="Z1695" s="162" t="s">
        <v>9975</v>
      </c>
      <c r="AA1695" s="163" t="str">
        <f t="shared" si="29"/>
        <v>https://shopeefood.vn/bo-suu-tap/w4-coopfood</v>
      </c>
      <c r="AB1695" s="163" t="str">
        <f t="shared" ref="AB1695:AB1700" si="30">CONCATENATE("https://shopeefood.shopee.vn/bo-suu-tap/",Z1695)</f>
        <v>https://shopeefood.shopee.vn/bo-suu-tap/w4-coopfood</v>
      </c>
    </row>
    <row r="1696" spans="1:28" ht="30">
      <c r="A1696" s="151" t="s">
        <v>7105</v>
      </c>
      <c r="B1696" s="152"/>
      <c r="C1696" s="152" t="s">
        <v>685</v>
      </c>
      <c r="D1696" s="152" t="s">
        <v>225</v>
      </c>
      <c r="E1696" s="181" t="s">
        <v>9976</v>
      </c>
      <c r="F1696" s="670" t="s">
        <v>9977</v>
      </c>
      <c r="G1696" s="177" t="str">
        <f t="shared" si="20"/>
        <v>[PNS]_Twister_Sep_Esampling</v>
      </c>
      <c r="H1696" s="155" t="s">
        <v>9978</v>
      </c>
      <c r="I1696" s="155" t="s">
        <v>9979</v>
      </c>
      <c r="J1696" s="436"/>
      <c r="K1696" s="209" t="s">
        <v>9980</v>
      </c>
      <c r="L1696" s="162"/>
      <c r="M1696" s="162"/>
      <c r="N1696" s="169"/>
      <c r="O1696" s="183"/>
      <c r="P1696" s="169"/>
      <c r="Q1696" s="183"/>
      <c r="R1696" s="171" t="s">
        <v>703</v>
      </c>
      <c r="S1696" s="177"/>
      <c r="T1696" s="177"/>
      <c r="U1696" s="155"/>
      <c r="V1696" s="155" t="b">
        <v>0</v>
      </c>
      <c r="W1696" s="170" t="s">
        <v>9981</v>
      </c>
      <c r="X1696" s="168"/>
      <c r="Y1696" s="173">
        <v>21131</v>
      </c>
      <c r="Z1696" s="162" t="s">
        <v>9982</v>
      </c>
      <c r="AA1696" s="163" t="str">
        <f t="shared" si="29"/>
        <v>https://shopeefood.vn/bo-suu-tap/Twister-Soda-Trai-Cay</v>
      </c>
      <c r="AB1696" s="163" t="str">
        <f t="shared" si="30"/>
        <v>https://shopeefood.shopee.vn/bo-suu-tap/Twister-Soda-Trai-Cay</v>
      </c>
    </row>
    <row r="1697" spans="1:28" ht="30">
      <c r="A1697" s="151" t="s">
        <v>7105</v>
      </c>
      <c r="B1697" s="152"/>
      <c r="C1697" s="152" t="s">
        <v>685</v>
      </c>
      <c r="D1697" s="152" t="s">
        <v>225</v>
      </c>
      <c r="E1697" s="181" t="s">
        <v>9976</v>
      </c>
      <c r="F1697" s="670" t="s">
        <v>9983</v>
      </c>
      <c r="G1697" s="177" t="str">
        <f t="shared" si="20"/>
        <v>[PNS]_Twister_Sep_Combo Listing</v>
      </c>
      <c r="H1697" s="155" t="s">
        <v>9984</v>
      </c>
      <c r="I1697" s="155" t="s">
        <v>9985</v>
      </c>
      <c r="J1697" s="436"/>
      <c r="K1697" s="184" t="s">
        <v>9980</v>
      </c>
      <c r="L1697" s="162"/>
      <c r="M1697" s="162"/>
      <c r="N1697" s="169"/>
      <c r="O1697" s="183"/>
      <c r="P1697" s="169"/>
      <c r="Q1697" s="183"/>
      <c r="R1697" s="171" t="s">
        <v>703</v>
      </c>
      <c r="S1697" s="177"/>
      <c r="T1697" s="177"/>
      <c r="U1697" s="155"/>
      <c r="V1697" s="155" t="b">
        <v>0</v>
      </c>
      <c r="W1697" s="179" t="s">
        <v>9986</v>
      </c>
      <c r="X1697" s="168"/>
      <c r="Y1697" s="173">
        <v>21131</v>
      </c>
      <c r="Z1697" s="162" t="s">
        <v>9982</v>
      </c>
      <c r="AA1697" s="163" t="str">
        <f t="shared" si="29"/>
        <v>https://shopeefood.vn/bo-suu-tap/Twister-Soda-Trai-Cay</v>
      </c>
      <c r="AB1697" s="163" t="str">
        <f t="shared" si="30"/>
        <v>https://shopeefood.shopee.vn/bo-suu-tap/Twister-Soda-Trai-Cay</v>
      </c>
    </row>
    <row r="1698" spans="1:28" ht="75">
      <c r="A1698" s="151" t="s">
        <v>7105</v>
      </c>
      <c r="B1698" s="152"/>
      <c r="C1698" s="152" t="s">
        <v>685</v>
      </c>
      <c r="D1698" s="152" t="s">
        <v>225</v>
      </c>
      <c r="E1698" s="181" t="s">
        <v>5868</v>
      </c>
      <c r="F1698" s="670" t="s">
        <v>7105</v>
      </c>
      <c r="G1698" s="177" t="str">
        <f t="shared" si="20"/>
        <v>[PNS]_Vinamilk Esampling_Sep</v>
      </c>
      <c r="H1698" s="176" t="s">
        <v>9987</v>
      </c>
      <c r="I1698" s="155" t="s">
        <v>9988</v>
      </c>
      <c r="J1698" s="436"/>
      <c r="K1698" s="184" t="s">
        <v>9989</v>
      </c>
      <c r="L1698" s="162"/>
      <c r="M1698" s="162"/>
      <c r="N1698" s="169"/>
      <c r="O1698" s="183"/>
      <c r="P1698" s="169"/>
      <c r="Q1698" s="171" t="s">
        <v>703</v>
      </c>
      <c r="R1698" s="82"/>
      <c r="S1698" s="177"/>
      <c r="T1698" s="177"/>
      <c r="U1698" s="155"/>
      <c r="V1698" s="155" t="b">
        <v>0</v>
      </c>
      <c r="W1698" s="170" t="s">
        <v>9990</v>
      </c>
      <c r="X1698" s="168"/>
      <c r="Y1698" s="173">
        <v>21182</v>
      </c>
      <c r="Z1698" s="162" t="s">
        <v>9991</v>
      </c>
      <c r="AA1698" s="163" t="str">
        <f t="shared" si="29"/>
        <v>https://shopeefood.vn/bo-suu-tap/VinamilkGreenFarm</v>
      </c>
      <c r="AB1698" s="163" t="str">
        <f t="shared" si="30"/>
        <v>https://shopeefood.shopee.vn/bo-suu-tap/VinamilkGreenFarm</v>
      </c>
    </row>
    <row r="1699" spans="1:28" ht="180">
      <c r="A1699" s="151" t="s">
        <v>7105</v>
      </c>
      <c r="B1699" s="152"/>
      <c r="C1699" s="152" t="s">
        <v>970</v>
      </c>
      <c r="D1699" s="152" t="s">
        <v>201</v>
      </c>
      <c r="E1699" s="180" t="s">
        <v>390</v>
      </c>
      <c r="F1699" s="462" t="s">
        <v>9992</v>
      </c>
      <c r="G1699" s="596" t="str">
        <f t="shared" si="20"/>
        <v>[SJBP]_Starbucks Coffee_BF 16-18</v>
      </c>
      <c r="H1699" s="355" t="s">
        <v>9993</v>
      </c>
      <c r="I1699" s="183" t="s">
        <v>9994</v>
      </c>
      <c r="J1699" s="346" t="s">
        <v>9282</v>
      </c>
      <c r="K1699" s="162"/>
      <c r="L1699" s="162"/>
      <c r="M1699" s="162"/>
      <c r="N1699" s="169"/>
      <c r="O1699" s="183"/>
      <c r="P1699" s="169"/>
      <c r="Q1699" s="183" t="s">
        <v>9995</v>
      </c>
      <c r="R1699" s="176" t="s">
        <v>9996</v>
      </c>
      <c r="S1699" s="176" t="s">
        <v>9996</v>
      </c>
      <c r="T1699" s="177"/>
      <c r="U1699" s="155"/>
      <c r="V1699" s="155" t="b">
        <v>0</v>
      </c>
      <c r="W1699" s="179" t="s">
        <v>9997</v>
      </c>
      <c r="X1699" s="168"/>
      <c r="Y1699" s="173">
        <v>20982</v>
      </c>
      <c r="Z1699" s="162" t="s">
        <v>9284</v>
      </c>
      <c r="AA1699" s="163" t="str">
        <f t="shared" si="29"/>
        <v>https://shopeefood.vn/bo-suu-tap/sj-50-starbucks</v>
      </c>
      <c r="AB1699" s="163" t="str">
        <f t="shared" si="30"/>
        <v>https://shopeefood.shopee.vn/bo-suu-tap/sj-50-starbucks</v>
      </c>
    </row>
    <row r="1700" spans="1:28" ht="150">
      <c r="A1700" s="151" t="s">
        <v>7105</v>
      </c>
      <c r="B1700" s="152"/>
      <c r="C1700" s="152" t="s">
        <v>970</v>
      </c>
      <c r="D1700" s="152" t="s">
        <v>201</v>
      </c>
      <c r="E1700" s="180" t="s">
        <v>403</v>
      </c>
      <c r="F1700" s="462" t="s">
        <v>9998</v>
      </c>
      <c r="G1700" s="596" t="str">
        <f t="shared" si="20"/>
        <v>[SJBP]_The Coffee House_Matcha 1L</v>
      </c>
      <c r="H1700" s="355" t="s">
        <v>9999</v>
      </c>
      <c r="I1700" s="183" t="s">
        <v>10000</v>
      </c>
      <c r="J1700" s="342" t="s">
        <v>1669</v>
      </c>
      <c r="K1700" s="162"/>
      <c r="L1700" s="184" t="s">
        <v>10001</v>
      </c>
      <c r="M1700" s="162" t="s">
        <v>10002</v>
      </c>
      <c r="N1700" s="184" t="s">
        <v>10003</v>
      </c>
      <c r="O1700" s="196" t="s">
        <v>10004</v>
      </c>
      <c r="P1700" s="169"/>
      <c r="Q1700" s="183" t="s">
        <v>10005</v>
      </c>
      <c r="R1700" s="176" t="s">
        <v>10006</v>
      </c>
      <c r="S1700" s="177"/>
      <c r="T1700" s="177"/>
      <c r="U1700" s="155"/>
      <c r="V1700" s="155" t="b">
        <v>0</v>
      </c>
      <c r="W1700" s="179" t="s">
        <v>10007</v>
      </c>
      <c r="X1700" s="168"/>
      <c r="Y1700" s="173">
        <v>21163</v>
      </c>
      <c r="Z1700" s="162" t="s">
        <v>10008</v>
      </c>
      <c r="AA1700" s="163" t="str">
        <f t="shared" si="29"/>
        <v>https://shopeefood.vn/bo-suu-tap/sj-tch-matcha</v>
      </c>
      <c r="AB1700" s="163" t="str">
        <f t="shared" si="30"/>
        <v>https://shopeefood.shopee.vn/bo-suu-tap/sj-tch-matcha</v>
      </c>
    </row>
    <row r="1701" spans="1:28" ht="240">
      <c r="A1701" s="151" t="s">
        <v>9785</v>
      </c>
      <c r="B1701" s="152"/>
      <c r="C1701" s="152" t="s">
        <v>706</v>
      </c>
      <c r="D1701" s="152" t="s">
        <v>222</v>
      </c>
      <c r="E1701" s="174" t="s">
        <v>871</v>
      </c>
      <c r="F1701" s="350" t="s">
        <v>9926</v>
      </c>
      <c r="G1701" s="177" t="str">
        <f t="shared" si="20"/>
        <v>[Alacarte CB]_Sinh Tố, Nước Ép &amp; Detox - ReViet Juice_Oct.CB1</v>
      </c>
      <c r="H1701" s="193" t="s">
        <v>10009</v>
      </c>
      <c r="I1701" s="159" t="s">
        <v>10010</v>
      </c>
      <c r="J1701" s="227" t="s">
        <v>874</v>
      </c>
      <c r="K1701" s="159"/>
      <c r="L1701" s="170" t="s">
        <v>875</v>
      </c>
      <c r="M1701" s="176" t="s">
        <v>8703</v>
      </c>
      <c r="N1701" s="176" t="s">
        <v>2600</v>
      </c>
      <c r="O1701" s="159"/>
      <c r="P1701" s="543"/>
      <c r="Q1701" s="159" t="s">
        <v>10011</v>
      </c>
      <c r="R1701" s="177"/>
      <c r="S1701" s="177"/>
      <c r="T1701" s="177"/>
      <c r="U1701" s="155" t="s">
        <v>696</v>
      </c>
      <c r="V1701" s="155" t="b">
        <v>0</v>
      </c>
      <c r="W1701" s="179" t="s">
        <v>10012</v>
      </c>
      <c r="X1701" s="168"/>
      <c r="Y1701" s="173">
        <v>20687</v>
      </c>
      <c r="Z1701" s="162" t="s">
        <v>7652</v>
      </c>
      <c r="AA1701" s="163" t="str">
        <f t="shared" si="29"/>
        <v>https://shopeefood.vn/bo-suu-tap/a-reviet-juice-1k</v>
      </c>
      <c r="AB1701" s="163"/>
    </row>
    <row r="1702" spans="1:28" ht="105">
      <c r="A1702" s="151" t="s">
        <v>9785</v>
      </c>
      <c r="B1702" s="152"/>
      <c r="C1702" s="152" t="s">
        <v>706</v>
      </c>
      <c r="D1702" s="152" t="s">
        <v>211</v>
      </c>
      <c r="E1702" s="193" t="s">
        <v>1255</v>
      </c>
      <c r="F1702" s="350" t="s">
        <v>9913</v>
      </c>
      <c r="G1702" s="177" t="str">
        <f t="shared" si="20"/>
        <v>[Win 1]_Chuk Trà &amp; Cà Phê_Oct.M1T1</v>
      </c>
      <c r="H1702" s="176" t="s">
        <v>10013</v>
      </c>
      <c r="I1702" s="155" t="s">
        <v>10014</v>
      </c>
      <c r="J1702" s="671" t="s">
        <v>1257</v>
      </c>
      <c r="K1702" s="157"/>
      <c r="L1702" s="157" t="s">
        <v>1573</v>
      </c>
      <c r="M1702" s="159"/>
      <c r="N1702" s="168"/>
      <c r="O1702" s="176" t="s">
        <v>9193</v>
      </c>
      <c r="P1702" s="168"/>
      <c r="Q1702" s="176" t="s">
        <v>10015</v>
      </c>
      <c r="R1702" s="177"/>
      <c r="S1702" s="177"/>
      <c r="T1702" s="177"/>
      <c r="U1702" s="155" t="s">
        <v>696</v>
      </c>
      <c r="V1702" s="155" t="b">
        <v>0</v>
      </c>
      <c r="W1702" s="179" t="s">
        <v>10016</v>
      </c>
      <c r="X1702" s="168"/>
      <c r="Y1702" s="173">
        <v>20922</v>
      </c>
      <c r="Z1702" s="162" t="s">
        <v>8150</v>
      </c>
      <c r="AA1702" s="163" t="str">
        <f t="shared" si="29"/>
        <v>https://shopeefood.vn/bo-suu-tap/w1-chuk-30</v>
      </c>
      <c r="AB1702" s="163"/>
    </row>
    <row r="1703" spans="1:28" ht="120">
      <c r="A1703" s="151" t="s">
        <v>9785</v>
      </c>
      <c r="B1703" s="152"/>
      <c r="C1703" s="152" t="s">
        <v>706</v>
      </c>
      <c r="D1703" s="152" t="s">
        <v>211</v>
      </c>
      <c r="E1703" s="193" t="s">
        <v>1255</v>
      </c>
      <c r="F1703" s="350" t="s">
        <v>10017</v>
      </c>
      <c r="G1703" s="177" t="str">
        <f t="shared" si="20"/>
        <v>[Win 1]_Chuk Trà &amp; Cà Phê_Oct.1Đ</v>
      </c>
      <c r="H1703" s="176" t="s">
        <v>10018</v>
      </c>
      <c r="I1703" s="155" t="s">
        <v>10019</v>
      </c>
      <c r="J1703" s="671" t="s">
        <v>1257</v>
      </c>
      <c r="K1703" s="157"/>
      <c r="L1703" s="159"/>
      <c r="M1703" s="159"/>
      <c r="N1703" s="168"/>
      <c r="O1703" s="176" t="s">
        <v>10020</v>
      </c>
      <c r="P1703" s="168"/>
      <c r="Q1703" s="176" t="s">
        <v>10021</v>
      </c>
      <c r="R1703" s="177"/>
      <c r="S1703" s="177"/>
      <c r="T1703" s="177"/>
      <c r="U1703" s="155" t="s">
        <v>696</v>
      </c>
      <c r="V1703" s="155" t="b">
        <v>0</v>
      </c>
      <c r="W1703" s="179" t="s">
        <v>10022</v>
      </c>
      <c r="X1703" s="168"/>
      <c r="Y1703" s="173">
        <v>20484</v>
      </c>
      <c r="Z1703" s="162" t="s">
        <v>5930</v>
      </c>
      <c r="AA1703" s="163" t="str">
        <f t="shared" si="29"/>
        <v>https://shopeefood.vn/bo-suu-tap/w1-chuk-1d</v>
      </c>
      <c r="AB1703" s="163"/>
    </row>
    <row r="1704" spans="1:28" ht="120">
      <c r="A1704" s="151" t="s">
        <v>9785</v>
      </c>
      <c r="B1704" s="152"/>
      <c r="C1704" s="152" t="s">
        <v>706</v>
      </c>
      <c r="D1704" s="152" t="s">
        <v>219</v>
      </c>
      <c r="E1704" s="193" t="s">
        <v>1255</v>
      </c>
      <c r="F1704" s="350" t="s">
        <v>9785</v>
      </c>
      <c r="G1704" s="177" t="str">
        <f t="shared" si="20"/>
        <v>[Alacarte]_Chuk Trà &amp; Cà Phê_Oct</v>
      </c>
      <c r="H1704" s="176" t="s">
        <v>10023</v>
      </c>
      <c r="I1704" s="159" t="s">
        <v>10024</v>
      </c>
      <c r="J1704" s="671" t="s">
        <v>1257</v>
      </c>
      <c r="K1704" s="157"/>
      <c r="L1704" s="159"/>
      <c r="M1704" s="159"/>
      <c r="N1704" s="168"/>
      <c r="O1704" s="176" t="s">
        <v>10025</v>
      </c>
      <c r="P1704" s="168"/>
      <c r="Q1704" s="193" t="s">
        <v>10026</v>
      </c>
      <c r="R1704" s="177"/>
      <c r="S1704" s="177"/>
      <c r="T1704" s="177"/>
      <c r="U1704" s="155" t="s">
        <v>696</v>
      </c>
      <c r="V1704" s="155" t="b">
        <v>0</v>
      </c>
      <c r="W1704" s="179" t="s">
        <v>10027</v>
      </c>
      <c r="X1704" s="168"/>
      <c r="Y1704" s="173">
        <v>20909</v>
      </c>
      <c r="Z1704" s="162" t="s">
        <v>8144</v>
      </c>
      <c r="AA1704" s="163" t="str">
        <f t="shared" si="29"/>
        <v>https://shopeefood.vn/bo-suu-tap/a-1d-chuk</v>
      </c>
      <c r="AB1704" s="163"/>
    </row>
    <row r="1705" spans="1:28" ht="120">
      <c r="A1705" s="151" t="s">
        <v>9785</v>
      </c>
      <c r="B1705" s="152"/>
      <c r="C1705" s="152" t="s">
        <v>706</v>
      </c>
      <c r="D1705" s="152" t="s">
        <v>222</v>
      </c>
      <c r="E1705" s="193" t="s">
        <v>210</v>
      </c>
      <c r="F1705" s="350" t="s">
        <v>10028</v>
      </c>
      <c r="G1705" s="177" t="str">
        <f t="shared" si="20"/>
        <v>[Alacarte CB]_Bánh Mì Ơi_Oct.CB7.1K</v>
      </c>
      <c r="H1705" s="176" t="s">
        <v>10029</v>
      </c>
      <c r="I1705" s="155" t="s">
        <v>10030</v>
      </c>
      <c r="J1705" s="293" t="s">
        <v>756</v>
      </c>
      <c r="K1705" s="286"/>
      <c r="L1705" s="286" t="s">
        <v>1552</v>
      </c>
      <c r="M1705" s="159"/>
      <c r="N1705" s="168"/>
      <c r="O1705" s="176" t="s">
        <v>9193</v>
      </c>
      <c r="P1705" s="168"/>
      <c r="Q1705" s="176" t="s">
        <v>10031</v>
      </c>
      <c r="R1705" s="177"/>
      <c r="S1705" s="177"/>
      <c r="T1705" s="177"/>
      <c r="U1705" s="155" t="s">
        <v>696</v>
      </c>
      <c r="V1705" s="155" t="b">
        <v>0</v>
      </c>
      <c r="W1705" s="179" t="s">
        <v>10032</v>
      </c>
      <c r="X1705" s="168"/>
      <c r="Y1705" s="173">
        <v>20519</v>
      </c>
      <c r="Z1705" s="162" t="s">
        <v>5983</v>
      </c>
      <c r="AA1705" s="163" t="str">
        <f t="shared" si="29"/>
        <v>https://shopeefood.vn/bo-suu-tap/a--banhmioi</v>
      </c>
      <c r="AB1705" s="163"/>
    </row>
    <row r="1706" spans="1:28" ht="165">
      <c r="A1706" s="151" t="s">
        <v>9785</v>
      </c>
      <c r="B1706" s="152"/>
      <c r="C1706" s="152" t="s">
        <v>706</v>
      </c>
      <c r="D1706" s="152" t="s">
        <v>222</v>
      </c>
      <c r="E1706" s="193" t="s">
        <v>210</v>
      </c>
      <c r="F1706" s="350" t="s">
        <v>10033</v>
      </c>
      <c r="G1706" s="177" t="str">
        <f t="shared" si="20"/>
        <v>[Alacarte CB]_Bánh Mì Ơi_Oct..CB7.M1T1</v>
      </c>
      <c r="H1706" s="176" t="s">
        <v>10034</v>
      </c>
      <c r="I1706" s="155" t="s">
        <v>10035</v>
      </c>
      <c r="J1706" s="293" t="s">
        <v>756</v>
      </c>
      <c r="K1706" s="286"/>
      <c r="L1706" s="159"/>
      <c r="M1706" s="159"/>
      <c r="N1706" s="168"/>
      <c r="O1706" s="176" t="s">
        <v>10036</v>
      </c>
      <c r="P1706" s="168"/>
      <c r="Q1706" s="176" t="s">
        <v>10037</v>
      </c>
      <c r="R1706" s="177"/>
      <c r="S1706" s="177"/>
      <c r="T1706" s="177"/>
      <c r="U1706" s="155" t="s">
        <v>696</v>
      </c>
      <c r="V1706" s="155" t="b">
        <v>0</v>
      </c>
      <c r="W1706" s="179" t="s">
        <v>10038</v>
      </c>
      <c r="X1706" s="168"/>
      <c r="Y1706" s="173">
        <v>19835</v>
      </c>
      <c r="Z1706" s="162" t="s">
        <v>3763</v>
      </c>
      <c r="AA1706" s="163" t="str">
        <f t="shared" si="29"/>
        <v>https://shopeefood.vn/bo-suu-tap/a-bmi-oi</v>
      </c>
      <c r="AB1706" s="163"/>
    </row>
    <row r="1707" spans="1:28" ht="75">
      <c r="A1707" s="151" t="s">
        <v>7105</v>
      </c>
      <c r="B1707" s="152"/>
      <c r="C1707" s="152" t="s">
        <v>717</v>
      </c>
      <c r="D1707" s="152" t="s">
        <v>211</v>
      </c>
      <c r="E1707" s="153" t="s">
        <v>9847</v>
      </c>
      <c r="F1707" s="462" t="s">
        <v>7105</v>
      </c>
      <c r="G1707" s="177" t="str">
        <f t="shared" si="20"/>
        <v>[Win 1]_CÁI LÒ NƯỚNG_Sep</v>
      </c>
      <c r="H1707" s="176" t="s">
        <v>10039</v>
      </c>
      <c r="I1707" s="193" t="s">
        <v>10040</v>
      </c>
      <c r="J1707" s="225" t="s">
        <v>3590</v>
      </c>
      <c r="K1707" s="159"/>
      <c r="L1707" s="157"/>
      <c r="M1707" s="159"/>
      <c r="N1707" s="168"/>
      <c r="O1707" s="155" t="s">
        <v>723</v>
      </c>
      <c r="P1707" s="168"/>
      <c r="Q1707" s="159" t="s">
        <v>10041</v>
      </c>
      <c r="R1707" s="168"/>
      <c r="S1707" s="177"/>
      <c r="T1707" s="177"/>
      <c r="U1707" s="155" t="s">
        <v>696</v>
      </c>
      <c r="V1707" s="155" t="b">
        <v>0</v>
      </c>
      <c r="W1707" s="179" t="s">
        <v>9851</v>
      </c>
      <c r="X1707" s="168"/>
      <c r="Y1707" s="173">
        <v>19841</v>
      </c>
      <c r="Z1707" s="162" t="s">
        <v>4730</v>
      </c>
      <c r="AA1707" s="163" t="str">
        <f t="shared" si="29"/>
        <v>https://shopeefood.vn/bo-suu-tap/w1-cai-lo-nuong</v>
      </c>
      <c r="AB1707" s="163"/>
    </row>
    <row r="1708" spans="1:28" ht="75">
      <c r="A1708" s="151" t="s">
        <v>7105</v>
      </c>
      <c r="B1708" s="152"/>
      <c r="C1708" s="152" t="s">
        <v>717</v>
      </c>
      <c r="D1708" s="152" t="s">
        <v>219</v>
      </c>
      <c r="E1708" s="153" t="s">
        <v>9847</v>
      </c>
      <c r="F1708" s="462" t="s">
        <v>7105</v>
      </c>
      <c r="G1708" s="177" t="str">
        <f t="shared" si="20"/>
        <v>[Alacarte]_CÁI LÒ NƯỚNG_Sep</v>
      </c>
      <c r="H1708" s="176" t="s">
        <v>10042</v>
      </c>
      <c r="I1708" s="159" t="s">
        <v>10043</v>
      </c>
      <c r="J1708" s="225" t="s">
        <v>3590</v>
      </c>
      <c r="K1708" s="159"/>
      <c r="L1708" s="157"/>
      <c r="M1708" s="159"/>
      <c r="N1708" s="168"/>
      <c r="O1708" s="155" t="s">
        <v>723</v>
      </c>
      <c r="P1708" s="168"/>
      <c r="Q1708" s="155" t="s">
        <v>10044</v>
      </c>
      <c r="R1708" s="177"/>
      <c r="S1708" s="177"/>
      <c r="T1708" s="177"/>
      <c r="U1708" s="155" t="s">
        <v>696</v>
      </c>
      <c r="V1708" s="155" t="b">
        <v>0</v>
      </c>
      <c r="W1708" s="179" t="s">
        <v>9851</v>
      </c>
      <c r="X1708" s="168"/>
      <c r="Y1708" s="173">
        <v>20806</v>
      </c>
      <c r="Z1708" s="162" t="s">
        <v>8041</v>
      </c>
      <c r="AA1708" s="163" t="str">
        <f t="shared" si="29"/>
        <v>https://shopeefood.vn/bo-suu-tap/a-cai-lo-nuong</v>
      </c>
      <c r="AB1708" s="163"/>
    </row>
    <row r="1709" spans="1:28" ht="135">
      <c r="A1709" s="151" t="s">
        <v>9785</v>
      </c>
      <c r="B1709" s="152"/>
      <c r="C1709" s="152" t="s">
        <v>706</v>
      </c>
      <c r="D1709" s="152" t="s">
        <v>211</v>
      </c>
      <c r="E1709" s="159" t="s">
        <v>379</v>
      </c>
      <c r="F1709" s="462" t="s">
        <v>9785</v>
      </c>
      <c r="G1709" s="177" t="str">
        <f t="shared" si="20"/>
        <v>[Win 1]_Rau Má Mix_Oct</v>
      </c>
      <c r="H1709" s="193" t="s">
        <v>10045</v>
      </c>
      <c r="I1709" s="193" t="s">
        <v>10046</v>
      </c>
      <c r="J1709" s="235" t="s">
        <v>5379</v>
      </c>
      <c r="K1709" s="159"/>
      <c r="L1709" s="170" t="s">
        <v>10047</v>
      </c>
      <c r="M1709" s="171" t="s">
        <v>10048</v>
      </c>
      <c r="N1709" s="176" t="s">
        <v>10049</v>
      </c>
      <c r="O1709" s="159"/>
      <c r="P1709" s="168"/>
      <c r="Q1709" s="193" t="s">
        <v>10050</v>
      </c>
      <c r="R1709" s="177"/>
      <c r="S1709" s="177"/>
      <c r="T1709" s="177"/>
      <c r="U1709" s="155" t="s">
        <v>696</v>
      </c>
      <c r="V1709" s="155" t="b">
        <v>0</v>
      </c>
      <c r="W1709" s="179" t="s">
        <v>10051</v>
      </c>
      <c r="X1709" s="168"/>
      <c r="Y1709" s="173">
        <v>20391</v>
      </c>
      <c r="Z1709" s="162" t="s">
        <v>6400</v>
      </c>
      <c r="AA1709" s="163" t="str">
        <f t="shared" si="29"/>
        <v>https://shopeefood.vn/bo-suu-tap/w1-raumamix</v>
      </c>
      <c r="AB1709" s="163"/>
    </row>
    <row r="1710" spans="1:28" ht="150">
      <c r="A1710" s="151" t="s">
        <v>9785</v>
      </c>
      <c r="B1710" s="152"/>
      <c r="C1710" s="152" t="s">
        <v>706</v>
      </c>
      <c r="D1710" s="152" t="s">
        <v>211</v>
      </c>
      <c r="E1710" s="155" t="s">
        <v>848</v>
      </c>
      <c r="F1710" s="462" t="s">
        <v>9785</v>
      </c>
      <c r="G1710" s="177" t="str">
        <f t="shared" si="20"/>
        <v>[Win 1]_Olong Châu_Oct</v>
      </c>
      <c r="H1710" s="176" t="s">
        <v>10052</v>
      </c>
      <c r="I1710" s="176" t="s">
        <v>10053</v>
      </c>
      <c r="J1710" s="235" t="s">
        <v>5438</v>
      </c>
      <c r="K1710" s="159"/>
      <c r="L1710" s="170" t="s">
        <v>10054</v>
      </c>
      <c r="M1710" s="171" t="s">
        <v>10055</v>
      </c>
      <c r="N1710" s="176" t="s">
        <v>10056</v>
      </c>
      <c r="O1710" s="159"/>
      <c r="P1710" s="168"/>
      <c r="Q1710" s="176" t="s">
        <v>10057</v>
      </c>
      <c r="R1710" s="177"/>
      <c r="S1710" s="177"/>
      <c r="T1710" s="177"/>
      <c r="U1710" s="155" t="s">
        <v>696</v>
      </c>
      <c r="V1710" s="155" t="b">
        <v>0</v>
      </c>
      <c r="W1710" s="179" t="s">
        <v>10058</v>
      </c>
      <c r="X1710" s="168"/>
      <c r="Y1710" s="173">
        <v>20522</v>
      </c>
      <c r="Z1710" s="162" t="s">
        <v>6460</v>
      </c>
      <c r="AA1710" s="163" t="str">
        <f t="shared" si="29"/>
        <v>https://shopeefood.vn/bo-suu-tap/w1-olong-chau-1t1</v>
      </c>
      <c r="AB1710" s="163"/>
    </row>
    <row r="1711" spans="1:28" ht="150">
      <c r="A1711" s="151" t="s">
        <v>7105</v>
      </c>
      <c r="B1711" s="152"/>
      <c r="C1711" s="152" t="s">
        <v>1461</v>
      </c>
      <c r="D1711" s="152" t="s">
        <v>205</v>
      </c>
      <c r="E1711" s="180" t="s">
        <v>10059</v>
      </c>
      <c r="F1711" s="462"/>
      <c r="G1711" s="177" t="str">
        <f t="shared" si="20"/>
        <v>[JBP]_JBP Spike 99_</v>
      </c>
      <c r="H1711" s="176" t="s">
        <v>10060</v>
      </c>
      <c r="I1711" s="283">
        <v>45909</v>
      </c>
      <c r="J1711" s="346" t="s">
        <v>10061</v>
      </c>
      <c r="K1711" s="162"/>
      <c r="L1711" s="162"/>
      <c r="M1711" s="162"/>
      <c r="N1711" s="169"/>
      <c r="O1711" s="183"/>
      <c r="P1711" s="169"/>
      <c r="Q1711" s="183"/>
      <c r="R1711" s="177"/>
      <c r="S1711" s="177"/>
      <c r="T1711" s="177"/>
      <c r="U1711" s="155"/>
      <c r="V1711" s="155" t="b">
        <v>0</v>
      </c>
      <c r="W1711" s="168"/>
      <c r="X1711" s="168"/>
      <c r="Y1711" s="173">
        <v>20979</v>
      </c>
      <c r="Z1711" s="162" t="s">
        <v>10062</v>
      </c>
      <c r="AA1711" s="163" t="str">
        <f t="shared" si="29"/>
        <v>https://shopeefood.vn/bo-suu-tap/sieu-deal-thuong-hieu-giam-50-rank</v>
      </c>
      <c r="AB1711" s="163"/>
    </row>
    <row r="1712" spans="1:28" ht="210">
      <c r="A1712" s="151" t="s">
        <v>7105</v>
      </c>
      <c r="B1712" s="152"/>
      <c r="C1712" s="152" t="s">
        <v>717</v>
      </c>
      <c r="D1712" s="152" t="s">
        <v>222</v>
      </c>
      <c r="E1712" s="153" t="s">
        <v>718</v>
      </c>
      <c r="F1712" s="454" t="s">
        <v>10063</v>
      </c>
      <c r="G1712" s="177" t="str">
        <f t="shared" si="20"/>
        <v>[Alacarte CB]_Trà Sữa Sekai_Sep.10K</v>
      </c>
      <c r="H1712" s="183" t="s">
        <v>10064</v>
      </c>
      <c r="I1712" s="176" t="s">
        <v>10065</v>
      </c>
      <c r="J1712" s="293" t="s">
        <v>722</v>
      </c>
      <c r="K1712" s="467"/>
      <c r="L1712" s="209" t="s">
        <v>5273</v>
      </c>
      <c r="M1712" s="162"/>
      <c r="N1712" s="177" t="s">
        <v>10066</v>
      </c>
      <c r="O1712" s="171" t="s">
        <v>10067</v>
      </c>
      <c r="P1712" s="169"/>
      <c r="Q1712" s="193" t="s">
        <v>10068</v>
      </c>
      <c r="R1712" s="177"/>
      <c r="S1712" s="177"/>
      <c r="T1712" s="177"/>
      <c r="U1712" s="155" t="s">
        <v>696</v>
      </c>
      <c r="V1712" s="155" t="b">
        <v>0</v>
      </c>
      <c r="W1712" s="179" t="s">
        <v>10069</v>
      </c>
      <c r="X1712" s="168"/>
      <c r="Y1712" s="173">
        <v>20685</v>
      </c>
      <c r="Z1712" s="162" t="s">
        <v>7430</v>
      </c>
      <c r="AA1712" s="163" t="str">
        <f t="shared" si="29"/>
        <v>https://shopeefood.vn/bo-suu-tap/a--sekai-10</v>
      </c>
      <c r="AB1712" s="163"/>
    </row>
    <row r="1713" spans="1:28" ht="135">
      <c r="A1713" s="151" t="s">
        <v>9785</v>
      </c>
      <c r="B1713" s="152"/>
      <c r="C1713" s="152" t="s">
        <v>706</v>
      </c>
      <c r="D1713" s="152" t="s">
        <v>217</v>
      </c>
      <c r="E1713" s="191" t="s">
        <v>7072</v>
      </c>
      <c r="F1713" s="350" t="s">
        <v>9785</v>
      </c>
      <c r="G1713" s="177" t="str">
        <f t="shared" si="20"/>
        <v>[Win 4]_Bún đậu Homemade_Oct</v>
      </c>
      <c r="H1713" s="176" t="s">
        <v>10070</v>
      </c>
      <c r="I1713" s="159" t="s">
        <v>10010</v>
      </c>
      <c r="J1713" s="235" t="s">
        <v>7076</v>
      </c>
      <c r="K1713" s="159"/>
      <c r="L1713" s="159"/>
      <c r="M1713" s="159"/>
      <c r="N1713" s="168"/>
      <c r="O1713" s="155" t="s">
        <v>5528</v>
      </c>
      <c r="P1713" s="168"/>
      <c r="Q1713" s="193" t="s">
        <v>10071</v>
      </c>
      <c r="R1713" s="177"/>
      <c r="S1713" s="177"/>
      <c r="T1713" s="177"/>
      <c r="U1713" s="155"/>
      <c r="V1713" s="155" t="b">
        <v>0</v>
      </c>
      <c r="W1713" s="170" t="s">
        <v>6776</v>
      </c>
      <c r="X1713" s="168"/>
      <c r="Y1713" s="173">
        <v>21198</v>
      </c>
      <c r="Z1713" s="162" t="s">
        <v>10072</v>
      </c>
      <c r="AA1713" s="163" t="str">
        <f t="shared" si="29"/>
        <v>https://shopeefood.vn/bo-suu-tap/w4-bundau-homemade</v>
      </c>
      <c r="AB1713" s="163"/>
    </row>
    <row r="1714" spans="1:28" ht="120">
      <c r="A1714" s="295" t="s">
        <v>7105</v>
      </c>
      <c r="B1714" s="446"/>
      <c r="C1714" s="296" t="s">
        <v>1236</v>
      </c>
      <c r="D1714" s="317" t="s">
        <v>207</v>
      </c>
      <c r="E1714" s="296" t="s">
        <v>1453</v>
      </c>
      <c r="F1714" s="666" t="s">
        <v>4623</v>
      </c>
      <c r="G1714" s="596" t="str">
        <f t="shared" si="20"/>
        <v>[SuperVIP]_Trà Sữa May Cha_Spike</v>
      </c>
      <c r="H1714" s="319" t="s">
        <v>10073</v>
      </c>
      <c r="I1714" s="283">
        <v>45909</v>
      </c>
      <c r="J1714" s="342" t="s">
        <v>1456</v>
      </c>
      <c r="K1714" s="162"/>
      <c r="L1714" s="162"/>
      <c r="M1714" s="162"/>
      <c r="N1714" s="169"/>
      <c r="O1714" s="183"/>
      <c r="P1714" s="169"/>
      <c r="Q1714" s="183"/>
      <c r="R1714" s="177"/>
      <c r="S1714" s="177"/>
      <c r="T1714" s="177"/>
      <c r="U1714" s="155"/>
      <c r="V1714" s="155" t="b">
        <v>0</v>
      </c>
      <c r="W1714" s="170" t="s">
        <v>10074</v>
      </c>
      <c r="X1714" s="168"/>
      <c r="Y1714" s="173">
        <v>21133</v>
      </c>
      <c r="Z1714" s="162" t="s">
        <v>10075</v>
      </c>
      <c r="AA1714" s="163" t="str">
        <f t="shared" si="29"/>
        <v>https://shopeefood.vn/bo-suu-tap/sv-1k-maycha</v>
      </c>
      <c r="AB1714" s="163"/>
    </row>
    <row r="1715" spans="1:28" ht="90">
      <c r="A1715" s="295" t="s">
        <v>7105</v>
      </c>
      <c r="B1715" s="446"/>
      <c r="C1715" s="296" t="s">
        <v>1236</v>
      </c>
      <c r="D1715" s="297" t="s">
        <v>201</v>
      </c>
      <c r="E1715" s="296" t="s">
        <v>1237</v>
      </c>
      <c r="F1715" s="666" t="s">
        <v>4623</v>
      </c>
      <c r="G1715" s="596" t="str">
        <f t="shared" si="20"/>
        <v>[SJBP]_Tocotoco_Spike</v>
      </c>
      <c r="H1715" s="319" t="s">
        <v>10076</v>
      </c>
      <c r="I1715" s="283">
        <v>45909</v>
      </c>
      <c r="J1715" s="338" t="s">
        <v>8392</v>
      </c>
      <c r="K1715" s="162"/>
      <c r="L1715" s="162"/>
      <c r="M1715" s="162"/>
      <c r="N1715" s="169"/>
      <c r="O1715" s="183"/>
      <c r="P1715" s="169"/>
      <c r="Q1715" s="183"/>
      <c r="R1715" s="177"/>
      <c r="S1715" s="177"/>
      <c r="T1715" s="177"/>
      <c r="U1715" s="155"/>
      <c r="V1715" s="155" t="b">
        <v>0</v>
      </c>
      <c r="W1715" s="170" t="s">
        <v>9356</v>
      </c>
      <c r="X1715" s="168"/>
      <c r="Y1715" s="173">
        <v>21134</v>
      </c>
      <c r="Z1715" s="162" t="s">
        <v>10077</v>
      </c>
      <c r="AA1715" s="163" t="str">
        <f t="shared" si="29"/>
        <v>https://shopeefood.vn/bo-suu-tap/sj--tocotoco</v>
      </c>
      <c r="AB1715" s="163"/>
    </row>
    <row r="1716" spans="1:28" ht="176">
      <c r="A1716" s="151" t="s">
        <v>9785</v>
      </c>
      <c r="B1716" s="152"/>
      <c r="C1716" s="152" t="s">
        <v>717</v>
      </c>
      <c r="D1716" s="152" t="s">
        <v>222</v>
      </c>
      <c r="E1716" s="153" t="s">
        <v>3676</v>
      </c>
      <c r="F1716" s="462" t="s">
        <v>10078</v>
      </c>
      <c r="G1716" s="177" t="str">
        <f t="shared" si="20"/>
        <v>[Alacarte CB]_Pharmacity_Oct.CB9</v>
      </c>
      <c r="H1716" s="672" t="s">
        <v>10079</v>
      </c>
      <c r="I1716" s="468" t="s">
        <v>10080</v>
      </c>
      <c r="J1716" s="227" t="s">
        <v>10081</v>
      </c>
      <c r="K1716" s="159"/>
      <c r="L1716" s="157" t="s">
        <v>7915</v>
      </c>
      <c r="M1716" s="176" t="s">
        <v>10082</v>
      </c>
      <c r="N1716" s="168"/>
      <c r="O1716" s="176" t="s">
        <v>10083</v>
      </c>
      <c r="P1716" s="169"/>
      <c r="Q1716" s="159"/>
      <c r="R1716" s="177" t="s">
        <v>10084</v>
      </c>
      <c r="S1716" s="177"/>
      <c r="T1716" s="177"/>
      <c r="U1716" s="155" t="s">
        <v>696</v>
      </c>
      <c r="V1716" s="155" t="b">
        <v>0</v>
      </c>
      <c r="W1716" s="179" t="s">
        <v>10085</v>
      </c>
      <c r="X1716" s="168"/>
      <c r="Y1716" s="173">
        <v>21199</v>
      </c>
      <c r="Z1716" s="162" t="s">
        <v>10086</v>
      </c>
      <c r="AA1716" s="163" t="str">
        <f t="shared" si="29"/>
        <v>https://shopeefood.vn/bo-suu-tap/a-pharmacity-fs</v>
      </c>
      <c r="AB1716" s="163"/>
    </row>
    <row r="1717" spans="1:28" ht="176">
      <c r="A1717" s="151" t="s">
        <v>9785</v>
      </c>
      <c r="B1717" s="152"/>
      <c r="C1717" s="152" t="s">
        <v>717</v>
      </c>
      <c r="D1717" s="152" t="s">
        <v>219</v>
      </c>
      <c r="E1717" s="153" t="s">
        <v>3676</v>
      </c>
      <c r="F1717" s="462" t="s">
        <v>9785</v>
      </c>
      <c r="G1717" s="177" t="str">
        <f t="shared" si="20"/>
        <v>[Alacarte]_Pharmacity_Oct</v>
      </c>
      <c r="H1717" s="672" t="s">
        <v>10087</v>
      </c>
      <c r="I1717" s="673">
        <v>45757</v>
      </c>
      <c r="J1717" s="227" t="s">
        <v>10081</v>
      </c>
      <c r="K1717" s="159"/>
      <c r="L1717" s="157"/>
      <c r="M1717" s="159"/>
      <c r="N1717" s="168"/>
      <c r="O1717" s="155" t="s">
        <v>10088</v>
      </c>
      <c r="P1717" s="169"/>
      <c r="Q1717" s="159"/>
      <c r="R1717" s="294" t="s">
        <v>10089</v>
      </c>
      <c r="S1717" s="177"/>
      <c r="T1717" s="177"/>
      <c r="U1717" s="155" t="s">
        <v>696</v>
      </c>
      <c r="V1717" s="155" t="b">
        <v>0</v>
      </c>
      <c r="W1717" s="179" t="s">
        <v>10090</v>
      </c>
      <c r="X1717" s="168"/>
      <c r="Y1717" s="173">
        <v>21200</v>
      </c>
      <c r="Z1717" s="162" t="s">
        <v>10091</v>
      </c>
      <c r="AA1717" s="163" t="str">
        <f t="shared" si="29"/>
        <v>https://shopeefood.vn/bo-suu-tap/a-pharmacity-freeship</v>
      </c>
      <c r="AB1717" s="163"/>
    </row>
    <row r="1718" spans="1:28" ht="150">
      <c r="A1718" s="151" t="s">
        <v>9785</v>
      </c>
      <c r="B1718" s="152"/>
      <c r="C1718" s="152" t="s">
        <v>706</v>
      </c>
      <c r="D1718" s="152" t="s">
        <v>222</v>
      </c>
      <c r="E1718" s="153" t="s">
        <v>787</v>
      </c>
      <c r="F1718" s="462" t="s">
        <v>9786</v>
      </c>
      <c r="G1718" s="177" t="str">
        <f t="shared" si="20"/>
        <v>[Alacarte CB]_Cafe Amazon_Oct.CB3</v>
      </c>
      <c r="H1718" s="193" t="s">
        <v>10092</v>
      </c>
      <c r="I1718" s="674" t="s">
        <v>10093</v>
      </c>
      <c r="J1718" s="195" t="s">
        <v>10094</v>
      </c>
      <c r="K1718" s="159"/>
      <c r="L1718" s="179" t="s">
        <v>10095</v>
      </c>
      <c r="M1718" s="171" t="s">
        <v>10096</v>
      </c>
      <c r="N1718" s="155" t="s">
        <v>10097</v>
      </c>
      <c r="O1718" s="159"/>
      <c r="P1718" s="168"/>
      <c r="Q1718" s="176" t="s">
        <v>10098</v>
      </c>
      <c r="R1718" s="177"/>
      <c r="S1718" s="177"/>
      <c r="T1718" s="177"/>
      <c r="U1718" s="155" t="s">
        <v>696</v>
      </c>
      <c r="V1718" s="155" t="b">
        <v>0</v>
      </c>
      <c r="W1718" s="179" t="s">
        <v>10099</v>
      </c>
      <c r="X1718" s="168"/>
      <c r="Y1718" s="173">
        <v>20939</v>
      </c>
      <c r="Z1718" s="162" t="s">
        <v>8351</v>
      </c>
      <c r="AA1718" s="163" t="str">
        <f t="shared" si="29"/>
        <v>https://shopeefood.vn/bo-suu-tap/a-50-amazon</v>
      </c>
      <c r="AB1718" s="163"/>
    </row>
    <row r="1719" spans="1:28" ht="150">
      <c r="A1719" s="151" t="s">
        <v>9785</v>
      </c>
      <c r="B1719" s="152"/>
      <c r="C1719" s="152" t="s">
        <v>706</v>
      </c>
      <c r="D1719" s="152" t="s">
        <v>215</v>
      </c>
      <c r="E1719" s="153" t="s">
        <v>787</v>
      </c>
      <c r="F1719" s="462" t="s">
        <v>9785</v>
      </c>
      <c r="G1719" s="177" t="str">
        <f t="shared" si="20"/>
        <v>[Win 3]_Cafe Amazon_Oct</v>
      </c>
      <c r="H1719" s="193" t="s">
        <v>10100</v>
      </c>
      <c r="I1719" s="193" t="s">
        <v>10101</v>
      </c>
      <c r="J1719" s="225" t="s">
        <v>10094</v>
      </c>
      <c r="K1719" s="159"/>
      <c r="L1719" s="159"/>
      <c r="M1719" s="159"/>
      <c r="N1719" s="168"/>
      <c r="O1719" s="155" t="s">
        <v>10102</v>
      </c>
      <c r="P1719" s="168"/>
      <c r="Q1719" s="675" t="s">
        <v>10103</v>
      </c>
      <c r="R1719" s="177"/>
      <c r="S1719" s="177"/>
      <c r="T1719" s="177"/>
      <c r="U1719" s="155" t="s">
        <v>1259</v>
      </c>
      <c r="V1719" s="155" t="b">
        <v>0</v>
      </c>
      <c r="W1719" s="179" t="s">
        <v>10104</v>
      </c>
      <c r="X1719" s="168"/>
      <c r="Y1719" s="173">
        <v>21161</v>
      </c>
      <c r="Z1719" s="162" t="s">
        <v>10105</v>
      </c>
      <c r="AA1719" s="163" t="str">
        <f t="shared" si="29"/>
        <v>https://shopeefood.vn/bo-suu-tap/w3-amazon50</v>
      </c>
      <c r="AB1719" s="163"/>
    </row>
    <row r="1720" spans="1:28" ht="150">
      <c r="A1720" s="151" t="s">
        <v>9785</v>
      </c>
      <c r="B1720" s="152"/>
      <c r="C1720" s="152" t="s">
        <v>706</v>
      </c>
      <c r="D1720" s="152" t="s">
        <v>222</v>
      </c>
      <c r="E1720" s="153" t="s">
        <v>787</v>
      </c>
      <c r="F1720" s="462" t="s">
        <v>10078</v>
      </c>
      <c r="G1720" s="177" t="str">
        <f t="shared" si="20"/>
        <v>[Alacarte CB]_Cafe Amazon_Oct.CB9</v>
      </c>
      <c r="H1720" s="193" t="s">
        <v>10106</v>
      </c>
      <c r="I1720" s="193" t="s">
        <v>9788</v>
      </c>
      <c r="J1720" s="225" t="s">
        <v>10094</v>
      </c>
      <c r="K1720" s="159"/>
      <c r="L1720" s="159"/>
      <c r="M1720" s="159"/>
      <c r="N1720" s="168"/>
      <c r="O1720" s="155" t="s">
        <v>10102</v>
      </c>
      <c r="P1720" s="168"/>
      <c r="Q1720" s="676" t="s">
        <v>10107</v>
      </c>
      <c r="R1720" s="177"/>
      <c r="S1720" s="177"/>
      <c r="T1720" s="177"/>
      <c r="U1720" s="155" t="s">
        <v>1259</v>
      </c>
      <c r="V1720" s="155" t="b">
        <v>0</v>
      </c>
      <c r="W1720" s="179" t="s">
        <v>10108</v>
      </c>
      <c r="X1720" s="168"/>
      <c r="Y1720" s="173">
        <v>20939</v>
      </c>
      <c r="Z1720" s="162" t="s">
        <v>8351</v>
      </c>
      <c r="AA1720" s="163" t="str">
        <f t="shared" si="29"/>
        <v>https://shopeefood.vn/bo-suu-tap/a-50-amazon</v>
      </c>
      <c r="AB1720" s="163"/>
    </row>
    <row r="1721" spans="1:28" ht="195">
      <c r="A1721" s="151" t="s">
        <v>9785</v>
      </c>
      <c r="B1721" s="152"/>
      <c r="C1721" s="152" t="s">
        <v>706</v>
      </c>
      <c r="D1721" s="152" t="s">
        <v>219</v>
      </c>
      <c r="E1721" s="153" t="s">
        <v>251</v>
      </c>
      <c r="F1721" s="462" t="s">
        <v>9785</v>
      </c>
      <c r="G1721" s="177" t="str">
        <f t="shared" si="20"/>
        <v>[Alacarte]_Burger King_Oct</v>
      </c>
      <c r="H1721" s="193" t="s">
        <v>10109</v>
      </c>
      <c r="I1721" s="193" t="s">
        <v>10110</v>
      </c>
      <c r="J1721" s="225" t="s">
        <v>827</v>
      </c>
      <c r="K1721" s="159"/>
      <c r="L1721" s="159"/>
      <c r="M1721" s="363"/>
      <c r="N1721" s="168"/>
      <c r="O1721" s="409" t="s">
        <v>10111</v>
      </c>
      <c r="P1721" s="168"/>
      <c r="Q1721" s="193"/>
      <c r="R1721" s="177" t="s">
        <v>10112</v>
      </c>
      <c r="S1721" s="177"/>
      <c r="T1721" s="177"/>
      <c r="U1721" s="155" t="s">
        <v>696</v>
      </c>
      <c r="V1721" s="155" t="b">
        <v>0</v>
      </c>
      <c r="W1721" s="179" t="s">
        <v>10113</v>
      </c>
      <c r="X1721" s="168"/>
      <c r="Y1721" s="173">
        <v>20691</v>
      </c>
      <c r="Z1721" s="162" t="s">
        <v>7554</v>
      </c>
      <c r="AA1721" s="163" t="str">
        <f t="shared" si="29"/>
        <v>https://shopeefood.vn/bo-suu-tap/a--burgerking-combo</v>
      </c>
      <c r="AB1721" s="163"/>
    </row>
    <row r="1722" spans="1:28" ht="195">
      <c r="A1722" s="151" t="s">
        <v>9785</v>
      </c>
      <c r="B1722" s="152"/>
      <c r="C1722" s="152" t="s">
        <v>706</v>
      </c>
      <c r="D1722" s="152" t="s">
        <v>222</v>
      </c>
      <c r="E1722" s="153" t="s">
        <v>251</v>
      </c>
      <c r="F1722" s="462" t="s">
        <v>9926</v>
      </c>
      <c r="G1722" s="177" t="str">
        <f t="shared" si="20"/>
        <v>[Alacarte CB]_Burger King_Oct.CB1</v>
      </c>
      <c r="H1722" s="193" t="s">
        <v>10114</v>
      </c>
      <c r="I1722" s="193" t="s">
        <v>10115</v>
      </c>
      <c r="J1722" s="225" t="s">
        <v>827</v>
      </c>
      <c r="K1722" s="159"/>
      <c r="L1722" s="159"/>
      <c r="M1722" s="159"/>
      <c r="N1722" s="168"/>
      <c r="O1722" s="176" t="s">
        <v>10116</v>
      </c>
      <c r="P1722" s="168"/>
      <c r="Q1722" s="193" t="s">
        <v>10117</v>
      </c>
      <c r="R1722" s="177"/>
      <c r="S1722" s="177"/>
      <c r="T1722" s="177"/>
      <c r="U1722" s="155" t="s">
        <v>696</v>
      </c>
      <c r="V1722" s="155" t="b">
        <v>0</v>
      </c>
      <c r="W1722" s="179" t="s">
        <v>10118</v>
      </c>
      <c r="X1722" s="168"/>
      <c r="Y1722" s="173">
        <v>20554</v>
      </c>
      <c r="Z1722" s="162" t="s">
        <v>6051</v>
      </c>
      <c r="AA1722" s="163" t="str">
        <f t="shared" si="29"/>
        <v>https://shopeefood.vn/bo-suu-tap/a--burgerking</v>
      </c>
      <c r="AB1722" s="163"/>
    </row>
    <row r="1723" spans="1:28" ht="195">
      <c r="A1723" s="151" t="s">
        <v>9785</v>
      </c>
      <c r="B1723" s="152"/>
      <c r="C1723" s="152" t="s">
        <v>706</v>
      </c>
      <c r="D1723" s="152" t="s">
        <v>222</v>
      </c>
      <c r="E1723" s="153" t="s">
        <v>251</v>
      </c>
      <c r="F1723" s="462" t="s">
        <v>10119</v>
      </c>
      <c r="G1723" s="177" t="str">
        <f t="shared" si="20"/>
        <v>[Alacarte CB]_Burger King_Oct.CB8</v>
      </c>
      <c r="H1723" s="193" t="s">
        <v>10120</v>
      </c>
      <c r="I1723" s="193" t="s">
        <v>10121</v>
      </c>
      <c r="J1723" s="225" t="s">
        <v>827</v>
      </c>
      <c r="K1723" s="159"/>
      <c r="L1723" s="159"/>
      <c r="M1723" s="159"/>
      <c r="N1723" s="168"/>
      <c r="O1723" s="176" t="s">
        <v>10116</v>
      </c>
      <c r="P1723" s="168"/>
      <c r="Q1723" s="193"/>
      <c r="R1723" s="177" t="s">
        <v>10122</v>
      </c>
      <c r="S1723" s="177"/>
      <c r="T1723" s="177"/>
      <c r="U1723" s="155" t="s">
        <v>696</v>
      </c>
      <c r="V1723" s="155" t="b">
        <v>0</v>
      </c>
      <c r="W1723" s="179" t="s">
        <v>10123</v>
      </c>
      <c r="X1723" s="168"/>
      <c r="Y1723" s="173">
        <v>20510</v>
      </c>
      <c r="Z1723" s="162" t="s">
        <v>6048</v>
      </c>
      <c r="AA1723" s="163" t="str">
        <f t="shared" si="29"/>
        <v>https://shopeefood.vn/bo-suu-tap/a-combo-burger-king</v>
      </c>
      <c r="AB1723" s="163"/>
    </row>
    <row r="1724" spans="1:28" ht="135">
      <c r="A1724" s="151" t="s">
        <v>9785</v>
      </c>
      <c r="B1724" s="152"/>
      <c r="C1724" s="152" t="s">
        <v>706</v>
      </c>
      <c r="D1724" s="152" t="s">
        <v>222</v>
      </c>
      <c r="E1724" s="191" t="s">
        <v>274</v>
      </c>
      <c r="F1724" s="350" t="s">
        <v>9926</v>
      </c>
      <c r="G1724" s="177" t="str">
        <f t="shared" si="20"/>
        <v>[Alacarte CB]_Cơm Tấm Phúc Lộc Thọ_Oct.CB1</v>
      </c>
      <c r="H1724" s="176" t="s">
        <v>10124</v>
      </c>
      <c r="I1724" s="176" t="s">
        <v>10125</v>
      </c>
      <c r="J1724" s="293" t="s">
        <v>5105</v>
      </c>
      <c r="K1724" s="159"/>
      <c r="L1724" s="159"/>
      <c r="M1724" s="159"/>
      <c r="N1724" s="168"/>
      <c r="O1724" s="171" t="s">
        <v>10126</v>
      </c>
      <c r="P1724" s="168"/>
      <c r="Q1724" s="176" t="s">
        <v>10127</v>
      </c>
      <c r="R1724" s="177"/>
      <c r="S1724" s="177"/>
      <c r="T1724" s="177"/>
      <c r="U1724" s="155" t="s">
        <v>696</v>
      </c>
      <c r="V1724" s="155" t="b">
        <v>0</v>
      </c>
      <c r="W1724" s="179" t="s">
        <v>10128</v>
      </c>
      <c r="X1724" s="168"/>
      <c r="Y1724" s="173">
        <v>20164</v>
      </c>
      <c r="Z1724" s="162" t="s">
        <v>5120</v>
      </c>
      <c r="AA1724" s="163" t="str">
        <f t="shared" si="29"/>
        <v>https://shopeefood.vn/bo-suu-tap/a-phucloctho-1k</v>
      </c>
      <c r="AB1724" s="163"/>
    </row>
    <row r="1725" spans="1:28" ht="150">
      <c r="A1725" s="151" t="s">
        <v>9785</v>
      </c>
      <c r="B1725" s="152"/>
      <c r="C1725" s="152" t="s">
        <v>706</v>
      </c>
      <c r="D1725" s="152" t="s">
        <v>222</v>
      </c>
      <c r="E1725" s="191" t="s">
        <v>274</v>
      </c>
      <c r="F1725" s="350" t="s">
        <v>10129</v>
      </c>
      <c r="G1725" s="177" t="str">
        <f t="shared" si="20"/>
        <v>[Alacarte CB]_Cơm Tấm Phúc Lộc Thọ_Oct.CB4</v>
      </c>
      <c r="H1725" s="176" t="s">
        <v>10130</v>
      </c>
      <c r="I1725" s="193" t="s">
        <v>10115</v>
      </c>
      <c r="J1725" s="293" t="s">
        <v>5105</v>
      </c>
      <c r="K1725" s="159"/>
      <c r="L1725" s="159"/>
      <c r="M1725" s="159"/>
      <c r="N1725" s="168"/>
      <c r="O1725" s="176" t="s">
        <v>10131</v>
      </c>
      <c r="P1725" s="168"/>
      <c r="Q1725" s="193" t="s">
        <v>10132</v>
      </c>
      <c r="R1725" s="177"/>
      <c r="S1725" s="177"/>
      <c r="T1725" s="177"/>
      <c r="U1725" s="155" t="s">
        <v>696</v>
      </c>
      <c r="V1725" s="155" t="b">
        <v>0</v>
      </c>
      <c r="W1725" s="179" t="s">
        <v>10133</v>
      </c>
      <c r="X1725" s="168"/>
      <c r="Y1725" s="173">
        <v>20555</v>
      </c>
      <c r="Z1725" s="162" t="s">
        <v>6086</v>
      </c>
      <c r="AA1725" s="163" t="str">
        <f t="shared" si="29"/>
        <v>https://shopeefood.vn/bo-suu-tap/a-comphuc-loc-tho</v>
      </c>
      <c r="AB1725" s="163"/>
    </row>
    <row r="1726" spans="1:28" ht="120">
      <c r="A1726" s="151" t="s">
        <v>9785</v>
      </c>
      <c r="B1726" s="152"/>
      <c r="C1726" s="152" t="s">
        <v>706</v>
      </c>
      <c r="D1726" s="152" t="s">
        <v>222</v>
      </c>
      <c r="E1726" s="193" t="s">
        <v>1054</v>
      </c>
      <c r="F1726" s="350" t="s">
        <v>9926</v>
      </c>
      <c r="G1726" s="177" t="str">
        <f t="shared" si="20"/>
        <v>[Alacarte CB]_Kem Bơ - Trái Cây Tô &amp; Ăn Vặt_Oct.CB1</v>
      </c>
      <c r="H1726" s="176" t="s">
        <v>10134</v>
      </c>
      <c r="I1726" s="193" t="s">
        <v>10093</v>
      </c>
      <c r="J1726" s="225" t="s">
        <v>1056</v>
      </c>
      <c r="K1726" s="159"/>
      <c r="L1726" s="170" t="s">
        <v>5353</v>
      </c>
      <c r="M1726" s="409" t="s">
        <v>10135</v>
      </c>
      <c r="N1726" s="176" t="s">
        <v>8117</v>
      </c>
      <c r="O1726" s="159"/>
      <c r="P1726" s="168"/>
      <c r="Q1726" s="193" t="s">
        <v>10136</v>
      </c>
      <c r="R1726" s="177"/>
      <c r="S1726" s="177"/>
      <c r="T1726" s="177"/>
      <c r="U1726" s="155" t="s">
        <v>696</v>
      </c>
      <c r="V1726" s="155" t="b">
        <v>0</v>
      </c>
      <c r="W1726" s="179" t="s">
        <v>10137</v>
      </c>
      <c r="X1726" s="168"/>
      <c r="Y1726" s="173">
        <v>19821</v>
      </c>
      <c r="Z1726" s="162" t="s">
        <v>3921</v>
      </c>
      <c r="AA1726" s="163" t="str">
        <f t="shared" si="29"/>
        <v>https://shopeefood.vn/bo-suu-tap/a-kembo-251</v>
      </c>
      <c r="AB1726" s="163"/>
    </row>
    <row r="1727" spans="1:28" ht="135">
      <c r="A1727" s="151" t="s">
        <v>9785</v>
      </c>
      <c r="B1727" s="152"/>
      <c r="C1727" s="152" t="s">
        <v>706</v>
      </c>
      <c r="D1727" s="152" t="s">
        <v>222</v>
      </c>
      <c r="E1727" s="193" t="s">
        <v>1054</v>
      </c>
      <c r="F1727" s="350" t="s">
        <v>9786</v>
      </c>
      <c r="G1727" s="177" t="str">
        <f t="shared" si="20"/>
        <v>[Alacarte CB]_Kem Bơ - Trái Cây Tô &amp; Ăn Vặt_Oct.CB3</v>
      </c>
      <c r="H1727" s="176" t="s">
        <v>10138</v>
      </c>
      <c r="I1727" s="193" t="s">
        <v>10139</v>
      </c>
      <c r="J1727" s="225" t="s">
        <v>1056</v>
      </c>
      <c r="K1727" s="159"/>
      <c r="L1727" s="159"/>
      <c r="M1727" s="159"/>
      <c r="N1727" s="168"/>
      <c r="O1727" s="176" t="s">
        <v>10140</v>
      </c>
      <c r="P1727" s="168"/>
      <c r="Q1727" s="193" t="s">
        <v>10141</v>
      </c>
      <c r="R1727" s="177"/>
      <c r="S1727" s="177"/>
      <c r="T1727" s="177"/>
      <c r="U1727" s="155" t="s">
        <v>696</v>
      </c>
      <c r="V1727" s="155" t="b">
        <v>0</v>
      </c>
      <c r="W1727" s="179" t="s">
        <v>10142</v>
      </c>
      <c r="X1727" s="168"/>
      <c r="Y1727" s="173">
        <v>19429</v>
      </c>
      <c r="Z1727" s="162" t="s">
        <v>3197</v>
      </c>
      <c r="AA1727" s="163" t="str">
        <f t="shared" si="29"/>
        <v>https://shopeefood.vn/bo-suu-tap/a-kem-bo-251</v>
      </c>
      <c r="AB1727" s="163"/>
    </row>
    <row r="1728" spans="1:28" ht="75">
      <c r="A1728" s="151" t="s">
        <v>9785</v>
      </c>
      <c r="B1728" s="152"/>
      <c r="C1728" s="152" t="s">
        <v>706</v>
      </c>
      <c r="D1728" s="152" t="s">
        <v>215</v>
      </c>
      <c r="E1728" s="191" t="s">
        <v>1226</v>
      </c>
      <c r="F1728" s="350" t="s">
        <v>9785</v>
      </c>
      <c r="G1728" s="177" t="str">
        <f t="shared" si="20"/>
        <v>[Win 3]_Cơm Gà Xối Mỡ 142_Oct</v>
      </c>
      <c r="H1728" s="159" t="s">
        <v>10143</v>
      </c>
      <c r="I1728" s="193" t="s">
        <v>10144</v>
      </c>
      <c r="J1728" s="225" t="s">
        <v>1229</v>
      </c>
      <c r="K1728" s="159"/>
      <c r="L1728" s="157" t="s">
        <v>1230</v>
      </c>
      <c r="M1728" s="159" t="s">
        <v>10145</v>
      </c>
      <c r="N1728" s="176" t="s">
        <v>10146</v>
      </c>
      <c r="O1728" s="159"/>
      <c r="P1728" s="168"/>
      <c r="Q1728" s="415" t="s">
        <v>10147</v>
      </c>
      <c r="R1728" s="177"/>
      <c r="S1728" s="177"/>
      <c r="T1728" s="177"/>
      <c r="U1728" s="155" t="s">
        <v>696</v>
      </c>
      <c r="V1728" s="155" t="b">
        <v>0</v>
      </c>
      <c r="W1728" s="179" t="s">
        <v>10148</v>
      </c>
      <c r="X1728" s="168"/>
      <c r="Y1728" s="173">
        <v>20432</v>
      </c>
      <c r="Z1728" s="162" t="s">
        <v>6572</v>
      </c>
      <c r="AA1728" s="163" t="str">
        <f t="shared" si="29"/>
        <v>https://shopeefood.vn/bo-suu-tap/w3-com--142</v>
      </c>
      <c r="AB1728" s="163"/>
    </row>
    <row r="1729" spans="1:28" ht="300">
      <c r="A1729" s="151" t="s">
        <v>9785</v>
      </c>
      <c r="B1729" s="152"/>
      <c r="C1729" s="152" t="s">
        <v>706</v>
      </c>
      <c r="D1729" s="152" t="s">
        <v>222</v>
      </c>
      <c r="E1729" s="174" t="s">
        <v>818</v>
      </c>
      <c r="F1729" s="350" t="s">
        <v>10149</v>
      </c>
      <c r="G1729" s="177" t="str">
        <f t="shared" si="20"/>
        <v>[Alacarte CB]_Milo Dầm TUTIMI_Oct.Custom 3</v>
      </c>
      <c r="H1729" s="193" t="s">
        <v>10150</v>
      </c>
      <c r="I1729" s="193" t="s">
        <v>10151</v>
      </c>
      <c r="J1729" s="293" t="s">
        <v>821</v>
      </c>
      <c r="K1729" s="157"/>
      <c r="L1729" s="194" t="s">
        <v>1722</v>
      </c>
      <c r="M1729" s="155" t="s">
        <v>10152</v>
      </c>
      <c r="N1729" s="176" t="s">
        <v>10153</v>
      </c>
      <c r="O1729" s="677" t="s">
        <v>10154</v>
      </c>
      <c r="P1729" s="168"/>
      <c r="Q1729" s="193" t="s">
        <v>10155</v>
      </c>
      <c r="R1729" s="177"/>
      <c r="S1729" s="177"/>
      <c r="T1729" s="177"/>
      <c r="U1729" s="155" t="s">
        <v>696</v>
      </c>
      <c r="V1729" s="155" t="b">
        <v>0</v>
      </c>
      <c r="W1729" s="179" t="s">
        <v>10156</v>
      </c>
      <c r="X1729" s="168"/>
      <c r="Y1729" s="173">
        <v>20521</v>
      </c>
      <c r="Z1729" s="162" t="s">
        <v>6368</v>
      </c>
      <c r="AA1729" s="163" t="str">
        <f t="shared" si="29"/>
        <v>https://shopeefood.vn/bo-suu-tap/a-milo-tutimi-40</v>
      </c>
      <c r="AB1729" s="163"/>
    </row>
    <row r="1730" spans="1:28" ht="300">
      <c r="A1730" s="151" t="s">
        <v>9785</v>
      </c>
      <c r="B1730" s="152"/>
      <c r="C1730" s="152" t="s">
        <v>706</v>
      </c>
      <c r="D1730" s="152" t="s">
        <v>222</v>
      </c>
      <c r="E1730" s="174" t="s">
        <v>818</v>
      </c>
      <c r="F1730" s="350" t="s">
        <v>10157</v>
      </c>
      <c r="G1730" s="177" t="str">
        <f t="shared" si="20"/>
        <v>[Alacarte CB]_Milo Dầm TUTIMI_Oct.Custom 1</v>
      </c>
      <c r="H1730" s="193" t="s">
        <v>10158</v>
      </c>
      <c r="I1730" s="193" t="s">
        <v>10159</v>
      </c>
      <c r="J1730" s="293" t="s">
        <v>821</v>
      </c>
      <c r="K1730" s="157"/>
      <c r="L1730" s="157"/>
      <c r="M1730" s="159"/>
      <c r="N1730" s="177"/>
      <c r="O1730" s="176" t="s">
        <v>10160</v>
      </c>
      <c r="P1730" s="168"/>
      <c r="Q1730" s="193" t="s">
        <v>10161</v>
      </c>
      <c r="R1730" s="177"/>
      <c r="S1730" s="177"/>
      <c r="T1730" s="177"/>
      <c r="U1730" s="155" t="s">
        <v>696</v>
      </c>
      <c r="V1730" s="155" t="b">
        <v>0</v>
      </c>
      <c r="W1730" s="179" t="s">
        <v>10162</v>
      </c>
      <c r="X1730" s="168"/>
      <c r="Y1730" s="173">
        <v>20521</v>
      </c>
      <c r="Z1730" s="162" t="s">
        <v>6368</v>
      </c>
      <c r="AA1730" s="163" t="str">
        <f t="shared" si="29"/>
        <v>https://shopeefood.vn/bo-suu-tap/a-milo-tutimi-40</v>
      </c>
      <c r="AB1730" s="163"/>
    </row>
    <row r="1731" spans="1:28" ht="314">
      <c r="A1731" s="151" t="s">
        <v>9785</v>
      </c>
      <c r="B1731" s="152"/>
      <c r="C1731" s="152" t="s">
        <v>706</v>
      </c>
      <c r="D1731" s="152" t="s">
        <v>222</v>
      </c>
      <c r="E1731" s="174" t="s">
        <v>818</v>
      </c>
      <c r="F1731" s="350" t="s">
        <v>10163</v>
      </c>
      <c r="G1731" s="177" t="str">
        <f t="shared" si="20"/>
        <v>[Alacarte CB]_Milo Dầm TUTIMI_Oct.Custom 4</v>
      </c>
      <c r="H1731" s="193" t="s">
        <v>10164</v>
      </c>
      <c r="I1731" s="193" t="s">
        <v>10165</v>
      </c>
      <c r="J1731" s="293" t="s">
        <v>821</v>
      </c>
      <c r="K1731" s="157"/>
      <c r="L1731" s="194" t="s">
        <v>1722</v>
      </c>
      <c r="M1731" s="159"/>
      <c r="N1731" s="176" t="s">
        <v>10166</v>
      </c>
      <c r="O1731" s="176" t="s">
        <v>10167</v>
      </c>
      <c r="P1731" s="168"/>
      <c r="Q1731" s="193" t="s">
        <v>10168</v>
      </c>
      <c r="R1731" s="177"/>
      <c r="S1731" s="177"/>
      <c r="T1731" s="177"/>
      <c r="U1731" s="155" t="s">
        <v>696</v>
      </c>
      <c r="V1731" s="155" t="b">
        <v>0</v>
      </c>
      <c r="W1731" s="179" t="s">
        <v>10169</v>
      </c>
      <c r="X1731" s="168"/>
      <c r="Y1731" s="173">
        <v>20467</v>
      </c>
      <c r="Z1731" s="162" t="s">
        <v>6361</v>
      </c>
      <c r="AA1731" s="163" t="str">
        <f t="shared" si="29"/>
        <v>https://shopeefood.vn/bo-suu-tap/a--tutimi</v>
      </c>
      <c r="AB1731" s="163"/>
    </row>
    <row r="1732" spans="1:28" ht="300">
      <c r="A1732" s="151" t="s">
        <v>9785</v>
      </c>
      <c r="B1732" s="152"/>
      <c r="C1732" s="152" t="s">
        <v>706</v>
      </c>
      <c r="D1732" s="152" t="s">
        <v>222</v>
      </c>
      <c r="E1732" s="174" t="s">
        <v>818</v>
      </c>
      <c r="F1732" s="350" t="s">
        <v>10170</v>
      </c>
      <c r="G1732" s="177" t="str">
        <f t="shared" si="20"/>
        <v>[Alacarte CB]_Milo Dầm TUTIMI_Oct.Custom 2</v>
      </c>
      <c r="H1732" s="193" t="s">
        <v>10171</v>
      </c>
      <c r="I1732" s="193" t="s">
        <v>10172</v>
      </c>
      <c r="J1732" s="293" t="s">
        <v>821</v>
      </c>
      <c r="K1732" s="157"/>
      <c r="L1732" s="194" t="s">
        <v>1722</v>
      </c>
      <c r="M1732" s="678" t="s">
        <v>10173</v>
      </c>
      <c r="N1732" s="176" t="s">
        <v>10174</v>
      </c>
      <c r="O1732" s="176" t="s">
        <v>10175</v>
      </c>
      <c r="P1732" s="168"/>
      <c r="Q1732" s="192" t="s">
        <v>10176</v>
      </c>
      <c r="R1732" s="177"/>
      <c r="S1732" s="177"/>
      <c r="T1732" s="177"/>
      <c r="U1732" s="155" t="s">
        <v>696</v>
      </c>
      <c r="V1732" s="155" t="b">
        <v>0</v>
      </c>
      <c r="W1732" s="179" t="s">
        <v>10177</v>
      </c>
      <c r="X1732" s="168"/>
      <c r="Y1732" s="173">
        <v>20930</v>
      </c>
      <c r="Z1732" s="162" t="s">
        <v>8286</v>
      </c>
      <c r="AA1732" s="163" t="str">
        <f t="shared" si="29"/>
        <v>https://shopeefood.vn/bo-suu-tap/a-19k-tutimi</v>
      </c>
      <c r="AB1732" s="163"/>
    </row>
    <row r="1733" spans="1:28" ht="165">
      <c r="A1733" s="151" t="s">
        <v>9785</v>
      </c>
      <c r="B1733" s="152"/>
      <c r="C1733" s="152" t="s">
        <v>706</v>
      </c>
      <c r="D1733" s="152" t="s">
        <v>222</v>
      </c>
      <c r="E1733" s="153" t="s">
        <v>718</v>
      </c>
      <c r="F1733" s="462" t="s">
        <v>10170</v>
      </c>
      <c r="G1733" s="177" t="str">
        <f t="shared" si="20"/>
        <v>[Alacarte CB]_Trà Sữa Sekai_Oct.Custom 2</v>
      </c>
      <c r="H1733" s="176" t="s">
        <v>10178</v>
      </c>
      <c r="I1733" s="193" t="s">
        <v>10179</v>
      </c>
      <c r="J1733" s="293" t="s">
        <v>722</v>
      </c>
      <c r="K1733" s="157"/>
      <c r="L1733" s="194" t="s">
        <v>1706</v>
      </c>
      <c r="M1733" s="176" t="s">
        <v>10180</v>
      </c>
      <c r="N1733" s="176" t="s">
        <v>10181</v>
      </c>
      <c r="O1733" s="677" t="s">
        <v>10154</v>
      </c>
      <c r="P1733" s="168"/>
      <c r="Q1733" s="304" t="s">
        <v>10182</v>
      </c>
      <c r="R1733" s="177"/>
      <c r="S1733" s="177"/>
      <c r="T1733" s="177"/>
      <c r="U1733" s="155" t="s">
        <v>696</v>
      </c>
      <c r="V1733" s="155" t="b">
        <v>0</v>
      </c>
      <c r="W1733" s="179" t="s">
        <v>10183</v>
      </c>
      <c r="X1733" s="168"/>
      <c r="Y1733" s="173">
        <v>20717</v>
      </c>
      <c r="Z1733" s="162" t="s">
        <v>7423</v>
      </c>
      <c r="AA1733" s="163" t="str">
        <f t="shared" si="29"/>
        <v>https://shopeefood.vn/bo-suu-tap/a-sekai-50k</v>
      </c>
      <c r="AB1733" s="163"/>
    </row>
    <row r="1734" spans="1:28" ht="165">
      <c r="A1734" s="151" t="s">
        <v>9785</v>
      </c>
      <c r="B1734" s="152"/>
      <c r="C1734" s="152" t="s">
        <v>706</v>
      </c>
      <c r="D1734" s="152" t="s">
        <v>222</v>
      </c>
      <c r="E1734" s="153" t="s">
        <v>718</v>
      </c>
      <c r="F1734" s="462" t="s">
        <v>10149</v>
      </c>
      <c r="G1734" s="177" t="str">
        <f t="shared" si="20"/>
        <v>[Alacarte CB]_Trà Sữa Sekai_Oct.Custom 3</v>
      </c>
      <c r="H1734" s="176" t="s">
        <v>10184</v>
      </c>
      <c r="I1734" s="193" t="s">
        <v>10185</v>
      </c>
      <c r="J1734" s="293" t="s">
        <v>722</v>
      </c>
      <c r="K1734" s="157"/>
      <c r="L1734" s="194" t="s">
        <v>1706</v>
      </c>
      <c r="M1734" s="193"/>
      <c r="N1734" s="176" t="s">
        <v>10186</v>
      </c>
      <c r="O1734" s="176" t="s">
        <v>10187</v>
      </c>
      <c r="P1734" s="168"/>
      <c r="Q1734" s="304" t="s">
        <v>10188</v>
      </c>
      <c r="R1734" s="177"/>
      <c r="S1734" s="177"/>
      <c r="T1734" s="177"/>
      <c r="U1734" s="155" t="s">
        <v>696</v>
      </c>
      <c r="V1734" s="155" t="b">
        <v>0</v>
      </c>
      <c r="W1734" s="179" t="s">
        <v>10189</v>
      </c>
      <c r="X1734" s="168"/>
      <c r="Y1734" s="173">
        <v>20685</v>
      </c>
      <c r="Z1734" s="162" t="s">
        <v>7430</v>
      </c>
      <c r="AA1734" s="163" t="str">
        <f t="shared" si="29"/>
        <v>https://shopeefood.vn/bo-suu-tap/a--sekai-10</v>
      </c>
      <c r="AB1734" s="163"/>
    </row>
    <row r="1735" spans="1:28" ht="165">
      <c r="A1735" s="151" t="s">
        <v>9785</v>
      </c>
      <c r="B1735" s="152"/>
      <c r="C1735" s="152" t="s">
        <v>706</v>
      </c>
      <c r="D1735" s="152" t="s">
        <v>222</v>
      </c>
      <c r="E1735" s="153" t="s">
        <v>718</v>
      </c>
      <c r="F1735" s="462" t="s">
        <v>10157</v>
      </c>
      <c r="G1735" s="177" t="str">
        <f t="shared" si="20"/>
        <v>[Alacarte CB]_Trà Sữa Sekai_Oct.Custom 1</v>
      </c>
      <c r="H1735" s="176" t="s">
        <v>10190</v>
      </c>
      <c r="I1735" s="193" t="s">
        <v>10191</v>
      </c>
      <c r="J1735" s="293" t="s">
        <v>722</v>
      </c>
      <c r="K1735" s="157"/>
      <c r="L1735" s="194" t="s">
        <v>1706</v>
      </c>
      <c r="M1735" s="176" t="s">
        <v>10192</v>
      </c>
      <c r="N1735" s="176" t="s">
        <v>10193</v>
      </c>
      <c r="O1735" s="176" t="s">
        <v>10194</v>
      </c>
      <c r="P1735" s="168"/>
      <c r="Q1735" s="304" t="s">
        <v>10195</v>
      </c>
      <c r="R1735" s="177"/>
      <c r="S1735" s="177"/>
      <c r="T1735" s="177"/>
      <c r="U1735" s="155" t="s">
        <v>696</v>
      </c>
      <c r="V1735" s="155" t="b">
        <v>0</v>
      </c>
      <c r="W1735" s="179" t="s">
        <v>10196</v>
      </c>
      <c r="X1735" s="168"/>
      <c r="Y1735" s="173">
        <v>20718</v>
      </c>
      <c r="Z1735" s="162" t="s">
        <v>7437</v>
      </c>
      <c r="AA1735" s="163" t="str">
        <f t="shared" si="29"/>
        <v>https://shopeefood.vn/bo-suu-tap/a-sekai--50k</v>
      </c>
      <c r="AB1735" s="163"/>
    </row>
    <row r="1736" spans="1:28" ht="225">
      <c r="A1736" s="151" t="s">
        <v>9785</v>
      </c>
      <c r="B1736" s="152"/>
      <c r="C1736" s="152" t="s">
        <v>685</v>
      </c>
      <c r="D1736" s="152" t="s">
        <v>225</v>
      </c>
      <c r="E1736" s="181" t="s">
        <v>2801</v>
      </c>
      <c r="F1736" s="670" t="s">
        <v>9785</v>
      </c>
      <c r="G1736" s="177" t="str">
        <f t="shared" si="20"/>
        <v>[PNS]_Coke Always on_Oct</v>
      </c>
      <c r="H1736" s="176" t="s">
        <v>10197</v>
      </c>
      <c r="I1736" s="155" t="s">
        <v>10198</v>
      </c>
      <c r="J1736" s="436"/>
      <c r="K1736" s="184" t="s">
        <v>10199</v>
      </c>
      <c r="L1736" s="162"/>
      <c r="M1736" s="162"/>
      <c r="N1736" s="169"/>
      <c r="O1736" s="183"/>
      <c r="P1736" s="169"/>
      <c r="Q1736" s="196" t="s">
        <v>703</v>
      </c>
      <c r="R1736" s="196" t="s">
        <v>703</v>
      </c>
      <c r="S1736" s="196" t="s">
        <v>703</v>
      </c>
      <c r="T1736" s="196" t="s">
        <v>703</v>
      </c>
      <c r="U1736" s="155" t="s">
        <v>696</v>
      </c>
      <c r="V1736" s="155" t="b">
        <v>0</v>
      </c>
      <c r="W1736" s="679" t="s">
        <v>10200</v>
      </c>
      <c r="X1736" s="168"/>
      <c r="Y1736" s="173">
        <v>21204</v>
      </c>
      <c r="Z1736" s="162" t="s">
        <v>10201</v>
      </c>
      <c r="AA1736" s="163" t="str">
        <f t="shared" si="29"/>
        <v>https://shopeefood.vn/bo-suu-tap/le-hoi-am-thuc-coca-cola-all-oct</v>
      </c>
      <c r="AB1736" s="163"/>
    </row>
    <row r="1737" spans="1:28" ht="225">
      <c r="A1737" s="151" t="s">
        <v>9785</v>
      </c>
      <c r="B1737" s="152"/>
      <c r="C1737" s="152" t="s">
        <v>706</v>
      </c>
      <c r="D1737" s="152" t="s">
        <v>222</v>
      </c>
      <c r="E1737" s="174" t="s">
        <v>9791</v>
      </c>
      <c r="F1737" s="350" t="s">
        <v>9786</v>
      </c>
      <c r="G1737" s="177" t="str">
        <f t="shared" si="20"/>
        <v>[Alacarte CB]_Hủ Tiếu Thái Lan - Pi Thai_Oct.CB3</v>
      </c>
      <c r="H1737" s="193" t="s">
        <v>10202</v>
      </c>
      <c r="I1737" s="159" t="s">
        <v>10010</v>
      </c>
      <c r="J1737" s="235" t="s">
        <v>7991</v>
      </c>
      <c r="K1737" s="159"/>
      <c r="L1737" s="170" t="s">
        <v>9794</v>
      </c>
      <c r="M1737" s="159"/>
      <c r="N1737" s="168"/>
      <c r="O1737" s="171" t="s">
        <v>10203</v>
      </c>
      <c r="P1737" s="168"/>
      <c r="Q1737" s="527" t="s">
        <v>10204</v>
      </c>
      <c r="R1737" s="527" t="s">
        <v>10205</v>
      </c>
      <c r="S1737" s="527" t="s">
        <v>10206</v>
      </c>
      <c r="T1737" s="177"/>
      <c r="U1737" s="155" t="s">
        <v>696</v>
      </c>
      <c r="V1737" s="155" t="b">
        <v>0</v>
      </c>
      <c r="W1737" s="179" t="s">
        <v>10207</v>
      </c>
      <c r="X1737" s="168"/>
      <c r="Y1737" s="173">
        <v>20787</v>
      </c>
      <c r="Z1737" s="162" t="s">
        <v>8000</v>
      </c>
      <c r="AA1737" s="163" t="str">
        <f t="shared" si="29"/>
        <v>https://shopeefood.vn/bo-suu-tap/a-pi-thai</v>
      </c>
      <c r="AB1737" s="163"/>
    </row>
    <row r="1738" spans="1:28" ht="150">
      <c r="A1738" s="151" t="s">
        <v>9785</v>
      </c>
      <c r="B1738" s="152"/>
      <c r="C1738" s="152" t="s">
        <v>706</v>
      </c>
      <c r="D1738" s="152" t="s">
        <v>222</v>
      </c>
      <c r="E1738" s="191" t="s">
        <v>6300</v>
      </c>
      <c r="F1738" s="350" t="s">
        <v>9786</v>
      </c>
      <c r="G1738" s="177" t="str">
        <f t="shared" si="20"/>
        <v>[Alacarte CB]_Matcha Vibe - Tiệm Trà Nhật Bản_Oct.CB3</v>
      </c>
      <c r="H1738" s="176" t="s">
        <v>10208</v>
      </c>
      <c r="I1738" s="176" t="s">
        <v>10209</v>
      </c>
      <c r="J1738" s="225" t="s">
        <v>6302</v>
      </c>
      <c r="K1738" s="159"/>
      <c r="L1738" s="157" t="s">
        <v>7573</v>
      </c>
      <c r="M1738" s="193" t="s">
        <v>10210</v>
      </c>
      <c r="N1738" s="168"/>
      <c r="O1738" s="159"/>
      <c r="P1738" s="168"/>
      <c r="Q1738" s="159"/>
      <c r="R1738" s="176" t="s">
        <v>10211</v>
      </c>
      <c r="S1738" s="177"/>
      <c r="T1738" s="177"/>
      <c r="U1738" s="155" t="s">
        <v>696</v>
      </c>
      <c r="V1738" s="155" t="b">
        <v>0</v>
      </c>
      <c r="W1738" s="179" t="s">
        <v>10212</v>
      </c>
      <c r="X1738" s="168"/>
      <c r="Y1738" s="173">
        <v>20406</v>
      </c>
      <c r="Z1738" s="162" t="s">
        <v>6307</v>
      </c>
      <c r="AA1738" s="163" t="str">
        <f t="shared" si="29"/>
        <v>https://shopeefood.vn/bo-suu-tap/a-matcha-vibe</v>
      </c>
      <c r="AB1738" s="163"/>
    </row>
    <row r="1739" spans="1:28" ht="135">
      <c r="A1739" s="151" t="s">
        <v>9785</v>
      </c>
      <c r="B1739" s="152"/>
      <c r="C1739" s="200" t="s">
        <v>897</v>
      </c>
      <c r="D1739" s="152" t="s">
        <v>207</v>
      </c>
      <c r="E1739" s="180" t="s">
        <v>300</v>
      </c>
      <c r="F1739" s="462" t="s">
        <v>10213</v>
      </c>
      <c r="G1739" s="177" t="str">
        <f t="shared" si="20"/>
        <v>[SuperVIP]_Gà Rán Popeyes_02-05/10</v>
      </c>
      <c r="H1739" s="176" t="s">
        <v>8861</v>
      </c>
      <c r="I1739" s="462" t="s">
        <v>10213</v>
      </c>
      <c r="J1739" s="252" t="s">
        <v>10214</v>
      </c>
      <c r="K1739" s="162"/>
      <c r="L1739" s="162"/>
      <c r="M1739" s="162"/>
      <c r="N1739" s="169"/>
      <c r="O1739" s="183"/>
      <c r="P1739" s="169"/>
      <c r="Q1739" s="183" t="s">
        <v>10215</v>
      </c>
      <c r="R1739" s="183" t="s">
        <v>10215</v>
      </c>
      <c r="S1739" s="183" t="s">
        <v>10215</v>
      </c>
      <c r="T1739" s="183" t="s">
        <v>10215</v>
      </c>
      <c r="U1739" s="155" t="s">
        <v>696</v>
      </c>
      <c r="V1739" s="155" t="b">
        <v>0</v>
      </c>
      <c r="W1739" s="179" t="s">
        <v>10216</v>
      </c>
      <c r="X1739" s="168"/>
      <c r="Y1739" s="173">
        <v>20707</v>
      </c>
      <c r="Z1739" s="162" t="s">
        <v>6220</v>
      </c>
      <c r="AA1739" s="163" t="str">
        <f t="shared" si="29"/>
        <v>https://shopeefood.vn/bo-suu-tap/sv-1t1-popeyes</v>
      </c>
      <c r="AB1739" s="163"/>
    </row>
    <row r="1740" spans="1:28" ht="409.6">
      <c r="A1740" s="151" t="s">
        <v>9785</v>
      </c>
      <c r="B1740" s="152"/>
      <c r="C1740" s="200" t="s">
        <v>897</v>
      </c>
      <c r="D1740" s="152" t="s">
        <v>209</v>
      </c>
      <c r="E1740" s="180" t="s">
        <v>285</v>
      </c>
      <c r="F1740" s="462" t="s">
        <v>10217</v>
      </c>
      <c r="G1740" s="177" t="str">
        <f t="shared" si="20"/>
        <v>[VIP]_Domino's Pizza_03-05/10</v>
      </c>
      <c r="H1740" s="176" t="s">
        <v>8880</v>
      </c>
      <c r="I1740" s="462" t="s">
        <v>10217</v>
      </c>
      <c r="J1740" s="346" t="s">
        <v>10218</v>
      </c>
      <c r="K1740" s="162"/>
      <c r="L1740" s="162"/>
      <c r="M1740" s="162"/>
      <c r="N1740" s="169"/>
      <c r="O1740" s="183"/>
      <c r="P1740" s="169"/>
      <c r="Q1740" s="183" t="s">
        <v>10219</v>
      </c>
      <c r="R1740" s="177"/>
      <c r="S1740" s="177"/>
      <c r="T1740" s="177"/>
      <c r="U1740" s="155"/>
      <c r="V1740" s="155" t="b">
        <v>0</v>
      </c>
      <c r="W1740" s="179" t="s">
        <v>10220</v>
      </c>
      <c r="X1740" s="168"/>
      <c r="Y1740" s="173">
        <v>20713</v>
      </c>
      <c r="Z1740" s="162" t="s">
        <v>6244</v>
      </c>
      <c r="AA1740" s="163" t="str">
        <f t="shared" si="29"/>
        <v>https://shopeefood.vn/bo-suu-tap/v-1k-dominos</v>
      </c>
      <c r="AB1740" s="163"/>
    </row>
    <row r="1741" spans="1:28" ht="150">
      <c r="A1741" s="151" t="s">
        <v>9785</v>
      </c>
      <c r="B1741" s="152"/>
      <c r="C1741" s="200" t="s">
        <v>897</v>
      </c>
      <c r="D1741" s="152" t="s">
        <v>209</v>
      </c>
      <c r="E1741" s="180" t="s">
        <v>301</v>
      </c>
      <c r="F1741" s="462" t="s">
        <v>10221</v>
      </c>
      <c r="G1741" s="177" t="str">
        <f t="shared" si="20"/>
        <v>[VIP]_Gà Rán Texas Chicken_06-09/10</v>
      </c>
      <c r="H1741" s="176" t="s">
        <v>10222</v>
      </c>
      <c r="I1741" s="462" t="s">
        <v>10221</v>
      </c>
      <c r="J1741" s="342" t="s">
        <v>10223</v>
      </c>
      <c r="K1741" s="162"/>
      <c r="L1741" s="162"/>
      <c r="M1741" s="162"/>
      <c r="N1741" s="169"/>
      <c r="O1741" s="183"/>
      <c r="P1741" s="169"/>
      <c r="Q1741" s="183" t="s">
        <v>10224</v>
      </c>
      <c r="R1741" s="183" t="s">
        <v>10224</v>
      </c>
      <c r="S1741" s="183" t="s">
        <v>10224</v>
      </c>
      <c r="T1741" s="183" t="s">
        <v>10224</v>
      </c>
      <c r="U1741" s="155" t="s">
        <v>696</v>
      </c>
      <c r="V1741" s="155" t="b">
        <v>0</v>
      </c>
      <c r="W1741" s="680" t="s">
        <v>10225</v>
      </c>
      <c r="X1741" s="168"/>
      <c r="Y1741" s="173">
        <v>20910</v>
      </c>
      <c r="Z1741" s="162" t="s">
        <v>8203</v>
      </c>
      <c r="AA1741" s="163" t="str">
        <f t="shared" si="29"/>
        <v>https://shopeefood.vn/bo-suu-tap/v-combo-texas</v>
      </c>
      <c r="AB1741" s="163"/>
    </row>
    <row r="1742" spans="1:28" ht="105">
      <c r="A1742" s="151" t="s">
        <v>9785</v>
      </c>
      <c r="B1742" s="152"/>
      <c r="C1742" s="200" t="s">
        <v>897</v>
      </c>
      <c r="D1742" s="152" t="s">
        <v>207</v>
      </c>
      <c r="E1742" s="180" t="s">
        <v>298</v>
      </c>
      <c r="F1742" s="462" t="s">
        <v>10226</v>
      </c>
      <c r="G1742" s="177" t="str">
        <f t="shared" si="20"/>
        <v>[SuperVIP]_Gà Rán KFC_10-12/10</v>
      </c>
      <c r="H1742" s="176" t="s">
        <v>10227</v>
      </c>
      <c r="I1742" s="462" t="s">
        <v>10226</v>
      </c>
      <c r="J1742" s="209" t="s">
        <v>6840</v>
      </c>
      <c r="K1742" s="162"/>
      <c r="L1742" s="162"/>
      <c r="M1742" s="162"/>
      <c r="N1742" s="169"/>
      <c r="O1742" s="183"/>
      <c r="P1742" s="169"/>
      <c r="Q1742" s="183" t="s">
        <v>10228</v>
      </c>
      <c r="R1742" s="183" t="s">
        <v>10228</v>
      </c>
      <c r="S1742" s="183" t="s">
        <v>10228</v>
      </c>
      <c r="T1742" s="183" t="s">
        <v>10228</v>
      </c>
      <c r="U1742" s="155" t="s">
        <v>696</v>
      </c>
      <c r="V1742" s="155" t="b">
        <v>0</v>
      </c>
      <c r="W1742" s="179" t="s">
        <v>10229</v>
      </c>
      <c r="X1742" s="168"/>
      <c r="Y1742" s="173">
        <v>21214</v>
      </c>
      <c r="Z1742" s="162" t="s">
        <v>10230</v>
      </c>
      <c r="AA1742" s="163" t="str">
        <f t="shared" si="29"/>
        <v>https://shopeefood.vn/bo-suu-tap/sv-kfc-combo74</v>
      </c>
      <c r="AB1742" s="163"/>
    </row>
    <row r="1743" spans="1:28" ht="135">
      <c r="A1743" s="151" t="s">
        <v>9785</v>
      </c>
      <c r="B1743" s="152"/>
      <c r="C1743" s="200" t="s">
        <v>897</v>
      </c>
      <c r="D1743" s="152" t="s">
        <v>207</v>
      </c>
      <c r="E1743" s="180" t="s">
        <v>376</v>
      </c>
      <c r="F1743" s="462" t="s">
        <v>10226</v>
      </c>
      <c r="G1743" s="177" t="str">
        <f t="shared" si="20"/>
        <v>[SuperVIP]_Pizza Hut_10-12/10</v>
      </c>
      <c r="H1743" s="176" t="s">
        <v>10231</v>
      </c>
      <c r="I1743" s="462" t="s">
        <v>10226</v>
      </c>
      <c r="J1743" s="204" t="s">
        <v>908</v>
      </c>
      <c r="K1743" s="162"/>
      <c r="L1743" s="162"/>
      <c r="M1743" s="162"/>
      <c r="N1743" s="169"/>
      <c r="O1743" s="183"/>
      <c r="P1743" s="169"/>
      <c r="Q1743" s="183" t="s">
        <v>10232</v>
      </c>
      <c r="R1743" s="183" t="s">
        <v>10232</v>
      </c>
      <c r="S1743" s="183" t="s">
        <v>10232</v>
      </c>
      <c r="T1743" s="183" t="s">
        <v>10232</v>
      </c>
      <c r="U1743" s="155" t="s">
        <v>696</v>
      </c>
      <c r="V1743" s="155" t="b">
        <v>0</v>
      </c>
      <c r="W1743" s="170" t="s">
        <v>10233</v>
      </c>
      <c r="X1743" s="168"/>
      <c r="Y1743" s="173">
        <v>20957</v>
      </c>
      <c r="Z1743" s="162" t="s">
        <v>8186</v>
      </c>
      <c r="AA1743" s="163" t="str">
        <f t="shared" si="29"/>
        <v>https://shopeefood.vn/bo-suu-tap/sv-pizzahut-100k</v>
      </c>
      <c r="AB1743" s="163"/>
    </row>
    <row r="1744" spans="1:28" ht="180">
      <c r="A1744" s="151" t="s">
        <v>9785</v>
      </c>
      <c r="B1744" s="152"/>
      <c r="C1744" s="200" t="s">
        <v>897</v>
      </c>
      <c r="D1744" s="152" t="s">
        <v>209</v>
      </c>
      <c r="E1744" s="180" t="s">
        <v>928</v>
      </c>
      <c r="F1744" s="462" t="s">
        <v>10234</v>
      </c>
      <c r="G1744" s="177" t="str">
        <f t="shared" si="20"/>
        <v>[VIP]_Lotteria_13-16/10</v>
      </c>
      <c r="H1744" s="176" t="s">
        <v>10235</v>
      </c>
      <c r="I1744" s="462" t="s">
        <v>10234</v>
      </c>
      <c r="J1744" s="209" t="s">
        <v>931</v>
      </c>
      <c r="K1744" s="162"/>
      <c r="L1744" s="162"/>
      <c r="M1744" s="162"/>
      <c r="N1744" s="169"/>
      <c r="O1744" s="183"/>
      <c r="P1744" s="169"/>
      <c r="Q1744" s="183" t="s">
        <v>10236</v>
      </c>
      <c r="R1744" s="183" t="s">
        <v>10236</v>
      </c>
      <c r="S1744" s="183" t="s">
        <v>10236</v>
      </c>
      <c r="T1744" s="183" t="s">
        <v>10236</v>
      </c>
      <c r="U1744" s="155"/>
      <c r="V1744" s="155" t="b">
        <v>0</v>
      </c>
      <c r="W1744" s="179" t="s">
        <v>10237</v>
      </c>
      <c r="X1744" s="168"/>
      <c r="Y1744" s="173">
        <v>21234</v>
      </c>
      <c r="Z1744" s="162" t="s">
        <v>10238</v>
      </c>
      <c r="AA1744" s="163" t="str">
        <f t="shared" si="29"/>
        <v>https://shopeefood.vn/bo-suu-tap/v-lotteria</v>
      </c>
      <c r="AB1744" s="163"/>
    </row>
    <row r="1745" spans="1:28" ht="90">
      <c r="A1745" s="151" t="s">
        <v>9785</v>
      </c>
      <c r="B1745" s="152"/>
      <c r="C1745" s="200" t="s">
        <v>897</v>
      </c>
      <c r="D1745" s="152" t="s">
        <v>207</v>
      </c>
      <c r="E1745" s="180" t="s">
        <v>348</v>
      </c>
      <c r="F1745" s="462" t="s">
        <v>10239</v>
      </c>
      <c r="G1745" s="177" t="str">
        <f t="shared" si="20"/>
        <v>[SuperVIP]_McDonald's_17-19/10</v>
      </c>
      <c r="H1745" s="176" t="s">
        <v>10240</v>
      </c>
      <c r="I1745" s="462" t="s">
        <v>10239</v>
      </c>
      <c r="J1745" s="201" t="s">
        <v>919</v>
      </c>
      <c r="K1745" s="162"/>
      <c r="L1745" s="162"/>
      <c r="M1745" s="162"/>
      <c r="N1745" s="169"/>
      <c r="O1745" s="183"/>
      <c r="P1745" s="169"/>
      <c r="Q1745" s="183" t="s">
        <v>10241</v>
      </c>
      <c r="R1745" s="183" t="s">
        <v>10241</v>
      </c>
      <c r="S1745" s="183" t="s">
        <v>10241</v>
      </c>
      <c r="T1745" s="183" t="s">
        <v>10241</v>
      </c>
      <c r="U1745" s="155"/>
      <c r="V1745" s="155" t="b">
        <v>0</v>
      </c>
      <c r="W1745" s="179" t="s">
        <v>10242</v>
      </c>
      <c r="X1745" s="168"/>
      <c r="Y1745" s="173">
        <v>21060</v>
      </c>
      <c r="Z1745" s="162" t="s">
        <v>8851</v>
      </c>
      <c r="AA1745" s="163" t="str">
        <f t="shared" si="29"/>
        <v>https://shopeefood.vn/bo-suu-tap/sv-79k-mcdonalds</v>
      </c>
      <c r="AB1745" s="163"/>
    </row>
    <row r="1746" spans="1:28" ht="150">
      <c r="A1746" s="151" t="s">
        <v>9785</v>
      </c>
      <c r="B1746" s="152"/>
      <c r="C1746" s="200" t="s">
        <v>897</v>
      </c>
      <c r="D1746" s="152" t="s">
        <v>209</v>
      </c>
      <c r="E1746" s="180" t="s">
        <v>376</v>
      </c>
      <c r="F1746" s="462" t="s">
        <v>10239</v>
      </c>
      <c r="G1746" s="177" t="str">
        <f t="shared" si="20"/>
        <v>[VIP]_Pizza Hut_17-19/10</v>
      </c>
      <c r="H1746" s="176" t="s">
        <v>10243</v>
      </c>
      <c r="I1746" s="462" t="s">
        <v>10239</v>
      </c>
      <c r="J1746" s="204" t="s">
        <v>908</v>
      </c>
      <c r="K1746" s="162"/>
      <c r="L1746" s="162"/>
      <c r="M1746" s="162"/>
      <c r="N1746" s="169"/>
      <c r="O1746" s="183"/>
      <c r="P1746" s="169"/>
      <c r="Q1746" s="183" t="s">
        <v>10244</v>
      </c>
      <c r="R1746" s="183" t="s">
        <v>10244</v>
      </c>
      <c r="S1746" s="183" t="s">
        <v>10244</v>
      </c>
      <c r="T1746" s="183" t="s">
        <v>10244</v>
      </c>
      <c r="U1746" s="155"/>
      <c r="V1746" s="155" t="b">
        <v>0</v>
      </c>
      <c r="W1746" s="179" t="s">
        <v>10245</v>
      </c>
      <c r="X1746" s="168"/>
      <c r="Y1746" s="173">
        <v>20508</v>
      </c>
      <c r="Z1746" s="162" t="s">
        <v>5740</v>
      </c>
      <c r="AA1746" s="163" t="str">
        <f t="shared" si="29"/>
        <v>https://shopeefood.vn/bo-suu-tap/v-deal-pizzahut</v>
      </c>
      <c r="AB1746" s="163"/>
    </row>
    <row r="1747" spans="1:28" ht="135">
      <c r="A1747" s="151" t="s">
        <v>9785</v>
      </c>
      <c r="B1747" s="152"/>
      <c r="C1747" s="200" t="s">
        <v>897</v>
      </c>
      <c r="D1747" s="152" t="s">
        <v>209</v>
      </c>
      <c r="E1747" s="180" t="s">
        <v>300</v>
      </c>
      <c r="F1747" s="462" t="s">
        <v>10246</v>
      </c>
      <c r="G1747" s="177" t="str">
        <f t="shared" si="20"/>
        <v>[VIP]_Gà Rán Popeyes_20-23/10</v>
      </c>
      <c r="H1747" s="176" t="s">
        <v>10247</v>
      </c>
      <c r="I1747" s="462" t="s">
        <v>10246</v>
      </c>
      <c r="J1747" s="252" t="s">
        <v>10248</v>
      </c>
      <c r="K1747" s="162"/>
      <c r="L1747" s="162"/>
      <c r="M1747" s="162"/>
      <c r="N1747" s="169"/>
      <c r="O1747" s="183"/>
      <c r="P1747" s="169"/>
      <c r="Q1747" s="183" t="s">
        <v>10249</v>
      </c>
      <c r="R1747" s="183" t="s">
        <v>10249</v>
      </c>
      <c r="S1747" s="183" t="s">
        <v>10249</v>
      </c>
      <c r="T1747" s="183" t="s">
        <v>10249</v>
      </c>
      <c r="U1747" s="155" t="s">
        <v>696</v>
      </c>
      <c r="V1747" s="155" t="b">
        <v>0</v>
      </c>
      <c r="W1747" s="179" t="s">
        <v>10250</v>
      </c>
      <c r="X1747" s="168"/>
      <c r="Y1747" s="173">
        <v>21250</v>
      </c>
      <c r="Z1747" s="162" t="s">
        <v>10251</v>
      </c>
      <c r="AA1747" s="163" t="str">
        <f t="shared" si="29"/>
        <v>https://shopeefood.vn/bo-suu-tap/v-bogo-popeyes</v>
      </c>
      <c r="AB1747" s="163"/>
    </row>
    <row r="1748" spans="1:28" ht="120">
      <c r="A1748" s="151" t="s">
        <v>9785</v>
      </c>
      <c r="B1748" s="152"/>
      <c r="C1748" s="200" t="s">
        <v>897</v>
      </c>
      <c r="D1748" s="152" t="s">
        <v>207</v>
      </c>
      <c r="E1748" s="180" t="s">
        <v>348</v>
      </c>
      <c r="F1748" s="462" t="s">
        <v>10252</v>
      </c>
      <c r="G1748" s="177" t="str">
        <f t="shared" si="20"/>
        <v>[SuperVIP]_McDonald's_24-26/10</v>
      </c>
      <c r="H1748" s="176" t="s">
        <v>10253</v>
      </c>
      <c r="I1748" s="462" t="s">
        <v>10252</v>
      </c>
      <c r="J1748" s="201" t="s">
        <v>919</v>
      </c>
      <c r="K1748" s="162"/>
      <c r="L1748" s="162"/>
      <c r="M1748" s="162"/>
      <c r="N1748" s="169"/>
      <c r="O1748" s="183"/>
      <c r="P1748" s="169"/>
      <c r="Q1748" s="183" t="s">
        <v>10254</v>
      </c>
      <c r="R1748" s="177"/>
      <c r="S1748" s="177"/>
      <c r="T1748" s="177"/>
      <c r="U1748" s="155" t="s">
        <v>696</v>
      </c>
      <c r="V1748" s="155" t="b">
        <v>0</v>
      </c>
      <c r="W1748" s="179" t="s">
        <v>10255</v>
      </c>
      <c r="X1748" s="168"/>
      <c r="Y1748" s="173">
        <v>20507</v>
      </c>
      <c r="Z1748" s="162" t="s">
        <v>5729</v>
      </c>
      <c r="AA1748" s="163" t="str">
        <f t="shared" si="29"/>
        <v>https://shopeefood.vn/bo-suu-tap/sv-mcdonalds--79</v>
      </c>
      <c r="AB1748" s="163"/>
    </row>
    <row r="1749" spans="1:28" ht="409.6">
      <c r="A1749" s="151" t="s">
        <v>9785</v>
      </c>
      <c r="B1749" s="152"/>
      <c r="C1749" s="200" t="s">
        <v>897</v>
      </c>
      <c r="D1749" s="152" t="s">
        <v>209</v>
      </c>
      <c r="E1749" s="180" t="s">
        <v>285</v>
      </c>
      <c r="F1749" s="462" t="s">
        <v>10252</v>
      </c>
      <c r="G1749" s="177" t="str">
        <f t="shared" si="20"/>
        <v>[VIP]_Domino's Pizza_24-26/10</v>
      </c>
      <c r="H1749" s="176" t="s">
        <v>8880</v>
      </c>
      <c r="I1749" s="462" t="s">
        <v>10252</v>
      </c>
      <c r="J1749" s="346" t="s">
        <v>10218</v>
      </c>
      <c r="K1749" s="162"/>
      <c r="L1749" s="162"/>
      <c r="M1749" s="162"/>
      <c r="N1749" s="169"/>
      <c r="O1749" s="183"/>
      <c r="P1749" s="169"/>
      <c r="Q1749" s="183" t="s">
        <v>10256</v>
      </c>
      <c r="R1749" s="177"/>
      <c r="S1749" s="177"/>
      <c r="T1749" s="177"/>
      <c r="U1749" s="155"/>
      <c r="V1749" s="155" t="b">
        <v>0</v>
      </c>
      <c r="W1749" s="179" t="s">
        <v>10257</v>
      </c>
      <c r="X1749" s="168"/>
      <c r="Y1749" s="173">
        <v>20713</v>
      </c>
      <c r="Z1749" s="162" t="s">
        <v>6244</v>
      </c>
      <c r="AA1749" s="163" t="str">
        <f t="shared" si="29"/>
        <v>https://shopeefood.vn/bo-suu-tap/v-1k-dominos</v>
      </c>
      <c r="AB1749" s="163"/>
    </row>
    <row r="1750" spans="1:28" ht="105">
      <c r="A1750" s="151" t="s">
        <v>9785</v>
      </c>
      <c r="B1750" s="152"/>
      <c r="C1750" s="200" t="s">
        <v>897</v>
      </c>
      <c r="D1750" s="152" t="s">
        <v>207</v>
      </c>
      <c r="E1750" s="180" t="s">
        <v>298</v>
      </c>
      <c r="F1750" s="462" t="s">
        <v>10258</v>
      </c>
      <c r="G1750" s="177" t="str">
        <f t="shared" si="20"/>
        <v>[SuperVIP]_Gà Rán KFC_27-29/10</v>
      </c>
      <c r="H1750" s="176" t="s">
        <v>10259</v>
      </c>
      <c r="I1750" s="462" t="s">
        <v>10258</v>
      </c>
      <c r="J1750" s="209" t="s">
        <v>6840</v>
      </c>
      <c r="K1750" s="162"/>
      <c r="L1750" s="162"/>
      <c r="M1750" s="162"/>
      <c r="N1750" s="169"/>
      <c r="O1750" s="183"/>
      <c r="P1750" s="169"/>
      <c r="Q1750" s="183" t="s">
        <v>10260</v>
      </c>
      <c r="R1750" s="183" t="s">
        <v>10260</v>
      </c>
      <c r="S1750" s="183" t="s">
        <v>10260</v>
      </c>
      <c r="T1750" s="183" t="s">
        <v>10260</v>
      </c>
      <c r="U1750" s="155"/>
      <c r="V1750" s="155" t="b">
        <v>0</v>
      </c>
      <c r="W1750" s="170" t="s">
        <v>10229</v>
      </c>
      <c r="X1750" s="168"/>
      <c r="Y1750" s="173">
        <v>21167</v>
      </c>
      <c r="Z1750" s="162" t="s">
        <v>8859</v>
      </c>
      <c r="AA1750" s="163" t="str">
        <f t="shared" si="29"/>
        <v>https://shopeefood.vn/bo-suu-tap/sv-combokfc</v>
      </c>
      <c r="AB1750" s="163"/>
    </row>
    <row r="1751" spans="1:28" ht="105">
      <c r="A1751" s="151" t="s">
        <v>9785</v>
      </c>
      <c r="B1751" s="152"/>
      <c r="C1751" s="200" t="s">
        <v>897</v>
      </c>
      <c r="D1751" s="152" t="s">
        <v>209</v>
      </c>
      <c r="E1751" s="180" t="s">
        <v>275</v>
      </c>
      <c r="F1751" s="462" t="s">
        <v>10261</v>
      </c>
      <c r="G1751" s="177" t="str">
        <f t="shared" si="20"/>
        <v>[VIP]_Cơm Thố Anh Nguyễn_15-19/10</v>
      </c>
      <c r="H1751" s="176" t="s">
        <v>10262</v>
      </c>
      <c r="I1751" s="462" t="s">
        <v>10261</v>
      </c>
      <c r="J1751" s="536" t="s">
        <v>6237</v>
      </c>
      <c r="K1751" s="162"/>
      <c r="L1751" s="162"/>
      <c r="M1751" s="162"/>
      <c r="N1751" s="169"/>
      <c r="O1751" s="183"/>
      <c r="P1751" s="169"/>
      <c r="Q1751" s="183"/>
      <c r="R1751" s="176" t="s">
        <v>10263</v>
      </c>
      <c r="S1751" s="177"/>
      <c r="T1751" s="177"/>
      <c r="U1751" s="155"/>
      <c r="V1751" s="155" t="b">
        <v>0</v>
      </c>
      <c r="W1751" s="170" t="s">
        <v>10264</v>
      </c>
      <c r="X1751" s="168"/>
      <c r="Y1751" s="173">
        <v>20479</v>
      </c>
      <c r="Z1751" s="162" t="s">
        <v>5752</v>
      </c>
      <c r="AA1751" s="163" t="str">
        <f t="shared" si="29"/>
        <v>https://shopeefood.vn/bo-suu-tap/v-comtho-anhnguyen</v>
      </c>
      <c r="AB1751" s="163"/>
    </row>
    <row r="1752" spans="1:28" ht="165">
      <c r="A1752" s="151" t="s">
        <v>9785</v>
      </c>
      <c r="B1752" s="152"/>
      <c r="C1752" s="200" t="s">
        <v>897</v>
      </c>
      <c r="D1752" s="152" t="s">
        <v>209</v>
      </c>
      <c r="E1752" s="180" t="s">
        <v>274</v>
      </c>
      <c r="F1752" s="462" t="s">
        <v>10265</v>
      </c>
      <c r="G1752" s="177" t="str">
        <f t="shared" si="20"/>
        <v>[VIP]_Cơm Tấm Phúc Lộc Thọ_13-17/10</v>
      </c>
      <c r="H1752" s="176" t="s">
        <v>10266</v>
      </c>
      <c r="I1752" s="462" t="s">
        <v>10234</v>
      </c>
      <c r="J1752" s="184" t="s">
        <v>8885</v>
      </c>
      <c r="K1752" s="162"/>
      <c r="L1752" s="162"/>
      <c r="M1752" s="162"/>
      <c r="N1752" s="169"/>
      <c r="O1752" s="183"/>
      <c r="P1752" s="169"/>
      <c r="Q1752" s="183" t="s">
        <v>10267</v>
      </c>
      <c r="R1752" s="177"/>
      <c r="S1752" s="177"/>
      <c r="T1752" s="177"/>
      <c r="U1752" s="155" t="s">
        <v>696</v>
      </c>
      <c r="V1752" s="155" t="b">
        <v>0</v>
      </c>
      <c r="W1752" s="179" t="s">
        <v>10268</v>
      </c>
      <c r="X1752" s="168"/>
      <c r="Y1752" s="173">
        <v>20938</v>
      </c>
      <c r="Z1752" s="162" t="s">
        <v>8213</v>
      </c>
      <c r="AA1752" s="163" t="str">
        <f t="shared" si="29"/>
        <v>https://shopeefood.vn/bo-suu-tap/v-phucloctho-1k</v>
      </c>
      <c r="AB1752" s="163"/>
    </row>
    <row r="1753" spans="1:28" ht="240">
      <c r="A1753" s="151" t="s">
        <v>7105</v>
      </c>
      <c r="B1753" s="152"/>
      <c r="C1753" s="152" t="s">
        <v>970</v>
      </c>
      <c r="D1753" s="152" t="s">
        <v>205</v>
      </c>
      <c r="E1753" s="180" t="s">
        <v>323</v>
      </c>
      <c r="F1753" s="462" t="s">
        <v>10269</v>
      </c>
      <c r="G1753" s="596" t="str">
        <f t="shared" si="20"/>
        <v>[JBP]_KATINAT Coffee &amp; Tea House_BOGO 29/9</v>
      </c>
      <c r="H1753" s="355" t="s">
        <v>10270</v>
      </c>
      <c r="I1753" s="183" t="s">
        <v>10271</v>
      </c>
      <c r="J1753" s="209" t="s">
        <v>1323</v>
      </c>
      <c r="K1753" s="162"/>
      <c r="L1753" s="162"/>
      <c r="M1753" s="162"/>
      <c r="N1753" s="169"/>
      <c r="O1753" s="183"/>
      <c r="P1753" s="169"/>
      <c r="Q1753" s="183" t="s">
        <v>10272</v>
      </c>
      <c r="R1753" s="183" t="s">
        <v>10272</v>
      </c>
      <c r="S1753" s="183" t="s">
        <v>10272</v>
      </c>
      <c r="T1753" s="183" t="s">
        <v>10272</v>
      </c>
      <c r="U1753" s="155"/>
      <c r="V1753" s="155" t="b">
        <v>0</v>
      </c>
      <c r="W1753" s="170" t="s">
        <v>9697</v>
      </c>
      <c r="X1753" s="168"/>
      <c r="Y1753" s="173">
        <v>20890</v>
      </c>
      <c r="Z1753" s="162" t="s">
        <v>8533</v>
      </c>
      <c r="AA1753" s="163" t="str">
        <f t="shared" si="29"/>
        <v>https://shopeefood.vn/bo-suu-tap/jb-bogo-katinat</v>
      </c>
      <c r="AB1753" s="163"/>
    </row>
    <row r="1754" spans="1:28" ht="195">
      <c r="A1754" s="151" t="s">
        <v>9785</v>
      </c>
      <c r="B1754" s="152"/>
      <c r="C1754" s="152" t="s">
        <v>706</v>
      </c>
      <c r="D1754" s="152" t="s">
        <v>211</v>
      </c>
      <c r="E1754" s="174" t="s">
        <v>928</v>
      </c>
      <c r="F1754" s="350" t="s">
        <v>9785</v>
      </c>
      <c r="G1754" s="177" t="str">
        <f t="shared" si="20"/>
        <v>[Win 1]_Lotteria_Oct</v>
      </c>
      <c r="H1754" s="176" t="s">
        <v>10273</v>
      </c>
      <c r="I1754" s="193" t="s">
        <v>10274</v>
      </c>
      <c r="J1754" s="235" t="s">
        <v>931</v>
      </c>
      <c r="K1754" s="159"/>
      <c r="L1754" s="179" t="s">
        <v>9623</v>
      </c>
      <c r="M1754" s="176" t="s">
        <v>9003</v>
      </c>
      <c r="N1754" s="176" t="s">
        <v>5967</v>
      </c>
      <c r="O1754" s="176" t="s">
        <v>10275</v>
      </c>
      <c r="P1754" s="168"/>
      <c r="Q1754" s="193"/>
      <c r="R1754" s="177" t="s">
        <v>10276</v>
      </c>
      <c r="S1754" s="177"/>
      <c r="T1754" s="177"/>
      <c r="U1754" s="155" t="s">
        <v>696</v>
      </c>
      <c r="V1754" s="155" t="b">
        <v>0</v>
      </c>
      <c r="W1754" s="179" t="s">
        <v>10277</v>
      </c>
      <c r="X1754" s="168"/>
      <c r="Y1754" s="173">
        <v>21201</v>
      </c>
      <c r="Z1754" s="162" t="s">
        <v>10278</v>
      </c>
      <c r="AA1754" s="163" t="str">
        <f t="shared" si="29"/>
        <v>https://shopeefood.vn/bo-suu-tap/w1--lotteria</v>
      </c>
      <c r="AB1754" s="163"/>
    </row>
    <row r="1755" spans="1:28" ht="285">
      <c r="A1755" s="151" t="s">
        <v>9785</v>
      </c>
      <c r="B1755" s="152"/>
      <c r="C1755" s="152" t="s">
        <v>706</v>
      </c>
      <c r="D1755" s="152" t="s">
        <v>222</v>
      </c>
      <c r="E1755" s="174" t="s">
        <v>928</v>
      </c>
      <c r="F1755" s="350" t="s">
        <v>10119</v>
      </c>
      <c r="G1755" s="177" t="str">
        <f t="shared" si="20"/>
        <v>[Alacarte CB]_Lotteria_Oct.CB8</v>
      </c>
      <c r="H1755" s="176" t="s">
        <v>10279</v>
      </c>
      <c r="I1755" s="193" t="s">
        <v>10280</v>
      </c>
      <c r="J1755" s="235" t="s">
        <v>931</v>
      </c>
      <c r="K1755" s="159"/>
      <c r="L1755" s="159"/>
      <c r="M1755" s="193"/>
      <c r="N1755" s="177"/>
      <c r="O1755" s="176" t="s">
        <v>10281</v>
      </c>
      <c r="P1755" s="168"/>
      <c r="Q1755" s="193" t="s">
        <v>10282</v>
      </c>
      <c r="R1755" s="177" t="s">
        <v>10283</v>
      </c>
      <c r="S1755" s="177" t="s">
        <v>10284</v>
      </c>
      <c r="T1755" s="177" t="s">
        <v>10285</v>
      </c>
      <c r="U1755" s="155" t="s">
        <v>696</v>
      </c>
      <c r="V1755" s="155" t="b">
        <v>0</v>
      </c>
      <c r="W1755" s="179" t="s">
        <v>10286</v>
      </c>
      <c r="X1755" s="168"/>
      <c r="Y1755" s="173">
        <v>21141</v>
      </c>
      <c r="Z1755" s="162" t="s">
        <v>9630</v>
      </c>
      <c r="AA1755" s="163" t="str">
        <f t="shared" si="29"/>
        <v>https://shopeefood.vn/bo-suu-tap/a-deal-lotteria</v>
      </c>
      <c r="AB1755" s="163"/>
    </row>
    <row r="1756" spans="1:28" ht="165">
      <c r="A1756" s="151" t="s">
        <v>9785</v>
      </c>
      <c r="B1756" s="152"/>
      <c r="C1756" s="152" t="s">
        <v>706</v>
      </c>
      <c r="D1756" s="152" t="s">
        <v>215</v>
      </c>
      <c r="E1756" s="176" t="s">
        <v>275</v>
      </c>
      <c r="F1756" s="350" t="s">
        <v>9785</v>
      </c>
      <c r="G1756" s="177" t="str">
        <f t="shared" si="20"/>
        <v>[Win 3]_Cơm Thố Anh Nguyễn_Oct</v>
      </c>
      <c r="H1756" s="247" t="s">
        <v>10287</v>
      </c>
      <c r="I1756" s="159" t="s">
        <v>10288</v>
      </c>
      <c r="J1756" s="235" t="s">
        <v>1284</v>
      </c>
      <c r="K1756" s="159"/>
      <c r="L1756" s="170" t="s">
        <v>8960</v>
      </c>
      <c r="M1756" s="176" t="s">
        <v>9232</v>
      </c>
      <c r="N1756" s="176" t="s">
        <v>5967</v>
      </c>
      <c r="O1756" s="176" t="s">
        <v>10289</v>
      </c>
      <c r="P1756" s="168"/>
      <c r="Q1756" s="193" t="s">
        <v>10290</v>
      </c>
      <c r="R1756" s="177" t="s">
        <v>10291</v>
      </c>
      <c r="S1756" s="177"/>
      <c r="T1756" s="177" t="s">
        <v>10292</v>
      </c>
      <c r="U1756" s="155" t="s">
        <v>696</v>
      </c>
      <c r="V1756" s="155" t="b">
        <v>0</v>
      </c>
      <c r="W1756" s="179" t="s">
        <v>10293</v>
      </c>
      <c r="X1756" s="168"/>
      <c r="Y1756" s="173">
        <v>21013</v>
      </c>
      <c r="Z1756" s="162" t="s">
        <v>8971</v>
      </c>
      <c r="AA1756" s="163" t="str">
        <f t="shared" si="29"/>
        <v>https://shopeefood.vn/bo-suu-tap/w3-anhnguyen</v>
      </c>
      <c r="AB1756" s="163"/>
    </row>
    <row r="1757" spans="1:28" ht="135">
      <c r="A1757" s="151" t="s">
        <v>9785</v>
      </c>
      <c r="B1757" s="152"/>
      <c r="C1757" s="152" t="s">
        <v>706</v>
      </c>
      <c r="D1757" s="152" t="s">
        <v>211</v>
      </c>
      <c r="E1757" s="176" t="s">
        <v>275</v>
      </c>
      <c r="F1757" s="350" t="s">
        <v>9785</v>
      </c>
      <c r="G1757" s="177" t="str">
        <f t="shared" si="20"/>
        <v>[Win 1]_Cơm Thố Anh Nguyễn_Oct</v>
      </c>
      <c r="H1757" s="247" t="s">
        <v>10294</v>
      </c>
      <c r="I1757" s="159" t="s">
        <v>10295</v>
      </c>
      <c r="J1757" s="235" t="s">
        <v>1284</v>
      </c>
      <c r="K1757" s="159"/>
      <c r="L1757" s="157"/>
      <c r="M1757" s="159"/>
      <c r="N1757" s="168"/>
      <c r="O1757" s="176" t="s">
        <v>10296</v>
      </c>
      <c r="P1757" s="168"/>
      <c r="Q1757" s="193"/>
      <c r="R1757" s="177" t="s">
        <v>10297</v>
      </c>
      <c r="S1757" s="177"/>
      <c r="T1757" s="177"/>
      <c r="U1757" s="155" t="s">
        <v>696</v>
      </c>
      <c r="V1757" s="155" t="b">
        <v>0</v>
      </c>
      <c r="W1757" s="179" t="s">
        <v>10298</v>
      </c>
      <c r="X1757" s="168"/>
      <c r="Y1757" s="173">
        <v>21056</v>
      </c>
      <c r="Z1757" s="162" t="s">
        <v>9241</v>
      </c>
      <c r="AA1757" s="163" t="str">
        <f t="shared" si="29"/>
        <v>https://shopeefood.vn/bo-suu-tap/w1-anhnguyen</v>
      </c>
      <c r="AB1757" s="163"/>
    </row>
    <row r="1758" spans="1:28" ht="120">
      <c r="A1758" s="151" t="s">
        <v>7105</v>
      </c>
      <c r="B1758" s="152"/>
      <c r="C1758" s="152" t="s">
        <v>685</v>
      </c>
      <c r="D1758" s="152" t="s">
        <v>215</v>
      </c>
      <c r="E1758" s="153" t="s">
        <v>2493</v>
      </c>
      <c r="F1758" s="454" t="s">
        <v>7105</v>
      </c>
      <c r="G1758" s="177" t="str">
        <f t="shared" si="20"/>
        <v>[Win 3]_Homefarm_Sep</v>
      </c>
      <c r="H1758" s="176" t="s">
        <v>10299</v>
      </c>
      <c r="I1758" s="681" t="s">
        <v>10300</v>
      </c>
      <c r="J1758" s="288" t="s">
        <v>10301</v>
      </c>
      <c r="K1758" s="158"/>
      <c r="L1758" s="324"/>
      <c r="M1758" s="159"/>
      <c r="N1758" s="168"/>
      <c r="O1758" s="159" t="s">
        <v>1222</v>
      </c>
      <c r="P1758" s="250"/>
      <c r="Q1758" s="176" t="s">
        <v>10302</v>
      </c>
      <c r="R1758" s="176" t="s">
        <v>10303</v>
      </c>
      <c r="S1758" s="250"/>
      <c r="T1758" s="250"/>
      <c r="U1758" s="155" t="s">
        <v>696</v>
      </c>
      <c r="V1758" s="155" t="b">
        <v>0</v>
      </c>
      <c r="W1758" s="170" t="s">
        <v>8138</v>
      </c>
      <c r="X1758" s="168"/>
      <c r="Y1758" s="173">
        <v>21166</v>
      </c>
      <c r="Z1758" s="162" t="s">
        <v>10304</v>
      </c>
      <c r="AA1758" s="163" t="str">
        <f t="shared" si="29"/>
        <v>https://shopeefood.vn/bo-suu-tap/w3-homefarm-50</v>
      </c>
      <c r="AB1758" s="163"/>
    </row>
    <row r="1759" spans="1:28" ht="165">
      <c r="A1759" s="151" t="s">
        <v>9785</v>
      </c>
      <c r="B1759" s="152"/>
      <c r="C1759" s="152" t="s">
        <v>706</v>
      </c>
      <c r="D1759" s="152" t="s">
        <v>222</v>
      </c>
      <c r="E1759" s="243" t="s">
        <v>6245</v>
      </c>
      <c r="F1759" s="462" t="s">
        <v>10305</v>
      </c>
      <c r="G1759" s="177" t="str">
        <f t="shared" si="20"/>
        <v>[Alacarte CB]_Trà Sữa Winggo - Trà Sữa Kem Trứng Nướng, Trà Hoa Quả &amp; Matcha_Oct.CB1.09</v>
      </c>
      <c r="H1759" s="193" t="s">
        <v>10306</v>
      </c>
      <c r="I1759" s="193" t="s">
        <v>10307</v>
      </c>
      <c r="J1759" s="225" t="s">
        <v>8718</v>
      </c>
      <c r="K1759" s="159"/>
      <c r="L1759" s="157"/>
      <c r="M1759" s="159"/>
      <c r="N1759" s="168"/>
      <c r="O1759" s="155" t="s">
        <v>5528</v>
      </c>
      <c r="P1759" s="168"/>
      <c r="Q1759" s="159"/>
      <c r="R1759" s="221" t="s">
        <v>10308</v>
      </c>
      <c r="S1759" s="168"/>
      <c r="T1759" s="168"/>
      <c r="U1759" s="155" t="s">
        <v>696</v>
      </c>
      <c r="V1759" s="155" t="b">
        <v>0</v>
      </c>
      <c r="W1759" s="170" t="s">
        <v>10309</v>
      </c>
      <c r="X1759" s="168"/>
      <c r="Y1759" s="173">
        <v>20821</v>
      </c>
      <c r="Z1759" s="162" t="s">
        <v>7844</v>
      </c>
      <c r="AA1759" s="163" t="str">
        <f t="shared" si="29"/>
        <v>https://shopeefood.vn/bo-suu-tap/a-winggo-20k</v>
      </c>
      <c r="AB1759" s="163"/>
    </row>
    <row r="1760" spans="1:28" ht="105">
      <c r="A1760" s="151" t="s">
        <v>9785</v>
      </c>
      <c r="B1760" s="152"/>
      <c r="C1760" s="152" t="s">
        <v>706</v>
      </c>
      <c r="D1760" s="152" t="s">
        <v>222</v>
      </c>
      <c r="E1760" s="159" t="s">
        <v>10310</v>
      </c>
      <c r="F1760" s="462" t="s">
        <v>9926</v>
      </c>
      <c r="G1760" s="177" t="str">
        <f t="shared" si="20"/>
        <v>[Alacarte CB]_Ding tea_Oct.CB1</v>
      </c>
      <c r="H1760" s="176" t="s">
        <v>10311</v>
      </c>
      <c r="I1760" s="193" t="s">
        <v>10312</v>
      </c>
      <c r="J1760" s="682" t="s">
        <v>10313</v>
      </c>
      <c r="K1760" s="157"/>
      <c r="L1760" s="179" t="s">
        <v>10314</v>
      </c>
      <c r="M1760" s="171" t="s">
        <v>10315</v>
      </c>
      <c r="N1760" s="176" t="s">
        <v>10316</v>
      </c>
      <c r="O1760" s="176" t="s">
        <v>10317</v>
      </c>
      <c r="P1760" s="177"/>
      <c r="Q1760" s="193"/>
      <c r="R1760" s="177" t="s">
        <v>10318</v>
      </c>
      <c r="S1760" s="168"/>
      <c r="T1760" s="168"/>
      <c r="U1760" s="155" t="s">
        <v>696</v>
      </c>
      <c r="V1760" s="155" t="b">
        <v>0</v>
      </c>
      <c r="W1760" s="179" t="s">
        <v>10319</v>
      </c>
      <c r="X1760" s="168"/>
      <c r="Y1760" s="173">
        <v>21057</v>
      </c>
      <c r="Z1760" s="162" t="s">
        <v>9174</v>
      </c>
      <c r="AA1760" s="163" t="str">
        <f t="shared" si="29"/>
        <v>https://shopeefood.vn/bo-suu-tap/a-dingtea-1d</v>
      </c>
      <c r="AB1760" s="163"/>
    </row>
    <row r="1761" spans="1:28" ht="105">
      <c r="A1761" s="151" t="s">
        <v>9785</v>
      </c>
      <c r="B1761" s="152"/>
      <c r="C1761" s="152" t="s">
        <v>706</v>
      </c>
      <c r="D1761" s="152" t="s">
        <v>222</v>
      </c>
      <c r="E1761" s="159" t="s">
        <v>10310</v>
      </c>
      <c r="F1761" s="462" t="s">
        <v>9786</v>
      </c>
      <c r="G1761" s="177" t="str">
        <f t="shared" si="20"/>
        <v>[Alacarte CB]_Ding tea_Oct.CB3</v>
      </c>
      <c r="H1761" s="176" t="s">
        <v>10320</v>
      </c>
      <c r="I1761" s="193" t="s">
        <v>10159</v>
      </c>
      <c r="J1761" s="683" t="s">
        <v>10313</v>
      </c>
      <c r="K1761" s="157"/>
      <c r="L1761" s="159"/>
      <c r="M1761" s="193"/>
      <c r="N1761" s="177"/>
      <c r="O1761" s="176" t="s">
        <v>10321</v>
      </c>
      <c r="P1761" s="177"/>
      <c r="Q1761" s="193"/>
      <c r="R1761" s="177" t="s">
        <v>10322</v>
      </c>
      <c r="S1761" s="168"/>
      <c r="T1761" s="168"/>
      <c r="U1761" s="155" t="s">
        <v>696</v>
      </c>
      <c r="V1761" s="155" t="b">
        <v>0</v>
      </c>
      <c r="W1761" s="179" t="s">
        <v>10323</v>
      </c>
      <c r="X1761" s="168"/>
      <c r="Y1761" s="173">
        <v>20469</v>
      </c>
      <c r="Z1761" s="162" t="s">
        <v>6883</v>
      </c>
      <c r="AA1761" s="163" t="str">
        <f t="shared" si="29"/>
        <v>https://shopeefood.vn/bo-suu-tap/a-dingtea</v>
      </c>
      <c r="AB1761" s="163"/>
    </row>
    <row r="1762" spans="1:28" ht="90">
      <c r="A1762" s="151" t="s">
        <v>9785</v>
      </c>
      <c r="B1762" s="152"/>
      <c r="C1762" s="152" t="s">
        <v>706</v>
      </c>
      <c r="D1762" s="152" t="s">
        <v>213</v>
      </c>
      <c r="E1762" s="191" t="s">
        <v>1097</v>
      </c>
      <c r="F1762" s="350" t="s">
        <v>10324</v>
      </c>
      <c r="G1762" s="177" t="str">
        <f t="shared" si="20"/>
        <v>[Win 2]_Trà Sữa Sunday Basic_Oct.1K</v>
      </c>
      <c r="H1762" s="159" t="s">
        <v>10325</v>
      </c>
      <c r="I1762" s="159" t="s">
        <v>10326</v>
      </c>
      <c r="J1762" s="225" t="s">
        <v>1512</v>
      </c>
      <c r="K1762" s="159"/>
      <c r="L1762" s="157" t="s">
        <v>10327</v>
      </c>
      <c r="M1762" s="193"/>
      <c r="N1762" s="560"/>
      <c r="O1762" s="409" t="s">
        <v>10328</v>
      </c>
      <c r="P1762" s="168"/>
      <c r="Q1762" s="193" t="s">
        <v>10329</v>
      </c>
      <c r="R1762" s="177"/>
      <c r="S1762" s="177"/>
      <c r="T1762" s="177"/>
      <c r="U1762" s="155" t="s">
        <v>696</v>
      </c>
      <c r="V1762" s="155" t="b">
        <v>0</v>
      </c>
      <c r="W1762" s="179" t="s">
        <v>10330</v>
      </c>
      <c r="X1762" s="168"/>
      <c r="Y1762" s="173">
        <v>20675</v>
      </c>
      <c r="Z1762" s="162" t="s">
        <v>7641</v>
      </c>
      <c r="AA1762" s="163" t="str">
        <f t="shared" si="29"/>
        <v>https://shopeefood.vn/bo-suu-tap/w2-1k-sundaybasic</v>
      </c>
      <c r="AB1762" s="163"/>
    </row>
    <row r="1763" spans="1:28" ht="90">
      <c r="A1763" s="151" t="s">
        <v>9785</v>
      </c>
      <c r="B1763" s="152"/>
      <c r="C1763" s="152" t="s">
        <v>706</v>
      </c>
      <c r="D1763" s="152" t="s">
        <v>213</v>
      </c>
      <c r="E1763" s="191" t="s">
        <v>1097</v>
      </c>
      <c r="F1763" s="350" t="s">
        <v>9913</v>
      </c>
      <c r="G1763" s="177" t="str">
        <f t="shared" si="20"/>
        <v>[Win 2]_Trà Sữa Sunday Basic_Oct.M1T1</v>
      </c>
      <c r="H1763" s="155" t="s">
        <v>10331</v>
      </c>
      <c r="I1763" s="159" t="s">
        <v>10332</v>
      </c>
      <c r="J1763" s="225" t="s">
        <v>1512</v>
      </c>
      <c r="K1763" s="159"/>
      <c r="L1763" s="157" t="s">
        <v>10333</v>
      </c>
      <c r="M1763" s="193" t="s">
        <v>10334</v>
      </c>
      <c r="N1763" s="546" t="s">
        <v>10335</v>
      </c>
      <c r="O1763" s="193"/>
      <c r="P1763" s="168"/>
      <c r="Q1763" s="193" t="s">
        <v>10336</v>
      </c>
      <c r="R1763" s="177"/>
      <c r="S1763" s="177"/>
      <c r="T1763" s="177"/>
      <c r="U1763" s="155" t="s">
        <v>696</v>
      </c>
      <c r="V1763" s="155" t="b">
        <v>0</v>
      </c>
      <c r="W1763" s="179" t="s">
        <v>10337</v>
      </c>
      <c r="X1763" s="168"/>
      <c r="Y1763" s="173">
        <v>20934</v>
      </c>
      <c r="Z1763" s="162" t="s">
        <v>8809</v>
      </c>
      <c r="AA1763" s="163" t="str">
        <f t="shared" si="29"/>
        <v>https://shopeefood.vn/bo-suu-tap/w2-sunday-basic-1k</v>
      </c>
      <c r="AB1763" s="163"/>
    </row>
    <row r="1764" spans="1:28" ht="180">
      <c r="A1764" s="151" t="s">
        <v>9785</v>
      </c>
      <c r="B1764" s="152"/>
      <c r="C1764" s="152" t="s">
        <v>706</v>
      </c>
      <c r="D1764" s="152" t="s">
        <v>222</v>
      </c>
      <c r="E1764" s="191" t="s">
        <v>744</v>
      </c>
      <c r="F1764" s="350" t="s">
        <v>9786</v>
      </c>
      <c r="G1764" s="177" t="str">
        <f t="shared" si="20"/>
        <v>[Alacarte CB]_Bún chả Hà nội 1982_Oct.CB3</v>
      </c>
      <c r="H1764" s="176" t="s">
        <v>10338</v>
      </c>
      <c r="I1764" s="159" t="s">
        <v>10339</v>
      </c>
      <c r="J1764" s="225" t="s">
        <v>747</v>
      </c>
      <c r="K1764" s="159"/>
      <c r="L1764" s="157" t="s">
        <v>748</v>
      </c>
      <c r="M1764" s="176" t="s">
        <v>10340</v>
      </c>
      <c r="N1764" s="176" t="s">
        <v>2600</v>
      </c>
      <c r="O1764" s="176" t="s">
        <v>9860</v>
      </c>
      <c r="P1764" s="168"/>
      <c r="Q1764" s="306" t="s">
        <v>10341</v>
      </c>
      <c r="R1764" s="177"/>
      <c r="S1764" s="177"/>
      <c r="T1764" s="177"/>
      <c r="U1764" s="155" t="s">
        <v>696</v>
      </c>
      <c r="V1764" s="155" t="b">
        <v>0</v>
      </c>
      <c r="W1764" s="179" t="s">
        <v>10342</v>
      </c>
      <c r="X1764" s="168"/>
      <c r="Y1764" s="173">
        <v>19517</v>
      </c>
      <c r="Z1764" s="162" t="s">
        <v>2970</v>
      </c>
      <c r="AA1764" s="163" t="str">
        <f t="shared" si="29"/>
        <v>https://shopeefood.vn/bo-suu-tap/a-bun-cha-ha-noi-1982</v>
      </c>
      <c r="AB1764" s="163"/>
    </row>
    <row r="1765" spans="1:28" ht="180">
      <c r="A1765" s="151" t="s">
        <v>9785</v>
      </c>
      <c r="B1765" s="152"/>
      <c r="C1765" s="152" t="s">
        <v>706</v>
      </c>
      <c r="D1765" s="152" t="s">
        <v>225</v>
      </c>
      <c r="E1765" s="176" t="s">
        <v>1190</v>
      </c>
      <c r="F1765" s="350" t="s">
        <v>9785</v>
      </c>
      <c r="G1765" s="177" t="str">
        <f t="shared" si="20"/>
        <v>[PNS]_MB JCB Hi ShopeeFood_Oct</v>
      </c>
      <c r="H1765" s="176" t="s">
        <v>10343</v>
      </c>
      <c r="I1765" s="193" t="s">
        <v>6655</v>
      </c>
      <c r="J1765" s="436"/>
      <c r="K1765" s="162"/>
      <c r="L1765" s="162"/>
      <c r="M1765" s="162"/>
      <c r="N1765" s="169"/>
      <c r="O1765" s="162"/>
      <c r="P1765" s="169"/>
      <c r="Q1765" s="193" t="s">
        <v>10344</v>
      </c>
      <c r="R1765" s="177" t="s">
        <v>10344</v>
      </c>
      <c r="S1765" s="177" t="s">
        <v>10344</v>
      </c>
      <c r="T1765" s="177" t="s">
        <v>10344</v>
      </c>
      <c r="U1765" s="155" t="s">
        <v>696</v>
      </c>
      <c r="V1765" s="155" t="b">
        <v>0</v>
      </c>
      <c r="W1765" s="684" t="s">
        <v>9473</v>
      </c>
      <c r="X1765" s="179" t="s">
        <v>10345</v>
      </c>
      <c r="Y1765" s="173">
        <v>20920</v>
      </c>
      <c r="Z1765" s="162" t="s">
        <v>8647</v>
      </c>
      <c r="AA1765" s="163" t="str">
        <f t="shared" si="29"/>
        <v>https://shopeefood.vn/bo-suu-tap/pns-hispf--50</v>
      </c>
      <c r="AB1765" s="163"/>
    </row>
    <row r="1766" spans="1:28" ht="120">
      <c r="A1766" s="151" t="s">
        <v>9785</v>
      </c>
      <c r="B1766" s="152"/>
      <c r="C1766" s="152" t="s">
        <v>706</v>
      </c>
      <c r="D1766" s="152" t="s">
        <v>225</v>
      </c>
      <c r="E1766" s="176" t="s">
        <v>1180</v>
      </c>
      <c r="F1766" s="350" t="s">
        <v>9785</v>
      </c>
      <c r="G1766" s="177" t="str">
        <f t="shared" si="20"/>
        <v>[PNS]_VietinBank_Oct</v>
      </c>
      <c r="H1766" s="176" t="s">
        <v>10346</v>
      </c>
      <c r="I1766" s="176" t="s">
        <v>9480</v>
      </c>
      <c r="J1766" s="436"/>
      <c r="K1766" s="162"/>
      <c r="L1766" s="162"/>
      <c r="M1766" s="162"/>
      <c r="N1766" s="169"/>
      <c r="O1766" s="162"/>
      <c r="P1766" s="169"/>
      <c r="Q1766" s="193" t="s">
        <v>10347</v>
      </c>
      <c r="R1766" s="177" t="s">
        <v>10347</v>
      </c>
      <c r="S1766" s="177" t="s">
        <v>10347</v>
      </c>
      <c r="T1766" s="177" t="s">
        <v>10347</v>
      </c>
      <c r="U1766" s="155" t="s">
        <v>696</v>
      </c>
      <c r="V1766" s="155" t="b">
        <v>0</v>
      </c>
      <c r="W1766" s="248" t="s">
        <v>6893</v>
      </c>
      <c r="X1766" s="179" t="s">
        <v>10348</v>
      </c>
      <c r="Y1766" s="173">
        <v>0</v>
      </c>
      <c r="Z1766" s="169"/>
      <c r="AA1766" s="163" t="str">
        <f t="shared" si="29"/>
        <v>https://shopeefood.vn/bo-suu-tap/</v>
      </c>
      <c r="AB1766" s="163"/>
    </row>
    <row r="1767" spans="1:28" ht="105">
      <c r="A1767" s="151" t="s">
        <v>9785</v>
      </c>
      <c r="B1767" s="152"/>
      <c r="C1767" s="152" t="s">
        <v>706</v>
      </c>
      <c r="D1767" s="152" t="s">
        <v>225</v>
      </c>
      <c r="E1767" s="193" t="s">
        <v>8127</v>
      </c>
      <c r="F1767" s="350" t="s">
        <v>9785</v>
      </c>
      <c r="G1767" s="177" t="str">
        <f t="shared" si="20"/>
        <v>[PNS]_BVBANK_Oct</v>
      </c>
      <c r="H1767" s="193" t="s">
        <v>10349</v>
      </c>
      <c r="I1767" s="193" t="s">
        <v>9484</v>
      </c>
      <c r="J1767" s="436"/>
      <c r="K1767" s="162"/>
      <c r="L1767" s="162"/>
      <c r="M1767" s="162"/>
      <c r="N1767" s="169"/>
      <c r="O1767" s="162"/>
      <c r="P1767" s="169"/>
      <c r="Q1767" s="193" t="s">
        <v>10350</v>
      </c>
      <c r="R1767" s="177" t="s">
        <v>10350</v>
      </c>
      <c r="S1767" s="177" t="s">
        <v>10350</v>
      </c>
      <c r="T1767" s="177" t="s">
        <v>10350</v>
      </c>
      <c r="U1767" s="155" t="s">
        <v>696</v>
      </c>
      <c r="V1767" s="155" t="b">
        <v>0</v>
      </c>
      <c r="W1767" s="248" t="s">
        <v>3187</v>
      </c>
      <c r="X1767" s="160" t="s">
        <v>10351</v>
      </c>
      <c r="Y1767" s="173">
        <v>0</v>
      </c>
      <c r="Z1767" s="169"/>
      <c r="AA1767" s="163" t="str">
        <f t="shared" si="29"/>
        <v>https://shopeefood.vn/bo-suu-tap/</v>
      </c>
      <c r="AB1767" s="163"/>
    </row>
    <row r="1768" spans="1:28" ht="195">
      <c r="A1768" s="151" t="s">
        <v>9785</v>
      </c>
      <c r="B1768" s="152"/>
      <c r="C1768" s="152" t="s">
        <v>706</v>
      </c>
      <c r="D1768" s="152" t="s">
        <v>225</v>
      </c>
      <c r="E1768" s="176" t="s">
        <v>1155</v>
      </c>
      <c r="F1768" s="350" t="s">
        <v>10352</v>
      </c>
      <c r="G1768" s="177" t="str">
        <f t="shared" si="20"/>
        <v>[PNS]_BIDV_Oct.JCB</v>
      </c>
      <c r="H1768" s="176" t="s">
        <v>10353</v>
      </c>
      <c r="I1768" s="193" t="s">
        <v>9489</v>
      </c>
      <c r="J1768" s="436"/>
      <c r="K1768" s="162"/>
      <c r="L1768" s="162"/>
      <c r="M1768" s="162"/>
      <c r="N1768" s="169"/>
      <c r="O1768" s="162"/>
      <c r="P1768" s="169"/>
      <c r="Q1768" s="193" t="s">
        <v>10354</v>
      </c>
      <c r="R1768" s="177" t="s">
        <v>10354</v>
      </c>
      <c r="S1768" s="177" t="s">
        <v>10354</v>
      </c>
      <c r="T1768" s="177" t="s">
        <v>10354</v>
      </c>
      <c r="U1768" s="155" t="s">
        <v>696</v>
      </c>
      <c r="V1768" s="155" t="b">
        <v>0</v>
      </c>
      <c r="W1768" s="685" t="s">
        <v>3175</v>
      </c>
      <c r="X1768" s="160" t="s">
        <v>10355</v>
      </c>
      <c r="Y1768" s="173">
        <v>0</v>
      </c>
      <c r="Z1768" s="169"/>
      <c r="AA1768" s="163" t="str">
        <f t="shared" si="29"/>
        <v>https://shopeefood.vn/bo-suu-tap/</v>
      </c>
      <c r="AB1768" s="163"/>
    </row>
    <row r="1769" spans="1:28" ht="135">
      <c r="A1769" s="151" t="s">
        <v>9785</v>
      </c>
      <c r="B1769" s="152"/>
      <c r="C1769" s="152" t="s">
        <v>706</v>
      </c>
      <c r="D1769" s="152" t="s">
        <v>225</v>
      </c>
      <c r="E1769" s="193" t="s">
        <v>1141</v>
      </c>
      <c r="F1769" s="350" t="s">
        <v>9785</v>
      </c>
      <c r="G1769" s="177" t="str">
        <f t="shared" si="20"/>
        <v>[PNS]_NCB_Oct</v>
      </c>
      <c r="H1769" s="193" t="s">
        <v>10356</v>
      </c>
      <c r="I1769" s="176" t="s">
        <v>8682</v>
      </c>
      <c r="J1769" s="436"/>
      <c r="K1769" s="162"/>
      <c r="L1769" s="162"/>
      <c r="M1769" s="162"/>
      <c r="N1769" s="169"/>
      <c r="O1769" s="162"/>
      <c r="P1769" s="162" t="s">
        <v>9476</v>
      </c>
      <c r="Q1769" s="193" t="s">
        <v>10357</v>
      </c>
      <c r="R1769" s="177" t="s">
        <v>10357</v>
      </c>
      <c r="S1769" s="177" t="s">
        <v>10357</v>
      </c>
      <c r="T1769" s="177" t="s">
        <v>10357</v>
      </c>
      <c r="U1769" s="155" t="s">
        <v>696</v>
      </c>
      <c r="V1769" s="155" t="b">
        <v>0</v>
      </c>
      <c r="W1769" s="633" t="s">
        <v>8684</v>
      </c>
      <c r="X1769" s="160" t="s">
        <v>10358</v>
      </c>
      <c r="Y1769" s="173">
        <v>0</v>
      </c>
      <c r="Z1769" s="169"/>
      <c r="AA1769" s="163" t="str">
        <f t="shared" si="29"/>
        <v>https://shopeefood.vn/bo-suu-tap/</v>
      </c>
      <c r="AB1769" s="163"/>
    </row>
    <row r="1770" spans="1:28" ht="120">
      <c r="A1770" s="151" t="s">
        <v>9785</v>
      </c>
      <c r="B1770" s="152"/>
      <c r="C1770" s="152" t="s">
        <v>706</v>
      </c>
      <c r="D1770" s="152" t="s">
        <v>225</v>
      </c>
      <c r="E1770" s="176" t="s">
        <v>10359</v>
      </c>
      <c r="F1770" s="350" t="s">
        <v>10352</v>
      </c>
      <c r="G1770" s="177" t="str">
        <f t="shared" si="20"/>
        <v>[PNS]_TPBank_Oct.JCB</v>
      </c>
      <c r="H1770" s="176" t="s">
        <v>10360</v>
      </c>
      <c r="I1770" s="193" t="s">
        <v>3185</v>
      </c>
      <c r="J1770" s="436"/>
      <c r="K1770" s="162"/>
      <c r="L1770" s="162"/>
      <c r="M1770" s="162"/>
      <c r="N1770" s="169"/>
      <c r="O1770" s="162"/>
      <c r="P1770" s="169"/>
      <c r="Q1770" s="193" t="s">
        <v>10361</v>
      </c>
      <c r="R1770" s="177" t="s">
        <v>10361</v>
      </c>
      <c r="S1770" s="177" t="s">
        <v>10361</v>
      </c>
      <c r="T1770" s="177" t="s">
        <v>10361</v>
      </c>
      <c r="U1770" s="155" t="s">
        <v>696</v>
      </c>
      <c r="V1770" s="155" t="b">
        <v>0</v>
      </c>
      <c r="W1770" s="633" t="s">
        <v>3187</v>
      </c>
      <c r="X1770" s="179" t="s">
        <v>10362</v>
      </c>
      <c r="Y1770" s="173">
        <v>0</v>
      </c>
      <c r="Z1770" s="169"/>
      <c r="AA1770" s="163" t="str">
        <f t="shared" si="29"/>
        <v>https://shopeefood.vn/bo-suu-tap/</v>
      </c>
      <c r="AB1770" s="163"/>
    </row>
    <row r="1771" spans="1:28" ht="120">
      <c r="A1771" s="151" t="s">
        <v>9785</v>
      </c>
      <c r="B1771" s="152"/>
      <c r="C1771" s="152" t="s">
        <v>706</v>
      </c>
      <c r="D1771" s="152" t="s">
        <v>225</v>
      </c>
      <c r="E1771" s="176" t="s">
        <v>2303</v>
      </c>
      <c r="F1771" s="350" t="s">
        <v>9785</v>
      </c>
      <c r="G1771" s="177" t="str">
        <f t="shared" si="20"/>
        <v>[PNS]_Shinhan Finance Mastercard_Oct</v>
      </c>
      <c r="H1771" s="193" t="s">
        <v>10363</v>
      </c>
      <c r="I1771" s="193" t="s">
        <v>5451</v>
      </c>
      <c r="J1771" s="436"/>
      <c r="K1771" s="162"/>
      <c r="L1771" s="162"/>
      <c r="M1771" s="162"/>
      <c r="N1771" s="169"/>
      <c r="O1771" s="162"/>
      <c r="P1771" s="169"/>
      <c r="Q1771" s="193" t="s">
        <v>10364</v>
      </c>
      <c r="R1771" s="177" t="s">
        <v>10364</v>
      </c>
      <c r="S1771" s="177" t="s">
        <v>10364</v>
      </c>
      <c r="T1771" s="177" t="s">
        <v>10364</v>
      </c>
      <c r="U1771" s="155" t="s">
        <v>696</v>
      </c>
      <c r="V1771" s="155" t="b">
        <v>0</v>
      </c>
      <c r="W1771" s="514" t="s">
        <v>3183</v>
      </c>
      <c r="X1771" s="562" t="s">
        <v>10365</v>
      </c>
      <c r="Y1771" s="173">
        <v>0</v>
      </c>
      <c r="Z1771" s="169"/>
      <c r="AA1771" s="163" t="str">
        <f t="shared" si="29"/>
        <v>https://shopeefood.vn/bo-suu-tap/</v>
      </c>
      <c r="AB1771" s="163"/>
    </row>
    <row r="1772" spans="1:28" ht="135">
      <c r="A1772" s="151" t="s">
        <v>9785</v>
      </c>
      <c r="B1772" s="152"/>
      <c r="C1772" s="152" t="s">
        <v>706</v>
      </c>
      <c r="D1772" s="152" t="s">
        <v>225</v>
      </c>
      <c r="E1772" s="176" t="s">
        <v>1155</v>
      </c>
      <c r="F1772" s="350" t="s">
        <v>10366</v>
      </c>
      <c r="G1772" s="177" t="str">
        <f t="shared" si="20"/>
        <v>[PNS]_BIDV_Oct.DEBIT</v>
      </c>
      <c r="H1772" s="176" t="s">
        <v>10367</v>
      </c>
      <c r="I1772" s="176" t="s">
        <v>10368</v>
      </c>
      <c r="J1772" s="436"/>
      <c r="K1772" s="162"/>
      <c r="L1772" s="162"/>
      <c r="M1772" s="162"/>
      <c r="N1772" s="169"/>
      <c r="O1772" s="162"/>
      <c r="P1772" s="169"/>
      <c r="Q1772" s="193" t="s">
        <v>10369</v>
      </c>
      <c r="R1772" s="177" t="s">
        <v>10369</v>
      </c>
      <c r="S1772" s="177" t="s">
        <v>10369</v>
      </c>
      <c r="T1772" s="177" t="s">
        <v>10369</v>
      </c>
      <c r="U1772" s="155" t="s">
        <v>696</v>
      </c>
      <c r="V1772" s="155" t="b">
        <v>0</v>
      </c>
      <c r="W1772" s="514" t="s">
        <v>3183</v>
      </c>
      <c r="X1772" s="160" t="s">
        <v>10370</v>
      </c>
      <c r="Y1772" s="173">
        <v>0</v>
      </c>
      <c r="Z1772" s="169"/>
      <c r="AA1772" s="163" t="str">
        <f t="shared" si="29"/>
        <v>https://shopeefood.vn/bo-suu-tap/</v>
      </c>
      <c r="AB1772" s="163"/>
    </row>
    <row r="1773" spans="1:28" ht="135">
      <c r="A1773" s="151" t="s">
        <v>9785</v>
      </c>
      <c r="B1773" s="152"/>
      <c r="C1773" s="152" t="s">
        <v>706</v>
      </c>
      <c r="D1773" s="152" t="s">
        <v>225</v>
      </c>
      <c r="E1773" s="193" t="s">
        <v>1105</v>
      </c>
      <c r="F1773" s="350" t="s">
        <v>9785</v>
      </c>
      <c r="G1773" s="177" t="str">
        <f t="shared" si="20"/>
        <v>[PNS]_OCB_Oct</v>
      </c>
      <c r="H1773" s="193" t="s">
        <v>10371</v>
      </c>
      <c r="I1773" s="193" t="s">
        <v>7476</v>
      </c>
      <c r="J1773" s="436"/>
      <c r="K1773" s="162"/>
      <c r="L1773" s="162"/>
      <c r="M1773" s="162"/>
      <c r="N1773" s="169"/>
      <c r="O1773" s="162"/>
      <c r="P1773" s="162" t="s">
        <v>9476</v>
      </c>
      <c r="Q1773" s="193" t="s">
        <v>10372</v>
      </c>
      <c r="R1773" s="177" t="s">
        <v>10372</v>
      </c>
      <c r="S1773" s="177" t="s">
        <v>10372</v>
      </c>
      <c r="T1773" s="177" t="s">
        <v>10372</v>
      </c>
      <c r="U1773" s="155" t="s">
        <v>696</v>
      </c>
      <c r="V1773" s="155" t="b">
        <v>0</v>
      </c>
      <c r="W1773" s="248" t="s">
        <v>3175</v>
      </c>
      <c r="X1773" s="562" t="s">
        <v>10373</v>
      </c>
      <c r="Y1773" s="173">
        <v>0</v>
      </c>
      <c r="Z1773" s="169"/>
      <c r="AA1773" s="163" t="str">
        <f t="shared" si="29"/>
        <v>https://shopeefood.vn/bo-suu-tap/</v>
      </c>
      <c r="AB1773" s="163"/>
    </row>
    <row r="1774" spans="1:28" ht="135">
      <c r="A1774" s="151" t="s">
        <v>9785</v>
      </c>
      <c r="B1774" s="152"/>
      <c r="C1774" s="152" t="s">
        <v>706</v>
      </c>
      <c r="D1774" s="152" t="s">
        <v>225</v>
      </c>
      <c r="E1774" s="176" t="s">
        <v>8664</v>
      </c>
      <c r="F1774" s="350" t="s">
        <v>10374</v>
      </c>
      <c r="G1774" s="177" t="str">
        <f t="shared" si="20"/>
        <v>[PNS]_VPBANK JCB_Oct.CAKE</v>
      </c>
      <c r="H1774" s="193" t="s">
        <v>10375</v>
      </c>
      <c r="I1774" s="193" t="s">
        <v>8667</v>
      </c>
      <c r="J1774" s="436"/>
      <c r="K1774" s="162"/>
      <c r="L1774" s="162"/>
      <c r="M1774" s="162"/>
      <c r="N1774" s="169"/>
      <c r="O1774" s="162"/>
      <c r="P1774" s="169"/>
      <c r="Q1774" s="193" t="s">
        <v>10376</v>
      </c>
      <c r="R1774" s="177" t="s">
        <v>10376</v>
      </c>
      <c r="S1774" s="177" t="s">
        <v>10376</v>
      </c>
      <c r="T1774" s="177" t="s">
        <v>10376</v>
      </c>
      <c r="U1774" s="155" t="s">
        <v>696</v>
      </c>
      <c r="V1774" s="155" t="b">
        <v>0</v>
      </c>
      <c r="W1774" s="248" t="s">
        <v>3175</v>
      </c>
      <c r="X1774" s="160" t="s">
        <v>9514</v>
      </c>
      <c r="Y1774" s="173">
        <v>0</v>
      </c>
      <c r="Z1774" s="169"/>
      <c r="AA1774" s="163" t="str">
        <f t="shared" si="29"/>
        <v>https://shopeefood.vn/bo-suu-tap/</v>
      </c>
      <c r="AB1774" s="163"/>
    </row>
    <row r="1775" spans="1:28" ht="135">
      <c r="A1775" s="151" t="s">
        <v>9785</v>
      </c>
      <c r="B1775" s="152"/>
      <c r="C1775" s="152" t="s">
        <v>706</v>
      </c>
      <c r="D1775" s="152" t="s">
        <v>225</v>
      </c>
      <c r="E1775" s="193" t="s">
        <v>1120</v>
      </c>
      <c r="F1775" s="350" t="s">
        <v>9785</v>
      </c>
      <c r="G1775" s="177" t="str">
        <f t="shared" si="20"/>
        <v>[PNS]_FE CREDIT_Oct</v>
      </c>
      <c r="H1775" s="193" t="s">
        <v>10377</v>
      </c>
      <c r="I1775" s="193" t="s">
        <v>6705</v>
      </c>
      <c r="J1775" s="436"/>
      <c r="K1775" s="162"/>
      <c r="L1775" s="162"/>
      <c r="M1775" s="162"/>
      <c r="N1775" s="169"/>
      <c r="O1775" s="162"/>
      <c r="P1775" s="169"/>
      <c r="Q1775" s="193" t="s">
        <v>10378</v>
      </c>
      <c r="R1775" s="177" t="s">
        <v>10378</v>
      </c>
      <c r="S1775" s="177" t="s">
        <v>10378</v>
      </c>
      <c r="T1775" s="177" t="s">
        <v>10378</v>
      </c>
      <c r="U1775" s="155" t="s">
        <v>696</v>
      </c>
      <c r="V1775" s="155" t="b">
        <v>0</v>
      </c>
      <c r="W1775" s="248" t="s">
        <v>3187</v>
      </c>
      <c r="X1775" s="160" t="s">
        <v>6707</v>
      </c>
      <c r="Y1775" s="173">
        <v>0</v>
      </c>
      <c r="Z1775" s="169"/>
      <c r="AA1775" s="163" t="str">
        <f t="shared" si="29"/>
        <v>https://shopeefood.vn/bo-suu-tap/</v>
      </c>
      <c r="AB1775" s="163"/>
    </row>
    <row r="1776" spans="1:28" ht="135">
      <c r="A1776" s="151" t="s">
        <v>9785</v>
      </c>
      <c r="B1776" s="152"/>
      <c r="C1776" s="152" t="s">
        <v>706</v>
      </c>
      <c r="D1776" s="152" t="s">
        <v>225</v>
      </c>
      <c r="E1776" s="193" t="s">
        <v>1127</v>
      </c>
      <c r="F1776" s="350" t="s">
        <v>9785</v>
      </c>
      <c r="G1776" s="177" t="str">
        <f t="shared" si="20"/>
        <v>[PNS]_HOME CREDIT_Oct</v>
      </c>
      <c r="H1776" s="176" t="s">
        <v>10379</v>
      </c>
      <c r="I1776" s="380" t="s">
        <v>10380</v>
      </c>
      <c r="J1776" s="436"/>
      <c r="K1776" s="162"/>
      <c r="L1776" s="162"/>
      <c r="M1776" s="162"/>
      <c r="N1776" s="169"/>
      <c r="O1776" s="162"/>
      <c r="P1776" s="169"/>
      <c r="Q1776" s="193" t="s">
        <v>10381</v>
      </c>
      <c r="R1776" s="177" t="s">
        <v>10381</v>
      </c>
      <c r="S1776" s="177" t="s">
        <v>10381</v>
      </c>
      <c r="T1776" s="177" t="s">
        <v>10381</v>
      </c>
      <c r="U1776" s="155" t="s">
        <v>696</v>
      </c>
      <c r="V1776" s="155" t="b">
        <v>0</v>
      </c>
      <c r="W1776" s="442" t="s">
        <v>10382</v>
      </c>
      <c r="X1776" s="562" t="s">
        <v>10383</v>
      </c>
      <c r="Y1776" s="173">
        <v>0</v>
      </c>
      <c r="Z1776" s="169"/>
      <c r="AA1776" s="163" t="str">
        <f t="shared" si="29"/>
        <v>https://shopeefood.vn/bo-suu-tap/</v>
      </c>
      <c r="AB1776" s="163"/>
    </row>
    <row r="1777" spans="1:28" ht="135">
      <c r="A1777" s="151" t="s">
        <v>9785</v>
      </c>
      <c r="B1777" s="152"/>
      <c r="C1777" s="152" t="s">
        <v>706</v>
      </c>
      <c r="D1777" s="152" t="s">
        <v>225</v>
      </c>
      <c r="E1777" s="176" t="s">
        <v>10384</v>
      </c>
      <c r="F1777" s="350" t="s">
        <v>10385</v>
      </c>
      <c r="G1777" s="177" t="str">
        <f t="shared" si="20"/>
        <v>[PNS]_Techcombank Usage_Oct.VISA ECO DEBIT</v>
      </c>
      <c r="H1777" s="176" t="s">
        <v>10386</v>
      </c>
      <c r="I1777" s="380" t="s">
        <v>10387</v>
      </c>
      <c r="J1777" s="436"/>
      <c r="K1777" s="162"/>
      <c r="L1777" s="162"/>
      <c r="M1777" s="162"/>
      <c r="N1777" s="169"/>
      <c r="O1777" s="162"/>
      <c r="P1777" s="169"/>
      <c r="Q1777" s="176" t="s">
        <v>10388</v>
      </c>
      <c r="R1777" s="176" t="s">
        <v>10388</v>
      </c>
      <c r="S1777" s="176" t="s">
        <v>10388</v>
      </c>
      <c r="T1777" s="176" t="s">
        <v>10388</v>
      </c>
      <c r="U1777" s="155"/>
      <c r="V1777" s="155" t="b">
        <v>0</v>
      </c>
      <c r="W1777" s="439" t="s">
        <v>10389</v>
      </c>
      <c r="X1777" s="179" t="s">
        <v>10390</v>
      </c>
      <c r="Y1777" s="173">
        <v>0</v>
      </c>
      <c r="Z1777" s="169"/>
      <c r="AA1777" s="163" t="str">
        <f t="shared" si="29"/>
        <v>https://shopeefood.vn/bo-suu-tap/</v>
      </c>
      <c r="AB1777" s="163"/>
    </row>
    <row r="1778" spans="1:28" ht="30">
      <c r="A1778" s="151" t="s">
        <v>7105</v>
      </c>
      <c r="B1778" s="152"/>
      <c r="C1778" s="152" t="s">
        <v>1544</v>
      </c>
      <c r="D1778" s="152" t="s">
        <v>1545</v>
      </c>
      <c r="E1778" s="180"/>
      <c r="F1778" s="462" t="s">
        <v>10391</v>
      </c>
      <c r="G1778" s="176" t="s">
        <v>10392</v>
      </c>
      <c r="H1778" s="176" t="s">
        <v>10393</v>
      </c>
      <c r="I1778" s="183" t="s">
        <v>10394</v>
      </c>
      <c r="J1778" s="436"/>
      <c r="K1778" s="162"/>
      <c r="L1778" s="162"/>
      <c r="M1778" s="162"/>
      <c r="N1778" s="169"/>
      <c r="O1778" s="183"/>
      <c r="P1778" s="169"/>
      <c r="Q1778" s="183"/>
      <c r="R1778" s="177"/>
      <c r="S1778" s="177"/>
      <c r="T1778" s="177"/>
      <c r="U1778" s="155"/>
      <c r="V1778" s="155" t="b">
        <v>0</v>
      </c>
      <c r="W1778" s="179" t="s">
        <v>10395</v>
      </c>
      <c r="X1778" s="179" t="s">
        <v>10396</v>
      </c>
      <c r="Y1778" s="364"/>
      <c r="Z1778" s="169"/>
      <c r="AA1778" s="163" t="str">
        <f t="shared" si="29"/>
        <v>https://shopeefood.vn/bo-suu-tap/</v>
      </c>
      <c r="AB1778" s="163"/>
    </row>
    <row r="1779" spans="1:28" ht="180">
      <c r="A1779" s="151" t="s">
        <v>9785</v>
      </c>
      <c r="B1779" s="152"/>
      <c r="C1779" s="152" t="s">
        <v>717</v>
      </c>
      <c r="D1779" s="152" t="s">
        <v>222</v>
      </c>
      <c r="E1779" s="153" t="s">
        <v>405</v>
      </c>
      <c r="F1779" s="462" t="s">
        <v>10119</v>
      </c>
      <c r="G1779" s="177" t="str">
        <f t="shared" ref="G1779:G1786" si="31">CONCATENATE(D1779,"_",E1779,"_",F1779)</f>
        <v>[Alacarte CB]_The Fresh Kitchen_Oct.CB8</v>
      </c>
      <c r="H1779" s="176" t="s">
        <v>10397</v>
      </c>
      <c r="I1779" s="155" t="s">
        <v>10398</v>
      </c>
      <c r="J1779" s="225" t="s">
        <v>6948</v>
      </c>
      <c r="K1779" s="159"/>
      <c r="L1779" s="179" t="s">
        <v>6949</v>
      </c>
      <c r="M1779" s="176" t="s">
        <v>10399</v>
      </c>
      <c r="N1779" s="155" t="s">
        <v>5769</v>
      </c>
      <c r="O1779" s="159"/>
      <c r="P1779" s="169"/>
      <c r="Q1779" s="176" t="s">
        <v>10400</v>
      </c>
      <c r="R1779" s="177"/>
      <c r="S1779" s="177"/>
      <c r="T1779" s="177"/>
      <c r="U1779" s="155" t="s">
        <v>696</v>
      </c>
      <c r="V1779" s="155" t="b">
        <v>0</v>
      </c>
      <c r="W1779" s="179" t="s">
        <v>10401</v>
      </c>
      <c r="X1779" s="168"/>
      <c r="Y1779" s="173">
        <v>20562</v>
      </c>
      <c r="Z1779" s="162" t="s">
        <v>6954</v>
      </c>
      <c r="AA1779" s="163" t="str">
        <f t="shared" si="29"/>
        <v>https://shopeefood.vn/bo-suu-tap/a-the-fresh-kitchen</v>
      </c>
      <c r="AB1779" s="163"/>
    </row>
    <row r="1780" spans="1:28" ht="105">
      <c r="A1780" s="151" t="s">
        <v>9785</v>
      </c>
      <c r="B1780" s="152"/>
      <c r="C1780" s="152" t="s">
        <v>706</v>
      </c>
      <c r="D1780" s="152" t="s">
        <v>211</v>
      </c>
      <c r="E1780" s="153" t="s">
        <v>9847</v>
      </c>
      <c r="F1780" s="462" t="s">
        <v>9785</v>
      </c>
      <c r="G1780" s="177" t="str">
        <f t="shared" si="31"/>
        <v>[Win 1]_CÁI LÒ NƯỚNG_Oct</v>
      </c>
      <c r="H1780" s="193" t="s">
        <v>10402</v>
      </c>
      <c r="I1780" s="159" t="s">
        <v>10403</v>
      </c>
      <c r="J1780" s="225" t="s">
        <v>3590</v>
      </c>
      <c r="K1780" s="159"/>
      <c r="L1780" s="159"/>
      <c r="M1780" s="159"/>
      <c r="N1780" s="168"/>
      <c r="O1780" s="155" t="s">
        <v>5528</v>
      </c>
      <c r="P1780" s="168"/>
      <c r="Q1780" s="193" t="s">
        <v>10404</v>
      </c>
      <c r="R1780" s="177"/>
      <c r="S1780" s="177"/>
      <c r="T1780" s="177"/>
      <c r="U1780" s="155" t="s">
        <v>696</v>
      </c>
      <c r="V1780" s="155" t="b">
        <v>0</v>
      </c>
      <c r="W1780" s="170" t="s">
        <v>9851</v>
      </c>
      <c r="X1780" s="168"/>
      <c r="Y1780" s="173">
        <v>20091</v>
      </c>
      <c r="Z1780" s="162" t="s">
        <v>5425</v>
      </c>
      <c r="AA1780" s="163" t="str">
        <f t="shared" si="29"/>
        <v>https://shopeefood.vn/bo-suu-tap/w1-cai-lo-nuong-15</v>
      </c>
      <c r="AB1780" s="163"/>
    </row>
    <row r="1781" spans="1:28" ht="165">
      <c r="A1781" s="151" t="s">
        <v>9785</v>
      </c>
      <c r="B1781" s="152"/>
      <c r="C1781" s="152" t="s">
        <v>706</v>
      </c>
      <c r="D1781" s="152" t="s">
        <v>222</v>
      </c>
      <c r="E1781" s="174" t="s">
        <v>4768</v>
      </c>
      <c r="F1781" s="462" t="s">
        <v>9786</v>
      </c>
      <c r="G1781" s="177" t="str">
        <f t="shared" si="31"/>
        <v>[Alacarte CB]_Bối Bakery - Bánh Bông Lan Trứng Muối_Oct.CB3</v>
      </c>
      <c r="H1781" s="176" t="s">
        <v>10405</v>
      </c>
      <c r="I1781" s="159" t="s">
        <v>10179</v>
      </c>
      <c r="J1781" s="235" t="s">
        <v>4771</v>
      </c>
      <c r="K1781" s="159"/>
      <c r="L1781" s="159"/>
      <c r="M1781" s="159"/>
      <c r="N1781" s="168"/>
      <c r="O1781" s="155" t="s">
        <v>5528</v>
      </c>
      <c r="P1781" s="168"/>
      <c r="Q1781" s="192" t="s">
        <v>10406</v>
      </c>
      <c r="R1781" s="177"/>
      <c r="S1781" s="177"/>
      <c r="T1781" s="177"/>
      <c r="U1781" s="155" t="s">
        <v>696</v>
      </c>
      <c r="V1781" s="155" t="b">
        <v>0</v>
      </c>
      <c r="W1781" s="170" t="s">
        <v>10407</v>
      </c>
      <c r="X1781" s="168"/>
      <c r="Y1781" s="173">
        <v>19908</v>
      </c>
      <c r="Z1781" s="162" t="s">
        <v>4776</v>
      </c>
      <c r="AA1781" s="163" t="str">
        <f t="shared" si="29"/>
        <v>https://shopeefood.vn/bo-suu-tap/a-boi-bakery</v>
      </c>
      <c r="AB1781" s="163"/>
    </row>
    <row r="1782" spans="1:28" ht="90">
      <c r="A1782" s="151" t="s">
        <v>7105</v>
      </c>
      <c r="B1782" s="152"/>
      <c r="C1782" s="152" t="s">
        <v>1461</v>
      </c>
      <c r="D1782" s="152" t="s">
        <v>205</v>
      </c>
      <c r="E1782" s="180"/>
      <c r="F1782" s="462" t="s">
        <v>10408</v>
      </c>
      <c r="G1782" s="177" t="str">
        <f t="shared" si="31"/>
        <v>[JBP]__Drink coll Mon-Tue</v>
      </c>
      <c r="H1782" s="176" t="s">
        <v>10409</v>
      </c>
      <c r="I1782" s="183" t="s">
        <v>10410</v>
      </c>
      <c r="J1782" s="342" t="s">
        <v>10411</v>
      </c>
      <c r="K1782" s="162"/>
      <c r="L1782" s="162"/>
      <c r="M1782" s="162"/>
      <c r="N1782" s="169"/>
      <c r="O1782" s="183"/>
      <c r="P1782" s="169"/>
      <c r="Q1782" s="183"/>
      <c r="R1782" s="177"/>
      <c r="S1782" s="177"/>
      <c r="T1782" s="177"/>
      <c r="U1782" s="155"/>
      <c r="V1782" s="155" t="b">
        <v>0</v>
      </c>
      <c r="W1782" s="168"/>
      <c r="X1782" s="168"/>
      <c r="Y1782" s="173">
        <v>21179</v>
      </c>
      <c r="Z1782" s="162" t="s">
        <v>10412</v>
      </c>
      <c r="AA1782" s="163" t="str">
        <f t="shared" si="29"/>
        <v>https://shopeefood.vn/bo-suu-tap/jb-tra-chieu-t2</v>
      </c>
      <c r="AB1782" s="163"/>
    </row>
    <row r="1783" spans="1:28" ht="105">
      <c r="A1783" s="151" t="s">
        <v>7105</v>
      </c>
      <c r="B1783" s="152"/>
      <c r="C1783" s="152" t="s">
        <v>1461</v>
      </c>
      <c r="D1783" s="152" t="s">
        <v>205</v>
      </c>
      <c r="E1783" s="180"/>
      <c r="F1783" s="462" t="s">
        <v>10413</v>
      </c>
      <c r="G1783" s="177" t="str">
        <f t="shared" si="31"/>
        <v>[JBP]__Drink coll Wed-Fri</v>
      </c>
      <c r="H1783" s="176" t="s">
        <v>10414</v>
      </c>
      <c r="I1783" s="183" t="s">
        <v>10415</v>
      </c>
      <c r="J1783" s="346" t="s">
        <v>10416</v>
      </c>
      <c r="K1783" s="162"/>
      <c r="L1783" s="162"/>
      <c r="M1783" s="162"/>
      <c r="N1783" s="169"/>
      <c r="O1783" s="183"/>
      <c r="P1783" s="169"/>
      <c r="Q1783" s="183"/>
      <c r="R1783" s="177"/>
      <c r="S1783" s="177"/>
      <c r="T1783" s="177"/>
      <c r="U1783" s="155"/>
      <c r="V1783" s="155" t="b">
        <v>0</v>
      </c>
      <c r="W1783" s="168"/>
      <c r="X1783" s="168"/>
      <c r="Y1783" s="173">
        <v>21180</v>
      </c>
      <c r="Z1783" s="162" t="s">
        <v>10417</v>
      </c>
      <c r="AA1783" s="163" t="str">
        <f t="shared" si="29"/>
        <v>https://shopeefood.vn/bo-suu-tap/jb-tra-chieu-t4</v>
      </c>
      <c r="AB1783" s="163"/>
    </row>
    <row r="1784" spans="1:28" ht="150">
      <c r="A1784" s="151" t="s">
        <v>10418</v>
      </c>
      <c r="B1784" s="152"/>
      <c r="C1784" s="152" t="s">
        <v>1461</v>
      </c>
      <c r="D1784" s="152" t="s">
        <v>205</v>
      </c>
      <c r="E1784" s="180" t="s">
        <v>10419</v>
      </c>
      <c r="F1784" s="462" t="s">
        <v>10420</v>
      </c>
      <c r="G1784" s="177" t="str">
        <f t="shared" si="31"/>
        <v>[JBP]_JBP Spike_6h-24h</v>
      </c>
      <c r="H1784" s="176" t="s">
        <v>10421</v>
      </c>
      <c r="I1784" s="283">
        <v>45972</v>
      </c>
      <c r="J1784" s="346" t="s">
        <v>10422</v>
      </c>
      <c r="K1784" s="162"/>
      <c r="L1784" s="162"/>
      <c r="M1784" s="162"/>
      <c r="N1784" s="169"/>
      <c r="O1784" s="183"/>
      <c r="P1784" s="169"/>
      <c r="Q1784" s="183"/>
      <c r="R1784" s="177"/>
      <c r="S1784" s="177"/>
      <c r="T1784" s="177"/>
      <c r="U1784" s="155"/>
      <c r="V1784" s="155" t="b">
        <v>0</v>
      </c>
      <c r="W1784" s="168"/>
      <c r="X1784" s="155" t="s">
        <v>10423</v>
      </c>
      <c r="Y1784" s="173">
        <v>20979</v>
      </c>
      <c r="Z1784" s="162" t="s">
        <v>10062</v>
      </c>
      <c r="AA1784" s="163" t="str">
        <f t="shared" si="29"/>
        <v>https://shopeefood.vn/bo-suu-tap/sieu-deal-thuong-hieu-giam-50-rank</v>
      </c>
      <c r="AB1784" s="162"/>
    </row>
    <row r="1785" spans="1:28" ht="150">
      <c r="A1785" s="151" t="s">
        <v>10424</v>
      </c>
      <c r="B1785" s="152"/>
      <c r="C1785" s="152" t="s">
        <v>1461</v>
      </c>
      <c r="D1785" s="152" t="s">
        <v>205</v>
      </c>
      <c r="E1785" s="180" t="s">
        <v>10425</v>
      </c>
      <c r="F1785" s="462" t="s">
        <v>10426</v>
      </c>
      <c r="G1785" s="177" t="str">
        <f t="shared" si="31"/>
        <v>[JBP]_JBP Spike 1010_0h-6h</v>
      </c>
      <c r="H1785" s="176" t="s">
        <v>10427</v>
      </c>
      <c r="I1785" s="283">
        <v>45940</v>
      </c>
      <c r="J1785" s="346" t="s">
        <v>10428</v>
      </c>
      <c r="K1785" s="162"/>
      <c r="L1785" s="162"/>
      <c r="M1785" s="162"/>
      <c r="N1785" s="169"/>
      <c r="O1785" s="183"/>
      <c r="P1785" s="169"/>
      <c r="Q1785" s="183"/>
      <c r="R1785" s="177"/>
      <c r="S1785" s="177"/>
      <c r="T1785" s="177"/>
      <c r="U1785" s="155"/>
      <c r="V1785" s="155" t="b">
        <v>0</v>
      </c>
      <c r="W1785" s="168"/>
      <c r="X1785" s="168"/>
      <c r="Y1785" s="173">
        <v>17726</v>
      </c>
      <c r="Z1785" s="162" t="s">
        <v>10429</v>
      </c>
      <c r="AA1785" s="163" t="str">
        <f t="shared" si="29"/>
        <v>https://shopeefood.vn/bo-suu-tap/sieu-deal-thuong-hieu-giam-50</v>
      </c>
      <c r="AB1785" s="162" t="s">
        <v>10430</v>
      </c>
    </row>
    <row r="1786" spans="1:28" ht="150">
      <c r="A1786" s="151" t="s">
        <v>10418</v>
      </c>
      <c r="B1786" s="152"/>
      <c r="C1786" s="152" t="s">
        <v>1461</v>
      </c>
      <c r="D1786" s="152" t="s">
        <v>205</v>
      </c>
      <c r="E1786" s="180" t="s">
        <v>10419</v>
      </c>
      <c r="F1786" s="462" t="s">
        <v>10426</v>
      </c>
      <c r="G1786" s="177" t="str">
        <f t="shared" si="31"/>
        <v>[JBP]_JBP Spike_0h-6h</v>
      </c>
      <c r="H1786" s="176" t="str">
        <f>H1784</f>
        <v>Siêu ưu đãi thương hiệu ngày 11/11:
- Mua 1 tặng 1, Mua 2 tặng 2, Giảm 50%: KATINAT, Cheese Coffee, Toco Toco, Popeyes, McDonald's, The Pizza Company, Pizza Hut,...
- Deal hot chỉ 1Đ, 1K, 10K: Highlands, Domino's Pizza, Maycha,...
- Combo giảm sốc: Lotteria, KFC, Jollibee, Phúc Long, The Coffee House, Phê La, Gong Cha, Starbucks,...
- Hàng loạt voucher giảm 50%
Số lượng ưu đãi có hạn.</v>
      </c>
      <c r="I1786" s="283">
        <v>45972</v>
      </c>
      <c r="J1786" s="346" t="s">
        <v>10431</v>
      </c>
      <c r="K1786" s="162"/>
      <c r="L1786" s="162"/>
      <c r="M1786" s="162"/>
      <c r="N1786" s="169"/>
      <c r="O1786" s="183"/>
      <c r="P1786" s="169"/>
      <c r="Q1786" s="183"/>
      <c r="R1786" s="177"/>
      <c r="S1786" s="177"/>
      <c r="T1786" s="177"/>
      <c r="U1786" s="155"/>
      <c r="V1786" s="155" t="b">
        <v>0</v>
      </c>
      <c r="W1786" s="168"/>
      <c r="X1786" s="168"/>
      <c r="Y1786" s="173">
        <v>17726</v>
      </c>
      <c r="Z1786" s="162" t="s">
        <v>10429</v>
      </c>
      <c r="AA1786" s="163" t="str">
        <f t="shared" si="29"/>
        <v>https://shopeefood.vn/bo-suu-tap/sieu-deal-thuong-hieu-giam-50</v>
      </c>
      <c r="AB1786" s="163"/>
    </row>
    <row r="1787" spans="1:28" ht="14">
      <c r="A1787" s="151"/>
      <c r="B1787" s="152"/>
      <c r="C1787" s="152"/>
      <c r="D1787" s="152"/>
      <c r="E1787" s="180"/>
      <c r="F1787" s="462"/>
      <c r="G1787" s="217"/>
      <c r="H1787" s="176"/>
      <c r="I1787" s="183"/>
      <c r="J1787" s="436"/>
      <c r="K1787" s="162"/>
      <c r="L1787" s="162"/>
      <c r="M1787" s="162"/>
      <c r="N1787" s="169"/>
      <c r="O1787" s="183"/>
      <c r="P1787" s="169"/>
      <c r="Q1787" s="183"/>
      <c r="R1787" s="177"/>
      <c r="S1787" s="177"/>
      <c r="T1787" s="177"/>
      <c r="U1787" s="155"/>
      <c r="V1787" s="155" t="b">
        <v>0</v>
      </c>
      <c r="W1787" s="168"/>
      <c r="X1787" s="168"/>
      <c r="Y1787" s="364"/>
      <c r="Z1787" s="169"/>
      <c r="AA1787" s="163" t="str">
        <f t="shared" si="29"/>
        <v>https://shopeefood.vn/bo-suu-tap/</v>
      </c>
      <c r="AB1787" s="163"/>
    </row>
    <row r="1788" spans="1:28" ht="225">
      <c r="A1788" s="151" t="s">
        <v>9785</v>
      </c>
      <c r="B1788" s="152"/>
      <c r="C1788" s="152" t="s">
        <v>970</v>
      </c>
      <c r="D1788" s="152" t="s">
        <v>207</v>
      </c>
      <c r="E1788" s="180" t="s">
        <v>1015</v>
      </c>
      <c r="F1788" s="462" t="s">
        <v>10432</v>
      </c>
      <c r="G1788" s="177" t="str">
        <f t="shared" ref="G1788:G2330" si="32">CONCATENATE(D1788,"_",E1788,"_",F1788)</f>
        <v>[SuperVIP]_Highlands Coffee_6-10.10</v>
      </c>
      <c r="H1788" s="652" t="s">
        <v>10433</v>
      </c>
      <c r="I1788" s="183" t="s">
        <v>10434</v>
      </c>
      <c r="J1788" s="184" t="s">
        <v>1019</v>
      </c>
      <c r="K1788" s="162"/>
      <c r="L1788" s="162"/>
      <c r="M1788" s="162"/>
      <c r="N1788" s="169"/>
      <c r="O1788" s="183"/>
      <c r="P1788" s="169"/>
      <c r="Q1788" s="183" t="s">
        <v>10435</v>
      </c>
      <c r="R1788" s="183" t="s">
        <v>10435</v>
      </c>
      <c r="S1788" s="183" t="s">
        <v>10435</v>
      </c>
      <c r="T1788" s="183" t="s">
        <v>10435</v>
      </c>
      <c r="U1788" s="155"/>
      <c r="V1788" s="155" t="b">
        <v>0</v>
      </c>
      <c r="W1788" s="179" t="s">
        <v>10436</v>
      </c>
      <c r="X1788" s="168"/>
      <c r="Y1788" s="173">
        <v>20897</v>
      </c>
      <c r="Z1788" s="162" t="s">
        <v>8473</v>
      </c>
      <c r="AA1788" s="163" t="str">
        <f t="shared" si="29"/>
        <v>https://shopeefood.vn/bo-suu-tap/sv-nw-highlands</v>
      </c>
      <c r="AB1788" s="163"/>
    </row>
    <row r="1789" spans="1:28" ht="225">
      <c r="A1789" s="151" t="s">
        <v>9785</v>
      </c>
      <c r="B1789" s="152"/>
      <c r="C1789" s="152" t="s">
        <v>970</v>
      </c>
      <c r="D1789" s="152" t="s">
        <v>207</v>
      </c>
      <c r="E1789" s="180" t="s">
        <v>1015</v>
      </c>
      <c r="F1789" s="462" t="s">
        <v>10437</v>
      </c>
      <c r="G1789" s="177" t="str">
        <f t="shared" si="32"/>
        <v>[SuperVIP]_Highlands Coffee_13-17.10</v>
      </c>
      <c r="H1789" s="652" t="s">
        <v>10433</v>
      </c>
      <c r="I1789" s="183" t="s">
        <v>10434</v>
      </c>
      <c r="J1789" s="184" t="s">
        <v>1019</v>
      </c>
      <c r="K1789" s="162"/>
      <c r="L1789" s="162"/>
      <c r="M1789" s="162"/>
      <c r="N1789" s="169"/>
      <c r="O1789" s="183"/>
      <c r="P1789" s="169"/>
      <c r="Q1789" s="183" t="s">
        <v>10438</v>
      </c>
      <c r="R1789" s="183" t="s">
        <v>10438</v>
      </c>
      <c r="S1789" s="183" t="s">
        <v>10438</v>
      </c>
      <c r="T1789" s="183" t="s">
        <v>10438</v>
      </c>
      <c r="U1789" s="155"/>
      <c r="V1789" s="155" t="b">
        <v>0</v>
      </c>
      <c r="W1789" s="170" t="s">
        <v>10436</v>
      </c>
      <c r="X1789" s="168"/>
      <c r="Y1789" s="173">
        <v>20897</v>
      </c>
      <c r="Z1789" s="162" t="s">
        <v>8473</v>
      </c>
      <c r="AA1789" s="163" t="str">
        <f t="shared" si="29"/>
        <v>https://shopeefood.vn/bo-suu-tap/sv-nw-highlands</v>
      </c>
      <c r="AB1789" s="163"/>
    </row>
    <row r="1790" spans="1:28" ht="225">
      <c r="A1790" s="151" t="s">
        <v>9785</v>
      </c>
      <c r="B1790" s="152"/>
      <c r="C1790" s="152" t="s">
        <v>970</v>
      </c>
      <c r="D1790" s="152" t="s">
        <v>209</v>
      </c>
      <c r="E1790" s="180" t="s">
        <v>1015</v>
      </c>
      <c r="F1790" s="462" t="s">
        <v>10439</v>
      </c>
      <c r="G1790" s="177" t="str">
        <f t="shared" si="32"/>
        <v>[VIP]_Highlands Coffee_20-24.10</v>
      </c>
      <c r="H1790" s="176" t="s">
        <v>10433</v>
      </c>
      <c r="I1790" s="183" t="s">
        <v>10434</v>
      </c>
      <c r="J1790" s="184" t="s">
        <v>1019</v>
      </c>
      <c r="K1790" s="162"/>
      <c r="L1790" s="162"/>
      <c r="M1790" s="162"/>
      <c r="N1790" s="169"/>
      <c r="O1790" s="183"/>
      <c r="P1790" s="169"/>
      <c r="Q1790" s="183" t="s">
        <v>10440</v>
      </c>
      <c r="R1790" s="177"/>
      <c r="S1790" s="177"/>
      <c r="T1790" s="177"/>
      <c r="U1790" s="155"/>
      <c r="V1790" s="155" t="b">
        <v>0</v>
      </c>
      <c r="W1790" s="179" t="s">
        <v>10436</v>
      </c>
      <c r="X1790" s="168"/>
      <c r="Y1790" s="173">
        <v>19728</v>
      </c>
      <c r="Z1790" s="162" t="s">
        <v>3961</v>
      </c>
      <c r="AA1790" s="163" t="str">
        <f t="shared" si="29"/>
        <v>https://shopeefood.vn/bo-suu-tap/v-highlands---1d</v>
      </c>
      <c r="AB1790" s="163"/>
    </row>
    <row r="1791" spans="1:28" ht="225">
      <c r="A1791" s="151" t="s">
        <v>9785</v>
      </c>
      <c r="B1791" s="152"/>
      <c r="C1791" s="152" t="s">
        <v>970</v>
      </c>
      <c r="D1791" s="152" t="s">
        <v>201</v>
      </c>
      <c r="E1791" s="180" t="s">
        <v>1015</v>
      </c>
      <c r="F1791" s="462" t="s">
        <v>3968</v>
      </c>
      <c r="G1791" s="177" t="str">
        <f t="shared" si="32"/>
        <v>[SJBP]_Highlands Coffee_ALC 14</v>
      </c>
      <c r="H1791" s="176" t="s">
        <v>10433</v>
      </c>
      <c r="I1791" s="183" t="s">
        <v>10434</v>
      </c>
      <c r="J1791" s="184" t="s">
        <v>1019</v>
      </c>
      <c r="K1791" s="162"/>
      <c r="L1791" s="162"/>
      <c r="M1791" s="162"/>
      <c r="N1791" s="169"/>
      <c r="O1791" s="183"/>
      <c r="P1791" s="169"/>
      <c r="Q1791" s="183" t="s">
        <v>10441</v>
      </c>
      <c r="R1791" s="177"/>
      <c r="S1791" s="177"/>
      <c r="T1791" s="177"/>
      <c r="U1791" s="155"/>
      <c r="V1791" s="155" t="b">
        <v>0</v>
      </c>
      <c r="W1791" s="170" t="s">
        <v>7111</v>
      </c>
      <c r="X1791" s="168"/>
      <c r="Y1791" s="173">
        <v>20880</v>
      </c>
      <c r="Z1791" s="162" t="s">
        <v>8500</v>
      </c>
      <c r="AA1791" s="163" t="str">
        <f t="shared" si="29"/>
        <v>https://shopeefood.vn/bo-suu-tap/sj-50-highlands</v>
      </c>
      <c r="AB1791" s="686" t="str">
        <f>IF(ISBLANK($Z1791),"",CONCATENATE("https://shopeefood.shopee.vn/bo-suu-tap/",$Z1791))</f>
        <v>https://shopeefood.shopee.vn/bo-suu-tap/sj-50-highlands</v>
      </c>
    </row>
    <row r="1792" spans="1:28" ht="384">
      <c r="A1792" s="151" t="s">
        <v>9785</v>
      </c>
      <c r="B1792" s="152"/>
      <c r="C1792" s="152" t="s">
        <v>970</v>
      </c>
      <c r="D1792" s="152" t="s">
        <v>207</v>
      </c>
      <c r="E1792" s="180" t="s">
        <v>403</v>
      </c>
      <c r="F1792" s="462" t="s">
        <v>10442</v>
      </c>
      <c r="G1792" s="177" t="str">
        <f t="shared" si="32"/>
        <v>[SuperVIP]_The Coffee House_6-8.10</v>
      </c>
      <c r="H1792" s="652" t="s">
        <v>10443</v>
      </c>
      <c r="I1792" s="183" t="s">
        <v>10444</v>
      </c>
      <c r="J1792" s="342" t="s">
        <v>1669</v>
      </c>
      <c r="K1792" s="162"/>
      <c r="L1792" s="162"/>
      <c r="M1792" s="162"/>
      <c r="N1792" s="169"/>
      <c r="O1792" s="183"/>
      <c r="P1792" s="169"/>
      <c r="Q1792" s="183" t="s">
        <v>10445</v>
      </c>
      <c r="R1792" s="183" t="s">
        <v>10445</v>
      </c>
      <c r="S1792" s="177"/>
      <c r="T1792" s="183" t="s">
        <v>10445</v>
      </c>
      <c r="U1792" s="155" t="s">
        <v>696</v>
      </c>
      <c r="V1792" s="155" t="b">
        <v>0</v>
      </c>
      <c r="W1792" s="179" t="s">
        <v>10446</v>
      </c>
      <c r="X1792" s="168"/>
      <c r="Y1792" s="173">
        <v>20914</v>
      </c>
      <c r="Z1792" s="162" t="s">
        <v>8481</v>
      </c>
      <c r="AA1792" s="163" t="str">
        <f t="shared" si="29"/>
        <v>https://shopeefood.vn/bo-suu-tap/sv-deal-tch</v>
      </c>
      <c r="AB1792" s="163"/>
    </row>
    <row r="1793" spans="1:28" ht="225">
      <c r="A1793" s="151" t="s">
        <v>9785</v>
      </c>
      <c r="B1793" s="152"/>
      <c r="C1793" s="152" t="s">
        <v>970</v>
      </c>
      <c r="D1793" s="152" t="s">
        <v>209</v>
      </c>
      <c r="E1793" s="180" t="s">
        <v>403</v>
      </c>
      <c r="F1793" s="462" t="s">
        <v>10447</v>
      </c>
      <c r="G1793" s="177" t="str">
        <f t="shared" si="32"/>
        <v>[VIP]_The Coffee House_15-17.10</v>
      </c>
      <c r="H1793" s="652" t="s">
        <v>10448</v>
      </c>
      <c r="I1793" s="183" t="s">
        <v>10030</v>
      </c>
      <c r="J1793" s="342" t="s">
        <v>1669</v>
      </c>
      <c r="K1793" s="162"/>
      <c r="L1793" s="162"/>
      <c r="M1793" s="162"/>
      <c r="N1793" s="169"/>
      <c r="O1793" s="183"/>
      <c r="P1793" s="169"/>
      <c r="Q1793" s="183" t="s">
        <v>10449</v>
      </c>
      <c r="R1793" s="183" t="s">
        <v>10449</v>
      </c>
      <c r="S1793" s="177"/>
      <c r="T1793" s="183" t="s">
        <v>10450</v>
      </c>
      <c r="U1793" s="155" t="s">
        <v>696</v>
      </c>
      <c r="V1793" s="155" t="b">
        <v>0</v>
      </c>
      <c r="W1793" s="170" t="s">
        <v>10451</v>
      </c>
      <c r="X1793" s="168"/>
      <c r="Y1793" s="173">
        <v>21142</v>
      </c>
      <c r="Z1793" s="162" t="s">
        <v>9736</v>
      </c>
      <c r="AA1793" s="163" t="str">
        <f t="shared" si="29"/>
        <v>https://shopeefood.vn/bo-suu-tap/v-tch-33k</v>
      </c>
      <c r="AB1793" s="163"/>
    </row>
    <row r="1794" spans="1:28" ht="285">
      <c r="A1794" s="151" t="s">
        <v>9785</v>
      </c>
      <c r="B1794" s="152"/>
      <c r="C1794" s="152" t="s">
        <v>970</v>
      </c>
      <c r="D1794" s="152" t="s">
        <v>207</v>
      </c>
      <c r="E1794" s="180" t="s">
        <v>390</v>
      </c>
      <c r="F1794" s="462" t="s">
        <v>10452</v>
      </c>
      <c r="G1794" s="177" t="str">
        <f t="shared" si="32"/>
        <v>[SuperVIP]_Starbucks Coffee_14-16.10</v>
      </c>
      <c r="H1794" s="652" t="s">
        <v>10453</v>
      </c>
      <c r="I1794" s="183" t="s">
        <v>10339</v>
      </c>
      <c r="J1794" s="346" t="s">
        <v>9282</v>
      </c>
      <c r="K1794" s="162"/>
      <c r="L1794" s="162"/>
      <c r="M1794" s="162"/>
      <c r="N1794" s="169"/>
      <c r="O1794" s="183"/>
      <c r="P1794" s="169"/>
      <c r="Q1794" s="183" t="s">
        <v>10454</v>
      </c>
      <c r="R1794" s="183" t="s">
        <v>10455</v>
      </c>
      <c r="S1794" s="183" t="s">
        <v>10455</v>
      </c>
      <c r="T1794" s="183" t="s">
        <v>10455</v>
      </c>
      <c r="U1794" s="155"/>
      <c r="V1794" s="155" t="b">
        <v>0</v>
      </c>
      <c r="W1794" s="179" t="s">
        <v>10456</v>
      </c>
      <c r="X1794" s="168"/>
      <c r="Y1794" s="173">
        <v>21031</v>
      </c>
      <c r="Z1794" s="162" t="s">
        <v>8498</v>
      </c>
      <c r="AA1794" s="163" t="str">
        <f t="shared" si="29"/>
        <v>https://shopeefood.vn/bo-suu-tap/sv-50-starbucks</v>
      </c>
      <c r="AB1794" s="686" t="str">
        <f t="shared" ref="AB1794:AB1795" si="33">IF(ISBLANK($Z1794),"",CONCATENATE("https://shopeefood.shopee.vn/bo-suu-tap/",$Z1794))</f>
        <v>https://shopeefood.shopee.vn/bo-suu-tap/sv-50-starbucks</v>
      </c>
    </row>
    <row r="1795" spans="1:28" ht="370">
      <c r="A1795" s="151" t="s">
        <v>9785</v>
      </c>
      <c r="B1795" s="152"/>
      <c r="C1795" s="152" t="s">
        <v>970</v>
      </c>
      <c r="D1795" s="152" t="s">
        <v>209</v>
      </c>
      <c r="E1795" s="180" t="s">
        <v>390</v>
      </c>
      <c r="F1795" s="462" t="s">
        <v>10457</v>
      </c>
      <c r="G1795" s="177" t="str">
        <f t="shared" si="32"/>
        <v>[VIP]_Starbucks Coffee_28-30.10</v>
      </c>
      <c r="H1795" s="652" t="s">
        <v>10458</v>
      </c>
      <c r="I1795" s="183" t="s">
        <v>10459</v>
      </c>
      <c r="J1795" s="346" t="s">
        <v>9282</v>
      </c>
      <c r="K1795" s="162"/>
      <c r="L1795" s="162"/>
      <c r="M1795" s="162"/>
      <c r="N1795" s="169"/>
      <c r="O1795" s="183"/>
      <c r="P1795" s="169"/>
      <c r="Q1795" s="183" t="s">
        <v>10460</v>
      </c>
      <c r="R1795" s="183" t="s">
        <v>10460</v>
      </c>
      <c r="S1795" s="183" t="s">
        <v>10460</v>
      </c>
      <c r="T1795" s="183" t="s">
        <v>10460</v>
      </c>
      <c r="U1795" s="155"/>
      <c r="V1795" s="155" t="b">
        <v>0</v>
      </c>
      <c r="W1795" s="687" t="s">
        <v>10461</v>
      </c>
      <c r="X1795" s="168"/>
      <c r="Y1795" s="173">
        <v>21330</v>
      </c>
      <c r="Z1795" s="162" t="s">
        <v>10462</v>
      </c>
      <c r="AA1795" s="163" t="str">
        <f t="shared" si="29"/>
        <v>https://shopeefood.vn/bo-suu-tap/v-starbucks-30</v>
      </c>
      <c r="AB1795" s="686" t="str">
        <f t="shared" si="33"/>
        <v>https://shopeefood.shopee.vn/bo-suu-tap/v-starbucks-30</v>
      </c>
    </row>
    <row r="1796" spans="1:28" ht="285">
      <c r="A1796" s="151" t="s">
        <v>9785</v>
      </c>
      <c r="B1796" s="152"/>
      <c r="C1796" s="152" t="s">
        <v>970</v>
      </c>
      <c r="D1796" s="152" t="s">
        <v>209</v>
      </c>
      <c r="E1796" s="180" t="s">
        <v>258</v>
      </c>
      <c r="F1796" s="462" t="s">
        <v>10463</v>
      </c>
      <c r="G1796" s="177" t="str">
        <f t="shared" si="32"/>
        <v>[VIP]_Cheese Coffee_1-3.10 [1-2]</v>
      </c>
      <c r="H1796" s="176" t="s">
        <v>10464</v>
      </c>
      <c r="I1796" s="183" t="s">
        <v>10010</v>
      </c>
      <c r="J1796" s="209" t="s">
        <v>1449</v>
      </c>
      <c r="K1796" s="162"/>
      <c r="L1796" s="162"/>
      <c r="M1796" s="162"/>
      <c r="N1796" s="169"/>
      <c r="O1796" s="183"/>
      <c r="P1796" s="169"/>
      <c r="Q1796" s="183" t="s">
        <v>10465</v>
      </c>
      <c r="R1796" s="183" t="s">
        <v>10465</v>
      </c>
      <c r="S1796" s="183" t="s">
        <v>10465</v>
      </c>
      <c r="T1796" s="177"/>
      <c r="U1796" s="155"/>
      <c r="V1796" s="155" t="b">
        <v>0</v>
      </c>
      <c r="W1796" s="170" t="s">
        <v>10466</v>
      </c>
      <c r="X1796" s="168"/>
      <c r="Y1796" s="173">
        <v>20984</v>
      </c>
      <c r="Z1796" s="162" t="s">
        <v>8935</v>
      </c>
      <c r="AA1796" s="163" t="str">
        <f t="shared" si="29"/>
        <v>https://shopeefood.vn/bo-suu-tap/v-bogocheese-cf</v>
      </c>
      <c r="AB1796" s="163"/>
    </row>
    <row r="1797" spans="1:28" ht="314">
      <c r="A1797" s="151" t="s">
        <v>9785</v>
      </c>
      <c r="B1797" s="152"/>
      <c r="C1797" s="152" t="s">
        <v>970</v>
      </c>
      <c r="D1797" s="152" t="s">
        <v>205</v>
      </c>
      <c r="E1797" s="180" t="s">
        <v>258</v>
      </c>
      <c r="F1797" s="462" t="s">
        <v>10467</v>
      </c>
      <c r="G1797" s="177" t="str">
        <f t="shared" si="32"/>
        <v>[JBP]_Cheese Coffee_Spike 9-10.10</v>
      </c>
      <c r="H1797" s="176" t="s">
        <v>10468</v>
      </c>
      <c r="I1797" s="183" t="s">
        <v>10469</v>
      </c>
      <c r="J1797" s="209" t="s">
        <v>1449</v>
      </c>
      <c r="K1797" s="162"/>
      <c r="L1797" s="162"/>
      <c r="M1797" s="162"/>
      <c r="N1797" s="169"/>
      <c r="O1797" s="183"/>
      <c r="P1797" s="169"/>
      <c r="Q1797" s="183"/>
      <c r="R1797" s="177"/>
      <c r="S1797" s="177"/>
      <c r="T1797" s="177"/>
      <c r="U1797" s="155"/>
      <c r="V1797" s="155" t="b">
        <v>0</v>
      </c>
      <c r="W1797" s="170" t="s">
        <v>10466</v>
      </c>
      <c r="X1797" s="168"/>
      <c r="Y1797" s="173">
        <v>20907</v>
      </c>
      <c r="Z1797" s="162" t="s">
        <v>8548</v>
      </c>
      <c r="AA1797" s="163" t="str">
        <f t="shared" si="29"/>
        <v>https://shopeefood.vn/bo-suu-tap/jb-bogo-cheese</v>
      </c>
      <c r="AB1797" s="163"/>
    </row>
    <row r="1798" spans="1:28" ht="328">
      <c r="A1798" s="151" t="s">
        <v>9785</v>
      </c>
      <c r="B1798" s="152"/>
      <c r="C1798" s="152" t="s">
        <v>970</v>
      </c>
      <c r="D1798" s="152" t="s">
        <v>205</v>
      </c>
      <c r="E1798" s="180" t="s">
        <v>258</v>
      </c>
      <c r="F1798" s="462" t="s">
        <v>10470</v>
      </c>
      <c r="G1798" s="688" t="str">
        <f t="shared" si="32"/>
        <v>[JBP]_Cheese Coffee_B2G1 15-16.1</v>
      </c>
      <c r="H1798" s="176" t="s">
        <v>10471</v>
      </c>
      <c r="I1798" s="183" t="s">
        <v>10472</v>
      </c>
      <c r="J1798" s="209" t="s">
        <v>1449</v>
      </c>
      <c r="K1798" s="162"/>
      <c r="L1798" s="162"/>
      <c r="M1798" s="162"/>
      <c r="N1798" s="169"/>
      <c r="O1798" s="183"/>
      <c r="P1798" s="169"/>
      <c r="Q1798" s="183" t="s">
        <v>10473</v>
      </c>
      <c r="R1798" s="183" t="s">
        <v>10473</v>
      </c>
      <c r="S1798" s="183" t="s">
        <v>10473</v>
      </c>
      <c r="T1798" s="177"/>
      <c r="U1798" s="155"/>
      <c r="V1798" s="155" t="b">
        <v>0</v>
      </c>
      <c r="W1798" s="179" t="s">
        <v>10474</v>
      </c>
      <c r="X1798" s="168"/>
      <c r="Y1798" s="173">
        <v>20908</v>
      </c>
      <c r="Z1798" s="162" t="s">
        <v>8554</v>
      </c>
      <c r="AA1798" s="163" t="str">
        <f t="shared" si="29"/>
        <v>https://shopeefood.vn/bo-suu-tap/jb-b2g1-cheese</v>
      </c>
      <c r="AB1798" s="686" t="str">
        <f t="shared" ref="AB1798:AB1799" si="34">IF(ISBLANK($Z1798),"",CONCATENATE("https://shopeefood.shopee.vn/bo-suu-tap/",$Z1798))</f>
        <v>https://shopeefood.shopee.vn/bo-suu-tap/jb-b2g1-cheese</v>
      </c>
    </row>
    <row r="1799" spans="1:28" ht="300">
      <c r="A1799" s="151" t="s">
        <v>9785</v>
      </c>
      <c r="B1799" s="152"/>
      <c r="C1799" s="152" t="s">
        <v>970</v>
      </c>
      <c r="D1799" s="152" t="s">
        <v>205</v>
      </c>
      <c r="E1799" s="180" t="s">
        <v>258</v>
      </c>
      <c r="F1799" s="462" t="s">
        <v>10475</v>
      </c>
      <c r="G1799" s="177" t="str">
        <f t="shared" si="32"/>
        <v>[JBP]_Cheese Coffee_B2G2 20.10</v>
      </c>
      <c r="H1799" s="176" t="s">
        <v>10476</v>
      </c>
      <c r="I1799" s="183" t="s">
        <v>10477</v>
      </c>
      <c r="J1799" s="209" t="s">
        <v>1449</v>
      </c>
      <c r="K1799" s="162"/>
      <c r="L1799" s="162"/>
      <c r="M1799" s="162"/>
      <c r="N1799" s="169"/>
      <c r="O1799" s="183"/>
      <c r="P1799" s="169"/>
      <c r="Q1799" s="183"/>
      <c r="R1799" s="177"/>
      <c r="S1799" s="177"/>
      <c r="T1799" s="177"/>
      <c r="U1799" s="155"/>
      <c r="V1799" s="155" t="b">
        <v>0</v>
      </c>
      <c r="W1799" s="155" t="s">
        <v>10478</v>
      </c>
      <c r="X1799" s="168"/>
      <c r="Y1799" s="173">
        <v>21203</v>
      </c>
      <c r="Z1799" s="162" t="s">
        <v>10479</v>
      </c>
      <c r="AA1799" s="163" t="str">
        <f t="shared" si="29"/>
        <v>https://shopeefood.vn/bo-suu-tap/jb-cheese-spf</v>
      </c>
      <c r="AB1799" s="686" t="str">
        <f t="shared" si="34"/>
        <v>https://shopeefood.shopee.vn/bo-suu-tap/jb-cheese-spf</v>
      </c>
    </row>
    <row r="1800" spans="1:28" ht="240">
      <c r="A1800" s="151" t="s">
        <v>9785</v>
      </c>
      <c r="B1800" s="152"/>
      <c r="C1800" s="152" t="s">
        <v>970</v>
      </c>
      <c r="D1800" s="152" t="s">
        <v>209</v>
      </c>
      <c r="E1800" s="180" t="s">
        <v>258</v>
      </c>
      <c r="F1800" s="462" t="s">
        <v>10480</v>
      </c>
      <c r="G1800" s="177" t="str">
        <f t="shared" si="32"/>
        <v>[VIP]_Cheese Coffee_23-24.10</v>
      </c>
      <c r="H1800" s="176" t="s">
        <v>10481</v>
      </c>
      <c r="I1800" s="183" t="s">
        <v>10482</v>
      </c>
      <c r="J1800" s="209" t="s">
        <v>1449</v>
      </c>
      <c r="K1800" s="162"/>
      <c r="L1800" s="162"/>
      <c r="M1800" s="162"/>
      <c r="N1800" s="169"/>
      <c r="O1800" s="183"/>
      <c r="P1800" s="169"/>
      <c r="Q1800" s="183" t="s">
        <v>10483</v>
      </c>
      <c r="R1800" s="183" t="s">
        <v>10483</v>
      </c>
      <c r="S1800" s="183" t="s">
        <v>10483</v>
      </c>
      <c r="T1800" s="177"/>
      <c r="U1800" s="155" t="s">
        <v>696</v>
      </c>
      <c r="V1800" s="155" t="b">
        <v>0</v>
      </c>
      <c r="W1800" s="179" t="s">
        <v>10484</v>
      </c>
      <c r="X1800" s="168"/>
      <c r="Y1800" s="173">
        <v>21303</v>
      </c>
      <c r="Z1800" s="162" t="s">
        <v>10485</v>
      </c>
      <c r="AA1800" s="163" t="str">
        <f t="shared" si="29"/>
        <v>https://shopeefood.vn/bo-suu-tap/v-cheesebogo</v>
      </c>
      <c r="AB1800" s="163"/>
    </row>
    <row r="1801" spans="1:28" ht="240">
      <c r="A1801" s="151" t="s">
        <v>9785</v>
      </c>
      <c r="B1801" s="152"/>
      <c r="C1801" s="152" t="s">
        <v>970</v>
      </c>
      <c r="D1801" s="152" t="s">
        <v>209</v>
      </c>
      <c r="E1801" s="180" t="s">
        <v>258</v>
      </c>
      <c r="F1801" s="462" t="s">
        <v>10486</v>
      </c>
      <c r="G1801" s="177" t="str">
        <f t="shared" si="32"/>
        <v>[VIP]_Cheese Coffee_30-31.10</v>
      </c>
      <c r="H1801" s="176" t="s">
        <v>10487</v>
      </c>
      <c r="I1801" s="183" t="s">
        <v>10488</v>
      </c>
      <c r="J1801" s="209" t="s">
        <v>1449</v>
      </c>
      <c r="K1801" s="162"/>
      <c r="L1801" s="162"/>
      <c r="M1801" s="162"/>
      <c r="N1801" s="169"/>
      <c r="O1801" s="183"/>
      <c r="P1801" s="169"/>
      <c r="Q1801" s="183" t="s">
        <v>10489</v>
      </c>
      <c r="R1801" s="183" t="s">
        <v>10489</v>
      </c>
      <c r="S1801" s="183" t="s">
        <v>10489</v>
      </c>
      <c r="T1801" s="177"/>
      <c r="U1801" s="155" t="s">
        <v>696</v>
      </c>
      <c r="V1801" s="155" t="b">
        <v>0</v>
      </c>
      <c r="W1801" s="179" t="s">
        <v>10490</v>
      </c>
      <c r="X1801" s="168"/>
      <c r="Y1801" s="173">
        <v>20984</v>
      </c>
      <c r="Z1801" s="162" t="s">
        <v>8935</v>
      </c>
      <c r="AA1801" s="163" t="str">
        <f t="shared" si="29"/>
        <v>https://shopeefood.vn/bo-suu-tap/v-bogocheese-cf</v>
      </c>
      <c r="AB1801" s="163"/>
    </row>
    <row r="1802" spans="1:28" ht="184.5" customHeight="1">
      <c r="A1802" s="151" t="s">
        <v>9785</v>
      </c>
      <c r="B1802" s="152"/>
      <c r="C1802" s="152" t="s">
        <v>970</v>
      </c>
      <c r="D1802" s="152" t="s">
        <v>205</v>
      </c>
      <c r="E1802" s="180" t="s">
        <v>323</v>
      </c>
      <c r="F1802" s="462" t="s">
        <v>10491</v>
      </c>
      <c r="G1802" s="177" t="str">
        <f t="shared" si="32"/>
        <v>[JBP]_KATINAT Coffee &amp; Tea House_BAU Oct</v>
      </c>
      <c r="H1802" s="176" t="s">
        <v>10492</v>
      </c>
      <c r="I1802" s="183" t="s">
        <v>10198</v>
      </c>
      <c r="J1802" s="209" t="s">
        <v>1323</v>
      </c>
      <c r="K1802" s="162"/>
      <c r="L1802" s="162"/>
      <c r="M1802" s="162"/>
      <c r="N1802" s="169"/>
      <c r="O1802" s="183"/>
      <c r="P1802" s="169"/>
      <c r="Q1802" s="183" t="s">
        <v>10493</v>
      </c>
      <c r="R1802" s="183" t="s">
        <v>10493</v>
      </c>
      <c r="S1802" s="183" t="s">
        <v>10493</v>
      </c>
      <c r="T1802" s="183" t="s">
        <v>10494</v>
      </c>
      <c r="U1802" s="155"/>
      <c r="V1802" s="155" t="b">
        <v>0</v>
      </c>
      <c r="W1802" s="179" t="s">
        <v>10495</v>
      </c>
      <c r="X1802" s="168"/>
      <c r="Y1802" s="173">
        <v>20850</v>
      </c>
      <c r="Z1802" s="162" t="s">
        <v>7104</v>
      </c>
      <c r="AA1802" s="163" t="str">
        <f t="shared" si="29"/>
        <v>https://shopeefood.vn/bo-suu-tap/jb-katinat--house</v>
      </c>
      <c r="AB1802" s="686" t="str">
        <f>IF(ISBLANK($Z1802),"",CONCATENATE("https://shopeefood.shopee.vn/bo-suu-tap/",$Z1802))</f>
        <v>https://shopeefood.shopee.vn/bo-suu-tap/jb-katinat--house</v>
      </c>
    </row>
    <row r="1803" spans="1:28" ht="255">
      <c r="A1803" s="151" t="s">
        <v>9785</v>
      </c>
      <c r="B1803" s="152"/>
      <c r="C1803" s="152" t="s">
        <v>970</v>
      </c>
      <c r="D1803" s="152" t="s">
        <v>205</v>
      </c>
      <c r="E1803" s="180" t="s">
        <v>323</v>
      </c>
      <c r="F1803" s="689" t="s">
        <v>10496</v>
      </c>
      <c r="G1803" s="177" t="str">
        <f t="shared" si="32"/>
        <v>[JBP]_KATINAT Coffee &amp; Tea House_10.10</v>
      </c>
      <c r="H1803" s="176" t="s">
        <v>10497</v>
      </c>
      <c r="I1803" s="400">
        <v>45940</v>
      </c>
      <c r="J1803" s="209" t="s">
        <v>1323</v>
      </c>
      <c r="K1803" s="162"/>
      <c r="L1803" s="162"/>
      <c r="M1803" s="162"/>
      <c r="N1803" s="169"/>
      <c r="O1803" s="183"/>
      <c r="P1803" s="169"/>
      <c r="Q1803" s="183"/>
      <c r="R1803" s="177"/>
      <c r="S1803" s="177"/>
      <c r="T1803" s="177"/>
      <c r="U1803" s="155"/>
      <c r="V1803" s="155" t="b">
        <v>0</v>
      </c>
      <c r="W1803" s="179" t="s">
        <v>10498</v>
      </c>
      <c r="X1803" s="168"/>
      <c r="Y1803" s="173">
        <v>20634</v>
      </c>
      <c r="Z1803" s="162" t="s">
        <v>7175</v>
      </c>
      <c r="AA1803" s="163" t="str">
        <f t="shared" si="29"/>
        <v>https://shopeefood.vn/bo-suu-tap/jb-katinat-spike</v>
      </c>
      <c r="AB1803" s="163"/>
    </row>
    <row r="1804" spans="1:28" ht="356">
      <c r="A1804" s="151" t="s">
        <v>9785</v>
      </c>
      <c r="B1804" s="152"/>
      <c r="C1804" s="152" t="s">
        <v>970</v>
      </c>
      <c r="D1804" s="152" t="s">
        <v>205</v>
      </c>
      <c r="E1804" s="180" t="s">
        <v>323</v>
      </c>
      <c r="F1804" s="689" t="s">
        <v>10499</v>
      </c>
      <c r="G1804" s="177" t="str">
        <f t="shared" si="32"/>
        <v>[JBP]_KATINAT Coffee &amp; Tea House_20.10</v>
      </c>
      <c r="H1804" s="176" t="s">
        <v>10500</v>
      </c>
      <c r="I1804" s="183" t="s">
        <v>10477</v>
      </c>
      <c r="J1804" s="209" t="s">
        <v>1323</v>
      </c>
      <c r="K1804" s="162"/>
      <c r="L1804" s="162"/>
      <c r="M1804" s="162"/>
      <c r="N1804" s="169"/>
      <c r="O1804" s="183"/>
      <c r="P1804" s="169"/>
      <c r="Q1804" s="183"/>
      <c r="R1804" s="177"/>
      <c r="S1804" s="177"/>
      <c r="T1804" s="177"/>
      <c r="U1804" s="155"/>
      <c r="V1804" s="155" t="b">
        <v>0</v>
      </c>
      <c r="W1804" s="170" t="s">
        <v>10501</v>
      </c>
      <c r="X1804" s="168"/>
      <c r="Y1804" s="173">
        <v>20372</v>
      </c>
      <c r="Z1804" s="162" t="s">
        <v>6513</v>
      </c>
      <c r="AA1804" s="163" t="str">
        <f t="shared" si="29"/>
        <v>https://shopeefood.vn/bo-suu-tap/jb-katinat-upsize</v>
      </c>
      <c r="AB1804" s="686" t="str">
        <f t="shared" ref="AB1804:AB1820" si="35">IF(ISBLANK($Z1804),"",CONCATENATE("https://shopeefood.shopee.vn/bo-suu-tap/",$Z1804))</f>
        <v>https://shopeefood.shopee.vn/bo-suu-tap/jb-katinat-upsize</v>
      </c>
    </row>
    <row r="1805" spans="1:28" ht="255">
      <c r="A1805" s="151" t="s">
        <v>9785</v>
      </c>
      <c r="B1805" s="152"/>
      <c r="C1805" s="152" t="s">
        <v>970</v>
      </c>
      <c r="D1805" s="152" t="s">
        <v>205</v>
      </c>
      <c r="E1805" s="180" t="s">
        <v>323</v>
      </c>
      <c r="F1805" s="462" t="s">
        <v>10502</v>
      </c>
      <c r="G1805" s="177" t="str">
        <f t="shared" si="32"/>
        <v>[JBP]_KATINAT Coffee &amp; Tea House_BOGO Ads</v>
      </c>
      <c r="H1805" s="612" t="s">
        <v>10503</v>
      </c>
      <c r="I1805" s="183" t="s">
        <v>10504</v>
      </c>
      <c r="J1805" s="209" t="s">
        <v>1323</v>
      </c>
      <c r="K1805" s="162"/>
      <c r="L1805" s="162"/>
      <c r="M1805" s="162"/>
      <c r="N1805" s="169"/>
      <c r="O1805" s="183"/>
      <c r="P1805" s="169"/>
      <c r="Q1805" s="183" t="s">
        <v>10505</v>
      </c>
      <c r="R1805" s="176" t="s">
        <v>10506</v>
      </c>
      <c r="S1805" s="176" t="s">
        <v>10506</v>
      </c>
      <c r="T1805" s="176" t="s">
        <v>10507</v>
      </c>
      <c r="U1805" s="155"/>
      <c r="V1805" s="155" t="b">
        <v>0</v>
      </c>
      <c r="W1805" s="179" t="s">
        <v>10508</v>
      </c>
      <c r="X1805" s="168"/>
      <c r="Y1805" s="173">
        <v>20367</v>
      </c>
      <c r="Z1805" s="162" t="s">
        <v>6495</v>
      </c>
      <c r="AA1805" s="163" t="str">
        <f t="shared" si="29"/>
        <v>https://shopeefood.vn/bo-suu-tap/jb-katinat-1t1</v>
      </c>
      <c r="AB1805" s="686" t="str">
        <f t="shared" si="35"/>
        <v>https://shopeefood.shopee.vn/bo-suu-tap/jb-katinat-1t1</v>
      </c>
    </row>
    <row r="1806" spans="1:28" ht="356">
      <c r="A1806" s="151" t="s">
        <v>9785</v>
      </c>
      <c r="B1806" s="152"/>
      <c r="C1806" s="152" t="s">
        <v>970</v>
      </c>
      <c r="D1806" s="152" t="s">
        <v>205</v>
      </c>
      <c r="E1806" s="180" t="s">
        <v>323</v>
      </c>
      <c r="F1806" s="462" t="s">
        <v>6496</v>
      </c>
      <c r="G1806" s="177" t="str">
        <f t="shared" si="32"/>
        <v>[JBP]_KATINAT Coffee &amp; Tea House_B2G1</v>
      </c>
      <c r="H1806" s="609" t="s">
        <v>10509</v>
      </c>
      <c r="I1806" s="183" t="s">
        <v>10510</v>
      </c>
      <c r="J1806" s="209" t="s">
        <v>1323</v>
      </c>
      <c r="K1806" s="162"/>
      <c r="L1806" s="162"/>
      <c r="M1806" s="162"/>
      <c r="N1806" s="169"/>
      <c r="O1806" s="183"/>
      <c r="P1806" s="169"/>
      <c r="Q1806" s="183" t="s">
        <v>10511</v>
      </c>
      <c r="R1806" s="176" t="s">
        <v>10512</v>
      </c>
      <c r="S1806" s="176" t="s">
        <v>10512</v>
      </c>
      <c r="T1806" s="176" t="s">
        <v>10512</v>
      </c>
      <c r="U1806" s="155"/>
      <c r="V1806" s="155" t="b">
        <v>0</v>
      </c>
      <c r="W1806" s="179" t="s">
        <v>10513</v>
      </c>
      <c r="X1806" s="168"/>
      <c r="Y1806" s="173">
        <v>20370</v>
      </c>
      <c r="Z1806" s="162" t="s">
        <v>6502</v>
      </c>
      <c r="AA1806" s="163" t="str">
        <f t="shared" si="29"/>
        <v>https://shopeefood.vn/bo-suu-tap/jb-katinat-cf-2t1</v>
      </c>
      <c r="AB1806" s="686" t="str">
        <f t="shared" si="35"/>
        <v>https://shopeefood.shopee.vn/bo-suu-tap/jb-katinat-cf-2t1</v>
      </c>
    </row>
    <row r="1807" spans="1:28" ht="180">
      <c r="A1807" s="151" t="s">
        <v>7105</v>
      </c>
      <c r="B1807" s="152"/>
      <c r="C1807" s="152" t="s">
        <v>685</v>
      </c>
      <c r="D1807" s="152" t="s">
        <v>225</v>
      </c>
      <c r="E1807" s="181" t="s">
        <v>9129</v>
      </c>
      <c r="F1807" s="670" t="s">
        <v>10514</v>
      </c>
      <c r="G1807" s="177" t="str">
        <f t="shared" si="32"/>
        <v>[PNS]_Sữa chua ăn LOF_eSampling_Sep-Oct</v>
      </c>
      <c r="H1807" s="176" t="s">
        <v>10515</v>
      </c>
      <c r="I1807" s="155" t="s">
        <v>10516</v>
      </c>
      <c r="J1807" s="436"/>
      <c r="K1807" s="184" t="s">
        <v>10517</v>
      </c>
      <c r="L1807" s="162"/>
      <c r="M1807" s="162"/>
      <c r="N1807" s="169"/>
      <c r="O1807" s="183"/>
      <c r="P1807" s="169"/>
      <c r="Q1807" s="196" t="s">
        <v>703</v>
      </c>
      <c r="R1807" s="196" t="s">
        <v>703</v>
      </c>
      <c r="S1807" s="196" t="s">
        <v>703</v>
      </c>
      <c r="T1807" s="196" t="s">
        <v>703</v>
      </c>
      <c r="U1807" s="155" t="s">
        <v>696</v>
      </c>
      <c r="V1807" s="155" t="b">
        <v>0</v>
      </c>
      <c r="W1807" s="171" t="s">
        <v>10518</v>
      </c>
      <c r="X1807" s="171" t="s">
        <v>10519</v>
      </c>
      <c r="Y1807" s="173">
        <v>21193</v>
      </c>
      <c r="Z1807" s="162" t="s">
        <v>10520</v>
      </c>
      <c r="AA1807" s="163" t="str">
        <f t="shared" si="29"/>
        <v>https://shopeefood.vn/bo-suu-tap/SuaChuaAnDongChaiLOF</v>
      </c>
      <c r="AB1807" s="686" t="str">
        <f t="shared" si="35"/>
        <v>https://shopeefood.shopee.vn/bo-suu-tap/SuaChuaAnDongChaiLOF</v>
      </c>
    </row>
    <row r="1808" spans="1:28" ht="120">
      <c r="A1808" s="151" t="s">
        <v>9785</v>
      </c>
      <c r="B1808" s="152"/>
      <c r="C1808" s="152" t="s">
        <v>706</v>
      </c>
      <c r="D1808" s="152" t="s">
        <v>222</v>
      </c>
      <c r="E1808" s="191" t="s">
        <v>8902</v>
      </c>
      <c r="F1808" s="350" t="s">
        <v>10521</v>
      </c>
      <c r="G1808" s="177" t="str">
        <f t="shared" si="32"/>
        <v>[Alacarte CB]_Bún Bò 1991_Oct.CB2</v>
      </c>
      <c r="H1808" s="176" t="s">
        <v>10522</v>
      </c>
      <c r="I1808" s="159" t="s">
        <v>10523</v>
      </c>
      <c r="J1808" s="293" t="s">
        <v>10524</v>
      </c>
      <c r="K1808" s="159"/>
      <c r="L1808" s="157" t="s">
        <v>8906</v>
      </c>
      <c r="M1808" s="155" t="s">
        <v>8907</v>
      </c>
      <c r="N1808" s="155" t="s">
        <v>2600</v>
      </c>
      <c r="O1808" s="159"/>
      <c r="P1808" s="168"/>
      <c r="Q1808" s="263" t="s">
        <v>10525</v>
      </c>
      <c r="R1808" s="177"/>
      <c r="S1808" s="177"/>
      <c r="T1808" s="177"/>
      <c r="U1808" s="155" t="s">
        <v>696</v>
      </c>
      <c r="V1808" s="155" t="b">
        <v>0</v>
      </c>
      <c r="W1808" s="179" t="s">
        <v>10526</v>
      </c>
      <c r="X1808" s="168"/>
      <c r="Y1808" s="173">
        <v>20959</v>
      </c>
      <c r="Z1808" s="162" t="s">
        <v>8910</v>
      </c>
      <c r="AA1808" s="163" t="str">
        <f t="shared" si="29"/>
        <v>https://shopeefood.vn/bo-suu-tap/a-bun-bo-1991</v>
      </c>
      <c r="AB1808" s="686" t="str">
        <f t="shared" si="35"/>
        <v>https://shopeefood.shopee.vn/bo-suu-tap/a-bun-bo-1991</v>
      </c>
    </row>
    <row r="1809" spans="1:28" ht="180">
      <c r="A1809" s="151" t="s">
        <v>9785</v>
      </c>
      <c r="B1809" s="152"/>
      <c r="C1809" s="152" t="s">
        <v>717</v>
      </c>
      <c r="D1809" s="152" t="s">
        <v>222</v>
      </c>
      <c r="E1809" s="153" t="s">
        <v>1079</v>
      </c>
      <c r="F1809" s="350" t="s">
        <v>10521</v>
      </c>
      <c r="G1809" s="177" t="str">
        <f t="shared" si="32"/>
        <v>[Alacarte CB]_Mokchang - Đồ Ăn Hàn Quốc_Oct.CB2</v>
      </c>
      <c r="H1809" s="176" t="s">
        <v>10527</v>
      </c>
      <c r="I1809" s="159" t="s">
        <v>10151</v>
      </c>
      <c r="J1809" s="225" t="s">
        <v>1082</v>
      </c>
      <c r="K1809" s="159"/>
      <c r="L1809" s="157"/>
      <c r="M1809" s="159"/>
      <c r="N1809" s="543"/>
      <c r="O1809" s="690" t="s">
        <v>10528</v>
      </c>
      <c r="P1809" s="168"/>
      <c r="Q1809" s="691"/>
      <c r="R1809" s="692" t="s">
        <v>10529</v>
      </c>
      <c r="S1809" s="177"/>
      <c r="T1809" s="177"/>
      <c r="U1809" s="155" t="s">
        <v>696</v>
      </c>
      <c r="V1809" s="155" t="b">
        <v>0</v>
      </c>
      <c r="W1809" s="179" t="s">
        <v>10530</v>
      </c>
      <c r="X1809" s="168"/>
      <c r="Y1809" s="173">
        <v>19879</v>
      </c>
      <c r="Z1809" s="162" t="s">
        <v>3623</v>
      </c>
      <c r="AA1809" s="163" t="str">
        <f t="shared" si="29"/>
        <v>https://shopeefood.vn/bo-suu-tap/a-mokchang-50</v>
      </c>
      <c r="AB1809" s="686" t="str">
        <f t="shared" si="35"/>
        <v>https://shopeefood.shopee.vn/bo-suu-tap/a-mokchang-50</v>
      </c>
    </row>
    <row r="1810" spans="1:28" ht="180">
      <c r="A1810" s="151" t="s">
        <v>9785</v>
      </c>
      <c r="B1810" s="152"/>
      <c r="C1810" s="152" t="s">
        <v>717</v>
      </c>
      <c r="D1810" s="152" t="s">
        <v>222</v>
      </c>
      <c r="E1810" s="153" t="s">
        <v>1079</v>
      </c>
      <c r="F1810" s="350" t="s">
        <v>9786</v>
      </c>
      <c r="G1810" s="177" t="str">
        <f t="shared" si="32"/>
        <v>[Alacarte CB]_Mokchang - Đồ Ăn Hàn Quốc_Oct.CB3</v>
      </c>
      <c r="H1810" s="176" t="s">
        <v>10531</v>
      </c>
      <c r="I1810" s="159" t="s">
        <v>10115</v>
      </c>
      <c r="J1810" s="225" t="s">
        <v>1082</v>
      </c>
      <c r="K1810" s="159"/>
      <c r="L1810" s="194" t="s">
        <v>10532</v>
      </c>
      <c r="M1810" s="155" t="s">
        <v>10533</v>
      </c>
      <c r="N1810" s="350" t="s">
        <v>8741</v>
      </c>
      <c r="O1810" s="693" t="s">
        <v>10534</v>
      </c>
      <c r="P1810" s="168"/>
      <c r="Q1810" s="691"/>
      <c r="R1810" s="694" t="s">
        <v>10535</v>
      </c>
      <c r="S1810" s="177"/>
      <c r="T1810" s="177"/>
      <c r="U1810" s="155" t="s">
        <v>696</v>
      </c>
      <c r="V1810" s="155" t="b">
        <v>0</v>
      </c>
      <c r="W1810" s="179" t="s">
        <v>10536</v>
      </c>
      <c r="X1810" s="168"/>
      <c r="Y1810" s="173">
        <v>20509</v>
      </c>
      <c r="Z1810" s="162" t="s">
        <v>6632</v>
      </c>
      <c r="AA1810" s="163" t="str">
        <f t="shared" si="29"/>
        <v>https://shopeefood.vn/bo-suu-tap/a--mokchang</v>
      </c>
      <c r="AB1810" s="686" t="str">
        <f t="shared" si="35"/>
        <v>https://shopeefood.shopee.vn/bo-suu-tap/a--mokchang</v>
      </c>
    </row>
    <row r="1811" spans="1:28" ht="105">
      <c r="A1811" s="151" t="s">
        <v>9785</v>
      </c>
      <c r="B1811" s="152"/>
      <c r="C1811" s="152" t="s">
        <v>717</v>
      </c>
      <c r="D1811" s="155" t="s">
        <v>211</v>
      </c>
      <c r="E1811" s="162" t="s">
        <v>1346</v>
      </c>
      <c r="F1811" s="350" t="s">
        <v>9785</v>
      </c>
      <c r="G1811" s="177" t="str">
        <f t="shared" si="32"/>
        <v>[Win 1]_LaBoong - Trà Ô Long Làng LaBoong_Oct</v>
      </c>
      <c r="H1811" s="155" t="s">
        <v>10537</v>
      </c>
      <c r="I1811" s="162" t="s">
        <v>10538</v>
      </c>
      <c r="J1811" s="342" t="s">
        <v>8792</v>
      </c>
      <c r="K1811" s="162"/>
      <c r="L1811" s="162"/>
      <c r="M1811" s="162"/>
      <c r="N1811" s="183"/>
      <c r="O1811" s="183" t="s">
        <v>1222</v>
      </c>
      <c r="P1811" s="169"/>
      <c r="Q1811" s="162"/>
      <c r="R1811" s="176" t="s">
        <v>10539</v>
      </c>
      <c r="S1811" s="177"/>
      <c r="T1811" s="177"/>
      <c r="U1811" s="155" t="s">
        <v>696</v>
      </c>
      <c r="V1811" s="155" t="b">
        <v>0</v>
      </c>
      <c r="W1811" s="170" t="s">
        <v>7705</v>
      </c>
      <c r="X1811" s="168"/>
      <c r="Y1811" s="173">
        <v>20820</v>
      </c>
      <c r="Z1811" s="162" t="s">
        <v>7706</v>
      </c>
      <c r="AA1811" s="163" t="str">
        <f t="shared" si="29"/>
        <v>https://shopeefood.vn/bo-suu-tap/w1-laboong</v>
      </c>
      <c r="AB1811" s="686" t="str">
        <f t="shared" si="35"/>
        <v>https://shopeefood.shopee.vn/bo-suu-tap/w1-laboong</v>
      </c>
    </row>
    <row r="1812" spans="1:28" ht="300">
      <c r="A1812" s="151" t="s">
        <v>9785</v>
      </c>
      <c r="B1812" s="152"/>
      <c r="C1812" s="152" t="s">
        <v>706</v>
      </c>
      <c r="D1812" s="152" t="s">
        <v>222</v>
      </c>
      <c r="E1812" s="191" t="s">
        <v>2766</v>
      </c>
      <c r="F1812" s="350" t="s">
        <v>10521</v>
      </c>
      <c r="G1812" s="177" t="str">
        <f t="shared" si="32"/>
        <v>[Alacarte CB]_Trà Đé - Tiệm Trà Giải Khát_Oct.CB2</v>
      </c>
      <c r="H1812" s="176" t="s">
        <v>10540</v>
      </c>
      <c r="I1812" s="159" t="s">
        <v>10541</v>
      </c>
      <c r="J1812" s="235" t="s">
        <v>2770</v>
      </c>
      <c r="K1812" s="159"/>
      <c r="L1812" s="235" t="s">
        <v>9032</v>
      </c>
      <c r="M1812" s="176" t="s">
        <v>10542</v>
      </c>
      <c r="N1812" s="174" t="s">
        <v>6384</v>
      </c>
      <c r="O1812" s="153"/>
      <c r="P1812" s="168"/>
      <c r="Q1812" s="263" t="s">
        <v>10543</v>
      </c>
      <c r="R1812" s="177"/>
      <c r="S1812" s="177"/>
      <c r="T1812" s="177"/>
      <c r="U1812" s="155" t="s">
        <v>696</v>
      </c>
      <c r="V1812" s="155" t="b">
        <v>0</v>
      </c>
      <c r="W1812" s="179" t="s">
        <v>10544</v>
      </c>
      <c r="X1812" s="168"/>
      <c r="Y1812" s="173">
        <v>20515</v>
      </c>
      <c r="Z1812" s="162" t="s">
        <v>6387</v>
      </c>
      <c r="AA1812" s="163" t="str">
        <f t="shared" si="29"/>
        <v>https://shopeefood.vn/bo-suu-tap/a-tra-de</v>
      </c>
      <c r="AB1812" s="686" t="str">
        <f t="shared" si="35"/>
        <v>https://shopeefood.shopee.vn/bo-suu-tap/a-tra-de</v>
      </c>
    </row>
    <row r="1813" spans="1:28" ht="90">
      <c r="A1813" s="151" t="s">
        <v>9785</v>
      </c>
      <c r="B1813" s="152"/>
      <c r="C1813" s="152" t="s">
        <v>717</v>
      </c>
      <c r="D1813" s="152" t="s">
        <v>222</v>
      </c>
      <c r="E1813" s="153" t="s">
        <v>1065</v>
      </c>
      <c r="F1813" s="350" t="s">
        <v>9926</v>
      </c>
      <c r="G1813" s="177" t="str">
        <f t="shared" si="32"/>
        <v>[Alacarte CB]_The Alley_Oct.CB1</v>
      </c>
      <c r="H1813" s="176" t="s">
        <v>10545</v>
      </c>
      <c r="I1813" s="193" t="s">
        <v>10546</v>
      </c>
      <c r="J1813" s="227" t="s">
        <v>2467</v>
      </c>
      <c r="K1813" s="157"/>
      <c r="L1813" s="195"/>
      <c r="M1813" s="159"/>
      <c r="N1813" s="168"/>
      <c r="O1813" s="183" t="s">
        <v>1222</v>
      </c>
      <c r="P1813" s="168"/>
      <c r="Q1813" s="159"/>
      <c r="R1813" s="695" t="s">
        <v>10547</v>
      </c>
      <c r="S1813" s="177"/>
      <c r="T1813" s="177"/>
      <c r="U1813" s="155" t="s">
        <v>696</v>
      </c>
      <c r="V1813" s="155" t="b">
        <v>0</v>
      </c>
      <c r="W1813" s="179" t="s">
        <v>6727</v>
      </c>
      <c r="X1813" s="168"/>
      <c r="Y1813" s="173">
        <v>19830</v>
      </c>
      <c r="Z1813" s="162" t="s">
        <v>4288</v>
      </c>
      <c r="AA1813" s="163" t="str">
        <f t="shared" si="29"/>
        <v>https://shopeefood.vn/bo-suu-tap/a-trs-alley</v>
      </c>
      <c r="AB1813" s="686" t="str">
        <f t="shared" si="35"/>
        <v>https://shopeefood.shopee.vn/bo-suu-tap/a-trs-alley</v>
      </c>
    </row>
    <row r="1814" spans="1:28" ht="90">
      <c r="A1814" s="151" t="s">
        <v>9785</v>
      </c>
      <c r="B1814" s="152"/>
      <c r="C1814" s="152" t="s">
        <v>717</v>
      </c>
      <c r="D1814" s="152" t="s">
        <v>222</v>
      </c>
      <c r="E1814" s="167" t="s">
        <v>1065</v>
      </c>
      <c r="F1814" s="350" t="s">
        <v>10521</v>
      </c>
      <c r="G1814" s="177" t="str">
        <f t="shared" si="32"/>
        <v>[Alacarte CB]_The Alley_Oct.CB2</v>
      </c>
      <c r="H1814" s="176" t="s">
        <v>10548</v>
      </c>
      <c r="I1814" s="193" t="s">
        <v>10549</v>
      </c>
      <c r="J1814" s="293" t="s">
        <v>2467</v>
      </c>
      <c r="K1814" s="157"/>
      <c r="L1814" s="195"/>
      <c r="M1814" s="159"/>
      <c r="N1814" s="168"/>
      <c r="O1814" s="183" t="s">
        <v>1222</v>
      </c>
      <c r="P1814" s="168"/>
      <c r="Q1814" s="159"/>
      <c r="R1814" s="177" t="s">
        <v>10550</v>
      </c>
      <c r="S1814" s="177"/>
      <c r="T1814" s="177"/>
      <c r="U1814" s="155" t="s">
        <v>696</v>
      </c>
      <c r="V1814" s="155" t="b">
        <v>0</v>
      </c>
      <c r="W1814" s="179" t="s">
        <v>9617</v>
      </c>
      <c r="X1814" s="168"/>
      <c r="Y1814" s="173">
        <v>21012</v>
      </c>
      <c r="Z1814" s="162" t="s">
        <v>8786</v>
      </c>
      <c r="AA1814" s="163" t="str">
        <f t="shared" si="29"/>
        <v>https://shopeefood.vn/bo-suu-tap/a-1d-alley</v>
      </c>
      <c r="AB1814" s="686" t="str">
        <f t="shared" si="35"/>
        <v>https://shopeefood.shopee.vn/bo-suu-tap/a-1d-alley</v>
      </c>
    </row>
    <row r="1815" spans="1:28" ht="90">
      <c r="A1815" s="151" t="s">
        <v>9785</v>
      </c>
      <c r="B1815" s="152"/>
      <c r="C1815" s="152" t="s">
        <v>717</v>
      </c>
      <c r="D1815" s="152" t="s">
        <v>222</v>
      </c>
      <c r="E1815" s="167" t="s">
        <v>1065</v>
      </c>
      <c r="F1815" s="350" t="s">
        <v>9786</v>
      </c>
      <c r="G1815" s="177" t="str">
        <f t="shared" si="32"/>
        <v>[Alacarte CB]_The Alley_Oct.CB3</v>
      </c>
      <c r="H1815" s="176" t="s">
        <v>10551</v>
      </c>
      <c r="I1815" s="193" t="s">
        <v>10552</v>
      </c>
      <c r="J1815" s="293" t="s">
        <v>2467</v>
      </c>
      <c r="K1815" s="157"/>
      <c r="L1815" s="195"/>
      <c r="M1815" s="159"/>
      <c r="N1815" s="168"/>
      <c r="O1815" s="183" t="s">
        <v>1222</v>
      </c>
      <c r="P1815" s="168"/>
      <c r="Q1815" s="159"/>
      <c r="R1815" s="177" t="s">
        <v>10553</v>
      </c>
      <c r="S1815" s="177"/>
      <c r="T1815" s="177"/>
      <c r="U1815" s="155" t="s">
        <v>696</v>
      </c>
      <c r="V1815" s="155" t="b">
        <v>0</v>
      </c>
      <c r="W1815" s="179" t="s">
        <v>6727</v>
      </c>
      <c r="X1815" s="168"/>
      <c r="Y1815" s="173">
        <v>19789</v>
      </c>
      <c r="Z1815" s="162" t="s">
        <v>4284</v>
      </c>
      <c r="AA1815" s="163" t="str">
        <f t="shared" si="29"/>
        <v>https://shopeefood.vn/bo-suu-tap/a-alley-deal-50</v>
      </c>
      <c r="AB1815" s="686" t="str">
        <f t="shared" si="35"/>
        <v>https://shopeefood.shopee.vn/bo-suu-tap/a-alley-deal-50</v>
      </c>
    </row>
    <row r="1816" spans="1:28" ht="120">
      <c r="A1816" s="315" t="s">
        <v>9785</v>
      </c>
      <c r="B1816" s="446"/>
      <c r="C1816" s="296" t="s">
        <v>1236</v>
      </c>
      <c r="D1816" s="317" t="s">
        <v>207</v>
      </c>
      <c r="E1816" s="296" t="s">
        <v>1453</v>
      </c>
      <c r="F1816" s="696" t="s">
        <v>4623</v>
      </c>
      <c r="G1816" s="596" t="str">
        <f t="shared" si="32"/>
        <v>[SuperVIP]_Trà Sữa May Cha_Spike</v>
      </c>
      <c r="H1816" s="319" t="s">
        <v>10554</v>
      </c>
      <c r="I1816" s="697">
        <v>45940</v>
      </c>
      <c r="J1816" s="342" t="s">
        <v>1456</v>
      </c>
      <c r="K1816" s="162"/>
      <c r="L1816" s="162"/>
      <c r="M1816" s="162"/>
      <c r="N1816" s="169"/>
      <c r="O1816" s="183"/>
      <c r="P1816" s="169"/>
      <c r="Q1816" s="183"/>
      <c r="R1816" s="177"/>
      <c r="S1816" s="177"/>
      <c r="T1816" s="177"/>
      <c r="U1816" s="155"/>
      <c r="V1816" s="155" t="b">
        <v>0</v>
      </c>
      <c r="W1816" s="170" t="s">
        <v>10074</v>
      </c>
      <c r="X1816" s="168"/>
      <c r="Y1816" s="173">
        <v>21133</v>
      </c>
      <c r="Z1816" s="162" t="s">
        <v>10075</v>
      </c>
      <c r="AA1816" s="163" t="str">
        <f t="shared" si="29"/>
        <v>https://shopeefood.vn/bo-suu-tap/sv-1k-maycha</v>
      </c>
      <c r="AB1816" s="686" t="str">
        <f t="shared" si="35"/>
        <v>https://shopeefood.shopee.vn/bo-suu-tap/sv-1k-maycha</v>
      </c>
    </row>
    <row r="1817" spans="1:28" ht="165">
      <c r="A1817" s="315" t="s">
        <v>9785</v>
      </c>
      <c r="B1817" s="446"/>
      <c r="C1817" s="296" t="s">
        <v>1236</v>
      </c>
      <c r="D1817" s="317" t="s">
        <v>207</v>
      </c>
      <c r="E1817" s="296" t="s">
        <v>1453</v>
      </c>
      <c r="F1817" s="666" t="s">
        <v>9785</v>
      </c>
      <c r="G1817" s="596" t="str">
        <f t="shared" si="32"/>
        <v>[SuperVIP]_Trà Sữa May Cha_Oct</v>
      </c>
      <c r="H1817" s="319" t="s">
        <v>10555</v>
      </c>
      <c r="I1817" s="319" t="s">
        <v>10556</v>
      </c>
      <c r="J1817" s="342" t="s">
        <v>1456</v>
      </c>
      <c r="K1817" s="162"/>
      <c r="L1817" s="162"/>
      <c r="M1817" s="162"/>
      <c r="N1817" s="169"/>
      <c r="O1817" s="183"/>
      <c r="P1817" s="169"/>
      <c r="Q1817" s="183" t="s">
        <v>10557</v>
      </c>
      <c r="R1817" s="177"/>
      <c r="S1817" s="177"/>
      <c r="T1817" s="177"/>
      <c r="U1817" s="155"/>
      <c r="V1817" s="155" t="b">
        <v>0</v>
      </c>
      <c r="W1817" s="170" t="s">
        <v>10558</v>
      </c>
      <c r="X1817" s="168"/>
      <c r="Y1817" s="173">
        <v>20470</v>
      </c>
      <c r="Z1817" s="162" t="s">
        <v>6942</v>
      </c>
      <c r="AA1817" s="163" t="str">
        <f t="shared" si="29"/>
        <v>https://shopeefood.vn/bo-suu-tap/sv-deal-maycha</v>
      </c>
      <c r="AB1817" s="686" t="str">
        <f t="shared" si="35"/>
        <v>https://shopeefood.shopee.vn/bo-suu-tap/sv-deal-maycha</v>
      </c>
    </row>
    <row r="1818" spans="1:28" ht="135">
      <c r="A1818" s="315" t="s">
        <v>9785</v>
      </c>
      <c r="B1818" s="446"/>
      <c r="C1818" s="296" t="s">
        <v>1236</v>
      </c>
      <c r="D1818" s="316" t="s">
        <v>209</v>
      </c>
      <c r="E1818" s="296" t="s">
        <v>1453</v>
      </c>
      <c r="F1818" s="666" t="s">
        <v>9785</v>
      </c>
      <c r="G1818" s="596" t="str">
        <f t="shared" si="32"/>
        <v>[VIP]_Trà Sữa May Cha_Oct</v>
      </c>
      <c r="H1818" s="319" t="s">
        <v>10559</v>
      </c>
      <c r="I1818" s="319" t="s">
        <v>10151</v>
      </c>
      <c r="J1818" s="342" t="s">
        <v>1456</v>
      </c>
      <c r="K1818" s="162"/>
      <c r="L1818" s="162"/>
      <c r="M1818" s="162"/>
      <c r="N1818" s="169"/>
      <c r="O1818" s="183"/>
      <c r="P1818" s="169"/>
      <c r="Q1818" s="183" t="s">
        <v>10560</v>
      </c>
      <c r="R1818" s="177"/>
      <c r="S1818" s="177"/>
      <c r="T1818" s="177"/>
      <c r="U1818" s="155"/>
      <c r="V1818" s="155" t="b">
        <v>0</v>
      </c>
      <c r="W1818" s="489" t="s">
        <v>10561</v>
      </c>
      <c r="X1818" s="168"/>
      <c r="Y1818" s="173">
        <v>20553</v>
      </c>
      <c r="Z1818" s="162" t="s">
        <v>6027</v>
      </c>
      <c r="AA1818" s="163" t="str">
        <f t="shared" si="29"/>
        <v>https://shopeefood.vn/bo-suu-tap/v-maycha--50</v>
      </c>
      <c r="AB1818" s="686" t="str">
        <f t="shared" si="35"/>
        <v>https://shopeefood.shopee.vn/bo-suu-tap/v-maycha--50</v>
      </c>
    </row>
    <row r="1819" spans="1:28" ht="135">
      <c r="A1819" s="315" t="s">
        <v>9785</v>
      </c>
      <c r="B1819" s="446"/>
      <c r="C1819" s="296" t="s">
        <v>1236</v>
      </c>
      <c r="D1819" s="316" t="s">
        <v>209</v>
      </c>
      <c r="E1819" s="296" t="s">
        <v>1237</v>
      </c>
      <c r="F1819" s="666" t="s">
        <v>9785</v>
      </c>
      <c r="G1819" s="596" t="str">
        <f t="shared" si="32"/>
        <v>[VIP]_Tocotoco_Oct</v>
      </c>
      <c r="H1819" s="319" t="s">
        <v>10562</v>
      </c>
      <c r="I1819" s="319" t="s">
        <v>10563</v>
      </c>
      <c r="J1819" s="338" t="s">
        <v>8392</v>
      </c>
      <c r="K1819" s="162"/>
      <c r="L1819" s="162"/>
      <c r="M1819" s="162"/>
      <c r="N1819" s="169"/>
      <c r="O1819" s="183"/>
      <c r="P1819" s="169"/>
      <c r="Q1819" s="183" t="s">
        <v>10564</v>
      </c>
      <c r="R1819" s="177"/>
      <c r="S1819" s="177"/>
      <c r="T1819" s="177"/>
      <c r="U1819" s="155"/>
      <c r="V1819" s="155" t="b">
        <v>0</v>
      </c>
      <c r="W1819" s="170" t="s">
        <v>10565</v>
      </c>
      <c r="X1819" s="168"/>
      <c r="Y1819" s="173">
        <v>20434</v>
      </c>
      <c r="Z1819" s="162" t="s">
        <v>6033</v>
      </c>
      <c r="AA1819" s="163" t="str">
        <f t="shared" si="29"/>
        <v>https://shopeefood.vn/bo-suu-tap/v-toco-toco</v>
      </c>
      <c r="AB1819" s="686" t="str">
        <f t="shared" si="35"/>
        <v>https://shopeefood.shopee.vn/bo-suu-tap/v-toco-toco</v>
      </c>
    </row>
    <row r="1820" spans="1:28" ht="165">
      <c r="A1820" s="315" t="s">
        <v>9785</v>
      </c>
      <c r="B1820" s="446"/>
      <c r="C1820" s="296" t="s">
        <v>1236</v>
      </c>
      <c r="D1820" s="316" t="s">
        <v>209</v>
      </c>
      <c r="E1820" s="296" t="s">
        <v>1097</v>
      </c>
      <c r="F1820" s="666" t="s">
        <v>9785</v>
      </c>
      <c r="G1820" s="596" t="str">
        <f t="shared" si="32"/>
        <v>[VIP]_Trà Sữa Sunday Basic_Oct</v>
      </c>
      <c r="H1820" s="319" t="s">
        <v>10566</v>
      </c>
      <c r="I1820" s="319" t="s">
        <v>10567</v>
      </c>
      <c r="J1820" s="346" t="s">
        <v>1512</v>
      </c>
      <c r="K1820" s="162"/>
      <c r="L1820" s="162"/>
      <c r="M1820" s="162"/>
      <c r="N1820" s="169"/>
      <c r="O1820" s="183"/>
      <c r="P1820" s="169"/>
      <c r="Q1820" s="183" t="s">
        <v>10568</v>
      </c>
      <c r="R1820" s="177"/>
      <c r="S1820" s="177"/>
      <c r="T1820" s="177"/>
      <c r="U1820" s="155" t="s">
        <v>696</v>
      </c>
      <c r="V1820" s="155" t="b">
        <v>0</v>
      </c>
      <c r="W1820" s="179" t="s">
        <v>10569</v>
      </c>
      <c r="X1820" s="168"/>
      <c r="Y1820" s="173">
        <v>21010</v>
      </c>
      <c r="Z1820" s="162" t="s">
        <v>8411</v>
      </c>
      <c r="AA1820" s="163" t="str">
        <f t="shared" si="29"/>
        <v>https://shopeefood.vn/bo-suu-tap/v-1t1-sundaybasic</v>
      </c>
      <c r="AB1820" s="686" t="str">
        <f t="shared" si="35"/>
        <v>https://shopeefood.shopee.vn/bo-suu-tap/v-1t1-sundaybasic</v>
      </c>
    </row>
    <row r="1821" spans="1:28" ht="120">
      <c r="A1821" s="315" t="s">
        <v>9785</v>
      </c>
      <c r="B1821" s="152"/>
      <c r="C1821" s="200" t="s">
        <v>897</v>
      </c>
      <c r="D1821" s="297" t="s">
        <v>207</v>
      </c>
      <c r="E1821" s="180" t="s">
        <v>275</v>
      </c>
      <c r="F1821" s="462" t="s">
        <v>10570</v>
      </c>
      <c r="G1821" s="177" t="str">
        <f t="shared" si="32"/>
        <v>[SuperVIP]_Cơm Thố Anh Nguyễn_22-26/10</v>
      </c>
      <c r="H1821" s="176" t="s">
        <v>10571</v>
      </c>
      <c r="I1821" s="462" t="s">
        <v>10570</v>
      </c>
      <c r="J1821" s="536" t="s">
        <v>6237</v>
      </c>
      <c r="K1821" s="162"/>
      <c r="L1821" s="162"/>
      <c r="M1821" s="162"/>
      <c r="N1821" s="169"/>
      <c r="O1821" s="183"/>
      <c r="P1821" s="169"/>
      <c r="Q1821" s="183"/>
      <c r="R1821" s="176" t="s">
        <v>10572</v>
      </c>
      <c r="S1821" s="177"/>
      <c r="T1821" s="177"/>
      <c r="U1821" s="155" t="s">
        <v>696</v>
      </c>
      <c r="V1821" s="155" t="b">
        <v>0</v>
      </c>
      <c r="W1821" s="170" t="s">
        <v>10264</v>
      </c>
      <c r="X1821" s="168"/>
      <c r="Y1821" s="173">
        <v>21300</v>
      </c>
      <c r="Z1821" s="162" t="s">
        <v>10573</v>
      </c>
      <c r="AA1821" s="163" t="str">
        <f t="shared" si="29"/>
        <v>https://shopeefood.vn/bo-suu-tap/sv-com-tho-anh-nguyen</v>
      </c>
      <c r="AB1821" s="163"/>
    </row>
    <row r="1822" spans="1:28" ht="150">
      <c r="A1822" s="151" t="s">
        <v>9785</v>
      </c>
      <c r="B1822" s="152"/>
      <c r="C1822" s="152" t="s">
        <v>706</v>
      </c>
      <c r="D1822" s="152" t="s">
        <v>222</v>
      </c>
      <c r="E1822" s="191" t="s">
        <v>7072</v>
      </c>
      <c r="F1822" s="350" t="s">
        <v>10078</v>
      </c>
      <c r="G1822" s="177" t="str">
        <f t="shared" si="32"/>
        <v>[Alacarte CB]_Bún đậu Homemade_Oct.CB9</v>
      </c>
      <c r="H1822" s="176" t="s">
        <v>10574</v>
      </c>
      <c r="I1822" s="159" t="s">
        <v>10093</v>
      </c>
      <c r="J1822" s="235" t="s">
        <v>7076</v>
      </c>
      <c r="K1822" s="159"/>
      <c r="L1822" s="159"/>
      <c r="M1822" s="159"/>
      <c r="N1822" s="168"/>
      <c r="O1822" s="155" t="s">
        <v>4147</v>
      </c>
      <c r="P1822" s="168"/>
      <c r="Q1822" s="192" t="s">
        <v>10575</v>
      </c>
      <c r="R1822" s="177"/>
      <c r="S1822" s="177"/>
      <c r="T1822" s="177"/>
      <c r="U1822" s="155" t="s">
        <v>696</v>
      </c>
      <c r="V1822" s="155" t="b">
        <v>0</v>
      </c>
      <c r="W1822" s="170" t="s">
        <v>10576</v>
      </c>
      <c r="X1822" s="168"/>
      <c r="Y1822" s="173">
        <v>21055</v>
      </c>
      <c r="Z1822" s="162" t="s">
        <v>9309</v>
      </c>
      <c r="AA1822" s="163" t="str">
        <f t="shared" si="29"/>
        <v>https://shopeefood.vn/bo-suu-tap/a-dauhomemade</v>
      </c>
      <c r="AB1822" s="163"/>
    </row>
    <row r="1823" spans="1:28" ht="150">
      <c r="A1823" s="151" t="s">
        <v>9785</v>
      </c>
      <c r="B1823" s="152"/>
      <c r="C1823" s="152" t="s">
        <v>706</v>
      </c>
      <c r="D1823" s="152" t="s">
        <v>222</v>
      </c>
      <c r="E1823" s="191" t="s">
        <v>7072</v>
      </c>
      <c r="F1823" s="350" t="s">
        <v>10119</v>
      </c>
      <c r="G1823" s="177" t="str">
        <f t="shared" si="32"/>
        <v>[Alacarte CB]_Bún đậu Homemade_Oct.CB8</v>
      </c>
      <c r="H1823" s="176" t="s">
        <v>10577</v>
      </c>
      <c r="I1823" s="159" t="s">
        <v>10030</v>
      </c>
      <c r="J1823" s="235" t="s">
        <v>7076</v>
      </c>
      <c r="K1823" s="159"/>
      <c r="L1823" s="159"/>
      <c r="M1823" s="159"/>
      <c r="N1823" s="168"/>
      <c r="O1823" s="155" t="s">
        <v>4147</v>
      </c>
      <c r="P1823" s="168"/>
      <c r="Q1823" s="193" t="s">
        <v>10578</v>
      </c>
      <c r="R1823" s="177"/>
      <c r="S1823" s="177"/>
      <c r="T1823" s="177"/>
      <c r="U1823" s="155" t="s">
        <v>696</v>
      </c>
      <c r="V1823" s="155" t="b">
        <v>0</v>
      </c>
      <c r="W1823" s="179" t="s">
        <v>10576</v>
      </c>
      <c r="X1823" s="168"/>
      <c r="Y1823" s="173">
        <v>20715</v>
      </c>
      <c r="Z1823" s="162" t="s">
        <v>7083</v>
      </c>
      <c r="AA1823" s="163" t="str">
        <f t="shared" si="29"/>
        <v>https://shopeefood.vn/bo-suu-tap/a-dau-homemade-25k</v>
      </c>
      <c r="AB1823" s="163"/>
    </row>
    <row r="1824" spans="1:28" ht="150">
      <c r="A1824" s="151" t="s">
        <v>9785</v>
      </c>
      <c r="B1824" s="152"/>
      <c r="C1824" s="152" t="s">
        <v>706</v>
      </c>
      <c r="D1824" s="152" t="s">
        <v>222</v>
      </c>
      <c r="E1824" s="191" t="s">
        <v>7072</v>
      </c>
      <c r="F1824" s="350" t="s">
        <v>9920</v>
      </c>
      <c r="G1824" s="177" t="str">
        <f t="shared" si="32"/>
        <v>[Alacarte CB]_Bún đậu Homemade_Oct.CB7</v>
      </c>
      <c r="H1824" s="176" t="s">
        <v>10579</v>
      </c>
      <c r="I1824" s="159" t="s">
        <v>9788</v>
      </c>
      <c r="J1824" s="235" t="s">
        <v>7076</v>
      </c>
      <c r="K1824" s="159"/>
      <c r="L1824" s="159"/>
      <c r="M1824" s="159"/>
      <c r="N1824" s="168"/>
      <c r="O1824" s="155" t="s">
        <v>4147</v>
      </c>
      <c r="P1824" s="168"/>
      <c r="Q1824" s="193" t="s">
        <v>10580</v>
      </c>
      <c r="R1824" s="177"/>
      <c r="S1824" s="177"/>
      <c r="T1824" s="177"/>
      <c r="U1824" s="155" t="s">
        <v>696</v>
      </c>
      <c r="V1824" s="155" t="b">
        <v>0</v>
      </c>
      <c r="W1824" s="170" t="s">
        <v>10576</v>
      </c>
      <c r="X1824" s="168"/>
      <c r="Y1824" s="173">
        <v>21055</v>
      </c>
      <c r="Z1824" s="162" t="s">
        <v>9309</v>
      </c>
      <c r="AA1824" s="163" t="str">
        <f t="shared" si="29"/>
        <v>https://shopeefood.vn/bo-suu-tap/a-dauhomemade</v>
      </c>
      <c r="AB1824" s="163"/>
    </row>
    <row r="1825" spans="1:28" ht="255">
      <c r="A1825" s="151" t="s">
        <v>9785</v>
      </c>
      <c r="B1825" s="152"/>
      <c r="C1825" s="152" t="s">
        <v>706</v>
      </c>
      <c r="D1825" s="152" t="s">
        <v>222</v>
      </c>
      <c r="E1825" s="191" t="s">
        <v>686</v>
      </c>
      <c r="F1825" s="350" t="s">
        <v>9926</v>
      </c>
      <c r="G1825" s="177" t="str">
        <f t="shared" si="32"/>
        <v>[Alacarte CB]_Busan Korean Food_Oct.CB1</v>
      </c>
      <c r="H1825" s="176" t="s">
        <v>10581</v>
      </c>
      <c r="I1825" s="176" t="s">
        <v>9928</v>
      </c>
      <c r="J1825" s="581" t="s">
        <v>690</v>
      </c>
      <c r="K1825" s="159"/>
      <c r="L1825" s="157"/>
      <c r="M1825" s="159"/>
      <c r="N1825" s="178"/>
      <c r="O1825" s="409" t="s">
        <v>10582</v>
      </c>
      <c r="P1825" s="543"/>
      <c r="Q1825" s="176" t="s">
        <v>10583</v>
      </c>
      <c r="R1825" s="177"/>
      <c r="S1825" s="177"/>
      <c r="T1825" s="177"/>
      <c r="U1825" s="155" t="s">
        <v>696</v>
      </c>
      <c r="V1825" s="155" t="b">
        <v>0</v>
      </c>
      <c r="W1825" s="179" t="s">
        <v>10584</v>
      </c>
      <c r="X1825" s="168"/>
      <c r="Y1825" s="173">
        <v>20960</v>
      </c>
      <c r="Z1825" s="162" t="s">
        <v>9046</v>
      </c>
      <c r="AA1825" s="163" t="str">
        <f t="shared" si="29"/>
        <v>https://shopeefood.vn/bo-suu-tap/a-busan-39k</v>
      </c>
      <c r="AB1825" s="163"/>
    </row>
    <row r="1826" spans="1:28" ht="90">
      <c r="A1826" s="315" t="s">
        <v>9785</v>
      </c>
      <c r="B1826" s="446"/>
      <c r="C1826" s="296" t="s">
        <v>1236</v>
      </c>
      <c r="D1826" s="316" t="s">
        <v>209</v>
      </c>
      <c r="E1826" s="296" t="s">
        <v>1469</v>
      </c>
      <c r="F1826" s="666" t="s">
        <v>9785</v>
      </c>
      <c r="G1826" s="596" t="str">
        <f t="shared" si="32"/>
        <v>[VIP]_Gong Cha_Oct</v>
      </c>
      <c r="H1826" s="698" t="s">
        <v>10585</v>
      </c>
      <c r="I1826" s="183" t="s">
        <v>10586</v>
      </c>
      <c r="J1826" s="699" t="s">
        <v>1472</v>
      </c>
      <c r="K1826" s="162"/>
      <c r="L1826" s="162"/>
      <c r="M1826" s="162"/>
      <c r="N1826" s="169"/>
      <c r="O1826" s="183"/>
      <c r="P1826" s="169"/>
      <c r="Q1826" s="183" t="s">
        <v>10587</v>
      </c>
      <c r="R1826" s="177"/>
      <c r="S1826" s="177"/>
      <c r="T1826" s="177"/>
      <c r="U1826" s="155" t="s">
        <v>696</v>
      </c>
      <c r="V1826" s="155" t="b">
        <v>0</v>
      </c>
      <c r="W1826" s="179" t="s">
        <v>10588</v>
      </c>
      <c r="X1826" s="168"/>
      <c r="Y1826" s="173">
        <v>20667</v>
      </c>
      <c r="Z1826" s="162" t="s">
        <v>7196</v>
      </c>
      <c r="AA1826" s="163" t="str">
        <f t="shared" si="29"/>
        <v>https://shopeefood.vn/bo-suu-tap/v-1t1-gongcha</v>
      </c>
      <c r="AB1826" s="163"/>
    </row>
    <row r="1827" spans="1:28" ht="180">
      <c r="A1827" s="315" t="s">
        <v>9785</v>
      </c>
      <c r="B1827" s="446"/>
      <c r="C1827" s="296" t="s">
        <v>1236</v>
      </c>
      <c r="D1827" s="317" t="s">
        <v>207</v>
      </c>
      <c r="E1827" s="296" t="s">
        <v>370</v>
      </c>
      <c r="F1827" s="666" t="s">
        <v>10589</v>
      </c>
      <c r="G1827" s="596" t="str">
        <f t="shared" si="32"/>
        <v>[SuperVIP]_Phê La_8-10/10</v>
      </c>
      <c r="H1827" s="319" t="s">
        <v>10590</v>
      </c>
      <c r="I1827" s="183" t="s">
        <v>10591</v>
      </c>
      <c r="J1827" s="699" t="s">
        <v>1442</v>
      </c>
      <c r="K1827" s="162"/>
      <c r="L1827" s="162"/>
      <c r="M1827" s="162"/>
      <c r="N1827" s="169"/>
      <c r="O1827" s="183"/>
      <c r="P1827" s="169"/>
      <c r="Q1827" s="183" t="s">
        <v>10592</v>
      </c>
      <c r="R1827" s="183" t="s">
        <v>10592</v>
      </c>
      <c r="S1827" s="183" t="s">
        <v>10592</v>
      </c>
      <c r="T1827" s="183" t="s">
        <v>10592</v>
      </c>
      <c r="U1827" s="155"/>
      <c r="V1827" s="155" t="b">
        <v>0</v>
      </c>
      <c r="W1827" s="170" t="s">
        <v>10593</v>
      </c>
      <c r="X1827" s="168"/>
      <c r="Y1827" s="173">
        <v>20924</v>
      </c>
      <c r="Z1827" s="162" t="s">
        <v>8437</v>
      </c>
      <c r="AA1827" s="163" t="str">
        <f t="shared" si="29"/>
        <v>https://shopeefood.vn/bo-suu-tap/sv-phela-88</v>
      </c>
      <c r="AB1827" s="163"/>
    </row>
    <row r="1828" spans="1:28" ht="150">
      <c r="A1828" s="315" t="s">
        <v>9785</v>
      </c>
      <c r="B1828" s="446"/>
      <c r="C1828" s="296" t="s">
        <v>1236</v>
      </c>
      <c r="D1828" s="317" t="s">
        <v>207</v>
      </c>
      <c r="E1828" s="296" t="s">
        <v>370</v>
      </c>
      <c r="F1828" s="666" t="s">
        <v>10265</v>
      </c>
      <c r="G1828" s="596" t="str">
        <f t="shared" si="32"/>
        <v>[SuperVIP]_Phê La_13-17/10</v>
      </c>
      <c r="H1828" s="319" t="s">
        <v>10594</v>
      </c>
      <c r="I1828" s="183" t="s">
        <v>10014</v>
      </c>
      <c r="J1828" s="699" t="s">
        <v>1442</v>
      </c>
      <c r="K1828" s="162"/>
      <c r="L1828" s="162"/>
      <c r="M1828" s="162"/>
      <c r="N1828" s="169"/>
      <c r="O1828" s="183"/>
      <c r="P1828" s="169"/>
      <c r="Q1828" s="183" t="s">
        <v>10595</v>
      </c>
      <c r="R1828" s="183" t="s">
        <v>10595</v>
      </c>
      <c r="S1828" s="183" t="s">
        <v>10595</v>
      </c>
      <c r="T1828" s="183" t="s">
        <v>10595</v>
      </c>
      <c r="U1828" s="155" t="s">
        <v>696</v>
      </c>
      <c r="V1828" s="155" t="b">
        <v>0</v>
      </c>
      <c r="W1828" s="578" t="s">
        <v>10596</v>
      </c>
      <c r="X1828" s="168"/>
      <c r="Y1828" s="173">
        <v>20988</v>
      </c>
      <c r="Z1828" s="162" t="s">
        <v>8443</v>
      </c>
      <c r="AA1828" s="163" t="str">
        <f t="shared" si="29"/>
        <v>https://shopeefood.vn/bo-suu-tap/sv-phela--2t1</v>
      </c>
      <c r="AB1828" s="163"/>
    </row>
    <row r="1829" spans="1:28" ht="240">
      <c r="A1829" s="151" t="s">
        <v>9785</v>
      </c>
      <c r="B1829" s="152"/>
      <c r="C1829" s="152" t="s">
        <v>706</v>
      </c>
      <c r="D1829" s="152" t="s">
        <v>222</v>
      </c>
      <c r="E1829" s="191" t="s">
        <v>881</v>
      </c>
      <c r="F1829" s="350" t="s">
        <v>9926</v>
      </c>
      <c r="G1829" s="177" t="str">
        <f t="shared" si="32"/>
        <v>[Alacarte CB]_Trà Sữa &amp; Chè Khúc Bạch AZ_Oct.CB1</v>
      </c>
      <c r="H1829" s="193" t="s">
        <v>10597</v>
      </c>
      <c r="I1829" s="159" t="s">
        <v>10115</v>
      </c>
      <c r="J1829" s="225" t="s">
        <v>884</v>
      </c>
      <c r="K1829" s="157"/>
      <c r="L1829" s="157" t="s">
        <v>10598</v>
      </c>
      <c r="M1829" s="193" t="s">
        <v>10599</v>
      </c>
      <c r="N1829" s="176" t="s">
        <v>2600</v>
      </c>
      <c r="O1829" s="176" t="s">
        <v>10600</v>
      </c>
      <c r="P1829" s="168"/>
      <c r="Q1829" s="159" t="s">
        <v>10601</v>
      </c>
      <c r="R1829" s="177"/>
      <c r="S1829" s="177"/>
      <c r="T1829" s="177"/>
      <c r="U1829" s="155" t="s">
        <v>696</v>
      </c>
      <c r="V1829" s="155" t="b">
        <v>0</v>
      </c>
      <c r="W1829" s="179" t="s">
        <v>10602</v>
      </c>
      <c r="X1829" s="168"/>
      <c r="Y1829" s="173">
        <v>21004</v>
      </c>
      <c r="Z1829" s="162" t="s">
        <v>8569</v>
      </c>
      <c r="AA1829" s="163" t="str">
        <f t="shared" si="29"/>
        <v>https://shopeefood.vn/bo-suu-tap/a-trasua-az</v>
      </c>
      <c r="AB1829" s="163"/>
    </row>
    <row r="1830" spans="1:28" ht="240">
      <c r="A1830" s="151" t="s">
        <v>9785</v>
      </c>
      <c r="B1830" s="152"/>
      <c r="C1830" s="152" t="s">
        <v>706</v>
      </c>
      <c r="D1830" s="152" t="s">
        <v>222</v>
      </c>
      <c r="E1830" s="191" t="s">
        <v>881</v>
      </c>
      <c r="F1830" s="350" t="s">
        <v>9786</v>
      </c>
      <c r="G1830" s="177" t="str">
        <f t="shared" si="32"/>
        <v>[Alacarte CB]_Trà Sữa &amp; Chè Khúc Bạch AZ_Oct.CB3</v>
      </c>
      <c r="H1830" s="193" t="s">
        <v>10603</v>
      </c>
      <c r="I1830" s="159" t="s">
        <v>10604</v>
      </c>
      <c r="J1830" s="225" t="s">
        <v>884</v>
      </c>
      <c r="K1830" s="159"/>
      <c r="L1830" s="157" t="s">
        <v>10598</v>
      </c>
      <c r="M1830" s="176" t="s">
        <v>10605</v>
      </c>
      <c r="N1830" s="176" t="s">
        <v>2600</v>
      </c>
      <c r="O1830" s="176" t="s">
        <v>10606</v>
      </c>
      <c r="P1830" s="168"/>
      <c r="Q1830" s="159" t="s">
        <v>10607</v>
      </c>
      <c r="R1830" s="177"/>
      <c r="S1830" s="177"/>
      <c r="T1830" s="177"/>
      <c r="U1830" s="155" t="s">
        <v>696</v>
      </c>
      <c r="V1830" s="155" t="b">
        <v>0</v>
      </c>
      <c r="W1830" s="179" t="s">
        <v>10608</v>
      </c>
      <c r="X1830" s="168"/>
      <c r="Y1830" s="173">
        <v>20514</v>
      </c>
      <c r="Z1830" s="162" t="s">
        <v>6903</v>
      </c>
      <c r="AA1830" s="163" t="str">
        <f t="shared" si="29"/>
        <v>https://shopeefood.vn/bo-suu-tap/a--khuc-bach-az</v>
      </c>
      <c r="AB1830" s="163"/>
    </row>
    <row r="1831" spans="1:28" ht="240">
      <c r="A1831" s="151" t="s">
        <v>9785</v>
      </c>
      <c r="B1831" s="152"/>
      <c r="C1831" s="152" t="s">
        <v>706</v>
      </c>
      <c r="D1831" s="152" t="s">
        <v>222</v>
      </c>
      <c r="E1831" s="191" t="s">
        <v>881</v>
      </c>
      <c r="F1831" s="350" t="s">
        <v>10119</v>
      </c>
      <c r="G1831" s="177" t="str">
        <f t="shared" si="32"/>
        <v>[Alacarte CB]_Trà Sữa &amp; Chè Khúc Bạch AZ_Oct.CB8</v>
      </c>
      <c r="H1831" s="193" t="s">
        <v>10609</v>
      </c>
      <c r="I1831" s="159" t="s">
        <v>9788</v>
      </c>
      <c r="J1831" s="225" t="s">
        <v>884</v>
      </c>
      <c r="K1831" s="159"/>
      <c r="L1831" s="157"/>
      <c r="M1831" s="193"/>
      <c r="N1831" s="177"/>
      <c r="O1831" s="176" t="s">
        <v>10610</v>
      </c>
      <c r="P1831" s="168"/>
      <c r="Q1831" s="193" t="s">
        <v>10611</v>
      </c>
      <c r="R1831" s="177"/>
      <c r="S1831" s="177"/>
      <c r="T1831" s="177"/>
      <c r="U1831" s="155" t="s">
        <v>696</v>
      </c>
      <c r="V1831" s="155" t="b">
        <v>0</v>
      </c>
      <c r="W1831" s="179" t="s">
        <v>10612</v>
      </c>
      <c r="X1831" s="168"/>
      <c r="Y1831" s="173">
        <v>19802</v>
      </c>
      <c r="Z1831" s="162" t="s">
        <v>4161</v>
      </c>
      <c r="AA1831" s="163" t="str">
        <f t="shared" si="29"/>
        <v>https://shopeefood.vn/bo-suu-tap/a-tra-sua-az</v>
      </c>
      <c r="AB1831" s="163"/>
    </row>
    <row r="1832" spans="1:28" ht="409.6">
      <c r="A1832" s="151" t="s">
        <v>9785</v>
      </c>
      <c r="B1832" s="152"/>
      <c r="C1832" s="152" t="s">
        <v>717</v>
      </c>
      <c r="D1832" s="152" t="s">
        <v>222</v>
      </c>
      <c r="E1832" s="153" t="s">
        <v>289</v>
      </c>
      <c r="F1832" s="350" t="s">
        <v>10521</v>
      </c>
      <c r="G1832" s="177" t="str">
        <f t="shared" si="32"/>
        <v>[Alacarte CB]_Flychef_Oct.CB2</v>
      </c>
      <c r="H1832" s="176" t="s">
        <v>10613</v>
      </c>
      <c r="I1832" s="155" t="s">
        <v>10614</v>
      </c>
      <c r="J1832" s="225" t="s">
        <v>5071</v>
      </c>
      <c r="K1832" s="159"/>
      <c r="L1832" s="159"/>
      <c r="M1832" s="159"/>
      <c r="N1832" s="168"/>
      <c r="O1832" s="155" t="s">
        <v>1409</v>
      </c>
      <c r="P1832" s="168"/>
      <c r="Q1832" s="159"/>
      <c r="R1832" s="176" t="s">
        <v>10615</v>
      </c>
      <c r="S1832" s="177"/>
      <c r="T1832" s="177"/>
      <c r="U1832" s="155" t="s">
        <v>696</v>
      </c>
      <c r="V1832" s="155" t="b">
        <v>0</v>
      </c>
      <c r="W1832" s="179" t="s">
        <v>10616</v>
      </c>
      <c r="X1832" s="168"/>
      <c r="Y1832" s="173">
        <v>20674</v>
      </c>
      <c r="Z1832" s="162" t="s">
        <v>7445</v>
      </c>
      <c r="AA1832" s="163" t="str">
        <f t="shared" si="29"/>
        <v>https://shopeefood.vn/bo-suu-tap/a-flychef-31</v>
      </c>
      <c r="AB1832" s="163"/>
    </row>
    <row r="1833" spans="1:28" ht="90">
      <c r="A1833" s="315" t="s">
        <v>9785</v>
      </c>
      <c r="B1833" s="446"/>
      <c r="C1833" s="296" t="s">
        <v>1236</v>
      </c>
      <c r="D1833" s="316" t="s">
        <v>209</v>
      </c>
      <c r="E1833" s="296" t="s">
        <v>372</v>
      </c>
      <c r="F1833" s="665" t="s">
        <v>7588</v>
      </c>
      <c r="G1833" s="337" t="str">
        <f t="shared" si="32"/>
        <v>[VIP]_Phúc Long Coffee &amp; Tea_Combo 99k</v>
      </c>
      <c r="H1833" s="319" t="s">
        <v>10617</v>
      </c>
      <c r="I1833" s="283">
        <v>45910</v>
      </c>
      <c r="J1833" s="342" t="s">
        <v>3782</v>
      </c>
      <c r="K1833" s="162"/>
      <c r="L1833" s="162"/>
      <c r="M1833" s="162"/>
      <c r="N1833" s="169"/>
      <c r="O1833" s="183"/>
      <c r="P1833" s="169"/>
      <c r="Q1833" s="183"/>
      <c r="R1833" s="177"/>
      <c r="S1833" s="177"/>
      <c r="T1833" s="177"/>
      <c r="U1833" s="155"/>
      <c r="V1833" s="155" t="b">
        <v>0</v>
      </c>
      <c r="W1833" s="170" t="s">
        <v>9835</v>
      </c>
      <c r="X1833" s="168"/>
      <c r="Y1833" s="173">
        <v>20913</v>
      </c>
      <c r="Z1833" s="162" t="s">
        <v>8449</v>
      </c>
      <c r="AA1833" s="163" t="str">
        <f t="shared" si="29"/>
        <v>https://shopeefood.vn/bo-suu-tap/v-99-phuclong</v>
      </c>
      <c r="AB1833" s="163"/>
    </row>
    <row r="1834" spans="1:28" ht="75">
      <c r="A1834" s="315" t="s">
        <v>9785</v>
      </c>
      <c r="B1834" s="446"/>
      <c r="C1834" s="296" t="s">
        <v>1236</v>
      </c>
      <c r="D1834" s="316" t="s">
        <v>209</v>
      </c>
      <c r="E1834" s="296" t="s">
        <v>372</v>
      </c>
      <c r="F1834" s="666" t="s">
        <v>10618</v>
      </c>
      <c r="G1834" s="596" t="str">
        <f t="shared" si="32"/>
        <v>[VIP]_Phúc Long Coffee &amp; Tea_Spike 10.10</v>
      </c>
      <c r="H1834" s="319" t="s">
        <v>10619</v>
      </c>
      <c r="I1834" s="400">
        <v>45940</v>
      </c>
      <c r="J1834" s="342" t="s">
        <v>3782</v>
      </c>
      <c r="K1834" s="162"/>
      <c r="L1834" s="162"/>
      <c r="M1834" s="162"/>
      <c r="N1834" s="169"/>
      <c r="O1834" s="183"/>
      <c r="P1834" s="169"/>
      <c r="Q1834" s="183"/>
      <c r="R1834" s="177"/>
      <c r="S1834" s="177"/>
      <c r="T1834" s="177"/>
      <c r="U1834" s="155"/>
      <c r="V1834" s="155" t="b">
        <v>0</v>
      </c>
      <c r="W1834" s="170" t="s">
        <v>10620</v>
      </c>
      <c r="X1834" s="168"/>
      <c r="Y1834" s="173">
        <v>20912</v>
      </c>
      <c r="Z1834" s="162" t="s">
        <v>8446</v>
      </c>
      <c r="AA1834" s="163" t="str">
        <f t="shared" si="29"/>
        <v>https://shopeefood.vn/bo-suu-tap/v-23k-phuclong</v>
      </c>
      <c r="AB1834" s="163"/>
    </row>
    <row r="1835" spans="1:28" ht="90">
      <c r="A1835" s="315" t="s">
        <v>9785</v>
      </c>
      <c r="B1835" s="446"/>
      <c r="C1835" s="296" t="s">
        <v>1236</v>
      </c>
      <c r="D1835" s="373" t="s">
        <v>201</v>
      </c>
      <c r="E1835" s="296" t="s">
        <v>372</v>
      </c>
      <c r="F1835" s="666" t="s">
        <v>10621</v>
      </c>
      <c r="G1835" s="596" t="str">
        <f t="shared" si="32"/>
        <v>[SJBP]_Phúc Long Coffee &amp; Tea_Combo 119k</v>
      </c>
      <c r="H1835" s="319" t="s">
        <v>10622</v>
      </c>
      <c r="I1835" s="183" t="s">
        <v>10623</v>
      </c>
      <c r="J1835" s="342" t="s">
        <v>3782</v>
      </c>
      <c r="K1835" s="162"/>
      <c r="L1835" s="162"/>
      <c r="M1835" s="162"/>
      <c r="N1835" s="169"/>
      <c r="O1835" s="183"/>
      <c r="P1835" s="169"/>
      <c r="Q1835" s="183"/>
      <c r="R1835" s="177"/>
      <c r="S1835" s="177"/>
      <c r="T1835" s="177"/>
      <c r="U1835" s="155"/>
      <c r="V1835" s="155" t="b">
        <v>0</v>
      </c>
      <c r="W1835" s="179" t="s">
        <v>10624</v>
      </c>
      <c r="X1835" s="168"/>
      <c r="Y1835" s="173">
        <v>20581</v>
      </c>
      <c r="Z1835" s="162" t="s">
        <v>7778</v>
      </c>
      <c r="AA1835" s="163" t="str">
        <f t="shared" si="29"/>
        <v>https://shopeefood.vn/bo-suu-tap/sj-phuclong-deal</v>
      </c>
      <c r="AB1835" s="686" t="str">
        <f>IF(ISBLANK($Z1835),"",CONCATENATE("https://shopeefood.shopee.vn/bo-suu-tap/",$Z1835))</f>
        <v>https://shopeefood.shopee.vn/bo-suu-tap/sj-phuclong-deal</v>
      </c>
    </row>
    <row r="1836" spans="1:28" ht="105">
      <c r="A1836" s="315" t="s">
        <v>9785</v>
      </c>
      <c r="B1836" s="446"/>
      <c r="C1836" s="296" t="s">
        <v>1236</v>
      </c>
      <c r="D1836" s="373" t="s">
        <v>201</v>
      </c>
      <c r="E1836" s="296" t="s">
        <v>372</v>
      </c>
      <c r="F1836" s="667" t="s">
        <v>10625</v>
      </c>
      <c r="G1836" s="337" t="str">
        <f t="shared" si="32"/>
        <v>[SJBP]_Phúc Long Coffee &amp; Tea_10k - Oct</v>
      </c>
      <c r="H1836" s="319" t="s">
        <v>10626</v>
      </c>
      <c r="I1836" s="183" t="s">
        <v>10627</v>
      </c>
      <c r="J1836" s="342" t="s">
        <v>3782</v>
      </c>
      <c r="K1836" s="162"/>
      <c r="L1836" s="162"/>
      <c r="M1836" s="162"/>
      <c r="N1836" s="169"/>
      <c r="O1836" s="183"/>
      <c r="P1836" s="169"/>
      <c r="Q1836" s="183"/>
      <c r="R1836" s="177"/>
      <c r="S1836" s="177"/>
      <c r="T1836" s="177"/>
      <c r="U1836" s="155"/>
      <c r="V1836" s="155" t="b">
        <v>0</v>
      </c>
      <c r="W1836" s="179" t="s">
        <v>10628</v>
      </c>
      <c r="X1836" s="168"/>
      <c r="Y1836" s="173">
        <v>20873</v>
      </c>
      <c r="Z1836" s="162" t="s">
        <v>8459</v>
      </c>
      <c r="AA1836" s="163" t="str">
        <f t="shared" si="29"/>
        <v>https://shopeefood.vn/bo-suu-tap/sj-10k-phuclong</v>
      </c>
      <c r="AB1836" s="163"/>
    </row>
    <row r="1837" spans="1:28" ht="90">
      <c r="A1837" s="315" t="s">
        <v>9785</v>
      </c>
      <c r="B1837" s="446"/>
      <c r="C1837" s="296" t="s">
        <v>1236</v>
      </c>
      <c r="D1837" s="373" t="s">
        <v>201</v>
      </c>
      <c r="E1837" s="296" t="s">
        <v>372</v>
      </c>
      <c r="F1837" s="667" t="s">
        <v>10629</v>
      </c>
      <c r="G1837" s="337" t="str">
        <f t="shared" si="32"/>
        <v>[SJBP]_Phúc Long Coffee &amp; Tea_M2T1- Oct</v>
      </c>
      <c r="H1837" s="319" t="s">
        <v>10630</v>
      </c>
      <c r="I1837" s="183" t="s">
        <v>10631</v>
      </c>
      <c r="J1837" s="342" t="s">
        <v>3782</v>
      </c>
      <c r="K1837" s="162"/>
      <c r="L1837" s="162"/>
      <c r="M1837" s="162"/>
      <c r="N1837" s="169"/>
      <c r="O1837" s="183"/>
      <c r="P1837" s="169"/>
      <c r="Q1837" s="183"/>
      <c r="R1837" s="177"/>
      <c r="S1837" s="177"/>
      <c r="T1837" s="177"/>
      <c r="U1837" s="155"/>
      <c r="V1837" s="155" t="b">
        <v>0</v>
      </c>
      <c r="W1837" s="170" t="s">
        <v>10632</v>
      </c>
      <c r="X1837" s="168"/>
      <c r="Y1837" s="173">
        <v>20639</v>
      </c>
      <c r="Z1837" s="162" t="s">
        <v>7602</v>
      </c>
      <c r="AA1837" s="163" t="str">
        <f t="shared" si="29"/>
        <v>https://shopeefood.vn/bo-suu-tap/sj-phuclong--2t1</v>
      </c>
      <c r="AB1837" s="163"/>
    </row>
    <row r="1838" spans="1:28" ht="105">
      <c r="A1838" s="315" t="s">
        <v>9785</v>
      </c>
      <c r="B1838" s="446"/>
      <c r="C1838" s="296" t="s">
        <v>1236</v>
      </c>
      <c r="D1838" s="317" t="s">
        <v>207</v>
      </c>
      <c r="E1838" s="296" t="s">
        <v>372</v>
      </c>
      <c r="F1838" s="666" t="s">
        <v>6429</v>
      </c>
      <c r="G1838" s="596" t="str">
        <f t="shared" si="32"/>
        <v>[SuperVIP]_Phúc Long Coffee &amp; Tea_79k</v>
      </c>
      <c r="H1838" s="319" t="s">
        <v>10633</v>
      </c>
      <c r="I1838" s="183" t="s">
        <v>10634</v>
      </c>
      <c r="J1838" s="342" t="s">
        <v>3782</v>
      </c>
      <c r="K1838" s="162"/>
      <c r="L1838" s="162"/>
      <c r="M1838" s="162"/>
      <c r="N1838" s="169"/>
      <c r="O1838" s="183"/>
      <c r="P1838" s="169"/>
      <c r="Q1838" s="183"/>
      <c r="R1838" s="177"/>
      <c r="S1838" s="177"/>
      <c r="T1838" s="177"/>
      <c r="U1838" s="155"/>
      <c r="V1838" s="155" t="b">
        <v>0</v>
      </c>
      <c r="W1838" s="179" t="s">
        <v>10635</v>
      </c>
      <c r="X1838" s="168"/>
      <c r="Y1838" s="173">
        <v>20898</v>
      </c>
      <c r="Z1838" s="162" t="s">
        <v>8466</v>
      </c>
      <c r="AA1838" s="163" t="str">
        <f t="shared" si="29"/>
        <v>https://shopeefood.vn/bo-suu-tap/sv-nw-phuclong</v>
      </c>
      <c r="AB1838" s="163"/>
    </row>
    <row r="1839" spans="1:28" ht="210">
      <c r="A1839" s="151" t="s">
        <v>9785</v>
      </c>
      <c r="B1839" s="152"/>
      <c r="C1839" s="152" t="s">
        <v>685</v>
      </c>
      <c r="D1839" s="607" t="s">
        <v>225</v>
      </c>
      <c r="E1839" s="181" t="s">
        <v>1201</v>
      </c>
      <c r="F1839" s="670" t="s">
        <v>9785</v>
      </c>
      <c r="G1839" s="168" t="str">
        <f t="shared" si="32"/>
        <v>[PNS]_Pepsi Baseline_Oct</v>
      </c>
      <c r="H1839" s="183" t="s">
        <v>10636</v>
      </c>
      <c r="I1839" s="155" t="s">
        <v>10198</v>
      </c>
      <c r="J1839" s="436"/>
      <c r="K1839" s="209" t="s">
        <v>10637</v>
      </c>
      <c r="L1839" s="162"/>
      <c r="M1839" s="162"/>
      <c r="N1839" s="169"/>
      <c r="O1839" s="183"/>
      <c r="P1839" s="169"/>
      <c r="Q1839" s="196" t="s">
        <v>703</v>
      </c>
      <c r="R1839" s="196" t="s">
        <v>703</v>
      </c>
      <c r="S1839" s="196" t="s">
        <v>703</v>
      </c>
      <c r="T1839" s="196" t="s">
        <v>703</v>
      </c>
      <c r="U1839" s="155"/>
      <c r="V1839" s="155" t="b">
        <v>0</v>
      </c>
      <c r="W1839" s="179" t="s">
        <v>10638</v>
      </c>
      <c r="X1839" s="168"/>
      <c r="Y1839" s="173">
        <v>21205</v>
      </c>
      <c r="Z1839" s="162" t="s">
        <v>10639</v>
      </c>
      <c r="AA1839" s="163" t="str">
        <f t="shared" si="29"/>
        <v>https://shopeefood.vn/bo-suu-tap/pepsi-ruoc-mon-ngon-rinh-deal-xin</v>
      </c>
      <c r="AB1839" s="163"/>
    </row>
    <row r="1840" spans="1:28" ht="255">
      <c r="A1840" s="151" t="s">
        <v>9785</v>
      </c>
      <c r="B1840" s="152"/>
      <c r="C1840" s="152" t="s">
        <v>685</v>
      </c>
      <c r="D1840" s="607" t="s">
        <v>225</v>
      </c>
      <c r="E1840" s="167" t="s">
        <v>10640</v>
      </c>
      <c r="F1840" s="670" t="s">
        <v>9785</v>
      </c>
      <c r="G1840" s="168" t="str">
        <f t="shared" si="32"/>
        <v>[PNS]_Pepsi FF36_Oct</v>
      </c>
      <c r="H1840" s="176" t="s">
        <v>10641</v>
      </c>
      <c r="I1840" s="155" t="s">
        <v>10642</v>
      </c>
      <c r="J1840" s="436"/>
      <c r="K1840" s="184" t="s">
        <v>10643</v>
      </c>
      <c r="L1840" s="162"/>
      <c r="M1840" s="162"/>
      <c r="N1840" s="169"/>
      <c r="O1840" s="183"/>
      <c r="P1840" s="169"/>
      <c r="Q1840" s="196" t="s">
        <v>703</v>
      </c>
      <c r="R1840" s="196" t="s">
        <v>703</v>
      </c>
      <c r="S1840" s="196" t="s">
        <v>703</v>
      </c>
      <c r="T1840" s="196" t="s">
        <v>703</v>
      </c>
      <c r="U1840" s="155"/>
      <c r="V1840" s="155" t="b">
        <v>0</v>
      </c>
      <c r="W1840" s="179" t="s">
        <v>10644</v>
      </c>
      <c r="X1840" s="168"/>
      <c r="Y1840" s="173">
        <v>21249</v>
      </c>
      <c r="Z1840" s="162" t="s">
        <v>10645</v>
      </c>
      <c r="AA1840" s="163" t="str">
        <f t="shared" si="29"/>
        <v>https://shopeefood.vn/bo-suu-tap/deal50k-pepsi-ruoc-mon-ngon-rinh-deal-xin</v>
      </c>
      <c r="AB1840" s="163"/>
    </row>
    <row r="1841" spans="1:28" ht="75">
      <c r="A1841" s="151" t="s">
        <v>10418</v>
      </c>
      <c r="B1841" s="152"/>
      <c r="C1841" s="152" t="s">
        <v>897</v>
      </c>
      <c r="D1841" s="152" t="s">
        <v>201</v>
      </c>
      <c r="E1841" s="180" t="s">
        <v>322</v>
      </c>
      <c r="F1841" s="462" t="s">
        <v>4623</v>
      </c>
      <c r="G1841" s="177" t="str">
        <f t="shared" si="32"/>
        <v>[SJBP]_Jollibee_Spike</v>
      </c>
      <c r="H1841" s="176" t="s">
        <v>10646</v>
      </c>
      <c r="I1841" s="400">
        <v>45972</v>
      </c>
      <c r="J1841" s="342" t="s">
        <v>3672</v>
      </c>
      <c r="K1841" s="162"/>
      <c r="L1841" s="162"/>
      <c r="M1841" s="162"/>
      <c r="N1841" s="169"/>
      <c r="O1841" s="183"/>
      <c r="P1841" s="169"/>
      <c r="Q1841" s="183"/>
      <c r="R1841" s="177"/>
      <c r="S1841" s="177"/>
      <c r="T1841" s="177"/>
      <c r="U1841" s="155"/>
      <c r="V1841" s="155" t="b">
        <v>0</v>
      </c>
      <c r="W1841" s="168"/>
      <c r="X1841" s="168"/>
      <c r="Y1841" s="173">
        <v>20879</v>
      </c>
      <c r="Z1841" s="162" t="s">
        <v>8623</v>
      </c>
      <c r="AA1841" s="163" t="str">
        <f t="shared" si="29"/>
        <v>https://shopeefood.vn/bo-suu-tap/sj-jollibee</v>
      </c>
      <c r="AB1841" s="163"/>
    </row>
    <row r="1842" spans="1:28" ht="75">
      <c r="A1842" s="151" t="s">
        <v>9785</v>
      </c>
      <c r="B1842" s="152"/>
      <c r="C1842" s="152" t="s">
        <v>897</v>
      </c>
      <c r="D1842" s="152" t="s">
        <v>201</v>
      </c>
      <c r="E1842" s="180" t="s">
        <v>300</v>
      </c>
      <c r="F1842" s="462" t="s">
        <v>174</v>
      </c>
      <c r="G1842" s="177" t="str">
        <f t="shared" si="32"/>
        <v>[SJBP]_Gà Rán Popeyes_BAU</v>
      </c>
      <c r="H1842" s="176" t="s">
        <v>10647</v>
      </c>
      <c r="I1842" s="183" t="s">
        <v>10648</v>
      </c>
      <c r="J1842" s="252" t="s">
        <v>10649</v>
      </c>
      <c r="K1842" s="162"/>
      <c r="L1842" s="162"/>
      <c r="M1842" s="162"/>
      <c r="N1842" s="169"/>
      <c r="O1842" s="183"/>
      <c r="P1842" s="169"/>
      <c r="Q1842" s="183"/>
      <c r="R1842" s="177"/>
      <c r="S1842" s="177"/>
      <c r="T1842" s="177"/>
      <c r="U1842" s="155"/>
      <c r="V1842" s="155" t="b">
        <v>0</v>
      </c>
      <c r="W1842" s="179" t="s">
        <v>10650</v>
      </c>
      <c r="X1842" s="168"/>
      <c r="Y1842" s="173">
        <v>20875</v>
      </c>
      <c r="Z1842" s="162" t="s">
        <v>8581</v>
      </c>
      <c r="AA1842" s="163" t="str">
        <f t="shared" si="29"/>
        <v>https://shopeefood.vn/bo-suu-tap/sj-bau-popeyes</v>
      </c>
      <c r="AB1842" s="686" t="str">
        <f t="shared" ref="AB1842:AB1846" si="36">IF(ISBLANK($Z1842),"",CONCATENATE("https://shopeefood.shopee.vn/bo-suu-tap/",$Z1842))</f>
        <v>https://shopeefood.shopee.vn/bo-suu-tap/sj-bau-popeyes</v>
      </c>
    </row>
    <row r="1843" spans="1:28" ht="60">
      <c r="A1843" s="151" t="s">
        <v>9785</v>
      </c>
      <c r="B1843" s="152"/>
      <c r="C1843" s="152" t="s">
        <v>897</v>
      </c>
      <c r="D1843" s="152" t="s">
        <v>201</v>
      </c>
      <c r="E1843" s="180" t="s">
        <v>300</v>
      </c>
      <c r="F1843" s="462" t="s">
        <v>1267</v>
      </c>
      <c r="G1843" s="177" t="str">
        <f t="shared" si="32"/>
        <v>[SJBP]_Gà Rán Popeyes_BOGO</v>
      </c>
      <c r="H1843" s="466" t="s">
        <v>10651</v>
      </c>
      <c r="I1843" s="183" t="s">
        <v>10652</v>
      </c>
      <c r="J1843" s="252" t="s">
        <v>10653</v>
      </c>
      <c r="K1843" s="162"/>
      <c r="L1843" s="162"/>
      <c r="M1843" s="162"/>
      <c r="N1843" s="169"/>
      <c r="O1843" s="183"/>
      <c r="P1843" s="169"/>
      <c r="Q1843" s="183"/>
      <c r="R1843" s="177"/>
      <c r="S1843" s="177"/>
      <c r="T1843" s="177"/>
      <c r="U1843" s="155"/>
      <c r="V1843" s="155" t="b">
        <v>0</v>
      </c>
      <c r="W1843" s="179" t="s">
        <v>10654</v>
      </c>
      <c r="X1843" s="168"/>
      <c r="Y1843" s="173">
        <v>20876</v>
      </c>
      <c r="Z1843" s="162" t="s">
        <v>8588</v>
      </c>
      <c r="AA1843" s="163" t="str">
        <f t="shared" si="29"/>
        <v>https://shopeefood.vn/bo-suu-tap/sj-1t1-popeyes</v>
      </c>
      <c r="AB1843" s="686" t="str">
        <f t="shared" si="36"/>
        <v>https://shopeefood.shopee.vn/bo-suu-tap/sj-1t1-popeyes</v>
      </c>
    </row>
    <row r="1844" spans="1:28" ht="60" customHeight="1">
      <c r="A1844" s="151" t="s">
        <v>9785</v>
      </c>
      <c r="B1844" s="152"/>
      <c r="C1844" s="152" t="s">
        <v>897</v>
      </c>
      <c r="D1844" s="152" t="s">
        <v>201</v>
      </c>
      <c r="E1844" s="180" t="s">
        <v>285</v>
      </c>
      <c r="F1844" s="462" t="s">
        <v>10655</v>
      </c>
      <c r="G1844" s="177" t="str">
        <f t="shared" si="32"/>
        <v>[SJBP]_Domino's Pizza_ COMBO 119K</v>
      </c>
      <c r="H1844" s="176" t="s">
        <v>10656</v>
      </c>
      <c r="I1844" s="183" t="s">
        <v>10648</v>
      </c>
      <c r="J1844" s="346" t="s">
        <v>942</v>
      </c>
      <c r="K1844" s="162"/>
      <c r="L1844" s="162"/>
      <c r="M1844" s="162"/>
      <c r="N1844" s="169"/>
      <c r="O1844" s="183"/>
      <c r="P1844" s="169"/>
      <c r="Q1844" s="183"/>
      <c r="R1844" s="177"/>
      <c r="S1844" s="177"/>
      <c r="T1844" s="177"/>
      <c r="U1844" s="155"/>
      <c r="V1844" s="155" t="b">
        <v>0</v>
      </c>
      <c r="W1844" s="170" t="s">
        <v>10657</v>
      </c>
      <c r="X1844" s="168"/>
      <c r="Y1844" s="173">
        <v>20358</v>
      </c>
      <c r="Z1844" s="162" t="s">
        <v>6436</v>
      </c>
      <c r="AA1844" s="163" t="str">
        <f t="shared" si="29"/>
        <v>https://shopeefood.vn/bo-suu-tap/sj-pizza-dominos</v>
      </c>
      <c r="AB1844" s="686" t="str">
        <f t="shared" si="36"/>
        <v>https://shopeefood.shopee.vn/bo-suu-tap/sj-pizza-dominos</v>
      </c>
    </row>
    <row r="1845" spans="1:28" ht="57.75" customHeight="1">
      <c r="A1845" s="151" t="s">
        <v>9785</v>
      </c>
      <c r="B1845" s="152"/>
      <c r="C1845" s="152" t="s">
        <v>897</v>
      </c>
      <c r="D1845" s="152" t="s">
        <v>201</v>
      </c>
      <c r="E1845" s="180" t="s">
        <v>285</v>
      </c>
      <c r="F1845" s="462" t="s">
        <v>4487</v>
      </c>
      <c r="G1845" s="177" t="str">
        <f t="shared" si="32"/>
        <v>[SJBP]_Domino's Pizza_1K</v>
      </c>
      <c r="H1845" s="176" t="s">
        <v>10658</v>
      </c>
      <c r="I1845" s="183" t="s">
        <v>10659</v>
      </c>
      <c r="J1845" s="346" t="s">
        <v>942</v>
      </c>
      <c r="K1845" s="162"/>
      <c r="L1845" s="162"/>
      <c r="M1845" s="162"/>
      <c r="N1845" s="169"/>
      <c r="O1845" s="183"/>
      <c r="P1845" s="169"/>
      <c r="Q1845" s="183"/>
      <c r="R1845" s="177"/>
      <c r="S1845" s="177"/>
      <c r="T1845" s="177"/>
      <c r="U1845" s="155"/>
      <c r="V1845" s="155" t="b">
        <v>0</v>
      </c>
      <c r="W1845" s="633" t="s">
        <v>10660</v>
      </c>
      <c r="X1845" s="168"/>
      <c r="Y1845" s="173">
        <v>20359</v>
      </c>
      <c r="Z1845" s="162" t="s">
        <v>6438</v>
      </c>
      <c r="AA1845" s="163" t="str">
        <f t="shared" si="29"/>
        <v>https://shopeefood.vn/bo-suu-tap/sj-pizza-dominos-99</v>
      </c>
      <c r="AB1845" s="686" t="str">
        <f t="shared" si="36"/>
        <v>https://shopeefood.shopee.vn/bo-suu-tap/sj-pizza-dominos-99</v>
      </c>
    </row>
    <row r="1846" spans="1:28" ht="60">
      <c r="A1846" s="151" t="s">
        <v>9785</v>
      </c>
      <c r="B1846" s="152"/>
      <c r="C1846" s="152" t="s">
        <v>897</v>
      </c>
      <c r="D1846" s="152" t="s">
        <v>201</v>
      </c>
      <c r="E1846" s="180" t="s">
        <v>348</v>
      </c>
      <c r="F1846" s="462" t="s">
        <v>174</v>
      </c>
      <c r="G1846" s="177" t="str">
        <f t="shared" si="32"/>
        <v>[SJBP]_McDonald's_BAU</v>
      </c>
      <c r="H1846" s="257" t="s">
        <v>10661</v>
      </c>
      <c r="I1846" s="327" t="s">
        <v>10662</v>
      </c>
      <c r="J1846" s="201" t="s">
        <v>919</v>
      </c>
      <c r="K1846" s="162"/>
      <c r="L1846" s="162"/>
      <c r="M1846" s="162"/>
      <c r="N1846" s="169"/>
      <c r="O1846" s="183"/>
      <c r="P1846" s="169"/>
      <c r="Q1846" s="183"/>
      <c r="R1846" s="177"/>
      <c r="S1846" s="177"/>
      <c r="T1846" s="177"/>
      <c r="U1846" s="155"/>
      <c r="V1846" s="155" t="b">
        <v>0</v>
      </c>
      <c r="W1846" s="170" t="s">
        <v>10663</v>
      </c>
      <c r="X1846" s="168"/>
      <c r="Y1846" s="173">
        <v>20877</v>
      </c>
      <c r="Z1846" s="162" t="s">
        <v>8596</v>
      </c>
      <c r="AA1846" s="163" t="str">
        <f t="shared" si="29"/>
        <v>https://shopeefood.vn/bo-suu-tap/sj-bau-mcdonalds</v>
      </c>
      <c r="AB1846" s="686" t="str">
        <f t="shared" si="36"/>
        <v>https://shopeefood.shopee.vn/bo-suu-tap/sj-bau-mcdonalds</v>
      </c>
    </row>
    <row r="1847" spans="1:28" ht="30">
      <c r="A1847" s="151" t="s">
        <v>9785</v>
      </c>
      <c r="B1847" s="152"/>
      <c r="C1847" s="152" t="s">
        <v>897</v>
      </c>
      <c r="D1847" s="152" t="s">
        <v>201</v>
      </c>
      <c r="E1847" s="180" t="s">
        <v>348</v>
      </c>
      <c r="F1847" s="462" t="s">
        <v>10664</v>
      </c>
      <c r="G1847" s="177" t="str">
        <f t="shared" si="32"/>
        <v>[SJBP]_McDonald's_119k</v>
      </c>
      <c r="H1847" s="469" t="s">
        <v>10665</v>
      </c>
      <c r="I1847" s="466" t="s">
        <v>10666</v>
      </c>
      <c r="J1847" s="201" t="s">
        <v>919</v>
      </c>
      <c r="K1847" s="162"/>
      <c r="L1847" s="162"/>
      <c r="M1847" s="162"/>
      <c r="N1847" s="169"/>
      <c r="O1847" s="183"/>
      <c r="P1847" s="169"/>
      <c r="Q1847" s="183"/>
      <c r="R1847" s="177"/>
      <c r="S1847" s="177"/>
      <c r="T1847" s="177"/>
      <c r="U1847" s="155"/>
      <c r="V1847" s="155" t="b">
        <v>0</v>
      </c>
      <c r="W1847" s="170" t="s">
        <v>10667</v>
      </c>
      <c r="X1847" s="168"/>
      <c r="Y1847" s="173">
        <v>20376</v>
      </c>
      <c r="Z1847" s="162" t="s">
        <v>6624</v>
      </c>
      <c r="AA1847" s="163" t="str">
        <f t="shared" si="29"/>
        <v>https://shopeefood.vn/bo-suu-tap/sj-2t2-mcdonalds</v>
      </c>
      <c r="AB1847" s="163"/>
    </row>
    <row r="1848" spans="1:28" ht="45">
      <c r="A1848" s="151" t="s">
        <v>9785</v>
      </c>
      <c r="B1848" s="152"/>
      <c r="C1848" s="152" t="s">
        <v>897</v>
      </c>
      <c r="D1848" s="152" t="s">
        <v>201</v>
      </c>
      <c r="E1848" s="180" t="s">
        <v>348</v>
      </c>
      <c r="F1848" s="462" t="s">
        <v>4740</v>
      </c>
      <c r="G1848" s="177" t="str">
        <f t="shared" si="32"/>
        <v>[SJBP]_McDonald's_2T2</v>
      </c>
      <c r="H1848" s="469" t="s">
        <v>10668</v>
      </c>
      <c r="I1848" s="319" t="s">
        <v>10669</v>
      </c>
      <c r="J1848" s="201" t="s">
        <v>919</v>
      </c>
      <c r="K1848" s="162"/>
      <c r="L1848" s="162"/>
      <c r="M1848" s="162"/>
      <c r="N1848" s="169"/>
      <c r="O1848" s="183"/>
      <c r="P1848" s="169"/>
      <c r="Q1848" s="183"/>
      <c r="R1848" s="177"/>
      <c r="S1848" s="177"/>
      <c r="T1848" s="177"/>
      <c r="U1848" s="155"/>
      <c r="V1848" s="155" t="b">
        <v>0</v>
      </c>
      <c r="W1848" s="170" t="s">
        <v>10670</v>
      </c>
      <c r="X1848" s="168"/>
      <c r="Y1848" s="173">
        <v>20375</v>
      </c>
      <c r="Z1848" s="162" t="s">
        <v>6618</v>
      </c>
      <c r="AA1848" s="163" t="str">
        <f t="shared" si="29"/>
        <v>https://shopeefood.vn/bo-suu-tap/sj-mcdonalds-2t2</v>
      </c>
      <c r="AB1848" s="686" t="str">
        <f>IF(ISBLANK($Z1848),"",CONCATENATE("https://shopeefood.shopee.vn/bo-suu-tap/",$Z1848))</f>
        <v>https://shopeefood.shopee.vn/bo-suu-tap/sj-mcdonalds-2t2</v>
      </c>
    </row>
    <row r="1849" spans="1:28" ht="60">
      <c r="A1849" s="151" t="s">
        <v>9785</v>
      </c>
      <c r="B1849" s="152"/>
      <c r="C1849" s="152" t="s">
        <v>897</v>
      </c>
      <c r="D1849" s="152" t="s">
        <v>201</v>
      </c>
      <c r="E1849" s="180" t="s">
        <v>348</v>
      </c>
      <c r="F1849" s="462" t="s">
        <v>10671</v>
      </c>
      <c r="G1849" s="177" t="str">
        <f t="shared" si="32"/>
        <v>[SJBP]_McDonald's_3 được 6</v>
      </c>
      <c r="H1849" s="255" t="s">
        <v>10672</v>
      </c>
      <c r="I1849" s="183" t="s">
        <v>10673</v>
      </c>
      <c r="J1849" s="201" t="s">
        <v>919</v>
      </c>
      <c r="K1849" s="162"/>
      <c r="L1849" s="162"/>
      <c r="M1849" s="162"/>
      <c r="N1849" s="169"/>
      <c r="O1849" s="183"/>
      <c r="P1849" s="169"/>
      <c r="Q1849" s="183" t="s">
        <v>10674</v>
      </c>
      <c r="R1849" s="177"/>
      <c r="S1849" s="177"/>
      <c r="T1849" s="177"/>
      <c r="U1849" s="155"/>
      <c r="V1849" s="155" t="b">
        <v>0</v>
      </c>
      <c r="W1849" s="179" t="s">
        <v>10675</v>
      </c>
      <c r="X1849" s="168"/>
      <c r="Y1849" s="173">
        <v>20292</v>
      </c>
      <c r="Z1849" s="162" t="s">
        <v>6454</v>
      </c>
      <c r="AA1849" s="163" t="str">
        <f t="shared" si="29"/>
        <v>https://shopeefood.vn/bo-suu-tap/sj-weekly-mcdonalds</v>
      </c>
      <c r="AB1849" s="163"/>
    </row>
    <row r="1850" spans="1:28" ht="45">
      <c r="A1850" s="151" t="s">
        <v>9785</v>
      </c>
      <c r="B1850" s="152"/>
      <c r="C1850" s="152" t="s">
        <v>897</v>
      </c>
      <c r="D1850" s="152" t="s">
        <v>201</v>
      </c>
      <c r="E1850" s="180" t="s">
        <v>298</v>
      </c>
      <c r="F1850" s="462" t="s">
        <v>10676</v>
      </c>
      <c r="G1850" s="545" t="str">
        <f t="shared" si="32"/>
        <v>[SJBP]_Gà Rán KFC_WC Tue</v>
      </c>
      <c r="H1850" s="616" t="s">
        <v>10677</v>
      </c>
      <c r="I1850" s="321" t="s">
        <v>10678</v>
      </c>
      <c r="J1850" s="209" t="s">
        <v>6840</v>
      </c>
      <c r="K1850" s="162"/>
      <c r="L1850" s="162"/>
      <c r="M1850" s="162"/>
      <c r="N1850" s="169"/>
      <c r="O1850" s="183"/>
      <c r="P1850" s="169"/>
      <c r="Q1850" s="183"/>
      <c r="R1850" s="177"/>
      <c r="S1850" s="177"/>
      <c r="T1850" s="177"/>
      <c r="U1850" s="155"/>
      <c r="V1850" s="155" t="b">
        <v>0</v>
      </c>
      <c r="W1850" s="680" t="s">
        <v>10679</v>
      </c>
      <c r="X1850" s="168"/>
      <c r="Y1850" s="173">
        <v>19535</v>
      </c>
      <c r="Z1850" s="162" t="s">
        <v>2357</v>
      </c>
      <c r="AA1850" s="163" t="str">
        <f t="shared" si="29"/>
        <v>https://shopeefood.vn/bo-suu-tap/sv-kfc-combo</v>
      </c>
      <c r="AB1850" s="686" t="str">
        <f t="shared" ref="AB1850:AB1858" si="37">IF(ISBLANK($Z1850),"",CONCATENATE("https://shopeefood.shopee.vn/bo-suu-tap/",$Z1850))</f>
        <v>https://shopeefood.shopee.vn/bo-suu-tap/sv-kfc-combo</v>
      </c>
    </row>
    <row r="1851" spans="1:28" ht="80">
      <c r="A1851" s="151" t="s">
        <v>9785</v>
      </c>
      <c r="B1851" s="152"/>
      <c r="C1851" s="152" t="s">
        <v>897</v>
      </c>
      <c r="D1851" s="152" t="s">
        <v>201</v>
      </c>
      <c r="E1851" s="180" t="s">
        <v>298</v>
      </c>
      <c r="F1851" s="462" t="s">
        <v>10680</v>
      </c>
      <c r="G1851" s="545" t="str">
        <f t="shared" si="32"/>
        <v>[SJBP]_Gà Rán KFC_124k</v>
      </c>
      <c r="H1851" s="399" t="s">
        <v>10681</v>
      </c>
      <c r="I1851" s="321" t="s">
        <v>10682</v>
      </c>
      <c r="J1851" s="209" t="s">
        <v>6840</v>
      </c>
      <c r="K1851" s="162"/>
      <c r="L1851" s="162"/>
      <c r="M1851" s="162"/>
      <c r="N1851" s="169"/>
      <c r="O1851" s="183"/>
      <c r="P1851" s="169"/>
      <c r="Q1851" s="183"/>
      <c r="R1851" s="177"/>
      <c r="S1851" s="177"/>
      <c r="T1851" s="177"/>
      <c r="U1851" s="155"/>
      <c r="V1851" s="155" t="b">
        <v>0</v>
      </c>
      <c r="W1851" s="561" t="s">
        <v>10683</v>
      </c>
      <c r="X1851" s="168"/>
      <c r="Y1851" s="173">
        <v>20919</v>
      </c>
      <c r="Z1851" s="162" t="s">
        <v>8620</v>
      </c>
      <c r="AA1851" s="163" t="str">
        <f t="shared" si="29"/>
        <v>https://shopeefood.vn/bo-suu-tap/sj-bau-kfc</v>
      </c>
      <c r="AB1851" s="686" t="str">
        <f t="shared" si="37"/>
        <v>https://shopeefood.shopee.vn/bo-suu-tap/sj-bau-kfc</v>
      </c>
    </row>
    <row r="1852" spans="1:28" ht="90">
      <c r="A1852" s="151" t="s">
        <v>9785</v>
      </c>
      <c r="B1852" s="152"/>
      <c r="C1852" s="152" t="s">
        <v>897</v>
      </c>
      <c r="D1852" s="152" t="s">
        <v>201</v>
      </c>
      <c r="E1852" s="180" t="s">
        <v>298</v>
      </c>
      <c r="F1852" s="462" t="s">
        <v>4623</v>
      </c>
      <c r="G1852" s="545" t="str">
        <f t="shared" si="32"/>
        <v>[SJBP]_Gà Rán KFC_Spike</v>
      </c>
      <c r="H1852" s="257" t="s">
        <v>10684</v>
      </c>
      <c r="I1852" s="619" t="s">
        <v>10477</v>
      </c>
      <c r="J1852" s="209" t="s">
        <v>6840</v>
      </c>
      <c r="K1852" s="162"/>
      <c r="L1852" s="162"/>
      <c r="M1852" s="162"/>
      <c r="N1852" s="169"/>
      <c r="O1852" s="183"/>
      <c r="P1852" s="169"/>
      <c r="Q1852" s="183"/>
      <c r="R1852" s="177"/>
      <c r="S1852" s="177"/>
      <c r="T1852" s="177"/>
      <c r="U1852" s="155"/>
      <c r="V1852" s="155" t="b">
        <v>0</v>
      </c>
      <c r="W1852" s="561" t="s">
        <v>10685</v>
      </c>
      <c r="X1852" s="168"/>
      <c r="Y1852" s="173">
        <v>21194</v>
      </c>
      <c r="Z1852" s="162" t="s">
        <v>10686</v>
      </c>
      <c r="AA1852" s="163" t="str">
        <f t="shared" si="29"/>
        <v>https://shopeefood.vn/bo-suu-tap/sj-garan-kfc</v>
      </c>
      <c r="AB1852" s="686" t="str">
        <f t="shared" si="37"/>
        <v>https://shopeefood.shopee.vn/bo-suu-tap/sj-garan-kfc</v>
      </c>
    </row>
    <row r="1853" spans="1:28" ht="45">
      <c r="A1853" s="151" t="s">
        <v>9785</v>
      </c>
      <c r="B1853" s="152"/>
      <c r="C1853" s="152" t="s">
        <v>897</v>
      </c>
      <c r="D1853" s="152" t="s">
        <v>201</v>
      </c>
      <c r="E1853" s="180" t="s">
        <v>376</v>
      </c>
      <c r="F1853" s="155" t="s">
        <v>9392</v>
      </c>
      <c r="G1853" s="421" t="str">
        <f t="shared" si="32"/>
        <v>[SJBP]_Pizza Hut_1D</v>
      </c>
      <c r="H1853" s="700" t="s">
        <v>10687</v>
      </c>
      <c r="I1853" s="328" t="s">
        <v>10688</v>
      </c>
      <c r="J1853" s="204" t="s">
        <v>908</v>
      </c>
      <c r="K1853" s="162"/>
      <c r="L1853" s="162"/>
      <c r="M1853" s="162"/>
      <c r="N1853" s="169"/>
      <c r="O1853" s="183"/>
      <c r="P1853" s="169"/>
      <c r="Q1853" s="183"/>
      <c r="R1853" s="177"/>
      <c r="S1853" s="177"/>
      <c r="T1853" s="177"/>
      <c r="U1853" s="155"/>
      <c r="V1853" s="155" t="b">
        <v>0</v>
      </c>
      <c r="W1853" s="680" t="s">
        <v>10689</v>
      </c>
      <c r="X1853" s="168"/>
      <c r="Y1853" s="173">
        <v>20360</v>
      </c>
      <c r="Z1853" s="162" t="s">
        <v>6441</v>
      </c>
      <c r="AA1853" s="163" t="str">
        <f t="shared" si="29"/>
        <v>https://shopeefood.vn/bo-suu-tap/sj-pizza-hut-1d</v>
      </c>
      <c r="AB1853" s="686" t="str">
        <f t="shared" si="37"/>
        <v>https://shopeefood.shopee.vn/bo-suu-tap/sj-pizza-hut-1d</v>
      </c>
    </row>
    <row r="1854" spans="1:28" ht="30">
      <c r="A1854" s="151" t="s">
        <v>9785</v>
      </c>
      <c r="B1854" s="152"/>
      <c r="C1854" s="152" t="s">
        <v>897</v>
      </c>
      <c r="D1854" s="152" t="s">
        <v>201</v>
      </c>
      <c r="E1854" s="180" t="s">
        <v>376</v>
      </c>
      <c r="F1854" s="155" t="s">
        <v>4965</v>
      </c>
      <c r="G1854" s="177" t="str">
        <f t="shared" si="32"/>
        <v>[SJBP]_Pizza Hut_spike</v>
      </c>
      <c r="H1854" s="700" t="s">
        <v>10690</v>
      </c>
      <c r="I1854" s="328" t="s">
        <v>10691</v>
      </c>
      <c r="J1854" s="204" t="s">
        <v>908</v>
      </c>
      <c r="K1854" s="162"/>
      <c r="L1854" s="162"/>
      <c r="M1854" s="162"/>
      <c r="N1854" s="169"/>
      <c r="O1854" s="183"/>
      <c r="P1854" s="169"/>
      <c r="Q1854" s="183"/>
      <c r="R1854" s="177"/>
      <c r="S1854" s="177"/>
      <c r="T1854" s="177"/>
      <c r="U1854" s="155"/>
      <c r="V1854" s="155" t="b">
        <v>0</v>
      </c>
      <c r="W1854" s="561" t="s">
        <v>10692</v>
      </c>
      <c r="X1854" s="168"/>
      <c r="Y1854" s="173">
        <v>21195</v>
      </c>
      <c r="Z1854" s="162" t="s">
        <v>10693</v>
      </c>
      <c r="AA1854" s="163" t="str">
        <f t="shared" si="29"/>
        <v>https://shopeefood.vn/bo-suu-tap/sj--pizzahut</v>
      </c>
      <c r="AB1854" s="686" t="str">
        <f t="shared" si="37"/>
        <v>https://shopeefood.shopee.vn/bo-suu-tap/sj--pizzahut</v>
      </c>
    </row>
    <row r="1855" spans="1:28" ht="90">
      <c r="A1855" s="151" t="s">
        <v>9785</v>
      </c>
      <c r="B1855" s="152"/>
      <c r="C1855" s="152" t="s">
        <v>897</v>
      </c>
      <c r="D1855" s="152" t="s">
        <v>201</v>
      </c>
      <c r="E1855" s="180" t="s">
        <v>376</v>
      </c>
      <c r="F1855" s="155" t="s">
        <v>174</v>
      </c>
      <c r="G1855" s="177" t="str">
        <f t="shared" si="32"/>
        <v>[SJBP]_Pizza Hut_BAU</v>
      </c>
      <c r="H1855" s="701" t="s">
        <v>10694</v>
      </c>
      <c r="I1855" s="328" t="s">
        <v>10695</v>
      </c>
      <c r="J1855" s="204" t="s">
        <v>908</v>
      </c>
      <c r="K1855" s="162"/>
      <c r="L1855" s="162"/>
      <c r="M1855" s="162"/>
      <c r="N1855" s="169"/>
      <c r="O1855" s="183"/>
      <c r="P1855" s="169"/>
      <c r="Q1855" s="183"/>
      <c r="R1855" s="177"/>
      <c r="S1855" s="177"/>
      <c r="T1855" s="177"/>
      <c r="U1855" s="155"/>
      <c r="V1855" s="155" t="b">
        <v>0</v>
      </c>
      <c r="W1855" s="702" t="s">
        <v>10696</v>
      </c>
      <c r="X1855" s="168"/>
      <c r="Y1855" s="173">
        <v>19983</v>
      </c>
      <c r="Z1855" s="162" t="s">
        <v>5505</v>
      </c>
      <c r="AA1855" s="163" t="str">
        <f t="shared" si="29"/>
        <v>https://shopeefood.vn/bo-suu-tap/sj-pizzahut</v>
      </c>
      <c r="AB1855" s="686" t="str">
        <f t="shared" si="37"/>
        <v>https://shopeefood.shopee.vn/bo-suu-tap/sj-pizzahut</v>
      </c>
    </row>
    <row r="1856" spans="1:28" ht="30">
      <c r="A1856" s="151" t="s">
        <v>9785</v>
      </c>
      <c r="B1856" s="152"/>
      <c r="C1856" s="152" t="s">
        <v>897</v>
      </c>
      <c r="D1856" s="152" t="s">
        <v>201</v>
      </c>
      <c r="E1856" s="180" t="s">
        <v>348</v>
      </c>
      <c r="F1856" s="296" t="s">
        <v>10697</v>
      </c>
      <c r="G1856" s="545" t="str">
        <f t="shared" si="32"/>
        <v>[SJBP]_McDonald's_2/10 - 22/10</v>
      </c>
      <c r="H1856" s="469" t="s">
        <v>10698</v>
      </c>
      <c r="I1856" s="296" t="s">
        <v>10697</v>
      </c>
      <c r="J1856" s="201" t="s">
        <v>919</v>
      </c>
      <c r="K1856" s="162"/>
      <c r="L1856" s="162"/>
      <c r="M1856" s="162"/>
      <c r="N1856" s="169"/>
      <c r="O1856" s="183"/>
      <c r="P1856" s="169"/>
      <c r="Q1856" s="183"/>
      <c r="R1856" s="177"/>
      <c r="S1856" s="177"/>
      <c r="T1856" s="177"/>
      <c r="U1856" s="155"/>
      <c r="V1856" s="155" t="b">
        <v>0</v>
      </c>
      <c r="W1856" s="561" t="s">
        <v>10699</v>
      </c>
      <c r="X1856" s="168"/>
      <c r="Y1856" s="173">
        <v>21247</v>
      </c>
      <c r="Z1856" s="162" t="s">
        <v>10700</v>
      </c>
      <c r="AA1856" s="163" t="str">
        <f t="shared" si="29"/>
        <v>https://shopeefood.vn/bo-suu-tap/sj-happy-mcdonalds</v>
      </c>
      <c r="AB1856" s="686" t="str">
        <f t="shared" si="37"/>
        <v>https://shopeefood.shopee.vn/bo-suu-tap/sj-happy-mcdonalds</v>
      </c>
    </row>
    <row r="1857" spans="1:28" ht="30">
      <c r="A1857" s="151" t="s">
        <v>9785</v>
      </c>
      <c r="B1857" s="152"/>
      <c r="C1857" s="152" t="s">
        <v>897</v>
      </c>
      <c r="D1857" s="152" t="s">
        <v>201</v>
      </c>
      <c r="E1857" s="180" t="s">
        <v>348</v>
      </c>
      <c r="F1857" s="296" t="s">
        <v>10701</v>
      </c>
      <c r="G1857" s="545" t="str">
        <f t="shared" si="32"/>
        <v>[SJBP]_McDonald's_23/10 - 19/11</v>
      </c>
      <c r="H1857" s="469" t="s">
        <v>10702</v>
      </c>
      <c r="I1857" s="296" t="s">
        <v>10701</v>
      </c>
      <c r="J1857" s="201" t="s">
        <v>919</v>
      </c>
      <c r="K1857" s="162"/>
      <c r="L1857" s="162"/>
      <c r="M1857" s="162"/>
      <c r="N1857" s="169"/>
      <c r="O1857" s="183"/>
      <c r="P1857" s="169"/>
      <c r="Q1857" s="183"/>
      <c r="R1857" s="177"/>
      <c r="S1857" s="177"/>
      <c r="T1857" s="177"/>
      <c r="U1857" s="155"/>
      <c r="V1857" s="155" t="b">
        <v>0</v>
      </c>
      <c r="W1857" s="561" t="s">
        <v>10703</v>
      </c>
      <c r="X1857" s="168"/>
      <c r="Y1857" s="173">
        <v>21251</v>
      </c>
      <c r="Z1857" s="162" t="s">
        <v>10704</v>
      </c>
      <c r="AA1857" s="163" t="str">
        <f t="shared" si="29"/>
        <v>https://shopeefood.vn/bo-suu-tap/sj-tinytan-mcdonalds</v>
      </c>
      <c r="AB1857" s="686" t="str">
        <f t="shared" si="37"/>
        <v>https://shopeefood.shopee.vn/bo-suu-tap/sj-tinytan-mcdonalds</v>
      </c>
    </row>
    <row r="1858" spans="1:28" ht="210">
      <c r="A1858" s="151" t="s">
        <v>10418</v>
      </c>
      <c r="B1858" s="152"/>
      <c r="C1858" s="152" t="s">
        <v>897</v>
      </c>
      <c r="D1858" s="152" t="s">
        <v>201</v>
      </c>
      <c r="E1858" s="180" t="s">
        <v>928</v>
      </c>
      <c r="F1858" s="155" t="s">
        <v>4623</v>
      </c>
      <c r="G1858" s="177" t="str">
        <f t="shared" si="32"/>
        <v>[SJBP]_Lotteria_Spike</v>
      </c>
      <c r="H1858" s="432" t="s">
        <v>10705</v>
      </c>
      <c r="I1858" s="459">
        <v>11.11</v>
      </c>
      <c r="J1858" s="342" t="s">
        <v>10706</v>
      </c>
      <c r="K1858" s="162"/>
      <c r="L1858" s="162"/>
      <c r="M1858" s="162"/>
      <c r="N1858" s="169"/>
      <c r="O1858" s="183"/>
      <c r="P1858" s="169"/>
      <c r="Q1858" s="183"/>
      <c r="R1858" s="177"/>
      <c r="S1858" s="177"/>
      <c r="T1858" s="177"/>
      <c r="U1858" s="155" t="s">
        <v>696</v>
      </c>
      <c r="V1858" s="155" t="b">
        <v>0</v>
      </c>
      <c r="W1858" s="179" t="s">
        <v>10707</v>
      </c>
      <c r="X1858" s="168"/>
      <c r="Y1858" s="173">
        <v>21511</v>
      </c>
      <c r="Z1858" s="162" t="s">
        <v>10708</v>
      </c>
      <c r="AA1858" s="163" t="str">
        <f t="shared" si="29"/>
        <v>https://shopeefood.vn/bo-suu-tap/sj-lotteria</v>
      </c>
      <c r="AB1858" s="686" t="str">
        <f t="shared" si="37"/>
        <v>https://shopeefood.shopee.vn/bo-suu-tap/sj-lotteria</v>
      </c>
    </row>
    <row r="1859" spans="1:28" ht="165">
      <c r="A1859" s="151" t="s">
        <v>9785</v>
      </c>
      <c r="B1859" s="152"/>
      <c r="C1859" s="152" t="s">
        <v>706</v>
      </c>
      <c r="D1859" s="152" t="s">
        <v>219</v>
      </c>
      <c r="E1859" s="191" t="s">
        <v>1046</v>
      </c>
      <c r="F1859" s="176" t="s">
        <v>10709</v>
      </c>
      <c r="G1859" s="177" t="str">
        <f t="shared" si="32"/>
        <v>[Alacarte]_Trà sữa Bingxue_Oct.11</v>
      </c>
      <c r="H1859" s="176" t="s">
        <v>10710</v>
      </c>
      <c r="I1859" s="193" t="s">
        <v>10711</v>
      </c>
      <c r="J1859" s="170" t="s">
        <v>1049</v>
      </c>
      <c r="K1859" s="193"/>
      <c r="L1859" s="218"/>
      <c r="M1859" s="218"/>
      <c r="N1859" s="703"/>
      <c r="O1859" s="532" t="s">
        <v>10712</v>
      </c>
      <c r="P1859" s="177"/>
      <c r="Q1859" s="193"/>
      <c r="R1859" s="177" t="s">
        <v>10713</v>
      </c>
      <c r="S1859" s="177"/>
      <c r="T1859" s="177"/>
      <c r="U1859" s="155" t="s">
        <v>696</v>
      </c>
      <c r="V1859" s="155" t="b">
        <v>0</v>
      </c>
      <c r="W1859" s="179" t="s">
        <v>10714</v>
      </c>
      <c r="X1859" s="168"/>
      <c r="Y1859" s="173">
        <v>20894</v>
      </c>
      <c r="Z1859" s="162" t="s">
        <v>8755</v>
      </c>
      <c r="AA1859" s="163" t="str">
        <f t="shared" si="29"/>
        <v>https://shopeefood.vn/bo-suu-tap/a-0d-bingxue</v>
      </c>
      <c r="AB1859" s="163"/>
    </row>
    <row r="1860" spans="1:28" ht="165">
      <c r="A1860" s="151" t="s">
        <v>9785</v>
      </c>
      <c r="B1860" s="152"/>
      <c r="C1860" s="152" t="s">
        <v>706</v>
      </c>
      <c r="D1860" s="152" t="s">
        <v>219</v>
      </c>
      <c r="E1860" s="191" t="s">
        <v>1046</v>
      </c>
      <c r="F1860" s="176" t="s">
        <v>10715</v>
      </c>
      <c r="G1860" s="177" t="str">
        <f t="shared" si="32"/>
        <v>[Alacarte]_Trà sữa Bingxue_Oct.15</v>
      </c>
      <c r="H1860" s="176" t="s">
        <v>10716</v>
      </c>
      <c r="I1860" s="193" t="s">
        <v>10717</v>
      </c>
      <c r="J1860" s="170" t="s">
        <v>1049</v>
      </c>
      <c r="K1860" s="193"/>
      <c r="L1860" s="218"/>
      <c r="M1860" s="218"/>
      <c r="N1860" s="703"/>
      <c r="O1860" s="176" t="s">
        <v>10718</v>
      </c>
      <c r="P1860" s="177"/>
      <c r="Q1860" s="193"/>
      <c r="R1860" s="221"/>
      <c r="S1860" s="177"/>
      <c r="T1860" s="177" t="s">
        <v>10719</v>
      </c>
      <c r="U1860" s="155" t="s">
        <v>696</v>
      </c>
      <c r="V1860" s="155" t="b">
        <v>0</v>
      </c>
      <c r="W1860" s="179" t="s">
        <v>10720</v>
      </c>
      <c r="X1860" s="168"/>
      <c r="Y1860" s="173">
        <v>20669</v>
      </c>
      <c r="Z1860" s="162" t="s">
        <v>7657</v>
      </c>
      <c r="AA1860" s="163" t="str">
        <f t="shared" si="29"/>
        <v>https://shopeefood.vn/bo-suu-tap/a-matcha-bingxue</v>
      </c>
      <c r="AB1860" s="163"/>
    </row>
    <row r="1861" spans="1:28" ht="150">
      <c r="A1861" s="151" t="s">
        <v>9785</v>
      </c>
      <c r="B1861" s="152"/>
      <c r="C1861" s="152" t="s">
        <v>717</v>
      </c>
      <c r="D1861" s="152" t="s">
        <v>222</v>
      </c>
      <c r="E1861" s="243" t="s">
        <v>2232</v>
      </c>
      <c r="F1861" s="176" t="s">
        <v>9786</v>
      </c>
      <c r="G1861" s="177" t="str">
        <f t="shared" si="32"/>
        <v>[Alacarte CB]_Guu Chicken - Gà Rán &amp; Cơm Gà_Oct.CB3</v>
      </c>
      <c r="H1861" s="183" t="s">
        <v>10721</v>
      </c>
      <c r="I1861" s="159" t="s">
        <v>10722</v>
      </c>
      <c r="J1861" s="178" t="s">
        <v>2234</v>
      </c>
      <c r="K1861" s="159"/>
      <c r="L1861" s="159"/>
      <c r="M1861" s="159"/>
      <c r="N1861" s="168"/>
      <c r="O1861" s="155" t="s">
        <v>723</v>
      </c>
      <c r="P1861" s="177"/>
      <c r="Q1861" s="159"/>
      <c r="R1861" s="168" t="s">
        <v>10723</v>
      </c>
      <c r="S1861" s="168"/>
      <c r="T1861" s="168"/>
      <c r="U1861" s="155" t="s">
        <v>696</v>
      </c>
      <c r="V1861" s="155" t="b">
        <v>0</v>
      </c>
      <c r="W1861" s="179" t="s">
        <v>7938</v>
      </c>
      <c r="X1861" s="168"/>
      <c r="Y1861" s="173">
        <v>20468</v>
      </c>
      <c r="Z1861" s="162" t="s">
        <v>6751</v>
      </c>
      <c r="AA1861" s="163" t="str">
        <f t="shared" si="29"/>
        <v>https://shopeefood.vn/bo-suu-tap/a-guu-chicken-120</v>
      </c>
      <c r="AB1861" s="163"/>
    </row>
    <row r="1862" spans="1:28" ht="255">
      <c r="A1862" s="151" t="s">
        <v>9785</v>
      </c>
      <c r="B1862" s="152"/>
      <c r="C1862" s="152" t="s">
        <v>970</v>
      </c>
      <c r="D1862" s="152" t="s">
        <v>205</v>
      </c>
      <c r="E1862" s="180" t="s">
        <v>323</v>
      </c>
      <c r="F1862" s="704" t="s">
        <v>10724</v>
      </c>
      <c r="G1862" s="705" t="str">
        <f t="shared" si="32"/>
        <v>[JBP]_KATINAT Coffee &amp; Tea House_BOGO WC Thu [cancelled]</v>
      </c>
      <c r="H1862" s="176" t="s">
        <v>10725</v>
      </c>
      <c r="I1862" s="183" t="s">
        <v>10726</v>
      </c>
      <c r="J1862" s="209" t="s">
        <v>1323</v>
      </c>
      <c r="K1862" s="162"/>
      <c r="L1862" s="162"/>
      <c r="M1862" s="162"/>
      <c r="N1862" s="169"/>
      <c r="O1862" s="183"/>
      <c r="P1862" s="169"/>
      <c r="Q1862" s="183"/>
      <c r="R1862" s="177"/>
      <c r="S1862" s="177"/>
      <c r="T1862" s="177"/>
      <c r="U1862" s="155"/>
      <c r="V1862" s="155" t="b">
        <v>0</v>
      </c>
      <c r="W1862" s="706" t="s">
        <v>10727</v>
      </c>
      <c r="X1862" s="168"/>
      <c r="Y1862" s="173">
        <v>19992</v>
      </c>
      <c r="Z1862" s="162" t="s">
        <v>5635</v>
      </c>
      <c r="AA1862" s="163" t="str">
        <f t="shared" si="29"/>
        <v>https://shopeefood.vn/bo-suu-tap/jb-katinat-50k</v>
      </c>
      <c r="AB1862" s="686" t="str">
        <f t="shared" ref="AB1862:AB1868" si="38">IF(ISBLANK($Z1862),"",CONCATENATE("https://shopeefood.shopee.vn/bo-suu-tap/",$Z1862))</f>
        <v>https://shopeefood.shopee.vn/bo-suu-tap/jb-katinat-50k</v>
      </c>
    </row>
    <row r="1863" spans="1:28" ht="240">
      <c r="A1863" s="151" t="s">
        <v>9785</v>
      </c>
      <c r="B1863" s="152"/>
      <c r="C1863" s="152" t="s">
        <v>970</v>
      </c>
      <c r="D1863" s="152" t="s">
        <v>201</v>
      </c>
      <c r="E1863" s="180" t="s">
        <v>390</v>
      </c>
      <c r="F1863" s="155" t="s">
        <v>991</v>
      </c>
      <c r="G1863" s="177" t="str">
        <f t="shared" si="32"/>
        <v>[SJBP]_Starbucks Coffee_WC Mon</v>
      </c>
      <c r="H1863" s="707" t="s">
        <v>10728</v>
      </c>
      <c r="I1863" s="183" t="s">
        <v>10729</v>
      </c>
      <c r="J1863" s="346" t="s">
        <v>9282</v>
      </c>
      <c r="K1863" s="162"/>
      <c r="L1863" s="162"/>
      <c r="M1863" s="162"/>
      <c r="N1863" s="169"/>
      <c r="O1863" s="183"/>
      <c r="P1863" s="169"/>
      <c r="Q1863" s="183" t="s">
        <v>10730</v>
      </c>
      <c r="R1863" s="183" t="s">
        <v>10730</v>
      </c>
      <c r="S1863" s="183" t="s">
        <v>10730</v>
      </c>
      <c r="T1863" s="183" t="s">
        <v>10730</v>
      </c>
      <c r="U1863" s="155"/>
      <c r="V1863" s="155" t="b">
        <v>0</v>
      </c>
      <c r="W1863" s="351" t="s">
        <v>7719</v>
      </c>
      <c r="X1863" s="168"/>
      <c r="Y1863" s="173">
        <v>20881</v>
      </c>
      <c r="Z1863" s="162" t="s">
        <v>8504</v>
      </c>
      <c r="AA1863" s="163" t="str">
        <f t="shared" si="29"/>
        <v>https://shopeefood.vn/bo-suu-tap/sj-monday-starbucks</v>
      </c>
      <c r="AB1863" s="686" t="str">
        <f t="shared" si="38"/>
        <v>https://shopeefood.shopee.vn/bo-suu-tap/sj-monday-starbucks</v>
      </c>
    </row>
    <row r="1864" spans="1:28" ht="225">
      <c r="A1864" s="151" t="s">
        <v>9785</v>
      </c>
      <c r="B1864" s="152"/>
      <c r="C1864" s="152" t="s">
        <v>970</v>
      </c>
      <c r="D1864" s="152" t="s">
        <v>201</v>
      </c>
      <c r="E1864" s="180" t="s">
        <v>390</v>
      </c>
      <c r="F1864" s="155" t="s">
        <v>997</v>
      </c>
      <c r="G1864" s="177" t="str">
        <f t="shared" si="32"/>
        <v>[SJBP]_Starbucks Coffee_WC Fri</v>
      </c>
      <c r="H1864" s="707" t="s">
        <v>10731</v>
      </c>
      <c r="I1864" s="183" t="s">
        <v>10732</v>
      </c>
      <c r="J1864" s="346" t="s">
        <v>9282</v>
      </c>
      <c r="K1864" s="162"/>
      <c r="L1864" s="162"/>
      <c r="M1864" s="162"/>
      <c r="N1864" s="169"/>
      <c r="O1864" s="183"/>
      <c r="P1864" s="169"/>
      <c r="Q1864" s="183" t="s">
        <v>10733</v>
      </c>
      <c r="R1864" s="176" t="s">
        <v>10734</v>
      </c>
      <c r="S1864" s="183" t="s">
        <v>10735</v>
      </c>
      <c r="T1864" s="183" t="s">
        <v>10735</v>
      </c>
      <c r="U1864" s="155"/>
      <c r="V1864" s="155" t="b">
        <v>0</v>
      </c>
      <c r="W1864" s="708" t="s">
        <v>10736</v>
      </c>
      <c r="X1864" s="168"/>
      <c r="Y1864" s="173">
        <v>20882</v>
      </c>
      <c r="Z1864" s="162" t="s">
        <v>8508</v>
      </c>
      <c r="AA1864" s="163" t="str">
        <f t="shared" si="29"/>
        <v>https://shopeefood.vn/bo-suu-tap/sj-friday-starbucks</v>
      </c>
      <c r="AB1864" s="686" t="str">
        <f t="shared" si="38"/>
        <v>https://shopeefood.shopee.vn/bo-suu-tap/sj-friday-starbucks</v>
      </c>
    </row>
    <row r="1865" spans="1:28" ht="285">
      <c r="A1865" s="151" t="s">
        <v>9785</v>
      </c>
      <c r="B1865" s="152"/>
      <c r="C1865" s="152" t="s">
        <v>970</v>
      </c>
      <c r="D1865" s="152" t="s">
        <v>201</v>
      </c>
      <c r="E1865" s="180" t="s">
        <v>390</v>
      </c>
      <c r="F1865" s="155" t="s">
        <v>10737</v>
      </c>
      <c r="G1865" s="177" t="str">
        <f t="shared" si="32"/>
        <v>[SJBP]_Starbucks Coffee_WC Mon PNS</v>
      </c>
      <c r="H1865" s="707" t="s">
        <v>10738</v>
      </c>
      <c r="I1865" s="183" t="s">
        <v>10739</v>
      </c>
      <c r="J1865" s="346" t="s">
        <v>9282</v>
      </c>
      <c r="K1865" s="162"/>
      <c r="L1865" s="162"/>
      <c r="M1865" s="162"/>
      <c r="N1865" s="169"/>
      <c r="O1865" s="183"/>
      <c r="P1865" s="169"/>
      <c r="Q1865" s="183" t="s">
        <v>10740</v>
      </c>
      <c r="R1865" s="183" t="s">
        <v>10740</v>
      </c>
      <c r="S1865" s="183" t="s">
        <v>10740</v>
      </c>
      <c r="T1865" s="183" t="s">
        <v>10740</v>
      </c>
      <c r="U1865" s="155"/>
      <c r="V1865" s="155" t="b">
        <v>0</v>
      </c>
      <c r="W1865" s="351" t="s">
        <v>7719</v>
      </c>
      <c r="X1865" s="168"/>
      <c r="Y1865" s="173">
        <v>21196</v>
      </c>
      <c r="Z1865" s="162" t="s">
        <v>10741</v>
      </c>
      <c r="AA1865" s="163" t="str">
        <f t="shared" si="29"/>
        <v>https://shopeefood.vn/bo-suu-tap/sj-starbucks-spf</v>
      </c>
      <c r="AB1865" s="686" t="str">
        <f t="shared" si="38"/>
        <v>https://shopeefood.shopee.vn/bo-suu-tap/sj-starbucks-spf</v>
      </c>
    </row>
    <row r="1866" spans="1:28" ht="285">
      <c r="A1866" s="151" t="s">
        <v>9785</v>
      </c>
      <c r="B1866" s="152"/>
      <c r="C1866" s="152" t="s">
        <v>970</v>
      </c>
      <c r="D1866" s="152" t="s">
        <v>201</v>
      </c>
      <c r="E1866" s="180" t="s">
        <v>390</v>
      </c>
      <c r="F1866" s="155" t="s">
        <v>10742</v>
      </c>
      <c r="G1866" s="177" t="str">
        <f t="shared" si="32"/>
        <v>[SJBP]_Starbucks Coffee_WC Fri PNS</v>
      </c>
      <c r="H1866" s="707" t="s">
        <v>10743</v>
      </c>
      <c r="I1866" s="183" t="s">
        <v>10631</v>
      </c>
      <c r="J1866" s="346" t="s">
        <v>9282</v>
      </c>
      <c r="K1866" s="162"/>
      <c r="L1866" s="162"/>
      <c r="M1866" s="162"/>
      <c r="N1866" s="169"/>
      <c r="O1866" s="183"/>
      <c r="P1866" s="169"/>
      <c r="Q1866" s="183" t="s">
        <v>10744</v>
      </c>
      <c r="R1866" s="183" t="s">
        <v>10744</v>
      </c>
      <c r="S1866" s="183" t="s">
        <v>10744</v>
      </c>
      <c r="T1866" s="183" t="s">
        <v>10744</v>
      </c>
      <c r="U1866" s="155"/>
      <c r="V1866" s="155" t="b">
        <v>0</v>
      </c>
      <c r="W1866" s="708" t="s">
        <v>10745</v>
      </c>
      <c r="X1866" s="168"/>
      <c r="Y1866" s="173">
        <v>21197</v>
      </c>
      <c r="Z1866" s="162" t="s">
        <v>10746</v>
      </c>
      <c r="AA1866" s="163" t="str">
        <f t="shared" si="29"/>
        <v>https://shopeefood.vn/bo-suu-tap/sj-starbucks-spf-30</v>
      </c>
      <c r="AB1866" s="686" t="str">
        <f t="shared" si="38"/>
        <v>https://shopeefood.shopee.vn/bo-suu-tap/sj-starbucks-spf-30</v>
      </c>
    </row>
    <row r="1867" spans="1:28" ht="180">
      <c r="A1867" s="151" t="s">
        <v>9785</v>
      </c>
      <c r="B1867" s="152"/>
      <c r="C1867" s="152" t="s">
        <v>970</v>
      </c>
      <c r="D1867" s="152" t="s">
        <v>201</v>
      </c>
      <c r="E1867" s="180" t="s">
        <v>403</v>
      </c>
      <c r="F1867" s="155" t="s">
        <v>8513</v>
      </c>
      <c r="G1867" s="177" t="str">
        <f t="shared" si="32"/>
        <v>[SJBP]_The Coffee House_WC Wed</v>
      </c>
      <c r="H1867" s="176" t="s">
        <v>10747</v>
      </c>
      <c r="I1867" s="183" t="s">
        <v>10748</v>
      </c>
      <c r="J1867" s="342" t="s">
        <v>1669</v>
      </c>
      <c r="K1867" s="162"/>
      <c r="L1867" s="162"/>
      <c r="M1867" s="162"/>
      <c r="N1867" s="169"/>
      <c r="O1867" s="183"/>
      <c r="P1867" s="169"/>
      <c r="Q1867" s="183" t="s">
        <v>10749</v>
      </c>
      <c r="R1867" s="176" t="s">
        <v>10750</v>
      </c>
      <c r="S1867" s="177"/>
      <c r="T1867" s="176" t="s">
        <v>10750</v>
      </c>
      <c r="U1867" s="155"/>
      <c r="V1867" s="155" t="b">
        <v>0</v>
      </c>
      <c r="W1867" s="179" t="s">
        <v>8516</v>
      </c>
      <c r="X1867" s="168"/>
      <c r="Y1867" s="173">
        <v>20885</v>
      </c>
      <c r="Z1867" s="162" t="s">
        <v>8517</v>
      </c>
      <c r="AA1867" s="163" t="str">
        <f t="shared" si="29"/>
        <v>https://shopeefood.vn/bo-suu-tap/sj-thu4-tch</v>
      </c>
      <c r="AB1867" s="686" t="str">
        <f t="shared" si="38"/>
        <v>https://shopeefood.shopee.vn/bo-suu-tap/sj-thu4-tch</v>
      </c>
    </row>
    <row r="1868" spans="1:28" ht="180">
      <c r="A1868" s="151" t="s">
        <v>9785</v>
      </c>
      <c r="B1868" s="152"/>
      <c r="C1868" s="152" t="s">
        <v>970</v>
      </c>
      <c r="D1868" s="152" t="s">
        <v>201</v>
      </c>
      <c r="E1868" s="180" t="s">
        <v>403</v>
      </c>
      <c r="F1868" s="155" t="s">
        <v>997</v>
      </c>
      <c r="G1868" s="177" t="str">
        <f t="shared" si="32"/>
        <v>[SJBP]_The Coffee House_WC Fri</v>
      </c>
      <c r="H1868" s="176" t="s">
        <v>10751</v>
      </c>
      <c r="I1868" s="183" t="s">
        <v>10752</v>
      </c>
      <c r="J1868" s="342" t="s">
        <v>1669</v>
      </c>
      <c r="K1868" s="162"/>
      <c r="L1868" s="162"/>
      <c r="M1868" s="162"/>
      <c r="N1868" s="169"/>
      <c r="O1868" s="183"/>
      <c r="P1868" s="169"/>
      <c r="Q1868" s="183" t="s">
        <v>10753</v>
      </c>
      <c r="R1868" s="176" t="s">
        <v>10754</v>
      </c>
      <c r="S1868" s="177"/>
      <c r="T1868" s="176" t="s">
        <v>10755</v>
      </c>
      <c r="U1868" s="155"/>
      <c r="V1868" s="155" t="b">
        <v>0</v>
      </c>
      <c r="W1868" s="179" t="s">
        <v>10756</v>
      </c>
      <c r="X1868" s="168"/>
      <c r="Y1868" s="173">
        <v>20886</v>
      </c>
      <c r="Z1868" s="162" t="s">
        <v>8522</v>
      </c>
      <c r="AA1868" s="163" t="str">
        <f t="shared" si="29"/>
        <v>https://shopeefood.vn/bo-suu-tap/sj-thu6-tch</v>
      </c>
      <c r="AB1868" s="686" t="str">
        <f t="shared" si="38"/>
        <v>https://shopeefood.shopee.vn/bo-suu-tap/sj-thu6-tch</v>
      </c>
    </row>
    <row r="1869" spans="1:28" ht="240">
      <c r="A1869" s="151" t="s">
        <v>9785</v>
      </c>
      <c r="B1869" s="152"/>
      <c r="C1869" s="152" t="s">
        <v>970</v>
      </c>
      <c r="D1869" s="152" t="s">
        <v>201</v>
      </c>
      <c r="E1869" s="180" t="s">
        <v>403</v>
      </c>
      <c r="F1869" s="155" t="s">
        <v>10467</v>
      </c>
      <c r="G1869" s="177" t="str">
        <f t="shared" si="32"/>
        <v>[SJBP]_The Coffee House_Spike 9-10.10</v>
      </c>
      <c r="H1869" s="176" t="s">
        <v>10757</v>
      </c>
      <c r="I1869" s="183" t="s">
        <v>10758</v>
      </c>
      <c r="J1869" s="342" t="s">
        <v>1669</v>
      </c>
      <c r="K1869" s="162"/>
      <c r="L1869" s="162"/>
      <c r="M1869" s="162"/>
      <c r="N1869" s="169"/>
      <c r="O1869" s="183"/>
      <c r="P1869" s="169"/>
      <c r="Q1869" s="183" t="s">
        <v>10759</v>
      </c>
      <c r="R1869" s="183" t="s">
        <v>10759</v>
      </c>
      <c r="S1869" s="177"/>
      <c r="T1869" s="183" t="s">
        <v>10759</v>
      </c>
      <c r="U1869" s="155"/>
      <c r="V1869" s="155" t="b">
        <v>0</v>
      </c>
      <c r="W1869" s="179" t="s">
        <v>10760</v>
      </c>
      <c r="X1869" s="168"/>
      <c r="Y1869" s="173">
        <v>20889</v>
      </c>
      <c r="Z1869" s="162" t="s">
        <v>8946</v>
      </c>
      <c r="AA1869" s="163" t="str">
        <f t="shared" si="29"/>
        <v>https://shopeefood.vn/bo-suu-tap/sj-29-tch</v>
      </c>
      <c r="AB1869" s="163"/>
    </row>
    <row r="1870" spans="1:28" ht="314">
      <c r="A1870" s="151" t="s">
        <v>9785</v>
      </c>
      <c r="B1870" s="152"/>
      <c r="C1870" s="152" t="s">
        <v>970</v>
      </c>
      <c r="D1870" s="152" t="s">
        <v>201</v>
      </c>
      <c r="E1870" s="180" t="s">
        <v>390</v>
      </c>
      <c r="F1870" s="155" t="s">
        <v>10761</v>
      </c>
      <c r="G1870" s="177" t="str">
        <f t="shared" si="32"/>
        <v>[SJBP]_Starbucks Coffee_PNS week</v>
      </c>
      <c r="H1870" s="652" t="s">
        <v>10762</v>
      </c>
      <c r="I1870" s="183" t="s">
        <v>10763</v>
      </c>
      <c r="J1870" s="346" t="s">
        <v>9282</v>
      </c>
      <c r="K1870" s="162"/>
      <c r="L1870" s="162"/>
      <c r="M1870" s="162"/>
      <c r="N1870" s="169"/>
      <c r="O1870" s="183"/>
      <c r="P1870" s="169"/>
      <c r="Q1870" s="183" t="s">
        <v>10764</v>
      </c>
      <c r="R1870" s="183" t="s">
        <v>10764</v>
      </c>
      <c r="S1870" s="183" t="s">
        <v>10764</v>
      </c>
      <c r="T1870" s="183" t="s">
        <v>10764</v>
      </c>
      <c r="U1870" s="155"/>
      <c r="V1870" s="155" t="b">
        <v>0</v>
      </c>
      <c r="W1870" s="179" t="s">
        <v>10765</v>
      </c>
      <c r="X1870" s="168"/>
      <c r="Y1870" s="173">
        <v>21202</v>
      </c>
      <c r="Z1870" s="162" t="s">
        <v>10766</v>
      </c>
      <c r="AA1870" s="163" t="str">
        <f t="shared" si="29"/>
        <v>https://shopeefood.vn/bo-suu-tap/sj-spf-starbucks</v>
      </c>
      <c r="AB1870" s="686" t="str">
        <f t="shared" ref="AB1870:AB1872" si="39">IF(ISBLANK($Z1870),"",CONCATENATE("https://shopeefood.shopee.vn/bo-suu-tap/",$Z1870))</f>
        <v>https://shopeefood.shopee.vn/bo-suu-tap/sj-spf-starbucks</v>
      </c>
    </row>
    <row r="1871" spans="1:28" ht="210">
      <c r="A1871" s="151" t="s">
        <v>9785</v>
      </c>
      <c r="B1871" s="152"/>
      <c r="C1871" s="152" t="s">
        <v>970</v>
      </c>
      <c r="D1871" s="152" t="s">
        <v>201</v>
      </c>
      <c r="E1871" s="180" t="s">
        <v>403</v>
      </c>
      <c r="F1871" s="155" t="s">
        <v>10767</v>
      </c>
      <c r="G1871" s="177" t="str">
        <f t="shared" si="32"/>
        <v>[SJBP]_The Coffee House_17-20.10</v>
      </c>
      <c r="H1871" s="176" t="s">
        <v>10768</v>
      </c>
      <c r="I1871" s="183" t="s">
        <v>10769</v>
      </c>
      <c r="J1871" s="342" t="s">
        <v>1669</v>
      </c>
      <c r="K1871" s="162"/>
      <c r="L1871" s="162"/>
      <c r="M1871" s="162"/>
      <c r="N1871" s="169"/>
      <c r="O1871" s="183"/>
      <c r="P1871" s="169"/>
      <c r="Q1871" s="183" t="s">
        <v>10770</v>
      </c>
      <c r="R1871" s="176" t="s">
        <v>10771</v>
      </c>
      <c r="S1871" s="177"/>
      <c r="T1871" s="177"/>
      <c r="U1871" s="155"/>
      <c r="V1871" s="155" t="b">
        <v>0</v>
      </c>
      <c r="W1871" s="179" t="s">
        <v>10772</v>
      </c>
      <c r="X1871" s="168"/>
      <c r="Y1871" s="173">
        <v>21037</v>
      </c>
      <c r="Z1871" s="162" t="s">
        <v>9689</v>
      </c>
      <c r="AA1871" s="163" t="str">
        <f t="shared" si="29"/>
        <v>https://shopeefood.vn/bo-suu-tap/sj-bau-tch</v>
      </c>
      <c r="AB1871" s="686" t="str">
        <f t="shared" si="39"/>
        <v>https://shopeefood.shopee.vn/bo-suu-tap/sj-bau-tch</v>
      </c>
    </row>
    <row r="1872" spans="1:28" ht="150">
      <c r="A1872" s="151" t="s">
        <v>9785</v>
      </c>
      <c r="B1872" s="152"/>
      <c r="C1872" s="152" t="s">
        <v>970</v>
      </c>
      <c r="D1872" s="152" t="s">
        <v>201</v>
      </c>
      <c r="E1872" s="180" t="s">
        <v>403</v>
      </c>
      <c r="F1872" s="155" t="s">
        <v>10773</v>
      </c>
      <c r="G1872" s="177" t="str">
        <f t="shared" si="32"/>
        <v>[SJBP]_The Coffee House_Matcha day</v>
      </c>
      <c r="H1872" s="176" t="s">
        <v>10774</v>
      </c>
      <c r="I1872" s="183" t="s">
        <v>10775</v>
      </c>
      <c r="J1872" s="342" t="s">
        <v>1669</v>
      </c>
      <c r="K1872" s="162"/>
      <c r="L1872" s="162"/>
      <c r="M1872" s="162"/>
      <c r="N1872" s="169"/>
      <c r="O1872" s="183"/>
      <c r="P1872" s="169"/>
      <c r="Q1872" s="183" t="s">
        <v>10776</v>
      </c>
      <c r="R1872" s="183" t="s">
        <v>10776</v>
      </c>
      <c r="S1872" s="177"/>
      <c r="T1872" s="183" t="s">
        <v>10777</v>
      </c>
      <c r="U1872" s="155"/>
      <c r="V1872" s="155" t="b">
        <v>0</v>
      </c>
      <c r="W1872" s="179" t="s">
        <v>10778</v>
      </c>
      <c r="X1872" s="168"/>
      <c r="Y1872" s="173">
        <v>21163</v>
      </c>
      <c r="Z1872" s="162" t="s">
        <v>10008</v>
      </c>
      <c r="AA1872" s="163" t="str">
        <f t="shared" si="29"/>
        <v>https://shopeefood.vn/bo-suu-tap/sj-tch-matcha</v>
      </c>
      <c r="AB1872" s="686" t="str">
        <f t="shared" si="39"/>
        <v>https://shopeefood.shopee.vn/bo-suu-tap/sj-tch-matcha</v>
      </c>
    </row>
    <row r="1873" spans="1:28" ht="165">
      <c r="A1873" s="151" t="s">
        <v>7105</v>
      </c>
      <c r="B1873" s="152"/>
      <c r="C1873" s="152" t="s">
        <v>897</v>
      </c>
      <c r="D1873" s="152" t="s">
        <v>201</v>
      </c>
      <c r="E1873" s="180" t="s">
        <v>275</v>
      </c>
      <c r="F1873" s="155" t="s">
        <v>174</v>
      </c>
      <c r="G1873" s="177" t="str">
        <f t="shared" si="32"/>
        <v>[SJBP]_Cơm Thố Anh Nguyễn_BAU</v>
      </c>
      <c r="H1873" s="247" t="s">
        <v>10779</v>
      </c>
      <c r="I1873" s="155" t="s">
        <v>10780</v>
      </c>
      <c r="J1873" s="170" t="s">
        <v>1284</v>
      </c>
      <c r="K1873" s="162"/>
      <c r="L1873" s="162"/>
      <c r="M1873" s="162"/>
      <c r="N1873" s="169"/>
      <c r="O1873" s="183"/>
      <c r="P1873" s="169"/>
      <c r="Q1873" s="183"/>
      <c r="R1873" s="177"/>
      <c r="S1873" s="177"/>
      <c r="T1873" s="177"/>
      <c r="U1873" s="155" t="s">
        <v>696</v>
      </c>
      <c r="V1873" s="155" t="b">
        <v>0</v>
      </c>
      <c r="W1873" s="170" t="s">
        <v>10781</v>
      </c>
      <c r="X1873" s="168"/>
      <c r="Y1873" s="173">
        <v>20942</v>
      </c>
      <c r="Z1873" s="162" t="s">
        <v>9056</v>
      </c>
      <c r="AA1873" s="163" t="str">
        <f t="shared" si="29"/>
        <v>https://shopeefood.vn/bo-suu-tap/sj-com-anh-nguyen</v>
      </c>
      <c r="AB1873" s="163"/>
    </row>
    <row r="1874" spans="1:28" ht="150">
      <c r="A1874" s="151" t="s">
        <v>9785</v>
      </c>
      <c r="B1874" s="152"/>
      <c r="C1874" s="152" t="s">
        <v>897</v>
      </c>
      <c r="D1874" s="152" t="s">
        <v>201</v>
      </c>
      <c r="E1874" s="180" t="s">
        <v>275</v>
      </c>
      <c r="F1874" s="155" t="s">
        <v>9785</v>
      </c>
      <c r="G1874" s="177" t="str">
        <f t="shared" si="32"/>
        <v>[SJBP]_Cơm Thố Anh Nguyễn_Oct</v>
      </c>
      <c r="H1874" s="247" t="s">
        <v>10782</v>
      </c>
      <c r="I1874" s="155" t="s">
        <v>10648</v>
      </c>
      <c r="J1874" s="170" t="s">
        <v>1284</v>
      </c>
      <c r="K1874" s="162"/>
      <c r="L1874" s="162"/>
      <c r="M1874" s="162"/>
      <c r="N1874" s="169"/>
      <c r="O1874" s="183"/>
      <c r="P1874" s="162" t="s">
        <v>10783</v>
      </c>
      <c r="Q1874" s="183"/>
      <c r="R1874" s="177"/>
      <c r="S1874" s="177"/>
      <c r="T1874" s="177"/>
      <c r="U1874" s="155" t="s">
        <v>696</v>
      </c>
      <c r="V1874" s="155" t="b">
        <v>0</v>
      </c>
      <c r="W1874" s="179" t="s">
        <v>10784</v>
      </c>
      <c r="X1874" s="168"/>
      <c r="Y1874" s="173">
        <v>20917</v>
      </c>
      <c r="Z1874" s="162" t="s">
        <v>8613</v>
      </c>
      <c r="AA1874" s="163" t="str">
        <f t="shared" si="29"/>
        <v>https://shopeefood.vn/bo-suu-tap/sj-comtho-anhnguyen</v>
      </c>
      <c r="AB1874" s="686" t="str">
        <f t="shared" ref="AB1874:AB1875" si="40">IF(ISBLANK($Z1874),"",CONCATENATE("https://shopeefood.shopee.vn/bo-suu-tap/",$Z1874))</f>
        <v>https://shopeefood.shopee.vn/bo-suu-tap/sj-comtho-anhnguyen</v>
      </c>
    </row>
    <row r="1875" spans="1:28" ht="105">
      <c r="A1875" s="151" t="s">
        <v>9785</v>
      </c>
      <c r="B1875" s="152"/>
      <c r="C1875" s="152" t="s">
        <v>897</v>
      </c>
      <c r="D1875" s="152" t="s">
        <v>201</v>
      </c>
      <c r="E1875" s="180" t="s">
        <v>409</v>
      </c>
      <c r="F1875" s="155" t="s">
        <v>9785</v>
      </c>
      <c r="G1875" s="177" t="str">
        <f t="shared" si="32"/>
        <v>[SJBP]_The Pizza Company_Oct</v>
      </c>
      <c r="H1875" s="176" t="s">
        <v>10785</v>
      </c>
      <c r="I1875" s="155" t="s">
        <v>10648</v>
      </c>
      <c r="J1875" s="209" t="s">
        <v>10786</v>
      </c>
      <c r="K1875" s="162"/>
      <c r="L1875" s="162"/>
      <c r="M1875" s="162"/>
      <c r="N1875" s="169"/>
      <c r="O1875" s="183"/>
      <c r="P1875" s="169"/>
      <c r="Q1875" s="183"/>
      <c r="R1875" s="177"/>
      <c r="S1875" s="177"/>
      <c r="T1875" s="177"/>
      <c r="U1875" s="155"/>
      <c r="V1875" s="155" t="b">
        <v>0</v>
      </c>
      <c r="W1875" s="168"/>
      <c r="X1875" s="168"/>
      <c r="Y1875" s="173">
        <v>21254</v>
      </c>
      <c r="Z1875" s="162" t="s">
        <v>10787</v>
      </c>
      <c r="AA1875" s="163" t="str">
        <f t="shared" si="29"/>
        <v>https://shopeefood.vn/bo-suu-tap/sj-the-pizza-company</v>
      </c>
      <c r="AB1875" s="686" t="str">
        <f t="shared" si="40"/>
        <v>https://shopeefood.shopee.vn/bo-suu-tap/sj-the-pizza-company</v>
      </c>
    </row>
    <row r="1876" spans="1:28" ht="195">
      <c r="A1876" s="151" t="s">
        <v>9785</v>
      </c>
      <c r="B1876" s="152"/>
      <c r="C1876" s="152" t="s">
        <v>717</v>
      </c>
      <c r="D1876" s="152" t="s">
        <v>222</v>
      </c>
      <c r="E1876" s="153" t="s">
        <v>257</v>
      </c>
      <c r="F1876" s="155" t="s">
        <v>10521</v>
      </c>
      <c r="G1876" s="177" t="str">
        <f t="shared" si="32"/>
        <v>[Alacarte CB]_CHATRAMUE_Oct.CB2</v>
      </c>
      <c r="H1876" s="176" t="s">
        <v>10788</v>
      </c>
      <c r="I1876" s="159" t="s">
        <v>10789</v>
      </c>
      <c r="J1876" s="179" t="s">
        <v>9900</v>
      </c>
      <c r="K1876" s="159"/>
      <c r="L1876" s="157" t="s">
        <v>9901</v>
      </c>
      <c r="M1876" s="159"/>
      <c r="N1876" s="168"/>
      <c r="O1876" s="171" t="s">
        <v>10790</v>
      </c>
      <c r="P1876" s="169"/>
      <c r="Q1876" s="159" t="s">
        <v>10791</v>
      </c>
      <c r="R1876" s="168"/>
      <c r="S1876" s="168"/>
      <c r="T1876" s="168"/>
      <c r="U1876" s="155" t="s">
        <v>696</v>
      </c>
      <c r="V1876" s="155" t="b">
        <v>0</v>
      </c>
      <c r="W1876" s="179" t="s">
        <v>10792</v>
      </c>
      <c r="X1876" s="168"/>
      <c r="Y1876" s="173">
        <v>21173</v>
      </c>
      <c r="Z1876" s="162" t="s">
        <v>9906</v>
      </c>
      <c r="AA1876" s="163" t="str">
        <f t="shared" si="29"/>
        <v>https://shopeefood.vn/bo-suu-tap/a-chatramue</v>
      </c>
      <c r="AB1876" s="163"/>
    </row>
    <row r="1877" spans="1:28" ht="225">
      <c r="A1877" s="151" t="s">
        <v>9785</v>
      </c>
      <c r="B1877" s="152"/>
      <c r="C1877" s="152" t="s">
        <v>685</v>
      </c>
      <c r="D1877" s="152" t="s">
        <v>213</v>
      </c>
      <c r="E1877" s="153" t="s">
        <v>2732</v>
      </c>
      <c r="F1877" s="152" t="s">
        <v>9785</v>
      </c>
      <c r="G1877" s="177" t="str">
        <f t="shared" si="32"/>
        <v>[Win 2]_Cà Phê Muối Chú Long_Oct</v>
      </c>
      <c r="H1877" s="176" t="s">
        <v>10793</v>
      </c>
      <c r="I1877" s="159" t="s">
        <v>10794</v>
      </c>
      <c r="J1877" s="179" t="s">
        <v>2734</v>
      </c>
      <c r="K1877" s="158"/>
      <c r="L1877" s="157" t="s">
        <v>2735</v>
      </c>
      <c r="M1877" s="193" t="s">
        <v>10795</v>
      </c>
      <c r="N1877" s="177" t="s">
        <v>10796</v>
      </c>
      <c r="O1877" s="158"/>
      <c r="P1877" s="250"/>
      <c r="Q1877" s="176" t="s">
        <v>10797</v>
      </c>
      <c r="R1877" s="193" t="s">
        <v>10798</v>
      </c>
      <c r="S1877" s="177" t="s">
        <v>10798</v>
      </c>
      <c r="T1877" s="177" t="s">
        <v>10798</v>
      </c>
      <c r="U1877" s="155" t="s">
        <v>696</v>
      </c>
      <c r="V1877" s="155" t="b">
        <v>0</v>
      </c>
      <c r="W1877" s="179" t="s">
        <v>10799</v>
      </c>
      <c r="X1877" s="168"/>
      <c r="Y1877" s="173">
        <v>21042</v>
      </c>
      <c r="Z1877" s="162" t="s">
        <v>9556</v>
      </c>
      <c r="AA1877" s="163" t="str">
        <f t="shared" si="29"/>
        <v>https://shopeefood.vn/bo-suu-tap/w2-cf-chulong</v>
      </c>
      <c r="AB1877" s="163"/>
    </row>
    <row r="1878" spans="1:28" ht="150">
      <c r="A1878" s="151" t="s">
        <v>9785</v>
      </c>
      <c r="B1878" s="152"/>
      <c r="C1878" s="152" t="s">
        <v>685</v>
      </c>
      <c r="D1878" s="152" t="s">
        <v>213</v>
      </c>
      <c r="E1878" s="243" t="s">
        <v>4076</v>
      </c>
      <c r="F1878" s="152" t="s">
        <v>9785</v>
      </c>
      <c r="G1878" s="177" t="str">
        <f t="shared" si="32"/>
        <v>[Win 2]_TH True Mart_Oct</v>
      </c>
      <c r="H1878" s="176" t="s">
        <v>10800</v>
      </c>
      <c r="I1878" s="155" t="s">
        <v>10801</v>
      </c>
      <c r="J1878" s="248" t="s">
        <v>10802</v>
      </c>
      <c r="K1878" s="158"/>
      <c r="L1878" s="249" t="s">
        <v>10803</v>
      </c>
      <c r="M1878" s="709" t="s">
        <v>10804</v>
      </c>
      <c r="N1878" s="177" t="s">
        <v>10805</v>
      </c>
      <c r="O1878" s="159"/>
      <c r="P1878" s="250"/>
      <c r="Q1878" s="193" t="s">
        <v>10806</v>
      </c>
      <c r="R1878" s="168" t="s">
        <v>10807</v>
      </c>
      <c r="S1878" s="168" t="s">
        <v>10808</v>
      </c>
      <c r="T1878" s="177" t="s">
        <v>10809</v>
      </c>
      <c r="U1878" s="155" t="s">
        <v>696</v>
      </c>
      <c r="V1878" s="155" t="b">
        <v>0</v>
      </c>
      <c r="W1878" s="179" t="s">
        <v>10810</v>
      </c>
      <c r="X1878" s="168"/>
      <c r="Y1878" s="173">
        <v>20822</v>
      </c>
      <c r="Z1878" s="162" t="s">
        <v>7920</v>
      </c>
      <c r="AA1878" s="163" t="str">
        <f t="shared" si="29"/>
        <v>https://shopeefood.vn/bo-suu-tap/w2-thtruemart</v>
      </c>
      <c r="AB1878" s="163"/>
    </row>
    <row r="1879" spans="1:28" ht="180">
      <c r="A1879" s="151" t="s">
        <v>9785</v>
      </c>
      <c r="B1879" s="152"/>
      <c r="C1879" s="152" t="s">
        <v>706</v>
      </c>
      <c r="D1879" s="152" t="s">
        <v>222</v>
      </c>
      <c r="E1879" s="191" t="s">
        <v>1097</v>
      </c>
      <c r="F1879" s="176" t="s">
        <v>10811</v>
      </c>
      <c r="G1879" s="177" t="str">
        <f t="shared" si="32"/>
        <v>[Alacarte CB]_Trà Sữa Sunday Basic_Oct.CB2.1K</v>
      </c>
      <c r="H1879" s="193" t="s">
        <v>10812</v>
      </c>
      <c r="I1879" s="159" t="s">
        <v>10093</v>
      </c>
      <c r="J1879" s="178" t="s">
        <v>1486</v>
      </c>
      <c r="K1879" s="157"/>
      <c r="L1879" s="157"/>
      <c r="M1879" s="159"/>
      <c r="N1879" s="168"/>
      <c r="O1879" s="155" t="s">
        <v>5528</v>
      </c>
      <c r="P1879" s="168"/>
      <c r="Q1879" s="159"/>
      <c r="R1879" s="168"/>
      <c r="S1879" s="168"/>
      <c r="T1879" s="168" t="s">
        <v>10813</v>
      </c>
      <c r="U1879" s="155" t="s">
        <v>696</v>
      </c>
      <c r="V1879" s="155" t="b">
        <v>0</v>
      </c>
      <c r="W1879" s="170" t="s">
        <v>10814</v>
      </c>
      <c r="X1879" s="168"/>
      <c r="Y1879" s="173">
        <v>20676</v>
      </c>
      <c r="Z1879" s="162" t="s">
        <v>7646</v>
      </c>
      <c r="AA1879" s="163" t="str">
        <f t="shared" si="29"/>
        <v>https://shopeefood.vn/bo-suu-tap/a-1k-sundaybasic</v>
      </c>
      <c r="AB1879" s="163"/>
    </row>
    <row r="1880" spans="1:28" ht="150">
      <c r="A1880" s="151" t="s">
        <v>9785</v>
      </c>
      <c r="B1880" s="152"/>
      <c r="C1880" s="152" t="s">
        <v>706</v>
      </c>
      <c r="D1880" s="152" t="s">
        <v>222</v>
      </c>
      <c r="E1880" s="191" t="s">
        <v>1097</v>
      </c>
      <c r="F1880" s="176" t="s">
        <v>10815</v>
      </c>
      <c r="G1880" s="177" t="str">
        <f t="shared" si="32"/>
        <v>[Alacarte CB]_Trà Sữa Sunday Basic_Oct.CB2.M1T1</v>
      </c>
      <c r="H1880" s="193" t="s">
        <v>10816</v>
      </c>
      <c r="I1880" s="159" t="s">
        <v>10817</v>
      </c>
      <c r="J1880" s="178" t="s">
        <v>1486</v>
      </c>
      <c r="K1880" s="157"/>
      <c r="L1880" s="157"/>
      <c r="M1880" s="159"/>
      <c r="N1880" s="168"/>
      <c r="O1880" s="155" t="s">
        <v>5528</v>
      </c>
      <c r="P1880" s="168"/>
      <c r="Q1880" s="159"/>
      <c r="R1880" s="168"/>
      <c r="S1880" s="168"/>
      <c r="T1880" s="168" t="s">
        <v>10818</v>
      </c>
      <c r="U1880" s="155" t="s">
        <v>696</v>
      </c>
      <c r="V1880" s="155" t="b">
        <v>0</v>
      </c>
      <c r="W1880" s="170" t="s">
        <v>10819</v>
      </c>
      <c r="X1880" s="168"/>
      <c r="Y1880" s="173">
        <v>21005</v>
      </c>
      <c r="Z1880" s="162" t="s">
        <v>8980</v>
      </c>
      <c r="AA1880" s="163" t="str">
        <f t="shared" si="29"/>
        <v>https://shopeefood.vn/bo-suu-tap/a-sundaybasic-1t1</v>
      </c>
      <c r="AB1880" s="163"/>
    </row>
    <row r="1881" spans="1:28" ht="105">
      <c r="A1881" s="151" t="s">
        <v>9785</v>
      </c>
      <c r="B1881" s="152"/>
      <c r="C1881" s="152" t="s">
        <v>706</v>
      </c>
      <c r="D1881" s="152" t="s">
        <v>222</v>
      </c>
      <c r="E1881" s="191" t="s">
        <v>10820</v>
      </c>
      <c r="F1881" s="176" t="s">
        <v>10521</v>
      </c>
      <c r="G1881" s="177" t="str">
        <f t="shared" si="32"/>
        <v>[Alacarte CB]_Ba Hưng Bakery_Oct.CB2</v>
      </c>
      <c r="H1881" s="176" t="s">
        <v>10821</v>
      </c>
      <c r="I1881" s="159" t="s">
        <v>10459</v>
      </c>
      <c r="J1881" s="170" t="s">
        <v>10822</v>
      </c>
      <c r="K1881" s="159"/>
      <c r="L1881" s="157" t="s">
        <v>10823</v>
      </c>
      <c r="M1881" s="176" t="s">
        <v>10824</v>
      </c>
      <c r="N1881" s="176" t="s">
        <v>2600</v>
      </c>
      <c r="O1881" s="159"/>
      <c r="P1881" s="168"/>
      <c r="Q1881" s="159"/>
      <c r="R1881" s="168"/>
      <c r="S1881" s="197" t="s">
        <v>10825</v>
      </c>
      <c r="T1881" s="177"/>
      <c r="U1881" s="155" t="s">
        <v>696</v>
      </c>
      <c r="V1881" s="155" t="b">
        <v>0</v>
      </c>
      <c r="W1881" s="179" t="s">
        <v>10826</v>
      </c>
      <c r="X1881" s="168"/>
      <c r="Y1881" s="173">
        <v>21331</v>
      </c>
      <c r="Z1881" s="162" t="s">
        <v>10827</v>
      </c>
      <c r="AA1881" s="163" t="str">
        <f t="shared" si="29"/>
        <v>https://shopeefood.vn/bo-suu-tap/a-bahung-bakery</v>
      </c>
      <c r="AB1881" s="163"/>
    </row>
    <row r="1882" spans="1:28" ht="195">
      <c r="A1882" s="151" t="s">
        <v>9785</v>
      </c>
      <c r="B1882" s="152"/>
      <c r="C1882" s="152" t="s">
        <v>970</v>
      </c>
      <c r="D1882" s="152" t="s">
        <v>201</v>
      </c>
      <c r="E1882" s="180" t="s">
        <v>403</v>
      </c>
      <c r="F1882" s="155" t="s">
        <v>10828</v>
      </c>
      <c r="G1882" s="177" t="str">
        <f t="shared" si="32"/>
        <v>[SJBP]_The Coffee House_Lồng đèn</v>
      </c>
      <c r="H1882" s="176" t="s">
        <v>10829</v>
      </c>
      <c r="I1882" s="183" t="s">
        <v>10830</v>
      </c>
      <c r="J1882" s="209" t="s">
        <v>10831</v>
      </c>
      <c r="K1882" s="162"/>
      <c r="L1882" s="162"/>
      <c r="M1882" s="162"/>
      <c r="N1882" s="169"/>
      <c r="O1882" s="183"/>
      <c r="P1882" s="169"/>
      <c r="Q1882" s="183"/>
      <c r="R1882" s="177"/>
      <c r="S1882" s="177"/>
      <c r="T1882" s="177"/>
      <c r="U1882" s="155"/>
      <c r="V1882" s="155" t="b">
        <v>0</v>
      </c>
      <c r="W1882" s="155" t="s">
        <v>10832</v>
      </c>
      <c r="X1882" s="168"/>
      <c r="Y1882" s="173">
        <v>21206</v>
      </c>
      <c r="Z1882" s="162" t="s">
        <v>10833</v>
      </c>
      <c r="AA1882" s="163" t="str">
        <f t="shared" si="29"/>
        <v>https://shopeefood.vn/bo-suu-tap/sj-combo--tch</v>
      </c>
      <c r="AB1882" s="163"/>
    </row>
    <row r="1883" spans="1:28" ht="165">
      <c r="A1883" s="151" t="s">
        <v>9785</v>
      </c>
      <c r="B1883" s="152"/>
      <c r="C1883" s="152" t="s">
        <v>706</v>
      </c>
      <c r="D1883" s="152" t="s">
        <v>222</v>
      </c>
      <c r="E1883" s="174" t="s">
        <v>871</v>
      </c>
      <c r="F1883" s="176" t="s">
        <v>10834</v>
      </c>
      <c r="G1883" s="177" t="str">
        <f t="shared" si="32"/>
        <v>[Alacarte CB]_Sinh Tố, Nước Ép &amp; Detox - ReViet Juice_Oct.CB1.M1T1</v>
      </c>
      <c r="H1883" s="193" t="s">
        <v>10835</v>
      </c>
      <c r="I1883" s="159" t="s">
        <v>9788</v>
      </c>
      <c r="J1883" s="170" t="s">
        <v>874</v>
      </c>
      <c r="K1883" s="159"/>
      <c r="L1883" s="159"/>
      <c r="M1883" s="159"/>
      <c r="N1883" s="168"/>
      <c r="O1883" s="409" t="s">
        <v>10836</v>
      </c>
      <c r="P1883" s="543"/>
      <c r="Q1883" s="159" t="s">
        <v>10837</v>
      </c>
      <c r="R1883" s="177"/>
      <c r="S1883" s="177"/>
      <c r="T1883" s="177"/>
      <c r="U1883" s="155" t="s">
        <v>696</v>
      </c>
      <c r="V1883" s="155" t="b">
        <v>0</v>
      </c>
      <c r="W1883" s="179" t="s">
        <v>10838</v>
      </c>
      <c r="X1883" s="168"/>
      <c r="Y1883" s="173">
        <v>20129</v>
      </c>
      <c r="Z1883" s="162" t="s">
        <v>4983</v>
      </c>
      <c r="AA1883" s="163" t="str">
        <f t="shared" si="29"/>
        <v>https://shopeefood.vn/bo-suu-tap/a-reviet-juice</v>
      </c>
      <c r="AB1883" s="163"/>
    </row>
    <row r="1884" spans="1:28" ht="195">
      <c r="A1884" s="151" t="s">
        <v>9785</v>
      </c>
      <c r="B1884" s="152"/>
      <c r="C1884" s="200" t="s">
        <v>897</v>
      </c>
      <c r="D1884" s="152" t="s">
        <v>209</v>
      </c>
      <c r="E1884" s="180" t="s">
        <v>301</v>
      </c>
      <c r="F1884" s="155" t="s">
        <v>10234</v>
      </c>
      <c r="G1884" s="177" t="str">
        <f t="shared" si="32"/>
        <v>[VIP]_Gà Rán Texas Chicken_13-16/10</v>
      </c>
      <c r="H1884" s="176" t="s">
        <v>10839</v>
      </c>
      <c r="I1884" s="183" t="s">
        <v>10234</v>
      </c>
      <c r="J1884" s="209" t="s">
        <v>10223</v>
      </c>
      <c r="K1884" s="162"/>
      <c r="L1884" s="162"/>
      <c r="M1884" s="162"/>
      <c r="N1884" s="169"/>
      <c r="O1884" s="183"/>
      <c r="P1884" s="169"/>
      <c r="Q1884" s="183" t="s">
        <v>10840</v>
      </c>
      <c r="R1884" s="183" t="s">
        <v>10840</v>
      </c>
      <c r="S1884" s="183" t="s">
        <v>10840</v>
      </c>
      <c r="T1884" s="183" t="s">
        <v>10840</v>
      </c>
      <c r="U1884" s="155" t="s">
        <v>696</v>
      </c>
      <c r="V1884" s="155" t="b">
        <v>0</v>
      </c>
      <c r="W1884" s="561" t="s">
        <v>10841</v>
      </c>
      <c r="X1884" s="168"/>
      <c r="Y1884" s="173">
        <v>20428</v>
      </c>
      <c r="Z1884" s="162" t="s">
        <v>5747</v>
      </c>
      <c r="AA1884" s="163" t="str">
        <f t="shared" si="29"/>
        <v>https://shopeefood.vn/bo-suu-tap/v-texas-99</v>
      </c>
      <c r="AB1884" s="163"/>
    </row>
    <row r="1885" spans="1:28" ht="165">
      <c r="A1885" s="151" t="s">
        <v>9785</v>
      </c>
      <c r="B1885" s="152"/>
      <c r="C1885" s="152" t="s">
        <v>685</v>
      </c>
      <c r="D1885" s="152" t="s">
        <v>222</v>
      </c>
      <c r="E1885" s="243" t="s">
        <v>7013</v>
      </c>
      <c r="F1885" s="152" t="s">
        <v>10842</v>
      </c>
      <c r="G1885" s="177" t="str">
        <f t="shared" si="32"/>
        <v>[Alacarte CB]_7-Eleven - Cửa Hàng Tiện Lợi_Oct.CB5_SJBP</v>
      </c>
      <c r="H1885" s="176" t="s">
        <v>10843</v>
      </c>
      <c r="I1885" s="155" t="s">
        <v>10844</v>
      </c>
      <c r="J1885" s="178" t="s">
        <v>7915</v>
      </c>
      <c r="K1885" s="158"/>
      <c r="L1885" s="158"/>
      <c r="M1885" s="158"/>
      <c r="N1885" s="250"/>
      <c r="O1885" s="155" t="s">
        <v>10845</v>
      </c>
      <c r="P1885" s="250"/>
      <c r="Q1885" s="193" t="s">
        <v>10846</v>
      </c>
      <c r="R1885" s="177" t="s">
        <v>10847</v>
      </c>
      <c r="S1885" s="250"/>
      <c r="T1885" s="250"/>
      <c r="U1885" s="155" t="s">
        <v>696</v>
      </c>
      <c r="V1885" s="155" t="b">
        <v>0</v>
      </c>
      <c r="W1885" s="179" t="s">
        <v>10848</v>
      </c>
      <c r="X1885" s="168"/>
      <c r="Y1885" s="173">
        <v>20689</v>
      </c>
      <c r="Z1885" s="162" t="s">
        <v>7899</v>
      </c>
      <c r="AA1885" s="163" t="str">
        <f t="shared" si="29"/>
        <v>https://shopeefood.vn/bo-suu-tap/a-7-eleven-1d</v>
      </c>
      <c r="AB1885" s="163"/>
    </row>
    <row r="1886" spans="1:28" ht="90">
      <c r="A1886" s="151" t="s">
        <v>9785</v>
      </c>
      <c r="B1886" s="152"/>
      <c r="C1886" s="152" t="s">
        <v>685</v>
      </c>
      <c r="D1886" s="152" t="s">
        <v>217</v>
      </c>
      <c r="E1886" s="243" t="s">
        <v>7026</v>
      </c>
      <c r="F1886" s="152" t="s">
        <v>10849</v>
      </c>
      <c r="G1886" s="177" t="str">
        <f t="shared" si="32"/>
        <v>[Win 4]_Family Mart - Cửa Hàng Tiện Lợi_Oct_SJBP</v>
      </c>
      <c r="H1886" s="171" t="s">
        <v>10850</v>
      </c>
      <c r="I1886" s="155" t="s">
        <v>10851</v>
      </c>
      <c r="J1886" s="248" t="s">
        <v>7029</v>
      </c>
      <c r="K1886" s="159"/>
      <c r="L1886" s="158"/>
      <c r="M1886" s="158"/>
      <c r="N1886" s="250"/>
      <c r="O1886" s="158"/>
      <c r="P1886" s="250"/>
      <c r="Q1886" s="193" t="s">
        <v>10852</v>
      </c>
      <c r="R1886" s="250"/>
      <c r="S1886" s="250"/>
      <c r="T1886" s="177"/>
      <c r="U1886" s="155" t="s">
        <v>696</v>
      </c>
      <c r="V1886" s="155" t="b">
        <v>0</v>
      </c>
      <c r="W1886" s="249" t="s">
        <v>7032</v>
      </c>
      <c r="X1886" s="168"/>
      <c r="Y1886" s="173">
        <v>21092</v>
      </c>
      <c r="Z1886" s="162" t="s">
        <v>9882</v>
      </c>
      <c r="AA1886" s="163" t="str">
        <f t="shared" si="29"/>
        <v>https://shopeefood.vn/bo-suu-tap/w4-family-mart</v>
      </c>
      <c r="AB1886" s="163"/>
    </row>
    <row r="1887" spans="1:28" ht="120">
      <c r="A1887" s="151" t="s">
        <v>9785</v>
      </c>
      <c r="B1887" s="152"/>
      <c r="C1887" s="152" t="s">
        <v>717</v>
      </c>
      <c r="D1887" s="152" t="s">
        <v>213</v>
      </c>
      <c r="E1887" s="710" t="s">
        <v>10853</v>
      </c>
      <c r="F1887" s="162" t="s">
        <v>9785</v>
      </c>
      <c r="G1887" s="189" t="str">
        <f t="shared" si="32"/>
        <v>[Win 2]_CRANE TEA_Oct</v>
      </c>
      <c r="H1887" s="162" t="s">
        <v>10854</v>
      </c>
      <c r="I1887" s="183" t="s">
        <v>10855</v>
      </c>
      <c r="J1887" s="209" t="s">
        <v>10856</v>
      </c>
      <c r="K1887" s="468"/>
      <c r="L1887" s="209" t="s">
        <v>10857</v>
      </c>
      <c r="M1887" s="183" t="s">
        <v>10858</v>
      </c>
      <c r="N1887" s="183" t="s">
        <v>10859</v>
      </c>
      <c r="O1887" s="380" t="s">
        <v>10860</v>
      </c>
      <c r="P1887" s="250"/>
      <c r="Q1887" s="183" t="s">
        <v>10861</v>
      </c>
      <c r="R1887" s="177"/>
      <c r="S1887" s="177"/>
      <c r="T1887" s="177"/>
      <c r="U1887" s="155" t="s">
        <v>696</v>
      </c>
      <c r="V1887" s="155" t="b">
        <v>0</v>
      </c>
      <c r="W1887" s="179" t="s">
        <v>10862</v>
      </c>
      <c r="X1887" s="168"/>
      <c r="Y1887" s="173">
        <v>21304</v>
      </c>
      <c r="Z1887" s="162" t="s">
        <v>10863</v>
      </c>
      <c r="AA1887" s="163" t="str">
        <f t="shared" si="29"/>
        <v>https://shopeefood.vn/bo-suu-tap/w2-crane-tea</v>
      </c>
      <c r="AB1887" s="163"/>
    </row>
    <row r="1888" spans="1:28" ht="225">
      <c r="A1888" s="151" t="s">
        <v>9785</v>
      </c>
      <c r="B1888" s="152"/>
      <c r="C1888" s="152" t="s">
        <v>970</v>
      </c>
      <c r="D1888" s="152" t="s">
        <v>201</v>
      </c>
      <c r="E1888" s="180" t="s">
        <v>390</v>
      </c>
      <c r="F1888" s="155" t="s">
        <v>10864</v>
      </c>
      <c r="G1888" s="177" t="str">
        <f t="shared" si="32"/>
        <v>[SJBP]_Starbucks Coffee_WC Mon_Gr</v>
      </c>
      <c r="H1888" s="319" t="s">
        <v>10865</v>
      </c>
      <c r="I1888" s="183" t="s">
        <v>10729</v>
      </c>
      <c r="J1888" s="346" t="s">
        <v>9282</v>
      </c>
      <c r="K1888" s="162"/>
      <c r="L1888" s="162"/>
      <c r="M1888" s="162"/>
      <c r="N1888" s="169"/>
      <c r="O1888" s="183"/>
      <c r="P1888" s="169"/>
      <c r="Q1888" s="183"/>
      <c r="R1888" s="177"/>
      <c r="S1888" s="177"/>
      <c r="T1888" s="177"/>
      <c r="U1888" s="155" t="s">
        <v>696</v>
      </c>
      <c r="V1888" s="155" t="b">
        <v>0</v>
      </c>
      <c r="W1888" s="179" t="s">
        <v>10866</v>
      </c>
      <c r="X1888" s="168"/>
      <c r="Y1888" s="173">
        <v>20363</v>
      </c>
      <c r="Z1888" s="162" t="s">
        <v>6478</v>
      </c>
      <c r="AA1888" s="163" t="str">
        <f t="shared" si="29"/>
        <v>https://shopeefood.vn/bo-suu-tap/sj-starbucks-mon</v>
      </c>
      <c r="AB1888" s="686" t="str">
        <f t="shared" ref="AB1888:AB1890" si="41">IF(ISBLANK($Z1888),"",CONCATENATE("https://shopeefood.shopee.vn/bo-suu-tap/",$Z1888))</f>
        <v>https://shopeefood.shopee.vn/bo-suu-tap/sj-starbucks-mon</v>
      </c>
    </row>
    <row r="1889" spans="1:28" ht="195">
      <c r="A1889" s="151" t="s">
        <v>9785</v>
      </c>
      <c r="B1889" s="152"/>
      <c r="C1889" s="152" t="s">
        <v>970</v>
      </c>
      <c r="D1889" s="152" t="s">
        <v>201</v>
      </c>
      <c r="E1889" s="180" t="s">
        <v>390</v>
      </c>
      <c r="F1889" s="155" t="s">
        <v>10867</v>
      </c>
      <c r="G1889" s="177" t="str">
        <f t="shared" si="32"/>
        <v>[SJBP]_Starbucks Coffee_WC Fri_Gr</v>
      </c>
      <c r="H1889" s="319" t="s">
        <v>10868</v>
      </c>
      <c r="I1889" s="183" t="s">
        <v>10732</v>
      </c>
      <c r="J1889" s="346" t="s">
        <v>9282</v>
      </c>
      <c r="K1889" s="162"/>
      <c r="L1889" s="162"/>
      <c r="M1889" s="162"/>
      <c r="N1889" s="169"/>
      <c r="O1889" s="183"/>
      <c r="P1889" s="169"/>
      <c r="Q1889" s="183"/>
      <c r="R1889" s="177"/>
      <c r="S1889" s="177"/>
      <c r="T1889" s="177"/>
      <c r="U1889" s="155" t="s">
        <v>696</v>
      </c>
      <c r="V1889" s="155" t="b">
        <v>0</v>
      </c>
      <c r="W1889" s="179" t="s">
        <v>10869</v>
      </c>
      <c r="X1889" s="168"/>
      <c r="Y1889" s="173">
        <v>20364</v>
      </c>
      <c r="Z1889" s="162" t="s">
        <v>6484</v>
      </c>
      <c r="AA1889" s="163" t="str">
        <f t="shared" si="29"/>
        <v>https://shopeefood.vn/bo-suu-tap/sj-starbucks-fri</v>
      </c>
      <c r="AB1889" s="686" t="str">
        <f t="shared" si="41"/>
        <v>https://shopeefood.shopee.vn/bo-suu-tap/sj-starbucks-fri</v>
      </c>
    </row>
    <row r="1890" spans="1:28" ht="135">
      <c r="A1890" s="151" t="s">
        <v>9785</v>
      </c>
      <c r="B1890" s="152"/>
      <c r="C1890" s="152" t="s">
        <v>970</v>
      </c>
      <c r="D1890" s="152" t="s">
        <v>201</v>
      </c>
      <c r="E1890" s="180" t="s">
        <v>390</v>
      </c>
      <c r="F1890" s="155" t="s">
        <v>10870</v>
      </c>
      <c r="G1890" s="177" t="str">
        <f t="shared" si="32"/>
        <v>[SJBP]_Starbucks Coffee_BAU_Gr</v>
      </c>
      <c r="H1890" s="319" t="s">
        <v>10871</v>
      </c>
      <c r="I1890" s="183" t="s">
        <v>10872</v>
      </c>
      <c r="J1890" s="346" t="s">
        <v>9282</v>
      </c>
      <c r="K1890" s="162"/>
      <c r="L1890" s="162"/>
      <c r="M1890" s="162"/>
      <c r="N1890" s="169"/>
      <c r="O1890" s="183"/>
      <c r="P1890" s="169"/>
      <c r="Q1890" s="183" t="s">
        <v>10873</v>
      </c>
      <c r="R1890" s="183" t="s">
        <v>10873</v>
      </c>
      <c r="S1890" s="183" t="s">
        <v>10873</v>
      </c>
      <c r="T1890" s="183" t="s">
        <v>10873</v>
      </c>
      <c r="U1890" s="155" t="s">
        <v>696</v>
      </c>
      <c r="V1890" s="155" t="b">
        <v>0</v>
      </c>
      <c r="W1890" s="179" t="s">
        <v>10874</v>
      </c>
      <c r="X1890" s="168"/>
      <c r="Y1890" s="173">
        <v>20883</v>
      </c>
      <c r="Z1890" s="162" t="s">
        <v>8512</v>
      </c>
      <c r="AA1890" s="163" t="str">
        <f t="shared" si="29"/>
        <v>https://shopeefood.vn/bo-suu-tap/sj-week-starbucks</v>
      </c>
      <c r="AB1890" s="686" t="str">
        <f t="shared" si="41"/>
        <v>https://shopeefood.shopee.vn/bo-suu-tap/sj-week-starbucks</v>
      </c>
    </row>
    <row r="1891" spans="1:28" ht="75">
      <c r="A1891" s="315" t="s">
        <v>9785</v>
      </c>
      <c r="B1891" s="446"/>
      <c r="C1891" s="296" t="s">
        <v>1236</v>
      </c>
      <c r="D1891" s="711" t="s">
        <v>1545</v>
      </c>
      <c r="E1891" s="446"/>
      <c r="F1891" s="666" t="s">
        <v>10875</v>
      </c>
      <c r="G1891" s="596" t="str">
        <f t="shared" si="32"/>
        <v>[PLF CP]__Exclusive Brand</v>
      </c>
      <c r="H1891" s="319" t="s">
        <v>10876</v>
      </c>
      <c r="I1891" s="319" t="s">
        <v>10877</v>
      </c>
      <c r="J1891" s="169"/>
      <c r="K1891" s="162"/>
      <c r="L1891" s="162"/>
      <c r="M1891" s="162"/>
      <c r="N1891" s="169"/>
      <c r="O1891" s="183"/>
      <c r="P1891" s="169"/>
      <c r="Q1891" s="183"/>
      <c r="R1891" s="177"/>
      <c r="S1891" s="177"/>
      <c r="T1891" s="177"/>
      <c r="U1891" s="155" t="s">
        <v>696</v>
      </c>
      <c r="V1891" s="155" t="b">
        <v>0</v>
      </c>
      <c r="W1891" s="170" t="s">
        <v>10878</v>
      </c>
      <c r="X1891" s="168"/>
      <c r="Y1891" s="173" t="s">
        <v>10879</v>
      </c>
      <c r="Z1891" s="169"/>
      <c r="AA1891" s="405" t="s">
        <v>10880</v>
      </c>
      <c r="AB1891" s="405" t="s">
        <v>9873</v>
      </c>
    </row>
    <row r="1892" spans="1:28" ht="314">
      <c r="A1892" s="315" t="s">
        <v>9785</v>
      </c>
      <c r="B1892" s="152"/>
      <c r="C1892" s="152" t="s">
        <v>717</v>
      </c>
      <c r="D1892" s="152" t="s">
        <v>222</v>
      </c>
      <c r="E1892" s="153" t="s">
        <v>6147</v>
      </c>
      <c r="F1892" s="155" t="s">
        <v>9926</v>
      </c>
      <c r="G1892" s="177" t="str">
        <f t="shared" si="32"/>
        <v>[Alacarte CB]_TEA JOY - Trà &amp; Trà Sữa_Oct.CB1</v>
      </c>
      <c r="H1892" s="183" t="s">
        <v>10881</v>
      </c>
      <c r="I1892" s="193" t="s">
        <v>10882</v>
      </c>
      <c r="J1892" s="170" t="s">
        <v>8077</v>
      </c>
      <c r="K1892" s="159"/>
      <c r="L1892" s="157" t="s">
        <v>10883</v>
      </c>
      <c r="M1892" s="176" t="s">
        <v>10884</v>
      </c>
      <c r="N1892" s="176" t="s">
        <v>10885</v>
      </c>
      <c r="O1892" s="176" t="s">
        <v>10886</v>
      </c>
      <c r="P1892" s="169"/>
      <c r="Q1892" s="159" t="s">
        <v>10887</v>
      </c>
      <c r="R1892" s="177"/>
      <c r="S1892" s="177"/>
      <c r="T1892" s="177"/>
      <c r="U1892" s="155" t="s">
        <v>696</v>
      </c>
      <c r="V1892" s="155" t="b">
        <v>0</v>
      </c>
      <c r="W1892" s="179" t="s">
        <v>10888</v>
      </c>
      <c r="X1892" s="168"/>
      <c r="Y1892" s="173">
        <v>20827</v>
      </c>
      <c r="Z1892" s="162" t="s">
        <v>8082</v>
      </c>
      <c r="AA1892" s="163" t="str">
        <f t="shared" ref="AA1892:AA1926" si="42">CONCATENATE("https://shopeefood.vn/bo-suu-tap/",Z1892)</f>
        <v>https://shopeefood.vn/bo-suu-tap/a-tea-joy</v>
      </c>
      <c r="AB1892" s="686" t="str">
        <f t="shared" ref="AB1892:AB1896" si="43">IF(ISBLANK($Z1892),"",CONCATENATE("https://shopeefood.shopee.vn/bo-suu-tap/",$Z1892))</f>
        <v>https://shopeefood.shopee.vn/bo-suu-tap/a-tea-joy</v>
      </c>
    </row>
    <row r="1893" spans="1:28" ht="210">
      <c r="A1893" s="151" t="s">
        <v>9785</v>
      </c>
      <c r="B1893" s="152"/>
      <c r="C1893" s="152" t="s">
        <v>970</v>
      </c>
      <c r="D1893" s="152" t="s">
        <v>205</v>
      </c>
      <c r="E1893" s="180" t="s">
        <v>258</v>
      </c>
      <c r="F1893" s="155" t="s">
        <v>10889</v>
      </c>
      <c r="G1893" s="177" t="str">
        <f t="shared" si="32"/>
        <v>[JBP]_Cheese Coffee_Mini cup 6-8.10</v>
      </c>
      <c r="H1893" s="176" t="s">
        <v>10890</v>
      </c>
      <c r="I1893" s="183" t="s">
        <v>10444</v>
      </c>
      <c r="J1893" s="209" t="s">
        <v>1449</v>
      </c>
      <c r="K1893" s="162"/>
      <c r="L1893" s="162"/>
      <c r="M1893" s="162"/>
      <c r="N1893" s="169"/>
      <c r="O1893" s="183"/>
      <c r="P1893" s="169"/>
      <c r="Q1893" s="183" t="s">
        <v>10891</v>
      </c>
      <c r="R1893" s="183" t="s">
        <v>10891</v>
      </c>
      <c r="S1893" s="183" t="s">
        <v>10891</v>
      </c>
      <c r="T1893" s="177"/>
      <c r="U1893" s="155" t="s">
        <v>696</v>
      </c>
      <c r="V1893" s="155" t="b">
        <v>0</v>
      </c>
      <c r="W1893" s="179" t="s">
        <v>10892</v>
      </c>
      <c r="X1893" s="168"/>
      <c r="Y1893" s="173">
        <v>21253</v>
      </c>
      <c r="Z1893" s="162" t="s">
        <v>10893</v>
      </c>
      <c r="AA1893" s="163" t="str">
        <f t="shared" si="42"/>
        <v>https://shopeefood.vn/bo-suu-tap/jb-cheese-gift</v>
      </c>
      <c r="AB1893" s="686" t="str">
        <f t="shared" si="43"/>
        <v>https://shopeefood.shopee.vn/bo-suu-tap/jb-cheese-gift</v>
      </c>
    </row>
    <row r="1894" spans="1:28" ht="195">
      <c r="A1894" s="151" t="s">
        <v>9785</v>
      </c>
      <c r="B1894" s="152"/>
      <c r="C1894" s="152" t="s">
        <v>970</v>
      </c>
      <c r="D1894" s="152" t="s">
        <v>201</v>
      </c>
      <c r="E1894" s="180" t="s">
        <v>390</v>
      </c>
      <c r="F1894" s="155" t="s">
        <v>10894</v>
      </c>
      <c r="G1894" s="177" t="str">
        <f t="shared" si="32"/>
        <v>[SJBP]_Starbucks Coffee_Indi 7-9.10</v>
      </c>
      <c r="H1894" s="176" t="s">
        <v>10895</v>
      </c>
      <c r="I1894" s="183" t="s">
        <v>10093</v>
      </c>
      <c r="J1894" s="346" t="s">
        <v>9282</v>
      </c>
      <c r="K1894" s="162"/>
      <c r="L1894" s="162"/>
      <c r="M1894" s="162"/>
      <c r="N1894" s="169"/>
      <c r="O1894" s="183"/>
      <c r="P1894" s="169"/>
      <c r="Q1894" s="183" t="s">
        <v>10896</v>
      </c>
      <c r="R1894" s="183" t="s">
        <v>10896</v>
      </c>
      <c r="S1894" s="183" t="s">
        <v>10896</v>
      </c>
      <c r="T1894" s="183" t="s">
        <v>10897</v>
      </c>
      <c r="U1894" s="155" t="s">
        <v>696</v>
      </c>
      <c r="V1894" s="155" t="b">
        <v>0</v>
      </c>
      <c r="W1894" s="170" t="s">
        <v>9287</v>
      </c>
      <c r="X1894" s="168"/>
      <c r="Y1894" s="173">
        <v>20993</v>
      </c>
      <c r="Z1894" s="162" t="s">
        <v>9288</v>
      </c>
      <c r="AA1894" s="163" t="str">
        <f t="shared" si="42"/>
        <v>https://shopeefood.vn/bo-suu-tap/sj-50k-starbucks</v>
      </c>
      <c r="AB1894" s="686" t="str">
        <f t="shared" si="43"/>
        <v>https://shopeefood.shopee.vn/bo-suu-tap/sj-50k-starbucks</v>
      </c>
    </row>
    <row r="1895" spans="1:28" ht="30">
      <c r="A1895" s="151" t="s">
        <v>9785</v>
      </c>
      <c r="B1895" s="152"/>
      <c r="C1895" s="152" t="s">
        <v>897</v>
      </c>
      <c r="D1895" s="152" t="s">
        <v>201</v>
      </c>
      <c r="E1895" s="180" t="s">
        <v>322</v>
      </c>
      <c r="F1895" s="155" t="s">
        <v>10898</v>
      </c>
      <c r="G1895" s="177" t="str">
        <f t="shared" si="32"/>
        <v>[SJBP]_Jollibee_01-31.10</v>
      </c>
      <c r="H1895" s="515" t="s">
        <v>10899</v>
      </c>
      <c r="I1895" s="155" t="s">
        <v>10898</v>
      </c>
      <c r="J1895" s="209" t="s">
        <v>10900</v>
      </c>
      <c r="K1895" s="162"/>
      <c r="L1895" s="162"/>
      <c r="M1895" s="162"/>
      <c r="N1895" s="169"/>
      <c r="O1895" s="183"/>
      <c r="P1895" s="169"/>
      <c r="Q1895" s="183"/>
      <c r="R1895" s="177"/>
      <c r="S1895" s="177"/>
      <c r="T1895" s="177"/>
      <c r="U1895" s="155"/>
      <c r="V1895" s="155" t="b">
        <v>0</v>
      </c>
      <c r="W1895" s="179" t="s">
        <v>10901</v>
      </c>
      <c r="X1895" s="168"/>
      <c r="Y1895" s="173">
        <v>21252</v>
      </c>
      <c r="Z1895" s="162" t="s">
        <v>10902</v>
      </c>
      <c r="AA1895" s="163" t="str">
        <f t="shared" si="42"/>
        <v>https://shopeefood.vn/bo-suu-tap/sj-jollibee-33k</v>
      </c>
      <c r="AB1895" s="686" t="str">
        <f t="shared" si="43"/>
        <v>https://shopeefood.shopee.vn/bo-suu-tap/sj-jollibee-33k</v>
      </c>
    </row>
    <row r="1896" spans="1:28" ht="210">
      <c r="A1896" s="151" t="s">
        <v>9785</v>
      </c>
      <c r="B1896" s="152"/>
      <c r="C1896" s="152" t="s">
        <v>970</v>
      </c>
      <c r="D1896" s="152" t="s">
        <v>201</v>
      </c>
      <c r="E1896" s="180" t="s">
        <v>1015</v>
      </c>
      <c r="F1896" s="155" t="s">
        <v>6496</v>
      </c>
      <c r="G1896" s="177" t="str">
        <f t="shared" si="32"/>
        <v>[SJBP]_Highlands Coffee_B2G1</v>
      </c>
      <c r="H1896" s="176" t="s">
        <v>10903</v>
      </c>
      <c r="I1896" s="183" t="s">
        <v>10904</v>
      </c>
      <c r="J1896" s="209" t="s">
        <v>1019</v>
      </c>
      <c r="K1896" s="162"/>
      <c r="L1896" s="162"/>
      <c r="M1896" s="162"/>
      <c r="N1896" s="169"/>
      <c r="O1896" s="183"/>
      <c r="P1896" s="169"/>
      <c r="Q1896" s="183"/>
      <c r="R1896" s="177"/>
      <c r="S1896" s="177"/>
      <c r="T1896" s="177"/>
      <c r="U1896" s="155" t="s">
        <v>696</v>
      </c>
      <c r="V1896" s="155" t="b">
        <v>0</v>
      </c>
      <c r="W1896" s="179" t="s">
        <v>10905</v>
      </c>
      <c r="X1896" s="168"/>
      <c r="Y1896" s="173">
        <v>20545</v>
      </c>
      <c r="Z1896" s="162" t="s">
        <v>6290</v>
      </c>
      <c r="AA1896" s="163" t="str">
        <f t="shared" si="42"/>
        <v>https://shopeefood.vn/bo-suu-tap/sj-highlands--2t1</v>
      </c>
      <c r="AB1896" s="686" t="str">
        <f t="shared" si="43"/>
        <v>https://shopeefood.shopee.vn/bo-suu-tap/sj-highlands--2t1</v>
      </c>
    </row>
    <row r="1897" spans="1:28" ht="270">
      <c r="A1897" s="151" t="s">
        <v>9785</v>
      </c>
      <c r="B1897" s="152"/>
      <c r="C1897" s="152" t="s">
        <v>685</v>
      </c>
      <c r="D1897" s="152" t="s">
        <v>225</v>
      </c>
      <c r="E1897" s="181" t="s">
        <v>10906</v>
      </c>
      <c r="F1897" s="166" t="s">
        <v>9785</v>
      </c>
      <c r="G1897" s="230" t="str">
        <f t="shared" si="32"/>
        <v>[PNS]_Pepsi Meal_Oct</v>
      </c>
      <c r="H1897" s="175" t="s">
        <v>10907</v>
      </c>
      <c r="I1897" s="181" t="s">
        <v>10908</v>
      </c>
      <c r="J1897" s="169"/>
      <c r="K1897" s="184" t="s">
        <v>10909</v>
      </c>
      <c r="L1897" s="162"/>
      <c r="M1897" s="162"/>
      <c r="N1897" s="169"/>
      <c r="O1897" s="183"/>
      <c r="P1897" s="169"/>
      <c r="Q1897" s="196" t="s">
        <v>703</v>
      </c>
      <c r="R1897" s="196" t="s">
        <v>703</v>
      </c>
      <c r="S1897" s="196" t="s">
        <v>703</v>
      </c>
      <c r="T1897" s="196" t="s">
        <v>703</v>
      </c>
      <c r="U1897" s="155" t="s">
        <v>696</v>
      </c>
      <c r="V1897" s="155" t="b">
        <v>0</v>
      </c>
      <c r="W1897" s="544" t="s">
        <v>10910</v>
      </c>
      <c r="X1897" s="171" t="s">
        <v>10911</v>
      </c>
      <c r="Y1897" s="173">
        <v>21287</v>
      </c>
      <c r="Z1897" s="162" t="s">
        <v>10912</v>
      </c>
      <c r="AA1897" s="163" t="str">
        <f t="shared" si="42"/>
        <v>https://shopeefood.vn/bo-suu-tap/pepsi-mon-ngon-moi-mien</v>
      </c>
      <c r="AB1897" s="163"/>
    </row>
    <row r="1898" spans="1:28" ht="195">
      <c r="A1898" s="151" t="s">
        <v>9785</v>
      </c>
      <c r="B1898" s="152"/>
      <c r="C1898" s="152" t="s">
        <v>706</v>
      </c>
      <c r="D1898" s="152" t="s">
        <v>222</v>
      </c>
      <c r="E1898" s="153" t="s">
        <v>4534</v>
      </c>
      <c r="F1898" s="155" t="s">
        <v>9926</v>
      </c>
      <c r="G1898" s="177" t="str">
        <f t="shared" si="32"/>
        <v>[Alacarte CB]_Gà Rán KFC_Oct.CB1</v>
      </c>
      <c r="H1898" s="176" t="s">
        <v>10913</v>
      </c>
      <c r="I1898" s="193" t="s">
        <v>10914</v>
      </c>
      <c r="J1898" s="170" t="s">
        <v>4537</v>
      </c>
      <c r="K1898" s="159"/>
      <c r="L1898" s="159"/>
      <c r="M1898" s="159"/>
      <c r="N1898" s="168"/>
      <c r="O1898" s="155" t="s">
        <v>5528</v>
      </c>
      <c r="P1898" s="168"/>
      <c r="Q1898" s="193" t="s">
        <v>10915</v>
      </c>
      <c r="R1898" s="177" t="s">
        <v>10916</v>
      </c>
      <c r="S1898" s="177" t="s">
        <v>10917</v>
      </c>
      <c r="T1898" s="177" t="s">
        <v>10918</v>
      </c>
      <c r="U1898" s="155" t="s">
        <v>696</v>
      </c>
      <c r="V1898" s="155" t="b">
        <v>0</v>
      </c>
      <c r="W1898" s="170" t="s">
        <v>10919</v>
      </c>
      <c r="X1898" s="168"/>
      <c r="Y1898" s="173">
        <v>20418</v>
      </c>
      <c r="Z1898" s="162" t="s">
        <v>6869</v>
      </c>
      <c r="AA1898" s="163" t="str">
        <f t="shared" si="42"/>
        <v>https://shopeefood.vn/bo-suu-tap/a--kfc</v>
      </c>
      <c r="AB1898" s="163"/>
    </row>
    <row r="1899" spans="1:28" ht="195">
      <c r="A1899" s="151" t="s">
        <v>9785</v>
      </c>
      <c r="B1899" s="152"/>
      <c r="C1899" s="152" t="s">
        <v>706</v>
      </c>
      <c r="D1899" s="152" t="s">
        <v>219</v>
      </c>
      <c r="E1899" s="153" t="s">
        <v>4534</v>
      </c>
      <c r="F1899" s="155" t="s">
        <v>9785</v>
      </c>
      <c r="G1899" s="177" t="str">
        <f t="shared" si="32"/>
        <v>[Alacarte]_Gà Rán KFC_Oct</v>
      </c>
      <c r="H1899" s="176" t="s">
        <v>10920</v>
      </c>
      <c r="I1899" s="176" t="s">
        <v>10921</v>
      </c>
      <c r="J1899" s="170" t="s">
        <v>4537</v>
      </c>
      <c r="K1899" s="159"/>
      <c r="L1899" s="159"/>
      <c r="M1899" s="159"/>
      <c r="N1899" s="168"/>
      <c r="O1899" s="155" t="s">
        <v>5528</v>
      </c>
      <c r="P1899" s="168"/>
      <c r="Q1899" s="176" t="s">
        <v>10922</v>
      </c>
      <c r="R1899" s="176" t="s">
        <v>10923</v>
      </c>
      <c r="S1899" s="176" t="s">
        <v>10924</v>
      </c>
      <c r="T1899" s="176" t="s">
        <v>10925</v>
      </c>
      <c r="U1899" s="155" t="s">
        <v>696</v>
      </c>
      <c r="V1899" s="155" t="b">
        <v>0</v>
      </c>
      <c r="W1899" s="170" t="s">
        <v>10919</v>
      </c>
      <c r="X1899" s="168"/>
      <c r="Y1899" s="173">
        <v>21302</v>
      </c>
      <c r="Z1899" s="162" t="s">
        <v>10926</v>
      </c>
      <c r="AA1899" s="163" t="str">
        <f t="shared" si="42"/>
        <v>https://shopeefood.vn/bo-suu-tap/a-garan-kfc</v>
      </c>
      <c r="AB1899" s="163"/>
    </row>
    <row r="1900" spans="1:28" ht="165">
      <c r="A1900" s="151" t="s">
        <v>9785</v>
      </c>
      <c r="B1900" s="152"/>
      <c r="C1900" s="152" t="s">
        <v>706</v>
      </c>
      <c r="D1900" s="152" t="s">
        <v>222</v>
      </c>
      <c r="E1900" s="174" t="s">
        <v>6245</v>
      </c>
      <c r="F1900" s="176" t="s">
        <v>10927</v>
      </c>
      <c r="G1900" s="177" t="str">
        <f t="shared" si="32"/>
        <v>[Alacarte CB]_Trà Sữa Winggo - Trà Sữa Kem Trứng Nướng, Trà Hoa Quả &amp; Matcha_Oct.CB1.29</v>
      </c>
      <c r="H1900" s="176" t="s">
        <v>10928</v>
      </c>
      <c r="I1900" s="159" t="s">
        <v>9788</v>
      </c>
      <c r="J1900" s="178" t="s">
        <v>8718</v>
      </c>
      <c r="K1900" s="159"/>
      <c r="L1900" s="157"/>
      <c r="M1900" s="159"/>
      <c r="N1900" s="168"/>
      <c r="O1900" s="569" t="s">
        <v>5528</v>
      </c>
      <c r="P1900" s="168"/>
      <c r="Q1900" s="159"/>
      <c r="R1900" s="197" t="s">
        <v>10929</v>
      </c>
      <c r="S1900" s="168"/>
      <c r="T1900" s="168"/>
      <c r="U1900" s="155" t="s">
        <v>696</v>
      </c>
      <c r="V1900" s="155" t="b">
        <v>0</v>
      </c>
      <c r="W1900" s="179" t="s">
        <v>10309</v>
      </c>
      <c r="X1900" s="168"/>
      <c r="Y1900" s="173">
        <v>21015</v>
      </c>
      <c r="Z1900" s="162" t="s">
        <v>9022</v>
      </c>
      <c r="AA1900" s="163" t="str">
        <f t="shared" si="42"/>
        <v>https://shopeefood.vn/bo-suu-tap/a-bogo-winggo</v>
      </c>
      <c r="AB1900" s="163"/>
    </row>
    <row r="1901" spans="1:28" ht="90">
      <c r="A1901" s="151" t="s">
        <v>9785</v>
      </c>
      <c r="B1901" s="152"/>
      <c r="C1901" s="152" t="s">
        <v>685</v>
      </c>
      <c r="D1901" s="152" t="s">
        <v>225</v>
      </c>
      <c r="E1901" s="181" t="s">
        <v>10930</v>
      </c>
      <c r="F1901" s="166" t="s">
        <v>10931</v>
      </c>
      <c r="G1901" s="230" t="str">
        <f t="shared" si="32"/>
        <v>[PNS]_ACB bank_Oct_Pre Music Event</v>
      </c>
      <c r="H1901" s="175" t="s">
        <v>10932</v>
      </c>
      <c r="I1901" s="181" t="s">
        <v>10631</v>
      </c>
      <c r="J1901" s="169"/>
      <c r="K1901" s="162"/>
      <c r="L1901" s="162"/>
      <c r="M1901" s="162"/>
      <c r="N1901" s="169"/>
      <c r="O1901" s="183"/>
      <c r="P1901" s="169"/>
      <c r="Q1901" s="181" t="s">
        <v>10933</v>
      </c>
      <c r="R1901" s="183" t="s">
        <v>10933</v>
      </c>
      <c r="S1901" s="181" t="s">
        <v>10933</v>
      </c>
      <c r="T1901" s="181" t="s">
        <v>10933</v>
      </c>
      <c r="U1901" s="155"/>
      <c r="V1901" s="155" t="b">
        <v>0</v>
      </c>
      <c r="W1901" s="575" t="s">
        <v>10934</v>
      </c>
      <c r="X1901" s="712" t="s">
        <v>10935</v>
      </c>
      <c r="Y1901" s="173">
        <v>0</v>
      </c>
      <c r="Z1901" s="162"/>
      <c r="AA1901" s="163" t="str">
        <f t="shared" si="42"/>
        <v>https://shopeefood.vn/bo-suu-tap/</v>
      </c>
      <c r="AB1901" s="163"/>
    </row>
    <row r="1902" spans="1:28" ht="135">
      <c r="A1902" s="151" t="s">
        <v>9785</v>
      </c>
      <c r="B1902" s="152"/>
      <c r="C1902" s="152" t="s">
        <v>685</v>
      </c>
      <c r="D1902" s="152" t="s">
        <v>225</v>
      </c>
      <c r="E1902" s="181" t="s">
        <v>10930</v>
      </c>
      <c r="F1902" s="166" t="s">
        <v>10936</v>
      </c>
      <c r="G1902" s="230" t="str">
        <f t="shared" si="32"/>
        <v>[PNS]_ACB bank_Oct_Music Event</v>
      </c>
      <c r="H1902" s="175" t="s">
        <v>10937</v>
      </c>
      <c r="I1902" s="181" t="s">
        <v>10938</v>
      </c>
      <c r="J1902" s="169"/>
      <c r="K1902" s="162"/>
      <c r="L1902" s="162"/>
      <c r="M1902" s="162"/>
      <c r="N1902" s="169"/>
      <c r="O1902" s="183"/>
      <c r="P1902" s="169"/>
      <c r="Q1902" s="183" t="s">
        <v>10939</v>
      </c>
      <c r="R1902" s="183" t="s">
        <v>10939</v>
      </c>
      <c r="S1902" s="183" t="s">
        <v>10939</v>
      </c>
      <c r="T1902" s="183" t="s">
        <v>10939</v>
      </c>
      <c r="U1902" s="155"/>
      <c r="V1902" s="155" t="b">
        <v>0</v>
      </c>
      <c r="W1902" s="575" t="s">
        <v>3175</v>
      </c>
      <c r="X1902" s="712" t="s">
        <v>10940</v>
      </c>
      <c r="Y1902" s="173">
        <v>0</v>
      </c>
      <c r="Z1902" s="169"/>
      <c r="AA1902" s="163" t="str">
        <f t="shared" si="42"/>
        <v>https://shopeefood.vn/bo-suu-tap/</v>
      </c>
      <c r="AB1902" s="163"/>
    </row>
    <row r="1903" spans="1:28" ht="105">
      <c r="A1903" s="151" t="s">
        <v>10418</v>
      </c>
      <c r="B1903" s="152"/>
      <c r="C1903" s="152" t="s">
        <v>717</v>
      </c>
      <c r="D1903" s="152" t="s">
        <v>211</v>
      </c>
      <c r="E1903" s="181" t="s">
        <v>1255</v>
      </c>
      <c r="F1903" s="155" t="s">
        <v>10941</v>
      </c>
      <c r="G1903" s="177" t="str">
        <f t="shared" si="32"/>
        <v>[Win 1]_Chuk Trà &amp; Cà Phê_Nov.BOGO</v>
      </c>
      <c r="H1903" s="264" t="s">
        <v>10942</v>
      </c>
      <c r="I1903" s="155" t="s">
        <v>10943</v>
      </c>
      <c r="J1903" s="326" t="s">
        <v>10944</v>
      </c>
      <c r="K1903" s="326" t="s">
        <v>1573</v>
      </c>
      <c r="L1903" s="159"/>
      <c r="M1903" s="159"/>
      <c r="N1903" s="168"/>
      <c r="O1903" s="176" t="s">
        <v>9210</v>
      </c>
      <c r="P1903" s="169"/>
      <c r="Q1903" s="176" t="s">
        <v>10945</v>
      </c>
      <c r="R1903" s="177"/>
      <c r="S1903" s="177"/>
      <c r="T1903" s="177"/>
      <c r="U1903" s="155" t="s">
        <v>696</v>
      </c>
      <c r="V1903" s="155" t="b">
        <v>0</v>
      </c>
      <c r="W1903" s="179" t="s">
        <v>10946</v>
      </c>
      <c r="X1903" s="168"/>
      <c r="Y1903" s="173">
        <v>20922</v>
      </c>
      <c r="Z1903" s="162" t="s">
        <v>8150</v>
      </c>
      <c r="AA1903" s="163" t="str">
        <f t="shared" si="42"/>
        <v>https://shopeefood.vn/bo-suu-tap/w1-chuk-30</v>
      </c>
      <c r="AB1903" s="163"/>
    </row>
    <row r="1904" spans="1:28" ht="105">
      <c r="A1904" s="151" t="s">
        <v>10418</v>
      </c>
      <c r="B1904" s="152"/>
      <c r="C1904" s="152" t="s">
        <v>717</v>
      </c>
      <c r="D1904" s="152" t="s">
        <v>211</v>
      </c>
      <c r="E1904" s="181" t="s">
        <v>1255</v>
      </c>
      <c r="F1904" s="155" t="s">
        <v>10947</v>
      </c>
      <c r="G1904" s="177" t="str">
        <f t="shared" si="32"/>
        <v>[Win 1]_Chuk Trà &amp; Cà Phê_Nov.1Đ</v>
      </c>
      <c r="H1904" s="155" t="s">
        <v>10948</v>
      </c>
      <c r="I1904" s="155" t="s">
        <v>10949</v>
      </c>
      <c r="J1904" s="326" t="s">
        <v>10944</v>
      </c>
      <c r="K1904" s="326" t="s">
        <v>1573</v>
      </c>
      <c r="L1904" s="159"/>
      <c r="M1904" s="159"/>
      <c r="N1904" s="168"/>
      <c r="O1904" s="176" t="s">
        <v>9210</v>
      </c>
      <c r="P1904" s="169"/>
      <c r="Q1904" s="176" t="s">
        <v>10950</v>
      </c>
      <c r="R1904" s="177"/>
      <c r="S1904" s="177"/>
      <c r="T1904" s="177"/>
      <c r="U1904" s="155" t="s">
        <v>696</v>
      </c>
      <c r="V1904" s="155" t="b">
        <v>0</v>
      </c>
      <c r="W1904" s="179" t="s">
        <v>10951</v>
      </c>
      <c r="X1904" s="168"/>
      <c r="Y1904" s="173">
        <v>20484</v>
      </c>
      <c r="Z1904" s="162" t="s">
        <v>5930</v>
      </c>
      <c r="AA1904" s="163" t="str">
        <f t="shared" si="42"/>
        <v>https://shopeefood.vn/bo-suu-tap/w1-chuk-1d</v>
      </c>
      <c r="AB1904" s="163"/>
    </row>
    <row r="1905" spans="1:28" ht="105">
      <c r="A1905" s="151" t="s">
        <v>10418</v>
      </c>
      <c r="B1905" s="152"/>
      <c r="C1905" s="152" t="s">
        <v>717</v>
      </c>
      <c r="D1905" s="152" t="s">
        <v>219</v>
      </c>
      <c r="E1905" s="181" t="s">
        <v>1255</v>
      </c>
      <c r="F1905" s="155" t="s">
        <v>10418</v>
      </c>
      <c r="G1905" s="177" t="str">
        <f t="shared" si="32"/>
        <v>[Alacarte]_Chuk Trà &amp; Cà Phê_Nov</v>
      </c>
      <c r="H1905" s="192" t="s">
        <v>10952</v>
      </c>
      <c r="I1905" s="713">
        <v>45941</v>
      </c>
      <c r="J1905" s="190" t="s">
        <v>10944</v>
      </c>
      <c r="K1905" s="162"/>
      <c r="L1905" s="162"/>
      <c r="M1905" s="162"/>
      <c r="N1905" s="169"/>
      <c r="O1905" s="183" t="s">
        <v>10953</v>
      </c>
      <c r="P1905" s="169"/>
      <c r="Q1905" s="193" t="s">
        <v>10954</v>
      </c>
      <c r="R1905" s="177"/>
      <c r="S1905" s="177"/>
      <c r="T1905" s="177"/>
      <c r="U1905" s="155" t="s">
        <v>696</v>
      </c>
      <c r="V1905" s="155" t="b">
        <v>0</v>
      </c>
      <c r="W1905" s="179" t="s">
        <v>10955</v>
      </c>
      <c r="X1905" s="168"/>
      <c r="Y1905" s="173">
        <v>20646</v>
      </c>
      <c r="Z1905" s="162" t="s">
        <v>7319</v>
      </c>
      <c r="AA1905" s="163" t="str">
        <f t="shared" si="42"/>
        <v>https://shopeefood.vn/bo-suu-tap/a-chuk-tra</v>
      </c>
      <c r="AB1905" s="163"/>
    </row>
    <row r="1906" spans="1:28" ht="120">
      <c r="A1906" s="151" t="s">
        <v>10418</v>
      </c>
      <c r="B1906" s="152"/>
      <c r="C1906" s="152" t="s">
        <v>717</v>
      </c>
      <c r="D1906" s="152" t="s">
        <v>222</v>
      </c>
      <c r="E1906" s="181" t="s">
        <v>210</v>
      </c>
      <c r="F1906" s="155" t="s">
        <v>10956</v>
      </c>
      <c r="G1906" s="177" t="str">
        <f t="shared" si="32"/>
        <v>[Alacarte CB]_Bánh Mì Ơi_NovCB7.1K</v>
      </c>
      <c r="H1906" s="176" t="s">
        <v>10957</v>
      </c>
      <c r="I1906" s="176" t="s">
        <v>10958</v>
      </c>
      <c r="J1906" s="190" t="s">
        <v>2598</v>
      </c>
      <c r="K1906" s="209" t="s">
        <v>1552</v>
      </c>
      <c r="L1906" s="162"/>
      <c r="M1906" s="162"/>
      <c r="N1906" s="169"/>
      <c r="O1906" s="176" t="s">
        <v>9210</v>
      </c>
      <c r="P1906" s="169"/>
      <c r="Q1906" s="176" t="s">
        <v>10959</v>
      </c>
      <c r="R1906" s="177"/>
      <c r="S1906" s="177"/>
      <c r="T1906" s="177"/>
      <c r="U1906" s="155" t="s">
        <v>696</v>
      </c>
      <c r="V1906" s="155" t="b">
        <v>0</v>
      </c>
      <c r="W1906" s="179" t="s">
        <v>10960</v>
      </c>
      <c r="X1906" s="168"/>
      <c r="Y1906" s="173">
        <v>20519</v>
      </c>
      <c r="Z1906" s="162" t="s">
        <v>5983</v>
      </c>
      <c r="AA1906" s="163" t="str">
        <f t="shared" si="42"/>
        <v>https://shopeefood.vn/bo-suu-tap/a--banhmioi</v>
      </c>
      <c r="AB1906" s="163"/>
    </row>
    <row r="1907" spans="1:28" ht="165">
      <c r="A1907" s="151" t="s">
        <v>10418</v>
      </c>
      <c r="B1907" s="152"/>
      <c r="C1907" s="152" t="s">
        <v>717</v>
      </c>
      <c r="D1907" s="152" t="s">
        <v>222</v>
      </c>
      <c r="E1907" s="263" t="s">
        <v>210</v>
      </c>
      <c r="F1907" s="155" t="s">
        <v>10961</v>
      </c>
      <c r="G1907" s="177" t="str">
        <f t="shared" si="32"/>
        <v>[Alacarte CB]_Bánh Mì Ơi_Nov.CB7.BOGO</v>
      </c>
      <c r="H1907" s="176" t="s">
        <v>10962</v>
      </c>
      <c r="I1907" s="176" t="s">
        <v>10963</v>
      </c>
      <c r="J1907" s="190" t="s">
        <v>2598</v>
      </c>
      <c r="K1907" s="209" t="s">
        <v>1552</v>
      </c>
      <c r="L1907" s="162"/>
      <c r="M1907" s="162"/>
      <c r="N1907" s="169"/>
      <c r="O1907" s="176" t="s">
        <v>9210</v>
      </c>
      <c r="P1907" s="169"/>
      <c r="Q1907" s="176" t="s">
        <v>10964</v>
      </c>
      <c r="R1907" s="177"/>
      <c r="S1907" s="177"/>
      <c r="T1907" s="177"/>
      <c r="U1907" s="155" t="s">
        <v>696</v>
      </c>
      <c r="V1907" s="155" t="b">
        <v>0</v>
      </c>
      <c r="W1907" s="179" t="s">
        <v>10965</v>
      </c>
      <c r="X1907" s="168"/>
      <c r="Y1907" s="173">
        <v>19835</v>
      </c>
      <c r="Z1907" s="162" t="s">
        <v>3763</v>
      </c>
      <c r="AA1907" s="163" t="str">
        <f t="shared" si="42"/>
        <v>https://shopeefood.vn/bo-suu-tap/a-bmi-oi</v>
      </c>
      <c r="AB1907" s="163"/>
    </row>
    <row r="1908" spans="1:28" ht="120">
      <c r="A1908" s="151" t="s">
        <v>9785</v>
      </c>
      <c r="B1908" s="152"/>
      <c r="C1908" s="152" t="s">
        <v>717</v>
      </c>
      <c r="D1908" s="152" t="s">
        <v>222</v>
      </c>
      <c r="E1908" s="243" t="s">
        <v>311</v>
      </c>
      <c r="F1908" s="155" t="s">
        <v>10078</v>
      </c>
      <c r="G1908" s="177" t="str">
        <f t="shared" si="32"/>
        <v>[Alacarte CB]_Hanuri - Món Ăn Hàn Quốc_Oct.CB9</v>
      </c>
      <c r="H1908" s="176" t="s">
        <v>10966</v>
      </c>
      <c r="I1908" s="159" t="s">
        <v>10967</v>
      </c>
      <c r="J1908" s="178" t="s">
        <v>801</v>
      </c>
      <c r="K1908" s="159"/>
      <c r="L1908" s="159"/>
      <c r="M1908" s="159"/>
      <c r="N1908" s="168"/>
      <c r="O1908" s="155" t="s">
        <v>1222</v>
      </c>
      <c r="P1908" s="169"/>
      <c r="Q1908" s="291" t="s">
        <v>10968</v>
      </c>
      <c r="R1908" s="177"/>
      <c r="S1908" s="177"/>
      <c r="T1908" s="177"/>
      <c r="U1908" s="155" t="s">
        <v>725</v>
      </c>
      <c r="V1908" s="155" t="b">
        <v>0</v>
      </c>
      <c r="W1908" s="714" t="s">
        <v>7685</v>
      </c>
      <c r="X1908" s="168"/>
      <c r="Y1908" s="173">
        <v>19522</v>
      </c>
      <c r="Z1908" s="162" t="s">
        <v>3610</v>
      </c>
      <c r="AA1908" s="163" t="str">
        <f t="shared" si="42"/>
        <v>https://shopeefood.vn/bo-suu-tap/a-hanuri</v>
      </c>
      <c r="AB1908" s="163"/>
    </row>
    <row r="1909" spans="1:28" ht="150">
      <c r="A1909" s="151" t="s">
        <v>9785</v>
      </c>
      <c r="B1909" s="152"/>
      <c r="C1909" s="152" t="s">
        <v>706</v>
      </c>
      <c r="D1909" s="152" t="s">
        <v>219</v>
      </c>
      <c r="E1909" s="191" t="s">
        <v>787</v>
      </c>
      <c r="F1909" s="176" t="s">
        <v>9785</v>
      </c>
      <c r="G1909" s="177" t="str">
        <f t="shared" si="32"/>
        <v>[Alacarte]_Cafe Amazon_Oct</v>
      </c>
      <c r="H1909" s="193" t="s">
        <v>10969</v>
      </c>
      <c r="I1909" s="155" t="s">
        <v>9788</v>
      </c>
      <c r="J1909" s="178" t="s">
        <v>10094</v>
      </c>
      <c r="K1909" s="159"/>
      <c r="L1909" s="159"/>
      <c r="M1909" s="159"/>
      <c r="N1909" s="168"/>
      <c r="O1909" s="155" t="s">
        <v>1222</v>
      </c>
      <c r="P1909" s="168"/>
      <c r="Q1909" s="159" t="s">
        <v>10970</v>
      </c>
      <c r="R1909" s="177"/>
      <c r="S1909" s="177"/>
      <c r="T1909" s="177"/>
      <c r="U1909" s="155" t="s">
        <v>725</v>
      </c>
      <c r="V1909" s="155" t="b">
        <v>0</v>
      </c>
      <c r="W1909" s="170" t="s">
        <v>10971</v>
      </c>
      <c r="X1909" s="168"/>
      <c r="Y1909" s="173">
        <v>20390</v>
      </c>
      <c r="Z1909" s="162" t="s">
        <v>6185</v>
      </c>
      <c r="AA1909" s="163" t="str">
        <f t="shared" si="42"/>
        <v>https://shopeefood.vn/bo-suu-tap/a-cf-amazon-1d</v>
      </c>
      <c r="AB1909" s="163"/>
    </row>
    <row r="1910" spans="1:28" ht="165">
      <c r="A1910" s="151" t="s">
        <v>10418</v>
      </c>
      <c r="B1910" s="152"/>
      <c r="C1910" s="152" t="s">
        <v>717</v>
      </c>
      <c r="D1910" s="152" t="s">
        <v>211</v>
      </c>
      <c r="E1910" s="180" t="s">
        <v>379</v>
      </c>
      <c r="F1910" s="155" t="s">
        <v>10418</v>
      </c>
      <c r="G1910" s="177" t="str">
        <f t="shared" si="32"/>
        <v>[Win 1]_Rau Má Mix_Nov</v>
      </c>
      <c r="H1910" s="176" t="s">
        <v>10972</v>
      </c>
      <c r="I1910" s="183" t="s">
        <v>10973</v>
      </c>
      <c r="J1910" s="170" t="s">
        <v>5379</v>
      </c>
      <c r="K1910" s="159"/>
      <c r="L1910" s="170" t="s">
        <v>10974</v>
      </c>
      <c r="M1910" s="171" t="s">
        <v>10975</v>
      </c>
      <c r="N1910" s="176" t="s">
        <v>10976</v>
      </c>
      <c r="O1910" s="159"/>
      <c r="P1910" s="168"/>
      <c r="Q1910" s="715" t="s">
        <v>10977</v>
      </c>
      <c r="R1910" s="177"/>
      <c r="S1910" s="177"/>
      <c r="T1910" s="177"/>
      <c r="U1910" s="155" t="s">
        <v>696</v>
      </c>
      <c r="V1910" s="155" t="b">
        <v>0</v>
      </c>
      <c r="W1910" s="179" t="s">
        <v>10978</v>
      </c>
      <c r="X1910" s="168"/>
      <c r="Y1910" s="173">
        <v>20391</v>
      </c>
      <c r="Z1910" s="162" t="s">
        <v>6400</v>
      </c>
      <c r="AA1910" s="163" t="str">
        <f t="shared" si="42"/>
        <v>https://shopeefood.vn/bo-suu-tap/w1-raumamix</v>
      </c>
      <c r="AB1910" s="163"/>
    </row>
    <row r="1911" spans="1:28" ht="120">
      <c r="A1911" s="151" t="s">
        <v>10418</v>
      </c>
      <c r="B1911" s="152"/>
      <c r="C1911" s="152" t="s">
        <v>717</v>
      </c>
      <c r="D1911" s="152" t="s">
        <v>211</v>
      </c>
      <c r="E1911" s="180" t="s">
        <v>848</v>
      </c>
      <c r="F1911" s="155" t="s">
        <v>10418</v>
      </c>
      <c r="G1911" s="177" t="str">
        <f t="shared" si="32"/>
        <v>[Win 1]_Olong Châu_Nov</v>
      </c>
      <c r="H1911" s="176" t="s">
        <v>10979</v>
      </c>
      <c r="I1911" s="183" t="s">
        <v>10980</v>
      </c>
      <c r="J1911" s="170" t="s">
        <v>5438</v>
      </c>
      <c r="K1911" s="159"/>
      <c r="L1911" s="170" t="s">
        <v>10981</v>
      </c>
      <c r="M1911" s="171" t="s">
        <v>10982</v>
      </c>
      <c r="N1911" s="176" t="s">
        <v>10983</v>
      </c>
      <c r="O1911" s="159"/>
      <c r="P1911" s="168"/>
      <c r="Q1911" s="715" t="s">
        <v>10984</v>
      </c>
      <c r="R1911" s="177"/>
      <c r="S1911" s="177"/>
      <c r="T1911" s="177"/>
      <c r="U1911" s="155" t="s">
        <v>696</v>
      </c>
      <c r="V1911" s="155" t="b">
        <v>0</v>
      </c>
      <c r="W1911" s="179" t="s">
        <v>10985</v>
      </c>
      <c r="X1911" s="168"/>
      <c r="Y1911" s="173">
        <v>19760</v>
      </c>
      <c r="Z1911" s="162" t="s">
        <v>4116</v>
      </c>
      <c r="AA1911" s="163" t="str">
        <f t="shared" si="42"/>
        <v>https://shopeefood.vn/bo-suu-tap/w1-olong-chau</v>
      </c>
      <c r="AB1911" s="163"/>
    </row>
    <row r="1912" spans="1:28" ht="270">
      <c r="A1912" s="151" t="s">
        <v>9785</v>
      </c>
      <c r="B1912" s="152"/>
      <c r="C1912" s="152" t="s">
        <v>685</v>
      </c>
      <c r="D1912" s="152" t="s">
        <v>225</v>
      </c>
      <c r="E1912" s="181" t="s">
        <v>10906</v>
      </c>
      <c r="F1912" s="166" t="s">
        <v>10986</v>
      </c>
      <c r="G1912" s="230" t="str">
        <f t="shared" si="32"/>
        <v>[PNS]_Pepsi Meal_Oct_Cuisine_Bánh Mì</v>
      </c>
      <c r="H1912" s="175" t="s">
        <v>10987</v>
      </c>
      <c r="I1912" s="181" t="s">
        <v>10121</v>
      </c>
      <c r="J1912" s="716" t="s">
        <v>10988</v>
      </c>
      <c r="K1912" s="162"/>
      <c r="L1912" s="162"/>
      <c r="M1912" s="162"/>
      <c r="N1912" s="169"/>
      <c r="O1912" s="183"/>
      <c r="P1912" s="169"/>
      <c r="Q1912" s="196" t="s">
        <v>703</v>
      </c>
      <c r="R1912" s="196" t="s">
        <v>703</v>
      </c>
      <c r="S1912" s="196" t="s">
        <v>703</v>
      </c>
      <c r="T1912" s="196" t="s">
        <v>703</v>
      </c>
      <c r="U1912" s="155"/>
      <c r="V1912" s="155" t="b">
        <v>0</v>
      </c>
      <c r="W1912" s="179" t="s">
        <v>10989</v>
      </c>
      <c r="X1912" s="168"/>
      <c r="Y1912" s="173">
        <v>21368</v>
      </c>
      <c r="Z1912" s="162" t="s">
        <v>10990</v>
      </c>
      <c r="AA1912" s="163" t="str">
        <f t="shared" si="42"/>
        <v>https://shopeefood.vn/bo-suu-tap/pepsi-mon-ngon-moi-mien-banh-mi</v>
      </c>
      <c r="AB1912" s="163"/>
    </row>
    <row r="1913" spans="1:28" ht="210">
      <c r="A1913" s="151" t="s">
        <v>9785</v>
      </c>
      <c r="B1913" s="152"/>
      <c r="C1913" s="152" t="s">
        <v>685</v>
      </c>
      <c r="D1913" s="152" t="s">
        <v>225</v>
      </c>
      <c r="E1913" s="181" t="s">
        <v>10906</v>
      </c>
      <c r="F1913" s="166" t="s">
        <v>10991</v>
      </c>
      <c r="G1913" s="230" t="str">
        <f t="shared" si="32"/>
        <v>[PNS]_Pepsi Meal_Oct_Cuisine_Đồ Cuốn</v>
      </c>
      <c r="H1913" s="175" t="s">
        <v>10992</v>
      </c>
      <c r="I1913" s="181" t="s">
        <v>10993</v>
      </c>
      <c r="J1913" s="717" t="s">
        <v>10994</v>
      </c>
      <c r="K1913" s="167"/>
      <c r="L1913" s="162"/>
      <c r="M1913" s="162"/>
      <c r="N1913" s="169"/>
      <c r="O1913" s="183"/>
      <c r="P1913" s="169"/>
      <c r="Q1913" s="196" t="s">
        <v>703</v>
      </c>
      <c r="R1913" s="196" t="s">
        <v>703</v>
      </c>
      <c r="S1913" s="196" t="s">
        <v>703</v>
      </c>
      <c r="T1913" s="196" t="s">
        <v>703</v>
      </c>
      <c r="U1913" s="155"/>
      <c r="V1913" s="155" t="b">
        <v>0</v>
      </c>
      <c r="W1913" s="179" t="s">
        <v>10995</v>
      </c>
      <c r="X1913" s="168"/>
      <c r="Y1913" s="173">
        <v>21390</v>
      </c>
      <c r="Z1913" s="162" t="s">
        <v>10996</v>
      </c>
      <c r="AA1913" s="163" t="str">
        <f t="shared" si="42"/>
        <v>https://shopeefood.vn/bo-suu-tap/pepsi-mon-ngon-moi-mien-mon-cuon</v>
      </c>
      <c r="AB1913" s="163"/>
    </row>
    <row r="1914" spans="1:28" ht="225">
      <c r="A1914" s="151" t="s">
        <v>10418</v>
      </c>
      <c r="B1914" s="152"/>
      <c r="C1914" s="152" t="s">
        <v>685</v>
      </c>
      <c r="D1914" s="152" t="s">
        <v>225</v>
      </c>
      <c r="E1914" s="181" t="s">
        <v>10906</v>
      </c>
      <c r="F1914" s="166" t="s">
        <v>10997</v>
      </c>
      <c r="G1914" s="230" t="str">
        <f t="shared" si="32"/>
        <v>[PNS]_Pepsi Meal_Nov_Cuisine_Cơm Tấm</v>
      </c>
      <c r="H1914" s="175" t="s">
        <v>10998</v>
      </c>
      <c r="I1914" s="181" t="s">
        <v>10999</v>
      </c>
      <c r="J1914" s="716" t="s">
        <v>11000</v>
      </c>
      <c r="K1914" s="162"/>
      <c r="L1914" s="162"/>
      <c r="M1914" s="162"/>
      <c r="N1914" s="169"/>
      <c r="O1914" s="183"/>
      <c r="P1914" s="169"/>
      <c r="Q1914" s="196" t="s">
        <v>703</v>
      </c>
      <c r="R1914" s="196" t="s">
        <v>703</v>
      </c>
      <c r="S1914" s="196" t="s">
        <v>703</v>
      </c>
      <c r="T1914" s="196" t="s">
        <v>703</v>
      </c>
      <c r="U1914" s="155"/>
      <c r="V1914" s="155" t="b">
        <v>0</v>
      </c>
      <c r="W1914" s="179" t="s">
        <v>11001</v>
      </c>
      <c r="X1914" s="168"/>
      <c r="Y1914" s="173">
        <v>21470</v>
      </c>
      <c r="Z1914" s="162" t="s">
        <v>11002</v>
      </c>
      <c r="AA1914" s="163" t="str">
        <f t="shared" si="42"/>
        <v>https://shopeefood.vn/bo-suu-tap/pepsi-mon-ngon-moi-mien-com-tam</v>
      </c>
      <c r="AB1914" s="163"/>
    </row>
    <row r="1915" spans="1:28" ht="225">
      <c r="A1915" s="151" t="s">
        <v>10418</v>
      </c>
      <c r="B1915" s="152"/>
      <c r="C1915" s="152" t="s">
        <v>685</v>
      </c>
      <c r="D1915" s="152" t="s">
        <v>225</v>
      </c>
      <c r="E1915" s="181" t="s">
        <v>10906</v>
      </c>
      <c r="F1915" s="166" t="s">
        <v>11003</v>
      </c>
      <c r="G1915" s="230" t="str">
        <f t="shared" si="32"/>
        <v>[PNS]_Pepsi Meal_Nov_Cuisine_Cơm Gà</v>
      </c>
      <c r="H1915" s="175" t="s">
        <v>11004</v>
      </c>
      <c r="I1915" s="181" t="s">
        <v>11005</v>
      </c>
      <c r="J1915" s="716" t="s">
        <v>11006</v>
      </c>
      <c r="K1915" s="162"/>
      <c r="L1915" s="162"/>
      <c r="M1915" s="162"/>
      <c r="N1915" s="169"/>
      <c r="O1915" s="183"/>
      <c r="P1915" s="169"/>
      <c r="Q1915" s="196" t="s">
        <v>703</v>
      </c>
      <c r="R1915" s="196" t="s">
        <v>703</v>
      </c>
      <c r="S1915" s="196" t="s">
        <v>703</v>
      </c>
      <c r="T1915" s="196" t="s">
        <v>703</v>
      </c>
      <c r="U1915" s="155"/>
      <c r="V1915" s="155" t="b">
        <v>0</v>
      </c>
      <c r="W1915" s="422" t="s">
        <v>11007</v>
      </c>
      <c r="X1915" s="168"/>
      <c r="Y1915" s="173">
        <v>21557</v>
      </c>
      <c r="Z1915" s="162" t="s">
        <v>11008</v>
      </c>
      <c r="AA1915" s="163" t="str">
        <f t="shared" si="42"/>
        <v>https://shopeefood.vn/bo-suu-tap/pepsi-mon-ngon-moi-mien-com-ga</v>
      </c>
      <c r="AB1915" s="163"/>
    </row>
    <row r="1916" spans="1:28" ht="195">
      <c r="A1916" s="151" t="s">
        <v>10418</v>
      </c>
      <c r="B1916" s="152"/>
      <c r="C1916" s="152" t="s">
        <v>685</v>
      </c>
      <c r="D1916" s="152" t="s">
        <v>225</v>
      </c>
      <c r="E1916" s="181" t="s">
        <v>10906</v>
      </c>
      <c r="F1916" s="166" t="s">
        <v>11009</v>
      </c>
      <c r="G1916" s="230" t="str">
        <f t="shared" si="32"/>
        <v>[PNS]_Pepsi Meal_Nov_Cuisine_Bún đậu</v>
      </c>
      <c r="H1916" s="175" t="s">
        <v>11010</v>
      </c>
      <c r="I1916" s="181" t="s">
        <v>11011</v>
      </c>
      <c r="J1916" s="716" t="s">
        <v>11012</v>
      </c>
      <c r="K1916" s="162"/>
      <c r="L1916" s="162"/>
      <c r="M1916" s="162"/>
      <c r="N1916" s="169"/>
      <c r="O1916" s="183"/>
      <c r="P1916" s="169"/>
      <c r="Q1916" s="196" t="s">
        <v>703</v>
      </c>
      <c r="R1916" s="196" t="s">
        <v>703</v>
      </c>
      <c r="S1916" s="196" t="s">
        <v>703</v>
      </c>
      <c r="T1916" s="196" t="s">
        <v>703</v>
      </c>
      <c r="U1916" s="155"/>
      <c r="V1916" s="155" t="b">
        <v>0</v>
      </c>
      <c r="W1916" s="179" t="s">
        <v>11013</v>
      </c>
      <c r="X1916" s="168"/>
      <c r="Y1916" s="173">
        <v>21634</v>
      </c>
      <c r="Z1916" s="162" t="s">
        <v>11014</v>
      </c>
      <c r="AA1916" s="163" t="str">
        <f t="shared" si="42"/>
        <v>https://shopeefood.vn/bo-suu-tap/pepsi-mon-ngon-moi-mien-bun-dau</v>
      </c>
      <c r="AB1916" s="163"/>
    </row>
    <row r="1917" spans="1:28" ht="210">
      <c r="A1917" s="151" t="s">
        <v>10418</v>
      </c>
      <c r="B1917" s="152"/>
      <c r="C1917" s="152" t="s">
        <v>685</v>
      </c>
      <c r="D1917" s="152" t="s">
        <v>225</v>
      </c>
      <c r="E1917" s="181" t="s">
        <v>10906</v>
      </c>
      <c r="F1917" s="166" t="s">
        <v>11015</v>
      </c>
      <c r="G1917" s="230" t="str">
        <f t="shared" si="32"/>
        <v>[PNS]_Pepsi Meal_Nov_Cuisine_Bún Bò Huế</v>
      </c>
      <c r="H1917" s="175" t="s">
        <v>11016</v>
      </c>
      <c r="I1917" s="181" t="s">
        <v>11017</v>
      </c>
      <c r="J1917" s="716" t="s">
        <v>11018</v>
      </c>
      <c r="K1917" s="162"/>
      <c r="L1917" s="162"/>
      <c r="M1917" s="162"/>
      <c r="N1917" s="169"/>
      <c r="O1917" s="183"/>
      <c r="P1917" s="169"/>
      <c r="Q1917" s="196" t="s">
        <v>703</v>
      </c>
      <c r="R1917" s="196" t="s">
        <v>703</v>
      </c>
      <c r="S1917" s="196" t="s">
        <v>703</v>
      </c>
      <c r="T1917" s="196" t="s">
        <v>703</v>
      </c>
      <c r="U1917" s="155"/>
      <c r="V1917" s="155" t="b">
        <v>0</v>
      </c>
      <c r="W1917" s="422" t="s">
        <v>11019</v>
      </c>
      <c r="X1917" s="168"/>
      <c r="Y1917" s="173">
        <v>21709</v>
      </c>
      <c r="Z1917" s="162" t="s">
        <v>11020</v>
      </c>
      <c r="AA1917" s="163" t="str">
        <f t="shared" si="42"/>
        <v>https://shopeefood.vn/bo-suu-tap/pepsi-mon-ngon-moi-mien-bun-bo-hue</v>
      </c>
      <c r="AB1917" s="163"/>
    </row>
    <row r="1918" spans="1:28" ht="135">
      <c r="A1918" s="151" t="s">
        <v>10418</v>
      </c>
      <c r="B1918" s="152"/>
      <c r="C1918" s="152" t="s">
        <v>685</v>
      </c>
      <c r="D1918" s="152" t="s">
        <v>225</v>
      </c>
      <c r="E1918" s="181" t="s">
        <v>11021</v>
      </c>
      <c r="F1918" s="166" t="s">
        <v>10418</v>
      </c>
      <c r="G1918" s="165" t="str">
        <f t="shared" si="32"/>
        <v>[PNS]_Pepsi - Lotteria_Nov</v>
      </c>
      <c r="H1918" s="175" t="s">
        <v>11022</v>
      </c>
      <c r="I1918" s="718">
        <v>45819</v>
      </c>
      <c r="J1918" s="719" t="s">
        <v>11023</v>
      </c>
      <c r="K1918" s="162"/>
      <c r="L1918" s="162"/>
      <c r="M1918" s="162"/>
      <c r="N1918" s="169"/>
      <c r="O1918" s="183"/>
      <c r="P1918" s="169"/>
      <c r="Q1918" s="183" t="s">
        <v>11024</v>
      </c>
      <c r="R1918" s="183" t="s">
        <v>11024</v>
      </c>
      <c r="S1918" s="183" t="s">
        <v>11024</v>
      </c>
      <c r="T1918" s="183" t="s">
        <v>11024</v>
      </c>
      <c r="U1918" s="155"/>
      <c r="V1918" s="155" t="b">
        <v>0</v>
      </c>
      <c r="W1918" s="720" t="s">
        <v>11025</v>
      </c>
      <c r="X1918" s="168"/>
      <c r="Y1918" s="173">
        <v>21465</v>
      </c>
      <c r="Z1918" s="162" t="s">
        <v>11026</v>
      </c>
      <c r="AA1918" s="163" t="str">
        <f t="shared" si="42"/>
        <v>https://shopeefood.vn/bo-suu-tap/pns-pepsi-meal-lotteria</v>
      </c>
      <c r="AB1918" s="163"/>
    </row>
    <row r="1919" spans="1:28" ht="120">
      <c r="A1919" s="151" t="s">
        <v>9785</v>
      </c>
      <c r="B1919" s="152"/>
      <c r="C1919" s="152" t="s">
        <v>685</v>
      </c>
      <c r="D1919" s="152" t="s">
        <v>225</v>
      </c>
      <c r="E1919" s="181" t="s">
        <v>11027</v>
      </c>
      <c r="F1919" s="166" t="s">
        <v>9785</v>
      </c>
      <c r="G1919" s="165" t="str">
        <f t="shared" si="32"/>
        <v>[PNS]_Pepsi - KFC_Oct</v>
      </c>
      <c r="H1919" s="175" t="s">
        <v>11028</v>
      </c>
      <c r="I1919" s="181" t="s">
        <v>11029</v>
      </c>
      <c r="J1919" s="575" t="s">
        <v>11030</v>
      </c>
      <c r="K1919" s="162"/>
      <c r="L1919" s="162"/>
      <c r="M1919" s="162"/>
      <c r="N1919" s="169"/>
      <c r="O1919" s="183"/>
      <c r="P1919" s="169"/>
      <c r="Q1919" s="183" t="s">
        <v>11031</v>
      </c>
      <c r="R1919" s="183" t="s">
        <v>11031</v>
      </c>
      <c r="S1919" s="183" t="s">
        <v>11031</v>
      </c>
      <c r="T1919" s="183" t="s">
        <v>11031</v>
      </c>
      <c r="U1919" s="155"/>
      <c r="V1919" s="155" t="b">
        <v>0</v>
      </c>
      <c r="W1919" s="720" t="s">
        <v>11032</v>
      </c>
      <c r="X1919" s="168"/>
      <c r="Y1919" s="173">
        <v>21301</v>
      </c>
      <c r="Z1919" s="162" t="s">
        <v>11033</v>
      </c>
      <c r="AA1919" s="163" t="str">
        <f t="shared" si="42"/>
        <v>https://shopeefood.vn/bo-suu-tap/pns-pepsi-meal-kfc</v>
      </c>
      <c r="AB1919" s="163"/>
    </row>
    <row r="1920" spans="1:28" ht="255">
      <c r="A1920" s="151" t="s">
        <v>9785</v>
      </c>
      <c r="B1920" s="152"/>
      <c r="C1920" s="152" t="s">
        <v>685</v>
      </c>
      <c r="D1920" s="152" t="s">
        <v>225</v>
      </c>
      <c r="E1920" s="181" t="s">
        <v>11034</v>
      </c>
      <c r="F1920" s="166" t="s">
        <v>9785</v>
      </c>
      <c r="G1920" s="165" t="str">
        <f t="shared" si="32"/>
        <v>[PNS]_Pepsi - The Pizza Company_Oct</v>
      </c>
      <c r="H1920" s="175" t="s">
        <v>11035</v>
      </c>
      <c r="I1920" s="721" t="s">
        <v>11036</v>
      </c>
      <c r="J1920" s="575" t="s">
        <v>11030</v>
      </c>
      <c r="K1920" s="162"/>
      <c r="L1920" s="162"/>
      <c r="M1920" s="162"/>
      <c r="N1920" s="169"/>
      <c r="O1920" s="183"/>
      <c r="P1920" s="169"/>
      <c r="Q1920" s="183" t="s">
        <v>11037</v>
      </c>
      <c r="R1920" s="183" t="s">
        <v>11037</v>
      </c>
      <c r="S1920" s="183" t="s">
        <v>11037</v>
      </c>
      <c r="T1920" s="183" t="s">
        <v>11037</v>
      </c>
      <c r="U1920" s="155"/>
      <c r="V1920" s="155" t="b">
        <v>0</v>
      </c>
      <c r="W1920" s="179" t="s">
        <v>11038</v>
      </c>
      <c r="X1920" s="168"/>
      <c r="Y1920" s="173">
        <v>21387</v>
      </c>
      <c r="Z1920" s="162" t="s">
        <v>11039</v>
      </c>
      <c r="AA1920" s="163" t="str">
        <f t="shared" si="42"/>
        <v>https://shopeefood.vn/bo-suu-tap/pns-pepsi-meal-tpc</v>
      </c>
      <c r="AB1920" s="163"/>
    </row>
    <row r="1921" spans="1:28" ht="240">
      <c r="A1921" s="151" t="s">
        <v>10418</v>
      </c>
      <c r="B1921" s="152"/>
      <c r="C1921" s="152" t="s">
        <v>685</v>
      </c>
      <c r="D1921" s="152" t="s">
        <v>225</v>
      </c>
      <c r="E1921" s="181" t="s">
        <v>11040</v>
      </c>
      <c r="F1921" s="166" t="s">
        <v>10418</v>
      </c>
      <c r="G1921" s="165" t="str">
        <f t="shared" si="32"/>
        <v>[PNS]_Pepsi - Pizza Hut_Nov</v>
      </c>
      <c r="H1921" s="175" t="s">
        <v>11041</v>
      </c>
      <c r="I1921" s="166" t="s">
        <v>11042</v>
      </c>
      <c r="J1921" s="510" t="s">
        <v>11043</v>
      </c>
      <c r="K1921" s="162"/>
      <c r="L1921" s="162"/>
      <c r="M1921" s="162"/>
      <c r="N1921" s="169"/>
      <c r="O1921" s="183"/>
      <c r="P1921" s="169"/>
      <c r="Q1921" s="183" t="s">
        <v>11044</v>
      </c>
      <c r="R1921" s="183" t="s">
        <v>11044</v>
      </c>
      <c r="S1921" s="183" t="s">
        <v>11044</v>
      </c>
      <c r="T1921" s="183" t="s">
        <v>11044</v>
      </c>
      <c r="U1921" s="155"/>
      <c r="V1921" s="155" t="b">
        <v>0</v>
      </c>
      <c r="W1921" s="333" t="s">
        <v>11045</v>
      </c>
      <c r="X1921" s="168"/>
      <c r="Y1921" s="173">
        <v>21668</v>
      </c>
      <c r="Z1921" s="162" t="s">
        <v>11046</v>
      </c>
      <c r="AA1921" s="163" t="str">
        <f t="shared" si="42"/>
        <v>https://shopeefood.vn/bo-suu-tap/pns-pepsi-meal-pizzahut</v>
      </c>
      <c r="AB1921" s="163"/>
    </row>
    <row r="1922" spans="1:28" ht="165">
      <c r="A1922" s="151" t="s">
        <v>10418</v>
      </c>
      <c r="B1922" s="152"/>
      <c r="C1922" s="152" t="s">
        <v>685</v>
      </c>
      <c r="D1922" s="152" t="s">
        <v>225</v>
      </c>
      <c r="E1922" s="181" t="s">
        <v>11047</v>
      </c>
      <c r="F1922" s="166" t="s">
        <v>10418</v>
      </c>
      <c r="G1922" s="165" t="str">
        <f t="shared" si="32"/>
        <v>[PNS]_Pepsi - Jollibee_Nov</v>
      </c>
      <c r="H1922" s="175" t="s">
        <v>11048</v>
      </c>
      <c r="I1922" s="722">
        <v>45941</v>
      </c>
      <c r="J1922" s="178" t="s">
        <v>11030</v>
      </c>
      <c r="K1922" s="162"/>
      <c r="L1922" s="162"/>
      <c r="M1922" s="162"/>
      <c r="N1922" s="169"/>
      <c r="O1922" s="183"/>
      <c r="P1922" s="169"/>
      <c r="Q1922" s="183" t="s">
        <v>11049</v>
      </c>
      <c r="R1922" s="183" t="s">
        <v>11049</v>
      </c>
      <c r="S1922" s="183" t="s">
        <v>11049</v>
      </c>
      <c r="T1922" s="183" t="s">
        <v>11049</v>
      </c>
      <c r="U1922" s="155"/>
      <c r="V1922" s="155" t="b">
        <v>0</v>
      </c>
      <c r="W1922" s="333" t="s">
        <v>11050</v>
      </c>
      <c r="X1922" s="168"/>
      <c r="Y1922" s="173">
        <v>21498</v>
      </c>
      <c r="Z1922" s="162" t="s">
        <v>11051</v>
      </c>
      <c r="AA1922" s="163" t="str">
        <f t="shared" si="42"/>
        <v>https://shopeefood.vn/bo-suu-tap/pns-pepsi-meal-jollibee</v>
      </c>
      <c r="AB1922" s="163"/>
    </row>
    <row r="1923" spans="1:28" ht="150">
      <c r="A1923" s="151" t="s">
        <v>9785</v>
      </c>
      <c r="B1923" s="152"/>
      <c r="C1923" s="152" t="s">
        <v>685</v>
      </c>
      <c r="D1923" s="152" t="s">
        <v>217</v>
      </c>
      <c r="E1923" s="243" t="s">
        <v>4969</v>
      </c>
      <c r="F1923" s="152" t="s">
        <v>10849</v>
      </c>
      <c r="G1923" s="177" t="str">
        <f t="shared" si="32"/>
        <v>[Win 4]_Co.op Food_Oct_SJBP</v>
      </c>
      <c r="H1923" s="171" t="s">
        <v>11052</v>
      </c>
      <c r="I1923" s="155" t="s">
        <v>10801</v>
      </c>
      <c r="J1923" s="178" t="s">
        <v>9971</v>
      </c>
      <c r="K1923" s="157"/>
      <c r="L1923" s="157"/>
      <c r="M1923" s="158"/>
      <c r="N1923" s="250"/>
      <c r="O1923" s="152" t="s">
        <v>7030</v>
      </c>
      <c r="P1923" s="250"/>
      <c r="Q1923" s="176" t="s">
        <v>11053</v>
      </c>
      <c r="R1923" s="176" t="s">
        <v>11053</v>
      </c>
      <c r="S1923" s="250"/>
      <c r="T1923" s="176" t="s">
        <v>11053</v>
      </c>
      <c r="U1923" s="155" t="s">
        <v>696</v>
      </c>
      <c r="V1923" s="155" t="b">
        <v>0</v>
      </c>
      <c r="W1923" s="170" t="s">
        <v>9974</v>
      </c>
      <c r="X1923" s="168"/>
      <c r="Y1923" s="173">
        <v>21148</v>
      </c>
      <c r="Z1923" s="162" t="s">
        <v>9975</v>
      </c>
      <c r="AA1923" s="163" t="str">
        <f t="shared" si="42"/>
        <v>https://shopeefood.vn/bo-suu-tap/w4-coopfood</v>
      </c>
      <c r="AB1923" s="163"/>
    </row>
    <row r="1924" spans="1:28" ht="150">
      <c r="A1924" s="151" t="s">
        <v>9785</v>
      </c>
      <c r="B1924" s="152"/>
      <c r="C1924" s="152" t="s">
        <v>685</v>
      </c>
      <c r="D1924" s="152" t="s">
        <v>222</v>
      </c>
      <c r="E1924" s="243" t="s">
        <v>4076</v>
      </c>
      <c r="F1924" s="152" t="s">
        <v>11054</v>
      </c>
      <c r="G1924" s="177" t="str">
        <f t="shared" si="32"/>
        <v>[Alacarte CB]_TH True Mart_Oct_CB2</v>
      </c>
      <c r="H1924" s="176" t="s">
        <v>11055</v>
      </c>
      <c r="I1924" s="155" t="s">
        <v>10398</v>
      </c>
      <c r="J1924" s="248" t="s">
        <v>10802</v>
      </c>
      <c r="K1924" s="158"/>
      <c r="L1924" s="158"/>
      <c r="M1924" s="158"/>
      <c r="N1924" s="250"/>
      <c r="O1924" s="176" t="s">
        <v>11056</v>
      </c>
      <c r="P1924" s="250"/>
      <c r="Q1924" s="159" t="s">
        <v>11057</v>
      </c>
      <c r="R1924" s="168" t="s">
        <v>11058</v>
      </c>
      <c r="S1924" s="168" t="s">
        <v>11059</v>
      </c>
      <c r="T1924" s="168" t="s">
        <v>11060</v>
      </c>
      <c r="U1924" s="155" t="s">
        <v>696</v>
      </c>
      <c r="V1924" s="155" t="b">
        <v>0</v>
      </c>
      <c r="W1924" s="179" t="s">
        <v>11061</v>
      </c>
      <c r="X1924" s="168"/>
      <c r="Y1924" s="173">
        <v>21017</v>
      </c>
      <c r="Z1924" s="162" t="s">
        <v>9139</v>
      </c>
      <c r="AA1924" s="163" t="str">
        <f t="shared" si="42"/>
        <v>https://shopeefood.vn/bo-suu-tap/a-th-true-mart</v>
      </c>
      <c r="AB1924" s="163"/>
    </row>
    <row r="1925" spans="1:28" ht="105">
      <c r="A1925" s="151" t="s">
        <v>9785</v>
      </c>
      <c r="B1925" s="152"/>
      <c r="C1925" s="152" t="s">
        <v>2156</v>
      </c>
      <c r="D1925" s="152" t="s">
        <v>209</v>
      </c>
      <c r="E1925" s="180" t="s">
        <v>2165</v>
      </c>
      <c r="F1925" s="155" t="s">
        <v>11062</v>
      </c>
      <c r="G1925" s="177" t="str">
        <f t="shared" si="32"/>
        <v>[VIP]_NutiFood Ngôi Nhà Dinh Dưỡng_Oct_Compensation</v>
      </c>
      <c r="H1925" s="176" t="s">
        <v>11063</v>
      </c>
      <c r="I1925" s="183" t="s">
        <v>11064</v>
      </c>
      <c r="J1925" s="184" t="s">
        <v>4224</v>
      </c>
      <c r="K1925" s="162"/>
      <c r="L1925" s="162"/>
      <c r="M1925" s="162"/>
      <c r="N1925" s="169"/>
      <c r="O1925" s="183"/>
      <c r="P1925" s="169"/>
      <c r="Q1925" s="183" t="s">
        <v>11065</v>
      </c>
      <c r="R1925" s="183" t="s">
        <v>11065</v>
      </c>
      <c r="S1925" s="183" t="s">
        <v>11065</v>
      </c>
      <c r="T1925" s="183" t="s">
        <v>11066</v>
      </c>
      <c r="U1925" s="155"/>
      <c r="V1925" s="155" t="b">
        <v>0</v>
      </c>
      <c r="W1925" s="170" t="s">
        <v>11067</v>
      </c>
      <c r="X1925" s="168"/>
      <c r="Y1925" s="173">
        <v>20847</v>
      </c>
      <c r="Z1925" s="162" t="s">
        <v>7366</v>
      </c>
      <c r="AA1925" s="163" t="str">
        <f t="shared" si="42"/>
        <v>https://shopeefood.vn/bo-suu-tap/v-25-nutifood</v>
      </c>
      <c r="AB1925" s="163"/>
    </row>
    <row r="1926" spans="1:28" ht="75">
      <c r="A1926" s="151" t="s">
        <v>10418</v>
      </c>
      <c r="B1926" s="152"/>
      <c r="C1926" s="152" t="s">
        <v>2156</v>
      </c>
      <c r="D1926" s="152" t="s">
        <v>209</v>
      </c>
      <c r="E1926" s="180" t="s">
        <v>2165</v>
      </c>
      <c r="F1926" s="155" t="s">
        <v>11068</v>
      </c>
      <c r="G1926" s="177" t="str">
        <f t="shared" si="32"/>
        <v>[VIP]_NutiFood Ngôi Nhà Dinh Dưỡng_Nov_Compensation</v>
      </c>
      <c r="H1926" s="176" t="s">
        <v>11069</v>
      </c>
      <c r="I1926" s="183" t="s">
        <v>11070</v>
      </c>
      <c r="J1926" s="209" t="s">
        <v>2170</v>
      </c>
      <c r="K1926" s="162"/>
      <c r="L1926" s="162"/>
      <c r="M1926" s="162"/>
      <c r="N1926" s="169"/>
      <c r="O1926" s="183"/>
      <c r="P1926" s="169"/>
      <c r="Q1926" s="183"/>
      <c r="R1926" s="177"/>
      <c r="S1926" s="177"/>
      <c r="T1926" s="177"/>
      <c r="U1926" s="155"/>
      <c r="V1926" s="155" t="b">
        <v>0</v>
      </c>
      <c r="W1926" s="179" t="s">
        <v>11071</v>
      </c>
      <c r="X1926" s="168"/>
      <c r="Y1926" s="173">
        <v>20592</v>
      </c>
      <c r="Z1926" s="360" t="s">
        <v>11072</v>
      </c>
      <c r="AA1926" s="163" t="str">
        <f t="shared" si="42"/>
        <v>https://shopeefood.vn/bo-suu-tap/ind--nutifood</v>
      </c>
      <c r="AB1926" s="163"/>
    </row>
    <row r="1927" spans="1:28" ht="75">
      <c r="A1927" s="151" t="s">
        <v>11073</v>
      </c>
      <c r="B1927" s="152"/>
      <c r="C1927" s="152" t="s">
        <v>2156</v>
      </c>
      <c r="D1927" s="152" t="s">
        <v>209</v>
      </c>
      <c r="E1927" s="180" t="s">
        <v>2165</v>
      </c>
      <c r="F1927" s="155" t="s">
        <v>11074</v>
      </c>
      <c r="G1927" s="177" t="str">
        <f t="shared" si="32"/>
        <v>[VIP]_NutiFood Ngôi Nhà Dinh Dưỡng_Dec_Compensation</v>
      </c>
      <c r="H1927" s="176" t="s">
        <v>11075</v>
      </c>
      <c r="I1927" s="183"/>
      <c r="J1927" s="209" t="s">
        <v>2170</v>
      </c>
      <c r="K1927" s="162"/>
      <c r="L1927" s="162"/>
      <c r="M1927" s="162"/>
      <c r="N1927" s="169"/>
      <c r="O1927" s="183"/>
      <c r="P1927" s="169"/>
      <c r="Q1927" s="183"/>
      <c r="R1927" s="177"/>
      <c r="S1927" s="177"/>
      <c r="T1927" s="177"/>
      <c r="U1927" s="155"/>
      <c r="V1927" s="155" t="b">
        <v>0</v>
      </c>
      <c r="W1927" s="179" t="s">
        <v>11071</v>
      </c>
      <c r="X1927" s="168"/>
      <c r="Y1927" s="173">
        <v>20336</v>
      </c>
      <c r="Z1927" s="162" t="s">
        <v>11076</v>
      </c>
      <c r="AA1927" s="284" t="s">
        <v>11077</v>
      </c>
      <c r="AB1927" s="163"/>
    </row>
    <row r="1928" spans="1:28" ht="195">
      <c r="A1928" s="315" t="s">
        <v>9785</v>
      </c>
      <c r="B1928" s="446"/>
      <c r="C1928" s="296" t="s">
        <v>1236</v>
      </c>
      <c r="D1928" s="297" t="s">
        <v>201</v>
      </c>
      <c r="E1928" s="296" t="s">
        <v>1237</v>
      </c>
      <c r="F1928" s="666" t="s">
        <v>9785</v>
      </c>
      <c r="G1928" s="596" t="str">
        <f t="shared" si="32"/>
        <v>[SJBP]_Tocotoco_Oct</v>
      </c>
      <c r="H1928" s="319" t="s">
        <v>11078</v>
      </c>
      <c r="I1928" s="183" t="s">
        <v>11079</v>
      </c>
      <c r="J1928" s="439" t="s">
        <v>8392</v>
      </c>
      <c r="K1928" s="162"/>
      <c r="L1928" s="162"/>
      <c r="M1928" s="162"/>
      <c r="N1928" s="169"/>
      <c r="O1928" s="183"/>
      <c r="P1928" s="169"/>
      <c r="Q1928" s="183"/>
      <c r="R1928" s="177"/>
      <c r="S1928" s="177"/>
      <c r="T1928" s="177"/>
      <c r="U1928" s="155" t="s">
        <v>696</v>
      </c>
      <c r="V1928" s="155" t="b">
        <v>0</v>
      </c>
      <c r="W1928" s="170" t="s">
        <v>11080</v>
      </c>
      <c r="X1928" s="168"/>
      <c r="Y1928" s="173">
        <v>21269</v>
      </c>
      <c r="Z1928" s="162" t="s">
        <v>11081</v>
      </c>
      <c r="AA1928" s="163" t="str">
        <f t="shared" ref="AA1928:AA1976" si="44">CONCATENATE("https://shopeefood.vn/bo-suu-tap/",Z1928)</f>
        <v>https://shopeefood.vn/bo-suu-tap/tocotoco</v>
      </c>
      <c r="AB1928" s="163"/>
    </row>
    <row r="1929" spans="1:28" ht="90">
      <c r="A1929" s="315" t="s">
        <v>9785</v>
      </c>
      <c r="B1929" s="152"/>
      <c r="C1929" s="152" t="s">
        <v>897</v>
      </c>
      <c r="D1929" s="152" t="s">
        <v>205</v>
      </c>
      <c r="E1929" s="180" t="s">
        <v>274</v>
      </c>
      <c r="F1929" s="155" t="s">
        <v>8614</v>
      </c>
      <c r="G1929" s="596" t="str">
        <f t="shared" si="32"/>
        <v>[JBP]_Cơm Tấm Phúc Lộc Thọ_Indi</v>
      </c>
      <c r="H1929" s="176" t="s">
        <v>11082</v>
      </c>
      <c r="I1929" s="183"/>
      <c r="J1929" s="169"/>
      <c r="K1929" s="162"/>
      <c r="L1929" s="162"/>
      <c r="M1929" s="162"/>
      <c r="N1929" s="169"/>
      <c r="O1929" s="183"/>
      <c r="P1929" s="169"/>
      <c r="Q1929" s="183"/>
      <c r="R1929" s="177"/>
      <c r="S1929" s="177"/>
      <c r="T1929" s="177"/>
      <c r="U1929" s="155"/>
      <c r="V1929" s="155" t="b">
        <v>0</v>
      </c>
      <c r="W1929" s="168"/>
      <c r="X1929" s="168"/>
      <c r="Y1929" s="173" t="s">
        <v>11083</v>
      </c>
      <c r="Z1929" s="169"/>
      <c r="AA1929" s="163" t="str">
        <f t="shared" si="44"/>
        <v>https://shopeefood.vn/bo-suu-tap/</v>
      </c>
      <c r="AB1929" s="163"/>
    </row>
    <row r="1930" spans="1:28" ht="195">
      <c r="A1930" s="151" t="s">
        <v>10418</v>
      </c>
      <c r="B1930" s="152"/>
      <c r="C1930" s="152" t="s">
        <v>717</v>
      </c>
      <c r="D1930" s="152" t="s">
        <v>219</v>
      </c>
      <c r="E1930" s="153" t="s">
        <v>251</v>
      </c>
      <c r="F1930" s="155" t="s">
        <v>10418</v>
      </c>
      <c r="G1930" s="177" t="str">
        <f t="shared" si="32"/>
        <v>[Alacarte]_Burger King_Nov</v>
      </c>
      <c r="H1930" s="176" t="s">
        <v>11084</v>
      </c>
      <c r="I1930" s="193" t="s">
        <v>11085</v>
      </c>
      <c r="J1930" s="178" t="s">
        <v>827</v>
      </c>
      <c r="K1930" s="159"/>
      <c r="L1930" s="159"/>
      <c r="M1930" s="159"/>
      <c r="N1930" s="168"/>
      <c r="O1930" s="171" t="s">
        <v>11086</v>
      </c>
      <c r="P1930" s="169"/>
      <c r="Q1930" s="193"/>
      <c r="R1930" s="177" t="s">
        <v>11087</v>
      </c>
      <c r="S1930" s="177"/>
      <c r="T1930" s="177"/>
      <c r="U1930" s="155" t="s">
        <v>696</v>
      </c>
      <c r="V1930" s="155" t="b">
        <v>0</v>
      </c>
      <c r="W1930" s="179" t="s">
        <v>11088</v>
      </c>
      <c r="X1930" s="168"/>
      <c r="Y1930" s="173">
        <v>20554</v>
      </c>
      <c r="Z1930" s="162" t="s">
        <v>6051</v>
      </c>
      <c r="AA1930" s="163" t="str">
        <f t="shared" si="44"/>
        <v>https://shopeefood.vn/bo-suu-tap/a--burgerking</v>
      </c>
      <c r="AB1930" s="163"/>
    </row>
    <row r="1931" spans="1:28" ht="195">
      <c r="A1931" s="151" t="s">
        <v>10418</v>
      </c>
      <c r="B1931" s="152"/>
      <c r="C1931" s="152" t="s">
        <v>717</v>
      </c>
      <c r="D1931" s="152" t="s">
        <v>222</v>
      </c>
      <c r="E1931" s="153" t="s">
        <v>251</v>
      </c>
      <c r="F1931" s="155" t="s">
        <v>11089</v>
      </c>
      <c r="G1931" s="177" t="str">
        <f t="shared" si="32"/>
        <v>[Alacarte CB]_Burger King_Nov.CB1</v>
      </c>
      <c r="H1931" s="176" t="s">
        <v>11090</v>
      </c>
      <c r="I1931" s="193" t="s">
        <v>11005</v>
      </c>
      <c r="J1931" s="178" t="s">
        <v>827</v>
      </c>
      <c r="K1931" s="159"/>
      <c r="L1931" s="185"/>
      <c r="M1931" s="159"/>
      <c r="N1931" s="168"/>
      <c r="O1931" s="155" t="s">
        <v>11091</v>
      </c>
      <c r="P1931" s="169"/>
      <c r="Q1931" s="193" t="s">
        <v>11092</v>
      </c>
      <c r="R1931" s="177"/>
      <c r="S1931" s="177"/>
      <c r="T1931" s="177"/>
      <c r="U1931" s="155" t="s">
        <v>696</v>
      </c>
      <c r="V1931" s="155" t="b">
        <v>0</v>
      </c>
      <c r="W1931" s="179" t="s">
        <v>11093</v>
      </c>
      <c r="X1931" s="168"/>
      <c r="Y1931" s="173">
        <v>20691</v>
      </c>
      <c r="Z1931" s="162" t="s">
        <v>7554</v>
      </c>
      <c r="AA1931" s="163" t="str">
        <f t="shared" si="44"/>
        <v>https://shopeefood.vn/bo-suu-tap/a--burgerking-combo</v>
      </c>
      <c r="AB1931" s="163"/>
    </row>
    <row r="1932" spans="1:28" ht="195">
      <c r="A1932" s="151" t="s">
        <v>10418</v>
      </c>
      <c r="B1932" s="152"/>
      <c r="C1932" s="152" t="s">
        <v>717</v>
      </c>
      <c r="D1932" s="152" t="s">
        <v>222</v>
      </c>
      <c r="E1932" s="153" t="s">
        <v>251</v>
      </c>
      <c r="F1932" s="155" t="s">
        <v>11094</v>
      </c>
      <c r="G1932" s="177" t="str">
        <f t="shared" si="32"/>
        <v>[Alacarte CB]_Burger King_Nov.CB8</v>
      </c>
      <c r="H1932" s="176" t="s">
        <v>11095</v>
      </c>
      <c r="I1932" s="193" t="s">
        <v>11096</v>
      </c>
      <c r="J1932" s="178" t="s">
        <v>827</v>
      </c>
      <c r="K1932" s="159"/>
      <c r="L1932" s="159"/>
      <c r="M1932" s="159"/>
      <c r="N1932" s="168"/>
      <c r="O1932" s="155" t="s">
        <v>11091</v>
      </c>
      <c r="P1932" s="169"/>
      <c r="Q1932" s="193"/>
      <c r="R1932" s="176" t="s">
        <v>11097</v>
      </c>
      <c r="S1932" s="177"/>
      <c r="T1932" s="177"/>
      <c r="U1932" s="155" t="s">
        <v>696</v>
      </c>
      <c r="V1932" s="155" t="b">
        <v>0</v>
      </c>
      <c r="W1932" s="179" t="s">
        <v>11098</v>
      </c>
      <c r="X1932" s="168"/>
      <c r="Y1932" s="173">
        <v>20510</v>
      </c>
      <c r="Z1932" s="162" t="s">
        <v>6048</v>
      </c>
      <c r="AA1932" s="163" t="str">
        <f t="shared" si="44"/>
        <v>https://shopeefood.vn/bo-suu-tap/a-combo-burger-king</v>
      </c>
      <c r="AB1932" s="163"/>
    </row>
    <row r="1933" spans="1:28" ht="135">
      <c r="A1933" s="151" t="s">
        <v>10418</v>
      </c>
      <c r="B1933" s="152"/>
      <c r="C1933" s="200" t="s">
        <v>897</v>
      </c>
      <c r="D1933" s="152" t="s">
        <v>207</v>
      </c>
      <c r="E1933" s="243" t="s">
        <v>348</v>
      </c>
      <c r="F1933" s="155" t="s">
        <v>11099</v>
      </c>
      <c r="G1933" s="177" t="str">
        <f t="shared" si="32"/>
        <v>[SuperVIP]_McDonald's_31/10-02/11</v>
      </c>
      <c r="H1933" s="176" t="s">
        <v>11100</v>
      </c>
      <c r="I1933" s="155" t="s">
        <v>11099</v>
      </c>
      <c r="J1933" s="201" t="s">
        <v>919</v>
      </c>
      <c r="K1933" s="159"/>
      <c r="L1933" s="159"/>
      <c r="M1933" s="159"/>
      <c r="N1933" s="168"/>
      <c r="O1933" s="159"/>
      <c r="P1933" s="169"/>
      <c r="Q1933" s="176" t="s">
        <v>11101</v>
      </c>
      <c r="R1933" s="177"/>
      <c r="S1933" s="177"/>
      <c r="T1933" s="177"/>
      <c r="U1933" s="155" t="s">
        <v>696</v>
      </c>
      <c r="V1933" s="155" t="b">
        <v>0</v>
      </c>
      <c r="W1933" s="170" t="s">
        <v>11102</v>
      </c>
      <c r="X1933" s="168"/>
      <c r="Y1933" s="173">
        <v>21060</v>
      </c>
      <c r="Z1933" s="162" t="s">
        <v>8851</v>
      </c>
      <c r="AA1933" s="163" t="str">
        <f t="shared" si="44"/>
        <v>https://shopeefood.vn/bo-suu-tap/sv-79k-mcdonalds</v>
      </c>
      <c r="AB1933" s="163"/>
    </row>
    <row r="1934" spans="1:28" ht="255">
      <c r="A1934" s="151" t="s">
        <v>10418</v>
      </c>
      <c r="B1934" s="152"/>
      <c r="C1934" s="200" t="s">
        <v>897</v>
      </c>
      <c r="D1934" s="152" t="s">
        <v>209</v>
      </c>
      <c r="E1934" s="180" t="s">
        <v>376</v>
      </c>
      <c r="F1934" s="155" t="s">
        <v>11099</v>
      </c>
      <c r="G1934" s="177" t="str">
        <f t="shared" si="32"/>
        <v>[VIP]_Pizza Hut_31/10-02/11</v>
      </c>
      <c r="H1934" s="176" t="s">
        <v>11103</v>
      </c>
      <c r="I1934" s="155" t="s">
        <v>11099</v>
      </c>
      <c r="J1934" s="184" t="s">
        <v>11104</v>
      </c>
      <c r="K1934" s="162"/>
      <c r="L1934" s="162"/>
      <c r="M1934" s="162"/>
      <c r="N1934" s="169"/>
      <c r="O1934" s="183"/>
      <c r="P1934" s="169"/>
      <c r="Q1934" s="183" t="s">
        <v>11105</v>
      </c>
      <c r="R1934" s="177"/>
      <c r="S1934" s="177"/>
      <c r="T1934" s="177"/>
      <c r="U1934" s="155"/>
      <c r="V1934" s="155" t="b">
        <v>0</v>
      </c>
      <c r="W1934" s="170" t="s">
        <v>10233</v>
      </c>
      <c r="X1934" s="168"/>
      <c r="Y1934" s="173">
        <v>20508</v>
      </c>
      <c r="Z1934" s="162" t="s">
        <v>5740</v>
      </c>
      <c r="AA1934" s="163" t="str">
        <f t="shared" si="44"/>
        <v>https://shopeefood.vn/bo-suu-tap/v-deal-pizzahut</v>
      </c>
      <c r="AB1934" s="163"/>
    </row>
    <row r="1935" spans="1:28" ht="150">
      <c r="A1935" s="151" t="s">
        <v>10418</v>
      </c>
      <c r="B1935" s="152"/>
      <c r="C1935" s="200" t="s">
        <v>897</v>
      </c>
      <c r="D1935" s="152" t="s">
        <v>207</v>
      </c>
      <c r="E1935" s="180" t="s">
        <v>298</v>
      </c>
      <c r="F1935" s="155" t="s">
        <v>11106</v>
      </c>
      <c r="G1935" s="177" t="str">
        <f t="shared" si="32"/>
        <v>[SuperVIP]_Gà Rán KFC_07-09/11</v>
      </c>
      <c r="H1935" s="176" t="s">
        <v>11107</v>
      </c>
      <c r="I1935" s="155" t="s">
        <v>11106</v>
      </c>
      <c r="J1935" s="170" t="s">
        <v>4537</v>
      </c>
      <c r="K1935" s="162"/>
      <c r="L1935" s="162"/>
      <c r="M1935" s="162"/>
      <c r="N1935" s="169"/>
      <c r="O1935" s="183"/>
      <c r="P1935" s="169"/>
      <c r="Q1935" s="183" t="s">
        <v>11108</v>
      </c>
      <c r="R1935" s="177"/>
      <c r="S1935" s="177"/>
      <c r="T1935" s="177"/>
      <c r="U1935" s="155" t="s">
        <v>696</v>
      </c>
      <c r="V1935" s="155" t="b">
        <v>0</v>
      </c>
      <c r="W1935" s="170" t="s">
        <v>6203</v>
      </c>
      <c r="X1935" s="168"/>
      <c r="Y1935" s="173">
        <v>20927</v>
      </c>
      <c r="Z1935" s="162" t="s">
        <v>8162</v>
      </c>
      <c r="AA1935" s="163" t="str">
        <f t="shared" si="44"/>
        <v>https://shopeefood.vn/bo-suu-tap/sv-54k-kfc</v>
      </c>
      <c r="AB1935" s="163"/>
    </row>
    <row r="1936" spans="1:28" ht="195">
      <c r="A1936" s="151" t="s">
        <v>10418</v>
      </c>
      <c r="B1936" s="152"/>
      <c r="C1936" s="200" t="s">
        <v>897</v>
      </c>
      <c r="D1936" s="152" t="s">
        <v>209</v>
      </c>
      <c r="E1936" s="180" t="s">
        <v>928</v>
      </c>
      <c r="F1936" s="155" t="s">
        <v>11109</v>
      </c>
      <c r="G1936" s="177" t="str">
        <f t="shared" si="32"/>
        <v>[VIP]_Lotteria_03-06/11</v>
      </c>
      <c r="H1936" s="176" t="s">
        <v>11110</v>
      </c>
      <c r="I1936" s="155" t="s">
        <v>11109</v>
      </c>
      <c r="J1936" s="209" t="s">
        <v>931</v>
      </c>
      <c r="K1936" s="162"/>
      <c r="L1936" s="162"/>
      <c r="M1936" s="162"/>
      <c r="N1936" s="169"/>
      <c r="O1936" s="183"/>
      <c r="P1936" s="169"/>
      <c r="Q1936" s="183" t="s">
        <v>11111</v>
      </c>
      <c r="R1936" s="177"/>
      <c r="S1936" s="177"/>
      <c r="T1936" s="177"/>
      <c r="U1936" s="155" t="s">
        <v>696</v>
      </c>
      <c r="V1936" s="155" t="b">
        <v>0</v>
      </c>
      <c r="W1936" s="179" t="s">
        <v>11112</v>
      </c>
      <c r="X1936" s="168"/>
      <c r="Y1936" s="173">
        <v>21234</v>
      </c>
      <c r="Z1936" s="162" t="s">
        <v>10238</v>
      </c>
      <c r="AA1936" s="163" t="str">
        <f t="shared" si="44"/>
        <v>https://shopeefood.vn/bo-suu-tap/v-lotteria</v>
      </c>
      <c r="AB1936" s="163"/>
    </row>
    <row r="1937" spans="1:28" ht="409.6">
      <c r="A1937" s="151" t="s">
        <v>10418</v>
      </c>
      <c r="B1937" s="152"/>
      <c r="C1937" s="200" t="s">
        <v>897</v>
      </c>
      <c r="D1937" s="152" t="s">
        <v>209</v>
      </c>
      <c r="E1937" s="180" t="s">
        <v>285</v>
      </c>
      <c r="F1937" s="155" t="s">
        <v>11106</v>
      </c>
      <c r="G1937" s="177" t="str">
        <f t="shared" si="32"/>
        <v>[VIP]_Domino's Pizza_07-09/11</v>
      </c>
      <c r="H1937" s="176" t="s">
        <v>11113</v>
      </c>
      <c r="I1937" s="155" t="s">
        <v>11106</v>
      </c>
      <c r="J1937" s="184" t="s">
        <v>10218</v>
      </c>
      <c r="K1937" s="162"/>
      <c r="L1937" s="162"/>
      <c r="M1937" s="162"/>
      <c r="N1937" s="169"/>
      <c r="O1937" s="183"/>
      <c r="P1937" s="169"/>
      <c r="Q1937" s="183" t="s">
        <v>11114</v>
      </c>
      <c r="R1937" s="177"/>
      <c r="S1937" s="177"/>
      <c r="T1937" s="177"/>
      <c r="U1937" s="155" t="s">
        <v>696</v>
      </c>
      <c r="V1937" s="155" t="b">
        <v>0</v>
      </c>
      <c r="W1937" s="170" t="s">
        <v>11115</v>
      </c>
      <c r="X1937" s="168"/>
      <c r="Y1937" s="173">
        <v>20402</v>
      </c>
      <c r="Z1937" s="162" t="s">
        <v>5743</v>
      </c>
      <c r="AA1937" s="163" t="str">
        <f t="shared" si="44"/>
        <v>https://shopeefood.vn/bo-suu-tap/v-dominos-pizza-1k</v>
      </c>
      <c r="AB1937" s="163"/>
    </row>
    <row r="1938" spans="1:28" ht="135">
      <c r="A1938" s="151" t="s">
        <v>10418</v>
      </c>
      <c r="B1938" s="152"/>
      <c r="C1938" s="200" t="s">
        <v>897</v>
      </c>
      <c r="D1938" s="152" t="s">
        <v>207</v>
      </c>
      <c r="E1938" s="180" t="s">
        <v>300</v>
      </c>
      <c r="F1938" s="155" t="s">
        <v>11116</v>
      </c>
      <c r="G1938" s="177" t="str">
        <f t="shared" si="32"/>
        <v>[SuperVIP]_Gà Rán Popeyes_13-16/11</v>
      </c>
      <c r="H1938" s="176" t="s">
        <v>10247</v>
      </c>
      <c r="I1938" s="155" t="s">
        <v>11116</v>
      </c>
      <c r="J1938" s="252" t="s">
        <v>11117</v>
      </c>
      <c r="K1938" s="162"/>
      <c r="L1938" s="162"/>
      <c r="M1938" s="162"/>
      <c r="N1938" s="169"/>
      <c r="O1938" s="183"/>
      <c r="P1938" s="169"/>
      <c r="Q1938" s="183" t="s">
        <v>11118</v>
      </c>
      <c r="R1938" s="177"/>
      <c r="S1938" s="177"/>
      <c r="T1938" s="177"/>
      <c r="U1938" s="155"/>
      <c r="V1938" s="155" t="b">
        <v>0</v>
      </c>
      <c r="W1938" s="179" t="s">
        <v>11119</v>
      </c>
      <c r="X1938" s="168"/>
      <c r="Y1938" s="173">
        <v>21006</v>
      </c>
      <c r="Z1938" s="162" t="s">
        <v>8181</v>
      </c>
      <c r="AA1938" s="163" t="str">
        <f t="shared" si="44"/>
        <v>https://shopeefood.vn/bo-suu-tap/sv-100k-popeyes</v>
      </c>
      <c r="AB1938" s="163"/>
    </row>
    <row r="1939" spans="1:28" ht="255">
      <c r="A1939" s="151" t="s">
        <v>10418</v>
      </c>
      <c r="B1939" s="152"/>
      <c r="C1939" s="200" t="s">
        <v>897</v>
      </c>
      <c r="D1939" s="152" t="s">
        <v>207</v>
      </c>
      <c r="E1939" s="180" t="s">
        <v>376</v>
      </c>
      <c r="F1939" s="155" t="s">
        <v>11120</v>
      </c>
      <c r="G1939" s="177" t="str">
        <f t="shared" si="32"/>
        <v>[SuperVIP]_Pizza Hut_14-16/11</v>
      </c>
      <c r="H1939" s="176" t="s">
        <v>11121</v>
      </c>
      <c r="I1939" s="183"/>
      <c r="J1939" s="169"/>
      <c r="K1939" s="162"/>
      <c r="L1939" s="162"/>
      <c r="M1939" s="162"/>
      <c r="N1939" s="169"/>
      <c r="O1939" s="183"/>
      <c r="P1939" s="169"/>
      <c r="Q1939" s="183" t="s">
        <v>11122</v>
      </c>
      <c r="R1939" s="177"/>
      <c r="S1939" s="177"/>
      <c r="T1939" s="177"/>
      <c r="U1939" s="155" t="s">
        <v>696</v>
      </c>
      <c r="V1939" s="155" t="b">
        <v>0</v>
      </c>
      <c r="W1939" s="179" t="s">
        <v>11123</v>
      </c>
      <c r="X1939" s="168"/>
      <c r="Y1939" s="173">
        <v>20159</v>
      </c>
      <c r="Z1939" s="162" t="s">
        <v>4889</v>
      </c>
      <c r="AA1939" s="163" t="str">
        <f t="shared" si="44"/>
        <v>https://shopeefood.vn/bo-suu-tap/sv-pizza-hut-1t1</v>
      </c>
      <c r="AB1939" s="163"/>
    </row>
    <row r="1940" spans="1:28" ht="150">
      <c r="A1940" s="151" t="s">
        <v>10418</v>
      </c>
      <c r="B1940" s="152"/>
      <c r="C1940" s="200" t="s">
        <v>897</v>
      </c>
      <c r="D1940" s="152" t="s">
        <v>209</v>
      </c>
      <c r="E1940" s="180" t="s">
        <v>301</v>
      </c>
      <c r="F1940" s="155" t="s">
        <v>11124</v>
      </c>
      <c r="G1940" s="177" t="str">
        <f t="shared" si="32"/>
        <v>[VIP]_Gà Rán Texas Chicken_10-13/11</v>
      </c>
      <c r="H1940" s="176" t="s">
        <v>11125</v>
      </c>
      <c r="I1940" s="155" t="s">
        <v>11124</v>
      </c>
      <c r="J1940" s="209" t="s">
        <v>966</v>
      </c>
      <c r="K1940" s="162"/>
      <c r="L1940" s="162"/>
      <c r="M1940" s="162"/>
      <c r="N1940" s="169"/>
      <c r="O1940" s="183"/>
      <c r="P1940" s="169"/>
      <c r="Q1940" s="183" t="s">
        <v>11126</v>
      </c>
      <c r="R1940" s="177"/>
      <c r="S1940" s="177"/>
      <c r="T1940" s="177"/>
      <c r="U1940" s="155" t="s">
        <v>696</v>
      </c>
      <c r="V1940" s="155" t="b">
        <v>0</v>
      </c>
      <c r="W1940" s="179" t="s">
        <v>11127</v>
      </c>
      <c r="X1940" s="168"/>
      <c r="Y1940" s="173">
        <v>20910</v>
      </c>
      <c r="Z1940" s="162" t="s">
        <v>8203</v>
      </c>
      <c r="AA1940" s="163" t="str">
        <f t="shared" si="44"/>
        <v>https://shopeefood.vn/bo-suu-tap/v-combo-texas</v>
      </c>
      <c r="AB1940" s="163"/>
    </row>
    <row r="1941" spans="1:28" ht="240">
      <c r="A1941" s="151" t="s">
        <v>10418</v>
      </c>
      <c r="B1941" s="152"/>
      <c r="C1941" s="200" t="s">
        <v>897</v>
      </c>
      <c r="D1941" s="152" t="s">
        <v>209</v>
      </c>
      <c r="E1941" s="180" t="s">
        <v>301</v>
      </c>
      <c r="F1941" s="155" t="s">
        <v>11128</v>
      </c>
      <c r="G1941" s="177" t="str">
        <f t="shared" si="32"/>
        <v>[VIP]_Gà Rán Texas Chicken_17-20/11</v>
      </c>
      <c r="H1941" s="176" t="s">
        <v>11129</v>
      </c>
      <c r="I1941" s="155" t="s">
        <v>11128</v>
      </c>
      <c r="J1941" s="209" t="s">
        <v>966</v>
      </c>
      <c r="K1941" s="162"/>
      <c r="L1941" s="162"/>
      <c r="M1941" s="162"/>
      <c r="N1941" s="169"/>
      <c r="O1941" s="183"/>
      <c r="P1941" s="169"/>
      <c r="Q1941" s="183" t="s">
        <v>11130</v>
      </c>
      <c r="R1941" s="177"/>
      <c r="S1941" s="177"/>
      <c r="T1941" s="176"/>
      <c r="U1941" s="155" t="s">
        <v>696</v>
      </c>
      <c r="V1941" s="155" t="b">
        <v>0</v>
      </c>
      <c r="W1941" s="179" t="s">
        <v>11131</v>
      </c>
      <c r="X1941" s="168"/>
      <c r="Y1941" s="173">
        <v>20083</v>
      </c>
      <c r="Z1941" s="162" t="s">
        <v>4909</v>
      </c>
      <c r="AA1941" s="163" t="str">
        <f t="shared" si="44"/>
        <v>https://shopeefood.vn/bo-suu-tap/v-texas-combo</v>
      </c>
      <c r="AB1941" s="163"/>
    </row>
    <row r="1942" spans="1:28" ht="135">
      <c r="A1942" s="151" t="s">
        <v>10418</v>
      </c>
      <c r="B1942" s="152"/>
      <c r="C1942" s="200" t="s">
        <v>897</v>
      </c>
      <c r="D1942" s="152" t="s">
        <v>207</v>
      </c>
      <c r="E1942" s="180" t="s">
        <v>300</v>
      </c>
      <c r="F1942" s="155" t="s">
        <v>11132</v>
      </c>
      <c r="G1942" s="177" t="str">
        <f t="shared" si="32"/>
        <v>[SuperVIP]_Gà Rán Popeyes_20-23/11</v>
      </c>
      <c r="H1942" s="176" t="s">
        <v>8861</v>
      </c>
      <c r="I1942" s="155" t="s">
        <v>11132</v>
      </c>
      <c r="J1942" s="252" t="s">
        <v>11133</v>
      </c>
      <c r="K1942" s="162"/>
      <c r="L1942" s="162"/>
      <c r="M1942" s="162"/>
      <c r="N1942" s="169"/>
      <c r="O1942" s="183"/>
      <c r="P1942" s="169"/>
      <c r="Q1942" s="183" t="s">
        <v>11134</v>
      </c>
      <c r="R1942" s="177"/>
      <c r="S1942" s="177"/>
      <c r="T1942" s="177"/>
      <c r="U1942" s="155"/>
      <c r="V1942" s="155" t="b">
        <v>0</v>
      </c>
      <c r="W1942" s="179" t="s">
        <v>11135</v>
      </c>
      <c r="X1942" s="168"/>
      <c r="Y1942" s="173">
        <v>20707</v>
      </c>
      <c r="Z1942" s="162" t="s">
        <v>6220</v>
      </c>
      <c r="AA1942" s="163" t="str">
        <f t="shared" si="44"/>
        <v>https://shopeefood.vn/bo-suu-tap/sv-1t1-popeyes</v>
      </c>
      <c r="AB1942" s="163"/>
    </row>
    <row r="1943" spans="1:28" ht="409.6">
      <c r="A1943" s="151" t="s">
        <v>10418</v>
      </c>
      <c r="B1943" s="152"/>
      <c r="C1943" s="200" t="s">
        <v>897</v>
      </c>
      <c r="D1943" s="152" t="s">
        <v>209</v>
      </c>
      <c r="E1943" s="180" t="s">
        <v>285</v>
      </c>
      <c r="F1943" s="155" t="s">
        <v>11136</v>
      </c>
      <c r="G1943" s="177" t="str">
        <f t="shared" si="32"/>
        <v>[VIP]_Domino's Pizza_21-23/11</v>
      </c>
      <c r="H1943" s="176" t="s">
        <v>11137</v>
      </c>
      <c r="I1943" s="155" t="s">
        <v>11136</v>
      </c>
      <c r="J1943" s="184" t="s">
        <v>10218</v>
      </c>
      <c r="K1943" s="162"/>
      <c r="L1943" s="162"/>
      <c r="M1943" s="162"/>
      <c r="N1943" s="169"/>
      <c r="O1943" s="183"/>
      <c r="P1943" s="169"/>
      <c r="Q1943" s="183" t="s">
        <v>11138</v>
      </c>
      <c r="R1943" s="177"/>
      <c r="S1943" s="177"/>
      <c r="T1943" s="177"/>
      <c r="U1943" s="155"/>
      <c r="V1943" s="155" t="b">
        <v>0</v>
      </c>
      <c r="W1943" s="179" t="s">
        <v>11139</v>
      </c>
      <c r="X1943" s="168"/>
      <c r="Y1943" s="173">
        <v>20713</v>
      </c>
      <c r="Z1943" s="162" t="s">
        <v>6244</v>
      </c>
      <c r="AA1943" s="163" t="str">
        <f t="shared" si="44"/>
        <v>https://shopeefood.vn/bo-suu-tap/v-1k-dominos</v>
      </c>
      <c r="AB1943" s="163"/>
    </row>
    <row r="1944" spans="1:28" ht="105">
      <c r="A1944" s="151" t="s">
        <v>10418</v>
      </c>
      <c r="B1944" s="152"/>
      <c r="C1944" s="200" t="s">
        <v>897</v>
      </c>
      <c r="D1944" s="152" t="s">
        <v>207</v>
      </c>
      <c r="E1944" s="180" t="s">
        <v>298</v>
      </c>
      <c r="F1944" s="155" t="s">
        <v>11140</v>
      </c>
      <c r="G1944" s="177" t="str">
        <f t="shared" si="32"/>
        <v>[SuperVIP]_Gà Rán KFC_24-27/11</v>
      </c>
      <c r="H1944" s="176" t="s">
        <v>11141</v>
      </c>
      <c r="I1944" s="155" t="s">
        <v>11140</v>
      </c>
      <c r="J1944" s="170" t="s">
        <v>4537</v>
      </c>
      <c r="K1944" s="162"/>
      <c r="L1944" s="162"/>
      <c r="M1944" s="162"/>
      <c r="N1944" s="169"/>
      <c r="O1944" s="183"/>
      <c r="P1944" s="169"/>
      <c r="Q1944" s="183" t="s">
        <v>11142</v>
      </c>
      <c r="R1944" s="177"/>
      <c r="S1944" s="177"/>
      <c r="T1944" s="177"/>
      <c r="U1944" s="155" t="s">
        <v>696</v>
      </c>
      <c r="V1944" s="155" t="b">
        <v>0</v>
      </c>
      <c r="W1944" s="170" t="s">
        <v>6203</v>
      </c>
      <c r="X1944" s="168"/>
      <c r="Y1944" s="173">
        <v>21502</v>
      </c>
      <c r="Z1944" s="162" t="s">
        <v>11143</v>
      </c>
      <c r="AA1944" s="163" t="str">
        <f t="shared" si="44"/>
        <v>https://shopeefood.vn/bo-suu-tap/sv-ga-kfc</v>
      </c>
      <c r="AB1944" s="163"/>
    </row>
    <row r="1945" spans="1:28" ht="60">
      <c r="A1945" s="151" t="s">
        <v>10418</v>
      </c>
      <c r="B1945" s="152"/>
      <c r="C1945" s="200" t="s">
        <v>897</v>
      </c>
      <c r="D1945" s="152" t="s">
        <v>207</v>
      </c>
      <c r="E1945" s="180" t="s">
        <v>348</v>
      </c>
      <c r="F1945" s="155" t="s">
        <v>11144</v>
      </c>
      <c r="G1945" s="177" t="str">
        <f t="shared" si="32"/>
        <v>[SuperVIP]_McDonald's_28-30/11</v>
      </c>
      <c r="H1945" s="176" t="s">
        <v>11145</v>
      </c>
      <c r="I1945" s="155" t="s">
        <v>11144</v>
      </c>
      <c r="J1945" s="201" t="s">
        <v>919</v>
      </c>
      <c r="K1945" s="162"/>
      <c r="L1945" s="162"/>
      <c r="M1945" s="162"/>
      <c r="N1945" s="169"/>
      <c r="O1945" s="183"/>
      <c r="P1945" s="169"/>
      <c r="Q1945" s="183"/>
      <c r="R1945" s="177"/>
      <c r="S1945" s="177"/>
      <c r="T1945" s="177"/>
      <c r="U1945" s="155"/>
      <c r="V1945" s="155" t="b">
        <v>0</v>
      </c>
      <c r="W1945" s="179" t="s">
        <v>11146</v>
      </c>
      <c r="X1945" s="168"/>
      <c r="Y1945" s="173">
        <v>21060</v>
      </c>
      <c r="Z1945" s="162" t="s">
        <v>8851</v>
      </c>
      <c r="AA1945" s="163" t="str">
        <f t="shared" si="44"/>
        <v>https://shopeefood.vn/bo-suu-tap/sv-79k-mcdonalds</v>
      </c>
      <c r="AB1945" s="163"/>
    </row>
    <row r="1946" spans="1:28" ht="105">
      <c r="A1946" s="151" t="s">
        <v>10418</v>
      </c>
      <c r="B1946" s="152"/>
      <c r="C1946" s="200" t="s">
        <v>897</v>
      </c>
      <c r="D1946" s="152" t="s">
        <v>207</v>
      </c>
      <c r="E1946" s="180" t="s">
        <v>275</v>
      </c>
      <c r="F1946" s="155" t="s">
        <v>11147</v>
      </c>
      <c r="G1946" s="177" t="str">
        <f t="shared" si="32"/>
        <v>[SuperVIP]_Cơm Thố Anh Nguyễn_05-09/11</v>
      </c>
      <c r="H1946" s="176" t="s">
        <v>10262</v>
      </c>
      <c r="I1946" s="155" t="s">
        <v>11147</v>
      </c>
      <c r="J1946" s="536" t="s">
        <v>6237</v>
      </c>
      <c r="K1946" s="162"/>
      <c r="L1946" s="162"/>
      <c r="M1946" s="162"/>
      <c r="N1946" s="169"/>
      <c r="O1946" s="183"/>
      <c r="P1946" s="169"/>
      <c r="Q1946" s="183" t="s">
        <v>11148</v>
      </c>
      <c r="R1946" s="177"/>
      <c r="S1946" s="177"/>
      <c r="T1946" s="177"/>
      <c r="U1946" s="155"/>
      <c r="V1946" s="155" t="b">
        <v>0</v>
      </c>
      <c r="W1946" s="170" t="s">
        <v>11149</v>
      </c>
      <c r="X1946" s="168"/>
      <c r="Y1946" s="173">
        <v>21403</v>
      </c>
      <c r="Z1946" s="162" t="s">
        <v>11150</v>
      </c>
      <c r="AA1946" s="163" t="str">
        <f t="shared" si="44"/>
        <v>https://shopeefood.vn/bo-suu-tap/sv-comtho-anhnguyen</v>
      </c>
      <c r="AB1946" s="163"/>
    </row>
    <row r="1947" spans="1:28" ht="90">
      <c r="A1947" s="151" t="s">
        <v>10418</v>
      </c>
      <c r="B1947" s="152"/>
      <c r="C1947" s="200" t="s">
        <v>897</v>
      </c>
      <c r="D1947" s="152" t="s">
        <v>209</v>
      </c>
      <c r="E1947" s="180" t="s">
        <v>275</v>
      </c>
      <c r="F1947" s="155" t="s">
        <v>11116</v>
      </c>
      <c r="G1947" s="177" t="str">
        <f t="shared" si="32"/>
        <v>[VIP]_Cơm Thố Anh Nguyễn_13-16/11</v>
      </c>
      <c r="H1947" s="176" t="s">
        <v>11151</v>
      </c>
      <c r="I1947" s="155" t="s">
        <v>11116</v>
      </c>
      <c r="J1947" s="536" t="s">
        <v>6237</v>
      </c>
      <c r="K1947" s="162"/>
      <c r="L1947" s="162"/>
      <c r="M1947" s="162"/>
      <c r="N1947" s="169"/>
      <c r="O1947" s="183"/>
      <c r="P1947" s="169"/>
      <c r="Q1947" s="183"/>
      <c r="R1947" s="177"/>
      <c r="S1947" s="177"/>
      <c r="T1947" s="177"/>
      <c r="U1947" s="155" t="s">
        <v>696</v>
      </c>
      <c r="V1947" s="155" t="b">
        <v>0</v>
      </c>
      <c r="W1947" s="170" t="s">
        <v>11149</v>
      </c>
      <c r="X1947" s="168"/>
      <c r="Y1947" s="173">
        <v>20479</v>
      </c>
      <c r="Z1947" s="162" t="s">
        <v>5752</v>
      </c>
      <c r="AA1947" s="163" t="str">
        <f t="shared" si="44"/>
        <v>https://shopeefood.vn/bo-suu-tap/v-comtho-anhnguyen</v>
      </c>
      <c r="AB1947" s="163"/>
    </row>
    <row r="1948" spans="1:28" ht="135">
      <c r="A1948" s="151" t="s">
        <v>10418</v>
      </c>
      <c r="B1948" s="152"/>
      <c r="C1948" s="152" t="s">
        <v>717</v>
      </c>
      <c r="D1948" s="152" t="s">
        <v>222</v>
      </c>
      <c r="E1948" s="153" t="s">
        <v>274</v>
      </c>
      <c r="F1948" s="155" t="s">
        <v>11089</v>
      </c>
      <c r="G1948" s="177" t="str">
        <f t="shared" si="32"/>
        <v>[Alacarte CB]_Cơm Tấm Phúc Lộc Thọ_Nov.CB1</v>
      </c>
      <c r="H1948" s="176" t="s">
        <v>11152</v>
      </c>
      <c r="I1948" s="159" t="s">
        <v>11153</v>
      </c>
      <c r="J1948" s="178" t="s">
        <v>5105</v>
      </c>
      <c r="K1948" s="159"/>
      <c r="L1948" s="159"/>
      <c r="M1948" s="159"/>
      <c r="N1948" s="168"/>
      <c r="O1948" s="155" t="s">
        <v>723</v>
      </c>
      <c r="P1948" s="169"/>
      <c r="Q1948" s="193" t="s">
        <v>11154</v>
      </c>
      <c r="R1948" s="177"/>
      <c r="S1948" s="177"/>
      <c r="T1948" s="177"/>
      <c r="U1948" s="155" t="s">
        <v>696</v>
      </c>
      <c r="V1948" s="155" t="b">
        <v>0</v>
      </c>
      <c r="W1948" s="179" t="s">
        <v>11155</v>
      </c>
      <c r="X1948" s="168"/>
      <c r="Y1948" s="173">
        <v>20555</v>
      </c>
      <c r="Z1948" s="162" t="s">
        <v>6086</v>
      </c>
      <c r="AA1948" s="163" t="str">
        <f t="shared" si="44"/>
        <v>https://shopeefood.vn/bo-suu-tap/a-comphuc-loc-tho</v>
      </c>
      <c r="AB1948" s="163"/>
    </row>
    <row r="1949" spans="1:28" ht="135">
      <c r="A1949" s="151" t="s">
        <v>10418</v>
      </c>
      <c r="B1949" s="152"/>
      <c r="C1949" s="152" t="s">
        <v>717</v>
      </c>
      <c r="D1949" s="152" t="s">
        <v>222</v>
      </c>
      <c r="E1949" s="153" t="s">
        <v>274</v>
      </c>
      <c r="F1949" s="155" t="s">
        <v>11156</v>
      </c>
      <c r="G1949" s="177" t="str">
        <f t="shared" si="32"/>
        <v>[Alacarte CB]_Cơm Tấm Phúc Lộc Thọ_Nov.CB4</v>
      </c>
      <c r="H1949" s="176" t="s">
        <v>11157</v>
      </c>
      <c r="I1949" s="159" t="s">
        <v>11096</v>
      </c>
      <c r="J1949" s="178" t="s">
        <v>5105</v>
      </c>
      <c r="K1949" s="159"/>
      <c r="L1949" s="159"/>
      <c r="M1949" s="159"/>
      <c r="N1949" s="168"/>
      <c r="O1949" s="155" t="s">
        <v>723</v>
      </c>
      <c r="P1949" s="169"/>
      <c r="Q1949" s="193" t="s">
        <v>11158</v>
      </c>
      <c r="R1949" s="177"/>
      <c r="S1949" s="177"/>
      <c r="T1949" s="177"/>
      <c r="U1949" s="155" t="s">
        <v>696</v>
      </c>
      <c r="V1949" s="155" t="b">
        <v>0</v>
      </c>
      <c r="W1949" s="179" t="s">
        <v>11159</v>
      </c>
      <c r="X1949" s="168"/>
      <c r="Y1949" s="173">
        <v>20403</v>
      </c>
      <c r="Z1949" s="162" t="s">
        <v>6071</v>
      </c>
      <c r="AA1949" s="163" t="str">
        <f t="shared" si="44"/>
        <v>https://shopeefood.vn/bo-suu-tap/a-com--phuc-loc-tho</v>
      </c>
      <c r="AB1949" s="163"/>
    </row>
    <row r="1950" spans="1:28" ht="165">
      <c r="A1950" s="151" t="s">
        <v>10418</v>
      </c>
      <c r="B1950" s="152"/>
      <c r="C1950" s="200" t="s">
        <v>897</v>
      </c>
      <c r="D1950" s="152" t="s">
        <v>209</v>
      </c>
      <c r="E1950" s="180" t="s">
        <v>274</v>
      </c>
      <c r="F1950" s="155" t="s">
        <v>11109</v>
      </c>
      <c r="G1950" s="177" t="str">
        <f t="shared" si="32"/>
        <v>[VIP]_Cơm Tấm Phúc Lộc Thọ_03-06/11</v>
      </c>
      <c r="H1950" s="176" t="s">
        <v>11160</v>
      </c>
      <c r="I1950" s="155" t="s">
        <v>11109</v>
      </c>
      <c r="J1950" s="209" t="s">
        <v>11161</v>
      </c>
      <c r="K1950" s="162"/>
      <c r="L1950" s="162"/>
      <c r="M1950" s="162"/>
      <c r="N1950" s="169"/>
      <c r="O1950" s="183"/>
      <c r="P1950" s="169"/>
      <c r="Q1950" s="183" t="s">
        <v>11162</v>
      </c>
      <c r="R1950" s="177"/>
      <c r="S1950" s="177"/>
      <c r="T1950" s="177"/>
      <c r="U1950" s="155" t="s">
        <v>696</v>
      </c>
      <c r="V1950" s="155" t="b">
        <v>0</v>
      </c>
      <c r="W1950" s="170" t="s">
        <v>11163</v>
      </c>
      <c r="X1950" s="168"/>
      <c r="Y1950" s="173">
        <v>20938</v>
      </c>
      <c r="Z1950" s="162" t="s">
        <v>8213</v>
      </c>
      <c r="AA1950" s="163" t="str">
        <f t="shared" si="44"/>
        <v>https://shopeefood.vn/bo-suu-tap/v-phucloctho-1k</v>
      </c>
      <c r="AB1950" s="163"/>
    </row>
    <row r="1951" spans="1:28" ht="120">
      <c r="A1951" s="151" t="s">
        <v>10418</v>
      </c>
      <c r="B1951" s="152"/>
      <c r="C1951" s="152" t="s">
        <v>717</v>
      </c>
      <c r="D1951" s="152" t="s">
        <v>222</v>
      </c>
      <c r="E1951" s="153" t="s">
        <v>1054</v>
      </c>
      <c r="F1951" s="155" t="s">
        <v>11164</v>
      </c>
      <c r="G1951" s="177" t="str">
        <f t="shared" si="32"/>
        <v>[Alacarte CB]_Kem Bơ - Trái Cây Tô &amp; Ăn Vặt_Nov.CB3</v>
      </c>
      <c r="H1951" s="176" t="s">
        <v>11165</v>
      </c>
      <c r="I1951" s="193" t="s">
        <v>11166</v>
      </c>
      <c r="J1951" s="178" t="s">
        <v>1056</v>
      </c>
      <c r="K1951" s="159"/>
      <c r="L1951" s="170" t="s">
        <v>5353</v>
      </c>
      <c r="M1951" s="369" t="s">
        <v>11167</v>
      </c>
      <c r="N1951" s="176" t="s">
        <v>9253</v>
      </c>
      <c r="O1951" s="159"/>
      <c r="P1951" s="169"/>
      <c r="Q1951" s="193" t="s">
        <v>11168</v>
      </c>
      <c r="R1951" s="177"/>
      <c r="S1951" s="177"/>
      <c r="T1951" s="177"/>
      <c r="U1951" s="155" t="s">
        <v>696</v>
      </c>
      <c r="V1951" s="155" t="b">
        <v>0</v>
      </c>
      <c r="W1951" s="179" t="s">
        <v>11169</v>
      </c>
      <c r="X1951" s="168"/>
      <c r="Y1951" s="173">
        <v>19821</v>
      </c>
      <c r="Z1951" s="162" t="s">
        <v>3921</v>
      </c>
      <c r="AA1951" s="163" t="str">
        <f t="shared" si="44"/>
        <v>https://shopeefood.vn/bo-suu-tap/a-kembo-251</v>
      </c>
      <c r="AB1951" s="163"/>
    </row>
    <row r="1952" spans="1:28" ht="105">
      <c r="A1952" s="151" t="s">
        <v>10418</v>
      </c>
      <c r="B1952" s="152"/>
      <c r="C1952" s="152" t="s">
        <v>717</v>
      </c>
      <c r="D1952" s="152" t="s">
        <v>222</v>
      </c>
      <c r="E1952" s="153" t="s">
        <v>1054</v>
      </c>
      <c r="F1952" s="155" t="s">
        <v>11089</v>
      </c>
      <c r="G1952" s="177" t="str">
        <f t="shared" si="32"/>
        <v>[Alacarte CB]_Kem Bơ - Trái Cây Tô &amp; Ăn Vặt_Nov.CB1</v>
      </c>
      <c r="H1952" s="176" t="s">
        <v>11170</v>
      </c>
      <c r="I1952" s="263" t="s">
        <v>11171</v>
      </c>
      <c r="J1952" s="178" t="s">
        <v>1056</v>
      </c>
      <c r="K1952" s="159"/>
      <c r="L1952" s="159"/>
      <c r="M1952" s="162"/>
      <c r="N1952" s="168"/>
      <c r="O1952" s="155" t="s">
        <v>11172</v>
      </c>
      <c r="P1952" s="169"/>
      <c r="Q1952" s="193" t="s">
        <v>11173</v>
      </c>
      <c r="R1952" s="177"/>
      <c r="S1952" s="177"/>
      <c r="T1952" s="177"/>
      <c r="U1952" s="155" t="s">
        <v>696</v>
      </c>
      <c r="V1952" s="155" t="b">
        <v>0</v>
      </c>
      <c r="W1952" s="179" t="s">
        <v>11174</v>
      </c>
      <c r="X1952" s="168"/>
      <c r="Y1952" s="173">
        <v>19429</v>
      </c>
      <c r="Z1952" s="162" t="s">
        <v>3197</v>
      </c>
      <c r="AA1952" s="163" t="str">
        <f t="shared" si="44"/>
        <v>https://shopeefood.vn/bo-suu-tap/a-kem-bo-251</v>
      </c>
      <c r="AB1952" s="163"/>
    </row>
    <row r="1953" spans="1:28" ht="105">
      <c r="A1953" s="151" t="s">
        <v>9785</v>
      </c>
      <c r="B1953" s="152"/>
      <c r="C1953" s="152" t="s">
        <v>1236</v>
      </c>
      <c r="D1953" s="152" t="s">
        <v>201</v>
      </c>
      <c r="E1953" s="180" t="s">
        <v>372</v>
      </c>
      <c r="F1953" s="155" t="s">
        <v>11175</v>
      </c>
      <c r="G1953" s="177" t="str">
        <f t="shared" si="32"/>
        <v>[SJBP]_Phúc Long Coffee &amp; Tea_Halloween</v>
      </c>
      <c r="H1953" s="176" t="s">
        <v>11176</v>
      </c>
      <c r="I1953" s="183" t="s">
        <v>11177</v>
      </c>
      <c r="J1953" s="184" t="s">
        <v>3782</v>
      </c>
      <c r="K1953" s="162"/>
      <c r="L1953" s="162"/>
      <c r="M1953" s="162"/>
      <c r="N1953" s="169"/>
      <c r="O1953" s="183"/>
      <c r="P1953" s="169"/>
      <c r="Q1953" s="183"/>
      <c r="R1953" s="177"/>
      <c r="S1953" s="177"/>
      <c r="T1953" s="177"/>
      <c r="U1953" s="155" t="s">
        <v>696</v>
      </c>
      <c r="V1953" s="155" t="b">
        <v>0</v>
      </c>
      <c r="W1953" s="170" t="s">
        <v>11178</v>
      </c>
      <c r="X1953" s="168"/>
      <c r="Y1953" s="173">
        <v>21306</v>
      </c>
      <c r="Z1953" s="162" t="s">
        <v>11179</v>
      </c>
      <c r="AA1953" s="163" t="str">
        <f t="shared" si="44"/>
        <v>https://shopeefood.vn/bo-suu-tap/sj-phuc-long-89k</v>
      </c>
      <c r="AB1953" s="686" t="str">
        <f t="shared" ref="AB1953:AB2148" si="45">IF(ISBLANK($Z1953),"",CONCATENATE("https://shopeefood.shopee.vn/bo-suu-tap/",$Z1953))</f>
        <v>https://shopeefood.shopee.vn/bo-suu-tap/sj-phuc-long-89k</v>
      </c>
    </row>
    <row r="1954" spans="1:28" ht="180">
      <c r="A1954" s="151" t="s">
        <v>9785</v>
      </c>
      <c r="B1954" s="152"/>
      <c r="C1954" s="152" t="s">
        <v>706</v>
      </c>
      <c r="D1954" s="152" t="s">
        <v>225</v>
      </c>
      <c r="E1954" s="181" t="s">
        <v>2224</v>
      </c>
      <c r="F1954" s="181" t="s">
        <v>11180</v>
      </c>
      <c r="G1954" s="230" t="str">
        <f t="shared" si="32"/>
        <v>[PNS]_HDBank_Oct.Muadee</v>
      </c>
      <c r="H1954" s="222" t="s">
        <v>11181</v>
      </c>
      <c r="I1954" s="175" t="s">
        <v>11182</v>
      </c>
      <c r="J1954" s="169"/>
      <c r="K1954" s="162"/>
      <c r="L1954" s="162"/>
      <c r="M1954" s="162"/>
      <c r="N1954" s="169"/>
      <c r="O1954" s="162"/>
      <c r="P1954" s="169"/>
      <c r="Q1954" s="167" t="s">
        <v>11183</v>
      </c>
      <c r="R1954" s="165" t="s">
        <v>11183</v>
      </c>
      <c r="S1954" s="165" t="s">
        <v>11183</v>
      </c>
      <c r="T1954" s="165" t="s">
        <v>11183</v>
      </c>
      <c r="U1954" s="155" t="s">
        <v>696</v>
      </c>
      <c r="V1954" s="155" t="b">
        <v>0</v>
      </c>
      <c r="W1954" s="338" t="s">
        <v>3175</v>
      </c>
      <c r="X1954" s="179" t="s">
        <v>11184</v>
      </c>
      <c r="Y1954" s="173">
        <v>0</v>
      </c>
      <c r="Z1954" s="169"/>
      <c r="AA1954" s="163" t="str">
        <f t="shared" si="44"/>
        <v>https://shopeefood.vn/bo-suu-tap/</v>
      </c>
      <c r="AB1954" s="686" t="str">
        <f t="shared" si="45"/>
        <v/>
      </c>
    </row>
    <row r="1955" spans="1:28" ht="165">
      <c r="A1955" s="151" t="s">
        <v>10418</v>
      </c>
      <c r="B1955" s="152"/>
      <c r="C1955" s="152" t="s">
        <v>706</v>
      </c>
      <c r="D1955" s="152" t="s">
        <v>222</v>
      </c>
      <c r="E1955" s="174" t="s">
        <v>6245</v>
      </c>
      <c r="F1955" s="176" t="s">
        <v>11185</v>
      </c>
      <c r="G1955" s="177" t="str">
        <f t="shared" si="32"/>
        <v>[Alacarte CB]_Trà Sữa Winggo - Trà Sữa Kem Trứng Nướng, Trà Hoa Quả &amp; Matcha_Nov.CB1.14</v>
      </c>
      <c r="H1955" s="193" t="s">
        <v>11186</v>
      </c>
      <c r="I1955" s="159" t="s">
        <v>11187</v>
      </c>
      <c r="J1955" s="178" t="s">
        <v>11188</v>
      </c>
      <c r="K1955" s="159"/>
      <c r="L1955" s="157"/>
      <c r="M1955" s="157"/>
      <c r="N1955" s="178"/>
      <c r="O1955" s="155" t="s">
        <v>5528</v>
      </c>
      <c r="P1955" s="168"/>
      <c r="Q1955" s="159"/>
      <c r="R1955" s="168" t="s">
        <v>11189</v>
      </c>
      <c r="S1955" s="177"/>
      <c r="T1955" s="177"/>
      <c r="U1955" s="155" t="s">
        <v>696</v>
      </c>
      <c r="V1955" s="155" t="b">
        <v>0</v>
      </c>
      <c r="W1955" s="178" t="s">
        <v>10309</v>
      </c>
      <c r="X1955" s="168"/>
      <c r="Y1955" s="173">
        <v>21015</v>
      </c>
      <c r="Z1955" s="162" t="s">
        <v>9022</v>
      </c>
      <c r="AA1955" s="163" t="str">
        <f t="shared" si="44"/>
        <v>https://shopeefood.vn/bo-suu-tap/a-bogo-winggo</v>
      </c>
      <c r="AB1955" s="686" t="str">
        <f t="shared" si="45"/>
        <v>https://shopeefood.shopee.vn/bo-suu-tap/a-bogo-winggo</v>
      </c>
    </row>
    <row r="1956" spans="1:28" ht="105">
      <c r="A1956" s="151" t="s">
        <v>10418</v>
      </c>
      <c r="B1956" s="152"/>
      <c r="C1956" s="152" t="s">
        <v>706</v>
      </c>
      <c r="D1956" s="152" t="s">
        <v>222</v>
      </c>
      <c r="E1956" s="191" t="s">
        <v>11190</v>
      </c>
      <c r="F1956" s="176" t="s">
        <v>11191</v>
      </c>
      <c r="G1956" s="177" t="str">
        <f t="shared" si="32"/>
        <v>[Alacarte CB]_Chạm Dalat Cafe &amp; Kem Bơ_Nov.CB2</v>
      </c>
      <c r="H1956" s="176" t="s">
        <v>11192</v>
      </c>
      <c r="I1956" s="159" t="s">
        <v>11193</v>
      </c>
      <c r="J1956" s="178" t="s">
        <v>11194</v>
      </c>
      <c r="K1956" s="159"/>
      <c r="L1956" s="157" t="s">
        <v>11195</v>
      </c>
      <c r="M1956" s="193" t="s">
        <v>11196</v>
      </c>
      <c r="N1956" s="155" t="s">
        <v>2600</v>
      </c>
      <c r="O1956" s="159"/>
      <c r="P1956" s="168"/>
      <c r="Q1956" s="159" t="s">
        <v>11197</v>
      </c>
      <c r="R1956" s="177"/>
      <c r="S1956" s="177"/>
      <c r="T1956" s="177"/>
      <c r="U1956" s="155" t="s">
        <v>696</v>
      </c>
      <c r="V1956" s="155" t="b">
        <v>0</v>
      </c>
      <c r="W1956" s="179" t="s">
        <v>11198</v>
      </c>
      <c r="X1956" s="168"/>
      <c r="Y1956" s="173">
        <v>21401</v>
      </c>
      <c r="Z1956" s="162" t="s">
        <v>11199</v>
      </c>
      <c r="AA1956" s="163" t="str">
        <f t="shared" si="44"/>
        <v>https://shopeefood.vn/bo-suu-tap/a-cham-dalat</v>
      </c>
      <c r="AB1956" s="686" t="str">
        <f t="shared" si="45"/>
        <v>https://shopeefood.shopee.vn/bo-suu-tap/a-cham-dalat</v>
      </c>
    </row>
    <row r="1957" spans="1:28" ht="150">
      <c r="A1957" s="151" t="s">
        <v>9785</v>
      </c>
      <c r="B1957" s="152"/>
      <c r="C1957" s="152" t="s">
        <v>970</v>
      </c>
      <c r="D1957" s="152" t="s">
        <v>205</v>
      </c>
      <c r="E1957" s="180" t="s">
        <v>258</v>
      </c>
      <c r="F1957" s="155" t="s">
        <v>11200</v>
      </c>
      <c r="G1957" s="177" t="str">
        <f t="shared" si="32"/>
        <v>[JBP]_Cheese Coffee_Charm hoa</v>
      </c>
      <c r="H1957" s="176" t="s">
        <v>11201</v>
      </c>
      <c r="I1957" s="183" t="s">
        <v>11202</v>
      </c>
      <c r="J1957" s="209" t="s">
        <v>11203</v>
      </c>
      <c r="K1957" s="162"/>
      <c r="L1957" s="162"/>
      <c r="M1957" s="162"/>
      <c r="N1957" s="169"/>
      <c r="O1957" s="183"/>
      <c r="P1957" s="169"/>
      <c r="Q1957" s="183"/>
      <c r="R1957" s="177"/>
      <c r="S1957" s="177"/>
      <c r="T1957" s="177"/>
      <c r="U1957" s="155" t="s">
        <v>696</v>
      </c>
      <c r="V1957" s="155" t="b">
        <v>0</v>
      </c>
      <c r="W1957" s="170" t="s">
        <v>11204</v>
      </c>
      <c r="X1957" s="168"/>
      <c r="Y1957" s="173">
        <v>21288</v>
      </c>
      <c r="Z1957" s="162" t="s">
        <v>11205</v>
      </c>
      <c r="AA1957" s="163" t="str">
        <f t="shared" si="44"/>
        <v>https://shopeefood.vn/bo-suu-tap/jb-cheese-charm</v>
      </c>
      <c r="AB1957" s="686" t="str">
        <f t="shared" si="45"/>
        <v>https://shopeefood.shopee.vn/bo-suu-tap/jb-cheese-charm</v>
      </c>
    </row>
    <row r="1958" spans="1:28" ht="120">
      <c r="A1958" s="151" t="s">
        <v>9785</v>
      </c>
      <c r="B1958" s="152"/>
      <c r="C1958" s="152" t="s">
        <v>706</v>
      </c>
      <c r="D1958" s="152" t="s">
        <v>222</v>
      </c>
      <c r="E1958" s="191" t="s">
        <v>1605</v>
      </c>
      <c r="F1958" s="176" t="s">
        <v>10119</v>
      </c>
      <c r="G1958" s="177" t="str">
        <f t="shared" si="32"/>
        <v>[Alacarte CB]_Sủi Cảo Ngọc Ý - Hà Tôn Quyền_Oct.CB8</v>
      </c>
      <c r="H1958" s="193" t="s">
        <v>11206</v>
      </c>
      <c r="I1958" s="155" t="s">
        <v>11207</v>
      </c>
      <c r="J1958" s="288" t="s">
        <v>1608</v>
      </c>
      <c r="K1958" s="157"/>
      <c r="L1958" s="157"/>
      <c r="M1958" s="159"/>
      <c r="N1958" s="168"/>
      <c r="O1958" s="155" t="s">
        <v>5528</v>
      </c>
      <c r="P1958" s="168"/>
      <c r="Q1958" s="571" t="s">
        <v>11208</v>
      </c>
      <c r="R1958" s="177"/>
      <c r="S1958" s="177"/>
      <c r="T1958" s="177"/>
      <c r="U1958" s="155" t="s">
        <v>696</v>
      </c>
      <c r="V1958" s="155" t="b">
        <v>0</v>
      </c>
      <c r="W1958" s="170" t="s">
        <v>11209</v>
      </c>
      <c r="X1958" s="168"/>
      <c r="Y1958" s="173">
        <v>19859</v>
      </c>
      <c r="Z1958" s="162" t="s">
        <v>4640</v>
      </c>
      <c r="AA1958" s="163" t="str">
        <f t="shared" si="44"/>
        <v>https://shopeefood.vn/bo-suu-tap/a-sui-cao-ngoc-y</v>
      </c>
      <c r="AB1958" s="686" t="str">
        <f t="shared" si="45"/>
        <v>https://shopeefood.shopee.vn/bo-suu-tap/a-sui-cao-ngoc-y</v>
      </c>
    </row>
    <row r="1959" spans="1:28" ht="150">
      <c r="A1959" s="151" t="s">
        <v>9785</v>
      </c>
      <c r="B1959" s="152"/>
      <c r="C1959" s="152" t="s">
        <v>897</v>
      </c>
      <c r="D1959" s="152" t="s">
        <v>205</v>
      </c>
      <c r="E1959" s="180" t="s">
        <v>301</v>
      </c>
      <c r="F1959" s="155" t="s">
        <v>8614</v>
      </c>
      <c r="G1959" s="177" t="str">
        <f t="shared" si="32"/>
        <v>[JBP]_Gà Rán Texas Chicken_Indi</v>
      </c>
      <c r="H1959" s="176" t="s">
        <v>11210</v>
      </c>
      <c r="I1959" s="183" t="s">
        <v>10198</v>
      </c>
      <c r="J1959" s="209" t="s">
        <v>10223</v>
      </c>
      <c r="K1959" s="162"/>
      <c r="L1959" s="162"/>
      <c r="M1959" s="162"/>
      <c r="N1959" s="169"/>
      <c r="O1959" s="183"/>
      <c r="P1959" s="169"/>
      <c r="Q1959" s="183"/>
      <c r="R1959" s="177"/>
      <c r="S1959" s="177"/>
      <c r="T1959" s="177"/>
      <c r="U1959" s="155" t="s">
        <v>696</v>
      </c>
      <c r="V1959" s="155" t="b">
        <v>0</v>
      </c>
      <c r="W1959" s="170" t="s">
        <v>11211</v>
      </c>
      <c r="X1959" s="168"/>
      <c r="Y1959" s="173">
        <v>21289</v>
      </c>
      <c r="Z1959" s="162" t="s">
        <v>11212</v>
      </c>
      <c r="AA1959" s="163" t="str">
        <f t="shared" si="44"/>
        <v>https://shopeefood.vn/bo-suu-tap/jb-texas-chicken</v>
      </c>
      <c r="AB1959" s="686" t="str">
        <f t="shared" si="45"/>
        <v>https://shopeefood.shopee.vn/bo-suu-tap/jb-texas-chicken</v>
      </c>
    </row>
    <row r="1960" spans="1:28" ht="285">
      <c r="A1960" s="151" t="s">
        <v>10418</v>
      </c>
      <c r="B1960" s="152"/>
      <c r="C1960" s="152" t="s">
        <v>717</v>
      </c>
      <c r="D1960" s="152" t="s">
        <v>222</v>
      </c>
      <c r="E1960" s="155" t="s">
        <v>818</v>
      </c>
      <c r="F1960" s="155" t="s">
        <v>11213</v>
      </c>
      <c r="G1960" s="177" t="str">
        <f t="shared" si="32"/>
        <v>[Alacarte CB]_Milo Dầm TUTIMI_Nov.Custom1</v>
      </c>
      <c r="H1960" s="176" t="s">
        <v>11214</v>
      </c>
      <c r="I1960" s="159" t="s">
        <v>11215</v>
      </c>
      <c r="J1960" s="178" t="s">
        <v>2881</v>
      </c>
      <c r="K1960" s="157"/>
      <c r="L1960" s="157"/>
      <c r="M1960" s="185"/>
      <c r="N1960" s="168"/>
      <c r="O1960" s="155" t="s">
        <v>723</v>
      </c>
      <c r="P1960" s="169"/>
      <c r="Q1960" s="193" t="s">
        <v>11216</v>
      </c>
      <c r="R1960" s="177"/>
      <c r="S1960" s="177"/>
      <c r="T1960" s="177"/>
      <c r="U1960" s="155" t="s">
        <v>696</v>
      </c>
      <c r="V1960" s="155" t="b">
        <v>0</v>
      </c>
      <c r="W1960" s="179" t="s">
        <v>11217</v>
      </c>
      <c r="X1960" s="168"/>
      <c r="Y1960" s="173">
        <v>20930</v>
      </c>
      <c r="Z1960" s="162" t="s">
        <v>8286</v>
      </c>
      <c r="AA1960" s="163" t="str">
        <f t="shared" si="44"/>
        <v>https://shopeefood.vn/bo-suu-tap/a-19k-tutimi</v>
      </c>
      <c r="AB1960" s="686" t="str">
        <f t="shared" si="45"/>
        <v>https://shopeefood.shopee.vn/bo-suu-tap/a-19k-tutimi</v>
      </c>
    </row>
    <row r="1961" spans="1:28" ht="285">
      <c r="A1961" s="151" t="s">
        <v>10418</v>
      </c>
      <c r="B1961" s="152"/>
      <c r="C1961" s="152" t="s">
        <v>717</v>
      </c>
      <c r="D1961" s="152" t="s">
        <v>222</v>
      </c>
      <c r="E1961" s="155" t="s">
        <v>818</v>
      </c>
      <c r="F1961" s="155" t="s">
        <v>11218</v>
      </c>
      <c r="G1961" s="177" t="str">
        <f t="shared" si="32"/>
        <v>[Alacarte CB]_Milo Dầm TUTIMI_Nov.Custom2</v>
      </c>
      <c r="H1961" s="176" t="s">
        <v>11219</v>
      </c>
      <c r="I1961" s="159" t="s">
        <v>11220</v>
      </c>
      <c r="J1961" s="178" t="s">
        <v>2881</v>
      </c>
      <c r="K1961" s="157"/>
      <c r="L1961" s="157"/>
      <c r="M1961" s="185"/>
      <c r="N1961" s="168"/>
      <c r="O1961" s="155" t="s">
        <v>723</v>
      </c>
      <c r="P1961" s="169"/>
      <c r="Q1961" s="193" t="s">
        <v>11221</v>
      </c>
      <c r="R1961" s="177"/>
      <c r="S1961" s="177"/>
      <c r="T1961" s="177"/>
      <c r="U1961" s="155" t="s">
        <v>696</v>
      </c>
      <c r="V1961" s="155" t="b">
        <v>0</v>
      </c>
      <c r="W1961" s="170" t="s">
        <v>11222</v>
      </c>
      <c r="X1961" s="168"/>
      <c r="Y1961" s="173">
        <v>20521</v>
      </c>
      <c r="Z1961" s="162" t="s">
        <v>6368</v>
      </c>
      <c r="AA1961" s="163" t="str">
        <f t="shared" si="44"/>
        <v>https://shopeefood.vn/bo-suu-tap/a-milo-tutimi-40</v>
      </c>
      <c r="AB1961" s="686" t="str">
        <f t="shared" si="45"/>
        <v>https://shopeefood.shopee.vn/bo-suu-tap/a-milo-tutimi-40</v>
      </c>
    </row>
    <row r="1962" spans="1:28" ht="285">
      <c r="A1962" s="151" t="s">
        <v>10418</v>
      </c>
      <c r="B1962" s="152"/>
      <c r="C1962" s="152" t="s">
        <v>717</v>
      </c>
      <c r="D1962" s="152" t="s">
        <v>222</v>
      </c>
      <c r="E1962" s="155" t="s">
        <v>818</v>
      </c>
      <c r="F1962" s="155" t="s">
        <v>11223</v>
      </c>
      <c r="G1962" s="177" t="str">
        <f t="shared" si="32"/>
        <v>[Alacarte CB]_Milo Dầm TUTIMI_Nov.Custom3</v>
      </c>
      <c r="H1962" s="176" t="s">
        <v>11224</v>
      </c>
      <c r="I1962" s="159" t="s">
        <v>11225</v>
      </c>
      <c r="J1962" s="178" t="s">
        <v>2881</v>
      </c>
      <c r="K1962" s="157"/>
      <c r="L1962" s="179" t="s">
        <v>11226</v>
      </c>
      <c r="M1962" s="171" t="s">
        <v>11227</v>
      </c>
      <c r="N1962" s="177" t="s">
        <v>11228</v>
      </c>
      <c r="O1962" s="159"/>
      <c r="P1962" s="169"/>
      <c r="Q1962" s="159" t="s">
        <v>11229</v>
      </c>
      <c r="R1962" s="177"/>
      <c r="S1962" s="177"/>
      <c r="T1962" s="177"/>
      <c r="U1962" s="155" t="s">
        <v>696</v>
      </c>
      <c r="V1962" s="155" t="b">
        <v>0</v>
      </c>
      <c r="W1962" s="179" t="s">
        <v>11230</v>
      </c>
      <c r="X1962" s="168"/>
      <c r="Y1962" s="173">
        <v>20467</v>
      </c>
      <c r="Z1962" s="162" t="s">
        <v>6361</v>
      </c>
      <c r="AA1962" s="163" t="str">
        <f t="shared" si="44"/>
        <v>https://shopeefood.vn/bo-suu-tap/a--tutimi</v>
      </c>
      <c r="AB1962" s="686" t="str">
        <f t="shared" si="45"/>
        <v>https://shopeefood.shopee.vn/bo-suu-tap/a--tutimi</v>
      </c>
    </row>
    <row r="1963" spans="1:28" ht="300">
      <c r="A1963" s="151" t="s">
        <v>10418</v>
      </c>
      <c r="B1963" s="152"/>
      <c r="C1963" s="152" t="s">
        <v>717</v>
      </c>
      <c r="D1963" s="152" t="s">
        <v>222</v>
      </c>
      <c r="E1963" s="155" t="s">
        <v>818</v>
      </c>
      <c r="F1963" s="155" t="s">
        <v>11231</v>
      </c>
      <c r="G1963" s="177" t="str">
        <f t="shared" si="32"/>
        <v>[Alacarte CB]_Milo Dầm TUTIMI_Nov.Custom4</v>
      </c>
      <c r="H1963" s="176" t="s">
        <v>11232</v>
      </c>
      <c r="I1963" s="159" t="s">
        <v>11233</v>
      </c>
      <c r="J1963" s="178" t="s">
        <v>2881</v>
      </c>
      <c r="K1963" s="157"/>
      <c r="L1963" s="723" t="s">
        <v>11226</v>
      </c>
      <c r="M1963" s="171" t="s">
        <v>11234</v>
      </c>
      <c r="N1963" s="177" t="s">
        <v>11235</v>
      </c>
      <c r="O1963" s="159"/>
      <c r="P1963" s="169"/>
      <c r="Q1963" s="193" t="s">
        <v>11236</v>
      </c>
      <c r="R1963" s="177"/>
      <c r="S1963" s="177"/>
      <c r="T1963" s="177"/>
      <c r="U1963" s="155" t="s">
        <v>696</v>
      </c>
      <c r="V1963" s="155" t="b">
        <v>0</v>
      </c>
      <c r="W1963" s="179" t="s">
        <v>11237</v>
      </c>
      <c r="X1963" s="168"/>
      <c r="Y1963" s="173">
        <v>19836</v>
      </c>
      <c r="Z1963" s="162" t="s">
        <v>3660</v>
      </c>
      <c r="AA1963" s="163" t="str">
        <f t="shared" si="44"/>
        <v>https://shopeefood.vn/bo-suu-tap/a-milo-tutimi</v>
      </c>
      <c r="AB1963" s="686" t="str">
        <f t="shared" si="45"/>
        <v>https://shopeefood.shopee.vn/bo-suu-tap/a-milo-tutimi</v>
      </c>
    </row>
    <row r="1964" spans="1:28" ht="150">
      <c r="A1964" s="151" t="s">
        <v>10418</v>
      </c>
      <c r="B1964" s="152"/>
      <c r="C1964" s="152" t="s">
        <v>717</v>
      </c>
      <c r="D1964" s="152" t="s">
        <v>222</v>
      </c>
      <c r="E1964" s="159" t="s">
        <v>718</v>
      </c>
      <c r="F1964" s="155" t="s">
        <v>11213</v>
      </c>
      <c r="G1964" s="177" t="str">
        <f t="shared" si="32"/>
        <v>[Alacarte CB]_Trà Sữa Sekai_Nov.Custom1</v>
      </c>
      <c r="H1964" s="176" t="s">
        <v>11238</v>
      </c>
      <c r="I1964" s="159" t="s">
        <v>11239</v>
      </c>
      <c r="J1964" s="178" t="s">
        <v>7419</v>
      </c>
      <c r="K1964" s="157"/>
      <c r="L1964" s="194" t="s">
        <v>11240</v>
      </c>
      <c r="M1964" s="176" t="s">
        <v>11241</v>
      </c>
      <c r="N1964" s="177" t="s">
        <v>11242</v>
      </c>
      <c r="O1964" s="159"/>
      <c r="P1964" s="169"/>
      <c r="Q1964" s="304" t="s">
        <v>11243</v>
      </c>
      <c r="R1964" s="177"/>
      <c r="S1964" s="177"/>
      <c r="T1964" s="177"/>
      <c r="U1964" s="155" t="s">
        <v>696</v>
      </c>
      <c r="V1964" s="155" t="b">
        <v>0</v>
      </c>
      <c r="W1964" s="179" t="s">
        <v>11244</v>
      </c>
      <c r="X1964" s="168"/>
      <c r="Y1964" s="173">
        <v>20557</v>
      </c>
      <c r="Z1964" s="162" t="s">
        <v>6347</v>
      </c>
      <c r="AA1964" s="163" t="str">
        <f t="shared" si="44"/>
        <v>https://shopeefood.vn/bo-suu-tap/a-sekai--10</v>
      </c>
      <c r="AB1964" s="686" t="str">
        <f t="shared" si="45"/>
        <v>https://shopeefood.shopee.vn/bo-suu-tap/a-sekai--10</v>
      </c>
    </row>
    <row r="1965" spans="1:28" ht="150">
      <c r="A1965" s="151" t="s">
        <v>10418</v>
      </c>
      <c r="B1965" s="152"/>
      <c r="C1965" s="152" t="s">
        <v>717</v>
      </c>
      <c r="D1965" s="152" t="s">
        <v>222</v>
      </c>
      <c r="E1965" s="159" t="s">
        <v>718</v>
      </c>
      <c r="F1965" s="155" t="s">
        <v>11218</v>
      </c>
      <c r="G1965" s="177" t="str">
        <f t="shared" si="32"/>
        <v>[Alacarte CB]_Trà Sữa Sekai_Nov.Custom2</v>
      </c>
      <c r="H1965" s="176" t="s">
        <v>11245</v>
      </c>
      <c r="I1965" s="159" t="s">
        <v>11215</v>
      </c>
      <c r="J1965" s="178" t="s">
        <v>7419</v>
      </c>
      <c r="K1965" s="157"/>
      <c r="L1965" s="185"/>
      <c r="M1965" s="185"/>
      <c r="N1965" s="168"/>
      <c r="O1965" s="155" t="s">
        <v>723</v>
      </c>
      <c r="P1965" s="169"/>
      <c r="Q1965" s="304" t="s">
        <v>11246</v>
      </c>
      <c r="R1965" s="177"/>
      <c r="S1965" s="177"/>
      <c r="T1965" s="177"/>
      <c r="U1965" s="155" t="s">
        <v>696</v>
      </c>
      <c r="V1965" s="155" t="b">
        <v>0</v>
      </c>
      <c r="W1965" s="170" t="s">
        <v>11247</v>
      </c>
      <c r="X1965" s="168"/>
      <c r="Y1965" s="173">
        <v>20717</v>
      </c>
      <c r="Z1965" s="162" t="s">
        <v>7423</v>
      </c>
      <c r="AA1965" s="163" t="str">
        <f t="shared" si="44"/>
        <v>https://shopeefood.vn/bo-suu-tap/a-sekai-50k</v>
      </c>
      <c r="AB1965" s="686" t="str">
        <f t="shared" si="45"/>
        <v>https://shopeefood.shopee.vn/bo-suu-tap/a-sekai-50k</v>
      </c>
    </row>
    <row r="1966" spans="1:28" ht="150">
      <c r="A1966" s="151" t="s">
        <v>10418</v>
      </c>
      <c r="B1966" s="152"/>
      <c r="C1966" s="152" t="s">
        <v>717</v>
      </c>
      <c r="D1966" s="152" t="s">
        <v>222</v>
      </c>
      <c r="E1966" s="159" t="s">
        <v>718</v>
      </c>
      <c r="F1966" s="155" t="s">
        <v>11223</v>
      </c>
      <c r="G1966" s="177" t="str">
        <f t="shared" si="32"/>
        <v>[Alacarte CB]_Trà Sữa Sekai_Nov.Custom3</v>
      </c>
      <c r="H1966" s="176" t="s">
        <v>11248</v>
      </c>
      <c r="I1966" s="159" t="s">
        <v>11249</v>
      </c>
      <c r="J1966" s="178" t="s">
        <v>7419</v>
      </c>
      <c r="K1966" s="157"/>
      <c r="L1966" s="157"/>
      <c r="M1966" s="185"/>
      <c r="N1966" s="168"/>
      <c r="O1966" s="155" t="s">
        <v>723</v>
      </c>
      <c r="P1966" s="169"/>
      <c r="Q1966" s="304" t="s">
        <v>11250</v>
      </c>
      <c r="R1966" s="177"/>
      <c r="S1966" s="177"/>
      <c r="T1966" s="177"/>
      <c r="U1966" s="155" t="s">
        <v>696</v>
      </c>
      <c r="V1966" s="155" t="b">
        <v>0</v>
      </c>
      <c r="W1966" s="170" t="s">
        <v>11247</v>
      </c>
      <c r="X1966" s="168"/>
      <c r="Y1966" s="173">
        <v>20718</v>
      </c>
      <c r="Z1966" s="162" t="s">
        <v>7437</v>
      </c>
      <c r="AA1966" s="163" t="str">
        <f t="shared" si="44"/>
        <v>https://shopeefood.vn/bo-suu-tap/a-sekai--50k</v>
      </c>
      <c r="AB1966" s="686" t="str">
        <f t="shared" si="45"/>
        <v>https://shopeefood.shopee.vn/bo-suu-tap/a-sekai--50k</v>
      </c>
    </row>
    <row r="1967" spans="1:28" ht="165">
      <c r="A1967" s="151" t="s">
        <v>10418</v>
      </c>
      <c r="B1967" s="152"/>
      <c r="C1967" s="152" t="s">
        <v>706</v>
      </c>
      <c r="D1967" s="152" t="s">
        <v>222</v>
      </c>
      <c r="E1967" s="191" t="s">
        <v>6300</v>
      </c>
      <c r="F1967" s="176" t="s">
        <v>11251</v>
      </c>
      <c r="G1967" s="177" t="str">
        <f t="shared" si="32"/>
        <v>[Alacarte CB]_Matcha Vibe - Tiệm Trà Nhật Bản_Nov.CB2.03</v>
      </c>
      <c r="H1967" s="176" t="s">
        <v>11252</v>
      </c>
      <c r="I1967" s="159" t="s">
        <v>11253</v>
      </c>
      <c r="J1967" s="178" t="s">
        <v>8381</v>
      </c>
      <c r="K1967" s="159"/>
      <c r="L1967" s="179" t="s">
        <v>7573</v>
      </c>
      <c r="M1967" s="159"/>
      <c r="N1967" s="168"/>
      <c r="O1967" s="171" t="s">
        <v>11254</v>
      </c>
      <c r="P1967" s="168"/>
      <c r="Q1967" s="159" t="s">
        <v>11255</v>
      </c>
      <c r="R1967" s="168"/>
      <c r="S1967" s="177"/>
      <c r="T1967" s="177"/>
      <c r="U1967" s="155" t="s">
        <v>696</v>
      </c>
      <c r="V1967" s="155" t="b">
        <v>0</v>
      </c>
      <c r="W1967" s="179" t="s">
        <v>11256</v>
      </c>
      <c r="X1967" s="168"/>
      <c r="Y1967" s="173">
        <v>20686</v>
      </c>
      <c r="Z1967" s="162" t="s">
        <v>7577</v>
      </c>
      <c r="AA1967" s="163" t="str">
        <f t="shared" si="44"/>
        <v>https://shopeefood.vn/bo-suu-tap/a-matchavibe-25</v>
      </c>
      <c r="AB1967" s="686" t="str">
        <f t="shared" si="45"/>
        <v>https://shopeefood.shopee.vn/bo-suu-tap/a-matchavibe-25</v>
      </c>
    </row>
    <row r="1968" spans="1:28" ht="165">
      <c r="A1968" s="151" t="s">
        <v>10418</v>
      </c>
      <c r="B1968" s="152"/>
      <c r="C1968" s="152" t="s">
        <v>706</v>
      </c>
      <c r="D1968" s="152" t="s">
        <v>222</v>
      </c>
      <c r="E1968" s="191" t="s">
        <v>6300</v>
      </c>
      <c r="F1968" s="176" t="s">
        <v>11257</v>
      </c>
      <c r="G1968" s="177" t="str">
        <f t="shared" si="32"/>
        <v>[Alacarte CB]_Matcha Vibe - Tiệm Trà Nhật Bản_Nov.CB2.05</v>
      </c>
      <c r="H1968" s="176" t="s">
        <v>11258</v>
      </c>
      <c r="I1968" s="159" t="s">
        <v>11259</v>
      </c>
      <c r="J1968" s="178" t="s">
        <v>6302</v>
      </c>
      <c r="K1968" s="159"/>
      <c r="L1968" s="157"/>
      <c r="M1968" s="159"/>
      <c r="N1968" s="168"/>
      <c r="O1968" s="176" t="s">
        <v>11260</v>
      </c>
      <c r="P1968" s="168"/>
      <c r="Q1968" s="159"/>
      <c r="R1968" s="168" t="s">
        <v>11261</v>
      </c>
      <c r="S1968" s="177"/>
      <c r="T1968" s="177"/>
      <c r="U1968" s="155" t="s">
        <v>696</v>
      </c>
      <c r="V1968" s="155" t="b">
        <v>0</v>
      </c>
      <c r="W1968" s="179" t="s">
        <v>11262</v>
      </c>
      <c r="X1968" s="168"/>
      <c r="Y1968" s="173">
        <v>21400</v>
      </c>
      <c r="Z1968" s="162" t="s">
        <v>11263</v>
      </c>
      <c r="AA1968" s="163" t="str">
        <f t="shared" si="44"/>
        <v>https://shopeefood.vn/bo-suu-tap/a-matchavibe-50</v>
      </c>
      <c r="AB1968" s="686" t="str">
        <f t="shared" si="45"/>
        <v>https://shopeefood.shopee.vn/bo-suu-tap/a-matchavibe-50</v>
      </c>
    </row>
    <row r="1969" spans="1:28" ht="150">
      <c r="A1969" s="151" t="s">
        <v>10418</v>
      </c>
      <c r="B1969" s="152"/>
      <c r="C1969" s="152" t="s">
        <v>717</v>
      </c>
      <c r="D1969" s="152" t="s">
        <v>215</v>
      </c>
      <c r="E1969" s="153" t="s">
        <v>1226</v>
      </c>
      <c r="F1969" s="176" t="s">
        <v>10418</v>
      </c>
      <c r="G1969" s="177" t="str">
        <f t="shared" si="32"/>
        <v>[Win 3]_Cơm Gà Xối Mỡ 142_Nov</v>
      </c>
      <c r="H1969" s="176" t="s">
        <v>11264</v>
      </c>
      <c r="I1969" s="192" t="s">
        <v>11265</v>
      </c>
      <c r="J1969" s="178" t="s">
        <v>1229</v>
      </c>
      <c r="K1969" s="158"/>
      <c r="L1969" s="157" t="s">
        <v>1230</v>
      </c>
      <c r="M1969" s="159" t="s">
        <v>10145</v>
      </c>
      <c r="N1969" s="176" t="s">
        <v>11266</v>
      </c>
      <c r="O1969" s="158"/>
      <c r="P1969" s="168"/>
      <c r="Q1969" s="176" t="s">
        <v>11267</v>
      </c>
      <c r="R1969" s="177"/>
      <c r="S1969" s="177"/>
      <c r="T1969" s="177"/>
      <c r="U1969" s="155" t="s">
        <v>696</v>
      </c>
      <c r="V1969" s="155" t="b">
        <v>0</v>
      </c>
      <c r="W1969" s="179" t="s">
        <v>11268</v>
      </c>
      <c r="X1969" s="168"/>
      <c r="Y1969" s="173">
        <v>20432</v>
      </c>
      <c r="Z1969" s="162" t="s">
        <v>6572</v>
      </c>
      <c r="AA1969" s="163" t="str">
        <f t="shared" si="44"/>
        <v>https://shopeefood.vn/bo-suu-tap/w3-com--142</v>
      </c>
      <c r="AB1969" s="686" t="str">
        <f t="shared" si="45"/>
        <v>https://shopeefood.shopee.vn/bo-suu-tap/w3-com--142</v>
      </c>
    </row>
    <row r="1970" spans="1:28" ht="240">
      <c r="A1970" s="151" t="s">
        <v>10418</v>
      </c>
      <c r="B1970" s="152"/>
      <c r="C1970" s="152" t="s">
        <v>717</v>
      </c>
      <c r="D1970" s="152" t="s">
        <v>222</v>
      </c>
      <c r="E1970" s="243" t="s">
        <v>9791</v>
      </c>
      <c r="F1970" s="176" t="s">
        <v>11164</v>
      </c>
      <c r="G1970" s="177" t="str">
        <f t="shared" si="32"/>
        <v>[Alacarte CB]_Hủ Tiếu Thái Lan - Pi Thai_Nov.CB3</v>
      </c>
      <c r="H1970" s="176" t="s">
        <v>11269</v>
      </c>
      <c r="I1970" s="159" t="s">
        <v>11270</v>
      </c>
      <c r="J1970" s="170" t="s">
        <v>7991</v>
      </c>
      <c r="K1970" s="159"/>
      <c r="L1970" s="170" t="s">
        <v>9794</v>
      </c>
      <c r="M1970" s="159"/>
      <c r="N1970" s="171" t="s">
        <v>11271</v>
      </c>
      <c r="O1970" s="159"/>
      <c r="P1970" s="168"/>
      <c r="Q1970" s="159" t="s">
        <v>11272</v>
      </c>
      <c r="R1970" s="168" t="s">
        <v>11273</v>
      </c>
      <c r="S1970" s="168" t="s">
        <v>11274</v>
      </c>
      <c r="T1970" s="177"/>
      <c r="U1970" s="155" t="s">
        <v>696</v>
      </c>
      <c r="V1970" s="155" t="b">
        <v>0</v>
      </c>
      <c r="W1970" s="179" t="s">
        <v>11275</v>
      </c>
      <c r="X1970" s="168"/>
      <c r="Y1970" s="173">
        <v>20787</v>
      </c>
      <c r="Z1970" s="162" t="s">
        <v>8000</v>
      </c>
      <c r="AA1970" s="163" t="str">
        <f t="shared" si="44"/>
        <v>https://shopeefood.vn/bo-suu-tap/a-pi-thai</v>
      </c>
      <c r="AB1970" s="686" t="str">
        <f t="shared" si="45"/>
        <v>https://shopeefood.shopee.vn/bo-suu-tap/a-pi-thai</v>
      </c>
    </row>
    <row r="1971" spans="1:28" ht="120">
      <c r="A1971" s="151" t="s">
        <v>10418</v>
      </c>
      <c r="B1971" s="152"/>
      <c r="C1971" s="152" t="s">
        <v>717</v>
      </c>
      <c r="D1971" s="152" t="s">
        <v>222</v>
      </c>
      <c r="E1971" s="153" t="s">
        <v>8902</v>
      </c>
      <c r="F1971" s="176" t="s">
        <v>11191</v>
      </c>
      <c r="G1971" s="177" t="str">
        <f t="shared" si="32"/>
        <v>[Alacarte CB]_Bún Bò 1991_Nov.CB2</v>
      </c>
      <c r="H1971" s="193" t="s">
        <v>11276</v>
      </c>
      <c r="I1971" s="159" t="s">
        <v>11171</v>
      </c>
      <c r="J1971" s="178" t="s">
        <v>8905</v>
      </c>
      <c r="K1971" s="159"/>
      <c r="L1971" s="157"/>
      <c r="M1971" s="159"/>
      <c r="N1971" s="168"/>
      <c r="O1971" s="155" t="s">
        <v>723</v>
      </c>
      <c r="P1971" s="168"/>
      <c r="Q1971" s="159" t="s">
        <v>11277</v>
      </c>
      <c r="R1971" s="177"/>
      <c r="S1971" s="177"/>
      <c r="T1971" s="177"/>
      <c r="U1971" s="155" t="s">
        <v>696</v>
      </c>
      <c r="V1971" s="155" t="b">
        <v>0</v>
      </c>
      <c r="W1971" s="170" t="s">
        <v>11278</v>
      </c>
      <c r="X1971" s="168"/>
      <c r="Y1971" s="173">
        <v>20959</v>
      </c>
      <c r="Z1971" s="162" t="s">
        <v>8910</v>
      </c>
      <c r="AA1971" s="163" t="str">
        <f t="shared" si="44"/>
        <v>https://shopeefood.vn/bo-suu-tap/a-bun-bo-1991</v>
      </c>
      <c r="AB1971" s="686" t="str">
        <f t="shared" si="45"/>
        <v>https://shopeefood.shopee.vn/bo-suu-tap/a-bun-bo-1991</v>
      </c>
    </row>
    <row r="1972" spans="1:28" ht="180">
      <c r="A1972" s="151" t="s">
        <v>9785</v>
      </c>
      <c r="B1972" s="152"/>
      <c r="C1972" s="152" t="s">
        <v>970</v>
      </c>
      <c r="D1972" s="152" t="s">
        <v>207</v>
      </c>
      <c r="E1972" s="180" t="s">
        <v>403</v>
      </c>
      <c r="F1972" s="155" t="s">
        <v>11279</v>
      </c>
      <c r="G1972" s="177" t="str">
        <f t="shared" si="32"/>
        <v>[SuperVIP]_The Coffee House_21-23/10</v>
      </c>
      <c r="H1972" s="176" t="s">
        <v>11280</v>
      </c>
      <c r="I1972" s="183" t="s">
        <v>11279</v>
      </c>
      <c r="J1972" s="209" t="s">
        <v>10831</v>
      </c>
      <c r="K1972" s="162"/>
      <c r="L1972" s="162"/>
      <c r="M1972" s="162"/>
      <c r="N1972" s="169"/>
      <c r="O1972" s="183"/>
      <c r="P1972" s="169"/>
      <c r="Q1972" s="183" t="s">
        <v>11281</v>
      </c>
      <c r="R1972" s="177"/>
      <c r="S1972" s="177"/>
      <c r="T1972" s="177"/>
      <c r="U1972" s="155" t="s">
        <v>696</v>
      </c>
      <c r="V1972" s="155" t="b">
        <v>0</v>
      </c>
      <c r="W1972" s="170" t="s">
        <v>11282</v>
      </c>
      <c r="X1972" s="168"/>
      <c r="Y1972" s="173">
        <v>21293</v>
      </c>
      <c r="Z1972" s="162" t="s">
        <v>11283</v>
      </c>
      <c r="AA1972" s="163" t="str">
        <f t="shared" si="44"/>
        <v>https://shopeefood.vn/bo-suu-tap/sv-tch-33k</v>
      </c>
      <c r="AB1972" s="686" t="str">
        <f t="shared" si="45"/>
        <v>https://shopeefood.shopee.vn/bo-suu-tap/sv-tch-33k</v>
      </c>
    </row>
    <row r="1973" spans="1:28" ht="165">
      <c r="A1973" s="151" t="s">
        <v>10418</v>
      </c>
      <c r="B1973" s="152"/>
      <c r="C1973" s="152" t="s">
        <v>717</v>
      </c>
      <c r="D1973" s="152" t="s">
        <v>222</v>
      </c>
      <c r="E1973" s="153" t="s">
        <v>733</v>
      </c>
      <c r="F1973" s="176" t="s">
        <v>11164</v>
      </c>
      <c r="G1973" s="177" t="str">
        <f t="shared" si="32"/>
        <v>[Alacarte CB]_Bánh Mì Bà Huynh - Cống Quỳnh_Nov.CB3</v>
      </c>
      <c r="H1973" s="264" t="s">
        <v>11284</v>
      </c>
      <c r="I1973" s="159" t="s">
        <v>11285</v>
      </c>
      <c r="J1973" s="187" t="s">
        <v>736</v>
      </c>
      <c r="K1973" s="159"/>
      <c r="L1973" s="354" t="s">
        <v>737</v>
      </c>
      <c r="M1973" s="193" t="s">
        <v>738</v>
      </c>
      <c r="N1973" s="186" t="s">
        <v>11286</v>
      </c>
      <c r="O1973" s="191" t="s">
        <v>2176</v>
      </c>
      <c r="P1973" s="168"/>
      <c r="Q1973" s="263" t="s">
        <v>11287</v>
      </c>
      <c r="R1973" s="177"/>
      <c r="S1973" s="177"/>
      <c r="T1973" s="177"/>
      <c r="U1973" s="155" t="s">
        <v>696</v>
      </c>
      <c r="V1973" s="155" t="b">
        <v>0</v>
      </c>
      <c r="W1973" s="179" t="s">
        <v>11288</v>
      </c>
      <c r="X1973" s="168"/>
      <c r="Y1973" s="173">
        <v>20465</v>
      </c>
      <c r="Z1973" s="162" t="s">
        <v>5890</v>
      </c>
      <c r="AA1973" s="163" t="str">
        <f t="shared" si="44"/>
        <v>https://shopeefood.vn/bo-suu-tap/a-banhmi-bahuynh</v>
      </c>
      <c r="AB1973" s="686" t="str">
        <f t="shared" si="45"/>
        <v>https://shopeefood.shopee.vn/bo-suu-tap/a-banhmi-bahuynh</v>
      </c>
    </row>
    <row r="1974" spans="1:28" ht="120">
      <c r="A1974" s="151" t="s">
        <v>10418</v>
      </c>
      <c r="B1974" s="152"/>
      <c r="C1974" s="152" t="s">
        <v>717</v>
      </c>
      <c r="D1974" s="152" t="s">
        <v>215</v>
      </c>
      <c r="E1974" s="243" t="s">
        <v>1453</v>
      </c>
      <c r="F1974" s="155" t="s">
        <v>11289</v>
      </c>
      <c r="G1974" s="177" t="str">
        <f t="shared" si="32"/>
        <v>[Win 3]_Trà Sữa May Cha_Nov.50%</v>
      </c>
      <c r="H1974" s="176" t="s">
        <v>11290</v>
      </c>
      <c r="I1974" s="176" t="s">
        <v>11291</v>
      </c>
      <c r="J1974" s="179" t="s">
        <v>6117</v>
      </c>
      <c r="K1974" s="159"/>
      <c r="L1974" s="155"/>
      <c r="M1974" s="155"/>
      <c r="N1974" s="155"/>
      <c r="O1974" s="176" t="s">
        <v>11292</v>
      </c>
      <c r="P1974" s="168"/>
      <c r="Q1974" s="176" t="s">
        <v>11293</v>
      </c>
      <c r="R1974" s="177"/>
      <c r="S1974" s="177"/>
      <c r="T1974" s="177"/>
      <c r="U1974" s="155" t="s">
        <v>696</v>
      </c>
      <c r="V1974" s="155" t="b">
        <v>0</v>
      </c>
      <c r="W1974" s="179" t="s">
        <v>11294</v>
      </c>
      <c r="X1974" s="168"/>
      <c r="Y1974" s="173">
        <v>21405</v>
      </c>
      <c r="Z1974" s="162" t="s">
        <v>11295</v>
      </c>
      <c r="AA1974" s="163" t="str">
        <f t="shared" si="44"/>
        <v>https://shopeefood.vn/bo-suu-tap/w3--maycha-50</v>
      </c>
      <c r="AB1974" s="686" t="str">
        <f t="shared" si="45"/>
        <v>https://shopeefood.shopee.vn/bo-suu-tap/w3--maycha-50</v>
      </c>
    </row>
    <row r="1975" spans="1:28" ht="105">
      <c r="A1975" s="151" t="s">
        <v>10418</v>
      </c>
      <c r="B1975" s="152"/>
      <c r="C1975" s="152" t="s">
        <v>717</v>
      </c>
      <c r="D1975" s="152" t="s">
        <v>215</v>
      </c>
      <c r="E1975" s="243" t="s">
        <v>1453</v>
      </c>
      <c r="F1975" s="155" t="s">
        <v>11296</v>
      </c>
      <c r="G1975" s="177" t="str">
        <f t="shared" si="32"/>
        <v>[Win 3]_Trà Sữa May Cha_Nov.30%</v>
      </c>
      <c r="H1975" s="176" t="s">
        <v>11297</v>
      </c>
      <c r="I1975" s="176" t="s">
        <v>11298</v>
      </c>
      <c r="J1975" s="178" t="s">
        <v>6117</v>
      </c>
      <c r="K1975" s="159"/>
      <c r="L1975" s="155"/>
      <c r="M1975" s="159"/>
      <c r="N1975" s="168"/>
      <c r="O1975" s="176" t="s">
        <v>11299</v>
      </c>
      <c r="P1975" s="168"/>
      <c r="Q1975" s="176" t="s">
        <v>11300</v>
      </c>
      <c r="R1975" s="177"/>
      <c r="S1975" s="177"/>
      <c r="T1975" s="177"/>
      <c r="U1975" s="155" t="s">
        <v>696</v>
      </c>
      <c r="V1975" s="155" t="b">
        <v>0</v>
      </c>
      <c r="W1975" s="170" t="s">
        <v>11301</v>
      </c>
      <c r="X1975" s="168"/>
      <c r="Y1975" s="173">
        <v>21248</v>
      </c>
      <c r="Z1975" s="162" t="s">
        <v>9919</v>
      </c>
      <c r="AA1975" s="163" t="str">
        <f t="shared" si="44"/>
        <v>https://shopeefood.vn/bo-suu-tap/w3--maycha</v>
      </c>
      <c r="AB1975" s="686" t="str">
        <f t="shared" si="45"/>
        <v>https://shopeefood.shopee.vn/bo-suu-tap/w3--maycha</v>
      </c>
    </row>
    <row r="1976" spans="1:28" ht="105">
      <c r="A1976" s="151" t="s">
        <v>10418</v>
      </c>
      <c r="B1976" s="152"/>
      <c r="C1976" s="152" t="s">
        <v>717</v>
      </c>
      <c r="D1976" s="152" t="s">
        <v>222</v>
      </c>
      <c r="E1976" s="243" t="s">
        <v>1453</v>
      </c>
      <c r="F1976" s="155" t="s">
        <v>11302</v>
      </c>
      <c r="G1976" s="177" t="str">
        <f t="shared" si="32"/>
        <v>[Alacarte CB]_Trà Sữa May Cha_Nov.CB7</v>
      </c>
      <c r="H1976" s="319" t="s">
        <v>11303</v>
      </c>
      <c r="I1976" s="193" t="s">
        <v>11304</v>
      </c>
      <c r="J1976" s="178" t="s">
        <v>6117</v>
      </c>
      <c r="K1976" s="158"/>
      <c r="L1976" s="159"/>
      <c r="M1976" s="159"/>
      <c r="N1976" s="168"/>
      <c r="O1976" s="176" t="s">
        <v>5528</v>
      </c>
      <c r="P1976" s="168"/>
      <c r="Q1976" s="193" t="s">
        <v>11305</v>
      </c>
      <c r="R1976" s="177"/>
      <c r="S1976" s="177"/>
      <c r="T1976" s="177"/>
      <c r="U1976" s="155" t="s">
        <v>696</v>
      </c>
      <c r="V1976" s="155" t="b">
        <v>0</v>
      </c>
      <c r="W1976" s="179" t="s">
        <v>11306</v>
      </c>
      <c r="X1976" s="168"/>
      <c r="Y1976" s="173">
        <v>21409</v>
      </c>
      <c r="Z1976" s="162" t="s">
        <v>11307</v>
      </c>
      <c r="AA1976" s="163" t="str">
        <f t="shared" si="44"/>
        <v>https://shopeefood.vn/bo-suu-tap/a--maycha</v>
      </c>
      <c r="AB1976" s="686" t="str">
        <f t="shared" si="45"/>
        <v>https://shopeefood.shopee.vn/bo-suu-tap/a--maycha</v>
      </c>
    </row>
    <row r="1977" spans="1:28" ht="210">
      <c r="A1977" s="151" t="s">
        <v>10418</v>
      </c>
      <c r="B1977" s="152"/>
      <c r="C1977" s="152" t="s">
        <v>717</v>
      </c>
      <c r="D1977" s="152" t="s">
        <v>222</v>
      </c>
      <c r="E1977" s="243" t="s">
        <v>1453</v>
      </c>
      <c r="F1977" s="155" t="s">
        <v>11089</v>
      </c>
      <c r="G1977" s="177" t="str">
        <f t="shared" si="32"/>
        <v>[Alacarte CB]_Trà Sữa May Cha_Nov.CB1</v>
      </c>
      <c r="H1977" s="176" t="s">
        <v>11308</v>
      </c>
      <c r="I1977" s="159" t="s">
        <v>11309</v>
      </c>
      <c r="J1977" s="178" t="s">
        <v>2627</v>
      </c>
      <c r="K1977" s="159"/>
      <c r="L1977" s="159"/>
      <c r="M1977" s="159"/>
      <c r="N1977" s="168"/>
      <c r="O1977" s="176" t="s">
        <v>11310</v>
      </c>
      <c r="P1977" s="168"/>
      <c r="Q1977" s="159"/>
      <c r="R1977" s="168"/>
      <c r="S1977" s="177" t="s">
        <v>11311</v>
      </c>
      <c r="T1977" s="177" t="s">
        <v>11312</v>
      </c>
      <c r="U1977" s="155" t="s">
        <v>696</v>
      </c>
      <c r="V1977" s="155" t="b">
        <v>0</v>
      </c>
      <c r="W1977" s="179" t="s">
        <v>11313</v>
      </c>
      <c r="X1977" s="168"/>
      <c r="Y1977" s="173" t="s">
        <v>11314</v>
      </c>
      <c r="Z1977" s="169"/>
      <c r="AA1977" s="179" t="s">
        <v>11315</v>
      </c>
      <c r="AB1977" s="686" t="str">
        <f t="shared" si="45"/>
        <v/>
      </c>
    </row>
    <row r="1978" spans="1:28" ht="105">
      <c r="A1978" s="151" t="s">
        <v>10418</v>
      </c>
      <c r="B1978" s="152"/>
      <c r="C1978" s="152" t="s">
        <v>717</v>
      </c>
      <c r="D1978" s="152" t="s">
        <v>222</v>
      </c>
      <c r="E1978" s="243" t="s">
        <v>1453</v>
      </c>
      <c r="F1978" s="155" t="s">
        <v>11089</v>
      </c>
      <c r="G1978" s="177" t="str">
        <f t="shared" si="32"/>
        <v>[Alacarte CB]_Trà Sữa May Cha_Nov.CB1</v>
      </c>
      <c r="H1978" s="620" t="s">
        <v>11316</v>
      </c>
      <c r="I1978" s="176" t="s">
        <v>11317</v>
      </c>
      <c r="J1978" s="178" t="s">
        <v>2627</v>
      </c>
      <c r="K1978" s="159"/>
      <c r="L1978" s="170" t="s">
        <v>2619</v>
      </c>
      <c r="M1978" s="155" t="s">
        <v>11318</v>
      </c>
      <c r="N1978" s="155" t="s">
        <v>11319</v>
      </c>
      <c r="O1978" s="159"/>
      <c r="P1978" s="169"/>
      <c r="Q1978" s="183"/>
      <c r="R1978" s="177"/>
      <c r="S1978" s="176" t="s">
        <v>11320</v>
      </c>
      <c r="T1978" s="177"/>
      <c r="U1978" s="155" t="s">
        <v>696</v>
      </c>
      <c r="V1978" s="155" t="b">
        <v>0</v>
      </c>
      <c r="W1978" s="179" t="s">
        <v>11321</v>
      </c>
      <c r="X1978" s="168"/>
      <c r="Y1978" s="173">
        <v>21305</v>
      </c>
      <c r="Z1978" s="162" t="s">
        <v>9946</v>
      </c>
      <c r="AA1978" s="163" t="str">
        <f t="shared" ref="AA1978:AA2148" si="46">CONCATENATE("https://shopeefood.vn/bo-suu-tap/",Z1978)</f>
        <v>https://shopeefood.vn/bo-suu-tap/a-maycha-spf</v>
      </c>
      <c r="AB1978" s="686" t="str">
        <f t="shared" si="45"/>
        <v>https://shopeefood.shopee.vn/bo-suu-tap/a-maycha-spf</v>
      </c>
    </row>
    <row r="1979" spans="1:28" ht="90">
      <c r="A1979" s="151" t="s">
        <v>10418</v>
      </c>
      <c r="B1979" s="152"/>
      <c r="C1979" s="152" t="s">
        <v>706</v>
      </c>
      <c r="D1979" s="152" t="s">
        <v>222</v>
      </c>
      <c r="E1979" s="191" t="s">
        <v>1065</v>
      </c>
      <c r="F1979" s="176" t="s">
        <v>11089</v>
      </c>
      <c r="G1979" s="177" t="str">
        <f t="shared" si="32"/>
        <v>[Alacarte CB]_The Alley_Nov.CB1</v>
      </c>
      <c r="H1979" s="322" t="s">
        <v>11322</v>
      </c>
      <c r="I1979" s="193" t="s">
        <v>11323</v>
      </c>
      <c r="J1979" s="194" t="s">
        <v>2467</v>
      </c>
      <c r="K1979" s="157"/>
      <c r="L1979" s="195"/>
      <c r="M1979" s="159"/>
      <c r="N1979" s="168"/>
      <c r="O1979" s="155" t="s">
        <v>5528</v>
      </c>
      <c r="P1979" s="168"/>
      <c r="Q1979" s="159"/>
      <c r="R1979" s="177" t="s">
        <v>11324</v>
      </c>
      <c r="S1979" s="177"/>
      <c r="T1979" s="177"/>
      <c r="U1979" s="155" t="s">
        <v>696</v>
      </c>
      <c r="V1979" s="155" t="b">
        <v>0</v>
      </c>
      <c r="W1979" s="170" t="s">
        <v>6727</v>
      </c>
      <c r="X1979" s="168"/>
      <c r="Y1979" s="173">
        <v>19830</v>
      </c>
      <c r="Z1979" s="162" t="s">
        <v>4288</v>
      </c>
      <c r="AA1979" s="163" t="str">
        <f t="shared" si="46"/>
        <v>https://shopeefood.vn/bo-suu-tap/a-trs-alley</v>
      </c>
      <c r="AB1979" s="686" t="str">
        <f t="shared" si="45"/>
        <v>https://shopeefood.shopee.vn/bo-suu-tap/a-trs-alley</v>
      </c>
    </row>
    <row r="1980" spans="1:28" ht="75">
      <c r="A1980" s="151" t="s">
        <v>10418</v>
      </c>
      <c r="B1980" s="152"/>
      <c r="C1980" s="152" t="s">
        <v>706</v>
      </c>
      <c r="D1980" s="152" t="s">
        <v>222</v>
      </c>
      <c r="E1980" s="222" t="s">
        <v>1065</v>
      </c>
      <c r="F1980" s="176" t="s">
        <v>11191</v>
      </c>
      <c r="G1980" s="177" t="str">
        <f t="shared" si="32"/>
        <v>[Alacarte CB]_The Alley_Nov.CB2</v>
      </c>
      <c r="H1980" s="322" t="s">
        <v>11325</v>
      </c>
      <c r="I1980" s="193" t="s">
        <v>11225</v>
      </c>
      <c r="J1980" s="194" t="s">
        <v>2467</v>
      </c>
      <c r="K1980" s="157"/>
      <c r="L1980" s="195"/>
      <c r="M1980" s="159"/>
      <c r="N1980" s="168"/>
      <c r="O1980" s="155" t="s">
        <v>5528</v>
      </c>
      <c r="P1980" s="168"/>
      <c r="Q1980" s="159"/>
      <c r="R1980" s="177" t="s">
        <v>11326</v>
      </c>
      <c r="S1980" s="177"/>
      <c r="T1980" s="177"/>
      <c r="U1980" s="155" t="s">
        <v>696</v>
      </c>
      <c r="V1980" s="155" t="b">
        <v>0</v>
      </c>
      <c r="W1980" s="170" t="s">
        <v>9617</v>
      </c>
      <c r="X1980" s="168"/>
      <c r="Y1980" s="173">
        <v>21012</v>
      </c>
      <c r="Z1980" s="162" t="s">
        <v>8786</v>
      </c>
      <c r="AA1980" s="163" t="str">
        <f t="shared" si="46"/>
        <v>https://shopeefood.vn/bo-suu-tap/a-1d-alley</v>
      </c>
      <c r="AB1980" s="686" t="str">
        <f t="shared" si="45"/>
        <v>https://shopeefood.shopee.vn/bo-suu-tap/a-1d-alley</v>
      </c>
    </row>
    <row r="1981" spans="1:28" ht="105">
      <c r="A1981" s="151" t="s">
        <v>10418</v>
      </c>
      <c r="B1981" s="152"/>
      <c r="C1981" s="152" t="s">
        <v>706</v>
      </c>
      <c r="D1981" s="152" t="s">
        <v>222</v>
      </c>
      <c r="E1981" s="222" t="s">
        <v>1065</v>
      </c>
      <c r="F1981" s="176" t="s">
        <v>11164</v>
      </c>
      <c r="G1981" s="177" t="str">
        <f t="shared" si="32"/>
        <v>[Alacarte CB]_The Alley_Nov.CB3</v>
      </c>
      <c r="H1981" s="322" t="s">
        <v>11327</v>
      </c>
      <c r="I1981" s="193" t="s">
        <v>11328</v>
      </c>
      <c r="J1981" s="194" t="s">
        <v>2467</v>
      </c>
      <c r="K1981" s="157"/>
      <c r="L1981" s="195"/>
      <c r="M1981" s="159"/>
      <c r="N1981" s="168"/>
      <c r="O1981" s="155" t="s">
        <v>5528</v>
      </c>
      <c r="P1981" s="168"/>
      <c r="Q1981" s="159"/>
      <c r="R1981" s="177" t="s">
        <v>11329</v>
      </c>
      <c r="S1981" s="177"/>
      <c r="T1981" s="177"/>
      <c r="U1981" s="155" t="s">
        <v>696</v>
      </c>
      <c r="V1981" s="155" t="b">
        <v>0</v>
      </c>
      <c r="W1981" s="179" t="s">
        <v>6736</v>
      </c>
      <c r="X1981" s="168"/>
      <c r="Y1981" s="173">
        <v>20648</v>
      </c>
      <c r="Z1981" s="162" t="s">
        <v>7661</v>
      </c>
      <c r="AA1981" s="163" t="str">
        <f t="shared" si="46"/>
        <v>https://shopeefood.vn/bo-suu-tap/a--alley-bogo</v>
      </c>
      <c r="AB1981" s="686" t="str">
        <f t="shared" si="45"/>
        <v>https://shopeefood.shopee.vn/bo-suu-tap/a--alley-bogo</v>
      </c>
    </row>
    <row r="1982" spans="1:28" ht="105">
      <c r="A1982" s="151" t="s">
        <v>10418</v>
      </c>
      <c r="B1982" s="152"/>
      <c r="C1982" s="152" t="s">
        <v>706</v>
      </c>
      <c r="D1982" s="152" t="s">
        <v>211</v>
      </c>
      <c r="E1982" s="174" t="s">
        <v>1346</v>
      </c>
      <c r="F1982" s="176" t="s">
        <v>10418</v>
      </c>
      <c r="G1982" s="177" t="str">
        <f t="shared" si="32"/>
        <v>[Win 1]_LaBoong - Trà Ô Long Làng LaBoong_Nov</v>
      </c>
      <c r="H1982" s="159" t="s">
        <v>11330</v>
      </c>
      <c r="I1982" s="193" t="s">
        <v>11331</v>
      </c>
      <c r="J1982" s="630" t="s">
        <v>8792</v>
      </c>
      <c r="K1982" s="159"/>
      <c r="L1982" s="159"/>
      <c r="M1982" s="159"/>
      <c r="N1982" s="168"/>
      <c r="O1982" s="155" t="s">
        <v>5528</v>
      </c>
      <c r="P1982" s="168"/>
      <c r="Q1982" s="159"/>
      <c r="R1982" s="177" t="s">
        <v>11332</v>
      </c>
      <c r="S1982" s="177"/>
      <c r="T1982" s="177"/>
      <c r="U1982" s="155" t="s">
        <v>696</v>
      </c>
      <c r="V1982" s="155" t="b">
        <v>0</v>
      </c>
      <c r="W1982" s="179" t="s">
        <v>8794</v>
      </c>
      <c r="X1982" s="168"/>
      <c r="Y1982" s="173">
        <v>20820</v>
      </c>
      <c r="Z1982" s="162" t="s">
        <v>7706</v>
      </c>
      <c r="AA1982" s="163" t="str">
        <f t="shared" si="46"/>
        <v>https://shopeefood.vn/bo-suu-tap/w1-laboong</v>
      </c>
      <c r="AB1982" s="686" t="str">
        <f t="shared" si="45"/>
        <v>https://shopeefood.shopee.vn/bo-suu-tap/w1-laboong</v>
      </c>
    </row>
    <row r="1983" spans="1:28" ht="225">
      <c r="A1983" s="151" t="s">
        <v>10418</v>
      </c>
      <c r="B1983" s="152"/>
      <c r="C1983" s="152" t="s">
        <v>685</v>
      </c>
      <c r="D1983" s="152" t="s">
        <v>225</v>
      </c>
      <c r="E1983" s="181" t="s">
        <v>2801</v>
      </c>
      <c r="F1983" s="166" t="s">
        <v>10418</v>
      </c>
      <c r="G1983" s="230" t="str">
        <f t="shared" si="32"/>
        <v>[PNS]_Coke Always on_Nov</v>
      </c>
      <c r="H1983" s="175" t="s">
        <v>11333</v>
      </c>
      <c r="I1983" s="167" t="s">
        <v>11334</v>
      </c>
      <c r="J1983" s="169"/>
      <c r="K1983" s="209" t="s">
        <v>11335</v>
      </c>
      <c r="L1983" s="162"/>
      <c r="M1983" s="162"/>
      <c r="N1983" s="169"/>
      <c r="O1983" s="183"/>
      <c r="P1983" s="169"/>
      <c r="Q1983" s="196" t="s">
        <v>703</v>
      </c>
      <c r="R1983" s="196" t="s">
        <v>703</v>
      </c>
      <c r="S1983" s="196" t="s">
        <v>703</v>
      </c>
      <c r="T1983" s="196" t="s">
        <v>703</v>
      </c>
      <c r="U1983" s="155" t="s">
        <v>696</v>
      </c>
      <c r="V1983" s="155" t="b">
        <v>0</v>
      </c>
      <c r="W1983" s="179" t="s">
        <v>11336</v>
      </c>
      <c r="X1983" s="179" t="s">
        <v>11337</v>
      </c>
      <c r="Y1983" s="173">
        <v>21395</v>
      </c>
      <c r="Z1983" s="162" t="s">
        <v>11338</v>
      </c>
      <c r="AA1983" s="163" t="str">
        <f t="shared" si="46"/>
        <v>https://shopeefood.vn/bo-suu-tap/le-hoi-am-thuc-coca-cola-all-nov</v>
      </c>
      <c r="AB1983" s="686" t="str">
        <f t="shared" si="45"/>
        <v>https://shopeefood.shopee.vn/bo-suu-tap/le-hoi-am-thuc-coca-cola-all-nov</v>
      </c>
    </row>
    <row r="1984" spans="1:28" ht="105">
      <c r="A1984" s="151" t="s">
        <v>10418</v>
      </c>
      <c r="B1984" s="152"/>
      <c r="C1984" s="152" t="s">
        <v>706</v>
      </c>
      <c r="D1984" s="152" t="s">
        <v>222</v>
      </c>
      <c r="E1984" s="153" t="s">
        <v>2434</v>
      </c>
      <c r="F1984" s="155" t="s">
        <v>11089</v>
      </c>
      <c r="G1984" s="177" t="str">
        <f t="shared" si="32"/>
        <v>[Alacarte CB]_Ding Tea_Nov.CB1</v>
      </c>
      <c r="H1984" s="193" t="s">
        <v>11339</v>
      </c>
      <c r="I1984" s="193" t="s">
        <v>11340</v>
      </c>
      <c r="J1984" s="194" t="s">
        <v>11341</v>
      </c>
      <c r="K1984" s="157"/>
      <c r="L1984" s="578" t="s">
        <v>10314</v>
      </c>
      <c r="M1984" s="171" t="s">
        <v>11342</v>
      </c>
      <c r="N1984" s="177" t="s">
        <v>8955</v>
      </c>
      <c r="O1984" s="176" t="s">
        <v>11343</v>
      </c>
      <c r="P1984" s="168"/>
      <c r="Q1984" s="159"/>
      <c r="R1984" s="177" t="s">
        <v>11344</v>
      </c>
      <c r="S1984" s="177"/>
      <c r="T1984" s="177"/>
      <c r="U1984" s="155" t="s">
        <v>696</v>
      </c>
      <c r="V1984" s="155" t="b">
        <v>0</v>
      </c>
      <c r="W1984" s="179" t="s">
        <v>11345</v>
      </c>
      <c r="X1984" s="168"/>
      <c r="Y1984" s="173">
        <v>21057</v>
      </c>
      <c r="Z1984" s="162" t="s">
        <v>9174</v>
      </c>
      <c r="AA1984" s="163" t="str">
        <f t="shared" si="46"/>
        <v>https://shopeefood.vn/bo-suu-tap/a-dingtea-1d</v>
      </c>
      <c r="AB1984" s="686" t="str">
        <f t="shared" si="45"/>
        <v>https://shopeefood.shopee.vn/bo-suu-tap/a-dingtea-1d</v>
      </c>
    </row>
    <row r="1985" spans="1:28" ht="30">
      <c r="A1985" s="151" t="s">
        <v>10418</v>
      </c>
      <c r="B1985" s="152"/>
      <c r="C1985" s="152" t="s">
        <v>685</v>
      </c>
      <c r="D1985" s="152" t="s">
        <v>225</v>
      </c>
      <c r="E1985" s="181" t="s">
        <v>8911</v>
      </c>
      <c r="F1985" s="166" t="s">
        <v>10418</v>
      </c>
      <c r="G1985" s="230" t="str">
        <f t="shared" si="32"/>
        <v>[PNS]_Mega Sprite Fest_Nov</v>
      </c>
      <c r="H1985" s="181" t="s">
        <v>11346</v>
      </c>
      <c r="I1985" s="167" t="s">
        <v>11347</v>
      </c>
      <c r="J1985" s="169"/>
      <c r="K1985" s="184" t="s">
        <v>11348</v>
      </c>
      <c r="L1985" s="162"/>
      <c r="M1985" s="162"/>
      <c r="N1985" s="169"/>
      <c r="O1985" s="183"/>
      <c r="P1985" s="169"/>
      <c r="Q1985" s="196" t="s">
        <v>703</v>
      </c>
      <c r="R1985" s="196" t="s">
        <v>703</v>
      </c>
      <c r="S1985" s="196" t="s">
        <v>703</v>
      </c>
      <c r="T1985" s="196" t="s">
        <v>703</v>
      </c>
      <c r="U1985" s="155" t="s">
        <v>696</v>
      </c>
      <c r="V1985" s="155" t="b">
        <v>0</v>
      </c>
      <c r="W1985" s="179" t="s">
        <v>11349</v>
      </c>
      <c r="X1985" s="179" t="s">
        <v>11350</v>
      </c>
      <c r="Y1985" s="173">
        <v>21397</v>
      </c>
      <c r="Z1985" s="162" t="s">
        <v>11351</v>
      </c>
      <c r="AA1985" s="163" t="str">
        <f t="shared" si="46"/>
        <v>https://shopeefood.vn/bo-suu-tap/megaspritefestnov</v>
      </c>
      <c r="AB1985" s="686" t="str">
        <f t="shared" si="45"/>
        <v>https://shopeefood.shopee.vn/bo-suu-tap/megaspritefestnov</v>
      </c>
    </row>
    <row r="1986" spans="1:28" ht="180">
      <c r="A1986" s="151" t="s">
        <v>10418</v>
      </c>
      <c r="B1986" s="152"/>
      <c r="C1986" s="152" t="s">
        <v>706</v>
      </c>
      <c r="D1986" s="152" t="s">
        <v>222</v>
      </c>
      <c r="E1986" s="176" t="s">
        <v>275</v>
      </c>
      <c r="F1986" s="176" t="s">
        <v>11094</v>
      </c>
      <c r="G1986" s="177" t="str">
        <f t="shared" si="32"/>
        <v>[Alacarte CB]_Cơm Thố Anh Nguyễn_Nov.CB8</v>
      </c>
      <c r="H1986" s="304" t="s">
        <v>11352</v>
      </c>
      <c r="I1986" s="193" t="s">
        <v>11353</v>
      </c>
      <c r="J1986" s="170" t="s">
        <v>1284</v>
      </c>
      <c r="K1986" s="159"/>
      <c r="L1986" s="159"/>
      <c r="M1986" s="159"/>
      <c r="N1986" s="168"/>
      <c r="O1986" s="155" t="s">
        <v>5528</v>
      </c>
      <c r="P1986" s="168"/>
      <c r="Q1986" s="193" t="s">
        <v>11354</v>
      </c>
      <c r="R1986" s="177" t="s">
        <v>11355</v>
      </c>
      <c r="S1986" s="177"/>
      <c r="T1986" s="177" t="s">
        <v>11356</v>
      </c>
      <c r="U1986" s="155" t="s">
        <v>696</v>
      </c>
      <c r="V1986" s="155" t="b">
        <v>0</v>
      </c>
      <c r="W1986" s="170" t="s">
        <v>11357</v>
      </c>
      <c r="X1986" s="168"/>
      <c r="Y1986" s="173">
        <v>21168</v>
      </c>
      <c r="Z1986" s="162" t="s">
        <v>9249</v>
      </c>
      <c r="AA1986" s="163" t="str">
        <f t="shared" si="46"/>
        <v>https://shopeefood.vn/bo-suu-tap/a-comtho-anhnguyen</v>
      </c>
      <c r="AB1986" s="686" t="str">
        <f t="shared" si="45"/>
        <v>https://shopeefood.shopee.vn/bo-suu-tap/a-comtho-anhnguyen</v>
      </c>
    </row>
    <row r="1987" spans="1:28" ht="150">
      <c r="A1987" s="151" t="s">
        <v>10418</v>
      </c>
      <c r="B1987" s="152"/>
      <c r="C1987" s="152" t="s">
        <v>706</v>
      </c>
      <c r="D1987" s="152" t="s">
        <v>211</v>
      </c>
      <c r="E1987" s="176" t="s">
        <v>275</v>
      </c>
      <c r="F1987" s="176" t="s">
        <v>10418</v>
      </c>
      <c r="G1987" s="177" t="str">
        <f t="shared" si="32"/>
        <v>[Win 1]_Cơm Thố Anh Nguyễn_Nov</v>
      </c>
      <c r="H1987" s="304" t="s">
        <v>11358</v>
      </c>
      <c r="I1987" s="193" t="s">
        <v>11359</v>
      </c>
      <c r="J1987" s="170" t="s">
        <v>1284</v>
      </c>
      <c r="K1987" s="159"/>
      <c r="L1987" s="159"/>
      <c r="M1987" s="159"/>
      <c r="N1987" s="168"/>
      <c r="O1987" s="155" t="s">
        <v>5528</v>
      </c>
      <c r="P1987" s="168"/>
      <c r="Q1987" s="193"/>
      <c r="R1987" s="177" t="s">
        <v>11360</v>
      </c>
      <c r="S1987" s="177"/>
      <c r="T1987" s="177"/>
      <c r="U1987" s="155" t="s">
        <v>696</v>
      </c>
      <c r="V1987" s="155" t="b">
        <v>0</v>
      </c>
      <c r="W1987" s="170" t="s">
        <v>11357</v>
      </c>
      <c r="X1987" s="168"/>
      <c r="Y1987" s="173">
        <v>21056</v>
      </c>
      <c r="Z1987" s="162" t="s">
        <v>9241</v>
      </c>
      <c r="AA1987" s="163" t="str">
        <f t="shared" si="46"/>
        <v>https://shopeefood.vn/bo-suu-tap/w1-anhnguyen</v>
      </c>
      <c r="AB1987" s="686" t="str">
        <f t="shared" si="45"/>
        <v>https://shopeefood.shopee.vn/bo-suu-tap/w1-anhnguyen</v>
      </c>
    </row>
    <row r="1988" spans="1:28" ht="285">
      <c r="A1988" s="151" t="s">
        <v>10418</v>
      </c>
      <c r="B1988" s="152"/>
      <c r="C1988" s="152" t="s">
        <v>706</v>
      </c>
      <c r="D1988" s="152" t="s">
        <v>215</v>
      </c>
      <c r="E1988" s="193" t="s">
        <v>928</v>
      </c>
      <c r="F1988" s="176" t="s">
        <v>10418</v>
      </c>
      <c r="G1988" s="177" t="str">
        <f t="shared" si="32"/>
        <v>[Win 3]_Lotteria_Nov</v>
      </c>
      <c r="H1988" s="193" t="s">
        <v>11361</v>
      </c>
      <c r="I1988" s="193" t="s">
        <v>11362</v>
      </c>
      <c r="J1988" s="170" t="s">
        <v>931</v>
      </c>
      <c r="K1988" s="159"/>
      <c r="L1988" s="159"/>
      <c r="M1988" s="159"/>
      <c r="N1988" s="168"/>
      <c r="O1988" s="155" t="s">
        <v>5528</v>
      </c>
      <c r="P1988" s="168"/>
      <c r="Q1988" s="193" t="s">
        <v>11363</v>
      </c>
      <c r="R1988" s="177" t="s">
        <v>11364</v>
      </c>
      <c r="S1988" s="177" t="s">
        <v>11365</v>
      </c>
      <c r="T1988" s="177" t="s">
        <v>11366</v>
      </c>
      <c r="U1988" s="155" t="s">
        <v>696</v>
      </c>
      <c r="V1988" s="155" t="b">
        <v>0</v>
      </c>
      <c r="W1988" s="170" t="s">
        <v>10707</v>
      </c>
      <c r="X1988" s="168"/>
      <c r="Y1988" s="173">
        <v>21014</v>
      </c>
      <c r="Z1988" s="162" t="s">
        <v>9016</v>
      </c>
      <c r="AA1988" s="163" t="str">
        <f t="shared" si="46"/>
        <v>https://shopeefood.vn/bo-suu-tap/w3-lotteria</v>
      </c>
      <c r="AB1988" s="686" t="str">
        <f t="shared" si="45"/>
        <v>https://shopeefood.shopee.vn/bo-suu-tap/w3-lotteria</v>
      </c>
    </row>
    <row r="1989" spans="1:28" ht="180">
      <c r="A1989" s="151" t="s">
        <v>10418</v>
      </c>
      <c r="B1989" s="152"/>
      <c r="C1989" s="152" t="s">
        <v>706</v>
      </c>
      <c r="D1989" s="152" t="s">
        <v>211</v>
      </c>
      <c r="E1989" s="193" t="s">
        <v>928</v>
      </c>
      <c r="F1989" s="176" t="s">
        <v>10418</v>
      </c>
      <c r="G1989" s="177" t="str">
        <f t="shared" si="32"/>
        <v>[Win 1]_Lotteria_Nov</v>
      </c>
      <c r="H1989" s="193" t="s">
        <v>11367</v>
      </c>
      <c r="I1989" s="193" t="s">
        <v>11368</v>
      </c>
      <c r="J1989" s="170" t="s">
        <v>931</v>
      </c>
      <c r="K1989" s="159"/>
      <c r="L1989" s="159"/>
      <c r="M1989" s="159"/>
      <c r="N1989" s="168"/>
      <c r="O1989" s="155" t="s">
        <v>5528</v>
      </c>
      <c r="P1989" s="168"/>
      <c r="Q1989" s="193"/>
      <c r="R1989" s="177" t="s">
        <v>11369</v>
      </c>
      <c r="S1989" s="177"/>
      <c r="T1989" s="177"/>
      <c r="U1989" s="155" t="s">
        <v>696</v>
      </c>
      <c r="V1989" s="155" t="b">
        <v>0</v>
      </c>
      <c r="W1989" s="170" t="s">
        <v>10707</v>
      </c>
      <c r="X1989" s="168"/>
      <c r="Y1989" s="173">
        <v>21201</v>
      </c>
      <c r="Z1989" s="162" t="s">
        <v>10278</v>
      </c>
      <c r="AA1989" s="163" t="str">
        <f t="shared" si="46"/>
        <v>https://shopeefood.vn/bo-suu-tap/w1--lotteria</v>
      </c>
      <c r="AB1989" s="686" t="str">
        <f t="shared" si="45"/>
        <v>https://shopeefood.shopee.vn/bo-suu-tap/w1--lotteria</v>
      </c>
    </row>
    <row r="1990" spans="1:28" ht="195">
      <c r="A1990" s="151" t="s">
        <v>10418</v>
      </c>
      <c r="B1990" s="152"/>
      <c r="C1990" s="152" t="s">
        <v>706</v>
      </c>
      <c r="D1990" s="152" t="s">
        <v>225</v>
      </c>
      <c r="E1990" s="155" t="s">
        <v>1155</v>
      </c>
      <c r="F1990" s="155" t="s">
        <v>11370</v>
      </c>
      <c r="G1990" s="177" t="str">
        <f t="shared" si="32"/>
        <v>[PNS]_BIDV_Nov.JCB</v>
      </c>
      <c r="H1990" s="176" t="s">
        <v>11371</v>
      </c>
      <c r="I1990" s="380" t="s">
        <v>9489</v>
      </c>
      <c r="J1990" s="169"/>
      <c r="K1990" s="162"/>
      <c r="L1990" s="162"/>
      <c r="M1990" s="162"/>
      <c r="N1990" s="169"/>
      <c r="O1990" s="162"/>
      <c r="P1990" s="169"/>
      <c r="Q1990" s="176" t="s">
        <v>11372</v>
      </c>
      <c r="R1990" s="177" t="s">
        <v>11373</v>
      </c>
      <c r="S1990" s="177" t="s">
        <v>11373</v>
      </c>
      <c r="T1990" s="177" t="s">
        <v>11373</v>
      </c>
      <c r="U1990" s="155"/>
      <c r="V1990" s="155" t="b">
        <v>0</v>
      </c>
      <c r="W1990" s="724" t="s">
        <v>3175</v>
      </c>
      <c r="X1990" s="725" t="s">
        <v>11374</v>
      </c>
      <c r="Y1990" s="173">
        <v>0</v>
      </c>
      <c r="Z1990" s="169"/>
      <c r="AA1990" s="163" t="str">
        <f t="shared" si="46"/>
        <v>https://shopeefood.vn/bo-suu-tap/</v>
      </c>
      <c r="AB1990" s="686" t="str">
        <f t="shared" si="45"/>
        <v/>
      </c>
    </row>
    <row r="1991" spans="1:28" ht="135">
      <c r="A1991" s="151" t="s">
        <v>10418</v>
      </c>
      <c r="B1991" s="152"/>
      <c r="C1991" s="152" t="s">
        <v>706</v>
      </c>
      <c r="D1991" s="152" t="s">
        <v>225</v>
      </c>
      <c r="E1991" s="159" t="s">
        <v>1141</v>
      </c>
      <c r="F1991" s="155" t="s">
        <v>10418</v>
      </c>
      <c r="G1991" s="177" t="str">
        <f t="shared" si="32"/>
        <v>[PNS]_NCB_Nov</v>
      </c>
      <c r="H1991" s="176" t="s">
        <v>11375</v>
      </c>
      <c r="I1991" s="183" t="s">
        <v>8682</v>
      </c>
      <c r="J1991" s="169"/>
      <c r="K1991" s="162"/>
      <c r="L1991" s="162"/>
      <c r="M1991" s="162"/>
      <c r="N1991" s="169"/>
      <c r="O1991" s="162"/>
      <c r="P1991" s="162" t="s">
        <v>9476</v>
      </c>
      <c r="Q1991" s="193" t="s">
        <v>11376</v>
      </c>
      <c r="R1991" s="177" t="s">
        <v>11376</v>
      </c>
      <c r="S1991" s="177" t="s">
        <v>11376</v>
      </c>
      <c r="T1991" s="177" t="s">
        <v>11376</v>
      </c>
      <c r="U1991" s="155"/>
      <c r="V1991" s="155" t="b">
        <v>0</v>
      </c>
      <c r="W1991" s="724" t="s">
        <v>8684</v>
      </c>
      <c r="X1991" s="725" t="s">
        <v>11377</v>
      </c>
      <c r="Y1991" s="173">
        <v>0</v>
      </c>
      <c r="Z1991" s="169"/>
      <c r="AA1991" s="163" t="str">
        <f t="shared" si="46"/>
        <v>https://shopeefood.vn/bo-suu-tap/</v>
      </c>
      <c r="AB1991" s="686" t="str">
        <f t="shared" si="45"/>
        <v/>
      </c>
    </row>
    <row r="1992" spans="1:28" ht="120">
      <c r="A1992" s="151" t="s">
        <v>10418</v>
      </c>
      <c r="B1992" s="152"/>
      <c r="C1992" s="152" t="s">
        <v>706</v>
      </c>
      <c r="D1992" s="152" t="s">
        <v>225</v>
      </c>
      <c r="E1992" s="155" t="s">
        <v>10359</v>
      </c>
      <c r="F1992" s="155" t="s">
        <v>11370</v>
      </c>
      <c r="G1992" s="177" t="str">
        <f t="shared" si="32"/>
        <v>[PNS]_TPBank_Nov.JCB</v>
      </c>
      <c r="H1992" s="176" t="s">
        <v>11378</v>
      </c>
      <c r="I1992" s="380" t="s">
        <v>3185</v>
      </c>
      <c r="J1992" s="169"/>
      <c r="K1992" s="162"/>
      <c r="L1992" s="162"/>
      <c r="M1992" s="162"/>
      <c r="N1992" s="169"/>
      <c r="O1992" s="162"/>
      <c r="P1992" s="169"/>
      <c r="Q1992" s="193" t="s">
        <v>11379</v>
      </c>
      <c r="R1992" s="177" t="s">
        <v>11379</v>
      </c>
      <c r="S1992" s="177" t="s">
        <v>11379</v>
      </c>
      <c r="T1992" s="177" t="s">
        <v>11379</v>
      </c>
      <c r="U1992" s="155"/>
      <c r="V1992" s="155" t="b">
        <v>0</v>
      </c>
      <c r="W1992" s="724" t="s">
        <v>3187</v>
      </c>
      <c r="X1992" s="184" t="s">
        <v>11380</v>
      </c>
      <c r="Y1992" s="173">
        <v>0</v>
      </c>
      <c r="Z1992" s="169"/>
      <c r="AA1992" s="163" t="str">
        <f t="shared" si="46"/>
        <v>https://shopeefood.vn/bo-suu-tap/</v>
      </c>
      <c r="AB1992" s="686" t="str">
        <f t="shared" si="45"/>
        <v/>
      </c>
    </row>
    <row r="1993" spans="1:28" ht="120">
      <c r="A1993" s="151" t="s">
        <v>10418</v>
      </c>
      <c r="B1993" s="152"/>
      <c r="C1993" s="152" t="s">
        <v>706</v>
      </c>
      <c r="D1993" s="152" t="s">
        <v>225</v>
      </c>
      <c r="E1993" s="155" t="s">
        <v>2303</v>
      </c>
      <c r="F1993" s="155" t="s">
        <v>10418</v>
      </c>
      <c r="G1993" s="177" t="str">
        <f t="shared" si="32"/>
        <v>[PNS]_Shinhan Finance Mastercard_Nov</v>
      </c>
      <c r="H1993" s="193" t="s">
        <v>11381</v>
      </c>
      <c r="I1993" s="380" t="s">
        <v>5451</v>
      </c>
      <c r="J1993" s="169"/>
      <c r="K1993" s="162"/>
      <c r="L1993" s="162"/>
      <c r="M1993" s="162"/>
      <c r="N1993" s="169"/>
      <c r="O1993" s="162"/>
      <c r="P1993" s="169"/>
      <c r="Q1993" s="193" t="s">
        <v>11382</v>
      </c>
      <c r="R1993" s="177" t="s">
        <v>11382</v>
      </c>
      <c r="S1993" s="177" t="s">
        <v>11382</v>
      </c>
      <c r="T1993" s="177" t="s">
        <v>11382</v>
      </c>
      <c r="U1993" s="155"/>
      <c r="V1993" s="155" t="b">
        <v>0</v>
      </c>
      <c r="W1993" s="586" t="s">
        <v>3183</v>
      </c>
      <c r="X1993" s="190" t="s">
        <v>11383</v>
      </c>
      <c r="Y1993" s="173">
        <v>0</v>
      </c>
      <c r="Z1993" s="169"/>
      <c r="AA1993" s="163" t="str">
        <f t="shared" si="46"/>
        <v>https://shopeefood.vn/bo-suu-tap/</v>
      </c>
      <c r="AB1993" s="686" t="str">
        <f t="shared" si="45"/>
        <v/>
      </c>
    </row>
    <row r="1994" spans="1:28" ht="135">
      <c r="A1994" s="151" t="s">
        <v>10418</v>
      </c>
      <c r="B1994" s="152"/>
      <c r="C1994" s="152" t="s">
        <v>706</v>
      </c>
      <c r="D1994" s="152" t="s">
        <v>225</v>
      </c>
      <c r="E1994" s="155" t="s">
        <v>1155</v>
      </c>
      <c r="F1994" s="155" t="s">
        <v>11384</v>
      </c>
      <c r="G1994" s="177" t="str">
        <f t="shared" si="32"/>
        <v xml:space="preserve">[PNS]_BIDV_Nov.DEBIT </v>
      </c>
      <c r="H1994" s="176" t="s">
        <v>11385</v>
      </c>
      <c r="I1994" s="183" t="s">
        <v>10368</v>
      </c>
      <c r="J1994" s="169"/>
      <c r="K1994" s="162"/>
      <c r="L1994" s="162"/>
      <c r="M1994" s="162"/>
      <c r="N1994" s="169"/>
      <c r="O1994" s="162"/>
      <c r="P1994" s="169"/>
      <c r="Q1994" s="193" t="s">
        <v>11386</v>
      </c>
      <c r="R1994" s="177" t="s">
        <v>11386</v>
      </c>
      <c r="S1994" s="177" t="s">
        <v>11386</v>
      </c>
      <c r="T1994" s="177" t="s">
        <v>11386</v>
      </c>
      <c r="U1994" s="155"/>
      <c r="V1994" s="155" t="b">
        <v>0</v>
      </c>
      <c r="W1994" s="726" t="s">
        <v>3183</v>
      </c>
      <c r="X1994" s="725" t="s">
        <v>10370</v>
      </c>
      <c r="Y1994" s="173">
        <v>0</v>
      </c>
      <c r="Z1994" s="169"/>
      <c r="AA1994" s="163" t="str">
        <f t="shared" si="46"/>
        <v>https://shopeefood.vn/bo-suu-tap/</v>
      </c>
      <c r="AB1994" s="686" t="str">
        <f t="shared" si="45"/>
        <v/>
      </c>
    </row>
    <row r="1995" spans="1:28" ht="180">
      <c r="A1995" s="151" t="s">
        <v>10418</v>
      </c>
      <c r="B1995" s="152"/>
      <c r="C1995" s="152" t="s">
        <v>706</v>
      </c>
      <c r="D1995" s="152" t="s">
        <v>225</v>
      </c>
      <c r="E1995" s="155" t="s">
        <v>2224</v>
      </c>
      <c r="F1995" s="155" t="s">
        <v>11387</v>
      </c>
      <c r="G1995" s="177" t="str">
        <f t="shared" si="32"/>
        <v>[PNS]_HDBank_Nov.Muadee</v>
      </c>
      <c r="H1995" s="176" t="s">
        <v>11388</v>
      </c>
      <c r="I1995" s="183" t="s">
        <v>11182</v>
      </c>
      <c r="J1995" s="169"/>
      <c r="K1995" s="162"/>
      <c r="L1995" s="162"/>
      <c r="M1995" s="162"/>
      <c r="N1995" s="169"/>
      <c r="O1995" s="162"/>
      <c r="P1995" s="169"/>
      <c r="Q1995" s="176" t="s">
        <v>11389</v>
      </c>
      <c r="R1995" s="176" t="s">
        <v>11389</v>
      </c>
      <c r="S1995" s="176" t="s">
        <v>11389</v>
      </c>
      <c r="T1995" s="176" t="s">
        <v>11389</v>
      </c>
      <c r="U1995" s="155"/>
      <c r="V1995" s="155" t="b">
        <v>0</v>
      </c>
      <c r="W1995" s="726" t="s">
        <v>3175</v>
      </c>
      <c r="X1995" s="725" t="s">
        <v>11390</v>
      </c>
      <c r="Y1995" s="173">
        <v>0</v>
      </c>
      <c r="Z1995" s="169"/>
      <c r="AA1995" s="163" t="str">
        <f t="shared" si="46"/>
        <v>https://shopeefood.vn/bo-suu-tap/</v>
      </c>
      <c r="AB1995" s="686" t="str">
        <f t="shared" si="45"/>
        <v/>
      </c>
    </row>
    <row r="1996" spans="1:28" ht="135">
      <c r="A1996" s="151" t="s">
        <v>10418</v>
      </c>
      <c r="B1996" s="152"/>
      <c r="C1996" s="152" t="s">
        <v>706</v>
      </c>
      <c r="D1996" s="152" t="s">
        <v>225</v>
      </c>
      <c r="E1996" s="155" t="s">
        <v>2334</v>
      </c>
      <c r="F1996" s="155" t="s">
        <v>11391</v>
      </c>
      <c r="G1996" s="177" t="str">
        <f t="shared" si="32"/>
        <v>[PNS]_TCB_Nov.VISA ECO DEBIT</v>
      </c>
      <c r="H1996" s="176" t="s">
        <v>11392</v>
      </c>
      <c r="I1996" s="380" t="s">
        <v>10387</v>
      </c>
      <c r="J1996" s="169"/>
      <c r="K1996" s="162"/>
      <c r="L1996" s="162"/>
      <c r="M1996" s="162"/>
      <c r="N1996" s="169"/>
      <c r="O1996" s="162"/>
      <c r="P1996" s="169"/>
      <c r="Q1996" s="193" t="s">
        <v>11393</v>
      </c>
      <c r="R1996" s="177" t="s">
        <v>11393</v>
      </c>
      <c r="S1996" s="177" t="s">
        <v>11393</v>
      </c>
      <c r="T1996" s="177" t="s">
        <v>11394</v>
      </c>
      <c r="U1996" s="155"/>
      <c r="V1996" s="155" t="b">
        <v>0</v>
      </c>
      <c r="W1996" s="485" t="s">
        <v>10389</v>
      </c>
      <c r="X1996" s="190" t="s">
        <v>11395</v>
      </c>
      <c r="Y1996" s="173">
        <v>0</v>
      </c>
      <c r="Z1996" s="169"/>
      <c r="AA1996" s="163" t="str">
        <f t="shared" si="46"/>
        <v>https://shopeefood.vn/bo-suu-tap/</v>
      </c>
      <c r="AB1996" s="686" t="str">
        <f t="shared" si="45"/>
        <v/>
      </c>
    </row>
    <row r="1997" spans="1:28" ht="135">
      <c r="A1997" s="151" t="s">
        <v>10418</v>
      </c>
      <c r="B1997" s="152"/>
      <c r="C1997" s="152" t="s">
        <v>706</v>
      </c>
      <c r="D1997" s="152" t="s">
        <v>225</v>
      </c>
      <c r="E1997" s="159" t="s">
        <v>1127</v>
      </c>
      <c r="F1997" s="155" t="s">
        <v>10418</v>
      </c>
      <c r="G1997" s="177" t="str">
        <f t="shared" si="32"/>
        <v>[PNS]_HOME CREDIT_Nov</v>
      </c>
      <c r="H1997" s="176" t="s">
        <v>11396</v>
      </c>
      <c r="I1997" s="380" t="s">
        <v>10380</v>
      </c>
      <c r="J1997" s="169"/>
      <c r="K1997" s="162"/>
      <c r="L1997" s="162"/>
      <c r="M1997" s="162"/>
      <c r="N1997" s="169"/>
      <c r="O1997" s="162"/>
      <c r="P1997" s="169"/>
      <c r="Q1997" s="193" t="s">
        <v>11397</v>
      </c>
      <c r="R1997" s="177" t="s">
        <v>11397</v>
      </c>
      <c r="S1997" s="177" t="s">
        <v>11397</v>
      </c>
      <c r="T1997" s="177" t="s">
        <v>11397</v>
      </c>
      <c r="U1997" s="155"/>
      <c r="V1997" s="155" t="b">
        <v>0</v>
      </c>
      <c r="W1997" s="485" t="s">
        <v>10382</v>
      </c>
      <c r="X1997" s="725" t="s">
        <v>11398</v>
      </c>
      <c r="Y1997" s="173">
        <v>0</v>
      </c>
      <c r="Z1997" s="169"/>
      <c r="AA1997" s="163" t="str">
        <f t="shared" si="46"/>
        <v>https://shopeefood.vn/bo-suu-tap/</v>
      </c>
      <c r="AB1997" s="686" t="str">
        <f t="shared" si="45"/>
        <v/>
      </c>
    </row>
    <row r="1998" spans="1:28" ht="135">
      <c r="A1998" s="151" t="s">
        <v>10418</v>
      </c>
      <c r="B1998" s="152"/>
      <c r="C1998" s="152" t="s">
        <v>706</v>
      </c>
      <c r="D1998" s="152" t="s">
        <v>225</v>
      </c>
      <c r="E1998" s="159" t="s">
        <v>1105</v>
      </c>
      <c r="F1998" s="155" t="s">
        <v>10418</v>
      </c>
      <c r="G1998" s="177" t="str">
        <f t="shared" si="32"/>
        <v>[PNS]_OCB_Nov</v>
      </c>
      <c r="H1998" s="176" t="s">
        <v>11399</v>
      </c>
      <c r="I1998" s="380" t="s">
        <v>7476</v>
      </c>
      <c r="J1998" s="169"/>
      <c r="K1998" s="162"/>
      <c r="L1998" s="162"/>
      <c r="M1998" s="162"/>
      <c r="N1998" s="169"/>
      <c r="O1998" s="162"/>
      <c r="P1998" s="169"/>
      <c r="Q1998" s="193" t="s">
        <v>11400</v>
      </c>
      <c r="R1998" s="177" t="s">
        <v>11400</v>
      </c>
      <c r="S1998" s="177" t="s">
        <v>11400</v>
      </c>
      <c r="T1998" s="177" t="s">
        <v>11400</v>
      </c>
      <c r="U1998" s="155"/>
      <c r="V1998" s="155" t="b">
        <v>0</v>
      </c>
      <c r="W1998" s="485" t="s">
        <v>3175</v>
      </c>
      <c r="X1998" s="190" t="s">
        <v>11401</v>
      </c>
      <c r="Y1998" s="173">
        <v>0</v>
      </c>
      <c r="Z1998" s="169"/>
      <c r="AA1998" s="163" t="str">
        <f t="shared" si="46"/>
        <v>https://shopeefood.vn/bo-suu-tap/</v>
      </c>
      <c r="AB1998" s="686" t="str">
        <f t="shared" si="45"/>
        <v/>
      </c>
    </row>
    <row r="1999" spans="1:28" ht="120">
      <c r="A1999" s="151" t="s">
        <v>10418</v>
      </c>
      <c r="B1999" s="152"/>
      <c r="C1999" s="152" t="s">
        <v>706</v>
      </c>
      <c r="D1999" s="152" t="s">
        <v>225</v>
      </c>
      <c r="E1999" s="155" t="s">
        <v>10930</v>
      </c>
      <c r="F1999" s="155" t="s">
        <v>10418</v>
      </c>
      <c r="G1999" s="177" t="str">
        <f t="shared" si="32"/>
        <v>[PNS]_ACB bank_Nov</v>
      </c>
      <c r="H1999" s="176" t="s">
        <v>11402</v>
      </c>
      <c r="I1999" s="380" t="s">
        <v>11403</v>
      </c>
      <c r="J1999" s="169"/>
      <c r="K1999" s="162"/>
      <c r="L1999" s="162"/>
      <c r="M1999" s="162"/>
      <c r="N1999" s="169"/>
      <c r="O1999" s="162"/>
      <c r="P1999" s="169"/>
      <c r="Q1999" s="193" t="s">
        <v>11404</v>
      </c>
      <c r="R1999" s="177" t="s">
        <v>11405</v>
      </c>
      <c r="S1999" s="177" t="s">
        <v>11406</v>
      </c>
      <c r="T1999" s="177" t="s">
        <v>11407</v>
      </c>
      <c r="U1999" s="155"/>
      <c r="V1999" s="155" t="b">
        <v>0</v>
      </c>
      <c r="W1999" s="439" t="s">
        <v>11408</v>
      </c>
      <c r="X1999" s="184" t="s">
        <v>11409</v>
      </c>
      <c r="Y1999" s="173">
        <v>0</v>
      </c>
      <c r="Z1999" s="169"/>
      <c r="AA1999" s="163" t="str">
        <f t="shared" si="46"/>
        <v>https://shopeefood.vn/bo-suu-tap/</v>
      </c>
      <c r="AB1999" s="686" t="str">
        <f t="shared" si="45"/>
        <v/>
      </c>
    </row>
    <row r="2000" spans="1:28" ht="180">
      <c r="A2000" s="151" t="s">
        <v>10418</v>
      </c>
      <c r="B2000" s="152"/>
      <c r="C2000" s="152" t="s">
        <v>706</v>
      </c>
      <c r="D2000" s="152" t="s">
        <v>225</v>
      </c>
      <c r="E2000" s="176" t="s">
        <v>1190</v>
      </c>
      <c r="F2000" s="155" t="s">
        <v>10418</v>
      </c>
      <c r="G2000" s="177" t="str">
        <f t="shared" si="32"/>
        <v>[PNS]_MB JCB Hi ShopeeFood_Nov</v>
      </c>
      <c r="H2000" s="193" t="s">
        <v>11410</v>
      </c>
      <c r="I2000" s="380" t="s">
        <v>6655</v>
      </c>
      <c r="J2000" s="169"/>
      <c r="K2000" s="162"/>
      <c r="L2000" s="162"/>
      <c r="M2000" s="162"/>
      <c r="N2000" s="169"/>
      <c r="O2000" s="162"/>
      <c r="P2000" s="169"/>
      <c r="Q2000" s="176" t="s">
        <v>11411</v>
      </c>
      <c r="R2000" s="176" t="s">
        <v>11411</v>
      </c>
      <c r="S2000" s="176" t="s">
        <v>11411</v>
      </c>
      <c r="T2000" s="176" t="s">
        <v>11411</v>
      </c>
      <c r="U2000" s="155"/>
      <c r="V2000" s="155" t="b">
        <v>0</v>
      </c>
      <c r="W2000" s="727" t="s">
        <v>9473</v>
      </c>
      <c r="X2000" s="190" t="s">
        <v>11412</v>
      </c>
      <c r="Y2000" s="173">
        <v>20920</v>
      </c>
      <c r="Z2000" s="162" t="s">
        <v>8647</v>
      </c>
      <c r="AA2000" s="163" t="str">
        <f t="shared" si="46"/>
        <v>https://shopeefood.vn/bo-suu-tap/pns-hispf--50</v>
      </c>
      <c r="AB2000" s="686" t="str">
        <f t="shared" si="45"/>
        <v>https://shopeefood.shopee.vn/bo-suu-tap/pns-hispf--50</v>
      </c>
    </row>
    <row r="2001" spans="1:28" ht="195">
      <c r="A2001" s="151" t="s">
        <v>10418</v>
      </c>
      <c r="B2001" s="152"/>
      <c r="C2001" s="152" t="s">
        <v>706</v>
      </c>
      <c r="D2001" s="152" t="s">
        <v>225</v>
      </c>
      <c r="E2001" s="155" t="s">
        <v>4348</v>
      </c>
      <c r="F2001" s="155" t="s">
        <v>11413</v>
      </c>
      <c r="G2001" s="177" t="str">
        <f t="shared" si="32"/>
        <v xml:space="preserve">[PNS]_LPBANK_Nov.JCB </v>
      </c>
      <c r="H2001" s="176" t="s">
        <v>11414</v>
      </c>
      <c r="I2001" s="183" t="s">
        <v>11415</v>
      </c>
      <c r="J2001" s="169"/>
      <c r="K2001" s="162"/>
      <c r="L2001" s="162"/>
      <c r="M2001" s="162"/>
      <c r="N2001" s="169"/>
      <c r="O2001" s="162"/>
      <c r="P2001" s="162" t="s">
        <v>9476</v>
      </c>
      <c r="Q2001" s="193" t="s">
        <v>11416</v>
      </c>
      <c r="R2001" s="177" t="s">
        <v>11416</v>
      </c>
      <c r="S2001" s="177" t="s">
        <v>11416</v>
      </c>
      <c r="T2001" s="177" t="s">
        <v>11416</v>
      </c>
      <c r="U2001" s="155"/>
      <c r="V2001" s="155" t="b">
        <v>0</v>
      </c>
      <c r="W2001" s="439" t="s">
        <v>11417</v>
      </c>
      <c r="X2001" s="184" t="s">
        <v>11418</v>
      </c>
      <c r="Y2001" s="173">
        <v>0</v>
      </c>
      <c r="Z2001" s="169"/>
      <c r="AA2001" s="163" t="str">
        <f t="shared" si="46"/>
        <v>https://shopeefood.vn/bo-suu-tap/</v>
      </c>
      <c r="AB2001" s="686" t="str">
        <f t="shared" si="45"/>
        <v/>
      </c>
    </row>
    <row r="2002" spans="1:28" ht="120">
      <c r="A2002" s="151" t="s">
        <v>10418</v>
      </c>
      <c r="B2002" s="152"/>
      <c r="C2002" s="152" t="s">
        <v>706</v>
      </c>
      <c r="D2002" s="152" t="s">
        <v>225</v>
      </c>
      <c r="E2002" s="155" t="s">
        <v>1180</v>
      </c>
      <c r="F2002" s="155" t="s">
        <v>11413</v>
      </c>
      <c r="G2002" s="177" t="str">
        <f t="shared" si="32"/>
        <v xml:space="preserve">[PNS]_VietinBank_Nov.JCB </v>
      </c>
      <c r="H2002" s="176" t="s">
        <v>11419</v>
      </c>
      <c r="I2002" s="183" t="s">
        <v>11420</v>
      </c>
      <c r="J2002" s="169"/>
      <c r="K2002" s="162"/>
      <c r="L2002" s="162"/>
      <c r="M2002" s="162"/>
      <c r="N2002" s="169"/>
      <c r="O2002" s="162"/>
      <c r="P2002" s="169"/>
      <c r="Q2002" s="193" t="s">
        <v>11421</v>
      </c>
      <c r="R2002" s="177" t="s">
        <v>11421</v>
      </c>
      <c r="S2002" s="177" t="s">
        <v>11421</v>
      </c>
      <c r="T2002" s="177" t="s">
        <v>11421</v>
      </c>
      <c r="U2002" s="155"/>
      <c r="V2002" s="155" t="b">
        <v>0</v>
      </c>
      <c r="W2002" s="485" t="s">
        <v>6893</v>
      </c>
      <c r="X2002" s="184" t="s">
        <v>11422</v>
      </c>
      <c r="Y2002" s="173">
        <v>0</v>
      </c>
      <c r="Z2002" s="169"/>
      <c r="AA2002" s="163" t="str">
        <f t="shared" si="46"/>
        <v>https://shopeefood.vn/bo-suu-tap/</v>
      </c>
      <c r="AB2002" s="686" t="str">
        <f t="shared" si="45"/>
        <v/>
      </c>
    </row>
    <row r="2003" spans="1:28" ht="105">
      <c r="A2003" s="151" t="s">
        <v>10418</v>
      </c>
      <c r="B2003" s="152"/>
      <c r="C2003" s="152" t="s">
        <v>706</v>
      </c>
      <c r="D2003" s="152" t="s">
        <v>225</v>
      </c>
      <c r="E2003" s="159" t="s">
        <v>8127</v>
      </c>
      <c r="F2003" s="155" t="s">
        <v>10418</v>
      </c>
      <c r="G2003" s="177" t="str">
        <f t="shared" si="32"/>
        <v>[PNS]_BVBANK_Nov</v>
      </c>
      <c r="H2003" s="176" t="s">
        <v>11423</v>
      </c>
      <c r="I2003" s="183" t="s">
        <v>8129</v>
      </c>
      <c r="J2003" s="169"/>
      <c r="K2003" s="162"/>
      <c r="L2003" s="162"/>
      <c r="M2003" s="162"/>
      <c r="N2003" s="169"/>
      <c r="O2003" s="162"/>
      <c r="P2003" s="169"/>
      <c r="Q2003" s="176" t="s">
        <v>11424</v>
      </c>
      <c r="R2003" s="176" t="s">
        <v>11424</v>
      </c>
      <c r="S2003" s="176" t="s">
        <v>11424</v>
      </c>
      <c r="T2003" s="176" t="s">
        <v>11424</v>
      </c>
      <c r="U2003" s="155"/>
      <c r="V2003" s="155" t="b">
        <v>0</v>
      </c>
      <c r="W2003" s="485" t="s">
        <v>3187</v>
      </c>
      <c r="X2003" s="725" t="s">
        <v>11425</v>
      </c>
      <c r="Y2003" s="173">
        <v>0</v>
      </c>
      <c r="Z2003" s="169"/>
      <c r="AA2003" s="163" t="str">
        <f t="shared" si="46"/>
        <v>https://shopeefood.vn/bo-suu-tap/</v>
      </c>
      <c r="AB2003" s="686" t="str">
        <f t="shared" si="45"/>
        <v/>
      </c>
    </row>
    <row r="2004" spans="1:28" ht="120">
      <c r="A2004" s="151" t="s">
        <v>10418</v>
      </c>
      <c r="B2004" s="152"/>
      <c r="C2004" s="152" t="s">
        <v>706</v>
      </c>
      <c r="D2004" s="152" t="s">
        <v>225</v>
      </c>
      <c r="E2004" s="159" t="s">
        <v>11426</v>
      </c>
      <c r="F2004" s="155" t="s">
        <v>10418</v>
      </c>
      <c r="G2004" s="177" t="str">
        <f t="shared" si="32"/>
        <v>[PNS]_AGRIBANK_Nov</v>
      </c>
      <c r="H2004" s="176" t="s">
        <v>11427</v>
      </c>
      <c r="I2004" s="183" t="s">
        <v>11428</v>
      </c>
      <c r="J2004" s="169"/>
      <c r="K2004" s="162"/>
      <c r="L2004" s="162"/>
      <c r="M2004" s="162"/>
      <c r="N2004" s="169"/>
      <c r="O2004" s="162"/>
      <c r="P2004" s="169"/>
      <c r="Q2004" s="176" t="s">
        <v>11429</v>
      </c>
      <c r="R2004" s="176" t="s">
        <v>11430</v>
      </c>
      <c r="S2004" s="176" t="s">
        <v>11431</v>
      </c>
      <c r="T2004" s="176" t="s">
        <v>11432</v>
      </c>
      <c r="U2004" s="155"/>
      <c r="V2004" s="155" t="b">
        <v>0</v>
      </c>
      <c r="W2004" s="724" t="s">
        <v>3175</v>
      </c>
      <c r="X2004" s="184" t="s">
        <v>11433</v>
      </c>
      <c r="Y2004" s="173">
        <v>0</v>
      </c>
      <c r="Z2004" s="162"/>
      <c r="AA2004" s="163" t="str">
        <f t="shared" si="46"/>
        <v>https://shopeefood.vn/bo-suu-tap/</v>
      </c>
      <c r="AB2004" s="686" t="str">
        <f t="shared" si="45"/>
        <v/>
      </c>
    </row>
    <row r="2005" spans="1:28" ht="135">
      <c r="A2005" s="151" t="s">
        <v>10418</v>
      </c>
      <c r="B2005" s="152"/>
      <c r="C2005" s="152" t="s">
        <v>706</v>
      </c>
      <c r="D2005" s="152" t="s">
        <v>225</v>
      </c>
      <c r="E2005" s="159" t="s">
        <v>1120</v>
      </c>
      <c r="F2005" s="155" t="s">
        <v>10418</v>
      </c>
      <c r="G2005" s="177" t="str">
        <f t="shared" si="32"/>
        <v>[PNS]_FE CREDIT_Nov</v>
      </c>
      <c r="H2005" s="176" t="s">
        <v>11434</v>
      </c>
      <c r="I2005" s="380" t="s">
        <v>6705</v>
      </c>
      <c r="J2005" s="169"/>
      <c r="K2005" s="162"/>
      <c r="L2005" s="162"/>
      <c r="M2005" s="162"/>
      <c r="N2005" s="169"/>
      <c r="O2005" s="162"/>
      <c r="P2005" s="169"/>
      <c r="Q2005" s="193" t="s">
        <v>11435</v>
      </c>
      <c r="R2005" s="177" t="s">
        <v>11435</v>
      </c>
      <c r="S2005" s="177" t="s">
        <v>11435</v>
      </c>
      <c r="T2005" s="177" t="s">
        <v>11435</v>
      </c>
      <c r="U2005" s="155"/>
      <c r="V2005" s="155" t="b">
        <v>0</v>
      </c>
      <c r="W2005" s="485" t="s">
        <v>3187</v>
      </c>
      <c r="X2005" s="725" t="s">
        <v>6707</v>
      </c>
      <c r="Y2005" s="173">
        <v>0</v>
      </c>
      <c r="Z2005" s="169"/>
      <c r="AA2005" s="163" t="str">
        <f t="shared" si="46"/>
        <v>https://shopeefood.vn/bo-suu-tap/</v>
      </c>
      <c r="AB2005" s="686" t="str">
        <f t="shared" si="45"/>
        <v/>
      </c>
    </row>
    <row r="2006" spans="1:28" ht="120">
      <c r="A2006" s="151" t="s">
        <v>10424</v>
      </c>
      <c r="B2006" s="152"/>
      <c r="C2006" s="152" t="s">
        <v>1461</v>
      </c>
      <c r="D2006" s="152" t="s">
        <v>205</v>
      </c>
      <c r="E2006" s="180" t="s">
        <v>9140</v>
      </c>
      <c r="F2006" s="689" t="s">
        <v>10477</v>
      </c>
      <c r="G2006" s="177" t="str">
        <f t="shared" si="32"/>
        <v>[JBP]_All Brand_20/10</v>
      </c>
      <c r="H2006" s="176" t="s">
        <v>11436</v>
      </c>
      <c r="I2006" s="283">
        <v>45950</v>
      </c>
      <c r="J2006" s="346" t="s">
        <v>11437</v>
      </c>
      <c r="K2006" s="162"/>
      <c r="L2006" s="162"/>
      <c r="M2006" s="162"/>
      <c r="N2006" s="169"/>
      <c r="O2006" s="183"/>
      <c r="P2006" s="169"/>
      <c r="Q2006" s="183"/>
      <c r="R2006" s="177"/>
      <c r="S2006" s="177"/>
      <c r="T2006" s="177"/>
      <c r="U2006" s="155"/>
      <c r="V2006" s="155" t="b">
        <v>0</v>
      </c>
      <c r="W2006" s="168"/>
      <c r="X2006" s="168"/>
      <c r="Y2006" s="173">
        <v>20979</v>
      </c>
      <c r="Z2006" s="162" t="s">
        <v>10062</v>
      </c>
      <c r="AA2006" s="163" t="str">
        <f t="shared" si="46"/>
        <v>https://shopeefood.vn/bo-suu-tap/sieu-deal-thuong-hieu-giam-50-rank</v>
      </c>
      <c r="AB2006" s="686" t="str">
        <f t="shared" si="45"/>
        <v>https://shopeefood.shopee.vn/bo-suu-tap/sieu-deal-thuong-hieu-giam-50-rank</v>
      </c>
    </row>
    <row r="2007" spans="1:28" ht="150">
      <c r="A2007" s="151" t="s">
        <v>10418</v>
      </c>
      <c r="B2007" s="152"/>
      <c r="C2007" s="152" t="s">
        <v>717</v>
      </c>
      <c r="D2007" s="152" t="s">
        <v>222</v>
      </c>
      <c r="E2007" s="153" t="s">
        <v>7072</v>
      </c>
      <c r="F2007" s="155" t="s">
        <v>11089</v>
      </c>
      <c r="G2007" s="177" t="str">
        <f t="shared" si="32"/>
        <v>[Alacarte CB]_Bún đậu Homemade_Nov.CB1</v>
      </c>
      <c r="H2007" s="176" t="s">
        <v>11438</v>
      </c>
      <c r="I2007" s="159" t="s">
        <v>11439</v>
      </c>
      <c r="J2007" s="178" t="s">
        <v>9301</v>
      </c>
      <c r="K2007" s="159"/>
      <c r="L2007" s="185"/>
      <c r="M2007" s="159"/>
      <c r="N2007" s="168"/>
      <c r="O2007" s="155" t="s">
        <v>723</v>
      </c>
      <c r="P2007" s="169"/>
      <c r="Q2007" s="159" t="s">
        <v>11440</v>
      </c>
      <c r="R2007" s="168"/>
      <c r="S2007" s="168"/>
      <c r="T2007" s="177"/>
      <c r="U2007" s="155" t="s">
        <v>696</v>
      </c>
      <c r="V2007" s="155" t="b">
        <v>0</v>
      </c>
      <c r="W2007" s="170" t="s">
        <v>10576</v>
      </c>
      <c r="X2007" s="168"/>
      <c r="Y2007" s="173">
        <v>20715</v>
      </c>
      <c r="Z2007" s="162" t="s">
        <v>7083</v>
      </c>
      <c r="AA2007" s="163" t="str">
        <f t="shared" si="46"/>
        <v>https://shopeefood.vn/bo-suu-tap/a-dau-homemade-25k</v>
      </c>
      <c r="AB2007" s="686" t="str">
        <f t="shared" si="45"/>
        <v>https://shopeefood.shopee.vn/bo-suu-tap/a-dau-homemade-25k</v>
      </c>
    </row>
    <row r="2008" spans="1:28" ht="150">
      <c r="A2008" s="151" t="s">
        <v>10418</v>
      </c>
      <c r="B2008" s="152"/>
      <c r="C2008" s="152" t="s">
        <v>717</v>
      </c>
      <c r="D2008" s="152" t="s">
        <v>222</v>
      </c>
      <c r="E2008" s="153" t="s">
        <v>7072</v>
      </c>
      <c r="F2008" s="155" t="s">
        <v>11164</v>
      </c>
      <c r="G2008" s="177" t="str">
        <f t="shared" si="32"/>
        <v>[Alacarte CB]_Bún đậu Homemade_Nov.CB3</v>
      </c>
      <c r="H2008" s="176" t="s">
        <v>11441</v>
      </c>
      <c r="I2008" s="159" t="s">
        <v>11442</v>
      </c>
      <c r="J2008" s="178" t="s">
        <v>9301</v>
      </c>
      <c r="K2008" s="159"/>
      <c r="L2008" s="159"/>
      <c r="M2008" s="159"/>
      <c r="N2008" s="168"/>
      <c r="O2008" s="155" t="s">
        <v>723</v>
      </c>
      <c r="P2008" s="169"/>
      <c r="Q2008" s="159" t="s">
        <v>11443</v>
      </c>
      <c r="R2008" s="168"/>
      <c r="S2008" s="168"/>
      <c r="T2008" s="177"/>
      <c r="U2008" s="155" t="s">
        <v>696</v>
      </c>
      <c r="V2008" s="155" t="b">
        <v>0</v>
      </c>
      <c r="W2008" s="170" t="s">
        <v>10576</v>
      </c>
      <c r="X2008" s="168"/>
      <c r="Y2008" s="173">
        <v>20677</v>
      </c>
      <c r="Z2008" s="162" t="s">
        <v>7078</v>
      </c>
      <c r="AA2008" s="163" t="str">
        <f t="shared" si="46"/>
        <v>https://shopeefood.vn/bo-suu-tap/a-homemade-25</v>
      </c>
      <c r="AB2008" s="686" t="str">
        <f t="shared" si="45"/>
        <v>https://shopeefood.shopee.vn/bo-suu-tap/a-homemade-25</v>
      </c>
    </row>
    <row r="2009" spans="1:28" ht="150">
      <c r="A2009" s="151" t="s">
        <v>10418</v>
      </c>
      <c r="B2009" s="152"/>
      <c r="C2009" s="152" t="s">
        <v>717</v>
      </c>
      <c r="D2009" s="152" t="s">
        <v>222</v>
      </c>
      <c r="E2009" s="153" t="s">
        <v>7072</v>
      </c>
      <c r="F2009" s="155" t="s">
        <v>11302</v>
      </c>
      <c r="G2009" s="177" t="str">
        <f t="shared" si="32"/>
        <v>[Alacarte CB]_Bún đậu Homemade_Nov.CB7</v>
      </c>
      <c r="H2009" s="176" t="s">
        <v>11444</v>
      </c>
      <c r="I2009" s="159" t="s">
        <v>11005</v>
      </c>
      <c r="J2009" s="178" t="s">
        <v>9301</v>
      </c>
      <c r="K2009" s="159"/>
      <c r="L2009" s="159"/>
      <c r="M2009" s="159"/>
      <c r="N2009" s="168"/>
      <c r="O2009" s="155" t="s">
        <v>723</v>
      </c>
      <c r="P2009" s="169"/>
      <c r="Q2009" s="159" t="s">
        <v>11445</v>
      </c>
      <c r="R2009" s="168"/>
      <c r="S2009" s="168"/>
      <c r="T2009" s="177"/>
      <c r="U2009" s="155" t="s">
        <v>696</v>
      </c>
      <c r="V2009" s="155" t="b">
        <v>0</v>
      </c>
      <c r="W2009" s="170" t="s">
        <v>10576</v>
      </c>
      <c r="X2009" s="168"/>
      <c r="Y2009" s="173">
        <v>21055</v>
      </c>
      <c r="Z2009" s="162" t="s">
        <v>9309</v>
      </c>
      <c r="AA2009" s="163" t="str">
        <f t="shared" si="46"/>
        <v>https://shopeefood.vn/bo-suu-tap/a-dauhomemade</v>
      </c>
      <c r="AB2009" s="686" t="str">
        <f t="shared" si="45"/>
        <v>https://shopeefood.shopee.vn/bo-suu-tap/a-dauhomemade</v>
      </c>
    </row>
    <row r="2010" spans="1:28" ht="150">
      <c r="A2010" s="151" t="s">
        <v>10418</v>
      </c>
      <c r="B2010" s="152"/>
      <c r="C2010" s="152" t="s">
        <v>717</v>
      </c>
      <c r="D2010" s="152" t="s">
        <v>222</v>
      </c>
      <c r="E2010" s="153" t="s">
        <v>7072</v>
      </c>
      <c r="F2010" s="155" t="s">
        <v>11094</v>
      </c>
      <c r="G2010" s="177" t="str">
        <f t="shared" si="32"/>
        <v>[Alacarte CB]_Bún đậu Homemade_Nov.CB8</v>
      </c>
      <c r="H2010" s="176" t="s">
        <v>11446</v>
      </c>
      <c r="I2010" s="159" t="s">
        <v>11017</v>
      </c>
      <c r="J2010" s="178" t="s">
        <v>9301</v>
      </c>
      <c r="K2010" s="159"/>
      <c r="L2010" s="159"/>
      <c r="M2010" s="159"/>
      <c r="N2010" s="168"/>
      <c r="O2010" s="155" t="s">
        <v>723</v>
      </c>
      <c r="P2010" s="169"/>
      <c r="Q2010" s="159" t="s">
        <v>11447</v>
      </c>
      <c r="R2010" s="177"/>
      <c r="S2010" s="177"/>
      <c r="T2010" s="177"/>
      <c r="U2010" s="155" t="s">
        <v>696</v>
      </c>
      <c r="V2010" s="155" t="b">
        <v>0</v>
      </c>
      <c r="W2010" s="179" t="s">
        <v>10576</v>
      </c>
      <c r="X2010" s="168"/>
      <c r="Y2010" s="173">
        <v>20416</v>
      </c>
      <c r="Z2010" s="162" t="s">
        <v>6781</v>
      </c>
      <c r="AA2010" s="163" t="str">
        <f t="shared" si="46"/>
        <v>https://shopeefood.vn/bo-suu-tap/a-dau-homemade-25</v>
      </c>
      <c r="AB2010" s="686" t="str">
        <f t="shared" si="45"/>
        <v>https://shopeefood.shopee.vn/bo-suu-tap/a-dau-homemade-25</v>
      </c>
    </row>
    <row r="2011" spans="1:28" ht="240">
      <c r="A2011" s="151" t="s">
        <v>10418</v>
      </c>
      <c r="B2011" s="152"/>
      <c r="C2011" s="152" t="s">
        <v>717</v>
      </c>
      <c r="D2011" s="152" t="s">
        <v>222</v>
      </c>
      <c r="E2011" s="243" t="s">
        <v>871</v>
      </c>
      <c r="F2011" s="155" t="s">
        <v>11448</v>
      </c>
      <c r="G2011" s="177" t="str">
        <f t="shared" si="32"/>
        <v>[Alacarte CB]_Sinh Tố, Nước Ép &amp; Detox - ReViet Juice_Nov.CB1.1K</v>
      </c>
      <c r="H2011" s="176" t="s">
        <v>11449</v>
      </c>
      <c r="I2011" s="159" t="s">
        <v>11450</v>
      </c>
      <c r="J2011" s="179" t="s">
        <v>874</v>
      </c>
      <c r="K2011" s="159"/>
      <c r="L2011" s="179" t="s">
        <v>875</v>
      </c>
      <c r="M2011" s="159"/>
      <c r="N2011" s="168"/>
      <c r="O2011" s="171" t="s">
        <v>11451</v>
      </c>
      <c r="P2011" s="169"/>
      <c r="Q2011" s="159" t="s">
        <v>11452</v>
      </c>
      <c r="R2011" s="177"/>
      <c r="S2011" s="177"/>
      <c r="T2011" s="177"/>
      <c r="U2011" s="155" t="s">
        <v>696</v>
      </c>
      <c r="V2011" s="155" t="b">
        <v>0</v>
      </c>
      <c r="W2011" s="179" t="s">
        <v>11453</v>
      </c>
      <c r="X2011" s="168"/>
      <c r="Y2011" s="173">
        <v>20687</v>
      </c>
      <c r="Z2011" s="162" t="s">
        <v>7652</v>
      </c>
      <c r="AA2011" s="163" t="str">
        <f t="shared" si="46"/>
        <v>https://shopeefood.vn/bo-suu-tap/a-reviet-juice-1k</v>
      </c>
      <c r="AB2011" s="686" t="str">
        <f t="shared" si="45"/>
        <v>https://shopeefood.shopee.vn/bo-suu-tap/a-reviet-juice-1k</v>
      </c>
    </row>
    <row r="2012" spans="1:28" ht="165">
      <c r="A2012" s="151" t="s">
        <v>10418</v>
      </c>
      <c r="B2012" s="152"/>
      <c r="C2012" s="152" t="s">
        <v>717</v>
      </c>
      <c r="D2012" s="152" t="s">
        <v>222</v>
      </c>
      <c r="E2012" s="243" t="s">
        <v>871</v>
      </c>
      <c r="F2012" s="155" t="s">
        <v>11454</v>
      </c>
      <c r="G2012" s="177" t="str">
        <f t="shared" si="32"/>
        <v>[Alacarte CB]_Sinh Tố, Nước Ép &amp; Detox - ReViet Juice_Nov.CB1.BOGO</v>
      </c>
      <c r="H2012" s="176" t="s">
        <v>11455</v>
      </c>
      <c r="I2012" s="159" t="s">
        <v>11456</v>
      </c>
      <c r="J2012" s="179" t="s">
        <v>874</v>
      </c>
      <c r="K2012" s="159"/>
      <c r="L2012" s="170" t="s">
        <v>875</v>
      </c>
      <c r="M2012" s="159"/>
      <c r="N2012" s="168"/>
      <c r="O2012" s="171" t="s">
        <v>11457</v>
      </c>
      <c r="P2012" s="169"/>
      <c r="Q2012" s="159" t="s">
        <v>11458</v>
      </c>
      <c r="R2012" s="177"/>
      <c r="S2012" s="177"/>
      <c r="T2012" s="177"/>
      <c r="U2012" s="155" t="s">
        <v>696</v>
      </c>
      <c r="V2012" s="155" t="b">
        <v>0</v>
      </c>
      <c r="W2012" s="179" t="s">
        <v>11459</v>
      </c>
      <c r="X2012" s="168"/>
      <c r="Y2012" s="173">
        <v>20129</v>
      </c>
      <c r="Z2012" s="162" t="s">
        <v>4983</v>
      </c>
      <c r="AA2012" s="163" t="str">
        <f t="shared" si="46"/>
        <v>https://shopeefood.vn/bo-suu-tap/a-reviet-juice</v>
      </c>
      <c r="AB2012" s="686" t="str">
        <f t="shared" si="45"/>
        <v>https://shopeefood.shopee.vn/bo-suu-tap/a-reviet-juice</v>
      </c>
    </row>
    <row r="2013" spans="1:28" ht="105">
      <c r="A2013" s="315" t="s">
        <v>9785</v>
      </c>
      <c r="B2013" s="446"/>
      <c r="C2013" s="296" t="s">
        <v>1236</v>
      </c>
      <c r="D2013" s="297" t="s">
        <v>201</v>
      </c>
      <c r="E2013" s="296" t="s">
        <v>1237</v>
      </c>
      <c r="F2013" s="666" t="s">
        <v>11460</v>
      </c>
      <c r="G2013" s="596" t="str">
        <f t="shared" si="32"/>
        <v>[SJBP]_Tocotoco_Oct_1k</v>
      </c>
      <c r="H2013" s="319" t="s">
        <v>11461</v>
      </c>
      <c r="I2013" s="183" t="s">
        <v>11462</v>
      </c>
      <c r="J2013" s="184" t="s">
        <v>1239</v>
      </c>
      <c r="K2013" s="162"/>
      <c r="L2013" s="162"/>
      <c r="M2013" s="162"/>
      <c r="N2013" s="169"/>
      <c r="O2013" s="183"/>
      <c r="P2013" s="169"/>
      <c r="Q2013" s="183"/>
      <c r="R2013" s="177"/>
      <c r="S2013" s="177"/>
      <c r="T2013" s="177"/>
      <c r="U2013" s="155"/>
      <c r="V2013" s="155" t="b">
        <v>0</v>
      </c>
      <c r="W2013" s="170" t="s">
        <v>11463</v>
      </c>
      <c r="X2013" s="168"/>
      <c r="Y2013" s="173">
        <v>21134</v>
      </c>
      <c r="Z2013" s="162" t="s">
        <v>10077</v>
      </c>
      <c r="AA2013" s="163" t="str">
        <f t="shared" si="46"/>
        <v>https://shopeefood.vn/bo-suu-tap/sj--tocotoco</v>
      </c>
      <c r="AB2013" s="686" t="str">
        <f t="shared" si="45"/>
        <v>https://shopeefood.shopee.vn/bo-suu-tap/sj--tocotoco</v>
      </c>
    </row>
    <row r="2014" spans="1:28" ht="225">
      <c r="A2014" s="151" t="s">
        <v>10418</v>
      </c>
      <c r="B2014" s="152"/>
      <c r="C2014" s="152" t="s">
        <v>970</v>
      </c>
      <c r="D2014" s="152" t="s">
        <v>207</v>
      </c>
      <c r="E2014" s="180" t="s">
        <v>1015</v>
      </c>
      <c r="F2014" s="155" t="s">
        <v>11464</v>
      </c>
      <c r="G2014" s="596" t="str">
        <f t="shared" si="32"/>
        <v>[SuperVIP]_Highlands Coffee_3-7.11</v>
      </c>
      <c r="H2014" s="612" t="s">
        <v>11465</v>
      </c>
      <c r="I2014" s="183" t="s">
        <v>11466</v>
      </c>
      <c r="J2014" s="209" t="s">
        <v>1019</v>
      </c>
      <c r="K2014" s="162"/>
      <c r="L2014" s="162"/>
      <c r="M2014" s="162"/>
      <c r="N2014" s="169"/>
      <c r="O2014" s="183"/>
      <c r="P2014" s="169"/>
      <c r="Q2014" s="183" t="s">
        <v>11467</v>
      </c>
      <c r="R2014" s="183" t="s">
        <v>11467</v>
      </c>
      <c r="S2014" s="183" t="s">
        <v>11467</v>
      </c>
      <c r="T2014" s="183" t="s">
        <v>11467</v>
      </c>
      <c r="U2014" s="155"/>
      <c r="V2014" s="155" t="b">
        <v>0</v>
      </c>
      <c r="W2014" s="680" t="s">
        <v>11468</v>
      </c>
      <c r="X2014" s="168"/>
      <c r="Y2014" s="173">
        <v>20655</v>
      </c>
      <c r="Z2014" s="162" t="s">
        <v>7112</v>
      </c>
      <c r="AA2014" s="163" t="str">
        <f t="shared" si="46"/>
        <v>https://shopeefood.vn/bo-suu-tap/sv-1d-highlands</v>
      </c>
      <c r="AB2014" s="686" t="str">
        <f t="shared" si="45"/>
        <v>https://shopeefood.shopee.vn/bo-suu-tap/sv-1d-highlands</v>
      </c>
    </row>
    <row r="2015" spans="1:28" ht="225">
      <c r="A2015" s="151" t="s">
        <v>10418</v>
      </c>
      <c r="B2015" s="152"/>
      <c r="C2015" s="152" t="s">
        <v>970</v>
      </c>
      <c r="D2015" s="152" t="s">
        <v>207</v>
      </c>
      <c r="E2015" s="180" t="s">
        <v>403</v>
      </c>
      <c r="F2015" s="155" t="s">
        <v>11469</v>
      </c>
      <c r="G2015" s="596" t="str">
        <f t="shared" si="32"/>
        <v>[SuperVIP]_The Coffee House_3-5.11</v>
      </c>
      <c r="H2015" s="612" t="s">
        <v>11470</v>
      </c>
      <c r="I2015" s="183" t="s">
        <v>11253</v>
      </c>
      <c r="J2015" s="342" t="s">
        <v>1669</v>
      </c>
      <c r="K2015" s="162"/>
      <c r="L2015" s="162"/>
      <c r="M2015" s="162"/>
      <c r="N2015" s="169"/>
      <c r="O2015" s="183"/>
      <c r="P2015" s="169"/>
      <c r="Q2015" s="183" t="s">
        <v>11471</v>
      </c>
      <c r="R2015" s="176" t="s">
        <v>11472</v>
      </c>
      <c r="S2015" s="177"/>
      <c r="T2015" s="176" t="s">
        <v>11472</v>
      </c>
      <c r="U2015" s="155"/>
      <c r="V2015" s="155" t="b">
        <v>0</v>
      </c>
      <c r="W2015" s="680" t="s">
        <v>11473</v>
      </c>
      <c r="X2015" s="168"/>
      <c r="Y2015" s="173">
        <v>21394</v>
      </c>
      <c r="Z2015" s="162" t="s">
        <v>11474</v>
      </c>
      <c r="AA2015" s="163" t="str">
        <f t="shared" si="46"/>
        <v>https://shopeefood.vn/bo-suu-tap/sv-tch-99</v>
      </c>
      <c r="AB2015" s="686" t="str">
        <f t="shared" si="45"/>
        <v>https://shopeefood.shopee.vn/bo-suu-tap/sv-tch-99</v>
      </c>
    </row>
    <row r="2016" spans="1:28" ht="225">
      <c r="A2016" s="151" t="s">
        <v>10418</v>
      </c>
      <c r="B2016" s="152"/>
      <c r="C2016" s="152" t="s">
        <v>970</v>
      </c>
      <c r="D2016" s="152" t="s">
        <v>207</v>
      </c>
      <c r="E2016" s="180" t="s">
        <v>1015</v>
      </c>
      <c r="F2016" s="155" t="s">
        <v>11475</v>
      </c>
      <c r="G2016" s="596" t="str">
        <f t="shared" si="32"/>
        <v>[SuperVIP]_Highlands Coffee_11-14.11</v>
      </c>
      <c r="H2016" s="609" t="s">
        <v>11465</v>
      </c>
      <c r="I2016" s="183" t="s">
        <v>11466</v>
      </c>
      <c r="J2016" s="209" t="s">
        <v>1019</v>
      </c>
      <c r="K2016" s="162"/>
      <c r="L2016" s="162"/>
      <c r="M2016" s="162"/>
      <c r="N2016" s="169"/>
      <c r="O2016" s="183"/>
      <c r="P2016" s="169"/>
      <c r="Q2016" s="183" t="s">
        <v>11476</v>
      </c>
      <c r="R2016" s="183" t="s">
        <v>11476</v>
      </c>
      <c r="S2016" s="183" t="s">
        <v>11476</v>
      </c>
      <c r="T2016" s="183" t="s">
        <v>11477</v>
      </c>
      <c r="U2016" s="155"/>
      <c r="V2016" s="155" t="b">
        <v>0</v>
      </c>
      <c r="W2016" s="728" t="s">
        <v>11478</v>
      </c>
      <c r="X2016" s="168"/>
      <c r="Y2016" s="173">
        <v>20655</v>
      </c>
      <c r="Z2016" s="162" t="s">
        <v>7112</v>
      </c>
      <c r="AA2016" s="163" t="str">
        <f t="shared" si="46"/>
        <v>https://shopeefood.vn/bo-suu-tap/sv-1d-highlands</v>
      </c>
      <c r="AB2016" s="686" t="str">
        <f t="shared" si="45"/>
        <v>https://shopeefood.shopee.vn/bo-suu-tap/sv-1d-highlands</v>
      </c>
    </row>
    <row r="2017" spans="1:28" ht="225">
      <c r="A2017" s="151" t="s">
        <v>10418</v>
      </c>
      <c r="B2017" s="152"/>
      <c r="C2017" s="152" t="s">
        <v>970</v>
      </c>
      <c r="D2017" s="152" t="s">
        <v>209</v>
      </c>
      <c r="E2017" s="180" t="s">
        <v>1015</v>
      </c>
      <c r="F2017" s="155" t="s">
        <v>11479</v>
      </c>
      <c r="G2017" s="596" t="str">
        <f t="shared" si="32"/>
        <v>[VIP]_Highlands Coffee_17-21.11</v>
      </c>
      <c r="H2017" s="609" t="s">
        <v>11465</v>
      </c>
      <c r="I2017" s="183" t="s">
        <v>11466</v>
      </c>
      <c r="J2017" s="209" t="s">
        <v>1019</v>
      </c>
      <c r="K2017" s="162"/>
      <c r="L2017" s="162"/>
      <c r="M2017" s="162"/>
      <c r="N2017" s="169"/>
      <c r="O2017" s="183"/>
      <c r="P2017" s="169"/>
      <c r="Q2017" s="183" t="s">
        <v>11480</v>
      </c>
      <c r="R2017" s="177"/>
      <c r="S2017" s="177"/>
      <c r="T2017" s="177"/>
      <c r="U2017" s="155"/>
      <c r="V2017" s="155" t="b">
        <v>0</v>
      </c>
      <c r="W2017" s="728" t="s">
        <v>11478</v>
      </c>
      <c r="X2017" s="168"/>
      <c r="Y2017" s="173">
        <v>20656</v>
      </c>
      <c r="Z2017" s="162" t="s">
        <v>7118</v>
      </c>
      <c r="AA2017" s="163" t="str">
        <f t="shared" si="46"/>
        <v>https://shopeefood.vn/bo-suu-tap/v-1d-highlands</v>
      </c>
      <c r="AB2017" s="686" t="str">
        <f t="shared" si="45"/>
        <v>https://shopeefood.shopee.vn/bo-suu-tap/v-1d-highlands</v>
      </c>
    </row>
    <row r="2018" spans="1:28" ht="240">
      <c r="A2018" s="151" t="s">
        <v>10418</v>
      </c>
      <c r="B2018" s="152"/>
      <c r="C2018" s="152" t="s">
        <v>970</v>
      </c>
      <c r="D2018" s="152" t="s">
        <v>209</v>
      </c>
      <c r="E2018" s="180" t="s">
        <v>403</v>
      </c>
      <c r="F2018" s="155" t="s">
        <v>11481</v>
      </c>
      <c r="G2018" s="596" t="str">
        <f t="shared" si="32"/>
        <v>[VIP]_The Coffee House_17-19.11</v>
      </c>
      <c r="H2018" s="609" t="s">
        <v>11482</v>
      </c>
      <c r="I2018" s="183" t="s">
        <v>11483</v>
      </c>
      <c r="J2018" s="342" t="s">
        <v>1669</v>
      </c>
      <c r="K2018" s="162"/>
      <c r="L2018" s="162"/>
      <c r="M2018" s="162"/>
      <c r="N2018" s="169"/>
      <c r="O2018" s="183"/>
      <c r="P2018" s="169"/>
      <c r="Q2018" s="183" t="s">
        <v>11484</v>
      </c>
      <c r="R2018" s="176" t="s">
        <v>11485</v>
      </c>
      <c r="S2018" s="177"/>
      <c r="T2018" s="176" t="s">
        <v>11486</v>
      </c>
      <c r="U2018" s="155" t="s">
        <v>696</v>
      </c>
      <c r="V2018" s="155" t="b">
        <v>0</v>
      </c>
      <c r="W2018" s="179" t="s">
        <v>11487</v>
      </c>
      <c r="X2018" s="168"/>
      <c r="Y2018" s="173">
        <v>21505</v>
      </c>
      <c r="Z2018" s="162" t="s">
        <v>11488</v>
      </c>
      <c r="AA2018" s="163" t="str">
        <f t="shared" si="46"/>
        <v>https://shopeefood.vn/bo-suu-tap/v-tch</v>
      </c>
      <c r="AB2018" s="686" t="str">
        <f t="shared" si="45"/>
        <v>https://shopeefood.shopee.vn/bo-suu-tap/v-tch</v>
      </c>
    </row>
    <row r="2019" spans="1:28" ht="150">
      <c r="A2019" s="151" t="s">
        <v>10418</v>
      </c>
      <c r="B2019" s="152"/>
      <c r="C2019" s="152" t="s">
        <v>970</v>
      </c>
      <c r="D2019" s="152" t="s">
        <v>207</v>
      </c>
      <c r="E2019" s="180" t="s">
        <v>390</v>
      </c>
      <c r="F2019" s="155" t="s">
        <v>11489</v>
      </c>
      <c r="G2019" s="596" t="str">
        <f t="shared" si="32"/>
        <v>[SuperVIP]_Starbucks Coffee_25-27.11</v>
      </c>
      <c r="H2019" s="609" t="s">
        <v>11490</v>
      </c>
      <c r="I2019" s="183" t="s">
        <v>11491</v>
      </c>
      <c r="J2019" s="346" t="s">
        <v>9282</v>
      </c>
      <c r="K2019" s="162"/>
      <c r="L2019" s="162"/>
      <c r="M2019" s="162"/>
      <c r="N2019" s="169"/>
      <c r="O2019" s="183"/>
      <c r="P2019" s="169"/>
      <c r="Q2019" s="183" t="s">
        <v>11492</v>
      </c>
      <c r="R2019" s="183" t="s">
        <v>11492</v>
      </c>
      <c r="S2019" s="183" t="s">
        <v>11492</v>
      </c>
      <c r="T2019" s="183" t="s">
        <v>11492</v>
      </c>
      <c r="U2019" s="155" t="s">
        <v>696</v>
      </c>
      <c r="V2019" s="155" t="b">
        <v>0</v>
      </c>
      <c r="W2019" s="179" t="s">
        <v>11493</v>
      </c>
      <c r="X2019" s="168"/>
      <c r="Y2019" s="173">
        <v>20649</v>
      </c>
      <c r="Z2019" s="162" t="s">
        <v>7141</v>
      </c>
      <c r="AA2019" s="163" t="str">
        <f t="shared" si="46"/>
        <v>https://shopeefood.vn/bo-suu-tap/sv--starbucks</v>
      </c>
      <c r="AB2019" s="686" t="str">
        <f t="shared" si="45"/>
        <v>https://shopeefood.shopee.vn/bo-suu-tap/sv--starbucks</v>
      </c>
    </row>
    <row r="2020" spans="1:28" ht="240">
      <c r="A2020" s="151" t="s">
        <v>10418</v>
      </c>
      <c r="B2020" s="152"/>
      <c r="C2020" s="152" t="s">
        <v>970</v>
      </c>
      <c r="D2020" s="152" t="s">
        <v>209</v>
      </c>
      <c r="E2020" s="180" t="s">
        <v>258</v>
      </c>
      <c r="F2020" s="155" t="s">
        <v>11494</v>
      </c>
      <c r="G2020" s="596" t="str">
        <f t="shared" si="32"/>
        <v>[VIP]_Cheese Coffee_6-7.11</v>
      </c>
      <c r="H2020" s="609" t="s">
        <v>11495</v>
      </c>
      <c r="I2020" s="183" t="s">
        <v>11496</v>
      </c>
      <c r="J2020" s="184" t="s">
        <v>11497</v>
      </c>
      <c r="K2020" s="162"/>
      <c r="L2020" s="162"/>
      <c r="M2020" s="162"/>
      <c r="N2020" s="169"/>
      <c r="O2020" s="183"/>
      <c r="P2020" s="169"/>
      <c r="Q2020" s="183" t="s">
        <v>11498</v>
      </c>
      <c r="R2020" s="183" t="s">
        <v>11498</v>
      </c>
      <c r="S2020" s="183" t="s">
        <v>11498</v>
      </c>
      <c r="T2020" s="177"/>
      <c r="U2020" s="155"/>
      <c r="V2020" s="155" t="b">
        <v>0</v>
      </c>
      <c r="W2020" s="170" t="s">
        <v>11499</v>
      </c>
      <c r="X2020" s="168"/>
      <c r="Y2020" s="173">
        <v>20651</v>
      </c>
      <c r="Z2020" s="162" t="s">
        <v>7618</v>
      </c>
      <c r="AA2020" s="163" t="str">
        <f t="shared" si="46"/>
        <v>https://shopeefood.vn/bo-suu-tap/v-deal-cheese</v>
      </c>
      <c r="AB2020" s="686" t="str">
        <f t="shared" si="45"/>
        <v>https://shopeefood.shopee.vn/bo-suu-tap/v-deal-cheese</v>
      </c>
    </row>
    <row r="2021" spans="1:28" ht="225">
      <c r="A2021" s="151" t="s">
        <v>10418</v>
      </c>
      <c r="B2021" s="152"/>
      <c r="C2021" s="152" t="s">
        <v>970</v>
      </c>
      <c r="D2021" s="152" t="s">
        <v>209</v>
      </c>
      <c r="E2021" s="180" t="s">
        <v>258</v>
      </c>
      <c r="F2021" s="155" t="s">
        <v>11500</v>
      </c>
      <c r="G2021" s="596" t="str">
        <f t="shared" si="32"/>
        <v>[VIP]_Cheese Coffee_10-12.11</v>
      </c>
      <c r="H2021" s="609" t="s">
        <v>11501</v>
      </c>
      <c r="I2021" s="183" t="s">
        <v>11502</v>
      </c>
      <c r="J2021" s="209" t="s">
        <v>11497</v>
      </c>
      <c r="K2021" s="162"/>
      <c r="L2021" s="162"/>
      <c r="M2021" s="162"/>
      <c r="N2021" s="169"/>
      <c r="O2021" s="183"/>
      <c r="P2021" s="169"/>
      <c r="Q2021" s="183" t="s">
        <v>11503</v>
      </c>
      <c r="R2021" s="177"/>
      <c r="S2021" s="177"/>
      <c r="T2021" s="177"/>
      <c r="U2021" s="155"/>
      <c r="V2021" s="155" t="b">
        <v>0</v>
      </c>
      <c r="W2021" s="170" t="s">
        <v>11504</v>
      </c>
      <c r="X2021" s="168"/>
      <c r="Y2021" s="173">
        <v>21303</v>
      </c>
      <c r="Z2021" s="162" t="s">
        <v>10485</v>
      </c>
      <c r="AA2021" s="163" t="str">
        <f t="shared" si="46"/>
        <v>https://shopeefood.vn/bo-suu-tap/v-cheesebogo</v>
      </c>
      <c r="AB2021" s="686" t="str">
        <f t="shared" si="45"/>
        <v>https://shopeefood.shopee.vn/bo-suu-tap/v-cheesebogo</v>
      </c>
    </row>
    <row r="2022" spans="1:28" ht="210">
      <c r="A2022" s="151" t="s">
        <v>10418</v>
      </c>
      <c r="B2022" s="152"/>
      <c r="C2022" s="152" t="s">
        <v>970</v>
      </c>
      <c r="D2022" s="152" t="s">
        <v>209</v>
      </c>
      <c r="E2022" s="180" t="s">
        <v>258</v>
      </c>
      <c r="F2022" s="155" t="s">
        <v>11505</v>
      </c>
      <c r="G2022" s="596" t="str">
        <f t="shared" si="32"/>
        <v>[VIP]_Cheese Coffee_19-21.11</v>
      </c>
      <c r="H2022" s="609" t="s">
        <v>11506</v>
      </c>
      <c r="I2022" s="183" t="s">
        <v>11507</v>
      </c>
      <c r="J2022" s="209" t="s">
        <v>11497</v>
      </c>
      <c r="K2022" s="162"/>
      <c r="L2022" s="162"/>
      <c r="M2022" s="162"/>
      <c r="N2022" s="169"/>
      <c r="O2022" s="183"/>
      <c r="P2022" s="169"/>
      <c r="Q2022" s="183" t="s">
        <v>11508</v>
      </c>
      <c r="R2022" s="177"/>
      <c r="S2022" s="177"/>
      <c r="T2022" s="177"/>
      <c r="U2022" s="155"/>
      <c r="V2022" s="155" t="b">
        <v>0</v>
      </c>
      <c r="W2022" s="170" t="s">
        <v>11509</v>
      </c>
      <c r="X2022" s="168"/>
      <c r="Y2022" s="173">
        <v>20984</v>
      </c>
      <c r="Z2022" s="162" t="s">
        <v>8935</v>
      </c>
      <c r="AA2022" s="163" t="str">
        <f t="shared" si="46"/>
        <v>https://shopeefood.vn/bo-suu-tap/v-bogocheese-cf</v>
      </c>
      <c r="AB2022" s="686" t="str">
        <f t="shared" si="45"/>
        <v>https://shopeefood.shopee.vn/bo-suu-tap/v-bogocheese-cf</v>
      </c>
    </row>
    <row r="2023" spans="1:28" ht="328">
      <c r="A2023" s="151" t="s">
        <v>10418</v>
      </c>
      <c r="B2023" s="152"/>
      <c r="C2023" s="152" t="s">
        <v>970</v>
      </c>
      <c r="D2023" s="152" t="s">
        <v>209</v>
      </c>
      <c r="E2023" s="180" t="s">
        <v>323</v>
      </c>
      <c r="F2023" s="155" t="s">
        <v>1267</v>
      </c>
      <c r="G2023" s="596" t="str">
        <f t="shared" si="32"/>
        <v>[VIP]_KATINAT Coffee &amp; Tea House_BOGO</v>
      </c>
      <c r="H2023" s="609" t="s">
        <v>11510</v>
      </c>
      <c r="I2023" s="183" t="s">
        <v>11511</v>
      </c>
      <c r="J2023" s="184" t="s">
        <v>1323</v>
      </c>
      <c r="K2023" s="162"/>
      <c r="L2023" s="162"/>
      <c r="M2023" s="162"/>
      <c r="N2023" s="169"/>
      <c r="O2023" s="183"/>
      <c r="P2023" s="169"/>
      <c r="Q2023" s="183" t="s">
        <v>11512</v>
      </c>
      <c r="R2023" s="176" t="s">
        <v>11513</v>
      </c>
      <c r="S2023" s="176" t="s">
        <v>11513</v>
      </c>
      <c r="T2023" s="176" t="s">
        <v>11513</v>
      </c>
      <c r="U2023" s="155"/>
      <c r="V2023" s="155" t="b">
        <v>0</v>
      </c>
      <c r="W2023" s="210" t="s">
        <v>11514</v>
      </c>
      <c r="X2023" s="168"/>
      <c r="Y2023" s="173">
        <v>20890</v>
      </c>
      <c r="Z2023" s="162" t="s">
        <v>8533</v>
      </c>
      <c r="AA2023" s="163" t="str">
        <f t="shared" si="46"/>
        <v>https://shopeefood.vn/bo-suu-tap/jb-bogo-katinat</v>
      </c>
      <c r="AB2023" s="686" t="str">
        <f t="shared" si="45"/>
        <v>https://shopeefood.shopee.vn/bo-suu-tap/jb-bogo-katinat</v>
      </c>
    </row>
    <row r="2024" spans="1:28" ht="328">
      <c r="A2024" s="151" t="s">
        <v>10418</v>
      </c>
      <c r="B2024" s="152"/>
      <c r="C2024" s="152" t="s">
        <v>970</v>
      </c>
      <c r="D2024" s="152" t="s">
        <v>209</v>
      </c>
      <c r="E2024" s="180" t="s">
        <v>323</v>
      </c>
      <c r="F2024" s="155" t="s">
        <v>6496</v>
      </c>
      <c r="G2024" s="596" t="str">
        <f t="shared" si="32"/>
        <v>[VIP]_KATINAT Coffee &amp; Tea House_B2G1</v>
      </c>
      <c r="H2024" s="176" t="s">
        <v>11515</v>
      </c>
      <c r="I2024" s="183" t="s">
        <v>11516</v>
      </c>
      <c r="J2024" s="184" t="s">
        <v>1323</v>
      </c>
      <c r="K2024" s="162"/>
      <c r="L2024" s="162"/>
      <c r="M2024" s="162"/>
      <c r="N2024" s="169"/>
      <c r="O2024" s="183"/>
      <c r="P2024" s="169"/>
      <c r="Q2024" s="183" t="s">
        <v>11517</v>
      </c>
      <c r="R2024" s="183" t="s">
        <v>11517</v>
      </c>
      <c r="S2024" s="183" t="s">
        <v>11517</v>
      </c>
      <c r="T2024" s="183" t="s">
        <v>11518</v>
      </c>
      <c r="U2024" s="155"/>
      <c r="V2024" s="155" t="b">
        <v>0</v>
      </c>
      <c r="W2024" s="179" t="s">
        <v>11519</v>
      </c>
      <c r="X2024" s="168"/>
      <c r="Y2024" s="173">
        <v>20891</v>
      </c>
      <c r="Z2024" s="162" t="s">
        <v>8538</v>
      </c>
      <c r="AA2024" s="163" t="str">
        <f t="shared" si="46"/>
        <v>https://shopeefood.vn/bo-suu-tap/jb-b2g1-katinat</v>
      </c>
      <c r="AB2024" s="686" t="str">
        <f t="shared" si="45"/>
        <v>https://shopeefood.shopee.vn/bo-suu-tap/jb-b2g1-katinat</v>
      </c>
    </row>
    <row r="2025" spans="1:28" ht="210">
      <c r="A2025" s="151" t="s">
        <v>10418</v>
      </c>
      <c r="B2025" s="152"/>
      <c r="C2025" s="152" t="s">
        <v>970</v>
      </c>
      <c r="D2025" s="152" t="s">
        <v>205</v>
      </c>
      <c r="E2025" s="180" t="s">
        <v>323</v>
      </c>
      <c r="F2025" s="155" t="s">
        <v>174</v>
      </c>
      <c r="G2025" s="596" t="str">
        <f t="shared" si="32"/>
        <v>[JBP]_KATINAT Coffee &amp; Tea House_BAU</v>
      </c>
      <c r="H2025" s="176" t="s">
        <v>11520</v>
      </c>
      <c r="I2025" s="183" t="s">
        <v>11521</v>
      </c>
      <c r="J2025" s="184" t="s">
        <v>1323</v>
      </c>
      <c r="K2025" s="162"/>
      <c r="L2025" s="162"/>
      <c r="M2025" s="162"/>
      <c r="N2025" s="169"/>
      <c r="O2025" s="183"/>
      <c r="P2025" s="169"/>
      <c r="Q2025" s="183"/>
      <c r="R2025" s="177"/>
      <c r="S2025" s="177"/>
      <c r="T2025" s="177"/>
      <c r="U2025" s="155"/>
      <c r="V2025" s="155" t="b">
        <v>0</v>
      </c>
      <c r="W2025" s="179" t="s">
        <v>11522</v>
      </c>
      <c r="X2025" s="168"/>
      <c r="Y2025" s="173">
        <v>21038</v>
      </c>
      <c r="Z2025" s="162" t="s">
        <v>9707</v>
      </c>
      <c r="AA2025" s="163" t="str">
        <f t="shared" si="46"/>
        <v>https://shopeefood.vn/bo-suu-tap/jb-30-katinat</v>
      </c>
      <c r="AB2025" s="686" t="str">
        <f t="shared" si="45"/>
        <v>https://shopeefood.shopee.vn/bo-suu-tap/jb-30-katinat</v>
      </c>
    </row>
    <row r="2026" spans="1:28" ht="225">
      <c r="A2026" s="151" t="s">
        <v>10418</v>
      </c>
      <c r="B2026" s="152"/>
      <c r="C2026" s="152" t="s">
        <v>970</v>
      </c>
      <c r="D2026" s="152" t="s">
        <v>201</v>
      </c>
      <c r="E2026" s="180" t="s">
        <v>1015</v>
      </c>
      <c r="F2026" s="155" t="s">
        <v>3968</v>
      </c>
      <c r="G2026" s="596" t="str">
        <f t="shared" si="32"/>
        <v>[SJBP]_Highlands Coffee_ALC 14</v>
      </c>
      <c r="H2026" s="609" t="s">
        <v>11465</v>
      </c>
      <c r="I2026" s="183" t="s">
        <v>11466</v>
      </c>
      <c r="J2026" s="209" t="s">
        <v>1019</v>
      </c>
      <c r="K2026" s="162"/>
      <c r="L2026" s="162"/>
      <c r="M2026" s="162"/>
      <c r="N2026" s="169"/>
      <c r="O2026" s="183"/>
      <c r="P2026" s="169"/>
      <c r="Q2026" s="183" t="s">
        <v>11523</v>
      </c>
      <c r="R2026" s="177"/>
      <c r="S2026" s="177"/>
      <c r="T2026" s="177"/>
      <c r="U2026" s="155"/>
      <c r="V2026" s="155" t="b">
        <v>0</v>
      </c>
      <c r="W2026" s="562" t="str">
        <f>W2014</f>
        <v>https://drive.google.com/drive/u/0/folders/1xj0I4RarnTtoEsQwKSe1p1mBm_ENxEPN</v>
      </c>
      <c r="X2026" s="168"/>
      <c r="Y2026" s="173">
        <v>20657</v>
      </c>
      <c r="Z2026" s="162" t="s">
        <v>7745</v>
      </c>
      <c r="AA2026" s="163" t="str">
        <f t="shared" si="46"/>
        <v>https://shopeefood.vn/bo-suu-tap/sj-1d-highlands</v>
      </c>
      <c r="AB2026" s="686" t="str">
        <f t="shared" si="45"/>
        <v>https://shopeefood.shopee.vn/bo-suu-tap/sj-1d-highlands</v>
      </c>
    </row>
    <row r="2027" spans="1:28" ht="240">
      <c r="A2027" s="151" t="s">
        <v>10418</v>
      </c>
      <c r="B2027" s="152"/>
      <c r="C2027" s="152" t="s">
        <v>970</v>
      </c>
      <c r="D2027" s="152" t="s">
        <v>201</v>
      </c>
      <c r="E2027" s="180" t="s">
        <v>390</v>
      </c>
      <c r="F2027" s="155" t="s">
        <v>991</v>
      </c>
      <c r="G2027" s="596" t="str">
        <f t="shared" si="32"/>
        <v>[SJBP]_Starbucks Coffee_WC Mon</v>
      </c>
      <c r="H2027" s="729" t="s">
        <v>11524</v>
      </c>
      <c r="I2027" s="183" t="s">
        <v>11525</v>
      </c>
      <c r="J2027" s="346" t="s">
        <v>9282</v>
      </c>
      <c r="K2027" s="162"/>
      <c r="L2027" s="162"/>
      <c r="M2027" s="162"/>
      <c r="N2027" s="169"/>
      <c r="O2027" s="183"/>
      <c r="P2027" s="169"/>
      <c r="Q2027" s="183" t="s">
        <v>11526</v>
      </c>
      <c r="R2027" s="183" t="s">
        <v>11526</v>
      </c>
      <c r="S2027" s="183" t="s">
        <v>11526</v>
      </c>
      <c r="T2027" s="183" t="s">
        <v>11526</v>
      </c>
      <c r="U2027" s="155"/>
      <c r="V2027" s="155" t="b">
        <v>0</v>
      </c>
      <c r="W2027" s="179" t="s">
        <v>11527</v>
      </c>
      <c r="X2027" s="168"/>
      <c r="Y2027" s="173">
        <v>20652</v>
      </c>
      <c r="Z2027" s="162" t="s">
        <v>7720</v>
      </c>
      <c r="AA2027" s="163" t="str">
        <f t="shared" si="46"/>
        <v>https://shopeefood.vn/bo-suu-tap/sj-mon-starbucks</v>
      </c>
      <c r="AB2027" s="686" t="str">
        <f t="shared" si="45"/>
        <v>https://shopeefood.shopee.vn/bo-suu-tap/sj-mon-starbucks</v>
      </c>
    </row>
    <row r="2028" spans="1:28" ht="210">
      <c r="A2028" s="151" t="s">
        <v>10418</v>
      </c>
      <c r="B2028" s="152"/>
      <c r="C2028" s="152" t="s">
        <v>970</v>
      </c>
      <c r="D2028" s="152" t="s">
        <v>201</v>
      </c>
      <c r="E2028" s="180" t="s">
        <v>390</v>
      </c>
      <c r="F2028" s="155" t="s">
        <v>997</v>
      </c>
      <c r="G2028" s="596" t="str">
        <f t="shared" si="32"/>
        <v>[SJBP]_Starbucks Coffee_WC Fri</v>
      </c>
      <c r="H2028" s="319" t="s">
        <v>11528</v>
      </c>
      <c r="I2028" s="183" t="s">
        <v>11529</v>
      </c>
      <c r="J2028" s="346" t="s">
        <v>9282</v>
      </c>
      <c r="K2028" s="162"/>
      <c r="L2028" s="162"/>
      <c r="M2028" s="162"/>
      <c r="N2028" s="169"/>
      <c r="O2028" s="183"/>
      <c r="P2028" s="169"/>
      <c r="Q2028" s="183" t="s">
        <v>11530</v>
      </c>
      <c r="R2028" s="183" t="s">
        <v>11530</v>
      </c>
      <c r="S2028" s="183" t="s">
        <v>11530</v>
      </c>
      <c r="T2028" s="177"/>
      <c r="U2028" s="155"/>
      <c r="V2028" s="155" t="b">
        <v>0</v>
      </c>
      <c r="W2028" s="179" t="s">
        <v>11531</v>
      </c>
      <c r="X2028" s="168"/>
      <c r="Y2028" s="173">
        <v>20653</v>
      </c>
      <c r="Z2028" s="162" t="s">
        <v>7726</v>
      </c>
      <c r="AA2028" s="163" t="str">
        <f t="shared" si="46"/>
        <v>https://shopeefood.vn/bo-suu-tap/sj-fri-starbucks</v>
      </c>
      <c r="AB2028" s="686" t="str">
        <f t="shared" si="45"/>
        <v>https://shopeefood.shopee.vn/bo-suu-tap/sj-fri-starbucks</v>
      </c>
    </row>
    <row r="2029" spans="1:28" ht="30">
      <c r="A2029" s="151" t="s">
        <v>10418</v>
      </c>
      <c r="B2029" s="152"/>
      <c r="C2029" s="152" t="s">
        <v>970</v>
      </c>
      <c r="D2029" s="152" t="s">
        <v>201</v>
      </c>
      <c r="E2029" s="180" t="s">
        <v>390</v>
      </c>
      <c r="F2029" s="155" t="s">
        <v>174</v>
      </c>
      <c r="G2029" s="596" t="str">
        <f t="shared" si="32"/>
        <v>[SJBP]_Starbucks Coffee_BAU</v>
      </c>
      <c r="H2029" s="176"/>
      <c r="I2029" s="183"/>
      <c r="J2029" s="346" t="s">
        <v>9282</v>
      </c>
      <c r="K2029" s="162"/>
      <c r="L2029" s="162"/>
      <c r="M2029" s="162"/>
      <c r="N2029" s="169"/>
      <c r="O2029" s="183"/>
      <c r="P2029" s="169"/>
      <c r="Q2029" s="183"/>
      <c r="R2029" s="177"/>
      <c r="S2029" s="177"/>
      <c r="T2029" s="177"/>
      <c r="U2029" s="155"/>
      <c r="V2029" s="155" t="b">
        <v>0</v>
      </c>
      <c r="W2029" s="168"/>
      <c r="X2029" s="168"/>
      <c r="Y2029" s="364"/>
      <c r="Z2029" s="169"/>
      <c r="AA2029" s="163" t="str">
        <f t="shared" si="46"/>
        <v>https://shopeefood.vn/bo-suu-tap/</v>
      </c>
      <c r="AB2029" s="686" t="str">
        <f t="shared" si="45"/>
        <v/>
      </c>
    </row>
    <row r="2030" spans="1:28" ht="180">
      <c r="A2030" s="151" t="s">
        <v>10418</v>
      </c>
      <c r="B2030" s="152"/>
      <c r="C2030" s="152" t="s">
        <v>970</v>
      </c>
      <c r="D2030" s="152" t="s">
        <v>201</v>
      </c>
      <c r="E2030" s="180" t="s">
        <v>403</v>
      </c>
      <c r="F2030" s="155" t="s">
        <v>8513</v>
      </c>
      <c r="G2030" s="596" t="str">
        <f t="shared" si="32"/>
        <v>[SJBP]_The Coffee House_WC Wed</v>
      </c>
      <c r="H2030" s="730" t="s">
        <v>10747</v>
      </c>
      <c r="I2030" s="183"/>
      <c r="J2030" s="342" t="s">
        <v>1669</v>
      </c>
      <c r="K2030" s="162"/>
      <c r="L2030" s="162"/>
      <c r="M2030" s="162"/>
      <c r="N2030" s="169"/>
      <c r="O2030" s="183"/>
      <c r="P2030" s="169"/>
      <c r="Q2030" s="183" t="s">
        <v>11532</v>
      </c>
      <c r="R2030" s="183" t="s">
        <v>11532</v>
      </c>
      <c r="S2030" s="177"/>
      <c r="T2030" s="177"/>
      <c r="U2030" s="155"/>
      <c r="V2030" s="155" t="b">
        <v>0</v>
      </c>
      <c r="W2030" s="731" t="s">
        <v>8516</v>
      </c>
      <c r="X2030" s="168"/>
      <c r="Y2030" s="173">
        <v>20698</v>
      </c>
      <c r="Z2030" s="162" t="s">
        <v>7924</v>
      </c>
      <c r="AA2030" s="163" t="str">
        <f t="shared" si="46"/>
        <v>https://shopeefood.vn/bo-suu-tap/sj-tch--50</v>
      </c>
      <c r="AB2030" s="686" t="str">
        <f t="shared" si="45"/>
        <v>https://shopeefood.shopee.vn/bo-suu-tap/sj-tch--50</v>
      </c>
    </row>
    <row r="2031" spans="1:28" ht="180">
      <c r="A2031" s="151" t="s">
        <v>10418</v>
      </c>
      <c r="B2031" s="152"/>
      <c r="C2031" s="152" t="s">
        <v>970</v>
      </c>
      <c r="D2031" s="152" t="s">
        <v>201</v>
      </c>
      <c r="E2031" s="180" t="s">
        <v>403</v>
      </c>
      <c r="F2031" s="155" t="s">
        <v>997</v>
      </c>
      <c r="G2031" s="596" t="str">
        <f t="shared" si="32"/>
        <v>[SJBP]_The Coffee House_WC Fri</v>
      </c>
      <c r="H2031" s="730" t="s">
        <v>10751</v>
      </c>
      <c r="I2031" s="183"/>
      <c r="J2031" s="342" t="s">
        <v>1669</v>
      </c>
      <c r="K2031" s="162"/>
      <c r="L2031" s="162"/>
      <c r="M2031" s="162"/>
      <c r="N2031" s="169"/>
      <c r="O2031" s="183"/>
      <c r="P2031" s="169"/>
      <c r="Q2031" s="183" t="s">
        <v>11533</v>
      </c>
      <c r="R2031" s="176" t="s">
        <v>11534</v>
      </c>
      <c r="S2031" s="177"/>
      <c r="T2031" s="177"/>
      <c r="U2031" s="155"/>
      <c r="V2031" s="155" t="b">
        <v>0</v>
      </c>
      <c r="W2031" s="731" t="s">
        <v>11535</v>
      </c>
      <c r="X2031" s="168"/>
      <c r="Y2031" s="173">
        <v>20772</v>
      </c>
      <c r="Z2031" s="162" t="s">
        <v>8031</v>
      </c>
      <c r="AA2031" s="163" t="str">
        <f t="shared" si="46"/>
        <v>https://shopeefood.vn/bo-suu-tap/sj--tch-50</v>
      </c>
      <c r="AB2031" s="686" t="str">
        <f t="shared" si="45"/>
        <v>https://shopeefood.shopee.vn/bo-suu-tap/sj--tch-50</v>
      </c>
    </row>
    <row r="2032" spans="1:28" ht="150">
      <c r="A2032" s="151" t="s">
        <v>10418</v>
      </c>
      <c r="B2032" s="152"/>
      <c r="C2032" s="152" t="s">
        <v>1236</v>
      </c>
      <c r="D2032" s="152" t="s">
        <v>207</v>
      </c>
      <c r="E2032" s="180" t="s">
        <v>1453</v>
      </c>
      <c r="F2032" s="155" t="s">
        <v>11536</v>
      </c>
      <c r="G2032" s="596" t="str">
        <f t="shared" si="32"/>
        <v>[SuperVIP]_Trà Sữa May Cha_9k_Nov</v>
      </c>
      <c r="H2032" s="245" t="s">
        <v>11537</v>
      </c>
      <c r="I2032" s="183" t="s">
        <v>11538</v>
      </c>
      <c r="J2032" s="184" t="s">
        <v>1456</v>
      </c>
      <c r="K2032" s="162"/>
      <c r="L2032" s="162"/>
      <c r="M2032" s="162"/>
      <c r="N2032" s="169"/>
      <c r="O2032" s="183"/>
      <c r="P2032" s="169"/>
      <c r="Q2032" s="183" t="s">
        <v>11539</v>
      </c>
      <c r="R2032" s="177"/>
      <c r="S2032" s="177"/>
      <c r="T2032" s="177"/>
      <c r="U2032" s="155" t="s">
        <v>696</v>
      </c>
      <c r="V2032" s="155" t="b">
        <v>0</v>
      </c>
      <c r="W2032" s="179" t="s">
        <v>11540</v>
      </c>
      <c r="X2032" s="168"/>
      <c r="Y2032" s="173">
        <v>20931</v>
      </c>
      <c r="Z2032" s="162" t="s">
        <v>8406</v>
      </c>
      <c r="AA2032" s="163" t="str">
        <f t="shared" si="46"/>
        <v>https://shopeefood.vn/bo-suu-tap/sv-9k-maycha</v>
      </c>
      <c r="AB2032" s="686" t="str">
        <f t="shared" si="45"/>
        <v>https://shopeefood.shopee.vn/bo-suu-tap/sv-9k-maycha</v>
      </c>
    </row>
    <row r="2033" spans="1:28" ht="150">
      <c r="A2033" s="732" t="s">
        <v>10418</v>
      </c>
      <c r="B2033" s="733"/>
      <c r="C2033" s="734" t="s">
        <v>1236</v>
      </c>
      <c r="D2033" s="735" t="s">
        <v>209</v>
      </c>
      <c r="E2033" s="734" t="s">
        <v>1453</v>
      </c>
      <c r="F2033" s="736" t="s">
        <v>10418</v>
      </c>
      <c r="G2033" s="737" t="str">
        <f t="shared" si="32"/>
        <v>[VIP]_Trà Sữa May Cha_Nov</v>
      </c>
      <c r="H2033" s="738" t="s">
        <v>11541</v>
      </c>
      <c r="I2033" s="183" t="s">
        <v>10999</v>
      </c>
      <c r="J2033" s="184" t="s">
        <v>1456</v>
      </c>
      <c r="K2033" s="162"/>
      <c r="L2033" s="162"/>
      <c r="M2033" s="162"/>
      <c r="N2033" s="169"/>
      <c r="O2033" s="183"/>
      <c r="P2033" s="169"/>
      <c r="Q2033" s="183" t="s">
        <v>11542</v>
      </c>
      <c r="R2033" s="177"/>
      <c r="S2033" s="177"/>
      <c r="T2033" s="177"/>
      <c r="U2033" s="155" t="s">
        <v>696</v>
      </c>
      <c r="V2033" s="155" t="b">
        <v>0</v>
      </c>
      <c r="W2033" s="179" t="s">
        <v>10561</v>
      </c>
      <c r="X2033" s="168"/>
      <c r="Y2033" s="173">
        <v>21418</v>
      </c>
      <c r="Z2033" s="162" t="s">
        <v>11543</v>
      </c>
      <c r="AA2033" s="163" t="str">
        <f t="shared" si="46"/>
        <v>https://shopeefood.vn/bo-suu-tap/v-maycha-spf</v>
      </c>
      <c r="AB2033" s="686" t="str">
        <f t="shared" si="45"/>
        <v>https://shopeefood.shopee.vn/bo-suu-tap/v-maycha-spf</v>
      </c>
    </row>
    <row r="2034" spans="1:28" ht="135">
      <c r="A2034" s="732" t="s">
        <v>10418</v>
      </c>
      <c r="B2034" s="733"/>
      <c r="C2034" s="734" t="s">
        <v>1236</v>
      </c>
      <c r="D2034" s="735" t="s">
        <v>209</v>
      </c>
      <c r="E2034" s="734" t="s">
        <v>1237</v>
      </c>
      <c r="F2034" s="736" t="s">
        <v>10418</v>
      </c>
      <c r="G2034" s="737" t="str">
        <f t="shared" si="32"/>
        <v>[VIP]_Tocotoco_Nov</v>
      </c>
      <c r="H2034" s="739" t="s">
        <v>11544</v>
      </c>
      <c r="I2034" s="738" t="s">
        <v>11545</v>
      </c>
      <c r="J2034" s="209" t="s">
        <v>1239</v>
      </c>
      <c r="K2034" s="162"/>
      <c r="L2034" s="162"/>
      <c r="M2034" s="162"/>
      <c r="N2034" s="169"/>
      <c r="O2034" s="183"/>
      <c r="P2034" s="169"/>
      <c r="Q2034" s="183" t="s">
        <v>11546</v>
      </c>
      <c r="R2034" s="183" t="s">
        <v>11547</v>
      </c>
      <c r="S2034" s="177"/>
      <c r="T2034" s="177"/>
      <c r="U2034" s="155" t="s">
        <v>696</v>
      </c>
      <c r="V2034" s="155" t="b">
        <v>0</v>
      </c>
      <c r="W2034" s="170" t="s">
        <v>11548</v>
      </c>
      <c r="X2034" s="168"/>
      <c r="Y2034" s="173">
        <v>20958</v>
      </c>
      <c r="Z2034" s="162" t="s">
        <v>8396</v>
      </c>
      <c r="AA2034" s="163" t="str">
        <f t="shared" si="46"/>
        <v>https://shopeefood.vn/bo-suu-tap/v-toco-bogo</v>
      </c>
      <c r="AB2034" s="686" t="str">
        <f t="shared" si="45"/>
        <v>https://shopeefood.shopee.vn/bo-suu-tap/v-toco-bogo</v>
      </c>
    </row>
    <row r="2035" spans="1:28" ht="135">
      <c r="A2035" s="732" t="s">
        <v>10418</v>
      </c>
      <c r="B2035" s="733"/>
      <c r="C2035" s="734" t="s">
        <v>1236</v>
      </c>
      <c r="D2035" s="735" t="s">
        <v>209</v>
      </c>
      <c r="E2035" s="734" t="s">
        <v>1097</v>
      </c>
      <c r="F2035" s="736" t="s">
        <v>10418</v>
      </c>
      <c r="G2035" s="737" t="str">
        <f t="shared" si="32"/>
        <v>[VIP]_Trà Sữa Sunday Basic_Nov</v>
      </c>
      <c r="H2035" s="740" t="s">
        <v>11549</v>
      </c>
      <c r="I2035" s="738" t="s">
        <v>11550</v>
      </c>
      <c r="J2035" s="184" t="s">
        <v>1512</v>
      </c>
      <c r="K2035" s="162"/>
      <c r="L2035" s="162"/>
      <c r="M2035" s="162"/>
      <c r="N2035" s="169"/>
      <c r="O2035" s="183"/>
      <c r="P2035" s="169"/>
      <c r="Q2035" s="183" t="s">
        <v>11551</v>
      </c>
      <c r="R2035" s="177"/>
      <c r="S2035" s="177"/>
      <c r="T2035" s="177"/>
      <c r="U2035" s="155" t="s">
        <v>696</v>
      </c>
      <c r="V2035" s="155" t="b">
        <v>0</v>
      </c>
      <c r="W2035" s="170" t="s">
        <v>11552</v>
      </c>
      <c r="X2035" s="168"/>
      <c r="Y2035" s="173">
        <v>20202</v>
      </c>
      <c r="Z2035" s="162" t="s">
        <v>4848</v>
      </c>
      <c r="AA2035" s="163" t="str">
        <f t="shared" si="46"/>
        <v>https://shopeefood.vn/bo-suu-tap/v-sunday-basic</v>
      </c>
      <c r="AB2035" s="686" t="str">
        <f t="shared" si="45"/>
        <v>https://shopeefood.shopee.vn/bo-suu-tap/v-sunday-basic</v>
      </c>
    </row>
    <row r="2036" spans="1:28" ht="75">
      <c r="A2036" s="732" t="s">
        <v>10418</v>
      </c>
      <c r="B2036" s="733"/>
      <c r="C2036" s="734" t="s">
        <v>1236</v>
      </c>
      <c r="D2036" s="735" t="s">
        <v>209</v>
      </c>
      <c r="E2036" s="734" t="s">
        <v>1469</v>
      </c>
      <c r="F2036" s="736" t="s">
        <v>11553</v>
      </c>
      <c r="G2036" s="737" t="str">
        <f t="shared" si="32"/>
        <v>[VIP]_Gong Cha_4-7Nov</v>
      </c>
      <c r="H2036" s="741" t="s">
        <v>11554</v>
      </c>
      <c r="I2036" s="740" t="s">
        <v>11555</v>
      </c>
      <c r="J2036" s="184" t="s">
        <v>1472</v>
      </c>
      <c r="K2036" s="162"/>
      <c r="L2036" s="162"/>
      <c r="M2036" s="162"/>
      <c r="N2036" s="169"/>
      <c r="O2036" s="183"/>
      <c r="P2036" s="169"/>
      <c r="Q2036" s="183" t="s">
        <v>11556</v>
      </c>
      <c r="R2036" s="183" t="s">
        <v>11556</v>
      </c>
      <c r="S2036" s="177"/>
      <c r="T2036" s="177"/>
      <c r="U2036" s="155" t="s">
        <v>696</v>
      </c>
      <c r="V2036" s="155" t="b">
        <v>0</v>
      </c>
      <c r="W2036" s="170" t="s">
        <v>11557</v>
      </c>
      <c r="X2036" s="168"/>
      <c r="Y2036" s="173">
        <v>20435</v>
      </c>
      <c r="Z2036" s="162" t="s">
        <v>6065</v>
      </c>
      <c r="AA2036" s="163" t="str">
        <f t="shared" si="46"/>
        <v>https://shopeefood.vn/bo-suu-tap/v-gongcha-1t1</v>
      </c>
      <c r="AB2036" s="686" t="str">
        <f t="shared" si="45"/>
        <v>https://shopeefood.shopee.vn/bo-suu-tap/v-gongcha-1t1</v>
      </c>
    </row>
    <row r="2037" spans="1:28" ht="75">
      <c r="A2037" s="732" t="s">
        <v>10418</v>
      </c>
      <c r="B2037" s="733"/>
      <c r="C2037" s="734" t="s">
        <v>1236</v>
      </c>
      <c r="D2037" s="735" t="s">
        <v>209</v>
      </c>
      <c r="E2037" s="734" t="s">
        <v>1469</v>
      </c>
      <c r="F2037" s="736" t="s">
        <v>11558</v>
      </c>
      <c r="G2037" s="737" t="str">
        <f t="shared" si="32"/>
        <v>[VIP]_Gong Cha_25-27Nov</v>
      </c>
      <c r="H2037" s="741" t="s">
        <v>11559</v>
      </c>
      <c r="I2037" s="183" t="s">
        <v>11560</v>
      </c>
      <c r="J2037" s="184" t="s">
        <v>1472</v>
      </c>
      <c r="K2037" s="162"/>
      <c r="L2037" s="162"/>
      <c r="M2037" s="162"/>
      <c r="N2037" s="169"/>
      <c r="O2037" s="183"/>
      <c r="P2037" s="169"/>
      <c r="Q2037" s="183" t="s">
        <v>11561</v>
      </c>
      <c r="R2037" s="183" t="s">
        <v>11562</v>
      </c>
      <c r="S2037" s="177"/>
      <c r="T2037" s="177"/>
      <c r="U2037" s="155" t="s">
        <v>696</v>
      </c>
      <c r="V2037" s="155" t="b">
        <v>0</v>
      </c>
      <c r="W2037" s="506" t="s">
        <v>11563</v>
      </c>
      <c r="X2037" s="168"/>
      <c r="Y2037" s="173">
        <v>20667</v>
      </c>
      <c r="Z2037" s="162" t="s">
        <v>7196</v>
      </c>
      <c r="AA2037" s="163" t="str">
        <f t="shared" si="46"/>
        <v>https://shopeefood.vn/bo-suu-tap/v-1t1-gongcha</v>
      </c>
      <c r="AB2037" s="686" t="str">
        <f t="shared" si="45"/>
        <v>https://shopeefood.shopee.vn/bo-suu-tap/v-1t1-gongcha</v>
      </c>
    </row>
    <row r="2038" spans="1:28" ht="195">
      <c r="A2038" s="151" t="s">
        <v>10418</v>
      </c>
      <c r="B2038" s="152"/>
      <c r="C2038" s="152" t="s">
        <v>706</v>
      </c>
      <c r="D2038" s="152" t="s">
        <v>211</v>
      </c>
      <c r="E2038" s="191" t="s">
        <v>433</v>
      </c>
      <c r="F2038" s="176" t="s">
        <v>11564</v>
      </c>
      <c r="G2038" s="177" t="str">
        <f t="shared" si="32"/>
        <v>[Win 1]_Trà Sữa Mixue_Nov.05</v>
      </c>
      <c r="H2038" s="176" t="s">
        <v>11565</v>
      </c>
      <c r="I2038" s="430" t="s">
        <v>11566</v>
      </c>
      <c r="J2038" s="742" t="s">
        <v>11567</v>
      </c>
      <c r="K2038" s="153"/>
      <c r="L2038" s="157"/>
      <c r="M2038" s="159"/>
      <c r="N2038" s="168"/>
      <c r="O2038" s="155" t="s">
        <v>4147</v>
      </c>
      <c r="P2038" s="543"/>
      <c r="Q2038" s="193"/>
      <c r="R2038" s="177" t="s">
        <v>11568</v>
      </c>
      <c r="S2038" s="177"/>
      <c r="T2038" s="177"/>
      <c r="U2038" s="155" t="s">
        <v>696</v>
      </c>
      <c r="V2038" s="155" t="b">
        <v>0</v>
      </c>
      <c r="W2038" s="179" t="s">
        <v>11569</v>
      </c>
      <c r="X2038" s="168"/>
      <c r="Y2038" s="173">
        <v>21406</v>
      </c>
      <c r="Z2038" s="162" t="s">
        <v>11570</v>
      </c>
      <c r="AA2038" s="163" t="str">
        <f t="shared" si="46"/>
        <v>https://shopeefood.vn/bo-suu-tap/w1-mixue-hn</v>
      </c>
      <c r="AB2038" s="686" t="str">
        <f t="shared" si="45"/>
        <v>https://shopeefood.shopee.vn/bo-suu-tap/w1-mixue-hn</v>
      </c>
    </row>
    <row r="2039" spans="1:28" ht="120">
      <c r="A2039" s="151" t="s">
        <v>10418</v>
      </c>
      <c r="B2039" s="152"/>
      <c r="C2039" s="152" t="s">
        <v>706</v>
      </c>
      <c r="D2039" s="152" t="s">
        <v>213</v>
      </c>
      <c r="E2039" s="191" t="s">
        <v>433</v>
      </c>
      <c r="F2039" s="176" t="s">
        <v>11571</v>
      </c>
      <c r="G2039" s="177" t="str">
        <f t="shared" si="32"/>
        <v>[Win 2]_Trà Sữa Mixue_Nov.21</v>
      </c>
      <c r="H2039" s="176" t="s">
        <v>11572</v>
      </c>
      <c r="I2039" s="430" t="s">
        <v>11573</v>
      </c>
      <c r="J2039" s="742" t="s">
        <v>11567</v>
      </c>
      <c r="K2039" s="153"/>
      <c r="L2039" s="157"/>
      <c r="M2039" s="159"/>
      <c r="N2039" s="168"/>
      <c r="O2039" s="155" t="s">
        <v>4147</v>
      </c>
      <c r="P2039" s="543"/>
      <c r="Q2039" s="193"/>
      <c r="R2039" s="177" t="s">
        <v>11574</v>
      </c>
      <c r="S2039" s="177"/>
      <c r="T2039" s="177"/>
      <c r="U2039" s="155" t="s">
        <v>696</v>
      </c>
      <c r="V2039" s="155" t="b">
        <v>0</v>
      </c>
      <c r="W2039" s="179" t="s">
        <v>11569</v>
      </c>
      <c r="X2039" s="168"/>
      <c r="Y2039" s="173">
        <v>21501</v>
      </c>
      <c r="Z2039" s="162" t="s">
        <v>11575</v>
      </c>
      <c r="AA2039" s="163" t="str">
        <f t="shared" si="46"/>
        <v>https://shopeefood.vn/bo-suu-tap/w2-tra-sua-mixue</v>
      </c>
      <c r="AB2039" s="686" t="str">
        <f t="shared" si="45"/>
        <v>https://shopeefood.shopee.vn/bo-suu-tap/w2-tra-sua-mixue</v>
      </c>
    </row>
    <row r="2040" spans="1:28" ht="120">
      <c r="A2040" s="151" t="s">
        <v>10418</v>
      </c>
      <c r="B2040" s="152"/>
      <c r="C2040" s="152" t="s">
        <v>706</v>
      </c>
      <c r="D2040" s="152" t="s">
        <v>211</v>
      </c>
      <c r="E2040" s="191" t="s">
        <v>433</v>
      </c>
      <c r="F2040" s="176" t="s">
        <v>11576</v>
      </c>
      <c r="G2040" s="177" t="str">
        <f t="shared" si="32"/>
        <v>[Win 1]_Trà Sữa Mixue_Nov.04</v>
      </c>
      <c r="H2040" s="176" t="s">
        <v>11577</v>
      </c>
      <c r="I2040" s="430" t="s">
        <v>11578</v>
      </c>
      <c r="J2040" s="742" t="s">
        <v>11579</v>
      </c>
      <c r="K2040" s="153"/>
      <c r="L2040" s="157"/>
      <c r="M2040" s="159"/>
      <c r="N2040" s="168"/>
      <c r="O2040" s="155" t="s">
        <v>4147</v>
      </c>
      <c r="P2040" s="543"/>
      <c r="Q2040" s="193" t="s">
        <v>11580</v>
      </c>
      <c r="R2040" s="177"/>
      <c r="S2040" s="177"/>
      <c r="T2040" s="177"/>
      <c r="U2040" s="155" t="s">
        <v>696</v>
      </c>
      <c r="V2040" s="155" t="b">
        <v>0</v>
      </c>
      <c r="W2040" s="179" t="s">
        <v>11569</v>
      </c>
      <c r="X2040" s="168"/>
      <c r="Y2040" s="173">
        <v>21402</v>
      </c>
      <c r="Z2040" s="162" t="s">
        <v>11581</v>
      </c>
      <c r="AA2040" s="163" t="str">
        <f t="shared" si="46"/>
        <v>https://shopeefood.vn/bo-suu-tap/w1-mixue</v>
      </c>
      <c r="AB2040" s="686" t="str">
        <f t="shared" si="45"/>
        <v>https://shopeefood.shopee.vn/bo-suu-tap/w1-mixue</v>
      </c>
    </row>
    <row r="2041" spans="1:28" ht="180">
      <c r="A2041" s="151" t="s">
        <v>10418</v>
      </c>
      <c r="B2041" s="152"/>
      <c r="C2041" s="152" t="s">
        <v>706</v>
      </c>
      <c r="D2041" s="152" t="s">
        <v>213</v>
      </c>
      <c r="E2041" s="191" t="s">
        <v>433</v>
      </c>
      <c r="F2041" s="176" t="s">
        <v>11582</v>
      </c>
      <c r="G2041" s="177" t="str">
        <f t="shared" si="32"/>
        <v>[Win 2]_Trà Sữa Mixue_Nov.09</v>
      </c>
      <c r="H2041" s="176" t="s">
        <v>11583</v>
      </c>
      <c r="I2041" s="430" t="s">
        <v>11584</v>
      </c>
      <c r="J2041" s="742" t="s">
        <v>11579</v>
      </c>
      <c r="K2041" s="153"/>
      <c r="L2041" s="157"/>
      <c r="M2041" s="159"/>
      <c r="N2041" s="168"/>
      <c r="O2041" s="155" t="s">
        <v>4147</v>
      </c>
      <c r="P2041" s="543"/>
      <c r="Q2041" s="193" t="s">
        <v>11585</v>
      </c>
      <c r="R2041" s="177"/>
      <c r="S2041" s="177"/>
      <c r="T2041" s="177"/>
      <c r="U2041" s="155" t="s">
        <v>696</v>
      </c>
      <c r="V2041" s="155" t="b">
        <v>0</v>
      </c>
      <c r="W2041" s="179" t="s">
        <v>11569</v>
      </c>
      <c r="X2041" s="168"/>
      <c r="Y2041" s="173">
        <v>20692</v>
      </c>
      <c r="Z2041" s="162" t="s">
        <v>7810</v>
      </c>
      <c r="AA2041" s="163" t="str">
        <f t="shared" si="46"/>
        <v>https://shopeefood.vn/bo-suu-tap/w2-mixue</v>
      </c>
      <c r="AB2041" s="686" t="str">
        <f t="shared" si="45"/>
        <v>https://shopeefood.shopee.vn/bo-suu-tap/w2-mixue</v>
      </c>
    </row>
    <row r="2042" spans="1:28" ht="225">
      <c r="A2042" s="151" t="s">
        <v>10418</v>
      </c>
      <c r="B2042" s="152"/>
      <c r="C2042" s="152" t="s">
        <v>970</v>
      </c>
      <c r="D2042" s="152" t="s">
        <v>205</v>
      </c>
      <c r="E2042" s="180" t="s">
        <v>323</v>
      </c>
      <c r="F2042" s="155" t="s">
        <v>11586</v>
      </c>
      <c r="G2042" s="596" t="str">
        <f t="shared" si="32"/>
        <v>[JBP]_KATINAT Coffee &amp; Tea House_Ads 50%</v>
      </c>
      <c r="H2042" s="176" t="s">
        <v>11587</v>
      </c>
      <c r="I2042" s="183" t="s">
        <v>11588</v>
      </c>
      <c r="J2042" s="184" t="s">
        <v>1323</v>
      </c>
      <c r="K2042" s="162"/>
      <c r="L2042" s="162"/>
      <c r="M2042" s="162"/>
      <c r="N2042" s="169"/>
      <c r="O2042" s="183"/>
      <c r="P2042" s="169"/>
      <c r="Q2042" s="183" t="s">
        <v>11589</v>
      </c>
      <c r="R2042" s="176" t="s">
        <v>11590</v>
      </c>
      <c r="S2042" s="176" t="s">
        <v>11590</v>
      </c>
      <c r="T2042" s="176" t="s">
        <v>11591</v>
      </c>
      <c r="U2042" s="155" t="s">
        <v>696</v>
      </c>
      <c r="V2042" s="155" t="b">
        <v>0</v>
      </c>
      <c r="W2042" s="179" t="s">
        <v>11592</v>
      </c>
      <c r="X2042" s="168"/>
      <c r="Y2042" s="173">
        <v>20662</v>
      </c>
      <c r="Z2042" s="162" t="s">
        <v>7713</v>
      </c>
      <c r="AA2042" s="163" t="str">
        <f t="shared" si="46"/>
        <v>https://shopeefood.vn/bo-suu-tap/jb--katinat-50</v>
      </c>
      <c r="AB2042" s="686" t="str">
        <f t="shared" si="45"/>
        <v>https://shopeefood.shopee.vn/bo-suu-tap/jb--katinat-50</v>
      </c>
    </row>
    <row r="2043" spans="1:28" ht="409.6">
      <c r="A2043" s="151" t="s">
        <v>10418</v>
      </c>
      <c r="B2043" s="152"/>
      <c r="C2043" s="152" t="s">
        <v>897</v>
      </c>
      <c r="D2043" s="152" t="s">
        <v>201</v>
      </c>
      <c r="E2043" s="180" t="s">
        <v>285</v>
      </c>
      <c r="F2043" s="155" t="s">
        <v>11593</v>
      </c>
      <c r="G2043" s="596" t="str">
        <f t="shared" si="32"/>
        <v>[SJBP]_Domino's Pizza_19/11-02/12</v>
      </c>
      <c r="H2043" s="176" t="s">
        <v>11594</v>
      </c>
      <c r="I2043" s="155" t="s">
        <v>11593</v>
      </c>
      <c r="J2043" s="184" t="s">
        <v>10218</v>
      </c>
      <c r="K2043" s="162"/>
      <c r="L2043" s="162"/>
      <c r="M2043" s="162"/>
      <c r="N2043" s="169"/>
      <c r="O2043" s="183"/>
      <c r="P2043" s="169"/>
      <c r="Q2043" s="183" t="s">
        <v>11595</v>
      </c>
      <c r="R2043" s="177"/>
      <c r="S2043" s="177"/>
      <c r="T2043" s="177"/>
      <c r="U2043" s="155"/>
      <c r="V2043" s="155" t="b">
        <v>0</v>
      </c>
      <c r="W2043" s="179" t="s">
        <v>11596</v>
      </c>
      <c r="X2043" s="168"/>
      <c r="Y2043" s="173">
        <v>20358</v>
      </c>
      <c r="Z2043" s="162" t="s">
        <v>6436</v>
      </c>
      <c r="AA2043" s="163" t="str">
        <f t="shared" si="46"/>
        <v>https://shopeefood.vn/bo-suu-tap/sj-pizza-dominos</v>
      </c>
      <c r="AB2043" s="686" t="str">
        <f t="shared" si="45"/>
        <v>https://shopeefood.shopee.vn/bo-suu-tap/sj-pizza-dominos</v>
      </c>
    </row>
    <row r="2044" spans="1:28" ht="225">
      <c r="A2044" s="151" t="s">
        <v>10418</v>
      </c>
      <c r="B2044" s="152"/>
      <c r="C2044" s="152" t="s">
        <v>970</v>
      </c>
      <c r="D2044" s="152" t="s">
        <v>201</v>
      </c>
      <c r="E2044" s="180" t="s">
        <v>403</v>
      </c>
      <c r="F2044" s="155" t="s">
        <v>11597</v>
      </c>
      <c r="G2044" s="596" t="str">
        <f t="shared" si="32"/>
        <v>[SJBP]_The Coffee House_10-11.11</v>
      </c>
      <c r="H2044" s="176" t="s">
        <v>11598</v>
      </c>
      <c r="I2044" s="400">
        <v>45972</v>
      </c>
      <c r="J2044" s="342" t="s">
        <v>1669</v>
      </c>
      <c r="K2044" s="162"/>
      <c r="L2044" s="162"/>
      <c r="M2044" s="162"/>
      <c r="N2044" s="169"/>
      <c r="O2044" s="183"/>
      <c r="P2044" s="169"/>
      <c r="Q2044" s="183"/>
      <c r="R2044" s="177"/>
      <c r="S2044" s="177"/>
      <c r="T2044" s="177"/>
      <c r="U2044" s="155"/>
      <c r="V2044" s="155" t="b">
        <v>0</v>
      </c>
      <c r="W2044" s="168"/>
      <c r="X2044" s="168"/>
      <c r="Y2044" s="173">
        <v>20889</v>
      </c>
      <c r="Z2044" s="162" t="s">
        <v>8946</v>
      </c>
      <c r="AA2044" s="163" t="str">
        <f t="shared" si="46"/>
        <v>https://shopeefood.vn/bo-suu-tap/sj-29-tch</v>
      </c>
      <c r="AB2044" s="686" t="str">
        <f t="shared" si="45"/>
        <v>https://shopeefood.shopee.vn/bo-suu-tap/sj-29-tch</v>
      </c>
    </row>
    <row r="2045" spans="1:28" ht="180">
      <c r="A2045" s="732" t="s">
        <v>10418</v>
      </c>
      <c r="B2045" s="733"/>
      <c r="C2045" s="734" t="s">
        <v>1236</v>
      </c>
      <c r="D2045" s="743" t="s">
        <v>207</v>
      </c>
      <c r="E2045" s="734" t="s">
        <v>370</v>
      </c>
      <c r="F2045" s="736" t="s">
        <v>11599</v>
      </c>
      <c r="G2045" s="737" t="str">
        <f t="shared" si="32"/>
        <v>[SuperVIP]_Phê La_11-14Nov</v>
      </c>
      <c r="H2045" s="744" t="s">
        <v>11600</v>
      </c>
      <c r="I2045" s="740" t="s">
        <v>11601</v>
      </c>
      <c r="J2045" s="209" t="s">
        <v>1442</v>
      </c>
      <c r="K2045" s="162"/>
      <c r="L2045" s="162"/>
      <c r="M2045" s="162"/>
      <c r="N2045" s="169"/>
      <c r="O2045" s="183"/>
      <c r="P2045" s="169"/>
      <c r="Q2045" s="183" t="s">
        <v>11602</v>
      </c>
      <c r="R2045" s="183" t="s">
        <v>11602</v>
      </c>
      <c r="S2045" s="183" t="s">
        <v>11602</v>
      </c>
      <c r="T2045" s="177"/>
      <c r="U2045" s="155" t="s">
        <v>696</v>
      </c>
      <c r="V2045" s="155" t="b">
        <v>0</v>
      </c>
      <c r="W2045" s="170" t="s">
        <v>11603</v>
      </c>
      <c r="X2045" s="168"/>
      <c r="Y2045" s="173">
        <v>20924</v>
      </c>
      <c r="Z2045" s="162" t="s">
        <v>8437</v>
      </c>
      <c r="AA2045" s="163" t="str">
        <f t="shared" si="46"/>
        <v>https://shopeefood.vn/bo-suu-tap/sv-phela-88</v>
      </c>
      <c r="AB2045" s="686" t="str">
        <f t="shared" si="45"/>
        <v>https://shopeefood.shopee.vn/bo-suu-tap/sv-phela-88</v>
      </c>
    </row>
    <row r="2046" spans="1:28" ht="180">
      <c r="A2046" s="732" t="s">
        <v>10418</v>
      </c>
      <c r="B2046" s="733"/>
      <c r="C2046" s="734" t="s">
        <v>1236</v>
      </c>
      <c r="D2046" s="743" t="s">
        <v>207</v>
      </c>
      <c r="E2046" s="734" t="s">
        <v>370</v>
      </c>
      <c r="F2046" s="736" t="s">
        <v>11604</v>
      </c>
      <c r="G2046" s="737" t="str">
        <f t="shared" si="32"/>
        <v>[SuperVIP]_Phê La_17-20Nov</v>
      </c>
      <c r="H2046" s="744" t="s">
        <v>11605</v>
      </c>
      <c r="I2046" s="740" t="s">
        <v>11606</v>
      </c>
      <c r="J2046" s="209" t="s">
        <v>1442</v>
      </c>
      <c r="K2046" s="162"/>
      <c r="L2046" s="162"/>
      <c r="M2046" s="162"/>
      <c r="N2046" s="169"/>
      <c r="O2046" s="183"/>
      <c r="P2046" s="169"/>
      <c r="Q2046" s="183" t="s">
        <v>11607</v>
      </c>
      <c r="R2046" s="177"/>
      <c r="S2046" s="177"/>
      <c r="T2046" s="177"/>
      <c r="U2046" s="155" t="s">
        <v>696</v>
      </c>
      <c r="V2046" s="155" t="b">
        <v>0</v>
      </c>
      <c r="W2046" s="170" t="s">
        <v>11608</v>
      </c>
      <c r="X2046" s="168"/>
      <c r="Y2046" s="173">
        <v>20988</v>
      </c>
      <c r="Z2046" s="162" t="s">
        <v>8443</v>
      </c>
      <c r="AA2046" s="163" t="str">
        <f t="shared" si="46"/>
        <v>https://shopeefood.vn/bo-suu-tap/sv-phela--2t1</v>
      </c>
      <c r="AB2046" s="686" t="str">
        <f t="shared" si="45"/>
        <v>https://shopeefood.shopee.vn/bo-suu-tap/sv-phela--2t1</v>
      </c>
    </row>
    <row r="2047" spans="1:28" ht="90">
      <c r="A2047" s="732" t="s">
        <v>10418</v>
      </c>
      <c r="B2047" s="733"/>
      <c r="C2047" s="734" t="s">
        <v>1236</v>
      </c>
      <c r="D2047" s="735" t="s">
        <v>209</v>
      </c>
      <c r="E2047" s="734" t="s">
        <v>372</v>
      </c>
      <c r="F2047" s="745" t="s">
        <v>7588</v>
      </c>
      <c r="G2047" s="746" t="str">
        <f t="shared" si="32"/>
        <v>[VIP]_Phúc Long Coffee &amp; Tea_Combo 99k</v>
      </c>
      <c r="H2047" s="740" t="s">
        <v>11609</v>
      </c>
      <c r="I2047" s="747">
        <v>45941</v>
      </c>
      <c r="J2047" s="209" t="s">
        <v>3782</v>
      </c>
      <c r="K2047" s="162"/>
      <c r="L2047" s="162"/>
      <c r="M2047" s="162"/>
      <c r="N2047" s="169"/>
      <c r="O2047" s="183"/>
      <c r="P2047" s="169"/>
      <c r="Q2047" s="183"/>
      <c r="R2047" s="177"/>
      <c r="S2047" s="177"/>
      <c r="T2047" s="177"/>
      <c r="U2047" s="155"/>
      <c r="V2047" s="155" t="b">
        <v>0</v>
      </c>
      <c r="W2047" s="179" t="s">
        <v>11610</v>
      </c>
      <c r="X2047" s="168"/>
      <c r="Y2047" s="173">
        <v>20913</v>
      </c>
      <c r="Z2047" s="162" t="s">
        <v>8449</v>
      </c>
      <c r="AA2047" s="163" t="str">
        <f t="shared" si="46"/>
        <v>https://shopeefood.vn/bo-suu-tap/v-99-phuclong</v>
      </c>
      <c r="AB2047" s="686" t="str">
        <f t="shared" si="45"/>
        <v>https://shopeefood.shopee.vn/bo-suu-tap/v-99-phuclong</v>
      </c>
    </row>
    <row r="2048" spans="1:28" ht="75">
      <c r="A2048" s="732" t="s">
        <v>10418</v>
      </c>
      <c r="B2048" s="733"/>
      <c r="C2048" s="734" t="s">
        <v>1236</v>
      </c>
      <c r="D2048" s="735" t="s">
        <v>209</v>
      </c>
      <c r="E2048" s="734" t="s">
        <v>372</v>
      </c>
      <c r="F2048" s="748" t="s">
        <v>11611</v>
      </c>
      <c r="G2048" s="737" t="str">
        <f t="shared" si="32"/>
        <v>[VIP]_Phúc Long Coffee &amp; Tea_Spike 11.11</v>
      </c>
      <c r="H2048" s="740" t="s">
        <v>11612</v>
      </c>
      <c r="I2048" s="749">
        <v>45972</v>
      </c>
      <c r="J2048" s="209" t="s">
        <v>3782</v>
      </c>
      <c r="K2048" s="162"/>
      <c r="L2048" s="162"/>
      <c r="M2048" s="162"/>
      <c r="N2048" s="169"/>
      <c r="O2048" s="183"/>
      <c r="P2048" s="169"/>
      <c r="Q2048" s="183"/>
      <c r="R2048" s="177"/>
      <c r="S2048" s="177"/>
      <c r="T2048" s="177"/>
      <c r="U2048" s="155"/>
      <c r="V2048" s="155" t="b">
        <v>0</v>
      </c>
      <c r="W2048" s="168"/>
      <c r="X2048" s="168"/>
      <c r="Y2048" s="173">
        <v>20912</v>
      </c>
      <c r="Z2048" s="162" t="s">
        <v>8446</v>
      </c>
      <c r="AA2048" s="163" t="str">
        <f t="shared" si="46"/>
        <v>https://shopeefood.vn/bo-suu-tap/v-23k-phuclong</v>
      </c>
      <c r="AB2048" s="686" t="str">
        <f t="shared" si="45"/>
        <v>https://shopeefood.shopee.vn/bo-suu-tap/v-23k-phuclong</v>
      </c>
    </row>
    <row r="2049" spans="1:28" ht="90">
      <c r="A2049" s="732" t="s">
        <v>10418</v>
      </c>
      <c r="B2049" s="733"/>
      <c r="C2049" s="734" t="s">
        <v>1236</v>
      </c>
      <c r="D2049" s="750" t="s">
        <v>201</v>
      </c>
      <c r="E2049" s="734" t="s">
        <v>372</v>
      </c>
      <c r="F2049" s="751" t="s">
        <v>10621</v>
      </c>
      <c r="G2049" s="737" t="str">
        <f t="shared" si="32"/>
        <v>[SJBP]_Phúc Long Coffee &amp; Tea_Combo 119k</v>
      </c>
      <c r="H2049" s="740" t="s">
        <v>11613</v>
      </c>
      <c r="I2049" s="740" t="s">
        <v>11614</v>
      </c>
      <c r="J2049" s="209" t="s">
        <v>3782</v>
      </c>
      <c r="K2049" s="162"/>
      <c r="L2049" s="162"/>
      <c r="M2049" s="162"/>
      <c r="N2049" s="169"/>
      <c r="O2049" s="183"/>
      <c r="P2049" s="169"/>
      <c r="Q2049" s="183"/>
      <c r="R2049" s="177"/>
      <c r="S2049" s="177"/>
      <c r="T2049" s="177"/>
      <c r="U2049" s="155"/>
      <c r="V2049" s="155" t="b">
        <v>0</v>
      </c>
      <c r="W2049" s="179" t="s">
        <v>11615</v>
      </c>
      <c r="X2049" s="168"/>
      <c r="Y2049" s="173">
        <v>20289</v>
      </c>
      <c r="Z2049" s="162" t="s">
        <v>6418</v>
      </c>
      <c r="AA2049" s="163" t="str">
        <f t="shared" si="46"/>
        <v>https://shopeefood.vn/bo-suu-tap/sj-deal-phuclong</v>
      </c>
      <c r="AB2049" s="686" t="str">
        <f t="shared" si="45"/>
        <v>https://shopeefood.shopee.vn/bo-suu-tap/sj-deal-phuclong</v>
      </c>
    </row>
    <row r="2050" spans="1:28" ht="90">
      <c r="A2050" s="732" t="s">
        <v>10418</v>
      </c>
      <c r="B2050" s="733"/>
      <c r="C2050" s="734" t="s">
        <v>1236</v>
      </c>
      <c r="D2050" s="750" t="s">
        <v>201</v>
      </c>
      <c r="E2050" s="734" t="s">
        <v>372</v>
      </c>
      <c r="F2050" s="752" t="s">
        <v>11616</v>
      </c>
      <c r="G2050" s="746" t="str">
        <f t="shared" si="32"/>
        <v>[SJBP]_Phúc Long Coffee &amp; Tea_M2T1- Nov</v>
      </c>
      <c r="H2050" s="740" t="s">
        <v>11617</v>
      </c>
      <c r="I2050" s="740" t="s">
        <v>11618</v>
      </c>
      <c r="J2050" s="209" t="s">
        <v>3782</v>
      </c>
      <c r="K2050" s="162"/>
      <c r="L2050" s="162"/>
      <c r="M2050" s="162"/>
      <c r="N2050" s="169"/>
      <c r="O2050" s="183"/>
      <c r="P2050" s="169"/>
      <c r="Q2050" s="183"/>
      <c r="R2050" s="177"/>
      <c r="S2050" s="177"/>
      <c r="T2050" s="177"/>
      <c r="U2050" s="155"/>
      <c r="V2050" s="155" t="b">
        <v>0</v>
      </c>
      <c r="W2050" s="170" t="s">
        <v>11619</v>
      </c>
      <c r="X2050" s="168"/>
      <c r="Y2050" s="173">
        <v>20874</v>
      </c>
      <c r="Z2050" s="162" t="s">
        <v>8462</v>
      </c>
      <c r="AA2050" s="163" t="str">
        <f t="shared" si="46"/>
        <v>https://shopeefood.vn/bo-suu-tap/sj-m2t1-phuclong</v>
      </c>
      <c r="AB2050" s="686" t="str">
        <f t="shared" si="45"/>
        <v>https://shopeefood.shopee.vn/bo-suu-tap/sj-m2t1-phuclong</v>
      </c>
    </row>
    <row r="2051" spans="1:28" ht="105">
      <c r="A2051" s="732" t="s">
        <v>10418</v>
      </c>
      <c r="B2051" s="733"/>
      <c r="C2051" s="734" t="s">
        <v>1236</v>
      </c>
      <c r="D2051" s="743" t="s">
        <v>207</v>
      </c>
      <c r="E2051" s="734" t="s">
        <v>372</v>
      </c>
      <c r="F2051" s="751" t="s">
        <v>6429</v>
      </c>
      <c r="G2051" s="737" t="str">
        <f t="shared" si="32"/>
        <v>[SuperVIP]_Phúc Long Coffee &amp; Tea_79k</v>
      </c>
      <c r="H2051" s="740" t="s">
        <v>11620</v>
      </c>
      <c r="I2051" s="740" t="s">
        <v>11621</v>
      </c>
      <c r="J2051" s="209" t="s">
        <v>3782</v>
      </c>
      <c r="K2051" s="162"/>
      <c r="L2051" s="162"/>
      <c r="M2051" s="162"/>
      <c r="N2051" s="169"/>
      <c r="O2051" s="183"/>
      <c r="P2051" s="169"/>
      <c r="Q2051" s="183"/>
      <c r="R2051" s="177"/>
      <c r="S2051" s="177"/>
      <c r="T2051" s="177"/>
      <c r="U2051" s="155"/>
      <c r="V2051" s="155" t="b">
        <v>0</v>
      </c>
      <c r="W2051" s="179" t="s">
        <v>11622</v>
      </c>
      <c r="X2051" s="168"/>
      <c r="Y2051" s="173">
        <v>21064</v>
      </c>
      <c r="Z2051" s="162" t="s">
        <v>9377</v>
      </c>
      <c r="AA2051" s="163" t="str">
        <f t="shared" si="46"/>
        <v>https://shopeefood.vn/bo-suu-tap/sv-phuclong--tea</v>
      </c>
      <c r="AB2051" s="686" t="str">
        <f t="shared" si="45"/>
        <v>https://shopeefood.shopee.vn/bo-suu-tap/sv-phuclong--tea</v>
      </c>
    </row>
    <row r="2052" spans="1:28" ht="120">
      <c r="A2052" s="315" t="s">
        <v>10418</v>
      </c>
      <c r="B2052" s="446"/>
      <c r="C2052" s="394" t="s">
        <v>897</v>
      </c>
      <c r="D2052" s="393" t="s">
        <v>205</v>
      </c>
      <c r="E2052" s="394" t="s">
        <v>274</v>
      </c>
      <c r="F2052" s="666" t="s">
        <v>5984</v>
      </c>
      <c r="G2052" s="596" t="str">
        <f t="shared" si="32"/>
        <v>[JBP]_Cơm Tấm Phúc Lộc Thọ_1k</v>
      </c>
      <c r="H2052" s="176" t="s">
        <v>11623</v>
      </c>
      <c r="I2052" s="176" t="s">
        <v>11624</v>
      </c>
      <c r="J2052" s="184" t="s">
        <v>8885</v>
      </c>
      <c r="K2052" s="162"/>
      <c r="L2052" s="162"/>
      <c r="M2052" s="162"/>
      <c r="N2052" s="169"/>
      <c r="O2052" s="183"/>
      <c r="P2052" s="169"/>
      <c r="Q2052" s="183"/>
      <c r="R2052" s="177"/>
      <c r="S2052" s="177"/>
      <c r="T2052" s="177"/>
      <c r="U2052" s="155"/>
      <c r="V2052" s="155" t="b">
        <v>0</v>
      </c>
      <c r="W2052" s="179" t="s">
        <v>11155</v>
      </c>
      <c r="X2052" s="168"/>
      <c r="Y2052" s="173">
        <v>21380</v>
      </c>
      <c r="Z2052" s="162" t="s">
        <v>11625</v>
      </c>
      <c r="AA2052" s="163" t="str">
        <f t="shared" si="46"/>
        <v>https://shopeefood.vn/bo-suu-tap/jb-phuc-loc-tho</v>
      </c>
      <c r="AB2052" s="686" t="str">
        <f t="shared" si="45"/>
        <v>https://shopeefood.shopee.vn/bo-suu-tap/jb-phuc-loc-tho</v>
      </c>
    </row>
    <row r="2053" spans="1:28" ht="30">
      <c r="A2053" s="315" t="s">
        <v>10418</v>
      </c>
      <c r="B2053" s="152"/>
      <c r="C2053" s="152" t="s">
        <v>897</v>
      </c>
      <c r="D2053" s="152" t="s">
        <v>201</v>
      </c>
      <c r="E2053" s="180" t="s">
        <v>275</v>
      </c>
      <c r="F2053" s="155" t="s">
        <v>11626</v>
      </c>
      <c r="G2053" s="737" t="str">
        <f t="shared" si="32"/>
        <v>[SJBP]_Cơm Thố Anh Nguyễn_Deal 30%</v>
      </c>
      <c r="H2053" s="176" t="s">
        <v>11627</v>
      </c>
      <c r="I2053" s="183" t="s">
        <v>11628</v>
      </c>
      <c r="J2053" s="170" t="s">
        <v>1284</v>
      </c>
      <c r="K2053" s="162"/>
      <c r="L2053" s="162"/>
      <c r="M2053" s="162"/>
      <c r="N2053" s="169"/>
      <c r="O2053" s="183"/>
      <c r="P2053" s="169"/>
      <c r="Q2053" s="183"/>
      <c r="R2053" s="177"/>
      <c r="S2053" s="177"/>
      <c r="T2053" s="177"/>
      <c r="U2053" s="155"/>
      <c r="V2053" s="155" t="b">
        <v>0</v>
      </c>
      <c r="W2053" s="179" t="s">
        <v>11629</v>
      </c>
      <c r="X2053" s="168"/>
      <c r="Y2053" s="173">
        <v>20942</v>
      </c>
      <c r="Z2053" s="162" t="s">
        <v>9056</v>
      </c>
      <c r="AA2053" s="163" t="str">
        <f t="shared" si="46"/>
        <v>https://shopeefood.vn/bo-suu-tap/sj-com-anh-nguyen</v>
      </c>
      <c r="AB2053" s="686" t="str">
        <f t="shared" si="45"/>
        <v>https://shopeefood.shopee.vn/bo-suu-tap/sj-com-anh-nguyen</v>
      </c>
    </row>
    <row r="2054" spans="1:28" ht="165">
      <c r="A2054" s="315" t="s">
        <v>10418</v>
      </c>
      <c r="B2054" s="152"/>
      <c r="C2054" s="472" t="s">
        <v>897</v>
      </c>
      <c r="D2054" s="472" t="s">
        <v>219</v>
      </c>
      <c r="E2054" s="474" t="s">
        <v>322</v>
      </c>
      <c r="F2054" s="414" t="s">
        <v>11630</v>
      </c>
      <c r="G2054" s="753" t="str">
        <f t="shared" si="32"/>
        <v>[Alacarte]_Jollibee_Nov_Music Fest</v>
      </c>
      <c r="H2054" s="255" t="s">
        <v>11631</v>
      </c>
      <c r="I2054" s="183" t="s">
        <v>11632</v>
      </c>
      <c r="J2054" s="184" t="s">
        <v>11633</v>
      </c>
      <c r="K2054" s="162"/>
      <c r="L2054" s="162"/>
      <c r="M2054" s="162"/>
      <c r="N2054" s="169"/>
      <c r="O2054" s="183"/>
      <c r="P2054" s="169"/>
      <c r="Q2054" s="183" t="s">
        <v>11634</v>
      </c>
      <c r="R2054" s="177"/>
      <c r="S2054" s="177"/>
      <c r="T2054" s="177"/>
      <c r="U2054" s="155"/>
      <c r="V2054" s="155" t="b">
        <v>0</v>
      </c>
      <c r="W2054" s="170" t="s">
        <v>11635</v>
      </c>
      <c r="X2054" s="168"/>
      <c r="Y2054" s="173">
        <v>21610</v>
      </c>
      <c r="Z2054" s="162" t="s">
        <v>11636</v>
      </c>
      <c r="AA2054" s="163" t="str">
        <f t="shared" si="46"/>
        <v>https://shopeefood.vn/bo-suu-tap/a-jollibee</v>
      </c>
      <c r="AB2054" s="686" t="str">
        <f t="shared" si="45"/>
        <v>https://shopeefood.shopee.vn/bo-suu-tap/a-jollibee</v>
      </c>
    </row>
    <row r="2055" spans="1:28" ht="15">
      <c r="A2055" s="315" t="s">
        <v>10418</v>
      </c>
      <c r="B2055" s="454"/>
      <c r="C2055" s="152" t="s">
        <v>897</v>
      </c>
      <c r="D2055" s="152" t="s">
        <v>201</v>
      </c>
      <c r="E2055" s="180" t="s">
        <v>376</v>
      </c>
      <c r="F2055" s="736" t="s">
        <v>9392</v>
      </c>
      <c r="G2055" s="737" t="str">
        <f t="shared" si="32"/>
        <v>[SJBP]_Pizza Hut_1D</v>
      </c>
      <c r="H2055" s="754" t="s">
        <v>11637</v>
      </c>
      <c r="I2055" s="755" t="s">
        <v>11638</v>
      </c>
      <c r="J2055" s="204" t="s">
        <v>908</v>
      </c>
      <c r="K2055" s="162"/>
      <c r="L2055" s="162"/>
      <c r="M2055" s="162"/>
      <c r="N2055" s="169"/>
      <c r="O2055" s="183"/>
      <c r="P2055" s="169"/>
      <c r="Q2055" s="183"/>
      <c r="R2055" s="177"/>
      <c r="S2055" s="177"/>
      <c r="T2055" s="177"/>
      <c r="U2055" s="155"/>
      <c r="V2055" s="155" t="b">
        <v>0</v>
      </c>
      <c r="W2055" s="179" t="s">
        <v>11639</v>
      </c>
      <c r="X2055" s="168"/>
      <c r="Y2055" s="173">
        <v>21036</v>
      </c>
      <c r="Z2055" s="162" t="s">
        <v>9397</v>
      </c>
      <c r="AA2055" s="163" t="str">
        <f t="shared" si="46"/>
        <v>https://shopeefood.vn/bo-suu-tap/sj-1d-pizzahut</v>
      </c>
      <c r="AB2055" s="686" t="str">
        <f t="shared" si="45"/>
        <v>https://shopeefood.shopee.vn/bo-suu-tap/sj-1d-pizzahut</v>
      </c>
    </row>
    <row r="2056" spans="1:28" ht="15">
      <c r="A2056" s="315" t="s">
        <v>10418</v>
      </c>
      <c r="B2056" s="454"/>
      <c r="C2056" s="152" t="s">
        <v>897</v>
      </c>
      <c r="D2056" s="152" t="s">
        <v>201</v>
      </c>
      <c r="E2056" s="180" t="s">
        <v>376</v>
      </c>
      <c r="F2056" s="736" t="s">
        <v>11640</v>
      </c>
      <c r="G2056" s="737" t="str">
        <f t="shared" si="32"/>
        <v>[SJBP]_Pizza Hut_59k</v>
      </c>
      <c r="H2056" s="754" t="s">
        <v>11641</v>
      </c>
      <c r="I2056" s="755" t="s">
        <v>11642</v>
      </c>
      <c r="J2056" s="204" t="s">
        <v>908</v>
      </c>
      <c r="K2056" s="162"/>
      <c r="L2056" s="162"/>
      <c r="M2056" s="162"/>
      <c r="N2056" s="169"/>
      <c r="O2056" s="183"/>
      <c r="P2056" s="169"/>
      <c r="Q2056" s="183"/>
      <c r="R2056" s="177"/>
      <c r="S2056" s="177"/>
      <c r="T2056" s="177"/>
      <c r="U2056" s="155"/>
      <c r="V2056" s="155" t="b">
        <v>0</v>
      </c>
      <c r="W2056" s="756" t="s">
        <v>11643</v>
      </c>
      <c r="X2056" s="168"/>
      <c r="Y2056" s="173">
        <v>21388</v>
      </c>
      <c r="Z2056" s="162" t="s">
        <v>11644</v>
      </c>
      <c r="AA2056" s="163" t="str">
        <f t="shared" si="46"/>
        <v>https://shopeefood.vn/bo-suu-tap/sj-pizzahut-59k</v>
      </c>
      <c r="AB2056" s="686" t="str">
        <f t="shared" si="45"/>
        <v>https://shopeefood.shopee.vn/bo-suu-tap/sj-pizzahut-59k</v>
      </c>
    </row>
    <row r="2057" spans="1:28" ht="135">
      <c r="A2057" s="315" t="s">
        <v>10418</v>
      </c>
      <c r="B2057" s="454"/>
      <c r="C2057" s="152" t="s">
        <v>897</v>
      </c>
      <c r="D2057" s="152" t="s">
        <v>201</v>
      </c>
      <c r="E2057" s="180" t="s">
        <v>376</v>
      </c>
      <c r="F2057" s="736" t="s">
        <v>1378</v>
      </c>
      <c r="G2057" s="737" t="str">
        <f t="shared" si="32"/>
        <v>[SJBP]_Pizza Hut_1T1</v>
      </c>
      <c r="H2057" s="757" t="s">
        <v>11645</v>
      </c>
      <c r="I2057" s="755" t="s">
        <v>11628</v>
      </c>
      <c r="J2057" s="204" t="s">
        <v>908</v>
      </c>
      <c r="K2057" s="162"/>
      <c r="L2057" s="162"/>
      <c r="M2057" s="162"/>
      <c r="N2057" s="169"/>
      <c r="O2057" s="183"/>
      <c r="P2057" s="169"/>
      <c r="Q2057" s="183"/>
      <c r="R2057" s="177"/>
      <c r="S2057" s="177"/>
      <c r="T2057" s="177"/>
      <c r="U2057" s="155"/>
      <c r="V2057" s="155" t="b">
        <v>0</v>
      </c>
      <c r="W2057" s="561" t="s">
        <v>11646</v>
      </c>
      <c r="X2057" s="168"/>
      <c r="Y2057" s="173">
        <v>20844</v>
      </c>
      <c r="Z2057" s="162" t="s">
        <v>8830</v>
      </c>
      <c r="AA2057" s="163" t="str">
        <f t="shared" si="46"/>
        <v>https://shopeefood.vn/bo-suu-tap/sj-pizzahut-1t1</v>
      </c>
      <c r="AB2057" s="686" t="str">
        <f t="shared" si="45"/>
        <v>https://shopeefood.shopee.vn/bo-suu-tap/sj-pizzahut-1t1</v>
      </c>
    </row>
    <row r="2058" spans="1:28" ht="75">
      <c r="A2058" s="315" t="s">
        <v>10418</v>
      </c>
      <c r="B2058" s="152"/>
      <c r="C2058" s="431" t="s">
        <v>897</v>
      </c>
      <c r="D2058" s="431" t="s">
        <v>201</v>
      </c>
      <c r="E2058" s="758" t="s">
        <v>928</v>
      </c>
      <c r="F2058" s="308" t="s">
        <v>174</v>
      </c>
      <c r="G2058" s="759" t="str">
        <f t="shared" si="32"/>
        <v>[SJBP]_Lotteria_BAU</v>
      </c>
      <c r="H2058" s="182" t="s">
        <v>11647</v>
      </c>
      <c r="I2058" s="755" t="s">
        <v>11628</v>
      </c>
      <c r="J2058" s="342" t="s">
        <v>10706</v>
      </c>
      <c r="K2058" s="162"/>
      <c r="L2058" s="162"/>
      <c r="M2058" s="162"/>
      <c r="N2058" s="169"/>
      <c r="O2058" s="183"/>
      <c r="P2058" s="169"/>
      <c r="Q2058" s="183"/>
      <c r="R2058" s="177"/>
      <c r="S2058" s="177"/>
      <c r="T2058" s="177"/>
      <c r="U2058" s="155"/>
      <c r="V2058" s="155" t="b">
        <v>0</v>
      </c>
      <c r="W2058" s="168"/>
      <c r="X2058" s="168"/>
      <c r="Y2058" s="173">
        <v>21389</v>
      </c>
      <c r="Z2058" s="162" t="s">
        <v>11648</v>
      </c>
      <c r="AA2058" s="163" t="str">
        <f t="shared" si="46"/>
        <v>https://shopeefood.vn/bo-suu-tap/sj-lotteria-58k</v>
      </c>
      <c r="AB2058" s="686" t="str">
        <f t="shared" si="45"/>
        <v>https://shopeefood.shopee.vn/bo-suu-tap/sj-lotteria-58k</v>
      </c>
    </row>
    <row r="2059" spans="1:28" ht="176">
      <c r="A2059" s="315" t="s">
        <v>10418</v>
      </c>
      <c r="B2059" s="152"/>
      <c r="C2059" s="152" t="s">
        <v>897</v>
      </c>
      <c r="D2059" s="152" t="s">
        <v>201</v>
      </c>
      <c r="E2059" s="180" t="s">
        <v>298</v>
      </c>
      <c r="F2059" s="308" t="s">
        <v>174</v>
      </c>
      <c r="G2059" s="760" t="str">
        <f t="shared" si="32"/>
        <v>[SJBP]_Gà Rán KFC_BAU</v>
      </c>
      <c r="H2059" s="761" t="s">
        <v>11649</v>
      </c>
      <c r="I2059" s="755" t="s">
        <v>11628</v>
      </c>
      <c r="J2059" s="170" t="s">
        <v>4537</v>
      </c>
      <c r="K2059" s="162"/>
      <c r="L2059" s="162"/>
      <c r="M2059" s="162"/>
      <c r="N2059" s="169"/>
      <c r="O2059" s="183"/>
      <c r="P2059" s="169"/>
      <c r="Q2059" s="183"/>
      <c r="R2059" s="177"/>
      <c r="S2059" s="177"/>
      <c r="T2059" s="177"/>
      <c r="U2059" s="155"/>
      <c r="V2059" s="155" t="b">
        <v>0</v>
      </c>
      <c r="W2059" s="179" t="s">
        <v>11650</v>
      </c>
      <c r="X2059" s="168"/>
      <c r="Y2059" s="173">
        <v>20382</v>
      </c>
      <c r="Z2059" s="162" t="s">
        <v>6853</v>
      </c>
      <c r="AA2059" s="163" t="str">
        <f t="shared" si="46"/>
        <v>https://shopeefood.vn/bo-suu-tap/sj-combo-kfc</v>
      </c>
      <c r="AB2059" s="686" t="str">
        <f t="shared" si="45"/>
        <v>https://shopeefood.shopee.vn/bo-suu-tap/sj-combo-kfc</v>
      </c>
    </row>
    <row r="2060" spans="1:28" ht="384">
      <c r="A2060" s="315" t="s">
        <v>10418</v>
      </c>
      <c r="B2060" s="152"/>
      <c r="C2060" s="152" t="s">
        <v>897</v>
      </c>
      <c r="D2060" s="152" t="s">
        <v>201</v>
      </c>
      <c r="E2060" s="180" t="s">
        <v>285</v>
      </c>
      <c r="F2060" s="155" t="s">
        <v>174</v>
      </c>
      <c r="G2060" s="596" t="str">
        <f t="shared" si="32"/>
        <v>[SJBP]_Domino's Pizza_BAU</v>
      </c>
      <c r="H2060" s="176" t="s">
        <v>11651</v>
      </c>
      <c r="I2060" s="183" t="s">
        <v>11652</v>
      </c>
      <c r="J2060" s="346" t="s">
        <v>942</v>
      </c>
      <c r="K2060" s="162"/>
      <c r="L2060" s="162"/>
      <c r="M2060" s="162"/>
      <c r="N2060" s="169"/>
      <c r="O2060" s="183"/>
      <c r="P2060" s="169"/>
      <c r="Q2060" s="183"/>
      <c r="R2060" s="177"/>
      <c r="S2060" s="177"/>
      <c r="T2060" s="177"/>
      <c r="U2060" s="155"/>
      <c r="V2060" s="155" t="b">
        <v>0</v>
      </c>
      <c r="W2060" s="170" t="s">
        <v>11653</v>
      </c>
      <c r="X2060" s="168"/>
      <c r="Y2060" s="173">
        <v>20672</v>
      </c>
      <c r="Z2060" s="162" t="s">
        <v>7276</v>
      </c>
      <c r="AA2060" s="163" t="str">
        <f t="shared" si="46"/>
        <v>https://shopeefood.vn/bo-suu-tap/sj--dominos-119</v>
      </c>
      <c r="AB2060" s="686" t="str">
        <f t="shared" si="45"/>
        <v>https://shopeefood.shopee.vn/bo-suu-tap/sj--dominos-119</v>
      </c>
    </row>
    <row r="2061" spans="1:28" ht="409.6">
      <c r="A2061" s="315" t="s">
        <v>10418</v>
      </c>
      <c r="B2061" s="152"/>
      <c r="C2061" s="152" t="s">
        <v>897</v>
      </c>
      <c r="D2061" s="152" t="s">
        <v>201</v>
      </c>
      <c r="E2061" s="180" t="s">
        <v>285</v>
      </c>
      <c r="F2061" s="155" t="s">
        <v>4487</v>
      </c>
      <c r="G2061" s="762" t="str">
        <f t="shared" si="32"/>
        <v>[SJBP]_Domino's Pizza_1K</v>
      </c>
      <c r="H2061" s="255" t="s">
        <v>11654</v>
      </c>
      <c r="I2061" s="478" t="s">
        <v>11655</v>
      </c>
      <c r="J2061" s="346" t="s">
        <v>942</v>
      </c>
      <c r="K2061" s="162"/>
      <c r="L2061" s="162"/>
      <c r="M2061" s="162"/>
      <c r="N2061" s="169"/>
      <c r="O2061" s="183"/>
      <c r="P2061" s="169"/>
      <c r="Q2061" s="763" t="s">
        <v>11656</v>
      </c>
      <c r="R2061" s="177"/>
      <c r="S2061" s="177"/>
      <c r="T2061" s="177"/>
      <c r="U2061" s="155"/>
      <c r="V2061" s="155" t="b">
        <v>0</v>
      </c>
      <c r="W2061" s="179" t="s">
        <v>11657</v>
      </c>
      <c r="X2061" s="168"/>
      <c r="Y2061" s="173">
        <v>20671</v>
      </c>
      <c r="Z2061" s="162" t="s">
        <v>7273</v>
      </c>
      <c r="AA2061" s="163" t="str">
        <f t="shared" si="46"/>
        <v>https://shopeefood.vn/bo-suu-tap/sj-1k-dominos</v>
      </c>
      <c r="AB2061" s="686" t="str">
        <f t="shared" si="45"/>
        <v>https://shopeefood.shopee.vn/bo-suu-tap/sj-1k-dominos</v>
      </c>
    </row>
    <row r="2062" spans="1:28" ht="75">
      <c r="A2062" s="732" t="s">
        <v>10418</v>
      </c>
      <c r="B2062" s="152"/>
      <c r="C2062" s="152" t="s">
        <v>897</v>
      </c>
      <c r="D2062" s="152" t="s">
        <v>201</v>
      </c>
      <c r="E2062" s="180" t="s">
        <v>348</v>
      </c>
      <c r="F2062" s="462" t="s">
        <v>11658</v>
      </c>
      <c r="G2062" s="737" t="str">
        <f t="shared" si="32"/>
        <v xml:space="preserve">[SJBP]_McDonald's_2T2 </v>
      </c>
      <c r="H2062" s="176" t="s">
        <v>11659</v>
      </c>
      <c r="I2062" s="183" t="s">
        <v>11660</v>
      </c>
      <c r="J2062" s="201" t="s">
        <v>919</v>
      </c>
      <c r="K2062" s="198"/>
      <c r="L2062" s="162"/>
      <c r="M2062" s="162"/>
      <c r="N2062" s="169"/>
      <c r="O2062" s="183"/>
      <c r="P2062" s="169"/>
      <c r="Q2062" s="764" t="s">
        <v>11661</v>
      </c>
      <c r="R2062" s="177"/>
      <c r="S2062" s="177"/>
      <c r="T2062" s="177"/>
      <c r="U2062" s="155"/>
      <c r="V2062" s="155" t="b">
        <v>0</v>
      </c>
      <c r="W2062" s="179" t="s">
        <v>11662</v>
      </c>
      <c r="X2062" s="168"/>
      <c r="Y2062" s="173">
        <v>20916</v>
      </c>
      <c r="Z2062" s="162" t="s">
        <v>8599</v>
      </c>
      <c r="AA2062" s="163" t="str">
        <f t="shared" si="46"/>
        <v>https://shopeefood.vn/bo-suu-tap/sj-b2g2-mcdonalds</v>
      </c>
      <c r="AB2062" s="686" t="str">
        <f t="shared" si="45"/>
        <v>https://shopeefood.shopee.vn/bo-suu-tap/sj-b2g2-mcdonalds</v>
      </c>
    </row>
    <row r="2063" spans="1:28" ht="30">
      <c r="A2063" s="732" t="s">
        <v>10418</v>
      </c>
      <c r="B2063" s="152"/>
      <c r="C2063" s="152" t="s">
        <v>897</v>
      </c>
      <c r="D2063" s="152" t="s">
        <v>201</v>
      </c>
      <c r="E2063" s="180" t="s">
        <v>348</v>
      </c>
      <c r="F2063" s="462" t="s">
        <v>174</v>
      </c>
      <c r="G2063" s="737" t="str">
        <f t="shared" si="32"/>
        <v>[SJBP]_McDonald's_BAU</v>
      </c>
      <c r="H2063" s="765" t="s">
        <v>11663</v>
      </c>
      <c r="I2063" s="183" t="s">
        <v>11664</v>
      </c>
      <c r="J2063" s="201" t="s">
        <v>919</v>
      </c>
      <c r="K2063" s="198"/>
      <c r="L2063" s="162"/>
      <c r="M2063" s="162"/>
      <c r="N2063" s="169"/>
      <c r="O2063" s="183"/>
      <c r="P2063" s="169"/>
      <c r="Q2063" s="764" t="s">
        <v>11665</v>
      </c>
      <c r="R2063" s="177"/>
      <c r="S2063" s="177"/>
      <c r="T2063" s="177"/>
      <c r="U2063" s="155"/>
      <c r="V2063" s="155" t="b">
        <v>0</v>
      </c>
      <c r="W2063" s="179" t="s">
        <v>11666</v>
      </c>
      <c r="X2063" s="168"/>
      <c r="Y2063" s="173">
        <v>21089</v>
      </c>
      <c r="Z2063" s="162" t="s">
        <v>8895</v>
      </c>
      <c r="AA2063" s="163" t="str">
        <f t="shared" si="46"/>
        <v>https://shopeefood.vn/bo-suu-tap/sj-combo-mcdonalds</v>
      </c>
      <c r="AB2063" s="686" t="str">
        <f t="shared" si="45"/>
        <v>https://shopeefood.shopee.vn/bo-suu-tap/sj-combo-mcdonalds</v>
      </c>
    </row>
    <row r="2064" spans="1:28" ht="15">
      <c r="A2064" s="732" t="s">
        <v>10418</v>
      </c>
      <c r="B2064" s="152"/>
      <c r="C2064" s="152" t="s">
        <v>897</v>
      </c>
      <c r="D2064" s="152" t="s">
        <v>201</v>
      </c>
      <c r="E2064" s="180" t="s">
        <v>348</v>
      </c>
      <c r="F2064" s="462"/>
      <c r="G2064" s="753" t="str">
        <f t="shared" si="32"/>
        <v>[SJBP]_McDonald's_</v>
      </c>
      <c r="H2064" s="176"/>
      <c r="I2064" s="183"/>
      <c r="J2064" s="201" t="s">
        <v>919</v>
      </c>
      <c r="K2064" s="198"/>
      <c r="L2064" s="162"/>
      <c r="M2064" s="162"/>
      <c r="N2064" s="169"/>
      <c r="O2064" s="183"/>
      <c r="P2064" s="169"/>
      <c r="Q2064" s="183"/>
      <c r="R2064" s="177"/>
      <c r="S2064" s="177"/>
      <c r="T2064" s="177"/>
      <c r="U2064" s="155"/>
      <c r="V2064" s="155" t="b">
        <v>0</v>
      </c>
      <c r="W2064" s="168"/>
      <c r="X2064" s="168"/>
      <c r="Y2064" s="364"/>
      <c r="Z2064" s="169"/>
      <c r="AA2064" s="163" t="str">
        <f t="shared" si="46"/>
        <v>https://shopeefood.vn/bo-suu-tap/</v>
      </c>
      <c r="AB2064" s="686" t="str">
        <f t="shared" si="45"/>
        <v/>
      </c>
    </row>
    <row r="2065" spans="1:28" ht="120">
      <c r="A2065" s="732" t="s">
        <v>10418</v>
      </c>
      <c r="B2065" s="152"/>
      <c r="C2065" s="152" t="s">
        <v>897</v>
      </c>
      <c r="D2065" s="152" t="s">
        <v>201</v>
      </c>
      <c r="E2065" s="180" t="s">
        <v>300</v>
      </c>
      <c r="F2065" s="462" t="s">
        <v>11667</v>
      </c>
      <c r="G2065" s="737" t="str">
        <f t="shared" si="32"/>
        <v xml:space="preserve">[SJBP]_Gà Rán Popeyes_BOGO add on ĐN+OTH </v>
      </c>
      <c r="H2065" s="175" t="s">
        <v>11668</v>
      </c>
      <c r="I2065" s="419" t="s">
        <v>11669</v>
      </c>
      <c r="J2065" s="766"/>
      <c r="K2065" s="162"/>
      <c r="L2065" s="162"/>
      <c r="M2065" s="162"/>
      <c r="N2065" s="169"/>
      <c r="O2065" s="183"/>
      <c r="P2065" s="169"/>
      <c r="Q2065" s="767" t="s">
        <v>11670</v>
      </c>
      <c r="R2065" s="177"/>
      <c r="S2065" s="177"/>
      <c r="T2065" s="177"/>
      <c r="U2065" s="155"/>
      <c r="V2065" s="155" t="b">
        <v>0</v>
      </c>
      <c r="W2065" s="170" t="s">
        <v>11671</v>
      </c>
      <c r="X2065" s="168"/>
      <c r="Y2065" s="173">
        <v>20635</v>
      </c>
      <c r="Z2065" s="162" t="s">
        <v>7264</v>
      </c>
      <c r="AA2065" s="163" t="str">
        <f t="shared" si="46"/>
        <v>https://shopeefood.vn/bo-suu-tap/sj-popeyes-bogo</v>
      </c>
      <c r="AB2065" s="686" t="str">
        <f t="shared" si="45"/>
        <v>https://shopeefood.shopee.vn/bo-suu-tap/sj-popeyes-bogo</v>
      </c>
    </row>
    <row r="2066" spans="1:28" ht="120">
      <c r="A2066" s="732" t="s">
        <v>10418</v>
      </c>
      <c r="B2066" s="152"/>
      <c r="C2066" s="152" t="s">
        <v>897</v>
      </c>
      <c r="D2066" s="152" t="s">
        <v>201</v>
      </c>
      <c r="E2066" s="180" t="s">
        <v>300</v>
      </c>
      <c r="F2066" s="155" t="s">
        <v>11672</v>
      </c>
      <c r="G2066" s="759" t="str">
        <f t="shared" si="32"/>
        <v>[SJBP]_Gà Rán Popeyes_BOGO NW</v>
      </c>
      <c r="H2066" s="176" t="s">
        <v>11673</v>
      </c>
      <c r="I2066" s="183" t="s">
        <v>11674</v>
      </c>
      <c r="J2066" s="252" t="s">
        <v>11675</v>
      </c>
      <c r="K2066" s="162"/>
      <c r="L2066" s="162"/>
      <c r="M2066" s="162"/>
      <c r="N2066" s="169"/>
      <c r="O2066" s="183"/>
      <c r="P2066" s="169"/>
      <c r="Q2066" s="768" t="s">
        <v>11676</v>
      </c>
      <c r="R2066" s="177"/>
      <c r="S2066" s="177"/>
      <c r="T2066" s="177"/>
      <c r="U2066" s="155"/>
      <c r="V2066" s="155" t="b">
        <v>0</v>
      </c>
      <c r="W2066" s="179" t="s">
        <v>11677</v>
      </c>
      <c r="X2066" s="168"/>
      <c r="Y2066" s="173">
        <v>19701</v>
      </c>
      <c r="Z2066" s="162" t="s">
        <v>4479</v>
      </c>
      <c r="AA2066" s="163" t="str">
        <f t="shared" si="46"/>
        <v>https://shopeefood.vn/bo-suu-tap/sj-popeyes-b1g1</v>
      </c>
      <c r="AB2066" s="686" t="str">
        <f t="shared" si="45"/>
        <v>https://shopeefood.shopee.vn/bo-suu-tap/sj-popeyes-b1g1</v>
      </c>
    </row>
    <row r="2067" spans="1:28" ht="105">
      <c r="A2067" s="732" t="s">
        <v>10418</v>
      </c>
      <c r="B2067" s="152"/>
      <c r="C2067" s="152" t="s">
        <v>897</v>
      </c>
      <c r="D2067" s="152" t="s">
        <v>201</v>
      </c>
      <c r="E2067" s="180" t="s">
        <v>300</v>
      </c>
      <c r="F2067" s="155" t="s">
        <v>174</v>
      </c>
      <c r="G2067" s="737" t="str">
        <f t="shared" si="32"/>
        <v>[SJBP]_Gà Rán Popeyes_BAU</v>
      </c>
      <c r="H2067" s="176" t="s">
        <v>11678</v>
      </c>
      <c r="I2067" s="183" t="s">
        <v>11652</v>
      </c>
      <c r="J2067" s="252" t="s">
        <v>11679</v>
      </c>
      <c r="K2067" s="162"/>
      <c r="L2067" s="162"/>
      <c r="M2067" s="162"/>
      <c r="N2067" s="169"/>
      <c r="O2067" s="183"/>
      <c r="P2067" s="169"/>
      <c r="Q2067" s="183"/>
      <c r="R2067" s="177"/>
      <c r="S2067" s="177"/>
      <c r="T2067" s="177"/>
      <c r="U2067" s="155"/>
      <c r="V2067" s="155" t="b">
        <v>0</v>
      </c>
      <c r="W2067" s="179" t="s">
        <v>11680</v>
      </c>
      <c r="X2067" s="168"/>
      <c r="Y2067" s="173">
        <v>19971</v>
      </c>
      <c r="Z2067" s="162" t="s">
        <v>4940</v>
      </c>
      <c r="AA2067" s="163" t="str">
        <f t="shared" si="46"/>
        <v>https://shopeefood.vn/bo-suu-tap/sj-popeyes-freeship</v>
      </c>
      <c r="AB2067" s="686" t="str">
        <f t="shared" si="45"/>
        <v>https://shopeefood.shopee.vn/bo-suu-tap/sj-popeyes-freeship</v>
      </c>
    </row>
    <row r="2068" spans="1:28" ht="165">
      <c r="A2068" s="151" t="s">
        <v>10418</v>
      </c>
      <c r="B2068" s="152"/>
      <c r="C2068" s="152" t="s">
        <v>717</v>
      </c>
      <c r="D2068" s="152" t="s">
        <v>222</v>
      </c>
      <c r="E2068" s="153" t="s">
        <v>405</v>
      </c>
      <c r="F2068" s="155" t="s">
        <v>11094</v>
      </c>
      <c r="G2068" s="177" t="str">
        <f t="shared" si="32"/>
        <v>[Alacarte CB]_The Fresh Kitchen_Nov.CB8</v>
      </c>
      <c r="H2068" s="176" t="s">
        <v>11681</v>
      </c>
      <c r="I2068" s="155" t="s">
        <v>11682</v>
      </c>
      <c r="J2068" s="179" t="s">
        <v>6948</v>
      </c>
      <c r="K2068" s="159"/>
      <c r="L2068" s="157"/>
      <c r="M2068" s="193"/>
      <c r="N2068" s="168"/>
      <c r="O2068" s="155" t="s">
        <v>723</v>
      </c>
      <c r="P2068" s="169"/>
      <c r="Q2068" s="176" t="s">
        <v>11683</v>
      </c>
      <c r="R2068" s="177"/>
      <c r="S2068" s="177"/>
      <c r="T2068" s="177"/>
      <c r="U2068" s="155" t="s">
        <v>696</v>
      </c>
      <c r="V2068" s="155" t="b">
        <v>0</v>
      </c>
      <c r="W2068" s="170" t="s">
        <v>11684</v>
      </c>
      <c r="X2068" s="168"/>
      <c r="Y2068" s="173">
        <v>20562</v>
      </c>
      <c r="Z2068" s="162" t="s">
        <v>6954</v>
      </c>
      <c r="AA2068" s="163" t="str">
        <f t="shared" si="46"/>
        <v>https://shopeefood.vn/bo-suu-tap/a-the-fresh-kitchen</v>
      </c>
      <c r="AB2068" s="686" t="str">
        <f t="shared" si="45"/>
        <v>https://shopeefood.shopee.vn/bo-suu-tap/a-the-fresh-kitchen</v>
      </c>
    </row>
    <row r="2069" spans="1:28" ht="210">
      <c r="A2069" s="151" t="s">
        <v>10418</v>
      </c>
      <c r="B2069" s="152"/>
      <c r="C2069" s="152" t="s">
        <v>706</v>
      </c>
      <c r="D2069" s="152" t="s">
        <v>222</v>
      </c>
      <c r="E2069" s="191" t="s">
        <v>1079</v>
      </c>
      <c r="F2069" s="176" t="s">
        <v>11191</v>
      </c>
      <c r="G2069" s="177" t="str">
        <f t="shared" si="32"/>
        <v>[Alacarte CB]_Mokchang - Đồ Ăn Hàn Quốc_Nov.CB2</v>
      </c>
      <c r="H2069" s="193" t="s">
        <v>11685</v>
      </c>
      <c r="I2069" s="193" t="s">
        <v>11187</v>
      </c>
      <c r="J2069" s="178" t="s">
        <v>1082</v>
      </c>
      <c r="K2069" s="159"/>
      <c r="L2069" s="157" t="s">
        <v>10532</v>
      </c>
      <c r="M2069" s="176" t="s">
        <v>11686</v>
      </c>
      <c r="N2069" s="350" t="s">
        <v>11687</v>
      </c>
      <c r="O2069" s="693" t="s">
        <v>11688</v>
      </c>
      <c r="P2069" s="168"/>
      <c r="Q2069" s="159"/>
      <c r="R2069" s="177" t="s">
        <v>11689</v>
      </c>
      <c r="S2069" s="177"/>
      <c r="T2069" s="177"/>
      <c r="U2069" s="155" t="s">
        <v>696</v>
      </c>
      <c r="V2069" s="155" t="b">
        <v>0</v>
      </c>
      <c r="W2069" s="179" t="s">
        <v>11690</v>
      </c>
      <c r="X2069" s="168"/>
      <c r="Y2069" s="173">
        <v>20509</v>
      </c>
      <c r="Z2069" s="162" t="s">
        <v>6632</v>
      </c>
      <c r="AA2069" s="163" t="str">
        <f t="shared" si="46"/>
        <v>https://shopeefood.vn/bo-suu-tap/a--mokchang</v>
      </c>
      <c r="AB2069" s="686" t="str">
        <f t="shared" si="45"/>
        <v>https://shopeefood.shopee.vn/bo-suu-tap/a--mokchang</v>
      </c>
    </row>
    <row r="2070" spans="1:28" ht="210">
      <c r="A2070" s="151" t="s">
        <v>10418</v>
      </c>
      <c r="B2070" s="152"/>
      <c r="C2070" s="152" t="s">
        <v>706</v>
      </c>
      <c r="D2070" s="152" t="s">
        <v>222</v>
      </c>
      <c r="E2070" s="191" t="s">
        <v>1079</v>
      </c>
      <c r="F2070" s="176" t="s">
        <v>11164</v>
      </c>
      <c r="G2070" s="177" t="str">
        <f t="shared" si="32"/>
        <v>[Alacarte CB]_Mokchang - Đồ Ăn Hàn Quốc_Nov.CB3</v>
      </c>
      <c r="H2070" s="176" t="s">
        <v>11691</v>
      </c>
      <c r="I2070" s="176" t="s">
        <v>11692</v>
      </c>
      <c r="J2070" s="178" t="s">
        <v>1082</v>
      </c>
      <c r="K2070" s="159"/>
      <c r="L2070" s="157"/>
      <c r="M2070" s="159"/>
      <c r="N2070" s="543"/>
      <c r="O2070" s="693" t="s">
        <v>11693</v>
      </c>
      <c r="P2070" s="168"/>
      <c r="Q2070" s="159"/>
      <c r="R2070" s="176" t="s">
        <v>11694</v>
      </c>
      <c r="S2070" s="177"/>
      <c r="T2070" s="177"/>
      <c r="U2070" s="155" t="s">
        <v>696</v>
      </c>
      <c r="V2070" s="155" t="b">
        <v>0</v>
      </c>
      <c r="W2070" s="179" t="s">
        <v>11695</v>
      </c>
      <c r="X2070" s="168"/>
      <c r="Y2070" s="173">
        <v>19879</v>
      </c>
      <c r="Z2070" s="162" t="s">
        <v>3623</v>
      </c>
      <c r="AA2070" s="163" t="str">
        <f t="shared" si="46"/>
        <v>https://shopeefood.vn/bo-suu-tap/a-mokchang-50</v>
      </c>
      <c r="AB2070" s="686" t="str">
        <f t="shared" si="45"/>
        <v>https://shopeefood.shopee.vn/bo-suu-tap/a-mokchang-50</v>
      </c>
    </row>
    <row r="2071" spans="1:28" ht="120">
      <c r="A2071" s="151" t="s">
        <v>10418</v>
      </c>
      <c r="B2071" s="152"/>
      <c r="C2071" s="152" t="s">
        <v>717</v>
      </c>
      <c r="D2071" s="152" t="s">
        <v>222</v>
      </c>
      <c r="E2071" s="153" t="s">
        <v>3676</v>
      </c>
      <c r="F2071" s="176" t="s">
        <v>11696</v>
      </c>
      <c r="G2071" s="177" t="str">
        <f t="shared" si="32"/>
        <v>[Alacarte CB]_Pharmacity_Nov.CB9</v>
      </c>
      <c r="H2071" s="593" t="s">
        <v>11697</v>
      </c>
      <c r="I2071" s="183" t="s">
        <v>11698</v>
      </c>
      <c r="J2071" s="178" t="s">
        <v>7915</v>
      </c>
      <c r="K2071" s="159"/>
      <c r="L2071" s="157"/>
      <c r="M2071" s="159"/>
      <c r="N2071" s="168"/>
      <c r="O2071" s="155" t="s">
        <v>11699</v>
      </c>
      <c r="P2071" s="168"/>
      <c r="Q2071" s="183" t="s">
        <v>11700</v>
      </c>
      <c r="R2071" s="177"/>
      <c r="S2071" s="177"/>
      <c r="T2071" s="177"/>
      <c r="U2071" s="155" t="s">
        <v>696</v>
      </c>
      <c r="V2071" s="155" t="b">
        <v>0</v>
      </c>
      <c r="W2071" s="179" t="s">
        <v>11701</v>
      </c>
      <c r="X2071" s="168"/>
      <c r="Y2071" s="173">
        <v>20087</v>
      </c>
      <c r="Z2071" s="162" t="s">
        <v>5841</v>
      </c>
      <c r="AA2071" s="163" t="str">
        <f t="shared" si="46"/>
        <v>https://shopeefood.vn/bo-suu-tap/a-pharmacity--50</v>
      </c>
      <c r="AB2071" s="686" t="str">
        <f t="shared" si="45"/>
        <v>https://shopeefood.shopee.vn/bo-suu-tap/a-pharmacity--50</v>
      </c>
    </row>
    <row r="2072" spans="1:28" ht="120">
      <c r="A2072" s="151" t="s">
        <v>10418</v>
      </c>
      <c r="B2072" s="152"/>
      <c r="C2072" s="152" t="s">
        <v>717</v>
      </c>
      <c r="D2072" s="152" t="s">
        <v>219</v>
      </c>
      <c r="E2072" s="153" t="s">
        <v>3676</v>
      </c>
      <c r="F2072" s="176" t="s">
        <v>10418</v>
      </c>
      <c r="G2072" s="177" t="str">
        <f t="shared" si="32"/>
        <v>[Alacarte]_Pharmacity_Nov</v>
      </c>
      <c r="H2072" s="593" t="s">
        <v>11702</v>
      </c>
      <c r="I2072" s="183" t="s">
        <v>11703</v>
      </c>
      <c r="J2072" s="178" t="s">
        <v>7915</v>
      </c>
      <c r="K2072" s="159"/>
      <c r="L2072" s="157" t="s">
        <v>7915</v>
      </c>
      <c r="M2072" s="176" t="s">
        <v>11704</v>
      </c>
      <c r="N2072" s="155" t="s">
        <v>5769</v>
      </c>
      <c r="O2072" s="159"/>
      <c r="P2072" s="168"/>
      <c r="Q2072" s="183" t="s">
        <v>11705</v>
      </c>
      <c r="R2072" s="177"/>
      <c r="S2072" s="177"/>
      <c r="T2072" s="177"/>
      <c r="U2072" s="155" t="s">
        <v>696</v>
      </c>
      <c r="V2072" s="155" t="b">
        <v>0</v>
      </c>
      <c r="W2072" s="179" t="s">
        <v>11706</v>
      </c>
      <c r="X2072" s="168"/>
      <c r="Y2072" s="173">
        <v>20430</v>
      </c>
      <c r="Z2072" s="162" t="s">
        <v>5841</v>
      </c>
      <c r="AA2072" s="163" t="str">
        <f t="shared" si="46"/>
        <v>https://shopeefood.vn/bo-suu-tap/a-pharmacity--50</v>
      </c>
      <c r="AB2072" s="686" t="str">
        <f t="shared" si="45"/>
        <v>https://shopeefood.shopee.vn/bo-suu-tap/a-pharmacity--50</v>
      </c>
    </row>
    <row r="2073" spans="1:28" ht="120">
      <c r="A2073" s="151" t="s">
        <v>10418</v>
      </c>
      <c r="B2073" s="152"/>
      <c r="C2073" s="152" t="s">
        <v>717</v>
      </c>
      <c r="D2073" s="152" t="s">
        <v>217</v>
      </c>
      <c r="E2073" s="243" t="s">
        <v>311</v>
      </c>
      <c r="F2073" s="176" t="s">
        <v>10418</v>
      </c>
      <c r="G2073" s="177" t="str">
        <f t="shared" si="32"/>
        <v>[Win 4]_Hanuri - Món Ăn Hàn Quốc_Nov</v>
      </c>
      <c r="H2073" s="176" t="s">
        <v>11707</v>
      </c>
      <c r="I2073" s="193" t="s">
        <v>11708</v>
      </c>
      <c r="J2073" s="178" t="s">
        <v>11709</v>
      </c>
      <c r="K2073" s="504"/>
      <c r="L2073" s="504"/>
      <c r="M2073" s="504"/>
      <c r="N2073" s="505"/>
      <c r="O2073" s="155" t="s">
        <v>1222</v>
      </c>
      <c r="P2073" s="168"/>
      <c r="Q2073" s="176" t="s">
        <v>11710</v>
      </c>
      <c r="R2073" s="177"/>
      <c r="S2073" s="177"/>
      <c r="T2073" s="177"/>
      <c r="U2073" s="155" t="s">
        <v>696</v>
      </c>
      <c r="V2073" s="155" t="b">
        <v>0</v>
      </c>
      <c r="W2073" s="170" t="s">
        <v>7685</v>
      </c>
      <c r="X2073" s="168"/>
      <c r="Y2073" s="173">
        <v>21419</v>
      </c>
      <c r="Z2073" s="162" t="s">
        <v>11711</v>
      </c>
      <c r="AA2073" s="163" t="str">
        <f t="shared" si="46"/>
        <v>https://shopeefood.vn/bo-suu-tap/w4-hanuri</v>
      </c>
      <c r="AB2073" s="686" t="str">
        <f t="shared" si="45"/>
        <v>https://shopeefood.shopee.vn/bo-suu-tap/w4-hanuri</v>
      </c>
    </row>
    <row r="2074" spans="1:28" ht="180">
      <c r="A2074" s="151" t="s">
        <v>10418</v>
      </c>
      <c r="B2074" s="152"/>
      <c r="C2074" s="152" t="s">
        <v>717</v>
      </c>
      <c r="D2074" s="152" t="s">
        <v>213</v>
      </c>
      <c r="E2074" s="153" t="s">
        <v>1097</v>
      </c>
      <c r="F2074" s="176" t="s">
        <v>10418</v>
      </c>
      <c r="G2074" s="177" t="str">
        <f t="shared" si="32"/>
        <v>[Win 2]_Trà Sữa Sunday Basic_Nov</v>
      </c>
      <c r="H2074" s="183" t="s">
        <v>11712</v>
      </c>
      <c r="I2074" s="159" t="s">
        <v>11713</v>
      </c>
      <c r="J2074" s="178" t="s">
        <v>1512</v>
      </c>
      <c r="K2074" s="504"/>
      <c r="L2074" s="157" t="s">
        <v>11714</v>
      </c>
      <c r="M2074" s="504"/>
      <c r="N2074" s="168"/>
      <c r="O2074" s="171" t="s">
        <v>11715</v>
      </c>
      <c r="P2074" s="168"/>
      <c r="Q2074" s="159" t="s">
        <v>11716</v>
      </c>
      <c r="R2074" s="177"/>
      <c r="S2074" s="177"/>
      <c r="T2074" s="177"/>
      <c r="U2074" s="155" t="s">
        <v>696</v>
      </c>
      <c r="V2074" s="155" t="b">
        <v>0</v>
      </c>
      <c r="W2074" s="179" t="s">
        <v>11717</v>
      </c>
      <c r="X2074" s="168"/>
      <c r="Y2074" s="173">
        <v>20675</v>
      </c>
      <c r="Z2074" s="162" t="s">
        <v>7641</v>
      </c>
      <c r="AA2074" s="163" t="str">
        <f t="shared" si="46"/>
        <v>https://shopeefood.vn/bo-suu-tap/w2-1k-sundaybasic</v>
      </c>
      <c r="AB2074" s="686" t="str">
        <f t="shared" si="45"/>
        <v>https://shopeefood.shopee.vn/bo-suu-tap/w2-1k-sundaybasic</v>
      </c>
    </row>
    <row r="2075" spans="1:28" ht="150">
      <c r="A2075" s="151" t="s">
        <v>10418</v>
      </c>
      <c r="B2075" s="152"/>
      <c r="C2075" s="152" t="s">
        <v>706</v>
      </c>
      <c r="D2075" s="152" t="s">
        <v>222</v>
      </c>
      <c r="E2075" s="174" t="s">
        <v>2232</v>
      </c>
      <c r="F2075" s="176" t="s">
        <v>11164</v>
      </c>
      <c r="G2075" s="177" t="str">
        <f t="shared" si="32"/>
        <v>[Alacarte CB]_Guu Chicken - Gà Rán &amp; Cơm Gà_Nov.CB3</v>
      </c>
      <c r="H2075" s="176" t="s">
        <v>11718</v>
      </c>
      <c r="I2075" s="159" t="s">
        <v>11483</v>
      </c>
      <c r="J2075" s="178" t="s">
        <v>2234</v>
      </c>
      <c r="K2075" s="159"/>
      <c r="L2075" s="159"/>
      <c r="M2075" s="159"/>
      <c r="N2075" s="168"/>
      <c r="O2075" s="155" t="s">
        <v>1222</v>
      </c>
      <c r="P2075" s="168"/>
      <c r="Q2075" s="159"/>
      <c r="R2075" s="197" t="s">
        <v>11719</v>
      </c>
      <c r="S2075" s="177"/>
      <c r="T2075" s="177"/>
      <c r="U2075" s="155" t="s">
        <v>696</v>
      </c>
      <c r="V2075" s="155" t="b">
        <v>0</v>
      </c>
      <c r="W2075" s="170" t="s">
        <v>7938</v>
      </c>
      <c r="X2075" s="168"/>
      <c r="Y2075" s="173">
        <v>20468</v>
      </c>
      <c r="Z2075" s="162" t="s">
        <v>6751</v>
      </c>
      <c r="AA2075" s="163" t="str">
        <f t="shared" si="46"/>
        <v>https://shopeefood.vn/bo-suu-tap/a-guu-chicken-120</v>
      </c>
      <c r="AB2075" s="686" t="str">
        <f t="shared" si="45"/>
        <v>https://shopeefood.shopee.vn/bo-suu-tap/a-guu-chicken-120</v>
      </c>
    </row>
    <row r="2076" spans="1:28" ht="225">
      <c r="A2076" s="151" t="s">
        <v>10418</v>
      </c>
      <c r="B2076" s="152"/>
      <c r="C2076" s="152" t="s">
        <v>717</v>
      </c>
      <c r="D2076" s="152" t="s">
        <v>222</v>
      </c>
      <c r="E2076" s="243" t="s">
        <v>11720</v>
      </c>
      <c r="F2076" s="176" t="s">
        <v>11191</v>
      </c>
      <c r="G2076" s="177" t="str">
        <f t="shared" si="32"/>
        <v>[Alacarte CB]_Cơm Gà Đông Nguyên _Nov.CB2</v>
      </c>
      <c r="H2076" s="193" t="s">
        <v>11721</v>
      </c>
      <c r="I2076" s="159" t="s">
        <v>11722</v>
      </c>
      <c r="J2076" s="194" t="s">
        <v>11723</v>
      </c>
      <c r="K2076" s="157"/>
      <c r="L2076" s="179" t="s">
        <v>11724</v>
      </c>
      <c r="M2076" s="176" t="s">
        <v>11725</v>
      </c>
      <c r="N2076" s="177" t="s">
        <v>11726</v>
      </c>
      <c r="O2076" s="176" t="s">
        <v>11727</v>
      </c>
      <c r="P2076" s="168"/>
      <c r="Q2076" s="159" t="s">
        <v>11728</v>
      </c>
      <c r="R2076" s="177"/>
      <c r="S2076" s="177"/>
      <c r="T2076" s="177"/>
      <c r="U2076" s="155" t="s">
        <v>696</v>
      </c>
      <c r="V2076" s="155" t="b">
        <v>0</v>
      </c>
      <c r="W2076" s="179" t="s">
        <v>11729</v>
      </c>
      <c r="X2076" s="168"/>
      <c r="Y2076" s="173">
        <v>21496</v>
      </c>
      <c r="Z2076" s="162" t="s">
        <v>11730</v>
      </c>
      <c r="AA2076" s="163" t="str">
        <f t="shared" si="46"/>
        <v>https://shopeefood.vn/bo-suu-tap/a-com-ga-dong-nguyen</v>
      </c>
      <c r="AB2076" s="686" t="str">
        <f t="shared" si="45"/>
        <v>https://shopeefood.shopee.vn/bo-suu-tap/a-com-ga-dong-nguyen</v>
      </c>
    </row>
    <row r="2077" spans="1:28" ht="314">
      <c r="A2077" s="151" t="s">
        <v>10418</v>
      </c>
      <c r="B2077" s="152"/>
      <c r="C2077" s="152" t="s">
        <v>717</v>
      </c>
      <c r="D2077" s="152" t="s">
        <v>222</v>
      </c>
      <c r="E2077" s="153" t="s">
        <v>6147</v>
      </c>
      <c r="F2077" s="176" t="s">
        <v>11164</v>
      </c>
      <c r="G2077" s="177" t="str">
        <f t="shared" si="32"/>
        <v>[Alacarte CB]_TEA JOY - Trà &amp; Trà Sữa_Nov.CB3</v>
      </c>
      <c r="H2077" s="176" t="s">
        <v>11731</v>
      </c>
      <c r="I2077" s="159" t="s">
        <v>11732</v>
      </c>
      <c r="J2077" s="170" t="s">
        <v>8077</v>
      </c>
      <c r="K2077" s="159"/>
      <c r="L2077" s="159"/>
      <c r="M2077" s="159"/>
      <c r="N2077" s="168"/>
      <c r="O2077" s="155" t="s">
        <v>1222</v>
      </c>
      <c r="P2077" s="168"/>
      <c r="Q2077" s="159" t="s">
        <v>11733</v>
      </c>
      <c r="R2077" s="177"/>
      <c r="S2077" s="177"/>
      <c r="T2077" s="177"/>
      <c r="U2077" s="155" t="s">
        <v>696</v>
      </c>
      <c r="V2077" s="155" t="b">
        <v>0</v>
      </c>
      <c r="W2077" s="170" t="s">
        <v>11734</v>
      </c>
      <c r="X2077" s="168"/>
      <c r="Y2077" s="173">
        <v>20827</v>
      </c>
      <c r="Z2077" s="162" t="s">
        <v>8082</v>
      </c>
      <c r="AA2077" s="163" t="str">
        <f t="shared" si="46"/>
        <v>https://shopeefood.vn/bo-suu-tap/a-tea-joy</v>
      </c>
      <c r="AB2077" s="686" t="str">
        <f t="shared" si="45"/>
        <v>https://shopeefood.shopee.vn/bo-suu-tap/a-tea-joy</v>
      </c>
    </row>
    <row r="2078" spans="1:28" ht="45">
      <c r="A2078" s="151" t="s">
        <v>10418</v>
      </c>
      <c r="B2078" s="152"/>
      <c r="C2078" s="152" t="s">
        <v>717</v>
      </c>
      <c r="D2078" s="152" t="s">
        <v>222</v>
      </c>
      <c r="E2078" s="153" t="s">
        <v>881</v>
      </c>
      <c r="F2078" s="176" t="s">
        <v>11089</v>
      </c>
      <c r="G2078" s="177" t="str">
        <f t="shared" si="32"/>
        <v>[Alacarte CB]_Trà Sữa &amp; Chè Khúc Bạch AZ_Nov.CB1</v>
      </c>
      <c r="H2078" s="155" t="s">
        <v>11735</v>
      </c>
      <c r="I2078" s="183" t="s">
        <v>11736</v>
      </c>
      <c r="J2078" s="562" t="s">
        <v>11737</v>
      </c>
      <c r="K2078" s="157"/>
      <c r="L2078" s="157" t="s">
        <v>10598</v>
      </c>
      <c r="M2078" s="193"/>
      <c r="N2078" s="177"/>
      <c r="O2078" s="155" t="s">
        <v>11738</v>
      </c>
      <c r="P2078" s="168"/>
      <c r="Q2078" s="177" t="s">
        <v>11739</v>
      </c>
      <c r="R2078" s="177"/>
      <c r="S2078" s="177"/>
      <c r="T2078" s="177"/>
      <c r="U2078" s="155" t="s">
        <v>696</v>
      </c>
      <c r="V2078" s="155" t="b">
        <v>0</v>
      </c>
      <c r="W2078" s="179" t="s">
        <v>11740</v>
      </c>
      <c r="X2078" s="168"/>
      <c r="Y2078" s="173">
        <v>19802</v>
      </c>
      <c r="Z2078" s="162" t="s">
        <v>4161</v>
      </c>
      <c r="AA2078" s="163" t="str">
        <f t="shared" si="46"/>
        <v>https://shopeefood.vn/bo-suu-tap/a-tra-sua-az</v>
      </c>
      <c r="AB2078" s="686" t="str">
        <f t="shared" si="45"/>
        <v>https://shopeefood.shopee.vn/bo-suu-tap/a-tra-sua-az</v>
      </c>
    </row>
    <row r="2079" spans="1:28" ht="45">
      <c r="A2079" s="151" t="s">
        <v>10418</v>
      </c>
      <c r="B2079" s="152"/>
      <c r="C2079" s="152" t="s">
        <v>717</v>
      </c>
      <c r="D2079" s="152" t="s">
        <v>222</v>
      </c>
      <c r="E2079" s="153" t="s">
        <v>881</v>
      </c>
      <c r="F2079" s="176" t="s">
        <v>11164</v>
      </c>
      <c r="G2079" s="177" t="str">
        <f t="shared" si="32"/>
        <v>[Alacarte CB]_Trà Sữa &amp; Chè Khúc Bạch AZ_Nov.CB3</v>
      </c>
      <c r="H2079" s="155" t="s">
        <v>11741</v>
      </c>
      <c r="I2079" s="183" t="s">
        <v>11742</v>
      </c>
      <c r="J2079" s="562" t="s">
        <v>11743</v>
      </c>
      <c r="K2079" s="157"/>
      <c r="L2079" s="157" t="s">
        <v>10598</v>
      </c>
      <c r="M2079" s="176" t="s">
        <v>11744</v>
      </c>
      <c r="N2079" s="177"/>
      <c r="O2079" s="176" t="s">
        <v>11745</v>
      </c>
      <c r="P2079" s="168"/>
      <c r="Q2079" s="177" t="s">
        <v>11746</v>
      </c>
      <c r="R2079" s="177"/>
      <c r="S2079" s="177"/>
      <c r="T2079" s="177"/>
      <c r="U2079" s="155" t="s">
        <v>696</v>
      </c>
      <c r="V2079" s="155" t="b">
        <v>0</v>
      </c>
      <c r="W2079" s="179" t="s">
        <v>11747</v>
      </c>
      <c r="X2079" s="168"/>
      <c r="Y2079" s="173">
        <v>20514</v>
      </c>
      <c r="Z2079" s="162" t="s">
        <v>6903</v>
      </c>
      <c r="AA2079" s="163" t="str">
        <f t="shared" si="46"/>
        <v>https://shopeefood.vn/bo-suu-tap/a--khuc-bach-az</v>
      </c>
      <c r="AB2079" s="686" t="str">
        <f t="shared" si="45"/>
        <v>https://shopeefood.shopee.vn/bo-suu-tap/a--khuc-bach-az</v>
      </c>
    </row>
    <row r="2080" spans="1:28" ht="60">
      <c r="A2080" s="151" t="s">
        <v>10418</v>
      </c>
      <c r="B2080" s="152"/>
      <c r="C2080" s="152" t="s">
        <v>717</v>
      </c>
      <c r="D2080" s="152" t="s">
        <v>222</v>
      </c>
      <c r="E2080" s="153" t="s">
        <v>881</v>
      </c>
      <c r="F2080" s="176" t="s">
        <v>11094</v>
      </c>
      <c r="G2080" s="177" t="str">
        <f t="shared" si="32"/>
        <v>[Alacarte CB]_Trà Sữa &amp; Chè Khúc Bạch AZ_Nov.CB8</v>
      </c>
      <c r="H2080" s="155" t="s">
        <v>11748</v>
      </c>
      <c r="I2080" s="183" t="s">
        <v>11005</v>
      </c>
      <c r="J2080" s="562" t="s">
        <v>11749</v>
      </c>
      <c r="K2080" s="157"/>
      <c r="L2080" s="157" t="s">
        <v>10598</v>
      </c>
      <c r="M2080" s="176" t="s">
        <v>11750</v>
      </c>
      <c r="N2080" s="177"/>
      <c r="O2080" s="176" t="s">
        <v>11745</v>
      </c>
      <c r="P2080" s="168"/>
      <c r="Q2080" s="177" t="s">
        <v>11751</v>
      </c>
      <c r="R2080" s="177"/>
      <c r="S2080" s="177"/>
      <c r="T2080" s="177"/>
      <c r="U2080" s="155" t="s">
        <v>696</v>
      </c>
      <c r="V2080" s="155" t="b">
        <v>0</v>
      </c>
      <c r="W2080" s="179" t="s">
        <v>11752</v>
      </c>
      <c r="X2080" s="168"/>
      <c r="Y2080" s="173">
        <v>21004</v>
      </c>
      <c r="Z2080" s="162" t="s">
        <v>8569</v>
      </c>
      <c r="AA2080" s="163" t="str">
        <f t="shared" si="46"/>
        <v>https://shopeefood.vn/bo-suu-tap/a-trasua-az</v>
      </c>
      <c r="AB2080" s="686" t="str">
        <f t="shared" si="45"/>
        <v>https://shopeefood.shopee.vn/bo-suu-tap/a-trasua-az</v>
      </c>
    </row>
    <row r="2081" spans="1:28" ht="409.6">
      <c r="A2081" s="151" t="s">
        <v>10418</v>
      </c>
      <c r="B2081" s="152"/>
      <c r="C2081" s="152" t="s">
        <v>706</v>
      </c>
      <c r="D2081" s="152" t="s">
        <v>222</v>
      </c>
      <c r="E2081" s="769" t="s">
        <v>289</v>
      </c>
      <c r="F2081" s="527" t="s">
        <v>11191</v>
      </c>
      <c r="G2081" s="770" t="str">
        <f t="shared" si="32"/>
        <v>[Alacarte CB]_Flychef_Nov.CB2</v>
      </c>
      <c r="H2081" s="494" t="s">
        <v>11753</v>
      </c>
      <c r="I2081" s="632" t="s">
        <v>11754</v>
      </c>
      <c r="J2081" s="562" t="s">
        <v>5071</v>
      </c>
      <c r="K2081" s="632"/>
      <c r="L2081" s="632"/>
      <c r="M2081" s="632"/>
      <c r="N2081" s="771"/>
      <c r="O2081" s="527" t="s">
        <v>4147</v>
      </c>
      <c r="P2081" s="771"/>
      <c r="Q2081" s="632"/>
      <c r="R2081" s="772" t="s">
        <v>11755</v>
      </c>
      <c r="S2081" s="177"/>
      <c r="T2081" s="177"/>
      <c r="U2081" s="155" t="s">
        <v>696</v>
      </c>
      <c r="V2081" s="155" t="b">
        <v>0</v>
      </c>
      <c r="W2081" s="179" t="s">
        <v>11756</v>
      </c>
      <c r="X2081" s="168"/>
      <c r="Y2081" s="173">
        <v>20674</v>
      </c>
      <c r="Z2081" s="162" t="s">
        <v>7445</v>
      </c>
      <c r="AA2081" s="163" t="str">
        <f t="shared" si="46"/>
        <v>https://shopeefood.vn/bo-suu-tap/a-flychef-31</v>
      </c>
      <c r="AB2081" s="686" t="str">
        <f t="shared" si="45"/>
        <v>https://shopeefood.shopee.vn/bo-suu-tap/a-flychef-31</v>
      </c>
    </row>
    <row r="2082" spans="1:28" ht="225">
      <c r="A2082" s="151" t="s">
        <v>10418</v>
      </c>
      <c r="B2082" s="152"/>
      <c r="C2082" s="152" t="s">
        <v>706</v>
      </c>
      <c r="D2082" s="152" t="s">
        <v>219</v>
      </c>
      <c r="E2082" s="191" t="s">
        <v>4534</v>
      </c>
      <c r="F2082" s="176" t="s">
        <v>10418</v>
      </c>
      <c r="G2082" s="177" t="str">
        <f t="shared" si="32"/>
        <v>[Alacarte]_Gà Rán KFC_Nov</v>
      </c>
      <c r="H2082" s="176" t="s">
        <v>11757</v>
      </c>
      <c r="I2082" s="176" t="s">
        <v>11758</v>
      </c>
      <c r="J2082" s="170" t="s">
        <v>4537</v>
      </c>
      <c r="K2082" s="159"/>
      <c r="L2082" s="170" t="s">
        <v>11759</v>
      </c>
      <c r="M2082" s="409" t="s">
        <v>11760</v>
      </c>
      <c r="N2082" s="177" t="s">
        <v>11761</v>
      </c>
      <c r="O2082" s="176" t="s">
        <v>11762</v>
      </c>
      <c r="P2082" s="168"/>
      <c r="Q2082" s="494" t="s">
        <v>11763</v>
      </c>
      <c r="R2082" s="494" t="s">
        <v>11764</v>
      </c>
      <c r="S2082" s="494" t="s">
        <v>11765</v>
      </c>
      <c r="T2082" s="494" t="s">
        <v>11766</v>
      </c>
      <c r="U2082" s="155" t="s">
        <v>696</v>
      </c>
      <c r="V2082" s="155" t="b">
        <v>0</v>
      </c>
      <c r="W2082" s="179" t="s">
        <v>11767</v>
      </c>
      <c r="X2082" s="168"/>
      <c r="Y2082" s="173">
        <v>21302</v>
      </c>
      <c r="Z2082" s="162" t="s">
        <v>10926</v>
      </c>
      <c r="AA2082" s="163" t="str">
        <f t="shared" si="46"/>
        <v>https://shopeefood.vn/bo-suu-tap/a-garan-kfc</v>
      </c>
      <c r="AB2082" s="686" t="str">
        <f t="shared" si="45"/>
        <v>https://shopeefood.shopee.vn/bo-suu-tap/a-garan-kfc</v>
      </c>
    </row>
    <row r="2083" spans="1:28" ht="210">
      <c r="A2083" s="151" t="s">
        <v>10418</v>
      </c>
      <c r="B2083" s="152"/>
      <c r="C2083" s="152" t="s">
        <v>706</v>
      </c>
      <c r="D2083" s="152" t="s">
        <v>222</v>
      </c>
      <c r="E2083" s="191" t="s">
        <v>4534</v>
      </c>
      <c r="F2083" s="176" t="s">
        <v>11089</v>
      </c>
      <c r="G2083" s="177" t="str">
        <f t="shared" si="32"/>
        <v>[Alacarte CB]_Gà Rán KFC_Nov.CB1</v>
      </c>
      <c r="H2083" s="176" t="s">
        <v>11768</v>
      </c>
      <c r="I2083" s="193" t="s">
        <v>11769</v>
      </c>
      <c r="J2083" s="170" t="s">
        <v>4537</v>
      </c>
      <c r="K2083" s="159"/>
      <c r="L2083" s="193"/>
      <c r="M2083" s="193"/>
      <c r="N2083" s="177"/>
      <c r="O2083" s="176" t="s">
        <v>11770</v>
      </c>
      <c r="P2083" s="168"/>
      <c r="Q2083" s="493" t="s">
        <v>11771</v>
      </c>
      <c r="R2083" s="770" t="s">
        <v>11772</v>
      </c>
      <c r="S2083" s="770" t="s">
        <v>11773</v>
      </c>
      <c r="T2083" s="494" t="s">
        <v>11774</v>
      </c>
      <c r="U2083" s="155" t="s">
        <v>696</v>
      </c>
      <c r="V2083" s="155" t="b">
        <v>0</v>
      </c>
      <c r="W2083" s="179" t="s">
        <v>11775</v>
      </c>
      <c r="X2083" s="168"/>
      <c r="Y2083" s="173">
        <v>20759</v>
      </c>
      <c r="Z2083" s="162" t="s">
        <v>8008</v>
      </c>
      <c r="AA2083" s="163" t="str">
        <f t="shared" si="46"/>
        <v>https://shopeefood.vn/bo-suu-tap/a-kfc--50</v>
      </c>
      <c r="AB2083" s="686" t="str">
        <f t="shared" si="45"/>
        <v>https://shopeefood.shopee.vn/bo-suu-tap/a-kfc--50</v>
      </c>
    </row>
    <row r="2084" spans="1:28" ht="165">
      <c r="A2084" s="151" t="s">
        <v>10418</v>
      </c>
      <c r="B2084" s="152"/>
      <c r="C2084" s="152" t="s">
        <v>706</v>
      </c>
      <c r="D2084" s="152" t="s">
        <v>222</v>
      </c>
      <c r="E2084" s="191" t="s">
        <v>6300</v>
      </c>
      <c r="F2084" s="155" t="s">
        <v>11776</v>
      </c>
      <c r="G2084" s="177" t="str">
        <f t="shared" si="32"/>
        <v>[Alacarte CB]_Matcha Vibe - Tiệm Trà Nhật Bản_Nov.CB2.24</v>
      </c>
      <c r="H2084" s="176" t="s">
        <v>11777</v>
      </c>
      <c r="I2084" s="159" t="s">
        <v>11171</v>
      </c>
      <c r="J2084" s="178" t="s">
        <v>6302</v>
      </c>
      <c r="K2084" s="159"/>
      <c r="L2084" s="157" t="s">
        <v>7573</v>
      </c>
      <c r="M2084" s="193" t="s">
        <v>10210</v>
      </c>
      <c r="N2084" s="176" t="s">
        <v>2600</v>
      </c>
      <c r="O2084" s="159"/>
      <c r="P2084" s="168"/>
      <c r="Q2084" s="159"/>
      <c r="R2084" s="168" t="s">
        <v>11778</v>
      </c>
      <c r="S2084" s="177"/>
      <c r="T2084" s="177"/>
      <c r="U2084" s="155" t="s">
        <v>696</v>
      </c>
      <c r="V2084" s="155" t="b">
        <v>0</v>
      </c>
      <c r="W2084" s="179" t="s">
        <v>11779</v>
      </c>
      <c r="X2084" s="168"/>
      <c r="Y2084" s="173">
        <v>20406</v>
      </c>
      <c r="Z2084" s="162" t="s">
        <v>6307</v>
      </c>
      <c r="AA2084" s="163" t="str">
        <f t="shared" si="46"/>
        <v>https://shopeefood.vn/bo-suu-tap/a-matcha-vibe</v>
      </c>
      <c r="AB2084" s="686" t="str">
        <f t="shared" si="45"/>
        <v>https://shopeefood.shopee.vn/bo-suu-tap/a-matcha-vibe</v>
      </c>
    </row>
    <row r="2085" spans="1:28" ht="135">
      <c r="A2085" s="151" t="s">
        <v>10418</v>
      </c>
      <c r="B2085" s="152"/>
      <c r="C2085" s="152" t="s">
        <v>706</v>
      </c>
      <c r="D2085" s="152" t="s">
        <v>222</v>
      </c>
      <c r="E2085" s="191" t="s">
        <v>1046</v>
      </c>
      <c r="F2085" s="176" t="s">
        <v>11780</v>
      </c>
      <c r="G2085" s="177" t="str">
        <f t="shared" si="32"/>
        <v>[Alacarte CB]_Trà sữa Bingxue_Nov.CB6</v>
      </c>
      <c r="H2085" s="176" t="s">
        <v>11781</v>
      </c>
      <c r="I2085" s="193" t="s">
        <v>11259</v>
      </c>
      <c r="J2085" s="479" t="s">
        <v>1049</v>
      </c>
      <c r="K2085" s="159"/>
      <c r="L2085" s="157"/>
      <c r="M2085" s="157"/>
      <c r="N2085" s="178"/>
      <c r="O2085" s="155" t="s">
        <v>1222</v>
      </c>
      <c r="P2085" s="168"/>
      <c r="Q2085" s="306"/>
      <c r="R2085" s="421" t="s">
        <v>11782</v>
      </c>
      <c r="S2085" s="177"/>
      <c r="T2085" s="177"/>
      <c r="U2085" s="155" t="s">
        <v>696</v>
      </c>
      <c r="V2085" s="155" t="b">
        <v>0</v>
      </c>
      <c r="W2085" s="179" t="s">
        <v>7656</v>
      </c>
      <c r="X2085" s="168"/>
      <c r="Y2085" s="173">
        <v>19761</v>
      </c>
      <c r="Z2085" s="162" t="s">
        <v>4186</v>
      </c>
      <c r="AA2085" s="163" t="str">
        <f t="shared" si="46"/>
        <v>https://shopeefood.vn/bo-suu-tap/a-bingxue</v>
      </c>
      <c r="AB2085" s="686" t="str">
        <f t="shared" si="45"/>
        <v>https://shopeefood.shopee.vn/bo-suu-tap/a-bingxue</v>
      </c>
    </row>
    <row r="2086" spans="1:28" ht="150">
      <c r="A2086" s="151" t="s">
        <v>10418</v>
      </c>
      <c r="B2086" s="152"/>
      <c r="C2086" s="152" t="s">
        <v>706</v>
      </c>
      <c r="D2086" s="152" t="s">
        <v>219</v>
      </c>
      <c r="E2086" s="191" t="s">
        <v>1046</v>
      </c>
      <c r="F2086" s="176" t="s">
        <v>11783</v>
      </c>
      <c r="G2086" s="177" t="str">
        <f t="shared" si="32"/>
        <v>[Alacarte]_Trà sữa Bingxue_Nov.08</v>
      </c>
      <c r="H2086" s="176" t="s">
        <v>11784</v>
      </c>
      <c r="I2086" s="193" t="s">
        <v>11785</v>
      </c>
      <c r="J2086" s="479" t="s">
        <v>1049</v>
      </c>
      <c r="K2086" s="159"/>
      <c r="L2086" s="157"/>
      <c r="M2086" s="157"/>
      <c r="N2086" s="178"/>
      <c r="O2086" s="155" t="s">
        <v>1222</v>
      </c>
      <c r="P2086" s="168"/>
      <c r="Q2086" s="411"/>
      <c r="R2086" s="416" t="s">
        <v>11786</v>
      </c>
      <c r="S2086" s="177"/>
      <c r="T2086" s="177"/>
      <c r="U2086" s="155" t="s">
        <v>696</v>
      </c>
      <c r="V2086" s="155" t="b">
        <v>0</v>
      </c>
      <c r="W2086" s="179" t="s">
        <v>7656</v>
      </c>
      <c r="X2086" s="168"/>
      <c r="Y2086" s="173">
        <v>19730</v>
      </c>
      <c r="Z2086" s="162" t="s">
        <v>4181</v>
      </c>
      <c r="AA2086" s="163" t="str">
        <f t="shared" si="46"/>
        <v>https://shopeefood.vn/bo-suu-tap/a-bingxue-0d</v>
      </c>
      <c r="AB2086" s="686" t="str">
        <f t="shared" si="45"/>
        <v>https://shopeefood.shopee.vn/bo-suu-tap/a-bingxue-0d</v>
      </c>
    </row>
    <row r="2087" spans="1:28" ht="150">
      <c r="A2087" s="151" t="s">
        <v>10418</v>
      </c>
      <c r="B2087" s="152"/>
      <c r="C2087" s="152" t="s">
        <v>706</v>
      </c>
      <c r="D2087" s="152" t="s">
        <v>219</v>
      </c>
      <c r="E2087" s="191" t="s">
        <v>1046</v>
      </c>
      <c r="F2087" s="176" t="s">
        <v>11787</v>
      </c>
      <c r="G2087" s="177" t="str">
        <f t="shared" si="32"/>
        <v>[Alacarte]_Trà sữa Bingxue_Nov.13</v>
      </c>
      <c r="H2087" s="176" t="s">
        <v>11788</v>
      </c>
      <c r="I2087" s="193" t="s">
        <v>11789</v>
      </c>
      <c r="J2087" s="479" t="s">
        <v>1049</v>
      </c>
      <c r="K2087" s="159"/>
      <c r="L2087" s="157"/>
      <c r="M2087" s="157"/>
      <c r="N2087" s="178"/>
      <c r="O2087" s="155" t="s">
        <v>1222</v>
      </c>
      <c r="P2087" s="168"/>
      <c r="Q2087" s="159"/>
      <c r="R2087" s="177"/>
      <c r="S2087" s="177"/>
      <c r="T2087" s="177" t="s">
        <v>11790</v>
      </c>
      <c r="U2087" s="155" t="s">
        <v>696</v>
      </c>
      <c r="V2087" s="155" t="b">
        <v>0</v>
      </c>
      <c r="W2087" s="170" t="s">
        <v>7656</v>
      </c>
      <c r="X2087" s="168"/>
      <c r="Y2087" s="173">
        <v>20669</v>
      </c>
      <c r="Z2087" s="162" t="s">
        <v>7657</v>
      </c>
      <c r="AA2087" s="163" t="str">
        <f t="shared" si="46"/>
        <v>https://shopeefood.vn/bo-suu-tap/a-matcha-bingxue</v>
      </c>
      <c r="AB2087" s="686" t="str">
        <f t="shared" si="45"/>
        <v>https://shopeefood.shopee.vn/bo-suu-tap/a-matcha-bingxue</v>
      </c>
    </row>
    <row r="2088" spans="1:28" ht="165">
      <c r="A2088" s="151" t="s">
        <v>10418</v>
      </c>
      <c r="B2088" s="152"/>
      <c r="C2088" s="152" t="s">
        <v>685</v>
      </c>
      <c r="D2088" s="152" t="s">
        <v>222</v>
      </c>
      <c r="E2088" s="243" t="s">
        <v>7013</v>
      </c>
      <c r="F2088" s="152" t="s">
        <v>11791</v>
      </c>
      <c r="G2088" s="168" t="str">
        <f t="shared" si="32"/>
        <v>[Alacarte CB]_7-Eleven - Cửa Hàng Tiện Lợi_Nov_SJBP</v>
      </c>
      <c r="H2088" s="176" t="s">
        <v>11792</v>
      </c>
      <c r="I2088" s="159" t="s">
        <v>11215</v>
      </c>
      <c r="J2088" s="178" t="s">
        <v>7915</v>
      </c>
      <c r="K2088" s="158"/>
      <c r="L2088" s="158"/>
      <c r="M2088" s="158"/>
      <c r="N2088" s="250"/>
      <c r="O2088" s="514" t="s">
        <v>10845</v>
      </c>
      <c r="P2088" s="250"/>
      <c r="Q2088" s="176" t="s">
        <v>11793</v>
      </c>
      <c r="R2088" s="176" t="s">
        <v>11794</v>
      </c>
      <c r="S2088" s="250"/>
      <c r="T2088" s="177"/>
      <c r="U2088" s="155" t="s">
        <v>696</v>
      </c>
      <c r="V2088" s="155" t="b">
        <v>0</v>
      </c>
      <c r="W2088" s="170" t="s">
        <v>11795</v>
      </c>
      <c r="X2088" s="168"/>
      <c r="Y2088" s="173">
        <v>20689</v>
      </c>
      <c r="Z2088" s="162" t="s">
        <v>7899</v>
      </c>
      <c r="AA2088" s="163" t="str">
        <f t="shared" si="46"/>
        <v>https://shopeefood.vn/bo-suu-tap/a-7-eleven-1d</v>
      </c>
      <c r="AB2088" s="686" t="str">
        <f t="shared" si="45"/>
        <v>https://shopeefood.shopee.vn/bo-suu-tap/a-7-eleven-1d</v>
      </c>
    </row>
    <row r="2089" spans="1:28" ht="195">
      <c r="A2089" s="151" t="s">
        <v>10418</v>
      </c>
      <c r="B2089" s="152"/>
      <c r="C2089" s="152" t="s">
        <v>706</v>
      </c>
      <c r="D2089" s="152" t="s">
        <v>222</v>
      </c>
      <c r="E2089" s="153" t="s">
        <v>257</v>
      </c>
      <c r="F2089" s="155" t="s">
        <v>11191</v>
      </c>
      <c r="G2089" s="168" t="str">
        <f t="shared" si="32"/>
        <v>[Alacarte CB]_CHATRAMUE_Nov.CB2</v>
      </c>
      <c r="H2089" s="193" t="s">
        <v>11796</v>
      </c>
      <c r="I2089" s="159" t="s">
        <v>11682</v>
      </c>
      <c r="J2089" s="178" t="s">
        <v>9900</v>
      </c>
      <c r="K2089" s="159"/>
      <c r="L2089" s="157" t="s">
        <v>9901</v>
      </c>
      <c r="M2089" s="176" t="s">
        <v>11797</v>
      </c>
      <c r="N2089" s="176" t="s">
        <v>11798</v>
      </c>
      <c r="O2089" s="560" t="s">
        <v>11799</v>
      </c>
      <c r="P2089" s="168"/>
      <c r="Q2089" s="159" t="s">
        <v>11800</v>
      </c>
      <c r="R2089" s="177"/>
      <c r="S2089" s="177"/>
      <c r="T2089" s="177"/>
      <c r="U2089" s="155" t="s">
        <v>696</v>
      </c>
      <c r="V2089" s="155" t="b">
        <v>0</v>
      </c>
      <c r="W2089" s="179" t="s">
        <v>11801</v>
      </c>
      <c r="X2089" s="168"/>
      <c r="Y2089" s="173">
        <v>21173</v>
      </c>
      <c r="Z2089" s="162" t="s">
        <v>9906</v>
      </c>
      <c r="AA2089" s="163" t="str">
        <f t="shared" si="46"/>
        <v>https://shopeefood.vn/bo-suu-tap/a-chatramue</v>
      </c>
      <c r="AB2089" s="686" t="str">
        <f t="shared" si="45"/>
        <v>https://shopeefood.shopee.vn/bo-suu-tap/a-chatramue</v>
      </c>
    </row>
    <row r="2090" spans="1:28" ht="180">
      <c r="A2090" s="151" t="s">
        <v>10418</v>
      </c>
      <c r="B2090" s="152"/>
      <c r="C2090" s="152" t="s">
        <v>685</v>
      </c>
      <c r="D2090" s="152" t="s">
        <v>222</v>
      </c>
      <c r="E2090" s="153" t="s">
        <v>928</v>
      </c>
      <c r="F2090" s="152" t="s">
        <v>11630</v>
      </c>
      <c r="G2090" s="177" t="str">
        <f t="shared" si="32"/>
        <v>[Alacarte CB]_Lotteria_Nov_Music Fest</v>
      </c>
      <c r="H2090" s="176" t="s">
        <v>11802</v>
      </c>
      <c r="I2090" s="159" t="s">
        <v>11803</v>
      </c>
      <c r="J2090" s="248" t="s">
        <v>11804</v>
      </c>
      <c r="K2090" s="158"/>
      <c r="L2090" s="362" t="s">
        <v>11805</v>
      </c>
      <c r="M2090" s="193"/>
      <c r="N2090" s="176" t="s">
        <v>11806</v>
      </c>
      <c r="O2090" s="158"/>
      <c r="P2090" s="250"/>
      <c r="Q2090" s="176" t="s">
        <v>11807</v>
      </c>
      <c r="R2090" s="176" t="s">
        <v>11808</v>
      </c>
      <c r="S2090" s="177"/>
      <c r="T2090" s="177"/>
      <c r="U2090" s="155" t="s">
        <v>696</v>
      </c>
      <c r="V2090" s="155" t="b">
        <v>0</v>
      </c>
      <c r="W2090" s="179" t="s">
        <v>11809</v>
      </c>
      <c r="X2090" s="168"/>
      <c r="Y2090" s="173">
        <v>21043</v>
      </c>
      <c r="Z2090" s="162" t="s">
        <v>9448</v>
      </c>
      <c r="AA2090" s="163" t="str">
        <f t="shared" si="46"/>
        <v>https://shopeefood.vn/bo-suu-tap/a-cb-lotteria</v>
      </c>
      <c r="AB2090" s="686" t="str">
        <f t="shared" si="45"/>
        <v>https://shopeefood.shopee.vn/bo-suu-tap/a-cb-lotteria</v>
      </c>
    </row>
    <row r="2091" spans="1:28" ht="150">
      <c r="A2091" s="151" t="s">
        <v>10418</v>
      </c>
      <c r="B2091" s="152"/>
      <c r="C2091" s="152" t="s">
        <v>717</v>
      </c>
      <c r="D2091" s="152" t="s">
        <v>222</v>
      </c>
      <c r="E2091" s="153" t="s">
        <v>11810</v>
      </c>
      <c r="F2091" s="155" t="s">
        <v>11191</v>
      </c>
      <c r="G2091" s="177" t="str">
        <f t="shared" si="32"/>
        <v>[Alacarte CB]_Trà Sữa GMi - Coffee &amp; Tea_Nov.CB2</v>
      </c>
      <c r="H2091" s="176" t="s">
        <v>11811</v>
      </c>
      <c r="I2091" s="193" t="s">
        <v>11812</v>
      </c>
      <c r="J2091" s="178" t="s">
        <v>11813</v>
      </c>
      <c r="K2091" s="159"/>
      <c r="L2091" s="157" t="s">
        <v>11814</v>
      </c>
      <c r="M2091" s="176" t="s">
        <v>11815</v>
      </c>
      <c r="N2091" s="155" t="s">
        <v>5047</v>
      </c>
      <c r="O2091" s="159"/>
      <c r="P2091" s="250"/>
      <c r="Q2091" s="176" t="s">
        <v>11816</v>
      </c>
      <c r="R2091" s="177"/>
      <c r="S2091" s="177"/>
      <c r="T2091" s="177"/>
      <c r="U2091" s="155" t="s">
        <v>696</v>
      </c>
      <c r="V2091" s="155" t="b">
        <v>0</v>
      </c>
      <c r="W2091" s="179" t="s">
        <v>11817</v>
      </c>
      <c r="X2091" s="168"/>
      <c r="Y2091" s="173">
        <v>21499</v>
      </c>
      <c r="Z2091" s="162" t="s">
        <v>11818</v>
      </c>
      <c r="AA2091" s="163" t="str">
        <f t="shared" si="46"/>
        <v>https://shopeefood.vn/bo-suu-tap/a-tra-sua-gmi</v>
      </c>
      <c r="AB2091" s="686" t="str">
        <f t="shared" si="45"/>
        <v>https://shopeefood.shopee.vn/bo-suu-tap/a-tra-sua-gmi</v>
      </c>
    </row>
    <row r="2092" spans="1:28" ht="105">
      <c r="A2092" s="151" t="s">
        <v>10418</v>
      </c>
      <c r="B2092" s="152"/>
      <c r="C2092" s="152" t="s">
        <v>706</v>
      </c>
      <c r="D2092" s="152" t="s">
        <v>222</v>
      </c>
      <c r="E2092" s="153" t="s">
        <v>4534</v>
      </c>
      <c r="F2092" s="155" t="s">
        <v>11819</v>
      </c>
      <c r="G2092" s="177" t="str">
        <f t="shared" si="32"/>
        <v>[Alacarte CB]_Gà Rán KFC_Nov.CB8.99k</v>
      </c>
      <c r="H2092" s="193" t="s">
        <v>11820</v>
      </c>
      <c r="I2092" s="193" t="s">
        <v>11821</v>
      </c>
      <c r="J2092" s="170" t="s">
        <v>11822</v>
      </c>
      <c r="K2092" s="159"/>
      <c r="L2092" s="159"/>
      <c r="M2092" s="159"/>
      <c r="N2092" s="168"/>
      <c r="O2092" s="155" t="s">
        <v>2447</v>
      </c>
      <c r="P2092" s="168"/>
      <c r="Q2092" s="193" t="s">
        <v>11823</v>
      </c>
      <c r="R2092" s="177" t="s">
        <v>11824</v>
      </c>
      <c r="S2092" s="177"/>
      <c r="T2092" s="177"/>
      <c r="U2092" s="155" t="s">
        <v>696</v>
      </c>
      <c r="V2092" s="155" t="b">
        <v>0</v>
      </c>
      <c r="W2092" s="170" t="s">
        <v>11825</v>
      </c>
      <c r="X2092" s="168"/>
      <c r="Y2092" s="173">
        <v>19882</v>
      </c>
      <c r="Z2092" s="162" t="s">
        <v>4555</v>
      </c>
      <c r="AA2092" s="163" t="str">
        <f t="shared" si="46"/>
        <v>https://shopeefood.vn/bo-suu-tap/a-kfc-99</v>
      </c>
      <c r="AB2092" s="686" t="str">
        <f t="shared" si="45"/>
        <v>https://shopeefood.shopee.vn/bo-suu-tap/a-kfc-99</v>
      </c>
    </row>
    <row r="2093" spans="1:28" ht="105">
      <c r="A2093" s="151" t="s">
        <v>10418</v>
      </c>
      <c r="B2093" s="152"/>
      <c r="C2093" s="152" t="s">
        <v>706</v>
      </c>
      <c r="D2093" s="152" t="s">
        <v>222</v>
      </c>
      <c r="E2093" s="153" t="s">
        <v>4534</v>
      </c>
      <c r="F2093" s="155" t="s">
        <v>11826</v>
      </c>
      <c r="G2093" s="177" t="str">
        <f t="shared" si="32"/>
        <v>[Alacarte CB]_Gà Rán KFC_Nov.CB8.122k</v>
      </c>
      <c r="H2093" s="176" t="s">
        <v>11827</v>
      </c>
      <c r="I2093" s="193" t="s">
        <v>11828</v>
      </c>
      <c r="J2093" s="170" t="s">
        <v>11822</v>
      </c>
      <c r="K2093" s="159"/>
      <c r="L2093" s="159"/>
      <c r="M2093" s="159"/>
      <c r="N2093" s="168"/>
      <c r="O2093" s="176" t="s">
        <v>11829</v>
      </c>
      <c r="P2093" s="168"/>
      <c r="Q2093" s="193" t="s">
        <v>11830</v>
      </c>
      <c r="R2093" s="177" t="s">
        <v>11830</v>
      </c>
      <c r="S2093" s="177"/>
      <c r="T2093" s="177"/>
      <c r="U2093" s="155" t="s">
        <v>696</v>
      </c>
      <c r="V2093" s="155" t="b">
        <v>0</v>
      </c>
      <c r="W2093" s="179" t="s">
        <v>11831</v>
      </c>
      <c r="X2093" s="168"/>
      <c r="Y2093" s="173">
        <v>20418</v>
      </c>
      <c r="Z2093" s="162" t="s">
        <v>6869</v>
      </c>
      <c r="AA2093" s="163" t="str">
        <f t="shared" si="46"/>
        <v>https://shopeefood.vn/bo-suu-tap/a--kfc</v>
      </c>
      <c r="AB2093" s="686" t="str">
        <f t="shared" si="45"/>
        <v>https://shopeefood.shopee.vn/bo-suu-tap/a--kfc</v>
      </c>
    </row>
    <row r="2094" spans="1:28" ht="195">
      <c r="A2094" s="151" t="s">
        <v>10418</v>
      </c>
      <c r="B2094" s="152"/>
      <c r="C2094" s="152" t="s">
        <v>685</v>
      </c>
      <c r="D2094" s="152" t="s">
        <v>219</v>
      </c>
      <c r="E2094" s="153" t="s">
        <v>409</v>
      </c>
      <c r="F2094" s="152" t="s">
        <v>11630</v>
      </c>
      <c r="G2094" s="177" t="str">
        <f t="shared" si="32"/>
        <v>[Alacarte]_The Pizza Company_Nov_Music Fest</v>
      </c>
      <c r="H2094" s="176" t="s">
        <v>11832</v>
      </c>
      <c r="I2094" s="324" t="s">
        <v>11833</v>
      </c>
      <c r="J2094" s="248" t="s">
        <v>2660</v>
      </c>
      <c r="K2094" s="158"/>
      <c r="L2094" s="249" t="s">
        <v>11834</v>
      </c>
      <c r="M2094" s="159" t="s">
        <v>11835</v>
      </c>
      <c r="N2094" s="369" t="s">
        <v>11836</v>
      </c>
      <c r="O2094" s="159" t="s">
        <v>11835</v>
      </c>
      <c r="P2094" s="250"/>
      <c r="Q2094" s="159" t="s">
        <v>11837</v>
      </c>
      <c r="R2094" s="168" t="s">
        <v>11837</v>
      </c>
      <c r="S2094" s="168" t="s">
        <v>11837</v>
      </c>
      <c r="T2094" s="168" t="s">
        <v>11837</v>
      </c>
      <c r="U2094" s="155" t="s">
        <v>696</v>
      </c>
      <c r="V2094" s="155" t="b">
        <v>0</v>
      </c>
      <c r="W2094" s="179" t="s">
        <v>11838</v>
      </c>
      <c r="X2094" s="168"/>
      <c r="Y2094" s="173">
        <v>21500</v>
      </c>
      <c r="Z2094" s="162" t="s">
        <v>11839</v>
      </c>
      <c r="AA2094" s="163" t="str">
        <f t="shared" si="46"/>
        <v>https://shopeefood.vn/bo-suu-tap/a-the-pizza-company</v>
      </c>
      <c r="AB2094" s="686" t="str">
        <f t="shared" si="45"/>
        <v>https://shopeefood.shopee.vn/bo-suu-tap/a-the-pizza-company</v>
      </c>
    </row>
    <row r="2095" spans="1:28" ht="150">
      <c r="A2095" s="151" t="s">
        <v>10418</v>
      </c>
      <c r="B2095" s="152"/>
      <c r="C2095" s="152" t="s">
        <v>685</v>
      </c>
      <c r="D2095" s="152" t="s">
        <v>222</v>
      </c>
      <c r="E2095" s="243" t="s">
        <v>4076</v>
      </c>
      <c r="F2095" s="152" t="s">
        <v>11840</v>
      </c>
      <c r="G2095" s="177" t="str">
        <f t="shared" si="32"/>
        <v>[Alacarte CB]_TH True Mart_Nov_SJBP_CB5</v>
      </c>
      <c r="H2095" s="176" t="s">
        <v>11841</v>
      </c>
      <c r="I2095" s="155" t="s">
        <v>11842</v>
      </c>
      <c r="J2095" s="248" t="s">
        <v>10802</v>
      </c>
      <c r="K2095" s="158"/>
      <c r="L2095" s="159"/>
      <c r="M2095" s="159"/>
      <c r="N2095" s="168"/>
      <c r="O2095" s="179" t="s">
        <v>11843</v>
      </c>
      <c r="P2095" s="250"/>
      <c r="Q2095" s="193" t="s">
        <v>11844</v>
      </c>
      <c r="R2095" s="177" t="s">
        <v>11845</v>
      </c>
      <c r="S2095" s="177" t="s">
        <v>11845</v>
      </c>
      <c r="T2095" s="177" t="s">
        <v>11845</v>
      </c>
      <c r="U2095" s="155" t="s">
        <v>696</v>
      </c>
      <c r="V2095" s="155" t="b">
        <v>0</v>
      </c>
      <c r="W2095" s="170" t="s">
        <v>11846</v>
      </c>
      <c r="X2095" s="168"/>
      <c r="Y2095" s="173">
        <v>21462</v>
      </c>
      <c r="Z2095" s="162" t="s">
        <v>11847</v>
      </c>
      <c r="AA2095" s="163" t="str">
        <f t="shared" si="46"/>
        <v>https://shopeefood.vn/bo-suu-tap/a-thtrue-mart</v>
      </c>
      <c r="AB2095" s="686" t="str">
        <f t="shared" si="45"/>
        <v>https://shopeefood.shopee.vn/bo-suu-tap/a-thtrue-mart</v>
      </c>
    </row>
    <row r="2096" spans="1:28" ht="150">
      <c r="A2096" s="151" t="s">
        <v>10418</v>
      </c>
      <c r="B2096" s="152"/>
      <c r="C2096" s="152" t="s">
        <v>685</v>
      </c>
      <c r="D2096" s="152" t="s">
        <v>222</v>
      </c>
      <c r="E2096" s="243" t="s">
        <v>4076</v>
      </c>
      <c r="F2096" s="152" t="s">
        <v>11848</v>
      </c>
      <c r="G2096" s="177" t="str">
        <f t="shared" si="32"/>
        <v>[Alacarte CB]_TH True Mart_Nov_SJBP_CB9</v>
      </c>
      <c r="H2096" s="176" t="s">
        <v>11849</v>
      </c>
      <c r="I2096" s="155" t="s">
        <v>11850</v>
      </c>
      <c r="J2096" s="248" t="s">
        <v>10802</v>
      </c>
      <c r="K2096" s="158"/>
      <c r="L2096" s="159"/>
      <c r="M2096" s="159"/>
      <c r="N2096" s="168"/>
      <c r="O2096" s="333" t="s">
        <v>11851</v>
      </c>
      <c r="P2096" s="250"/>
      <c r="Q2096" s="193" t="s">
        <v>11852</v>
      </c>
      <c r="R2096" s="177" t="s">
        <v>11852</v>
      </c>
      <c r="S2096" s="177" t="s">
        <v>11852</v>
      </c>
      <c r="T2096" s="177" t="s">
        <v>11852</v>
      </c>
      <c r="U2096" s="155" t="s">
        <v>696</v>
      </c>
      <c r="V2096" s="155" t="b">
        <v>0</v>
      </c>
      <c r="W2096" s="179" t="s">
        <v>11853</v>
      </c>
      <c r="X2096" s="168"/>
      <c r="Y2096" s="173">
        <v>21017</v>
      </c>
      <c r="Z2096" s="162" t="s">
        <v>9139</v>
      </c>
      <c r="AA2096" s="163" t="str">
        <f t="shared" si="46"/>
        <v>https://shopeefood.vn/bo-suu-tap/a-th-true-mart</v>
      </c>
      <c r="AB2096" s="686" t="str">
        <f t="shared" si="45"/>
        <v>https://shopeefood.shopee.vn/bo-suu-tap/a-th-true-mart</v>
      </c>
    </row>
    <row r="2097" spans="1:28" ht="150">
      <c r="A2097" s="151" t="s">
        <v>10418</v>
      </c>
      <c r="B2097" s="152"/>
      <c r="C2097" s="152" t="s">
        <v>685</v>
      </c>
      <c r="D2097" s="152" t="s">
        <v>213</v>
      </c>
      <c r="E2097" s="243" t="s">
        <v>4076</v>
      </c>
      <c r="F2097" s="152" t="s">
        <v>11791</v>
      </c>
      <c r="G2097" s="177" t="str">
        <f t="shared" si="32"/>
        <v>[Win 2]_TH True Mart_Nov_SJBP</v>
      </c>
      <c r="H2097" s="176" t="s">
        <v>11854</v>
      </c>
      <c r="I2097" s="155" t="s">
        <v>11855</v>
      </c>
      <c r="J2097" s="248" t="s">
        <v>10802</v>
      </c>
      <c r="K2097" s="158"/>
      <c r="L2097" s="249" t="s">
        <v>11856</v>
      </c>
      <c r="M2097" s="333" t="s">
        <v>11857</v>
      </c>
      <c r="N2097" s="176" t="s">
        <v>11858</v>
      </c>
      <c r="O2097" s="158"/>
      <c r="P2097" s="250"/>
      <c r="Q2097" s="193" t="s">
        <v>11859</v>
      </c>
      <c r="R2097" s="177" t="s">
        <v>11859</v>
      </c>
      <c r="S2097" s="177" t="s">
        <v>11859</v>
      </c>
      <c r="T2097" s="177" t="s">
        <v>11859</v>
      </c>
      <c r="U2097" s="155" t="s">
        <v>696</v>
      </c>
      <c r="V2097" s="155" t="b">
        <v>0</v>
      </c>
      <c r="W2097" s="179" t="s">
        <v>11853</v>
      </c>
      <c r="X2097" s="168"/>
      <c r="Y2097" s="173">
        <v>20822</v>
      </c>
      <c r="Z2097" s="162" t="s">
        <v>7920</v>
      </c>
      <c r="AA2097" s="163" t="str">
        <f t="shared" si="46"/>
        <v>https://shopeefood.vn/bo-suu-tap/w2-thtruemart</v>
      </c>
      <c r="AB2097" s="686" t="str">
        <f t="shared" si="45"/>
        <v>https://shopeefood.shopee.vn/bo-suu-tap/w2-thtruemart</v>
      </c>
    </row>
    <row r="2098" spans="1:28" ht="165">
      <c r="A2098" s="151" t="s">
        <v>10418</v>
      </c>
      <c r="B2098" s="152"/>
      <c r="C2098" s="152" t="s">
        <v>706</v>
      </c>
      <c r="D2098" s="152" t="s">
        <v>222</v>
      </c>
      <c r="E2098" s="174" t="s">
        <v>6245</v>
      </c>
      <c r="F2098" s="155" t="s">
        <v>11860</v>
      </c>
      <c r="G2098" s="177" t="str">
        <f t="shared" si="32"/>
        <v>[Alacarte CB]_Trà Sữa Winggo - Trà Sữa Kem Trứng Nướng, Trà Hoa Quả &amp; Matcha_Nov.CB1.27</v>
      </c>
      <c r="H2098" s="176" t="s">
        <v>11861</v>
      </c>
      <c r="I2098" s="159" t="s">
        <v>11550</v>
      </c>
      <c r="J2098" s="178" t="s">
        <v>11188</v>
      </c>
      <c r="K2098" s="159"/>
      <c r="L2098" s="159"/>
      <c r="M2098" s="159"/>
      <c r="N2098" s="168"/>
      <c r="O2098" s="409" t="s">
        <v>11862</v>
      </c>
      <c r="P2098" s="168"/>
      <c r="Q2098" s="159"/>
      <c r="R2098" s="168" t="s">
        <v>11863</v>
      </c>
      <c r="S2098" s="177"/>
      <c r="T2098" s="177"/>
      <c r="U2098" s="155" t="s">
        <v>696</v>
      </c>
      <c r="V2098" s="155" t="b">
        <v>0</v>
      </c>
      <c r="W2098" s="179" t="s">
        <v>11864</v>
      </c>
      <c r="X2098" s="168"/>
      <c r="Y2098" s="173">
        <v>20821</v>
      </c>
      <c r="Z2098" s="162" t="s">
        <v>7844</v>
      </c>
      <c r="AA2098" s="163" t="str">
        <f t="shared" si="46"/>
        <v>https://shopeefood.vn/bo-suu-tap/a-winggo-20k</v>
      </c>
      <c r="AB2098" s="686" t="str">
        <f t="shared" si="45"/>
        <v>https://shopeefood.shopee.vn/bo-suu-tap/a-winggo-20k</v>
      </c>
    </row>
    <row r="2099" spans="1:28" ht="255">
      <c r="A2099" s="151" t="s">
        <v>10418</v>
      </c>
      <c r="B2099" s="152"/>
      <c r="C2099" s="152" t="s">
        <v>717</v>
      </c>
      <c r="D2099" s="152" t="s">
        <v>222</v>
      </c>
      <c r="E2099" s="153" t="s">
        <v>686</v>
      </c>
      <c r="F2099" s="155" t="s">
        <v>11089</v>
      </c>
      <c r="G2099" s="177" t="str">
        <f t="shared" si="32"/>
        <v>[Alacarte CB]_Busan Korean Food_Nov.CB1</v>
      </c>
      <c r="H2099" s="176" t="s">
        <v>11865</v>
      </c>
      <c r="I2099" s="155" t="s">
        <v>11722</v>
      </c>
      <c r="J2099" s="286" t="s">
        <v>690</v>
      </c>
      <c r="K2099" s="159"/>
      <c r="L2099" s="157"/>
      <c r="M2099" s="159"/>
      <c r="N2099" s="168"/>
      <c r="O2099" s="196" t="s">
        <v>11866</v>
      </c>
      <c r="P2099" s="168"/>
      <c r="Q2099" s="159" t="s">
        <v>11867</v>
      </c>
      <c r="R2099" s="177"/>
      <c r="S2099" s="177"/>
      <c r="T2099" s="177"/>
      <c r="U2099" s="155" t="s">
        <v>696</v>
      </c>
      <c r="V2099" s="155" t="b">
        <v>0</v>
      </c>
      <c r="W2099" s="179" t="s">
        <v>11868</v>
      </c>
      <c r="X2099" s="168"/>
      <c r="Y2099" s="173">
        <v>20960</v>
      </c>
      <c r="Z2099" s="162" t="s">
        <v>9046</v>
      </c>
      <c r="AA2099" s="163" t="str">
        <f t="shared" si="46"/>
        <v>https://shopeefood.vn/bo-suu-tap/a-busan-39k</v>
      </c>
      <c r="AB2099" s="686" t="str">
        <f t="shared" si="45"/>
        <v>https://shopeefood.shopee.vn/bo-suu-tap/a-busan-39k</v>
      </c>
    </row>
    <row r="2100" spans="1:28" ht="255">
      <c r="A2100" s="151" t="s">
        <v>10418</v>
      </c>
      <c r="B2100" s="152"/>
      <c r="C2100" s="152" t="s">
        <v>717</v>
      </c>
      <c r="D2100" s="152" t="s">
        <v>222</v>
      </c>
      <c r="E2100" s="153" t="s">
        <v>686</v>
      </c>
      <c r="F2100" s="155" t="s">
        <v>11869</v>
      </c>
      <c r="G2100" s="177" t="str">
        <f t="shared" si="32"/>
        <v>[Alacarte CB]_Busan Korean Food_Nov.CB1.2811</v>
      </c>
      <c r="H2100" s="176" t="s">
        <v>11870</v>
      </c>
      <c r="I2100" s="159" t="s">
        <v>11871</v>
      </c>
      <c r="J2100" s="286" t="s">
        <v>690</v>
      </c>
      <c r="K2100" s="159"/>
      <c r="L2100" s="179" t="s">
        <v>11872</v>
      </c>
      <c r="M2100" s="176" t="s">
        <v>11873</v>
      </c>
      <c r="N2100" s="677" t="s">
        <v>11874</v>
      </c>
      <c r="O2100" s="176" t="s">
        <v>11875</v>
      </c>
      <c r="P2100" s="168"/>
      <c r="Q2100" s="159" t="s">
        <v>11876</v>
      </c>
      <c r="R2100" s="177"/>
      <c r="S2100" s="177"/>
      <c r="T2100" s="177"/>
      <c r="U2100" s="155" t="s">
        <v>696</v>
      </c>
      <c r="V2100" s="155" t="b">
        <v>0</v>
      </c>
      <c r="W2100" s="179" t="s">
        <v>11877</v>
      </c>
      <c r="X2100" s="168"/>
      <c r="Y2100" s="173">
        <v>20194</v>
      </c>
      <c r="Z2100" s="162" t="s">
        <v>6037</v>
      </c>
      <c r="AA2100" s="163" t="str">
        <f t="shared" si="46"/>
        <v>https://shopeefood.vn/bo-suu-tap/a-busan-korean-food</v>
      </c>
      <c r="AB2100" s="686" t="str">
        <f t="shared" si="45"/>
        <v>https://shopeefood.shopee.vn/bo-suu-tap/a-busan-korean-food</v>
      </c>
    </row>
    <row r="2101" spans="1:28" ht="135">
      <c r="A2101" s="151" t="s">
        <v>10418</v>
      </c>
      <c r="B2101" s="152"/>
      <c r="C2101" s="152" t="s">
        <v>685</v>
      </c>
      <c r="D2101" s="152" t="s">
        <v>213</v>
      </c>
      <c r="E2101" s="153" t="s">
        <v>2732</v>
      </c>
      <c r="F2101" s="152" t="s">
        <v>11878</v>
      </c>
      <c r="G2101" s="177" t="str">
        <f t="shared" si="32"/>
        <v>[Win 2]_Cà Phê Muối Chú Long_Nov.17-21.11</v>
      </c>
      <c r="H2101" s="176" t="s">
        <v>11879</v>
      </c>
      <c r="I2101" s="159" t="s">
        <v>11880</v>
      </c>
      <c r="J2101" s="178" t="s">
        <v>8098</v>
      </c>
      <c r="K2101" s="158"/>
      <c r="L2101" s="157" t="s">
        <v>2735</v>
      </c>
      <c r="M2101" s="176" t="s">
        <v>11881</v>
      </c>
      <c r="N2101" s="177" t="s">
        <v>11882</v>
      </c>
      <c r="O2101" s="176" t="s">
        <v>11883</v>
      </c>
      <c r="P2101" s="250"/>
      <c r="Q2101" s="193" t="s">
        <v>11884</v>
      </c>
      <c r="R2101" s="168" t="s">
        <v>11884</v>
      </c>
      <c r="S2101" s="155" t="s">
        <v>11884</v>
      </c>
      <c r="T2101" s="155" t="s">
        <v>11884</v>
      </c>
      <c r="U2101" s="155" t="s">
        <v>696</v>
      </c>
      <c r="V2101" s="155" t="b">
        <v>0</v>
      </c>
      <c r="W2101" s="179" t="s">
        <v>11885</v>
      </c>
      <c r="X2101" s="168"/>
      <c r="Y2101" s="173">
        <v>21042</v>
      </c>
      <c r="Z2101" s="162" t="s">
        <v>9556</v>
      </c>
      <c r="AA2101" s="163" t="str">
        <f t="shared" si="46"/>
        <v>https://shopeefood.vn/bo-suu-tap/w2-cf-chulong</v>
      </c>
      <c r="AB2101" s="686" t="str">
        <f t="shared" si="45"/>
        <v>https://shopeefood.shopee.vn/bo-suu-tap/w2-cf-chulong</v>
      </c>
    </row>
    <row r="2102" spans="1:28" ht="135">
      <c r="A2102" s="151" t="s">
        <v>10418</v>
      </c>
      <c r="B2102" s="152"/>
      <c r="C2102" s="152" t="s">
        <v>685</v>
      </c>
      <c r="D2102" s="152" t="s">
        <v>213</v>
      </c>
      <c r="E2102" s="153" t="s">
        <v>2732</v>
      </c>
      <c r="F2102" s="152" t="s">
        <v>11886</v>
      </c>
      <c r="G2102" s="177" t="str">
        <f t="shared" si="32"/>
        <v>[Win 2]_Cà Phê Muối Chú Long_Nov_24-28.11</v>
      </c>
      <c r="H2102" s="176" t="s">
        <v>11887</v>
      </c>
      <c r="I2102" s="159" t="s">
        <v>11888</v>
      </c>
      <c r="J2102" s="178" t="s">
        <v>8098</v>
      </c>
      <c r="K2102" s="158"/>
      <c r="L2102" s="157" t="s">
        <v>2735</v>
      </c>
      <c r="M2102" s="193" t="s">
        <v>11889</v>
      </c>
      <c r="N2102" s="176" t="s">
        <v>11890</v>
      </c>
      <c r="O2102" s="158"/>
      <c r="P2102" s="250"/>
      <c r="Q2102" s="176" t="s">
        <v>11891</v>
      </c>
      <c r="R2102" s="176" t="s">
        <v>11891</v>
      </c>
      <c r="S2102" s="176" t="s">
        <v>11891</v>
      </c>
      <c r="T2102" s="176" t="s">
        <v>11891</v>
      </c>
      <c r="U2102" s="155" t="s">
        <v>696</v>
      </c>
      <c r="V2102" s="155" t="b">
        <v>0</v>
      </c>
      <c r="W2102" s="179" t="s">
        <v>11892</v>
      </c>
      <c r="X2102" s="168"/>
      <c r="Y2102" s="173">
        <v>20829</v>
      </c>
      <c r="Z2102" s="162" t="s">
        <v>8105</v>
      </c>
      <c r="AA2102" s="163" t="str">
        <f t="shared" si="46"/>
        <v>https://shopeefood.vn/bo-suu-tap/w2-cf-chu-long</v>
      </c>
      <c r="AB2102" s="686" t="str">
        <f t="shared" si="45"/>
        <v>https://shopeefood.shopee.vn/bo-suu-tap/w2-cf-chu-long</v>
      </c>
    </row>
    <row r="2103" spans="1:28" ht="45">
      <c r="A2103" s="151" t="s">
        <v>10418</v>
      </c>
      <c r="B2103" s="152"/>
      <c r="C2103" s="152" t="s">
        <v>685</v>
      </c>
      <c r="D2103" s="152" t="s">
        <v>219</v>
      </c>
      <c r="E2103" s="243" t="s">
        <v>2721</v>
      </c>
      <c r="F2103" s="152" t="s">
        <v>11630</v>
      </c>
      <c r="G2103" s="177" t="str">
        <f t="shared" si="32"/>
        <v>[Alacarte]_Bánh Mì Huynh Hoa_Nov_Music Fest</v>
      </c>
      <c r="H2103" s="155" t="s">
        <v>11893</v>
      </c>
      <c r="I2103" s="159" t="s">
        <v>11894</v>
      </c>
      <c r="J2103" s="178" t="s">
        <v>11895</v>
      </c>
      <c r="K2103" s="157"/>
      <c r="L2103" s="157" t="s">
        <v>11896</v>
      </c>
      <c r="M2103" s="159" t="s">
        <v>11897</v>
      </c>
      <c r="N2103" s="193" t="s">
        <v>11898</v>
      </c>
      <c r="O2103" s="158"/>
      <c r="P2103" s="250"/>
      <c r="Q2103" s="155" t="s">
        <v>11899</v>
      </c>
      <c r="R2103" s="250"/>
      <c r="S2103" s="250"/>
      <c r="T2103" s="250"/>
      <c r="U2103" s="155" t="s">
        <v>696</v>
      </c>
      <c r="V2103" s="155" t="b">
        <v>0</v>
      </c>
      <c r="W2103" s="179" t="s">
        <v>11900</v>
      </c>
      <c r="X2103" s="168"/>
      <c r="Y2103" s="173">
        <v>21507</v>
      </c>
      <c r="Z2103" s="162" t="s">
        <v>11901</v>
      </c>
      <c r="AA2103" s="163" t="str">
        <f t="shared" si="46"/>
        <v>https://shopeefood.vn/bo-suu-tap/a-banh-mi-huynh-hoa</v>
      </c>
      <c r="AB2103" s="686" t="str">
        <f t="shared" si="45"/>
        <v>https://shopeefood.shopee.vn/bo-suu-tap/a-banh-mi-huynh-hoa</v>
      </c>
    </row>
    <row r="2104" spans="1:28" ht="150">
      <c r="A2104" s="732" t="s">
        <v>11073</v>
      </c>
      <c r="B2104" s="733"/>
      <c r="C2104" s="734" t="s">
        <v>1236</v>
      </c>
      <c r="D2104" s="743" t="s">
        <v>207</v>
      </c>
      <c r="E2104" s="734" t="s">
        <v>1453</v>
      </c>
      <c r="F2104" s="736" t="s">
        <v>11902</v>
      </c>
      <c r="G2104" s="737" t="str">
        <f t="shared" si="32"/>
        <v>[SuperVIP]_Trà Sữa May Cha_9k_Dec</v>
      </c>
      <c r="H2104" s="738" t="s">
        <v>11903</v>
      </c>
      <c r="I2104" s="740" t="s">
        <v>11904</v>
      </c>
      <c r="J2104" s="184" t="s">
        <v>1456</v>
      </c>
      <c r="K2104" s="162"/>
      <c r="L2104" s="162"/>
      <c r="M2104" s="162"/>
      <c r="N2104" s="169"/>
      <c r="O2104" s="183"/>
      <c r="P2104" s="169"/>
      <c r="Q2104" s="183" t="s">
        <v>11905</v>
      </c>
      <c r="R2104" s="177"/>
      <c r="S2104" s="177"/>
      <c r="T2104" s="177"/>
      <c r="U2104" s="155" t="s">
        <v>696</v>
      </c>
      <c r="V2104" s="155" t="b">
        <v>0</v>
      </c>
      <c r="W2104" s="179" t="s">
        <v>11906</v>
      </c>
      <c r="X2104" s="168"/>
      <c r="Y2104" s="173">
        <v>20931</v>
      </c>
      <c r="Z2104" s="162" t="s">
        <v>8406</v>
      </c>
      <c r="AA2104" s="163" t="str">
        <f t="shared" si="46"/>
        <v>https://shopeefood.vn/bo-suu-tap/sv-9k-maycha</v>
      </c>
      <c r="AB2104" s="686" t="str">
        <f t="shared" si="45"/>
        <v>https://shopeefood.shopee.vn/bo-suu-tap/sv-9k-maycha</v>
      </c>
    </row>
    <row r="2105" spans="1:28" ht="105">
      <c r="A2105" s="773" t="s">
        <v>11073</v>
      </c>
      <c r="B2105" s="774"/>
      <c r="C2105" s="775" t="s">
        <v>1236</v>
      </c>
      <c r="D2105" s="776" t="s">
        <v>209</v>
      </c>
      <c r="E2105" s="775" t="s">
        <v>1453</v>
      </c>
      <c r="F2105" s="777" t="s">
        <v>11073</v>
      </c>
      <c r="G2105" s="778" t="str">
        <f t="shared" si="32"/>
        <v>[VIP]_Trà Sữa May Cha_Dec</v>
      </c>
      <c r="H2105" s="779" t="s">
        <v>11907</v>
      </c>
      <c r="I2105" s="740" t="s">
        <v>11908</v>
      </c>
      <c r="J2105" s="184" t="s">
        <v>1456</v>
      </c>
      <c r="K2105" s="162"/>
      <c r="L2105" s="162"/>
      <c r="M2105" s="162"/>
      <c r="N2105" s="169"/>
      <c r="O2105" s="183"/>
      <c r="P2105" s="169"/>
      <c r="Q2105" s="183" t="s">
        <v>11909</v>
      </c>
      <c r="R2105" s="177"/>
      <c r="S2105" s="183" t="s">
        <v>11909</v>
      </c>
      <c r="T2105" s="183" t="s">
        <v>11909</v>
      </c>
      <c r="U2105" s="155" t="s">
        <v>696</v>
      </c>
      <c r="V2105" s="155" t="b">
        <v>0</v>
      </c>
      <c r="W2105" s="780" t="s">
        <v>11910</v>
      </c>
      <c r="X2105" s="168"/>
      <c r="Y2105" s="173">
        <v>21418</v>
      </c>
      <c r="Z2105" s="162" t="s">
        <v>11543</v>
      </c>
      <c r="AA2105" s="163" t="str">
        <f t="shared" si="46"/>
        <v>https://shopeefood.vn/bo-suu-tap/v-maycha-spf</v>
      </c>
      <c r="AB2105" s="686" t="str">
        <f t="shared" si="45"/>
        <v>https://shopeefood.shopee.vn/bo-suu-tap/v-maycha-spf</v>
      </c>
    </row>
    <row r="2106" spans="1:28" ht="105">
      <c r="A2106" s="773" t="s">
        <v>11073</v>
      </c>
      <c r="B2106" s="774"/>
      <c r="C2106" s="775" t="s">
        <v>1236</v>
      </c>
      <c r="D2106" s="776" t="s">
        <v>209</v>
      </c>
      <c r="E2106" s="775" t="s">
        <v>1237</v>
      </c>
      <c r="F2106" s="777" t="s">
        <v>11073</v>
      </c>
      <c r="G2106" s="778" t="str">
        <f t="shared" si="32"/>
        <v>[VIP]_Tocotoco_Dec</v>
      </c>
      <c r="H2106" s="781" t="s">
        <v>11911</v>
      </c>
      <c r="I2106" s="779" t="s">
        <v>11912</v>
      </c>
      <c r="J2106" s="209" t="s">
        <v>1239</v>
      </c>
      <c r="K2106" s="162"/>
      <c r="L2106" s="162"/>
      <c r="M2106" s="162"/>
      <c r="N2106" s="169"/>
      <c r="O2106" s="183"/>
      <c r="P2106" s="169"/>
      <c r="Q2106" s="183" t="s">
        <v>11913</v>
      </c>
      <c r="R2106" s="177"/>
      <c r="S2106" s="177"/>
      <c r="T2106" s="177"/>
      <c r="U2106" s="155" t="s">
        <v>696</v>
      </c>
      <c r="V2106" s="155" t="b">
        <v>0</v>
      </c>
      <c r="W2106" s="179" t="s">
        <v>11914</v>
      </c>
      <c r="X2106" s="168"/>
      <c r="Y2106" s="173">
        <v>20434</v>
      </c>
      <c r="Z2106" s="162" t="s">
        <v>6033</v>
      </c>
      <c r="AA2106" s="163" t="str">
        <f t="shared" si="46"/>
        <v>https://shopeefood.vn/bo-suu-tap/v-toco-toco</v>
      </c>
      <c r="AB2106" s="686" t="str">
        <f t="shared" si="45"/>
        <v>https://shopeefood.shopee.vn/bo-suu-tap/v-toco-toco</v>
      </c>
    </row>
    <row r="2107" spans="1:28" ht="60">
      <c r="A2107" s="773" t="s">
        <v>11073</v>
      </c>
      <c r="B2107" s="774"/>
      <c r="C2107" s="775" t="s">
        <v>1236</v>
      </c>
      <c r="D2107" s="776" t="s">
        <v>209</v>
      </c>
      <c r="E2107" s="775" t="s">
        <v>1469</v>
      </c>
      <c r="F2107" s="777" t="s">
        <v>11915</v>
      </c>
      <c r="G2107" s="778" t="str">
        <f t="shared" si="32"/>
        <v>[VIP]_Gong Cha_8-9Dec</v>
      </c>
      <c r="H2107" s="782" t="s">
        <v>11916</v>
      </c>
      <c r="I2107" s="183" t="s">
        <v>11917</v>
      </c>
      <c r="J2107" s="184" t="s">
        <v>1472</v>
      </c>
      <c r="K2107" s="162"/>
      <c r="L2107" s="162"/>
      <c r="M2107" s="162"/>
      <c r="N2107" s="169"/>
      <c r="O2107" s="183"/>
      <c r="P2107" s="169"/>
      <c r="Q2107" s="183" t="s">
        <v>11918</v>
      </c>
      <c r="R2107" s="177"/>
      <c r="S2107" s="177"/>
      <c r="T2107" s="177"/>
      <c r="U2107" s="155" t="s">
        <v>696</v>
      </c>
      <c r="V2107" s="155" t="b">
        <v>0</v>
      </c>
      <c r="W2107" s="179" t="s">
        <v>11919</v>
      </c>
      <c r="X2107" s="168"/>
      <c r="Y2107" s="173">
        <v>20435</v>
      </c>
      <c r="Z2107" s="162" t="s">
        <v>6065</v>
      </c>
      <c r="AA2107" s="163" t="str">
        <f t="shared" si="46"/>
        <v>https://shopeefood.vn/bo-suu-tap/v-gongcha-1t1</v>
      </c>
      <c r="AB2107" s="686" t="str">
        <f t="shared" si="45"/>
        <v>https://shopeefood.shopee.vn/bo-suu-tap/v-gongcha-1t1</v>
      </c>
    </row>
    <row r="2108" spans="1:28" ht="60">
      <c r="A2108" s="773" t="s">
        <v>11073</v>
      </c>
      <c r="B2108" s="774"/>
      <c r="C2108" s="775" t="s">
        <v>1236</v>
      </c>
      <c r="D2108" s="776" t="s">
        <v>209</v>
      </c>
      <c r="E2108" s="775" t="s">
        <v>1469</v>
      </c>
      <c r="F2108" s="777" t="s">
        <v>11920</v>
      </c>
      <c r="G2108" s="778" t="str">
        <f t="shared" si="32"/>
        <v>[VIP]_Gong Cha_16-18Dec</v>
      </c>
      <c r="H2108" s="782" t="s">
        <v>11921</v>
      </c>
      <c r="I2108" s="740" t="s">
        <v>11922</v>
      </c>
      <c r="J2108" s="184" t="s">
        <v>1472</v>
      </c>
      <c r="K2108" s="162"/>
      <c r="L2108" s="162"/>
      <c r="M2108" s="162"/>
      <c r="N2108" s="169"/>
      <c r="O2108" s="183"/>
      <c r="P2108" s="169"/>
      <c r="Q2108" s="183" t="s">
        <v>11923</v>
      </c>
      <c r="R2108" s="177"/>
      <c r="S2108" s="177"/>
      <c r="T2108" s="177"/>
      <c r="U2108" s="155" t="s">
        <v>696</v>
      </c>
      <c r="V2108" s="155" t="b">
        <v>0</v>
      </c>
      <c r="W2108" s="179" t="s">
        <v>11924</v>
      </c>
      <c r="X2108" s="168"/>
      <c r="Y2108" s="173">
        <v>20667</v>
      </c>
      <c r="Z2108" s="162" t="s">
        <v>7196</v>
      </c>
      <c r="AA2108" s="163" t="str">
        <f t="shared" si="46"/>
        <v>https://shopeefood.vn/bo-suu-tap/v-1t1-gongcha</v>
      </c>
      <c r="AB2108" s="686" t="str">
        <f t="shared" si="45"/>
        <v>https://shopeefood.shopee.vn/bo-suu-tap/v-1t1-gongcha</v>
      </c>
    </row>
    <row r="2109" spans="1:28" ht="135">
      <c r="A2109" s="773" t="s">
        <v>11073</v>
      </c>
      <c r="B2109" s="774"/>
      <c r="C2109" s="775" t="s">
        <v>1236</v>
      </c>
      <c r="D2109" s="776" t="s">
        <v>209</v>
      </c>
      <c r="E2109" s="775" t="s">
        <v>1097</v>
      </c>
      <c r="F2109" s="777" t="s">
        <v>11073</v>
      </c>
      <c r="G2109" s="778" t="str">
        <f t="shared" si="32"/>
        <v>[VIP]_Trà Sữa Sunday Basic_Dec</v>
      </c>
      <c r="H2109" s="783" t="s">
        <v>11925</v>
      </c>
      <c r="I2109" s="779" t="s">
        <v>11926</v>
      </c>
      <c r="J2109" s="184" t="s">
        <v>1512</v>
      </c>
      <c r="K2109" s="162"/>
      <c r="L2109" s="162"/>
      <c r="M2109" s="162"/>
      <c r="N2109" s="169"/>
      <c r="O2109" s="183"/>
      <c r="P2109" s="169"/>
      <c r="Q2109" s="183" t="s">
        <v>11927</v>
      </c>
      <c r="R2109" s="177"/>
      <c r="S2109" s="177"/>
      <c r="T2109" s="177"/>
      <c r="U2109" s="155" t="s">
        <v>696</v>
      </c>
      <c r="V2109" s="155" t="b">
        <v>0</v>
      </c>
      <c r="W2109" s="170" t="s">
        <v>11552</v>
      </c>
      <c r="X2109" s="168"/>
      <c r="Y2109" s="173">
        <v>20202</v>
      </c>
      <c r="Z2109" s="162" t="s">
        <v>4848</v>
      </c>
      <c r="AA2109" s="163" t="str">
        <f t="shared" si="46"/>
        <v>https://shopeefood.vn/bo-suu-tap/v-sunday-basic</v>
      </c>
      <c r="AB2109" s="686" t="str">
        <f t="shared" si="45"/>
        <v>https://shopeefood.shopee.vn/bo-suu-tap/v-sunday-basic</v>
      </c>
    </row>
    <row r="2110" spans="1:28" ht="180">
      <c r="A2110" s="773" t="s">
        <v>11073</v>
      </c>
      <c r="B2110" s="774"/>
      <c r="C2110" s="775" t="s">
        <v>1236</v>
      </c>
      <c r="D2110" s="784" t="s">
        <v>207</v>
      </c>
      <c r="E2110" s="775" t="s">
        <v>370</v>
      </c>
      <c r="F2110" s="777" t="s">
        <v>11928</v>
      </c>
      <c r="G2110" s="778" t="str">
        <f t="shared" si="32"/>
        <v>[SuperVIP]_Phê La_10-12Dec</v>
      </c>
      <c r="H2110" s="785" t="s">
        <v>11929</v>
      </c>
      <c r="I2110" s="783" t="s">
        <v>11930</v>
      </c>
      <c r="J2110" s="731" t="s">
        <v>1442</v>
      </c>
      <c r="K2110" s="162"/>
      <c r="L2110" s="162"/>
      <c r="M2110" s="162"/>
      <c r="N2110" s="169"/>
      <c r="O2110" s="183"/>
      <c r="P2110" s="169"/>
      <c r="Q2110" s="183" t="s">
        <v>11931</v>
      </c>
      <c r="R2110" s="183" t="s">
        <v>11932</v>
      </c>
      <c r="S2110" s="183" t="s">
        <v>11932</v>
      </c>
      <c r="T2110" s="183" t="s">
        <v>11932</v>
      </c>
      <c r="U2110" s="155" t="s">
        <v>696</v>
      </c>
      <c r="V2110" s="155" t="b">
        <v>0</v>
      </c>
      <c r="W2110" s="179" t="s">
        <v>11933</v>
      </c>
      <c r="X2110" s="168"/>
      <c r="Y2110" s="173">
        <v>20924</v>
      </c>
      <c r="Z2110" s="162" t="s">
        <v>8437</v>
      </c>
      <c r="AA2110" s="163" t="str">
        <f t="shared" si="46"/>
        <v>https://shopeefood.vn/bo-suu-tap/sv-phela-88</v>
      </c>
      <c r="AB2110" s="686" t="str">
        <f t="shared" si="45"/>
        <v>https://shopeefood.shopee.vn/bo-suu-tap/sv-phela-88</v>
      </c>
    </row>
    <row r="2111" spans="1:28" ht="180">
      <c r="A2111" s="773" t="s">
        <v>11073</v>
      </c>
      <c r="B2111" s="774"/>
      <c r="C2111" s="775" t="s">
        <v>1236</v>
      </c>
      <c r="D2111" s="784" t="s">
        <v>207</v>
      </c>
      <c r="E2111" s="775" t="s">
        <v>370</v>
      </c>
      <c r="F2111" s="777" t="s">
        <v>11934</v>
      </c>
      <c r="G2111" s="778" t="str">
        <f t="shared" si="32"/>
        <v>[SuperVIP]_Phê La_22-26Dec</v>
      </c>
      <c r="H2111" s="785" t="s">
        <v>11935</v>
      </c>
      <c r="I2111" s="783" t="s">
        <v>11936</v>
      </c>
      <c r="J2111" s="731" t="s">
        <v>1442</v>
      </c>
      <c r="K2111" s="162"/>
      <c r="L2111" s="162"/>
      <c r="M2111" s="162"/>
      <c r="N2111" s="169"/>
      <c r="O2111" s="183"/>
      <c r="P2111" s="169"/>
      <c r="Q2111" s="183" t="s">
        <v>11937</v>
      </c>
      <c r="R2111" s="183" t="s">
        <v>11937</v>
      </c>
      <c r="S2111" s="183" t="s">
        <v>11937</v>
      </c>
      <c r="T2111" s="183" t="s">
        <v>11937</v>
      </c>
      <c r="U2111" s="155" t="s">
        <v>696</v>
      </c>
      <c r="V2111" s="155" t="b">
        <v>0</v>
      </c>
      <c r="W2111" s="179" t="s">
        <v>11938</v>
      </c>
      <c r="X2111" s="168"/>
      <c r="Y2111" s="173">
        <v>20988</v>
      </c>
      <c r="Z2111" s="162" t="s">
        <v>8443</v>
      </c>
      <c r="AA2111" s="163" t="str">
        <f t="shared" si="46"/>
        <v>https://shopeefood.vn/bo-suu-tap/sv-phela--2t1</v>
      </c>
      <c r="AB2111" s="686" t="str">
        <f t="shared" si="45"/>
        <v>https://shopeefood.shopee.vn/bo-suu-tap/sv-phela--2t1</v>
      </c>
    </row>
    <row r="2112" spans="1:28" ht="180">
      <c r="A2112" s="151" t="s">
        <v>10418</v>
      </c>
      <c r="B2112" s="152"/>
      <c r="C2112" s="152" t="s">
        <v>706</v>
      </c>
      <c r="D2112" s="152" t="s">
        <v>213</v>
      </c>
      <c r="E2112" s="153" t="s">
        <v>189</v>
      </c>
      <c r="F2112" s="155" t="s">
        <v>10418</v>
      </c>
      <c r="G2112" s="177" t="str">
        <f t="shared" si="32"/>
        <v>[Win 2]_Al Fresco's_Nov</v>
      </c>
      <c r="H2112" s="786" t="s">
        <v>11939</v>
      </c>
      <c r="I2112" s="159" t="s">
        <v>11940</v>
      </c>
      <c r="J2112" s="170" t="s">
        <v>8054</v>
      </c>
      <c r="K2112" s="159"/>
      <c r="L2112" s="157" t="s">
        <v>8055</v>
      </c>
      <c r="M2112" s="193" t="s">
        <v>11941</v>
      </c>
      <c r="N2112" s="176" t="s">
        <v>8057</v>
      </c>
      <c r="O2112" s="159"/>
      <c r="P2112" s="168"/>
      <c r="Q2112" s="193"/>
      <c r="R2112" s="221" t="s">
        <v>11942</v>
      </c>
      <c r="S2112" s="177"/>
      <c r="T2112" s="177"/>
      <c r="U2112" s="155" t="s">
        <v>696</v>
      </c>
      <c r="V2112" s="155" t="b">
        <v>0</v>
      </c>
      <c r="W2112" s="179" t="s">
        <v>11943</v>
      </c>
      <c r="X2112" s="168"/>
      <c r="Y2112" s="173">
        <v>20826</v>
      </c>
      <c r="Z2112" s="162" t="s">
        <v>8065</v>
      </c>
      <c r="AA2112" s="163" t="str">
        <f t="shared" si="46"/>
        <v>https://shopeefood.vn/bo-suu-tap/w2-al-frescos</v>
      </c>
      <c r="AB2112" s="686" t="str">
        <f t="shared" si="45"/>
        <v>https://shopeefood.shopee.vn/bo-suu-tap/w2-al-frescos</v>
      </c>
    </row>
    <row r="2113" spans="1:28" ht="180">
      <c r="A2113" s="151" t="s">
        <v>10418</v>
      </c>
      <c r="B2113" s="152"/>
      <c r="C2113" s="152" t="s">
        <v>706</v>
      </c>
      <c r="D2113" s="152" t="s">
        <v>217</v>
      </c>
      <c r="E2113" s="153" t="s">
        <v>189</v>
      </c>
      <c r="F2113" s="155" t="s">
        <v>10418</v>
      </c>
      <c r="G2113" s="177" t="str">
        <f t="shared" si="32"/>
        <v>[Win 4]_Al Fresco's_Nov</v>
      </c>
      <c r="H2113" s="786" t="s">
        <v>11944</v>
      </c>
      <c r="I2113" s="159" t="s">
        <v>11940</v>
      </c>
      <c r="J2113" s="170" t="s">
        <v>8054</v>
      </c>
      <c r="K2113" s="159"/>
      <c r="L2113" s="157"/>
      <c r="M2113" s="159"/>
      <c r="N2113" s="197"/>
      <c r="O2113" s="176" t="s">
        <v>11945</v>
      </c>
      <c r="P2113" s="168"/>
      <c r="Q2113" s="192" t="s">
        <v>11946</v>
      </c>
      <c r="R2113" s="177"/>
      <c r="S2113" s="177"/>
      <c r="T2113" s="177"/>
      <c r="U2113" s="155" t="s">
        <v>696</v>
      </c>
      <c r="V2113" s="155" t="b">
        <v>0</v>
      </c>
      <c r="W2113" s="179" t="s">
        <v>11947</v>
      </c>
      <c r="X2113" s="168"/>
      <c r="Y2113" s="173">
        <v>20825</v>
      </c>
      <c r="Z2113" s="162" t="s">
        <v>8060</v>
      </c>
      <c r="AA2113" s="163" t="str">
        <f t="shared" si="46"/>
        <v>https://shopeefood.vn/bo-suu-tap/w4-al-frescos</v>
      </c>
      <c r="AB2113" s="686" t="str">
        <f t="shared" si="45"/>
        <v>https://shopeefood.shopee.vn/bo-suu-tap/w4-al-frescos</v>
      </c>
    </row>
    <row r="2114" spans="1:28" ht="150">
      <c r="A2114" s="151" t="s">
        <v>10418</v>
      </c>
      <c r="B2114" s="152"/>
      <c r="C2114" s="152" t="s">
        <v>685</v>
      </c>
      <c r="D2114" s="152" t="s">
        <v>217</v>
      </c>
      <c r="E2114" s="243" t="s">
        <v>4969</v>
      </c>
      <c r="F2114" s="155" t="s">
        <v>11791</v>
      </c>
      <c r="G2114" s="177" t="str">
        <f t="shared" si="32"/>
        <v>[Win 4]_Co.op Food_Nov_SJBP</v>
      </c>
      <c r="H2114" s="171" t="s">
        <v>11948</v>
      </c>
      <c r="I2114" s="159" t="s">
        <v>11949</v>
      </c>
      <c r="J2114" s="178" t="s">
        <v>9971</v>
      </c>
      <c r="K2114" s="158"/>
      <c r="L2114" s="157"/>
      <c r="M2114" s="158"/>
      <c r="N2114" s="250"/>
      <c r="O2114" s="152" t="s">
        <v>7030</v>
      </c>
      <c r="P2114" s="250"/>
      <c r="Q2114" s="193" t="s">
        <v>11950</v>
      </c>
      <c r="R2114" s="177" t="s">
        <v>11950</v>
      </c>
      <c r="S2114" s="177"/>
      <c r="T2114" s="176" t="s">
        <v>11951</v>
      </c>
      <c r="U2114" s="155" t="s">
        <v>696</v>
      </c>
      <c r="V2114" s="155" t="b">
        <v>0</v>
      </c>
      <c r="W2114" s="170" t="s">
        <v>11952</v>
      </c>
      <c r="X2114" s="168"/>
      <c r="Y2114" s="173">
        <v>21148</v>
      </c>
      <c r="Z2114" s="162" t="s">
        <v>9975</v>
      </c>
      <c r="AA2114" s="163" t="str">
        <f t="shared" si="46"/>
        <v>https://shopeefood.vn/bo-suu-tap/w4-coopfood</v>
      </c>
      <c r="AB2114" s="686" t="str">
        <f t="shared" si="45"/>
        <v>https://shopeefood.shopee.vn/bo-suu-tap/w4-coopfood</v>
      </c>
    </row>
    <row r="2115" spans="1:28" ht="30">
      <c r="A2115" s="151" t="s">
        <v>10418</v>
      </c>
      <c r="B2115" s="152"/>
      <c r="C2115" s="152" t="s">
        <v>717</v>
      </c>
      <c r="D2115" s="152" t="s">
        <v>213</v>
      </c>
      <c r="E2115" s="153" t="s">
        <v>1097</v>
      </c>
      <c r="F2115" s="155" t="s">
        <v>10418</v>
      </c>
      <c r="G2115" s="177" t="str">
        <f t="shared" si="32"/>
        <v>[Win 2]_Trà Sữa Sunday Basic_Nov</v>
      </c>
      <c r="H2115" s="155" t="s">
        <v>11953</v>
      </c>
      <c r="I2115" s="159" t="s">
        <v>11954</v>
      </c>
      <c r="J2115" s="178" t="s">
        <v>1512</v>
      </c>
      <c r="K2115" s="159"/>
      <c r="L2115" s="194" t="s">
        <v>11955</v>
      </c>
      <c r="M2115" s="176" t="s">
        <v>11956</v>
      </c>
      <c r="N2115" s="185" t="s">
        <v>11957</v>
      </c>
      <c r="O2115" s="159"/>
      <c r="P2115" s="250"/>
      <c r="Q2115" s="159" t="s">
        <v>11958</v>
      </c>
      <c r="R2115" s="168"/>
      <c r="S2115" s="168"/>
      <c r="T2115" s="168"/>
      <c r="U2115" s="155" t="s">
        <v>696</v>
      </c>
      <c r="V2115" s="155" t="b">
        <v>0</v>
      </c>
      <c r="W2115" s="179" t="s">
        <v>11959</v>
      </c>
      <c r="X2115" s="168"/>
      <c r="Y2115" s="173">
        <v>20546</v>
      </c>
      <c r="Z2115" s="162" t="s">
        <v>6788</v>
      </c>
      <c r="AA2115" s="163" t="str">
        <f t="shared" si="46"/>
        <v>https://shopeefood.vn/bo-suu-tap/w2--sundaybasic</v>
      </c>
      <c r="AB2115" s="686" t="str">
        <f t="shared" si="45"/>
        <v>https://shopeefood.shopee.vn/bo-suu-tap/w2--sundaybasic</v>
      </c>
    </row>
    <row r="2116" spans="1:28" ht="45">
      <c r="A2116" s="151" t="s">
        <v>10418</v>
      </c>
      <c r="B2116" s="152"/>
      <c r="C2116" s="152" t="s">
        <v>717</v>
      </c>
      <c r="D2116" s="152" t="s">
        <v>222</v>
      </c>
      <c r="E2116" s="153" t="s">
        <v>1097</v>
      </c>
      <c r="F2116" s="155" t="s">
        <v>11960</v>
      </c>
      <c r="G2116" s="177" t="str">
        <f t="shared" si="32"/>
        <v>[Alacarte CB]_Trà Sữa Sunday Basic_Nov.CB2.2211</v>
      </c>
      <c r="H2116" s="155" t="s">
        <v>11961</v>
      </c>
      <c r="I2116" s="159" t="s">
        <v>11742</v>
      </c>
      <c r="J2116" s="178" t="s">
        <v>1486</v>
      </c>
      <c r="K2116" s="159"/>
      <c r="L2116" s="159"/>
      <c r="M2116" s="159"/>
      <c r="N2116" s="168"/>
      <c r="O2116" s="155" t="s">
        <v>11962</v>
      </c>
      <c r="P2116" s="250"/>
      <c r="Q2116" s="159"/>
      <c r="R2116" s="168"/>
      <c r="S2116" s="168"/>
      <c r="T2116" s="168" t="s">
        <v>11963</v>
      </c>
      <c r="U2116" s="155" t="s">
        <v>696</v>
      </c>
      <c r="V2116" s="155" t="b">
        <v>0</v>
      </c>
      <c r="W2116" s="179" t="s">
        <v>11964</v>
      </c>
      <c r="X2116" s="168"/>
      <c r="Y2116" s="173">
        <v>21005</v>
      </c>
      <c r="Z2116" s="162" t="s">
        <v>8980</v>
      </c>
      <c r="AA2116" s="163" t="str">
        <f t="shared" si="46"/>
        <v>https://shopeefood.vn/bo-suu-tap/a-sundaybasic-1t1</v>
      </c>
      <c r="AB2116" s="686" t="str">
        <f t="shared" si="45"/>
        <v>https://shopeefood.shopee.vn/bo-suu-tap/a-sundaybasic-1t1</v>
      </c>
    </row>
    <row r="2117" spans="1:28" ht="45">
      <c r="A2117" s="151" t="s">
        <v>10418</v>
      </c>
      <c r="B2117" s="152"/>
      <c r="C2117" s="152" t="s">
        <v>717</v>
      </c>
      <c r="D2117" s="152" t="s">
        <v>222</v>
      </c>
      <c r="E2117" s="153" t="s">
        <v>1097</v>
      </c>
      <c r="F2117" s="155" t="s">
        <v>11965</v>
      </c>
      <c r="G2117" s="177" t="str">
        <f t="shared" si="32"/>
        <v>[Alacarte CB]_Trà Sữa Sunday Basic_Nov.cb2.2711</v>
      </c>
      <c r="H2117" s="155" t="s">
        <v>11966</v>
      </c>
      <c r="I2117" s="159" t="s">
        <v>11967</v>
      </c>
      <c r="J2117" s="178" t="s">
        <v>1486</v>
      </c>
      <c r="K2117" s="157"/>
      <c r="L2117" s="194" t="s">
        <v>11968</v>
      </c>
      <c r="M2117" s="176" t="s">
        <v>11956</v>
      </c>
      <c r="N2117" s="185" t="s">
        <v>11957</v>
      </c>
      <c r="O2117" s="159"/>
      <c r="P2117" s="250"/>
      <c r="Q2117" s="159"/>
      <c r="R2117" s="168"/>
      <c r="S2117" s="168"/>
      <c r="T2117" s="168" t="s">
        <v>11969</v>
      </c>
      <c r="U2117" s="155" t="s">
        <v>696</v>
      </c>
      <c r="V2117" s="155" t="b">
        <v>0</v>
      </c>
      <c r="W2117" s="179" t="s">
        <v>11970</v>
      </c>
      <c r="X2117" s="168"/>
      <c r="Y2117" s="173">
        <v>20488</v>
      </c>
      <c r="Z2117" s="162" t="s">
        <v>6795</v>
      </c>
      <c r="AA2117" s="163" t="str">
        <f t="shared" si="46"/>
        <v>https://shopeefood.vn/bo-suu-tap/a-sundaybs-oth</v>
      </c>
      <c r="AB2117" s="686" t="str">
        <f t="shared" si="45"/>
        <v>https://shopeefood.shopee.vn/bo-suu-tap/a-sundaybs-oth</v>
      </c>
    </row>
    <row r="2118" spans="1:28" ht="75">
      <c r="A2118" s="151" t="s">
        <v>10418</v>
      </c>
      <c r="B2118" s="152"/>
      <c r="C2118" s="152" t="s">
        <v>685</v>
      </c>
      <c r="D2118" s="152" t="s">
        <v>225</v>
      </c>
      <c r="E2118" s="181" t="s">
        <v>11971</v>
      </c>
      <c r="F2118" s="166" t="s">
        <v>11972</v>
      </c>
      <c r="G2118" s="230" t="str">
        <f t="shared" si="32"/>
        <v>[PNS]_C2 Green Tea_eSampling_Nov-Dec</v>
      </c>
      <c r="H2118" s="787" t="s">
        <v>11973</v>
      </c>
      <c r="I2118" s="167" t="s">
        <v>11974</v>
      </c>
      <c r="J2118" s="169"/>
      <c r="K2118" s="209" t="s">
        <v>11975</v>
      </c>
      <c r="L2118" s="162"/>
      <c r="M2118" s="162"/>
      <c r="N2118" s="169"/>
      <c r="O2118" s="183"/>
      <c r="P2118" s="169"/>
      <c r="Q2118" s="196" t="s">
        <v>703</v>
      </c>
      <c r="R2118" s="196" t="s">
        <v>703</v>
      </c>
      <c r="S2118" s="177"/>
      <c r="T2118" s="177"/>
      <c r="U2118" s="155"/>
      <c r="V2118" s="155" t="b">
        <v>0</v>
      </c>
      <c r="W2118" s="179" t="s">
        <v>11976</v>
      </c>
      <c r="X2118" s="168"/>
      <c r="Y2118" s="173">
        <v>21646</v>
      </c>
      <c r="Z2118" s="162" t="s">
        <v>11977</v>
      </c>
      <c r="AA2118" s="163" t="str">
        <f t="shared" si="46"/>
        <v>https://shopeefood.vn/bo-suu-tap/qua-tang-c2-tra-xanh-280ml</v>
      </c>
      <c r="AB2118" s="686" t="str">
        <f t="shared" si="45"/>
        <v>https://shopeefood.shopee.vn/bo-suu-tap/qua-tang-c2-tra-xanh-280ml</v>
      </c>
    </row>
    <row r="2119" spans="1:28" ht="180">
      <c r="A2119" s="151" t="s">
        <v>10418</v>
      </c>
      <c r="B2119" s="152"/>
      <c r="C2119" s="152" t="s">
        <v>717</v>
      </c>
      <c r="D2119" s="152" t="s">
        <v>222</v>
      </c>
      <c r="E2119" s="153" t="s">
        <v>744</v>
      </c>
      <c r="F2119" s="155" t="s">
        <v>11164</v>
      </c>
      <c r="G2119" s="177" t="str">
        <f t="shared" si="32"/>
        <v>[Alacarte CB]_Bún chả Hà nội 1982_Nov.CB3</v>
      </c>
      <c r="H2119" s="399" t="s">
        <v>11978</v>
      </c>
      <c r="I2119" s="159" t="s">
        <v>11491</v>
      </c>
      <c r="J2119" s="178" t="s">
        <v>747</v>
      </c>
      <c r="K2119" s="159"/>
      <c r="L2119" s="157" t="s">
        <v>748</v>
      </c>
      <c r="M2119" s="176" t="s">
        <v>11979</v>
      </c>
      <c r="N2119" s="168"/>
      <c r="O2119" s="176"/>
      <c r="P2119" s="169"/>
      <c r="Q2119" s="159" t="s">
        <v>11980</v>
      </c>
      <c r="R2119" s="177"/>
      <c r="S2119" s="177"/>
      <c r="T2119" s="177"/>
      <c r="U2119" s="155" t="s">
        <v>696</v>
      </c>
      <c r="V2119" s="155" t="b">
        <v>0</v>
      </c>
      <c r="W2119" s="179" t="s">
        <v>11981</v>
      </c>
      <c r="X2119" s="168"/>
      <c r="Y2119" s="173">
        <v>19517</v>
      </c>
      <c r="Z2119" s="162" t="s">
        <v>2970</v>
      </c>
      <c r="AA2119" s="163" t="str">
        <f t="shared" si="46"/>
        <v>https://shopeefood.vn/bo-suu-tap/a-bun-cha-ha-noi-1982</v>
      </c>
      <c r="AB2119" s="686" t="str">
        <f t="shared" si="45"/>
        <v>https://shopeefood.shopee.vn/bo-suu-tap/a-bun-cha-ha-noi-1982</v>
      </c>
    </row>
    <row r="2120" spans="1:28" ht="105">
      <c r="A2120" s="151" t="s">
        <v>11073</v>
      </c>
      <c r="B2120" s="152"/>
      <c r="C2120" s="152" t="s">
        <v>706</v>
      </c>
      <c r="D2120" s="152" t="s">
        <v>222</v>
      </c>
      <c r="E2120" s="191" t="s">
        <v>733</v>
      </c>
      <c r="F2120" s="176" t="s">
        <v>11982</v>
      </c>
      <c r="G2120" s="177" t="str">
        <f t="shared" si="32"/>
        <v>[Alacarte CB]_Bánh Mì Bà Huynh - Cống Quỳnh_Dec.CB3</v>
      </c>
      <c r="H2120" s="176" t="s">
        <v>11983</v>
      </c>
      <c r="I2120" s="159" t="s">
        <v>11984</v>
      </c>
      <c r="J2120" s="187" t="s">
        <v>736</v>
      </c>
      <c r="K2120" s="159"/>
      <c r="L2120" s="334" t="s">
        <v>737</v>
      </c>
      <c r="M2120" s="193" t="s">
        <v>738</v>
      </c>
      <c r="N2120" s="174" t="s">
        <v>11985</v>
      </c>
      <c r="O2120" s="174" t="s">
        <v>11986</v>
      </c>
      <c r="P2120" s="168"/>
      <c r="Q2120" s="263" t="s">
        <v>11987</v>
      </c>
      <c r="R2120" s="177"/>
      <c r="S2120" s="177"/>
      <c r="T2120" s="177"/>
      <c r="U2120" s="155" t="s">
        <v>696</v>
      </c>
      <c r="V2120" s="155" t="b">
        <v>0</v>
      </c>
      <c r="W2120" s="179" t="s">
        <v>11988</v>
      </c>
      <c r="X2120" s="168"/>
      <c r="Y2120" s="173">
        <v>20465</v>
      </c>
      <c r="Z2120" s="162" t="s">
        <v>5890</v>
      </c>
      <c r="AA2120" s="163" t="str">
        <f t="shared" si="46"/>
        <v>https://shopeefood.vn/bo-suu-tap/a-banhmi-bahuynh</v>
      </c>
      <c r="AB2120" s="686" t="str">
        <f t="shared" si="45"/>
        <v>https://shopeefood.shopee.vn/bo-suu-tap/a-banhmi-bahuynh</v>
      </c>
    </row>
    <row r="2121" spans="1:28" ht="150">
      <c r="A2121" s="151" t="s">
        <v>11073</v>
      </c>
      <c r="B2121" s="152"/>
      <c r="C2121" s="152" t="s">
        <v>706</v>
      </c>
      <c r="D2121" s="152" t="s">
        <v>222</v>
      </c>
      <c r="E2121" s="153" t="s">
        <v>11810</v>
      </c>
      <c r="F2121" s="155" t="s">
        <v>11989</v>
      </c>
      <c r="G2121" s="177" t="str">
        <f t="shared" si="32"/>
        <v>[Alacarte CB]_Trà Sữa GMi - Coffee &amp; Tea_Dec.CB2</v>
      </c>
      <c r="H2121" s="193" t="s">
        <v>11990</v>
      </c>
      <c r="I2121" s="159" t="s">
        <v>11991</v>
      </c>
      <c r="J2121" s="178" t="s">
        <v>11813</v>
      </c>
      <c r="K2121" s="159"/>
      <c r="L2121" s="157" t="s">
        <v>11814</v>
      </c>
      <c r="M2121" s="193" t="s">
        <v>11992</v>
      </c>
      <c r="N2121" s="176" t="s">
        <v>11993</v>
      </c>
      <c r="O2121" s="159"/>
      <c r="P2121" s="168"/>
      <c r="Q2121" s="159" t="s">
        <v>11994</v>
      </c>
      <c r="R2121" s="177"/>
      <c r="S2121" s="177"/>
      <c r="T2121" s="177"/>
      <c r="U2121" s="155" t="s">
        <v>696</v>
      </c>
      <c r="V2121" s="155" t="b">
        <v>0</v>
      </c>
      <c r="W2121" s="179" t="s">
        <v>11995</v>
      </c>
      <c r="X2121" s="168"/>
      <c r="Y2121" s="173">
        <v>21674</v>
      </c>
      <c r="Z2121" s="162" t="s">
        <v>11996</v>
      </c>
      <c r="AA2121" s="163" t="str">
        <f t="shared" si="46"/>
        <v>https://shopeefood.vn/bo-suu-tap/a-trasua-gmi</v>
      </c>
      <c r="AB2121" s="686" t="str">
        <f t="shared" si="45"/>
        <v>https://shopeefood.shopee.vn/bo-suu-tap/a-trasua-gmi</v>
      </c>
    </row>
    <row r="2122" spans="1:28" ht="135">
      <c r="A2122" s="732" t="s">
        <v>10418</v>
      </c>
      <c r="B2122" s="733"/>
      <c r="C2122" s="734" t="s">
        <v>1236</v>
      </c>
      <c r="D2122" s="743" t="s">
        <v>207</v>
      </c>
      <c r="E2122" s="734" t="s">
        <v>1453</v>
      </c>
      <c r="F2122" s="736" t="s">
        <v>11997</v>
      </c>
      <c r="G2122" s="737" t="str">
        <f t="shared" si="32"/>
        <v>[SuperVIP]_Trà Sữa May Cha_1k 11.11</v>
      </c>
      <c r="H2122" s="738" t="s">
        <v>11998</v>
      </c>
      <c r="I2122" s="400">
        <v>45972</v>
      </c>
      <c r="J2122" s="209" t="s">
        <v>1456</v>
      </c>
      <c r="K2122" s="162"/>
      <c r="L2122" s="162"/>
      <c r="M2122" s="162"/>
      <c r="N2122" s="169"/>
      <c r="O2122" s="183"/>
      <c r="P2122" s="169"/>
      <c r="Q2122" s="183"/>
      <c r="R2122" s="177"/>
      <c r="S2122" s="177"/>
      <c r="T2122" s="177"/>
      <c r="U2122" s="155"/>
      <c r="V2122" s="155" t="b">
        <v>0</v>
      </c>
      <c r="W2122" s="168"/>
      <c r="X2122" s="168"/>
      <c r="Y2122" s="173">
        <v>21133</v>
      </c>
      <c r="Z2122" s="162" t="s">
        <v>10075</v>
      </c>
      <c r="AA2122" s="163" t="str">
        <f t="shared" si="46"/>
        <v>https://shopeefood.vn/bo-suu-tap/sv-1k-maycha</v>
      </c>
      <c r="AB2122" s="686" t="str">
        <f t="shared" si="45"/>
        <v>https://shopeefood.shopee.vn/bo-suu-tap/sv-1k-maycha</v>
      </c>
    </row>
    <row r="2123" spans="1:28" ht="105">
      <c r="A2123" s="732" t="s">
        <v>10418</v>
      </c>
      <c r="B2123" s="733"/>
      <c r="C2123" s="734" t="s">
        <v>1236</v>
      </c>
      <c r="D2123" s="788" t="s">
        <v>205</v>
      </c>
      <c r="E2123" s="734" t="s">
        <v>372</v>
      </c>
      <c r="F2123" s="748" t="s">
        <v>11999</v>
      </c>
      <c r="G2123" s="737" t="str">
        <f t="shared" si="32"/>
        <v>[JBP]_Phúc Long Coffee &amp; Tea_79k_new LTOs</v>
      </c>
      <c r="H2123" s="740" t="s">
        <v>12000</v>
      </c>
      <c r="I2123" s="740" t="s">
        <v>12001</v>
      </c>
      <c r="J2123" s="209" t="s">
        <v>3782</v>
      </c>
      <c r="K2123" s="162"/>
      <c r="L2123" s="162"/>
      <c r="M2123" s="162"/>
      <c r="N2123" s="169"/>
      <c r="O2123" s="183"/>
      <c r="P2123" s="169"/>
      <c r="Q2123" s="183"/>
      <c r="R2123" s="177"/>
      <c r="S2123" s="177"/>
      <c r="T2123" s="177"/>
      <c r="U2123" s="155"/>
      <c r="V2123" s="155" t="b">
        <v>0</v>
      </c>
      <c r="W2123" s="179" t="s">
        <v>12002</v>
      </c>
      <c r="X2123" s="168"/>
      <c r="Y2123" s="173">
        <v>21497</v>
      </c>
      <c r="Z2123" s="162" t="s">
        <v>12003</v>
      </c>
      <c r="AA2123" s="163" t="str">
        <f t="shared" si="46"/>
        <v>https://shopeefood.vn/bo-suu-tap/jb-phuclong-79k</v>
      </c>
      <c r="AB2123" s="686" t="str">
        <f t="shared" si="45"/>
        <v>https://shopeefood.shopee.vn/bo-suu-tap/jb-phuclong-79k</v>
      </c>
    </row>
    <row r="2124" spans="1:28" ht="165">
      <c r="A2124" s="315" t="s">
        <v>10418</v>
      </c>
      <c r="B2124" s="152"/>
      <c r="C2124" s="152" t="s">
        <v>706</v>
      </c>
      <c r="D2124" s="152" t="s">
        <v>213</v>
      </c>
      <c r="E2124" s="174" t="s">
        <v>12004</v>
      </c>
      <c r="F2124" s="155" t="s">
        <v>10418</v>
      </c>
      <c r="G2124" s="177" t="str">
        <f t="shared" si="32"/>
        <v>[Win 2]_Xing Fu Tang Vietnam - Trà Sữa Đài Loan_Nov</v>
      </c>
      <c r="H2124" s="193" t="s">
        <v>12005</v>
      </c>
      <c r="I2124" s="159" t="s">
        <v>12006</v>
      </c>
      <c r="J2124" s="170" t="s">
        <v>12007</v>
      </c>
      <c r="K2124" s="691"/>
      <c r="L2124" s="159"/>
      <c r="M2124" s="159"/>
      <c r="N2124" s="168"/>
      <c r="O2124" s="243" t="s">
        <v>2447</v>
      </c>
      <c r="P2124" s="168"/>
      <c r="Q2124" s="159"/>
      <c r="R2124" s="168"/>
      <c r="S2124" s="168"/>
      <c r="T2124" s="357" t="s">
        <v>12008</v>
      </c>
      <c r="U2124" s="155" t="s">
        <v>696</v>
      </c>
      <c r="V2124" s="155" t="b">
        <v>0</v>
      </c>
      <c r="W2124" s="170" t="s">
        <v>12009</v>
      </c>
      <c r="X2124" s="168"/>
      <c r="Y2124" s="173">
        <v>21503</v>
      </c>
      <c r="Z2124" s="162" t="s">
        <v>12010</v>
      </c>
      <c r="AA2124" s="163" t="str">
        <f t="shared" si="46"/>
        <v>https://shopeefood.vn/bo-suu-tap/w2-xing-fu-tang</v>
      </c>
      <c r="AB2124" s="686" t="str">
        <f t="shared" si="45"/>
        <v>https://shopeefood.shopee.vn/bo-suu-tap/w2-xing-fu-tang</v>
      </c>
    </row>
    <row r="2125" spans="1:28" ht="240">
      <c r="A2125" s="315" t="s">
        <v>10418</v>
      </c>
      <c r="B2125" s="152"/>
      <c r="C2125" s="152" t="s">
        <v>706</v>
      </c>
      <c r="D2125" s="152" t="s">
        <v>222</v>
      </c>
      <c r="E2125" s="153" t="s">
        <v>8795</v>
      </c>
      <c r="F2125" s="155" t="s">
        <v>11696</v>
      </c>
      <c r="G2125" s="177" t="str">
        <f t="shared" si="32"/>
        <v>[Alacarte CB]_Wayne's Coffee_Nov.CB9</v>
      </c>
      <c r="H2125" s="176" t="s">
        <v>12011</v>
      </c>
      <c r="I2125" s="193" t="s">
        <v>12012</v>
      </c>
      <c r="J2125" s="178" t="s">
        <v>8797</v>
      </c>
      <c r="K2125" s="159"/>
      <c r="L2125" s="194" t="s">
        <v>9528</v>
      </c>
      <c r="M2125" s="263"/>
      <c r="N2125" s="176" t="s">
        <v>12013</v>
      </c>
      <c r="O2125" s="365" t="s">
        <v>12014</v>
      </c>
      <c r="P2125" s="168"/>
      <c r="Q2125" s="192" t="s">
        <v>12015</v>
      </c>
      <c r="R2125" s="177"/>
      <c r="S2125" s="177"/>
      <c r="T2125" s="177"/>
      <c r="U2125" s="155" t="s">
        <v>696</v>
      </c>
      <c r="V2125" s="155" t="b">
        <v>0</v>
      </c>
      <c r="W2125" s="179" t="s">
        <v>12016</v>
      </c>
      <c r="X2125" s="168"/>
      <c r="Y2125" s="173">
        <v>20989</v>
      </c>
      <c r="Z2125" s="162" t="s">
        <v>8804</v>
      </c>
      <c r="AA2125" s="163" t="str">
        <f t="shared" si="46"/>
        <v>https://shopeefood.vn/bo-suu-tap/a-waynes</v>
      </c>
      <c r="AB2125" s="686" t="str">
        <f t="shared" si="45"/>
        <v>https://shopeefood.shopee.vn/bo-suu-tap/a-waynes</v>
      </c>
    </row>
    <row r="2126" spans="1:28" ht="105">
      <c r="A2126" s="151" t="s">
        <v>11073</v>
      </c>
      <c r="B2126" s="152"/>
      <c r="C2126" s="152" t="s">
        <v>706</v>
      </c>
      <c r="D2126" s="152" t="s">
        <v>211</v>
      </c>
      <c r="E2126" s="193" t="s">
        <v>1255</v>
      </c>
      <c r="F2126" s="176" t="s">
        <v>12017</v>
      </c>
      <c r="G2126" s="177" t="str">
        <f t="shared" si="32"/>
        <v>[Win 1]_Chuk Trà &amp; Cà Phê_Dec.M1T1</v>
      </c>
      <c r="H2126" s="176" t="s">
        <v>12018</v>
      </c>
      <c r="I2126" s="183" t="s">
        <v>12019</v>
      </c>
      <c r="J2126" s="287" t="s">
        <v>1257</v>
      </c>
      <c r="K2126" s="157"/>
      <c r="L2126" s="157" t="s">
        <v>1573</v>
      </c>
      <c r="M2126" s="159"/>
      <c r="N2126" s="168"/>
      <c r="O2126" s="193" t="s">
        <v>9210</v>
      </c>
      <c r="P2126" s="168"/>
      <c r="Q2126" s="176" t="s">
        <v>12020</v>
      </c>
      <c r="R2126" s="177"/>
      <c r="S2126" s="177"/>
      <c r="T2126" s="177"/>
      <c r="U2126" s="155" t="s">
        <v>696</v>
      </c>
      <c r="V2126" s="155" t="b">
        <v>0</v>
      </c>
      <c r="W2126" s="179" t="s">
        <v>12021</v>
      </c>
      <c r="X2126" s="168"/>
      <c r="Y2126" s="173">
        <v>20922</v>
      </c>
      <c r="Z2126" s="162" t="s">
        <v>8150</v>
      </c>
      <c r="AA2126" s="163" t="str">
        <f t="shared" si="46"/>
        <v>https://shopeefood.vn/bo-suu-tap/w1-chuk-30</v>
      </c>
      <c r="AB2126" s="686" t="str">
        <f t="shared" si="45"/>
        <v>https://shopeefood.shopee.vn/bo-suu-tap/w1-chuk-30</v>
      </c>
    </row>
    <row r="2127" spans="1:28" ht="30">
      <c r="A2127" s="151" t="s">
        <v>11073</v>
      </c>
      <c r="B2127" s="152"/>
      <c r="C2127" s="152" t="s">
        <v>706</v>
      </c>
      <c r="D2127" s="152" t="s">
        <v>219</v>
      </c>
      <c r="E2127" s="193" t="s">
        <v>1255</v>
      </c>
      <c r="F2127" s="176" t="s">
        <v>11073</v>
      </c>
      <c r="G2127" s="177" t="str">
        <f t="shared" si="32"/>
        <v>[Alacarte]_Chuk Trà &amp; Cà Phê_Dec</v>
      </c>
      <c r="H2127" s="155" t="s">
        <v>12022</v>
      </c>
      <c r="I2127" s="302">
        <v>45912</v>
      </c>
      <c r="J2127" s="287" t="s">
        <v>1257</v>
      </c>
      <c r="K2127" s="157"/>
      <c r="L2127" s="157"/>
      <c r="M2127" s="159"/>
      <c r="N2127" s="168"/>
      <c r="O2127" s="176" t="s">
        <v>12023</v>
      </c>
      <c r="P2127" s="168"/>
      <c r="Q2127" s="193" t="s">
        <v>12024</v>
      </c>
      <c r="R2127" s="177"/>
      <c r="S2127" s="177"/>
      <c r="T2127" s="177"/>
      <c r="U2127" s="155" t="s">
        <v>696</v>
      </c>
      <c r="V2127" s="155" t="b">
        <v>0</v>
      </c>
      <c r="W2127" s="179" t="s">
        <v>12025</v>
      </c>
      <c r="X2127" s="168"/>
      <c r="Y2127" s="173">
        <v>20646</v>
      </c>
      <c r="Z2127" s="162" t="s">
        <v>7319</v>
      </c>
      <c r="AA2127" s="163" t="str">
        <f t="shared" si="46"/>
        <v>https://shopeefood.vn/bo-suu-tap/a-chuk-tra</v>
      </c>
      <c r="AB2127" s="686" t="str">
        <f t="shared" si="45"/>
        <v>https://shopeefood.shopee.vn/bo-suu-tap/a-chuk-tra</v>
      </c>
    </row>
    <row r="2128" spans="1:28" ht="105">
      <c r="A2128" s="151" t="s">
        <v>11073</v>
      </c>
      <c r="B2128" s="152"/>
      <c r="C2128" s="152" t="s">
        <v>706</v>
      </c>
      <c r="D2128" s="152" t="s">
        <v>211</v>
      </c>
      <c r="E2128" s="193" t="s">
        <v>1255</v>
      </c>
      <c r="F2128" s="176" t="s">
        <v>12026</v>
      </c>
      <c r="G2128" s="177" t="str">
        <f t="shared" si="32"/>
        <v>[Win 1]_Chuk Trà &amp; Cà Phê_Dec.1K</v>
      </c>
      <c r="H2128" s="155" t="s">
        <v>12027</v>
      </c>
      <c r="I2128" s="183" t="s">
        <v>12028</v>
      </c>
      <c r="J2128" s="287" t="s">
        <v>1257</v>
      </c>
      <c r="K2128" s="157"/>
      <c r="L2128" s="157" t="s">
        <v>1573</v>
      </c>
      <c r="M2128" s="159"/>
      <c r="N2128" s="168"/>
      <c r="O2128" s="193" t="s">
        <v>9210</v>
      </c>
      <c r="P2128" s="168"/>
      <c r="Q2128" s="176" t="s">
        <v>12029</v>
      </c>
      <c r="R2128" s="177"/>
      <c r="S2128" s="177"/>
      <c r="T2128" s="177"/>
      <c r="U2128" s="155" t="s">
        <v>696</v>
      </c>
      <c r="V2128" s="155" t="b">
        <v>0</v>
      </c>
      <c r="W2128" s="179" t="s">
        <v>12030</v>
      </c>
      <c r="X2128" s="168"/>
      <c r="Y2128" s="173">
        <v>20484</v>
      </c>
      <c r="Z2128" s="162" t="s">
        <v>5930</v>
      </c>
      <c r="AA2128" s="163" t="str">
        <f t="shared" si="46"/>
        <v>https://shopeefood.vn/bo-suu-tap/w1-chuk-1d</v>
      </c>
      <c r="AB2128" s="686" t="str">
        <f t="shared" si="45"/>
        <v>https://shopeefood.shopee.vn/bo-suu-tap/w1-chuk-1d</v>
      </c>
    </row>
    <row r="2129" spans="1:28" ht="60">
      <c r="A2129" s="151" t="s">
        <v>11073</v>
      </c>
      <c r="B2129" s="152"/>
      <c r="C2129" s="152" t="s">
        <v>706</v>
      </c>
      <c r="D2129" s="152" t="s">
        <v>222</v>
      </c>
      <c r="E2129" s="193" t="s">
        <v>210</v>
      </c>
      <c r="F2129" s="176" t="s">
        <v>12031</v>
      </c>
      <c r="G2129" s="177" t="str">
        <f t="shared" si="32"/>
        <v>[Alacarte CB]_Bánh Mì Ơi_Dec.CB7.1K</v>
      </c>
      <c r="H2129" s="155" t="s">
        <v>12032</v>
      </c>
      <c r="I2129" s="183" t="s">
        <v>12033</v>
      </c>
      <c r="J2129" s="194" t="s">
        <v>756</v>
      </c>
      <c r="K2129" s="286"/>
      <c r="L2129" s="286" t="s">
        <v>1552</v>
      </c>
      <c r="M2129" s="159"/>
      <c r="N2129" s="168"/>
      <c r="O2129" s="193" t="s">
        <v>9210</v>
      </c>
      <c r="P2129" s="168"/>
      <c r="Q2129" s="176" t="s">
        <v>12034</v>
      </c>
      <c r="R2129" s="177"/>
      <c r="S2129" s="177"/>
      <c r="T2129" s="177"/>
      <c r="U2129" s="155" t="s">
        <v>696</v>
      </c>
      <c r="V2129" s="155" t="b">
        <v>0</v>
      </c>
      <c r="W2129" s="179" t="s">
        <v>12035</v>
      </c>
      <c r="X2129" s="168"/>
      <c r="Y2129" s="173">
        <v>20519</v>
      </c>
      <c r="Z2129" s="162" t="s">
        <v>5983</v>
      </c>
      <c r="AA2129" s="163" t="str">
        <f t="shared" si="46"/>
        <v>https://shopeefood.vn/bo-suu-tap/a--banhmioi</v>
      </c>
      <c r="AB2129" s="686" t="str">
        <f t="shared" si="45"/>
        <v>https://shopeefood.shopee.vn/bo-suu-tap/a--banhmioi</v>
      </c>
    </row>
    <row r="2130" spans="1:28" ht="60">
      <c r="A2130" s="151" t="s">
        <v>11073</v>
      </c>
      <c r="B2130" s="152"/>
      <c r="C2130" s="152" t="s">
        <v>706</v>
      </c>
      <c r="D2130" s="152" t="s">
        <v>222</v>
      </c>
      <c r="E2130" s="193" t="s">
        <v>210</v>
      </c>
      <c r="F2130" s="176" t="s">
        <v>12036</v>
      </c>
      <c r="G2130" s="177" t="str">
        <f t="shared" si="32"/>
        <v>[Alacarte CB]_Bánh Mì Ơi_Dec.CB7.M1T1</v>
      </c>
      <c r="H2130" s="155" t="s">
        <v>12037</v>
      </c>
      <c r="I2130" s="183" t="s">
        <v>12038</v>
      </c>
      <c r="J2130" s="194" t="s">
        <v>756</v>
      </c>
      <c r="K2130" s="286"/>
      <c r="L2130" s="286" t="s">
        <v>1552</v>
      </c>
      <c r="M2130" s="159"/>
      <c r="N2130" s="168"/>
      <c r="O2130" s="193" t="s">
        <v>9210</v>
      </c>
      <c r="P2130" s="168"/>
      <c r="Q2130" s="176" t="s">
        <v>12039</v>
      </c>
      <c r="R2130" s="177"/>
      <c r="S2130" s="177"/>
      <c r="T2130" s="177"/>
      <c r="U2130" s="155" t="s">
        <v>696</v>
      </c>
      <c r="V2130" s="155" t="b">
        <v>0</v>
      </c>
      <c r="W2130" s="179" t="s">
        <v>12040</v>
      </c>
      <c r="X2130" s="168"/>
      <c r="Y2130" s="173">
        <v>20431</v>
      </c>
      <c r="Z2130" s="162" t="s">
        <v>5977</v>
      </c>
      <c r="AA2130" s="163" t="str">
        <f t="shared" si="46"/>
        <v>https://shopeefood.vn/bo-suu-tap/a-bmioi-25k</v>
      </c>
      <c r="AB2130" s="686" t="str">
        <f t="shared" si="45"/>
        <v>https://shopeefood.shopee.vn/bo-suu-tap/a-bmioi-25k</v>
      </c>
    </row>
    <row r="2131" spans="1:28" ht="150">
      <c r="A2131" s="151" t="s">
        <v>11073</v>
      </c>
      <c r="B2131" s="152"/>
      <c r="C2131" s="152" t="s">
        <v>685</v>
      </c>
      <c r="D2131" s="152" t="s">
        <v>219</v>
      </c>
      <c r="E2131" s="153" t="s">
        <v>7072</v>
      </c>
      <c r="F2131" s="152" t="s">
        <v>12041</v>
      </c>
      <c r="G2131" s="168" t="str">
        <f t="shared" si="32"/>
        <v>[Alacarte]_Bún đậu Homemade_Dec_Music fest</v>
      </c>
      <c r="H2131" s="193" t="s">
        <v>12042</v>
      </c>
      <c r="I2131" s="155" t="s">
        <v>12043</v>
      </c>
      <c r="J2131" s="178" t="s">
        <v>9301</v>
      </c>
      <c r="K2131" s="158"/>
      <c r="L2131" s="159"/>
      <c r="M2131" s="158"/>
      <c r="N2131" s="250"/>
      <c r="O2131" s="155" t="s">
        <v>12044</v>
      </c>
      <c r="P2131" s="250"/>
      <c r="Q2131" s="159" t="s">
        <v>12045</v>
      </c>
      <c r="R2131" s="250"/>
      <c r="S2131" s="250"/>
      <c r="T2131" s="250"/>
      <c r="U2131" s="155" t="s">
        <v>696</v>
      </c>
      <c r="V2131" s="155" t="b">
        <v>0</v>
      </c>
      <c r="W2131" s="562" t="s">
        <v>10576</v>
      </c>
      <c r="X2131" s="168"/>
      <c r="Y2131" s="173">
        <v>20715</v>
      </c>
      <c r="Z2131" s="162" t="s">
        <v>7083</v>
      </c>
      <c r="AA2131" s="163" t="str">
        <f t="shared" si="46"/>
        <v>https://shopeefood.vn/bo-suu-tap/a-dau-homemade-25k</v>
      </c>
      <c r="AB2131" s="686" t="str">
        <f t="shared" si="45"/>
        <v>https://shopeefood.shopee.vn/bo-suu-tap/a-dau-homemade-25k</v>
      </c>
    </row>
    <row r="2132" spans="1:28" ht="195">
      <c r="A2132" s="151" t="s">
        <v>10418</v>
      </c>
      <c r="B2132" s="152"/>
      <c r="C2132" s="152" t="s">
        <v>685</v>
      </c>
      <c r="D2132" s="152" t="s">
        <v>219</v>
      </c>
      <c r="E2132" s="243" t="s">
        <v>323</v>
      </c>
      <c r="F2132" s="152" t="s">
        <v>12046</v>
      </c>
      <c r="G2132" s="168" t="str">
        <f t="shared" si="32"/>
        <v>[Alacarte]_KATINAT Coffee &amp; Tea House_Nov_Music fest</v>
      </c>
      <c r="H2132" s="176" t="s">
        <v>12047</v>
      </c>
      <c r="I2132" s="155" t="s">
        <v>12048</v>
      </c>
      <c r="J2132" s="248" t="s">
        <v>12049</v>
      </c>
      <c r="K2132" s="158"/>
      <c r="M2132" s="158"/>
      <c r="N2132" s="250"/>
      <c r="O2132" s="158"/>
      <c r="P2132" s="250"/>
      <c r="Q2132" s="159" t="s">
        <v>12050</v>
      </c>
      <c r="R2132" s="168" t="s">
        <v>12050</v>
      </c>
      <c r="S2132" s="168" t="s">
        <v>12050</v>
      </c>
      <c r="T2132" s="168" t="s">
        <v>12050</v>
      </c>
      <c r="U2132" s="155" t="s">
        <v>696</v>
      </c>
      <c r="V2132" s="155" t="b">
        <v>0</v>
      </c>
      <c r="W2132" s="170" t="s">
        <v>12051</v>
      </c>
      <c r="X2132" s="168"/>
      <c r="Y2132" s="173">
        <v>21506</v>
      </c>
      <c r="Z2132" s="162" t="s">
        <v>12052</v>
      </c>
      <c r="AA2132" s="163" t="str">
        <f t="shared" si="46"/>
        <v>https://shopeefood.vn/bo-suu-tap/a-katinat</v>
      </c>
      <c r="AB2132" s="686" t="str">
        <f t="shared" si="45"/>
        <v>https://shopeefood.shopee.vn/bo-suu-tap/a-katinat</v>
      </c>
    </row>
    <row r="2133" spans="1:28" ht="105">
      <c r="A2133" s="151" t="s">
        <v>11073</v>
      </c>
      <c r="B2133" s="152"/>
      <c r="C2133" s="200" t="s">
        <v>897</v>
      </c>
      <c r="D2133" s="152" t="s">
        <v>207</v>
      </c>
      <c r="E2133" s="180" t="s">
        <v>298</v>
      </c>
      <c r="F2133" s="155" t="s">
        <v>12053</v>
      </c>
      <c r="G2133" s="168" t="str">
        <f t="shared" si="32"/>
        <v>[SuperVIP]_Gà Rán KFC_05-07/12</v>
      </c>
      <c r="H2133" s="176" t="s">
        <v>12054</v>
      </c>
      <c r="I2133" s="155" t="s">
        <v>12053</v>
      </c>
      <c r="J2133" s="184" t="s">
        <v>12055</v>
      </c>
      <c r="K2133" s="162"/>
      <c r="L2133" s="162"/>
      <c r="M2133" s="162"/>
      <c r="N2133" s="169"/>
      <c r="O2133" s="183"/>
      <c r="P2133" s="169"/>
      <c r="Q2133" s="183" t="s">
        <v>12056</v>
      </c>
      <c r="R2133" s="177"/>
      <c r="S2133" s="177"/>
      <c r="T2133" s="177"/>
      <c r="U2133" s="155" t="s">
        <v>696</v>
      </c>
      <c r="V2133" s="155" t="b">
        <v>0</v>
      </c>
      <c r="W2133" s="179" t="s">
        <v>12057</v>
      </c>
      <c r="X2133" s="168"/>
      <c r="Y2133" s="173">
        <v>21167</v>
      </c>
      <c r="Z2133" s="162" t="s">
        <v>8859</v>
      </c>
      <c r="AA2133" s="163" t="str">
        <f t="shared" si="46"/>
        <v>https://shopeefood.vn/bo-suu-tap/sv-combokfc</v>
      </c>
      <c r="AB2133" s="686" t="str">
        <f t="shared" si="45"/>
        <v>https://shopeefood.shopee.vn/bo-suu-tap/sv-combokfc</v>
      </c>
    </row>
    <row r="2134" spans="1:28" ht="90">
      <c r="A2134" s="151" t="s">
        <v>11073</v>
      </c>
      <c r="B2134" s="152"/>
      <c r="C2134" s="200" t="s">
        <v>897</v>
      </c>
      <c r="D2134" s="152" t="s">
        <v>207</v>
      </c>
      <c r="E2134" s="180" t="s">
        <v>348</v>
      </c>
      <c r="F2134" s="155" t="s">
        <v>12058</v>
      </c>
      <c r="G2134" s="168" t="str">
        <f t="shared" si="32"/>
        <v>[SuperVIP]_McDonald's_12-14/12</v>
      </c>
      <c r="H2134" s="176" t="s">
        <v>11100</v>
      </c>
      <c r="I2134" s="155" t="s">
        <v>12058</v>
      </c>
      <c r="J2134" s="201" t="s">
        <v>919</v>
      </c>
      <c r="K2134" s="162"/>
      <c r="L2134" s="162"/>
      <c r="M2134" s="162"/>
      <c r="N2134" s="169"/>
      <c r="O2134" s="183"/>
      <c r="P2134" s="169"/>
      <c r="Q2134" s="183" t="s">
        <v>12059</v>
      </c>
      <c r="R2134" s="177"/>
      <c r="S2134" s="177"/>
      <c r="T2134" s="177"/>
      <c r="U2134" s="155" t="s">
        <v>696</v>
      </c>
      <c r="V2134" s="155" t="b">
        <v>0</v>
      </c>
      <c r="W2134" s="179" t="s">
        <v>12060</v>
      </c>
      <c r="X2134" s="168"/>
      <c r="Y2134" s="173">
        <v>21060</v>
      </c>
      <c r="Z2134" s="162" t="s">
        <v>8851</v>
      </c>
      <c r="AA2134" s="163" t="str">
        <f t="shared" si="46"/>
        <v>https://shopeefood.vn/bo-suu-tap/sv-79k-mcdonalds</v>
      </c>
      <c r="AB2134" s="686" t="str">
        <f t="shared" si="45"/>
        <v>https://shopeefood.shopee.vn/bo-suu-tap/sv-79k-mcdonalds</v>
      </c>
    </row>
    <row r="2135" spans="1:28" ht="150">
      <c r="A2135" s="151" t="s">
        <v>11073</v>
      </c>
      <c r="B2135" s="152"/>
      <c r="C2135" s="200" t="s">
        <v>897</v>
      </c>
      <c r="D2135" s="152" t="s">
        <v>209</v>
      </c>
      <c r="E2135" s="180" t="s">
        <v>301</v>
      </c>
      <c r="F2135" s="155" t="s">
        <v>12061</v>
      </c>
      <c r="G2135" s="168" t="str">
        <f t="shared" si="32"/>
        <v>[VIP]_Gà Rán Texas Chicken_01-04/12</v>
      </c>
      <c r="H2135" s="176" t="s">
        <v>12062</v>
      </c>
      <c r="I2135" s="155" t="s">
        <v>12061</v>
      </c>
      <c r="J2135" s="209" t="s">
        <v>966</v>
      </c>
      <c r="K2135" s="162"/>
      <c r="L2135" s="162"/>
      <c r="M2135" s="162"/>
      <c r="N2135" s="169"/>
      <c r="O2135" s="183"/>
      <c r="P2135" s="169"/>
      <c r="Q2135" s="183" t="s">
        <v>12063</v>
      </c>
      <c r="R2135" s="177"/>
      <c r="S2135" s="177"/>
      <c r="T2135" s="177"/>
      <c r="U2135" s="155" t="s">
        <v>696</v>
      </c>
      <c r="V2135" s="155" t="b">
        <v>0</v>
      </c>
      <c r="W2135" s="179" t="s">
        <v>12064</v>
      </c>
      <c r="X2135" s="168"/>
      <c r="Y2135" s="173">
        <v>20428</v>
      </c>
      <c r="Z2135" s="162" t="s">
        <v>5747</v>
      </c>
      <c r="AA2135" s="163" t="str">
        <f t="shared" si="46"/>
        <v>https://shopeefood.vn/bo-suu-tap/v-texas-99</v>
      </c>
      <c r="AB2135" s="686" t="str">
        <f t="shared" si="45"/>
        <v>https://shopeefood.shopee.vn/bo-suu-tap/v-texas-99</v>
      </c>
    </row>
    <row r="2136" spans="1:28" ht="150">
      <c r="A2136" s="151" t="s">
        <v>11073</v>
      </c>
      <c r="B2136" s="152"/>
      <c r="C2136" s="200" t="s">
        <v>897</v>
      </c>
      <c r="D2136" s="152" t="s">
        <v>207</v>
      </c>
      <c r="E2136" s="180" t="s">
        <v>300</v>
      </c>
      <c r="F2136" s="155" t="s">
        <v>12065</v>
      </c>
      <c r="G2136" s="168" t="str">
        <f t="shared" si="32"/>
        <v>[SuperVIP]_Gà Rán Popeyes_08-11/12</v>
      </c>
      <c r="H2136" s="176" t="s">
        <v>12066</v>
      </c>
      <c r="I2136" s="155" t="s">
        <v>12065</v>
      </c>
      <c r="J2136" s="209" t="s">
        <v>8862</v>
      </c>
      <c r="K2136" s="162"/>
      <c r="L2136" s="162"/>
      <c r="M2136" s="162"/>
      <c r="N2136" s="169"/>
      <c r="O2136" s="183"/>
      <c r="P2136" s="169"/>
      <c r="Q2136" s="183" t="s">
        <v>12067</v>
      </c>
      <c r="R2136" s="177"/>
      <c r="S2136" s="177"/>
      <c r="T2136" s="177"/>
      <c r="U2136" s="155" t="s">
        <v>696</v>
      </c>
      <c r="V2136" s="155" t="b">
        <v>0</v>
      </c>
      <c r="W2136" s="179" t="s">
        <v>12068</v>
      </c>
      <c r="X2136" s="168"/>
      <c r="Y2136" s="173">
        <v>21250</v>
      </c>
      <c r="Z2136" s="162" t="s">
        <v>10251</v>
      </c>
      <c r="AA2136" s="163" t="str">
        <f t="shared" si="46"/>
        <v>https://shopeefood.vn/bo-suu-tap/v-bogo-popeyes</v>
      </c>
      <c r="AB2136" s="686" t="str">
        <f t="shared" si="45"/>
        <v>https://shopeefood.shopee.vn/bo-suu-tap/v-bogo-popeyes</v>
      </c>
    </row>
    <row r="2137" spans="1:28" ht="240">
      <c r="A2137" s="151" t="s">
        <v>11073</v>
      </c>
      <c r="B2137" s="152"/>
      <c r="C2137" s="200" t="s">
        <v>897</v>
      </c>
      <c r="D2137" s="152" t="s">
        <v>207</v>
      </c>
      <c r="E2137" s="180" t="s">
        <v>376</v>
      </c>
      <c r="F2137" s="155" t="s">
        <v>12053</v>
      </c>
      <c r="G2137" s="168" t="str">
        <f t="shared" si="32"/>
        <v>[SuperVIP]_Pizza Hut_05-07/12</v>
      </c>
      <c r="H2137" s="176" t="s">
        <v>12069</v>
      </c>
      <c r="I2137" s="155" t="s">
        <v>12053</v>
      </c>
      <c r="J2137" s="209" t="s">
        <v>908</v>
      </c>
      <c r="K2137" s="162"/>
      <c r="L2137" s="162"/>
      <c r="M2137" s="162"/>
      <c r="N2137" s="169"/>
      <c r="O2137" s="183"/>
      <c r="P2137" s="169"/>
      <c r="Q2137" s="183" t="s">
        <v>12070</v>
      </c>
      <c r="R2137" s="177"/>
      <c r="S2137" s="177"/>
      <c r="T2137" s="177"/>
      <c r="U2137" s="155" t="s">
        <v>696</v>
      </c>
      <c r="V2137" s="155" t="b">
        <v>0</v>
      </c>
      <c r="W2137" s="179" t="s">
        <v>12071</v>
      </c>
      <c r="X2137" s="168"/>
      <c r="Y2137" s="173">
        <v>20957</v>
      </c>
      <c r="Z2137" s="162" t="s">
        <v>8186</v>
      </c>
      <c r="AA2137" s="163" t="str">
        <f t="shared" si="46"/>
        <v>https://shopeefood.vn/bo-suu-tap/sv-pizzahut-100k</v>
      </c>
      <c r="AB2137" s="686" t="str">
        <f t="shared" si="45"/>
        <v>https://shopeefood.shopee.vn/bo-suu-tap/sv-pizzahut-100k</v>
      </c>
    </row>
    <row r="2138" spans="1:28" ht="409.6">
      <c r="A2138" s="151" t="s">
        <v>11073</v>
      </c>
      <c r="B2138" s="152"/>
      <c r="C2138" s="200" t="s">
        <v>897</v>
      </c>
      <c r="D2138" s="152" t="s">
        <v>209</v>
      </c>
      <c r="E2138" s="180" t="s">
        <v>285</v>
      </c>
      <c r="F2138" s="155" t="s">
        <v>12058</v>
      </c>
      <c r="G2138" s="168" t="str">
        <f t="shared" si="32"/>
        <v>[VIP]_Domino's Pizza_12-14/12</v>
      </c>
      <c r="H2138" s="176" t="s">
        <v>12072</v>
      </c>
      <c r="I2138" s="155" t="s">
        <v>12058</v>
      </c>
      <c r="J2138" s="184" t="s">
        <v>10218</v>
      </c>
      <c r="K2138" s="162"/>
      <c r="L2138" s="162"/>
      <c r="M2138" s="162"/>
      <c r="N2138" s="169"/>
      <c r="O2138" s="183"/>
      <c r="P2138" s="169"/>
      <c r="Q2138" s="183" t="s">
        <v>12073</v>
      </c>
      <c r="R2138" s="177"/>
      <c r="S2138" s="177"/>
      <c r="T2138" s="177"/>
      <c r="U2138" s="155"/>
      <c r="V2138" s="155" t="b">
        <v>0</v>
      </c>
      <c r="W2138" s="170" t="s">
        <v>12074</v>
      </c>
      <c r="X2138" s="168"/>
      <c r="Y2138" s="173">
        <v>20713</v>
      </c>
      <c r="Z2138" s="162" t="s">
        <v>6244</v>
      </c>
      <c r="AA2138" s="163" t="str">
        <f t="shared" si="46"/>
        <v>https://shopeefood.vn/bo-suu-tap/v-1k-dominos</v>
      </c>
      <c r="AB2138" s="686" t="str">
        <f t="shared" si="45"/>
        <v>https://shopeefood.shopee.vn/bo-suu-tap/v-1k-dominos</v>
      </c>
    </row>
    <row r="2139" spans="1:28" ht="105">
      <c r="A2139" s="151" t="s">
        <v>11073</v>
      </c>
      <c r="B2139" s="152"/>
      <c r="C2139" s="200" t="s">
        <v>897</v>
      </c>
      <c r="D2139" s="152" t="s">
        <v>207</v>
      </c>
      <c r="E2139" s="180" t="s">
        <v>298</v>
      </c>
      <c r="F2139" s="155" t="s">
        <v>12075</v>
      </c>
      <c r="G2139" s="168" t="str">
        <f t="shared" si="32"/>
        <v>[SuperVIP]_Gà Rán KFC_15-17/12</v>
      </c>
      <c r="H2139" s="176" t="s">
        <v>12076</v>
      </c>
      <c r="I2139" s="155" t="s">
        <v>12075</v>
      </c>
      <c r="J2139" s="209" t="s">
        <v>12055</v>
      </c>
      <c r="K2139" s="162"/>
      <c r="L2139" s="162"/>
      <c r="M2139" s="162"/>
      <c r="N2139" s="169"/>
      <c r="O2139" s="183"/>
      <c r="P2139" s="169"/>
      <c r="Q2139" s="183" t="s">
        <v>12077</v>
      </c>
      <c r="R2139" s="177"/>
      <c r="S2139" s="177"/>
      <c r="T2139" s="177"/>
      <c r="U2139" s="155"/>
      <c r="V2139" s="155" t="b">
        <v>0</v>
      </c>
      <c r="W2139" s="789" t="s">
        <v>12078</v>
      </c>
      <c r="X2139" s="168"/>
      <c r="Y2139" s="173">
        <v>21502</v>
      </c>
      <c r="Z2139" s="162" t="s">
        <v>11143</v>
      </c>
      <c r="AA2139" s="163" t="str">
        <f t="shared" si="46"/>
        <v>https://shopeefood.vn/bo-suu-tap/sv-ga-kfc</v>
      </c>
      <c r="AB2139" s="686" t="str">
        <f t="shared" si="45"/>
        <v>https://shopeefood.shopee.vn/bo-suu-tap/sv-ga-kfc</v>
      </c>
    </row>
    <row r="2140" spans="1:28" ht="165">
      <c r="A2140" s="151" t="s">
        <v>11073</v>
      </c>
      <c r="B2140" s="152"/>
      <c r="C2140" s="200" t="s">
        <v>897</v>
      </c>
      <c r="D2140" s="152" t="s">
        <v>207</v>
      </c>
      <c r="E2140" s="180" t="s">
        <v>300</v>
      </c>
      <c r="F2140" s="155" t="s">
        <v>12079</v>
      </c>
      <c r="G2140" s="168" t="str">
        <f t="shared" si="32"/>
        <v>[SuperVIP]_Gà Rán Popeyes_18-21/12</v>
      </c>
      <c r="H2140" s="176" t="s">
        <v>12080</v>
      </c>
      <c r="I2140" s="155" t="s">
        <v>12081</v>
      </c>
      <c r="J2140" s="209" t="s">
        <v>8862</v>
      </c>
      <c r="K2140" s="162"/>
      <c r="L2140" s="162"/>
      <c r="M2140" s="162"/>
      <c r="N2140" s="169"/>
      <c r="O2140" s="183"/>
      <c r="P2140" s="169"/>
      <c r="Q2140" s="183" t="s">
        <v>12082</v>
      </c>
      <c r="R2140" s="177"/>
      <c r="S2140" s="177"/>
      <c r="T2140" s="177"/>
      <c r="U2140" s="155" t="s">
        <v>696</v>
      </c>
      <c r="V2140" s="155" t="b">
        <v>0</v>
      </c>
      <c r="W2140" s="179" t="s">
        <v>12083</v>
      </c>
      <c r="X2140" s="168"/>
      <c r="Y2140" s="173">
        <v>21006</v>
      </c>
      <c r="Z2140" s="162" t="s">
        <v>8181</v>
      </c>
      <c r="AA2140" s="163" t="str">
        <f t="shared" si="46"/>
        <v>https://shopeefood.vn/bo-suu-tap/sv-100k-popeyes</v>
      </c>
      <c r="AB2140" s="686" t="str">
        <f t="shared" si="45"/>
        <v>https://shopeefood.shopee.vn/bo-suu-tap/sv-100k-popeyes</v>
      </c>
    </row>
    <row r="2141" spans="1:28" ht="150">
      <c r="A2141" s="151" t="s">
        <v>11073</v>
      </c>
      <c r="B2141" s="152"/>
      <c r="C2141" s="200" t="s">
        <v>897</v>
      </c>
      <c r="D2141" s="152" t="s">
        <v>207</v>
      </c>
      <c r="E2141" s="180" t="s">
        <v>376</v>
      </c>
      <c r="F2141" s="155" t="s">
        <v>12084</v>
      </c>
      <c r="G2141" s="168" t="str">
        <f t="shared" si="32"/>
        <v>[SuperVIP]_Pizza Hut_19-21/12</v>
      </c>
      <c r="H2141" s="176" t="s">
        <v>12085</v>
      </c>
      <c r="I2141" s="155" t="s">
        <v>12084</v>
      </c>
      <c r="J2141" s="209" t="s">
        <v>908</v>
      </c>
      <c r="K2141" s="162"/>
      <c r="L2141" s="162"/>
      <c r="M2141" s="162"/>
      <c r="N2141" s="169"/>
      <c r="O2141" s="183"/>
      <c r="P2141" s="169"/>
      <c r="Q2141" s="183" t="s">
        <v>12086</v>
      </c>
      <c r="R2141" s="177"/>
      <c r="S2141" s="177"/>
      <c r="T2141" s="177"/>
      <c r="U2141" s="155" t="s">
        <v>696</v>
      </c>
      <c r="V2141" s="155" t="b">
        <v>0</v>
      </c>
      <c r="W2141" s="179" t="s">
        <v>12087</v>
      </c>
      <c r="X2141" s="168"/>
      <c r="Y2141" s="173">
        <v>20159</v>
      </c>
      <c r="Z2141" s="162" t="s">
        <v>4889</v>
      </c>
      <c r="AA2141" s="163" t="str">
        <f t="shared" si="46"/>
        <v>https://shopeefood.vn/bo-suu-tap/sv-pizza-hut-1t1</v>
      </c>
      <c r="AB2141" s="686" t="str">
        <f t="shared" si="45"/>
        <v>https://shopeefood.shopee.vn/bo-suu-tap/sv-pizza-hut-1t1</v>
      </c>
    </row>
    <row r="2142" spans="1:28" ht="150">
      <c r="A2142" s="151" t="s">
        <v>11073</v>
      </c>
      <c r="B2142" s="152"/>
      <c r="C2142" s="200" t="s">
        <v>897</v>
      </c>
      <c r="D2142" s="152" t="s">
        <v>207</v>
      </c>
      <c r="E2142" s="180" t="s">
        <v>348</v>
      </c>
      <c r="F2142" s="155" t="s">
        <v>12088</v>
      </c>
      <c r="G2142" s="168" t="str">
        <f t="shared" si="32"/>
        <v>[SuperVIP]_McDonald's_26-28/12</v>
      </c>
      <c r="H2142" s="176" t="s">
        <v>12089</v>
      </c>
      <c r="I2142" s="155" t="s">
        <v>12088</v>
      </c>
      <c r="J2142" s="201" t="s">
        <v>919</v>
      </c>
      <c r="K2142" s="162"/>
      <c r="L2142" s="162"/>
      <c r="M2142" s="162"/>
      <c r="N2142" s="169"/>
      <c r="O2142" s="183"/>
      <c r="P2142" s="169"/>
      <c r="Q2142" s="183" t="s">
        <v>12090</v>
      </c>
      <c r="R2142" s="177"/>
      <c r="S2142" s="177"/>
      <c r="T2142" s="177"/>
      <c r="U2142" s="155" t="s">
        <v>696</v>
      </c>
      <c r="V2142" s="155" t="b">
        <v>0</v>
      </c>
      <c r="W2142" s="179" t="s">
        <v>12091</v>
      </c>
      <c r="X2142" s="168"/>
      <c r="Y2142" s="173">
        <v>20819</v>
      </c>
      <c r="Z2142" s="162" t="s">
        <v>6213</v>
      </c>
      <c r="AA2142" s="163" t="str">
        <f t="shared" si="46"/>
        <v>https://shopeefood.vn/bo-suu-tap/sv-2t2-mcdonalds</v>
      </c>
      <c r="AB2142" s="686" t="str">
        <f t="shared" si="45"/>
        <v>https://shopeefood.shopee.vn/bo-suu-tap/sv-2t2-mcdonalds</v>
      </c>
    </row>
    <row r="2143" spans="1:28" ht="180">
      <c r="A2143" s="151" t="s">
        <v>11073</v>
      </c>
      <c r="B2143" s="152"/>
      <c r="C2143" s="200" t="s">
        <v>897</v>
      </c>
      <c r="D2143" s="152" t="s">
        <v>209</v>
      </c>
      <c r="E2143" s="180" t="s">
        <v>301</v>
      </c>
      <c r="F2143" s="155" t="s">
        <v>12092</v>
      </c>
      <c r="G2143" s="168" t="str">
        <f t="shared" si="32"/>
        <v>[VIP]_Gà Rán Texas Chicken_22-25/12</v>
      </c>
      <c r="H2143" s="176" t="s">
        <v>12093</v>
      </c>
      <c r="I2143" s="155" t="s">
        <v>12092</v>
      </c>
      <c r="J2143" s="209" t="s">
        <v>966</v>
      </c>
      <c r="K2143" s="162"/>
      <c r="L2143" s="162"/>
      <c r="M2143" s="162"/>
      <c r="N2143" s="169"/>
      <c r="O2143" s="183"/>
      <c r="P2143" s="169"/>
      <c r="Q2143" s="183" t="s">
        <v>12094</v>
      </c>
      <c r="R2143" s="177"/>
      <c r="S2143" s="177"/>
      <c r="T2143" s="177"/>
      <c r="U2143" s="155" t="s">
        <v>696</v>
      </c>
      <c r="V2143" s="155" t="b">
        <v>0</v>
      </c>
      <c r="W2143" s="179" t="s">
        <v>12095</v>
      </c>
      <c r="X2143" s="168"/>
      <c r="Y2143" s="173">
        <v>20910</v>
      </c>
      <c r="Z2143" s="162" t="s">
        <v>8203</v>
      </c>
      <c r="AA2143" s="163" t="str">
        <f t="shared" si="46"/>
        <v>https://shopeefood.vn/bo-suu-tap/v-combo-texas</v>
      </c>
      <c r="AB2143" s="686" t="str">
        <f t="shared" si="45"/>
        <v>https://shopeefood.shopee.vn/bo-suu-tap/v-combo-texas</v>
      </c>
    </row>
    <row r="2144" spans="1:28" ht="135">
      <c r="A2144" s="151" t="s">
        <v>11073</v>
      </c>
      <c r="B2144" s="152"/>
      <c r="C2144" s="200" t="s">
        <v>897</v>
      </c>
      <c r="D2144" s="152" t="s">
        <v>209</v>
      </c>
      <c r="E2144" s="180" t="s">
        <v>928</v>
      </c>
      <c r="F2144" s="155" t="s">
        <v>12092</v>
      </c>
      <c r="G2144" s="168" t="str">
        <f t="shared" si="32"/>
        <v>[VIP]_Lotteria_22-25/12</v>
      </c>
      <c r="H2144" s="176" t="s">
        <v>12096</v>
      </c>
      <c r="I2144" s="155" t="s">
        <v>12092</v>
      </c>
      <c r="J2144" s="342" t="s">
        <v>10706</v>
      </c>
      <c r="K2144" s="162"/>
      <c r="L2144" s="162"/>
      <c r="M2144" s="162"/>
      <c r="N2144" s="169"/>
      <c r="O2144" s="183"/>
      <c r="P2144" s="169"/>
      <c r="Q2144" s="183" t="s">
        <v>12097</v>
      </c>
      <c r="R2144" s="177"/>
      <c r="S2144" s="177"/>
      <c r="T2144" s="177"/>
      <c r="U2144" s="155" t="s">
        <v>696</v>
      </c>
      <c r="V2144" s="155" t="b">
        <v>0</v>
      </c>
      <c r="W2144" s="179" t="s">
        <v>12098</v>
      </c>
      <c r="X2144" s="168"/>
      <c r="Y2144" s="173">
        <v>21234</v>
      </c>
      <c r="Z2144" s="162" t="s">
        <v>10238</v>
      </c>
      <c r="AA2144" s="163" t="str">
        <f t="shared" si="46"/>
        <v>https://shopeefood.vn/bo-suu-tap/v-lotteria</v>
      </c>
      <c r="AB2144" s="686" t="str">
        <f t="shared" si="45"/>
        <v>https://shopeefood.shopee.vn/bo-suu-tap/v-lotteria</v>
      </c>
    </row>
    <row r="2145" spans="1:28" ht="409.6">
      <c r="A2145" s="151" t="s">
        <v>11073</v>
      </c>
      <c r="B2145" s="152"/>
      <c r="C2145" s="200" t="s">
        <v>897</v>
      </c>
      <c r="D2145" s="152" t="s">
        <v>209</v>
      </c>
      <c r="E2145" s="180" t="s">
        <v>285</v>
      </c>
      <c r="F2145" s="155" t="s">
        <v>12088</v>
      </c>
      <c r="G2145" s="168" t="str">
        <f t="shared" si="32"/>
        <v>[VIP]_Domino's Pizza_26-28/12</v>
      </c>
      <c r="H2145" s="176" t="s">
        <v>12072</v>
      </c>
      <c r="I2145" s="155" t="s">
        <v>12088</v>
      </c>
      <c r="J2145" s="184" t="s">
        <v>10218</v>
      </c>
      <c r="K2145" s="162"/>
      <c r="L2145" s="162"/>
      <c r="M2145" s="162"/>
      <c r="N2145" s="169"/>
      <c r="O2145" s="183"/>
      <c r="P2145" s="169"/>
      <c r="Q2145" s="183" t="s">
        <v>12099</v>
      </c>
      <c r="R2145" s="177"/>
      <c r="S2145" s="177"/>
      <c r="T2145" s="177"/>
      <c r="U2145" s="155" t="s">
        <v>696</v>
      </c>
      <c r="V2145" s="155" t="b">
        <v>0</v>
      </c>
      <c r="W2145" s="170" t="s">
        <v>12074</v>
      </c>
      <c r="X2145" s="168"/>
      <c r="Y2145" s="173">
        <v>20402</v>
      </c>
      <c r="Z2145" s="162" t="s">
        <v>5743</v>
      </c>
      <c r="AA2145" s="163" t="str">
        <f t="shared" si="46"/>
        <v>https://shopeefood.vn/bo-suu-tap/v-dominos-pizza-1k</v>
      </c>
      <c r="AB2145" s="686" t="str">
        <f t="shared" si="45"/>
        <v>https://shopeefood.shopee.vn/bo-suu-tap/v-dominos-pizza-1k</v>
      </c>
    </row>
    <row r="2146" spans="1:28" ht="165">
      <c r="A2146" s="151" t="s">
        <v>11073</v>
      </c>
      <c r="B2146" s="152"/>
      <c r="C2146" s="200" t="s">
        <v>897</v>
      </c>
      <c r="D2146" s="152" t="s">
        <v>209</v>
      </c>
      <c r="E2146" s="180" t="s">
        <v>274</v>
      </c>
      <c r="F2146" s="155" t="s">
        <v>12100</v>
      </c>
      <c r="G2146" s="168" t="str">
        <f t="shared" si="32"/>
        <v>[VIP]_Cơm Tấm Phúc Lộc Thọ_15-18/12</v>
      </c>
      <c r="H2146" s="176" t="s">
        <v>11160</v>
      </c>
      <c r="I2146" s="155" t="s">
        <v>12100</v>
      </c>
      <c r="J2146" s="209" t="s">
        <v>11161</v>
      </c>
      <c r="K2146" s="162"/>
      <c r="L2146" s="162"/>
      <c r="M2146" s="162"/>
      <c r="N2146" s="169"/>
      <c r="O2146" s="183"/>
      <c r="P2146" s="169"/>
      <c r="Q2146" s="183" t="s">
        <v>12101</v>
      </c>
      <c r="R2146" s="177"/>
      <c r="S2146" s="177"/>
      <c r="T2146" s="177"/>
      <c r="U2146" s="155"/>
      <c r="V2146" s="155" t="b">
        <v>0</v>
      </c>
      <c r="W2146" s="179" t="s">
        <v>12102</v>
      </c>
      <c r="X2146" s="168"/>
      <c r="Y2146" s="173">
        <v>20938</v>
      </c>
      <c r="Z2146" s="162" t="s">
        <v>8213</v>
      </c>
      <c r="AA2146" s="163" t="str">
        <f t="shared" si="46"/>
        <v>https://shopeefood.vn/bo-suu-tap/v-phucloctho-1k</v>
      </c>
      <c r="AB2146" s="686" t="str">
        <f t="shared" si="45"/>
        <v>https://shopeefood.shopee.vn/bo-suu-tap/v-phucloctho-1k</v>
      </c>
    </row>
    <row r="2147" spans="1:28" ht="105">
      <c r="A2147" s="151" t="s">
        <v>11073</v>
      </c>
      <c r="B2147" s="152"/>
      <c r="C2147" s="200" t="s">
        <v>897</v>
      </c>
      <c r="D2147" s="152" t="s">
        <v>207</v>
      </c>
      <c r="E2147" s="180" t="s">
        <v>275</v>
      </c>
      <c r="F2147" s="155" t="s">
        <v>12103</v>
      </c>
      <c r="G2147" s="168" t="str">
        <f t="shared" si="32"/>
        <v>[SuperVIP]_Cơm Thố Anh Nguyễn_03-07/12</v>
      </c>
      <c r="H2147" s="176" t="s">
        <v>11151</v>
      </c>
      <c r="I2147" s="155" t="s">
        <v>12103</v>
      </c>
      <c r="J2147" s="536" t="s">
        <v>6237</v>
      </c>
      <c r="K2147" s="162"/>
      <c r="L2147" s="162"/>
      <c r="M2147" s="162"/>
      <c r="N2147" s="169"/>
      <c r="O2147" s="183"/>
      <c r="P2147" s="169"/>
      <c r="Q2147" s="183" t="s">
        <v>12104</v>
      </c>
      <c r="R2147" s="177"/>
      <c r="S2147" s="177"/>
      <c r="T2147" s="177"/>
      <c r="U2147" s="155" t="s">
        <v>696</v>
      </c>
      <c r="V2147" s="155" t="b">
        <v>0</v>
      </c>
      <c r="W2147" s="179" t="s">
        <v>12105</v>
      </c>
      <c r="X2147" s="168"/>
      <c r="Y2147" s="173">
        <v>21300</v>
      </c>
      <c r="Z2147" s="162" t="s">
        <v>10573</v>
      </c>
      <c r="AA2147" s="163" t="str">
        <f t="shared" si="46"/>
        <v>https://shopeefood.vn/bo-suu-tap/sv-com-tho-anh-nguyen</v>
      </c>
      <c r="AB2147" s="686" t="str">
        <f t="shared" si="45"/>
        <v>https://shopeefood.shopee.vn/bo-suu-tap/sv-com-tho-anh-nguyen</v>
      </c>
    </row>
    <row r="2148" spans="1:28" ht="120">
      <c r="A2148" s="151" t="s">
        <v>11073</v>
      </c>
      <c r="B2148" s="152"/>
      <c r="C2148" s="200" t="s">
        <v>897</v>
      </c>
      <c r="D2148" s="152" t="s">
        <v>209</v>
      </c>
      <c r="E2148" s="180" t="s">
        <v>275</v>
      </c>
      <c r="F2148" s="155" t="s">
        <v>12106</v>
      </c>
      <c r="G2148" s="168" t="str">
        <f t="shared" si="32"/>
        <v>[VIP]_Cơm Thố Anh Nguyễn_17-21/12</v>
      </c>
      <c r="H2148" s="176" t="s">
        <v>11151</v>
      </c>
      <c r="I2148" s="155" t="s">
        <v>12106</v>
      </c>
      <c r="J2148" s="536" t="s">
        <v>6237</v>
      </c>
      <c r="K2148" s="162"/>
      <c r="L2148" s="162"/>
      <c r="M2148" s="162"/>
      <c r="N2148" s="169"/>
      <c r="O2148" s="183"/>
      <c r="P2148" s="169"/>
      <c r="Q2148" s="183" t="s">
        <v>12107</v>
      </c>
      <c r="R2148" s="177"/>
      <c r="S2148" s="177"/>
      <c r="T2148" s="177"/>
      <c r="U2148" s="155"/>
      <c r="V2148" s="155" t="b">
        <v>0</v>
      </c>
      <c r="W2148" s="170" t="s">
        <v>12108</v>
      </c>
      <c r="X2148" s="168"/>
      <c r="Y2148" s="173">
        <v>20479</v>
      </c>
      <c r="Z2148" s="162" t="s">
        <v>5752</v>
      </c>
      <c r="AA2148" s="163" t="str">
        <f t="shared" si="46"/>
        <v>https://shopeefood.vn/bo-suu-tap/v-comtho-anhnguyen</v>
      </c>
      <c r="AB2148" s="686" t="str">
        <f t="shared" si="45"/>
        <v>https://shopeefood.shopee.vn/bo-suu-tap/v-comtho-anhnguyen</v>
      </c>
    </row>
    <row r="2149" spans="1:28" ht="90">
      <c r="A2149" s="151" t="s">
        <v>11073</v>
      </c>
      <c r="B2149" s="152"/>
      <c r="C2149" s="152" t="s">
        <v>2156</v>
      </c>
      <c r="D2149" s="152" t="s">
        <v>205</v>
      </c>
      <c r="E2149" s="180" t="s">
        <v>3010</v>
      </c>
      <c r="F2149" s="155" t="s">
        <v>11074</v>
      </c>
      <c r="G2149" s="168" t="str">
        <f t="shared" si="32"/>
        <v>[JBP]_Vinamilk_Dec_Compensation</v>
      </c>
      <c r="H2149" s="176" t="s">
        <v>12109</v>
      </c>
      <c r="I2149" s="183"/>
      <c r="J2149" s="209" t="s">
        <v>12110</v>
      </c>
      <c r="K2149" s="162"/>
      <c r="L2149" s="162"/>
      <c r="M2149" s="162"/>
      <c r="N2149" s="169"/>
      <c r="O2149" s="183"/>
      <c r="P2149" s="169"/>
      <c r="Q2149" s="183"/>
      <c r="R2149" s="177"/>
      <c r="S2149" s="177"/>
      <c r="T2149" s="177"/>
      <c r="U2149" s="155"/>
      <c r="V2149" s="155" t="b">
        <v>0</v>
      </c>
      <c r="W2149" s="170" t="s">
        <v>12111</v>
      </c>
      <c r="X2149" s="185"/>
      <c r="Y2149" s="173">
        <v>20315</v>
      </c>
      <c r="Z2149" s="162" t="s">
        <v>12112</v>
      </c>
      <c r="AA2149" s="284" t="s">
        <v>12113</v>
      </c>
      <c r="AB2149" s="686"/>
    </row>
    <row r="2150" spans="1:28" ht="165">
      <c r="A2150" s="151" t="s">
        <v>10418</v>
      </c>
      <c r="B2150" s="152"/>
      <c r="C2150" s="152" t="s">
        <v>970</v>
      </c>
      <c r="D2150" s="152" t="s">
        <v>201</v>
      </c>
      <c r="E2150" s="180" t="s">
        <v>390</v>
      </c>
      <c r="F2150" s="155" t="s">
        <v>12114</v>
      </c>
      <c r="G2150" s="596" t="str">
        <f t="shared" si="32"/>
        <v>[SJBP]_Starbucks Coffee_11-13.11</v>
      </c>
      <c r="H2150" s="176" t="s">
        <v>12115</v>
      </c>
      <c r="I2150" s="183" t="s">
        <v>12116</v>
      </c>
      <c r="J2150" s="346" t="s">
        <v>9282</v>
      </c>
      <c r="K2150" s="162"/>
      <c r="L2150" s="162"/>
      <c r="M2150" s="162"/>
      <c r="N2150" s="169"/>
      <c r="O2150" s="183"/>
      <c r="P2150" s="169"/>
      <c r="Q2150" s="183" t="s">
        <v>12117</v>
      </c>
      <c r="R2150" s="183" t="s">
        <v>12117</v>
      </c>
      <c r="S2150" s="183" t="s">
        <v>12117</v>
      </c>
      <c r="T2150" s="183" t="s">
        <v>12118</v>
      </c>
      <c r="U2150" s="155"/>
      <c r="V2150" s="155" t="b">
        <v>0</v>
      </c>
      <c r="W2150" s="179" t="s">
        <v>12119</v>
      </c>
      <c r="X2150" s="168"/>
      <c r="Y2150" s="173">
        <v>21202</v>
      </c>
      <c r="Z2150" s="162" t="s">
        <v>10766</v>
      </c>
      <c r="AA2150" s="163" t="str">
        <f t="shared" ref="AA2150:AA2233" si="47">CONCATENATE("https://shopeefood.vn/bo-suu-tap/",Z2150)</f>
        <v>https://shopeefood.vn/bo-suu-tap/sj-spf-starbucks</v>
      </c>
      <c r="AB2150" s="686" t="str">
        <f t="shared" ref="AB2150:AB2308" si="48">IF(ISBLANK($Z2150),"",CONCATENATE("https://shopeefood.shopee.vn/bo-suu-tap/",$Z2150))</f>
        <v>https://shopeefood.shopee.vn/bo-suu-tap/sj-spf-starbucks</v>
      </c>
    </row>
    <row r="2151" spans="1:28" ht="240">
      <c r="A2151" s="151" t="s">
        <v>11073</v>
      </c>
      <c r="B2151" s="152"/>
      <c r="C2151" s="152" t="s">
        <v>706</v>
      </c>
      <c r="D2151" s="152" t="s">
        <v>222</v>
      </c>
      <c r="E2151" s="243" t="s">
        <v>7988</v>
      </c>
      <c r="F2151" s="155" t="s">
        <v>11982</v>
      </c>
      <c r="G2151" s="168" t="str">
        <f t="shared" si="32"/>
        <v>[Alacarte CB]_Hủ Tiếu Thái Lan - Pi Thai
Thai Market_Dec.CB3</v>
      </c>
      <c r="H2151" s="176" t="s">
        <v>12120</v>
      </c>
      <c r="I2151" s="159" t="s">
        <v>12121</v>
      </c>
      <c r="J2151" s="170" t="s">
        <v>7991</v>
      </c>
      <c r="K2151" s="157"/>
      <c r="L2151" s="157" t="s">
        <v>7992</v>
      </c>
      <c r="M2151" s="176" t="s">
        <v>12122</v>
      </c>
      <c r="N2151" s="176" t="s">
        <v>12123</v>
      </c>
      <c r="O2151" s="171" t="s">
        <v>12124</v>
      </c>
      <c r="P2151" s="168"/>
      <c r="Q2151" s="159" t="s">
        <v>12125</v>
      </c>
      <c r="R2151" s="168" t="s">
        <v>12126</v>
      </c>
      <c r="S2151" s="168" t="s">
        <v>12127</v>
      </c>
      <c r="T2151" s="177"/>
      <c r="U2151" s="155" t="s">
        <v>696</v>
      </c>
      <c r="V2151" s="155" t="b">
        <v>0</v>
      </c>
      <c r="W2151" s="179" t="s">
        <v>12128</v>
      </c>
      <c r="X2151" s="168"/>
      <c r="Y2151" s="173">
        <v>20787</v>
      </c>
      <c r="Z2151" s="162" t="s">
        <v>8000</v>
      </c>
      <c r="AA2151" s="163" t="str">
        <f t="shared" si="47"/>
        <v>https://shopeefood.vn/bo-suu-tap/a-pi-thai</v>
      </c>
      <c r="AB2151" s="686" t="str">
        <f t="shared" si="48"/>
        <v>https://shopeefood.shopee.vn/bo-suu-tap/a-pi-thai</v>
      </c>
    </row>
    <row r="2152" spans="1:28" ht="225">
      <c r="A2152" s="151" t="s">
        <v>11073</v>
      </c>
      <c r="B2152" s="152"/>
      <c r="C2152" s="152" t="s">
        <v>706</v>
      </c>
      <c r="D2152" s="152" t="s">
        <v>222</v>
      </c>
      <c r="E2152" s="191" t="s">
        <v>2766</v>
      </c>
      <c r="F2152" s="176" t="s">
        <v>11989</v>
      </c>
      <c r="G2152" s="177" t="str">
        <f t="shared" si="32"/>
        <v>[Alacarte CB]_Trà Đé - Tiệm Trà Giải Khát_Dec.CB2</v>
      </c>
      <c r="H2152" s="193" t="s">
        <v>12129</v>
      </c>
      <c r="I2152" s="159" t="s">
        <v>12130</v>
      </c>
      <c r="J2152" s="170" t="s">
        <v>2770</v>
      </c>
      <c r="K2152" s="159"/>
      <c r="L2152" s="235" t="s">
        <v>9032</v>
      </c>
      <c r="M2152" s="193" t="s">
        <v>12131</v>
      </c>
      <c r="N2152" s="176" t="s">
        <v>12132</v>
      </c>
      <c r="O2152" s="159"/>
      <c r="P2152" s="168"/>
      <c r="Q2152" s="263" t="s">
        <v>12133</v>
      </c>
      <c r="R2152" s="177"/>
      <c r="S2152" s="177"/>
      <c r="T2152" s="177"/>
      <c r="U2152" s="155" t="s">
        <v>696</v>
      </c>
      <c r="V2152" s="155" t="b">
        <v>0</v>
      </c>
      <c r="W2152" s="179" t="s">
        <v>12134</v>
      </c>
      <c r="X2152" s="168"/>
      <c r="Y2152" s="173">
        <v>20515</v>
      </c>
      <c r="Z2152" s="162" t="s">
        <v>6387</v>
      </c>
      <c r="AA2152" s="163" t="str">
        <f t="shared" si="47"/>
        <v>https://shopeefood.vn/bo-suu-tap/a-tra-de</v>
      </c>
      <c r="AB2152" s="686" t="str">
        <f t="shared" si="48"/>
        <v>https://shopeefood.shopee.vn/bo-suu-tap/a-tra-de</v>
      </c>
    </row>
    <row r="2153" spans="1:28" ht="300">
      <c r="A2153" s="151" t="s">
        <v>11073</v>
      </c>
      <c r="B2153" s="152"/>
      <c r="C2153" s="152" t="s">
        <v>706</v>
      </c>
      <c r="D2153" s="152" t="s">
        <v>222</v>
      </c>
      <c r="E2153" s="174" t="s">
        <v>818</v>
      </c>
      <c r="F2153" s="176" t="s">
        <v>12135</v>
      </c>
      <c r="G2153" s="177" t="str">
        <f t="shared" si="32"/>
        <v>[Alacarte CB]_Milo Dầm TUTIMI_Dec.Custom 3</v>
      </c>
      <c r="H2153" s="193" t="s">
        <v>12136</v>
      </c>
      <c r="I2153" s="193" t="s">
        <v>12121</v>
      </c>
      <c r="J2153" s="194" t="s">
        <v>821</v>
      </c>
      <c r="K2153" s="159"/>
      <c r="L2153" s="170" t="s">
        <v>12137</v>
      </c>
      <c r="M2153" s="409" t="s">
        <v>12138</v>
      </c>
      <c r="N2153" s="177" t="s">
        <v>12139</v>
      </c>
      <c r="O2153" s="193"/>
      <c r="P2153" s="168"/>
      <c r="Q2153" s="193" t="s">
        <v>12140</v>
      </c>
      <c r="R2153" s="177"/>
      <c r="S2153" s="177"/>
      <c r="T2153" s="177"/>
      <c r="U2153" s="155" t="s">
        <v>696</v>
      </c>
      <c r="V2153" s="155" t="b">
        <v>0</v>
      </c>
      <c r="W2153" s="179" t="s">
        <v>12141</v>
      </c>
      <c r="X2153" s="168"/>
      <c r="Y2153" s="173">
        <v>20930</v>
      </c>
      <c r="Z2153" s="162" t="s">
        <v>8286</v>
      </c>
      <c r="AA2153" s="163" t="str">
        <f t="shared" si="47"/>
        <v>https://shopeefood.vn/bo-suu-tap/a-19k-tutimi</v>
      </c>
      <c r="AB2153" s="686" t="str">
        <f t="shared" si="48"/>
        <v>https://shopeefood.shopee.vn/bo-suu-tap/a-19k-tutimi</v>
      </c>
    </row>
    <row r="2154" spans="1:28" ht="300">
      <c r="A2154" s="151" t="s">
        <v>11073</v>
      </c>
      <c r="B2154" s="152"/>
      <c r="C2154" s="152" t="s">
        <v>706</v>
      </c>
      <c r="D2154" s="152" t="s">
        <v>222</v>
      </c>
      <c r="E2154" s="174" t="s">
        <v>818</v>
      </c>
      <c r="F2154" s="176" t="s">
        <v>12142</v>
      </c>
      <c r="G2154" s="177" t="str">
        <f t="shared" si="32"/>
        <v>[Alacarte CB]_Milo Dầm TUTIMI_Dec.Custom 1</v>
      </c>
      <c r="H2154" s="193" t="s">
        <v>12143</v>
      </c>
      <c r="I2154" s="193" t="s">
        <v>12144</v>
      </c>
      <c r="J2154" s="194" t="s">
        <v>821</v>
      </c>
      <c r="K2154" s="159"/>
      <c r="L2154" s="159"/>
      <c r="M2154" s="193"/>
      <c r="N2154" s="177"/>
      <c r="O2154" s="176" t="s">
        <v>12145</v>
      </c>
      <c r="P2154" s="168"/>
      <c r="Q2154" s="193" t="s">
        <v>12146</v>
      </c>
      <c r="R2154" s="177"/>
      <c r="S2154" s="177"/>
      <c r="T2154" s="177"/>
      <c r="U2154" s="155" t="s">
        <v>696</v>
      </c>
      <c r="V2154" s="155" t="b">
        <v>0</v>
      </c>
      <c r="W2154" s="179" t="s">
        <v>12147</v>
      </c>
      <c r="X2154" s="168"/>
      <c r="Y2154" s="173">
        <v>19836</v>
      </c>
      <c r="Z2154" s="162" t="s">
        <v>3660</v>
      </c>
      <c r="AA2154" s="163" t="str">
        <f t="shared" si="47"/>
        <v>https://shopeefood.vn/bo-suu-tap/a-milo-tutimi</v>
      </c>
      <c r="AB2154" s="686" t="str">
        <f t="shared" si="48"/>
        <v>https://shopeefood.shopee.vn/bo-suu-tap/a-milo-tutimi</v>
      </c>
    </row>
    <row r="2155" spans="1:28" ht="300">
      <c r="A2155" s="151" t="s">
        <v>11073</v>
      </c>
      <c r="B2155" s="152"/>
      <c r="C2155" s="152" t="s">
        <v>706</v>
      </c>
      <c r="D2155" s="152" t="s">
        <v>222</v>
      </c>
      <c r="E2155" s="174" t="s">
        <v>818</v>
      </c>
      <c r="F2155" s="176" t="s">
        <v>12148</v>
      </c>
      <c r="G2155" s="177" t="str">
        <f t="shared" si="32"/>
        <v>[Alacarte CB]_Milo Dầm TUTIMI_Dec.Custom 2</v>
      </c>
      <c r="H2155" s="193" t="s">
        <v>12149</v>
      </c>
      <c r="I2155" s="193" t="s">
        <v>12150</v>
      </c>
      <c r="J2155" s="194" t="s">
        <v>821</v>
      </c>
      <c r="K2155" s="159"/>
      <c r="L2155" s="170" t="s">
        <v>12137</v>
      </c>
      <c r="M2155" s="193" t="s">
        <v>12151</v>
      </c>
      <c r="N2155" s="177" t="s">
        <v>12152</v>
      </c>
      <c r="O2155" s="409" t="s">
        <v>12153</v>
      </c>
      <c r="P2155" s="168"/>
      <c r="Q2155" s="192" t="s">
        <v>12154</v>
      </c>
      <c r="R2155" s="177"/>
      <c r="S2155" s="177"/>
      <c r="T2155" s="177"/>
      <c r="U2155" s="155" t="s">
        <v>696</v>
      </c>
      <c r="V2155" s="155" t="b">
        <v>0</v>
      </c>
      <c r="W2155" s="179" t="s">
        <v>12155</v>
      </c>
      <c r="X2155" s="168"/>
      <c r="Y2155" s="173">
        <v>20467</v>
      </c>
      <c r="Z2155" s="162" t="s">
        <v>6361</v>
      </c>
      <c r="AA2155" s="163" t="str">
        <f t="shared" si="47"/>
        <v>https://shopeefood.vn/bo-suu-tap/a--tutimi</v>
      </c>
      <c r="AB2155" s="686" t="str">
        <f t="shared" si="48"/>
        <v>https://shopeefood.shopee.vn/bo-suu-tap/a--tutimi</v>
      </c>
    </row>
    <row r="2156" spans="1:28" ht="314">
      <c r="A2156" s="151" t="s">
        <v>11073</v>
      </c>
      <c r="B2156" s="152"/>
      <c r="C2156" s="152" t="s">
        <v>706</v>
      </c>
      <c r="D2156" s="152" t="s">
        <v>222</v>
      </c>
      <c r="E2156" s="174" t="s">
        <v>818</v>
      </c>
      <c r="F2156" s="176" t="s">
        <v>12156</v>
      </c>
      <c r="G2156" s="177" t="str">
        <f t="shared" si="32"/>
        <v>[Alacarte CB]_Milo Dầm TUTIMI_Dec.Custom 4</v>
      </c>
      <c r="H2156" s="193" t="s">
        <v>12157</v>
      </c>
      <c r="I2156" s="193" t="s">
        <v>12158</v>
      </c>
      <c r="J2156" s="194" t="s">
        <v>821</v>
      </c>
      <c r="K2156" s="159"/>
      <c r="L2156" s="170" t="s">
        <v>12137</v>
      </c>
      <c r="M2156" s="193" t="s">
        <v>12159</v>
      </c>
      <c r="N2156" s="177" t="s">
        <v>12160</v>
      </c>
      <c r="O2156" s="193" t="s">
        <v>12161</v>
      </c>
      <c r="P2156" s="168"/>
      <c r="Q2156" s="193" t="s">
        <v>12162</v>
      </c>
      <c r="R2156" s="177"/>
      <c r="S2156" s="177"/>
      <c r="T2156" s="177"/>
      <c r="U2156" s="155" t="s">
        <v>696</v>
      </c>
      <c r="V2156" s="155" t="b">
        <v>0</v>
      </c>
      <c r="W2156" s="179" t="s">
        <v>12163</v>
      </c>
      <c r="X2156" s="168"/>
      <c r="Y2156" s="173">
        <v>20521</v>
      </c>
      <c r="Z2156" s="162" t="s">
        <v>6368</v>
      </c>
      <c r="AA2156" s="163" t="str">
        <f t="shared" si="47"/>
        <v>https://shopeefood.vn/bo-suu-tap/a-milo-tutimi-40</v>
      </c>
      <c r="AB2156" s="686" t="str">
        <f t="shared" si="48"/>
        <v>https://shopeefood.shopee.vn/bo-suu-tap/a-milo-tutimi-40</v>
      </c>
    </row>
    <row r="2157" spans="1:28" ht="165">
      <c r="A2157" s="151" t="s">
        <v>11073</v>
      </c>
      <c r="B2157" s="152"/>
      <c r="C2157" s="152" t="s">
        <v>706</v>
      </c>
      <c r="D2157" s="152" t="s">
        <v>222</v>
      </c>
      <c r="E2157" s="191" t="s">
        <v>718</v>
      </c>
      <c r="F2157" s="176" t="s">
        <v>12148</v>
      </c>
      <c r="G2157" s="177" t="str">
        <f t="shared" si="32"/>
        <v>[Alacarte CB]_Trà Sữa Sekai_Dec.Custom 2</v>
      </c>
      <c r="H2157" s="176" t="s">
        <v>12164</v>
      </c>
      <c r="I2157" s="193" t="s">
        <v>11991</v>
      </c>
      <c r="J2157" s="194" t="s">
        <v>722</v>
      </c>
      <c r="K2157" s="159"/>
      <c r="L2157" s="170" t="s">
        <v>12165</v>
      </c>
      <c r="M2157" s="159"/>
      <c r="N2157" s="176" t="s">
        <v>12166</v>
      </c>
      <c r="O2157" s="210" t="s">
        <v>12167</v>
      </c>
      <c r="P2157" s="168"/>
      <c r="Q2157" s="304" t="s">
        <v>12168</v>
      </c>
      <c r="R2157" s="177"/>
      <c r="S2157" s="177"/>
      <c r="T2157" s="177"/>
      <c r="U2157" s="155" t="s">
        <v>696</v>
      </c>
      <c r="V2157" s="155" t="b">
        <v>0</v>
      </c>
      <c r="W2157" s="179" t="s">
        <v>12169</v>
      </c>
      <c r="X2157" s="168"/>
      <c r="Y2157" s="173">
        <v>20717</v>
      </c>
      <c r="Z2157" s="162" t="s">
        <v>7423</v>
      </c>
      <c r="AA2157" s="163" t="str">
        <f t="shared" si="47"/>
        <v>https://shopeefood.vn/bo-suu-tap/a-sekai-50k</v>
      </c>
      <c r="AB2157" s="686" t="str">
        <f t="shared" si="48"/>
        <v>https://shopeefood.shopee.vn/bo-suu-tap/a-sekai-50k</v>
      </c>
    </row>
    <row r="2158" spans="1:28" ht="165">
      <c r="A2158" s="151" t="s">
        <v>11073</v>
      </c>
      <c r="B2158" s="152"/>
      <c r="C2158" s="152" t="s">
        <v>706</v>
      </c>
      <c r="D2158" s="152" t="s">
        <v>222</v>
      </c>
      <c r="E2158" s="191" t="s">
        <v>718</v>
      </c>
      <c r="F2158" s="176" t="s">
        <v>12135</v>
      </c>
      <c r="G2158" s="177" t="str">
        <f t="shared" si="32"/>
        <v>[Alacarte CB]_Trà Sữa Sekai_Dec.Custom 3</v>
      </c>
      <c r="H2158" s="176" t="s">
        <v>12170</v>
      </c>
      <c r="I2158" s="193" t="s">
        <v>12171</v>
      </c>
      <c r="J2158" s="194" t="s">
        <v>722</v>
      </c>
      <c r="K2158" s="159"/>
      <c r="L2158" s="170" t="s">
        <v>12165</v>
      </c>
      <c r="M2158" s="409" t="s">
        <v>12172</v>
      </c>
      <c r="N2158" s="176" t="s">
        <v>12173</v>
      </c>
      <c r="O2158" s="193" t="s">
        <v>12174</v>
      </c>
      <c r="P2158" s="168"/>
      <c r="Q2158" s="304" t="s">
        <v>12175</v>
      </c>
      <c r="R2158" s="177"/>
      <c r="S2158" s="177"/>
      <c r="T2158" s="177"/>
      <c r="U2158" s="155" t="s">
        <v>696</v>
      </c>
      <c r="V2158" s="155" t="b">
        <v>0</v>
      </c>
      <c r="W2158" s="179" t="s">
        <v>12176</v>
      </c>
      <c r="X2158" s="168"/>
      <c r="Y2158" s="173">
        <v>20718</v>
      </c>
      <c r="Z2158" s="162" t="s">
        <v>7437</v>
      </c>
      <c r="AA2158" s="163" t="str">
        <f t="shared" si="47"/>
        <v>https://shopeefood.vn/bo-suu-tap/a-sekai--50k</v>
      </c>
      <c r="AB2158" s="686" t="str">
        <f t="shared" si="48"/>
        <v>https://shopeefood.shopee.vn/bo-suu-tap/a-sekai--50k</v>
      </c>
    </row>
    <row r="2159" spans="1:28" ht="165">
      <c r="A2159" s="151" t="s">
        <v>11073</v>
      </c>
      <c r="B2159" s="152"/>
      <c r="C2159" s="152" t="s">
        <v>706</v>
      </c>
      <c r="D2159" s="152" t="s">
        <v>222</v>
      </c>
      <c r="E2159" s="191" t="s">
        <v>718</v>
      </c>
      <c r="F2159" s="176" t="s">
        <v>12142</v>
      </c>
      <c r="G2159" s="177" t="str">
        <f t="shared" si="32"/>
        <v>[Alacarte CB]_Trà Sữa Sekai_Dec.Custom 1</v>
      </c>
      <c r="H2159" s="176" t="s">
        <v>12177</v>
      </c>
      <c r="I2159" s="193" t="s">
        <v>12178</v>
      </c>
      <c r="J2159" s="194" t="s">
        <v>722</v>
      </c>
      <c r="K2159" s="159"/>
      <c r="L2159" s="170" t="s">
        <v>12165</v>
      </c>
      <c r="M2159" s="409" t="s">
        <v>12179</v>
      </c>
      <c r="N2159" s="177" t="s">
        <v>12180</v>
      </c>
      <c r="O2159" s="193" t="s">
        <v>12181</v>
      </c>
      <c r="P2159" s="168"/>
      <c r="Q2159" s="304" t="s">
        <v>12182</v>
      </c>
      <c r="R2159" s="177"/>
      <c r="S2159" s="177"/>
      <c r="T2159" s="177"/>
      <c r="U2159" s="155" t="s">
        <v>696</v>
      </c>
      <c r="V2159" s="155" t="b">
        <v>0</v>
      </c>
      <c r="W2159" s="179" t="s">
        <v>12183</v>
      </c>
      <c r="X2159" s="168"/>
      <c r="Y2159" s="173">
        <v>20685</v>
      </c>
      <c r="Z2159" s="162" t="s">
        <v>7430</v>
      </c>
      <c r="AA2159" s="163" t="str">
        <f t="shared" si="47"/>
        <v>https://shopeefood.vn/bo-suu-tap/a--sekai-10</v>
      </c>
      <c r="AB2159" s="686" t="str">
        <f t="shared" si="48"/>
        <v>https://shopeefood.shopee.vn/bo-suu-tap/a--sekai-10</v>
      </c>
    </row>
    <row r="2160" spans="1:28" ht="225">
      <c r="A2160" s="151" t="s">
        <v>11073</v>
      </c>
      <c r="B2160" s="152"/>
      <c r="C2160" s="152" t="s">
        <v>970</v>
      </c>
      <c r="D2160" s="152" t="s">
        <v>207</v>
      </c>
      <c r="E2160" s="180" t="s">
        <v>1015</v>
      </c>
      <c r="F2160" s="155" t="s">
        <v>12184</v>
      </c>
      <c r="G2160" s="177" t="str">
        <f t="shared" si="32"/>
        <v>[SuperVIP]_Highlands Coffee_1-5.12</v>
      </c>
      <c r="H2160" s="609" t="s">
        <v>12185</v>
      </c>
      <c r="I2160" s="183" t="s">
        <v>12186</v>
      </c>
      <c r="J2160" s="209" t="s">
        <v>1019</v>
      </c>
      <c r="K2160" s="162"/>
      <c r="L2160" s="162"/>
      <c r="M2160" s="162"/>
      <c r="N2160" s="169"/>
      <c r="O2160" s="183"/>
      <c r="P2160" s="169"/>
      <c r="Q2160" s="183" t="s">
        <v>12187</v>
      </c>
      <c r="R2160" s="183" t="s">
        <v>12187</v>
      </c>
      <c r="S2160" s="183" t="s">
        <v>12187</v>
      </c>
      <c r="T2160" s="183" t="s">
        <v>12188</v>
      </c>
      <c r="U2160" s="155" t="s">
        <v>696</v>
      </c>
      <c r="V2160" s="155" t="b">
        <v>0</v>
      </c>
      <c r="W2160" s="179" t="s">
        <v>12189</v>
      </c>
      <c r="X2160" s="168"/>
      <c r="Y2160" s="173">
        <v>20897</v>
      </c>
      <c r="Z2160" s="162" t="s">
        <v>8473</v>
      </c>
      <c r="AA2160" s="163" t="str">
        <f t="shared" si="47"/>
        <v>https://shopeefood.vn/bo-suu-tap/sv-nw-highlands</v>
      </c>
      <c r="AB2160" s="686" t="str">
        <f t="shared" si="48"/>
        <v>https://shopeefood.shopee.vn/bo-suu-tap/sv-nw-highlands</v>
      </c>
    </row>
    <row r="2161" spans="1:28" ht="225">
      <c r="A2161" s="151" t="s">
        <v>11073</v>
      </c>
      <c r="B2161" s="152"/>
      <c r="C2161" s="152" t="s">
        <v>970</v>
      </c>
      <c r="D2161" s="152" t="s">
        <v>207</v>
      </c>
      <c r="E2161" s="180" t="s">
        <v>1015</v>
      </c>
      <c r="F2161" s="155" t="s">
        <v>12190</v>
      </c>
      <c r="G2161" s="177" t="str">
        <f t="shared" si="32"/>
        <v>[SuperVIP]_Highlands Coffee_8-12.12</v>
      </c>
      <c r="H2161" s="609" t="s">
        <v>12185</v>
      </c>
      <c r="I2161" s="183" t="s">
        <v>12186</v>
      </c>
      <c r="J2161" s="209" t="s">
        <v>1019</v>
      </c>
      <c r="K2161" s="162"/>
      <c r="L2161" s="162"/>
      <c r="M2161" s="162"/>
      <c r="N2161" s="169"/>
      <c r="O2161" s="183"/>
      <c r="P2161" s="169"/>
      <c r="Q2161" s="183" t="s">
        <v>12191</v>
      </c>
      <c r="R2161" s="183" t="s">
        <v>12191</v>
      </c>
      <c r="S2161" s="183" t="s">
        <v>12191</v>
      </c>
      <c r="T2161" s="183" t="s">
        <v>12191</v>
      </c>
      <c r="U2161" s="155" t="s">
        <v>696</v>
      </c>
      <c r="V2161" s="155" t="b">
        <v>0</v>
      </c>
      <c r="W2161" s="179" t="s">
        <v>12192</v>
      </c>
      <c r="X2161" s="168"/>
      <c r="Y2161" s="173">
        <v>20897</v>
      </c>
      <c r="Z2161" s="162" t="s">
        <v>8473</v>
      </c>
      <c r="AA2161" s="163" t="str">
        <f t="shared" si="47"/>
        <v>https://shopeefood.vn/bo-suu-tap/sv-nw-highlands</v>
      </c>
      <c r="AB2161" s="686" t="str">
        <f t="shared" si="48"/>
        <v>https://shopeefood.shopee.vn/bo-suu-tap/sv-nw-highlands</v>
      </c>
    </row>
    <row r="2162" spans="1:28" ht="225">
      <c r="A2162" s="151" t="s">
        <v>11073</v>
      </c>
      <c r="B2162" s="152"/>
      <c r="C2162" s="152" t="s">
        <v>970</v>
      </c>
      <c r="D2162" s="152" t="s">
        <v>209</v>
      </c>
      <c r="E2162" s="180" t="s">
        <v>1015</v>
      </c>
      <c r="F2162" s="155" t="s">
        <v>12193</v>
      </c>
      <c r="G2162" s="177" t="str">
        <f t="shared" si="32"/>
        <v>[VIP]_Highlands Coffee_15-19.12</v>
      </c>
      <c r="H2162" s="609" t="s">
        <v>12194</v>
      </c>
      <c r="I2162" s="183" t="s">
        <v>12195</v>
      </c>
      <c r="J2162" s="209" t="s">
        <v>1019</v>
      </c>
      <c r="K2162" s="162"/>
      <c r="L2162" s="162"/>
      <c r="M2162" s="162"/>
      <c r="N2162" s="169"/>
      <c r="O2162" s="183"/>
      <c r="P2162" s="169"/>
      <c r="Q2162" s="183" t="s">
        <v>12196</v>
      </c>
      <c r="R2162" s="177"/>
      <c r="S2162" s="177"/>
      <c r="T2162" s="177"/>
      <c r="U2162" s="155" t="s">
        <v>696</v>
      </c>
      <c r="V2162" s="155" t="b">
        <v>0</v>
      </c>
      <c r="W2162" s="179" t="s">
        <v>12197</v>
      </c>
      <c r="X2162" s="168"/>
      <c r="Y2162" s="173">
        <v>19728</v>
      </c>
      <c r="Z2162" s="162" t="s">
        <v>3961</v>
      </c>
      <c r="AA2162" s="163" t="str">
        <f t="shared" si="47"/>
        <v>https://shopeefood.vn/bo-suu-tap/v-highlands---1d</v>
      </c>
      <c r="AB2162" s="686" t="str">
        <f t="shared" si="48"/>
        <v>https://shopeefood.shopee.vn/bo-suu-tap/v-highlands---1d</v>
      </c>
    </row>
    <row r="2163" spans="1:28" ht="240">
      <c r="A2163" s="151" t="s">
        <v>11073</v>
      </c>
      <c r="B2163" s="152"/>
      <c r="C2163" s="152" t="s">
        <v>970</v>
      </c>
      <c r="D2163" s="152" t="s">
        <v>207</v>
      </c>
      <c r="E2163" s="180" t="s">
        <v>403</v>
      </c>
      <c r="F2163" s="155" t="s">
        <v>12198</v>
      </c>
      <c r="G2163" s="177" t="str">
        <f t="shared" si="32"/>
        <v>[SuperVIP]_The Coffee House_1-3.12</v>
      </c>
      <c r="H2163" s="609" t="s">
        <v>12199</v>
      </c>
      <c r="I2163" s="183" t="s">
        <v>12200</v>
      </c>
      <c r="J2163" s="342" t="s">
        <v>1669</v>
      </c>
      <c r="K2163" s="162"/>
      <c r="L2163" s="162"/>
      <c r="M2163" s="162"/>
      <c r="N2163" s="169"/>
      <c r="O2163" s="183"/>
      <c r="P2163" s="169"/>
      <c r="Q2163" s="183" t="s">
        <v>12201</v>
      </c>
      <c r="R2163" s="183" t="s">
        <v>12201</v>
      </c>
      <c r="S2163" s="177"/>
      <c r="T2163" s="183" t="s">
        <v>12202</v>
      </c>
      <c r="U2163" s="155" t="s">
        <v>696</v>
      </c>
      <c r="V2163" s="155" t="b">
        <v>0</v>
      </c>
      <c r="W2163" s="179" t="s">
        <v>12203</v>
      </c>
      <c r="X2163" s="168"/>
      <c r="Y2163" s="173">
        <v>21394</v>
      </c>
      <c r="Z2163" s="162" t="s">
        <v>11474</v>
      </c>
      <c r="AA2163" s="163" t="str">
        <f t="shared" si="47"/>
        <v>https://shopeefood.vn/bo-suu-tap/sv-tch-99</v>
      </c>
      <c r="AB2163" s="686" t="str">
        <f t="shared" si="48"/>
        <v>https://shopeefood.shopee.vn/bo-suu-tap/sv-tch-99</v>
      </c>
    </row>
    <row r="2164" spans="1:28" ht="255">
      <c r="A2164" s="151" t="s">
        <v>11073</v>
      </c>
      <c r="B2164" s="152"/>
      <c r="C2164" s="152" t="s">
        <v>970</v>
      </c>
      <c r="D2164" s="152" t="s">
        <v>209</v>
      </c>
      <c r="E2164" s="180" t="s">
        <v>403</v>
      </c>
      <c r="F2164" s="155" t="s">
        <v>12204</v>
      </c>
      <c r="G2164" s="177" t="str">
        <f t="shared" si="32"/>
        <v>[VIP]_The Coffee House_15-17.12</v>
      </c>
      <c r="H2164" s="609" t="s">
        <v>12205</v>
      </c>
      <c r="I2164" s="183" t="s">
        <v>12206</v>
      </c>
      <c r="J2164" s="342" t="s">
        <v>1669</v>
      </c>
      <c r="K2164" s="162"/>
      <c r="L2164" s="162"/>
      <c r="M2164" s="162"/>
      <c r="N2164" s="169"/>
      <c r="O2164" s="183"/>
      <c r="P2164" s="169"/>
      <c r="Q2164" s="183" t="s">
        <v>12207</v>
      </c>
      <c r="R2164" s="176" t="s">
        <v>12208</v>
      </c>
      <c r="S2164" s="177"/>
      <c r="T2164" s="176" t="s">
        <v>12208</v>
      </c>
      <c r="U2164" s="155" t="s">
        <v>696</v>
      </c>
      <c r="V2164" s="155" t="b">
        <v>0</v>
      </c>
      <c r="W2164" s="179" t="s">
        <v>12209</v>
      </c>
      <c r="X2164" s="168"/>
      <c r="Y2164" s="173">
        <v>21505</v>
      </c>
      <c r="Z2164" s="162" t="s">
        <v>11488</v>
      </c>
      <c r="AA2164" s="163" t="str">
        <f t="shared" si="47"/>
        <v>https://shopeefood.vn/bo-suu-tap/v-tch</v>
      </c>
      <c r="AB2164" s="686" t="str">
        <f t="shared" si="48"/>
        <v>https://shopeefood.shopee.vn/bo-suu-tap/v-tch</v>
      </c>
    </row>
    <row r="2165" spans="1:28" ht="225">
      <c r="A2165" s="151" t="s">
        <v>11073</v>
      </c>
      <c r="B2165" s="152"/>
      <c r="C2165" s="152" t="s">
        <v>970</v>
      </c>
      <c r="D2165" s="152" t="s">
        <v>201</v>
      </c>
      <c r="E2165" s="180" t="s">
        <v>1015</v>
      </c>
      <c r="F2165" s="155" t="s">
        <v>3968</v>
      </c>
      <c r="G2165" s="177" t="str">
        <f t="shared" si="32"/>
        <v>[SJBP]_Highlands Coffee_ALC 14</v>
      </c>
      <c r="H2165" s="176" t="s">
        <v>12194</v>
      </c>
      <c r="I2165" s="183" t="s">
        <v>12195</v>
      </c>
      <c r="J2165" s="209" t="s">
        <v>1019</v>
      </c>
      <c r="K2165" s="162"/>
      <c r="L2165" s="162"/>
      <c r="M2165" s="162"/>
      <c r="N2165" s="169"/>
      <c r="O2165" s="183"/>
      <c r="P2165" s="169"/>
      <c r="Q2165" s="183" t="s">
        <v>12210</v>
      </c>
      <c r="R2165" s="177"/>
      <c r="S2165" s="177"/>
      <c r="T2165" s="177"/>
      <c r="U2165" s="155"/>
      <c r="V2165" s="155" t="b">
        <v>0</v>
      </c>
      <c r="W2165" s="179" t="s">
        <v>12211</v>
      </c>
      <c r="X2165" s="168"/>
      <c r="Y2165" s="173">
        <v>20880</v>
      </c>
      <c r="Z2165" s="162" t="s">
        <v>8500</v>
      </c>
      <c r="AA2165" s="163" t="str">
        <f t="shared" si="47"/>
        <v>https://shopeefood.vn/bo-suu-tap/sj-50-highlands</v>
      </c>
      <c r="AB2165" s="686" t="str">
        <f t="shared" si="48"/>
        <v>https://shopeefood.shopee.vn/bo-suu-tap/sj-50-highlands</v>
      </c>
    </row>
    <row r="2166" spans="1:28" ht="314">
      <c r="A2166" s="151" t="s">
        <v>11073</v>
      </c>
      <c r="B2166" s="152"/>
      <c r="C2166" s="152" t="s">
        <v>970</v>
      </c>
      <c r="D2166" s="152" t="s">
        <v>209</v>
      </c>
      <c r="E2166" s="180" t="s">
        <v>323</v>
      </c>
      <c r="F2166" s="155" t="s">
        <v>12212</v>
      </c>
      <c r="G2166" s="177" t="str">
        <f t="shared" si="32"/>
        <v>[VIP]_KATINAT Coffee &amp; Tea House_BOGO 4, 12.12</v>
      </c>
      <c r="H2166" s="176" t="s">
        <v>12213</v>
      </c>
      <c r="I2166" s="183" t="s">
        <v>12214</v>
      </c>
      <c r="J2166" s="184" t="s">
        <v>1323</v>
      </c>
      <c r="K2166" s="162"/>
      <c r="L2166" s="162"/>
      <c r="M2166" s="162"/>
      <c r="N2166" s="169"/>
      <c r="O2166" s="183"/>
      <c r="P2166" s="169"/>
      <c r="Q2166" s="183" t="s">
        <v>12215</v>
      </c>
      <c r="R2166" s="176" t="s">
        <v>12216</v>
      </c>
      <c r="S2166" s="176" t="s">
        <v>12216</v>
      </c>
      <c r="T2166" s="177"/>
      <c r="U2166" s="155"/>
      <c r="V2166" s="155" t="b">
        <v>0</v>
      </c>
      <c r="W2166" s="170" t="s">
        <v>12217</v>
      </c>
      <c r="X2166" s="168"/>
      <c r="Y2166" s="173">
        <v>20206</v>
      </c>
      <c r="Z2166" s="162" t="s">
        <v>5681</v>
      </c>
      <c r="AA2166" s="163" t="str">
        <f t="shared" si="47"/>
        <v>https://shopeefood.vn/bo-suu-tap/v-katinat-50</v>
      </c>
      <c r="AB2166" s="686" t="str">
        <f t="shared" si="48"/>
        <v>https://shopeefood.shopee.vn/bo-suu-tap/v-katinat-50</v>
      </c>
    </row>
    <row r="2167" spans="1:28" ht="300">
      <c r="A2167" s="151" t="s">
        <v>11073</v>
      </c>
      <c r="B2167" s="152"/>
      <c r="C2167" s="152" t="s">
        <v>970</v>
      </c>
      <c r="D2167" s="152" t="s">
        <v>209</v>
      </c>
      <c r="E2167" s="180" t="s">
        <v>323</v>
      </c>
      <c r="F2167" s="155" t="s">
        <v>12218</v>
      </c>
      <c r="G2167" s="177" t="str">
        <f t="shared" si="32"/>
        <v>[VIP]_KATINAT Coffee &amp; Tea House_B2G1 8-9.12</v>
      </c>
      <c r="H2167" s="176" t="s">
        <v>12219</v>
      </c>
      <c r="I2167" s="183" t="s">
        <v>12220</v>
      </c>
      <c r="J2167" s="184" t="s">
        <v>1323</v>
      </c>
      <c r="K2167" s="162"/>
      <c r="L2167" s="162"/>
      <c r="M2167" s="162"/>
      <c r="N2167" s="169"/>
      <c r="O2167" s="183"/>
      <c r="P2167" s="169"/>
      <c r="Q2167" s="183" t="s">
        <v>12221</v>
      </c>
      <c r="R2167" s="183" t="s">
        <v>12221</v>
      </c>
      <c r="S2167" s="183" t="s">
        <v>12221</v>
      </c>
      <c r="T2167" s="177"/>
      <c r="U2167" s="155"/>
      <c r="V2167" s="155" t="b">
        <v>0</v>
      </c>
      <c r="W2167" s="170" t="s">
        <v>12222</v>
      </c>
      <c r="X2167" s="168"/>
      <c r="Y2167" s="173">
        <v>20191</v>
      </c>
      <c r="Z2167" s="162" t="s">
        <v>5675</v>
      </c>
      <c r="AA2167" s="163" t="str">
        <f t="shared" si="47"/>
        <v>https://shopeefood.vn/bo-suu-tap/v-katinat--tea-house</v>
      </c>
      <c r="AB2167" s="686" t="str">
        <f t="shared" si="48"/>
        <v>https://shopeefood.shopee.vn/bo-suu-tap/v-katinat--tea-house</v>
      </c>
    </row>
    <row r="2168" spans="1:28" ht="240">
      <c r="A2168" s="151" t="s">
        <v>11073</v>
      </c>
      <c r="B2168" s="152"/>
      <c r="C2168" s="152" t="s">
        <v>970</v>
      </c>
      <c r="D2168" s="152" t="s">
        <v>209</v>
      </c>
      <c r="E2168" s="180" t="s">
        <v>258</v>
      </c>
      <c r="F2168" s="155" t="s">
        <v>12223</v>
      </c>
      <c r="G2168" s="177" t="str">
        <f t="shared" si="32"/>
        <v>[VIP]_Cheese Coffee_18-19.12</v>
      </c>
      <c r="H2168" s="176" t="s">
        <v>12224</v>
      </c>
      <c r="I2168" s="183" t="s">
        <v>12225</v>
      </c>
      <c r="J2168" s="209" t="s">
        <v>11497</v>
      </c>
      <c r="K2168" s="162"/>
      <c r="L2168" s="162"/>
      <c r="M2168" s="162"/>
      <c r="N2168" s="169"/>
      <c r="O2168" s="183"/>
      <c r="P2168" s="169"/>
      <c r="Q2168" s="183" t="s">
        <v>12226</v>
      </c>
      <c r="R2168" s="177"/>
      <c r="S2168" s="177"/>
      <c r="T2168" s="177"/>
      <c r="U2168" s="155"/>
      <c r="V2168" s="155" t="b">
        <v>0</v>
      </c>
      <c r="W2168" s="170" t="s">
        <v>12227</v>
      </c>
      <c r="X2168" s="168"/>
      <c r="Y2168" s="173">
        <v>20984</v>
      </c>
      <c r="Z2168" s="162" t="s">
        <v>8935</v>
      </c>
      <c r="AA2168" s="163" t="str">
        <f t="shared" si="47"/>
        <v>https://shopeefood.vn/bo-suu-tap/v-bogocheese-cf</v>
      </c>
      <c r="AB2168" s="686" t="str">
        <f t="shared" si="48"/>
        <v>https://shopeefood.shopee.vn/bo-suu-tap/v-bogocheese-cf</v>
      </c>
    </row>
    <row r="2169" spans="1:28" ht="210">
      <c r="A2169" s="151" t="s">
        <v>11073</v>
      </c>
      <c r="B2169" s="152"/>
      <c r="C2169" s="152" t="s">
        <v>970</v>
      </c>
      <c r="D2169" s="152" t="s">
        <v>209</v>
      </c>
      <c r="E2169" s="180" t="s">
        <v>258</v>
      </c>
      <c r="F2169" s="155" t="s">
        <v>12228</v>
      </c>
      <c r="G2169" s="177" t="str">
        <f t="shared" si="32"/>
        <v>[VIP]_Cheese Coffee_25-26.12</v>
      </c>
      <c r="H2169" s="176" t="s">
        <v>12229</v>
      </c>
      <c r="I2169" s="183" t="s">
        <v>12230</v>
      </c>
      <c r="J2169" s="209" t="s">
        <v>11497</v>
      </c>
      <c r="K2169" s="162"/>
      <c r="L2169" s="162"/>
      <c r="M2169" s="162"/>
      <c r="N2169" s="169"/>
      <c r="O2169" s="183"/>
      <c r="P2169" s="169"/>
      <c r="Q2169" s="183" t="s">
        <v>12231</v>
      </c>
      <c r="R2169" s="177"/>
      <c r="S2169" s="177"/>
      <c r="T2169" s="177"/>
      <c r="U2169" s="155" t="s">
        <v>696</v>
      </c>
      <c r="V2169" s="155" t="b">
        <v>0</v>
      </c>
      <c r="W2169" s="179" t="s">
        <v>12232</v>
      </c>
      <c r="X2169" s="168"/>
      <c r="Y2169" s="173">
        <v>20983</v>
      </c>
      <c r="Z2169" s="162" t="s">
        <v>8929</v>
      </c>
      <c r="AA2169" s="163" t="str">
        <f t="shared" si="47"/>
        <v>https://shopeefood.vn/bo-suu-tap/v-bogocheese</v>
      </c>
      <c r="AB2169" s="686" t="str">
        <f t="shared" si="48"/>
        <v>https://shopeefood.shopee.vn/bo-suu-tap/v-bogocheese</v>
      </c>
    </row>
    <row r="2170" spans="1:28" ht="240">
      <c r="A2170" s="151" t="s">
        <v>11073</v>
      </c>
      <c r="B2170" s="152"/>
      <c r="C2170" s="152" t="s">
        <v>970</v>
      </c>
      <c r="D2170" s="152" t="s">
        <v>209</v>
      </c>
      <c r="E2170" s="180" t="s">
        <v>258</v>
      </c>
      <c r="F2170" s="155" t="s">
        <v>12233</v>
      </c>
      <c r="G2170" s="177" t="str">
        <f t="shared" si="32"/>
        <v>[VIP]_Cheese Coffee_29-30.12</v>
      </c>
      <c r="H2170" s="176" t="s">
        <v>12234</v>
      </c>
      <c r="I2170" s="183" t="s">
        <v>12235</v>
      </c>
      <c r="J2170" s="209" t="s">
        <v>11497</v>
      </c>
      <c r="K2170" s="162"/>
      <c r="L2170" s="162"/>
      <c r="M2170" s="162"/>
      <c r="N2170" s="169"/>
      <c r="O2170" s="183"/>
      <c r="P2170" s="169"/>
      <c r="Q2170" s="183" t="s">
        <v>12236</v>
      </c>
      <c r="R2170" s="177"/>
      <c r="S2170" s="177"/>
      <c r="T2170" s="177"/>
      <c r="U2170" s="155" t="s">
        <v>696</v>
      </c>
      <c r="V2170" s="155" t="b">
        <v>0</v>
      </c>
      <c r="W2170" s="179" t="s">
        <v>12237</v>
      </c>
      <c r="X2170" s="168"/>
      <c r="Y2170" s="173">
        <v>20651</v>
      </c>
      <c r="Z2170" s="162" t="s">
        <v>7618</v>
      </c>
      <c r="AA2170" s="163" t="str">
        <f t="shared" si="47"/>
        <v>https://shopeefood.vn/bo-suu-tap/v-deal-cheese</v>
      </c>
      <c r="AB2170" s="686" t="str">
        <f t="shared" si="48"/>
        <v>https://shopeefood.shopee.vn/bo-suu-tap/v-deal-cheese</v>
      </c>
    </row>
    <row r="2171" spans="1:28" ht="30">
      <c r="A2171" s="151" t="s">
        <v>11073</v>
      </c>
      <c r="B2171" s="152"/>
      <c r="C2171" s="152" t="s">
        <v>970</v>
      </c>
      <c r="D2171" s="152" t="s">
        <v>207</v>
      </c>
      <c r="E2171" s="180" t="s">
        <v>390</v>
      </c>
      <c r="F2171" s="155" t="s">
        <v>12238</v>
      </c>
      <c r="G2171" s="177" t="str">
        <f t="shared" si="32"/>
        <v>[SuperVIP]_Starbucks Coffee_23-25.12</v>
      </c>
      <c r="H2171" s="176" t="s">
        <v>12239</v>
      </c>
      <c r="I2171" s="183"/>
      <c r="J2171" s="169"/>
      <c r="K2171" s="162"/>
      <c r="L2171" s="162"/>
      <c r="M2171" s="162"/>
      <c r="N2171" s="169"/>
      <c r="O2171" s="183"/>
      <c r="P2171" s="169"/>
      <c r="Q2171" s="183"/>
      <c r="R2171" s="183"/>
      <c r="S2171" s="183"/>
      <c r="T2171" s="177"/>
      <c r="U2171" s="155" t="s">
        <v>696</v>
      </c>
      <c r="V2171" s="155" t="b">
        <v>0</v>
      </c>
      <c r="W2171" s="179" t="s">
        <v>12240</v>
      </c>
      <c r="X2171" s="168"/>
      <c r="Y2171" s="364"/>
      <c r="Z2171" s="169"/>
      <c r="AA2171" s="163" t="str">
        <f t="shared" si="47"/>
        <v>https://shopeefood.vn/bo-suu-tap/</v>
      </c>
      <c r="AB2171" s="686" t="str">
        <f t="shared" si="48"/>
        <v/>
      </c>
    </row>
    <row r="2172" spans="1:28" ht="240">
      <c r="A2172" s="151" t="s">
        <v>11073</v>
      </c>
      <c r="B2172" s="152"/>
      <c r="C2172" s="152" t="s">
        <v>970</v>
      </c>
      <c r="D2172" s="152" t="s">
        <v>201</v>
      </c>
      <c r="E2172" s="180" t="s">
        <v>390</v>
      </c>
      <c r="F2172" s="155" t="s">
        <v>991</v>
      </c>
      <c r="G2172" s="177" t="str">
        <f t="shared" si="32"/>
        <v>[SJBP]_Starbucks Coffee_WC Mon</v>
      </c>
      <c r="H2172" s="790" t="s">
        <v>12241</v>
      </c>
      <c r="I2172" s="183"/>
      <c r="J2172" s="346" t="s">
        <v>9282</v>
      </c>
      <c r="K2172" s="162"/>
      <c r="L2172" s="162"/>
      <c r="M2172" s="162"/>
      <c r="N2172" s="169"/>
      <c r="O2172" s="183"/>
      <c r="P2172" s="162"/>
      <c r="Q2172" s="183" t="s">
        <v>12242</v>
      </c>
      <c r="R2172" s="183" t="s">
        <v>12242</v>
      </c>
      <c r="S2172" s="183" t="s">
        <v>12242</v>
      </c>
      <c r="T2172" s="177"/>
      <c r="U2172" s="155"/>
      <c r="V2172" s="155" t="b">
        <v>0</v>
      </c>
      <c r="W2172" s="179" t="s">
        <v>12243</v>
      </c>
      <c r="X2172" s="168"/>
      <c r="Y2172" s="173">
        <v>20881</v>
      </c>
      <c r="Z2172" s="162" t="s">
        <v>8504</v>
      </c>
      <c r="AA2172" s="163" t="str">
        <f t="shared" si="47"/>
        <v>https://shopeefood.vn/bo-suu-tap/sj-monday-starbucks</v>
      </c>
      <c r="AB2172" s="686" t="str">
        <f t="shared" si="48"/>
        <v>https://shopeefood.shopee.vn/bo-suu-tap/sj-monday-starbucks</v>
      </c>
    </row>
    <row r="2173" spans="1:28" ht="210">
      <c r="A2173" s="151" t="s">
        <v>11073</v>
      </c>
      <c r="B2173" s="152"/>
      <c r="C2173" s="152" t="s">
        <v>970</v>
      </c>
      <c r="D2173" s="152" t="s">
        <v>201</v>
      </c>
      <c r="E2173" s="180" t="s">
        <v>390</v>
      </c>
      <c r="F2173" s="155" t="s">
        <v>997</v>
      </c>
      <c r="G2173" s="177" t="str">
        <f t="shared" si="32"/>
        <v>[SJBP]_Starbucks Coffee_WC Fri</v>
      </c>
      <c r="H2173" s="791" t="s">
        <v>12244</v>
      </c>
      <c r="I2173" s="183"/>
      <c r="J2173" s="346" t="s">
        <v>9282</v>
      </c>
      <c r="K2173" s="162"/>
      <c r="L2173" s="162"/>
      <c r="M2173" s="162"/>
      <c r="N2173" s="169"/>
      <c r="O2173" s="183"/>
      <c r="P2173" s="162" t="s">
        <v>2567</v>
      </c>
      <c r="Q2173" s="183" t="s">
        <v>12245</v>
      </c>
      <c r="R2173" s="183" t="s">
        <v>12245</v>
      </c>
      <c r="S2173" s="183" t="s">
        <v>12245</v>
      </c>
      <c r="T2173" s="177"/>
      <c r="U2173" s="155"/>
      <c r="V2173" s="155" t="b">
        <v>0</v>
      </c>
      <c r="W2173" s="179" t="s">
        <v>12246</v>
      </c>
      <c r="X2173" s="168"/>
      <c r="Y2173" s="173">
        <v>20882</v>
      </c>
      <c r="Z2173" s="162" t="s">
        <v>8508</v>
      </c>
      <c r="AA2173" s="163" t="str">
        <f t="shared" si="47"/>
        <v>https://shopeefood.vn/bo-suu-tap/sj-friday-starbucks</v>
      </c>
      <c r="AB2173" s="686" t="str">
        <f t="shared" si="48"/>
        <v>https://shopeefood.shopee.vn/bo-suu-tap/sj-friday-starbucks</v>
      </c>
    </row>
    <row r="2174" spans="1:28" ht="30">
      <c r="A2174" s="151" t="s">
        <v>11073</v>
      </c>
      <c r="B2174" s="152"/>
      <c r="C2174" s="152" t="s">
        <v>970</v>
      </c>
      <c r="D2174" s="152" t="s">
        <v>201</v>
      </c>
      <c r="E2174" s="180" t="s">
        <v>390</v>
      </c>
      <c r="F2174" s="155" t="s">
        <v>12247</v>
      </c>
      <c r="G2174" s="177" t="str">
        <f t="shared" si="32"/>
        <v>[SJBP]_Starbucks Coffee_BAU Gr</v>
      </c>
      <c r="H2174" s="176"/>
      <c r="I2174" s="183"/>
      <c r="J2174" s="346" t="s">
        <v>9282</v>
      </c>
      <c r="K2174" s="162"/>
      <c r="L2174" s="162"/>
      <c r="M2174" s="162"/>
      <c r="N2174" s="169"/>
      <c r="O2174" s="183"/>
      <c r="P2174" s="169"/>
      <c r="Q2174" s="183"/>
      <c r="R2174" s="177"/>
      <c r="S2174" s="177"/>
      <c r="T2174" s="177"/>
      <c r="U2174" s="155"/>
      <c r="V2174" s="155" t="b">
        <v>0</v>
      </c>
      <c r="W2174" s="168"/>
      <c r="X2174" s="168"/>
      <c r="Y2174" s="364"/>
      <c r="Z2174" s="169"/>
      <c r="AA2174" s="163" t="str">
        <f t="shared" si="47"/>
        <v>https://shopeefood.vn/bo-suu-tap/</v>
      </c>
      <c r="AB2174" s="686" t="str">
        <f t="shared" si="48"/>
        <v/>
      </c>
    </row>
    <row r="2175" spans="1:28" ht="180">
      <c r="A2175" s="151" t="s">
        <v>11073</v>
      </c>
      <c r="B2175" s="152"/>
      <c r="C2175" s="152" t="s">
        <v>970</v>
      </c>
      <c r="D2175" s="152" t="s">
        <v>201</v>
      </c>
      <c r="E2175" s="180" t="s">
        <v>403</v>
      </c>
      <c r="F2175" s="155" t="s">
        <v>8513</v>
      </c>
      <c r="G2175" s="177" t="str">
        <f t="shared" si="32"/>
        <v>[SJBP]_The Coffee House_WC Wed</v>
      </c>
      <c r="H2175" s="792" t="s">
        <v>10747</v>
      </c>
      <c r="I2175" s="183" t="s">
        <v>12248</v>
      </c>
      <c r="J2175" s="342" t="s">
        <v>1669</v>
      </c>
      <c r="K2175" s="162"/>
      <c r="L2175" s="162"/>
      <c r="M2175" s="162"/>
      <c r="N2175" s="169"/>
      <c r="O2175" s="183"/>
      <c r="P2175" s="169"/>
      <c r="Q2175" s="183" t="s">
        <v>12249</v>
      </c>
      <c r="R2175" s="183" t="s">
        <v>12249</v>
      </c>
      <c r="S2175" s="177"/>
      <c r="T2175" s="183" t="s">
        <v>12249</v>
      </c>
      <c r="U2175" s="155"/>
      <c r="V2175" s="155" t="b">
        <v>0</v>
      </c>
      <c r="W2175" s="731" t="s">
        <v>8516</v>
      </c>
      <c r="X2175" s="168"/>
      <c r="Y2175" s="173">
        <v>20885</v>
      </c>
      <c r="Z2175" s="162" t="s">
        <v>8517</v>
      </c>
      <c r="AA2175" s="163" t="str">
        <f t="shared" si="47"/>
        <v>https://shopeefood.vn/bo-suu-tap/sj-thu4-tch</v>
      </c>
      <c r="AB2175" s="686" t="str">
        <f t="shared" si="48"/>
        <v>https://shopeefood.shopee.vn/bo-suu-tap/sj-thu4-tch</v>
      </c>
    </row>
    <row r="2176" spans="1:28" ht="180">
      <c r="A2176" s="151" t="s">
        <v>11073</v>
      </c>
      <c r="B2176" s="152"/>
      <c r="C2176" s="152" t="s">
        <v>970</v>
      </c>
      <c r="D2176" s="152" t="s">
        <v>201</v>
      </c>
      <c r="E2176" s="180" t="s">
        <v>403</v>
      </c>
      <c r="F2176" s="155" t="s">
        <v>997</v>
      </c>
      <c r="G2176" s="177" t="str">
        <f t="shared" si="32"/>
        <v>[SJBP]_The Coffee House_WC Fri</v>
      </c>
      <c r="H2176" s="792" t="s">
        <v>10751</v>
      </c>
      <c r="I2176" s="183" t="s">
        <v>12250</v>
      </c>
      <c r="J2176" s="342" t="s">
        <v>1669</v>
      </c>
      <c r="K2176" s="162"/>
      <c r="L2176" s="162"/>
      <c r="M2176" s="162"/>
      <c r="N2176" s="169"/>
      <c r="O2176" s="183"/>
      <c r="P2176" s="169"/>
      <c r="Q2176" s="183" t="s">
        <v>12251</v>
      </c>
      <c r="R2176" s="176" t="s">
        <v>12252</v>
      </c>
      <c r="S2176" s="177"/>
      <c r="T2176" s="176" t="s">
        <v>12252</v>
      </c>
      <c r="U2176" s="155"/>
      <c r="V2176" s="155" t="b">
        <v>0</v>
      </c>
      <c r="W2176" s="731" t="s">
        <v>12253</v>
      </c>
      <c r="X2176" s="168"/>
      <c r="Y2176" s="173">
        <v>20886</v>
      </c>
      <c r="Z2176" s="162" t="s">
        <v>8522</v>
      </c>
      <c r="AA2176" s="163" t="str">
        <f t="shared" si="47"/>
        <v>https://shopeefood.vn/bo-suu-tap/sj-thu6-tch</v>
      </c>
      <c r="AB2176" s="686" t="str">
        <f t="shared" si="48"/>
        <v>https://shopeefood.shopee.vn/bo-suu-tap/sj-thu6-tch</v>
      </c>
    </row>
    <row r="2177" spans="1:28" ht="120">
      <c r="A2177" s="151" t="s">
        <v>11073</v>
      </c>
      <c r="B2177" s="152"/>
      <c r="C2177" s="152" t="s">
        <v>970</v>
      </c>
      <c r="D2177" s="152" t="s">
        <v>201</v>
      </c>
      <c r="E2177" s="180" t="s">
        <v>403</v>
      </c>
      <c r="F2177" s="155" t="s">
        <v>4021</v>
      </c>
      <c r="G2177" s="177" t="str">
        <f t="shared" si="32"/>
        <v>[SJBP]_The Coffee House_BAU 50k</v>
      </c>
      <c r="H2177" s="176" t="s">
        <v>12254</v>
      </c>
      <c r="I2177" s="183" t="s">
        <v>12255</v>
      </c>
      <c r="J2177" s="342" t="s">
        <v>1669</v>
      </c>
      <c r="K2177" s="162"/>
      <c r="L2177" s="162"/>
      <c r="M2177" s="162"/>
      <c r="N2177" s="169"/>
      <c r="O2177" s="183"/>
      <c r="P2177" s="169"/>
      <c r="Q2177" s="183"/>
      <c r="R2177" s="177"/>
      <c r="S2177" s="177"/>
      <c r="T2177" s="177"/>
      <c r="U2177" s="155"/>
      <c r="V2177" s="155" t="b">
        <v>0</v>
      </c>
      <c r="W2177" s="179" t="s">
        <v>7923</v>
      </c>
      <c r="X2177" s="168"/>
      <c r="Y2177" s="173">
        <v>21037</v>
      </c>
      <c r="Z2177" s="162" t="s">
        <v>9689</v>
      </c>
      <c r="AA2177" s="163" t="str">
        <f t="shared" si="47"/>
        <v>https://shopeefood.vn/bo-suu-tap/sj-bau-tch</v>
      </c>
      <c r="AB2177" s="686" t="str">
        <f t="shared" si="48"/>
        <v>https://shopeefood.shopee.vn/bo-suu-tap/sj-bau-tch</v>
      </c>
    </row>
    <row r="2178" spans="1:28" ht="180">
      <c r="A2178" s="151" t="s">
        <v>11073</v>
      </c>
      <c r="B2178" s="152"/>
      <c r="C2178" s="152" t="s">
        <v>970</v>
      </c>
      <c r="D2178" s="152" t="s">
        <v>205</v>
      </c>
      <c r="E2178" s="180" t="s">
        <v>323</v>
      </c>
      <c r="F2178" s="155" t="s">
        <v>4466</v>
      </c>
      <c r="G2178" s="177" t="str">
        <f t="shared" si="32"/>
        <v>[JBP]_KATINAT Coffee &amp; Tea House_BAU 30%</v>
      </c>
      <c r="H2178" s="176" t="s">
        <v>12256</v>
      </c>
      <c r="I2178" s="183" t="s">
        <v>12257</v>
      </c>
      <c r="J2178" s="184" t="s">
        <v>1323</v>
      </c>
      <c r="K2178" s="162"/>
      <c r="L2178" s="162"/>
      <c r="M2178" s="162"/>
      <c r="N2178" s="169"/>
      <c r="O2178" s="183"/>
      <c r="P2178" s="169"/>
      <c r="Q2178" s="183" t="s">
        <v>12258</v>
      </c>
      <c r="R2178" s="177"/>
      <c r="S2178" s="177"/>
      <c r="T2178" s="177"/>
      <c r="U2178" s="155"/>
      <c r="V2178" s="155" t="b">
        <v>0</v>
      </c>
      <c r="W2178" s="179" t="s">
        <v>12259</v>
      </c>
      <c r="X2178" s="168"/>
      <c r="Y2178" s="173">
        <v>20892</v>
      </c>
      <c r="Z2178" s="162" t="s">
        <v>8544</v>
      </c>
      <c r="AA2178" s="163" t="str">
        <f t="shared" si="47"/>
        <v>https://shopeefood.vn/bo-suu-tap/jb-bau-katinat</v>
      </c>
      <c r="AB2178" s="686" t="str">
        <f t="shared" si="48"/>
        <v>https://shopeefood.shopee.vn/bo-suu-tap/jb-bau-katinat</v>
      </c>
    </row>
    <row r="2179" spans="1:28" ht="240">
      <c r="A2179" s="151" t="s">
        <v>11073</v>
      </c>
      <c r="B2179" s="152"/>
      <c r="C2179" s="152" t="s">
        <v>970</v>
      </c>
      <c r="D2179" s="152" t="s">
        <v>209</v>
      </c>
      <c r="E2179" s="180" t="s">
        <v>258</v>
      </c>
      <c r="F2179" s="155" t="s">
        <v>12260</v>
      </c>
      <c r="G2179" s="177" t="str">
        <f t="shared" si="32"/>
        <v>[VIP]_Cheese Coffee_Spike 11-12.12</v>
      </c>
      <c r="H2179" s="176" t="s">
        <v>12261</v>
      </c>
      <c r="I2179" s="183" t="s">
        <v>12262</v>
      </c>
      <c r="J2179" s="184" t="s">
        <v>11497</v>
      </c>
      <c r="K2179" s="162"/>
      <c r="L2179" s="162"/>
      <c r="M2179" s="162"/>
      <c r="N2179" s="169"/>
      <c r="O2179" s="183"/>
      <c r="P2179" s="169"/>
      <c r="Q2179" s="183"/>
      <c r="R2179" s="177"/>
      <c r="S2179" s="177"/>
      <c r="T2179" s="177"/>
      <c r="U2179" s="155"/>
      <c r="V2179" s="155" t="b">
        <v>0</v>
      </c>
      <c r="W2179" s="179" t="s">
        <v>12263</v>
      </c>
      <c r="X2179" s="168"/>
      <c r="Y2179" s="173">
        <v>21303</v>
      </c>
      <c r="Z2179" s="162" t="s">
        <v>10485</v>
      </c>
      <c r="AA2179" s="163" t="str">
        <f t="shared" si="47"/>
        <v>https://shopeefood.vn/bo-suu-tap/v-cheesebogo</v>
      </c>
      <c r="AB2179" s="686" t="str">
        <f t="shared" si="48"/>
        <v>https://shopeefood.shopee.vn/bo-suu-tap/v-cheesebogo</v>
      </c>
    </row>
    <row r="2180" spans="1:28" ht="195">
      <c r="A2180" s="151" t="s">
        <v>11073</v>
      </c>
      <c r="B2180" s="152"/>
      <c r="C2180" s="152" t="s">
        <v>970</v>
      </c>
      <c r="D2180" s="152" t="s">
        <v>209</v>
      </c>
      <c r="E2180" s="180" t="s">
        <v>390</v>
      </c>
      <c r="F2180" s="155" t="s">
        <v>12264</v>
      </c>
      <c r="G2180" s="177" t="str">
        <f t="shared" si="32"/>
        <v>[VIP]_Starbucks Coffee_9-12.12</v>
      </c>
      <c r="H2180" s="176" t="s">
        <v>12265</v>
      </c>
      <c r="I2180" s="183" t="s">
        <v>12266</v>
      </c>
      <c r="J2180" s="209" t="s">
        <v>974</v>
      </c>
      <c r="K2180" s="162"/>
      <c r="L2180" s="162"/>
      <c r="M2180" s="162"/>
      <c r="N2180" s="169"/>
      <c r="O2180" s="183"/>
      <c r="P2180" s="169"/>
      <c r="Q2180" s="183" t="s">
        <v>12267</v>
      </c>
      <c r="R2180" s="176" t="s">
        <v>12268</v>
      </c>
      <c r="S2180" s="176" t="s">
        <v>12268</v>
      </c>
      <c r="T2180" s="177"/>
      <c r="U2180" s="155"/>
      <c r="V2180" s="155" t="b">
        <v>0</v>
      </c>
      <c r="W2180" s="179" t="s">
        <v>12119</v>
      </c>
      <c r="X2180" s="168"/>
      <c r="Y2180" s="173">
        <v>21748</v>
      </c>
      <c r="Z2180" s="162" t="s">
        <v>12269</v>
      </c>
      <c r="AA2180" s="163" t="str">
        <f t="shared" si="47"/>
        <v>https://shopeefood.vn/bo-suu-tap/v-starbucks-25</v>
      </c>
      <c r="AB2180" s="686" t="str">
        <f t="shared" si="48"/>
        <v>https://shopeefood.shopee.vn/bo-suu-tap/v-starbucks-25</v>
      </c>
    </row>
    <row r="2181" spans="1:28" ht="180">
      <c r="A2181" s="151" t="s">
        <v>11073</v>
      </c>
      <c r="B2181" s="152"/>
      <c r="C2181" s="152" t="s">
        <v>970</v>
      </c>
      <c r="D2181" s="152" t="s">
        <v>201</v>
      </c>
      <c r="E2181" s="180" t="s">
        <v>390</v>
      </c>
      <c r="F2181" s="155" t="s">
        <v>12270</v>
      </c>
      <c r="G2181" s="177" t="str">
        <f t="shared" si="32"/>
        <v>[SJBP]_Starbucks Coffee_16-18.12</v>
      </c>
      <c r="H2181" s="176" t="s">
        <v>12271</v>
      </c>
      <c r="I2181" s="183" t="s">
        <v>11922</v>
      </c>
      <c r="J2181" s="209" t="s">
        <v>974</v>
      </c>
      <c r="K2181" s="162"/>
      <c r="L2181" s="162"/>
      <c r="M2181" s="162"/>
      <c r="N2181" s="169"/>
      <c r="O2181" s="183"/>
      <c r="P2181" s="169"/>
      <c r="Q2181" s="183"/>
      <c r="R2181" s="177"/>
      <c r="S2181" s="177"/>
      <c r="T2181" s="177"/>
      <c r="U2181" s="155"/>
      <c r="V2181" s="155" t="b">
        <v>0</v>
      </c>
      <c r="W2181" s="179" t="s">
        <v>12119</v>
      </c>
      <c r="X2181" s="168"/>
      <c r="Y2181" s="173">
        <v>21202</v>
      </c>
      <c r="Z2181" s="162" t="s">
        <v>10766</v>
      </c>
      <c r="AA2181" s="163" t="str">
        <f t="shared" si="47"/>
        <v>https://shopeefood.vn/bo-suu-tap/sj-spf-starbucks</v>
      </c>
      <c r="AB2181" s="686" t="str">
        <f t="shared" si="48"/>
        <v>https://shopeefood.shopee.vn/bo-suu-tap/sj-spf-starbucks</v>
      </c>
    </row>
    <row r="2182" spans="1:28" ht="30">
      <c r="A2182" s="151" t="s">
        <v>10418</v>
      </c>
      <c r="B2182" s="152"/>
      <c r="C2182" s="152" t="s">
        <v>970</v>
      </c>
      <c r="D2182" s="152" t="s">
        <v>201</v>
      </c>
      <c r="E2182" s="180" t="s">
        <v>390</v>
      </c>
      <c r="F2182" s="155" t="s">
        <v>12272</v>
      </c>
      <c r="G2182" s="177" t="str">
        <f t="shared" si="32"/>
        <v>[SJBP]_Starbucks Coffee_18-20.11</v>
      </c>
      <c r="H2182" s="176"/>
      <c r="I2182" s="183"/>
      <c r="J2182" s="169"/>
      <c r="K2182" s="162"/>
      <c r="L2182" s="162"/>
      <c r="M2182" s="162"/>
      <c r="N2182" s="169"/>
      <c r="O2182" s="183"/>
      <c r="P2182" s="169"/>
      <c r="Q2182" s="183"/>
      <c r="R2182" s="177"/>
      <c r="S2182" s="177"/>
      <c r="T2182" s="177"/>
      <c r="U2182" s="155" t="s">
        <v>696</v>
      </c>
      <c r="V2182" s="155" t="b">
        <v>0</v>
      </c>
      <c r="W2182" s="179" t="s">
        <v>12273</v>
      </c>
      <c r="X2182" s="168"/>
      <c r="Y2182" s="364"/>
      <c r="Z2182" s="169"/>
      <c r="AA2182" s="163" t="str">
        <f t="shared" si="47"/>
        <v>https://shopeefood.vn/bo-suu-tap/</v>
      </c>
      <c r="AB2182" s="686" t="str">
        <f t="shared" si="48"/>
        <v/>
      </c>
    </row>
    <row r="2183" spans="1:28" ht="180">
      <c r="A2183" s="151" t="s">
        <v>10418</v>
      </c>
      <c r="B2183" s="152"/>
      <c r="C2183" s="152" t="s">
        <v>970</v>
      </c>
      <c r="D2183" s="152" t="s">
        <v>201</v>
      </c>
      <c r="E2183" s="180" t="s">
        <v>403</v>
      </c>
      <c r="F2183" s="155" t="s">
        <v>12274</v>
      </c>
      <c r="G2183" s="596" t="str">
        <f t="shared" si="32"/>
        <v>[SJBP]_The Coffee House_WC Thu</v>
      </c>
      <c r="H2183" s="176" t="s">
        <v>12275</v>
      </c>
      <c r="I2183" s="183" t="s">
        <v>12276</v>
      </c>
      <c r="J2183" s="342" t="s">
        <v>1669</v>
      </c>
      <c r="K2183" s="162"/>
      <c r="L2183" s="162"/>
      <c r="M2183" s="162"/>
      <c r="N2183" s="169"/>
      <c r="O2183" s="183"/>
      <c r="P2183" s="169"/>
      <c r="Q2183" s="183" t="s">
        <v>12277</v>
      </c>
      <c r="R2183" s="176" t="s">
        <v>12278</v>
      </c>
      <c r="S2183" s="177"/>
      <c r="T2183" s="177"/>
      <c r="U2183" s="155" t="s">
        <v>696</v>
      </c>
      <c r="V2183" s="155" t="b">
        <v>0</v>
      </c>
      <c r="W2183" s="179" t="s">
        <v>7923</v>
      </c>
      <c r="X2183" s="168"/>
      <c r="Y2183" s="173">
        <v>21522</v>
      </c>
      <c r="Z2183" s="162" t="s">
        <v>12279</v>
      </c>
      <c r="AA2183" s="163" t="str">
        <f t="shared" si="47"/>
        <v>https://shopeefood.vn/bo-suu-tap/sj-tch-thu5</v>
      </c>
      <c r="AB2183" s="686" t="str">
        <f t="shared" si="48"/>
        <v>https://shopeefood.shopee.vn/bo-suu-tap/sj-tch-thu5</v>
      </c>
    </row>
    <row r="2184" spans="1:28" ht="150">
      <c r="A2184" s="151" t="s">
        <v>10418</v>
      </c>
      <c r="B2184" s="152"/>
      <c r="C2184" s="152" t="s">
        <v>897</v>
      </c>
      <c r="D2184" s="152" t="s">
        <v>201</v>
      </c>
      <c r="E2184" s="180" t="s">
        <v>9140</v>
      </c>
      <c r="F2184" s="155" t="s">
        <v>10426</v>
      </c>
      <c r="G2184" s="596" t="str">
        <f t="shared" si="32"/>
        <v>[SJBP]_All Brand_0h-6h</v>
      </c>
      <c r="H2184" s="176" t="s">
        <v>12280</v>
      </c>
      <c r="I2184" s="400">
        <v>45972</v>
      </c>
      <c r="J2184" s="184" t="s">
        <v>12281</v>
      </c>
      <c r="K2184" s="162"/>
      <c r="L2184" s="162"/>
      <c r="M2184" s="162"/>
      <c r="N2184" s="169"/>
      <c r="O2184" s="183"/>
      <c r="P2184" s="169"/>
      <c r="Q2184" s="183"/>
      <c r="R2184" s="177"/>
      <c r="S2184" s="177"/>
      <c r="T2184" s="177"/>
      <c r="U2184" s="155" t="s">
        <v>696</v>
      </c>
      <c r="V2184" s="155" t="b">
        <v>0</v>
      </c>
      <c r="W2184" s="269" t="s">
        <v>12282</v>
      </c>
      <c r="X2184" s="168"/>
      <c r="Y2184" s="173">
        <v>21527</v>
      </c>
      <c r="Z2184" s="162" t="s">
        <v>12283</v>
      </c>
      <c r="AA2184" s="163" t="str">
        <f t="shared" si="47"/>
        <v>https://shopeefood.vn/bo-suu-tap/sj-uudaithuonghieu-0h</v>
      </c>
      <c r="AB2184" s="686" t="str">
        <f t="shared" si="48"/>
        <v>https://shopeefood.shopee.vn/bo-suu-tap/sj-uudaithuonghieu-0h</v>
      </c>
    </row>
    <row r="2185" spans="1:28" ht="120">
      <c r="A2185" s="151" t="s">
        <v>10418</v>
      </c>
      <c r="B2185" s="152"/>
      <c r="C2185" s="152" t="s">
        <v>897</v>
      </c>
      <c r="D2185" s="152" t="s">
        <v>201</v>
      </c>
      <c r="E2185" s="180" t="s">
        <v>9140</v>
      </c>
      <c r="F2185" s="155" t="s">
        <v>178</v>
      </c>
      <c r="G2185" s="596" t="str">
        <f t="shared" si="32"/>
        <v>[SJBP]_All Brand_6h - 8h</v>
      </c>
      <c r="H2185" s="176" t="s">
        <v>12284</v>
      </c>
      <c r="I2185" s="400">
        <v>45972</v>
      </c>
      <c r="J2185" s="184" t="s">
        <v>12285</v>
      </c>
      <c r="K2185" s="162"/>
      <c r="L2185" s="162"/>
      <c r="M2185" s="162"/>
      <c r="N2185" s="169"/>
      <c r="O2185" s="183"/>
      <c r="P2185" s="169"/>
      <c r="Q2185" s="183"/>
      <c r="R2185" s="177"/>
      <c r="S2185" s="177"/>
      <c r="T2185" s="177"/>
      <c r="U2185" s="155" t="s">
        <v>696</v>
      </c>
      <c r="V2185" s="155" t="b">
        <v>0</v>
      </c>
      <c r="W2185" s="269" t="s">
        <v>12286</v>
      </c>
      <c r="X2185" s="168"/>
      <c r="Y2185" s="173">
        <v>21528</v>
      </c>
      <c r="Z2185" s="162" t="s">
        <v>12287</v>
      </c>
      <c r="AA2185" s="163" t="str">
        <f t="shared" si="47"/>
        <v>https://shopeefood.vn/bo-suu-tap/sj-uudaithuonghieu-6h</v>
      </c>
      <c r="AB2185" s="686" t="str">
        <f t="shared" si="48"/>
        <v>https://shopeefood.shopee.vn/bo-suu-tap/sj-uudaithuonghieu-6h</v>
      </c>
    </row>
    <row r="2186" spans="1:28" ht="120">
      <c r="A2186" s="151" t="s">
        <v>10418</v>
      </c>
      <c r="B2186" s="152"/>
      <c r="C2186" s="152" t="s">
        <v>897</v>
      </c>
      <c r="D2186" s="152" t="s">
        <v>201</v>
      </c>
      <c r="E2186" s="180" t="s">
        <v>9140</v>
      </c>
      <c r="F2186" s="155" t="s">
        <v>12288</v>
      </c>
      <c r="G2186" s="596" t="str">
        <f t="shared" si="32"/>
        <v>[SJBP]_All Brand_8h - 10h</v>
      </c>
      <c r="H2186" s="176" t="s">
        <v>12289</v>
      </c>
      <c r="I2186" s="400">
        <v>45972</v>
      </c>
      <c r="J2186" s="184" t="s">
        <v>12285</v>
      </c>
      <c r="K2186" s="162"/>
      <c r="L2186" s="162"/>
      <c r="M2186" s="162"/>
      <c r="N2186" s="169"/>
      <c r="O2186" s="183"/>
      <c r="P2186" s="169"/>
      <c r="Q2186" s="183"/>
      <c r="R2186" s="177"/>
      <c r="S2186" s="177"/>
      <c r="T2186" s="177"/>
      <c r="U2186" s="155" t="s">
        <v>696</v>
      </c>
      <c r="V2186" s="155" t="b">
        <v>0</v>
      </c>
      <c r="W2186" s="269" t="s">
        <v>12290</v>
      </c>
      <c r="X2186" s="168"/>
      <c r="Y2186" s="173">
        <v>21529</v>
      </c>
      <c r="Z2186" s="162" t="s">
        <v>12291</v>
      </c>
      <c r="AA2186" s="163" t="str">
        <f t="shared" si="47"/>
        <v>https://shopeefood.vn/bo-suu-tap/sj-uudaithuonghieu-8h</v>
      </c>
      <c r="AB2186" s="686" t="str">
        <f t="shared" si="48"/>
        <v>https://shopeefood.shopee.vn/bo-suu-tap/sj-uudaithuonghieu-8h</v>
      </c>
    </row>
    <row r="2187" spans="1:28" ht="105">
      <c r="A2187" s="151" t="s">
        <v>10418</v>
      </c>
      <c r="B2187" s="152"/>
      <c r="C2187" s="152" t="s">
        <v>897</v>
      </c>
      <c r="D2187" s="152" t="s">
        <v>201</v>
      </c>
      <c r="E2187" s="180" t="s">
        <v>9140</v>
      </c>
      <c r="F2187" s="155" t="s">
        <v>12292</v>
      </c>
      <c r="G2187" s="596" t="str">
        <f t="shared" si="32"/>
        <v>[SJBP]_All Brand_10h - 12h</v>
      </c>
      <c r="H2187" s="176" t="s">
        <v>12293</v>
      </c>
      <c r="I2187" s="400">
        <v>45972</v>
      </c>
      <c r="J2187" s="184" t="s">
        <v>12285</v>
      </c>
      <c r="K2187" s="162"/>
      <c r="L2187" s="162"/>
      <c r="M2187" s="162"/>
      <c r="N2187" s="169"/>
      <c r="O2187" s="183"/>
      <c r="P2187" s="169"/>
      <c r="Q2187" s="183"/>
      <c r="R2187" s="177"/>
      <c r="S2187" s="177"/>
      <c r="T2187" s="177"/>
      <c r="U2187" s="155" t="s">
        <v>696</v>
      </c>
      <c r="V2187" s="155" t="b">
        <v>0</v>
      </c>
      <c r="W2187" s="269" t="s">
        <v>12294</v>
      </c>
      <c r="X2187" s="168"/>
      <c r="Y2187" s="173">
        <v>21530</v>
      </c>
      <c r="Z2187" s="162" t="s">
        <v>12295</v>
      </c>
      <c r="AA2187" s="163" t="str">
        <f t="shared" si="47"/>
        <v>https://shopeefood.vn/bo-suu-tap/sj-uudaithuonghieu-10h</v>
      </c>
      <c r="AB2187" s="686" t="str">
        <f t="shared" si="48"/>
        <v>https://shopeefood.shopee.vn/bo-suu-tap/sj-uudaithuonghieu-10h</v>
      </c>
    </row>
    <row r="2188" spans="1:28" ht="105">
      <c r="A2188" s="151" t="s">
        <v>10418</v>
      </c>
      <c r="B2188" s="152"/>
      <c r="C2188" s="152" t="s">
        <v>897</v>
      </c>
      <c r="D2188" s="152" t="s">
        <v>201</v>
      </c>
      <c r="E2188" s="180" t="s">
        <v>9140</v>
      </c>
      <c r="F2188" s="155" t="s">
        <v>12296</v>
      </c>
      <c r="G2188" s="596" t="str">
        <f t="shared" si="32"/>
        <v>[SJBP]_All Brand_12h - 14h</v>
      </c>
      <c r="H2188" s="176" t="s">
        <v>12297</v>
      </c>
      <c r="I2188" s="400">
        <v>45972</v>
      </c>
      <c r="J2188" s="184" t="s">
        <v>12285</v>
      </c>
      <c r="K2188" s="162"/>
      <c r="L2188" s="162"/>
      <c r="M2188" s="162"/>
      <c r="N2188" s="169"/>
      <c r="O2188" s="183"/>
      <c r="P2188" s="169"/>
      <c r="Q2188" s="183"/>
      <c r="R2188" s="177"/>
      <c r="S2188" s="177"/>
      <c r="T2188" s="177"/>
      <c r="U2188" s="155" t="s">
        <v>696</v>
      </c>
      <c r="V2188" s="155" t="b">
        <v>0</v>
      </c>
      <c r="W2188" s="269" t="s">
        <v>12298</v>
      </c>
      <c r="X2188" s="168"/>
      <c r="Y2188" s="173">
        <v>21531</v>
      </c>
      <c r="Z2188" s="162" t="s">
        <v>12299</v>
      </c>
      <c r="AA2188" s="163" t="str">
        <f t="shared" si="47"/>
        <v>https://shopeefood.vn/bo-suu-tap/sj-uudaithuonghieu-12h</v>
      </c>
      <c r="AB2188" s="686" t="str">
        <f t="shared" si="48"/>
        <v>https://shopeefood.shopee.vn/bo-suu-tap/sj-uudaithuonghieu-12h</v>
      </c>
    </row>
    <row r="2189" spans="1:28" ht="150">
      <c r="A2189" s="151" t="s">
        <v>10418</v>
      </c>
      <c r="B2189" s="152"/>
      <c r="C2189" s="152" t="s">
        <v>897</v>
      </c>
      <c r="D2189" s="152" t="s">
        <v>201</v>
      </c>
      <c r="E2189" s="180" t="s">
        <v>9140</v>
      </c>
      <c r="F2189" s="155" t="s">
        <v>12300</v>
      </c>
      <c r="G2189" s="596" t="str">
        <f t="shared" si="32"/>
        <v>[SJBP]_All Brand_14h - 17h</v>
      </c>
      <c r="H2189" s="176" t="s">
        <v>12301</v>
      </c>
      <c r="I2189" s="400">
        <v>45972</v>
      </c>
      <c r="J2189" s="184" t="s">
        <v>12285</v>
      </c>
      <c r="K2189" s="162"/>
      <c r="L2189" s="162"/>
      <c r="M2189" s="162"/>
      <c r="N2189" s="169"/>
      <c r="O2189" s="183"/>
      <c r="P2189" s="169"/>
      <c r="Q2189" s="183"/>
      <c r="R2189" s="177"/>
      <c r="S2189" s="177"/>
      <c r="T2189" s="177"/>
      <c r="U2189" s="155" t="s">
        <v>696</v>
      </c>
      <c r="V2189" s="155" t="b">
        <v>0</v>
      </c>
      <c r="W2189" s="269" t="s">
        <v>12302</v>
      </c>
      <c r="X2189" s="168"/>
      <c r="Y2189" s="173">
        <v>21532</v>
      </c>
      <c r="Z2189" s="162" t="s">
        <v>12303</v>
      </c>
      <c r="AA2189" s="163" t="str">
        <f t="shared" si="47"/>
        <v>https://shopeefood.vn/bo-suu-tap/sj-uudaithuonghieu-14h</v>
      </c>
      <c r="AB2189" s="686" t="str">
        <f t="shared" si="48"/>
        <v>https://shopeefood.shopee.vn/bo-suu-tap/sj-uudaithuonghieu-14h</v>
      </c>
    </row>
    <row r="2190" spans="1:28" ht="135">
      <c r="A2190" s="151" t="s">
        <v>10418</v>
      </c>
      <c r="B2190" s="152"/>
      <c r="C2190" s="152" t="s">
        <v>897</v>
      </c>
      <c r="D2190" s="152" t="s">
        <v>201</v>
      </c>
      <c r="E2190" s="180" t="s">
        <v>9140</v>
      </c>
      <c r="F2190" s="155" t="s">
        <v>12304</v>
      </c>
      <c r="G2190" s="596" t="str">
        <f t="shared" si="32"/>
        <v>[SJBP]_All Brand_17h - 19h</v>
      </c>
      <c r="H2190" s="176" t="s">
        <v>12305</v>
      </c>
      <c r="I2190" s="400">
        <v>45972</v>
      </c>
      <c r="J2190" s="184" t="s">
        <v>12285</v>
      </c>
      <c r="K2190" s="162"/>
      <c r="L2190" s="162"/>
      <c r="M2190" s="162"/>
      <c r="N2190" s="169"/>
      <c r="O2190" s="183"/>
      <c r="P2190" s="169"/>
      <c r="Q2190" s="183"/>
      <c r="R2190" s="177"/>
      <c r="S2190" s="177"/>
      <c r="T2190" s="177"/>
      <c r="U2190" s="155" t="s">
        <v>696</v>
      </c>
      <c r="V2190" s="155" t="b">
        <v>0</v>
      </c>
      <c r="W2190" s="269" t="s">
        <v>12306</v>
      </c>
      <c r="X2190" s="168"/>
      <c r="Y2190" s="173">
        <v>21533</v>
      </c>
      <c r="Z2190" s="162" t="s">
        <v>12307</v>
      </c>
      <c r="AA2190" s="163" t="str">
        <f t="shared" si="47"/>
        <v>https://shopeefood.vn/bo-suu-tap/sj-uudaithuonghieu-17h</v>
      </c>
      <c r="AB2190" s="686" t="str">
        <f t="shared" si="48"/>
        <v>https://shopeefood.shopee.vn/bo-suu-tap/sj-uudaithuonghieu-17h</v>
      </c>
    </row>
    <row r="2191" spans="1:28" ht="120">
      <c r="A2191" s="151" t="s">
        <v>10418</v>
      </c>
      <c r="B2191" s="152"/>
      <c r="C2191" s="152" t="s">
        <v>897</v>
      </c>
      <c r="D2191" s="152" t="s">
        <v>201</v>
      </c>
      <c r="E2191" s="180" t="s">
        <v>9140</v>
      </c>
      <c r="F2191" s="155" t="s">
        <v>12308</v>
      </c>
      <c r="G2191" s="596" t="str">
        <f t="shared" si="32"/>
        <v>[SJBP]_All Brand_19h - 24h</v>
      </c>
      <c r="H2191" s="176" t="s">
        <v>12309</v>
      </c>
      <c r="I2191" s="400">
        <v>45972</v>
      </c>
      <c r="J2191" s="184" t="s">
        <v>12285</v>
      </c>
      <c r="K2191" s="162"/>
      <c r="L2191" s="162"/>
      <c r="M2191" s="162"/>
      <c r="N2191" s="169"/>
      <c r="O2191" s="183"/>
      <c r="P2191" s="169"/>
      <c r="Q2191" s="183"/>
      <c r="R2191" s="177"/>
      <c r="S2191" s="177"/>
      <c r="T2191" s="177"/>
      <c r="U2191" s="155" t="s">
        <v>696</v>
      </c>
      <c r="V2191" s="155" t="b">
        <v>0</v>
      </c>
      <c r="W2191" s="269" t="s">
        <v>12310</v>
      </c>
      <c r="X2191" s="168"/>
      <c r="Y2191" s="173">
        <v>21534</v>
      </c>
      <c r="Z2191" s="162" t="s">
        <v>12311</v>
      </c>
      <c r="AA2191" s="163" t="str">
        <f t="shared" si="47"/>
        <v>https://shopeefood.vn/bo-suu-tap/sj-uudaithuonghieu-19h</v>
      </c>
      <c r="AB2191" s="686" t="str">
        <f t="shared" si="48"/>
        <v>https://shopeefood.shopee.vn/bo-suu-tap/sj-uudaithuonghieu-19h</v>
      </c>
    </row>
    <row r="2192" spans="1:28" ht="165">
      <c r="A2192" s="151" t="s">
        <v>11073</v>
      </c>
      <c r="B2192" s="152"/>
      <c r="C2192" s="152" t="s">
        <v>706</v>
      </c>
      <c r="D2192" s="152" t="s">
        <v>222</v>
      </c>
      <c r="E2192" s="174" t="s">
        <v>12004</v>
      </c>
      <c r="F2192" s="176" t="s">
        <v>12312</v>
      </c>
      <c r="G2192" s="177" t="str">
        <f t="shared" si="32"/>
        <v>[Alacarte CB]_Xing Fu Tang Vietnam - Trà Sữa Đài Loan_Dec.CB1</v>
      </c>
      <c r="H2192" s="176" t="s">
        <v>12313</v>
      </c>
      <c r="I2192" s="193" t="s">
        <v>12314</v>
      </c>
      <c r="J2192" s="170" t="s">
        <v>12007</v>
      </c>
      <c r="K2192" s="159"/>
      <c r="L2192" s="159"/>
      <c r="M2192" s="159"/>
      <c r="N2192" s="168"/>
      <c r="O2192" s="155" t="s">
        <v>2447</v>
      </c>
      <c r="P2192" s="168"/>
      <c r="Q2192" s="159"/>
      <c r="R2192" s="168"/>
      <c r="S2192" s="168"/>
      <c r="T2192" s="177" t="s">
        <v>12315</v>
      </c>
      <c r="U2192" s="155" t="s">
        <v>696</v>
      </c>
      <c r="V2192" s="155" t="b">
        <v>0</v>
      </c>
      <c r="W2192" s="170" t="s">
        <v>12316</v>
      </c>
      <c r="X2192" s="168"/>
      <c r="Y2192" s="173">
        <v>21670</v>
      </c>
      <c r="Z2192" s="162" t="s">
        <v>12317</v>
      </c>
      <c r="AA2192" s="163" t="str">
        <f t="shared" si="47"/>
        <v>https://shopeefood.vn/bo-suu-tap/a-xing-fu-tang</v>
      </c>
      <c r="AB2192" s="686" t="str">
        <f t="shared" si="48"/>
        <v>https://shopeefood.shopee.vn/bo-suu-tap/a-xing-fu-tang</v>
      </c>
    </row>
    <row r="2193" spans="1:28" ht="120">
      <c r="A2193" s="151" t="s">
        <v>11073</v>
      </c>
      <c r="B2193" s="152"/>
      <c r="C2193" s="152" t="s">
        <v>706</v>
      </c>
      <c r="D2193" s="152" t="s">
        <v>222</v>
      </c>
      <c r="E2193" s="191" t="s">
        <v>1054</v>
      </c>
      <c r="F2193" s="176" t="s">
        <v>12312</v>
      </c>
      <c r="G2193" s="177" t="str">
        <f t="shared" si="32"/>
        <v>[Alacarte CB]_Kem Bơ - Trái Cây Tô &amp; Ăn Vặt_Dec.CB1</v>
      </c>
      <c r="H2193" s="176" t="s">
        <v>12318</v>
      </c>
      <c r="I2193" s="193" t="s">
        <v>12121</v>
      </c>
      <c r="J2193" s="178" t="s">
        <v>1056</v>
      </c>
      <c r="K2193" s="159"/>
      <c r="L2193" s="170" t="s">
        <v>5353</v>
      </c>
      <c r="M2193" s="793" t="s">
        <v>12319</v>
      </c>
      <c r="N2193" s="176" t="s">
        <v>12320</v>
      </c>
      <c r="O2193" s="159"/>
      <c r="P2193" s="168"/>
      <c r="Q2193" s="193" t="s">
        <v>12321</v>
      </c>
      <c r="R2193" s="177"/>
      <c r="S2193" s="177"/>
      <c r="T2193" s="177"/>
      <c r="U2193" s="155" t="s">
        <v>696</v>
      </c>
      <c r="V2193" s="155" t="b">
        <v>0</v>
      </c>
      <c r="W2193" s="179" t="s">
        <v>12322</v>
      </c>
      <c r="X2193" s="168"/>
      <c r="Y2193" s="173">
        <v>19504</v>
      </c>
      <c r="Z2193" s="162" t="s">
        <v>3204</v>
      </c>
      <c r="AA2193" s="163" t="str">
        <f t="shared" si="47"/>
        <v>https://shopeefood.vn/bo-suu-tap/a-kem-bo---trai-cay-to--an-vat</v>
      </c>
      <c r="AB2193" s="686" t="str">
        <f t="shared" si="48"/>
        <v>https://shopeefood.shopee.vn/bo-suu-tap/a-kem-bo---trai-cay-to--an-vat</v>
      </c>
    </row>
    <row r="2194" spans="1:28" ht="135">
      <c r="A2194" s="151" t="s">
        <v>11073</v>
      </c>
      <c r="B2194" s="152"/>
      <c r="C2194" s="152" t="s">
        <v>706</v>
      </c>
      <c r="D2194" s="152" t="s">
        <v>222</v>
      </c>
      <c r="E2194" s="191" t="s">
        <v>1054</v>
      </c>
      <c r="F2194" s="176" t="s">
        <v>11982</v>
      </c>
      <c r="G2194" s="177" t="str">
        <f t="shared" si="32"/>
        <v>[Alacarte CB]_Kem Bơ - Trái Cây Tô &amp; Ăn Vặt_Dec.CB3</v>
      </c>
      <c r="H2194" s="176" t="s">
        <v>12323</v>
      </c>
      <c r="I2194" s="193" t="s">
        <v>12324</v>
      </c>
      <c r="J2194" s="178" t="s">
        <v>1056</v>
      </c>
      <c r="K2194" s="159"/>
      <c r="L2194" s="159"/>
      <c r="M2194" s="157"/>
      <c r="N2194" s="168"/>
      <c r="O2194" s="155" t="s">
        <v>12325</v>
      </c>
      <c r="P2194" s="168"/>
      <c r="Q2194" s="193" t="s">
        <v>12326</v>
      </c>
      <c r="R2194" s="177"/>
      <c r="S2194" s="177"/>
      <c r="T2194" s="177"/>
      <c r="U2194" s="155" t="s">
        <v>696</v>
      </c>
      <c r="V2194" s="155" t="b">
        <v>0</v>
      </c>
      <c r="W2194" s="179" t="s">
        <v>12327</v>
      </c>
      <c r="X2194" s="168"/>
      <c r="Y2194" s="173">
        <v>21672</v>
      </c>
      <c r="Z2194" s="162" t="s">
        <v>12328</v>
      </c>
      <c r="AA2194" s="163" t="str">
        <f t="shared" si="47"/>
        <v>https://shopeefood.vn/bo-suu-tap/a-kem-bo-251-5k</v>
      </c>
      <c r="AB2194" s="686" t="str">
        <f t="shared" si="48"/>
        <v>https://shopeefood.shopee.vn/bo-suu-tap/a-kem-bo-251-5k</v>
      </c>
    </row>
    <row r="2195" spans="1:28" ht="150">
      <c r="A2195" s="151" t="s">
        <v>11073</v>
      </c>
      <c r="B2195" s="152"/>
      <c r="C2195" s="152" t="s">
        <v>706</v>
      </c>
      <c r="D2195" s="152" t="s">
        <v>215</v>
      </c>
      <c r="E2195" s="191" t="s">
        <v>1226</v>
      </c>
      <c r="F2195" s="176" t="s">
        <v>11073</v>
      </c>
      <c r="G2195" s="177" t="str">
        <f t="shared" si="32"/>
        <v>[Win 3]_Cơm Gà Xối Mỡ 142_Dec</v>
      </c>
      <c r="H2195" s="193" t="s">
        <v>12329</v>
      </c>
      <c r="I2195" s="193" t="s">
        <v>12330</v>
      </c>
      <c r="J2195" s="178" t="s">
        <v>1229</v>
      </c>
      <c r="K2195" s="159"/>
      <c r="L2195" s="179" t="s">
        <v>1230</v>
      </c>
      <c r="M2195" s="193" t="s">
        <v>10145</v>
      </c>
      <c r="N2195" s="199" t="s">
        <v>12331</v>
      </c>
      <c r="O2195" s="193"/>
      <c r="P2195" s="177"/>
      <c r="Q2195" s="192" t="s">
        <v>12332</v>
      </c>
      <c r="R2195" s="177"/>
      <c r="S2195" s="177"/>
      <c r="T2195" s="177"/>
      <c r="U2195" s="155" t="s">
        <v>696</v>
      </c>
      <c r="V2195" s="155" t="b">
        <v>0</v>
      </c>
      <c r="W2195" s="179" t="s">
        <v>12333</v>
      </c>
      <c r="X2195" s="168"/>
      <c r="Y2195" s="173">
        <v>20173</v>
      </c>
      <c r="Z2195" s="162" t="s">
        <v>5535</v>
      </c>
      <c r="AA2195" s="163" t="str">
        <f t="shared" si="47"/>
        <v>https://shopeefood.vn/bo-suu-tap/w3-com-ga-142</v>
      </c>
      <c r="AB2195" s="686" t="str">
        <f t="shared" si="48"/>
        <v>https://shopeefood.shopee.vn/bo-suu-tap/w3-com-ga-142</v>
      </c>
    </row>
    <row r="2196" spans="1:28" ht="150">
      <c r="A2196" s="151" t="s">
        <v>11073</v>
      </c>
      <c r="B2196" s="152"/>
      <c r="C2196" s="152" t="s">
        <v>706</v>
      </c>
      <c r="D2196" s="152" t="s">
        <v>217</v>
      </c>
      <c r="E2196" s="193" t="s">
        <v>348</v>
      </c>
      <c r="F2196" s="176" t="s">
        <v>11073</v>
      </c>
      <c r="G2196" s="177" t="str">
        <f t="shared" si="32"/>
        <v>[Win 4]_McDonald's_Dec</v>
      </c>
      <c r="H2196" s="176" t="s">
        <v>12334</v>
      </c>
      <c r="I2196" s="159" t="s">
        <v>11991</v>
      </c>
      <c r="J2196" s="170" t="s">
        <v>919</v>
      </c>
      <c r="K2196" s="159"/>
      <c r="L2196" s="157" t="s">
        <v>12335</v>
      </c>
      <c r="M2196" s="176" t="s">
        <v>12336</v>
      </c>
      <c r="N2196" s="176" t="s">
        <v>12337</v>
      </c>
      <c r="O2196" s="176" t="s">
        <v>12338</v>
      </c>
      <c r="P2196" s="177"/>
      <c r="Q2196" s="193" t="s">
        <v>12339</v>
      </c>
      <c r="R2196" s="177" t="s">
        <v>12340</v>
      </c>
      <c r="S2196" s="177" t="s">
        <v>12341</v>
      </c>
      <c r="T2196" s="177" t="s">
        <v>12342</v>
      </c>
      <c r="U2196" s="155" t="s">
        <v>696</v>
      </c>
      <c r="V2196" s="155" t="b">
        <v>0</v>
      </c>
      <c r="W2196" s="179" t="s">
        <v>12343</v>
      </c>
      <c r="X2196" s="168"/>
      <c r="Y2196" s="173">
        <v>21717</v>
      </c>
      <c r="Z2196" s="162" t="s">
        <v>12344</v>
      </c>
      <c r="AA2196" s="163" t="str">
        <f t="shared" si="47"/>
        <v>https://shopeefood.vn/bo-suu-tap/w4-mcdonalds</v>
      </c>
      <c r="AB2196" s="686" t="str">
        <f t="shared" si="48"/>
        <v>https://shopeefood.shopee.vn/bo-suu-tap/w4-mcdonalds</v>
      </c>
    </row>
    <row r="2197" spans="1:28" ht="150">
      <c r="A2197" s="151" t="s">
        <v>11073</v>
      </c>
      <c r="B2197" s="152"/>
      <c r="C2197" s="152" t="s">
        <v>706</v>
      </c>
      <c r="D2197" s="152" t="s">
        <v>222</v>
      </c>
      <c r="E2197" s="174" t="s">
        <v>4768</v>
      </c>
      <c r="F2197" s="176" t="s">
        <v>11982</v>
      </c>
      <c r="G2197" s="177" t="str">
        <f t="shared" si="32"/>
        <v>[Alacarte CB]_Bối Bakery - Bánh Bông Lan Trứng Muối_Dec.CB3</v>
      </c>
      <c r="H2197" s="176" t="s">
        <v>12345</v>
      </c>
      <c r="I2197" s="159" t="s">
        <v>12346</v>
      </c>
      <c r="J2197" s="170" t="s">
        <v>4771</v>
      </c>
      <c r="K2197" s="159"/>
      <c r="L2197" s="157" t="s">
        <v>12347</v>
      </c>
      <c r="M2197" s="159" t="s">
        <v>12348</v>
      </c>
      <c r="N2197" s="168" t="s">
        <v>12349</v>
      </c>
      <c r="O2197" s="193" t="s">
        <v>12350</v>
      </c>
      <c r="P2197" s="168"/>
      <c r="Q2197" s="263" t="s">
        <v>12351</v>
      </c>
      <c r="R2197" s="177"/>
      <c r="S2197" s="177"/>
      <c r="T2197" s="177"/>
      <c r="U2197" s="155" t="s">
        <v>696</v>
      </c>
      <c r="V2197" s="155" t="b">
        <v>0</v>
      </c>
      <c r="W2197" s="179" t="s">
        <v>12352</v>
      </c>
      <c r="X2197" s="168"/>
      <c r="Y2197" s="173">
        <v>19908</v>
      </c>
      <c r="Z2197" s="162" t="s">
        <v>4776</v>
      </c>
      <c r="AA2197" s="163" t="str">
        <f t="shared" si="47"/>
        <v>https://shopeefood.vn/bo-suu-tap/a-boi-bakery</v>
      </c>
      <c r="AB2197" s="686" t="str">
        <f t="shared" si="48"/>
        <v>https://shopeefood.shopee.vn/bo-suu-tap/a-boi-bakery</v>
      </c>
    </row>
    <row r="2198" spans="1:28" ht="195">
      <c r="A2198" s="151" t="s">
        <v>11073</v>
      </c>
      <c r="B2198" s="152"/>
      <c r="C2198" s="152" t="s">
        <v>706</v>
      </c>
      <c r="D2198" s="152" t="s">
        <v>219</v>
      </c>
      <c r="E2198" s="191" t="s">
        <v>251</v>
      </c>
      <c r="F2198" s="176" t="s">
        <v>11073</v>
      </c>
      <c r="G2198" s="177" t="str">
        <f t="shared" si="32"/>
        <v>[Alacarte]_Burger King_Dec</v>
      </c>
      <c r="H2198" s="176" t="s">
        <v>12353</v>
      </c>
      <c r="I2198" s="159" t="s">
        <v>12354</v>
      </c>
      <c r="J2198" s="178" t="s">
        <v>827</v>
      </c>
      <c r="K2198" s="159"/>
      <c r="L2198" s="159"/>
      <c r="M2198" s="159"/>
      <c r="N2198" s="168"/>
      <c r="O2198" s="171" t="s">
        <v>12355</v>
      </c>
      <c r="P2198" s="168"/>
      <c r="Q2198" s="159" t="s">
        <v>12356</v>
      </c>
      <c r="R2198" s="177"/>
      <c r="S2198" s="177"/>
      <c r="T2198" s="177"/>
      <c r="U2198" s="155" t="s">
        <v>696</v>
      </c>
      <c r="V2198" s="155" t="b">
        <v>0</v>
      </c>
      <c r="W2198" s="179" t="s">
        <v>12357</v>
      </c>
      <c r="X2198" s="168"/>
      <c r="Y2198" s="173">
        <v>20691</v>
      </c>
      <c r="Z2198" s="162" t="s">
        <v>7554</v>
      </c>
      <c r="AA2198" s="163" t="str">
        <f t="shared" si="47"/>
        <v>https://shopeefood.vn/bo-suu-tap/a--burgerking-combo</v>
      </c>
      <c r="AB2198" s="686" t="str">
        <f t="shared" si="48"/>
        <v>https://shopeefood.shopee.vn/bo-suu-tap/a--burgerking-combo</v>
      </c>
    </row>
    <row r="2199" spans="1:28" ht="195">
      <c r="A2199" s="151" t="s">
        <v>11073</v>
      </c>
      <c r="B2199" s="152"/>
      <c r="C2199" s="152" t="s">
        <v>706</v>
      </c>
      <c r="D2199" s="152" t="s">
        <v>222</v>
      </c>
      <c r="E2199" s="191" t="s">
        <v>251</v>
      </c>
      <c r="F2199" s="176" t="s">
        <v>12312</v>
      </c>
      <c r="G2199" s="177" t="str">
        <f t="shared" si="32"/>
        <v>[Alacarte CB]_Burger King_Dec.CB1</v>
      </c>
      <c r="H2199" s="193" t="s">
        <v>12358</v>
      </c>
      <c r="I2199" s="159" t="s">
        <v>12359</v>
      </c>
      <c r="J2199" s="178" t="s">
        <v>827</v>
      </c>
      <c r="K2199" s="159"/>
      <c r="L2199" s="569"/>
      <c r="M2199" s="159"/>
      <c r="N2199" s="168"/>
      <c r="O2199" s="155" t="s">
        <v>12360</v>
      </c>
      <c r="P2199" s="168"/>
      <c r="Q2199" s="159" t="s">
        <v>12361</v>
      </c>
      <c r="R2199" s="177"/>
      <c r="S2199" s="177"/>
      <c r="T2199" s="177"/>
      <c r="U2199" s="155" t="s">
        <v>696</v>
      </c>
      <c r="V2199" s="155" t="b">
        <v>0</v>
      </c>
      <c r="W2199" s="179" t="s">
        <v>12362</v>
      </c>
      <c r="X2199" s="168"/>
      <c r="Y2199" s="173">
        <v>20554</v>
      </c>
      <c r="Z2199" s="162" t="s">
        <v>6051</v>
      </c>
      <c r="AA2199" s="163" t="str">
        <f t="shared" si="47"/>
        <v>https://shopeefood.vn/bo-suu-tap/a--burgerking</v>
      </c>
      <c r="AB2199" s="686" t="str">
        <f t="shared" si="48"/>
        <v>https://shopeefood.shopee.vn/bo-suu-tap/a--burgerking</v>
      </c>
    </row>
    <row r="2200" spans="1:28" ht="195">
      <c r="A2200" s="151" t="s">
        <v>11073</v>
      </c>
      <c r="B2200" s="152"/>
      <c r="C2200" s="152" t="s">
        <v>706</v>
      </c>
      <c r="D2200" s="152" t="s">
        <v>222</v>
      </c>
      <c r="E2200" s="191" t="s">
        <v>251</v>
      </c>
      <c r="F2200" s="176" t="s">
        <v>12363</v>
      </c>
      <c r="G2200" s="177" t="str">
        <f t="shared" si="32"/>
        <v>[Alacarte CB]_Burger King_Dec.CB8</v>
      </c>
      <c r="H2200" s="193" t="s">
        <v>12364</v>
      </c>
      <c r="I2200" s="159" t="s">
        <v>12365</v>
      </c>
      <c r="J2200" s="178" t="s">
        <v>827</v>
      </c>
      <c r="K2200" s="159"/>
      <c r="L2200" s="159"/>
      <c r="M2200" s="159"/>
      <c r="N2200" s="168"/>
      <c r="O2200" s="171" t="s">
        <v>12366</v>
      </c>
      <c r="P2200" s="168"/>
      <c r="Q2200" s="159" t="s">
        <v>12367</v>
      </c>
      <c r="R2200" s="177"/>
      <c r="S2200" s="177"/>
      <c r="T2200" s="177"/>
      <c r="U2200" s="155" t="s">
        <v>696</v>
      </c>
      <c r="V2200" s="155" t="b">
        <v>0</v>
      </c>
      <c r="W2200" s="179" t="s">
        <v>12368</v>
      </c>
      <c r="X2200" s="168"/>
      <c r="Y2200" s="173">
        <v>20510</v>
      </c>
      <c r="Z2200" s="162" t="s">
        <v>6048</v>
      </c>
      <c r="AA2200" s="163" t="str">
        <f t="shared" si="47"/>
        <v>https://shopeefood.vn/bo-suu-tap/a-combo-burger-king</v>
      </c>
      <c r="AB2200" s="686" t="str">
        <f t="shared" si="48"/>
        <v>https://shopeefood.shopee.vn/bo-suu-tap/a-combo-burger-king</v>
      </c>
    </row>
    <row r="2201" spans="1:28" ht="135">
      <c r="A2201" s="151" t="s">
        <v>11073</v>
      </c>
      <c r="B2201" s="152"/>
      <c r="C2201" s="152" t="s">
        <v>706</v>
      </c>
      <c r="D2201" s="152" t="s">
        <v>222</v>
      </c>
      <c r="E2201" s="191" t="s">
        <v>274</v>
      </c>
      <c r="F2201" s="176" t="s">
        <v>12369</v>
      </c>
      <c r="G2201" s="177" t="str">
        <f t="shared" si="32"/>
        <v>[Alacarte CB]_Cơm Tấm Phúc Lộc Thọ_Dec.CB1.05</v>
      </c>
      <c r="H2201" s="193" t="s">
        <v>12370</v>
      </c>
      <c r="I2201" s="159" t="s">
        <v>11991</v>
      </c>
      <c r="J2201" s="178" t="s">
        <v>860</v>
      </c>
      <c r="K2201" s="159"/>
      <c r="L2201" s="159"/>
      <c r="M2201" s="159"/>
      <c r="N2201" s="177"/>
      <c r="O2201" s="171" t="s">
        <v>12371</v>
      </c>
      <c r="P2201" s="168"/>
      <c r="Q2201" s="159" t="s">
        <v>12372</v>
      </c>
      <c r="R2201" s="177"/>
      <c r="S2201" s="177"/>
      <c r="T2201" s="177"/>
      <c r="U2201" s="155" t="s">
        <v>696</v>
      </c>
      <c r="V2201" s="155" t="b">
        <v>0</v>
      </c>
      <c r="W2201" s="179" t="s">
        <v>12373</v>
      </c>
      <c r="X2201" s="168"/>
      <c r="Y2201" s="173">
        <v>20164</v>
      </c>
      <c r="Z2201" s="162" t="s">
        <v>5120</v>
      </c>
      <c r="AA2201" s="163" t="str">
        <f t="shared" si="47"/>
        <v>https://shopeefood.vn/bo-suu-tap/a-phucloctho-1k</v>
      </c>
      <c r="AB2201" s="686" t="str">
        <f t="shared" si="48"/>
        <v>https://shopeefood.shopee.vn/bo-suu-tap/a-phucloctho-1k</v>
      </c>
    </row>
    <row r="2202" spans="1:28" ht="135">
      <c r="A2202" s="151" t="s">
        <v>11073</v>
      </c>
      <c r="B2202" s="152"/>
      <c r="C2202" s="152" t="s">
        <v>706</v>
      </c>
      <c r="D2202" s="152" t="s">
        <v>219</v>
      </c>
      <c r="E2202" s="191" t="s">
        <v>274</v>
      </c>
      <c r="F2202" s="176" t="s">
        <v>11073</v>
      </c>
      <c r="G2202" s="177" t="str">
        <f t="shared" si="32"/>
        <v>[Alacarte]_Cơm Tấm Phúc Lộc Thọ_Dec</v>
      </c>
      <c r="H2202" s="193" t="s">
        <v>12374</v>
      </c>
      <c r="I2202" s="159" t="s">
        <v>12375</v>
      </c>
      <c r="J2202" s="178" t="s">
        <v>860</v>
      </c>
      <c r="K2202" s="153"/>
      <c r="L2202" s="159"/>
      <c r="M2202" s="159"/>
      <c r="N2202" s="168"/>
      <c r="O2202" s="155" t="s">
        <v>12376</v>
      </c>
      <c r="P2202" s="168"/>
      <c r="Q2202" s="159" t="s">
        <v>12377</v>
      </c>
      <c r="R2202" s="177"/>
      <c r="S2202" s="177"/>
      <c r="T2202" s="177"/>
      <c r="U2202" s="155" t="s">
        <v>696</v>
      </c>
      <c r="V2202" s="155" t="b">
        <v>0</v>
      </c>
      <c r="W2202" s="179" t="s">
        <v>12378</v>
      </c>
      <c r="X2202" s="168"/>
      <c r="Y2202" s="173">
        <v>20555</v>
      </c>
      <c r="Z2202" s="162" t="s">
        <v>6086</v>
      </c>
      <c r="AA2202" s="163" t="str">
        <f t="shared" si="47"/>
        <v>https://shopeefood.vn/bo-suu-tap/a-comphuc-loc-tho</v>
      </c>
      <c r="AB2202" s="686" t="str">
        <f t="shared" si="48"/>
        <v>https://shopeefood.shopee.vn/bo-suu-tap/a-comphuc-loc-tho</v>
      </c>
    </row>
    <row r="2203" spans="1:28" ht="150">
      <c r="A2203" s="151" t="s">
        <v>11073</v>
      </c>
      <c r="B2203" s="152"/>
      <c r="C2203" s="152" t="s">
        <v>706</v>
      </c>
      <c r="D2203" s="152" t="s">
        <v>222</v>
      </c>
      <c r="E2203" s="191" t="s">
        <v>274</v>
      </c>
      <c r="F2203" s="176" t="s">
        <v>12379</v>
      </c>
      <c r="G2203" s="177" t="str">
        <f t="shared" si="32"/>
        <v>[Alacarte CB]_Cơm Tấm Phúc Lộc Thọ_Dec.CB4</v>
      </c>
      <c r="H2203" s="193" t="s">
        <v>12380</v>
      </c>
      <c r="I2203" s="159" t="s">
        <v>12359</v>
      </c>
      <c r="J2203" s="178" t="s">
        <v>860</v>
      </c>
      <c r="K2203" s="159"/>
      <c r="L2203" s="159"/>
      <c r="M2203" s="159"/>
      <c r="N2203" s="168"/>
      <c r="O2203" s="171" t="s">
        <v>12381</v>
      </c>
      <c r="P2203" s="168"/>
      <c r="Q2203" s="159" t="s">
        <v>12382</v>
      </c>
      <c r="R2203" s="177"/>
      <c r="S2203" s="177"/>
      <c r="T2203" s="177"/>
      <c r="U2203" s="155" t="s">
        <v>696</v>
      </c>
      <c r="V2203" s="155" t="b">
        <v>0</v>
      </c>
      <c r="W2203" s="179" t="s">
        <v>12383</v>
      </c>
      <c r="X2203" s="168"/>
      <c r="Y2203" s="173">
        <v>20403</v>
      </c>
      <c r="Z2203" s="162" t="s">
        <v>6071</v>
      </c>
      <c r="AA2203" s="163" t="str">
        <f t="shared" si="47"/>
        <v>https://shopeefood.vn/bo-suu-tap/a-com--phuc-loc-tho</v>
      </c>
      <c r="AB2203" s="686" t="str">
        <f t="shared" si="48"/>
        <v>https://shopeefood.shopee.vn/bo-suu-tap/a-com--phuc-loc-tho</v>
      </c>
    </row>
    <row r="2204" spans="1:28" ht="150">
      <c r="A2204" s="151" t="s">
        <v>11073</v>
      </c>
      <c r="B2204" s="152"/>
      <c r="C2204" s="152" t="s">
        <v>706</v>
      </c>
      <c r="D2204" s="152" t="s">
        <v>222</v>
      </c>
      <c r="E2204" s="191" t="s">
        <v>274</v>
      </c>
      <c r="F2204" s="176" t="s">
        <v>12384</v>
      </c>
      <c r="G2204" s="177" t="str">
        <f t="shared" si="32"/>
        <v>[Alacarte CB]_Cơm Tấm Phúc Lộc Thọ_Dec.CB1.26</v>
      </c>
      <c r="H2204" s="193" t="s">
        <v>12385</v>
      </c>
      <c r="I2204" s="159" t="s">
        <v>12365</v>
      </c>
      <c r="J2204" s="178" t="s">
        <v>860</v>
      </c>
      <c r="K2204" s="159"/>
      <c r="L2204" s="159"/>
      <c r="M2204" s="159"/>
      <c r="N2204" s="168"/>
      <c r="O2204" s="171" t="s">
        <v>12386</v>
      </c>
      <c r="P2204" s="168"/>
      <c r="Q2204" s="159" t="s">
        <v>12387</v>
      </c>
      <c r="R2204" s="177"/>
      <c r="S2204" s="177"/>
      <c r="T2204" s="177"/>
      <c r="U2204" s="155" t="s">
        <v>696</v>
      </c>
      <c r="V2204" s="155" t="b">
        <v>0</v>
      </c>
      <c r="W2204" s="179" t="s">
        <v>12388</v>
      </c>
      <c r="X2204" s="168"/>
      <c r="Y2204" s="173">
        <v>20012</v>
      </c>
      <c r="Z2204" s="162" t="s">
        <v>5110</v>
      </c>
      <c r="AA2204" s="163" t="str">
        <f t="shared" si="47"/>
        <v>https://shopeefood.vn/bo-suu-tap/a-com-phucloctho</v>
      </c>
      <c r="AB2204" s="686" t="str">
        <f t="shared" si="48"/>
        <v>https://shopeefood.shopee.vn/bo-suu-tap/a-com-phucloctho</v>
      </c>
    </row>
    <row r="2205" spans="1:28" ht="120">
      <c r="A2205" s="151" t="s">
        <v>10418</v>
      </c>
      <c r="B2205" s="152"/>
      <c r="C2205" s="152" t="s">
        <v>706</v>
      </c>
      <c r="D2205" s="152" t="s">
        <v>222</v>
      </c>
      <c r="E2205" s="191" t="s">
        <v>366</v>
      </c>
      <c r="F2205" s="176" t="s">
        <v>11302</v>
      </c>
      <c r="G2205" s="177" t="str">
        <f t="shared" si="32"/>
        <v>[Alacarte CB]_Papas' Chicken - Gà Hàn Quốc_Nov.CB7</v>
      </c>
      <c r="H2205" s="176" t="s">
        <v>12389</v>
      </c>
      <c r="I2205" s="193" t="s">
        <v>11171</v>
      </c>
      <c r="J2205" s="170" t="s">
        <v>12390</v>
      </c>
      <c r="K2205" s="159"/>
      <c r="L2205" s="159"/>
      <c r="M2205" s="159"/>
      <c r="N2205" s="168"/>
      <c r="O2205" s="155" t="s">
        <v>2447</v>
      </c>
      <c r="P2205" s="168"/>
      <c r="Q2205" s="193" t="s">
        <v>12391</v>
      </c>
      <c r="R2205" s="177"/>
      <c r="S2205" s="177"/>
      <c r="T2205" s="177"/>
      <c r="U2205" s="155" t="s">
        <v>696</v>
      </c>
      <c r="V2205" s="155" t="b">
        <v>0</v>
      </c>
      <c r="W2205" s="179" t="s">
        <v>12392</v>
      </c>
      <c r="X2205" s="168"/>
      <c r="Y2205" s="173">
        <v>21564</v>
      </c>
      <c r="Z2205" s="162" t="s">
        <v>12393</v>
      </c>
      <c r="AA2205" s="163" t="str">
        <f t="shared" si="47"/>
        <v>https://shopeefood.vn/bo-suu-tap/a-papas</v>
      </c>
      <c r="AB2205" s="686" t="str">
        <f t="shared" si="48"/>
        <v>https://shopeefood.shopee.vn/bo-suu-tap/a-papas</v>
      </c>
    </row>
    <row r="2206" spans="1:28" ht="120">
      <c r="A2206" s="151" t="s">
        <v>10418</v>
      </c>
      <c r="B2206" s="152"/>
      <c r="C2206" s="152" t="s">
        <v>706</v>
      </c>
      <c r="D2206" s="152" t="s">
        <v>222</v>
      </c>
      <c r="E2206" s="191" t="s">
        <v>366</v>
      </c>
      <c r="F2206" s="176" t="s">
        <v>11094</v>
      </c>
      <c r="G2206" s="177" t="str">
        <f t="shared" si="32"/>
        <v>[Alacarte CB]_Papas' Chicken - Gà Hàn Quốc_Nov.CB8</v>
      </c>
      <c r="H2206" s="193" t="s">
        <v>12394</v>
      </c>
      <c r="I2206" s="193" t="s">
        <v>12395</v>
      </c>
      <c r="J2206" s="170" t="s">
        <v>12390</v>
      </c>
      <c r="K2206" s="159"/>
      <c r="L2206" s="159"/>
      <c r="M2206" s="159"/>
      <c r="N2206" s="168"/>
      <c r="O2206" s="155" t="s">
        <v>2447</v>
      </c>
      <c r="P2206" s="168"/>
      <c r="Q2206" s="193" t="s">
        <v>12396</v>
      </c>
      <c r="R2206" s="177"/>
      <c r="S2206" s="177"/>
      <c r="T2206" s="177"/>
      <c r="U2206" s="155" t="s">
        <v>696</v>
      </c>
      <c r="V2206" s="155" t="b">
        <v>0</v>
      </c>
      <c r="W2206" s="179" t="s">
        <v>12392</v>
      </c>
      <c r="X2206" s="168"/>
      <c r="Y2206" s="173">
        <v>21565</v>
      </c>
      <c r="Z2206" s="162" t="s">
        <v>12397</v>
      </c>
      <c r="AA2206" s="163" t="str">
        <f t="shared" si="47"/>
        <v>https://shopeefood.vn/bo-suu-tap/a-papas-chicken</v>
      </c>
      <c r="AB2206" s="686" t="str">
        <f t="shared" si="48"/>
        <v>https://shopeefood.shopee.vn/bo-suu-tap/a-papas-chicken</v>
      </c>
    </row>
    <row r="2207" spans="1:28" ht="165">
      <c r="A2207" s="151" t="s">
        <v>11073</v>
      </c>
      <c r="B2207" s="152"/>
      <c r="C2207" s="152" t="s">
        <v>706</v>
      </c>
      <c r="D2207" s="152" t="s">
        <v>211</v>
      </c>
      <c r="E2207" s="159" t="s">
        <v>379</v>
      </c>
      <c r="F2207" s="155" t="s">
        <v>11073</v>
      </c>
      <c r="G2207" s="177" t="str">
        <f t="shared" si="32"/>
        <v>[Win 1]_Rau Má Mix_Dec</v>
      </c>
      <c r="H2207" s="193" t="s">
        <v>12398</v>
      </c>
      <c r="I2207" s="193" t="s">
        <v>12399</v>
      </c>
      <c r="J2207" s="170" t="s">
        <v>5379</v>
      </c>
      <c r="K2207" s="159"/>
      <c r="L2207" s="157" t="s">
        <v>12400</v>
      </c>
      <c r="M2207" s="171" t="s">
        <v>12401</v>
      </c>
      <c r="N2207" s="176" t="s">
        <v>12402</v>
      </c>
      <c r="O2207" s="159"/>
      <c r="P2207" s="543"/>
      <c r="Q2207" s="193" t="s">
        <v>12403</v>
      </c>
      <c r="R2207" s="177"/>
      <c r="S2207" s="177"/>
      <c r="T2207" s="177"/>
      <c r="U2207" s="155" t="s">
        <v>696</v>
      </c>
      <c r="V2207" s="155" t="b">
        <v>0</v>
      </c>
      <c r="W2207" s="333" t="s">
        <v>12404</v>
      </c>
      <c r="X2207" s="168"/>
      <c r="Y2207" s="173">
        <v>19839</v>
      </c>
      <c r="Z2207" s="162" t="s">
        <v>4123</v>
      </c>
      <c r="AA2207" s="163" t="str">
        <f t="shared" si="47"/>
        <v>https://shopeefood.vn/bo-suu-tap/w1-rauma-mix-1t1</v>
      </c>
      <c r="AB2207" s="686" t="str">
        <f t="shared" si="48"/>
        <v>https://shopeefood.shopee.vn/bo-suu-tap/w1-rauma-mix-1t1</v>
      </c>
    </row>
    <row r="2208" spans="1:28" ht="105">
      <c r="A2208" s="151" t="s">
        <v>11073</v>
      </c>
      <c r="B2208" s="152"/>
      <c r="C2208" s="152" t="s">
        <v>706</v>
      </c>
      <c r="D2208" s="152" t="s">
        <v>211</v>
      </c>
      <c r="E2208" s="155" t="s">
        <v>848</v>
      </c>
      <c r="F2208" s="155" t="s">
        <v>11073</v>
      </c>
      <c r="G2208" s="177" t="str">
        <f t="shared" si="32"/>
        <v>[Win 1]_Olong Châu_Dec</v>
      </c>
      <c r="H2208" s="193" t="s">
        <v>12405</v>
      </c>
      <c r="I2208" s="193" t="s">
        <v>12406</v>
      </c>
      <c r="J2208" s="170" t="s">
        <v>5438</v>
      </c>
      <c r="K2208" s="159"/>
      <c r="L2208" s="157" t="s">
        <v>12407</v>
      </c>
      <c r="M2208" s="409" t="s">
        <v>12408</v>
      </c>
      <c r="N2208" s="176" t="s">
        <v>12409</v>
      </c>
      <c r="O2208" s="159"/>
      <c r="P2208" s="543"/>
      <c r="Q2208" s="193" t="s">
        <v>12410</v>
      </c>
      <c r="R2208" s="177"/>
      <c r="S2208" s="177"/>
      <c r="T2208" s="177"/>
      <c r="U2208" s="155" t="s">
        <v>696</v>
      </c>
      <c r="V2208" s="155" t="b">
        <v>0</v>
      </c>
      <c r="W2208" s="179" t="s">
        <v>12411</v>
      </c>
      <c r="X2208" s="168"/>
      <c r="Y2208" s="173">
        <v>20522</v>
      </c>
      <c r="Z2208" s="162" t="s">
        <v>6460</v>
      </c>
      <c r="AA2208" s="163" t="str">
        <f t="shared" si="47"/>
        <v>https://shopeefood.vn/bo-suu-tap/w1-olong-chau-1t1</v>
      </c>
      <c r="AB2208" s="686" t="str">
        <f t="shared" si="48"/>
        <v>https://shopeefood.shopee.vn/bo-suu-tap/w1-olong-chau-1t1</v>
      </c>
    </row>
    <row r="2209" spans="1:28" ht="105">
      <c r="A2209" s="773" t="s">
        <v>11073</v>
      </c>
      <c r="B2209" s="774"/>
      <c r="C2209" s="775" t="s">
        <v>1236</v>
      </c>
      <c r="D2209" s="784" t="s">
        <v>207</v>
      </c>
      <c r="E2209" s="775" t="s">
        <v>372</v>
      </c>
      <c r="F2209" s="794" t="s">
        <v>6429</v>
      </c>
      <c r="G2209" s="778" t="str">
        <f t="shared" si="32"/>
        <v>[SuperVIP]_Phúc Long Coffee &amp; Tea_79k</v>
      </c>
      <c r="H2209" s="783" t="s">
        <v>12412</v>
      </c>
      <c r="I2209" s="183" t="s">
        <v>12413</v>
      </c>
      <c r="J2209" s="209" t="s">
        <v>3782</v>
      </c>
      <c r="K2209" s="162"/>
      <c r="L2209" s="162"/>
      <c r="M2209" s="162"/>
      <c r="N2209" s="169"/>
      <c r="O2209" s="183"/>
      <c r="P2209" s="169"/>
      <c r="Q2209" s="183"/>
      <c r="R2209" s="177"/>
      <c r="S2209" s="177"/>
      <c r="T2209" s="177"/>
      <c r="U2209" s="155" t="s">
        <v>696</v>
      </c>
      <c r="V2209" s="155" t="b">
        <v>0</v>
      </c>
      <c r="W2209" s="179" t="s">
        <v>12414</v>
      </c>
      <c r="X2209" s="168"/>
      <c r="Y2209" s="173">
        <v>20898</v>
      </c>
      <c r="Z2209" s="162" t="s">
        <v>8466</v>
      </c>
      <c r="AA2209" s="163" t="str">
        <f t="shared" si="47"/>
        <v>https://shopeefood.vn/bo-suu-tap/sv-nw-phuclong</v>
      </c>
      <c r="AB2209" s="686" t="str">
        <f t="shared" si="48"/>
        <v>https://shopeefood.shopee.vn/bo-suu-tap/sv-nw-phuclong</v>
      </c>
    </row>
    <row r="2210" spans="1:28" ht="90">
      <c r="A2210" s="773" t="s">
        <v>11073</v>
      </c>
      <c r="B2210" s="774"/>
      <c r="C2210" s="775" t="s">
        <v>1236</v>
      </c>
      <c r="D2210" s="795" t="s">
        <v>201</v>
      </c>
      <c r="E2210" s="775" t="s">
        <v>372</v>
      </c>
      <c r="F2210" s="794" t="s">
        <v>10621</v>
      </c>
      <c r="G2210" s="778" t="str">
        <f t="shared" si="32"/>
        <v>[SJBP]_Phúc Long Coffee &amp; Tea_Combo 119k</v>
      </c>
      <c r="H2210" s="783" t="s">
        <v>12415</v>
      </c>
      <c r="I2210" s="183" t="s">
        <v>12416</v>
      </c>
      <c r="J2210" s="209" t="s">
        <v>3782</v>
      </c>
      <c r="K2210" s="162"/>
      <c r="L2210" s="162"/>
      <c r="M2210" s="162"/>
      <c r="N2210" s="169"/>
      <c r="O2210" s="183"/>
      <c r="P2210" s="169"/>
      <c r="Q2210" s="183"/>
      <c r="R2210" s="177"/>
      <c r="S2210" s="177"/>
      <c r="T2210" s="177"/>
      <c r="U2210" s="155"/>
      <c r="V2210" s="155" t="b">
        <v>0</v>
      </c>
      <c r="W2210" s="179" t="s">
        <v>12417</v>
      </c>
      <c r="X2210" s="168"/>
      <c r="Y2210" s="173">
        <v>20581</v>
      </c>
      <c r="Z2210" s="162" t="s">
        <v>7778</v>
      </c>
      <c r="AA2210" s="163" t="str">
        <f t="shared" si="47"/>
        <v>https://shopeefood.vn/bo-suu-tap/sj-phuclong-deal</v>
      </c>
      <c r="AB2210" s="686" t="str">
        <f t="shared" si="48"/>
        <v>https://shopeefood.shopee.vn/bo-suu-tap/sj-phuclong-deal</v>
      </c>
    </row>
    <row r="2211" spans="1:28" ht="90">
      <c r="A2211" s="773" t="s">
        <v>11073</v>
      </c>
      <c r="B2211" s="774"/>
      <c r="C2211" s="775" t="s">
        <v>1236</v>
      </c>
      <c r="D2211" s="795" t="s">
        <v>201</v>
      </c>
      <c r="E2211" s="775" t="s">
        <v>372</v>
      </c>
      <c r="F2211" s="796" t="s">
        <v>12418</v>
      </c>
      <c r="G2211" s="797" t="str">
        <f t="shared" si="32"/>
        <v>[SJBP]_Phúc Long Coffee &amp; Tea_M2T1- Dec</v>
      </c>
      <c r="H2211" s="783" t="s">
        <v>12419</v>
      </c>
      <c r="I2211" s="183" t="s">
        <v>12420</v>
      </c>
      <c r="J2211" s="209" t="s">
        <v>3782</v>
      </c>
      <c r="K2211" s="162"/>
      <c r="L2211" s="162"/>
      <c r="M2211" s="162"/>
      <c r="N2211" s="169"/>
      <c r="O2211" s="183"/>
      <c r="P2211" s="169"/>
      <c r="Q2211" s="183"/>
      <c r="R2211" s="177"/>
      <c r="S2211" s="177"/>
      <c r="T2211" s="177"/>
      <c r="U2211" s="155"/>
      <c r="V2211" s="155" t="b">
        <v>0</v>
      </c>
      <c r="W2211" s="179" t="s">
        <v>12421</v>
      </c>
      <c r="X2211" s="168"/>
      <c r="Y2211" s="173">
        <v>20639</v>
      </c>
      <c r="Z2211" s="162" t="s">
        <v>7602</v>
      </c>
      <c r="AA2211" s="163" t="str">
        <f t="shared" si="47"/>
        <v>https://shopeefood.vn/bo-suu-tap/sj-phuclong--2t1</v>
      </c>
      <c r="AB2211" s="686" t="str">
        <f t="shared" si="48"/>
        <v>https://shopeefood.shopee.vn/bo-suu-tap/sj-phuclong--2t1</v>
      </c>
    </row>
    <row r="2212" spans="1:28" ht="105">
      <c r="A2212" s="773" t="s">
        <v>11073</v>
      </c>
      <c r="B2212" s="774"/>
      <c r="C2212" s="775" t="s">
        <v>1236</v>
      </c>
      <c r="D2212" s="784" t="s">
        <v>207</v>
      </c>
      <c r="E2212" s="775" t="s">
        <v>372</v>
      </c>
      <c r="F2212" s="798" t="s">
        <v>7797</v>
      </c>
      <c r="G2212" s="778" t="str">
        <f t="shared" si="32"/>
        <v>[SuperVIP]_Phúc Long Coffee &amp; Tea_99k</v>
      </c>
      <c r="H2212" s="783" t="s">
        <v>12422</v>
      </c>
      <c r="I2212" s="400">
        <v>45973</v>
      </c>
      <c r="J2212" s="209" t="s">
        <v>3782</v>
      </c>
      <c r="K2212" s="162"/>
      <c r="L2212" s="162"/>
      <c r="M2212" s="162"/>
      <c r="N2212" s="169"/>
      <c r="O2212" s="183"/>
      <c r="P2212" s="169"/>
      <c r="Q2212" s="183"/>
      <c r="R2212" s="177"/>
      <c r="S2212" s="177"/>
      <c r="T2212" s="177"/>
      <c r="U2212" s="155"/>
      <c r="V2212" s="155" t="b">
        <v>0</v>
      </c>
      <c r="W2212" s="179" t="s">
        <v>12423</v>
      </c>
      <c r="X2212" s="168"/>
      <c r="Y2212" s="173">
        <v>20419</v>
      </c>
      <c r="Z2212" s="162" t="s">
        <v>6104</v>
      </c>
      <c r="AA2212" s="163" t="str">
        <f t="shared" si="47"/>
        <v>https://shopeefood.vn/bo-suu-tap/sv-phuc-long--tea</v>
      </c>
      <c r="AB2212" s="686" t="str">
        <f t="shared" si="48"/>
        <v>https://shopeefood.shopee.vn/bo-suu-tap/sv-phuc-long--tea</v>
      </c>
    </row>
    <row r="2213" spans="1:28" ht="75">
      <c r="A2213" s="732" t="s">
        <v>11073</v>
      </c>
      <c r="B2213" s="733"/>
      <c r="C2213" s="734" t="s">
        <v>1236</v>
      </c>
      <c r="D2213" s="735" t="s">
        <v>209</v>
      </c>
      <c r="E2213" s="734" t="s">
        <v>372</v>
      </c>
      <c r="F2213" s="748" t="s">
        <v>12424</v>
      </c>
      <c r="G2213" s="737" t="str">
        <f t="shared" si="32"/>
        <v>[VIP]_Phúc Long Coffee &amp; Tea_Spike 12.12</v>
      </c>
      <c r="H2213" s="740" t="s">
        <v>12425</v>
      </c>
      <c r="I2213" s="400">
        <v>46003</v>
      </c>
      <c r="J2213" s="209" t="s">
        <v>3782</v>
      </c>
      <c r="K2213" s="162"/>
      <c r="L2213" s="162"/>
      <c r="M2213" s="162"/>
      <c r="N2213" s="169"/>
      <c r="O2213" s="183"/>
      <c r="P2213" s="169"/>
      <c r="Q2213" s="183"/>
      <c r="R2213" s="177"/>
      <c r="S2213" s="177"/>
      <c r="T2213" s="177"/>
      <c r="U2213" s="155"/>
      <c r="V2213" s="155" t="b">
        <v>0</v>
      </c>
      <c r="W2213" s="168"/>
      <c r="X2213" s="168"/>
      <c r="Y2213" s="173">
        <v>20912</v>
      </c>
      <c r="Z2213" s="162" t="s">
        <v>8446</v>
      </c>
      <c r="AA2213" s="163" t="str">
        <f t="shared" si="47"/>
        <v>https://shopeefood.vn/bo-suu-tap/v-23k-phuclong</v>
      </c>
      <c r="AB2213" s="686" t="str">
        <f t="shared" si="48"/>
        <v>https://shopeefood.shopee.vn/bo-suu-tap/v-23k-phuclong</v>
      </c>
    </row>
    <row r="2214" spans="1:28" ht="120">
      <c r="A2214" s="151" t="s">
        <v>10418</v>
      </c>
      <c r="B2214" s="152"/>
      <c r="C2214" s="152" t="s">
        <v>717</v>
      </c>
      <c r="D2214" s="152" t="s">
        <v>222</v>
      </c>
      <c r="E2214" s="153" t="s">
        <v>1605</v>
      </c>
      <c r="F2214" s="155" t="s">
        <v>11164</v>
      </c>
      <c r="G2214" s="177" t="str">
        <f t="shared" si="32"/>
        <v>[Alacarte CB]_Sủi Cảo Ngọc Ý - Hà Tôn Quyền_Nov.CB3</v>
      </c>
      <c r="H2214" s="176" t="s">
        <v>12426</v>
      </c>
      <c r="I2214" s="159" t="s">
        <v>12427</v>
      </c>
      <c r="J2214" s="288" t="s">
        <v>1608</v>
      </c>
      <c r="K2214" s="157"/>
      <c r="L2214" s="157"/>
      <c r="M2214" s="159"/>
      <c r="N2214" s="197"/>
      <c r="O2214" s="183" t="s">
        <v>723</v>
      </c>
      <c r="P2214" s="169"/>
      <c r="Q2214" s="306" t="s">
        <v>12428</v>
      </c>
      <c r="R2214" s="177"/>
      <c r="S2214" s="177"/>
      <c r="T2214" s="177"/>
      <c r="U2214" s="155" t="s">
        <v>696</v>
      </c>
      <c r="V2214" s="155" t="b">
        <v>0</v>
      </c>
      <c r="W2214" s="170" t="s">
        <v>11209</v>
      </c>
      <c r="X2214" s="168"/>
      <c r="Y2214" s="173">
        <v>19859</v>
      </c>
      <c r="Z2214" s="162" t="s">
        <v>4640</v>
      </c>
      <c r="AA2214" s="163" t="str">
        <f t="shared" si="47"/>
        <v>https://shopeefood.vn/bo-suu-tap/a-sui-cao-ngoc-y</v>
      </c>
      <c r="AB2214" s="686" t="str">
        <f t="shared" si="48"/>
        <v>https://shopeefood.shopee.vn/bo-suu-tap/a-sui-cao-ngoc-y</v>
      </c>
    </row>
    <row r="2215" spans="1:28" ht="285">
      <c r="A2215" s="151" t="s">
        <v>10418</v>
      </c>
      <c r="B2215" s="152"/>
      <c r="C2215" s="152" t="s">
        <v>970</v>
      </c>
      <c r="D2215" s="152" t="s">
        <v>205</v>
      </c>
      <c r="E2215" s="180" t="s">
        <v>323</v>
      </c>
      <c r="F2215" s="155" t="s">
        <v>12429</v>
      </c>
      <c r="G2215" s="177" t="str">
        <f t="shared" si="32"/>
        <v>[JBP]_KATINAT Coffee &amp; Tea House_Ly Phép Màu</v>
      </c>
      <c r="H2215" s="176" t="s">
        <v>12430</v>
      </c>
      <c r="I2215" s="183" t="s">
        <v>12431</v>
      </c>
      <c r="J2215" s="209" t="s">
        <v>1323</v>
      </c>
      <c r="K2215" s="184" t="s">
        <v>12432</v>
      </c>
      <c r="L2215" s="162"/>
      <c r="M2215" s="162"/>
      <c r="N2215" s="169"/>
      <c r="O2215" s="183"/>
      <c r="P2215" s="169"/>
      <c r="Q2215" s="183"/>
      <c r="R2215" s="177"/>
      <c r="S2215" s="177"/>
      <c r="T2215" s="177"/>
      <c r="U2215" s="155"/>
      <c r="V2215" s="155" t="b">
        <v>0</v>
      </c>
      <c r="W2215" s="185"/>
      <c r="X2215" s="168"/>
      <c r="Y2215" s="173">
        <v>21604</v>
      </c>
      <c r="Z2215" s="162" t="s">
        <v>12433</v>
      </c>
      <c r="AA2215" s="163" t="str">
        <f t="shared" si="47"/>
        <v>https://shopeefood.vn/bo-suu-tap/jb-katinat-xmas</v>
      </c>
      <c r="AB2215" s="686" t="str">
        <f t="shared" si="48"/>
        <v>https://shopeefood.shopee.vn/bo-suu-tap/jb-katinat-xmas</v>
      </c>
    </row>
    <row r="2216" spans="1:28" ht="60">
      <c r="A2216" s="151" t="s">
        <v>11073</v>
      </c>
      <c r="B2216" s="152"/>
      <c r="C2216" s="152" t="s">
        <v>897</v>
      </c>
      <c r="D2216" s="152" t="s">
        <v>201</v>
      </c>
      <c r="E2216" s="180" t="s">
        <v>348</v>
      </c>
      <c r="F2216" s="155" t="s">
        <v>12434</v>
      </c>
      <c r="G2216" s="177" t="str">
        <f t="shared" si="32"/>
        <v>[SJBP]_McDonald's_Mua 2 tặng 2</v>
      </c>
      <c r="H2216" s="176" t="s">
        <v>12435</v>
      </c>
      <c r="I2216" s="183" t="s">
        <v>11669</v>
      </c>
      <c r="J2216" s="201" t="s">
        <v>919</v>
      </c>
      <c r="K2216" s="162"/>
      <c r="L2216" s="162"/>
      <c r="M2216" s="162"/>
      <c r="N2216" s="169"/>
      <c r="O2216" s="183"/>
      <c r="P2216" s="169"/>
      <c r="Q2216" s="183"/>
      <c r="R2216" s="799" t="s">
        <v>12436</v>
      </c>
      <c r="S2216" s="799" t="s">
        <v>12436</v>
      </c>
      <c r="T2216" s="799" t="s">
        <v>12436</v>
      </c>
      <c r="U2216" s="155" t="s">
        <v>696</v>
      </c>
      <c r="V2216" s="155" t="b">
        <v>0</v>
      </c>
      <c r="W2216" s="179" t="s">
        <v>12437</v>
      </c>
      <c r="X2216" s="168"/>
      <c r="Y2216" s="173">
        <v>20877</v>
      </c>
      <c r="Z2216" s="162" t="s">
        <v>8596</v>
      </c>
      <c r="AA2216" s="163" t="str">
        <f t="shared" si="47"/>
        <v>https://shopeefood.vn/bo-suu-tap/sj-bau-mcdonalds</v>
      </c>
      <c r="AB2216" s="686" t="str">
        <f t="shared" si="48"/>
        <v>https://shopeefood.shopee.vn/bo-suu-tap/sj-bau-mcdonalds</v>
      </c>
    </row>
    <row r="2217" spans="1:28" ht="120">
      <c r="A2217" s="151" t="s">
        <v>11073</v>
      </c>
      <c r="B2217" s="152"/>
      <c r="C2217" s="152" t="s">
        <v>717</v>
      </c>
      <c r="D2217" s="152" t="s">
        <v>222</v>
      </c>
      <c r="E2217" s="153" t="s">
        <v>3676</v>
      </c>
      <c r="F2217" s="155" t="s">
        <v>12438</v>
      </c>
      <c r="G2217" s="177" t="str">
        <f t="shared" si="32"/>
        <v>[Alacarte CB]_Pharmacity_Dec.CB9</v>
      </c>
      <c r="H2217" s="171" t="s">
        <v>12439</v>
      </c>
      <c r="I2217" s="193" t="s">
        <v>12440</v>
      </c>
      <c r="J2217" s="194" t="s">
        <v>12441</v>
      </c>
      <c r="K2217" s="159"/>
      <c r="L2217" s="179" t="s">
        <v>12442</v>
      </c>
      <c r="M2217" s="176" t="s">
        <v>12443</v>
      </c>
      <c r="N2217" s="168"/>
      <c r="O2217" s="159"/>
      <c r="P2217" s="169"/>
      <c r="Q2217" s="193" t="s">
        <v>12444</v>
      </c>
      <c r="R2217" s="177"/>
      <c r="S2217" s="177"/>
      <c r="T2217" s="177"/>
      <c r="U2217" s="155" t="s">
        <v>696</v>
      </c>
      <c r="V2217" s="155" t="b">
        <v>0</v>
      </c>
      <c r="W2217" s="179" t="s">
        <v>12445</v>
      </c>
      <c r="X2217" s="168"/>
      <c r="Y2217" s="173">
        <v>21718</v>
      </c>
      <c r="Z2217" s="162" t="s">
        <v>12446</v>
      </c>
      <c r="AA2217" s="163" t="str">
        <f t="shared" si="47"/>
        <v>https://shopeefood.vn/bo-suu-tap/a-1t1-pharmacity</v>
      </c>
      <c r="AB2217" s="686" t="str">
        <f t="shared" si="48"/>
        <v>https://shopeefood.shopee.vn/bo-suu-tap/a-1t1-pharmacity</v>
      </c>
    </row>
    <row r="2218" spans="1:28" ht="120">
      <c r="A2218" s="151" t="s">
        <v>11073</v>
      </c>
      <c r="B2218" s="152"/>
      <c r="C2218" s="152" t="s">
        <v>717</v>
      </c>
      <c r="D2218" s="152" t="s">
        <v>213</v>
      </c>
      <c r="E2218" s="243" t="s">
        <v>3676</v>
      </c>
      <c r="F2218" s="155" t="s">
        <v>11073</v>
      </c>
      <c r="G2218" s="177" t="str">
        <f t="shared" si="32"/>
        <v>[Win 2]_Pharmacity_Dec</v>
      </c>
      <c r="H2218" s="656" t="s">
        <v>12447</v>
      </c>
      <c r="I2218" s="159" t="s">
        <v>12448</v>
      </c>
      <c r="J2218" s="179" t="s">
        <v>12441</v>
      </c>
      <c r="K2218" s="159"/>
      <c r="L2218" s="185"/>
      <c r="M2218" s="176"/>
      <c r="N2218" s="168"/>
      <c r="O2218" s="155" t="s">
        <v>12449</v>
      </c>
      <c r="P2218" s="169"/>
      <c r="Q2218" s="193" t="s">
        <v>12450</v>
      </c>
      <c r="R2218" s="177"/>
      <c r="S2218" s="177"/>
      <c r="T2218" s="177"/>
      <c r="U2218" s="155" t="s">
        <v>696</v>
      </c>
      <c r="V2218" s="155" t="b">
        <v>0</v>
      </c>
      <c r="W2218" s="179" t="s">
        <v>12451</v>
      </c>
      <c r="X2218" s="168"/>
      <c r="Y2218" s="173">
        <v>20087</v>
      </c>
      <c r="Z2218" s="162" t="s">
        <v>4720</v>
      </c>
      <c r="AA2218" s="163" t="str">
        <f t="shared" si="47"/>
        <v>https://shopeefood.vn/bo-suu-tap/a-pharmacity</v>
      </c>
      <c r="AB2218" s="686" t="str">
        <f t="shared" si="48"/>
        <v>https://shopeefood.shopee.vn/bo-suu-tap/a-pharmacity</v>
      </c>
    </row>
    <row r="2219" spans="1:28" ht="30">
      <c r="A2219" s="151" t="s">
        <v>11073</v>
      </c>
      <c r="B2219" s="152"/>
      <c r="C2219" s="152" t="s">
        <v>897</v>
      </c>
      <c r="D2219" s="152" t="s">
        <v>201</v>
      </c>
      <c r="E2219" s="180" t="s">
        <v>300</v>
      </c>
      <c r="F2219" s="155" t="s">
        <v>174</v>
      </c>
      <c r="G2219" s="177" t="str">
        <f t="shared" si="32"/>
        <v>[SJBP]_Gà Rán Popeyes_BAU</v>
      </c>
      <c r="H2219" s="754" t="s">
        <v>12452</v>
      </c>
      <c r="I2219" s="183" t="s">
        <v>11669</v>
      </c>
      <c r="J2219" s="252" t="s">
        <v>12453</v>
      </c>
      <c r="K2219" s="162"/>
      <c r="L2219" s="162"/>
      <c r="M2219" s="162"/>
      <c r="N2219" s="169"/>
      <c r="O2219" s="183"/>
      <c r="P2219" s="169"/>
      <c r="Q2219" s="183"/>
      <c r="R2219" s="177"/>
      <c r="S2219" s="177"/>
      <c r="T2219" s="177"/>
      <c r="U2219" s="155" t="s">
        <v>696</v>
      </c>
      <c r="V2219" s="155" t="b">
        <v>0</v>
      </c>
      <c r="W2219" s="170" t="s">
        <v>12454</v>
      </c>
      <c r="X2219" s="168"/>
      <c r="Y2219" s="173">
        <v>20875</v>
      </c>
      <c r="Z2219" s="162" t="s">
        <v>8581</v>
      </c>
      <c r="AA2219" s="163" t="str">
        <f t="shared" si="47"/>
        <v>https://shopeefood.vn/bo-suu-tap/sj-bau-popeyes</v>
      </c>
      <c r="AB2219" s="686" t="str">
        <f t="shared" si="48"/>
        <v>https://shopeefood.shopee.vn/bo-suu-tap/sj-bau-popeyes</v>
      </c>
    </row>
    <row r="2220" spans="1:28" ht="60">
      <c r="A2220" s="151" t="s">
        <v>11073</v>
      </c>
      <c r="B2220" s="152"/>
      <c r="C2220" s="152" t="s">
        <v>897</v>
      </c>
      <c r="D2220" s="152" t="s">
        <v>201</v>
      </c>
      <c r="E2220" s="180" t="s">
        <v>300</v>
      </c>
      <c r="F2220" s="155" t="s">
        <v>12455</v>
      </c>
      <c r="G2220" s="177" t="str">
        <f t="shared" si="32"/>
        <v>[SJBP]_Gà Rán Popeyes_1t1</v>
      </c>
      <c r="H2220" s="754" t="s">
        <v>12456</v>
      </c>
      <c r="I2220" s="321" t="s">
        <v>12457</v>
      </c>
      <c r="J2220" s="252" t="s">
        <v>12458</v>
      </c>
      <c r="K2220" s="162"/>
      <c r="L2220" s="162"/>
      <c r="M2220" s="162"/>
      <c r="N2220" s="169"/>
      <c r="O2220" s="183"/>
      <c r="P2220" s="169"/>
      <c r="Q2220" s="183"/>
      <c r="R2220" s="177"/>
      <c r="S2220" s="177"/>
      <c r="T2220" s="177"/>
      <c r="U2220" s="155" t="s">
        <v>696</v>
      </c>
      <c r="V2220" s="155" t="b">
        <v>0</v>
      </c>
      <c r="W2220" s="170" t="s">
        <v>12459</v>
      </c>
      <c r="X2220" s="168"/>
      <c r="Y2220" s="173">
        <v>20876</v>
      </c>
      <c r="Z2220" s="162" t="s">
        <v>8588</v>
      </c>
      <c r="AA2220" s="163" t="str">
        <f t="shared" si="47"/>
        <v>https://shopeefood.vn/bo-suu-tap/sj-1t1-popeyes</v>
      </c>
      <c r="AB2220" s="686" t="str">
        <f t="shared" si="48"/>
        <v>https://shopeefood.shopee.vn/bo-suu-tap/sj-1t1-popeyes</v>
      </c>
    </row>
    <row r="2221" spans="1:28" ht="384">
      <c r="A2221" s="151" t="s">
        <v>11073</v>
      </c>
      <c r="B2221" s="152"/>
      <c r="C2221" s="152" t="s">
        <v>897</v>
      </c>
      <c r="D2221" s="152" t="s">
        <v>201</v>
      </c>
      <c r="E2221" s="180" t="s">
        <v>285</v>
      </c>
      <c r="F2221" s="155" t="s">
        <v>174</v>
      </c>
      <c r="G2221" s="177" t="str">
        <f t="shared" si="32"/>
        <v>[SJBP]_Domino's Pizza_BAU</v>
      </c>
      <c r="H2221" s="176" t="s">
        <v>12460</v>
      </c>
      <c r="I2221" s="183" t="s">
        <v>11669</v>
      </c>
      <c r="J2221" s="346" t="s">
        <v>942</v>
      </c>
      <c r="K2221" s="162"/>
      <c r="L2221" s="162"/>
      <c r="M2221" s="162"/>
      <c r="N2221" s="169"/>
      <c r="O2221" s="183"/>
      <c r="P2221" s="169"/>
      <c r="Q2221" s="183"/>
      <c r="R2221" s="177"/>
      <c r="S2221" s="177"/>
      <c r="T2221" s="177"/>
      <c r="U2221" s="155" t="s">
        <v>696</v>
      </c>
      <c r="V2221" s="155" t="b">
        <v>0</v>
      </c>
      <c r="W2221" s="170" t="s">
        <v>12461</v>
      </c>
      <c r="X2221" s="168"/>
      <c r="Y2221" s="173">
        <v>19822</v>
      </c>
      <c r="Z2221" s="162" t="s">
        <v>4498</v>
      </c>
      <c r="AA2221" s="163" t="str">
        <f t="shared" si="47"/>
        <v>https://shopeefood.vn/bo-suu-tap/sj-dominos-80</v>
      </c>
      <c r="AB2221" s="686" t="str">
        <f t="shared" si="48"/>
        <v>https://shopeefood.shopee.vn/bo-suu-tap/sj-dominos-80</v>
      </c>
    </row>
    <row r="2222" spans="1:28" ht="409.6">
      <c r="A2222" s="151" t="s">
        <v>11073</v>
      </c>
      <c r="B2222" s="152"/>
      <c r="C2222" s="152" t="s">
        <v>897</v>
      </c>
      <c r="D2222" s="152" t="s">
        <v>201</v>
      </c>
      <c r="E2222" s="180" t="s">
        <v>285</v>
      </c>
      <c r="F2222" s="155" t="s">
        <v>5984</v>
      </c>
      <c r="G2222" s="177" t="str">
        <f t="shared" si="32"/>
        <v>[SJBP]_Domino's Pizza_1k</v>
      </c>
      <c r="H2222" s="255" t="s">
        <v>12462</v>
      </c>
      <c r="I2222" s="321" t="s">
        <v>12463</v>
      </c>
      <c r="J2222" s="346" t="s">
        <v>942</v>
      </c>
      <c r="K2222" s="162"/>
      <c r="L2222" s="162"/>
      <c r="M2222" s="162"/>
      <c r="N2222" s="169"/>
      <c r="O2222" s="183"/>
      <c r="P2222" s="169"/>
      <c r="Q2222" s="183"/>
      <c r="R2222" s="176" t="s">
        <v>12464</v>
      </c>
      <c r="S2222" s="176" t="s">
        <v>12464</v>
      </c>
      <c r="T2222" s="176" t="s">
        <v>12464</v>
      </c>
      <c r="U2222" s="155" t="s">
        <v>696</v>
      </c>
      <c r="V2222" s="155" t="b">
        <v>0</v>
      </c>
      <c r="W2222" s="179" t="s">
        <v>12465</v>
      </c>
      <c r="X2222" s="168"/>
      <c r="Y2222" s="173">
        <v>19974</v>
      </c>
      <c r="Z2222" s="162" t="s">
        <v>4958</v>
      </c>
      <c r="AA2222" s="163" t="str">
        <f t="shared" si="47"/>
        <v>https://shopeefood.vn/bo-suu-tap/sj-dominos-pizza-1k</v>
      </c>
      <c r="AB2222" s="686" t="str">
        <f t="shared" si="48"/>
        <v>https://shopeefood.shopee.vn/bo-suu-tap/sj-dominos-pizza-1k</v>
      </c>
    </row>
    <row r="2223" spans="1:28" ht="165">
      <c r="A2223" s="151" t="s">
        <v>11073</v>
      </c>
      <c r="B2223" s="152"/>
      <c r="C2223" s="152" t="s">
        <v>706</v>
      </c>
      <c r="D2223" s="152" t="s">
        <v>222</v>
      </c>
      <c r="E2223" s="191" t="s">
        <v>6300</v>
      </c>
      <c r="F2223" s="176" t="s">
        <v>11982</v>
      </c>
      <c r="G2223" s="177" t="str">
        <f t="shared" si="32"/>
        <v>[Alacarte CB]_Matcha Vibe - Tiệm Trà Nhật Bản_Dec.CB3</v>
      </c>
      <c r="H2223" s="176" t="s">
        <v>12466</v>
      </c>
      <c r="I2223" s="193" t="s">
        <v>12467</v>
      </c>
      <c r="J2223" s="178" t="s">
        <v>8381</v>
      </c>
      <c r="K2223" s="159"/>
      <c r="L2223" s="157" t="s">
        <v>7573</v>
      </c>
      <c r="M2223" s="176" t="s">
        <v>12468</v>
      </c>
      <c r="N2223" s="155" t="s">
        <v>10097</v>
      </c>
      <c r="O2223" s="159"/>
      <c r="P2223" s="168"/>
      <c r="Q2223" s="193" t="s">
        <v>12469</v>
      </c>
      <c r="R2223" s="177"/>
      <c r="S2223" s="177"/>
      <c r="T2223" s="177"/>
      <c r="U2223" s="155" t="s">
        <v>696</v>
      </c>
      <c r="V2223" s="155" t="b">
        <v>0</v>
      </c>
      <c r="W2223" s="179" t="s">
        <v>12470</v>
      </c>
      <c r="X2223" s="168"/>
      <c r="Y2223" s="173">
        <v>21400</v>
      </c>
      <c r="Z2223" s="162" t="s">
        <v>11263</v>
      </c>
      <c r="AA2223" s="163" t="str">
        <f t="shared" si="47"/>
        <v>https://shopeefood.vn/bo-suu-tap/a-matchavibe-50</v>
      </c>
      <c r="AB2223" s="686" t="str">
        <f t="shared" si="48"/>
        <v>https://shopeefood.shopee.vn/bo-suu-tap/a-matchavibe-50</v>
      </c>
    </row>
    <row r="2224" spans="1:28" ht="165">
      <c r="A2224" s="151" t="s">
        <v>11073</v>
      </c>
      <c r="B2224" s="152"/>
      <c r="C2224" s="152" t="s">
        <v>706</v>
      </c>
      <c r="D2224" s="152" t="s">
        <v>222</v>
      </c>
      <c r="E2224" s="191" t="s">
        <v>6300</v>
      </c>
      <c r="F2224" s="176" t="s">
        <v>11989</v>
      </c>
      <c r="G2224" s="177" t="str">
        <f t="shared" si="32"/>
        <v>[Alacarte CB]_Matcha Vibe - Tiệm Trà Nhật Bản_Dec.CB2</v>
      </c>
      <c r="H2224" s="176" t="s">
        <v>12471</v>
      </c>
      <c r="I2224" s="193" t="s">
        <v>12206</v>
      </c>
      <c r="J2224" s="178" t="s">
        <v>6302</v>
      </c>
      <c r="K2224" s="159"/>
      <c r="L2224" s="157"/>
      <c r="M2224" s="159"/>
      <c r="N2224" s="168"/>
      <c r="O2224" s="176" t="s">
        <v>12472</v>
      </c>
      <c r="P2224" s="168"/>
      <c r="Q2224" s="193"/>
      <c r="R2224" s="177" t="s">
        <v>12473</v>
      </c>
      <c r="S2224" s="177"/>
      <c r="T2224" s="177"/>
      <c r="U2224" s="155" t="s">
        <v>696</v>
      </c>
      <c r="V2224" s="155" t="b">
        <v>0</v>
      </c>
      <c r="W2224" s="179" t="s">
        <v>12474</v>
      </c>
      <c r="X2224" s="168"/>
      <c r="Y2224" s="173">
        <v>20406</v>
      </c>
      <c r="Z2224" s="162" t="s">
        <v>6307</v>
      </c>
      <c r="AA2224" s="163" t="str">
        <f t="shared" si="47"/>
        <v>https://shopeefood.vn/bo-suu-tap/a-matcha-vibe</v>
      </c>
      <c r="AB2224" s="686" t="str">
        <f t="shared" si="48"/>
        <v>https://shopeefood.shopee.vn/bo-suu-tap/a-matcha-vibe</v>
      </c>
    </row>
    <row r="2225" spans="1:28" ht="195">
      <c r="A2225" s="151" t="s">
        <v>11073</v>
      </c>
      <c r="B2225" s="152"/>
      <c r="C2225" s="152" t="s">
        <v>717</v>
      </c>
      <c r="D2225" s="152" t="s">
        <v>222</v>
      </c>
      <c r="E2225" s="153" t="s">
        <v>1079</v>
      </c>
      <c r="F2225" s="176" t="s">
        <v>11989</v>
      </c>
      <c r="G2225" s="177" t="str">
        <f t="shared" si="32"/>
        <v>[Alacarte CB]_Mokchang - Đồ Ăn Hàn Quốc_Dec.CB2</v>
      </c>
      <c r="H2225" s="176" t="s">
        <v>12475</v>
      </c>
      <c r="I2225" s="193" t="s">
        <v>12476</v>
      </c>
      <c r="J2225" s="178" t="s">
        <v>1082</v>
      </c>
      <c r="K2225" s="159"/>
      <c r="L2225" s="179" t="s">
        <v>10532</v>
      </c>
      <c r="M2225" s="176" t="s">
        <v>12477</v>
      </c>
      <c r="N2225" s="350" t="s">
        <v>12478</v>
      </c>
      <c r="O2225" s="800" t="s">
        <v>12479</v>
      </c>
      <c r="P2225" s="168"/>
      <c r="Q2225" s="159"/>
      <c r="R2225" s="177" t="s">
        <v>12480</v>
      </c>
      <c r="S2225" s="177"/>
      <c r="T2225" s="177"/>
      <c r="U2225" s="155" t="s">
        <v>696</v>
      </c>
      <c r="V2225" s="155" t="b">
        <v>0</v>
      </c>
      <c r="W2225" s="179" t="s">
        <v>12481</v>
      </c>
      <c r="X2225" s="168"/>
      <c r="Y2225" s="173">
        <v>19411</v>
      </c>
      <c r="Z2225" s="162" t="s">
        <v>3077</v>
      </c>
      <c r="AA2225" s="163" t="str">
        <f t="shared" si="47"/>
        <v>https://shopeefood.vn/bo-suu-tap/a-mokchang</v>
      </c>
      <c r="AB2225" s="686" t="str">
        <f t="shared" si="48"/>
        <v>https://shopeefood.shopee.vn/bo-suu-tap/a-mokchang</v>
      </c>
    </row>
    <row r="2226" spans="1:28" ht="195">
      <c r="A2226" s="151" t="s">
        <v>11073</v>
      </c>
      <c r="B2226" s="152"/>
      <c r="C2226" s="152" t="s">
        <v>717</v>
      </c>
      <c r="D2226" s="152" t="s">
        <v>222</v>
      </c>
      <c r="E2226" s="153" t="s">
        <v>1079</v>
      </c>
      <c r="F2226" s="176" t="s">
        <v>11982</v>
      </c>
      <c r="G2226" s="177" t="str">
        <f t="shared" si="32"/>
        <v>[Alacarte CB]_Mokchang - Đồ Ăn Hàn Quốc_Dec.CB3</v>
      </c>
      <c r="H2226" s="176" t="s">
        <v>12482</v>
      </c>
      <c r="I2226" s="159" t="s">
        <v>12483</v>
      </c>
      <c r="J2226" s="178" t="s">
        <v>1082</v>
      </c>
      <c r="K2226" s="159"/>
      <c r="L2226" s="157" t="s">
        <v>10532</v>
      </c>
      <c r="M2226" s="176" t="s">
        <v>12484</v>
      </c>
      <c r="N2226" s="350" t="s">
        <v>12478</v>
      </c>
      <c r="O2226" s="800" t="s">
        <v>12485</v>
      </c>
      <c r="P2226" s="168"/>
      <c r="Q2226" s="159"/>
      <c r="R2226" s="177" t="s">
        <v>12486</v>
      </c>
      <c r="S2226" s="177"/>
      <c r="T2226" s="177"/>
      <c r="U2226" s="155" t="s">
        <v>696</v>
      </c>
      <c r="V2226" s="155" t="b">
        <v>0</v>
      </c>
      <c r="W2226" s="179" t="s">
        <v>12487</v>
      </c>
      <c r="X2226" s="168"/>
      <c r="Y2226" s="173">
        <v>20509</v>
      </c>
      <c r="Z2226" s="162" t="s">
        <v>6632</v>
      </c>
      <c r="AA2226" s="163" t="str">
        <f t="shared" si="47"/>
        <v>https://shopeefood.vn/bo-suu-tap/a--mokchang</v>
      </c>
      <c r="AB2226" s="686" t="str">
        <f t="shared" si="48"/>
        <v>https://shopeefood.shopee.vn/bo-suu-tap/a--mokchang</v>
      </c>
    </row>
    <row r="2227" spans="1:28" ht="195">
      <c r="A2227" s="151" t="s">
        <v>11073</v>
      </c>
      <c r="B2227" s="152"/>
      <c r="C2227" s="152" t="s">
        <v>717</v>
      </c>
      <c r="D2227" s="152" t="s">
        <v>222</v>
      </c>
      <c r="E2227" s="153" t="s">
        <v>1079</v>
      </c>
      <c r="F2227" s="176" t="s">
        <v>12488</v>
      </c>
      <c r="G2227" s="177" t="str">
        <f t="shared" si="32"/>
        <v>[Alacarte CB]_Mokchang - Đồ Ăn Hàn Quốc_Dec.CB3.2612</v>
      </c>
      <c r="H2227" s="176" t="s">
        <v>12489</v>
      </c>
      <c r="I2227" s="159" t="s">
        <v>12490</v>
      </c>
      <c r="J2227" s="178" t="s">
        <v>1082</v>
      </c>
      <c r="K2227" s="159"/>
      <c r="L2227" s="157" t="s">
        <v>10532</v>
      </c>
      <c r="M2227" s="193" t="s">
        <v>12491</v>
      </c>
      <c r="N2227" s="350" t="s">
        <v>12478</v>
      </c>
      <c r="O2227" s="800" t="s">
        <v>12492</v>
      </c>
      <c r="P2227" s="168"/>
      <c r="Q2227" s="159"/>
      <c r="R2227" s="177" t="s">
        <v>12493</v>
      </c>
      <c r="S2227" s="177"/>
      <c r="T2227" s="177"/>
      <c r="U2227" s="155" t="s">
        <v>696</v>
      </c>
      <c r="V2227" s="155" t="b">
        <v>0</v>
      </c>
      <c r="W2227" s="179" t="s">
        <v>12494</v>
      </c>
      <c r="X2227" s="168"/>
      <c r="Y2227" s="173">
        <v>19879</v>
      </c>
      <c r="Z2227" s="162" t="s">
        <v>3623</v>
      </c>
      <c r="AA2227" s="163" t="str">
        <f t="shared" si="47"/>
        <v>https://shopeefood.vn/bo-suu-tap/a-mokchang-50</v>
      </c>
      <c r="AB2227" s="686" t="str">
        <f t="shared" si="48"/>
        <v>https://shopeefood.shopee.vn/bo-suu-tap/a-mokchang-50</v>
      </c>
    </row>
    <row r="2228" spans="1:28" ht="90">
      <c r="A2228" s="151" t="s">
        <v>11073</v>
      </c>
      <c r="B2228" s="152"/>
      <c r="C2228" s="152" t="s">
        <v>717</v>
      </c>
      <c r="D2228" s="155" t="s">
        <v>222</v>
      </c>
      <c r="E2228" s="243" t="s">
        <v>1065</v>
      </c>
      <c r="F2228" s="155" t="s">
        <v>12312</v>
      </c>
      <c r="G2228" s="177" t="str">
        <f t="shared" si="32"/>
        <v>[Alacarte CB]_The Alley_Dec.CB1</v>
      </c>
      <c r="H2228" s="322" t="s">
        <v>12495</v>
      </c>
      <c r="I2228" s="159" t="s">
        <v>12496</v>
      </c>
      <c r="J2228" s="194" t="s">
        <v>2467</v>
      </c>
      <c r="K2228" s="157"/>
      <c r="L2228" s="195"/>
      <c r="M2228" s="504"/>
      <c r="N2228" s="505"/>
      <c r="O2228" s="183" t="s">
        <v>723</v>
      </c>
      <c r="P2228" s="169"/>
      <c r="Q2228" s="504"/>
      <c r="R2228" s="177" t="s">
        <v>12497</v>
      </c>
      <c r="S2228" s="177"/>
      <c r="T2228" s="177"/>
      <c r="U2228" s="155" t="s">
        <v>696</v>
      </c>
      <c r="V2228" s="155" t="b">
        <v>0</v>
      </c>
      <c r="W2228" s="179" t="s">
        <v>6727</v>
      </c>
      <c r="X2228" s="168"/>
      <c r="Y2228" s="173">
        <v>19762</v>
      </c>
      <c r="Z2228" s="162" t="s">
        <v>4275</v>
      </c>
      <c r="AA2228" s="163" t="str">
        <f t="shared" si="47"/>
        <v>https://shopeefood.vn/bo-suu-tap/a-alley-50k</v>
      </c>
      <c r="AB2228" s="686" t="str">
        <f t="shared" si="48"/>
        <v>https://shopeefood.shopee.vn/bo-suu-tap/a-alley-50k</v>
      </c>
    </row>
    <row r="2229" spans="1:28" ht="75">
      <c r="A2229" s="151" t="s">
        <v>11073</v>
      </c>
      <c r="B2229" s="152"/>
      <c r="C2229" s="152" t="s">
        <v>717</v>
      </c>
      <c r="D2229" s="155" t="s">
        <v>222</v>
      </c>
      <c r="E2229" s="243" t="s">
        <v>1065</v>
      </c>
      <c r="F2229" s="155" t="s">
        <v>11989</v>
      </c>
      <c r="G2229" s="177" t="str">
        <f t="shared" si="32"/>
        <v>[Alacarte CB]_The Alley_Dec.CB2</v>
      </c>
      <c r="H2229" s="322" t="s">
        <v>12498</v>
      </c>
      <c r="I2229" s="159" t="s">
        <v>12499</v>
      </c>
      <c r="J2229" s="194" t="s">
        <v>2467</v>
      </c>
      <c r="K2229" s="157"/>
      <c r="L2229" s="195"/>
      <c r="M2229" s="504"/>
      <c r="N2229" s="505"/>
      <c r="O2229" s="196" t="s">
        <v>12500</v>
      </c>
      <c r="P2229" s="169"/>
      <c r="Q2229" s="504"/>
      <c r="R2229" s="177" t="s">
        <v>12501</v>
      </c>
      <c r="S2229" s="177"/>
      <c r="T2229" s="177"/>
      <c r="U2229" s="155" t="s">
        <v>696</v>
      </c>
      <c r="V2229" s="155" t="b">
        <v>0</v>
      </c>
      <c r="W2229" s="179" t="s">
        <v>12502</v>
      </c>
      <c r="X2229" s="168"/>
      <c r="Y2229" s="173">
        <v>20396</v>
      </c>
      <c r="Z2229" s="162" t="s">
        <v>6732</v>
      </c>
      <c r="AA2229" s="163" t="str">
        <f t="shared" si="47"/>
        <v>https://shopeefood.vn/bo-suu-tap/a--alley-1d</v>
      </c>
      <c r="AB2229" s="686" t="str">
        <f t="shared" si="48"/>
        <v>https://shopeefood.shopee.vn/bo-suu-tap/a--alley-1d</v>
      </c>
    </row>
    <row r="2230" spans="1:28" ht="105">
      <c r="A2230" s="151" t="s">
        <v>11073</v>
      </c>
      <c r="B2230" s="152"/>
      <c r="C2230" s="152" t="s">
        <v>717</v>
      </c>
      <c r="D2230" s="155" t="s">
        <v>222</v>
      </c>
      <c r="E2230" s="243" t="s">
        <v>1065</v>
      </c>
      <c r="F2230" s="155" t="s">
        <v>11982</v>
      </c>
      <c r="G2230" s="177" t="str">
        <f t="shared" si="32"/>
        <v>[Alacarte CB]_The Alley_Dec.CB3</v>
      </c>
      <c r="H2230" s="322" t="s">
        <v>12503</v>
      </c>
      <c r="I2230" s="159" t="s">
        <v>12504</v>
      </c>
      <c r="J2230" s="194" t="s">
        <v>2467</v>
      </c>
      <c r="K2230" s="157"/>
      <c r="L2230" s="195"/>
      <c r="M2230" s="504"/>
      <c r="N2230" s="505"/>
      <c r="O2230" s="183" t="s">
        <v>723</v>
      </c>
      <c r="P2230" s="169"/>
      <c r="Q2230" s="504"/>
      <c r="R2230" s="177" t="s">
        <v>12505</v>
      </c>
      <c r="S2230" s="177"/>
      <c r="T2230" s="177"/>
      <c r="U2230" s="155" t="s">
        <v>696</v>
      </c>
      <c r="V2230" s="155" t="b">
        <v>0</v>
      </c>
      <c r="W2230" s="179" t="s">
        <v>6736</v>
      </c>
      <c r="X2230" s="168"/>
      <c r="Y2230" s="173">
        <v>20648</v>
      </c>
      <c r="Z2230" s="162" t="s">
        <v>7661</v>
      </c>
      <c r="AA2230" s="163" t="str">
        <f t="shared" si="47"/>
        <v>https://shopeefood.vn/bo-suu-tap/a--alley-bogo</v>
      </c>
      <c r="AB2230" s="686" t="str">
        <f t="shared" si="48"/>
        <v>https://shopeefood.shopee.vn/bo-suu-tap/a--alley-bogo</v>
      </c>
    </row>
    <row r="2231" spans="1:28" ht="105">
      <c r="A2231" s="151" t="s">
        <v>11073</v>
      </c>
      <c r="B2231" s="152"/>
      <c r="C2231" s="152" t="s">
        <v>706</v>
      </c>
      <c r="D2231" s="155" t="s">
        <v>215</v>
      </c>
      <c r="E2231" s="174" t="s">
        <v>1453</v>
      </c>
      <c r="F2231" s="176" t="s">
        <v>12506</v>
      </c>
      <c r="G2231" s="177" t="str">
        <f t="shared" si="32"/>
        <v>[Win 3]_Trà Sữa May Cha_Dec.08</v>
      </c>
      <c r="H2231" s="176" t="s">
        <v>12507</v>
      </c>
      <c r="I2231" s="176" t="s">
        <v>12508</v>
      </c>
      <c r="J2231" s="178" t="s">
        <v>6117</v>
      </c>
      <c r="K2231" s="159"/>
      <c r="L2231" s="170" t="s">
        <v>2619</v>
      </c>
      <c r="M2231" s="155" t="s">
        <v>9910</v>
      </c>
      <c r="N2231" s="155" t="s">
        <v>2600</v>
      </c>
      <c r="O2231" s="176"/>
      <c r="P2231" s="168"/>
      <c r="Q2231" s="176" t="s">
        <v>12509</v>
      </c>
      <c r="R2231" s="168"/>
      <c r="S2231" s="168"/>
      <c r="T2231" s="168"/>
      <c r="U2231" s="155" t="s">
        <v>696</v>
      </c>
      <c r="V2231" s="155" t="b">
        <v>0</v>
      </c>
      <c r="W2231" s="179" t="s">
        <v>12510</v>
      </c>
      <c r="X2231" s="168"/>
      <c r="Y2231" s="173">
        <v>21041</v>
      </c>
      <c r="Z2231" s="162" t="s">
        <v>9068</v>
      </c>
      <c r="AA2231" s="163" t="str">
        <f t="shared" si="47"/>
        <v>https://shopeefood.vn/bo-suu-tap/w3-may-cha-30</v>
      </c>
      <c r="AB2231" s="686" t="str">
        <f t="shared" si="48"/>
        <v>https://shopeefood.shopee.vn/bo-suu-tap/w3-may-cha-30</v>
      </c>
    </row>
    <row r="2232" spans="1:28" ht="120">
      <c r="A2232" s="151" t="s">
        <v>11073</v>
      </c>
      <c r="B2232" s="152"/>
      <c r="C2232" s="152" t="s">
        <v>706</v>
      </c>
      <c r="D2232" s="155" t="s">
        <v>215</v>
      </c>
      <c r="E2232" s="174" t="s">
        <v>1453</v>
      </c>
      <c r="F2232" s="176" t="s">
        <v>12511</v>
      </c>
      <c r="G2232" s="177" t="str">
        <f t="shared" si="32"/>
        <v>[Win 3]_Trà Sữa May Cha_Dec.03</v>
      </c>
      <c r="H2232" s="176" t="s">
        <v>12512</v>
      </c>
      <c r="I2232" s="176" t="s">
        <v>12513</v>
      </c>
      <c r="J2232" s="178" t="s">
        <v>6117</v>
      </c>
      <c r="K2232" s="159"/>
      <c r="L2232" s="159"/>
      <c r="M2232" s="159"/>
      <c r="N2232" s="168"/>
      <c r="O2232" s="171" t="s">
        <v>12514</v>
      </c>
      <c r="P2232" s="168"/>
      <c r="Q2232" s="176" t="s">
        <v>12515</v>
      </c>
      <c r="R2232" s="168"/>
      <c r="S2232" s="168"/>
      <c r="T2232" s="168"/>
      <c r="U2232" s="155" t="s">
        <v>696</v>
      </c>
      <c r="V2232" s="155" t="b">
        <v>0</v>
      </c>
      <c r="W2232" s="179" t="s">
        <v>12516</v>
      </c>
      <c r="X2232" s="168"/>
      <c r="Y2232" s="173">
        <v>20926</v>
      </c>
      <c r="Z2232" s="162" t="s">
        <v>8248</v>
      </c>
      <c r="AA2232" s="163" t="str">
        <f t="shared" si="47"/>
        <v>https://shopeefood.vn/bo-suu-tap/w3-50-maycha</v>
      </c>
      <c r="AB2232" s="686" t="str">
        <f t="shared" si="48"/>
        <v>https://shopeefood.shopee.vn/bo-suu-tap/w3-50-maycha</v>
      </c>
    </row>
    <row r="2233" spans="1:28" ht="225">
      <c r="A2233" s="151" t="s">
        <v>11073</v>
      </c>
      <c r="B2233" s="152"/>
      <c r="C2233" s="152" t="s">
        <v>706</v>
      </c>
      <c r="D2233" s="155" t="s">
        <v>219</v>
      </c>
      <c r="E2233" s="174" t="s">
        <v>1453</v>
      </c>
      <c r="F2233" s="176" t="s">
        <v>11073</v>
      </c>
      <c r="G2233" s="177" t="str">
        <f t="shared" si="32"/>
        <v>[Alacarte]_Trà Sữa May Cha_Dec</v>
      </c>
      <c r="H2233" s="176" t="s">
        <v>12517</v>
      </c>
      <c r="I2233" s="176" t="s">
        <v>12518</v>
      </c>
      <c r="J2233" s="178" t="s">
        <v>2627</v>
      </c>
      <c r="K2233" s="159"/>
      <c r="L2233" s="159"/>
      <c r="M2233" s="159"/>
      <c r="N2233" s="168"/>
      <c r="O2233" s="176" t="s">
        <v>12519</v>
      </c>
      <c r="P2233" s="168"/>
      <c r="Q2233" s="159"/>
      <c r="R2233" s="168"/>
      <c r="S2233" s="177"/>
      <c r="T2233" s="176" t="s">
        <v>12520</v>
      </c>
      <c r="U2233" s="155" t="s">
        <v>696</v>
      </c>
      <c r="V2233" s="155" t="b">
        <v>0</v>
      </c>
      <c r="W2233" s="179" t="s">
        <v>12521</v>
      </c>
      <c r="X2233" s="168"/>
      <c r="Y2233" s="173">
        <v>21409</v>
      </c>
      <c r="Z2233" s="162" t="s">
        <v>11307</v>
      </c>
      <c r="AA2233" s="163" t="str">
        <f t="shared" si="47"/>
        <v>https://shopeefood.vn/bo-suu-tap/a--maycha</v>
      </c>
      <c r="AB2233" s="686" t="str">
        <f t="shared" si="48"/>
        <v>https://shopeefood.shopee.vn/bo-suu-tap/a--maycha</v>
      </c>
    </row>
    <row r="2234" spans="1:28" ht="225">
      <c r="A2234" s="151" t="s">
        <v>11073</v>
      </c>
      <c r="B2234" s="152"/>
      <c r="C2234" s="152" t="s">
        <v>706</v>
      </c>
      <c r="D2234" s="155" t="s">
        <v>222</v>
      </c>
      <c r="E2234" s="174" t="s">
        <v>1453</v>
      </c>
      <c r="F2234" s="176" t="s">
        <v>12522</v>
      </c>
      <c r="G2234" s="177" t="str">
        <f t="shared" si="32"/>
        <v>[Alacarte CB]_Trà Sữa May Cha_Dec.CB1.9k+30%</v>
      </c>
      <c r="H2234" s="176" t="s">
        <v>12523</v>
      </c>
      <c r="I2234" s="193" t="s">
        <v>12524</v>
      </c>
      <c r="J2234" s="178" t="s">
        <v>2627</v>
      </c>
      <c r="K2234" s="159"/>
      <c r="L2234" s="159"/>
      <c r="M2234" s="159"/>
      <c r="N2234" s="168"/>
      <c r="O2234" s="176" t="s">
        <v>12525</v>
      </c>
      <c r="P2234" s="168"/>
      <c r="Q2234" s="159"/>
      <c r="R2234" s="168"/>
      <c r="S2234" s="177" t="s">
        <v>12526</v>
      </c>
      <c r="T2234" s="177" t="s">
        <v>12527</v>
      </c>
      <c r="U2234" s="155" t="s">
        <v>696</v>
      </c>
      <c r="V2234" s="155" t="b">
        <v>0</v>
      </c>
      <c r="W2234" s="171" t="s">
        <v>12528</v>
      </c>
      <c r="X2234" s="168"/>
      <c r="Y2234" s="173" t="s">
        <v>12529</v>
      </c>
      <c r="Z2234" s="169"/>
      <c r="AA2234" s="184" t="s">
        <v>12530</v>
      </c>
      <c r="AB2234" s="686" t="str">
        <f t="shared" si="48"/>
        <v/>
      </c>
    </row>
    <row r="2235" spans="1:28" ht="105">
      <c r="A2235" s="151" t="s">
        <v>11073</v>
      </c>
      <c r="B2235" s="152"/>
      <c r="C2235" s="152" t="s">
        <v>706</v>
      </c>
      <c r="D2235" s="155" t="s">
        <v>222</v>
      </c>
      <c r="E2235" s="174" t="s">
        <v>1453</v>
      </c>
      <c r="F2235" s="801" t="s">
        <v>12531</v>
      </c>
      <c r="G2235" s="177" t="str">
        <f t="shared" si="32"/>
        <v>[Alacarte CB]_Trà Sữa May Cha_Dec.CB1.50%</v>
      </c>
      <c r="H2235" s="176" t="s">
        <v>12532</v>
      </c>
      <c r="I2235" s="193" t="s">
        <v>12533</v>
      </c>
      <c r="J2235" s="178" t="s">
        <v>2627</v>
      </c>
      <c r="K2235" s="159"/>
      <c r="L2235" s="159"/>
      <c r="M2235" s="159"/>
      <c r="N2235" s="168"/>
      <c r="O2235" s="176" t="s">
        <v>12534</v>
      </c>
      <c r="P2235" s="168"/>
      <c r="Q2235" s="159"/>
      <c r="R2235" s="168"/>
      <c r="S2235" s="177"/>
      <c r="T2235" s="177" t="s">
        <v>12535</v>
      </c>
      <c r="U2235" s="155" t="s">
        <v>696</v>
      </c>
      <c r="V2235" s="155" t="b">
        <v>0</v>
      </c>
      <c r="W2235" s="179" t="s">
        <v>12536</v>
      </c>
      <c r="X2235" s="168"/>
      <c r="Y2235" s="173">
        <v>21132</v>
      </c>
      <c r="Z2235" s="162" t="s">
        <v>12537</v>
      </c>
      <c r="AA2235" s="163" t="str">
        <f t="shared" ref="AA2235:AA2308" si="49">CONCATENATE("https://shopeefood.vn/bo-suu-tap/",Z2235)</f>
        <v>https://shopeefood.vn/bo-suu-tap/a-maycha-12</v>
      </c>
      <c r="AB2235" s="686" t="str">
        <f t="shared" si="48"/>
        <v>https://shopeefood.shopee.vn/bo-suu-tap/a-maycha-12</v>
      </c>
    </row>
    <row r="2236" spans="1:28" ht="105">
      <c r="A2236" s="151" t="s">
        <v>11073</v>
      </c>
      <c r="B2236" s="152"/>
      <c r="C2236" s="152" t="s">
        <v>717</v>
      </c>
      <c r="D2236" s="152" t="s">
        <v>211</v>
      </c>
      <c r="E2236" s="180" t="s">
        <v>1346</v>
      </c>
      <c r="F2236" s="155" t="s">
        <v>11073</v>
      </c>
      <c r="G2236" s="177" t="str">
        <f t="shared" si="32"/>
        <v>[Win 1]_LaBoong - Trà Ô Long Làng LaBoong_Dec</v>
      </c>
      <c r="H2236" s="155" t="s">
        <v>12538</v>
      </c>
      <c r="I2236" s="159" t="s">
        <v>12539</v>
      </c>
      <c r="J2236" s="630" t="s">
        <v>8792</v>
      </c>
      <c r="K2236" s="159"/>
      <c r="L2236" s="159"/>
      <c r="M2236" s="159"/>
      <c r="N2236" s="168"/>
      <c r="O2236" s="155" t="s">
        <v>723</v>
      </c>
      <c r="P2236" s="168"/>
      <c r="Q2236" s="159"/>
      <c r="R2236" s="177" t="s">
        <v>12540</v>
      </c>
      <c r="S2236" s="177"/>
      <c r="T2236" s="177"/>
      <c r="U2236" s="155" t="s">
        <v>696</v>
      </c>
      <c r="V2236" s="155" t="b">
        <v>0</v>
      </c>
      <c r="W2236" s="179" t="s">
        <v>8794</v>
      </c>
      <c r="X2236" s="168"/>
      <c r="Y2236" s="173">
        <v>20820</v>
      </c>
      <c r="Z2236" s="162" t="s">
        <v>7706</v>
      </c>
      <c r="AA2236" s="163" t="str">
        <f t="shared" si="49"/>
        <v>https://shopeefood.vn/bo-suu-tap/w1-laboong</v>
      </c>
      <c r="AB2236" s="686" t="str">
        <f t="shared" si="48"/>
        <v>https://shopeefood.shopee.vn/bo-suu-tap/w1-laboong</v>
      </c>
    </row>
    <row r="2237" spans="1:28" ht="30">
      <c r="A2237" s="151" t="s">
        <v>11073</v>
      </c>
      <c r="B2237" s="152"/>
      <c r="C2237" s="152" t="s">
        <v>706</v>
      </c>
      <c r="D2237" s="155" t="s">
        <v>222</v>
      </c>
      <c r="E2237" s="153" t="s">
        <v>10853</v>
      </c>
      <c r="F2237" s="155" t="s">
        <v>12312</v>
      </c>
      <c r="G2237" s="177" t="str">
        <f t="shared" si="32"/>
        <v>[Alacarte CB]_CRANE TEA_Dec.CB1</v>
      </c>
      <c r="H2237" s="159" t="s">
        <v>12541</v>
      </c>
      <c r="I2237" s="159" t="s">
        <v>12121</v>
      </c>
      <c r="J2237" s="170" t="s">
        <v>10856</v>
      </c>
      <c r="K2237" s="159"/>
      <c r="L2237" s="159"/>
      <c r="M2237" s="159"/>
      <c r="N2237" s="168"/>
      <c r="O2237" s="155" t="s">
        <v>723</v>
      </c>
      <c r="P2237" s="168"/>
      <c r="Q2237" s="159" t="s">
        <v>12542</v>
      </c>
      <c r="R2237" s="177"/>
      <c r="S2237" s="177"/>
      <c r="T2237" s="177"/>
      <c r="U2237" s="155" t="s">
        <v>696</v>
      </c>
      <c r="V2237" s="155" t="b">
        <v>0</v>
      </c>
      <c r="W2237" s="170" t="s">
        <v>12543</v>
      </c>
      <c r="X2237" s="168"/>
      <c r="Y2237" s="173">
        <v>21669</v>
      </c>
      <c r="Z2237" s="162" t="s">
        <v>12544</v>
      </c>
      <c r="AA2237" s="163" t="str">
        <f t="shared" si="49"/>
        <v>https://shopeefood.vn/bo-suu-tap/a-crane-tea</v>
      </c>
      <c r="AB2237" s="686" t="str">
        <f t="shared" si="48"/>
        <v>https://shopeefood.shopee.vn/bo-suu-tap/a-crane-tea</v>
      </c>
    </row>
    <row r="2238" spans="1:28" ht="210">
      <c r="A2238" s="151" t="s">
        <v>11073</v>
      </c>
      <c r="B2238" s="152"/>
      <c r="C2238" s="152" t="s">
        <v>717</v>
      </c>
      <c r="D2238" s="155" t="s">
        <v>211</v>
      </c>
      <c r="E2238" s="153" t="s">
        <v>433</v>
      </c>
      <c r="F2238" s="155" t="s">
        <v>11073</v>
      </c>
      <c r="G2238" s="177" t="str">
        <f t="shared" si="32"/>
        <v>[Win 1]_Trà Sữa Mixue_Dec</v>
      </c>
      <c r="H2238" s="193" t="s">
        <v>12545</v>
      </c>
      <c r="I2238" s="191" t="s">
        <v>12546</v>
      </c>
      <c r="J2238" s="391" t="s">
        <v>11567</v>
      </c>
      <c r="K2238" s="153"/>
      <c r="L2238" s="157"/>
      <c r="M2238" s="159"/>
      <c r="N2238" s="168"/>
      <c r="O2238" s="155" t="s">
        <v>3043</v>
      </c>
      <c r="P2238" s="168"/>
      <c r="Q2238" s="193"/>
      <c r="R2238" s="177" t="s">
        <v>12547</v>
      </c>
      <c r="S2238" s="177"/>
      <c r="T2238" s="177"/>
      <c r="U2238" s="155" t="s">
        <v>696</v>
      </c>
      <c r="V2238" s="155" t="b">
        <v>0</v>
      </c>
      <c r="W2238" s="179" t="s">
        <v>12548</v>
      </c>
      <c r="X2238" s="168"/>
      <c r="Y2238" s="173">
        <v>21402</v>
      </c>
      <c r="Z2238" s="162" t="s">
        <v>11581</v>
      </c>
      <c r="AA2238" s="163" t="str">
        <f t="shared" si="49"/>
        <v>https://shopeefood.vn/bo-suu-tap/w1-mixue</v>
      </c>
      <c r="AB2238" s="686" t="str">
        <f t="shared" si="48"/>
        <v>https://shopeefood.shopee.vn/bo-suu-tap/w1-mixue</v>
      </c>
    </row>
    <row r="2239" spans="1:28" ht="150">
      <c r="A2239" s="151" t="s">
        <v>11073</v>
      </c>
      <c r="B2239" s="152"/>
      <c r="C2239" s="152" t="s">
        <v>717</v>
      </c>
      <c r="D2239" s="155" t="s">
        <v>213</v>
      </c>
      <c r="E2239" s="153" t="s">
        <v>433</v>
      </c>
      <c r="F2239" s="155" t="s">
        <v>11073</v>
      </c>
      <c r="G2239" s="177" t="str">
        <f t="shared" si="32"/>
        <v>[Win 2]_Trà Sữa Mixue_Dec</v>
      </c>
      <c r="H2239" s="193" t="s">
        <v>12549</v>
      </c>
      <c r="I2239" s="191" t="s">
        <v>12550</v>
      </c>
      <c r="J2239" s="391" t="s">
        <v>11567</v>
      </c>
      <c r="K2239" s="153"/>
      <c r="L2239" s="157"/>
      <c r="M2239" s="159"/>
      <c r="N2239" s="168"/>
      <c r="O2239" s="155" t="s">
        <v>3043</v>
      </c>
      <c r="P2239" s="168"/>
      <c r="Q2239" s="193" t="s">
        <v>12551</v>
      </c>
      <c r="R2239" s="177"/>
      <c r="S2239" s="177"/>
      <c r="T2239" s="177"/>
      <c r="U2239" s="155" t="s">
        <v>696</v>
      </c>
      <c r="V2239" s="155" t="b">
        <v>0</v>
      </c>
      <c r="W2239" s="179" t="s">
        <v>12552</v>
      </c>
      <c r="X2239" s="168"/>
      <c r="Y2239" s="173">
        <v>21501</v>
      </c>
      <c r="Z2239" s="162" t="s">
        <v>11575</v>
      </c>
      <c r="AA2239" s="163" t="str">
        <f t="shared" si="49"/>
        <v>https://shopeefood.vn/bo-suu-tap/w2-tra-sua-mixue</v>
      </c>
      <c r="AB2239" s="686" t="str">
        <f t="shared" si="48"/>
        <v>https://shopeefood.shopee.vn/bo-suu-tap/w2-tra-sua-mixue</v>
      </c>
    </row>
    <row r="2240" spans="1:28" ht="120">
      <c r="A2240" s="151" t="s">
        <v>11073</v>
      </c>
      <c r="B2240" s="152"/>
      <c r="C2240" s="152" t="s">
        <v>717</v>
      </c>
      <c r="D2240" s="155" t="s">
        <v>215</v>
      </c>
      <c r="E2240" s="153" t="s">
        <v>433</v>
      </c>
      <c r="F2240" s="155" t="s">
        <v>11073</v>
      </c>
      <c r="G2240" s="177" t="str">
        <f t="shared" si="32"/>
        <v>[Win 3]_Trà Sữa Mixue_Dec</v>
      </c>
      <c r="H2240" s="193" t="s">
        <v>12553</v>
      </c>
      <c r="I2240" s="191" t="s">
        <v>12554</v>
      </c>
      <c r="J2240" s="391" t="s">
        <v>11567</v>
      </c>
      <c r="K2240" s="153"/>
      <c r="L2240" s="157"/>
      <c r="M2240" s="159"/>
      <c r="N2240" s="168"/>
      <c r="O2240" s="155" t="s">
        <v>3043</v>
      </c>
      <c r="P2240" s="168"/>
      <c r="Q2240" s="193" t="s">
        <v>12555</v>
      </c>
      <c r="R2240" s="177"/>
      <c r="S2240" s="177"/>
      <c r="T2240" s="177"/>
      <c r="U2240" s="155" t="s">
        <v>696</v>
      </c>
      <c r="V2240" s="155" t="b">
        <v>0</v>
      </c>
      <c r="W2240" s="179" t="s">
        <v>12556</v>
      </c>
      <c r="X2240" s="168"/>
      <c r="Y2240" s="173">
        <v>21671</v>
      </c>
      <c r="Z2240" s="162" t="s">
        <v>12557</v>
      </c>
      <c r="AA2240" s="163" t="str">
        <f t="shared" si="49"/>
        <v>https://shopeefood.vn/bo-suu-tap/w3-mixue</v>
      </c>
      <c r="AB2240" s="686" t="str">
        <f t="shared" si="48"/>
        <v>https://shopeefood.shopee.vn/bo-suu-tap/w3-mixue</v>
      </c>
    </row>
    <row r="2241" spans="1:28" ht="120">
      <c r="A2241" s="151" t="s">
        <v>11073</v>
      </c>
      <c r="B2241" s="152"/>
      <c r="C2241" s="152" t="s">
        <v>717</v>
      </c>
      <c r="D2241" s="155" t="s">
        <v>222</v>
      </c>
      <c r="E2241" s="153" t="s">
        <v>433</v>
      </c>
      <c r="F2241" s="155" t="s">
        <v>12312</v>
      </c>
      <c r="G2241" s="177" t="str">
        <f t="shared" si="32"/>
        <v>[Alacarte CB]_Trà Sữa Mixue_Dec.CB1</v>
      </c>
      <c r="H2241" s="193" t="s">
        <v>12558</v>
      </c>
      <c r="I2241" s="191" t="s">
        <v>12559</v>
      </c>
      <c r="J2241" s="391" t="s">
        <v>11567</v>
      </c>
      <c r="K2241" s="153"/>
      <c r="L2241" s="157"/>
      <c r="M2241" s="159"/>
      <c r="N2241" s="168"/>
      <c r="O2241" s="155" t="s">
        <v>3043</v>
      </c>
      <c r="P2241" s="168"/>
      <c r="Q2241" s="193" t="s">
        <v>12560</v>
      </c>
      <c r="R2241" s="177"/>
      <c r="S2241" s="177"/>
      <c r="T2241" s="177"/>
      <c r="U2241" s="155" t="s">
        <v>696</v>
      </c>
      <c r="V2241" s="155" t="b">
        <v>0</v>
      </c>
      <c r="W2241" s="179" t="s">
        <v>12556</v>
      </c>
      <c r="X2241" s="168"/>
      <c r="Y2241" s="173">
        <v>21719</v>
      </c>
      <c r="Z2241" s="162" t="s">
        <v>12561</v>
      </c>
      <c r="AA2241" s="163" t="str">
        <f t="shared" si="49"/>
        <v>https://shopeefood.vn/bo-suu-tap/a-mixue-0d</v>
      </c>
      <c r="AB2241" s="686" t="str">
        <f t="shared" si="48"/>
        <v>https://shopeefood.shopee.vn/bo-suu-tap/a-mixue-0d</v>
      </c>
    </row>
    <row r="2242" spans="1:28" ht="180">
      <c r="A2242" s="151" t="s">
        <v>10418</v>
      </c>
      <c r="B2242" s="152"/>
      <c r="C2242" s="152" t="s">
        <v>970</v>
      </c>
      <c r="D2242" s="152" t="s">
        <v>201</v>
      </c>
      <c r="E2242" s="180" t="s">
        <v>403</v>
      </c>
      <c r="F2242" s="155" t="s">
        <v>12562</v>
      </c>
      <c r="G2242" s="596" t="str">
        <f t="shared" si="32"/>
        <v>[SJBP]_The Coffee House_BAU WD</v>
      </c>
      <c r="H2242" s="176" t="s">
        <v>12563</v>
      </c>
      <c r="I2242" s="183" t="s">
        <v>12564</v>
      </c>
      <c r="J2242" s="342" t="s">
        <v>1669</v>
      </c>
      <c r="K2242" s="162"/>
      <c r="L2242" s="162"/>
      <c r="M2242" s="162"/>
      <c r="N2242" s="169"/>
      <c r="O2242" s="183"/>
      <c r="P2242" s="169"/>
      <c r="Q2242" s="183"/>
      <c r="R2242" s="177"/>
      <c r="S2242" s="177"/>
      <c r="T2242" s="177"/>
      <c r="U2242" s="155" t="s">
        <v>696</v>
      </c>
      <c r="V2242" s="155" t="b">
        <v>0</v>
      </c>
      <c r="W2242" s="179" t="s">
        <v>7923</v>
      </c>
      <c r="X2242" s="168"/>
      <c r="Y2242" s="173">
        <v>21658</v>
      </c>
      <c r="Z2242" s="162" t="s">
        <v>12565</v>
      </c>
      <c r="AA2242" s="163" t="str">
        <f t="shared" si="49"/>
        <v>https://shopeefood.vn/bo-suu-tap/sj-tch-thu</v>
      </c>
      <c r="AB2242" s="686" t="str">
        <f t="shared" si="48"/>
        <v>https://shopeefood.shopee.vn/bo-suu-tap/sj-tch-thu</v>
      </c>
    </row>
    <row r="2243" spans="1:28" ht="165">
      <c r="A2243" s="151" t="s">
        <v>11073</v>
      </c>
      <c r="B2243" s="152"/>
      <c r="C2243" s="152" t="s">
        <v>717</v>
      </c>
      <c r="D2243" s="155" t="s">
        <v>222</v>
      </c>
      <c r="E2243" s="153" t="s">
        <v>257</v>
      </c>
      <c r="F2243" s="155" t="s">
        <v>11989</v>
      </c>
      <c r="G2243" s="177" t="str">
        <f t="shared" si="32"/>
        <v>[Alacarte CB]_CHATRAMUE_Dec.CB2</v>
      </c>
      <c r="H2243" s="802" t="s">
        <v>12566</v>
      </c>
      <c r="I2243" s="159" t="s">
        <v>12567</v>
      </c>
      <c r="J2243" s="178" t="s">
        <v>9900</v>
      </c>
      <c r="K2243" s="159"/>
      <c r="L2243" s="157" t="s">
        <v>9901</v>
      </c>
      <c r="M2243" s="176" t="s">
        <v>12568</v>
      </c>
      <c r="N2243" s="176" t="s">
        <v>12569</v>
      </c>
      <c r="O2243" s="199" t="s">
        <v>12570</v>
      </c>
      <c r="P2243" s="169"/>
      <c r="Q2243" s="159" t="s">
        <v>12571</v>
      </c>
      <c r="R2243" s="168"/>
      <c r="S2243" s="168"/>
      <c r="T2243" s="168"/>
      <c r="U2243" s="155" t="s">
        <v>696</v>
      </c>
      <c r="V2243" s="155" t="b">
        <v>0</v>
      </c>
      <c r="W2243" s="179" t="s">
        <v>12572</v>
      </c>
      <c r="X2243" s="168"/>
      <c r="Y2243" s="173">
        <v>21731</v>
      </c>
      <c r="Z2243" s="162" t="s">
        <v>12573</v>
      </c>
      <c r="AA2243" s="163" t="str">
        <f t="shared" si="49"/>
        <v>https://shopeefood.vn/bo-suu-tap/a-chatramue-spf</v>
      </c>
      <c r="AB2243" s="686" t="str">
        <f t="shared" si="48"/>
        <v>https://shopeefood.shopee.vn/bo-suu-tap/a-chatramue-spf</v>
      </c>
    </row>
    <row r="2244" spans="1:28" ht="165">
      <c r="A2244" s="151" t="s">
        <v>11073</v>
      </c>
      <c r="B2244" s="152"/>
      <c r="C2244" s="152" t="s">
        <v>717</v>
      </c>
      <c r="D2244" s="155" t="s">
        <v>211</v>
      </c>
      <c r="E2244" s="153" t="s">
        <v>12574</v>
      </c>
      <c r="F2244" s="155" t="s">
        <v>11073</v>
      </c>
      <c r="G2244" s="177" t="str">
        <f t="shared" si="32"/>
        <v>[Win 1]_Trà Sữa Vietnam Airlines - AFT_Dec</v>
      </c>
      <c r="H2244" s="183" t="s">
        <v>12575</v>
      </c>
      <c r="I2244" s="176" t="s">
        <v>12576</v>
      </c>
      <c r="J2244" s="178" t="s">
        <v>12577</v>
      </c>
      <c r="K2244" s="159"/>
      <c r="L2244" s="157" t="s">
        <v>12578</v>
      </c>
      <c r="M2244" s="199" t="s">
        <v>12579</v>
      </c>
      <c r="N2244" s="176" t="s">
        <v>12580</v>
      </c>
      <c r="O2244" s="159"/>
      <c r="P2244" s="169"/>
      <c r="Q2244" s="155" t="s">
        <v>12581</v>
      </c>
      <c r="R2244" s="177"/>
      <c r="S2244" s="177"/>
      <c r="T2244" s="177"/>
      <c r="U2244" s="155" t="s">
        <v>696</v>
      </c>
      <c r="V2244" s="155" t="b">
        <v>0</v>
      </c>
      <c r="W2244" s="179" t="s">
        <v>12582</v>
      </c>
      <c r="X2244" s="168"/>
      <c r="Y2244" s="173">
        <v>21673</v>
      </c>
      <c r="Z2244" s="162" t="s">
        <v>12583</v>
      </c>
      <c r="AA2244" s="163" t="str">
        <f t="shared" si="49"/>
        <v>https://shopeefood.vn/bo-suu-tap/w1-vnairlines-aft</v>
      </c>
      <c r="AB2244" s="686" t="str">
        <f t="shared" si="48"/>
        <v>https://shopeefood.shopee.vn/bo-suu-tap/w1-vnairlines-aft</v>
      </c>
    </row>
    <row r="2245" spans="1:28" ht="30">
      <c r="A2245" s="151" t="s">
        <v>11073</v>
      </c>
      <c r="B2245" s="152"/>
      <c r="C2245" s="152" t="s">
        <v>717</v>
      </c>
      <c r="D2245" s="155" t="s">
        <v>213</v>
      </c>
      <c r="E2245" s="153" t="s">
        <v>1097</v>
      </c>
      <c r="F2245" s="155" t="s">
        <v>11073</v>
      </c>
      <c r="G2245" s="177" t="str">
        <f t="shared" si="32"/>
        <v>[Win 2]_Trà Sữa Sunday Basic_Dec</v>
      </c>
      <c r="H2245" s="155" t="s">
        <v>12584</v>
      </c>
      <c r="I2245" s="159" t="s">
        <v>12585</v>
      </c>
      <c r="J2245" s="178" t="s">
        <v>1512</v>
      </c>
      <c r="K2245" s="159"/>
      <c r="L2245" s="194" t="s">
        <v>12586</v>
      </c>
      <c r="M2245" s="159"/>
      <c r="N2245" s="199"/>
      <c r="O2245" s="171" t="s">
        <v>12587</v>
      </c>
      <c r="P2245" s="169"/>
      <c r="Q2245" s="159" t="s">
        <v>12588</v>
      </c>
      <c r="R2245" s="168"/>
      <c r="S2245" s="177"/>
      <c r="T2245" s="177"/>
      <c r="U2245" s="155" t="s">
        <v>696</v>
      </c>
      <c r="V2245" s="155" t="b">
        <v>0</v>
      </c>
      <c r="W2245" s="179" t="s">
        <v>12589</v>
      </c>
      <c r="X2245" s="168"/>
      <c r="Y2245" s="173">
        <v>20934</v>
      </c>
      <c r="Z2245" s="162" t="s">
        <v>8809</v>
      </c>
      <c r="AA2245" s="163" t="str">
        <f t="shared" si="49"/>
        <v>https://shopeefood.vn/bo-suu-tap/w2-sunday-basic-1k</v>
      </c>
      <c r="AB2245" s="686" t="str">
        <f t="shared" si="48"/>
        <v>https://shopeefood.shopee.vn/bo-suu-tap/w2-sunday-basic-1k</v>
      </c>
    </row>
    <row r="2246" spans="1:28" ht="180">
      <c r="A2246" s="151" t="s">
        <v>11073</v>
      </c>
      <c r="B2246" s="152"/>
      <c r="C2246" s="152" t="s">
        <v>717</v>
      </c>
      <c r="D2246" s="152" t="s">
        <v>222</v>
      </c>
      <c r="E2246" s="153" t="s">
        <v>1046</v>
      </c>
      <c r="F2246" s="155" t="s">
        <v>12590</v>
      </c>
      <c r="G2246" s="177" t="str">
        <f t="shared" si="32"/>
        <v>[Alacarte CB]_Trà sữa Bingxue_Dec.CB6</v>
      </c>
      <c r="H2246" s="176" t="s">
        <v>12591</v>
      </c>
      <c r="I2246" s="176" t="s">
        <v>12592</v>
      </c>
      <c r="J2246" s="479" t="s">
        <v>1049</v>
      </c>
      <c r="K2246" s="159"/>
      <c r="L2246" s="170" t="s">
        <v>12593</v>
      </c>
      <c r="M2246" s="159"/>
      <c r="N2246" s="168"/>
      <c r="O2246" s="196" t="s">
        <v>12594</v>
      </c>
      <c r="P2246" s="169"/>
      <c r="Q2246" s="263"/>
      <c r="R2246" s="177" t="s">
        <v>12595</v>
      </c>
      <c r="S2246" s="168"/>
      <c r="T2246" s="168"/>
      <c r="U2246" s="155" t="s">
        <v>696</v>
      </c>
      <c r="V2246" s="155" t="b">
        <v>0</v>
      </c>
      <c r="W2246" s="179" t="s">
        <v>12596</v>
      </c>
      <c r="X2246" s="168"/>
      <c r="Y2246" s="173">
        <v>20894</v>
      </c>
      <c r="Z2246" s="162" t="s">
        <v>8755</v>
      </c>
      <c r="AA2246" s="163" t="str">
        <f t="shared" si="49"/>
        <v>https://shopeefood.vn/bo-suu-tap/a-0d-bingxue</v>
      </c>
      <c r="AB2246" s="686" t="str">
        <f t="shared" si="48"/>
        <v>https://shopeefood.shopee.vn/bo-suu-tap/a-0d-bingxue</v>
      </c>
    </row>
    <row r="2247" spans="1:28" ht="165">
      <c r="A2247" s="151" t="s">
        <v>11073</v>
      </c>
      <c r="B2247" s="152"/>
      <c r="C2247" s="152" t="s">
        <v>717</v>
      </c>
      <c r="D2247" s="152" t="s">
        <v>219</v>
      </c>
      <c r="E2247" s="153" t="s">
        <v>1046</v>
      </c>
      <c r="F2247" s="155" t="s">
        <v>11073</v>
      </c>
      <c r="G2247" s="177" t="str">
        <f t="shared" si="32"/>
        <v>[Alacarte]_Trà sữa Bingxue_Dec</v>
      </c>
      <c r="H2247" s="176" t="s">
        <v>12597</v>
      </c>
      <c r="I2247" s="176" t="s">
        <v>11984</v>
      </c>
      <c r="J2247" s="479" t="s">
        <v>1049</v>
      </c>
      <c r="K2247" s="159"/>
      <c r="L2247" s="170" t="s">
        <v>12593</v>
      </c>
      <c r="M2247" s="159"/>
      <c r="N2247" s="168"/>
      <c r="O2247" s="176" t="s">
        <v>12598</v>
      </c>
      <c r="P2247" s="169"/>
      <c r="Q2247" s="159"/>
      <c r="R2247" s="177" t="s">
        <v>12599</v>
      </c>
      <c r="S2247" s="168"/>
      <c r="T2247" s="168"/>
      <c r="U2247" s="155" t="s">
        <v>696</v>
      </c>
      <c r="V2247" s="155" t="b">
        <v>0</v>
      </c>
      <c r="W2247" s="179" t="s">
        <v>12600</v>
      </c>
      <c r="X2247" s="168"/>
      <c r="Y2247" s="173">
        <v>19730</v>
      </c>
      <c r="Z2247" s="162" t="s">
        <v>4181</v>
      </c>
      <c r="AA2247" s="163" t="str">
        <f t="shared" si="49"/>
        <v>https://shopeefood.vn/bo-suu-tap/a-bingxue-0d</v>
      </c>
      <c r="AB2247" s="686" t="str">
        <f t="shared" si="48"/>
        <v>https://shopeefood.shopee.vn/bo-suu-tap/a-bingxue-0d</v>
      </c>
    </row>
    <row r="2248" spans="1:28" ht="180">
      <c r="A2248" s="151" t="s">
        <v>11073</v>
      </c>
      <c r="B2248" s="152"/>
      <c r="C2248" s="152" t="s">
        <v>717</v>
      </c>
      <c r="D2248" s="152" t="s">
        <v>219</v>
      </c>
      <c r="E2248" s="153" t="s">
        <v>1046</v>
      </c>
      <c r="F2248" s="155" t="s">
        <v>11073</v>
      </c>
      <c r="G2248" s="177" t="str">
        <f t="shared" si="32"/>
        <v>[Alacarte]_Trà sữa Bingxue_Dec</v>
      </c>
      <c r="H2248" s="176" t="s">
        <v>12601</v>
      </c>
      <c r="I2248" s="176" t="s">
        <v>12602</v>
      </c>
      <c r="J2248" s="479" t="s">
        <v>1049</v>
      </c>
      <c r="K2248" s="159"/>
      <c r="L2248" s="170" t="s">
        <v>12593</v>
      </c>
      <c r="M2248" s="159"/>
      <c r="N2248" s="168"/>
      <c r="O2248" s="359" t="s">
        <v>12603</v>
      </c>
      <c r="P2248" s="169"/>
      <c r="Q2248" s="159"/>
      <c r="R2248" s="177" t="s">
        <v>12604</v>
      </c>
      <c r="S2248" s="168"/>
      <c r="T2248" s="168"/>
      <c r="U2248" s="155" t="s">
        <v>696</v>
      </c>
      <c r="V2248" s="155" t="b">
        <v>0</v>
      </c>
      <c r="W2248" s="196" t="s">
        <v>12605</v>
      </c>
      <c r="X2248" s="168"/>
      <c r="Y2248" s="173">
        <v>19761</v>
      </c>
      <c r="Z2248" s="162" t="s">
        <v>4186</v>
      </c>
      <c r="AA2248" s="163" t="str">
        <f t="shared" si="49"/>
        <v>https://shopeefood.vn/bo-suu-tap/a-bingxue</v>
      </c>
      <c r="AB2248" s="686" t="str">
        <f t="shared" si="48"/>
        <v>https://shopeefood.shopee.vn/bo-suu-tap/a-bingxue</v>
      </c>
    </row>
    <row r="2249" spans="1:28" ht="180">
      <c r="A2249" s="151" t="s">
        <v>11073</v>
      </c>
      <c r="B2249" s="152"/>
      <c r="C2249" s="152" t="s">
        <v>717</v>
      </c>
      <c r="D2249" s="152" t="s">
        <v>219</v>
      </c>
      <c r="E2249" s="153" t="s">
        <v>1046</v>
      </c>
      <c r="F2249" s="155" t="s">
        <v>11073</v>
      </c>
      <c r="G2249" s="177" t="str">
        <f t="shared" si="32"/>
        <v>[Alacarte]_Trà sữa Bingxue_Dec</v>
      </c>
      <c r="H2249" s="176" t="s">
        <v>12606</v>
      </c>
      <c r="I2249" s="193" t="s">
        <v>12607</v>
      </c>
      <c r="J2249" s="479" t="s">
        <v>1049</v>
      </c>
      <c r="K2249" s="159"/>
      <c r="L2249" s="170" t="s">
        <v>12593</v>
      </c>
      <c r="M2249" s="159"/>
      <c r="N2249" s="168"/>
      <c r="O2249" s="176" t="s">
        <v>12598</v>
      </c>
      <c r="P2249" s="169"/>
      <c r="Q2249" s="159"/>
      <c r="R2249" s="221"/>
      <c r="S2249" s="168"/>
      <c r="T2249" s="155" t="s">
        <v>12608</v>
      </c>
      <c r="U2249" s="155" t="s">
        <v>696</v>
      </c>
      <c r="V2249" s="155" t="b">
        <v>0</v>
      </c>
      <c r="W2249" s="179" t="s">
        <v>12609</v>
      </c>
      <c r="X2249" s="168"/>
      <c r="Y2249" s="173">
        <v>21753</v>
      </c>
      <c r="Z2249" s="162" t="s">
        <v>12610</v>
      </c>
      <c r="AA2249" s="163" t="str">
        <f t="shared" si="49"/>
        <v>https://shopeefood.vn/bo-suu-tap/a-bingxue-spf</v>
      </c>
      <c r="AB2249" s="686" t="str">
        <f t="shared" si="48"/>
        <v>https://shopeefood.shopee.vn/bo-suu-tap/a-bingxue-spf</v>
      </c>
    </row>
    <row r="2250" spans="1:28" ht="165">
      <c r="A2250" s="151" t="s">
        <v>11073</v>
      </c>
      <c r="B2250" s="152"/>
      <c r="C2250" s="152" t="s">
        <v>685</v>
      </c>
      <c r="D2250" s="152" t="s">
        <v>225</v>
      </c>
      <c r="E2250" s="181" t="s">
        <v>2801</v>
      </c>
      <c r="F2250" s="155" t="s">
        <v>11073</v>
      </c>
      <c r="G2250" s="230" t="str">
        <f t="shared" si="32"/>
        <v>[PNS]_Coke Always on_Dec</v>
      </c>
      <c r="H2250" s="175" t="s">
        <v>12611</v>
      </c>
      <c r="I2250" s="181" t="s">
        <v>12612</v>
      </c>
      <c r="J2250" s="169"/>
      <c r="K2250" s="209" t="s">
        <v>12613</v>
      </c>
      <c r="L2250" s="162"/>
      <c r="M2250" s="162"/>
      <c r="N2250" s="169"/>
      <c r="O2250" s="183"/>
      <c r="P2250" s="169"/>
      <c r="Q2250" s="196" t="s">
        <v>703</v>
      </c>
      <c r="R2250" s="196" t="s">
        <v>703</v>
      </c>
      <c r="S2250" s="196" t="s">
        <v>703</v>
      </c>
      <c r="T2250" s="196" t="s">
        <v>703</v>
      </c>
      <c r="U2250" s="155" t="s">
        <v>696</v>
      </c>
      <c r="V2250" s="155" t="b">
        <v>0</v>
      </c>
      <c r="W2250" s="179" t="s">
        <v>12614</v>
      </c>
      <c r="X2250" s="237" t="s">
        <v>12615</v>
      </c>
      <c r="Y2250" s="173">
        <v>21710</v>
      </c>
      <c r="Z2250" s="162" t="s">
        <v>12616</v>
      </c>
      <c r="AA2250" s="163" t="str">
        <f t="shared" si="49"/>
        <v>https://shopeefood.vn/bo-suu-tap/le-hoi-am-thuc-coca-cola-all-dec</v>
      </c>
      <c r="AB2250" s="686" t="str">
        <f t="shared" si="48"/>
        <v>https://shopeefood.shopee.vn/bo-suu-tap/le-hoi-am-thuc-coca-cola-all-dec</v>
      </c>
    </row>
    <row r="2251" spans="1:28" ht="300">
      <c r="A2251" s="151" t="s">
        <v>11073</v>
      </c>
      <c r="B2251" s="152"/>
      <c r="C2251" s="152" t="s">
        <v>706</v>
      </c>
      <c r="D2251" s="152" t="s">
        <v>222</v>
      </c>
      <c r="E2251" s="191" t="s">
        <v>2434</v>
      </c>
      <c r="F2251" s="176" t="s">
        <v>12312</v>
      </c>
      <c r="G2251" s="177" t="str">
        <f t="shared" si="32"/>
        <v>[Alacarte CB]_Ding Tea_Dec.CB1</v>
      </c>
      <c r="H2251" s="193" t="s">
        <v>12617</v>
      </c>
      <c r="I2251" s="193" t="s">
        <v>12618</v>
      </c>
      <c r="J2251" s="194" t="s">
        <v>12619</v>
      </c>
      <c r="K2251" s="157"/>
      <c r="L2251" s="170" t="s">
        <v>10314</v>
      </c>
      <c r="M2251" s="199"/>
      <c r="N2251" s="176" t="s">
        <v>12620</v>
      </c>
      <c r="O2251" s="171" t="s">
        <v>12621</v>
      </c>
      <c r="P2251" s="168"/>
      <c r="Q2251" s="159"/>
      <c r="R2251" s="177" t="s">
        <v>12622</v>
      </c>
      <c r="S2251" s="177"/>
      <c r="T2251" s="177"/>
      <c r="U2251" s="155" t="s">
        <v>696</v>
      </c>
      <c r="V2251" s="155" t="b">
        <v>0</v>
      </c>
      <c r="W2251" s="179" t="s">
        <v>12623</v>
      </c>
      <c r="X2251" s="168"/>
      <c r="Y2251" s="173">
        <v>21057</v>
      </c>
      <c r="Z2251" s="162" t="s">
        <v>9174</v>
      </c>
      <c r="AA2251" s="163" t="str">
        <f t="shared" si="49"/>
        <v>https://shopeefood.vn/bo-suu-tap/a-dingtea-1d</v>
      </c>
      <c r="AB2251" s="686" t="str">
        <f t="shared" si="48"/>
        <v>https://shopeefood.shopee.vn/bo-suu-tap/a-dingtea-1d</v>
      </c>
    </row>
    <row r="2252" spans="1:28" ht="165">
      <c r="A2252" s="151" t="s">
        <v>11073</v>
      </c>
      <c r="B2252" s="152"/>
      <c r="C2252" s="152" t="s">
        <v>706</v>
      </c>
      <c r="D2252" s="152" t="s">
        <v>222</v>
      </c>
      <c r="E2252" s="174" t="s">
        <v>6245</v>
      </c>
      <c r="F2252" s="176" t="s">
        <v>12312</v>
      </c>
      <c r="G2252" s="177" t="str">
        <f t="shared" si="32"/>
        <v>[Alacarte CB]_Trà Sữa Winggo - Trà Sữa Kem Trứng Nướng, Trà Hoa Quả &amp; Matcha_Dec.CB1</v>
      </c>
      <c r="H2252" s="193" t="s">
        <v>12624</v>
      </c>
      <c r="I2252" s="159" t="s">
        <v>12625</v>
      </c>
      <c r="J2252" s="178" t="s">
        <v>11188</v>
      </c>
      <c r="K2252" s="159"/>
      <c r="L2252" s="157"/>
      <c r="M2252" s="159"/>
      <c r="N2252" s="168"/>
      <c r="O2252" s="171" t="s">
        <v>12626</v>
      </c>
      <c r="P2252" s="168"/>
      <c r="Q2252" s="159"/>
      <c r="R2252" s="168" t="s">
        <v>12627</v>
      </c>
      <c r="S2252" s="177"/>
      <c r="T2252" s="177"/>
      <c r="U2252" s="155" t="s">
        <v>696</v>
      </c>
      <c r="V2252" s="155" t="b">
        <v>0</v>
      </c>
      <c r="W2252" s="179" t="s">
        <v>12628</v>
      </c>
      <c r="X2252" s="168"/>
      <c r="Y2252" s="173">
        <v>20405</v>
      </c>
      <c r="Z2252" s="162" t="s">
        <v>6252</v>
      </c>
      <c r="AA2252" s="163" t="str">
        <f t="shared" si="49"/>
        <v>https://shopeefood.vn/bo-suu-tap/a-winggo-1t1</v>
      </c>
      <c r="AB2252" s="686" t="str">
        <f t="shared" si="48"/>
        <v>https://shopeefood.shopee.vn/bo-suu-tap/a-winggo-1t1</v>
      </c>
    </row>
    <row r="2253" spans="1:28" ht="150">
      <c r="A2253" s="151" t="s">
        <v>11073</v>
      </c>
      <c r="B2253" s="152"/>
      <c r="C2253" s="152" t="s">
        <v>706</v>
      </c>
      <c r="D2253" s="152" t="s">
        <v>215</v>
      </c>
      <c r="E2253" s="193" t="s">
        <v>275</v>
      </c>
      <c r="F2253" s="176" t="s">
        <v>11073</v>
      </c>
      <c r="G2253" s="177" t="str">
        <f t="shared" si="32"/>
        <v>[Win 3]_Cơm Thố Anh Nguyễn_Dec</v>
      </c>
      <c r="H2253" s="304" t="s">
        <v>12629</v>
      </c>
      <c r="I2253" s="159" t="s">
        <v>12630</v>
      </c>
      <c r="J2253" s="170" t="s">
        <v>1284</v>
      </c>
      <c r="K2253" s="159"/>
      <c r="L2253" s="159"/>
      <c r="M2253" s="159"/>
      <c r="N2253" s="168"/>
      <c r="O2253" s="159" t="s">
        <v>5528</v>
      </c>
      <c r="P2253" s="168"/>
      <c r="Q2253" s="193"/>
      <c r="R2253" s="177" t="s">
        <v>12631</v>
      </c>
      <c r="S2253" s="177"/>
      <c r="T2253" s="177"/>
      <c r="U2253" s="155" t="s">
        <v>696</v>
      </c>
      <c r="V2253" s="155" t="b">
        <v>0</v>
      </c>
      <c r="W2253" s="170" t="s">
        <v>11357</v>
      </c>
      <c r="X2253" s="168"/>
      <c r="Y2253" s="173">
        <v>21013</v>
      </c>
      <c r="Z2253" s="162" t="s">
        <v>8971</v>
      </c>
      <c r="AA2253" s="163" t="str">
        <f t="shared" si="49"/>
        <v>https://shopeefood.vn/bo-suu-tap/w3-anhnguyen</v>
      </c>
      <c r="AB2253" s="686" t="str">
        <f t="shared" si="48"/>
        <v>https://shopeefood.shopee.vn/bo-suu-tap/w3-anhnguyen</v>
      </c>
    </row>
    <row r="2254" spans="1:28" ht="180">
      <c r="A2254" s="151" t="s">
        <v>11073</v>
      </c>
      <c r="B2254" s="152"/>
      <c r="C2254" s="152" t="s">
        <v>706</v>
      </c>
      <c r="D2254" s="152" t="s">
        <v>222</v>
      </c>
      <c r="E2254" s="193" t="s">
        <v>275</v>
      </c>
      <c r="F2254" s="176" t="s">
        <v>12363</v>
      </c>
      <c r="G2254" s="177" t="str">
        <f t="shared" si="32"/>
        <v>[Alacarte CB]_Cơm Thố Anh Nguyễn_Dec.CB8</v>
      </c>
      <c r="H2254" s="304" t="s">
        <v>12632</v>
      </c>
      <c r="I2254" s="159" t="s">
        <v>12633</v>
      </c>
      <c r="J2254" s="170" t="s">
        <v>1284</v>
      </c>
      <c r="K2254" s="159"/>
      <c r="L2254" s="159"/>
      <c r="M2254" s="159"/>
      <c r="N2254" s="168"/>
      <c r="O2254" s="159" t="s">
        <v>5528</v>
      </c>
      <c r="P2254" s="168"/>
      <c r="Q2254" s="193" t="s">
        <v>12634</v>
      </c>
      <c r="R2254" s="177" t="s">
        <v>12635</v>
      </c>
      <c r="S2254" s="177"/>
      <c r="T2254" s="177" t="s">
        <v>12636</v>
      </c>
      <c r="U2254" s="155" t="s">
        <v>696</v>
      </c>
      <c r="V2254" s="155" t="b">
        <v>0</v>
      </c>
      <c r="W2254" s="170" t="s">
        <v>11357</v>
      </c>
      <c r="X2254" s="168"/>
      <c r="Y2254" s="173">
        <v>21168</v>
      </c>
      <c r="Z2254" s="162" t="s">
        <v>9249</v>
      </c>
      <c r="AA2254" s="163" t="str">
        <f t="shared" si="49"/>
        <v>https://shopeefood.vn/bo-suu-tap/a-comtho-anhnguyen</v>
      </c>
      <c r="AB2254" s="686" t="str">
        <f t="shared" si="48"/>
        <v>https://shopeefood.shopee.vn/bo-suu-tap/a-comtho-anhnguyen</v>
      </c>
    </row>
    <row r="2255" spans="1:28" ht="180">
      <c r="A2255" s="151" t="s">
        <v>11073</v>
      </c>
      <c r="B2255" s="152"/>
      <c r="C2255" s="152" t="s">
        <v>706</v>
      </c>
      <c r="D2255" s="152" t="s">
        <v>211</v>
      </c>
      <c r="E2255" s="193" t="s">
        <v>928</v>
      </c>
      <c r="F2255" s="176" t="s">
        <v>11073</v>
      </c>
      <c r="G2255" s="177" t="str">
        <f t="shared" si="32"/>
        <v>[Win 1]_Lotteria_Dec</v>
      </c>
      <c r="H2255" s="193" t="s">
        <v>12637</v>
      </c>
      <c r="I2255" s="159" t="s">
        <v>12028</v>
      </c>
      <c r="J2255" s="170" t="s">
        <v>931</v>
      </c>
      <c r="K2255" s="159"/>
      <c r="L2255" s="170" t="s">
        <v>12638</v>
      </c>
      <c r="M2255" s="159"/>
      <c r="N2255" s="176" t="s">
        <v>12639</v>
      </c>
      <c r="O2255" s="177" t="s">
        <v>9437</v>
      </c>
      <c r="P2255" s="168"/>
      <c r="Q2255" s="193"/>
      <c r="R2255" s="176" t="s">
        <v>12640</v>
      </c>
      <c r="S2255" s="177"/>
      <c r="T2255" s="177"/>
      <c r="U2255" s="155" t="s">
        <v>696</v>
      </c>
      <c r="V2255" s="155" t="b">
        <v>0</v>
      </c>
      <c r="W2255" s="179" t="s">
        <v>12641</v>
      </c>
      <c r="X2255" s="168"/>
      <c r="Y2255" s="173">
        <v>21201</v>
      </c>
      <c r="Z2255" s="162" t="s">
        <v>10278</v>
      </c>
      <c r="AA2255" s="163" t="str">
        <f t="shared" si="49"/>
        <v>https://shopeefood.vn/bo-suu-tap/w1--lotteria</v>
      </c>
      <c r="AB2255" s="686" t="str">
        <f t="shared" si="48"/>
        <v>https://shopeefood.shopee.vn/bo-suu-tap/w1--lotteria</v>
      </c>
    </row>
    <row r="2256" spans="1:28" ht="285">
      <c r="A2256" s="151" t="s">
        <v>11073</v>
      </c>
      <c r="B2256" s="152"/>
      <c r="C2256" s="152" t="s">
        <v>706</v>
      </c>
      <c r="D2256" s="152" t="s">
        <v>217</v>
      </c>
      <c r="E2256" s="193" t="s">
        <v>928</v>
      </c>
      <c r="F2256" s="176" t="s">
        <v>11073</v>
      </c>
      <c r="G2256" s="177" t="str">
        <f t="shared" si="32"/>
        <v>[Win 4]_Lotteria_Dec</v>
      </c>
      <c r="H2256" s="193" t="s">
        <v>12642</v>
      </c>
      <c r="I2256" s="159" t="s">
        <v>12643</v>
      </c>
      <c r="J2256" s="170" t="s">
        <v>931</v>
      </c>
      <c r="K2256" s="159"/>
      <c r="L2256" s="159"/>
      <c r="M2256" s="159"/>
      <c r="N2256" s="168"/>
      <c r="O2256" s="155" t="s">
        <v>12644</v>
      </c>
      <c r="P2256" s="168"/>
      <c r="Q2256" s="193" t="s">
        <v>12645</v>
      </c>
      <c r="R2256" s="177" t="s">
        <v>12646</v>
      </c>
      <c r="S2256" s="177" t="s">
        <v>12647</v>
      </c>
      <c r="T2256" s="177" t="s">
        <v>12648</v>
      </c>
      <c r="U2256" s="155" t="s">
        <v>696</v>
      </c>
      <c r="V2256" s="155" t="b">
        <v>0</v>
      </c>
      <c r="W2256" s="179" t="s">
        <v>12649</v>
      </c>
      <c r="X2256" s="168"/>
      <c r="Y2256" s="173">
        <v>21776</v>
      </c>
      <c r="Z2256" s="162" t="s">
        <v>12650</v>
      </c>
      <c r="AA2256" s="163" t="str">
        <f t="shared" si="49"/>
        <v>https://shopeefood.vn/bo-suu-tap/w4-combo-lotteria</v>
      </c>
      <c r="AB2256" s="686" t="str">
        <f t="shared" si="48"/>
        <v>https://shopeefood.shopee.vn/bo-suu-tap/w4-combo-lotteria</v>
      </c>
    </row>
    <row r="2257" spans="1:28" ht="409.6">
      <c r="A2257" s="151" t="s">
        <v>11073</v>
      </c>
      <c r="B2257" s="152"/>
      <c r="C2257" s="152" t="s">
        <v>717</v>
      </c>
      <c r="D2257" s="152" t="s">
        <v>222</v>
      </c>
      <c r="E2257" s="153" t="s">
        <v>289</v>
      </c>
      <c r="F2257" s="176" t="s">
        <v>11989</v>
      </c>
      <c r="G2257" s="177" t="str">
        <f t="shared" si="32"/>
        <v>[Alacarte CB]_Flychef_Dec.CB2</v>
      </c>
      <c r="H2257" s="649" t="s">
        <v>12651</v>
      </c>
      <c r="I2257" s="192" t="s">
        <v>12652</v>
      </c>
      <c r="J2257" s="179" t="s">
        <v>12653</v>
      </c>
      <c r="K2257" s="159"/>
      <c r="L2257" s="159"/>
      <c r="M2257" s="159"/>
      <c r="N2257" s="168"/>
      <c r="O2257" s="155" t="s">
        <v>1409</v>
      </c>
      <c r="P2257" s="169"/>
      <c r="Q2257" s="159"/>
      <c r="R2257" s="177" t="s">
        <v>12654</v>
      </c>
      <c r="S2257" s="177"/>
      <c r="T2257" s="177"/>
      <c r="U2257" s="155" t="s">
        <v>696</v>
      </c>
      <c r="V2257" s="155" t="b">
        <v>0</v>
      </c>
      <c r="W2257" s="179" t="s">
        <v>12655</v>
      </c>
      <c r="X2257" s="168"/>
      <c r="Y2257" s="173">
        <v>19356</v>
      </c>
      <c r="Z2257" s="162" t="s">
        <v>3282</v>
      </c>
      <c r="AA2257" s="163" t="str">
        <f t="shared" si="49"/>
        <v>https://shopeefood.vn/bo-suu-tap/a-flychef</v>
      </c>
      <c r="AB2257" s="686" t="str">
        <f t="shared" si="48"/>
        <v>https://shopeefood.shopee.vn/bo-suu-tap/a-flychef</v>
      </c>
    </row>
    <row r="2258" spans="1:28" ht="180">
      <c r="A2258" s="151" t="s">
        <v>11073</v>
      </c>
      <c r="B2258" s="152"/>
      <c r="C2258" s="152" t="s">
        <v>685</v>
      </c>
      <c r="D2258" s="152" t="s">
        <v>225</v>
      </c>
      <c r="E2258" s="181" t="s">
        <v>3010</v>
      </c>
      <c r="F2258" s="166" t="s">
        <v>12656</v>
      </c>
      <c r="G2258" s="230" t="str">
        <f t="shared" si="32"/>
        <v>[PNS]_Vinamilk_Seasonal Menu_Dec</v>
      </c>
      <c r="H2258" s="176" t="s">
        <v>12657</v>
      </c>
      <c r="I2258" s="189" t="s">
        <v>12658</v>
      </c>
      <c r="J2258" s="169"/>
      <c r="K2258" s="184" t="s">
        <v>12659</v>
      </c>
      <c r="L2258" s="162"/>
      <c r="M2258" s="162"/>
      <c r="N2258" s="169"/>
      <c r="O2258" s="183"/>
      <c r="P2258" s="169"/>
      <c r="Q2258" s="196" t="s">
        <v>703</v>
      </c>
      <c r="R2258" s="177"/>
      <c r="S2258" s="177"/>
      <c r="T2258" s="177"/>
      <c r="U2258" s="155" t="s">
        <v>696</v>
      </c>
      <c r="V2258" s="155" t="b">
        <v>0</v>
      </c>
      <c r="W2258" s="179" t="s">
        <v>12660</v>
      </c>
      <c r="X2258" s="168"/>
      <c r="Y2258" s="173">
        <v>21679</v>
      </c>
      <c r="Z2258" s="162" t="s">
        <v>12661</v>
      </c>
      <c r="AA2258" s="163" t="str">
        <f t="shared" si="49"/>
        <v>https://shopeefood.vn/bo-suu-tap/cung-vinamilk-sanh-min-ton-vi</v>
      </c>
      <c r="AB2258" s="686" t="str">
        <f t="shared" si="48"/>
        <v>https://shopeefood.shopee.vn/bo-suu-tap/cung-vinamilk-sanh-min-ton-vi</v>
      </c>
    </row>
    <row r="2259" spans="1:28" ht="105">
      <c r="A2259" s="151" t="s">
        <v>11073</v>
      </c>
      <c r="B2259" s="152"/>
      <c r="C2259" s="152" t="s">
        <v>706</v>
      </c>
      <c r="D2259" s="152" t="s">
        <v>217</v>
      </c>
      <c r="E2259" s="174" t="s">
        <v>4747</v>
      </c>
      <c r="F2259" s="155" t="s">
        <v>11073</v>
      </c>
      <c r="G2259" s="177" t="str">
        <f t="shared" si="32"/>
        <v>[Win 4]_Sukiya - Cơm Bò Hầm &amp; Mì Ramen_Dec</v>
      </c>
      <c r="H2259" s="155" t="s">
        <v>12662</v>
      </c>
      <c r="I2259" s="159" t="s">
        <v>12663</v>
      </c>
      <c r="J2259" s="178" t="s">
        <v>4750</v>
      </c>
      <c r="K2259" s="159"/>
      <c r="L2259" s="157" t="s">
        <v>12664</v>
      </c>
      <c r="M2259" s="159"/>
      <c r="N2259" s="155" t="s">
        <v>10097</v>
      </c>
      <c r="O2259" s="179" t="s">
        <v>12665</v>
      </c>
      <c r="P2259" s="168"/>
      <c r="Q2259" s="192" t="s">
        <v>12666</v>
      </c>
      <c r="R2259" s="177"/>
      <c r="S2259" s="177"/>
      <c r="T2259" s="177"/>
      <c r="U2259" s="155" t="s">
        <v>696</v>
      </c>
      <c r="V2259" s="155" t="b">
        <v>0</v>
      </c>
      <c r="W2259" s="179" t="s">
        <v>12667</v>
      </c>
      <c r="X2259" s="168"/>
      <c r="Y2259" s="173">
        <v>20932</v>
      </c>
      <c r="Z2259" s="162" t="s">
        <v>8728</v>
      </c>
      <c r="AA2259" s="163" t="str">
        <f t="shared" si="49"/>
        <v>https://shopeefood.vn/bo-suu-tap/w4-99-sukiya</v>
      </c>
      <c r="AB2259" s="686" t="str">
        <f t="shared" si="48"/>
        <v>https://shopeefood.shopee.vn/bo-suu-tap/w4-99-sukiya</v>
      </c>
    </row>
    <row r="2260" spans="1:28" ht="210">
      <c r="A2260" s="151" t="s">
        <v>11073</v>
      </c>
      <c r="B2260" s="152"/>
      <c r="C2260" s="152" t="s">
        <v>685</v>
      </c>
      <c r="D2260" s="152" t="s">
        <v>219</v>
      </c>
      <c r="E2260" s="153" t="s">
        <v>409</v>
      </c>
      <c r="F2260" s="152" t="s">
        <v>12668</v>
      </c>
      <c r="G2260" s="168" t="str">
        <f t="shared" si="32"/>
        <v>[Alacarte]_The Pizza Company_Dec_Music Fest</v>
      </c>
      <c r="H2260" s="176" t="s">
        <v>12669</v>
      </c>
      <c r="I2260" s="713">
        <v>45973</v>
      </c>
      <c r="J2260" s="248" t="s">
        <v>2660</v>
      </c>
      <c r="K2260" s="162"/>
      <c r="L2260" s="162"/>
      <c r="M2260" s="162"/>
      <c r="N2260" s="169"/>
      <c r="O2260" s="196" t="s">
        <v>12670</v>
      </c>
      <c r="P2260" s="169"/>
      <c r="Q2260" s="183" t="s">
        <v>12671</v>
      </c>
      <c r="R2260" s="183" t="s">
        <v>12671</v>
      </c>
      <c r="S2260" s="183" t="s">
        <v>12671</v>
      </c>
      <c r="T2260" s="183" t="s">
        <v>12671</v>
      </c>
      <c r="U2260" s="155" t="s">
        <v>696</v>
      </c>
      <c r="V2260" s="155" t="b">
        <v>0</v>
      </c>
      <c r="W2260" s="179" t="s">
        <v>12672</v>
      </c>
      <c r="X2260" s="168"/>
      <c r="Y2260" s="173">
        <v>21678</v>
      </c>
      <c r="Z2260" s="162" t="s">
        <v>12673</v>
      </c>
      <c r="AA2260" s="163" t="str">
        <f t="shared" si="49"/>
        <v>https://shopeefood.vn/bo-suu-tap/a-thepizzacompany</v>
      </c>
      <c r="AB2260" s="686" t="str">
        <f t="shared" si="48"/>
        <v>https://shopeefood.shopee.vn/bo-suu-tap/a-thepizzacompany</v>
      </c>
    </row>
    <row r="2261" spans="1:28" ht="180">
      <c r="A2261" s="151" t="s">
        <v>11073</v>
      </c>
      <c r="B2261" s="152"/>
      <c r="C2261" s="152" t="s">
        <v>706</v>
      </c>
      <c r="D2261" s="152" t="s">
        <v>222</v>
      </c>
      <c r="E2261" s="191" t="s">
        <v>744</v>
      </c>
      <c r="F2261" s="176" t="s">
        <v>11982</v>
      </c>
      <c r="G2261" s="177" t="str">
        <f t="shared" si="32"/>
        <v>[Alacarte CB]_Bún chả Hà nội 1982_Dec.CB3</v>
      </c>
      <c r="H2261" s="176" t="s">
        <v>12674</v>
      </c>
      <c r="I2261" s="159" t="s">
        <v>12038</v>
      </c>
      <c r="J2261" s="178" t="s">
        <v>747</v>
      </c>
      <c r="K2261" s="159"/>
      <c r="L2261" s="157" t="s">
        <v>748</v>
      </c>
      <c r="M2261" s="176" t="s">
        <v>12675</v>
      </c>
      <c r="N2261" s="177"/>
      <c r="O2261" s="193" t="s">
        <v>12676</v>
      </c>
      <c r="P2261" s="168"/>
      <c r="Q2261" s="159" t="s">
        <v>12677</v>
      </c>
      <c r="R2261" s="177"/>
      <c r="S2261" s="177"/>
      <c r="T2261" s="177"/>
      <c r="U2261" s="155" t="s">
        <v>696</v>
      </c>
      <c r="V2261" s="155" t="b">
        <v>0</v>
      </c>
      <c r="W2261" s="179" t="s">
        <v>12678</v>
      </c>
      <c r="X2261" s="168"/>
      <c r="Y2261" s="173">
        <v>19517</v>
      </c>
      <c r="Z2261" s="162" t="s">
        <v>2970</v>
      </c>
      <c r="AA2261" s="163" t="str">
        <f t="shared" si="49"/>
        <v>https://shopeefood.vn/bo-suu-tap/a-bun-cha-ha-noi-1982</v>
      </c>
      <c r="AB2261" s="686" t="str">
        <f t="shared" si="48"/>
        <v>https://shopeefood.shopee.vn/bo-suu-tap/a-bun-cha-ha-noi-1982</v>
      </c>
    </row>
    <row r="2262" spans="1:28" ht="240">
      <c r="A2262" s="151" t="s">
        <v>11073</v>
      </c>
      <c r="B2262" s="152"/>
      <c r="C2262" s="152" t="s">
        <v>706</v>
      </c>
      <c r="D2262" s="152" t="s">
        <v>222</v>
      </c>
      <c r="E2262" s="174" t="s">
        <v>871</v>
      </c>
      <c r="F2262" s="176" t="s">
        <v>12312</v>
      </c>
      <c r="G2262" s="177" t="str">
        <f t="shared" si="32"/>
        <v>[Alacarte CB]_Sinh Tố, Nước Ép &amp; Detox - ReViet Juice_Dec.CB1</v>
      </c>
      <c r="H2262" s="176" t="s">
        <v>12679</v>
      </c>
      <c r="I2262" s="176" t="s">
        <v>12680</v>
      </c>
      <c r="J2262" s="170" t="s">
        <v>874</v>
      </c>
      <c r="K2262" s="159"/>
      <c r="L2262" s="157" t="s">
        <v>875</v>
      </c>
      <c r="M2262" s="176"/>
      <c r="N2262" s="155"/>
      <c r="O2262" s="176" t="s">
        <v>12681</v>
      </c>
      <c r="P2262" s="168"/>
      <c r="Q2262" s="176" t="s">
        <v>12682</v>
      </c>
      <c r="R2262" s="177"/>
      <c r="S2262" s="177"/>
      <c r="T2262" s="177"/>
      <c r="U2262" s="155" t="s">
        <v>696</v>
      </c>
      <c r="V2262" s="155" t="b">
        <v>0</v>
      </c>
      <c r="W2262" s="179" t="s">
        <v>12683</v>
      </c>
      <c r="X2262" s="168"/>
      <c r="Y2262" s="173">
        <v>20687</v>
      </c>
      <c r="Z2262" s="162" t="s">
        <v>7652</v>
      </c>
      <c r="AA2262" s="163" t="str">
        <f t="shared" si="49"/>
        <v>https://shopeefood.vn/bo-suu-tap/a-reviet-juice-1k</v>
      </c>
      <c r="AB2262" s="351" t="str">
        <f t="shared" si="48"/>
        <v>https://shopeefood.shopee.vn/bo-suu-tap/a-reviet-juice-1k</v>
      </c>
    </row>
    <row r="2263" spans="1:28" ht="120">
      <c r="A2263" s="151" t="s">
        <v>11073</v>
      </c>
      <c r="B2263" s="152"/>
      <c r="C2263" s="152" t="s">
        <v>706</v>
      </c>
      <c r="D2263" s="152" t="s">
        <v>222</v>
      </c>
      <c r="E2263" s="191" t="s">
        <v>8902</v>
      </c>
      <c r="F2263" s="176" t="s">
        <v>11989</v>
      </c>
      <c r="G2263" s="177" t="str">
        <f t="shared" si="32"/>
        <v>[Alacarte CB]_Bún Bò 1991_Dec.CB2</v>
      </c>
      <c r="H2263" s="193" t="s">
        <v>12684</v>
      </c>
      <c r="I2263" s="159" t="s">
        <v>11922</v>
      </c>
      <c r="J2263" s="178" t="s">
        <v>12685</v>
      </c>
      <c r="K2263" s="159"/>
      <c r="L2263" s="660" t="s">
        <v>12686</v>
      </c>
      <c r="M2263" s="155" t="s">
        <v>8907</v>
      </c>
      <c r="N2263" s="155" t="s">
        <v>2600</v>
      </c>
      <c r="O2263" s="159"/>
      <c r="P2263" s="168"/>
      <c r="Q2263" s="155" t="s">
        <v>12687</v>
      </c>
      <c r="R2263" s="177"/>
      <c r="S2263" s="177"/>
      <c r="T2263" s="177"/>
      <c r="U2263" s="155" t="s">
        <v>696</v>
      </c>
      <c r="V2263" s="155" t="b">
        <v>0</v>
      </c>
      <c r="W2263" s="179" t="s">
        <v>12688</v>
      </c>
      <c r="X2263" s="168"/>
      <c r="Y2263" s="173">
        <v>20959</v>
      </c>
      <c r="Z2263" s="162" t="s">
        <v>8910</v>
      </c>
      <c r="AA2263" s="163" t="str">
        <f t="shared" si="49"/>
        <v>https://shopeefood.vn/bo-suu-tap/a-bun-bo-1991</v>
      </c>
      <c r="AB2263" s="351" t="str">
        <f t="shared" si="48"/>
        <v>https://shopeefood.shopee.vn/bo-suu-tap/a-bun-bo-1991</v>
      </c>
    </row>
    <row r="2264" spans="1:28" ht="150">
      <c r="A2264" s="151" t="s">
        <v>11073</v>
      </c>
      <c r="B2264" s="152"/>
      <c r="C2264" s="152" t="s">
        <v>706</v>
      </c>
      <c r="D2264" s="152" t="s">
        <v>222</v>
      </c>
      <c r="E2264" s="191" t="s">
        <v>7072</v>
      </c>
      <c r="F2264" s="176" t="s">
        <v>12363</v>
      </c>
      <c r="G2264" s="177" t="str">
        <f t="shared" si="32"/>
        <v>[Alacarte CB]_Bún đậu Homemade_Dec.CB8</v>
      </c>
      <c r="H2264" s="193" t="s">
        <v>12689</v>
      </c>
      <c r="I2264" s="380" t="s">
        <v>11991</v>
      </c>
      <c r="J2264" s="178" t="s">
        <v>9301</v>
      </c>
      <c r="K2264" s="159"/>
      <c r="L2264" s="159"/>
      <c r="M2264" s="159"/>
      <c r="N2264" s="168"/>
      <c r="O2264" s="155" t="s">
        <v>5528</v>
      </c>
      <c r="P2264" s="168"/>
      <c r="Q2264" s="159" t="s">
        <v>12690</v>
      </c>
      <c r="R2264" s="177"/>
      <c r="S2264" s="177"/>
      <c r="T2264" s="177"/>
      <c r="U2264" s="155" t="s">
        <v>696</v>
      </c>
      <c r="V2264" s="155" t="b">
        <v>0</v>
      </c>
      <c r="W2264" s="170" t="s">
        <v>10576</v>
      </c>
      <c r="X2264" s="168"/>
      <c r="Y2264" s="173">
        <v>21055</v>
      </c>
      <c r="Z2264" s="162" t="s">
        <v>9309</v>
      </c>
      <c r="AA2264" s="163" t="str">
        <f t="shared" si="49"/>
        <v>https://shopeefood.vn/bo-suu-tap/a-dauhomemade</v>
      </c>
      <c r="AB2264" s="351" t="str">
        <f t="shared" si="48"/>
        <v>https://shopeefood.shopee.vn/bo-suu-tap/a-dauhomemade</v>
      </c>
    </row>
    <row r="2265" spans="1:28" ht="150">
      <c r="A2265" s="151" t="s">
        <v>11073</v>
      </c>
      <c r="B2265" s="152"/>
      <c r="C2265" s="152" t="s">
        <v>706</v>
      </c>
      <c r="D2265" s="152" t="s">
        <v>219</v>
      </c>
      <c r="E2265" s="191" t="s">
        <v>7072</v>
      </c>
      <c r="F2265" s="176" t="s">
        <v>11073</v>
      </c>
      <c r="G2265" s="177" t="str">
        <f t="shared" si="32"/>
        <v>[Alacarte]_Bún đậu Homemade_Dec</v>
      </c>
      <c r="H2265" s="193" t="s">
        <v>12691</v>
      </c>
      <c r="I2265" s="302">
        <v>45881</v>
      </c>
      <c r="J2265" s="178" t="s">
        <v>9301</v>
      </c>
      <c r="K2265" s="159"/>
      <c r="L2265" s="159"/>
      <c r="M2265" s="159"/>
      <c r="N2265" s="168"/>
      <c r="O2265" s="155" t="s">
        <v>5528</v>
      </c>
      <c r="P2265" s="168"/>
      <c r="Q2265" s="193" t="s">
        <v>12692</v>
      </c>
      <c r="R2265" s="177"/>
      <c r="S2265" s="177"/>
      <c r="T2265" s="177"/>
      <c r="U2265" s="155" t="s">
        <v>696</v>
      </c>
      <c r="V2265" s="155" t="b">
        <v>0</v>
      </c>
      <c r="W2265" s="170" t="s">
        <v>10576</v>
      </c>
      <c r="X2265" s="168"/>
      <c r="Y2265" s="173">
        <v>20677</v>
      </c>
      <c r="Z2265" s="162" t="s">
        <v>7078</v>
      </c>
      <c r="AA2265" s="163" t="str">
        <f t="shared" si="49"/>
        <v>https://shopeefood.vn/bo-suu-tap/a-homemade-25</v>
      </c>
      <c r="AB2265" s="351" t="str">
        <f t="shared" si="48"/>
        <v>https://shopeefood.shopee.vn/bo-suu-tap/a-homemade-25</v>
      </c>
    </row>
    <row r="2266" spans="1:28" ht="150">
      <c r="A2266" s="151" t="s">
        <v>11073</v>
      </c>
      <c r="B2266" s="152"/>
      <c r="C2266" s="152" t="s">
        <v>706</v>
      </c>
      <c r="D2266" s="152" t="s">
        <v>222</v>
      </c>
      <c r="E2266" s="191" t="s">
        <v>7072</v>
      </c>
      <c r="F2266" s="176" t="s">
        <v>12312</v>
      </c>
      <c r="G2266" s="177" t="str">
        <f t="shared" si="32"/>
        <v>[Alacarte CB]_Bún đậu Homemade_Dec.CB1</v>
      </c>
      <c r="H2266" s="193" t="s">
        <v>12693</v>
      </c>
      <c r="I2266" s="380" t="s">
        <v>12694</v>
      </c>
      <c r="J2266" s="178" t="s">
        <v>9301</v>
      </c>
      <c r="K2266" s="159"/>
      <c r="L2266" s="159"/>
      <c r="M2266" s="159"/>
      <c r="N2266" s="168"/>
      <c r="O2266" s="155" t="s">
        <v>5528</v>
      </c>
      <c r="P2266" s="168"/>
      <c r="Q2266" s="193" t="s">
        <v>12695</v>
      </c>
      <c r="R2266" s="177"/>
      <c r="S2266" s="177"/>
      <c r="T2266" s="177"/>
      <c r="U2266" s="155" t="s">
        <v>696</v>
      </c>
      <c r="V2266" s="155" t="b">
        <v>0</v>
      </c>
      <c r="W2266" s="170" t="s">
        <v>10576</v>
      </c>
      <c r="X2266" s="168"/>
      <c r="Y2266" s="173">
        <v>20416</v>
      </c>
      <c r="Z2266" s="162" t="s">
        <v>6781</v>
      </c>
      <c r="AA2266" s="163" t="str">
        <f t="shared" si="49"/>
        <v>https://shopeefood.vn/bo-suu-tap/a-dau-homemade-25</v>
      </c>
      <c r="AB2266" s="351" t="str">
        <f t="shared" si="48"/>
        <v>https://shopeefood.shopee.vn/bo-suu-tap/a-dau-homemade-25</v>
      </c>
    </row>
    <row r="2267" spans="1:28" ht="150">
      <c r="A2267" s="151" t="s">
        <v>11073</v>
      </c>
      <c r="B2267" s="152"/>
      <c r="C2267" s="152" t="s">
        <v>706</v>
      </c>
      <c r="D2267" s="152" t="s">
        <v>222</v>
      </c>
      <c r="E2267" s="191" t="s">
        <v>7072</v>
      </c>
      <c r="F2267" s="176" t="s">
        <v>12696</v>
      </c>
      <c r="G2267" s="177" t="str">
        <f t="shared" si="32"/>
        <v>[Alacarte CB]_Bún đậu Homemade_Dec.CB7</v>
      </c>
      <c r="H2267" s="193" t="s">
        <v>12697</v>
      </c>
      <c r="I2267" s="380" t="s">
        <v>12359</v>
      </c>
      <c r="J2267" s="178" t="s">
        <v>9301</v>
      </c>
      <c r="K2267" s="159"/>
      <c r="L2267" s="159"/>
      <c r="M2267" s="159"/>
      <c r="N2267" s="168"/>
      <c r="O2267" s="155" t="s">
        <v>5528</v>
      </c>
      <c r="P2267" s="168"/>
      <c r="Q2267" s="193" t="s">
        <v>12698</v>
      </c>
      <c r="R2267" s="177"/>
      <c r="S2267" s="177"/>
      <c r="T2267" s="177"/>
      <c r="U2267" s="155" t="s">
        <v>696</v>
      </c>
      <c r="V2267" s="155" t="b">
        <v>0</v>
      </c>
      <c r="W2267" s="170" t="s">
        <v>10576</v>
      </c>
      <c r="X2267" s="168"/>
      <c r="Y2267" s="173">
        <v>20190</v>
      </c>
      <c r="Z2267" s="162" t="s">
        <v>5373</v>
      </c>
      <c r="AA2267" s="163" t="str">
        <f t="shared" si="49"/>
        <v>https://shopeefood.vn/bo-suu-tap/a-dauhomemade-50</v>
      </c>
      <c r="AB2267" s="351" t="str">
        <f t="shared" si="48"/>
        <v>https://shopeefood.shopee.vn/bo-suu-tap/a-dauhomemade-50</v>
      </c>
    </row>
    <row r="2268" spans="1:28" ht="150">
      <c r="A2268" s="151" t="s">
        <v>11073</v>
      </c>
      <c r="B2268" s="152"/>
      <c r="C2268" s="152" t="s">
        <v>706</v>
      </c>
      <c r="D2268" s="152" t="s">
        <v>222</v>
      </c>
      <c r="E2268" s="191" t="s">
        <v>7072</v>
      </c>
      <c r="F2268" s="176" t="s">
        <v>12438</v>
      </c>
      <c r="G2268" s="177" t="str">
        <f t="shared" si="32"/>
        <v>[Alacarte CB]_Bún đậu Homemade_Dec.CB9</v>
      </c>
      <c r="H2268" s="193" t="s">
        <v>12699</v>
      </c>
      <c r="I2268" s="380" t="s">
        <v>12365</v>
      </c>
      <c r="J2268" s="178" t="s">
        <v>9301</v>
      </c>
      <c r="K2268" s="159"/>
      <c r="L2268" s="159"/>
      <c r="M2268" s="159"/>
      <c r="N2268" s="168"/>
      <c r="O2268" s="155" t="s">
        <v>5528</v>
      </c>
      <c r="P2268" s="168"/>
      <c r="Q2268" s="192" t="s">
        <v>12700</v>
      </c>
      <c r="R2268" s="177"/>
      <c r="S2268" s="177"/>
      <c r="T2268" s="177"/>
      <c r="U2268" s="155" t="s">
        <v>696</v>
      </c>
      <c r="V2268" s="155" t="b">
        <v>0</v>
      </c>
      <c r="W2268" s="170" t="s">
        <v>10576</v>
      </c>
      <c r="X2268" s="168"/>
      <c r="Y2268" s="173">
        <v>20715</v>
      </c>
      <c r="Z2268" s="162" t="s">
        <v>7083</v>
      </c>
      <c r="AA2268" s="163" t="str">
        <f t="shared" si="49"/>
        <v>https://shopeefood.vn/bo-suu-tap/a-dau-homemade-25k</v>
      </c>
      <c r="AB2268" s="351" t="str">
        <f t="shared" si="48"/>
        <v>https://shopeefood.shopee.vn/bo-suu-tap/a-dau-homemade-25k</v>
      </c>
    </row>
    <row r="2269" spans="1:28" ht="135">
      <c r="A2269" s="151" t="s">
        <v>11073</v>
      </c>
      <c r="B2269" s="152"/>
      <c r="C2269" s="152" t="s">
        <v>706</v>
      </c>
      <c r="D2269" s="152" t="s">
        <v>225</v>
      </c>
      <c r="E2269" s="176" t="s">
        <v>2334</v>
      </c>
      <c r="F2269" s="183" t="s">
        <v>12701</v>
      </c>
      <c r="G2269" s="189" t="str">
        <f t="shared" si="32"/>
        <v>[PNS]_TCB_Dec.VISA ECO DEBIT</v>
      </c>
      <c r="H2269" s="183" t="s">
        <v>12702</v>
      </c>
      <c r="I2269" s="183" t="s">
        <v>12703</v>
      </c>
      <c r="J2269" s="169"/>
      <c r="K2269" s="162"/>
      <c r="L2269" s="162"/>
      <c r="M2269" s="162"/>
      <c r="N2269" s="169"/>
      <c r="O2269" s="162"/>
      <c r="P2269" s="162" t="s">
        <v>9476</v>
      </c>
      <c r="Q2269" s="193" t="s">
        <v>12704</v>
      </c>
      <c r="R2269" s="177" t="s">
        <v>12704</v>
      </c>
      <c r="S2269" s="177" t="s">
        <v>12704</v>
      </c>
      <c r="T2269" s="177" t="s">
        <v>12704</v>
      </c>
      <c r="U2269" s="155" t="s">
        <v>696</v>
      </c>
      <c r="V2269" s="155" t="b">
        <v>0</v>
      </c>
      <c r="W2269" s="485" t="s">
        <v>10389</v>
      </c>
      <c r="X2269" s="562" t="s">
        <v>12705</v>
      </c>
      <c r="Y2269" s="173">
        <v>0</v>
      </c>
      <c r="Z2269" s="169"/>
      <c r="AA2269" s="163" t="str">
        <f t="shared" si="49"/>
        <v>https://shopeefood.vn/bo-suu-tap/</v>
      </c>
      <c r="AB2269" s="351" t="str">
        <f t="shared" si="48"/>
        <v/>
      </c>
    </row>
    <row r="2270" spans="1:28" ht="135">
      <c r="A2270" s="151" t="s">
        <v>11073</v>
      </c>
      <c r="B2270" s="152"/>
      <c r="C2270" s="152" t="s">
        <v>706</v>
      </c>
      <c r="D2270" s="152" t="s">
        <v>225</v>
      </c>
      <c r="E2270" s="193" t="s">
        <v>1127</v>
      </c>
      <c r="F2270" s="183" t="s">
        <v>11073</v>
      </c>
      <c r="G2270" s="189" t="str">
        <f t="shared" si="32"/>
        <v>[PNS]_HOME CREDIT_Dec</v>
      </c>
      <c r="H2270" s="183" t="s">
        <v>12706</v>
      </c>
      <c r="I2270" s="183" t="s">
        <v>12707</v>
      </c>
      <c r="J2270" s="169"/>
      <c r="K2270" s="162"/>
      <c r="L2270" s="162"/>
      <c r="M2270" s="162"/>
      <c r="N2270" s="169"/>
      <c r="O2270" s="162"/>
      <c r="P2270" s="169"/>
      <c r="Q2270" s="193" t="s">
        <v>12708</v>
      </c>
      <c r="R2270" s="177" t="s">
        <v>12708</v>
      </c>
      <c r="S2270" s="177" t="s">
        <v>12708</v>
      </c>
      <c r="T2270" s="177" t="s">
        <v>12708</v>
      </c>
      <c r="U2270" s="155" t="s">
        <v>696</v>
      </c>
      <c r="V2270" s="155" t="b">
        <v>0</v>
      </c>
      <c r="W2270" s="485" t="s">
        <v>10382</v>
      </c>
      <c r="X2270" s="562" t="s">
        <v>12709</v>
      </c>
      <c r="Y2270" s="173">
        <v>0</v>
      </c>
      <c r="Z2270" s="169"/>
      <c r="AA2270" s="163" t="str">
        <f t="shared" si="49"/>
        <v>https://shopeefood.vn/bo-suu-tap/</v>
      </c>
      <c r="AB2270" s="351" t="str">
        <f t="shared" si="48"/>
        <v/>
      </c>
    </row>
    <row r="2271" spans="1:28" ht="135">
      <c r="A2271" s="151" t="s">
        <v>11073</v>
      </c>
      <c r="B2271" s="152"/>
      <c r="C2271" s="152" t="s">
        <v>706</v>
      </c>
      <c r="D2271" s="152" t="s">
        <v>225</v>
      </c>
      <c r="E2271" s="193" t="s">
        <v>1105</v>
      </c>
      <c r="F2271" s="183" t="s">
        <v>11073</v>
      </c>
      <c r="G2271" s="189" t="str">
        <f t="shared" si="32"/>
        <v>[PNS]_OCB_Dec</v>
      </c>
      <c r="H2271" s="380" t="s">
        <v>12710</v>
      </c>
      <c r="I2271" s="380" t="s">
        <v>7476</v>
      </c>
      <c r="J2271" s="169"/>
      <c r="K2271" s="162"/>
      <c r="L2271" s="162"/>
      <c r="M2271" s="162"/>
      <c r="N2271" s="169"/>
      <c r="O2271" s="162"/>
      <c r="P2271" s="169"/>
      <c r="Q2271" s="193" t="s">
        <v>12711</v>
      </c>
      <c r="R2271" s="177" t="s">
        <v>12711</v>
      </c>
      <c r="S2271" s="177" t="s">
        <v>12711</v>
      </c>
      <c r="T2271" s="177" t="s">
        <v>12711</v>
      </c>
      <c r="U2271" s="155" t="s">
        <v>696</v>
      </c>
      <c r="V2271" s="155" t="b">
        <v>0</v>
      </c>
      <c r="W2271" s="485" t="s">
        <v>3175</v>
      </c>
      <c r="X2271" s="562" t="s">
        <v>12712</v>
      </c>
      <c r="Y2271" s="173">
        <v>0</v>
      </c>
      <c r="Z2271" s="169"/>
      <c r="AA2271" s="163" t="str">
        <f t="shared" si="49"/>
        <v>https://shopeefood.vn/bo-suu-tap/</v>
      </c>
      <c r="AB2271" s="351" t="str">
        <f t="shared" si="48"/>
        <v/>
      </c>
    </row>
    <row r="2272" spans="1:28" ht="135">
      <c r="A2272" s="151" t="s">
        <v>11073</v>
      </c>
      <c r="B2272" s="152"/>
      <c r="C2272" s="152" t="s">
        <v>706</v>
      </c>
      <c r="D2272" s="152" t="s">
        <v>225</v>
      </c>
      <c r="E2272" s="193" t="s">
        <v>1120</v>
      </c>
      <c r="F2272" s="183" t="s">
        <v>11073</v>
      </c>
      <c r="G2272" s="189" t="str">
        <f t="shared" si="32"/>
        <v>[PNS]_FE CREDIT_Dec</v>
      </c>
      <c r="H2272" s="380" t="s">
        <v>12713</v>
      </c>
      <c r="I2272" s="380" t="s">
        <v>6705</v>
      </c>
      <c r="J2272" s="169"/>
      <c r="K2272" s="162"/>
      <c r="L2272" s="162"/>
      <c r="M2272" s="162"/>
      <c r="N2272" s="169"/>
      <c r="O2272" s="162"/>
      <c r="P2272" s="162" t="s">
        <v>9476</v>
      </c>
      <c r="Q2272" s="193" t="s">
        <v>12714</v>
      </c>
      <c r="R2272" s="177" t="s">
        <v>12714</v>
      </c>
      <c r="S2272" s="177" t="s">
        <v>12714</v>
      </c>
      <c r="T2272" s="177" t="s">
        <v>12714</v>
      </c>
      <c r="U2272" s="155" t="s">
        <v>696</v>
      </c>
      <c r="V2272" s="155" t="b">
        <v>0</v>
      </c>
      <c r="W2272" s="485" t="s">
        <v>3187</v>
      </c>
      <c r="X2272" s="160" t="s">
        <v>6707</v>
      </c>
      <c r="Y2272" s="173">
        <v>0</v>
      </c>
      <c r="Z2272" s="169"/>
      <c r="AA2272" s="163" t="str">
        <f t="shared" si="49"/>
        <v>https://shopeefood.vn/bo-suu-tap/</v>
      </c>
      <c r="AB2272" s="351" t="str">
        <f t="shared" si="48"/>
        <v/>
      </c>
    </row>
    <row r="2273" spans="1:28" ht="135">
      <c r="A2273" s="151" t="s">
        <v>11073</v>
      </c>
      <c r="B2273" s="152"/>
      <c r="C2273" s="152" t="s">
        <v>706</v>
      </c>
      <c r="D2273" s="152" t="s">
        <v>225</v>
      </c>
      <c r="E2273" s="176" t="s">
        <v>8664</v>
      </c>
      <c r="F2273" s="183" t="s">
        <v>12715</v>
      </c>
      <c r="G2273" s="189" t="str">
        <f t="shared" si="32"/>
        <v>[PNS]_VPBANK JCB_Dec.CAKE BY</v>
      </c>
      <c r="H2273" s="380" t="s">
        <v>12716</v>
      </c>
      <c r="I2273" s="380" t="s">
        <v>12717</v>
      </c>
      <c r="J2273" s="169"/>
      <c r="K2273" s="162"/>
      <c r="L2273" s="162"/>
      <c r="M2273" s="162"/>
      <c r="N2273" s="169"/>
      <c r="O2273" s="162"/>
      <c r="P2273" s="169"/>
      <c r="Q2273" s="176" t="s">
        <v>12718</v>
      </c>
      <c r="R2273" s="176" t="s">
        <v>12718</v>
      </c>
      <c r="S2273" s="176" t="s">
        <v>12718</v>
      </c>
      <c r="T2273" s="176" t="s">
        <v>12718</v>
      </c>
      <c r="U2273" s="155" t="s">
        <v>696</v>
      </c>
      <c r="V2273" s="155" t="b">
        <v>0</v>
      </c>
      <c r="W2273" s="485" t="s">
        <v>3175</v>
      </c>
      <c r="X2273" s="160" t="s">
        <v>9514</v>
      </c>
      <c r="Y2273" s="173">
        <v>0</v>
      </c>
      <c r="Z2273" s="169"/>
      <c r="AA2273" s="163" t="str">
        <f t="shared" si="49"/>
        <v>https://shopeefood.vn/bo-suu-tap/</v>
      </c>
      <c r="AB2273" s="351" t="str">
        <f t="shared" si="48"/>
        <v/>
      </c>
    </row>
    <row r="2274" spans="1:28" ht="195">
      <c r="A2274" s="151" t="s">
        <v>11073</v>
      </c>
      <c r="B2274" s="152"/>
      <c r="C2274" s="152" t="s">
        <v>706</v>
      </c>
      <c r="D2274" s="152" t="s">
        <v>225</v>
      </c>
      <c r="E2274" s="176" t="s">
        <v>1155</v>
      </c>
      <c r="F2274" s="183" t="s">
        <v>12719</v>
      </c>
      <c r="G2274" s="189" t="str">
        <f t="shared" si="32"/>
        <v>[PNS]_BIDV_Dec.JCB</v>
      </c>
      <c r="H2274" s="183" t="s">
        <v>12720</v>
      </c>
      <c r="I2274" s="380" t="s">
        <v>12717</v>
      </c>
      <c r="J2274" s="169"/>
      <c r="K2274" s="162"/>
      <c r="L2274" s="162"/>
      <c r="M2274" s="162"/>
      <c r="N2274" s="169"/>
      <c r="O2274" s="162"/>
      <c r="P2274" s="169"/>
      <c r="Q2274" s="193" t="s">
        <v>12721</v>
      </c>
      <c r="R2274" s="177" t="s">
        <v>12721</v>
      </c>
      <c r="S2274" s="177" t="s">
        <v>12721</v>
      </c>
      <c r="T2274" s="177" t="s">
        <v>12721</v>
      </c>
      <c r="U2274" s="155" t="s">
        <v>696</v>
      </c>
      <c r="V2274" s="155" t="b">
        <v>0</v>
      </c>
      <c r="W2274" s="726" t="s">
        <v>3175</v>
      </c>
      <c r="X2274" s="160" t="s">
        <v>12722</v>
      </c>
      <c r="Y2274" s="173">
        <v>0</v>
      </c>
      <c r="Z2274" s="169"/>
      <c r="AA2274" s="163" t="str">
        <f t="shared" si="49"/>
        <v>https://shopeefood.vn/bo-suu-tap/</v>
      </c>
      <c r="AB2274" s="351" t="str">
        <f t="shared" si="48"/>
        <v/>
      </c>
    </row>
    <row r="2275" spans="1:28" ht="135">
      <c r="A2275" s="151" t="s">
        <v>11073</v>
      </c>
      <c r="B2275" s="152"/>
      <c r="C2275" s="152" t="s">
        <v>706</v>
      </c>
      <c r="D2275" s="152" t="s">
        <v>225</v>
      </c>
      <c r="E2275" s="193" t="s">
        <v>1141</v>
      </c>
      <c r="F2275" s="183" t="s">
        <v>11073</v>
      </c>
      <c r="G2275" s="189" t="str">
        <f t="shared" si="32"/>
        <v>[PNS]_NCB_Dec</v>
      </c>
      <c r="H2275" s="183" t="s">
        <v>12723</v>
      </c>
      <c r="I2275" s="183" t="s">
        <v>12724</v>
      </c>
      <c r="J2275" s="169"/>
      <c r="K2275" s="162"/>
      <c r="L2275" s="162"/>
      <c r="M2275" s="162"/>
      <c r="N2275" s="169"/>
      <c r="O2275" s="162"/>
      <c r="P2275" s="169"/>
      <c r="Q2275" s="193" t="s">
        <v>12725</v>
      </c>
      <c r="R2275" s="177" t="s">
        <v>12725</v>
      </c>
      <c r="S2275" s="177" t="s">
        <v>12725</v>
      </c>
      <c r="T2275" s="177" t="s">
        <v>12725</v>
      </c>
      <c r="U2275" s="155" t="s">
        <v>696</v>
      </c>
      <c r="V2275" s="155" t="b">
        <v>0</v>
      </c>
      <c r="W2275" s="724" t="s">
        <v>8684</v>
      </c>
      <c r="X2275" s="160" t="s">
        <v>12726</v>
      </c>
      <c r="Y2275" s="173">
        <v>0</v>
      </c>
      <c r="Z2275" s="169"/>
      <c r="AA2275" s="163" t="str">
        <f t="shared" si="49"/>
        <v>https://shopeefood.vn/bo-suu-tap/</v>
      </c>
      <c r="AB2275" s="351" t="str">
        <f t="shared" si="48"/>
        <v/>
      </c>
    </row>
    <row r="2276" spans="1:28" ht="120">
      <c r="A2276" s="151" t="s">
        <v>11073</v>
      </c>
      <c r="B2276" s="152"/>
      <c r="C2276" s="152" t="s">
        <v>706</v>
      </c>
      <c r="D2276" s="152" t="s">
        <v>225</v>
      </c>
      <c r="E2276" s="176" t="s">
        <v>10359</v>
      </c>
      <c r="F2276" s="183" t="s">
        <v>12719</v>
      </c>
      <c r="G2276" s="189" t="str">
        <f t="shared" si="32"/>
        <v>[PNS]_TPBank_Dec.JCB</v>
      </c>
      <c r="H2276" s="183" t="s">
        <v>12727</v>
      </c>
      <c r="I2276" s="183" t="s">
        <v>12728</v>
      </c>
      <c r="J2276" s="169"/>
      <c r="K2276" s="162"/>
      <c r="L2276" s="162"/>
      <c r="M2276" s="162"/>
      <c r="N2276" s="169"/>
      <c r="O2276" s="162"/>
      <c r="P2276" s="169"/>
      <c r="Q2276" s="193" t="s">
        <v>12729</v>
      </c>
      <c r="R2276" s="177" t="s">
        <v>12729</v>
      </c>
      <c r="S2276" s="177" t="s">
        <v>12729</v>
      </c>
      <c r="T2276" s="177" t="s">
        <v>12729</v>
      </c>
      <c r="U2276" s="155" t="s">
        <v>696</v>
      </c>
      <c r="V2276" s="155" t="b">
        <v>0</v>
      </c>
      <c r="W2276" s="726" t="s">
        <v>3187</v>
      </c>
      <c r="X2276" s="179" t="s">
        <v>12730</v>
      </c>
      <c r="Y2276" s="173">
        <v>0</v>
      </c>
      <c r="Z2276" s="169"/>
      <c r="AA2276" s="163" t="str">
        <f t="shared" si="49"/>
        <v>https://shopeefood.vn/bo-suu-tap/</v>
      </c>
      <c r="AB2276" s="351" t="str">
        <f t="shared" si="48"/>
        <v/>
      </c>
    </row>
    <row r="2277" spans="1:28" ht="120">
      <c r="A2277" s="151" t="s">
        <v>11073</v>
      </c>
      <c r="B2277" s="152"/>
      <c r="C2277" s="152" t="s">
        <v>706</v>
      </c>
      <c r="D2277" s="152" t="s">
        <v>225</v>
      </c>
      <c r="E2277" s="176" t="s">
        <v>2303</v>
      </c>
      <c r="F2277" s="183" t="s">
        <v>11073</v>
      </c>
      <c r="G2277" s="189" t="str">
        <f t="shared" si="32"/>
        <v>[PNS]_Shinhan Finance Mastercard_Dec</v>
      </c>
      <c r="H2277" s="380" t="s">
        <v>12731</v>
      </c>
      <c r="I2277" s="380" t="s">
        <v>5451</v>
      </c>
      <c r="J2277" s="169"/>
      <c r="K2277" s="162"/>
      <c r="L2277" s="162"/>
      <c r="M2277" s="162"/>
      <c r="N2277" s="169"/>
      <c r="O2277" s="162"/>
      <c r="P2277" s="169"/>
      <c r="Q2277" s="193" t="s">
        <v>12732</v>
      </c>
      <c r="R2277" s="177" t="s">
        <v>12732</v>
      </c>
      <c r="S2277" s="177" t="s">
        <v>12732</v>
      </c>
      <c r="T2277" s="177" t="s">
        <v>12732</v>
      </c>
      <c r="U2277" s="155" t="s">
        <v>696</v>
      </c>
      <c r="V2277" s="155" t="b">
        <v>0</v>
      </c>
      <c r="W2277" s="726" t="s">
        <v>3183</v>
      </c>
      <c r="X2277" s="562" t="s">
        <v>12733</v>
      </c>
      <c r="Y2277" s="173">
        <v>0</v>
      </c>
      <c r="Z2277" s="169"/>
      <c r="AA2277" s="163" t="str">
        <f t="shared" si="49"/>
        <v>https://shopeefood.vn/bo-suu-tap/</v>
      </c>
      <c r="AB2277" s="351" t="str">
        <f t="shared" si="48"/>
        <v/>
      </c>
    </row>
    <row r="2278" spans="1:28" ht="135">
      <c r="A2278" s="151" t="s">
        <v>11073</v>
      </c>
      <c r="B2278" s="152"/>
      <c r="C2278" s="152" t="s">
        <v>706</v>
      </c>
      <c r="D2278" s="152" t="s">
        <v>225</v>
      </c>
      <c r="E2278" s="176" t="s">
        <v>1155</v>
      </c>
      <c r="F2278" s="183" t="s">
        <v>12734</v>
      </c>
      <c r="G2278" s="189" t="str">
        <f t="shared" si="32"/>
        <v xml:space="preserve">[PNS]_BIDV_Dec.DEBIT </v>
      </c>
      <c r="H2278" s="183" t="s">
        <v>12735</v>
      </c>
      <c r="I2278" s="183" t="s">
        <v>10368</v>
      </c>
      <c r="J2278" s="169"/>
      <c r="K2278" s="162"/>
      <c r="L2278" s="162"/>
      <c r="M2278" s="162"/>
      <c r="N2278" s="169"/>
      <c r="O2278" s="162"/>
      <c r="P2278" s="169"/>
      <c r="Q2278" s="193" t="s">
        <v>12736</v>
      </c>
      <c r="R2278" s="177" t="s">
        <v>12736</v>
      </c>
      <c r="S2278" s="177" t="s">
        <v>12736</v>
      </c>
      <c r="T2278" s="177" t="s">
        <v>12736</v>
      </c>
      <c r="U2278" s="155" t="s">
        <v>696</v>
      </c>
      <c r="V2278" s="155" t="b">
        <v>0</v>
      </c>
      <c r="W2278" s="726" t="s">
        <v>3183</v>
      </c>
      <c r="X2278" s="160" t="s">
        <v>10370</v>
      </c>
      <c r="Y2278" s="173">
        <v>0</v>
      </c>
      <c r="Z2278" s="169"/>
      <c r="AA2278" s="163" t="str">
        <f t="shared" si="49"/>
        <v>https://shopeefood.vn/bo-suu-tap/</v>
      </c>
      <c r="AB2278" s="351" t="str">
        <f t="shared" si="48"/>
        <v/>
      </c>
    </row>
    <row r="2279" spans="1:28" ht="120">
      <c r="A2279" s="151" t="s">
        <v>11073</v>
      </c>
      <c r="B2279" s="152"/>
      <c r="C2279" s="152" t="s">
        <v>706</v>
      </c>
      <c r="D2279" s="152" t="s">
        <v>225</v>
      </c>
      <c r="E2279" s="176" t="s">
        <v>10930</v>
      </c>
      <c r="F2279" s="183" t="s">
        <v>11073</v>
      </c>
      <c r="G2279" s="189" t="str">
        <f t="shared" si="32"/>
        <v>[PNS]_ACB bank_Dec</v>
      </c>
      <c r="H2279" s="183" t="s">
        <v>12737</v>
      </c>
      <c r="I2279" s="380" t="s">
        <v>11403</v>
      </c>
      <c r="J2279" s="169"/>
      <c r="K2279" s="162"/>
      <c r="L2279" s="162"/>
      <c r="M2279" s="162"/>
      <c r="N2279" s="169"/>
      <c r="O2279" s="162"/>
      <c r="P2279" s="169"/>
      <c r="Q2279" s="193" t="s">
        <v>12738</v>
      </c>
      <c r="R2279" s="177" t="s">
        <v>12738</v>
      </c>
      <c r="S2279" s="177" t="s">
        <v>12738</v>
      </c>
      <c r="T2279" s="177" t="s">
        <v>12738</v>
      </c>
      <c r="U2279" s="155" t="s">
        <v>696</v>
      </c>
      <c r="V2279" s="155" t="b">
        <v>0</v>
      </c>
      <c r="W2279" s="485" t="s">
        <v>11408</v>
      </c>
      <c r="X2279" s="562" t="s">
        <v>12739</v>
      </c>
      <c r="Y2279" s="173">
        <v>0</v>
      </c>
      <c r="Z2279" s="169"/>
      <c r="AA2279" s="163" t="str">
        <f t="shared" si="49"/>
        <v>https://shopeefood.vn/bo-suu-tap/</v>
      </c>
      <c r="AB2279" s="351" t="str">
        <f t="shared" si="48"/>
        <v/>
      </c>
    </row>
    <row r="2280" spans="1:28" ht="180">
      <c r="A2280" s="151" t="s">
        <v>11073</v>
      </c>
      <c r="B2280" s="152"/>
      <c r="C2280" s="152" t="s">
        <v>706</v>
      </c>
      <c r="D2280" s="152" t="s">
        <v>225</v>
      </c>
      <c r="E2280" s="176" t="s">
        <v>1190</v>
      </c>
      <c r="F2280" s="183" t="s">
        <v>11073</v>
      </c>
      <c r="G2280" s="189" t="str">
        <f t="shared" si="32"/>
        <v>[PNS]_MB JCB Hi ShopeeFood_Dec</v>
      </c>
      <c r="H2280" s="183" t="s">
        <v>12740</v>
      </c>
      <c r="I2280" s="183" t="s">
        <v>12741</v>
      </c>
      <c r="J2280" s="169"/>
      <c r="K2280" s="162"/>
      <c r="L2280" s="162"/>
      <c r="M2280" s="162"/>
      <c r="N2280" s="169"/>
      <c r="O2280" s="162"/>
      <c r="P2280" s="169"/>
      <c r="Q2280" s="176" t="s">
        <v>12742</v>
      </c>
      <c r="R2280" s="176" t="s">
        <v>12743</v>
      </c>
      <c r="S2280" s="176" t="s">
        <v>12744</v>
      </c>
      <c r="T2280" s="176" t="s">
        <v>12745</v>
      </c>
      <c r="U2280" s="155" t="s">
        <v>696</v>
      </c>
      <c r="V2280" s="155" t="b">
        <v>0</v>
      </c>
      <c r="W2280" s="439" t="s">
        <v>9473</v>
      </c>
      <c r="X2280" s="562" t="s">
        <v>12746</v>
      </c>
      <c r="Y2280" s="173">
        <v>20920</v>
      </c>
      <c r="Z2280" s="162" t="s">
        <v>8647</v>
      </c>
      <c r="AA2280" s="163" t="str">
        <f t="shared" si="49"/>
        <v>https://shopeefood.vn/bo-suu-tap/pns-hispf--50</v>
      </c>
      <c r="AB2280" s="351" t="str">
        <f t="shared" si="48"/>
        <v>https://shopeefood.shopee.vn/bo-suu-tap/pns-hispf--50</v>
      </c>
    </row>
    <row r="2281" spans="1:28" ht="195">
      <c r="A2281" s="151" t="s">
        <v>11073</v>
      </c>
      <c r="B2281" s="152"/>
      <c r="C2281" s="152" t="s">
        <v>706</v>
      </c>
      <c r="D2281" s="152" t="s">
        <v>225</v>
      </c>
      <c r="E2281" s="176" t="s">
        <v>4348</v>
      </c>
      <c r="F2281" s="183" t="s">
        <v>12747</v>
      </c>
      <c r="G2281" s="189" t="str">
        <f t="shared" si="32"/>
        <v xml:space="preserve">[PNS]_LPBANK_Dec.JCB </v>
      </c>
      <c r="H2281" s="380" t="s">
        <v>12748</v>
      </c>
      <c r="I2281" s="183" t="s">
        <v>12749</v>
      </c>
      <c r="J2281" s="169"/>
      <c r="K2281" s="162"/>
      <c r="L2281" s="162"/>
      <c r="M2281" s="162"/>
      <c r="N2281" s="169"/>
      <c r="O2281" s="162"/>
      <c r="P2281" s="169"/>
      <c r="Q2281" s="193" t="s">
        <v>12750</v>
      </c>
      <c r="R2281" s="177" t="s">
        <v>12750</v>
      </c>
      <c r="S2281" s="177" t="s">
        <v>12750</v>
      </c>
      <c r="T2281" s="177" t="s">
        <v>12750</v>
      </c>
      <c r="U2281" s="155" t="s">
        <v>696</v>
      </c>
      <c r="V2281" s="155" t="b">
        <v>0</v>
      </c>
      <c r="W2281" s="485" t="s">
        <v>11417</v>
      </c>
      <c r="X2281" s="160" t="s">
        <v>12751</v>
      </c>
      <c r="Y2281" s="173">
        <v>0</v>
      </c>
      <c r="Z2281" s="169"/>
      <c r="AA2281" s="163" t="str">
        <f t="shared" si="49"/>
        <v>https://shopeefood.vn/bo-suu-tap/</v>
      </c>
      <c r="AB2281" s="351" t="str">
        <f t="shared" si="48"/>
        <v/>
      </c>
    </row>
    <row r="2282" spans="1:28" ht="120">
      <c r="A2282" s="151" t="s">
        <v>11073</v>
      </c>
      <c r="B2282" s="152"/>
      <c r="C2282" s="152" t="s">
        <v>706</v>
      </c>
      <c r="D2282" s="152" t="s">
        <v>225</v>
      </c>
      <c r="E2282" s="176" t="s">
        <v>1180</v>
      </c>
      <c r="F2282" s="183" t="s">
        <v>11073</v>
      </c>
      <c r="G2282" s="189" t="str">
        <f t="shared" si="32"/>
        <v>[PNS]_VietinBank_Dec</v>
      </c>
      <c r="H2282" s="183" t="s">
        <v>12752</v>
      </c>
      <c r="I2282" s="183" t="s">
        <v>12753</v>
      </c>
      <c r="J2282" s="169"/>
      <c r="K2282" s="162"/>
      <c r="L2282" s="162"/>
      <c r="M2282" s="162"/>
      <c r="N2282" s="169"/>
      <c r="O2282" s="162"/>
      <c r="P2282" s="169"/>
      <c r="Q2282" s="193" t="s">
        <v>12754</v>
      </c>
      <c r="R2282" s="177" t="s">
        <v>12754</v>
      </c>
      <c r="S2282" s="177" t="s">
        <v>12754</v>
      </c>
      <c r="T2282" s="177" t="s">
        <v>12754</v>
      </c>
      <c r="U2282" s="155" t="s">
        <v>696</v>
      </c>
      <c r="V2282" s="155" t="b">
        <v>0</v>
      </c>
      <c r="W2282" s="485" t="s">
        <v>6893</v>
      </c>
      <c r="X2282" s="179" t="s">
        <v>12755</v>
      </c>
      <c r="Y2282" s="173">
        <v>0</v>
      </c>
      <c r="Z2282" s="169"/>
      <c r="AA2282" s="163" t="str">
        <f t="shared" si="49"/>
        <v>https://shopeefood.vn/bo-suu-tap/</v>
      </c>
      <c r="AB2282" s="351" t="str">
        <f t="shared" si="48"/>
        <v/>
      </c>
    </row>
    <row r="2283" spans="1:28" ht="105">
      <c r="A2283" s="151" t="s">
        <v>11073</v>
      </c>
      <c r="B2283" s="152"/>
      <c r="C2283" s="152" t="s">
        <v>706</v>
      </c>
      <c r="D2283" s="152" t="s">
        <v>225</v>
      </c>
      <c r="E2283" s="193" t="s">
        <v>8127</v>
      </c>
      <c r="F2283" s="183" t="s">
        <v>11073</v>
      </c>
      <c r="G2283" s="189" t="str">
        <f t="shared" si="32"/>
        <v>[PNS]_BVBANK_Dec</v>
      </c>
      <c r="H2283" s="183" t="s">
        <v>12756</v>
      </c>
      <c r="I2283" s="183" t="s">
        <v>12757</v>
      </c>
      <c r="J2283" s="169"/>
      <c r="K2283" s="162"/>
      <c r="L2283" s="162"/>
      <c r="M2283" s="162"/>
      <c r="N2283" s="169"/>
      <c r="O2283" s="162"/>
      <c r="P2283" s="169"/>
      <c r="Q2283" s="176" t="s">
        <v>12758</v>
      </c>
      <c r="R2283" s="176" t="s">
        <v>12758</v>
      </c>
      <c r="S2283" s="176" t="s">
        <v>12758</v>
      </c>
      <c r="T2283" s="176" t="s">
        <v>12758</v>
      </c>
      <c r="U2283" s="155" t="s">
        <v>696</v>
      </c>
      <c r="V2283" s="155" t="b">
        <v>0</v>
      </c>
      <c r="W2283" s="485" t="s">
        <v>3187</v>
      </c>
      <c r="X2283" s="160" t="s">
        <v>12759</v>
      </c>
      <c r="Y2283" s="173">
        <v>0</v>
      </c>
      <c r="Z2283" s="169"/>
      <c r="AA2283" s="163" t="str">
        <f t="shared" si="49"/>
        <v>https://shopeefood.vn/bo-suu-tap/</v>
      </c>
      <c r="AB2283" s="351" t="str">
        <f t="shared" si="48"/>
        <v/>
      </c>
    </row>
    <row r="2284" spans="1:28" ht="120">
      <c r="A2284" s="151" t="s">
        <v>11073</v>
      </c>
      <c r="B2284" s="152"/>
      <c r="C2284" s="152" t="s">
        <v>706</v>
      </c>
      <c r="D2284" s="152" t="s">
        <v>225</v>
      </c>
      <c r="E2284" s="193" t="s">
        <v>11426</v>
      </c>
      <c r="F2284" s="183" t="s">
        <v>11073</v>
      </c>
      <c r="G2284" s="189" t="str">
        <f t="shared" si="32"/>
        <v>[PNS]_AGRIBANK_Dec</v>
      </c>
      <c r="H2284" s="183" t="s">
        <v>12760</v>
      </c>
      <c r="I2284" s="380" t="s">
        <v>11428</v>
      </c>
      <c r="J2284" s="169"/>
      <c r="K2284" s="162"/>
      <c r="L2284" s="162"/>
      <c r="M2284" s="162"/>
      <c r="N2284" s="169"/>
      <c r="O2284" s="162"/>
      <c r="P2284" s="169"/>
      <c r="Q2284" s="193" t="s">
        <v>12761</v>
      </c>
      <c r="R2284" s="177" t="s">
        <v>12761</v>
      </c>
      <c r="S2284" s="177" t="s">
        <v>12761</v>
      </c>
      <c r="T2284" s="177" t="s">
        <v>12761</v>
      </c>
      <c r="U2284" s="155" t="s">
        <v>696</v>
      </c>
      <c r="V2284" s="155" t="b">
        <v>0</v>
      </c>
      <c r="W2284" s="485" t="s">
        <v>3175</v>
      </c>
      <c r="X2284" s="562" t="s">
        <v>12762</v>
      </c>
      <c r="Y2284" s="173">
        <v>0</v>
      </c>
      <c r="Z2284" s="169"/>
      <c r="AA2284" s="163" t="str">
        <f t="shared" si="49"/>
        <v>https://shopeefood.vn/bo-suu-tap/</v>
      </c>
      <c r="AB2284" s="351" t="str">
        <f t="shared" si="48"/>
        <v/>
      </c>
    </row>
    <row r="2285" spans="1:28" ht="30">
      <c r="A2285" s="151" t="s">
        <v>11073</v>
      </c>
      <c r="B2285" s="152"/>
      <c r="C2285" s="152" t="s">
        <v>897</v>
      </c>
      <c r="D2285" s="152" t="s">
        <v>201</v>
      </c>
      <c r="E2285" s="180" t="s">
        <v>298</v>
      </c>
      <c r="F2285" s="155" t="s">
        <v>12763</v>
      </c>
      <c r="G2285" s="189" t="str">
        <f t="shared" si="32"/>
        <v>[SJBP]_Gà Rán KFC_WC tue</v>
      </c>
      <c r="H2285" s="176" t="s">
        <v>12764</v>
      </c>
      <c r="I2285" s="183" t="s">
        <v>12765</v>
      </c>
      <c r="J2285" s="170" t="s">
        <v>4537</v>
      </c>
      <c r="K2285" s="162"/>
      <c r="L2285" s="162"/>
      <c r="M2285" s="162"/>
      <c r="N2285" s="169"/>
      <c r="O2285" s="183"/>
      <c r="P2285" s="169"/>
      <c r="Q2285" s="183"/>
      <c r="R2285" s="177"/>
      <c r="S2285" s="177"/>
      <c r="T2285" s="177"/>
      <c r="U2285" s="155"/>
      <c r="V2285" s="155" t="b">
        <v>0</v>
      </c>
      <c r="W2285" s="168"/>
      <c r="X2285" s="168"/>
      <c r="Y2285" s="173">
        <v>20380</v>
      </c>
      <c r="Z2285" s="162" t="s">
        <v>6845</v>
      </c>
      <c r="AA2285" s="163" t="str">
        <f t="shared" si="49"/>
        <v>https://shopeefood.vn/bo-suu-tap/sj-deal-kfc</v>
      </c>
      <c r="AB2285" s="351" t="str">
        <f t="shared" si="48"/>
        <v>https://shopeefood.shopee.vn/bo-suu-tap/sj-deal-kfc</v>
      </c>
    </row>
    <row r="2286" spans="1:28" ht="60">
      <c r="A2286" s="151" t="s">
        <v>11073</v>
      </c>
      <c r="B2286" s="152"/>
      <c r="C2286" s="152" t="s">
        <v>897</v>
      </c>
      <c r="D2286" s="152" t="s">
        <v>201</v>
      </c>
      <c r="E2286" s="180" t="s">
        <v>298</v>
      </c>
      <c r="F2286" s="155" t="s">
        <v>12766</v>
      </c>
      <c r="G2286" s="189" t="str">
        <f t="shared" si="32"/>
        <v>[SJBP]_Gà Rán KFC_Deal 119k</v>
      </c>
      <c r="H2286" s="176" t="s">
        <v>12767</v>
      </c>
      <c r="I2286" s="183" t="s">
        <v>12768</v>
      </c>
      <c r="J2286" s="170" t="s">
        <v>4537</v>
      </c>
      <c r="K2286" s="162"/>
      <c r="L2286" s="162"/>
      <c r="M2286" s="162"/>
      <c r="N2286" s="169"/>
      <c r="O2286" s="183"/>
      <c r="P2286" s="169"/>
      <c r="Q2286" s="183"/>
      <c r="R2286" s="177"/>
      <c r="S2286" s="177"/>
      <c r="T2286" s="177"/>
      <c r="U2286" s="155"/>
      <c r="V2286" s="155" t="b">
        <v>0</v>
      </c>
      <c r="W2286" s="168"/>
      <c r="X2286" s="168"/>
      <c r="Y2286" s="173">
        <v>21194</v>
      </c>
      <c r="Z2286" s="162" t="s">
        <v>10686</v>
      </c>
      <c r="AA2286" s="163" t="str">
        <f t="shared" si="49"/>
        <v>https://shopeefood.vn/bo-suu-tap/sj-garan-kfc</v>
      </c>
      <c r="AB2286" s="351" t="str">
        <f t="shared" si="48"/>
        <v>https://shopeefood.shopee.vn/bo-suu-tap/sj-garan-kfc</v>
      </c>
    </row>
    <row r="2287" spans="1:28" ht="60">
      <c r="A2287" s="151" t="s">
        <v>11073</v>
      </c>
      <c r="B2287" s="152"/>
      <c r="C2287" s="152" t="s">
        <v>897</v>
      </c>
      <c r="D2287" s="152" t="s">
        <v>201</v>
      </c>
      <c r="E2287" s="180" t="s">
        <v>928</v>
      </c>
      <c r="F2287" s="155" t="s">
        <v>174</v>
      </c>
      <c r="G2287" s="189" t="str">
        <f t="shared" si="32"/>
        <v>[SJBP]_Lotteria_BAU</v>
      </c>
      <c r="H2287" s="176" t="s">
        <v>12769</v>
      </c>
      <c r="I2287" s="183" t="s">
        <v>12770</v>
      </c>
      <c r="J2287" s="342" t="s">
        <v>10706</v>
      </c>
      <c r="K2287" s="162"/>
      <c r="L2287" s="162"/>
      <c r="M2287" s="162"/>
      <c r="N2287" s="169"/>
      <c r="O2287" s="183"/>
      <c r="P2287" s="169"/>
      <c r="Q2287" s="183"/>
      <c r="R2287" s="177"/>
      <c r="S2287" s="177"/>
      <c r="T2287" s="177"/>
      <c r="U2287" s="155"/>
      <c r="V2287" s="155" t="b">
        <v>0</v>
      </c>
      <c r="W2287" s="803" t="s">
        <v>12771</v>
      </c>
      <c r="X2287" s="168"/>
      <c r="Y2287" s="173">
        <v>21511</v>
      </c>
      <c r="Z2287" s="162" t="s">
        <v>10708</v>
      </c>
      <c r="AA2287" s="163" t="str">
        <f t="shared" si="49"/>
        <v>https://shopeefood.vn/bo-suu-tap/sj-lotteria</v>
      </c>
      <c r="AB2287" s="351" t="str">
        <f t="shared" si="48"/>
        <v>https://shopeefood.shopee.vn/bo-suu-tap/sj-lotteria</v>
      </c>
    </row>
    <row r="2288" spans="1:28" ht="15">
      <c r="A2288" s="151" t="s">
        <v>11073</v>
      </c>
      <c r="B2288" s="152"/>
      <c r="C2288" s="152" t="s">
        <v>897</v>
      </c>
      <c r="D2288" s="152" t="s">
        <v>201</v>
      </c>
      <c r="E2288" s="180" t="s">
        <v>928</v>
      </c>
      <c r="F2288" s="155" t="s">
        <v>8614</v>
      </c>
      <c r="G2288" s="189" t="str">
        <f t="shared" si="32"/>
        <v>[SJBP]_Lotteria_Indi</v>
      </c>
      <c r="H2288" s="176" t="s">
        <v>12772</v>
      </c>
      <c r="I2288" s="183" t="s">
        <v>12773</v>
      </c>
      <c r="J2288" s="342" t="s">
        <v>10706</v>
      </c>
      <c r="K2288" s="162"/>
      <c r="L2288" s="162"/>
      <c r="M2288" s="162"/>
      <c r="N2288" s="169"/>
      <c r="O2288" s="183"/>
      <c r="P2288" s="169"/>
      <c r="Q2288" s="183"/>
      <c r="R2288" s="177"/>
      <c r="S2288" s="177"/>
      <c r="T2288" s="177"/>
      <c r="U2288" s="155"/>
      <c r="V2288" s="155" t="b">
        <v>0</v>
      </c>
      <c r="W2288" s="168"/>
      <c r="X2288" s="168"/>
      <c r="Y2288" s="173">
        <v>21713</v>
      </c>
      <c r="Z2288" s="162" t="s">
        <v>12774</v>
      </c>
      <c r="AA2288" s="163" t="str">
        <f t="shared" si="49"/>
        <v>https://shopeefood.vn/bo-suu-tap/sj-indi-lotteria</v>
      </c>
      <c r="AB2288" s="351" t="str">
        <f t="shared" si="48"/>
        <v>https://shopeefood.shopee.vn/bo-suu-tap/sj-indi-lotteria</v>
      </c>
    </row>
    <row r="2289" spans="1:28" ht="45">
      <c r="A2289" s="151" t="s">
        <v>11073</v>
      </c>
      <c r="B2289" s="152"/>
      <c r="C2289" s="152" t="s">
        <v>897</v>
      </c>
      <c r="D2289" s="152" t="s">
        <v>201</v>
      </c>
      <c r="E2289" s="180" t="s">
        <v>275</v>
      </c>
      <c r="F2289" s="155" t="s">
        <v>5984</v>
      </c>
      <c r="G2289" s="189" t="str">
        <f t="shared" si="32"/>
        <v>[SJBP]_Cơm Thố Anh Nguyễn_1k</v>
      </c>
      <c r="H2289" s="176" t="s">
        <v>12775</v>
      </c>
      <c r="I2289" s="400">
        <v>46003</v>
      </c>
      <c r="J2289" s="170" t="s">
        <v>1284</v>
      </c>
      <c r="K2289" s="162"/>
      <c r="L2289" s="162"/>
      <c r="M2289" s="162"/>
      <c r="N2289" s="169"/>
      <c r="O2289" s="183"/>
      <c r="P2289" s="169"/>
      <c r="Q2289" s="183"/>
      <c r="R2289" s="177"/>
      <c r="S2289" s="177"/>
      <c r="T2289" s="177"/>
      <c r="U2289" s="155"/>
      <c r="V2289" s="155" t="b">
        <v>0</v>
      </c>
      <c r="W2289" s="168"/>
      <c r="X2289" s="168"/>
      <c r="Y2289" s="173">
        <v>20379</v>
      </c>
      <c r="Z2289" s="162" t="s">
        <v>6837</v>
      </c>
      <c r="AA2289" s="163" t="str">
        <f t="shared" si="49"/>
        <v>https://shopeefood.vn/bo-suu-tap/sj-anh-nguyen-50</v>
      </c>
      <c r="AB2289" s="351" t="str">
        <f t="shared" si="48"/>
        <v>https://shopeefood.shopee.vn/bo-suu-tap/sj-anh-nguyen-50</v>
      </c>
    </row>
    <row r="2290" spans="1:28" ht="60">
      <c r="A2290" s="151" t="s">
        <v>11073</v>
      </c>
      <c r="B2290" s="152"/>
      <c r="C2290" s="152" t="s">
        <v>897</v>
      </c>
      <c r="D2290" s="152" t="s">
        <v>201</v>
      </c>
      <c r="E2290" s="180" t="s">
        <v>275</v>
      </c>
      <c r="F2290" s="155" t="s">
        <v>12776</v>
      </c>
      <c r="G2290" s="189" t="str">
        <f t="shared" si="32"/>
        <v xml:space="preserve">[SJBP]_Cơm Thố Anh Nguyễn_BAU </v>
      </c>
      <c r="H2290" s="176" t="s">
        <v>12777</v>
      </c>
      <c r="I2290" s="183" t="s">
        <v>11669</v>
      </c>
      <c r="J2290" s="170" t="s">
        <v>1284</v>
      </c>
      <c r="K2290" s="162"/>
      <c r="L2290" s="162"/>
      <c r="M2290" s="162"/>
      <c r="N2290" s="169"/>
      <c r="O2290" s="183"/>
      <c r="P2290" s="169"/>
      <c r="Q2290" s="183"/>
      <c r="R2290" s="177"/>
      <c r="S2290" s="177"/>
      <c r="T2290" s="177"/>
      <c r="U2290" s="155"/>
      <c r="V2290" s="155" t="b">
        <v>0</v>
      </c>
      <c r="W2290" s="170" t="s">
        <v>12778</v>
      </c>
      <c r="X2290" s="168"/>
      <c r="Y2290" s="173">
        <v>19969</v>
      </c>
      <c r="Z2290" s="162" t="s">
        <v>4954</v>
      </c>
      <c r="AA2290" s="163" t="str">
        <f t="shared" si="49"/>
        <v>https://shopeefood.vn/bo-suu-tap/sj-anh-nguyen-30</v>
      </c>
      <c r="AB2290" s="351" t="str">
        <f t="shared" si="48"/>
        <v>https://shopeefood.shopee.vn/bo-suu-tap/sj-anh-nguyen-30</v>
      </c>
    </row>
    <row r="2291" spans="1:28" ht="15">
      <c r="A2291" s="151" t="s">
        <v>11073</v>
      </c>
      <c r="B2291" s="152"/>
      <c r="C2291" s="152" t="s">
        <v>897</v>
      </c>
      <c r="D2291" s="152" t="s">
        <v>201</v>
      </c>
      <c r="E2291" s="180"/>
      <c r="F2291" s="155"/>
      <c r="G2291" s="189" t="str">
        <f t="shared" si="32"/>
        <v>[SJBP]__</v>
      </c>
      <c r="H2291" s="176"/>
      <c r="I2291" s="183"/>
      <c r="J2291" s="169"/>
      <c r="K2291" s="162"/>
      <c r="L2291" s="162"/>
      <c r="M2291" s="162"/>
      <c r="N2291" s="169"/>
      <c r="O2291" s="183"/>
      <c r="P2291" s="169"/>
      <c r="Q2291" s="183"/>
      <c r="R2291" s="177"/>
      <c r="S2291" s="177"/>
      <c r="T2291" s="177"/>
      <c r="U2291" s="155"/>
      <c r="V2291" s="155" t="b">
        <v>0</v>
      </c>
      <c r="W2291" s="168"/>
      <c r="X2291" s="168"/>
      <c r="Y2291" s="364"/>
      <c r="Z2291" s="169"/>
      <c r="AA2291" s="163" t="str">
        <f t="shared" si="49"/>
        <v>https://shopeefood.vn/bo-suu-tap/</v>
      </c>
      <c r="AB2291" s="351" t="str">
        <f t="shared" si="48"/>
        <v/>
      </c>
    </row>
    <row r="2292" spans="1:28" ht="180">
      <c r="A2292" s="151" t="s">
        <v>11073</v>
      </c>
      <c r="B2292" s="152"/>
      <c r="C2292" s="152" t="s">
        <v>717</v>
      </c>
      <c r="D2292" s="152" t="s">
        <v>222</v>
      </c>
      <c r="E2292" s="153" t="s">
        <v>405</v>
      </c>
      <c r="F2292" s="155" t="s">
        <v>12363</v>
      </c>
      <c r="G2292" s="189" t="str">
        <f t="shared" si="32"/>
        <v>[Alacarte CB]_The Fresh Kitchen_Dec.CB8</v>
      </c>
      <c r="H2292" s="176" t="s">
        <v>12779</v>
      </c>
      <c r="I2292" s="155" t="s">
        <v>12780</v>
      </c>
      <c r="J2292" s="178" t="s">
        <v>6948</v>
      </c>
      <c r="K2292" s="159"/>
      <c r="L2292" s="179" t="s">
        <v>6949</v>
      </c>
      <c r="M2292" s="176" t="s">
        <v>12781</v>
      </c>
      <c r="N2292" s="155" t="s">
        <v>1774</v>
      </c>
      <c r="O2292" s="159"/>
      <c r="P2292" s="169"/>
      <c r="Q2292" s="159" t="s">
        <v>12782</v>
      </c>
      <c r="R2292" s="177"/>
      <c r="S2292" s="177"/>
      <c r="T2292" s="177"/>
      <c r="U2292" s="155" t="s">
        <v>696</v>
      </c>
      <c r="V2292" s="155" t="b">
        <v>0</v>
      </c>
      <c r="W2292" s="179" t="s">
        <v>12783</v>
      </c>
      <c r="X2292" s="168"/>
      <c r="Y2292" s="173">
        <v>20562</v>
      </c>
      <c r="Z2292" s="162" t="s">
        <v>6954</v>
      </c>
      <c r="AA2292" s="163" t="str">
        <f t="shared" si="49"/>
        <v>https://shopeefood.vn/bo-suu-tap/a-the-fresh-kitchen</v>
      </c>
      <c r="AB2292" s="351" t="str">
        <f t="shared" si="48"/>
        <v>https://shopeefood.shopee.vn/bo-suu-tap/a-the-fresh-kitchen</v>
      </c>
    </row>
    <row r="2293" spans="1:28" ht="135">
      <c r="A2293" s="151" t="s">
        <v>11073</v>
      </c>
      <c r="B2293" s="152"/>
      <c r="C2293" s="152" t="s">
        <v>685</v>
      </c>
      <c r="D2293" s="152" t="s">
        <v>219</v>
      </c>
      <c r="E2293" s="153" t="s">
        <v>12784</v>
      </c>
      <c r="F2293" s="152" t="s">
        <v>12668</v>
      </c>
      <c r="G2293" s="177" t="str">
        <f t="shared" si="32"/>
        <v>[Alacarte]_Bánh mì Lão Phù_Dec_Music Fest</v>
      </c>
      <c r="H2293" s="176" t="s">
        <v>12785</v>
      </c>
      <c r="I2293" s="159" t="s">
        <v>12786</v>
      </c>
      <c r="J2293" s="804" t="s">
        <v>12787</v>
      </c>
      <c r="K2293" s="158"/>
      <c r="L2293" s="249" t="s">
        <v>12788</v>
      </c>
      <c r="M2293" s="152" t="s">
        <v>12789</v>
      </c>
      <c r="N2293" s="155" t="s">
        <v>12790</v>
      </c>
      <c r="O2293" s="158"/>
      <c r="P2293" s="250"/>
      <c r="Q2293" s="155" t="s">
        <v>12791</v>
      </c>
      <c r="R2293" s="177"/>
      <c r="S2293" s="177"/>
      <c r="T2293" s="177"/>
      <c r="U2293" s="155" t="s">
        <v>696</v>
      </c>
      <c r="V2293" s="155" t="b">
        <v>0</v>
      </c>
      <c r="W2293" s="179" t="s">
        <v>12792</v>
      </c>
      <c r="X2293" s="168"/>
      <c r="Y2293" s="173">
        <v>21759</v>
      </c>
      <c r="Z2293" s="162" t="s">
        <v>12793</v>
      </c>
      <c r="AA2293" s="163" t="str">
        <f t="shared" si="49"/>
        <v>https://shopeefood.vn/bo-suu-tap/a-banh-mi-lao-phu</v>
      </c>
      <c r="AB2293" s="351" t="str">
        <f t="shared" si="48"/>
        <v>https://shopeefood.shopee.vn/bo-suu-tap/a-banh-mi-lao-phu</v>
      </c>
    </row>
    <row r="2294" spans="1:28" ht="105">
      <c r="A2294" s="151" t="s">
        <v>11073</v>
      </c>
      <c r="B2294" s="152"/>
      <c r="C2294" s="152" t="s">
        <v>685</v>
      </c>
      <c r="D2294" s="152" t="s">
        <v>225</v>
      </c>
      <c r="E2294" s="167" t="s">
        <v>12794</v>
      </c>
      <c r="F2294" s="166" t="s">
        <v>11073</v>
      </c>
      <c r="G2294" s="230" t="str">
        <f t="shared" si="32"/>
        <v>[PNS]_Milo_ Sữa gấu Nestle_Dec</v>
      </c>
      <c r="H2294" s="175" t="s">
        <v>12795</v>
      </c>
      <c r="I2294" s="181" t="s">
        <v>12796</v>
      </c>
      <c r="J2294" s="169"/>
      <c r="K2294" s="209" t="s">
        <v>12797</v>
      </c>
      <c r="L2294" s="162"/>
      <c r="M2294" s="162"/>
      <c r="N2294" s="169"/>
      <c r="O2294" s="183"/>
      <c r="P2294" s="169"/>
      <c r="Q2294" s="196" t="s">
        <v>703</v>
      </c>
      <c r="R2294" s="196" t="s">
        <v>703</v>
      </c>
      <c r="S2294" s="196" t="s">
        <v>703</v>
      </c>
      <c r="T2294" s="177"/>
      <c r="U2294" s="155" t="s">
        <v>696</v>
      </c>
      <c r="V2294" s="155" t="b">
        <v>0</v>
      </c>
      <c r="W2294" s="179" t="s">
        <v>12798</v>
      </c>
      <c r="X2294" s="168"/>
      <c r="Y2294" s="173">
        <v>21762</v>
      </c>
      <c r="Z2294" s="162" t="s">
        <v>12799</v>
      </c>
      <c r="AA2294" s="163" t="str">
        <f t="shared" si="49"/>
        <v>https://shopeefood.vn/bo-suu-tap/milovasuagau</v>
      </c>
      <c r="AB2294" s="351" t="str">
        <f t="shared" si="48"/>
        <v>https://shopeefood.shopee.vn/bo-suu-tap/milovasuagau</v>
      </c>
    </row>
    <row r="2295" spans="1:28" ht="150">
      <c r="A2295" s="151" t="s">
        <v>11073</v>
      </c>
      <c r="B2295" s="152"/>
      <c r="C2295" s="152" t="s">
        <v>685</v>
      </c>
      <c r="D2295" s="152" t="s">
        <v>213</v>
      </c>
      <c r="E2295" s="243" t="s">
        <v>4076</v>
      </c>
      <c r="F2295" s="166" t="s">
        <v>12800</v>
      </c>
      <c r="G2295" s="177" t="str">
        <f t="shared" si="32"/>
        <v>[Win 2]_TH True Mart_Dec_SJBP</v>
      </c>
      <c r="H2295" s="176" t="s">
        <v>12801</v>
      </c>
      <c r="I2295" s="155" t="s">
        <v>12802</v>
      </c>
      <c r="J2295" s="248" t="s">
        <v>10802</v>
      </c>
      <c r="K2295" s="158"/>
      <c r="L2295" s="249" t="s">
        <v>12803</v>
      </c>
      <c r="M2295" s="179" t="s">
        <v>12804</v>
      </c>
      <c r="N2295" s="168" t="s">
        <v>12805</v>
      </c>
      <c r="O2295" s="158"/>
      <c r="P2295" s="169"/>
      <c r="Q2295" s="359" t="s">
        <v>12806</v>
      </c>
      <c r="R2295" s="359" t="s">
        <v>12806</v>
      </c>
      <c r="S2295" s="359" t="s">
        <v>12806</v>
      </c>
      <c r="T2295" s="177" t="s">
        <v>12806</v>
      </c>
      <c r="U2295" s="155" t="s">
        <v>696</v>
      </c>
      <c r="V2295" s="155" t="b">
        <v>0</v>
      </c>
      <c r="W2295" s="179" t="s">
        <v>12807</v>
      </c>
      <c r="X2295" s="168"/>
      <c r="Y2295" s="173">
        <v>20822</v>
      </c>
      <c r="Z2295" s="162" t="s">
        <v>7920</v>
      </c>
      <c r="AA2295" s="163" t="str">
        <f t="shared" si="49"/>
        <v>https://shopeefood.vn/bo-suu-tap/w2-thtruemart</v>
      </c>
      <c r="AB2295" s="351" t="str">
        <f t="shared" si="48"/>
        <v>https://shopeefood.shopee.vn/bo-suu-tap/w2-thtruemart</v>
      </c>
    </row>
    <row r="2296" spans="1:28" ht="120">
      <c r="A2296" s="151" t="s">
        <v>11073</v>
      </c>
      <c r="B2296" s="152"/>
      <c r="C2296" s="152" t="s">
        <v>706</v>
      </c>
      <c r="D2296" s="152" t="s">
        <v>222</v>
      </c>
      <c r="E2296" s="174" t="s">
        <v>311</v>
      </c>
      <c r="F2296" s="176" t="s">
        <v>12438</v>
      </c>
      <c r="G2296" s="177" t="str">
        <f t="shared" si="32"/>
        <v>[Alacarte CB]_Hanuri - Món Ăn Hàn Quốc_Dec.CB9</v>
      </c>
      <c r="H2296" s="193" t="s">
        <v>12808</v>
      </c>
      <c r="I2296" s="159" t="s">
        <v>12809</v>
      </c>
      <c r="J2296" s="178" t="s">
        <v>801</v>
      </c>
      <c r="K2296" s="159"/>
      <c r="L2296" s="159"/>
      <c r="M2296" s="159"/>
      <c r="N2296" s="168"/>
      <c r="O2296" s="171" t="s">
        <v>12810</v>
      </c>
      <c r="P2296" s="168"/>
      <c r="Q2296" s="192" t="s">
        <v>12811</v>
      </c>
      <c r="R2296" s="177"/>
      <c r="S2296" s="177"/>
      <c r="T2296" s="177"/>
      <c r="U2296" s="155" t="s">
        <v>696</v>
      </c>
      <c r="V2296" s="155" t="b">
        <v>0</v>
      </c>
      <c r="W2296" s="179" t="s">
        <v>12812</v>
      </c>
      <c r="X2296" s="168"/>
      <c r="Y2296" s="173">
        <v>19522</v>
      </c>
      <c r="Z2296" s="162" t="s">
        <v>3610</v>
      </c>
      <c r="AA2296" s="163" t="str">
        <f t="shared" si="49"/>
        <v>https://shopeefood.vn/bo-suu-tap/a-hanuri</v>
      </c>
      <c r="AB2296" s="351" t="str">
        <f t="shared" si="48"/>
        <v>https://shopeefood.shopee.vn/bo-suu-tap/a-hanuri</v>
      </c>
    </row>
    <row r="2297" spans="1:28" ht="255">
      <c r="A2297" s="151" t="s">
        <v>11073</v>
      </c>
      <c r="B2297" s="152"/>
      <c r="C2297" s="152" t="s">
        <v>706</v>
      </c>
      <c r="D2297" s="152" t="s">
        <v>222</v>
      </c>
      <c r="E2297" s="191" t="s">
        <v>686</v>
      </c>
      <c r="F2297" s="176" t="s">
        <v>12312</v>
      </c>
      <c r="G2297" s="177" t="str">
        <f t="shared" si="32"/>
        <v>[Alacarte CB]_Busan Korean Food_Dec.CB1</v>
      </c>
      <c r="H2297" s="176" t="s">
        <v>12813</v>
      </c>
      <c r="I2297" s="176" t="s">
        <v>12524</v>
      </c>
      <c r="J2297" s="286" t="s">
        <v>690</v>
      </c>
      <c r="K2297" s="159"/>
      <c r="L2297" s="194" t="s">
        <v>12814</v>
      </c>
      <c r="M2297" s="159"/>
      <c r="N2297" s="168"/>
      <c r="O2297" s="171" t="s">
        <v>12815</v>
      </c>
      <c r="P2297" s="168"/>
      <c r="Q2297" s="176" t="s">
        <v>12816</v>
      </c>
      <c r="R2297" s="177"/>
      <c r="S2297" s="177"/>
      <c r="T2297" s="177"/>
      <c r="U2297" s="155" t="s">
        <v>696</v>
      </c>
      <c r="V2297" s="155" t="b">
        <v>0</v>
      </c>
      <c r="W2297" s="179" t="s">
        <v>12817</v>
      </c>
      <c r="X2297" s="168"/>
      <c r="Y2297" s="173">
        <v>20960</v>
      </c>
      <c r="Z2297" s="162" t="s">
        <v>9046</v>
      </c>
      <c r="AA2297" s="163" t="str">
        <f t="shared" si="49"/>
        <v>https://shopeefood.vn/bo-suu-tap/a-busan-39k</v>
      </c>
      <c r="AB2297" s="351" t="str">
        <f t="shared" si="48"/>
        <v>https://shopeefood.shopee.vn/bo-suu-tap/a-busan-39k</v>
      </c>
    </row>
    <row r="2298" spans="1:28" ht="240">
      <c r="A2298" s="151" t="s">
        <v>11073</v>
      </c>
      <c r="B2298" s="152"/>
      <c r="C2298" s="152" t="s">
        <v>685</v>
      </c>
      <c r="D2298" s="152" t="s">
        <v>225</v>
      </c>
      <c r="E2298" s="181" t="s">
        <v>1201</v>
      </c>
      <c r="F2298" s="166" t="s">
        <v>12818</v>
      </c>
      <c r="G2298" s="230" t="str">
        <f t="shared" si="32"/>
        <v>[PNS]_Pepsi Baseline_Dec_phase 1</v>
      </c>
      <c r="H2298" s="175" t="s">
        <v>12819</v>
      </c>
      <c r="I2298" s="181" t="s">
        <v>12820</v>
      </c>
      <c r="J2298" s="226" t="s">
        <v>12821</v>
      </c>
      <c r="K2298" s="184" t="s">
        <v>12822</v>
      </c>
      <c r="L2298" s="162"/>
      <c r="M2298" s="162"/>
      <c r="N2298" s="169"/>
      <c r="O2298" s="183"/>
      <c r="P2298" s="169"/>
      <c r="Q2298" s="196" t="s">
        <v>703</v>
      </c>
      <c r="R2298" s="196" t="s">
        <v>703</v>
      </c>
      <c r="S2298" s="196" t="s">
        <v>703</v>
      </c>
      <c r="T2298" s="196" t="s">
        <v>703</v>
      </c>
      <c r="U2298" s="155" t="s">
        <v>696</v>
      </c>
      <c r="V2298" s="155" t="b">
        <v>0</v>
      </c>
      <c r="W2298" s="422" t="s">
        <v>12823</v>
      </c>
      <c r="X2298" s="805"/>
      <c r="Y2298" s="173">
        <v>21714</v>
      </c>
      <c r="Z2298" s="162" t="s">
        <v>12824</v>
      </c>
      <c r="AA2298" s="163" t="str">
        <f t="shared" si="49"/>
        <v>https://shopeefood.vn/bo-suu-tap/pepsi-tiec-tung-bung</v>
      </c>
      <c r="AB2298" s="351" t="str">
        <f t="shared" si="48"/>
        <v>https://shopeefood.shopee.vn/bo-suu-tap/pepsi-tiec-tung-bung</v>
      </c>
    </row>
    <row r="2299" spans="1:28" ht="210">
      <c r="A2299" s="151" t="s">
        <v>11073</v>
      </c>
      <c r="B2299" s="152"/>
      <c r="C2299" s="152" t="s">
        <v>685</v>
      </c>
      <c r="D2299" s="152" t="s">
        <v>225</v>
      </c>
      <c r="E2299" s="181" t="s">
        <v>1201</v>
      </c>
      <c r="F2299" s="166" t="s">
        <v>12825</v>
      </c>
      <c r="G2299" s="230" t="str">
        <f t="shared" si="32"/>
        <v>[PNS]_Pepsi Baseline_Dec_phase 2</v>
      </c>
      <c r="H2299" s="175" t="s">
        <v>12826</v>
      </c>
      <c r="I2299" s="181" t="s">
        <v>12796</v>
      </c>
      <c r="J2299" s="169"/>
      <c r="K2299" s="162"/>
      <c r="L2299" s="162"/>
      <c r="M2299" s="162"/>
      <c r="N2299" s="169"/>
      <c r="O2299" s="183"/>
      <c r="P2299" s="169"/>
      <c r="Q2299" s="196" t="s">
        <v>703</v>
      </c>
      <c r="R2299" s="196" t="s">
        <v>703</v>
      </c>
      <c r="S2299" s="196" t="s">
        <v>703</v>
      </c>
      <c r="T2299" s="196" t="s">
        <v>703</v>
      </c>
      <c r="U2299" s="155" t="s">
        <v>696</v>
      </c>
      <c r="V2299" s="155" t="b">
        <v>0</v>
      </c>
      <c r="W2299" s="170" t="s">
        <v>12827</v>
      </c>
      <c r="X2299" s="168"/>
      <c r="Y2299" s="173">
        <v>21714</v>
      </c>
      <c r="Z2299" s="162" t="s">
        <v>12824</v>
      </c>
      <c r="AA2299" s="163" t="str">
        <f t="shared" si="49"/>
        <v>https://shopeefood.vn/bo-suu-tap/pepsi-tiec-tung-bung</v>
      </c>
      <c r="AB2299" s="351" t="str">
        <f t="shared" si="48"/>
        <v>https://shopeefood.shopee.vn/bo-suu-tap/pepsi-tiec-tung-bung</v>
      </c>
    </row>
    <row r="2300" spans="1:28" ht="225">
      <c r="A2300" s="151" t="s">
        <v>11073</v>
      </c>
      <c r="B2300" s="152"/>
      <c r="C2300" s="152" t="s">
        <v>685</v>
      </c>
      <c r="D2300" s="152" t="s">
        <v>225</v>
      </c>
      <c r="E2300" s="167" t="s">
        <v>12828</v>
      </c>
      <c r="F2300" s="166" t="s">
        <v>11073</v>
      </c>
      <c r="G2300" s="230" t="str">
        <f t="shared" si="32"/>
        <v>[PNS]_Pepsi FF37_Dec</v>
      </c>
      <c r="H2300" s="175" t="s">
        <v>12829</v>
      </c>
      <c r="I2300" s="181" t="s">
        <v>12830</v>
      </c>
      <c r="J2300" s="169"/>
      <c r="K2300" s="162"/>
      <c r="L2300" s="162"/>
      <c r="M2300" s="162"/>
      <c r="N2300" s="169"/>
      <c r="O2300" s="183"/>
      <c r="P2300" s="169"/>
      <c r="Q2300" s="196" t="s">
        <v>703</v>
      </c>
      <c r="R2300" s="196" t="s">
        <v>703</v>
      </c>
      <c r="S2300" s="196" t="s">
        <v>703</v>
      </c>
      <c r="T2300" s="196" t="s">
        <v>703</v>
      </c>
      <c r="U2300" s="155" t="s">
        <v>696</v>
      </c>
      <c r="V2300" s="155" t="b">
        <v>0</v>
      </c>
      <c r="W2300" s="160" t="s">
        <v>12831</v>
      </c>
      <c r="X2300" s="168"/>
      <c r="Y2300" s="173">
        <v>21791</v>
      </c>
      <c r="Z2300" s="162" t="s">
        <v>12832</v>
      </c>
      <c r="AA2300" s="163" t="str">
        <f t="shared" si="49"/>
        <v>https://shopeefood.vn/bo-suu-tap/FF37-pepsi-tiec-tung-bung</v>
      </c>
      <c r="AB2300" s="351" t="str">
        <f t="shared" si="48"/>
        <v>https://shopeefood.shopee.vn/bo-suu-tap/FF37-pepsi-tiec-tung-bung</v>
      </c>
    </row>
    <row r="2301" spans="1:28" ht="210">
      <c r="A2301" s="151" t="s">
        <v>11073</v>
      </c>
      <c r="B2301" s="152"/>
      <c r="C2301" s="152" t="s">
        <v>685</v>
      </c>
      <c r="D2301" s="152" t="s">
        <v>225</v>
      </c>
      <c r="E2301" s="181" t="s">
        <v>11040</v>
      </c>
      <c r="F2301" s="166" t="s">
        <v>11073</v>
      </c>
      <c r="G2301" s="230" t="str">
        <f t="shared" si="32"/>
        <v>[PNS]_Pepsi - Pizza Hut_Dec</v>
      </c>
      <c r="H2301" s="175" t="s">
        <v>12833</v>
      </c>
      <c r="I2301" s="181" t="s">
        <v>12375</v>
      </c>
      <c r="J2301" s="719" t="s">
        <v>12834</v>
      </c>
      <c r="K2301" s="162"/>
      <c r="L2301" s="162"/>
      <c r="M2301" s="162"/>
      <c r="N2301" s="169"/>
      <c r="O2301" s="183"/>
      <c r="P2301" s="169"/>
      <c r="Q2301" s="183" t="s">
        <v>12835</v>
      </c>
      <c r="R2301" s="183" t="s">
        <v>12835</v>
      </c>
      <c r="S2301" s="183" t="s">
        <v>12835</v>
      </c>
      <c r="T2301" s="183" t="s">
        <v>12835</v>
      </c>
      <c r="U2301" s="155" t="s">
        <v>696</v>
      </c>
      <c r="V2301" s="155" t="b">
        <v>0</v>
      </c>
      <c r="W2301" s="179" t="s">
        <v>12836</v>
      </c>
      <c r="X2301" s="168"/>
      <c r="Y2301" s="173">
        <v>21770</v>
      </c>
      <c r="Z2301" s="162" t="s">
        <v>12837</v>
      </c>
      <c r="AA2301" s="163" t="str">
        <f t="shared" si="49"/>
        <v>https://shopeefood.vn/bo-suu-tap/pns-pepsi-pizza-hut</v>
      </c>
      <c r="AB2301" s="351" t="str">
        <f t="shared" si="48"/>
        <v>https://shopeefood.shopee.vn/bo-suu-tap/pns-pepsi-pizza-hut</v>
      </c>
    </row>
    <row r="2302" spans="1:28" ht="195">
      <c r="A2302" s="151" t="s">
        <v>11073</v>
      </c>
      <c r="B2302" s="152"/>
      <c r="C2302" s="152" t="s">
        <v>685</v>
      </c>
      <c r="D2302" s="152" t="s">
        <v>225</v>
      </c>
      <c r="E2302" s="181" t="s">
        <v>11034</v>
      </c>
      <c r="F2302" s="166" t="s">
        <v>11073</v>
      </c>
      <c r="G2302" s="230" t="str">
        <f t="shared" si="32"/>
        <v>[PNS]_Pepsi - The Pizza Company_Dec</v>
      </c>
      <c r="H2302" s="175" t="s">
        <v>12838</v>
      </c>
      <c r="I2302" s="166" t="s">
        <v>12839</v>
      </c>
      <c r="J2302" s="719" t="s">
        <v>12834</v>
      </c>
      <c r="K2302" s="162"/>
      <c r="L2302" s="162"/>
      <c r="M2302" s="162"/>
      <c r="N2302" s="169"/>
      <c r="O2302" s="183"/>
      <c r="P2302" s="169"/>
      <c r="Q2302" s="183" t="s">
        <v>12840</v>
      </c>
      <c r="R2302" s="183" t="s">
        <v>12840</v>
      </c>
      <c r="S2302" s="183" t="s">
        <v>12840</v>
      </c>
      <c r="T2302" s="183" t="s">
        <v>12840</v>
      </c>
      <c r="U2302" s="155" t="s">
        <v>696</v>
      </c>
      <c r="V2302" s="155" t="b">
        <v>0</v>
      </c>
      <c r="W2302" s="333" t="s">
        <v>12841</v>
      </c>
      <c r="X2302" s="168"/>
      <c r="Y2302" s="173">
        <v>21772</v>
      </c>
      <c r="Z2302" s="162" t="s">
        <v>12842</v>
      </c>
      <c r="AA2302" s="163" t="str">
        <f t="shared" si="49"/>
        <v>https://shopeefood.vn/bo-suu-tap/pns-pepsi-tpc</v>
      </c>
      <c r="AB2302" s="351" t="str">
        <f t="shared" si="48"/>
        <v>https://shopeefood.shopee.vn/bo-suu-tap/pns-pepsi-tpc</v>
      </c>
    </row>
    <row r="2303" spans="1:28" ht="120">
      <c r="A2303" s="151" t="s">
        <v>11073</v>
      </c>
      <c r="B2303" s="152"/>
      <c r="C2303" s="152" t="s">
        <v>685</v>
      </c>
      <c r="D2303" s="152" t="s">
        <v>225</v>
      </c>
      <c r="E2303" s="181" t="s">
        <v>11027</v>
      </c>
      <c r="F2303" s="166" t="s">
        <v>11073</v>
      </c>
      <c r="G2303" s="230" t="str">
        <f t="shared" si="32"/>
        <v>[PNS]_Pepsi - KFC_Dec</v>
      </c>
      <c r="H2303" s="175" t="s">
        <v>12843</v>
      </c>
      <c r="I2303" s="181" t="s">
        <v>12844</v>
      </c>
      <c r="J2303" s="719" t="s">
        <v>12834</v>
      </c>
      <c r="K2303" s="162"/>
      <c r="L2303" s="162"/>
      <c r="M2303" s="162"/>
      <c r="N2303" s="169"/>
      <c r="O2303" s="183"/>
      <c r="P2303" s="169"/>
      <c r="Q2303" s="183" t="s">
        <v>12845</v>
      </c>
      <c r="R2303" s="183" t="s">
        <v>12845</v>
      </c>
      <c r="S2303" s="183" t="s">
        <v>12845</v>
      </c>
      <c r="T2303" s="183" t="s">
        <v>12845</v>
      </c>
      <c r="U2303" s="155" t="s">
        <v>696</v>
      </c>
      <c r="V2303" s="155" t="b">
        <v>0</v>
      </c>
      <c r="W2303" s="333" t="s">
        <v>12846</v>
      </c>
      <c r="X2303" s="168"/>
      <c r="Y2303" s="173">
        <v>21769</v>
      </c>
      <c r="Z2303" s="162" t="s">
        <v>12847</v>
      </c>
      <c r="AA2303" s="163" t="str">
        <f t="shared" si="49"/>
        <v>https://shopeefood.vn/bo-suu-tap/pns-pepsi-kfc</v>
      </c>
      <c r="AB2303" s="351" t="str">
        <f t="shared" si="48"/>
        <v>https://shopeefood.shopee.vn/bo-suu-tap/pns-pepsi-kfc</v>
      </c>
    </row>
    <row r="2304" spans="1:28" ht="105">
      <c r="A2304" s="151" t="s">
        <v>11073</v>
      </c>
      <c r="B2304" s="152"/>
      <c r="C2304" s="152" t="s">
        <v>685</v>
      </c>
      <c r="D2304" s="152" t="s">
        <v>225</v>
      </c>
      <c r="E2304" s="181" t="s">
        <v>11047</v>
      </c>
      <c r="F2304" s="166" t="s">
        <v>11073</v>
      </c>
      <c r="G2304" s="230" t="str">
        <f t="shared" si="32"/>
        <v>[PNS]_Pepsi - Jollibee_Dec</v>
      </c>
      <c r="H2304" s="229" t="s">
        <v>12848</v>
      </c>
      <c r="I2304" s="722">
        <v>45973</v>
      </c>
      <c r="J2304" s="719" t="s">
        <v>12834</v>
      </c>
      <c r="K2304" s="162"/>
      <c r="L2304" s="162"/>
      <c r="M2304" s="162"/>
      <c r="N2304" s="169"/>
      <c r="O2304" s="183"/>
      <c r="P2304" s="169"/>
      <c r="Q2304" s="183" t="s">
        <v>12849</v>
      </c>
      <c r="R2304" s="183" t="s">
        <v>12849</v>
      </c>
      <c r="S2304" s="183" t="s">
        <v>12849</v>
      </c>
      <c r="T2304" s="183" t="s">
        <v>12849</v>
      </c>
      <c r="U2304" s="155" t="s">
        <v>1259</v>
      </c>
      <c r="V2304" s="155" t="b">
        <v>0</v>
      </c>
      <c r="W2304" s="333" t="s">
        <v>322</v>
      </c>
      <c r="X2304" s="168"/>
      <c r="Y2304" s="173">
        <v>0</v>
      </c>
      <c r="Z2304" s="169"/>
      <c r="AA2304" s="163" t="str">
        <f t="shared" si="49"/>
        <v>https://shopeefood.vn/bo-suu-tap/</v>
      </c>
      <c r="AB2304" s="351" t="str">
        <f t="shared" si="48"/>
        <v/>
      </c>
    </row>
    <row r="2305" spans="1:28" ht="180">
      <c r="A2305" s="151" t="s">
        <v>11073</v>
      </c>
      <c r="B2305" s="152"/>
      <c r="C2305" s="152" t="s">
        <v>685</v>
      </c>
      <c r="D2305" s="152" t="s">
        <v>225</v>
      </c>
      <c r="E2305" s="181" t="s">
        <v>11021</v>
      </c>
      <c r="F2305" s="166" t="s">
        <v>11073</v>
      </c>
      <c r="G2305" s="230" t="str">
        <f t="shared" si="32"/>
        <v>[PNS]_Pepsi - Lotteria_Dec</v>
      </c>
      <c r="H2305" s="175" t="s">
        <v>12850</v>
      </c>
      <c r="I2305" s="721" t="s">
        <v>12851</v>
      </c>
      <c r="J2305" s="719" t="s">
        <v>12834</v>
      </c>
      <c r="K2305" s="162"/>
      <c r="L2305" s="162"/>
      <c r="M2305" s="162"/>
      <c r="N2305" s="169"/>
      <c r="O2305" s="183"/>
      <c r="P2305" s="169"/>
      <c r="Q2305" s="183" t="s">
        <v>12852</v>
      </c>
      <c r="R2305" s="183" t="s">
        <v>12852</v>
      </c>
      <c r="S2305" s="183" t="s">
        <v>12852</v>
      </c>
      <c r="T2305" s="183" t="s">
        <v>12852</v>
      </c>
      <c r="U2305" s="155" t="s">
        <v>696</v>
      </c>
      <c r="V2305" s="155" t="b">
        <v>0</v>
      </c>
      <c r="W2305" s="333" t="s">
        <v>928</v>
      </c>
      <c r="X2305" s="168"/>
      <c r="Y2305" s="173">
        <v>21773</v>
      </c>
      <c r="Z2305" s="162" t="s">
        <v>12853</v>
      </c>
      <c r="AA2305" s="163" t="str">
        <f t="shared" si="49"/>
        <v>https://shopeefood.vn/bo-suu-tap/pns-pepsi-lotteria</v>
      </c>
      <c r="AB2305" s="351" t="str">
        <f t="shared" si="48"/>
        <v>https://shopeefood.shopee.vn/bo-suu-tap/pns-pepsi-lotteria</v>
      </c>
    </row>
    <row r="2306" spans="1:28" ht="120">
      <c r="A2306" s="151" t="s">
        <v>11073</v>
      </c>
      <c r="B2306" s="152"/>
      <c r="C2306" s="152" t="s">
        <v>685</v>
      </c>
      <c r="D2306" s="152" t="s">
        <v>225</v>
      </c>
      <c r="E2306" s="167" t="s">
        <v>12854</v>
      </c>
      <c r="F2306" s="166" t="s">
        <v>11073</v>
      </c>
      <c r="G2306" s="230" t="str">
        <f t="shared" si="32"/>
        <v>[PNS]_Pepsi Reactive Outlet_Dec</v>
      </c>
      <c r="H2306" s="175" t="s">
        <v>12855</v>
      </c>
      <c r="I2306" s="167" t="s">
        <v>11908</v>
      </c>
      <c r="J2306" s="169"/>
      <c r="K2306" s="209" t="s">
        <v>12856</v>
      </c>
      <c r="L2306" s="162"/>
      <c r="M2306" s="162"/>
      <c r="N2306" s="169"/>
      <c r="O2306" s="183"/>
      <c r="P2306" s="169"/>
      <c r="Q2306" s="196" t="s">
        <v>703</v>
      </c>
      <c r="R2306" s="196" t="s">
        <v>703</v>
      </c>
      <c r="S2306" s="196" t="s">
        <v>703</v>
      </c>
      <c r="T2306" s="196" t="s">
        <v>703</v>
      </c>
      <c r="U2306" s="155" t="s">
        <v>696</v>
      </c>
      <c r="V2306" s="155" t="b">
        <v>0</v>
      </c>
      <c r="W2306" s="170" t="s">
        <v>12857</v>
      </c>
      <c r="X2306" s="168"/>
      <c r="Y2306" s="173">
        <v>21747</v>
      </c>
      <c r="Z2306" s="162" t="s">
        <v>12858</v>
      </c>
      <c r="AA2306" s="163" t="str">
        <f t="shared" si="49"/>
        <v>https://shopeefood.vn/bo-suu-tap/pepsi-bua-ngon-them-da</v>
      </c>
      <c r="AB2306" s="351" t="str">
        <f t="shared" si="48"/>
        <v>https://shopeefood.shopee.vn/bo-suu-tap/pepsi-bua-ngon-them-da</v>
      </c>
    </row>
    <row r="2307" spans="1:28" ht="328">
      <c r="A2307" s="151" t="s">
        <v>11073</v>
      </c>
      <c r="B2307" s="152"/>
      <c r="C2307" s="152" t="s">
        <v>970</v>
      </c>
      <c r="D2307" s="152" t="s">
        <v>201</v>
      </c>
      <c r="E2307" s="180" t="s">
        <v>403</v>
      </c>
      <c r="F2307" s="155" t="s">
        <v>12859</v>
      </c>
      <c r="G2307" s="177" t="str">
        <f t="shared" si="32"/>
        <v>[SJBP]_The Coffee House_11-12.12</v>
      </c>
      <c r="H2307" s="176" t="s">
        <v>12860</v>
      </c>
      <c r="I2307" s="183" t="s">
        <v>12262</v>
      </c>
      <c r="J2307" s="342" t="s">
        <v>1669</v>
      </c>
      <c r="K2307" s="162"/>
      <c r="L2307" s="162"/>
      <c r="M2307" s="162"/>
      <c r="N2307" s="169"/>
      <c r="O2307" s="183"/>
      <c r="P2307" s="169"/>
      <c r="Q2307" s="183"/>
      <c r="R2307" s="177"/>
      <c r="S2307" s="177"/>
      <c r="T2307" s="177"/>
      <c r="U2307" s="155" t="s">
        <v>696</v>
      </c>
      <c r="V2307" s="155" t="b">
        <v>0</v>
      </c>
      <c r="W2307" s="179" t="s">
        <v>12861</v>
      </c>
      <c r="X2307" s="168"/>
      <c r="Y2307" s="173">
        <v>21712</v>
      </c>
      <c r="Z2307" s="162" t="s">
        <v>12862</v>
      </c>
      <c r="AA2307" s="163" t="str">
        <f t="shared" si="49"/>
        <v>https://shopeefood.vn/bo-suu-tap/sj-bogo-tch</v>
      </c>
      <c r="AB2307" s="351" t="str">
        <f t="shared" si="48"/>
        <v>https://shopeefood.shopee.vn/bo-suu-tap/sj-bogo-tch</v>
      </c>
    </row>
    <row r="2308" spans="1:28" ht="328">
      <c r="A2308" s="151" t="s">
        <v>11073</v>
      </c>
      <c r="B2308" s="152"/>
      <c r="C2308" s="152" t="s">
        <v>706</v>
      </c>
      <c r="D2308" s="152" t="s">
        <v>219</v>
      </c>
      <c r="E2308" s="191" t="s">
        <v>4534</v>
      </c>
      <c r="F2308" s="176" t="s">
        <v>11073</v>
      </c>
      <c r="G2308" s="177" t="str">
        <f t="shared" si="32"/>
        <v>[Alacarte]_Gà Rán KFC_Dec</v>
      </c>
      <c r="H2308" s="176" t="s">
        <v>12863</v>
      </c>
      <c r="I2308" s="176" t="s">
        <v>12864</v>
      </c>
      <c r="J2308" s="170" t="s">
        <v>4537</v>
      </c>
      <c r="K2308" s="159"/>
      <c r="L2308" s="170" t="s">
        <v>12865</v>
      </c>
      <c r="M2308" s="159"/>
      <c r="N2308" s="185"/>
      <c r="O2308" s="409" t="s">
        <v>12866</v>
      </c>
      <c r="P2308" s="168"/>
      <c r="Q2308" s="155" t="s">
        <v>12867</v>
      </c>
      <c r="R2308" s="155" t="s">
        <v>12868</v>
      </c>
      <c r="S2308" s="155" t="s">
        <v>12869</v>
      </c>
      <c r="T2308" s="155" t="s">
        <v>12870</v>
      </c>
      <c r="U2308" s="155" t="s">
        <v>696</v>
      </c>
      <c r="V2308" s="155" t="b">
        <v>0</v>
      </c>
      <c r="W2308" s="210" t="s">
        <v>12871</v>
      </c>
      <c r="X2308" s="168"/>
      <c r="Y2308" s="173">
        <v>21302</v>
      </c>
      <c r="Z2308" s="162" t="s">
        <v>10926</v>
      </c>
      <c r="AA2308" s="163" t="str">
        <f t="shared" si="49"/>
        <v>https://shopeefood.vn/bo-suu-tap/a-garan-kfc</v>
      </c>
      <c r="AB2308" s="351" t="str">
        <f t="shared" si="48"/>
        <v>https://shopeefood.shopee.vn/bo-suu-tap/a-garan-kfc</v>
      </c>
    </row>
    <row r="2309" spans="1:28" ht="398">
      <c r="A2309" s="151" t="s">
        <v>11073</v>
      </c>
      <c r="B2309" s="152"/>
      <c r="C2309" s="152" t="s">
        <v>706</v>
      </c>
      <c r="D2309" s="152" t="s">
        <v>222</v>
      </c>
      <c r="E2309" s="191" t="s">
        <v>4534</v>
      </c>
      <c r="F2309" s="176" t="s">
        <v>12312</v>
      </c>
      <c r="G2309" s="177" t="str">
        <f t="shared" si="32"/>
        <v>[Alacarte CB]_Gà Rán KFC_Dec.CB1</v>
      </c>
      <c r="H2309" s="176" t="s">
        <v>12872</v>
      </c>
      <c r="I2309" s="159" t="s">
        <v>12873</v>
      </c>
      <c r="J2309" s="170" t="s">
        <v>4537</v>
      </c>
      <c r="K2309" s="159"/>
      <c r="L2309" s="159"/>
      <c r="M2309" s="159"/>
      <c r="N2309" s="168"/>
      <c r="O2309" s="159" t="s">
        <v>12874</v>
      </c>
      <c r="P2309" s="168"/>
      <c r="Q2309" s="159" t="s">
        <v>12875</v>
      </c>
      <c r="R2309" s="168" t="s">
        <v>12876</v>
      </c>
      <c r="S2309" s="168" t="s">
        <v>12877</v>
      </c>
      <c r="T2309" s="168" t="s">
        <v>12878</v>
      </c>
      <c r="U2309" s="155" t="s">
        <v>696</v>
      </c>
      <c r="V2309" s="155" t="b">
        <v>0</v>
      </c>
      <c r="W2309" s="179" t="s">
        <v>12879</v>
      </c>
      <c r="X2309" s="185"/>
      <c r="Y2309" s="173" t="s">
        <v>12880</v>
      </c>
      <c r="Z2309" s="184" t="s">
        <v>12881</v>
      </c>
      <c r="AA2309" s="184" t="s">
        <v>12882</v>
      </c>
      <c r="AB2309" s="351"/>
    </row>
    <row r="2310" spans="1:28" ht="165">
      <c r="A2310" s="151" t="s">
        <v>11073</v>
      </c>
      <c r="B2310" s="152"/>
      <c r="C2310" s="152" t="s">
        <v>685</v>
      </c>
      <c r="D2310" s="152" t="s">
        <v>222</v>
      </c>
      <c r="E2310" s="243" t="s">
        <v>7013</v>
      </c>
      <c r="F2310" s="152" t="s">
        <v>12800</v>
      </c>
      <c r="G2310" s="177" t="str">
        <f t="shared" si="32"/>
        <v>[Alacarte CB]_7-Eleven - Cửa Hàng Tiện Lợi_Dec_SJBP</v>
      </c>
      <c r="H2310" s="176" t="s">
        <v>12883</v>
      </c>
      <c r="I2310" s="159" t="s">
        <v>12625</v>
      </c>
      <c r="J2310" s="178" t="s">
        <v>7915</v>
      </c>
      <c r="K2310" s="158"/>
      <c r="L2310" s="158"/>
      <c r="M2310" s="158"/>
      <c r="N2310" s="250"/>
      <c r="O2310" s="159" t="s">
        <v>10845</v>
      </c>
      <c r="P2310" s="250"/>
      <c r="Q2310" s="183" t="s">
        <v>12884</v>
      </c>
      <c r="R2310" s="177" t="s">
        <v>12885</v>
      </c>
      <c r="S2310" s="177"/>
      <c r="T2310" s="177"/>
      <c r="U2310" s="155" t="s">
        <v>696</v>
      </c>
      <c r="V2310" s="155" t="b">
        <v>0</v>
      </c>
      <c r="W2310" s="179" t="s">
        <v>12886</v>
      </c>
      <c r="X2310" s="168"/>
      <c r="Y2310" s="173">
        <v>20689</v>
      </c>
      <c r="Z2310" s="162" t="s">
        <v>7899</v>
      </c>
      <c r="AA2310" s="163" t="str">
        <f t="shared" ref="AA2310:AA2348" si="50">CONCATENATE("https://shopeefood.vn/bo-suu-tap/",Z2310)</f>
        <v>https://shopeefood.vn/bo-suu-tap/a-7-eleven-1d</v>
      </c>
      <c r="AB2310" s="351" t="str">
        <f>IF(ISBLANK($Z2310),"",CONCATENATE("https://shopeefood.shopee.vn/bo-suu-tap/",$Z2310))</f>
        <v>https://shopeefood.shopee.vn/bo-suu-tap/a-7-eleven-1d</v>
      </c>
    </row>
    <row r="2311" spans="1:28" ht="195">
      <c r="A2311" s="295" t="s">
        <v>10418</v>
      </c>
      <c r="B2311" s="446"/>
      <c r="C2311" s="806" t="s">
        <v>897</v>
      </c>
      <c r="D2311" s="297" t="s">
        <v>205</v>
      </c>
      <c r="E2311" s="296" t="s">
        <v>301</v>
      </c>
      <c r="F2311" s="466" t="s">
        <v>174</v>
      </c>
      <c r="G2311" s="596" t="str">
        <f t="shared" si="32"/>
        <v>[JBP]_Gà Rán Texas Chicken_BAU</v>
      </c>
      <c r="H2311" s="319" t="s">
        <v>12887</v>
      </c>
      <c r="I2311" s="466" t="s">
        <v>12888</v>
      </c>
      <c r="J2311" s="375" t="s">
        <v>966</v>
      </c>
      <c r="K2311" s="446"/>
      <c r="L2311" s="446"/>
      <c r="M2311" s="446"/>
      <c r="N2311" s="565"/>
      <c r="O2311" s="446"/>
      <c r="P2311" s="565"/>
      <c r="Q2311" s="327" t="s">
        <v>11130</v>
      </c>
      <c r="R2311" s="565"/>
      <c r="S2311" s="565"/>
      <c r="T2311" s="565"/>
      <c r="U2311" s="310" t="s">
        <v>696</v>
      </c>
      <c r="V2311" s="566" t="b">
        <v>0</v>
      </c>
      <c r="W2311" s="375" t="s">
        <v>11131</v>
      </c>
      <c r="X2311" s="565"/>
      <c r="Y2311" s="807">
        <v>21691</v>
      </c>
      <c r="Z2311" s="466" t="s">
        <v>12889</v>
      </c>
      <c r="AA2311" s="163" t="str">
        <f t="shared" si="50"/>
        <v>https://shopeefood.vn/bo-suu-tap/jb-ga-ran-texas-chicken</v>
      </c>
      <c r="AB2311" s="808"/>
    </row>
    <row r="2312" spans="1:28" ht="255">
      <c r="A2312" s="151" t="s">
        <v>11073</v>
      </c>
      <c r="B2312" s="152"/>
      <c r="C2312" s="152" t="s">
        <v>685</v>
      </c>
      <c r="D2312" s="297" t="s">
        <v>225</v>
      </c>
      <c r="E2312" s="181" t="s">
        <v>12890</v>
      </c>
      <c r="F2312" s="166" t="s">
        <v>11073</v>
      </c>
      <c r="G2312" s="230" t="str">
        <f t="shared" si="32"/>
        <v>[PNS]_Strongbow_Dec</v>
      </c>
      <c r="H2312" s="175" t="s">
        <v>12891</v>
      </c>
      <c r="I2312" s="222" t="s">
        <v>12892</v>
      </c>
      <c r="J2312" s="169"/>
      <c r="K2312" s="209" t="s">
        <v>12893</v>
      </c>
      <c r="L2312" s="162"/>
      <c r="M2312" s="162"/>
      <c r="N2312" s="169"/>
      <c r="O2312" s="183"/>
      <c r="P2312" s="169"/>
      <c r="Q2312" s="196" t="s">
        <v>703</v>
      </c>
      <c r="R2312" s="177"/>
      <c r="S2312" s="177"/>
      <c r="T2312" s="177"/>
      <c r="U2312" s="155" t="s">
        <v>696</v>
      </c>
      <c r="V2312" s="155" t="b">
        <v>0</v>
      </c>
      <c r="W2312" s="179" t="s">
        <v>12894</v>
      </c>
      <c r="X2312" s="168"/>
      <c r="Y2312" s="173">
        <v>21758</v>
      </c>
      <c r="Z2312" s="162" t="s">
        <v>12895</v>
      </c>
      <c r="AA2312" s="163" t="str">
        <f t="shared" si="50"/>
        <v>https://shopeefood.vn/bo-suu-tap/chillcungstrongbow</v>
      </c>
      <c r="AB2312" s="351" t="str">
        <f t="shared" ref="AB2312:AB2342" si="51">IF(ISBLANK($Z2312),"",CONCATENATE("https://shopeefood.shopee.vn/bo-suu-tap/",$Z2312))</f>
        <v>https://shopeefood.shopee.vn/bo-suu-tap/chillcungstrongbow</v>
      </c>
    </row>
    <row r="2313" spans="1:28" ht="45">
      <c r="A2313" s="151" t="s">
        <v>11073</v>
      </c>
      <c r="B2313" s="152"/>
      <c r="C2313" s="152" t="s">
        <v>706</v>
      </c>
      <c r="D2313" s="297" t="s">
        <v>213</v>
      </c>
      <c r="E2313" s="191" t="s">
        <v>1097</v>
      </c>
      <c r="F2313" s="175" t="s">
        <v>12017</v>
      </c>
      <c r="G2313" s="177" t="str">
        <f t="shared" si="32"/>
        <v>[Win 2]_Trà Sữa Sunday Basic_Dec.M1T1</v>
      </c>
      <c r="H2313" s="155" t="s">
        <v>12896</v>
      </c>
      <c r="I2313" s="159" t="s">
        <v>12897</v>
      </c>
      <c r="J2313" s="178" t="s">
        <v>1512</v>
      </c>
      <c r="K2313" s="159"/>
      <c r="L2313" s="157" t="s">
        <v>12898</v>
      </c>
      <c r="M2313" s="176" t="s">
        <v>12899</v>
      </c>
      <c r="N2313" s="176" t="s">
        <v>2600</v>
      </c>
      <c r="O2313" s="176" t="s">
        <v>12900</v>
      </c>
      <c r="P2313" s="168"/>
      <c r="Q2313" s="159" t="s">
        <v>12901</v>
      </c>
      <c r="R2313" s="177"/>
      <c r="S2313" s="177"/>
      <c r="T2313" s="177"/>
      <c r="U2313" s="155" t="s">
        <v>696</v>
      </c>
      <c r="V2313" s="155" t="b">
        <v>0</v>
      </c>
      <c r="W2313" s="179" t="s">
        <v>12902</v>
      </c>
      <c r="X2313" s="168"/>
      <c r="Y2313" s="173">
        <v>20546</v>
      </c>
      <c r="Z2313" s="162" t="s">
        <v>6788</v>
      </c>
      <c r="AA2313" s="163" t="str">
        <f t="shared" si="50"/>
        <v>https://shopeefood.vn/bo-suu-tap/w2--sundaybasic</v>
      </c>
      <c r="AB2313" s="351" t="str">
        <f t="shared" si="51"/>
        <v>https://shopeefood.shopee.vn/bo-suu-tap/w2--sundaybasic</v>
      </c>
    </row>
    <row r="2314" spans="1:28" ht="150">
      <c r="A2314" s="151" t="s">
        <v>11073</v>
      </c>
      <c r="B2314" s="152"/>
      <c r="C2314" s="152" t="s">
        <v>706</v>
      </c>
      <c r="D2314" s="297" t="s">
        <v>222</v>
      </c>
      <c r="E2314" s="193" t="s">
        <v>1097</v>
      </c>
      <c r="F2314" s="176" t="s">
        <v>12903</v>
      </c>
      <c r="G2314" s="177" t="str">
        <f t="shared" si="32"/>
        <v>[Alacarte CB]_Trà Sữa Sunday Basic_Dec.CB2.16</v>
      </c>
      <c r="H2314" s="193" t="s">
        <v>12904</v>
      </c>
      <c r="I2314" s="193" t="s">
        <v>11922</v>
      </c>
      <c r="J2314" s="178" t="s">
        <v>1486</v>
      </c>
      <c r="K2314" s="159"/>
      <c r="L2314" s="159"/>
      <c r="M2314" s="159"/>
      <c r="N2314" s="168"/>
      <c r="O2314" s="155" t="s">
        <v>5528</v>
      </c>
      <c r="P2314" s="168"/>
      <c r="Q2314" s="159"/>
      <c r="R2314" s="168"/>
      <c r="S2314" s="168"/>
      <c r="T2314" s="177" t="s">
        <v>12905</v>
      </c>
      <c r="U2314" s="155" t="s">
        <v>696</v>
      </c>
      <c r="V2314" s="155" t="b">
        <v>0</v>
      </c>
      <c r="W2314" s="170" t="s">
        <v>11552</v>
      </c>
      <c r="X2314" s="168"/>
      <c r="Y2314" s="173">
        <v>21005</v>
      </c>
      <c r="Z2314" s="162" t="s">
        <v>8980</v>
      </c>
      <c r="AA2314" s="163" t="str">
        <f t="shared" si="50"/>
        <v>https://shopeefood.vn/bo-suu-tap/a-sundaybasic-1t1</v>
      </c>
      <c r="AB2314" s="351" t="str">
        <f t="shared" si="51"/>
        <v>https://shopeefood.shopee.vn/bo-suu-tap/a-sundaybasic-1t1</v>
      </c>
    </row>
    <row r="2315" spans="1:28" ht="240">
      <c r="A2315" s="151" t="s">
        <v>11073</v>
      </c>
      <c r="B2315" s="152"/>
      <c r="C2315" s="152" t="s">
        <v>706</v>
      </c>
      <c r="D2315" s="297" t="s">
        <v>222</v>
      </c>
      <c r="E2315" s="193" t="s">
        <v>1097</v>
      </c>
      <c r="F2315" s="176" t="s">
        <v>12906</v>
      </c>
      <c r="G2315" s="177" t="str">
        <f t="shared" si="32"/>
        <v>[Alacarte CB]_Trà Sữa Sunday Basic_Dec.CB2.23</v>
      </c>
      <c r="H2315" s="176" t="s">
        <v>12907</v>
      </c>
      <c r="I2315" s="193" t="s">
        <v>12908</v>
      </c>
      <c r="J2315" s="178" t="s">
        <v>1486</v>
      </c>
      <c r="K2315" s="159"/>
      <c r="L2315" s="159"/>
      <c r="M2315" s="159"/>
      <c r="N2315" s="168"/>
      <c r="O2315" s="176" t="s">
        <v>12909</v>
      </c>
      <c r="P2315" s="168"/>
      <c r="Q2315" s="159"/>
      <c r="R2315" s="168"/>
      <c r="S2315" s="168"/>
      <c r="T2315" s="177" t="s">
        <v>12910</v>
      </c>
      <c r="U2315" s="155" t="s">
        <v>696</v>
      </c>
      <c r="V2315" s="155" t="b">
        <v>0</v>
      </c>
      <c r="W2315" s="179" t="s">
        <v>12911</v>
      </c>
      <c r="X2315" s="168"/>
      <c r="Y2315" s="173">
        <v>19576</v>
      </c>
      <c r="Z2315" s="162" t="s">
        <v>3433</v>
      </c>
      <c r="AA2315" s="163" t="str">
        <f t="shared" si="50"/>
        <v>https://shopeefood.vn/bo-suu-tap/a-sunday-basic-oth</v>
      </c>
      <c r="AB2315" s="351" t="str">
        <f t="shared" si="51"/>
        <v>https://shopeefood.shopee.vn/bo-suu-tap/a-sunday-basic-oth</v>
      </c>
    </row>
    <row r="2316" spans="1:28" ht="255">
      <c r="A2316" s="151" t="s">
        <v>11073</v>
      </c>
      <c r="B2316" s="152"/>
      <c r="C2316" s="152" t="s">
        <v>706</v>
      </c>
      <c r="D2316" s="297" t="s">
        <v>222</v>
      </c>
      <c r="E2316" s="191" t="s">
        <v>881</v>
      </c>
      <c r="F2316" s="176" t="s">
        <v>12438</v>
      </c>
      <c r="G2316" s="177" t="str">
        <f t="shared" si="32"/>
        <v>[Alacarte CB]_Trà Sữa &amp; Chè Khúc Bạch AZ_Dec.CB9</v>
      </c>
      <c r="H2316" s="193" t="s">
        <v>12912</v>
      </c>
      <c r="I2316" s="159" t="s">
        <v>12913</v>
      </c>
      <c r="J2316" s="562" t="s">
        <v>12914</v>
      </c>
      <c r="K2316" s="157"/>
      <c r="L2316" s="157"/>
      <c r="M2316" s="159"/>
      <c r="N2316" s="168"/>
      <c r="O2316" s="155" t="s">
        <v>5528</v>
      </c>
      <c r="P2316" s="168"/>
      <c r="Q2316" s="193" t="s">
        <v>12915</v>
      </c>
      <c r="R2316" s="177"/>
      <c r="S2316" s="177"/>
      <c r="T2316" s="177"/>
      <c r="U2316" s="155" t="s">
        <v>696</v>
      </c>
      <c r="V2316" s="155" t="b">
        <v>0</v>
      </c>
      <c r="W2316" s="170" t="s">
        <v>12916</v>
      </c>
      <c r="X2316" s="168"/>
      <c r="Y2316" s="173">
        <v>21004</v>
      </c>
      <c r="Z2316" s="162" t="s">
        <v>8569</v>
      </c>
      <c r="AA2316" s="163" t="str">
        <f t="shared" si="50"/>
        <v>https://shopeefood.vn/bo-suu-tap/a-trasua-az</v>
      </c>
      <c r="AB2316" s="351" t="str">
        <f t="shared" si="51"/>
        <v>https://shopeefood.shopee.vn/bo-suu-tap/a-trasua-az</v>
      </c>
    </row>
    <row r="2317" spans="1:28" ht="270">
      <c r="A2317" s="151" t="s">
        <v>11073</v>
      </c>
      <c r="B2317" s="152"/>
      <c r="C2317" s="152" t="s">
        <v>706</v>
      </c>
      <c r="D2317" s="297" t="s">
        <v>222</v>
      </c>
      <c r="E2317" s="191" t="s">
        <v>881</v>
      </c>
      <c r="F2317" s="176" t="s">
        <v>12917</v>
      </c>
      <c r="G2317" s="177" t="str">
        <f t="shared" si="32"/>
        <v>[Alacarte CB]_Trà Sữa &amp; Chè Khúc Bạch AZ_Dec.CB7.8K</v>
      </c>
      <c r="H2317" s="193" t="s">
        <v>12918</v>
      </c>
      <c r="I2317" s="159" t="s">
        <v>12919</v>
      </c>
      <c r="J2317" s="562" t="s">
        <v>12920</v>
      </c>
      <c r="K2317" s="157"/>
      <c r="L2317" s="179" t="s">
        <v>10598</v>
      </c>
      <c r="M2317" s="409" t="s">
        <v>12921</v>
      </c>
      <c r="N2317" s="176" t="s">
        <v>12922</v>
      </c>
      <c r="O2317" s="176" t="s">
        <v>12923</v>
      </c>
      <c r="P2317" s="168"/>
      <c r="Q2317" s="193" t="s">
        <v>12924</v>
      </c>
      <c r="R2317" s="177"/>
      <c r="S2317" s="177"/>
      <c r="T2317" s="177"/>
      <c r="U2317" s="155" t="s">
        <v>696</v>
      </c>
      <c r="V2317" s="155" t="b">
        <v>0</v>
      </c>
      <c r="W2317" s="179" t="s">
        <v>12925</v>
      </c>
      <c r="X2317" s="168"/>
      <c r="Y2317" s="173">
        <v>20514</v>
      </c>
      <c r="Z2317" s="162" t="s">
        <v>6903</v>
      </c>
      <c r="AA2317" s="163" t="str">
        <f t="shared" si="50"/>
        <v>https://shopeefood.vn/bo-suu-tap/a--khuc-bach-az</v>
      </c>
      <c r="AB2317" s="351" t="str">
        <f t="shared" si="51"/>
        <v>https://shopeefood.shopee.vn/bo-suu-tap/a--khuc-bach-az</v>
      </c>
    </row>
    <row r="2318" spans="1:28" ht="270">
      <c r="A2318" s="151" t="s">
        <v>11073</v>
      </c>
      <c r="B2318" s="152"/>
      <c r="C2318" s="152" t="s">
        <v>706</v>
      </c>
      <c r="D2318" s="297" t="s">
        <v>222</v>
      </c>
      <c r="E2318" s="191" t="s">
        <v>881</v>
      </c>
      <c r="F2318" s="176" t="s">
        <v>12926</v>
      </c>
      <c r="G2318" s="177" t="str">
        <f t="shared" si="32"/>
        <v>[Alacarte CB]_Trà Sữa &amp; Chè Khúc Bạch AZ_Dec.CB7.6K</v>
      </c>
      <c r="H2318" s="176" t="s">
        <v>12927</v>
      </c>
      <c r="I2318" s="159" t="s">
        <v>12365</v>
      </c>
      <c r="J2318" s="562" t="s">
        <v>12928</v>
      </c>
      <c r="K2318" s="157"/>
      <c r="L2318" s="157" t="s">
        <v>10598</v>
      </c>
      <c r="M2318" s="409" t="s">
        <v>12929</v>
      </c>
      <c r="N2318" s="176" t="s">
        <v>12930</v>
      </c>
      <c r="O2318" s="176" t="s">
        <v>12923</v>
      </c>
      <c r="P2318" s="168"/>
      <c r="Q2318" s="176" t="s">
        <v>12931</v>
      </c>
      <c r="R2318" s="177"/>
      <c r="S2318" s="177"/>
      <c r="T2318" s="177"/>
      <c r="U2318" s="155" t="s">
        <v>696</v>
      </c>
      <c r="V2318" s="155" t="b">
        <v>0</v>
      </c>
      <c r="W2318" s="179" t="s">
        <v>12932</v>
      </c>
      <c r="X2318" s="168"/>
      <c r="Y2318" s="173">
        <v>19802</v>
      </c>
      <c r="Z2318" s="162" t="s">
        <v>4161</v>
      </c>
      <c r="AA2318" s="163" t="str">
        <f t="shared" si="50"/>
        <v>https://shopeefood.vn/bo-suu-tap/a-tra-sua-az</v>
      </c>
      <c r="AB2318" s="351" t="str">
        <f t="shared" si="51"/>
        <v>https://shopeefood.shopee.vn/bo-suu-tap/a-tra-sua-az</v>
      </c>
    </row>
    <row r="2319" spans="1:28" ht="240">
      <c r="A2319" s="151" t="s">
        <v>11073</v>
      </c>
      <c r="B2319" s="152"/>
      <c r="C2319" s="152" t="s">
        <v>706</v>
      </c>
      <c r="D2319" s="297" t="s">
        <v>211</v>
      </c>
      <c r="E2319" s="153" t="s">
        <v>8795</v>
      </c>
      <c r="F2319" s="155" t="s">
        <v>11073</v>
      </c>
      <c r="G2319" s="177" t="str">
        <f t="shared" si="32"/>
        <v>[Win 1]_Wayne's Coffee_Dec</v>
      </c>
      <c r="H2319" s="193" t="s">
        <v>12933</v>
      </c>
      <c r="I2319" s="159" t="s">
        <v>12934</v>
      </c>
      <c r="J2319" s="178" t="s">
        <v>8797</v>
      </c>
      <c r="K2319" s="159"/>
      <c r="L2319" s="194" t="s">
        <v>9528</v>
      </c>
      <c r="M2319" s="263"/>
      <c r="N2319" s="168"/>
      <c r="O2319" s="171" t="s">
        <v>12935</v>
      </c>
      <c r="P2319" s="168"/>
      <c r="Q2319" s="263" t="s">
        <v>12936</v>
      </c>
      <c r="R2319" s="177"/>
      <c r="S2319" s="177"/>
      <c r="T2319" s="177"/>
      <c r="U2319" s="155" t="s">
        <v>696</v>
      </c>
      <c r="V2319" s="155" t="b">
        <v>0</v>
      </c>
      <c r="W2319" s="179" t="s">
        <v>12937</v>
      </c>
      <c r="X2319" s="168"/>
      <c r="Y2319" s="173">
        <v>21775</v>
      </c>
      <c r="Z2319" s="162" t="s">
        <v>12938</v>
      </c>
      <c r="AA2319" s="163" t="str">
        <f t="shared" si="50"/>
        <v>https://shopeefood.vn/bo-suu-tap/w1-waynes-coffee</v>
      </c>
      <c r="AB2319" s="351" t="str">
        <f t="shared" si="51"/>
        <v>https://shopeefood.shopee.vn/bo-suu-tap/w1-waynes-coffee</v>
      </c>
    </row>
    <row r="2320" spans="1:28" ht="150">
      <c r="A2320" s="151" t="s">
        <v>11073</v>
      </c>
      <c r="B2320" s="152"/>
      <c r="C2320" s="152" t="s">
        <v>897</v>
      </c>
      <c r="D2320" s="152" t="s">
        <v>205</v>
      </c>
      <c r="E2320" s="180" t="s">
        <v>274</v>
      </c>
      <c r="F2320" s="155" t="s">
        <v>8614</v>
      </c>
      <c r="G2320" s="177" t="str">
        <f t="shared" si="32"/>
        <v>[JBP]_Cơm Tấm Phúc Lộc Thọ_Indi</v>
      </c>
      <c r="H2320" s="176" t="s">
        <v>12939</v>
      </c>
      <c r="I2320" s="332" t="s">
        <v>12940</v>
      </c>
      <c r="J2320" s="209" t="s">
        <v>11161</v>
      </c>
      <c r="K2320" s="162"/>
      <c r="L2320" s="162"/>
      <c r="M2320" s="162"/>
      <c r="N2320" s="169"/>
      <c r="O2320" s="183"/>
      <c r="P2320" s="169"/>
      <c r="Q2320" s="183" t="s">
        <v>12941</v>
      </c>
      <c r="R2320" s="177"/>
      <c r="S2320" s="177"/>
      <c r="T2320" s="183" t="s">
        <v>12941</v>
      </c>
      <c r="U2320" s="155" t="s">
        <v>696</v>
      </c>
      <c r="V2320" s="155" t="b">
        <v>0</v>
      </c>
      <c r="W2320" s="179" t="s">
        <v>12942</v>
      </c>
      <c r="X2320" s="168"/>
      <c r="Y2320" s="173">
        <v>21380</v>
      </c>
      <c r="Z2320" s="162" t="s">
        <v>11625</v>
      </c>
      <c r="AA2320" s="163" t="str">
        <f t="shared" si="50"/>
        <v>https://shopeefood.vn/bo-suu-tap/jb-phuc-loc-tho</v>
      </c>
      <c r="AB2320" s="351" t="str">
        <f t="shared" si="51"/>
        <v>https://shopeefood.shopee.vn/bo-suu-tap/jb-phuc-loc-tho</v>
      </c>
    </row>
    <row r="2321" spans="1:28" ht="150">
      <c r="A2321" s="151" t="s">
        <v>11073</v>
      </c>
      <c r="B2321" s="152"/>
      <c r="C2321" s="152" t="s">
        <v>685</v>
      </c>
      <c r="D2321" s="297" t="s">
        <v>217</v>
      </c>
      <c r="E2321" s="243" t="s">
        <v>4969</v>
      </c>
      <c r="F2321" s="152" t="s">
        <v>12800</v>
      </c>
      <c r="G2321" s="177" t="str">
        <f t="shared" si="32"/>
        <v>[Win 4]_Co.op Food_Dec_SJBP</v>
      </c>
      <c r="H2321" s="171" t="s">
        <v>12943</v>
      </c>
      <c r="I2321" s="159" t="s">
        <v>12944</v>
      </c>
      <c r="J2321" s="178" t="s">
        <v>9971</v>
      </c>
      <c r="K2321" s="158"/>
      <c r="L2321" s="157"/>
      <c r="M2321" s="158"/>
      <c r="N2321" s="250"/>
      <c r="O2321" s="159" t="s">
        <v>10845</v>
      </c>
      <c r="P2321" s="250"/>
      <c r="Q2321" s="193" t="s">
        <v>12945</v>
      </c>
      <c r="R2321" s="177" t="s">
        <v>12946</v>
      </c>
      <c r="S2321" s="168"/>
      <c r="T2321" s="177" t="s">
        <v>12947</v>
      </c>
      <c r="U2321" s="155" t="s">
        <v>696</v>
      </c>
      <c r="V2321" s="155" t="b">
        <v>0</v>
      </c>
      <c r="W2321" s="179" t="s">
        <v>12948</v>
      </c>
      <c r="X2321" s="168"/>
      <c r="Y2321" s="173">
        <v>21148</v>
      </c>
      <c r="Z2321" s="162" t="s">
        <v>9975</v>
      </c>
      <c r="AA2321" s="163" t="str">
        <f t="shared" si="50"/>
        <v>https://shopeefood.vn/bo-suu-tap/w4-coopfood</v>
      </c>
      <c r="AB2321" s="351" t="str">
        <f t="shared" si="51"/>
        <v>https://shopeefood.shopee.vn/bo-suu-tap/w4-coopfood</v>
      </c>
    </row>
    <row r="2322" spans="1:28" ht="150">
      <c r="A2322" s="151" t="s">
        <v>11073</v>
      </c>
      <c r="B2322" s="152"/>
      <c r="C2322" s="152" t="s">
        <v>685</v>
      </c>
      <c r="D2322" s="297" t="s">
        <v>222</v>
      </c>
      <c r="E2322" s="243" t="s">
        <v>4076</v>
      </c>
      <c r="F2322" s="152" t="s">
        <v>12949</v>
      </c>
      <c r="G2322" s="177" t="str">
        <f t="shared" si="32"/>
        <v>[Alacarte CB]_TH True Mart_Dec_CB8_SJBP</v>
      </c>
      <c r="H2322" s="176" t="s">
        <v>12950</v>
      </c>
      <c r="I2322" s="155" t="s">
        <v>12951</v>
      </c>
      <c r="J2322" s="248" t="s">
        <v>10802</v>
      </c>
      <c r="K2322" s="158"/>
      <c r="L2322" s="158"/>
      <c r="M2322" s="158"/>
      <c r="N2322" s="250"/>
      <c r="O2322" s="176" t="s">
        <v>12952</v>
      </c>
      <c r="P2322" s="250"/>
      <c r="Q2322" s="193" t="s">
        <v>12953</v>
      </c>
      <c r="R2322" s="177" t="s">
        <v>12953</v>
      </c>
      <c r="S2322" s="177" t="s">
        <v>12953</v>
      </c>
      <c r="T2322" s="177" t="s">
        <v>12953</v>
      </c>
      <c r="U2322" s="155" t="s">
        <v>696</v>
      </c>
      <c r="V2322" s="155" t="b">
        <v>0</v>
      </c>
      <c r="W2322" s="179" t="s">
        <v>12954</v>
      </c>
      <c r="X2322" s="168"/>
      <c r="Y2322" s="173">
        <v>21462</v>
      </c>
      <c r="Z2322" s="162" t="s">
        <v>11847</v>
      </c>
      <c r="AA2322" s="163" t="str">
        <f t="shared" si="50"/>
        <v>https://shopeefood.vn/bo-suu-tap/a-thtrue-mart</v>
      </c>
      <c r="AB2322" s="351" t="str">
        <f t="shared" si="51"/>
        <v>https://shopeefood.shopee.vn/bo-suu-tap/a-thtrue-mart</v>
      </c>
    </row>
    <row r="2323" spans="1:28" ht="150">
      <c r="A2323" s="151" t="s">
        <v>11073</v>
      </c>
      <c r="B2323" s="152"/>
      <c r="C2323" s="152" t="s">
        <v>685</v>
      </c>
      <c r="D2323" s="297" t="s">
        <v>222</v>
      </c>
      <c r="E2323" s="243" t="s">
        <v>4076</v>
      </c>
      <c r="F2323" s="152" t="s">
        <v>12955</v>
      </c>
      <c r="G2323" s="177" t="str">
        <f t="shared" si="32"/>
        <v>[Alacarte CB]_TH True Mart_Dec_CB2_SJBP</v>
      </c>
      <c r="H2323" s="176" t="s">
        <v>12956</v>
      </c>
      <c r="I2323" s="155" t="s">
        <v>12957</v>
      </c>
      <c r="J2323" s="248" t="s">
        <v>10802</v>
      </c>
      <c r="K2323" s="158"/>
      <c r="L2323" s="158"/>
      <c r="M2323" s="158"/>
      <c r="N2323" s="250"/>
      <c r="O2323" s="176" t="s">
        <v>12952</v>
      </c>
      <c r="P2323" s="250"/>
      <c r="Q2323" s="176" t="s">
        <v>12958</v>
      </c>
      <c r="R2323" s="177" t="s">
        <v>12959</v>
      </c>
      <c r="S2323" s="177" t="s">
        <v>12959</v>
      </c>
      <c r="T2323" s="177" t="s">
        <v>12959</v>
      </c>
      <c r="U2323" s="155" t="s">
        <v>696</v>
      </c>
      <c r="V2323" s="155" t="b">
        <v>0</v>
      </c>
      <c r="W2323" s="179" t="s">
        <v>12960</v>
      </c>
      <c r="X2323" s="168"/>
      <c r="Y2323" s="173">
        <v>21017</v>
      </c>
      <c r="Z2323" s="162" t="s">
        <v>9139</v>
      </c>
      <c r="AA2323" s="163" t="str">
        <f t="shared" si="50"/>
        <v>https://shopeefood.vn/bo-suu-tap/a-th-true-mart</v>
      </c>
      <c r="AB2323" s="351" t="str">
        <f t="shared" si="51"/>
        <v>https://shopeefood.shopee.vn/bo-suu-tap/a-th-true-mart</v>
      </c>
    </row>
    <row r="2324" spans="1:28" ht="45">
      <c r="A2324" s="151" t="s">
        <v>11073</v>
      </c>
      <c r="B2324" s="152"/>
      <c r="C2324" s="152" t="s">
        <v>706</v>
      </c>
      <c r="D2324" s="297" t="s">
        <v>222</v>
      </c>
      <c r="E2324" s="191" t="s">
        <v>366</v>
      </c>
      <c r="F2324" s="176" t="s">
        <v>11989</v>
      </c>
      <c r="G2324" s="177" t="str">
        <f t="shared" si="32"/>
        <v>[Alacarte CB]_Papas' Chicken - Gà Hàn Quốc_Dec.CB2</v>
      </c>
      <c r="H2324" s="155" t="s">
        <v>12961</v>
      </c>
      <c r="I2324" s="159" t="s">
        <v>11984</v>
      </c>
      <c r="J2324" s="170" t="s">
        <v>12390</v>
      </c>
      <c r="K2324" s="159"/>
      <c r="L2324" s="159"/>
      <c r="M2324" s="159"/>
      <c r="N2324" s="178"/>
      <c r="O2324" s="171" t="s">
        <v>12962</v>
      </c>
      <c r="P2324" s="168"/>
      <c r="Q2324" s="159" t="s">
        <v>12963</v>
      </c>
      <c r="R2324" s="177"/>
      <c r="S2324" s="177"/>
      <c r="T2324" s="177"/>
      <c r="U2324" s="155" t="s">
        <v>696</v>
      </c>
      <c r="V2324" s="155" t="b">
        <v>0</v>
      </c>
      <c r="W2324" s="179" t="s">
        <v>12964</v>
      </c>
      <c r="X2324" s="168"/>
      <c r="Y2324" s="173">
        <v>21565</v>
      </c>
      <c r="Z2324" s="162" t="s">
        <v>12397</v>
      </c>
      <c r="AA2324" s="163" t="str">
        <f t="shared" si="50"/>
        <v>https://shopeefood.vn/bo-suu-tap/a-papas-chicken</v>
      </c>
      <c r="AB2324" s="351" t="str">
        <f t="shared" si="51"/>
        <v>https://shopeefood.shopee.vn/bo-suu-tap/a-papas-chicken</v>
      </c>
    </row>
    <row r="2325" spans="1:28" ht="45">
      <c r="A2325" s="151" t="s">
        <v>11073</v>
      </c>
      <c r="B2325" s="152"/>
      <c r="C2325" s="152" t="s">
        <v>706</v>
      </c>
      <c r="D2325" s="297" t="s">
        <v>222</v>
      </c>
      <c r="E2325" s="191" t="s">
        <v>366</v>
      </c>
      <c r="F2325" s="176" t="s">
        <v>12696</v>
      </c>
      <c r="G2325" s="177" t="str">
        <f t="shared" si="32"/>
        <v>[Alacarte CB]_Papas' Chicken - Gà Hàn Quốc_Dec.CB7</v>
      </c>
      <c r="H2325" s="159" t="s">
        <v>12965</v>
      </c>
      <c r="I2325" s="159" t="s">
        <v>12873</v>
      </c>
      <c r="J2325" s="170" t="s">
        <v>12390</v>
      </c>
      <c r="K2325" s="159"/>
      <c r="L2325" s="159"/>
      <c r="M2325" s="159"/>
      <c r="N2325" s="178"/>
      <c r="O2325" s="176" t="s">
        <v>12966</v>
      </c>
      <c r="P2325" s="168"/>
      <c r="Q2325" s="159" t="s">
        <v>12967</v>
      </c>
      <c r="R2325" s="177"/>
      <c r="S2325" s="177"/>
      <c r="T2325" s="177"/>
      <c r="U2325" s="155" t="s">
        <v>696</v>
      </c>
      <c r="V2325" s="155" t="b">
        <v>0</v>
      </c>
      <c r="W2325" s="179" t="s">
        <v>12968</v>
      </c>
      <c r="X2325" s="168"/>
      <c r="Y2325" s="173">
        <v>21564</v>
      </c>
      <c r="Z2325" s="162" t="s">
        <v>12393</v>
      </c>
      <c r="AA2325" s="163" t="str">
        <f t="shared" si="50"/>
        <v>https://shopeefood.vn/bo-suu-tap/a-papas</v>
      </c>
      <c r="AB2325" s="351" t="str">
        <f t="shared" si="51"/>
        <v>https://shopeefood.shopee.vn/bo-suu-tap/a-papas</v>
      </c>
    </row>
    <row r="2326" spans="1:28" ht="180">
      <c r="A2326" s="151" t="s">
        <v>11073</v>
      </c>
      <c r="B2326" s="152"/>
      <c r="C2326" s="152" t="s">
        <v>897</v>
      </c>
      <c r="D2326" s="152" t="s">
        <v>201</v>
      </c>
      <c r="E2326" s="180" t="s">
        <v>300</v>
      </c>
      <c r="F2326" s="155" t="s">
        <v>12969</v>
      </c>
      <c r="G2326" s="177" t="str">
        <f t="shared" si="32"/>
        <v>[SJBP]_Gà Rán Popeyes_Gấu bông</v>
      </c>
      <c r="H2326" s="176" t="s">
        <v>12970</v>
      </c>
      <c r="I2326" s="183" t="s">
        <v>12971</v>
      </c>
      <c r="J2326" s="184" t="s">
        <v>12972</v>
      </c>
      <c r="K2326" s="162"/>
      <c r="L2326" s="162"/>
      <c r="M2326" s="162"/>
      <c r="N2326" s="169"/>
      <c r="O2326" s="183"/>
      <c r="P2326" s="169"/>
      <c r="Q2326" s="183" t="s">
        <v>12973</v>
      </c>
      <c r="R2326" s="177"/>
      <c r="S2326" s="177"/>
      <c r="T2326" s="177"/>
      <c r="U2326" s="155" t="s">
        <v>696</v>
      </c>
      <c r="V2326" s="155" t="b">
        <v>0</v>
      </c>
      <c r="W2326" s="170" t="s">
        <v>12974</v>
      </c>
      <c r="X2326" s="168"/>
      <c r="Y2326" s="173">
        <v>21761</v>
      </c>
      <c r="Z2326" s="162" t="s">
        <v>12975</v>
      </c>
      <c r="AA2326" s="163" t="str">
        <f t="shared" si="50"/>
        <v>https://shopeefood.vn/bo-suu-tap/sj-popeyes-poppy</v>
      </c>
      <c r="AB2326" s="351" t="str">
        <f t="shared" si="51"/>
        <v>https://shopeefood.shopee.vn/bo-suu-tap/sj-popeyes-poppy</v>
      </c>
    </row>
    <row r="2327" spans="1:28" ht="165">
      <c r="A2327" s="151" t="s">
        <v>11073</v>
      </c>
      <c r="B2327" s="152"/>
      <c r="C2327" s="152" t="s">
        <v>706</v>
      </c>
      <c r="D2327" s="297" t="s">
        <v>215</v>
      </c>
      <c r="E2327" s="243" t="s">
        <v>928</v>
      </c>
      <c r="F2327" s="155" t="s">
        <v>12976</v>
      </c>
      <c r="G2327" s="177" t="str">
        <f t="shared" si="32"/>
        <v>[Win 3]_Lotteria_Dec.VT</v>
      </c>
      <c r="H2327" s="176" t="s">
        <v>12977</v>
      </c>
      <c r="I2327" s="193" t="s">
        <v>12978</v>
      </c>
      <c r="J2327" s="170" t="s">
        <v>9433</v>
      </c>
      <c r="K2327" s="159"/>
      <c r="L2327" s="159"/>
      <c r="M2327" s="159"/>
      <c r="N2327" s="168"/>
      <c r="O2327" s="155" t="s">
        <v>4147</v>
      </c>
      <c r="P2327" s="168"/>
      <c r="Q2327" s="159"/>
      <c r="R2327" s="168"/>
      <c r="S2327" s="168"/>
      <c r="T2327" s="177" t="s">
        <v>12979</v>
      </c>
      <c r="U2327" s="155" t="s">
        <v>696</v>
      </c>
      <c r="V2327" s="155" t="b">
        <v>0</v>
      </c>
      <c r="W2327" s="170" t="s">
        <v>12980</v>
      </c>
      <c r="X2327" s="168"/>
      <c r="Y2327" s="173">
        <v>21014</v>
      </c>
      <c r="Z2327" s="162" t="s">
        <v>9016</v>
      </c>
      <c r="AA2327" s="163" t="str">
        <f t="shared" si="50"/>
        <v>https://shopeefood.vn/bo-suu-tap/w3-lotteria</v>
      </c>
      <c r="AB2327" s="351" t="str">
        <f t="shared" si="51"/>
        <v>https://shopeefood.shopee.vn/bo-suu-tap/w3-lotteria</v>
      </c>
    </row>
    <row r="2328" spans="1:28" ht="165">
      <c r="A2328" s="151" t="s">
        <v>11073</v>
      </c>
      <c r="B2328" s="152"/>
      <c r="C2328" s="152" t="s">
        <v>706</v>
      </c>
      <c r="D2328" s="297" t="s">
        <v>217</v>
      </c>
      <c r="E2328" s="243" t="s">
        <v>928</v>
      </c>
      <c r="F2328" s="155" t="s">
        <v>12976</v>
      </c>
      <c r="G2328" s="177" t="str">
        <f t="shared" si="32"/>
        <v>[Win 4]_Lotteria_Dec.VT</v>
      </c>
      <c r="H2328" s="176" t="s">
        <v>12981</v>
      </c>
      <c r="I2328" s="193" t="s">
        <v>12982</v>
      </c>
      <c r="J2328" s="170" t="s">
        <v>9433</v>
      </c>
      <c r="K2328" s="159"/>
      <c r="L2328" s="159"/>
      <c r="M2328" s="159"/>
      <c r="N2328" s="168"/>
      <c r="O2328" s="155" t="s">
        <v>4147</v>
      </c>
      <c r="P2328" s="168"/>
      <c r="Q2328" s="159"/>
      <c r="R2328" s="168"/>
      <c r="S2328" s="168"/>
      <c r="T2328" s="177" t="s">
        <v>12983</v>
      </c>
      <c r="U2328" s="155" t="s">
        <v>696</v>
      </c>
      <c r="V2328" s="155" t="b">
        <v>0</v>
      </c>
      <c r="W2328" s="179" t="s">
        <v>12980</v>
      </c>
      <c r="X2328" s="168"/>
      <c r="Y2328" s="173">
        <v>21754</v>
      </c>
      <c r="Z2328" s="162" t="s">
        <v>12984</v>
      </c>
      <c r="AA2328" s="163" t="str">
        <f t="shared" si="50"/>
        <v>https://shopeefood.vn/bo-suu-tap/w4-vt-lotteria</v>
      </c>
      <c r="AB2328" s="351" t="str">
        <f t="shared" si="51"/>
        <v>https://shopeefood.shopee.vn/bo-suu-tap/w4-vt-lotteria</v>
      </c>
    </row>
    <row r="2329" spans="1:28" ht="165">
      <c r="A2329" s="151" t="s">
        <v>11073</v>
      </c>
      <c r="B2329" s="152"/>
      <c r="C2329" s="152" t="s">
        <v>685</v>
      </c>
      <c r="D2329" s="152" t="s">
        <v>213</v>
      </c>
      <c r="E2329" s="153" t="s">
        <v>2732</v>
      </c>
      <c r="F2329" s="155" t="s">
        <v>12985</v>
      </c>
      <c r="G2329" s="177" t="str">
        <f t="shared" si="32"/>
        <v>[Win 2]_Cà Phê Muối Chú Long_Dec_Noel</v>
      </c>
      <c r="H2329" s="176" t="s">
        <v>12986</v>
      </c>
      <c r="I2329" s="183" t="s">
        <v>12987</v>
      </c>
      <c r="J2329" s="184" t="s">
        <v>12988</v>
      </c>
      <c r="K2329" s="162"/>
      <c r="L2329" s="162"/>
      <c r="M2329" s="162"/>
      <c r="N2329" s="169"/>
      <c r="O2329" s="183" t="s">
        <v>4147</v>
      </c>
      <c r="P2329" s="169"/>
      <c r="Q2329" s="183" t="s">
        <v>12989</v>
      </c>
      <c r="R2329" s="177" t="s">
        <v>12990</v>
      </c>
      <c r="S2329" s="177" t="s">
        <v>12990</v>
      </c>
      <c r="T2329" s="177" t="s">
        <v>12990</v>
      </c>
      <c r="U2329" s="155" t="s">
        <v>696</v>
      </c>
      <c r="V2329" s="155" t="b">
        <v>1</v>
      </c>
      <c r="W2329" s="179" t="s">
        <v>12991</v>
      </c>
      <c r="X2329" s="168"/>
      <c r="Y2329" s="173">
        <v>21042</v>
      </c>
      <c r="Z2329" s="162" t="s">
        <v>9556</v>
      </c>
      <c r="AA2329" s="163" t="str">
        <f t="shared" si="50"/>
        <v>https://shopeefood.vn/bo-suu-tap/w2-cf-chulong</v>
      </c>
      <c r="AB2329" s="351" t="str">
        <f t="shared" si="51"/>
        <v>https://shopeefood.shopee.vn/bo-suu-tap/w2-cf-chulong</v>
      </c>
    </row>
    <row r="2330" spans="1:28" ht="225">
      <c r="A2330" s="151" t="s">
        <v>11073</v>
      </c>
      <c r="B2330" s="152"/>
      <c r="C2330" s="152" t="s">
        <v>685</v>
      </c>
      <c r="D2330" s="152" t="s">
        <v>213</v>
      </c>
      <c r="E2330" s="153" t="s">
        <v>2732</v>
      </c>
      <c r="F2330" s="155" t="s">
        <v>12992</v>
      </c>
      <c r="G2330" s="177" t="str">
        <f t="shared" si="32"/>
        <v>[Win 2]_Cà Phê Muối Chú Long_Dec_end</v>
      </c>
      <c r="H2330" s="176" t="s">
        <v>12993</v>
      </c>
      <c r="I2330" s="159" t="s">
        <v>12994</v>
      </c>
      <c r="J2330" s="178" t="s">
        <v>8098</v>
      </c>
      <c r="K2330" s="158"/>
      <c r="L2330" s="157" t="s">
        <v>12995</v>
      </c>
      <c r="M2330" s="193" t="s">
        <v>12996</v>
      </c>
      <c r="N2330" s="177" t="s">
        <v>12997</v>
      </c>
      <c r="O2330" s="193" t="s">
        <v>12998</v>
      </c>
      <c r="P2330" s="250"/>
      <c r="Q2330" s="193" t="s">
        <v>12999</v>
      </c>
      <c r="R2330" s="177" t="s">
        <v>13000</v>
      </c>
      <c r="S2330" s="177" t="s">
        <v>13000</v>
      </c>
      <c r="T2330" s="177" t="s">
        <v>13000</v>
      </c>
      <c r="U2330" s="155" t="s">
        <v>696</v>
      </c>
      <c r="V2330" s="155" t="b">
        <v>0</v>
      </c>
      <c r="W2330" s="179" t="s">
        <v>13001</v>
      </c>
      <c r="X2330" s="168"/>
      <c r="Y2330" s="173">
        <v>20829</v>
      </c>
      <c r="Z2330" s="162" t="s">
        <v>8105</v>
      </c>
      <c r="AA2330" s="163" t="str">
        <f t="shared" si="50"/>
        <v>https://shopeefood.vn/bo-suu-tap/w2-cf-chu-long</v>
      </c>
      <c r="AB2330" s="351" t="str">
        <f t="shared" si="51"/>
        <v>https://shopeefood.shopee.vn/bo-suu-tap/w2-cf-chu-long</v>
      </c>
    </row>
    <row r="2331" spans="1:28" ht="135">
      <c r="A2331" s="151" t="s">
        <v>11073</v>
      </c>
      <c r="B2331" s="152"/>
      <c r="C2331" s="152" t="s">
        <v>706</v>
      </c>
      <c r="D2331" s="297" t="s">
        <v>225</v>
      </c>
      <c r="E2331" s="175" t="s">
        <v>1163</v>
      </c>
      <c r="F2331" s="175" t="s">
        <v>13002</v>
      </c>
      <c r="G2331" s="230" t="str">
        <f>CONCATENATE(D2331,"_",E2332,"_",F2331)</f>
        <v>[PNS]_HD SAISON_Dec.Food</v>
      </c>
      <c r="H2331" s="222" t="s">
        <v>13003</v>
      </c>
      <c r="I2331" s="222" t="s">
        <v>13004</v>
      </c>
      <c r="J2331" s="169"/>
      <c r="K2331" s="162"/>
      <c r="L2331" s="162"/>
      <c r="M2331" s="162"/>
      <c r="N2331" s="169"/>
      <c r="O2331" s="162"/>
      <c r="P2331" s="169"/>
      <c r="Q2331" s="167" t="s">
        <v>13005</v>
      </c>
      <c r="R2331" s="165" t="s">
        <v>13005</v>
      </c>
      <c r="S2331" s="165" t="s">
        <v>13005</v>
      </c>
      <c r="T2331" s="165" t="s">
        <v>13005</v>
      </c>
      <c r="U2331" s="155" t="s">
        <v>696</v>
      </c>
      <c r="V2331" s="155" t="b">
        <v>0</v>
      </c>
      <c r="W2331" s="809" t="s">
        <v>13006</v>
      </c>
      <c r="X2331" s="179" t="s">
        <v>13007</v>
      </c>
      <c r="Y2331" s="173">
        <v>0</v>
      </c>
      <c r="Z2331" s="169"/>
      <c r="AA2331" s="163" t="str">
        <f t="shared" si="50"/>
        <v>https://shopeefood.vn/bo-suu-tap/</v>
      </c>
      <c r="AB2331" s="351" t="str">
        <f t="shared" si="51"/>
        <v/>
      </c>
    </row>
    <row r="2332" spans="1:28" ht="90">
      <c r="A2332" s="151" t="s">
        <v>11073</v>
      </c>
      <c r="B2332" s="152"/>
      <c r="C2332" s="152" t="s">
        <v>706</v>
      </c>
      <c r="D2332" s="297" t="s">
        <v>225</v>
      </c>
      <c r="E2332" s="175" t="s">
        <v>1163</v>
      </c>
      <c r="F2332" s="175" t="s">
        <v>13008</v>
      </c>
      <c r="G2332" s="230" t="str">
        <f>CONCATENATE(D2332,"_",E2331,"_",F2332)</f>
        <v>[PNS]_HD SAISON_Dec.Mart</v>
      </c>
      <c r="H2332" s="222" t="s">
        <v>13009</v>
      </c>
      <c r="I2332" s="222" t="s">
        <v>13004</v>
      </c>
      <c r="J2332" s="169"/>
      <c r="K2332" s="162"/>
      <c r="L2332" s="162"/>
      <c r="M2332" s="162"/>
      <c r="N2332" s="169"/>
      <c r="O2332" s="162"/>
      <c r="P2332" s="169"/>
      <c r="Q2332" s="181" t="s">
        <v>13010</v>
      </c>
      <c r="R2332" s="181" t="s">
        <v>13010</v>
      </c>
      <c r="S2332" s="181" t="s">
        <v>13010</v>
      </c>
      <c r="T2332" s="181" t="s">
        <v>13010</v>
      </c>
      <c r="U2332" s="155" t="s">
        <v>696</v>
      </c>
      <c r="V2332" s="155" t="b">
        <v>0</v>
      </c>
      <c r="W2332" s="809" t="s">
        <v>13011</v>
      </c>
      <c r="X2332" s="179" t="s">
        <v>13012</v>
      </c>
      <c r="Y2332" s="173">
        <v>0</v>
      </c>
      <c r="Z2332" s="169"/>
      <c r="AA2332" s="163" t="str">
        <f t="shared" si="50"/>
        <v>https://shopeefood.vn/bo-suu-tap/</v>
      </c>
      <c r="AB2332" s="351" t="str">
        <f t="shared" si="51"/>
        <v/>
      </c>
    </row>
    <row r="2333" spans="1:28" ht="120">
      <c r="A2333" s="151" t="s">
        <v>11073</v>
      </c>
      <c r="B2333" s="152"/>
      <c r="C2333" s="152" t="s">
        <v>706</v>
      </c>
      <c r="D2333" s="297" t="s">
        <v>225</v>
      </c>
      <c r="E2333" s="175" t="s">
        <v>1163</v>
      </c>
      <c r="F2333" s="175" t="s">
        <v>12506</v>
      </c>
      <c r="G2333" s="230" t="str">
        <f t="shared" ref="G2333:G2345" si="52">CONCATENATE(D2333,"_",E2333,"_",F2333)</f>
        <v>[PNS]_HD SAISON_Dec.08</v>
      </c>
      <c r="H2333" s="222" t="s">
        <v>13013</v>
      </c>
      <c r="I2333" s="222" t="s">
        <v>13004</v>
      </c>
      <c r="J2333" s="189"/>
      <c r="K2333" s="183"/>
      <c r="L2333" s="183"/>
      <c r="M2333" s="183"/>
      <c r="N2333" s="189"/>
      <c r="O2333" s="183"/>
      <c r="P2333" s="189"/>
      <c r="Q2333" s="222" t="s">
        <v>13014</v>
      </c>
      <c r="R2333" s="230" t="s">
        <v>13014</v>
      </c>
      <c r="S2333" s="230" t="s">
        <v>13014</v>
      </c>
      <c r="T2333" s="230" t="s">
        <v>13014</v>
      </c>
      <c r="U2333" s="155" t="s">
        <v>696</v>
      </c>
      <c r="V2333" s="155" t="b">
        <v>0</v>
      </c>
      <c r="W2333" s="514" t="s">
        <v>13015</v>
      </c>
      <c r="X2333" s="179" t="s">
        <v>13016</v>
      </c>
      <c r="Y2333" s="173">
        <v>0</v>
      </c>
      <c r="Z2333" s="169"/>
      <c r="AA2333" s="163" t="str">
        <f t="shared" si="50"/>
        <v>https://shopeefood.vn/bo-suu-tap/</v>
      </c>
      <c r="AB2333" s="351" t="str">
        <f t="shared" si="51"/>
        <v/>
      </c>
    </row>
    <row r="2334" spans="1:28" ht="135">
      <c r="A2334" s="151" t="s">
        <v>11073</v>
      </c>
      <c r="B2334" s="152"/>
      <c r="C2334" s="152" t="s">
        <v>717</v>
      </c>
      <c r="D2334" s="152" t="s">
        <v>222</v>
      </c>
      <c r="E2334" s="153" t="s">
        <v>12574</v>
      </c>
      <c r="F2334" s="155" t="s">
        <v>12696</v>
      </c>
      <c r="G2334" s="177" t="str">
        <f t="shared" si="52"/>
        <v>[Alacarte CB]_Trà Sữa Vietnam Airlines - AFT_Dec.CB7</v>
      </c>
      <c r="H2334" s="176" t="s">
        <v>13017</v>
      </c>
      <c r="I2334" s="159" t="s">
        <v>13018</v>
      </c>
      <c r="J2334" s="178" t="s">
        <v>12577</v>
      </c>
      <c r="K2334" s="159"/>
      <c r="L2334" s="157" t="s">
        <v>12578</v>
      </c>
      <c r="M2334" s="176" t="s">
        <v>13019</v>
      </c>
      <c r="N2334" s="176" t="s">
        <v>13020</v>
      </c>
      <c r="O2334" s="159"/>
      <c r="P2334" s="169"/>
      <c r="Q2334" s="159" t="s">
        <v>13021</v>
      </c>
      <c r="R2334" s="177"/>
      <c r="S2334" s="177"/>
      <c r="T2334" s="177"/>
      <c r="U2334" s="155" t="s">
        <v>696</v>
      </c>
      <c r="V2334" s="155" t="b">
        <v>0</v>
      </c>
      <c r="W2334" s="179" t="s">
        <v>13022</v>
      </c>
      <c r="X2334" s="168"/>
      <c r="Y2334" s="173">
        <v>21755</v>
      </c>
      <c r="Z2334" s="162" t="s">
        <v>13023</v>
      </c>
      <c r="AA2334" s="163" t="str">
        <f t="shared" si="50"/>
        <v>https://shopeefood.vn/bo-suu-tap/a-vn-airlines</v>
      </c>
      <c r="AB2334" s="351" t="str">
        <f t="shared" si="51"/>
        <v>https://shopeefood.shopee.vn/bo-suu-tap/a-vn-airlines</v>
      </c>
    </row>
    <row r="2335" spans="1:28" ht="342">
      <c r="A2335" s="151" t="s">
        <v>11073</v>
      </c>
      <c r="B2335" s="152"/>
      <c r="C2335" s="152" t="s">
        <v>706</v>
      </c>
      <c r="D2335" s="152" t="s">
        <v>222</v>
      </c>
      <c r="E2335" s="191" t="s">
        <v>6147</v>
      </c>
      <c r="F2335" s="176" t="s">
        <v>11989</v>
      </c>
      <c r="G2335" s="177" t="str">
        <f t="shared" si="52"/>
        <v>[Alacarte CB]_TEA JOY - Trà &amp; Trà Sữa_Dec.CB2</v>
      </c>
      <c r="H2335" s="176" t="s">
        <v>13024</v>
      </c>
      <c r="I2335" s="193" t="s">
        <v>13025</v>
      </c>
      <c r="J2335" s="170" t="s">
        <v>8077</v>
      </c>
      <c r="K2335" s="159"/>
      <c r="L2335" s="170" t="s">
        <v>8078</v>
      </c>
      <c r="M2335" s="159"/>
      <c r="N2335" s="168"/>
      <c r="O2335" s="171" t="s">
        <v>13026</v>
      </c>
      <c r="P2335" s="168"/>
      <c r="Q2335" s="176" t="s">
        <v>13027</v>
      </c>
      <c r="R2335" s="177"/>
      <c r="S2335" s="177"/>
      <c r="T2335" s="177"/>
      <c r="U2335" s="155" t="s">
        <v>696</v>
      </c>
      <c r="V2335" s="155" t="b">
        <v>0</v>
      </c>
      <c r="W2335" s="179" t="s">
        <v>13028</v>
      </c>
      <c r="X2335" s="168"/>
      <c r="Y2335" s="173">
        <v>20827</v>
      </c>
      <c r="Z2335" s="162" t="s">
        <v>8082</v>
      </c>
      <c r="AA2335" s="163" t="str">
        <f t="shared" si="50"/>
        <v>https://shopeefood.vn/bo-suu-tap/a-tea-joy</v>
      </c>
      <c r="AB2335" s="351" t="str">
        <f t="shared" si="51"/>
        <v>https://shopeefood.shopee.vn/bo-suu-tap/a-tea-joy</v>
      </c>
    </row>
    <row r="2336" spans="1:28" ht="240">
      <c r="A2336" s="151" t="s">
        <v>11073</v>
      </c>
      <c r="B2336" s="152"/>
      <c r="C2336" s="152" t="s">
        <v>706</v>
      </c>
      <c r="D2336" s="152" t="s">
        <v>222</v>
      </c>
      <c r="E2336" s="153" t="s">
        <v>8795</v>
      </c>
      <c r="F2336" s="155" t="s">
        <v>12438</v>
      </c>
      <c r="G2336" s="177" t="str">
        <f t="shared" si="52"/>
        <v>[Alacarte CB]_Wayne's Coffee_Dec.CB9</v>
      </c>
      <c r="H2336" s="193" t="s">
        <v>13029</v>
      </c>
      <c r="I2336" s="193" t="s">
        <v>13030</v>
      </c>
      <c r="J2336" s="178" t="s">
        <v>8797</v>
      </c>
      <c r="K2336" s="159"/>
      <c r="L2336" s="157"/>
      <c r="M2336" s="660"/>
      <c r="N2336" s="168"/>
      <c r="O2336" s="155" t="s">
        <v>5528</v>
      </c>
      <c r="P2336" s="168"/>
      <c r="Q2336" s="192" t="s">
        <v>13031</v>
      </c>
      <c r="R2336" s="177"/>
      <c r="S2336" s="177"/>
      <c r="T2336" s="177"/>
      <c r="U2336" s="155" t="s">
        <v>696</v>
      </c>
      <c r="V2336" s="155" t="b">
        <v>0</v>
      </c>
      <c r="W2336" s="170" t="s">
        <v>13032</v>
      </c>
      <c r="X2336" s="168"/>
      <c r="Y2336" s="173">
        <v>20989</v>
      </c>
      <c r="Z2336" s="162" t="s">
        <v>8804</v>
      </c>
      <c r="AA2336" s="163" t="str">
        <f t="shared" si="50"/>
        <v>https://shopeefood.vn/bo-suu-tap/a-waynes</v>
      </c>
      <c r="AB2336" s="351" t="str">
        <f t="shared" si="51"/>
        <v>https://shopeefood.shopee.vn/bo-suu-tap/a-waynes</v>
      </c>
    </row>
    <row r="2337" spans="1:28" ht="255">
      <c r="A2337" s="151" t="s">
        <v>11073</v>
      </c>
      <c r="B2337" s="152"/>
      <c r="C2337" s="152" t="s">
        <v>706</v>
      </c>
      <c r="D2337" s="152" t="s">
        <v>222</v>
      </c>
      <c r="E2337" s="191" t="s">
        <v>11190</v>
      </c>
      <c r="F2337" s="176" t="s">
        <v>11982</v>
      </c>
      <c r="G2337" s="177" t="str">
        <f t="shared" si="52"/>
        <v>[Alacarte CB]_Chạm Dalat Cafe &amp; Kem Bơ_Dec.CB3</v>
      </c>
      <c r="H2337" s="193" t="s">
        <v>13033</v>
      </c>
      <c r="I2337" s="159" t="s">
        <v>12873</v>
      </c>
      <c r="J2337" s="178" t="s">
        <v>13034</v>
      </c>
      <c r="K2337" s="159"/>
      <c r="L2337" s="157" t="s">
        <v>13035</v>
      </c>
      <c r="M2337" s="193" t="s">
        <v>13036</v>
      </c>
      <c r="N2337" s="177" t="s">
        <v>2600</v>
      </c>
      <c r="O2337" s="176" t="s">
        <v>13037</v>
      </c>
      <c r="P2337" s="168"/>
      <c r="Q2337" s="159" t="s">
        <v>13038</v>
      </c>
      <c r="R2337" s="177"/>
      <c r="S2337" s="177"/>
      <c r="T2337" s="177"/>
      <c r="U2337" s="155" t="s">
        <v>696</v>
      </c>
      <c r="V2337" s="155" t="b">
        <v>0</v>
      </c>
      <c r="W2337" s="179" t="s">
        <v>13039</v>
      </c>
      <c r="X2337" s="168"/>
      <c r="Y2337" s="173">
        <v>21401</v>
      </c>
      <c r="Z2337" s="162" t="s">
        <v>11199</v>
      </c>
      <c r="AA2337" s="163" t="str">
        <f t="shared" si="50"/>
        <v>https://shopeefood.vn/bo-suu-tap/a-cham-dalat</v>
      </c>
      <c r="AB2337" s="351" t="str">
        <f t="shared" si="51"/>
        <v>https://shopeefood.shopee.vn/bo-suu-tap/a-cham-dalat</v>
      </c>
    </row>
    <row r="2338" spans="1:28" ht="180">
      <c r="A2338" s="151" t="s">
        <v>11073</v>
      </c>
      <c r="B2338" s="152"/>
      <c r="C2338" s="152" t="s">
        <v>706</v>
      </c>
      <c r="D2338" s="152" t="s">
        <v>222</v>
      </c>
      <c r="E2338" s="174" t="s">
        <v>6245</v>
      </c>
      <c r="F2338" s="176" t="s">
        <v>13040</v>
      </c>
      <c r="G2338" s="177" t="str">
        <f t="shared" si="52"/>
        <v>[Alacarte CB]_Trà Sữa Winggo - Trà Sữa Kem Trứng Nướng, Trà Hoa Quả &amp; Matcha_Dec.CB1.29</v>
      </c>
      <c r="H2338" s="193" t="s">
        <v>13041</v>
      </c>
      <c r="I2338" s="159" t="s">
        <v>12873</v>
      </c>
      <c r="J2338" s="178" t="s">
        <v>11188</v>
      </c>
      <c r="K2338" s="159"/>
      <c r="L2338" s="179" t="s">
        <v>9854</v>
      </c>
      <c r="M2338" s="159"/>
      <c r="N2338" s="168"/>
      <c r="O2338" s="171" t="s">
        <v>13042</v>
      </c>
      <c r="P2338" s="168"/>
      <c r="Q2338" s="159"/>
      <c r="R2338" s="168" t="s">
        <v>13043</v>
      </c>
      <c r="S2338" s="177"/>
      <c r="T2338" s="177"/>
      <c r="U2338" s="155" t="s">
        <v>696</v>
      </c>
      <c r="V2338" s="155" t="b">
        <v>0</v>
      </c>
      <c r="W2338" s="179" t="s">
        <v>13044</v>
      </c>
      <c r="X2338" s="168"/>
      <c r="Y2338" s="173">
        <v>21015</v>
      </c>
      <c r="Z2338" s="162" t="s">
        <v>9022</v>
      </c>
      <c r="AA2338" s="163" t="str">
        <f t="shared" si="50"/>
        <v>https://shopeefood.vn/bo-suu-tap/a-bogo-winggo</v>
      </c>
      <c r="AB2338" s="351" t="str">
        <f t="shared" si="51"/>
        <v>https://shopeefood.shopee.vn/bo-suu-tap/a-bogo-winggo</v>
      </c>
    </row>
    <row r="2339" spans="1:28" ht="30">
      <c r="A2339" s="151" t="s">
        <v>11073</v>
      </c>
      <c r="B2339" s="152"/>
      <c r="C2339" s="152" t="s">
        <v>1236</v>
      </c>
      <c r="D2339" s="152"/>
      <c r="E2339" s="180" t="s">
        <v>5001</v>
      </c>
      <c r="F2339" s="155" t="s">
        <v>3597</v>
      </c>
      <c r="G2339" s="177" t="str">
        <f t="shared" si="52"/>
        <v>_Brand_Food_giảm 50%</v>
      </c>
      <c r="H2339" s="176" t="s">
        <v>13045</v>
      </c>
      <c r="I2339" s="183" t="s">
        <v>13046</v>
      </c>
      <c r="J2339" s="184" t="s">
        <v>13047</v>
      </c>
      <c r="K2339" s="162"/>
      <c r="L2339" s="162"/>
      <c r="M2339" s="162"/>
      <c r="N2339" s="169"/>
      <c r="O2339" s="183"/>
      <c r="P2339" s="169"/>
      <c r="Q2339" s="183"/>
      <c r="R2339" s="177"/>
      <c r="S2339" s="177"/>
      <c r="T2339" s="177"/>
      <c r="U2339" s="155"/>
      <c r="V2339" s="155" t="b">
        <v>0</v>
      </c>
      <c r="W2339" s="168"/>
      <c r="X2339" s="168"/>
      <c r="Y2339" s="173">
        <v>21777</v>
      </c>
      <c r="Z2339" s="162" t="s">
        <v>13048</v>
      </c>
      <c r="AA2339" s="163" t="str">
        <f t="shared" si="50"/>
        <v>https://shopeefood.vn/bo-suu-tap/deal-brand-giam-50</v>
      </c>
      <c r="AB2339" s="351" t="str">
        <f t="shared" si="51"/>
        <v>https://shopeefood.shopee.vn/bo-suu-tap/deal-brand-giam-50</v>
      </c>
    </row>
    <row r="2340" spans="1:28" ht="60">
      <c r="A2340" s="151" t="s">
        <v>11073</v>
      </c>
      <c r="B2340" s="152"/>
      <c r="C2340" s="200" t="s">
        <v>897</v>
      </c>
      <c r="D2340" s="152" t="s">
        <v>201</v>
      </c>
      <c r="E2340" s="180" t="s">
        <v>298</v>
      </c>
      <c r="F2340" s="155">
        <v>12.12</v>
      </c>
      <c r="G2340" s="168" t="str">
        <f t="shared" si="52"/>
        <v>[SJBP]_Gà Rán KFC_12.12</v>
      </c>
      <c r="H2340" s="176" t="s">
        <v>13049</v>
      </c>
      <c r="I2340" s="810">
        <v>46003</v>
      </c>
      <c r="J2340" s="184" t="s">
        <v>12055</v>
      </c>
      <c r="K2340" s="162"/>
      <c r="L2340" s="162"/>
      <c r="M2340" s="162"/>
      <c r="N2340" s="169"/>
      <c r="O2340" s="183"/>
      <c r="P2340" s="169"/>
      <c r="Q2340" s="183"/>
      <c r="R2340" s="177"/>
      <c r="S2340" s="177"/>
      <c r="T2340" s="177"/>
      <c r="U2340" s="155"/>
      <c r="V2340" s="155" t="b">
        <v>0</v>
      </c>
      <c r="W2340" s="170" t="s">
        <v>6203</v>
      </c>
      <c r="X2340" s="168"/>
      <c r="Y2340" s="173">
        <v>21786</v>
      </c>
      <c r="Z2340" s="162" t="s">
        <v>13050</v>
      </c>
      <c r="AA2340" s="163" t="str">
        <f t="shared" si="50"/>
        <v>https://shopeefood.vn/bo-suu-tap/sj--kfc</v>
      </c>
      <c r="AB2340" s="351" t="str">
        <f t="shared" si="51"/>
        <v>https://shopeefood.shopee.vn/bo-suu-tap/sj--kfc</v>
      </c>
    </row>
    <row r="2341" spans="1:28" ht="165">
      <c r="A2341" s="732" t="s">
        <v>11073</v>
      </c>
      <c r="B2341" s="733"/>
      <c r="C2341" s="734" t="s">
        <v>1236</v>
      </c>
      <c r="D2341" s="743" t="s">
        <v>207</v>
      </c>
      <c r="E2341" s="734" t="s">
        <v>1453</v>
      </c>
      <c r="F2341" s="736">
        <v>12.12</v>
      </c>
      <c r="G2341" s="737" t="str">
        <f t="shared" si="52"/>
        <v>[SuperVIP]_Trà Sữa May Cha_12.12</v>
      </c>
      <c r="H2341" s="738" t="s">
        <v>13051</v>
      </c>
      <c r="I2341" s="400">
        <v>46003</v>
      </c>
      <c r="J2341" s="209" t="s">
        <v>1456</v>
      </c>
      <c r="K2341" s="162"/>
      <c r="L2341" s="162"/>
      <c r="M2341" s="162"/>
      <c r="N2341" s="169"/>
      <c r="O2341" s="183"/>
      <c r="P2341" s="169"/>
      <c r="Q2341" s="183"/>
      <c r="R2341" s="177"/>
      <c r="S2341" s="177"/>
      <c r="T2341" s="177"/>
      <c r="U2341" s="155"/>
      <c r="V2341" s="155" t="b">
        <v>0</v>
      </c>
      <c r="W2341" s="170" t="s">
        <v>10074</v>
      </c>
      <c r="X2341" s="168"/>
      <c r="Y2341" s="173">
        <v>21787</v>
      </c>
      <c r="Z2341" s="162" t="s">
        <v>13052</v>
      </c>
      <c r="AA2341" s="163" t="str">
        <f t="shared" si="50"/>
        <v>https://shopeefood.vn/bo-suu-tap/sv--may-cha</v>
      </c>
      <c r="AB2341" s="351" t="str">
        <f t="shared" si="51"/>
        <v>https://shopeefood.shopee.vn/bo-suu-tap/sv--may-cha</v>
      </c>
    </row>
    <row r="2342" spans="1:28" ht="90">
      <c r="A2342" s="151" t="s">
        <v>11073</v>
      </c>
      <c r="B2342" s="152"/>
      <c r="C2342" s="152" t="s">
        <v>970</v>
      </c>
      <c r="D2342" s="152" t="s">
        <v>205</v>
      </c>
      <c r="E2342" s="191" t="s">
        <v>274</v>
      </c>
      <c r="F2342" s="176">
        <v>12.12</v>
      </c>
      <c r="G2342" s="177" t="str">
        <f t="shared" si="52"/>
        <v>[JBP]_Cơm Tấm Phúc Lộc Thọ_12.12</v>
      </c>
      <c r="H2342" s="176" t="s">
        <v>13053</v>
      </c>
      <c r="I2342" s="400">
        <v>46003</v>
      </c>
      <c r="J2342" s="209" t="s">
        <v>1835</v>
      </c>
      <c r="K2342" s="162"/>
      <c r="L2342" s="162"/>
      <c r="M2342" s="162"/>
      <c r="N2342" s="169"/>
      <c r="O2342" s="183"/>
      <c r="P2342" s="169"/>
      <c r="Q2342" s="183"/>
      <c r="R2342" s="177"/>
      <c r="S2342" s="177"/>
      <c r="T2342" s="177"/>
      <c r="U2342" s="155"/>
      <c r="V2342" s="155" t="b">
        <v>0</v>
      </c>
      <c r="W2342" s="170" t="s">
        <v>13054</v>
      </c>
      <c r="X2342" s="168"/>
      <c r="Y2342" s="173">
        <v>21784</v>
      </c>
      <c r="Z2342" s="162" t="s">
        <v>13055</v>
      </c>
      <c r="AA2342" s="163" t="str">
        <f t="shared" si="50"/>
        <v>https://shopeefood.vn/bo-suu-tap/jb--phuc-loc-tho</v>
      </c>
      <c r="AB2342" s="351" t="str">
        <f t="shared" si="51"/>
        <v>https://shopeefood.shopee.vn/bo-suu-tap/jb--phuc-loc-tho</v>
      </c>
    </row>
    <row r="2343" spans="1:28" ht="150">
      <c r="A2343" s="151" t="s">
        <v>11073</v>
      </c>
      <c r="B2343" s="152"/>
      <c r="C2343" s="152" t="s">
        <v>1461</v>
      </c>
      <c r="D2343" s="152" t="s">
        <v>205</v>
      </c>
      <c r="E2343" s="180" t="s">
        <v>13056</v>
      </c>
      <c r="F2343" s="462" t="s">
        <v>13057</v>
      </c>
      <c r="G2343" s="177" t="str">
        <f t="shared" si="52"/>
        <v>[JBP]_12.12 Spike_0-6h</v>
      </c>
      <c r="H2343" s="176" t="s">
        <v>13058</v>
      </c>
      <c r="I2343" s="283">
        <v>46003</v>
      </c>
      <c r="J2343" s="346" t="s">
        <v>13059</v>
      </c>
      <c r="K2343" s="162"/>
      <c r="L2343" s="162"/>
      <c r="M2343" s="162"/>
      <c r="N2343" s="169"/>
      <c r="O2343" s="183"/>
      <c r="P2343" s="169"/>
      <c r="Q2343" s="183"/>
      <c r="R2343" s="177"/>
      <c r="S2343" s="177"/>
      <c r="T2343" s="177"/>
      <c r="U2343" s="155"/>
      <c r="V2343" s="155" t="b">
        <v>0</v>
      </c>
      <c r="W2343" s="168"/>
      <c r="X2343" s="155"/>
      <c r="Y2343" s="173">
        <v>17726</v>
      </c>
      <c r="Z2343" s="162" t="s">
        <v>10429</v>
      </c>
      <c r="AA2343" s="163" t="str">
        <f t="shared" si="50"/>
        <v>https://shopeefood.vn/bo-suu-tap/sieu-deal-thuong-hieu-giam-50</v>
      </c>
      <c r="AB2343" s="162"/>
    </row>
    <row r="2344" spans="1:28" ht="150">
      <c r="A2344" s="151" t="s">
        <v>11073</v>
      </c>
      <c r="B2344" s="152"/>
      <c r="C2344" s="152" t="s">
        <v>1461</v>
      </c>
      <c r="D2344" s="152" t="s">
        <v>205</v>
      </c>
      <c r="E2344" s="180" t="s">
        <v>13056</v>
      </c>
      <c r="F2344" s="462" t="s">
        <v>13060</v>
      </c>
      <c r="G2344" s="177" t="str">
        <f t="shared" si="52"/>
        <v>[JBP]_12.12 Spike_6-24h</v>
      </c>
      <c r="H2344" s="176" t="str">
        <f>H2343</f>
        <v>Siêu ưu đãi thương hiệu ngày 12/12:
- Mua 1 tặng 1, Mua 2 tặng 2, Giảm 50%: KATINAT, Cheese Coffee, Toco Toco, Popeyes, McDonald's, The Pizza Company, Pizza Hut, The Coffee House...
- Deal hot chỉ 1Đ, 1K, 10K: Highlands, Domino's Pizza, Maycha,...
- Combo giảm sốc: Lotteria, KFC, Jollibee, Phúc Long, Phê La, Gong Cha, Starbucks,...
- Hàng loạt voucher giảm 50%
Số lượng ưu đãi có hạn.</v>
      </c>
      <c r="I2344" s="283">
        <v>46003</v>
      </c>
      <c r="J2344" s="346" t="s">
        <v>13061</v>
      </c>
      <c r="K2344" s="162"/>
      <c r="L2344" s="162"/>
      <c r="M2344" s="162"/>
      <c r="N2344" s="169"/>
      <c r="O2344" s="183"/>
      <c r="P2344" s="169"/>
      <c r="Q2344" s="183"/>
      <c r="R2344" s="177"/>
      <c r="S2344" s="177"/>
      <c r="T2344" s="177"/>
      <c r="U2344" s="155"/>
      <c r="V2344" s="155" t="b">
        <v>0</v>
      </c>
      <c r="W2344" s="168"/>
      <c r="X2344" s="168"/>
      <c r="Y2344" s="173">
        <v>20979</v>
      </c>
      <c r="Z2344" s="162" t="s">
        <v>10062</v>
      </c>
      <c r="AA2344" s="163" t="str">
        <f t="shared" si="50"/>
        <v>https://shopeefood.vn/bo-suu-tap/sieu-deal-thuong-hieu-giam-50-rank</v>
      </c>
      <c r="AB2344" s="162"/>
    </row>
    <row r="2345" spans="1:28" ht="60">
      <c r="A2345" s="151" t="s">
        <v>11073</v>
      </c>
      <c r="B2345" s="152"/>
      <c r="C2345" s="152" t="s">
        <v>1236</v>
      </c>
      <c r="D2345" s="152" t="s">
        <v>201</v>
      </c>
      <c r="E2345" s="180" t="s">
        <v>332</v>
      </c>
      <c r="F2345" s="155">
        <v>12.12</v>
      </c>
      <c r="G2345" s="177" t="str">
        <f t="shared" si="52"/>
        <v>[SJBP]_KOI Thé Cafe_12.12</v>
      </c>
      <c r="H2345" s="176" t="s">
        <v>13062</v>
      </c>
      <c r="I2345" s="183">
        <v>12.12</v>
      </c>
      <c r="J2345" s="209" t="s">
        <v>13063</v>
      </c>
      <c r="K2345" s="162"/>
      <c r="L2345" s="162"/>
      <c r="M2345" s="162"/>
      <c r="N2345" s="169"/>
      <c r="O2345" s="183"/>
      <c r="P2345" s="169"/>
      <c r="Q2345" s="183"/>
      <c r="R2345" s="177"/>
      <c r="S2345" s="177"/>
      <c r="T2345" s="177"/>
      <c r="U2345" s="155"/>
      <c r="V2345" s="155" t="b">
        <v>0</v>
      </c>
      <c r="W2345" s="168"/>
      <c r="X2345" s="168"/>
      <c r="Y2345" s="173">
        <v>21808</v>
      </c>
      <c r="Z2345" s="162" t="s">
        <v>13064</v>
      </c>
      <c r="AA2345" s="163" t="str">
        <f t="shared" si="50"/>
        <v>https://shopeefood.vn/bo-suu-tap/sj-koithe-cafe</v>
      </c>
      <c r="AB2345" s="351" t="str">
        <f>IF(ISBLANK($Z2345),"",CONCATENATE("https://shopeefood.shopee.vn/bo-suu-tap/",$Z2345))</f>
        <v>https://shopeefood.shopee.vn/bo-suu-tap/sj-koithe-cafe</v>
      </c>
    </row>
    <row r="2346" spans="1:28" ht="30">
      <c r="A2346" s="151" t="s">
        <v>11073</v>
      </c>
      <c r="B2346" s="152"/>
      <c r="C2346" s="152" t="s">
        <v>13065</v>
      </c>
      <c r="D2346" s="152" t="s">
        <v>1545</v>
      </c>
      <c r="E2346" s="180"/>
      <c r="F2346" s="462" t="s">
        <v>13066</v>
      </c>
      <c r="G2346" s="176" t="s">
        <v>13067</v>
      </c>
      <c r="H2346" s="176" t="s">
        <v>13068</v>
      </c>
      <c r="I2346" s="183">
        <v>17.12</v>
      </c>
      <c r="J2346" s="436"/>
      <c r="K2346" s="162"/>
      <c r="L2346" s="162"/>
      <c r="M2346" s="162"/>
      <c r="N2346" s="169"/>
      <c r="O2346" s="183"/>
      <c r="P2346" s="169"/>
      <c r="Q2346" s="183"/>
      <c r="R2346" s="177"/>
      <c r="S2346" s="177"/>
      <c r="T2346" s="177"/>
      <c r="U2346" s="155"/>
      <c r="V2346" s="155" t="b">
        <v>0</v>
      </c>
      <c r="W2346" s="179" t="s">
        <v>13069</v>
      </c>
      <c r="X2346" s="185"/>
      <c r="Y2346" s="364"/>
      <c r="Z2346" s="162" t="s">
        <v>13070</v>
      </c>
      <c r="AA2346" s="163" t="str">
        <f t="shared" si="50"/>
        <v>https://shopeefood.vn/bo-suu-tap/pepsi-tiectungbung-coll</v>
      </c>
      <c r="AB2346" s="284" t="s">
        <v>13071</v>
      </c>
    </row>
    <row r="2347" spans="1:28" ht="30">
      <c r="A2347" s="151" t="s">
        <v>11073</v>
      </c>
      <c r="B2347" s="152"/>
      <c r="C2347" s="152" t="s">
        <v>970</v>
      </c>
      <c r="D2347" s="152" t="s">
        <v>201</v>
      </c>
      <c r="E2347" s="180" t="s">
        <v>390</v>
      </c>
      <c r="F2347" s="155" t="s">
        <v>13072</v>
      </c>
      <c r="G2347" s="177" t="str">
        <f t="shared" ref="G2347:G2531" si="53">CONCATENATE(D2347,"_",E2347,"_",F2347)</f>
        <v>[SJBP]_Starbucks Coffee_Indi 16-18/12</v>
      </c>
      <c r="H2347" s="176"/>
      <c r="I2347" s="183"/>
      <c r="J2347" s="169"/>
      <c r="K2347" s="162"/>
      <c r="L2347" s="162"/>
      <c r="M2347" s="162"/>
      <c r="N2347" s="169"/>
      <c r="O2347" s="183"/>
      <c r="P2347" s="169"/>
      <c r="Q2347" s="183"/>
      <c r="R2347" s="177"/>
      <c r="S2347" s="177"/>
      <c r="T2347" s="177"/>
      <c r="U2347" s="155"/>
      <c r="V2347" s="155" t="b">
        <v>0</v>
      </c>
      <c r="W2347" s="168"/>
      <c r="X2347" s="168"/>
      <c r="Y2347" s="364"/>
      <c r="Z2347" s="169"/>
      <c r="AA2347" s="163" t="str">
        <f t="shared" si="50"/>
        <v>https://shopeefood.vn/bo-suu-tap/</v>
      </c>
      <c r="AB2347" s="351" t="str">
        <f t="shared" ref="AB2347:AB2348" si="54">IF(ISBLANK($Z2347),"",CONCATENATE("https://shopeefood.shopee.vn/bo-suu-tap/",$Z2347))</f>
        <v/>
      </c>
    </row>
    <row r="2348" spans="1:28" ht="240">
      <c r="A2348" s="151" t="s">
        <v>11073</v>
      </c>
      <c r="B2348" s="152"/>
      <c r="C2348" s="152" t="s">
        <v>685</v>
      </c>
      <c r="D2348" s="167" t="s">
        <v>225</v>
      </c>
      <c r="E2348" s="180" t="s">
        <v>13073</v>
      </c>
      <c r="F2348" s="166" t="s">
        <v>11073</v>
      </c>
      <c r="G2348" s="177" t="str">
        <f t="shared" si="53"/>
        <v>[PNS]_Pepsi Holistic_Dec</v>
      </c>
      <c r="H2348" s="175" t="s">
        <v>13074</v>
      </c>
      <c r="I2348" s="167" t="s">
        <v>13075</v>
      </c>
      <c r="J2348" s="183" t="s">
        <v>13076</v>
      </c>
      <c r="K2348" s="162"/>
      <c r="L2348" s="162"/>
      <c r="M2348" s="162"/>
      <c r="N2348" s="169"/>
      <c r="O2348" s="183"/>
      <c r="P2348" s="169"/>
      <c r="Q2348" s="196" t="s">
        <v>703</v>
      </c>
      <c r="R2348" s="196" t="s">
        <v>703</v>
      </c>
      <c r="S2348" s="196" t="s">
        <v>703</v>
      </c>
      <c r="T2348" s="196" t="s">
        <v>703</v>
      </c>
      <c r="U2348" s="155"/>
      <c r="V2348" s="155" t="b">
        <v>0</v>
      </c>
      <c r="W2348" s="422" t="s">
        <v>13077</v>
      </c>
      <c r="X2348" s="237" t="s">
        <v>13078</v>
      </c>
      <c r="Y2348" s="173">
        <v>21714</v>
      </c>
      <c r="Z2348" s="162" t="s">
        <v>12824</v>
      </c>
      <c r="AA2348" s="163" t="str">
        <f t="shared" si="50"/>
        <v>https://shopeefood.vn/bo-suu-tap/pepsi-tiec-tung-bung</v>
      </c>
      <c r="AB2348" s="351" t="str">
        <f t="shared" si="54"/>
        <v>https://shopeefood.shopee.vn/bo-suu-tap/pepsi-tiec-tung-bung</v>
      </c>
    </row>
    <row r="2349" spans="1:28" ht="90">
      <c r="A2349" s="151" t="s">
        <v>11073</v>
      </c>
      <c r="B2349" s="152"/>
      <c r="C2349" s="152" t="s">
        <v>2156</v>
      </c>
      <c r="D2349" s="152" t="s">
        <v>205</v>
      </c>
      <c r="E2349" s="180" t="s">
        <v>3038</v>
      </c>
      <c r="F2349" s="155" t="s">
        <v>11074</v>
      </c>
      <c r="G2349" s="177" t="str">
        <f t="shared" si="53"/>
        <v>[JBP]_Farmers Market_Dec_Compensation</v>
      </c>
      <c r="H2349" s="176" t="s">
        <v>13079</v>
      </c>
      <c r="I2349" s="183" t="s">
        <v>13080</v>
      </c>
      <c r="J2349" s="209" t="s">
        <v>13081</v>
      </c>
      <c r="K2349" s="162"/>
      <c r="L2349" s="162"/>
      <c r="M2349" s="162"/>
      <c r="N2349" s="169"/>
      <c r="O2349" s="183"/>
      <c r="P2349" s="169"/>
      <c r="Q2349" s="183" t="s">
        <v>13082</v>
      </c>
      <c r="R2349" s="177"/>
      <c r="S2349" s="177"/>
      <c r="T2349" s="177"/>
      <c r="U2349" s="155"/>
      <c r="V2349" s="155" t="b">
        <v>0</v>
      </c>
      <c r="W2349" s="170" t="s">
        <v>13083</v>
      </c>
      <c r="X2349" s="168"/>
      <c r="Y2349" s="173">
        <v>21029</v>
      </c>
      <c r="Z2349" s="162" t="s">
        <v>13084</v>
      </c>
      <c r="AA2349" s="284" t="s">
        <v>13085</v>
      </c>
      <c r="AB2349" s="351"/>
    </row>
    <row r="2350" spans="1:28" ht="225">
      <c r="A2350" s="151" t="s">
        <v>684</v>
      </c>
      <c r="B2350" s="152"/>
      <c r="C2350" s="152" t="s">
        <v>717</v>
      </c>
      <c r="D2350" s="152" t="s">
        <v>222</v>
      </c>
      <c r="E2350" s="153" t="s">
        <v>686</v>
      </c>
      <c r="F2350" s="155" t="s">
        <v>13086</v>
      </c>
      <c r="G2350" s="177" t="str">
        <f t="shared" si="53"/>
        <v>[Alacarte CB]_Busan Korean Food_Jan.CB1.26</v>
      </c>
      <c r="H2350" s="176" t="s">
        <v>13087</v>
      </c>
      <c r="I2350" s="176" t="s">
        <v>13088</v>
      </c>
      <c r="J2350" s="286" t="s">
        <v>690</v>
      </c>
      <c r="K2350" s="159"/>
      <c r="L2350" s="179" t="s">
        <v>12814</v>
      </c>
      <c r="M2350" s="176" t="s">
        <v>13089</v>
      </c>
      <c r="N2350" s="176" t="s">
        <v>13090</v>
      </c>
      <c r="O2350" s="176" t="s">
        <v>13091</v>
      </c>
      <c r="P2350" s="168"/>
      <c r="Q2350" s="176" t="s">
        <v>13092</v>
      </c>
      <c r="R2350" s="168"/>
      <c r="S2350" s="168"/>
      <c r="T2350" s="168"/>
      <c r="U2350" s="155" t="s">
        <v>696</v>
      </c>
      <c r="V2350" s="155" t="b">
        <v>0</v>
      </c>
      <c r="W2350" s="179" t="s">
        <v>13093</v>
      </c>
      <c r="X2350" s="168"/>
      <c r="Y2350" s="173">
        <v>20194</v>
      </c>
      <c r="Z2350" s="162" t="s">
        <v>6037</v>
      </c>
      <c r="AA2350" s="163" t="str">
        <f t="shared" ref="AA2350:AA2412" si="55">CONCATENATE("https://shopeefood.vn/bo-suu-tap/",Z2350)</f>
        <v>https://shopeefood.vn/bo-suu-tap/a-busan-korean-food</v>
      </c>
      <c r="AB2350" s="351" t="str">
        <f t="shared" ref="AB2350:AB2412" si="56">IF(ISBLANK($Z2350),"",CONCATENATE("https://shopeefood.shopee.vn/bo-suu-tap/",$Z2350))</f>
        <v>https://shopeefood.shopee.vn/bo-suu-tap/a-busan-korean-food</v>
      </c>
    </row>
    <row r="2351" spans="1:28" ht="210">
      <c r="A2351" s="151" t="s">
        <v>684</v>
      </c>
      <c r="B2351" s="152"/>
      <c r="C2351" s="152" t="s">
        <v>706</v>
      </c>
      <c r="D2351" s="152" t="s">
        <v>222</v>
      </c>
      <c r="E2351" s="174" t="s">
        <v>1079</v>
      </c>
      <c r="F2351" s="176" t="s">
        <v>719</v>
      </c>
      <c r="G2351" s="177" t="str">
        <f t="shared" si="53"/>
        <v>[Alacarte CB]_Mokchang - Đồ Ăn Hàn Quốc_Jan.CB2</v>
      </c>
      <c r="H2351" s="176" t="s">
        <v>13094</v>
      </c>
      <c r="I2351" s="176" t="s">
        <v>13095</v>
      </c>
      <c r="J2351" s="178" t="s">
        <v>1082</v>
      </c>
      <c r="K2351" s="159"/>
      <c r="L2351" s="157" t="s">
        <v>10532</v>
      </c>
      <c r="M2351" s="176" t="s">
        <v>13096</v>
      </c>
      <c r="N2351" s="350" t="s">
        <v>13097</v>
      </c>
      <c r="O2351" s="811" t="s">
        <v>13098</v>
      </c>
      <c r="P2351" s="168"/>
      <c r="Q2351" s="159"/>
      <c r="R2351" s="176" t="s">
        <v>13099</v>
      </c>
      <c r="S2351" s="177"/>
      <c r="T2351" s="177"/>
      <c r="U2351" s="155" t="s">
        <v>696</v>
      </c>
      <c r="V2351" s="155" t="b">
        <v>0</v>
      </c>
      <c r="W2351" s="210" t="s">
        <v>13100</v>
      </c>
      <c r="X2351" s="168"/>
      <c r="Y2351" s="173">
        <v>19411</v>
      </c>
      <c r="Z2351" s="162" t="s">
        <v>3077</v>
      </c>
      <c r="AA2351" s="163" t="str">
        <f t="shared" si="55"/>
        <v>https://shopeefood.vn/bo-suu-tap/a-mokchang</v>
      </c>
      <c r="AB2351" s="351" t="str">
        <f t="shared" si="56"/>
        <v>https://shopeefood.shopee.vn/bo-suu-tap/a-mokchang</v>
      </c>
    </row>
    <row r="2352" spans="1:28" ht="120">
      <c r="A2352" s="151" t="s">
        <v>684</v>
      </c>
      <c r="B2352" s="152"/>
      <c r="C2352" s="152" t="s">
        <v>717</v>
      </c>
      <c r="D2352" s="152" t="s">
        <v>222</v>
      </c>
      <c r="E2352" s="153" t="s">
        <v>1054</v>
      </c>
      <c r="F2352" s="176" t="s">
        <v>13086</v>
      </c>
      <c r="G2352" s="177" t="str">
        <f t="shared" si="53"/>
        <v>[Alacarte CB]_Kem Bơ - Trái Cây Tô &amp; Ăn Vặt_Jan.CB1.26</v>
      </c>
      <c r="H2352" s="193" t="s">
        <v>13101</v>
      </c>
      <c r="I2352" s="159" t="s">
        <v>13102</v>
      </c>
      <c r="J2352" s="178" t="s">
        <v>1056</v>
      </c>
      <c r="K2352" s="159"/>
      <c r="L2352" s="159"/>
      <c r="M2352" s="199"/>
      <c r="N2352" s="168"/>
      <c r="O2352" s="155" t="s">
        <v>723</v>
      </c>
      <c r="P2352" s="168"/>
      <c r="Q2352" s="159" t="s">
        <v>13103</v>
      </c>
      <c r="R2352" s="177"/>
      <c r="S2352" s="177"/>
      <c r="T2352" s="177"/>
      <c r="U2352" s="155" t="s">
        <v>696</v>
      </c>
      <c r="V2352" s="155" t="b">
        <v>0</v>
      </c>
      <c r="W2352" s="170" t="s">
        <v>13104</v>
      </c>
      <c r="X2352" s="168"/>
      <c r="Y2352" s="173">
        <v>19821</v>
      </c>
      <c r="Z2352" s="162" t="s">
        <v>3921</v>
      </c>
      <c r="AA2352" s="163" t="str">
        <f t="shared" si="55"/>
        <v>https://shopeefood.vn/bo-suu-tap/a-kembo-251</v>
      </c>
      <c r="AB2352" s="351" t="str">
        <f t="shared" si="56"/>
        <v>https://shopeefood.shopee.vn/bo-suu-tap/a-kembo-251</v>
      </c>
    </row>
    <row r="2353" spans="1:28" ht="135">
      <c r="A2353" s="151" t="s">
        <v>684</v>
      </c>
      <c r="B2353" s="152"/>
      <c r="C2353" s="152" t="s">
        <v>717</v>
      </c>
      <c r="D2353" s="152" t="s">
        <v>222</v>
      </c>
      <c r="E2353" s="153" t="s">
        <v>1054</v>
      </c>
      <c r="F2353" s="176" t="s">
        <v>13105</v>
      </c>
      <c r="G2353" s="177" t="str">
        <f t="shared" si="53"/>
        <v>[Alacarte CB]_Kem Bơ - Trái Cây Tô &amp; Ăn Vặt_Jan.CB3.26</v>
      </c>
      <c r="H2353" s="176" t="s">
        <v>13106</v>
      </c>
      <c r="I2353" s="176" t="s">
        <v>13107</v>
      </c>
      <c r="J2353" s="178" t="s">
        <v>1056</v>
      </c>
      <c r="K2353" s="159"/>
      <c r="L2353" s="179" t="s">
        <v>5353</v>
      </c>
      <c r="M2353" s="171" t="s">
        <v>13108</v>
      </c>
      <c r="N2353" s="176" t="s">
        <v>13109</v>
      </c>
      <c r="O2353" s="176" t="s">
        <v>13110</v>
      </c>
      <c r="P2353" s="168"/>
      <c r="Q2353" s="176" t="s">
        <v>13111</v>
      </c>
      <c r="R2353" s="177"/>
      <c r="S2353" s="177"/>
      <c r="T2353" s="177"/>
      <c r="U2353" s="155" t="s">
        <v>696</v>
      </c>
      <c r="V2353" s="155" t="b">
        <v>0</v>
      </c>
      <c r="W2353" s="179" t="s">
        <v>13112</v>
      </c>
      <c r="X2353" s="168"/>
      <c r="Y2353" s="173">
        <v>21878</v>
      </c>
      <c r="Z2353" s="162" t="s">
        <v>13113</v>
      </c>
      <c r="AA2353" s="163" t="str">
        <f t="shared" si="55"/>
        <v>https://shopeefood.vn/bo-suu-tap/a-kem-bo-trai-cay-251</v>
      </c>
      <c r="AB2353" s="351" t="str">
        <f t="shared" si="56"/>
        <v>https://shopeefood.shopee.vn/bo-suu-tap/a-kem-bo-trai-cay-251</v>
      </c>
    </row>
    <row r="2354" spans="1:28" ht="225">
      <c r="A2354" s="151" t="s">
        <v>684</v>
      </c>
      <c r="B2354" s="152"/>
      <c r="C2354" s="152" t="s">
        <v>1236</v>
      </c>
      <c r="D2354" s="152" t="s">
        <v>207</v>
      </c>
      <c r="E2354" s="243" t="s">
        <v>1453</v>
      </c>
      <c r="F2354" s="176" t="s">
        <v>13114</v>
      </c>
      <c r="G2354" s="177" t="str">
        <f t="shared" si="53"/>
        <v>[SuperVIP]_Trà Sữa May Cha_2-4Jan</v>
      </c>
      <c r="H2354" s="738" t="s">
        <v>13115</v>
      </c>
      <c r="I2354" s="155" t="s">
        <v>13116</v>
      </c>
      <c r="J2354" s="194" t="s">
        <v>6564</v>
      </c>
      <c r="K2354" s="159"/>
      <c r="L2354" s="159"/>
      <c r="M2354" s="162"/>
      <c r="N2354" s="168"/>
      <c r="O2354" s="159"/>
      <c r="P2354" s="168"/>
      <c r="Q2354" s="159"/>
      <c r="R2354" s="177"/>
      <c r="S2354" s="177"/>
      <c r="T2354" s="177"/>
      <c r="U2354" s="155" t="s">
        <v>696</v>
      </c>
      <c r="V2354" s="155" t="b">
        <v>0</v>
      </c>
      <c r="W2354" s="179" t="s">
        <v>13117</v>
      </c>
      <c r="X2354" s="168"/>
      <c r="Y2354" s="173">
        <v>21787</v>
      </c>
      <c r="Z2354" s="162" t="s">
        <v>13052</v>
      </c>
      <c r="AA2354" s="163" t="str">
        <f t="shared" si="55"/>
        <v>https://shopeefood.vn/bo-suu-tap/sv--may-cha</v>
      </c>
      <c r="AB2354" s="351" t="str">
        <f t="shared" si="56"/>
        <v>https://shopeefood.shopee.vn/bo-suu-tap/sv--may-cha</v>
      </c>
    </row>
    <row r="2355" spans="1:28" ht="60">
      <c r="A2355" s="151" t="s">
        <v>684</v>
      </c>
      <c r="B2355" s="152"/>
      <c r="C2355" s="152" t="s">
        <v>1236</v>
      </c>
      <c r="D2355" s="152" t="s">
        <v>209</v>
      </c>
      <c r="E2355" s="243" t="s">
        <v>298</v>
      </c>
      <c r="F2355" s="176" t="s">
        <v>13114</v>
      </c>
      <c r="G2355" s="177" t="str">
        <f t="shared" si="53"/>
        <v>[VIP]_Gà Rán KFC_2-4Jan</v>
      </c>
      <c r="H2355" s="176" t="s">
        <v>13118</v>
      </c>
      <c r="I2355" s="183" t="s">
        <v>13116</v>
      </c>
      <c r="J2355" s="209" t="s">
        <v>4537</v>
      </c>
      <c r="K2355" s="162"/>
      <c r="L2355" s="162"/>
      <c r="M2355" s="162"/>
      <c r="N2355" s="169"/>
      <c r="O2355" s="183"/>
      <c r="P2355" s="169"/>
      <c r="Q2355" s="183"/>
      <c r="R2355" s="177"/>
      <c r="S2355" s="177"/>
      <c r="T2355" s="177"/>
      <c r="U2355" s="155" t="s">
        <v>696</v>
      </c>
      <c r="V2355" s="155" t="b">
        <v>0</v>
      </c>
      <c r="W2355" s="170" t="s">
        <v>6203</v>
      </c>
      <c r="X2355" s="168"/>
      <c r="Y2355" s="173">
        <v>21875</v>
      </c>
      <c r="Z2355" s="162" t="s">
        <v>13119</v>
      </c>
      <c r="AA2355" s="163" t="str">
        <f t="shared" si="55"/>
        <v>https://shopeefood.vn/bo-suu-tap/v-garan-kfc</v>
      </c>
      <c r="AB2355" s="351" t="str">
        <f t="shared" si="56"/>
        <v>https://shopeefood.shopee.vn/bo-suu-tap/v-garan-kfc</v>
      </c>
    </row>
    <row r="2356" spans="1:28" ht="135">
      <c r="A2356" s="151" t="s">
        <v>684</v>
      </c>
      <c r="B2356" s="152"/>
      <c r="C2356" s="152" t="s">
        <v>1236</v>
      </c>
      <c r="D2356" s="152" t="s">
        <v>209</v>
      </c>
      <c r="E2356" s="243" t="s">
        <v>341</v>
      </c>
      <c r="F2356" s="176" t="s">
        <v>13120</v>
      </c>
      <c r="G2356" s="177" t="str">
        <f t="shared" si="53"/>
        <v>[VIP]_Lotteria DI_5-8Jan</v>
      </c>
      <c r="H2356" s="176" t="s">
        <v>13121</v>
      </c>
      <c r="I2356" s="183" t="s">
        <v>13122</v>
      </c>
      <c r="J2356" s="184" t="s">
        <v>931</v>
      </c>
      <c r="K2356" s="162"/>
      <c r="L2356" s="162"/>
      <c r="M2356" s="162"/>
      <c r="N2356" s="169"/>
      <c r="O2356" s="183"/>
      <c r="P2356" s="169"/>
      <c r="Q2356" s="183"/>
      <c r="R2356" s="177"/>
      <c r="S2356" s="177"/>
      <c r="T2356" s="177"/>
      <c r="U2356" s="155" t="s">
        <v>696</v>
      </c>
      <c r="V2356" s="155" t="b">
        <v>0</v>
      </c>
      <c r="W2356" s="170" t="s">
        <v>13123</v>
      </c>
      <c r="X2356" s="168"/>
      <c r="Y2356" s="173">
        <v>20516</v>
      </c>
      <c r="Z2356" s="162" t="s">
        <v>5762</v>
      </c>
      <c r="AA2356" s="163" t="str">
        <f t="shared" si="55"/>
        <v>https://shopeefood.vn/bo-suu-tap/v-deal-lotteria</v>
      </c>
      <c r="AB2356" s="351" t="str">
        <f t="shared" si="56"/>
        <v>https://shopeefood.shopee.vn/bo-suu-tap/v-deal-lotteria</v>
      </c>
    </row>
    <row r="2357" spans="1:28" ht="30">
      <c r="A2357" s="151" t="s">
        <v>684</v>
      </c>
      <c r="B2357" s="152"/>
      <c r="C2357" s="152" t="s">
        <v>1236</v>
      </c>
      <c r="D2357" s="152" t="s">
        <v>209</v>
      </c>
      <c r="E2357" s="243" t="s">
        <v>1469</v>
      </c>
      <c r="F2357" s="176" t="s">
        <v>13124</v>
      </c>
      <c r="G2357" s="177" t="str">
        <f t="shared" si="53"/>
        <v>[VIP]_Gong Cha_5-7Jan</v>
      </c>
      <c r="H2357" s="782" t="s">
        <v>13125</v>
      </c>
      <c r="I2357" s="183" t="s">
        <v>13102</v>
      </c>
      <c r="J2357" s="184" t="s">
        <v>1472</v>
      </c>
      <c r="K2357" s="162"/>
      <c r="L2357" s="162"/>
      <c r="M2357" s="162"/>
      <c r="N2357" s="169"/>
      <c r="O2357" s="183"/>
      <c r="P2357" s="169"/>
      <c r="Q2357" s="183"/>
      <c r="R2357" s="177"/>
      <c r="S2357" s="177"/>
      <c r="T2357" s="177"/>
      <c r="U2357" s="155" t="s">
        <v>696</v>
      </c>
      <c r="V2357" s="155" t="b">
        <v>0</v>
      </c>
      <c r="W2357" s="179" t="s">
        <v>13126</v>
      </c>
      <c r="X2357" s="168"/>
      <c r="Y2357" s="173">
        <v>20667</v>
      </c>
      <c r="Z2357" s="162" t="s">
        <v>7196</v>
      </c>
      <c r="AA2357" s="163" t="str">
        <f t="shared" si="55"/>
        <v>https://shopeefood.vn/bo-suu-tap/v-1t1-gongcha</v>
      </c>
      <c r="AB2357" s="351" t="str">
        <f t="shared" si="56"/>
        <v>https://shopeefood.shopee.vn/bo-suu-tap/v-1t1-gongcha</v>
      </c>
    </row>
    <row r="2358" spans="1:28" ht="105">
      <c r="A2358" s="151" t="s">
        <v>684</v>
      </c>
      <c r="B2358" s="152"/>
      <c r="C2358" s="152" t="s">
        <v>1236</v>
      </c>
      <c r="D2358" s="152" t="s">
        <v>209</v>
      </c>
      <c r="E2358" s="243" t="s">
        <v>372</v>
      </c>
      <c r="F2358" s="176" t="s">
        <v>13127</v>
      </c>
      <c r="G2358" s="177" t="str">
        <f t="shared" si="53"/>
        <v>[VIP]_Phúc Long Coffee &amp; Tea_Combo 79k_Jan</v>
      </c>
      <c r="H2358" s="783" t="s">
        <v>13128</v>
      </c>
      <c r="I2358" s="183" t="s">
        <v>13129</v>
      </c>
      <c r="J2358" s="209" t="s">
        <v>13130</v>
      </c>
      <c r="K2358" s="162"/>
      <c r="L2358" s="162"/>
      <c r="M2358" s="162"/>
      <c r="N2358" s="169"/>
      <c r="O2358" s="183"/>
      <c r="P2358" s="169"/>
      <c r="Q2358" s="183"/>
      <c r="R2358" s="177"/>
      <c r="S2358" s="177"/>
      <c r="T2358" s="177"/>
      <c r="U2358" s="155"/>
      <c r="V2358" s="155" t="b">
        <v>0</v>
      </c>
      <c r="W2358" s="179" t="s">
        <v>13131</v>
      </c>
      <c r="X2358" s="168"/>
      <c r="Y2358" s="173">
        <v>20710</v>
      </c>
      <c r="Z2358" s="162" t="s">
        <v>7191</v>
      </c>
      <c r="AA2358" s="163" t="str">
        <f t="shared" si="55"/>
        <v>https://shopeefood.vn/bo-suu-tap/v-79k-phuclong</v>
      </c>
      <c r="AB2358" s="351" t="str">
        <f t="shared" si="56"/>
        <v>https://shopeefood.shopee.vn/bo-suu-tap/v-79k-phuclong</v>
      </c>
    </row>
    <row r="2359" spans="1:28" ht="105">
      <c r="A2359" s="151" t="s">
        <v>684</v>
      </c>
      <c r="B2359" s="152"/>
      <c r="C2359" s="152" t="s">
        <v>1236</v>
      </c>
      <c r="D2359" s="152" t="s">
        <v>209</v>
      </c>
      <c r="E2359" s="243" t="s">
        <v>1237</v>
      </c>
      <c r="F2359" s="176" t="s">
        <v>684</v>
      </c>
      <c r="G2359" s="177" t="str">
        <f t="shared" si="53"/>
        <v>[VIP]_Tocotoco_Jan</v>
      </c>
      <c r="H2359" s="781" t="s">
        <v>13132</v>
      </c>
      <c r="I2359" s="183" t="s">
        <v>13133</v>
      </c>
      <c r="J2359" s="209" t="s">
        <v>1239</v>
      </c>
      <c r="K2359" s="162"/>
      <c r="L2359" s="162"/>
      <c r="M2359" s="162"/>
      <c r="N2359" s="169"/>
      <c r="O2359" s="183"/>
      <c r="P2359" s="169"/>
      <c r="Q2359" s="183"/>
      <c r="R2359" s="177"/>
      <c r="S2359" s="177"/>
      <c r="T2359" s="177"/>
      <c r="U2359" s="155" t="s">
        <v>696</v>
      </c>
      <c r="V2359" s="155" t="b">
        <v>0</v>
      </c>
      <c r="W2359" s="179" t="s">
        <v>13134</v>
      </c>
      <c r="X2359" s="168"/>
      <c r="Y2359" s="173">
        <v>20958</v>
      </c>
      <c r="Z2359" s="162" t="s">
        <v>8396</v>
      </c>
      <c r="AA2359" s="163" t="str">
        <f t="shared" si="55"/>
        <v>https://shopeefood.vn/bo-suu-tap/v-toco-bogo</v>
      </c>
      <c r="AB2359" s="351" t="str">
        <f t="shared" si="56"/>
        <v>https://shopeefood.shopee.vn/bo-suu-tap/v-toco-bogo</v>
      </c>
    </row>
    <row r="2360" spans="1:28" ht="120">
      <c r="A2360" s="151" t="s">
        <v>684</v>
      </c>
      <c r="B2360" s="152"/>
      <c r="C2360" s="152" t="s">
        <v>1236</v>
      </c>
      <c r="D2360" s="152" t="s">
        <v>209</v>
      </c>
      <c r="E2360" s="243" t="s">
        <v>348</v>
      </c>
      <c r="F2360" s="176" t="s">
        <v>13135</v>
      </c>
      <c r="G2360" s="177" t="str">
        <f t="shared" si="53"/>
        <v>[VIP]_McDonald's_9-11Jan</v>
      </c>
      <c r="H2360" s="176" t="s">
        <v>13136</v>
      </c>
      <c r="I2360" s="183" t="s">
        <v>13137</v>
      </c>
      <c r="J2360" s="201" t="s">
        <v>919</v>
      </c>
      <c r="K2360" s="162"/>
      <c r="L2360" s="162"/>
      <c r="M2360" s="162"/>
      <c r="N2360" s="169"/>
      <c r="O2360" s="183"/>
      <c r="P2360" s="169"/>
      <c r="Q2360" s="183"/>
      <c r="R2360" s="177"/>
      <c r="S2360" s="177"/>
      <c r="T2360" s="177"/>
      <c r="U2360" s="155"/>
      <c r="V2360" s="155" t="b">
        <v>0</v>
      </c>
      <c r="W2360" s="179" t="s">
        <v>13138</v>
      </c>
      <c r="X2360" s="168"/>
      <c r="Y2360" s="173">
        <v>21879</v>
      </c>
      <c r="Z2360" s="162" t="s">
        <v>13139</v>
      </c>
      <c r="AA2360" s="163" t="str">
        <f t="shared" si="55"/>
        <v>https://shopeefood.vn/bo-suu-tap/v-mcdonalds</v>
      </c>
      <c r="AB2360" s="351" t="str">
        <f t="shared" si="56"/>
        <v>https://shopeefood.shopee.vn/bo-suu-tap/v-mcdonalds</v>
      </c>
    </row>
    <row r="2361" spans="1:28" ht="150">
      <c r="A2361" s="151" t="s">
        <v>684</v>
      </c>
      <c r="B2361" s="152"/>
      <c r="C2361" s="152" t="s">
        <v>1236</v>
      </c>
      <c r="D2361" s="152" t="s">
        <v>207</v>
      </c>
      <c r="E2361" s="243" t="s">
        <v>376</v>
      </c>
      <c r="F2361" s="176" t="s">
        <v>13135</v>
      </c>
      <c r="G2361" s="177" t="str">
        <f t="shared" si="53"/>
        <v>[SuperVIP]_Pizza Hut_9-11Jan</v>
      </c>
      <c r="H2361" s="176" t="s">
        <v>13140</v>
      </c>
      <c r="I2361" s="183" t="s">
        <v>13137</v>
      </c>
      <c r="J2361" s="184" t="s">
        <v>11104</v>
      </c>
      <c r="K2361" s="162"/>
      <c r="L2361" s="162"/>
      <c r="M2361" s="162"/>
      <c r="N2361" s="169"/>
      <c r="O2361" s="183"/>
      <c r="P2361" s="169"/>
      <c r="Q2361" s="183"/>
      <c r="R2361" s="177"/>
      <c r="S2361" s="177"/>
      <c r="T2361" s="177"/>
      <c r="U2361" s="155" t="s">
        <v>696</v>
      </c>
      <c r="V2361" s="155" t="b">
        <v>0</v>
      </c>
      <c r="W2361" s="170" t="s">
        <v>13141</v>
      </c>
      <c r="X2361" s="168"/>
      <c r="Y2361" s="173">
        <v>21881</v>
      </c>
      <c r="Z2361" s="162" t="s">
        <v>13142</v>
      </c>
      <c r="AA2361" s="163" t="str">
        <f t="shared" si="55"/>
        <v>https://shopeefood.vn/bo-suu-tap/sv-bogo-pizzahut</v>
      </c>
      <c r="AB2361" s="351" t="str">
        <f t="shared" si="56"/>
        <v>https://shopeefood.shopee.vn/bo-suu-tap/sv-bogo-pizzahut</v>
      </c>
    </row>
    <row r="2362" spans="1:28" ht="60">
      <c r="A2362" s="151" t="s">
        <v>684</v>
      </c>
      <c r="B2362" s="152"/>
      <c r="C2362" s="152" t="s">
        <v>1236</v>
      </c>
      <c r="D2362" s="152" t="s">
        <v>209</v>
      </c>
      <c r="E2362" s="243" t="s">
        <v>298</v>
      </c>
      <c r="F2362" s="176" t="s">
        <v>13143</v>
      </c>
      <c r="G2362" s="177" t="str">
        <f t="shared" si="53"/>
        <v>[VIP]_Gà Rán KFC_12-15Jan</v>
      </c>
      <c r="H2362" s="176" t="s">
        <v>13144</v>
      </c>
      <c r="I2362" s="183" t="s">
        <v>13145</v>
      </c>
      <c r="J2362" s="209" t="s">
        <v>4537</v>
      </c>
      <c r="K2362" s="162"/>
      <c r="L2362" s="162"/>
      <c r="M2362" s="162"/>
      <c r="N2362" s="169"/>
      <c r="O2362" s="183"/>
      <c r="P2362" s="169"/>
      <c r="Q2362" s="183"/>
      <c r="R2362" s="177"/>
      <c r="S2362" s="177"/>
      <c r="T2362" s="177"/>
      <c r="U2362" s="155" t="s">
        <v>696</v>
      </c>
      <c r="V2362" s="155" t="b">
        <v>0</v>
      </c>
      <c r="W2362" s="170" t="s">
        <v>6203</v>
      </c>
      <c r="X2362" s="168"/>
      <c r="Y2362" s="173">
        <v>21888</v>
      </c>
      <c r="Z2362" s="162" t="s">
        <v>13146</v>
      </c>
      <c r="AA2362" s="163" t="str">
        <f t="shared" si="55"/>
        <v>https://shopeefood.vn/bo-suu-tap/v--kfc</v>
      </c>
      <c r="AB2362" s="351" t="str">
        <f t="shared" si="56"/>
        <v>https://shopeefood.shopee.vn/bo-suu-tap/v--kfc</v>
      </c>
    </row>
    <row r="2363" spans="1:28" ht="105">
      <c r="A2363" s="151" t="s">
        <v>684</v>
      </c>
      <c r="B2363" s="152"/>
      <c r="C2363" s="152" t="s">
        <v>1236</v>
      </c>
      <c r="D2363" s="152" t="s">
        <v>209</v>
      </c>
      <c r="E2363" s="243" t="s">
        <v>372</v>
      </c>
      <c r="F2363" s="176" t="s">
        <v>13147</v>
      </c>
      <c r="G2363" s="177" t="str">
        <f t="shared" si="53"/>
        <v>[VIP]_Phúc Long Coffee &amp; Tea_Combo 99k_Jan</v>
      </c>
      <c r="H2363" s="783" t="s">
        <v>13148</v>
      </c>
      <c r="I2363" s="183" t="s">
        <v>13149</v>
      </c>
      <c r="J2363" s="209" t="s">
        <v>13130</v>
      </c>
      <c r="K2363" s="162"/>
      <c r="L2363" s="162"/>
      <c r="M2363" s="162"/>
      <c r="N2363" s="169"/>
      <c r="O2363" s="183"/>
      <c r="P2363" s="169"/>
      <c r="Q2363" s="183"/>
      <c r="R2363" s="177"/>
      <c r="S2363" s="177"/>
      <c r="T2363" s="177"/>
      <c r="U2363" s="155" t="s">
        <v>696</v>
      </c>
      <c r="V2363" s="155" t="b">
        <v>0</v>
      </c>
      <c r="W2363" s="179" t="s">
        <v>13150</v>
      </c>
      <c r="X2363" s="168"/>
      <c r="Y2363" s="173">
        <v>20913</v>
      </c>
      <c r="Z2363" s="162" t="s">
        <v>8449</v>
      </c>
      <c r="AA2363" s="163" t="str">
        <f t="shared" si="55"/>
        <v>https://shopeefood.vn/bo-suu-tap/v-99-phuclong</v>
      </c>
      <c r="AB2363" s="351" t="str">
        <f t="shared" si="56"/>
        <v>https://shopeefood.shopee.vn/bo-suu-tap/v-99-phuclong</v>
      </c>
    </row>
    <row r="2364" spans="1:28" ht="180">
      <c r="A2364" s="151" t="s">
        <v>684</v>
      </c>
      <c r="B2364" s="152"/>
      <c r="C2364" s="152" t="s">
        <v>1236</v>
      </c>
      <c r="D2364" s="152" t="s">
        <v>207</v>
      </c>
      <c r="E2364" s="243" t="s">
        <v>370</v>
      </c>
      <c r="F2364" s="176" t="s">
        <v>13151</v>
      </c>
      <c r="G2364" s="177" t="str">
        <f t="shared" si="53"/>
        <v>[SuperVIP]_Phê La_12-14Jan</v>
      </c>
      <c r="H2364" s="785" t="s">
        <v>13152</v>
      </c>
      <c r="I2364" s="183" t="s">
        <v>13153</v>
      </c>
      <c r="J2364" s="184" t="s">
        <v>1442</v>
      </c>
      <c r="K2364" s="162"/>
      <c r="L2364" s="162"/>
      <c r="M2364" s="162"/>
      <c r="N2364" s="169"/>
      <c r="O2364" s="183"/>
      <c r="P2364" s="169"/>
      <c r="Q2364" s="183"/>
      <c r="R2364" s="177"/>
      <c r="S2364" s="177"/>
      <c r="T2364" s="177"/>
      <c r="U2364" s="155" t="s">
        <v>696</v>
      </c>
      <c r="V2364" s="155" t="b">
        <v>0</v>
      </c>
      <c r="W2364" s="179" t="s">
        <v>13154</v>
      </c>
      <c r="X2364" s="168"/>
      <c r="Y2364" s="173">
        <v>20924</v>
      </c>
      <c r="Z2364" s="162" t="s">
        <v>8437</v>
      </c>
      <c r="AA2364" s="163" t="str">
        <f t="shared" si="55"/>
        <v>https://shopeefood.vn/bo-suu-tap/sv-phela-88</v>
      </c>
      <c r="AB2364" s="351" t="str">
        <f t="shared" si="56"/>
        <v>https://shopeefood.shopee.vn/bo-suu-tap/sv-phela-88</v>
      </c>
    </row>
    <row r="2365" spans="1:28" ht="120">
      <c r="A2365" s="151" t="s">
        <v>684</v>
      </c>
      <c r="B2365" s="152"/>
      <c r="C2365" s="152" t="s">
        <v>1236</v>
      </c>
      <c r="D2365" s="152" t="s">
        <v>207</v>
      </c>
      <c r="E2365" s="243" t="s">
        <v>348</v>
      </c>
      <c r="F2365" s="176" t="s">
        <v>13155</v>
      </c>
      <c r="G2365" s="177" t="str">
        <f t="shared" si="53"/>
        <v>[SuperVIP]_McDonald's_16-18Jan</v>
      </c>
      <c r="H2365" s="176" t="s">
        <v>13156</v>
      </c>
      <c r="I2365" s="183" t="s">
        <v>772</v>
      </c>
      <c r="J2365" s="201" t="s">
        <v>919</v>
      </c>
      <c r="K2365" s="162"/>
      <c r="L2365" s="162"/>
      <c r="M2365" s="162"/>
      <c r="N2365" s="169"/>
      <c r="O2365" s="183"/>
      <c r="P2365" s="169"/>
      <c r="Q2365" s="183"/>
      <c r="R2365" s="177"/>
      <c r="S2365" s="177"/>
      <c r="T2365" s="177"/>
      <c r="U2365" s="155" t="s">
        <v>696</v>
      </c>
      <c r="V2365" s="155" t="b">
        <v>0</v>
      </c>
      <c r="W2365" s="179" t="s">
        <v>13157</v>
      </c>
      <c r="X2365" s="168"/>
      <c r="Y2365" s="173">
        <v>20819</v>
      </c>
      <c r="Z2365" s="162" t="s">
        <v>6213</v>
      </c>
      <c r="AA2365" s="163" t="str">
        <f t="shared" si="55"/>
        <v>https://shopeefood.vn/bo-suu-tap/sv-2t2-mcdonalds</v>
      </c>
      <c r="AB2365" s="351" t="str">
        <f t="shared" si="56"/>
        <v>https://shopeefood.shopee.vn/bo-suu-tap/sv-2t2-mcdonalds</v>
      </c>
    </row>
    <row r="2366" spans="1:28" ht="409.6">
      <c r="A2366" s="151" t="s">
        <v>684</v>
      </c>
      <c r="B2366" s="152"/>
      <c r="C2366" s="152" t="s">
        <v>1236</v>
      </c>
      <c r="D2366" s="152" t="s">
        <v>209</v>
      </c>
      <c r="E2366" s="243" t="s">
        <v>285</v>
      </c>
      <c r="F2366" s="176" t="s">
        <v>684</v>
      </c>
      <c r="G2366" s="177" t="str">
        <f t="shared" si="53"/>
        <v>[VIP]_Domino's Pizza_Jan</v>
      </c>
      <c r="H2366" s="176" t="s">
        <v>12072</v>
      </c>
      <c r="I2366" s="183" t="s">
        <v>772</v>
      </c>
      <c r="J2366" s="184" t="s">
        <v>10218</v>
      </c>
      <c r="K2366" s="162"/>
      <c r="L2366" s="162"/>
      <c r="M2366" s="162"/>
      <c r="N2366" s="169"/>
      <c r="O2366" s="183"/>
      <c r="P2366" s="169"/>
      <c r="Q2366" s="183"/>
      <c r="R2366" s="177"/>
      <c r="S2366" s="177"/>
      <c r="T2366" s="177"/>
      <c r="U2366" s="155" t="s">
        <v>696</v>
      </c>
      <c r="V2366" s="155" t="b">
        <v>0</v>
      </c>
      <c r="W2366" s="179" t="s">
        <v>13158</v>
      </c>
      <c r="X2366" s="168"/>
      <c r="Y2366" s="173">
        <v>20713</v>
      </c>
      <c r="Z2366" s="162" t="s">
        <v>6244</v>
      </c>
      <c r="AA2366" s="163" t="str">
        <f t="shared" si="55"/>
        <v>https://shopeefood.vn/bo-suu-tap/v-1k-dominos</v>
      </c>
      <c r="AB2366" s="351" t="str">
        <f t="shared" si="56"/>
        <v>https://shopeefood.shopee.vn/bo-suu-tap/v-1k-dominos</v>
      </c>
    </row>
    <row r="2367" spans="1:28" ht="135">
      <c r="A2367" s="151" t="s">
        <v>684</v>
      </c>
      <c r="B2367" s="152"/>
      <c r="C2367" s="152" t="s">
        <v>1236</v>
      </c>
      <c r="D2367" s="152" t="s">
        <v>209</v>
      </c>
      <c r="E2367" s="243" t="s">
        <v>1453</v>
      </c>
      <c r="F2367" s="176" t="s">
        <v>13155</v>
      </c>
      <c r="G2367" s="177" t="str">
        <f t="shared" si="53"/>
        <v>[VIP]_Trà Sữa May Cha_16-18Jan</v>
      </c>
      <c r="H2367" s="779" t="s">
        <v>13159</v>
      </c>
      <c r="I2367" s="183" t="s">
        <v>772</v>
      </c>
      <c r="J2367" s="194" t="s">
        <v>6564</v>
      </c>
      <c r="K2367" s="162"/>
      <c r="L2367" s="162"/>
      <c r="M2367" s="162"/>
      <c r="N2367" s="169"/>
      <c r="O2367" s="183"/>
      <c r="P2367" s="169"/>
      <c r="Q2367" s="183"/>
      <c r="R2367" s="177"/>
      <c r="S2367" s="177"/>
      <c r="T2367" s="177"/>
      <c r="U2367" s="155" t="s">
        <v>696</v>
      </c>
      <c r="V2367" s="155" t="b">
        <v>0</v>
      </c>
      <c r="W2367" s="179" t="s">
        <v>13160</v>
      </c>
      <c r="X2367" s="168"/>
      <c r="Y2367" s="173">
        <v>21418</v>
      </c>
      <c r="Z2367" s="162" t="s">
        <v>11543</v>
      </c>
      <c r="AA2367" s="163" t="str">
        <f t="shared" si="55"/>
        <v>https://shopeefood.vn/bo-suu-tap/v-maycha-spf</v>
      </c>
      <c r="AB2367" s="351" t="str">
        <f t="shared" si="56"/>
        <v>https://shopeefood.shopee.vn/bo-suu-tap/v-maycha-spf</v>
      </c>
    </row>
    <row r="2368" spans="1:28" ht="135">
      <c r="A2368" s="151" t="s">
        <v>684</v>
      </c>
      <c r="B2368" s="152"/>
      <c r="C2368" s="152" t="s">
        <v>1236</v>
      </c>
      <c r="D2368" s="152" t="s">
        <v>209</v>
      </c>
      <c r="E2368" s="243" t="s">
        <v>301</v>
      </c>
      <c r="F2368" s="176" t="s">
        <v>684</v>
      </c>
      <c r="G2368" s="177" t="str">
        <f t="shared" si="53"/>
        <v>[VIP]_Gà Rán Texas Chicken_Jan</v>
      </c>
      <c r="H2368" s="199" t="s">
        <v>13161</v>
      </c>
      <c r="I2368" s="183" t="s">
        <v>13162</v>
      </c>
      <c r="J2368" s="209" t="s">
        <v>966</v>
      </c>
      <c r="K2368" s="162"/>
      <c r="L2368" s="162"/>
      <c r="M2368" s="162"/>
      <c r="N2368" s="169"/>
      <c r="O2368" s="183"/>
      <c r="P2368" s="169"/>
      <c r="Q2368" s="183"/>
      <c r="R2368" s="177"/>
      <c r="S2368" s="177"/>
      <c r="T2368" s="177"/>
      <c r="U2368" s="155" t="s">
        <v>696</v>
      </c>
      <c r="V2368" s="155" t="b">
        <v>0</v>
      </c>
      <c r="W2368" s="179" t="s">
        <v>13163</v>
      </c>
      <c r="X2368" s="168"/>
      <c r="Y2368" s="173">
        <v>20910</v>
      </c>
      <c r="Z2368" s="162" t="s">
        <v>8203</v>
      </c>
      <c r="AA2368" s="163" t="str">
        <f t="shared" si="55"/>
        <v>https://shopeefood.vn/bo-suu-tap/v-combo-texas</v>
      </c>
      <c r="AB2368" s="351" t="str">
        <f t="shared" si="56"/>
        <v>https://shopeefood.shopee.vn/bo-suu-tap/v-combo-texas</v>
      </c>
    </row>
    <row r="2369" spans="1:28" ht="30">
      <c r="A2369" s="151" t="s">
        <v>684</v>
      </c>
      <c r="B2369" s="152"/>
      <c r="C2369" s="152" t="s">
        <v>1236</v>
      </c>
      <c r="D2369" s="152" t="s">
        <v>209</v>
      </c>
      <c r="E2369" s="243" t="s">
        <v>1469</v>
      </c>
      <c r="F2369" s="176" t="s">
        <v>13164</v>
      </c>
      <c r="G2369" s="177" t="str">
        <f t="shared" si="53"/>
        <v>[VIP]_Gong Cha_19-21Jan</v>
      </c>
      <c r="H2369" s="782" t="s">
        <v>13165</v>
      </c>
      <c r="I2369" s="183" t="s">
        <v>13166</v>
      </c>
      <c r="J2369" s="184" t="s">
        <v>1472</v>
      </c>
      <c r="K2369" s="162"/>
      <c r="L2369" s="162"/>
      <c r="M2369" s="162"/>
      <c r="N2369" s="169"/>
      <c r="O2369" s="183"/>
      <c r="P2369" s="169"/>
      <c r="Q2369" s="183"/>
      <c r="R2369" s="177"/>
      <c r="S2369" s="177"/>
      <c r="T2369" s="177"/>
      <c r="U2369" s="155" t="s">
        <v>696</v>
      </c>
      <c r="V2369" s="155" t="b">
        <v>0</v>
      </c>
      <c r="W2369" s="179" t="s">
        <v>13167</v>
      </c>
      <c r="X2369" s="168"/>
      <c r="Y2369" s="173">
        <v>20435</v>
      </c>
      <c r="Z2369" s="162" t="s">
        <v>6065</v>
      </c>
      <c r="AA2369" s="163" t="str">
        <f t="shared" si="55"/>
        <v>https://shopeefood.vn/bo-suu-tap/v-gongcha-1t1</v>
      </c>
      <c r="AB2369" s="351" t="str">
        <f t="shared" si="56"/>
        <v>https://shopeefood.shopee.vn/bo-suu-tap/v-gongcha-1t1</v>
      </c>
    </row>
    <row r="2370" spans="1:28" ht="150">
      <c r="A2370" s="151" t="s">
        <v>684</v>
      </c>
      <c r="B2370" s="152"/>
      <c r="C2370" s="152" t="s">
        <v>1236</v>
      </c>
      <c r="D2370" s="152" t="s">
        <v>209</v>
      </c>
      <c r="E2370" s="243" t="s">
        <v>376</v>
      </c>
      <c r="F2370" s="176" t="s">
        <v>13168</v>
      </c>
      <c r="G2370" s="177" t="str">
        <f t="shared" si="53"/>
        <v>[VIP]_Pizza Hut_23-25Jan</v>
      </c>
      <c r="H2370" s="176" t="s">
        <v>13169</v>
      </c>
      <c r="I2370" s="183" t="s">
        <v>13170</v>
      </c>
      <c r="J2370" s="184" t="s">
        <v>11104</v>
      </c>
      <c r="K2370" s="162"/>
      <c r="L2370" s="162"/>
      <c r="M2370" s="162"/>
      <c r="N2370" s="169"/>
      <c r="O2370" s="183"/>
      <c r="P2370" s="169"/>
      <c r="Q2370" s="183"/>
      <c r="R2370" s="177"/>
      <c r="S2370" s="177"/>
      <c r="T2370" s="177"/>
      <c r="U2370" s="155" t="s">
        <v>696</v>
      </c>
      <c r="V2370" s="155" t="b">
        <v>0</v>
      </c>
      <c r="W2370" s="179" t="s">
        <v>13171</v>
      </c>
      <c r="X2370" s="168"/>
      <c r="Y2370" s="173">
        <v>20508</v>
      </c>
      <c r="Z2370" s="162" t="s">
        <v>5740</v>
      </c>
      <c r="AA2370" s="163" t="str">
        <f t="shared" si="55"/>
        <v>https://shopeefood.vn/bo-suu-tap/v-deal-pizzahut</v>
      </c>
      <c r="AB2370" s="351" t="str">
        <f t="shared" si="56"/>
        <v>https://shopeefood.shopee.vn/bo-suu-tap/v-deal-pizzahut</v>
      </c>
    </row>
    <row r="2371" spans="1:28" ht="120">
      <c r="A2371" s="151" t="s">
        <v>684</v>
      </c>
      <c r="B2371" s="152"/>
      <c r="C2371" s="152" t="s">
        <v>717</v>
      </c>
      <c r="D2371" s="152" t="s">
        <v>222</v>
      </c>
      <c r="E2371" s="153" t="s">
        <v>13172</v>
      </c>
      <c r="F2371" s="155" t="s">
        <v>13086</v>
      </c>
      <c r="G2371" s="177" t="str">
        <f t="shared" si="53"/>
        <v>[Alacarte CB]_Crane Tea_Jan.CB1.26</v>
      </c>
      <c r="H2371" s="155" t="s">
        <v>13173</v>
      </c>
      <c r="I2371" s="155" t="s">
        <v>1220</v>
      </c>
      <c r="J2371" s="170" t="s">
        <v>13174</v>
      </c>
      <c r="K2371" s="159"/>
      <c r="L2371" s="170" t="s">
        <v>10857</v>
      </c>
      <c r="M2371" s="185"/>
      <c r="N2371" s="168"/>
      <c r="O2371" s="171" t="s">
        <v>13175</v>
      </c>
      <c r="P2371" s="168"/>
      <c r="Q2371" s="155" t="s">
        <v>13176</v>
      </c>
      <c r="R2371" s="168"/>
      <c r="S2371" s="168"/>
      <c r="T2371" s="505"/>
      <c r="U2371" s="155" t="s">
        <v>696</v>
      </c>
      <c r="V2371" s="155" t="b">
        <v>0</v>
      </c>
      <c r="W2371" s="179" t="s">
        <v>13177</v>
      </c>
      <c r="X2371" s="168"/>
      <c r="Y2371" s="173">
        <v>21669</v>
      </c>
      <c r="Z2371" s="162" t="s">
        <v>12544</v>
      </c>
      <c r="AA2371" s="163" t="str">
        <f t="shared" si="55"/>
        <v>https://shopeefood.vn/bo-suu-tap/a-crane-tea</v>
      </c>
      <c r="AB2371" s="351" t="str">
        <f t="shared" si="56"/>
        <v>https://shopeefood.shopee.vn/bo-suu-tap/a-crane-tea</v>
      </c>
    </row>
    <row r="2372" spans="1:28" ht="150">
      <c r="A2372" s="151" t="s">
        <v>684</v>
      </c>
      <c r="B2372" s="152"/>
      <c r="C2372" s="152" t="s">
        <v>1236</v>
      </c>
      <c r="D2372" s="152" t="s">
        <v>207</v>
      </c>
      <c r="E2372" s="243" t="s">
        <v>341</v>
      </c>
      <c r="F2372" s="176" t="s">
        <v>13178</v>
      </c>
      <c r="G2372" s="177" t="str">
        <f t="shared" si="53"/>
        <v>[SuperVIP]_Lotteria DI_22-25Jan</v>
      </c>
      <c r="H2372" s="176" t="s">
        <v>13179</v>
      </c>
      <c r="I2372" s="183" t="s">
        <v>13180</v>
      </c>
      <c r="J2372" s="184" t="s">
        <v>931</v>
      </c>
      <c r="K2372" s="162"/>
      <c r="L2372" s="162"/>
      <c r="M2372" s="162"/>
      <c r="N2372" s="169"/>
      <c r="O2372" s="183"/>
      <c r="P2372" s="169"/>
      <c r="Q2372" s="183"/>
      <c r="R2372" s="177"/>
      <c r="S2372" s="177"/>
      <c r="T2372" s="177"/>
      <c r="U2372" s="155" t="s">
        <v>696</v>
      </c>
      <c r="V2372" s="155" t="b">
        <v>0</v>
      </c>
      <c r="W2372" s="179" t="s">
        <v>13181</v>
      </c>
      <c r="X2372" s="168"/>
      <c r="Y2372" s="173">
        <v>21993</v>
      </c>
      <c r="Z2372" s="162" t="s">
        <v>13182</v>
      </c>
      <c r="AA2372" s="163" t="str">
        <f t="shared" si="55"/>
        <v>https://shopeefood.vn/bo-suu-tap/sv--lotteria</v>
      </c>
      <c r="AB2372" s="351" t="str">
        <f t="shared" si="56"/>
        <v>https://shopeefood.shopee.vn/bo-suu-tap/sv--lotteria</v>
      </c>
    </row>
    <row r="2373" spans="1:28" ht="225">
      <c r="A2373" s="151" t="s">
        <v>684</v>
      </c>
      <c r="B2373" s="152"/>
      <c r="C2373" s="152" t="s">
        <v>1236</v>
      </c>
      <c r="D2373" s="152" t="s">
        <v>207</v>
      </c>
      <c r="E2373" s="243" t="s">
        <v>1453</v>
      </c>
      <c r="F2373" s="176" t="s">
        <v>13168</v>
      </c>
      <c r="G2373" s="177" t="str">
        <f t="shared" si="53"/>
        <v>[SuperVIP]_Trà Sữa May Cha_23-25Jan</v>
      </c>
      <c r="H2373" s="738" t="s">
        <v>13183</v>
      </c>
      <c r="I2373" s="183" t="s">
        <v>13170</v>
      </c>
      <c r="J2373" s="194" t="s">
        <v>6564</v>
      </c>
      <c r="K2373" s="162"/>
      <c r="L2373" s="162"/>
      <c r="M2373" s="162"/>
      <c r="N2373" s="169"/>
      <c r="O2373" s="183"/>
      <c r="P2373" s="169"/>
      <c r="Q2373" s="183"/>
      <c r="R2373" s="177"/>
      <c r="S2373" s="177"/>
      <c r="T2373" s="177"/>
      <c r="U2373" s="155" t="s">
        <v>696</v>
      </c>
      <c r="V2373" s="155" t="b">
        <v>0</v>
      </c>
      <c r="W2373" s="179" t="s">
        <v>13184</v>
      </c>
      <c r="X2373" s="168"/>
      <c r="Y2373" s="173">
        <v>20678</v>
      </c>
      <c r="Z2373" s="162" t="s">
        <v>7180</v>
      </c>
      <c r="AA2373" s="163" t="str">
        <f t="shared" si="55"/>
        <v>https://shopeefood.vn/bo-suu-tap/sv--maycha-9k</v>
      </c>
      <c r="AB2373" s="351" t="str">
        <f t="shared" si="56"/>
        <v>https://shopeefood.shopee.vn/bo-suu-tap/sv--maycha-9k</v>
      </c>
    </row>
    <row r="2374" spans="1:28" ht="135">
      <c r="A2374" s="151" t="s">
        <v>684</v>
      </c>
      <c r="B2374" s="152"/>
      <c r="C2374" s="152" t="s">
        <v>1236</v>
      </c>
      <c r="D2374" s="152" t="s">
        <v>209</v>
      </c>
      <c r="E2374" s="243" t="s">
        <v>300</v>
      </c>
      <c r="F2374" s="176" t="s">
        <v>684</v>
      </c>
      <c r="G2374" s="177" t="str">
        <f t="shared" si="53"/>
        <v>[VIP]_Gà Rán Popeyes_Jan</v>
      </c>
      <c r="H2374" s="176" t="s">
        <v>13185</v>
      </c>
      <c r="I2374" s="183" t="s">
        <v>13186</v>
      </c>
      <c r="J2374" s="209" t="s">
        <v>8862</v>
      </c>
      <c r="K2374" s="162"/>
      <c r="L2374" s="162"/>
      <c r="M2374" s="162"/>
      <c r="N2374" s="169"/>
      <c r="O2374" s="183"/>
      <c r="P2374" s="169"/>
      <c r="Q2374" s="183"/>
      <c r="R2374" s="177"/>
      <c r="S2374" s="177"/>
      <c r="T2374" s="177"/>
      <c r="U2374" s="155" t="s">
        <v>696</v>
      </c>
      <c r="V2374" s="155" t="b">
        <v>0</v>
      </c>
      <c r="W2374" s="170" t="s">
        <v>12459</v>
      </c>
      <c r="X2374" s="168"/>
      <c r="Y2374" s="173">
        <v>21250</v>
      </c>
      <c r="Z2374" s="162" t="s">
        <v>10251</v>
      </c>
      <c r="AA2374" s="163" t="str">
        <f t="shared" si="55"/>
        <v>https://shopeefood.vn/bo-suu-tap/v-bogo-popeyes</v>
      </c>
      <c r="AB2374" s="351" t="str">
        <f t="shared" si="56"/>
        <v>https://shopeefood.shopee.vn/bo-suu-tap/v-bogo-popeyes</v>
      </c>
    </row>
    <row r="2375" spans="1:28" ht="165">
      <c r="A2375" s="151" t="s">
        <v>684</v>
      </c>
      <c r="B2375" s="152"/>
      <c r="C2375" s="152" t="s">
        <v>1236</v>
      </c>
      <c r="D2375" s="152" t="s">
        <v>209</v>
      </c>
      <c r="E2375" s="243" t="s">
        <v>1097</v>
      </c>
      <c r="F2375" s="176" t="s">
        <v>684</v>
      </c>
      <c r="G2375" s="177" t="str">
        <f t="shared" si="53"/>
        <v>[VIP]_Trà Sữa Sunday Basic_Jan</v>
      </c>
      <c r="H2375" s="319" t="s">
        <v>13187</v>
      </c>
      <c r="I2375" s="183" t="s">
        <v>13188</v>
      </c>
      <c r="J2375" s="184" t="s">
        <v>1512</v>
      </c>
      <c r="K2375" s="162"/>
      <c r="L2375" s="162"/>
      <c r="M2375" s="162"/>
      <c r="N2375" s="169"/>
      <c r="O2375" s="183"/>
      <c r="P2375" s="169"/>
      <c r="Q2375" s="183"/>
      <c r="R2375" s="177"/>
      <c r="S2375" s="177"/>
      <c r="T2375" s="177"/>
      <c r="U2375" s="155" t="s">
        <v>696</v>
      </c>
      <c r="V2375" s="155" t="b">
        <v>0</v>
      </c>
      <c r="W2375" s="179" t="s">
        <v>13189</v>
      </c>
      <c r="X2375" s="168"/>
      <c r="Y2375" s="173">
        <v>21010</v>
      </c>
      <c r="Z2375" s="162" t="s">
        <v>8411</v>
      </c>
      <c r="AA2375" s="163" t="str">
        <f t="shared" si="55"/>
        <v>https://shopeefood.vn/bo-suu-tap/v-1t1-sundaybasic</v>
      </c>
      <c r="AB2375" s="351" t="str">
        <f t="shared" si="56"/>
        <v>https://shopeefood.shopee.vn/bo-suu-tap/v-1t1-sundaybasic</v>
      </c>
    </row>
    <row r="2376" spans="1:28" ht="180">
      <c r="A2376" s="151" t="s">
        <v>684</v>
      </c>
      <c r="B2376" s="152"/>
      <c r="C2376" s="152" t="s">
        <v>1236</v>
      </c>
      <c r="D2376" s="152" t="s">
        <v>207</v>
      </c>
      <c r="E2376" s="243" t="s">
        <v>370</v>
      </c>
      <c r="F2376" s="176" t="s">
        <v>13190</v>
      </c>
      <c r="G2376" s="177" t="str">
        <f t="shared" si="53"/>
        <v>[SuperVIP]_Phê La_26-30Jan</v>
      </c>
      <c r="H2376" s="785" t="s">
        <v>13191</v>
      </c>
      <c r="I2376" s="183" t="s">
        <v>13192</v>
      </c>
      <c r="J2376" s="184" t="s">
        <v>1442</v>
      </c>
      <c r="K2376" s="162"/>
      <c r="L2376" s="162"/>
      <c r="M2376" s="162"/>
      <c r="N2376" s="169"/>
      <c r="O2376" s="183"/>
      <c r="P2376" s="169"/>
      <c r="Q2376" s="183"/>
      <c r="R2376" s="177"/>
      <c r="S2376" s="177"/>
      <c r="T2376" s="177"/>
      <c r="U2376" s="155" t="s">
        <v>696</v>
      </c>
      <c r="V2376" s="155" t="b">
        <v>0</v>
      </c>
      <c r="W2376" s="170" t="s">
        <v>13193</v>
      </c>
      <c r="X2376" s="168"/>
      <c r="Y2376" s="173">
        <v>20988</v>
      </c>
      <c r="Z2376" s="162" t="s">
        <v>8443</v>
      </c>
      <c r="AA2376" s="163" t="str">
        <f t="shared" si="55"/>
        <v>https://shopeefood.vn/bo-suu-tap/sv-phela--2t1</v>
      </c>
      <c r="AB2376" s="351" t="str">
        <f t="shared" si="56"/>
        <v>https://shopeefood.shopee.vn/bo-suu-tap/sv-phela--2t1</v>
      </c>
    </row>
    <row r="2377" spans="1:28" ht="195">
      <c r="A2377" s="151" t="s">
        <v>684</v>
      </c>
      <c r="B2377" s="152"/>
      <c r="C2377" s="152" t="s">
        <v>717</v>
      </c>
      <c r="D2377" s="152" t="s">
        <v>222</v>
      </c>
      <c r="E2377" s="153" t="s">
        <v>13194</v>
      </c>
      <c r="F2377" s="155" t="s">
        <v>13195</v>
      </c>
      <c r="G2377" s="177" t="str">
        <f t="shared" si="53"/>
        <v>[Alacarte CB]_SƯỜN &amp; SỢI_Jan.CB2.26</v>
      </c>
      <c r="H2377" s="812" t="s">
        <v>13196</v>
      </c>
      <c r="I2377" s="159" t="s">
        <v>13197</v>
      </c>
      <c r="J2377" s="178" t="s">
        <v>13198</v>
      </c>
      <c r="K2377" s="159"/>
      <c r="L2377" s="157" t="s">
        <v>13199</v>
      </c>
      <c r="M2377" s="176" t="s">
        <v>13200</v>
      </c>
      <c r="N2377" s="176" t="s">
        <v>13201</v>
      </c>
      <c r="O2377" s="176" t="s">
        <v>13202</v>
      </c>
      <c r="P2377" s="168"/>
      <c r="Q2377" s="155" t="s">
        <v>13203</v>
      </c>
      <c r="R2377" s="177"/>
      <c r="S2377" s="177"/>
      <c r="T2377" s="177"/>
      <c r="U2377" s="155" t="s">
        <v>696</v>
      </c>
      <c r="V2377" s="155" t="b">
        <v>0</v>
      </c>
      <c r="W2377" s="179" t="s">
        <v>13204</v>
      </c>
      <c r="X2377" s="168"/>
      <c r="Y2377" s="173">
        <v>21876</v>
      </c>
      <c r="Z2377" s="162" t="s">
        <v>13205</v>
      </c>
      <c r="AA2377" s="163" t="str">
        <f t="shared" si="55"/>
        <v>https://shopeefood.vn/bo-suu-tap/a-suon-soi</v>
      </c>
      <c r="AB2377" s="351" t="str">
        <f t="shared" si="56"/>
        <v>https://shopeefood.shopee.vn/bo-suu-tap/a-suon-soi</v>
      </c>
    </row>
    <row r="2378" spans="1:28" ht="150">
      <c r="A2378" s="151" t="s">
        <v>684</v>
      </c>
      <c r="B2378" s="152"/>
      <c r="C2378" s="152" t="s">
        <v>717</v>
      </c>
      <c r="D2378" s="152" t="s">
        <v>222</v>
      </c>
      <c r="E2378" s="153" t="s">
        <v>11810</v>
      </c>
      <c r="F2378" s="155" t="s">
        <v>13195</v>
      </c>
      <c r="G2378" s="177" t="str">
        <f t="shared" si="53"/>
        <v>[Alacarte CB]_Trà Sữa GMi - Coffee &amp; Tea_Jan.CB2.26</v>
      </c>
      <c r="H2378" s="191" t="s">
        <v>13206</v>
      </c>
      <c r="I2378" s="159" t="s">
        <v>985</v>
      </c>
      <c r="J2378" s="178" t="s">
        <v>11813</v>
      </c>
      <c r="K2378" s="504"/>
      <c r="L2378" s="179" t="s">
        <v>11814</v>
      </c>
      <c r="M2378" s="176" t="s">
        <v>13207</v>
      </c>
      <c r="N2378" s="176" t="s">
        <v>13208</v>
      </c>
      <c r="O2378" s="504"/>
      <c r="P2378" s="505"/>
      <c r="Q2378" s="159" t="s">
        <v>13209</v>
      </c>
      <c r="R2378" s="177"/>
      <c r="S2378" s="177"/>
      <c r="T2378" s="177"/>
      <c r="U2378" s="155" t="s">
        <v>696</v>
      </c>
      <c r="V2378" s="155" t="b">
        <v>0</v>
      </c>
      <c r="W2378" s="179" t="s">
        <v>13210</v>
      </c>
      <c r="X2378" s="168"/>
      <c r="Y2378" s="173">
        <v>21674</v>
      </c>
      <c r="Z2378" s="162" t="s">
        <v>11996</v>
      </c>
      <c r="AA2378" s="163" t="str">
        <f t="shared" si="55"/>
        <v>https://shopeefood.vn/bo-suu-tap/a-trasua-gmi</v>
      </c>
      <c r="AB2378" s="351" t="str">
        <f t="shared" si="56"/>
        <v>https://shopeefood.shopee.vn/bo-suu-tap/a-trasua-gmi</v>
      </c>
    </row>
    <row r="2379" spans="1:28" ht="165">
      <c r="A2379" s="151" t="s">
        <v>684</v>
      </c>
      <c r="B2379" s="152"/>
      <c r="C2379" s="152" t="s">
        <v>685</v>
      </c>
      <c r="D2379" s="152" t="s">
        <v>225</v>
      </c>
      <c r="E2379" s="167" t="s">
        <v>1201</v>
      </c>
      <c r="F2379" s="166" t="s">
        <v>13211</v>
      </c>
      <c r="G2379" s="230" t="str">
        <f t="shared" si="53"/>
        <v>[PNS]_Pepsi Baseline_Jan.26</v>
      </c>
      <c r="H2379" s="175" t="s">
        <v>13212</v>
      </c>
      <c r="I2379" s="181" t="s">
        <v>13213</v>
      </c>
      <c r="J2379" s="169"/>
      <c r="K2379" s="184" t="s">
        <v>13214</v>
      </c>
      <c r="L2379" s="162"/>
      <c r="M2379" s="162"/>
      <c r="N2379" s="169"/>
      <c r="O2379" s="183"/>
      <c r="P2379" s="169"/>
      <c r="Q2379" s="196" t="s">
        <v>703</v>
      </c>
      <c r="R2379" s="196" t="s">
        <v>703</v>
      </c>
      <c r="S2379" s="196" t="s">
        <v>703</v>
      </c>
      <c r="T2379" s="196" t="s">
        <v>703</v>
      </c>
      <c r="U2379" s="155" t="s">
        <v>696</v>
      </c>
      <c r="V2379" s="155" t="b">
        <v>0</v>
      </c>
      <c r="W2379" s="179" t="s">
        <v>13215</v>
      </c>
      <c r="X2379" s="237" t="s">
        <v>13216</v>
      </c>
      <c r="Y2379" s="173">
        <v>21891</v>
      </c>
      <c r="Z2379" s="162" t="s">
        <v>13217</v>
      </c>
      <c r="AA2379" s="163" t="str">
        <f t="shared" si="55"/>
        <v>https://shopeefood.vn/bo-suu-tap/pepsi-tat-nien-to</v>
      </c>
      <c r="AB2379" s="351" t="str">
        <f t="shared" si="56"/>
        <v>https://shopeefood.shopee.vn/bo-suu-tap/pepsi-tat-nien-to</v>
      </c>
    </row>
    <row r="2380" spans="1:28" ht="180">
      <c r="A2380" s="151" t="s">
        <v>684</v>
      </c>
      <c r="B2380" s="152"/>
      <c r="C2380" s="152" t="s">
        <v>685</v>
      </c>
      <c r="D2380" s="152" t="s">
        <v>225</v>
      </c>
      <c r="E2380" s="167" t="s">
        <v>13218</v>
      </c>
      <c r="F2380" s="166" t="s">
        <v>13211</v>
      </c>
      <c r="G2380" s="230" t="str">
        <f t="shared" si="53"/>
        <v>[PNS]_Pepsi FF38_Jan.26</v>
      </c>
      <c r="H2380" s="175" t="s">
        <v>13219</v>
      </c>
      <c r="I2380" s="181" t="s">
        <v>13220</v>
      </c>
      <c r="J2380" s="169"/>
      <c r="K2380" s="209" t="s">
        <v>13221</v>
      </c>
      <c r="L2380" s="162"/>
      <c r="M2380" s="162"/>
      <c r="N2380" s="169"/>
      <c r="O2380" s="183"/>
      <c r="P2380" s="169"/>
      <c r="Q2380" s="196" t="s">
        <v>703</v>
      </c>
      <c r="R2380" s="196" t="s">
        <v>703</v>
      </c>
      <c r="S2380" s="196" t="s">
        <v>703</v>
      </c>
      <c r="T2380" s="196" t="s">
        <v>703</v>
      </c>
      <c r="U2380" s="155" t="s">
        <v>696</v>
      </c>
      <c r="V2380" s="155" t="b">
        <v>0</v>
      </c>
      <c r="W2380" s="170" t="s">
        <v>13222</v>
      </c>
      <c r="X2380" s="168"/>
      <c r="Y2380" s="173">
        <v>21967</v>
      </c>
      <c r="Z2380" s="162" t="s">
        <v>13223</v>
      </c>
      <c r="AA2380" s="163" t="str">
        <f t="shared" si="55"/>
        <v>https://shopeefood.vn/bo-suu-tap/ff38-pepsi-tat-nien-to</v>
      </c>
      <c r="AB2380" s="351" t="str">
        <f t="shared" si="56"/>
        <v>https://shopeefood.shopee.vn/bo-suu-tap/ff38-pepsi-tat-nien-to</v>
      </c>
    </row>
    <row r="2381" spans="1:28" ht="150">
      <c r="A2381" s="151" t="s">
        <v>684</v>
      </c>
      <c r="B2381" s="152"/>
      <c r="C2381" s="152" t="s">
        <v>717</v>
      </c>
      <c r="D2381" s="152" t="s">
        <v>222</v>
      </c>
      <c r="E2381" s="153" t="s">
        <v>6300</v>
      </c>
      <c r="F2381" s="155" t="s">
        <v>13195</v>
      </c>
      <c r="G2381" s="177" t="str">
        <f t="shared" si="53"/>
        <v>[Alacarte CB]_Matcha Vibe - Tiệm Trà Nhật Bản_Jan.CB2.26</v>
      </c>
      <c r="H2381" s="176" t="s">
        <v>13224</v>
      </c>
      <c r="I2381" s="159" t="s">
        <v>13225</v>
      </c>
      <c r="J2381" s="178" t="s">
        <v>8381</v>
      </c>
      <c r="K2381" s="159"/>
      <c r="L2381" s="157" t="s">
        <v>7573</v>
      </c>
      <c r="M2381" s="176" t="s">
        <v>13226</v>
      </c>
      <c r="N2381" s="155" t="s">
        <v>13227</v>
      </c>
      <c r="O2381" s="159"/>
      <c r="P2381" s="168"/>
      <c r="Q2381" s="155" t="s">
        <v>13228</v>
      </c>
      <c r="R2381" s="177"/>
      <c r="S2381" s="177"/>
      <c r="T2381" s="177"/>
      <c r="U2381" s="155" t="s">
        <v>696</v>
      </c>
      <c r="V2381" s="155" t="b">
        <v>0</v>
      </c>
      <c r="W2381" s="179" t="s">
        <v>13229</v>
      </c>
      <c r="X2381" s="168"/>
      <c r="Y2381" s="173">
        <v>21400</v>
      </c>
      <c r="Z2381" s="162" t="s">
        <v>11263</v>
      </c>
      <c r="AA2381" s="163" t="str">
        <f t="shared" si="55"/>
        <v>https://shopeefood.vn/bo-suu-tap/a-matchavibe-50</v>
      </c>
      <c r="AB2381" s="351" t="str">
        <f t="shared" si="56"/>
        <v>https://shopeefood.shopee.vn/bo-suu-tap/a-matchavibe-50</v>
      </c>
    </row>
    <row r="2382" spans="1:28" ht="75">
      <c r="A2382" s="151" t="s">
        <v>684</v>
      </c>
      <c r="B2382" s="152"/>
      <c r="C2382" s="152" t="s">
        <v>717</v>
      </c>
      <c r="D2382" s="152" t="s">
        <v>222</v>
      </c>
      <c r="E2382" s="153" t="s">
        <v>13230</v>
      </c>
      <c r="F2382" s="155" t="s">
        <v>13105</v>
      </c>
      <c r="G2382" s="177" t="str">
        <f t="shared" si="53"/>
        <v>[Alacarte CB]_Bún Chả Hà Nội 1982_Jan.CB3.26</v>
      </c>
      <c r="H2382" s="155" t="s">
        <v>13231</v>
      </c>
      <c r="I2382" s="159" t="s">
        <v>13232</v>
      </c>
      <c r="J2382" s="178" t="s">
        <v>747</v>
      </c>
      <c r="K2382" s="159"/>
      <c r="L2382" s="157" t="s">
        <v>748</v>
      </c>
      <c r="M2382" s="176" t="s">
        <v>13233</v>
      </c>
      <c r="N2382" s="168"/>
      <c r="O2382" s="176" t="s">
        <v>13234</v>
      </c>
      <c r="P2382" s="168"/>
      <c r="Q2382" s="159" t="s">
        <v>13235</v>
      </c>
      <c r="R2382" s="177"/>
      <c r="S2382" s="177"/>
      <c r="T2382" s="177"/>
      <c r="U2382" s="155" t="s">
        <v>696</v>
      </c>
      <c r="V2382" s="155" t="b">
        <v>0</v>
      </c>
      <c r="W2382" s="179" t="s">
        <v>13236</v>
      </c>
      <c r="X2382" s="168"/>
      <c r="Y2382" s="173">
        <v>19517</v>
      </c>
      <c r="Z2382" s="162" t="s">
        <v>2970</v>
      </c>
      <c r="AA2382" s="163" t="str">
        <f t="shared" si="55"/>
        <v>https://shopeefood.vn/bo-suu-tap/a-bun-cha-ha-noi-1982</v>
      </c>
      <c r="AB2382" s="351" t="str">
        <f t="shared" si="56"/>
        <v>https://shopeefood.shopee.vn/bo-suu-tap/a-bun-cha-ha-noi-1982</v>
      </c>
    </row>
    <row r="2383" spans="1:28" ht="300">
      <c r="A2383" s="151" t="s">
        <v>684</v>
      </c>
      <c r="B2383" s="152"/>
      <c r="C2383" s="152" t="s">
        <v>970</v>
      </c>
      <c r="D2383" s="152" t="s">
        <v>209</v>
      </c>
      <c r="E2383" s="180" t="s">
        <v>323</v>
      </c>
      <c r="F2383" s="155" t="s">
        <v>13237</v>
      </c>
      <c r="G2383" s="177" t="str">
        <f t="shared" si="53"/>
        <v>[VIP]_KATINAT Coffee &amp; Tea House_B2G1 2026</v>
      </c>
      <c r="H2383" s="813" t="s">
        <v>13238</v>
      </c>
      <c r="I2383" s="176" t="s">
        <v>13239</v>
      </c>
      <c r="J2383" s="184" t="s">
        <v>1323</v>
      </c>
      <c r="K2383" s="162"/>
      <c r="L2383" s="162"/>
      <c r="M2383" s="162"/>
      <c r="N2383" s="169"/>
      <c r="O2383" s="183"/>
      <c r="P2383" s="169"/>
      <c r="Q2383" s="183" t="s">
        <v>13240</v>
      </c>
      <c r="R2383" s="183" t="s">
        <v>13240</v>
      </c>
      <c r="S2383" s="183" t="s">
        <v>13240</v>
      </c>
      <c r="T2383" s="183" t="s">
        <v>13241</v>
      </c>
      <c r="U2383" s="155" t="s">
        <v>696</v>
      </c>
      <c r="V2383" s="155" t="b">
        <v>0</v>
      </c>
      <c r="W2383" s="179" t="s">
        <v>13242</v>
      </c>
      <c r="X2383" s="168"/>
      <c r="Y2383" s="173">
        <v>20191</v>
      </c>
      <c r="Z2383" s="162" t="s">
        <v>5675</v>
      </c>
      <c r="AA2383" s="163" t="str">
        <f t="shared" si="55"/>
        <v>https://shopeefood.vn/bo-suu-tap/v-katinat--tea-house</v>
      </c>
      <c r="AB2383" s="351" t="str">
        <f t="shared" si="56"/>
        <v>https://shopeefood.shopee.vn/bo-suu-tap/v-katinat--tea-house</v>
      </c>
    </row>
    <row r="2384" spans="1:28" ht="314">
      <c r="A2384" s="151" t="s">
        <v>684</v>
      </c>
      <c r="B2384" s="152"/>
      <c r="C2384" s="152" t="s">
        <v>970</v>
      </c>
      <c r="D2384" s="152" t="s">
        <v>209</v>
      </c>
      <c r="E2384" s="180" t="s">
        <v>323</v>
      </c>
      <c r="F2384" s="155" t="s">
        <v>13243</v>
      </c>
      <c r="G2384" s="177" t="str">
        <f t="shared" si="53"/>
        <v>[VIP]_KATINAT Coffee &amp; Tea House_BOGO 2026</v>
      </c>
      <c r="H2384" s="813" t="s">
        <v>13244</v>
      </c>
      <c r="I2384" s="176" t="s">
        <v>13245</v>
      </c>
      <c r="J2384" s="184" t="s">
        <v>1323</v>
      </c>
      <c r="K2384" s="162"/>
      <c r="L2384" s="162"/>
      <c r="M2384" s="162"/>
      <c r="N2384" s="169"/>
      <c r="O2384" s="183"/>
      <c r="P2384" s="169"/>
      <c r="Q2384" s="183" t="s">
        <v>13246</v>
      </c>
      <c r="R2384" s="183" t="s">
        <v>13246</v>
      </c>
      <c r="S2384" s="183" t="s">
        <v>13246</v>
      </c>
      <c r="T2384" s="183" t="s">
        <v>13246</v>
      </c>
      <c r="U2384" s="155" t="s">
        <v>696</v>
      </c>
      <c r="V2384" s="155" t="b">
        <v>0</v>
      </c>
      <c r="W2384" s="179" t="s">
        <v>13247</v>
      </c>
      <c r="X2384" s="168"/>
      <c r="Y2384" s="173">
        <v>21980</v>
      </c>
      <c r="Z2384" s="162" t="s">
        <v>13248</v>
      </c>
      <c r="AA2384" s="163" t="str">
        <f t="shared" si="55"/>
        <v>https://shopeefood.vn/bo-suu-tap/v--katinat-spf</v>
      </c>
      <c r="AB2384" s="351" t="str">
        <f t="shared" si="56"/>
        <v>https://shopeefood.shopee.vn/bo-suu-tap/v--katinat-spf</v>
      </c>
    </row>
    <row r="2385" spans="1:28" ht="314">
      <c r="A2385" s="151" t="s">
        <v>684</v>
      </c>
      <c r="B2385" s="152"/>
      <c r="C2385" s="152" t="s">
        <v>970</v>
      </c>
      <c r="D2385" s="152" t="s">
        <v>209</v>
      </c>
      <c r="E2385" s="180" t="s">
        <v>258</v>
      </c>
      <c r="F2385" s="155" t="s">
        <v>13243</v>
      </c>
      <c r="G2385" s="177" t="str">
        <f t="shared" si="53"/>
        <v>[VIP]_Cheese Coffee_BOGO 2026</v>
      </c>
      <c r="H2385" s="176" t="s">
        <v>13249</v>
      </c>
      <c r="I2385" s="183" t="s">
        <v>13250</v>
      </c>
      <c r="J2385" s="184" t="s">
        <v>11497</v>
      </c>
      <c r="K2385" s="162"/>
      <c r="L2385" s="162"/>
      <c r="M2385" s="162"/>
      <c r="N2385" s="169"/>
      <c r="O2385" s="183"/>
      <c r="P2385" s="169"/>
      <c r="Q2385" s="183" t="s">
        <v>13251</v>
      </c>
      <c r="R2385" s="183" t="s">
        <v>13251</v>
      </c>
      <c r="S2385" s="183" t="s">
        <v>13251</v>
      </c>
      <c r="T2385" s="177"/>
      <c r="U2385" s="155" t="s">
        <v>696</v>
      </c>
      <c r="V2385" s="155" t="b">
        <v>0</v>
      </c>
      <c r="W2385" s="170" t="s">
        <v>13252</v>
      </c>
      <c r="X2385" s="168"/>
      <c r="Y2385" s="173">
        <v>20558</v>
      </c>
      <c r="Z2385" s="162" t="s">
        <v>6473</v>
      </c>
      <c r="AA2385" s="163" t="str">
        <f t="shared" si="55"/>
        <v>https://shopeefood.vn/bo-suu-tap/v-bogo-cheese</v>
      </c>
      <c r="AB2385" s="351" t="str">
        <f t="shared" si="56"/>
        <v>https://shopeefood.shopee.vn/bo-suu-tap/v-bogo-cheese</v>
      </c>
    </row>
    <row r="2386" spans="1:28" ht="300">
      <c r="A2386" s="151" t="s">
        <v>684</v>
      </c>
      <c r="B2386" s="152"/>
      <c r="C2386" s="152" t="s">
        <v>970</v>
      </c>
      <c r="D2386" s="152" t="s">
        <v>209</v>
      </c>
      <c r="E2386" s="180" t="s">
        <v>258</v>
      </c>
      <c r="F2386" s="155" t="s">
        <v>13237</v>
      </c>
      <c r="G2386" s="177" t="str">
        <f t="shared" si="53"/>
        <v>[VIP]_Cheese Coffee_B2G1 2026</v>
      </c>
      <c r="H2386" s="176" t="s">
        <v>13253</v>
      </c>
      <c r="I2386" s="183" t="s">
        <v>13254</v>
      </c>
      <c r="J2386" s="184" t="s">
        <v>11497</v>
      </c>
      <c r="K2386" s="162"/>
      <c r="L2386" s="162"/>
      <c r="M2386" s="162"/>
      <c r="N2386" s="169"/>
      <c r="O2386" s="183"/>
      <c r="P2386" s="169"/>
      <c r="Q2386" s="183" t="s">
        <v>13255</v>
      </c>
      <c r="R2386" s="183" t="s">
        <v>13256</v>
      </c>
      <c r="S2386" s="183" t="s">
        <v>13255</v>
      </c>
      <c r="T2386" s="177"/>
      <c r="U2386" s="155" t="s">
        <v>696</v>
      </c>
      <c r="V2386" s="155" t="b">
        <v>0</v>
      </c>
      <c r="W2386" s="168"/>
      <c r="X2386" s="168"/>
      <c r="Y2386" s="173">
        <v>20984</v>
      </c>
      <c r="Z2386" s="162" t="s">
        <v>8935</v>
      </c>
      <c r="AA2386" s="163" t="str">
        <f t="shared" si="55"/>
        <v>https://shopeefood.vn/bo-suu-tap/v-bogocheese-cf</v>
      </c>
      <c r="AB2386" s="351" t="str">
        <f t="shared" si="56"/>
        <v>https://shopeefood.shopee.vn/bo-suu-tap/v-bogocheese-cf</v>
      </c>
    </row>
    <row r="2387" spans="1:28" ht="409.6">
      <c r="A2387" s="151" t="s">
        <v>684</v>
      </c>
      <c r="B2387" s="152"/>
      <c r="C2387" s="152" t="s">
        <v>970</v>
      </c>
      <c r="D2387" s="152" t="s">
        <v>207</v>
      </c>
      <c r="E2387" s="180" t="s">
        <v>1015</v>
      </c>
      <c r="F2387" s="155" t="s">
        <v>13257</v>
      </c>
      <c r="G2387" s="177" t="str">
        <f t="shared" si="53"/>
        <v>[SuperVIP]_Highlands Coffee_05-09.01.26</v>
      </c>
      <c r="H2387" s="176" t="s">
        <v>13258</v>
      </c>
      <c r="I2387" s="814" t="s">
        <v>13259</v>
      </c>
      <c r="J2387" s="209" t="s">
        <v>1019</v>
      </c>
      <c r="K2387" s="162"/>
      <c r="L2387" s="162"/>
      <c r="M2387" s="162"/>
      <c r="N2387" s="169"/>
      <c r="O2387" s="183"/>
      <c r="P2387" s="169"/>
      <c r="Q2387" s="183" t="s">
        <v>13260</v>
      </c>
      <c r="R2387" s="183" t="s">
        <v>13260</v>
      </c>
      <c r="S2387" s="183" t="s">
        <v>13260</v>
      </c>
      <c r="T2387" s="183" t="s">
        <v>13261</v>
      </c>
      <c r="U2387" s="155" t="s">
        <v>696</v>
      </c>
      <c r="V2387" s="155" t="b">
        <v>0</v>
      </c>
      <c r="W2387" s="171" t="s">
        <v>13262</v>
      </c>
      <c r="X2387" s="168"/>
      <c r="Y2387" s="173">
        <v>20897</v>
      </c>
      <c r="Z2387" s="162" t="s">
        <v>8473</v>
      </c>
      <c r="AA2387" s="163" t="str">
        <f t="shared" si="55"/>
        <v>https://shopeefood.vn/bo-suu-tap/sv-nw-highlands</v>
      </c>
      <c r="AB2387" s="351" t="str">
        <f t="shared" si="56"/>
        <v>https://shopeefood.shopee.vn/bo-suu-tap/sv-nw-highlands</v>
      </c>
    </row>
    <row r="2388" spans="1:28" ht="409.6">
      <c r="A2388" s="151" t="s">
        <v>684</v>
      </c>
      <c r="B2388" s="152"/>
      <c r="C2388" s="152" t="s">
        <v>970</v>
      </c>
      <c r="D2388" s="152" t="s">
        <v>207</v>
      </c>
      <c r="E2388" s="180" t="s">
        <v>1015</v>
      </c>
      <c r="F2388" s="155" t="s">
        <v>13263</v>
      </c>
      <c r="G2388" s="177" t="str">
        <f t="shared" si="53"/>
        <v>[SuperVIP]_Highlands Coffee_12-16.01.26</v>
      </c>
      <c r="H2388" s="176" t="s">
        <v>13264</v>
      </c>
      <c r="I2388" s="814" t="s">
        <v>13259</v>
      </c>
      <c r="J2388" s="209" t="s">
        <v>1019</v>
      </c>
      <c r="K2388" s="162"/>
      <c r="L2388" s="162"/>
      <c r="M2388" s="162"/>
      <c r="N2388" s="169"/>
      <c r="O2388" s="183"/>
      <c r="P2388" s="169"/>
      <c r="Q2388" s="183" t="s">
        <v>13265</v>
      </c>
      <c r="R2388" s="183" t="s">
        <v>13266</v>
      </c>
      <c r="S2388" s="183" t="s">
        <v>13266</v>
      </c>
      <c r="T2388" s="183" t="s">
        <v>13267</v>
      </c>
      <c r="U2388" s="155" t="s">
        <v>696</v>
      </c>
      <c r="V2388" s="155" t="b">
        <v>0</v>
      </c>
      <c r="W2388" s="171" t="s">
        <v>13268</v>
      </c>
      <c r="X2388" s="168"/>
      <c r="Y2388" s="173">
        <v>20897</v>
      </c>
      <c r="Z2388" s="162" t="s">
        <v>8473</v>
      </c>
      <c r="AA2388" s="163" t="str">
        <f t="shared" si="55"/>
        <v>https://shopeefood.vn/bo-suu-tap/sv-nw-highlands</v>
      </c>
      <c r="AB2388" s="351" t="str">
        <f t="shared" si="56"/>
        <v>https://shopeefood.shopee.vn/bo-suu-tap/sv-nw-highlands</v>
      </c>
    </row>
    <row r="2389" spans="1:28" ht="240">
      <c r="A2389" s="151" t="s">
        <v>684</v>
      </c>
      <c r="B2389" s="152"/>
      <c r="C2389" s="152" t="s">
        <v>970</v>
      </c>
      <c r="D2389" s="152" t="s">
        <v>207</v>
      </c>
      <c r="E2389" s="180" t="s">
        <v>403</v>
      </c>
      <c r="F2389" s="155" t="s">
        <v>13269</v>
      </c>
      <c r="G2389" s="177" t="str">
        <f t="shared" si="53"/>
        <v>[SuperVIP]_The Coffee House_12-14.01.26</v>
      </c>
      <c r="H2389" s="813" t="s">
        <v>13270</v>
      </c>
      <c r="I2389" s="183" t="s">
        <v>13153</v>
      </c>
      <c r="J2389" s="342" t="s">
        <v>1669</v>
      </c>
      <c r="K2389" s="162"/>
      <c r="L2389" s="162"/>
      <c r="M2389" s="162"/>
      <c r="N2389" s="169"/>
      <c r="O2389" s="183"/>
      <c r="P2389" s="169"/>
      <c r="Q2389" s="183" t="s">
        <v>13271</v>
      </c>
      <c r="R2389" s="183" t="s">
        <v>13272</v>
      </c>
      <c r="S2389" s="177"/>
      <c r="T2389" s="183" t="s">
        <v>13271</v>
      </c>
      <c r="U2389" s="155" t="s">
        <v>696</v>
      </c>
      <c r="V2389" s="155" t="b">
        <v>0</v>
      </c>
      <c r="W2389" s="170" t="s">
        <v>13273</v>
      </c>
      <c r="X2389" s="168"/>
      <c r="Y2389" s="173">
        <v>21959</v>
      </c>
      <c r="Z2389" s="162" t="s">
        <v>13274</v>
      </c>
      <c r="AA2389" s="163" t="str">
        <f t="shared" si="55"/>
        <v>https://shopeefood.vn/bo-suu-tap/sv-tch-100k</v>
      </c>
      <c r="AB2389" s="351" t="str">
        <f t="shared" si="56"/>
        <v>https://shopeefood.shopee.vn/bo-suu-tap/sv-tch-100k</v>
      </c>
    </row>
    <row r="2390" spans="1:28" ht="255">
      <c r="A2390" s="151" t="s">
        <v>684</v>
      </c>
      <c r="B2390" s="152"/>
      <c r="C2390" s="152" t="s">
        <v>970</v>
      </c>
      <c r="D2390" s="152" t="s">
        <v>209</v>
      </c>
      <c r="E2390" s="180" t="s">
        <v>403</v>
      </c>
      <c r="F2390" s="155" t="s">
        <v>13275</v>
      </c>
      <c r="G2390" s="177" t="str">
        <f t="shared" si="53"/>
        <v>[VIP]_The Coffee House_HN 05-07.01.26</v>
      </c>
      <c r="H2390" s="609" t="s">
        <v>13276</v>
      </c>
      <c r="I2390" s="183" t="s">
        <v>13277</v>
      </c>
      <c r="J2390" s="342" t="s">
        <v>1669</v>
      </c>
      <c r="K2390" s="162"/>
      <c r="L2390" s="162"/>
      <c r="M2390" s="162"/>
      <c r="N2390" s="169"/>
      <c r="O2390" s="183"/>
      <c r="P2390" s="169"/>
      <c r="Q2390" s="183"/>
      <c r="R2390" s="176" t="s">
        <v>13278</v>
      </c>
      <c r="S2390" s="177"/>
      <c r="T2390" s="177"/>
      <c r="U2390" s="155" t="s">
        <v>696</v>
      </c>
      <c r="V2390" s="155" t="b">
        <v>0</v>
      </c>
      <c r="W2390" s="179" t="s">
        <v>13279</v>
      </c>
      <c r="X2390" s="168"/>
      <c r="Y2390" s="173">
        <v>21914</v>
      </c>
      <c r="Z2390" s="162" t="s">
        <v>13280</v>
      </c>
      <c r="AA2390" s="163" t="str">
        <f t="shared" si="55"/>
        <v>https://shopeefood.vn/bo-suu-tap/the-coffee-house-2026</v>
      </c>
      <c r="AB2390" s="351" t="str">
        <f t="shared" si="56"/>
        <v>https://shopeefood.shopee.vn/bo-suu-tap/the-coffee-house-2026</v>
      </c>
    </row>
    <row r="2391" spans="1:28" ht="255">
      <c r="A2391" s="151" t="s">
        <v>684</v>
      </c>
      <c r="B2391" s="152"/>
      <c r="C2391" s="152" t="s">
        <v>970</v>
      </c>
      <c r="D2391" s="152" t="s">
        <v>209</v>
      </c>
      <c r="E2391" s="180" t="s">
        <v>403</v>
      </c>
      <c r="F2391" s="155" t="s">
        <v>13281</v>
      </c>
      <c r="G2391" s="177" t="str">
        <f t="shared" si="53"/>
        <v>[VIP]_The Coffee House_HN 19-21.01.26</v>
      </c>
      <c r="H2391" s="609" t="s">
        <v>13282</v>
      </c>
      <c r="I2391" s="183" t="s">
        <v>13166</v>
      </c>
      <c r="J2391" s="342" t="s">
        <v>1669</v>
      </c>
      <c r="K2391" s="162"/>
      <c r="L2391" s="162"/>
      <c r="M2391" s="162"/>
      <c r="N2391" s="169"/>
      <c r="O2391" s="183"/>
      <c r="P2391" s="169"/>
      <c r="Q2391" s="183"/>
      <c r="R2391" s="176" t="s">
        <v>13283</v>
      </c>
      <c r="S2391" s="177"/>
      <c r="T2391" s="177"/>
      <c r="U2391" s="155" t="s">
        <v>696</v>
      </c>
      <c r="V2391" s="155" t="b">
        <v>0</v>
      </c>
      <c r="W2391" s="170" t="s">
        <v>13284</v>
      </c>
      <c r="X2391" s="168"/>
      <c r="Y2391" s="173">
        <v>21505</v>
      </c>
      <c r="Z2391" s="162" t="s">
        <v>11488</v>
      </c>
      <c r="AA2391" s="163" t="str">
        <f t="shared" si="55"/>
        <v>https://shopeefood.vn/bo-suu-tap/v-tch</v>
      </c>
      <c r="AB2391" s="351" t="str">
        <f t="shared" si="56"/>
        <v>https://shopeefood.shopee.vn/bo-suu-tap/v-tch</v>
      </c>
    </row>
    <row r="2392" spans="1:28" ht="409.6">
      <c r="A2392" s="151" t="s">
        <v>684</v>
      </c>
      <c r="B2392" s="152"/>
      <c r="C2392" s="152" t="s">
        <v>970</v>
      </c>
      <c r="D2392" s="152" t="s">
        <v>209</v>
      </c>
      <c r="E2392" s="180" t="s">
        <v>1015</v>
      </c>
      <c r="F2392" s="155" t="s">
        <v>13285</v>
      </c>
      <c r="G2392" s="177" t="str">
        <f t="shared" si="53"/>
        <v>[VIP]_Highlands Coffee_HCM 19-23.01.26</v>
      </c>
      <c r="H2392" s="176" t="s">
        <v>13286</v>
      </c>
      <c r="I2392" s="814" t="s">
        <v>13259</v>
      </c>
      <c r="J2392" s="209" t="s">
        <v>1019</v>
      </c>
      <c r="K2392" s="162"/>
      <c r="L2392" s="162"/>
      <c r="M2392" s="162"/>
      <c r="N2392" s="169"/>
      <c r="O2392" s="183"/>
      <c r="P2392" s="169"/>
      <c r="Q2392" s="183" t="s">
        <v>13287</v>
      </c>
      <c r="R2392" s="177"/>
      <c r="S2392" s="177"/>
      <c r="T2392" s="177"/>
      <c r="U2392" s="155" t="s">
        <v>696</v>
      </c>
      <c r="V2392" s="155" t="b">
        <v>0</v>
      </c>
      <c r="W2392" s="171" t="s">
        <v>13268</v>
      </c>
      <c r="X2392" s="168"/>
      <c r="Y2392" s="173">
        <v>20896</v>
      </c>
      <c r="Z2392" s="162" t="s">
        <v>8492</v>
      </c>
      <c r="AA2392" s="163" t="str">
        <f t="shared" si="55"/>
        <v>https://shopeefood.vn/bo-suu-tap/v-hcm-highlands</v>
      </c>
      <c r="AB2392" s="351" t="str">
        <f t="shared" si="56"/>
        <v>https://shopeefood.shopee.vn/bo-suu-tap/v-hcm-highlands</v>
      </c>
    </row>
    <row r="2393" spans="1:28" ht="135">
      <c r="A2393" s="151" t="s">
        <v>684</v>
      </c>
      <c r="B2393" s="152"/>
      <c r="C2393" s="152" t="s">
        <v>970</v>
      </c>
      <c r="D2393" s="152" t="s">
        <v>209</v>
      </c>
      <c r="E2393" s="180" t="s">
        <v>2732</v>
      </c>
      <c r="F2393" s="155" t="s">
        <v>13288</v>
      </c>
      <c r="G2393" s="177" t="str">
        <f t="shared" si="53"/>
        <v>[VIP]_Cà Phê Muối Chú Long_26-30.01.26</v>
      </c>
      <c r="H2393" s="176" t="s">
        <v>13289</v>
      </c>
      <c r="I2393" s="183" t="s">
        <v>13192</v>
      </c>
      <c r="J2393" s="209" t="s">
        <v>13290</v>
      </c>
      <c r="K2393" s="162"/>
      <c r="L2393" s="162"/>
      <c r="M2393" s="162"/>
      <c r="N2393" s="169"/>
      <c r="O2393" s="183"/>
      <c r="P2393" s="169"/>
      <c r="Q2393" s="183" t="s">
        <v>13291</v>
      </c>
      <c r="R2393" s="183" t="s">
        <v>13291</v>
      </c>
      <c r="S2393" s="183" t="s">
        <v>13291</v>
      </c>
      <c r="T2393" s="183" t="s">
        <v>13292</v>
      </c>
      <c r="U2393" s="155" t="s">
        <v>696</v>
      </c>
      <c r="V2393" s="155" t="b">
        <v>0</v>
      </c>
      <c r="W2393" s="179" t="s">
        <v>13293</v>
      </c>
      <c r="X2393" s="168"/>
      <c r="Y2393" s="173">
        <v>22004</v>
      </c>
      <c r="Z2393" s="162" t="s">
        <v>13294</v>
      </c>
      <c r="AA2393" s="163" t="str">
        <f t="shared" si="55"/>
        <v>https://shopeefood.vn/bo-suu-tap/v-cf-chu-long</v>
      </c>
      <c r="AB2393" s="351" t="str">
        <f t="shared" si="56"/>
        <v>https://shopeefood.shopee.vn/bo-suu-tap/v-cf-chu-long</v>
      </c>
    </row>
    <row r="2394" spans="1:28" ht="210">
      <c r="A2394" s="151" t="s">
        <v>684</v>
      </c>
      <c r="B2394" s="152"/>
      <c r="C2394" s="152" t="s">
        <v>970</v>
      </c>
      <c r="D2394" s="152" t="s">
        <v>201</v>
      </c>
      <c r="E2394" s="180" t="s">
        <v>390</v>
      </c>
      <c r="F2394" s="155" t="s">
        <v>13295</v>
      </c>
      <c r="G2394" s="815" t="str">
        <f t="shared" si="53"/>
        <v>[SJBP]_Starbucks Coffee_WC Mon 26</v>
      </c>
      <c r="H2394" s="816" t="s">
        <v>13296</v>
      </c>
      <c r="I2394" s="183" t="s">
        <v>13297</v>
      </c>
      <c r="J2394" s="184" t="s">
        <v>9282</v>
      </c>
      <c r="K2394" s="162"/>
      <c r="L2394" s="162"/>
      <c r="M2394" s="162"/>
      <c r="N2394" s="169"/>
      <c r="O2394" s="183"/>
      <c r="P2394" s="169"/>
      <c r="Q2394" s="183"/>
      <c r="R2394" s="177"/>
      <c r="S2394" s="177"/>
      <c r="T2394" s="177"/>
      <c r="U2394" s="155"/>
      <c r="V2394" s="155" t="b">
        <v>0</v>
      </c>
      <c r="W2394" s="179" t="s">
        <v>13298</v>
      </c>
      <c r="X2394" s="168"/>
      <c r="Y2394" s="173">
        <v>20670</v>
      </c>
      <c r="Z2394" s="162" t="s">
        <v>7732</v>
      </c>
      <c r="AA2394" s="163" t="str">
        <f t="shared" si="55"/>
        <v>https://shopeefood.vn/bo-suu-tap/sj-starbucks-freeship</v>
      </c>
      <c r="AB2394" s="351" t="str">
        <f t="shared" si="56"/>
        <v>https://shopeefood.shopee.vn/bo-suu-tap/sj-starbucks-freeship</v>
      </c>
    </row>
    <row r="2395" spans="1:28" ht="180">
      <c r="A2395" s="151" t="s">
        <v>684</v>
      </c>
      <c r="B2395" s="152"/>
      <c r="C2395" s="152" t="s">
        <v>970</v>
      </c>
      <c r="D2395" s="152" t="s">
        <v>201</v>
      </c>
      <c r="E2395" s="180" t="s">
        <v>390</v>
      </c>
      <c r="F2395" s="155" t="s">
        <v>13299</v>
      </c>
      <c r="G2395" s="815" t="str">
        <f t="shared" si="53"/>
        <v>[SJBP]_Starbucks Coffee_WC Fri 26</v>
      </c>
      <c r="H2395" s="816" t="s">
        <v>13300</v>
      </c>
      <c r="I2395" s="183" t="s">
        <v>13301</v>
      </c>
      <c r="J2395" s="184" t="s">
        <v>9282</v>
      </c>
      <c r="K2395" s="162"/>
      <c r="L2395" s="162"/>
      <c r="M2395" s="162"/>
      <c r="N2395" s="169"/>
      <c r="O2395" s="183"/>
      <c r="P2395" s="169"/>
      <c r="Q2395" s="183"/>
      <c r="R2395" s="177"/>
      <c r="S2395" s="177"/>
      <c r="T2395" s="177"/>
      <c r="U2395" s="155" t="s">
        <v>696</v>
      </c>
      <c r="V2395" s="155" t="b">
        <v>0</v>
      </c>
      <c r="W2395" s="179" t="s">
        <v>13302</v>
      </c>
      <c r="X2395" s="168"/>
      <c r="Y2395" s="173">
        <v>21197</v>
      </c>
      <c r="Z2395" s="162" t="s">
        <v>10746</v>
      </c>
      <c r="AA2395" s="163" t="str">
        <f t="shared" si="55"/>
        <v>https://shopeefood.vn/bo-suu-tap/sj-starbucks-spf-30</v>
      </c>
      <c r="AB2395" s="351" t="str">
        <f t="shared" si="56"/>
        <v>https://shopeefood.shopee.vn/bo-suu-tap/sj-starbucks-spf-30</v>
      </c>
    </row>
    <row r="2396" spans="1:28" ht="180">
      <c r="A2396" s="151" t="s">
        <v>684</v>
      </c>
      <c r="B2396" s="152"/>
      <c r="C2396" s="152" t="s">
        <v>970</v>
      </c>
      <c r="D2396" s="152" t="s">
        <v>201</v>
      </c>
      <c r="E2396" s="180" t="s">
        <v>403</v>
      </c>
      <c r="F2396" s="155" t="s">
        <v>13303</v>
      </c>
      <c r="G2396" s="177" t="str">
        <f t="shared" si="53"/>
        <v>[SJBP]_The Coffee House_WC Wed 26</v>
      </c>
      <c r="H2396" s="792" t="s">
        <v>10747</v>
      </c>
      <c r="I2396" s="183" t="s">
        <v>13304</v>
      </c>
      <c r="J2396" s="342" t="s">
        <v>1669</v>
      </c>
      <c r="K2396" s="162"/>
      <c r="L2396" s="162"/>
      <c r="M2396" s="162"/>
      <c r="N2396" s="169"/>
      <c r="O2396" s="183"/>
      <c r="P2396" s="169"/>
      <c r="Q2396" s="183" t="s">
        <v>13305</v>
      </c>
      <c r="R2396" s="183" t="s">
        <v>13305</v>
      </c>
      <c r="S2396" s="177"/>
      <c r="T2396" s="177"/>
      <c r="U2396" s="155" t="s">
        <v>696</v>
      </c>
      <c r="V2396" s="155" t="b">
        <v>0</v>
      </c>
      <c r="W2396" s="731" t="s">
        <v>8516</v>
      </c>
      <c r="X2396" s="168"/>
      <c r="Y2396" s="173">
        <v>20663</v>
      </c>
      <c r="Z2396" s="162" t="s">
        <v>7743</v>
      </c>
      <c r="AA2396" s="163" t="str">
        <f t="shared" si="55"/>
        <v>https://shopeefood.vn/bo-suu-tap/sj-wed-tch</v>
      </c>
      <c r="AB2396" s="351" t="str">
        <f t="shared" si="56"/>
        <v>https://shopeefood.shopee.vn/bo-suu-tap/sj-wed-tch</v>
      </c>
    </row>
    <row r="2397" spans="1:28" ht="180">
      <c r="A2397" s="151" t="s">
        <v>684</v>
      </c>
      <c r="B2397" s="152"/>
      <c r="C2397" s="152" t="s">
        <v>970</v>
      </c>
      <c r="D2397" s="152" t="s">
        <v>201</v>
      </c>
      <c r="E2397" s="180" t="s">
        <v>403</v>
      </c>
      <c r="F2397" s="155" t="s">
        <v>13299</v>
      </c>
      <c r="G2397" s="177" t="str">
        <f t="shared" si="53"/>
        <v>[SJBP]_The Coffee House_WC Fri 26</v>
      </c>
      <c r="H2397" s="792" t="s">
        <v>10751</v>
      </c>
      <c r="I2397" s="183" t="s">
        <v>13306</v>
      </c>
      <c r="J2397" s="342" t="s">
        <v>1669</v>
      </c>
      <c r="K2397" s="162"/>
      <c r="L2397" s="162"/>
      <c r="M2397" s="162"/>
      <c r="N2397" s="169"/>
      <c r="O2397" s="183"/>
      <c r="P2397" s="169"/>
      <c r="Q2397" s="183" t="s">
        <v>13307</v>
      </c>
      <c r="R2397" s="183" t="s">
        <v>13307</v>
      </c>
      <c r="S2397" s="177"/>
      <c r="T2397" s="177"/>
      <c r="U2397" s="155" t="s">
        <v>696</v>
      </c>
      <c r="V2397" s="155" t="b">
        <v>0</v>
      </c>
      <c r="W2397" s="731" t="s">
        <v>13308</v>
      </c>
      <c r="X2397" s="168"/>
      <c r="Y2397" s="173">
        <v>20654</v>
      </c>
      <c r="Z2397" s="162" t="s">
        <v>7757</v>
      </c>
      <c r="AA2397" s="163" t="str">
        <f t="shared" si="55"/>
        <v>https://shopeefood.vn/bo-suu-tap/sj-tch-fri</v>
      </c>
      <c r="AB2397" s="351" t="str">
        <f t="shared" si="56"/>
        <v>https://shopeefood.shopee.vn/bo-suu-tap/sj-tch-fri</v>
      </c>
    </row>
    <row r="2398" spans="1:28" ht="409.6">
      <c r="A2398" s="151" t="s">
        <v>684</v>
      </c>
      <c r="B2398" s="152"/>
      <c r="C2398" s="152" t="s">
        <v>970</v>
      </c>
      <c r="D2398" s="152" t="s">
        <v>201</v>
      </c>
      <c r="E2398" s="180" t="s">
        <v>1015</v>
      </c>
      <c r="F2398" s="155" t="s">
        <v>13309</v>
      </c>
      <c r="G2398" s="177" t="str">
        <f t="shared" si="53"/>
        <v>[SJBP]_Highlands Coffee_BAU WD 26</v>
      </c>
      <c r="H2398" s="247" t="s">
        <v>13310</v>
      </c>
      <c r="I2398" s="814" t="s">
        <v>13259</v>
      </c>
      <c r="J2398" s="209" t="s">
        <v>1019</v>
      </c>
      <c r="K2398" s="162"/>
      <c r="L2398" s="162"/>
      <c r="M2398" s="162"/>
      <c r="N2398" s="169"/>
      <c r="O2398" s="183"/>
      <c r="P2398" s="169"/>
      <c r="Q2398" s="183"/>
      <c r="R2398" s="177"/>
      <c r="S2398" s="177"/>
      <c r="T2398" s="177"/>
      <c r="U2398" s="155" t="s">
        <v>696</v>
      </c>
      <c r="V2398" s="155" t="b">
        <v>0</v>
      </c>
      <c r="W2398" s="171" t="s">
        <v>13268</v>
      </c>
      <c r="X2398" s="168"/>
      <c r="Y2398" s="173">
        <v>20657</v>
      </c>
      <c r="Z2398" s="162" t="s">
        <v>7745</v>
      </c>
      <c r="AA2398" s="163" t="str">
        <f t="shared" si="55"/>
        <v>https://shopeefood.vn/bo-suu-tap/sj-1d-highlands</v>
      </c>
      <c r="AB2398" s="351" t="str">
        <f t="shared" si="56"/>
        <v>https://shopeefood.shopee.vn/bo-suu-tap/sj-1d-highlands</v>
      </c>
    </row>
    <row r="2399" spans="1:28" ht="314">
      <c r="A2399" s="151" t="s">
        <v>684</v>
      </c>
      <c r="B2399" s="152"/>
      <c r="C2399" s="152" t="s">
        <v>970</v>
      </c>
      <c r="D2399" s="152" t="s">
        <v>201</v>
      </c>
      <c r="E2399" s="180" t="s">
        <v>258</v>
      </c>
      <c r="F2399" s="176" t="s">
        <v>174</v>
      </c>
      <c r="G2399" s="177" t="str">
        <f t="shared" si="53"/>
        <v>[SJBP]_Cheese Coffee_BAU</v>
      </c>
      <c r="H2399" s="176" t="s">
        <v>13311</v>
      </c>
      <c r="I2399" s="183" t="s">
        <v>13312</v>
      </c>
      <c r="J2399" s="184" t="s">
        <v>11497</v>
      </c>
      <c r="K2399" s="162"/>
      <c r="L2399" s="162"/>
      <c r="M2399" s="162"/>
      <c r="N2399" s="169"/>
      <c r="O2399" s="183"/>
      <c r="P2399" s="162" t="s">
        <v>1912</v>
      </c>
      <c r="Q2399" s="183" t="s">
        <v>13313</v>
      </c>
      <c r="R2399" s="183" t="s">
        <v>13313</v>
      </c>
      <c r="S2399" s="183" t="s">
        <v>13313</v>
      </c>
      <c r="T2399" s="177"/>
      <c r="U2399" s="155" t="s">
        <v>696</v>
      </c>
      <c r="V2399" s="155" t="b">
        <v>0</v>
      </c>
      <c r="W2399" s="179" t="s">
        <v>13314</v>
      </c>
      <c r="X2399" s="168"/>
      <c r="Y2399" s="173">
        <v>21893</v>
      </c>
      <c r="Z2399" s="162" t="s">
        <v>13315</v>
      </c>
      <c r="AA2399" s="163" t="str">
        <f t="shared" si="55"/>
        <v>https://shopeefood.vn/bo-suu-tap/sj-cheese-coffee</v>
      </c>
      <c r="AB2399" s="351" t="str">
        <f t="shared" si="56"/>
        <v>https://shopeefood.shopee.vn/bo-suu-tap/sj-cheese-coffee</v>
      </c>
    </row>
    <row r="2400" spans="1:28" ht="210">
      <c r="A2400" s="151" t="s">
        <v>684</v>
      </c>
      <c r="B2400" s="152"/>
      <c r="C2400" s="152" t="s">
        <v>970</v>
      </c>
      <c r="D2400" s="152" t="s">
        <v>201</v>
      </c>
      <c r="E2400" s="180" t="s">
        <v>2732</v>
      </c>
      <c r="F2400" s="155" t="s">
        <v>185</v>
      </c>
      <c r="G2400" s="177" t="str">
        <f t="shared" si="53"/>
        <v>[SJBP]_Cà Phê Muối Chú Long_WC</v>
      </c>
      <c r="H2400" s="176" t="s">
        <v>13316</v>
      </c>
      <c r="I2400" s="183" t="s">
        <v>13317</v>
      </c>
      <c r="J2400" s="209" t="s">
        <v>13290</v>
      </c>
      <c r="K2400" s="162"/>
      <c r="L2400" s="162"/>
      <c r="M2400" s="162"/>
      <c r="N2400" s="169"/>
      <c r="O2400" s="183"/>
      <c r="P2400" s="169"/>
      <c r="Q2400" s="183" t="s">
        <v>13318</v>
      </c>
      <c r="R2400" s="183" t="s">
        <v>13318</v>
      </c>
      <c r="S2400" s="183" t="s">
        <v>13318</v>
      </c>
      <c r="T2400" s="177"/>
      <c r="U2400" s="155" t="s">
        <v>696</v>
      </c>
      <c r="V2400" s="155" t="b">
        <v>0</v>
      </c>
      <c r="W2400" s="179" t="s">
        <v>13319</v>
      </c>
      <c r="X2400" s="168"/>
      <c r="Y2400" s="173">
        <v>21958</v>
      </c>
      <c r="Z2400" s="162" t="s">
        <v>13320</v>
      </c>
      <c r="AA2400" s="163" t="str">
        <f t="shared" si="55"/>
        <v>https://shopeefood.vn/bo-suu-tap/sj-cfmuoi-chu-long</v>
      </c>
      <c r="AB2400" s="351" t="str">
        <f t="shared" si="56"/>
        <v>https://shopeefood.shopee.vn/bo-suu-tap/sj-cfmuoi-chu-long</v>
      </c>
    </row>
    <row r="2401" spans="1:28" ht="195">
      <c r="A2401" s="151" t="s">
        <v>684</v>
      </c>
      <c r="B2401" s="152"/>
      <c r="C2401" s="152" t="s">
        <v>970</v>
      </c>
      <c r="D2401" s="152" t="s">
        <v>201</v>
      </c>
      <c r="E2401" s="180" t="s">
        <v>323</v>
      </c>
      <c r="F2401" s="155" t="s">
        <v>13321</v>
      </c>
      <c r="G2401" s="177" t="str">
        <f t="shared" si="53"/>
        <v>[SJBP]_KATINAT Coffee &amp; Tea House_WC 26</v>
      </c>
      <c r="H2401" s="176" t="s">
        <v>13322</v>
      </c>
      <c r="I2401" s="183" t="s">
        <v>13323</v>
      </c>
      <c r="J2401" s="184" t="s">
        <v>1323</v>
      </c>
      <c r="K2401" s="162"/>
      <c r="L2401" s="162"/>
      <c r="M2401" s="162"/>
      <c r="N2401" s="169"/>
      <c r="O2401" s="183"/>
      <c r="P2401" s="169"/>
      <c r="Q2401" s="183" t="s">
        <v>13324</v>
      </c>
      <c r="R2401" s="183" t="s">
        <v>13324</v>
      </c>
      <c r="S2401" s="183" t="s">
        <v>13324</v>
      </c>
      <c r="T2401" s="177"/>
      <c r="U2401" s="155" t="s">
        <v>696</v>
      </c>
      <c r="V2401" s="155" t="b">
        <v>0</v>
      </c>
      <c r="W2401" s="179" t="s">
        <v>13325</v>
      </c>
      <c r="X2401" s="168"/>
      <c r="Y2401" s="173">
        <v>21894</v>
      </c>
      <c r="Z2401" s="162" t="s">
        <v>13326</v>
      </c>
      <c r="AA2401" s="163" t="str">
        <f t="shared" si="55"/>
        <v>https://shopeefood.vn/bo-suu-tap/sj-katinat</v>
      </c>
      <c r="AB2401" s="351" t="str">
        <f t="shared" si="56"/>
        <v>https://shopeefood.shopee.vn/bo-suu-tap/sj-katinat</v>
      </c>
    </row>
    <row r="2402" spans="1:28" ht="105">
      <c r="A2402" s="151" t="s">
        <v>684</v>
      </c>
      <c r="B2402" s="152"/>
      <c r="C2402" s="152" t="s">
        <v>970</v>
      </c>
      <c r="D2402" s="152" t="s">
        <v>201</v>
      </c>
      <c r="E2402" s="180" t="s">
        <v>323</v>
      </c>
      <c r="F2402" s="155" t="s">
        <v>13327</v>
      </c>
      <c r="G2402" s="177" t="str">
        <f t="shared" si="53"/>
        <v>[SJBP]_KATINAT Coffee &amp; Tea House_BAU 100k</v>
      </c>
      <c r="H2402" s="176" t="s">
        <v>13328</v>
      </c>
      <c r="I2402" s="183" t="s">
        <v>13329</v>
      </c>
      <c r="J2402" s="184" t="s">
        <v>1323</v>
      </c>
      <c r="K2402" s="162"/>
      <c r="L2402" s="162"/>
      <c r="M2402" s="162"/>
      <c r="N2402" s="169"/>
      <c r="O2402" s="183"/>
      <c r="P2402" s="169"/>
      <c r="Q2402" s="183"/>
      <c r="R2402" s="177"/>
      <c r="S2402" s="177"/>
      <c r="T2402" s="177"/>
      <c r="U2402" s="155" t="s">
        <v>696</v>
      </c>
      <c r="V2402" s="155" t="b">
        <v>0</v>
      </c>
      <c r="W2402" s="179" t="s">
        <v>13330</v>
      </c>
      <c r="X2402" s="168"/>
      <c r="Y2402" s="173">
        <v>21895</v>
      </c>
      <c r="Z2402" s="162" t="s">
        <v>13331</v>
      </c>
      <c r="AA2402" s="163" t="str">
        <f t="shared" si="55"/>
        <v>https://shopeefood.vn/bo-suu-tap/sj-katinat-tea</v>
      </c>
      <c r="AB2402" s="351" t="str">
        <f t="shared" si="56"/>
        <v>https://shopeefood.shopee.vn/bo-suu-tap/sj-katinat-tea</v>
      </c>
    </row>
    <row r="2403" spans="1:28" ht="75">
      <c r="A2403" s="151" t="s">
        <v>11073</v>
      </c>
      <c r="B2403" s="152"/>
      <c r="C2403" s="152" t="s">
        <v>970</v>
      </c>
      <c r="D2403" s="152" t="s">
        <v>201</v>
      </c>
      <c r="E2403" s="180" t="s">
        <v>390</v>
      </c>
      <c r="F2403" s="155" t="s">
        <v>4021</v>
      </c>
      <c r="G2403" s="177" t="str">
        <f t="shared" si="53"/>
        <v>[SJBP]_Starbucks Coffee_BAU 50k</v>
      </c>
      <c r="H2403" s="176" t="s">
        <v>13332</v>
      </c>
      <c r="I2403" s="183" t="s">
        <v>13333</v>
      </c>
      <c r="J2403" s="184" t="s">
        <v>9282</v>
      </c>
      <c r="K2403" s="162"/>
      <c r="L2403" s="162"/>
      <c r="M2403" s="162"/>
      <c r="N2403" s="169"/>
      <c r="O2403" s="183"/>
      <c r="P2403" s="169"/>
      <c r="Q2403" s="183"/>
      <c r="R2403" s="177"/>
      <c r="S2403" s="177"/>
      <c r="T2403" s="177"/>
      <c r="U2403" s="155" t="s">
        <v>696</v>
      </c>
      <c r="V2403" s="155" t="b">
        <v>0</v>
      </c>
      <c r="W2403" s="610" t="s">
        <v>13334</v>
      </c>
      <c r="X2403" s="168"/>
      <c r="Y2403" s="173">
        <v>21196</v>
      </c>
      <c r="Z2403" s="162" t="s">
        <v>10741</v>
      </c>
      <c r="AA2403" s="163" t="str">
        <f t="shared" si="55"/>
        <v>https://shopeefood.vn/bo-suu-tap/sj-starbucks-spf</v>
      </c>
      <c r="AB2403" s="351" t="str">
        <f t="shared" si="56"/>
        <v>https://shopeefood.shopee.vn/bo-suu-tap/sj-starbucks-spf</v>
      </c>
    </row>
    <row r="2404" spans="1:28" ht="105">
      <c r="A2404" s="151" t="s">
        <v>684</v>
      </c>
      <c r="B2404" s="152"/>
      <c r="C2404" s="152" t="s">
        <v>970</v>
      </c>
      <c r="D2404" s="152" t="s">
        <v>201</v>
      </c>
      <c r="E2404" s="180" t="s">
        <v>403</v>
      </c>
      <c r="F2404" s="155" t="s">
        <v>13335</v>
      </c>
      <c r="G2404" s="177" t="str">
        <f t="shared" si="53"/>
        <v>[SJBP]_The Coffee House_BAU 50k 26</v>
      </c>
      <c r="H2404" s="176" t="s">
        <v>13336</v>
      </c>
      <c r="I2404" s="183" t="s">
        <v>13337</v>
      </c>
      <c r="J2404" s="342" t="s">
        <v>1669</v>
      </c>
      <c r="K2404" s="162"/>
      <c r="L2404" s="162"/>
      <c r="M2404" s="162"/>
      <c r="N2404" s="169"/>
      <c r="O2404" s="183"/>
      <c r="P2404" s="169"/>
      <c r="Q2404" s="183"/>
      <c r="R2404" s="177"/>
      <c r="S2404" s="177"/>
      <c r="T2404" s="177"/>
      <c r="U2404" s="155" t="s">
        <v>696</v>
      </c>
      <c r="V2404" s="155" t="b">
        <v>0</v>
      </c>
      <c r="W2404" s="179" t="s">
        <v>7923</v>
      </c>
      <c r="X2404" s="168"/>
      <c r="Y2404" s="173">
        <v>20887</v>
      </c>
      <c r="Z2404" s="162" t="s">
        <v>8524</v>
      </c>
      <c r="AA2404" s="163" t="str">
        <f t="shared" si="55"/>
        <v>https://shopeefood.vn/bo-suu-tap/sj-50-tch</v>
      </c>
      <c r="AB2404" s="351" t="str">
        <f t="shared" si="56"/>
        <v>https://shopeefood.shopee.vn/bo-suu-tap/sj-50-tch</v>
      </c>
    </row>
    <row r="2405" spans="1:28" ht="165">
      <c r="A2405" s="151" t="s">
        <v>684</v>
      </c>
      <c r="B2405" s="152"/>
      <c r="C2405" s="152" t="s">
        <v>970</v>
      </c>
      <c r="D2405" s="152" t="s">
        <v>201</v>
      </c>
      <c r="E2405" s="180" t="s">
        <v>390</v>
      </c>
      <c r="F2405" s="155" t="s">
        <v>13338</v>
      </c>
      <c r="G2405" s="177" t="str">
        <f t="shared" si="53"/>
        <v>[SJBP]_Starbucks Coffee_25% coffee 10-11, 20-22.1</v>
      </c>
      <c r="H2405" s="176" t="s">
        <v>13339</v>
      </c>
      <c r="I2405" s="183" t="s">
        <v>13340</v>
      </c>
      <c r="J2405" s="184" t="s">
        <v>974</v>
      </c>
      <c r="K2405" s="162"/>
      <c r="L2405" s="162"/>
      <c r="M2405" s="162"/>
      <c r="N2405" s="169"/>
      <c r="O2405" s="183"/>
      <c r="P2405" s="169"/>
      <c r="Q2405" s="183" t="s">
        <v>13341</v>
      </c>
      <c r="R2405" s="183" t="s">
        <v>13341</v>
      </c>
      <c r="S2405" s="183" t="s">
        <v>13342</v>
      </c>
      <c r="T2405" s="177"/>
      <c r="U2405" s="155" t="s">
        <v>696</v>
      </c>
      <c r="V2405" s="155" t="b">
        <v>0</v>
      </c>
      <c r="W2405" s="179" t="s">
        <v>12119</v>
      </c>
      <c r="X2405" s="168"/>
      <c r="Y2405" s="173">
        <v>20884</v>
      </c>
      <c r="Z2405" s="162" t="s">
        <v>8529</v>
      </c>
      <c r="AA2405" s="163" t="str">
        <f t="shared" si="55"/>
        <v>https://shopeefood.vn/bo-suu-tap/sj-am-starbucks</v>
      </c>
      <c r="AB2405" s="351" t="str">
        <f t="shared" si="56"/>
        <v>https://shopeefood.shopee.vn/bo-suu-tap/sj-am-starbucks</v>
      </c>
    </row>
    <row r="2406" spans="1:28" ht="165">
      <c r="A2406" s="151" t="s">
        <v>684</v>
      </c>
      <c r="B2406" s="152"/>
      <c r="C2406" s="152" t="s">
        <v>970</v>
      </c>
      <c r="D2406" s="152" t="s">
        <v>201</v>
      </c>
      <c r="E2406" s="180" t="s">
        <v>390</v>
      </c>
      <c r="F2406" s="155" t="s">
        <v>13343</v>
      </c>
      <c r="G2406" s="177" t="str">
        <f t="shared" si="53"/>
        <v>[SJBP]_Starbucks Coffee_choco 13-15.01</v>
      </c>
      <c r="H2406" s="176" t="s">
        <v>13344</v>
      </c>
      <c r="I2406" s="183" t="s">
        <v>766</v>
      </c>
      <c r="J2406" s="184" t="s">
        <v>9282</v>
      </c>
      <c r="K2406" s="162"/>
      <c r="L2406" s="162"/>
      <c r="M2406" s="162"/>
      <c r="N2406" s="169"/>
      <c r="O2406" s="183"/>
      <c r="P2406" s="169"/>
      <c r="Q2406" s="183" t="s">
        <v>13345</v>
      </c>
      <c r="R2406" s="183" t="s">
        <v>13345</v>
      </c>
      <c r="S2406" s="183" t="s">
        <v>13345</v>
      </c>
      <c r="T2406" s="177"/>
      <c r="U2406" s="155" t="s">
        <v>696</v>
      </c>
      <c r="V2406" s="155" t="b">
        <v>0</v>
      </c>
      <c r="W2406" s="170" t="s">
        <v>12119</v>
      </c>
      <c r="X2406" s="168"/>
      <c r="Y2406" s="173">
        <v>20993</v>
      </c>
      <c r="Z2406" s="162" t="s">
        <v>9288</v>
      </c>
      <c r="AA2406" s="163" t="str">
        <f t="shared" si="55"/>
        <v>https://shopeefood.vn/bo-suu-tap/sj-50k-starbucks</v>
      </c>
      <c r="AB2406" s="351" t="str">
        <f t="shared" si="56"/>
        <v>https://shopeefood.shopee.vn/bo-suu-tap/sj-50k-starbucks</v>
      </c>
    </row>
    <row r="2407" spans="1:28" ht="90">
      <c r="A2407" s="151" t="s">
        <v>684</v>
      </c>
      <c r="B2407" s="152"/>
      <c r="C2407" s="152" t="s">
        <v>970</v>
      </c>
      <c r="D2407" s="152" t="s">
        <v>201</v>
      </c>
      <c r="E2407" s="180" t="s">
        <v>2732</v>
      </c>
      <c r="F2407" s="155" t="s">
        <v>13335</v>
      </c>
      <c r="G2407" s="177" t="str">
        <f t="shared" si="53"/>
        <v>[SJBP]_Cà Phê Muối Chú Long_BAU 50k 26</v>
      </c>
      <c r="H2407" s="176" t="s">
        <v>13346</v>
      </c>
      <c r="I2407" s="183" t="s">
        <v>13347</v>
      </c>
      <c r="J2407" s="209" t="s">
        <v>13290</v>
      </c>
      <c r="K2407" s="162"/>
      <c r="L2407" s="162"/>
      <c r="M2407" s="162"/>
      <c r="N2407" s="169"/>
      <c r="O2407" s="183"/>
      <c r="P2407" s="169"/>
      <c r="Q2407" s="183"/>
      <c r="R2407" s="177"/>
      <c r="S2407" s="177"/>
      <c r="T2407" s="177"/>
      <c r="U2407" s="155" t="s">
        <v>696</v>
      </c>
      <c r="V2407" s="155" t="b">
        <v>0</v>
      </c>
      <c r="W2407" s="185"/>
      <c r="X2407" s="168"/>
      <c r="Y2407" s="173">
        <v>21957</v>
      </c>
      <c r="Z2407" s="162" t="s">
        <v>13348</v>
      </c>
      <c r="AA2407" s="163" t="str">
        <f t="shared" si="55"/>
        <v>https://shopeefood.vn/bo-suu-tap/sj-cf-chu-long</v>
      </c>
      <c r="AB2407" s="351" t="str">
        <f t="shared" si="56"/>
        <v>https://shopeefood.shopee.vn/bo-suu-tap/sj-cf-chu-long</v>
      </c>
    </row>
    <row r="2408" spans="1:28" ht="105">
      <c r="A2408" s="151" t="s">
        <v>684</v>
      </c>
      <c r="B2408" s="152"/>
      <c r="C2408" s="152" t="s">
        <v>970</v>
      </c>
      <c r="D2408" s="152" t="s">
        <v>209</v>
      </c>
      <c r="E2408" s="180" t="s">
        <v>274</v>
      </c>
      <c r="F2408" s="155" t="s">
        <v>13349</v>
      </c>
      <c r="G2408" s="177" t="str">
        <f t="shared" si="53"/>
        <v>[VIP]_Cơm Tấm Phúc Lộc Thọ_HCM 12-15.01.26</v>
      </c>
      <c r="H2408" s="176" t="s">
        <v>13350</v>
      </c>
      <c r="I2408" s="183" t="s">
        <v>13145</v>
      </c>
      <c r="J2408" s="209" t="s">
        <v>11161</v>
      </c>
      <c r="K2408" s="162"/>
      <c r="L2408" s="162"/>
      <c r="M2408" s="162"/>
      <c r="N2408" s="169"/>
      <c r="O2408" s="183"/>
      <c r="P2408" s="169"/>
      <c r="Q2408" s="183" t="s">
        <v>13351</v>
      </c>
      <c r="R2408" s="177"/>
      <c r="S2408" s="177"/>
      <c r="T2408" s="177"/>
      <c r="U2408" s="155" t="s">
        <v>696</v>
      </c>
      <c r="V2408" s="155" t="b">
        <v>0</v>
      </c>
      <c r="W2408" s="170" t="s">
        <v>13352</v>
      </c>
      <c r="X2408" s="168"/>
      <c r="Y2408" s="173">
        <v>20938</v>
      </c>
      <c r="Z2408" s="162" t="s">
        <v>8213</v>
      </c>
      <c r="AA2408" s="163" t="str">
        <f t="shared" si="55"/>
        <v>https://shopeefood.vn/bo-suu-tap/v-phucloctho-1k</v>
      </c>
      <c r="AB2408" s="351" t="str">
        <f t="shared" si="56"/>
        <v>https://shopeefood.shopee.vn/bo-suu-tap/v-phucloctho-1k</v>
      </c>
    </row>
    <row r="2409" spans="1:28" ht="105">
      <c r="A2409" s="151" t="s">
        <v>684</v>
      </c>
      <c r="B2409" s="152"/>
      <c r="C2409" s="152" t="s">
        <v>970</v>
      </c>
      <c r="D2409" s="152" t="s">
        <v>209</v>
      </c>
      <c r="E2409" s="180" t="s">
        <v>275</v>
      </c>
      <c r="F2409" s="155" t="s">
        <v>13353</v>
      </c>
      <c r="G2409" s="177" t="str">
        <f t="shared" si="53"/>
        <v>[VIP]_Cơm Thố Anh Nguyễn_19-22.01.26</v>
      </c>
      <c r="H2409" s="176" t="s">
        <v>13354</v>
      </c>
      <c r="I2409" s="183" t="s">
        <v>13162</v>
      </c>
      <c r="J2409" s="170" t="s">
        <v>1284</v>
      </c>
      <c r="K2409" s="162"/>
      <c r="L2409" s="162"/>
      <c r="M2409" s="162"/>
      <c r="N2409" s="169"/>
      <c r="O2409" s="183"/>
      <c r="P2409" s="169"/>
      <c r="Q2409" s="183" t="s">
        <v>13355</v>
      </c>
      <c r="R2409" s="183" t="s">
        <v>13355</v>
      </c>
      <c r="S2409" s="177"/>
      <c r="T2409" s="177"/>
      <c r="U2409" s="155" t="s">
        <v>696</v>
      </c>
      <c r="V2409" s="155" t="b">
        <v>0</v>
      </c>
      <c r="W2409" s="817" t="s">
        <v>13356</v>
      </c>
      <c r="X2409" s="168"/>
      <c r="Y2409" s="173">
        <v>20479</v>
      </c>
      <c r="Z2409" s="162" t="s">
        <v>5752</v>
      </c>
      <c r="AA2409" s="163" t="str">
        <f t="shared" si="55"/>
        <v>https://shopeefood.vn/bo-suu-tap/v-comtho-anhnguyen</v>
      </c>
      <c r="AB2409" s="351" t="str">
        <f t="shared" si="56"/>
        <v>https://shopeefood.shopee.vn/bo-suu-tap/v-comtho-anhnguyen</v>
      </c>
    </row>
    <row r="2410" spans="1:28" ht="120">
      <c r="A2410" s="151" t="s">
        <v>684</v>
      </c>
      <c r="B2410" s="152"/>
      <c r="C2410" s="152" t="s">
        <v>970</v>
      </c>
      <c r="D2410" s="152" t="s">
        <v>209</v>
      </c>
      <c r="E2410" s="180" t="s">
        <v>275</v>
      </c>
      <c r="F2410" s="155" t="s">
        <v>13288</v>
      </c>
      <c r="G2410" s="177" t="str">
        <f t="shared" si="53"/>
        <v>[VIP]_Cơm Thố Anh Nguyễn_26-30.01.26</v>
      </c>
      <c r="H2410" s="176" t="s">
        <v>13354</v>
      </c>
      <c r="I2410" s="183" t="s">
        <v>13192</v>
      </c>
      <c r="J2410" s="170" t="s">
        <v>1284</v>
      </c>
      <c r="K2410" s="162"/>
      <c r="L2410" s="162"/>
      <c r="M2410" s="162"/>
      <c r="N2410" s="169"/>
      <c r="O2410" s="183"/>
      <c r="P2410" s="169"/>
      <c r="Q2410" s="183" t="s">
        <v>13357</v>
      </c>
      <c r="R2410" s="183" t="s">
        <v>13357</v>
      </c>
      <c r="S2410" s="177"/>
      <c r="T2410" s="177"/>
      <c r="U2410" s="155" t="s">
        <v>696</v>
      </c>
      <c r="V2410" s="155" t="b">
        <v>0</v>
      </c>
      <c r="W2410" s="817" t="s">
        <v>13356</v>
      </c>
      <c r="X2410" s="168"/>
      <c r="Y2410" s="173">
        <v>20665</v>
      </c>
      <c r="Z2410" s="162" t="s">
        <v>6240</v>
      </c>
      <c r="AA2410" s="163" t="str">
        <f t="shared" si="55"/>
        <v>https://shopeefood.vn/bo-suu-tap/v-1t1-anh-nguyen</v>
      </c>
      <c r="AB2410" s="351" t="str">
        <f t="shared" si="56"/>
        <v>https://shopeefood.shopee.vn/bo-suu-tap/v-1t1-anh-nguyen</v>
      </c>
    </row>
    <row r="2411" spans="1:28" ht="180">
      <c r="A2411" s="151" t="s">
        <v>684</v>
      </c>
      <c r="B2411" s="152"/>
      <c r="C2411" s="152" t="s">
        <v>970</v>
      </c>
      <c r="D2411" s="152" t="s">
        <v>201</v>
      </c>
      <c r="E2411" s="180" t="s">
        <v>275</v>
      </c>
      <c r="F2411" s="155" t="s">
        <v>13358</v>
      </c>
      <c r="G2411" s="177" t="str">
        <f t="shared" si="53"/>
        <v>[SJBP]_Cơm Thố Anh Nguyễn_BAU 26</v>
      </c>
      <c r="H2411" s="176" t="s">
        <v>13359</v>
      </c>
      <c r="I2411" s="183" t="s">
        <v>13347</v>
      </c>
      <c r="J2411" s="170" t="s">
        <v>1284</v>
      </c>
      <c r="K2411" s="162"/>
      <c r="L2411" s="162"/>
      <c r="M2411" s="162"/>
      <c r="N2411" s="169"/>
      <c r="O2411" s="183"/>
      <c r="P2411" s="169"/>
      <c r="Q2411" s="183"/>
      <c r="R2411" s="183" t="s">
        <v>13360</v>
      </c>
      <c r="S2411" s="177"/>
      <c r="T2411" s="177"/>
      <c r="U2411" s="155" t="s">
        <v>696</v>
      </c>
      <c r="V2411" s="155" t="b">
        <v>0</v>
      </c>
      <c r="W2411" s="179" t="s">
        <v>13361</v>
      </c>
      <c r="X2411" s="168"/>
      <c r="Y2411" s="173">
        <v>20917</v>
      </c>
      <c r="Z2411" s="162" t="s">
        <v>8613</v>
      </c>
      <c r="AA2411" s="163" t="str">
        <f t="shared" si="55"/>
        <v>https://shopeefood.vn/bo-suu-tap/sj-comtho-anhnguyen</v>
      </c>
      <c r="AB2411" s="351" t="str">
        <f t="shared" si="56"/>
        <v>https://shopeefood.shopee.vn/bo-suu-tap/sj-comtho-anhnguyen</v>
      </c>
    </row>
    <row r="2412" spans="1:28" ht="195">
      <c r="A2412" s="151" t="s">
        <v>684</v>
      </c>
      <c r="B2412" s="152"/>
      <c r="C2412" s="152" t="s">
        <v>970</v>
      </c>
      <c r="D2412" s="152" t="s">
        <v>201</v>
      </c>
      <c r="E2412" s="180" t="s">
        <v>275</v>
      </c>
      <c r="F2412" s="155" t="s">
        <v>13321</v>
      </c>
      <c r="G2412" s="177" t="str">
        <f t="shared" si="53"/>
        <v>[SJBP]_Cơm Thố Anh Nguyễn_WC 26</v>
      </c>
      <c r="H2412" s="176" t="s">
        <v>13362</v>
      </c>
      <c r="I2412" s="183" t="s">
        <v>13363</v>
      </c>
      <c r="J2412" s="170" t="s">
        <v>1284</v>
      </c>
      <c r="K2412" s="162"/>
      <c r="L2412" s="162"/>
      <c r="M2412" s="162"/>
      <c r="N2412" s="169"/>
      <c r="O2412" s="183"/>
      <c r="P2412" s="169"/>
      <c r="Q2412" s="183" t="s">
        <v>13364</v>
      </c>
      <c r="R2412" s="183" t="s">
        <v>13364</v>
      </c>
      <c r="S2412" s="177"/>
      <c r="T2412" s="177"/>
      <c r="U2412" s="155" t="s">
        <v>696</v>
      </c>
      <c r="V2412" s="155" t="b">
        <v>0</v>
      </c>
      <c r="W2412" s="170" t="s">
        <v>13361</v>
      </c>
      <c r="X2412" s="168"/>
      <c r="Y2412" s="173">
        <v>20942</v>
      </c>
      <c r="Z2412" s="162" t="s">
        <v>9056</v>
      </c>
      <c r="AA2412" s="163" t="str">
        <f t="shared" si="55"/>
        <v>https://shopeefood.vn/bo-suu-tap/sj-com-anh-nguyen</v>
      </c>
      <c r="AB2412" s="351" t="str">
        <f t="shared" si="56"/>
        <v>https://shopeefood.shopee.vn/bo-suu-tap/sj-com-anh-nguyen</v>
      </c>
    </row>
    <row r="2413" spans="1:28" ht="75">
      <c r="A2413" s="151" t="s">
        <v>684</v>
      </c>
      <c r="B2413" s="152"/>
      <c r="C2413" s="152" t="s">
        <v>2156</v>
      </c>
      <c r="D2413" s="152" t="s">
        <v>209</v>
      </c>
      <c r="E2413" s="180" t="s">
        <v>2165</v>
      </c>
      <c r="F2413" s="155" t="s">
        <v>13365</v>
      </c>
      <c r="G2413" s="177" t="str">
        <f t="shared" si="53"/>
        <v>[VIP]_NutiFood Ngôi Nhà Dinh Dưỡng_Jan_Compensation</v>
      </c>
      <c r="H2413" s="176" t="s">
        <v>13366</v>
      </c>
      <c r="I2413" s="183"/>
      <c r="J2413" s="209" t="s">
        <v>2170</v>
      </c>
      <c r="K2413" s="162"/>
      <c r="L2413" s="162"/>
      <c r="M2413" s="162"/>
      <c r="N2413" s="169"/>
      <c r="O2413" s="183"/>
      <c r="P2413" s="169"/>
      <c r="Q2413" s="183"/>
      <c r="R2413" s="177"/>
      <c r="S2413" s="177"/>
      <c r="T2413" s="177"/>
      <c r="U2413" s="155" t="s">
        <v>696</v>
      </c>
      <c r="V2413" s="155" t="b">
        <v>0</v>
      </c>
      <c r="W2413" s="179" t="s">
        <v>13367</v>
      </c>
      <c r="X2413" s="168"/>
      <c r="Y2413" s="173">
        <v>20592</v>
      </c>
      <c r="Z2413" s="162" t="s">
        <v>11072</v>
      </c>
      <c r="AA2413" s="284" t="s">
        <v>13368</v>
      </c>
      <c r="AB2413" s="163"/>
    </row>
    <row r="2414" spans="1:28" ht="120">
      <c r="A2414" s="151" t="s">
        <v>684</v>
      </c>
      <c r="B2414" s="152"/>
      <c r="C2414" s="152" t="s">
        <v>706</v>
      </c>
      <c r="D2414" s="152" t="s">
        <v>225</v>
      </c>
      <c r="E2414" s="175" t="s">
        <v>1163</v>
      </c>
      <c r="F2414" s="175" t="s">
        <v>13369</v>
      </c>
      <c r="G2414" s="230" t="str">
        <f t="shared" si="53"/>
        <v>[PNS]_HD SAISON_Jan.NGÀY 8</v>
      </c>
      <c r="H2414" s="176" t="s">
        <v>13370</v>
      </c>
      <c r="I2414" s="175" t="s">
        <v>13371</v>
      </c>
      <c r="J2414" s="169"/>
      <c r="K2414" s="162"/>
      <c r="L2414" s="162"/>
      <c r="M2414" s="162"/>
      <c r="N2414" s="169"/>
      <c r="O2414" s="183"/>
      <c r="P2414" s="169"/>
      <c r="Q2414" s="167" t="s">
        <v>13372</v>
      </c>
      <c r="R2414" s="165" t="s">
        <v>13372</v>
      </c>
      <c r="S2414" s="165" t="s">
        <v>13372</v>
      </c>
      <c r="T2414" s="165" t="s">
        <v>13372</v>
      </c>
      <c r="U2414" s="155" t="s">
        <v>696</v>
      </c>
      <c r="V2414" s="155" t="b">
        <v>0</v>
      </c>
      <c r="W2414" s="510" t="s">
        <v>3175</v>
      </c>
      <c r="X2414" s="231" t="s">
        <v>13373</v>
      </c>
      <c r="Y2414" s="173">
        <v>0</v>
      </c>
      <c r="Z2414" s="169"/>
      <c r="AA2414" s="163" t="str">
        <f t="shared" ref="AA2414:AA2425" si="57">CONCATENATE("https://shopeefood.vn/bo-suu-tap/",Z2414)</f>
        <v>https://shopeefood.vn/bo-suu-tap/</v>
      </c>
      <c r="AB2414" s="351" t="str">
        <f t="shared" ref="AB2414:AB2425" si="58">IF(ISBLANK($Z2414),"",CONCATENATE("https://shopeefood.shopee.vn/bo-suu-tap/",$Z2414))</f>
        <v/>
      </c>
    </row>
    <row r="2415" spans="1:28" ht="135">
      <c r="A2415" s="151" t="s">
        <v>684</v>
      </c>
      <c r="B2415" s="152"/>
      <c r="C2415" s="152" t="s">
        <v>706</v>
      </c>
      <c r="D2415" s="152" t="s">
        <v>225</v>
      </c>
      <c r="E2415" s="175" t="s">
        <v>1163</v>
      </c>
      <c r="F2415" s="175" t="s">
        <v>13374</v>
      </c>
      <c r="G2415" s="230" t="str">
        <f t="shared" si="53"/>
        <v>[PNS]_HD SAISON_Jan.FOOD.26</v>
      </c>
      <c r="H2415" s="176" t="s">
        <v>13375</v>
      </c>
      <c r="I2415" s="175" t="s">
        <v>13371</v>
      </c>
      <c r="J2415" s="169"/>
      <c r="K2415" s="162"/>
      <c r="L2415" s="162"/>
      <c r="M2415" s="162"/>
      <c r="N2415" s="162"/>
      <c r="O2415" s="183"/>
      <c r="P2415" s="162" t="s">
        <v>13376</v>
      </c>
      <c r="Q2415" s="167" t="s">
        <v>13377</v>
      </c>
      <c r="R2415" s="165" t="s">
        <v>13377</v>
      </c>
      <c r="S2415" s="165" t="s">
        <v>13377</v>
      </c>
      <c r="T2415" s="165" t="s">
        <v>13377</v>
      </c>
      <c r="U2415" s="155" t="s">
        <v>696</v>
      </c>
      <c r="V2415" s="155" t="b">
        <v>0</v>
      </c>
      <c r="W2415" s="338" t="s">
        <v>13378</v>
      </c>
      <c r="X2415" s="231" t="s">
        <v>13379</v>
      </c>
      <c r="Y2415" s="173">
        <v>0</v>
      </c>
      <c r="Z2415" s="169"/>
      <c r="AA2415" s="163" t="str">
        <f t="shared" si="57"/>
        <v>https://shopeefood.vn/bo-suu-tap/</v>
      </c>
      <c r="AB2415" s="351" t="str">
        <f t="shared" si="58"/>
        <v/>
      </c>
    </row>
    <row r="2416" spans="1:28" ht="90">
      <c r="A2416" s="151" t="s">
        <v>684</v>
      </c>
      <c r="B2416" s="152"/>
      <c r="C2416" s="152" t="s">
        <v>706</v>
      </c>
      <c r="D2416" s="152" t="s">
        <v>225</v>
      </c>
      <c r="E2416" s="175" t="s">
        <v>1163</v>
      </c>
      <c r="F2416" s="175" t="s">
        <v>13380</v>
      </c>
      <c r="G2416" s="230" t="str">
        <f t="shared" si="53"/>
        <v>[PNS]_HD SAISON_Jan.MART.26</v>
      </c>
      <c r="H2416" s="176" t="s">
        <v>13381</v>
      </c>
      <c r="I2416" s="175" t="s">
        <v>13371</v>
      </c>
      <c r="J2416" s="169"/>
      <c r="K2416" s="162"/>
      <c r="L2416" s="162"/>
      <c r="M2416" s="162"/>
      <c r="N2416" s="169"/>
      <c r="O2416" s="183"/>
      <c r="P2416" s="169"/>
      <c r="Q2416" s="167" t="s">
        <v>13382</v>
      </c>
      <c r="R2416" s="165" t="s">
        <v>13382</v>
      </c>
      <c r="S2416" s="165" t="s">
        <v>13382</v>
      </c>
      <c r="T2416" s="165" t="s">
        <v>13382</v>
      </c>
      <c r="U2416" s="155" t="s">
        <v>696</v>
      </c>
      <c r="V2416" s="155" t="b">
        <v>0</v>
      </c>
      <c r="W2416" s="338" t="s">
        <v>13383</v>
      </c>
      <c r="X2416" s="231" t="s">
        <v>13384</v>
      </c>
      <c r="Y2416" s="173">
        <v>0</v>
      </c>
      <c r="Z2416" s="169"/>
      <c r="AA2416" s="163" t="str">
        <f t="shared" si="57"/>
        <v>https://shopeefood.vn/bo-suu-tap/</v>
      </c>
      <c r="AB2416" s="351" t="str">
        <f t="shared" si="58"/>
        <v/>
      </c>
    </row>
    <row r="2417" spans="1:28" ht="120">
      <c r="A2417" s="151" t="s">
        <v>684</v>
      </c>
      <c r="B2417" s="152"/>
      <c r="C2417" s="152" t="s">
        <v>706</v>
      </c>
      <c r="D2417" s="152" t="s">
        <v>225</v>
      </c>
      <c r="E2417" s="222" t="s">
        <v>11426</v>
      </c>
      <c r="F2417" s="175" t="s">
        <v>684</v>
      </c>
      <c r="G2417" s="230" t="str">
        <f t="shared" si="53"/>
        <v>[PNS]_AGRIBANK_Jan</v>
      </c>
      <c r="H2417" s="193" t="s">
        <v>13385</v>
      </c>
      <c r="I2417" s="222" t="s">
        <v>11428</v>
      </c>
      <c r="J2417" s="169"/>
      <c r="K2417" s="162"/>
      <c r="L2417" s="162"/>
      <c r="M2417" s="162"/>
      <c r="N2417" s="169"/>
      <c r="O2417" s="183"/>
      <c r="P2417" s="169"/>
      <c r="Q2417" s="167" t="s">
        <v>13386</v>
      </c>
      <c r="R2417" s="165" t="s">
        <v>13386</v>
      </c>
      <c r="S2417" s="165" t="s">
        <v>13386</v>
      </c>
      <c r="T2417" s="165" t="s">
        <v>13386</v>
      </c>
      <c r="U2417" s="155" t="s">
        <v>696</v>
      </c>
      <c r="V2417" s="155" t="b">
        <v>0</v>
      </c>
      <c r="W2417" s="445" t="s">
        <v>3175</v>
      </c>
      <c r="X2417" s="339" t="s">
        <v>13387</v>
      </c>
      <c r="Y2417" s="173">
        <v>0</v>
      </c>
      <c r="Z2417" s="169"/>
      <c r="AA2417" s="163" t="str">
        <f t="shared" si="57"/>
        <v>https://shopeefood.vn/bo-suu-tap/</v>
      </c>
      <c r="AB2417" s="351" t="str">
        <f t="shared" si="58"/>
        <v/>
      </c>
    </row>
    <row r="2418" spans="1:28" ht="180">
      <c r="A2418" s="151" t="s">
        <v>684</v>
      </c>
      <c r="B2418" s="152"/>
      <c r="C2418" s="152" t="s">
        <v>706</v>
      </c>
      <c r="D2418" s="152" t="s">
        <v>225</v>
      </c>
      <c r="E2418" s="175" t="s">
        <v>4348</v>
      </c>
      <c r="F2418" s="175" t="s">
        <v>684</v>
      </c>
      <c r="G2418" s="230" t="str">
        <f t="shared" si="53"/>
        <v>[PNS]_LPBANK_Jan</v>
      </c>
      <c r="H2418" s="176" t="s">
        <v>13388</v>
      </c>
      <c r="I2418" s="222" t="s">
        <v>12749</v>
      </c>
      <c r="J2418" s="169"/>
      <c r="K2418" s="162"/>
      <c r="L2418" s="162"/>
      <c r="M2418" s="162"/>
      <c r="N2418" s="169"/>
      <c r="O2418" s="183"/>
      <c r="P2418" s="169"/>
      <c r="Q2418" s="167" t="s">
        <v>13389</v>
      </c>
      <c r="R2418" s="165" t="s">
        <v>13389</v>
      </c>
      <c r="S2418" s="165" t="s">
        <v>13389</v>
      </c>
      <c r="T2418" s="165" t="s">
        <v>13389</v>
      </c>
      <c r="U2418" s="155" t="s">
        <v>696</v>
      </c>
      <c r="V2418" s="155" t="b">
        <v>0</v>
      </c>
      <c r="W2418" s="445" t="s">
        <v>11417</v>
      </c>
      <c r="X2418" s="343" t="s">
        <v>13390</v>
      </c>
      <c r="Y2418" s="173">
        <v>0</v>
      </c>
      <c r="Z2418" s="169"/>
      <c r="AA2418" s="163" t="str">
        <f t="shared" si="57"/>
        <v>https://shopeefood.vn/bo-suu-tap/</v>
      </c>
      <c r="AB2418" s="351" t="str">
        <f t="shared" si="58"/>
        <v/>
      </c>
    </row>
    <row r="2419" spans="1:28" ht="180">
      <c r="A2419" s="151" t="s">
        <v>684</v>
      </c>
      <c r="B2419" s="152"/>
      <c r="C2419" s="152" t="s">
        <v>706</v>
      </c>
      <c r="D2419" s="152" t="s">
        <v>225</v>
      </c>
      <c r="E2419" s="175" t="s">
        <v>1190</v>
      </c>
      <c r="F2419" s="175" t="s">
        <v>13211</v>
      </c>
      <c r="G2419" s="230" t="str">
        <f t="shared" si="53"/>
        <v>[PNS]_MB JCB Hi ShopeeFood_Jan.26</v>
      </c>
      <c r="H2419" s="193" t="s">
        <v>13391</v>
      </c>
      <c r="I2419" s="222" t="s">
        <v>12741</v>
      </c>
      <c r="J2419" s="169"/>
      <c r="K2419" s="162"/>
      <c r="L2419" s="162"/>
      <c r="M2419" s="162"/>
      <c r="N2419" s="169"/>
      <c r="O2419" s="183"/>
      <c r="P2419" s="169"/>
      <c r="Q2419" s="167" t="s">
        <v>13392</v>
      </c>
      <c r="R2419" s="165" t="s">
        <v>13392</v>
      </c>
      <c r="S2419" s="165" t="s">
        <v>13392</v>
      </c>
      <c r="T2419" s="165" t="s">
        <v>13392</v>
      </c>
      <c r="U2419" s="155" t="s">
        <v>696</v>
      </c>
      <c r="V2419" s="155" t="b">
        <v>0</v>
      </c>
      <c r="W2419" s="818" t="s">
        <v>13393</v>
      </c>
      <c r="X2419" s="231" t="s">
        <v>13394</v>
      </c>
      <c r="Y2419" s="819">
        <v>20920</v>
      </c>
      <c r="Z2419" s="310" t="s">
        <v>8647</v>
      </c>
      <c r="AA2419" s="163" t="str">
        <f t="shared" si="57"/>
        <v>https://shopeefood.vn/bo-suu-tap/pns-hispf--50</v>
      </c>
      <c r="AB2419" s="351" t="str">
        <f t="shared" si="58"/>
        <v>https://shopeefood.shopee.vn/bo-suu-tap/pns-hispf--50</v>
      </c>
    </row>
    <row r="2420" spans="1:28" ht="120">
      <c r="A2420" s="151" t="s">
        <v>684</v>
      </c>
      <c r="B2420" s="152"/>
      <c r="C2420" s="152" t="s">
        <v>706</v>
      </c>
      <c r="D2420" s="152" t="s">
        <v>225</v>
      </c>
      <c r="E2420" s="175" t="s">
        <v>10359</v>
      </c>
      <c r="F2420" s="175" t="s">
        <v>684</v>
      </c>
      <c r="G2420" s="230" t="str">
        <f t="shared" si="53"/>
        <v>[PNS]_TPBank_Jan</v>
      </c>
      <c r="H2420" s="193" t="s">
        <v>13395</v>
      </c>
      <c r="I2420" s="222" t="s">
        <v>13396</v>
      </c>
      <c r="J2420" s="169"/>
      <c r="K2420" s="162"/>
      <c r="L2420" s="162"/>
      <c r="M2420" s="162"/>
      <c r="N2420" s="169"/>
      <c r="O2420" s="183"/>
      <c r="P2420" s="169"/>
      <c r="Q2420" s="167" t="s">
        <v>13397</v>
      </c>
      <c r="R2420" s="165" t="s">
        <v>13397</v>
      </c>
      <c r="S2420" s="165" t="s">
        <v>13397</v>
      </c>
      <c r="T2420" s="165" t="s">
        <v>13397</v>
      </c>
      <c r="U2420" s="155" t="s">
        <v>696</v>
      </c>
      <c r="V2420" s="155" t="b">
        <v>0</v>
      </c>
      <c r="W2420" s="820" t="s">
        <v>3187</v>
      </c>
      <c r="X2420" s="236" t="s">
        <v>13398</v>
      </c>
      <c r="Y2420" s="173">
        <v>0</v>
      </c>
      <c r="Z2420" s="169"/>
      <c r="AA2420" s="163" t="str">
        <f t="shared" si="57"/>
        <v>https://shopeefood.vn/bo-suu-tap/</v>
      </c>
      <c r="AB2420" s="351" t="str">
        <f t="shared" si="58"/>
        <v/>
      </c>
    </row>
    <row r="2421" spans="1:28" ht="195">
      <c r="A2421" s="151" t="s">
        <v>684</v>
      </c>
      <c r="B2421" s="152"/>
      <c r="C2421" s="152" t="s">
        <v>706</v>
      </c>
      <c r="D2421" s="152" t="s">
        <v>225</v>
      </c>
      <c r="E2421" s="175" t="s">
        <v>1155</v>
      </c>
      <c r="F2421" s="175" t="s">
        <v>1181</v>
      </c>
      <c r="G2421" s="230" t="str">
        <f t="shared" si="53"/>
        <v>[PNS]_BIDV_Jan.JCB</v>
      </c>
      <c r="H2421" s="193" t="s">
        <v>13399</v>
      </c>
      <c r="I2421" s="222" t="s">
        <v>13400</v>
      </c>
      <c r="J2421" s="169"/>
      <c r="K2421" s="162"/>
      <c r="L2421" s="162"/>
      <c r="M2421" s="162"/>
      <c r="N2421" s="169"/>
      <c r="O2421" s="183"/>
      <c r="P2421" s="169"/>
      <c r="Q2421" s="222" t="s">
        <v>13401</v>
      </c>
      <c r="R2421" s="230" t="s">
        <v>13401</v>
      </c>
      <c r="S2421" s="230" t="s">
        <v>13401</v>
      </c>
      <c r="T2421" s="230" t="s">
        <v>13401</v>
      </c>
      <c r="U2421" s="155" t="s">
        <v>696</v>
      </c>
      <c r="V2421" s="155" t="b">
        <v>0</v>
      </c>
      <c r="W2421" s="820" t="s">
        <v>3175</v>
      </c>
      <c r="X2421" s="379" t="s">
        <v>13402</v>
      </c>
      <c r="Y2421" s="173">
        <v>0</v>
      </c>
      <c r="Z2421" s="169"/>
      <c r="AA2421" s="163" t="str">
        <f t="shared" si="57"/>
        <v>https://shopeefood.vn/bo-suu-tap/</v>
      </c>
      <c r="AB2421" s="351" t="str">
        <f t="shared" si="58"/>
        <v/>
      </c>
    </row>
    <row r="2422" spans="1:28" ht="135">
      <c r="A2422" s="151" t="s">
        <v>684</v>
      </c>
      <c r="B2422" s="152"/>
      <c r="C2422" s="152" t="s">
        <v>706</v>
      </c>
      <c r="D2422" s="152" t="s">
        <v>225</v>
      </c>
      <c r="E2422" s="222" t="s">
        <v>1105</v>
      </c>
      <c r="F2422" s="175" t="s">
        <v>13211</v>
      </c>
      <c r="G2422" s="230" t="str">
        <f t="shared" si="53"/>
        <v>[PNS]_OCB_Jan.26</v>
      </c>
      <c r="H2422" s="193" t="s">
        <v>13403</v>
      </c>
      <c r="I2422" s="222" t="s">
        <v>7476</v>
      </c>
      <c r="J2422" s="169"/>
      <c r="K2422" s="162"/>
      <c r="L2422" s="162"/>
      <c r="M2422" s="162"/>
      <c r="N2422" s="169"/>
      <c r="O2422" s="183"/>
      <c r="P2422" s="169"/>
      <c r="Q2422" s="167" t="s">
        <v>13404</v>
      </c>
      <c r="R2422" s="165" t="s">
        <v>13404</v>
      </c>
      <c r="S2422" s="165" t="s">
        <v>13404</v>
      </c>
      <c r="T2422" s="165" t="s">
        <v>13404</v>
      </c>
      <c r="U2422" s="155" t="s">
        <v>696</v>
      </c>
      <c r="V2422" s="155" t="b">
        <v>0</v>
      </c>
      <c r="W2422" s="445" t="s">
        <v>3175</v>
      </c>
      <c r="X2422" s="339" t="s">
        <v>13405</v>
      </c>
      <c r="Y2422" s="173">
        <v>0</v>
      </c>
      <c r="Z2422" s="169"/>
      <c r="AA2422" s="163" t="str">
        <f t="shared" si="57"/>
        <v>https://shopeefood.vn/bo-suu-tap/</v>
      </c>
      <c r="AB2422" s="351" t="str">
        <f t="shared" si="58"/>
        <v/>
      </c>
    </row>
    <row r="2423" spans="1:28" ht="135">
      <c r="A2423" s="151" t="s">
        <v>684</v>
      </c>
      <c r="B2423" s="152"/>
      <c r="C2423" s="152" t="s">
        <v>706</v>
      </c>
      <c r="D2423" s="152" t="s">
        <v>225</v>
      </c>
      <c r="E2423" s="222" t="s">
        <v>1127</v>
      </c>
      <c r="F2423" s="175" t="s">
        <v>13211</v>
      </c>
      <c r="G2423" s="230" t="str">
        <f t="shared" si="53"/>
        <v>[PNS]_HOME CREDIT_Jan.26</v>
      </c>
      <c r="H2423" s="193" t="s">
        <v>13406</v>
      </c>
      <c r="I2423" s="222" t="s">
        <v>12707</v>
      </c>
      <c r="J2423" s="169"/>
      <c r="K2423" s="162"/>
      <c r="L2423" s="162"/>
      <c r="M2423" s="162"/>
      <c r="N2423" s="169"/>
      <c r="O2423" s="183"/>
      <c r="P2423" s="169"/>
      <c r="Q2423" s="167" t="s">
        <v>13407</v>
      </c>
      <c r="R2423" s="165" t="s">
        <v>13407</v>
      </c>
      <c r="S2423" s="165" t="s">
        <v>13407</v>
      </c>
      <c r="T2423" s="165" t="s">
        <v>13407</v>
      </c>
      <c r="U2423" s="155" t="s">
        <v>696</v>
      </c>
      <c r="V2423" s="155" t="b">
        <v>0</v>
      </c>
      <c r="W2423" s="445" t="s">
        <v>10382</v>
      </c>
      <c r="X2423" s="339" t="s">
        <v>13408</v>
      </c>
      <c r="Y2423" s="173">
        <v>0</v>
      </c>
      <c r="Z2423" s="169"/>
      <c r="AA2423" s="163" t="str">
        <f t="shared" si="57"/>
        <v>https://shopeefood.vn/bo-suu-tap/</v>
      </c>
      <c r="AB2423" s="351" t="str">
        <f t="shared" si="58"/>
        <v/>
      </c>
    </row>
    <row r="2424" spans="1:28" ht="195">
      <c r="A2424" s="151" t="s">
        <v>684</v>
      </c>
      <c r="B2424" s="152"/>
      <c r="C2424" s="152" t="s">
        <v>685</v>
      </c>
      <c r="D2424" s="152" t="s">
        <v>222</v>
      </c>
      <c r="E2424" s="243" t="s">
        <v>6147</v>
      </c>
      <c r="F2424" s="152" t="s">
        <v>13409</v>
      </c>
      <c r="G2424" s="230" t="str">
        <f t="shared" si="53"/>
        <v>[Alacarte CB]_TEA JOY - Trà &amp; Trà Sữa_VNM sponsor</v>
      </c>
      <c r="H2424" s="155" t="s">
        <v>13410</v>
      </c>
      <c r="I2424" s="155" t="s">
        <v>13411</v>
      </c>
      <c r="J2424" s="248" t="s">
        <v>6150</v>
      </c>
      <c r="K2424" s="158"/>
      <c r="L2424" s="171" t="s">
        <v>13412</v>
      </c>
      <c r="M2424" s="158"/>
      <c r="N2424" s="199"/>
      <c r="O2424" s="159"/>
      <c r="P2424" s="250"/>
      <c r="Q2424" s="159" t="s">
        <v>13413</v>
      </c>
      <c r="R2424" s="177"/>
      <c r="S2424" s="177"/>
      <c r="T2424" s="177"/>
      <c r="U2424" s="155" t="s">
        <v>696</v>
      </c>
      <c r="V2424" s="155" t="b">
        <v>0</v>
      </c>
      <c r="W2424" s="179" t="s">
        <v>13414</v>
      </c>
      <c r="X2424" s="168"/>
      <c r="Y2424" s="173">
        <v>20827</v>
      </c>
      <c r="Z2424" s="162" t="s">
        <v>8082</v>
      </c>
      <c r="AA2424" s="163" t="str">
        <f t="shared" si="57"/>
        <v>https://shopeefood.vn/bo-suu-tap/a-tea-joy</v>
      </c>
      <c r="AB2424" s="351" t="str">
        <f t="shared" si="58"/>
        <v>https://shopeefood.shopee.vn/bo-suu-tap/a-tea-joy</v>
      </c>
    </row>
    <row r="2425" spans="1:28" ht="150">
      <c r="A2425" s="151" t="s">
        <v>684</v>
      </c>
      <c r="B2425" s="152"/>
      <c r="C2425" s="152" t="s">
        <v>685</v>
      </c>
      <c r="D2425" s="152" t="s">
        <v>222</v>
      </c>
      <c r="E2425" s="153" t="s">
        <v>13415</v>
      </c>
      <c r="F2425" s="152" t="s">
        <v>13409</v>
      </c>
      <c r="G2425" s="230" t="str">
        <f t="shared" si="53"/>
        <v>[Alacarte CB]_Matte Matcha &amp; Teabar_VNM sponsor</v>
      </c>
      <c r="H2425" s="176" t="s">
        <v>13416</v>
      </c>
      <c r="I2425" s="159" t="s">
        <v>2006</v>
      </c>
      <c r="J2425" s="248" t="s">
        <v>13417</v>
      </c>
      <c r="K2425" s="158"/>
      <c r="L2425" s="333" t="s">
        <v>13418</v>
      </c>
      <c r="M2425" s="333" t="s">
        <v>13419</v>
      </c>
      <c r="N2425" s="248" t="s">
        <v>13420</v>
      </c>
      <c r="O2425" s="159" t="s">
        <v>10860</v>
      </c>
      <c r="P2425" s="250"/>
      <c r="Q2425" s="159" t="s">
        <v>13421</v>
      </c>
      <c r="R2425" s="177"/>
      <c r="S2425" s="177"/>
      <c r="T2425" s="177"/>
      <c r="U2425" s="155" t="s">
        <v>696</v>
      </c>
      <c r="V2425" s="155" t="b">
        <v>0</v>
      </c>
      <c r="W2425" s="179" t="s">
        <v>13422</v>
      </c>
      <c r="X2425" s="168"/>
      <c r="Y2425" s="173">
        <v>21971</v>
      </c>
      <c r="Z2425" s="162" t="s">
        <v>13423</v>
      </c>
      <c r="AA2425" s="163" t="str">
        <f t="shared" si="57"/>
        <v>https://shopeefood.vn/bo-suu-tap/a-mattematcha-teabar</v>
      </c>
      <c r="AB2425" s="351" t="str">
        <f t="shared" si="58"/>
        <v>https://shopeefood.shopee.vn/bo-suu-tap/a-mattematcha-teabar</v>
      </c>
    </row>
    <row r="2426" spans="1:28" ht="75">
      <c r="A2426" s="151" t="s">
        <v>11073</v>
      </c>
      <c r="B2426" s="152"/>
      <c r="C2426" s="152" t="s">
        <v>2156</v>
      </c>
      <c r="D2426" s="152" t="s">
        <v>201</v>
      </c>
      <c r="E2426" s="180" t="s">
        <v>7013</v>
      </c>
      <c r="F2426" s="155"/>
      <c r="G2426" s="230" t="str">
        <f t="shared" si="53"/>
        <v>[SJBP]_7-Eleven - Cửa Hàng Tiện Lợi_</v>
      </c>
      <c r="H2426" s="176" t="s">
        <v>13424</v>
      </c>
      <c r="I2426" s="183"/>
      <c r="J2426" s="184" t="s">
        <v>13425</v>
      </c>
      <c r="K2426" s="162"/>
      <c r="L2426" s="360"/>
      <c r="M2426" s="162"/>
      <c r="N2426" s="169"/>
      <c r="O2426" s="183"/>
      <c r="P2426" s="169"/>
      <c r="Q2426" s="183"/>
      <c r="R2426" s="177"/>
      <c r="S2426" s="177"/>
      <c r="T2426" s="177"/>
      <c r="U2426" s="155" t="s">
        <v>696</v>
      </c>
      <c r="V2426" s="155" t="b">
        <v>0</v>
      </c>
      <c r="W2426" s="184" t="s">
        <v>13426</v>
      </c>
      <c r="X2426" s="168"/>
      <c r="Y2426" s="173">
        <v>20313</v>
      </c>
      <c r="Z2426" s="162" t="s">
        <v>13427</v>
      </c>
      <c r="AA2426" s="284" t="s">
        <v>13428</v>
      </c>
      <c r="AB2426" s="351"/>
    </row>
    <row r="2427" spans="1:28" ht="210">
      <c r="A2427" s="151" t="s">
        <v>684</v>
      </c>
      <c r="B2427" s="152"/>
      <c r="C2427" s="152" t="s">
        <v>706</v>
      </c>
      <c r="D2427" s="152" t="s">
        <v>222</v>
      </c>
      <c r="E2427" s="191" t="s">
        <v>2434</v>
      </c>
      <c r="F2427" s="176" t="s">
        <v>687</v>
      </c>
      <c r="G2427" s="230" t="str">
        <f t="shared" si="53"/>
        <v>[Alacarte CB]_Ding Tea_Jan.CB1</v>
      </c>
      <c r="H2427" s="174" t="s">
        <v>13429</v>
      </c>
      <c r="I2427" s="193" t="s">
        <v>13430</v>
      </c>
      <c r="J2427" s="194" t="s">
        <v>12619</v>
      </c>
      <c r="K2427" s="157"/>
      <c r="L2427" s="194" t="s">
        <v>13431</v>
      </c>
      <c r="M2427" s="176"/>
      <c r="N2427" s="176"/>
      <c r="O2427" s="171" t="s">
        <v>13432</v>
      </c>
      <c r="P2427" s="168"/>
      <c r="Q2427" s="159"/>
      <c r="R2427" s="177" t="s">
        <v>13433</v>
      </c>
      <c r="S2427" s="177"/>
      <c r="T2427" s="177"/>
      <c r="U2427" s="155" t="s">
        <v>696</v>
      </c>
      <c r="V2427" s="155" t="b">
        <v>0</v>
      </c>
      <c r="W2427" s="179" t="s">
        <v>13434</v>
      </c>
      <c r="X2427" s="168"/>
      <c r="Y2427" s="173">
        <v>21057</v>
      </c>
      <c r="Z2427" s="162" t="s">
        <v>9174</v>
      </c>
      <c r="AA2427" s="163" t="str">
        <f t="shared" ref="AA2427:AA2463" si="59">CONCATENATE("https://shopeefood.vn/bo-suu-tap/",Z2427)</f>
        <v>https://shopeefood.vn/bo-suu-tap/a-dingtea-1d</v>
      </c>
      <c r="AB2427" s="351" t="str">
        <f t="shared" ref="AB2427:AB2463" si="60">IF(ISBLANK($Z2427),"",CONCATENATE("https://shopeefood.shopee.vn/bo-suu-tap/",$Z2427))</f>
        <v>https://shopeefood.shopee.vn/bo-suu-tap/a-dingtea-1d</v>
      </c>
    </row>
    <row r="2428" spans="1:28" ht="180">
      <c r="A2428" s="151" t="s">
        <v>684</v>
      </c>
      <c r="B2428" s="152"/>
      <c r="C2428" s="152" t="s">
        <v>706</v>
      </c>
      <c r="D2428" s="152" t="s">
        <v>222</v>
      </c>
      <c r="E2428" s="174" t="s">
        <v>6245</v>
      </c>
      <c r="F2428" s="176" t="s">
        <v>687</v>
      </c>
      <c r="G2428" s="230" t="str">
        <f t="shared" si="53"/>
        <v>[Alacarte CB]_Trà Sữa Winggo - Trà Sữa Kem Trứng Nướng, Trà Hoa Quả &amp; Matcha_Jan.CB1</v>
      </c>
      <c r="H2428" s="193" t="s">
        <v>13435</v>
      </c>
      <c r="I2428" s="159" t="s">
        <v>13137</v>
      </c>
      <c r="J2428" s="178" t="s">
        <v>11188</v>
      </c>
      <c r="K2428" s="159"/>
      <c r="L2428" s="159"/>
      <c r="M2428" s="159"/>
      <c r="N2428" s="168"/>
      <c r="O2428" s="210" t="s">
        <v>13436</v>
      </c>
      <c r="P2428" s="168"/>
      <c r="Q2428" s="159"/>
      <c r="R2428" s="168" t="s">
        <v>13437</v>
      </c>
      <c r="S2428" s="177"/>
      <c r="T2428" s="177"/>
      <c r="U2428" s="155" t="s">
        <v>696</v>
      </c>
      <c r="V2428" s="155" t="b">
        <v>0</v>
      </c>
      <c r="W2428" s="179" t="s">
        <v>13438</v>
      </c>
      <c r="X2428" s="168"/>
      <c r="Y2428" s="173">
        <v>20523</v>
      </c>
      <c r="Z2428" s="162" t="s">
        <v>6746</v>
      </c>
      <c r="AA2428" s="163" t="str">
        <f t="shared" si="59"/>
        <v>https://shopeefood.vn/bo-suu-tap/a-winggo-25</v>
      </c>
      <c r="AB2428" s="351" t="str">
        <f t="shared" si="60"/>
        <v>https://shopeefood.shopee.vn/bo-suu-tap/a-winggo-25</v>
      </c>
    </row>
    <row r="2429" spans="1:28" ht="270">
      <c r="A2429" s="151" t="s">
        <v>684</v>
      </c>
      <c r="B2429" s="152"/>
      <c r="C2429" s="152" t="s">
        <v>706</v>
      </c>
      <c r="D2429" s="152" t="s">
        <v>222</v>
      </c>
      <c r="E2429" s="191" t="s">
        <v>881</v>
      </c>
      <c r="F2429" s="155" t="s">
        <v>13105</v>
      </c>
      <c r="G2429" s="230" t="str">
        <f t="shared" si="53"/>
        <v>[Alacarte CB]_Trà Sữa &amp; Chè Khúc Bạch AZ_Jan.CB3.26</v>
      </c>
      <c r="H2429" s="191" t="s">
        <v>13439</v>
      </c>
      <c r="I2429" s="159" t="s">
        <v>772</v>
      </c>
      <c r="J2429" s="178" t="s">
        <v>13440</v>
      </c>
      <c r="K2429" s="157"/>
      <c r="L2429" s="157"/>
      <c r="M2429" s="159"/>
      <c r="N2429" s="168"/>
      <c r="O2429" s="210" t="s">
        <v>13441</v>
      </c>
      <c r="P2429" s="168"/>
      <c r="Q2429" s="193" t="s">
        <v>13442</v>
      </c>
      <c r="R2429" s="177"/>
      <c r="S2429" s="177"/>
      <c r="T2429" s="177"/>
      <c r="U2429" s="155" t="s">
        <v>696</v>
      </c>
      <c r="V2429" s="155" t="b">
        <v>0</v>
      </c>
      <c r="W2429" s="179" t="s">
        <v>13443</v>
      </c>
      <c r="X2429" s="168"/>
      <c r="Y2429" s="173">
        <v>21004</v>
      </c>
      <c r="Z2429" s="162" t="s">
        <v>8569</v>
      </c>
      <c r="AA2429" s="163" t="str">
        <f t="shared" si="59"/>
        <v>https://shopeefood.vn/bo-suu-tap/a-trasua-az</v>
      </c>
      <c r="AB2429" s="351" t="str">
        <f t="shared" si="60"/>
        <v>https://shopeefood.shopee.vn/bo-suu-tap/a-trasua-az</v>
      </c>
    </row>
    <row r="2430" spans="1:28" ht="270">
      <c r="A2430" s="151" t="s">
        <v>684</v>
      </c>
      <c r="B2430" s="152"/>
      <c r="C2430" s="152" t="s">
        <v>706</v>
      </c>
      <c r="D2430" s="152" t="s">
        <v>222</v>
      </c>
      <c r="E2430" s="191" t="s">
        <v>881</v>
      </c>
      <c r="F2430" s="155" t="s">
        <v>13444</v>
      </c>
      <c r="G2430" s="230" t="str">
        <f t="shared" si="53"/>
        <v>[Alacarte CB]_Trà Sữa &amp; Chè Khúc Bạch AZ_Jan.CB8.26</v>
      </c>
      <c r="H2430" s="191" t="s">
        <v>13445</v>
      </c>
      <c r="I2430" s="159" t="s">
        <v>13170</v>
      </c>
      <c r="J2430" s="178" t="s">
        <v>13446</v>
      </c>
      <c r="K2430" s="157"/>
      <c r="L2430" s="157" t="s">
        <v>10598</v>
      </c>
      <c r="M2430" s="193" t="s">
        <v>13447</v>
      </c>
      <c r="N2430" s="176" t="s">
        <v>13448</v>
      </c>
      <c r="O2430" s="193"/>
      <c r="P2430" s="168"/>
      <c r="Q2430" s="193" t="s">
        <v>13449</v>
      </c>
      <c r="R2430" s="177"/>
      <c r="S2430" s="177"/>
      <c r="T2430" s="177"/>
      <c r="U2430" s="155" t="s">
        <v>696</v>
      </c>
      <c r="V2430" s="155" t="b">
        <v>0</v>
      </c>
      <c r="W2430" s="179" t="s">
        <v>13450</v>
      </c>
      <c r="X2430" s="168"/>
      <c r="Y2430" s="173">
        <v>20514</v>
      </c>
      <c r="Z2430" s="162" t="s">
        <v>6903</v>
      </c>
      <c r="AA2430" s="163" t="str">
        <f t="shared" si="59"/>
        <v>https://shopeefood.vn/bo-suu-tap/a--khuc-bach-az</v>
      </c>
      <c r="AB2430" s="351" t="str">
        <f t="shared" si="60"/>
        <v>https://shopeefood.shopee.vn/bo-suu-tap/a--khuc-bach-az</v>
      </c>
    </row>
    <row r="2431" spans="1:28" ht="270">
      <c r="A2431" s="151" t="s">
        <v>684</v>
      </c>
      <c r="B2431" s="152"/>
      <c r="C2431" s="152" t="s">
        <v>706</v>
      </c>
      <c r="D2431" s="152" t="s">
        <v>222</v>
      </c>
      <c r="E2431" s="191" t="s">
        <v>881</v>
      </c>
      <c r="F2431" s="176" t="s">
        <v>13086</v>
      </c>
      <c r="G2431" s="230" t="str">
        <f t="shared" si="53"/>
        <v>[Alacarte CB]_Trà Sữa &amp; Chè Khúc Bạch AZ_Jan.CB1.26</v>
      </c>
      <c r="H2431" s="191" t="s">
        <v>13451</v>
      </c>
      <c r="I2431" s="193" t="s">
        <v>13452</v>
      </c>
      <c r="J2431" s="178" t="s">
        <v>13453</v>
      </c>
      <c r="K2431" s="157"/>
      <c r="L2431" s="194" t="s">
        <v>10598</v>
      </c>
      <c r="M2431" s="193" t="s">
        <v>13454</v>
      </c>
      <c r="N2431" s="176" t="s">
        <v>13448</v>
      </c>
      <c r="O2431" s="193" t="s">
        <v>13455</v>
      </c>
      <c r="P2431" s="168"/>
      <c r="Q2431" s="193" t="s">
        <v>13456</v>
      </c>
      <c r="R2431" s="177"/>
      <c r="S2431" s="177"/>
      <c r="T2431" s="177"/>
      <c r="U2431" s="155" t="s">
        <v>696</v>
      </c>
      <c r="V2431" s="155" t="b">
        <v>0</v>
      </c>
      <c r="W2431" s="179" t="s">
        <v>13457</v>
      </c>
      <c r="X2431" s="168"/>
      <c r="Y2431" s="173">
        <v>19802</v>
      </c>
      <c r="Z2431" s="162" t="s">
        <v>4161</v>
      </c>
      <c r="AA2431" s="163" t="str">
        <f t="shared" si="59"/>
        <v>https://shopeefood.vn/bo-suu-tap/a-tra-sua-az</v>
      </c>
      <c r="AB2431" s="351" t="str">
        <f t="shared" si="60"/>
        <v>https://shopeefood.shopee.vn/bo-suu-tap/a-tra-sua-az</v>
      </c>
    </row>
    <row r="2432" spans="1:28" ht="180">
      <c r="A2432" s="151" t="s">
        <v>684</v>
      </c>
      <c r="B2432" s="152"/>
      <c r="C2432" s="152" t="s">
        <v>706</v>
      </c>
      <c r="D2432" s="152" t="s">
        <v>213</v>
      </c>
      <c r="E2432" s="191" t="s">
        <v>1097</v>
      </c>
      <c r="F2432" s="176" t="s">
        <v>13458</v>
      </c>
      <c r="G2432" s="230" t="str">
        <f t="shared" si="53"/>
        <v>[Win 2]_Trà Sữa Sunday Basic_Jan.13</v>
      </c>
      <c r="H2432" s="193" t="s">
        <v>13459</v>
      </c>
      <c r="I2432" s="193" t="s">
        <v>13460</v>
      </c>
      <c r="J2432" s="178" t="s">
        <v>1512</v>
      </c>
      <c r="K2432" s="159"/>
      <c r="L2432" s="157"/>
      <c r="M2432" s="159"/>
      <c r="N2432" s="168"/>
      <c r="O2432" s="171" t="s">
        <v>13461</v>
      </c>
      <c r="P2432" s="168"/>
      <c r="Q2432" s="176" t="s">
        <v>13462</v>
      </c>
      <c r="R2432" s="177"/>
      <c r="S2432" s="177"/>
      <c r="T2432" s="177"/>
      <c r="U2432" s="155" t="s">
        <v>696</v>
      </c>
      <c r="V2432" s="155" t="b">
        <v>0</v>
      </c>
      <c r="W2432" s="179" t="s">
        <v>13463</v>
      </c>
      <c r="X2432" s="168"/>
      <c r="Y2432" s="173">
        <v>20934</v>
      </c>
      <c r="Z2432" s="162" t="s">
        <v>8809</v>
      </c>
      <c r="AA2432" s="163" t="str">
        <f t="shared" si="59"/>
        <v>https://shopeefood.vn/bo-suu-tap/w2-sunday-basic-1k</v>
      </c>
      <c r="AB2432" s="351" t="str">
        <f t="shared" si="60"/>
        <v>https://shopeefood.shopee.vn/bo-suu-tap/w2-sunday-basic-1k</v>
      </c>
    </row>
    <row r="2433" spans="1:28" ht="180">
      <c r="A2433" s="151" t="s">
        <v>684</v>
      </c>
      <c r="B2433" s="152"/>
      <c r="C2433" s="152" t="s">
        <v>706</v>
      </c>
      <c r="D2433" s="152" t="s">
        <v>213</v>
      </c>
      <c r="E2433" s="191" t="s">
        <v>1097</v>
      </c>
      <c r="F2433" s="176" t="s">
        <v>13464</v>
      </c>
      <c r="G2433" s="230" t="str">
        <f t="shared" si="53"/>
        <v>[Win 2]_Trà Sữa Sunday Basic_Jan.22</v>
      </c>
      <c r="H2433" s="176" t="s">
        <v>13465</v>
      </c>
      <c r="I2433" s="176" t="s">
        <v>13466</v>
      </c>
      <c r="J2433" s="178" t="s">
        <v>1512</v>
      </c>
      <c r="K2433" s="159"/>
      <c r="L2433" s="157"/>
      <c r="M2433" s="159"/>
      <c r="N2433" s="168"/>
      <c r="O2433" s="409" t="s">
        <v>13467</v>
      </c>
      <c r="P2433" s="168"/>
      <c r="Q2433" s="176" t="s">
        <v>13468</v>
      </c>
      <c r="R2433" s="177"/>
      <c r="S2433" s="177"/>
      <c r="T2433" s="177"/>
      <c r="U2433" s="155" t="s">
        <v>696</v>
      </c>
      <c r="V2433" s="155" t="b">
        <v>0</v>
      </c>
      <c r="W2433" s="179" t="s">
        <v>13469</v>
      </c>
      <c r="X2433" s="168"/>
      <c r="Y2433" s="173">
        <v>20546</v>
      </c>
      <c r="Z2433" s="162" t="s">
        <v>6788</v>
      </c>
      <c r="AA2433" s="163" t="str">
        <f t="shared" si="59"/>
        <v>https://shopeefood.vn/bo-suu-tap/w2--sundaybasic</v>
      </c>
      <c r="AB2433" s="351" t="str">
        <f t="shared" si="60"/>
        <v>https://shopeefood.shopee.vn/bo-suu-tap/w2--sundaybasic</v>
      </c>
    </row>
    <row r="2434" spans="1:28" ht="195">
      <c r="A2434" s="151" t="s">
        <v>684</v>
      </c>
      <c r="B2434" s="152"/>
      <c r="C2434" s="152" t="s">
        <v>706</v>
      </c>
      <c r="D2434" s="152" t="s">
        <v>222</v>
      </c>
      <c r="E2434" s="153" t="s">
        <v>13194</v>
      </c>
      <c r="F2434" s="155" t="s">
        <v>13470</v>
      </c>
      <c r="G2434" s="230" t="str">
        <f t="shared" si="53"/>
        <v>[Alacarte CB]_SƯỜN &amp; SỢI_Jan.CB2.20</v>
      </c>
      <c r="H2434" s="176" t="s">
        <v>13471</v>
      </c>
      <c r="I2434" s="159" t="s">
        <v>13472</v>
      </c>
      <c r="J2434" s="178" t="s">
        <v>13198</v>
      </c>
      <c r="K2434" s="159"/>
      <c r="L2434" s="157" t="s">
        <v>13199</v>
      </c>
      <c r="M2434" s="176" t="s">
        <v>13473</v>
      </c>
      <c r="N2434" s="176" t="s">
        <v>13474</v>
      </c>
      <c r="O2434" s="176" t="s">
        <v>13475</v>
      </c>
      <c r="P2434" s="168"/>
      <c r="Q2434" s="155" t="s">
        <v>13476</v>
      </c>
      <c r="R2434" s="177"/>
      <c r="S2434" s="177"/>
      <c r="T2434" s="177"/>
      <c r="U2434" s="155" t="s">
        <v>696</v>
      </c>
      <c r="V2434" s="155" t="b">
        <v>0</v>
      </c>
      <c r="W2434" s="179" t="s">
        <v>13477</v>
      </c>
      <c r="X2434" s="168"/>
      <c r="Y2434" s="173">
        <v>21876</v>
      </c>
      <c r="Z2434" s="162" t="s">
        <v>13205</v>
      </c>
      <c r="AA2434" s="163" t="str">
        <f t="shared" si="59"/>
        <v>https://shopeefood.vn/bo-suu-tap/a-suon-soi</v>
      </c>
      <c r="AB2434" s="351" t="str">
        <f t="shared" si="60"/>
        <v>https://shopeefood.shopee.vn/bo-suu-tap/a-suon-soi</v>
      </c>
    </row>
    <row r="2435" spans="1:28" ht="225">
      <c r="A2435" s="151" t="s">
        <v>684</v>
      </c>
      <c r="B2435" s="152"/>
      <c r="C2435" s="152" t="s">
        <v>685</v>
      </c>
      <c r="D2435" s="152" t="s">
        <v>222</v>
      </c>
      <c r="E2435" s="243" t="s">
        <v>13478</v>
      </c>
      <c r="F2435" s="152" t="s">
        <v>13409</v>
      </c>
      <c r="G2435" s="230" t="str">
        <f t="shared" si="53"/>
        <v>[Alacarte CB]_Tân Cà Phê_VNM sponsor</v>
      </c>
      <c r="H2435" s="174" t="s">
        <v>13479</v>
      </c>
      <c r="I2435" s="155" t="s">
        <v>1042</v>
      </c>
      <c r="J2435" s="248" t="s">
        <v>13480</v>
      </c>
      <c r="K2435" s="158"/>
      <c r="L2435" s="249" t="s">
        <v>13481</v>
      </c>
      <c r="M2435" s="159" t="s">
        <v>13482</v>
      </c>
      <c r="N2435" s="177" t="s">
        <v>13483</v>
      </c>
      <c r="O2435" s="158"/>
      <c r="P2435" s="250"/>
      <c r="Q2435" s="193" t="s">
        <v>13484</v>
      </c>
      <c r="R2435" s="177"/>
      <c r="S2435" s="177"/>
      <c r="T2435" s="177"/>
      <c r="U2435" s="155" t="s">
        <v>696</v>
      </c>
      <c r="V2435" s="155" t="b">
        <v>0</v>
      </c>
      <c r="W2435" s="179" t="s">
        <v>13485</v>
      </c>
      <c r="X2435" s="168"/>
      <c r="Y2435" s="173">
        <v>21972</v>
      </c>
      <c r="Z2435" s="162" t="s">
        <v>13486</v>
      </c>
      <c r="AA2435" s="163" t="str">
        <f t="shared" si="59"/>
        <v>https://shopeefood.vn/bo-suu-tap/a-tan-ca-phe</v>
      </c>
      <c r="AB2435" s="351" t="str">
        <f t="shared" si="60"/>
        <v>https://shopeefood.shopee.vn/bo-suu-tap/a-tan-ca-phe</v>
      </c>
    </row>
    <row r="2436" spans="1:28" ht="120">
      <c r="A2436" s="773" t="s">
        <v>684</v>
      </c>
      <c r="B2436" s="774"/>
      <c r="C2436" s="775" t="s">
        <v>1236</v>
      </c>
      <c r="D2436" s="795" t="s">
        <v>201</v>
      </c>
      <c r="E2436" s="775" t="s">
        <v>372</v>
      </c>
      <c r="F2436" s="794" t="s">
        <v>10621</v>
      </c>
      <c r="G2436" s="778" t="str">
        <f t="shared" si="53"/>
        <v>[SJBP]_Phúc Long Coffee &amp; Tea_Combo 119k</v>
      </c>
      <c r="H2436" s="783" t="s">
        <v>13487</v>
      </c>
      <c r="I2436" s="183" t="s">
        <v>13488</v>
      </c>
      <c r="J2436" s="209" t="s">
        <v>13130</v>
      </c>
      <c r="K2436" s="162"/>
      <c r="L2436" s="162"/>
      <c r="M2436" s="162"/>
      <c r="N2436" s="169"/>
      <c r="O2436" s="183"/>
      <c r="P2436" s="169"/>
      <c r="Q2436" s="183"/>
      <c r="R2436" s="177"/>
      <c r="S2436" s="177"/>
      <c r="T2436" s="177"/>
      <c r="U2436" s="155" t="s">
        <v>696</v>
      </c>
      <c r="V2436" s="155" t="b">
        <v>0</v>
      </c>
      <c r="W2436" s="210" t="s">
        <v>13489</v>
      </c>
      <c r="X2436" s="168"/>
      <c r="Y2436" s="173">
        <v>20289</v>
      </c>
      <c r="Z2436" s="162" t="s">
        <v>6418</v>
      </c>
      <c r="AA2436" s="163" t="str">
        <f t="shared" si="59"/>
        <v>https://shopeefood.vn/bo-suu-tap/sj-deal-phuclong</v>
      </c>
      <c r="AB2436" s="351" t="str">
        <f t="shared" si="60"/>
        <v>https://shopeefood.shopee.vn/bo-suu-tap/sj-deal-phuclong</v>
      </c>
    </row>
    <row r="2437" spans="1:28" ht="90">
      <c r="A2437" s="773" t="s">
        <v>684</v>
      </c>
      <c r="B2437" s="774"/>
      <c r="C2437" s="775" t="s">
        <v>1236</v>
      </c>
      <c r="D2437" s="795" t="s">
        <v>201</v>
      </c>
      <c r="E2437" s="775" t="s">
        <v>372</v>
      </c>
      <c r="F2437" s="796" t="s">
        <v>13490</v>
      </c>
      <c r="G2437" s="797" t="str">
        <f t="shared" si="53"/>
        <v>[SJBP]_Phúc Long Coffee &amp; Tea_M2T1- Jan</v>
      </c>
      <c r="H2437" s="783" t="s">
        <v>13491</v>
      </c>
      <c r="I2437" s="183" t="s">
        <v>13492</v>
      </c>
      <c r="J2437" s="209" t="s">
        <v>13130</v>
      </c>
      <c r="K2437" s="162"/>
      <c r="L2437" s="162"/>
      <c r="M2437" s="162"/>
      <c r="N2437" s="169"/>
      <c r="O2437" s="183"/>
      <c r="P2437" s="169"/>
      <c r="Q2437" s="183"/>
      <c r="R2437" s="177"/>
      <c r="S2437" s="177"/>
      <c r="T2437" s="177"/>
      <c r="U2437" s="155" t="s">
        <v>696</v>
      </c>
      <c r="V2437" s="155" t="b">
        <v>0</v>
      </c>
      <c r="W2437" s="179" t="s">
        <v>13493</v>
      </c>
      <c r="X2437" s="168"/>
      <c r="Y2437" s="173">
        <v>20874</v>
      </c>
      <c r="Z2437" s="162" t="s">
        <v>8462</v>
      </c>
      <c r="AA2437" s="163" t="str">
        <f t="shared" si="59"/>
        <v>https://shopeefood.vn/bo-suu-tap/sj-m2t1-phuclong</v>
      </c>
      <c r="AB2437" s="351" t="str">
        <f t="shared" si="60"/>
        <v>https://shopeefood.shopee.vn/bo-suu-tap/sj-m2t1-phuclong</v>
      </c>
    </row>
    <row r="2438" spans="1:28" ht="15">
      <c r="A2438" s="151"/>
      <c r="B2438" s="152"/>
      <c r="C2438" s="821" t="s">
        <v>1461</v>
      </c>
      <c r="D2438" s="822" t="s">
        <v>201</v>
      </c>
      <c r="E2438" s="823"/>
      <c r="F2438" s="824" t="s">
        <v>1462</v>
      </c>
      <c r="G2438" s="797" t="str">
        <f t="shared" si="53"/>
        <v>[SJBP]__Brand 50%</v>
      </c>
      <c r="H2438" s="825" t="s">
        <v>1464</v>
      </c>
      <c r="I2438" s="183" t="s">
        <v>13494</v>
      </c>
      <c r="J2438" s="184" t="s">
        <v>13495</v>
      </c>
      <c r="K2438" s="162"/>
      <c r="L2438" s="162"/>
      <c r="M2438" s="162"/>
      <c r="N2438" s="169"/>
      <c r="O2438" s="183"/>
      <c r="P2438" s="169"/>
      <c r="Q2438" s="183"/>
      <c r="R2438" s="177"/>
      <c r="S2438" s="177"/>
      <c r="T2438" s="177"/>
      <c r="U2438" s="155" t="s">
        <v>696</v>
      </c>
      <c r="V2438" s="155" t="b">
        <v>0</v>
      </c>
      <c r="W2438" s="179" t="s">
        <v>13496</v>
      </c>
      <c r="X2438" s="168"/>
      <c r="Y2438" s="173">
        <v>21961</v>
      </c>
      <c r="Z2438" s="162" t="s">
        <v>13497</v>
      </c>
      <c r="AA2438" s="163" t="str">
        <f t="shared" si="59"/>
        <v>https://shopeefood.vn/bo-suu-tap/sieu-deal-brand-50</v>
      </c>
      <c r="AB2438" s="351" t="str">
        <f t="shared" si="60"/>
        <v>https://shopeefood.shopee.vn/bo-suu-tap/sieu-deal-brand-50</v>
      </c>
    </row>
    <row r="2439" spans="1:28" ht="15">
      <c r="A2439" s="151"/>
      <c r="B2439" s="152"/>
      <c r="C2439" s="821" t="s">
        <v>1461</v>
      </c>
      <c r="D2439" s="822" t="s">
        <v>201</v>
      </c>
      <c r="E2439" s="823"/>
      <c r="F2439" s="824" t="s">
        <v>13498</v>
      </c>
      <c r="G2439" s="797" t="str">
        <f t="shared" si="53"/>
        <v>[SJBP]__Food 50%</v>
      </c>
      <c r="H2439" s="826" t="s">
        <v>13499</v>
      </c>
      <c r="I2439" s="183" t="s">
        <v>13494</v>
      </c>
      <c r="J2439" s="209" t="s">
        <v>13500</v>
      </c>
      <c r="K2439" s="162"/>
      <c r="L2439" s="162"/>
      <c r="M2439" s="162"/>
      <c r="N2439" s="169"/>
      <c r="O2439" s="183"/>
      <c r="P2439" s="169"/>
      <c r="Q2439" s="183"/>
      <c r="R2439" s="177"/>
      <c r="S2439" s="177"/>
      <c r="T2439" s="177"/>
      <c r="U2439" s="155" t="s">
        <v>696</v>
      </c>
      <c r="V2439" s="155" t="b">
        <v>0</v>
      </c>
      <c r="W2439" s="179" t="s">
        <v>13501</v>
      </c>
      <c r="X2439" s="168"/>
      <c r="Y2439" s="173">
        <v>21962</v>
      </c>
      <c r="Z2439" s="162" t="s">
        <v>13502</v>
      </c>
      <c r="AA2439" s="163" t="str">
        <f t="shared" si="59"/>
        <v>https://shopeefood.vn/bo-suu-tap/sieu-deal-food-50</v>
      </c>
      <c r="AB2439" s="351" t="str">
        <f t="shared" si="60"/>
        <v>https://shopeefood.shopee.vn/bo-suu-tap/sieu-deal-food-50</v>
      </c>
    </row>
    <row r="2440" spans="1:28" ht="75">
      <c r="A2440" s="151" t="s">
        <v>684</v>
      </c>
      <c r="B2440" s="152"/>
      <c r="C2440" s="152" t="s">
        <v>1236</v>
      </c>
      <c r="D2440" s="152" t="s">
        <v>209</v>
      </c>
      <c r="E2440" s="180" t="s">
        <v>332</v>
      </c>
      <c r="F2440" s="155" t="s">
        <v>7749</v>
      </c>
      <c r="G2440" s="797" t="str">
        <f t="shared" si="53"/>
        <v>[VIP]_KOI Thé Cafe_WC_Fri</v>
      </c>
      <c r="H2440" s="176" t="s">
        <v>13503</v>
      </c>
      <c r="I2440" s="183" t="s">
        <v>13504</v>
      </c>
      <c r="J2440" s="209" t="s">
        <v>13505</v>
      </c>
      <c r="K2440" s="162"/>
      <c r="L2440" s="162"/>
      <c r="M2440" s="162"/>
      <c r="N2440" s="169"/>
      <c r="O2440" s="183"/>
      <c r="P2440" s="169"/>
      <c r="Q2440" s="183"/>
      <c r="R2440" s="177"/>
      <c r="S2440" s="177"/>
      <c r="T2440" s="177"/>
      <c r="U2440" s="155" t="s">
        <v>696</v>
      </c>
      <c r="V2440" s="155" t="b">
        <v>0</v>
      </c>
      <c r="W2440" s="170" t="s">
        <v>13506</v>
      </c>
      <c r="X2440" s="168"/>
      <c r="Y2440" s="173">
        <v>21877</v>
      </c>
      <c r="Z2440" s="162" t="s">
        <v>13507</v>
      </c>
      <c r="AA2440" s="163" t="str">
        <f t="shared" si="59"/>
        <v>https://shopeefood.vn/bo-suu-tap/v-koi-the</v>
      </c>
      <c r="AB2440" s="351" t="str">
        <f t="shared" si="60"/>
        <v>https://shopeefood.shopee.vn/bo-suu-tap/v-koi-the</v>
      </c>
    </row>
    <row r="2441" spans="1:28" ht="300">
      <c r="A2441" s="151" t="s">
        <v>684</v>
      </c>
      <c r="B2441" s="152"/>
      <c r="C2441" s="152" t="s">
        <v>706</v>
      </c>
      <c r="D2441" s="152" t="s">
        <v>219</v>
      </c>
      <c r="E2441" s="191" t="s">
        <v>1046</v>
      </c>
      <c r="F2441" s="176" t="s">
        <v>13508</v>
      </c>
      <c r="G2441" s="596" t="str">
        <f t="shared" si="53"/>
        <v>[Alacarte]_Trà sữa Bingxue_Jan.06</v>
      </c>
      <c r="H2441" s="174" t="s">
        <v>13509</v>
      </c>
      <c r="I2441" s="193" t="s">
        <v>13510</v>
      </c>
      <c r="J2441" s="170" t="s">
        <v>1049</v>
      </c>
      <c r="K2441" s="159"/>
      <c r="L2441" s="170" t="s">
        <v>12593</v>
      </c>
      <c r="M2441" s="193"/>
      <c r="N2441" s="176" t="s">
        <v>13511</v>
      </c>
      <c r="O2441" s="171" t="s">
        <v>13512</v>
      </c>
      <c r="P2441" s="168"/>
      <c r="Q2441" s="159"/>
      <c r="R2441" s="177" t="s">
        <v>13513</v>
      </c>
      <c r="S2441" s="177"/>
      <c r="T2441" s="177"/>
      <c r="U2441" s="155" t="s">
        <v>696</v>
      </c>
      <c r="V2441" s="155" t="b">
        <v>0</v>
      </c>
      <c r="W2441" s="179" t="s">
        <v>13514</v>
      </c>
      <c r="X2441" s="168"/>
      <c r="Y2441" s="173">
        <v>21886</v>
      </c>
      <c r="Z2441" s="162" t="s">
        <v>13515</v>
      </c>
      <c r="AA2441" s="163" t="str">
        <f t="shared" si="59"/>
        <v>https://shopeefood.vn/bo-suu-tap/a-bingxue-hn</v>
      </c>
      <c r="AB2441" s="351" t="str">
        <f t="shared" si="60"/>
        <v>https://shopeefood.shopee.vn/bo-suu-tap/a-bingxue-hn</v>
      </c>
    </row>
    <row r="2442" spans="1:28" ht="328">
      <c r="A2442" s="151" t="s">
        <v>684</v>
      </c>
      <c r="B2442" s="152"/>
      <c r="C2442" s="152" t="s">
        <v>706</v>
      </c>
      <c r="D2442" s="152" t="s">
        <v>219</v>
      </c>
      <c r="E2442" s="191" t="s">
        <v>1046</v>
      </c>
      <c r="F2442" s="176" t="s">
        <v>13516</v>
      </c>
      <c r="G2442" s="596" t="str">
        <f t="shared" si="53"/>
        <v>[Alacarte]_Trà sữa Bingxue_Jan.07</v>
      </c>
      <c r="H2442" s="174" t="s">
        <v>13517</v>
      </c>
      <c r="I2442" s="159" t="s">
        <v>13518</v>
      </c>
      <c r="J2442" s="170" t="s">
        <v>1049</v>
      </c>
      <c r="K2442" s="159"/>
      <c r="L2442" s="159"/>
      <c r="M2442" s="159"/>
      <c r="N2442" s="168"/>
      <c r="O2442" s="171" t="s">
        <v>13519</v>
      </c>
      <c r="P2442" s="168"/>
      <c r="Q2442" s="159"/>
      <c r="R2442" s="221"/>
      <c r="S2442" s="177"/>
      <c r="T2442" s="177" t="s">
        <v>13520</v>
      </c>
      <c r="U2442" s="155" t="s">
        <v>696</v>
      </c>
      <c r="V2442" s="155" t="b">
        <v>1</v>
      </c>
      <c r="W2442" s="179" t="s">
        <v>13521</v>
      </c>
      <c r="X2442" s="168"/>
      <c r="Y2442" s="173">
        <v>21887</v>
      </c>
      <c r="Z2442" s="162" t="s">
        <v>13522</v>
      </c>
      <c r="AA2442" s="163" t="str">
        <f t="shared" si="59"/>
        <v>https://shopeefood.vn/bo-suu-tap/a-bingxue-oth</v>
      </c>
      <c r="AB2442" s="351" t="str">
        <f t="shared" si="60"/>
        <v>https://shopeefood.shopee.vn/bo-suu-tap/a-bingxue-oth</v>
      </c>
    </row>
    <row r="2443" spans="1:28" ht="300">
      <c r="A2443" s="151" t="s">
        <v>684</v>
      </c>
      <c r="B2443" s="152"/>
      <c r="C2443" s="152" t="s">
        <v>706</v>
      </c>
      <c r="D2443" s="152" t="s">
        <v>222</v>
      </c>
      <c r="E2443" s="153" t="s">
        <v>1046</v>
      </c>
      <c r="F2443" s="155" t="s">
        <v>1090</v>
      </c>
      <c r="G2443" s="596" t="str">
        <f t="shared" si="53"/>
        <v>[Alacarte CB]_Trà sữa Bingxue_Jan.CB6</v>
      </c>
      <c r="H2443" s="174" t="s">
        <v>13523</v>
      </c>
      <c r="I2443" s="193" t="s">
        <v>13524</v>
      </c>
      <c r="J2443" s="170" t="s">
        <v>1049</v>
      </c>
      <c r="K2443" s="263"/>
      <c r="L2443" s="159"/>
      <c r="M2443" s="159"/>
      <c r="N2443" s="168"/>
      <c r="O2443" s="171" t="s">
        <v>13525</v>
      </c>
      <c r="P2443" s="168"/>
      <c r="Q2443" s="159"/>
      <c r="R2443" s="177" t="s">
        <v>13526</v>
      </c>
      <c r="S2443" s="177"/>
      <c r="T2443" s="177"/>
      <c r="U2443" s="155" t="s">
        <v>696</v>
      </c>
      <c r="V2443" s="155" t="b">
        <v>0</v>
      </c>
      <c r="W2443" s="179" t="s">
        <v>13527</v>
      </c>
      <c r="X2443" s="168"/>
      <c r="Y2443" s="173">
        <v>21753</v>
      </c>
      <c r="Z2443" s="162" t="s">
        <v>12610</v>
      </c>
      <c r="AA2443" s="163" t="str">
        <f t="shared" si="59"/>
        <v>https://shopeefood.vn/bo-suu-tap/a-bingxue-spf</v>
      </c>
      <c r="AB2443" s="351" t="str">
        <f t="shared" si="60"/>
        <v>https://shopeefood.shopee.vn/bo-suu-tap/a-bingxue-spf</v>
      </c>
    </row>
    <row r="2444" spans="1:28" ht="180">
      <c r="A2444" s="151" t="s">
        <v>684</v>
      </c>
      <c r="B2444" s="152"/>
      <c r="C2444" s="152" t="s">
        <v>970</v>
      </c>
      <c r="D2444" s="152" t="s">
        <v>207</v>
      </c>
      <c r="E2444" s="180" t="s">
        <v>390</v>
      </c>
      <c r="F2444" s="155" t="s">
        <v>13528</v>
      </c>
      <c r="G2444" s="177" t="str">
        <f t="shared" si="53"/>
        <v>[SuperVIP]_Starbucks Coffee_Matcha 6-8/1</v>
      </c>
      <c r="H2444" s="790" t="s">
        <v>13529</v>
      </c>
      <c r="I2444" s="183" t="s">
        <v>13530</v>
      </c>
      <c r="J2444" s="184" t="s">
        <v>9282</v>
      </c>
      <c r="K2444" s="162"/>
      <c r="L2444" s="162"/>
      <c r="M2444" s="162"/>
      <c r="N2444" s="169"/>
      <c r="O2444" s="183"/>
      <c r="P2444" s="169"/>
      <c r="Q2444" s="183" t="s">
        <v>13531</v>
      </c>
      <c r="R2444" s="176" t="s">
        <v>13532</v>
      </c>
      <c r="S2444" s="183" t="s">
        <v>13531</v>
      </c>
      <c r="T2444" s="183" t="s">
        <v>13531</v>
      </c>
      <c r="U2444" s="155" t="s">
        <v>696</v>
      </c>
      <c r="V2444" s="155" t="b">
        <v>0</v>
      </c>
      <c r="W2444" s="179" t="s">
        <v>13533</v>
      </c>
      <c r="X2444" s="168"/>
      <c r="Y2444" s="173">
        <v>21330</v>
      </c>
      <c r="Z2444" s="162" t="s">
        <v>10462</v>
      </c>
      <c r="AA2444" s="163" t="str">
        <f t="shared" si="59"/>
        <v>https://shopeefood.vn/bo-suu-tap/v-starbucks-30</v>
      </c>
      <c r="AB2444" s="351" t="str">
        <f t="shared" si="60"/>
        <v>https://shopeefood.shopee.vn/bo-suu-tap/v-starbucks-30</v>
      </c>
    </row>
    <row r="2445" spans="1:28" ht="240">
      <c r="A2445" s="151" t="s">
        <v>684</v>
      </c>
      <c r="B2445" s="152"/>
      <c r="C2445" s="152" t="s">
        <v>706</v>
      </c>
      <c r="D2445" s="152" t="s">
        <v>222</v>
      </c>
      <c r="E2445" s="243" t="s">
        <v>871</v>
      </c>
      <c r="F2445" s="155" t="s">
        <v>13086</v>
      </c>
      <c r="G2445" s="177" t="str">
        <f t="shared" si="53"/>
        <v>[Alacarte CB]_Sinh Tố, Nước Ép &amp; Detox - ReViet Juice_Jan.CB1.26</v>
      </c>
      <c r="H2445" s="193" t="s">
        <v>13534</v>
      </c>
      <c r="I2445" s="159" t="s">
        <v>1042</v>
      </c>
      <c r="J2445" s="170" t="s">
        <v>874</v>
      </c>
      <c r="K2445" s="159"/>
      <c r="L2445" s="157" t="s">
        <v>875</v>
      </c>
      <c r="M2445" s="193" t="s">
        <v>13535</v>
      </c>
      <c r="N2445" s="177" t="s">
        <v>13536</v>
      </c>
      <c r="O2445" s="176" t="s">
        <v>13537</v>
      </c>
      <c r="P2445" s="168"/>
      <c r="Q2445" s="159" t="s">
        <v>13538</v>
      </c>
      <c r="R2445" s="177"/>
      <c r="S2445" s="177"/>
      <c r="T2445" s="177"/>
      <c r="U2445" s="155" t="s">
        <v>696</v>
      </c>
      <c r="V2445" s="155" t="b">
        <v>0</v>
      </c>
      <c r="W2445" s="179" t="s">
        <v>13539</v>
      </c>
      <c r="X2445" s="168"/>
      <c r="Y2445" s="173">
        <v>20687</v>
      </c>
      <c r="Z2445" s="162" t="s">
        <v>7652</v>
      </c>
      <c r="AA2445" s="163" t="str">
        <f t="shared" si="59"/>
        <v>https://shopeefood.vn/bo-suu-tap/a-reviet-juice-1k</v>
      </c>
      <c r="AB2445" s="351" t="str">
        <f t="shared" si="60"/>
        <v>https://shopeefood.shopee.vn/bo-suu-tap/a-reviet-juice-1k</v>
      </c>
    </row>
    <row r="2446" spans="1:28" ht="150">
      <c r="A2446" s="151" t="s">
        <v>684</v>
      </c>
      <c r="B2446" s="152"/>
      <c r="C2446" s="152" t="s">
        <v>706</v>
      </c>
      <c r="D2446" s="152" t="s">
        <v>215</v>
      </c>
      <c r="E2446" s="191" t="s">
        <v>1226</v>
      </c>
      <c r="F2446" s="176" t="s">
        <v>13211</v>
      </c>
      <c r="G2446" s="177" t="str">
        <f t="shared" si="53"/>
        <v>[Win 3]_Cơm Gà Xối Mỡ 142_Jan.26</v>
      </c>
      <c r="H2446" s="193" t="s">
        <v>13540</v>
      </c>
      <c r="I2446" s="193" t="s">
        <v>13541</v>
      </c>
      <c r="J2446" s="178" t="s">
        <v>1229</v>
      </c>
      <c r="K2446" s="159"/>
      <c r="L2446" s="157"/>
      <c r="M2446" s="157"/>
      <c r="N2446" s="178"/>
      <c r="O2446" s="155" t="s">
        <v>5528</v>
      </c>
      <c r="P2446" s="168"/>
      <c r="Q2446" s="192" t="s">
        <v>13542</v>
      </c>
      <c r="R2446" s="177"/>
      <c r="S2446" s="177"/>
      <c r="T2446" s="177"/>
      <c r="U2446" s="155" t="s">
        <v>696</v>
      </c>
      <c r="V2446" s="155" t="b">
        <v>0</v>
      </c>
      <c r="W2446" s="170" t="s">
        <v>13543</v>
      </c>
      <c r="X2446" s="168"/>
      <c r="Y2446" s="173">
        <v>20432</v>
      </c>
      <c r="Z2446" s="162" t="s">
        <v>6572</v>
      </c>
      <c r="AA2446" s="163" t="str">
        <f t="shared" si="59"/>
        <v>https://shopeefood.vn/bo-suu-tap/w3-com--142</v>
      </c>
      <c r="AB2446" s="351" t="str">
        <f t="shared" si="60"/>
        <v>https://shopeefood.shopee.vn/bo-suu-tap/w3-com--142</v>
      </c>
    </row>
    <row r="2447" spans="1:28" ht="45">
      <c r="A2447" s="151" t="s">
        <v>684</v>
      </c>
      <c r="B2447" s="152"/>
      <c r="C2447" s="152" t="s">
        <v>706</v>
      </c>
      <c r="D2447" s="152" t="s">
        <v>211</v>
      </c>
      <c r="E2447" s="174" t="s">
        <v>1346</v>
      </c>
      <c r="F2447" s="155" t="s">
        <v>684</v>
      </c>
      <c r="G2447" s="177" t="str">
        <f t="shared" si="53"/>
        <v>[Win 1]_LaBoong - Trà Ô Long Làng LaBoong_Jan</v>
      </c>
      <c r="H2447" s="243" t="s">
        <v>13544</v>
      </c>
      <c r="I2447" s="159" t="s">
        <v>13545</v>
      </c>
      <c r="J2447" s="172" t="s">
        <v>13546</v>
      </c>
      <c r="K2447" s="159"/>
      <c r="L2447" s="170" t="s">
        <v>13547</v>
      </c>
      <c r="M2447" s="155" t="s">
        <v>13548</v>
      </c>
      <c r="N2447" s="155" t="s">
        <v>2600</v>
      </c>
      <c r="O2447" s="185"/>
      <c r="P2447" s="168"/>
      <c r="Q2447" s="159"/>
      <c r="R2447" s="197" t="s">
        <v>13549</v>
      </c>
      <c r="S2447" s="177"/>
      <c r="T2447" s="177"/>
      <c r="U2447" s="155" t="s">
        <v>696</v>
      </c>
      <c r="V2447" s="155" t="b">
        <v>0</v>
      </c>
      <c r="W2447" s="179" t="s">
        <v>13550</v>
      </c>
      <c r="X2447" s="168"/>
      <c r="Y2447" s="173">
        <v>20820</v>
      </c>
      <c r="Z2447" s="162" t="s">
        <v>7706</v>
      </c>
      <c r="AA2447" s="163" t="str">
        <f t="shared" si="59"/>
        <v>https://shopeefood.vn/bo-suu-tap/w1-laboong</v>
      </c>
      <c r="AB2447" s="351" t="str">
        <f t="shared" si="60"/>
        <v>https://shopeefood.shopee.vn/bo-suu-tap/w1-laboong</v>
      </c>
    </row>
    <row r="2448" spans="1:28" ht="60">
      <c r="A2448" s="151" t="s">
        <v>684</v>
      </c>
      <c r="B2448" s="152"/>
      <c r="C2448" s="152" t="s">
        <v>706</v>
      </c>
      <c r="D2448" s="152" t="s">
        <v>222</v>
      </c>
      <c r="E2448" s="153" t="s">
        <v>1065</v>
      </c>
      <c r="F2448" s="155" t="s">
        <v>13551</v>
      </c>
      <c r="G2448" s="177" t="str">
        <f t="shared" si="53"/>
        <v>[Alacarte CB]_The Alley_Jan.CB1.50%</v>
      </c>
      <c r="H2448" s="306" t="s">
        <v>13552</v>
      </c>
      <c r="I2448" s="193" t="s">
        <v>13553</v>
      </c>
      <c r="J2448" s="170" t="s">
        <v>13554</v>
      </c>
      <c r="K2448" s="157"/>
      <c r="L2448" s="195"/>
      <c r="M2448" s="159"/>
      <c r="N2448" s="168"/>
      <c r="O2448" s="155" t="s">
        <v>5528</v>
      </c>
      <c r="P2448" s="168"/>
      <c r="Q2448" s="159"/>
      <c r="R2448" s="177" t="s">
        <v>13555</v>
      </c>
      <c r="S2448" s="177"/>
      <c r="T2448" s="177"/>
      <c r="U2448" s="155" t="s">
        <v>696</v>
      </c>
      <c r="V2448" s="155" t="b">
        <v>0</v>
      </c>
      <c r="W2448" s="170" t="s">
        <v>6727</v>
      </c>
      <c r="X2448" s="168"/>
      <c r="Y2448" s="173">
        <v>21882</v>
      </c>
      <c r="Z2448" s="162" t="s">
        <v>13556</v>
      </c>
      <c r="AA2448" s="163" t="str">
        <f t="shared" si="59"/>
        <v>https://shopeefood.vn/bo-suu-tap/a-alley-spf</v>
      </c>
      <c r="AB2448" s="351" t="str">
        <f t="shared" si="60"/>
        <v>https://shopeefood.shopee.vn/bo-suu-tap/a-alley-spf</v>
      </c>
    </row>
    <row r="2449" spans="1:28" ht="60">
      <c r="A2449" s="151" t="s">
        <v>684</v>
      </c>
      <c r="B2449" s="152"/>
      <c r="C2449" s="152" t="s">
        <v>706</v>
      </c>
      <c r="D2449" s="152" t="s">
        <v>222</v>
      </c>
      <c r="E2449" s="153" t="s">
        <v>1065</v>
      </c>
      <c r="F2449" s="155" t="s">
        <v>13557</v>
      </c>
      <c r="G2449" s="177" t="str">
        <f t="shared" si="53"/>
        <v>[Alacarte CB]_The Alley_Jan.CB2.1Đ</v>
      </c>
      <c r="H2449" s="306" t="s">
        <v>13558</v>
      </c>
      <c r="I2449" s="193" t="s">
        <v>13559</v>
      </c>
      <c r="J2449" s="170" t="s">
        <v>13554</v>
      </c>
      <c r="K2449" s="157"/>
      <c r="L2449" s="195"/>
      <c r="M2449" s="159"/>
      <c r="N2449" s="168"/>
      <c r="O2449" s="155" t="s">
        <v>5528</v>
      </c>
      <c r="P2449" s="168"/>
      <c r="Q2449" s="159"/>
      <c r="R2449" s="177" t="s">
        <v>13560</v>
      </c>
      <c r="S2449" s="177"/>
      <c r="T2449" s="177"/>
      <c r="U2449" s="155" t="s">
        <v>696</v>
      </c>
      <c r="V2449" s="155" t="b">
        <v>0</v>
      </c>
      <c r="W2449" s="170" t="s">
        <v>13561</v>
      </c>
      <c r="X2449" s="168"/>
      <c r="Y2449" s="173">
        <v>21012</v>
      </c>
      <c r="Z2449" s="162" t="s">
        <v>8786</v>
      </c>
      <c r="AA2449" s="163" t="str">
        <f t="shared" si="59"/>
        <v>https://shopeefood.vn/bo-suu-tap/a-1d-alley</v>
      </c>
      <c r="AB2449" s="351" t="str">
        <f t="shared" si="60"/>
        <v>https://shopeefood.shopee.vn/bo-suu-tap/a-1d-alley</v>
      </c>
    </row>
    <row r="2450" spans="1:28" ht="60">
      <c r="A2450" s="151" t="s">
        <v>684</v>
      </c>
      <c r="B2450" s="152"/>
      <c r="C2450" s="152" t="s">
        <v>706</v>
      </c>
      <c r="D2450" s="152" t="s">
        <v>222</v>
      </c>
      <c r="E2450" s="153" t="s">
        <v>1065</v>
      </c>
      <c r="F2450" s="155" t="s">
        <v>13562</v>
      </c>
      <c r="G2450" s="177" t="str">
        <f t="shared" si="53"/>
        <v>[Alacarte CB]_The Alley_Jan.CB3.M1T1</v>
      </c>
      <c r="H2450" s="306" t="s">
        <v>13563</v>
      </c>
      <c r="I2450" s="193" t="s">
        <v>13564</v>
      </c>
      <c r="J2450" s="170" t="s">
        <v>13554</v>
      </c>
      <c r="K2450" s="157"/>
      <c r="L2450" s="195"/>
      <c r="M2450" s="159"/>
      <c r="N2450" s="168"/>
      <c r="O2450" s="155" t="s">
        <v>5528</v>
      </c>
      <c r="P2450" s="168"/>
      <c r="Q2450" s="159"/>
      <c r="R2450" s="177" t="s">
        <v>13565</v>
      </c>
      <c r="S2450" s="177"/>
      <c r="T2450" s="177"/>
      <c r="U2450" s="155" t="s">
        <v>696</v>
      </c>
      <c r="V2450" s="155" t="b">
        <v>0</v>
      </c>
      <c r="W2450" s="170" t="s">
        <v>6736</v>
      </c>
      <c r="X2450" s="168"/>
      <c r="Y2450" s="173">
        <v>20559</v>
      </c>
      <c r="Z2450" s="162" t="s">
        <v>6737</v>
      </c>
      <c r="AA2450" s="163" t="str">
        <f t="shared" si="59"/>
        <v>https://shopeefood.vn/bo-suu-tap/a-the-alley-1t1</v>
      </c>
      <c r="AB2450" s="351" t="str">
        <f t="shared" si="60"/>
        <v>https://shopeefood.shopee.vn/bo-suu-tap/a-the-alley-1t1</v>
      </c>
    </row>
    <row r="2451" spans="1:28" ht="45">
      <c r="A2451" s="151" t="s">
        <v>684</v>
      </c>
      <c r="B2451" s="152"/>
      <c r="C2451" s="152" t="s">
        <v>706</v>
      </c>
      <c r="D2451" s="152" t="s">
        <v>222</v>
      </c>
      <c r="E2451" s="191" t="s">
        <v>1097</v>
      </c>
      <c r="F2451" s="176" t="s">
        <v>13566</v>
      </c>
      <c r="G2451" s="177" t="str">
        <f t="shared" si="53"/>
        <v>[Alacarte CB]_Trà Sữa Sunday Basic_Jan.CB2.1K</v>
      </c>
      <c r="H2451" s="159" t="s">
        <v>13567</v>
      </c>
      <c r="I2451" s="159" t="s">
        <v>772</v>
      </c>
      <c r="J2451" s="178" t="s">
        <v>1486</v>
      </c>
      <c r="K2451" s="159"/>
      <c r="L2451" s="159"/>
      <c r="M2451" s="159"/>
      <c r="N2451" s="168"/>
      <c r="O2451" s="176" t="s">
        <v>13568</v>
      </c>
      <c r="P2451" s="168"/>
      <c r="Q2451" s="159"/>
      <c r="R2451" s="168"/>
      <c r="S2451" s="168"/>
      <c r="T2451" s="168" t="s">
        <v>13569</v>
      </c>
      <c r="U2451" s="155" t="s">
        <v>696</v>
      </c>
      <c r="V2451" s="155" t="b">
        <v>0</v>
      </c>
      <c r="W2451" s="179" t="s">
        <v>13570</v>
      </c>
      <c r="X2451" s="168"/>
      <c r="Y2451" s="173">
        <v>20676</v>
      </c>
      <c r="Z2451" s="162" t="s">
        <v>7646</v>
      </c>
      <c r="AA2451" s="163" t="str">
        <f t="shared" si="59"/>
        <v>https://shopeefood.vn/bo-suu-tap/a-1k-sundaybasic</v>
      </c>
      <c r="AB2451" s="351" t="str">
        <f t="shared" si="60"/>
        <v>https://shopeefood.shopee.vn/bo-suu-tap/a-1k-sundaybasic</v>
      </c>
    </row>
    <row r="2452" spans="1:28" ht="45">
      <c r="A2452" s="151" t="s">
        <v>684</v>
      </c>
      <c r="B2452" s="152"/>
      <c r="C2452" s="152" t="s">
        <v>706</v>
      </c>
      <c r="D2452" s="152" t="s">
        <v>222</v>
      </c>
      <c r="E2452" s="191" t="s">
        <v>1097</v>
      </c>
      <c r="F2452" s="176" t="s">
        <v>13571</v>
      </c>
      <c r="G2452" s="177" t="str">
        <f t="shared" si="53"/>
        <v>[Alacarte CB]_Trà Sữa Sunday Basic_Jan.CB2.M1T1</v>
      </c>
      <c r="H2452" s="159" t="s">
        <v>13572</v>
      </c>
      <c r="I2452" s="159" t="s">
        <v>13170</v>
      </c>
      <c r="J2452" s="178" t="s">
        <v>1486</v>
      </c>
      <c r="K2452" s="159"/>
      <c r="L2452" s="159"/>
      <c r="M2452" s="159"/>
      <c r="N2452" s="168"/>
      <c r="O2452" s="176" t="s">
        <v>13573</v>
      </c>
      <c r="P2452" s="168"/>
      <c r="Q2452" s="159"/>
      <c r="R2452" s="168"/>
      <c r="S2452" s="168"/>
      <c r="T2452" s="168" t="s">
        <v>13574</v>
      </c>
      <c r="U2452" s="155" t="s">
        <v>696</v>
      </c>
      <c r="V2452" s="155" t="b">
        <v>0</v>
      </c>
      <c r="W2452" s="179" t="s">
        <v>13575</v>
      </c>
      <c r="X2452" s="168"/>
      <c r="Y2452" s="173">
        <v>21005</v>
      </c>
      <c r="Z2452" s="162" t="s">
        <v>8980</v>
      </c>
      <c r="AA2452" s="163" t="str">
        <f t="shared" si="59"/>
        <v>https://shopeefood.vn/bo-suu-tap/a-sundaybasic-1t1</v>
      </c>
      <c r="AB2452" s="351" t="str">
        <f t="shared" si="60"/>
        <v>https://shopeefood.shopee.vn/bo-suu-tap/a-sundaybasic-1t1</v>
      </c>
    </row>
    <row r="2453" spans="1:28" ht="210">
      <c r="A2453" s="151" t="s">
        <v>684</v>
      </c>
      <c r="B2453" s="152"/>
      <c r="C2453" s="152" t="s">
        <v>970</v>
      </c>
      <c r="D2453" s="152" t="s">
        <v>201</v>
      </c>
      <c r="E2453" s="180" t="s">
        <v>390</v>
      </c>
      <c r="F2453" s="155" t="s">
        <v>991</v>
      </c>
      <c r="G2453" s="177" t="str">
        <f t="shared" si="53"/>
        <v>[SJBP]_Starbucks Coffee_WC Mon</v>
      </c>
      <c r="H2453" s="790" t="s">
        <v>13296</v>
      </c>
      <c r="I2453" s="183" t="s">
        <v>13297</v>
      </c>
      <c r="J2453" s="184" t="s">
        <v>9282</v>
      </c>
      <c r="K2453" s="162"/>
      <c r="L2453" s="162"/>
      <c r="M2453" s="162"/>
      <c r="N2453" s="169"/>
      <c r="O2453" s="183"/>
      <c r="P2453" s="169"/>
      <c r="Q2453" s="183" t="s">
        <v>13576</v>
      </c>
      <c r="R2453" s="183" t="s">
        <v>13576</v>
      </c>
      <c r="S2453" s="183" t="s">
        <v>13576</v>
      </c>
      <c r="T2453" s="177"/>
      <c r="U2453" s="155" t="s">
        <v>696</v>
      </c>
      <c r="V2453" s="155" t="b">
        <v>0</v>
      </c>
      <c r="W2453" s="179" t="s">
        <v>13577</v>
      </c>
      <c r="X2453" s="168"/>
      <c r="Y2453" s="173">
        <v>21915</v>
      </c>
      <c r="Z2453" s="162" t="s">
        <v>13578</v>
      </c>
      <c r="AA2453" s="163" t="str">
        <f t="shared" si="59"/>
        <v>https://shopeefood.vn/bo-suu-tap/starbucks-coffee-2026</v>
      </c>
      <c r="AB2453" s="351" t="str">
        <f t="shared" si="60"/>
        <v>https://shopeefood.shopee.vn/bo-suu-tap/starbucks-coffee-2026</v>
      </c>
    </row>
    <row r="2454" spans="1:28" ht="195">
      <c r="A2454" s="151" t="s">
        <v>684</v>
      </c>
      <c r="B2454" s="152"/>
      <c r="C2454" s="152" t="s">
        <v>970</v>
      </c>
      <c r="D2454" s="152" t="s">
        <v>201</v>
      </c>
      <c r="E2454" s="180" t="s">
        <v>390</v>
      </c>
      <c r="F2454" s="155" t="s">
        <v>997</v>
      </c>
      <c r="G2454" s="177" t="str">
        <f t="shared" si="53"/>
        <v>[SJBP]_Starbucks Coffee_WC Fri</v>
      </c>
      <c r="H2454" s="790" t="s">
        <v>13579</v>
      </c>
      <c r="I2454" s="183" t="s">
        <v>13301</v>
      </c>
      <c r="J2454" s="184" t="s">
        <v>9282</v>
      </c>
      <c r="K2454" s="162"/>
      <c r="L2454" s="162"/>
      <c r="M2454" s="162"/>
      <c r="N2454" s="169"/>
      <c r="O2454" s="183"/>
      <c r="P2454" s="169"/>
      <c r="Q2454" s="183" t="s">
        <v>13580</v>
      </c>
      <c r="R2454" s="183" t="s">
        <v>13580</v>
      </c>
      <c r="S2454" s="183" t="s">
        <v>13580</v>
      </c>
      <c r="T2454" s="177"/>
      <c r="U2454" s="155" t="s">
        <v>696</v>
      </c>
      <c r="V2454" s="155" t="b">
        <v>0</v>
      </c>
      <c r="W2454" s="179" t="s">
        <v>13581</v>
      </c>
      <c r="X2454" s="168"/>
      <c r="Y2454" s="173">
        <v>20653</v>
      </c>
      <c r="Z2454" s="162" t="s">
        <v>7726</v>
      </c>
      <c r="AA2454" s="163" t="str">
        <f t="shared" si="59"/>
        <v>https://shopeefood.vn/bo-suu-tap/sj-fri-starbucks</v>
      </c>
      <c r="AB2454" s="351" t="str">
        <f t="shared" si="60"/>
        <v>https://shopeefood.shopee.vn/bo-suu-tap/sj-fri-starbucks</v>
      </c>
    </row>
    <row r="2455" spans="1:28" ht="165">
      <c r="A2455" s="151" t="s">
        <v>684</v>
      </c>
      <c r="B2455" s="152"/>
      <c r="C2455" s="152" t="s">
        <v>970</v>
      </c>
      <c r="D2455" s="152" t="s">
        <v>205</v>
      </c>
      <c r="E2455" s="180" t="s">
        <v>274</v>
      </c>
      <c r="F2455" s="155" t="s">
        <v>174</v>
      </c>
      <c r="G2455" s="177" t="str">
        <f t="shared" si="53"/>
        <v>[JBP]_Cơm Tấm Phúc Lộc Thọ_BAU</v>
      </c>
      <c r="H2455" s="176" t="s">
        <v>13582</v>
      </c>
      <c r="I2455" s="183" t="s">
        <v>13347</v>
      </c>
      <c r="J2455" s="209" t="s">
        <v>11161</v>
      </c>
      <c r="K2455" s="162"/>
      <c r="L2455" s="162"/>
      <c r="M2455" s="162"/>
      <c r="N2455" s="169"/>
      <c r="O2455" s="183"/>
      <c r="P2455" s="169"/>
      <c r="Q2455" s="183" t="s">
        <v>13583</v>
      </c>
      <c r="R2455" s="177"/>
      <c r="S2455" s="177"/>
      <c r="T2455" s="177"/>
      <c r="U2455" s="155" t="s">
        <v>696</v>
      </c>
      <c r="V2455" s="155" t="b">
        <v>0</v>
      </c>
      <c r="W2455" s="179" t="s">
        <v>13352</v>
      </c>
      <c r="X2455" s="168"/>
      <c r="Y2455" s="173">
        <v>21784</v>
      </c>
      <c r="Z2455" s="162" t="s">
        <v>13055</v>
      </c>
      <c r="AA2455" s="163" t="str">
        <f t="shared" si="59"/>
        <v>https://shopeefood.vn/bo-suu-tap/jb--phuc-loc-tho</v>
      </c>
      <c r="AB2455" s="351" t="str">
        <f t="shared" si="60"/>
        <v>https://shopeefood.shopee.vn/bo-suu-tap/jb--phuc-loc-tho</v>
      </c>
    </row>
    <row r="2456" spans="1:28" ht="45">
      <c r="A2456" s="151" t="s">
        <v>684</v>
      </c>
      <c r="B2456" s="152"/>
      <c r="C2456" s="152" t="s">
        <v>970</v>
      </c>
      <c r="D2456" s="152" t="s">
        <v>201</v>
      </c>
      <c r="E2456" s="180" t="s">
        <v>1015</v>
      </c>
      <c r="F2456" s="155" t="s">
        <v>13584</v>
      </c>
      <c r="G2456" s="177" t="str">
        <f t="shared" si="53"/>
        <v>[SJBP]_Highlands Coffee_Trà Mãng Cầu</v>
      </c>
      <c r="H2456" s="176"/>
      <c r="I2456" s="183"/>
      <c r="J2456" s="169"/>
      <c r="K2456" s="162"/>
      <c r="L2456" s="162"/>
      <c r="M2456" s="162"/>
      <c r="N2456" s="169"/>
      <c r="O2456" s="183"/>
      <c r="P2456" s="169"/>
      <c r="Q2456" s="183"/>
      <c r="R2456" s="177"/>
      <c r="S2456" s="177"/>
      <c r="T2456" s="177"/>
      <c r="U2456" s="155"/>
      <c r="V2456" s="155" t="b">
        <v>0</v>
      </c>
      <c r="W2456" s="168"/>
      <c r="X2456" s="168"/>
      <c r="Y2456" s="173">
        <v>0</v>
      </c>
      <c r="Z2456" s="169"/>
      <c r="AA2456" s="163" t="str">
        <f t="shared" si="59"/>
        <v>https://shopeefood.vn/bo-suu-tap/</v>
      </c>
      <c r="AB2456" s="351" t="str">
        <f t="shared" si="60"/>
        <v/>
      </c>
    </row>
    <row r="2457" spans="1:28" ht="135">
      <c r="A2457" s="151" t="s">
        <v>684</v>
      </c>
      <c r="B2457" s="152"/>
      <c r="C2457" s="152" t="s">
        <v>717</v>
      </c>
      <c r="D2457" s="152" t="s">
        <v>222</v>
      </c>
      <c r="E2457" s="153" t="s">
        <v>11190</v>
      </c>
      <c r="F2457" s="176" t="s">
        <v>13105</v>
      </c>
      <c r="G2457" s="177" t="str">
        <f t="shared" si="53"/>
        <v>[Alacarte CB]_Chạm Dalat Cafe &amp; Kem Bơ_Jan.CB3.26</v>
      </c>
      <c r="H2457" s="174" t="s">
        <v>13585</v>
      </c>
      <c r="I2457" s="159" t="s">
        <v>13586</v>
      </c>
      <c r="J2457" s="178" t="s">
        <v>11194</v>
      </c>
      <c r="K2457" s="159"/>
      <c r="L2457" s="157"/>
      <c r="M2457" s="159"/>
      <c r="N2457" s="168"/>
      <c r="O2457" s="155" t="s">
        <v>4147</v>
      </c>
      <c r="P2457" s="168"/>
      <c r="Q2457" s="159" t="s">
        <v>13587</v>
      </c>
      <c r="R2457" s="168"/>
      <c r="S2457" s="168"/>
      <c r="T2457" s="168"/>
      <c r="U2457" s="155" t="s">
        <v>696</v>
      </c>
      <c r="V2457" s="155" t="b">
        <v>0</v>
      </c>
      <c r="W2457" s="179" t="s">
        <v>13588</v>
      </c>
      <c r="X2457" s="168"/>
      <c r="Y2457" s="173">
        <v>21896</v>
      </c>
      <c r="Z2457" s="162" t="s">
        <v>13589</v>
      </c>
      <c r="AA2457" s="163" t="str">
        <f t="shared" si="59"/>
        <v>https://shopeefood.vn/bo-suu-tap/a-chamdalat</v>
      </c>
      <c r="AB2457" s="351" t="str">
        <f t="shared" si="60"/>
        <v>https://shopeefood.shopee.vn/bo-suu-tap/a-chamdalat</v>
      </c>
    </row>
    <row r="2458" spans="1:28" ht="150">
      <c r="A2458" s="151" t="s">
        <v>684</v>
      </c>
      <c r="B2458" s="152"/>
      <c r="C2458" s="152" t="s">
        <v>717</v>
      </c>
      <c r="D2458" s="152" t="s">
        <v>222</v>
      </c>
      <c r="E2458" s="153" t="s">
        <v>274</v>
      </c>
      <c r="F2458" s="176" t="s">
        <v>13590</v>
      </c>
      <c r="G2458" s="177" t="str">
        <f t="shared" si="53"/>
        <v>[Alacarte CB]_Cơm Tấm Phúc Lộc Thọ_Jan.CB1.0801</v>
      </c>
      <c r="H2458" s="176" t="s">
        <v>13591</v>
      </c>
      <c r="I2458" s="159" t="s">
        <v>13592</v>
      </c>
      <c r="J2458" s="194" t="s">
        <v>5105</v>
      </c>
      <c r="K2458" s="159"/>
      <c r="L2458" s="171" t="s">
        <v>13593</v>
      </c>
      <c r="M2458" s="159"/>
      <c r="N2458" s="185"/>
      <c r="O2458" s="176" t="s">
        <v>13594</v>
      </c>
      <c r="P2458" s="168"/>
      <c r="Q2458" s="159" t="s">
        <v>13595</v>
      </c>
      <c r="R2458" s="177"/>
      <c r="S2458" s="177"/>
      <c r="T2458" s="177"/>
      <c r="U2458" s="155" t="s">
        <v>696</v>
      </c>
      <c r="V2458" s="155" t="b">
        <v>0</v>
      </c>
      <c r="W2458" s="170" t="s">
        <v>13596</v>
      </c>
      <c r="X2458" s="168"/>
      <c r="Y2458" s="173">
        <v>20403</v>
      </c>
      <c r="Z2458" s="162" t="s">
        <v>6071</v>
      </c>
      <c r="AA2458" s="163" t="str">
        <f t="shared" si="59"/>
        <v>https://shopeefood.vn/bo-suu-tap/a-com--phuc-loc-tho</v>
      </c>
      <c r="AB2458" s="351" t="str">
        <f t="shared" si="60"/>
        <v>https://shopeefood.shopee.vn/bo-suu-tap/a-com--phuc-loc-tho</v>
      </c>
    </row>
    <row r="2459" spans="1:28" ht="150">
      <c r="A2459" s="151" t="s">
        <v>684</v>
      </c>
      <c r="B2459" s="152"/>
      <c r="C2459" s="152" t="s">
        <v>717</v>
      </c>
      <c r="D2459" s="152" t="s">
        <v>222</v>
      </c>
      <c r="E2459" s="153" t="s">
        <v>274</v>
      </c>
      <c r="F2459" s="176" t="s">
        <v>13597</v>
      </c>
      <c r="G2459" s="177" t="str">
        <f t="shared" si="53"/>
        <v>[Alacarte CB]_Cơm Tấm Phúc Lộc Thọ_Jan.CB1.1601</v>
      </c>
      <c r="H2459" s="176" t="s">
        <v>13598</v>
      </c>
      <c r="I2459" s="159" t="s">
        <v>13599</v>
      </c>
      <c r="J2459" s="194" t="s">
        <v>5105</v>
      </c>
      <c r="K2459" s="159"/>
      <c r="L2459" s="159"/>
      <c r="M2459" s="159"/>
      <c r="N2459" s="168"/>
      <c r="O2459" s="155" t="s">
        <v>13600</v>
      </c>
      <c r="P2459" s="168"/>
      <c r="Q2459" s="193" t="s">
        <v>13601</v>
      </c>
      <c r="R2459" s="177"/>
      <c r="S2459" s="177"/>
      <c r="T2459" s="177"/>
      <c r="U2459" s="155" t="s">
        <v>696</v>
      </c>
      <c r="V2459" s="155" t="b">
        <v>0</v>
      </c>
      <c r="W2459" s="170" t="s">
        <v>13596</v>
      </c>
      <c r="X2459" s="168"/>
      <c r="Y2459" s="173">
        <v>20012</v>
      </c>
      <c r="Z2459" s="162" t="s">
        <v>5110</v>
      </c>
      <c r="AA2459" s="163" t="str">
        <f t="shared" si="59"/>
        <v>https://shopeefood.vn/bo-suu-tap/a-com-phucloctho</v>
      </c>
      <c r="AB2459" s="351" t="str">
        <f t="shared" si="60"/>
        <v>https://shopeefood.shopee.vn/bo-suu-tap/a-com-phucloctho</v>
      </c>
    </row>
    <row r="2460" spans="1:28" ht="150">
      <c r="A2460" s="151" t="s">
        <v>684</v>
      </c>
      <c r="B2460" s="152"/>
      <c r="C2460" s="152" t="s">
        <v>717</v>
      </c>
      <c r="D2460" s="152" t="s">
        <v>222</v>
      </c>
      <c r="E2460" s="153" t="s">
        <v>274</v>
      </c>
      <c r="F2460" s="176" t="s">
        <v>13602</v>
      </c>
      <c r="G2460" s="177" t="str">
        <f t="shared" si="53"/>
        <v>[Alacarte CB]_Cơm Tấm Phúc Lộc Thọ_Jan.CB7.26</v>
      </c>
      <c r="H2460" s="176" t="s">
        <v>13603</v>
      </c>
      <c r="I2460" s="155" t="s">
        <v>2067</v>
      </c>
      <c r="J2460" s="194" t="s">
        <v>5105</v>
      </c>
      <c r="K2460" s="159"/>
      <c r="L2460" s="159"/>
      <c r="M2460" s="159"/>
      <c r="N2460" s="168"/>
      <c r="O2460" s="155" t="s">
        <v>13600</v>
      </c>
      <c r="P2460" s="168"/>
      <c r="Q2460" s="176" t="s">
        <v>13604</v>
      </c>
      <c r="R2460" s="177"/>
      <c r="S2460" s="177"/>
      <c r="T2460" s="177"/>
      <c r="U2460" s="155" t="s">
        <v>696</v>
      </c>
      <c r="V2460" s="155" t="b">
        <v>0</v>
      </c>
      <c r="W2460" s="170" t="s">
        <v>13596</v>
      </c>
      <c r="X2460" s="168"/>
      <c r="Y2460" s="173">
        <v>20555</v>
      </c>
      <c r="Z2460" s="162" t="s">
        <v>6086</v>
      </c>
      <c r="AA2460" s="163" t="str">
        <f t="shared" si="59"/>
        <v>https://shopeefood.vn/bo-suu-tap/a-comphuc-loc-tho</v>
      </c>
      <c r="AB2460" s="351" t="str">
        <f t="shared" si="60"/>
        <v>https://shopeefood.shopee.vn/bo-suu-tap/a-comphuc-loc-tho</v>
      </c>
    </row>
    <row r="2461" spans="1:28" ht="150">
      <c r="A2461" s="151" t="s">
        <v>684</v>
      </c>
      <c r="B2461" s="152"/>
      <c r="C2461" s="152" t="s">
        <v>717</v>
      </c>
      <c r="D2461" s="152" t="s">
        <v>222</v>
      </c>
      <c r="E2461" s="153" t="s">
        <v>274</v>
      </c>
      <c r="F2461" s="176" t="s">
        <v>13605</v>
      </c>
      <c r="G2461" s="177" t="str">
        <f t="shared" si="53"/>
        <v>[Alacarte CB]_Cơm Tấm Phúc Lộc Thọ_Jan.CB6.26</v>
      </c>
      <c r="H2461" s="176" t="s">
        <v>13606</v>
      </c>
      <c r="I2461" s="159" t="s">
        <v>13607</v>
      </c>
      <c r="J2461" s="194" t="s">
        <v>5105</v>
      </c>
      <c r="K2461" s="159"/>
      <c r="L2461" s="185"/>
      <c r="M2461" s="159"/>
      <c r="N2461" s="168"/>
      <c r="O2461" s="155" t="s">
        <v>723</v>
      </c>
      <c r="P2461" s="168"/>
      <c r="Q2461" s="176" t="s">
        <v>13608</v>
      </c>
      <c r="R2461" s="177"/>
      <c r="S2461" s="177"/>
      <c r="T2461" s="177"/>
      <c r="U2461" s="155" t="s">
        <v>696</v>
      </c>
      <c r="V2461" s="155" t="b">
        <v>0</v>
      </c>
      <c r="W2461" s="179" t="s">
        <v>13609</v>
      </c>
      <c r="X2461" s="168"/>
      <c r="Y2461" s="173">
        <v>20164</v>
      </c>
      <c r="Z2461" s="162" t="s">
        <v>5120</v>
      </c>
      <c r="AA2461" s="163" t="str">
        <f t="shared" si="59"/>
        <v>https://shopeefood.vn/bo-suu-tap/a-phucloctho-1k</v>
      </c>
      <c r="AB2461" s="351" t="str">
        <f t="shared" si="60"/>
        <v>https://shopeefood.shopee.vn/bo-suu-tap/a-phucloctho-1k</v>
      </c>
    </row>
    <row r="2462" spans="1:28" ht="150">
      <c r="A2462" s="151" t="s">
        <v>684</v>
      </c>
      <c r="B2462" s="152"/>
      <c r="C2462" s="152" t="s">
        <v>717</v>
      </c>
      <c r="D2462" s="152" t="s">
        <v>219</v>
      </c>
      <c r="E2462" s="153" t="s">
        <v>274</v>
      </c>
      <c r="F2462" s="176" t="s">
        <v>13211</v>
      </c>
      <c r="G2462" s="177" t="str">
        <f t="shared" si="53"/>
        <v>[Alacarte]_Cơm Tấm Phúc Lộc Thọ_Jan.26</v>
      </c>
      <c r="H2462" s="176" t="s">
        <v>13610</v>
      </c>
      <c r="I2462" s="283">
        <v>45658</v>
      </c>
      <c r="J2462" s="194" t="s">
        <v>5105</v>
      </c>
      <c r="K2462" s="162"/>
      <c r="L2462" s="162"/>
      <c r="M2462" s="162"/>
      <c r="N2462" s="169"/>
      <c r="O2462" s="155" t="s">
        <v>723</v>
      </c>
      <c r="P2462" s="169"/>
      <c r="Q2462" s="176" t="s">
        <v>13611</v>
      </c>
      <c r="R2462" s="177"/>
      <c r="S2462" s="177"/>
      <c r="T2462" s="177"/>
      <c r="U2462" s="155" t="s">
        <v>696</v>
      </c>
      <c r="V2462" s="155" t="b">
        <v>0</v>
      </c>
      <c r="W2462" s="179" t="s">
        <v>13609</v>
      </c>
      <c r="X2462" s="168"/>
      <c r="Y2462" s="173">
        <v>20555</v>
      </c>
      <c r="Z2462" s="162" t="s">
        <v>6086</v>
      </c>
      <c r="AA2462" s="163" t="str">
        <f t="shared" si="59"/>
        <v>https://shopeefood.vn/bo-suu-tap/a-comphuc-loc-tho</v>
      </c>
      <c r="AB2462" s="351" t="str">
        <f t="shared" si="60"/>
        <v>https://shopeefood.shopee.vn/bo-suu-tap/a-comphuc-loc-tho</v>
      </c>
    </row>
    <row r="2463" spans="1:28" ht="135">
      <c r="A2463" s="151" t="s">
        <v>684</v>
      </c>
      <c r="B2463" s="152"/>
      <c r="C2463" s="152" t="s">
        <v>717</v>
      </c>
      <c r="D2463" s="152" t="s">
        <v>222</v>
      </c>
      <c r="E2463" s="153" t="s">
        <v>13612</v>
      </c>
      <c r="F2463" s="176" t="s">
        <v>13105</v>
      </c>
      <c r="G2463" s="177" t="str">
        <f t="shared" si="53"/>
        <v>[Alacarte CB]_Trung Nguyên - Việt Nam_Jan.CB3.26</v>
      </c>
      <c r="H2463" s="176" t="s">
        <v>13613</v>
      </c>
      <c r="I2463" s="159" t="s">
        <v>1042</v>
      </c>
      <c r="J2463" s="170" t="s">
        <v>13614</v>
      </c>
      <c r="K2463" s="159"/>
      <c r="L2463" s="157" t="s">
        <v>13615</v>
      </c>
      <c r="M2463" s="176" t="s">
        <v>13616</v>
      </c>
      <c r="N2463" s="176" t="s">
        <v>13617</v>
      </c>
      <c r="O2463" s="176" t="s">
        <v>13618</v>
      </c>
      <c r="P2463" s="168"/>
      <c r="Q2463" s="159" t="s">
        <v>13619</v>
      </c>
      <c r="R2463" s="177"/>
      <c r="S2463" s="177"/>
      <c r="T2463" s="177"/>
      <c r="U2463" s="155" t="s">
        <v>696</v>
      </c>
      <c r="V2463" s="155" t="b">
        <v>0</v>
      </c>
      <c r="W2463" s="179" t="s">
        <v>13620</v>
      </c>
      <c r="X2463" s="168"/>
      <c r="Y2463" s="173">
        <v>21973</v>
      </c>
      <c r="Z2463" s="162" t="s">
        <v>13621</v>
      </c>
      <c r="AA2463" s="163" t="str">
        <f t="shared" si="59"/>
        <v>https://shopeefood.vn/bo-suu-tap/a-trung-nguyen</v>
      </c>
      <c r="AB2463" s="351" t="str">
        <f t="shared" si="60"/>
        <v>https://shopeefood.shopee.vn/bo-suu-tap/a-trung-nguyen</v>
      </c>
    </row>
    <row r="2464" spans="1:28" ht="90">
      <c r="A2464" s="151" t="s">
        <v>684</v>
      </c>
      <c r="B2464" s="152"/>
      <c r="C2464" s="152" t="s">
        <v>2156</v>
      </c>
      <c r="D2464" s="152" t="s">
        <v>205</v>
      </c>
      <c r="E2464" s="180" t="s">
        <v>3010</v>
      </c>
      <c r="F2464" s="155" t="s">
        <v>13365</v>
      </c>
      <c r="G2464" s="177" t="str">
        <f t="shared" si="53"/>
        <v>[JBP]_Vinamilk_Jan_Compensation</v>
      </c>
      <c r="H2464" s="176" t="s">
        <v>12109</v>
      </c>
      <c r="I2464" s="183"/>
      <c r="J2464" s="209" t="s">
        <v>12110</v>
      </c>
      <c r="K2464" s="162"/>
      <c r="L2464" s="162"/>
      <c r="M2464" s="162"/>
      <c r="N2464" s="169"/>
      <c r="O2464" s="183"/>
      <c r="P2464" s="169"/>
      <c r="Q2464" s="183"/>
      <c r="R2464" s="177"/>
      <c r="S2464" s="177"/>
      <c r="T2464" s="177"/>
      <c r="U2464" s="155" t="s">
        <v>696</v>
      </c>
      <c r="V2464" s="155" t="b">
        <v>0</v>
      </c>
      <c r="W2464" s="179" t="s">
        <v>12111</v>
      </c>
      <c r="X2464" s="185"/>
      <c r="Y2464" s="173">
        <v>20621</v>
      </c>
      <c r="Z2464" s="162" t="s">
        <v>13622</v>
      </c>
      <c r="AA2464" s="284" t="s">
        <v>13623</v>
      </c>
      <c r="AB2464" s="686"/>
    </row>
    <row r="2465" spans="1:28" ht="45">
      <c r="A2465" s="151" t="s">
        <v>684</v>
      </c>
      <c r="B2465" s="152"/>
      <c r="C2465" s="152" t="s">
        <v>685</v>
      </c>
      <c r="D2465" s="152" t="s">
        <v>222</v>
      </c>
      <c r="E2465" s="827" t="s">
        <v>2072</v>
      </c>
      <c r="F2465" s="152" t="s">
        <v>13624</v>
      </c>
      <c r="G2465" s="177" t="str">
        <f t="shared" si="53"/>
        <v>[Alacarte CB]_HomeFarm_Jan_HN_CB2</v>
      </c>
      <c r="H2465" s="155" t="s">
        <v>13625</v>
      </c>
      <c r="I2465" s="183" t="s">
        <v>13626</v>
      </c>
      <c r="J2465" s="209" t="s">
        <v>13627</v>
      </c>
      <c r="K2465" s="158"/>
      <c r="L2465" s="157" t="s">
        <v>13628</v>
      </c>
      <c r="M2465" s="159" t="s">
        <v>13629</v>
      </c>
      <c r="N2465" s="250"/>
      <c r="O2465" s="158"/>
      <c r="P2465" s="250"/>
      <c r="Q2465" s="158"/>
      <c r="R2465" s="177" t="s">
        <v>13630</v>
      </c>
      <c r="S2465" s="250"/>
      <c r="T2465" s="177"/>
      <c r="U2465" s="155" t="s">
        <v>696</v>
      </c>
      <c r="V2465" s="155" t="b">
        <v>0</v>
      </c>
      <c r="W2465" s="179" t="s">
        <v>13631</v>
      </c>
      <c r="X2465" s="168"/>
      <c r="Y2465" s="173">
        <v>20830</v>
      </c>
      <c r="Z2465" s="162" t="s">
        <v>8139</v>
      </c>
      <c r="AA2465" s="163" t="str">
        <f t="shared" ref="AA2465:AA2505" si="61">CONCATENATE("https://shopeefood.vn/bo-suu-tap/",Z2465)</f>
        <v>https://shopeefood.vn/bo-suu-tap/a--homefarm</v>
      </c>
      <c r="AB2465" s="351" t="str">
        <f t="shared" ref="AB2465:AB2505" si="62">IF(ISBLANK($Z2465),"",CONCATENATE("https://shopeefood.shopee.vn/bo-suu-tap/",$Z2465))</f>
        <v>https://shopeefood.shopee.vn/bo-suu-tap/a--homefarm</v>
      </c>
    </row>
    <row r="2466" spans="1:28" ht="45">
      <c r="A2466" s="151" t="s">
        <v>684</v>
      </c>
      <c r="B2466" s="152"/>
      <c r="C2466" s="152" t="s">
        <v>685</v>
      </c>
      <c r="D2466" s="152" t="s">
        <v>222</v>
      </c>
      <c r="E2466" s="827" t="s">
        <v>2072</v>
      </c>
      <c r="F2466" s="152" t="s">
        <v>13632</v>
      </c>
      <c r="G2466" s="177" t="str">
        <f t="shared" si="53"/>
        <v>[Alacarte CB]_HomeFarm_Jan_HCM_CB1</v>
      </c>
      <c r="H2466" s="155" t="s">
        <v>13633</v>
      </c>
      <c r="I2466" s="183" t="s">
        <v>2067</v>
      </c>
      <c r="J2466" s="209" t="s">
        <v>13627</v>
      </c>
      <c r="K2466" s="158"/>
      <c r="L2466" s="157"/>
      <c r="M2466" s="159"/>
      <c r="N2466" s="250"/>
      <c r="O2466" s="152" t="s">
        <v>13634</v>
      </c>
      <c r="P2466" s="250"/>
      <c r="Q2466" s="193" t="s">
        <v>13635</v>
      </c>
      <c r="R2466" s="250"/>
      <c r="S2466" s="250"/>
      <c r="T2466" s="177"/>
      <c r="U2466" s="155" t="s">
        <v>696</v>
      </c>
      <c r="V2466" s="155" t="b">
        <v>0</v>
      </c>
      <c r="W2466" s="179" t="s">
        <v>13636</v>
      </c>
      <c r="X2466" s="168"/>
      <c r="Y2466" s="173">
        <v>22002</v>
      </c>
      <c r="Z2466" s="162" t="s">
        <v>13637</v>
      </c>
      <c r="AA2466" s="163" t="str">
        <f t="shared" si="61"/>
        <v>https://shopeefood.vn/bo-suu-tap/a-homefarm-hcm</v>
      </c>
      <c r="AB2466" s="351" t="str">
        <f t="shared" si="62"/>
        <v>https://shopeefood.shopee.vn/bo-suu-tap/a-homefarm-hcm</v>
      </c>
    </row>
    <row r="2467" spans="1:28" ht="45">
      <c r="A2467" s="151" t="s">
        <v>684</v>
      </c>
      <c r="B2467" s="152"/>
      <c r="C2467" s="152" t="s">
        <v>685</v>
      </c>
      <c r="D2467" s="152" t="s">
        <v>222</v>
      </c>
      <c r="E2467" s="827" t="s">
        <v>2072</v>
      </c>
      <c r="F2467" s="152" t="s">
        <v>13638</v>
      </c>
      <c r="G2467" s="177" t="str">
        <f t="shared" si="53"/>
        <v>[Alacarte CB]_HomeFarm_Jan_HCM_CB3</v>
      </c>
      <c r="H2467" s="155" t="s">
        <v>13639</v>
      </c>
      <c r="I2467" s="183" t="s">
        <v>13640</v>
      </c>
      <c r="J2467" s="209" t="s">
        <v>13627</v>
      </c>
      <c r="K2467" s="158"/>
      <c r="L2467" s="157"/>
      <c r="M2467" s="159"/>
      <c r="N2467" s="250"/>
      <c r="O2467" s="152" t="s">
        <v>13634</v>
      </c>
      <c r="P2467" s="250"/>
      <c r="Q2467" s="176" t="s">
        <v>13641</v>
      </c>
      <c r="R2467" s="250"/>
      <c r="S2467" s="250"/>
      <c r="T2467" s="177"/>
      <c r="U2467" s="155" t="s">
        <v>696</v>
      </c>
      <c r="V2467" s="155" t="b">
        <v>0</v>
      </c>
      <c r="W2467" s="179" t="s">
        <v>13642</v>
      </c>
      <c r="X2467" s="168"/>
      <c r="Y2467" s="173">
        <v>22017</v>
      </c>
      <c r="Z2467" s="162" t="s">
        <v>13643</v>
      </c>
      <c r="AA2467" s="163" t="str">
        <f t="shared" si="61"/>
        <v>https://shopeefood.vn/bo-suu-tap/a-homefarm-spf</v>
      </c>
      <c r="AB2467" s="351" t="str">
        <f t="shared" si="62"/>
        <v>https://shopeefood.shopee.vn/bo-suu-tap/a-homefarm-spf</v>
      </c>
    </row>
    <row r="2468" spans="1:28" ht="240">
      <c r="A2468" s="151" t="s">
        <v>684</v>
      </c>
      <c r="B2468" s="152"/>
      <c r="C2468" s="152" t="s">
        <v>717</v>
      </c>
      <c r="D2468" s="152" t="s">
        <v>222</v>
      </c>
      <c r="E2468" s="243" t="s">
        <v>818</v>
      </c>
      <c r="F2468" s="152" t="s">
        <v>13644</v>
      </c>
      <c r="G2468" s="177" t="str">
        <f t="shared" si="53"/>
        <v>[Alacarte CB]_Milo Dầm TUTIMI_Jan.Custom4.26</v>
      </c>
      <c r="H2468" s="174" t="s">
        <v>13645</v>
      </c>
      <c r="I2468" s="159" t="s">
        <v>2067</v>
      </c>
      <c r="J2468" s="179" t="s">
        <v>9144</v>
      </c>
      <c r="K2468" s="159"/>
      <c r="L2468" s="170" t="s">
        <v>12137</v>
      </c>
      <c r="M2468" s="185" t="s">
        <v>13646</v>
      </c>
      <c r="N2468" s="185" t="s">
        <v>13647</v>
      </c>
      <c r="O2468" s="193" t="s">
        <v>13648</v>
      </c>
      <c r="P2468" s="168"/>
      <c r="Q2468" s="193" t="s">
        <v>13649</v>
      </c>
      <c r="R2468" s="177"/>
      <c r="S2468" s="177"/>
      <c r="T2468" s="177"/>
      <c r="U2468" s="155" t="s">
        <v>696</v>
      </c>
      <c r="V2468" s="155" t="b">
        <v>0</v>
      </c>
      <c r="W2468" s="179" t="s">
        <v>13650</v>
      </c>
      <c r="X2468" s="168"/>
      <c r="Y2468" s="173">
        <v>20467</v>
      </c>
      <c r="Z2468" s="162" t="s">
        <v>6361</v>
      </c>
      <c r="AA2468" s="163" t="str">
        <f t="shared" si="61"/>
        <v>https://shopeefood.vn/bo-suu-tap/a--tutimi</v>
      </c>
      <c r="AB2468" s="351" t="str">
        <f t="shared" si="62"/>
        <v>https://shopeefood.shopee.vn/bo-suu-tap/a--tutimi</v>
      </c>
    </row>
    <row r="2469" spans="1:28" ht="255">
      <c r="A2469" s="151" t="s">
        <v>684</v>
      </c>
      <c r="B2469" s="152"/>
      <c r="C2469" s="152" t="s">
        <v>717</v>
      </c>
      <c r="D2469" s="152" t="s">
        <v>222</v>
      </c>
      <c r="E2469" s="243" t="s">
        <v>818</v>
      </c>
      <c r="F2469" s="176" t="s">
        <v>13651</v>
      </c>
      <c r="G2469" s="177" t="str">
        <f t="shared" si="53"/>
        <v>[Alacarte CB]_Milo Dầm TUTIMI_Jan.Custom1.26</v>
      </c>
      <c r="H2469" s="174" t="s">
        <v>13652</v>
      </c>
      <c r="I2469" s="159" t="s">
        <v>13653</v>
      </c>
      <c r="J2469" s="179" t="s">
        <v>9144</v>
      </c>
      <c r="K2469" s="159"/>
      <c r="L2469" s="159"/>
      <c r="M2469" s="159"/>
      <c r="N2469" s="168"/>
      <c r="O2469" s="155" t="s">
        <v>723</v>
      </c>
      <c r="P2469" s="168"/>
      <c r="Q2469" s="193" t="s">
        <v>13654</v>
      </c>
      <c r="R2469" s="177"/>
      <c r="S2469" s="177"/>
      <c r="T2469" s="177"/>
      <c r="U2469" s="155" t="s">
        <v>696</v>
      </c>
      <c r="V2469" s="155" t="b">
        <v>0</v>
      </c>
      <c r="W2469" s="170" t="s">
        <v>13655</v>
      </c>
      <c r="X2469" s="168"/>
      <c r="Y2469" s="173">
        <v>20930</v>
      </c>
      <c r="Z2469" s="162" t="s">
        <v>8286</v>
      </c>
      <c r="AA2469" s="163" t="str">
        <f t="shared" si="61"/>
        <v>https://shopeefood.vn/bo-suu-tap/a-19k-tutimi</v>
      </c>
      <c r="AB2469" s="351" t="str">
        <f t="shared" si="62"/>
        <v>https://shopeefood.shopee.vn/bo-suu-tap/a-19k-tutimi</v>
      </c>
    </row>
    <row r="2470" spans="1:28" ht="225">
      <c r="A2470" s="151" t="s">
        <v>684</v>
      </c>
      <c r="B2470" s="152"/>
      <c r="C2470" s="152" t="s">
        <v>717</v>
      </c>
      <c r="D2470" s="152" t="s">
        <v>222</v>
      </c>
      <c r="E2470" s="243" t="s">
        <v>818</v>
      </c>
      <c r="F2470" s="176" t="s">
        <v>13656</v>
      </c>
      <c r="G2470" s="177" t="str">
        <f t="shared" si="53"/>
        <v>[Alacarte CB]_Milo Dầm TUTIMI_Jan.Custom1_1701.26</v>
      </c>
      <c r="H2470" s="191" t="s">
        <v>13657</v>
      </c>
      <c r="I2470" s="159" t="s">
        <v>13658</v>
      </c>
      <c r="J2470" s="179" t="s">
        <v>9144</v>
      </c>
      <c r="K2470" s="159"/>
      <c r="L2470" s="179" t="s">
        <v>12137</v>
      </c>
      <c r="M2470" s="179" t="s">
        <v>13659</v>
      </c>
      <c r="N2470" s="185" t="s">
        <v>13660</v>
      </c>
      <c r="O2470" s="159"/>
      <c r="P2470" s="168"/>
      <c r="Q2470" s="193" t="s">
        <v>13661</v>
      </c>
      <c r="R2470" s="177"/>
      <c r="S2470" s="177"/>
      <c r="T2470" s="177"/>
      <c r="U2470" s="155" t="s">
        <v>696</v>
      </c>
      <c r="V2470" s="155" t="b">
        <v>0</v>
      </c>
      <c r="W2470" s="179" t="s">
        <v>13662</v>
      </c>
      <c r="X2470" s="168"/>
      <c r="Y2470" s="173">
        <v>20521</v>
      </c>
      <c r="Z2470" s="162" t="s">
        <v>6368</v>
      </c>
      <c r="AA2470" s="163" t="str">
        <f t="shared" si="61"/>
        <v>https://shopeefood.vn/bo-suu-tap/a-milo-tutimi-40</v>
      </c>
      <c r="AB2470" s="351" t="str">
        <f t="shared" si="62"/>
        <v>https://shopeefood.shopee.vn/bo-suu-tap/a-milo-tutimi-40</v>
      </c>
    </row>
    <row r="2471" spans="1:28" ht="150">
      <c r="A2471" s="151" t="s">
        <v>684</v>
      </c>
      <c r="B2471" s="152"/>
      <c r="C2471" s="152" t="s">
        <v>717</v>
      </c>
      <c r="D2471" s="152" t="s">
        <v>222</v>
      </c>
      <c r="E2471" s="153" t="s">
        <v>718</v>
      </c>
      <c r="F2471" s="176" t="s">
        <v>13651</v>
      </c>
      <c r="G2471" s="177" t="str">
        <f t="shared" si="53"/>
        <v>[Alacarte CB]_Trà Sữa Sekai_Jan.Custom1.26</v>
      </c>
      <c r="H2471" s="174" t="s">
        <v>13663</v>
      </c>
      <c r="I2471" s="155" t="s">
        <v>2067</v>
      </c>
      <c r="J2471" s="170" t="s">
        <v>722</v>
      </c>
      <c r="K2471" s="159"/>
      <c r="L2471" s="170" t="s">
        <v>12165</v>
      </c>
      <c r="M2471" s="199" t="s">
        <v>13664</v>
      </c>
      <c r="N2471" s="185" t="s">
        <v>13665</v>
      </c>
      <c r="O2471" s="155" t="s">
        <v>13666</v>
      </c>
      <c r="P2471" s="168"/>
      <c r="Q2471" s="193" t="s">
        <v>13667</v>
      </c>
      <c r="R2471" s="177"/>
      <c r="S2471" s="177"/>
      <c r="T2471" s="177"/>
      <c r="U2471" s="155" t="s">
        <v>696</v>
      </c>
      <c r="V2471" s="155" t="b">
        <v>0</v>
      </c>
      <c r="W2471" s="179" t="s">
        <v>13668</v>
      </c>
      <c r="X2471" s="168"/>
      <c r="Y2471" s="173">
        <v>20717</v>
      </c>
      <c r="Z2471" s="162" t="s">
        <v>7423</v>
      </c>
      <c r="AA2471" s="163" t="str">
        <f t="shared" si="61"/>
        <v>https://shopeefood.vn/bo-suu-tap/a-sekai-50k</v>
      </c>
      <c r="AB2471" s="351" t="str">
        <f t="shared" si="62"/>
        <v>https://shopeefood.shopee.vn/bo-suu-tap/a-sekai-50k</v>
      </c>
    </row>
    <row r="2472" spans="1:28" ht="150">
      <c r="A2472" s="151" t="s">
        <v>684</v>
      </c>
      <c r="B2472" s="152"/>
      <c r="C2472" s="152" t="s">
        <v>717</v>
      </c>
      <c r="D2472" s="152" t="s">
        <v>222</v>
      </c>
      <c r="E2472" s="153" t="s">
        <v>718</v>
      </c>
      <c r="F2472" s="176" t="s">
        <v>13669</v>
      </c>
      <c r="G2472" s="177" t="str">
        <f t="shared" si="53"/>
        <v>[Alacarte CB]_Trà Sữa Sekai_Jan.Custom1_2901.26</v>
      </c>
      <c r="H2472" s="174" t="s">
        <v>13670</v>
      </c>
      <c r="I2472" s="155" t="s">
        <v>13671</v>
      </c>
      <c r="J2472" s="170" t="s">
        <v>722</v>
      </c>
      <c r="K2472" s="159"/>
      <c r="L2472" s="170" t="s">
        <v>11240</v>
      </c>
      <c r="M2472" s="176" t="s">
        <v>13672</v>
      </c>
      <c r="N2472" s="199" t="s">
        <v>13673</v>
      </c>
      <c r="O2472" s="176" t="s">
        <v>13674</v>
      </c>
      <c r="P2472" s="168"/>
      <c r="Q2472" s="193" t="s">
        <v>13675</v>
      </c>
      <c r="R2472" s="177"/>
      <c r="S2472" s="177"/>
      <c r="T2472" s="177"/>
      <c r="U2472" s="155" t="s">
        <v>696</v>
      </c>
      <c r="V2472" s="155" t="b">
        <v>0</v>
      </c>
      <c r="W2472" s="179" t="s">
        <v>13676</v>
      </c>
      <c r="X2472" s="168"/>
      <c r="Y2472" s="173">
        <v>20557</v>
      </c>
      <c r="Z2472" s="162" t="s">
        <v>6347</v>
      </c>
      <c r="AA2472" s="163" t="str">
        <f t="shared" si="61"/>
        <v>https://shopeefood.vn/bo-suu-tap/a-sekai--10</v>
      </c>
      <c r="AB2472" s="351" t="str">
        <f t="shared" si="62"/>
        <v>https://shopeefood.shopee.vn/bo-suu-tap/a-sekai--10</v>
      </c>
    </row>
    <row r="2473" spans="1:28" ht="165">
      <c r="A2473" s="151" t="s">
        <v>684</v>
      </c>
      <c r="B2473" s="152"/>
      <c r="C2473" s="152" t="s">
        <v>717</v>
      </c>
      <c r="D2473" s="152" t="s">
        <v>222</v>
      </c>
      <c r="E2473" s="153" t="s">
        <v>718</v>
      </c>
      <c r="F2473" s="176" t="s">
        <v>13651</v>
      </c>
      <c r="G2473" s="177" t="str">
        <f t="shared" si="53"/>
        <v>[Alacarte CB]_Trà Sữa Sekai_Jan.Custom1.26</v>
      </c>
      <c r="H2473" s="174" t="s">
        <v>13677</v>
      </c>
      <c r="I2473" s="159" t="s">
        <v>13137</v>
      </c>
      <c r="J2473" s="170" t="s">
        <v>722</v>
      </c>
      <c r="K2473" s="159"/>
      <c r="L2473" s="159"/>
      <c r="M2473" s="159"/>
      <c r="N2473" s="185"/>
      <c r="O2473" s="155" t="s">
        <v>1222</v>
      </c>
      <c r="P2473" s="168"/>
      <c r="Q2473" s="193" t="s">
        <v>13678</v>
      </c>
      <c r="R2473" s="177"/>
      <c r="S2473" s="177"/>
      <c r="T2473" s="177"/>
      <c r="U2473" s="155" t="s">
        <v>696</v>
      </c>
      <c r="V2473" s="155" t="b">
        <v>0</v>
      </c>
      <c r="W2473" s="170" t="s">
        <v>13679</v>
      </c>
      <c r="X2473" s="168"/>
      <c r="Y2473" s="173">
        <v>20718</v>
      </c>
      <c r="Z2473" s="162" t="s">
        <v>7437</v>
      </c>
      <c r="AA2473" s="163" t="str">
        <f t="shared" si="61"/>
        <v>https://shopeefood.vn/bo-suu-tap/a-sekai--50k</v>
      </c>
      <c r="AB2473" s="351" t="str">
        <f t="shared" si="62"/>
        <v>https://shopeefood.shopee.vn/bo-suu-tap/a-sekai--50k</v>
      </c>
    </row>
    <row r="2474" spans="1:28" ht="105">
      <c r="A2474" s="151" t="s">
        <v>684</v>
      </c>
      <c r="B2474" s="152"/>
      <c r="C2474" s="152" t="s">
        <v>685</v>
      </c>
      <c r="D2474" s="152" t="s">
        <v>219</v>
      </c>
      <c r="E2474" s="243" t="s">
        <v>1237</v>
      </c>
      <c r="F2474" s="176" t="s">
        <v>13680</v>
      </c>
      <c r="G2474" s="177" t="str">
        <f t="shared" si="53"/>
        <v>[Alacarte]_Tocotoco_Jan_HN</v>
      </c>
      <c r="H2474" s="174" t="s">
        <v>13681</v>
      </c>
      <c r="I2474" s="155" t="s">
        <v>13682</v>
      </c>
      <c r="J2474" s="194" t="s">
        <v>13683</v>
      </c>
      <c r="K2474" s="158"/>
      <c r="L2474" s="194"/>
      <c r="M2474" s="158"/>
      <c r="N2474" s="178"/>
      <c r="O2474" s="155" t="s">
        <v>1222</v>
      </c>
      <c r="P2474" s="250"/>
      <c r="Q2474" s="193"/>
      <c r="R2474" s="176" t="s">
        <v>13684</v>
      </c>
      <c r="S2474" s="250"/>
      <c r="T2474" s="250"/>
      <c r="U2474" s="155" t="s">
        <v>696</v>
      </c>
      <c r="V2474" s="155" t="b">
        <v>0</v>
      </c>
      <c r="W2474" s="170" t="s">
        <v>13685</v>
      </c>
      <c r="X2474" s="168"/>
      <c r="Y2474" s="173">
        <v>21960</v>
      </c>
      <c r="Z2474" s="162" t="s">
        <v>13686</v>
      </c>
      <c r="AA2474" s="163" t="str">
        <f t="shared" si="61"/>
        <v>https://shopeefood.vn/bo-suu-tap/a-tocotoco</v>
      </c>
      <c r="AB2474" s="351" t="str">
        <f t="shared" si="62"/>
        <v>https://shopeefood.shopee.vn/bo-suu-tap/a-tocotoco</v>
      </c>
    </row>
    <row r="2475" spans="1:28" ht="105">
      <c r="A2475" s="151" t="s">
        <v>684</v>
      </c>
      <c r="B2475" s="152"/>
      <c r="C2475" s="152" t="s">
        <v>685</v>
      </c>
      <c r="D2475" s="152" t="s">
        <v>211</v>
      </c>
      <c r="E2475" s="243" t="s">
        <v>1237</v>
      </c>
      <c r="F2475" s="176" t="s">
        <v>684</v>
      </c>
      <c r="G2475" s="177" t="str">
        <f t="shared" si="53"/>
        <v>[Win 1]_Tocotoco_Jan</v>
      </c>
      <c r="H2475" s="174" t="s">
        <v>13687</v>
      </c>
      <c r="I2475" s="155" t="s">
        <v>13688</v>
      </c>
      <c r="J2475" s="194" t="s">
        <v>13683</v>
      </c>
      <c r="K2475" s="162"/>
      <c r="L2475" s="157" t="s">
        <v>13689</v>
      </c>
      <c r="M2475" s="162"/>
      <c r="N2475" s="178" t="s">
        <v>13689</v>
      </c>
      <c r="O2475" s="193" t="s">
        <v>13690</v>
      </c>
      <c r="P2475" s="169"/>
      <c r="Q2475" s="176" t="s">
        <v>13691</v>
      </c>
      <c r="R2475" s="176" t="s">
        <v>13691</v>
      </c>
      <c r="S2475" s="177"/>
      <c r="T2475" s="177"/>
      <c r="U2475" s="155" t="s">
        <v>696</v>
      </c>
      <c r="V2475" s="155" t="b">
        <v>0</v>
      </c>
      <c r="W2475" s="179" t="s">
        <v>13692</v>
      </c>
      <c r="X2475" s="168"/>
      <c r="Y2475" s="173">
        <v>22003</v>
      </c>
      <c r="Z2475" s="162" t="s">
        <v>13693</v>
      </c>
      <c r="AA2475" s="163" t="str">
        <f t="shared" si="61"/>
        <v>https://shopeefood.vn/bo-suu-tap/w1-tocotoco</v>
      </c>
      <c r="AB2475" s="351" t="str">
        <f t="shared" si="62"/>
        <v>https://shopeefood.shopee.vn/bo-suu-tap/w1-tocotoco</v>
      </c>
    </row>
    <row r="2476" spans="1:28" ht="30">
      <c r="A2476" s="151" t="s">
        <v>684</v>
      </c>
      <c r="B2476" s="152"/>
      <c r="C2476" s="152" t="s">
        <v>706</v>
      </c>
      <c r="D2476" s="152" t="s">
        <v>222</v>
      </c>
      <c r="E2476" s="153" t="s">
        <v>289</v>
      </c>
      <c r="F2476" s="176" t="s">
        <v>719</v>
      </c>
      <c r="G2476" s="177" t="str">
        <f t="shared" si="53"/>
        <v>[Alacarte CB]_Flychef_Jan.CB2</v>
      </c>
      <c r="H2476" s="159" t="s">
        <v>13694</v>
      </c>
      <c r="I2476" s="263" t="s">
        <v>985</v>
      </c>
      <c r="J2476" s="178" t="s">
        <v>5071</v>
      </c>
      <c r="K2476" s="159"/>
      <c r="L2476" s="159"/>
      <c r="M2476" s="159"/>
      <c r="N2476" s="168"/>
      <c r="O2476" s="155" t="s">
        <v>4147</v>
      </c>
      <c r="P2476" s="168"/>
      <c r="Q2476" s="159"/>
      <c r="R2476" s="168" t="s">
        <v>13695</v>
      </c>
      <c r="S2476" s="177"/>
      <c r="T2476" s="177"/>
      <c r="U2476" s="155" t="s">
        <v>696</v>
      </c>
      <c r="V2476" s="155" t="b">
        <v>0</v>
      </c>
      <c r="W2476" s="179" t="s">
        <v>13696</v>
      </c>
      <c r="X2476" s="168"/>
      <c r="Y2476" s="173">
        <v>20139</v>
      </c>
      <c r="Z2476" s="162" t="s">
        <v>5075</v>
      </c>
      <c r="AA2476" s="163" t="str">
        <f t="shared" si="61"/>
        <v>https://shopeefood.vn/bo-suu-tap/a-flychef-combo</v>
      </c>
      <c r="AB2476" s="351" t="str">
        <f t="shared" si="62"/>
        <v>https://shopeefood.shopee.vn/bo-suu-tap/a-flychef-combo</v>
      </c>
    </row>
    <row r="2477" spans="1:28" ht="90">
      <c r="A2477" s="151" t="s">
        <v>684</v>
      </c>
      <c r="B2477" s="152"/>
      <c r="C2477" s="152" t="s">
        <v>717</v>
      </c>
      <c r="D2477" s="152" t="s">
        <v>217</v>
      </c>
      <c r="E2477" s="180" t="s">
        <v>4747</v>
      </c>
      <c r="F2477" s="176" t="s">
        <v>13211</v>
      </c>
      <c r="G2477" s="177" t="str">
        <f t="shared" si="53"/>
        <v>[Win 4]_Sukiya - Cơm Bò Hầm &amp; Mì Ramen_Jan.26</v>
      </c>
      <c r="H2477" s="159" t="s">
        <v>13697</v>
      </c>
      <c r="I2477" s="159" t="s">
        <v>13698</v>
      </c>
      <c r="J2477" s="178" t="s">
        <v>4750</v>
      </c>
      <c r="K2477" s="159"/>
      <c r="L2477" s="157"/>
      <c r="M2477" s="159"/>
      <c r="N2477" s="168"/>
      <c r="O2477" s="155" t="s">
        <v>1222</v>
      </c>
      <c r="P2477" s="168"/>
      <c r="Q2477" s="192" t="s">
        <v>13699</v>
      </c>
      <c r="R2477" s="168"/>
      <c r="S2477" s="177"/>
      <c r="T2477" s="177"/>
      <c r="U2477" s="155" t="s">
        <v>696</v>
      </c>
      <c r="V2477" s="155" t="b">
        <v>0</v>
      </c>
      <c r="W2477" s="170" t="s">
        <v>7581</v>
      </c>
      <c r="X2477" s="168"/>
      <c r="Y2477" s="173">
        <v>20932</v>
      </c>
      <c r="Z2477" s="162" t="s">
        <v>8728</v>
      </c>
      <c r="AA2477" s="163" t="str">
        <f t="shared" si="61"/>
        <v>https://shopeefood.vn/bo-suu-tap/w4-99-sukiya</v>
      </c>
      <c r="AB2477" s="351" t="str">
        <f t="shared" si="62"/>
        <v>https://shopeefood.shopee.vn/bo-suu-tap/w4-99-sukiya</v>
      </c>
    </row>
    <row r="2478" spans="1:28" ht="135">
      <c r="A2478" s="151" t="s">
        <v>684</v>
      </c>
      <c r="B2478" s="152"/>
      <c r="C2478" s="152" t="s">
        <v>717</v>
      </c>
      <c r="D2478" s="152" t="s">
        <v>222</v>
      </c>
      <c r="E2478" s="153" t="s">
        <v>12574</v>
      </c>
      <c r="F2478" s="176" t="s">
        <v>13211</v>
      </c>
      <c r="G2478" s="177" t="str">
        <f t="shared" si="53"/>
        <v>[Alacarte CB]_Trà Sữa Vietnam Airlines - AFT_Jan.26</v>
      </c>
      <c r="H2478" s="176" t="s">
        <v>13700</v>
      </c>
      <c r="I2478" s="159" t="s">
        <v>13701</v>
      </c>
      <c r="J2478" s="178" t="s">
        <v>13702</v>
      </c>
      <c r="K2478" s="159"/>
      <c r="L2478" s="157"/>
      <c r="M2478" s="159"/>
      <c r="N2478" s="168"/>
      <c r="O2478" s="155" t="s">
        <v>1222</v>
      </c>
      <c r="P2478" s="168"/>
      <c r="Q2478" s="159" t="s">
        <v>13703</v>
      </c>
      <c r="R2478" s="177"/>
      <c r="S2478" s="177"/>
      <c r="T2478" s="177"/>
      <c r="U2478" s="155" t="s">
        <v>696</v>
      </c>
      <c r="V2478" s="155" t="b">
        <v>0</v>
      </c>
      <c r="W2478" s="179" t="s">
        <v>13704</v>
      </c>
      <c r="X2478" s="168"/>
      <c r="Y2478" s="173">
        <v>21755</v>
      </c>
      <c r="Z2478" s="162" t="s">
        <v>13023</v>
      </c>
      <c r="AA2478" s="163" t="str">
        <f t="shared" si="61"/>
        <v>https://shopeefood.vn/bo-suu-tap/a-vn-airlines</v>
      </c>
      <c r="AB2478" s="351" t="str">
        <f t="shared" si="62"/>
        <v>https://shopeefood.shopee.vn/bo-suu-tap/a-vn-airlines</v>
      </c>
    </row>
    <row r="2479" spans="1:28" ht="60">
      <c r="A2479" s="151" t="s">
        <v>684</v>
      </c>
      <c r="B2479" s="152"/>
      <c r="C2479" s="152" t="s">
        <v>1236</v>
      </c>
      <c r="D2479" s="152" t="s">
        <v>201</v>
      </c>
      <c r="E2479" s="180" t="s">
        <v>300</v>
      </c>
      <c r="F2479" s="155" t="s">
        <v>13705</v>
      </c>
      <c r="G2479" s="177" t="str">
        <f t="shared" si="53"/>
        <v>[SJBP]_Gà Rán Popeyes_1k_Jan</v>
      </c>
      <c r="H2479" s="176" t="s">
        <v>13706</v>
      </c>
      <c r="I2479" s="183" t="s">
        <v>13707</v>
      </c>
      <c r="J2479" s="209" t="s">
        <v>8862</v>
      </c>
      <c r="K2479" s="162"/>
      <c r="L2479" s="162"/>
      <c r="M2479" s="162"/>
      <c r="N2479" s="169"/>
      <c r="O2479" s="183"/>
      <c r="P2479" s="169"/>
      <c r="Q2479" s="183"/>
      <c r="R2479" s="177"/>
      <c r="S2479" s="177"/>
      <c r="T2479" s="177"/>
      <c r="U2479" s="155" t="s">
        <v>696</v>
      </c>
      <c r="V2479" s="155" t="b">
        <v>0</v>
      </c>
      <c r="W2479" s="170" t="s">
        <v>13708</v>
      </c>
      <c r="X2479" s="168"/>
      <c r="Y2479" s="173">
        <v>21963</v>
      </c>
      <c r="Z2479" s="162" t="s">
        <v>13709</v>
      </c>
      <c r="AA2479" s="163" t="str">
        <f t="shared" si="61"/>
        <v>https://shopeefood.vn/bo-suu-tap/sj-ga-popeyes</v>
      </c>
      <c r="AB2479" s="351" t="str">
        <f t="shared" si="62"/>
        <v>https://shopeefood.shopee.vn/bo-suu-tap/sj-ga-popeyes</v>
      </c>
    </row>
    <row r="2480" spans="1:28" ht="75">
      <c r="A2480" s="151" t="s">
        <v>684</v>
      </c>
      <c r="B2480" s="152"/>
      <c r="C2480" s="152" t="s">
        <v>685</v>
      </c>
      <c r="D2480" s="152" t="s">
        <v>219</v>
      </c>
      <c r="E2480" s="153" t="s">
        <v>2721</v>
      </c>
      <c r="F2480" s="152" t="s">
        <v>13710</v>
      </c>
      <c r="G2480" s="177" t="str">
        <f t="shared" si="53"/>
        <v>[Alacarte]_Bánh Mì Huynh Hoa_Thank You Driver 2025</v>
      </c>
      <c r="H2480" s="153" t="s">
        <v>13711</v>
      </c>
      <c r="I2480" s="159" t="s">
        <v>13712</v>
      </c>
      <c r="J2480" s="178" t="s">
        <v>11895</v>
      </c>
      <c r="K2480" s="158"/>
      <c r="L2480" s="179" t="s">
        <v>13713</v>
      </c>
      <c r="M2480" s="158"/>
      <c r="N2480" s="250"/>
      <c r="O2480" s="176" t="s">
        <v>13714</v>
      </c>
      <c r="P2480" s="250"/>
      <c r="Q2480" s="193" t="s">
        <v>13715</v>
      </c>
      <c r="R2480" s="250"/>
      <c r="S2480" s="250"/>
      <c r="T2480" s="177"/>
      <c r="U2480" s="155" t="s">
        <v>696</v>
      </c>
      <c r="V2480" s="155" t="b">
        <v>0</v>
      </c>
      <c r="W2480" s="179" t="s">
        <v>13716</v>
      </c>
      <c r="X2480" s="168"/>
      <c r="Y2480" s="173">
        <v>21507</v>
      </c>
      <c r="Z2480" s="162" t="s">
        <v>11901</v>
      </c>
      <c r="AA2480" s="163" t="str">
        <f t="shared" si="61"/>
        <v>https://shopeefood.vn/bo-suu-tap/a-banh-mi-huynh-hoa</v>
      </c>
      <c r="AB2480" s="351" t="str">
        <f t="shared" si="62"/>
        <v>https://shopeefood.shopee.vn/bo-suu-tap/a-banh-mi-huynh-hoa</v>
      </c>
    </row>
    <row r="2481" spans="1:28" ht="60">
      <c r="A2481" s="151" t="s">
        <v>684</v>
      </c>
      <c r="B2481" s="152"/>
      <c r="C2481" s="152" t="s">
        <v>685</v>
      </c>
      <c r="D2481" s="152" t="s">
        <v>219</v>
      </c>
      <c r="E2481" s="243" t="s">
        <v>1346</v>
      </c>
      <c r="F2481" s="152" t="s">
        <v>13710</v>
      </c>
      <c r="G2481" s="177" t="str">
        <f t="shared" si="53"/>
        <v>[Alacarte]_LaBoong - Trà Ô Long Làng LaBoong_Thank You Driver 2025</v>
      </c>
      <c r="H2481" s="243" t="s">
        <v>13717</v>
      </c>
      <c r="I2481" s="155" t="s">
        <v>13718</v>
      </c>
      <c r="J2481" s="248" t="s">
        <v>13719</v>
      </c>
      <c r="K2481" s="158"/>
      <c r="L2481" s="179" t="s">
        <v>13720</v>
      </c>
      <c r="M2481" s="158"/>
      <c r="N2481" s="250"/>
      <c r="O2481" s="159"/>
      <c r="P2481" s="250"/>
      <c r="Q2481" s="193" t="s">
        <v>13721</v>
      </c>
      <c r="R2481" s="177" t="s">
        <v>13721</v>
      </c>
      <c r="S2481" s="250"/>
      <c r="T2481" s="250"/>
      <c r="U2481" s="155" t="s">
        <v>696</v>
      </c>
      <c r="V2481" s="155" t="b">
        <v>0</v>
      </c>
      <c r="W2481" s="179" t="s">
        <v>13722</v>
      </c>
      <c r="X2481" s="168"/>
      <c r="Y2481" s="173">
        <v>20487</v>
      </c>
      <c r="Z2481" s="162" t="s">
        <v>6769</v>
      </c>
      <c r="AA2481" s="163" t="str">
        <f t="shared" si="61"/>
        <v>https://shopeefood.vn/bo-suu-tap/a-laboong-tra</v>
      </c>
      <c r="AB2481" s="351" t="str">
        <f t="shared" si="62"/>
        <v>https://shopeefood.shopee.vn/bo-suu-tap/a-laboong-tra</v>
      </c>
    </row>
    <row r="2482" spans="1:28" ht="120">
      <c r="A2482" s="151" t="s">
        <v>935</v>
      </c>
      <c r="B2482" s="152"/>
      <c r="C2482" s="152" t="s">
        <v>706</v>
      </c>
      <c r="D2482" s="152" t="s">
        <v>222</v>
      </c>
      <c r="E2482" s="191" t="s">
        <v>1054</v>
      </c>
      <c r="F2482" s="155" t="s">
        <v>1528</v>
      </c>
      <c r="G2482" s="177" t="str">
        <f t="shared" si="53"/>
        <v>[Alacarte CB]_Kem Bơ - Trái Cây Tô &amp; Ăn Vặt_Feb.CB3</v>
      </c>
      <c r="H2482" s="193" t="s">
        <v>13723</v>
      </c>
      <c r="I2482" s="193" t="s">
        <v>13724</v>
      </c>
      <c r="J2482" s="178" t="s">
        <v>1056</v>
      </c>
      <c r="K2482" s="159"/>
      <c r="L2482" s="170" t="s">
        <v>5353</v>
      </c>
      <c r="M2482" s="793" t="s">
        <v>13725</v>
      </c>
      <c r="N2482" s="176" t="s">
        <v>13726</v>
      </c>
      <c r="O2482" s="193" t="s">
        <v>13727</v>
      </c>
      <c r="P2482" s="177"/>
      <c r="Q2482" s="193" t="s">
        <v>13728</v>
      </c>
      <c r="R2482" s="177"/>
      <c r="S2482" s="177"/>
      <c r="T2482" s="177"/>
      <c r="U2482" s="155" t="s">
        <v>696</v>
      </c>
      <c r="V2482" s="155" t="b">
        <v>0</v>
      </c>
      <c r="W2482" s="179" t="s">
        <v>13729</v>
      </c>
      <c r="X2482" s="168"/>
      <c r="Y2482" s="173">
        <v>19429</v>
      </c>
      <c r="Z2482" s="162" t="s">
        <v>3197</v>
      </c>
      <c r="AA2482" s="163" t="str">
        <f t="shared" si="61"/>
        <v>https://shopeefood.vn/bo-suu-tap/a-kem-bo-251</v>
      </c>
      <c r="AB2482" s="351" t="str">
        <f t="shared" si="62"/>
        <v>https://shopeefood.shopee.vn/bo-suu-tap/a-kem-bo-251</v>
      </c>
    </row>
    <row r="2483" spans="1:28" ht="135">
      <c r="A2483" s="151" t="s">
        <v>935</v>
      </c>
      <c r="B2483" s="152"/>
      <c r="C2483" s="152" t="s">
        <v>706</v>
      </c>
      <c r="D2483" s="152" t="s">
        <v>215</v>
      </c>
      <c r="E2483" s="191" t="s">
        <v>1226</v>
      </c>
      <c r="F2483" s="155" t="s">
        <v>13730</v>
      </c>
      <c r="G2483" s="177" t="str">
        <f t="shared" si="53"/>
        <v>[Win 3]_Cơm Gà Xối Mỡ 142_Feb.26</v>
      </c>
      <c r="H2483" s="193" t="s">
        <v>13731</v>
      </c>
      <c r="I2483" s="193" t="s">
        <v>13732</v>
      </c>
      <c r="J2483" s="178" t="s">
        <v>1229</v>
      </c>
      <c r="K2483" s="159"/>
      <c r="L2483" s="157" t="s">
        <v>1230</v>
      </c>
      <c r="M2483" s="193" t="s">
        <v>10145</v>
      </c>
      <c r="N2483" s="517" t="s">
        <v>12331</v>
      </c>
      <c r="O2483" s="193" t="s">
        <v>13727</v>
      </c>
      <c r="P2483" s="177"/>
      <c r="Q2483" s="192" t="s">
        <v>13733</v>
      </c>
      <c r="R2483" s="177"/>
      <c r="S2483" s="177"/>
      <c r="T2483" s="177"/>
      <c r="U2483" s="155" t="s">
        <v>696</v>
      </c>
      <c r="V2483" s="155" t="b">
        <v>0</v>
      </c>
      <c r="W2483" s="179" t="s">
        <v>13734</v>
      </c>
      <c r="X2483" s="168"/>
      <c r="Y2483" s="173">
        <v>20173</v>
      </c>
      <c r="Z2483" s="162" t="s">
        <v>5535</v>
      </c>
      <c r="AA2483" s="163" t="str">
        <f t="shared" si="61"/>
        <v>https://shopeefood.vn/bo-suu-tap/w3-com-ga-142</v>
      </c>
      <c r="AB2483" s="351" t="str">
        <f t="shared" si="62"/>
        <v>https://shopeefood.shopee.vn/bo-suu-tap/w3-com-ga-142</v>
      </c>
    </row>
    <row r="2484" spans="1:28" ht="120">
      <c r="A2484" s="151" t="s">
        <v>684</v>
      </c>
      <c r="B2484" s="152"/>
      <c r="C2484" s="152" t="s">
        <v>685</v>
      </c>
      <c r="D2484" s="152" t="s">
        <v>219</v>
      </c>
      <c r="E2484" s="153" t="s">
        <v>1046</v>
      </c>
      <c r="F2484" s="152" t="s">
        <v>13710</v>
      </c>
      <c r="G2484" s="177" t="str">
        <f t="shared" si="53"/>
        <v>[Alacarte]_Trà sữa Bingxue_Thank You Driver 2025</v>
      </c>
      <c r="H2484" s="174" t="s">
        <v>13735</v>
      </c>
      <c r="I2484" s="155" t="s">
        <v>13736</v>
      </c>
      <c r="J2484" s="248" t="s">
        <v>13737</v>
      </c>
      <c r="K2484" s="158"/>
      <c r="L2484" s="249" t="s">
        <v>13738</v>
      </c>
      <c r="M2484" s="159" t="s">
        <v>13739</v>
      </c>
      <c r="N2484" s="250"/>
      <c r="O2484" s="158"/>
      <c r="P2484" s="250"/>
      <c r="Q2484" s="193" t="s">
        <v>13740</v>
      </c>
      <c r="R2484" s="177" t="s">
        <v>13740</v>
      </c>
      <c r="S2484" s="177" t="s">
        <v>13740</v>
      </c>
      <c r="T2484" s="177" t="s">
        <v>13740</v>
      </c>
      <c r="U2484" s="155" t="s">
        <v>696</v>
      </c>
      <c r="V2484" s="155" t="b">
        <v>0</v>
      </c>
      <c r="W2484" s="179" t="s">
        <v>13741</v>
      </c>
      <c r="X2484" s="168"/>
      <c r="Y2484" s="173">
        <v>19761</v>
      </c>
      <c r="Z2484" s="162" t="s">
        <v>4186</v>
      </c>
      <c r="AA2484" s="163" t="str">
        <f t="shared" si="61"/>
        <v>https://shopeefood.vn/bo-suu-tap/a-bingxue</v>
      </c>
      <c r="AB2484" s="351" t="str">
        <f t="shared" si="62"/>
        <v>https://shopeefood.shopee.vn/bo-suu-tap/a-bingxue</v>
      </c>
    </row>
    <row r="2485" spans="1:28" ht="150">
      <c r="A2485" s="151" t="s">
        <v>684</v>
      </c>
      <c r="B2485" s="152"/>
      <c r="C2485" s="152" t="s">
        <v>1236</v>
      </c>
      <c r="D2485" s="152" t="s">
        <v>201</v>
      </c>
      <c r="E2485" s="243" t="s">
        <v>300</v>
      </c>
      <c r="F2485" s="176" t="s">
        <v>684</v>
      </c>
      <c r="G2485" s="177" t="str">
        <f t="shared" si="53"/>
        <v>[SJBP]_Gà Rán Popeyes_Jan</v>
      </c>
      <c r="H2485" s="176" t="s">
        <v>13742</v>
      </c>
      <c r="I2485" s="183" t="s">
        <v>13743</v>
      </c>
      <c r="J2485" s="184" t="s">
        <v>8862</v>
      </c>
      <c r="K2485" s="162"/>
      <c r="L2485" s="162"/>
      <c r="M2485" s="162"/>
      <c r="N2485" s="169"/>
      <c r="O2485" s="183"/>
      <c r="P2485" s="169"/>
      <c r="Q2485" s="183"/>
      <c r="R2485" s="177"/>
      <c r="S2485" s="177"/>
      <c r="T2485" s="177"/>
      <c r="U2485" s="155" t="s">
        <v>696</v>
      </c>
      <c r="V2485" s="155" t="b">
        <v>0</v>
      </c>
      <c r="W2485" s="170" t="s">
        <v>12459</v>
      </c>
      <c r="X2485" s="168"/>
      <c r="Y2485" s="173">
        <v>20876</v>
      </c>
      <c r="Z2485" s="162" t="s">
        <v>8588</v>
      </c>
      <c r="AA2485" s="163" t="str">
        <f t="shared" si="61"/>
        <v>https://shopeefood.vn/bo-suu-tap/sj-1t1-popeyes</v>
      </c>
      <c r="AB2485" s="351" t="str">
        <f t="shared" si="62"/>
        <v>https://shopeefood.shopee.vn/bo-suu-tap/sj-1t1-popeyes</v>
      </c>
    </row>
    <row r="2486" spans="1:28" ht="90">
      <c r="A2486" s="151" t="s">
        <v>684</v>
      </c>
      <c r="B2486" s="152"/>
      <c r="C2486" s="152" t="s">
        <v>706</v>
      </c>
      <c r="D2486" s="152" t="s">
        <v>222</v>
      </c>
      <c r="E2486" s="174" t="s">
        <v>329</v>
      </c>
      <c r="F2486" s="176" t="s">
        <v>858</v>
      </c>
      <c r="G2486" s="177" t="str">
        <f t="shared" si="53"/>
        <v>[Alacarte CB]_Kohaku Udon &amp; Ramen_Jan.CB5</v>
      </c>
      <c r="H2486" s="176" t="s">
        <v>13744</v>
      </c>
      <c r="I2486" s="174" t="s">
        <v>13745</v>
      </c>
      <c r="J2486" s="178" t="s">
        <v>13746</v>
      </c>
      <c r="K2486" s="159"/>
      <c r="L2486" s="159"/>
      <c r="M2486" s="159"/>
      <c r="N2486" s="168"/>
      <c r="O2486" s="155" t="s">
        <v>4147</v>
      </c>
      <c r="P2486" s="168"/>
      <c r="Q2486" s="193" t="s">
        <v>13747</v>
      </c>
      <c r="R2486" s="177"/>
      <c r="S2486" s="177"/>
      <c r="T2486" s="177"/>
      <c r="U2486" s="155" t="s">
        <v>696</v>
      </c>
      <c r="V2486" s="155" t="b">
        <v>0</v>
      </c>
      <c r="W2486" s="170" t="s">
        <v>13748</v>
      </c>
      <c r="X2486" s="168"/>
      <c r="Y2486" s="173">
        <v>21969</v>
      </c>
      <c r="Z2486" s="162" t="s">
        <v>13749</v>
      </c>
      <c r="AA2486" s="163" t="str">
        <f t="shared" si="61"/>
        <v>https://shopeefood.vn/bo-suu-tap/a-kohaku</v>
      </c>
      <c r="AB2486" s="351" t="str">
        <f t="shared" si="62"/>
        <v>https://shopeefood.shopee.vn/bo-suu-tap/a-kohaku</v>
      </c>
    </row>
    <row r="2487" spans="1:28" ht="120">
      <c r="A2487" s="151" t="s">
        <v>684</v>
      </c>
      <c r="B2487" s="152"/>
      <c r="C2487" s="152" t="s">
        <v>1236</v>
      </c>
      <c r="D2487" s="152" t="s">
        <v>201</v>
      </c>
      <c r="E2487" s="180" t="s">
        <v>1469</v>
      </c>
      <c r="F2487" s="155" t="s">
        <v>13750</v>
      </c>
      <c r="G2487" s="177" t="str">
        <f t="shared" si="53"/>
        <v>[SJBP]_Gong Cha_BOGO_Jan</v>
      </c>
      <c r="H2487" s="176" t="s">
        <v>13751</v>
      </c>
      <c r="I2487" s="183" t="s">
        <v>13752</v>
      </c>
      <c r="J2487" s="184" t="s">
        <v>1472</v>
      </c>
      <c r="K2487" s="162"/>
      <c r="L2487" s="162"/>
      <c r="M2487" s="162"/>
      <c r="N2487" s="169"/>
      <c r="O2487" s="183"/>
      <c r="P2487" s="169"/>
      <c r="Q2487" s="183"/>
      <c r="R2487" s="177"/>
      <c r="S2487" s="177"/>
      <c r="T2487" s="177"/>
      <c r="U2487" s="155"/>
      <c r="V2487" s="155" t="b">
        <v>0</v>
      </c>
      <c r="W2487" s="168"/>
      <c r="X2487" s="168"/>
      <c r="Y2487" s="173">
        <v>21970</v>
      </c>
      <c r="Z2487" s="162" t="s">
        <v>13753</v>
      </c>
      <c r="AA2487" s="163" t="str">
        <f t="shared" si="61"/>
        <v>https://shopeefood.vn/bo-suu-tap/sj-gong-cha</v>
      </c>
      <c r="AB2487" s="351" t="str">
        <f t="shared" si="62"/>
        <v>https://shopeefood.shopee.vn/bo-suu-tap/sj-gong-cha</v>
      </c>
    </row>
    <row r="2488" spans="1:28" ht="120">
      <c r="A2488" s="151" t="s">
        <v>684</v>
      </c>
      <c r="B2488" s="152"/>
      <c r="C2488" s="152" t="s">
        <v>717</v>
      </c>
      <c r="D2488" s="152" t="s">
        <v>222</v>
      </c>
      <c r="E2488" s="153" t="s">
        <v>8902</v>
      </c>
      <c r="F2488" s="155" t="s">
        <v>13086</v>
      </c>
      <c r="G2488" s="177" t="str">
        <f t="shared" si="53"/>
        <v>[Alacarte CB]_Bún Bò 1991_Jan.CB1.26</v>
      </c>
      <c r="H2488" s="176" t="s">
        <v>13754</v>
      </c>
      <c r="I2488" s="159" t="s">
        <v>13755</v>
      </c>
      <c r="J2488" s="178" t="s">
        <v>8905</v>
      </c>
      <c r="K2488" s="159"/>
      <c r="L2488" s="828" t="s">
        <v>13756</v>
      </c>
      <c r="M2488" s="176" t="s">
        <v>13757</v>
      </c>
      <c r="N2488" s="168"/>
      <c r="O2488" s="176" t="s">
        <v>13758</v>
      </c>
      <c r="P2488" s="168"/>
      <c r="Q2488" s="155" t="s">
        <v>13759</v>
      </c>
      <c r="R2488" s="829"/>
      <c r="S2488" s="177"/>
      <c r="T2488" s="177"/>
      <c r="U2488" s="155" t="s">
        <v>696</v>
      </c>
      <c r="V2488" s="155" t="b">
        <v>0</v>
      </c>
      <c r="W2488" s="179" t="s">
        <v>13760</v>
      </c>
      <c r="X2488" s="168"/>
      <c r="Y2488" s="173">
        <v>20959</v>
      </c>
      <c r="Z2488" s="162" t="s">
        <v>8910</v>
      </c>
      <c r="AA2488" s="163" t="str">
        <f t="shared" si="61"/>
        <v>https://shopeefood.vn/bo-suu-tap/a-bun-bo-1991</v>
      </c>
      <c r="AB2488" s="351" t="str">
        <f t="shared" si="62"/>
        <v>https://shopeefood.shopee.vn/bo-suu-tap/a-bun-bo-1991</v>
      </c>
    </row>
    <row r="2489" spans="1:28" ht="105">
      <c r="A2489" s="151" t="s">
        <v>684</v>
      </c>
      <c r="B2489" s="152"/>
      <c r="C2489" s="152" t="s">
        <v>717</v>
      </c>
      <c r="D2489" s="152" t="s">
        <v>211</v>
      </c>
      <c r="E2489" s="243" t="s">
        <v>1453</v>
      </c>
      <c r="F2489" s="155" t="s">
        <v>13211</v>
      </c>
      <c r="G2489" s="177" t="str">
        <f t="shared" si="53"/>
        <v>[Win 1]_Trà Sữa May Cha_Jan.26</v>
      </c>
      <c r="H2489" s="174" t="s">
        <v>13761</v>
      </c>
      <c r="I2489" s="153" t="s">
        <v>13718</v>
      </c>
      <c r="J2489" s="178" t="s">
        <v>6117</v>
      </c>
      <c r="K2489" s="159"/>
      <c r="L2489" s="170" t="s">
        <v>2619</v>
      </c>
      <c r="M2489" s="176" t="s">
        <v>13762</v>
      </c>
      <c r="N2489" s="168"/>
      <c r="O2489" s="159"/>
      <c r="P2489" s="168"/>
      <c r="Q2489" s="159" t="s">
        <v>13763</v>
      </c>
      <c r="R2489" s="168"/>
      <c r="S2489" s="168"/>
      <c r="T2489" s="168"/>
      <c r="U2489" s="155" t="s">
        <v>696</v>
      </c>
      <c r="V2489" s="155" t="b">
        <v>0</v>
      </c>
      <c r="W2489" s="179" t="s">
        <v>13764</v>
      </c>
      <c r="X2489" s="168"/>
      <c r="Y2489" s="173">
        <v>22018</v>
      </c>
      <c r="Z2489" s="162" t="s">
        <v>13765</v>
      </c>
      <c r="AA2489" s="163" t="str">
        <f t="shared" si="61"/>
        <v>https://shopeefood.vn/bo-suu-tap/w1-may-cha</v>
      </c>
      <c r="AB2489" s="351" t="str">
        <f t="shared" si="62"/>
        <v>https://shopeefood.shopee.vn/bo-suu-tap/w1-may-cha</v>
      </c>
    </row>
    <row r="2490" spans="1:28" ht="105">
      <c r="A2490" s="151" t="s">
        <v>684</v>
      </c>
      <c r="B2490" s="152"/>
      <c r="C2490" s="152" t="s">
        <v>717</v>
      </c>
      <c r="D2490" s="152" t="s">
        <v>215</v>
      </c>
      <c r="E2490" s="243" t="s">
        <v>1453</v>
      </c>
      <c r="F2490" s="155" t="s">
        <v>13211</v>
      </c>
      <c r="G2490" s="177" t="str">
        <f t="shared" si="53"/>
        <v>[Win 3]_Trà Sữa May Cha_Jan.26</v>
      </c>
      <c r="H2490" s="174" t="s">
        <v>13766</v>
      </c>
      <c r="I2490" s="153" t="s">
        <v>13767</v>
      </c>
      <c r="J2490" s="178" t="s">
        <v>6117</v>
      </c>
      <c r="K2490" s="159"/>
      <c r="L2490" s="159"/>
      <c r="M2490" s="159"/>
      <c r="N2490" s="168"/>
      <c r="O2490" s="155" t="s">
        <v>723</v>
      </c>
      <c r="P2490" s="168"/>
      <c r="Q2490" s="159" t="s">
        <v>13768</v>
      </c>
      <c r="R2490" s="168"/>
      <c r="S2490" s="168"/>
      <c r="T2490" s="168"/>
      <c r="U2490" s="155" t="s">
        <v>696</v>
      </c>
      <c r="V2490" s="155" t="b">
        <v>0</v>
      </c>
      <c r="W2490" s="179" t="s">
        <v>11306</v>
      </c>
      <c r="X2490" s="168"/>
      <c r="Y2490" s="173">
        <v>21248</v>
      </c>
      <c r="Z2490" s="162" t="s">
        <v>9919</v>
      </c>
      <c r="AA2490" s="163" t="str">
        <f t="shared" si="61"/>
        <v>https://shopeefood.vn/bo-suu-tap/w3--maycha</v>
      </c>
      <c r="AB2490" s="351" t="str">
        <f t="shared" si="62"/>
        <v>https://shopeefood.shopee.vn/bo-suu-tap/w3--maycha</v>
      </c>
    </row>
    <row r="2491" spans="1:28" ht="120">
      <c r="A2491" s="151" t="s">
        <v>684</v>
      </c>
      <c r="B2491" s="152"/>
      <c r="C2491" s="152" t="s">
        <v>717</v>
      </c>
      <c r="D2491" s="152" t="s">
        <v>222</v>
      </c>
      <c r="E2491" s="243" t="s">
        <v>1453</v>
      </c>
      <c r="F2491" s="176" t="s">
        <v>13769</v>
      </c>
      <c r="G2491" s="177" t="str">
        <f t="shared" si="53"/>
        <v>[Alacarte CB]_Trà Sữa May Cha_Jan.CB1_50%.26</v>
      </c>
      <c r="H2491" s="174" t="s">
        <v>13770</v>
      </c>
      <c r="I2491" s="153" t="s">
        <v>13640</v>
      </c>
      <c r="J2491" s="178" t="s">
        <v>2627</v>
      </c>
      <c r="K2491" s="159"/>
      <c r="L2491" s="159"/>
      <c r="M2491" s="159"/>
      <c r="N2491" s="168"/>
      <c r="O2491" s="155" t="s">
        <v>13771</v>
      </c>
      <c r="P2491" s="168"/>
      <c r="Q2491" s="159"/>
      <c r="R2491" s="168"/>
      <c r="S2491" s="830" t="s">
        <v>13772</v>
      </c>
      <c r="T2491" s="830" t="s">
        <v>13773</v>
      </c>
      <c r="U2491" s="155" t="s">
        <v>696</v>
      </c>
      <c r="V2491" s="155" t="b">
        <v>0</v>
      </c>
      <c r="W2491" s="179" t="s">
        <v>13774</v>
      </c>
      <c r="X2491" s="168"/>
      <c r="Y2491" s="173">
        <v>21162</v>
      </c>
      <c r="Z2491" s="162" t="s">
        <v>9090</v>
      </c>
      <c r="AA2491" s="163" t="str">
        <f t="shared" si="61"/>
        <v>https://shopeefood.vn/bo-suu-tap/a-maychadn</v>
      </c>
      <c r="AB2491" s="351" t="str">
        <f t="shared" si="62"/>
        <v>https://shopeefood.shopee.vn/bo-suu-tap/a-maychadn</v>
      </c>
    </row>
    <row r="2492" spans="1:28" ht="120">
      <c r="A2492" s="151" t="s">
        <v>684</v>
      </c>
      <c r="B2492" s="152"/>
      <c r="C2492" s="152" t="s">
        <v>717</v>
      </c>
      <c r="D2492" s="152" t="s">
        <v>222</v>
      </c>
      <c r="E2492" s="243" t="s">
        <v>1453</v>
      </c>
      <c r="F2492" s="176" t="s">
        <v>13775</v>
      </c>
      <c r="G2492" s="177" t="str">
        <f t="shared" si="53"/>
        <v>[Alacarte CB]_Trà Sữa May Cha_Jan.CB1_9K.26</v>
      </c>
      <c r="H2492" s="174" t="s">
        <v>13776</v>
      </c>
      <c r="I2492" s="243" t="s">
        <v>13777</v>
      </c>
      <c r="J2492" s="178" t="s">
        <v>2627</v>
      </c>
      <c r="K2492" s="159"/>
      <c r="L2492" s="159"/>
      <c r="M2492" s="159"/>
      <c r="N2492" s="168"/>
      <c r="O2492" s="171" t="s">
        <v>13778</v>
      </c>
      <c r="P2492" s="168"/>
      <c r="Q2492" s="159"/>
      <c r="R2492" s="168"/>
      <c r="S2492" s="570" t="s">
        <v>13779</v>
      </c>
      <c r="T2492" s="830" t="s">
        <v>13780</v>
      </c>
      <c r="U2492" s="155" t="s">
        <v>696</v>
      </c>
      <c r="V2492" s="155" t="b">
        <v>0</v>
      </c>
      <c r="W2492" s="179" t="s">
        <v>13781</v>
      </c>
      <c r="X2492" s="168"/>
      <c r="Y2492" s="173">
        <v>21409</v>
      </c>
      <c r="Z2492" s="162" t="s">
        <v>11307</v>
      </c>
      <c r="AA2492" s="163" t="str">
        <f t="shared" si="61"/>
        <v>https://shopeefood.vn/bo-suu-tap/a--maycha</v>
      </c>
      <c r="AB2492" s="351" t="str">
        <f t="shared" si="62"/>
        <v>https://shopeefood.shopee.vn/bo-suu-tap/a--maycha</v>
      </c>
    </row>
    <row r="2493" spans="1:28" ht="120">
      <c r="A2493" s="151" t="s">
        <v>684</v>
      </c>
      <c r="B2493" s="152"/>
      <c r="C2493" s="152" t="s">
        <v>717</v>
      </c>
      <c r="D2493" s="152" t="s">
        <v>219</v>
      </c>
      <c r="E2493" s="243" t="s">
        <v>1453</v>
      </c>
      <c r="F2493" s="155" t="s">
        <v>13211</v>
      </c>
      <c r="G2493" s="177" t="str">
        <f t="shared" si="53"/>
        <v>[Alacarte]_Trà Sữa May Cha_Jan.26</v>
      </c>
      <c r="H2493" s="174" t="s">
        <v>13782</v>
      </c>
      <c r="I2493" s="243" t="s">
        <v>13783</v>
      </c>
      <c r="J2493" s="178" t="s">
        <v>2627</v>
      </c>
      <c r="K2493" s="159"/>
      <c r="L2493" s="159"/>
      <c r="M2493" s="159"/>
      <c r="N2493" s="168"/>
      <c r="O2493" s="155" t="s">
        <v>13784</v>
      </c>
      <c r="P2493" s="168"/>
      <c r="Q2493" s="159"/>
      <c r="R2493" s="168"/>
      <c r="S2493" s="570" t="s">
        <v>13785</v>
      </c>
      <c r="T2493" s="830"/>
      <c r="U2493" s="155" t="s">
        <v>696</v>
      </c>
      <c r="V2493" s="155" t="b">
        <v>0</v>
      </c>
      <c r="W2493" s="179" t="s">
        <v>13786</v>
      </c>
      <c r="X2493" s="168"/>
      <c r="Y2493" s="173">
        <v>21305</v>
      </c>
      <c r="Z2493" s="162" t="s">
        <v>9946</v>
      </c>
      <c r="AA2493" s="163" t="str">
        <f t="shared" si="61"/>
        <v>https://shopeefood.vn/bo-suu-tap/a-maycha-spf</v>
      </c>
      <c r="AB2493" s="351" t="str">
        <f t="shared" si="62"/>
        <v>https://shopeefood.shopee.vn/bo-suu-tap/a-maycha-spf</v>
      </c>
    </row>
    <row r="2494" spans="1:28" ht="255">
      <c r="A2494" s="151" t="s">
        <v>935</v>
      </c>
      <c r="B2494" s="152"/>
      <c r="C2494" s="152" t="s">
        <v>706</v>
      </c>
      <c r="D2494" s="152" t="s">
        <v>222</v>
      </c>
      <c r="E2494" s="191" t="s">
        <v>686</v>
      </c>
      <c r="F2494" s="155" t="s">
        <v>13787</v>
      </c>
      <c r="G2494" s="177" t="str">
        <f t="shared" si="53"/>
        <v>[Alacarte CB]_Busan Korean Food_Feb.CB1.26</v>
      </c>
      <c r="H2494" s="176" t="s">
        <v>13788</v>
      </c>
      <c r="I2494" s="159" t="s">
        <v>13789</v>
      </c>
      <c r="J2494" s="286" t="s">
        <v>690</v>
      </c>
      <c r="K2494" s="159"/>
      <c r="L2494" s="157" t="s">
        <v>12814</v>
      </c>
      <c r="M2494" s="176" t="s">
        <v>13790</v>
      </c>
      <c r="N2494" s="176" t="s">
        <v>12349</v>
      </c>
      <c r="O2494" s="176" t="s">
        <v>13791</v>
      </c>
      <c r="P2494" s="168"/>
      <c r="Q2494" s="159" t="s">
        <v>13792</v>
      </c>
      <c r="R2494" s="177"/>
      <c r="S2494" s="177"/>
      <c r="T2494" s="177"/>
      <c r="U2494" s="155" t="s">
        <v>696</v>
      </c>
      <c r="V2494" s="155" t="b">
        <v>0</v>
      </c>
      <c r="W2494" s="179" t="s">
        <v>13793</v>
      </c>
      <c r="X2494" s="168"/>
      <c r="Y2494" s="173">
        <v>20960</v>
      </c>
      <c r="Z2494" s="162" t="s">
        <v>9046</v>
      </c>
      <c r="AA2494" s="163" t="str">
        <f t="shared" si="61"/>
        <v>https://shopeefood.vn/bo-suu-tap/a-busan-39k</v>
      </c>
      <c r="AB2494" s="351" t="str">
        <f t="shared" si="62"/>
        <v>https://shopeefood.shopee.vn/bo-suu-tap/a-busan-39k</v>
      </c>
    </row>
    <row r="2495" spans="1:28" ht="135">
      <c r="A2495" s="151" t="s">
        <v>684</v>
      </c>
      <c r="B2495" s="152"/>
      <c r="C2495" s="152" t="s">
        <v>717</v>
      </c>
      <c r="D2495" s="152" t="s">
        <v>211</v>
      </c>
      <c r="E2495" s="153" t="s">
        <v>12574</v>
      </c>
      <c r="F2495" s="155" t="s">
        <v>13211</v>
      </c>
      <c r="G2495" s="177" t="str">
        <f t="shared" si="53"/>
        <v>[Win 1]_Trà Sữa Vietnam Airlines - AFT_Jan.26</v>
      </c>
      <c r="H2495" s="176" t="s">
        <v>13794</v>
      </c>
      <c r="I2495" s="159" t="s">
        <v>13795</v>
      </c>
      <c r="J2495" s="178" t="s">
        <v>13702</v>
      </c>
      <c r="K2495" s="159"/>
      <c r="L2495" s="157"/>
      <c r="M2495" s="185"/>
      <c r="N2495" s="168"/>
      <c r="O2495" s="171" t="s">
        <v>13796</v>
      </c>
      <c r="P2495" s="168"/>
      <c r="Q2495" s="159" t="s">
        <v>13797</v>
      </c>
      <c r="R2495" s="177"/>
      <c r="S2495" s="177"/>
      <c r="T2495" s="177"/>
      <c r="U2495" s="155" t="s">
        <v>696</v>
      </c>
      <c r="V2495" s="155" t="b">
        <v>0</v>
      </c>
      <c r="W2495" s="179" t="s">
        <v>13798</v>
      </c>
      <c r="X2495" s="168"/>
      <c r="Y2495" s="173">
        <v>21673</v>
      </c>
      <c r="Z2495" s="162" t="s">
        <v>12583</v>
      </c>
      <c r="AA2495" s="163" t="str">
        <f t="shared" si="61"/>
        <v>https://shopeefood.vn/bo-suu-tap/w1-vnairlines-aft</v>
      </c>
      <c r="AB2495" s="351" t="str">
        <f t="shared" si="62"/>
        <v>https://shopeefood.shopee.vn/bo-suu-tap/w1-vnairlines-aft</v>
      </c>
    </row>
    <row r="2496" spans="1:28" ht="45">
      <c r="A2496" s="151" t="s">
        <v>684</v>
      </c>
      <c r="B2496" s="152"/>
      <c r="C2496" s="152" t="s">
        <v>685</v>
      </c>
      <c r="D2496" s="152" t="s">
        <v>219</v>
      </c>
      <c r="E2496" s="153" t="s">
        <v>433</v>
      </c>
      <c r="F2496" s="152" t="s">
        <v>13710</v>
      </c>
      <c r="G2496" s="177" t="str">
        <f t="shared" si="53"/>
        <v>[Alacarte]_Trà Sữa Mixue_Thank You Driver 2025</v>
      </c>
      <c r="H2496" s="831" t="s">
        <v>13799</v>
      </c>
      <c r="I2496" s="155" t="s">
        <v>13800</v>
      </c>
      <c r="J2496" s="248" t="s">
        <v>13801</v>
      </c>
      <c r="K2496" s="158"/>
      <c r="L2496" s="249" t="s">
        <v>13802</v>
      </c>
      <c r="M2496" s="158" t="s">
        <v>13803</v>
      </c>
      <c r="N2496" s="250" t="s">
        <v>13804</v>
      </c>
      <c r="O2496" s="155" t="s">
        <v>13805</v>
      </c>
      <c r="P2496" s="250"/>
      <c r="Q2496" s="193" t="s">
        <v>13806</v>
      </c>
      <c r="R2496" s="177" t="s">
        <v>13806</v>
      </c>
      <c r="S2496" s="177" t="s">
        <v>13806</v>
      </c>
      <c r="T2496" s="177" t="s">
        <v>13806</v>
      </c>
      <c r="U2496" s="155" t="s">
        <v>696</v>
      </c>
      <c r="V2496" s="155" t="b">
        <v>0</v>
      </c>
      <c r="W2496" s="179" t="s">
        <v>13807</v>
      </c>
      <c r="X2496" s="168"/>
      <c r="Y2496" s="173">
        <v>21994</v>
      </c>
      <c r="Z2496" s="162" t="s">
        <v>13808</v>
      </c>
      <c r="AA2496" s="163" t="str">
        <f t="shared" si="61"/>
        <v>https://shopeefood.vn/bo-suu-tap/a-mixue</v>
      </c>
      <c r="AB2496" s="351" t="str">
        <f t="shared" si="62"/>
        <v>https://shopeefood.shopee.vn/bo-suu-tap/a-mixue</v>
      </c>
    </row>
    <row r="2497" spans="1:28" ht="409.6">
      <c r="A2497" s="151" t="s">
        <v>684</v>
      </c>
      <c r="B2497" s="152"/>
      <c r="C2497" s="152" t="s">
        <v>1236</v>
      </c>
      <c r="D2497" s="152" t="s">
        <v>201</v>
      </c>
      <c r="E2497" s="243" t="s">
        <v>285</v>
      </c>
      <c r="F2497" s="176" t="s">
        <v>684</v>
      </c>
      <c r="G2497" s="177" t="str">
        <f t="shared" si="53"/>
        <v>[SJBP]_Domino's Pizza_Jan</v>
      </c>
      <c r="H2497" s="176" t="s">
        <v>13809</v>
      </c>
      <c r="I2497" s="183" t="s">
        <v>13810</v>
      </c>
      <c r="J2497" s="184" t="s">
        <v>10218</v>
      </c>
      <c r="K2497" s="162"/>
      <c r="L2497" s="162"/>
      <c r="M2497" s="162"/>
      <c r="N2497" s="169"/>
      <c r="O2497" s="183"/>
      <c r="P2497" s="169"/>
      <c r="Q2497" s="183"/>
      <c r="R2497" s="177"/>
      <c r="S2497" s="177"/>
      <c r="T2497" s="177"/>
      <c r="U2497" s="155" t="s">
        <v>696</v>
      </c>
      <c r="V2497" s="155" t="b">
        <v>0</v>
      </c>
      <c r="W2497" s="179" t="s">
        <v>13811</v>
      </c>
      <c r="X2497" s="168"/>
      <c r="Y2497" s="173">
        <v>20671</v>
      </c>
      <c r="Z2497" s="162" t="s">
        <v>7273</v>
      </c>
      <c r="AA2497" s="163" t="str">
        <f t="shared" si="61"/>
        <v>https://shopeefood.vn/bo-suu-tap/sj-1k-dominos</v>
      </c>
      <c r="AB2497" s="351" t="str">
        <f t="shared" si="62"/>
        <v>https://shopeefood.shopee.vn/bo-suu-tap/sj-1k-dominos</v>
      </c>
    </row>
    <row r="2498" spans="1:28" ht="105">
      <c r="A2498" s="151" t="s">
        <v>684</v>
      </c>
      <c r="B2498" s="152"/>
      <c r="C2498" s="152" t="s">
        <v>717</v>
      </c>
      <c r="D2498" s="152" t="s">
        <v>213</v>
      </c>
      <c r="E2498" s="153" t="s">
        <v>189</v>
      </c>
      <c r="F2498" s="176" t="s">
        <v>13211</v>
      </c>
      <c r="G2498" s="177" t="str">
        <f t="shared" si="53"/>
        <v>[Win 2]_Al Fresco's_Jan.26</v>
      </c>
      <c r="H2498" s="176" t="s">
        <v>13812</v>
      </c>
      <c r="I2498" s="832" t="s">
        <v>13599</v>
      </c>
      <c r="J2498" s="170" t="s">
        <v>8054</v>
      </c>
      <c r="K2498" s="159"/>
      <c r="L2498" s="159"/>
      <c r="M2498" s="159"/>
      <c r="N2498" s="168"/>
      <c r="O2498" s="159" t="s">
        <v>5291</v>
      </c>
      <c r="P2498" s="168"/>
      <c r="Q2498" s="193" t="s">
        <v>13813</v>
      </c>
      <c r="R2498" s="177"/>
      <c r="S2498" s="177"/>
      <c r="T2498" s="177"/>
      <c r="U2498" s="155" t="s">
        <v>696</v>
      </c>
      <c r="V2498" s="155" t="b">
        <v>0</v>
      </c>
      <c r="W2498" s="179" t="s">
        <v>13814</v>
      </c>
      <c r="X2498" s="168"/>
      <c r="Y2498" s="173">
        <v>20826</v>
      </c>
      <c r="Z2498" s="162" t="s">
        <v>8065</v>
      </c>
      <c r="AA2498" s="163" t="str">
        <f t="shared" si="61"/>
        <v>https://shopeefood.vn/bo-suu-tap/w2-al-frescos</v>
      </c>
      <c r="AB2498" s="351" t="str">
        <f t="shared" si="62"/>
        <v>https://shopeefood.shopee.vn/bo-suu-tap/w2-al-frescos</v>
      </c>
    </row>
    <row r="2499" spans="1:28" ht="105">
      <c r="A2499" s="151" t="s">
        <v>684</v>
      </c>
      <c r="B2499" s="152"/>
      <c r="C2499" s="152" t="s">
        <v>717</v>
      </c>
      <c r="D2499" s="152" t="s">
        <v>217</v>
      </c>
      <c r="E2499" s="153" t="s">
        <v>189</v>
      </c>
      <c r="F2499" s="176" t="s">
        <v>13211</v>
      </c>
      <c r="G2499" s="177" t="str">
        <f t="shared" si="53"/>
        <v>[Win 4]_Al Fresco's_Jan.26</v>
      </c>
      <c r="H2499" s="176" t="s">
        <v>13815</v>
      </c>
      <c r="I2499" s="833" t="s">
        <v>13599</v>
      </c>
      <c r="J2499" s="170" t="s">
        <v>8054</v>
      </c>
      <c r="K2499" s="159"/>
      <c r="L2499" s="159"/>
      <c r="M2499" s="159"/>
      <c r="N2499" s="168"/>
      <c r="O2499" s="159" t="s">
        <v>5291</v>
      </c>
      <c r="P2499" s="168"/>
      <c r="Q2499" s="193" t="s">
        <v>13816</v>
      </c>
      <c r="R2499" s="177"/>
      <c r="S2499" s="177"/>
      <c r="T2499" s="177"/>
      <c r="U2499" s="155" t="s">
        <v>696</v>
      </c>
      <c r="V2499" s="155" t="b">
        <v>0</v>
      </c>
      <c r="W2499" s="179" t="s">
        <v>13814</v>
      </c>
      <c r="X2499" s="168"/>
      <c r="Y2499" s="173">
        <v>20825</v>
      </c>
      <c r="Z2499" s="162" t="s">
        <v>8060</v>
      </c>
      <c r="AA2499" s="163" t="str">
        <f t="shared" si="61"/>
        <v>https://shopeefood.vn/bo-suu-tap/w4-al-frescos</v>
      </c>
      <c r="AB2499" s="351" t="str">
        <f t="shared" si="62"/>
        <v>https://shopeefood.shopee.vn/bo-suu-tap/w4-al-frescos</v>
      </c>
    </row>
    <row r="2500" spans="1:28" ht="105">
      <c r="A2500" s="151" t="s">
        <v>684</v>
      </c>
      <c r="B2500" s="152"/>
      <c r="C2500" s="152" t="s">
        <v>1236</v>
      </c>
      <c r="D2500" s="152" t="s">
        <v>201</v>
      </c>
      <c r="E2500" s="243" t="s">
        <v>348</v>
      </c>
      <c r="F2500" s="176" t="s">
        <v>13817</v>
      </c>
      <c r="G2500" s="177" t="str">
        <f t="shared" si="53"/>
        <v>[SJBP]_McDonald's_Individual_Jan</v>
      </c>
      <c r="H2500" s="176" t="s">
        <v>13818</v>
      </c>
      <c r="I2500" s="183" t="s">
        <v>13819</v>
      </c>
      <c r="J2500" s="201" t="s">
        <v>919</v>
      </c>
      <c r="K2500" s="162"/>
      <c r="L2500" s="162"/>
      <c r="M2500" s="162"/>
      <c r="N2500" s="169"/>
      <c r="O2500" s="183"/>
      <c r="P2500" s="169"/>
      <c r="Q2500" s="183"/>
      <c r="R2500" s="177"/>
      <c r="S2500" s="177"/>
      <c r="T2500" s="177"/>
      <c r="U2500" s="155" t="s">
        <v>696</v>
      </c>
      <c r="V2500" s="155" t="b">
        <v>0</v>
      </c>
      <c r="W2500" s="170" t="s">
        <v>13820</v>
      </c>
      <c r="X2500" s="168"/>
      <c r="Y2500" s="173">
        <v>21061</v>
      </c>
      <c r="Z2500" s="162" t="s">
        <v>9817</v>
      </c>
      <c r="AA2500" s="163" t="str">
        <f t="shared" si="61"/>
        <v>https://shopeefood.vn/bo-suu-tap/sj--mcdonalds-bau</v>
      </c>
      <c r="AB2500" s="351" t="str">
        <f t="shared" si="62"/>
        <v>https://shopeefood.shopee.vn/bo-suu-tap/sj--mcdonalds-bau</v>
      </c>
    </row>
    <row r="2501" spans="1:28" ht="75">
      <c r="A2501" s="151" t="s">
        <v>684</v>
      </c>
      <c r="B2501" s="152"/>
      <c r="C2501" s="152" t="s">
        <v>1236</v>
      </c>
      <c r="D2501" s="152" t="s">
        <v>201</v>
      </c>
      <c r="E2501" s="243" t="s">
        <v>348</v>
      </c>
      <c r="F2501" s="176" t="s">
        <v>13821</v>
      </c>
      <c r="G2501" s="177" t="str">
        <f t="shared" si="53"/>
        <v>[SJBP]_McDonald's_B2G2_Jan</v>
      </c>
      <c r="H2501" s="176" t="s">
        <v>13822</v>
      </c>
      <c r="I2501" s="183" t="s">
        <v>13823</v>
      </c>
      <c r="J2501" s="201" t="s">
        <v>919</v>
      </c>
      <c r="K2501" s="162"/>
      <c r="L2501" s="162"/>
      <c r="M2501" s="162"/>
      <c r="N2501" s="169"/>
      <c r="O2501" s="183"/>
      <c r="P2501" s="169"/>
      <c r="Q2501" s="183"/>
      <c r="R2501" s="177"/>
      <c r="S2501" s="177"/>
      <c r="T2501" s="177"/>
      <c r="U2501" s="155" t="s">
        <v>696</v>
      </c>
      <c r="V2501" s="155" t="b">
        <v>0</v>
      </c>
      <c r="W2501" s="179" t="s">
        <v>13824</v>
      </c>
      <c r="X2501" s="168"/>
      <c r="Y2501" s="173">
        <v>20916</v>
      </c>
      <c r="Z2501" s="162" t="s">
        <v>8599</v>
      </c>
      <c r="AA2501" s="163" t="str">
        <f t="shared" si="61"/>
        <v>https://shopeefood.vn/bo-suu-tap/sj-b2g2-mcdonalds</v>
      </c>
      <c r="AB2501" s="351" t="str">
        <f t="shared" si="62"/>
        <v>https://shopeefood.shopee.vn/bo-suu-tap/sj-b2g2-mcdonalds</v>
      </c>
    </row>
    <row r="2502" spans="1:28" ht="30">
      <c r="A2502" s="151" t="s">
        <v>935</v>
      </c>
      <c r="B2502" s="152"/>
      <c r="C2502" s="152" t="s">
        <v>706</v>
      </c>
      <c r="D2502" s="152" t="s">
        <v>211</v>
      </c>
      <c r="E2502" s="243" t="s">
        <v>1237</v>
      </c>
      <c r="F2502" s="155" t="s">
        <v>935</v>
      </c>
      <c r="G2502" s="177" t="str">
        <f t="shared" si="53"/>
        <v>[Win 1]_Tocotoco_Feb</v>
      </c>
      <c r="H2502" s="243" t="s">
        <v>13825</v>
      </c>
      <c r="I2502" s="176" t="s">
        <v>13826</v>
      </c>
      <c r="J2502" s="178" t="s">
        <v>13683</v>
      </c>
      <c r="K2502" s="159"/>
      <c r="L2502" s="157" t="s">
        <v>13689</v>
      </c>
      <c r="M2502" s="193" t="s">
        <v>13827</v>
      </c>
      <c r="N2502" s="178"/>
      <c r="O2502" s="176" t="s">
        <v>13828</v>
      </c>
      <c r="P2502" s="168"/>
      <c r="Q2502" s="159" t="s">
        <v>13829</v>
      </c>
      <c r="R2502" s="155" t="s">
        <v>13830</v>
      </c>
      <c r="S2502" s="177"/>
      <c r="T2502" s="177"/>
      <c r="U2502" s="155" t="s">
        <v>696</v>
      </c>
      <c r="V2502" s="155" t="b">
        <v>0</v>
      </c>
      <c r="W2502" s="179" t="s">
        <v>13831</v>
      </c>
      <c r="X2502" s="168"/>
      <c r="Y2502" s="173">
        <v>22083</v>
      </c>
      <c r="Z2502" s="162" t="s">
        <v>13832</v>
      </c>
      <c r="AA2502" s="163" t="str">
        <f t="shared" si="61"/>
        <v>https://shopeefood.vn/bo-suu-tap/w1--tocotoco</v>
      </c>
      <c r="AB2502" s="351" t="str">
        <f t="shared" si="62"/>
        <v>https://shopeefood.shopee.vn/bo-suu-tap/w1--tocotoco</v>
      </c>
    </row>
    <row r="2503" spans="1:28" ht="30">
      <c r="A2503" s="151" t="s">
        <v>935</v>
      </c>
      <c r="B2503" s="152"/>
      <c r="C2503" s="152" t="s">
        <v>706</v>
      </c>
      <c r="D2503" s="152" t="s">
        <v>219</v>
      </c>
      <c r="E2503" s="243" t="s">
        <v>1237</v>
      </c>
      <c r="F2503" s="834" t="s">
        <v>13833</v>
      </c>
      <c r="G2503" s="177" t="str">
        <f t="shared" si="53"/>
        <v>[Alacarte]_Tocotoco_Feb.HN</v>
      </c>
      <c r="H2503" s="243" t="s">
        <v>13834</v>
      </c>
      <c r="I2503" s="176" t="s">
        <v>13835</v>
      </c>
      <c r="J2503" s="178" t="s">
        <v>13683</v>
      </c>
      <c r="K2503" s="159"/>
      <c r="L2503" s="157"/>
      <c r="M2503" s="159"/>
      <c r="N2503" s="178"/>
      <c r="O2503" s="155" t="s">
        <v>13836</v>
      </c>
      <c r="P2503" s="168"/>
      <c r="Q2503" s="159"/>
      <c r="R2503" s="155" t="s">
        <v>13837</v>
      </c>
      <c r="S2503" s="177"/>
      <c r="T2503" s="177"/>
      <c r="U2503" s="155" t="s">
        <v>696</v>
      </c>
      <c r="V2503" s="155" t="b">
        <v>0</v>
      </c>
      <c r="W2503" s="179" t="s">
        <v>13838</v>
      </c>
      <c r="X2503" s="168"/>
      <c r="Y2503" s="173">
        <v>22092</v>
      </c>
      <c r="Z2503" s="162" t="s">
        <v>13839</v>
      </c>
      <c r="AA2503" s="163" t="str">
        <f t="shared" si="61"/>
        <v>https://shopeefood.vn/bo-suu-tap/a-toco-toco</v>
      </c>
      <c r="AB2503" s="351" t="str">
        <f t="shared" si="62"/>
        <v>https://shopeefood.shopee.vn/bo-suu-tap/a-toco-toco</v>
      </c>
    </row>
    <row r="2504" spans="1:28" ht="314">
      <c r="A2504" s="151" t="s">
        <v>684</v>
      </c>
      <c r="B2504" s="152"/>
      <c r="C2504" s="152" t="s">
        <v>685</v>
      </c>
      <c r="D2504" s="152" t="s">
        <v>219</v>
      </c>
      <c r="E2504" s="243" t="s">
        <v>372</v>
      </c>
      <c r="F2504" s="152" t="s">
        <v>13710</v>
      </c>
      <c r="G2504" s="177" t="str">
        <f t="shared" si="53"/>
        <v>[Alacarte]_Phúc Long Coffee &amp; Tea_Thank You Driver 2025</v>
      </c>
      <c r="H2504" s="174" t="s">
        <v>13840</v>
      </c>
      <c r="I2504" s="155" t="s">
        <v>13841</v>
      </c>
      <c r="J2504" s="178" t="s">
        <v>13842</v>
      </c>
      <c r="K2504" s="158"/>
      <c r="L2504" s="155"/>
      <c r="M2504" s="152"/>
      <c r="N2504" s="250"/>
      <c r="O2504" s="152" t="s">
        <v>13843</v>
      </c>
      <c r="P2504" s="250"/>
      <c r="Q2504" s="193" t="s">
        <v>13844</v>
      </c>
      <c r="R2504" s="193" t="s">
        <v>13844</v>
      </c>
      <c r="S2504" s="193" t="s">
        <v>13844</v>
      </c>
      <c r="T2504" s="193" t="s">
        <v>13844</v>
      </c>
      <c r="U2504" s="155" t="s">
        <v>696</v>
      </c>
      <c r="V2504" s="155" t="b">
        <v>0</v>
      </c>
      <c r="W2504" s="179" t="s">
        <v>13845</v>
      </c>
      <c r="X2504" s="168"/>
      <c r="Y2504" s="173">
        <v>21982</v>
      </c>
      <c r="Z2504" s="162" t="s">
        <v>13846</v>
      </c>
      <c r="AA2504" s="163" t="str">
        <f t="shared" si="61"/>
        <v>https://shopeefood.vn/bo-suu-tap/a-phuc-long</v>
      </c>
      <c r="AB2504" s="351" t="str">
        <f t="shared" si="62"/>
        <v>https://shopeefood.shopee.vn/bo-suu-tap/a-phuc-long</v>
      </c>
    </row>
    <row r="2505" spans="1:28" ht="150">
      <c r="A2505" s="151" t="s">
        <v>684</v>
      </c>
      <c r="B2505" s="152"/>
      <c r="C2505" s="152" t="s">
        <v>685</v>
      </c>
      <c r="D2505" s="152" t="s">
        <v>219</v>
      </c>
      <c r="E2505" s="243" t="s">
        <v>13847</v>
      </c>
      <c r="F2505" s="152" t="s">
        <v>13710</v>
      </c>
      <c r="G2505" s="177" t="str">
        <f t="shared" si="53"/>
        <v>[Alacarte]_Bantianyao_Thank You Driver 2025</v>
      </c>
      <c r="H2505" s="174" t="s">
        <v>13848</v>
      </c>
      <c r="I2505" s="159" t="s">
        <v>1228</v>
      </c>
      <c r="J2505" s="248" t="s">
        <v>13849</v>
      </c>
      <c r="K2505" s="158"/>
      <c r="L2505" s="159"/>
      <c r="M2505" s="158"/>
      <c r="N2505" s="250"/>
      <c r="O2505" s="152" t="s">
        <v>13850</v>
      </c>
      <c r="P2505" s="250"/>
      <c r="Q2505" s="193" t="s">
        <v>13851</v>
      </c>
      <c r="R2505" s="177"/>
      <c r="S2505" s="177"/>
      <c r="T2505" s="177"/>
      <c r="U2505" s="155" t="s">
        <v>696</v>
      </c>
      <c r="V2505" s="155" t="b">
        <v>0</v>
      </c>
      <c r="W2505" s="179" t="s">
        <v>13852</v>
      </c>
      <c r="X2505" s="168"/>
      <c r="Y2505" s="173">
        <v>21995</v>
      </c>
      <c r="Z2505" s="162" t="s">
        <v>13853</v>
      </c>
      <c r="AA2505" s="163" t="str">
        <f t="shared" si="61"/>
        <v>https://shopeefood.vn/bo-suu-tap/a-bantianyao</v>
      </c>
      <c r="AB2505" s="351" t="str">
        <f t="shared" si="62"/>
        <v>https://shopeefood.shopee.vn/bo-suu-tap/a-bantianyao</v>
      </c>
    </row>
    <row r="2506" spans="1:28" ht="195">
      <c r="A2506" s="151" t="s">
        <v>684</v>
      </c>
      <c r="B2506" s="152"/>
      <c r="C2506" s="152" t="s">
        <v>685</v>
      </c>
      <c r="D2506" s="152" t="s">
        <v>225</v>
      </c>
      <c r="E2506" s="167" t="s">
        <v>13854</v>
      </c>
      <c r="F2506" s="166" t="s">
        <v>13855</v>
      </c>
      <c r="G2506" s="230" t="str">
        <f t="shared" si="53"/>
        <v>[PNS]_Coke Tết_Jan_Feb</v>
      </c>
      <c r="H2506" s="175" t="s">
        <v>13856</v>
      </c>
      <c r="I2506" s="181" t="s">
        <v>13857</v>
      </c>
      <c r="J2506" s="169"/>
      <c r="K2506" s="184" t="s">
        <v>12613</v>
      </c>
      <c r="L2506" s="162"/>
      <c r="M2506" s="162"/>
      <c r="N2506" s="169"/>
      <c r="O2506" s="183"/>
      <c r="P2506" s="169"/>
      <c r="Q2506" s="196" t="s">
        <v>703</v>
      </c>
      <c r="R2506" s="196" t="s">
        <v>703</v>
      </c>
      <c r="S2506" s="196" t="s">
        <v>703</v>
      </c>
      <c r="T2506" s="196" t="s">
        <v>703</v>
      </c>
      <c r="U2506" s="155" t="s">
        <v>696</v>
      </c>
      <c r="V2506" s="155" t="b">
        <v>0</v>
      </c>
      <c r="W2506" s="179" t="s">
        <v>13858</v>
      </c>
      <c r="X2506" s="835" t="s">
        <v>13859</v>
      </c>
      <c r="Y2506" s="173" t="s">
        <v>13860</v>
      </c>
      <c r="Z2506" s="184" t="s">
        <v>13861</v>
      </c>
      <c r="AA2506" s="163"/>
      <c r="AB2506" s="351"/>
    </row>
    <row r="2507" spans="1:28" ht="30">
      <c r="A2507" s="151" t="s">
        <v>684</v>
      </c>
      <c r="B2507" s="152"/>
      <c r="C2507" s="152" t="s">
        <v>685</v>
      </c>
      <c r="D2507" s="152" t="s">
        <v>225</v>
      </c>
      <c r="E2507" s="167" t="s">
        <v>13854</v>
      </c>
      <c r="F2507" s="166" t="s">
        <v>13862</v>
      </c>
      <c r="G2507" s="230" t="str">
        <f t="shared" si="53"/>
        <v>[PNS]_Coke Tết_McDonald's_Jan</v>
      </c>
      <c r="H2507" s="181" t="s">
        <v>13863</v>
      </c>
      <c r="I2507" s="406" t="s">
        <v>13864</v>
      </c>
      <c r="J2507" s="724" t="s">
        <v>13865</v>
      </c>
      <c r="K2507" s="162"/>
      <c r="L2507" s="162"/>
      <c r="M2507" s="162"/>
      <c r="N2507" s="169"/>
      <c r="O2507" s="183"/>
      <c r="P2507" s="169"/>
      <c r="Q2507" s="183" t="s">
        <v>13866</v>
      </c>
      <c r="R2507" s="183" t="s">
        <v>13866</v>
      </c>
      <c r="S2507" s="177"/>
      <c r="T2507" s="177"/>
      <c r="U2507" s="155"/>
      <c r="V2507" s="155" t="b">
        <v>0</v>
      </c>
      <c r="W2507" s="179" t="s">
        <v>13867</v>
      </c>
      <c r="X2507" s="168"/>
      <c r="Y2507" s="173">
        <v>22075</v>
      </c>
      <c r="Z2507" s="162" t="s">
        <v>13868</v>
      </c>
      <c r="AA2507" s="163" t="str">
        <f t="shared" ref="AA2507:AA2519" si="63">CONCATENATE("https://shopeefood.vn/bo-suu-tap/",Z2507)</f>
        <v>https://shopeefood.vn/bo-suu-tap/pns-mcdonalds-coca-cola</v>
      </c>
      <c r="AB2507" s="351" t="str">
        <f t="shared" ref="AB2507:AB2508" si="64">IF(ISBLANK($Z2507),"",CONCATENATE("https://shopeefood.shopee.vn/bo-suu-tap/",$Z2507))</f>
        <v>https://shopeefood.shopee.vn/bo-suu-tap/pns-mcdonalds-coca-cola</v>
      </c>
    </row>
    <row r="2508" spans="1:28" ht="30">
      <c r="A2508" s="151" t="s">
        <v>935</v>
      </c>
      <c r="B2508" s="152"/>
      <c r="C2508" s="152" t="s">
        <v>685</v>
      </c>
      <c r="D2508" s="152" t="s">
        <v>225</v>
      </c>
      <c r="E2508" s="167" t="s">
        <v>13854</v>
      </c>
      <c r="F2508" s="166" t="s">
        <v>13869</v>
      </c>
      <c r="G2508" s="230" t="str">
        <f t="shared" si="53"/>
        <v>[PNS]_Coke Tết_Popeyes_Feb</v>
      </c>
      <c r="H2508" s="181" t="s">
        <v>13870</v>
      </c>
      <c r="I2508" s="241">
        <v>46024</v>
      </c>
      <c r="J2508" s="724" t="s">
        <v>13865</v>
      </c>
      <c r="K2508" s="162"/>
      <c r="L2508" s="162"/>
      <c r="M2508" s="162"/>
      <c r="N2508" s="169"/>
      <c r="O2508" s="183"/>
      <c r="P2508" s="169"/>
      <c r="Q2508" s="183" t="s">
        <v>13871</v>
      </c>
      <c r="R2508" s="183" t="s">
        <v>13871</v>
      </c>
      <c r="S2508" s="177"/>
      <c r="T2508" s="177"/>
      <c r="U2508" s="155"/>
      <c r="V2508" s="155" t="b">
        <v>0</v>
      </c>
      <c r="W2508" s="170" t="s">
        <v>13872</v>
      </c>
      <c r="X2508" s="168"/>
      <c r="Y2508" s="173">
        <v>22078</v>
      </c>
      <c r="Z2508" s="162" t="s">
        <v>13873</v>
      </c>
      <c r="AA2508" s="163" t="str">
        <f t="shared" si="63"/>
        <v>https://shopeefood.vn/bo-suu-tap/pns-popeyes-coca-cola</v>
      </c>
      <c r="AB2508" s="351" t="str">
        <f t="shared" si="64"/>
        <v>https://shopeefood.shopee.vn/bo-suu-tap/pns-popeyes-coca-cola</v>
      </c>
    </row>
    <row r="2509" spans="1:28" ht="45">
      <c r="A2509" s="151" t="s">
        <v>935</v>
      </c>
      <c r="B2509" s="152"/>
      <c r="C2509" s="152" t="s">
        <v>685</v>
      </c>
      <c r="D2509" s="152" t="s">
        <v>225</v>
      </c>
      <c r="E2509" s="167" t="s">
        <v>13854</v>
      </c>
      <c r="F2509" s="166" t="s">
        <v>13874</v>
      </c>
      <c r="G2509" s="230" t="str">
        <f t="shared" si="53"/>
        <v>[PNS]_Coke Tết_Texas Chicken_Feb</v>
      </c>
      <c r="H2509" s="181" t="s">
        <v>13875</v>
      </c>
      <c r="I2509" s="241">
        <v>46114</v>
      </c>
      <c r="J2509" s="724" t="s">
        <v>13865</v>
      </c>
      <c r="K2509" s="162"/>
      <c r="L2509" s="162"/>
      <c r="M2509" s="162"/>
      <c r="N2509" s="169"/>
      <c r="O2509" s="183"/>
      <c r="P2509" s="169"/>
      <c r="Q2509" s="183" t="s">
        <v>13876</v>
      </c>
      <c r="R2509" s="183" t="s">
        <v>13876</v>
      </c>
      <c r="S2509" s="177"/>
      <c r="T2509" s="177"/>
      <c r="U2509" s="155"/>
      <c r="V2509" s="155" t="b">
        <v>0</v>
      </c>
      <c r="W2509" s="179" t="s">
        <v>13877</v>
      </c>
      <c r="X2509" s="168"/>
      <c r="Y2509" s="173">
        <v>22079</v>
      </c>
      <c r="Z2509" s="162" t="s">
        <v>13878</v>
      </c>
      <c r="AA2509" s="163" t="str">
        <f t="shared" si="63"/>
        <v>https://shopeefood.vn/bo-suu-tap/pns-texas-coca-cola</v>
      </c>
      <c r="AB2509" s="351"/>
    </row>
    <row r="2510" spans="1:28" ht="30">
      <c r="A2510" s="151" t="s">
        <v>935</v>
      </c>
      <c r="B2510" s="152"/>
      <c r="C2510" s="152" t="s">
        <v>685</v>
      </c>
      <c r="D2510" s="152" t="s">
        <v>225</v>
      </c>
      <c r="E2510" s="167" t="s">
        <v>13854</v>
      </c>
      <c r="F2510" s="166" t="s">
        <v>13879</v>
      </c>
      <c r="G2510" s="230" t="str">
        <f t="shared" si="53"/>
        <v>[PNS]_Coke Tết_Burger King_Feb</v>
      </c>
      <c r="H2510" s="181" t="s">
        <v>13880</v>
      </c>
      <c r="I2510" s="406" t="s">
        <v>13881</v>
      </c>
      <c r="J2510" s="724" t="s">
        <v>13865</v>
      </c>
      <c r="K2510" s="162"/>
      <c r="L2510" s="162"/>
      <c r="M2510" s="162"/>
      <c r="N2510" s="169"/>
      <c r="O2510" s="183"/>
      <c r="P2510" s="169"/>
      <c r="Q2510" s="183" t="s">
        <v>13882</v>
      </c>
      <c r="R2510" s="183" t="s">
        <v>13882</v>
      </c>
      <c r="S2510" s="177"/>
      <c r="T2510" s="177"/>
      <c r="U2510" s="155"/>
      <c r="V2510" s="155" t="b">
        <v>0</v>
      </c>
      <c r="W2510" s="170" t="s">
        <v>13883</v>
      </c>
      <c r="X2510" s="168"/>
      <c r="Y2510" s="173">
        <v>22132</v>
      </c>
      <c r="Z2510" s="162" t="s">
        <v>13884</v>
      </c>
      <c r="AA2510" s="163" t="str">
        <f t="shared" si="63"/>
        <v>https://shopeefood.vn/bo-suu-tap/pns-burgerking-coca-cola</v>
      </c>
      <c r="AB2510" s="351"/>
    </row>
    <row r="2511" spans="1:28" ht="45">
      <c r="A2511" s="151" t="s">
        <v>684</v>
      </c>
      <c r="B2511" s="152"/>
      <c r="C2511" s="152" t="s">
        <v>685</v>
      </c>
      <c r="D2511" s="152" t="s">
        <v>219</v>
      </c>
      <c r="E2511" s="243" t="s">
        <v>1469</v>
      </c>
      <c r="F2511" s="152" t="s">
        <v>13710</v>
      </c>
      <c r="G2511" s="230" t="str">
        <f t="shared" si="53"/>
        <v>[Alacarte]_Gong Cha_Thank You Driver 2025</v>
      </c>
      <c r="H2511" s="836" t="s">
        <v>13885</v>
      </c>
      <c r="I2511" s="155" t="s">
        <v>13886</v>
      </c>
      <c r="J2511" s="178" t="s">
        <v>13887</v>
      </c>
      <c r="K2511" s="158"/>
      <c r="L2511" s="158"/>
      <c r="M2511" s="158"/>
      <c r="N2511" s="250"/>
      <c r="O2511" s="157" t="s">
        <v>13888</v>
      </c>
      <c r="P2511" s="250"/>
      <c r="Q2511" s="193" t="s">
        <v>13889</v>
      </c>
      <c r="R2511" s="177" t="s">
        <v>13889</v>
      </c>
      <c r="S2511" s="250"/>
      <c r="T2511" s="177" t="s">
        <v>13889</v>
      </c>
      <c r="U2511" s="155" t="s">
        <v>696</v>
      </c>
      <c r="V2511" s="155" t="b">
        <v>0</v>
      </c>
      <c r="W2511" s="160" t="s">
        <v>13890</v>
      </c>
      <c r="X2511" s="168"/>
      <c r="Y2511" s="173">
        <v>21981</v>
      </c>
      <c r="Z2511" s="162" t="s">
        <v>13891</v>
      </c>
      <c r="AA2511" s="163" t="str">
        <f t="shared" si="63"/>
        <v>https://shopeefood.vn/bo-suu-tap/a-gong-cha</v>
      </c>
      <c r="AB2511" s="351"/>
    </row>
    <row r="2512" spans="1:28" ht="60">
      <c r="A2512" s="151" t="s">
        <v>935</v>
      </c>
      <c r="B2512" s="152"/>
      <c r="C2512" s="152" t="s">
        <v>706</v>
      </c>
      <c r="D2512" s="152" t="s">
        <v>222</v>
      </c>
      <c r="E2512" s="174" t="s">
        <v>1453</v>
      </c>
      <c r="F2512" s="176" t="s">
        <v>13787</v>
      </c>
      <c r="G2512" s="230" t="str">
        <f t="shared" si="53"/>
        <v>[Alacarte CB]_Trà Sữa May Cha_Feb.CB1.26</v>
      </c>
      <c r="H2512" s="153" t="s">
        <v>13892</v>
      </c>
      <c r="I2512" s="191" t="s">
        <v>13893</v>
      </c>
      <c r="J2512" s="178" t="s">
        <v>6117</v>
      </c>
      <c r="K2512" s="159"/>
      <c r="L2512" s="157" t="s">
        <v>13894</v>
      </c>
      <c r="M2512" s="155" t="s">
        <v>13895</v>
      </c>
      <c r="N2512" s="168"/>
      <c r="O2512" s="159"/>
      <c r="P2512" s="168"/>
      <c r="Q2512" s="193" t="s">
        <v>13896</v>
      </c>
      <c r="R2512" s="168"/>
      <c r="S2512" s="168"/>
      <c r="T2512" s="168"/>
      <c r="U2512" s="155" t="s">
        <v>696</v>
      </c>
      <c r="V2512" s="155" t="b">
        <v>0</v>
      </c>
      <c r="W2512" s="179" t="s">
        <v>13897</v>
      </c>
      <c r="X2512" s="168"/>
      <c r="Y2512" s="173">
        <v>20475</v>
      </c>
      <c r="Z2512" s="162" t="s">
        <v>6134</v>
      </c>
      <c r="AA2512" s="163" t="str">
        <f t="shared" si="63"/>
        <v>https://shopeefood.vn/bo-suu-tap/a--maycha-hcm</v>
      </c>
      <c r="AB2512" s="351"/>
    </row>
    <row r="2513" spans="1:28" ht="30">
      <c r="A2513" s="151" t="s">
        <v>935</v>
      </c>
      <c r="B2513" s="152"/>
      <c r="C2513" s="152" t="s">
        <v>706</v>
      </c>
      <c r="D2513" s="152" t="s">
        <v>211</v>
      </c>
      <c r="E2513" s="174" t="s">
        <v>1453</v>
      </c>
      <c r="F2513" s="176" t="s">
        <v>935</v>
      </c>
      <c r="G2513" s="230" t="str">
        <f t="shared" si="53"/>
        <v>[Win 1]_Trà Sữa May Cha_Feb</v>
      </c>
      <c r="H2513" s="153" t="s">
        <v>13898</v>
      </c>
      <c r="I2513" s="191" t="s">
        <v>1594</v>
      </c>
      <c r="J2513" s="178" t="s">
        <v>6117</v>
      </c>
      <c r="K2513" s="159"/>
      <c r="L2513" s="157"/>
      <c r="M2513" s="159"/>
      <c r="N2513" s="168"/>
      <c r="O2513" s="155" t="s">
        <v>13899</v>
      </c>
      <c r="P2513" s="168"/>
      <c r="Q2513" s="263" t="s">
        <v>13900</v>
      </c>
      <c r="R2513" s="168"/>
      <c r="S2513" s="168"/>
      <c r="T2513" s="168"/>
      <c r="U2513" s="155" t="s">
        <v>696</v>
      </c>
      <c r="V2513" s="155" t="b">
        <v>0</v>
      </c>
      <c r="W2513" s="179" t="s">
        <v>13901</v>
      </c>
      <c r="X2513" s="168"/>
      <c r="Y2513" s="173">
        <v>22018</v>
      </c>
      <c r="Z2513" s="162" t="s">
        <v>13765</v>
      </c>
      <c r="AA2513" s="163" t="str">
        <f t="shared" si="63"/>
        <v>https://shopeefood.vn/bo-suu-tap/w1-may-cha</v>
      </c>
      <c r="AB2513" s="351"/>
    </row>
    <row r="2514" spans="1:28" ht="60">
      <c r="A2514" s="151" t="s">
        <v>935</v>
      </c>
      <c r="B2514" s="152"/>
      <c r="C2514" s="152" t="s">
        <v>706</v>
      </c>
      <c r="D2514" s="152" t="s">
        <v>222</v>
      </c>
      <c r="E2514" s="174" t="s">
        <v>1453</v>
      </c>
      <c r="F2514" s="176" t="s">
        <v>13902</v>
      </c>
      <c r="G2514" s="230" t="str">
        <f t="shared" si="53"/>
        <v>[Alacarte CB]_Trà Sữa May Cha_Feb.CB1.OTH.26</v>
      </c>
      <c r="H2514" s="243" t="s">
        <v>13903</v>
      </c>
      <c r="I2514" s="191" t="s">
        <v>13904</v>
      </c>
      <c r="J2514" s="178" t="s">
        <v>2627</v>
      </c>
      <c r="K2514" s="159"/>
      <c r="L2514" s="157"/>
      <c r="M2514" s="159"/>
      <c r="N2514" s="168"/>
      <c r="O2514" s="155" t="s">
        <v>13899</v>
      </c>
      <c r="P2514" s="168"/>
      <c r="Q2514" s="159"/>
      <c r="R2514" s="168"/>
      <c r="S2514" s="570" t="s">
        <v>13905</v>
      </c>
      <c r="T2514" s="570" t="s">
        <v>13906</v>
      </c>
      <c r="U2514" s="155" t="s">
        <v>696</v>
      </c>
      <c r="V2514" s="155" t="b">
        <v>0</v>
      </c>
      <c r="W2514" s="179" t="s">
        <v>13907</v>
      </c>
      <c r="X2514" s="168"/>
      <c r="Y2514" s="173">
        <v>20716</v>
      </c>
      <c r="Z2514" s="162" t="s">
        <v>7242</v>
      </c>
      <c r="AA2514" s="163" t="str">
        <f t="shared" si="63"/>
        <v>https://shopeefood.vn/bo-suu-tap/a-maycha--60</v>
      </c>
      <c r="AB2514" s="351"/>
    </row>
    <row r="2515" spans="1:28" ht="60">
      <c r="A2515" s="151" t="s">
        <v>935</v>
      </c>
      <c r="B2515" s="152"/>
      <c r="C2515" s="152" t="s">
        <v>706</v>
      </c>
      <c r="D2515" s="152" t="s">
        <v>222</v>
      </c>
      <c r="E2515" s="174" t="s">
        <v>1453</v>
      </c>
      <c r="F2515" s="176" t="s">
        <v>13908</v>
      </c>
      <c r="G2515" s="230" t="str">
        <f t="shared" si="53"/>
        <v>[Alacarte CB]_Trà Sữa May Cha_Feb.CB1.OTH.06</v>
      </c>
      <c r="H2515" s="243" t="s">
        <v>13909</v>
      </c>
      <c r="I2515" s="191" t="s">
        <v>13904</v>
      </c>
      <c r="J2515" s="178" t="s">
        <v>2627</v>
      </c>
      <c r="K2515" s="159"/>
      <c r="L2515" s="157"/>
      <c r="M2515" s="159"/>
      <c r="N2515" s="168"/>
      <c r="O2515" s="155" t="s">
        <v>13910</v>
      </c>
      <c r="P2515" s="168"/>
      <c r="Q2515" s="159"/>
      <c r="R2515" s="168"/>
      <c r="S2515" s="570" t="s">
        <v>13911</v>
      </c>
      <c r="T2515" s="570" t="s">
        <v>13912</v>
      </c>
      <c r="U2515" s="155" t="s">
        <v>696</v>
      </c>
      <c r="V2515" s="155" t="b">
        <v>0</v>
      </c>
      <c r="W2515" s="179" t="s">
        <v>13913</v>
      </c>
      <c r="X2515" s="168"/>
      <c r="Y2515" s="173">
        <v>20929</v>
      </c>
      <c r="Z2515" s="162" t="s">
        <v>8272</v>
      </c>
      <c r="AA2515" s="163" t="str">
        <f t="shared" si="63"/>
        <v>https://shopeefood.vn/bo-suu-tap/a-9k-maycha</v>
      </c>
      <c r="AB2515" s="351"/>
    </row>
    <row r="2516" spans="1:28" ht="30">
      <c r="A2516" s="151" t="s">
        <v>935</v>
      </c>
      <c r="B2516" s="152"/>
      <c r="C2516" s="152" t="s">
        <v>706</v>
      </c>
      <c r="D2516" s="152" t="s">
        <v>219</v>
      </c>
      <c r="E2516" s="174" t="s">
        <v>1453</v>
      </c>
      <c r="F2516" s="176" t="s">
        <v>935</v>
      </c>
      <c r="G2516" s="230" t="str">
        <f t="shared" si="53"/>
        <v>[Alacarte]_Trà Sữa May Cha_Feb</v>
      </c>
      <c r="H2516" s="153" t="s">
        <v>13914</v>
      </c>
      <c r="I2516" s="837">
        <v>46175</v>
      </c>
      <c r="J2516" s="178" t="s">
        <v>2627</v>
      </c>
      <c r="K2516" s="159"/>
      <c r="L2516" s="157"/>
      <c r="M2516" s="159"/>
      <c r="N2516" s="168"/>
      <c r="O2516" s="155" t="s">
        <v>13915</v>
      </c>
      <c r="P2516" s="168"/>
      <c r="Q2516" s="159"/>
      <c r="R2516" s="168"/>
      <c r="S2516" s="830" t="s">
        <v>13916</v>
      </c>
      <c r="T2516" s="168"/>
      <c r="U2516" s="155" t="s">
        <v>696</v>
      </c>
      <c r="V2516" s="155" t="b">
        <v>0</v>
      </c>
      <c r="W2516" s="179" t="s">
        <v>13917</v>
      </c>
      <c r="X2516" s="168"/>
      <c r="Y2516" s="173">
        <v>21132</v>
      </c>
      <c r="Z2516" s="162" t="s">
        <v>12537</v>
      </c>
      <c r="AA2516" s="163" t="str">
        <f t="shared" si="63"/>
        <v>https://shopeefood.vn/bo-suu-tap/a-maycha-12</v>
      </c>
      <c r="AB2516" s="351"/>
    </row>
    <row r="2517" spans="1:28" ht="135">
      <c r="A2517" s="151" t="s">
        <v>684</v>
      </c>
      <c r="B2517" s="152"/>
      <c r="C2517" s="152" t="s">
        <v>1236</v>
      </c>
      <c r="D2517" s="152" t="s">
        <v>201</v>
      </c>
      <c r="E2517" s="243" t="s">
        <v>300</v>
      </c>
      <c r="F2517" s="176" t="s">
        <v>13918</v>
      </c>
      <c r="G2517" s="177" t="str">
        <f t="shared" si="53"/>
        <v>[SJBP]_Gà Rán Popeyes_OTH_Jan</v>
      </c>
      <c r="H2517" s="176" t="s">
        <v>13919</v>
      </c>
      <c r="I2517" s="183" t="s">
        <v>13920</v>
      </c>
      <c r="J2517" s="184" t="s">
        <v>13921</v>
      </c>
      <c r="K2517" s="162"/>
      <c r="L2517" s="162"/>
      <c r="M2517" s="162"/>
      <c r="N2517" s="169"/>
      <c r="O2517" s="183"/>
      <c r="P2517" s="169"/>
      <c r="Q2517" s="183"/>
      <c r="R2517" s="177"/>
      <c r="S2517" s="177"/>
      <c r="T2517" s="177"/>
      <c r="U2517" s="155" t="s">
        <v>696</v>
      </c>
      <c r="V2517" s="155" t="b">
        <v>0</v>
      </c>
      <c r="W2517" s="179" t="s">
        <v>11671</v>
      </c>
      <c r="X2517" s="168"/>
      <c r="Y2517" s="173">
        <v>20356</v>
      </c>
      <c r="Z2517" s="162" t="s">
        <v>6428</v>
      </c>
      <c r="AA2517" s="163" t="str">
        <f t="shared" si="63"/>
        <v>https://shopeefood.vn/bo-suu-tap/sj-popeyes-spf</v>
      </c>
      <c r="AB2517" s="351" t="str">
        <f>IF(ISBLANK($Z2517),"",CONCATENATE("https://shopeefood.shopee.vn/bo-suu-tap/",$Z2517))</f>
        <v>https://shopeefood.shopee.vn/bo-suu-tap/sj-popeyes-spf</v>
      </c>
    </row>
    <row r="2518" spans="1:28" ht="90">
      <c r="A2518" s="151" t="s">
        <v>684</v>
      </c>
      <c r="B2518" s="152"/>
      <c r="C2518" s="152" t="s">
        <v>706</v>
      </c>
      <c r="D2518" s="152" t="s">
        <v>213</v>
      </c>
      <c r="E2518" s="191" t="s">
        <v>733</v>
      </c>
      <c r="F2518" s="155" t="s">
        <v>684</v>
      </c>
      <c r="G2518" s="177" t="str">
        <f t="shared" si="53"/>
        <v>[Win 2]_Bánh Mì Bà Huynh - Cống Quỳnh_Jan</v>
      </c>
      <c r="H2518" s="153" t="s">
        <v>13922</v>
      </c>
      <c r="I2518" s="159" t="s">
        <v>13923</v>
      </c>
      <c r="J2518" s="187" t="s">
        <v>736</v>
      </c>
      <c r="K2518" s="159"/>
      <c r="L2518" s="410"/>
      <c r="M2518" s="159"/>
      <c r="N2518" s="188"/>
      <c r="O2518" s="219" t="s">
        <v>13924</v>
      </c>
      <c r="P2518" s="168"/>
      <c r="Q2518" s="193" t="s">
        <v>13925</v>
      </c>
      <c r="R2518" s="177"/>
      <c r="S2518" s="177"/>
      <c r="T2518" s="177"/>
      <c r="U2518" s="155" t="s">
        <v>696</v>
      </c>
      <c r="V2518" s="155" t="b">
        <v>0</v>
      </c>
      <c r="W2518" s="179" t="s">
        <v>13926</v>
      </c>
      <c r="X2518" s="168"/>
      <c r="Y2518" s="173">
        <v>22006</v>
      </c>
      <c r="Z2518" s="162" t="s">
        <v>13927</v>
      </c>
      <c r="AA2518" s="163" t="str">
        <f t="shared" si="63"/>
        <v>https://shopeefood.vn/bo-suu-tap/w2-banh-mi-ba-huynh</v>
      </c>
      <c r="AB2518" s="351"/>
    </row>
    <row r="2519" spans="1:28" ht="105">
      <c r="A2519" s="151" t="s">
        <v>684</v>
      </c>
      <c r="B2519" s="152"/>
      <c r="C2519" s="152" t="s">
        <v>717</v>
      </c>
      <c r="D2519" s="152" t="s">
        <v>211</v>
      </c>
      <c r="E2519" s="153" t="s">
        <v>379</v>
      </c>
      <c r="F2519" s="155" t="s">
        <v>13211</v>
      </c>
      <c r="G2519" s="177" t="str">
        <f t="shared" si="53"/>
        <v>[Win 1]_Rau Má Mix_Jan.26</v>
      </c>
      <c r="H2519" s="193" t="s">
        <v>13928</v>
      </c>
      <c r="I2519" s="159" t="s">
        <v>13929</v>
      </c>
      <c r="J2519" s="170" t="s">
        <v>5379</v>
      </c>
      <c r="K2519" s="158"/>
      <c r="L2519" s="158"/>
      <c r="M2519" s="158"/>
      <c r="N2519" s="250"/>
      <c r="O2519" s="159" t="s">
        <v>4147</v>
      </c>
      <c r="P2519" s="250"/>
      <c r="Q2519" s="193" t="s">
        <v>13930</v>
      </c>
      <c r="R2519" s="177"/>
      <c r="S2519" s="177"/>
      <c r="T2519" s="177"/>
      <c r="U2519" s="155" t="s">
        <v>696</v>
      </c>
      <c r="V2519" s="155" t="b">
        <v>0</v>
      </c>
      <c r="W2519" s="179" t="s">
        <v>13931</v>
      </c>
      <c r="X2519" s="168"/>
      <c r="Y2519" s="173">
        <v>20391</v>
      </c>
      <c r="Z2519" s="162" t="s">
        <v>6400</v>
      </c>
      <c r="AA2519" s="163" t="str">
        <f t="shared" si="63"/>
        <v>https://shopeefood.vn/bo-suu-tap/w1-raumamix</v>
      </c>
      <c r="AB2519" s="351"/>
    </row>
    <row r="2520" spans="1:28" ht="60">
      <c r="A2520" s="151" t="s">
        <v>684</v>
      </c>
      <c r="B2520" s="152"/>
      <c r="C2520" s="152" t="s">
        <v>2156</v>
      </c>
      <c r="D2520" s="152" t="s">
        <v>201</v>
      </c>
      <c r="E2520" s="180" t="s">
        <v>7013</v>
      </c>
      <c r="F2520" s="155" t="s">
        <v>13365</v>
      </c>
      <c r="G2520" s="177" t="str">
        <f t="shared" si="53"/>
        <v>[SJBP]_7-Eleven - Cửa Hàng Tiện Lợi_Jan_Compensation</v>
      </c>
      <c r="H2520" s="176" t="s">
        <v>13932</v>
      </c>
      <c r="I2520" s="183" t="s">
        <v>13933</v>
      </c>
      <c r="J2520" s="184" t="s">
        <v>13934</v>
      </c>
      <c r="K2520" s="162"/>
      <c r="L2520" s="162"/>
      <c r="M2520" s="162"/>
      <c r="N2520" s="169"/>
      <c r="O2520" s="183"/>
      <c r="P2520" s="169"/>
      <c r="Q2520" s="183"/>
      <c r="R2520" s="177"/>
      <c r="S2520" s="177"/>
      <c r="T2520" s="177"/>
      <c r="U2520" s="155" t="s">
        <v>696</v>
      </c>
      <c r="V2520" s="155" t="b">
        <v>0</v>
      </c>
      <c r="W2520" s="170" t="s">
        <v>13935</v>
      </c>
      <c r="X2520" s="168"/>
      <c r="Y2520" s="173">
        <v>20619</v>
      </c>
      <c r="Z2520" s="162" t="s">
        <v>13936</v>
      </c>
      <c r="AA2520" s="284" t="s">
        <v>13937</v>
      </c>
      <c r="AB2520" s="351"/>
    </row>
    <row r="2521" spans="1:28" ht="105">
      <c r="A2521" s="151" t="s">
        <v>935</v>
      </c>
      <c r="B2521" s="152"/>
      <c r="C2521" s="152" t="s">
        <v>706</v>
      </c>
      <c r="D2521" s="152" t="s">
        <v>222</v>
      </c>
      <c r="E2521" s="191" t="s">
        <v>733</v>
      </c>
      <c r="F2521" s="155" t="s">
        <v>13938</v>
      </c>
      <c r="G2521" s="177" t="str">
        <f t="shared" si="53"/>
        <v>[Alacarte CB]_Bánh Mì Bà Huynh - Cống Quỳnh_Feb.CB3.26</v>
      </c>
      <c r="H2521" s="153" t="s">
        <v>13939</v>
      </c>
      <c r="I2521" s="159" t="s">
        <v>1762</v>
      </c>
      <c r="J2521" s="187" t="s">
        <v>736</v>
      </c>
      <c r="K2521" s="159"/>
      <c r="L2521" s="334" t="s">
        <v>737</v>
      </c>
      <c r="M2521" s="176" t="s">
        <v>13940</v>
      </c>
      <c r="N2521" s="174" t="s">
        <v>13941</v>
      </c>
      <c r="O2521" s="174" t="s">
        <v>11986</v>
      </c>
      <c r="P2521" s="168"/>
      <c r="Q2521" s="159" t="s">
        <v>13942</v>
      </c>
      <c r="R2521" s="177"/>
      <c r="S2521" s="177"/>
      <c r="T2521" s="177"/>
      <c r="U2521" s="155" t="s">
        <v>696</v>
      </c>
      <c r="V2521" s="155" t="b">
        <v>0</v>
      </c>
      <c r="W2521" s="179" t="s">
        <v>13943</v>
      </c>
      <c r="X2521" s="168"/>
      <c r="Y2521" s="173">
        <v>20465</v>
      </c>
      <c r="Z2521" s="162" t="s">
        <v>5890</v>
      </c>
      <c r="AA2521" s="163" t="str">
        <f t="shared" ref="AA2521:AA2531" si="65">CONCATENATE("https://shopeefood.vn/bo-suu-tap/",Z2521)</f>
        <v>https://shopeefood.vn/bo-suu-tap/a-banhmi-bahuynh</v>
      </c>
      <c r="AB2521" s="351"/>
    </row>
    <row r="2522" spans="1:28" ht="75">
      <c r="A2522" s="151" t="s">
        <v>935</v>
      </c>
      <c r="B2522" s="152"/>
      <c r="C2522" s="152" t="s">
        <v>706</v>
      </c>
      <c r="D2522" s="152" t="s">
        <v>222</v>
      </c>
      <c r="E2522" s="191" t="s">
        <v>274</v>
      </c>
      <c r="F2522" s="155" t="s">
        <v>1557</v>
      </c>
      <c r="G2522" s="177" t="str">
        <f t="shared" si="53"/>
        <v>[Alacarte CB]_Cơm Tấm Phúc Lộc Thọ_Feb.CB4</v>
      </c>
      <c r="H2522" s="159" t="s">
        <v>13944</v>
      </c>
      <c r="I2522" s="193" t="s">
        <v>13945</v>
      </c>
      <c r="J2522" s="178" t="s">
        <v>5105</v>
      </c>
      <c r="K2522" s="159"/>
      <c r="L2522" s="159"/>
      <c r="M2522" s="159"/>
      <c r="N2522" s="178"/>
      <c r="O2522" s="155" t="s">
        <v>5528</v>
      </c>
      <c r="P2522" s="543"/>
      <c r="Q2522" s="193" t="s">
        <v>13946</v>
      </c>
      <c r="R2522" s="177"/>
      <c r="S2522" s="177"/>
      <c r="T2522" s="177"/>
      <c r="U2522" s="155" t="s">
        <v>696</v>
      </c>
      <c r="V2522" s="155" t="b">
        <v>0</v>
      </c>
      <c r="W2522" s="178" t="s">
        <v>13596</v>
      </c>
      <c r="X2522" s="168"/>
      <c r="Y2522" s="173">
        <v>20164</v>
      </c>
      <c r="Z2522" s="162" t="s">
        <v>5120</v>
      </c>
      <c r="AA2522" s="163" t="str">
        <f t="shared" si="65"/>
        <v>https://shopeefood.vn/bo-suu-tap/a-phucloctho-1k</v>
      </c>
      <c r="AB2522" s="351"/>
    </row>
    <row r="2523" spans="1:28" ht="45">
      <c r="A2523" s="151" t="s">
        <v>935</v>
      </c>
      <c r="B2523" s="152"/>
      <c r="C2523" s="152" t="s">
        <v>706</v>
      </c>
      <c r="D2523" s="152" t="s">
        <v>222</v>
      </c>
      <c r="E2523" s="191" t="s">
        <v>274</v>
      </c>
      <c r="F2523" s="155" t="s">
        <v>13947</v>
      </c>
      <c r="G2523" s="177" t="str">
        <f t="shared" si="53"/>
        <v>[Alacarte CB]_Cơm Tấm Phúc Lộc Thọ_Feb.CB1.23</v>
      </c>
      <c r="H2523" s="159" t="s">
        <v>13948</v>
      </c>
      <c r="I2523" s="193" t="s">
        <v>2175</v>
      </c>
      <c r="J2523" s="178" t="s">
        <v>5105</v>
      </c>
      <c r="K2523" s="159"/>
      <c r="L2523" s="159"/>
      <c r="M2523" s="159"/>
      <c r="N2523" s="178"/>
      <c r="O2523" s="155" t="s">
        <v>5528</v>
      </c>
      <c r="P2523" s="543"/>
      <c r="Q2523" s="193" t="s">
        <v>13949</v>
      </c>
      <c r="R2523" s="177"/>
      <c r="S2523" s="177"/>
      <c r="T2523" s="177"/>
      <c r="U2523" s="155" t="s">
        <v>696</v>
      </c>
      <c r="V2523" s="155" t="b">
        <v>0</v>
      </c>
      <c r="W2523" s="178" t="s">
        <v>13596</v>
      </c>
      <c r="X2523" s="168"/>
      <c r="Y2523" s="173">
        <v>20555</v>
      </c>
      <c r="Z2523" s="162" t="s">
        <v>6086</v>
      </c>
      <c r="AA2523" s="163" t="str">
        <f t="shared" si="65"/>
        <v>https://shopeefood.vn/bo-suu-tap/a-comphuc-loc-tho</v>
      </c>
      <c r="AB2523" s="351"/>
    </row>
    <row r="2524" spans="1:28" ht="135">
      <c r="A2524" s="151" t="s">
        <v>935</v>
      </c>
      <c r="B2524" s="152"/>
      <c r="C2524" s="152" t="s">
        <v>706</v>
      </c>
      <c r="D2524" s="152" t="s">
        <v>222</v>
      </c>
      <c r="E2524" s="191" t="s">
        <v>274</v>
      </c>
      <c r="F2524" s="155" t="s">
        <v>13950</v>
      </c>
      <c r="G2524" s="177" t="str">
        <f t="shared" si="53"/>
        <v>[Alacarte CB]_Cơm Tấm Phúc Lộc Thọ_Feb.CB1.23.06</v>
      </c>
      <c r="H2524" s="159" t="s">
        <v>13951</v>
      </c>
      <c r="I2524" s="193" t="s">
        <v>13789</v>
      </c>
      <c r="J2524" s="178" t="s">
        <v>5105</v>
      </c>
      <c r="K2524" s="159"/>
      <c r="L2524" s="569"/>
      <c r="M2524" s="159"/>
      <c r="N2524" s="168"/>
      <c r="O2524" s="171" t="s">
        <v>13952</v>
      </c>
      <c r="P2524" s="543"/>
      <c r="Q2524" s="193" t="s">
        <v>13953</v>
      </c>
      <c r="R2524" s="177"/>
      <c r="S2524" s="177"/>
      <c r="T2524" s="177"/>
      <c r="U2524" s="155" t="s">
        <v>696</v>
      </c>
      <c r="V2524" s="155" t="b">
        <v>0</v>
      </c>
      <c r="W2524" s="179" t="s">
        <v>13954</v>
      </c>
      <c r="X2524" s="168"/>
      <c r="Y2524" s="173">
        <v>19850</v>
      </c>
      <c r="Z2524" s="162" t="s">
        <v>4075</v>
      </c>
      <c r="AA2524" s="163" t="str">
        <f t="shared" si="65"/>
        <v>https://shopeefood.vn/bo-suu-tap/a-com-phuc-loc-tho</v>
      </c>
      <c r="AB2524" s="351"/>
    </row>
    <row r="2525" spans="1:28" ht="60">
      <c r="A2525" s="151" t="s">
        <v>935</v>
      </c>
      <c r="B2525" s="152"/>
      <c r="C2525" s="152" t="s">
        <v>706</v>
      </c>
      <c r="D2525" s="152" t="s">
        <v>222</v>
      </c>
      <c r="E2525" s="191" t="s">
        <v>274</v>
      </c>
      <c r="F2525" s="155" t="s">
        <v>1624</v>
      </c>
      <c r="G2525" s="177" t="str">
        <f t="shared" si="53"/>
        <v>[Alacarte CB]_Cơm Tấm Phúc Lộc Thọ_Feb.CB6</v>
      </c>
      <c r="H2525" s="159" t="s">
        <v>13955</v>
      </c>
      <c r="I2525" s="193" t="s">
        <v>2000</v>
      </c>
      <c r="J2525" s="178" t="s">
        <v>5105</v>
      </c>
      <c r="K2525" s="159"/>
      <c r="L2525" s="159"/>
      <c r="M2525" s="159"/>
      <c r="N2525" s="168"/>
      <c r="O2525" s="176" t="s">
        <v>13956</v>
      </c>
      <c r="P2525" s="543"/>
      <c r="Q2525" s="193" t="s">
        <v>13957</v>
      </c>
      <c r="R2525" s="177"/>
      <c r="S2525" s="177"/>
      <c r="T2525" s="177"/>
      <c r="U2525" s="155" t="s">
        <v>696</v>
      </c>
      <c r="V2525" s="155" t="b">
        <v>0</v>
      </c>
      <c r="W2525" s="179" t="s">
        <v>13958</v>
      </c>
      <c r="X2525" s="168"/>
      <c r="Y2525" s="173">
        <v>20403</v>
      </c>
      <c r="Z2525" s="162" t="s">
        <v>6071</v>
      </c>
      <c r="AA2525" s="163" t="str">
        <f t="shared" si="65"/>
        <v>https://shopeefood.vn/bo-suu-tap/a-com--phuc-loc-tho</v>
      </c>
      <c r="AB2525" s="351"/>
    </row>
    <row r="2526" spans="1:28" ht="285">
      <c r="A2526" s="151" t="s">
        <v>684</v>
      </c>
      <c r="B2526" s="152"/>
      <c r="C2526" s="152" t="s">
        <v>706</v>
      </c>
      <c r="D2526" s="152" t="s">
        <v>213</v>
      </c>
      <c r="E2526" s="153" t="s">
        <v>9847</v>
      </c>
      <c r="F2526" s="155" t="s">
        <v>684</v>
      </c>
      <c r="G2526" s="177" t="str">
        <f t="shared" si="53"/>
        <v>[Win 2]_CÁI LÒ NƯỚNG_Jan</v>
      </c>
      <c r="H2526" s="321" t="s">
        <v>13959</v>
      </c>
      <c r="I2526" s="159" t="s">
        <v>13192</v>
      </c>
      <c r="J2526" s="194" t="s">
        <v>3590</v>
      </c>
      <c r="K2526" s="159"/>
      <c r="L2526" s="157"/>
      <c r="M2526" s="159"/>
      <c r="N2526" s="168"/>
      <c r="O2526" s="155" t="s">
        <v>4147</v>
      </c>
      <c r="P2526" s="168"/>
      <c r="Q2526" s="192" t="s">
        <v>13960</v>
      </c>
      <c r="R2526" s="177"/>
      <c r="S2526" s="177"/>
      <c r="T2526" s="177"/>
      <c r="U2526" s="155" t="s">
        <v>696</v>
      </c>
      <c r="V2526" s="155" t="b">
        <v>0</v>
      </c>
      <c r="W2526" s="179" t="s">
        <v>13961</v>
      </c>
      <c r="X2526" s="168"/>
      <c r="Y2526" s="173">
        <v>22007</v>
      </c>
      <c r="Z2526" s="162" t="s">
        <v>13962</v>
      </c>
      <c r="AA2526" s="163" t="str">
        <f t="shared" si="65"/>
        <v>https://shopeefood.vn/bo-suu-tap/w2-cai-lo-nuong</v>
      </c>
      <c r="AB2526" s="351"/>
    </row>
    <row r="2527" spans="1:28" ht="165">
      <c r="A2527" s="151" t="s">
        <v>935</v>
      </c>
      <c r="B2527" s="152"/>
      <c r="C2527" s="152" t="s">
        <v>685</v>
      </c>
      <c r="D2527" s="152" t="s">
        <v>225</v>
      </c>
      <c r="E2527" s="167" t="s">
        <v>1201</v>
      </c>
      <c r="F2527" s="166" t="s">
        <v>935</v>
      </c>
      <c r="G2527" s="230" t="str">
        <f t="shared" si="53"/>
        <v>[PNS]_Pepsi Baseline_Feb</v>
      </c>
      <c r="H2527" s="175" t="s">
        <v>13963</v>
      </c>
      <c r="I2527" s="167" t="s">
        <v>13964</v>
      </c>
      <c r="J2527" s="169"/>
      <c r="K2527" s="209" t="s">
        <v>13965</v>
      </c>
      <c r="L2527" s="162"/>
      <c r="M2527" s="162"/>
      <c r="N2527" s="169"/>
      <c r="O2527" s="183"/>
      <c r="P2527" s="169"/>
      <c r="Q2527" s="196" t="s">
        <v>703</v>
      </c>
      <c r="R2527" s="196" t="s">
        <v>703</v>
      </c>
      <c r="S2527" s="196" t="s">
        <v>703</v>
      </c>
      <c r="T2527" s="196" t="s">
        <v>703</v>
      </c>
      <c r="U2527" s="155" t="s">
        <v>696</v>
      </c>
      <c r="V2527" s="155" t="b">
        <v>0</v>
      </c>
      <c r="W2527" s="179" t="s">
        <v>13966</v>
      </c>
      <c r="X2527" s="171" t="s">
        <v>13967</v>
      </c>
      <c r="Y2527" s="173">
        <v>22080</v>
      </c>
      <c r="Z2527" s="162" t="s">
        <v>13968</v>
      </c>
      <c r="AA2527" s="163" t="str">
        <f t="shared" si="65"/>
        <v>https://shopeefood.vn/bo-suu-tap/pepsi-xuan-ron-ra</v>
      </c>
      <c r="AB2527" s="351" t="str">
        <f t="shared" ref="AB2527:AB2528" si="66">IF(ISBLANK($Z2527),"",CONCATENATE("https://shopeefood.shopee.vn/bo-suu-tap/",$Z2527))</f>
        <v>https://shopeefood.shopee.vn/bo-suu-tap/pepsi-xuan-ron-ra</v>
      </c>
    </row>
    <row r="2528" spans="1:28" ht="180">
      <c r="A2528" s="151" t="s">
        <v>684</v>
      </c>
      <c r="B2528" s="152"/>
      <c r="C2528" s="152" t="s">
        <v>706</v>
      </c>
      <c r="D2528" s="152" t="s">
        <v>222</v>
      </c>
      <c r="E2528" s="243" t="s">
        <v>6245</v>
      </c>
      <c r="F2528" s="155" t="s">
        <v>13969</v>
      </c>
      <c r="G2528" s="230" t="str">
        <f t="shared" si="53"/>
        <v>[Alacarte CB]_Trà Sữa Winggo - Trà Sữa Kem Trứng Nướng, Trà Hoa Quả &amp; Matcha_Jan.CB1.29</v>
      </c>
      <c r="H2528" s="176" t="s">
        <v>13970</v>
      </c>
      <c r="I2528" s="159" t="s">
        <v>13971</v>
      </c>
      <c r="J2528" s="178" t="s">
        <v>11188</v>
      </c>
      <c r="K2528" s="159"/>
      <c r="L2528" s="159"/>
      <c r="M2528" s="159"/>
      <c r="N2528" s="168"/>
      <c r="O2528" s="210" t="s">
        <v>13972</v>
      </c>
      <c r="P2528" s="168"/>
      <c r="Q2528" s="159"/>
      <c r="R2528" s="168" t="s">
        <v>13973</v>
      </c>
      <c r="S2528" s="177"/>
      <c r="T2528" s="177"/>
      <c r="U2528" s="155" t="s">
        <v>696</v>
      </c>
      <c r="V2528" s="155" t="b">
        <v>0</v>
      </c>
      <c r="W2528" s="179" t="s">
        <v>13974</v>
      </c>
      <c r="X2528" s="168"/>
      <c r="Y2528" s="173">
        <v>21015</v>
      </c>
      <c r="Z2528" s="162" t="s">
        <v>9022</v>
      </c>
      <c r="AA2528" s="163" t="str">
        <f t="shared" si="65"/>
        <v>https://shopeefood.vn/bo-suu-tap/a-bogo-winggo</v>
      </c>
      <c r="AB2528" s="351" t="str">
        <f t="shared" si="66"/>
        <v>https://shopeefood.shopee.vn/bo-suu-tap/a-bogo-winggo</v>
      </c>
    </row>
    <row r="2529" spans="1:28" ht="135">
      <c r="A2529" s="151" t="s">
        <v>684</v>
      </c>
      <c r="B2529" s="152"/>
      <c r="C2529" s="152" t="s">
        <v>1461</v>
      </c>
      <c r="D2529" s="152" t="s">
        <v>205</v>
      </c>
      <c r="E2529" s="180" t="s">
        <v>13975</v>
      </c>
      <c r="F2529" s="462" t="s">
        <v>13057</v>
      </c>
      <c r="G2529" s="177" t="str">
        <f t="shared" si="53"/>
        <v>[JBP]_15.1 Spike_0-6h</v>
      </c>
      <c r="H2529" s="176" t="s">
        <v>13976</v>
      </c>
      <c r="I2529" s="183" t="s">
        <v>13977</v>
      </c>
      <c r="J2529" s="346" t="s">
        <v>13059</v>
      </c>
      <c r="K2529" s="162"/>
      <c r="L2529" s="162"/>
      <c r="M2529" s="162"/>
      <c r="N2529" s="169"/>
      <c r="O2529" s="183"/>
      <c r="P2529" s="169"/>
      <c r="Q2529" s="183"/>
      <c r="R2529" s="177"/>
      <c r="S2529" s="177"/>
      <c r="T2529" s="177"/>
      <c r="U2529" s="155" t="s">
        <v>696</v>
      </c>
      <c r="V2529" s="155" t="b">
        <v>0</v>
      </c>
      <c r="W2529" s="168"/>
      <c r="X2529" s="155" t="s">
        <v>13978</v>
      </c>
      <c r="Y2529" s="173">
        <v>17726</v>
      </c>
      <c r="Z2529" s="162" t="s">
        <v>10429</v>
      </c>
      <c r="AA2529" s="163" t="str">
        <f t="shared" si="65"/>
        <v>https://shopeefood.vn/bo-suu-tap/sieu-deal-thuong-hieu-giam-50</v>
      </c>
      <c r="AB2529" s="162"/>
    </row>
    <row r="2530" spans="1:28" ht="135">
      <c r="A2530" s="151" t="s">
        <v>684</v>
      </c>
      <c r="B2530" s="152"/>
      <c r="C2530" s="152" t="s">
        <v>1461</v>
      </c>
      <c r="D2530" s="152" t="s">
        <v>205</v>
      </c>
      <c r="E2530" s="180" t="s">
        <v>13975</v>
      </c>
      <c r="F2530" s="462" t="s">
        <v>13060</v>
      </c>
      <c r="G2530" s="177" t="str">
        <f t="shared" si="53"/>
        <v>[JBP]_15.1 Spike_6-24h</v>
      </c>
      <c r="H2530" s="176" t="str">
        <f>H2529</f>
        <v>Siêu ưu đãi thương hiệu ngày 15/01:
- Mua 1 tặng 1, Mua 2 tặng 2, Giảm 50%: KATINAT, Cheese Coffee, Toco Toco, Popeyes, McDonald's, Pizza Hut, The Coffee House, Maycha, Highlands...
- Deal hot chỉ 1Đ, 1K, 10K: Domino's Pizza
- Combo giảm sốc: Lotteria, KFC, Phúc Long, Gong Cha, Starbucks,...
- Hàng loạt voucher giảm 50%
Số lượng ưu đãi có hạn.</v>
      </c>
      <c r="I2530" s="183" t="s">
        <v>13977</v>
      </c>
      <c r="J2530" s="346" t="s">
        <v>13979</v>
      </c>
      <c r="K2530" s="162"/>
      <c r="L2530" s="162"/>
      <c r="M2530" s="162"/>
      <c r="N2530" s="169"/>
      <c r="O2530" s="183"/>
      <c r="P2530" s="169"/>
      <c r="Q2530" s="183"/>
      <c r="R2530" s="177"/>
      <c r="S2530" s="177"/>
      <c r="T2530" s="177"/>
      <c r="U2530" s="155" t="s">
        <v>696</v>
      </c>
      <c r="V2530" s="155" t="b">
        <v>0</v>
      </c>
      <c r="W2530" s="168"/>
      <c r="X2530" s="155" t="s">
        <v>13978</v>
      </c>
      <c r="Y2530" s="173">
        <v>20979</v>
      </c>
      <c r="Z2530" s="162" t="s">
        <v>10062</v>
      </c>
      <c r="AA2530" s="163" t="str">
        <f t="shared" si="65"/>
        <v>https://shopeefood.vn/bo-suu-tap/sieu-deal-thuong-hieu-giam-50-rank</v>
      </c>
      <c r="AB2530" s="162"/>
    </row>
    <row r="2531" spans="1:28" ht="75">
      <c r="A2531" s="151" t="s">
        <v>684</v>
      </c>
      <c r="B2531" s="152"/>
      <c r="C2531" s="152" t="s">
        <v>717</v>
      </c>
      <c r="D2531" s="152" t="s">
        <v>222</v>
      </c>
      <c r="E2531" s="243" t="s">
        <v>311</v>
      </c>
      <c r="F2531" s="155" t="s">
        <v>13980</v>
      </c>
      <c r="G2531" s="177" t="str">
        <f t="shared" si="53"/>
        <v>[Alacarte CB]_Hanuri - Món Ăn Hàn Quốc_Jan.CB9.26</v>
      </c>
      <c r="H2531" s="243" t="s">
        <v>13981</v>
      </c>
      <c r="I2531" s="159" t="s">
        <v>13982</v>
      </c>
      <c r="J2531" s="178" t="s">
        <v>801</v>
      </c>
      <c r="K2531" s="159"/>
      <c r="L2531" s="159"/>
      <c r="M2531" s="159"/>
      <c r="N2531" s="168"/>
      <c r="O2531" s="171" t="s">
        <v>13983</v>
      </c>
      <c r="P2531" s="168"/>
      <c r="Q2531" s="193" t="s">
        <v>13984</v>
      </c>
      <c r="R2531" s="168"/>
      <c r="S2531" s="168"/>
      <c r="T2531" s="168"/>
      <c r="U2531" s="155" t="s">
        <v>696</v>
      </c>
      <c r="V2531" s="155" t="b">
        <v>0</v>
      </c>
      <c r="W2531" s="179" t="s">
        <v>13985</v>
      </c>
      <c r="X2531" s="168"/>
      <c r="Y2531" s="173">
        <v>19522</v>
      </c>
      <c r="Z2531" s="162" t="s">
        <v>3610</v>
      </c>
      <c r="AA2531" s="163" t="str">
        <f t="shared" si="65"/>
        <v>https://shopeefood.vn/bo-suu-tap/a-hanuri</v>
      </c>
      <c r="AB2531" s="351" t="str">
        <f>IF(ISBLANK($Z2531),"",CONCATENATE("https://shopeefood.shopee.vn/bo-suu-tap/",$Z2531))</f>
        <v>https://shopeefood.shopee.vn/bo-suu-tap/a-hanuri</v>
      </c>
    </row>
    <row r="2532" spans="1:28" ht="30">
      <c r="A2532" s="151" t="s">
        <v>684</v>
      </c>
      <c r="B2532" s="152"/>
      <c r="C2532" s="152" t="s">
        <v>13065</v>
      </c>
      <c r="D2532" s="152" t="s">
        <v>1545</v>
      </c>
      <c r="E2532" s="180"/>
      <c r="F2532" s="462" t="s">
        <v>13986</v>
      </c>
      <c r="G2532" s="176" t="s">
        <v>13987</v>
      </c>
      <c r="H2532" s="176" t="s">
        <v>13988</v>
      </c>
      <c r="I2532" s="183" t="s">
        <v>13989</v>
      </c>
      <c r="J2532" s="436"/>
      <c r="K2532" s="162"/>
      <c r="L2532" s="162"/>
      <c r="M2532" s="162"/>
      <c r="N2532" s="169"/>
      <c r="O2532" s="183"/>
      <c r="P2532" s="169"/>
      <c r="Q2532" s="183"/>
      <c r="R2532" s="177"/>
      <c r="S2532" s="177"/>
      <c r="T2532" s="177"/>
      <c r="U2532" s="155" t="s">
        <v>696</v>
      </c>
      <c r="V2532" s="155" t="b">
        <v>0</v>
      </c>
      <c r="W2532" s="179" t="s">
        <v>13990</v>
      </c>
      <c r="X2532" s="185"/>
      <c r="Y2532" s="173">
        <v>0</v>
      </c>
      <c r="Z2532" s="162"/>
      <c r="AA2532" s="284" t="s">
        <v>13991</v>
      </c>
      <c r="AB2532" s="284" t="s">
        <v>13991</v>
      </c>
    </row>
    <row r="2533" spans="1:28" ht="240">
      <c r="A2533" s="151" t="s">
        <v>935</v>
      </c>
      <c r="B2533" s="152"/>
      <c r="C2533" s="152" t="s">
        <v>706</v>
      </c>
      <c r="D2533" s="152" t="s">
        <v>222</v>
      </c>
      <c r="E2533" s="243" t="s">
        <v>871</v>
      </c>
      <c r="F2533" s="155" t="s">
        <v>13787</v>
      </c>
      <c r="G2533" s="177" t="str">
        <f t="shared" ref="G2533:G2678" si="67">CONCATENATE(D2533,"_",E2533,"_",F2533)</f>
        <v>[Alacarte CB]_Sinh Tố, Nước Ép &amp; Detox - ReViet Juice_Feb.CB1.26</v>
      </c>
      <c r="H2533" s="193" t="s">
        <v>13992</v>
      </c>
      <c r="I2533" s="159" t="s">
        <v>1565</v>
      </c>
      <c r="J2533" s="170" t="s">
        <v>874</v>
      </c>
      <c r="K2533" s="159"/>
      <c r="L2533" s="157" t="s">
        <v>875</v>
      </c>
      <c r="M2533" s="193" t="s">
        <v>13993</v>
      </c>
      <c r="N2533" s="177" t="s">
        <v>13536</v>
      </c>
      <c r="O2533" s="176" t="s">
        <v>13994</v>
      </c>
      <c r="P2533" s="168"/>
      <c r="Q2533" s="159" t="s">
        <v>13995</v>
      </c>
      <c r="R2533" s="177"/>
      <c r="S2533" s="177"/>
      <c r="T2533" s="177"/>
      <c r="U2533" s="155" t="s">
        <v>696</v>
      </c>
      <c r="V2533" s="155" t="b">
        <v>0</v>
      </c>
      <c r="W2533" s="179" t="s">
        <v>13996</v>
      </c>
      <c r="X2533" s="168"/>
      <c r="Y2533" s="173">
        <v>20687</v>
      </c>
      <c r="Z2533" s="162" t="s">
        <v>7652</v>
      </c>
      <c r="AA2533" s="163" t="str">
        <f t="shared" ref="AA2533:AA2546" si="68">CONCATENATE("https://shopeefood.vn/bo-suu-tap/",Z2533)</f>
        <v>https://shopeefood.vn/bo-suu-tap/a-reviet-juice-1k</v>
      </c>
      <c r="AB2533" s="351"/>
    </row>
    <row r="2534" spans="1:28" ht="135">
      <c r="A2534" s="151" t="s">
        <v>684</v>
      </c>
      <c r="B2534" s="152"/>
      <c r="C2534" s="152" t="s">
        <v>970</v>
      </c>
      <c r="D2534" s="152" t="s">
        <v>205</v>
      </c>
      <c r="E2534" s="180" t="s">
        <v>13997</v>
      </c>
      <c r="F2534" s="155" t="s">
        <v>13750</v>
      </c>
      <c r="G2534" s="177" t="str">
        <f t="shared" si="67"/>
        <v>[JBP]_SaSin - Mì Cay 7 Cấp Độ Hàn Quốc_BOGO_Jan</v>
      </c>
      <c r="H2534" s="176" t="s">
        <v>13998</v>
      </c>
      <c r="I2534" s="183" t="s">
        <v>13999</v>
      </c>
      <c r="J2534" s="184" t="s">
        <v>14000</v>
      </c>
      <c r="K2534" s="162"/>
      <c r="L2534" s="162"/>
      <c r="M2534" s="162"/>
      <c r="N2534" s="169"/>
      <c r="O2534" s="183"/>
      <c r="P2534" s="169"/>
      <c r="Q2534" s="183" t="s">
        <v>14001</v>
      </c>
      <c r="R2534" s="177"/>
      <c r="S2534" s="177"/>
      <c r="T2534" s="177"/>
      <c r="U2534" s="155" t="s">
        <v>696</v>
      </c>
      <c r="V2534" s="155" t="b">
        <v>0</v>
      </c>
      <c r="W2534" s="179" t="s">
        <v>14002</v>
      </c>
      <c r="X2534" s="168"/>
      <c r="Y2534" s="173">
        <v>22009</v>
      </c>
      <c r="Z2534" s="162" t="s">
        <v>14003</v>
      </c>
      <c r="AA2534" s="163" t="str">
        <f t="shared" si="68"/>
        <v>https://shopeefood.vn/bo-suu-tap/jb-sasin</v>
      </c>
      <c r="AB2534" s="351"/>
    </row>
    <row r="2535" spans="1:28" ht="135">
      <c r="A2535" s="151" t="s">
        <v>935</v>
      </c>
      <c r="B2535" s="152"/>
      <c r="C2535" s="152" t="s">
        <v>706</v>
      </c>
      <c r="D2535" s="152" t="s">
        <v>225</v>
      </c>
      <c r="E2535" s="222" t="s">
        <v>1105</v>
      </c>
      <c r="F2535" s="175" t="s">
        <v>935</v>
      </c>
      <c r="G2535" s="230" t="str">
        <f t="shared" si="67"/>
        <v>[PNS]_OCB_Feb</v>
      </c>
      <c r="H2535" s="222" t="s">
        <v>14004</v>
      </c>
      <c r="I2535" s="222" t="s">
        <v>7476</v>
      </c>
      <c r="J2535" s="169"/>
      <c r="K2535" s="162"/>
      <c r="L2535" s="162"/>
      <c r="M2535" s="162"/>
      <c r="N2535" s="169"/>
      <c r="O2535" s="162"/>
      <c r="P2535" s="169"/>
      <c r="Q2535" s="181" t="s">
        <v>14005</v>
      </c>
      <c r="R2535" s="165" t="s">
        <v>14006</v>
      </c>
      <c r="S2535" s="165" t="s">
        <v>14007</v>
      </c>
      <c r="T2535" s="165" t="s">
        <v>14008</v>
      </c>
      <c r="U2535" s="155" t="s">
        <v>696</v>
      </c>
      <c r="V2535" s="155" t="b">
        <v>0</v>
      </c>
      <c r="W2535" s="445" t="s">
        <v>3175</v>
      </c>
      <c r="X2535" s="226" t="s">
        <v>14009</v>
      </c>
      <c r="Y2535" s="173">
        <v>0</v>
      </c>
      <c r="Z2535" s="169"/>
      <c r="AA2535" s="163" t="str">
        <f t="shared" si="68"/>
        <v>https://shopeefood.vn/bo-suu-tap/</v>
      </c>
      <c r="AB2535" s="351"/>
    </row>
    <row r="2536" spans="1:28" ht="135">
      <c r="A2536" s="151" t="s">
        <v>935</v>
      </c>
      <c r="B2536" s="152"/>
      <c r="C2536" s="152" t="s">
        <v>706</v>
      </c>
      <c r="D2536" s="152" t="s">
        <v>225</v>
      </c>
      <c r="E2536" s="222" t="s">
        <v>1127</v>
      </c>
      <c r="F2536" s="175" t="s">
        <v>13730</v>
      </c>
      <c r="G2536" s="230" t="str">
        <f t="shared" si="67"/>
        <v>[PNS]_HOME CREDIT_Feb.26</v>
      </c>
      <c r="H2536" s="222" t="s">
        <v>14010</v>
      </c>
      <c r="I2536" s="222" t="s">
        <v>12707</v>
      </c>
      <c r="J2536" s="169"/>
      <c r="K2536" s="162"/>
      <c r="L2536" s="162"/>
      <c r="M2536" s="162"/>
      <c r="N2536" s="169"/>
      <c r="O2536" s="162"/>
      <c r="P2536" s="169"/>
      <c r="Q2536" s="167" t="s">
        <v>14011</v>
      </c>
      <c r="R2536" s="165" t="s">
        <v>14011</v>
      </c>
      <c r="S2536" s="165" t="s">
        <v>14011</v>
      </c>
      <c r="T2536" s="165" t="s">
        <v>14011</v>
      </c>
      <c r="U2536" s="155" t="s">
        <v>696</v>
      </c>
      <c r="V2536" s="155" t="b">
        <v>0</v>
      </c>
      <c r="W2536" s="445" t="s">
        <v>10382</v>
      </c>
      <c r="X2536" s="226" t="s">
        <v>14012</v>
      </c>
      <c r="Y2536" s="173">
        <v>0</v>
      </c>
      <c r="Z2536" s="169"/>
      <c r="AA2536" s="163" t="str">
        <f t="shared" si="68"/>
        <v>https://shopeefood.vn/bo-suu-tap/</v>
      </c>
      <c r="AB2536" s="351"/>
    </row>
    <row r="2537" spans="1:28" ht="135">
      <c r="A2537" s="151" t="s">
        <v>935</v>
      </c>
      <c r="B2537" s="152"/>
      <c r="C2537" s="152" t="s">
        <v>706</v>
      </c>
      <c r="D2537" s="152" t="s">
        <v>225</v>
      </c>
      <c r="E2537" s="222" t="s">
        <v>1120</v>
      </c>
      <c r="F2537" s="175" t="s">
        <v>935</v>
      </c>
      <c r="G2537" s="230" t="str">
        <f t="shared" si="67"/>
        <v>[PNS]_FE CREDIT_Feb</v>
      </c>
      <c r="H2537" s="175" t="s">
        <v>14013</v>
      </c>
      <c r="I2537" s="222" t="s">
        <v>6705</v>
      </c>
      <c r="J2537" s="169"/>
      <c r="K2537" s="162"/>
      <c r="L2537" s="162"/>
      <c r="M2537" s="162"/>
      <c r="N2537" s="169"/>
      <c r="O2537" s="162"/>
      <c r="P2537" s="162" t="s">
        <v>13376</v>
      </c>
      <c r="Q2537" s="167" t="s">
        <v>14014</v>
      </c>
      <c r="R2537" s="165" t="s">
        <v>14014</v>
      </c>
      <c r="S2537" s="165" t="s">
        <v>14014</v>
      </c>
      <c r="T2537" s="165" t="s">
        <v>14014</v>
      </c>
      <c r="U2537" s="155" t="s">
        <v>696</v>
      </c>
      <c r="V2537" s="155" t="b">
        <v>0</v>
      </c>
      <c r="W2537" s="445" t="s">
        <v>3187</v>
      </c>
      <c r="X2537" s="379" t="s">
        <v>6707</v>
      </c>
      <c r="Y2537" s="173">
        <v>0</v>
      </c>
      <c r="Z2537" s="169"/>
      <c r="AA2537" s="163" t="str">
        <f t="shared" si="68"/>
        <v>https://shopeefood.vn/bo-suu-tap/</v>
      </c>
      <c r="AB2537" s="351"/>
    </row>
    <row r="2538" spans="1:28" ht="120">
      <c r="A2538" s="151" t="s">
        <v>935</v>
      </c>
      <c r="B2538" s="152"/>
      <c r="C2538" s="152" t="s">
        <v>706</v>
      </c>
      <c r="D2538" s="152" t="s">
        <v>225</v>
      </c>
      <c r="E2538" s="175" t="s">
        <v>1134</v>
      </c>
      <c r="F2538" s="175" t="s">
        <v>13730</v>
      </c>
      <c r="G2538" s="230" t="str">
        <f t="shared" si="67"/>
        <v>[PNS]_TPB JCB Cashback_Feb.26</v>
      </c>
      <c r="H2538" s="193" t="s">
        <v>14015</v>
      </c>
      <c r="I2538" s="222" t="s">
        <v>14016</v>
      </c>
      <c r="J2538" s="169"/>
      <c r="K2538" s="162"/>
      <c r="L2538" s="162"/>
      <c r="M2538" s="162"/>
      <c r="N2538" s="169"/>
      <c r="O2538" s="162"/>
      <c r="P2538" s="169"/>
      <c r="Q2538" s="175" t="s">
        <v>14017</v>
      </c>
      <c r="R2538" s="175" t="s">
        <v>14018</v>
      </c>
      <c r="S2538" s="175" t="s">
        <v>14019</v>
      </c>
      <c r="T2538" s="175" t="s">
        <v>14020</v>
      </c>
      <c r="U2538" s="155" t="s">
        <v>696</v>
      </c>
      <c r="V2538" s="155" t="b">
        <v>0</v>
      </c>
      <c r="W2538" s="820" t="s">
        <v>3187</v>
      </c>
      <c r="X2538" s="236" t="s">
        <v>14021</v>
      </c>
      <c r="Y2538" s="173">
        <v>0</v>
      </c>
      <c r="Z2538" s="169"/>
      <c r="AA2538" s="163" t="str">
        <f t="shared" si="68"/>
        <v>https://shopeefood.vn/bo-suu-tap/</v>
      </c>
      <c r="AB2538" s="351"/>
    </row>
    <row r="2539" spans="1:28" ht="120">
      <c r="A2539" s="151" t="s">
        <v>935</v>
      </c>
      <c r="B2539" s="152"/>
      <c r="C2539" s="152" t="s">
        <v>706</v>
      </c>
      <c r="D2539" s="152" t="s">
        <v>225</v>
      </c>
      <c r="E2539" s="175" t="s">
        <v>1163</v>
      </c>
      <c r="F2539" s="175" t="s">
        <v>14022</v>
      </c>
      <c r="G2539" s="230" t="str">
        <f t="shared" si="67"/>
        <v>[PNS]_HD SAISON_Feb.NGÀY 8</v>
      </c>
      <c r="H2539" s="175" t="s">
        <v>14023</v>
      </c>
      <c r="I2539" s="175" t="s">
        <v>13371</v>
      </c>
      <c r="J2539" s="169"/>
      <c r="K2539" s="162"/>
      <c r="L2539" s="162"/>
      <c r="M2539" s="162"/>
      <c r="N2539" s="169"/>
      <c r="O2539" s="162"/>
      <c r="P2539" s="169"/>
      <c r="Q2539" s="167" t="s">
        <v>14024</v>
      </c>
      <c r="R2539" s="165" t="s">
        <v>14024</v>
      </c>
      <c r="S2539" s="165" t="s">
        <v>14024</v>
      </c>
      <c r="T2539" s="165" t="s">
        <v>14024</v>
      </c>
      <c r="U2539" s="155" t="s">
        <v>696</v>
      </c>
      <c r="V2539" s="155" t="b">
        <v>0</v>
      </c>
      <c r="W2539" s="838" t="s">
        <v>3175</v>
      </c>
      <c r="X2539" s="226" t="s">
        <v>14025</v>
      </c>
      <c r="Y2539" s="173">
        <v>0</v>
      </c>
      <c r="Z2539" s="169"/>
      <c r="AA2539" s="163" t="str">
        <f t="shared" si="68"/>
        <v>https://shopeefood.vn/bo-suu-tap/</v>
      </c>
      <c r="AB2539" s="351"/>
    </row>
    <row r="2540" spans="1:28" ht="144">
      <c r="A2540" s="151" t="s">
        <v>935</v>
      </c>
      <c r="B2540" s="152"/>
      <c r="C2540" s="152" t="s">
        <v>706</v>
      </c>
      <c r="D2540" s="152" t="s">
        <v>225</v>
      </c>
      <c r="E2540" s="175" t="s">
        <v>1163</v>
      </c>
      <c r="F2540" s="175" t="s">
        <v>14026</v>
      </c>
      <c r="G2540" s="230" t="str">
        <f t="shared" si="67"/>
        <v>[PNS]_HD SAISON_Feb.26.FOOD</v>
      </c>
      <c r="H2540" s="175" t="s">
        <v>14027</v>
      </c>
      <c r="I2540" s="175" t="s">
        <v>13371</v>
      </c>
      <c r="J2540" s="169"/>
      <c r="K2540" s="162"/>
      <c r="L2540" s="162"/>
      <c r="M2540" s="162"/>
      <c r="N2540" s="169"/>
      <c r="O2540" s="162"/>
      <c r="P2540" s="162" t="s">
        <v>13376</v>
      </c>
      <c r="Q2540" s="167" t="s">
        <v>14028</v>
      </c>
      <c r="R2540" s="165" t="s">
        <v>14028</v>
      </c>
      <c r="S2540" s="165" t="s">
        <v>14028</v>
      </c>
      <c r="T2540" s="165" t="s">
        <v>14028</v>
      </c>
      <c r="U2540" s="155" t="s">
        <v>696</v>
      </c>
      <c r="V2540" s="155" t="b">
        <v>0</v>
      </c>
      <c r="W2540" s="445" t="s">
        <v>13378</v>
      </c>
      <c r="X2540" s="226" t="s">
        <v>14029</v>
      </c>
      <c r="Y2540" s="173">
        <v>0</v>
      </c>
      <c r="Z2540" s="169"/>
      <c r="AA2540" s="163" t="str">
        <f t="shared" si="68"/>
        <v>https://shopeefood.vn/bo-suu-tap/</v>
      </c>
      <c r="AB2540" s="351"/>
    </row>
    <row r="2541" spans="1:28" ht="90">
      <c r="A2541" s="151" t="s">
        <v>935</v>
      </c>
      <c r="B2541" s="152"/>
      <c r="C2541" s="152" t="s">
        <v>706</v>
      </c>
      <c r="D2541" s="152" t="s">
        <v>225</v>
      </c>
      <c r="E2541" s="175" t="s">
        <v>1163</v>
      </c>
      <c r="F2541" s="175" t="s">
        <v>14030</v>
      </c>
      <c r="G2541" s="230" t="str">
        <f t="shared" si="67"/>
        <v>[PNS]_HD SAISON_Feb.MART</v>
      </c>
      <c r="H2541" s="175" t="s">
        <v>14031</v>
      </c>
      <c r="I2541" s="175" t="s">
        <v>13371</v>
      </c>
      <c r="J2541" s="169"/>
      <c r="K2541" s="162"/>
      <c r="L2541" s="162"/>
      <c r="M2541" s="162"/>
      <c r="N2541" s="169"/>
      <c r="O2541" s="162"/>
      <c r="P2541" s="169"/>
      <c r="Q2541" s="167" t="s">
        <v>14032</v>
      </c>
      <c r="R2541" s="165" t="s">
        <v>14032</v>
      </c>
      <c r="S2541" s="165" t="s">
        <v>14032</v>
      </c>
      <c r="T2541" s="165" t="s">
        <v>14032</v>
      </c>
      <c r="U2541" s="155" t="s">
        <v>696</v>
      </c>
      <c r="V2541" s="155" t="b">
        <v>0</v>
      </c>
      <c r="W2541" s="445" t="s">
        <v>13383</v>
      </c>
      <c r="X2541" s="226" t="s">
        <v>14033</v>
      </c>
      <c r="Y2541" s="173">
        <v>0</v>
      </c>
      <c r="Z2541" s="169"/>
      <c r="AA2541" s="163" t="str">
        <f t="shared" si="68"/>
        <v>https://shopeefood.vn/bo-suu-tap/</v>
      </c>
      <c r="AB2541" s="351"/>
    </row>
    <row r="2542" spans="1:28" ht="120">
      <c r="A2542" s="151" t="s">
        <v>935</v>
      </c>
      <c r="B2542" s="152"/>
      <c r="C2542" s="152" t="s">
        <v>706</v>
      </c>
      <c r="D2542" s="152" t="s">
        <v>225</v>
      </c>
      <c r="E2542" s="222" t="s">
        <v>11426</v>
      </c>
      <c r="F2542" s="175" t="s">
        <v>935</v>
      </c>
      <c r="G2542" s="230" t="str">
        <f t="shared" si="67"/>
        <v>[PNS]_AGRIBANK_Feb</v>
      </c>
      <c r="H2542" s="222" t="s">
        <v>14034</v>
      </c>
      <c r="I2542" s="222" t="s">
        <v>11428</v>
      </c>
      <c r="J2542" s="169"/>
      <c r="K2542" s="162"/>
      <c r="L2542" s="162"/>
      <c r="M2542" s="162"/>
      <c r="N2542" s="169"/>
      <c r="O2542" s="162"/>
      <c r="P2542" s="169"/>
      <c r="Q2542" s="167" t="s">
        <v>14035</v>
      </c>
      <c r="R2542" s="165" t="s">
        <v>14035</v>
      </c>
      <c r="S2542" s="165" t="s">
        <v>14035</v>
      </c>
      <c r="T2542" s="165" t="s">
        <v>14035</v>
      </c>
      <c r="U2542" s="155" t="s">
        <v>696</v>
      </c>
      <c r="V2542" s="155" t="b">
        <v>0</v>
      </c>
      <c r="W2542" s="445" t="s">
        <v>3175</v>
      </c>
      <c r="X2542" s="226" t="s">
        <v>14036</v>
      </c>
      <c r="Y2542" s="173">
        <v>0</v>
      </c>
      <c r="Z2542" s="169"/>
      <c r="AA2542" s="163" t="str">
        <f t="shared" si="68"/>
        <v>https://shopeefood.vn/bo-suu-tap/</v>
      </c>
      <c r="AB2542" s="351"/>
    </row>
    <row r="2543" spans="1:28" ht="180">
      <c r="A2543" s="151" t="s">
        <v>935</v>
      </c>
      <c r="B2543" s="152"/>
      <c r="C2543" s="152" t="s">
        <v>706</v>
      </c>
      <c r="D2543" s="152" t="s">
        <v>225</v>
      </c>
      <c r="E2543" s="175" t="s">
        <v>4348</v>
      </c>
      <c r="F2543" s="175" t="s">
        <v>935</v>
      </c>
      <c r="G2543" s="230" t="str">
        <f t="shared" si="67"/>
        <v>[PNS]_LPBANK_Feb</v>
      </c>
      <c r="H2543" s="222" t="s">
        <v>14037</v>
      </c>
      <c r="I2543" s="222" t="s">
        <v>12749</v>
      </c>
      <c r="J2543" s="169"/>
      <c r="K2543" s="162"/>
      <c r="L2543" s="162"/>
      <c r="M2543" s="162"/>
      <c r="N2543" s="169"/>
      <c r="O2543" s="162"/>
      <c r="P2543" s="169"/>
      <c r="Q2543" s="167" t="s">
        <v>14038</v>
      </c>
      <c r="R2543" s="165" t="s">
        <v>14038</v>
      </c>
      <c r="S2543" s="165" t="s">
        <v>14038</v>
      </c>
      <c r="T2543" s="165" t="s">
        <v>14038</v>
      </c>
      <c r="U2543" s="155" t="s">
        <v>696</v>
      </c>
      <c r="V2543" s="155" t="b">
        <v>0</v>
      </c>
      <c r="W2543" s="445" t="s">
        <v>11417</v>
      </c>
      <c r="X2543" s="379" t="s">
        <v>14039</v>
      </c>
      <c r="Y2543" s="173">
        <v>0</v>
      </c>
      <c r="Z2543" s="169"/>
      <c r="AA2543" s="163" t="str">
        <f t="shared" si="68"/>
        <v>https://shopeefood.vn/bo-suu-tap/</v>
      </c>
      <c r="AB2543" s="351"/>
    </row>
    <row r="2544" spans="1:28" ht="180">
      <c r="A2544" s="151" t="s">
        <v>935</v>
      </c>
      <c r="B2544" s="152"/>
      <c r="C2544" s="152" t="s">
        <v>706</v>
      </c>
      <c r="D2544" s="152" t="s">
        <v>225</v>
      </c>
      <c r="E2544" s="175" t="s">
        <v>1190</v>
      </c>
      <c r="F2544" s="175" t="s">
        <v>13730</v>
      </c>
      <c r="G2544" s="230" t="str">
        <f t="shared" si="67"/>
        <v>[PNS]_MB JCB Hi ShopeeFood_Feb.26</v>
      </c>
      <c r="H2544" s="222" t="s">
        <v>14040</v>
      </c>
      <c r="I2544" s="222" t="s">
        <v>12741</v>
      </c>
      <c r="J2544" s="169"/>
      <c r="K2544" s="162"/>
      <c r="L2544" s="162"/>
      <c r="M2544" s="162"/>
      <c r="N2544" s="169"/>
      <c r="O2544" s="162"/>
      <c r="P2544" s="169"/>
      <c r="Q2544" s="167" t="s">
        <v>14041</v>
      </c>
      <c r="R2544" s="165" t="s">
        <v>14041</v>
      </c>
      <c r="S2544" s="165" t="s">
        <v>14041</v>
      </c>
      <c r="T2544" s="165" t="s">
        <v>14041</v>
      </c>
      <c r="U2544" s="155" t="s">
        <v>696</v>
      </c>
      <c r="V2544" s="155" t="b">
        <v>0</v>
      </c>
      <c r="W2544" s="818" t="s">
        <v>14042</v>
      </c>
      <c r="X2544" s="236" t="s">
        <v>14043</v>
      </c>
      <c r="Y2544" s="173">
        <v>20920</v>
      </c>
      <c r="Z2544" s="162" t="s">
        <v>8647</v>
      </c>
      <c r="AA2544" s="163" t="str">
        <f t="shared" si="68"/>
        <v>https://shopeefood.vn/bo-suu-tap/pns-hispf--50</v>
      </c>
      <c r="AB2544" s="351"/>
    </row>
    <row r="2545" spans="1:28" ht="165">
      <c r="A2545" s="151" t="s">
        <v>684</v>
      </c>
      <c r="B2545" s="152"/>
      <c r="C2545" s="152" t="s">
        <v>685</v>
      </c>
      <c r="D2545" s="152" t="s">
        <v>219</v>
      </c>
      <c r="E2545" s="153" t="s">
        <v>243</v>
      </c>
      <c r="F2545" s="175" t="s">
        <v>13710</v>
      </c>
      <c r="G2545" s="230" t="str">
        <f t="shared" si="67"/>
        <v>[Alacarte]_Bonchon Chicken_Thank You Driver 2025</v>
      </c>
      <c r="H2545" s="174" t="s">
        <v>14044</v>
      </c>
      <c r="I2545" s="155" t="s">
        <v>13971</v>
      </c>
      <c r="J2545" s="248" t="s">
        <v>14045</v>
      </c>
      <c r="K2545" s="158"/>
      <c r="L2545" s="249" t="s">
        <v>14046</v>
      </c>
      <c r="M2545" s="158"/>
      <c r="N2545" s="250"/>
      <c r="O2545" s="179" t="s">
        <v>14047</v>
      </c>
      <c r="P2545" s="250"/>
      <c r="Q2545" s="193" t="s">
        <v>14048</v>
      </c>
      <c r="R2545" s="177" t="s">
        <v>14048</v>
      </c>
      <c r="S2545" s="177" t="s">
        <v>14048</v>
      </c>
      <c r="T2545" s="177" t="s">
        <v>14048</v>
      </c>
      <c r="U2545" s="155" t="s">
        <v>696</v>
      </c>
      <c r="V2545" s="155" t="b">
        <v>0</v>
      </c>
      <c r="W2545" s="179" t="s">
        <v>14049</v>
      </c>
      <c r="X2545" s="168"/>
      <c r="Y2545" s="173">
        <v>22043</v>
      </c>
      <c r="Z2545" s="162" t="s">
        <v>14050</v>
      </c>
      <c r="AA2545" s="163" t="str">
        <f t="shared" si="68"/>
        <v>https://shopeefood.vn/bo-suu-tap/a-bonchon-chicken</v>
      </c>
      <c r="AB2545" s="351"/>
    </row>
    <row r="2546" spans="1:28" ht="135">
      <c r="A2546" s="151" t="s">
        <v>935</v>
      </c>
      <c r="B2546" s="152"/>
      <c r="C2546" s="152" t="s">
        <v>685</v>
      </c>
      <c r="D2546" s="152" t="s">
        <v>219</v>
      </c>
      <c r="E2546" s="191" t="s">
        <v>368</v>
      </c>
      <c r="F2546" s="175" t="s">
        <v>14051</v>
      </c>
      <c r="G2546" s="230" t="str">
        <f t="shared" si="67"/>
        <v>[Alacarte]_Passio Coffee To Go_Feb_VNM sponsor</v>
      </c>
      <c r="H2546" s="176" t="s">
        <v>14052</v>
      </c>
      <c r="I2546" s="159" t="s">
        <v>14053</v>
      </c>
      <c r="J2546" s="248" t="s">
        <v>2660</v>
      </c>
      <c r="K2546" s="158"/>
      <c r="L2546" s="158"/>
      <c r="M2546" s="158"/>
      <c r="N2546" s="248" t="s">
        <v>14054</v>
      </c>
      <c r="O2546" s="155" t="s">
        <v>14055</v>
      </c>
      <c r="P2546" s="250"/>
      <c r="Q2546" s="193" t="s">
        <v>14056</v>
      </c>
      <c r="R2546" s="250"/>
      <c r="S2546" s="177"/>
      <c r="T2546" s="177"/>
      <c r="U2546" s="155" t="s">
        <v>696</v>
      </c>
      <c r="V2546" s="155" t="b">
        <v>0</v>
      </c>
      <c r="W2546" s="179" t="s">
        <v>14057</v>
      </c>
      <c r="X2546" s="168"/>
      <c r="Y2546" s="173">
        <v>22076</v>
      </c>
      <c r="Z2546" s="162" t="s">
        <v>14058</v>
      </c>
      <c r="AA2546" s="163" t="str">
        <f t="shared" si="68"/>
        <v>https://shopeefood.vn/bo-suu-tap/a-passio-coffee</v>
      </c>
      <c r="AB2546" s="351"/>
    </row>
    <row r="2547" spans="1:28" ht="60">
      <c r="A2547" s="151" t="s">
        <v>684</v>
      </c>
      <c r="B2547" s="152"/>
      <c r="C2547" s="152" t="s">
        <v>2156</v>
      </c>
      <c r="D2547" s="152" t="s">
        <v>201</v>
      </c>
      <c r="E2547" s="180" t="s">
        <v>4969</v>
      </c>
      <c r="F2547" s="155" t="s">
        <v>14059</v>
      </c>
      <c r="G2547" s="230" t="str">
        <f t="shared" si="67"/>
        <v>[SJBP]_Co.op Food_Jan_Reward bonus</v>
      </c>
      <c r="H2547" s="176" t="s">
        <v>14060</v>
      </c>
      <c r="I2547" s="183"/>
      <c r="J2547" s="209" t="s">
        <v>14061</v>
      </c>
      <c r="K2547" s="162"/>
      <c r="L2547" s="162"/>
      <c r="M2547" s="162"/>
      <c r="N2547" s="169"/>
      <c r="O2547" s="183"/>
      <c r="P2547" s="169"/>
      <c r="Q2547" s="183"/>
      <c r="R2547" s="177"/>
      <c r="S2547" s="177"/>
      <c r="T2547" s="177"/>
      <c r="U2547" s="155" t="s">
        <v>696</v>
      </c>
      <c r="V2547" s="155" t="b">
        <v>0</v>
      </c>
      <c r="W2547" s="170" t="s">
        <v>14062</v>
      </c>
      <c r="X2547" s="168"/>
      <c r="Y2547" s="173">
        <v>20597</v>
      </c>
      <c r="Z2547" s="162" t="s">
        <v>14063</v>
      </c>
      <c r="AA2547" s="284" t="s">
        <v>14064</v>
      </c>
      <c r="AB2547" s="351"/>
    </row>
    <row r="2548" spans="1:28" ht="60">
      <c r="A2548" s="151" t="s">
        <v>684</v>
      </c>
      <c r="B2548" s="152"/>
      <c r="C2548" s="152" t="s">
        <v>2156</v>
      </c>
      <c r="D2548" s="152" t="s">
        <v>14065</v>
      </c>
      <c r="E2548" s="155" t="s">
        <v>14066</v>
      </c>
      <c r="F2548" s="155" t="s">
        <v>14067</v>
      </c>
      <c r="G2548" s="230" t="str">
        <f t="shared" si="67"/>
        <v>[Mass Ads]_G Kitchen_Jan_Cash Invest compensation</v>
      </c>
      <c r="H2548" s="176" t="s">
        <v>14068</v>
      </c>
      <c r="I2548" s="183"/>
      <c r="J2548" s="209" t="s">
        <v>14069</v>
      </c>
      <c r="K2548" s="162"/>
      <c r="L2548" s="162"/>
      <c r="M2548" s="162"/>
      <c r="N2548" s="169"/>
      <c r="O2548" s="183"/>
      <c r="P2548" s="169"/>
      <c r="Q2548" s="183"/>
      <c r="R2548" s="177"/>
      <c r="S2548" s="177"/>
      <c r="T2548" s="177"/>
      <c r="U2548" s="155" t="s">
        <v>696</v>
      </c>
      <c r="V2548" s="155" t="b">
        <v>0</v>
      </c>
      <c r="W2548" s="170" t="s">
        <v>14070</v>
      </c>
      <c r="X2548" s="168"/>
      <c r="Y2548" s="173">
        <v>20567</v>
      </c>
      <c r="Z2548" s="162" t="s">
        <v>14071</v>
      </c>
      <c r="AA2548" s="284" t="s">
        <v>14072</v>
      </c>
      <c r="AB2548" s="351"/>
    </row>
    <row r="2549" spans="1:28" ht="75">
      <c r="A2549" s="151" t="s">
        <v>684</v>
      </c>
      <c r="B2549" s="152"/>
      <c r="C2549" s="152" t="s">
        <v>2156</v>
      </c>
      <c r="D2549" s="152" t="s">
        <v>14065</v>
      </c>
      <c r="E2549" s="180" t="s">
        <v>14073</v>
      </c>
      <c r="F2549" s="155" t="s">
        <v>14067</v>
      </c>
      <c r="G2549" s="230" t="str">
        <f t="shared" si="67"/>
        <v>[Mass Ads]_Mira Goodfood_Jan_Cash Invest compensation</v>
      </c>
      <c r="H2549" s="176" t="s">
        <v>14074</v>
      </c>
      <c r="I2549" s="183"/>
      <c r="J2549" s="209" t="s">
        <v>14075</v>
      </c>
      <c r="K2549" s="162"/>
      <c r="L2549" s="162"/>
      <c r="M2549" s="162"/>
      <c r="N2549" s="169"/>
      <c r="O2549" s="183"/>
      <c r="P2549" s="169"/>
      <c r="Q2549" s="183"/>
      <c r="R2549" s="177"/>
      <c r="S2549" s="177"/>
      <c r="T2549" s="177"/>
      <c r="U2549" s="155" t="s">
        <v>696</v>
      </c>
      <c r="V2549" s="155" t="b">
        <v>0</v>
      </c>
      <c r="W2549" s="179" t="s">
        <v>14076</v>
      </c>
      <c r="X2549" s="168"/>
      <c r="Y2549" s="173">
        <v>20608</v>
      </c>
      <c r="Z2549" s="162" t="s">
        <v>14077</v>
      </c>
      <c r="AA2549" s="284" t="s">
        <v>14078</v>
      </c>
      <c r="AB2549" s="351"/>
    </row>
    <row r="2550" spans="1:28" ht="105">
      <c r="A2550" s="151" t="s">
        <v>935</v>
      </c>
      <c r="B2550" s="152"/>
      <c r="C2550" s="152" t="s">
        <v>1236</v>
      </c>
      <c r="D2550" s="152" t="s">
        <v>209</v>
      </c>
      <c r="E2550" s="243" t="s">
        <v>1237</v>
      </c>
      <c r="F2550" s="176" t="s">
        <v>935</v>
      </c>
      <c r="G2550" s="177" t="str">
        <f t="shared" si="67"/>
        <v>[VIP]_Tocotoco_Feb</v>
      </c>
      <c r="H2550" s="781" t="s">
        <v>14079</v>
      </c>
      <c r="I2550" s="183" t="s">
        <v>14080</v>
      </c>
      <c r="J2550" s="439" t="s">
        <v>8392</v>
      </c>
      <c r="K2550" s="162"/>
      <c r="L2550" s="162"/>
      <c r="M2550" s="162"/>
      <c r="N2550" s="169"/>
      <c r="O2550" s="183"/>
      <c r="P2550" s="169"/>
      <c r="Q2550" s="183"/>
      <c r="R2550" s="177"/>
      <c r="S2550" s="177"/>
      <c r="T2550" s="177"/>
      <c r="U2550" s="155"/>
      <c r="V2550" s="155" t="b">
        <v>0</v>
      </c>
      <c r="W2550" s="179" t="s">
        <v>14081</v>
      </c>
      <c r="X2550" s="168"/>
      <c r="Y2550" s="173">
        <v>20112</v>
      </c>
      <c r="Z2550" s="162" t="s">
        <v>4785</v>
      </c>
      <c r="AA2550" s="163" t="str">
        <f t="shared" ref="AA2550:AA2646" si="69">CONCATENATE("https://shopeefood.vn/bo-suu-tap/",Z2550)</f>
        <v>https://shopeefood.vn/bo-suu-tap/v-tocotoco-1t1</v>
      </c>
      <c r="AB2550" s="351"/>
    </row>
    <row r="2551" spans="1:28" ht="165">
      <c r="A2551" s="151" t="s">
        <v>935</v>
      </c>
      <c r="B2551" s="152"/>
      <c r="C2551" s="152" t="s">
        <v>1236</v>
      </c>
      <c r="D2551" s="152" t="s">
        <v>209</v>
      </c>
      <c r="E2551" s="243" t="s">
        <v>1097</v>
      </c>
      <c r="F2551" s="176" t="s">
        <v>935</v>
      </c>
      <c r="G2551" s="177" t="str">
        <f t="shared" si="67"/>
        <v>[VIP]_Trà Sữa Sunday Basic_Feb</v>
      </c>
      <c r="H2551" s="319" t="s">
        <v>14082</v>
      </c>
      <c r="I2551" s="183" t="s">
        <v>2000</v>
      </c>
      <c r="J2551" s="184" t="s">
        <v>1512</v>
      </c>
      <c r="K2551" s="162"/>
      <c r="L2551" s="162"/>
      <c r="M2551" s="162"/>
      <c r="N2551" s="169"/>
      <c r="O2551" s="183"/>
      <c r="P2551" s="169"/>
      <c r="Q2551" s="183"/>
      <c r="R2551" s="177"/>
      <c r="S2551" s="177"/>
      <c r="T2551" s="177"/>
      <c r="U2551" s="155" t="s">
        <v>696</v>
      </c>
      <c r="V2551" s="155" t="b">
        <v>0</v>
      </c>
      <c r="W2551" s="179" t="s">
        <v>14083</v>
      </c>
      <c r="X2551" s="168"/>
      <c r="Y2551" s="173">
        <v>21010</v>
      </c>
      <c r="Z2551" s="162" t="s">
        <v>8411</v>
      </c>
      <c r="AA2551" s="163" t="str">
        <f t="shared" si="69"/>
        <v>https://shopeefood.vn/bo-suu-tap/v-1t1-sundaybasic</v>
      </c>
      <c r="AB2551" s="351"/>
    </row>
    <row r="2552" spans="1:28" ht="135">
      <c r="A2552" s="151" t="s">
        <v>935</v>
      </c>
      <c r="B2552" s="152"/>
      <c r="C2552" s="152" t="s">
        <v>1236</v>
      </c>
      <c r="D2552" s="152" t="s">
        <v>209</v>
      </c>
      <c r="E2552" s="243" t="s">
        <v>1453</v>
      </c>
      <c r="F2552" s="176" t="s">
        <v>935</v>
      </c>
      <c r="G2552" s="177" t="str">
        <f t="shared" si="67"/>
        <v>[VIP]_Trà Sữa May Cha_Feb</v>
      </c>
      <c r="H2552" s="779" t="s">
        <v>14084</v>
      </c>
      <c r="I2552" s="183" t="s">
        <v>14085</v>
      </c>
      <c r="J2552" s="209" t="s">
        <v>6564</v>
      </c>
      <c r="K2552" s="162"/>
      <c r="L2552" s="162"/>
      <c r="M2552" s="162"/>
      <c r="N2552" s="169"/>
      <c r="O2552" s="183"/>
      <c r="P2552" s="169"/>
      <c r="Q2552" s="183"/>
      <c r="R2552" s="177"/>
      <c r="S2552" s="177"/>
      <c r="T2552" s="177"/>
      <c r="U2552" s="155"/>
      <c r="V2552" s="155" t="b">
        <v>0</v>
      </c>
      <c r="W2552" s="179" t="s">
        <v>14086</v>
      </c>
      <c r="X2552" s="168"/>
      <c r="Y2552" s="173">
        <v>20899</v>
      </c>
      <c r="Z2552" s="162" t="s">
        <v>8401</v>
      </c>
      <c r="AA2552" s="163" t="str">
        <f t="shared" si="69"/>
        <v>https://shopeefood.vn/bo-suu-tap/v-may-cha</v>
      </c>
      <c r="AB2552" s="351"/>
    </row>
    <row r="2553" spans="1:28" ht="240">
      <c r="A2553" s="151" t="s">
        <v>935</v>
      </c>
      <c r="B2553" s="152"/>
      <c r="C2553" s="152" t="s">
        <v>1236</v>
      </c>
      <c r="D2553" s="152" t="s">
        <v>207</v>
      </c>
      <c r="E2553" s="243" t="s">
        <v>1453</v>
      </c>
      <c r="F2553" s="176" t="s">
        <v>935</v>
      </c>
      <c r="G2553" s="177" t="str">
        <f t="shared" si="67"/>
        <v>[SuperVIP]_Trà Sữa May Cha_Feb</v>
      </c>
      <c r="H2553" s="779" t="s">
        <v>14087</v>
      </c>
      <c r="I2553" s="183" t="s">
        <v>14088</v>
      </c>
      <c r="J2553" s="209" t="s">
        <v>6564</v>
      </c>
      <c r="K2553" s="162"/>
      <c r="L2553" s="162"/>
      <c r="M2553" s="162"/>
      <c r="N2553" s="169"/>
      <c r="O2553" s="183"/>
      <c r="P2553" s="169"/>
      <c r="Q2553" s="183"/>
      <c r="R2553" s="177"/>
      <c r="S2553" s="177"/>
      <c r="T2553" s="177"/>
      <c r="U2553" s="155"/>
      <c r="V2553" s="155" t="b">
        <v>0</v>
      </c>
      <c r="W2553" s="839" t="s">
        <v>14089</v>
      </c>
      <c r="X2553" s="168"/>
      <c r="Y2553" s="173">
        <v>21787</v>
      </c>
      <c r="Z2553" s="162" t="s">
        <v>13052</v>
      </c>
      <c r="AA2553" s="163" t="str">
        <f t="shared" si="69"/>
        <v>https://shopeefood.vn/bo-suu-tap/sv--may-cha</v>
      </c>
      <c r="AB2553" s="351"/>
    </row>
    <row r="2554" spans="1:28" ht="30">
      <c r="A2554" s="151" t="s">
        <v>935</v>
      </c>
      <c r="B2554" s="152"/>
      <c r="C2554" s="152" t="s">
        <v>1236</v>
      </c>
      <c r="D2554" s="152" t="s">
        <v>209</v>
      </c>
      <c r="E2554" s="243" t="s">
        <v>1469</v>
      </c>
      <c r="F2554" s="176" t="s">
        <v>14090</v>
      </c>
      <c r="G2554" s="177" t="str">
        <f t="shared" si="67"/>
        <v>[VIP]_Gong Cha_2-4Feb</v>
      </c>
      <c r="H2554" s="782" t="s">
        <v>14091</v>
      </c>
      <c r="I2554" s="183" t="s">
        <v>14092</v>
      </c>
      <c r="J2554" s="184" t="s">
        <v>1472</v>
      </c>
      <c r="K2554" s="162"/>
      <c r="L2554" s="162"/>
      <c r="M2554" s="162"/>
      <c r="N2554" s="169"/>
      <c r="O2554" s="183"/>
      <c r="P2554" s="169"/>
      <c r="Q2554" s="183"/>
      <c r="R2554" s="177"/>
      <c r="S2554" s="177"/>
      <c r="T2554" s="177"/>
      <c r="U2554" s="155"/>
      <c r="V2554" s="155" t="b">
        <v>0</v>
      </c>
      <c r="W2554" s="170" t="s">
        <v>14093</v>
      </c>
      <c r="X2554" s="168"/>
      <c r="Y2554" s="173">
        <v>20165</v>
      </c>
      <c r="Z2554" s="162" t="s">
        <v>4843</v>
      </c>
      <c r="AA2554" s="163" t="str">
        <f t="shared" si="69"/>
        <v>https://shopeefood.vn/bo-suu-tap/v-gongcha-bogo</v>
      </c>
      <c r="AB2554" s="351"/>
    </row>
    <row r="2555" spans="1:28" ht="30">
      <c r="A2555" s="151" t="s">
        <v>935</v>
      </c>
      <c r="B2555" s="152"/>
      <c r="C2555" s="152" t="s">
        <v>1236</v>
      </c>
      <c r="D2555" s="152" t="s">
        <v>209</v>
      </c>
      <c r="E2555" s="243" t="s">
        <v>1469</v>
      </c>
      <c r="F2555" s="176" t="s">
        <v>14094</v>
      </c>
      <c r="G2555" s="177" t="str">
        <f t="shared" si="67"/>
        <v>[VIP]_Gong Cha_9-10Feb</v>
      </c>
      <c r="H2555" s="782" t="s">
        <v>14095</v>
      </c>
      <c r="I2555" s="183"/>
      <c r="J2555" s="169"/>
      <c r="K2555" s="162"/>
      <c r="L2555" s="162"/>
      <c r="M2555" s="162"/>
      <c r="N2555" s="169"/>
      <c r="O2555" s="183"/>
      <c r="P2555" s="169"/>
      <c r="Q2555" s="183"/>
      <c r="R2555" s="416"/>
      <c r="S2555" s="416"/>
      <c r="T2555" s="416"/>
      <c r="U2555" s="414" t="s">
        <v>696</v>
      </c>
      <c r="V2555" s="414" t="b">
        <v>0</v>
      </c>
      <c r="W2555" s="501" t="s">
        <v>14096</v>
      </c>
      <c r="X2555" s="168"/>
      <c r="Y2555" s="173">
        <v>19769</v>
      </c>
      <c r="Z2555" s="162" t="s">
        <v>3769</v>
      </c>
      <c r="AA2555" s="163" t="str">
        <f t="shared" si="69"/>
        <v>https://shopeefood.vn/bo-suu-tap/v-gongcha-50</v>
      </c>
      <c r="AB2555" s="351"/>
    </row>
    <row r="2556" spans="1:28" ht="45">
      <c r="A2556" s="151" t="s">
        <v>684</v>
      </c>
      <c r="B2556" s="152"/>
      <c r="C2556" s="152" t="s">
        <v>685</v>
      </c>
      <c r="D2556" s="152" t="s">
        <v>219</v>
      </c>
      <c r="E2556" s="243" t="s">
        <v>928</v>
      </c>
      <c r="F2556" s="176" t="s">
        <v>13710</v>
      </c>
      <c r="G2556" s="177" t="str">
        <f t="shared" si="67"/>
        <v>[Alacarte]_Lotteria_Thank You Driver 2025</v>
      </c>
      <c r="H2556" s="152" t="s">
        <v>14097</v>
      </c>
      <c r="I2556" s="155" t="s">
        <v>13640</v>
      </c>
      <c r="J2556" s="248" t="s">
        <v>11804</v>
      </c>
      <c r="K2556" s="158"/>
      <c r="L2556" s="249" t="s">
        <v>14098</v>
      </c>
      <c r="M2556" s="158"/>
      <c r="N2556" s="250"/>
      <c r="O2556" s="152" t="s">
        <v>1222</v>
      </c>
      <c r="P2556" s="250"/>
      <c r="Q2556" s="430" t="s">
        <v>14099</v>
      </c>
      <c r="R2556" s="177" t="s">
        <v>14099</v>
      </c>
      <c r="S2556" s="177" t="s">
        <v>14099</v>
      </c>
      <c r="T2556" s="177" t="s">
        <v>14099</v>
      </c>
      <c r="U2556" s="155" t="s">
        <v>696</v>
      </c>
      <c r="V2556" s="155" t="b">
        <v>0</v>
      </c>
      <c r="W2556" s="249" t="s">
        <v>14098</v>
      </c>
      <c r="X2556" s="188"/>
      <c r="Y2556" s="173">
        <v>21141</v>
      </c>
      <c r="Z2556" s="162" t="s">
        <v>9630</v>
      </c>
      <c r="AA2556" s="163" t="str">
        <f t="shared" si="69"/>
        <v>https://shopeefood.vn/bo-suu-tap/a-deal-lotteria</v>
      </c>
      <c r="AB2556" s="351" t="str">
        <f>IF(ISBLANK($Z2556),"",CONCATENATE("https://shopeefood.shopee.vn/bo-suu-tap/",$Z2556))</f>
        <v>https://shopeefood.shopee.vn/bo-suu-tap/a-deal-lotteria</v>
      </c>
    </row>
    <row r="2557" spans="1:28" ht="90">
      <c r="A2557" s="151" t="s">
        <v>935</v>
      </c>
      <c r="B2557" s="152"/>
      <c r="C2557" s="152" t="s">
        <v>1236</v>
      </c>
      <c r="D2557" s="152" t="s">
        <v>209</v>
      </c>
      <c r="E2557" s="243" t="s">
        <v>372</v>
      </c>
      <c r="F2557" s="176" t="s">
        <v>14100</v>
      </c>
      <c r="G2557" s="177" t="str">
        <f t="shared" si="67"/>
        <v>[VIP]_Phúc Long Coffee &amp; Tea_Combo 79k_Feb</v>
      </c>
      <c r="H2557" s="783" t="s">
        <v>14101</v>
      </c>
      <c r="I2557" s="300" t="s">
        <v>14102</v>
      </c>
      <c r="J2557" s="595" t="s">
        <v>13842</v>
      </c>
      <c r="K2557" s="301"/>
      <c r="L2557" s="301"/>
      <c r="M2557" s="301"/>
      <c r="N2557" s="423"/>
      <c r="O2557" s="300"/>
      <c r="P2557" s="423"/>
      <c r="Q2557" s="300"/>
      <c r="R2557" s="177"/>
      <c r="S2557" s="177"/>
      <c r="T2557" s="177"/>
      <c r="U2557" s="155"/>
      <c r="V2557" s="155" t="b">
        <v>0</v>
      </c>
      <c r="W2557" s="170" t="s">
        <v>14103</v>
      </c>
      <c r="X2557" s="168"/>
      <c r="Y2557" s="173">
        <v>20556</v>
      </c>
      <c r="Z2557" s="162" t="s">
        <v>6113</v>
      </c>
      <c r="AA2557" s="163" t="str">
        <f t="shared" si="69"/>
        <v>https://shopeefood.vn/bo-suu-tap/v-phuclong-cf</v>
      </c>
      <c r="AB2557" s="351"/>
    </row>
    <row r="2558" spans="1:28" ht="105">
      <c r="A2558" s="151" t="s">
        <v>935</v>
      </c>
      <c r="B2558" s="152"/>
      <c r="C2558" s="152" t="s">
        <v>1236</v>
      </c>
      <c r="D2558" s="152" t="s">
        <v>209</v>
      </c>
      <c r="E2558" s="243" t="s">
        <v>372</v>
      </c>
      <c r="F2558" s="176" t="s">
        <v>14104</v>
      </c>
      <c r="G2558" s="177" t="str">
        <f t="shared" si="67"/>
        <v>[VIP]_Phúc Long Coffee &amp; Tea_Combo 99k_Feb</v>
      </c>
      <c r="H2558" s="783" t="s">
        <v>14105</v>
      </c>
      <c r="I2558" s="300" t="s">
        <v>1762</v>
      </c>
      <c r="J2558" s="595" t="s">
        <v>13842</v>
      </c>
      <c r="K2558" s="301"/>
      <c r="L2558" s="301"/>
      <c r="M2558" s="301"/>
      <c r="N2558" s="423"/>
      <c r="O2558" s="300"/>
      <c r="P2558" s="423"/>
      <c r="Q2558" s="300"/>
      <c r="R2558" s="177"/>
      <c r="S2558" s="177"/>
      <c r="T2558" s="177"/>
      <c r="U2558" s="155"/>
      <c r="V2558" s="155" t="b">
        <v>0</v>
      </c>
      <c r="W2558" s="170" t="s">
        <v>14106</v>
      </c>
      <c r="X2558" s="168"/>
      <c r="Y2558" s="173">
        <v>22093</v>
      </c>
      <c r="Z2558" s="162" t="s">
        <v>14107</v>
      </c>
      <c r="AA2558" s="163" t="str">
        <f t="shared" si="69"/>
        <v>https://shopeefood.vn/bo-suu-tap/v-phuclong-coffee--tea</v>
      </c>
      <c r="AB2558" s="351"/>
    </row>
    <row r="2559" spans="1:28" ht="150">
      <c r="A2559" s="151" t="s">
        <v>935</v>
      </c>
      <c r="B2559" s="152"/>
      <c r="C2559" s="152" t="s">
        <v>1236</v>
      </c>
      <c r="D2559" s="152" t="s">
        <v>209</v>
      </c>
      <c r="E2559" s="243" t="s">
        <v>370</v>
      </c>
      <c r="F2559" s="176" t="s">
        <v>14090</v>
      </c>
      <c r="G2559" s="177" t="str">
        <f t="shared" si="67"/>
        <v>[VIP]_Phê La_2-4Feb</v>
      </c>
      <c r="H2559" s="785" t="s">
        <v>14108</v>
      </c>
      <c r="I2559" s="300" t="s">
        <v>14092</v>
      </c>
      <c r="J2559" s="491" t="s">
        <v>1442</v>
      </c>
      <c r="K2559" s="301"/>
      <c r="L2559" s="301"/>
      <c r="M2559" s="301"/>
      <c r="N2559" s="423"/>
      <c r="O2559" s="300"/>
      <c r="P2559" s="423"/>
      <c r="Q2559" s="300"/>
      <c r="R2559" s="177"/>
      <c r="S2559" s="177"/>
      <c r="T2559" s="177"/>
      <c r="U2559" s="155" t="s">
        <v>696</v>
      </c>
      <c r="V2559" s="155" t="b">
        <v>0</v>
      </c>
      <c r="W2559" s="170" t="s">
        <v>13193</v>
      </c>
      <c r="X2559" s="168"/>
      <c r="Y2559" s="173">
        <v>22054</v>
      </c>
      <c r="Z2559" s="162" t="s">
        <v>14109</v>
      </c>
      <c r="AA2559" s="163" t="str">
        <f t="shared" si="69"/>
        <v>https://shopeefood.vn/bo-suu-tap/v-phe-la</v>
      </c>
      <c r="AB2559" s="351"/>
    </row>
    <row r="2560" spans="1:28" ht="135">
      <c r="A2560" s="151" t="s">
        <v>935</v>
      </c>
      <c r="B2560" s="152"/>
      <c r="C2560" s="152" t="s">
        <v>1236</v>
      </c>
      <c r="D2560" s="152" t="s">
        <v>209</v>
      </c>
      <c r="E2560" s="243" t="s">
        <v>370</v>
      </c>
      <c r="F2560" s="176" t="s">
        <v>14110</v>
      </c>
      <c r="G2560" s="177" t="str">
        <f t="shared" si="67"/>
        <v>[VIP]_Phê La_23-25Feb</v>
      </c>
      <c r="H2560" s="785" t="s">
        <v>14111</v>
      </c>
      <c r="I2560" s="300" t="s">
        <v>2175</v>
      </c>
      <c r="J2560" s="491" t="s">
        <v>1442</v>
      </c>
      <c r="K2560" s="301"/>
      <c r="L2560" s="301"/>
      <c r="M2560" s="301"/>
      <c r="N2560" s="423"/>
      <c r="O2560" s="300"/>
      <c r="P2560" s="423"/>
      <c r="Q2560" s="300"/>
      <c r="R2560" s="177"/>
      <c r="S2560" s="177"/>
      <c r="T2560" s="177"/>
      <c r="U2560" s="155" t="s">
        <v>696</v>
      </c>
      <c r="V2560" s="155" t="b">
        <v>0</v>
      </c>
      <c r="W2560" s="179" t="s">
        <v>14112</v>
      </c>
      <c r="X2560" s="168"/>
      <c r="Y2560" s="173">
        <v>22055</v>
      </c>
      <c r="Z2560" s="162" t="s">
        <v>14113</v>
      </c>
      <c r="AA2560" s="163" t="str">
        <f t="shared" si="69"/>
        <v>https://shopeefood.vn/bo-suu-tap/v-phela-2t1</v>
      </c>
      <c r="AB2560" s="351"/>
    </row>
    <row r="2561" spans="1:28" ht="75">
      <c r="A2561" s="151" t="s">
        <v>935</v>
      </c>
      <c r="B2561" s="152"/>
      <c r="C2561" s="152" t="s">
        <v>1236</v>
      </c>
      <c r="D2561" s="152" t="s">
        <v>207</v>
      </c>
      <c r="E2561" s="243" t="s">
        <v>298</v>
      </c>
      <c r="F2561" s="176" t="s">
        <v>14114</v>
      </c>
      <c r="G2561" s="177" t="str">
        <f t="shared" si="67"/>
        <v>[SuperVIP]_Gà Rán KFC_1-3Feb</v>
      </c>
      <c r="H2561" s="176" t="s">
        <v>14115</v>
      </c>
      <c r="I2561" s="300" t="s">
        <v>14116</v>
      </c>
      <c r="J2561" s="595" t="s">
        <v>4537</v>
      </c>
      <c r="K2561" s="301"/>
      <c r="L2561" s="301"/>
      <c r="M2561" s="301"/>
      <c r="N2561" s="423"/>
      <c r="O2561" s="300"/>
      <c r="P2561" s="423"/>
      <c r="Q2561" s="300"/>
      <c r="R2561" s="177"/>
      <c r="S2561" s="177"/>
      <c r="T2561" s="177"/>
      <c r="U2561" s="155"/>
      <c r="V2561" s="155" t="b">
        <v>0</v>
      </c>
      <c r="W2561" s="170" t="s">
        <v>14117</v>
      </c>
      <c r="X2561" s="168"/>
      <c r="Y2561" s="173">
        <v>21167</v>
      </c>
      <c r="Z2561" s="162" t="s">
        <v>8859</v>
      </c>
      <c r="AA2561" s="163" t="str">
        <f t="shared" si="69"/>
        <v>https://shopeefood.vn/bo-suu-tap/sv-combokfc</v>
      </c>
      <c r="AB2561" s="351"/>
    </row>
    <row r="2562" spans="1:28" ht="120">
      <c r="A2562" s="151" t="s">
        <v>935</v>
      </c>
      <c r="B2562" s="152"/>
      <c r="C2562" s="152" t="s">
        <v>1236</v>
      </c>
      <c r="D2562" s="152" t="s">
        <v>209</v>
      </c>
      <c r="E2562" s="243" t="s">
        <v>348</v>
      </c>
      <c r="F2562" s="176" t="s">
        <v>14118</v>
      </c>
      <c r="G2562" s="177" t="str">
        <f t="shared" si="67"/>
        <v>[VIP]_McDonald's_Feb pack 1</v>
      </c>
      <c r="H2562" s="176" t="s">
        <v>14119</v>
      </c>
      <c r="I2562" s="300" t="s">
        <v>14120</v>
      </c>
      <c r="J2562" s="595" t="s">
        <v>919</v>
      </c>
      <c r="K2562" s="301"/>
      <c r="L2562" s="301"/>
      <c r="M2562" s="301"/>
      <c r="N2562" s="423"/>
      <c r="O2562" s="300"/>
      <c r="P2562" s="423"/>
      <c r="Q2562" s="300"/>
      <c r="R2562" s="177"/>
      <c r="S2562" s="177"/>
      <c r="T2562" s="177"/>
      <c r="U2562" s="155"/>
      <c r="V2562" s="155" t="b">
        <v>0</v>
      </c>
      <c r="W2562" s="170" t="s">
        <v>14121</v>
      </c>
      <c r="X2562" s="168"/>
      <c r="Y2562" s="173">
        <v>22077</v>
      </c>
      <c r="Z2562" s="162" t="s">
        <v>14122</v>
      </c>
      <c r="AA2562" s="163" t="str">
        <f t="shared" si="69"/>
        <v>https://shopeefood.vn/bo-suu-tap/v-mcdonalds-2t2</v>
      </c>
      <c r="AB2562" s="351"/>
    </row>
    <row r="2563" spans="1:28" ht="75">
      <c r="A2563" s="151" t="s">
        <v>935</v>
      </c>
      <c r="B2563" s="152"/>
      <c r="C2563" s="152" t="s">
        <v>1236</v>
      </c>
      <c r="D2563" s="152" t="s">
        <v>207</v>
      </c>
      <c r="E2563" s="243" t="s">
        <v>298</v>
      </c>
      <c r="F2563" s="176" t="s">
        <v>14123</v>
      </c>
      <c r="G2563" s="177" t="str">
        <f t="shared" si="67"/>
        <v>[SuperVIP]_Gà Rán KFC_26-28Feb</v>
      </c>
      <c r="H2563" s="176" t="s">
        <v>14124</v>
      </c>
      <c r="I2563" s="300" t="s">
        <v>2000</v>
      </c>
      <c r="J2563" s="595" t="s">
        <v>4537</v>
      </c>
      <c r="K2563" s="301"/>
      <c r="L2563" s="301"/>
      <c r="M2563" s="301"/>
      <c r="N2563" s="423"/>
      <c r="O2563" s="300"/>
      <c r="P2563" s="423"/>
      <c r="Q2563" s="300"/>
      <c r="R2563" s="177"/>
      <c r="S2563" s="177"/>
      <c r="T2563" s="177"/>
      <c r="U2563" s="155"/>
      <c r="V2563" s="155" t="b">
        <v>0</v>
      </c>
      <c r="W2563" s="170" t="s">
        <v>14125</v>
      </c>
      <c r="X2563" s="168"/>
      <c r="Y2563" s="173">
        <v>21502</v>
      </c>
      <c r="Z2563" s="162" t="s">
        <v>11143</v>
      </c>
      <c r="AA2563" s="163" t="str">
        <f t="shared" si="69"/>
        <v>https://shopeefood.vn/bo-suu-tap/sv-ga-kfc</v>
      </c>
      <c r="AB2563" s="351"/>
    </row>
    <row r="2564" spans="1:28" ht="90">
      <c r="A2564" s="151" t="s">
        <v>935</v>
      </c>
      <c r="B2564" s="152"/>
      <c r="C2564" s="152" t="s">
        <v>1236</v>
      </c>
      <c r="D2564" s="152" t="s">
        <v>209</v>
      </c>
      <c r="E2564" s="243" t="s">
        <v>348</v>
      </c>
      <c r="F2564" s="176" t="s">
        <v>14126</v>
      </c>
      <c r="G2564" s="177" t="str">
        <f t="shared" si="67"/>
        <v>[VIP]_McDonald's_Feb pack 2</v>
      </c>
      <c r="H2564" s="176" t="s">
        <v>14127</v>
      </c>
      <c r="I2564" s="300" t="s">
        <v>14128</v>
      </c>
      <c r="J2564" s="595" t="s">
        <v>919</v>
      </c>
      <c r="K2564" s="301"/>
      <c r="L2564" s="301"/>
      <c r="M2564" s="301"/>
      <c r="N2564" s="423"/>
      <c r="O2564" s="300"/>
      <c r="P2564" s="423"/>
      <c r="Q2564" s="300"/>
      <c r="R2564" s="177"/>
      <c r="S2564" s="177"/>
      <c r="T2564" s="177"/>
      <c r="U2564" s="155"/>
      <c r="V2564" s="155" t="b">
        <v>0</v>
      </c>
      <c r="W2564" s="179" t="s">
        <v>14129</v>
      </c>
      <c r="X2564" s="168"/>
      <c r="Y2564" s="173">
        <v>21879</v>
      </c>
      <c r="Z2564" s="162" t="s">
        <v>13139</v>
      </c>
      <c r="AA2564" s="163" t="str">
        <f t="shared" si="69"/>
        <v>https://shopeefood.vn/bo-suu-tap/v-mcdonalds</v>
      </c>
      <c r="AB2564" s="351"/>
    </row>
    <row r="2565" spans="1:28" ht="90">
      <c r="A2565" s="151" t="s">
        <v>935</v>
      </c>
      <c r="B2565" s="152"/>
      <c r="C2565" s="152" t="s">
        <v>1236</v>
      </c>
      <c r="D2565" s="152" t="s">
        <v>209</v>
      </c>
      <c r="E2565" s="243" t="s">
        <v>301</v>
      </c>
      <c r="F2565" s="176" t="s">
        <v>935</v>
      </c>
      <c r="G2565" s="177" t="str">
        <f t="shared" si="67"/>
        <v>[VIP]_Gà Rán Texas Chicken_Feb</v>
      </c>
      <c r="H2565" s="199" t="s">
        <v>14130</v>
      </c>
      <c r="I2565" s="300" t="s">
        <v>14131</v>
      </c>
      <c r="J2565" s="491" t="s">
        <v>966</v>
      </c>
      <c r="K2565" s="301"/>
      <c r="L2565" s="301"/>
      <c r="M2565" s="301"/>
      <c r="N2565" s="423"/>
      <c r="O2565" s="300"/>
      <c r="P2565" s="423"/>
      <c r="Q2565" s="300"/>
      <c r="R2565" s="177"/>
      <c r="S2565" s="177"/>
      <c r="T2565" s="177"/>
      <c r="U2565" s="155" t="s">
        <v>696</v>
      </c>
      <c r="V2565" s="155" t="b">
        <v>0</v>
      </c>
      <c r="W2565" s="170" t="s">
        <v>14132</v>
      </c>
      <c r="X2565" s="168"/>
      <c r="Y2565" s="173">
        <v>20910</v>
      </c>
      <c r="Z2565" s="162" t="s">
        <v>8203</v>
      </c>
      <c r="AA2565" s="163" t="str">
        <f t="shared" si="69"/>
        <v>https://shopeefood.vn/bo-suu-tap/v-combo-texas</v>
      </c>
      <c r="AB2565" s="351"/>
    </row>
    <row r="2566" spans="1:28" ht="75">
      <c r="A2566" s="151" t="s">
        <v>684</v>
      </c>
      <c r="B2566" s="152"/>
      <c r="C2566" s="152" t="s">
        <v>685</v>
      </c>
      <c r="D2566" s="152" t="s">
        <v>219</v>
      </c>
      <c r="E2566" s="153" t="s">
        <v>14133</v>
      </c>
      <c r="F2566" s="176" t="s">
        <v>13710</v>
      </c>
      <c r="G2566" s="177" t="str">
        <f t="shared" si="67"/>
        <v>[Alacarte]_Bún Bò Huế 149_Thank You Driver 2025</v>
      </c>
      <c r="H2566" s="176" t="s">
        <v>14134</v>
      </c>
      <c r="I2566" s="159" t="s">
        <v>14135</v>
      </c>
      <c r="J2566" s="248" t="s">
        <v>14136</v>
      </c>
      <c r="K2566" s="158"/>
      <c r="L2566" s="159"/>
      <c r="M2566" s="159"/>
      <c r="N2566" s="168"/>
      <c r="O2566" s="179" t="s">
        <v>14137</v>
      </c>
      <c r="P2566" s="250"/>
      <c r="Q2566" s="350" t="s">
        <v>14138</v>
      </c>
      <c r="R2566" s="250"/>
      <c r="S2566" s="250"/>
      <c r="T2566" s="250"/>
      <c r="U2566" s="155" t="s">
        <v>696</v>
      </c>
      <c r="V2566" s="155" t="b">
        <v>0</v>
      </c>
      <c r="W2566" s="179" t="s">
        <v>14139</v>
      </c>
      <c r="X2566" s="168"/>
      <c r="Y2566" s="173">
        <v>22044</v>
      </c>
      <c r="Z2566" s="162" t="s">
        <v>14140</v>
      </c>
      <c r="AA2566" s="163" t="str">
        <f t="shared" si="69"/>
        <v>https://shopeefood.vn/bo-suu-tap/a-bun-bo-hue-149</v>
      </c>
      <c r="AB2566" s="351"/>
    </row>
    <row r="2567" spans="1:28" ht="165">
      <c r="A2567" s="151" t="s">
        <v>935</v>
      </c>
      <c r="B2567" s="152"/>
      <c r="C2567" s="152" t="s">
        <v>1236</v>
      </c>
      <c r="D2567" s="152" t="s">
        <v>207</v>
      </c>
      <c r="E2567" s="243" t="s">
        <v>341</v>
      </c>
      <c r="F2567" s="176" t="s">
        <v>14141</v>
      </c>
      <c r="G2567" s="177" t="str">
        <f t="shared" si="67"/>
        <v>[SuperVIP]_Lotteria DI_6-8Feb</v>
      </c>
      <c r="H2567" s="176" t="s">
        <v>14142</v>
      </c>
      <c r="I2567" s="300" t="s">
        <v>13789</v>
      </c>
      <c r="J2567" s="595" t="s">
        <v>931</v>
      </c>
      <c r="K2567" s="301"/>
      <c r="L2567" s="301"/>
      <c r="M2567" s="301"/>
      <c r="N2567" s="423"/>
      <c r="O2567" s="300"/>
      <c r="P2567" s="423"/>
      <c r="Q2567" s="300"/>
      <c r="R2567" s="177"/>
      <c r="S2567" s="177"/>
      <c r="T2567" s="177"/>
      <c r="U2567" s="155" t="s">
        <v>696</v>
      </c>
      <c r="V2567" s="155" t="b">
        <v>0</v>
      </c>
      <c r="W2567" s="179" t="s">
        <v>14143</v>
      </c>
      <c r="X2567" s="168"/>
      <c r="Y2567" s="173">
        <v>22085</v>
      </c>
      <c r="Z2567" s="162" t="s">
        <v>14144</v>
      </c>
      <c r="AA2567" s="163" t="str">
        <f t="shared" si="69"/>
        <v>https://shopeefood.vn/bo-suu-tap/sv-lotteria-di</v>
      </c>
      <c r="AB2567" s="351"/>
    </row>
    <row r="2568" spans="1:28" ht="180">
      <c r="A2568" s="151" t="s">
        <v>935</v>
      </c>
      <c r="B2568" s="152"/>
      <c r="C2568" s="152" t="s">
        <v>1236</v>
      </c>
      <c r="D2568" s="152" t="s">
        <v>209</v>
      </c>
      <c r="E2568" s="243" t="s">
        <v>341</v>
      </c>
      <c r="F2568" s="176" t="s">
        <v>14145</v>
      </c>
      <c r="G2568" s="177" t="str">
        <f t="shared" si="67"/>
        <v>[VIP]_Lotteria DI_10-13Feb</v>
      </c>
      <c r="H2568" s="176" t="s">
        <v>14146</v>
      </c>
      <c r="I2568" s="300" t="s">
        <v>14147</v>
      </c>
      <c r="J2568" s="595" t="s">
        <v>931</v>
      </c>
      <c r="K2568" s="301"/>
      <c r="L2568" s="301"/>
      <c r="M2568" s="301"/>
      <c r="N2568" s="423"/>
      <c r="O2568" s="300"/>
      <c r="P2568" s="423"/>
      <c r="Q2568" s="300"/>
      <c r="R2568" s="177"/>
      <c r="S2568" s="177"/>
      <c r="T2568" s="177"/>
      <c r="U2568" s="155" t="s">
        <v>696</v>
      </c>
      <c r="V2568" s="155" t="b">
        <v>0</v>
      </c>
      <c r="W2568" s="179" t="s">
        <v>14148</v>
      </c>
      <c r="X2568" s="168"/>
      <c r="Y2568" s="173">
        <v>21234</v>
      </c>
      <c r="Z2568" s="162" t="s">
        <v>10238</v>
      </c>
      <c r="AA2568" s="163" t="str">
        <f t="shared" si="69"/>
        <v>https://shopeefood.vn/bo-suu-tap/v-lotteria</v>
      </c>
      <c r="AB2568" s="351"/>
    </row>
    <row r="2569" spans="1:28" ht="135">
      <c r="A2569" s="151" t="s">
        <v>935</v>
      </c>
      <c r="B2569" s="152"/>
      <c r="C2569" s="152" t="s">
        <v>1236</v>
      </c>
      <c r="D2569" s="152" t="s">
        <v>207</v>
      </c>
      <c r="E2569" s="243" t="s">
        <v>300</v>
      </c>
      <c r="F2569" s="176" t="s">
        <v>935</v>
      </c>
      <c r="G2569" s="177" t="str">
        <f t="shared" si="67"/>
        <v>[SuperVIP]_Gà Rán Popeyes_Feb</v>
      </c>
      <c r="H2569" s="176" t="s">
        <v>14149</v>
      </c>
      <c r="I2569" s="300" t="s">
        <v>14150</v>
      </c>
      <c r="J2569" s="491" t="s">
        <v>8862</v>
      </c>
      <c r="K2569" s="301"/>
      <c r="L2569" s="301"/>
      <c r="M2569" s="301"/>
      <c r="N2569" s="423"/>
      <c r="O2569" s="300"/>
      <c r="P2569" s="423"/>
      <c r="Q2569" s="300"/>
      <c r="R2569" s="177"/>
      <c r="S2569" s="177"/>
      <c r="T2569" s="177"/>
      <c r="U2569" s="155"/>
      <c r="V2569" s="155" t="b">
        <v>0</v>
      </c>
      <c r="W2569" s="780" t="s">
        <v>14151</v>
      </c>
      <c r="X2569" s="168"/>
      <c r="Y2569" s="173">
        <v>20707</v>
      </c>
      <c r="Z2569" s="162" t="s">
        <v>6220</v>
      </c>
      <c r="AA2569" s="163" t="str">
        <f t="shared" si="69"/>
        <v>https://shopeefood.vn/bo-suu-tap/sv-1t1-popeyes</v>
      </c>
      <c r="AB2569" s="351"/>
    </row>
    <row r="2570" spans="1:28" ht="409.6">
      <c r="A2570" s="151" t="s">
        <v>935</v>
      </c>
      <c r="B2570" s="152"/>
      <c r="C2570" s="152" t="s">
        <v>1236</v>
      </c>
      <c r="D2570" s="152" t="s">
        <v>209</v>
      </c>
      <c r="E2570" s="243" t="s">
        <v>285</v>
      </c>
      <c r="F2570" s="176" t="s">
        <v>935</v>
      </c>
      <c r="G2570" s="177" t="str">
        <f t="shared" si="67"/>
        <v>[VIP]_Domino's Pizza_Feb</v>
      </c>
      <c r="H2570" s="176" t="s">
        <v>12072</v>
      </c>
      <c r="I2570" s="300" t="s">
        <v>13789</v>
      </c>
      <c r="J2570" s="491" t="s">
        <v>942</v>
      </c>
      <c r="K2570" s="301"/>
      <c r="L2570" s="301"/>
      <c r="M2570" s="301"/>
      <c r="N2570" s="423"/>
      <c r="O2570" s="300"/>
      <c r="P2570" s="423"/>
      <c r="Q2570" s="300"/>
      <c r="R2570" s="177"/>
      <c r="S2570" s="177"/>
      <c r="T2570" s="177"/>
      <c r="U2570" s="155"/>
      <c r="V2570" s="155" t="b">
        <v>0</v>
      </c>
      <c r="W2570" s="179" t="s">
        <v>14152</v>
      </c>
      <c r="X2570" s="168"/>
      <c r="Y2570" s="173">
        <v>20713</v>
      </c>
      <c r="Z2570" s="162" t="s">
        <v>6244</v>
      </c>
      <c r="AA2570" s="163" t="str">
        <f t="shared" si="69"/>
        <v>https://shopeefood.vn/bo-suu-tap/v-1k-dominos</v>
      </c>
      <c r="AB2570" s="351"/>
    </row>
    <row r="2571" spans="1:28" ht="150">
      <c r="A2571" s="151" t="s">
        <v>935</v>
      </c>
      <c r="B2571" s="152"/>
      <c r="C2571" s="152" t="s">
        <v>1236</v>
      </c>
      <c r="D2571" s="152" t="s">
        <v>207</v>
      </c>
      <c r="E2571" s="243" t="s">
        <v>376</v>
      </c>
      <c r="F2571" s="176" t="s">
        <v>935</v>
      </c>
      <c r="G2571" s="177" t="str">
        <f t="shared" si="67"/>
        <v>[SuperVIP]_Pizza Hut_Feb</v>
      </c>
      <c r="H2571" s="176" t="s">
        <v>14153</v>
      </c>
      <c r="I2571" s="300" t="s">
        <v>14154</v>
      </c>
      <c r="J2571" s="491" t="s">
        <v>11104</v>
      </c>
      <c r="K2571" s="301"/>
      <c r="L2571" s="301"/>
      <c r="M2571" s="301"/>
      <c r="N2571" s="423"/>
      <c r="O2571" s="300"/>
      <c r="P2571" s="423"/>
      <c r="Q2571" s="300"/>
      <c r="R2571" s="177"/>
      <c r="S2571" s="177"/>
      <c r="T2571" s="177"/>
      <c r="U2571" s="155" t="s">
        <v>696</v>
      </c>
      <c r="V2571" s="155" t="b">
        <v>0</v>
      </c>
      <c r="W2571" s="179" t="s">
        <v>14155</v>
      </c>
      <c r="X2571" s="168"/>
      <c r="Y2571" s="173">
        <v>22094</v>
      </c>
      <c r="Z2571" s="162" t="s">
        <v>14156</v>
      </c>
      <c r="AA2571" s="163" t="str">
        <f t="shared" si="69"/>
        <v>https://shopeefood.vn/bo-suu-tap/sv-pizzahut</v>
      </c>
      <c r="AB2571" s="351"/>
    </row>
    <row r="2572" spans="1:28" ht="105">
      <c r="A2572" s="151" t="s">
        <v>684</v>
      </c>
      <c r="B2572" s="152"/>
      <c r="C2572" s="152" t="s">
        <v>685</v>
      </c>
      <c r="D2572" s="152" t="s">
        <v>219</v>
      </c>
      <c r="E2572" s="153" t="s">
        <v>189</v>
      </c>
      <c r="F2572" s="176" t="s">
        <v>13710</v>
      </c>
      <c r="G2572" s="177" t="str">
        <f t="shared" si="67"/>
        <v>[Alacarte]_Al Fresco's_Thank You Driver 2025</v>
      </c>
      <c r="H2572" s="176" t="s">
        <v>14157</v>
      </c>
      <c r="I2572" s="155" t="s">
        <v>14158</v>
      </c>
      <c r="J2572" s="248" t="s">
        <v>2660</v>
      </c>
      <c r="K2572" s="158"/>
      <c r="L2572" s="158"/>
      <c r="M2572" s="158"/>
      <c r="N2572" s="250"/>
      <c r="O2572" s="159" t="s">
        <v>5291</v>
      </c>
      <c r="P2572" s="250"/>
      <c r="Q2572" s="430" t="s">
        <v>14159</v>
      </c>
      <c r="R2572" s="250"/>
      <c r="S2572" s="250"/>
      <c r="T2572" s="177"/>
      <c r="U2572" s="155" t="s">
        <v>696</v>
      </c>
      <c r="V2572" s="155" t="b">
        <v>0</v>
      </c>
      <c r="W2572" s="179" t="s">
        <v>14160</v>
      </c>
      <c r="X2572" s="168"/>
      <c r="Y2572" s="173">
        <v>22041</v>
      </c>
      <c r="Z2572" s="162" t="s">
        <v>14161</v>
      </c>
      <c r="AA2572" s="163" t="str">
        <f t="shared" si="69"/>
        <v>https://shopeefood.vn/bo-suu-tap/a-al-frescos</v>
      </c>
      <c r="AB2572" s="351"/>
    </row>
    <row r="2573" spans="1:28" ht="120">
      <c r="A2573" s="151" t="s">
        <v>684</v>
      </c>
      <c r="B2573" s="152"/>
      <c r="C2573" s="152" t="s">
        <v>685</v>
      </c>
      <c r="D2573" s="152" t="s">
        <v>219</v>
      </c>
      <c r="E2573" s="153" t="s">
        <v>1054</v>
      </c>
      <c r="F2573" s="176" t="s">
        <v>13710</v>
      </c>
      <c r="G2573" s="177" t="str">
        <f t="shared" si="67"/>
        <v>[Alacarte]_Kem Bơ - Trái Cây Tô &amp; Ăn Vặt_Thank You Driver 2025</v>
      </c>
      <c r="H2573" s="193" t="s">
        <v>14162</v>
      </c>
      <c r="I2573" s="159" t="s">
        <v>13188</v>
      </c>
      <c r="J2573" s="178" t="s">
        <v>1056</v>
      </c>
      <c r="K2573" s="158"/>
      <c r="L2573" s="158"/>
      <c r="M2573" s="158"/>
      <c r="N2573" s="250"/>
      <c r="O2573" s="171" t="s">
        <v>14163</v>
      </c>
      <c r="P2573" s="250"/>
      <c r="Q2573" s="176" t="s">
        <v>14164</v>
      </c>
      <c r="R2573" s="250"/>
      <c r="S2573" s="177"/>
      <c r="T2573" s="177"/>
      <c r="U2573" s="155" t="s">
        <v>696</v>
      </c>
      <c r="V2573" s="155" t="b">
        <v>0</v>
      </c>
      <c r="W2573" s="170" t="s">
        <v>14165</v>
      </c>
      <c r="X2573" s="168"/>
      <c r="Y2573" s="173">
        <v>21672</v>
      </c>
      <c r="Z2573" s="162" t="s">
        <v>12328</v>
      </c>
      <c r="AA2573" s="163" t="str">
        <f t="shared" si="69"/>
        <v>https://shopeefood.vn/bo-suu-tap/a-kem-bo-251-5k</v>
      </c>
      <c r="AB2573" s="351"/>
    </row>
    <row r="2574" spans="1:28" ht="150">
      <c r="A2574" s="151" t="s">
        <v>935</v>
      </c>
      <c r="B2574" s="152"/>
      <c r="C2574" s="152" t="s">
        <v>717</v>
      </c>
      <c r="D2574" s="152" t="s">
        <v>222</v>
      </c>
      <c r="E2574" s="153" t="s">
        <v>1046</v>
      </c>
      <c r="F2574" s="155" t="s">
        <v>14166</v>
      </c>
      <c r="G2574" s="177" t="str">
        <f t="shared" si="67"/>
        <v>[Alacarte CB]_Trà sữa Bingxue_Feb.26.CB6</v>
      </c>
      <c r="H2574" s="191" t="s">
        <v>14167</v>
      </c>
      <c r="I2574" s="468" t="s">
        <v>14168</v>
      </c>
      <c r="J2574" s="179" t="s">
        <v>1049</v>
      </c>
      <c r="K2574" s="159"/>
      <c r="L2574" s="159"/>
      <c r="M2574" s="159"/>
      <c r="N2574" s="168"/>
      <c r="O2574" s="155" t="s">
        <v>1222</v>
      </c>
      <c r="P2574" s="168"/>
      <c r="Q2574" s="159"/>
      <c r="R2574" s="168" t="s">
        <v>14169</v>
      </c>
      <c r="S2574" s="168"/>
      <c r="T2574" s="168"/>
      <c r="U2574" s="155" t="s">
        <v>696</v>
      </c>
      <c r="V2574" s="155" t="b">
        <v>0</v>
      </c>
      <c r="W2574" s="170" t="s">
        <v>14170</v>
      </c>
      <c r="X2574" s="168"/>
      <c r="Y2574" s="173">
        <v>22086</v>
      </c>
      <c r="Z2574" s="162" t="s">
        <v>14171</v>
      </c>
      <c r="AA2574" s="163" t="str">
        <f t="shared" si="69"/>
        <v>https://shopeefood.vn/bo-suu-tap/a-trs-bingxue</v>
      </c>
      <c r="AB2574" s="351"/>
    </row>
    <row r="2575" spans="1:28" ht="150">
      <c r="A2575" s="151" t="s">
        <v>935</v>
      </c>
      <c r="B2575" s="152"/>
      <c r="C2575" s="152" t="s">
        <v>717</v>
      </c>
      <c r="D2575" s="152" t="s">
        <v>219</v>
      </c>
      <c r="E2575" s="153" t="s">
        <v>1046</v>
      </c>
      <c r="F2575" s="155" t="s">
        <v>13730</v>
      </c>
      <c r="G2575" s="177" t="str">
        <f t="shared" si="67"/>
        <v>[Alacarte]_Trà sữa Bingxue_Feb.26</v>
      </c>
      <c r="H2575" s="191" t="s">
        <v>14172</v>
      </c>
      <c r="I2575" s="461">
        <v>46144</v>
      </c>
      <c r="J2575" s="179" t="s">
        <v>1049</v>
      </c>
      <c r="K2575" s="159"/>
      <c r="L2575" s="159"/>
      <c r="M2575" s="159"/>
      <c r="N2575" s="168"/>
      <c r="O2575" s="155" t="s">
        <v>1222</v>
      </c>
      <c r="P2575" s="168"/>
      <c r="Q2575" s="159"/>
      <c r="R2575" s="168" t="s">
        <v>14173</v>
      </c>
      <c r="S2575" s="168"/>
      <c r="T2575" s="168"/>
      <c r="U2575" s="155" t="s">
        <v>696</v>
      </c>
      <c r="V2575" s="155" t="b">
        <v>0</v>
      </c>
      <c r="W2575" s="170" t="s">
        <v>14170</v>
      </c>
      <c r="X2575" s="168"/>
      <c r="Y2575" s="173">
        <v>20894</v>
      </c>
      <c r="Z2575" s="162" t="s">
        <v>8755</v>
      </c>
      <c r="AA2575" s="163" t="str">
        <f t="shared" si="69"/>
        <v>https://shopeefood.vn/bo-suu-tap/a-0d-bingxue</v>
      </c>
      <c r="AB2575" s="351"/>
    </row>
    <row r="2576" spans="1:28" ht="165">
      <c r="A2576" s="151" t="s">
        <v>935</v>
      </c>
      <c r="B2576" s="152"/>
      <c r="C2576" s="152" t="s">
        <v>717</v>
      </c>
      <c r="D2576" s="152" t="s">
        <v>219</v>
      </c>
      <c r="E2576" s="153" t="s">
        <v>1046</v>
      </c>
      <c r="F2576" s="155" t="s">
        <v>13730</v>
      </c>
      <c r="G2576" s="177" t="str">
        <f t="shared" si="67"/>
        <v>[Alacarte]_Trà sữa Bingxue_Feb.26</v>
      </c>
      <c r="H2576" s="174" t="s">
        <v>14174</v>
      </c>
      <c r="I2576" s="468" t="s">
        <v>14175</v>
      </c>
      <c r="J2576" s="179" t="s">
        <v>1049</v>
      </c>
      <c r="K2576" s="159"/>
      <c r="L2576" s="159"/>
      <c r="M2576" s="159"/>
      <c r="N2576" s="168"/>
      <c r="O2576" s="155" t="s">
        <v>1222</v>
      </c>
      <c r="P2576" s="168"/>
      <c r="Q2576" s="159"/>
      <c r="R2576" s="197"/>
      <c r="S2576" s="168"/>
      <c r="T2576" s="168" t="s">
        <v>14176</v>
      </c>
      <c r="U2576" s="155" t="s">
        <v>696</v>
      </c>
      <c r="V2576" s="155" t="b">
        <v>0</v>
      </c>
      <c r="W2576" s="170" t="s">
        <v>14170</v>
      </c>
      <c r="X2576" s="168"/>
      <c r="Y2576" s="173">
        <v>19730</v>
      </c>
      <c r="Z2576" s="162" t="s">
        <v>4181</v>
      </c>
      <c r="AA2576" s="163" t="str">
        <f t="shared" si="69"/>
        <v>https://shopeefood.vn/bo-suu-tap/a-bingxue-0d</v>
      </c>
      <c r="AB2576" s="351"/>
    </row>
    <row r="2577" spans="1:28" ht="105">
      <c r="A2577" s="151" t="s">
        <v>935</v>
      </c>
      <c r="B2577" s="152"/>
      <c r="C2577" s="152" t="s">
        <v>717</v>
      </c>
      <c r="D2577" s="152" t="s">
        <v>211</v>
      </c>
      <c r="E2577" s="243" t="s">
        <v>1346</v>
      </c>
      <c r="F2577" s="155" t="s">
        <v>13730</v>
      </c>
      <c r="G2577" s="177" t="str">
        <f t="shared" si="67"/>
        <v>[Win 1]_LaBoong - Trà Ô Long Làng LaBoong_Feb.26</v>
      </c>
      <c r="H2577" s="198" t="s">
        <v>14177</v>
      </c>
      <c r="I2577" s="159" t="s">
        <v>14178</v>
      </c>
      <c r="J2577" s="172" t="s">
        <v>13546</v>
      </c>
      <c r="K2577" s="159"/>
      <c r="L2577" s="159"/>
      <c r="M2577" s="159"/>
      <c r="N2577" s="168"/>
      <c r="O2577" s="155" t="s">
        <v>1222</v>
      </c>
      <c r="P2577" s="168"/>
      <c r="Q2577" s="159"/>
      <c r="R2577" s="177" t="s">
        <v>14179</v>
      </c>
      <c r="S2577" s="177"/>
      <c r="T2577" s="177"/>
      <c r="U2577" s="155" t="s">
        <v>696</v>
      </c>
      <c r="V2577" s="155" t="b">
        <v>0</v>
      </c>
      <c r="W2577" s="170" t="s">
        <v>7705</v>
      </c>
      <c r="X2577" s="168"/>
      <c r="Y2577" s="173">
        <v>20133</v>
      </c>
      <c r="Z2577" s="162" t="s">
        <v>5585</v>
      </c>
      <c r="AA2577" s="163" t="str">
        <f t="shared" si="69"/>
        <v>https://shopeefood.vn/bo-suu-tap/w1-laboong-0d</v>
      </c>
      <c r="AB2577" s="351"/>
    </row>
    <row r="2578" spans="1:28" ht="90">
      <c r="A2578" s="151" t="s">
        <v>935</v>
      </c>
      <c r="B2578" s="152"/>
      <c r="C2578" s="152" t="s">
        <v>717</v>
      </c>
      <c r="D2578" s="152" t="s">
        <v>222</v>
      </c>
      <c r="E2578" s="153" t="s">
        <v>1065</v>
      </c>
      <c r="F2578" s="155" t="s">
        <v>13787</v>
      </c>
      <c r="G2578" s="177" t="str">
        <f t="shared" si="67"/>
        <v>[Alacarte CB]_The Alley_Feb.CB1.26</v>
      </c>
      <c r="H2578" s="182" t="s">
        <v>14180</v>
      </c>
      <c r="I2578" s="183" t="s">
        <v>14181</v>
      </c>
      <c r="J2578" s="179" t="s">
        <v>13554</v>
      </c>
      <c r="K2578" s="157"/>
      <c r="L2578" s="195"/>
      <c r="M2578" s="159"/>
      <c r="N2578" s="168"/>
      <c r="O2578" s="155" t="s">
        <v>1222</v>
      </c>
      <c r="P2578" s="168"/>
      <c r="Q2578" s="159"/>
      <c r="R2578" s="177" t="s">
        <v>14182</v>
      </c>
      <c r="S2578" s="168"/>
      <c r="T2578" s="168"/>
      <c r="U2578" s="155" t="s">
        <v>696</v>
      </c>
      <c r="V2578" s="155" t="b">
        <v>0</v>
      </c>
      <c r="W2578" s="170" t="s">
        <v>6727</v>
      </c>
      <c r="X2578" s="168"/>
      <c r="Y2578" s="173">
        <v>21882</v>
      </c>
      <c r="Z2578" s="162" t="s">
        <v>13556</v>
      </c>
      <c r="AA2578" s="163" t="str">
        <f t="shared" si="69"/>
        <v>https://shopeefood.vn/bo-suu-tap/a-alley-spf</v>
      </c>
      <c r="AB2578" s="351"/>
    </row>
    <row r="2579" spans="1:28" ht="75">
      <c r="A2579" s="151" t="s">
        <v>935</v>
      </c>
      <c r="B2579" s="152"/>
      <c r="C2579" s="152" t="s">
        <v>717</v>
      </c>
      <c r="D2579" s="152" t="s">
        <v>222</v>
      </c>
      <c r="E2579" s="153" t="s">
        <v>1065</v>
      </c>
      <c r="F2579" s="155" t="s">
        <v>2421</v>
      </c>
      <c r="G2579" s="177" t="str">
        <f t="shared" si="67"/>
        <v>[Alacarte CB]_The Alley_Feb.CB2.26</v>
      </c>
      <c r="H2579" s="182" t="s">
        <v>14183</v>
      </c>
      <c r="I2579" s="183" t="s">
        <v>14184</v>
      </c>
      <c r="J2579" s="170" t="s">
        <v>13554</v>
      </c>
      <c r="K2579" s="157"/>
      <c r="L2579" s="195"/>
      <c r="M2579" s="159"/>
      <c r="N2579" s="168"/>
      <c r="O2579" s="155" t="s">
        <v>1222</v>
      </c>
      <c r="P2579" s="168"/>
      <c r="Q2579" s="159"/>
      <c r="R2579" s="177" t="s">
        <v>14185</v>
      </c>
      <c r="S2579" s="168"/>
      <c r="T2579" s="168"/>
      <c r="U2579" s="155" t="s">
        <v>696</v>
      </c>
      <c r="V2579" s="155" t="b">
        <v>0</v>
      </c>
      <c r="W2579" s="170" t="s">
        <v>13561</v>
      </c>
      <c r="X2579" s="168"/>
      <c r="Y2579" s="173">
        <v>20396</v>
      </c>
      <c r="Z2579" s="162" t="s">
        <v>6732</v>
      </c>
      <c r="AA2579" s="163" t="str">
        <f t="shared" si="69"/>
        <v>https://shopeefood.vn/bo-suu-tap/a--alley-1d</v>
      </c>
      <c r="AB2579" s="351"/>
    </row>
    <row r="2580" spans="1:28" ht="105">
      <c r="A2580" s="151" t="s">
        <v>935</v>
      </c>
      <c r="B2580" s="152"/>
      <c r="C2580" s="152" t="s">
        <v>717</v>
      </c>
      <c r="D2580" s="152" t="s">
        <v>222</v>
      </c>
      <c r="E2580" s="153" t="s">
        <v>1065</v>
      </c>
      <c r="F2580" s="155" t="s">
        <v>13938</v>
      </c>
      <c r="G2580" s="177" t="str">
        <f t="shared" si="67"/>
        <v>[Alacarte CB]_The Alley_Feb.CB3.26</v>
      </c>
      <c r="H2580" s="182" t="s">
        <v>14186</v>
      </c>
      <c r="I2580" s="183" t="s">
        <v>14187</v>
      </c>
      <c r="J2580" s="170" t="s">
        <v>13554</v>
      </c>
      <c r="K2580" s="157"/>
      <c r="L2580" s="195"/>
      <c r="M2580" s="159"/>
      <c r="N2580" s="168"/>
      <c r="O2580" s="155" t="s">
        <v>1222</v>
      </c>
      <c r="P2580" s="168"/>
      <c r="Q2580" s="159"/>
      <c r="R2580" s="176" t="s">
        <v>14188</v>
      </c>
      <c r="S2580" s="168"/>
      <c r="T2580" s="168"/>
      <c r="U2580" s="155" t="s">
        <v>696</v>
      </c>
      <c r="V2580" s="155" t="b">
        <v>0</v>
      </c>
      <c r="W2580" s="170" t="s">
        <v>6736</v>
      </c>
      <c r="X2580" s="168"/>
      <c r="Y2580" s="173">
        <v>20648</v>
      </c>
      <c r="Z2580" s="162" t="s">
        <v>7661</v>
      </c>
      <c r="AA2580" s="163" t="str">
        <f t="shared" si="69"/>
        <v>https://shopeefood.vn/bo-suu-tap/a--alley-bogo</v>
      </c>
      <c r="AB2580" s="351"/>
    </row>
    <row r="2581" spans="1:28" ht="45">
      <c r="A2581" s="151" t="s">
        <v>935</v>
      </c>
      <c r="B2581" s="152"/>
      <c r="C2581" s="152" t="s">
        <v>706</v>
      </c>
      <c r="D2581" s="152" t="s">
        <v>211</v>
      </c>
      <c r="E2581" s="159" t="s">
        <v>379</v>
      </c>
      <c r="F2581" s="155" t="s">
        <v>13730</v>
      </c>
      <c r="G2581" s="177" t="str">
        <f t="shared" si="67"/>
        <v>[Win 1]_Rau Má Mix_Feb.26</v>
      </c>
      <c r="H2581" s="159" t="s">
        <v>14189</v>
      </c>
      <c r="I2581" s="193" t="s">
        <v>14190</v>
      </c>
      <c r="J2581" s="170" t="s">
        <v>5379</v>
      </c>
      <c r="K2581" s="159"/>
      <c r="L2581" s="159"/>
      <c r="M2581" s="159"/>
      <c r="N2581" s="168"/>
      <c r="O2581" s="159" t="s">
        <v>4147</v>
      </c>
      <c r="P2581" s="168"/>
      <c r="Q2581" s="159" t="s">
        <v>14191</v>
      </c>
      <c r="R2581" s="177"/>
      <c r="S2581" s="177"/>
      <c r="T2581" s="177"/>
      <c r="U2581" s="155" t="s">
        <v>696</v>
      </c>
      <c r="V2581" s="155" t="b">
        <v>0</v>
      </c>
      <c r="W2581" s="179" t="s">
        <v>14192</v>
      </c>
      <c r="X2581" s="168"/>
      <c r="Y2581" s="173">
        <v>19839</v>
      </c>
      <c r="Z2581" s="162" t="s">
        <v>4123</v>
      </c>
      <c r="AA2581" s="163" t="str">
        <f t="shared" si="69"/>
        <v>https://shopeefood.vn/bo-suu-tap/w1-rauma-mix-1t1</v>
      </c>
      <c r="AB2581" s="351"/>
    </row>
    <row r="2582" spans="1:28" ht="45">
      <c r="A2582" s="151" t="s">
        <v>935</v>
      </c>
      <c r="B2582" s="152"/>
      <c r="C2582" s="152" t="s">
        <v>706</v>
      </c>
      <c r="D2582" s="152" t="s">
        <v>211</v>
      </c>
      <c r="E2582" s="155" t="s">
        <v>848</v>
      </c>
      <c r="F2582" s="155" t="s">
        <v>13730</v>
      </c>
      <c r="G2582" s="177" t="str">
        <f t="shared" si="67"/>
        <v>[Win 1]_Olong Châu_Feb.26</v>
      </c>
      <c r="H2582" s="159" t="s">
        <v>14193</v>
      </c>
      <c r="I2582" s="193" t="s">
        <v>14194</v>
      </c>
      <c r="J2582" s="584" t="s">
        <v>5438</v>
      </c>
      <c r="K2582" s="159"/>
      <c r="L2582" s="159"/>
      <c r="M2582" s="159"/>
      <c r="N2582" s="168"/>
      <c r="O2582" s="159" t="s">
        <v>4147</v>
      </c>
      <c r="P2582" s="168"/>
      <c r="Q2582" s="159" t="s">
        <v>14195</v>
      </c>
      <c r="R2582" s="177"/>
      <c r="S2582" s="177"/>
      <c r="T2582" s="177"/>
      <c r="U2582" s="155" t="s">
        <v>696</v>
      </c>
      <c r="V2582" s="155" t="b">
        <v>0</v>
      </c>
      <c r="W2582" s="179" t="s">
        <v>14196</v>
      </c>
      <c r="X2582" s="168"/>
      <c r="Y2582" s="173">
        <v>20522</v>
      </c>
      <c r="Z2582" s="162" t="s">
        <v>6460</v>
      </c>
      <c r="AA2582" s="163" t="str">
        <f t="shared" si="69"/>
        <v>https://shopeefood.vn/bo-suu-tap/w1-olong-chau-1t1</v>
      </c>
      <c r="AB2582" s="351"/>
    </row>
    <row r="2583" spans="1:28" ht="255">
      <c r="A2583" s="151" t="s">
        <v>684</v>
      </c>
      <c r="B2583" s="152"/>
      <c r="C2583" s="152" t="s">
        <v>970</v>
      </c>
      <c r="D2583" s="152" t="s">
        <v>209</v>
      </c>
      <c r="E2583" s="180" t="s">
        <v>258</v>
      </c>
      <c r="F2583" s="155" t="s">
        <v>14197</v>
      </c>
      <c r="G2583" s="596" t="str">
        <f t="shared" si="67"/>
        <v>[VIP]_Cheese Coffee_BOGO 29-30.1</v>
      </c>
      <c r="H2583" s="176" t="s">
        <v>14198</v>
      </c>
      <c r="I2583" s="183" t="s">
        <v>14199</v>
      </c>
      <c r="J2583" s="184" t="s">
        <v>11497</v>
      </c>
      <c r="K2583" s="162"/>
      <c r="L2583" s="162"/>
      <c r="M2583" s="162"/>
      <c r="N2583" s="169"/>
      <c r="O2583" s="183"/>
      <c r="P2583" s="169"/>
      <c r="Q2583" s="183" t="s">
        <v>14200</v>
      </c>
      <c r="R2583" s="183" t="s">
        <v>14200</v>
      </c>
      <c r="S2583" s="183" t="s">
        <v>14200</v>
      </c>
      <c r="T2583" s="177"/>
      <c r="U2583" s="155"/>
      <c r="V2583" s="155" t="b">
        <v>0</v>
      </c>
      <c r="W2583" s="179" t="s">
        <v>14201</v>
      </c>
      <c r="X2583" s="168"/>
      <c r="Y2583" s="173">
        <v>21303</v>
      </c>
      <c r="Z2583" s="162" t="s">
        <v>10485</v>
      </c>
      <c r="AA2583" s="163" t="str">
        <f t="shared" si="69"/>
        <v>https://shopeefood.vn/bo-suu-tap/v-cheesebogo</v>
      </c>
      <c r="AB2583" s="351"/>
    </row>
    <row r="2584" spans="1:28" ht="60">
      <c r="A2584" s="151" t="s">
        <v>684</v>
      </c>
      <c r="B2584" s="152"/>
      <c r="C2584" s="152" t="s">
        <v>717</v>
      </c>
      <c r="D2584" s="152" t="s">
        <v>222</v>
      </c>
      <c r="E2584" s="153" t="s">
        <v>14202</v>
      </c>
      <c r="F2584" s="155" t="s">
        <v>13211</v>
      </c>
      <c r="G2584" s="596" t="str">
        <f t="shared" si="67"/>
        <v>[Alacarte CB]_Bếp Hẻm_Jan.26</v>
      </c>
      <c r="H2584" s="174" t="s">
        <v>14203</v>
      </c>
      <c r="I2584" s="155" t="s">
        <v>13767</v>
      </c>
      <c r="J2584" s="178" t="s">
        <v>14204</v>
      </c>
      <c r="K2584" s="159"/>
      <c r="L2584" s="159"/>
      <c r="M2584" s="159"/>
      <c r="N2584" s="168"/>
      <c r="O2584" s="159" t="s">
        <v>5291</v>
      </c>
      <c r="P2584" s="168"/>
      <c r="Q2584" s="159"/>
      <c r="R2584" s="168"/>
      <c r="S2584" s="168"/>
      <c r="T2584" s="155" t="s">
        <v>14205</v>
      </c>
      <c r="U2584" s="155" t="s">
        <v>696</v>
      </c>
      <c r="V2584" s="155" t="b">
        <v>0</v>
      </c>
      <c r="W2584" s="170" t="s">
        <v>14206</v>
      </c>
      <c r="X2584" s="168"/>
      <c r="Y2584" s="173">
        <v>22042</v>
      </c>
      <c r="Z2584" s="162" t="s">
        <v>14207</v>
      </c>
      <c r="AA2584" s="163" t="str">
        <f t="shared" si="69"/>
        <v>https://shopeefood.vn/bo-suu-tap/a-bep-hem</v>
      </c>
      <c r="AB2584" s="351"/>
    </row>
    <row r="2585" spans="1:28" ht="255">
      <c r="A2585" s="151" t="s">
        <v>935</v>
      </c>
      <c r="B2585" s="152"/>
      <c r="C2585" s="152" t="s">
        <v>970</v>
      </c>
      <c r="D2585" s="152" t="s">
        <v>207</v>
      </c>
      <c r="E2585" s="180" t="s">
        <v>1015</v>
      </c>
      <c r="F2585" s="155" t="s">
        <v>14208</v>
      </c>
      <c r="G2585" s="177" t="str">
        <f t="shared" si="67"/>
        <v>[SuperVIP]_Highlands Coffee_2-6.2</v>
      </c>
      <c r="H2585" s="840" t="s">
        <v>14209</v>
      </c>
      <c r="I2585" s="183" t="s">
        <v>14210</v>
      </c>
      <c r="J2585" s="209" t="s">
        <v>1019</v>
      </c>
      <c r="K2585" s="162"/>
      <c r="L2585" s="162"/>
      <c r="M2585" s="162"/>
      <c r="N2585" s="169"/>
      <c r="O2585" s="183"/>
      <c r="P2585" s="169"/>
      <c r="Q2585" s="183" t="s">
        <v>14211</v>
      </c>
      <c r="R2585" s="183" t="s">
        <v>14211</v>
      </c>
      <c r="S2585" s="183" t="s">
        <v>14211</v>
      </c>
      <c r="T2585" s="183" t="s">
        <v>14212</v>
      </c>
      <c r="U2585" s="155"/>
      <c r="V2585" s="155" t="b">
        <v>0</v>
      </c>
      <c r="W2585" s="179" t="s">
        <v>14213</v>
      </c>
      <c r="X2585" s="168"/>
      <c r="Y2585" s="173">
        <v>20655</v>
      </c>
      <c r="Z2585" s="162" t="s">
        <v>7112</v>
      </c>
      <c r="AA2585" s="163" t="str">
        <f t="shared" si="69"/>
        <v>https://shopeefood.vn/bo-suu-tap/sv-1d-highlands</v>
      </c>
      <c r="AB2585" s="351"/>
    </row>
    <row r="2586" spans="1:28" ht="240">
      <c r="A2586" s="151" t="s">
        <v>935</v>
      </c>
      <c r="B2586" s="152"/>
      <c r="C2586" s="152" t="s">
        <v>970</v>
      </c>
      <c r="D2586" s="152" t="s">
        <v>209</v>
      </c>
      <c r="E2586" s="180" t="s">
        <v>258</v>
      </c>
      <c r="F2586" s="155" t="s">
        <v>14214</v>
      </c>
      <c r="G2586" s="177" t="str">
        <f t="shared" si="67"/>
        <v>[VIP]_Cheese Coffee_2-3.2</v>
      </c>
      <c r="H2586" s="609" t="s">
        <v>14215</v>
      </c>
      <c r="I2586" s="183" t="s">
        <v>14216</v>
      </c>
      <c r="J2586" s="184" t="s">
        <v>11497</v>
      </c>
      <c r="K2586" s="162"/>
      <c r="L2586" s="162"/>
      <c r="M2586" s="162"/>
      <c r="N2586" s="169"/>
      <c r="O2586" s="183"/>
      <c r="P2586" s="169"/>
      <c r="Q2586" s="183" t="s">
        <v>14217</v>
      </c>
      <c r="R2586" s="183" t="s">
        <v>14218</v>
      </c>
      <c r="S2586" s="183" t="s">
        <v>14218</v>
      </c>
      <c r="T2586" s="177"/>
      <c r="U2586" s="155"/>
      <c r="V2586" s="155" t="b">
        <v>0</v>
      </c>
      <c r="W2586" s="179" t="s">
        <v>14219</v>
      </c>
      <c r="X2586" s="168"/>
      <c r="Y2586" s="173">
        <v>20983</v>
      </c>
      <c r="Z2586" s="162" t="s">
        <v>8929</v>
      </c>
      <c r="AA2586" s="163" t="str">
        <f t="shared" si="69"/>
        <v>https://shopeefood.vn/bo-suu-tap/v-bogocheese</v>
      </c>
      <c r="AB2586" s="351"/>
    </row>
    <row r="2587" spans="1:28" ht="240">
      <c r="A2587" s="151" t="s">
        <v>935</v>
      </c>
      <c r="B2587" s="152"/>
      <c r="C2587" s="152" t="s">
        <v>970</v>
      </c>
      <c r="D2587" s="152" t="s">
        <v>209</v>
      </c>
      <c r="E2587" s="180" t="s">
        <v>403</v>
      </c>
      <c r="F2587" s="155" t="s">
        <v>14220</v>
      </c>
      <c r="G2587" s="177" t="str">
        <f t="shared" si="67"/>
        <v>[VIP]_The Coffee House_NW 4-6.2</v>
      </c>
      <c r="H2587" s="609" t="s">
        <v>14221</v>
      </c>
      <c r="I2587" s="183" t="s">
        <v>1676</v>
      </c>
      <c r="J2587" s="342" t="s">
        <v>1669</v>
      </c>
      <c r="K2587" s="162"/>
      <c r="L2587" s="162"/>
      <c r="M2587" s="162"/>
      <c r="N2587" s="169"/>
      <c r="O2587" s="183"/>
      <c r="P2587" s="169"/>
      <c r="Q2587" s="183" t="s">
        <v>14222</v>
      </c>
      <c r="R2587" s="183" t="s">
        <v>14222</v>
      </c>
      <c r="S2587" s="177"/>
      <c r="T2587" s="183" t="s">
        <v>14223</v>
      </c>
      <c r="U2587" s="155"/>
      <c r="V2587" s="155" t="b">
        <v>0</v>
      </c>
      <c r="W2587" s="780" t="s">
        <v>14224</v>
      </c>
      <c r="X2587" s="168"/>
      <c r="Y2587" s="173">
        <v>22084</v>
      </c>
      <c r="Z2587" s="162" t="s">
        <v>14225</v>
      </c>
      <c r="AA2587" s="163" t="str">
        <f t="shared" si="69"/>
        <v>https://shopeefood.vn/bo-suu-tap/v-thecoffeehouse</v>
      </c>
      <c r="AB2587" s="351"/>
    </row>
    <row r="2588" spans="1:28" ht="195">
      <c r="A2588" s="151" t="s">
        <v>935</v>
      </c>
      <c r="B2588" s="152"/>
      <c r="C2588" s="152" t="s">
        <v>970</v>
      </c>
      <c r="D2588" s="152" t="s">
        <v>209</v>
      </c>
      <c r="E2588" s="180" t="s">
        <v>323</v>
      </c>
      <c r="F2588" s="155" t="s">
        <v>1267</v>
      </c>
      <c r="G2588" s="177" t="str">
        <f t="shared" si="67"/>
        <v>[VIP]_KATINAT Coffee &amp; Tea House_BOGO</v>
      </c>
      <c r="H2588" s="609" t="s">
        <v>14226</v>
      </c>
      <c r="I2588" s="183" t="s">
        <v>14227</v>
      </c>
      <c r="J2588" s="184" t="s">
        <v>1323</v>
      </c>
      <c r="K2588" s="162"/>
      <c r="L2588" s="162"/>
      <c r="M2588" s="162"/>
      <c r="N2588" s="169"/>
      <c r="O2588" s="183"/>
      <c r="P2588" s="169"/>
      <c r="Q2588" s="183" t="s">
        <v>14228</v>
      </c>
      <c r="R2588" s="183" t="s">
        <v>14228</v>
      </c>
      <c r="S2588" s="183" t="s">
        <v>14228</v>
      </c>
      <c r="T2588" s="183" t="s">
        <v>14228</v>
      </c>
      <c r="U2588" s="155"/>
      <c r="V2588" s="155" t="b">
        <v>0</v>
      </c>
      <c r="W2588" s="170" t="s">
        <v>14229</v>
      </c>
      <c r="X2588" s="168"/>
      <c r="Y2588" s="173">
        <v>22056</v>
      </c>
      <c r="Z2588" s="162" t="s">
        <v>14230</v>
      </c>
      <c r="AA2588" s="163" t="str">
        <f t="shared" si="69"/>
        <v>https://shopeefood.vn/bo-suu-tap/v-katinat-house</v>
      </c>
      <c r="AB2588" s="351"/>
    </row>
    <row r="2589" spans="1:28" ht="45">
      <c r="A2589" s="151" t="s">
        <v>935</v>
      </c>
      <c r="B2589" s="152"/>
      <c r="C2589" s="152" t="s">
        <v>970</v>
      </c>
      <c r="D2589" s="152" t="s">
        <v>209</v>
      </c>
      <c r="E2589" s="841" t="s">
        <v>2732</v>
      </c>
      <c r="F2589" s="842" t="s">
        <v>14231</v>
      </c>
      <c r="G2589" s="843" t="str">
        <f t="shared" si="67"/>
        <v>[VIP]_Cà Phê Muối Chú Long_9-13.2 [cancelled]</v>
      </c>
      <c r="H2589" s="176"/>
      <c r="I2589" s="183"/>
      <c r="J2589" s="209" t="s">
        <v>13290</v>
      </c>
      <c r="K2589" s="162"/>
      <c r="L2589" s="162"/>
      <c r="M2589" s="162"/>
      <c r="N2589" s="169"/>
      <c r="O2589" s="183"/>
      <c r="P2589" s="169"/>
      <c r="Q2589" s="183"/>
      <c r="R2589" s="177"/>
      <c r="S2589" s="177"/>
      <c r="T2589" s="177"/>
      <c r="U2589" s="155"/>
      <c r="V2589" s="155" t="b">
        <v>0</v>
      </c>
      <c r="W2589" s="168"/>
      <c r="X2589" s="168"/>
      <c r="Y2589" s="173">
        <v>0</v>
      </c>
      <c r="Z2589" s="169"/>
      <c r="AA2589" s="163" t="str">
        <f t="shared" si="69"/>
        <v>https://shopeefood.vn/bo-suu-tap/</v>
      </c>
      <c r="AB2589" s="351"/>
    </row>
    <row r="2590" spans="1:28" ht="240">
      <c r="A2590" s="151" t="s">
        <v>935</v>
      </c>
      <c r="B2590" s="152"/>
      <c r="C2590" s="152" t="s">
        <v>970</v>
      </c>
      <c r="D2590" s="152" t="s">
        <v>209</v>
      </c>
      <c r="E2590" s="180" t="s">
        <v>323</v>
      </c>
      <c r="F2590" s="155" t="s">
        <v>6496</v>
      </c>
      <c r="G2590" s="177" t="str">
        <f t="shared" si="67"/>
        <v>[VIP]_KATINAT Coffee &amp; Tea House_B2G1</v>
      </c>
      <c r="H2590" s="609" t="s">
        <v>14232</v>
      </c>
      <c r="I2590" s="183" t="s">
        <v>14233</v>
      </c>
      <c r="J2590" s="184" t="s">
        <v>1323</v>
      </c>
      <c r="K2590" s="162"/>
      <c r="L2590" s="162"/>
      <c r="M2590" s="162"/>
      <c r="N2590" s="169"/>
      <c r="O2590" s="183"/>
      <c r="P2590" s="169"/>
      <c r="Q2590" s="183" t="s">
        <v>14234</v>
      </c>
      <c r="R2590" s="176" t="s">
        <v>14235</v>
      </c>
      <c r="S2590" s="176" t="s">
        <v>14236</v>
      </c>
      <c r="T2590" s="176" t="s">
        <v>14237</v>
      </c>
      <c r="U2590" s="155" t="s">
        <v>696</v>
      </c>
      <c r="V2590" s="155" t="b">
        <v>0</v>
      </c>
      <c r="W2590" s="170" t="s">
        <v>14238</v>
      </c>
      <c r="X2590" s="168"/>
      <c r="Y2590" s="173">
        <v>20119</v>
      </c>
      <c r="Z2590" s="162" t="s">
        <v>5628</v>
      </c>
      <c r="AA2590" s="163" t="str">
        <f t="shared" si="69"/>
        <v>https://shopeefood.vn/bo-suu-tap/v-katinat-cf</v>
      </c>
      <c r="AB2590" s="351"/>
    </row>
    <row r="2591" spans="1:28" ht="195">
      <c r="A2591" s="151" t="s">
        <v>935</v>
      </c>
      <c r="B2591" s="152"/>
      <c r="C2591" s="152" t="s">
        <v>970</v>
      </c>
      <c r="D2591" s="152" t="s">
        <v>207</v>
      </c>
      <c r="E2591" s="180" t="s">
        <v>403</v>
      </c>
      <c r="F2591" s="155" t="s">
        <v>1680</v>
      </c>
      <c r="G2591" s="177" t="str">
        <f t="shared" si="67"/>
        <v>[SuperVIP]_The Coffee House_25-27.2</v>
      </c>
      <c r="H2591" s="609" t="s">
        <v>14239</v>
      </c>
      <c r="I2591" s="183" t="s">
        <v>14240</v>
      </c>
      <c r="J2591" s="342" t="s">
        <v>1669</v>
      </c>
      <c r="K2591" s="162"/>
      <c r="L2591" s="162"/>
      <c r="M2591" s="162"/>
      <c r="N2591" s="169"/>
      <c r="O2591" s="183"/>
      <c r="P2591" s="169"/>
      <c r="Q2591" s="183" t="s">
        <v>14241</v>
      </c>
      <c r="R2591" s="176" t="s">
        <v>14242</v>
      </c>
      <c r="S2591" s="177"/>
      <c r="T2591" s="176" t="s">
        <v>14242</v>
      </c>
      <c r="U2591" s="155" t="s">
        <v>696</v>
      </c>
      <c r="V2591" s="155" t="b">
        <v>0</v>
      </c>
      <c r="W2591" s="179" t="s">
        <v>14243</v>
      </c>
      <c r="X2591" s="168"/>
      <c r="Y2591" s="173">
        <v>21959</v>
      </c>
      <c r="Z2591" s="162" t="s">
        <v>13274</v>
      </c>
      <c r="AA2591" s="163" t="str">
        <f t="shared" si="69"/>
        <v>https://shopeefood.vn/bo-suu-tap/sv-tch-100k</v>
      </c>
      <c r="AB2591" s="351"/>
    </row>
    <row r="2592" spans="1:28" ht="270">
      <c r="A2592" s="151" t="s">
        <v>935</v>
      </c>
      <c r="B2592" s="152"/>
      <c r="C2592" s="152" t="s">
        <v>970</v>
      </c>
      <c r="D2592" s="152" t="s">
        <v>209</v>
      </c>
      <c r="E2592" s="180" t="s">
        <v>258</v>
      </c>
      <c r="F2592" s="155" t="s">
        <v>14244</v>
      </c>
      <c r="G2592" s="177" t="str">
        <f t="shared" si="67"/>
        <v>[VIP]_Cheese Coffee_26-27.2</v>
      </c>
      <c r="H2592" s="609" t="s">
        <v>14245</v>
      </c>
      <c r="I2592" s="183" t="s">
        <v>14246</v>
      </c>
      <c r="J2592" s="184" t="s">
        <v>11497</v>
      </c>
      <c r="K2592" s="162"/>
      <c r="L2592" s="162"/>
      <c r="M2592" s="162"/>
      <c r="N2592" s="169"/>
      <c r="O2592" s="183"/>
      <c r="P2592" s="169"/>
      <c r="Q2592" s="183" t="s">
        <v>14247</v>
      </c>
      <c r="R2592" s="176" t="s">
        <v>14248</v>
      </c>
      <c r="S2592" s="176" t="s">
        <v>14248</v>
      </c>
      <c r="T2592" s="177"/>
      <c r="U2592" s="155"/>
      <c r="V2592" s="155" t="b">
        <v>0</v>
      </c>
      <c r="W2592" s="179" t="s">
        <v>14249</v>
      </c>
      <c r="X2592" s="168"/>
      <c r="Y2592" s="173">
        <v>21303</v>
      </c>
      <c r="Z2592" s="162" t="s">
        <v>10485</v>
      </c>
      <c r="AA2592" s="163" t="str">
        <f t="shared" si="69"/>
        <v>https://shopeefood.vn/bo-suu-tap/v-cheesebogo</v>
      </c>
      <c r="AB2592" s="351"/>
    </row>
    <row r="2593" spans="1:28" ht="255">
      <c r="A2593" s="151" t="s">
        <v>935</v>
      </c>
      <c r="B2593" s="152"/>
      <c r="C2593" s="152" t="s">
        <v>970</v>
      </c>
      <c r="D2593" s="152" t="s">
        <v>201</v>
      </c>
      <c r="E2593" s="180" t="s">
        <v>1015</v>
      </c>
      <c r="F2593" s="155" t="s">
        <v>14250</v>
      </c>
      <c r="G2593" s="177" t="str">
        <f t="shared" si="67"/>
        <v>[SJBP]_Highlands Coffee_BAU BOGO</v>
      </c>
      <c r="H2593" s="844" t="s">
        <v>14209</v>
      </c>
      <c r="I2593" s="183" t="s">
        <v>14251</v>
      </c>
      <c r="J2593" s="209" t="s">
        <v>1019</v>
      </c>
      <c r="K2593" s="162"/>
      <c r="L2593" s="162"/>
      <c r="M2593" s="162"/>
      <c r="N2593" s="169"/>
      <c r="O2593" s="183"/>
      <c r="P2593" s="169"/>
      <c r="Q2593" s="183"/>
      <c r="R2593" s="177"/>
      <c r="S2593" s="177"/>
      <c r="T2593" s="177"/>
      <c r="U2593" s="155"/>
      <c r="V2593" s="155" t="b">
        <v>0</v>
      </c>
      <c r="W2593" s="179" t="s">
        <v>14213</v>
      </c>
      <c r="X2593" s="168"/>
      <c r="Y2593" s="173">
        <v>20880</v>
      </c>
      <c r="Z2593" s="162" t="s">
        <v>8500</v>
      </c>
      <c r="AA2593" s="163" t="str">
        <f t="shared" si="69"/>
        <v>https://shopeefood.vn/bo-suu-tap/sj-50-highlands</v>
      </c>
      <c r="AB2593" s="351"/>
    </row>
    <row r="2594" spans="1:28" ht="180">
      <c r="A2594" s="151" t="s">
        <v>935</v>
      </c>
      <c r="B2594" s="152"/>
      <c r="C2594" s="152" t="s">
        <v>970</v>
      </c>
      <c r="D2594" s="152" t="s">
        <v>201</v>
      </c>
      <c r="E2594" s="180" t="s">
        <v>323</v>
      </c>
      <c r="F2594" s="155" t="s">
        <v>13327</v>
      </c>
      <c r="G2594" s="177" t="str">
        <f t="shared" si="67"/>
        <v>[SJBP]_KATINAT Coffee &amp; Tea House_BAU 100k</v>
      </c>
      <c r="H2594" s="612" t="s">
        <v>14252</v>
      </c>
      <c r="I2594" s="183" t="s">
        <v>14251</v>
      </c>
      <c r="J2594" s="184" t="s">
        <v>1323</v>
      </c>
      <c r="K2594" s="162"/>
      <c r="L2594" s="162"/>
      <c r="M2594" s="162"/>
      <c r="N2594" s="169"/>
      <c r="O2594" s="183"/>
      <c r="P2594" s="162" t="s">
        <v>1912</v>
      </c>
      <c r="Q2594" s="183" t="s">
        <v>14253</v>
      </c>
      <c r="R2594" s="183" t="s">
        <v>14253</v>
      </c>
      <c r="S2594" s="183" t="s">
        <v>14253</v>
      </c>
      <c r="T2594" s="183" t="s">
        <v>14253</v>
      </c>
      <c r="U2594" s="155"/>
      <c r="V2594" s="155" t="b">
        <v>0</v>
      </c>
      <c r="W2594" s="179" t="s">
        <v>14254</v>
      </c>
      <c r="X2594" s="168"/>
      <c r="Y2594" s="173">
        <v>22045</v>
      </c>
      <c r="Z2594" s="162" t="s">
        <v>14255</v>
      </c>
      <c r="AA2594" s="163" t="str">
        <f t="shared" si="69"/>
        <v>https://shopeefood.vn/bo-suu-tap/sj-katinat-coffee</v>
      </c>
      <c r="AB2594" s="351"/>
    </row>
    <row r="2595" spans="1:28" ht="240">
      <c r="A2595" s="151" t="s">
        <v>935</v>
      </c>
      <c r="B2595" s="152"/>
      <c r="C2595" s="152" t="s">
        <v>970</v>
      </c>
      <c r="D2595" s="152" t="s">
        <v>201</v>
      </c>
      <c r="E2595" s="180" t="s">
        <v>258</v>
      </c>
      <c r="F2595" s="155" t="s">
        <v>14256</v>
      </c>
      <c r="G2595" s="177" t="str">
        <f t="shared" si="67"/>
        <v>[SJBP]_Cheese Coffee_BAU combo 25%</v>
      </c>
      <c r="H2595" s="612" t="s">
        <v>14257</v>
      </c>
      <c r="I2595" s="183" t="s">
        <v>14258</v>
      </c>
      <c r="J2595" s="184" t="s">
        <v>11497</v>
      </c>
      <c r="K2595" s="162"/>
      <c r="L2595" s="162"/>
      <c r="M2595" s="162"/>
      <c r="N2595" s="169"/>
      <c r="O2595" s="183"/>
      <c r="P2595" s="169"/>
      <c r="Q2595" s="183" t="s">
        <v>14259</v>
      </c>
      <c r="R2595" s="183" t="s">
        <v>14259</v>
      </c>
      <c r="S2595" s="183" t="s">
        <v>14259</v>
      </c>
      <c r="T2595" s="177"/>
      <c r="U2595" s="155"/>
      <c r="V2595" s="155" t="b">
        <v>0</v>
      </c>
      <c r="W2595" s="170" t="s">
        <v>13314</v>
      </c>
      <c r="X2595" s="168"/>
      <c r="Y2595" s="173">
        <v>22047</v>
      </c>
      <c r="Z2595" s="162" t="s">
        <v>14260</v>
      </c>
      <c r="AA2595" s="163" t="str">
        <f t="shared" si="69"/>
        <v>https://shopeefood.vn/bo-suu-tap/sj-cheesecoffee</v>
      </c>
      <c r="AB2595" s="351"/>
    </row>
    <row r="2596" spans="1:28" ht="180">
      <c r="A2596" s="151" t="s">
        <v>935</v>
      </c>
      <c r="B2596" s="152"/>
      <c r="C2596" s="152" t="s">
        <v>970</v>
      </c>
      <c r="D2596" s="152" t="s">
        <v>201</v>
      </c>
      <c r="E2596" s="180" t="s">
        <v>403</v>
      </c>
      <c r="F2596" s="155" t="s">
        <v>8513</v>
      </c>
      <c r="G2596" s="177" t="str">
        <f t="shared" si="67"/>
        <v>[SJBP]_The Coffee House_WC Wed</v>
      </c>
      <c r="H2596" s="845" t="s">
        <v>10747</v>
      </c>
      <c r="I2596" s="400">
        <v>46328</v>
      </c>
      <c r="J2596" s="342" t="s">
        <v>1669</v>
      </c>
      <c r="K2596" s="162"/>
      <c r="L2596" s="162"/>
      <c r="M2596" s="162"/>
      <c r="N2596" s="169"/>
      <c r="O2596" s="183"/>
      <c r="P2596" s="162" t="s">
        <v>2567</v>
      </c>
      <c r="Q2596" s="183" t="s">
        <v>14261</v>
      </c>
      <c r="R2596" s="183" t="s">
        <v>14261</v>
      </c>
      <c r="S2596" s="177"/>
      <c r="T2596" s="183" t="s">
        <v>14261</v>
      </c>
      <c r="U2596" s="155"/>
      <c r="V2596" s="155" t="b">
        <v>0</v>
      </c>
      <c r="W2596" s="168"/>
      <c r="X2596" s="168"/>
      <c r="Y2596" s="173">
        <v>20885</v>
      </c>
      <c r="Z2596" s="162" t="s">
        <v>8517</v>
      </c>
      <c r="AA2596" s="163" t="str">
        <f t="shared" si="69"/>
        <v>https://shopeefood.vn/bo-suu-tap/sj-thu4-tch</v>
      </c>
      <c r="AB2596" s="351"/>
    </row>
    <row r="2597" spans="1:28" ht="180">
      <c r="A2597" s="151" t="s">
        <v>935</v>
      </c>
      <c r="B2597" s="152"/>
      <c r="C2597" s="152" t="s">
        <v>970</v>
      </c>
      <c r="D2597" s="152" t="s">
        <v>201</v>
      </c>
      <c r="E2597" s="180" t="s">
        <v>403</v>
      </c>
      <c r="F2597" s="155" t="s">
        <v>997</v>
      </c>
      <c r="G2597" s="177" t="str">
        <f t="shared" si="67"/>
        <v>[SJBP]_The Coffee House_WC Fri</v>
      </c>
      <c r="H2597" s="845" t="s">
        <v>10751</v>
      </c>
      <c r="I2597" s="183" t="s">
        <v>14262</v>
      </c>
      <c r="J2597" s="342" t="s">
        <v>1669</v>
      </c>
      <c r="K2597" s="162"/>
      <c r="L2597" s="162"/>
      <c r="M2597" s="162"/>
      <c r="N2597" s="169"/>
      <c r="O2597" s="183"/>
      <c r="P2597" s="162" t="s">
        <v>2567</v>
      </c>
      <c r="Q2597" s="183" t="s">
        <v>14263</v>
      </c>
      <c r="R2597" s="183" t="s">
        <v>14263</v>
      </c>
      <c r="S2597" s="177"/>
      <c r="T2597" s="183" t="s">
        <v>14263</v>
      </c>
      <c r="U2597" s="155"/>
      <c r="V2597" s="155" t="b">
        <v>0</v>
      </c>
      <c r="W2597" s="846" t="s">
        <v>8516</v>
      </c>
      <c r="X2597" s="168"/>
      <c r="Y2597" s="173">
        <v>20886</v>
      </c>
      <c r="Z2597" s="162" t="s">
        <v>8522</v>
      </c>
      <c r="AA2597" s="163" t="str">
        <f t="shared" si="69"/>
        <v>https://shopeefood.vn/bo-suu-tap/sj-thu6-tch</v>
      </c>
      <c r="AB2597" s="351"/>
    </row>
    <row r="2598" spans="1:28" ht="60">
      <c r="A2598" s="151" t="s">
        <v>935</v>
      </c>
      <c r="B2598" s="152"/>
      <c r="C2598" s="152" t="s">
        <v>706</v>
      </c>
      <c r="D2598" s="152" t="s">
        <v>222</v>
      </c>
      <c r="E2598" s="243" t="s">
        <v>818</v>
      </c>
      <c r="F2598" s="176" t="s">
        <v>14264</v>
      </c>
      <c r="G2598" s="177" t="str">
        <f t="shared" si="67"/>
        <v>[Alacarte CB]_Milo Dầm TUTIMI_Feb.Custom 1.01</v>
      </c>
      <c r="H2598" s="155" t="s">
        <v>14265</v>
      </c>
      <c r="I2598" s="193" t="s">
        <v>13945</v>
      </c>
      <c r="J2598" s="170" t="s">
        <v>9144</v>
      </c>
      <c r="K2598" s="193"/>
      <c r="L2598" s="193"/>
      <c r="M2598" s="193"/>
      <c r="N2598" s="177"/>
      <c r="O2598" s="176" t="s">
        <v>5528</v>
      </c>
      <c r="P2598" s="168"/>
      <c r="Q2598" s="193" t="s">
        <v>14266</v>
      </c>
      <c r="R2598" s="177"/>
      <c r="S2598" s="177"/>
      <c r="T2598" s="177"/>
      <c r="U2598" s="155" t="s">
        <v>696</v>
      </c>
      <c r="V2598" s="155" t="b">
        <v>0</v>
      </c>
      <c r="W2598" s="170" t="s">
        <v>14267</v>
      </c>
      <c r="X2598" s="168"/>
      <c r="Y2598" s="173">
        <v>19836</v>
      </c>
      <c r="Z2598" s="162" t="s">
        <v>3660</v>
      </c>
      <c r="AA2598" s="163" t="str">
        <f t="shared" si="69"/>
        <v>https://shopeefood.vn/bo-suu-tap/a-milo-tutimi</v>
      </c>
      <c r="AB2598" s="351"/>
    </row>
    <row r="2599" spans="1:28" ht="60">
      <c r="A2599" s="151" t="s">
        <v>935</v>
      </c>
      <c r="B2599" s="152"/>
      <c r="C2599" s="152" t="s">
        <v>706</v>
      </c>
      <c r="D2599" s="152" t="s">
        <v>222</v>
      </c>
      <c r="E2599" s="243" t="s">
        <v>818</v>
      </c>
      <c r="F2599" s="176" t="s">
        <v>14268</v>
      </c>
      <c r="G2599" s="177" t="str">
        <f t="shared" si="67"/>
        <v>[Alacarte CB]_Milo Dầm TUTIMI_Feb.Custom 4</v>
      </c>
      <c r="H2599" s="155" t="s">
        <v>14269</v>
      </c>
      <c r="I2599" s="193" t="s">
        <v>13789</v>
      </c>
      <c r="J2599" s="170" t="s">
        <v>9144</v>
      </c>
      <c r="K2599" s="193"/>
      <c r="L2599" s="193"/>
      <c r="M2599" s="193"/>
      <c r="N2599" s="177"/>
      <c r="O2599" s="176" t="s">
        <v>4147</v>
      </c>
      <c r="P2599" s="168"/>
      <c r="Q2599" s="193" t="s">
        <v>14270</v>
      </c>
      <c r="R2599" s="177"/>
      <c r="S2599" s="177"/>
      <c r="T2599" s="177"/>
      <c r="U2599" s="155" t="s">
        <v>696</v>
      </c>
      <c r="V2599" s="155" t="b">
        <v>0</v>
      </c>
      <c r="W2599" s="179" t="s">
        <v>14271</v>
      </c>
      <c r="X2599" s="168"/>
      <c r="Y2599" s="173">
        <v>19749</v>
      </c>
      <c r="Z2599" s="162" t="s">
        <v>3652</v>
      </c>
      <c r="AA2599" s="163" t="str">
        <f t="shared" si="69"/>
        <v>https://shopeefood.vn/bo-suu-tap/a-tutimi-19k</v>
      </c>
      <c r="AB2599" s="351"/>
    </row>
    <row r="2600" spans="1:28" ht="60">
      <c r="A2600" s="151" t="s">
        <v>935</v>
      </c>
      <c r="B2600" s="152"/>
      <c r="C2600" s="152" t="s">
        <v>706</v>
      </c>
      <c r="D2600" s="152" t="s">
        <v>222</v>
      </c>
      <c r="E2600" s="243" t="s">
        <v>818</v>
      </c>
      <c r="F2600" s="176" t="s">
        <v>14272</v>
      </c>
      <c r="G2600" s="177" t="str">
        <f t="shared" si="67"/>
        <v>[Alacarte CB]_Milo Dầm TUTIMI_Feb.Custom 1.24</v>
      </c>
      <c r="H2600" s="155" t="s">
        <v>14273</v>
      </c>
      <c r="I2600" s="193" t="s">
        <v>14274</v>
      </c>
      <c r="J2600" s="170" t="s">
        <v>9144</v>
      </c>
      <c r="K2600" s="193"/>
      <c r="L2600" s="179" t="s">
        <v>12137</v>
      </c>
      <c r="M2600" s="171" t="s">
        <v>14275</v>
      </c>
      <c r="N2600" s="546" t="s">
        <v>14276</v>
      </c>
      <c r="O2600" s="176" t="s">
        <v>14277</v>
      </c>
      <c r="P2600" s="168"/>
      <c r="Q2600" s="193" t="s">
        <v>14278</v>
      </c>
      <c r="R2600" s="177"/>
      <c r="S2600" s="177"/>
      <c r="T2600" s="177"/>
      <c r="U2600" s="155" t="s">
        <v>696</v>
      </c>
      <c r="V2600" s="155" t="b">
        <v>0</v>
      </c>
      <c r="W2600" s="179" t="s">
        <v>14279</v>
      </c>
      <c r="X2600" s="168"/>
      <c r="Y2600" s="173">
        <v>20930</v>
      </c>
      <c r="Z2600" s="162" t="s">
        <v>8286</v>
      </c>
      <c r="AA2600" s="163" t="str">
        <f t="shared" si="69"/>
        <v>https://shopeefood.vn/bo-suu-tap/a-19k-tutimi</v>
      </c>
      <c r="AB2600" s="351"/>
    </row>
    <row r="2601" spans="1:28" ht="165">
      <c r="A2601" s="151" t="s">
        <v>935</v>
      </c>
      <c r="B2601" s="152"/>
      <c r="C2601" s="152" t="s">
        <v>706</v>
      </c>
      <c r="D2601" s="152" t="s">
        <v>222</v>
      </c>
      <c r="E2601" s="153" t="s">
        <v>718</v>
      </c>
      <c r="F2601" s="176" t="s">
        <v>14268</v>
      </c>
      <c r="G2601" s="177" t="str">
        <f t="shared" si="67"/>
        <v>[Alacarte CB]_Trà Sữa Sekai_Feb.Custom 4</v>
      </c>
      <c r="H2601" s="176" t="s">
        <v>14280</v>
      </c>
      <c r="I2601" s="193" t="s">
        <v>13945</v>
      </c>
      <c r="J2601" s="170" t="s">
        <v>722</v>
      </c>
      <c r="K2601" s="193"/>
      <c r="L2601" s="193"/>
      <c r="M2601" s="193"/>
      <c r="N2601" s="177"/>
      <c r="O2601" s="176" t="s">
        <v>5528</v>
      </c>
      <c r="P2601" s="168"/>
      <c r="Q2601" s="193" t="s">
        <v>14281</v>
      </c>
      <c r="R2601" s="177"/>
      <c r="S2601" s="177"/>
      <c r="T2601" s="177"/>
      <c r="U2601" s="155" t="s">
        <v>696</v>
      </c>
      <c r="V2601" s="155" t="b">
        <v>0</v>
      </c>
      <c r="W2601" s="170" t="s">
        <v>14282</v>
      </c>
      <c r="X2601" s="168"/>
      <c r="Y2601" s="173">
        <v>20718</v>
      </c>
      <c r="Z2601" s="162" t="s">
        <v>7437</v>
      </c>
      <c r="AA2601" s="163" t="str">
        <f t="shared" si="69"/>
        <v>https://shopeefood.vn/bo-suu-tap/a-sekai--50k</v>
      </c>
      <c r="AB2601" s="351"/>
    </row>
    <row r="2602" spans="1:28" ht="165">
      <c r="A2602" s="151" t="s">
        <v>935</v>
      </c>
      <c r="B2602" s="152"/>
      <c r="C2602" s="152" t="s">
        <v>706</v>
      </c>
      <c r="D2602" s="152" t="s">
        <v>222</v>
      </c>
      <c r="E2602" s="153" t="s">
        <v>718</v>
      </c>
      <c r="F2602" s="176" t="s">
        <v>14283</v>
      </c>
      <c r="G2602" s="177" t="str">
        <f t="shared" si="67"/>
        <v>[Alacarte CB]_Trà Sữa Sekai_Feb.Custom 1</v>
      </c>
      <c r="H2602" s="176" t="s">
        <v>14284</v>
      </c>
      <c r="I2602" s="193" t="s">
        <v>1705</v>
      </c>
      <c r="J2602" s="170" t="s">
        <v>722</v>
      </c>
      <c r="K2602" s="193"/>
      <c r="L2602" s="193"/>
      <c r="M2602" s="193"/>
      <c r="N2602" s="177"/>
      <c r="O2602" s="176" t="s">
        <v>5528</v>
      </c>
      <c r="P2602" s="168"/>
      <c r="Q2602" s="193" t="s">
        <v>14285</v>
      </c>
      <c r="R2602" s="177"/>
      <c r="S2602" s="177"/>
      <c r="T2602" s="177"/>
      <c r="U2602" s="155" t="s">
        <v>696</v>
      </c>
      <c r="V2602" s="155" t="b">
        <v>0</v>
      </c>
      <c r="W2602" s="179" t="s">
        <v>14282</v>
      </c>
      <c r="X2602" s="168"/>
      <c r="Y2602" s="173">
        <v>20685</v>
      </c>
      <c r="Z2602" s="162" t="s">
        <v>7430</v>
      </c>
      <c r="AA2602" s="163" t="str">
        <f t="shared" si="69"/>
        <v>https://shopeefood.vn/bo-suu-tap/a--sekai-10</v>
      </c>
      <c r="AB2602" s="351"/>
    </row>
    <row r="2603" spans="1:28" ht="195">
      <c r="A2603" s="151" t="s">
        <v>935</v>
      </c>
      <c r="B2603" s="152"/>
      <c r="C2603" s="152" t="s">
        <v>717</v>
      </c>
      <c r="D2603" s="152" t="s">
        <v>222</v>
      </c>
      <c r="E2603" s="243" t="s">
        <v>1079</v>
      </c>
      <c r="F2603" s="176" t="s">
        <v>2421</v>
      </c>
      <c r="G2603" s="177" t="str">
        <f t="shared" si="67"/>
        <v>[Alacarte CB]_Mokchang - Đồ Ăn Hàn Quốc_Feb.CB2.26</v>
      </c>
      <c r="H2603" s="321" t="s">
        <v>14286</v>
      </c>
      <c r="I2603" s="159" t="s">
        <v>14168</v>
      </c>
      <c r="J2603" s="178" t="s">
        <v>1082</v>
      </c>
      <c r="K2603" s="159"/>
      <c r="L2603" s="157"/>
      <c r="M2603" s="185"/>
      <c r="N2603" s="171" t="s">
        <v>14287</v>
      </c>
      <c r="O2603" s="159"/>
      <c r="P2603" s="168"/>
      <c r="Q2603" s="159"/>
      <c r="R2603" s="168" t="s">
        <v>14288</v>
      </c>
      <c r="S2603" s="177"/>
      <c r="T2603" s="177"/>
      <c r="U2603" s="155" t="s">
        <v>696</v>
      </c>
      <c r="V2603" s="155" t="b">
        <v>0</v>
      </c>
      <c r="W2603" s="179" t="s">
        <v>14289</v>
      </c>
      <c r="X2603" s="168"/>
      <c r="Y2603" s="173">
        <v>20509</v>
      </c>
      <c r="Z2603" s="162" t="s">
        <v>6632</v>
      </c>
      <c r="AA2603" s="163" t="str">
        <f t="shared" si="69"/>
        <v>https://shopeefood.vn/bo-suu-tap/a--mokchang</v>
      </c>
      <c r="AB2603" s="351"/>
    </row>
    <row r="2604" spans="1:28" ht="90">
      <c r="A2604" s="151" t="s">
        <v>935</v>
      </c>
      <c r="B2604" s="152"/>
      <c r="C2604" s="152" t="s">
        <v>706</v>
      </c>
      <c r="D2604" s="152" t="s">
        <v>213</v>
      </c>
      <c r="E2604" s="153" t="s">
        <v>1097</v>
      </c>
      <c r="F2604" s="155" t="s">
        <v>14290</v>
      </c>
      <c r="G2604" s="177" t="str">
        <f t="shared" si="67"/>
        <v>[Win 2]_Trà Sữa Sunday Basic_Feb.01.26</v>
      </c>
      <c r="H2604" s="159" t="s">
        <v>14291</v>
      </c>
      <c r="I2604" s="193" t="s">
        <v>14292</v>
      </c>
      <c r="J2604" s="178" t="s">
        <v>1512</v>
      </c>
      <c r="K2604" s="159"/>
      <c r="L2604" s="157"/>
      <c r="M2604" s="159"/>
      <c r="N2604" s="168"/>
      <c r="O2604" s="176" t="s">
        <v>5528</v>
      </c>
      <c r="P2604" s="168"/>
      <c r="Q2604" s="193" t="s">
        <v>14293</v>
      </c>
      <c r="R2604" s="177"/>
      <c r="S2604" s="177"/>
      <c r="T2604" s="177"/>
      <c r="U2604" s="155" t="s">
        <v>696</v>
      </c>
      <c r="V2604" s="155" t="b">
        <v>0</v>
      </c>
      <c r="W2604" s="170" t="s">
        <v>14294</v>
      </c>
      <c r="X2604" s="168"/>
      <c r="Y2604" s="173">
        <v>20675</v>
      </c>
      <c r="Z2604" s="162" t="s">
        <v>7641</v>
      </c>
      <c r="AA2604" s="163" t="str">
        <f t="shared" si="69"/>
        <v>https://shopeefood.vn/bo-suu-tap/w2-1k-sundaybasic</v>
      </c>
      <c r="AB2604" s="351"/>
    </row>
    <row r="2605" spans="1:28" ht="90">
      <c r="A2605" s="151" t="s">
        <v>935</v>
      </c>
      <c r="B2605" s="152"/>
      <c r="C2605" s="152" t="s">
        <v>706</v>
      </c>
      <c r="D2605" s="152" t="s">
        <v>213</v>
      </c>
      <c r="E2605" s="153" t="s">
        <v>1097</v>
      </c>
      <c r="F2605" s="155" t="s">
        <v>14295</v>
      </c>
      <c r="G2605" s="177" t="str">
        <f t="shared" si="67"/>
        <v>[Win 2]_Trà Sữa Sunday Basic_Feb.06.26</v>
      </c>
      <c r="H2605" s="155" t="s">
        <v>14296</v>
      </c>
      <c r="I2605" s="193" t="s">
        <v>14297</v>
      </c>
      <c r="J2605" s="178" t="s">
        <v>1512</v>
      </c>
      <c r="K2605" s="159"/>
      <c r="L2605" s="157"/>
      <c r="M2605" s="159"/>
      <c r="N2605" s="168"/>
      <c r="O2605" s="176" t="s">
        <v>5528</v>
      </c>
      <c r="P2605" s="168"/>
      <c r="Q2605" s="193" t="s">
        <v>14298</v>
      </c>
      <c r="R2605" s="177"/>
      <c r="S2605" s="177"/>
      <c r="T2605" s="177"/>
      <c r="U2605" s="155" t="s">
        <v>696</v>
      </c>
      <c r="V2605" s="155" t="b">
        <v>0</v>
      </c>
      <c r="W2605" s="170" t="s">
        <v>14299</v>
      </c>
      <c r="X2605" s="168"/>
      <c r="Y2605" s="173">
        <v>19754</v>
      </c>
      <c r="Z2605" s="162" t="s">
        <v>4258</v>
      </c>
      <c r="AA2605" s="163" t="str">
        <f t="shared" si="69"/>
        <v>https://shopeefood.vn/bo-suu-tap/w2-sundaybasic-50k</v>
      </c>
      <c r="AB2605" s="351"/>
    </row>
    <row r="2606" spans="1:28" ht="195">
      <c r="A2606" s="151" t="s">
        <v>935</v>
      </c>
      <c r="B2606" s="152"/>
      <c r="C2606" s="152" t="s">
        <v>706</v>
      </c>
      <c r="D2606" s="152" t="s">
        <v>222</v>
      </c>
      <c r="E2606" s="153" t="s">
        <v>11190</v>
      </c>
      <c r="F2606" s="155" t="s">
        <v>1537</v>
      </c>
      <c r="G2606" s="177" t="str">
        <f t="shared" si="67"/>
        <v>[Alacarte CB]_Chạm Dalat Cafe &amp; Kem Bơ_Feb.CB2</v>
      </c>
      <c r="H2606" s="174" t="s">
        <v>14300</v>
      </c>
      <c r="I2606" s="159" t="s">
        <v>1676</v>
      </c>
      <c r="J2606" s="178" t="s">
        <v>11194</v>
      </c>
      <c r="K2606" s="159"/>
      <c r="L2606" s="159"/>
      <c r="M2606" s="159"/>
      <c r="N2606" s="168"/>
      <c r="O2606" s="159" t="s">
        <v>4147</v>
      </c>
      <c r="P2606" s="168"/>
      <c r="Q2606" s="159" t="s">
        <v>14301</v>
      </c>
      <c r="R2606" s="177"/>
      <c r="S2606" s="177"/>
      <c r="T2606" s="177"/>
      <c r="U2606" s="155" t="s">
        <v>696</v>
      </c>
      <c r="V2606" s="155" t="b">
        <v>0</v>
      </c>
      <c r="W2606" s="170" t="s">
        <v>14302</v>
      </c>
      <c r="X2606" s="168"/>
      <c r="Y2606" s="173">
        <v>21896</v>
      </c>
      <c r="Z2606" s="162" t="s">
        <v>13589</v>
      </c>
      <c r="AA2606" s="163" t="str">
        <f t="shared" si="69"/>
        <v>https://shopeefood.vn/bo-suu-tap/a-chamdalat</v>
      </c>
      <c r="AB2606" s="351"/>
    </row>
    <row r="2607" spans="1:28" ht="135">
      <c r="A2607" s="151" t="s">
        <v>935</v>
      </c>
      <c r="B2607" s="152"/>
      <c r="C2607" s="152" t="s">
        <v>970</v>
      </c>
      <c r="D2607" s="152" t="s">
        <v>209</v>
      </c>
      <c r="E2607" s="180" t="s">
        <v>275</v>
      </c>
      <c r="F2607" s="155" t="s">
        <v>14303</v>
      </c>
      <c r="G2607" s="177" t="str">
        <f t="shared" si="67"/>
        <v>[VIP]_Cơm Thố Anh Nguyễn_2-5 &amp; 24-28/2</v>
      </c>
      <c r="H2607" s="612" t="s">
        <v>14304</v>
      </c>
      <c r="I2607" s="183" t="s">
        <v>14305</v>
      </c>
      <c r="J2607" s="170" t="s">
        <v>1284</v>
      </c>
      <c r="K2607" s="162"/>
      <c r="L2607" s="162"/>
      <c r="M2607" s="162"/>
      <c r="N2607" s="169"/>
      <c r="O2607" s="183"/>
      <c r="P2607" s="169"/>
      <c r="Q2607" s="183" t="s">
        <v>14306</v>
      </c>
      <c r="R2607" s="183" t="s">
        <v>14306</v>
      </c>
      <c r="S2607" s="177"/>
      <c r="T2607" s="177"/>
      <c r="U2607" s="155" t="s">
        <v>696</v>
      </c>
      <c r="V2607" s="155" t="b">
        <v>0</v>
      </c>
      <c r="W2607" s="179" t="s">
        <v>14307</v>
      </c>
      <c r="X2607" s="168"/>
      <c r="Y2607" s="173">
        <v>20004</v>
      </c>
      <c r="Z2607" s="162" t="s">
        <v>4915</v>
      </c>
      <c r="AA2607" s="163" t="str">
        <f t="shared" si="69"/>
        <v>https://shopeefood.vn/bo-suu-tap/v-anh-nguyen</v>
      </c>
      <c r="AB2607" s="351"/>
    </row>
    <row r="2608" spans="1:28" ht="150">
      <c r="A2608" s="151" t="s">
        <v>935</v>
      </c>
      <c r="B2608" s="152"/>
      <c r="C2608" s="152" t="s">
        <v>970</v>
      </c>
      <c r="D2608" s="152" t="s">
        <v>209</v>
      </c>
      <c r="E2608" s="180" t="s">
        <v>274</v>
      </c>
      <c r="F2608" s="155" t="s">
        <v>14308</v>
      </c>
      <c r="G2608" s="177" t="str">
        <f t="shared" si="67"/>
        <v>[VIP]_Cơm Tấm Phúc Lộc Thọ_9-12/2</v>
      </c>
      <c r="H2608" s="609" t="s">
        <v>14309</v>
      </c>
      <c r="I2608" s="183" t="s">
        <v>14310</v>
      </c>
      <c r="J2608" s="209" t="s">
        <v>11161</v>
      </c>
      <c r="K2608" s="162"/>
      <c r="L2608" s="162"/>
      <c r="M2608" s="162"/>
      <c r="N2608" s="169"/>
      <c r="O2608" s="183"/>
      <c r="P2608" s="169"/>
      <c r="Q2608" s="183" t="s">
        <v>14311</v>
      </c>
      <c r="R2608" s="177"/>
      <c r="S2608" s="177"/>
      <c r="T2608" s="177"/>
      <c r="U2608" s="155" t="s">
        <v>696</v>
      </c>
      <c r="V2608" s="155" t="b">
        <v>0</v>
      </c>
      <c r="W2608" s="179" t="s">
        <v>14312</v>
      </c>
      <c r="X2608" s="168"/>
      <c r="Y2608" s="173">
        <v>20938</v>
      </c>
      <c r="Z2608" s="162" t="s">
        <v>8213</v>
      </c>
      <c r="AA2608" s="163" t="str">
        <f t="shared" si="69"/>
        <v>https://shopeefood.vn/bo-suu-tap/v-phucloctho-1k</v>
      </c>
      <c r="AB2608" s="351"/>
    </row>
    <row r="2609" spans="1:28" ht="120">
      <c r="A2609" s="151" t="s">
        <v>935</v>
      </c>
      <c r="B2609" s="152"/>
      <c r="C2609" s="152" t="s">
        <v>970</v>
      </c>
      <c r="D2609" s="152" t="s">
        <v>205</v>
      </c>
      <c r="E2609" s="180" t="s">
        <v>274</v>
      </c>
      <c r="F2609" s="155" t="s">
        <v>174</v>
      </c>
      <c r="G2609" s="177" t="str">
        <f t="shared" si="67"/>
        <v>[JBP]_Cơm Tấm Phúc Lộc Thọ_BAU</v>
      </c>
      <c r="H2609" s="609" t="s">
        <v>14313</v>
      </c>
      <c r="I2609" s="183" t="s">
        <v>14314</v>
      </c>
      <c r="J2609" s="209" t="s">
        <v>11161</v>
      </c>
      <c r="K2609" s="162"/>
      <c r="L2609" s="162"/>
      <c r="M2609" s="162"/>
      <c r="N2609" s="169"/>
      <c r="O2609" s="183"/>
      <c r="P2609" s="162" t="s">
        <v>10783</v>
      </c>
      <c r="Q2609" s="183" t="s">
        <v>14315</v>
      </c>
      <c r="R2609" s="177"/>
      <c r="S2609" s="177"/>
      <c r="T2609" s="183" t="s">
        <v>14315</v>
      </c>
      <c r="U2609" s="155"/>
      <c r="V2609" s="155" t="b">
        <v>0</v>
      </c>
      <c r="W2609" s="847" t="s">
        <v>14316</v>
      </c>
      <c r="X2609" s="168"/>
      <c r="Y2609" s="173">
        <v>21380</v>
      </c>
      <c r="Z2609" s="162" t="s">
        <v>11625</v>
      </c>
      <c r="AA2609" s="163" t="str">
        <f t="shared" si="69"/>
        <v>https://shopeefood.vn/bo-suu-tap/jb-phuc-loc-tho</v>
      </c>
      <c r="AB2609" s="351"/>
    </row>
    <row r="2610" spans="1:28" ht="180">
      <c r="A2610" s="151" t="s">
        <v>935</v>
      </c>
      <c r="B2610" s="152"/>
      <c r="C2610" s="152" t="s">
        <v>970</v>
      </c>
      <c r="D2610" s="152" t="s">
        <v>201</v>
      </c>
      <c r="E2610" s="180" t="s">
        <v>275</v>
      </c>
      <c r="F2610" s="155" t="s">
        <v>174</v>
      </c>
      <c r="G2610" s="177" t="str">
        <f t="shared" si="67"/>
        <v>[SJBP]_Cơm Thố Anh Nguyễn_BAU</v>
      </c>
      <c r="H2610" s="176" t="s">
        <v>14317</v>
      </c>
      <c r="I2610" s="183" t="s">
        <v>14318</v>
      </c>
      <c r="J2610" s="179" t="s">
        <v>1284</v>
      </c>
      <c r="K2610" s="162"/>
      <c r="L2610" s="162"/>
      <c r="M2610" s="162"/>
      <c r="N2610" s="169"/>
      <c r="O2610" s="183"/>
      <c r="P2610" s="169"/>
      <c r="Q2610" s="183"/>
      <c r="R2610" s="177"/>
      <c r="S2610" s="177"/>
      <c r="T2610" s="177"/>
      <c r="U2610" s="155"/>
      <c r="V2610" s="155" t="b">
        <v>0</v>
      </c>
      <c r="W2610" s="179" t="s">
        <v>13361</v>
      </c>
      <c r="X2610" s="168"/>
      <c r="Y2610" s="173">
        <v>22048</v>
      </c>
      <c r="Z2610" s="162" t="s">
        <v>14319</v>
      </c>
      <c r="AA2610" s="163" t="str">
        <f t="shared" si="69"/>
        <v>https://shopeefood.vn/bo-suu-tap/sj-comthoanhnguyen</v>
      </c>
      <c r="AB2610" s="351"/>
    </row>
    <row r="2611" spans="1:28" ht="180">
      <c r="A2611" s="151" t="s">
        <v>935</v>
      </c>
      <c r="B2611" s="152"/>
      <c r="C2611" s="152" t="s">
        <v>970</v>
      </c>
      <c r="D2611" s="152" t="s">
        <v>201</v>
      </c>
      <c r="E2611" s="180" t="s">
        <v>275</v>
      </c>
      <c r="F2611" s="155" t="s">
        <v>185</v>
      </c>
      <c r="G2611" s="177" t="str">
        <f t="shared" si="67"/>
        <v>[SJBP]_Cơm Thố Anh Nguyễn_WC</v>
      </c>
      <c r="H2611" s="176" t="s">
        <v>14317</v>
      </c>
      <c r="I2611" s="183" t="s">
        <v>14318</v>
      </c>
      <c r="J2611" s="170" t="s">
        <v>1284</v>
      </c>
      <c r="K2611" s="162"/>
      <c r="L2611" s="162"/>
      <c r="M2611" s="162"/>
      <c r="N2611" s="169"/>
      <c r="O2611" s="183"/>
      <c r="P2611" s="169"/>
      <c r="Q2611" s="176" t="s">
        <v>14320</v>
      </c>
      <c r="R2611" s="176" t="s">
        <v>14320</v>
      </c>
      <c r="S2611" s="177"/>
      <c r="T2611" s="177"/>
      <c r="U2611" s="155"/>
      <c r="V2611" s="155" t="b">
        <v>0</v>
      </c>
      <c r="W2611" s="179" t="s">
        <v>13361</v>
      </c>
      <c r="X2611" s="168"/>
      <c r="Y2611" s="173">
        <v>22048</v>
      </c>
      <c r="Z2611" s="162" t="s">
        <v>14319</v>
      </c>
      <c r="AA2611" s="163" t="str">
        <f t="shared" si="69"/>
        <v>https://shopeefood.vn/bo-suu-tap/sj-comthoanhnguyen</v>
      </c>
      <c r="AB2611" s="351"/>
    </row>
    <row r="2612" spans="1:28" ht="90">
      <c r="A2612" s="151" t="s">
        <v>935</v>
      </c>
      <c r="B2612" s="152"/>
      <c r="C2612" s="152" t="s">
        <v>970</v>
      </c>
      <c r="D2612" s="152" t="s">
        <v>201</v>
      </c>
      <c r="E2612" s="180" t="s">
        <v>2732</v>
      </c>
      <c r="F2612" s="155" t="s">
        <v>174</v>
      </c>
      <c r="G2612" s="177" t="str">
        <f t="shared" si="67"/>
        <v>[SJBP]_Cà Phê Muối Chú Long_BAU</v>
      </c>
      <c r="H2612" s="176" t="s">
        <v>14321</v>
      </c>
      <c r="I2612" s="183" t="s">
        <v>14322</v>
      </c>
      <c r="J2612" s="209" t="s">
        <v>13290</v>
      </c>
      <c r="K2612" s="162"/>
      <c r="L2612" s="162"/>
      <c r="M2612" s="162"/>
      <c r="N2612" s="169"/>
      <c r="O2612" s="183"/>
      <c r="P2612" s="169"/>
      <c r="Q2612" s="183"/>
      <c r="R2612" s="177"/>
      <c r="S2612" s="177"/>
      <c r="T2612" s="177"/>
      <c r="U2612" s="155"/>
      <c r="V2612" s="155" t="b">
        <v>0</v>
      </c>
      <c r="W2612" s="168"/>
      <c r="X2612" s="168"/>
      <c r="Y2612" s="173">
        <v>22050</v>
      </c>
      <c r="Z2612" s="162" t="s">
        <v>14323</v>
      </c>
      <c r="AA2612" s="163" t="str">
        <f t="shared" si="69"/>
        <v>https://shopeefood.vn/bo-suu-tap/sj-cf-muoi-chulong</v>
      </c>
      <c r="AB2612" s="351"/>
    </row>
    <row r="2613" spans="1:28" ht="210">
      <c r="A2613" s="151" t="s">
        <v>935</v>
      </c>
      <c r="B2613" s="152"/>
      <c r="C2613" s="152" t="s">
        <v>970</v>
      </c>
      <c r="D2613" s="152" t="s">
        <v>201</v>
      </c>
      <c r="E2613" s="180" t="s">
        <v>2732</v>
      </c>
      <c r="F2613" s="155" t="s">
        <v>185</v>
      </c>
      <c r="G2613" s="177" t="str">
        <f t="shared" si="67"/>
        <v>[SJBP]_Cà Phê Muối Chú Long_WC</v>
      </c>
      <c r="H2613" s="176" t="s">
        <v>13316</v>
      </c>
      <c r="I2613" s="183" t="s">
        <v>14324</v>
      </c>
      <c r="J2613" s="209" t="s">
        <v>13290</v>
      </c>
      <c r="K2613" s="162"/>
      <c r="L2613" s="162"/>
      <c r="M2613" s="162"/>
      <c r="N2613" s="169"/>
      <c r="O2613" s="183"/>
      <c r="P2613" s="169"/>
      <c r="Q2613" s="183"/>
      <c r="R2613" s="177"/>
      <c r="S2613" s="177"/>
      <c r="T2613" s="177"/>
      <c r="U2613" s="155"/>
      <c r="V2613" s="155" t="b">
        <v>0</v>
      </c>
      <c r="W2613" s="179" t="s">
        <v>14325</v>
      </c>
      <c r="X2613" s="168"/>
      <c r="Y2613" s="173">
        <v>22049</v>
      </c>
      <c r="Z2613" s="162" t="s">
        <v>14326</v>
      </c>
      <c r="AA2613" s="163" t="str">
        <f t="shared" si="69"/>
        <v>https://shopeefood.vn/bo-suu-tap/sj-caphe-chu-long</v>
      </c>
      <c r="AB2613" s="351"/>
    </row>
    <row r="2614" spans="1:28" ht="210">
      <c r="A2614" s="151" t="s">
        <v>935</v>
      </c>
      <c r="B2614" s="152"/>
      <c r="C2614" s="152" t="s">
        <v>970</v>
      </c>
      <c r="D2614" s="152" t="s">
        <v>201</v>
      </c>
      <c r="E2614" s="180" t="s">
        <v>390</v>
      </c>
      <c r="F2614" s="155" t="s">
        <v>991</v>
      </c>
      <c r="G2614" s="177" t="str">
        <f t="shared" si="67"/>
        <v>[SJBP]_Starbucks Coffee_WC Mon</v>
      </c>
      <c r="H2614" s="790" t="s">
        <v>14327</v>
      </c>
      <c r="I2614" s="183" t="s">
        <v>14328</v>
      </c>
      <c r="J2614" s="184" t="s">
        <v>9282</v>
      </c>
      <c r="K2614" s="162"/>
      <c r="L2614" s="162"/>
      <c r="M2614" s="162"/>
      <c r="N2614" s="169"/>
      <c r="O2614" s="183"/>
      <c r="P2614" s="169"/>
      <c r="Q2614" s="183"/>
      <c r="R2614" s="177"/>
      <c r="S2614" s="177"/>
      <c r="T2614" s="177"/>
      <c r="U2614" s="155"/>
      <c r="V2614" s="155" t="b">
        <v>0</v>
      </c>
      <c r="W2614" s="168"/>
      <c r="X2614" s="168"/>
      <c r="Y2614" s="173">
        <v>20881</v>
      </c>
      <c r="Z2614" s="162" t="s">
        <v>8504</v>
      </c>
      <c r="AA2614" s="163" t="str">
        <f t="shared" si="69"/>
        <v>https://shopeefood.vn/bo-suu-tap/sj-monday-starbucks</v>
      </c>
      <c r="AB2614" s="351"/>
    </row>
    <row r="2615" spans="1:28" ht="180">
      <c r="A2615" s="151" t="s">
        <v>935</v>
      </c>
      <c r="B2615" s="152"/>
      <c r="C2615" s="152" t="s">
        <v>970</v>
      </c>
      <c r="D2615" s="152" t="s">
        <v>201</v>
      </c>
      <c r="E2615" s="180" t="s">
        <v>390</v>
      </c>
      <c r="F2615" s="155" t="s">
        <v>997</v>
      </c>
      <c r="G2615" s="177" t="str">
        <f t="shared" si="67"/>
        <v>[SJBP]_Starbucks Coffee_WC Fri</v>
      </c>
      <c r="H2615" s="790" t="s">
        <v>14329</v>
      </c>
      <c r="I2615" s="183" t="s">
        <v>14330</v>
      </c>
      <c r="J2615" s="184" t="s">
        <v>9282</v>
      </c>
      <c r="K2615" s="162"/>
      <c r="L2615" s="162"/>
      <c r="M2615" s="162"/>
      <c r="N2615" s="169"/>
      <c r="O2615" s="183"/>
      <c r="P2615" s="169"/>
      <c r="Q2615" s="183"/>
      <c r="R2615" s="177"/>
      <c r="S2615" s="177"/>
      <c r="T2615" s="177"/>
      <c r="U2615" s="155"/>
      <c r="V2615" s="155" t="b">
        <v>0</v>
      </c>
      <c r="W2615" s="168"/>
      <c r="X2615" s="168"/>
      <c r="Y2615" s="173">
        <v>20882</v>
      </c>
      <c r="Z2615" s="162" t="s">
        <v>8508</v>
      </c>
      <c r="AA2615" s="163" t="str">
        <f t="shared" si="69"/>
        <v>https://shopeefood.vn/bo-suu-tap/sj-friday-starbucks</v>
      </c>
      <c r="AB2615" s="351"/>
    </row>
    <row r="2616" spans="1:28" ht="30">
      <c r="A2616" s="151" t="s">
        <v>935</v>
      </c>
      <c r="B2616" s="152"/>
      <c r="C2616" s="152" t="s">
        <v>970</v>
      </c>
      <c r="D2616" s="152" t="s">
        <v>201</v>
      </c>
      <c r="E2616" s="180" t="s">
        <v>390</v>
      </c>
      <c r="F2616" s="155" t="s">
        <v>8614</v>
      </c>
      <c r="G2616" s="177" t="str">
        <f t="shared" si="67"/>
        <v>[SJBP]_Starbucks Coffee_Indi</v>
      </c>
      <c r="H2616" s="176"/>
      <c r="I2616" s="183"/>
      <c r="J2616" s="184" t="s">
        <v>9282</v>
      </c>
      <c r="K2616" s="162"/>
      <c r="L2616" s="162"/>
      <c r="M2616" s="162"/>
      <c r="N2616" s="169"/>
      <c r="O2616" s="183"/>
      <c r="P2616" s="169"/>
      <c r="Q2616" s="183"/>
      <c r="R2616" s="177"/>
      <c r="S2616" s="177"/>
      <c r="T2616" s="177"/>
      <c r="U2616" s="155"/>
      <c r="V2616" s="155" t="b">
        <v>0</v>
      </c>
      <c r="W2616" s="168"/>
      <c r="X2616" s="168"/>
      <c r="Y2616" s="364"/>
      <c r="Z2616" s="169"/>
      <c r="AA2616" s="163" t="str">
        <f t="shared" si="69"/>
        <v>https://shopeefood.vn/bo-suu-tap/</v>
      </c>
      <c r="AB2616" s="351"/>
    </row>
    <row r="2617" spans="1:28" ht="195">
      <c r="A2617" s="151" t="s">
        <v>935</v>
      </c>
      <c r="B2617" s="152"/>
      <c r="C2617" s="152" t="s">
        <v>970</v>
      </c>
      <c r="D2617" s="152" t="s">
        <v>201</v>
      </c>
      <c r="E2617" s="180" t="s">
        <v>323</v>
      </c>
      <c r="F2617" s="155" t="s">
        <v>14331</v>
      </c>
      <c r="G2617" s="177" t="str">
        <f t="shared" si="67"/>
        <v>[SJBP]_KATINAT Coffee &amp; Tea House_Merch Tết</v>
      </c>
      <c r="H2617" s="609" t="s">
        <v>14332</v>
      </c>
      <c r="I2617" s="183" t="s">
        <v>14333</v>
      </c>
      <c r="J2617" s="184" t="s">
        <v>1323</v>
      </c>
      <c r="K2617" s="162"/>
      <c r="L2617" s="162"/>
      <c r="M2617" s="162"/>
      <c r="N2617" s="169"/>
      <c r="O2617" s="183"/>
      <c r="P2617" s="169"/>
      <c r="Q2617" s="183" t="s">
        <v>14334</v>
      </c>
      <c r="R2617" s="183" t="s">
        <v>14334</v>
      </c>
      <c r="S2617" s="183" t="s">
        <v>14334</v>
      </c>
      <c r="T2617" s="177"/>
      <c r="U2617" s="155"/>
      <c r="V2617" s="155" t="b">
        <v>0</v>
      </c>
      <c r="W2617" s="170" t="s">
        <v>14335</v>
      </c>
      <c r="X2617" s="168"/>
      <c r="Y2617" s="173">
        <v>22046</v>
      </c>
      <c r="Z2617" s="162" t="s">
        <v>14336</v>
      </c>
      <c r="AA2617" s="163" t="str">
        <f t="shared" si="69"/>
        <v>https://shopeefood.vn/bo-suu-tap/sj-katinat-cf</v>
      </c>
      <c r="AB2617" s="351"/>
    </row>
    <row r="2618" spans="1:28" ht="255">
      <c r="A2618" s="151" t="s">
        <v>935</v>
      </c>
      <c r="B2618" s="152"/>
      <c r="C2618" s="152" t="s">
        <v>970</v>
      </c>
      <c r="D2618" s="152" t="s">
        <v>201</v>
      </c>
      <c r="E2618" s="180" t="s">
        <v>403</v>
      </c>
      <c r="F2618" s="155" t="s">
        <v>14331</v>
      </c>
      <c r="G2618" s="177" t="str">
        <f t="shared" si="67"/>
        <v>[SJBP]_The Coffee House_Merch Tết</v>
      </c>
      <c r="H2618" s="609" t="s">
        <v>14337</v>
      </c>
      <c r="I2618" s="183" t="s">
        <v>14338</v>
      </c>
      <c r="J2618" s="342" t="s">
        <v>1669</v>
      </c>
      <c r="K2618" s="162"/>
      <c r="L2618" s="599" t="s">
        <v>14339</v>
      </c>
      <c r="M2618" s="162"/>
      <c r="N2618" s="169"/>
      <c r="O2618" s="183"/>
      <c r="P2618" s="169"/>
      <c r="Q2618" s="183" t="s">
        <v>14340</v>
      </c>
      <c r="R2618" s="183" t="s">
        <v>14340</v>
      </c>
      <c r="S2618" s="177"/>
      <c r="T2618" s="177"/>
      <c r="U2618" s="155"/>
      <c r="V2618" s="155" t="b">
        <v>0</v>
      </c>
      <c r="W2618" s="179" t="s">
        <v>14341</v>
      </c>
      <c r="X2618" s="168"/>
      <c r="Y2618" s="173">
        <v>21206</v>
      </c>
      <c r="Z2618" s="162" t="s">
        <v>10833</v>
      </c>
      <c r="AA2618" s="163" t="str">
        <f t="shared" si="69"/>
        <v>https://shopeefood.vn/bo-suu-tap/sj-combo--tch</v>
      </c>
      <c r="AB2618" s="351"/>
    </row>
    <row r="2619" spans="1:28" ht="75">
      <c r="A2619" s="773" t="s">
        <v>935</v>
      </c>
      <c r="B2619" s="774"/>
      <c r="C2619" s="775" t="s">
        <v>1236</v>
      </c>
      <c r="D2619" s="795" t="s">
        <v>201</v>
      </c>
      <c r="E2619" s="775" t="s">
        <v>372</v>
      </c>
      <c r="F2619" s="794" t="s">
        <v>10621</v>
      </c>
      <c r="G2619" s="778" t="str">
        <f t="shared" si="67"/>
        <v>[SJBP]_Phúc Long Coffee &amp; Tea_Combo 119k</v>
      </c>
      <c r="H2619" s="783" t="s">
        <v>14342</v>
      </c>
      <c r="I2619" s="183" t="s">
        <v>14343</v>
      </c>
      <c r="J2619" s="209" t="s">
        <v>13130</v>
      </c>
      <c r="K2619" s="162"/>
      <c r="L2619" s="162"/>
      <c r="M2619" s="162"/>
      <c r="N2619" s="169"/>
      <c r="O2619" s="183"/>
      <c r="P2619" s="169"/>
      <c r="Q2619" s="183"/>
      <c r="R2619" s="177"/>
      <c r="S2619" s="177"/>
      <c r="T2619" s="177"/>
      <c r="U2619" s="155"/>
      <c r="V2619" s="155" t="b">
        <v>0</v>
      </c>
      <c r="W2619" s="179" t="s">
        <v>14344</v>
      </c>
      <c r="X2619" s="168"/>
      <c r="Y2619" s="173">
        <v>20666</v>
      </c>
      <c r="Z2619" s="162" t="s">
        <v>7185</v>
      </c>
      <c r="AA2619" s="163" t="str">
        <f t="shared" si="69"/>
        <v>https://shopeefood.vn/bo-suu-tap/sv--phuclong-119</v>
      </c>
      <c r="AB2619" s="351"/>
    </row>
    <row r="2620" spans="1:28" ht="75">
      <c r="A2620" s="773" t="s">
        <v>935</v>
      </c>
      <c r="B2620" s="774"/>
      <c r="C2620" s="775" t="s">
        <v>1236</v>
      </c>
      <c r="D2620" s="795" t="s">
        <v>201</v>
      </c>
      <c r="E2620" s="775" t="s">
        <v>372</v>
      </c>
      <c r="F2620" s="796" t="s">
        <v>14345</v>
      </c>
      <c r="G2620" s="797" t="str">
        <f t="shared" si="67"/>
        <v>[SJBP]_Phúc Long Coffee &amp; Tea_M2T1- Feb</v>
      </c>
      <c r="H2620" s="783" t="s">
        <v>14346</v>
      </c>
      <c r="I2620" s="183" t="s">
        <v>13881</v>
      </c>
      <c r="J2620" s="209" t="s">
        <v>13130</v>
      </c>
      <c r="K2620" s="162"/>
      <c r="L2620" s="162"/>
      <c r="M2620" s="162"/>
      <c r="N2620" s="169"/>
      <c r="O2620" s="183"/>
      <c r="P2620" s="169"/>
      <c r="Q2620" s="183"/>
      <c r="R2620" s="177"/>
      <c r="S2620" s="177"/>
      <c r="T2620" s="177"/>
      <c r="U2620" s="155"/>
      <c r="V2620" s="155" t="b">
        <v>0</v>
      </c>
      <c r="W2620" s="179" t="s">
        <v>14347</v>
      </c>
      <c r="X2620" s="168"/>
      <c r="Y2620" s="173">
        <v>20639</v>
      </c>
      <c r="Z2620" s="162" t="s">
        <v>7602</v>
      </c>
      <c r="AA2620" s="163" t="str">
        <f t="shared" si="69"/>
        <v>https://shopeefood.vn/bo-suu-tap/sj-phuclong--2t1</v>
      </c>
      <c r="AB2620" s="351"/>
    </row>
    <row r="2621" spans="1:28" ht="150">
      <c r="A2621" s="151" t="s">
        <v>935</v>
      </c>
      <c r="B2621" s="152"/>
      <c r="C2621" s="152" t="s">
        <v>1236</v>
      </c>
      <c r="D2621" s="152" t="s">
        <v>201</v>
      </c>
      <c r="E2621" s="243" t="s">
        <v>300</v>
      </c>
      <c r="F2621" s="176" t="s">
        <v>14348</v>
      </c>
      <c r="G2621" s="177" t="str">
        <f t="shared" si="67"/>
        <v>[SJBP]_Gà Rán Popeyes_OTH_Feb</v>
      </c>
      <c r="H2621" s="176" t="s">
        <v>14349</v>
      </c>
      <c r="I2621" s="183" t="s">
        <v>13964</v>
      </c>
      <c r="J2621" s="184" t="s">
        <v>13921</v>
      </c>
      <c r="K2621" s="162"/>
      <c r="L2621" s="162"/>
      <c r="M2621" s="162"/>
      <c r="N2621" s="169"/>
      <c r="O2621" s="183"/>
      <c r="P2621" s="169"/>
      <c r="Q2621" s="183"/>
      <c r="R2621" s="177"/>
      <c r="S2621" s="177"/>
      <c r="T2621" s="177"/>
      <c r="U2621" s="155"/>
      <c r="V2621" s="155" t="b">
        <v>0</v>
      </c>
      <c r="W2621" s="170" t="s">
        <v>14151</v>
      </c>
      <c r="X2621" s="168"/>
      <c r="Y2621" s="173">
        <v>22051</v>
      </c>
      <c r="Z2621" s="162" t="s">
        <v>14350</v>
      </c>
      <c r="AA2621" s="163" t="str">
        <f t="shared" si="69"/>
        <v>https://shopeefood.vn/bo-suu-tap/sj-popeyes-oth</v>
      </c>
      <c r="AB2621" s="351"/>
    </row>
    <row r="2622" spans="1:28" ht="150">
      <c r="A2622" s="151" t="s">
        <v>935</v>
      </c>
      <c r="B2622" s="152"/>
      <c r="C2622" s="152" t="s">
        <v>1236</v>
      </c>
      <c r="D2622" s="152" t="s">
        <v>201</v>
      </c>
      <c r="E2622" s="243" t="s">
        <v>300</v>
      </c>
      <c r="F2622" s="176" t="s">
        <v>935</v>
      </c>
      <c r="G2622" s="177" t="str">
        <f t="shared" si="67"/>
        <v>[SJBP]_Gà Rán Popeyes_Feb</v>
      </c>
      <c r="H2622" s="176" t="s">
        <v>14351</v>
      </c>
      <c r="I2622" s="183" t="s">
        <v>14352</v>
      </c>
      <c r="J2622" s="184" t="s">
        <v>8862</v>
      </c>
      <c r="K2622" s="162"/>
      <c r="L2622" s="162"/>
      <c r="M2622" s="162"/>
      <c r="N2622" s="169"/>
      <c r="O2622" s="183"/>
      <c r="P2622" s="169"/>
      <c r="Q2622" s="183"/>
      <c r="R2622" s="177"/>
      <c r="S2622" s="177"/>
      <c r="T2622" s="177"/>
      <c r="U2622" s="155"/>
      <c r="V2622" s="155" t="b">
        <v>0</v>
      </c>
      <c r="W2622" s="179" t="s">
        <v>14353</v>
      </c>
      <c r="X2622" s="168"/>
      <c r="Y2622" s="173">
        <v>20635</v>
      </c>
      <c r="Z2622" s="162" t="s">
        <v>7264</v>
      </c>
      <c r="AA2622" s="163" t="str">
        <f t="shared" si="69"/>
        <v>https://shopeefood.vn/bo-suu-tap/sj-popeyes-bogo</v>
      </c>
      <c r="AB2622" s="351"/>
    </row>
    <row r="2623" spans="1:28" ht="45">
      <c r="A2623" s="151" t="s">
        <v>935</v>
      </c>
      <c r="B2623" s="152"/>
      <c r="C2623" s="152" t="s">
        <v>706</v>
      </c>
      <c r="D2623" s="152" t="s">
        <v>222</v>
      </c>
      <c r="E2623" s="191" t="s">
        <v>1097</v>
      </c>
      <c r="F2623" s="176" t="s">
        <v>14354</v>
      </c>
      <c r="G2623" s="177" t="str">
        <f t="shared" si="67"/>
        <v>[Alacarte CB]_Trà Sữa Sunday Basic_Feb.CB2.07</v>
      </c>
      <c r="H2623" s="155" t="s">
        <v>14355</v>
      </c>
      <c r="I2623" s="159" t="s">
        <v>1705</v>
      </c>
      <c r="J2623" s="178" t="s">
        <v>1486</v>
      </c>
      <c r="K2623" s="159"/>
      <c r="L2623" s="159"/>
      <c r="M2623" s="159"/>
      <c r="N2623" s="168"/>
      <c r="O2623" s="155" t="s">
        <v>5528</v>
      </c>
      <c r="P2623" s="168"/>
      <c r="Q2623" s="159"/>
      <c r="R2623" s="168"/>
      <c r="S2623" s="168"/>
      <c r="T2623" s="168" t="s">
        <v>14356</v>
      </c>
      <c r="U2623" s="155" t="s">
        <v>696</v>
      </c>
      <c r="V2623" s="155" t="b">
        <v>0</v>
      </c>
      <c r="W2623" s="170" t="s">
        <v>14299</v>
      </c>
      <c r="X2623" s="168"/>
      <c r="Y2623" s="173">
        <v>20488</v>
      </c>
      <c r="Z2623" s="162" t="s">
        <v>6795</v>
      </c>
      <c r="AA2623" s="163" t="str">
        <f t="shared" si="69"/>
        <v>https://shopeefood.vn/bo-suu-tap/a-sundaybs-oth</v>
      </c>
      <c r="AB2623" s="351"/>
    </row>
    <row r="2624" spans="1:28" ht="150">
      <c r="A2624" s="151" t="s">
        <v>935</v>
      </c>
      <c r="B2624" s="152"/>
      <c r="C2624" s="152" t="s">
        <v>1236</v>
      </c>
      <c r="D2624" s="152" t="s">
        <v>201</v>
      </c>
      <c r="E2624" s="243" t="s">
        <v>300</v>
      </c>
      <c r="F2624" s="176" t="s">
        <v>14348</v>
      </c>
      <c r="G2624" s="177" t="str">
        <f t="shared" si="67"/>
        <v>[SJBP]_Gà Rán Popeyes_OTH_Feb</v>
      </c>
      <c r="H2624" s="176" t="s">
        <v>14357</v>
      </c>
      <c r="I2624" s="283">
        <v>46055</v>
      </c>
      <c r="J2624" s="184" t="s">
        <v>8862</v>
      </c>
      <c r="K2624" s="162"/>
      <c r="L2624" s="162"/>
      <c r="M2624" s="162"/>
      <c r="N2624" s="169"/>
      <c r="O2624" s="183"/>
      <c r="P2624" s="169"/>
      <c r="Q2624" s="183"/>
      <c r="R2624" s="177"/>
      <c r="S2624" s="177"/>
      <c r="T2624" s="177"/>
      <c r="U2624" s="155" t="s">
        <v>696</v>
      </c>
      <c r="V2624" s="155" t="b">
        <v>0</v>
      </c>
      <c r="W2624" s="179" t="s">
        <v>14151</v>
      </c>
      <c r="X2624" s="168"/>
      <c r="Y2624" s="173">
        <v>21963</v>
      </c>
      <c r="Z2624" s="162" t="s">
        <v>13709</v>
      </c>
      <c r="AA2624" s="163" t="str">
        <f t="shared" si="69"/>
        <v>https://shopeefood.vn/bo-suu-tap/sj-ga-popeyes</v>
      </c>
      <c r="AB2624" s="351"/>
    </row>
    <row r="2625" spans="1:28" ht="409.6">
      <c r="A2625" s="151" t="s">
        <v>935</v>
      </c>
      <c r="B2625" s="152"/>
      <c r="C2625" s="152" t="s">
        <v>1236</v>
      </c>
      <c r="D2625" s="152" t="s">
        <v>201</v>
      </c>
      <c r="E2625" s="243" t="s">
        <v>285</v>
      </c>
      <c r="F2625" s="176" t="s">
        <v>935</v>
      </c>
      <c r="G2625" s="177" t="str">
        <f t="shared" si="67"/>
        <v>[SJBP]_Domino's Pizza_Feb</v>
      </c>
      <c r="H2625" s="176" t="s">
        <v>14358</v>
      </c>
      <c r="I2625" s="183" t="s">
        <v>14359</v>
      </c>
      <c r="J2625" s="184" t="s">
        <v>10218</v>
      </c>
      <c r="K2625" s="162"/>
      <c r="L2625" s="162"/>
      <c r="M2625" s="162"/>
      <c r="N2625" s="169"/>
      <c r="O2625" s="183"/>
      <c r="P2625" s="169"/>
      <c r="Q2625" s="183"/>
      <c r="R2625" s="177"/>
      <c r="S2625" s="177"/>
      <c r="T2625" s="177"/>
      <c r="U2625" s="155" t="s">
        <v>696</v>
      </c>
      <c r="V2625" s="155" t="b">
        <v>0</v>
      </c>
      <c r="W2625" s="179" t="s">
        <v>13811</v>
      </c>
      <c r="X2625" s="168"/>
      <c r="Y2625" s="173">
        <v>20358</v>
      </c>
      <c r="Z2625" s="162" t="s">
        <v>6436</v>
      </c>
      <c r="AA2625" s="163" t="str">
        <f t="shared" si="69"/>
        <v>https://shopeefood.vn/bo-suu-tap/sj-pizza-dominos</v>
      </c>
      <c r="AB2625" s="351"/>
    </row>
    <row r="2626" spans="1:28" ht="105">
      <c r="A2626" s="151" t="s">
        <v>935</v>
      </c>
      <c r="B2626" s="152"/>
      <c r="C2626" s="152" t="s">
        <v>1236</v>
      </c>
      <c r="D2626" s="152" t="s">
        <v>201</v>
      </c>
      <c r="E2626" s="243" t="s">
        <v>372</v>
      </c>
      <c r="F2626" s="176" t="s">
        <v>14360</v>
      </c>
      <c r="G2626" s="177" t="str">
        <f t="shared" si="67"/>
        <v>[SJBP]_Phúc Long Coffee &amp; Tea_Combo 99k_2.2</v>
      </c>
      <c r="H2626" s="783" t="s">
        <v>14361</v>
      </c>
      <c r="I2626" s="503">
        <v>46055</v>
      </c>
      <c r="J2626" s="595" t="s">
        <v>13842</v>
      </c>
      <c r="K2626" s="162"/>
      <c r="L2626" s="162"/>
      <c r="M2626" s="162"/>
      <c r="N2626" s="169"/>
      <c r="O2626" s="183"/>
      <c r="P2626" s="169"/>
      <c r="Q2626" s="183"/>
      <c r="R2626" s="177"/>
      <c r="S2626" s="177"/>
      <c r="T2626" s="177"/>
      <c r="U2626" s="155"/>
      <c r="V2626" s="155" t="b">
        <v>0</v>
      </c>
      <c r="W2626" s="170" t="s">
        <v>14362</v>
      </c>
      <c r="X2626" s="168"/>
      <c r="Y2626" s="173">
        <v>20637</v>
      </c>
      <c r="Z2626" s="162" t="s">
        <v>7592</v>
      </c>
      <c r="AA2626" s="163" t="str">
        <f t="shared" si="69"/>
        <v>https://shopeefood.vn/bo-suu-tap/sj-phuclong--99k</v>
      </c>
      <c r="AB2626" s="351"/>
    </row>
    <row r="2627" spans="1:28" ht="210">
      <c r="A2627" s="151" t="s">
        <v>935</v>
      </c>
      <c r="B2627" s="152"/>
      <c r="C2627" s="152" t="s">
        <v>1236</v>
      </c>
      <c r="D2627" s="152" t="s">
        <v>201</v>
      </c>
      <c r="E2627" s="243" t="s">
        <v>1453</v>
      </c>
      <c r="F2627" s="176" t="s">
        <v>14363</v>
      </c>
      <c r="G2627" s="177" t="str">
        <f t="shared" si="67"/>
        <v>[SJBP]_Trà Sữa May Cha_9k_2.2</v>
      </c>
      <c r="H2627" s="738" t="s">
        <v>14364</v>
      </c>
      <c r="I2627" s="848">
        <v>46055</v>
      </c>
      <c r="J2627" s="194" t="s">
        <v>6564</v>
      </c>
      <c r="K2627" s="162"/>
      <c r="L2627" s="162"/>
      <c r="M2627" s="162"/>
      <c r="N2627" s="169"/>
      <c r="O2627" s="183"/>
      <c r="P2627" s="169"/>
      <c r="Q2627" s="183"/>
      <c r="R2627" s="177"/>
      <c r="S2627" s="177"/>
      <c r="T2627" s="177"/>
      <c r="U2627" s="155" t="s">
        <v>696</v>
      </c>
      <c r="V2627" s="155" t="b">
        <v>0</v>
      </c>
      <c r="W2627" s="839" t="s">
        <v>14089</v>
      </c>
      <c r="X2627" s="168"/>
      <c r="Y2627" s="173">
        <v>20640</v>
      </c>
      <c r="Z2627" s="162" t="s">
        <v>7677</v>
      </c>
      <c r="AA2627" s="163" t="str">
        <f t="shared" si="69"/>
        <v>https://shopeefood.vn/bo-suu-tap/sj-maycha-60k</v>
      </c>
      <c r="AB2627" s="351"/>
    </row>
    <row r="2628" spans="1:28" ht="105">
      <c r="A2628" s="151" t="s">
        <v>935</v>
      </c>
      <c r="B2628" s="152"/>
      <c r="C2628" s="152" t="s">
        <v>1236</v>
      </c>
      <c r="D2628" s="152" t="s">
        <v>201</v>
      </c>
      <c r="E2628" s="243" t="s">
        <v>1237</v>
      </c>
      <c r="F2628" s="176" t="s">
        <v>684</v>
      </c>
      <c r="G2628" s="177" t="str">
        <f t="shared" si="67"/>
        <v>[SJBP]_Tocotoco_Jan</v>
      </c>
      <c r="H2628" s="781" t="s">
        <v>14365</v>
      </c>
      <c r="I2628" s="283">
        <v>46055</v>
      </c>
      <c r="J2628" s="209" t="s">
        <v>1239</v>
      </c>
      <c r="K2628" s="162"/>
      <c r="L2628" s="162"/>
      <c r="M2628" s="162"/>
      <c r="N2628" s="169"/>
      <c r="O2628" s="183"/>
      <c r="P2628" s="169"/>
      <c r="Q2628" s="183"/>
      <c r="R2628" s="177"/>
      <c r="S2628" s="177"/>
      <c r="T2628" s="177"/>
      <c r="U2628" s="155" t="s">
        <v>696</v>
      </c>
      <c r="V2628" s="155" t="b">
        <v>0</v>
      </c>
      <c r="W2628" s="168"/>
      <c r="X2628" s="168"/>
      <c r="Y2628" s="173">
        <v>21134</v>
      </c>
      <c r="Z2628" s="162" t="s">
        <v>10077</v>
      </c>
      <c r="AA2628" s="163" t="str">
        <f t="shared" si="69"/>
        <v>https://shopeefood.vn/bo-suu-tap/sj--tocotoco</v>
      </c>
      <c r="AB2628" s="351"/>
    </row>
    <row r="2629" spans="1:28" ht="120">
      <c r="A2629" s="151" t="s">
        <v>684</v>
      </c>
      <c r="B2629" s="152"/>
      <c r="C2629" s="152" t="s">
        <v>1236</v>
      </c>
      <c r="D2629" s="152" t="s">
        <v>201</v>
      </c>
      <c r="E2629" s="243" t="s">
        <v>341</v>
      </c>
      <c r="F2629" s="176" t="s">
        <v>14366</v>
      </c>
      <c r="G2629" s="177" t="str">
        <f t="shared" si="67"/>
        <v>[SJBP]_Lotteria DI_58K_Jan</v>
      </c>
      <c r="H2629" s="176" t="s">
        <v>14367</v>
      </c>
      <c r="I2629" s="183" t="s">
        <v>14158</v>
      </c>
      <c r="J2629" s="184" t="s">
        <v>931</v>
      </c>
      <c r="K2629" s="162"/>
      <c r="L2629" s="162"/>
      <c r="M2629" s="162"/>
      <c r="N2629" s="169"/>
      <c r="O2629" s="183"/>
      <c r="P2629" s="169"/>
      <c r="Q2629" s="183"/>
      <c r="R2629" s="177"/>
      <c r="S2629" s="177"/>
      <c r="T2629" s="177"/>
      <c r="U2629" s="155" t="s">
        <v>696</v>
      </c>
      <c r="V2629" s="155" t="b">
        <v>0</v>
      </c>
      <c r="W2629" s="179" t="s">
        <v>14368</v>
      </c>
      <c r="X2629" s="168"/>
      <c r="Y2629" s="173">
        <v>21511</v>
      </c>
      <c r="Z2629" s="162" t="s">
        <v>10708</v>
      </c>
      <c r="AA2629" s="163" t="str">
        <f t="shared" si="69"/>
        <v>https://shopeefood.vn/bo-suu-tap/sj-lotteria</v>
      </c>
      <c r="AB2629" s="351"/>
    </row>
    <row r="2630" spans="1:28" ht="60">
      <c r="A2630" s="151" t="s">
        <v>935</v>
      </c>
      <c r="B2630" s="152"/>
      <c r="C2630" s="152" t="s">
        <v>706</v>
      </c>
      <c r="D2630" s="152" t="s">
        <v>222</v>
      </c>
      <c r="E2630" s="153" t="s">
        <v>9847</v>
      </c>
      <c r="F2630" s="155" t="s">
        <v>1528</v>
      </c>
      <c r="G2630" s="177" t="str">
        <f t="shared" si="67"/>
        <v>[Alacarte CB]_CÁI LÒ NƯỚNG_Feb.CB3</v>
      </c>
      <c r="H2630" s="243" t="s">
        <v>14369</v>
      </c>
      <c r="I2630" s="159" t="s">
        <v>2205</v>
      </c>
      <c r="J2630" s="170" t="s">
        <v>3590</v>
      </c>
      <c r="K2630" s="159"/>
      <c r="L2630" s="157" t="s">
        <v>14370</v>
      </c>
      <c r="M2630" s="159"/>
      <c r="N2630" s="168"/>
      <c r="O2630" s="171" t="s">
        <v>14371</v>
      </c>
      <c r="P2630" s="168"/>
      <c r="Q2630" s="357" t="s">
        <v>14372</v>
      </c>
      <c r="R2630" s="177"/>
      <c r="S2630" s="177"/>
      <c r="T2630" s="177"/>
      <c r="U2630" s="155" t="s">
        <v>696</v>
      </c>
      <c r="V2630" s="155" t="b">
        <v>0</v>
      </c>
      <c r="W2630" s="179" t="s">
        <v>14373</v>
      </c>
      <c r="X2630" s="168"/>
      <c r="Y2630" s="173">
        <v>20806</v>
      </c>
      <c r="Z2630" s="162" t="s">
        <v>8041</v>
      </c>
      <c r="AA2630" s="163" t="str">
        <f t="shared" si="69"/>
        <v>https://shopeefood.vn/bo-suu-tap/a-cai-lo-nuong</v>
      </c>
      <c r="AB2630" s="351"/>
    </row>
    <row r="2631" spans="1:28" ht="225">
      <c r="A2631" s="151" t="s">
        <v>935</v>
      </c>
      <c r="B2631" s="152"/>
      <c r="C2631" s="152" t="s">
        <v>706</v>
      </c>
      <c r="D2631" s="152" t="s">
        <v>222</v>
      </c>
      <c r="E2631" s="153" t="s">
        <v>2434</v>
      </c>
      <c r="F2631" s="155" t="s">
        <v>1516</v>
      </c>
      <c r="G2631" s="177" t="str">
        <f t="shared" si="67"/>
        <v>[Alacarte CB]_Ding Tea_Feb.CB1</v>
      </c>
      <c r="H2631" s="191" t="s">
        <v>14374</v>
      </c>
      <c r="I2631" s="193" t="s">
        <v>14375</v>
      </c>
      <c r="J2631" s="194" t="s">
        <v>12619</v>
      </c>
      <c r="K2631" s="157"/>
      <c r="L2631" s="179" t="s">
        <v>10314</v>
      </c>
      <c r="M2631" s="193"/>
      <c r="N2631" s="176"/>
      <c r="O2631" s="409" t="s">
        <v>14376</v>
      </c>
      <c r="P2631" s="168"/>
      <c r="Q2631" s="159"/>
      <c r="R2631" s="177" t="s">
        <v>14377</v>
      </c>
      <c r="S2631" s="177"/>
      <c r="T2631" s="177"/>
      <c r="U2631" s="155" t="s">
        <v>696</v>
      </c>
      <c r="V2631" s="155" t="b">
        <v>0</v>
      </c>
      <c r="W2631" s="179" t="s">
        <v>14378</v>
      </c>
      <c r="X2631" s="168"/>
      <c r="Y2631" s="173">
        <v>20469</v>
      </c>
      <c r="Z2631" s="162" t="s">
        <v>6883</v>
      </c>
      <c r="AA2631" s="163" t="str">
        <f t="shared" si="69"/>
        <v>https://shopeefood.vn/bo-suu-tap/a-dingtea</v>
      </c>
      <c r="AB2631" s="351"/>
    </row>
    <row r="2632" spans="1:28" ht="75">
      <c r="A2632" s="151" t="s">
        <v>935</v>
      </c>
      <c r="B2632" s="152"/>
      <c r="C2632" s="152" t="s">
        <v>1236</v>
      </c>
      <c r="D2632" s="152" t="s">
        <v>201</v>
      </c>
      <c r="E2632" s="180" t="s">
        <v>1453</v>
      </c>
      <c r="F2632" s="155" t="s">
        <v>14379</v>
      </c>
      <c r="G2632" s="177" t="str">
        <f t="shared" si="67"/>
        <v>[SJBP]_Trà Sữa May Cha_Indi_1k</v>
      </c>
      <c r="H2632" s="176" t="s">
        <v>14380</v>
      </c>
      <c r="I2632" s="183" t="s">
        <v>14381</v>
      </c>
      <c r="J2632" s="184" t="s">
        <v>6564</v>
      </c>
      <c r="K2632" s="162"/>
      <c r="L2632" s="162"/>
      <c r="M2632" s="162"/>
      <c r="N2632" s="169"/>
      <c r="O2632" s="183"/>
      <c r="P2632" s="169"/>
      <c r="Q2632" s="183"/>
      <c r="R2632" s="177"/>
      <c r="S2632" s="177"/>
      <c r="T2632" s="177"/>
      <c r="U2632" s="155" t="s">
        <v>696</v>
      </c>
      <c r="V2632" s="155" t="b">
        <v>0</v>
      </c>
      <c r="W2632" s="179" t="s">
        <v>14382</v>
      </c>
      <c r="X2632" s="168"/>
      <c r="Y2632" s="173">
        <v>20544</v>
      </c>
      <c r="Z2632" s="162" t="s">
        <v>7571</v>
      </c>
      <c r="AA2632" s="163" t="str">
        <f t="shared" si="69"/>
        <v>https://shopeefood.vn/bo-suu-tap/sj-may-cha-50</v>
      </c>
      <c r="AB2632" s="351"/>
    </row>
    <row r="2633" spans="1:28" ht="180">
      <c r="A2633" s="151" t="s">
        <v>935</v>
      </c>
      <c r="B2633" s="152"/>
      <c r="C2633" s="152" t="s">
        <v>706</v>
      </c>
      <c r="D2633" s="152" t="s">
        <v>222</v>
      </c>
      <c r="E2633" s="243" t="s">
        <v>6245</v>
      </c>
      <c r="F2633" s="155" t="s">
        <v>14383</v>
      </c>
      <c r="G2633" s="177" t="str">
        <f t="shared" si="67"/>
        <v>[Alacarte CB]_Trà Sữa Winggo - Trà Sữa Kem Trứng Nướng, Trà Hoa Quả &amp; Matcha_Feb.CB1.09</v>
      </c>
      <c r="H2633" s="174" t="s">
        <v>14384</v>
      </c>
      <c r="I2633" s="159" t="s">
        <v>14385</v>
      </c>
      <c r="J2633" s="178" t="s">
        <v>11188</v>
      </c>
      <c r="K2633" s="159"/>
      <c r="L2633" s="159"/>
      <c r="M2633" s="159"/>
      <c r="N2633" s="168"/>
      <c r="O2633" s="155" t="s">
        <v>5528</v>
      </c>
      <c r="P2633" s="168"/>
      <c r="Q2633" s="159"/>
      <c r="R2633" s="168" t="s">
        <v>14386</v>
      </c>
      <c r="S2633" s="177"/>
      <c r="T2633" s="177"/>
      <c r="U2633" s="155" t="s">
        <v>696</v>
      </c>
      <c r="V2633" s="155" t="b">
        <v>0</v>
      </c>
      <c r="W2633" s="170" t="s">
        <v>14387</v>
      </c>
      <c r="X2633" s="168"/>
      <c r="Y2633" s="173">
        <v>20821</v>
      </c>
      <c r="Z2633" s="162" t="s">
        <v>7844</v>
      </c>
      <c r="AA2633" s="163" t="str">
        <f t="shared" si="69"/>
        <v>https://shopeefood.vn/bo-suu-tap/a-winggo-20k</v>
      </c>
      <c r="AB2633" s="351"/>
    </row>
    <row r="2634" spans="1:28" ht="150">
      <c r="A2634" s="151" t="s">
        <v>935</v>
      </c>
      <c r="B2634" s="152"/>
      <c r="C2634" s="152" t="s">
        <v>1236</v>
      </c>
      <c r="D2634" s="152" t="s">
        <v>207</v>
      </c>
      <c r="E2634" s="243" t="s">
        <v>376</v>
      </c>
      <c r="F2634" s="176" t="s">
        <v>935</v>
      </c>
      <c r="G2634" s="177" t="str">
        <f t="shared" si="67"/>
        <v>[SuperVIP]_Pizza Hut_Feb</v>
      </c>
      <c r="H2634" s="176" t="s">
        <v>14388</v>
      </c>
      <c r="I2634" s="300" t="s">
        <v>2000</v>
      </c>
      <c r="J2634" s="491" t="s">
        <v>11104</v>
      </c>
      <c r="K2634" s="162"/>
      <c r="L2634" s="162"/>
      <c r="M2634" s="162"/>
      <c r="N2634" s="169"/>
      <c r="O2634" s="183"/>
      <c r="P2634" s="169"/>
      <c r="Q2634" s="183"/>
      <c r="R2634" s="177"/>
      <c r="S2634" s="177"/>
      <c r="T2634" s="177"/>
      <c r="U2634" s="155" t="s">
        <v>696</v>
      </c>
      <c r="V2634" s="155" t="b">
        <v>0</v>
      </c>
      <c r="W2634" s="206" t="s">
        <v>14389</v>
      </c>
      <c r="X2634" s="168"/>
      <c r="Y2634" s="173">
        <v>21881</v>
      </c>
      <c r="Z2634" s="162" t="s">
        <v>13142</v>
      </c>
      <c r="AA2634" s="163" t="str">
        <f t="shared" si="69"/>
        <v>https://shopeefood.vn/bo-suu-tap/sv-bogo-pizzahut</v>
      </c>
      <c r="AB2634" s="351"/>
    </row>
    <row r="2635" spans="1:28" ht="165">
      <c r="A2635" s="151" t="s">
        <v>935</v>
      </c>
      <c r="B2635" s="152"/>
      <c r="C2635" s="152" t="s">
        <v>706</v>
      </c>
      <c r="D2635" s="152" t="s">
        <v>222</v>
      </c>
      <c r="E2635" s="243" t="s">
        <v>2072</v>
      </c>
      <c r="F2635" s="834" t="s">
        <v>14390</v>
      </c>
      <c r="G2635" s="177" t="str">
        <f t="shared" si="67"/>
        <v>[Alacarte CB]_HomeFarm_Feb.CB2.HN</v>
      </c>
      <c r="H2635" s="174" t="s">
        <v>14391</v>
      </c>
      <c r="I2635" s="193" t="s">
        <v>13789</v>
      </c>
      <c r="J2635" s="170" t="s">
        <v>14392</v>
      </c>
      <c r="K2635" s="159"/>
      <c r="L2635" s="170" t="s">
        <v>14393</v>
      </c>
      <c r="M2635" s="157"/>
      <c r="N2635" s="168"/>
      <c r="O2635" s="171" t="s">
        <v>14394</v>
      </c>
      <c r="P2635" s="168"/>
      <c r="Q2635" s="159"/>
      <c r="R2635" s="197" t="s">
        <v>14395</v>
      </c>
      <c r="S2635" s="177"/>
      <c r="T2635" s="177"/>
      <c r="U2635" s="155" t="s">
        <v>696</v>
      </c>
      <c r="V2635" s="155" t="b">
        <v>0</v>
      </c>
      <c r="W2635" s="179" t="s">
        <v>14396</v>
      </c>
      <c r="X2635" s="168"/>
      <c r="Y2635" s="173">
        <v>22091</v>
      </c>
      <c r="Z2635" s="162" t="s">
        <v>14397</v>
      </c>
      <c r="AA2635" s="163" t="str">
        <f t="shared" si="69"/>
        <v>https://shopeefood.vn/bo-suu-tap/a-lehoi-homefarm</v>
      </c>
      <c r="AB2635" s="351"/>
    </row>
    <row r="2636" spans="1:28" ht="165">
      <c r="A2636" s="151" t="s">
        <v>935</v>
      </c>
      <c r="B2636" s="152"/>
      <c r="C2636" s="152" t="s">
        <v>706</v>
      </c>
      <c r="D2636" s="152" t="s">
        <v>222</v>
      </c>
      <c r="E2636" s="243" t="s">
        <v>2072</v>
      </c>
      <c r="F2636" s="155" t="s">
        <v>14398</v>
      </c>
      <c r="G2636" s="177" t="str">
        <f t="shared" si="67"/>
        <v>[Alacarte CB]_HomeFarm_Feb.CB2.HCM</v>
      </c>
      <c r="H2636" s="174" t="s">
        <v>14399</v>
      </c>
      <c r="I2636" s="193" t="s">
        <v>14400</v>
      </c>
      <c r="J2636" s="170" t="s">
        <v>14392</v>
      </c>
      <c r="K2636" s="159"/>
      <c r="L2636" s="159"/>
      <c r="M2636" s="157"/>
      <c r="N2636" s="168"/>
      <c r="O2636" s="176" t="s">
        <v>14401</v>
      </c>
      <c r="P2636" s="168"/>
      <c r="Q2636" s="263" t="s">
        <v>14402</v>
      </c>
      <c r="R2636" s="168"/>
      <c r="S2636" s="177"/>
      <c r="T2636" s="177"/>
      <c r="U2636" s="155" t="s">
        <v>696</v>
      </c>
      <c r="V2636" s="155" t="b">
        <v>0</v>
      </c>
      <c r="W2636" s="179" t="s">
        <v>14403</v>
      </c>
      <c r="X2636" s="168"/>
      <c r="Y2636" s="173">
        <v>20114</v>
      </c>
      <c r="Z2636" s="162" t="s">
        <v>5034</v>
      </c>
      <c r="AA2636" s="163" t="str">
        <f t="shared" si="69"/>
        <v>https://shopeefood.vn/bo-suu-tap/a-home-farm</v>
      </c>
      <c r="AB2636" s="351"/>
    </row>
    <row r="2637" spans="1:28" ht="150">
      <c r="A2637" s="151" t="s">
        <v>935</v>
      </c>
      <c r="B2637" s="152"/>
      <c r="C2637" s="152" t="s">
        <v>970</v>
      </c>
      <c r="D2637" s="152" t="s">
        <v>201</v>
      </c>
      <c r="E2637" s="180" t="s">
        <v>403</v>
      </c>
      <c r="F2637" s="155" t="s">
        <v>991</v>
      </c>
      <c r="G2637" s="177" t="str">
        <f t="shared" si="67"/>
        <v>[SJBP]_The Coffee House_WC Mon</v>
      </c>
      <c r="H2637" s="612" t="s">
        <v>14404</v>
      </c>
      <c r="I2637" s="183" t="s">
        <v>14328</v>
      </c>
      <c r="J2637" s="342" t="s">
        <v>1669</v>
      </c>
      <c r="K2637" s="162"/>
      <c r="L2637" s="162"/>
      <c r="M2637" s="162"/>
      <c r="N2637" s="169"/>
      <c r="O2637" s="183"/>
      <c r="P2637" s="169"/>
      <c r="Q2637" s="183" t="s">
        <v>14405</v>
      </c>
      <c r="R2637" s="176" t="s">
        <v>14406</v>
      </c>
      <c r="S2637" s="177"/>
      <c r="T2637" s="176" t="s">
        <v>14406</v>
      </c>
      <c r="U2637" s="155"/>
      <c r="V2637" s="155" t="b">
        <v>0</v>
      </c>
      <c r="W2637" s="168"/>
      <c r="X2637" s="168"/>
      <c r="Y2637" s="173">
        <v>20772</v>
      </c>
      <c r="Z2637" s="162" t="s">
        <v>8031</v>
      </c>
      <c r="AA2637" s="163" t="str">
        <f t="shared" si="69"/>
        <v>https://shopeefood.vn/bo-suu-tap/sj--tch-50</v>
      </c>
      <c r="AB2637" s="351"/>
    </row>
    <row r="2638" spans="1:28" ht="255">
      <c r="A2638" s="151" t="s">
        <v>935</v>
      </c>
      <c r="B2638" s="152"/>
      <c r="C2638" s="152" t="s">
        <v>970</v>
      </c>
      <c r="D2638" s="152" t="s">
        <v>209</v>
      </c>
      <c r="E2638" s="180" t="s">
        <v>1015</v>
      </c>
      <c r="F2638" s="155" t="s">
        <v>42</v>
      </c>
      <c r="G2638" s="177" t="str">
        <f t="shared" si="67"/>
        <v>[VIP]_Highlands Coffee_HCM</v>
      </c>
      <c r="H2638" s="840" t="s">
        <v>14209</v>
      </c>
      <c r="I2638" s="183" t="s">
        <v>14407</v>
      </c>
      <c r="J2638" s="209" t="s">
        <v>1019</v>
      </c>
      <c r="K2638" s="162"/>
      <c r="L2638" s="162"/>
      <c r="M2638" s="162"/>
      <c r="N2638" s="169"/>
      <c r="O2638" s="183"/>
      <c r="P2638" s="169"/>
      <c r="Q2638" s="183" t="s">
        <v>14408</v>
      </c>
      <c r="R2638" s="177"/>
      <c r="S2638" s="177"/>
      <c r="T2638" s="177"/>
      <c r="U2638" s="155" t="s">
        <v>696</v>
      </c>
      <c r="V2638" s="155" t="b">
        <v>0</v>
      </c>
      <c r="W2638" s="170" t="s">
        <v>14213</v>
      </c>
      <c r="X2638" s="168"/>
      <c r="Y2638" s="173">
        <v>22082</v>
      </c>
      <c r="Z2638" s="162" t="s">
        <v>14409</v>
      </c>
      <c r="AA2638" s="163" t="str">
        <f t="shared" si="69"/>
        <v>https://shopeefood.vn/bo-suu-tap/v-highlands-bogo</v>
      </c>
      <c r="AB2638" s="351"/>
    </row>
    <row r="2639" spans="1:28" ht="180">
      <c r="A2639" s="151" t="s">
        <v>935</v>
      </c>
      <c r="B2639" s="152"/>
      <c r="C2639" s="152" t="s">
        <v>970</v>
      </c>
      <c r="D2639" s="152" t="s">
        <v>209</v>
      </c>
      <c r="E2639" s="180" t="s">
        <v>275</v>
      </c>
      <c r="F2639" s="155" t="s">
        <v>14410</v>
      </c>
      <c r="G2639" s="177" t="str">
        <f t="shared" si="67"/>
        <v>[VIP]_Cơm Thố Anh Nguyễn_24-28/2</v>
      </c>
      <c r="H2639" s="609" t="s">
        <v>14411</v>
      </c>
      <c r="I2639" s="183" t="s">
        <v>14410</v>
      </c>
      <c r="J2639" s="170" t="s">
        <v>1284</v>
      </c>
      <c r="K2639" s="162"/>
      <c r="L2639" s="162"/>
      <c r="M2639" s="162"/>
      <c r="N2639" s="169"/>
      <c r="O2639" s="183"/>
      <c r="P2639" s="169"/>
      <c r="Q2639" s="183" t="s">
        <v>14412</v>
      </c>
      <c r="R2639" s="176" t="s">
        <v>14413</v>
      </c>
      <c r="S2639" s="177"/>
      <c r="T2639" s="176" t="s">
        <v>14413</v>
      </c>
      <c r="U2639" s="155" t="s">
        <v>696</v>
      </c>
      <c r="V2639" s="155" t="b">
        <v>0</v>
      </c>
      <c r="W2639" s="397" t="s">
        <v>14414</v>
      </c>
      <c r="X2639" s="168"/>
      <c r="Y2639" s="173">
        <v>20479</v>
      </c>
      <c r="Z2639" s="162" t="s">
        <v>5752</v>
      </c>
      <c r="AA2639" s="163" t="str">
        <f t="shared" si="69"/>
        <v>https://shopeefood.vn/bo-suu-tap/v-comtho-anhnguyen</v>
      </c>
      <c r="AB2639" s="351"/>
    </row>
    <row r="2640" spans="1:28" ht="150">
      <c r="A2640" s="151" t="s">
        <v>935</v>
      </c>
      <c r="B2640" s="152"/>
      <c r="C2640" s="152" t="s">
        <v>706</v>
      </c>
      <c r="D2640" s="152" t="s">
        <v>222</v>
      </c>
      <c r="E2640" s="243" t="s">
        <v>6147</v>
      </c>
      <c r="F2640" s="155" t="s">
        <v>1516</v>
      </c>
      <c r="G2640" s="177" t="str">
        <f t="shared" si="67"/>
        <v>[Alacarte CB]_TEA JOY - Trà &amp; Trà Sữa_Feb.CB1</v>
      </c>
      <c r="H2640" s="159" t="s">
        <v>14415</v>
      </c>
      <c r="I2640" s="159" t="s">
        <v>1565</v>
      </c>
      <c r="J2640" s="170" t="s">
        <v>8077</v>
      </c>
      <c r="K2640" s="159"/>
      <c r="L2640" s="170" t="s">
        <v>14416</v>
      </c>
      <c r="M2640" s="159"/>
      <c r="N2640" s="155"/>
      <c r="O2640" s="171" t="s">
        <v>14417</v>
      </c>
      <c r="P2640" s="168"/>
      <c r="Q2640" s="159" t="s">
        <v>14418</v>
      </c>
      <c r="R2640" s="177"/>
      <c r="S2640" s="177"/>
      <c r="T2640" s="177"/>
      <c r="U2640" s="155" t="s">
        <v>696</v>
      </c>
      <c r="V2640" s="155" t="b">
        <v>0</v>
      </c>
      <c r="W2640" s="179" t="s">
        <v>14419</v>
      </c>
      <c r="X2640" s="168"/>
      <c r="Y2640" s="173">
        <v>20827</v>
      </c>
      <c r="Z2640" s="162" t="s">
        <v>8082</v>
      </c>
      <c r="AA2640" s="163" t="str">
        <f t="shared" si="69"/>
        <v>https://shopeefood.vn/bo-suu-tap/a-tea-joy</v>
      </c>
      <c r="AB2640" s="351"/>
    </row>
    <row r="2641" spans="1:28" ht="150">
      <c r="A2641" s="151" t="s">
        <v>684</v>
      </c>
      <c r="B2641" s="152"/>
      <c r="C2641" s="152" t="s">
        <v>1461</v>
      </c>
      <c r="D2641" s="152" t="s">
        <v>205</v>
      </c>
      <c r="E2641" s="180" t="s">
        <v>14420</v>
      </c>
      <c r="F2641" s="462" t="s">
        <v>13057</v>
      </c>
      <c r="G2641" s="177" t="str">
        <f t="shared" si="67"/>
        <v>[JBP]_2.2 Spike_0-6h</v>
      </c>
      <c r="H2641" s="176" t="s">
        <v>14421</v>
      </c>
      <c r="I2641" s="215" t="s">
        <v>14422</v>
      </c>
      <c r="J2641" s="346" t="s">
        <v>13059</v>
      </c>
      <c r="K2641" s="162"/>
      <c r="L2641" s="162"/>
      <c r="M2641" s="162"/>
      <c r="N2641" s="169"/>
      <c r="O2641" s="183"/>
      <c r="P2641" s="169"/>
      <c r="Q2641" s="183"/>
      <c r="R2641" s="177"/>
      <c r="S2641" s="177"/>
      <c r="T2641" s="177"/>
      <c r="U2641" s="155" t="s">
        <v>696</v>
      </c>
      <c r="V2641" s="155" t="b">
        <v>0</v>
      </c>
      <c r="W2641" s="168"/>
      <c r="X2641" s="155"/>
      <c r="Y2641" s="173">
        <v>17726</v>
      </c>
      <c r="Z2641" s="162" t="s">
        <v>10429</v>
      </c>
      <c r="AA2641" s="163" t="str">
        <f t="shared" si="69"/>
        <v>https://shopeefood.vn/bo-suu-tap/sieu-deal-thuong-hieu-giam-50</v>
      </c>
      <c r="AB2641" s="162"/>
    </row>
    <row r="2642" spans="1:28" ht="150">
      <c r="A2642" s="151" t="s">
        <v>684</v>
      </c>
      <c r="B2642" s="152"/>
      <c r="C2642" s="152" t="s">
        <v>1461</v>
      </c>
      <c r="D2642" s="152" t="s">
        <v>205</v>
      </c>
      <c r="E2642" s="180" t="s">
        <v>14420</v>
      </c>
      <c r="F2642" s="462" t="s">
        <v>13060</v>
      </c>
      <c r="G2642" s="177" t="str">
        <f t="shared" si="67"/>
        <v>[JBP]_2.2 Spike_6-24h</v>
      </c>
      <c r="H2642" s="176" t="s">
        <v>14421</v>
      </c>
      <c r="I2642" s="215" t="s">
        <v>14422</v>
      </c>
      <c r="J2642" s="346" t="s">
        <v>14423</v>
      </c>
      <c r="K2642" s="162"/>
      <c r="L2642" s="162"/>
      <c r="M2642" s="162"/>
      <c r="N2642" s="169"/>
      <c r="O2642" s="183"/>
      <c r="P2642" s="169"/>
      <c r="Q2642" s="183"/>
      <c r="R2642" s="177"/>
      <c r="S2642" s="177"/>
      <c r="T2642" s="177"/>
      <c r="U2642" s="155" t="s">
        <v>696</v>
      </c>
      <c r="V2642" s="155" t="b">
        <v>0</v>
      </c>
      <c r="W2642" s="168"/>
      <c r="X2642" s="155"/>
      <c r="Y2642" s="173">
        <v>20979</v>
      </c>
      <c r="Z2642" s="162" t="s">
        <v>10062</v>
      </c>
      <c r="AA2642" s="163" t="str">
        <f t="shared" si="69"/>
        <v>https://shopeefood.vn/bo-suu-tap/sieu-deal-thuong-hieu-giam-50-rank</v>
      </c>
      <c r="AB2642" s="162"/>
    </row>
    <row r="2643" spans="1:28" ht="210">
      <c r="A2643" s="151" t="s">
        <v>935</v>
      </c>
      <c r="B2643" s="152"/>
      <c r="C2643" s="152" t="s">
        <v>706</v>
      </c>
      <c r="D2643" s="152" t="s">
        <v>222</v>
      </c>
      <c r="E2643" s="191" t="s">
        <v>14424</v>
      </c>
      <c r="F2643" s="155" t="s">
        <v>1537</v>
      </c>
      <c r="G2643" s="177" t="str">
        <f t="shared" si="67"/>
        <v>[Alacarte CB]_Funny Beef - Spaghetti &amp; Beefsteak_Feb.CB2</v>
      </c>
      <c r="H2643" s="191" t="s">
        <v>14425</v>
      </c>
      <c r="I2643" s="159" t="s">
        <v>2000</v>
      </c>
      <c r="J2643" s="170" t="s">
        <v>14426</v>
      </c>
      <c r="K2643" s="159"/>
      <c r="L2643" s="157" t="s">
        <v>14427</v>
      </c>
      <c r="M2643" s="176" t="s">
        <v>14428</v>
      </c>
      <c r="N2643" s="177" t="s">
        <v>14429</v>
      </c>
      <c r="O2643" s="176" t="s">
        <v>14430</v>
      </c>
      <c r="P2643" s="168"/>
      <c r="Q2643" s="159" t="s">
        <v>14431</v>
      </c>
      <c r="R2643" s="177"/>
      <c r="S2643" s="177"/>
      <c r="T2643" s="177"/>
      <c r="U2643" s="155" t="s">
        <v>696</v>
      </c>
      <c r="V2643" s="155" t="b">
        <v>0</v>
      </c>
      <c r="W2643" s="179" t="s">
        <v>14432</v>
      </c>
      <c r="X2643" s="168"/>
      <c r="Y2643" s="173">
        <v>22133</v>
      </c>
      <c r="Z2643" s="162" t="s">
        <v>14433</v>
      </c>
      <c r="AA2643" s="163" t="str">
        <f t="shared" si="69"/>
        <v>https://shopeefood.vn/bo-suu-tap/a-funny-beef</v>
      </c>
      <c r="AB2643" s="351"/>
    </row>
    <row r="2644" spans="1:28" ht="195">
      <c r="A2644" s="151" t="s">
        <v>935</v>
      </c>
      <c r="B2644" s="152"/>
      <c r="C2644" s="152" t="s">
        <v>706</v>
      </c>
      <c r="D2644" s="152" t="s">
        <v>222</v>
      </c>
      <c r="E2644" s="153" t="s">
        <v>1097</v>
      </c>
      <c r="F2644" s="155" t="s">
        <v>14434</v>
      </c>
      <c r="G2644" s="177" t="str">
        <f t="shared" si="67"/>
        <v>[Alacarte CB]_Trà Sữa Sunday Basic_Feb.CB2.25</v>
      </c>
      <c r="H2644" s="191" t="s">
        <v>14435</v>
      </c>
      <c r="I2644" s="193" t="s">
        <v>14436</v>
      </c>
      <c r="J2644" s="178" t="s">
        <v>1486</v>
      </c>
      <c r="K2644" s="159"/>
      <c r="L2644" s="179" t="s">
        <v>14437</v>
      </c>
      <c r="M2644" s="159"/>
      <c r="N2644" s="168"/>
      <c r="O2644" s="171" t="s">
        <v>14438</v>
      </c>
      <c r="P2644" s="168"/>
      <c r="Q2644" s="159"/>
      <c r="R2644" s="168"/>
      <c r="S2644" s="168"/>
      <c r="T2644" s="221" t="s">
        <v>14439</v>
      </c>
      <c r="U2644" s="155" t="s">
        <v>696</v>
      </c>
      <c r="V2644" s="155" t="b">
        <v>0</v>
      </c>
      <c r="W2644" s="179" t="s">
        <v>14440</v>
      </c>
      <c r="X2644" s="168"/>
      <c r="Y2644" s="173">
        <v>21005</v>
      </c>
      <c r="Z2644" s="162" t="s">
        <v>8980</v>
      </c>
      <c r="AA2644" s="163" t="str">
        <f t="shared" si="69"/>
        <v>https://shopeefood.vn/bo-suu-tap/a-sundaybasic-1t1</v>
      </c>
      <c r="AB2644" s="351"/>
    </row>
    <row r="2645" spans="1:28" ht="195">
      <c r="A2645" s="151" t="s">
        <v>935</v>
      </c>
      <c r="B2645" s="152"/>
      <c r="C2645" s="152" t="s">
        <v>706</v>
      </c>
      <c r="D2645" s="152" t="s">
        <v>222</v>
      </c>
      <c r="E2645" s="243" t="s">
        <v>4768</v>
      </c>
      <c r="F2645" s="155" t="s">
        <v>1537</v>
      </c>
      <c r="G2645" s="177" t="str">
        <f t="shared" si="67"/>
        <v>[Alacarte CB]_Bối Bakery - Bánh Bông Lan Trứng Muối_Feb.CB2</v>
      </c>
      <c r="H2645" s="191" t="s">
        <v>14441</v>
      </c>
      <c r="I2645" s="159" t="s">
        <v>2175</v>
      </c>
      <c r="J2645" s="170" t="s">
        <v>4771</v>
      </c>
      <c r="K2645" s="157"/>
      <c r="L2645" s="194" t="s">
        <v>14442</v>
      </c>
      <c r="M2645" s="159"/>
      <c r="N2645" s="168"/>
      <c r="O2645" s="171" t="s">
        <v>14443</v>
      </c>
      <c r="P2645" s="168"/>
      <c r="Q2645" s="306" t="s">
        <v>14444</v>
      </c>
      <c r="R2645" s="177"/>
      <c r="S2645" s="177"/>
      <c r="T2645" s="177"/>
      <c r="U2645" s="155" t="s">
        <v>696</v>
      </c>
      <c r="V2645" s="155" t="b">
        <v>0</v>
      </c>
      <c r="W2645" s="179" t="s">
        <v>14445</v>
      </c>
      <c r="X2645" s="168"/>
      <c r="Y2645" s="173">
        <v>19908</v>
      </c>
      <c r="Z2645" s="162" t="s">
        <v>4776</v>
      </c>
      <c r="AA2645" s="163" t="str">
        <f t="shared" si="69"/>
        <v>https://shopeefood.vn/bo-suu-tap/a-boi-bakery</v>
      </c>
      <c r="AB2645" s="351"/>
    </row>
    <row r="2646" spans="1:28" ht="210">
      <c r="A2646" s="151" t="s">
        <v>935</v>
      </c>
      <c r="B2646" s="152"/>
      <c r="C2646" s="152" t="s">
        <v>706</v>
      </c>
      <c r="D2646" s="152" t="s">
        <v>213</v>
      </c>
      <c r="E2646" s="191" t="s">
        <v>2732</v>
      </c>
      <c r="F2646" s="155" t="s">
        <v>935</v>
      </c>
      <c r="G2646" s="177" t="str">
        <f t="shared" si="67"/>
        <v>[Win 2]_Cà Phê Muối Chú Long_Feb</v>
      </c>
      <c r="H2646" s="174" t="s">
        <v>14446</v>
      </c>
      <c r="I2646" s="159" t="s">
        <v>14150</v>
      </c>
      <c r="J2646" s="178" t="s">
        <v>8098</v>
      </c>
      <c r="K2646" s="159"/>
      <c r="L2646" s="159"/>
      <c r="M2646" s="159"/>
      <c r="N2646" s="168"/>
      <c r="O2646" s="155" t="s">
        <v>4147</v>
      </c>
      <c r="P2646" s="168"/>
      <c r="Q2646" s="159" t="s">
        <v>14447</v>
      </c>
      <c r="R2646" s="771" t="s">
        <v>14448</v>
      </c>
      <c r="S2646" s="168" t="s">
        <v>14449</v>
      </c>
      <c r="T2646" s="168" t="s">
        <v>14450</v>
      </c>
      <c r="U2646" s="155" t="s">
        <v>696</v>
      </c>
      <c r="V2646" s="155" t="b">
        <v>0</v>
      </c>
      <c r="W2646" s="170" t="s">
        <v>14451</v>
      </c>
      <c r="X2646" s="168"/>
      <c r="Y2646" s="173">
        <v>21042</v>
      </c>
      <c r="Z2646" s="162" t="s">
        <v>9556</v>
      </c>
      <c r="AA2646" s="163" t="str">
        <f t="shared" si="69"/>
        <v>https://shopeefood.vn/bo-suu-tap/w2-cf-chulong</v>
      </c>
      <c r="AB2646" s="351"/>
    </row>
    <row r="2647" spans="1:28" ht="90">
      <c r="A2647" s="151" t="s">
        <v>935</v>
      </c>
      <c r="B2647" s="152"/>
      <c r="C2647" s="152" t="s">
        <v>2156</v>
      </c>
      <c r="D2647" s="152" t="s">
        <v>219</v>
      </c>
      <c r="E2647" s="180" t="s">
        <v>14452</v>
      </c>
      <c r="F2647" s="155" t="s">
        <v>14453</v>
      </c>
      <c r="G2647" s="177" t="str">
        <f t="shared" si="67"/>
        <v>[Alacarte]_Aeon_Feb_Compensation</v>
      </c>
      <c r="H2647" s="176" t="s">
        <v>14454</v>
      </c>
      <c r="I2647" s="183"/>
      <c r="J2647" s="209" t="s">
        <v>14455</v>
      </c>
      <c r="K2647" s="162"/>
      <c r="L2647" s="162"/>
      <c r="M2647" s="162"/>
      <c r="N2647" s="169"/>
      <c r="O2647" s="183"/>
      <c r="P2647" s="169"/>
      <c r="Q2647" s="183"/>
      <c r="R2647" s="177"/>
      <c r="S2647" s="177"/>
      <c r="T2647" s="177"/>
      <c r="U2647" s="155" t="s">
        <v>696</v>
      </c>
      <c r="V2647" s="155" t="b">
        <v>0</v>
      </c>
      <c r="W2647" s="170" t="s">
        <v>14456</v>
      </c>
      <c r="X2647" s="168"/>
      <c r="Y2647" s="173">
        <v>20318</v>
      </c>
      <c r="Z2647" s="162" t="s">
        <v>14457</v>
      </c>
      <c r="AA2647" s="284" t="s">
        <v>14458</v>
      </c>
      <c r="AB2647" s="351"/>
    </row>
    <row r="2648" spans="1:28" ht="60">
      <c r="A2648" s="151" t="s">
        <v>935</v>
      </c>
      <c r="B2648" s="152"/>
      <c r="C2648" s="152" t="s">
        <v>2156</v>
      </c>
      <c r="D2648" s="152" t="s">
        <v>219</v>
      </c>
      <c r="E2648" s="180" t="s">
        <v>2165</v>
      </c>
      <c r="F2648" s="155" t="s">
        <v>14453</v>
      </c>
      <c r="G2648" s="177" t="str">
        <f t="shared" si="67"/>
        <v>[Alacarte]_NutiFood Ngôi Nhà Dinh Dưỡng_Feb_Compensation</v>
      </c>
      <c r="H2648" s="1" t="s">
        <v>14459</v>
      </c>
      <c r="I2648" s="183"/>
      <c r="J2648" s="209" t="s">
        <v>2170</v>
      </c>
      <c r="K2648" s="162"/>
      <c r="L2648" s="162"/>
      <c r="M2648" s="162"/>
      <c r="N2648" s="169"/>
      <c r="O2648" s="183"/>
      <c r="P2648" s="169"/>
      <c r="Q2648" s="183"/>
      <c r="R2648" s="177"/>
      <c r="S2648" s="177"/>
      <c r="T2648" s="177"/>
      <c r="U2648" s="155" t="s">
        <v>696</v>
      </c>
      <c r="V2648" s="155" t="b">
        <v>0</v>
      </c>
      <c r="W2648" s="170" t="s">
        <v>13367</v>
      </c>
      <c r="X2648" s="168"/>
      <c r="Y2648" s="173">
        <v>20336</v>
      </c>
      <c r="Z2648" s="162" t="s">
        <v>11076</v>
      </c>
      <c r="AA2648" s="284" t="s">
        <v>11077</v>
      </c>
      <c r="AB2648" s="351"/>
    </row>
    <row r="2649" spans="1:28" ht="150">
      <c r="A2649" s="151" t="s">
        <v>935</v>
      </c>
      <c r="B2649" s="152"/>
      <c r="C2649" s="152" t="s">
        <v>706</v>
      </c>
      <c r="D2649" s="152" t="s">
        <v>213</v>
      </c>
      <c r="E2649" s="153" t="s">
        <v>2732</v>
      </c>
      <c r="F2649" s="155" t="s">
        <v>14460</v>
      </c>
      <c r="G2649" s="177" t="str">
        <f t="shared" si="67"/>
        <v>[Win 2]_Cà Phê Muối Chú Long_24.Feb</v>
      </c>
      <c r="H2649" s="243" t="s">
        <v>14461</v>
      </c>
      <c r="I2649" s="159" t="s">
        <v>2436</v>
      </c>
      <c r="J2649" s="178" t="s">
        <v>8098</v>
      </c>
      <c r="K2649" s="159"/>
      <c r="L2649" s="159"/>
      <c r="M2649" s="159"/>
      <c r="N2649" s="168"/>
      <c r="O2649" s="409" t="s">
        <v>14462</v>
      </c>
      <c r="P2649" s="169"/>
      <c r="Q2649" s="849" t="s">
        <v>14463</v>
      </c>
      <c r="R2649" s="771" t="s">
        <v>14464</v>
      </c>
      <c r="S2649" s="771" t="s">
        <v>14465</v>
      </c>
      <c r="T2649" s="771" t="s">
        <v>14466</v>
      </c>
      <c r="U2649" s="155" t="s">
        <v>696</v>
      </c>
      <c r="V2649" s="155" t="b">
        <v>0</v>
      </c>
      <c r="W2649" s="179" t="s">
        <v>14467</v>
      </c>
      <c r="X2649" s="168"/>
      <c r="Y2649" s="173">
        <v>20829</v>
      </c>
      <c r="Z2649" s="162" t="s">
        <v>8105</v>
      </c>
      <c r="AA2649" s="163" t="str">
        <f t="shared" ref="AA2649:AA3556" si="70">CONCATENATE("https://shopeefood.vn/bo-suu-tap/",Z2649)</f>
        <v>https://shopeefood.vn/bo-suu-tap/w2-cf-chu-long</v>
      </c>
      <c r="AB2649" s="351"/>
    </row>
    <row r="2650" spans="1:28" ht="270">
      <c r="A2650" s="151" t="s">
        <v>935</v>
      </c>
      <c r="B2650" s="152"/>
      <c r="C2650" s="152" t="s">
        <v>2156</v>
      </c>
      <c r="D2650" s="152" t="s">
        <v>205</v>
      </c>
      <c r="E2650" s="180" t="s">
        <v>409</v>
      </c>
      <c r="F2650" s="155" t="s">
        <v>14468</v>
      </c>
      <c r="G2650" s="177" t="str">
        <f t="shared" si="67"/>
        <v>[JBP]_The Pizza Company_10 - 15 Feb</v>
      </c>
      <c r="H2650" s="174" t="s">
        <v>14469</v>
      </c>
      <c r="I2650" s="183" t="s">
        <v>14468</v>
      </c>
      <c r="J2650" s="184" t="s">
        <v>14470</v>
      </c>
      <c r="K2650" s="162"/>
      <c r="L2650" s="162"/>
      <c r="M2650" s="162"/>
      <c r="N2650" s="169"/>
      <c r="O2650" s="183"/>
      <c r="P2650" s="169"/>
      <c r="Q2650" s="183"/>
      <c r="R2650" s="177"/>
      <c r="S2650" s="177"/>
      <c r="T2650" s="177"/>
      <c r="U2650" s="155" t="s">
        <v>696</v>
      </c>
      <c r="V2650" s="155" t="b">
        <v>0</v>
      </c>
      <c r="W2650" s="171" t="s">
        <v>14471</v>
      </c>
      <c r="X2650" s="168"/>
      <c r="Y2650" s="173">
        <v>22150</v>
      </c>
      <c r="Z2650" s="162" t="s">
        <v>14472</v>
      </c>
      <c r="AA2650" s="163" t="str">
        <f t="shared" si="70"/>
        <v>https://shopeefood.vn/bo-suu-tap/jb-thepizzacompany</v>
      </c>
      <c r="AB2650" s="351"/>
    </row>
    <row r="2651" spans="1:28" ht="90">
      <c r="A2651" s="151" t="s">
        <v>935</v>
      </c>
      <c r="B2651" s="152"/>
      <c r="C2651" s="152" t="s">
        <v>970</v>
      </c>
      <c r="D2651" s="152" t="s">
        <v>201</v>
      </c>
      <c r="E2651" s="180" t="s">
        <v>403</v>
      </c>
      <c r="F2651" s="155" t="s">
        <v>14473</v>
      </c>
      <c r="G2651" s="177" t="str">
        <f t="shared" si="67"/>
        <v>[SJBP]_The Coffee House_BAU 50k Pretet</v>
      </c>
      <c r="H2651" s="176" t="s">
        <v>14474</v>
      </c>
      <c r="I2651" s="183" t="s">
        <v>14475</v>
      </c>
      <c r="J2651" s="342" t="s">
        <v>1669</v>
      </c>
      <c r="K2651" s="162"/>
      <c r="L2651" s="162"/>
      <c r="M2651" s="162"/>
      <c r="N2651" s="169"/>
      <c r="O2651" s="183"/>
      <c r="P2651" s="162" t="s">
        <v>2567</v>
      </c>
      <c r="Q2651" s="183"/>
      <c r="R2651" s="177"/>
      <c r="S2651" s="177"/>
      <c r="T2651" s="177"/>
      <c r="U2651" s="155" t="s">
        <v>696</v>
      </c>
      <c r="V2651" s="155" t="b">
        <v>0</v>
      </c>
      <c r="W2651" s="179" t="s">
        <v>7923</v>
      </c>
      <c r="X2651" s="168"/>
      <c r="Y2651" s="173">
        <v>20887</v>
      </c>
      <c r="Z2651" s="162" t="s">
        <v>8524</v>
      </c>
      <c r="AA2651" s="163" t="str">
        <f t="shared" si="70"/>
        <v>https://shopeefood.vn/bo-suu-tap/sj-50-tch</v>
      </c>
      <c r="AB2651" s="351"/>
    </row>
    <row r="2652" spans="1:28" ht="105">
      <c r="A2652" s="151" t="s">
        <v>935</v>
      </c>
      <c r="B2652" s="152"/>
      <c r="C2652" s="152" t="s">
        <v>717</v>
      </c>
      <c r="D2652" s="152" t="s">
        <v>217</v>
      </c>
      <c r="E2652" s="243" t="s">
        <v>311</v>
      </c>
      <c r="F2652" s="155" t="s">
        <v>935</v>
      </c>
      <c r="G2652" s="177" t="str">
        <f t="shared" si="67"/>
        <v>[Win 4]_Hanuri - Món Ăn Hàn Quốc_Feb</v>
      </c>
      <c r="H2652" s="243" t="s">
        <v>14476</v>
      </c>
      <c r="I2652" s="155" t="s">
        <v>14477</v>
      </c>
      <c r="J2652" s="562" t="s">
        <v>14478</v>
      </c>
      <c r="K2652" s="159"/>
      <c r="L2652" s="159"/>
      <c r="M2652" s="159"/>
      <c r="N2652" s="168"/>
      <c r="O2652" s="155" t="s">
        <v>1222</v>
      </c>
      <c r="P2652" s="168"/>
      <c r="Q2652" s="176" t="s">
        <v>14479</v>
      </c>
      <c r="R2652" s="168"/>
      <c r="S2652" s="168"/>
      <c r="T2652" s="168"/>
      <c r="U2652" s="155"/>
      <c r="V2652" s="155" t="b">
        <v>0</v>
      </c>
      <c r="W2652" s="179" t="s">
        <v>14480</v>
      </c>
      <c r="X2652" s="168"/>
      <c r="Y2652" s="173">
        <v>21419</v>
      </c>
      <c r="Z2652" s="162" t="s">
        <v>11711</v>
      </c>
      <c r="AA2652" s="163" t="str">
        <f t="shared" si="70"/>
        <v>https://shopeefood.vn/bo-suu-tap/w4-hanuri</v>
      </c>
      <c r="AB2652" s="351"/>
    </row>
    <row r="2653" spans="1:28" ht="120">
      <c r="A2653" s="151" t="s">
        <v>1852</v>
      </c>
      <c r="B2653" s="152"/>
      <c r="C2653" s="152" t="s">
        <v>1236</v>
      </c>
      <c r="D2653" s="152" t="s">
        <v>209</v>
      </c>
      <c r="E2653" s="243" t="s">
        <v>1453</v>
      </c>
      <c r="F2653" s="176" t="s">
        <v>1852</v>
      </c>
      <c r="G2653" s="177" t="str">
        <f t="shared" si="67"/>
        <v>[VIP]_Trà Sữa May Cha_Mar</v>
      </c>
      <c r="H2653" s="779" t="s">
        <v>14481</v>
      </c>
      <c r="I2653" s="183" t="s">
        <v>2912</v>
      </c>
      <c r="J2653" s="184" t="s">
        <v>6564</v>
      </c>
      <c r="K2653" s="162"/>
      <c r="L2653" s="162"/>
      <c r="M2653" s="162"/>
      <c r="N2653" s="169"/>
      <c r="O2653" s="183"/>
      <c r="P2653" s="169"/>
      <c r="Q2653" s="183"/>
      <c r="R2653" s="177"/>
      <c r="S2653" s="177"/>
      <c r="T2653" s="177"/>
      <c r="U2653" s="155"/>
      <c r="V2653" s="155" t="b">
        <v>0</v>
      </c>
      <c r="W2653" s="168"/>
      <c r="X2653" s="168"/>
      <c r="Y2653" s="364"/>
      <c r="Z2653" s="169"/>
      <c r="AA2653" s="163" t="str">
        <f t="shared" si="70"/>
        <v>https://shopeefood.vn/bo-suu-tap/</v>
      </c>
      <c r="AB2653" s="351"/>
    </row>
    <row r="2654" spans="1:28" ht="210">
      <c r="A2654" s="151" t="s">
        <v>1852</v>
      </c>
      <c r="B2654" s="152"/>
      <c r="C2654" s="152" t="s">
        <v>1236</v>
      </c>
      <c r="D2654" s="152" t="s">
        <v>207</v>
      </c>
      <c r="E2654" s="243" t="s">
        <v>1453</v>
      </c>
      <c r="F2654" s="176" t="s">
        <v>1852</v>
      </c>
      <c r="G2654" s="177" t="str">
        <f t="shared" si="67"/>
        <v>[SuperVIP]_Trà Sữa May Cha_Mar</v>
      </c>
      <c r="H2654" s="779" t="s">
        <v>14482</v>
      </c>
      <c r="I2654" s="183" t="s">
        <v>14483</v>
      </c>
      <c r="J2654" s="184" t="s">
        <v>6564</v>
      </c>
      <c r="K2654" s="162"/>
      <c r="L2654" s="162"/>
      <c r="M2654" s="162"/>
      <c r="N2654" s="169"/>
      <c r="O2654" s="183"/>
      <c r="P2654" s="169"/>
      <c r="Q2654" s="183"/>
      <c r="R2654" s="177"/>
      <c r="S2654" s="177"/>
      <c r="T2654" s="177"/>
      <c r="U2654" s="155"/>
      <c r="V2654" s="155" t="b">
        <v>0</v>
      </c>
      <c r="W2654" s="168"/>
      <c r="X2654" s="168"/>
      <c r="Y2654" s="173">
        <v>21787</v>
      </c>
      <c r="Z2654" s="162" t="s">
        <v>13052</v>
      </c>
      <c r="AA2654" s="163" t="str">
        <f t="shared" si="70"/>
        <v>https://shopeefood.vn/bo-suu-tap/sv--may-cha</v>
      </c>
      <c r="AB2654" s="351"/>
    </row>
    <row r="2655" spans="1:28" ht="210">
      <c r="A2655" s="151" t="s">
        <v>1852</v>
      </c>
      <c r="B2655" s="152"/>
      <c r="C2655" s="152" t="s">
        <v>1236</v>
      </c>
      <c r="D2655" s="152" t="s">
        <v>207</v>
      </c>
      <c r="E2655" s="243" t="s">
        <v>1453</v>
      </c>
      <c r="F2655" s="176">
        <v>3.3</v>
      </c>
      <c r="G2655" s="177" t="str">
        <f t="shared" si="67"/>
        <v>[SuperVIP]_Trà Sữa May Cha_3.3</v>
      </c>
      <c r="H2655" s="779" t="s">
        <v>14484</v>
      </c>
      <c r="I2655" s="283">
        <v>46084</v>
      </c>
      <c r="J2655" s="184" t="s">
        <v>6564</v>
      </c>
      <c r="K2655" s="162"/>
      <c r="L2655" s="162"/>
      <c r="M2655" s="162"/>
      <c r="N2655" s="169"/>
      <c r="O2655" s="183"/>
      <c r="P2655" s="169"/>
      <c r="Q2655" s="183"/>
      <c r="R2655" s="177"/>
      <c r="S2655" s="177"/>
      <c r="T2655" s="177"/>
      <c r="U2655" s="155"/>
      <c r="V2655" s="155" t="b">
        <v>0</v>
      </c>
      <c r="W2655" s="168"/>
      <c r="X2655" s="168"/>
      <c r="Y2655" s="173">
        <v>22215</v>
      </c>
      <c r="Z2655" s="162" t="s">
        <v>14485</v>
      </c>
      <c r="AA2655" s="163" t="str">
        <f t="shared" si="70"/>
        <v>https://shopeefood.vn/bo-suu-tap/sv-maycha-spike</v>
      </c>
      <c r="AB2655" s="351"/>
    </row>
    <row r="2656" spans="1:28" ht="90">
      <c r="A2656" s="151" t="s">
        <v>1852</v>
      </c>
      <c r="B2656" s="152"/>
      <c r="C2656" s="152" t="s">
        <v>1236</v>
      </c>
      <c r="D2656" s="152" t="s">
        <v>209</v>
      </c>
      <c r="E2656" s="243" t="s">
        <v>1237</v>
      </c>
      <c r="F2656" s="176" t="s">
        <v>1852</v>
      </c>
      <c r="G2656" s="177" t="str">
        <f t="shared" si="67"/>
        <v>[VIP]_Tocotoco_Mar</v>
      </c>
      <c r="H2656" s="781" t="s">
        <v>14486</v>
      </c>
      <c r="I2656" s="183" t="s">
        <v>14487</v>
      </c>
      <c r="J2656" s="439" t="s">
        <v>8392</v>
      </c>
      <c r="K2656" s="162"/>
      <c r="L2656" s="162"/>
      <c r="M2656" s="162"/>
      <c r="N2656" s="169"/>
      <c r="O2656" s="183"/>
      <c r="P2656" s="169"/>
      <c r="Q2656" s="183"/>
      <c r="R2656" s="177"/>
      <c r="S2656" s="177"/>
      <c r="T2656" s="177"/>
      <c r="U2656" s="155"/>
      <c r="V2656" s="155" t="b">
        <v>0</v>
      </c>
      <c r="W2656" s="179" t="s">
        <v>14488</v>
      </c>
      <c r="X2656" s="168"/>
      <c r="Y2656" s="173">
        <v>20112</v>
      </c>
      <c r="Z2656" s="162" t="s">
        <v>4785</v>
      </c>
      <c r="AA2656" s="163" t="str">
        <f t="shared" si="70"/>
        <v>https://shopeefood.vn/bo-suu-tap/v-tocotoco-1t1</v>
      </c>
      <c r="AB2656" s="351"/>
    </row>
    <row r="2657" spans="1:28" ht="150">
      <c r="A2657" s="151" t="s">
        <v>1852</v>
      </c>
      <c r="B2657" s="152"/>
      <c r="C2657" s="152" t="s">
        <v>1236</v>
      </c>
      <c r="D2657" s="152" t="s">
        <v>207</v>
      </c>
      <c r="E2657" s="243" t="s">
        <v>370</v>
      </c>
      <c r="F2657" s="176" t="s">
        <v>14489</v>
      </c>
      <c r="G2657" s="177" t="str">
        <f t="shared" si="67"/>
        <v>[SuperVIP]_Phê La_16-20Mar</v>
      </c>
      <c r="H2657" s="785" t="s">
        <v>14490</v>
      </c>
      <c r="I2657" s="183" t="s">
        <v>3218</v>
      </c>
      <c r="J2657" s="209" t="s">
        <v>1442</v>
      </c>
      <c r="K2657" s="162"/>
      <c r="L2657" s="162"/>
      <c r="M2657" s="162"/>
      <c r="N2657" s="169"/>
      <c r="O2657" s="183"/>
      <c r="P2657" s="169"/>
      <c r="Q2657" s="183"/>
      <c r="R2657" s="177"/>
      <c r="S2657" s="177"/>
      <c r="T2657" s="177"/>
      <c r="U2657" s="155"/>
      <c r="V2657" s="155" t="b">
        <v>0</v>
      </c>
      <c r="W2657" s="168"/>
      <c r="X2657" s="168"/>
      <c r="Y2657" s="364"/>
      <c r="Z2657" s="169"/>
      <c r="AA2657" s="163" t="str">
        <f t="shared" si="70"/>
        <v>https://shopeefood.vn/bo-suu-tap/</v>
      </c>
      <c r="AB2657" s="351"/>
    </row>
    <row r="2658" spans="1:28" ht="150">
      <c r="A2658" s="151" t="s">
        <v>1852</v>
      </c>
      <c r="B2658" s="152"/>
      <c r="C2658" s="152" t="s">
        <v>1236</v>
      </c>
      <c r="D2658" s="152" t="s">
        <v>207</v>
      </c>
      <c r="E2658" s="243" t="s">
        <v>370</v>
      </c>
      <c r="F2658" s="176" t="s">
        <v>14491</v>
      </c>
      <c r="G2658" s="177" t="str">
        <f t="shared" si="67"/>
        <v>[SuperVIP]_Phê La_2-4Mar</v>
      </c>
      <c r="H2658" s="785" t="s">
        <v>14492</v>
      </c>
      <c r="I2658" s="183" t="s">
        <v>14493</v>
      </c>
      <c r="J2658" s="209" t="s">
        <v>1442</v>
      </c>
      <c r="K2658" s="162"/>
      <c r="L2658" s="162"/>
      <c r="M2658" s="162"/>
      <c r="N2658" s="169"/>
      <c r="O2658" s="183"/>
      <c r="P2658" s="169"/>
      <c r="Q2658" s="183"/>
      <c r="R2658" s="177"/>
      <c r="S2658" s="177"/>
      <c r="T2658" s="177"/>
      <c r="U2658" s="155"/>
      <c r="V2658" s="155" t="b">
        <v>0</v>
      </c>
      <c r="W2658" s="168"/>
      <c r="X2658" s="168"/>
      <c r="Y2658" s="173"/>
      <c r="Z2658" s="162"/>
      <c r="AA2658" s="163" t="str">
        <f t="shared" si="70"/>
        <v>https://shopeefood.vn/bo-suu-tap/</v>
      </c>
      <c r="AB2658" s="351"/>
    </row>
    <row r="2659" spans="1:28" ht="30">
      <c r="A2659" s="151" t="s">
        <v>1852</v>
      </c>
      <c r="B2659" s="152"/>
      <c r="C2659" s="152" t="s">
        <v>1236</v>
      </c>
      <c r="D2659" s="152" t="s">
        <v>209</v>
      </c>
      <c r="E2659" s="243" t="s">
        <v>1469</v>
      </c>
      <c r="F2659" s="176" t="s">
        <v>14494</v>
      </c>
      <c r="G2659" s="177" t="str">
        <f t="shared" si="67"/>
        <v>[VIP]_Gong Cha_9-11Mar</v>
      </c>
      <c r="H2659" s="782" t="s">
        <v>14495</v>
      </c>
      <c r="I2659" s="183" t="s">
        <v>14496</v>
      </c>
      <c r="J2659" s="209" t="s">
        <v>1472</v>
      </c>
      <c r="K2659" s="162"/>
      <c r="L2659" s="162"/>
      <c r="M2659" s="162"/>
      <c r="N2659" s="169"/>
      <c r="O2659" s="183"/>
      <c r="P2659" s="169"/>
      <c r="Q2659" s="183"/>
      <c r="R2659" s="177"/>
      <c r="S2659" s="177"/>
      <c r="T2659" s="177"/>
      <c r="U2659" s="155"/>
      <c r="V2659" s="155" t="b">
        <v>0</v>
      </c>
      <c r="W2659" s="168"/>
      <c r="X2659" s="168"/>
      <c r="Y2659" s="364"/>
      <c r="Z2659" s="169"/>
      <c r="AA2659" s="163" t="str">
        <f t="shared" si="70"/>
        <v>https://shopeefood.vn/bo-suu-tap/</v>
      </c>
      <c r="AB2659" s="351"/>
    </row>
    <row r="2660" spans="1:28" ht="30">
      <c r="A2660" s="151" t="s">
        <v>1852</v>
      </c>
      <c r="B2660" s="152"/>
      <c r="C2660" s="152" t="s">
        <v>1236</v>
      </c>
      <c r="D2660" s="152" t="s">
        <v>209</v>
      </c>
      <c r="E2660" s="243" t="s">
        <v>1469</v>
      </c>
      <c r="F2660" s="176" t="s">
        <v>14497</v>
      </c>
      <c r="G2660" s="177" t="str">
        <f t="shared" si="67"/>
        <v>[VIP]_Gong Cha_23-25Mar</v>
      </c>
      <c r="H2660" s="782" t="s">
        <v>14498</v>
      </c>
      <c r="I2660" s="183" t="s">
        <v>14499</v>
      </c>
      <c r="J2660" s="209" t="s">
        <v>1472</v>
      </c>
      <c r="K2660" s="162"/>
      <c r="L2660" s="162"/>
      <c r="M2660" s="162"/>
      <c r="N2660" s="169"/>
      <c r="O2660" s="183"/>
      <c r="P2660" s="169"/>
      <c r="Q2660" s="183"/>
      <c r="R2660" s="177"/>
      <c r="S2660" s="177"/>
      <c r="T2660" s="177"/>
      <c r="U2660" s="155"/>
      <c r="V2660" s="155" t="b">
        <v>0</v>
      </c>
      <c r="W2660" s="168"/>
      <c r="X2660" s="168"/>
      <c r="Y2660" s="364"/>
      <c r="Z2660" s="169"/>
      <c r="AA2660" s="163" t="str">
        <f t="shared" si="70"/>
        <v>https://shopeefood.vn/bo-suu-tap/</v>
      </c>
      <c r="AB2660" s="351"/>
    </row>
    <row r="2661" spans="1:28" ht="165">
      <c r="A2661" s="151" t="s">
        <v>1852</v>
      </c>
      <c r="B2661" s="152"/>
      <c r="C2661" s="152" t="s">
        <v>1236</v>
      </c>
      <c r="D2661" s="152" t="s">
        <v>209</v>
      </c>
      <c r="E2661" s="243" t="s">
        <v>1097</v>
      </c>
      <c r="F2661" s="176" t="s">
        <v>1852</v>
      </c>
      <c r="G2661" s="177" t="str">
        <f t="shared" si="67"/>
        <v>[VIP]_Trà Sữa Sunday Basic_Mar</v>
      </c>
      <c r="H2661" s="319" t="s">
        <v>14500</v>
      </c>
      <c r="I2661" s="183" t="s">
        <v>14501</v>
      </c>
      <c r="J2661" s="209" t="s">
        <v>1512</v>
      </c>
      <c r="K2661" s="162"/>
      <c r="L2661" s="162"/>
      <c r="M2661" s="162"/>
      <c r="N2661" s="169"/>
      <c r="O2661" s="183"/>
      <c r="P2661" s="169"/>
      <c r="Q2661" s="183"/>
      <c r="R2661" s="177"/>
      <c r="S2661" s="177"/>
      <c r="T2661" s="177"/>
      <c r="U2661" s="155"/>
      <c r="V2661" s="155" t="b">
        <v>0</v>
      </c>
      <c r="W2661" s="168"/>
      <c r="X2661" s="168"/>
      <c r="Y2661" s="364"/>
      <c r="Z2661" s="169"/>
      <c r="AA2661" s="163" t="str">
        <f t="shared" si="70"/>
        <v>https://shopeefood.vn/bo-suu-tap/</v>
      </c>
      <c r="AB2661" s="351"/>
    </row>
    <row r="2662" spans="1:28" ht="240">
      <c r="A2662" s="151" t="s">
        <v>1852</v>
      </c>
      <c r="B2662" s="152"/>
      <c r="C2662" s="152" t="s">
        <v>1236</v>
      </c>
      <c r="D2662" s="152" t="s">
        <v>209</v>
      </c>
      <c r="E2662" s="180" t="s">
        <v>323</v>
      </c>
      <c r="F2662" s="155" t="s">
        <v>6496</v>
      </c>
      <c r="G2662" s="177" t="str">
        <f t="shared" si="67"/>
        <v>[VIP]_KATINAT Coffee &amp; Tea House_B2G1</v>
      </c>
      <c r="H2662" s="609" t="s">
        <v>14232</v>
      </c>
      <c r="I2662" s="183" t="s">
        <v>14502</v>
      </c>
      <c r="J2662" s="209" t="s">
        <v>1323</v>
      </c>
      <c r="K2662" s="162"/>
      <c r="L2662" s="162"/>
      <c r="M2662" s="162"/>
      <c r="N2662" s="169"/>
      <c r="O2662" s="183"/>
      <c r="P2662" s="169"/>
      <c r="Q2662" s="183"/>
      <c r="R2662" s="177"/>
      <c r="S2662" s="177"/>
      <c r="T2662" s="177"/>
      <c r="U2662" s="155"/>
      <c r="V2662" s="155" t="b">
        <v>0</v>
      </c>
      <c r="W2662" s="168"/>
      <c r="X2662" s="168"/>
      <c r="Y2662" s="364"/>
      <c r="Z2662" s="169"/>
      <c r="AA2662" s="163" t="str">
        <f t="shared" si="70"/>
        <v>https://shopeefood.vn/bo-suu-tap/</v>
      </c>
      <c r="AB2662" s="351"/>
    </row>
    <row r="2663" spans="1:28" ht="120">
      <c r="A2663" s="151" t="s">
        <v>1852</v>
      </c>
      <c r="B2663" s="152"/>
      <c r="C2663" s="152" t="s">
        <v>1236</v>
      </c>
      <c r="D2663" s="152" t="s">
        <v>209</v>
      </c>
      <c r="E2663" s="243" t="s">
        <v>372</v>
      </c>
      <c r="F2663" s="176" t="s">
        <v>14503</v>
      </c>
      <c r="G2663" s="177" t="str">
        <f t="shared" si="67"/>
        <v>[VIP]_Phúc Long Coffee &amp; Tea_Combo 79k_Mar</v>
      </c>
      <c r="H2663" s="783" t="s">
        <v>14504</v>
      </c>
      <c r="I2663" s="183" t="s">
        <v>14505</v>
      </c>
      <c r="J2663" s="209" t="s">
        <v>13842</v>
      </c>
      <c r="K2663" s="162"/>
      <c r="L2663" s="162"/>
      <c r="M2663" s="162"/>
      <c r="N2663" s="169"/>
      <c r="O2663" s="183"/>
      <c r="P2663" s="169"/>
      <c r="Q2663" s="183"/>
      <c r="R2663" s="177"/>
      <c r="S2663" s="177"/>
      <c r="T2663" s="177"/>
      <c r="U2663" s="155"/>
      <c r="V2663" s="155" t="b">
        <v>0</v>
      </c>
      <c r="W2663" s="179" t="s">
        <v>14506</v>
      </c>
      <c r="X2663" s="168"/>
      <c r="Y2663" s="364"/>
      <c r="Z2663" s="169"/>
      <c r="AA2663" s="163" t="str">
        <f t="shared" si="70"/>
        <v>https://shopeefood.vn/bo-suu-tap/</v>
      </c>
      <c r="AB2663" s="351"/>
    </row>
    <row r="2664" spans="1:28" ht="120">
      <c r="A2664" s="151" t="s">
        <v>1852</v>
      </c>
      <c r="B2664" s="152"/>
      <c r="C2664" s="152" t="s">
        <v>1236</v>
      </c>
      <c r="D2664" s="152" t="s">
        <v>209</v>
      </c>
      <c r="E2664" s="243" t="s">
        <v>372</v>
      </c>
      <c r="F2664" s="176" t="s">
        <v>14507</v>
      </c>
      <c r="G2664" s="177" t="str">
        <f t="shared" si="67"/>
        <v>[VIP]_Phúc Long Coffee &amp; Tea_Combo 99k_Mar</v>
      </c>
      <c r="H2664" s="783" t="s">
        <v>14508</v>
      </c>
      <c r="I2664" s="283">
        <v>46056</v>
      </c>
      <c r="J2664" s="209" t="s">
        <v>13842</v>
      </c>
      <c r="K2664" s="162"/>
      <c r="L2664" s="162"/>
      <c r="M2664" s="162"/>
      <c r="N2664" s="169"/>
      <c r="O2664" s="183"/>
      <c r="P2664" s="169"/>
      <c r="Q2664" s="183"/>
      <c r="R2664" s="177"/>
      <c r="S2664" s="177"/>
      <c r="T2664" s="177"/>
      <c r="U2664" s="155"/>
      <c r="V2664" s="155" t="b">
        <v>0</v>
      </c>
      <c r="W2664" s="170" t="s">
        <v>14509</v>
      </c>
      <c r="X2664" s="168"/>
      <c r="Y2664" s="173">
        <v>22093</v>
      </c>
      <c r="Z2664" s="162" t="s">
        <v>14107</v>
      </c>
      <c r="AA2664" s="163" t="str">
        <f t="shared" si="70"/>
        <v>https://shopeefood.vn/bo-suu-tap/v-phuclong-coffee--tea</v>
      </c>
      <c r="AB2664" s="351"/>
    </row>
    <row r="2665" spans="1:28" ht="135">
      <c r="A2665" s="151" t="s">
        <v>1852</v>
      </c>
      <c r="B2665" s="152"/>
      <c r="C2665" s="152" t="s">
        <v>1236</v>
      </c>
      <c r="D2665" s="152" t="s">
        <v>207</v>
      </c>
      <c r="E2665" s="243" t="s">
        <v>372</v>
      </c>
      <c r="F2665" s="176" t="s">
        <v>14510</v>
      </c>
      <c r="G2665" s="177" t="str">
        <f t="shared" si="67"/>
        <v>[SuperVIP]_Phúc Long Coffee &amp; Tea_Combo 88k_Mar</v>
      </c>
      <c r="H2665" s="783" t="s">
        <v>14511</v>
      </c>
      <c r="I2665" s="183" t="s">
        <v>14512</v>
      </c>
      <c r="J2665" s="209" t="s">
        <v>13842</v>
      </c>
      <c r="K2665" s="162"/>
      <c r="L2665" s="162"/>
      <c r="M2665" s="162"/>
      <c r="N2665" s="169"/>
      <c r="O2665" s="183"/>
      <c r="P2665" s="169"/>
      <c r="Q2665" s="183"/>
      <c r="R2665" s="177"/>
      <c r="S2665" s="177"/>
      <c r="T2665" s="177"/>
      <c r="U2665" s="155"/>
      <c r="V2665" s="155"/>
      <c r="W2665" s="179" t="s">
        <v>14513</v>
      </c>
      <c r="X2665" s="168"/>
      <c r="Y2665" s="364"/>
      <c r="Z2665" s="169"/>
      <c r="AA2665" s="163" t="str">
        <f t="shared" si="70"/>
        <v>https://shopeefood.vn/bo-suu-tap/</v>
      </c>
      <c r="AB2665" s="351"/>
    </row>
    <row r="2666" spans="1:28" ht="90">
      <c r="A2666" s="151" t="s">
        <v>1852</v>
      </c>
      <c r="B2666" s="152"/>
      <c r="C2666" s="152" t="s">
        <v>1236</v>
      </c>
      <c r="D2666" s="152" t="s">
        <v>209</v>
      </c>
      <c r="E2666" s="243" t="s">
        <v>372</v>
      </c>
      <c r="F2666" s="176" t="s">
        <v>14514</v>
      </c>
      <c r="G2666" s="177" t="str">
        <f t="shared" si="67"/>
        <v>[VIP]_Phúc Long Coffee &amp; Tea_Combo 99k_3.3</v>
      </c>
      <c r="H2666" s="783" t="s">
        <v>14515</v>
      </c>
      <c r="I2666" s="283">
        <v>46084</v>
      </c>
      <c r="J2666" s="209" t="s">
        <v>13842</v>
      </c>
      <c r="K2666" s="162"/>
      <c r="L2666" s="162"/>
      <c r="M2666" s="162"/>
      <c r="N2666" s="169"/>
      <c r="O2666" s="183"/>
      <c r="P2666" s="169"/>
      <c r="Q2666" s="183"/>
      <c r="R2666" s="177"/>
      <c r="S2666" s="177"/>
      <c r="T2666" s="177"/>
      <c r="U2666" s="155"/>
      <c r="V2666" s="155" t="b">
        <v>0</v>
      </c>
      <c r="W2666" s="168"/>
      <c r="X2666" s="168"/>
      <c r="Y2666" s="173">
        <v>20912</v>
      </c>
      <c r="Z2666" s="162" t="s">
        <v>8446</v>
      </c>
      <c r="AA2666" s="163" t="str">
        <f t="shared" si="70"/>
        <v>https://shopeefood.vn/bo-suu-tap/v-23k-phuclong</v>
      </c>
      <c r="AB2666" s="351"/>
    </row>
    <row r="2667" spans="1:28" ht="135">
      <c r="A2667" s="151" t="s">
        <v>1852</v>
      </c>
      <c r="B2667" s="152"/>
      <c r="C2667" s="152" t="s">
        <v>1236</v>
      </c>
      <c r="D2667" s="152" t="s">
        <v>207</v>
      </c>
      <c r="E2667" s="243" t="s">
        <v>372</v>
      </c>
      <c r="F2667" s="176" t="s">
        <v>14516</v>
      </c>
      <c r="G2667" s="177" t="str">
        <f t="shared" si="67"/>
        <v>[SuperVIP]_Phúc Long Coffee &amp; Tea_Combo 88k_8.3</v>
      </c>
      <c r="H2667" s="783" t="s">
        <v>14517</v>
      </c>
      <c r="I2667" s="283">
        <v>46237</v>
      </c>
      <c r="J2667" s="209" t="s">
        <v>13842</v>
      </c>
      <c r="K2667" s="162"/>
      <c r="L2667" s="162"/>
      <c r="M2667" s="162"/>
      <c r="N2667" s="169"/>
      <c r="O2667" s="183"/>
      <c r="P2667" s="169"/>
      <c r="Q2667" s="183"/>
      <c r="R2667" s="177"/>
      <c r="S2667" s="177"/>
      <c r="T2667" s="177"/>
      <c r="U2667" s="155"/>
      <c r="V2667" s="155" t="b">
        <v>0</v>
      </c>
      <c r="W2667" s="179" t="s">
        <v>14513</v>
      </c>
      <c r="X2667" s="168"/>
      <c r="Y2667" s="364"/>
      <c r="Z2667" s="169"/>
      <c r="AA2667" s="163" t="str">
        <f t="shared" si="70"/>
        <v>https://shopeefood.vn/bo-suu-tap/</v>
      </c>
      <c r="AB2667" s="351"/>
    </row>
    <row r="2668" spans="1:28" ht="120">
      <c r="A2668" s="151" t="s">
        <v>1852</v>
      </c>
      <c r="B2668" s="152"/>
      <c r="C2668" s="152" t="s">
        <v>1236</v>
      </c>
      <c r="D2668" s="152" t="s">
        <v>201</v>
      </c>
      <c r="E2668" s="243" t="s">
        <v>372</v>
      </c>
      <c r="F2668" s="176" t="s">
        <v>14518</v>
      </c>
      <c r="G2668" s="177" t="str">
        <f t="shared" si="67"/>
        <v>[SJBP]_Phúc Long Coffee &amp; Tea_Combo 119k_Mar</v>
      </c>
      <c r="H2668" s="783" t="s">
        <v>14519</v>
      </c>
      <c r="I2668" s="183" t="s">
        <v>14520</v>
      </c>
      <c r="J2668" s="209" t="s">
        <v>13842</v>
      </c>
      <c r="K2668" s="162"/>
      <c r="L2668" s="162"/>
      <c r="M2668" s="162"/>
      <c r="N2668" s="169"/>
      <c r="O2668" s="183"/>
      <c r="P2668" s="169"/>
      <c r="Q2668" s="183"/>
      <c r="R2668" s="177"/>
      <c r="S2668" s="177"/>
      <c r="T2668" s="177"/>
      <c r="U2668" s="155"/>
      <c r="V2668" s="155" t="b">
        <v>0</v>
      </c>
      <c r="W2668" s="168"/>
      <c r="X2668" s="168"/>
      <c r="Y2668" s="364"/>
      <c r="Z2668" s="169"/>
      <c r="AA2668" s="163" t="str">
        <f t="shared" si="70"/>
        <v>https://shopeefood.vn/bo-suu-tap/</v>
      </c>
      <c r="AB2668" s="351"/>
    </row>
    <row r="2669" spans="1:28" ht="120">
      <c r="A2669" s="151" t="s">
        <v>1852</v>
      </c>
      <c r="B2669" s="152"/>
      <c r="C2669" s="152" t="s">
        <v>1236</v>
      </c>
      <c r="D2669" s="152" t="s">
        <v>201</v>
      </c>
      <c r="E2669" s="243" t="s">
        <v>372</v>
      </c>
      <c r="F2669" s="176" t="s">
        <v>14521</v>
      </c>
      <c r="G2669" s="177" t="str">
        <f t="shared" si="67"/>
        <v>[SJBP]_Phúc Long Coffee &amp; Tea_M2T1_Mar</v>
      </c>
      <c r="H2669" s="783" t="s">
        <v>14522</v>
      </c>
      <c r="I2669" s="183" t="s">
        <v>14523</v>
      </c>
      <c r="J2669" s="209" t="s">
        <v>13842</v>
      </c>
      <c r="K2669" s="162"/>
      <c r="L2669" s="162"/>
      <c r="M2669" s="162"/>
      <c r="N2669" s="169"/>
      <c r="O2669" s="183"/>
      <c r="P2669" s="169"/>
      <c r="Q2669" s="183"/>
      <c r="R2669" s="177"/>
      <c r="S2669" s="177"/>
      <c r="T2669" s="177"/>
      <c r="U2669" s="155"/>
      <c r="V2669" s="155" t="b">
        <v>0</v>
      </c>
      <c r="W2669" s="168"/>
      <c r="X2669" s="168"/>
      <c r="Y2669" s="364"/>
      <c r="Z2669" s="169"/>
      <c r="AA2669" s="163" t="str">
        <f t="shared" si="70"/>
        <v>https://shopeefood.vn/bo-suu-tap/</v>
      </c>
      <c r="AB2669" s="351"/>
    </row>
    <row r="2670" spans="1:28" ht="255">
      <c r="A2670" s="151" t="s">
        <v>1852</v>
      </c>
      <c r="B2670" s="152"/>
      <c r="C2670" s="152" t="s">
        <v>1236</v>
      </c>
      <c r="D2670" s="152" t="s">
        <v>209</v>
      </c>
      <c r="E2670" s="180" t="s">
        <v>258</v>
      </c>
      <c r="F2670" s="155" t="s">
        <v>3468</v>
      </c>
      <c r="G2670" s="177" t="str">
        <f t="shared" si="67"/>
        <v>[VIP]_Cheese Coffee_BOGO_Mar</v>
      </c>
      <c r="H2670" s="609" t="s">
        <v>14524</v>
      </c>
      <c r="I2670" s="183" t="s">
        <v>14525</v>
      </c>
      <c r="J2670" s="209" t="s">
        <v>11497</v>
      </c>
      <c r="K2670" s="162"/>
      <c r="L2670" s="162"/>
      <c r="M2670" s="162"/>
      <c r="N2670" s="169"/>
      <c r="O2670" s="183"/>
      <c r="P2670" s="169"/>
      <c r="Q2670" s="183"/>
      <c r="R2670" s="177"/>
      <c r="S2670" s="177"/>
      <c r="T2670" s="177"/>
      <c r="U2670" s="155"/>
      <c r="V2670" s="155" t="b">
        <v>0</v>
      </c>
      <c r="W2670" s="168"/>
      <c r="X2670" s="168"/>
      <c r="Y2670" s="364"/>
      <c r="Z2670" s="169"/>
      <c r="AA2670" s="163" t="str">
        <f t="shared" si="70"/>
        <v>https://shopeefood.vn/bo-suu-tap/</v>
      </c>
      <c r="AB2670" s="351"/>
    </row>
    <row r="2671" spans="1:28" ht="195">
      <c r="A2671" s="151" t="s">
        <v>1852</v>
      </c>
      <c r="B2671" s="152"/>
      <c r="C2671" s="152" t="s">
        <v>1236</v>
      </c>
      <c r="D2671" s="152" t="s">
        <v>207</v>
      </c>
      <c r="E2671" s="180" t="s">
        <v>403</v>
      </c>
      <c r="F2671" s="155" t="s">
        <v>14526</v>
      </c>
      <c r="G2671" s="177" t="str">
        <f t="shared" si="67"/>
        <v>[SuperVIP]_The Coffee House_9-11.3</v>
      </c>
      <c r="H2671" s="609" t="s">
        <v>14527</v>
      </c>
      <c r="I2671" s="183" t="s">
        <v>14496</v>
      </c>
      <c r="J2671" s="184" t="s">
        <v>1669</v>
      </c>
      <c r="K2671" s="162"/>
      <c r="L2671" s="162"/>
      <c r="M2671" s="162"/>
      <c r="N2671" s="169"/>
      <c r="O2671" s="183"/>
      <c r="P2671" s="169"/>
      <c r="Q2671" s="183"/>
      <c r="R2671" s="177"/>
      <c r="S2671" s="177"/>
      <c r="T2671" s="177"/>
      <c r="U2671" s="155"/>
      <c r="V2671" s="155" t="b">
        <v>0</v>
      </c>
      <c r="W2671" s="168"/>
      <c r="X2671" s="168"/>
      <c r="Y2671" s="364"/>
      <c r="Z2671" s="169"/>
      <c r="AA2671" s="163" t="str">
        <f t="shared" si="70"/>
        <v>https://shopeefood.vn/bo-suu-tap/</v>
      </c>
      <c r="AB2671" s="351"/>
    </row>
    <row r="2672" spans="1:28" ht="180">
      <c r="A2672" s="151" t="s">
        <v>1852</v>
      </c>
      <c r="B2672" s="152"/>
      <c r="C2672" s="152" t="s">
        <v>1236</v>
      </c>
      <c r="D2672" s="152" t="s">
        <v>209</v>
      </c>
      <c r="E2672" s="180" t="s">
        <v>403</v>
      </c>
      <c r="F2672" s="155" t="s">
        <v>14528</v>
      </c>
      <c r="G2672" s="177" t="str">
        <f t="shared" si="67"/>
        <v>[VIP]_The Coffee House_4-6.3</v>
      </c>
      <c r="H2672" s="609" t="s">
        <v>14529</v>
      </c>
      <c r="I2672" s="183" t="s">
        <v>2597</v>
      </c>
      <c r="J2672" s="184" t="s">
        <v>1669</v>
      </c>
      <c r="K2672" s="162"/>
      <c r="L2672" s="162"/>
      <c r="M2672" s="162"/>
      <c r="N2672" s="169"/>
      <c r="O2672" s="183"/>
      <c r="P2672" s="169"/>
      <c r="Q2672" s="183"/>
      <c r="R2672" s="177"/>
      <c r="S2672" s="177"/>
      <c r="T2672" s="177"/>
      <c r="U2672" s="155"/>
      <c r="V2672" s="155" t="b">
        <v>0</v>
      </c>
      <c r="W2672" s="168"/>
      <c r="X2672" s="168"/>
      <c r="Y2672" s="364"/>
      <c r="Z2672" s="169"/>
      <c r="AA2672" s="163" t="str">
        <f t="shared" si="70"/>
        <v>https://shopeefood.vn/bo-suu-tap/</v>
      </c>
      <c r="AB2672" s="351"/>
    </row>
    <row r="2673" spans="1:28" ht="180">
      <c r="A2673" s="151" t="s">
        <v>1852</v>
      </c>
      <c r="B2673" s="152"/>
      <c r="C2673" s="152" t="s">
        <v>1236</v>
      </c>
      <c r="D2673" s="152" t="s">
        <v>209</v>
      </c>
      <c r="E2673" s="180" t="s">
        <v>403</v>
      </c>
      <c r="F2673" s="155" t="s">
        <v>14530</v>
      </c>
      <c r="G2673" s="177" t="str">
        <f t="shared" si="67"/>
        <v>[VIP]_The Coffee House_25-27Mar</v>
      </c>
      <c r="H2673" s="609" t="s">
        <v>14531</v>
      </c>
      <c r="I2673" s="183" t="s">
        <v>14505</v>
      </c>
      <c r="J2673" s="184" t="s">
        <v>1669</v>
      </c>
      <c r="K2673" s="162"/>
      <c r="L2673" s="162"/>
      <c r="M2673" s="162"/>
      <c r="N2673" s="169"/>
      <c r="O2673" s="183"/>
      <c r="P2673" s="169"/>
      <c r="Q2673" s="183"/>
      <c r="R2673" s="177"/>
      <c r="S2673" s="177"/>
      <c r="T2673" s="177"/>
      <c r="U2673" s="155"/>
      <c r="V2673" s="155" t="b">
        <v>0</v>
      </c>
      <c r="W2673" s="168"/>
      <c r="X2673" s="168"/>
      <c r="Y2673" s="364"/>
      <c r="Z2673" s="169"/>
      <c r="AA2673" s="163" t="str">
        <f t="shared" si="70"/>
        <v>https://shopeefood.vn/bo-suu-tap/</v>
      </c>
      <c r="AB2673" s="351"/>
    </row>
    <row r="2674" spans="1:28" ht="150">
      <c r="A2674" s="151" t="s">
        <v>1852</v>
      </c>
      <c r="B2674" s="152"/>
      <c r="C2674" s="152" t="s">
        <v>1236</v>
      </c>
      <c r="D2674" s="152" t="s">
        <v>201</v>
      </c>
      <c r="E2674" s="180" t="s">
        <v>403</v>
      </c>
      <c r="F2674" s="155" t="s">
        <v>991</v>
      </c>
      <c r="G2674" s="177" t="str">
        <f t="shared" si="67"/>
        <v>[SJBP]_The Coffee House_WC Mon</v>
      </c>
      <c r="H2674" s="612" t="s">
        <v>14532</v>
      </c>
      <c r="I2674" s="183" t="s">
        <v>14533</v>
      </c>
      <c r="J2674" s="184" t="s">
        <v>1669</v>
      </c>
      <c r="K2674" s="162"/>
      <c r="L2674" s="162"/>
      <c r="M2674" s="162"/>
      <c r="N2674" s="169"/>
      <c r="O2674" s="183"/>
      <c r="P2674" s="169"/>
      <c r="Q2674" s="183"/>
      <c r="R2674" s="176" t="s">
        <v>14534</v>
      </c>
      <c r="S2674" s="177"/>
      <c r="T2674" s="177"/>
      <c r="U2674" s="155"/>
      <c r="V2674" s="155" t="b">
        <v>0</v>
      </c>
      <c r="W2674" s="168"/>
      <c r="X2674" s="168"/>
      <c r="Y2674" s="364"/>
      <c r="Z2674" s="169"/>
      <c r="AA2674" s="163" t="str">
        <f t="shared" si="70"/>
        <v>https://shopeefood.vn/bo-suu-tap/</v>
      </c>
      <c r="AB2674" s="351"/>
    </row>
    <row r="2675" spans="1:28" ht="225">
      <c r="A2675" s="151" t="s">
        <v>1852</v>
      </c>
      <c r="B2675" s="152"/>
      <c r="C2675" s="152" t="s">
        <v>1236</v>
      </c>
      <c r="D2675" s="152" t="s">
        <v>207</v>
      </c>
      <c r="E2675" s="180" t="s">
        <v>1015</v>
      </c>
      <c r="F2675" s="155" t="s">
        <v>1852</v>
      </c>
      <c r="G2675" s="177" t="str">
        <f t="shared" si="67"/>
        <v>[SuperVIP]_Highlands Coffee_Mar</v>
      </c>
      <c r="H2675" s="840" t="s">
        <v>14535</v>
      </c>
      <c r="I2675" s="183" t="s">
        <v>14536</v>
      </c>
      <c r="J2675" s="209" t="s">
        <v>1019</v>
      </c>
      <c r="K2675" s="162"/>
      <c r="L2675" s="162"/>
      <c r="M2675" s="162"/>
      <c r="N2675" s="169"/>
      <c r="O2675" s="183"/>
      <c r="P2675" s="169"/>
      <c r="Q2675" s="183" t="s">
        <v>14537</v>
      </c>
      <c r="R2675" s="183" t="s">
        <v>14537</v>
      </c>
      <c r="S2675" s="183" t="s">
        <v>14537</v>
      </c>
      <c r="T2675" s="183" t="s">
        <v>14538</v>
      </c>
      <c r="U2675" s="155"/>
      <c r="V2675" s="155" t="b">
        <v>0</v>
      </c>
      <c r="W2675" s="168"/>
      <c r="X2675" s="168"/>
      <c r="Y2675" s="173">
        <v>22248</v>
      </c>
      <c r="Z2675" s="162" t="s">
        <v>14539</v>
      </c>
      <c r="AA2675" s="163" t="str">
        <f t="shared" si="70"/>
        <v>https://shopeefood.vn/bo-suu-tap/sv-highlandscoffee</v>
      </c>
      <c r="AB2675" s="351"/>
    </row>
    <row r="2676" spans="1:28" ht="225">
      <c r="A2676" s="151" t="s">
        <v>1852</v>
      </c>
      <c r="B2676" s="152"/>
      <c r="C2676" s="152" t="s">
        <v>1236</v>
      </c>
      <c r="D2676" s="152" t="s">
        <v>207</v>
      </c>
      <c r="E2676" s="180" t="s">
        <v>1015</v>
      </c>
      <c r="F2676" s="155" t="s">
        <v>14540</v>
      </c>
      <c r="G2676" s="177" t="str">
        <f t="shared" si="67"/>
        <v>[SuperVIP]_Highlands Coffee_9-13Mar</v>
      </c>
      <c r="H2676" s="840" t="s">
        <v>14541</v>
      </c>
      <c r="I2676" s="183" t="s">
        <v>14542</v>
      </c>
      <c r="J2676" s="209" t="s">
        <v>1019</v>
      </c>
      <c r="K2676" s="162"/>
      <c r="L2676" s="162"/>
      <c r="M2676" s="162"/>
      <c r="N2676" s="169"/>
      <c r="O2676" s="183"/>
      <c r="P2676" s="169"/>
      <c r="Q2676" s="183" t="s">
        <v>14543</v>
      </c>
      <c r="R2676" s="183" t="s">
        <v>14543</v>
      </c>
      <c r="S2676" s="183" t="s">
        <v>14543</v>
      </c>
      <c r="T2676" s="183" t="s">
        <v>14544</v>
      </c>
      <c r="U2676" s="155"/>
      <c r="V2676" s="155" t="b">
        <v>0</v>
      </c>
      <c r="W2676" s="168"/>
      <c r="X2676" s="168"/>
      <c r="Y2676" s="364"/>
      <c r="Z2676" s="169"/>
      <c r="AA2676" s="163" t="str">
        <f t="shared" si="70"/>
        <v>https://shopeefood.vn/bo-suu-tap/</v>
      </c>
      <c r="AB2676" s="351"/>
    </row>
    <row r="2677" spans="1:28" ht="225">
      <c r="A2677" s="151" t="s">
        <v>1852</v>
      </c>
      <c r="B2677" s="152"/>
      <c r="C2677" s="152" t="s">
        <v>1236</v>
      </c>
      <c r="D2677" s="152" t="s">
        <v>207</v>
      </c>
      <c r="E2677" s="180" t="s">
        <v>1015</v>
      </c>
      <c r="F2677" s="155" t="s">
        <v>14489</v>
      </c>
      <c r="G2677" s="177" t="str">
        <f t="shared" si="67"/>
        <v>[SuperVIP]_Highlands Coffee_16-20Mar</v>
      </c>
      <c r="H2677" s="840" t="s">
        <v>14545</v>
      </c>
      <c r="I2677" s="183" t="s">
        <v>3218</v>
      </c>
      <c r="J2677" s="209" t="s">
        <v>1019</v>
      </c>
      <c r="K2677" s="162"/>
      <c r="L2677" s="162"/>
      <c r="M2677" s="162"/>
      <c r="N2677" s="169"/>
      <c r="O2677" s="183"/>
      <c r="P2677" s="169"/>
      <c r="Q2677" s="183" t="s">
        <v>14546</v>
      </c>
      <c r="R2677" s="183" t="s">
        <v>14546</v>
      </c>
      <c r="S2677" s="183" t="s">
        <v>14546</v>
      </c>
      <c r="T2677" s="183" t="s">
        <v>14546</v>
      </c>
      <c r="U2677" s="155"/>
      <c r="V2677" s="155" t="b">
        <v>0</v>
      </c>
      <c r="W2677" s="168"/>
      <c r="X2677" s="168"/>
      <c r="Y2677" s="364"/>
      <c r="Z2677" s="169"/>
      <c r="AA2677" s="163" t="str">
        <f t="shared" si="70"/>
        <v>https://shopeefood.vn/bo-suu-tap/</v>
      </c>
      <c r="AB2677" s="351"/>
    </row>
    <row r="2678" spans="1:28" ht="120">
      <c r="A2678" s="151" t="s">
        <v>935</v>
      </c>
      <c r="B2678" s="152"/>
      <c r="C2678" s="152" t="s">
        <v>1236</v>
      </c>
      <c r="D2678" s="152" t="s">
        <v>205</v>
      </c>
      <c r="E2678" s="180" t="s">
        <v>1469</v>
      </c>
      <c r="F2678" s="155" t="s">
        <v>14547</v>
      </c>
      <c r="G2678" s="177" t="str">
        <f t="shared" si="67"/>
        <v>[JBP]_Gong Cha_gifting</v>
      </c>
      <c r="H2678" s="176" t="s">
        <v>14548</v>
      </c>
      <c r="I2678" s="183" t="s">
        <v>14549</v>
      </c>
      <c r="J2678" s="184" t="s">
        <v>14550</v>
      </c>
      <c r="K2678" s="162"/>
      <c r="L2678" s="162"/>
      <c r="M2678" s="162"/>
      <c r="N2678" s="169"/>
      <c r="O2678" s="183"/>
      <c r="P2678" s="169"/>
      <c r="Q2678" s="183"/>
      <c r="R2678" s="177"/>
      <c r="S2678" s="177"/>
      <c r="T2678" s="177"/>
      <c r="U2678" s="155"/>
      <c r="V2678" s="155" t="b">
        <v>0</v>
      </c>
      <c r="W2678" s="179" t="s">
        <v>14551</v>
      </c>
      <c r="X2678" s="168"/>
      <c r="Y2678" s="364"/>
      <c r="Z2678" s="169"/>
      <c r="AA2678" s="163" t="str">
        <f t="shared" si="70"/>
        <v>https://shopeefood.vn/bo-suu-tap/</v>
      </c>
      <c r="AB2678" s="351"/>
    </row>
    <row r="2679" spans="1:28" ht="14">
      <c r="A2679" s="151"/>
      <c r="B2679" s="152"/>
      <c r="C2679" s="152"/>
      <c r="D2679" s="152"/>
      <c r="E2679" s="180"/>
      <c r="F2679" s="155"/>
      <c r="G2679" s="217"/>
      <c r="H2679" s="176"/>
      <c r="I2679" s="183"/>
      <c r="J2679" s="169"/>
      <c r="K2679" s="162"/>
      <c r="L2679" s="162"/>
      <c r="M2679" s="162"/>
      <c r="N2679" s="169"/>
      <c r="O2679" s="183"/>
      <c r="P2679" s="169"/>
      <c r="Q2679" s="183"/>
      <c r="R2679" s="177"/>
      <c r="S2679" s="177"/>
      <c r="T2679" s="177"/>
      <c r="U2679" s="155"/>
      <c r="V2679" s="155" t="b">
        <v>0</v>
      </c>
      <c r="W2679" s="168"/>
      <c r="X2679" s="168"/>
      <c r="Y2679" s="364"/>
      <c r="Z2679" s="169"/>
      <c r="AA2679" s="163" t="str">
        <f t="shared" si="70"/>
        <v>https://shopeefood.vn/bo-suu-tap/</v>
      </c>
      <c r="AB2679" s="351"/>
    </row>
    <row r="2680" spans="1:28" ht="14">
      <c r="A2680" s="151"/>
      <c r="B2680" s="152"/>
      <c r="C2680" s="152"/>
      <c r="D2680" s="152"/>
      <c r="E2680" s="180"/>
      <c r="F2680" s="155"/>
      <c r="G2680" s="217"/>
      <c r="H2680" s="176"/>
      <c r="I2680" s="183"/>
      <c r="J2680" s="169"/>
      <c r="K2680" s="162"/>
      <c r="L2680" s="162"/>
      <c r="M2680" s="162"/>
      <c r="N2680" s="169"/>
      <c r="O2680" s="183"/>
      <c r="P2680" s="169"/>
      <c r="Q2680" s="183"/>
      <c r="R2680" s="177"/>
      <c r="S2680" s="177"/>
      <c r="T2680" s="177"/>
      <c r="U2680" s="155"/>
      <c r="V2680" s="155" t="b">
        <v>0</v>
      </c>
      <c r="W2680" s="168"/>
      <c r="X2680" s="168"/>
      <c r="Y2680" s="364"/>
      <c r="Z2680" s="169"/>
      <c r="AA2680" s="163" t="str">
        <f t="shared" si="70"/>
        <v>https://shopeefood.vn/bo-suu-tap/</v>
      </c>
      <c r="AB2680" s="351"/>
    </row>
    <row r="2681" spans="1:28" ht="14">
      <c r="A2681" s="151"/>
      <c r="B2681" s="152"/>
      <c r="C2681" s="152"/>
      <c r="D2681" s="152"/>
      <c r="E2681" s="180"/>
      <c r="F2681" s="155"/>
      <c r="G2681" s="217"/>
      <c r="H2681" s="176"/>
      <c r="I2681" s="183"/>
      <c r="J2681" s="169"/>
      <c r="K2681" s="162"/>
      <c r="L2681" s="162"/>
      <c r="M2681" s="162"/>
      <c r="N2681" s="169"/>
      <c r="O2681" s="183"/>
      <c r="P2681" s="169"/>
      <c r="Q2681" s="183"/>
      <c r="R2681" s="177"/>
      <c r="S2681" s="177"/>
      <c r="T2681" s="177"/>
      <c r="U2681" s="155"/>
      <c r="V2681" s="155" t="b">
        <v>0</v>
      </c>
      <c r="W2681" s="168"/>
      <c r="X2681" s="168"/>
      <c r="Y2681" s="364"/>
      <c r="Z2681" s="169"/>
      <c r="AA2681" s="163" t="str">
        <f t="shared" si="70"/>
        <v>https://shopeefood.vn/bo-suu-tap/</v>
      </c>
      <c r="AB2681" s="351"/>
    </row>
    <row r="2682" spans="1:28" ht="14">
      <c r="A2682" s="151"/>
      <c r="B2682" s="152"/>
      <c r="C2682" s="152"/>
      <c r="D2682" s="152"/>
      <c r="E2682" s="180"/>
      <c r="F2682" s="155"/>
      <c r="G2682" s="217"/>
      <c r="H2682" s="176"/>
      <c r="I2682" s="183"/>
      <c r="J2682" s="169"/>
      <c r="K2682" s="162"/>
      <c r="L2682" s="162"/>
      <c r="M2682" s="162"/>
      <c r="N2682" s="169"/>
      <c r="O2682" s="183"/>
      <c r="P2682" s="169"/>
      <c r="Q2682" s="183"/>
      <c r="R2682" s="177"/>
      <c r="S2682" s="177"/>
      <c r="T2682" s="177"/>
      <c r="U2682" s="155"/>
      <c r="V2682" s="155" t="b">
        <v>0</v>
      </c>
      <c r="W2682" s="168"/>
      <c r="X2682" s="168"/>
      <c r="Y2682" s="364"/>
      <c r="Z2682" s="169"/>
      <c r="AA2682" s="163" t="str">
        <f t="shared" si="70"/>
        <v>https://shopeefood.vn/bo-suu-tap/</v>
      </c>
      <c r="AB2682" s="351"/>
    </row>
    <row r="2683" spans="1:28" ht="14">
      <c r="A2683" s="151"/>
      <c r="B2683" s="152"/>
      <c r="C2683" s="152"/>
      <c r="D2683" s="152"/>
      <c r="E2683" s="180"/>
      <c r="F2683" s="155"/>
      <c r="G2683" s="217"/>
      <c r="H2683" s="176"/>
      <c r="I2683" s="183"/>
      <c r="J2683" s="169"/>
      <c r="K2683" s="162"/>
      <c r="L2683" s="162"/>
      <c r="M2683" s="162"/>
      <c r="N2683" s="169"/>
      <c r="O2683" s="183"/>
      <c r="P2683" s="169"/>
      <c r="Q2683" s="183"/>
      <c r="R2683" s="177"/>
      <c r="S2683" s="177"/>
      <c r="T2683" s="177"/>
      <c r="U2683" s="155"/>
      <c r="V2683" s="155" t="b">
        <v>0</v>
      </c>
      <c r="W2683" s="168"/>
      <c r="X2683" s="168"/>
      <c r="Y2683" s="364"/>
      <c r="Z2683" s="169"/>
      <c r="AA2683" s="163" t="str">
        <f t="shared" si="70"/>
        <v>https://shopeefood.vn/bo-suu-tap/</v>
      </c>
      <c r="AB2683" s="351"/>
    </row>
    <row r="2684" spans="1:28" ht="14">
      <c r="A2684" s="151"/>
      <c r="B2684" s="152"/>
      <c r="C2684" s="152"/>
      <c r="D2684" s="152"/>
      <c r="E2684" s="180"/>
      <c r="F2684" s="155"/>
      <c r="G2684" s="217"/>
      <c r="H2684" s="176"/>
      <c r="I2684" s="183"/>
      <c r="J2684" s="169"/>
      <c r="K2684" s="162"/>
      <c r="L2684" s="162"/>
      <c r="M2684" s="162"/>
      <c r="N2684" s="169"/>
      <c r="O2684" s="183"/>
      <c r="P2684" s="169"/>
      <c r="Q2684" s="183"/>
      <c r="R2684" s="177"/>
      <c r="S2684" s="177"/>
      <c r="T2684" s="177"/>
      <c r="U2684" s="155"/>
      <c r="V2684" s="155" t="b">
        <v>0</v>
      </c>
      <c r="W2684" s="168"/>
      <c r="X2684" s="168"/>
      <c r="Y2684" s="364"/>
      <c r="Z2684" s="169"/>
      <c r="AA2684" s="163" t="str">
        <f t="shared" si="70"/>
        <v>https://shopeefood.vn/bo-suu-tap/</v>
      </c>
      <c r="AB2684" s="351"/>
    </row>
    <row r="2685" spans="1:28" ht="14">
      <c r="A2685" s="151"/>
      <c r="B2685" s="152"/>
      <c r="C2685" s="152"/>
      <c r="D2685" s="152"/>
      <c r="E2685" s="180"/>
      <c r="F2685" s="155"/>
      <c r="G2685" s="217"/>
      <c r="H2685" s="176"/>
      <c r="I2685" s="183"/>
      <c r="J2685" s="169"/>
      <c r="K2685" s="162"/>
      <c r="L2685" s="162"/>
      <c r="M2685" s="162"/>
      <c r="N2685" s="169"/>
      <c r="O2685" s="183"/>
      <c r="P2685" s="169"/>
      <c r="Q2685" s="183"/>
      <c r="R2685" s="177"/>
      <c r="S2685" s="177"/>
      <c r="T2685" s="177"/>
      <c r="U2685" s="155"/>
      <c r="V2685" s="155" t="b">
        <v>0</v>
      </c>
      <c r="W2685" s="168"/>
      <c r="X2685" s="168"/>
      <c r="Y2685" s="364"/>
      <c r="Z2685" s="169"/>
      <c r="AA2685" s="163" t="str">
        <f t="shared" si="70"/>
        <v>https://shopeefood.vn/bo-suu-tap/</v>
      </c>
      <c r="AB2685" s="351"/>
    </row>
    <row r="2686" spans="1:28" ht="14">
      <c r="A2686" s="151"/>
      <c r="B2686" s="152"/>
      <c r="C2686" s="152"/>
      <c r="D2686" s="152"/>
      <c r="E2686" s="180"/>
      <c r="F2686" s="155"/>
      <c r="G2686" s="217"/>
      <c r="H2686" s="176"/>
      <c r="I2686" s="183"/>
      <c r="J2686" s="169"/>
      <c r="K2686" s="162"/>
      <c r="L2686" s="162"/>
      <c r="M2686" s="162"/>
      <c r="N2686" s="169"/>
      <c r="O2686" s="183"/>
      <c r="P2686" s="169"/>
      <c r="Q2686" s="183"/>
      <c r="R2686" s="177"/>
      <c r="S2686" s="177"/>
      <c r="T2686" s="177"/>
      <c r="U2686" s="155"/>
      <c r="V2686" s="155" t="b">
        <v>0</v>
      </c>
      <c r="W2686" s="168"/>
      <c r="X2686" s="168"/>
      <c r="Y2686" s="364"/>
      <c r="Z2686" s="169"/>
      <c r="AA2686" s="163" t="str">
        <f t="shared" si="70"/>
        <v>https://shopeefood.vn/bo-suu-tap/</v>
      </c>
      <c r="AB2686" s="351"/>
    </row>
    <row r="2687" spans="1:28" ht="14">
      <c r="A2687" s="151"/>
      <c r="B2687" s="152"/>
      <c r="C2687" s="152"/>
      <c r="D2687" s="152"/>
      <c r="E2687" s="180"/>
      <c r="F2687" s="155"/>
      <c r="G2687" s="217"/>
      <c r="H2687" s="176"/>
      <c r="I2687" s="183"/>
      <c r="J2687" s="169"/>
      <c r="K2687" s="162"/>
      <c r="L2687" s="162"/>
      <c r="M2687" s="162"/>
      <c r="N2687" s="169"/>
      <c r="O2687" s="183"/>
      <c r="P2687" s="169"/>
      <c r="Q2687" s="183"/>
      <c r="R2687" s="177"/>
      <c r="S2687" s="177"/>
      <c r="T2687" s="177"/>
      <c r="U2687" s="155"/>
      <c r="V2687" s="155" t="b">
        <v>0</v>
      </c>
      <c r="W2687" s="168"/>
      <c r="X2687" s="168"/>
      <c r="Y2687" s="364"/>
      <c r="Z2687" s="169"/>
      <c r="AA2687" s="163" t="str">
        <f t="shared" si="70"/>
        <v>https://shopeefood.vn/bo-suu-tap/</v>
      </c>
      <c r="AB2687" s="351"/>
    </row>
    <row r="2688" spans="1:28" ht="14">
      <c r="A2688" s="151"/>
      <c r="B2688" s="152"/>
      <c r="C2688" s="152"/>
      <c r="D2688" s="152"/>
      <c r="E2688" s="180"/>
      <c r="F2688" s="155"/>
      <c r="G2688" s="217"/>
      <c r="H2688" s="176"/>
      <c r="I2688" s="183"/>
      <c r="J2688" s="169"/>
      <c r="K2688" s="162"/>
      <c r="L2688" s="162"/>
      <c r="M2688" s="162"/>
      <c r="N2688" s="169"/>
      <c r="O2688" s="183"/>
      <c r="P2688" s="169"/>
      <c r="Q2688" s="183"/>
      <c r="R2688" s="177"/>
      <c r="S2688" s="177"/>
      <c r="T2688" s="177"/>
      <c r="U2688" s="155"/>
      <c r="V2688" s="155" t="b">
        <v>0</v>
      </c>
      <c r="W2688" s="168"/>
      <c r="X2688" s="168"/>
      <c r="Y2688" s="364"/>
      <c r="Z2688" s="169"/>
      <c r="AA2688" s="163" t="str">
        <f t="shared" si="70"/>
        <v>https://shopeefood.vn/bo-suu-tap/</v>
      </c>
      <c r="AB2688" s="351"/>
    </row>
    <row r="2689" spans="1:28" ht="14">
      <c r="A2689" s="151"/>
      <c r="B2689" s="152"/>
      <c r="C2689" s="152"/>
      <c r="D2689" s="152"/>
      <c r="E2689" s="180"/>
      <c r="F2689" s="155"/>
      <c r="G2689" s="217"/>
      <c r="H2689" s="176"/>
      <c r="I2689" s="183"/>
      <c r="J2689" s="169"/>
      <c r="K2689" s="162"/>
      <c r="L2689" s="162"/>
      <c r="M2689" s="162"/>
      <c r="N2689" s="169"/>
      <c r="O2689" s="183"/>
      <c r="P2689" s="169"/>
      <c r="Q2689" s="183"/>
      <c r="R2689" s="177"/>
      <c r="S2689" s="177"/>
      <c r="T2689" s="177"/>
      <c r="U2689" s="155"/>
      <c r="V2689" s="155" t="b">
        <v>0</v>
      </c>
      <c r="W2689" s="168"/>
      <c r="X2689" s="168"/>
      <c r="Y2689" s="364"/>
      <c r="Z2689" s="169"/>
      <c r="AA2689" s="163" t="str">
        <f t="shared" si="70"/>
        <v>https://shopeefood.vn/bo-suu-tap/</v>
      </c>
      <c r="AB2689" s="351"/>
    </row>
    <row r="2690" spans="1:28" ht="14">
      <c r="A2690" s="151"/>
      <c r="B2690" s="152"/>
      <c r="C2690" s="152"/>
      <c r="D2690" s="152"/>
      <c r="E2690" s="180"/>
      <c r="F2690" s="155"/>
      <c r="G2690" s="217"/>
      <c r="H2690" s="176"/>
      <c r="I2690" s="183"/>
      <c r="J2690" s="169"/>
      <c r="K2690" s="162"/>
      <c r="L2690" s="162"/>
      <c r="M2690" s="162"/>
      <c r="N2690" s="169"/>
      <c r="O2690" s="183"/>
      <c r="P2690" s="169"/>
      <c r="Q2690" s="183"/>
      <c r="R2690" s="177"/>
      <c r="S2690" s="177"/>
      <c r="T2690" s="177"/>
      <c r="U2690" s="155"/>
      <c r="V2690" s="155" t="b">
        <v>0</v>
      </c>
      <c r="W2690" s="168"/>
      <c r="X2690" s="168"/>
      <c r="Y2690" s="364"/>
      <c r="Z2690" s="169"/>
      <c r="AA2690" s="163" t="str">
        <f t="shared" si="70"/>
        <v>https://shopeefood.vn/bo-suu-tap/</v>
      </c>
      <c r="AB2690" s="351"/>
    </row>
    <row r="2691" spans="1:28" ht="14">
      <c r="A2691" s="151"/>
      <c r="B2691" s="152"/>
      <c r="C2691" s="152"/>
      <c r="D2691" s="152"/>
      <c r="E2691" s="180"/>
      <c r="F2691" s="155"/>
      <c r="G2691" s="217"/>
      <c r="H2691" s="176"/>
      <c r="I2691" s="183"/>
      <c r="J2691" s="169"/>
      <c r="K2691" s="162"/>
      <c r="L2691" s="162"/>
      <c r="M2691" s="162"/>
      <c r="N2691" s="169"/>
      <c r="O2691" s="183"/>
      <c r="P2691" s="169"/>
      <c r="Q2691" s="183"/>
      <c r="R2691" s="177"/>
      <c r="S2691" s="177"/>
      <c r="T2691" s="177"/>
      <c r="U2691" s="155"/>
      <c r="V2691" s="155" t="b">
        <v>0</v>
      </c>
      <c r="W2691" s="168"/>
      <c r="X2691" s="168"/>
      <c r="Y2691" s="364"/>
      <c r="Z2691" s="169"/>
      <c r="AA2691" s="163" t="str">
        <f t="shared" si="70"/>
        <v>https://shopeefood.vn/bo-suu-tap/</v>
      </c>
      <c r="AB2691" s="351"/>
    </row>
    <row r="2692" spans="1:28" ht="14">
      <c r="A2692" s="151"/>
      <c r="B2692" s="152"/>
      <c r="C2692" s="152"/>
      <c r="D2692" s="152"/>
      <c r="E2692" s="180"/>
      <c r="F2692" s="155"/>
      <c r="G2692" s="217"/>
      <c r="H2692" s="176"/>
      <c r="I2692" s="183"/>
      <c r="J2692" s="169"/>
      <c r="K2692" s="162"/>
      <c r="L2692" s="162"/>
      <c r="M2692" s="162"/>
      <c r="N2692" s="169"/>
      <c r="O2692" s="183"/>
      <c r="P2692" s="169"/>
      <c r="Q2692" s="183"/>
      <c r="R2692" s="177"/>
      <c r="S2692" s="177"/>
      <c r="T2692" s="177"/>
      <c r="U2692" s="155"/>
      <c r="V2692" s="155" t="b">
        <v>0</v>
      </c>
      <c r="W2692" s="168"/>
      <c r="X2692" s="168"/>
      <c r="Y2692" s="364"/>
      <c r="Z2692" s="169"/>
      <c r="AA2692" s="163" t="str">
        <f t="shared" si="70"/>
        <v>https://shopeefood.vn/bo-suu-tap/</v>
      </c>
      <c r="AB2692" s="351"/>
    </row>
    <row r="2693" spans="1:28" ht="14">
      <c r="A2693" s="151"/>
      <c r="B2693" s="152"/>
      <c r="C2693" s="152"/>
      <c r="D2693" s="152"/>
      <c r="E2693" s="180"/>
      <c r="F2693" s="155"/>
      <c r="G2693" s="217"/>
      <c r="H2693" s="176"/>
      <c r="I2693" s="183"/>
      <c r="J2693" s="169"/>
      <c r="K2693" s="162"/>
      <c r="L2693" s="162"/>
      <c r="M2693" s="162"/>
      <c r="N2693" s="169"/>
      <c r="O2693" s="183"/>
      <c r="P2693" s="169"/>
      <c r="Q2693" s="183"/>
      <c r="R2693" s="177"/>
      <c r="S2693" s="177"/>
      <c r="T2693" s="177"/>
      <c r="U2693" s="155"/>
      <c r="V2693" s="155" t="b">
        <v>0</v>
      </c>
      <c r="W2693" s="168"/>
      <c r="X2693" s="168"/>
      <c r="Y2693" s="364"/>
      <c r="Z2693" s="169"/>
      <c r="AA2693" s="163" t="str">
        <f t="shared" si="70"/>
        <v>https://shopeefood.vn/bo-suu-tap/</v>
      </c>
      <c r="AB2693" s="351"/>
    </row>
    <row r="2694" spans="1:28" ht="14">
      <c r="A2694" s="151"/>
      <c r="B2694" s="152"/>
      <c r="C2694" s="152"/>
      <c r="D2694" s="152"/>
      <c r="E2694" s="180"/>
      <c r="F2694" s="155"/>
      <c r="G2694" s="217"/>
      <c r="H2694" s="176"/>
      <c r="I2694" s="183"/>
      <c r="J2694" s="169"/>
      <c r="K2694" s="162"/>
      <c r="L2694" s="162"/>
      <c r="M2694" s="162"/>
      <c r="N2694" s="169"/>
      <c r="O2694" s="183"/>
      <c r="P2694" s="169"/>
      <c r="Q2694" s="183"/>
      <c r="R2694" s="177"/>
      <c r="S2694" s="177"/>
      <c r="T2694" s="177"/>
      <c r="U2694" s="155"/>
      <c r="V2694" s="155" t="b">
        <v>0</v>
      </c>
      <c r="W2694" s="168"/>
      <c r="X2694" s="168"/>
      <c r="Y2694" s="364"/>
      <c r="Z2694" s="169"/>
      <c r="AA2694" s="163" t="str">
        <f t="shared" si="70"/>
        <v>https://shopeefood.vn/bo-suu-tap/</v>
      </c>
      <c r="AB2694" s="351"/>
    </row>
    <row r="2695" spans="1:28" ht="14">
      <c r="A2695" s="151"/>
      <c r="B2695" s="152"/>
      <c r="C2695" s="152"/>
      <c r="D2695" s="152"/>
      <c r="E2695" s="180"/>
      <c r="F2695" s="155"/>
      <c r="G2695" s="217"/>
      <c r="H2695" s="176"/>
      <c r="I2695" s="183"/>
      <c r="J2695" s="169"/>
      <c r="K2695" s="162"/>
      <c r="L2695" s="162"/>
      <c r="M2695" s="162"/>
      <c r="N2695" s="169"/>
      <c r="O2695" s="183"/>
      <c r="P2695" s="169"/>
      <c r="Q2695" s="183"/>
      <c r="R2695" s="177"/>
      <c r="S2695" s="177"/>
      <c r="T2695" s="177"/>
      <c r="U2695" s="155"/>
      <c r="V2695" s="155" t="b">
        <v>0</v>
      </c>
      <c r="W2695" s="168"/>
      <c r="X2695" s="168"/>
      <c r="Y2695" s="364"/>
      <c r="Z2695" s="169"/>
      <c r="AA2695" s="163" t="str">
        <f t="shared" si="70"/>
        <v>https://shopeefood.vn/bo-suu-tap/</v>
      </c>
      <c r="AB2695" s="351"/>
    </row>
    <row r="2696" spans="1:28" ht="14">
      <c r="A2696" s="151"/>
      <c r="B2696" s="152"/>
      <c r="C2696" s="152"/>
      <c r="D2696" s="152"/>
      <c r="E2696" s="180"/>
      <c r="F2696" s="155"/>
      <c r="G2696" s="217"/>
      <c r="H2696" s="176"/>
      <c r="I2696" s="183"/>
      <c r="J2696" s="169"/>
      <c r="K2696" s="162"/>
      <c r="L2696" s="162"/>
      <c r="M2696" s="162"/>
      <c r="N2696" s="169"/>
      <c r="O2696" s="183"/>
      <c r="P2696" s="169"/>
      <c r="Q2696" s="183"/>
      <c r="R2696" s="177"/>
      <c r="S2696" s="177"/>
      <c r="T2696" s="177"/>
      <c r="U2696" s="155"/>
      <c r="V2696" s="155" t="b">
        <v>0</v>
      </c>
      <c r="W2696" s="168"/>
      <c r="X2696" s="168"/>
      <c r="Y2696" s="364"/>
      <c r="Z2696" s="169"/>
      <c r="AA2696" s="163" t="str">
        <f t="shared" si="70"/>
        <v>https://shopeefood.vn/bo-suu-tap/</v>
      </c>
      <c r="AB2696" s="351"/>
    </row>
    <row r="2697" spans="1:28" ht="14">
      <c r="A2697" s="151"/>
      <c r="B2697" s="152"/>
      <c r="C2697" s="152"/>
      <c r="D2697" s="152"/>
      <c r="E2697" s="180"/>
      <c r="F2697" s="155"/>
      <c r="G2697" s="217"/>
      <c r="H2697" s="176"/>
      <c r="I2697" s="183"/>
      <c r="J2697" s="169"/>
      <c r="K2697" s="162"/>
      <c r="L2697" s="162"/>
      <c r="M2697" s="162"/>
      <c r="N2697" s="169"/>
      <c r="O2697" s="183"/>
      <c r="P2697" s="169"/>
      <c r="Q2697" s="183"/>
      <c r="R2697" s="177"/>
      <c r="S2697" s="177"/>
      <c r="T2697" s="177"/>
      <c r="U2697" s="155"/>
      <c r="V2697" s="155" t="b">
        <v>0</v>
      </c>
      <c r="W2697" s="168"/>
      <c r="X2697" s="168"/>
      <c r="Y2697" s="364"/>
      <c r="Z2697" s="169"/>
      <c r="AA2697" s="163" t="str">
        <f t="shared" si="70"/>
        <v>https://shopeefood.vn/bo-suu-tap/</v>
      </c>
      <c r="AB2697" s="351"/>
    </row>
    <row r="2698" spans="1:28" ht="14">
      <c r="A2698" s="151"/>
      <c r="B2698" s="152"/>
      <c r="C2698" s="152"/>
      <c r="D2698" s="152"/>
      <c r="E2698" s="180"/>
      <c r="F2698" s="155"/>
      <c r="G2698" s="217"/>
      <c r="H2698" s="176"/>
      <c r="I2698" s="183"/>
      <c r="J2698" s="169"/>
      <c r="K2698" s="162"/>
      <c r="L2698" s="162"/>
      <c r="M2698" s="162"/>
      <c r="N2698" s="169"/>
      <c r="O2698" s="183"/>
      <c r="P2698" s="169"/>
      <c r="Q2698" s="183"/>
      <c r="R2698" s="177"/>
      <c r="S2698" s="177"/>
      <c r="T2698" s="177"/>
      <c r="U2698" s="155"/>
      <c r="V2698" s="155" t="b">
        <v>0</v>
      </c>
      <c r="W2698" s="168"/>
      <c r="X2698" s="168"/>
      <c r="Y2698" s="364"/>
      <c r="Z2698" s="169"/>
      <c r="AA2698" s="163" t="str">
        <f t="shared" si="70"/>
        <v>https://shopeefood.vn/bo-suu-tap/</v>
      </c>
      <c r="AB2698" s="351"/>
    </row>
    <row r="2699" spans="1:28" ht="14">
      <c r="A2699" s="151"/>
      <c r="B2699" s="152"/>
      <c r="C2699" s="152"/>
      <c r="D2699" s="152"/>
      <c r="E2699" s="180"/>
      <c r="F2699" s="155"/>
      <c r="G2699" s="217"/>
      <c r="H2699" s="176"/>
      <c r="I2699" s="183"/>
      <c r="J2699" s="169"/>
      <c r="K2699" s="162"/>
      <c r="L2699" s="162"/>
      <c r="M2699" s="162"/>
      <c r="N2699" s="169"/>
      <c r="O2699" s="183"/>
      <c r="P2699" s="169"/>
      <c r="Q2699" s="183"/>
      <c r="R2699" s="177"/>
      <c r="S2699" s="177"/>
      <c r="T2699" s="177"/>
      <c r="U2699" s="155"/>
      <c r="V2699" s="155" t="b">
        <v>0</v>
      </c>
      <c r="W2699" s="168"/>
      <c r="X2699" s="168"/>
      <c r="Y2699" s="364"/>
      <c r="Z2699" s="169"/>
      <c r="AA2699" s="163" t="str">
        <f t="shared" si="70"/>
        <v>https://shopeefood.vn/bo-suu-tap/</v>
      </c>
      <c r="AB2699" s="351"/>
    </row>
    <row r="2700" spans="1:28" ht="14">
      <c r="A2700" s="151"/>
      <c r="B2700" s="152"/>
      <c r="C2700" s="152"/>
      <c r="D2700" s="152"/>
      <c r="E2700" s="180"/>
      <c r="F2700" s="155"/>
      <c r="G2700" s="217"/>
      <c r="H2700" s="176"/>
      <c r="I2700" s="183"/>
      <c r="J2700" s="169"/>
      <c r="K2700" s="162"/>
      <c r="L2700" s="162"/>
      <c r="M2700" s="162"/>
      <c r="N2700" s="169"/>
      <c r="O2700" s="183"/>
      <c r="P2700" s="169"/>
      <c r="Q2700" s="183"/>
      <c r="R2700" s="177"/>
      <c r="S2700" s="177"/>
      <c r="T2700" s="177"/>
      <c r="U2700" s="155"/>
      <c r="V2700" s="155" t="b">
        <v>0</v>
      </c>
      <c r="W2700" s="168"/>
      <c r="X2700" s="168"/>
      <c r="Y2700" s="364"/>
      <c r="Z2700" s="169"/>
      <c r="AA2700" s="163" t="str">
        <f t="shared" si="70"/>
        <v>https://shopeefood.vn/bo-suu-tap/</v>
      </c>
      <c r="AB2700" s="351"/>
    </row>
    <row r="2701" spans="1:28" ht="14">
      <c r="A2701" s="151"/>
      <c r="B2701" s="152"/>
      <c r="C2701" s="152"/>
      <c r="D2701" s="152"/>
      <c r="E2701" s="180"/>
      <c r="F2701" s="155"/>
      <c r="G2701" s="217"/>
      <c r="H2701" s="176"/>
      <c r="I2701" s="183"/>
      <c r="J2701" s="169"/>
      <c r="K2701" s="162"/>
      <c r="L2701" s="162"/>
      <c r="M2701" s="162"/>
      <c r="N2701" s="169"/>
      <c r="O2701" s="183"/>
      <c r="P2701" s="169"/>
      <c r="Q2701" s="183"/>
      <c r="R2701" s="177"/>
      <c r="S2701" s="177"/>
      <c r="T2701" s="177"/>
      <c r="U2701" s="155"/>
      <c r="V2701" s="155" t="b">
        <v>0</v>
      </c>
      <c r="W2701" s="168"/>
      <c r="X2701" s="168"/>
      <c r="Y2701" s="364"/>
      <c r="Z2701" s="169"/>
      <c r="AA2701" s="163" t="str">
        <f t="shared" si="70"/>
        <v>https://shopeefood.vn/bo-suu-tap/</v>
      </c>
      <c r="AB2701" s="351"/>
    </row>
    <row r="2702" spans="1:28" ht="14">
      <c r="A2702" s="151"/>
      <c r="B2702" s="152"/>
      <c r="C2702" s="152"/>
      <c r="D2702" s="152"/>
      <c r="E2702" s="180"/>
      <c r="F2702" s="155"/>
      <c r="G2702" s="217"/>
      <c r="H2702" s="176"/>
      <c r="I2702" s="183"/>
      <c r="J2702" s="169"/>
      <c r="K2702" s="162"/>
      <c r="L2702" s="162"/>
      <c r="M2702" s="162"/>
      <c r="N2702" s="169"/>
      <c r="O2702" s="183"/>
      <c r="P2702" s="169"/>
      <c r="Q2702" s="183"/>
      <c r="R2702" s="177"/>
      <c r="S2702" s="177"/>
      <c r="T2702" s="177"/>
      <c r="U2702" s="155"/>
      <c r="V2702" s="155" t="b">
        <v>0</v>
      </c>
      <c r="W2702" s="168"/>
      <c r="X2702" s="168"/>
      <c r="Y2702" s="364"/>
      <c r="Z2702" s="169"/>
      <c r="AA2702" s="163" t="str">
        <f t="shared" si="70"/>
        <v>https://shopeefood.vn/bo-suu-tap/</v>
      </c>
      <c r="AB2702" s="351"/>
    </row>
    <row r="2703" spans="1:28" ht="14">
      <c r="A2703" s="151"/>
      <c r="B2703" s="152"/>
      <c r="C2703" s="152"/>
      <c r="D2703" s="152"/>
      <c r="E2703" s="180"/>
      <c r="F2703" s="155"/>
      <c r="G2703" s="217"/>
      <c r="H2703" s="176"/>
      <c r="I2703" s="183"/>
      <c r="J2703" s="169"/>
      <c r="K2703" s="162"/>
      <c r="L2703" s="162"/>
      <c r="M2703" s="162"/>
      <c r="N2703" s="169"/>
      <c r="O2703" s="183"/>
      <c r="P2703" s="169"/>
      <c r="Q2703" s="183"/>
      <c r="R2703" s="177"/>
      <c r="S2703" s="177"/>
      <c r="T2703" s="177"/>
      <c r="U2703" s="155"/>
      <c r="V2703" s="155" t="b">
        <v>0</v>
      </c>
      <c r="W2703" s="168"/>
      <c r="X2703" s="168"/>
      <c r="Y2703" s="364"/>
      <c r="Z2703" s="169"/>
      <c r="AA2703" s="163" t="str">
        <f t="shared" si="70"/>
        <v>https://shopeefood.vn/bo-suu-tap/</v>
      </c>
      <c r="AB2703" s="351"/>
    </row>
    <row r="2704" spans="1:28" ht="14">
      <c r="A2704" s="151"/>
      <c r="B2704" s="152"/>
      <c r="C2704" s="152"/>
      <c r="D2704" s="152"/>
      <c r="E2704" s="180"/>
      <c r="F2704" s="155"/>
      <c r="G2704" s="217"/>
      <c r="H2704" s="176"/>
      <c r="I2704" s="183"/>
      <c r="J2704" s="169"/>
      <c r="K2704" s="162"/>
      <c r="L2704" s="162"/>
      <c r="M2704" s="162"/>
      <c r="N2704" s="169"/>
      <c r="O2704" s="183"/>
      <c r="P2704" s="169"/>
      <c r="Q2704" s="183"/>
      <c r="R2704" s="177"/>
      <c r="S2704" s="177"/>
      <c r="T2704" s="177"/>
      <c r="U2704" s="155"/>
      <c r="V2704" s="155" t="b">
        <v>0</v>
      </c>
      <c r="W2704" s="168"/>
      <c r="X2704" s="168"/>
      <c r="Y2704" s="364"/>
      <c r="Z2704" s="169"/>
      <c r="AA2704" s="163" t="str">
        <f t="shared" si="70"/>
        <v>https://shopeefood.vn/bo-suu-tap/</v>
      </c>
      <c r="AB2704" s="351"/>
    </row>
    <row r="2705" spans="1:28" ht="14">
      <c r="A2705" s="151"/>
      <c r="B2705" s="152"/>
      <c r="C2705" s="152"/>
      <c r="D2705" s="152"/>
      <c r="E2705" s="180"/>
      <c r="F2705" s="155"/>
      <c r="G2705" s="217"/>
      <c r="H2705" s="176"/>
      <c r="I2705" s="183"/>
      <c r="J2705" s="169"/>
      <c r="K2705" s="162"/>
      <c r="L2705" s="162"/>
      <c r="M2705" s="162"/>
      <c r="N2705" s="169"/>
      <c r="O2705" s="183"/>
      <c r="P2705" s="169"/>
      <c r="Q2705" s="183"/>
      <c r="R2705" s="177"/>
      <c r="S2705" s="177"/>
      <c r="T2705" s="177"/>
      <c r="U2705" s="155"/>
      <c r="V2705" s="155" t="b">
        <v>0</v>
      </c>
      <c r="W2705" s="168"/>
      <c r="X2705" s="168"/>
      <c r="Y2705" s="364"/>
      <c r="Z2705" s="169"/>
      <c r="AA2705" s="163" t="str">
        <f t="shared" si="70"/>
        <v>https://shopeefood.vn/bo-suu-tap/</v>
      </c>
      <c r="AB2705" s="351"/>
    </row>
    <row r="2706" spans="1:28" ht="14">
      <c r="A2706" s="151"/>
      <c r="B2706" s="152"/>
      <c r="C2706" s="152"/>
      <c r="D2706" s="152"/>
      <c r="E2706" s="180"/>
      <c r="F2706" s="155"/>
      <c r="G2706" s="217"/>
      <c r="H2706" s="176"/>
      <c r="I2706" s="183"/>
      <c r="J2706" s="169"/>
      <c r="K2706" s="162"/>
      <c r="L2706" s="162"/>
      <c r="M2706" s="162"/>
      <c r="N2706" s="169"/>
      <c r="O2706" s="183"/>
      <c r="P2706" s="169"/>
      <c r="Q2706" s="183"/>
      <c r="R2706" s="177"/>
      <c r="S2706" s="177"/>
      <c r="T2706" s="177"/>
      <c r="U2706" s="155"/>
      <c r="V2706" s="155" t="b">
        <v>0</v>
      </c>
      <c r="W2706" s="168"/>
      <c r="X2706" s="168"/>
      <c r="Y2706" s="364"/>
      <c r="Z2706" s="169"/>
      <c r="AA2706" s="163" t="str">
        <f t="shared" si="70"/>
        <v>https://shopeefood.vn/bo-suu-tap/</v>
      </c>
      <c r="AB2706" s="351"/>
    </row>
    <row r="2707" spans="1:28" ht="14">
      <c r="A2707" s="151"/>
      <c r="B2707" s="152"/>
      <c r="C2707" s="152"/>
      <c r="D2707" s="152"/>
      <c r="E2707" s="180"/>
      <c r="F2707" s="155"/>
      <c r="G2707" s="217"/>
      <c r="H2707" s="176"/>
      <c r="I2707" s="183"/>
      <c r="J2707" s="169"/>
      <c r="K2707" s="162"/>
      <c r="L2707" s="162"/>
      <c r="M2707" s="162"/>
      <c r="N2707" s="169"/>
      <c r="O2707" s="183"/>
      <c r="P2707" s="169"/>
      <c r="Q2707" s="183"/>
      <c r="R2707" s="177"/>
      <c r="S2707" s="177"/>
      <c r="T2707" s="177"/>
      <c r="U2707" s="155"/>
      <c r="V2707" s="155" t="b">
        <v>0</v>
      </c>
      <c r="W2707" s="168"/>
      <c r="X2707" s="168"/>
      <c r="Y2707" s="364"/>
      <c r="Z2707" s="169"/>
      <c r="AA2707" s="163" t="str">
        <f t="shared" si="70"/>
        <v>https://shopeefood.vn/bo-suu-tap/</v>
      </c>
      <c r="AB2707" s="351"/>
    </row>
    <row r="2708" spans="1:28" ht="14">
      <c r="A2708" s="151"/>
      <c r="B2708" s="152"/>
      <c r="C2708" s="152"/>
      <c r="D2708" s="152"/>
      <c r="E2708" s="180"/>
      <c r="F2708" s="155"/>
      <c r="G2708" s="217"/>
      <c r="H2708" s="176"/>
      <c r="I2708" s="183"/>
      <c r="J2708" s="169"/>
      <c r="K2708" s="162"/>
      <c r="L2708" s="162"/>
      <c r="M2708" s="162"/>
      <c r="N2708" s="169"/>
      <c r="O2708" s="183"/>
      <c r="P2708" s="169"/>
      <c r="Q2708" s="183"/>
      <c r="R2708" s="177"/>
      <c r="S2708" s="177"/>
      <c r="T2708" s="177"/>
      <c r="U2708" s="155"/>
      <c r="V2708" s="155" t="b">
        <v>0</v>
      </c>
      <c r="W2708" s="168"/>
      <c r="X2708" s="168"/>
      <c r="Y2708" s="364"/>
      <c r="Z2708" s="169"/>
      <c r="AA2708" s="163" t="str">
        <f t="shared" si="70"/>
        <v>https://shopeefood.vn/bo-suu-tap/</v>
      </c>
      <c r="AB2708" s="351"/>
    </row>
    <row r="2709" spans="1:28" ht="14">
      <c r="A2709" s="151"/>
      <c r="B2709" s="152"/>
      <c r="C2709" s="152"/>
      <c r="D2709" s="152"/>
      <c r="E2709" s="180"/>
      <c r="F2709" s="155"/>
      <c r="G2709" s="217"/>
      <c r="H2709" s="176"/>
      <c r="I2709" s="183"/>
      <c r="J2709" s="169"/>
      <c r="K2709" s="162"/>
      <c r="L2709" s="162"/>
      <c r="M2709" s="162"/>
      <c r="N2709" s="169"/>
      <c r="O2709" s="183"/>
      <c r="P2709" s="169"/>
      <c r="Q2709" s="183"/>
      <c r="R2709" s="177"/>
      <c r="S2709" s="177"/>
      <c r="T2709" s="177"/>
      <c r="U2709" s="155"/>
      <c r="V2709" s="155" t="b">
        <v>0</v>
      </c>
      <c r="W2709" s="168"/>
      <c r="X2709" s="168"/>
      <c r="Y2709" s="364"/>
      <c r="Z2709" s="169"/>
      <c r="AA2709" s="163" t="str">
        <f t="shared" si="70"/>
        <v>https://shopeefood.vn/bo-suu-tap/</v>
      </c>
      <c r="AB2709" s="351"/>
    </row>
    <row r="2710" spans="1:28" ht="14">
      <c r="A2710" s="151"/>
      <c r="B2710" s="152"/>
      <c r="C2710" s="152"/>
      <c r="D2710" s="152"/>
      <c r="E2710" s="180"/>
      <c r="F2710" s="155"/>
      <c r="G2710" s="217"/>
      <c r="H2710" s="176"/>
      <c r="I2710" s="183"/>
      <c r="J2710" s="169"/>
      <c r="K2710" s="162"/>
      <c r="L2710" s="162"/>
      <c r="M2710" s="162"/>
      <c r="N2710" s="169"/>
      <c r="O2710" s="183"/>
      <c r="P2710" s="169"/>
      <c r="Q2710" s="183"/>
      <c r="R2710" s="177"/>
      <c r="S2710" s="177"/>
      <c r="T2710" s="177"/>
      <c r="U2710" s="155"/>
      <c r="V2710" s="155" t="b">
        <v>0</v>
      </c>
      <c r="W2710" s="168"/>
      <c r="X2710" s="168"/>
      <c r="Y2710" s="364"/>
      <c r="Z2710" s="169"/>
      <c r="AA2710" s="163" t="str">
        <f t="shared" si="70"/>
        <v>https://shopeefood.vn/bo-suu-tap/</v>
      </c>
      <c r="AB2710" s="351"/>
    </row>
    <row r="2711" spans="1:28" ht="14">
      <c r="A2711" s="151"/>
      <c r="B2711" s="152"/>
      <c r="C2711" s="152"/>
      <c r="D2711" s="152"/>
      <c r="E2711" s="180"/>
      <c r="F2711" s="155"/>
      <c r="G2711" s="217"/>
      <c r="H2711" s="176"/>
      <c r="I2711" s="183"/>
      <c r="J2711" s="169"/>
      <c r="K2711" s="162"/>
      <c r="L2711" s="162"/>
      <c r="M2711" s="162"/>
      <c r="N2711" s="169"/>
      <c r="O2711" s="183"/>
      <c r="P2711" s="169"/>
      <c r="Q2711" s="183"/>
      <c r="R2711" s="177"/>
      <c r="S2711" s="177"/>
      <c r="T2711" s="177"/>
      <c r="U2711" s="155"/>
      <c r="V2711" s="155" t="b">
        <v>0</v>
      </c>
      <c r="W2711" s="168"/>
      <c r="X2711" s="168"/>
      <c r="Y2711" s="364"/>
      <c r="Z2711" s="169"/>
      <c r="AA2711" s="163" t="str">
        <f t="shared" si="70"/>
        <v>https://shopeefood.vn/bo-suu-tap/</v>
      </c>
      <c r="AB2711" s="351"/>
    </row>
    <row r="2712" spans="1:28" ht="14">
      <c r="A2712" s="151"/>
      <c r="B2712" s="152"/>
      <c r="C2712" s="152"/>
      <c r="D2712" s="152"/>
      <c r="E2712" s="180"/>
      <c r="F2712" s="155"/>
      <c r="G2712" s="217"/>
      <c r="H2712" s="176"/>
      <c r="I2712" s="183"/>
      <c r="J2712" s="169"/>
      <c r="K2712" s="162"/>
      <c r="L2712" s="162"/>
      <c r="M2712" s="162"/>
      <c r="N2712" s="169"/>
      <c r="O2712" s="183"/>
      <c r="P2712" s="169"/>
      <c r="Q2712" s="183"/>
      <c r="R2712" s="177"/>
      <c r="S2712" s="177"/>
      <c r="T2712" s="177"/>
      <c r="U2712" s="155"/>
      <c r="V2712" s="155" t="b">
        <v>0</v>
      </c>
      <c r="W2712" s="168"/>
      <c r="X2712" s="168"/>
      <c r="Y2712" s="364"/>
      <c r="Z2712" s="169"/>
      <c r="AA2712" s="163" t="str">
        <f t="shared" si="70"/>
        <v>https://shopeefood.vn/bo-suu-tap/</v>
      </c>
      <c r="AB2712" s="351"/>
    </row>
    <row r="2713" spans="1:28" ht="14">
      <c r="A2713" s="151"/>
      <c r="B2713" s="152"/>
      <c r="C2713" s="152"/>
      <c r="D2713" s="152"/>
      <c r="E2713" s="180"/>
      <c r="F2713" s="155"/>
      <c r="G2713" s="217"/>
      <c r="H2713" s="176"/>
      <c r="I2713" s="183"/>
      <c r="J2713" s="169"/>
      <c r="K2713" s="162"/>
      <c r="L2713" s="162"/>
      <c r="M2713" s="162"/>
      <c r="N2713" s="169"/>
      <c r="O2713" s="183"/>
      <c r="P2713" s="169"/>
      <c r="Q2713" s="183"/>
      <c r="R2713" s="177"/>
      <c r="S2713" s="177"/>
      <c r="T2713" s="177"/>
      <c r="U2713" s="155"/>
      <c r="V2713" s="155" t="b">
        <v>0</v>
      </c>
      <c r="W2713" s="168"/>
      <c r="X2713" s="168"/>
      <c r="Y2713" s="364"/>
      <c r="Z2713" s="169"/>
      <c r="AA2713" s="163" t="str">
        <f t="shared" si="70"/>
        <v>https://shopeefood.vn/bo-suu-tap/</v>
      </c>
      <c r="AB2713" s="351"/>
    </row>
    <row r="2714" spans="1:28" ht="14">
      <c r="A2714" s="151"/>
      <c r="B2714" s="152"/>
      <c r="C2714" s="152"/>
      <c r="D2714" s="152"/>
      <c r="E2714" s="180"/>
      <c r="F2714" s="155"/>
      <c r="G2714" s="217"/>
      <c r="H2714" s="176"/>
      <c r="I2714" s="183"/>
      <c r="J2714" s="169"/>
      <c r="K2714" s="162"/>
      <c r="L2714" s="162"/>
      <c r="M2714" s="162"/>
      <c r="N2714" s="169"/>
      <c r="O2714" s="183"/>
      <c r="P2714" s="169"/>
      <c r="Q2714" s="183"/>
      <c r="R2714" s="177"/>
      <c r="S2714" s="177"/>
      <c r="T2714" s="177"/>
      <c r="U2714" s="155"/>
      <c r="V2714" s="155" t="b">
        <v>0</v>
      </c>
      <c r="W2714" s="168"/>
      <c r="X2714" s="168"/>
      <c r="Y2714" s="364"/>
      <c r="Z2714" s="169"/>
      <c r="AA2714" s="163" t="str">
        <f t="shared" si="70"/>
        <v>https://shopeefood.vn/bo-suu-tap/</v>
      </c>
      <c r="AB2714" s="351"/>
    </row>
    <row r="2715" spans="1:28" ht="14">
      <c r="A2715" s="151"/>
      <c r="B2715" s="152"/>
      <c r="C2715" s="152"/>
      <c r="D2715" s="152"/>
      <c r="E2715" s="180"/>
      <c r="F2715" s="155"/>
      <c r="G2715" s="217"/>
      <c r="H2715" s="176"/>
      <c r="I2715" s="183"/>
      <c r="J2715" s="169"/>
      <c r="K2715" s="162"/>
      <c r="L2715" s="162"/>
      <c r="M2715" s="162"/>
      <c r="N2715" s="169"/>
      <c r="O2715" s="183"/>
      <c r="P2715" s="169"/>
      <c r="Q2715" s="183"/>
      <c r="R2715" s="177"/>
      <c r="S2715" s="177"/>
      <c r="T2715" s="177"/>
      <c r="U2715" s="155"/>
      <c r="V2715" s="155" t="b">
        <v>0</v>
      </c>
      <c r="W2715" s="168"/>
      <c r="X2715" s="168"/>
      <c r="Y2715" s="364"/>
      <c r="Z2715" s="169"/>
      <c r="AA2715" s="163" t="str">
        <f t="shared" si="70"/>
        <v>https://shopeefood.vn/bo-suu-tap/</v>
      </c>
      <c r="AB2715" s="351"/>
    </row>
    <row r="2716" spans="1:28" ht="14">
      <c r="A2716" s="151"/>
      <c r="B2716" s="152"/>
      <c r="C2716" s="152"/>
      <c r="D2716" s="152"/>
      <c r="E2716" s="180"/>
      <c r="F2716" s="155"/>
      <c r="G2716" s="217"/>
      <c r="H2716" s="176"/>
      <c r="I2716" s="183"/>
      <c r="J2716" s="169"/>
      <c r="K2716" s="162"/>
      <c r="L2716" s="162"/>
      <c r="M2716" s="162"/>
      <c r="N2716" s="169"/>
      <c r="O2716" s="183"/>
      <c r="P2716" s="169"/>
      <c r="Q2716" s="183"/>
      <c r="R2716" s="177"/>
      <c r="S2716" s="177"/>
      <c r="T2716" s="177"/>
      <c r="U2716" s="155"/>
      <c r="V2716" s="155" t="b">
        <v>0</v>
      </c>
      <c r="W2716" s="168"/>
      <c r="X2716" s="168"/>
      <c r="Y2716" s="364"/>
      <c r="Z2716" s="169"/>
      <c r="AA2716" s="163" t="str">
        <f t="shared" si="70"/>
        <v>https://shopeefood.vn/bo-suu-tap/</v>
      </c>
      <c r="AB2716" s="351"/>
    </row>
    <row r="2717" spans="1:28" ht="14">
      <c r="A2717" s="151"/>
      <c r="B2717" s="152"/>
      <c r="C2717" s="152"/>
      <c r="D2717" s="152"/>
      <c r="E2717" s="180"/>
      <c r="F2717" s="155"/>
      <c r="G2717" s="217"/>
      <c r="H2717" s="176"/>
      <c r="I2717" s="183"/>
      <c r="J2717" s="169"/>
      <c r="K2717" s="162"/>
      <c r="L2717" s="162"/>
      <c r="M2717" s="162"/>
      <c r="N2717" s="169"/>
      <c r="O2717" s="183"/>
      <c r="P2717" s="169"/>
      <c r="Q2717" s="183"/>
      <c r="R2717" s="177"/>
      <c r="S2717" s="177"/>
      <c r="T2717" s="177"/>
      <c r="U2717" s="155"/>
      <c r="V2717" s="155" t="b">
        <v>0</v>
      </c>
      <c r="W2717" s="168"/>
      <c r="X2717" s="168"/>
      <c r="Y2717" s="364"/>
      <c r="Z2717" s="169"/>
      <c r="AA2717" s="163" t="str">
        <f t="shared" si="70"/>
        <v>https://shopeefood.vn/bo-suu-tap/</v>
      </c>
      <c r="AB2717" s="351"/>
    </row>
    <row r="2718" spans="1:28" ht="14">
      <c r="A2718" s="151"/>
      <c r="B2718" s="152"/>
      <c r="C2718" s="152"/>
      <c r="D2718" s="152"/>
      <c r="E2718" s="180"/>
      <c r="F2718" s="155"/>
      <c r="G2718" s="217"/>
      <c r="H2718" s="176"/>
      <c r="I2718" s="183"/>
      <c r="J2718" s="169"/>
      <c r="K2718" s="162"/>
      <c r="L2718" s="162"/>
      <c r="M2718" s="162"/>
      <c r="N2718" s="169"/>
      <c r="O2718" s="183"/>
      <c r="P2718" s="169"/>
      <c r="Q2718" s="183"/>
      <c r="R2718" s="177"/>
      <c r="S2718" s="177"/>
      <c r="T2718" s="177"/>
      <c r="U2718" s="155"/>
      <c r="V2718" s="155" t="b">
        <v>0</v>
      </c>
      <c r="W2718" s="168"/>
      <c r="X2718" s="168"/>
      <c r="Y2718" s="364"/>
      <c r="Z2718" s="169"/>
      <c r="AA2718" s="163" t="str">
        <f t="shared" si="70"/>
        <v>https://shopeefood.vn/bo-suu-tap/</v>
      </c>
      <c r="AB2718" s="351"/>
    </row>
    <row r="2719" spans="1:28" ht="14">
      <c r="A2719" s="151"/>
      <c r="B2719" s="152"/>
      <c r="C2719" s="152"/>
      <c r="D2719" s="152"/>
      <c r="E2719" s="180"/>
      <c r="F2719" s="155"/>
      <c r="G2719" s="217"/>
      <c r="H2719" s="176"/>
      <c r="I2719" s="183"/>
      <c r="J2719" s="169"/>
      <c r="K2719" s="162"/>
      <c r="L2719" s="162"/>
      <c r="M2719" s="162"/>
      <c r="N2719" s="169"/>
      <c r="O2719" s="183"/>
      <c r="P2719" s="169"/>
      <c r="Q2719" s="183"/>
      <c r="R2719" s="177"/>
      <c r="S2719" s="177"/>
      <c r="T2719" s="177"/>
      <c r="U2719" s="155"/>
      <c r="V2719" s="155" t="b">
        <v>0</v>
      </c>
      <c r="W2719" s="168"/>
      <c r="X2719" s="168"/>
      <c r="Y2719" s="364"/>
      <c r="Z2719" s="169"/>
      <c r="AA2719" s="163" t="str">
        <f t="shared" si="70"/>
        <v>https://shopeefood.vn/bo-suu-tap/</v>
      </c>
      <c r="AB2719" s="351"/>
    </row>
    <row r="2720" spans="1:28" ht="14">
      <c r="A2720" s="151"/>
      <c r="B2720" s="152"/>
      <c r="C2720" s="152"/>
      <c r="D2720" s="152"/>
      <c r="E2720" s="180"/>
      <c r="F2720" s="155"/>
      <c r="G2720" s="217"/>
      <c r="H2720" s="176"/>
      <c r="I2720" s="183"/>
      <c r="J2720" s="169"/>
      <c r="K2720" s="162"/>
      <c r="L2720" s="162"/>
      <c r="M2720" s="162"/>
      <c r="N2720" s="169"/>
      <c r="O2720" s="183"/>
      <c r="P2720" s="169"/>
      <c r="Q2720" s="183"/>
      <c r="R2720" s="177"/>
      <c r="S2720" s="177"/>
      <c r="T2720" s="177"/>
      <c r="U2720" s="155"/>
      <c r="V2720" s="155" t="b">
        <v>0</v>
      </c>
      <c r="W2720" s="168"/>
      <c r="X2720" s="168"/>
      <c r="Y2720" s="364"/>
      <c r="Z2720" s="169"/>
      <c r="AA2720" s="163" t="str">
        <f t="shared" si="70"/>
        <v>https://shopeefood.vn/bo-suu-tap/</v>
      </c>
      <c r="AB2720" s="351"/>
    </row>
    <row r="2721" spans="1:28" ht="14">
      <c r="A2721" s="151"/>
      <c r="B2721" s="152"/>
      <c r="C2721" s="152"/>
      <c r="D2721" s="152"/>
      <c r="E2721" s="180"/>
      <c r="F2721" s="155"/>
      <c r="G2721" s="217"/>
      <c r="H2721" s="176"/>
      <c r="I2721" s="183"/>
      <c r="J2721" s="169"/>
      <c r="K2721" s="162"/>
      <c r="L2721" s="162"/>
      <c r="M2721" s="162"/>
      <c r="N2721" s="169"/>
      <c r="O2721" s="183"/>
      <c r="P2721" s="169"/>
      <c r="Q2721" s="183"/>
      <c r="R2721" s="177"/>
      <c r="S2721" s="177"/>
      <c r="T2721" s="177"/>
      <c r="U2721" s="155"/>
      <c r="V2721" s="155" t="b">
        <v>0</v>
      </c>
      <c r="W2721" s="168"/>
      <c r="X2721" s="168"/>
      <c r="Y2721" s="364"/>
      <c r="Z2721" s="169"/>
      <c r="AA2721" s="163" t="str">
        <f t="shared" si="70"/>
        <v>https://shopeefood.vn/bo-suu-tap/</v>
      </c>
      <c r="AB2721" s="351"/>
    </row>
    <row r="2722" spans="1:28" ht="14">
      <c r="A2722" s="151"/>
      <c r="B2722" s="152"/>
      <c r="C2722" s="152"/>
      <c r="D2722" s="152"/>
      <c r="E2722" s="180"/>
      <c r="F2722" s="155"/>
      <c r="G2722" s="217"/>
      <c r="H2722" s="176"/>
      <c r="I2722" s="183"/>
      <c r="J2722" s="169"/>
      <c r="K2722" s="162"/>
      <c r="L2722" s="162"/>
      <c r="M2722" s="162"/>
      <c r="N2722" s="169"/>
      <c r="O2722" s="183"/>
      <c r="P2722" s="169"/>
      <c r="Q2722" s="183"/>
      <c r="R2722" s="177"/>
      <c r="S2722" s="177"/>
      <c r="T2722" s="177"/>
      <c r="U2722" s="155"/>
      <c r="V2722" s="155" t="b">
        <v>0</v>
      </c>
      <c r="W2722" s="168"/>
      <c r="X2722" s="168"/>
      <c r="Y2722" s="364"/>
      <c r="Z2722" s="169"/>
      <c r="AA2722" s="163" t="str">
        <f t="shared" si="70"/>
        <v>https://shopeefood.vn/bo-suu-tap/</v>
      </c>
      <c r="AB2722" s="351"/>
    </row>
    <row r="2723" spans="1:28" ht="14">
      <c r="A2723" s="151"/>
      <c r="B2723" s="152"/>
      <c r="C2723" s="152"/>
      <c r="D2723" s="152"/>
      <c r="E2723" s="180"/>
      <c r="F2723" s="155"/>
      <c r="G2723" s="217"/>
      <c r="H2723" s="176"/>
      <c r="I2723" s="183"/>
      <c r="J2723" s="169"/>
      <c r="K2723" s="162"/>
      <c r="L2723" s="162"/>
      <c r="M2723" s="162"/>
      <c r="N2723" s="169"/>
      <c r="O2723" s="183"/>
      <c r="P2723" s="169"/>
      <c r="Q2723" s="183"/>
      <c r="R2723" s="177"/>
      <c r="S2723" s="177"/>
      <c r="T2723" s="177"/>
      <c r="U2723" s="155"/>
      <c r="V2723" s="155" t="b">
        <v>0</v>
      </c>
      <c r="W2723" s="168"/>
      <c r="X2723" s="168"/>
      <c r="Y2723" s="364"/>
      <c r="Z2723" s="169"/>
      <c r="AA2723" s="163" t="str">
        <f t="shared" si="70"/>
        <v>https://shopeefood.vn/bo-suu-tap/</v>
      </c>
      <c r="AB2723" s="351"/>
    </row>
    <row r="2724" spans="1:28" ht="14">
      <c r="A2724" s="151"/>
      <c r="B2724" s="152"/>
      <c r="C2724" s="152"/>
      <c r="D2724" s="152"/>
      <c r="E2724" s="180"/>
      <c r="F2724" s="155"/>
      <c r="G2724" s="217"/>
      <c r="H2724" s="176"/>
      <c r="I2724" s="183"/>
      <c r="J2724" s="169"/>
      <c r="K2724" s="162"/>
      <c r="L2724" s="162"/>
      <c r="M2724" s="162"/>
      <c r="N2724" s="169"/>
      <c r="O2724" s="183"/>
      <c r="P2724" s="169"/>
      <c r="Q2724" s="183"/>
      <c r="R2724" s="177"/>
      <c r="S2724" s="177"/>
      <c r="T2724" s="177"/>
      <c r="U2724" s="155"/>
      <c r="V2724" s="155" t="b">
        <v>0</v>
      </c>
      <c r="W2724" s="168"/>
      <c r="X2724" s="168"/>
      <c r="Y2724" s="364"/>
      <c r="Z2724" s="169"/>
      <c r="AA2724" s="163" t="str">
        <f t="shared" si="70"/>
        <v>https://shopeefood.vn/bo-suu-tap/</v>
      </c>
      <c r="AB2724" s="351"/>
    </row>
    <row r="2725" spans="1:28" ht="14">
      <c r="A2725" s="151"/>
      <c r="B2725" s="152"/>
      <c r="C2725" s="152"/>
      <c r="D2725" s="152"/>
      <c r="E2725" s="180"/>
      <c r="F2725" s="155"/>
      <c r="G2725" s="217"/>
      <c r="H2725" s="176"/>
      <c r="I2725" s="183"/>
      <c r="J2725" s="169"/>
      <c r="K2725" s="162"/>
      <c r="L2725" s="162"/>
      <c r="M2725" s="162"/>
      <c r="N2725" s="169"/>
      <c r="O2725" s="183"/>
      <c r="P2725" s="169"/>
      <c r="Q2725" s="183"/>
      <c r="R2725" s="177"/>
      <c r="S2725" s="177"/>
      <c r="T2725" s="177"/>
      <c r="U2725" s="155"/>
      <c r="V2725" s="155" t="b">
        <v>0</v>
      </c>
      <c r="W2725" s="168"/>
      <c r="X2725" s="168"/>
      <c r="Y2725" s="364"/>
      <c r="Z2725" s="169"/>
      <c r="AA2725" s="163" t="str">
        <f t="shared" si="70"/>
        <v>https://shopeefood.vn/bo-suu-tap/</v>
      </c>
      <c r="AB2725" s="351"/>
    </row>
    <row r="2726" spans="1:28" ht="14">
      <c r="A2726" s="151"/>
      <c r="B2726" s="152"/>
      <c r="C2726" s="152"/>
      <c r="D2726" s="152"/>
      <c r="E2726" s="180"/>
      <c r="F2726" s="155"/>
      <c r="G2726" s="217"/>
      <c r="H2726" s="176"/>
      <c r="I2726" s="183"/>
      <c r="J2726" s="169"/>
      <c r="K2726" s="162"/>
      <c r="L2726" s="162"/>
      <c r="M2726" s="162"/>
      <c r="N2726" s="169"/>
      <c r="O2726" s="183"/>
      <c r="P2726" s="169"/>
      <c r="Q2726" s="183"/>
      <c r="R2726" s="177"/>
      <c r="S2726" s="177"/>
      <c r="T2726" s="177"/>
      <c r="U2726" s="155"/>
      <c r="V2726" s="155" t="b">
        <v>0</v>
      </c>
      <c r="W2726" s="168"/>
      <c r="X2726" s="168"/>
      <c r="Y2726" s="364"/>
      <c r="Z2726" s="169"/>
      <c r="AA2726" s="163" t="str">
        <f t="shared" si="70"/>
        <v>https://shopeefood.vn/bo-suu-tap/</v>
      </c>
      <c r="AB2726" s="351"/>
    </row>
    <row r="2727" spans="1:28" ht="14">
      <c r="A2727" s="151"/>
      <c r="B2727" s="152"/>
      <c r="C2727" s="152"/>
      <c r="D2727" s="152"/>
      <c r="E2727" s="180"/>
      <c r="F2727" s="155"/>
      <c r="G2727" s="217"/>
      <c r="H2727" s="176"/>
      <c r="I2727" s="183"/>
      <c r="J2727" s="169"/>
      <c r="K2727" s="162"/>
      <c r="L2727" s="162"/>
      <c r="M2727" s="162"/>
      <c r="N2727" s="169"/>
      <c r="O2727" s="183"/>
      <c r="P2727" s="169"/>
      <c r="Q2727" s="183"/>
      <c r="R2727" s="177"/>
      <c r="S2727" s="177"/>
      <c r="T2727" s="177"/>
      <c r="U2727" s="155"/>
      <c r="V2727" s="155" t="b">
        <v>0</v>
      </c>
      <c r="W2727" s="168"/>
      <c r="X2727" s="168"/>
      <c r="Y2727" s="364"/>
      <c r="Z2727" s="169"/>
      <c r="AA2727" s="163" t="str">
        <f t="shared" si="70"/>
        <v>https://shopeefood.vn/bo-suu-tap/</v>
      </c>
      <c r="AB2727" s="351"/>
    </row>
    <row r="2728" spans="1:28" ht="14">
      <c r="A2728" s="151"/>
      <c r="B2728" s="152"/>
      <c r="C2728" s="152"/>
      <c r="D2728" s="152"/>
      <c r="E2728" s="180"/>
      <c r="F2728" s="155"/>
      <c r="G2728" s="217"/>
      <c r="H2728" s="176"/>
      <c r="I2728" s="183"/>
      <c r="J2728" s="169"/>
      <c r="K2728" s="162"/>
      <c r="L2728" s="162"/>
      <c r="M2728" s="162"/>
      <c r="N2728" s="169"/>
      <c r="O2728" s="183"/>
      <c r="P2728" s="169"/>
      <c r="Q2728" s="183"/>
      <c r="R2728" s="177"/>
      <c r="S2728" s="177"/>
      <c r="T2728" s="177"/>
      <c r="U2728" s="155"/>
      <c r="V2728" s="155" t="b">
        <v>0</v>
      </c>
      <c r="W2728" s="168"/>
      <c r="X2728" s="168"/>
      <c r="Y2728" s="364"/>
      <c r="Z2728" s="169"/>
      <c r="AA2728" s="163" t="str">
        <f t="shared" si="70"/>
        <v>https://shopeefood.vn/bo-suu-tap/</v>
      </c>
      <c r="AB2728" s="351"/>
    </row>
    <row r="2729" spans="1:28" ht="14">
      <c r="A2729" s="151"/>
      <c r="B2729" s="152"/>
      <c r="C2729" s="152"/>
      <c r="D2729" s="152"/>
      <c r="E2729" s="180"/>
      <c r="F2729" s="155"/>
      <c r="G2729" s="217"/>
      <c r="H2729" s="176"/>
      <c r="I2729" s="183"/>
      <c r="J2729" s="169"/>
      <c r="K2729" s="162"/>
      <c r="L2729" s="162"/>
      <c r="M2729" s="162"/>
      <c r="N2729" s="169"/>
      <c r="O2729" s="183"/>
      <c r="P2729" s="169"/>
      <c r="Q2729" s="183"/>
      <c r="R2729" s="177"/>
      <c r="S2729" s="177"/>
      <c r="T2729" s="177"/>
      <c r="U2729" s="155"/>
      <c r="V2729" s="155" t="b">
        <v>0</v>
      </c>
      <c r="W2729" s="168"/>
      <c r="X2729" s="168"/>
      <c r="Y2729" s="364"/>
      <c r="Z2729" s="169"/>
      <c r="AA2729" s="163" t="str">
        <f t="shared" si="70"/>
        <v>https://shopeefood.vn/bo-suu-tap/</v>
      </c>
      <c r="AB2729" s="351"/>
    </row>
    <row r="2730" spans="1:28" ht="14">
      <c r="A2730" s="151"/>
      <c r="B2730" s="152"/>
      <c r="C2730" s="152"/>
      <c r="D2730" s="152"/>
      <c r="E2730" s="180"/>
      <c r="F2730" s="155"/>
      <c r="G2730" s="217"/>
      <c r="H2730" s="176"/>
      <c r="I2730" s="183"/>
      <c r="J2730" s="169"/>
      <c r="K2730" s="162"/>
      <c r="L2730" s="162"/>
      <c r="M2730" s="162"/>
      <c r="N2730" s="169"/>
      <c r="O2730" s="183"/>
      <c r="P2730" s="169"/>
      <c r="Q2730" s="183"/>
      <c r="R2730" s="177"/>
      <c r="S2730" s="177"/>
      <c r="T2730" s="177"/>
      <c r="U2730" s="155"/>
      <c r="V2730" s="155" t="b">
        <v>0</v>
      </c>
      <c r="W2730" s="168"/>
      <c r="X2730" s="168"/>
      <c r="Y2730" s="364"/>
      <c r="Z2730" s="169"/>
      <c r="AA2730" s="163" t="str">
        <f t="shared" si="70"/>
        <v>https://shopeefood.vn/bo-suu-tap/</v>
      </c>
      <c r="AB2730" s="351"/>
    </row>
    <row r="2731" spans="1:28" ht="14">
      <c r="A2731" s="151"/>
      <c r="B2731" s="152"/>
      <c r="C2731" s="152"/>
      <c r="D2731" s="152"/>
      <c r="E2731" s="180"/>
      <c r="F2731" s="155"/>
      <c r="G2731" s="217"/>
      <c r="H2731" s="176"/>
      <c r="I2731" s="183"/>
      <c r="J2731" s="169"/>
      <c r="K2731" s="162"/>
      <c r="L2731" s="162"/>
      <c r="M2731" s="162"/>
      <c r="N2731" s="169"/>
      <c r="O2731" s="183"/>
      <c r="P2731" s="169"/>
      <c r="Q2731" s="183"/>
      <c r="R2731" s="177"/>
      <c r="S2731" s="177"/>
      <c r="T2731" s="177"/>
      <c r="U2731" s="155"/>
      <c r="V2731" s="155" t="b">
        <v>0</v>
      </c>
      <c r="W2731" s="168"/>
      <c r="X2731" s="168"/>
      <c r="Y2731" s="364"/>
      <c r="Z2731" s="169"/>
      <c r="AA2731" s="163" t="str">
        <f t="shared" si="70"/>
        <v>https://shopeefood.vn/bo-suu-tap/</v>
      </c>
      <c r="AB2731" s="351"/>
    </row>
    <row r="2732" spans="1:28" ht="14">
      <c r="A2732" s="151"/>
      <c r="B2732" s="152"/>
      <c r="C2732" s="152"/>
      <c r="D2732" s="152"/>
      <c r="E2732" s="180"/>
      <c r="F2732" s="155"/>
      <c r="G2732" s="217"/>
      <c r="H2732" s="176"/>
      <c r="I2732" s="183"/>
      <c r="J2732" s="169"/>
      <c r="K2732" s="162"/>
      <c r="L2732" s="162"/>
      <c r="M2732" s="162"/>
      <c r="N2732" s="169"/>
      <c r="O2732" s="183"/>
      <c r="P2732" s="169"/>
      <c r="Q2732" s="183"/>
      <c r="R2732" s="177"/>
      <c r="S2732" s="177"/>
      <c r="T2732" s="177"/>
      <c r="U2732" s="155"/>
      <c r="V2732" s="155" t="b">
        <v>0</v>
      </c>
      <c r="W2732" s="168"/>
      <c r="X2732" s="168"/>
      <c r="Y2732" s="364"/>
      <c r="Z2732" s="169"/>
      <c r="AA2732" s="163" t="str">
        <f t="shared" si="70"/>
        <v>https://shopeefood.vn/bo-suu-tap/</v>
      </c>
      <c r="AB2732" s="351"/>
    </row>
    <row r="2733" spans="1:28" ht="14">
      <c r="A2733" s="151"/>
      <c r="B2733" s="152"/>
      <c r="C2733" s="152"/>
      <c r="D2733" s="152"/>
      <c r="E2733" s="180"/>
      <c r="F2733" s="155"/>
      <c r="G2733" s="217"/>
      <c r="H2733" s="176"/>
      <c r="I2733" s="183"/>
      <c r="J2733" s="169"/>
      <c r="K2733" s="162"/>
      <c r="L2733" s="162"/>
      <c r="M2733" s="162"/>
      <c r="N2733" s="169"/>
      <c r="O2733" s="183"/>
      <c r="P2733" s="169"/>
      <c r="Q2733" s="183"/>
      <c r="R2733" s="177"/>
      <c r="S2733" s="177"/>
      <c r="T2733" s="177"/>
      <c r="U2733" s="155"/>
      <c r="V2733" s="155" t="b">
        <v>0</v>
      </c>
      <c r="W2733" s="168"/>
      <c r="X2733" s="168"/>
      <c r="Y2733" s="364"/>
      <c r="Z2733" s="169"/>
      <c r="AA2733" s="163" t="str">
        <f t="shared" si="70"/>
        <v>https://shopeefood.vn/bo-suu-tap/</v>
      </c>
      <c r="AB2733" s="351"/>
    </row>
    <row r="2734" spans="1:28" ht="14">
      <c r="A2734" s="151"/>
      <c r="B2734" s="152"/>
      <c r="C2734" s="152"/>
      <c r="D2734" s="152"/>
      <c r="E2734" s="180"/>
      <c r="F2734" s="155"/>
      <c r="G2734" s="217"/>
      <c r="H2734" s="176"/>
      <c r="I2734" s="183"/>
      <c r="J2734" s="169"/>
      <c r="K2734" s="162"/>
      <c r="L2734" s="162"/>
      <c r="M2734" s="162"/>
      <c r="N2734" s="169"/>
      <c r="O2734" s="183"/>
      <c r="P2734" s="169"/>
      <c r="Q2734" s="183"/>
      <c r="R2734" s="177"/>
      <c r="S2734" s="177"/>
      <c r="T2734" s="177"/>
      <c r="U2734" s="155"/>
      <c r="V2734" s="155" t="b">
        <v>0</v>
      </c>
      <c r="W2734" s="168"/>
      <c r="X2734" s="168"/>
      <c r="Y2734" s="364"/>
      <c r="Z2734" s="169"/>
      <c r="AA2734" s="163" t="str">
        <f t="shared" si="70"/>
        <v>https://shopeefood.vn/bo-suu-tap/</v>
      </c>
      <c r="AB2734" s="351"/>
    </row>
    <row r="2735" spans="1:28" ht="14">
      <c r="A2735" s="151"/>
      <c r="B2735" s="152"/>
      <c r="C2735" s="152"/>
      <c r="D2735" s="152"/>
      <c r="E2735" s="180"/>
      <c r="F2735" s="155"/>
      <c r="G2735" s="217"/>
      <c r="H2735" s="176"/>
      <c r="I2735" s="183"/>
      <c r="J2735" s="169"/>
      <c r="K2735" s="162"/>
      <c r="L2735" s="162"/>
      <c r="M2735" s="162"/>
      <c r="N2735" s="169"/>
      <c r="O2735" s="183"/>
      <c r="P2735" s="169"/>
      <c r="Q2735" s="183"/>
      <c r="R2735" s="177"/>
      <c r="S2735" s="177"/>
      <c r="T2735" s="177"/>
      <c r="U2735" s="155"/>
      <c r="V2735" s="155" t="b">
        <v>0</v>
      </c>
      <c r="W2735" s="168"/>
      <c r="X2735" s="168"/>
      <c r="Y2735" s="364"/>
      <c r="Z2735" s="169"/>
      <c r="AA2735" s="163" t="str">
        <f t="shared" si="70"/>
        <v>https://shopeefood.vn/bo-suu-tap/</v>
      </c>
      <c r="AB2735" s="351"/>
    </row>
    <row r="2736" spans="1:28" ht="14">
      <c r="A2736" s="151"/>
      <c r="B2736" s="152"/>
      <c r="C2736" s="152"/>
      <c r="D2736" s="152"/>
      <c r="E2736" s="180"/>
      <c r="F2736" s="155"/>
      <c r="G2736" s="217"/>
      <c r="H2736" s="176"/>
      <c r="I2736" s="183"/>
      <c r="J2736" s="169"/>
      <c r="K2736" s="162"/>
      <c r="L2736" s="162"/>
      <c r="M2736" s="162"/>
      <c r="N2736" s="169"/>
      <c r="O2736" s="183"/>
      <c r="P2736" s="169"/>
      <c r="Q2736" s="183"/>
      <c r="R2736" s="177"/>
      <c r="S2736" s="177"/>
      <c r="T2736" s="177"/>
      <c r="U2736" s="155"/>
      <c r="V2736" s="155" t="b">
        <v>0</v>
      </c>
      <c r="W2736" s="168"/>
      <c r="X2736" s="168"/>
      <c r="Y2736" s="364"/>
      <c r="Z2736" s="169"/>
      <c r="AA2736" s="163" t="str">
        <f t="shared" si="70"/>
        <v>https://shopeefood.vn/bo-suu-tap/</v>
      </c>
      <c r="AB2736" s="351"/>
    </row>
    <row r="2737" spans="1:28" ht="14">
      <c r="A2737" s="151"/>
      <c r="B2737" s="152"/>
      <c r="C2737" s="152"/>
      <c r="D2737" s="152"/>
      <c r="E2737" s="180"/>
      <c r="F2737" s="155"/>
      <c r="G2737" s="217"/>
      <c r="H2737" s="176"/>
      <c r="I2737" s="183"/>
      <c r="J2737" s="169"/>
      <c r="K2737" s="162"/>
      <c r="L2737" s="162"/>
      <c r="M2737" s="162"/>
      <c r="N2737" s="169"/>
      <c r="O2737" s="183"/>
      <c r="P2737" s="169"/>
      <c r="Q2737" s="183"/>
      <c r="R2737" s="177"/>
      <c r="S2737" s="177"/>
      <c r="T2737" s="177"/>
      <c r="U2737" s="155"/>
      <c r="V2737" s="155" t="b">
        <v>0</v>
      </c>
      <c r="W2737" s="168"/>
      <c r="X2737" s="168"/>
      <c r="Y2737" s="364"/>
      <c r="Z2737" s="169"/>
      <c r="AA2737" s="163" t="str">
        <f t="shared" si="70"/>
        <v>https://shopeefood.vn/bo-suu-tap/</v>
      </c>
      <c r="AB2737" s="351"/>
    </row>
    <row r="2738" spans="1:28" ht="14">
      <c r="A2738" s="151"/>
      <c r="B2738" s="152"/>
      <c r="C2738" s="152"/>
      <c r="D2738" s="152"/>
      <c r="E2738" s="180"/>
      <c r="F2738" s="155"/>
      <c r="G2738" s="217"/>
      <c r="H2738" s="176"/>
      <c r="I2738" s="183"/>
      <c r="J2738" s="169"/>
      <c r="K2738" s="162"/>
      <c r="L2738" s="162"/>
      <c r="M2738" s="162"/>
      <c r="N2738" s="169"/>
      <c r="O2738" s="183"/>
      <c r="P2738" s="169"/>
      <c r="Q2738" s="183"/>
      <c r="R2738" s="177"/>
      <c r="S2738" s="177"/>
      <c r="T2738" s="177"/>
      <c r="U2738" s="155"/>
      <c r="V2738" s="155" t="b">
        <v>0</v>
      </c>
      <c r="W2738" s="168"/>
      <c r="X2738" s="168"/>
      <c r="Y2738" s="364"/>
      <c r="Z2738" s="169"/>
      <c r="AA2738" s="163" t="str">
        <f t="shared" si="70"/>
        <v>https://shopeefood.vn/bo-suu-tap/</v>
      </c>
      <c r="AB2738" s="351"/>
    </row>
    <row r="2739" spans="1:28" ht="14">
      <c r="A2739" s="151"/>
      <c r="B2739" s="152"/>
      <c r="C2739" s="152"/>
      <c r="D2739" s="152"/>
      <c r="E2739" s="180"/>
      <c r="F2739" s="155"/>
      <c r="G2739" s="217"/>
      <c r="H2739" s="176"/>
      <c r="I2739" s="183"/>
      <c r="J2739" s="169"/>
      <c r="K2739" s="162"/>
      <c r="L2739" s="162"/>
      <c r="M2739" s="162"/>
      <c r="N2739" s="169"/>
      <c r="O2739" s="183"/>
      <c r="P2739" s="169"/>
      <c r="Q2739" s="183"/>
      <c r="R2739" s="177"/>
      <c r="S2739" s="177"/>
      <c r="T2739" s="177"/>
      <c r="U2739" s="155"/>
      <c r="V2739" s="155" t="b">
        <v>0</v>
      </c>
      <c r="W2739" s="168"/>
      <c r="X2739" s="168"/>
      <c r="Y2739" s="364"/>
      <c r="Z2739" s="169"/>
      <c r="AA2739" s="163" t="str">
        <f t="shared" si="70"/>
        <v>https://shopeefood.vn/bo-suu-tap/</v>
      </c>
      <c r="AB2739" s="351"/>
    </row>
    <row r="2740" spans="1:28" ht="14">
      <c r="A2740" s="151"/>
      <c r="B2740" s="152"/>
      <c r="C2740" s="152"/>
      <c r="D2740" s="152"/>
      <c r="E2740" s="180"/>
      <c r="F2740" s="155"/>
      <c r="G2740" s="217"/>
      <c r="H2740" s="176"/>
      <c r="I2740" s="183"/>
      <c r="J2740" s="169"/>
      <c r="K2740" s="162"/>
      <c r="L2740" s="162"/>
      <c r="M2740" s="162"/>
      <c r="N2740" s="169"/>
      <c r="O2740" s="183"/>
      <c r="P2740" s="169"/>
      <c r="Q2740" s="183"/>
      <c r="R2740" s="177"/>
      <c r="S2740" s="177"/>
      <c r="T2740" s="177"/>
      <c r="U2740" s="155"/>
      <c r="V2740" s="155" t="b">
        <v>0</v>
      </c>
      <c r="W2740" s="168"/>
      <c r="X2740" s="168"/>
      <c r="Y2740" s="364"/>
      <c r="Z2740" s="169"/>
      <c r="AA2740" s="163" t="str">
        <f t="shared" si="70"/>
        <v>https://shopeefood.vn/bo-suu-tap/</v>
      </c>
      <c r="AB2740" s="351"/>
    </row>
    <row r="2741" spans="1:28" ht="14">
      <c r="A2741" s="151"/>
      <c r="B2741" s="152"/>
      <c r="C2741" s="152"/>
      <c r="D2741" s="152"/>
      <c r="E2741" s="180"/>
      <c r="F2741" s="155"/>
      <c r="G2741" s="217"/>
      <c r="H2741" s="176"/>
      <c r="I2741" s="183"/>
      <c r="J2741" s="169"/>
      <c r="K2741" s="162"/>
      <c r="L2741" s="162"/>
      <c r="M2741" s="162"/>
      <c r="N2741" s="169"/>
      <c r="O2741" s="183"/>
      <c r="P2741" s="169"/>
      <c r="Q2741" s="183"/>
      <c r="R2741" s="177"/>
      <c r="S2741" s="177"/>
      <c r="T2741" s="177"/>
      <c r="U2741" s="155"/>
      <c r="V2741" s="155" t="b">
        <v>0</v>
      </c>
      <c r="W2741" s="168"/>
      <c r="X2741" s="168"/>
      <c r="Y2741" s="364"/>
      <c r="Z2741" s="169"/>
      <c r="AA2741" s="163" t="str">
        <f t="shared" si="70"/>
        <v>https://shopeefood.vn/bo-suu-tap/</v>
      </c>
      <c r="AB2741" s="351"/>
    </row>
    <row r="2742" spans="1:28" ht="14">
      <c r="A2742" s="151"/>
      <c r="B2742" s="152"/>
      <c r="C2742" s="152"/>
      <c r="D2742" s="152"/>
      <c r="E2742" s="180"/>
      <c r="F2742" s="155"/>
      <c r="G2742" s="217"/>
      <c r="H2742" s="176"/>
      <c r="I2742" s="183"/>
      <c r="J2742" s="169"/>
      <c r="K2742" s="162"/>
      <c r="L2742" s="162"/>
      <c r="M2742" s="162"/>
      <c r="N2742" s="169"/>
      <c r="O2742" s="183"/>
      <c r="P2742" s="169"/>
      <c r="Q2742" s="183"/>
      <c r="R2742" s="177"/>
      <c r="S2742" s="177"/>
      <c r="T2742" s="177"/>
      <c r="U2742" s="155"/>
      <c r="V2742" s="155" t="b">
        <v>0</v>
      </c>
      <c r="W2742" s="168"/>
      <c r="X2742" s="168"/>
      <c r="Y2742" s="364"/>
      <c r="Z2742" s="169"/>
      <c r="AA2742" s="163" t="str">
        <f t="shared" si="70"/>
        <v>https://shopeefood.vn/bo-suu-tap/</v>
      </c>
      <c r="AB2742" s="351"/>
    </row>
    <row r="2743" spans="1:28" ht="14">
      <c r="A2743" s="151"/>
      <c r="B2743" s="152"/>
      <c r="C2743" s="152"/>
      <c r="D2743" s="152"/>
      <c r="E2743" s="180"/>
      <c r="F2743" s="155"/>
      <c r="G2743" s="217"/>
      <c r="H2743" s="176"/>
      <c r="I2743" s="183"/>
      <c r="J2743" s="169"/>
      <c r="K2743" s="162"/>
      <c r="L2743" s="162"/>
      <c r="M2743" s="162"/>
      <c r="N2743" s="169"/>
      <c r="O2743" s="183"/>
      <c r="P2743" s="169"/>
      <c r="Q2743" s="183"/>
      <c r="R2743" s="177"/>
      <c r="S2743" s="177"/>
      <c r="T2743" s="177"/>
      <c r="U2743" s="155"/>
      <c r="V2743" s="155" t="b">
        <v>0</v>
      </c>
      <c r="W2743" s="168"/>
      <c r="X2743" s="168"/>
      <c r="Y2743" s="364"/>
      <c r="Z2743" s="169"/>
      <c r="AA2743" s="163" t="str">
        <f t="shared" si="70"/>
        <v>https://shopeefood.vn/bo-suu-tap/</v>
      </c>
      <c r="AB2743" s="351"/>
    </row>
    <row r="2744" spans="1:28" ht="14">
      <c r="A2744" s="151"/>
      <c r="B2744" s="152"/>
      <c r="C2744" s="152"/>
      <c r="D2744" s="152"/>
      <c r="E2744" s="180"/>
      <c r="F2744" s="155"/>
      <c r="G2744" s="217"/>
      <c r="H2744" s="176"/>
      <c r="I2744" s="183"/>
      <c r="J2744" s="169"/>
      <c r="K2744" s="162"/>
      <c r="L2744" s="162"/>
      <c r="M2744" s="162"/>
      <c r="N2744" s="169"/>
      <c r="O2744" s="183"/>
      <c r="P2744" s="169"/>
      <c r="Q2744" s="183"/>
      <c r="R2744" s="177"/>
      <c r="S2744" s="177"/>
      <c r="T2744" s="177"/>
      <c r="U2744" s="155"/>
      <c r="V2744" s="155" t="b">
        <v>0</v>
      </c>
      <c r="W2744" s="168"/>
      <c r="X2744" s="168"/>
      <c r="Y2744" s="364"/>
      <c r="Z2744" s="169"/>
      <c r="AA2744" s="163" t="str">
        <f t="shared" si="70"/>
        <v>https://shopeefood.vn/bo-suu-tap/</v>
      </c>
      <c r="AB2744" s="351"/>
    </row>
    <row r="2745" spans="1:28" ht="14">
      <c r="A2745" s="151"/>
      <c r="B2745" s="152"/>
      <c r="C2745" s="152"/>
      <c r="D2745" s="152"/>
      <c r="E2745" s="180"/>
      <c r="F2745" s="155"/>
      <c r="G2745" s="217"/>
      <c r="H2745" s="176"/>
      <c r="I2745" s="183"/>
      <c r="J2745" s="169"/>
      <c r="K2745" s="162"/>
      <c r="L2745" s="162"/>
      <c r="M2745" s="162"/>
      <c r="N2745" s="169"/>
      <c r="O2745" s="183"/>
      <c r="P2745" s="169"/>
      <c r="Q2745" s="183"/>
      <c r="R2745" s="177"/>
      <c r="S2745" s="177"/>
      <c r="T2745" s="177"/>
      <c r="U2745" s="155"/>
      <c r="V2745" s="155" t="b">
        <v>0</v>
      </c>
      <c r="W2745" s="168"/>
      <c r="X2745" s="168"/>
      <c r="Y2745" s="364"/>
      <c r="Z2745" s="169"/>
      <c r="AA2745" s="163" t="str">
        <f t="shared" si="70"/>
        <v>https://shopeefood.vn/bo-suu-tap/</v>
      </c>
      <c r="AB2745" s="351"/>
    </row>
    <row r="2746" spans="1:28" ht="14">
      <c r="A2746" s="151"/>
      <c r="B2746" s="152"/>
      <c r="C2746" s="152"/>
      <c r="D2746" s="152"/>
      <c r="E2746" s="180"/>
      <c r="F2746" s="155"/>
      <c r="G2746" s="217"/>
      <c r="H2746" s="176"/>
      <c r="I2746" s="183"/>
      <c r="J2746" s="169"/>
      <c r="K2746" s="162"/>
      <c r="L2746" s="162"/>
      <c r="M2746" s="162"/>
      <c r="N2746" s="169"/>
      <c r="O2746" s="183"/>
      <c r="P2746" s="169"/>
      <c r="Q2746" s="183"/>
      <c r="R2746" s="177"/>
      <c r="S2746" s="177"/>
      <c r="T2746" s="177"/>
      <c r="U2746" s="155"/>
      <c r="V2746" s="155" t="b">
        <v>0</v>
      </c>
      <c r="W2746" s="168"/>
      <c r="X2746" s="168"/>
      <c r="Y2746" s="364"/>
      <c r="Z2746" s="169"/>
      <c r="AA2746" s="163" t="str">
        <f t="shared" si="70"/>
        <v>https://shopeefood.vn/bo-suu-tap/</v>
      </c>
      <c r="AB2746" s="351"/>
    </row>
    <row r="2747" spans="1:28" ht="14">
      <c r="A2747" s="151"/>
      <c r="B2747" s="152"/>
      <c r="C2747" s="152"/>
      <c r="D2747" s="152"/>
      <c r="E2747" s="180"/>
      <c r="F2747" s="155"/>
      <c r="G2747" s="217"/>
      <c r="H2747" s="176"/>
      <c r="I2747" s="183"/>
      <c r="J2747" s="169"/>
      <c r="K2747" s="162"/>
      <c r="L2747" s="162"/>
      <c r="M2747" s="162"/>
      <c r="N2747" s="169"/>
      <c r="O2747" s="183"/>
      <c r="P2747" s="169"/>
      <c r="Q2747" s="183"/>
      <c r="R2747" s="177"/>
      <c r="S2747" s="177"/>
      <c r="T2747" s="177"/>
      <c r="U2747" s="155"/>
      <c r="V2747" s="155" t="b">
        <v>0</v>
      </c>
      <c r="W2747" s="168"/>
      <c r="X2747" s="168"/>
      <c r="Y2747" s="364"/>
      <c r="Z2747" s="169"/>
      <c r="AA2747" s="163" t="str">
        <f t="shared" si="70"/>
        <v>https://shopeefood.vn/bo-suu-tap/</v>
      </c>
      <c r="AB2747" s="351"/>
    </row>
    <row r="2748" spans="1:28" ht="14">
      <c r="A2748" s="151"/>
      <c r="B2748" s="152"/>
      <c r="C2748" s="152"/>
      <c r="D2748" s="152"/>
      <c r="E2748" s="180"/>
      <c r="F2748" s="155"/>
      <c r="G2748" s="217"/>
      <c r="H2748" s="176"/>
      <c r="I2748" s="183"/>
      <c r="J2748" s="169"/>
      <c r="K2748" s="162"/>
      <c r="L2748" s="162"/>
      <c r="M2748" s="162"/>
      <c r="N2748" s="169"/>
      <c r="O2748" s="183"/>
      <c r="P2748" s="169"/>
      <c r="Q2748" s="183"/>
      <c r="R2748" s="177"/>
      <c r="S2748" s="177"/>
      <c r="T2748" s="177"/>
      <c r="U2748" s="155"/>
      <c r="V2748" s="155" t="b">
        <v>0</v>
      </c>
      <c r="W2748" s="168"/>
      <c r="X2748" s="168"/>
      <c r="Y2748" s="364"/>
      <c r="Z2748" s="169"/>
      <c r="AA2748" s="163" t="str">
        <f t="shared" si="70"/>
        <v>https://shopeefood.vn/bo-suu-tap/</v>
      </c>
      <c r="AB2748" s="351"/>
    </row>
    <row r="2749" spans="1:28" ht="14">
      <c r="A2749" s="151"/>
      <c r="B2749" s="152"/>
      <c r="C2749" s="152"/>
      <c r="D2749" s="152"/>
      <c r="E2749" s="180"/>
      <c r="F2749" s="155"/>
      <c r="G2749" s="217"/>
      <c r="H2749" s="176"/>
      <c r="I2749" s="183"/>
      <c r="J2749" s="169"/>
      <c r="K2749" s="162"/>
      <c r="L2749" s="162"/>
      <c r="M2749" s="162"/>
      <c r="N2749" s="169"/>
      <c r="O2749" s="183"/>
      <c r="P2749" s="169"/>
      <c r="Q2749" s="183"/>
      <c r="R2749" s="177"/>
      <c r="S2749" s="177"/>
      <c r="T2749" s="177"/>
      <c r="U2749" s="155"/>
      <c r="V2749" s="155" t="b">
        <v>0</v>
      </c>
      <c r="W2749" s="168"/>
      <c r="X2749" s="168"/>
      <c r="Y2749" s="364"/>
      <c r="Z2749" s="169"/>
      <c r="AA2749" s="163" t="str">
        <f t="shared" si="70"/>
        <v>https://shopeefood.vn/bo-suu-tap/</v>
      </c>
      <c r="AB2749" s="351"/>
    </row>
    <row r="2750" spans="1:28" ht="14">
      <c r="A2750" s="151"/>
      <c r="B2750" s="152"/>
      <c r="C2750" s="152"/>
      <c r="D2750" s="152"/>
      <c r="E2750" s="180"/>
      <c r="F2750" s="155"/>
      <c r="G2750" s="217"/>
      <c r="H2750" s="176"/>
      <c r="I2750" s="183"/>
      <c r="J2750" s="169"/>
      <c r="K2750" s="162"/>
      <c r="L2750" s="162"/>
      <c r="M2750" s="162"/>
      <c r="N2750" s="169"/>
      <c r="O2750" s="183"/>
      <c r="P2750" s="169"/>
      <c r="Q2750" s="183"/>
      <c r="R2750" s="177"/>
      <c r="S2750" s="177"/>
      <c r="T2750" s="177"/>
      <c r="U2750" s="155"/>
      <c r="V2750" s="155" t="b">
        <v>0</v>
      </c>
      <c r="W2750" s="168"/>
      <c r="X2750" s="168"/>
      <c r="Y2750" s="364"/>
      <c r="Z2750" s="169"/>
      <c r="AA2750" s="163" t="str">
        <f t="shared" si="70"/>
        <v>https://shopeefood.vn/bo-suu-tap/</v>
      </c>
      <c r="AB2750" s="351"/>
    </row>
    <row r="2751" spans="1:28" ht="14">
      <c r="A2751" s="151"/>
      <c r="B2751" s="152"/>
      <c r="C2751" s="152"/>
      <c r="D2751" s="152"/>
      <c r="E2751" s="180"/>
      <c r="F2751" s="155"/>
      <c r="G2751" s="217"/>
      <c r="H2751" s="176"/>
      <c r="I2751" s="183"/>
      <c r="J2751" s="169"/>
      <c r="K2751" s="162"/>
      <c r="L2751" s="162"/>
      <c r="M2751" s="162"/>
      <c r="N2751" s="169"/>
      <c r="O2751" s="183"/>
      <c r="P2751" s="169"/>
      <c r="Q2751" s="183"/>
      <c r="R2751" s="177"/>
      <c r="S2751" s="177"/>
      <c r="T2751" s="177"/>
      <c r="U2751" s="155"/>
      <c r="V2751" s="155" t="b">
        <v>0</v>
      </c>
      <c r="W2751" s="168"/>
      <c r="X2751" s="168"/>
      <c r="Y2751" s="364"/>
      <c r="Z2751" s="169"/>
      <c r="AA2751" s="163" t="str">
        <f t="shared" si="70"/>
        <v>https://shopeefood.vn/bo-suu-tap/</v>
      </c>
      <c r="AB2751" s="351"/>
    </row>
    <row r="2752" spans="1:28" ht="14">
      <c r="A2752" s="151"/>
      <c r="B2752" s="152"/>
      <c r="C2752" s="152"/>
      <c r="D2752" s="152"/>
      <c r="E2752" s="180"/>
      <c r="F2752" s="155"/>
      <c r="G2752" s="217"/>
      <c r="H2752" s="176"/>
      <c r="I2752" s="183"/>
      <c r="J2752" s="169"/>
      <c r="K2752" s="162"/>
      <c r="L2752" s="162"/>
      <c r="M2752" s="162"/>
      <c r="N2752" s="169"/>
      <c r="O2752" s="183"/>
      <c r="P2752" s="169"/>
      <c r="Q2752" s="183"/>
      <c r="R2752" s="177"/>
      <c r="S2752" s="177"/>
      <c r="T2752" s="177"/>
      <c r="U2752" s="155"/>
      <c r="V2752" s="155" t="b">
        <v>0</v>
      </c>
      <c r="W2752" s="168"/>
      <c r="X2752" s="168"/>
      <c r="Y2752" s="364"/>
      <c r="Z2752" s="169"/>
      <c r="AA2752" s="163" t="str">
        <f t="shared" si="70"/>
        <v>https://shopeefood.vn/bo-suu-tap/</v>
      </c>
      <c r="AB2752" s="351"/>
    </row>
    <row r="2753" spans="1:28" ht="14">
      <c r="A2753" s="151"/>
      <c r="B2753" s="152"/>
      <c r="C2753" s="152"/>
      <c r="D2753" s="152"/>
      <c r="E2753" s="180"/>
      <c r="F2753" s="155"/>
      <c r="G2753" s="217"/>
      <c r="H2753" s="176"/>
      <c r="I2753" s="183"/>
      <c r="J2753" s="169"/>
      <c r="K2753" s="162"/>
      <c r="L2753" s="162"/>
      <c r="M2753" s="162"/>
      <c r="N2753" s="169"/>
      <c r="O2753" s="183"/>
      <c r="P2753" s="169"/>
      <c r="Q2753" s="183"/>
      <c r="R2753" s="177"/>
      <c r="S2753" s="177"/>
      <c r="T2753" s="177"/>
      <c r="U2753" s="155"/>
      <c r="V2753" s="155" t="b">
        <v>0</v>
      </c>
      <c r="W2753" s="168"/>
      <c r="X2753" s="168"/>
      <c r="Y2753" s="364"/>
      <c r="Z2753" s="169"/>
      <c r="AA2753" s="163" t="str">
        <f t="shared" si="70"/>
        <v>https://shopeefood.vn/bo-suu-tap/</v>
      </c>
      <c r="AB2753" s="351"/>
    </row>
    <row r="2754" spans="1:28" ht="14">
      <c r="A2754" s="151"/>
      <c r="B2754" s="152"/>
      <c r="C2754" s="152"/>
      <c r="D2754" s="152"/>
      <c r="E2754" s="180"/>
      <c r="F2754" s="155"/>
      <c r="G2754" s="217"/>
      <c r="H2754" s="176"/>
      <c r="I2754" s="183"/>
      <c r="J2754" s="169"/>
      <c r="K2754" s="162"/>
      <c r="L2754" s="162"/>
      <c r="M2754" s="162"/>
      <c r="N2754" s="169"/>
      <c r="O2754" s="183"/>
      <c r="P2754" s="169"/>
      <c r="Q2754" s="183"/>
      <c r="R2754" s="177"/>
      <c r="S2754" s="177"/>
      <c r="T2754" s="177"/>
      <c r="U2754" s="155"/>
      <c r="V2754" s="155" t="b">
        <v>0</v>
      </c>
      <c r="W2754" s="168"/>
      <c r="X2754" s="168"/>
      <c r="Y2754" s="364"/>
      <c r="Z2754" s="169"/>
      <c r="AA2754" s="163" t="str">
        <f t="shared" si="70"/>
        <v>https://shopeefood.vn/bo-suu-tap/</v>
      </c>
      <c r="AB2754" s="351"/>
    </row>
    <row r="2755" spans="1:28" ht="14">
      <c r="A2755" s="151"/>
      <c r="B2755" s="152"/>
      <c r="C2755" s="152"/>
      <c r="D2755" s="152"/>
      <c r="E2755" s="180"/>
      <c r="F2755" s="155"/>
      <c r="G2755" s="217"/>
      <c r="H2755" s="176"/>
      <c r="I2755" s="183"/>
      <c r="J2755" s="169"/>
      <c r="K2755" s="162"/>
      <c r="L2755" s="162"/>
      <c r="M2755" s="162"/>
      <c r="N2755" s="169"/>
      <c r="O2755" s="183"/>
      <c r="P2755" s="169"/>
      <c r="Q2755" s="183"/>
      <c r="R2755" s="177"/>
      <c r="S2755" s="177"/>
      <c r="T2755" s="177"/>
      <c r="U2755" s="155"/>
      <c r="V2755" s="155" t="b">
        <v>0</v>
      </c>
      <c r="W2755" s="168"/>
      <c r="X2755" s="168"/>
      <c r="Y2755" s="364"/>
      <c r="Z2755" s="169"/>
      <c r="AA2755" s="163" t="str">
        <f t="shared" si="70"/>
        <v>https://shopeefood.vn/bo-suu-tap/</v>
      </c>
      <c r="AB2755" s="351"/>
    </row>
    <row r="2756" spans="1:28" ht="14">
      <c r="A2756" s="151"/>
      <c r="B2756" s="152"/>
      <c r="C2756" s="152"/>
      <c r="D2756" s="152"/>
      <c r="E2756" s="180"/>
      <c r="F2756" s="155"/>
      <c r="G2756" s="217"/>
      <c r="H2756" s="176"/>
      <c r="I2756" s="183"/>
      <c r="J2756" s="169"/>
      <c r="K2756" s="162"/>
      <c r="L2756" s="162"/>
      <c r="M2756" s="162"/>
      <c r="N2756" s="169"/>
      <c r="O2756" s="183"/>
      <c r="P2756" s="169"/>
      <c r="Q2756" s="183"/>
      <c r="R2756" s="177"/>
      <c r="S2756" s="177"/>
      <c r="T2756" s="177"/>
      <c r="U2756" s="155"/>
      <c r="V2756" s="155" t="b">
        <v>0</v>
      </c>
      <c r="W2756" s="168"/>
      <c r="X2756" s="168"/>
      <c r="Y2756" s="364"/>
      <c r="Z2756" s="169"/>
      <c r="AA2756" s="163" t="str">
        <f t="shared" si="70"/>
        <v>https://shopeefood.vn/bo-suu-tap/</v>
      </c>
      <c r="AB2756" s="351"/>
    </row>
    <row r="2757" spans="1:28" ht="14">
      <c r="A2757" s="151"/>
      <c r="B2757" s="152"/>
      <c r="C2757" s="152"/>
      <c r="D2757" s="152"/>
      <c r="E2757" s="180"/>
      <c r="F2757" s="155"/>
      <c r="G2757" s="217"/>
      <c r="H2757" s="176"/>
      <c r="I2757" s="183"/>
      <c r="J2757" s="169"/>
      <c r="K2757" s="162"/>
      <c r="L2757" s="162"/>
      <c r="M2757" s="162"/>
      <c r="N2757" s="169"/>
      <c r="O2757" s="183"/>
      <c r="P2757" s="169"/>
      <c r="Q2757" s="183"/>
      <c r="R2757" s="177"/>
      <c r="S2757" s="177"/>
      <c r="T2757" s="177"/>
      <c r="U2757" s="155"/>
      <c r="V2757" s="155" t="b">
        <v>0</v>
      </c>
      <c r="W2757" s="168"/>
      <c r="X2757" s="168"/>
      <c r="Y2757" s="364"/>
      <c r="Z2757" s="169"/>
      <c r="AA2757" s="163" t="str">
        <f t="shared" si="70"/>
        <v>https://shopeefood.vn/bo-suu-tap/</v>
      </c>
      <c r="AB2757" s="351"/>
    </row>
    <row r="2758" spans="1:28" ht="14">
      <c r="A2758" s="151"/>
      <c r="B2758" s="152"/>
      <c r="C2758" s="152"/>
      <c r="D2758" s="152"/>
      <c r="E2758" s="180"/>
      <c r="F2758" s="155"/>
      <c r="G2758" s="217"/>
      <c r="H2758" s="176"/>
      <c r="I2758" s="183"/>
      <c r="J2758" s="169"/>
      <c r="K2758" s="162"/>
      <c r="L2758" s="162"/>
      <c r="M2758" s="162"/>
      <c r="N2758" s="169"/>
      <c r="O2758" s="183"/>
      <c r="P2758" s="169"/>
      <c r="Q2758" s="183"/>
      <c r="R2758" s="177"/>
      <c r="S2758" s="177"/>
      <c r="T2758" s="177"/>
      <c r="U2758" s="155"/>
      <c r="V2758" s="155" t="b">
        <v>0</v>
      </c>
      <c r="W2758" s="168"/>
      <c r="X2758" s="168"/>
      <c r="Y2758" s="364"/>
      <c r="Z2758" s="169"/>
      <c r="AA2758" s="163" t="str">
        <f t="shared" si="70"/>
        <v>https://shopeefood.vn/bo-suu-tap/</v>
      </c>
      <c r="AB2758" s="351"/>
    </row>
    <row r="2759" spans="1:28" ht="14">
      <c r="A2759" s="151"/>
      <c r="B2759" s="152"/>
      <c r="C2759" s="152"/>
      <c r="D2759" s="152"/>
      <c r="E2759" s="180"/>
      <c r="F2759" s="155"/>
      <c r="G2759" s="217"/>
      <c r="H2759" s="176"/>
      <c r="I2759" s="183"/>
      <c r="J2759" s="169"/>
      <c r="K2759" s="162"/>
      <c r="L2759" s="162"/>
      <c r="M2759" s="162"/>
      <c r="N2759" s="169"/>
      <c r="O2759" s="183"/>
      <c r="P2759" s="169"/>
      <c r="Q2759" s="183"/>
      <c r="R2759" s="177"/>
      <c r="S2759" s="177"/>
      <c r="T2759" s="177"/>
      <c r="U2759" s="155"/>
      <c r="V2759" s="155" t="b">
        <v>0</v>
      </c>
      <c r="W2759" s="168"/>
      <c r="X2759" s="168"/>
      <c r="Y2759" s="364"/>
      <c r="Z2759" s="169"/>
      <c r="AA2759" s="163" t="str">
        <f t="shared" si="70"/>
        <v>https://shopeefood.vn/bo-suu-tap/</v>
      </c>
      <c r="AB2759" s="351"/>
    </row>
    <row r="2760" spans="1:28" ht="14">
      <c r="A2760" s="151"/>
      <c r="B2760" s="152"/>
      <c r="C2760" s="152"/>
      <c r="D2760" s="152"/>
      <c r="E2760" s="180"/>
      <c r="F2760" s="155"/>
      <c r="G2760" s="217"/>
      <c r="H2760" s="176"/>
      <c r="I2760" s="183"/>
      <c r="J2760" s="169"/>
      <c r="K2760" s="162"/>
      <c r="L2760" s="162"/>
      <c r="M2760" s="162"/>
      <c r="N2760" s="169"/>
      <c r="O2760" s="183"/>
      <c r="P2760" s="169"/>
      <c r="Q2760" s="183"/>
      <c r="R2760" s="177"/>
      <c r="S2760" s="177"/>
      <c r="T2760" s="177"/>
      <c r="U2760" s="155"/>
      <c r="V2760" s="155" t="b">
        <v>0</v>
      </c>
      <c r="W2760" s="168"/>
      <c r="X2760" s="168"/>
      <c r="Y2760" s="364"/>
      <c r="Z2760" s="169"/>
      <c r="AA2760" s="163" t="str">
        <f t="shared" si="70"/>
        <v>https://shopeefood.vn/bo-suu-tap/</v>
      </c>
      <c r="AB2760" s="351"/>
    </row>
    <row r="2761" spans="1:28" ht="14">
      <c r="A2761" s="151"/>
      <c r="B2761" s="152"/>
      <c r="C2761" s="152"/>
      <c r="D2761" s="152"/>
      <c r="E2761" s="180"/>
      <c r="F2761" s="155"/>
      <c r="G2761" s="217"/>
      <c r="H2761" s="176"/>
      <c r="I2761" s="183"/>
      <c r="J2761" s="169"/>
      <c r="K2761" s="162"/>
      <c r="L2761" s="162"/>
      <c r="M2761" s="162"/>
      <c r="N2761" s="169"/>
      <c r="O2761" s="183"/>
      <c r="P2761" s="169"/>
      <c r="Q2761" s="183"/>
      <c r="R2761" s="177"/>
      <c r="S2761" s="177"/>
      <c r="T2761" s="177"/>
      <c r="U2761" s="155"/>
      <c r="V2761" s="155" t="b">
        <v>0</v>
      </c>
      <c r="W2761" s="168"/>
      <c r="X2761" s="168"/>
      <c r="Y2761" s="364"/>
      <c r="Z2761" s="169"/>
      <c r="AA2761" s="163" t="str">
        <f t="shared" si="70"/>
        <v>https://shopeefood.vn/bo-suu-tap/</v>
      </c>
      <c r="AB2761" s="351"/>
    </row>
    <row r="2762" spans="1:28" ht="14">
      <c r="A2762" s="151"/>
      <c r="B2762" s="152"/>
      <c r="C2762" s="152"/>
      <c r="D2762" s="152"/>
      <c r="E2762" s="180"/>
      <c r="F2762" s="155"/>
      <c r="G2762" s="217"/>
      <c r="H2762" s="176"/>
      <c r="I2762" s="183"/>
      <c r="J2762" s="169"/>
      <c r="K2762" s="162"/>
      <c r="L2762" s="162"/>
      <c r="M2762" s="162"/>
      <c r="N2762" s="169"/>
      <c r="O2762" s="183"/>
      <c r="P2762" s="169"/>
      <c r="Q2762" s="183"/>
      <c r="R2762" s="177"/>
      <c r="S2762" s="177"/>
      <c r="T2762" s="177"/>
      <c r="U2762" s="155"/>
      <c r="V2762" s="155" t="b">
        <v>0</v>
      </c>
      <c r="W2762" s="168"/>
      <c r="X2762" s="168"/>
      <c r="Y2762" s="364"/>
      <c r="Z2762" s="169"/>
      <c r="AA2762" s="163" t="str">
        <f t="shared" si="70"/>
        <v>https://shopeefood.vn/bo-suu-tap/</v>
      </c>
      <c r="AB2762" s="351"/>
    </row>
    <row r="2763" spans="1:28" ht="14">
      <c r="A2763" s="151"/>
      <c r="B2763" s="152"/>
      <c r="C2763" s="152"/>
      <c r="D2763" s="152"/>
      <c r="E2763" s="180"/>
      <c r="F2763" s="155"/>
      <c r="G2763" s="217"/>
      <c r="H2763" s="176"/>
      <c r="I2763" s="183"/>
      <c r="J2763" s="169"/>
      <c r="K2763" s="162"/>
      <c r="L2763" s="162"/>
      <c r="M2763" s="162"/>
      <c r="N2763" s="169"/>
      <c r="O2763" s="183"/>
      <c r="P2763" s="169"/>
      <c r="Q2763" s="183"/>
      <c r="R2763" s="177"/>
      <c r="S2763" s="177"/>
      <c r="T2763" s="177"/>
      <c r="U2763" s="155"/>
      <c r="V2763" s="155" t="b">
        <v>0</v>
      </c>
      <c r="W2763" s="168"/>
      <c r="X2763" s="168"/>
      <c r="Y2763" s="364"/>
      <c r="Z2763" s="169"/>
      <c r="AA2763" s="163" t="str">
        <f t="shared" si="70"/>
        <v>https://shopeefood.vn/bo-suu-tap/</v>
      </c>
      <c r="AB2763" s="351"/>
    </row>
    <row r="2764" spans="1:28" ht="14">
      <c r="A2764" s="151"/>
      <c r="B2764" s="152"/>
      <c r="C2764" s="152"/>
      <c r="D2764" s="152"/>
      <c r="E2764" s="180"/>
      <c r="F2764" s="155"/>
      <c r="G2764" s="217"/>
      <c r="H2764" s="176"/>
      <c r="I2764" s="183"/>
      <c r="J2764" s="169"/>
      <c r="K2764" s="162"/>
      <c r="L2764" s="162"/>
      <c r="M2764" s="162"/>
      <c r="N2764" s="169"/>
      <c r="O2764" s="183"/>
      <c r="P2764" s="169"/>
      <c r="Q2764" s="183"/>
      <c r="R2764" s="177"/>
      <c r="S2764" s="177"/>
      <c r="T2764" s="177"/>
      <c r="U2764" s="155"/>
      <c r="V2764" s="155" t="b">
        <v>0</v>
      </c>
      <c r="W2764" s="168"/>
      <c r="X2764" s="168"/>
      <c r="Y2764" s="364"/>
      <c r="Z2764" s="169"/>
      <c r="AA2764" s="163" t="str">
        <f t="shared" si="70"/>
        <v>https://shopeefood.vn/bo-suu-tap/</v>
      </c>
      <c r="AB2764" s="351"/>
    </row>
    <row r="2765" spans="1:28" ht="14">
      <c r="A2765" s="151"/>
      <c r="B2765" s="152"/>
      <c r="C2765" s="152"/>
      <c r="D2765" s="152"/>
      <c r="E2765" s="180"/>
      <c r="F2765" s="155"/>
      <c r="G2765" s="217"/>
      <c r="H2765" s="176"/>
      <c r="I2765" s="183"/>
      <c r="J2765" s="169"/>
      <c r="K2765" s="162"/>
      <c r="L2765" s="162"/>
      <c r="M2765" s="162"/>
      <c r="N2765" s="169"/>
      <c r="O2765" s="183"/>
      <c r="P2765" s="169"/>
      <c r="Q2765" s="183"/>
      <c r="R2765" s="177"/>
      <c r="S2765" s="177"/>
      <c r="T2765" s="177"/>
      <c r="U2765" s="155"/>
      <c r="V2765" s="155" t="b">
        <v>0</v>
      </c>
      <c r="W2765" s="168"/>
      <c r="X2765" s="168"/>
      <c r="Y2765" s="364"/>
      <c r="Z2765" s="169"/>
      <c r="AA2765" s="163" t="str">
        <f t="shared" si="70"/>
        <v>https://shopeefood.vn/bo-suu-tap/</v>
      </c>
      <c r="AB2765" s="351"/>
    </row>
    <row r="2766" spans="1:28" ht="14">
      <c r="A2766" s="151"/>
      <c r="B2766" s="152"/>
      <c r="C2766" s="152"/>
      <c r="D2766" s="152"/>
      <c r="E2766" s="180"/>
      <c r="F2766" s="155"/>
      <c r="G2766" s="217"/>
      <c r="H2766" s="176"/>
      <c r="I2766" s="183"/>
      <c r="J2766" s="169"/>
      <c r="K2766" s="162"/>
      <c r="L2766" s="162"/>
      <c r="M2766" s="162"/>
      <c r="N2766" s="169"/>
      <c r="O2766" s="183"/>
      <c r="P2766" s="169"/>
      <c r="Q2766" s="183"/>
      <c r="R2766" s="177"/>
      <c r="S2766" s="177"/>
      <c r="T2766" s="177"/>
      <c r="U2766" s="155"/>
      <c r="V2766" s="155" t="b">
        <v>0</v>
      </c>
      <c r="W2766" s="168"/>
      <c r="X2766" s="168"/>
      <c r="Y2766" s="364"/>
      <c r="Z2766" s="169"/>
      <c r="AA2766" s="163" t="str">
        <f t="shared" si="70"/>
        <v>https://shopeefood.vn/bo-suu-tap/</v>
      </c>
      <c r="AB2766" s="351"/>
    </row>
    <row r="2767" spans="1:28" ht="14">
      <c r="A2767" s="151"/>
      <c r="B2767" s="152"/>
      <c r="C2767" s="152"/>
      <c r="D2767" s="152"/>
      <c r="E2767" s="180"/>
      <c r="F2767" s="155"/>
      <c r="G2767" s="217"/>
      <c r="H2767" s="176"/>
      <c r="I2767" s="183"/>
      <c r="J2767" s="169"/>
      <c r="K2767" s="162"/>
      <c r="L2767" s="162"/>
      <c r="M2767" s="162"/>
      <c r="N2767" s="169"/>
      <c r="O2767" s="183"/>
      <c r="P2767" s="169"/>
      <c r="Q2767" s="183"/>
      <c r="R2767" s="177"/>
      <c r="S2767" s="177"/>
      <c r="T2767" s="177"/>
      <c r="U2767" s="155"/>
      <c r="V2767" s="155" t="b">
        <v>0</v>
      </c>
      <c r="W2767" s="168"/>
      <c r="X2767" s="168"/>
      <c r="Y2767" s="364"/>
      <c r="Z2767" s="169"/>
      <c r="AA2767" s="163" t="str">
        <f t="shared" si="70"/>
        <v>https://shopeefood.vn/bo-suu-tap/</v>
      </c>
      <c r="AB2767" s="351"/>
    </row>
    <row r="2768" spans="1:28" ht="14">
      <c r="A2768" s="151"/>
      <c r="B2768" s="152"/>
      <c r="C2768" s="152"/>
      <c r="D2768" s="152"/>
      <c r="E2768" s="180"/>
      <c r="F2768" s="155"/>
      <c r="G2768" s="217"/>
      <c r="H2768" s="176"/>
      <c r="I2768" s="183"/>
      <c r="J2768" s="169"/>
      <c r="K2768" s="162"/>
      <c r="L2768" s="162"/>
      <c r="M2768" s="162"/>
      <c r="N2768" s="169"/>
      <c r="O2768" s="183"/>
      <c r="P2768" s="169"/>
      <c r="Q2768" s="183"/>
      <c r="R2768" s="177"/>
      <c r="S2768" s="177"/>
      <c r="T2768" s="177"/>
      <c r="U2768" s="155"/>
      <c r="V2768" s="155" t="b">
        <v>0</v>
      </c>
      <c r="W2768" s="168"/>
      <c r="X2768" s="168"/>
      <c r="Y2768" s="364"/>
      <c r="Z2768" s="169"/>
      <c r="AA2768" s="163" t="str">
        <f t="shared" si="70"/>
        <v>https://shopeefood.vn/bo-suu-tap/</v>
      </c>
      <c r="AB2768" s="351"/>
    </row>
    <row r="2769" spans="1:28" ht="14">
      <c r="A2769" s="151"/>
      <c r="B2769" s="152"/>
      <c r="C2769" s="152"/>
      <c r="D2769" s="152"/>
      <c r="E2769" s="180"/>
      <c r="F2769" s="155"/>
      <c r="G2769" s="217"/>
      <c r="H2769" s="176"/>
      <c r="I2769" s="183"/>
      <c r="J2769" s="169"/>
      <c r="K2769" s="162"/>
      <c r="L2769" s="162"/>
      <c r="M2769" s="162"/>
      <c r="N2769" s="169"/>
      <c r="O2769" s="183"/>
      <c r="P2769" s="169"/>
      <c r="Q2769" s="183"/>
      <c r="R2769" s="177"/>
      <c r="S2769" s="177"/>
      <c r="T2769" s="177"/>
      <c r="U2769" s="155"/>
      <c r="V2769" s="155" t="b">
        <v>0</v>
      </c>
      <c r="W2769" s="168"/>
      <c r="X2769" s="168"/>
      <c r="Y2769" s="364"/>
      <c r="Z2769" s="169"/>
      <c r="AA2769" s="163" t="str">
        <f t="shared" si="70"/>
        <v>https://shopeefood.vn/bo-suu-tap/</v>
      </c>
      <c r="AB2769" s="351"/>
    </row>
    <row r="2770" spans="1:28" ht="14">
      <c r="A2770" s="151"/>
      <c r="B2770" s="152"/>
      <c r="C2770" s="152"/>
      <c r="D2770" s="152"/>
      <c r="E2770" s="180"/>
      <c r="F2770" s="155"/>
      <c r="G2770" s="217"/>
      <c r="H2770" s="176"/>
      <c r="I2770" s="183"/>
      <c r="J2770" s="169"/>
      <c r="K2770" s="162"/>
      <c r="L2770" s="162"/>
      <c r="M2770" s="162"/>
      <c r="N2770" s="169"/>
      <c r="O2770" s="183"/>
      <c r="P2770" s="169"/>
      <c r="Q2770" s="183"/>
      <c r="R2770" s="177"/>
      <c r="S2770" s="177"/>
      <c r="T2770" s="177"/>
      <c r="U2770" s="155"/>
      <c r="V2770" s="155" t="b">
        <v>0</v>
      </c>
      <c r="W2770" s="168"/>
      <c r="X2770" s="168"/>
      <c r="Y2770" s="364"/>
      <c r="Z2770" s="169"/>
      <c r="AA2770" s="163" t="str">
        <f t="shared" si="70"/>
        <v>https://shopeefood.vn/bo-suu-tap/</v>
      </c>
      <c r="AB2770" s="351"/>
    </row>
    <row r="2771" spans="1:28" ht="14">
      <c r="A2771" s="151"/>
      <c r="B2771" s="152"/>
      <c r="C2771" s="152"/>
      <c r="D2771" s="152"/>
      <c r="E2771" s="180"/>
      <c r="F2771" s="155"/>
      <c r="G2771" s="217"/>
      <c r="H2771" s="176"/>
      <c r="I2771" s="183"/>
      <c r="J2771" s="169"/>
      <c r="K2771" s="162"/>
      <c r="L2771" s="162"/>
      <c r="M2771" s="162"/>
      <c r="N2771" s="169"/>
      <c r="O2771" s="183"/>
      <c r="P2771" s="169"/>
      <c r="Q2771" s="183"/>
      <c r="R2771" s="177"/>
      <c r="S2771" s="177"/>
      <c r="T2771" s="177"/>
      <c r="U2771" s="155"/>
      <c r="V2771" s="155" t="b">
        <v>0</v>
      </c>
      <c r="W2771" s="168"/>
      <c r="X2771" s="168"/>
      <c r="Y2771" s="364"/>
      <c r="Z2771" s="169"/>
      <c r="AA2771" s="163" t="str">
        <f t="shared" si="70"/>
        <v>https://shopeefood.vn/bo-suu-tap/</v>
      </c>
      <c r="AB2771" s="351"/>
    </row>
    <row r="2772" spans="1:28" ht="14">
      <c r="A2772" s="151"/>
      <c r="B2772" s="152"/>
      <c r="C2772" s="152"/>
      <c r="D2772" s="152"/>
      <c r="E2772" s="180"/>
      <c r="F2772" s="155"/>
      <c r="G2772" s="217"/>
      <c r="H2772" s="176"/>
      <c r="I2772" s="183"/>
      <c r="J2772" s="169"/>
      <c r="K2772" s="162"/>
      <c r="L2772" s="162"/>
      <c r="M2772" s="162"/>
      <c r="N2772" s="169"/>
      <c r="O2772" s="183"/>
      <c r="P2772" s="169"/>
      <c r="Q2772" s="183"/>
      <c r="R2772" s="177"/>
      <c r="S2772" s="177"/>
      <c r="T2772" s="177"/>
      <c r="U2772" s="155"/>
      <c r="V2772" s="155" t="b">
        <v>0</v>
      </c>
      <c r="W2772" s="168"/>
      <c r="X2772" s="168"/>
      <c r="Y2772" s="364"/>
      <c r="Z2772" s="169"/>
      <c r="AA2772" s="163" t="str">
        <f t="shared" si="70"/>
        <v>https://shopeefood.vn/bo-suu-tap/</v>
      </c>
      <c r="AB2772" s="351"/>
    </row>
    <row r="2773" spans="1:28" ht="14">
      <c r="A2773" s="151"/>
      <c r="B2773" s="152"/>
      <c r="C2773" s="152"/>
      <c r="D2773" s="152"/>
      <c r="E2773" s="180"/>
      <c r="F2773" s="155"/>
      <c r="G2773" s="217"/>
      <c r="H2773" s="176"/>
      <c r="I2773" s="183"/>
      <c r="J2773" s="169"/>
      <c r="K2773" s="162"/>
      <c r="L2773" s="162"/>
      <c r="M2773" s="162"/>
      <c r="N2773" s="169"/>
      <c r="O2773" s="183"/>
      <c r="P2773" s="169"/>
      <c r="Q2773" s="183"/>
      <c r="R2773" s="177"/>
      <c r="S2773" s="177"/>
      <c r="T2773" s="177"/>
      <c r="U2773" s="155"/>
      <c r="V2773" s="155" t="b">
        <v>0</v>
      </c>
      <c r="W2773" s="168"/>
      <c r="X2773" s="168"/>
      <c r="Y2773" s="364"/>
      <c r="Z2773" s="169"/>
      <c r="AA2773" s="163" t="str">
        <f t="shared" si="70"/>
        <v>https://shopeefood.vn/bo-suu-tap/</v>
      </c>
      <c r="AB2773" s="351"/>
    </row>
    <row r="2774" spans="1:28" ht="14">
      <c r="A2774" s="151"/>
      <c r="B2774" s="152"/>
      <c r="C2774" s="152"/>
      <c r="D2774" s="152"/>
      <c r="E2774" s="180"/>
      <c r="F2774" s="155"/>
      <c r="G2774" s="217"/>
      <c r="H2774" s="176"/>
      <c r="I2774" s="183"/>
      <c r="J2774" s="169"/>
      <c r="K2774" s="162"/>
      <c r="L2774" s="162"/>
      <c r="M2774" s="162"/>
      <c r="N2774" s="169"/>
      <c r="O2774" s="183"/>
      <c r="P2774" s="169"/>
      <c r="Q2774" s="183"/>
      <c r="R2774" s="177"/>
      <c r="S2774" s="177"/>
      <c r="T2774" s="177"/>
      <c r="U2774" s="155"/>
      <c r="V2774" s="155" t="b">
        <v>0</v>
      </c>
      <c r="W2774" s="168"/>
      <c r="X2774" s="168"/>
      <c r="Y2774" s="364"/>
      <c r="Z2774" s="169"/>
      <c r="AA2774" s="163" t="str">
        <f t="shared" si="70"/>
        <v>https://shopeefood.vn/bo-suu-tap/</v>
      </c>
      <c r="AB2774" s="351"/>
    </row>
    <row r="2775" spans="1:28" ht="14">
      <c r="A2775" s="151"/>
      <c r="B2775" s="152"/>
      <c r="C2775" s="152"/>
      <c r="D2775" s="152"/>
      <c r="E2775" s="180"/>
      <c r="F2775" s="155"/>
      <c r="G2775" s="217"/>
      <c r="H2775" s="176"/>
      <c r="I2775" s="183"/>
      <c r="J2775" s="169"/>
      <c r="K2775" s="162"/>
      <c r="L2775" s="162"/>
      <c r="M2775" s="162"/>
      <c r="N2775" s="169"/>
      <c r="O2775" s="183"/>
      <c r="P2775" s="169"/>
      <c r="Q2775" s="183"/>
      <c r="R2775" s="177"/>
      <c r="S2775" s="177"/>
      <c r="T2775" s="177"/>
      <c r="U2775" s="155"/>
      <c r="V2775" s="155" t="b">
        <v>0</v>
      </c>
      <c r="W2775" s="168"/>
      <c r="X2775" s="168"/>
      <c r="Y2775" s="364"/>
      <c r="Z2775" s="169"/>
      <c r="AA2775" s="163" t="str">
        <f t="shared" si="70"/>
        <v>https://shopeefood.vn/bo-suu-tap/</v>
      </c>
      <c r="AB2775" s="351"/>
    </row>
    <row r="2776" spans="1:28" ht="14">
      <c r="A2776" s="151"/>
      <c r="B2776" s="152"/>
      <c r="C2776" s="152"/>
      <c r="D2776" s="152"/>
      <c r="E2776" s="180"/>
      <c r="F2776" s="155"/>
      <c r="G2776" s="217"/>
      <c r="H2776" s="176"/>
      <c r="I2776" s="183"/>
      <c r="J2776" s="169"/>
      <c r="K2776" s="162"/>
      <c r="L2776" s="162"/>
      <c r="M2776" s="162"/>
      <c r="N2776" s="169"/>
      <c r="O2776" s="183"/>
      <c r="P2776" s="169"/>
      <c r="Q2776" s="183"/>
      <c r="R2776" s="177"/>
      <c r="S2776" s="177"/>
      <c r="T2776" s="177"/>
      <c r="U2776" s="155"/>
      <c r="V2776" s="155" t="b">
        <v>0</v>
      </c>
      <c r="W2776" s="168"/>
      <c r="X2776" s="168"/>
      <c r="Y2776" s="364"/>
      <c r="Z2776" s="169"/>
      <c r="AA2776" s="163" t="str">
        <f t="shared" si="70"/>
        <v>https://shopeefood.vn/bo-suu-tap/</v>
      </c>
      <c r="AB2776" s="351"/>
    </row>
    <row r="2777" spans="1:28" ht="14">
      <c r="A2777" s="151"/>
      <c r="B2777" s="152"/>
      <c r="C2777" s="152"/>
      <c r="D2777" s="152"/>
      <c r="E2777" s="180"/>
      <c r="F2777" s="155"/>
      <c r="G2777" s="217"/>
      <c r="H2777" s="176"/>
      <c r="I2777" s="183"/>
      <c r="J2777" s="169"/>
      <c r="K2777" s="162"/>
      <c r="L2777" s="162"/>
      <c r="M2777" s="162"/>
      <c r="N2777" s="169"/>
      <c r="O2777" s="183"/>
      <c r="P2777" s="169"/>
      <c r="Q2777" s="183"/>
      <c r="R2777" s="177"/>
      <c r="S2777" s="177"/>
      <c r="T2777" s="177"/>
      <c r="U2777" s="155"/>
      <c r="V2777" s="155" t="b">
        <v>0</v>
      </c>
      <c r="W2777" s="168"/>
      <c r="X2777" s="168"/>
      <c r="Y2777" s="364"/>
      <c r="Z2777" s="169"/>
      <c r="AA2777" s="163" t="str">
        <f t="shared" si="70"/>
        <v>https://shopeefood.vn/bo-suu-tap/</v>
      </c>
      <c r="AB2777" s="351"/>
    </row>
    <row r="2778" spans="1:28" ht="14">
      <c r="A2778" s="151"/>
      <c r="B2778" s="152"/>
      <c r="C2778" s="152"/>
      <c r="D2778" s="152"/>
      <c r="E2778" s="180"/>
      <c r="F2778" s="155"/>
      <c r="G2778" s="217"/>
      <c r="H2778" s="176"/>
      <c r="I2778" s="183"/>
      <c r="J2778" s="169"/>
      <c r="K2778" s="162"/>
      <c r="L2778" s="162"/>
      <c r="M2778" s="162"/>
      <c r="N2778" s="169"/>
      <c r="O2778" s="183"/>
      <c r="P2778" s="169"/>
      <c r="Q2778" s="183"/>
      <c r="R2778" s="177"/>
      <c r="S2778" s="177"/>
      <c r="T2778" s="177"/>
      <c r="U2778" s="155"/>
      <c r="V2778" s="155" t="b">
        <v>0</v>
      </c>
      <c r="W2778" s="168"/>
      <c r="X2778" s="168"/>
      <c r="Y2778" s="364"/>
      <c r="Z2778" s="169"/>
      <c r="AA2778" s="163" t="str">
        <f t="shared" si="70"/>
        <v>https://shopeefood.vn/bo-suu-tap/</v>
      </c>
      <c r="AB2778" s="351"/>
    </row>
    <row r="2779" spans="1:28" ht="14">
      <c r="A2779" s="151"/>
      <c r="B2779" s="152"/>
      <c r="C2779" s="152"/>
      <c r="D2779" s="152"/>
      <c r="E2779" s="180"/>
      <c r="F2779" s="155"/>
      <c r="G2779" s="217"/>
      <c r="H2779" s="176"/>
      <c r="I2779" s="183"/>
      <c r="J2779" s="169"/>
      <c r="K2779" s="162"/>
      <c r="L2779" s="162"/>
      <c r="M2779" s="162"/>
      <c r="N2779" s="169"/>
      <c r="O2779" s="183"/>
      <c r="P2779" s="169"/>
      <c r="Q2779" s="183"/>
      <c r="R2779" s="177"/>
      <c r="S2779" s="177"/>
      <c r="T2779" s="177"/>
      <c r="U2779" s="155"/>
      <c r="V2779" s="155" t="b">
        <v>0</v>
      </c>
      <c r="W2779" s="168"/>
      <c r="X2779" s="168"/>
      <c r="Y2779" s="364"/>
      <c r="Z2779" s="169"/>
      <c r="AA2779" s="163" t="str">
        <f t="shared" si="70"/>
        <v>https://shopeefood.vn/bo-suu-tap/</v>
      </c>
      <c r="AB2779" s="351"/>
    </row>
    <row r="2780" spans="1:28" ht="14">
      <c r="A2780" s="151"/>
      <c r="B2780" s="152"/>
      <c r="C2780" s="152"/>
      <c r="D2780" s="152"/>
      <c r="E2780" s="180"/>
      <c r="F2780" s="155"/>
      <c r="G2780" s="217"/>
      <c r="H2780" s="176"/>
      <c r="I2780" s="183"/>
      <c r="J2780" s="169"/>
      <c r="K2780" s="162"/>
      <c r="L2780" s="162"/>
      <c r="M2780" s="162"/>
      <c r="N2780" s="169"/>
      <c r="O2780" s="183"/>
      <c r="P2780" s="169"/>
      <c r="Q2780" s="183"/>
      <c r="R2780" s="177"/>
      <c r="S2780" s="177"/>
      <c r="T2780" s="177"/>
      <c r="U2780" s="155"/>
      <c r="V2780" s="155" t="b">
        <v>0</v>
      </c>
      <c r="W2780" s="168"/>
      <c r="X2780" s="168"/>
      <c r="Y2780" s="364"/>
      <c r="Z2780" s="169"/>
      <c r="AA2780" s="163" t="str">
        <f t="shared" si="70"/>
        <v>https://shopeefood.vn/bo-suu-tap/</v>
      </c>
      <c r="AB2780" s="351"/>
    </row>
    <row r="2781" spans="1:28" ht="14">
      <c r="A2781" s="151"/>
      <c r="B2781" s="152"/>
      <c r="C2781" s="152"/>
      <c r="D2781" s="152"/>
      <c r="E2781" s="180"/>
      <c r="F2781" s="155"/>
      <c r="G2781" s="217"/>
      <c r="H2781" s="176"/>
      <c r="I2781" s="183"/>
      <c r="J2781" s="169"/>
      <c r="K2781" s="162"/>
      <c r="L2781" s="162"/>
      <c r="M2781" s="162"/>
      <c r="N2781" s="169"/>
      <c r="O2781" s="183"/>
      <c r="P2781" s="169"/>
      <c r="Q2781" s="183"/>
      <c r="R2781" s="177"/>
      <c r="S2781" s="177"/>
      <c r="T2781" s="177"/>
      <c r="U2781" s="155"/>
      <c r="V2781" s="155" t="b">
        <v>0</v>
      </c>
      <c r="W2781" s="168"/>
      <c r="X2781" s="168"/>
      <c r="Y2781" s="364"/>
      <c r="Z2781" s="169"/>
      <c r="AA2781" s="163" t="str">
        <f t="shared" si="70"/>
        <v>https://shopeefood.vn/bo-suu-tap/</v>
      </c>
      <c r="AB2781" s="351"/>
    </row>
    <row r="2782" spans="1:28" ht="14">
      <c r="A2782" s="151"/>
      <c r="B2782" s="152"/>
      <c r="C2782" s="152"/>
      <c r="D2782" s="152"/>
      <c r="E2782" s="180"/>
      <c r="F2782" s="155"/>
      <c r="G2782" s="217"/>
      <c r="H2782" s="176"/>
      <c r="I2782" s="183"/>
      <c r="J2782" s="169"/>
      <c r="K2782" s="162"/>
      <c r="L2782" s="162"/>
      <c r="M2782" s="162"/>
      <c r="N2782" s="169"/>
      <c r="O2782" s="183"/>
      <c r="P2782" s="169"/>
      <c r="Q2782" s="183"/>
      <c r="R2782" s="177"/>
      <c r="S2782" s="177"/>
      <c r="T2782" s="177"/>
      <c r="U2782" s="155"/>
      <c r="V2782" s="155" t="b">
        <v>0</v>
      </c>
      <c r="W2782" s="168"/>
      <c r="X2782" s="168"/>
      <c r="Y2782" s="364"/>
      <c r="Z2782" s="169"/>
      <c r="AA2782" s="163" t="str">
        <f t="shared" si="70"/>
        <v>https://shopeefood.vn/bo-suu-tap/</v>
      </c>
      <c r="AB2782" s="351"/>
    </row>
    <row r="2783" spans="1:28" ht="14">
      <c r="A2783" s="151"/>
      <c r="B2783" s="152"/>
      <c r="C2783" s="152"/>
      <c r="D2783" s="152"/>
      <c r="E2783" s="180"/>
      <c r="F2783" s="155"/>
      <c r="G2783" s="217"/>
      <c r="H2783" s="176"/>
      <c r="I2783" s="183"/>
      <c r="J2783" s="169"/>
      <c r="K2783" s="162"/>
      <c r="L2783" s="162"/>
      <c r="M2783" s="162"/>
      <c r="N2783" s="169"/>
      <c r="O2783" s="183"/>
      <c r="P2783" s="169"/>
      <c r="Q2783" s="183"/>
      <c r="R2783" s="177"/>
      <c r="S2783" s="177"/>
      <c r="T2783" s="177"/>
      <c r="U2783" s="155"/>
      <c r="V2783" s="155" t="b">
        <v>0</v>
      </c>
      <c r="W2783" s="168"/>
      <c r="X2783" s="168"/>
      <c r="Y2783" s="364"/>
      <c r="Z2783" s="169"/>
      <c r="AA2783" s="163" t="str">
        <f t="shared" si="70"/>
        <v>https://shopeefood.vn/bo-suu-tap/</v>
      </c>
      <c r="AB2783" s="351"/>
    </row>
    <row r="2784" spans="1:28" ht="14">
      <c r="A2784" s="151"/>
      <c r="B2784" s="152"/>
      <c r="C2784" s="152"/>
      <c r="D2784" s="152"/>
      <c r="E2784" s="180"/>
      <c r="F2784" s="155"/>
      <c r="G2784" s="217"/>
      <c r="H2784" s="176"/>
      <c r="I2784" s="183"/>
      <c r="J2784" s="169"/>
      <c r="K2784" s="162"/>
      <c r="L2784" s="162"/>
      <c r="M2784" s="162"/>
      <c r="N2784" s="169"/>
      <c r="O2784" s="183"/>
      <c r="P2784" s="169"/>
      <c r="Q2784" s="183"/>
      <c r="R2784" s="177"/>
      <c r="S2784" s="177"/>
      <c r="T2784" s="177"/>
      <c r="U2784" s="155"/>
      <c r="V2784" s="155" t="b">
        <v>0</v>
      </c>
      <c r="W2784" s="168"/>
      <c r="X2784" s="168"/>
      <c r="Y2784" s="364"/>
      <c r="Z2784" s="169"/>
      <c r="AA2784" s="163" t="str">
        <f t="shared" si="70"/>
        <v>https://shopeefood.vn/bo-suu-tap/</v>
      </c>
      <c r="AB2784" s="351"/>
    </row>
    <row r="2785" spans="1:28" ht="14">
      <c r="A2785" s="151"/>
      <c r="B2785" s="152"/>
      <c r="C2785" s="152"/>
      <c r="D2785" s="152"/>
      <c r="E2785" s="180"/>
      <c r="F2785" s="155"/>
      <c r="G2785" s="217"/>
      <c r="H2785" s="176"/>
      <c r="I2785" s="183"/>
      <c r="J2785" s="169"/>
      <c r="K2785" s="162"/>
      <c r="L2785" s="162"/>
      <c r="M2785" s="162"/>
      <c r="N2785" s="169"/>
      <c r="O2785" s="183"/>
      <c r="P2785" s="169"/>
      <c r="Q2785" s="183"/>
      <c r="R2785" s="177"/>
      <c r="S2785" s="177"/>
      <c r="T2785" s="177"/>
      <c r="U2785" s="155"/>
      <c r="V2785" s="155" t="b">
        <v>0</v>
      </c>
      <c r="W2785" s="168"/>
      <c r="X2785" s="168"/>
      <c r="Y2785" s="364"/>
      <c r="Z2785" s="169"/>
      <c r="AA2785" s="163" t="str">
        <f t="shared" si="70"/>
        <v>https://shopeefood.vn/bo-suu-tap/</v>
      </c>
      <c r="AB2785" s="351"/>
    </row>
    <row r="2786" spans="1:28" ht="14">
      <c r="A2786" s="151"/>
      <c r="B2786" s="152"/>
      <c r="C2786" s="152"/>
      <c r="D2786" s="152"/>
      <c r="E2786" s="180"/>
      <c r="F2786" s="155"/>
      <c r="G2786" s="217"/>
      <c r="H2786" s="176"/>
      <c r="I2786" s="183"/>
      <c r="J2786" s="169"/>
      <c r="K2786" s="162"/>
      <c r="L2786" s="162"/>
      <c r="M2786" s="162"/>
      <c r="N2786" s="169"/>
      <c r="O2786" s="183"/>
      <c r="P2786" s="169"/>
      <c r="Q2786" s="183"/>
      <c r="R2786" s="177"/>
      <c r="S2786" s="177"/>
      <c r="T2786" s="177"/>
      <c r="U2786" s="155"/>
      <c r="V2786" s="155" t="b">
        <v>0</v>
      </c>
      <c r="W2786" s="168"/>
      <c r="X2786" s="168"/>
      <c r="Y2786" s="364"/>
      <c r="Z2786" s="169"/>
      <c r="AA2786" s="163" t="str">
        <f t="shared" si="70"/>
        <v>https://shopeefood.vn/bo-suu-tap/</v>
      </c>
      <c r="AB2786" s="351"/>
    </row>
    <row r="2787" spans="1:28" ht="14">
      <c r="A2787" s="151"/>
      <c r="B2787" s="152"/>
      <c r="C2787" s="152"/>
      <c r="D2787" s="152"/>
      <c r="E2787" s="180"/>
      <c r="F2787" s="155"/>
      <c r="G2787" s="217"/>
      <c r="H2787" s="176"/>
      <c r="I2787" s="183"/>
      <c r="J2787" s="169"/>
      <c r="K2787" s="162"/>
      <c r="L2787" s="162"/>
      <c r="M2787" s="162"/>
      <c r="N2787" s="169"/>
      <c r="O2787" s="183"/>
      <c r="P2787" s="169"/>
      <c r="Q2787" s="183"/>
      <c r="R2787" s="177"/>
      <c r="S2787" s="177"/>
      <c r="T2787" s="177"/>
      <c r="U2787" s="155"/>
      <c r="V2787" s="155" t="b">
        <v>0</v>
      </c>
      <c r="W2787" s="168"/>
      <c r="X2787" s="168"/>
      <c r="Y2787" s="364"/>
      <c r="Z2787" s="169"/>
      <c r="AA2787" s="163" t="str">
        <f t="shared" si="70"/>
        <v>https://shopeefood.vn/bo-suu-tap/</v>
      </c>
      <c r="AB2787" s="351"/>
    </row>
    <row r="2788" spans="1:28" ht="14">
      <c r="A2788" s="151"/>
      <c r="B2788" s="152"/>
      <c r="C2788" s="152"/>
      <c r="D2788" s="152"/>
      <c r="E2788" s="180"/>
      <c r="F2788" s="155"/>
      <c r="G2788" s="217"/>
      <c r="H2788" s="176"/>
      <c r="I2788" s="183"/>
      <c r="J2788" s="169"/>
      <c r="K2788" s="162"/>
      <c r="L2788" s="162"/>
      <c r="M2788" s="162"/>
      <c r="N2788" s="169"/>
      <c r="O2788" s="183"/>
      <c r="P2788" s="169"/>
      <c r="Q2788" s="183"/>
      <c r="R2788" s="177"/>
      <c r="S2788" s="177"/>
      <c r="T2788" s="177"/>
      <c r="U2788" s="155"/>
      <c r="V2788" s="155" t="b">
        <v>0</v>
      </c>
      <c r="W2788" s="168"/>
      <c r="X2788" s="168"/>
      <c r="Y2788" s="364"/>
      <c r="Z2788" s="169"/>
      <c r="AA2788" s="163" t="str">
        <f t="shared" si="70"/>
        <v>https://shopeefood.vn/bo-suu-tap/</v>
      </c>
      <c r="AB2788" s="351"/>
    </row>
    <row r="2789" spans="1:28" ht="14">
      <c r="A2789" s="151"/>
      <c r="B2789" s="152"/>
      <c r="C2789" s="152"/>
      <c r="D2789" s="152"/>
      <c r="E2789" s="180"/>
      <c r="F2789" s="155"/>
      <c r="G2789" s="217"/>
      <c r="H2789" s="176"/>
      <c r="I2789" s="183"/>
      <c r="J2789" s="169"/>
      <c r="K2789" s="162"/>
      <c r="L2789" s="162"/>
      <c r="M2789" s="162"/>
      <c r="N2789" s="169"/>
      <c r="O2789" s="183"/>
      <c r="P2789" s="169"/>
      <c r="Q2789" s="183"/>
      <c r="R2789" s="177"/>
      <c r="S2789" s="177"/>
      <c r="T2789" s="177"/>
      <c r="U2789" s="155"/>
      <c r="V2789" s="155" t="b">
        <v>0</v>
      </c>
      <c r="W2789" s="168"/>
      <c r="X2789" s="168"/>
      <c r="Y2789" s="364"/>
      <c r="Z2789" s="169"/>
      <c r="AA2789" s="163" t="str">
        <f t="shared" si="70"/>
        <v>https://shopeefood.vn/bo-suu-tap/</v>
      </c>
      <c r="AB2789" s="351"/>
    </row>
    <row r="2790" spans="1:28" ht="14">
      <c r="A2790" s="151"/>
      <c r="B2790" s="152"/>
      <c r="C2790" s="152"/>
      <c r="D2790" s="152"/>
      <c r="E2790" s="180"/>
      <c r="F2790" s="155"/>
      <c r="G2790" s="217"/>
      <c r="H2790" s="176"/>
      <c r="I2790" s="183"/>
      <c r="J2790" s="169"/>
      <c r="K2790" s="162"/>
      <c r="L2790" s="162"/>
      <c r="M2790" s="162"/>
      <c r="N2790" s="169"/>
      <c r="O2790" s="183"/>
      <c r="P2790" s="169"/>
      <c r="Q2790" s="183"/>
      <c r="R2790" s="177"/>
      <c r="S2790" s="177"/>
      <c r="T2790" s="177"/>
      <c r="U2790" s="155"/>
      <c r="V2790" s="155" t="b">
        <v>0</v>
      </c>
      <c r="W2790" s="168"/>
      <c r="X2790" s="168"/>
      <c r="Y2790" s="364"/>
      <c r="Z2790" s="169"/>
      <c r="AA2790" s="163" t="str">
        <f t="shared" si="70"/>
        <v>https://shopeefood.vn/bo-suu-tap/</v>
      </c>
      <c r="AB2790" s="351"/>
    </row>
    <row r="2791" spans="1:28" ht="14">
      <c r="A2791" s="151"/>
      <c r="B2791" s="152"/>
      <c r="C2791" s="152"/>
      <c r="D2791" s="152"/>
      <c r="E2791" s="180"/>
      <c r="F2791" s="155"/>
      <c r="G2791" s="217"/>
      <c r="H2791" s="176"/>
      <c r="I2791" s="183"/>
      <c r="J2791" s="169"/>
      <c r="K2791" s="162"/>
      <c r="L2791" s="162"/>
      <c r="M2791" s="162"/>
      <c r="N2791" s="169"/>
      <c r="O2791" s="183"/>
      <c r="P2791" s="169"/>
      <c r="Q2791" s="183"/>
      <c r="R2791" s="177"/>
      <c r="S2791" s="177"/>
      <c r="T2791" s="177"/>
      <c r="U2791" s="155"/>
      <c r="V2791" s="155" t="b">
        <v>0</v>
      </c>
      <c r="W2791" s="168"/>
      <c r="X2791" s="168"/>
      <c r="Y2791" s="364"/>
      <c r="Z2791" s="169"/>
      <c r="AA2791" s="163" t="str">
        <f t="shared" si="70"/>
        <v>https://shopeefood.vn/bo-suu-tap/</v>
      </c>
      <c r="AB2791" s="351"/>
    </row>
    <row r="2792" spans="1:28" ht="14">
      <c r="A2792" s="151"/>
      <c r="B2792" s="152"/>
      <c r="C2792" s="152"/>
      <c r="D2792" s="152"/>
      <c r="E2792" s="180"/>
      <c r="F2792" s="155"/>
      <c r="G2792" s="217"/>
      <c r="H2792" s="176"/>
      <c r="I2792" s="183"/>
      <c r="J2792" s="169"/>
      <c r="K2792" s="162"/>
      <c r="L2792" s="162"/>
      <c r="M2792" s="162"/>
      <c r="N2792" s="169"/>
      <c r="O2792" s="183"/>
      <c r="P2792" s="169"/>
      <c r="Q2792" s="183"/>
      <c r="R2792" s="177"/>
      <c r="S2792" s="177"/>
      <c r="T2792" s="177"/>
      <c r="U2792" s="155"/>
      <c r="V2792" s="155" t="b">
        <v>0</v>
      </c>
      <c r="W2792" s="168"/>
      <c r="X2792" s="168"/>
      <c r="Y2792" s="364"/>
      <c r="Z2792" s="169"/>
      <c r="AA2792" s="163" t="str">
        <f t="shared" si="70"/>
        <v>https://shopeefood.vn/bo-suu-tap/</v>
      </c>
      <c r="AB2792" s="351"/>
    </row>
    <row r="2793" spans="1:28" ht="14">
      <c r="A2793" s="151"/>
      <c r="B2793" s="152"/>
      <c r="C2793" s="152"/>
      <c r="D2793" s="152"/>
      <c r="E2793" s="180"/>
      <c r="F2793" s="155"/>
      <c r="G2793" s="217"/>
      <c r="H2793" s="176"/>
      <c r="I2793" s="183"/>
      <c r="J2793" s="169"/>
      <c r="K2793" s="162"/>
      <c r="L2793" s="162"/>
      <c r="M2793" s="162"/>
      <c r="N2793" s="169"/>
      <c r="O2793" s="183"/>
      <c r="P2793" s="169"/>
      <c r="Q2793" s="183"/>
      <c r="R2793" s="177"/>
      <c r="S2793" s="177"/>
      <c r="T2793" s="177"/>
      <c r="U2793" s="155"/>
      <c r="V2793" s="155" t="b">
        <v>0</v>
      </c>
      <c r="W2793" s="168"/>
      <c r="X2793" s="168"/>
      <c r="Y2793" s="364"/>
      <c r="Z2793" s="169"/>
      <c r="AA2793" s="163" t="str">
        <f t="shared" si="70"/>
        <v>https://shopeefood.vn/bo-suu-tap/</v>
      </c>
      <c r="AB2793" s="351"/>
    </row>
    <row r="2794" spans="1:28" ht="14">
      <c r="A2794" s="151"/>
      <c r="B2794" s="152"/>
      <c r="C2794" s="152"/>
      <c r="D2794" s="152"/>
      <c r="E2794" s="180"/>
      <c r="F2794" s="155"/>
      <c r="G2794" s="217"/>
      <c r="H2794" s="176"/>
      <c r="I2794" s="183"/>
      <c r="J2794" s="169"/>
      <c r="K2794" s="162"/>
      <c r="L2794" s="162"/>
      <c r="M2794" s="162"/>
      <c r="N2794" s="169"/>
      <c r="O2794" s="183"/>
      <c r="P2794" s="169"/>
      <c r="Q2794" s="183"/>
      <c r="R2794" s="177"/>
      <c r="S2794" s="177"/>
      <c r="T2794" s="177"/>
      <c r="U2794" s="155"/>
      <c r="V2794" s="155" t="b">
        <v>0</v>
      </c>
      <c r="W2794" s="168"/>
      <c r="X2794" s="168"/>
      <c r="Y2794" s="364"/>
      <c r="Z2794" s="169"/>
      <c r="AA2794" s="163" t="str">
        <f t="shared" si="70"/>
        <v>https://shopeefood.vn/bo-suu-tap/</v>
      </c>
      <c r="AB2794" s="351"/>
    </row>
    <row r="2795" spans="1:28" ht="14">
      <c r="A2795" s="151"/>
      <c r="B2795" s="152"/>
      <c r="C2795" s="152"/>
      <c r="D2795" s="152"/>
      <c r="E2795" s="180"/>
      <c r="F2795" s="155"/>
      <c r="G2795" s="217"/>
      <c r="H2795" s="176"/>
      <c r="I2795" s="183"/>
      <c r="J2795" s="169"/>
      <c r="K2795" s="162"/>
      <c r="L2795" s="162"/>
      <c r="M2795" s="162"/>
      <c r="N2795" s="169"/>
      <c r="O2795" s="183"/>
      <c r="P2795" s="169"/>
      <c r="Q2795" s="183"/>
      <c r="R2795" s="177"/>
      <c r="S2795" s="177"/>
      <c r="T2795" s="177"/>
      <c r="U2795" s="155"/>
      <c r="V2795" s="155" t="b">
        <v>0</v>
      </c>
      <c r="W2795" s="168"/>
      <c r="X2795" s="168"/>
      <c r="Y2795" s="364"/>
      <c r="Z2795" s="169"/>
      <c r="AA2795" s="163" t="str">
        <f t="shared" si="70"/>
        <v>https://shopeefood.vn/bo-suu-tap/</v>
      </c>
      <c r="AB2795" s="351"/>
    </row>
    <row r="2796" spans="1:28" ht="14">
      <c r="A2796" s="151"/>
      <c r="B2796" s="152"/>
      <c r="C2796" s="152"/>
      <c r="D2796" s="152"/>
      <c r="E2796" s="180"/>
      <c r="F2796" s="155"/>
      <c r="G2796" s="217"/>
      <c r="H2796" s="176"/>
      <c r="I2796" s="183"/>
      <c r="J2796" s="169"/>
      <c r="K2796" s="162"/>
      <c r="L2796" s="162"/>
      <c r="M2796" s="162"/>
      <c r="N2796" s="169"/>
      <c r="O2796" s="183"/>
      <c r="P2796" s="169"/>
      <c r="Q2796" s="183"/>
      <c r="R2796" s="177"/>
      <c r="S2796" s="177"/>
      <c r="T2796" s="177"/>
      <c r="U2796" s="155"/>
      <c r="V2796" s="155" t="b">
        <v>0</v>
      </c>
      <c r="W2796" s="168"/>
      <c r="X2796" s="168"/>
      <c r="Y2796" s="364"/>
      <c r="Z2796" s="169"/>
      <c r="AA2796" s="163" t="str">
        <f t="shared" si="70"/>
        <v>https://shopeefood.vn/bo-suu-tap/</v>
      </c>
      <c r="AB2796" s="351"/>
    </row>
    <row r="2797" spans="1:28" ht="14">
      <c r="A2797" s="151"/>
      <c r="B2797" s="152"/>
      <c r="C2797" s="152"/>
      <c r="D2797" s="152"/>
      <c r="E2797" s="180"/>
      <c r="F2797" s="155"/>
      <c r="G2797" s="217"/>
      <c r="H2797" s="176"/>
      <c r="I2797" s="183"/>
      <c r="J2797" s="169"/>
      <c r="K2797" s="162"/>
      <c r="L2797" s="162"/>
      <c r="M2797" s="162"/>
      <c r="N2797" s="169"/>
      <c r="O2797" s="183"/>
      <c r="P2797" s="169"/>
      <c r="Q2797" s="183"/>
      <c r="R2797" s="177"/>
      <c r="S2797" s="177"/>
      <c r="T2797" s="177"/>
      <c r="U2797" s="155"/>
      <c r="V2797" s="155" t="b">
        <v>0</v>
      </c>
      <c r="W2797" s="168"/>
      <c r="X2797" s="168"/>
      <c r="Y2797" s="364"/>
      <c r="Z2797" s="169"/>
      <c r="AA2797" s="163" t="str">
        <f t="shared" si="70"/>
        <v>https://shopeefood.vn/bo-suu-tap/</v>
      </c>
      <c r="AB2797" s="351"/>
    </row>
    <row r="2798" spans="1:28" ht="14">
      <c r="A2798" s="151"/>
      <c r="B2798" s="152"/>
      <c r="C2798" s="152"/>
      <c r="D2798" s="152"/>
      <c r="E2798" s="180"/>
      <c r="F2798" s="155"/>
      <c r="G2798" s="217"/>
      <c r="H2798" s="176"/>
      <c r="I2798" s="183"/>
      <c r="J2798" s="169"/>
      <c r="K2798" s="162"/>
      <c r="L2798" s="162"/>
      <c r="M2798" s="162"/>
      <c r="N2798" s="169"/>
      <c r="O2798" s="183"/>
      <c r="P2798" s="169"/>
      <c r="Q2798" s="183"/>
      <c r="R2798" s="177"/>
      <c r="S2798" s="177"/>
      <c r="T2798" s="177"/>
      <c r="U2798" s="155"/>
      <c r="V2798" s="155" t="b">
        <v>0</v>
      </c>
      <c r="W2798" s="168"/>
      <c r="X2798" s="168"/>
      <c r="Y2798" s="364"/>
      <c r="Z2798" s="169"/>
      <c r="AA2798" s="163" t="str">
        <f t="shared" si="70"/>
        <v>https://shopeefood.vn/bo-suu-tap/</v>
      </c>
      <c r="AB2798" s="351"/>
    </row>
    <row r="2799" spans="1:28" ht="14">
      <c r="A2799" s="151"/>
      <c r="B2799" s="152"/>
      <c r="C2799" s="152"/>
      <c r="D2799" s="152"/>
      <c r="E2799" s="180"/>
      <c r="F2799" s="155"/>
      <c r="G2799" s="217"/>
      <c r="H2799" s="176"/>
      <c r="I2799" s="183"/>
      <c r="J2799" s="169"/>
      <c r="K2799" s="162"/>
      <c r="L2799" s="162"/>
      <c r="M2799" s="162"/>
      <c r="N2799" s="169"/>
      <c r="O2799" s="183"/>
      <c r="P2799" s="169"/>
      <c r="Q2799" s="183"/>
      <c r="R2799" s="177"/>
      <c r="S2799" s="177"/>
      <c r="T2799" s="177"/>
      <c r="U2799" s="155"/>
      <c r="V2799" s="155" t="b">
        <v>0</v>
      </c>
      <c r="W2799" s="168"/>
      <c r="X2799" s="168"/>
      <c r="Y2799" s="364"/>
      <c r="Z2799" s="169"/>
      <c r="AA2799" s="163" t="str">
        <f t="shared" si="70"/>
        <v>https://shopeefood.vn/bo-suu-tap/</v>
      </c>
      <c r="AB2799" s="351"/>
    </row>
    <row r="2800" spans="1:28" ht="14">
      <c r="A2800" s="151"/>
      <c r="B2800" s="152"/>
      <c r="C2800" s="152"/>
      <c r="D2800" s="152"/>
      <c r="E2800" s="180"/>
      <c r="F2800" s="155"/>
      <c r="G2800" s="217"/>
      <c r="H2800" s="176"/>
      <c r="I2800" s="183"/>
      <c r="J2800" s="169"/>
      <c r="K2800" s="162"/>
      <c r="L2800" s="162"/>
      <c r="M2800" s="162"/>
      <c r="N2800" s="169"/>
      <c r="O2800" s="183"/>
      <c r="P2800" s="169"/>
      <c r="Q2800" s="183"/>
      <c r="R2800" s="177"/>
      <c r="S2800" s="177"/>
      <c r="T2800" s="177"/>
      <c r="U2800" s="155"/>
      <c r="V2800" s="155" t="b">
        <v>0</v>
      </c>
      <c r="W2800" s="168"/>
      <c r="X2800" s="168"/>
      <c r="Y2800" s="364"/>
      <c r="Z2800" s="169"/>
      <c r="AA2800" s="163" t="str">
        <f t="shared" si="70"/>
        <v>https://shopeefood.vn/bo-suu-tap/</v>
      </c>
      <c r="AB2800" s="351"/>
    </row>
    <row r="2801" spans="1:28" ht="14">
      <c r="A2801" s="151"/>
      <c r="B2801" s="152"/>
      <c r="C2801" s="152"/>
      <c r="D2801" s="152"/>
      <c r="E2801" s="180"/>
      <c r="F2801" s="155"/>
      <c r="G2801" s="217"/>
      <c r="H2801" s="176"/>
      <c r="I2801" s="183"/>
      <c r="J2801" s="169"/>
      <c r="K2801" s="162"/>
      <c r="L2801" s="162"/>
      <c r="M2801" s="162"/>
      <c r="N2801" s="169"/>
      <c r="O2801" s="183"/>
      <c r="P2801" s="169"/>
      <c r="Q2801" s="183"/>
      <c r="R2801" s="177"/>
      <c r="S2801" s="177"/>
      <c r="T2801" s="177"/>
      <c r="U2801" s="155"/>
      <c r="V2801" s="155" t="b">
        <v>0</v>
      </c>
      <c r="W2801" s="168"/>
      <c r="X2801" s="168"/>
      <c r="Y2801" s="364"/>
      <c r="Z2801" s="169"/>
      <c r="AA2801" s="163" t="str">
        <f t="shared" si="70"/>
        <v>https://shopeefood.vn/bo-suu-tap/</v>
      </c>
      <c r="AB2801" s="351"/>
    </row>
    <row r="2802" spans="1:28" ht="14">
      <c r="A2802" s="151"/>
      <c r="B2802" s="152"/>
      <c r="C2802" s="152"/>
      <c r="D2802" s="152"/>
      <c r="E2802" s="180"/>
      <c r="F2802" s="155"/>
      <c r="G2802" s="217"/>
      <c r="H2802" s="176"/>
      <c r="I2802" s="183"/>
      <c r="J2802" s="169"/>
      <c r="K2802" s="162"/>
      <c r="L2802" s="162"/>
      <c r="M2802" s="162"/>
      <c r="N2802" s="169"/>
      <c r="O2802" s="183"/>
      <c r="P2802" s="169"/>
      <c r="Q2802" s="183"/>
      <c r="R2802" s="177"/>
      <c r="S2802" s="177"/>
      <c r="T2802" s="177"/>
      <c r="U2802" s="155"/>
      <c r="V2802" s="155" t="b">
        <v>0</v>
      </c>
      <c r="W2802" s="168"/>
      <c r="X2802" s="168"/>
      <c r="Y2802" s="364"/>
      <c r="Z2802" s="169"/>
      <c r="AA2802" s="163" t="str">
        <f t="shared" si="70"/>
        <v>https://shopeefood.vn/bo-suu-tap/</v>
      </c>
      <c r="AB2802" s="351"/>
    </row>
    <row r="2803" spans="1:28" ht="14">
      <c r="A2803" s="151"/>
      <c r="B2803" s="152"/>
      <c r="C2803" s="152"/>
      <c r="D2803" s="152"/>
      <c r="E2803" s="180"/>
      <c r="F2803" s="155"/>
      <c r="G2803" s="217"/>
      <c r="H2803" s="176"/>
      <c r="I2803" s="183"/>
      <c r="J2803" s="169"/>
      <c r="K2803" s="162"/>
      <c r="L2803" s="162"/>
      <c r="M2803" s="162"/>
      <c r="N2803" s="169"/>
      <c r="O2803" s="183"/>
      <c r="P2803" s="169"/>
      <c r="Q2803" s="183"/>
      <c r="R2803" s="177"/>
      <c r="S2803" s="177"/>
      <c r="T2803" s="177"/>
      <c r="U2803" s="155"/>
      <c r="V2803" s="155" t="b">
        <v>0</v>
      </c>
      <c r="W2803" s="168"/>
      <c r="X2803" s="168"/>
      <c r="Y2803" s="364"/>
      <c r="Z2803" s="169"/>
      <c r="AA2803" s="163" t="str">
        <f t="shared" si="70"/>
        <v>https://shopeefood.vn/bo-suu-tap/</v>
      </c>
      <c r="AB2803" s="351"/>
    </row>
    <row r="2804" spans="1:28" ht="14">
      <c r="A2804" s="151"/>
      <c r="B2804" s="152"/>
      <c r="C2804" s="152"/>
      <c r="D2804" s="152"/>
      <c r="E2804" s="180"/>
      <c r="F2804" s="155"/>
      <c r="G2804" s="217"/>
      <c r="H2804" s="176"/>
      <c r="I2804" s="183"/>
      <c r="J2804" s="169"/>
      <c r="K2804" s="162"/>
      <c r="L2804" s="162"/>
      <c r="M2804" s="162"/>
      <c r="N2804" s="169"/>
      <c r="O2804" s="183"/>
      <c r="P2804" s="169"/>
      <c r="Q2804" s="183"/>
      <c r="R2804" s="177"/>
      <c r="S2804" s="177"/>
      <c r="T2804" s="177"/>
      <c r="U2804" s="155"/>
      <c r="V2804" s="155" t="b">
        <v>0</v>
      </c>
      <c r="W2804" s="168"/>
      <c r="X2804" s="168"/>
      <c r="Y2804" s="364"/>
      <c r="Z2804" s="169"/>
      <c r="AA2804" s="163" t="str">
        <f t="shared" si="70"/>
        <v>https://shopeefood.vn/bo-suu-tap/</v>
      </c>
      <c r="AB2804" s="351"/>
    </row>
    <row r="2805" spans="1:28" ht="14">
      <c r="A2805" s="151"/>
      <c r="B2805" s="152"/>
      <c r="C2805" s="152"/>
      <c r="D2805" s="152"/>
      <c r="E2805" s="180"/>
      <c r="F2805" s="155"/>
      <c r="G2805" s="217"/>
      <c r="H2805" s="176"/>
      <c r="I2805" s="183"/>
      <c r="J2805" s="169"/>
      <c r="K2805" s="162"/>
      <c r="L2805" s="162"/>
      <c r="M2805" s="162"/>
      <c r="N2805" s="169"/>
      <c r="O2805" s="183"/>
      <c r="P2805" s="169"/>
      <c r="Q2805" s="183"/>
      <c r="R2805" s="177"/>
      <c r="S2805" s="177"/>
      <c r="T2805" s="177"/>
      <c r="U2805" s="155"/>
      <c r="V2805" s="155" t="b">
        <v>0</v>
      </c>
      <c r="W2805" s="168"/>
      <c r="X2805" s="168"/>
      <c r="Y2805" s="364"/>
      <c r="Z2805" s="169"/>
      <c r="AA2805" s="163" t="str">
        <f t="shared" si="70"/>
        <v>https://shopeefood.vn/bo-suu-tap/</v>
      </c>
      <c r="AB2805" s="351"/>
    </row>
    <row r="2806" spans="1:28" ht="14">
      <c r="A2806" s="151"/>
      <c r="B2806" s="152"/>
      <c r="C2806" s="152"/>
      <c r="D2806" s="152"/>
      <c r="E2806" s="180"/>
      <c r="F2806" s="155"/>
      <c r="G2806" s="217"/>
      <c r="H2806" s="176"/>
      <c r="I2806" s="183"/>
      <c r="J2806" s="169"/>
      <c r="K2806" s="162"/>
      <c r="L2806" s="162"/>
      <c r="M2806" s="162"/>
      <c r="N2806" s="169"/>
      <c r="O2806" s="183"/>
      <c r="P2806" s="169"/>
      <c r="Q2806" s="183"/>
      <c r="R2806" s="177"/>
      <c r="S2806" s="177"/>
      <c r="T2806" s="177"/>
      <c r="U2806" s="155"/>
      <c r="V2806" s="155" t="b">
        <v>0</v>
      </c>
      <c r="W2806" s="168"/>
      <c r="X2806" s="168"/>
      <c r="Y2806" s="364"/>
      <c r="Z2806" s="169"/>
      <c r="AA2806" s="163" t="str">
        <f t="shared" si="70"/>
        <v>https://shopeefood.vn/bo-suu-tap/</v>
      </c>
      <c r="AB2806" s="351"/>
    </row>
    <row r="2807" spans="1:28" ht="14">
      <c r="A2807" s="151"/>
      <c r="B2807" s="152"/>
      <c r="C2807" s="152"/>
      <c r="D2807" s="152"/>
      <c r="E2807" s="180"/>
      <c r="F2807" s="155"/>
      <c r="G2807" s="217"/>
      <c r="H2807" s="176"/>
      <c r="I2807" s="183"/>
      <c r="J2807" s="169"/>
      <c r="K2807" s="162"/>
      <c r="L2807" s="162"/>
      <c r="M2807" s="162"/>
      <c r="N2807" s="169"/>
      <c r="O2807" s="183"/>
      <c r="P2807" s="169"/>
      <c r="Q2807" s="183"/>
      <c r="R2807" s="177"/>
      <c r="S2807" s="177"/>
      <c r="T2807" s="177"/>
      <c r="U2807" s="155"/>
      <c r="V2807" s="155" t="b">
        <v>0</v>
      </c>
      <c r="W2807" s="168"/>
      <c r="X2807" s="168"/>
      <c r="Y2807" s="364"/>
      <c r="Z2807" s="169"/>
      <c r="AA2807" s="163" t="str">
        <f t="shared" si="70"/>
        <v>https://shopeefood.vn/bo-suu-tap/</v>
      </c>
      <c r="AB2807" s="351"/>
    </row>
    <row r="2808" spans="1:28" ht="14">
      <c r="A2808" s="151"/>
      <c r="B2808" s="152"/>
      <c r="C2808" s="152"/>
      <c r="D2808" s="152"/>
      <c r="E2808" s="180"/>
      <c r="F2808" s="155"/>
      <c r="G2808" s="217"/>
      <c r="H2808" s="176"/>
      <c r="I2808" s="183"/>
      <c r="J2808" s="169"/>
      <c r="K2808" s="162"/>
      <c r="L2808" s="162"/>
      <c r="M2808" s="162"/>
      <c r="N2808" s="169"/>
      <c r="O2808" s="183"/>
      <c r="P2808" s="169"/>
      <c r="Q2808" s="183"/>
      <c r="R2808" s="177"/>
      <c r="S2808" s="177"/>
      <c r="T2808" s="177"/>
      <c r="U2808" s="155"/>
      <c r="V2808" s="155" t="b">
        <v>0</v>
      </c>
      <c r="W2808" s="168"/>
      <c r="X2808" s="168"/>
      <c r="Y2808" s="364"/>
      <c r="Z2808" s="169"/>
      <c r="AA2808" s="163" t="str">
        <f t="shared" si="70"/>
        <v>https://shopeefood.vn/bo-suu-tap/</v>
      </c>
      <c r="AB2808" s="351"/>
    </row>
    <row r="2809" spans="1:28" ht="14">
      <c r="A2809" s="151"/>
      <c r="B2809" s="152"/>
      <c r="C2809" s="152"/>
      <c r="D2809" s="152"/>
      <c r="E2809" s="180"/>
      <c r="F2809" s="155"/>
      <c r="G2809" s="217"/>
      <c r="H2809" s="176"/>
      <c r="I2809" s="183"/>
      <c r="J2809" s="169"/>
      <c r="K2809" s="162"/>
      <c r="L2809" s="162"/>
      <c r="M2809" s="162"/>
      <c r="N2809" s="169"/>
      <c r="O2809" s="183"/>
      <c r="P2809" s="169"/>
      <c r="Q2809" s="183"/>
      <c r="R2809" s="177"/>
      <c r="S2809" s="177"/>
      <c r="T2809" s="177"/>
      <c r="U2809" s="155"/>
      <c r="V2809" s="155" t="b">
        <v>0</v>
      </c>
      <c r="W2809" s="168"/>
      <c r="X2809" s="168"/>
      <c r="Y2809" s="364"/>
      <c r="Z2809" s="169"/>
      <c r="AA2809" s="163" t="str">
        <f t="shared" si="70"/>
        <v>https://shopeefood.vn/bo-suu-tap/</v>
      </c>
      <c r="AB2809" s="351"/>
    </row>
    <row r="2810" spans="1:28" ht="14">
      <c r="A2810" s="151"/>
      <c r="B2810" s="152"/>
      <c r="C2810" s="152"/>
      <c r="D2810" s="152"/>
      <c r="E2810" s="180"/>
      <c r="F2810" s="155"/>
      <c r="G2810" s="217"/>
      <c r="H2810" s="176"/>
      <c r="I2810" s="183"/>
      <c r="J2810" s="169"/>
      <c r="K2810" s="162"/>
      <c r="L2810" s="162"/>
      <c r="M2810" s="162"/>
      <c r="N2810" s="169"/>
      <c r="O2810" s="183"/>
      <c r="P2810" s="169"/>
      <c r="Q2810" s="183"/>
      <c r="R2810" s="177"/>
      <c r="S2810" s="177"/>
      <c r="T2810" s="177"/>
      <c r="U2810" s="155"/>
      <c r="V2810" s="155" t="b">
        <v>0</v>
      </c>
      <c r="W2810" s="168"/>
      <c r="X2810" s="168"/>
      <c r="Y2810" s="364"/>
      <c r="Z2810" s="169"/>
      <c r="AA2810" s="163" t="str">
        <f t="shared" si="70"/>
        <v>https://shopeefood.vn/bo-suu-tap/</v>
      </c>
      <c r="AB2810" s="351"/>
    </row>
    <row r="2811" spans="1:28" ht="14">
      <c r="A2811" s="151"/>
      <c r="B2811" s="152"/>
      <c r="C2811" s="152"/>
      <c r="D2811" s="152"/>
      <c r="E2811" s="180"/>
      <c r="F2811" s="155"/>
      <c r="G2811" s="217"/>
      <c r="H2811" s="176"/>
      <c r="I2811" s="183"/>
      <c r="J2811" s="169"/>
      <c r="K2811" s="162"/>
      <c r="L2811" s="162"/>
      <c r="M2811" s="162"/>
      <c r="N2811" s="169"/>
      <c r="O2811" s="183"/>
      <c r="P2811" s="169"/>
      <c r="Q2811" s="183"/>
      <c r="R2811" s="177"/>
      <c r="S2811" s="177"/>
      <c r="T2811" s="177"/>
      <c r="U2811" s="155"/>
      <c r="V2811" s="155" t="b">
        <v>0</v>
      </c>
      <c r="W2811" s="168"/>
      <c r="X2811" s="168"/>
      <c r="Y2811" s="364"/>
      <c r="Z2811" s="169"/>
      <c r="AA2811" s="163" t="str">
        <f t="shared" si="70"/>
        <v>https://shopeefood.vn/bo-suu-tap/</v>
      </c>
      <c r="AB2811" s="351"/>
    </row>
    <row r="2812" spans="1:28" ht="14">
      <c r="A2812" s="151"/>
      <c r="B2812" s="152"/>
      <c r="C2812" s="152"/>
      <c r="D2812" s="152"/>
      <c r="E2812" s="180"/>
      <c r="F2812" s="155"/>
      <c r="G2812" s="217"/>
      <c r="H2812" s="176"/>
      <c r="I2812" s="183"/>
      <c r="J2812" s="169"/>
      <c r="K2812" s="162"/>
      <c r="L2812" s="162"/>
      <c r="M2812" s="162"/>
      <c r="N2812" s="169"/>
      <c r="O2812" s="183"/>
      <c r="P2812" s="169"/>
      <c r="Q2812" s="183"/>
      <c r="R2812" s="177"/>
      <c r="S2812" s="177"/>
      <c r="T2812" s="177"/>
      <c r="U2812" s="155"/>
      <c r="V2812" s="155" t="b">
        <v>0</v>
      </c>
      <c r="W2812" s="168"/>
      <c r="X2812" s="168"/>
      <c r="Y2812" s="364"/>
      <c r="Z2812" s="169"/>
      <c r="AA2812" s="163" t="str">
        <f t="shared" si="70"/>
        <v>https://shopeefood.vn/bo-suu-tap/</v>
      </c>
      <c r="AB2812" s="351"/>
    </row>
    <row r="2813" spans="1:28" ht="14">
      <c r="A2813" s="151"/>
      <c r="B2813" s="152"/>
      <c r="C2813" s="152"/>
      <c r="D2813" s="152"/>
      <c r="E2813" s="180"/>
      <c r="F2813" s="155"/>
      <c r="G2813" s="217"/>
      <c r="H2813" s="176"/>
      <c r="I2813" s="183"/>
      <c r="J2813" s="169"/>
      <c r="K2813" s="162"/>
      <c r="L2813" s="162"/>
      <c r="M2813" s="162"/>
      <c r="N2813" s="169"/>
      <c r="O2813" s="183"/>
      <c r="P2813" s="169"/>
      <c r="Q2813" s="183"/>
      <c r="R2813" s="177"/>
      <c r="S2813" s="177"/>
      <c r="T2813" s="177"/>
      <c r="U2813" s="155"/>
      <c r="V2813" s="155" t="b">
        <v>0</v>
      </c>
      <c r="W2813" s="168"/>
      <c r="X2813" s="168"/>
      <c r="Y2813" s="364"/>
      <c r="Z2813" s="169"/>
      <c r="AA2813" s="163" t="str">
        <f t="shared" si="70"/>
        <v>https://shopeefood.vn/bo-suu-tap/</v>
      </c>
      <c r="AB2813" s="351"/>
    </row>
    <row r="2814" spans="1:28" ht="14">
      <c r="A2814" s="151"/>
      <c r="B2814" s="152"/>
      <c r="C2814" s="152"/>
      <c r="D2814" s="152"/>
      <c r="E2814" s="180"/>
      <c r="F2814" s="155"/>
      <c r="G2814" s="217"/>
      <c r="H2814" s="176"/>
      <c r="I2814" s="183"/>
      <c r="J2814" s="169"/>
      <c r="K2814" s="162"/>
      <c r="L2814" s="162"/>
      <c r="M2814" s="162"/>
      <c r="N2814" s="169"/>
      <c r="O2814" s="183"/>
      <c r="P2814" s="169"/>
      <c r="Q2814" s="183"/>
      <c r="R2814" s="177"/>
      <c r="S2814" s="177"/>
      <c r="T2814" s="177"/>
      <c r="U2814" s="155"/>
      <c r="V2814" s="155" t="b">
        <v>0</v>
      </c>
      <c r="W2814" s="168"/>
      <c r="X2814" s="168"/>
      <c r="Y2814" s="364"/>
      <c r="Z2814" s="169"/>
      <c r="AA2814" s="163" t="str">
        <f t="shared" si="70"/>
        <v>https://shopeefood.vn/bo-suu-tap/</v>
      </c>
      <c r="AB2814" s="351"/>
    </row>
    <row r="2815" spans="1:28" ht="14">
      <c r="A2815" s="151"/>
      <c r="B2815" s="152"/>
      <c r="C2815" s="152"/>
      <c r="D2815" s="152"/>
      <c r="E2815" s="180"/>
      <c r="F2815" s="155"/>
      <c r="G2815" s="217"/>
      <c r="H2815" s="176"/>
      <c r="I2815" s="183"/>
      <c r="J2815" s="169"/>
      <c r="K2815" s="162"/>
      <c r="L2815" s="162"/>
      <c r="M2815" s="162"/>
      <c r="N2815" s="169"/>
      <c r="O2815" s="183"/>
      <c r="P2815" s="169"/>
      <c r="Q2815" s="183"/>
      <c r="R2815" s="177"/>
      <c r="S2815" s="177"/>
      <c r="T2815" s="177"/>
      <c r="U2815" s="155"/>
      <c r="V2815" s="155" t="b">
        <v>0</v>
      </c>
      <c r="W2815" s="168"/>
      <c r="X2815" s="168"/>
      <c r="Y2815" s="364"/>
      <c r="Z2815" s="169"/>
      <c r="AA2815" s="163" t="str">
        <f t="shared" si="70"/>
        <v>https://shopeefood.vn/bo-suu-tap/</v>
      </c>
      <c r="AB2815" s="351"/>
    </row>
    <row r="2816" spans="1:28" ht="14">
      <c r="A2816" s="151"/>
      <c r="B2816" s="152"/>
      <c r="C2816" s="152"/>
      <c r="D2816" s="152"/>
      <c r="E2816" s="180"/>
      <c r="F2816" s="155"/>
      <c r="G2816" s="217"/>
      <c r="H2816" s="176"/>
      <c r="I2816" s="183"/>
      <c r="J2816" s="169"/>
      <c r="K2816" s="162"/>
      <c r="L2816" s="162"/>
      <c r="M2816" s="162"/>
      <c r="N2816" s="169"/>
      <c r="O2816" s="183"/>
      <c r="P2816" s="169"/>
      <c r="Q2816" s="183"/>
      <c r="R2816" s="177"/>
      <c r="S2816" s="177"/>
      <c r="T2816" s="177"/>
      <c r="U2816" s="155"/>
      <c r="V2816" s="155" t="b">
        <v>0</v>
      </c>
      <c r="W2816" s="168"/>
      <c r="X2816" s="168"/>
      <c r="Y2816" s="364"/>
      <c r="Z2816" s="169"/>
      <c r="AA2816" s="163" t="str">
        <f t="shared" si="70"/>
        <v>https://shopeefood.vn/bo-suu-tap/</v>
      </c>
      <c r="AB2816" s="351"/>
    </row>
    <row r="2817" spans="1:28" ht="14">
      <c r="A2817" s="151"/>
      <c r="B2817" s="152"/>
      <c r="C2817" s="152"/>
      <c r="D2817" s="152"/>
      <c r="E2817" s="180"/>
      <c r="F2817" s="155"/>
      <c r="G2817" s="217"/>
      <c r="H2817" s="176"/>
      <c r="I2817" s="183"/>
      <c r="J2817" s="169"/>
      <c r="K2817" s="162"/>
      <c r="L2817" s="162"/>
      <c r="M2817" s="162"/>
      <c r="N2817" s="169"/>
      <c r="O2817" s="183"/>
      <c r="P2817" s="169"/>
      <c r="Q2817" s="183"/>
      <c r="R2817" s="177"/>
      <c r="S2817" s="177"/>
      <c r="T2817" s="177"/>
      <c r="U2817" s="155"/>
      <c r="V2817" s="155" t="b">
        <v>0</v>
      </c>
      <c r="W2817" s="168"/>
      <c r="X2817" s="168"/>
      <c r="Y2817" s="364"/>
      <c r="Z2817" s="169"/>
      <c r="AA2817" s="163" t="str">
        <f t="shared" si="70"/>
        <v>https://shopeefood.vn/bo-suu-tap/</v>
      </c>
      <c r="AB2817" s="351"/>
    </row>
    <row r="2818" spans="1:28" ht="14">
      <c r="A2818" s="151"/>
      <c r="B2818" s="152"/>
      <c r="C2818" s="152"/>
      <c r="D2818" s="152"/>
      <c r="E2818" s="180"/>
      <c r="F2818" s="155"/>
      <c r="G2818" s="217"/>
      <c r="H2818" s="176"/>
      <c r="I2818" s="183"/>
      <c r="J2818" s="169"/>
      <c r="K2818" s="162"/>
      <c r="L2818" s="162"/>
      <c r="M2818" s="162"/>
      <c r="N2818" s="169"/>
      <c r="O2818" s="183"/>
      <c r="P2818" s="169"/>
      <c r="Q2818" s="183"/>
      <c r="R2818" s="177"/>
      <c r="S2818" s="177"/>
      <c r="T2818" s="177"/>
      <c r="U2818" s="155"/>
      <c r="V2818" s="155" t="b">
        <v>0</v>
      </c>
      <c r="W2818" s="168"/>
      <c r="X2818" s="168"/>
      <c r="Y2818" s="364"/>
      <c r="Z2818" s="169"/>
      <c r="AA2818" s="163" t="str">
        <f t="shared" si="70"/>
        <v>https://shopeefood.vn/bo-suu-tap/</v>
      </c>
      <c r="AB2818" s="351"/>
    </row>
    <row r="2819" spans="1:28" ht="14">
      <c r="A2819" s="151"/>
      <c r="B2819" s="152"/>
      <c r="C2819" s="152"/>
      <c r="D2819" s="152"/>
      <c r="E2819" s="180"/>
      <c r="F2819" s="155"/>
      <c r="G2819" s="217"/>
      <c r="H2819" s="176"/>
      <c r="I2819" s="183"/>
      <c r="J2819" s="169"/>
      <c r="K2819" s="162"/>
      <c r="L2819" s="162"/>
      <c r="M2819" s="162"/>
      <c r="N2819" s="169"/>
      <c r="O2819" s="183"/>
      <c r="P2819" s="169"/>
      <c r="Q2819" s="183"/>
      <c r="R2819" s="177"/>
      <c r="S2819" s="177"/>
      <c r="T2819" s="177"/>
      <c r="U2819" s="155"/>
      <c r="V2819" s="155" t="b">
        <v>0</v>
      </c>
      <c r="W2819" s="168"/>
      <c r="X2819" s="168"/>
      <c r="Y2819" s="364"/>
      <c r="Z2819" s="169"/>
      <c r="AA2819" s="163" t="str">
        <f t="shared" si="70"/>
        <v>https://shopeefood.vn/bo-suu-tap/</v>
      </c>
      <c r="AB2819" s="351"/>
    </row>
    <row r="2820" spans="1:28" ht="14">
      <c r="A2820" s="151"/>
      <c r="B2820" s="152"/>
      <c r="C2820" s="152"/>
      <c r="D2820" s="152"/>
      <c r="E2820" s="180"/>
      <c r="F2820" s="155"/>
      <c r="G2820" s="217"/>
      <c r="H2820" s="176"/>
      <c r="I2820" s="183"/>
      <c r="J2820" s="169"/>
      <c r="K2820" s="162"/>
      <c r="L2820" s="162"/>
      <c r="M2820" s="162"/>
      <c r="N2820" s="169"/>
      <c r="O2820" s="183"/>
      <c r="P2820" s="169"/>
      <c r="Q2820" s="183"/>
      <c r="R2820" s="177"/>
      <c r="S2820" s="177"/>
      <c r="T2820" s="177"/>
      <c r="U2820" s="155"/>
      <c r="V2820" s="155" t="b">
        <v>0</v>
      </c>
      <c r="W2820" s="168"/>
      <c r="X2820" s="168"/>
      <c r="Y2820" s="364"/>
      <c r="Z2820" s="169"/>
      <c r="AA2820" s="163" t="str">
        <f t="shared" si="70"/>
        <v>https://shopeefood.vn/bo-suu-tap/</v>
      </c>
      <c r="AB2820" s="351"/>
    </row>
    <row r="2821" spans="1:28" ht="14">
      <c r="A2821" s="151"/>
      <c r="B2821" s="152"/>
      <c r="C2821" s="152"/>
      <c r="D2821" s="152"/>
      <c r="E2821" s="180"/>
      <c r="F2821" s="155"/>
      <c r="G2821" s="217"/>
      <c r="H2821" s="176"/>
      <c r="I2821" s="183"/>
      <c r="J2821" s="169"/>
      <c r="K2821" s="162"/>
      <c r="L2821" s="162"/>
      <c r="M2821" s="162"/>
      <c r="N2821" s="169"/>
      <c r="O2821" s="183"/>
      <c r="P2821" s="169"/>
      <c r="Q2821" s="183"/>
      <c r="R2821" s="177"/>
      <c r="S2821" s="177"/>
      <c r="T2821" s="177"/>
      <c r="U2821" s="155"/>
      <c r="V2821" s="155" t="b">
        <v>0</v>
      </c>
      <c r="W2821" s="168"/>
      <c r="X2821" s="168"/>
      <c r="Y2821" s="364"/>
      <c r="Z2821" s="169"/>
      <c r="AA2821" s="163" t="str">
        <f t="shared" si="70"/>
        <v>https://shopeefood.vn/bo-suu-tap/</v>
      </c>
      <c r="AB2821" s="351"/>
    </row>
    <row r="2822" spans="1:28" ht="14">
      <c r="A2822" s="151"/>
      <c r="B2822" s="152"/>
      <c r="C2822" s="152"/>
      <c r="D2822" s="152"/>
      <c r="E2822" s="180"/>
      <c r="F2822" s="155"/>
      <c r="G2822" s="217"/>
      <c r="H2822" s="176"/>
      <c r="I2822" s="183"/>
      <c r="J2822" s="169"/>
      <c r="K2822" s="162"/>
      <c r="L2822" s="162"/>
      <c r="M2822" s="162"/>
      <c r="N2822" s="169"/>
      <c r="O2822" s="183"/>
      <c r="P2822" s="169"/>
      <c r="Q2822" s="183"/>
      <c r="R2822" s="177"/>
      <c r="S2822" s="177"/>
      <c r="T2822" s="177"/>
      <c r="U2822" s="155"/>
      <c r="V2822" s="155" t="b">
        <v>0</v>
      </c>
      <c r="W2822" s="168"/>
      <c r="X2822" s="168"/>
      <c r="Y2822" s="364"/>
      <c r="Z2822" s="169"/>
      <c r="AA2822" s="163" t="str">
        <f t="shared" si="70"/>
        <v>https://shopeefood.vn/bo-suu-tap/</v>
      </c>
      <c r="AB2822" s="351"/>
    </row>
    <row r="2823" spans="1:28" ht="14">
      <c r="A2823" s="151"/>
      <c r="B2823" s="152"/>
      <c r="C2823" s="152"/>
      <c r="D2823" s="152"/>
      <c r="E2823" s="180"/>
      <c r="F2823" s="155"/>
      <c r="G2823" s="217"/>
      <c r="H2823" s="176"/>
      <c r="I2823" s="183"/>
      <c r="J2823" s="169"/>
      <c r="K2823" s="162"/>
      <c r="L2823" s="162"/>
      <c r="M2823" s="162"/>
      <c r="N2823" s="169"/>
      <c r="O2823" s="183"/>
      <c r="P2823" s="169"/>
      <c r="Q2823" s="183"/>
      <c r="R2823" s="177"/>
      <c r="S2823" s="177"/>
      <c r="T2823" s="177"/>
      <c r="U2823" s="155"/>
      <c r="V2823" s="155" t="b">
        <v>0</v>
      </c>
      <c r="W2823" s="168"/>
      <c r="X2823" s="168"/>
      <c r="Y2823" s="364"/>
      <c r="Z2823" s="169"/>
      <c r="AA2823" s="163" t="str">
        <f t="shared" si="70"/>
        <v>https://shopeefood.vn/bo-suu-tap/</v>
      </c>
      <c r="AB2823" s="351"/>
    </row>
    <row r="2824" spans="1:28" ht="14">
      <c r="A2824" s="151"/>
      <c r="B2824" s="152"/>
      <c r="C2824" s="152"/>
      <c r="D2824" s="152"/>
      <c r="E2824" s="180"/>
      <c r="F2824" s="155"/>
      <c r="G2824" s="217"/>
      <c r="H2824" s="176"/>
      <c r="I2824" s="183"/>
      <c r="J2824" s="169"/>
      <c r="K2824" s="162"/>
      <c r="L2824" s="162"/>
      <c r="M2824" s="162"/>
      <c r="N2824" s="169"/>
      <c r="O2824" s="183"/>
      <c r="P2824" s="169"/>
      <c r="Q2824" s="183"/>
      <c r="R2824" s="177"/>
      <c r="S2824" s="177"/>
      <c r="T2824" s="177"/>
      <c r="U2824" s="155"/>
      <c r="V2824" s="155" t="b">
        <v>0</v>
      </c>
      <c r="W2824" s="168"/>
      <c r="X2824" s="168"/>
      <c r="Y2824" s="364"/>
      <c r="Z2824" s="169"/>
      <c r="AA2824" s="163" t="str">
        <f t="shared" si="70"/>
        <v>https://shopeefood.vn/bo-suu-tap/</v>
      </c>
      <c r="AB2824" s="351"/>
    </row>
    <row r="2825" spans="1:28" ht="14">
      <c r="A2825" s="151"/>
      <c r="B2825" s="152"/>
      <c r="C2825" s="152"/>
      <c r="D2825" s="152"/>
      <c r="E2825" s="180"/>
      <c r="F2825" s="155"/>
      <c r="G2825" s="217"/>
      <c r="H2825" s="176"/>
      <c r="I2825" s="183"/>
      <c r="J2825" s="169"/>
      <c r="K2825" s="162"/>
      <c r="L2825" s="162"/>
      <c r="M2825" s="162"/>
      <c r="N2825" s="169"/>
      <c r="O2825" s="183"/>
      <c r="P2825" s="169"/>
      <c r="Q2825" s="183"/>
      <c r="R2825" s="177"/>
      <c r="S2825" s="177"/>
      <c r="T2825" s="177"/>
      <c r="U2825" s="155"/>
      <c r="V2825" s="155" t="b">
        <v>0</v>
      </c>
      <c r="W2825" s="168"/>
      <c r="X2825" s="168"/>
      <c r="Y2825" s="364"/>
      <c r="Z2825" s="169"/>
      <c r="AA2825" s="163" t="str">
        <f t="shared" si="70"/>
        <v>https://shopeefood.vn/bo-suu-tap/</v>
      </c>
      <c r="AB2825" s="351"/>
    </row>
    <row r="2826" spans="1:28" ht="14">
      <c r="A2826" s="151"/>
      <c r="B2826" s="152"/>
      <c r="C2826" s="152"/>
      <c r="D2826" s="152"/>
      <c r="E2826" s="180"/>
      <c r="F2826" s="155"/>
      <c r="G2826" s="217"/>
      <c r="H2826" s="176"/>
      <c r="I2826" s="183"/>
      <c r="J2826" s="169"/>
      <c r="K2826" s="162"/>
      <c r="L2826" s="162"/>
      <c r="M2826" s="162"/>
      <c r="N2826" s="169"/>
      <c r="O2826" s="183"/>
      <c r="P2826" s="169"/>
      <c r="Q2826" s="183"/>
      <c r="R2826" s="177"/>
      <c r="S2826" s="177"/>
      <c r="T2826" s="177"/>
      <c r="U2826" s="155"/>
      <c r="V2826" s="155" t="b">
        <v>0</v>
      </c>
      <c r="W2826" s="168"/>
      <c r="X2826" s="168"/>
      <c r="Y2826" s="364"/>
      <c r="Z2826" s="169"/>
      <c r="AA2826" s="163" t="str">
        <f t="shared" si="70"/>
        <v>https://shopeefood.vn/bo-suu-tap/</v>
      </c>
      <c r="AB2826" s="351"/>
    </row>
    <row r="2827" spans="1:28" ht="14">
      <c r="A2827" s="151"/>
      <c r="B2827" s="152"/>
      <c r="C2827" s="152"/>
      <c r="D2827" s="152"/>
      <c r="E2827" s="180"/>
      <c r="F2827" s="155"/>
      <c r="G2827" s="217"/>
      <c r="H2827" s="176"/>
      <c r="I2827" s="183"/>
      <c r="J2827" s="169"/>
      <c r="K2827" s="162"/>
      <c r="L2827" s="162"/>
      <c r="M2827" s="162"/>
      <c r="N2827" s="169"/>
      <c r="O2827" s="183"/>
      <c r="P2827" s="169"/>
      <c r="Q2827" s="183"/>
      <c r="R2827" s="177"/>
      <c r="S2827" s="177"/>
      <c r="T2827" s="177"/>
      <c r="U2827" s="155"/>
      <c r="V2827" s="155" t="b">
        <v>0</v>
      </c>
      <c r="W2827" s="168"/>
      <c r="X2827" s="168"/>
      <c r="Y2827" s="364"/>
      <c r="Z2827" s="169"/>
      <c r="AA2827" s="163" t="str">
        <f t="shared" si="70"/>
        <v>https://shopeefood.vn/bo-suu-tap/</v>
      </c>
      <c r="AB2827" s="351"/>
    </row>
    <row r="2828" spans="1:28" ht="14">
      <c r="A2828" s="151"/>
      <c r="B2828" s="152"/>
      <c r="C2828" s="152"/>
      <c r="D2828" s="152"/>
      <c r="E2828" s="180"/>
      <c r="F2828" s="155"/>
      <c r="G2828" s="217"/>
      <c r="H2828" s="176"/>
      <c r="I2828" s="183"/>
      <c r="J2828" s="169"/>
      <c r="K2828" s="162"/>
      <c r="L2828" s="162"/>
      <c r="M2828" s="162"/>
      <c r="N2828" s="169"/>
      <c r="O2828" s="183"/>
      <c r="P2828" s="169"/>
      <c r="Q2828" s="183"/>
      <c r="R2828" s="177"/>
      <c r="S2828" s="177"/>
      <c r="T2828" s="177"/>
      <c r="U2828" s="155"/>
      <c r="V2828" s="155" t="b">
        <v>0</v>
      </c>
      <c r="W2828" s="168"/>
      <c r="X2828" s="168"/>
      <c r="Y2828" s="364"/>
      <c r="Z2828" s="169"/>
      <c r="AA2828" s="163" t="str">
        <f t="shared" si="70"/>
        <v>https://shopeefood.vn/bo-suu-tap/</v>
      </c>
      <c r="AB2828" s="351"/>
    </row>
    <row r="2829" spans="1:28" ht="14">
      <c r="A2829" s="151"/>
      <c r="B2829" s="152"/>
      <c r="C2829" s="152"/>
      <c r="D2829" s="152"/>
      <c r="E2829" s="180"/>
      <c r="F2829" s="155"/>
      <c r="G2829" s="217"/>
      <c r="H2829" s="176"/>
      <c r="I2829" s="183"/>
      <c r="J2829" s="169"/>
      <c r="K2829" s="162"/>
      <c r="L2829" s="162"/>
      <c r="M2829" s="162"/>
      <c r="N2829" s="169"/>
      <c r="O2829" s="183"/>
      <c r="P2829" s="169"/>
      <c r="Q2829" s="183"/>
      <c r="R2829" s="177"/>
      <c r="S2829" s="177"/>
      <c r="T2829" s="177"/>
      <c r="U2829" s="155"/>
      <c r="V2829" s="155" t="b">
        <v>0</v>
      </c>
      <c r="W2829" s="168"/>
      <c r="X2829" s="168"/>
      <c r="Y2829" s="364"/>
      <c r="Z2829" s="169"/>
      <c r="AA2829" s="163" t="str">
        <f t="shared" si="70"/>
        <v>https://shopeefood.vn/bo-suu-tap/</v>
      </c>
      <c r="AB2829" s="351"/>
    </row>
    <row r="2830" spans="1:28" ht="14">
      <c r="A2830" s="151"/>
      <c r="B2830" s="152"/>
      <c r="C2830" s="152"/>
      <c r="D2830" s="152"/>
      <c r="E2830" s="180"/>
      <c r="F2830" s="155"/>
      <c r="G2830" s="217"/>
      <c r="H2830" s="176"/>
      <c r="I2830" s="183"/>
      <c r="J2830" s="169"/>
      <c r="K2830" s="162"/>
      <c r="L2830" s="162"/>
      <c r="M2830" s="162"/>
      <c r="N2830" s="169"/>
      <c r="O2830" s="183"/>
      <c r="P2830" s="169"/>
      <c r="Q2830" s="183"/>
      <c r="R2830" s="177"/>
      <c r="S2830" s="177"/>
      <c r="T2830" s="177"/>
      <c r="U2830" s="155"/>
      <c r="V2830" s="155" t="b">
        <v>0</v>
      </c>
      <c r="W2830" s="168"/>
      <c r="X2830" s="168"/>
      <c r="Y2830" s="364"/>
      <c r="Z2830" s="169"/>
      <c r="AA2830" s="163" t="str">
        <f t="shared" si="70"/>
        <v>https://shopeefood.vn/bo-suu-tap/</v>
      </c>
      <c r="AB2830" s="351"/>
    </row>
    <row r="2831" spans="1:28" ht="14">
      <c r="A2831" s="151"/>
      <c r="B2831" s="152"/>
      <c r="C2831" s="152"/>
      <c r="D2831" s="152"/>
      <c r="E2831" s="180"/>
      <c r="F2831" s="155"/>
      <c r="G2831" s="217"/>
      <c r="H2831" s="176"/>
      <c r="I2831" s="183"/>
      <c r="J2831" s="169"/>
      <c r="K2831" s="162"/>
      <c r="L2831" s="162"/>
      <c r="M2831" s="162"/>
      <c r="N2831" s="169"/>
      <c r="O2831" s="183"/>
      <c r="P2831" s="169"/>
      <c r="Q2831" s="183"/>
      <c r="R2831" s="177"/>
      <c r="S2831" s="177"/>
      <c r="T2831" s="177"/>
      <c r="U2831" s="155"/>
      <c r="V2831" s="155" t="b">
        <v>0</v>
      </c>
      <c r="W2831" s="168"/>
      <c r="X2831" s="168"/>
      <c r="Y2831" s="364"/>
      <c r="Z2831" s="169"/>
      <c r="AA2831" s="163" t="str">
        <f t="shared" si="70"/>
        <v>https://shopeefood.vn/bo-suu-tap/</v>
      </c>
      <c r="AB2831" s="351"/>
    </row>
    <row r="2832" spans="1:28" ht="14">
      <c r="A2832" s="151"/>
      <c r="B2832" s="152"/>
      <c r="C2832" s="152"/>
      <c r="D2832" s="152"/>
      <c r="E2832" s="180"/>
      <c r="F2832" s="155"/>
      <c r="G2832" s="217"/>
      <c r="H2832" s="176"/>
      <c r="I2832" s="183"/>
      <c r="J2832" s="169"/>
      <c r="K2832" s="162"/>
      <c r="L2832" s="162"/>
      <c r="M2832" s="162"/>
      <c r="N2832" s="169"/>
      <c r="O2832" s="183"/>
      <c r="P2832" s="169"/>
      <c r="Q2832" s="183"/>
      <c r="R2832" s="177"/>
      <c r="S2832" s="177"/>
      <c r="T2832" s="177"/>
      <c r="U2832" s="155"/>
      <c r="V2832" s="155" t="b">
        <v>0</v>
      </c>
      <c r="W2832" s="168"/>
      <c r="X2832" s="168"/>
      <c r="Y2832" s="364"/>
      <c r="Z2832" s="169"/>
      <c r="AA2832" s="163" t="str">
        <f t="shared" si="70"/>
        <v>https://shopeefood.vn/bo-suu-tap/</v>
      </c>
      <c r="AB2832" s="351"/>
    </row>
    <row r="2833" spans="1:28" ht="14">
      <c r="A2833" s="151"/>
      <c r="B2833" s="152"/>
      <c r="C2833" s="152"/>
      <c r="D2833" s="152"/>
      <c r="E2833" s="180"/>
      <c r="F2833" s="155"/>
      <c r="G2833" s="217"/>
      <c r="H2833" s="176"/>
      <c r="I2833" s="183"/>
      <c r="J2833" s="169"/>
      <c r="K2833" s="162"/>
      <c r="L2833" s="162"/>
      <c r="M2833" s="162"/>
      <c r="N2833" s="169"/>
      <c r="O2833" s="183"/>
      <c r="P2833" s="169"/>
      <c r="Q2833" s="183"/>
      <c r="R2833" s="177"/>
      <c r="S2833" s="177"/>
      <c r="T2833" s="177"/>
      <c r="U2833" s="155"/>
      <c r="V2833" s="155" t="b">
        <v>0</v>
      </c>
      <c r="W2833" s="168"/>
      <c r="X2833" s="168"/>
      <c r="Y2833" s="364"/>
      <c r="Z2833" s="169"/>
      <c r="AA2833" s="163" t="str">
        <f t="shared" si="70"/>
        <v>https://shopeefood.vn/bo-suu-tap/</v>
      </c>
      <c r="AB2833" s="351"/>
    </row>
    <row r="2834" spans="1:28" ht="14">
      <c r="A2834" s="151"/>
      <c r="B2834" s="152"/>
      <c r="C2834" s="152"/>
      <c r="D2834" s="152"/>
      <c r="E2834" s="180"/>
      <c r="F2834" s="155"/>
      <c r="G2834" s="217"/>
      <c r="H2834" s="176"/>
      <c r="I2834" s="183"/>
      <c r="J2834" s="169"/>
      <c r="K2834" s="162"/>
      <c r="L2834" s="162"/>
      <c r="M2834" s="162"/>
      <c r="N2834" s="169"/>
      <c r="O2834" s="183"/>
      <c r="P2834" s="169"/>
      <c r="Q2834" s="183"/>
      <c r="R2834" s="177"/>
      <c r="S2834" s="177"/>
      <c r="T2834" s="177"/>
      <c r="U2834" s="155"/>
      <c r="V2834" s="155" t="b">
        <v>0</v>
      </c>
      <c r="W2834" s="168"/>
      <c r="X2834" s="168"/>
      <c r="Y2834" s="364"/>
      <c r="Z2834" s="169"/>
      <c r="AA2834" s="163" t="str">
        <f t="shared" si="70"/>
        <v>https://shopeefood.vn/bo-suu-tap/</v>
      </c>
      <c r="AB2834" s="351"/>
    </row>
    <row r="2835" spans="1:28" ht="14">
      <c r="A2835" s="151"/>
      <c r="B2835" s="152"/>
      <c r="C2835" s="152"/>
      <c r="D2835" s="152"/>
      <c r="E2835" s="180"/>
      <c r="F2835" s="155"/>
      <c r="G2835" s="217"/>
      <c r="H2835" s="176"/>
      <c r="I2835" s="183"/>
      <c r="J2835" s="169"/>
      <c r="K2835" s="162"/>
      <c r="L2835" s="162"/>
      <c r="M2835" s="162"/>
      <c r="N2835" s="169"/>
      <c r="O2835" s="183"/>
      <c r="P2835" s="169"/>
      <c r="Q2835" s="183"/>
      <c r="R2835" s="177"/>
      <c r="S2835" s="177"/>
      <c r="T2835" s="177"/>
      <c r="U2835" s="155"/>
      <c r="V2835" s="155" t="b">
        <v>0</v>
      </c>
      <c r="W2835" s="168"/>
      <c r="X2835" s="168"/>
      <c r="Y2835" s="364"/>
      <c r="Z2835" s="169"/>
      <c r="AA2835" s="163" t="str">
        <f t="shared" si="70"/>
        <v>https://shopeefood.vn/bo-suu-tap/</v>
      </c>
      <c r="AB2835" s="351"/>
    </row>
    <row r="2836" spans="1:28" ht="14">
      <c r="A2836" s="151"/>
      <c r="B2836" s="152"/>
      <c r="C2836" s="152"/>
      <c r="D2836" s="152"/>
      <c r="E2836" s="180"/>
      <c r="F2836" s="155"/>
      <c r="G2836" s="217"/>
      <c r="H2836" s="176"/>
      <c r="I2836" s="183"/>
      <c r="J2836" s="169"/>
      <c r="K2836" s="162"/>
      <c r="L2836" s="162"/>
      <c r="M2836" s="162"/>
      <c r="N2836" s="169"/>
      <c r="O2836" s="183"/>
      <c r="P2836" s="169"/>
      <c r="Q2836" s="183"/>
      <c r="R2836" s="177"/>
      <c r="S2836" s="177"/>
      <c r="T2836" s="177"/>
      <c r="U2836" s="155"/>
      <c r="V2836" s="155" t="b">
        <v>0</v>
      </c>
      <c r="W2836" s="168"/>
      <c r="X2836" s="168"/>
      <c r="Y2836" s="364"/>
      <c r="Z2836" s="169"/>
      <c r="AA2836" s="163" t="str">
        <f t="shared" si="70"/>
        <v>https://shopeefood.vn/bo-suu-tap/</v>
      </c>
      <c r="AB2836" s="351"/>
    </row>
    <row r="2837" spans="1:28" ht="14">
      <c r="A2837" s="151"/>
      <c r="B2837" s="152"/>
      <c r="C2837" s="152"/>
      <c r="D2837" s="152"/>
      <c r="E2837" s="180"/>
      <c r="F2837" s="155"/>
      <c r="G2837" s="217"/>
      <c r="H2837" s="176"/>
      <c r="I2837" s="183"/>
      <c r="J2837" s="169"/>
      <c r="K2837" s="162"/>
      <c r="L2837" s="162"/>
      <c r="M2837" s="162"/>
      <c r="N2837" s="169"/>
      <c r="O2837" s="183"/>
      <c r="P2837" s="169"/>
      <c r="Q2837" s="183"/>
      <c r="R2837" s="177"/>
      <c r="S2837" s="177"/>
      <c r="T2837" s="177"/>
      <c r="U2837" s="155"/>
      <c r="V2837" s="155" t="b">
        <v>0</v>
      </c>
      <c r="W2837" s="168"/>
      <c r="X2837" s="168"/>
      <c r="Y2837" s="364"/>
      <c r="Z2837" s="169"/>
      <c r="AA2837" s="163" t="str">
        <f t="shared" si="70"/>
        <v>https://shopeefood.vn/bo-suu-tap/</v>
      </c>
      <c r="AB2837" s="351"/>
    </row>
    <row r="2838" spans="1:28" ht="14">
      <c r="A2838" s="151"/>
      <c r="B2838" s="152"/>
      <c r="C2838" s="152"/>
      <c r="D2838" s="152"/>
      <c r="E2838" s="180"/>
      <c r="F2838" s="155"/>
      <c r="G2838" s="217"/>
      <c r="H2838" s="176"/>
      <c r="I2838" s="183"/>
      <c r="J2838" s="169"/>
      <c r="K2838" s="162"/>
      <c r="L2838" s="162"/>
      <c r="M2838" s="162"/>
      <c r="N2838" s="169"/>
      <c r="O2838" s="183"/>
      <c r="P2838" s="169"/>
      <c r="Q2838" s="183"/>
      <c r="R2838" s="177"/>
      <c r="S2838" s="177"/>
      <c r="T2838" s="177"/>
      <c r="U2838" s="155"/>
      <c r="V2838" s="155" t="b">
        <v>0</v>
      </c>
      <c r="W2838" s="168"/>
      <c r="X2838" s="168"/>
      <c r="Y2838" s="364"/>
      <c r="Z2838" s="169"/>
      <c r="AA2838" s="163" t="str">
        <f t="shared" si="70"/>
        <v>https://shopeefood.vn/bo-suu-tap/</v>
      </c>
      <c r="AB2838" s="351"/>
    </row>
    <row r="2839" spans="1:28" ht="14">
      <c r="A2839" s="151"/>
      <c r="B2839" s="152"/>
      <c r="C2839" s="152"/>
      <c r="D2839" s="152"/>
      <c r="E2839" s="180"/>
      <c r="F2839" s="155"/>
      <c r="G2839" s="217"/>
      <c r="H2839" s="176"/>
      <c r="I2839" s="183"/>
      <c r="J2839" s="169"/>
      <c r="K2839" s="162"/>
      <c r="L2839" s="162"/>
      <c r="M2839" s="162"/>
      <c r="N2839" s="169"/>
      <c r="O2839" s="183"/>
      <c r="P2839" s="169"/>
      <c r="Q2839" s="183"/>
      <c r="R2839" s="177"/>
      <c r="S2839" s="177"/>
      <c r="T2839" s="177"/>
      <c r="U2839" s="155"/>
      <c r="V2839" s="155" t="b">
        <v>0</v>
      </c>
      <c r="W2839" s="168"/>
      <c r="X2839" s="168"/>
      <c r="Y2839" s="364"/>
      <c r="Z2839" s="169"/>
      <c r="AA2839" s="163" t="str">
        <f t="shared" si="70"/>
        <v>https://shopeefood.vn/bo-suu-tap/</v>
      </c>
      <c r="AB2839" s="351"/>
    </row>
    <row r="2840" spans="1:28" ht="14">
      <c r="A2840" s="151"/>
      <c r="B2840" s="152"/>
      <c r="C2840" s="152"/>
      <c r="D2840" s="152"/>
      <c r="E2840" s="180"/>
      <c r="F2840" s="155"/>
      <c r="G2840" s="217"/>
      <c r="H2840" s="176"/>
      <c r="I2840" s="183"/>
      <c r="J2840" s="169"/>
      <c r="K2840" s="162"/>
      <c r="L2840" s="162"/>
      <c r="M2840" s="162"/>
      <c r="N2840" s="169"/>
      <c r="O2840" s="183"/>
      <c r="P2840" s="169"/>
      <c r="Q2840" s="183"/>
      <c r="R2840" s="177"/>
      <c r="S2840" s="177"/>
      <c r="T2840" s="177"/>
      <c r="U2840" s="155"/>
      <c r="V2840" s="155" t="b">
        <v>0</v>
      </c>
      <c r="W2840" s="168"/>
      <c r="X2840" s="168"/>
      <c r="Y2840" s="364"/>
      <c r="Z2840" s="169"/>
      <c r="AA2840" s="163" t="str">
        <f t="shared" si="70"/>
        <v>https://shopeefood.vn/bo-suu-tap/</v>
      </c>
      <c r="AB2840" s="351"/>
    </row>
    <row r="2841" spans="1:28" ht="14">
      <c r="A2841" s="151"/>
      <c r="B2841" s="152"/>
      <c r="C2841" s="152"/>
      <c r="D2841" s="152"/>
      <c r="E2841" s="180"/>
      <c r="F2841" s="155"/>
      <c r="G2841" s="217"/>
      <c r="H2841" s="176"/>
      <c r="I2841" s="183"/>
      <c r="J2841" s="169"/>
      <c r="K2841" s="162"/>
      <c r="L2841" s="162"/>
      <c r="M2841" s="162"/>
      <c r="N2841" s="169"/>
      <c r="O2841" s="183"/>
      <c r="P2841" s="169"/>
      <c r="Q2841" s="183"/>
      <c r="R2841" s="177"/>
      <c r="S2841" s="177"/>
      <c r="T2841" s="177"/>
      <c r="U2841" s="155"/>
      <c r="V2841" s="155" t="b">
        <v>0</v>
      </c>
      <c r="W2841" s="168"/>
      <c r="X2841" s="168"/>
      <c r="Y2841" s="364"/>
      <c r="Z2841" s="169"/>
      <c r="AA2841" s="163" t="str">
        <f t="shared" si="70"/>
        <v>https://shopeefood.vn/bo-suu-tap/</v>
      </c>
      <c r="AB2841" s="351"/>
    </row>
    <row r="2842" spans="1:28" ht="14">
      <c r="A2842" s="151"/>
      <c r="B2842" s="152"/>
      <c r="C2842" s="152"/>
      <c r="D2842" s="152"/>
      <c r="E2842" s="180"/>
      <c r="F2842" s="155"/>
      <c r="G2842" s="217"/>
      <c r="H2842" s="176"/>
      <c r="I2842" s="183"/>
      <c r="J2842" s="169"/>
      <c r="K2842" s="162"/>
      <c r="L2842" s="162"/>
      <c r="M2842" s="162"/>
      <c r="N2842" s="169"/>
      <c r="O2842" s="183"/>
      <c r="P2842" s="169"/>
      <c r="Q2842" s="183"/>
      <c r="R2842" s="177"/>
      <c r="S2842" s="177"/>
      <c r="T2842" s="177"/>
      <c r="U2842" s="155"/>
      <c r="V2842" s="155" t="b">
        <v>0</v>
      </c>
      <c r="W2842" s="168"/>
      <c r="X2842" s="168"/>
      <c r="Y2842" s="364"/>
      <c r="Z2842" s="169"/>
      <c r="AA2842" s="163" t="str">
        <f t="shared" si="70"/>
        <v>https://shopeefood.vn/bo-suu-tap/</v>
      </c>
      <c r="AB2842" s="351"/>
    </row>
    <row r="2843" spans="1:28" ht="14">
      <c r="A2843" s="151"/>
      <c r="B2843" s="152"/>
      <c r="C2843" s="152"/>
      <c r="D2843" s="152"/>
      <c r="E2843" s="180"/>
      <c r="F2843" s="155"/>
      <c r="G2843" s="217"/>
      <c r="H2843" s="176"/>
      <c r="I2843" s="183"/>
      <c r="J2843" s="169"/>
      <c r="K2843" s="162"/>
      <c r="L2843" s="162"/>
      <c r="M2843" s="162"/>
      <c r="N2843" s="169"/>
      <c r="O2843" s="183"/>
      <c r="P2843" s="169"/>
      <c r="Q2843" s="183"/>
      <c r="R2843" s="177"/>
      <c r="S2843" s="177"/>
      <c r="T2843" s="177"/>
      <c r="U2843" s="155"/>
      <c r="V2843" s="155" t="b">
        <v>0</v>
      </c>
      <c r="W2843" s="168"/>
      <c r="X2843" s="168"/>
      <c r="Y2843" s="364"/>
      <c r="Z2843" s="169"/>
      <c r="AA2843" s="163" t="str">
        <f t="shared" si="70"/>
        <v>https://shopeefood.vn/bo-suu-tap/</v>
      </c>
      <c r="AB2843" s="351"/>
    </row>
    <row r="2844" spans="1:28" ht="14">
      <c r="A2844" s="151"/>
      <c r="B2844" s="152"/>
      <c r="C2844" s="152"/>
      <c r="D2844" s="152"/>
      <c r="E2844" s="180"/>
      <c r="F2844" s="155"/>
      <c r="G2844" s="217"/>
      <c r="H2844" s="176"/>
      <c r="I2844" s="183"/>
      <c r="J2844" s="169"/>
      <c r="K2844" s="162"/>
      <c r="L2844" s="162"/>
      <c r="M2844" s="162"/>
      <c r="N2844" s="169"/>
      <c r="O2844" s="183"/>
      <c r="P2844" s="169"/>
      <c r="Q2844" s="183"/>
      <c r="R2844" s="177"/>
      <c r="S2844" s="177"/>
      <c r="T2844" s="177"/>
      <c r="U2844" s="155"/>
      <c r="V2844" s="155" t="b">
        <v>0</v>
      </c>
      <c r="W2844" s="168"/>
      <c r="X2844" s="168"/>
      <c r="Y2844" s="364"/>
      <c r="Z2844" s="169"/>
      <c r="AA2844" s="163" t="str">
        <f t="shared" si="70"/>
        <v>https://shopeefood.vn/bo-suu-tap/</v>
      </c>
      <c r="AB2844" s="351"/>
    </row>
    <row r="2845" spans="1:28" ht="14">
      <c r="A2845" s="151"/>
      <c r="B2845" s="152"/>
      <c r="C2845" s="152"/>
      <c r="D2845" s="152"/>
      <c r="E2845" s="180"/>
      <c r="F2845" s="155"/>
      <c r="G2845" s="217"/>
      <c r="H2845" s="176"/>
      <c r="I2845" s="183"/>
      <c r="J2845" s="169"/>
      <c r="K2845" s="162"/>
      <c r="L2845" s="162"/>
      <c r="M2845" s="162"/>
      <c r="N2845" s="169"/>
      <c r="O2845" s="183"/>
      <c r="P2845" s="169"/>
      <c r="Q2845" s="183"/>
      <c r="R2845" s="177"/>
      <c r="S2845" s="177"/>
      <c r="T2845" s="177"/>
      <c r="U2845" s="155"/>
      <c r="V2845" s="155" t="b">
        <v>0</v>
      </c>
      <c r="W2845" s="168"/>
      <c r="X2845" s="168"/>
      <c r="Y2845" s="364"/>
      <c r="Z2845" s="169"/>
      <c r="AA2845" s="163" t="str">
        <f t="shared" si="70"/>
        <v>https://shopeefood.vn/bo-suu-tap/</v>
      </c>
      <c r="AB2845" s="351"/>
    </row>
    <row r="2846" spans="1:28" ht="14">
      <c r="A2846" s="151"/>
      <c r="B2846" s="152"/>
      <c r="C2846" s="152"/>
      <c r="D2846" s="152"/>
      <c r="E2846" s="180"/>
      <c r="F2846" s="155"/>
      <c r="G2846" s="217"/>
      <c r="H2846" s="176"/>
      <c r="I2846" s="183"/>
      <c r="J2846" s="169"/>
      <c r="K2846" s="162"/>
      <c r="L2846" s="162"/>
      <c r="M2846" s="162"/>
      <c r="N2846" s="169"/>
      <c r="O2846" s="183"/>
      <c r="P2846" s="169"/>
      <c r="Q2846" s="183"/>
      <c r="R2846" s="177"/>
      <c r="S2846" s="177"/>
      <c r="T2846" s="177"/>
      <c r="U2846" s="155"/>
      <c r="V2846" s="155" t="b">
        <v>0</v>
      </c>
      <c r="W2846" s="168"/>
      <c r="X2846" s="168"/>
      <c r="Y2846" s="364"/>
      <c r="Z2846" s="169"/>
      <c r="AA2846" s="163" t="str">
        <f t="shared" si="70"/>
        <v>https://shopeefood.vn/bo-suu-tap/</v>
      </c>
      <c r="AB2846" s="351"/>
    </row>
    <row r="2847" spans="1:28" ht="14">
      <c r="A2847" s="151"/>
      <c r="B2847" s="152"/>
      <c r="C2847" s="152"/>
      <c r="D2847" s="152"/>
      <c r="E2847" s="180"/>
      <c r="F2847" s="155"/>
      <c r="G2847" s="217"/>
      <c r="H2847" s="176"/>
      <c r="I2847" s="183"/>
      <c r="J2847" s="169"/>
      <c r="K2847" s="162"/>
      <c r="L2847" s="162"/>
      <c r="M2847" s="162"/>
      <c r="N2847" s="169"/>
      <c r="O2847" s="183"/>
      <c r="P2847" s="169"/>
      <c r="Q2847" s="183"/>
      <c r="R2847" s="177"/>
      <c r="S2847" s="177"/>
      <c r="T2847" s="177"/>
      <c r="U2847" s="155"/>
      <c r="V2847" s="155" t="b">
        <v>0</v>
      </c>
      <c r="W2847" s="168"/>
      <c r="X2847" s="168"/>
      <c r="Y2847" s="364"/>
      <c r="Z2847" s="169"/>
      <c r="AA2847" s="163" t="str">
        <f t="shared" si="70"/>
        <v>https://shopeefood.vn/bo-suu-tap/</v>
      </c>
      <c r="AB2847" s="351"/>
    </row>
    <row r="2848" spans="1:28" ht="14">
      <c r="A2848" s="151"/>
      <c r="B2848" s="152"/>
      <c r="C2848" s="152"/>
      <c r="D2848" s="152"/>
      <c r="E2848" s="180"/>
      <c r="F2848" s="155"/>
      <c r="G2848" s="217"/>
      <c r="H2848" s="176"/>
      <c r="I2848" s="183"/>
      <c r="J2848" s="169"/>
      <c r="K2848" s="162"/>
      <c r="L2848" s="162"/>
      <c r="M2848" s="162"/>
      <c r="N2848" s="169"/>
      <c r="O2848" s="183"/>
      <c r="P2848" s="169"/>
      <c r="Q2848" s="183"/>
      <c r="R2848" s="177"/>
      <c r="S2848" s="177"/>
      <c r="T2848" s="177"/>
      <c r="U2848" s="155"/>
      <c r="V2848" s="155" t="b">
        <v>0</v>
      </c>
      <c r="W2848" s="168"/>
      <c r="X2848" s="168"/>
      <c r="Y2848" s="364"/>
      <c r="Z2848" s="169"/>
      <c r="AA2848" s="163" t="str">
        <f t="shared" si="70"/>
        <v>https://shopeefood.vn/bo-suu-tap/</v>
      </c>
      <c r="AB2848" s="351"/>
    </row>
    <row r="2849" spans="1:28" ht="14">
      <c r="A2849" s="151"/>
      <c r="B2849" s="152"/>
      <c r="C2849" s="152"/>
      <c r="D2849" s="152"/>
      <c r="E2849" s="180"/>
      <c r="F2849" s="155"/>
      <c r="G2849" s="217"/>
      <c r="H2849" s="176"/>
      <c r="I2849" s="183"/>
      <c r="J2849" s="169"/>
      <c r="K2849" s="162"/>
      <c r="L2849" s="162"/>
      <c r="M2849" s="162"/>
      <c r="N2849" s="169"/>
      <c r="O2849" s="183"/>
      <c r="P2849" s="169"/>
      <c r="Q2849" s="183"/>
      <c r="R2849" s="177"/>
      <c r="S2849" s="177"/>
      <c r="T2849" s="177"/>
      <c r="U2849" s="155"/>
      <c r="V2849" s="155" t="b">
        <v>0</v>
      </c>
      <c r="W2849" s="168"/>
      <c r="X2849" s="168"/>
      <c r="Y2849" s="364"/>
      <c r="Z2849" s="169"/>
      <c r="AA2849" s="163" t="str">
        <f t="shared" si="70"/>
        <v>https://shopeefood.vn/bo-suu-tap/</v>
      </c>
      <c r="AB2849" s="351"/>
    </row>
    <row r="2850" spans="1:28" ht="14">
      <c r="A2850" s="151"/>
      <c r="B2850" s="152"/>
      <c r="C2850" s="152"/>
      <c r="D2850" s="152"/>
      <c r="E2850" s="180"/>
      <c r="F2850" s="155"/>
      <c r="G2850" s="217"/>
      <c r="H2850" s="176"/>
      <c r="I2850" s="183"/>
      <c r="J2850" s="169"/>
      <c r="K2850" s="162"/>
      <c r="L2850" s="162"/>
      <c r="M2850" s="162"/>
      <c r="N2850" s="169"/>
      <c r="O2850" s="183"/>
      <c r="P2850" s="169"/>
      <c r="Q2850" s="183"/>
      <c r="R2850" s="177"/>
      <c r="S2850" s="177"/>
      <c r="T2850" s="177"/>
      <c r="U2850" s="155"/>
      <c r="V2850" s="155" t="b">
        <v>0</v>
      </c>
      <c r="W2850" s="168"/>
      <c r="X2850" s="168"/>
      <c r="Y2850" s="364"/>
      <c r="Z2850" s="169"/>
      <c r="AA2850" s="163" t="str">
        <f t="shared" si="70"/>
        <v>https://shopeefood.vn/bo-suu-tap/</v>
      </c>
      <c r="AB2850" s="351"/>
    </row>
    <row r="2851" spans="1:28" ht="14">
      <c r="A2851" s="151"/>
      <c r="B2851" s="152"/>
      <c r="C2851" s="152"/>
      <c r="D2851" s="152"/>
      <c r="E2851" s="180"/>
      <c r="F2851" s="155"/>
      <c r="G2851" s="217"/>
      <c r="H2851" s="176"/>
      <c r="I2851" s="183"/>
      <c r="J2851" s="169"/>
      <c r="K2851" s="162"/>
      <c r="L2851" s="162"/>
      <c r="M2851" s="162"/>
      <c r="N2851" s="169"/>
      <c r="O2851" s="183"/>
      <c r="P2851" s="169"/>
      <c r="Q2851" s="183"/>
      <c r="R2851" s="177"/>
      <c r="S2851" s="177"/>
      <c r="T2851" s="177"/>
      <c r="U2851" s="155"/>
      <c r="V2851" s="155" t="b">
        <v>0</v>
      </c>
      <c r="W2851" s="168"/>
      <c r="X2851" s="168"/>
      <c r="Y2851" s="364"/>
      <c r="Z2851" s="169"/>
      <c r="AA2851" s="163" t="str">
        <f t="shared" si="70"/>
        <v>https://shopeefood.vn/bo-suu-tap/</v>
      </c>
      <c r="AB2851" s="351"/>
    </row>
    <row r="2852" spans="1:28" ht="14">
      <c r="A2852" s="151"/>
      <c r="B2852" s="152"/>
      <c r="C2852" s="152"/>
      <c r="D2852" s="152"/>
      <c r="E2852" s="180"/>
      <c r="F2852" s="155"/>
      <c r="G2852" s="217"/>
      <c r="H2852" s="176"/>
      <c r="I2852" s="183"/>
      <c r="J2852" s="169"/>
      <c r="K2852" s="162"/>
      <c r="L2852" s="162"/>
      <c r="M2852" s="162"/>
      <c r="N2852" s="169"/>
      <c r="O2852" s="183"/>
      <c r="P2852" s="169"/>
      <c r="Q2852" s="183"/>
      <c r="R2852" s="177"/>
      <c r="S2852" s="177"/>
      <c r="T2852" s="177"/>
      <c r="U2852" s="155"/>
      <c r="V2852" s="155" t="b">
        <v>0</v>
      </c>
      <c r="W2852" s="168"/>
      <c r="X2852" s="168"/>
      <c r="Y2852" s="364"/>
      <c r="Z2852" s="169"/>
      <c r="AA2852" s="163" t="str">
        <f t="shared" si="70"/>
        <v>https://shopeefood.vn/bo-suu-tap/</v>
      </c>
      <c r="AB2852" s="351"/>
    </row>
    <row r="2853" spans="1:28" ht="14">
      <c r="A2853" s="151"/>
      <c r="B2853" s="152"/>
      <c r="C2853" s="152"/>
      <c r="D2853" s="152"/>
      <c r="E2853" s="180"/>
      <c r="F2853" s="155"/>
      <c r="G2853" s="217"/>
      <c r="H2853" s="176"/>
      <c r="I2853" s="183"/>
      <c r="J2853" s="169"/>
      <c r="K2853" s="162"/>
      <c r="L2853" s="162"/>
      <c r="M2853" s="162"/>
      <c r="N2853" s="169"/>
      <c r="O2853" s="183"/>
      <c r="P2853" s="169"/>
      <c r="Q2853" s="183"/>
      <c r="R2853" s="177"/>
      <c r="S2853" s="177"/>
      <c r="T2853" s="177"/>
      <c r="U2853" s="155"/>
      <c r="V2853" s="155" t="b">
        <v>0</v>
      </c>
      <c r="W2853" s="168"/>
      <c r="X2853" s="168"/>
      <c r="Y2853" s="364"/>
      <c r="Z2853" s="169"/>
      <c r="AA2853" s="163" t="str">
        <f t="shared" si="70"/>
        <v>https://shopeefood.vn/bo-suu-tap/</v>
      </c>
      <c r="AB2853" s="351"/>
    </row>
    <row r="2854" spans="1:28" ht="14">
      <c r="A2854" s="151"/>
      <c r="B2854" s="152"/>
      <c r="C2854" s="152"/>
      <c r="D2854" s="152"/>
      <c r="E2854" s="180"/>
      <c r="F2854" s="155"/>
      <c r="G2854" s="217"/>
      <c r="H2854" s="176"/>
      <c r="I2854" s="183"/>
      <c r="J2854" s="169"/>
      <c r="K2854" s="162"/>
      <c r="L2854" s="162"/>
      <c r="M2854" s="162"/>
      <c r="N2854" s="169"/>
      <c r="O2854" s="183"/>
      <c r="P2854" s="169"/>
      <c r="Q2854" s="183"/>
      <c r="R2854" s="177"/>
      <c r="S2854" s="177"/>
      <c r="T2854" s="177"/>
      <c r="U2854" s="155"/>
      <c r="V2854" s="155" t="b">
        <v>0</v>
      </c>
      <c r="W2854" s="168"/>
      <c r="X2854" s="168"/>
      <c r="Y2854" s="364"/>
      <c r="Z2854" s="169"/>
      <c r="AA2854" s="163" t="str">
        <f t="shared" si="70"/>
        <v>https://shopeefood.vn/bo-suu-tap/</v>
      </c>
      <c r="AB2854" s="351"/>
    </row>
    <row r="2855" spans="1:28" ht="14">
      <c r="A2855" s="151"/>
      <c r="B2855" s="152"/>
      <c r="C2855" s="152"/>
      <c r="D2855" s="152"/>
      <c r="E2855" s="180"/>
      <c r="F2855" s="155"/>
      <c r="G2855" s="217"/>
      <c r="H2855" s="176"/>
      <c r="I2855" s="183"/>
      <c r="J2855" s="169"/>
      <c r="K2855" s="162"/>
      <c r="L2855" s="162"/>
      <c r="M2855" s="162"/>
      <c r="N2855" s="169"/>
      <c r="O2855" s="183"/>
      <c r="P2855" s="169"/>
      <c r="Q2855" s="183"/>
      <c r="R2855" s="177"/>
      <c r="S2855" s="177"/>
      <c r="T2855" s="177"/>
      <c r="U2855" s="155"/>
      <c r="V2855" s="155" t="b">
        <v>0</v>
      </c>
      <c r="W2855" s="168"/>
      <c r="X2855" s="168"/>
      <c r="Y2855" s="364"/>
      <c r="Z2855" s="169"/>
      <c r="AA2855" s="163" t="str">
        <f t="shared" si="70"/>
        <v>https://shopeefood.vn/bo-suu-tap/</v>
      </c>
      <c r="AB2855" s="351"/>
    </row>
    <row r="2856" spans="1:28" ht="14">
      <c r="A2856" s="151"/>
      <c r="B2856" s="152"/>
      <c r="C2856" s="152"/>
      <c r="D2856" s="152"/>
      <c r="E2856" s="180"/>
      <c r="F2856" s="155"/>
      <c r="G2856" s="217"/>
      <c r="H2856" s="176"/>
      <c r="I2856" s="183"/>
      <c r="J2856" s="169"/>
      <c r="K2856" s="162"/>
      <c r="L2856" s="162"/>
      <c r="M2856" s="162"/>
      <c r="N2856" s="169"/>
      <c r="O2856" s="183"/>
      <c r="P2856" s="169"/>
      <c r="Q2856" s="183"/>
      <c r="R2856" s="177"/>
      <c r="S2856" s="177"/>
      <c r="T2856" s="177"/>
      <c r="U2856" s="155"/>
      <c r="V2856" s="155" t="b">
        <v>0</v>
      </c>
      <c r="W2856" s="168"/>
      <c r="X2856" s="168"/>
      <c r="Y2856" s="364"/>
      <c r="Z2856" s="169"/>
      <c r="AA2856" s="163" t="str">
        <f t="shared" si="70"/>
        <v>https://shopeefood.vn/bo-suu-tap/</v>
      </c>
      <c r="AB2856" s="351"/>
    </row>
    <row r="2857" spans="1:28" ht="14">
      <c r="A2857" s="151"/>
      <c r="B2857" s="152"/>
      <c r="C2857" s="152"/>
      <c r="D2857" s="152"/>
      <c r="E2857" s="180"/>
      <c r="F2857" s="155"/>
      <c r="G2857" s="217"/>
      <c r="H2857" s="176"/>
      <c r="I2857" s="183"/>
      <c r="J2857" s="169"/>
      <c r="K2857" s="162"/>
      <c r="L2857" s="162"/>
      <c r="M2857" s="162"/>
      <c r="N2857" s="169"/>
      <c r="O2857" s="183"/>
      <c r="P2857" s="169"/>
      <c r="Q2857" s="183"/>
      <c r="R2857" s="177"/>
      <c r="S2857" s="177"/>
      <c r="T2857" s="177"/>
      <c r="U2857" s="155"/>
      <c r="V2857" s="155" t="b">
        <v>0</v>
      </c>
      <c r="W2857" s="168"/>
      <c r="X2857" s="168"/>
      <c r="Y2857" s="364"/>
      <c r="Z2857" s="169"/>
      <c r="AA2857" s="163" t="str">
        <f t="shared" si="70"/>
        <v>https://shopeefood.vn/bo-suu-tap/</v>
      </c>
      <c r="AB2857" s="351"/>
    </row>
    <row r="2858" spans="1:28" ht="14">
      <c r="A2858" s="151"/>
      <c r="B2858" s="152"/>
      <c r="C2858" s="152"/>
      <c r="D2858" s="152"/>
      <c r="E2858" s="180"/>
      <c r="F2858" s="155"/>
      <c r="G2858" s="217"/>
      <c r="H2858" s="176"/>
      <c r="I2858" s="183"/>
      <c r="J2858" s="169"/>
      <c r="K2858" s="162"/>
      <c r="L2858" s="162"/>
      <c r="M2858" s="162"/>
      <c r="N2858" s="169"/>
      <c r="O2858" s="183"/>
      <c r="P2858" s="169"/>
      <c r="Q2858" s="183"/>
      <c r="R2858" s="177"/>
      <c r="S2858" s="177"/>
      <c r="T2858" s="177"/>
      <c r="U2858" s="155"/>
      <c r="V2858" s="155" t="b">
        <v>0</v>
      </c>
      <c r="W2858" s="168"/>
      <c r="X2858" s="168"/>
      <c r="Y2858" s="364"/>
      <c r="Z2858" s="169"/>
      <c r="AA2858" s="163" t="str">
        <f t="shared" si="70"/>
        <v>https://shopeefood.vn/bo-suu-tap/</v>
      </c>
      <c r="AB2858" s="351"/>
    </row>
    <row r="2859" spans="1:28" ht="14">
      <c r="A2859" s="151"/>
      <c r="B2859" s="152"/>
      <c r="C2859" s="152"/>
      <c r="D2859" s="152"/>
      <c r="E2859" s="180"/>
      <c r="F2859" s="155"/>
      <c r="G2859" s="217"/>
      <c r="H2859" s="176"/>
      <c r="I2859" s="183"/>
      <c r="J2859" s="169"/>
      <c r="K2859" s="162"/>
      <c r="L2859" s="162"/>
      <c r="M2859" s="162"/>
      <c r="N2859" s="169"/>
      <c r="O2859" s="183"/>
      <c r="P2859" s="169"/>
      <c r="Q2859" s="183"/>
      <c r="R2859" s="177"/>
      <c r="S2859" s="177"/>
      <c r="T2859" s="177"/>
      <c r="U2859" s="155"/>
      <c r="V2859" s="155" t="b">
        <v>0</v>
      </c>
      <c r="W2859" s="168"/>
      <c r="X2859" s="168"/>
      <c r="Y2859" s="364"/>
      <c r="Z2859" s="169"/>
      <c r="AA2859" s="163" t="str">
        <f t="shared" si="70"/>
        <v>https://shopeefood.vn/bo-suu-tap/</v>
      </c>
      <c r="AB2859" s="351"/>
    </row>
    <row r="2860" spans="1:28" ht="14">
      <c r="A2860" s="151"/>
      <c r="B2860" s="152"/>
      <c r="C2860" s="152"/>
      <c r="D2860" s="152"/>
      <c r="E2860" s="180"/>
      <c r="F2860" s="155"/>
      <c r="G2860" s="217"/>
      <c r="H2860" s="176"/>
      <c r="I2860" s="183"/>
      <c r="J2860" s="169"/>
      <c r="K2860" s="162"/>
      <c r="L2860" s="162"/>
      <c r="M2860" s="162"/>
      <c r="N2860" s="169"/>
      <c r="O2860" s="183"/>
      <c r="P2860" s="169"/>
      <c r="Q2860" s="183"/>
      <c r="R2860" s="177"/>
      <c r="S2860" s="177"/>
      <c r="T2860" s="177"/>
      <c r="U2860" s="155"/>
      <c r="V2860" s="155" t="b">
        <v>0</v>
      </c>
      <c r="W2860" s="168"/>
      <c r="X2860" s="168"/>
      <c r="Y2860" s="364"/>
      <c r="Z2860" s="169"/>
      <c r="AA2860" s="163" t="str">
        <f t="shared" si="70"/>
        <v>https://shopeefood.vn/bo-suu-tap/</v>
      </c>
      <c r="AB2860" s="351"/>
    </row>
    <row r="2861" spans="1:28" ht="14">
      <c r="A2861" s="151"/>
      <c r="B2861" s="152"/>
      <c r="C2861" s="152"/>
      <c r="D2861" s="152"/>
      <c r="E2861" s="180"/>
      <c r="F2861" s="155"/>
      <c r="G2861" s="217"/>
      <c r="H2861" s="176"/>
      <c r="I2861" s="183"/>
      <c r="J2861" s="169"/>
      <c r="K2861" s="162"/>
      <c r="L2861" s="162"/>
      <c r="M2861" s="162"/>
      <c r="N2861" s="169"/>
      <c r="O2861" s="183"/>
      <c r="P2861" s="169"/>
      <c r="Q2861" s="183"/>
      <c r="R2861" s="177"/>
      <c r="S2861" s="177"/>
      <c r="T2861" s="177"/>
      <c r="U2861" s="155"/>
      <c r="V2861" s="155" t="b">
        <v>0</v>
      </c>
      <c r="W2861" s="168"/>
      <c r="X2861" s="168"/>
      <c r="Y2861" s="364"/>
      <c r="Z2861" s="169"/>
      <c r="AA2861" s="163" t="str">
        <f t="shared" si="70"/>
        <v>https://shopeefood.vn/bo-suu-tap/</v>
      </c>
      <c r="AB2861" s="351"/>
    </row>
    <row r="2862" spans="1:28" ht="14">
      <c r="A2862" s="151"/>
      <c r="B2862" s="152"/>
      <c r="C2862" s="152"/>
      <c r="D2862" s="152"/>
      <c r="E2862" s="180"/>
      <c r="F2862" s="155"/>
      <c r="G2862" s="217"/>
      <c r="H2862" s="176"/>
      <c r="I2862" s="183"/>
      <c r="J2862" s="169"/>
      <c r="K2862" s="162"/>
      <c r="L2862" s="162"/>
      <c r="M2862" s="162"/>
      <c r="N2862" s="169"/>
      <c r="O2862" s="183"/>
      <c r="P2862" s="169"/>
      <c r="Q2862" s="183"/>
      <c r="R2862" s="177"/>
      <c r="S2862" s="177"/>
      <c r="T2862" s="177"/>
      <c r="U2862" s="155"/>
      <c r="V2862" s="155" t="b">
        <v>0</v>
      </c>
      <c r="W2862" s="168"/>
      <c r="X2862" s="168"/>
      <c r="Y2862" s="364"/>
      <c r="Z2862" s="169"/>
      <c r="AA2862" s="163" t="str">
        <f t="shared" si="70"/>
        <v>https://shopeefood.vn/bo-suu-tap/</v>
      </c>
      <c r="AB2862" s="351"/>
    </row>
    <row r="2863" spans="1:28" ht="14">
      <c r="A2863" s="151"/>
      <c r="B2863" s="152"/>
      <c r="C2863" s="152"/>
      <c r="D2863" s="152"/>
      <c r="E2863" s="180"/>
      <c r="F2863" s="155"/>
      <c r="G2863" s="217"/>
      <c r="H2863" s="176"/>
      <c r="I2863" s="183"/>
      <c r="J2863" s="169"/>
      <c r="K2863" s="162"/>
      <c r="L2863" s="162"/>
      <c r="M2863" s="162"/>
      <c r="N2863" s="169"/>
      <c r="O2863" s="183"/>
      <c r="P2863" s="169"/>
      <c r="Q2863" s="183"/>
      <c r="R2863" s="177"/>
      <c r="S2863" s="177"/>
      <c r="T2863" s="177"/>
      <c r="U2863" s="155"/>
      <c r="V2863" s="155" t="b">
        <v>0</v>
      </c>
      <c r="W2863" s="168"/>
      <c r="X2863" s="168"/>
      <c r="Y2863" s="364"/>
      <c r="Z2863" s="169"/>
      <c r="AA2863" s="163" t="str">
        <f t="shared" si="70"/>
        <v>https://shopeefood.vn/bo-suu-tap/</v>
      </c>
      <c r="AB2863" s="351"/>
    </row>
    <row r="2864" spans="1:28" ht="14">
      <c r="A2864" s="151"/>
      <c r="B2864" s="152"/>
      <c r="C2864" s="152"/>
      <c r="D2864" s="152"/>
      <c r="E2864" s="180"/>
      <c r="F2864" s="155"/>
      <c r="G2864" s="217"/>
      <c r="H2864" s="176"/>
      <c r="I2864" s="183"/>
      <c r="J2864" s="169"/>
      <c r="K2864" s="162"/>
      <c r="L2864" s="162"/>
      <c r="M2864" s="162"/>
      <c r="N2864" s="169"/>
      <c r="O2864" s="183"/>
      <c r="P2864" s="169"/>
      <c r="Q2864" s="183"/>
      <c r="R2864" s="177"/>
      <c r="S2864" s="177"/>
      <c r="T2864" s="177"/>
      <c r="U2864" s="155"/>
      <c r="V2864" s="155" t="b">
        <v>0</v>
      </c>
      <c r="W2864" s="168"/>
      <c r="X2864" s="168"/>
      <c r="Y2864" s="364"/>
      <c r="Z2864" s="169"/>
      <c r="AA2864" s="163" t="str">
        <f t="shared" si="70"/>
        <v>https://shopeefood.vn/bo-suu-tap/</v>
      </c>
      <c r="AB2864" s="351"/>
    </row>
    <row r="2865" spans="1:28" ht="14">
      <c r="A2865" s="151"/>
      <c r="B2865" s="152"/>
      <c r="C2865" s="152"/>
      <c r="D2865" s="152"/>
      <c r="E2865" s="180"/>
      <c r="F2865" s="155"/>
      <c r="G2865" s="217"/>
      <c r="H2865" s="176"/>
      <c r="I2865" s="183"/>
      <c r="J2865" s="169"/>
      <c r="K2865" s="162"/>
      <c r="L2865" s="162"/>
      <c r="M2865" s="162"/>
      <c r="N2865" s="169"/>
      <c r="O2865" s="183"/>
      <c r="P2865" s="169"/>
      <c r="Q2865" s="183"/>
      <c r="R2865" s="177"/>
      <c r="S2865" s="177"/>
      <c r="T2865" s="177"/>
      <c r="U2865" s="155"/>
      <c r="V2865" s="155" t="b">
        <v>0</v>
      </c>
      <c r="W2865" s="168"/>
      <c r="X2865" s="168"/>
      <c r="Y2865" s="364"/>
      <c r="Z2865" s="169"/>
      <c r="AA2865" s="163" t="str">
        <f t="shared" si="70"/>
        <v>https://shopeefood.vn/bo-suu-tap/</v>
      </c>
      <c r="AB2865" s="351"/>
    </row>
    <row r="2866" spans="1:28" ht="14">
      <c r="A2866" s="151"/>
      <c r="B2866" s="152"/>
      <c r="C2866" s="152"/>
      <c r="D2866" s="152"/>
      <c r="E2866" s="180"/>
      <c r="F2866" s="155"/>
      <c r="G2866" s="217"/>
      <c r="H2866" s="176"/>
      <c r="I2866" s="183"/>
      <c r="J2866" s="169"/>
      <c r="K2866" s="162"/>
      <c r="L2866" s="162"/>
      <c r="M2866" s="162"/>
      <c r="N2866" s="169"/>
      <c r="O2866" s="183"/>
      <c r="P2866" s="169"/>
      <c r="Q2866" s="183"/>
      <c r="R2866" s="177"/>
      <c r="S2866" s="177"/>
      <c r="T2866" s="177"/>
      <c r="U2866" s="155"/>
      <c r="V2866" s="155" t="b">
        <v>0</v>
      </c>
      <c r="W2866" s="168"/>
      <c r="X2866" s="168"/>
      <c r="Y2866" s="364"/>
      <c r="Z2866" s="169"/>
      <c r="AA2866" s="163" t="str">
        <f t="shared" si="70"/>
        <v>https://shopeefood.vn/bo-suu-tap/</v>
      </c>
      <c r="AB2866" s="351"/>
    </row>
    <row r="2867" spans="1:28" ht="14">
      <c r="A2867" s="151"/>
      <c r="B2867" s="152"/>
      <c r="C2867" s="152"/>
      <c r="D2867" s="152"/>
      <c r="E2867" s="180"/>
      <c r="F2867" s="155"/>
      <c r="G2867" s="217"/>
      <c r="H2867" s="176"/>
      <c r="I2867" s="183"/>
      <c r="J2867" s="169"/>
      <c r="K2867" s="162"/>
      <c r="L2867" s="162"/>
      <c r="M2867" s="162"/>
      <c r="N2867" s="169"/>
      <c r="O2867" s="183"/>
      <c r="P2867" s="169"/>
      <c r="Q2867" s="183"/>
      <c r="R2867" s="177"/>
      <c r="S2867" s="177"/>
      <c r="T2867" s="177"/>
      <c r="U2867" s="155"/>
      <c r="V2867" s="155" t="b">
        <v>0</v>
      </c>
      <c r="W2867" s="168"/>
      <c r="X2867" s="168"/>
      <c r="Y2867" s="364"/>
      <c r="Z2867" s="169"/>
      <c r="AA2867" s="163" t="str">
        <f t="shared" si="70"/>
        <v>https://shopeefood.vn/bo-suu-tap/</v>
      </c>
      <c r="AB2867" s="351"/>
    </row>
    <row r="2868" spans="1:28" ht="14">
      <c r="A2868" s="151"/>
      <c r="B2868" s="152"/>
      <c r="C2868" s="152"/>
      <c r="D2868" s="152"/>
      <c r="E2868" s="180"/>
      <c r="F2868" s="155"/>
      <c r="G2868" s="217"/>
      <c r="H2868" s="176"/>
      <c r="I2868" s="183"/>
      <c r="J2868" s="169"/>
      <c r="K2868" s="162"/>
      <c r="L2868" s="162"/>
      <c r="M2868" s="162"/>
      <c r="N2868" s="169"/>
      <c r="O2868" s="183"/>
      <c r="P2868" s="169"/>
      <c r="Q2868" s="183"/>
      <c r="R2868" s="177"/>
      <c r="S2868" s="177"/>
      <c r="T2868" s="177"/>
      <c r="U2868" s="155"/>
      <c r="V2868" s="155" t="b">
        <v>0</v>
      </c>
      <c r="W2868" s="168"/>
      <c r="X2868" s="168"/>
      <c r="Y2868" s="364"/>
      <c r="Z2868" s="169"/>
      <c r="AA2868" s="163" t="str">
        <f t="shared" si="70"/>
        <v>https://shopeefood.vn/bo-suu-tap/</v>
      </c>
      <c r="AB2868" s="351"/>
    </row>
    <row r="2869" spans="1:28" ht="14">
      <c r="A2869" s="151"/>
      <c r="B2869" s="152"/>
      <c r="C2869" s="152"/>
      <c r="D2869" s="152"/>
      <c r="E2869" s="180"/>
      <c r="F2869" s="155"/>
      <c r="G2869" s="217"/>
      <c r="H2869" s="176"/>
      <c r="I2869" s="183"/>
      <c r="J2869" s="169"/>
      <c r="K2869" s="162"/>
      <c r="L2869" s="162"/>
      <c r="M2869" s="162"/>
      <c r="N2869" s="169"/>
      <c r="O2869" s="183"/>
      <c r="P2869" s="169"/>
      <c r="Q2869" s="183"/>
      <c r="R2869" s="177"/>
      <c r="S2869" s="177"/>
      <c r="T2869" s="177"/>
      <c r="U2869" s="155"/>
      <c r="V2869" s="155" t="b">
        <v>0</v>
      </c>
      <c r="W2869" s="168"/>
      <c r="X2869" s="168"/>
      <c r="Y2869" s="364"/>
      <c r="Z2869" s="169"/>
      <c r="AA2869" s="163" t="str">
        <f t="shared" si="70"/>
        <v>https://shopeefood.vn/bo-suu-tap/</v>
      </c>
      <c r="AB2869" s="351"/>
    </row>
    <row r="2870" spans="1:28" ht="14">
      <c r="A2870" s="151"/>
      <c r="B2870" s="152"/>
      <c r="C2870" s="152"/>
      <c r="D2870" s="152"/>
      <c r="E2870" s="180"/>
      <c r="F2870" s="155"/>
      <c r="G2870" s="217"/>
      <c r="H2870" s="176"/>
      <c r="I2870" s="183"/>
      <c r="J2870" s="169"/>
      <c r="K2870" s="162"/>
      <c r="L2870" s="162"/>
      <c r="M2870" s="162"/>
      <c r="N2870" s="169"/>
      <c r="O2870" s="183"/>
      <c r="P2870" s="169"/>
      <c r="Q2870" s="183"/>
      <c r="R2870" s="177"/>
      <c r="S2870" s="177"/>
      <c r="T2870" s="177"/>
      <c r="U2870" s="155"/>
      <c r="V2870" s="155" t="b">
        <v>0</v>
      </c>
      <c r="W2870" s="168"/>
      <c r="X2870" s="168"/>
      <c r="Y2870" s="364"/>
      <c r="Z2870" s="169"/>
      <c r="AA2870" s="163" t="str">
        <f t="shared" si="70"/>
        <v>https://shopeefood.vn/bo-suu-tap/</v>
      </c>
      <c r="AB2870" s="351"/>
    </row>
    <row r="2871" spans="1:28" ht="14">
      <c r="A2871" s="151"/>
      <c r="B2871" s="152"/>
      <c r="C2871" s="152"/>
      <c r="D2871" s="152"/>
      <c r="E2871" s="180"/>
      <c r="F2871" s="155"/>
      <c r="G2871" s="217"/>
      <c r="H2871" s="176"/>
      <c r="I2871" s="183"/>
      <c r="J2871" s="169"/>
      <c r="K2871" s="162"/>
      <c r="L2871" s="162"/>
      <c r="M2871" s="162"/>
      <c r="N2871" s="169"/>
      <c r="O2871" s="183"/>
      <c r="P2871" s="169"/>
      <c r="Q2871" s="183"/>
      <c r="R2871" s="177"/>
      <c r="S2871" s="177"/>
      <c r="T2871" s="177"/>
      <c r="U2871" s="155"/>
      <c r="V2871" s="155" t="b">
        <v>0</v>
      </c>
      <c r="W2871" s="168"/>
      <c r="X2871" s="168"/>
      <c r="Y2871" s="364"/>
      <c r="Z2871" s="169"/>
      <c r="AA2871" s="163" t="str">
        <f t="shared" si="70"/>
        <v>https://shopeefood.vn/bo-suu-tap/</v>
      </c>
      <c r="AB2871" s="351"/>
    </row>
    <row r="2872" spans="1:28" ht="14">
      <c r="A2872" s="151"/>
      <c r="B2872" s="152"/>
      <c r="C2872" s="152"/>
      <c r="D2872" s="152"/>
      <c r="E2872" s="180"/>
      <c r="F2872" s="155"/>
      <c r="G2872" s="217"/>
      <c r="H2872" s="176"/>
      <c r="I2872" s="183"/>
      <c r="J2872" s="169"/>
      <c r="K2872" s="162"/>
      <c r="L2872" s="162"/>
      <c r="M2872" s="162"/>
      <c r="N2872" s="169"/>
      <c r="O2872" s="183"/>
      <c r="P2872" s="169"/>
      <c r="Q2872" s="183"/>
      <c r="R2872" s="177"/>
      <c r="S2872" s="177"/>
      <c r="T2872" s="177"/>
      <c r="U2872" s="155"/>
      <c r="V2872" s="155" t="b">
        <v>0</v>
      </c>
      <c r="W2872" s="168"/>
      <c r="X2872" s="168"/>
      <c r="Y2872" s="364"/>
      <c r="Z2872" s="169"/>
      <c r="AA2872" s="163" t="str">
        <f t="shared" si="70"/>
        <v>https://shopeefood.vn/bo-suu-tap/</v>
      </c>
      <c r="AB2872" s="351"/>
    </row>
    <row r="2873" spans="1:28" ht="14">
      <c r="A2873" s="151"/>
      <c r="B2873" s="152"/>
      <c r="C2873" s="152"/>
      <c r="D2873" s="152"/>
      <c r="E2873" s="180"/>
      <c r="F2873" s="155"/>
      <c r="G2873" s="217"/>
      <c r="H2873" s="176"/>
      <c r="I2873" s="183"/>
      <c r="J2873" s="169"/>
      <c r="K2873" s="162"/>
      <c r="L2873" s="162"/>
      <c r="M2873" s="162"/>
      <c r="N2873" s="169"/>
      <c r="O2873" s="183"/>
      <c r="P2873" s="169"/>
      <c r="Q2873" s="183"/>
      <c r="R2873" s="177"/>
      <c r="S2873" s="177"/>
      <c r="T2873" s="177"/>
      <c r="U2873" s="155"/>
      <c r="V2873" s="155" t="b">
        <v>0</v>
      </c>
      <c r="W2873" s="168"/>
      <c r="X2873" s="168"/>
      <c r="Y2873" s="364"/>
      <c r="Z2873" s="169"/>
      <c r="AA2873" s="163" t="str">
        <f t="shared" si="70"/>
        <v>https://shopeefood.vn/bo-suu-tap/</v>
      </c>
      <c r="AB2873" s="351"/>
    </row>
    <row r="2874" spans="1:28" ht="14">
      <c r="A2874" s="151"/>
      <c r="B2874" s="152"/>
      <c r="C2874" s="152"/>
      <c r="D2874" s="152"/>
      <c r="E2874" s="180"/>
      <c r="F2874" s="155"/>
      <c r="G2874" s="217"/>
      <c r="H2874" s="176"/>
      <c r="I2874" s="183"/>
      <c r="J2874" s="169"/>
      <c r="K2874" s="162"/>
      <c r="L2874" s="162"/>
      <c r="M2874" s="162"/>
      <c r="N2874" s="169"/>
      <c r="O2874" s="183"/>
      <c r="P2874" s="169"/>
      <c r="Q2874" s="183"/>
      <c r="R2874" s="177"/>
      <c r="S2874" s="177"/>
      <c r="T2874" s="177"/>
      <c r="U2874" s="155"/>
      <c r="V2874" s="155" t="b">
        <v>0</v>
      </c>
      <c r="W2874" s="168"/>
      <c r="X2874" s="168"/>
      <c r="Y2874" s="364"/>
      <c r="Z2874" s="169"/>
      <c r="AA2874" s="163" t="str">
        <f t="shared" si="70"/>
        <v>https://shopeefood.vn/bo-suu-tap/</v>
      </c>
      <c r="AB2874" s="351"/>
    </row>
    <row r="2875" spans="1:28" ht="14">
      <c r="A2875" s="151"/>
      <c r="B2875" s="152"/>
      <c r="C2875" s="152"/>
      <c r="D2875" s="152"/>
      <c r="E2875" s="180"/>
      <c r="F2875" s="155"/>
      <c r="G2875" s="217"/>
      <c r="H2875" s="176"/>
      <c r="I2875" s="183"/>
      <c r="J2875" s="169"/>
      <c r="K2875" s="162"/>
      <c r="L2875" s="162"/>
      <c r="M2875" s="162"/>
      <c r="N2875" s="169"/>
      <c r="O2875" s="183"/>
      <c r="P2875" s="169"/>
      <c r="Q2875" s="183"/>
      <c r="R2875" s="177"/>
      <c r="S2875" s="177"/>
      <c r="T2875" s="177"/>
      <c r="U2875" s="155"/>
      <c r="V2875" s="155" t="b">
        <v>0</v>
      </c>
      <c r="W2875" s="168"/>
      <c r="X2875" s="168"/>
      <c r="Y2875" s="364"/>
      <c r="Z2875" s="169"/>
      <c r="AA2875" s="163" t="str">
        <f t="shared" si="70"/>
        <v>https://shopeefood.vn/bo-suu-tap/</v>
      </c>
      <c r="AB2875" s="351"/>
    </row>
    <row r="2876" spans="1:28" ht="14">
      <c r="A2876" s="151"/>
      <c r="B2876" s="152"/>
      <c r="C2876" s="152"/>
      <c r="D2876" s="152"/>
      <c r="E2876" s="180"/>
      <c r="F2876" s="155"/>
      <c r="G2876" s="217"/>
      <c r="H2876" s="176"/>
      <c r="I2876" s="183"/>
      <c r="J2876" s="169"/>
      <c r="K2876" s="162"/>
      <c r="L2876" s="162"/>
      <c r="M2876" s="162"/>
      <c r="N2876" s="169"/>
      <c r="O2876" s="183"/>
      <c r="P2876" s="169"/>
      <c r="Q2876" s="183"/>
      <c r="R2876" s="177"/>
      <c r="S2876" s="177"/>
      <c r="T2876" s="177"/>
      <c r="U2876" s="155"/>
      <c r="V2876" s="155" t="b">
        <v>0</v>
      </c>
      <c r="W2876" s="168"/>
      <c r="X2876" s="168"/>
      <c r="Y2876" s="364"/>
      <c r="Z2876" s="169"/>
      <c r="AA2876" s="163" t="str">
        <f t="shared" si="70"/>
        <v>https://shopeefood.vn/bo-suu-tap/</v>
      </c>
      <c r="AB2876" s="351"/>
    </row>
    <row r="2877" spans="1:28" ht="14">
      <c r="A2877" s="151"/>
      <c r="B2877" s="152"/>
      <c r="C2877" s="152"/>
      <c r="D2877" s="152"/>
      <c r="E2877" s="180"/>
      <c r="F2877" s="155"/>
      <c r="G2877" s="217"/>
      <c r="H2877" s="176"/>
      <c r="I2877" s="183"/>
      <c r="J2877" s="169"/>
      <c r="K2877" s="162"/>
      <c r="L2877" s="162"/>
      <c r="M2877" s="162"/>
      <c r="N2877" s="169"/>
      <c r="O2877" s="183"/>
      <c r="P2877" s="169"/>
      <c r="Q2877" s="183"/>
      <c r="R2877" s="177"/>
      <c r="S2877" s="177"/>
      <c r="T2877" s="177"/>
      <c r="U2877" s="155"/>
      <c r="V2877" s="155" t="b">
        <v>0</v>
      </c>
      <c r="W2877" s="168"/>
      <c r="X2877" s="168"/>
      <c r="Y2877" s="364"/>
      <c r="Z2877" s="169"/>
      <c r="AA2877" s="163" t="str">
        <f t="shared" si="70"/>
        <v>https://shopeefood.vn/bo-suu-tap/</v>
      </c>
      <c r="AB2877" s="351"/>
    </row>
    <row r="2878" spans="1:28" ht="14">
      <c r="A2878" s="151"/>
      <c r="B2878" s="152"/>
      <c r="C2878" s="152"/>
      <c r="D2878" s="152"/>
      <c r="E2878" s="180"/>
      <c r="F2878" s="155"/>
      <c r="G2878" s="217"/>
      <c r="H2878" s="176"/>
      <c r="I2878" s="183"/>
      <c r="J2878" s="169"/>
      <c r="K2878" s="162"/>
      <c r="L2878" s="162"/>
      <c r="M2878" s="162"/>
      <c r="N2878" s="169"/>
      <c r="O2878" s="183"/>
      <c r="P2878" s="169"/>
      <c r="Q2878" s="183"/>
      <c r="R2878" s="177"/>
      <c r="S2878" s="177"/>
      <c r="T2878" s="177"/>
      <c r="U2878" s="155"/>
      <c r="V2878" s="155" t="b">
        <v>0</v>
      </c>
      <c r="W2878" s="168"/>
      <c r="X2878" s="168"/>
      <c r="Y2878" s="364"/>
      <c r="Z2878" s="169"/>
      <c r="AA2878" s="163" t="str">
        <f t="shared" si="70"/>
        <v>https://shopeefood.vn/bo-suu-tap/</v>
      </c>
      <c r="AB2878" s="351"/>
    </row>
    <row r="2879" spans="1:28" ht="14">
      <c r="A2879" s="151"/>
      <c r="B2879" s="152"/>
      <c r="C2879" s="152"/>
      <c r="D2879" s="152"/>
      <c r="E2879" s="180"/>
      <c r="F2879" s="155"/>
      <c r="G2879" s="217"/>
      <c r="H2879" s="176"/>
      <c r="I2879" s="183"/>
      <c r="J2879" s="169"/>
      <c r="K2879" s="162"/>
      <c r="L2879" s="162"/>
      <c r="M2879" s="162"/>
      <c r="N2879" s="169"/>
      <c r="O2879" s="183"/>
      <c r="P2879" s="169"/>
      <c r="Q2879" s="183"/>
      <c r="R2879" s="177"/>
      <c r="S2879" s="177"/>
      <c r="T2879" s="177"/>
      <c r="U2879" s="155"/>
      <c r="V2879" s="155" t="b">
        <v>0</v>
      </c>
      <c r="W2879" s="168"/>
      <c r="X2879" s="168"/>
      <c r="Y2879" s="364"/>
      <c r="Z2879" s="169"/>
      <c r="AA2879" s="163" t="str">
        <f t="shared" si="70"/>
        <v>https://shopeefood.vn/bo-suu-tap/</v>
      </c>
      <c r="AB2879" s="351"/>
    </row>
    <row r="2880" spans="1:28" ht="14">
      <c r="A2880" s="151"/>
      <c r="B2880" s="152"/>
      <c r="C2880" s="152"/>
      <c r="D2880" s="152"/>
      <c r="E2880" s="180"/>
      <c r="F2880" s="155"/>
      <c r="G2880" s="217"/>
      <c r="H2880" s="176"/>
      <c r="I2880" s="183"/>
      <c r="J2880" s="169"/>
      <c r="K2880" s="162"/>
      <c r="L2880" s="162"/>
      <c r="M2880" s="162"/>
      <c r="N2880" s="169"/>
      <c r="O2880" s="183"/>
      <c r="P2880" s="169"/>
      <c r="Q2880" s="183"/>
      <c r="R2880" s="177"/>
      <c r="S2880" s="177"/>
      <c r="T2880" s="177"/>
      <c r="U2880" s="155"/>
      <c r="V2880" s="155" t="b">
        <v>0</v>
      </c>
      <c r="W2880" s="168"/>
      <c r="X2880" s="168"/>
      <c r="Y2880" s="364"/>
      <c r="Z2880" s="169"/>
      <c r="AA2880" s="163" t="str">
        <f t="shared" si="70"/>
        <v>https://shopeefood.vn/bo-suu-tap/</v>
      </c>
      <c r="AB2880" s="351"/>
    </row>
    <row r="2881" spans="1:28" ht="14">
      <c r="A2881" s="151"/>
      <c r="B2881" s="152"/>
      <c r="C2881" s="152"/>
      <c r="D2881" s="152"/>
      <c r="E2881" s="180"/>
      <c r="F2881" s="155"/>
      <c r="G2881" s="217"/>
      <c r="H2881" s="176"/>
      <c r="I2881" s="183"/>
      <c r="J2881" s="169"/>
      <c r="K2881" s="162"/>
      <c r="L2881" s="162"/>
      <c r="M2881" s="162"/>
      <c r="N2881" s="169"/>
      <c r="O2881" s="183"/>
      <c r="P2881" s="169"/>
      <c r="Q2881" s="183"/>
      <c r="R2881" s="177"/>
      <c r="S2881" s="177"/>
      <c r="T2881" s="177"/>
      <c r="U2881" s="155"/>
      <c r="V2881" s="155" t="b">
        <v>0</v>
      </c>
      <c r="W2881" s="168"/>
      <c r="X2881" s="168"/>
      <c r="Y2881" s="364"/>
      <c r="Z2881" s="169"/>
      <c r="AA2881" s="163" t="str">
        <f t="shared" si="70"/>
        <v>https://shopeefood.vn/bo-suu-tap/</v>
      </c>
      <c r="AB2881" s="351"/>
    </row>
    <row r="2882" spans="1:28" ht="14">
      <c r="A2882" s="151"/>
      <c r="B2882" s="152"/>
      <c r="C2882" s="152"/>
      <c r="D2882" s="152"/>
      <c r="E2882" s="180"/>
      <c r="F2882" s="155"/>
      <c r="G2882" s="217"/>
      <c r="H2882" s="176"/>
      <c r="I2882" s="183"/>
      <c r="J2882" s="169"/>
      <c r="K2882" s="162"/>
      <c r="L2882" s="162"/>
      <c r="M2882" s="162"/>
      <c r="N2882" s="169"/>
      <c r="O2882" s="183"/>
      <c r="P2882" s="169"/>
      <c r="Q2882" s="183"/>
      <c r="R2882" s="177"/>
      <c r="S2882" s="177"/>
      <c r="T2882" s="177"/>
      <c r="U2882" s="155"/>
      <c r="V2882" s="155" t="b">
        <v>0</v>
      </c>
      <c r="W2882" s="168"/>
      <c r="X2882" s="168"/>
      <c r="Y2882" s="364"/>
      <c r="Z2882" s="169"/>
      <c r="AA2882" s="163" t="str">
        <f t="shared" si="70"/>
        <v>https://shopeefood.vn/bo-suu-tap/</v>
      </c>
      <c r="AB2882" s="351"/>
    </row>
    <row r="2883" spans="1:28" ht="14">
      <c r="A2883" s="151"/>
      <c r="B2883" s="152"/>
      <c r="C2883" s="152"/>
      <c r="D2883" s="152"/>
      <c r="E2883" s="180"/>
      <c r="F2883" s="155"/>
      <c r="G2883" s="217"/>
      <c r="H2883" s="176"/>
      <c r="I2883" s="183"/>
      <c r="J2883" s="169"/>
      <c r="K2883" s="162"/>
      <c r="L2883" s="162"/>
      <c r="M2883" s="162"/>
      <c r="N2883" s="169"/>
      <c r="O2883" s="183"/>
      <c r="P2883" s="169"/>
      <c r="Q2883" s="183"/>
      <c r="R2883" s="177"/>
      <c r="S2883" s="177"/>
      <c r="T2883" s="177"/>
      <c r="U2883" s="155"/>
      <c r="V2883" s="155" t="b">
        <v>0</v>
      </c>
      <c r="W2883" s="168"/>
      <c r="X2883" s="168"/>
      <c r="Y2883" s="364"/>
      <c r="Z2883" s="169"/>
      <c r="AA2883" s="163" t="str">
        <f t="shared" si="70"/>
        <v>https://shopeefood.vn/bo-suu-tap/</v>
      </c>
      <c r="AB2883" s="351"/>
    </row>
    <row r="2884" spans="1:28" ht="14">
      <c r="A2884" s="151"/>
      <c r="B2884" s="152"/>
      <c r="C2884" s="152"/>
      <c r="D2884" s="152"/>
      <c r="E2884" s="180"/>
      <c r="F2884" s="155"/>
      <c r="G2884" s="217"/>
      <c r="H2884" s="176"/>
      <c r="I2884" s="183"/>
      <c r="J2884" s="169"/>
      <c r="K2884" s="162"/>
      <c r="L2884" s="162"/>
      <c r="M2884" s="162"/>
      <c r="N2884" s="169"/>
      <c r="O2884" s="183"/>
      <c r="P2884" s="169"/>
      <c r="Q2884" s="183"/>
      <c r="R2884" s="177"/>
      <c r="S2884" s="177"/>
      <c r="T2884" s="177"/>
      <c r="U2884" s="155"/>
      <c r="V2884" s="155" t="b">
        <v>0</v>
      </c>
      <c r="W2884" s="168"/>
      <c r="X2884" s="168"/>
      <c r="Y2884" s="364"/>
      <c r="Z2884" s="169"/>
      <c r="AA2884" s="163" t="str">
        <f t="shared" si="70"/>
        <v>https://shopeefood.vn/bo-suu-tap/</v>
      </c>
      <c r="AB2884" s="351"/>
    </row>
    <row r="2885" spans="1:28" ht="14">
      <c r="A2885" s="151"/>
      <c r="B2885" s="152"/>
      <c r="C2885" s="152"/>
      <c r="D2885" s="152"/>
      <c r="E2885" s="180"/>
      <c r="F2885" s="155"/>
      <c r="G2885" s="217"/>
      <c r="H2885" s="176"/>
      <c r="I2885" s="183"/>
      <c r="J2885" s="169"/>
      <c r="K2885" s="162"/>
      <c r="L2885" s="162"/>
      <c r="M2885" s="162"/>
      <c r="N2885" s="169"/>
      <c r="O2885" s="183"/>
      <c r="P2885" s="169"/>
      <c r="Q2885" s="183"/>
      <c r="R2885" s="177"/>
      <c r="S2885" s="177"/>
      <c r="T2885" s="177"/>
      <c r="U2885" s="155"/>
      <c r="V2885" s="155" t="b">
        <v>0</v>
      </c>
      <c r="W2885" s="168"/>
      <c r="X2885" s="168"/>
      <c r="Y2885" s="364"/>
      <c r="Z2885" s="169"/>
      <c r="AA2885" s="163" t="str">
        <f t="shared" si="70"/>
        <v>https://shopeefood.vn/bo-suu-tap/</v>
      </c>
      <c r="AB2885" s="351"/>
    </row>
    <row r="2886" spans="1:28" ht="14">
      <c r="A2886" s="151"/>
      <c r="B2886" s="152"/>
      <c r="C2886" s="152"/>
      <c r="D2886" s="152"/>
      <c r="E2886" s="180"/>
      <c r="F2886" s="155"/>
      <c r="G2886" s="217"/>
      <c r="H2886" s="176"/>
      <c r="I2886" s="183"/>
      <c r="J2886" s="169"/>
      <c r="K2886" s="162"/>
      <c r="L2886" s="162"/>
      <c r="M2886" s="162"/>
      <c r="N2886" s="169"/>
      <c r="O2886" s="183"/>
      <c r="P2886" s="169"/>
      <c r="Q2886" s="183"/>
      <c r="R2886" s="177"/>
      <c r="S2886" s="177"/>
      <c r="T2886" s="177"/>
      <c r="U2886" s="155"/>
      <c r="V2886" s="155" t="b">
        <v>0</v>
      </c>
      <c r="W2886" s="168"/>
      <c r="X2886" s="168"/>
      <c r="Y2886" s="364"/>
      <c r="Z2886" s="169"/>
      <c r="AA2886" s="163" t="str">
        <f t="shared" si="70"/>
        <v>https://shopeefood.vn/bo-suu-tap/</v>
      </c>
      <c r="AB2886" s="351"/>
    </row>
    <row r="2887" spans="1:28" ht="14">
      <c r="A2887" s="151"/>
      <c r="B2887" s="152"/>
      <c r="C2887" s="152"/>
      <c r="D2887" s="152"/>
      <c r="E2887" s="180"/>
      <c r="F2887" s="155"/>
      <c r="G2887" s="217"/>
      <c r="H2887" s="176"/>
      <c r="I2887" s="183"/>
      <c r="J2887" s="169"/>
      <c r="K2887" s="162"/>
      <c r="L2887" s="162"/>
      <c r="M2887" s="162"/>
      <c r="N2887" s="169"/>
      <c r="O2887" s="183"/>
      <c r="P2887" s="169"/>
      <c r="Q2887" s="183"/>
      <c r="R2887" s="177"/>
      <c r="S2887" s="177"/>
      <c r="T2887" s="177"/>
      <c r="U2887" s="155"/>
      <c r="V2887" s="155" t="b">
        <v>0</v>
      </c>
      <c r="W2887" s="168"/>
      <c r="X2887" s="168"/>
      <c r="Y2887" s="364"/>
      <c r="Z2887" s="169"/>
      <c r="AA2887" s="163" t="str">
        <f t="shared" si="70"/>
        <v>https://shopeefood.vn/bo-suu-tap/</v>
      </c>
      <c r="AB2887" s="351"/>
    </row>
    <row r="2888" spans="1:28" ht="14">
      <c r="A2888" s="151"/>
      <c r="B2888" s="152"/>
      <c r="C2888" s="152"/>
      <c r="D2888" s="152"/>
      <c r="E2888" s="180"/>
      <c r="F2888" s="155"/>
      <c r="G2888" s="217"/>
      <c r="H2888" s="176"/>
      <c r="I2888" s="183"/>
      <c r="J2888" s="169"/>
      <c r="K2888" s="162"/>
      <c r="L2888" s="162"/>
      <c r="M2888" s="162"/>
      <c r="N2888" s="169"/>
      <c r="O2888" s="183"/>
      <c r="P2888" s="169"/>
      <c r="Q2888" s="183"/>
      <c r="R2888" s="177"/>
      <c r="S2888" s="177"/>
      <c r="T2888" s="177"/>
      <c r="U2888" s="155"/>
      <c r="V2888" s="155" t="b">
        <v>0</v>
      </c>
      <c r="W2888" s="168"/>
      <c r="X2888" s="168"/>
      <c r="Y2888" s="364"/>
      <c r="Z2888" s="169"/>
      <c r="AA2888" s="163" t="str">
        <f t="shared" si="70"/>
        <v>https://shopeefood.vn/bo-suu-tap/</v>
      </c>
      <c r="AB2888" s="351"/>
    </row>
    <row r="2889" spans="1:28" ht="14">
      <c r="A2889" s="151"/>
      <c r="B2889" s="152"/>
      <c r="C2889" s="152"/>
      <c r="D2889" s="152"/>
      <c r="E2889" s="180"/>
      <c r="F2889" s="155"/>
      <c r="G2889" s="217"/>
      <c r="H2889" s="176"/>
      <c r="I2889" s="183"/>
      <c r="J2889" s="169"/>
      <c r="K2889" s="162"/>
      <c r="L2889" s="162"/>
      <c r="M2889" s="162"/>
      <c r="N2889" s="169"/>
      <c r="O2889" s="183"/>
      <c r="P2889" s="169"/>
      <c r="Q2889" s="183"/>
      <c r="R2889" s="177"/>
      <c r="S2889" s="177"/>
      <c r="T2889" s="177"/>
      <c r="U2889" s="155"/>
      <c r="V2889" s="155" t="b">
        <v>0</v>
      </c>
      <c r="W2889" s="168"/>
      <c r="X2889" s="168"/>
      <c r="Y2889" s="364"/>
      <c r="Z2889" s="169"/>
      <c r="AA2889" s="163" t="str">
        <f t="shared" si="70"/>
        <v>https://shopeefood.vn/bo-suu-tap/</v>
      </c>
      <c r="AB2889" s="351"/>
    </row>
    <row r="2890" spans="1:28" ht="14">
      <c r="A2890" s="151"/>
      <c r="B2890" s="152"/>
      <c r="C2890" s="152"/>
      <c r="D2890" s="152"/>
      <c r="E2890" s="180"/>
      <c r="F2890" s="155"/>
      <c r="G2890" s="217"/>
      <c r="H2890" s="176"/>
      <c r="I2890" s="183"/>
      <c r="J2890" s="169"/>
      <c r="K2890" s="162"/>
      <c r="L2890" s="162"/>
      <c r="M2890" s="162"/>
      <c r="N2890" s="169"/>
      <c r="O2890" s="183"/>
      <c r="P2890" s="169"/>
      <c r="Q2890" s="183"/>
      <c r="R2890" s="177"/>
      <c r="S2890" s="177"/>
      <c r="T2890" s="177"/>
      <c r="U2890" s="155"/>
      <c r="V2890" s="155" t="b">
        <v>0</v>
      </c>
      <c r="W2890" s="168"/>
      <c r="X2890" s="168"/>
      <c r="Y2890" s="364"/>
      <c r="Z2890" s="169"/>
      <c r="AA2890" s="163" t="str">
        <f t="shared" si="70"/>
        <v>https://shopeefood.vn/bo-suu-tap/</v>
      </c>
      <c r="AB2890" s="351"/>
    </row>
    <row r="2891" spans="1:28" ht="14">
      <c r="A2891" s="151"/>
      <c r="B2891" s="152"/>
      <c r="C2891" s="152"/>
      <c r="D2891" s="152"/>
      <c r="E2891" s="180"/>
      <c r="F2891" s="155"/>
      <c r="G2891" s="217"/>
      <c r="H2891" s="176"/>
      <c r="I2891" s="183"/>
      <c r="J2891" s="169"/>
      <c r="K2891" s="162"/>
      <c r="L2891" s="162"/>
      <c r="M2891" s="162"/>
      <c r="N2891" s="169"/>
      <c r="O2891" s="183"/>
      <c r="P2891" s="169"/>
      <c r="Q2891" s="183"/>
      <c r="R2891" s="177"/>
      <c r="S2891" s="177"/>
      <c r="T2891" s="177"/>
      <c r="U2891" s="155"/>
      <c r="V2891" s="155" t="b">
        <v>0</v>
      </c>
      <c r="W2891" s="168"/>
      <c r="X2891" s="168"/>
      <c r="Y2891" s="364"/>
      <c r="Z2891" s="169"/>
      <c r="AA2891" s="163" t="str">
        <f t="shared" si="70"/>
        <v>https://shopeefood.vn/bo-suu-tap/</v>
      </c>
      <c r="AB2891" s="351"/>
    </row>
    <row r="2892" spans="1:28" ht="14">
      <c r="A2892" s="151"/>
      <c r="B2892" s="152"/>
      <c r="C2892" s="152"/>
      <c r="D2892" s="152"/>
      <c r="E2892" s="180"/>
      <c r="F2892" s="155"/>
      <c r="G2892" s="217"/>
      <c r="H2892" s="176"/>
      <c r="I2892" s="183"/>
      <c r="J2892" s="169"/>
      <c r="K2892" s="162"/>
      <c r="L2892" s="162"/>
      <c r="M2892" s="162"/>
      <c r="N2892" s="169"/>
      <c r="O2892" s="183"/>
      <c r="P2892" s="169"/>
      <c r="Q2892" s="183"/>
      <c r="R2892" s="177"/>
      <c r="S2892" s="177"/>
      <c r="T2892" s="177"/>
      <c r="U2892" s="155"/>
      <c r="V2892" s="155" t="b">
        <v>0</v>
      </c>
      <c r="W2892" s="168"/>
      <c r="X2892" s="168"/>
      <c r="Y2892" s="364"/>
      <c r="Z2892" s="169"/>
      <c r="AA2892" s="163" t="str">
        <f t="shared" si="70"/>
        <v>https://shopeefood.vn/bo-suu-tap/</v>
      </c>
      <c r="AB2892" s="351"/>
    </row>
    <row r="2893" spans="1:28" ht="14">
      <c r="A2893" s="151"/>
      <c r="B2893" s="152"/>
      <c r="C2893" s="152"/>
      <c r="D2893" s="152"/>
      <c r="E2893" s="180"/>
      <c r="F2893" s="155"/>
      <c r="G2893" s="217"/>
      <c r="H2893" s="176"/>
      <c r="I2893" s="183"/>
      <c r="J2893" s="169"/>
      <c r="K2893" s="162"/>
      <c r="L2893" s="162"/>
      <c r="M2893" s="162"/>
      <c r="N2893" s="169"/>
      <c r="O2893" s="183"/>
      <c r="P2893" s="169"/>
      <c r="Q2893" s="183"/>
      <c r="R2893" s="177"/>
      <c r="S2893" s="177"/>
      <c r="T2893" s="177"/>
      <c r="U2893" s="155"/>
      <c r="V2893" s="155" t="b">
        <v>0</v>
      </c>
      <c r="W2893" s="168"/>
      <c r="X2893" s="168"/>
      <c r="Y2893" s="364"/>
      <c r="Z2893" s="169"/>
      <c r="AA2893" s="163" t="str">
        <f t="shared" si="70"/>
        <v>https://shopeefood.vn/bo-suu-tap/</v>
      </c>
      <c r="AB2893" s="351"/>
    </row>
    <row r="2894" spans="1:28" ht="14">
      <c r="A2894" s="151"/>
      <c r="B2894" s="152"/>
      <c r="C2894" s="152"/>
      <c r="D2894" s="152"/>
      <c r="E2894" s="180"/>
      <c r="F2894" s="155"/>
      <c r="G2894" s="217"/>
      <c r="H2894" s="176"/>
      <c r="I2894" s="183"/>
      <c r="J2894" s="169"/>
      <c r="K2894" s="162"/>
      <c r="L2894" s="162"/>
      <c r="M2894" s="162"/>
      <c r="N2894" s="169"/>
      <c r="O2894" s="183"/>
      <c r="P2894" s="169"/>
      <c r="Q2894" s="183"/>
      <c r="R2894" s="177"/>
      <c r="S2894" s="177"/>
      <c r="T2894" s="177"/>
      <c r="U2894" s="155"/>
      <c r="V2894" s="155" t="b">
        <v>0</v>
      </c>
      <c r="W2894" s="168"/>
      <c r="X2894" s="168"/>
      <c r="Y2894" s="364"/>
      <c r="Z2894" s="169"/>
      <c r="AA2894" s="163" t="str">
        <f t="shared" si="70"/>
        <v>https://shopeefood.vn/bo-suu-tap/</v>
      </c>
      <c r="AB2894" s="351"/>
    </row>
    <row r="2895" spans="1:28" ht="14">
      <c r="A2895" s="151"/>
      <c r="B2895" s="152"/>
      <c r="C2895" s="152"/>
      <c r="D2895" s="152"/>
      <c r="E2895" s="180"/>
      <c r="F2895" s="155"/>
      <c r="G2895" s="217"/>
      <c r="H2895" s="176"/>
      <c r="I2895" s="183"/>
      <c r="J2895" s="169"/>
      <c r="K2895" s="162"/>
      <c r="L2895" s="162"/>
      <c r="M2895" s="162"/>
      <c r="N2895" s="169"/>
      <c r="O2895" s="183"/>
      <c r="P2895" s="169"/>
      <c r="Q2895" s="183"/>
      <c r="R2895" s="177"/>
      <c r="S2895" s="177"/>
      <c r="T2895" s="177"/>
      <c r="U2895" s="155"/>
      <c r="V2895" s="155" t="b">
        <v>0</v>
      </c>
      <c r="W2895" s="168"/>
      <c r="X2895" s="168"/>
      <c r="Y2895" s="364"/>
      <c r="Z2895" s="169"/>
      <c r="AA2895" s="163" t="str">
        <f t="shared" si="70"/>
        <v>https://shopeefood.vn/bo-suu-tap/</v>
      </c>
      <c r="AB2895" s="351"/>
    </row>
    <row r="2896" spans="1:28" ht="14">
      <c r="A2896" s="151"/>
      <c r="B2896" s="152"/>
      <c r="C2896" s="152"/>
      <c r="D2896" s="152"/>
      <c r="E2896" s="180"/>
      <c r="F2896" s="155"/>
      <c r="G2896" s="217"/>
      <c r="H2896" s="176"/>
      <c r="I2896" s="183"/>
      <c r="J2896" s="169"/>
      <c r="K2896" s="162"/>
      <c r="L2896" s="162"/>
      <c r="M2896" s="162"/>
      <c r="N2896" s="169"/>
      <c r="O2896" s="183"/>
      <c r="P2896" s="169"/>
      <c r="Q2896" s="183"/>
      <c r="R2896" s="177"/>
      <c r="S2896" s="177"/>
      <c r="T2896" s="177"/>
      <c r="U2896" s="155"/>
      <c r="V2896" s="155" t="b">
        <v>0</v>
      </c>
      <c r="W2896" s="168"/>
      <c r="X2896" s="168"/>
      <c r="Y2896" s="364"/>
      <c r="Z2896" s="169"/>
      <c r="AA2896" s="163" t="str">
        <f t="shared" si="70"/>
        <v>https://shopeefood.vn/bo-suu-tap/</v>
      </c>
      <c r="AB2896" s="351"/>
    </row>
    <row r="2897" spans="1:28" ht="14">
      <c r="A2897" s="151"/>
      <c r="B2897" s="152"/>
      <c r="C2897" s="152"/>
      <c r="D2897" s="152"/>
      <c r="E2897" s="180"/>
      <c r="F2897" s="155"/>
      <c r="G2897" s="217"/>
      <c r="H2897" s="176"/>
      <c r="I2897" s="183"/>
      <c r="J2897" s="169"/>
      <c r="K2897" s="162"/>
      <c r="L2897" s="162"/>
      <c r="M2897" s="162"/>
      <c r="N2897" s="169"/>
      <c r="O2897" s="183"/>
      <c r="P2897" s="169"/>
      <c r="Q2897" s="183"/>
      <c r="R2897" s="177"/>
      <c r="S2897" s="177"/>
      <c r="T2897" s="177"/>
      <c r="U2897" s="155"/>
      <c r="V2897" s="155" t="b">
        <v>0</v>
      </c>
      <c r="W2897" s="168"/>
      <c r="X2897" s="168"/>
      <c r="Y2897" s="364"/>
      <c r="Z2897" s="169"/>
      <c r="AA2897" s="163" t="str">
        <f t="shared" si="70"/>
        <v>https://shopeefood.vn/bo-suu-tap/</v>
      </c>
      <c r="AB2897" s="351"/>
    </row>
    <row r="2898" spans="1:28" ht="14">
      <c r="A2898" s="151"/>
      <c r="B2898" s="152"/>
      <c r="C2898" s="152"/>
      <c r="D2898" s="152"/>
      <c r="E2898" s="180"/>
      <c r="F2898" s="155"/>
      <c r="G2898" s="217"/>
      <c r="H2898" s="176"/>
      <c r="I2898" s="183"/>
      <c r="J2898" s="169"/>
      <c r="K2898" s="162"/>
      <c r="L2898" s="162"/>
      <c r="M2898" s="162"/>
      <c r="N2898" s="169"/>
      <c r="O2898" s="183"/>
      <c r="P2898" s="169"/>
      <c r="Q2898" s="183"/>
      <c r="R2898" s="177"/>
      <c r="S2898" s="177"/>
      <c r="T2898" s="177"/>
      <c r="U2898" s="155"/>
      <c r="V2898" s="155" t="b">
        <v>0</v>
      </c>
      <c r="W2898" s="168"/>
      <c r="X2898" s="168"/>
      <c r="Y2898" s="364"/>
      <c r="Z2898" s="169"/>
      <c r="AA2898" s="163" t="str">
        <f t="shared" si="70"/>
        <v>https://shopeefood.vn/bo-suu-tap/</v>
      </c>
      <c r="AB2898" s="351"/>
    </row>
    <row r="2899" spans="1:28" ht="14">
      <c r="A2899" s="151"/>
      <c r="B2899" s="152"/>
      <c r="C2899" s="152"/>
      <c r="D2899" s="152"/>
      <c r="E2899" s="180"/>
      <c r="F2899" s="155"/>
      <c r="G2899" s="217"/>
      <c r="H2899" s="176"/>
      <c r="I2899" s="183"/>
      <c r="J2899" s="169"/>
      <c r="K2899" s="162"/>
      <c r="L2899" s="162"/>
      <c r="M2899" s="162"/>
      <c r="N2899" s="169"/>
      <c r="O2899" s="183"/>
      <c r="P2899" s="169"/>
      <c r="Q2899" s="183"/>
      <c r="R2899" s="177"/>
      <c r="S2899" s="177"/>
      <c r="T2899" s="177"/>
      <c r="U2899" s="155"/>
      <c r="V2899" s="155" t="b">
        <v>0</v>
      </c>
      <c r="W2899" s="168"/>
      <c r="X2899" s="168"/>
      <c r="Y2899" s="364"/>
      <c r="Z2899" s="169"/>
      <c r="AA2899" s="163" t="str">
        <f t="shared" si="70"/>
        <v>https://shopeefood.vn/bo-suu-tap/</v>
      </c>
      <c r="AB2899" s="351"/>
    </row>
    <row r="2900" spans="1:28" ht="14">
      <c r="A2900" s="151"/>
      <c r="B2900" s="152"/>
      <c r="C2900" s="152"/>
      <c r="D2900" s="152"/>
      <c r="E2900" s="180"/>
      <c r="F2900" s="155"/>
      <c r="G2900" s="217"/>
      <c r="H2900" s="176"/>
      <c r="I2900" s="183"/>
      <c r="J2900" s="169"/>
      <c r="K2900" s="162"/>
      <c r="L2900" s="162"/>
      <c r="M2900" s="162"/>
      <c r="N2900" s="169"/>
      <c r="O2900" s="183"/>
      <c r="P2900" s="169"/>
      <c r="Q2900" s="183"/>
      <c r="R2900" s="177"/>
      <c r="S2900" s="177"/>
      <c r="T2900" s="177"/>
      <c r="U2900" s="155"/>
      <c r="V2900" s="155" t="b">
        <v>0</v>
      </c>
      <c r="W2900" s="168"/>
      <c r="X2900" s="168"/>
      <c r="Y2900" s="364"/>
      <c r="Z2900" s="169"/>
      <c r="AA2900" s="163" t="str">
        <f t="shared" si="70"/>
        <v>https://shopeefood.vn/bo-suu-tap/</v>
      </c>
      <c r="AB2900" s="351"/>
    </row>
    <row r="2901" spans="1:28" ht="14">
      <c r="A2901" s="151"/>
      <c r="B2901" s="152"/>
      <c r="C2901" s="152"/>
      <c r="D2901" s="152"/>
      <c r="E2901" s="180"/>
      <c r="F2901" s="155"/>
      <c r="G2901" s="217"/>
      <c r="H2901" s="176"/>
      <c r="I2901" s="183"/>
      <c r="J2901" s="169"/>
      <c r="K2901" s="162"/>
      <c r="L2901" s="162"/>
      <c r="M2901" s="162"/>
      <c r="N2901" s="169"/>
      <c r="O2901" s="183"/>
      <c r="P2901" s="169"/>
      <c r="Q2901" s="183"/>
      <c r="R2901" s="177"/>
      <c r="S2901" s="177"/>
      <c r="T2901" s="177"/>
      <c r="U2901" s="155"/>
      <c r="V2901" s="155" t="b">
        <v>0</v>
      </c>
      <c r="W2901" s="168"/>
      <c r="X2901" s="168"/>
      <c r="Y2901" s="364"/>
      <c r="Z2901" s="169"/>
      <c r="AA2901" s="163" t="str">
        <f t="shared" si="70"/>
        <v>https://shopeefood.vn/bo-suu-tap/</v>
      </c>
      <c r="AB2901" s="351"/>
    </row>
    <row r="2902" spans="1:28" ht="14">
      <c r="A2902" s="151"/>
      <c r="B2902" s="152"/>
      <c r="C2902" s="152"/>
      <c r="D2902" s="152"/>
      <c r="E2902" s="180"/>
      <c r="F2902" s="155"/>
      <c r="G2902" s="217"/>
      <c r="H2902" s="176"/>
      <c r="I2902" s="183"/>
      <c r="J2902" s="169"/>
      <c r="K2902" s="162"/>
      <c r="L2902" s="162"/>
      <c r="M2902" s="162"/>
      <c r="N2902" s="169"/>
      <c r="O2902" s="183"/>
      <c r="P2902" s="169"/>
      <c r="Q2902" s="183"/>
      <c r="R2902" s="177"/>
      <c r="S2902" s="177"/>
      <c r="T2902" s="177"/>
      <c r="U2902" s="155"/>
      <c r="V2902" s="155" t="b">
        <v>0</v>
      </c>
      <c r="W2902" s="168"/>
      <c r="X2902" s="168"/>
      <c r="Y2902" s="364"/>
      <c r="Z2902" s="169"/>
      <c r="AA2902" s="163" t="str">
        <f t="shared" si="70"/>
        <v>https://shopeefood.vn/bo-suu-tap/</v>
      </c>
      <c r="AB2902" s="351"/>
    </row>
    <row r="2903" spans="1:28" ht="14">
      <c r="A2903" s="151"/>
      <c r="B2903" s="152"/>
      <c r="C2903" s="152"/>
      <c r="D2903" s="152"/>
      <c r="E2903" s="180"/>
      <c r="F2903" s="155"/>
      <c r="G2903" s="217"/>
      <c r="H2903" s="176"/>
      <c r="I2903" s="183"/>
      <c r="J2903" s="169"/>
      <c r="K2903" s="162"/>
      <c r="L2903" s="162"/>
      <c r="M2903" s="162"/>
      <c r="N2903" s="169"/>
      <c r="O2903" s="183"/>
      <c r="P2903" s="169"/>
      <c r="Q2903" s="183"/>
      <c r="R2903" s="177"/>
      <c r="S2903" s="177"/>
      <c r="T2903" s="177"/>
      <c r="U2903" s="155"/>
      <c r="V2903" s="155" t="b">
        <v>0</v>
      </c>
      <c r="W2903" s="168"/>
      <c r="X2903" s="168"/>
      <c r="Y2903" s="364"/>
      <c r="Z2903" s="169"/>
      <c r="AA2903" s="163" t="str">
        <f t="shared" si="70"/>
        <v>https://shopeefood.vn/bo-suu-tap/</v>
      </c>
      <c r="AB2903" s="351"/>
    </row>
    <row r="2904" spans="1:28" ht="14">
      <c r="A2904" s="151"/>
      <c r="B2904" s="152"/>
      <c r="C2904" s="152"/>
      <c r="D2904" s="152"/>
      <c r="E2904" s="180"/>
      <c r="F2904" s="155"/>
      <c r="G2904" s="217"/>
      <c r="H2904" s="176"/>
      <c r="I2904" s="183"/>
      <c r="J2904" s="169"/>
      <c r="K2904" s="162"/>
      <c r="L2904" s="162"/>
      <c r="M2904" s="162"/>
      <c r="N2904" s="169"/>
      <c r="O2904" s="183"/>
      <c r="P2904" s="169"/>
      <c r="Q2904" s="183"/>
      <c r="R2904" s="177"/>
      <c r="S2904" s="177"/>
      <c r="T2904" s="177"/>
      <c r="U2904" s="155"/>
      <c r="V2904" s="155" t="b">
        <v>0</v>
      </c>
      <c r="W2904" s="168"/>
      <c r="X2904" s="168"/>
      <c r="Y2904" s="364"/>
      <c r="Z2904" s="169"/>
      <c r="AA2904" s="163" t="str">
        <f t="shared" si="70"/>
        <v>https://shopeefood.vn/bo-suu-tap/</v>
      </c>
      <c r="AB2904" s="351"/>
    </row>
    <row r="2905" spans="1:28" ht="14">
      <c r="A2905" s="151"/>
      <c r="B2905" s="152"/>
      <c r="C2905" s="152"/>
      <c r="D2905" s="152"/>
      <c r="E2905" s="180"/>
      <c r="F2905" s="155"/>
      <c r="G2905" s="217"/>
      <c r="H2905" s="176"/>
      <c r="I2905" s="183"/>
      <c r="J2905" s="169"/>
      <c r="K2905" s="162"/>
      <c r="L2905" s="162"/>
      <c r="M2905" s="162"/>
      <c r="N2905" s="169"/>
      <c r="O2905" s="183"/>
      <c r="P2905" s="169"/>
      <c r="Q2905" s="183"/>
      <c r="R2905" s="177"/>
      <c r="S2905" s="177"/>
      <c r="T2905" s="177"/>
      <c r="U2905" s="155"/>
      <c r="V2905" s="155" t="b">
        <v>0</v>
      </c>
      <c r="W2905" s="168"/>
      <c r="X2905" s="168"/>
      <c r="Y2905" s="364"/>
      <c r="Z2905" s="169"/>
      <c r="AA2905" s="163" t="str">
        <f t="shared" si="70"/>
        <v>https://shopeefood.vn/bo-suu-tap/</v>
      </c>
      <c r="AB2905" s="351"/>
    </row>
    <row r="2906" spans="1:28" ht="14">
      <c r="A2906" s="151"/>
      <c r="B2906" s="152"/>
      <c r="C2906" s="152"/>
      <c r="D2906" s="152"/>
      <c r="E2906" s="180"/>
      <c r="F2906" s="155"/>
      <c r="G2906" s="217"/>
      <c r="H2906" s="176"/>
      <c r="I2906" s="183"/>
      <c r="J2906" s="169"/>
      <c r="K2906" s="162"/>
      <c r="L2906" s="162"/>
      <c r="M2906" s="162"/>
      <c r="N2906" s="169"/>
      <c r="O2906" s="183"/>
      <c r="P2906" s="169"/>
      <c r="Q2906" s="183"/>
      <c r="R2906" s="177"/>
      <c r="S2906" s="177"/>
      <c r="T2906" s="177"/>
      <c r="U2906" s="155"/>
      <c r="V2906" s="155" t="b">
        <v>0</v>
      </c>
      <c r="W2906" s="168"/>
      <c r="X2906" s="168"/>
      <c r="Y2906" s="364"/>
      <c r="Z2906" s="169"/>
      <c r="AA2906" s="163" t="str">
        <f t="shared" si="70"/>
        <v>https://shopeefood.vn/bo-suu-tap/</v>
      </c>
      <c r="AB2906" s="351"/>
    </row>
    <row r="2907" spans="1:28" ht="14">
      <c r="A2907" s="151"/>
      <c r="B2907" s="152"/>
      <c r="C2907" s="152"/>
      <c r="D2907" s="152"/>
      <c r="E2907" s="180"/>
      <c r="F2907" s="155"/>
      <c r="G2907" s="217"/>
      <c r="H2907" s="176"/>
      <c r="I2907" s="183"/>
      <c r="J2907" s="169"/>
      <c r="K2907" s="162"/>
      <c r="L2907" s="162"/>
      <c r="M2907" s="162"/>
      <c r="N2907" s="169"/>
      <c r="O2907" s="183"/>
      <c r="P2907" s="169"/>
      <c r="Q2907" s="183"/>
      <c r="R2907" s="177"/>
      <c r="S2907" s="177"/>
      <c r="T2907" s="177"/>
      <c r="U2907" s="155"/>
      <c r="V2907" s="155" t="b">
        <v>0</v>
      </c>
      <c r="W2907" s="168"/>
      <c r="X2907" s="168"/>
      <c r="Y2907" s="364"/>
      <c r="Z2907" s="169"/>
      <c r="AA2907" s="163" t="str">
        <f t="shared" si="70"/>
        <v>https://shopeefood.vn/bo-suu-tap/</v>
      </c>
      <c r="AB2907" s="351"/>
    </row>
    <row r="2908" spans="1:28" ht="14">
      <c r="A2908" s="151"/>
      <c r="B2908" s="152"/>
      <c r="C2908" s="152"/>
      <c r="D2908" s="152"/>
      <c r="E2908" s="180"/>
      <c r="F2908" s="155"/>
      <c r="G2908" s="217"/>
      <c r="H2908" s="176"/>
      <c r="I2908" s="183"/>
      <c r="J2908" s="169"/>
      <c r="K2908" s="162"/>
      <c r="L2908" s="162"/>
      <c r="M2908" s="162"/>
      <c r="N2908" s="169"/>
      <c r="O2908" s="183"/>
      <c r="P2908" s="169"/>
      <c r="Q2908" s="183"/>
      <c r="R2908" s="177"/>
      <c r="S2908" s="177"/>
      <c r="T2908" s="177"/>
      <c r="U2908" s="155"/>
      <c r="V2908" s="155" t="b">
        <v>0</v>
      </c>
      <c r="W2908" s="168"/>
      <c r="X2908" s="168"/>
      <c r="Y2908" s="364"/>
      <c r="Z2908" s="169"/>
      <c r="AA2908" s="163" t="str">
        <f t="shared" si="70"/>
        <v>https://shopeefood.vn/bo-suu-tap/</v>
      </c>
      <c r="AB2908" s="351"/>
    </row>
    <row r="2909" spans="1:28" ht="14">
      <c r="A2909" s="151"/>
      <c r="B2909" s="152"/>
      <c r="C2909" s="152"/>
      <c r="D2909" s="152"/>
      <c r="E2909" s="180"/>
      <c r="F2909" s="155"/>
      <c r="G2909" s="217"/>
      <c r="H2909" s="176"/>
      <c r="I2909" s="183"/>
      <c r="J2909" s="169"/>
      <c r="K2909" s="162"/>
      <c r="L2909" s="162"/>
      <c r="M2909" s="162"/>
      <c r="N2909" s="169"/>
      <c r="O2909" s="183"/>
      <c r="P2909" s="169"/>
      <c r="Q2909" s="183"/>
      <c r="R2909" s="177"/>
      <c r="S2909" s="177"/>
      <c r="T2909" s="177"/>
      <c r="U2909" s="155"/>
      <c r="V2909" s="155" t="b">
        <v>0</v>
      </c>
      <c r="W2909" s="168"/>
      <c r="X2909" s="168"/>
      <c r="Y2909" s="364"/>
      <c r="Z2909" s="169"/>
      <c r="AA2909" s="163" t="str">
        <f t="shared" si="70"/>
        <v>https://shopeefood.vn/bo-suu-tap/</v>
      </c>
      <c r="AB2909" s="351"/>
    </row>
    <row r="2910" spans="1:28" ht="14">
      <c r="A2910" s="151"/>
      <c r="B2910" s="152"/>
      <c r="C2910" s="152"/>
      <c r="D2910" s="152"/>
      <c r="E2910" s="180"/>
      <c r="F2910" s="155"/>
      <c r="G2910" s="217"/>
      <c r="H2910" s="176"/>
      <c r="I2910" s="183"/>
      <c r="J2910" s="169"/>
      <c r="K2910" s="162"/>
      <c r="L2910" s="162"/>
      <c r="M2910" s="162"/>
      <c r="N2910" s="169"/>
      <c r="O2910" s="183"/>
      <c r="P2910" s="169"/>
      <c r="Q2910" s="183"/>
      <c r="R2910" s="177"/>
      <c r="S2910" s="177"/>
      <c r="T2910" s="177"/>
      <c r="U2910" s="155"/>
      <c r="V2910" s="155" t="b">
        <v>0</v>
      </c>
      <c r="W2910" s="168"/>
      <c r="X2910" s="168"/>
      <c r="Y2910" s="364"/>
      <c r="Z2910" s="169"/>
      <c r="AA2910" s="163" t="str">
        <f t="shared" si="70"/>
        <v>https://shopeefood.vn/bo-suu-tap/</v>
      </c>
      <c r="AB2910" s="351"/>
    </row>
    <row r="2911" spans="1:28" ht="14">
      <c r="A2911" s="151"/>
      <c r="B2911" s="152"/>
      <c r="C2911" s="152"/>
      <c r="D2911" s="152"/>
      <c r="E2911" s="180"/>
      <c r="F2911" s="155"/>
      <c r="G2911" s="217"/>
      <c r="H2911" s="176"/>
      <c r="I2911" s="183"/>
      <c r="J2911" s="169"/>
      <c r="K2911" s="162"/>
      <c r="L2911" s="162"/>
      <c r="M2911" s="162"/>
      <c r="N2911" s="169"/>
      <c r="O2911" s="183"/>
      <c r="P2911" s="169"/>
      <c r="Q2911" s="183"/>
      <c r="R2911" s="177"/>
      <c r="S2911" s="177"/>
      <c r="T2911" s="177"/>
      <c r="U2911" s="155"/>
      <c r="V2911" s="155" t="b">
        <v>0</v>
      </c>
      <c r="W2911" s="168"/>
      <c r="X2911" s="168"/>
      <c r="Y2911" s="364"/>
      <c r="Z2911" s="169"/>
      <c r="AA2911" s="163" t="str">
        <f t="shared" si="70"/>
        <v>https://shopeefood.vn/bo-suu-tap/</v>
      </c>
      <c r="AB2911" s="351"/>
    </row>
    <row r="2912" spans="1:28" ht="14">
      <c r="A2912" s="151"/>
      <c r="B2912" s="152"/>
      <c r="C2912" s="152"/>
      <c r="D2912" s="152"/>
      <c r="E2912" s="180"/>
      <c r="F2912" s="155"/>
      <c r="G2912" s="217"/>
      <c r="H2912" s="176"/>
      <c r="I2912" s="183"/>
      <c r="J2912" s="169"/>
      <c r="K2912" s="162"/>
      <c r="L2912" s="162"/>
      <c r="M2912" s="162"/>
      <c r="N2912" s="169"/>
      <c r="O2912" s="183"/>
      <c r="P2912" s="169"/>
      <c r="Q2912" s="183"/>
      <c r="R2912" s="177"/>
      <c r="S2912" s="177"/>
      <c r="T2912" s="177"/>
      <c r="U2912" s="155"/>
      <c r="V2912" s="155" t="b">
        <v>0</v>
      </c>
      <c r="W2912" s="168"/>
      <c r="X2912" s="168"/>
      <c r="Y2912" s="364"/>
      <c r="Z2912" s="169"/>
      <c r="AA2912" s="163" t="str">
        <f t="shared" si="70"/>
        <v>https://shopeefood.vn/bo-suu-tap/</v>
      </c>
      <c r="AB2912" s="351"/>
    </row>
    <row r="2913" spans="1:28" ht="14">
      <c r="A2913" s="151"/>
      <c r="B2913" s="152"/>
      <c r="C2913" s="152"/>
      <c r="D2913" s="152"/>
      <c r="E2913" s="180"/>
      <c r="F2913" s="155"/>
      <c r="G2913" s="217"/>
      <c r="H2913" s="176"/>
      <c r="I2913" s="183"/>
      <c r="J2913" s="169"/>
      <c r="K2913" s="162"/>
      <c r="L2913" s="162"/>
      <c r="M2913" s="162"/>
      <c r="N2913" s="169"/>
      <c r="O2913" s="183"/>
      <c r="P2913" s="169"/>
      <c r="Q2913" s="183"/>
      <c r="R2913" s="177"/>
      <c r="S2913" s="177"/>
      <c r="T2913" s="177"/>
      <c r="U2913" s="155"/>
      <c r="V2913" s="155" t="b">
        <v>0</v>
      </c>
      <c r="W2913" s="168"/>
      <c r="X2913" s="168"/>
      <c r="Y2913" s="364"/>
      <c r="Z2913" s="169"/>
      <c r="AA2913" s="163" t="str">
        <f t="shared" si="70"/>
        <v>https://shopeefood.vn/bo-suu-tap/</v>
      </c>
      <c r="AB2913" s="351"/>
    </row>
    <row r="2914" spans="1:28" ht="14">
      <c r="A2914" s="151"/>
      <c r="B2914" s="152"/>
      <c r="C2914" s="152"/>
      <c r="D2914" s="152"/>
      <c r="E2914" s="180"/>
      <c r="F2914" s="155"/>
      <c r="G2914" s="217"/>
      <c r="H2914" s="176"/>
      <c r="I2914" s="183"/>
      <c r="J2914" s="169"/>
      <c r="K2914" s="162"/>
      <c r="L2914" s="162"/>
      <c r="M2914" s="162"/>
      <c r="N2914" s="169"/>
      <c r="O2914" s="183"/>
      <c r="P2914" s="169"/>
      <c r="Q2914" s="183"/>
      <c r="R2914" s="177"/>
      <c r="S2914" s="177"/>
      <c r="T2914" s="177"/>
      <c r="U2914" s="155"/>
      <c r="V2914" s="155" t="b">
        <v>0</v>
      </c>
      <c r="W2914" s="168"/>
      <c r="X2914" s="168"/>
      <c r="Y2914" s="364"/>
      <c r="Z2914" s="169"/>
      <c r="AA2914" s="163" t="str">
        <f t="shared" si="70"/>
        <v>https://shopeefood.vn/bo-suu-tap/</v>
      </c>
      <c r="AB2914" s="351"/>
    </row>
    <row r="2915" spans="1:28" ht="14">
      <c r="A2915" s="151"/>
      <c r="B2915" s="152"/>
      <c r="C2915" s="152"/>
      <c r="D2915" s="152"/>
      <c r="E2915" s="180"/>
      <c r="F2915" s="155"/>
      <c r="G2915" s="217"/>
      <c r="H2915" s="176"/>
      <c r="I2915" s="183"/>
      <c r="J2915" s="169"/>
      <c r="K2915" s="162"/>
      <c r="L2915" s="162"/>
      <c r="M2915" s="162"/>
      <c r="N2915" s="169"/>
      <c r="O2915" s="183"/>
      <c r="P2915" s="169"/>
      <c r="Q2915" s="183"/>
      <c r="R2915" s="177"/>
      <c r="S2915" s="177"/>
      <c r="T2915" s="177"/>
      <c r="U2915" s="155"/>
      <c r="V2915" s="155" t="b">
        <v>0</v>
      </c>
      <c r="W2915" s="168"/>
      <c r="X2915" s="168"/>
      <c r="Y2915" s="364"/>
      <c r="Z2915" s="169"/>
      <c r="AA2915" s="163" t="str">
        <f t="shared" si="70"/>
        <v>https://shopeefood.vn/bo-suu-tap/</v>
      </c>
      <c r="AB2915" s="351"/>
    </row>
    <row r="2916" spans="1:28" ht="14">
      <c r="A2916" s="151"/>
      <c r="B2916" s="152"/>
      <c r="C2916" s="152"/>
      <c r="D2916" s="152"/>
      <c r="E2916" s="180"/>
      <c r="F2916" s="155"/>
      <c r="G2916" s="217"/>
      <c r="H2916" s="176"/>
      <c r="I2916" s="183"/>
      <c r="J2916" s="169"/>
      <c r="K2916" s="162"/>
      <c r="L2916" s="162"/>
      <c r="M2916" s="162"/>
      <c r="N2916" s="169"/>
      <c r="O2916" s="183"/>
      <c r="P2916" s="169"/>
      <c r="Q2916" s="183"/>
      <c r="R2916" s="177"/>
      <c r="S2916" s="177"/>
      <c r="T2916" s="177"/>
      <c r="U2916" s="155"/>
      <c r="V2916" s="155" t="b">
        <v>0</v>
      </c>
      <c r="W2916" s="168"/>
      <c r="X2916" s="168"/>
      <c r="Y2916" s="364"/>
      <c r="Z2916" s="169"/>
      <c r="AA2916" s="163" t="str">
        <f t="shared" si="70"/>
        <v>https://shopeefood.vn/bo-suu-tap/</v>
      </c>
      <c r="AB2916" s="351"/>
    </row>
    <row r="2917" spans="1:28" ht="14">
      <c r="A2917" s="151"/>
      <c r="B2917" s="152"/>
      <c r="C2917" s="152"/>
      <c r="D2917" s="152"/>
      <c r="E2917" s="180"/>
      <c r="F2917" s="155"/>
      <c r="G2917" s="217"/>
      <c r="H2917" s="176"/>
      <c r="I2917" s="183"/>
      <c r="J2917" s="169"/>
      <c r="K2917" s="162"/>
      <c r="L2917" s="162"/>
      <c r="M2917" s="162"/>
      <c r="N2917" s="169"/>
      <c r="O2917" s="183"/>
      <c r="P2917" s="169"/>
      <c r="Q2917" s="183"/>
      <c r="R2917" s="177"/>
      <c r="S2917" s="177"/>
      <c r="T2917" s="177"/>
      <c r="U2917" s="155"/>
      <c r="V2917" s="155" t="b">
        <v>0</v>
      </c>
      <c r="W2917" s="168"/>
      <c r="X2917" s="168"/>
      <c r="Y2917" s="364"/>
      <c r="Z2917" s="169"/>
      <c r="AA2917" s="163" t="str">
        <f t="shared" si="70"/>
        <v>https://shopeefood.vn/bo-suu-tap/</v>
      </c>
      <c r="AB2917" s="351"/>
    </row>
    <row r="2918" spans="1:28" ht="14">
      <c r="A2918" s="151"/>
      <c r="B2918" s="152"/>
      <c r="C2918" s="152"/>
      <c r="D2918" s="152"/>
      <c r="E2918" s="180"/>
      <c r="F2918" s="155"/>
      <c r="G2918" s="217"/>
      <c r="H2918" s="176"/>
      <c r="I2918" s="183"/>
      <c r="J2918" s="169"/>
      <c r="K2918" s="162"/>
      <c r="L2918" s="162"/>
      <c r="M2918" s="162"/>
      <c r="N2918" s="169"/>
      <c r="O2918" s="183"/>
      <c r="P2918" s="169"/>
      <c r="Q2918" s="183"/>
      <c r="R2918" s="177"/>
      <c r="S2918" s="177"/>
      <c r="T2918" s="177"/>
      <c r="U2918" s="155"/>
      <c r="V2918" s="155" t="b">
        <v>0</v>
      </c>
      <c r="W2918" s="168"/>
      <c r="X2918" s="168"/>
      <c r="Y2918" s="364"/>
      <c r="Z2918" s="169"/>
      <c r="AA2918" s="163" t="str">
        <f t="shared" si="70"/>
        <v>https://shopeefood.vn/bo-suu-tap/</v>
      </c>
      <c r="AB2918" s="351"/>
    </row>
    <row r="2919" spans="1:28" ht="14">
      <c r="A2919" s="151"/>
      <c r="B2919" s="152"/>
      <c r="C2919" s="152"/>
      <c r="D2919" s="152"/>
      <c r="E2919" s="180"/>
      <c r="F2919" s="155"/>
      <c r="G2919" s="217"/>
      <c r="H2919" s="176"/>
      <c r="I2919" s="183"/>
      <c r="J2919" s="169"/>
      <c r="K2919" s="162"/>
      <c r="L2919" s="162"/>
      <c r="M2919" s="162"/>
      <c r="N2919" s="169"/>
      <c r="O2919" s="183"/>
      <c r="P2919" s="169"/>
      <c r="Q2919" s="183"/>
      <c r="R2919" s="177"/>
      <c r="S2919" s="177"/>
      <c r="T2919" s="177"/>
      <c r="U2919" s="155"/>
      <c r="V2919" s="155" t="b">
        <v>0</v>
      </c>
      <c r="W2919" s="168"/>
      <c r="X2919" s="168"/>
      <c r="Y2919" s="364"/>
      <c r="Z2919" s="169"/>
      <c r="AA2919" s="163" t="str">
        <f t="shared" si="70"/>
        <v>https://shopeefood.vn/bo-suu-tap/</v>
      </c>
      <c r="AB2919" s="351"/>
    </row>
    <row r="2920" spans="1:28" ht="14">
      <c r="A2920" s="151"/>
      <c r="B2920" s="152"/>
      <c r="C2920" s="152"/>
      <c r="D2920" s="152"/>
      <c r="E2920" s="180"/>
      <c r="F2920" s="155"/>
      <c r="G2920" s="217"/>
      <c r="H2920" s="176"/>
      <c r="I2920" s="183"/>
      <c r="J2920" s="169"/>
      <c r="K2920" s="162"/>
      <c r="L2920" s="162"/>
      <c r="M2920" s="162"/>
      <c r="N2920" s="169"/>
      <c r="O2920" s="183"/>
      <c r="P2920" s="169"/>
      <c r="Q2920" s="183"/>
      <c r="R2920" s="177"/>
      <c r="S2920" s="177"/>
      <c r="T2920" s="177"/>
      <c r="U2920" s="155"/>
      <c r="V2920" s="155" t="b">
        <v>0</v>
      </c>
      <c r="W2920" s="168"/>
      <c r="X2920" s="168"/>
      <c r="Y2920" s="364"/>
      <c r="Z2920" s="169"/>
      <c r="AA2920" s="163" t="str">
        <f t="shared" si="70"/>
        <v>https://shopeefood.vn/bo-suu-tap/</v>
      </c>
      <c r="AB2920" s="351"/>
    </row>
    <row r="2921" spans="1:28" ht="14">
      <c r="A2921" s="151"/>
      <c r="B2921" s="152"/>
      <c r="C2921" s="152"/>
      <c r="D2921" s="152"/>
      <c r="E2921" s="180"/>
      <c r="F2921" s="155"/>
      <c r="G2921" s="217"/>
      <c r="H2921" s="176"/>
      <c r="I2921" s="183"/>
      <c r="J2921" s="169"/>
      <c r="K2921" s="162"/>
      <c r="L2921" s="162"/>
      <c r="M2921" s="162"/>
      <c r="N2921" s="169"/>
      <c r="O2921" s="183"/>
      <c r="P2921" s="169"/>
      <c r="Q2921" s="183"/>
      <c r="R2921" s="177"/>
      <c r="S2921" s="177"/>
      <c r="T2921" s="177"/>
      <c r="U2921" s="155"/>
      <c r="V2921" s="155" t="b">
        <v>0</v>
      </c>
      <c r="W2921" s="168"/>
      <c r="X2921" s="168"/>
      <c r="Y2921" s="364"/>
      <c r="Z2921" s="169"/>
      <c r="AA2921" s="163" t="str">
        <f t="shared" si="70"/>
        <v>https://shopeefood.vn/bo-suu-tap/</v>
      </c>
      <c r="AB2921" s="351"/>
    </row>
    <row r="2922" spans="1:28" ht="14">
      <c r="A2922" s="151"/>
      <c r="B2922" s="152"/>
      <c r="C2922" s="152"/>
      <c r="D2922" s="152"/>
      <c r="E2922" s="180"/>
      <c r="F2922" s="155"/>
      <c r="G2922" s="217"/>
      <c r="H2922" s="176"/>
      <c r="I2922" s="183"/>
      <c r="J2922" s="169"/>
      <c r="K2922" s="162"/>
      <c r="L2922" s="162"/>
      <c r="M2922" s="162"/>
      <c r="N2922" s="169"/>
      <c r="O2922" s="183"/>
      <c r="P2922" s="169"/>
      <c r="Q2922" s="183"/>
      <c r="R2922" s="177"/>
      <c r="S2922" s="177"/>
      <c r="T2922" s="177"/>
      <c r="U2922" s="155"/>
      <c r="V2922" s="155" t="b">
        <v>0</v>
      </c>
      <c r="W2922" s="168"/>
      <c r="X2922" s="168"/>
      <c r="Y2922" s="364"/>
      <c r="Z2922" s="169"/>
      <c r="AA2922" s="163" t="str">
        <f t="shared" si="70"/>
        <v>https://shopeefood.vn/bo-suu-tap/</v>
      </c>
      <c r="AB2922" s="351"/>
    </row>
    <row r="2923" spans="1:28" ht="14">
      <c r="A2923" s="151"/>
      <c r="B2923" s="152"/>
      <c r="C2923" s="152"/>
      <c r="D2923" s="152"/>
      <c r="E2923" s="180"/>
      <c r="F2923" s="155"/>
      <c r="G2923" s="217"/>
      <c r="H2923" s="176"/>
      <c r="I2923" s="183"/>
      <c r="J2923" s="169"/>
      <c r="K2923" s="162"/>
      <c r="L2923" s="162"/>
      <c r="M2923" s="162"/>
      <c r="N2923" s="169"/>
      <c r="O2923" s="183"/>
      <c r="P2923" s="169"/>
      <c r="Q2923" s="183"/>
      <c r="R2923" s="177"/>
      <c r="S2923" s="177"/>
      <c r="T2923" s="177"/>
      <c r="U2923" s="155"/>
      <c r="V2923" s="155" t="b">
        <v>0</v>
      </c>
      <c r="W2923" s="168"/>
      <c r="X2923" s="168"/>
      <c r="Y2923" s="364"/>
      <c r="Z2923" s="169"/>
      <c r="AA2923" s="163" t="str">
        <f t="shared" si="70"/>
        <v>https://shopeefood.vn/bo-suu-tap/</v>
      </c>
      <c r="AB2923" s="351"/>
    </row>
    <row r="2924" spans="1:28" ht="14">
      <c r="A2924" s="151"/>
      <c r="B2924" s="152"/>
      <c r="C2924" s="152"/>
      <c r="D2924" s="152"/>
      <c r="E2924" s="180"/>
      <c r="F2924" s="155"/>
      <c r="G2924" s="217"/>
      <c r="H2924" s="176"/>
      <c r="I2924" s="183"/>
      <c r="J2924" s="169"/>
      <c r="K2924" s="162"/>
      <c r="L2924" s="162"/>
      <c r="M2924" s="162"/>
      <c r="N2924" s="169"/>
      <c r="O2924" s="183"/>
      <c r="P2924" s="169"/>
      <c r="Q2924" s="183"/>
      <c r="R2924" s="177"/>
      <c r="S2924" s="177"/>
      <c r="T2924" s="177"/>
      <c r="U2924" s="155"/>
      <c r="V2924" s="155" t="b">
        <v>0</v>
      </c>
      <c r="W2924" s="168"/>
      <c r="X2924" s="168"/>
      <c r="Y2924" s="364"/>
      <c r="Z2924" s="169"/>
      <c r="AA2924" s="163" t="str">
        <f t="shared" si="70"/>
        <v>https://shopeefood.vn/bo-suu-tap/</v>
      </c>
      <c r="AB2924" s="351"/>
    </row>
    <row r="2925" spans="1:28" ht="14">
      <c r="A2925" s="151"/>
      <c r="B2925" s="152"/>
      <c r="C2925" s="152"/>
      <c r="D2925" s="152"/>
      <c r="E2925" s="180"/>
      <c r="F2925" s="155"/>
      <c r="G2925" s="217"/>
      <c r="H2925" s="176"/>
      <c r="I2925" s="183"/>
      <c r="J2925" s="169"/>
      <c r="K2925" s="162"/>
      <c r="L2925" s="162"/>
      <c r="M2925" s="162"/>
      <c r="N2925" s="169"/>
      <c r="O2925" s="183"/>
      <c r="P2925" s="169"/>
      <c r="Q2925" s="183"/>
      <c r="R2925" s="177"/>
      <c r="S2925" s="177"/>
      <c r="T2925" s="177"/>
      <c r="U2925" s="155"/>
      <c r="V2925" s="155" t="b">
        <v>0</v>
      </c>
      <c r="W2925" s="168"/>
      <c r="X2925" s="168"/>
      <c r="Y2925" s="364"/>
      <c r="Z2925" s="169"/>
      <c r="AA2925" s="163" t="str">
        <f t="shared" si="70"/>
        <v>https://shopeefood.vn/bo-suu-tap/</v>
      </c>
      <c r="AB2925" s="351"/>
    </row>
    <row r="2926" spans="1:28" ht="14">
      <c r="A2926" s="151"/>
      <c r="B2926" s="152"/>
      <c r="C2926" s="152"/>
      <c r="D2926" s="152"/>
      <c r="E2926" s="180"/>
      <c r="F2926" s="155"/>
      <c r="G2926" s="217"/>
      <c r="H2926" s="176"/>
      <c r="I2926" s="183"/>
      <c r="J2926" s="169"/>
      <c r="K2926" s="162"/>
      <c r="L2926" s="162"/>
      <c r="M2926" s="162"/>
      <c r="N2926" s="169"/>
      <c r="O2926" s="183"/>
      <c r="P2926" s="169"/>
      <c r="Q2926" s="183"/>
      <c r="R2926" s="177"/>
      <c r="S2926" s="177"/>
      <c r="T2926" s="177"/>
      <c r="U2926" s="155"/>
      <c r="V2926" s="155" t="b">
        <v>0</v>
      </c>
      <c r="W2926" s="168"/>
      <c r="X2926" s="168"/>
      <c r="Y2926" s="364"/>
      <c r="Z2926" s="169"/>
      <c r="AA2926" s="163" t="str">
        <f t="shared" si="70"/>
        <v>https://shopeefood.vn/bo-suu-tap/</v>
      </c>
      <c r="AB2926" s="351"/>
    </row>
    <row r="2927" spans="1:28" ht="14">
      <c r="A2927" s="151"/>
      <c r="B2927" s="152"/>
      <c r="C2927" s="152"/>
      <c r="D2927" s="152"/>
      <c r="E2927" s="180"/>
      <c r="F2927" s="155"/>
      <c r="G2927" s="217"/>
      <c r="H2927" s="176"/>
      <c r="I2927" s="183"/>
      <c r="J2927" s="169"/>
      <c r="K2927" s="162"/>
      <c r="L2927" s="162"/>
      <c r="M2927" s="162"/>
      <c r="N2927" s="169"/>
      <c r="O2927" s="183"/>
      <c r="P2927" s="169"/>
      <c r="Q2927" s="183"/>
      <c r="R2927" s="177"/>
      <c r="S2927" s="177"/>
      <c r="T2927" s="177"/>
      <c r="U2927" s="155"/>
      <c r="V2927" s="155" t="b">
        <v>0</v>
      </c>
      <c r="W2927" s="168"/>
      <c r="X2927" s="168"/>
      <c r="Y2927" s="364"/>
      <c r="Z2927" s="169"/>
      <c r="AA2927" s="163" t="str">
        <f t="shared" si="70"/>
        <v>https://shopeefood.vn/bo-suu-tap/</v>
      </c>
      <c r="AB2927" s="351"/>
    </row>
    <row r="2928" spans="1:28" ht="14">
      <c r="A2928" s="151"/>
      <c r="B2928" s="152"/>
      <c r="C2928" s="152"/>
      <c r="D2928" s="152"/>
      <c r="E2928" s="180"/>
      <c r="F2928" s="155"/>
      <c r="G2928" s="217"/>
      <c r="H2928" s="176"/>
      <c r="I2928" s="183"/>
      <c r="J2928" s="169"/>
      <c r="K2928" s="162"/>
      <c r="L2928" s="162"/>
      <c r="M2928" s="162"/>
      <c r="N2928" s="169"/>
      <c r="O2928" s="183"/>
      <c r="P2928" s="169"/>
      <c r="Q2928" s="183"/>
      <c r="R2928" s="177"/>
      <c r="S2928" s="177"/>
      <c r="T2928" s="177"/>
      <c r="U2928" s="155"/>
      <c r="V2928" s="155" t="b">
        <v>0</v>
      </c>
      <c r="W2928" s="168"/>
      <c r="X2928" s="168"/>
      <c r="Y2928" s="364"/>
      <c r="Z2928" s="169"/>
      <c r="AA2928" s="163" t="str">
        <f t="shared" si="70"/>
        <v>https://shopeefood.vn/bo-suu-tap/</v>
      </c>
      <c r="AB2928" s="351"/>
    </row>
    <row r="2929" spans="1:28" ht="14">
      <c r="A2929" s="151"/>
      <c r="B2929" s="152"/>
      <c r="C2929" s="152"/>
      <c r="D2929" s="152"/>
      <c r="E2929" s="180"/>
      <c r="F2929" s="155"/>
      <c r="G2929" s="217"/>
      <c r="H2929" s="176"/>
      <c r="I2929" s="183"/>
      <c r="J2929" s="169"/>
      <c r="K2929" s="162"/>
      <c r="L2929" s="162"/>
      <c r="M2929" s="162"/>
      <c r="N2929" s="169"/>
      <c r="O2929" s="183"/>
      <c r="P2929" s="169"/>
      <c r="Q2929" s="183"/>
      <c r="R2929" s="177"/>
      <c r="S2929" s="177"/>
      <c r="T2929" s="177"/>
      <c r="U2929" s="155"/>
      <c r="V2929" s="155" t="b">
        <v>0</v>
      </c>
      <c r="W2929" s="168"/>
      <c r="X2929" s="168"/>
      <c r="Y2929" s="364"/>
      <c r="Z2929" s="169"/>
      <c r="AA2929" s="163" t="str">
        <f t="shared" si="70"/>
        <v>https://shopeefood.vn/bo-suu-tap/</v>
      </c>
      <c r="AB2929" s="351"/>
    </row>
    <row r="2930" spans="1:28" ht="14">
      <c r="A2930" s="151"/>
      <c r="B2930" s="152"/>
      <c r="C2930" s="152"/>
      <c r="D2930" s="152"/>
      <c r="E2930" s="180"/>
      <c r="F2930" s="155"/>
      <c r="G2930" s="217"/>
      <c r="H2930" s="176"/>
      <c r="I2930" s="183"/>
      <c r="J2930" s="169"/>
      <c r="K2930" s="162"/>
      <c r="L2930" s="162"/>
      <c r="M2930" s="162"/>
      <c r="N2930" s="169"/>
      <c r="O2930" s="183"/>
      <c r="P2930" s="169"/>
      <c r="Q2930" s="183"/>
      <c r="R2930" s="177"/>
      <c r="S2930" s="177"/>
      <c r="T2930" s="177"/>
      <c r="U2930" s="155"/>
      <c r="V2930" s="155" t="b">
        <v>0</v>
      </c>
      <c r="W2930" s="168"/>
      <c r="X2930" s="168"/>
      <c r="Y2930" s="364"/>
      <c r="Z2930" s="169"/>
      <c r="AA2930" s="163" t="str">
        <f t="shared" si="70"/>
        <v>https://shopeefood.vn/bo-suu-tap/</v>
      </c>
      <c r="AB2930" s="351"/>
    </row>
    <row r="2931" spans="1:28" ht="14">
      <c r="A2931" s="151"/>
      <c r="B2931" s="152"/>
      <c r="C2931" s="152"/>
      <c r="D2931" s="152"/>
      <c r="E2931" s="180"/>
      <c r="F2931" s="155"/>
      <c r="G2931" s="217"/>
      <c r="H2931" s="176"/>
      <c r="I2931" s="183"/>
      <c r="J2931" s="169"/>
      <c r="K2931" s="162"/>
      <c r="L2931" s="162"/>
      <c r="M2931" s="162"/>
      <c r="N2931" s="169"/>
      <c r="O2931" s="183"/>
      <c r="P2931" s="169"/>
      <c r="Q2931" s="183"/>
      <c r="R2931" s="177"/>
      <c r="S2931" s="177"/>
      <c r="T2931" s="177"/>
      <c r="U2931" s="155"/>
      <c r="V2931" s="155" t="b">
        <v>0</v>
      </c>
      <c r="W2931" s="168"/>
      <c r="X2931" s="168"/>
      <c r="Y2931" s="364"/>
      <c r="Z2931" s="169"/>
      <c r="AA2931" s="163" t="str">
        <f t="shared" si="70"/>
        <v>https://shopeefood.vn/bo-suu-tap/</v>
      </c>
      <c r="AB2931" s="351"/>
    </row>
    <row r="2932" spans="1:28" ht="14">
      <c r="A2932" s="151"/>
      <c r="B2932" s="152"/>
      <c r="C2932" s="152"/>
      <c r="D2932" s="152"/>
      <c r="E2932" s="180"/>
      <c r="F2932" s="155"/>
      <c r="G2932" s="217"/>
      <c r="H2932" s="176"/>
      <c r="I2932" s="183"/>
      <c r="J2932" s="169"/>
      <c r="K2932" s="162"/>
      <c r="L2932" s="162"/>
      <c r="M2932" s="162"/>
      <c r="N2932" s="169"/>
      <c r="O2932" s="183"/>
      <c r="P2932" s="169"/>
      <c r="Q2932" s="183"/>
      <c r="R2932" s="177"/>
      <c r="S2932" s="177"/>
      <c r="T2932" s="177"/>
      <c r="U2932" s="155"/>
      <c r="V2932" s="155" t="b">
        <v>0</v>
      </c>
      <c r="W2932" s="168"/>
      <c r="X2932" s="168"/>
      <c r="Y2932" s="364"/>
      <c r="Z2932" s="169"/>
      <c r="AA2932" s="163" t="str">
        <f t="shared" si="70"/>
        <v>https://shopeefood.vn/bo-suu-tap/</v>
      </c>
      <c r="AB2932" s="351"/>
    </row>
    <row r="2933" spans="1:28" ht="14">
      <c r="A2933" s="151"/>
      <c r="B2933" s="152"/>
      <c r="C2933" s="152"/>
      <c r="D2933" s="152"/>
      <c r="E2933" s="180"/>
      <c r="F2933" s="155"/>
      <c r="G2933" s="217"/>
      <c r="H2933" s="176"/>
      <c r="I2933" s="183"/>
      <c r="J2933" s="169"/>
      <c r="K2933" s="162"/>
      <c r="L2933" s="162"/>
      <c r="M2933" s="162"/>
      <c r="N2933" s="169"/>
      <c r="O2933" s="183"/>
      <c r="P2933" s="169"/>
      <c r="Q2933" s="183"/>
      <c r="R2933" s="177"/>
      <c r="S2933" s="177"/>
      <c r="T2933" s="177"/>
      <c r="U2933" s="155"/>
      <c r="V2933" s="155" t="b">
        <v>0</v>
      </c>
      <c r="W2933" s="168"/>
      <c r="X2933" s="168"/>
      <c r="Y2933" s="364"/>
      <c r="Z2933" s="169"/>
      <c r="AA2933" s="163" t="str">
        <f t="shared" si="70"/>
        <v>https://shopeefood.vn/bo-suu-tap/</v>
      </c>
      <c r="AB2933" s="351"/>
    </row>
    <row r="2934" spans="1:28" ht="14">
      <c r="A2934" s="151"/>
      <c r="B2934" s="152"/>
      <c r="C2934" s="152"/>
      <c r="D2934" s="152"/>
      <c r="E2934" s="180"/>
      <c r="F2934" s="155"/>
      <c r="G2934" s="217"/>
      <c r="H2934" s="176"/>
      <c r="I2934" s="183"/>
      <c r="J2934" s="169"/>
      <c r="K2934" s="162"/>
      <c r="L2934" s="162"/>
      <c r="M2934" s="162"/>
      <c r="N2934" s="169"/>
      <c r="O2934" s="183"/>
      <c r="P2934" s="169"/>
      <c r="Q2934" s="183"/>
      <c r="R2934" s="177"/>
      <c r="S2934" s="177"/>
      <c r="T2934" s="177"/>
      <c r="U2934" s="155"/>
      <c r="V2934" s="155" t="b">
        <v>0</v>
      </c>
      <c r="W2934" s="168"/>
      <c r="X2934" s="168"/>
      <c r="Y2934" s="364"/>
      <c r="Z2934" s="169"/>
      <c r="AA2934" s="163" t="str">
        <f t="shared" si="70"/>
        <v>https://shopeefood.vn/bo-suu-tap/</v>
      </c>
      <c r="AB2934" s="351"/>
    </row>
    <row r="2935" spans="1:28" ht="14">
      <c r="A2935" s="151"/>
      <c r="B2935" s="152"/>
      <c r="C2935" s="152"/>
      <c r="D2935" s="152"/>
      <c r="E2935" s="180"/>
      <c r="F2935" s="155"/>
      <c r="G2935" s="217"/>
      <c r="H2935" s="176"/>
      <c r="I2935" s="183"/>
      <c r="J2935" s="169"/>
      <c r="K2935" s="162"/>
      <c r="L2935" s="162"/>
      <c r="M2935" s="162"/>
      <c r="N2935" s="169"/>
      <c r="O2935" s="183"/>
      <c r="P2935" s="169"/>
      <c r="Q2935" s="183"/>
      <c r="R2935" s="177"/>
      <c r="S2935" s="177"/>
      <c r="T2935" s="177"/>
      <c r="U2935" s="155"/>
      <c r="V2935" s="155" t="b">
        <v>0</v>
      </c>
      <c r="W2935" s="168"/>
      <c r="X2935" s="168"/>
      <c r="Y2935" s="364"/>
      <c r="Z2935" s="169"/>
      <c r="AA2935" s="163" t="str">
        <f t="shared" si="70"/>
        <v>https://shopeefood.vn/bo-suu-tap/</v>
      </c>
      <c r="AB2935" s="351"/>
    </row>
    <row r="2936" spans="1:28" ht="14">
      <c r="A2936" s="151"/>
      <c r="B2936" s="152"/>
      <c r="C2936" s="152"/>
      <c r="D2936" s="152"/>
      <c r="E2936" s="180"/>
      <c r="F2936" s="155"/>
      <c r="G2936" s="217"/>
      <c r="H2936" s="176"/>
      <c r="I2936" s="183"/>
      <c r="J2936" s="169"/>
      <c r="K2936" s="162"/>
      <c r="L2936" s="162"/>
      <c r="M2936" s="162"/>
      <c r="N2936" s="169"/>
      <c r="O2936" s="183"/>
      <c r="P2936" s="169"/>
      <c r="Q2936" s="183"/>
      <c r="R2936" s="177"/>
      <c r="S2936" s="177"/>
      <c r="T2936" s="177"/>
      <c r="U2936" s="155"/>
      <c r="V2936" s="155" t="b">
        <v>0</v>
      </c>
      <c r="W2936" s="168"/>
      <c r="X2936" s="168"/>
      <c r="Y2936" s="364"/>
      <c r="Z2936" s="169"/>
      <c r="AA2936" s="163" t="str">
        <f t="shared" si="70"/>
        <v>https://shopeefood.vn/bo-suu-tap/</v>
      </c>
      <c r="AB2936" s="351"/>
    </row>
    <row r="2937" spans="1:28" ht="14">
      <c r="A2937" s="151"/>
      <c r="B2937" s="152"/>
      <c r="C2937" s="152"/>
      <c r="D2937" s="152"/>
      <c r="E2937" s="180"/>
      <c r="F2937" s="155"/>
      <c r="G2937" s="217"/>
      <c r="H2937" s="176"/>
      <c r="I2937" s="183"/>
      <c r="J2937" s="169"/>
      <c r="K2937" s="162"/>
      <c r="L2937" s="162"/>
      <c r="M2937" s="162"/>
      <c r="N2937" s="169"/>
      <c r="O2937" s="183"/>
      <c r="P2937" s="169"/>
      <c r="Q2937" s="183"/>
      <c r="R2937" s="177"/>
      <c r="S2937" s="177"/>
      <c r="T2937" s="177"/>
      <c r="U2937" s="155"/>
      <c r="V2937" s="155" t="b">
        <v>0</v>
      </c>
      <c r="W2937" s="168"/>
      <c r="X2937" s="168"/>
      <c r="Y2937" s="364"/>
      <c r="Z2937" s="169"/>
      <c r="AA2937" s="163" t="str">
        <f t="shared" si="70"/>
        <v>https://shopeefood.vn/bo-suu-tap/</v>
      </c>
      <c r="AB2937" s="351"/>
    </row>
    <row r="2938" spans="1:28" ht="14">
      <c r="A2938" s="151"/>
      <c r="B2938" s="152"/>
      <c r="C2938" s="152"/>
      <c r="D2938" s="152"/>
      <c r="E2938" s="180"/>
      <c r="F2938" s="155"/>
      <c r="G2938" s="217"/>
      <c r="H2938" s="176"/>
      <c r="I2938" s="183"/>
      <c r="J2938" s="169"/>
      <c r="K2938" s="162"/>
      <c r="L2938" s="162"/>
      <c r="M2938" s="162"/>
      <c r="N2938" s="169"/>
      <c r="O2938" s="183"/>
      <c r="P2938" s="169"/>
      <c r="Q2938" s="183"/>
      <c r="R2938" s="177"/>
      <c r="S2938" s="177"/>
      <c r="T2938" s="177"/>
      <c r="U2938" s="155"/>
      <c r="V2938" s="155" t="b">
        <v>0</v>
      </c>
      <c r="W2938" s="168"/>
      <c r="X2938" s="168"/>
      <c r="Y2938" s="364"/>
      <c r="Z2938" s="169"/>
      <c r="AA2938" s="163" t="str">
        <f t="shared" si="70"/>
        <v>https://shopeefood.vn/bo-suu-tap/</v>
      </c>
      <c r="AB2938" s="351"/>
    </row>
    <row r="2939" spans="1:28" ht="14">
      <c r="A2939" s="151"/>
      <c r="B2939" s="152"/>
      <c r="C2939" s="152"/>
      <c r="D2939" s="152"/>
      <c r="E2939" s="180"/>
      <c r="F2939" s="155"/>
      <c r="G2939" s="217"/>
      <c r="H2939" s="176"/>
      <c r="I2939" s="183"/>
      <c r="J2939" s="169"/>
      <c r="K2939" s="162"/>
      <c r="L2939" s="162"/>
      <c r="M2939" s="162"/>
      <c r="N2939" s="169"/>
      <c r="O2939" s="183"/>
      <c r="P2939" s="169"/>
      <c r="Q2939" s="183"/>
      <c r="R2939" s="177"/>
      <c r="S2939" s="177"/>
      <c r="T2939" s="177"/>
      <c r="U2939" s="155"/>
      <c r="V2939" s="155" t="b">
        <v>0</v>
      </c>
      <c r="W2939" s="168"/>
      <c r="X2939" s="168"/>
      <c r="Y2939" s="364"/>
      <c r="Z2939" s="169"/>
      <c r="AA2939" s="163" t="str">
        <f t="shared" si="70"/>
        <v>https://shopeefood.vn/bo-suu-tap/</v>
      </c>
      <c r="AB2939" s="351"/>
    </row>
    <row r="2940" spans="1:28" ht="14">
      <c r="A2940" s="151"/>
      <c r="B2940" s="152"/>
      <c r="C2940" s="152"/>
      <c r="D2940" s="152"/>
      <c r="E2940" s="180"/>
      <c r="F2940" s="155"/>
      <c r="G2940" s="217"/>
      <c r="H2940" s="176"/>
      <c r="I2940" s="183"/>
      <c r="J2940" s="169"/>
      <c r="K2940" s="162"/>
      <c r="L2940" s="162"/>
      <c r="M2940" s="162"/>
      <c r="N2940" s="169"/>
      <c r="O2940" s="183"/>
      <c r="P2940" s="169"/>
      <c r="Q2940" s="183"/>
      <c r="R2940" s="177"/>
      <c r="S2940" s="177"/>
      <c r="T2940" s="177"/>
      <c r="U2940" s="155"/>
      <c r="V2940" s="155" t="b">
        <v>0</v>
      </c>
      <c r="W2940" s="168"/>
      <c r="X2940" s="168"/>
      <c r="Y2940" s="364"/>
      <c r="Z2940" s="169"/>
      <c r="AA2940" s="163" t="str">
        <f t="shared" si="70"/>
        <v>https://shopeefood.vn/bo-suu-tap/</v>
      </c>
      <c r="AB2940" s="351"/>
    </row>
    <row r="2941" spans="1:28" ht="14">
      <c r="A2941" s="151"/>
      <c r="B2941" s="152"/>
      <c r="C2941" s="152"/>
      <c r="D2941" s="152"/>
      <c r="E2941" s="180"/>
      <c r="F2941" s="155"/>
      <c r="G2941" s="217"/>
      <c r="H2941" s="176"/>
      <c r="I2941" s="183"/>
      <c r="J2941" s="169"/>
      <c r="K2941" s="162"/>
      <c r="L2941" s="162"/>
      <c r="M2941" s="162"/>
      <c r="N2941" s="169"/>
      <c r="O2941" s="183"/>
      <c r="P2941" s="169"/>
      <c r="Q2941" s="183"/>
      <c r="R2941" s="177"/>
      <c r="S2941" s="177"/>
      <c r="T2941" s="177"/>
      <c r="U2941" s="155"/>
      <c r="V2941" s="155" t="b">
        <v>0</v>
      </c>
      <c r="W2941" s="168"/>
      <c r="X2941" s="168"/>
      <c r="Y2941" s="364"/>
      <c r="Z2941" s="169"/>
      <c r="AA2941" s="163" t="str">
        <f t="shared" si="70"/>
        <v>https://shopeefood.vn/bo-suu-tap/</v>
      </c>
      <c r="AB2941" s="351"/>
    </row>
    <row r="2942" spans="1:28" ht="14">
      <c r="A2942" s="151"/>
      <c r="B2942" s="152"/>
      <c r="C2942" s="152"/>
      <c r="D2942" s="152"/>
      <c r="E2942" s="180"/>
      <c r="F2942" s="155"/>
      <c r="G2942" s="217"/>
      <c r="H2942" s="176"/>
      <c r="I2942" s="183"/>
      <c r="J2942" s="169"/>
      <c r="K2942" s="162"/>
      <c r="L2942" s="162"/>
      <c r="M2942" s="162"/>
      <c r="N2942" s="169"/>
      <c r="O2942" s="183"/>
      <c r="P2942" s="169"/>
      <c r="Q2942" s="183"/>
      <c r="R2942" s="177"/>
      <c r="S2942" s="177"/>
      <c r="T2942" s="177"/>
      <c r="U2942" s="155"/>
      <c r="V2942" s="155" t="b">
        <v>0</v>
      </c>
      <c r="W2942" s="168"/>
      <c r="X2942" s="168"/>
      <c r="Y2942" s="364"/>
      <c r="Z2942" s="169"/>
      <c r="AA2942" s="163" t="str">
        <f t="shared" si="70"/>
        <v>https://shopeefood.vn/bo-suu-tap/</v>
      </c>
      <c r="AB2942" s="351"/>
    </row>
    <row r="2943" spans="1:28" ht="14">
      <c r="A2943" s="151"/>
      <c r="B2943" s="152"/>
      <c r="C2943" s="152"/>
      <c r="D2943" s="152"/>
      <c r="E2943" s="180"/>
      <c r="F2943" s="155"/>
      <c r="G2943" s="217"/>
      <c r="H2943" s="176"/>
      <c r="I2943" s="183"/>
      <c r="J2943" s="169"/>
      <c r="K2943" s="162"/>
      <c r="L2943" s="162"/>
      <c r="M2943" s="162"/>
      <c r="N2943" s="169"/>
      <c r="O2943" s="183"/>
      <c r="P2943" s="169"/>
      <c r="Q2943" s="183"/>
      <c r="R2943" s="177"/>
      <c r="S2943" s="177"/>
      <c r="T2943" s="177"/>
      <c r="U2943" s="155"/>
      <c r="V2943" s="155" t="b">
        <v>0</v>
      </c>
      <c r="W2943" s="168"/>
      <c r="X2943" s="168"/>
      <c r="Y2943" s="364"/>
      <c r="Z2943" s="169"/>
      <c r="AA2943" s="163" t="str">
        <f t="shared" si="70"/>
        <v>https://shopeefood.vn/bo-suu-tap/</v>
      </c>
      <c r="AB2943" s="351"/>
    </row>
    <row r="2944" spans="1:28" ht="14">
      <c r="A2944" s="151"/>
      <c r="B2944" s="152"/>
      <c r="C2944" s="152"/>
      <c r="D2944" s="152"/>
      <c r="E2944" s="180"/>
      <c r="F2944" s="155"/>
      <c r="G2944" s="217"/>
      <c r="H2944" s="176"/>
      <c r="I2944" s="183"/>
      <c r="J2944" s="169"/>
      <c r="K2944" s="162"/>
      <c r="L2944" s="162"/>
      <c r="M2944" s="162"/>
      <c r="N2944" s="169"/>
      <c r="O2944" s="183"/>
      <c r="P2944" s="169"/>
      <c r="Q2944" s="183"/>
      <c r="R2944" s="177"/>
      <c r="S2944" s="177"/>
      <c r="T2944" s="177"/>
      <c r="U2944" s="155"/>
      <c r="V2944" s="155" t="b">
        <v>0</v>
      </c>
      <c r="W2944" s="168"/>
      <c r="X2944" s="168"/>
      <c r="Y2944" s="364"/>
      <c r="Z2944" s="169"/>
      <c r="AA2944" s="163" t="str">
        <f t="shared" si="70"/>
        <v>https://shopeefood.vn/bo-suu-tap/</v>
      </c>
      <c r="AB2944" s="351"/>
    </row>
    <row r="2945" spans="1:28" ht="14">
      <c r="A2945" s="151"/>
      <c r="B2945" s="152"/>
      <c r="C2945" s="152"/>
      <c r="D2945" s="152"/>
      <c r="E2945" s="180"/>
      <c r="F2945" s="155"/>
      <c r="G2945" s="217"/>
      <c r="H2945" s="176"/>
      <c r="I2945" s="183"/>
      <c r="J2945" s="169"/>
      <c r="K2945" s="162"/>
      <c r="L2945" s="162"/>
      <c r="M2945" s="162"/>
      <c r="N2945" s="169"/>
      <c r="O2945" s="183"/>
      <c r="P2945" s="169"/>
      <c r="Q2945" s="183"/>
      <c r="R2945" s="177"/>
      <c r="S2945" s="177"/>
      <c r="T2945" s="177"/>
      <c r="U2945" s="155"/>
      <c r="V2945" s="155" t="b">
        <v>0</v>
      </c>
      <c r="W2945" s="168"/>
      <c r="X2945" s="168"/>
      <c r="Y2945" s="364"/>
      <c r="Z2945" s="169"/>
      <c r="AA2945" s="163" t="str">
        <f t="shared" si="70"/>
        <v>https://shopeefood.vn/bo-suu-tap/</v>
      </c>
      <c r="AB2945" s="351"/>
    </row>
    <row r="2946" spans="1:28" ht="14">
      <c r="A2946" s="151"/>
      <c r="B2946" s="152"/>
      <c r="C2946" s="152"/>
      <c r="D2946" s="152"/>
      <c r="E2946" s="180"/>
      <c r="F2946" s="155"/>
      <c r="G2946" s="217"/>
      <c r="H2946" s="176"/>
      <c r="I2946" s="183"/>
      <c r="J2946" s="169"/>
      <c r="K2946" s="162"/>
      <c r="L2946" s="162"/>
      <c r="M2946" s="162"/>
      <c r="N2946" s="169"/>
      <c r="O2946" s="183"/>
      <c r="P2946" s="169"/>
      <c r="Q2946" s="183"/>
      <c r="R2946" s="177"/>
      <c r="S2946" s="177"/>
      <c r="T2946" s="177"/>
      <c r="U2946" s="155"/>
      <c r="V2946" s="155" t="b">
        <v>0</v>
      </c>
      <c r="W2946" s="168"/>
      <c r="X2946" s="168"/>
      <c r="Y2946" s="364"/>
      <c r="Z2946" s="169"/>
      <c r="AA2946" s="163" t="str">
        <f t="shared" si="70"/>
        <v>https://shopeefood.vn/bo-suu-tap/</v>
      </c>
      <c r="AB2946" s="351"/>
    </row>
    <row r="2947" spans="1:28" ht="14">
      <c r="A2947" s="151"/>
      <c r="B2947" s="152"/>
      <c r="C2947" s="152"/>
      <c r="D2947" s="152"/>
      <c r="E2947" s="180"/>
      <c r="F2947" s="155"/>
      <c r="G2947" s="217"/>
      <c r="H2947" s="176"/>
      <c r="I2947" s="183"/>
      <c r="J2947" s="169"/>
      <c r="K2947" s="162"/>
      <c r="L2947" s="162"/>
      <c r="M2947" s="162"/>
      <c r="N2947" s="169"/>
      <c r="O2947" s="183"/>
      <c r="P2947" s="169"/>
      <c r="Q2947" s="183"/>
      <c r="R2947" s="177"/>
      <c r="S2947" s="177"/>
      <c r="T2947" s="177"/>
      <c r="U2947" s="155"/>
      <c r="V2947" s="155" t="b">
        <v>0</v>
      </c>
      <c r="W2947" s="168"/>
      <c r="X2947" s="168"/>
      <c r="Y2947" s="364"/>
      <c r="Z2947" s="169"/>
      <c r="AA2947" s="163" t="str">
        <f t="shared" si="70"/>
        <v>https://shopeefood.vn/bo-suu-tap/</v>
      </c>
      <c r="AB2947" s="351"/>
    </row>
    <row r="2948" spans="1:28" ht="14">
      <c r="A2948" s="151"/>
      <c r="B2948" s="152"/>
      <c r="C2948" s="152"/>
      <c r="D2948" s="152"/>
      <c r="E2948" s="180"/>
      <c r="F2948" s="155"/>
      <c r="G2948" s="217"/>
      <c r="H2948" s="176"/>
      <c r="I2948" s="183"/>
      <c r="J2948" s="169"/>
      <c r="K2948" s="162"/>
      <c r="L2948" s="162"/>
      <c r="M2948" s="162"/>
      <c r="N2948" s="169"/>
      <c r="O2948" s="183"/>
      <c r="P2948" s="169"/>
      <c r="Q2948" s="183"/>
      <c r="R2948" s="177"/>
      <c r="S2948" s="177"/>
      <c r="T2948" s="177"/>
      <c r="U2948" s="155"/>
      <c r="V2948" s="155" t="b">
        <v>0</v>
      </c>
      <c r="W2948" s="168"/>
      <c r="X2948" s="168"/>
      <c r="Y2948" s="364"/>
      <c r="Z2948" s="169"/>
      <c r="AA2948" s="163" t="str">
        <f t="shared" si="70"/>
        <v>https://shopeefood.vn/bo-suu-tap/</v>
      </c>
      <c r="AB2948" s="351"/>
    </row>
    <row r="2949" spans="1:28" ht="14">
      <c r="A2949" s="151"/>
      <c r="B2949" s="152"/>
      <c r="C2949" s="152"/>
      <c r="D2949" s="152"/>
      <c r="E2949" s="180"/>
      <c r="F2949" s="155"/>
      <c r="G2949" s="217"/>
      <c r="H2949" s="176"/>
      <c r="I2949" s="183"/>
      <c r="J2949" s="169"/>
      <c r="K2949" s="162"/>
      <c r="L2949" s="162"/>
      <c r="M2949" s="162"/>
      <c r="N2949" s="169"/>
      <c r="O2949" s="183"/>
      <c r="P2949" s="169"/>
      <c r="Q2949" s="183"/>
      <c r="R2949" s="177"/>
      <c r="S2949" s="177"/>
      <c r="T2949" s="177"/>
      <c r="U2949" s="155"/>
      <c r="V2949" s="155" t="b">
        <v>0</v>
      </c>
      <c r="W2949" s="168"/>
      <c r="X2949" s="168"/>
      <c r="Y2949" s="364"/>
      <c r="Z2949" s="169"/>
      <c r="AA2949" s="163" t="str">
        <f t="shared" si="70"/>
        <v>https://shopeefood.vn/bo-suu-tap/</v>
      </c>
      <c r="AB2949" s="351"/>
    </row>
    <row r="2950" spans="1:28" ht="14">
      <c r="A2950" s="151"/>
      <c r="B2950" s="152"/>
      <c r="C2950" s="152"/>
      <c r="D2950" s="152"/>
      <c r="E2950" s="180"/>
      <c r="F2950" s="155"/>
      <c r="G2950" s="217"/>
      <c r="H2950" s="176"/>
      <c r="I2950" s="183"/>
      <c r="J2950" s="169"/>
      <c r="K2950" s="162"/>
      <c r="L2950" s="162"/>
      <c r="M2950" s="162"/>
      <c r="N2950" s="169"/>
      <c r="O2950" s="183"/>
      <c r="P2950" s="169"/>
      <c r="Q2950" s="183"/>
      <c r="R2950" s="177"/>
      <c r="S2950" s="177"/>
      <c r="T2950" s="177"/>
      <c r="U2950" s="155"/>
      <c r="V2950" s="155" t="b">
        <v>0</v>
      </c>
      <c r="W2950" s="168"/>
      <c r="X2950" s="168"/>
      <c r="Y2950" s="364"/>
      <c r="Z2950" s="169"/>
      <c r="AA2950" s="163" t="str">
        <f t="shared" si="70"/>
        <v>https://shopeefood.vn/bo-suu-tap/</v>
      </c>
      <c r="AB2950" s="351"/>
    </row>
    <row r="2951" spans="1:28" ht="14">
      <c r="A2951" s="151"/>
      <c r="B2951" s="152"/>
      <c r="C2951" s="152"/>
      <c r="D2951" s="152"/>
      <c r="E2951" s="180"/>
      <c r="F2951" s="155"/>
      <c r="G2951" s="217"/>
      <c r="H2951" s="176"/>
      <c r="I2951" s="183"/>
      <c r="J2951" s="169"/>
      <c r="K2951" s="162"/>
      <c r="L2951" s="162"/>
      <c r="M2951" s="162"/>
      <c r="N2951" s="169"/>
      <c r="O2951" s="183"/>
      <c r="P2951" s="169"/>
      <c r="Q2951" s="183"/>
      <c r="R2951" s="177"/>
      <c r="S2951" s="177"/>
      <c r="T2951" s="177"/>
      <c r="U2951" s="155"/>
      <c r="V2951" s="155" t="b">
        <v>0</v>
      </c>
      <c r="W2951" s="168"/>
      <c r="X2951" s="168"/>
      <c r="Y2951" s="364"/>
      <c r="Z2951" s="169"/>
      <c r="AA2951" s="163" t="str">
        <f t="shared" si="70"/>
        <v>https://shopeefood.vn/bo-suu-tap/</v>
      </c>
      <c r="AB2951" s="351"/>
    </row>
    <row r="2952" spans="1:28" ht="14">
      <c r="A2952" s="151"/>
      <c r="B2952" s="152"/>
      <c r="C2952" s="152"/>
      <c r="D2952" s="152"/>
      <c r="E2952" s="180"/>
      <c r="F2952" s="155"/>
      <c r="G2952" s="217"/>
      <c r="H2952" s="176"/>
      <c r="I2952" s="183"/>
      <c r="J2952" s="169"/>
      <c r="K2952" s="162"/>
      <c r="L2952" s="162"/>
      <c r="M2952" s="162"/>
      <c r="N2952" s="169"/>
      <c r="O2952" s="183"/>
      <c r="P2952" s="169"/>
      <c r="Q2952" s="183"/>
      <c r="R2952" s="177"/>
      <c r="S2952" s="177"/>
      <c r="T2952" s="177"/>
      <c r="U2952" s="155"/>
      <c r="V2952" s="155" t="b">
        <v>0</v>
      </c>
      <c r="W2952" s="168"/>
      <c r="X2952" s="168"/>
      <c r="Y2952" s="364"/>
      <c r="Z2952" s="169"/>
      <c r="AA2952" s="163" t="str">
        <f t="shared" si="70"/>
        <v>https://shopeefood.vn/bo-suu-tap/</v>
      </c>
      <c r="AB2952" s="351"/>
    </row>
    <row r="2953" spans="1:28" ht="14">
      <c r="A2953" s="151"/>
      <c r="B2953" s="152"/>
      <c r="C2953" s="152"/>
      <c r="D2953" s="152"/>
      <c r="E2953" s="180"/>
      <c r="F2953" s="155"/>
      <c r="G2953" s="217"/>
      <c r="H2953" s="176"/>
      <c r="I2953" s="183"/>
      <c r="J2953" s="169"/>
      <c r="K2953" s="162"/>
      <c r="L2953" s="162"/>
      <c r="M2953" s="162"/>
      <c r="N2953" s="169"/>
      <c r="O2953" s="183"/>
      <c r="P2953" s="169"/>
      <c r="Q2953" s="183"/>
      <c r="R2953" s="177"/>
      <c r="S2953" s="177"/>
      <c r="T2953" s="177"/>
      <c r="U2953" s="155"/>
      <c r="V2953" s="155" t="b">
        <v>0</v>
      </c>
      <c r="W2953" s="168"/>
      <c r="X2953" s="168"/>
      <c r="Y2953" s="364"/>
      <c r="Z2953" s="169"/>
      <c r="AA2953" s="163" t="str">
        <f t="shared" si="70"/>
        <v>https://shopeefood.vn/bo-suu-tap/</v>
      </c>
      <c r="AB2953" s="351"/>
    </row>
    <row r="2954" spans="1:28" ht="14">
      <c r="A2954" s="151"/>
      <c r="B2954" s="152"/>
      <c r="C2954" s="152"/>
      <c r="D2954" s="152"/>
      <c r="E2954" s="180"/>
      <c r="F2954" s="155"/>
      <c r="G2954" s="217"/>
      <c r="H2954" s="176"/>
      <c r="I2954" s="183"/>
      <c r="J2954" s="169"/>
      <c r="K2954" s="162"/>
      <c r="L2954" s="162"/>
      <c r="M2954" s="162"/>
      <c r="N2954" s="169"/>
      <c r="O2954" s="183"/>
      <c r="P2954" s="169"/>
      <c r="Q2954" s="183"/>
      <c r="R2954" s="177"/>
      <c r="S2954" s="177"/>
      <c r="T2954" s="177"/>
      <c r="U2954" s="155"/>
      <c r="V2954" s="155" t="b">
        <v>0</v>
      </c>
      <c r="W2954" s="168"/>
      <c r="X2954" s="168"/>
      <c r="Y2954" s="364"/>
      <c r="Z2954" s="169"/>
      <c r="AA2954" s="163" t="str">
        <f t="shared" si="70"/>
        <v>https://shopeefood.vn/bo-suu-tap/</v>
      </c>
      <c r="AB2954" s="351"/>
    </row>
    <row r="2955" spans="1:28" ht="14">
      <c r="A2955" s="151"/>
      <c r="B2955" s="152"/>
      <c r="C2955" s="152"/>
      <c r="D2955" s="152"/>
      <c r="E2955" s="180"/>
      <c r="F2955" s="155"/>
      <c r="G2955" s="217"/>
      <c r="H2955" s="176"/>
      <c r="I2955" s="183"/>
      <c r="J2955" s="169"/>
      <c r="K2955" s="162"/>
      <c r="L2955" s="162"/>
      <c r="M2955" s="162"/>
      <c r="N2955" s="169"/>
      <c r="O2955" s="183"/>
      <c r="P2955" s="169"/>
      <c r="Q2955" s="183"/>
      <c r="R2955" s="177"/>
      <c r="S2955" s="177"/>
      <c r="T2955" s="177"/>
      <c r="U2955" s="155"/>
      <c r="V2955" s="155" t="b">
        <v>0</v>
      </c>
      <c r="W2955" s="168"/>
      <c r="X2955" s="168"/>
      <c r="Y2955" s="364"/>
      <c r="Z2955" s="169"/>
      <c r="AA2955" s="163" t="str">
        <f t="shared" si="70"/>
        <v>https://shopeefood.vn/bo-suu-tap/</v>
      </c>
      <c r="AB2955" s="351"/>
    </row>
    <row r="2956" spans="1:28" ht="14">
      <c r="A2956" s="151"/>
      <c r="B2956" s="152"/>
      <c r="C2956" s="152"/>
      <c r="D2956" s="152"/>
      <c r="E2956" s="180"/>
      <c r="F2956" s="155"/>
      <c r="G2956" s="217"/>
      <c r="H2956" s="176"/>
      <c r="I2956" s="183"/>
      <c r="J2956" s="169"/>
      <c r="K2956" s="162"/>
      <c r="L2956" s="162"/>
      <c r="M2956" s="162"/>
      <c r="N2956" s="169"/>
      <c r="O2956" s="183"/>
      <c r="P2956" s="169"/>
      <c r="Q2956" s="183"/>
      <c r="R2956" s="177"/>
      <c r="S2956" s="177"/>
      <c r="T2956" s="177"/>
      <c r="U2956" s="155"/>
      <c r="V2956" s="155" t="b">
        <v>0</v>
      </c>
      <c r="W2956" s="168"/>
      <c r="X2956" s="168"/>
      <c r="Y2956" s="364"/>
      <c r="Z2956" s="169"/>
      <c r="AA2956" s="163" t="str">
        <f t="shared" si="70"/>
        <v>https://shopeefood.vn/bo-suu-tap/</v>
      </c>
      <c r="AB2956" s="351"/>
    </row>
    <row r="2957" spans="1:28" ht="14">
      <c r="A2957" s="151"/>
      <c r="B2957" s="152"/>
      <c r="C2957" s="152"/>
      <c r="D2957" s="152"/>
      <c r="E2957" s="180"/>
      <c r="F2957" s="155"/>
      <c r="G2957" s="217"/>
      <c r="H2957" s="176"/>
      <c r="I2957" s="183"/>
      <c r="J2957" s="169"/>
      <c r="K2957" s="162"/>
      <c r="L2957" s="162"/>
      <c r="M2957" s="162"/>
      <c r="N2957" s="169"/>
      <c r="O2957" s="183"/>
      <c r="P2957" s="169"/>
      <c r="Q2957" s="183"/>
      <c r="R2957" s="177"/>
      <c r="S2957" s="177"/>
      <c r="T2957" s="177"/>
      <c r="U2957" s="155"/>
      <c r="V2957" s="155" t="b">
        <v>0</v>
      </c>
      <c r="W2957" s="168"/>
      <c r="X2957" s="168"/>
      <c r="Y2957" s="364"/>
      <c r="Z2957" s="169"/>
      <c r="AA2957" s="163" t="str">
        <f t="shared" si="70"/>
        <v>https://shopeefood.vn/bo-suu-tap/</v>
      </c>
      <c r="AB2957" s="351"/>
    </row>
    <row r="2958" spans="1:28" ht="14">
      <c r="A2958" s="151"/>
      <c r="B2958" s="152"/>
      <c r="C2958" s="152"/>
      <c r="D2958" s="152"/>
      <c r="E2958" s="180"/>
      <c r="F2958" s="155"/>
      <c r="G2958" s="217"/>
      <c r="H2958" s="176"/>
      <c r="I2958" s="183"/>
      <c r="J2958" s="169"/>
      <c r="K2958" s="162"/>
      <c r="L2958" s="162"/>
      <c r="M2958" s="162"/>
      <c r="N2958" s="169"/>
      <c r="O2958" s="183"/>
      <c r="P2958" s="169"/>
      <c r="Q2958" s="183"/>
      <c r="R2958" s="177"/>
      <c r="S2958" s="177"/>
      <c r="T2958" s="177"/>
      <c r="U2958" s="155"/>
      <c r="V2958" s="155" t="b">
        <v>0</v>
      </c>
      <c r="W2958" s="168"/>
      <c r="X2958" s="168"/>
      <c r="Y2958" s="364"/>
      <c r="Z2958" s="169"/>
      <c r="AA2958" s="163" t="str">
        <f t="shared" si="70"/>
        <v>https://shopeefood.vn/bo-suu-tap/</v>
      </c>
      <c r="AB2958" s="351"/>
    </row>
    <row r="2959" spans="1:28" ht="14">
      <c r="A2959" s="151"/>
      <c r="B2959" s="152"/>
      <c r="C2959" s="152"/>
      <c r="D2959" s="152"/>
      <c r="E2959" s="180"/>
      <c r="F2959" s="155"/>
      <c r="G2959" s="217"/>
      <c r="H2959" s="176"/>
      <c r="I2959" s="183"/>
      <c r="J2959" s="169"/>
      <c r="K2959" s="162"/>
      <c r="L2959" s="162"/>
      <c r="M2959" s="162"/>
      <c r="N2959" s="169"/>
      <c r="O2959" s="183"/>
      <c r="P2959" s="169"/>
      <c r="Q2959" s="183"/>
      <c r="R2959" s="177"/>
      <c r="S2959" s="177"/>
      <c r="T2959" s="177"/>
      <c r="U2959" s="155"/>
      <c r="V2959" s="155" t="b">
        <v>0</v>
      </c>
      <c r="W2959" s="168"/>
      <c r="X2959" s="168"/>
      <c r="Y2959" s="364"/>
      <c r="Z2959" s="169"/>
      <c r="AA2959" s="163" t="str">
        <f t="shared" si="70"/>
        <v>https://shopeefood.vn/bo-suu-tap/</v>
      </c>
      <c r="AB2959" s="351"/>
    </row>
    <row r="2960" spans="1:28" ht="14">
      <c r="A2960" s="151"/>
      <c r="B2960" s="152"/>
      <c r="C2960" s="152"/>
      <c r="D2960" s="152"/>
      <c r="E2960" s="180"/>
      <c r="F2960" s="155"/>
      <c r="G2960" s="217"/>
      <c r="H2960" s="176"/>
      <c r="I2960" s="183"/>
      <c r="J2960" s="169"/>
      <c r="K2960" s="162"/>
      <c r="L2960" s="162"/>
      <c r="M2960" s="162"/>
      <c r="N2960" s="169"/>
      <c r="O2960" s="183"/>
      <c r="P2960" s="169"/>
      <c r="Q2960" s="183"/>
      <c r="R2960" s="177"/>
      <c r="S2960" s="177"/>
      <c r="T2960" s="177"/>
      <c r="U2960" s="155"/>
      <c r="V2960" s="155" t="b">
        <v>0</v>
      </c>
      <c r="W2960" s="168"/>
      <c r="X2960" s="168"/>
      <c r="Y2960" s="364"/>
      <c r="Z2960" s="169"/>
      <c r="AA2960" s="163" t="str">
        <f t="shared" si="70"/>
        <v>https://shopeefood.vn/bo-suu-tap/</v>
      </c>
      <c r="AB2960" s="351"/>
    </row>
    <row r="2961" spans="1:28" ht="14">
      <c r="A2961" s="151"/>
      <c r="B2961" s="152"/>
      <c r="C2961" s="152"/>
      <c r="D2961" s="152"/>
      <c r="E2961" s="180"/>
      <c r="F2961" s="155"/>
      <c r="G2961" s="217"/>
      <c r="H2961" s="176"/>
      <c r="I2961" s="183"/>
      <c r="J2961" s="169"/>
      <c r="K2961" s="162"/>
      <c r="L2961" s="162"/>
      <c r="M2961" s="162"/>
      <c r="N2961" s="169"/>
      <c r="O2961" s="183"/>
      <c r="P2961" s="169"/>
      <c r="Q2961" s="183"/>
      <c r="R2961" s="177"/>
      <c r="S2961" s="177"/>
      <c r="T2961" s="177"/>
      <c r="U2961" s="155"/>
      <c r="V2961" s="155" t="b">
        <v>0</v>
      </c>
      <c r="W2961" s="168"/>
      <c r="X2961" s="168"/>
      <c r="Y2961" s="364"/>
      <c r="Z2961" s="169"/>
      <c r="AA2961" s="163" t="str">
        <f t="shared" si="70"/>
        <v>https://shopeefood.vn/bo-suu-tap/</v>
      </c>
      <c r="AB2961" s="351"/>
    </row>
    <row r="2962" spans="1:28" ht="14">
      <c r="A2962" s="151"/>
      <c r="B2962" s="152"/>
      <c r="C2962" s="152"/>
      <c r="D2962" s="152"/>
      <c r="E2962" s="180"/>
      <c r="F2962" s="155"/>
      <c r="G2962" s="217"/>
      <c r="H2962" s="176"/>
      <c r="I2962" s="183"/>
      <c r="J2962" s="169"/>
      <c r="K2962" s="162"/>
      <c r="L2962" s="162"/>
      <c r="M2962" s="162"/>
      <c r="N2962" s="169"/>
      <c r="O2962" s="183"/>
      <c r="P2962" s="169"/>
      <c r="Q2962" s="183"/>
      <c r="R2962" s="177"/>
      <c r="S2962" s="177"/>
      <c r="T2962" s="177"/>
      <c r="U2962" s="155"/>
      <c r="V2962" s="155" t="b">
        <v>0</v>
      </c>
      <c r="W2962" s="168"/>
      <c r="X2962" s="168"/>
      <c r="Y2962" s="364"/>
      <c r="Z2962" s="169"/>
      <c r="AA2962" s="163" t="str">
        <f t="shared" si="70"/>
        <v>https://shopeefood.vn/bo-suu-tap/</v>
      </c>
      <c r="AB2962" s="351"/>
    </row>
    <row r="2963" spans="1:28" ht="14">
      <c r="A2963" s="151"/>
      <c r="B2963" s="152"/>
      <c r="C2963" s="152"/>
      <c r="D2963" s="152"/>
      <c r="E2963" s="180"/>
      <c r="F2963" s="155"/>
      <c r="G2963" s="217"/>
      <c r="H2963" s="176"/>
      <c r="I2963" s="183"/>
      <c r="J2963" s="169"/>
      <c r="K2963" s="162"/>
      <c r="L2963" s="162"/>
      <c r="M2963" s="162"/>
      <c r="N2963" s="169"/>
      <c r="O2963" s="183"/>
      <c r="P2963" s="169"/>
      <c r="Q2963" s="183"/>
      <c r="R2963" s="177"/>
      <c r="S2963" s="177"/>
      <c r="T2963" s="177"/>
      <c r="U2963" s="155"/>
      <c r="V2963" s="155" t="b">
        <v>0</v>
      </c>
      <c r="W2963" s="168"/>
      <c r="X2963" s="168"/>
      <c r="Y2963" s="364"/>
      <c r="Z2963" s="169"/>
      <c r="AA2963" s="163" t="str">
        <f t="shared" si="70"/>
        <v>https://shopeefood.vn/bo-suu-tap/</v>
      </c>
      <c r="AB2963" s="351"/>
    </row>
    <row r="2964" spans="1:28" ht="14">
      <c r="A2964" s="151"/>
      <c r="B2964" s="152"/>
      <c r="C2964" s="152"/>
      <c r="D2964" s="152"/>
      <c r="E2964" s="180"/>
      <c r="F2964" s="155"/>
      <c r="G2964" s="217"/>
      <c r="H2964" s="176"/>
      <c r="I2964" s="183"/>
      <c r="J2964" s="169"/>
      <c r="K2964" s="162"/>
      <c r="L2964" s="162"/>
      <c r="M2964" s="162"/>
      <c r="N2964" s="169"/>
      <c r="O2964" s="183"/>
      <c r="P2964" s="169"/>
      <c r="Q2964" s="183"/>
      <c r="R2964" s="177"/>
      <c r="S2964" s="177"/>
      <c r="T2964" s="177"/>
      <c r="U2964" s="155"/>
      <c r="V2964" s="155" t="b">
        <v>0</v>
      </c>
      <c r="W2964" s="168"/>
      <c r="X2964" s="168"/>
      <c r="Y2964" s="364"/>
      <c r="Z2964" s="169"/>
      <c r="AA2964" s="163" t="str">
        <f t="shared" si="70"/>
        <v>https://shopeefood.vn/bo-suu-tap/</v>
      </c>
      <c r="AB2964" s="351"/>
    </row>
    <row r="2965" spans="1:28" ht="14">
      <c r="A2965" s="151"/>
      <c r="B2965" s="152"/>
      <c r="C2965" s="152"/>
      <c r="D2965" s="152"/>
      <c r="E2965" s="180"/>
      <c r="F2965" s="155"/>
      <c r="G2965" s="217"/>
      <c r="H2965" s="176"/>
      <c r="I2965" s="183"/>
      <c r="J2965" s="169"/>
      <c r="K2965" s="162"/>
      <c r="L2965" s="162"/>
      <c r="M2965" s="162"/>
      <c r="N2965" s="169"/>
      <c r="O2965" s="183"/>
      <c r="P2965" s="169"/>
      <c r="Q2965" s="183"/>
      <c r="R2965" s="177"/>
      <c r="S2965" s="177"/>
      <c r="T2965" s="177"/>
      <c r="U2965" s="155"/>
      <c r="V2965" s="155" t="b">
        <v>0</v>
      </c>
      <c r="W2965" s="168"/>
      <c r="X2965" s="168"/>
      <c r="Y2965" s="364"/>
      <c r="Z2965" s="169"/>
      <c r="AA2965" s="163" t="str">
        <f t="shared" si="70"/>
        <v>https://shopeefood.vn/bo-suu-tap/</v>
      </c>
      <c r="AB2965" s="351"/>
    </row>
    <row r="2966" spans="1:28" ht="14">
      <c r="A2966" s="151"/>
      <c r="B2966" s="152"/>
      <c r="C2966" s="152"/>
      <c r="D2966" s="152"/>
      <c r="E2966" s="180"/>
      <c r="F2966" s="155"/>
      <c r="G2966" s="217"/>
      <c r="H2966" s="176"/>
      <c r="I2966" s="183"/>
      <c r="J2966" s="169"/>
      <c r="K2966" s="162"/>
      <c r="L2966" s="162"/>
      <c r="M2966" s="162"/>
      <c r="N2966" s="169"/>
      <c r="O2966" s="183"/>
      <c r="P2966" s="169"/>
      <c r="Q2966" s="183"/>
      <c r="R2966" s="177"/>
      <c r="S2966" s="177"/>
      <c r="T2966" s="177"/>
      <c r="U2966" s="155"/>
      <c r="V2966" s="155" t="b">
        <v>0</v>
      </c>
      <c r="W2966" s="168"/>
      <c r="X2966" s="168"/>
      <c r="Y2966" s="364"/>
      <c r="Z2966" s="169"/>
      <c r="AA2966" s="163" t="str">
        <f t="shared" si="70"/>
        <v>https://shopeefood.vn/bo-suu-tap/</v>
      </c>
      <c r="AB2966" s="351"/>
    </row>
    <row r="2967" spans="1:28" ht="14">
      <c r="A2967" s="151"/>
      <c r="B2967" s="152"/>
      <c r="C2967" s="152"/>
      <c r="D2967" s="152"/>
      <c r="E2967" s="180"/>
      <c r="F2967" s="155"/>
      <c r="G2967" s="217"/>
      <c r="H2967" s="176"/>
      <c r="I2967" s="183"/>
      <c r="J2967" s="169"/>
      <c r="K2967" s="162"/>
      <c r="L2967" s="162"/>
      <c r="M2967" s="162"/>
      <c r="N2967" s="169"/>
      <c r="O2967" s="183"/>
      <c r="P2967" s="169"/>
      <c r="Q2967" s="183"/>
      <c r="R2967" s="177"/>
      <c r="S2967" s="177"/>
      <c r="T2967" s="177"/>
      <c r="U2967" s="155"/>
      <c r="V2967" s="155" t="b">
        <v>0</v>
      </c>
      <c r="W2967" s="168"/>
      <c r="X2967" s="168"/>
      <c r="Y2967" s="364"/>
      <c r="Z2967" s="169"/>
      <c r="AA2967" s="163" t="str">
        <f t="shared" si="70"/>
        <v>https://shopeefood.vn/bo-suu-tap/</v>
      </c>
      <c r="AB2967" s="351"/>
    </row>
    <row r="2968" spans="1:28" ht="14">
      <c r="A2968" s="151"/>
      <c r="B2968" s="152"/>
      <c r="C2968" s="152"/>
      <c r="D2968" s="152"/>
      <c r="E2968" s="180"/>
      <c r="F2968" s="155"/>
      <c r="G2968" s="217"/>
      <c r="H2968" s="176"/>
      <c r="I2968" s="183"/>
      <c r="J2968" s="169"/>
      <c r="K2968" s="162"/>
      <c r="L2968" s="162"/>
      <c r="M2968" s="162"/>
      <c r="N2968" s="169"/>
      <c r="O2968" s="183"/>
      <c r="P2968" s="169"/>
      <c r="Q2968" s="183"/>
      <c r="R2968" s="177"/>
      <c r="S2968" s="177"/>
      <c r="T2968" s="177"/>
      <c r="U2968" s="155"/>
      <c r="V2968" s="155" t="b">
        <v>0</v>
      </c>
      <c r="W2968" s="168"/>
      <c r="X2968" s="168"/>
      <c r="Y2968" s="364"/>
      <c r="Z2968" s="169"/>
      <c r="AA2968" s="163" t="str">
        <f t="shared" si="70"/>
        <v>https://shopeefood.vn/bo-suu-tap/</v>
      </c>
      <c r="AB2968" s="351"/>
    </row>
    <row r="2969" spans="1:28" ht="14">
      <c r="A2969" s="151"/>
      <c r="B2969" s="152"/>
      <c r="C2969" s="152"/>
      <c r="D2969" s="152"/>
      <c r="E2969" s="180"/>
      <c r="F2969" s="155"/>
      <c r="G2969" s="217"/>
      <c r="H2969" s="176"/>
      <c r="I2969" s="183"/>
      <c r="J2969" s="169"/>
      <c r="K2969" s="162"/>
      <c r="L2969" s="162"/>
      <c r="M2969" s="162"/>
      <c r="N2969" s="169"/>
      <c r="O2969" s="183"/>
      <c r="P2969" s="169"/>
      <c r="Q2969" s="183"/>
      <c r="R2969" s="177"/>
      <c r="S2969" s="177"/>
      <c r="T2969" s="177"/>
      <c r="U2969" s="155"/>
      <c r="V2969" s="155" t="b">
        <v>0</v>
      </c>
      <c r="W2969" s="168"/>
      <c r="X2969" s="168"/>
      <c r="Y2969" s="364"/>
      <c r="Z2969" s="169"/>
      <c r="AA2969" s="163" t="str">
        <f t="shared" si="70"/>
        <v>https://shopeefood.vn/bo-suu-tap/</v>
      </c>
      <c r="AB2969" s="351"/>
    </row>
    <row r="2970" spans="1:28" ht="14">
      <c r="A2970" s="151"/>
      <c r="B2970" s="152"/>
      <c r="C2970" s="152"/>
      <c r="D2970" s="152"/>
      <c r="E2970" s="180"/>
      <c r="F2970" s="155"/>
      <c r="G2970" s="217"/>
      <c r="H2970" s="176"/>
      <c r="I2970" s="183"/>
      <c r="J2970" s="169"/>
      <c r="K2970" s="162"/>
      <c r="L2970" s="162"/>
      <c r="M2970" s="162"/>
      <c r="N2970" s="169"/>
      <c r="O2970" s="183"/>
      <c r="P2970" s="169"/>
      <c r="Q2970" s="183"/>
      <c r="R2970" s="177"/>
      <c r="S2970" s="177"/>
      <c r="T2970" s="177"/>
      <c r="U2970" s="155"/>
      <c r="V2970" s="155" t="b">
        <v>0</v>
      </c>
      <c r="W2970" s="168"/>
      <c r="X2970" s="168"/>
      <c r="Y2970" s="364"/>
      <c r="Z2970" s="169"/>
      <c r="AA2970" s="163" t="str">
        <f t="shared" si="70"/>
        <v>https://shopeefood.vn/bo-suu-tap/</v>
      </c>
      <c r="AB2970" s="351"/>
    </row>
    <row r="2971" spans="1:28" ht="14">
      <c r="A2971" s="151"/>
      <c r="B2971" s="152"/>
      <c r="C2971" s="152"/>
      <c r="D2971" s="152"/>
      <c r="E2971" s="180"/>
      <c r="F2971" s="155"/>
      <c r="G2971" s="217"/>
      <c r="H2971" s="176"/>
      <c r="I2971" s="183"/>
      <c r="J2971" s="169"/>
      <c r="K2971" s="162"/>
      <c r="L2971" s="162"/>
      <c r="M2971" s="162"/>
      <c r="N2971" s="169"/>
      <c r="O2971" s="183"/>
      <c r="P2971" s="169"/>
      <c r="Q2971" s="183"/>
      <c r="R2971" s="177"/>
      <c r="S2971" s="177"/>
      <c r="T2971" s="177"/>
      <c r="U2971" s="155"/>
      <c r="V2971" s="155" t="b">
        <v>0</v>
      </c>
      <c r="W2971" s="168"/>
      <c r="X2971" s="168"/>
      <c r="Y2971" s="364"/>
      <c r="Z2971" s="169"/>
      <c r="AA2971" s="163" t="str">
        <f t="shared" si="70"/>
        <v>https://shopeefood.vn/bo-suu-tap/</v>
      </c>
      <c r="AB2971" s="351"/>
    </row>
    <row r="2972" spans="1:28" ht="14">
      <c r="A2972" s="151"/>
      <c r="B2972" s="152"/>
      <c r="C2972" s="152"/>
      <c r="D2972" s="152"/>
      <c r="E2972" s="180"/>
      <c r="F2972" s="155"/>
      <c r="G2972" s="217"/>
      <c r="H2972" s="176"/>
      <c r="I2972" s="183"/>
      <c r="J2972" s="169"/>
      <c r="K2972" s="162"/>
      <c r="L2972" s="162"/>
      <c r="M2972" s="162"/>
      <c r="N2972" s="169"/>
      <c r="O2972" s="183"/>
      <c r="P2972" s="169"/>
      <c r="Q2972" s="183"/>
      <c r="R2972" s="177"/>
      <c r="S2972" s="177"/>
      <c r="T2972" s="177"/>
      <c r="U2972" s="155"/>
      <c r="V2972" s="155" t="b">
        <v>0</v>
      </c>
      <c r="W2972" s="168"/>
      <c r="X2972" s="168"/>
      <c r="Y2972" s="364"/>
      <c r="Z2972" s="169"/>
      <c r="AA2972" s="163" t="str">
        <f t="shared" si="70"/>
        <v>https://shopeefood.vn/bo-suu-tap/</v>
      </c>
      <c r="AB2972" s="351"/>
    </row>
    <row r="2973" spans="1:28" ht="14">
      <c r="A2973" s="151"/>
      <c r="B2973" s="152"/>
      <c r="C2973" s="152"/>
      <c r="D2973" s="152"/>
      <c r="E2973" s="180"/>
      <c r="F2973" s="155"/>
      <c r="G2973" s="217"/>
      <c r="H2973" s="176"/>
      <c r="I2973" s="183"/>
      <c r="J2973" s="169"/>
      <c r="K2973" s="162"/>
      <c r="L2973" s="162"/>
      <c r="M2973" s="162"/>
      <c r="N2973" s="169"/>
      <c r="O2973" s="183"/>
      <c r="P2973" s="169"/>
      <c r="Q2973" s="183"/>
      <c r="R2973" s="177"/>
      <c r="S2973" s="177"/>
      <c r="T2973" s="177"/>
      <c r="U2973" s="155"/>
      <c r="V2973" s="155" t="b">
        <v>0</v>
      </c>
      <c r="W2973" s="168"/>
      <c r="X2973" s="168"/>
      <c r="Y2973" s="364"/>
      <c r="Z2973" s="169"/>
      <c r="AA2973" s="163" t="str">
        <f t="shared" si="70"/>
        <v>https://shopeefood.vn/bo-suu-tap/</v>
      </c>
      <c r="AB2973" s="351"/>
    </row>
    <row r="2974" spans="1:28" ht="14">
      <c r="A2974" s="151"/>
      <c r="B2974" s="152"/>
      <c r="C2974" s="152"/>
      <c r="D2974" s="152"/>
      <c r="E2974" s="180"/>
      <c r="F2974" s="155"/>
      <c r="G2974" s="217"/>
      <c r="H2974" s="176"/>
      <c r="I2974" s="183"/>
      <c r="J2974" s="169"/>
      <c r="K2974" s="162"/>
      <c r="L2974" s="162"/>
      <c r="M2974" s="162"/>
      <c r="N2974" s="169"/>
      <c r="O2974" s="183"/>
      <c r="P2974" s="169"/>
      <c r="Q2974" s="183"/>
      <c r="R2974" s="177"/>
      <c r="S2974" s="177"/>
      <c r="T2974" s="177"/>
      <c r="U2974" s="155"/>
      <c r="V2974" s="155" t="b">
        <v>0</v>
      </c>
      <c r="W2974" s="168"/>
      <c r="X2974" s="168"/>
      <c r="Y2974" s="364"/>
      <c r="Z2974" s="169"/>
      <c r="AA2974" s="163" t="str">
        <f t="shared" si="70"/>
        <v>https://shopeefood.vn/bo-suu-tap/</v>
      </c>
      <c r="AB2974" s="351"/>
    </row>
    <row r="2975" spans="1:28" ht="14">
      <c r="A2975" s="151"/>
      <c r="B2975" s="152"/>
      <c r="C2975" s="152"/>
      <c r="D2975" s="152"/>
      <c r="E2975" s="180"/>
      <c r="F2975" s="155"/>
      <c r="G2975" s="217"/>
      <c r="H2975" s="176"/>
      <c r="I2975" s="183"/>
      <c r="J2975" s="169"/>
      <c r="K2975" s="162"/>
      <c r="L2975" s="162"/>
      <c r="M2975" s="162"/>
      <c r="N2975" s="169"/>
      <c r="O2975" s="183"/>
      <c r="P2975" s="169"/>
      <c r="Q2975" s="183"/>
      <c r="R2975" s="177"/>
      <c r="S2975" s="177"/>
      <c r="T2975" s="177"/>
      <c r="U2975" s="155"/>
      <c r="V2975" s="155" t="b">
        <v>0</v>
      </c>
      <c r="W2975" s="168"/>
      <c r="X2975" s="168"/>
      <c r="Y2975" s="364"/>
      <c r="Z2975" s="169"/>
      <c r="AA2975" s="163" t="str">
        <f t="shared" si="70"/>
        <v>https://shopeefood.vn/bo-suu-tap/</v>
      </c>
      <c r="AB2975" s="351"/>
    </row>
    <row r="2976" spans="1:28" ht="14">
      <c r="A2976" s="151"/>
      <c r="B2976" s="152"/>
      <c r="C2976" s="152"/>
      <c r="D2976" s="152"/>
      <c r="E2976" s="180"/>
      <c r="F2976" s="155"/>
      <c r="G2976" s="217"/>
      <c r="H2976" s="176"/>
      <c r="I2976" s="183"/>
      <c r="J2976" s="169"/>
      <c r="K2976" s="162"/>
      <c r="L2976" s="162"/>
      <c r="M2976" s="162"/>
      <c r="N2976" s="169"/>
      <c r="O2976" s="183"/>
      <c r="P2976" s="169"/>
      <c r="Q2976" s="183"/>
      <c r="R2976" s="177"/>
      <c r="S2976" s="177"/>
      <c r="T2976" s="177"/>
      <c r="U2976" s="155"/>
      <c r="V2976" s="155" t="b">
        <v>0</v>
      </c>
      <c r="W2976" s="168"/>
      <c r="X2976" s="168"/>
      <c r="Y2976" s="364"/>
      <c r="Z2976" s="169"/>
      <c r="AA2976" s="163" t="str">
        <f t="shared" si="70"/>
        <v>https://shopeefood.vn/bo-suu-tap/</v>
      </c>
      <c r="AB2976" s="351"/>
    </row>
    <row r="2977" spans="1:28" ht="14">
      <c r="A2977" s="151"/>
      <c r="B2977" s="152"/>
      <c r="C2977" s="152"/>
      <c r="D2977" s="152"/>
      <c r="E2977" s="180"/>
      <c r="F2977" s="155"/>
      <c r="G2977" s="217"/>
      <c r="H2977" s="176"/>
      <c r="I2977" s="183"/>
      <c r="J2977" s="169"/>
      <c r="K2977" s="162"/>
      <c r="L2977" s="162"/>
      <c r="M2977" s="162"/>
      <c r="N2977" s="169"/>
      <c r="O2977" s="183"/>
      <c r="P2977" s="169"/>
      <c r="Q2977" s="183"/>
      <c r="R2977" s="177"/>
      <c r="S2977" s="177"/>
      <c r="T2977" s="177"/>
      <c r="U2977" s="155"/>
      <c r="V2977" s="155" t="b">
        <v>0</v>
      </c>
      <c r="W2977" s="168"/>
      <c r="X2977" s="168"/>
      <c r="Y2977" s="364"/>
      <c r="Z2977" s="169"/>
      <c r="AA2977" s="163" t="str">
        <f t="shared" si="70"/>
        <v>https://shopeefood.vn/bo-suu-tap/</v>
      </c>
      <c r="AB2977" s="351"/>
    </row>
    <row r="2978" spans="1:28" ht="14">
      <c r="A2978" s="151"/>
      <c r="B2978" s="152"/>
      <c r="C2978" s="152"/>
      <c r="D2978" s="152"/>
      <c r="E2978" s="180"/>
      <c r="F2978" s="155"/>
      <c r="G2978" s="217"/>
      <c r="H2978" s="176"/>
      <c r="I2978" s="183"/>
      <c r="J2978" s="169"/>
      <c r="K2978" s="162"/>
      <c r="L2978" s="162"/>
      <c r="M2978" s="162"/>
      <c r="N2978" s="169"/>
      <c r="O2978" s="183"/>
      <c r="P2978" s="169"/>
      <c r="Q2978" s="183"/>
      <c r="R2978" s="177"/>
      <c r="S2978" s="177"/>
      <c r="T2978" s="177"/>
      <c r="U2978" s="155"/>
      <c r="V2978" s="155" t="b">
        <v>0</v>
      </c>
      <c r="W2978" s="168"/>
      <c r="X2978" s="168"/>
      <c r="Y2978" s="364"/>
      <c r="Z2978" s="169"/>
      <c r="AA2978" s="163" t="str">
        <f t="shared" si="70"/>
        <v>https://shopeefood.vn/bo-suu-tap/</v>
      </c>
      <c r="AB2978" s="351"/>
    </row>
    <row r="2979" spans="1:28" ht="14">
      <c r="A2979" s="151"/>
      <c r="B2979" s="152"/>
      <c r="C2979" s="152"/>
      <c r="D2979" s="152"/>
      <c r="E2979" s="180"/>
      <c r="F2979" s="155"/>
      <c r="G2979" s="217"/>
      <c r="H2979" s="176"/>
      <c r="I2979" s="183"/>
      <c r="J2979" s="169"/>
      <c r="K2979" s="162"/>
      <c r="L2979" s="162"/>
      <c r="M2979" s="162"/>
      <c r="N2979" s="169"/>
      <c r="O2979" s="183"/>
      <c r="P2979" s="169"/>
      <c r="Q2979" s="183"/>
      <c r="R2979" s="177"/>
      <c r="S2979" s="177"/>
      <c r="T2979" s="177"/>
      <c r="U2979" s="155"/>
      <c r="V2979" s="155" t="b">
        <v>0</v>
      </c>
      <c r="W2979" s="168"/>
      <c r="X2979" s="168"/>
      <c r="Y2979" s="364"/>
      <c r="Z2979" s="169"/>
      <c r="AA2979" s="163" t="str">
        <f t="shared" si="70"/>
        <v>https://shopeefood.vn/bo-suu-tap/</v>
      </c>
      <c r="AB2979" s="351"/>
    </row>
    <row r="2980" spans="1:28" ht="14">
      <c r="A2980" s="151"/>
      <c r="B2980" s="152"/>
      <c r="C2980" s="152"/>
      <c r="D2980" s="152"/>
      <c r="E2980" s="180"/>
      <c r="F2980" s="155"/>
      <c r="G2980" s="217"/>
      <c r="H2980" s="176"/>
      <c r="I2980" s="183"/>
      <c r="J2980" s="169"/>
      <c r="K2980" s="162"/>
      <c r="L2980" s="162"/>
      <c r="M2980" s="162"/>
      <c r="N2980" s="169"/>
      <c r="O2980" s="183"/>
      <c r="P2980" s="169"/>
      <c r="Q2980" s="183"/>
      <c r="R2980" s="177"/>
      <c r="S2980" s="177"/>
      <c r="T2980" s="177"/>
      <c r="U2980" s="155"/>
      <c r="V2980" s="155" t="b">
        <v>0</v>
      </c>
      <c r="W2980" s="168"/>
      <c r="X2980" s="168"/>
      <c r="Y2980" s="364"/>
      <c r="Z2980" s="169"/>
      <c r="AA2980" s="163" t="str">
        <f t="shared" si="70"/>
        <v>https://shopeefood.vn/bo-suu-tap/</v>
      </c>
      <c r="AB2980" s="351"/>
    </row>
    <row r="2981" spans="1:28" ht="14">
      <c r="A2981" s="151"/>
      <c r="B2981" s="152"/>
      <c r="C2981" s="152"/>
      <c r="D2981" s="152"/>
      <c r="E2981" s="180"/>
      <c r="F2981" s="155"/>
      <c r="G2981" s="217"/>
      <c r="H2981" s="176"/>
      <c r="I2981" s="183"/>
      <c r="J2981" s="169"/>
      <c r="K2981" s="162"/>
      <c r="L2981" s="162"/>
      <c r="M2981" s="162"/>
      <c r="N2981" s="169"/>
      <c r="O2981" s="183"/>
      <c r="P2981" s="169"/>
      <c r="Q2981" s="183"/>
      <c r="R2981" s="177"/>
      <c r="S2981" s="177"/>
      <c r="T2981" s="177"/>
      <c r="U2981" s="155"/>
      <c r="V2981" s="155" t="b">
        <v>0</v>
      </c>
      <c r="W2981" s="168"/>
      <c r="X2981" s="168"/>
      <c r="Y2981" s="364"/>
      <c r="Z2981" s="169"/>
      <c r="AA2981" s="163" t="str">
        <f t="shared" si="70"/>
        <v>https://shopeefood.vn/bo-suu-tap/</v>
      </c>
      <c r="AB2981" s="351"/>
    </row>
    <row r="2982" spans="1:28" ht="14">
      <c r="A2982" s="151"/>
      <c r="B2982" s="152"/>
      <c r="C2982" s="152"/>
      <c r="D2982" s="152"/>
      <c r="E2982" s="180"/>
      <c r="F2982" s="155"/>
      <c r="G2982" s="217"/>
      <c r="H2982" s="176"/>
      <c r="I2982" s="183"/>
      <c r="J2982" s="169"/>
      <c r="K2982" s="162"/>
      <c r="L2982" s="162"/>
      <c r="M2982" s="162"/>
      <c r="N2982" s="169"/>
      <c r="O2982" s="183"/>
      <c r="P2982" s="169"/>
      <c r="Q2982" s="183"/>
      <c r="R2982" s="177"/>
      <c r="S2982" s="177"/>
      <c r="T2982" s="177"/>
      <c r="U2982" s="155"/>
      <c r="V2982" s="155" t="b">
        <v>0</v>
      </c>
      <c r="W2982" s="168"/>
      <c r="X2982" s="168"/>
      <c r="Y2982" s="364"/>
      <c r="Z2982" s="169"/>
      <c r="AA2982" s="163" t="str">
        <f t="shared" si="70"/>
        <v>https://shopeefood.vn/bo-suu-tap/</v>
      </c>
      <c r="AB2982" s="351"/>
    </row>
    <row r="2983" spans="1:28" ht="14">
      <c r="A2983" s="151"/>
      <c r="B2983" s="152"/>
      <c r="C2983" s="152"/>
      <c r="D2983" s="152"/>
      <c r="E2983" s="180"/>
      <c r="F2983" s="155"/>
      <c r="G2983" s="217"/>
      <c r="H2983" s="176"/>
      <c r="I2983" s="183"/>
      <c r="J2983" s="169"/>
      <c r="K2983" s="162"/>
      <c r="L2983" s="162"/>
      <c r="M2983" s="162"/>
      <c r="N2983" s="169"/>
      <c r="O2983" s="183"/>
      <c r="P2983" s="169"/>
      <c r="Q2983" s="183"/>
      <c r="R2983" s="177"/>
      <c r="S2983" s="177"/>
      <c r="T2983" s="177"/>
      <c r="U2983" s="155"/>
      <c r="V2983" s="155" t="b">
        <v>0</v>
      </c>
      <c r="W2983" s="168"/>
      <c r="X2983" s="168"/>
      <c r="Y2983" s="364"/>
      <c r="Z2983" s="169"/>
      <c r="AA2983" s="163" t="str">
        <f t="shared" si="70"/>
        <v>https://shopeefood.vn/bo-suu-tap/</v>
      </c>
      <c r="AB2983" s="351"/>
    </row>
    <row r="2984" spans="1:28" ht="14">
      <c r="A2984" s="151"/>
      <c r="B2984" s="152"/>
      <c r="C2984" s="152"/>
      <c r="D2984" s="152"/>
      <c r="E2984" s="180"/>
      <c r="F2984" s="155"/>
      <c r="G2984" s="217"/>
      <c r="H2984" s="176"/>
      <c r="I2984" s="183"/>
      <c r="J2984" s="169"/>
      <c r="K2984" s="162"/>
      <c r="L2984" s="162"/>
      <c r="M2984" s="162"/>
      <c r="N2984" s="169"/>
      <c r="O2984" s="183"/>
      <c r="P2984" s="169"/>
      <c r="Q2984" s="183"/>
      <c r="R2984" s="177"/>
      <c r="S2984" s="177"/>
      <c r="T2984" s="177"/>
      <c r="U2984" s="155"/>
      <c r="V2984" s="155" t="b">
        <v>0</v>
      </c>
      <c r="W2984" s="168"/>
      <c r="X2984" s="168"/>
      <c r="Y2984" s="364"/>
      <c r="Z2984" s="169"/>
      <c r="AA2984" s="163" t="str">
        <f t="shared" si="70"/>
        <v>https://shopeefood.vn/bo-suu-tap/</v>
      </c>
      <c r="AB2984" s="351"/>
    </row>
    <row r="2985" spans="1:28" ht="14">
      <c r="A2985" s="151"/>
      <c r="B2985" s="152"/>
      <c r="C2985" s="152"/>
      <c r="D2985" s="152"/>
      <c r="E2985" s="180"/>
      <c r="F2985" s="155"/>
      <c r="G2985" s="217"/>
      <c r="H2985" s="176"/>
      <c r="I2985" s="183"/>
      <c r="J2985" s="169"/>
      <c r="K2985" s="162"/>
      <c r="L2985" s="162"/>
      <c r="M2985" s="162"/>
      <c r="N2985" s="169"/>
      <c r="O2985" s="183"/>
      <c r="P2985" s="169"/>
      <c r="Q2985" s="183"/>
      <c r="R2985" s="177"/>
      <c r="S2985" s="177"/>
      <c r="T2985" s="177"/>
      <c r="U2985" s="155"/>
      <c r="V2985" s="155" t="b">
        <v>0</v>
      </c>
      <c r="W2985" s="168"/>
      <c r="X2985" s="168"/>
      <c r="Y2985" s="364"/>
      <c r="Z2985" s="169"/>
      <c r="AA2985" s="163" t="str">
        <f t="shared" si="70"/>
        <v>https://shopeefood.vn/bo-suu-tap/</v>
      </c>
      <c r="AB2985" s="351"/>
    </row>
    <row r="2986" spans="1:28" ht="14">
      <c r="A2986" s="151"/>
      <c r="B2986" s="152"/>
      <c r="C2986" s="152"/>
      <c r="D2986" s="152"/>
      <c r="E2986" s="180"/>
      <c r="F2986" s="155"/>
      <c r="G2986" s="217"/>
      <c r="H2986" s="176"/>
      <c r="I2986" s="183"/>
      <c r="J2986" s="169"/>
      <c r="K2986" s="162"/>
      <c r="L2986" s="162"/>
      <c r="M2986" s="162"/>
      <c r="N2986" s="169"/>
      <c r="O2986" s="183"/>
      <c r="P2986" s="169"/>
      <c r="Q2986" s="183"/>
      <c r="R2986" s="177"/>
      <c r="S2986" s="177"/>
      <c r="T2986" s="177"/>
      <c r="U2986" s="155"/>
      <c r="V2986" s="155" t="b">
        <v>0</v>
      </c>
      <c r="W2986" s="168"/>
      <c r="X2986" s="168"/>
      <c r="Y2986" s="364"/>
      <c r="Z2986" s="169"/>
      <c r="AA2986" s="163" t="str">
        <f t="shared" si="70"/>
        <v>https://shopeefood.vn/bo-suu-tap/</v>
      </c>
      <c r="AB2986" s="351"/>
    </row>
    <row r="2987" spans="1:28" ht="14">
      <c r="A2987" s="151"/>
      <c r="B2987" s="152"/>
      <c r="C2987" s="152"/>
      <c r="D2987" s="152"/>
      <c r="E2987" s="180"/>
      <c r="F2987" s="155"/>
      <c r="G2987" s="217"/>
      <c r="H2987" s="176"/>
      <c r="I2987" s="183"/>
      <c r="J2987" s="169"/>
      <c r="K2987" s="162"/>
      <c r="L2987" s="162"/>
      <c r="M2987" s="162"/>
      <c r="N2987" s="169"/>
      <c r="O2987" s="183"/>
      <c r="P2987" s="169"/>
      <c r="Q2987" s="183"/>
      <c r="R2987" s="177"/>
      <c r="S2987" s="177"/>
      <c r="T2987" s="177"/>
      <c r="U2987" s="155"/>
      <c r="V2987" s="155" t="b">
        <v>0</v>
      </c>
      <c r="W2987" s="168"/>
      <c r="X2987" s="168"/>
      <c r="Y2987" s="364"/>
      <c r="Z2987" s="169"/>
      <c r="AA2987" s="163" t="str">
        <f t="shared" si="70"/>
        <v>https://shopeefood.vn/bo-suu-tap/</v>
      </c>
      <c r="AB2987" s="351"/>
    </row>
    <row r="2988" spans="1:28" ht="14">
      <c r="A2988" s="151"/>
      <c r="B2988" s="152"/>
      <c r="C2988" s="152"/>
      <c r="D2988" s="152"/>
      <c r="E2988" s="180"/>
      <c r="F2988" s="155"/>
      <c r="G2988" s="217"/>
      <c r="H2988" s="176"/>
      <c r="I2988" s="183"/>
      <c r="J2988" s="169"/>
      <c r="K2988" s="162"/>
      <c r="L2988" s="162"/>
      <c r="M2988" s="162"/>
      <c r="N2988" s="169"/>
      <c r="O2988" s="183"/>
      <c r="P2988" s="169"/>
      <c r="Q2988" s="183"/>
      <c r="R2988" s="177"/>
      <c r="S2988" s="177"/>
      <c r="T2988" s="177"/>
      <c r="U2988" s="155"/>
      <c r="V2988" s="155" t="b">
        <v>0</v>
      </c>
      <c r="W2988" s="168"/>
      <c r="X2988" s="168"/>
      <c r="Y2988" s="364"/>
      <c r="Z2988" s="169"/>
      <c r="AA2988" s="163" t="str">
        <f t="shared" si="70"/>
        <v>https://shopeefood.vn/bo-suu-tap/</v>
      </c>
      <c r="AB2988" s="351"/>
    </row>
    <row r="2989" spans="1:28" ht="14">
      <c r="A2989" s="151"/>
      <c r="B2989" s="152"/>
      <c r="C2989" s="152"/>
      <c r="D2989" s="152"/>
      <c r="E2989" s="180"/>
      <c r="F2989" s="155"/>
      <c r="G2989" s="217"/>
      <c r="H2989" s="176"/>
      <c r="I2989" s="183"/>
      <c r="J2989" s="169"/>
      <c r="K2989" s="162"/>
      <c r="L2989" s="162"/>
      <c r="M2989" s="162"/>
      <c r="N2989" s="169"/>
      <c r="O2989" s="183"/>
      <c r="P2989" s="169"/>
      <c r="Q2989" s="183"/>
      <c r="R2989" s="177"/>
      <c r="S2989" s="177"/>
      <c r="T2989" s="177"/>
      <c r="U2989" s="155"/>
      <c r="V2989" s="155" t="b">
        <v>0</v>
      </c>
      <c r="W2989" s="168"/>
      <c r="X2989" s="168"/>
      <c r="Y2989" s="364"/>
      <c r="Z2989" s="169"/>
      <c r="AA2989" s="163" t="str">
        <f t="shared" si="70"/>
        <v>https://shopeefood.vn/bo-suu-tap/</v>
      </c>
      <c r="AB2989" s="351"/>
    </row>
    <row r="2990" spans="1:28" ht="14">
      <c r="A2990" s="151"/>
      <c r="B2990" s="152"/>
      <c r="C2990" s="152"/>
      <c r="D2990" s="152"/>
      <c r="E2990" s="180"/>
      <c r="F2990" s="155"/>
      <c r="G2990" s="217"/>
      <c r="H2990" s="176"/>
      <c r="I2990" s="183"/>
      <c r="J2990" s="169"/>
      <c r="K2990" s="162"/>
      <c r="L2990" s="162"/>
      <c r="M2990" s="162"/>
      <c r="N2990" s="169"/>
      <c r="O2990" s="183"/>
      <c r="P2990" s="169"/>
      <c r="Q2990" s="183"/>
      <c r="R2990" s="177"/>
      <c r="S2990" s="177"/>
      <c r="T2990" s="177"/>
      <c r="U2990" s="155"/>
      <c r="V2990" s="155" t="b">
        <v>0</v>
      </c>
      <c r="W2990" s="168"/>
      <c r="X2990" s="168"/>
      <c r="Y2990" s="364"/>
      <c r="Z2990" s="169"/>
      <c r="AA2990" s="163" t="str">
        <f t="shared" si="70"/>
        <v>https://shopeefood.vn/bo-suu-tap/</v>
      </c>
      <c r="AB2990" s="351"/>
    </row>
    <row r="2991" spans="1:28" ht="14">
      <c r="A2991" s="151"/>
      <c r="B2991" s="152"/>
      <c r="C2991" s="152"/>
      <c r="D2991" s="152"/>
      <c r="E2991" s="180"/>
      <c r="F2991" s="155"/>
      <c r="G2991" s="217"/>
      <c r="H2991" s="176"/>
      <c r="I2991" s="183"/>
      <c r="J2991" s="169"/>
      <c r="K2991" s="162"/>
      <c r="L2991" s="162"/>
      <c r="M2991" s="162"/>
      <c r="N2991" s="169"/>
      <c r="O2991" s="183"/>
      <c r="P2991" s="169"/>
      <c r="Q2991" s="183"/>
      <c r="R2991" s="177"/>
      <c r="S2991" s="177"/>
      <c r="T2991" s="177"/>
      <c r="U2991" s="155"/>
      <c r="V2991" s="155" t="b">
        <v>0</v>
      </c>
      <c r="W2991" s="168"/>
      <c r="X2991" s="168"/>
      <c r="Y2991" s="364"/>
      <c r="Z2991" s="169"/>
      <c r="AA2991" s="163" t="str">
        <f t="shared" si="70"/>
        <v>https://shopeefood.vn/bo-suu-tap/</v>
      </c>
      <c r="AB2991" s="351"/>
    </row>
    <row r="2992" spans="1:28" ht="14">
      <c r="A2992" s="151"/>
      <c r="B2992" s="152"/>
      <c r="C2992" s="152"/>
      <c r="D2992" s="152"/>
      <c r="E2992" s="180"/>
      <c r="F2992" s="155"/>
      <c r="G2992" s="217"/>
      <c r="H2992" s="176"/>
      <c r="I2992" s="183"/>
      <c r="J2992" s="169"/>
      <c r="K2992" s="162"/>
      <c r="L2992" s="162"/>
      <c r="M2992" s="162"/>
      <c r="N2992" s="169"/>
      <c r="O2992" s="183"/>
      <c r="P2992" s="169"/>
      <c r="Q2992" s="183"/>
      <c r="R2992" s="177"/>
      <c r="S2992" s="177"/>
      <c r="T2992" s="177"/>
      <c r="U2992" s="155"/>
      <c r="V2992" s="155" t="b">
        <v>0</v>
      </c>
      <c r="W2992" s="168"/>
      <c r="X2992" s="168"/>
      <c r="Y2992" s="364"/>
      <c r="Z2992" s="169"/>
      <c r="AA2992" s="163" t="str">
        <f t="shared" si="70"/>
        <v>https://shopeefood.vn/bo-suu-tap/</v>
      </c>
      <c r="AB2992" s="351"/>
    </row>
    <row r="2993" spans="1:28" ht="14">
      <c r="A2993" s="151"/>
      <c r="B2993" s="152"/>
      <c r="C2993" s="152"/>
      <c r="D2993" s="152"/>
      <c r="E2993" s="180"/>
      <c r="F2993" s="155"/>
      <c r="G2993" s="217"/>
      <c r="H2993" s="176"/>
      <c r="I2993" s="183"/>
      <c r="J2993" s="169"/>
      <c r="K2993" s="162"/>
      <c r="L2993" s="162"/>
      <c r="M2993" s="162"/>
      <c r="N2993" s="169"/>
      <c r="O2993" s="183"/>
      <c r="P2993" s="169"/>
      <c r="Q2993" s="183"/>
      <c r="R2993" s="177"/>
      <c r="S2993" s="177"/>
      <c r="T2993" s="177"/>
      <c r="U2993" s="155"/>
      <c r="V2993" s="155" t="b">
        <v>0</v>
      </c>
      <c r="W2993" s="168"/>
      <c r="X2993" s="168"/>
      <c r="Y2993" s="364"/>
      <c r="Z2993" s="169"/>
      <c r="AA2993" s="163" t="str">
        <f t="shared" si="70"/>
        <v>https://shopeefood.vn/bo-suu-tap/</v>
      </c>
      <c r="AB2993" s="351"/>
    </row>
    <row r="2994" spans="1:28" ht="14">
      <c r="A2994" s="151"/>
      <c r="B2994" s="152"/>
      <c r="C2994" s="152"/>
      <c r="D2994" s="152"/>
      <c r="E2994" s="180"/>
      <c r="F2994" s="155"/>
      <c r="G2994" s="217"/>
      <c r="H2994" s="176"/>
      <c r="I2994" s="183"/>
      <c r="J2994" s="169"/>
      <c r="K2994" s="162"/>
      <c r="L2994" s="162"/>
      <c r="M2994" s="162"/>
      <c r="N2994" s="169"/>
      <c r="O2994" s="183"/>
      <c r="P2994" s="169"/>
      <c r="Q2994" s="183"/>
      <c r="R2994" s="177"/>
      <c r="S2994" s="177"/>
      <c r="T2994" s="177"/>
      <c r="U2994" s="155"/>
      <c r="V2994" s="155" t="b">
        <v>0</v>
      </c>
      <c r="W2994" s="168"/>
      <c r="X2994" s="168"/>
      <c r="Y2994" s="364"/>
      <c r="Z2994" s="169"/>
      <c r="AA2994" s="163" t="str">
        <f t="shared" si="70"/>
        <v>https://shopeefood.vn/bo-suu-tap/</v>
      </c>
      <c r="AB2994" s="351"/>
    </row>
    <row r="2995" spans="1:28" ht="14">
      <c r="A2995" s="151"/>
      <c r="B2995" s="152"/>
      <c r="C2995" s="152"/>
      <c r="D2995" s="152"/>
      <c r="E2995" s="180"/>
      <c r="F2995" s="155"/>
      <c r="G2995" s="217"/>
      <c r="H2995" s="176"/>
      <c r="I2995" s="183"/>
      <c r="J2995" s="169"/>
      <c r="K2995" s="162"/>
      <c r="L2995" s="162"/>
      <c r="M2995" s="162"/>
      <c r="N2995" s="169"/>
      <c r="O2995" s="183"/>
      <c r="P2995" s="169"/>
      <c r="Q2995" s="183"/>
      <c r="R2995" s="177"/>
      <c r="S2995" s="177"/>
      <c r="T2995" s="177"/>
      <c r="U2995" s="155"/>
      <c r="V2995" s="155" t="b">
        <v>0</v>
      </c>
      <c r="W2995" s="168"/>
      <c r="X2995" s="168"/>
      <c r="Y2995" s="364"/>
      <c r="Z2995" s="169"/>
      <c r="AA2995" s="163" t="str">
        <f t="shared" si="70"/>
        <v>https://shopeefood.vn/bo-suu-tap/</v>
      </c>
      <c r="AB2995" s="351"/>
    </row>
    <row r="2996" spans="1:28" ht="14">
      <c r="A2996" s="151"/>
      <c r="B2996" s="152"/>
      <c r="C2996" s="152"/>
      <c r="D2996" s="152"/>
      <c r="E2996" s="180"/>
      <c r="F2996" s="155"/>
      <c r="G2996" s="217"/>
      <c r="H2996" s="176"/>
      <c r="I2996" s="183"/>
      <c r="J2996" s="169"/>
      <c r="K2996" s="162"/>
      <c r="L2996" s="162"/>
      <c r="M2996" s="162"/>
      <c r="N2996" s="169"/>
      <c r="O2996" s="183"/>
      <c r="P2996" s="169"/>
      <c r="Q2996" s="183"/>
      <c r="R2996" s="177"/>
      <c r="S2996" s="177"/>
      <c r="T2996" s="177"/>
      <c r="U2996" s="155"/>
      <c r="V2996" s="155" t="b">
        <v>0</v>
      </c>
      <c r="W2996" s="168"/>
      <c r="X2996" s="168"/>
      <c r="Y2996" s="364"/>
      <c r="Z2996" s="169"/>
      <c r="AA2996" s="163" t="str">
        <f t="shared" si="70"/>
        <v>https://shopeefood.vn/bo-suu-tap/</v>
      </c>
      <c r="AB2996" s="351"/>
    </row>
    <row r="2997" spans="1:28" ht="14">
      <c r="A2997" s="151"/>
      <c r="B2997" s="152"/>
      <c r="C2997" s="152"/>
      <c r="D2997" s="152"/>
      <c r="E2997" s="180"/>
      <c r="F2997" s="155"/>
      <c r="G2997" s="217"/>
      <c r="H2997" s="176"/>
      <c r="I2997" s="183"/>
      <c r="J2997" s="169"/>
      <c r="K2997" s="162"/>
      <c r="L2997" s="162"/>
      <c r="M2997" s="162"/>
      <c r="N2997" s="169"/>
      <c r="O2997" s="183"/>
      <c r="P2997" s="169"/>
      <c r="Q2997" s="183"/>
      <c r="R2997" s="177"/>
      <c r="S2997" s="177"/>
      <c r="T2997" s="177"/>
      <c r="U2997" s="155"/>
      <c r="V2997" s="155" t="b">
        <v>0</v>
      </c>
      <c r="W2997" s="168"/>
      <c r="X2997" s="168"/>
      <c r="Y2997" s="364"/>
      <c r="Z2997" s="169"/>
      <c r="AA2997" s="163" t="str">
        <f t="shared" si="70"/>
        <v>https://shopeefood.vn/bo-suu-tap/</v>
      </c>
      <c r="AB2997" s="351"/>
    </row>
    <row r="2998" spans="1:28" ht="14">
      <c r="A2998" s="151"/>
      <c r="B2998" s="152"/>
      <c r="C2998" s="152"/>
      <c r="D2998" s="152"/>
      <c r="E2998" s="180"/>
      <c r="F2998" s="155"/>
      <c r="G2998" s="217"/>
      <c r="H2998" s="176"/>
      <c r="I2998" s="183"/>
      <c r="J2998" s="169"/>
      <c r="K2998" s="162"/>
      <c r="L2998" s="162"/>
      <c r="M2998" s="162"/>
      <c r="N2998" s="169"/>
      <c r="O2998" s="183"/>
      <c r="P2998" s="169"/>
      <c r="Q2998" s="183"/>
      <c r="R2998" s="177"/>
      <c r="S2998" s="177"/>
      <c r="T2998" s="177"/>
      <c r="U2998" s="155"/>
      <c r="V2998" s="155" t="b">
        <v>0</v>
      </c>
      <c r="W2998" s="168"/>
      <c r="X2998" s="168"/>
      <c r="Y2998" s="364"/>
      <c r="Z2998" s="169"/>
      <c r="AA2998" s="163" t="str">
        <f t="shared" si="70"/>
        <v>https://shopeefood.vn/bo-suu-tap/</v>
      </c>
      <c r="AB2998" s="351"/>
    </row>
    <row r="2999" spans="1:28" ht="14">
      <c r="A2999" s="151"/>
      <c r="B2999" s="152"/>
      <c r="C2999" s="152"/>
      <c r="D2999" s="152"/>
      <c r="E2999" s="180"/>
      <c r="F2999" s="155"/>
      <c r="G2999" s="217"/>
      <c r="H2999" s="176"/>
      <c r="I2999" s="183"/>
      <c r="J2999" s="169"/>
      <c r="K2999" s="162"/>
      <c r="L2999" s="162"/>
      <c r="M2999" s="162"/>
      <c r="N2999" s="169"/>
      <c r="O2999" s="183"/>
      <c r="P2999" s="169"/>
      <c r="Q2999" s="183"/>
      <c r="R2999" s="177"/>
      <c r="S2999" s="177"/>
      <c r="T2999" s="177"/>
      <c r="U2999" s="155"/>
      <c r="V2999" s="155" t="b">
        <v>0</v>
      </c>
      <c r="W2999" s="168"/>
      <c r="X2999" s="168"/>
      <c r="Y2999" s="364"/>
      <c r="Z2999" s="169"/>
      <c r="AA2999" s="163" t="str">
        <f t="shared" si="70"/>
        <v>https://shopeefood.vn/bo-suu-tap/</v>
      </c>
      <c r="AB2999" s="351"/>
    </row>
    <row r="3000" spans="1:28" ht="14">
      <c r="A3000" s="151"/>
      <c r="B3000" s="152"/>
      <c r="C3000" s="152"/>
      <c r="D3000" s="152"/>
      <c r="E3000" s="180"/>
      <c r="F3000" s="155"/>
      <c r="G3000" s="217"/>
      <c r="H3000" s="176"/>
      <c r="I3000" s="183"/>
      <c r="J3000" s="169"/>
      <c r="K3000" s="162"/>
      <c r="L3000" s="162"/>
      <c r="M3000" s="162"/>
      <c r="N3000" s="169"/>
      <c r="O3000" s="183"/>
      <c r="P3000" s="169"/>
      <c r="Q3000" s="183"/>
      <c r="R3000" s="177"/>
      <c r="S3000" s="177"/>
      <c r="T3000" s="177"/>
      <c r="U3000" s="155"/>
      <c r="V3000" s="155" t="b">
        <v>0</v>
      </c>
      <c r="W3000" s="168"/>
      <c r="X3000" s="168"/>
      <c r="Y3000" s="364"/>
      <c r="Z3000" s="169"/>
      <c r="AA3000" s="163" t="str">
        <f t="shared" si="70"/>
        <v>https://shopeefood.vn/bo-suu-tap/</v>
      </c>
      <c r="AB3000" s="351"/>
    </row>
    <row r="3001" spans="1:28" ht="14">
      <c r="A3001" s="151"/>
      <c r="B3001" s="152"/>
      <c r="C3001" s="152"/>
      <c r="D3001" s="152"/>
      <c r="E3001" s="180"/>
      <c r="F3001" s="155"/>
      <c r="G3001" s="217"/>
      <c r="H3001" s="176"/>
      <c r="I3001" s="183"/>
      <c r="J3001" s="169"/>
      <c r="K3001" s="162"/>
      <c r="L3001" s="162"/>
      <c r="M3001" s="162"/>
      <c r="N3001" s="169"/>
      <c r="O3001" s="183"/>
      <c r="P3001" s="169"/>
      <c r="Q3001" s="183"/>
      <c r="R3001" s="177"/>
      <c r="S3001" s="177"/>
      <c r="T3001" s="177"/>
      <c r="U3001" s="155"/>
      <c r="V3001" s="155" t="b">
        <v>0</v>
      </c>
      <c r="W3001" s="168"/>
      <c r="X3001" s="168"/>
      <c r="Y3001" s="364"/>
      <c r="Z3001" s="169"/>
      <c r="AA3001" s="163" t="str">
        <f t="shared" si="70"/>
        <v>https://shopeefood.vn/bo-suu-tap/</v>
      </c>
      <c r="AB3001" s="351"/>
    </row>
    <row r="3002" spans="1:28" ht="14">
      <c r="A3002" s="151"/>
      <c r="B3002" s="152"/>
      <c r="C3002" s="152"/>
      <c r="D3002" s="152"/>
      <c r="E3002" s="180"/>
      <c r="F3002" s="155"/>
      <c r="G3002" s="217"/>
      <c r="H3002" s="176"/>
      <c r="I3002" s="183"/>
      <c r="J3002" s="169"/>
      <c r="K3002" s="162"/>
      <c r="L3002" s="162"/>
      <c r="M3002" s="162"/>
      <c r="N3002" s="169"/>
      <c r="O3002" s="183"/>
      <c r="P3002" s="169"/>
      <c r="Q3002" s="183"/>
      <c r="R3002" s="177"/>
      <c r="S3002" s="177"/>
      <c r="T3002" s="177"/>
      <c r="U3002" s="155"/>
      <c r="V3002" s="155" t="b">
        <v>0</v>
      </c>
      <c r="W3002" s="168"/>
      <c r="X3002" s="168"/>
      <c r="Y3002" s="364"/>
      <c r="Z3002" s="169"/>
      <c r="AA3002" s="163" t="str">
        <f t="shared" si="70"/>
        <v>https://shopeefood.vn/bo-suu-tap/</v>
      </c>
      <c r="AB3002" s="351"/>
    </row>
    <row r="3003" spans="1:28" ht="14">
      <c r="A3003" s="151"/>
      <c r="B3003" s="152"/>
      <c r="C3003" s="152"/>
      <c r="D3003" s="152"/>
      <c r="E3003" s="180"/>
      <c r="F3003" s="155"/>
      <c r="G3003" s="217"/>
      <c r="H3003" s="176"/>
      <c r="I3003" s="183"/>
      <c r="J3003" s="169"/>
      <c r="K3003" s="162"/>
      <c r="L3003" s="162"/>
      <c r="M3003" s="162"/>
      <c r="N3003" s="169"/>
      <c r="O3003" s="183"/>
      <c r="P3003" s="169"/>
      <c r="Q3003" s="183"/>
      <c r="R3003" s="177"/>
      <c r="S3003" s="177"/>
      <c r="T3003" s="177"/>
      <c r="U3003" s="155"/>
      <c r="V3003" s="155" t="b">
        <v>0</v>
      </c>
      <c r="W3003" s="168"/>
      <c r="X3003" s="168"/>
      <c r="Y3003" s="364"/>
      <c r="Z3003" s="169"/>
      <c r="AA3003" s="163" t="str">
        <f t="shared" si="70"/>
        <v>https://shopeefood.vn/bo-suu-tap/</v>
      </c>
      <c r="AB3003" s="351"/>
    </row>
    <row r="3004" spans="1:28" ht="14">
      <c r="A3004" s="151"/>
      <c r="B3004" s="152"/>
      <c r="C3004" s="152"/>
      <c r="D3004" s="152"/>
      <c r="E3004" s="180"/>
      <c r="F3004" s="155"/>
      <c r="G3004" s="217"/>
      <c r="H3004" s="176"/>
      <c r="I3004" s="183"/>
      <c r="J3004" s="169"/>
      <c r="K3004" s="162"/>
      <c r="L3004" s="162"/>
      <c r="M3004" s="162"/>
      <c r="N3004" s="169"/>
      <c r="O3004" s="183"/>
      <c r="P3004" s="169"/>
      <c r="Q3004" s="183"/>
      <c r="R3004" s="177"/>
      <c r="S3004" s="177"/>
      <c r="T3004" s="177"/>
      <c r="U3004" s="155"/>
      <c r="V3004" s="155" t="b">
        <v>0</v>
      </c>
      <c r="W3004" s="168"/>
      <c r="X3004" s="168"/>
      <c r="Y3004" s="364"/>
      <c r="Z3004" s="169"/>
      <c r="AA3004" s="163" t="str">
        <f t="shared" si="70"/>
        <v>https://shopeefood.vn/bo-suu-tap/</v>
      </c>
      <c r="AB3004" s="351"/>
    </row>
    <row r="3005" spans="1:28" ht="14">
      <c r="A3005" s="151"/>
      <c r="B3005" s="152"/>
      <c r="C3005" s="152"/>
      <c r="D3005" s="152"/>
      <c r="E3005" s="180"/>
      <c r="F3005" s="155"/>
      <c r="G3005" s="217"/>
      <c r="H3005" s="176"/>
      <c r="I3005" s="183"/>
      <c r="J3005" s="169"/>
      <c r="K3005" s="162"/>
      <c r="L3005" s="162"/>
      <c r="M3005" s="162"/>
      <c r="N3005" s="169"/>
      <c r="O3005" s="183"/>
      <c r="P3005" s="169"/>
      <c r="Q3005" s="183"/>
      <c r="R3005" s="177"/>
      <c r="S3005" s="177"/>
      <c r="T3005" s="177"/>
      <c r="U3005" s="155"/>
      <c r="V3005" s="155" t="b">
        <v>0</v>
      </c>
      <c r="W3005" s="168"/>
      <c r="X3005" s="168"/>
      <c r="Y3005" s="364"/>
      <c r="Z3005" s="169"/>
      <c r="AA3005" s="163" t="str">
        <f t="shared" si="70"/>
        <v>https://shopeefood.vn/bo-suu-tap/</v>
      </c>
      <c r="AB3005" s="351"/>
    </row>
    <row r="3006" spans="1:28" ht="14">
      <c r="A3006" s="151"/>
      <c r="B3006" s="152"/>
      <c r="C3006" s="152"/>
      <c r="D3006" s="152"/>
      <c r="E3006" s="180"/>
      <c r="F3006" s="155"/>
      <c r="G3006" s="217"/>
      <c r="H3006" s="176"/>
      <c r="I3006" s="183"/>
      <c r="J3006" s="169"/>
      <c r="K3006" s="162"/>
      <c r="L3006" s="162"/>
      <c r="M3006" s="162"/>
      <c r="N3006" s="169"/>
      <c r="O3006" s="183"/>
      <c r="P3006" s="169"/>
      <c r="Q3006" s="183"/>
      <c r="R3006" s="177"/>
      <c r="S3006" s="177"/>
      <c r="T3006" s="177"/>
      <c r="U3006" s="155"/>
      <c r="V3006" s="155" t="b">
        <v>0</v>
      </c>
      <c r="W3006" s="168"/>
      <c r="X3006" s="168"/>
      <c r="Y3006" s="364"/>
      <c r="Z3006" s="169"/>
      <c r="AA3006" s="163" t="str">
        <f t="shared" si="70"/>
        <v>https://shopeefood.vn/bo-suu-tap/</v>
      </c>
      <c r="AB3006" s="351"/>
    </row>
    <row r="3007" spans="1:28" ht="14">
      <c r="A3007" s="151"/>
      <c r="B3007" s="152"/>
      <c r="C3007" s="152"/>
      <c r="D3007" s="152"/>
      <c r="E3007" s="180"/>
      <c r="F3007" s="155"/>
      <c r="G3007" s="217"/>
      <c r="H3007" s="176"/>
      <c r="I3007" s="183"/>
      <c r="J3007" s="169"/>
      <c r="K3007" s="162"/>
      <c r="L3007" s="162"/>
      <c r="M3007" s="162"/>
      <c r="N3007" s="169"/>
      <c r="O3007" s="183"/>
      <c r="P3007" s="169"/>
      <c r="Q3007" s="183"/>
      <c r="R3007" s="177"/>
      <c r="S3007" s="177"/>
      <c r="T3007" s="177"/>
      <c r="U3007" s="155"/>
      <c r="V3007" s="155" t="b">
        <v>0</v>
      </c>
      <c r="W3007" s="168"/>
      <c r="X3007" s="168"/>
      <c r="Y3007" s="364"/>
      <c r="Z3007" s="169"/>
      <c r="AA3007" s="163" t="str">
        <f t="shared" si="70"/>
        <v>https://shopeefood.vn/bo-suu-tap/</v>
      </c>
      <c r="AB3007" s="351"/>
    </row>
    <row r="3008" spans="1:28" ht="14">
      <c r="A3008" s="151"/>
      <c r="B3008" s="152"/>
      <c r="C3008" s="152"/>
      <c r="D3008" s="152"/>
      <c r="E3008" s="180"/>
      <c r="F3008" s="155"/>
      <c r="G3008" s="217"/>
      <c r="H3008" s="176"/>
      <c r="I3008" s="183"/>
      <c r="J3008" s="169"/>
      <c r="K3008" s="162"/>
      <c r="L3008" s="162"/>
      <c r="M3008" s="162"/>
      <c r="N3008" s="169"/>
      <c r="O3008" s="183"/>
      <c r="P3008" s="169"/>
      <c r="Q3008" s="183"/>
      <c r="R3008" s="177"/>
      <c r="S3008" s="177"/>
      <c r="T3008" s="177"/>
      <c r="U3008" s="155"/>
      <c r="V3008" s="155" t="b">
        <v>0</v>
      </c>
      <c r="W3008" s="168"/>
      <c r="X3008" s="168"/>
      <c r="Y3008" s="364"/>
      <c r="Z3008" s="169"/>
      <c r="AA3008" s="163" t="str">
        <f t="shared" si="70"/>
        <v>https://shopeefood.vn/bo-suu-tap/</v>
      </c>
      <c r="AB3008" s="351"/>
    </row>
    <row r="3009" spans="1:28" ht="14">
      <c r="A3009" s="151"/>
      <c r="B3009" s="152"/>
      <c r="C3009" s="152"/>
      <c r="D3009" s="152"/>
      <c r="E3009" s="180"/>
      <c r="F3009" s="155"/>
      <c r="G3009" s="217"/>
      <c r="H3009" s="176"/>
      <c r="I3009" s="183"/>
      <c r="J3009" s="169"/>
      <c r="K3009" s="162"/>
      <c r="L3009" s="162"/>
      <c r="M3009" s="162"/>
      <c r="N3009" s="169"/>
      <c r="O3009" s="183"/>
      <c r="P3009" s="169"/>
      <c r="Q3009" s="183"/>
      <c r="R3009" s="177"/>
      <c r="S3009" s="177"/>
      <c r="T3009" s="177"/>
      <c r="U3009" s="155"/>
      <c r="V3009" s="155" t="b">
        <v>0</v>
      </c>
      <c r="W3009" s="168"/>
      <c r="X3009" s="168"/>
      <c r="Y3009" s="364"/>
      <c r="Z3009" s="169"/>
      <c r="AA3009" s="163" t="str">
        <f t="shared" si="70"/>
        <v>https://shopeefood.vn/bo-suu-tap/</v>
      </c>
      <c r="AB3009" s="351"/>
    </row>
    <row r="3010" spans="1:28" ht="14">
      <c r="A3010" s="151"/>
      <c r="B3010" s="152"/>
      <c r="C3010" s="152"/>
      <c r="D3010" s="152"/>
      <c r="E3010" s="180"/>
      <c r="F3010" s="155"/>
      <c r="G3010" s="217"/>
      <c r="H3010" s="176"/>
      <c r="I3010" s="183"/>
      <c r="J3010" s="169"/>
      <c r="K3010" s="162"/>
      <c r="L3010" s="162"/>
      <c r="M3010" s="162"/>
      <c r="N3010" s="169"/>
      <c r="O3010" s="183"/>
      <c r="P3010" s="169"/>
      <c r="Q3010" s="183"/>
      <c r="R3010" s="177"/>
      <c r="S3010" s="177"/>
      <c r="T3010" s="177"/>
      <c r="U3010" s="155"/>
      <c r="V3010" s="155" t="b">
        <v>0</v>
      </c>
      <c r="W3010" s="168"/>
      <c r="X3010" s="168"/>
      <c r="Y3010" s="364"/>
      <c r="Z3010" s="169"/>
      <c r="AA3010" s="163" t="str">
        <f t="shared" si="70"/>
        <v>https://shopeefood.vn/bo-suu-tap/</v>
      </c>
      <c r="AB3010" s="351"/>
    </row>
    <row r="3011" spans="1:28" ht="14">
      <c r="A3011" s="151"/>
      <c r="B3011" s="152"/>
      <c r="C3011" s="152"/>
      <c r="D3011" s="152"/>
      <c r="E3011" s="180"/>
      <c r="F3011" s="155"/>
      <c r="G3011" s="217"/>
      <c r="H3011" s="176"/>
      <c r="I3011" s="183"/>
      <c r="J3011" s="169"/>
      <c r="K3011" s="162"/>
      <c r="L3011" s="162"/>
      <c r="M3011" s="162"/>
      <c r="N3011" s="169"/>
      <c r="O3011" s="183"/>
      <c r="P3011" s="169"/>
      <c r="Q3011" s="183"/>
      <c r="R3011" s="177"/>
      <c r="S3011" s="177"/>
      <c r="T3011" s="177"/>
      <c r="U3011" s="155"/>
      <c r="V3011" s="155" t="b">
        <v>0</v>
      </c>
      <c r="W3011" s="168"/>
      <c r="X3011" s="168"/>
      <c r="Y3011" s="364"/>
      <c r="Z3011" s="169"/>
      <c r="AA3011" s="163" t="str">
        <f t="shared" si="70"/>
        <v>https://shopeefood.vn/bo-suu-tap/</v>
      </c>
      <c r="AB3011" s="351"/>
    </row>
    <row r="3012" spans="1:28" ht="14">
      <c r="A3012" s="151"/>
      <c r="B3012" s="152"/>
      <c r="C3012" s="152"/>
      <c r="D3012" s="152"/>
      <c r="E3012" s="180"/>
      <c r="F3012" s="155"/>
      <c r="G3012" s="217"/>
      <c r="H3012" s="176"/>
      <c r="I3012" s="183"/>
      <c r="J3012" s="169"/>
      <c r="K3012" s="162"/>
      <c r="L3012" s="162"/>
      <c r="M3012" s="162"/>
      <c r="N3012" s="169"/>
      <c r="O3012" s="183"/>
      <c r="P3012" s="169"/>
      <c r="Q3012" s="183"/>
      <c r="R3012" s="177"/>
      <c r="S3012" s="177"/>
      <c r="T3012" s="177"/>
      <c r="U3012" s="155"/>
      <c r="V3012" s="155" t="b">
        <v>0</v>
      </c>
      <c r="W3012" s="168"/>
      <c r="X3012" s="168"/>
      <c r="Y3012" s="364"/>
      <c r="Z3012" s="169"/>
      <c r="AA3012" s="163" t="str">
        <f t="shared" si="70"/>
        <v>https://shopeefood.vn/bo-suu-tap/</v>
      </c>
      <c r="AB3012" s="351"/>
    </row>
    <row r="3013" spans="1:28" ht="14">
      <c r="A3013" s="151"/>
      <c r="B3013" s="152"/>
      <c r="C3013" s="152"/>
      <c r="D3013" s="152"/>
      <c r="E3013" s="180"/>
      <c r="F3013" s="155"/>
      <c r="G3013" s="217"/>
      <c r="H3013" s="176"/>
      <c r="I3013" s="183"/>
      <c r="J3013" s="169"/>
      <c r="K3013" s="162"/>
      <c r="L3013" s="162"/>
      <c r="M3013" s="162"/>
      <c r="N3013" s="169"/>
      <c r="O3013" s="183"/>
      <c r="P3013" s="169"/>
      <c r="Q3013" s="183"/>
      <c r="R3013" s="177"/>
      <c r="S3013" s="177"/>
      <c r="T3013" s="177"/>
      <c r="U3013" s="155"/>
      <c r="V3013" s="155" t="b">
        <v>0</v>
      </c>
      <c r="W3013" s="168"/>
      <c r="X3013" s="168"/>
      <c r="Y3013" s="364"/>
      <c r="Z3013" s="169"/>
      <c r="AA3013" s="163" t="str">
        <f t="shared" si="70"/>
        <v>https://shopeefood.vn/bo-suu-tap/</v>
      </c>
      <c r="AB3013" s="351"/>
    </row>
    <row r="3014" spans="1:28" ht="14">
      <c r="A3014" s="151"/>
      <c r="B3014" s="152"/>
      <c r="C3014" s="152"/>
      <c r="D3014" s="152"/>
      <c r="E3014" s="180"/>
      <c r="F3014" s="155"/>
      <c r="G3014" s="217"/>
      <c r="H3014" s="176"/>
      <c r="I3014" s="183"/>
      <c r="J3014" s="169"/>
      <c r="K3014" s="162"/>
      <c r="L3014" s="162"/>
      <c r="M3014" s="162"/>
      <c r="N3014" s="169"/>
      <c r="O3014" s="183"/>
      <c r="P3014" s="169"/>
      <c r="Q3014" s="183"/>
      <c r="R3014" s="177"/>
      <c r="S3014" s="177"/>
      <c r="T3014" s="177"/>
      <c r="U3014" s="155"/>
      <c r="V3014" s="155" t="b">
        <v>0</v>
      </c>
      <c r="W3014" s="168"/>
      <c r="X3014" s="168"/>
      <c r="Y3014" s="364"/>
      <c r="Z3014" s="169"/>
      <c r="AA3014" s="163" t="str">
        <f t="shared" si="70"/>
        <v>https://shopeefood.vn/bo-suu-tap/</v>
      </c>
      <c r="AB3014" s="351"/>
    </row>
    <row r="3015" spans="1:28" ht="14">
      <c r="A3015" s="151"/>
      <c r="B3015" s="152"/>
      <c r="C3015" s="152"/>
      <c r="D3015" s="152"/>
      <c r="E3015" s="180"/>
      <c r="F3015" s="155"/>
      <c r="G3015" s="217"/>
      <c r="H3015" s="176"/>
      <c r="I3015" s="183"/>
      <c r="J3015" s="169"/>
      <c r="K3015" s="162"/>
      <c r="L3015" s="162"/>
      <c r="M3015" s="162"/>
      <c r="N3015" s="169"/>
      <c r="O3015" s="183"/>
      <c r="P3015" s="169"/>
      <c r="Q3015" s="183"/>
      <c r="R3015" s="177"/>
      <c r="S3015" s="177"/>
      <c r="T3015" s="177"/>
      <c r="U3015" s="155"/>
      <c r="V3015" s="155" t="b">
        <v>0</v>
      </c>
      <c r="W3015" s="168"/>
      <c r="X3015" s="168"/>
      <c r="Y3015" s="364"/>
      <c r="Z3015" s="169"/>
      <c r="AA3015" s="163" t="str">
        <f t="shared" si="70"/>
        <v>https://shopeefood.vn/bo-suu-tap/</v>
      </c>
      <c r="AB3015" s="351"/>
    </row>
    <row r="3016" spans="1:28" ht="14">
      <c r="A3016" s="151"/>
      <c r="B3016" s="152"/>
      <c r="C3016" s="152"/>
      <c r="D3016" s="152"/>
      <c r="E3016" s="180"/>
      <c r="F3016" s="155"/>
      <c r="G3016" s="217"/>
      <c r="H3016" s="176"/>
      <c r="I3016" s="183"/>
      <c r="J3016" s="169"/>
      <c r="K3016" s="162"/>
      <c r="L3016" s="162"/>
      <c r="M3016" s="162"/>
      <c r="N3016" s="169"/>
      <c r="O3016" s="183"/>
      <c r="P3016" s="169"/>
      <c r="Q3016" s="183"/>
      <c r="R3016" s="177"/>
      <c r="S3016" s="177"/>
      <c r="T3016" s="177"/>
      <c r="U3016" s="155"/>
      <c r="V3016" s="155" t="b">
        <v>0</v>
      </c>
      <c r="W3016" s="168"/>
      <c r="X3016" s="168"/>
      <c r="Y3016" s="364"/>
      <c r="Z3016" s="169"/>
      <c r="AA3016" s="163" t="str">
        <f t="shared" si="70"/>
        <v>https://shopeefood.vn/bo-suu-tap/</v>
      </c>
      <c r="AB3016" s="351"/>
    </row>
    <row r="3017" spans="1:28" ht="14">
      <c r="A3017" s="151"/>
      <c r="B3017" s="152"/>
      <c r="C3017" s="152"/>
      <c r="D3017" s="152"/>
      <c r="E3017" s="180"/>
      <c r="F3017" s="155"/>
      <c r="G3017" s="217"/>
      <c r="H3017" s="176"/>
      <c r="I3017" s="183"/>
      <c r="J3017" s="169"/>
      <c r="K3017" s="162"/>
      <c r="L3017" s="162"/>
      <c r="M3017" s="162"/>
      <c r="N3017" s="169"/>
      <c r="O3017" s="183"/>
      <c r="P3017" s="169"/>
      <c r="Q3017" s="183"/>
      <c r="R3017" s="177"/>
      <c r="S3017" s="177"/>
      <c r="T3017" s="177"/>
      <c r="U3017" s="155"/>
      <c r="V3017" s="155" t="b">
        <v>0</v>
      </c>
      <c r="W3017" s="168"/>
      <c r="X3017" s="168"/>
      <c r="Y3017" s="364"/>
      <c r="Z3017" s="169"/>
      <c r="AA3017" s="163" t="str">
        <f t="shared" si="70"/>
        <v>https://shopeefood.vn/bo-suu-tap/</v>
      </c>
      <c r="AB3017" s="351"/>
    </row>
    <row r="3018" spans="1:28" ht="14">
      <c r="A3018" s="151"/>
      <c r="B3018" s="152"/>
      <c r="C3018" s="152"/>
      <c r="D3018" s="152"/>
      <c r="E3018" s="180"/>
      <c r="F3018" s="155"/>
      <c r="G3018" s="217"/>
      <c r="H3018" s="176"/>
      <c r="I3018" s="183"/>
      <c r="J3018" s="169"/>
      <c r="K3018" s="162"/>
      <c r="L3018" s="162"/>
      <c r="M3018" s="162"/>
      <c r="N3018" s="169"/>
      <c r="O3018" s="183"/>
      <c r="P3018" s="169"/>
      <c r="Q3018" s="183"/>
      <c r="R3018" s="177"/>
      <c r="S3018" s="177"/>
      <c r="T3018" s="177"/>
      <c r="U3018" s="155"/>
      <c r="V3018" s="155" t="b">
        <v>0</v>
      </c>
      <c r="W3018" s="168"/>
      <c r="X3018" s="168"/>
      <c r="Y3018" s="364"/>
      <c r="Z3018" s="169"/>
      <c r="AA3018" s="163" t="str">
        <f t="shared" si="70"/>
        <v>https://shopeefood.vn/bo-suu-tap/</v>
      </c>
      <c r="AB3018" s="351"/>
    </row>
    <row r="3019" spans="1:28" ht="14">
      <c r="A3019" s="151"/>
      <c r="B3019" s="152"/>
      <c r="C3019" s="152"/>
      <c r="D3019" s="152"/>
      <c r="E3019" s="180"/>
      <c r="F3019" s="155"/>
      <c r="G3019" s="217"/>
      <c r="H3019" s="176"/>
      <c r="I3019" s="183"/>
      <c r="J3019" s="169"/>
      <c r="K3019" s="162"/>
      <c r="L3019" s="162"/>
      <c r="M3019" s="162"/>
      <c r="N3019" s="169"/>
      <c r="O3019" s="183"/>
      <c r="P3019" s="169"/>
      <c r="Q3019" s="183"/>
      <c r="R3019" s="177"/>
      <c r="S3019" s="177"/>
      <c r="T3019" s="177"/>
      <c r="U3019" s="155"/>
      <c r="V3019" s="155" t="b">
        <v>0</v>
      </c>
      <c r="W3019" s="168"/>
      <c r="X3019" s="168"/>
      <c r="Y3019" s="364"/>
      <c r="Z3019" s="169"/>
      <c r="AA3019" s="163" t="str">
        <f t="shared" si="70"/>
        <v>https://shopeefood.vn/bo-suu-tap/</v>
      </c>
      <c r="AB3019" s="351"/>
    </row>
    <row r="3020" spans="1:28" ht="14">
      <c r="A3020" s="151"/>
      <c r="B3020" s="152"/>
      <c r="C3020" s="152"/>
      <c r="D3020" s="152"/>
      <c r="E3020" s="180"/>
      <c r="F3020" s="155"/>
      <c r="G3020" s="217"/>
      <c r="H3020" s="176"/>
      <c r="I3020" s="183"/>
      <c r="J3020" s="169"/>
      <c r="K3020" s="162"/>
      <c r="L3020" s="162"/>
      <c r="M3020" s="162"/>
      <c r="N3020" s="169"/>
      <c r="O3020" s="183"/>
      <c r="P3020" s="169"/>
      <c r="Q3020" s="183"/>
      <c r="R3020" s="177"/>
      <c r="S3020" s="177"/>
      <c r="T3020" s="177"/>
      <c r="U3020" s="155"/>
      <c r="V3020" s="155" t="b">
        <v>0</v>
      </c>
      <c r="W3020" s="168"/>
      <c r="X3020" s="168"/>
      <c r="Y3020" s="364"/>
      <c r="Z3020" s="169"/>
      <c r="AA3020" s="163" t="str">
        <f t="shared" si="70"/>
        <v>https://shopeefood.vn/bo-suu-tap/</v>
      </c>
      <c r="AB3020" s="351"/>
    </row>
    <row r="3021" spans="1:28" ht="14">
      <c r="A3021" s="151"/>
      <c r="B3021" s="152"/>
      <c r="C3021" s="152"/>
      <c r="D3021" s="152"/>
      <c r="E3021" s="180"/>
      <c r="F3021" s="155"/>
      <c r="G3021" s="217"/>
      <c r="H3021" s="176"/>
      <c r="I3021" s="183"/>
      <c r="J3021" s="169"/>
      <c r="K3021" s="162"/>
      <c r="L3021" s="162"/>
      <c r="M3021" s="162"/>
      <c r="N3021" s="169"/>
      <c r="O3021" s="183"/>
      <c r="P3021" s="169"/>
      <c r="Q3021" s="183"/>
      <c r="R3021" s="177"/>
      <c r="S3021" s="177"/>
      <c r="T3021" s="177"/>
      <c r="U3021" s="155"/>
      <c r="V3021" s="155" t="b">
        <v>0</v>
      </c>
      <c r="W3021" s="168"/>
      <c r="X3021" s="168"/>
      <c r="Y3021" s="364"/>
      <c r="Z3021" s="169"/>
      <c r="AA3021" s="163" t="str">
        <f t="shared" si="70"/>
        <v>https://shopeefood.vn/bo-suu-tap/</v>
      </c>
      <c r="AB3021" s="351"/>
    </row>
    <row r="3022" spans="1:28" ht="14">
      <c r="A3022" s="151"/>
      <c r="B3022" s="152"/>
      <c r="C3022" s="152"/>
      <c r="D3022" s="152"/>
      <c r="E3022" s="180"/>
      <c r="F3022" s="155"/>
      <c r="G3022" s="217"/>
      <c r="H3022" s="176"/>
      <c r="I3022" s="183"/>
      <c r="J3022" s="169"/>
      <c r="K3022" s="162"/>
      <c r="L3022" s="162"/>
      <c r="M3022" s="162"/>
      <c r="N3022" s="169"/>
      <c r="O3022" s="183"/>
      <c r="P3022" s="169"/>
      <c r="Q3022" s="183"/>
      <c r="R3022" s="177"/>
      <c r="S3022" s="177"/>
      <c r="T3022" s="177"/>
      <c r="U3022" s="155"/>
      <c r="V3022" s="155" t="b">
        <v>0</v>
      </c>
      <c r="W3022" s="168"/>
      <c r="X3022" s="168"/>
      <c r="Y3022" s="364"/>
      <c r="Z3022" s="169"/>
      <c r="AA3022" s="163" t="str">
        <f t="shared" si="70"/>
        <v>https://shopeefood.vn/bo-suu-tap/</v>
      </c>
      <c r="AB3022" s="351"/>
    </row>
    <row r="3023" spans="1:28" ht="14">
      <c r="A3023" s="151"/>
      <c r="B3023" s="152"/>
      <c r="C3023" s="152"/>
      <c r="D3023" s="152"/>
      <c r="E3023" s="180"/>
      <c r="F3023" s="155"/>
      <c r="G3023" s="217"/>
      <c r="H3023" s="176"/>
      <c r="I3023" s="183"/>
      <c r="J3023" s="169"/>
      <c r="K3023" s="162"/>
      <c r="L3023" s="162"/>
      <c r="M3023" s="162"/>
      <c r="N3023" s="169"/>
      <c r="O3023" s="183"/>
      <c r="P3023" s="169"/>
      <c r="Q3023" s="183"/>
      <c r="R3023" s="177"/>
      <c r="S3023" s="177"/>
      <c r="T3023" s="177"/>
      <c r="U3023" s="155"/>
      <c r="V3023" s="155" t="b">
        <v>0</v>
      </c>
      <c r="W3023" s="168"/>
      <c r="X3023" s="168"/>
      <c r="Y3023" s="364"/>
      <c r="Z3023" s="169"/>
      <c r="AA3023" s="163" t="str">
        <f t="shared" si="70"/>
        <v>https://shopeefood.vn/bo-suu-tap/</v>
      </c>
      <c r="AB3023" s="351"/>
    </row>
    <row r="3024" spans="1:28" ht="14">
      <c r="A3024" s="151"/>
      <c r="B3024" s="152"/>
      <c r="C3024" s="152"/>
      <c r="D3024" s="152"/>
      <c r="E3024" s="180"/>
      <c r="F3024" s="155"/>
      <c r="G3024" s="217"/>
      <c r="H3024" s="176"/>
      <c r="I3024" s="183"/>
      <c r="J3024" s="169"/>
      <c r="K3024" s="162"/>
      <c r="L3024" s="162"/>
      <c r="M3024" s="162"/>
      <c r="N3024" s="169"/>
      <c r="O3024" s="183"/>
      <c r="P3024" s="169"/>
      <c r="Q3024" s="183"/>
      <c r="R3024" s="177"/>
      <c r="S3024" s="177"/>
      <c r="T3024" s="177"/>
      <c r="U3024" s="155"/>
      <c r="V3024" s="155" t="b">
        <v>0</v>
      </c>
      <c r="W3024" s="168"/>
      <c r="X3024" s="168"/>
      <c r="Y3024" s="364"/>
      <c r="Z3024" s="169"/>
      <c r="AA3024" s="163" t="str">
        <f t="shared" si="70"/>
        <v>https://shopeefood.vn/bo-suu-tap/</v>
      </c>
      <c r="AB3024" s="351"/>
    </row>
    <row r="3025" spans="1:28" ht="14">
      <c r="A3025" s="151"/>
      <c r="B3025" s="152"/>
      <c r="C3025" s="152"/>
      <c r="D3025" s="152"/>
      <c r="E3025" s="180"/>
      <c r="F3025" s="155"/>
      <c r="G3025" s="217"/>
      <c r="H3025" s="176"/>
      <c r="I3025" s="183"/>
      <c r="J3025" s="169"/>
      <c r="K3025" s="162"/>
      <c r="L3025" s="162"/>
      <c r="M3025" s="162"/>
      <c r="N3025" s="169"/>
      <c r="O3025" s="183"/>
      <c r="P3025" s="169"/>
      <c r="Q3025" s="183"/>
      <c r="R3025" s="177"/>
      <c r="S3025" s="177"/>
      <c r="T3025" s="177"/>
      <c r="U3025" s="155"/>
      <c r="V3025" s="155" t="b">
        <v>0</v>
      </c>
      <c r="W3025" s="168"/>
      <c r="X3025" s="168"/>
      <c r="Y3025" s="364"/>
      <c r="Z3025" s="169"/>
      <c r="AA3025" s="163" t="str">
        <f t="shared" si="70"/>
        <v>https://shopeefood.vn/bo-suu-tap/</v>
      </c>
      <c r="AB3025" s="351"/>
    </row>
    <row r="3026" spans="1:28" ht="14">
      <c r="A3026" s="151"/>
      <c r="B3026" s="152"/>
      <c r="C3026" s="152"/>
      <c r="D3026" s="152"/>
      <c r="E3026" s="180"/>
      <c r="F3026" s="155"/>
      <c r="G3026" s="217"/>
      <c r="H3026" s="176"/>
      <c r="I3026" s="183"/>
      <c r="J3026" s="169"/>
      <c r="K3026" s="162"/>
      <c r="L3026" s="162"/>
      <c r="M3026" s="162"/>
      <c r="N3026" s="169"/>
      <c r="O3026" s="183"/>
      <c r="P3026" s="169"/>
      <c r="Q3026" s="183"/>
      <c r="R3026" s="177"/>
      <c r="S3026" s="177"/>
      <c r="T3026" s="177"/>
      <c r="U3026" s="155"/>
      <c r="V3026" s="155" t="b">
        <v>0</v>
      </c>
      <c r="W3026" s="168"/>
      <c r="X3026" s="168"/>
      <c r="Y3026" s="364"/>
      <c r="Z3026" s="169"/>
      <c r="AA3026" s="163" t="str">
        <f t="shared" si="70"/>
        <v>https://shopeefood.vn/bo-suu-tap/</v>
      </c>
      <c r="AB3026" s="351"/>
    </row>
    <row r="3027" spans="1:28" ht="14">
      <c r="A3027" s="151"/>
      <c r="B3027" s="152"/>
      <c r="C3027" s="152"/>
      <c r="D3027" s="152"/>
      <c r="E3027" s="180"/>
      <c r="F3027" s="155"/>
      <c r="G3027" s="217"/>
      <c r="H3027" s="176"/>
      <c r="I3027" s="183"/>
      <c r="J3027" s="169"/>
      <c r="K3027" s="162"/>
      <c r="L3027" s="162"/>
      <c r="M3027" s="162"/>
      <c r="N3027" s="169"/>
      <c r="O3027" s="183"/>
      <c r="P3027" s="169"/>
      <c r="Q3027" s="183"/>
      <c r="R3027" s="177"/>
      <c r="S3027" s="177"/>
      <c r="T3027" s="177"/>
      <c r="U3027" s="155"/>
      <c r="V3027" s="155" t="b">
        <v>0</v>
      </c>
      <c r="W3027" s="168"/>
      <c r="X3027" s="168"/>
      <c r="Y3027" s="364"/>
      <c r="Z3027" s="169"/>
      <c r="AA3027" s="163" t="str">
        <f t="shared" si="70"/>
        <v>https://shopeefood.vn/bo-suu-tap/</v>
      </c>
      <c r="AB3027" s="351"/>
    </row>
    <row r="3028" spans="1:28" ht="14">
      <c r="A3028" s="151"/>
      <c r="B3028" s="152"/>
      <c r="C3028" s="152"/>
      <c r="D3028" s="152"/>
      <c r="E3028" s="180"/>
      <c r="F3028" s="155"/>
      <c r="G3028" s="217"/>
      <c r="H3028" s="176"/>
      <c r="I3028" s="183"/>
      <c r="J3028" s="169"/>
      <c r="K3028" s="162"/>
      <c r="L3028" s="162"/>
      <c r="M3028" s="162"/>
      <c r="N3028" s="169"/>
      <c r="O3028" s="183"/>
      <c r="P3028" s="169"/>
      <c r="Q3028" s="183"/>
      <c r="R3028" s="177"/>
      <c r="S3028" s="177"/>
      <c r="T3028" s="177"/>
      <c r="U3028" s="155"/>
      <c r="V3028" s="155" t="b">
        <v>0</v>
      </c>
      <c r="W3028" s="168"/>
      <c r="X3028" s="168"/>
      <c r="Y3028" s="364"/>
      <c r="Z3028" s="169"/>
      <c r="AA3028" s="163" t="str">
        <f t="shared" si="70"/>
        <v>https://shopeefood.vn/bo-suu-tap/</v>
      </c>
      <c r="AB3028" s="351"/>
    </row>
    <row r="3029" spans="1:28" ht="14">
      <c r="A3029" s="151"/>
      <c r="B3029" s="152"/>
      <c r="C3029" s="152"/>
      <c r="D3029" s="152"/>
      <c r="E3029" s="180"/>
      <c r="F3029" s="155"/>
      <c r="G3029" s="217"/>
      <c r="H3029" s="176"/>
      <c r="I3029" s="183"/>
      <c r="J3029" s="169"/>
      <c r="K3029" s="162"/>
      <c r="L3029" s="162"/>
      <c r="M3029" s="162"/>
      <c r="N3029" s="169"/>
      <c r="O3029" s="183"/>
      <c r="P3029" s="169"/>
      <c r="Q3029" s="183"/>
      <c r="R3029" s="177"/>
      <c r="S3029" s="177"/>
      <c r="T3029" s="177"/>
      <c r="U3029" s="155"/>
      <c r="V3029" s="155" t="b">
        <v>0</v>
      </c>
      <c r="W3029" s="168"/>
      <c r="X3029" s="168"/>
      <c r="Y3029" s="364"/>
      <c r="Z3029" s="169"/>
      <c r="AA3029" s="163" t="str">
        <f t="shared" si="70"/>
        <v>https://shopeefood.vn/bo-suu-tap/</v>
      </c>
      <c r="AB3029" s="351"/>
    </row>
    <row r="3030" spans="1:28" ht="14">
      <c r="A3030" s="151"/>
      <c r="B3030" s="152"/>
      <c r="C3030" s="152"/>
      <c r="D3030" s="152"/>
      <c r="E3030" s="180"/>
      <c r="F3030" s="155"/>
      <c r="G3030" s="217"/>
      <c r="H3030" s="176"/>
      <c r="I3030" s="183"/>
      <c r="J3030" s="169"/>
      <c r="K3030" s="162"/>
      <c r="L3030" s="162"/>
      <c r="M3030" s="162"/>
      <c r="N3030" s="169"/>
      <c r="O3030" s="183"/>
      <c r="P3030" s="169"/>
      <c r="Q3030" s="183"/>
      <c r="R3030" s="177"/>
      <c r="S3030" s="177"/>
      <c r="T3030" s="177"/>
      <c r="U3030" s="155"/>
      <c r="V3030" s="155" t="b">
        <v>0</v>
      </c>
      <c r="W3030" s="168"/>
      <c r="X3030" s="168"/>
      <c r="Y3030" s="364"/>
      <c r="Z3030" s="169"/>
      <c r="AA3030" s="163" t="str">
        <f t="shared" si="70"/>
        <v>https://shopeefood.vn/bo-suu-tap/</v>
      </c>
      <c r="AB3030" s="351"/>
    </row>
    <row r="3031" spans="1:28" ht="14">
      <c r="A3031" s="151"/>
      <c r="B3031" s="152"/>
      <c r="C3031" s="152"/>
      <c r="D3031" s="152"/>
      <c r="E3031" s="180"/>
      <c r="F3031" s="155"/>
      <c r="G3031" s="217"/>
      <c r="H3031" s="176"/>
      <c r="I3031" s="183"/>
      <c r="J3031" s="169"/>
      <c r="K3031" s="162"/>
      <c r="L3031" s="162"/>
      <c r="M3031" s="162"/>
      <c r="N3031" s="169"/>
      <c r="O3031" s="183"/>
      <c r="P3031" s="169"/>
      <c r="Q3031" s="183"/>
      <c r="R3031" s="177"/>
      <c r="S3031" s="177"/>
      <c r="T3031" s="177"/>
      <c r="U3031" s="155"/>
      <c r="V3031" s="155" t="b">
        <v>0</v>
      </c>
      <c r="W3031" s="168"/>
      <c r="X3031" s="168"/>
      <c r="Y3031" s="364"/>
      <c r="Z3031" s="169"/>
      <c r="AA3031" s="163" t="str">
        <f t="shared" si="70"/>
        <v>https://shopeefood.vn/bo-suu-tap/</v>
      </c>
      <c r="AB3031" s="351"/>
    </row>
    <row r="3032" spans="1:28" ht="14">
      <c r="A3032" s="151"/>
      <c r="B3032" s="152"/>
      <c r="C3032" s="152"/>
      <c r="D3032" s="152"/>
      <c r="E3032" s="180"/>
      <c r="F3032" s="155"/>
      <c r="G3032" s="217"/>
      <c r="H3032" s="176"/>
      <c r="I3032" s="183"/>
      <c r="J3032" s="169"/>
      <c r="K3032" s="162"/>
      <c r="L3032" s="162"/>
      <c r="M3032" s="162"/>
      <c r="N3032" s="169"/>
      <c r="O3032" s="183"/>
      <c r="P3032" s="169"/>
      <c r="Q3032" s="183"/>
      <c r="R3032" s="177"/>
      <c r="S3032" s="177"/>
      <c r="T3032" s="177"/>
      <c r="U3032" s="155"/>
      <c r="V3032" s="155" t="b">
        <v>0</v>
      </c>
      <c r="W3032" s="168"/>
      <c r="X3032" s="168"/>
      <c r="Y3032" s="364"/>
      <c r="Z3032" s="169"/>
      <c r="AA3032" s="163" t="str">
        <f t="shared" si="70"/>
        <v>https://shopeefood.vn/bo-suu-tap/</v>
      </c>
      <c r="AB3032" s="351"/>
    </row>
    <row r="3033" spans="1:28" ht="14">
      <c r="A3033" s="151"/>
      <c r="B3033" s="152"/>
      <c r="C3033" s="152"/>
      <c r="D3033" s="152"/>
      <c r="E3033" s="180"/>
      <c r="F3033" s="155"/>
      <c r="G3033" s="217"/>
      <c r="H3033" s="176"/>
      <c r="I3033" s="183"/>
      <c r="J3033" s="169"/>
      <c r="K3033" s="162"/>
      <c r="L3033" s="162"/>
      <c r="M3033" s="162"/>
      <c r="N3033" s="169"/>
      <c r="O3033" s="183"/>
      <c r="P3033" s="169"/>
      <c r="Q3033" s="183"/>
      <c r="R3033" s="177"/>
      <c r="S3033" s="177"/>
      <c r="T3033" s="177"/>
      <c r="U3033" s="155"/>
      <c r="V3033" s="155" t="b">
        <v>0</v>
      </c>
      <c r="W3033" s="168"/>
      <c r="X3033" s="168"/>
      <c r="Y3033" s="364"/>
      <c r="Z3033" s="169"/>
      <c r="AA3033" s="163" t="str">
        <f t="shared" si="70"/>
        <v>https://shopeefood.vn/bo-suu-tap/</v>
      </c>
      <c r="AB3033" s="351"/>
    </row>
    <row r="3034" spans="1:28" ht="14">
      <c r="A3034" s="151"/>
      <c r="B3034" s="152"/>
      <c r="C3034" s="152"/>
      <c r="D3034" s="152"/>
      <c r="E3034" s="180"/>
      <c r="F3034" s="155"/>
      <c r="G3034" s="217"/>
      <c r="H3034" s="176"/>
      <c r="I3034" s="183"/>
      <c r="J3034" s="169"/>
      <c r="K3034" s="162"/>
      <c r="L3034" s="162"/>
      <c r="M3034" s="162"/>
      <c r="N3034" s="169"/>
      <c r="O3034" s="183"/>
      <c r="P3034" s="169"/>
      <c r="Q3034" s="183"/>
      <c r="R3034" s="177"/>
      <c r="S3034" s="177"/>
      <c r="T3034" s="177"/>
      <c r="U3034" s="155"/>
      <c r="V3034" s="155" t="b">
        <v>0</v>
      </c>
      <c r="W3034" s="168"/>
      <c r="X3034" s="168"/>
      <c r="Y3034" s="364"/>
      <c r="Z3034" s="169"/>
      <c r="AA3034" s="163" t="str">
        <f t="shared" si="70"/>
        <v>https://shopeefood.vn/bo-suu-tap/</v>
      </c>
      <c r="AB3034" s="351"/>
    </row>
    <row r="3035" spans="1:28" ht="14">
      <c r="A3035" s="151"/>
      <c r="B3035" s="152"/>
      <c r="C3035" s="152"/>
      <c r="D3035" s="152"/>
      <c r="E3035" s="180"/>
      <c r="F3035" s="155"/>
      <c r="G3035" s="217"/>
      <c r="H3035" s="176"/>
      <c r="I3035" s="183"/>
      <c r="J3035" s="169"/>
      <c r="K3035" s="162"/>
      <c r="L3035" s="162"/>
      <c r="M3035" s="162"/>
      <c r="N3035" s="169"/>
      <c r="O3035" s="183"/>
      <c r="P3035" s="169"/>
      <c r="Q3035" s="183"/>
      <c r="R3035" s="177"/>
      <c r="S3035" s="177"/>
      <c r="T3035" s="177"/>
      <c r="U3035" s="155"/>
      <c r="V3035" s="155" t="b">
        <v>0</v>
      </c>
      <c r="W3035" s="168"/>
      <c r="X3035" s="168"/>
      <c r="Y3035" s="364"/>
      <c r="Z3035" s="169"/>
      <c r="AA3035" s="163" t="str">
        <f t="shared" si="70"/>
        <v>https://shopeefood.vn/bo-suu-tap/</v>
      </c>
      <c r="AB3035" s="351"/>
    </row>
    <row r="3036" spans="1:28" ht="14">
      <c r="A3036" s="151"/>
      <c r="B3036" s="152"/>
      <c r="C3036" s="152"/>
      <c r="D3036" s="152"/>
      <c r="E3036" s="180"/>
      <c r="F3036" s="155"/>
      <c r="G3036" s="217"/>
      <c r="H3036" s="176"/>
      <c r="I3036" s="183"/>
      <c r="J3036" s="169"/>
      <c r="K3036" s="162"/>
      <c r="L3036" s="162"/>
      <c r="M3036" s="162"/>
      <c r="N3036" s="169"/>
      <c r="O3036" s="183"/>
      <c r="P3036" s="169"/>
      <c r="Q3036" s="183"/>
      <c r="R3036" s="177"/>
      <c r="S3036" s="177"/>
      <c r="T3036" s="177"/>
      <c r="U3036" s="155"/>
      <c r="V3036" s="155" t="b">
        <v>0</v>
      </c>
      <c r="W3036" s="168"/>
      <c r="X3036" s="168"/>
      <c r="Y3036" s="364"/>
      <c r="Z3036" s="169"/>
      <c r="AA3036" s="163" t="str">
        <f t="shared" si="70"/>
        <v>https://shopeefood.vn/bo-suu-tap/</v>
      </c>
      <c r="AB3036" s="351"/>
    </row>
    <row r="3037" spans="1:28" ht="14">
      <c r="A3037" s="151"/>
      <c r="B3037" s="152"/>
      <c r="C3037" s="152"/>
      <c r="D3037" s="152"/>
      <c r="E3037" s="180"/>
      <c r="F3037" s="155"/>
      <c r="G3037" s="217"/>
      <c r="H3037" s="176"/>
      <c r="I3037" s="183"/>
      <c r="J3037" s="169"/>
      <c r="K3037" s="162"/>
      <c r="L3037" s="162"/>
      <c r="M3037" s="162"/>
      <c r="N3037" s="169"/>
      <c r="O3037" s="183"/>
      <c r="P3037" s="169"/>
      <c r="Q3037" s="183"/>
      <c r="R3037" s="177"/>
      <c r="S3037" s="177"/>
      <c r="T3037" s="177"/>
      <c r="U3037" s="155"/>
      <c r="V3037" s="155" t="b">
        <v>0</v>
      </c>
      <c r="W3037" s="168"/>
      <c r="X3037" s="168"/>
      <c r="Y3037" s="364"/>
      <c r="Z3037" s="169"/>
      <c r="AA3037" s="163" t="str">
        <f t="shared" si="70"/>
        <v>https://shopeefood.vn/bo-suu-tap/</v>
      </c>
      <c r="AB3037" s="351"/>
    </row>
    <row r="3038" spans="1:28" ht="14">
      <c r="A3038" s="151"/>
      <c r="B3038" s="152"/>
      <c r="C3038" s="152"/>
      <c r="D3038" s="152"/>
      <c r="E3038" s="180"/>
      <c r="F3038" s="155"/>
      <c r="G3038" s="217"/>
      <c r="H3038" s="176"/>
      <c r="I3038" s="183"/>
      <c r="J3038" s="169"/>
      <c r="K3038" s="162"/>
      <c r="L3038" s="162"/>
      <c r="M3038" s="162"/>
      <c r="N3038" s="169"/>
      <c r="O3038" s="183"/>
      <c r="P3038" s="169"/>
      <c r="Q3038" s="183"/>
      <c r="R3038" s="177"/>
      <c r="S3038" s="177"/>
      <c r="T3038" s="177"/>
      <c r="U3038" s="155"/>
      <c r="V3038" s="155" t="b">
        <v>0</v>
      </c>
      <c r="W3038" s="168"/>
      <c r="X3038" s="168"/>
      <c r="Y3038" s="364"/>
      <c r="Z3038" s="169"/>
      <c r="AA3038" s="163" t="str">
        <f t="shared" si="70"/>
        <v>https://shopeefood.vn/bo-suu-tap/</v>
      </c>
      <c r="AB3038" s="351"/>
    </row>
    <row r="3039" spans="1:28" ht="14">
      <c r="A3039" s="151"/>
      <c r="B3039" s="152"/>
      <c r="C3039" s="152"/>
      <c r="D3039" s="152"/>
      <c r="E3039" s="180"/>
      <c r="F3039" s="155"/>
      <c r="G3039" s="217"/>
      <c r="H3039" s="176"/>
      <c r="I3039" s="183"/>
      <c r="J3039" s="169"/>
      <c r="K3039" s="162"/>
      <c r="L3039" s="162"/>
      <c r="M3039" s="162"/>
      <c r="N3039" s="169"/>
      <c r="O3039" s="183"/>
      <c r="P3039" s="169"/>
      <c r="Q3039" s="183"/>
      <c r="R3039" s="177"/>
      <c r="S3039" s="177"/>
      <c r="T3039" s="177"/>
      <c r="U3039" s="155"/>
      <c r="V3039" s="155" t="b">
        <v>0</v>
      </c>
      <c r="W3039" s="168"/>
      <c r="X3039" s="168"/>
      <c r="Y3039" s="364"/>
      <c r="Z3039" s="169"/>
      <c r="AA3039" s="163" t="str">
        <f t="shared" si="70"/>
        <v>https://shopeefood.vn/bo-suu-tap/</v>
      </c>
      <c r="AB3039" s="351"/>
    </row>
    <row r="3040" spans="1:28" ht="14">
      <c r="A3040" s="151"/>
      <c r="B3040" s="152"/>
      <c r="C3040" s="152"/>
      <c r="D3040" s="152"/>
      <c r="E3040" s="180"/>
      <c r="F3040" s="155"/>
      <c r="G3040" s="217"/>
      <c r="H3040" s="176"/>
      <c r="I3040" s="183"/>
      <c r="J3040" s="169"/>
      <c r="K3040" s="162"/>
      <c r="L3040" s="162"/>
      <c r="M3040" s="162"/>
      <c r="N3040" s="169"/>
      <c r="O3040" s="183"/>
      <c r="P3040" s="169"/>
      <c r="Q3040" s="183"/>
      <c r="R3040" s="177"/>
      <c r="S3040" s="177"/>
      <c r="T3040" s="177"/>
      <c r="U3040" s="155"/>
      <c r="V3040" s="155" t="b">
        <v>0</v>
      </c>
      <c r="W3040" s="168"/>
      <c r="X3040" s="168"/>
      <c r="Y3040" s="364"/>
      <c r="Z3040" s="169"/>
      <c r="AA3040" s="163" t="str">
        <f t="shared" si="70"/>
        <v>https://shopeefood.vn/bo-suu-tap/</v>
      </c>
      <c r="AB3040" s="351"/>
    </row>
    <row r="3041" spans="1:28" ht="14">
      <c r="A3041" s="151"/>
      <c r="B3041" s="152"/>
      <c r="C3041" s="152"/>
      <c r="D3041" s="152"/>
      <c r="E3041" s="180"/>
      <c r="F3041" s="155"/>
      <c r="G3041" s="217"/>
      <c r="H3041" s="176"/>
      <c r="I3041" s="183"/>
      <c r="J3041" s="169"/>
      <c r="K3041" s="162"/>
      <c r="L3041" s="162"/>
      <c r="M3041" s="162"/>
      <c r="N3041" s="169"/>
      <c r="O3041" s="183"/>
      <c r="P3041" s="169"/>
      <c r="Q3041" s="183"/>
      <c r="R3041" s="177"/>
      <c r="S3041" s="177"/>
      <c r="T3041" s="177"/>
      <c r="U3041" s="155"/>
      <c r="V3041" s="155" t="b">
        <v>0</v>
      </c>
      <c r="W3041" s="168"/>
      <c r="X3041" s="168"/>
      <c r="Y3041" s="364"/>
      <c r="Z3041" s="169"/>
      <c r="AA3041" s="163" t="str">
        <f t="shared" si="70"/>
        <v>https://shopeefood.vn/bo-suu-tap/</v>
      </c>
      <c r="AB3041" s="351"/>
    </row>
    <row r="3042" spans="1:28" ht="14">
      <c r="A3042" s="151"/>
      <c r="B3042" s="152"/>
      <c r="C3042" s="152"/>
      <c r="D3042" s="152"/>
      <c r="E3042" s="180"/>
      <c r="F3042" s="155"/>
      <c r="G3042" s="217"/>
      <c r="H3042" s="176"/>
      <c r="I3042" s="183"/>
      <c r="J3042" s="169"/>
      <c r="K3042" s="162"/>
      <c r="L3042" s="162"/>
      <c r="M3042" s="162"/>
      <c r="N3042" s="169"/>
      <c r="O3042" s="183"/>
      <c r="P3042" s="169"/>
      <c r="Q3042" s="183"/>
      <c r="R3042" s="177"/>
      <c r="S3042" s="177"/>
      <c r="T3042" s="177"/>
      <c r="U3042" s="155"/>
      <c r="V3042" s="155" t="b">
        <v>0</v>
      </c>
      <c r="W3042" s="168"/>
      <c r="X3042" s="168"/>
      <c r="Y3042" s="364"/>
      <c r="Z3042" s="169"/>
      <c r="AA3042" s="163" t="str">
        <f t="shared" si="70"/>
        <v>https://shopeefood.vn/bo-suu-tap/</v>
      </c>
      <c r="AB3042" s="351"/>
    </row>
    <row r="3043" spans="1:28" ht="14">
      <c r="A3043" s="151"/>
      <c r="B3043" s="152"/>
      <c r="C3043" s="152"/>
      <c r="D3043" s="152"/>
      <c r="E3043" s="180"/>
      <c r="F3043" s="155"/>
      <c r="G3043" s="217"/>
      <c r="H3043" s="176"/>
      <c r="I3043" s="183"/>
      <c r="J3043" s="169"/>
      <c r="K3043" s="162"/>
      <c r="L3043" s="162"/>
      <c r="M3043" s="162"/>
      <c r="N3043" s="169"/>
      <c r="O3043" s="183"/>
      <c r="P3043" s="169"/>
      <c r="Q3043" s="183"/>
      <c r="R3043" s="177"/>
      <c r="S3043" s="177"/>
      <c r="T3043" s="177"/>
      <c r="U3043" s="155"/>
      <c r="V3043" s="155" t="b">
        <v>0</v>
      </c>
      <c r="W3043" s="168"/>
      <c r="X3043" s="168"/>
      <c r="Y3043" s="364"/>
      <c r="Z3043" s="169"/>
      <c r="AA3043" s="163" t="str">
        <f t="shared" si="70"/>
        <v>https://shopeefood.vn/bo-suu-tap/</v>
      </c>
      <c r="AB3043" s="351"/>
    </row>
    <row r="3044" spans="1:28" ht="14">
      <c r="A3044" s="151"/>
      <c r="B3044" s="152"/>
      <c r="C3044" s="152"/>
      <c r="D3044" s="152"/>
      <c r="E3044" s="180"/>
      <c r="F3044" s="155"/>
      <c r="G3044" s="217"/>
      <c r="H3044" s="176"/>
      <c r="I3044" s="183"/>
      <c r="J3044" s="169"/>
      <c r="K3044" s="162"/>
      <c r="L3044" s="162"/>
      <c r="M3044" s="162"/>
      <c r="N3044" s="169"/>
      <c r="O3044" s="183"/>
      <c r="P3044" s="169"/>
      <c r="Q3044" s="183"/>
      <c r="R3044" s="177"/>
      <c r="S3044" s="177"/>
      <c r="T3044" s="177"/>
      <c r="U3044" s="155"/>
      <c r="V3044" s="155" t="b">
        <v>0</v>
      </c>
      <c r="W3044" s="168"/>
      <c r="X3044" s="168"/>
      <c r="Y3044" s="364"/>
      <c r="Z3044" s="169"/>
      <c r="AA3044" s="163" t="str">
        <f t="shared" si="70"/>
        <v>https://shopeefood.vn/bo-suu-tap/</v>
      </c>
      <c r="AB3044" s="351"/>
    </row>
    <row r="3045" spans="1:28" ht="14">
      <c r="A3045" s="151"/>
      <c r="B3045" s="152"/>
      <c r="C3045" s="152"/>
      <c r="D3045" s="152"/>
      <c r="E3045" s="180"/>
      <c r="F3045" s="155"/>
      <c r="G3045" s="217"/>
      <c r="H3045" s="176"/>
      <c r="I3045" s="183"/>
      <c r="J3045" s="169"/>
      <c r="K3045" s="162"/>
      <c r="L3045" s="162"/>
      <c r="M3045" s="162"/>
      <c r="N3045" s="169"/>
      <c r="O3045" s="183"/>
      <c r="P3045" s="169"/>
      <c r="Q3045" s="183"/>
      <c r="R3045" s="177"/>
      <c r="S3045" s="177"/>
      <c r="T3045" s="177"/>
      <c r="U3045" s="155"/>
      <c r="V3045" s="155" t="b">
        <v>0</v>
      </c>
      <c r="W3045" s="168"/>
      <c r="X3045" s="168"/>
      <c r="Y3045" s="364"/>
      <c r="Z3045" s="169"/>
      <c r="AA3045" s="163" t="str">
        <f t="shared" si="70"/>
        <v>https://shopeefood.vn/bo-suu-tap/</v>
      </c>
      <c r="AB3045" s="351"/>
    </row>
    <row r="3046" spans="1:28" ht="14">
      <c r="A3046" s="151"/>
      <c r="B3046" s="152"/>
      <c r="C3046" s="152"/>
      <c r="D3046" s="152"/>
      <c r="E3046" s="180"/>
      <c r="F3046" s="155"/>
      <c r="G3046" s="217"/>
      <c r="H3046" s="176"/>
      <c r="I3046" s="183"/>
      <c r="J3046" s="169"/>
      <c r="K3046" s="162"/>
      <c r="L3046" s="162"/>
      <c r="M3046" s="162"/>
      <c r="N3046" s="169"/>
      <c r="O3046" s="183"/>
      <c r="P3046" s="169"/>
      <c r="Q3046" s="183"/>
      <c r="R3046" s="177"/>
      <c r="S3046" s="177"/>
      <c r="T3046" s="177"/>
      <c r="U3046" s="155"/>
      <c r="V3046" s="155" t="b">
        <v>0</v>
      </c>
      <c r="W3046" s="168"/>
      <c r="X3046" s="168"/>
      <c r="Y3046" s="364"/>
      <c r="Z3046" s="169"/>
      <c r="AA3046" s="163" t="str">
        <f t="shared" si="70"/>
        <v>https://shopeefood.vn/bo-suu-tap/</v>
      </c>
      <c r="AB3046" s="351"/>
    </row>
    <row r="3047" spans="1:28" ht="14">
      <c r="A3047" s="151"/>
      <c r="B3047" s="152"/>
      <c r="C3047" s="152"/>
      <c r="D3047" s="152"/>
      <c r="E3047" s="180"/>
      <c r="F3047" s="155"/>
      <c r="G3047" s="217"/>
      <c r="H3047" s="176"/>
      <c r="I3047" s="183"/>
      <c r="J3047" s="169"/>
      <c r="K3047" s="162"/>
      <c r="L3047" s="162"/>
      <c r="M3047" s="162"/>
      <c r="N3047" s="169"/>
      <c r="O3047" s="183"/>
      <c r="P3047" s="169"/>
      <c r="Q3047" s="183"/>
      <c r="R3047" s="177"/>
      <c r="S3047" s="177"/>
      <c r="T3047" s="177"/>
      <c r="U3047" s="155"/>
      <c r="V3047" s="155" t="b">
        <v>0</v>
      </c>
      <c r="W3047" s="168"/>
      <c r="X3047" s="168"/>
      <c r="Y3047" s="364"/>
      <c r="Z3047" s="169"/>
      <c r="AA3047" s="163" t="str">
        <f t="shared" si="70"/>
        <v>https://shopeefood.vn/bo-suu-tap/</v>
      </c>
      <c r="AB3047" s="351"/>
    </row>
    <row r="3048" spans="1:28" ht="14">
      <c r="A3048" s="151"/>
      <c r="B3048" s="152"/>
      <c r="C3048" s="152"/>
      <c r="D3048" s="152"/>
      <c r="E3048" s="180"/>
      <c r="F3048" s="155"/>
      <c r="G3048" s="217"/>
      <c r="H3048" s="176"/>
      <c r="I3048" s="183"/>
      <c r="J3048" s="169"/>
      <c r="K3048" s="162"/>
      <c r="L3048" s="162"/>
      <c r="M3048" s="162"/>
      <c r="N3048" s="169"/>
      <c r="O3048" s="183"/>
      <c r="P3048" s="169"/>
      <c r="Q3048" s="183"/>
      <c r="R3048" s="177"/>
      <c r="S3048" s="177"/>
      <c r="T3048" s="177"/>
      <c r="U3048" s="155"/>
      <c r="V3048" s="155" t="b">
        <v>0</v>
      </c>
      <c r="W3048" s="168"/>
      <c r="X3048" s="168"/>
      <c r="Y3048" s="364"/>
      <c r="Z3048" s="169"/>
      <c r="AA3048" s="163" t="str">
        <f t="shared" si="70"/>
        <v>https://shopeefood.vn/bo-suu-tap/</v>
      </c>
      <c r="AB3048" s="351"/>
    </row>
    <row r="3049" spans="1:28" ht="14">
      <c r="A3049" s="151"/>
      <c r="B3049" s="152"/>
      <c r="C3049" s="152"/>
      <c r="D3049" s="152"/>
      <c r="E3049" s="180"/>
      <c r="F3049" s="155"/>
      <c r="G3049" s="217"/>
      <c r="H3049" s="176"/>
      <c r="I3049" s="183"/>
      <c r="J3049" s="169"/>
      <c r="K3049" s="162"/>
      <c r="L3049" s="162"/>
      <c r="M3049" s="162"/>
      <c r="N3049" s="169"/>
      <c r="O3049" s="183"/>
      <c r="P3049" s="169"/>
      <c r="Q3049" s="183"/>
      <c r="R3049" s="177"/>
      <c r="S3049" s="177"/>
      <c r="T3049" s="177"/>
      <c r="U3049" s="155"/>
      <c r="V3049" s="155" t="b">
        <v>0</v>
      </c>
      <c r="W3049" s="168"/>
      <c r="X3049" s="168"/>
      <c r="Y3049" s="364"/>
      <c r="Z3049" s="169"/>
      <c r="AA3049" s="163" t="str">
        <f t="shared" si="70"/>
        <v>https://shopeefood.vn/bo-suu-tap/</v>
      </c>
      <c r="AB3049" s="351"/>
    </row>
    <row r="3050" spans="1:28" ht="14">
      <c r="A3050" s="151"/>
      <c r="B3050" s="152"/>
      <c r="C3050" s="152"/>
      <c r="D3050" s="152"/>
      <c r="E3050" s="180"/>
      <c r="F3050" s="155"/>
      <c r="G3050" s="217"/>
      <c r="H3050" s="176"/>
      <c r="I3050" s="183"/>
      <c r="J3050" s="169"/>
      <c r="K3050" s="162"/>
      <c r="L3050" s="162"/>
      <c r="M3050" s="162"/>
      <c r="N3050" s="169"/>
      <c r="O3050" s="183"/>
      <c r="P3050" s="169"/>
      <c r="Q3050" s="183"/>
      <c r="R3050" s="177"/>
      <c r="S3050" s="177"/>
      <c r="T3050" s="177"/>
      <c r="U3050" s="155"/>
      <c r="V3050" s="155" t="b">
        <v>0</v>
      </c>
      <c r="W3050" s="168"/>
      <c r="X3050" s="168"/>
      <c r="Y3050" s="364"/>
      <c r="Z3050" s="169"/>
      <c r="AA3050" s="163" t="str">
        <f t="shared" si="70"/>
        <v>https://shopeefood.vn/bo-suu-tap/</v>
      </c>
      <c r="AB3050" s="351"/>
    </row>
    <row r="3051" spans="1:28" ht="14">
      <c r="A3051" s="151"/>
      <c r="B3051" s="152"/>
      <c r="C3051" s="152"/>
      <c r="D3051" s="152"/>
      <c r="E3051" s="180"/>
      <c r="F3051" s="155"/>
      <c r="G3051" s="217"/>
      <c r="H3051" s="176"/>
      <c r="I3051" s="183"/>
      <c r="J3051" s="169"/>
      <c r="K3051" s="162"/>
      <c r="L3051" s="162"/>
      <c r="M3051" s="162"/>
      <c r="N3051" s="169"/>
      <c r="O3051" s="183"/>
      <c r="P3051" s="169"/>
      <c r="Q3051" s="183"/>
      <c r="R3051" s="177"/>
      <c r="S3051" s="177"/>
      <c r="T3051" s="177"/>
      <c r="U3051" s="155"/>
      <c r="V3051" s="155" t="b">
        <v>0</v>
      </c>
      <c r="W3051" s="168"/>
      <c r="X3051" s="168"/>
      <c r="Y3051" s="364"/>
      <c r="Z3051" s="169"/>
      <c r="AA3051" s="163" t="str">
        <f t="shared" si="70"/>
        <v>https://shopeefood.vn/bo-suu-tap/</v>
      </c>
      <c r="AB3051" s="351"/>
    </row>
    <row r="3052" spans="1:28" ht="14">
      <c r="A3052" s="151"/>
      <c r="B3052" s="152"/>
      <c r="C3052" s="152"/>
      <c r="D3052" s="152"/>
      <c r="E3052" s="180"/>
      <c r="F3052" s="155"/>
      <c r="G3052" s="217"/>
      <c r="H3052" s="176"/>
      <c r="I3052" s="183"/>
      <c r="J3052" s="169"/>
      <c r="K3052" s="162"/>
      <c r="L3052" s="162"/>
      <c r="M3052" s="162"/>
      <c r="N3052" s="169"/>
      <c r="O3052" s="183"/>
      <c r="P3052" s="169"/>
      <c r="Q3052" s="183"/>
      <c r="R3052" s="177"/>
      <c r="S3052" s="177"/>
      <c r="T3052" s="177"/>
      <c r="U3052" s="155"/>
      <c r="V3052" s="155" t="b">
        <v>0</v>
      </c>
      <c r="W3052" s="168"/>
      <c r="X3052" s="168"/>
      <c r="Y3052" s="364"/>
      <c r="Z3052" s="169"/>
      <c r="AA3052" s="163" t="str">
        <f t="shared" si="70"/>
        <v>https://shopeefood.vn/bo-suu-tap/</v>
      </c>
      <c r="AB3052" s="351"/>
    </row>
    <row r="3053" spans="1:28" ht="14">
      <c r="A3053" s="151"/>
      <c r="B3053" s="152"/>
      <c r="C3053" s="152"/>
      <c r="D3053" s="152"/>
      <c r="E3053" s="180"/>
      <c r="F3053" s="155"/>
      <c r="G3053" s="217"/>
      <c r="H3053" s="176"/>
      <c r="I3053" s="183"/>
      <c r="J3053" s="169"/>
      <c r="K3053" s="162"/>
      <c r="L3053" s="162"/>
      <c r="M3053" s="162"/>
      <c r="N3053" s="169"/>
      <c r="O3053" s="183"/>
      <c r="P3053" s="169"/>
      <c r="Q3053" s="183"/>
      <c r="R3053" s="177"/>
      <c r="S3053" s="177"/>
      <c r="T3053" s="177"/>
      <c r="U3053" s="155"/>
      <c r="V3053" s="155" t="b">
        <v>0</v>
      </c>
      <c r="W3053" s="168"/>
      <c r="X3053" s="168"/>
      <c r="Y3053" s="364"/>
      <c r="Z3053" s="169"/>
      <c r="AA3053" s="163" t="str">
        <f t="shared" si="70"/>
        <v>https://shopeefood.vn/bo-suu-tap/</v>
      </c>
      <c r="AB3053" s="351"/>
    </row>
    <row r="3054" spans="1:28" ht="14">
      <c r="A3054" s="151"/>
      <c r="B3054" s="152"/>
      <c r="C3054" s="152"/>
      <c r="D3054" s="152"/>
      <c r="E3054" s="180"/>
      <c r="F3054" s="155"/>
      <c r="G3054" s="217"/>
      <c r="H3054" s="176"/>
      <c r="I3054" s="183"/>
      <c r="J3054" s="169"/>
      <c r="K3054" s="162"/>
      <c r="L3054" s="162"/>
      <c r="M3054" s="162"/>
      <c r="N3054" s="169"/>
      <c r="O3054" s="183"/>
      <c r="P3054" s="169"/>
      <c r="Q3054" s="183"/>
      <c r="R3054" s="177"/>
      <c r="S3054" s="177"/>
      <c r="T3054" s="177"/>
      <c r="U3054" s="155"/>
      <c r="V3054" s="155" t="b">
        <v>0</v>
      </c>
      <c r="W3054" s="168"/>
      <c r="X3054" s="168"/>
      <c r="Y3054" s="364"/>
      <c r="Z3054" s="169"/>
      <c r="AA3054" s="163" t="str">
        <f t="shared" si="70"/>
        <v>https://shopeefood.vn/bo-suu-tap/</v>
      </c>
      <c r="AB3054" s="351"/>
    </row>
    <row r="3055" spans="1:28" ht="14">
      <c r="A3055" s="151"/>
      <c r="B3055" s="152"/>
      <c r="C3055" s="152"/>
      <c r="D3055" s="152"/>
      <c r="E3055" s="180"/>
      <c r="F3055" s="155"/>
      <c r="G3055" s="217"/>
      <c r="H3055" s="176"/>
      <c r="I3055" s="183"/>
      <c r="J3055" s="169"/>
      <c r="K3055" s="162"/>
      <c r="L3055" s="162"/>
      <c r="M3055" s="162"/>
      <c r="N3055" s="169"/>
      <c r="O3055" s="183"/>
      <c r="P3055" s="169"/>
      <c r="Q3055" s="183"/>
      <c r="R3055" s="177"/>
      <c r="S3055" s="177"/>
      <c r="T3055" s="177"/>
      <c r="U3055" s="155"/>
      <c r="V3055" s="155" t="b">
        <v>0</v>
      </c>
      <c r="W3055" s="168"/>
      <c r="X3055" s="168"/>
      <c r="Y3055" s="364"/>
      <c r="Z3055" s="169"/>
      <c r="AA3055" s="163" t="str">
        <f t="shared" si="70"/>
        <v>https://shopeefood.vn/bo-suu-tap/</v>
      </c>
      <c r="AB3055" s="351"/>
    </row>
    <row r="3056" spans="1:28" ht="14">
      <c r="A3056" s="151"/>
      <c r="B3056" s="152"/>
      <c r="C3056" s="152"/>
      <c r="D3056" s="152"/>
      <c r="E3056" s="180"/>
      <c r="F3056" s="155"/>
      <c r="G3056" s="217"/>
      <c r="H3056" s="176"/>
      <c r="I3056" s="183"/>
      <c r="J3056" s="169"/>
      <c r="K3056" s="162"/>
      <c r="L3056" s="162"/>
      <c r="M3056" s="162"/>
      <c r="N3056" s="169"/>
      <c r="O3056" s="183"/>
      <c r="P3056" s="169"/>
      <c r="Q3056" s="183"/>
      <c r="R3056" s="177"/>
      <c r="S3056" s="177"/>
      <c r="T3056" s="177"/>
      <c r="U3056" s="155"/>
      <c r="V3056" s="155" t="b">
        <v>0</v>
      </c>
      <c r="W3056" s="168"/>
      <c r="X3056" s="168"/>
      <c r="Y3056" s="364"/>
      <c r="Z3056" s="169"/>
      <c r="AA3056" s="163" t="str">
        <f t="shared" si="70"/>
        <v>https://shopeefood.vn/bo-suu-tap/</v>
      </c>
      <c r="AB3056" s="351"/>
    </row>
    <row r="3057" spans="1:28" ht="14">
      <c r="A3057" s="151"/>
      <c r="B3057" s="152"/>
      <c r="C3057" s="152"/>
      <c r="D3057" s="152"/>
      <c r="E3057" s="180"/>
      <c r="F3057" s="155"/>
      <c r="G3057" s="217"/>
      <c r="H3057" s="176"/>
      <c r="I3057" s="183"/>
      <c r="J3057" s="169"/>
      <c r="K3057" s="162"/>
      <c r="L3057" s="162"/>
      <c r="M3057" s="162"/>
      <c r="N3057" s="169"/>
      <c r="O3057" s="183"/>
      <c r="P3057" s="169"/>
      <c r="Q3057" s="183"/>
      <c r="R3057" s="177"/>
      <c r="S3057" s="177"/>
      <c r="T3057" s="177"/>
      <c r="U3057" s="155"/>
      <c r="V3057" s="155" t="b">
        <v>0</v>
      </c>
      <c r="W3057" s="168"/>
      <c r="X3057" s="168"/>
      <c r="Y3057" s="364"/>
      <c r="Z3057" s="169"/>
      <c r="AA3057" s="163" t="str">
        <f t="shared" si="70"/>
        <v>https://shopeefood.vn/bo-suu-tap/</v>
      </c>
      <c r="AB3057" s="351"/>
    </row>
    <row r="3058" spans="1:28" ht="14">
      <c r="A3058" s="151"/>
      <c r="B3058" s="152"/>
      <c r="C3058" s="152"/>
      <c r="D3058" s="152"/>
      <c r="E3058" s="180"/>
      <c r="F3058" s="155"/>
      <c r="G3058" s="217"/>
      <c r="H3058" s="176"/>
      <c r="I3058" s="183"/>
      <c r="J3058" s="169"/>
      <c r="K3058" s="162"/>
      <c r="L3058" s="162"/>
      <c r="M3058" s="162"/>
      <c r="N3058" s="169"/>
      <c r="O3058" s="183"/>
      <c r="P3058" s="169"/>
      <c r="Q3058" s="183"/>
      <c r="R3058" s="177"/>
      <c r="S3058" s="177"/>
      <c r="T3058" s="177"/>
      <c r="U3058" s="155"/>
      <c r="V3058" s="155" t="b">
        <v>0</v>
      </c>
      <c r="W3058" s="168"/>
      <c r="X3058" s="168"/>
      <c r="Y3058" s="364"/>
      <c r="Z3058" s="169"/>
      <c r="AA3058" s="163" t="str">
        <f t="shared" si="70"/>
        <v>https://shopeefood.vn/bo-suu-tap/</v>
      </c>
      <c r="AB3058" s="351"/>
    </row>
    <row r="3059" spans="1:28" ht="14">
      <c r="A3059" s="151"/>
      <c r="B3059" s="152"/>
      <c r="C3059" s="152"/>
      <c r="D3059" s="152"/>
      <c r="E3059" s="180"/>
      <c r="F3059" s="155"/>
      <c r="G3059" s="217"/>
      <c r="H3059" s="176"/>
      <c r="I3059" s="183"/>
      <c r="J3059" s="169"/>
      <c r="K3059" s="162"/>
      <c r="L3059" s="162"/>
      <c r="M3059" s="162"/>
      <c r="N3059" s="169"/>
      <c r="O3059" s="183"/>
      <c r="P3059" s="169"/>
      <c r="Q3059" s="183"/>
      <c r="R3059" s="177"/>
      <c r="S3059" s="177"/>
      <c r="T3059" s="177"/>
      <c r="U3059" s="155"/>
      <c r="V3059" s="155" t="b">
        <v>0</v>
      </c>
      <c r="W3059" s="168"/>
      <c r="X3059" s="168"/>
      <c r="Y3059" s="364"/>
      <c r="Z3059" s="169"/>
      <c r="AA3059" s="163" t="str">
        <f t="shared" si="70"/>
        <v>https://shopeefood.vn/bo-suu-tap/</v>
      </c>
      <c r="AB3059" s="351"/>
    </row>
    <row r="3060" spans="1:28" ht="14">
      <c r="A3060" s="151"/>
      <c r="B3060" s="152"/>
      <c r="C3060" s="152"/>
      <c r="D3060" s="152"/>
      <c r="E3060" s="180"/>
      <c r="F3060" s="155"/>
      <c r="G3060" s="217"/>
      <c r="H3060" s="176"/>
      <c r="I3060" s="183"/>
      <c r="J3060" s="169"/>
      <c r="K3060" s="162"/>
      <c r="L3060" s="162"/>
      <c r="M3060" s="162"/>
      <c r="N3060" s="169"/>
      <c r="O3060" s="183"/>
      <c r="P3060" s="169"/>
      <c r="Q3060" s="183"/>
      <c r="R3060" s="177"/>
      <c r="S3060" s="177"/>
      <c r="T3060" s="177"/>
      <c r="U3060" s="155"/>
      <c r="V3060" s="155" t="b">
        <v>0</v>
      </c>
      <c r="W3060" s="168"/>
      <c r="X3060" s="168"/>
      <c r="Y3060" s="364"/>
      <c r="Z3060" s="169"/>
      <c r="AA3060" s="163" t="str">
        <f t="shared" si="70"/>
        <v>https://shopeefood.vn/bo-suu-tap/</v>
      </c>
      <c r="AB3060" s="351"/>
    </row>
    <row r="3061" spans="1:28" ht="14">
      <c r="A3061" s="151"/>
      <c r="B3061" s="152"/>
      <c r="C3061" s="152"/>
      <c r="D3061" s="152"/>
      <c r="E3061" s="180"/>
      <c r="F3061" s="155"/>
      <c r="G3061" s="217"/>
      <c r="H3061" s="176"/>
      <c r="I3061" s="183"/>
      <c r="J3061" s="169"/>
      <c r="K3061" s="162"/>
      <c r="L3061" s="162"/>
      <c r="M3061" s="162"/>
      <c r="N3061" s="169"/>
      <c r="O3061" s="183"/>
      <c r="P3061" s="169"/>
      <c r="Q3061" s="183"/>
      <c r="R3061" s="177"/>
      <c r="S3061" s="177"/>
      <c r="T3061" s="177"/>
      <c r="U3061" s="155"/>
      <c r="V3061" s="155" t="b">
        <v>0</v>
      </c>
      <c r="W3061" s="168"/>
      <c r="X3061" s="168"/>
      <c r="Y3061" s="364"/>
      <c r="Z3061" s="169"/>
      <c r="AA3061" s="163" t="str">
        <f t="shared" si="70"/>
        <v>https://shopeefood.vn/bo-suu-tap/</v>
      </c>
      <c r="AB3061" s="351"/>
    </row>
    <row r="3062" spans="1:28" ht="14">
      <c r="A3062" s="151"/>
      <c r="B3062" s="152"/>
      <c r="C3062" s="152"/>
      <c r="D3062" s="152"/>
      <c r="E3062" s="180"/>
      <c r="F3062" s="155"/>
      <c r="G3062" s="217"/>
      <c r="H3062" s="176"/>
      <c r="I3062" s="183"/>
      <c r="J3062" s="169"/>
      <c r="K3062" s="162"/>
      <c r="L3062" s="162"/>
      <c r="M3062" s="162"/>
      <c r="N3062" s="169"/>
      <c r="O3062" s="183"/>
      <c r="P3062" s="169"/>
      <c r="Q3062" s="183"/>
      <c r="R3062" s="177"/>
      <c r="S3062" s="177"/>
      <c r="T3062" s="177"/>
      <c r="U3062" s="155"/>
      <c r="V3062" s="155" t="b">
        <v>0</v>
      </c>
      <c r="W3062" s="168"/>
      <c r="X3062" s="168"/>
      <c r="Y3062" s="364"/>
      <c r="Z3062" s="169"/>
      <c r="AA3062" s="163" t="str">
        <f t="shared" si="70"/>
        <v>https://shopeefood.vn/bo-suu-tap/</v>
      </c>
      <c r="AB3062" s="351"/>
    </row>
    <row r="3063" spans="1:28" ht="14">
      <c r="A3063" s="151"/>
      <c r="B3063" s="152"/>
      <c r="C3063" s="152"/>
      <c r="D3063" s="152"/>
      <c r="E3063" s="180"/>
      <c r="F3063" s="155"/>
      <c r="G3063" s="217"/>
      <c r="H3063" s="176"/>
      <c r="I3063" s="183"/>
      <c r="J3063" s="169"/>
      <c r="K3063" s="162"/>
      <c r="L3063" s="162"/>
      <c r="M3063" s="162"/>
      <c r="N3063" s="169"/>
      <c r="O3063" s="183"/>
      <c r="P3063" s="169"/>
      <c r="Q3063" s="183"/>
      <c r="R3063" s="177"/>
      <c r="S3063" s="177"/>
      <c r="T3063" s="177"/>
      <c r="U3063" s="155"/>
      <c r="V3063" s="155" t="b">
        <v>0</v>
      </c>
      <c r="W3063" s="168"/>
      <c r="X3063" s="168"/>
      <c r="Y3063" s="364"/>
      <c r="Z3063" s="169"/>
      <c r="AA3063" s="163" t="str">
        <f t="shared" si="70"/>
        <v>https://shopeefood.vn/bo-suu-tap/</v>
      </c>
      <c r="AB3063" s="351"/>
    </row>
    <row r="3064" spans="1:28" ht="14">
      <c r="A3064" s="151"/>
      <c r="B3064" s="152"/>
      <c r="C3064" s="152"/>
      <c r="D3064" s="152"/>
      <c r="E3064" s="180"/>
      <c r="F3064" s="155"/>
      <c r="G3064" s="217"/>
      <c r="H3064" s="176"/>
      <c r="I3064" s="183"/>
      <c r="J3064" s="169"/>
      <c r="K3064" s="162"/>
      <c r="L3064" s="162"/>
      <c r="M3064" s="162"/>
      <c r="N3064" s="169"/>
      <c r="O3064" s="183"/>
      <c r="P3064" s="169"/>
      <c r="Q3064" s="183"/>
      <c r="R3064" s="177"/>
      <c r="S3064" s="177"/>
      <c r="T3064" s="177"/>
      <c r="U3064" s="155"/>
      <c r="V3064" s="155" t="b">
        <v>0</v>
      </c>
      <c r="W3064" s="168"/>
      <c r="X3064" s="168"/>
      <c r="Y3064" s="364"/>
      <c r="Z3064" s="169"/>
      <c r="AA3064" s="163" t="str">
        <f t="shared" si="70"/>
        <v>https://shopeefood.vn/bo-suu-tap/</v>
      </c>
      <c r="AB3064" s="351"/>
    </row>
    <row r="3065" spans="1:28" ht="14">
      <c r="A3065" s="151"/>
      <c r="B3065" s="152"/>
      <c r="C3065" s="152"/>
      <c r="D3065" s="152"/>
      <c r="E3065" s="180"/>
      <c r="F3065" s="155"/>
      <c r="G3065" s="217"/>
      <c r="H3065" s="176"/>
      <c r="I3065" s="183"/>
      <c r="J3065" s="169"/>
      <c r="K3065" s="162"/>
      <c r="L3065" s="162"/>
      <c r="M3065" s="162"/>
      <c r="N3065" s="169"/>
      <c r="O3065" s="183"/>
      <c r="P3065" s="169"/>
      <c r="Q3065" s="183"/>
      <c r="R3065" s="177"/>
      <c r="S3065" s="177"/>
      <c r="T3065" s="177"/>
      <c r="U3065" s="155"/>
      <c r="V3065" s="155" t="b">
        <v>0</v>
      </c>
      <c r="W3065" s="168"/>
      <c r="X3065" s="168"/>
      <c r="Y3065" s="364"/>
      <c r="Z3065" s="169"/>
      <c r="AA3065" s="163" t="str">
        <f t="shared" si="70"/>
        <v>https://shopeefood.vn/bo-suu-tap/</v>
      </c>
      <c r="AB3065" s="351"/>
    </row>
    <row r="3066" spans="1:28" ht="14">
      <c r="A3066" s="151"/>
      <c r="B3066" s="152"/>
      <c r="C3066" s="152"/>
      <c r="D3066" s="152"/>
      <c r="E3066" s="180"/>
      <c r="F3066" s="155"/>
      <c r="G3066" s="217"/>
      <c r="H3066" s="176"/>
      <c r="I3066" s="183"/>
      <c r="J3066" s="169"/>
      <c r="K3066" s="162"/>
      <c r="L3066" s="162"/>
      <c r="M3066" s="162"/>
      <c r="N3066" s="169"/>
      <c r="O3066" s="183"/>
      <c r="P3066" s="169"/>
      <c r="Q3066" s="183"/>
      <c r="R3066" s="177"/>
      <c r="S3066" s="177"/>
      <c r="T3066" s="177"/>
      <c r="U3066" s="155"/>
      <c r="V3066" s="155" t="b">
        <v>0</v>
      </c>
      <c r="W3066" s="168"/>
      <c r="X3066" s="168"/>
      <c r="Y3066" s="364"/>
      <c r="Z3066" s="169"/>
      <c r="AA3066" s="163" t="str">
        <f t="shared" si="70"/>
        <v>https://shopeefood.vn/bo-suu-tap/</v>
      </c>
      <c r="AB3066" s="351"/>
    </row>
    <row r="3067" spans="1:28" ht="14">
      <c r="A3067" s="151"/>
      <c r="B3067" s="152"/>
      <c r="C3067" s="152"/>
      <c r="D3067" s="152"/>
      <c r="E3067" s="180"/>
      <c r="F3067" s="155"/>
      <c r="G3067" s="217"/>
      <c r="H3067" s="176"/>
      <c r="I3067" s="183"/>
      <c r="J3067" s="169"/>
      <c r="K3067" s="162"/>
      <c r="L3067" s="162"/>
      <c r="M3067" s="162"/>
      <c r="N3067" s="169"/>
      <c r="O3067" s="183"/>
      <c r="P3067" s="169"/>
      <c r="Q3067" s="183"/>
      <c r="R3067" s="177"/>
      <c r="S3067" s="177"/>
      <c r="T3067" s="177"/>
      <c r="U3067" s="155"/>
      <c r="V3067" s="155" t="b">
        <v>0</v>
      </c>
      <c r="W3067" s="168"/>
      <c r="X3067" s="168"/>
      <c r="Y3067" s="364"/>
      <c r="Z3067" s="169"/>
      <c r="AA3067" s="163" t="str">
        <f t="shared" si="70"/>
        <v>https://shopeefood.vn/bo-suu-tap/</v>
      </c>
      <c r="AB3067" s="351"/>
    </row>
    <row r="3068" spans="1:28" ht="14">
      <c r="A3068" s="151"/>
      <c r="B3068" s="152"/>
      <c r="C3068" s="152"/>
      <c r="D3068" s="152"/>
      <c r="E3068" s="180"/>
      <c r="F3068" s="155"/>
      <c r="G3068" s="217"/>
      <c r="H3068" s="176"/>
      <c r="I3068" s="183"/>
      <c r="J3068" s="169"/>
      <c r="K3068" s="162"/>
      <c r="L3068" s="162"/>
      <c r="M3068" s="162"/>
      <c r="N3068" s="169"/>
      <c r="O3068" s="183"/>
      <c r="P3068" s="169"/>
      <c r="Q3068" s="183"/>
      <c r="R3068" s="177"/>
      <c r="S3068" s="177"/>
      <c r="T3068" s="177"/>
      <c r="U3068" s="155"/>
      <c r="V3068" s="155" t="b">
        <v>0</v>
      </c>
      <c r="W3068" s="168"/>
      <c r="X3068" s="168"/>
      <c r="Y3068" s="364"/>
      <c r="Z3068" s="169"/>
      <c r="AA3068" s="163" t="str">
        <f t="shared" si="70"/>
        <v>https://shopeefood.vn/bo-suu-tap/</v>
      </c>
      <c r="AB3068" s="351"/>
    </row>
    <row r="3069" spans="1:28" ht="14">
      <c r="A3069" s="151"/>
      <c r="B3069" s="152"/>
      <c r="C3069" s="152"/>
      <c r="D3069" s="152"/>
      <c r="E3069" s="180"/>
      <c r="F3069" s="155"/>
      <c r="G3069" s="217"/>
      <c r="H3069" s="176"/>
      <c r="I3069" s="183"/>
      <c r="J3069" s="169"/>
      <c r="K3069" s="162"/>
      <c r="L3069" s="162"/>
      <c r="M3069" s="162"/>
      <c r="N3069" s="169"/>
      <c r="O3069" s="183"/>
      <c r="P3069" s="169"/>
      <c r="Q3069" s="183"/>
      <c r="R3069" s="177"/>
      <c r="S3069" s="177"/>
      <c r="T3069" s="177"/>
      <c r="U3069" s="155"/>
      <c r="V3069" s="155" t="b">
        <v>0</v>
      </c>
      <c r="W3069" s="168"/>
      <c r="X3069" s="168"/>
      <c r="Y3069" s="364"/>
      <c r="Z3069" s="169"/>
      <c r="AA3069" s="163" t="str">
        <f t="shared" si="70"/>
        <v>https://shopeefood.vn/bo-suu-tap/</v>
      </c>
      <c r="AB3069" s="351"/>
    </row>
    <row r="3070" spans="1:28" ht="14">
      <c r="A3070" s="151"/>
      <c r="B3070" s="152"/>
      <c r="C3070" s="152"/>
      <c r="D3070" s="152"/>
      <c r="E3070" s="180"/>
      <c r="F3070" s="155"/>
      <c r="G3070" s="217"/>
      <c r="H3070" s="176"/>
      <c r="I3070" s="183"/>
      <c r="J3070" s="169"/>
      <c r="K3070" s="162"/>
      <c r="L3070" s="162"/>
      <c r="M3070" s="162"/>
      <c r="N3070" s="169"/>
      <c r="O3070" s="183"/>
      <c r="P3070" s="169"/>
      <c r="Q3070" s="183"/>
      <c r="R3070" s="177"/>
      <c r="S3070" s="177"/>
      <c r="T3070" s="177"/>
      <c r="U3070" s="155"/>
      <c r="V3070" s="155" t="b">
        <v>0</v>
      </c>
      <c r="W3070" s="168"/>
      <c r="X3070" s="168"/>
      <c r="Y3070" s="364"/>
      <c r="Z3070" s="169"/>
      <c r="AA3070" s="163" t="str">
        <f t="shared" si="70"/>
        <v>https://shopeefood.vn/bo-suu-tap/</v>
      </c>
      <c r="AB3070" s="351"/>
    </row>
    <row r="3071" spans="1:28" ht="14">
      <c r="A3071" s="151"/>
      <c r="B3071" s="152"/>
      <c r="C3071" s="152"/>
      <c r="D3071" s="152"/>
      <c r="E3071" s="180"/>
      <c r="F3071" s="155"/>
      <c r="G3071" s="217"/>
      <c r="H3071" s="176"/>
      <c r="I3071" s="183"/>
      <c r="J3071" s="169"/>
      <c r="K3071" s="162"/>
      <c r="L3071" s="162"/>
      <c r="M3071" s="162"/>
      <c r="N3071" s="169"/>
      <c r="O3071" s="183"/>
      <c r="P3071" s="169"/>
      <c r="Q3071" s="183"/>
      <c r="R3071" s="177"/>
      <c r="S3071" s="177"/>
      <c r="T3071" s="177"/>
      <c r="U3071" s="155"/>
      <c r="V3071" s="155" t="b">
        <v>0</v>
      </c>
      <c r="W3071" s="168"/>
      <c r="X3071" s="168"/>
      <c r="Y3071" s="364"/>
      <c r="Z3071" s="169"/>
      <c r="AA3071" s="163" t="str">
        <f t="shared" si="70"/>
        <v>https://shopeefood.vn/bo-suu-tap/</v>
      </c>
      <c r="AB3071" s="351"/>
    </row>
    <row r="3072" spans="1:28" ht="14">
      <c r="A3072" s="151"/>
      <c r="B3072" s="152"/>
      <c r="C3072" s="152"/>
      <c r="D3072" s="152"/>
      <c r="E3072" s="180"/>
      <c r="F3072" s="155"/>
      <c r="G3072" s="217"/>
      <c r="H3072" s="176"/>
      <c r="I3072" s="183"/>
      <c r="J3072" s="169"/>
      <c r="K3072" s="162"/>
      <c r="L3072" s="162"/>
      <c r="M3072" s="162"/>
      <c r="N3072" s="169"/>
      <c r="O3072" s="183"/>
      <c r="P3072" s="169"/>
      <c r="Q3072" s="183"/>
      <c r="R3072" s="177"/>
      <c r="S3072" s="177"/>
      <c r="T3072" s="177"/>
      <c r="U3072" s="155"/>
      <c r="V3072" s="155" t="b">
        <v>0</v>
      </c>
      <c r="W3072" s="168"/>
      <c r="X3072" s="168"/>
      <c r="Y3072" s="364"/>
      <c r="Z3072" s="169"/>
      <c r="AA3072" s="163" t="str">
        <f t="shared" si="70"/>
        <v>https://shopeefood.vn/bo-suu-tap/</v>
      </c>
      <c r="AB3072" s="351"/>
    </row>
    <row r="3073" spans="1:28" ht="14">
      <c r="A3073" s="151"/>
      <c r="B3073" s="152"/>
      <c r="C3073" s="152"/>
      <c r="D3073" s="152"/>
      <c r="E3073" s="180"/>
      <c r="F3073" s="155"/>
      <c r="G3073" s="217"/>
      <c r="H3073" s="176"/>
      <c r="I3073" s="183"/>
      <c r="J3073" s="169"/>
      <c r="K3073" s="162"/>
      <c r="L3073" s="162"/>
      <c r="M3073" s="162"/>
      <c r="N3073" s="169"/>
      <c r="O3073" s="183"/>
      <c r="P3073" s="169"/>
      <c r="Q3073" s="183"/>
      <c r="R3073" s="177"/>
      <c r="S3073" s="177"/>
      <c r="T3073" s="177"/>
      <c r="U3073" s="155"/>
      <c r="V3073" s="155" t="b">
        <v>0</v>
      </c>
      <c r="W3073" s="168"/>
      <c r="X3073" s="168"/>
      <c r="Y3073" s="364"/>
      <c r="Z3073" s="169"/>
      <c r="AA3073" s="163" t="str">
        <f t="shared" si="70"/>
        <v>https://shopeefood.vn/bo-suu-tap/</v>
      </c>
      <c r="AB3073" s="351"/>
    </row>
    <row r="3074" spans="1:28" ht="14">
      <c r="A3074" s="151"/>
      <c r="B3074" s="152"/>
      <c r="C3074" s="152"/>
      <c r="D3074" s="152"/>
      <c r="E3074" s="180"/>
      <c r="F3074" s="155"/>
      <c r="G3074" s="217"/>
      <c r="H3074" s="176"/>
      <c r="I3074" s="183"/>
      <c r="J3074" s="169"/>
      <c r="K3074" s="162"/>
      <c r="L3074" s="162"/>
      <c r="M3074" s="162"/>
      <c r="N3074" s="169"/>
      <c r="O3074" s="183"/>
      <c r="P3074" s="169"/>
      <c r="Q3074" s="183"/>
      <c r="R3074" s="177"/>
      <c r="S3074" s="177"/>
      <c r="T3074" s="177"/>
      <c r="U3074" s="155"/>
      <c r="V3074" s="155" t="b">
        <v>0</v>
      </c>
      <c r="W3074" s="168"/>
      <c r="X3074" s="168"/>
      <c r="Y3074" s="364"/>
      <c r="Z3074" s="169"/>
      <c r="AA3074" s="163" t="str">
        <f t="shared" si="70"/>
        <v>https://shopeefood.vn/bo-suu-tap/</v>
      </c>
      <c r="AB3074" s="351"/>
    </row>
    <row r="3075" spans="1:28" ht="14">
      <c r="A3075" s="151"/>
      <c r="B3075" s="152"/>
      <c r="C3075" s="152"/>
      <c r="D3075" s="152"/>
      <c r="E3075" s="180"/>
      <c r="F3075" s="155"/>
      <c r="G3075" s="217"/>
      <c r="H3075" s="176"/>
      <c r="I3075" s="183"/>
      <c r="J3075" s="169"/>
      <c r="K3075" s="162"/>
      <c r="L3075" s="162"/>
      <c r="M3075" s="162"/>
      <c r="N3075" s="169"/>
      <c r="O3075" s="183"/>
      <c r="P3075" s="169"/>
      <c r="Q3075" s="183"/>
      <c r="R3075" s="177"/>
      <c r="S3075" s="177"/>
      <c r="T3075" s="177"/>
      <c r="U3075" s="155"/>
      <c r="V3075" s="155" t="b">
        <v>0</v>
      </c>
      <c r="W3075" s="168"/>
      <c r="X3075" s="168"/>
      <c r="Y3075" s="364"/>
      <c r="Z3075" s="169"/>
      <c r="AA3075" s="163" t="str">
        <f t="shared" si="70"/>
        <v>https://shopeefood.vn/bo-suu-tap/</v>
      </c>
      <c r="AB3075" s="351"/>
    </row>
    <row r="3076" spans="1:28" ht="14">
      <c r="A3076" s="151"/>
      <c r="B3076" s="152"/>
      <c r="C3076" s="152"/>
      <c r="D3076" s="152"/>
      <c r="E3076" s="180"/>
      <c r="F3076" s="155"/>
      <c r="G3076" s="217"/>
      <c r="H3076" s="176"/>
      <c r="I3076" s="183"/>
      <c r="J3076" s="169"/>
      <c r="K3076" s="162"/>
      <c r="L3076" s="162"/>
      <c r="M3076" s="162"/>
      <c r="N3076" s="169"/>
      <c r="O3076" s="183"/>
      <c r="P3076" s="169"/>
      <c r="Q3076" s="183"/>
      <c r="R3076" s="177"/>
      <c r="S3076" s="177"/>
      <c r="T3076" s="177"/>
      <c r="U3076" s="155"/>
      <c r="V3076" s="155" t="b">
        <v>0</v>
      </c>
      <c r="W3076" s="168"/>
      <c r="X3076" s="168"/>
      <c r="Y3076" s="364"/>
      <c r="Z3076" s="169"/>
      <c r="AA3076" s="163" t="str">
        <f t="shared" si="70"/>
        <v>https://shopeefood.vn/bo-suu-tap/</v>
      </c>
      <c r="AB3076" s="351"/>
    </row>
    <row r="3077" spans="1:28" ht="14">
      <c r="A3077" s="151"/>
      <c r="B3077" s="152"/>
      <c r="C3077" s="152"/>
      <c r="D3077" s="152"/>
      <c r="E3077" s="180"/>
      <c r="F3077" s="155"/>
      <c r="G3077" s="217"/>
      <c r="H3077" s="176"/>
      <c r="I3077" s="183"/>
      <c r="J3077" s="169"/>
      <c r="K3077" s="162"/>
      <c r="L3077" s="162"/>
      <c r="M3077" s="162"/>
      <c r="N3077" s="169"/>
      <c r="O3077" s="183"/>
      <c r="P3077" s="169"/>
      <c r="Q3077" s="183"/>
      <c r="R3077" s="177"/>
      <c r="S3077" s="177"/>
      <c r="T3077" s="177"/>
      <c r="U3077" s="155"/>
      <c r="V3077" s="155" t="b">
        <v>0</v>
      </c>
      <c r="W3077" s="168"/>
      <c r="X3077" s="168"/>
      <c r="Y3077" s="364"/>
      <c r="Z3077" s="169"/>
      <c r="AA3077" s="163" t="str">
        <f t="shared" si="70"/>
        <v>https://shopeefood.vn/bo-suu-tap/</v>
      </c>
      <c r="AB3077" s="351"/>
    </row>
    <row r="3078" spans="1:28" ht="14">
      <c r="A3078" s="151"/>
      <c r="B3078" s="152"/>
      <c r="C3078" s="152"/>
      <c r="D3078" s="152"/>
      <c r="E3078" s="180"/>
      <c r="F3078" s="155"/>
      <c r="G3078" s="217"/>
      <c r="H3078" s="176"/>
      <c r="I3078" s="183"/>
      <c r="J3078" s="169"/>
      <c r="K3078" s="162"/>
      <c r="L3078" s="162"/>
      <c r="M3078" s="162"/>
      <c r="N3078" s="169"/>
      <c r="O3078" s="183"/>
      <c r="P3078" s="169"/>
      <c r="Q3078" s="183"/>
      <c r="R3078" s="177"/>
      <c r="S3078" s="177"/>
      <c r="T3078" s="177"/>
      <c r="U3078" s="155"/>
      <c r="V3078" s="155" t="b">
        <v>0</v>
      </c>
      <c r="W3078" s="168"/>
      <c r="X3078" s="168"/>
      <c r="Y3078" s="364"/>
      <c r="Z3078" s="169"/>
      <c r="AA3078" s="163" t="str">
        <f t="shared" si="70"/>
        <v>https://shopeefood.vn/bo-suu-tap/</v>
      </c>
      <c r="AB3078" s="351"/>
    </row>
    <row r="3079" spans="1:28" ht="14">
      <c r="A3079" s="151"/>
      <c r="B3079" s="152"/>
      <c r="C3079" s="152"/>
      <c r="D3079" s="152"/>
      <c r="E3079" s="180"/>
      <c r="F3079" s="155"/>
      <c r="G3079" s="217"/>
      <c r="H3079" s="176"/>
      <c r="I3079" s="183"/>
      <c r="J3079" s="169"/>
      <c r="K3079" s="162"/>
      <c r="L3079" s="162"/>
      <c r="M3079" s="162"/>
      <c r="N3079" s="169"/>
      <c r="O3079" s="183"/>
      <c r="P3079" s="169"/>
      <c r="Q3079" s="183"/>
      <c r="R3079" s="177"/>
      <c r="S3079" s="177"/>
      <c r="T3079" s="177"/>
      <c r="U3079" s="155"/>
      <c r="V3079" s="155" t="b">
        <v>0</v>
      </c>
      <c r="W3079" s="168"/>
      <c r="X3079" s="168"/>
      <c r="Y3079" s="364"/>
      <c r="Z3079" s="169"/>
      <c r="AA3079" s="163" t="str">
        <f t="shared" si="70"/>
        <v>https://shopeefood.vn/bo-suu-tap/</v>
      </c>
      <c r="AB3079" s="351"/>
    </row>
    <row r="3080" spans="1:28" ht="14">
      <c r="A3080" s="151"/>
      <c r="B3080" s="152"/>
      <c r="C3080" s="152"/>
      <c r="D3080" s="152"/>
      <c r="E3080" s="180"/>
      <c r="F3080" s="155"/>
      <c r="G3080" s="217"/>
      <c r="H3080" s="176"/>
      <c r="I3080" s="183"/>
      <c r="J3080" s="169"/>
      <c r="K3080" s="162"/>
      <c r="L3080" s="162"/>
      <c r="M3080" s="162"/>
      <c r="N3080" s="169"/>
      <c r="O3080" s="183"/>
      <c r="P3080" s="169"/>
      <c r="Q3080" s="183"/>
      <c r="R3080" s="177"/>
      <c r="S3080" s="177"/>
      <c r="T3080" s="177"/>
      <c r="U3080" s="155"/>
      <c r="V3080" s="155" t="b">
        <v>0</v>
      </c>
      <c r="W3080" s="168"/>
      <c r="X3080" s="168"/>
      <c r="Y3080" s="364"/>
      <c r="Z3080" s="169"/>
      <c r="AA3080" s="163" t="str">
        <f t="shared" si="70"/>
        <v>https://shopeefood.vn/bo-suu-tap/</v>
      </c>
      <c r="AB3080" s="351"/>
    </row>
    <row r="3081" spans="1:28" ht="14">
      <c r="A3081" s="151"/>
      <c r="B3081" s="152"/>
      <c r="C3081" s="152"/>
      <c r="D3081" s="152"/>
      <c r="E3081" s="180"/>
      <c r="F3081" s="155"/>
      <c r="G3081" s="217"/>
      <c r="H3081" s="176"/>
      <c r="I3081" s="183"/>
      <c r="J3081" s="169"/>
      <c r="K3081" s="162"/>
      <c r="L3081" s="162"/>
      <c r="M3081" s="162"/>
      <c r="N3081" s="169"/>
      <c r="O3081" s="183"/>
      <c r="P3081" s="169"/>
      <c r="Q3081" s="183"/>
      <c r="R3081" s="177"/>
      <c r="S3081" s="177"/>
      <c r="T3081" s="177"/>
      <c r="U3081" s="155"/>
      <c r="V3081" s="155" t="b">
        <v>0</v>
      </c>
      <c r="W3081" s="168"/>
      <c r="X3081" s="168"/>
      <c r="Y3081" s="364"/>
      <c r="Z3081" s="169"/>
      <c r="AA3081" s="163" t="str">
        <f t="shared" si="70"/>
        <v>https://shopeefood.vn/bo-suu-tap/</v>
      </c>
      <c r="AB3081" s="351"/>
    </row>
    <row r="3082" spans="1:28" ht="14">
      <c r="A3082" s="151"/>
      <c r="B3082" s="152"/>
      <c r="C3082" s="152"/>
      <c r="D3082" s="152"/>
      <c r="E3082" s="180"/>
      <c r="F3082" s="155"/>
      <c r="G3082" s="217"/>
      <c r="H3082" s="176"/>
      <c r="I3082" s="183"/>
      <c r="J3082" s="169"/>
      <c r="K3082" s="162"/>
      <c r="L3082" s="162"/>
      <c r="M3082" s="162"/>
      <c r="N3082" s="169"/>
      <c r="O3082" s="183"/>
      <c r="P3082" s="169"/>
      <c r="Q3082" s="183"/>
      <c r="R3082" s="177"/>
      <c r="S3082" s="177"/>
      <c r="T3082" s="177"/>
      <c r="U3082" s="155"/>
      <c r="V3082" s="155" t="b">
        <v>0</v>
      </c>
      <c r="W3082" s="168"/>
      <c r="X3082" s="168"/>
      <c r="Y3082" s="364"/>
      <c r="Z3082" s="169"/>
      <c r="AA3082" s="163" t="str">
        <f t="shared" si="70"/>
        <v>https://shopeefood.vn/bo-suu-tap/</v>
      </c>
      <c r="AB3082" s="351"/>
    </row>
    <row r="3083" spans="1:28" ht="14">
      <c r="A3083" s="151"/>
      <c r="B3083" s="152"/>
      <c r="C3083" s="152"/>
      <c r="D3083" s="152"/>
      <c r="E3083" s="180"/>
      <c r="F3083" s="155"/>
      <c r="G3083" s="217"/>
      <c r="H3083" s="176"/>
      <c r="I3083" s="183"/>
      <c r="J3083" s="169"/>
      <c r="K3083" s="162"/>
      <c r="L3083" s="162"/>
      <c r="M3083" s="162"/>
      <c r="N3083" s="169"/>
      <c r="O3083" s="183"/>
      <c r="P3083" s="169"/>
      <c r="Q3083" s="183"/>
      <c r="R3083" s="177"/>
      <c r="S3083" s="177"/>
      <c r="T3083" s="177"/>
      <c r="U3083" s="155"/>
      <c r="V3083" s="155" t="b">
        <v>0</v>
      </c>
      <c r="W3083" s="168"/>
      <c r="X3083" s="168"/>
      <c r="Y3083" s="364"/>
      <c r="Z3083" s="169"/>
      <c r="AA3083" s="163" t="str">
        <f t="shared" si="70"/>
        <v>https://shopeefood.vn/bo-suu-tap/</v>
      </c>
      <c r="AB3083" s="351"/>
    </row>
    <row r="3084" spans="1:28" ht="14">
      <c r="A3084" s="151"/>
      <c r="B3084" s="152"/>
      <c r="C3084" s="152"/>
      <c r="D3084" s="152"/>
      <c r="E3084" s="180"/>
      <c r="F3084" s="155"/>
      <c r="G3084" s="217"/>
      <c r="H3084" s="176"/>
      <c r="I3084" s="183"/>
      <c r="J3084" s="169"/>
      <c r="K3084" s="162"/>
      <c r="L3084" s="162"/>
      <c r="M3084" s="162"/>
      <c r="N3084" s="169"/>
      <c r="O3084" s="183"/>
      <c r="P3084" s="169"/>
      <c r="Q3084" s="183"/>
      <c r="R3084" s="177"/>
      <c r="S3084" s="177"/>
      <c r="T3084" s="177"/>
      <c r="U3084" s="155"/>
      <c r="V3084" s="155" t="b">
        <v>0</v>
      </c>
      <c r="W3084" s="168"/>
      <c r="X3084" s="168"/>
      <c r="Y3084" s="364"/>
      <c r="Z3084" s="169"/>
      <c r="AA3084" s="163" t="str">
        <f t="shared" si="70"/>
        <v>https://shopeefood.vn/bo-suu-tap/</v>
      </c>
      <c r="AB3084" s="351"/>
    </row>
    <row r="3085" spans="1:28" ht="14">
      <c r="A3085" s="151"/>
      <c r="B3085" s="152"/>
      <c r="C3085" s="152"/>
      <c r="D3085" s="152"/>
      <c r="E3085" s="180"/>
      <c r="F3085" s="155"/>
      <c r="G3085" s="217"/>
      <c r="H3085" s="176"/>
      <c r="I3085" s="183"/>
      <c r="J3085" s="169"/>
      <c r="K3085" s="162"/>
      <c r="L3085" s="162"/>
      <c r="M3085" s="162"/>
      <c r="N3085" s="169"/>
      <c r="O3085" s="183"/>
      <c r="P3085" s="169"/>
      <c r="Q3085" s="183"/>
      <c r="R3085" s="177"/>
      <c r="S3085" s="177"/>
      <c r="T3085" s="177"/>
      <c r="U3085" s="155"/>
      <c r="V3085" s="155" t="b">
        <v>0</v>
      </c>
      <c r="W3085" s="168"/>
      <c r="X3085" s="168"/>
      <c r="Y3085" s="364"/>
      <c r="Z3085" s="169"/>
      <c r="AA3085" s="163" t="str">
        <f t="shared" si="70"/>
        <v>https://shopeefood.vn/bo-suu-tap/</v>
      </c>
      <c r="AB3085" s="351"/>
    </row>
    <row r="3086" spans="1:28" ht="14">
      <c r="A3086" s="151"/>
      <c r="B3086" s="152"/>
      <c r="C3086" s="152"/>
      <c r="D3086" s="152"/>
      <c r="E3086" s="180"/>
      <c r="F3086" s="155"/>
      <c r="G3086" s="217"/>
      <c r="H3086" s="176"/>
      <c r="I3086" s="183"/>
      <c r="J3086" s="169"/>
      <c r="K3086" s="162"/>
      <c r="L3086" s="162"/>
      <c r="M3086" s="162"/>
      <c r="N3086" s="169"/>
      <c r="O3086" s="183"/>
      <c r="P3086" s="169"/>
      <c r="Q3086" s="183"/>
      <c r="R3086" s="177"/>
      <c r="S3086" s="177"/>
      <c r="T3086" s="177"/>
      <c r="U3086" s="155"/>
      <c r="V3086" s="155" t="b">
        <v>0</v>
      </c>
      <c r="W3086" s="168"/>
      <c r="X3086" s="168"/>
      <c r="Y3086" s="364"/>
      <c r="Z3086" s="169"/>
      <c r="AA3086" s="163" t="str">
        <f t="shared" si="70"/>
        <v>https://shopeefood.vn/bo-suu-tap/</v>
      </c>
      <c r="AB3086" s="351"/>
    </row>
    <row r="3087" spans="1:28" ht="14">
      <c r="A3087" s="151"/>
      <c r="B3087" s="152"/>
      <c r="C3087" s="152"/>
      <c r="D3087" s="152"/>
      <c r="E3087" s="180"/>
      <c r="F3087" s="155"/>
      <c r="G3087" s="217"/>
      <c r="H3087" s="176"/>
      <c r="I3087" s="183"/>
      <c r="J3087" s="169"/>
      <c r="K3087" s="162"/>
      <c r="L3087" s="162"/>
      <c r="M3087" s="162"/>
      <c r="N3087" s="169"/>
      <c r="O3087" s="183"/>
      <c r="P3087" s="169"/>
      <c r="Q3087" s="183"/>
      <c r="R3087" s="177"/>
      <c r="S3087" s="177"/>
      <c r="T3087" s="177"/>
      <c r="U3087" s="155"/>
      <c r="V3087" s="155" t="b">
        <v>0</v>
      </c>
      <c r="W3087" s="168"/>
      <c r="X3087" s="168"/>
      <c r="Y3087" s="364"/>
      <c r="Z3087" s="169"/>
      <c r="AA3087" s="163" t="str">
        <f t="shared" si="70"/>
        <v>https://shopeefood.vn/bo-suu-tap/</v>
      </c>
      <c r="AB3087" s="351"/>
    </row>
    <row r="3088" spans="1:28" ht="14">
      <c r="A3088" s="151"/>
      <c r="B3088" s="152"/>
      <c r="C3088" s="152"/>
      <c r="D3088" s="152"/>
      <c r="E3088" s="180"/>
      <c r="F3088" s="155"/>
      <c r="G3088" s="217"/>
      <c r="H3088" s="176"/>
      <c r="I3088" s="183"/>
      <c r="J3088" s="169"/>
      <c r="K3088" s="162"/>
      <c r="L3088" s="162"/>
      <c r="M3088" s="162"/>
      <c r="N3088" s="169"/>
      <c r="O3088" s="183"/>
      <c r="P3088" s="169"/>
      <c r="Q3088" s="183"/>
      <c r="R3088" s="177"/>
      <c r="S3088" s="177"/>
      <c r="T3088" s="177"/>
      <c r="U3088" s="155"/>
      <c r="V3088" s="155" t="b">
        <v>0</v>
      </c>
      <c r="W3088" s="168"/>
      <c r="X3088" s="168"/>
      <c r="Y3088" s="364"/>
      <c r="Z3088" s="169"/>
      <c r="AA3088" s="163" t="str">
        <f t="shared" si="70"/>
        <v>https://shopeefood.vn/bo-suu-tap/</v>
      </c>
      <c r="AB3088" s="351"/>
    </row>
    <row r="3089" spans="1:28" ht="14">
      <c r="A3089" s="151"/>
      <c r="B3089" s="152"/>
      <c r="C3089" s="152"/>
      <c r="D3089" s="152"/>
      <c r="E3089" s="180"/>
      <c r="F3089" s="155"/>
      <c r="G3089" s="217"/>
      <c r="H3089" s="176"/>
      <c r="I3089" s="183"/>
      <c r="J3089" s="169"/>
      <c r="K3089" s="162"/>
      <c r="L3089" s="162"/>
      <c r="M3089" s="162"/>
      <c r="N3089" s="169"/>
      <c r="O3089" s="183"/>
      <c r="P3089" s="169"/>
      <c r="Q3089" s="183"/>
      <c r="R3089" s="177"/>
      <c r="S3089" s="177"/>
      <c r="T3089" s="177"/>
      <c r="U3089" s="155"/>
      <c r="V3089" s="155" t="b">
        <v>0</v>
      </c>
      <c r="W3089" s="168"/>
      <c r="X3089" s="168"/>
      <c r="Y3089" s="364"/>
      <c r="Z3089" s="169"/>
      <c r="AA3089" s="163" t="str">
        <f t="shared" si="70"/>
        <v>https://shopeefood.vn/bo-suu-tap/</v>
      </c>
      <c r="AB3089" s="351"/>
    </row>
    <row r="3090" spans="1:28" ht="14">
      <c r="A3090" s="151"/>
      <c r="B3090" s="152"/>
      <c r="C3090" s="152"/>
      <c r="D3090" s="152"/>
      <c r="E3090" s="180"/>
      <c r="F3090" s="155"/>
      <c r="G3090" s="217"/>
      <c r="H3090" s="176"/>
      <c r="I3090" s="183"/>
      <c r="J3090" s="169"/>
      <c r="K3090" s="162"/>
      <c r="L3090" s="162"/>
      <c r="M3090" s="162"/>
      <c r="N3090" s="169"/>
      <c r="O3090" s="183"/>
      <c r="P3090" s="169"/>
      <c r="Q3090" s="183"/>
      <c r="R3090" s="177"/>
      <c r="S3090" s="177"/>
      <c r="T3090" s="177"/>
      <c r="U3090" s="155"/>
      <c r="V3090" s="155" t="b">
        <v>0</v>
      </c>
      <c r="W3090" s="168"/>
      <c r="X3090" s="168"/>
      <c r="Y3090" s="364"/>
      <c r="Z3090" s="169"/>
      <c r="AA3090" s="163" t="str">
        <f t="shared" si="70"/>
        <v>https://shopeefood.vn/bo-suu-tap/</v>
      </c>
      <c r="AB3090" s="351"/>
    </row>
    <row r="3091" spans="1:28" ht="14">
      <c r="A3091" s="151"/>
      <c r="B3091" s="152"/>
      <c r="C3091" s="152"/>
      <c r="D3091" s="152"/>
      <c r="E3091" s="180"/>
      <c r="F3091" s="155"/>
      <c r="G3091" s="217"/>
      <c r="H3091" s="176"/>
      <c r="I3091" s="183"/>
      <c r="J3091" s="169"/>
      <c r="K3091" s="162"/>
      <c r="L3091" s="162"/>
      <c r="M3091" s="162"/>
      <c r="N3091" s="169"/>
      <c r="O3091" s="183"/>
      <c r="P3091" s="169"/>
      <c r="Q3091" s="183"/>
      <c r="R3091" s="177"/>
      <c r="S3091" s="177"/>
      <c r="T3091" s="177"/>
      <c r="U3091" s="155"/>
      <c r="V3091" s="155" t="b">
        <v>0</v>
      </c>
      <c r="W3091" s="168"/>
      <c r="X3091" s="168"/>
      <c r="Y3091" s="364"/>
      <c r="Z3091" s="169"/>
      <c r="AA3091" s="163" t="str">
        <f t="shared" si="70"/>
        <v>https://shopeefood.vn/bo-suu-tap/</v>
      </c>
      <c r="AB3091" s="351"/>
    </row>
    <row r="3092" spans="1:28" ht="14">
      <c r="A3092" s="151"/>
      <c r="B3092" s="152"/>
      <c r="C3092" s="152"/>
      <c r="D3092" s="152"/>
      <c r="E3092" s="180"/>
      <c r="F3092" s="155"/>
      <c r="G3092" s="217"/>
      <c r="H3092" s="176"/>
      <c r="I3092" s="183"/>
      <c r="J3092" s="169"/>
      <c r="K3092" s="162"/>
      <c r="L3092" s="162"/>
      <c r="M3092" s="162"/>
      <c r="N3092" s="169"/>
      <c r="O3092" s="183"/>
      <c r="P3092" s="169"/>
      <c r="Q3092" s="183"/>
      <c r="R3092" s="177"/>
      <c r="S3092" s="177"/>
      <c r="T3092" s="177"/>
      <c r="U3092" s="155"/>
      <c r="V3092" s="155" t="b">
        <v>0</v>
      </c>
      <c r="W3092" s="168"/>
      <c r="X3092" s="168"/>
      <c r="Y3092" s="364"/>
      <c r="Z3092" s="169"/>
      <c r="AA3092" s="163" t="str">
        <f t="shared" si="70"/>
        <v>https://shopeefood.vn/bo-suu-tap/</v>
      </c>
      <c r="AB3092" s="351"/>
    </row>
    <row r="3093" spans="1:28" ht="14">
      <c r="A3093" s="151"/>
      <c r="B3093" s="152"/>
      <c r="C3093" s="152"/>
      <c r="D3093" s="152"/>
      <c r="E3093" s="180"/>
      <c r="F3093" s="155"/>
      <c r="G3093" s="217"/>
      <c r="H3093" s="176"/>
      <c r="I3093" s="183"/>
      <c r="J3093" s="169"/>
      <c r="K3093" s="162"/>
      <c r="L3093" s="162"/>
      <c r="M3093" s="162"/>
      <c r="N3093" s="169"/>
      <c r="O3093" s="183"/>
      <c r="P3093" s="169"/>
      <c r="Q3093" s="183"/>
      <c r="R3093" s="177"/>
      <c r="S3093" s="177"/>
      <c r="T3093" s="177"/>
      <c r="U3093" s="155"/>
      <c r="V3093" s="155" t="b">
        <v>0</v>
      </c>
      <c r="W3093" s="168"/>
      <c r="X3093" s="168"/>
      <c r="Y3093" s="364"/>
      <c r="Z3093" s="169"/>
      <c r="AA3093" s="163" t="str">
        <f t="shared" si="70"/>
        <v>https://shopeefood.vn/bo-suu-tap/</v>
      </c>
      <c r="AB3093" s="351"/>
    </row>
    <row r="3094" spans="1:28" ht="14">
      <c r="A3094" s="151"/>
      <c r="B3094" s="152"/>
      <c r="C3094" s="152"/>
      <c r="D3094" s="152"/>
      <c r="E3094" s="180"/>
      <c r="F3094" s="155"/>
      <c r="G3094" s="217"/>
      <c r="H3094" s="176"/>
      <c r="I3094" s="183"/>
      <c r="J3094" s="169"/>
      <c r="K3094" s="162"/>
      <c r="L3094" s="162"/>
      <c r="M3094" s="162"/>
      <c r="N3094" s="169"/>
      <c r="O3094" s="183"/>
      <c r="P3094" s="169"/>
      <c r="Q3094" s="183"/>
      <c r="R3094" s="177"/>
      <c r="S3094" s="177"/>
      <c r="T3094" s="177"/>
      <c r="U3094" s="155"/>
      <c r="V3094" s="155" t="b">
        <v>0</v>
      </c>
      <c r="W3094" s="168"/>
      <c r="X3094" s="168"/>
      <c r="Y3094" s="364"/>
      <c r="Z3094" s="169"/>
      <c r="AA3094" s="163" t="str">
        <f t="shared" si="70"/>
        <v>https://shopeefood.vn/bo-suu-tap/</v>
      </c>
      <c r="AB3094" s="351"/>
    </row>
    <row r="3095" spans="1:28" ht="14">
      <c r="A3095" s="151"/>
      <c r="B3095" s="152"/>
      <c r="C3095" s="152"/>
      <c r="D3095" s="152"/>
      <c r="E3095" s="180"/>
      <c r="F3095" s="155"/>
      <c r="G3095" s="217"/>
      <c r="H3095" s="176"/>
      <c r="I3095" s="183"/>
      <c r="J3095" s="169"/>
      <c r="K3095" s="162"/>
      <c r="L3095" s="162"/>
      <c r="M3095" s="162"/>
      <c r="N3095" s="169"/>
      <c r="O3095" s="183"/>
      <c r="P3095" s="169"/>
      <c r="Q3095" s="183"/>
      <c r="R3095" s="177"/>
      <c r="S3095" s="177"/>
      <c r="T3095" s="177"/>
      <c r="U3095" s="155"/>
      <c r="V3095" s="155" t="b">
        <v>0</v>
      </c>
      <c r="W3095" s="168"/>
      <c r="X3095" s="168"/>
      <c r="Y3095" s="364"/>
      <c r="Z3095" s="169"/>
      <c r="AA3095" s="163" t="str">
        <f t="shared" si="70"/>
        <v>https://shopeefood.vn/bo-suu-tap/</v>
      </c>
      <c r="AB3095" s="351"/>
    </row>
    <row r="3096" spans="1:28" ht="14">
      <c r="A3096" s="151"/>
      <c r="B3096" s="152"/>
      <c r="C3096" s="152"/>
      <c r="D3096" s="152"/>
      <c r="E3096" s="180"/>
      <c r="F3096" s="155"/>
      <c r="G3096" s="217"/>
      <c r="H3096" s="176"/>
      <c r="I3096" s="183"/>
      <c r="J3096" s="169"/>
      <c r="K3096" s="162"/>
      <c r="L3096" s="162"/>
      <c r="M3096" s="162"/>
      <c r="N3096" s="169"/>
      <c r="O3096" s="183"/>
      <c r="P3096" s="169"/>
      <c r="Q3096" s="183"/>
      <c r="R3096" s="177"/>
      <c r="S3096" s="177"/>
      <c r="T3096" s="177"/>
      <c r="U3096" s="155"/>
      <c r="V3096" s="155" t="b">
        <v>0</v>
      </c>
      <c r="W3096" s="168"/>
      <c r="X3096" s="168"/>
      <c r="Y3096" s="364"/>
      <c r="Z3096" s="169"/>
      <c r="AA3096" s="163" t="str">
        <f t="shared" si="70"/>
        <v>https://shopeefood.vn/bo-suu-tap/</v>
      </c>
      <c r="AB3096" s="351"/>
    </row>
    <row r="3097" spans="1:28" ht="14">
      <c r="A3097" s="151"/>
      <c r="B3097" s="152"/>
      <c r="C3097" s="152"/>
      <c r="D3097" s="152"/>
      <c r="E3097" s="180"/>
      <c r="F3097" s="155"/>
      <c r="G3097" s="217"/>
      <c r="H3097" s="176"/>
      <c r="I3097" s="183"/>
      <c r="J3097" s="169"/>
      <c r="K3097" s="162"/>
      <c r="L3097" s="162"/>
      <c r="M3097" s="162"/>
      <c r="N3097" s="169"/>
      <c r="O3097" s="183"/>
      <c r="P3097" s="169"/>
      <c r="Q3097" s="183"/>
      <c r="R3097" s="177"/>
      <c r="S3097" s="177"/>
      <c r="T3097" s="177"/>
      <c r="U3097" s="155"/>
      <c r="V3097" s="155" t="b">
        <v>0</v>
      </c>
      <c r="W3097" s="168"/>
      <c r="X3097" s="168"/>
      <c r="Y3097" s="364"/>
      <c r="Z3097" s="169"/>
      <c r="AA3097" s="163" t="str">
        <f t="shared" si="70"/>
        <v>https://shopeefood.vn/bo-suu-tap/</v>
      </c>
      <c r="AB3097" s="351"/>
    </row>
    <row r="3098" spans="1:28" ht="14">
      <c r="A3098" s="151"/>
      <c r="B3098" s="152"/>
      <c r="C3098" s="152"/>
      <c r="D3098" s="152"/>
      <c r="E3098" s="180"/>
      <c r="F3098" s="155"/>
      <c r="G3098" s="217"/>
      <c r="H3098" s="176"/>
      <c r="I3098" s="183"/>
      <c r="J3098" s="169"/>
      <c r="K3098" s="162"/>
      <c r="L3098" s="162"/>
      <c r="M3098" s="162"/>
      <c r="N3098" s="169"/>
      <c r="O3098" s="183"/>
      <c r="P3098" s="169"/>
      <c r="Q3098" s="183"/>
      <c r="R3098" s="177"/>
      <c r="S3098" s="177"/>
      <c r="T3098" s="177"/>
      <c r="U3098" s="155"/>
      <c r="V3098" s="155" t="b">
        <v>0</v>
      </c>
      <c r="W3098" s="168"/>
      <c r="X3098" s="168"/>
      <c r="Y3098" s="364"/>
      <c r="Z3098" s="169"/>
      <c r="AA3098" s="163" t="str">
        <f t="shared" si="70"/>
        <v>https://shopeefood.vn/bo-suu-tap/</v>
      </c>
      <c r="AB3098" s="351"/>
    </row>
    <row r="3099" spans="1:28" ht="14">
      <c r="A3099" s="151"/>
      <c r="B3099" s="152"/>
      <c r="C3099" s="152"/>
      <c r="D3099" s="152"/>
      <c r="E3099" s="180"/>
      <c r="F3099" s="155"/>
      <c r="G3099" s="217"/>
      <c r="H3099" s="176"/>
      <c r="I3099" s="183"/>
      <c r="J3099" s="169"/>
      <c r="K3099" s="162"/>
      <c r="L3099" s="162"/>
      <c r="M3099" s="162"/>
      <c r="N3099" s="169"/>
      <c r="O3099" s="183"/>
      <c r="P3099" s="169"/>
      <c r="Q3099" s="183"/>
      <c r="R3099" s="177"/>
      <c r="S3099" s="177"/>
      <c r="T3099" s="177"/>
      <c r="U3099" s="155"/>
      <c r="V3099" s="155" t="b">
        <v>0</v>
      </c>
      <c r="W3099" s="168"/>
      <c r="X3099" s="168"/>
      <c r="Y3099" s="364"/>
      <c r="Z3099" s="169"/>
      <c r="AA3099" s="163" t="str">
        <f t="shared" si="70"/>
        <v>https://shopeefood.vn/bo-suu-tap/</v>
      </c>
      <c r="AB3099" s="351"/>
    </row>
    <row r="3100" spans="1:28" ht="14">
      <c r="A3100" s="151"/>
      <c r="B3100" s="152"/>
      <c r="C3100" s="152"/>
      <c r="D3100" s="152"/>
      <c r="E3100" s="180"/>
      <c r="F3100" s="155"/>
      <c r="G3100" s="217"/>
      <c r="H3100" s="176"/>
      <c r="I3100" s="183"/>
      <c r="J3100" s="169"/>
      <c r="K3100" s="162"/>
      <c r="L3100" s="162"/>
      <c r="M3100" s="162"/>
      <c r="N3100" s="169"/>
      <c r="O3100" s="183"/>
      <c r="P3100" s="169"/>
      <c r="Q3100" s="183"/>
      <c r="R3100" s="177"/>
      <c r="S3100" s="177"/>
      <c r="T3100" s="177"/>
      <c r="U3100" s="155"/>
      <c r="V3100" s="155" t="b">
        <v>0</v>
      </c>
      <c r="W3100" s="168"/>
      <c r="X3100" s="168"/>
      <c r="Y3100" s="364"/>
      <c r="Z3100" s="169"/>
      <c r="AA3100" s="163" t="str">
        <f t="shared" si="70"/>
        <v>https://shopeefood.vn/bo-suu-tap/</v>
      </c>
      <c r="AB3100" s="351"/>
    </row>
    <row r="3101" spans="1:28" ht="14">
      <c r="A3101" s="151"/>
      <c r="B3101" s="152"/>
      <c r="C3101" s="152"/>
      <c r="D3101" s="152"/>
      <c r="E3101" s="180"/>
      <c r="F3101" s="155"/>
      <c r="G3101" s="217"/>
      <c r="H3101" s="176"/>
      <c r="I3101" s="183"/>
      <c r="J3101" s="169"/>
      <c r="K3101" s="162"/>
      <c r="L3101" s="162"/>
      <c r="M3101" s="162"/>
      <c r="N3101" s="169"/>
      <c r="O3101" s="183"/>
      <c r="P3101" s="169"/>
      <c r="Q3101" s="183"/>
      <c r="R3101" s="177"/>
      <c r="S3101" s="177"/>
      <c r="T3101" s="177"/>
      <c r="U3101" s="155"/>
      <c r="V3101" s="155" t="b">
        <v>0</v>
      </c>
      <c r="W3101" s="168"/>
      <c r="X3101" s="168"/>
      <c r="Y3101" s="364"/>
      <c r="Z3101" s="169"/>
      <c r="AA3101" s="163" t="str">
        <f t="shared" si="70"/>
        <v>https://shopeefood.vn/bo-suu-tap/</v>
      </c>
      <c r="AB3101" s="351"/>
    </row>
    <row r="3102" spans="1:28" ht="14">
      <c r="A3102" s="151"/>
      <c r="B3102" s="152"/>
      <c r="C3102" s="152"/>
      <c r="D3102" s="152"/>
      <c r="E3102" s="180"/>
      <c r="F3102" s="155"/>
      <c r="G3102" s="217"/>
      <c r="H3102" s="176"/>
      <c r="I3102" s="183"/>
      <c r="J3102" s="169"/>
      <c r="K3102" s="162"/>
      <c r="L3102" s="162"/>
      <c r="M3102" s="162"/>
      <c r="N3102" s="169"/>
      <c r="O3102" s="183"/>
      <c r="P3102" s="169"/>
      <c r="Q3102" s="183"/>
      <c r="R3102" s="177"/>
      <c r="S3102" s="177"/>
      <c r="T3102" s="177"/>
      <c r="U3102" s="155"/>
      <c r="V3102" s="155" t="b">
        <v>0</v>
      </c>
      <c r="W3102" s="168"/>
      <c r="X3102" s="168"/>
      <c r="Y3102" s="364"/>
      <c r="Z3102" s="169"/>
      <c r="AA3102" s="163" t="str">
        <f t="shared" si="70"/>
        <v>https://shopeefood.vn/bo-suu-tap/</v>
      </c>
      <c r="AB3102" s="351"/>
    </row>
    <row r="3103" spans="1:28" ht="14">
      <c r="A3103" s="151"/>
      <c r="B3103" s="152"/>
      <c r="C3103" s="152"/>
      <c r="D3103" s="152"/>
      <c r="E3103" s="180"/>
      <c r="F3103" s="155"/>
      <c r="G3103" s="217"/>
      <c r="H3103" s="176"/>
      <c r="I3103" s="183"/>
      <c r="J3103" s="169"/>
      <c r="K3103" s="162"/>
      <c r="L3103" s="162"/>
      <c r="M3103" s="162"/>
      <c r="N3103" s="169"/>
      <c r="O3103" s="183"/>
      <c r="P3103" s="169"/>
      <c r="Q3103" s="183"/>
      <c r="R3103" s="177"/>
      <c r="S3103" s="177"/>
      <c r="T3103" s="177"/>
      <c r="U3103" s="155"/>
      <c r="V3103" s="155" t="b">
        <v>0</v>
      </c>
      <c r="W3103" s="168"/>
      <c r="X3103" s="168"/>
      <c r="Y3103" s="364"/>
      <c r="Z3103" s="169"/>
      <c r="AA3103" s="163" t="str">
        <f t="shared" si="70"/>
        <v>https://shopeefood.vn/bo-suu-tap/</v>
      </c>
      <c r="AB3103" s="351"/>
    </row>
    <row r="3104" spans="1:28" ht="14">
      <c r="A3104" s="151"/>
      <c r="B3104" s="152"/>
      <c r="C3104" s="152"/>
      <c r="D3104" s="152"/>
      <c r="E3104" s="180"/>
      <c r="F3104" s="155"/>
      <c r="G3104" s="217"/>
      <c r="H3104" s="176"/>
      <c r="I3104" s="183"/>
      <c r="J3104" s="169"/>
      <c r="K3104" s="162"/>
      <c r="L3104" s="162"/>
      <c r="M3104" s="162"/>
      <c r="N3104" s="169"/>
      <c r="O3104" s="183"/>
      <c r="P3104" s="169"/>
      <c r="Q3104" s="183"/>
      <c r="R3104" s="177"/>
      <c r="S3104" s="177"/>
      <c r="T3104" s="177"/>
      <c r="U3104" s="155"/>
      <c r="V3104" s="155" t="b">
        <v>0</v>
      </c>
      <c r="W3104" s="168"/>
      <c r="X3104" s="168"/>
      <c r="Y3104" s="364"/>
      <c r="Z3104" s="169"/>
      <c r="AA3104" s="163" t="str">
        <f t="shared" si="70"/>
        <v>https://shopeefood.vn/bo-suu-tap/</v>
      </c>
      <c r="AB3104" s="351"/>
    </row>
    <row r="3105" spans="1:28" ht="14">
      <c r="A3105" s="151"/>
      <c r="B3105" s="152"/>
      <c r="C3105" s="152"/>
      <c r="D3105" s="152"/>
      <c r="E3105" s="180"/>
      <c r="F3105" s="155"/>
      <c r="G3105" s="217"/>
      <c r="H3105" s="176"/>
      <c r="I3105" s="183"/>
      <c r="J3105" s="169"/>
      <c r="K3105" s="162"/>
      <c r="L3105" s="162"/>
      <c r="M3105" s="162"/>
      <c r="N3105" s="169"/>
      <c r="O3105" s="183"/>
      <c r="P3105" s="169"/>
      <c r="Q3105" s="183"/>
      <c r="R3105" s="177"/>
      <c r="S3105" s="177"/>
      <c r="T3105" s="177"/>
      <c r="U3105" s="155"/>
      <c r="V3105" s="155" t="b">
        <v>0</v>
      </c>
      <c r="W3105" s="168"/>
      <c r="X3105" s="168"/>
      <c r="Y3105" s="364"/>
      <c r="Z3105" s="169"/>
      <c r="AA3105" s="163" t="str">
        <f t="shared" si="70"/>
        <v>https://shopeefood.vn/bo-suu-tap/</v>
      </c>
      <c r="AB3105" s="351"/>
    </row>
    <row r="3106" spans="1:28" ht="14">
      <c r="A3106" s="151"/>
      <c r="B3106" s="152"/>
      <c r="C3106" s="152"/>
      <c r="D3106" s="152"/>
      <c r="E3106" s="180"/>
      <c r="F3106" s="155"/>
      <c r="G3106" s="217"/>
      <c r="H3106" s="176"/>
      <c r="I3106" s="183"/>
      <c r="J3106" s="169"/>
      <c r="K3106" s="162"/>
      <c r="L3106" s="162"/>
      <c r="M3106" s="162"/>
      <c r="N3106" s="169"/>
      <c r="O3106" s="183"/>
      <c r="P3106" s="169"/>
      <c r="Q3106" s="183"/>
      <c r="R3106" s="177"/>
      <c r="S3106" s="177"/>
      <c r="T3106" s="177"/>
      <c r="U3106" s="155"/>
      <c r="V3106" s="155" t="b">
        <v>0</v>
      </c>
      <c r="W3106" s="168"/>
      <c r="X3106" s="168"/>
      <c r="Y3106" s="364"/>
      <c r="Z3106" s="169"/>
      <c r="AA3106" s="163" t="str">
        <f t="shared" si="70"/>
        <v>https://shopeefood.vn/bo-suu-tap/</v>
      </c>
      <c r="AB3106" s="351"/>
    </row>
    <row r="3107" spans="1:28" ht="14">
      <c r="A3107" s="151"/>
      <c r="B3107" s="152"/>
      <c r="C3107" s="152"/>
      <c r="D3107" s="152"/>
      <c r="E3107" s="180"/>
      <c r="F3107" s="155"/>
      <c r="G3107" s="217"/>
      <c r="H3107" s="176"/>
      <c r="I3107" s="183"/>
      <c r="J3107" s="169"/>
      <c r="K3107" s="162"/>
      <c r="L3107" s="162"/>
      <c r="M3107" s="162"/>
      <c r="N3107" s="169"/>
      <c r="O3107" s="183"/>
      <c r="P3107" s="169"/>
      <c r="Q3107" s="183"/>
      <c r="R3107" s="177"/>
      <c r="S3107" s="177"/>
      <c r="T3107" s="177"/>
      <c r="U3107" s="155"/>
      <c r="V3107" s="155" t="b">
        <v>0</v>
      </c>
      <c r="W3107" s="168"/>
      <c r="X3107" s="168"/>
      <c r="Y3107" s="364"/>
      <c r="Z3107" s="169"/>
      <c r="AA3107" s="163" t="str">
        <f t="shared" si="70"/>
        <v>https://shopeefood.vn/bo-suu-tap/</v>
      </c>
      <c r="AB3107" s="351"/>
    </row>
    <row r="3108" spans="1:28" ht="14">
      <c r="A3108" s="151"/>
      <c r="B3108" s="152"/>
      <c r="C3108" s="152"/>
      <c r="D3108" s="152"/>
      <c r="E3108" s="180"/>
      <c r="F3108" s="155"/>
      <c r="G3108" s="217"/>
      <c r="H3108" s="176"/>
      <c r="I3108" s="183"/>
      <c r="J3108" s="169"/>
      <c r="K3108" s="162"/>
      <c r="L3108" s="162"/>
      <c r="M3108" s="162"/>
      <c r="N3108" s="169"/>
      <c r="O3108" s="183"/>
      <c r="P3108" s="169"/>
      <c r="Q3108" s="183"/>
      <c r="R3108" s="177"/>
      <c r="S3108" s="177"/>
      <c r="T3108" s="177"/>
      <c r="U3108" s="155"/>
      <c r="V3108" s="155" t="b">
        <v>0</v>
      </c>
      <c r="W3108" s="168"/>
      <c r="X3108" s="168"/>
      <c r="Y3108" s="364"/>
      <c r="Z3108" s="169"/>
      <c r="AA3108" s="163" t="str">
        <f t="shared" si="70"/>
        <v>https://shopeefood.vn/bo-suu-tap/</v>
      </c>
      <c r="AB3108" s="351"/>
    </row>
    <row r="3109" spans="1:28" ht="14">
      <c r="A3109" s="151"/>
      <c r="B3109" s="152"/>
      <c r="C3109" s="152"/>
      <c r="D3109" s="152"/>
      <c r="E3109" s="180"/>
      <c r="F3109" s="155"/>
      <c r="G3109" s="217"/>
      <c r="H3109" s="176"/>
      <c r="I3109" s="183"/>
      <c r="J3109" s="169"/>
      <c r="K3109" s="162"/>
      <c r="L3109" s="162"/>
      <c r="M3109" s="162"/>
      <c r="N3109" s="169"/>
      <c r="O3109" s="183"/>
      <c r="P3109" s="169"/>
      <c r="Q3109" s="183"/>
      <c r="R3109" s="177"/>
      <c r="S3109" s="177"/>
      <c r="T3109" s="177"/>
      <c r="U3109" s="155"/>
      <c r="V3109" s="155" t="b">
        <v>0</v>
      </c>
      <c r="W3109" s="168"/>
      <c r="X3109" s="168"/>
      <c r="Y3109" s="364"/>
      <c r="Z3109" s="169"/>
      <c r="AA3109" s="163" t="str">
        <f t="shared" si="70"/>
        <v>https://shopeefood.vn/bo-suu-tap/</v>
      </c>
      <c r="AB3109" s="351"/>
    </row>
    <row r="3110" spans="1:28" ht="14">
      <c r="A3110" s="151"/>
      <c r="B3110" s="152"/>
      <c r="C3110" s="152"/>
      <c r="D3110" s="152"/>
      <c r="E3110" s="180"/>
      <c r="F3110" s="155"/>
      <c r="G3110" s="217"/>
      <c r="H3110" s="176"/>
      <c r="I3110" s="183"/>
      <c r="J3110" s="169"/>
      <c r="K3110" s="162"/>
      <c r="L3110" s="162"/>
      <c r="M3110" s="162"/>
      <c r="N3110" s="169"/>
      <c r="O3110" s="183"/>
      <c r="P3110" s="169"/>
      <c r="Q3110" s="183"/>
      <c r="R3110" s="177"/>
      <c r="S3110" s="177"/>
      <c r="T3110" s="177"/>
      <c r="U3110" s="155"/>
      <c r="V3110" s="155" t="b">
        <v>0</v>
      </c>
      <c r="W3110" s="168"/>
      <c r="X3110" s="168"/>
      <c r="Y3110" s="364"/>
      <c r="Z3110" s="169"/>
      <c r="AA3110" s="163" t="str">
        <f t="shared" si="70"/>
        <v>https://shopeefood.vn/bo-suu-tap/</v>
      </c>
      <c r="AB3110" s="351"/>
    </row>
    <row r="3111" spans="1:28" ht="14">
      <c r="A3111" s="151"/>
      <c r="B3111" s="152"/>
      <c r="C3111" s="152"/>
      <c r="D3111" s="152"/>
      <c r="E3111" s="180"/>
      <c r="F3111" s="155"/>
      <c r="G3111" s="217"/>
      <c r="H3111" s="176"/>
      <c r="I3111" s="183"/>
      <c r="J3111" s="169"/>
      <c r="K3111" s="162"/>
      <c r="L3111" s="162"/>
      <c r="M3111" s="162"/>
      <c r="N3111" s="169"/>
      <c r="O3111" s="183"/>
      <c r="P3111" s="169"/>
      <c r="Q3111" s="183"/>
      <c r="R3111" s="177"/>
      <c r="S3111" s="177"/>
      <c r="T3111" s="177"/>
      <c r="U3111" s="155"/>
      <c r="V3111" s="155" t="b">
        <v>0</v>
      </c>
      <c r="W3111" s="168"/>
      <c r="X3111" s="168"/>
      <c r="Y3111" s="364"/>
      <c r="Z3111" s="169"/>
      <c r="AA3111" s="163" t="str">
        <f t="shared" si="70"/>
        <v>https://shopeefood.vn/bo-suu-tap/</v>
      </c>
      <c r="AB3111" s="351"/>
    </row>
    <row r="3112" spans="1:28" ht="14">
      <c r="A3112" s="151"/>
      <c r="B3112" s="152"/>
      <c r="C3112" s="152"/>
      <c r="D3112" s="152"/>
      <c r="E3112" s="180"/>
      <c r="F3112" s="155"/>
      <c r="G3112" s="217"/>
      <c r="H3112" s="176"/>
      <c r="I3112" s="183"/>
      <c r="J3112" s="169"/>
      <c r="K3112" s="162"/>
      <c r="L3112" s="162"/>
      <c r="M3112" s="162"/>
      <c r="N3112" s="169"/>
      <c r="O3112" s="183"/>
      <c r="P3112" s="169"/>
      <c r="Q3112" s="183"/>
      <c r="R3112" s="177"/>
      <c r="S3112" s="177"/>
      <c r="T3112" s="177"/>
      <c r="U3112" s="155"/>
      <c r="V3112" s="155" t="b">
        <v>0</v>
      </c>
      <c r="W3112" s="168"/>
      <c r="X3112" s="168"/>
      <c r="Y3112" s="364"/>
      <c r="Z3112" s="169"/>
      <c r="AA3112" s="163" t="str">
        <f t="shared" si="70"/>
        <v>https://shopeefood.vn/bo-suu-tap/</v>
      </c>
      <c r="AB3112" s="351"/>
    </row>
    <row r="3113" spans="1:28" ht="14">
      <c r="A3113" s="151"/>
      <c r="B3113" s="152"/>
      <c r="C3113" s="152"/>
      <c r="D3113" s="152"/>
      <c r="E3113" s="180"/>
      <c r="F3113" s="155"/>
      <c r="G3113" s="217"/>
      <c r="H3113" s="176"/>
      <c r="I3113" s="183"/>
      <c r="J3113" s="169"/>
      <c r="K3113" s="162"/>
      <c r="L3113" s="162"/>
      <c r="M3113" s="162"/>
      <c r="N3113" s="169"/>
      <c r="O3113" s="183"/>
      <c r="P3113" s="169"/>
      <c r="Q3113" s="183"/>
      <c r="R3113" s="177"/>
      <c r="S3113" s="177"/>
      <c r="T3113" s="177"/>
      <c r="U3113" s="155"/>
      <c r="V3113" s="155" t="b">
        <v>0</v>
      </c>
      <c r="W3113" s="168"/>
      <c r="X3113" s="168"/>
      <c r="Y3113" s="364"/>
      <c r="Z3113" s="169"/>
      <c r="AA3113" s="163" t="str">
        <f t="shared" si="70"/>
        <v>https://shopeefood.vn/bo-suu-tap/</v>
      </c>
      <c r="AB3113" s="351"/>
    </row>
    <row r="3114" spans="1:28" ht="14">
      <c r="A3114" s="151"/>
      <c r="B3114" s="152"/>
      <c r="C3114" s="152"/>
      <c r="D3114" s="152"/>
      <c r="E3114" s="180"/>
      <c r="F3114" s="155"/>
      <c r="G3114" s="217"/>
      <c r="H3114" s="176"/>
      <c r="I3114" s="183"/>
      <c r="J3114" s="169"/>
      <c r="K3114" s="162"/>
      <c r="L3114" s="162"/>
      <c r="M3114" s="162"/>
      <c r="N3114" s="169"/>
      <c r="O3114" s="183"/>
      <c r="P3114" s="169"/>
      <c r="Q3114" s="183"/>
      <c r="R3114" s="177"/>
      <c r="S3114" s="177"/>
      <c r="T3114" s="177"/>
      <c r="U3114" s="155"/>
      <c r="V3114" s="155" t="b">
        <v>0</v>
      </c>
      <c r="W3114" s="168"/>
      <c r="X3114" s="168"/>
      <c r="Y3114" s="364"/>
      <c r="Z3114" s="169"/>
      <c r="AA3114" s="163" t="str">
        <f t="shared" si="70"/>
        <v>https://shopeefood.vn/bo-suu-tap/</v>
      </c>
      <c r="AB3114" s="351"/>
    </row>
    <row r="3115" spans="1:28" ht="14">
      <c r="A3115" s="151"/>
      <c r="B3115" s="152"/>
      <c r="C3115" s="152"/>
      <c r="D3115" s="152"/>
      <c r="E3115" s="180"/>
      <c r="F3115" s="155"/>
      <c r="G3115" s="217"/>
      <c r="H3115" s="176"/>
      <c r="I3115" s="183"/>
      <c r="J3115" s="169"/>
      <c r="K3115" s="162"/>
      <c r="L3115" s="162"/>
      <c r="M3115" s="162"/>
      <c r="N3115" s="169"/>
      <c r="O3115" s="183"/>
      <c r="P3115" s="169"/>
      <c r="Q3115" s="183"/>
      <c r="R3115" s="177"/>
      <c r="S3115" s="177"/>
      <c r="T3115" s="177"/>
      <c r="U3115" s="155"/>
      <c r="V3115" s="155" t="b">
        <v>0</v>
      </c>
      <c r="W3115" s="168"/>
      <c r="X3115" s="168"/>
      <c r="Y3115" s="364"/>
      <c r="Z3115" s="169"/>
      <c r="AA3115" s="163" t="str">
        <f t="shared" si="70"/>
        <v>https://shopeefood.vn/bo-suu-tap/</v>
      </c>
      <c r="AB3115" s="351"/>
    </row>
    <row r="3116" spans="1:28" ht="14">
      <c r="A3116" s="151"/>
      <c r="B3116" s="152"/>
      <c r="C3116" s="152"/>
      <c r="D3116" s="152"/>
      <c r="E3116" s="180"/>
      <c r="F3116" s="155"/>
      <c r="G3116" s="217"/>
      <c r="H3116" s="176"/>
      <c r="I3116" s="183"/>
      <c r="J3116" s="169"/>
      <c r="K3116" s="162"/>
      <c r="L3116" s="162"/>
      <c r="M3116" s="162"/>
      <c r="N3116" s="169"/>
      <c r="O3116" s="183"/>
      <c r="P3116" s="169"/>
      <c r="Q3116" s="183"/>
      <c r="R3116" s="177"/>
      <c r="S3116" s="177"/>
      <c r="T3116" s="177"/>
      <c r="U3116" s="155"/>
      <c r="V3116" s="155" t="b">
        <v>0</v>
      </c>
      <c r="W3116" s="168"/>
      <c r="X3116" s="168"/>
      <c r="Y3116" s="364"/>
      <c r="Z3116" s="169"/>
      <c r="AA3116" s="163" t="str">
        <f t="shared" si="70"/>
        <v>https://shopeefood.vn/bo-suu-tap/</v>
      </c>
      <c r="AB3116" s="351"/>
    </row>
    <row r="3117" spans="1:28" ht="14">
      <c r="A3117" s="151"/>
      <c r="B3117" s="152"/>
      <c r="C3117" s="152"/>
      <c r="D3117" s="152"/>
      <c r="E3117" s="180"/>
      <c r="F3117" s="155"/>
      <c r="G3117" s="217"/>
      <c r="H3117" s="176"/>
      <c r="I3117" s="183"/>
      <c r="J3117" s="169"/>
      <c r="K3117" s="162"/>
      <c r="L3117" s="162"/>
      <c r="M3117" s="162"/>
      <c r="N3117" s="169"/>
      <c r="O3117" s="183"/>
      <c r="P3117" s="169"/>
      <c r="Q3117" s="183"/>
      <c r="R3117" s="177"/>
      <c r="S3117" s="177"/>
      <c r="T3117" s="177"/>
      <c r="U3117" s="155"/>
      <c r="V3117" s="155" t="b">
        <v>0</v>
      </c>
      <c r="W3117" s="168"/>
      <c r="X3117" s="168"/>
      <c r="Y3117" s="364"/>
      <c r="Z3117" s="169"/>
      <c r="AA3117" s="163" t="str">
        <f t="shared" si="70"/>
        <v>https://shopeefood.vn/bo-suu-tap/</v>
      </c>
      <c r="AB3117" s="351"/>
    </row>
    <row r="3118" spans="1:28" ht="14">
      <c r="A3118" s="151"/>
      <c r="B3118" s="152"/>
      <c r="C3118" s="152"/>
      <c r="D3118" s="152"/>
      <c r="E3118" s="180"/>
      <c r="F3118" s="155"/>
      <c r="G3118" s="217"/>
      <c r="H3118" s="176"/>
      <c r="I3118" s="183"/>
      <c r="J3118" s="169"/>
      <c r="K3118" s="162"/>
      <c r="L3118" s="162"/>
      <c r="M3118" s="162"/>
      <c r="N3118" s="169"/>
      <c r="O3118" s="183"/>
      <c r="P3118" s="169"/>
      <c r="Q3118" s="183"/>
      <c r="R3118" s="177"/>
      <c r="S3118" s="177"/>
      <c r="T3118" s="177"/>
      <c r="U3118" s="155"/>
      <c r="V3118" s="155" t="b">
        <v>0</v>
      </c>
      <c r="W3118" s="168"/>
      <c r="X3118" s="168"/>
      <c r="Y3118" s="364"/>
      <c r="Z3118" s="169"/>
      <c r="AA3118" s="163" t="str">
        <f t="shared" si="70"/>
        <v>https://shopeefood.vn/bo-suu-tap/</v>
      </c>
      <c r="AB3118" s="351"/>
    </row>
    <row r="3119" spans="1:28" ht="14">
      <c r="A3119" s="151"/>
      <c r="B3119" s="152"/>
      <c r="C3119" s="152"/>
      <c r="D3119" s="152"/>
      <c r="E3119" s="180"/>
      <c r="F3119" s="155"/>
      <c r="G3119" s="217"/>
      <c r="H3119" s="176"/>
      <c r="I3119" s="183"/>
      <c r="J3119" s="169"/>
      <c r="K3119" s="162"/>
      <c r="L3119" s="162"/>
      <c r="M3119" s="162"/>
      <c r="N3119" s="169"/>
      <c r="O3119" s="183"/>
      <c r="P3119" s="169"/>
      <c r="Q3119" s="183"/>
      <c r="R3119" s="177"/>
      <c r="S3119" s="177"/>
      <c r="T3119" s="177"/>
      <c r="U3119" s="155"/>
      <c r="V3119" s="155" t="b">
        <v>0</v>
      </c>
      <c r="W3119" s="168"/>
      <c r="X3119" s="168"/>
      <c r="Y3119" s="364"/>
      <c r="Z3119" s="169"/>
      <c r="AA3119" s="163" t="str">
        <f t="shared" si="70"/>
        <v>https://shopeefood.vn/bo-suu-tap/</v>
      </c>
      <c r="AB3119" s="351"/>
    </row>
    <row r="3120" spans="1:28" ht="14">
      <c r="A3120" s="151"/>
      <c r="B3120" s="152"/>
      <c r="C3120" s="152"/>
      <c r="D3120" s="152"/>
      <c r="E3120" s="180"/>
      <c r="F3120" s="155"/>
      <c r="G3120" s="217"/>
      <c r="H3120" s="176"/>
      <c r="I3120" s="183"/>
      <c r="J3120" s="169"/>
      <c r="K3120" s="162"/>
      <c r="L3120" s="162"/>
      <c r="M3120" s="162"/>
      <c r="N3120" s="169"/>
      <c r="O3120" s="183"/>
      <c r="P3120" s="169"/>
      <c r="Q3120" s="183"/>
      <c r="R3120" s="177"/>
      <c r="S3120" s="177"/>
      <c r="T3120" s="177"/>
      <c r="U3120" s="155"/>
      <c r="V3120" s="155" t="b">
        <v>0</v>
      </c>
      <c r="W3120" s="168"/>
      <c r="X3120" s="168"/>
      <c r="Y3120" s="364"/>
      <c r="Z3120" s="169"/>
      <c r="AA3120" s="163" t="str">
        <f t="shared" si="70"/>
        <v>https://shopeefood.vn/bo-suu-tap/</v>
      </c>
      <c r="AB3120" s="351"/>
    </row>
    <row r="3121" spans="1:28" ht="14">
      <c r="A3121" s="151"/>
      <c r="B3121" s="152"/>
      <c r="C3121" s="152"/>
      <c r="D3121" s="152"/>
      <c r="E3121" s="180"/>
      <c r="F3121" s="155"/>
      <c r="G3121" s="217"/>
      <c r="H3121" s="176"/>
      <c r="I3121" s="183"/>
      <c r="J3121" s="169"/>
      <c r="K3121" s="162"/>
      <c r="L3121" s="162"/>
      <c r="M3121" s="162"/>
      <c r="N3121" s="169"/>
      <c r="O3121" s="183"/>
      <c r="P3121" s="169"/>
      <c r="Q3121" s="183"/>
      <c r="R3121" s="177"/>
      <c r="S3121" s="177"/>
      <c r="T3121" s="177"/>
      <c r="U3121" s="155"/>
      <c r="V3121" s="155" t="b">
        <v>0</v>
      </c>
      <c r="W3121" s="168"/>
      <c r="X3121" s="168"/>
      <c r="Y3121" s="364"/>
      <c r="Z3121" s="169"/>
      <c r="AA3121" s="163" t="str">
        <f t="shared" si="70"/>
        <v>https://shopeefood.vn/bo-suu-tap/</v>
      </c>
      <c r="AB3121" s="351"/>
    </row>
    <row r="3122" spans="1:28" ht="14">
      <c r="A3122" s="151"/>
      <c r="B3122" s="152"/>
      <c r="C3122" s="152"/>
      <c r="D3122" s="152"/>
      <c r="E3122" s="180"/>
      <c r="F3122" s="155"/>
      <c r="G3122" s="217"/>
      <c r="H3122" s="176"/>
      <c r="I3122" s="183"/>
      <c r="J3122" s="169"/>
      <c r="K3122" s="162"/>
      <c r="L3122" s="162"/>
      <c r="M3122" s="162"/>
      <c r="N3122" s="169"/>
      <c r="O3122" s="183"/>
      <c r="P3122" s="169"/>
      <c r="Q3122" s="183"/>
      <c r="R3122" s="177"/>
      <c r="S3122" s="177"/>
      <c r="T3122" s="177"/>
      <c r="U3122" s="155"/>
      <c r="V3122" s="155" t="b">
        <v>0</v>
      </c>
      <c r="W3122" s="168"/>
      <c r="X3122" s="168"/>
      <c r="Y3122" s="364"/>
      <c r="Z3122" s="169"/>
      <c r="AA3122" s="163" t="str">
        <f t="shared" si="70"/>
        <v>https://shopeefood.vn/bo-suu-tap/</v>
      </c>
      <c r="AB3122" s="351"/>
    </row>
    <row r="3123" spans="1:28" ht="14">
      <c r="A3123" s="151"/>
      <c r="B3123" s="152"/>
      <c r="C3123" s="152"/>
      <c r="D3123" s="152"/>
      <c r="E3123" s="180"/>
      <c r="F3123" s="155"/>
      <c r="G3123" s="217"/>
      <c r="H3123" s="176"/>
      <c r="I3123" s="183"/>
      <c r="J3123" s="169"/>
      <c r="K3123" s="162"/>
      <c r="L3123" s="162"/>
      <c r="M3123" s="162"/>
      <c r="N3123" s="169"/>
      <c r="O3123" s="183"/>
      <c r="P3123" s="169"/>
      <c r="Q3123" s="183"/>
      <c r="R3123" s="177"/>
      <c r="S3123" s="177"/>
      <c r="T3123" s="177"/>
      <c r="U3123" s="155"/>
      <c r="V3123" s="155" t="b">
        <v>0</v>
      </c>
      <c r="W3123" s="168"/>
      <c r="X3123" s="168"/>
      <c r="Y3123" s="364"/>
      <c r="Z3123" s="169"/>
      <c r="AA3123" s="163" t="str">
        <f t="shared" si="70"/>
        <v>https://shopeefood.vn/bo-suu-tap/</v>
      </c>
      <c r="AB3123" s="351"/>
    </row>
    <row r="3124" spans="1:28" ht="14">
      <c r="A3124" s="151"/>
      <c r="B3124" s="152"/>
      <c r="C3124" s="152"/>
      <c r="D3124" s="152"/>
      <c r="E3124" s="180"/>
      <c r="F3124" s="155"/>
      <c r="G3124" s="217"/>
      <c r="H3124" s="176"/>
      <c r="I3124" s="183"/>
      <c r="J3124" s="169"/>
      <c r="K3124" s="162"/>
      <c r="L3124" s="162"/>
      <c r="M3124" s="162"/>
      <c r="N3124" s="169"/>
      <c r="O3124" s="183"/>
      <c r="P3124" s="169"/>
      <c r="Q3124" s="183"/>
      <c r="R3124" s="177"/>
      <c r="S3124" s="177"/>
      <c r="T3124" s="177"/>
      <c r="U3124" s="155"/>
      <c r="V3124" s="155" t="b">
        <v>0</v>
      </c>
      <c r="W3124" s="168"/>
      <c r="X3124" s="168"/>
      <c r="Y3124" s="364"/>
      <c r="Z3124" s="169"/>
      <c r="AA3124" s="163" t="str">
        <f t="shared" si="70"/>
        <v>https://shopeefood.vn/bo-suu-tap/</v>
      </c>
      <c r="AB3124" s="351"/>
    </row>
    <row r="3125" spans="1:28" ht="14">
      <c r="A3125" s="151"/>
      <c r="B3125" s="152"/>
      <c r="C3125" s="152"/>
      <c r="D3125" s="152"/>
      <c r="E3125" s="180"/>
      <c r="F3125" s="155"/>
      <c r="G3125" s="217"/>
      <c r="H3125" s="176"/>
      <c r="I3125" s="183"/>
      <c r="J3125" s="169"/>
      <c r="K3125" s="162"/>
      <c r="L3125" s="162"/>
      <c r="M3125" s="162"/>
      <c r="N3125" s="169"/>
      <c r="O3125" s="183"/>
      <c r="P3125" s="169"/>
      <c r="Q3125" s="183"/>
      <c r="R3125" s="177"/>
      <c r="S3125" s="177"/>
      <c r="T3125" s="177"/>
      <c r="U3125" s="155"/>
      <c r="V3125" s="155" t="b">
        <v>0</v>
      </c>
      <c r="W3125" s="168"/>
      <c r="X3125" s="168"/>
      <c r="Y3125" s="364"/>
      <c r="Z3125" s="169"/>
      <c r="AA3125" s="163" t="str">
        <f t="shared" si="70"/>
        <v>https://shopeefood.vn/bo-suu-tap/</v>
      </c>
      <c r="AB3125" s="351"/>
    </row>
    <row r="3126" spans="1:28" ht="14">
      <c r="A3126" s="151"/>
      <c r="B3126" s="152"/>
      <c r="C3126" s="152"/>
      <c r="D3126" s="152"/>
      <c r="E3126" s="180"/>
      <c r="F3126" s="155"/>
      <c r="G3126" s="217"/>
      <c r="H3126" s="176"/>
      <c r="I3126" s="183"/>
      <c r="J3126" s="169"/>
      <c r="K3126" s="162"/>
      <c r="L3126" s="162"/>
      <c r="M3126" s="162"/>
      <c r="N3126" s="169"/>
      <c r="O3126" s="183"/>
      <c r="P3126" s="169"/>
      <c r="Q3126" s="183"/>
      <c r="R3126" s="177"/>
      <c r="S3126" s="177"/>
      <c r="T3126" s="177"/>
      <c r="U3126" s="155"/>
      <c r="V3126" s="155" t="b">
        <v>0</v>
      </c>
      <c r="W3126" s="168"/>
      <c r="X3126" s="168"/>
      <c r="Y3126" s="364"/>
      <c r="Z3126" s="169"/>
      <c r="AA3126" s="163" t="str">
        <f t="shared" si="70"/>
        <v>https://shopeefood.vn/bo-suu-tap/</v>
      </c>
      <c r="AB3126" s="351"/>
    </row>
    <row r="3127" spans="1:28" ht="14">
      <c r="A3127" s="151"/>
      <c r="B3127" s="152"/>
      <c r="C3127" s="152"/>
      <c r="D3127" s="152"/>
      <c r="E3127" s="180"/>
      <c r="F3127" s="155"/>
      <c r="G3127" s="217"/>
      <c r="H3127" s="176"/>
      <c r="I3127" s="183"/>
      <c r="J3127" s="169"/>
      <c r="K3127" s="162"/>
      <c r="L3127" s="162"/>
      <c r="M3127" s="162"/>
      <c r="N3127" s="169"/>
      <c r="O3127" s="183"/>
      <c r="P3127" s="169"/>
      <c r="Q3127" s="183"/>
      <c r="R3127" s="177"/>
      <c r="S3127" s="177"/>
      <c r="T3127" s="177"/>
      <c r="U3127" s="155"/>
      <c r="V3127" s="155" t="b">
        <v>0</v>
      </c>
      <c r="W3127" s="168"/>
      <c r="X3127" s="168"/>
      <c r="Y3127" s="364"/>
      <c r="Z3127" s="169"/>
      <c r="AA3127" s="163" t="str">
        <f t="shared" si="70"/>
        <v>https://shopeefood.vn/bo-suu-tap/</v>
      </c>
      <c r="AB3127" s="351"/>
    </row>
    <row r="3128" spans="1:28" ht="14">
      <c r="A3128" s="151"/>
      <c r="B3128" s="152"/>
      <c r="C3128" s="152"/>
      <c r="D3128" s="152"/>
      <c r="E3128" s="180"/>
      <c r="F3128" s="155"/>
      <c r="G3128" s="217"/>
      <c r="H3128" s="176"/>
      <c r="I3128" s="183"/>
      <c r="J3128" s="169"/>
      <c r="K3128" s="162"/>
      <c r="L3128" s="162"/>
      <c r="M3128" s="162"/>
      <c r="N3128" s="169"/>
      <c r="O3128" s="183"/>
      <c r="P3128" s="169"/>
      <c r="Q3128" s="183"/>
      <c r="R3128" s="177"/>
      <c r="S3128" s="177"/>
      <c r="T3128" s="177"/>
      <c r="U3128" s="155"/>
      <c r="V3128" s="155" t="b">
        <v>0</v>
      </c>
      <c r="W3128" s="168"/>
      <c r="X3128" s="168"/>
      <c r="Y3128" s="364"/>
      <c r="Z3128" s="169"/>
      <c r="AA3128" s="163" t="str">
        <f t="shared" si="70"/>
        <v>https://shopeefood.vn/bo-suu-tap/</v>
      </c>
      <c r="AB3128" s="351"/>
    </row>
    <row r="3129" spans="1:28" ht="14">
      <c r="A3129" s="151"/>
      <c r="B3129" s="152"/>
      <c r="C3129" s="152"/>
      <c r="D3129" s="152"/>
      <c r="E3129" s="180"/>
      <c r="F3129" s="155"/>
      <c r="G3129" s="217"/>
      <c r="H3129" s="176"/>
      <c r="I3129" s="183"/>
      <c r="J3129" s="169"/>
      <c r="K3129" s="162"/>
      <c r="L3129" s="162"/>
      <c r="M3129" s="162"/>
      <c r="N3129" s="169"/>
      <c r="O3129" s="183"/>
      <c r="P3129" s="169"/>
      <c r="Q3129" s="183"/>
      <c r="R3129" s="177"/>
      <c r="S3129" s="177"/>
      <c r="T3129" s="177"/>
      <c r="U3129" s="155"/>
      <c r="V3129" s="155" t="b">
        <v>0</v>
      </c>
      <c r="W3129" s="168"/>
      <c r="X3129" s="168"/>
      <c r="Y3129" s="364"/>
      <c r="Z3129" s="169"/>
      <c r="AA3129" s="163" t="str">
        <f t="shared" si="70"/>
        <v>https://shopeefood.vn/bo-suu-tap/</v>
      </c>
      <c r="AB3129" s="351"/>
    </row>
    <row r="3130" spans="1:28" ht="14">
      <c r="A3130" s="151"/>
      <c r="B3130" s="152"/>
      <c r="C3130" s="152"/>
      <c r="D3130" s="152"/>
      <c r="E3130" s="180"/>
      <c r="F3130" s="155"/>
      <c r="G3130" s="217"/>
      <c r="H3130" s="176"/>
      <c r="I3130" s="183"/>
      <c r="J3130" s="169"/>
      <c r="K3130" s="162"/>
      <c r="L3130" s="162"/>
      <c r="M3130" s="162"/>
      <c r="N3130" s="169"/>
      <c r="O3130" s="183"/>
      <c r="P3130" s="169"/>
      <c r="Q3130" s="183"/>
      <c r="R3130" s="177"/>
      <c r="S3130" s="177"/>
      <c r="T3130" s="177"/>
      <c r="U3130" s="155"/>
      <c r="V3130" s="155" t="b">
        <v>0</v>
      </c>
      <c r="W3130" s="168"/>
      <c r="X3130" s="168"/>
      <c r="Y3130" s="364"/>
      <c r="Z3130" s="169"/>
      <c r="AA3130" s="163" t="str">
        <f t="shared" si="70"/>
        <v>https://shopeefood.vn/bo-suu-tap/</v>
      </c>
      <c r="AB3130" s="351"/>
    </row>
    <row r="3131" spans="1:28" ht="14">
      <c r="A3131" s="151"/>
      <c r="B3131" s="152"/>
      <c r="C3131" s="152"/>
      <c r="D3131" s="152"/>
      <c r="E3131" s="180"/>
      <c r="F3131" s="155"/>
      <c r="G3131" s="217"/>
      <c r="H3131" s="176"/>
      <c r="I3131" s="183"/>
      <c r="J3131" s="169"/>
      <c r="K3131" s="162"/>
      <c r="L3131" s="162"/>
      <c r="M3131" s="162"/>
      <c r="N3131" s="169"/>
      <c r="O3131" s="183"/>
      <c r="P3131" s="169"/>
      <c r="Q3131" s="183"/>
      <c r="R3131" s="177"/>
      <c r="S3131" s="177"/>
      <c r="T3131" s="177"/>
      <c r="U3131" s="155"/>
      <c r="V3131" s="155" t="b">
        <v>0</v>
      </c>
      <c r="W3131" s="168"/>
      <c r="X3131" s="168"/>
      <c r="Y3131" s="364"/>
      <c r="Z3131" s="169"/>
      <c r="AA3131" s="163" t="str">
        <f t="shared" si="70"/>
        <v>https://shopeefood.vn/bo-suu-tap/</v>
      </c>
      <c r="AB3131" s="351"/>
    </row>
    <row r="3132" spans="1:28" ht="14">
      <c r="A3132" s="151"/>
      <c r="B3132" s="152"/>
      <c r="C3132" s="152"/>
      <c r="D3132" s="152"/>
      <c r="E3132" s="180"/>
      <c r="F3132" s="155"/>
      <c r="G3132" s="217"/>
      <c r="H3132" s="176"/>
      <c r="I3132" s="183"/>
      <c r="J3132" s="169"/>
      <c r="K3132" s="162"/>
      <c r="L3132" s="162"/>
      <c r="M3132" s="162"/>
      <c r="N3132" s="169"/>
      <c r="O3132" s="183"/>
      <c r="P3132" s="169"/>
      <c r="Q3132" s="183"/>
      <c r="R3132" s="177"/>
      <c r="S3132" s="177"/>
      <c r="T3132" s="177"/>
      <c r="U3132" s="155"/>
      <c r="V3132" s="155" t="b">
        <v>0</v>
      </c>
      <c r="W3132" s="168"/>
      <c r="X3132" s="168"/>
      <c r="Y3132" s="364"/>
      <c r="Z3132" s="169"/>
      <c r="AA3132" s="163" t="str">
        <f t="shared" si="70"/>
        <v>https://shopeefood.vn/bo-suu-tap/</v>
      </c>
      <c r="AB3132" s="351"/>
    </row>
    <row r="3133" spans="1:28" ht="14">
      <c r="A3133" s="151"/>
      <c r="B3133" s="152"/>
      <c r="C3133" s="152"/>
      <c r="D3133" s="152"/>
      <c r="E3133" s="180"/>
      <c r="F3133" s="155"/>
      <c r="G3133" s="217"/>
      <c r="H3133" s="176"/>
      <c r="I3133" s="183"/>
      <c r="J3133" s="169"/>
      <c r="K3133" s="162"/>
      <c r="L3133" s="162"/>
      <c r="M3133" s="162"/>
      <c r="N3133" s="169"/>
      <c r="O3133" s="183"/>
      <c r="P3133" s="169"/>
      <c r="Q3133" s="183"/>
      <c r="R3133" s="177"/>
      <c r="S3133" s="177"/>
      <c r="T3133" s="177"/>
      <c r="U3133" s="155"/>
      <c r="V3133" s="155" t="b">
        <v>0</v>
      </c>
      <c r="W3133" s="168"/>
      <c r="X3133" s="168"/>
      <c r="Y3133" s="364"/>
      <c r="Z3133" s="169"/>
      <c r="AA3133" s="163" t="str">
        <f t="shared" si="70"/>
        <v>https://shopeefood.vn/bo-suu-tap/</v>
      </c>
      <c r="AB3133" s="351"/>
    </row>
    <row r="3134" spans="1:28" ht="14">
      <c r="A3134" s="151"/>
      <c r="B3134" s="152"/>
      <c r="C3134" s="152"/>
      <c r="D3134" s="152"/>
      <c r="E3134" s="180"/>
      <c r="F3134" s="155"/>
      <c r="G3134" s="217"/>
      <c r="H3134" s="176"/>
      <c r="I3134" s="183"/>
      <c r="J3134" s="169"/>
      <c r="K3134" s="162"/>
      <c r="L3134" s="162"/>
      <c r="M3134" s="162"/>
      <c r="N3134" s="169"/>
      <c r="O3134" s="183"/>
      <c r="P3134" s="169"/>
      <c r="Q3134" s="183"/>
      <c r="R3134" s="177"/>
      <c r="S3134" s="177"/>
      <c r="T3134" s="177"/>
      <c r="U3134" s="155"/>
      <c r="V3134" s="155" t="b">
        <v>0</v>
      </c>
      <c r="W3134" s="168"/>
      <c r="X3134" s="168"/>
      <c r="Y3134" s="364"/>
      <c r="Z3134" s="169"/>
      <c r="AA3134" s="163" t="str">
        <f t="shared" si="70"/>
        <v>https://shopeefood.vn/bo-suu-tap/</v>
      </c>
      <c r="AB3134" s="351"/>
    </row>
    <row r="3135" spans="1:28" ht="14">
      <c r="A3135" s="151"/>
      <c r="B3135" s="152"/>
      <c r="C3135" s="152"/>
      <c r="D3135" s="152"/>
      <c r="E3135" s="180"/>
      <c r="F3135" s="155"/>
      <c r="G3135" s="217"/>
      <c r="H3135" s="176"/>
      <c r="I3135" s="183"/>
      <c r="J3135" s="169"/>
      <c r="K3135" s="162"/>
      <c r="L3135" s="162"/>
      <c r="M3135" s="162"/>
      <c r="N3135" s="169"/>
      <c r="O3135" s="183"/>
      <c r="P3135" s="169"/>
      <c r="Q3135" s="183"/>
      <c r="R3135" s="177"/>
      <c r="S3135" s="177"/>
      <c r="T3135" s="177"/>
      <c r="U3135" s="155"/>
      <c r="V3135" s="155" t="b">
        <v>0</v>
      </c>
      <c r="W3135" s="168"/>
      <c r="X3135" s="168"/>
      <c r="Y3135" s="364"/>
      <c r="Z3135" s="169"/>
      <c r="AA3135" s="163" t="str">
        <f t="shared" si="70"/>
        <v>https://shopeefood.vn/bo-suu-tap/</v>
      </c>
      <c r="AB3135" s="351"/>
    </row>
    <row r="3136" spans="1:28" ht="14">
      <c r="A3136" s="151"/>
      <c r="B3136" s="152"/>
      <c r="C3136" s="152"/>
      <c r="D3136" s="152"/>
      <c r="E3136" s="180"/>
      <c r="F3136" s="155"/>
      <c r="G3136" s="217"/>
      <c r="H3136" s="176"/>
      <c r="I3136" s="183"/>
      <c r="J3136" s="169"/>
      <c r="K3136" s="162"/>
      <c r="L3136" s="162"/>
      <c r="M3136" s="162"/>
      <c r="N3136" s="169"/>
      <c r="O3136" s="183"/>
      <c r="P3136" s="169"/>
      <c r="Q3136" s="183"/>
      <c r="R3136" s="177"/>
      <c r="S3136" s="177"/>
      <c r="T3136" s="177"/>
      <c r="U3136" s="155"/>
      <c r="V3136" s="155" t="b">
        <v>0</v>
      </c>
      <c r="W3136" s="168"/>
      <c r="X3136" s="168"/>
      <c r="Y3136" s="364"/>
      <c r="Z3136" s="169"/>
      <c r="AA3136" s="163" t="str">
        <f t="shared" si="70"/>
        <v>https://shopeefood.vn/bo-suu-tap/</v>
      </c>
      <c r="AB3136" s="351"/>
    </row>
    <row r="3137" spans="1:28" ht="14">
      <c r="A3137" s="151"/>
      <c r="B3137" s="152"/>
      <c r="C3137" s="152"/>
      <c r="D3137" s="152"/>
      <c r="E3137" s="180"/>
      <c r="F3137" s="155"/>
      <c r="G3137" s="217"/>
      <c r="H3137" s="176"/>
      <c r="I3137" s="183"/>
      <c r="J3137" s="169"/>
      <c r="K3137" s="162"/>
      <c r="L3137" s="162"/>
      <c r="M3137" s="162"/>
      <c r="N3137" s="169"/>
      <c r="O3137" s="183"/>
      <c r="P3137" s="169"/>
      <c r="Q3137" s="183"/>
      <c r="R3137" s="177"/>
      <c r="S3137" s="177"/>
      <c r="T3137" s="177"/>
      <c r="U3137" s="155"/>
      <c r="V3137" s="155" t="b">
        <v>0</v>
      </c>
      <c r="W3137" s="168"/>
      <c r="X3137" s="168"/>
      <c r="Y3137" s="364"/>
      <c r="Z3137" s="169"/>
      <c r="AA3137" s="163" t="str">
        <f t="shared" si="70"/>
        <v>https://shopeefood.vn/bo-suu-tap/</v>
      </c>
      <c r="AB3137" s="351"/>
    </row>
    <row r="3138" spans="1:28" ht="14">
      <c r="A3138" s="151"/>
      <c r="B3138" s="152"/>
      <c r="C3138" s="152"/>
      <c r="D3138" s="152"/>
      <c r="E3138" s="180"/>
      <c r="F3138" s="155"/>
      <c r="G3138" s="217"/>
      <c r="H3138" s="176"/>
      <c r="I3138" s="183"/>
      <c r="J3138" s="169"/>
      <c r="K3138" s="162"/>
      <c r="L3138" s="162"/>
      <c r="M3138" s="162"/>
      <c r="N3138" s="169"/>
      <c r="O3138" s="183"/>
      <c r="P3138" s="169"/>
      <c r="Q3138" s="183"/>
      <c r="R3138" s="177"/>
      <c r="S3138" s="177"/>
      <c r="T3138" s="177"/>
      <c r="U3138" s="155"/>
      <c r="V3138" s="155" t="b">
        <v>0</v>
      </c>
      <c r="W3138" s="168"/>
      <c r="X3138" s="168"/>
      <c r="Y3138" s="364"/>
      <c r="Z3138" s="169"/>
      <c r="AA3138" s="163" t="str">
        <f t="shared" si="70"/>
        <v>https://shopeefood.vn/bo-suu-tap/</v>
      </c>
      <c r="AB3138" s="351"/>
    </row>
    <row r="3139" spans="1:28" ht="14">
      <c r="A3139" s="151"/>
      <c r="B3139" s="152"/>
      <c r="C3139" s="152"/>
      <c r="D3139" s="152"/>
      <c r="E3139" s="180"/>
      <c r="F3139" s="155"/>
      <c r="G3139" s="217"/>
      <c r="H3139" s="176"/>
      <c r="I3139" s="183"/>
      <c r="J3139" s="169"/>
      <c r="K3139" s="162"/>
      <c r="L3139" s="162"/>
      <c r="M3139" s="162"/>
      <c r="N3139" s="169"/>
      <c r="O3139" s="183"/>
      <c r="P3139" s="169"/>
      <c r="Q3139" s="183"/>
      <c r="R3139" s="177"/>
      <c r="S3139" s="177"/>
      <c r="T3139" s="177"/>
      <c r="U3139" s="155"/>
      <c r="V3139" s="155" t="b">
        <v>0</v>
      </c>
      <c r="W3139" s="168"/>
      <c r="X3139" s="168"/>
      <c r="Y3139" s="364"/>
      <c r="Z3139" s="169"/>
      <c r="AA3139" s="163" t="str">
        <f t="shared" si="70"/>
        <v>https://shopeefood.vn/bo-suu-tap/</v>
      </c>
      <c r="AB3139" s="351"/>
    </row>
    <row r="3140" spans="1:28" ht="14">
      <c r="A3140" s="151"/>
      <c r="B3140" s="152"/>
      <c r="C3140" s="152"/>
      <c r="D3140" s="152"/>
      <c r="E3140" s="180"/>
      <c r="F3140" s="155"/>
      <c r="G3140" s="217"/>
      <c r="H3140" s="176"/>
      <c r="I3140" s="183"/>
      <c r="J3140" s="169"/>
      <c r="K3140" s="162"/>
      <c r="L3140" s="162"/>
      <c r="M3140" s="162"/>
      <c r="N3140" s="169"/>
      <c r="O3140" s="183"/>
      <c r="P3140" s="169"/>
      <c r="Q3140" s="183"/>
      <c r="R3140" s="177"/>
      <c r="S3140" s="177"/>
      <c r="T3140" s="177"/>
      <c r="U3140" s="155"/>
      <c r="V3140" s="155" t="b">
        <v>0</v>
      </c>
      <c r="W3140" s="168"/>
      <c r="X3140" s="168"/>
      <c r="Y3140" s="364"/>
      <c r="Z3140" s="169"/>
      <c r="AA3140" s="163" t="str">
        <f t="shared" si="70"/>
        <v>https://shopeefood.vn/bo-suu-tap/</v>
      </c>
      <c r="AB3140" s="351"/>
    </row>
    <row r="3141" spans="1:28" ht="14">
      <c r="A3141" s="151"/>
      <c r="B3141" s="152"/>
      <c r="C3141" s="152"/>
      <c r="D3141" s="152"/>
      <c r="E3141" s="180"/>
      <c r="F3141" s="155"/>
      <c r="G3141" s="217"/>
      <c r="H3141" s="176"/>
      <c r="I3141" s="183"/>
      <c r="J3141" s="169"/>
      <c r="K3141" s="162"/>
      <c r="L3141" s="162"/>
      <c r="M3141" s="162"/>
      <c r="N3141" s="169"/>
      <c r="O3141" s="183"/>
      <c r="P3141" s="169"/>
      <c r="Q3141" s="183"/>
      <c r="R3141" s="177"/>
      <c r="S3141" s="177"/>
      <c r="T3141" s="177"/>
      <c r="U3141" s="155"/>
      <c r="V3141" s="155" t="b">
        <v>0</v>
      </c>
      <c r="W3141" s="168"/>
      <c r="X3141" s="168"/>
      <c r="Y3141" s="364"/>
      <c r="Z3141" s="169"/>
      <c r="AA3141" s="163" t="str">
        <f t="shared" si="70"/>
        <v>https://shopeefood.vn/bo-suu-tap/</v>
      </c>
      <c r="AB3141" s="351"/>
    </row>
    <row r="3142" spans="1:28" ht="14">
      <c r="A3142" s="151"/>
      <c r="B3142" s="152"/>
      <c r="C3142" s="152"/>
      <c r="D3142" s="152"/>
      <c r="E3142" s="180"/>
      <c r="F3142" s="155"/>
      <c r="G3142" s="217"/>
      <c r="H3142" s="176"/>
      <c r="I3142" s="183"/>
      <c r="J3142" s="169"/>
      <c r="K3142" s="162"/>
      <c r="L3142" s="162"/>
      <c r="M3142" s="162"/>
      <c r="N3142" s="169"/>
      <c r="O3142" s="183"/>
      <c r="P3142" s="169"/>
      <c r="Q3142" s="183"/>
      <c r="R3142" s="177"/>
      <c r="S3142" s="177"/>
      <c r="T3142" s="177"/>
      <c r="U3142" s="155"/>
      <c r="V3142" s="155" t="b">
        <v>0</v>
      </c>
      <c r="W3142" s="168"/>
      <c r="X3142" s="168"/>
      <c r="Y3142" s="364"/>
      <c r="Z3142" s="169"/>
      <c r="AA3142" s="163" t="str">
        <f t="shared" si="70"/>
        <v>https://shopeefood.vn/bo-suu-tap/</v>
      </c>
      <c r="AB3142" s="351"/>
    </row>
    <row r="3143" spans="1:28" ht="14">
      <c r="A3143" s="151"/>
      <c r="B3143" s="152"/>
      <c r="C3143" s="152"/>
      <c r="D3143" s="152"/>
      <c r="E3143" s="180"/>
      <c r="F3143" s="155"/>
      <c r="G3143" s="217"/>
      <c r="H3143" s="176"/>
      <c r="I3143" s="183"/>
      <c r="J3143" s="169"/>
      <c r="K3143" s="162"/>
      <c r="L3143" s="162"/>
      <c r="M3143" s="162"/>
      <c r="N3143" s="169"/>
      <c r="O3143" s="183"/>
      <c r="P3143" s="169"/>
      <c r="Q3143" s="183"/>
      <c r="R3143" s="177"/>
      <c r="S3143" s="177"/>
      <c r="T3143" s="177"/>
      <c r="U3143" s="155"/>
      <c r="V3143" s="155" t="b">
        <v>0</v>
      </c>
      <c r="W3143" s="168"/>
      <c r="X3143" s="168"/>
      <c r="Y3143" s="364"/>
      <c r="Z3143" s="169"/>
      <c r="AA3143" s="163" t="str">
        <f t="shared" si="70"/>
        <v>https://shopeefood.vn/bo-suu-tap/</v>
      </c>
      <c r="AB3143" s="351"/>
    </row>
    <row r="3144" spans="1:28" ht="14">
      <c r="A3144" s="151"/>
      <c r="B3144" s="152"/>
      <c r="C3144" s="152"/>
      <c r="D3144" s="152"/>
      <c r="E3144" s="180"/>
      <c r="F3144" s="155"/>
      <c r="G3144" s="217"/>
      <c r="H3144" s="176"/>
      <c r="I3144" s="183"/>
      <c r="J3144" s="169"/>
      <c r="K3144" s="162"/>
      <c r="L3144" s="162"/>
      <c r="M3144" s="162"/>
      <c r="N3144" s="169"/>
      <c r="O3144" s="183"/>
      <c r="P3144" s="169"/>
      <c r="Q3144" s="183"/>
      <c r="R3144" s="177"/>
      <c r="S3144" s="177"/>
      <c r="T3144" s="177"/>
      <c r="U3144" s="155"/>
      <c r="V3144" s="155" t="b">
        <v>0</v>
      </c>
      <c r="W3144" s="168"/>
      <c r="X3144" s="168"/>
      <c r="Y3144" s="364"/>
      <c r="Z3144" s="169"/>
      <c r="AA3144" s="163" t="str">
        <f t="shared" si="70"/>
        <v>https://shopeefood.vn/bo-suu-tap/</v>
      </c>
      <c r="AB3144" s="351"/>
    </row>
    <row r="3145" spans="1:28" ht="14">
      <c r="A3145" s="151"/>
      <c r="B3145" s="152"/>
      <c r="C3145" s="152"/>
      <c r="D3145" s="152"/>
      <c r="E3145" s="180"/>
      <c r="F3145" s="155"/>
      <c r="G3145" s="217"/>
      <c r="H3145" s="176"/>
      <c r="I3145" s="183"/>
      <c r="J3145" s="169"/>
      <c r="K3145" s="162"/>
      <c r="L3145" s="162"/>
      <c r="M3145" s="162"/>
      <c r="N3145" s="169"/>
      <c r="O3145" s="183"/>
      <c r="P3145" s="169"/>
      <c r="Q3145" s="183"/>
      <c r="R3145" s="177"/>
      <c r="S3145" s="177"/>
      <c r="T3145" s="177"/>
      <c r="U3145" s="155"/>
      <c r="V3145" s="155" t="b">
        <v>0</v>
      </c>
      <c r="W3145" s="168"/>
      <c r="X3145" s="168"/>
      <c r="Y3145" s="364"/>
      <c r="Z3145" s="169"/>
      <c r="AA3145" s="163" t="str">
        <f t="shared" si="70"/>
        <v>https://shopeefood.vn/bo-suu-tap/</v>
      </c>
      <c r="AB3145" s="351"/>
    </row>
    <row r="3146" spans="1:28" ht="14">
      <c r="A3146" s="151"/>
      <c r="B3146" s="152"/>
      <c r="C3146" s="152"/>
      <c r="D3146" s="152"/>
      <c r="E3146" s="180"/>
      <c r="F3146" s="155"/>
      <c r="G3146" s="217"/>
      <c r="H3146" s="176"/>
      <c r="I3146" s="183"/>
      <c r="J3146" s="169"/>
      <c r="K3146" s="162"/>
      <c r="L3146" s="162"/>
      <c r="M3146" s="162"/>
      <c r="N3146" s="169"/>
      <c r="O3146" s="183"/>
      <c r="P3146" s="169"/>
      <c r="Q3146" s="183"/>
      <c r="R3146" s="177"/>
      <c r="S3146" s="177"/>
      <c r="T3146" s="177"/>
      <c r="U3146" s="155"/>
      <c r="V3146" s="155" t="b">
        <v>0</v>
      </c>
      <c r="W3146" s="168"/>
      <c r="X3146" s="168"/>
      <c r="Y3146" s="364"/>
      <c r="Z3146" s="169"/>
      <c r="AA3146" s="163" t="str">
        <f t="shared" si="70"/>
        <v>https://shopeefood.vn/bo-suu-tap/</v>
      </c>
      <c r="AB3146" s="351"/>
    </row>
    <row r="3147" spans="1:28" ht="14">
      <c r="A3147" s="151"/>
      <c r="B3147" s="152"/>
      <c r="C3147" s="152"/>
      <c r="D3147" s="152"/>
      <c r="E3147" s="180"/>
      <c r="F3147" s="155"/>
      <c r="G3147" s="217"/>
      <c r="H3147" s="176"/>
      <c r="I3147" s="183"/>
      <c r="J3147" s="169"/>
      <c r="K3147" s="162"/>
      <c r="L3147" s="162"/>
      <c r="M3147" s="162"/>
      <c r="N3147" s="169"/>
      <c r="O3147" s="183"/>
      <c r="P3147" s="169"/>
      <c r="Q3147" s="183"/>
      <c r="R3147" s="177"/>
      <c r="S3147" s="177"/>
      <c r="T3147" s="177"/>
      <c r="U3147" s="155"/>
      <c r="V3147" s="155" t="b">
        <v>0</v>
      </c>
      <c r="W3147" s="168"/>
      <c r="X3147" s="168"/>
      <c r="Y3147" s="364"/>
      <c r="Z3147" s="169"/>
      <c r="AA3147" s="163" t="str">
        <f t="shared" si="70"/>
        <v>https://shopeefood.vn/bo-suu-tap/</v>
      </c>
      <c r="AB3147" s="351"/>
    </row>
    <row r="3148" spans="1:28" ht="14">
      <c r="A3148" s="151"/>
      <c r="B3148" s="152"/>
      <c r="C3148" s="152"/>
      <c r="D3148" s="152"/>
      <c r="E3148" s="180"/>
      <c r="F3148" s="155"/>
      <c r="G3148" s="217"/>
      <c r="H3148" s="176"/>
      <c r="I3148" s="183"/>
      <c r="J3148" s="169"/>
      <c r="K3148" s="162"/>
      <c r="L3148" s="162"/>
      <c r="M3148" s="162"/>
      <c r="N3148" s="169"/>
      <c r="O3148" s="183"/>
      <c r="P3148" s="169"/>
      <c r="Q3148" s="183"/>
      <c r="R3148" s="177"/>
      <c r="S3148" s="177"/>
      <c r="T3148" s="177"/>
      <c r="U3148" s="155"/>
      <c r="V3148" s="155" t="b">
        <v>0</v>
      </c>
      <c r="W3148" s="168"/>
      <c r="X3148" s="168"/>
      <c r="Y3148" s="364"/>
      <c r="Z3148" s="169"/>
      <c r="AA3148" s="163" t="str">
        <f t="shared" si="70"/>
        <v>https://shopeefood.vn/bo-suu-tap/</v>
      </c>
      <c r="AB3148" s="351"/>
    </row>
    <row r="3149" spans="1:28" ht="14">
      <c r="A3149" s="151"/>
      <c r="B3149" s="152"/>
      <c r="C3149" s="152"/>
      <c r="D3149" s="152"/>
      <c r="E3149" s="180"/>
      <c r="F3149" s="155"/>
      <c r="G3149" s="217"/>
      <c r="H3149" s="176"/>
      <c r="I3149" s="183"/>
      <c r="J3149" s="169"/>
      <c r="K3149" s="162"/>
      <c r="L3149" s="162"/>
      <c r="M3149" s="162"/>
      <c r="N3149" s="169"/>
      <c r="O3149" s="183"/>
      <c r="P3149" s="169"/>
      <c r="Q3149" s="183"/>
      <c r="R3149" s="177"/>
      <c r="S3149" s="177"/>
      <c r="T3149" s="177"/>
      <c r="U3149" s="155"/>
      <c r="V3149" s="155" t="b">
        <v>0</v>
      </c>
      <c r="W3149" s="168"/>
      <c r="X3149" s="168"/>
      <c r="Y3149" s="364"/>
      <c r="Z3149" s="169"/>
      <c r="AA3149" s="163" t="str">
        <f t="shared" si="70"/>
        <v>https://shopeefood.vn/bo-suu-tap/</v>
      </c>
      <c r="AB3149" s="351"/>
    </row>
    <row r="3150" spans="1:28" ht="14">
      <c r="A3150" s="151"/>
      <c r="B3150" s="152"/>
      <c r="C3150" s="152"/>
      <c r="D3150" s="152"/>
      <c r="E3150" s="180"/>
      <c r="F3150" s="155"/>
      <c r="G3150" s="217"/>
      <c r="H3150" s="176"/>
      <c r="I3150" s="183"/>
      <c r="J3150" s="169"/>
      <c r="K3150" s="162"/>
      <c r="L3150" s="162"/>
      <c r="M3150" s="162"/>
      <c r="N3150" s="169"/>
      <c r="O3150" s="183"/>
      <c r="P3150" s="169"/>
      <c r="Q3150" s="183"/>
      <c r="R3150" s="177"/>
      <c r="S3150" s="177"/>
      <c r="T3150" s="177"/>
      <c r="U3150" s="155"/>
      <c r="V3150" s="155" t="b">
        <v>0</v>
      </c>
      <c r="W3150" s="168"/>
      <c r="X3150" s="168"/>
      <c r="Y3150" s="364"/>
      <c r="Z3150" s="169"/>
      <c r="AA3150" s="163" t="str">
        <f t="shared" si="70"/>
        <v>https://shopeefood.vn/bo-suu-tap/</v>
      </c>
      <c r="AB3150" s="351"/>
    </row>
    <row r="3151" spans="1:28" ht="14">
      <c r="A3151" s="151"/>
      <c r="B3151" s="152"/>
      <c r="C3151" s="152"/>
      <c r="D3151" s="152"/>
      <c r="E3151" s="180"/>
      <c r="F3151" s="155"/>
      <c r="G3151" s="217"/>
      <c r="H3151" s="176"/>
      <c r="I3151" s="183"/>
      <c r="J3151" s="169"/>
      <c r="K3151" s="162"/>
      <c r="L3151" s="162"/>
      <c r="M3151" s="162"/>
      <c r="N3151" s="169"/>
      <c r="O3151" s="183"/>
      <c r="P3151" s="169"/>
      <c r="Q3151" s="183"/>
      <c r="R3151" s="177"/>
      <c r="S3151" s="177"/>
      <c r="T3151" s="177"/>
      <c r="U3151" s="155"/>
      <c r="V3151" s="155" t="b">
        <v>0</v>
      </c>
      <c r="W3151" s="168"/>
      <c r="X3151" s="168"/>
      <c r="Y3151" s="364"/>
      <c r="Z3151" s="169"/>
      <c r="AA3151" s="163" t="str">
        <f t="shared" si="70"/>
        <v>https://shopeefood.vn/bo-suu-tap/</v>
      </c>
      <c r="AB3151" s="351"/>
    </row>
    <row r="3152" spans="1:28" ht="14">
      <c r="A3152" s="151"/>
      <c r="B3152" s="152"/>
      <c r="C3152" s="152"/>
      <c r="D3152" s="152"/>
      <c r="E3152" s="180"/>
      <c r="F3152" s="155"/>
      <c r="G3152" s="217"/>
      <c r="H3152" s="176"/>
      <c r="I3152" s="183"/>
      <c r="J3152" s="169"/>
      <c r="K3152" s="162"/>
      <c r="L3152" s="162"/>
      <c r="M3152" s="162"/>
      <c r="N3152" s="169"/>
      <c r="O3152" s="183"/>
      <c r="P3152" s="169"/>
      <c r="Q3152" s="183"/>
      <c r="R3152" s="177"/>
      <c r="S3152" s="177"/>
      <c r="T3152" s="177"/>
      <c r="U3152" s="155"/>
      <c r="V3152" s="155" t="b">
        <v>0</v>
      </c>
      <c r="W3152" s="168"/>
      <c r="X3152" s="168"/>
      <c r="Y3152" s="364"/>
      <c r="Z3152" s="169"/>
      <c r="AA3152" s="163" t="str">
        <f t="shared" si="70"/>
        <v>https://shopeefood.vn/bo-suu-tap/</v>
      </c>
      <c r="AB3152" s="351"/>
    </row>
    <row r="3153" spans="1:28" ht="14">
      <c r="A3153" s="151"/>
      <c r="B3153" s="152"/>
      <c r="C3153" s="152"/>
      <c r="D3153" s="152"/>
      <c r="E3153" s="180"/>
      <c r="F3153" s="155"/>
      <c r="G3153" s="217"/>
      <c r="H3153" s="176"/>
      <c r="I3153" s="183"/>
      <c r="J3153" s="169"/>
      <c r="K3153" s="162"/>
      <c r="L3153" s="162"/>
      <c r="M3153" s="162"/>
      <c r="N3153" s="169"/>
      <c r="O3153" s="183"/>
      <c r="P3153" s="169"/>
      <c r="Q3153" s="183"/>
      <c r="R3153" s="177"/>
      <c r="S3153" s="177"/>
      <c r="T3153" s="177"/>
      <c r="U3153" s="155"/>
      <c r="V3153" s="155" t="b">
        <v>0</v>
      </c>
      <c r="W3153" s="168"/>
      <c r="X3153" s="168"/>
      <c r="Y3153" s="364"/>
      <c r="Z3153" s="169"/>
      <c r="AA3153" s="163" t="str">
        <f t="shared" si="70"/>
        <v>https://shopeefood.vn/bo-suu-tap/</v>
      </c>
      <c r="AB3153" s="351"/>
    </row>
    <row r="3154" spans="1:28" ht="14">
      <c r="A3154" s="151"/>
      <c r="B3154" s="152"/>
      <c r="C3154" s="152"/>
      <c r="D3154" s="152"/>
      <c r="E3154" s="180"/>
      <c r="F3154" s="155"/>
      <c r="G3154" s="217"/>
      <c r="H3154" s="176"/>
      <c r="I3154" s="183"/>
      <c r="J3154" s="169"/>
      <c r="K3154" s="162"/>
      <c r="L3154" s="162"/>
      <c r="M3154" s="162"/>
      <c r="N3154" s="169"/>
      <c r="O3154" s="183"/>
      <c r="P3154" s="169"/>
      <c r="Q3154" s="183"/>
      <c r="R3154" s="177"/>
      <c r="S3154" s="177"/>
      <c r="T3154" s="177"/>
      <c r="U3154" s="155"/>
      <c r="V3154" s="155" t="b">
        <v>0</v>
      </c>
      <c r="W3154" s="168"/>
      <c r="X3154" s="168"/>
      <c r="Y3154" s="364"/>
      <c r="Z3154" s="169"/>
      <c r="AA3154" s="163" t="str">
        <f t="shared" si="70"/>
        <v>https://shopeefood.vn/bo-suu-tap/</v>
      </c>
      <c r="AB3154" s="351"/>
    </row>
    <row r="3155" spans="1:28" ht="14">
      <c r="A3155" s="151"/>
      <c r="B3155" s="152"/>
      <c r="C3155" s="152"/>
      <c r="D3155" s="152"/>
      <c r="E3155" s="180"/>
      <c r="F3155" s="155"/>
      <c r="G3155" s="217"/>
      <c r="H3155" s="176"/>
      <c r="I3155" s="183"/>
      <c r="J3155" s="169"/>
      <c r="K3155" s="162"/>
      <c r="L3155" s="162"/>
      <c r="M3155" s="162"/>
      <c r="N3155" s="169"/>
      <c r="O3155" s="183"/>
      <c r="P3155" s="169"/>
      <c r="Q3155" s="183"/>
      <c r="R3155" s="177"/>
      <c r="S3155" s="177"/>
      <c r="T3155" s="177"/>
      <c r="U3155" s="155"/>
      <c r="V3155" s="155" t="b">
        <v>0</v>
      </c>
      <c r="W3155" s="168"/>
      <c r="X3155" s="168"/>
      <c r="Y3155" s="364"/>
      <c r="Z3155" s="169"/>
      <c r="AA3155" s="163" t="str">
        <f t="shared" si="70"/>
        <v>https://shopeefood.vn/bo-suu-tap/</v>
      </c>
      <c r="AB3155" s="351"/>
    </row>
    <row r="3156" spans="1:28" ht="14">
      <c r="A3156" s="151"/>
      <c r="B3156" s="152"/>
      <c r="C3156" s="152"/>
      <c r="D3156" s="152"/>
      <c r="E3156" s="180"/>
      <c r="F3156" s="155"/>
      <c r="G3156" s="217"/>
      <c r="H3156" s="176"/>
      <c r="I3156" s="183"/>
      <c r="J3156" s="169"/>
      <c r="K3156" s="162"/>
      <c r="L3156" s="162"/>
      <c r="M3156" s="162"/>
      <c r="N3156" s="169"/>
      <c r="O3156" s="183"/>
      <c r="P3156" s="169"/>
      <c r="Q3156" s="183"/>
      <c r="R3156" s="177"/>
      <c r="S3156" s="177"/>
      <c r="T3156" s="177"/>
      <c r="U3156" s="155"/>
      <c r="V3156" s="155" t="b">
        <v>0</v>
      </c>
      <c r="W3156" s="168"/>
      <c r="X3156" s="168"/>
      <c r="Y3156" s="364"/>
      <c r="Z3156" s="169"/>
      <c r="AA3156" s="163" t="str">
        <f t="shared" si="70"/>
        <v>https://shopeefood.vn/bo-suu-tap/</v>
      </c>
      <c r="AB3156" s="351"/>
    </row>
    <row r="3157" spans="1:28" ht="14">
      <c r="A3157" s="151"/>
      <c r="B3157" s="152"/>
      <c r="C3157" s="152"/>
      <c r="D3157" s="152"/>
      <c r="E3157" s="180"/>
      <c r="F3157" s="155"/>
      <c r="G3157" s="217"/>
      <c r="H3157" s="176"/>
      <c r="I3157" s="183"/>
      <c r="J3157" s="169"/>
      <c r="K3157" s="162"/>
      <c r="L3157" s="162"/>
      <c r="M3157" s="162"/>
      <c r="N3157" s="169"/>
      <c r="O3157" s="183"/>
      <c r="P3157" s="169"/>
      <c r="Q3157" s="183"/>
      <c r="R3157" s="177"/>
      <c r="S3157" s="177"/>
      <c r="T3157" s="177"/>
      <c r="U3157" s="155"/>
      <c r="V3157" s="155" t="b">
        <v>0</v>
      </c>
      <c r="W3157" s="168"/>
      <c r="X3157" s="168"/>
      <c r="Y3157" s="364"/>
      <c r="Z3157" s="169"/>
      <c r="AA3157" s="163" t="str">
        <f t="shared" si="70"/>
        <v>https://shopeefood.vn/bo-suu-tap/</v>
      </c>
      <c r="AB3157" s="351"/>
    </row>
    <row r="3158" spans="1:28" ht="14">
      <c r="A3158" s="151"/>
      <c r="B3158" s="152"/>
      <c r="C3158" s="152"/>
      <c r="D3158" s="152"/>
      <c r="E3158" s="180"/>
      <c r="F3158" s="155"/>
      <c r="G3158" s="217"/>
      <c r="H3158" s="176"/>
      <c r="I3158" s="183"/>
      <c r="J3158" s="169"/>
      <c r="K3158" s="162"/>
      <c r="L3158" s="162"/>
      <c r="M3158" s="162"/>
      <c r="N3158" s="169"/>
      <c r="O3158" s="183"/>
      <c r="P3158" s="169"/>
      <c r="Q3158" s="183"/>
      <c r="R3158" s="177"/>
      <c r="S3158" s="177"/>
      <c r="T3158" s="177"/>
      <c r="U3158" s="155"/>
      <c r="V3158" s="155" t="b">
        <v>0</v>
      </c>
      <c r="W3158" s="168"/>
      <c r="X3158" s="168"/>
      <c r="Y3158" s="364"/>
      <c r="Z3158" s="169"/>
      <c r="AA3158" s="163" t="str">
        <f t="shared" si="70"/>
        <v>https://shopeefood.vn/bo-suu-tap/</v>
      </c>
      <c r="AB3158" s="351"/>
    </row>
    <row r="3159" spans="1:28" ht="14">
      <c r="A3159" s="151"/>
      <c r="B3159" s="152"/>
      <c r="C3159" s="152"/>
      <c r="D3159" s="152"/>
      <c r="E3159" s="180"/>
      <c r="F3159" s="155"/>
      <c r="G3159" s="217"/>
      <c r="H3159" s="176"/>
      <c r="I3159" s="183"/>
      <c r="J3159" s="169"/>
      <c r="K3159" s="162"/>
      <c r="L3159" s="162"/>
      <c r="M3159" s="162"/>
      <c r="N3159" s="169"/>
      <c r="O3159" s="183"/>
      <c r="P3159" s="169"/>
      <c r="Q3159" s="183"/>
      <c r="R3159" s="177"/>
      <c r="S3159" s="177"/>
      <c r="T3159" s="177"/>
      <c r="U3159" s="155"/>
      <c r="V3159" s="155" t="b">
        <v>0</v>
      </c>
      <c r="W3159" s="168"/>
      <c r="X3159" s="168"/>
      <c r="Y3159" s="364"/>
      <c r="Z3159" s="169"/>
      <c r="AA3159" s="163" t="str">
        <f t="shared" si="70"/>
        <v>https://shopeefood.vn/bo-suu-tap/</v>
      </c>
      <c r="AB3159" s="351"/>
    </row>
    <row r="3160" spans="1:28" ht="14">
      <c r="A3160" s="151"/>
      <c r="B3160" s="152"/>
      <c r="C3160" s="152"/>
      <c r="D3160" s="152"/>
      <c r="E3160" s="180"/>
      <c r="F3160" s="155"/>
      <c r="G3160" s="217"/>
      <c r="H3160" s="176"/>
      <c r="I3160" s="183"/>
      <c r="J3160" s="169"/>
      <c r="K3160" s="162"/>
      <c r="L3160" s="162"/>
      <c r="M3160" s="162"/>
      <c r="N3160" s="169"/>
      <c r="O3160" s="183"/>
      <c r="P3160" s="169"/>
      <c r="Q3160" s="183"/>
      <c r="R3160" s="177"/>
      <c r="S3160" s="177"/>
      <c r="T3160" s="177"/>
      <c r="U3160" s="155"/>
      <c r="V3160" s="155" t="b">
        <v>0</v>
      </c>
      <c r="W3160" s="168"/>
      <c r="X3160" s="168"/>
      <c r="Y3160" s="364"/>
      <c r="Z3160" s="169"/>
      <c r="AA3160" s="163" t="str">
        <f t="shared" si="70"/>
        <v>https://shopeefood.vn/bo-suu-tap/</v>
      </c>
      <c r="AB3160" s="351"/>
    </row>
    <row r="3161" spans="1:28" ht="14">
      <c r="A3161" s="151"/>
      <c r="B3161" s="152"/>
      <c r="C3161" s="152"/>
      <c r="D3161" s="152"/>
      <c r="E3161" s="180"/>
      <c r="F3161" s="155"/>
      <c r="G3161" s="217"/>
      <c r="H3161" s="176"/>
      <c r="I3161" s="183"/>
      <c r="J3161" s="169"/>
      <c r="K3161" s="162"/>
      <c r="L3161" s="162"/>
      <c r="M3161" s="162"/>
      <c r="N3161" s="169"/>
      <c r="O3161" s="183"/>
      <c r="P3161" s="169"/>
      <c r="Q3161" s="183"/>
      <c r="R3161" s="177"/>
      <c r="S3161" s="177"/>
      <c r="T3161" s="177"/>
      <c r="U3161" s="155"/>
      <c r="V3161" s="155" t="b">
        <v>0</v>
      </c>
      <c r="W3161" s="168"/>
      <c r="X3161" s="168"/>
      <c r="Y3161" s="364"/>
      <c r="Z3161" s="169"/>
      <c r="AA3161" s="163" t="str">
        <f t="shared" si="70"/>
        <v>https://shopeefood.vn/bo-suu-tap/</v>
      </c>
      <c r="AB3161" s="351"/>
    </row>
    <row r="3162" spans="1:28" ht="14">
      <c r="A3162" s="151"/>
      <c r="B3162" s="152"/>
      <c r="C3162" s="152"/>
      <c r="D3162" s="152"/>
      <c r="E3162" s="180"/>
      <c r="F3162" s="155"/>
      <c r="G3162" s="217"/>
      <c r="H3162" s="176"/>
      <c r="I3162" s="183"/>
      <c r="J3162" s="169"/>
      <c r="K3162" s="162"/>
      <c r="L3162" s="162"/>
      <c r="M3162" s="162"/>
      <c r="N3162" s="169"/>
      <c r="O3162" s="183"/>
      <c r="P3162" s="169"/>
      <c r="Q3162" s="183"/>
      <c r="R3162" s="177"/>
      <c r="S3162" s="177"/>
      <c r="T3162" s="177"/>
      <c r="U3162" s="155"/>
      <c r="V3162" s="155" t="b">
        <v>0</v>
      </c>
      <c r="W3162" s="168"/>
      <c r="X3162" s="168"/>
      <c r="Y3162" s="364"/>
      <c r="Z3162" s="169"/>
      <c r="AA3162" s="163" t="str">
        <f t="shared" si="70"/>
        <v>https://shopeefood.vn/bo-suu-tap/</v>
      </c>
      <c r="AB3162" s="351"/>
    </row>
    <row r="3163" spans="1:28" ht="14">
      <c r="A3163" s="151"/>
      <c r="B3163" s="152"/>
      <c r="C3163" s="152"/>
      <c r="D3163" s="152"/>
      <c r="E3163" s="180"/>
      <c r="F3163" s="155"/>
      <c r="G3163" s="217"/>
      <c r="H3163" s="176"/>
      <c r="I3163" s="183"/>
      <c r="J3163" s="169"/>
      <c r="K3163" s="162"/>
      <c r="L3163" s="162"/>
      <c r="M3163" s="162"/>
      <c r="N3163" s="169"/>
      <c r="O3163" s="183"/>
      <c r="P3163" s="169"/>
      <c r="Q3163" s="183"/>
      <c r="R3163" s="177"/>
      <c r="S3163" s="177"/>
      <c r="T3163" s="177"/>
      <c r="U3163" s="155"/>
      <c r="V3163" s="155" t="b">
        <v>0</v>
      </c>
      <c r="W3163" s="168"/>
      <c r="X3163" s="168"/>
      <c r="Y3163" s="364"/>
      <c r="Z3163" s="169"/>
      <c r="AA3163" s="163" t="str">
        <f t="shared" si="70"/>
        <v>https://shopeefood.vn/bo-suu-tap/</v>
      </c>
      <c r="AB3163" s="351"/>
    </row>
    <row r="3164" spans="1:28" ht="14">
      <c r="A3164" s="151"/>
      <c r="B3164" s="152"/>
      <c r="C3164" s="152"/>
      <c r="D3164" s="152"/>
      <c r="E3164" s="180"/>
      <c r="F3164" s="155"/>
      <c r="G3164" s="217"/>
      <c r="H3164" s="176"/>
      <c r="I3164" s="183"/>
      <c r="J3164" s="169"/>
      <c r="K3164" s="162"/>
      <c r="L3164" s="162"/>
      <c r="M3164" s="162"/>
      <c r="N3164" s="169"/>
      <c r="O3164" s="183"/>
      <c r="P3164" s="169"/>
      <c r="Q3164" s="183"/>
      <c r="R3164" s="177"/>
      <c r="S3164" s="177"/>
      <c r="T3164" s="177"/>
      <c r="U3164" s="155"/>
      <c r="V3164" s="155" t="b">
        <v>0</v>
      </c>
      <c r="W3164" s="168"/>
      <c r="X3164" s="168"/>
      <c r="Y3164" s="364"/>
      <c r="Z3164" s="169"/>
      <c r="AA3164" s="163" t="str">
        <f t="shared" si="70"/>
        <v>https://shopeefood.vn/bo-suu-tap/</v>
      </c>
      <c r="AB3164" s="351"/>
    </row>
    <row r="3165" spans="1:28" ht="14">
      <c r="A3165" s="151"/>
      <c r="B3165" s="152"/>
      <c r="C3165" s="152"/>
      <c r="D3165" s="152"/>
      <c r="E3165" s="180"/>
      <c r="F3165" s="155"/>
      <c r="G3165" s="217"/>
      <c r="H3165" s="176"/>
      <c r="I3165" s="183"/>
      <c r="J3165" s="169"/>
      <c r="K3165" s="162"/>
      <c r="L3165" s="162"/>
      <c r="M3165" s="162"/>
      <c r="N3165" s="169"/>
      <c r="O3165" s="183"/>
      <c r="P3165" s="169"/>
      <c r="Q3165" s="183"/>
      <c r="R3165" s="177"/>
      <c r="S3165" s="177"/>
      <c r="T3165" s="177"/>
      <c r="U3165" s="155"/>
      <c r="V3165" s="155" t="b">
        <v>0</v>
      </c>
      <c r="W3165" s="168"/>
      <c r="X3165" s="168"/>
      <c r="Y3165" s="364"/>
      <c r="Z3165" s="169"/>
      <c r="AA3165" s="163" t="str">
        <f t="shared" si="70"/>
        <v>https://shopeefood.vn/bo-suu-tap/</v>
      </c>
      <c r="AB3165" s="351"/>
    </row>
    <row r="3166" spans="1:28" ht="14">
      <c r="A3166" s="151"/>
      <c r="B3166" s="152"/>
      <c r="C3166" s="152"/>
      <c r="D3166" s="152"/>
      <c r="E3166" s="180"/>
      <c r="F3166" s="155"/>
      <c r="G3166" s="217"/>
      <c r="H3166" s="176"/>
      <c r="I3166" s="183"/>
      <c r="J3166" s="169"/>
      <c r="K3166" s="162"/>
      <c r="L3166" s="162"/>
      <c r="M3166" s="162"/>
      <c r="N3166" s="169"/>
      <c r="O3166" s="183"/>
      <c r="P3166" s="169"/>
      <c r="Q3166" s="183"/>
      <c r="R3166" s="177"/>
      <c r="S3166" s="177"/>
      <c r="T3166" s="177"/>
      <c r="U3166" s="155"/>
      <c r="V3166" s="155" t="b">
        <v>0</v>
      </c>
      <c r="W3166" s="168"/>
      <c r="X3166" s="168"/>
      <c r="Y3166" s="364"/>
      <c r="Z3166" s="169"/>
      <c r="AA3166" s="163" t="str">
        <f t="shared" si="70"/>
        <v>https://shopeefood.vn/bo-suu-tap/</v>
      </c>
      <c r="AB3166" s="351"/>
    </row>
    <row r="3167" spans="1:28" ht="14">
      <c r="A3167" s="151"/>
      <c r="B3167" s="152"/>
      <c r="C3167" s="152"/>
      <c r="D3167" s="152"/>
      <c r="E3167" s="180"/>
      <c r="F3167" s="155"/>
      <c r="G3167" s="217"/>
      <c r="H3167" s="176"/>
      <c r="I3167" s="183"/>
      <c r="J3167" s="169"/>
      <c r="K3167" s="162"/>
      <c r="L3167" s="162"/>
      <c r="M3167" s="162"/>
      <c r="N3167" s="169"/>
      <c r="O3167" s="183"/>
      <c r="P3167" s="169"/>
      <c r="Q3167" s="183"/>
      <c r="R3167" s="177"/>
      <c r="S3167" s="177"/>
      <c r="T3167" s="177"/>
      <c r="U3167" s="155"/>
      <c r="V3167" s="155" t="b">
        <v>0</v>
      </c>
      <c r="W3167" s="168"/>
      <c r="X3167" s="168"/>
      <c r="Y3167" s="364"/>
      <c r="Z3167" s="169"/>
      <c r="AA3167" s="163" t="str">
        <f t="shared" si="70"/>
        <v>https://shopeefood.vn/bo-suu-tap/</v>
      </c>
      <c r="AB3167" s="351"/>
    </row>
    <row r="3168" spans="1:28" ht="14">
      <c r="A3168" s="151"/>
      <c r="B3168" s="152"/>
      <c r="C3168" s="152"/>
      <c r="D3168" s="152"/>
      <c r="E3168" s="180"/>
      <c r="F3168" s="155"/>
      <c r="G3168" s="217"/>
      <c r="H3168" s="176"/>
      <c r="I3168" s="183"/>
      <c r="J3168" s="169"/>
      <c r="K3168" s="162"/>
      <c r="L3168" s="162"/>
      <c r="M3168" s="162"/>
      <c r="N3168" s="169"/>
      <c r="O3168" s="183"/>
      <c r="P3168" s="169"/>
      <c r="Q3168" s="183"/>
      <c r="R3168" s="177"/>
      <c r="S3168" s="177"/>
      <c r="T3168" s="177"/>
      <c r="U3168" s="155"/>
      <c r="V3168" s="155" t="b">
        <v>0</v>
      </c>
      <c r="W3168" s="168"/>
      <c r="X3168" s="168"/>
      <c r="Y3168" s="364"/>
      <c r="Z3168" s="169"/>
      <c r="AA3168" s="163" t="str">
        <f t="shared" si="70"/>
        <v>https://shopeefood.vn/bo-suu-tap/</v>
      </c>
      <c r="AB3168" s="351"/>
    </row>
    <row r="3169" spans="1:28" ht="14">
      <c r="A3169" s="151"/>
      <c r="B3169" s="152"/>
      <c r="C3169" s="152"/>
      <c r="D3169" s="152"/>
      <c r="E3169" s="180"/>
      <c r="F3169" s="155"/>
      <c r="G3169" s="217"/>
      <c r="H3169" s="176"/>
      <c r="I3169" s="183"/>
      <c r="J3169" s="169"/>
      <c r="K3169" s="162"/>
      <c r="L3169" s="162"/>
      <c r="M3169" s="162"/>
      <c r="N3169" s="169"/>
      <c r="O3169" s="183"/>
      <c r="P3169" s="169"/>
      <c r="Q3169" s="183"/>
      <c r="R3169" s="177"/>
      <c r="S3169" s="177"/>
      <c r="T3169" s="177"/>
      <c r="U3169" s="155"/>
      <c r="V3169" s="155" t="b">
        <v>0</v>
      </c>
      <c r="W3169" s="168"/>
      <c r="X3169" s="168"/>
      <c r="Y3169" s="364"/>
      <c r="Z3169" s="169"/>
      <c r="AA3169" s="163" t="str">
        <f t="shared" si="70"/>
        <v>https://shopeefood.vn/bo-suu-tap/</v>
      </c>
      <c r="AB3169" s="351"/>
    </row>
    <row r="3170" spans="1:28" ht="14">
      <c r="A3170" s="151"/>
      <c r="B3170" s="152"/>
      <c r="C3170" s="152"/>
      <c r="D3170" s="152"/>
      <c r="E3170" s="180"/>
      <c r="F3170" s="155"/>
      <c r="G3170" s="217"/>
      <c r="H3170" s="176"/>
      <c r="I3170" s="183"/>
      <c r="J3170" s="169"/>
      <c r="K3170" s="162"/>
      <c r="L3170" s="162"/>
      <c r="M3170" s="162"/>
      <c r="N3170" s="169"/>
      <c r="O3170" s="183"/>
      <c r="P3170" s="169"/>
      <c r="Q3170" s="183"/>
      <c r="R3170" s="177"/>
      <c r="S3170" s="177"/>
      <c r="T3170" s="177"/>
      <c r="U3170" s="155"/>
      <c r="V3170" s="155" t="b">
        <v>0</v>
      </c>
      <c r="W3170" s="168"/>
      <c r="X3170" s="168"/>
      <c r="Y3170" s="364"/>
      <c r="Z3170" s="169"/>
      <c r="AA3170" s="163" t="str">
        <f t="shared" si="70"/>
        <v>https://shopeefood.vn/bo-suu-tap/</v>
      </c>
      <c r="AB3170" s="351"/>
    </row>
    <row r="3171" spans="1:28" ht="14">
      <c r="A3171" s="151"/>
      <c r="B3171" s="152"/>
      <c r="C3171" s="152"/>
      <c r="D3171" s="152"/>
      <c r="E3171" s="180"/>
      <c r="F3171" s="155"/>
      <c r="G3171" s="217"/>
      <c r="H3171" s="176"/>
      <c r="I3171" s="183"/>
      <c r="J3171" s="169"/>
      <c r="K3171" s="162"/>
      <c r="L3171" s="162"/>
      <c r="M3171" s="162"/>
      <c r="N3171" s="169"/>
      <c r="O3171" s="183"/>
      <c r="P3171" s="169"/>
      <c r="Q3171" s="183"/>
      <c r="R3171" s="177"/>
      <c r="S3171" s="177"/>
      <c r="T3171" s="177"/>
      <c r="U3171" s="155"/>
      <c r="V3171" s="155" t="b">
        <v>0</v>
      </c>
      <c r="W3171" s="168"/>
      <c r="X3171" s="168"/>
      <c r="Y3171" s="364"/>
      <c r="Z3171" s="169"/>
      <c r="AA3171" s="163" t="str">
        <f t="shared" si="70"/>
        <v>https://shopeefood.vn/bo-suu-tap/</v>
      </c>
      <c r="AB3171" s="351"/>
    </row>
    <row r="3172" spans="1:28" ht="14">
      <c r="A3172" s="151"/>
      <c r="B3172" s="152"/>
      <c r="C3172" s="152"/>
      <c r="D3172" s="152"/>
      <c r="E3172" s="180"/>
      <c r="F3172" s="155"/>
      <c r="G3172" s="217"/>
      <c r="H3172" s="176"/>
      <c r="I3172" s="183"/>
      <c r="J3172" s="169"/>
      <c r="K3172" s="162"/>
      <c r="L3172" s="162"/>
      <c r="M3172" s="162"/>
      <c r="N3172" s="169"/>
      <c r="O3172" s="183"/>
      <c r="P3172" s="169"/>
      <c r="Q3172" s="183"/>
      <c r="R3172" s="177"/>
      <c r="S3172" s="177"/>
      <c r="T3172" s="177"/>
      <c r="U3172" s="155"/>
      <c r="V3172" s="155" t="b">
        <v>0</v>
      </c>
      <c r="W3172" s="168"/>
      <c r="X3172" s="168"/>
      <c r="Y3172" s="364"/>
      <c r="Z3172" s="169"/>
      <c r="AA3172" s="163" t="str">
        <f t="shared" si="70"/>
        <v>https://shopeefood.vn/bo-suu-tap/</v>
      </c>
      <c r="AB3172" s="351"/>
    </row>
    <row r="3173" spans="1:28" ht="14">
      <c r="A3173" s="151"/>
      <c r="B3173" s="152"/>
      <c r="C3173" s="152"/>
      <c r="D3173" s="152"/>
      <c r="E3173" s="180"/>
      <c r="F3173" s="155"/>
      <c r="G3173" s="217"/>
      <c r="H3173" s="176"/>
      <c r="I3173" s="183"/>
      <c r="J3173" s="169"/>
      <c r="K3173" s="162"/>
      <c r="L3173" s="162"/>
      <c r="M3173" s="162"/>
      <c r="N3173" s="169"/>
      <c r="O3173" s="183"/>
      <c r="P3173" s="169"/>
      <c r="Q3173" s="183"/>
      <c r="R3173" s="177"/>
      <c r="S3173" s="177"/>
      <c r="T3173" s="177"/>
      <c r="U3173" s="155"/>
      <c r="V3173" s="155" t="b">
        <v>0</v>
      </c>
      <c r="W3173" s="168"/>
      <c r="X3173" s="168"/>
      <c r="Y3173" s="364"/>
      <c r="Z3173" s="169"/>
      <c r="AA3173" s="163" t="str">
        <f t="shared" si="70"/>
        <v>https://shopeefood.vn/bo-suu-tap/</v>
      </c>
      <c r="AB3173" s="351"/>
    </row>
    <row r="3174" spans="1:28" ht="14">
      <c r="A3174" s="151"/>
      <c r="B3174" s="152"/>
      <c r="C3174" s="152"/>
      <c r="D3174" s="152"/>
      <c r="E3174" s="180"/>
      <c r="F3174" s="155"/>
      <c r="G3174" s="217"/>
      <c r="H3174" s="176"/>
      <c r="I3174" s="183"/>
      <c r="J3174" s="169"/>
      <c r="K3174" s="162"/>
      <c r="L3174" s="162"/>
      <c r="M3174" s="162"/>
      <c r="N3174" s="169"/>
      <c r="O3174" s="183"/>
      <c r="P3174" s="169"/>
      <c r="Q3174" s="183"/>
      <c r="R3174" s="177"/>
      <c r="S3174" s="177"/>
      <c r="T3174" s="177"/>
      <c r="U3174" s="155"/>
      <c r="V3174" s="155" t="b">
        <v>0</v>
      </c>
      <c r="W3174" s="168"/>
      <c r="X3174" s="168"/>
      <c r="Y3174" s="364"/>
      <c r="Z3174" s="169"/>
      <c r="AA3174" s="163" t="str">
        <f t="shared" si="70"/>
        <v>https://shopeefood.vn/bo-suu-tap/</v>
      </c>
      <c r="AB3174" s="351"/>
    </row>
    <row r="3175" spans="1:28" ht="14">
      <c r="A3175" s="151"/>
      <c r="B3175" s="152"/>
      <c r="C3175" s="152"/>
      <c r="D3175" s="152"/>
      <c r="E3175" s="180"/>
      <c r="F3175" s="155"/>
      <c r="G3175" s="217"/>
      <c r="H3175" s="176"/>
      <c r="I3175" s="183"/>
      <c r="J3175" s="169"/>
      <c r="K3175" s="162"/>
      <c r="L3175" s="162"/>
      <c r="M3175" s="162"/>
      <c r="N3175" s="169"/>
      <c r="O3175" s="183"/>
      <c r="P3175" s="169"/>
      <c r="Q3175" s="183"/>
      <c r="R3175" s="177"/>
      <c r="S3175" s="177"/>
      <c r="T3175" s="177"/>
      <c r="U3175" s="155"/>
      <c r="V3175" s="155" t="b">
        <v>0</v>
      </c>
      <c r="W3175" s="168"/>
      <c r="X3175" s="168"/>
      <c r="Y3175" s="364"/>
      <c r="Z3175" s="169"/>
      <c r="AA3175" s="163" t="str">
        <f t="shared" si="70"/>
        <v>https://shopeefood.vn/bo-suu-tap/</v>
      </c>
      <c r="AB3175" s="351"/>
    </row>
    <row r="3176" spans="1:28" ht="14">
      <c r="A3176" s="151"/>
      <c r="B3176" s="152"/>
      <c r="C3176" s="152"/>
      <c r="D3176" s="152"/>
      <c r="E3176" s="180"/>
      <c r="F3176" s="155"/>
      <c r="G3176" s="217"/>
      <c r="H3176" s="176"/>
      <c r="I3176" s="183"/>
      <c r="J3176" s="169"/>
      <c r="K3176" s="162"/>
      <c r="L3176" s="162"/>
      <c r="M3176" s="162"/>
      <c r="N3176" s="169"/>
      <c r="O3176" s="183"/>
      <c r="P3176" s="169"/>
      <c r="Q3176" s="183"/>
      <c r="R3176" s="177"/>
      <c r="S3176" s="177"/>
      <c r="T3176" s="177"/>
      <c r="U3176" s="155"/>
      <c r="V3176" s="155" t="b">
        <v>0</v>
      </c>
      <c r="W3176" s="168"/>
      <c r="X3176" s="168"/>
      <c r="Y3176" s="364"/>
      <c r="Z3176" s="169"/>
      <c r="AA3176" s="163" t="str">
        <f t="shared" si="70"/>
        <v>https://shopeefood.vn/bo-suu-tap/</v>
      </c>
      <c r="AB3176" s="351"/>
    </row>
    <row r="3177" spans="1:28" ht="14">
      <c r="A3177" s="151"/>
      <c r="B3177" s="152"/>
      <c r="C3177" s="152"/>
      <c r="D3177" s="152"/>
      <c r="E3177" s="180"/>
      <c r="F3177" s="155"/>
      <c r="G3177" s="217"/>
      <c r="H3177" s="176"/>
      <c r="I3177" s="183"/>
      <c r="J3177" s="169"/>
      <c r="K3177" s="162"/>
      <c r="L3177" s="162"/>
      <c r="M3177" s="162"/>
      <c r="N3177" s="169"/>
      <c r="O3177" s="183"/>
      <c r="P3177" s="169"/>
      <c r="Q3177" s="183"/>
      <c r="R3177" s="177"/>
      <c r="S3177" s="177"/>
      <c r="T3177" s="177"/>
      <c r="U3177" s="155"/>
      <c r="V3177" s="155" t="b">
        <v>0</v>
      </c>
      <c r="W3177" s="168"/>
      <c r="X3177" s="168"/>
      <c r="Y3177" s="364"/>
      <c r="Z3177" s="169"/>
      <c r="AA3177" s="163" t="str">
        <f t="shared" si="70"/>
        <v>https://shopeefood.vn/bo-suu-tap/</v>
      </c>
      <c r="AB3177" s="351"/>
    </row>
    <row r="3178" spans="1:28" ht="14">
      <c r="A3178" s="151"/>
      <c r="B3178" s="152"/>
      <c r="C3178" s="152"/>
      <c r="D3178" s="152"/>
      <c r="E3178" s="180"/>
      <c r="F3178" s="155"/>
      <c r="G3178" s="217"/>
      <c r="H3178" s="176"/>
      <c r="I3178" s="183"/>
      <c r="J3178" s="169"/>
      <c r="K3178" s="162"/>
      <c r="L3178" s="162"/>
      <c r="M3178" s="162"/>
      <c r="N3178" s="169"/>
      <c r="O3178" s="183"/>
      <c r="P3178" s="169"/>
      <c r="Q3178" s="183"/>
      <c r="R3178" s="177"/>
      <c r="S3178" s="177"/>
      <c r="T3178" s="177"/>
      <c r="U3178" s="155"/>
      <c r="V3178" s="155" t="b">
        <v>0</v>
      </c>
      <c r="W3178" s="168"/>
      <c r="X3178" s="168"/>
      <c r="Y3178" s="364"/>
      <c r="Z3178" s="169"/>
      <c r="AA3178" s="163" t="str">
        <f t="shared" si="70"/>
        <v>https://shopeefood.vn/bo-suu-tap/</v>
      </c>
      <c r="AB3178" s="351"/>
    </row>
    <row r="3179" spans="1:28" ht="14">
      <c r="A3179" s="151"/>
      <c r="B3179" s="152"/>
      <c r="C3179" s="152"/>
      <c r="D3179" s="152"/>
      <c r="E3179" s="180"/>
      <c r="F3179" s="155"/>
      <c r="G3179" s="217"/>
      <c r="H3179" s="176"/>
      <c r="I3179" s="183"/>
      <c r="J3179" s="169"/>
      <c r="K3179" s="162"/>
      <c r="L3179" s="162"/>
      <c r="M3179" s="162"/>
      <c r="N3179" s="169"/>
      <c r="O3179" s="183"/>
      <c r="P3179" s="169"/>
      <c r="Q3179" s="183"/>
      <c r="R3179" s="177"/>
      <c r="S3179" s="177"/>
      <c r="T3179" s="177"/>
      <c r="U3179" s="155"/>
      <c r="V3179" s="155" t="b">
        <v>0</v>
      </c>
      <c r="W3179" s="168"/>
      <c r="X3179" s="168"/>
      <c r="Y3179" s="364"/>
      <c r="Z3179" s="169"/>
      <c r="AA3179" s="163" t="str">
        <f t="shared" si="70"/>
        <v>https://shopeefood.vn/bo-suu-tap/</v>
      </c>
      <c r="AB3179" s="351"/>
    </row>
    <row r="3180" spans="1:28" ht="14">
      <c r="A3180" s="151"/>
      <c r="B3180" s="152"/>
      <c r="C3180" s="152"/>
      <c r="D3180" s="152"/>
      <c r="E3180" s="180"/>
      <c r="F3180" s="155"/>
      <c r="G3180" s="217"/>
      <c r="H3180" s="176"/>
      <c r="I3180" s="183"/>
      <c r="J3180" s="169"/>
      <c r="K3180" s="162"/>
      <c r="L3180" s="162"/>
      <c r="M3180" s="162"/>
      <c r="N3180" s="169"/>
      <c r="O3180" s="183"/>
      <c r="P3180" s="169"/>
      <c r="Q3180" s="183"/>
      <c r="R3180" s="177"/>
      <c r="S3180" s="177"/>
      <c r="T3180" s="177"/>
      <c r="U3180" s="155"/>
      <c r="V3180" s="155" t="b">
        <v>0</v>
      </c>
      <c r="W3180" s="168"/>
      <c r="X3180" s="168"/>
      <c r="Y3180" s="364"/>
      <c r="Z3180" s="169"/>
      <c r="AA3180" s="163" t="str">
        <f t="shared" si="70"/>
        <v>https://shopeefood.vn/bo-suu-tap/</v>
      </c>
      <c r="AB3180" s="351"/>
    </row>
    <row r="3181" spans="1:28" ht="14">
      <c r="A3181" s="151"/>
      <c r="B3181" s="152"/>
      <c r="C3181" s="152"/>
      <c r="D3181" s="152"/>
      <c r="E3181" s="180"/>
      <c r="F3181" s="155"/>
      <c r="G3181" s="217"/>
      <c r="H3181" s="176"/>
      <c r="I3181" s="183"/>
      <c r="J3181" s="169"/>
      <c r="K3181" s="162"/>
      <c r="L3181" s="162"/>
      <c r="M3181" s="162"/>
      <c r="N3181" s="169"/>
      <c r="O3181" s="183"/>
      <c r="P3181" s="169"/>
      <c r="Q3181" s="183"/>
      <c r="R3181" s="177"/>
      <c r="S3181" s="177"/>
      <c r="T3181" s="177"/>
      <c r="U3181" s="155"/>
      <c r="V3181" s="155" t="b">
        <v>0</v>
      </c>
      <c r="W3181" s="168"/>
      <c r="X3181" s="168"/>
      <c r="Y3181" s="364"/>
      <c r="Z3181" s="169"/>
      <c r="AA3181" s="163" t="str">
        <f t="shared" si="70"/>
        <v>https://shopeefood.vn/bo-suu-tap/</v>
      </c>
      <c r="AB3181" s="351"/>
    </row>
    <row r="3182" spans="1:28" ht="14">
      <c r="A3182" s="151"/>
      <c r="B3182" s="152"/>
      <c r="C3182" s="152"/>
      <c r="D3182" s="152"/>
      <c r="E3182" s="180"/>
      <c r="F3182" s="155"/>
      <c r="G3182" s="217"/>
      <c r="H3182" s="176"/>
      <c r="I3182" s="183"/>
      <c r="J3182" s="169"/>
      <c r="K3182" s="162"/>
      <c r="L3182" s="162"/>
      <c r="M3182" s="162"/>
      <c r="N3182" s="169"/>
      <c r="O3182" s="183"/>
      <c r="P3182" s="169"/>
      <c r="Q3182" s="183"/>
      <c r="R3182" s="177"/>
      <c r="S3182" s="177"/>
      <c r="T3182" s="177"/>
      <c r="U3182" s="155"/>
      <c r="V3182" s="155" t="b">
        <v>0</v>
      </c>
      <c r="W3182" s="168"/>
      <c r="X3182" s="168"/>
      <c r="Y3182" s="364"/>
      <c r="Z3182" s="169"/>
      <c r="AA3182" s="163" t="str">
        <f t="shared" si="70"/>
        <v>https://shopeefood.vn/bo-suu-tap/</v>
      </c>
      <c r="AB3182" s="351"/>
    </row>
    <row r="3183" spans="1:28" ht="14">
      <c r="A3183" s="151"/>
      <c r="B3183" s="152"/>
      <c r="C3183" s="152"/>
      <c r="D3183" s="152"/>
      <c r="E3183" s="180"/>
      <c r="F3183" s="155"/>
      <c r="G3183" s="217"/>
      <c r="H3183" s="176"/>
      <c r="I3183" s="183"/>
      <c r="J3183" s="169"/>
      <c r="K3183" s="162"/>
      <c r="L3183" s="162"/>
      <c r="M3183" s="162"/>
      <c r="N3183" s="169"/>
      <c r="O3183" s="183"/>
      <c r="P3183" s="169"/>
      <c r="Q3183" s="183"/>
      <c r="R3183" s="177"/>
      <c r="S3183" s="177"/>
      <c r="T3183" s="177"/>
      <c r="U3183" s="155"/>
      <c r="V3183" s="155" t="b">
        <v>0</v>
      </c>
      <c r="W3183" s="168"/>
      <c r="X3183" s="168"/>
      <c r="Y3183" s="364"/>
      <c r="Z3183" s="169"/>
      <c r="AA3183" s="163" t="str">
        <f t="shared" si="70"/>
        <v>https://shopeefood.vn/bo-suu-tap/</v>
      </c>
      <c r="AB3183" s="351"/>
    </row>
    <row r="3184" spans="1:28" ht="14">
      <c r="A3184" s="151"/>
      <c r="B3184" s="152"/>
      <c r="C3184" s="152"/>
      <c r="D3184" s="152"/>
      <c r="E3184" s="180"/>
      <c r="F3184" s="155"/>
      <c r="G3184" s="217"/>
      <c r="H3184" s="176"/>
      <c r="I3184" s="183"/>
      <c r="J3184" s="169"/>
      <c r="K3184" s="162"/>
      <c r="L3184" s="162"/>
      <c r="M3184" s="162"/>
      <c r="N3184" s="169"/>
      <c r="O3184" s="183"/>
      <c r="P3184" s="169"/>
      <c r="Q3184" s="183"/>
      <c r="R3184" s="177"/>
      <c r="S3184" s="177"/>
      <c r="T3184" s="177"/>
      <c r="U3184" s="155"/>
      <c r="V3184" s="155" t="b">
        <v>0</v>
      </c>
      <c r="W3184" s="168"/>
      <c r="X3184" s="168"/>
      <c r="Y3184" s="364"/>
      <c r="Z3184" s="169"/>
      <c r="AA3184" s="163" t="str">
        <f t="shared" si="70"/>
        <v>https://shopeefood.vn/bo-suu-tap/</v>
      </c>
      <c r="AB3184" s="351"/>
    </row>
    <row r="3185" spans="1:28" ht="14">
      <c r="A3185" s="151"/>
      <c r="B3185" s="152"/>
      <c r="C3185" s="152"/>
      <c r="D3185" s="152"/>
      <c r="E3185" s="180"/>
      <c r="F3185" s="155"/>
      <c r="G3185" s="217"/>
      <c r="H3185" s="176"/>
      <c r="I3185" s="183"/>
      <c r="J3185" s="169"/>
      <c r="K3185" s="162"/>
      <c r="L3185" s="162"/>
      <c r="M3185" s="162"/>
      <c r="N3185" s="169"/>
      <c r="O3185" s="183"/>
      <c r="P3185" s="169"/>
      <c r="Q3185" s="183"/>
      <c r="R3185" s="177"/>
      <c r="S3185" s="177"/>
      <c r="T3185" s="177"/>
      <c r="U3185" s="155"/>
      <c r="V3185" s="155" t="b">
        <v>0</v>
      </c>
      <c r="W3185" s="168"/>
      <c r="X3185" s="168"/>
      <c r="Y3185" s="364"/>
      <c r="Z3185" s="169"/>
      <c r="AA3185" s="163" t="str">
        <f t="shared" si="70"/>
        <v>https://shopeefood.vn/bo-suu-tap/</v>
      </c>
      <c r="AB3185" s="351"/>
    </row>
    <row r="3186" spans="1:28" ht="14">
      <c r="A3186" s="151"/>
      <c r="B3186" s="152"/>
      <c r="C3186" s="152"/>
      <c r="D3186" s="152"/>
      <c r="E3186" s="180"/>
      <c r="F3186" s="155"/>
      <c r="G3186" s="217"/>
      <c r="H3186" s="176"/>
      <c r="I3186" s="183"/>
      <c r="J3186" s="169"/>
      <c r="K3186" s="162"/>
      <c r="L3186" s="162"/>
      <c r="M3186" s="162"/>
      <c r="N3186" s="169"/>
      <c r="O3186" s="183"/>
      <c r="P3186" s="169"/>
      <c r="Q3186" s="183"/>
      <c r="R3186" s="177"/>
      <c r="S3186" s="177"/>
      <c r="T3186" s="177"/>
      <c r="U3186" s="155"/>
      <c r="V3186" s="155" t="b">
        <v>0</v>
      </c>
      <c r="W3186" s="168"/>
      <c r="X3186" s="168"/>
      <c r="Y3186" s="364"/>
      <c r="Z3186" s="169"/>
      <c r="AA3186" s="163" t="str">
        <f t="shared" si="70"/>
        <v>https://shopeefood.vn/bo-suu-tap/</v>
      </c>
      <c r="AB3186" s="351"/>
    </row>
    <row r="3187" spans="1:28" ht="14">
      <c r="A3187" s="151"/>
      <c r="B3187" s="152"/>
      <c r="C3187" s="152"/>
      <c r="D3187" s="152"/>
      <c r="E3187" s="180"/>
      <c r="F3187" s="155"/>
      <c r="G3187" s="217"/>
      <c r="H3187" s="176"/>
      <c r="I3187" s="183"/>
      <c r="J3187" s="169"/>
      <c r="K3187" s="162"/>
      <c r="L3187" s="162"/>
      <c r="M3187" s="162"/>
      <c r="N3187" s="169"/>
      <c r="O3187" s="183"/>
      <c r="P3187" s="169"/>
      <c r="Q3187" s="183"/>
      <c r="R3187" s="177"/>
      <c r="S3187" s="177"/>
      <c r="T3187" s="177"/>
      <c r="U3187" s="155"/>
      <c r="V3187" s="155" t="b">
        <v>0</v>
      </c>
      <c r="W3187" s="168"/>
      <c r="X3187" s="168"/>
      <c r="Y3187" s="364"/>
      <c r="Z3187" s="169"/>
      <c r="AA3187" s="163" t="str">
        <f t="shared" si="70"/>
        <v>https://shopeefood.vn/bo-suu-tap/</v>
      </c>
      <c r="AB3187" s="351"/>
    </row>
    <row r="3188" spans="1:28" ht="14">
      <c r="A3188" s="151"/>
      <c r="B3188" s="152"/>
      <c r="C3188" s="152"/>
      <c r="D3188" s="152"/>
      <c r="E3188" s="180"/>
      <c r="F3188" s="155"/>
      <c r="G3188" s="217"/>
      <c r="H3188" s="176"/>
      <c r="I3188" s="183"/>
      <c r="J3188" s="169"/>
      <c r="K3188" s="162"/>
      <c r="L3188" s="162"/>
      <c r="M3188" s="162"/>
      <c r="N3188" s="169"/>
      <c r="O3188" s="183"/>
      <c r="P3188" s="169"/>
      <c r="Q3188" s="183"/>
      <c r="R3188" s="177"/>
      <c r="S3188" s="177"/>
      <c r="T3188" s="177"/>
      <c r="U3188" s="155"/>
      <c r="V3188" s="155" t="b">
        <v>0</v>
      </c>
      <c r="W3188" s="168"/>
      <c r="X3188" s="168"/>
      <c r="Y3188" s="364"/>
      <c r="Z3188" s="169"/>
      <c r="AA3188" s="163" t="str">
        <f t="shared" si="70"/>
        <v>https://shopeefood.vn/bo-suu-tap/</v>
      </c>
      <c r="AB3188" s="351"/>
    </row>
    <row r="3189" spans="1:28" ht="14">
      <c r="A3189" s="151"/>
      <c r="B3189" s="152"/>
      <c r="C3189" s="152"/>
      <c r="D3189" s="152"/>
      <c r="E3189" s="180"/>
      <c r="F3189" s="155"/>
      <c r="G3189" s="217"/>
      <c r="H3189" s="176"/>
      <c r="I3189" s="183"/>
      <c r="J3189" s="169"/>
      <c r="K3189" s="162"/>
      <c r="L3189" s="162"/>
      <c r="M3189" s="162"/>
      <c r="N3189" s="169"/>
      <c r="O3189" s="183"/>
      <c r="P3189" s="169"/>
      <c r="Q3189" s="183"/>
      <c r="R3189" s="177"/>
      <c r="S3189" s="177"/>
      <c r="T3189" s="177"/>
      <c r="U3189" s="155"/>
      <c r="V3189" s="155" t="b">
        <v>0</v>
      </c>
      <c r="W3189" s="168"/>
      <c r="X3189" s="168"/>
      <c r="Y3189" s="364"/>
      <c r="Z3189" s="169"/>
      <c r="AA3189" s="163" t="str">
        <f t="shared" si="70"/>
        <v>https://shopeefood.vn/bo-suu-tap/</v>
      </c>
      <c r="AB3189" s="351"/>
    </row>
    <row r="3190" spans="1:28" ht="14">
      <c r="A3190" s="151"/>
      <c r="B3190" s="152"/>
      <c r="C3190" s="152"/>
      <c r="D3190" s="152"/>
      <c r="E3190" s="180"/>
      <c r="F3190" s="155"/>
      <c r="G3190" s="217"/>
      <c r="H3190" s="176"/>
      <c r="I3190" s="183"/>
      <c r="J3190" s="169"/>
      <c r="K3190" s="162"/>
      <c r="L3190" s="162"/>
      <c r="M3190" s="162"/>
      <c r="N3190" s="169"/>
      <c r="O3190" s="183"/>
      <c r="P3190" s="169"/>
      <c r="Q3190" s="183"/>
      <c r="R3190" s="177"/>
      <c r="S3190" s="177"/>
      <c r="T3190" s="177"/>
      <c r="U3190" s="155"/>
      <c r="V3190" s="155" t="b">
        <v>0</v>
      </c>
      <c r="W3190" s="168"/>
      <c r="X3190" s="168"/>
      <c r="Y3190" s="364"/>
      <c r="Z3190" s="169"/>
      <c r="AA3190" s="163" t="str">
        <f t="shared" si="70"/>
        <v>https://shopeefood.vn/bo-suu-tap/</v>
      </c>
      <c r="AB3190" s="351"/>
    </row>
    <row r="3191" spans="1:28" ht="14">
      <c r="A3191" s="151"/>
      <c r="B3191" s="152"/>
      <c r="C3191" s="152"/>
      <c r="D3191" s="152"/>
      <c r="E3191" s="180"/>
      <c r="F3191" s="155"/>
      <c r="G3191" s="217"/>
      <c r="H3191" s="176"/>
      <c r="I3191" s="183"/>
      <c r="J3191" s="169"/>
      <c r="K3191" s="162"/>
      <c r="L3191" s="162"/>
      <c r="M3191" s="162"/>
      <c r="N3191" s="169"/>
      <c r="O3191" s="183"/>
      <c r="P3191" s="169"/>
      <c r="Q3191" s="183"/>
      <c r="R3191" s="177"/>
      <c r="S3191" s="177"/>
      <c r="T3191" s="177"/>
      <c r="U3191" s="155"/>
      <c r="V3191" s="155" t="b">
        <v>0</v>
      </c>
      <c r="W3191" s="168"/>
      <c r="X3191" s="168"/>
      <c r="Y3191" s="364"/>
      <c r="Z3191" s="169"/>
      <c r="AA3191" s="163" t="str">
        <f t="shared" si="70"/>
        <v>https://shopeefood.vn/bo-suu-tap/</v>
      </c>
      <c r="AB3191" s="351"/>
    </row>
    <row r="3192" spans="1:28" ht="14">
      <c r="A3192" s="151"/>
      <c r="B3192" s="152"/>
      <c r="C3192" s="152"/>
      <c r="D3192" s="152"/>
      <c r="E3192" s="180"/>
      <c r="F3192" s="155"/>
      <c r="G3192" s="217"/>
      <c r="H3192" s="176"/>
      <c r="I3192" s="183"/>
      <c r="J3192" s="169"/>
      <c r="K3192" s="162"/>
      <c r="L3192" s="162"/>
      <c r="M3192" s="162"/>
      <c r="N3192" s="169"/>
      <c r="O3192" s="183"/>
      <c r="P3192" s="169"/>
      <c r="Q3192" s="183"/>
      <c r="R3192" s="177"/>
      <c r="S3192" s="177"/>
      <c r="T3192" s="177"/>
      <c r="U3192" s="155"/>
      <c r="V3192" s="155" t="b">
        <v>0</v>
      </c>
      <c r="W3192" s="168"/>
      <c r="X3192" s="168"/>
      <c r="Y3192" s="364"/>
      <c r="Z3192" s="169"/>
      <c r="AA3192" s="163" t="str">
        <f t="shared" si="70"/>
        <v>https://shopeefood.vn/bo-suu-tap/</v>
      </c>
      <c r="AB3192" s="351"/>
    </row>
    <row r="3193" spans="1:28" ht="14">
      <c r="A3193" s="151"/>
      <c r="B3193" s="152"/>
      <c r="C3193" s="152"/>
      <c r="D3193" s="152"/>
      <c r="E3193" s="180"/>
      <c r="F3193" s="155"/>
      <c r="G3193" s="217"/>
      <c r="H3193" s="176"/>
      <c r="I3193" s="183"/>
      <c r="J3193" s="169"/>
      <c r="K3193" s="162"/>
      <c r="L3193" s="162"/>
      <c r="M3193" s="162"/>
      <c r="N3193" s="169"/>
      <c r="O3193" s="183"/>
      <c r="P3193" s="169"/>
      <c r="Q3193" s="183"/>
      <c r="R3193" s="177"/>
      <c r="S3193" s="177"/>
      <c r="T3193" s="177"/>
      <c r="U3193" s="155"/>
      <c r="V3193" s="155" t="b">
        <v>0</v>
      </c>
      <c r="W3193" s="168"/>
      <c r="X3193" s="168"/>
      <c r="Y3193" s="364"/>
      <c r="Z3193" s="169"/>
      <c r="AA3193" s="163" t="str">
        <f t="shared" si="70"/>
        <v>https://shopeefood.vn/bo-suu-tap/</v>
      </c>
      <c r="AB3193" s="351"/>
    </row>
    <row r="3194" spans="1:28" ht="14">
      <c r="A3194" s="151"/>
      <c r="B3194" s="152"/>
      <c r="C3194" s="152"/>
      <c r="D3194" s="152"/>
      <c r="E3194" s="180"/>
      <c r="F3194" s="155"/>
      <c r="G3194" s="217"/>
      <c r="H3194" s="176"/>
      <c r="I3194" s="183"/>
      <c r="J3194" s="169"/>
      <c r="K3194" s="162"/>
      <c r="L3194" s="162"/>
      <c r="M3194" s="162"/>
      <c r="N3194" s="169"/>
      <c r="O3194" s="183"/>
      <c r="P3194" s="169"/>
      <c r="Q3194" s="183"/>
      <c r="R3194" s="177"/>
      <c r="S3194" s="177"/>
      <c r="T3194" s="177"/>
      <c r="U3194" s="155"/>
      <c r="V3194" s="155" t="b">
        <v>0</v>
      </c>
      <c r="W3194" s="168"/>
      <c r="X3194" s="168"/>
      <c r="Y3194" s="364"/>
      <c r="Z3194" s="169"/>
      <c r="AA3194" s="163" t="str">
        <f t="shared" si="70"/>
        <v>https://shopeefood.vn/bo-suu-tap/</v>
      </c>
      <c r="AB3194" s="351"/>
    </row>
    <row r="3195" spans="1:28" ht="14">
      <c r="A3195" s="151"/>
      <c r="B3195" s="152"/>
      <c r="C3195" s="152"/>
      <c r="D3195" s="152"/>
      <c r="E3195" s="180"/>
      <c r="F3195" s="155"/>
      <c r="G3195" s="217"/>
      <c r="H3195" s="176"/>
      <c r="I3195" s="183"/>
      <c r="J3195" s="169"/>
      <c r="K3195" s="162"/>
      <c r="L3195" s="162"/>
      <c r="M3195" s="162"/>
      <c r="N3195" s="169"/>
      <c r="O3195" s="183"/>
      <c r="P3195" s="169"/>
      <c r="Q3195" s="183"/>
      <c r="R3195" s="177"/>
      <c r="S3195" s="177"/>
      <c r="T3195" s="177"/>
      <c r="U3195" s="155"/>
      <c r="V3195" s="155" t="b">
        <v>0</v>
      </c>
      <c r="W3195" s="168"/>
      <c r="X3195" s="168"/>
      <c r="Y3195" s="364"/>
      <c r="Z3195" s="169"/>
      <c r="AA3195" s="163" t="str">
        <f t="shared" si="70"/>
        <v>https://shopeefood.vn/bo-suu-tap/</v>
      </c>
      <c r="AB3195" s="351"/>
    </row>
    <row r="3196" spans="1:28" ht="14">
      <c r="A3196" s="151"/>
      <c r="B3196" s="152"/>
      <c r="C3196" s="152"/>
      <c r="D3196" s="152"/>
      <c r="E3196" s="180"/>
      <c r="F3196" s="155"/>
      <c r="G3196" s="217"/>
      <c r="H3196" s="176"/>
      <c r="I3196" s="183"/>
      <c r="J3196" s="169"/>
      <c r="K3196" s="162"/>
      <c r="L3196" s="162"/>
      <c r="M3196" s="162"/>
      <c r="N3196" s="169"/>
      <c r="O3196" s="183"/>
      <c r="P3196" s="169"/>
      <c r="Q3196" s="183"/>
      <c r="R3196" s="177"/>
      <c r="S3196" s="177"/>
      <c r="T3196" s="177"/>
      <c r="U3196" s="155"/>
      <c r="V3196" s="155" t="b">
        <v>0</v>
      </c>
      <c r="W3196" s="168"/>
      <c r="X3196" s="168"/>
      <c r="Y3196" s="364"/>
      <c r="Z3196" s="169"/>
      <c r="AA3196" s="163" t="str">
        <f t="shared" si="70"/>
        <v>https://shopeefood.vn/bo-suu-tap/</v>
      </c>
      <c r="AB3196" s="351"/>
    </row>
    <row r="3197" spans="1:28" ht="14">
      <c r="A3197" s="151"/>
      <c r="B3197" s="152"/>
      <c r="C3197" s="152"/>
      <c r="D3197" s="152"/>
      <c r="E3197" s="180"/>
      <c r="F3197" s="155"/>
      <c r="G3197" s="217"/>
      <c r="H3197" s="176"/>
      <c r="I3197" s="183"/>
      <c r="J3197" s="169"/>
      <c r="K3197" s="162"/>
      <c r="L3197" s="162"/>
      <c r="M3197" s="162"/>
      <c r="N3197" s="169"/>
      <c r="O3197" s="183"/>
      <c r="P3197" s="169"/>
      <c r="Q3197" s="183"/>
      <c r="R3197" s="177"/>
      <c r="S3197" s="177"/>
      <c r="T3197" s="177"/>
      <c r="U3197" s="155"/>
      <c r="V3197" s="155" t="b">
        <v>0</v>
      </c>
      <c r="W3197" s="168"/>
      <c r="X3197" s="168"/>
      <c r="Y3197" s="364"/>
      <c r="Z3197" s="169"/>
      <c r="AA3197" s="163" t="str">
        <f t="shared" si="70"/>
        <v>https://shopeefood.vn/bo-suu-tap/</v>
      </c>
      <c r="AB3197" s="351"/>
    </row>
    <row r="3198" spans="1:28" ht="14">
      <c r="A3198" s="151"/>
      <c r="B3198" s="152"/>
      <c r="C3198" s="152"/>
      <c r="D3198" s="152"/>
      <c r="E3198" s="180"/>
      <c r="F3198" s="155"/>
      <c r="G3198" s="217"/>
      <c r="H3198" s="176"/>
      <c r="I3198" s="183"/>
      <c r="J3198" s="169"/>
      <c r="K3198" s="162"/>
      <c r="L3198" s="162"/>
      <c r="M3198" s="162"/>
      <c r="N3198" s="169"/>
      <c r="O3198" s="183"/>
      <c r="P3198" s="169"/>
      <c r="Q3198" s="183"/>
      <c r="R3198" s="177"/>
      <c r="S3198" s="177"/>
      <c r="T3198" s="177"/>
      <c r="U3198" s="155"/>
      <c r="V3198" s="155" t="b">
        <v>0</v>
      </c>
      <c r="W3198" s="168"/>
      <c r="X3198" s="168"/>
      <c r="Y3198" s="364"/>
      <c r="Z3198" s="169"/>
      <c r="AA3198" s="163" t="str">
        <f t="shared" si="70"/>
        <v>https://shopeefood.vn/bo-suu-tap/</v>
      </c>
      <c r="AB3198" s="351"/>
    </row>
    <row r="3199" spans="1:28" ht="14">
      <c r="A3199" s="151"/>
      <c r="B3199" s="152"/>
      <c r="C3199" s="152"/>
      <c r="D3199" s="152"/>
      <c r="E3199" s="180"/>
      <c r="F3199" s="155"/>
      <c r="G3199" s="217"/>
      <c r="H3199" s="176"/>
      <c r="I3199" s="183"/>
      <c r="J3199" s="169"/>
      <c r="K3199" s="162"/>
      <c r="L3199" s="162"/>
      <c r="M3199" s="162"/>
      <c r="N3199" s="169"/>
      <c r="O3199" s="183"/>
      <c r="P3199" s="169"/>
      <c r="Q3199" s="183"/>
      <c r="R3199" s="177"/>
      <c r="S3199" s="177"/>
      <c r="T3199" s="177"/>
      <c r="U3199" s="155"/>
      <c r="V3199" s="155" t="b">
        <v>0</v>
      </c>
      <c r="W3199" s="168"/>
      <c r="X3199" s="168"/>
      <c r="Y3199" s="364"/>
      <c r="Z3199" s="169"/>
      <c r="AA3199" s="163" t="str">
        <f t="shared" si="70"/>
        <v>https://shopeefood.vn/bo-suu-tap/</v>
      </c>
      <c r="AB3199" s="351"/>
    </row>
    <row r="3200" spans="1:28" ht="14">
      <c r="A3200" s="151"/>
      <c r="B3200" s="152"/>
      <c r="C3200" s="152"/>
      <c r="D3200" s="152"/>
      <c r="E3200" s="180"/>
      <c r="F3200" s="155"/>
      <c r="G3200" s="217"/>
      <c r="H3200" s="176"/>
      <c r="I3200" s="183"/>
      <c r="J3200" s="169"/>
      <c r="K3200" s="162"/>
      <c r="L3200" s="162"/>
      <c r="M3200" s="162"/>
      <c r="N3200" s="169"/>
      <c r="O3200" s="183"/>
      <c r="P3200" s="169"/>
      <c r="Q3200" s="183"/>
      <c r="R3200" s="177"/>
      <c r="S3200" s="177"/>
      <c r="T3200" s="177"/>
      <c r="U3200" s="155"/>
      <c r="V3200" s="155" t="b">
        <v>0</v>
      </c>
      <c r="W3200" s="168"/>
      <c r="X3200" s="168"/>
      <c r="Y3200" s="364"/>
      <c r="Z3200" s="169"/>
      <c r="AA3200" s="163" t="str">
        <f t="shared" si="70"/>
        <v>https://shopeefood.vn/bo-suu-tap/</v>
      </c>
      <c r="AB3200" s="351"/>
    </row>
    <row r="3201" spans="1:28" ht="14">
      <c r="A3201" s="151"/>
      <c r="B3201" s="152"/>
      <c r="C3201" s="152"/>
      <c r="D3201" s="152"/>
      <c r="E3201" s="180"/>
      <c r="F3201" s="155"/>
      <c r="G3201" s="217"/>
      <c r="H3201" s="176"/>
      <c r="I3201" s="183"/>
      <c r="J3201" s="169"/>
      <c r="K3201" s="162"/>
      <c r="L3201" s="162"/>
      <c r="M3201" s="162"/>
      <c r="N3201" s="169"/>
      <c r="O3201" s="183"/>
      <c r="P3201" s="169"/>
      <c r="Q3201" s="183"/>
      <c r="R3201" s="177"/>
      <c r="S3201" s="177"/>
      <c r="T3201" s="177"/>
      <c r="U3201" s="155"/>
      <c r="V3201" s="155" t="b">
        <v>0</v>
      </c>
      <c r="W3201" s="168"/>
      <c r="X3201" s="168"/>
      <c r="Y3201" s="364"/>
      <c r="Z3201" s="169"/>
      <c r="AA3201" s="163" t="str">
        <f t="shared" si="70"/>
        <v>https://shopeefood.vn/bo-suu-tap/</v>
      </c>
      <c r="AB3201" s="351"/>
    </row>
    <row r="3202" spans="1:28" ht="14">
      <c r="A3202" s="151"/>
      <c r="B3202" s="152"/>
      <c r="C3202" s="152"/>
      <c r="D3202" s="152"/>
      <c r="E3202" s="180"/>
      <c r="F3202" s="155"/>
      <c r="G3202" s="217"/>
      <c r="H3202" s="176"/>
      <c r="I3202" s="183"/>
      <c r="J3202" s="169"/>
      <c r="K3202" s="162"/>
      <c r="L3202" s="162"/>
      <c r="M3202" s="162"/>
      <c r="N3202" s="169"/>
      <c r="O3202" s="183"/>
      <c r="P3202" s="169"/>
      <c r="Q3202" s="183"/>
      <c r="R3202" s="177"/>
      <c r="S3202" s="177"/>
      <c r="T3202" s="177"/>
      <c r="U3202" s="155"/>
      <c r="V3202" s="155" t="b">
        <v>0</v>
      </c>
      <c r="W3202" s="168"/>
      <c r="X3202" s="168"/>
      <c r="Y3202" s="364"/>
      <c r="Z3202" s="169"/>
      <c r="AA3202" s="163" t="str">
        <f t="shared" si="70"/>
        <v>https://shopeefood.vn/bo-suu-tap/</v>
      </c>
      <c r="AB3202" s="351"/>
    </row>
    <row r="3203" spans="1:28" ht="14">
      <c r="A3203" s="151"/>
      <c r="B3203" s="152"/>
      <c r="C3203" s="152"/>
      <c r="D3203" s="152"/>
      <c r="E3203" s="180"/>
      <c r="F3203" s="155"/>
      <c r="G3203" s="217"/>
      <c r="H3203" s="176"/>
      <c r="I3203" s="183"/>
      <c r="J3203" s="169"/>
      <c r="K3203" s="162"/>
      <c r="L3203" s="162"/>
      <c r="M3203" s="162"/>
      <c r="N3203" s="169"/>
      <c r="O3203" s="183"/>
      <c r="P3203" s="169"/>
      <c r="Q3203" s="183"/>
      <c r="R3203" s="177"/>
      <c r="S3203" s="177"/>
      <c r="T3203" s="177"/>
      <c r="U3203" s="155"/>
      <c r="V3203" s="155" t="b">
        <v>0</v>
      </c>
      <c r="W3203" s="168"/>
      <c r="X3203" s="168"/>
      <c r="Y3203" s="364"/>
      <c r="Z3203" s="169"/>
      <c r="AA3203" s="163" t="str">
        <f t="shared" si="70"/>
        <v>https://shopeefood.vn/bo-suu-tap/</v>
      </c>
      <c r="AB3203" s="351"/>
    </row>
    <row r="3204" spans="1:28" ht="14">
      <c r="A3204" s="151"/>
      <c r="B3204" s="152"/>
      <c r="C3204" s="152"/>
      <c r="D3204" s="152"/>
      <c r="E3204" s="180"/>
      <c r="F3204" s="155"/>
      <c r="G3204" s="217"/>
      <c r="H3204" s="176"/>
      <c r="I3204" s="183"/>
      <c r="J3204" s="169"/>
      <c r="K3204" s="162"/>
      <c r="L3204" s="162"/>
      <c r="M3204" s="162"/>
      <c r="N3204" s="169"/>
      <c r="O3204" s="183"/>
      <c r="P3204" s="169"/>
      <c r="Q3204" s="183"/>
      <c r="R3204" s="177"/>
      <c r="S3204" s="177"/>
      <c r="T3204" s="177"/>
      <c r="U3204" s="155"/>
      <c r="V3204" s="155" t="b">
        <v>0</v>
      </c>
      <c r="W3204" s="168"/>
      <c r="X3204" s="168"/>
      <c r="Y3204" s="364"/>
      <c r="Z3204" s="169"/>
      <c r="AA3204" s="163" t="str">
        <f t="shared" si="70"/>
        <v>https://shopeefood.vn/bo-suu-tap/</v>
      </c>
      <c r="AB3204" s="351"/>
    </row>
    <row r="3205" spans="1:28" ht="14">
      <c r="A3205" s="151"/>
      <c r="B3205" s="152"/>
      <c r="C3205" s="152"/>
      <c r="D3205" s="152"/>
      <c r="E3205" s="180"/>
      <c r="F3205" s="155"/>
      <c r="G3205" s="217"/>
      <c r="H3205" s="176"/>
      <c r="I3205" s="183"/>
      <c r="J3205" s="169"/>
      <c r="K3205" s="162"/>
      <c r="L3205" s="162"/>
      <c r="M3205" s="162"/>
      <c r="N3205" s="169"/>
      <c r="O3205" s="183"/>
      <c r="P3205" s="169"/>
      <c r="Q3205" s="183"/>
      <c r="R3205" s="177"/>
      <c r="S3205" s="177"/>
      <c r="T3205" s="177"/>
      <c r="U3205" s="155"/>
      <c r="V3205" s="155" t="b">
        <v>0</v>
      </c>
      <c r="W3205" s="168"/>
      <c r="X3205" s="168"/>
      <c r="Y3205" s="364"/>
      <c r="Z3205" s="169"/>
      <c r="AA3205" s="163" t="str">
        <f t="shared" si="70"/>
        <v>https://shopeefood.vn/bo-suu-tap/</v>
      </c>
      <c r="AB3205" s="351"/>
    </row>
    <row r="3206" spans="1:28" ht="14">
      <c r="A3206" s="151"/>
      <c r="B3206" s="152"/>
      <c r="C3206" s="152"/>
      <c r="D3206" s="152"/>
      <c r="E3206" s="180"/>
      <c r="F3206" s="155"/>
      <c r="G3206" s="217"/>
      <c r="H3206" s="176"/>
      <c r="I3206" s="183"/>
      <c r="J3206" s="169"/>
      <c r="K3206" s="162"/>
      <c r="L3206" s="162"/>
      <c r="M3206" s="162"/>
      <c r="N3206" s="169"/>
      <c r="O3206" s="183"/>
      <c r="P3206" s="169"/>
      <c r="Q3206" s="183"/>
      <c r="R3206" s="177"/>
      <c r="S3206" s="177"/>
      <c r="T3206" s="177"/>
      <c r="U3206" s="155"/>
      <c r="V3206" s="155" t="b">
        <v>0</v>
      </c>
      <c r="W3206" s="168"/>
      <c r="X3206" s="168"/>
      <c r="Y3206" s="364"/>
      <c r="Z3206" s="169"/>
      <c r="AA3206" s="163" t="str">
        <f t="shared" si="70"/>
        <v>https://shopeefood.vn/bo-suu-tap/</v>
      </c>
      <c r="AB3206" s="351"/>
    </row>
    <row r="3207" spans="1:28" ht="14">
      <c r="A3207" s="151"/>
      <c r="B3207" s="152"/>
      <c r="C3207" s="152"/>
      <c r="D3207" s="152"/>
      <c r="E3207" s="180"/>
      <c r="F3207" s="155"/>
      <c r="G3207" s="217"/>
      <c r="H3207" s="176"/>
      <c r="I3207" s="183"/>
      <c r="J3207" s="169"/>
      <c r="K3207" s="162"/>
      <c r="L3207" s="162"/>
      <c r="M3207" s="162"/>
      <c r="N3207" s="169"/>
      <c r="O3207" s="183"/>
      <c r="P3207" s="169"/>
      <c r="Q3207" s="183"/>
      <c r="R3207" s="177"/>
      <c r="S3207" s="177"/>
      <c r="T3207" s="177"/>
      <c r="U3207" s="155"/>
      <c r="V3207" s="155" t="b">
        <v>0</v>
      </c>
      <c r="W3207" s="168"/>
      <c r="X3207" s="168"/>
      <c r="Y3207" s="364"/>
      <c r="Z3207" s="169"/>
      <c r="AA3207" s="163" t="str">
        <f t="shared" si="70"/>
        <v>https://shopeefood.vn/bo-suu-tap/</v>
      </c>
      <c r="AB3207" s="351"/>
    </row>
    <row r="3208" spans="1:28" ht="14">
      <c r="A3208" s="151"/>
      <c r="B3208" s="152"/>
      <c r="C3208" s="152"/>
      <c r="D3208" s="152"/>
      <c r="E3208" s="180"/>
      <c r="F3208" s="155"/>
      <c r="G3208" s="217"/>
      <c r="H3208" s="176"/>
      <c r="I3208" s="183"/>
      <c r="J3208" s="169"/>
      <c r="K3208" s="162"/>
      <c r="L3208" s="162"/>
      <c r="M3208" s="162"/>
      <c r="N3208" s="169"/>
      <c r="O3208" s="183"/>
      <c r="P3208" s="169"/>
      <c r="Q3208" s="183"/>
      <c r="R3208" s="177"/>
      <c r="S3208" s="177"/>
      <c r="T3208" s="177"/>
      <c r="U3208" s="155"/>
      <c r="V3208" s="155" t="b">
        <v>0</v>
      </c>
      <c r="W3208" s="168"/>
      <c r="X3208" s="168"/>
      <c r="Y3208" s="364"/>
      <c r="Z3208" s="169"/>
      <c r="AA3208" s="163" t="str">
        <f t="shared" si="70"/>
        <v>https://shopeefood.vn/bo-suu-tap/</v>
      </c>
      <c r="AB3208" s="351"/>
    </row>
    <row r="3209" spans="1:28" ht="14">
      <c r="A3209" s="151"/>
      <c r="B3209" s="152"/>
      <c r="C3209" s="152"/>
      <c r="D3209" s="152"/>
      <c r="E3209" s="180"/>
      <c r="F3209" s="155"/>
      <c r="G3209" s="217"/>
      <c r="H3209" s="176"/>
      <c r="I3209" s="183"/>
      <c r="J3209" s="169"/>
      <c r="K3209" s="162"/>
      <c r="L3209" s="162"/>
      <c r="M3209" s="162"/>
      <c r="N3209" s="169"/>
      <c r="O3209" s="183"/>
      <c r="P3209" s="169"/>
      <c r="Q3209" s="183"/>
      <c r="R3209" s="177"/>
      <c r="S3209" s="177"/>
      <c r="T3209" s="177"/>
      <c r="U3209" s="155"/>
      <c r="V3209" s="155" t="b">
        <v>0</v>
      </c>
      <c r="W3209" s="168"/>
      <c r="X3209" s="168"/>
      <c r="Y3209" s="364"/>
      <c r="Z3209" s="169"/>
      <c r="AA3209" s="163" t="str">
        <f t="shared" si="70"/>
        <v>https://shopeefood.vn/bo-suu-tap/</v>
      </c>
      <c r="AB3209" s="351"/>
    </row>
    <row r="3210" spans="1:28" ht="14">
      <c r="A3210" s="151"/>
      <c r="B3210" s="152"/>
      <c r="C3210" s="152"/>
      <c r="D3210" s="152"/>
      <c r="E3210" s="180"/>
      <c r="F3210" s="155"/>
      <c r="G3210" s="217"/>
      <c r="H3210" s="176"/>
      <c r="I3210" s="183"/>
      <c r="J3210" s="169"/>
      <c r="K3210" s="162"/>
      <c r="L3210" s="162"/>
      <c r="M3210" s="162"/>
      <c r="N3210" s="169"/>
      <c r="O3210" s="183"/>
      <c r="P3210" s="169"/>
      <c r="Q3210" s="183"/>
      <c r="R3210" s="177"/>
      <c r="S3210" s="177"/>
      <c r="T3210" s="177"/>
      <c r="U3210" s="155"/>
      <c r="V3210" s="155" t="b">
        <v>0</v>
      </c>
      <c r="W3210" s="168"/>
      <c r="X3210" s="168"/>
      <c r="Y3210" s="364"/>
      <c r="Z3210" s="169"/>
      <c r="AA3210" s="163" t="str">
        <f t="shared" si="70"/>
        <v>https://shopeefood.vn/bo-suu-tap/</v>
      </c>
      <c r="AB3210" s="351"/>
    </row>
    <row r="3211" spans="1:28" ht="14">
      <c r="A3211" s="151"/>
      <c r="B3211" s="152"/>
      <c r="C3211" s="152"/>
      <c r="D3211" s="152"/>
      <c r="E3211" s="180"/>
      <c r="F3211" s="155"/>
      <c r="G3211" s="217"/>
      <c r="H3211" s="176"/>
      <c r="I3211" s="183"/>
      <c r="J3211" s="169"/>
      <c r="K3211" s="162"/>
      <c r="L3211" s="162"/>
      <c r="M3211" s="162"/>
      <c r="N3211" s="169"/>
      <c r="O3211" s="183"/>
      <c r="P3211" s="169"/>
      <c r="Q3211" s="183"/>
      <c r="R3211" s="177"/>
      <c r="S3211" s="177"/>
      <c r="T3211" s="177"/>
      <c r="U3211" s="155"/>
      <c r="V3211" s="155" t="b">
        <v>0</v>
      </c>
      <c r="W3211" s="168"/>
      <c r="X3211" s="168"/>
      <c r="Y3211" s="364"/>
      <c r="Z3211" s="169"/>
      <c r="AA3211" s="163" t="str">
        <f t="shared" si="70"/>
        <v>https://shopeefood.vn/bo-suu-tap/</v>
      </c>
      <c r="AB3211" s="351"/>
    </row>
    <row r="3212" spans="1:28" ht="14">
      <c r="A3212" s="151"/>
      <c r="B3212" s="152"/>
      <c r="C3212" s="152"/>
      <c r="D3212" s="152"/>
      <c r="E3212" s="180"/>
      <c r="F3212" s="155"/>
      <c r="G3212" s="217"/>
      <c r="H3212" s="176"/>
      <c r="I3212" s="183"/>
      <c r="J3212" s="169"/>
      <c r="K3212" s="162"/>
      <c r="L3212" s="162"/>
      <c r="M3212" s="162"/>
      <c r="N3212" s="169"/>
      <c r="O3212" s="183"/>
      <c r="P3212" s="169"/>
      <c r="Q3212" s="183"/>
      <c r="R3212" s="177"/>
      <c r="S3212" s="177"/>
      <c r="T3212" s="177"/>
      <c r="U3212" s="155"/>
      <c r="V3212" s="155" t="b">
        <v>0</v>
      </c>
      <c r="W3212" s="168"/>
      <c r="X3212" s="168"/>
      <c r="Y3212" s="364"/>
      <c r="Z3212" s="169"/>
      <c r="AA3212" s="163" t="str">
        <f t="shared" si="70"/>
        <v>https://shopeefood.vn/bo-suu-tap/</v>
      </c>
      <c r="AB3212" s="351"/>
    </row>
    <row r="3213" spans="1:28" ht="14">
      <c r="A3213" s="151"/>
      <c r="B3213" s="152"/>
      <c r="C3213" s="152"/>
      <c r="D3213" s="152"/>
      <c r="E3213" s="180"/>
      <c r="F3213" s="155"/>
      <c r="G3213" s="217"/>
      <c r="H3213" s="176"/>
      <c r="I3213" s="183"/>
      <c r="J3213" s="169"/>
      <c r="K3213" s="162"/>
      <c r="L3213" s="162"/>
      <c r="M3213" s="162"/>
      <c r="N3213" s="169"/>
      <c r="O3213" s="183"/>
      <c r="P3213" s="169"/>
      <c r="Q3213" s="183"/>
      <c r="R3213" s="177"/>
      <c r="S3213" s="177"/>
      <c r="T3213" s="177"/>
      <c r="U3213" s="155"/>
      <c r="V3213" s="155" t="b">
        <v>0</v>
      </c>
      <c r="W3213" s="168"/>
      <c r="X3213" s="168"/>
      <c r="Y3213" s="364"/>
      <c r="Z3213" s="169"/>
      <c r="AA3213" s="163" t="str">
        <f t="shared" si="70"/>
        <v>https://shopeefood.vn/bo-suu-tap/</v>
      </c>
      <c r="AB3213" s="351"/>
    </row>
    <row r="3214" spans="1:28" ht="14">
      <c r="A3214" s="151"/>
      <c r="B3214" s="152"/>
      <c r="C3214" s="152"/>
      <c r="D3214" s="152"/>
      <c r="E3214" s="180"/>
      <c r="F3214" s="155"/>
      <c r="G3214" s="217"/>
      <c r="H3214" s="176"/>
      <c r="I3214" s="183"/>
      <c r="J3214" s="169"/>
      <c r="K3214" s="162"/>
      <c r="L3214" s="162"/>
      <c r="M3214" s="162"/>
      <c r="N3214" s="169"/>
      <c r="O3214" s="183"/>
      <c r="P3214" s="169"/>
      <c r="Q3214" s="183"/>
      <c r="R3214" s="177"/>
      <c r="S3214" s="177"/>
      <c r="T3214" s="177"/>
      <c r="U3214" s="155"/>
      <c r="V3214" s="155" t="b">
        <v>0</v>
      </c>
      <c r="W3214" s="168"/>
      <c r="X3214" s="168"/>
      <c r="Y3214" s="364"/>
      <c r="Z3214" s="169"/>
      <c r="AA3214" s="163" t="str">
        <f t="shared" si="70"/>
        <v>https://shopeefood.vn/bo-suu-tap/</v>
      </c>
      <c r="AB3214" s="351"/>
    </row>
    <row r="3215" spans="1:28" ht="14">
      <c r="A3215" s="151"/>
      <c r="B3215" s="152"/>
      <c r="C3215" s="152"/>
      <c r="D3215" s="152"/>
      <c r="E3215" s="180"/>
      <c r="F3215" s="155"/>
      <c r="G3215" s="217"/>
      <c r="H3215" s="176"/>
      <c r="I3215" s="183"/>
      <c r="J3215" s="169"/>
      <c r="K3215" s="162"/>
      <c r="L3215" s="162"/>
      <c r="M3215" s="162"/>
      <c r="N3215" s="169"/>
      <c r="O3215" s="183"/>
      <c r="P3215" s="169"/>
      <c r="Q3215" s="183"/>
      <c r="R3215" s="177"/>
      <c r="S3215" s="177"/>
      <c r="T3215" s="177"/>
      <c r="U3215" s="155"/>
      <c r="V3215" s="155" t="b">
        <v>0</v>
      </c>
      <c r="W3215" s="168"/>
      <c r="X3215" s="168"/>
      <c r="Y3215" s="364"/>
      <c r="Z3215" s="169"/>
      <c r="AA3215" s="163" t="str">
        <f t="shared" si="70"/>
        <v>https://shopeefood.vn/bo-suu-tap/</v>
      </c>
      <c r="AB3215" s="351"/>
    </row>
    <row r="3216" spans="1:28" ht="14">
      <c r="A3216" s="151"/>
      <c r="B3216" s="152"/>
      <c r="C3216" s="152"/>
      <c r="D3216" s="152"/>
      <c r="E3216" s="180"/>
      <c r="F3216" s="155"/>
      <c r="G3216" s="217"/>
      <c r="H3216" s="176"/>
      <c r="I3216" s="183"/>
      <c r="J3216" s="169"/>
      <c r="K3216" s="162"/>
      <c r="L3216" s="162"/>
      <c r="M3216" s="162"/>
      <c r="N3216" s="169"/>
      <c r="O3216" s="183"/>
      <c r="P3216" s="169"/>
      <c r="Q3216" s="183"/>
      <c r="R3216" s="177"/>
      <c r="S3216" s="177"/>
      <c r="T3216" s="177"/>
      <c r="U3216" s="155"/>
      <c r="V3216" s="155" t="b">
        <v>0</v>
      </c>
      <c r="W3216" s="168"/>
      <c r="X3216" s="168"/>
      <c r="Y3216" s="364"/>
      <c r="Z3216" s="169"/>
      <c r="AA3216" s="163" t="str">
        <f t="shared" si="70"/>
        <v>https://shopeefood.vn/bo-suu-tap/</v>
      </c>
      <c r="AB3216" s="351"/>
    </row>
    <row r="3217" spans="1:28" ht="14">
      <c r="A3217" s="151"/>
      <c r="B3217" s="152"/>
      <c r="C3217" s="152"/>
      <c r="D3217" s="152"/>
      <c r="E3217" s="180"/>
      <c r="F3217" s="155"/>
      <c r="G3217" s="217"/>
      <c r="H3217" s="176"/>
      <c r="I3217" s="183"/>
      <c r="J3217" s="169"/>
      <c r="K3217" s="162"/>
      <c r="L3217" s="162"/>
      <c r="M3217" s="162"/>
      <c r="N3217" s="169"/>
      <c r="O3217" s="183"/>
      <c r="P3217" s="169"/>
      <c r="Q3217" s="183"/>
      <c r="R3217" s="177"/>
      <c r="S3217" s="177"/>
      <c r="T3217" s="177"/>
      <c r="U3217" s="155"/>
      <c r="V3217" s="155" t="b">
        <v>0</v>
      </c>
      <c r="W3217" s="168"/>
      <c r="X3217" s="168"/>
      <c r="Y3217" s="364"/>
      <c r="Z3217" s="169"/>
      <c r="AA3217" s="163" t="str">
        <f t="shared" si="70"/>
        <v>https://shopeefood.vn/bo-suu-tap/</v>
      </c>
      <c r="AB3217" s="351"/>
    </row>
    <row r="3218" spans="1:28" ht="14">
      <c r="A3218" s="151"/>
      <c r="B3218" s="152"/>
      <c r="C3218" s="152"/>
      <c r="D3218" s="152"/>
      <c r="E3218" s="180"/>
      <c r="F3218" s="155"/>
      <c r="G3218" s="217"/>
      <c r="H3218" s="176"/>
      <c r="I3218" s="183"/>
      <c r="J3218" s="169"/>
      <c r="K3218" s="162"/>
      <c r="L3218" s="162"/>
      <c r="M3218" s="162"/>
      <c r="N3218" s="169"/>
      <c r="O3218" s="183"/>
      <c r="P3218" s="169"/>
      <c r="Q3218" s="183"/>
      <c r="R3218" s="177"/>
      <c r="S3218" s="177"/>
      <c r="T3218" s="177"/>
      <c r="U3218" s="155"/>
      <c r="V3218" s="155" t="b">
        <v>0</v>
      </c>
      <c r="W3218" s="168"/>
      <c r="X3218" s="168"/>
      <c r="Y3218" s="364"/>
      <c r="Z3218" s="169"/>
      <c r="AA3218" s="163" t="str">
        <f t="shared" si="70"/>
        <v>https://shopeefood.vn/bo-suu-tap/</v>
      </c>
      <c r="AB3218" s="351"/>
    </row>
    <row r="3219" spans="1:28" ht="14">
      <c r="A3219" s="151"/>
      <c r="B3219" s="152"/>
      <c r="C3219" s="152"/>
      <c r="D3219" s="152"/>
      <c r="E3219" s="180"/>
      <c r="F3219" s="155"/>
      <c r="G3219" s="217"/>
      <c r="H3219" s="176"/>
      <c r="I3219" s="183"/>
      <c r="J3219" s="169"/>
      <c r="K3219" s="162"/>
      <c r="L3219" s="162"/>
      <c r="M3219" s="162"/>
      <c r="N3219" s="169"/>
      <c r="O3219" s="183"/>
      <c r="P3219" s="169"/>
      <c r="Q3219" s="183"/>
      <c r="R3219" s="177"/>
      <c r="S3219" s="177"/>
      <c r="T3219" s="177"/>
      <c r="U3219" s="155"/>
      <c r="V3219" s="155" t="b">
        <v>0</v>
      </c>
      <c r="W3219" s="168"/>
      <c r="X3219" s="168"/>
      <c r="Y3219" s="364"/>
      <c r="Z3219" s="169"/>
      <c r="AA3219" s="163" t="str">
        <f t="shared" si="70"/>
        <v>https://shopeefood.vn/bo-suu-tap/</v>
      </c>
      <c r="AB3219" s="351"/>
    </row>
    <row r="3220" spans="1:28" ht="14">
      <c r="A3220" s="151"/>
      <c r="B3220" s="152"/>
      <c r="C3220" s="152"/>
      <c r="D3220" s="152"/>
      <c r="E3220" s="180"/>
      <c r="F3220" s="155"/>
      <c r="G3220" s="217"/>
      <c r="H3220" s="176"/>
      <c r="I3220" s="183"/>
      <c r="J3220" s="169"/>
      <c r="K3220" s="162"/>
      <c r="L3220" s="162"/>
      <c r="M3220" s="162"/>
      <c r="N3220" s="169"/>
      <c r="O3220" s="183"/>
      <c r="P3220" s="169"/>
      <c r="Q3220" s="183"/>
      <c r="R3220" s="177"/>
      <c r="S3220" s="177"/>
      <c r="T3220" s="177"/>
      <c r="U3220" s="155"/>
      <c r="V3220" s="155" t="b">
        <v>0</v>
      </c>
      <c r="W3220" s="168"/>
      <c r="X3220" s="168"/>
      <c r="Y3220" s="364"/>
      <c r="Z3220" s="169"/>
      <c r="AA3220" s="163" t="str">
        <f t="shared" si="70"/>
        <v>https://shopeefood.vn/bo-suu-tap/</v>
      </c>
      <c r="AB3220" s="351"/>
    </row>
    <row r="3221" spans="1:28" ht="14">
      <c r="A3221" s="151"/>
      <c r="B3221" s="152"/>
      <c r="C3221" s="152"/>
      <c r="D3221" s="152"/>
      <c r="E3221" s="180"/>
      <c r="F3221" s="155"/>
      <c r="G3221" s="217"/>
      <c r="H3221" s="176"/>
      <c r="I3221" s="183"/>
      <c r="J3221" s="169"/>
      <c r="K3221" s="162"/>
      <c r="L3221" s="162"/>
      <c r="M3221" s="162"/>
      <c r="N3221" s="169"/>
      <c r="O3221" s="183"/>
      <c r="P3221" s="169"/>
      <c r="Q3221" s="183"/>
      <c r="R3221" s="177"/>
      <c r="S3221" s="177"/>
      <c r="T3221" s="177"/>
      <c r="U3221" s="155"/>
      <c r="V3221" s="155" t="b">
        <v>0</v>
      </c>
      <c r="W3221" s="168"/>
      <c r="X3221" s="168"/>
      <c r="Y3221" s="364"/>
      <c r="Z3221" s="169"/>
      <c r="AA3221" s="163" t="str">
        <f t="shared" si="70"/>
        <v>https://shopeefood.vn/bo-suu-tap/</v>
      </c>
      <c r="AB3221" s="351"/>
    </row>
    <row r="3222" spans="1:28" ht="14">
      <c r="A3222" s="151"/>
      <c r="B3222" s="152"/>
      <c r="C3222" s="152"/>
      <c r="D3222" s="152"/>
      <c r="E3222" s="180"/>
      <c r="F3222" s="155"/>
      <c r="G3222" s="217"/>
      <c r="H3222" s="176"/>
      <c r="I3222" s="183"/>
      <c r="J3222" s="169"/>
      <c r="K3222" s="162"/>
      <c r="L3222" s="162"/>
      <c r="M3222" s="162"/>
      <c r="N3222" s="169"/>
      <c r="O3222" s="183"/>
      <c r="P3222" s="169"/>
      <c r="Q3222" s="183"/>
      <c r="R3222" s="177"/>
      <c r="S3222" s="177"/>
      <c r="T3222" s="177"/>
      <c r="U3222" s="155"/>
      <c r="V3222" s="155" t="b">
        <v>0</v>
      </c>
      <c r="W3222" s="168"/>
      <c r="X3222" s="168"/>
      <c r="Y3222" s="364"/>
      <c r="Z3222" s="169"/>
      <c r="AA3222" s="163" t="str">
        <f t="shared" si="70"/>
        <v>https://shopeefood.vn/bo-suu-tap/</v>
      </c>
      <c r="AB3222" s="351"/>
    </row>
    <row r="3223" spans="1:28" ht="14">
      <c r="A3223" s="151"/>
      <c r="B3223" s="152"/>
      <c r="C3223" s="152"/>
      <c r="D3223" s="152"/>
      <c r="E3223" s="180"/>
      <c r="F3223" s="155"/>
      <c r="G3223" s="217"/>
      <c r="H3223" s="176"/>
      <c r="I3223" s="183"/>
      <c r="J3223" s="169"/>
      <c r="K3223" s="162"/>
      <c r="L3223" s="162"/>
      <c r="M3223" s="162"/>
      <c r="N3223" s="169"/>
      <c r="O3223" s="183"/>
      <c r="P3223" s="169"/>
      <c r="Q3223" s="183"/>
      <c r="R3223" s="177"/>
      <c r="S3223" s="177"/>
      <c r="T3223" s="177"/>
      <c r="U3223" s="155"/>
      <c r="V3223" s="155" t="b">
        <v>0</v>
      </c>
      <c r="W3223" s="168"/>
      <c r="X3223" s="168"/>
      <c r="Y3223" s="364"/>
      <c r="Z3223" s="169"/>
      <c r="AA3223" s="163" t="str">
        <f t="shared" si="70"/>
        <v>https://shopeefood.vn/bo-suu-tap/</v>
      </c>
      <c r="AB3223" s="351"/>
    </row>
    <row r="3224" spans="1:28" ht="14">
      <c r="A3224" s="151"/>
      <c r="B3224" s="152"/>
      <c r="C3224" s="152"/>
      <c r="D3224" s="152"/>
      <c r="E3224" s="180"/>
      <c r="F3224" s="155"/>
      <c r="G3224" s="217"/>
      <c r="H3224" s="176"/>
      <c r="I3224" s="183"/>
      <c r="J3224" s="169"/>
      <c r="K3224" s="162"/>
      <c r="L3224" s="162"/>
      <c r="M3224" s="162"/>
      <c r="N3224" s="169"/>
      <c r="O3224" s="183"/>
      <c r="P3224" s="169"/>
      <c r="Q3224" s="183"/>
      <c r="R3224" s="177"/>
      <c r="S3224" s="177"/>
      <c r="T3224" s="177"/>
      <c r="U3224" s="155"/>
      <c r="V3224" s="155" t="b">
        <v>0</v>
      </c>
      <c r="W3224" s="168"/>
      <c r="X3224" s="168"/>
      <c r="Y3224" s="364"/>
      <c r="Z3224" s="169"/>
      <c r="AA3224" s="163" t="str">
        <f t="shared" si="70"/>
        <v>https://shopeefood.vn/bo-suu-tap/</v>
      </c>
      <c r="AB3224" s="351"/>
    </row>
    <row r="3225" spans="1:28" ht="14">
      <c r="A3225" s="151"/>
      <c r="B3225" s="152"/>
      <c r="C3225" s="152"/>
      <c r="D3225" s="152"/>
      <c r="E3225" s="180"/>
      <c r="F3225" s="155"/>
      <c r="G3225" s="217"/>
      <c r="H3225" s="176"/>
      <c r="I3225" s="183"/>
      <c r="J3225" s="169"/>
      <c r="K3225" s="162"/>
      <c r="L3225" s="162"/>
      <c r="M3225" s="162"/>
      <c r="N3225" s="169"/>
      <c r="O3225" s="183"/>
      <c r="P3225" s="169"/>
      <c r="Q3225" s="183"/>
      <c r="R3225" s="177"/>
      <c r="S3225" s="177"/>
      <c r="T3225" s="177"/>
      <c r="U3225" s="155"/>
      <c r="V3225" s="155" t="b">
        <v>0</v>
      </c>
      <c r="W3225" s="168"/>
      <c r="X3225" s="168"/>
      <c r="Y3225" s="364"/>
      <c r="Z3225" s="169"/>
      <c r="AA3225" s="163" t="str">
        <f t="shared" si="70"/>
        <v>https://shopeefood.vn/bo-suu-tap/</v>
      </c>
      <c r="AB3225" s="351"/>
    </row>
    <row r="3226" spans="1:28" ht="14">
      <c r="A3226" s="151"/>
      <c r="B3226" s="152"/>
      <c r="C3226" s="152"/>
      <c r="D3226" s="152"/>
      <c r="E3226" s="180"/>
      <c r="F3226" s="155"/>
      <c r="G3226" s="217"/>
      <c r="H3226" s="176"/>
      <c r="I3226" s="183"/>
      <c r="J3226" s="169"/>
      <c r="K3226" s="162"/>
      <c r="L3226" s="162"/>
      <c r="M3226" s="162"/>
      <c r="N3226" s="169"/>
      <c r="O3226" s="183"/>
      <c r="P3226" s="169"/>
      <c r="Q3226" s="183"/>
      <c r="R3226" s="177"/>
      <c r="S3226" s="177"/>
      <c r="T3226" s="177"/>
      <c r="U3226" s="155"/>
      <c r="V3226" s="155" t="b">
        <v>0</v>
      </c>
      <c r="W3226" s="168"/>
      <c r="X3226" s="168"/>
      <c r="Y3226" s="364"/>
      <c r="Z3226" s="169"/>
      <c r="AA3226" s="163" t="str">
        <f t="shared" si="70"/>
        <v>https://shopeefood.vn/bo-suu-tap/</v>
      </c>
      <c r="AB3226" s="351"/>
    </row>
    <row r="3227" spans="1:28" ht="14">
      <c r="A3227" s="151"/>
      <c r="B3227" s="152"/>
      <c r="C3227" s="152"/>
      <c r="D3227" s="152"/>
      <c r="E3227" s="180"/>
      <c r="F3227" s="155"/>
      <c r="G3227" s="217"/>
      <c r="H3227" s="176"/>
      <c r="I3227" s="183"/>
      <c r="J3227" s="169"/>
      <c r="K3227" s="162"/>
      <c r="L3227" s="162"/>
      <c r="M3227" s="162"/>
      <c r="N3227" s="169"/>
      <c r="O3227" s="183"/>
      <c r="P3227" s="169"/>
      <c r="Q3227" s="183"/>
      <c r="R3227" s="177"/>
      <c r="S3227" s="177"/>
      <c r="T3227" s="177"/>
      <c r="U3227" s="155"/>
      <c r="V3227" s="155" t="b">
        <v>0</v>
      </c>
      <c r="W3227" s="168"/>
      <c r="X3227" s="168"/>
      <c r="Y3227" s="364"/>
      <c r="Z3227" s="169"/>
      <c r="AA3227" s="163" t="str">
        <f t="shared" si="70"/>
        <v>https://shopeefood.vn/bo-suu-tap/</v>
      </c>
      <c r="AB3227" s="351"/>
    </row>
    <row r="3228" spans="1:28" ht="14">
      <c r="A3228" s="151"/>
      <c r="B3228" s="152"/>
      <c r="C3228" s="152"/>
      <c r="D3228" s="152"/>
      <c r="E3228" s="180"/>
      <c r="F3228" s="155"/>
      <c r="G3228" s="217"/>
      <c r="H3228" s="176"/>
      <c r="I3228" s="183"/>
      <c r="J3228" s="169"/>
      <c r="K3228" s="162"/>
      <c r="L3228" s="162"/>
      <c r="M3228" s="162"/>
      <c r="N3228" s="169"/>
      <c r="O3228" s="183"/>
      <c r="P3228" s="169"/>
      <c r="Q3228" s="183"/>
      <c r="R3228" s="177"/>
      <c r="S3228" s="177"/>
      <c r="T3228" s="177"/>
      <c r="U3228" s="155"/>
      <c r="V3228" s="155" t="b">
        <v>0</v>
      </c>
      <c r="W3228" s="168"/>
      <c r="X3228" s="168"/>
      <c r="Y3228" s="364"/>
      <c r="Z3228" s="169"/>
      <c r="AA3228" s="163" t="str">
        <f t="shared" si="70"/>
        <v>https://shopeefood.vn/bo-suu-tap/</v>
      </c>
      <c r="AB3228" s="351"/>
    </row>
    <row r="3229" spans="1:28" ht="14">
      <c r="A3229" s="151"/>
      <c r="B3229" s="152"/>
      <c r="C3229" s="152"/>
      <c r="D3229" s="152"/>
      <c r="E3229" s="180"/>
      <c r="F3229" s="155"/>
      <c r="G3229" s="217"/>
      <c r="H3229" s="176"/>
      <c r="I3229" s="183"/>
      <c r="J3229" s="169"/>
      <c r="K3229" s="162"/>
      <c r="L3229" s="162"/>
      <c r="M3229" s="162"/>
      <c r="N3229" s="169"/>
      <c r="O3229" s="183"/>
      <c r="P3229" s="169"/>
      <c r="Q3229" s="183"/>
      <c r="R3229" s="177"/>
      <c r="S3229" s="177"/>
      <c r="T3229" s="177"/>
      <c r="U3229" s="155"/>
      <c r="V3229" s="155" t="b">
        <v>0</v>
      </c>
      <c r="W3229" s="168"/>
      <c r="X3229" s="168"/>
      <c r="Y3229" s="364"/>
      <c r="Z3229" s="169"/>
      <c r="AA3229" s="163" t="str">
        <f t="shared" si="70"/>
        <v>https://shopeefood.vn/bo-suu-tap/</v>
      </c>
      <c r="AB3229" s="351"/>
    </row>
    <row r="3230" spans="1:28" ht="14">
      <c r="A3230" s="151"/>
      <c r="B3230" s="152"/>
      <c r="C3230" s="152"/>
      <c r="D3230" s="152"/>
      <c r="E3230" s="180"/>
      <c r="F3230" s="155"/>
      <c r="G3230" s="217"/>
      <c r="H3230" s="176"/>
      <c r="I3230" s="183"/>
      <c r="J3230" s="169"/>
      <c r="K3230" s="162"/>
      <c r="L3230" s="162"/>
      <c r="M3230" s="162"/>
      <c r="N3230" s="169"/>
      <c r="O3230" s="183"/>
      <c r="P3230" s="169"/>
      <c r="Q3230" s="183"/>
      <c r="R3230" s="177"/>
      <c r="S3230" s="177"/>
      <c r="T3230" s="177"/>
      <c r="U3230" s="155"/>
      <c r="V3230" s="155" t="b">
        <v>0</v>
      </c>
      <c r="W3230" s="168"/>
      <c r="X3230" s="168"/>
      <c r="Y3230" s="364"/>
      <c r="Z3230" s="169"/>
      <c r="AA3230" s="163" t="str">
        <f t="shared" si="70"/>
        <v>https://shopeefood.vn/bo-suu-tap/</v>
      </c>
      <c r="AB3230" s="351"/>
    </row>
    <row r="3231" spans="1:28" ht="14">
      <c r="A3231" s="151"/>
      <c r="B3231" s="152"/>
      <c r="C3231" s="152"/>
      <c r="D3231" s="152"/>
      <c r="E3231" s="180"/>
      <c r="F3231" s="155"/>
      <c r="G3231" s="217"/>
      <c r="H3231" s="176"/>
      <c r="I3231" s="183"/>
      <c r="J3231" s="169"/>
      <c r="K3231" s="162"/>
      <c r="L3231" s="162"/>
      <c r="M3231" s="162"/>
      <c r="N3231" s="169"/>
      <c r="O3231" s="183"/>
      <c r="P3231" s="169"/>
      <c r="Q3231" s="183"/>
      <c r="R3231" s="177"/>
      <c r="S3231" s="177"/>
      <c r="T3231" s="177"/>
      <c r="U3231" s="155"/>
      <c r="V3231" s="155" t="b">
        <v>0</v>
      </c>
      <c r="W3231" s="168"/>
      <c r="X3231" s="168"/>
      <c r="Y3231" s="364"/>
      <c r="Z3231" s="169"/>
      <c r="AA3231" s="163" t="str">
        <f t="shared" si="70"/>
        <v>https://shopeefood.vn/bo-suu-tap/</v>
      </c>
      <c r="AB3231" s="351"/>
    </row>
    <row r="3232" spans="1:28" ht="14">
      <c r="A3232" s="151"/>
      <c r="B3232" s="152"/>
      <c r="C3232" s="152"/>
      <c r="D3232" s="152"/>
      <c r="E3232" s="180"/>
      <c r="F3232" s="155"/>
      <c r="G3232" s="217"/>
      <c r="H3232" s="176"/>
      <c r="I3232" s="183"/>
      <c r="J3232" s="169"/>
      <c r="K3232" s="162"/>
      <c r="L3232" s="162"/>
      <c r="M3232" s="162"/>
      <c r="N3232" s="169"/>
      <c r="O3232" s="183"/>
      <c r="P3232" s="169"/>
      <c r="Q3232" s="183"/>
      <c r="R3232" s="177"/>
      <c r="S3232" s="177"/>
      <c r="T3232" s="177"/>
      <c r="U3232" s="155"/>
      <c r="V3232" s="155" t="b">
        <v>0</v>
      </c>
      <c r="W3232" s="168"/>
      <c r="X3232" s="168"/>
      <c r="Y3232" s="364"/>
      <c r="Z3232" s="169"/>
      <c r="AA3232" s="163" t="str">
        <f t="shared" si="70"/>
        <v>https://shopeefood.vn/bo-suu-tap/</v>
      </c>
      <c r="AB3232" s="351"/>
    </row>
    <row r="3233" spans="1:28" ht="14">
      <c r="A3233" s="151"/>
      <c r="B3233" s="152"/>
      <c r="C3233" s="152"/>
      <c r="D3233" s="152"/>
      <c r="E3233" s="180"/>
      <c r="F3233" s="155"/>
      <c r="G3233" s="217"/>
      <c r="H3233" s="176"/>
      <c r="I3233" s="183"/>
      <c r="J3233" s="169"/>
      <c r="K3233" s="162"/>
      <c r="L3233" s="162"/>
      <c r="M3233" s="162"/>
      <c r="N3233" s="169"/>
      <c r="O3233" s="183"/>
      <c r="P3233" s="169"/>
      <c r="Q3233" s="183"/>
      <c r="R3233" s="177"/>
      <c r="S3233" s="177"/>
      <c r="T3233" s="177"/>
      <c r="U3233" s="155"/>
      <c r="V3233" s="155" t="b">
        <v>0</v>
      </c>
      <c r="W3233" s="168"/>
      <c r="X3233" s="168"/>
      <c r="Y3233" s="364"/>
      <c r="Z3233" s="169"/>
      <c r="AA3233" s="163" t="str">
        <f t="shared" si="70"/>
        <v>https://shopeefood.vn/bo-suu-tap/</v>
      </c>
      <c r="AB3233" s="351"/>
    </row>
    <row r="3234" spans="1:28" ht="14">
      <c r="A3234" s="151"/>
      <c r="B3234" s="152"/>
      <c r="C3234" s="152"/>
      <c r="D3234" s="152"/>
      <c r="E3234" s="180"/>
      <c r="F3234" s="155"/>
      <c r="G3234" s="217"/>
      <c r="H3234" s="176"/>
      <c r="I3234" s="183"/>
      <c r="J3234" s="169"/>
      <c r="K3234" s="162"/>
      <c r="L3234" s="162"/>
      <c r="M3234" s="162"/>
      <c r="N3234" s="169"/>
      <c r="O3234" s="183"/>
      <c r="P3234" s="169"/>
      <c r="Q3234" s="183"/>
      <c r="R3234" s="177"/>
      <c r="S3234" s="177"/>
      <c r="T3234" s="177"/>
      <c r="U3234" s="155"/>
      <c r="V3234" s="155" t="b">
        <v>0</v>
      </c>
      <c r="W3234" s="168"/>
      <c r="X3234" s="168"/>
      <c r="Y3234" s="364"/>
      <c r="Z3234" s="169"/>
      <c r="AA3234" s="163" t="str">
        <f t="shared" si="70"/>
        <v>https://shopeefood.vn/bo-suu-tap/</v>
      </c>
      <c r="AB3234" s="351"/>
    </row>
    <row r="3235" spans="1:28" ht="14">
      <c r="A3235" s="151"/>
      <c r="B3235" s="152"/>
      <c r="C3235" s="152"/>
      <c r="D3235" s="152"/>
      <c r="E3235" s="180"/>
      <c r="F3235" s="155"/>
      <c r="G3235" s="217"/>
      <c r="H3235" s="176"/>
      <c r="I3235" s="183"/>
      <c r="J3235" s="169"/>
      <c r="K3235" s="162"/>
      <c r="L3235" s="162"/>
      <c r="M3235" s="162"/>
      <c r="N3235" s="169"/>
      <c r="O3235" s="183"/>
      <c r="P3235" s="169"/>
      <c r="Q3235" s="183"/>
      <c r="R3235" s="177"/>
      <c r="S3235" s="177"/>
      <c r="T3235" s="177"/>
      <c r="U3235" s="155"/>
      <c r="V3235" s="155" t="b">
        <v>0</v>
      </c>
      <c r="W3235" s="168"/>
      <c r="X3235" s="168"/>
      <c r="Y3235" s="364"/>
      <c r="Z3235" s="169"/>
      <c r="AA3235" s="163" t="str">
        <f t="shared" si="70"/>
        <v>https://shopeefood.vn/bo-suu-tap/</v>
      </c>
      <c r="AB3235" s="351"/>
    </row>
    <row r="3236" spans="1:28" ht="14">
      <c r="A3236" s="151"/>
      <c r="B3236" s="152"/>
      <c r="C3236" s="152"/>
      <c r="D3236" s="152"/>
      <c r="E3236" s="180"/>
      <c r="F3236" s="155"/>
      <c r="G3236" s="217"/>
      <c r="H3236" s="176"/>
      <c r="I3236" s="183"/>
      <c r="J3236" s="169"/>
      <c r="K3236" s="162"/>
      <c r="L3236" s="162"/>
      <c r="M3236" s="162"/>
      <c r="N3236" s="169"/>
      <c r="O3236" s="183"/>
      <c r="P3236" s="169"/>
      <c r="Q3236" s="183"/>
      <c r="R3236" s="177"/>
      <c r="S3236" s="177"/>
      <c r="T3236" s="177"/>
      <c r="U3236" s="155"/>
      <c r="V3236" s="155" t="b">
        <v>0</v>
      </c>
      <c r="W3236" s="168"/>
      <c r="X3236" s="168"/>
      <c r="Y3236" s="364"/>
      <c r="Z3236" s="169"/>
      <c r="AA3236" s="163" t="str">
        <f t="shared" si="70"/>
        <v>https://shopeefood.vn/bo-suu-tap/</v>
      </c>
      <c r="AB3236" s="351"/>
    </row>
    <row r="3237" spans="1:28" ht="14">
      <c r="A3237" s="151"/>
      <c r="B3237" s="152"/>
      <c r="C3237" s="152"/>
      <c r="D3237" s="152"/>
      <c r="E3237" s="180"/>
      <c r="F3237" s="155"/>
      <c r="G3237" s="217"/>
      <c r="H3237" s="176"/>
      <c r="I3237" s="183"/>
      <c r="J3237" s="169"/>
      <c r="K3237" s="162"/>
      <c r="L3237" s="162"/>
      <c r="M3237" s="162"/>
      <c r="N3237" s="169"/>
      <c r="O3237" s="183"/>
      <c r="P3237" s="169"/>
      <c r="Q3237" s="183"/>
      <c r="R3237" s="177"/>
      <c r="S3237" s="177"/>
      <c r="T3237" s="177"/>
      <c r="U3237" s="155"/>
      <c r="V3237" s="155" t="b">
        <v>0</v>
      </c>
      <c r="W3237" s="168"/>
      <c r="X3237" s="168"/>
      <c r="Y3237" s="364"/>
      <c r="Z3237" s="169"/>
      <c r="AA3237" s="163" t="str">
        <f t="shared" si="70"/>
        <v>https://shopeefood.vn/bo-suu-tap/</v>
      </c>
      <c r="AB3237" s="351"/>
    </row>
    <row r="3238" spans="1:28" ht="14">
      <c r="A3238" s="151"/>
      <c r="B3238" s="152"/>
      <c r="C3238" s="152"/>
      <c r="D3238" s="152"/>
      <c r="E3238" s="180"/>
      <c r="F3238" s="155"/>
      <c r="G3238" s="217"/>
      <c r="H3238" s="176"/>
      <c r="I3238" s="183"/>
      <c r="J3238" s="169"/>
      <c r="K3238" s="162"/>
      <c r="L3238" s="162"/>
      <c r="M3238" s="162"/>
      <c r="N3238" s="169"/>
      <c r="O3238" s="183"/>
      <c r="P3238" s="169"/>
      <c r="Q3238" s="183"/>
      <c r="R3238" s="177"/>
      <c r="S3238" s="177"/>
      <c r="T3238" s="177"/>
      <c r="U3238" s="155"/>
      <c r="V3238" s="155" t="b">
        <v>0</v>
      </c>
      <c r="W3238" s="168"/>
      <c r="X3238" s="168"/>
      <c r="Y3238" s="364"/>
      <c r="Z3238" s="169"/>
      <c r="AA3238" s="163" t="str">
        <f t="shared" si="70"/>
        <v>https://shopeefood.vn/bo-suu-tap/</v>
      </c>
      <c r="AB3238" s="351"/>
    </row>
    <row r="3239" spans="1:28" ht="14">
      <c r="A3239" s="151"/>
      <c r="B3239" s="152"/>
      <c r="C3239" s="152"/>
      <c r="D3239" s="152"/>
      <c r="E3239" s="180"/>
      <c r="F3239" s="155"/>
      <c r="G3239" s="217"/>
      <c r="H3239" s="176"/>
      <c r="I3239" s="183"/>
      <c r="J3239" s="169"/>
      <c r="K3239" s="162"/>
      <c r="L3239" s="162"/>
      <c r="M3239" s="162"/>
      <c r="N3239" s="169"/>
      <c r="O3239" s="183"/>
      <c r="P3239" s="169"/>
      <c r="Q3239" s="183"/>
      <c r="R3239" s="177"/>
      <c r="S3239" s="177"/>
      <c r="T3239" s="177"/>
      <c r="U3239" s="155"/>
      <c r="V3239" s="155" t="b">
        <v>0</v>
      </c>
      <c r="W3239" s="168"/>
      <c r="X3239" s="168"/>
      <c r="Y3239" s="364"/>
      <c r="Z3239" s="169"/>
      <c r="AA3239" s="163" t="str">
        <f t="shared" si="70"/>
        <v>https://shopeefood.vn/bo-suu-tap/</v>
      </c>
      <c r="AB3239" s="351"/>
    </row>
    <row r="3240" spans="1:28" ht="14">
      <c r="A3240" s="151"/>
      <c r="B3240" s="152"/>
      <c r="C3240" s="152"/>
      <c r="D3240" s="152"/>
      <c r="E3240" s="180"/>
      <c r="F3240" s="155"/>
      <c r="G3240" s="217"/>
      <c r="H3240" s="176"/>
      <c r="I3240" s="183"/>
      <c r="J3240" s="169"/>
      <c r="K3240" s="162"/>
      <c r="L3240" s="162"/>
      <c r="M3240" s="162"/>
      <c r="N3240" s="169"/>
      <c r="O3240" s="183"/>
      <c r="P3240" s="169"/>
      <c r="Q3240" s="183"/>
      <c r="R3240" s="177"/>
      <c r="S3240" s="177"/>
      <c r="T3240" s="177"/>
      <c r="U3240" s="155"/>
      <c r="V3240" s="155" t="b">
        <v>0</v>
      </c>
      <c r="W3240" s="168"/>
      <c r="X3240" s="168"/>
      <c r="Y3240" s="364"/>
      <c r="Z3240" s="169"/>
      <c r="AA3240" s="163" t="str">
        <f t="shared" si="70"/>
        <v>https://shopeefood.vn/bo-suu-tap/</v>
      </c>
      <c r="AB3240" s="351"/>
    </row>
    <row r="3241" spans="1:28" ht="14">
      <c r="A3241" s="151"/>
      <c r="B3241" s="152"/>
      <c r="C3241" s="152"/>
      <c r="D3241" s="152"/>
      <c r="E3241" s="180"/>
      <c r="F3241" s="155"/>
      <c r="G3241" s="217"/>
      <c r="H3241" s="176"/>
      <c r="I3241" s="183"/>
      <c r="J3241" s="169"/>
      <c r="K3241" s="162"/>
      <c r="L3241" s="162"/>
      <c r="M3241" s="162"/>
      <c r="N3241" s="169"/>
      <c r="O3241" s="183"/>
      <c r="P3241" s="169"/>
      <c r="Q3241" s="183"/>
      <c r="R3241" s="177"/>
      <c r="S3241" s="177"/>
      <c r="T3241" s="177"/>
      <c r="U3241" s="155"/>
      <c r="V3241" s="155" t="b">
        <v>0</v>
      </c>
      <c r="W3241" s="168"/>
      <c r="X3241" s="168"/>
      <c r="Y3241" s="364"/>
      <c r="Z3241" s="169"/>
      <c r="AA3241" s="163" t="str">
        <f t="shared" si="70"/>
        <v>https://shopeefood.vn/bo-suu-tap/</v>
      </c>
      <c r="AB3241" s="351"/>
    </row>
    <row r="3242" spans="1:28" ht="14">
      <c r="A3242" s="151"/>
      <c r="B3242" s="152"/>
      <c r="C3242" s="152"/>
      <c r="D3242" s="152"/>
      <c r="E3242" s="180"/>
      <c r="F3242" s="155"/>
      <c r="G3242" s="217"/>
      <c r="H3242" s="176"/>
      <c r="I3242" s="183"/>
      <c r="J3242" s="169"/>
      <c r="K3242" s="162"/>
      <c r="L3242" s="162"/>
      <c r="M3242" s="162"/>
      <c r="N3242" s="169"/>
      <c r="O3242" s="183"/>
      <c r="P3242" s="169"/>
      <c r="Q3242" s="183"/>
      <c r="R3242" s="177"/>
      <c r="S3242" s="177"/>
      <c r="T3242" s="177"/>
      <c r="U3242" s="155"/>
      <c r="V3242" s="155" t="b">
        <v>0</v>
      </c>
      <c r="W3242" s="168"/>
      <c r="X3242" s="168"/>
      <c r="Y3242" s="364"/>
      <c r="Z3242" s="169"/>
      <c r="AA3242" s="163" t="str">
        <f t="shared" si="70"/>
        <v>https://shopeefood.vn/bo-suu-tap/</v>
      </c>
      <c r="AB3242" s="351"/>
    </row>
    <row r="3243" spans="1:28" ht="14">
      <c r="A3243" s="151"/>
      <c r="B3243" s="152"/>
      <c r="C3243" s="152"/>
      <c r="D3243" s="152"/>
      <c r="E3243" s="180"/>
      <c r="F3243" s="155"/>
      <c r="G3243" s="217"/>
      <c r="H3243" s="176"/>
      <c r="I3243" s="183"/>
      <c r="J3243" s="169"/>
      <c r="K3243" s="162"/>
      <c r="L3243" s="162"/>
      <c r="M3243" s="162"/>
      <c r="N3243" s="169"/>
      <c r="O3243" s="183"/>
      <c r="P3243" s="169"/>
      <c r="Q3243" s="183"/>
      <c r="R3243" s="177"/>
      <c r="S3243" s="177"/>
      <c r="T3243" s="177"/>
      <c r="U3243" s="155"/>
      <c r="V3243" s="155" t="b">
        <v>0</v>
      </c>
      <c r="W3243" s="168"/>
      <c r="X3243" s="168"/>
      <c r="Y3243" s="364"/>
      <c r="Z3243" s="169"/>
      <c r="AA3243" s="163" t="str">
        <f t="shared" si="70"/>
        <v>https://shopeefood.vn/bo-suu-tap/</v>
      </c>
      <c r="AB3243" s="351"/>
    </row>
    <row r="3244" spans="1:28" ht="14">
      <c r="A3244" s="151"/>
      <c r="B3244" s="152"/>
      <c r="C3244" s="152"/>
      <c r="D3244" s="152"/>
      <c r="E3244" s="180"/>
      <c r="F3244" s="155"/>
      <c r="G3244" s="217"/>
      <c r="H3244" s="176"/>
      <c r="I3244" s="183"/>
      <c r="J3244" s="169"/>
      <c r="K3244" s="162"/>
      <c r="L3244" s="162"/>
      <c r="M3244" s="162"/>
      <c r="N3244" s="169"/>
      <c r="O3244" s="183"/>
      <c r="P3244" s="169"/>
      <c r="Q3244" s="183"/>
      <c r="R3244" s="177"/>
      <c r="S3244" s="177"/>
      <c r="T3244" s="177"/>
      <c r="U3244" s="155"/>
      <c r="V3244" s="155" t="b">
        <v>0</v>
      </c>
      <c r="W3244" s="168"/>
      <c r="X3244" s="168"/>
      <c r="Y3244" s="364"/>
      <c r="Z3244" s="169"/>
      <c r="AA3244" s="163" t="str">
        <f t="shared" si="70"/>
        <v>https://shopeefood.vn/bo-suu-tap/</v>
      </c>
      <c r="AB3244" s="351"/>
    </row>
    <row r="3245" spans="1:28" ht="14">
      <c r="A3245" s="151"/>
      <c r="B3245" s="152"/>
      <c r="C3245" s="152"/>
      <c r="D3245" s="152"/>
      <c r="E3245" s="180"/>
      <c r="F3245" s="155"/>
      <c r="G3245" s="217"/>
      <c r="H3245" s="176"/>
      <c r="I3245" s="183"/>
      <c r="J3245" s="169"/>
      <c r="K3245" s="162"/>
      <c r="L3245" s="162"/>
      <c r="M3245" s="162"/>
      <c r="N3245" s="169"/>
      <c r="O3245" s="183"/>
      <c r="P3245" s="169"/>
      <c r="Q3245" s="183"/>
      <c r="R3245" s="177"/>
      <c r="S3245" s="177"/>
      <c r="T3245" s="177"/>
      <c r="U3245" s="155"/>
      <c r="V3245" s="155" t="b">
        <v>0</v>
      </c>
      <c r="W3245" s="168"/>
      <c r="X3245" s="168"/>
      <c r="Y3245" s="364"/>
      <c r="Z3245" s="169"/>
      <c r="AA3245" s="163" t="str">
        <f t="shared" si="70"/>
        <v>https://shopeefood.vn/bo-suu-tap/</v>
      </c>
      <c r="AB3245" s="351"/>
    </row>
    <row r="3246" spans="1:28" ht="14">
      <c r="A3246" s="151"/>
      <c r="B3246" s="152"/>
      <c r="C3246" s="152"/>
      <c r="D3246" s="152"/>
      <c r="E3246" s="180"/>
      <c r="F3246" s="155"/>
      <c r="G3246" s="217"/>
      <c r="H3246" s="176"/>
      <c r="I3246" s="183"/>
      <c r="J3246" s="169"/>
      <c r="K3246" s="162"/>
      <c r="L3246" s="162"/>
      <c r="M3246" s="162"/>
      <c r="N3246" s="169"/>
      <c r="O3246" s="183"/>
      <c r="P3246" s="169"/>
      <c r="Q3246" s="183"/>
      <c r="R3246" s="177"/>
      <c r="S3246" s="177"/>
      <c r="T3246" s="177"/>
      <c r="U3246" s="155"/>
      <c r="V3246" s="155" t="b">
        <v>0</v>
      </c>
      <c r="W3246" s="168"/>
      <c r="X3246" s="168"/>
      <c r="Y3246" s="364"/>
      <c r="Z3246" s="169"/>
      <c r="AA3246" s="163" t="str">
        <f t="shared" si="70"/>
        <v>https://shopeefood.vn/bo-suu-tap/</v>
      </c>
      <c r="AB3246" s="351"/>
    </row>
    <row r="3247" spans="1:28" ht="14">
      <c r="A3247" s="151"/>
      <c r="B3247" s="152"/>
      <c r="C3247" s="152"/>
      <c r="D3247" s="152"/>
      <c r="E3247" s="180"/>
      <c r="F3247" s="155"/>
      <c r="G3247" s="217"/>
      <c r="H3247" s="176"/>
      <c r="I3247" s="183"/>
      <c r="J3247" s="169"/>
      <c r="K3247" s="162"/>
      <c r="L3247" s="162"/>
      <c r="M3247" s="162"/>
      <c r="N3247" s="169"/>
      <c r="O3247" s="183"/>
      <c r="P3247" s="169"/>
      <c r="Q3247" s="183"/>
      <c r="R3247" s="177"/>
      <c r="S3247" s="177"/>
      <c r="T3247" s="177"/>
      <c r="U3247" s="155"/>
      <c r="V3247" s="155" t="b">
        <v>0</v>
      </c>
      <c r="W3247" s="168"/>
      <c r="X3247" s="168"/>
      <c r="Y3247" s="364"/>
      <c r="Z3247" s="169"/>
      <c r="AA3247" s="163" t="str">
        <f t="shared" si="70"/>
        <v>https://shopeefood.vn/bo-suu-tap/</v>
      </c>
      <c r="AB3247" s="351"/>
    </row>
    <row r="3248" spans="1:28" ht="14">
      <c r="A3248" s="151"/>
      <c r="B3248" s="152"/>
      <c r="C3248" s="152"/>
      <c r="D3248" s="152"/>
      <c r="E3248" s="180"/>
      <c r="F3248" s="155"/>
      <c r="G3248" s="217"/>
      <c r="H3248" s="176"/>
      <c r="I3248" s="183"/>
      <c r="J3248" s="169"/>
      <c r="K3248" s="162"/>
      <c r="L3248" s="162"/>
      <c r="M3248" s="162"/>
      <c r="N3248" s="169"/>
      <c r="O3248" s="183"/>
      <c r="P3248" s="169"/>
      <c r="Q3248" s="183"/>
      <c r="R3248" s="177"/>
      <c r="S3248" s="177"/>
      <c r="T3248" s="177"/>
      <c r="U3248" s="155"/>
      <c r="V3248" s="155" t="b">
        <v>0</v>
      </c>
      <c r="W3248" s="168"/>
      <c r="X3248" s="168"/>
      <c r="Y3248" s="364"/>
      <c r="Z3248" s="169"/>
      <c r="AA3248" s="163" t="str">
        <f t="shared" si="70"/>
        <v>https://shopeefood.vn/bo-suu-tap/</v>
      </c>
      <c r="AB3248" s="351"/>
    </row>
    <row r="3249" spans="1:28" ht="14">
      <c r="A3249" s="151"/>
      <c r="B3249" s="152"/>
      <c r="C3249" s="152"/>
      <c r="D3249" s="152"/>
      <c r="E3249" s="180"/>
      <c r="F3249" s="155"/>
      <c r="G3249" s="217"/>
      <c r="H3249" s="176"/>
      <c r="I3249" s="183"/>
      <c r="J3249" s="169"/>
      <c r="K3249" s="162"/>
      <c r="L3249" s="162"/>
      <c r="M3249" s="162"/>
      <c r="N3249" s="169"/>
      <c r="O3249" s="183"/>
      <c r="P3249" s="169"/>
      <c r="Q3249" s="183"/>
      <c r="R3249" s="177"/>
      <c r="S3249" s="177"/>
      <c r="T3249" s="177"/>
      <c r="U3249" s="155"/>
      <c r="V3249" s="155" t="b">
        <v>0</v>
      </c>
      <c r="W3249" s="168"/>
      <c r="X3249" s="168"/>
      <c r="Y3249" s="364"/>
      <c r="Z3249" s="169"/>
      <c r="AA3249" s="163" t="str">
        <f t="shared" si="70"/>
        <v>https://shopeefood.vn/bo-suu-tap/</v>
      </c>
      <c r="AB3249" s="351"/>
    </row>
    <row r="3250" spans="1:28" ht="14">
      <c r="A3250" s="151"/>
      <c r="B3250" s="152"/>
      <c r="C3250" s="152"/>
      <c r="D3250" s="152"/>
      <c r="E3250" s="180"/>
      <c r="F3250" s="155"/>
      <c r="G3250" s="217"/>
      <c r="H3250" s="176"/>
      <c r="I3250" s="183"/>
      <c r="J3250" s="169"/>
      <c r="K3250" s="162"/>
      <c r="L3250" s="162"/>
      <c r="M3250" s="162"/>
      <c r="N3250" s="169"/>
      <c r="O3250" s="183"/>
      <c r="P3250" s="169"/>
      <c r="Q3250" s="183"/>
      <c r="R3250" s="177"/>
      <c r="S3250" s="177"/>
      <c r="T3250" s="177"/>
      <c r="U3250" s="155"/>
      <c r="V3250" s="155" t="b">
        <v>0</v>
      </c>
      <c r="W3250" s="168"/>
      <c r="X3250" s="168"/>
      <c r="Y3250" s="364"/>
      <c r="Z3250" s="169"/>
      <c r="AA3250" s="163" t="str">
        <f t="shared" si="70"/>
        <v>https://shopeefood.vn/bo-suu-tap/</v>
      </c>
      <c r="AB3250" s="351"/>
    </row>
    <row r="3251" spans="1:28" ht="14">
      <c r="A3251" s="151"/>
      <c r="B3251" s="152"/>
      <c r="C3251" s="152"/>
      <c r="D3251" s="152"/>
      <c r="E3251" s="180"/>
      <c r="F3251" s="155"/>
      <c r="G3251" s="217"/>
      <c r="H3251" s="176"/>
      <c r="I3251" s="183"/>
      <c r="J3251" s="169"/>
      <c r="K3251" s="162"/>
      <c r="L3251" s="162"/>
      <c r="M3251" s="162"/>
      <c r="N3251" s="169"/>
      <c r="O3251" s="183"/>
      <c r="P3251" s="169"/>
      <c r="Q3251" s="183"/>
      <c r="R3251" s="177"/>
      <c r="S3251" s="177"/>
      <c r="T3251" s="177"/>
      <c r="U3251" s="155"/>
      <c r="V3251" s="155" t="b">
        <v>0</v>
      </c>
      <c r="W3251" s="168"/>
      <c r="X3251" s="168"/>
      <c r="Y3251" s="364"/>
      <c r="Z3251" s="169"/>
      <c r="AA3251" s="163" t="str">
        <f t="shared" si="70"/>
        <v>https://shopeefood.vn/bo-suu-tap/</v>
      </c>
      <c r="AB3251" s="351"/>
    </row>
    <row r="3252" spans="1:28" ht="14">
      <c r="A3252" s="151"/>
      <c r="B3252" s="152"/>
      <c r="C3252" s="152"/>
      <c r="D3252" s="152"/>
      <c r="E3252" s="180"/>
      <c r="F3252" s="155"/>
      <c r="G3252" s="217"/>
      <c r="H3252" s="176"/>
      <c r="I3252" s="183"/>
      <c r="J3252" s="169"/>
      <c r="K3252" s="162"/>
      <c r="L3252" s="162"/>
      <c r="M3252" s="162"/>
      <c r="N3252" s="169"/>
      <c r="O3252" s="183"/>
      <c r="P3252" s="169"/>
      <c r="Q3252" s="183"/>
      <c r="R3252" s="177"/>
      <c r="S3252" s="177"/>
      <c r="T3252" s="177"/>
      <c r="U3252" s="155"/>
      <c r="V3252" s="155" t="b">
        <v>0</v>
      </c>
      <c r="W3252" s="168"/>
      <c r="X3252" s="168"/>
      <c r="Y3252" s="364"/>
      <c r="Z3252" s="169"/>
      <c r="AA3252" s="163" t="str">
        <f t="shared" si="70"/>
        <v>https://shopeefood.vn/bo-suu-tap/</v>
      </c>
      <c r="AB3252" s="351"/>
    </row>
    <row r="3253" spans="1:28" ht="14">
      <c r="A3253" s="151"/>
      <c r="B3253" s="152"/>
      <c r="C3253" s="152"/>
      <c r="D3253" s="152"/>
      <c r="E3253" s="180"/>
      <c r="F3253" s="155"/>
      <c r="G3253" s="217"/>
      <c r="H3253" s="176"/>
      <c r="I3253" s="183"/>
      <c r="J3253" s="169"/>
      <c r="K3253" s="162"/>
      <c r="L3253" s="162"/>
      <c r="M3253" s="162"/>
      <c r="N3253" s="169"/>
      <c r="O3253" s="183"/>
      <c r="P3253" s="169"/>
      <c r="Q3253" s="183"/>
      <c r="R3253" s="177"/>
      <c r="S3253" s="177"/>
      <c r="T3253" s="177"/>
      <c r="U3253" s="155"/>
      <c r="V3253" s="155" t="b">
        <v>0</v>
      </c>
      <c r="W3253" s="168"/>
      <c r="X3253" s="168"/>
      <c r="Y3253" s="364"/>
      <c r="Z3253" s="169"/>
      <c r="AA3253" s="163" t="str">
        <f t="shared" si="70"/>
        <v>https://shopeefood.vn/bo-suu-tap/</v>
      </c>
      <c r="AB3253" s="351"/>
    </row>
    <row r="3254" spans="1:28" ht="14">
      <c r="A3254" s="151"/>
      <c r="B3254" s="152"/>
      <c r="C3254" s="152"/>
      <c r="D3254" s="152"/>
      <c r="E3254" s="180"/>
      <c r="F3254" s="155"/>
      <c r="G3254" s="217"/>
      <c r="H3254" s="176"/>
      <c r="I3254" s="183"/>
      <c r="J3254" s="169"/>
      <c r="K3254" s="162"/>
      <c r="L3254" s="162"/>
      <c r="M3254" s="162"/>
      <c r="N3254" s="169"/>
      <c r="O3254" s="183"/>
      <c r="P3254" s="169"/>
      <c r="Q3254" s="183"/>
      <c r="R3254" s="177"/>
      <c r="S3254" s="177"/>
      <c r="T3254" s="177"/>
      <c r="U3254" s="155"/>
      <c r="V3254" s="155" t="b">
        <v>0</v>
      </c>
      <c r="W3254" s="168"/>
      <c r="X3254" s="168"/>
      <c r="Y3254" s="364"/>
      <c r="Z3254" s="169"/>
      <c r="AA3254" s="163" t="str">
        <f t="shared" si="70"/>
        <v>https://shopeefood.vn/bo-suu-tap/</v>
      </c>
      <c r="AB3254" s="351"/>
    </row>
    <row r="3255" spans="1:28" ht="14">
      <c r="A3255" s="151"/>
      <c r="B3255" s="152"/>
      <c r="C3255" s="152"/>
      <c r="D3255" s="152"/>
      <c r="E3255" s="180"/>
      <c r="F3255" s="155"/>
      <c r="G3255" s="217"/>
      <c r="H3255" s="176"/>
      <c r="I3255" s="183"/>
      <c r="J3255" s="169"/>
      <c r="K3255" s="162"/>
      <c r="L3255" s="162"/>
      <c r="M3255" s="162"/>
      <c r="N3255" s="169"/>
      <c r="O3255" s="183"/>
      <c r="P3255" s="169"/>
      <c r="Q3255" s="183"/>
      <c r="R3255" s="177"/>
      <c r="S3255" s="177"/>
      <c r="T3255" s="177"/>
      <c r="U3255" s="155"/>
      <c r="V3255" s="155" t="b">
        <v>0</v>
      </c>
      <c r="W3255" s="168"/>
      <c r="X3255" s="168"/>
      <c r="Y3255" s="364"/>
      <c r="Z3255" s="169"/>
      <c r="AA3255" s="163" t="str">
        <f t="shared" si="70"/>
        <v>https://shopeefood.vn/bo-suu-tap/</v>
      </c>
      <c r="AB3255" s="351"/>
    </row>
    <row r="3256" spans="1:28" ht="14">
      <c r="A3256" s="151"/>
      <c r="B3256" s="152"/>
      <c r="C3256" s="152"/>
      <c r="D3256" s="152"/>
      <c r="E3256" s="180"/>
      <c r="F3256" s="155"/>
      <c r="G3256" s="217"/>
      <c r="H3256" s="176"/>
      <c r="I3256" s="183"/>
      <c r="J3256" s="169"/>
      <c r="K3256" s="162"/>
      <c r="L3256" s="162"/>
      <c r="M3256" s="162"/>
      <c r="N3256" s="169"/>
      <c r="O3256" s="183"/>
      <c r="P3256" s="169"/>
      <c r="Q3256" s="183"/>
      <c r="R3256" s="177"/>
      <c r="S3256" s="177"/>
      <c r="T3256" s="177"/>
      <c r="U3256" s="155"/>
      <c r="V3256" s="155" t="b">
        <v>0</v>
      </c>
      <c r="W3256" s="168"/>
      <c r="X3256" s="168"/>
      <c r="Y3256" s="364"/>
      <c r="Z3256" s="169"/>
      <c r="AA3256" s="163" t="str">
        <f t="shared" si="70"/>
        <v>https://shopeefood.vn/bo-suu-tap/</v>
      </c>
      <c r="AB3256" s="351"/>
    </row>
    <row r="3257" spans="1:28" ht="14">
      <c r="A3257" s="151"/>
      <c r="B3257" s="152"/>
      <c r="C3257" s="152"/>
      <c r="D3257" s="152"/>
      <c r="E3257" s="180"/>
      <c r="F3257" s="155"/>
      <c r="G3257" s="217"/>
      <c r="H3257" s="176"/>
      <c r="I3257" s="183"/>
      <c r="J3257" s="169"/>
      <c r="K3257" s="162"/>
      <c r="L3257" s="162"/>
      <c r="M3257" s="162"/>
      <c r="N3257" s="169"/>
      <c r="O3257" s="183"/>
      <c r="P3257" s="169"/>
      <c r="Q3257" s="183"/>
      <c r="R3257" s="177"/>
      <c r="S3257" s="177"/>
      <c r="T3257" s="177"/>
      <c r="U3257" s="155"/>
      <c r="V3257" s="155" t="b">
        <v>0</v>
      </c>
      <c r="W3257" s="168"/>
      <c r="X3257" s="168"/>
      <c r="Y3257" s="364"/>
      <c r="Z3257" s="169"/>
      <c r="AA3257" s="163" t="str">
        <f t="shared" si="70"/>
        <v>https://shopeefood.vn/bo-suu-tap/</v>
      </c>
      <c r="AB3257" s="351"/>
    </row>
    <row r="3258" spans="1:28" ht="14">
      <c r="A3258" s="151"/>
      <c r="B3258" s="152"/>
      <c r="C3258" s="152"/>
      <c r="D3258" s="152"/>
      <c r="E3258" s="180"/>
      <c r="F3258" s="155"/>
      <c r="G3258" s="217"/>
      <c r="H3258" s="176"/>
      <c r="I3258" s="183"/>
      <c r="J3258" s="169"/>
      <c r="K3258" s="162"/>
      <c r="L3258" s="162"/>
      <c r="M3258" s="162"/>
      <c r="N3258" s="169"/>
      <c r="O3258" s="183"/>
      <c r="P3258" s="169"/>
      <c r="Q3258" s="183"/>
      <c r="R3258" s="177"/>
      <c r="S3258" s="177"/>
      <c r="T3258" s="177"/>
      <c r="U3258" s="155"/>
      <c r="V3258" s="155" t="b">
        <v>0</v>
      </c>
      <c r="W3258" s="168"/>
      <c r="X3258" s="168"/>
      <c r="Y3258" s="364"/>
      <c r="Z3258" s="169"/>
      <c r="AA3258" s="163" t="str">
        <f t="shared" si="70"/>
        <v>https://shopeefood.vn/bo-suu-tap/</v>
      </c>
      <c r="AB3258" s="351"/>
    </row>
    <row r="3259" spans="1:28" ht="14">
      <c r="A3259" s="151"/>
      <c r="B3259" s="152"/>
      <c r="C3259" s="152"/>
      <c r="D3259" s="152"/>
      <c r="E3259" s="180"/>
      <c r="F3259" s="155"/>
      <c r="G3259" s="217"/>
      <c r="H3259" s="176"/>
      <c r="I3259" s="183"/>
      <c r="J3259" s="169"/>
      <c r="K3259" s="162"/>
      <c r="L3259" s="162"/>
      <c r="M3259" s="162"/>
      <c r="N3259" s="169"/>
      <c r="O3259" s="183"/>
      <c r="P3259" s="169"/>
      <c r="Q3259" s="183"/>
      <c r="R3259" s="177"/>
      <c r="S3259" s="177"/>
      <c r="T3259" s="177"/>
      <c r="U3259" s="155"/>
      <c r="V3259" s="155" t="b">
        <v>0</v>
      </c>
      <c r="W3259" s="168"/>
      <c r="X3259" s="168"/>
      <c r="Y3259" s="364"/>
      <c r="Z3259" s="169"/>
      <c r="AA3259" s="163" t="str">
        <f t="shared" si="70"/>
        <v>https://shopeefood.vn/bo-suu-tap/</v>
      </c>
      <c r="AB3259" s="351"/>
    </row>
    <row r="3260" spans="1:28" ht="14">
      <c r="A3260" s="151"/>
      <c r="B3260" s="152"/>
      <c r="C3260" s="152"/>
      <c r="D3260" s="152"/>
      <c r="E3260" s="180"/>
      <c r="F3260" s="155"/>
      <c r="G3260" s="217"/>
      <c r="H3260" s="176"/>
      <c r="I3260" s="183"/>
      <c r="J3260" s="169"/>
      <c r="K3260" s="162"/>
      <c r="L3260" s="162"/>
      <c r="M3260" s="162"/>
      <c r="N3260" s="169"/>
      <c r="O3260" s="183"/>
      <c r="P3260" s="169"/>
      <c r="Q3260" s="183"/>
      <c r="R3260" s="177"/>
      <c r="S3260" s="177"/>
      <c r="T3260" s="177"/>
      <c r="U3260" s="155"/>
      <c r="V3260" s="155" t="b">
        <v>0</v>
      </c>
      <c r="W3260" s="168"/>
      <c r="X3260" s="168"/>
      <c r="Y3260" s="364"/>
      <c r="Z3260" s="169"/>
      <c r="AA3260" s="163" t="str">
        <f t="shared" si="70"/>
        <v>https://shopeefood.vn/bo-suu-tap/</v>
      </c>
      <c r="AB3260" s="351"/>
    </row>
    <row r="3261" spans="1:28" ht="14">
      <c r="A3261" s="151"/>
      <c r="B3261" s="152"/>
      <c r="C3261" s="152"/>
      <c r="D3261" s="152"/>
      <c r="E3261" s="180"/>
      <c r="F3261" s="155"/>
      <c r="G3261" s="217"/>
      <c r="H3261" s="176"/>
      <c r="I3261" s="183"/>
      <c r="J3261" s="169"/>
      <c r="K3261" s="162"/>
      <c r="L3261" s="162"/>
      <c r="M3261" s="162"/>
      <c r="N3261" s="169"/>
      <c r="O3261" s="183"/>
      <c r="P3261" s="169"/>
      <c r="Q3261" s="183"/>
      <c r="R3261" s="177"/>
      <c r="S3261" s="177"/>
      <c r="T3261" s="177"/>
      <c r="U3261" s="155"/>
      <c r="V3261" s="155" t="b">
        <v>0</v>
      </c>
      <c r="W3261" s="168"/>
      <c r="X3261" s="168"/>
      <c r="Y3261" s="364"/>
      <c r="Z3261" s="169"/>
      <c r="AA3261" s="163" t="str">
        <f t="shared" si="70"/>
        <v>https://shopeefood.vn/bo-suu-tap/</v>
      </c>
      <c r="AB3261" s="351"/>
    </row>
    <row r="3262" spans="1:28" ht="14">
      <c r="A3262" s="151"/>
      <c r="B3262" s="152"/>
      <c r="C3262" s="152"/>
      <c r="D3262" s="152"/>
      <c r="E3262" s="180"/>
      <c r="F3262" s="155"/>
      <c r="G3262" s="217"/>
      <c r="H3262" s="176"/>
      <c r="I3262" s="183"/>
      <c r="J3262" s="169"/>
      <c r="K3262" s="162"/>
      <c r="L3262" s="162"/>
      <c r="M3262" s="162"/>
      <c r="N3262" s="169"/>
      <c r="O3262" s="183"/>
      <c r="P3262" s="169"/>
      <c r="Q3262" s="183"/>
      <c r="R3262" s="177"/>
      <c r="S3262" s="177"/>
      <c r="T3262" s="177"/>
      <c r="U3262" s="155"/>
      <c r="V3262" s="155" t="b">
        <v>0</v>
      </c>
      <c r="W3262" s="168"/>
      <c r="X3262" s="168"/>
      <c r="Y3262" s="364"/>
      <c r="Z3262" s="169"/>
      <c r="AA3262" s="163" t="str">
        <f t="shared" si="70"/>
        <v>https://shopeefood.vn/bo-suu-tap/</v>
      </c>
      <c r="AB3262" s="351"/>
    </row>
    <row r="3263" spans="1:28" ht="14">
      <c r="A3263" s="151"/>
      <c r="B3263" s="152"/>
      <c r="C3263" s="152"/>
      <c r="D3263" s="152"/>
      <c r="E3263" s="180"/>
      <c r="F3263" s="155"/>
      <c r="G3263" s="217"/>
      <c r="H3263" s="176"/>
      <c r="I3263" s="183"/>
      <c r="J3263" s="169"/>
      <c r="K3263" s="162"/>
      <c r="L3263" s="162"/>
      <c r="M3263" s="162"/>
      <c r="N3263" s="169"/>
      <c r="O3263" s="183"/>
      <c r="P3263" s="169"/>
      <c r="Q3263" s="183"/>
      <c r="R3263" s="177"/>
      <c r="S3263" s="177"/>
      <c r="T3263" s="177"/>
      <c r="U3263" s="155"/>
      <c r="V3263" s="155" t="b">
        <v>0</v>
      </c>
      <c r="W3263" s="168"/>
      <c r="X3263" s="168"/>
      <c r="Y3263" s="364"/>
      <c r="Z3263" s="169"/>
      <c r="AA3263" s="163" t="str">
        <f t="shared" si="70"/>
        <v>https://shopeefood.vn/bo-suu-tap/</v>
      </c>
      <c r="AB3263" s="351"/>
    </row>
    <row r="3264" spans="1:28" ht="14">
      <c r="A3264" s="151"/>
      <c r="B3264" s="152"/>
      <c r="C3264" s="152"/>
      <c r="D3264" s="152"/>
      <c r="E3264" s="180"/>
      <c r="F3264" s="155"/>
      <c r="G3264" s="217"/>
      <c r="H3264" s="176"/>
      <c r="I3264" s="183"/>
      <c r="J3264" s="169"/>
      <c r="K3264" s="162"/>
      <c r="L3264" s="162"/>
      <c r="M3264" s="162"/>
      <c r="N3264" s="169"/>
      <c r="O3264" s="183"/>
      <c r="P3264" s="169"/>
      <c r="Q3264" s="183"/>
      <c r="R3264" s="177"/>
      <c r="S3264" s="177"/>
      <c r="T3264" s="177"/>
      <c r="U3264" s="155"/>
      <c r="V3264" s="155" t="b">
        <v>0</v>
      </c>
      <c r="W3264" s="168"/>
      <c r="X3264" s="168"/>
      <c r="Y3264" s="364"/>
      <c r="Z3264" s="169"/>
      <c r="AA3264" s="163" t="str">
        <f t="shared" si="70"/>
        <v>https://shopeefood.vn/bo-suu-tap/</v>
      </c>
      <c r="AB3264" s="351"/>
    </row>
    <row r="3265" spans="1:28" ht="14">
      <c r="A3265" s="151"/>
      <c r="B3265" s="152"/>
      <c r="C3265" s="152"/>
      <c r="D3265" s="152"/>
      <c r="E3265" s="180"/>
      <c r="F3265" s="155"/>
      <c r="G3265" s="217"/>
      <c r="H3265" s="176"/>
      <c r="I3265" s="183"/>
      <c r="J3265" s="169"/>
      <c r="K3265" s="162"/>
      <c r="L3265" s="162"/>
      <c r="M3265" s="162"/>
      <c r="N3265" s="169"/>
      <c r="O3265" s="183"/>
      <c r="P3265" s="169"/>
      <c r="Q3265" s="183"/>
      <c r="R3265" s="177"/>
      <c r="S3265" s="177"/>
      <c r="T3265" s="177"/>
      <c r="U3265" s="155"/>
      <c r="V3265" s="155" t="b">
        <v>0</v>
      </c>
      <c r="W3265" s="168"/>
      <c r="X3265" s="168"/>
      <c r="Y3265" s="364"/>
      <c r="Z3265" s="169"/>
      <c r="AA3265" s="163" t="str">
        <f t="shared" si="70"/>
        <v>https://shopeefood.vn/bo-suu-tap/</v>
      </c>
      <c r="AB3265" s="351"/>
    </row>
    <row r="3266" spans="1:28" ht="14">
      <c r="A3266" s="151"/>
      <c r="B3266" s="152"/>
      <c r="C3266" s="152"/>
      <c r="D3266" s="152"/>
      <c r="E3266" s="180"/>
      <c r="F3266" s="155"/>
      <c r="G3266" s="217"/>
      <c r="H3266" s="176"/>
      <c r="I3266" s="183"/>
      <c r="J3266" s="169"/>
      <c r="K3266" s="162"/>
      <c r="L3266" s="162"/>
      <c r="M3266" s="162"/>
      <c r="N3266" s="169"/>
      <c r="O3266" s="183"/>
      <c r="P3266" s="169"/>
      <c r="Q3266" s="183"/>
      <c r="R3266" s="177"/>
      <c r="S3266" s="177"/>
      <c r="T3266" s="177"/>
      <c r="U3266" s="155"/>
      <c r="V3266" s="155" t="b">
        <v>0</v>
      </c>
      <c r="W3266" s="168"/>
      <c r="X3266" s="168"/>
      <c r="Y3266" s="364"/>
      <c r="Z3266" s="169"/>
      <c r="AA3266" s="163" t="str">
        <f t="shared" si="70"/>
        <v>https://shopeefood.vn/bo-suu-tap/</v>
      </c>
      <c r="AB3266" s="351"/>
    </row>
    <row r="3267" spans="1:28" ht="14">
      <c r="A3267" s="151"/>
      <c r="B3267" s="152"/>
      <c r="C3267" s="152"/>
      <c r="D3267" s="152"/>
      <c r="E3267" s="180"/>
      <c r="F3267" s="155"/>
      <c r="G3267" s="217"/>
      <c r="H3267" s="176"/>
      <c r="I3267" s="183"/>
      <c r="J3267" s="169"/>
      <c r="K3267" s="162"/>
      <c r="L3267" s="162"/>
      <c r="M3267" s="162"/>
      <c r="N3267" s="169"/>
      <c r="O3267" s="183"/>
      <c r="P3267" s="169"/>
      <c r="Q3267" s="183"/>
      <c r="R3267" s="177"/>
      <c r="S3267" s="177"/>
      <c r="T3267" s="177"/>
      <c r="U3267" s="155"/>
      <c r="V3267" s="155" t="b">
        <v>0</v>
      </c>
      <c r="W3267" s="168"/>
      <c r="X3267" s="168"/>
      <c r="Y3267" s="364"/>
      <c r="Z3267" s="169"/>
      <c r="AA3267" s="163" t="str">
        <f t="shared" si="70"/>
        <v>https://shopeefood.vn/bo-suu-tap/</v>
      </c>
      <c r="AB3267" s="351"/>
    </row>
    <row r="3268" spans="1:28" ht="14">
      <c r="A3268" s="151"/>
      <c r="B3268" s="152"/>
      <c r="C3268" s="152"/>
      <c r="D3268" s="152"/>
      <c r="E3268" s="180"/>
      <c r="F3268" s="155"/>
      <c r="G3268" s="217"/>
      <c r="H3268" s="176"/>
      <c r="I3268" s="183"/>
      <c r="J3268" s="169"/>
      <c r="K3268" s="162"/>
      <c r="L3268" s="162"/>
      <c r="M3268" s="162"/>
      <c r="N3268" s="169"/>
      <c r="O3268" s="183"/>
      <c r="P3268" s="169"/>
      <c r="Q3268" s="183"/>
      <c r="R3268" s="177"/>
      <c r="S3268" s="177"/>
      <c r="T3268" s="177"/>
      <c r="U3268" s="155"/>
      <c r="V3268" s="155" t="b">
        <v>0</v>
      </c>
      <c r="W3268" s="168"/>
      <c r="X3268" s="168"/>
      <c r="Y3268" s="364"/>
      <c r="Z3268" s="169"/>
      <c r="AA3268" s="163" t="str">
        <f t="shared" si="70"/>
        <v>https://shopeefood.vn/bo-suu-tap/</v>
      </c>
      <c r="AB3268" s="351"/>
    </row>
    <row r="3269" spans="1:28" ht="14">
      <c r="A3269" s="151"/>
      <c r="B3269" s="152"/>
      <c r="C3269" s="152"/>
      <c r="D3269" s="152"/>
      <c r="E3269" s="180"/>
      <c r="F3269" s="155"/>
      <c r="G3269" s="217"/>
      <c r="H3269" s="176"/>
      <c r="I3269" s="183"/>
      <c r="J3269" s="169"/>
      <c r="K3269" s="162"/>
      <c r="L3269" s="162"/>
      <c r="M3269" s="162"/>
      <c r="N3269" s="169"/>
      <c r="O3269" s="183"/>
      <c r="P3269" s="169"/>
      <c r="Q3269" s="183"/>
      <c r="R3269" s="177"/>
      <c r="S3269" s="177"/>
      <c r="T3269" s="177"/>
      <c r="U3269" s="155"/>
      <c r="V3269" s="155" t="b">
        <v>0</v>
      </c>
      <c r="W3269" s="168"/>
      <c r="X3269" s="168"/>
      <c r="Y3269" s="364"/>
      <c r="Z3269" s="169"/>
      <c r="AA3269" s="163" t="str">
        <f t="shared" si="70"/>
        <v>https://shopeefood.vn/bo-suu-tap/</v>
      </c>
      <c r="AB3269" s="351"/>
    </row>
    <row r="3270" spans="1:28" ht="14">
      <c r="A3270" s="151"/>
      <c r="B3270" s="152"/>
      <c r="C3270" s="152"/>
      <c r="D3270" s="152"/>
      <c r="E3270" s="180"/>
      <c r="F3270" s="155"/>
      <c r="G3270" s="217"/>
      <c r="H3270" s="176"/>
      <c r="I3270" s="183"/>
      <c r="J3270" s="169"/>
      <c r="K3270" s="162"/>
      <c r="L3270" s="162"/>
      <c r="M3270" s="162"/>
      <c r="N3270" s="169"/>
      <c r="O3270" s="183"/>
      <c r="P3270" s="169"/>
      <c r="Q3270" s="183"/>
      <c r="R3270" s="177"/>
      <c r="S3270" s="177"/>
      <c r="T3270" s="177"/>
      <c r="U3270" s="155"/>
      <c r="V3270" s="155" t="b">
        <v>0</v>
      </c>
      <c r="W3270" s="168"/>
      <c r="X3270" s="168"/>
      <c r="Y3270" s="364"/>
      <c r="Z3270" s="169"/>
      <c r="AA3270" s="163" t="str">
        <f t="shared" si="70"/>
        <v>https://shopeefood.vn/bo-suu-tap/</v>
      </c>
      <c r="AB3270" s="351"/>
    </row>
    <row r="3271" spans="1:28" ht="14">
      <c r="A3271" s="151"/>
      <c r="B3271" s="152"/>
      <c r="C3271" s="152"/>
      <c r="D3271" s="152"/>
      <c r="E3271" s="180"/>
      <c r="F3271" s="155"/>
      <c r="G3271" s="217"/>
      <c r="H3271" s="176"/>
      <c r="I3271" s="183"/>
      <c r="J3271" s="169"/>
      <c r="K3271" s="162"/>
      <c r="L3271" s="162"/>
      <c r="M3271" s="162"/>
      <c r="N3271" s="169"/>
      <c r="O3271" s="183"/>
      <c r="P3271" s="169"/>
      <c r="Q3271" s="183"/>
      <c r="R3271" s="177"/>
      <c r="S3271" s="177"/>
      <c r="T3271" s="177"/>
      <c r="U3271" s="155"/>
      <c r="V3271" s="155" t="b">
        <v>0</v>
      </c>
      <c r="W3271" s="168"/>
      <c r="X3271" s="168"/>
      <c r="Y3271" s="364"/>
      <c r="Z3271" s="169"/>
      <c r="AA3271" s="163" t="str">
        <f t="shared" si="70"/>
        <v>https://shopeefood.vn/bo-suu-tap/</v>
      </c>
      <c r="AB3271" s="351"/>
    </row>
    <row r="3272" spans="1:28" ht="14">
      <c r="A3272" s="151"/>
      <c r="B3272" s="152"/>
      <c r="C3272" s="152"/>
      <c r="D3272" s="152"/>
      <c r="E3272" s="180"/>
      <c r="F3272" s="155"/>
      <c r="G3272" s="217"/>
      <c r="H3272" s="176"/>
      <c r="I3272" s="183"/>
      <c r="J3272" s="169"/>
      <c r="K3272" s="162"/>
      <c r="L3272" s="162"/>
      <c r="M3272" s="162"/>
      <c r="N3272" s="169"/>
      <c r="O3272" s="183"/>
      <c r="P3272" s="169"/>
      <c r="Q3272" s="183"/>
      <c r="R3272" s="177"/>
      <c r="S3272" s="177"/>
      <c r="T3272" s="177"/>
      <c r="U3272" s="155"/>
      <c r="V3272" s="155" t="b">
        <v>0</v>
      </c>
      <c r="W3272" s="168"/>
      <c r="X3272" s="168"/>
      <c r="Y3272" s="364"/>
      <c r="Z3272" s="169"/>
      <c r="AA3272" s="163" t="str">
        <f t="shared" si="70"/>
        <v>https://shopeefood.vn/bo-suu-tap/</v>
      </c>
      <c r="AB3272" s="351"/>
    </row>
    <row r="3273" spans="1:28" ht="14">
      <c r="A3273" s="151"/>
      <c r="B3273" s="152"/>
      <c r="C3273" s="152"/>
      <c r="D3273" s="152"/>
      <c r="E3273" s="180"/>
      <c r="F3273" s="155"/>
      <c r="G3273" s="217"/>
      <c r="H3273" s="176"/>
      <c r="I3273" s="183"/>
      <c r="J3273" s="169"/>
      <c r="K3273" s="162"/>
      <c r="L3273" s="162"/>
      <c r="M3273" s="162"/>
      <c r="N3273" s="169"/>
      <c r="O3273" s="183"/>
      <c r="P3273" s="169"/>
      <c r="Q3273" s="183"/>
      <c r="R3273" s="177"/>
      <c r="S3273" s="177"/>
      <c r="T3273" s="177"/>
      <c r="U3273" s="155"/>
      <c r="V3273" s="155" t="b">
        <v>0</v>
      </c>
      <c r="W3273" s="168"/>
      <c r="X3273" s="168"/>
      <c r="Y3273" s="364"/>
      <c r="Z3273" s="169"/>
      <c r="AA3273" s="163" t="str">
        <f t="shared" si="70"/>
        <v>https://shopeefood.vn/bo-suu-tap/</v>
      </c>
      <c r="AB3273" s="351"/>
    </row>
    <row r="3274" spans="1:28" ht="14">
      <c r="A3274" s="151"/>
      <c r="B3274" s="152"/>
      <c r="C3274" s="152"/>
      <c r="D3274" s="152"/>
      <c r="E3274" s="180"/>
      <c r="F3274" s="155"/>
      <c r="G3274" s="217"/>
      <c r="H3274" s="176"/>
      <c r="I3274" s="183"/>
      <c r="J3274" s="169"/>
      <c r="K3274" s="162"/>
      <c r="L3274" s="162"/>
      <c r="M3274" s="162"/>
      <c r="N3274" s="169"/>
      <c r="O3274" s="183"/>
      <c r="P3274" s="169"/>
      <c r="Q3274" s="183"/>
      <c r="R3274" s="177"/>
      <c r="S3274" s="177"/>
      <c r="T3274" s="177"/>
      <c r="U3274" s="155"/>
      <c r="V3274" s="155" t="b">
        <v>0</v>
      </c>
      <c r="W3274" s="168"/>
      <c r="X3274" s="168"/>
      <c r="Y3274" s="364"/>
      <c r="Z3274" s="169"/>
      <c r="AA3274" s="163" t="str">
        <f t="shared" si="70"/>
        <v>https://shopeefood.vn/bo-suu-tap/</v>
      </c>
      <c r="AB3274" s="351"/>
    </row>
    <row r="3275" spans="1:28" ht="14">
      <c r="A3275" s="151"/>
      <c r="B3275" s="152"/>
      <c r="C3275" s="152"/>
      <c r="D3275" s="152"/>
      <c r="E3275" s="180"/>
      <c r="F3275" s="155"/>
      <c r="G3275" s="217"/>
      <c r="H3275" s="176"/>
      <c r="I3275" s="183"/>
      <c r="J3275" s="169"/>
      <c r="K3275" s="162"/>
      <c r="L3275" s="162"/>
      <c r="M3275" s="162"/>
      <c r="N3275" s="169"/>
      <c r="O3275" s="183"/>
      <c r="P3275" s="169"/>
      <c r="Q3275" s="183"/>
      <c r="R3275" s="177"/>
      <c r="S3275" s="177"/>
      <c r="T3275" s="177"/>
      <c r="U3275" s="155"/>
      <c r="V3275" s="155" t="b">
        <v>0</v>
      </c>
      <c r="W3275" s="168"/>
      <c r="X3275" s="168"/>
      <c r="Y3275" s="364"/>
      <c r="Z3275" s="169"/>
      <c r="AA3275" s="163" t="str">
        <f t="shared" si="70"/>
        <v>https://shopeefood.vn/bo-suu-tap/</v>
      </c>
      <c r="AB3275" s="351"/>
    </row>
    <row r="3276" spans="1:28" ht="14">
      <c r="A3276" s="151"/>
      <c r="B3276" s="152"/>
      <c r="C3276" s="152"/>
      <c r="D3276" s="152"/>
      <c r="E3276" s="180"/>
      <c r="F3276" s="155"/>
      <c r="G3276" s="217"/>
      <c r="H3276" s="176"/>
      <c r="I3276" s="183"/>
      <c r="J3276" s="169"/>
      <c r="K3276" s="162"/>
      <c r="L3276" s="162"/>
      <c r="M3276" s="162"/>
      <c r="N3276" s="169"/>
      <c r="O3276" s="183"/>
      <c r="P3276" s="169"/>
      <c r="Q3276" s="183"/>
      <c r="R3276" s="177"/>
      <c r="S3276" s="177"/>
      <c r="T3276" s="177"/>
      <c r="U3276" s="155"/>
      <c r="V3276" s="155" t="b">
        <v>0</v>
      </c>
      <c r="W3276" s="168"/>
      <c r="X3276" s="168"/>
      <c r="Y3276" s="364"/>
      <c r="Z3276" s="169"/>
      <c r="AA3276" s="163" t="str">
        <f t="shared" si="70"/>
        <v>https://shopeefood.vn/bo-suu-tap/</v>
      </c>
      <c r="AB3276" s="351"/>
    </row>
    <row r="3277" spans="1:28" ht="14">
      <c r="A3277" s="151"/>
      <c r="B3277" s="152"/>
      <c r="C3277" s="152"/>
      <c r="D3277" s="152"/>
      <c r="E3277" s="180"/>
      <c r="F3277" s="155"/>
      <c r="G3277" s="217"/>
      <c r="H3277" s="176"/>
      <c r="I3277" s="183"/>
      <c r="J3277" s="169"/>
      <c r="K3277" s="162"/>
      <c r="L3277" s="162"/>
      <c r="M3277" s="162"/>
      <c r="N3277" s="169"/>
      <c r="O3277" s="183"/>
      <c r="P3277" s="169"/>
      <c r="Q3277" s="183"/>
      <c r="R3277" s="177"/>
      <c r="S3277" s="177"/>
      <c r="T3277" s="177"/>
      <c r="U3277" s="155"/>
      <c r="V3277" s="155" t="b">
        <v>0</v>
      </c>
      <c r="W3277" s="168"/>
      <c r="X3277" s="168"/>
      <c r="Y3277" s="364"/>
      <c r="Z3277" s="169"/>
      <c r="AA3277" s="163" t="str">
        <f t="shared" si="70"/>
        <v>https://shopeefood.vn/bo-suu-tap/</v>
      </c>
      <c r="AB3277" s="351"/>
    </row>
    <row r="3278" spans="1:28" ht="14">
      <c r="A3278" s="151"/>
      <c r="B3278" s="152"/>
      <c r="C3278" s="152"/>
      <c r="D3278" s="152"/>
      <c r="E3278" s="180"/>
      <c r="F3278" s="155"/>
      <c r="G3278" s="217"/>
      <c r="H3278" s="176"/>
      <c r="I3278" s="183"/>
      <c r="J3278" s="169"/>
      <c r="K3278" s="162"/>
      <c r="L3278" s="162"/>
      <c r="M3278" s="162"/>
      <c r="N3278" s="169"/>
      <c r="O3278" s="183"/>
      <c r="P3278" s="169"/>
      <c r="Q3278" s="183"/>
      <c r="R3278" s="177"/>
      <c r="S3278" s="177"/>
      <c r="T3278" s="177"/>
      <c r="U3278" s="155"/>
      <c r="V3278" s="155" t="b">
        <v>0</v>
      </c>
      <c r="W3278" s="168"/>
      <c r="X3278" s="168"/>
      <c r="Y3278" s="364"/>
      <c r="Z3278" s="169"/>
      <c r="AA3278" s="163" t="str">
        <f t="shared" si="70"/>
        <v>https://shopeefood.vn/bo-suu-tap/</v>
      </c>
      <c r="AB3278" s="351"/>
    </row>
    <row r="3279" spans="1:28" ht="14">
      <c r="A3279" s="151"/>
      <c r="B3279" s="152"/>
      <c r="C3279" s="152"/>
      <c r="D3279" s="152"/>
      <c r="E3279" s="180"/>
      <c r="F3279" s="155"/>
      <c r="G3279" s="217"/>
      <c r="H3279" s="176"/>
      <c r="I3279" s="183"/>
      <c r="J3279" s="169"/>
      <c r="K3279" s="162"/>
      <c r="L3279" s="162"/>
      <c r="M3279" s="162"/>
      <c r="N3279" s="169"/>
      <c r="O3279" s="183"/>
      <c r="P3279" s="169"/>
      <c r="Q3279" s="183"/>
      <c r="R3279" s="177"/>
      <c r="S3279" s="177"/>
      <c r="T3279" s="177"/>
      <c r="U3279" s="155"/>
      <c r="V3279" s="155" t="b">
        <v>0</v>
      </c>
      <c r="W3279" s="168"/>
      <c r="X3279" s="168"/>
      <c r="Y3279" s="364"/>
      <c r="Z3279" s="169"/>
      <c r="AA3279" s="163" t="str">
        <f t="shared" si="70"/>
        <v>https://shopeefood.vn/bo-suu-tap/</v>
      </c>
      <c r="AB3279" s="351"/>
    </row>
    <row r="3280" spans="1:28" ht="14">
      <c r="A3280" s="151"/>
      <c r="B3280" s="152"/>
      <c r="C3280" s="152"/>
      <c r="D3280" s="152"/>
      <c r="E3280" s="180"/>
      <c r="F3280" s="155"/>
      <c r="G3280" s="217"/>
      <c r="H3280" s="176"/>
      <c r="I3280" s="183"/>
      <c r="J3280" s="169"/>
      <c r="K3280" s="162"/>
      <c r="L3280" s="162"/>
      <c r="M3280" s="162"/>
      <c r="N3280" s="169"/>
      <c r="O3280" s="183"/>
      <c r="P3280" s="169"/>
      <c r="Q3280" s="183"/>
      <c r="R3280" s="177"/>
      <c r="S3280" s="177"/>
      <c r="T3280" s="177"/>
      <c r="U3280" s="155"/>
      <c r="V3280" s="155" t="b">
        <v>0</v>
      </c>
      <c r="W3280" s="168"/>
      <c r="X3280" s="168"/>
      <c r="Y3280" s="364"/>
      <c r="Z3280" s="169"/>
      <c r="AA3280" s="163" t="str">
        <f t="shared" si="70"/>
        <v>https://shopeefood.vn/bo-suu-tap/</v>
      </c>
      <c r="AB3280" s="351"/>
    </row>
    <row r="3281" spans="1:28" ht="14">
      <c r="A3281" s="151"/>
      <c r="B3281" s="152"/>
      <c r="C3281" s="152"/>
      <c r="D3281" s="152"/>
      <c r="E3281" s="180"/>
      <c r="F3281" s="155"/>
      <c r="G3281" s="217"/>
      <c r="H3281" s="176"/>
      <c r="I3281" s="183"/>
      <c r="J3281" s="169"/>
      <c r="K3281" s="162"/>
      <c r="L3281" s="162"/>
      <c r="M3281" s="162"/>
      <c r="N3281" s="169"/>
      <c r="O3281" s="183"/>
      <c r="P3281" s="169"/>
      <c r="Q3281" s="183"/>
      <c r="R3281" s="177"/>
      <c r="S3281" s="177"/>
      <c r="T3281" s="177"/>
      <c r="U3281" s="155"/>
      <c r="V3281" s="155" t="b">
        <v>0</v>
      </c>
      <c r="W3281" s="168"/>
      <c r="X3281" s="168"/>
      <c r="Y3281" s="364"/>
      <c r="Z3281" s="169"/>
      <c r="AA3281" s="163" t="str">
        <f t="shared" si="70"/>
        <v>https://shopeefood.vn/bo-suu-tap/</v>
      </c>
      <c r="AB3281" s="351"/>
    </row>
    <row r="3282" spans="1:28" ht="14">
      <c r="A3282" s="151"/>
      <c r="B3282" s="152"/>
      <c r="C3282" s="152"/>
      <c r="D3282" s="152"/>
      <c r="E3282" s="180"/>
      <c r="F3282" s="155"/>
      <c r="G3282" s="217"/>
      <c r="H3282" s="176"/>
      <c r="I3282" s="183"/>
      <c r="J3282" s="169"/>
      <c r="K3282" s="162"/>
      <c r="L3282" s="162"/>
      <c r="M3282" s="162"/>
      <c r="N3282" s="169"/>
      <c r="O3282" s="183"/>
      <c r="P3282" s="169"/>
      <c r="Q3282" s="183"/>
      <c r="R3282" s="177"/>
      <c r="S3282" s="177"/>
      <c r="T3282" s="177"/>
      <c r="U3282" s="155"/>
      <c r="V3282" s="155" t="b">
        <v>0</v>
      </c>
      <c r="W3282" s="168"/>
      <c r="X3282" s="168"/>
      <c r="Y3282" s="364"/>
      <c r="Z3282" s="169"/>
      <c r="AA3282" s="163" t="str">
        <f t="shared" si="70"/>
        <v>https://shopeefood.vn/bo-suu-tap/</v>
      </c>
      <c r="AB3282" s="351"/>
    </row>
    <row r="3283" spans="1:28" ht="14">
      <c r="A3283" s="151"/>
      <c r="B3283" s="152"/>
      <c r="C3283" s="152"/>
      <c r="D3283" s="152"/>
      <c r="E3283" s="180"/>
      <c r="F3283" s="155"/>
      <c r="G3283" s="217"/>
      <c r="H3283" s="176"/>
      <c r="I3283" s="183"/>
      <c r="J3283" s="169"/>
      <c r="K3283" s="162"/>
      <c r="L3283" s="162"/>
      <c r="M3283" s="162"/>
      <c r="N3283" s="169"/>
      <c r="O3283" s="183"/>
      <c r="P3283" s="169"/>
      <c r="Q3283" s="183"/>
      <c r="R3283" s="177"/>
      <c r="S3283" s="177"/>
      <c r="T3283" s="177"/>
      <c r="U3283" s="155"/>
      <c r="V3283" s="155" t="b">
        <v>0</v>
      </c>
      <c r="W3283" s="168"/>
      <c r="X3283" s="168"/>
      <c r="Y3283" s="364"/>
      <c r="Z3283" s="169"/>
      <c r="AA3283" s="163" t="str">
        <f t="shared" si="70"/>
        <v>https://shopeefood.vn/bo-suu-tap/</v>
      </c>
      <c r="AB3283" s="351"/>
    </row>
    <row r="3284" spans="1:28" ht="14">
      <c r="A3284" s="151"/>
      <c r="B3284" s="152"/>
      <c r="C3284" s="152"/>
      <c r="D3284" s="152"/>
      <c r="E3284" s="180"/>
      <c r="F3284" s="155"/>
      <c r="G3284" s="217"/>
      <c r="H3284" s="176"/>
      <c r="I3284" s="183"/>
      <c r="J3284" s="169"/>
      <c r="K3284" s="162"/>
      <c r="L3284" s="162"/>
      <c r="M3284" s="162"/>
      <c r="N3284" s="169"/>
      <c r="O3284" s="183"/>
      <c r="P3284" s="169"/>
      <c r="Q3284" s="183"/>
      <c r="R3284" s="177"/>
      <c r="S3284" s="177"/>
      <c r="T3284" s="177"/>
      <c r="U3284" s="155"/>
      <c r="V3284" s="155" t="b">
        <v>0</v>
      </c>
      <c r="W3284" s="168"/>
      <c r="X3284" s="168"/>
      <c r="Y3284" s="364"/>
      <c r="Z3284" s="169"/>
      <c r="AA3284" s="163" t="str">
        <f t="shared" si="70"/>
        <v>https://shopeefood.vn/bo-suu-tap/</v>
      </c>
      <c r="AB3284" s="351"/>
    </row>
    <row r="3285" spans="1:28" ht="14">
      <c r="A3285" s="151"/>
      <c r="B3285" s="152"/>
      <c r="C3285" s="152"/>
      <c r="D3285" s="152"/>
      <c r="E3285" s="180"/>
      <c r="F3285" s="155"/>
      <c r="G3285" s="217"/>
      <c r="H3285" s="176"/>
      <c r="I3285" s="183"/>
      <c r="J3285" s="169"/>
      <c r="K3285" s="162"/>
      <c r="L3285" s="162"/>
      <c r="M3285" s="162"/>
      <c r="N3285" s="169"/>
      <c r="O3285" s="183"/>
      <c r="P3285" s="169"/>
      <c r="Q3285" s="183"/>
      <c r="R3285" s="177"/>
      <c r="S3285" s="177"/>
      <c r="T3285" s="177"/>
      <c r="U3285" s="155"/>
      <c r="V3285" s="155" t="b">
        <v>0</v>
      </c>
      <c r="W3285" s="168"/>
      <c r="X3285" s="168"/>
      <c r="Y3285" s="364"/>
      <c r="Z3285" s="169"/>
      <c r="AA3285" s="163" t="str">
        <f t="shared" si="70"/>
        <v>https://shopeefood.vn/bo-suu-tap/</v>
      </c>
      <c r="AB3285" s="351"/>
    </row>
    <row r="3286" spans="1:28" ht="14">
      <c r="A3286" s="151"/>
      <c r="B3286" s="152"/>
      <c r="C3286" s="152"/>
      <c r="D3286" s="152"/>
      <c r="E3286" s="180"/>
      <c r="F3286" s="155"/>
      <c r="G3286" s="217"/>
      <c r="H3286" s="176"/>
      <c r="I3286" s="183"/>
      <c r="J3286" s="169"/>
      <c r="K3286" s="162"/>
      <c r="L3286" s="162"/>
      <c r="M3286" s="162"/>
      <c r="N3286" s="169"/>
      <c r="O3286" s="183"/>
      <c r="P3286" s="169"/>
      <c r="Q3286" s="183"/>
      <c r="R3286" s="177"/>
      <c r="S3286" s="177"/>
      <c r="T3286" s="177"/>
      <c r="U3286" s="155"/>
      <c r="V3286" s="155" t="b">
        <v>0</v>
      </c>
      <c r="W3286" s="168"/>
      <c r="X3286" s="168"/>
      <c r="Y3286" s="364"/>
      <c r="Z3286" s="169"/>
      <c r="AA3286" s="163" t="str">
        <f t="shared" si="70"/>
        <v>https://shopeefood.vn/bo-suu-tap/</v>
      </c>
      <c r="AB3286" s="351"/>
    </row>
    <row r="3287" spans="1:28" ht="14">
      <c r="A3287" s="151"/>
      <c r="B3287" s="152"/>
      <c r="C3287" s="152"/>
      <c r="D3287" s="152"/>
      <c r="E3287" s="180"/>
      <c r="F3287" s="155"/>
      <c r="G3287" s="217"/>
      <c r="H3287" s="176"/>
      <c r="I3287" s="183"/>
      <c r="J3287" s="169"/>
      <c r="K3287" s="162"/>
      <c r="L3287" s="162"/>
      <c r="M3287" s="162"/>
      <c r="N3287" s="169"/>
      <c r="O3287" s="183"/>
      <c r="P3287" s="169"/>
      <c r="Q3287" s="183"/>
      <c r="R3287" s="177"/>
      <c r="S3287" s="177"/>
      <c r="T3287" s="177"/>
      <c r="U3287" s="155"/>
      <c r="V3287" s="155" t="b">
        <v>0</v>
      </c>
      <c r="W3287" s="168"/>
      <c r="X3287" s="168"/>
      <c r="Y3287" s="364"/>
      <c r="Z3287" s="169"/>
      <c r="AA3287" s="163" t="str">
        <f t="shared" si="70"/>
        <v>https://shopeefood.vn/bo-suu-tap/</v>
      </c>
      <c r="AB3287" s="351"/>
    </row>
    <row r="3288" spans="1:28" ht="14">
      <c r="A3288" s="151"/>
      <c r="B3288" s="152"/>
      <c r="C3288" s="152"/>
      <c r="D3288" s="152"/>
      <c r="E3288" s="180"/>
      <c r="F3288" s="155"/>
      <c r="G3288" s="217"/>
      <c r="H3288" s="176"/>
      <c r="I3288" s="183"/>
      <c r="J3288" s="169"/>
      <c r="K3288" s="162"/>
      <c r="L3288" s="162"/>
      <c r="M3288" s="162"/>
      <c r="N3288" s="169"/>
      <c r="O3288" s="183"/>
      <c r="P3288" s="169"/>
      <c r="Q3288" s="183"/>
      <c r="R3288" s="177"/>
      <c r="S3288" s="177"/>
      <c r="T3288" s="177"/>
      <c r="U3288" s="155"/>
      <c r="V3288" s="155" t="b">
        <v>0</v>
      </c>
      <c r="W3288" s="168"/>
      <c r="X3288" s="168"/>
      <c r="Y3288" s="364"/>
      <c r="Z3288" s="169"/>
      <c r="AA3288" s="163" t="str">
        <f t="shared" si="70"/>
        <v>https://shopeefood.vn/bo-suu-tap/</v>
      </c>
      <c r="AB3288" s="351"/>
    </row>
    <row r="3289" spans="1:28" ht="14">
      <c r="A3289" s="151"/>
      <c r="B3289" s="152"/>
      <c r="C3289" s="152"/>
      <c r="D3289" s="152"/>
      <c r="E3289" s="180"/>
      <c r="F3289" s="155"/>
      <c r="G3289" s="217"/>
      <c r="H3289" s="176"/>
      <c r="I3289" s="183"/>
      <c r="J3289" s="169"/>
      <c r="K3289" s="162"/>
      <c r="L3289" s="162"/>
      <c r="M3289" s="162"/>
      <c r="N3289" s="169"/>
      <c r="O3289" s="183"/>
      <c r="P3289" s="169"/>
      <c r="Q3289" s="183"/>
      <c r="R3289" s="177"/>
      <c r="S3289" s="177"/>
      <c r="T3289" s="177"/>
      <c r="U3289" s="155"/>
      <c r="V3289" s="155" t="b">
        <v>0</v>
      </c>
      <c r="W3289" s="168"/>
      <c r="X3289" s="168"/>
      <c r="Y3289" s="364"/>
      <c r="Z3289" s="169"/>
      <c r="AA3289" s="163" t="str">
        <f t="shared" si="70"/>
        <v>https://shopeefood.vn/bo-suu-tap/</v>
      </c>
      <c r="AB3289" s="351"/>
    </row>
    <row r="3290" spans="1:28" ht="14">
      <c r="A3290" s="151"/>
      <c r="B3290" s="152"/>
      <c r="C3290" s="152"/>
      <c r="D3290" s="152"/>
      <c r="E3290" s="180"/>
      <c r="F3290" s="155"/>
      <c r="G3290" s="217"/>
      <c r="H3290" s="176"/>
      <c r="I3290" s="183"/>
      <c r="J3290" s="169"/>
      <c r="K3290" s="162"/>
      <c r="L3290" s="162"/>
      <c r="M3290" s="162"/>
      <c r="N3290" s="169"/>
      <c r="O3290" s="183"/>
      <c r="P3290" s="169"/>
      <c r="Q3290" s="183"/>
      <c r="R3290" s="177"/>
      <c r="S3290" s="177"/>
      <c r="T3290" s="177"/>
      <c r="U3290" s="155"/>
      <c r="V3290" s="155" t="b">
        <v>0</v>
      </c>
      <c r="W3290" s="168"/>
      <c r="X3290" s="168"/>
      <c r="Y3290" s="364"/>
      <c r="Z3290" s="169"/>
      <c r="AA3290" s="163" t="str">
        <f t="shared" si="70"/>
        <v>https://shopeefood.vn/bo-suu-tap/</v>
      </c>
      <c r="AB3290" s="351"/>
    </row>
    <row r="3291" spans="1:28" ht="14">
      <c r="A3291" s="151"/>
      <c r="B3291" s="152"/>
      <c r="C3291" s="152"/>
      <c r="D3291" s="152"/>
      <c r="E3291" s="180"/>
      <c r="F3291" s="155"/>
      <c r="G3291" s="217"/>
      <c r="H3291" s="176"/>
      <c r="I3291" s="183"/>
      <c r="J3291" s="169"/>
      <c r="K3291" s="162"/>
      <c r="L3291" s="162"/>
      <c r="M3291" s="162"/>
      <c r="N3291" s="169"/>
      <c r="O3291" s="183"/>
      <c r="P3291" s="169"/>
      <c r="Q3291" s="183"/>
      <c r="R3291" s="177"/>
      <c r="S3291" s="177"/>
      <c r="T3291" s="177"/>
      <c r="U3291" s="155"/>
      <c r="V3291" s="155" t="b">
        <v>0</v>
      </c>
      <c r="W3291" s="168"/>
      <c r="X3291" s="168"/>
      <c r="Y3291" s="364"/>
      <c r="Z3291" s="169"/>
      <c r="AA3291" s="163" t="str">
        <f t="shared" si="70"/>
        <v>https://shopeefood.vn/bo-suu-tap/</v>
      </c>
      <c r="AB3291" s="351"/>
    </row>
    <row r="3292" spans="1:28" ht="14">
      <c r="A3292" s="151"/>
      <c r="B3292" s="152"/>
      <c r="C3292" s="152"/>
      <c r="D3292" s="152"/>
      <c r="E3292" s="180"/>
      <c r="F3292" s="155"/>
      <c r="G3292" s="217"/>
      <c r="H3292" s="176"/>
      <c r="I3292" s="183"/>
      <c r="J3292" s="169"/>
      <c r="K3292" s="162"/>
      <c r="L3292" s="162"/>
      <c r="M3292" s="162"/>
      <c r="N3292" s="169"/>
      <c r="O3292" s="183"/>
      <c r="P3292" s="169"/>
      <c r="Q3292" s="183"/>
      <c r="R3292" s="177"/>
      <c r="S3292" s="177"/>
      <c r="T3292" s="177"/>
      <c r="U3292" s="155"/>
      <c r="V3292" s="155" t="b">
        <v>0</v>
      </c>
      <c r="W3292" s="168"/>
      <c r="X3292" s="168"/>
      <c r="Y3292" s="364"/>
      <c r="Z3292" s="169"/>
      <c r="AA3292" s="163" t="str">
        <f t="shared" si="70"/>
        <v>https://shopeefood.vn/bo-suu-tap/</v>
      </c>
      <c r="AB3292" s="351"/>
    </row>
    <row r="3293" spans="1:28" ht="14">
      <c r="A3293" s="151"/>
      <c r="B3293" s="152"/>
      <c r="C3293" s="152"/>
      <c r="D3293" s="152"/>
      <c r="E3293" s="180"/>
      <c r="F3293" s="155"/>
      <c r="G3293" s="217"/>
      <c r="H3293" s="176"/>
      <c r="I3293" s="183"/>
      <c r="J3293" s="169"/>
      <c r="K3293" s="162"/>
      <c r="L3293" s="162"/>
      <c r="M3293" s="162"/>
      <c r="N3293" s="169"/>
      <c r="O3293" s="183"/>
      <c r="P3293" s="169"/>
      <c r="Q3293" s="183"/>
      <c r="R3293" s="177"/>
      <c r="S3293" s="177"/>
      <c r="T3293" s="177"/>
      <c r="U3293" s="155"/>
      <c r="V3293" s="155" t="b">
        <v>0</v>
      </c>
      <c r="W3293" s="168"/>
      <c r="X3293" s="168"/>
      <c r="Y3293" s="364"/>
      <c r="Z3293" s="169"/>
      <c r="AA3293" s="163" t="str">
        <f t="shared" si="70"/>
        <v>https://shopeefood.vn/bo-suu-tap/</v>
      </c>
      <c r="AB3293" s="351"/>
    </row>
    <row r="3294" spans="1:28" ht="14">
      <c r="A3294" s="151"/>
      <c r="B3294" s="152"/>
      <c r="C3294" s="152"/>
      <c r="D3294" s="152"/>
      <c r="E3294" s="180"/>
      <c r="F3294" s="155"/>
      <c r="G3294" s="217"/>
      <c r="H3294" s="176"/>
      <c r="I3294" s="183"/>
      <c r="J3294" s="169"/>
      <c r="K3294" s="162"/>
      <c r="L3294" s="162"/>
      <c r="M3294" s="162"/>
      <c r="N3294" s="169"/>
      <c r="O3294" s="183"/>
      <c r="P3294" s="169"/>
      <c r="Q3294" s="183"/>
      <c r="R3294" s="177"/>
      <c r="S3294" s="177"/>
      <c r="T3294" s="177"/>
      <c r="U3294" s="155"/>
      <c r="V3294" s="155" t="b">
        <v>0</v>
      </c>
      <c r="W3294" s="168"/>
      <c r="X3294" s="168"/>
      <c r="Y3294" s="364"/>
      <c r="Z3294" s="169"/>
      <c r="AA3294" s="163" t="str">
        <f t="shared" si="70"/>
        <v>https://shopeefood.vn/bo-suu-tap/</v>
      </c>
      <c r="AB3294" s="351"/>
    </row>
    <row r="3295" spans="1:28" ht="14">
      <c r="A3295" s="151"/>
      <c r="B3295" s="152"/>
      <c r="C3295" s="152"/>
      <c r="D3295" s="152"/>
      <c r="E3295" s="180"/>
      <c r="F3295" s="155"/>
      <c r="G3295" s="217"/>
      <c r="H3295" s="176"/>
      <c r="I3295" s="183"/>
      <c r="J3295" s="169"/>
      <c r="K3295" s="162"/>
      <c r="L3295" s="162"/>
      <c r="M3295" s="162"/>
      <c r="N3295" s="169"/>
      <c r="O3295" s="183"/>
      <c r="P3295" s="169"/>
      <c r="Q3295" s="183"/>
      <c r="R3295" s="177"/>
      <c r="S3295" s="177"/>
      <c r="T3295" s="177"/>
      <c r="U3295" s="155"/>
      <c r="V3295" s="155" t="b">
        <v>0</v>
      </c>
      <c r="W3295" s="168"/>
      <c r="X3295" s="168"/>
      <c r="Y3295" s="364"/>
      <c r="Z3295" s="169"/>
      <c r="AA3295" s="163" t="str">
        <f t="shared" si="70"/>
        <v>https://shopeefood.vn/bo-suu-tap/</v>
      </c>
      <c r="AB3295" s="351"/>
    </row>
    <row r="3296" spans="1:28" ht="14">
      <c r="A3296" s="151"/>
      <c r="B3296" s="152"/>
      <c r="C3296" s="152"/>
      <c r="D3296" s="152"/>
      <c r="E3296" s="180"/>
      <c r="F3296" s="155"/>
      <c r="G3296" s="217"/>
      <c r="H3296" s="176"/>
      <c r="I3296" s="183"/>
      <c r="J3296" s="169"/>
      <c r="K3296" s="162"/>
      <c r="L3296" s="162"/>
      <c r="M3296" s="162"/>
      <c r="N3296" s="169"/>
      <c r="O3296" s="183"/>
      <c r="P3296" s="169"/>
      <c r="Q3296" s="183"/>
      <c r="R3296" s="177"/>
      <c r="S3296" s="177"/>
      <c r="T3296" s="177"/>
      <c r="U3296" s="155"/>
      <c r="V3296" s="155" t="b">
        <v>0</v>
      </c>
      <c r="W3296" s="168"/>
      <c r="X3296" s="168"/>
      <c r="Y3296" s="364"/>
      <c r="Z3296" s="169"/>
      <c r="AA3296" s="163" t="str">
        <f t="shared" si="70"/>
        <v>https://shopeefood.vn/bo-suu-tap/</v>
      </c>
      <c r="AB3296" s="351"/>
    </row>
    <row r="3297" spans="1:28" ht="14">
      <c r="A3297" s="151"/>
      <c r="B3297" s="152"/>
      <c r="C3297" s="152"/>
      <c r="D3297" s="152"/>
      <c r="E3297" s="180"/>
      <c r="F3297" s="155"/>
      <c r="G3297" s="217"/>
      <c r="H3297" s="176"/>
      <c r="I3297" s="183"/>
      <c r="J3297" s="169"/>
      <c r="K3297" s="162"/>
      <c r="L3297" s="162"/>
      <c r="M3297" s="162"/>
      <c r="N3297" s="169"/>
      <c r="O3297" s="183"/>
      <c r="P3297" s="169"/>
      <c r="Q3297" s="183"/>
      <c r="R3297" s="177"/>
      <c r="S3297" s="177"/>
      <c r="T3297" s="177"/>
      <c r="U3297" s="155"/>
      <c r="V3297" s="155" t="b">
        <v>0</v>
      </c>
      <c r="W3297" s="168"/>
      <c r="X3297" s="168"/>
      <c r="Y3297" s="364"/>
      <c r="Z3297" s="169"/>
      <c r="AA3297" s="163" t="str">
        <f t="shared" si="70"/>
        <v>https://shopeefood.vn/bo-suu-tap/</v>
      </c>
      <c r="AB3297" s="351"/>
    </row>
    <row r="3298" spans="1:28" ht="14">
      <c r="A3298" s="151"/>
      <c r="B3298" s="152"/>
      <c r="C3298" s="152"/>
      <c r="D3298" s="152"/>
      <c r="E3298" s="180"/>
      <c r="F3298" s="155"/>
      <c r="G3298" s="217"/>
      <c r="H3298" s="176"/>
      <c r="I3298" s="183"/>
      <c r="J3298" s="169"/>
      <c r="K3298" s="162"/>
      <c r="L3298" s="162"/>
      <c r="M3298" s="162"/>
      <c r="N3298" s="169"/>
      <c r="O3298" s="183"/>
      <c r="P3298" s="169"/>
      <c r="Q3298" s="183"/>
      <c r="R3298" s="177"/>
      <c r="S3298" s="177"/>
      <c r="T3298" s="177"/>
      <c r="U3298" s="155"/>
      <c r="V3298" s="155" t="b">
        <v>0</v>
      </c>
      <c r="W3298" s="168"/>
      <c r="X3298" s="168"/>
      <c r="Y3298" s="364"/>
      <c r="Z3298" s="169"/>
      <c r="AA3298" s="163" t="str">
        <f t="shared" si="70"/>
        <v>https://shopeefood.vn/bo-suu-tap/</v>
      </c>
      <c r="AB3298" s="351"/>
    </row>
    <row r="3299" spans="1:28" ht="14">
      <c r="A3299" s="151"/>
      <c r="B3299" s="152"/>
      <c r="C3299" s="152"/>
      <c r="D3299" s="152"/>
      <c r="E3299" s="180"/>
      <c r="F3299" s="155"/>
      <c r="G3299" s="217"/>
      <c r="H3299" s="176"/>
      <c r="I3299" s="183"/>
      <c r="J3299" s="169"/>
      <c r="K3299" s="162"/>
      <c r="L3299" s="162"/>
      <c r="M3299" s="162"/>
      <c r="N3299" s="169"/>
      <c r="O3299" s="183"/>
      <c r="P3299" s="169"/>
      <c r="Q3299" s="183"/>
      <c r="R3299" s="177"/>
      <c r="S3299" s="177"/>
      <c r="T3299" s="177"/>
      <c r="U3299" s="155"/>
      <c r="V3299" s="155" t="b">
        <v>0</v>
      </c>
      <c r="W3299" s="168"/>
      <c r="X3299" s="168"/>
      <c r="Y3299" s="364"/>
      <c r="Z3299" s="169"/>
      <c r="AA3299" s="163" t="str">
        <f t="shared" si="70"/>
        <v>https://shopeefood.vn/bo-suu-tap/</v>
      </c>
      <c r="AB3299" s="351"/>
    </row>
    <row r="3300" spans="1:28" ht="14">
      <c r="A3300" s="151"/>
      <c r="B3300" s="152"/>
      <c r="C3300" s="152"/>
      <c r="D3300" s="152"/>
      <c r="E3300" s="180"/>
      <c r="F3300" s="155"/>
      <c r="G3300" s="217"/>
      <c r="H3300" s="176"/>
      <c r="I3300" s="183"/>
      <c r="J3300" s="169"/>
      <c r="K3300" s="162"/>
      <c r="L3300" s="162"/>
      <c r="M3300" s="162"/>
      <c r="N3300" s="169"/>
      <c r="O3300" s="183"/>
      <c r="P3300" s="169"/>
      <c r="Q3300" s="183"/>
      <c r="R3300" s="177"/>
      <c r="S3300" s="177"/>
      <c r="T3300" s="177"/>
      <c r="U3300" s="155"/>
      <c r="V3300" s="155" t="b">
        <v>0</v>
      </c>
      <c r="W3300" s="168"/>
      <c r="X3300" s="168"/>
      <c r="Y3300" s="364"/>
      <c r="Z3300" s="169"/>
      <c r="AA3300" s="163" t="str">
        <f t="shared" si="70"/>
        <v>https://shopeefood.vn/bo-suu-tap/</v>
      </c>
      <c r="AB3300" s="351"/>
    </row>
    <row r="3301" spans="1:28" ht="14">
      <c r="A3301" s="151"/>
      <c r="B3301" s="152"/>
      <c r="C3301" s="152"/>
      <c r="D3301" s="152"/>
      <c r="E3301" s="180"/>
      <c r="F3301" s="155"/>
      <c r="G3301" s="217"/>
      <c r="H3301" s="176"/>
      <c r="I3301" s="183"/>
      <c r="J3301" s="169"/>
      <c r="K3301" s="162"/>
      <c r="L3301" s="162"/>
      <c r="M3301" s="162"/>
      <c r="N3301" s="169"/>
      <c r="O3301" s="183"/>
      <c r="P3301" s="169"/>
      <c r="Q3301" s="183"/>
      <c r="R3301" s="177"/>
      <c r="S3301" s="177"/>
      <c r="T3301" s="177"/>
      <c r="U3301" s="155"/>
      <c r="V3301" s="155" t="b">
        <v>0</v>
      </c>
      <c r="W3301" s="168"/>
      <c r="X3301" s="168"/>
      <c r="Y3301" s="364"/>
      <c r="Z3301" s="169"/>
      <c r="AA3301" s="163" t="str">
        <f t="shared" si="70"/>
        <v>https://shopeefood.vn/bo-suu-tap/</v>
      </c>
      <c r="AB3301" s="351"/>
    </row>
    <row r="3302" spans="1:28" ht="14">
      <c r="A3302" s="151"/>
      <c r="B3302" s="152"/>
      <c r="C3302" s="152"/>
      <c r="D3302" s="152"/>
      <c r="E3302" s="180"/>
      <c r="F3302" s="155"/>
      <c r="G3302" s="217"/>
      <c r="H3302" s="176"/>
      <c r="I3302" s="183"/>
      <c r="J3302" s="169"/>
      <c r="K3302" s="162"/>
      <c r="L3302" s="162"/>
      <c r="M3302" s="162"/>
      <c r="N3302" s="169"/>
      <c r="O3302" s="183"/>
      <c r="P3302" s="169"/>
      <c r="Q3302" s="183"/>
      <c r="R3302" s="177"/>
      <c r="S3302" s="177"/>
      <c r="T3302" s="177"/>
      <c r="U3302" s="155"/>
      <c r="V3302" s="155" t="b">
        <v>0</v>
      </c>
      <c r="W3302" s="168"/>
      <c r="X3302" s="168"/>
      <c r="Y3302" s="364"/>
      <c r="Z3302" s="169"/>
      <c r="AA3302" s="163" t="str">
        <f t="shared" si="70"/>
        <v>https://shopeefood.vn/bo-suu-tap/</v>
      </c>
      <c r="AB3302" s="351"/>
    </row>
    <row r="3303" spans="1:28" ht="14">
      <c r="A3303" s="151"/>
      <c r="B3303" s="152"/>
      <c r="C3303" s="152"/>
      <c r="D3303" s="152"/>
      <c r="E3303" s="180"/>
      <c r="F3303" s="155"/>
      <c r="G3303" s="217"/>
      <c r="H3303" s="176"/>
      <c r="I3303" s="183"/>
      <c r="J3303" s="169"/>
      <c r="K3303" s="162"/>
      <c r="L3303" s="162"/>
      <c r="M3303" s="162"/>
      <c r="N3303" s="169"/>
      <c r="O3303" s="183"/>
      <c r="P3303" s="169"/>
      <c r="Q3303" s="183"/>
      <c r="R3303" s="177"/>
      <c r="S3303" s="177"/>
      <c r="T3303" s="177"/>
      <c r="U3303" s="155"/>
      <c r="V3303" s="155" t="b">
        <v>0</v>
      </c>
      <c r="W3303" s="168"/>
      <c r="X3303" s="168"/>
      <c r="Y3303" s="364"/>
      <c r="Z3303" s="169"/>
      <c r="AA3303" s="163" t="str">
        <f t="shared" si="70"/>
        <v>https://shopeefood.vn/bo-suu-tap/</v>
      </c>
      <c r="AB3303" s="351"/>
    </row>
    <row r="3304" spans="1:28" ht="14">
      <c r="A3304" s="151"/>
      <c r="B3304" s="152"/>
      <c r="C3304" s="152"/>
      <c r="D3304" s="152"/>
      <c r="E3304" s="180"/>
      <c r="F3304" s="155"/>
      <c r="G3304" s="217"/>
      <c r="H3304" s="176"/>
      <c r="I3304" s="183"/>
      <c r="J3304" s="169"/>
      <c r="K3304" s="162"/>
      <c r="L3304" s="162"/>
      <c r="M3304" s="162"/>
      <c r="N3304" s="169"/>
      <c r="O3304" s="183"/>
      <c r="P3304" s="169"/>
      <c r="Q3304" s="183"/>
      <c r="R3304" s="177"/>
      <c r="S3304" s="177"/>
      <c r="T3304" s="177"/>
      <c r="U3304" s="155"/>
      <c r="V3304" s="155" t="b">
        <v>0</v>
      </c>
      <c r="W3304" s="168"/>
      <c r="X3304" s="168"/>
      <c r="Y3304" s="364"/>
      <c r="Z3304" s="169"/>
      <c r="AA3304" s="163" t="str">
        <f t="shared" si="70"/>
        <v>https://shopeefood.vn/bo-suu-tap/</v>
      </c>
      <c r="AB3304" s="351"/>
    </row>
    <row r="3305" spans="1:28" ht="14">
      <c r="A3305" s="151"/>
      <c r="B3305" s="152"/>
      <c r="C3305" s="152"/>
      <c r="D3305" s="152"/>
      <c r="E3305" s="180"/>
      <c r="F3305" s="155"/>
      <c r="G3305" s="217"/>
      <c r="H3305" s="176"/>
      <c r="I3305" s="183"/>
      <c r="J3305" s="169"/>
      <c r="K3305" s="162"/>
      <c r="L3305" s="162"/>
      <c r="M3305" s="162"/>
      <c r="N3305" s="169"/>
      <c r="O3305" s="183"/>
      <c r="P3305" s="169"/>
      <c r="Q3305" s="183"/>
      <c r="R3305" s="177"/>
      <c r="S3305" s="177"/>
      <c r="T3305" s="177"/>
      <c r="U3305" s="155"/>
      <c r="V3305" s="155" t="b">
        <v>0</v>
      </c>
      <c r="W3305" s="168"/>
      <c r="X3305" s="168"/>
      <c r="Y3305" s="364"/>
      <c r="Z3305" s="169"/>
      <c r="AA3305" s="163" t="str">
        <f t="shared" si="70"/>
        <v>https://shopeefood.vn/bo-suu-tap/</v>
      </c>
      <c r="AB3305" s="351"/>
    </row>
    <row r="3306" spans="1:28" ht="14">
      <c r="A3306" s="151"/>
      <c r="B3306" s="152"/>
      <c r="C3306" s="152"/>
      <c r="D3306" s="152"/>
      <c r="E3306" s="180"/>
      <c r="F3306" s="155"/>
      <c r="G3306" s="217"/>
      <c r="H3306" s="176"/>
      <c r="I3306" s="183"/>
      <c r="J3306" s="169"/>
      <c r="K3306" s="162"/>
      <c r="L3306" s="162"/>
      <c r="M3306" s="162"/>
      <c r="N3306" s="169"/>
      <c r="O3306" s="183"/>
      <c r="P3306" s="169"/>
      <c r="Q3306" s="183"/>
      <c r="R3306" s="177"/>
      <c r="S3306" s="177"/>
      <c r="T3306" s="177"/>
      <c r="U3306" s="155"/>
      <c r="V3306" s="155" t="b">
        <v>0</v>
      </c>
      <c r="W3306" s="168"/>
      <c r="X3306" s="168"/>
      <c r="Y3306" s="364"/>
      <c r="Z3306" s="169"/>
      <c r="AA3306" s="163" t="str">
        <f t="shared" si="70"/>
        <v>https://shopeefood.vn/bo-suu-tap/</v>
      </c>
      <c r="AB3306" s="351"/>
    </row>
    <row r="3307" spans="1:28" ht="14">
      <c r="A3307" s="151"/>
      <c r="B3307" s="152"/>
      <c r="C3307" s="152"/>
      <c r="D3307" s="152"/>
      <c r="E3307" s="180"/>
      <c r="F3307" s="155"/>
      <c r="G3307" s="217"/>
      <c r="H3307" s="176"/>
      <c r="I3307" s="183"/>
      <c r="J3307" s="169"/>
      <c r="K3307" s="162"/>
      <c r="L3307" s="162"/>
      <c r="M3307" s="162"/>
      <c r="N3307" s="169"/>
      <c r="O3307" s="183"/>
      <c r="P3307" s="169"/>
      <c r="Q3307" s="183"/>
      <c r="R3307" s="177"/>
      <c r="S3307" s="177"/>
      <c r="T3307" s="177"/>
      <c r="U3307" s="155"/>
      <c r="V3307" s="155" t="b">
        <v>0</v>
      </c>
      <c r="W3307" s="168"/>
      <c r="X3307" s="168"/>
      <c r="Y3307" s="364"/>
      <c r="Z3307" s="169"/>
      <c r="AA3307" s="163" t="str">
        <f t="shared" si="70"/>
        <v>https://shopeefood.vn/bo-suu-tap/</v>
      </c>
      <c r="AB3307" s="351"/>
    </row>
    <row r="3308" spans="1:28" ht="14">
      <c r="A3308" s="151"/>
      <c r="B3308" s="152"/>
      <c r="C3308" s="152"/>
      <c r="D3308" s="152"/>
      <c r="E3308" s="180"/>
      <c r="F3308" s="155"/>
      <c r="G3308" s="217"/>
      <c r="H3308" s="176"/>
      <c r="I3308" s="183"/>
      <c r="J3308" s="169"/>
      <c r="K3308" s="162"/>
      <c r="L3308" s="162"/>
      <c r="M3308" s="162"/>
      <c r="N3308" s="169"/>
      <c r="O3308" s="183"/>
      <c r="P3308" s="169"/>
      <c r="Q3308" s="183"/>
      <c r="R3308" s="177"/>
      <c r="S3308" s="177"/>
      <c r="T3308" s="177"/>
      <c r="U3308" s="155"/>
      <c r="V3308" s="155" t="b">
        <v>0</v>
      </c>
      <c r="W3308" s="168"/>
      <c r="X3308" s="168"/>
      <c r="Y3308" s="364"/>
      <c r="Z3308" s="169"/>
      <c r="AA3308" s="163" t="str">
        <f t="shared" si="70"/>
        <v>https://shopeefood.vn/bo-suu-tap/</v>
      </c>
      <c r="AB3308" s="351"/>
    </row>
    <row r="3309" spans="1:28" ht="14">
      <c r="A3309" s="151"/>
      <c r="B3309" s="152"/>
      <c r="C3309" s="152"/>
      <c r="D3309" s="152"/>
      <c r="E3309" s="180"/>
      <c r="F3309" s="155"/>
      <c r="G3309" s="217"/>
      <c r="H3309" s="176"/>
      <c r="I3309" s="183"/>
      <c r="J3309" s="169"/>
      <c r="K3309" s="162"/>
      <c r="L3309" s="162"/>
      <c r="M3309" s="162"/>
      <c r="N3309" s="169"/>
      <c r="O3309" s="183"/>
      <c r="P3309" s="169"/>
      <c r="Q3309" s="183"/>
      <c r="R3309" s="177"/>
      <c r="S3309" s="177"/>
      <c r="T3309" s="177"/>
      <c r="U3309" s="155"/>
      <c r="V3309" s="155" t="b">
        <v>0</v>
      </c>
      <c r="W3309" s="168"/>
      <c r="X3309" s="168"/>
      <c r="Y3309" s="364"/>
      <c r="Z3309" s="169"/>
      <c r="AA3309" s="163" t="str">
        <f t="shared" si="70"/>
        <v>https://shopeefood.vn/bo-suu-tap/</v>
      </c>
      <c r="AB3309" s="351"/>
    </row>
    <row r="3310" spans="1:28" ht="14">
      <c r="A3310" s="151"/>
      <c r="B3310" s="152"/>
      <c r="C3310" s="152"/>
      <c r="D3310" s="152"/>
      <c r="E3310" s="180"/>
      <c r="F3310" s="155"/>
      <c r="G3310" s="217"/>
      <c r="H3310" s="176"/>
      <c r="I3310" s="183"/>
      <c r="J3310" s="169"/>
      <c r="K3310" s="162"/>
      <c r="L3310" s="162"/>
      <c r="M3310" s="162"/>
      <c r="N3310" s="169"/>
      <c r="O3310" s="183"/>
      <c r="P3310" s="169"/>
      <c r="Q3310" s="183"/>
      <c r="R3310" s="177"/>
      <c r="S3310" s="177"/>
      <c r="T3310" s="177"/>
      <c r="U3310" s="155"/>
      <c r="V3310" s="155" t="b">
        <v>0</v>
      </c>
      <c r="W3310" s="168"/>
      <c r="X3310" s="168"/>
      <c r="Y3310" s="364"/>
      <c r="Z3310" s="169"/>
      <c r="AA3310" s="163" t="str">
        <f t="shared" si="70"/>
        <v>https://shopeefood.vn/bo-suu-tap/</v>
      </c>
      <c r="AB3310" s="351"/>
    </row>
    <row r="3311" spans="1:28" ht="14">
      <c r="A3311" s="151"/>
      <c r="B3311" s="152"/>
      <c r="C3311" s="152"/>
      <c r="D3311" s="152"/>
      <c r="E3311" s="180"/>
      <c r="F3311" s="155"/>
      <c r="G3311" s="217"/>
      <c r="H3311" s="176"/>
      <c r="I3311" s="183"/>
      <c r="J3311" s="169"/>
      <c r="K3311" s="162"/>
      <c r="L3311" s="162"/>
      <c r="M3311" s="162"/>
      <c r="N3311" s="169"/>
      <c r="O3311" s="183"/>
      <c r="P3311" s="169"/>
      <c r="Q3311" s="183"/>
      <c r="R3311" s="177"/>
      <c r="S3311" s="177"/>
      <c r="T3311" s="177"/>
      <c r="U3311" s="155"/>
      <c r="V3311" s="155" t="b">
        <v>0</v>
      </c>
      <c r="W3311" s="168"/>
      <c r="X3311" s="168"/>
      <c r="Y3311" s="364"/>
      <c r="Z3311" s="169"/>
      <c r="AA3311" s="163" t="str">
        <f t="shared" si="70"/>
        <v>https://shopeefood.vn/bo-suu-tap/</v>
      </c>
      <c r="AB3311" s="351"/>
    </row>
    <row r="3312" spans="1:28" ht="14">
      <c r="A3312" s="151"/>
      <c r="B3312" s="152"/>
      <c r="C3312" s="152"/>
      <c r="D3312" s="152"/>
      <c r="E3312" s="180"/>
      <c r="F3312" s="155"/>
      <c r="G3312" s="217"/>
      <c r="H3312" s="176"/>
      <c r="I3312" s="183"/>
      <c r="J3312" s="169"/>
      <c r="K3312" s="162"/>
      <c r="L3312" s="162"/>
      <c r="M3312" s="162"/>
      <c r="N3312" s="169"/>
      <c r="O3312" s="183"/>
      <c r="P3312" s="169"/>
      <c r="Q3312" s="183"/>
      <c r="R3312" s="177"/>
      <c r="S3312" s="177"/>
      <c r="T3312" s="177"/>
      <c r="U3312" s="155"/>
      <c r="V3312" s="155" t="b">
        <v>0</v>
      </c>
      <c r="W3312" s="168"/>
      <c r="X3312" s="168"/>
      <c r="Y3312" s="364"/>
      <c r="Z3312" s="169"/>
      <c r="AA3312" s="163" t="str">
        <f t="shared" si="70"/>
        <v>https://shopeefood.vn/bo-suu-tap/</v>
      </c>
      <c r="AB3312" s="351"/>
    </row>
    <row r="3313" spans="1:28" ht="14">
      <c r="A3313" s="151"/>
      <c r="B3313" s="152"/>
      <c r="C3313" s="152"/>
      <c r="D3313" s="152"/>
      <c r="E3313" s="180"/>
      <c r="F3313" s="155"/>
      <c r="G3313" s="217"/>
      <c r="H3313" s="176"/>
      <c r="I3313" s="183"/>
      <c r="J3313" s="169"/>
      <c r="K3313" s="162"/>
      <c r="L3313" s="162"/>
      <c r="M3313" s="162"/>
      <c r="N3313" s="169"/>
      <c r="O3313" s="183"/>
      <c r="P3313" s="169"/>
      <c r="Q3313" s="183"/>
      <c r="R3313" s="177"/>
      <c r="S3313" s="177"/>
      <c r="T3313" s="177"/>
      <c r="U3313" s="155"/>
      <c r="V3313" s="155" t="b">
        <v>0</v>
      </c>
      <c r="W3313" s="168"/>
      <c r="X3313" s="168"/>
      <c r="Y3313" s="364"/>
      <c r="Z3313" s="169"/>
      <c r="AA3313" s="163" t="str">
        <f t="shared" si="70"/>
        <v>https://shopeefood.vn/bo-suu-tap/</v>
      </c>
      <c r="AB3313" s="351"/>
    </row>
    <row r="3314" spans="1:28" ht="14">
      <c r="A3314" s="151"/>
      <c r="B3314" s="152"/>
      <c r="C3314" s="152"/>
      <c r="D3314" s="152"/>
      <c r="E3314" s="180"/>
      <c r="F3314" s="155"/>
      <c r="G3314" s="217"/>
      <c r="H3314" s="176"/>
      <c r="I3314" s="183"/>
      <c r="J3314" s="169"/>
      <c r="K3314" s="162"/>
      <c r="L3314" s="162"/>
      <c r="M3314" s="162"/>
      <c r="N3314" s="169"/>
      <c r="O3314" s="183"/>
      <c r="P3314" s="169"/>
      <c r="Q3314" s="183"/>
      <c r="R3314" s="177"/>
      <c r="S3314" s="177"/>
      <c r="T3314" s="177"/>
      <c r="U3314" s="155"/>
      <c r="V3314" s="155" t="b">
        <v>0</v>
      </c>
      <c r="W3314" s="168"/>
      <c r="X3314" s="168"/>
      <c r="Y3314" s="364"/>
      <c r="Z3314" s="169"/>
      <c r="AA3314" s="163" t="str">
        <f t="shared" si="70"/>
        <v>https://shopeefood.vn/bo-suu-tap/</v>
      </c>
      <c r="AB3314" s="351"/>
    </row>
    <row r="3315" spans="1:28" ht="14">
      <c r="A3315" s="151"/>
      <c r="B3315" s="152"/>
      <c r="C3315" s="152"/>
      <c r="D3315" s="152"/>
      <c r="E3315" s="180"/>
      <c r="F3315" s="155"/>
      <c r="G3315" s="217"/>
      <c r="H3315" s="176"/>
      <c r="I3315" s="183"/>
      <c r="J3315" s="169"/>
      <c r="K3315" s="162"/>
      <c r="L3315" s="162"/>
      <c r="M3315" s="162"/>
      <c r="N3315" s="169"/>
      <c r="O3315" s="183"/>
      <c r="P3315" s="169"/>
      <c r="Q3315" s="183"/>
      <c r="R3315" s="177"/>
      <c r="S3315" s="177"/>
      <c r="T3315" s="177"/>
      <c r="U3315" s="155"/>
      <c r="V3315" s="155" t="b">
        <v>0</v>
      </c>
      <c r="W3315" s="168"/>
      <c r="X3315" s="168"/>
      <c r="Y3315" s="364"/>
      <c r="Z3315" s="169"/>
      <c r="AA3315" s="163" t="str">
        <f t="shared" si="70"/>
        <v>https://shopeefood.vn/bo-suu-tap/</v>
      </c>
      <c r="AB3315" s="351"/>
    </row>
    <row r="3316" spans="1:28" ht="14">
      <c r="A3316" s="151"/>
      <c r="B3316" s="152"/>
      <c r="C3316" s="152"/>
      <c r="D3316" s="152"/>
      <c r="E3316" s="180"/>
      <c r="F3316" s="155"/>
      <c r="G3316" s="217"/>
      <c r="H3316" s="176"/>
      <c r="I3316" s="183"/>
      <c r="J3316" s="169"/>
      <c r="K3316" s="162"/>
      <c r="L3316" s="162"/>
      <c r="M3316" s="162"/>
      <c r="N3316" s="169"/>
      <c r="O3316" s="183"/>
      <c r="P3316" s="169"/>
      <c r="Q3316" s="183"/>
      <c r="R3316" s="177"/>
      <c r="S3316" s="177"/>
      <c r="T3316" s="177"/>
      <c r="U3316" s="155"/>
      <c r="V3316" s="155" t="b">
        <v>0</v>
      </c>
      <c r="W3316" s="168"/>
      <c r="X3316" s="168"/>
      <c r="Y3316" s="364"/>
      <c r="Z3316" s="169"/>
      <c r="AA3316" s="163" t="str">
        <f t="shared" si="70"/>
        <v>https://shopeefood.vn/bo-suu-tap/</v>
      </c>
      <c r="AB3316" s="351"/>
    </row>
    <row r="3317" spans="1:28" ht="14">
      <c r="A3317" s="151"/>
      <c r="B3317" s="152"/>
      <c r="C3317" s="152"/>
      <c r="D3317" s="152"/>
      <c r="E3317" s="180"/>
      <c r="F3317" s="155"/>
      <c r="G3317" s="217"/>
      <c r="H3317" s="176"/>
      <c r="I3317" s="183"/>
      <c r="J3317" s="169"/>
      <c r="K3317" s="162"/>
      <c r="L3317" s="162"/>
      <c r="M3317" s="162"/>
      <c r="N3317" s="169"/>
      <c r="O3317" s="183"/>
      <c r="P3317" s="169"/>
      <c r="Q3317" s="183"/>
      <c r="R3317" s="177"/>
      <c r="S3317" s="177"/>
      <c r="T3317" s="177"/>
      <c r="U3317" s="155"/>
      <c r="V3317" s="155" t="b">
        <v>0</v>
      </c>
      <c r="W3317" s="168"/>
      <c r="X3317" s="168"/>
      <c r="Y3317" s="364"/>
      <c r="Z3317" s="169"/>
      <c r="AA3317" s="163" t="str">
        <f t="shared" si="70"/>
        <v>https://shopeefood.vn/bo-suu-tap/</v>
      </c>
      <c r="AB3317" s="351"/>
    </row>
    <row r="3318" spans="1:28" ht="14">
      <c r="A3318" s="151"/>
      <c r="B3318" s="152"/>
      <c r="C3318" s="152"/>
      <c r="D3318" s="152"/>
      <c r="E3318" s="180"/>
      <c r="F3318" s="155"/>
      <c r="G3318" s="217"/>
      <c r="H3318" s="176"/>
      <c r="I3318" s="183"/>
      <c r="J3318" s="169"/>
      <c r="K3318" s="162"/>
      <c r="L3318" s="162"/>
      <c r="M3318" s="162"/>
      <c r="N3318" s="169"/>
      <c r="O3318" s="183"/>
      <c r="P3318" s="169"/>
      <c r="Q3318" s="183"/>
      <c r="R3318" s="177"/>
      <c r="S3318" s="177"/>
      <c r="T3318" s="177"/>
      <c r="U3318" s="155"/>
      <c r="V3318" s="155" t="b">
        <v>0</v>
      </c>
      <c r="W3318" s="168"/>
      <c r="X3318" s="168"/>
      <c r="Y3318" s="364"/>
      <c r="Z3318" s="169"/>
      <c r="AA3318" s="163" t="str">
        <f t="shared" si="70"/>
        <v>https://shopeefood.vn/bo-suu-tap/</v>
      </c>
      <c r="AB3318" s="351"/>
    </row>
    <row r="3319" spans="1:28" ht="14">
      <c r="A3319" s="151"/>
      <c r="B3319" s="152"/>
      <c r="C3319" s="152"/>
      <c r="D3319" s="152"/>
      <c r="E3319" s="180"/>
      <c r="F3319" s="155"/>
      <c r="G3319" s="217"/>
      <c r="H3319" s="176"/>
      <c r="I3319" s="183"/>
      <c r="J3319" s="169"/>
      <c r="K3319" s="162"/>
      <c r="L3319" s="162"/>
      <c r="M3319" s="162"/>
      <c r="N3319" s="169"/>
      <c r="O3319" s="183"/>
      <c r="P3319" s="169"/>
      <c r="Q3319" s="183"/>
      <c r="R3319" s="177"/>
      <c r="S3319" s="177"/>
      <c r="T3319" s="177"/>
      <c r="U3319" s="155"/>
      <c r="V3319" s="155" t="b">
        <v>0</v>
      </c>
      <c r="W3319" s="168"/>
      <c r="X3319" s="168"/>
      <c r="Y3319" s="364"/>
      <c r="Z3319" s="169"/>
      <c r="AA3319" s="163" t="str">
        <f t="shared" si="70"/>
        <v>https://shopeefood.vn/bo-suu-tap/</v>
      </c>
      <c r="AB3319" s="351"/>
    </row>
    <row r="3320" spans="1:28" ht="14">
      <c r="A3320" s="151"/>
      <c r="B3320" s="152"/>
      <c r="C3320" s="152"/>
      <c r="D3320" s="152"/>
      <c r="E3320" s="180"/>
      <c r="F3320" s="155"/>
      <c r="G3320" s="217"/>
      <c r="H3320" s="176"/>
      <c r="I3320" s="183"/>
      <c r="J3320" s="169"/>
      <c r="K3320" s="162"/>
      <c r="L3320" s="162"/>
      <c r="M3320" s="162"/>
      <c r="N3320" s="169"/>
      <c r="O3320" s="183"/>
      <c r="P3320" s="169"/>
      <c r="Q3320" s="183"/>
      <c r="R3320" s="177"/>
      <c r="S3320" s="177"/>
      <c r="T3320" s="177"/>
      <c r="U3320" s="155"/>
      <c r="V3320" s="155" t="b">
        <v>0</v>
      </c>
      <c r="W3320" s="168"/>
      <c r="X3320" s="168"/>
      <c r="Y3320" s="364"/>
      <c r="Z3320" s="169"/>
      <c r="AA3320" s="163" t="str">
        <f t="shared" si="70"/>
        <v>https://shopeefood.vn/bo-suu-tap/</v>
      </c>
      <c r="AB3320" s="351"/>
    </row>
    <row r="3321" spans="1:28" ht="14">
      <c r="A3321" s="151"/>
      <c r="B3321" s="152"/>
      <c r="C3321" s="152"/>
      <c r="D3321" s="152"/>
      <c r="E3321" s="180"/>
      <c r="F3321" s="155"/>
      <c r="G3321" s="217"/>
      <c r="H3321" s="176"/>
      <c r="I3321" s="183"/>
      <c r="J3321" s="169"/>
      <c r="K3321" s="162"/>
      <c r="L3321" s="162"/>
      <c r="M3321" s="162"/>
      <c r="N3321" s="169"/>
      <c r="O3321" s="183"/>
      <c r="P3321" s="169"/>
      <c r="Q3321" s="183"/>
      <c r="R3321" s="177"/>
      <c r="S3321" s="177"/>
      <c r="T3321" s="177"/>
      <c r="U3321" s="155"/>
      <c r="V3321" s="155" t="b">
        <v>0</v>
      </c>
      <c r="W3321" s="168"/>
      <c r="X3321" s="168"/>
      <c r="Y3321" s="364"/>
      <c r="Z3321" s="169"/>
      <c r="AA3321" s="163" t="str">
        <f t="shared" si="70"/>
        <v>https://shopeefood.vn/bo-suu-tap/</v>
      </c>
      <c r="AB3321" s="351"/>
    </row>
    <row r="3322" spans="1:28" ht="14">
      <c r="A3322" s="151"/>
      <c r="B3322" s="152"/>
      <c r="C3322" s="152"/>
      <c r="D3322" s="152"/>
      <c r="E3322" s="180"/>
      <c r="F3322" s="155"/>
      <c r="G3322" s="217"/>
      <c r="H3322" s="176"/>
      <c r="I3322" s="183"/>
      <c r="J3322" s="169"/>
      <c r="K3322" s="162"/>
      <c r="L3322" s="162"/>
      <c r="M3322" s="162"/>
      <c r="N3322" s="169"/>
      <c r="O3322" s="183"/>
      <c r="P3322" s="169"/>
      <c r="Q3322" s="183"/>
      <c r="R3322" s="177"/>
      <c r="S3322" s="177"/>
      <c r="T3322" s="177"/>
      <c r="U3322" s="155"/>
      <c r="V3322" s="155" t="b">
        <v>0</v>
      </c>
      <c r="W3322" s="168"/>
      <c r="X3322" s="168"/>
      <c r="Y3322" s="364"/>
      <c r="Z3322" s="169"/>
      <c r="AA3322" s="163" t="str">
        <f t="shared" si="70"/>
        <v>https://shopeefood.vn/bo-suu-tap/</v>
      </c>
      <c r="AB3322" s="351"/>
    </row>
    <row r="3323" spans="1:28" ht="14">
      <c r="A3323" s="151"/>
      <c r="B3323" s="152"/>
      <c r="C3323" s="152"/>
      <c r="D3323" s="152"/>
      <c r="E3323" s="180"/>
      <c r="F3323" s="155"/>
      <c r="G3323" s="217"/>
      <c r="H3323" s="176"/>
      <c r="I3323" s="183"/>
      <c r="J3323" s="169"/>
      <c r="K3323" s="162"/>
      <c r="L3323" s="162"/>
      <c r="M3323" s="162"/>
      <c r="N3323" s="169"/>
      <c r="O3323" s="183"/>
      <c r="P3323" s="169"/>
      <c r="Q3323" s="183"/>
      <c r="R3323" s="177"/>
      <c r="S3323" s="177"/>
      <c r="T3323" s="177"/>
      <c r="U3323" s="155"/>
      <c r="V3323" s="155" t="b">
        <v>0</v>
      </c>
      <c r="W3323" s="168"/>
      <c r="X3323" s="168"/>
      <c r="Y3323" s="364"/>
      <c r="Z3323" s="169"/>
      <c r="AA3323" s="163" t="str">
        <f t="shared" si="70"/>
        <v>https://shopeefood.vn/bo-suu-tap/</v>
      </c>
      <c r="AB3323" s="351"/>
    </row>
    <row r="3324" spans="1:28" ht="14">
      <c r="A3324" s="151"/>
      <c r="B3324" s="152"/>
      <c r="C3324" s="152"/>
      <c r="D3324" s="152"/>
      <c r="E3324" s="180"/>
      <c r="F3324" s="155"/>
      <c r="G3324" s="217"/>
      <c r="H3324" s="176"/>
      <c r="I3324" s="183"/>
      <c r="J3324" s="169"/>
      <c r="K3324" s="162"/>
      <c r="L3324" s="162"/>
      <c r="M3324" s="162"/>
      <c r="N3324" s="169"/>
      <c r="O3324" s="183"/>
      <c r="P3324" s="169"/>
      <c r="Q3324" s="183"/>
      <c r="R3324" s="177"/>
      <c r="S3324" s="177"/>
      <c r="T3324" s="177"/>
      <c r="U3324" s="155"/>
      <c r="V3324" s="155" t="b">
        <v>0</v>
      </c>
      <c r="W3324" s="168"/>
      <c r="X3324" s="168"/>
      <c r="Y3324" s="364"/>
      <c r="Z3324" s="169"/>
      <c r="AA3324" s="163" t="str">
        <f t="shared" si="70"/>
        <v>https://shopeefood.vn/bo-suu-tap/</v>
      </c>
      <c r="AB3324" s="351"/>
    </row>
    <row r="3325" spans="1:28" ht="14">
      <c r="A3325" s="151"/>
      <c r="B3325" s="152"/>
      <c r="C3325" s="152"/>
      <c r="D3325" s="152"/>
      <c r="E3325" s="180"/>
      <c r="F3325" s="155"/>
      <c r="G3325" s="217"/>
      <c r="H3325" s="176"/>
      <c r="I3325" s="183"/>
      <c r="J3325" s="169"/>
      <c r="K3325" s="162"/>
      <c r="L3325" s="162"/>
      <c r="M3325" s="162"/>
      <c r="N3325" s="169"/>
      <c r="O3325" s="183"/>
      <c r="P3325" s="169"/>
      <c r="Q3325" s="183"/>
      <c r="R3325" s="177"/>
      <c r="S3325" s="177"/>
      <c r="T3325" s="177"/>
      <c r="U3325" s="155"/>
      <c r="V3325" s="155" t="b">
        <v>0</v>
      </c>
      <c r="W3325" s="168"/>
      <c r="X3325" s="168"/>
      <c r="Y3325" s="364"/>
      <c r="Z3325" s="169"/>
      <c r="AA3325" s="163" t="str">
        <f t="shared" si="70"/>
        <v>https://shopeefood.vn/bo-suu-tap/</v>
      </c>
      <c r="AB3325" s="351"/>
    </row>
    <row r="3326" spans="1:28" ht="14">
      <c r="A3326" s="151"/>
      <c r="B3326" s="152"/>
      <c r="C3326" s="152"/>
      <c r="D3326" s="152"/>
      <c r="E3326" s="180"/>
      <c r="F3326" s="155"/>
      <c r="G3326" s="217"/>
      <c r="H3326" s="176"/>
      <c r="I3326" s="183"/>
      <c r="J3326" s="169"/>
      <c r="K3326" s="162"/>
      <c r="L3326" s="162"/>
      <c r="M3326" s="162"/>
      <c r="N3326" s="169"/>
      <c r="O3326" s="183"/>
      <c r="P3326" s="169"/>
      <c r="Q3326" s="183"/>
      <c r="R3326" s="177"/>
      <c r="S3326" s="177"/>
      <c r="T3326" s="177"/>
      <c r="U3326" s="155"/>
      <c r="V3326" s="155" t="b">
        <v>0</v>
      </c>
      <c r="W3326" s="168"/>
      <c r="X3326" s="168"/>
      <c r="Y3326" s="364"/>
      <c r="Z3326" s="169"/>
      <c r="AA3326" s="163" t="str">
        <f t="shared" si="70"/>
        <v>https://shopeefood.vn/bo-suu-tap/</v>
      </c>
      <c r="AB3326" s="351"/>
    </row>
    <row r="3327" spans="1:28" ht="14">
      <c r="A3327" s="151"/>
      <c r="B3327" s="152"/>
      <c r="C3327" s="152"/>
      <c r="D3327" s="152"/>
      <c r="E3327" s="180"/>
      <c r="F3327" s="155"/>
      <c r="G3327" s="217"/>
      <c r="H3327" s="176"/>
      <c r="I3327" s="183"/>
      <c r="J3327" s="169"/>
      <c r="K3327" s="162"/>
      <c r="L3327" s="162"/>
      <c r="M3327" s="162"/>
      <c r="N3327" s="169"/>
      <c r="O3327" s="183"/>
      <c r="P3327" s="169"/>
      <c r="Q3327" s="183"/>
      <c r="R3327" s="177"/>
      <c r="S3327" s="177"/>
      <c r="T3327" s="177"/>
      <c r="U3327" s="155"/>
      <c r="V3327" s="155" t="b">
        <v>0</v>
      </c>
      <c r="W3327" s="168"/>
      <c r="X3327" s="168"/>
      <c r="Y3327" s="364"/>
      <c r="Z3327" s="169"/>
      <c r="AA3327" s="163" t="str">
        <f t="shared" si="70"/>
        <v>https://shopeefood.vn/bo-suu-tap/</v>
      </c>
      <c r="AB3327" s="351"/>
    </row>
    <row r="3328" spans="1:28" ht="14">
      <c r="A3328" s="151"/>
      <c r="B3328" s="152"/>
      <c r="C3328" s="152"/>
      <c r="D3328" s="152"/>
      <c r="E3328" s="180"/>
      <c r="F3328" s="155"/>
      <c r="G3328" s="217"/>
      <c r="H3328" s="176"/>
      <c r="I3328" s="183"/>
      <c r="J3328" s="169"/>
      <c r="K3328" s="162"/>
      <c r="L3328" s="162"/>
      <c r="M3328" s="162"/>
      <c r="N3328" s="169"/>
      <c r="O3328" s="183"/>
      <c r="P3328" s="169"/>
      <c r="Q3328" s="183"/>
      <c r="R3328" s="177"/>
      <c r="S3328" s="177"/>
      <c r="T3328" s="177"/>
      <c r="U3328" s="155"/>
      <c r="V3328" s="155" t="b">
        <v>0</v>
      </c>
      <c r="W3328" s="168"/>
      <c r="X3328" s="168"/>
      <c r="Y3328" s="364"/>
      <c r="Z3328" s="169"/>
      <c r="AA3328" s="163" t="str">
        <f t="shared" si="70"/>
        <v>https://shopeefood.vn/bo-suu-tap/</v>
      </c>
      <c r="AB3328" s="351"/>
    </row>
    <row r="3329" spans="1:28" ht="14">
      <c r="A3329" s="151"/>
      <c r="B3329" s="152"/>
      <c r="C3329" s="152"/>
      <c r="D3329" s="152"/>
      <c r="E3329" s="180"/>
      <c r="F3329" s="155"/>
      <c r="G3329" s="217"/>
      <c r="H3329" s="176"/>
      <c r="I3329" s="183"/>
      <c r="J3329" s="169"/>
      <c r="K3329" s="162"/>
      <c r="L3329" s="162"/>
      <c r="M3329" s="162"/>
      <c r="N3329" s="169"/>
      <c r="O3329" s="183"/>
      <c r="P3329" s="169"/>
      <c r="Q3329" s="183"/>
      <c r="R3329" s="177"/>
      <c r="S3329" s="177"/>
      <c r="T3329" s="177"/>
      <c r="U3329" s="155"/>
      <c r="V3329" s="155" t="b">
        <v>0</v>
      </c>
      <c r="W3329" s="168"/>
      <c r="X3329" s="168"/>
      <c r="Y3329" s="364"/>
      <c r="Z3329" s="169"/>
      <c r="AA3329" s="163" t="str">
        <f t="shared" si="70"/>
        <v>https://shopeefood.vn/bo-suu-tap/</v>
      </c>
      <c r="AB3329" s="351"/>
    </row>
    <row r="3330" spans="1:28" ht="14">
      <c r="A3330" s="151"/>
      <c r="B3330" s="152"/>
      <c r="C3330" s="152"/>
      <c r="D3330" s="152"/>
      <c r="E3330" s="180"/>
      <c r="F3330" s="155"/>
      <c r="G3330" s="217"/>
      <c r="H3330" s="176"/>
      <c r="I3330" s="183"/>
      <c r="J3330" s="169"/>
      <c r="K3330" s="162"/>
      <c r="L3330" s="162"/>
      <c r="M3330" s="162"/>
      <c r="N3330" s="169"/>
      <c r="O3330" s="183"/>
      <c r="P3330" s="169"/>
      <c r="Q3330" s="183"/>
      <c r="R3330" s="177"/>
      <c r="S3330" s="177"/>
      <c r="T3330" s="177"/>
      <c r="U3330" s="155"/>
      <c r="V3330" s="155" t="b">
        <v>0</v>
      </c>
      <c r="W3330" s="168"/>
      <c r="X3330" s="168"/>
      <c r="Y3330" s="364"/>
      <c r="Z3330" s="169"/>
      <c r="AA3330" s="163" t="str">
        <f t="shared" si="70"/>
        <v>https://shopeefood.vn/bo-suu-tap/</v>
      </c>
      <c r="AB3330" s="351"/>
    </row>
    <row r="3331" spans="1:28" ht="14">
      <c r="A3331" s="151"/>
      <c r="B3331" s="152"/>
      <c r="C3331" s="152"/>
      <c r="D3331" s="152"/>
      <c r="E3331" s="180"/>
      <c r="F3331" s="155"/>
      <c r="G3331" s="217"/>
      <c r="H3331" s="176"/>
      <c r="I3331" s="183"/>
      <c r="J3331" s="169"/>
      <c r="K3331" s="162"/>
      <c r="L3331" s="162"/>
      <c r="M3331" s="162"/>
      <c r="N3331" s="169"/>
      <c r="O3331" s="183"/>
      <c r="P3331" s="169"/>
      <c r="Q3331" s="183"/>
      <c r="R3331" s="177"/>
      <c r="S3331" s="177"/>
      <c r="T3331" s="177"/>
      <c r="U3331" s="155"/>
      <c r="V3331" s="155" t="b">
        <v>0</v>
      </c>
      <c r="W3331" s="168"/>
      <c r="X3331" s="168"/>
      <c r="Y3331" s="364"/>
      <c r="Z3331" s="169"/>
      <c r="AA3331" s="163" t="str">
        <f t="shared" si="70"/>
        <v>https://shopeefood.vn/bo-suu-tap/</v>
      </c>
      <c r="AB3331" s="351"/>
    </row>
    <row r="3332" spans="1:28" ht="14">
      <c r="A3332" s="151"/>
      <c r="B3332" s="152"/>
      <c r="C3332" s="152"/>
      <c r="D3332" s="152"/>
      <c r="E3332" s="180"/>
      <c r="F3332" s="155"/>
      <c r="G3332" s="217"/>
      <c r="H3332" s="176"/>
      <c r="I3332" s="183"/>
      <c r="J3332" s="169"/>
      <c r="K3332" s="162"/>
      <c r="L3332" s="162"/>
      <c r="M3332" s="162"/>
      <c r="N3332" s="169"/>
      <c r="O3332" s="183"/>
      <c r="P3332" s="169"/>
      <c r="Q3332" s="183"/>
      <c r="R3332" s="177"/>
      <c r="S3332" s="177"/>
      <c r="T3332" s="177"/>
      <c r="U3332" s="155"/>
      <c r="V3332" s="155" t="b">
        <v>0</v>
      </c>
      <c r="W3332" s="168"/>
      <c r="X3332" s="168"/>
      <c r="Y3332" s="364"/>
      <c r="Z3332" s="169"/>
      <c r="AA3332" s="163" t="str">
        <f t="shared" si="70"/>
        <v>https://shopeefood.vn/bo-suu-tap/</v>
      </c>
      <c r="AB3332" s="351"/>
    </row>
    <row r="3333" spans="1:28" ht="14">
      <c r="A3333" s="151"/>
      <c r="B3333" s="152"/>
      <c r="C3333" s="152"/>
      <c r="D3333" s="152"/>
      <c r="E3333" s="180"/>
      <c r="F3333" s="155"/>
      <c r="G3333" s="217"/>
      <c r="H3333" s="176"/>
      <c r="I3333" s="183"/>
      <c r="J3333" s="169"/>
      <c r="K3333" s="162"/>
      <c r="L3333" s="162"/>
      <c r="M3333" s="162"/>
      <c r="N3333" s="169"/>
      <c r="O3333" s="183"/>
      <c r="P3333" s="169"/>
      <c r="Q3333" s="183"/>
      <c r="R3333" s="177"/>
      <c r="S3333" s="177"/>
      <c r="T3333" s="177"/>
      <c r="U3333" s="155"/>
      <c r="V3333" s="155" t="b">
        <v>0</v>
      </c>
      <c r="W3333" s="168"/>
      <c r="X3333" s="168"/>
      <c r="Y3333" s="364"/>
      <c r="Z3333" s="169"/>
      <c r="AA3333" s="163" t="str">
        <f t="shared" si="70"/>
        <v>https://shopeefood.vn/bo-suu-tap/</v>
      </c>
      <c r="AB3333" s="351"/>
    </row>
    <row r="3334" spans="1:28" ht="14">
      <c r="A3334" s="151"/>
      <c r="B3334" s="152"/>
      <c r="C3334" s="152"/>
      <c r="D3334" s="152"/>
      <c r="E3334" s="180"/>
      <c r="F3334" s="155"/>
      <c r="G3334" s="217"/>
      <c r="H3334" s="176"/>
      <c r="I3334" s="183"/>
      <c r="J3334" s="169"/>
      <c r="K3334" s="162"/>
      <c r="L3334" s="162"/>
      <c r="M3334" s="162"/>
      <c r="N3334" s="169"/>
      <c r="O3334" s="183"/>
      <c r="P3334" s="169"/>
      <c r="Q3334" s="183"/>
      <c r="R3334" s="177"/>
      <c r="S3334" s="177"/>
      <c r="T3334" s="177"/>
      <c r="U3334" s="155"/>
      <c r="V3334" s="155" t="b">
        <v>0</v>
      </c>
      <c r="W3334" s="168"/>
      <c r="X3334" s="168"/>
      <c r="Y3334" s="364"/>
      <c r="Z3334" s="169"/>
      <c r="AA3334" s="163" t="str">
        <f t="shared" si="70"/>
        <v>https://shopeefood.vn/bo-suu-tap/</v>
      </c>
      <c r="AB3334" s="351"/>
    </row>
    <row r="3335" spans="1:28" ht="14">
      <c r="A3335" s="151"/>
      <c r="B3335" s="152"/>
      <c r="C3335" s="152"/>
      <c r="D3335" s="152"/>
      <c r="E3335" s="180"/>
      <c r="F3335" s="155"/>
      <c r="G3335" s="217"/>
      <c r="H3335" s="176"/>
      <c r="I3335" s="183"/>
      <c r="J3335" s="169"/>
      <c r="K3335" s="162"/>
      <c r="L3335" s="162"/>
      <c r="M3335" s="162"/>
      <c r="N3335" s="169"/>
      <c r="O3335" s="183"/>
      <c r="P3335" s="169"/>
      <c r="Q3335" s="183"/>
      <c r="R3335" s="177"/>
      <c r="S3335" s="177"/>
      <c r="T3335" s="177"/>
      <c r="U3335" s="155"/>
      <c r="V3335" s="155" t="b">
        <v>0</v>
      </c>
      <c r="W3335" s="168"/>
      <c r="X3335" s="168"/>
      <c r="Y3335" s="364"/>
      <c r="Z3335" s="169"/>
      <c r="AA3335" s="163" t="str">
        <f t="shared" si="70"/>
        <v>https://shopeefood.vn/bo-suu-tap/</v>
      </c>
      <c r="AB3335" s="351"/>
    </row>
    <row r="3336" spans="1:28" ht="14">
      <c r="A3336" s="151"/>
      <c r="B3336" s="152"/>
      <c r="C3336" s="152"/>
      <c r="D3336" s="152"/>
      <c r="E3336" s="180"/>
      <c r="F3336" s="155"/>
      <c r="G3336" s="217"/>
      <c r="H3336" s="176"/>
      <c r="I3336" s="183"/>
      <c r="J3336" s="169"/>
      <c r="K3336" s="162"/>
      <c r="L3336" s="162"/>
      <c r="M3336" s="162"/>
      <c r="N3336" s="169"/>
      <c r="O3336" s="183"/>
      <c r="P3336" s="169"/>
      <c r="Q3336" s="183"/>
      <c r="R3336" s="177"/>
      <c r="S3336" s="177"/>
      <c r="T3336" s="177"/>
      <c r="U3336" s="155"/>
      <c r="V3336" s="155" t="b">
        <v>0</v>
      </c>
      <c r="W3336" s="168"/>
      <c r="X3336" s="168"/>
      <c r="Y3336" s="364"/>
      <c r="Z3336" s="169"/>
      <c r="AA3336" s="163" t="str">
        <f t="shared" si="70"/>
        <v>https://shopeefood.vn/bo-suu-tap/</v>
      </c>
      <c r="AB3336" s="351"/>
    </row>
    <row r="3337" spans="1:28" ht="14">
      <c r="A3337" s="151"/>
      <c r="B3337" s="152"/>
      <c r="C3337" s="152"/>
      <c r="D3337" s="152"/>
      <c r="E3337" s="180"/>
      <c r="F3337" s="155"/>
      <c r="G3337" s="217"/>
      <c r="H3337" s="176"/>
      <c r="I3337" s="183"/>
      <c r="J3337" s="169"/>
      <c r="K3337" s="162"/>
      <c r="L3337" s="162"/>
      <c r="M3337" s="162"/>
      <c r="N3337" s="169"/>
      <c r="O3337" s="183"/>
      <c r="P3337" s="169"/>
      <c r="Q3337" s="183"/>
      <c r="R3337" s="177"/>
      <c r="S3337" s="177"/>
      <c r="T3337" s="177"/>
      <c r="U3337" s="155"/>
      <c r="V3337" s="155" t="b">
        <v>0</v>
      </c>
      <c r="W3337" s="168"/>
      <c r="X3337" s="168"/>
      <c r="Y3337" s="364"/>
      <c r="Z3337" s="169"/>
      <c r="AA3337" s="163" t="str">
        <f t="shared" si="70"/>
        <v>https://shopeefood.vn/bo-suu-tap/</v>
      </c>
      <c r="AB3337" s="351"/>
    </row>
    <row r="3338" spans="1:28" ht="14">
      <c r="A3338" s="151"/>
      <c r="B3338" s="152"/>
      <c r="C3338" s="152"/>
      <c r="D3338" s="152"/>
      <c r="E3338" s="180"/>
      <c r="F3338" s="155"/>
      <c r="G3338" s="217"/>
      <c r="H3338" s="176"/>
      <c r="I3338" s="183"/>
      <c r="J3338" s="169"/>
      <c r="K3338" s="162"/>
      <c r="L3338" s="162"/>
      <c r="M3338" s="162"/>
      <c r="N3338" s="169"/>
      <c r="O3338" s="183"/>
      <c r="P3338" s="169"/>
      <c r="Q3338" s="183"/>
      <c r="R3338" s="177"/>
      <c r="S3338" s="177"/>
      <c r="T3338" s="177"/>
      <c r="U3338" s="155"/>
      <c r="V3338" s="155" t="b">
        <v>0</v>
      </c>
      <c r="W3338" s="168"/>
      <c r="X3338" s="168"/>
      <c r="Y3338" s="364"/>
      <c r="Z3338" s="169"/>
      <c r="AA3338" s="163" t="str">
        <f t="shared" si="70"/>
        <v>https://shopeefood.vn/bo-suu-tap/</v>
      </c>
      <c r="AB3338" s="351"/>
    </row>
    <row r="3339" spans="1:28" ht="14">
      <c r="A3339" s="151"/>
      <c r="B3339" s="152"/>
      <c r="C3339" s="152"/>
      <c r="D3339" s="152"/>
      <c r="E3339" s="180"/>
      <c r="F3339" s="155"/>
      <c r="G3339" s="217"/>
      <c r="H3339" s="176"/>
      <c r="I3339" s="183"/>
      <c r="J3339" s="169"/>
      <c r="K3339" s="162"/>
      <c r="L3339" s="162"/>
      <c r="M3339" s="162"/>
      <c r="N3339" s="169"/>
      <c r="O3339" s="183"/>
      <c r="P3339" s="169"/>
      <c r="Q3339" s="183"/>
      <c r="R3339" s="177"/>
      <c r="S3339" s="177"/>
      <c r="T3339" s="177"/>
      <c r="U3339" s="155"/>
      <c r="V3339" s="155" t="b">
        <v>0</v>
      </c>
      <c r="W3339" s="168"/>
      <c r="X3339" s="168"/>
      <c r="Y3339" s="364"/>
      <c r="Z3339" s="169"/>
      <c r="AA3339" s="163" t="str">
        <f t="shared" si="70"/>
        <v>https://shopeefood.vn/bo-suu-tap/</v>
      </c>
      <c r="AB3339" s="351"/>
    </row>
    <row r="3340" spans="1:28" ht="14">
      <c r="A3340" s="151"/>
      <c r="B3340" s="152"/>
      <c r="C3340" s="152"/>
      <c r="D3340" s="152"/>
      <c r="E3340" s="180"/>
      <c r="F3340" s="155"/>
      <c r="G3340" s="217"/>
      <c r="H3340" s="176"/>
      <c r="I3340" s="183"/>
      <c r="J3340" s="169"/>
      <c r="K3340" s="162"/>
      <c r="L3340" s="162"/>
      <c r="M3340" s="162"/>
      <c r="N3340" s="169"/>
      <c r="O3340" s="183"/>
      <c r="P3340" s="169"/>
      <c r="Q3340" s="183"/>
      <c r="R3340" s="177"/>
      <c r="S3340" s="177"/>
      <c r="T3340" s="177"/>
      <c r="U3340" s="155"/>
      <c r="V3340" s="155" t="b">
        <v>0</v>
      </c>
      <c r="W3340" s="168"/>
      <c r="X3340" s="168"/>
      <c r="Y3340" s="364"/>
      <c r="Z3340" s="169"/>
      <c r="AA3340" s="163" t="str">
        <f t="shared" si="70"/>
        <v>https://shopeefood.vn/bo-suu-tap/</v>
      </c>
      <c r="AB3340" s="351"/>
    </row>
    <row r="3341" spans="1:28" ht="14">
      <c r="A3341" s="151"/>
      <c r="B3341" s="152"/>
      <c r="C3341" s="152"/>
      <c r="D3341" s="152"/>
      <c r="E3341" s="180"/>
      <c r="F3341" s="155"/>
      <c r="G3341" s="217"/>
      <c r="H3341" s="176"/>
      <c r="I3341" s="183"/>
      <c r="J3341" s="169"/>
      <c r="K3341" s="162"/>
      <c r="L3341" s="162"/>
      <c r="M3341" s="162"/>
      <c r="N3341" s="169"/>
      <c r="O3341" s="183"/>
      <c r="P3341" s="169"/>
      <c r="Q3341" s="183"/>
      <c r="R3341" s="177"/>
      <c r="S3341" s="177"/>
      <c r="T3341" s="177"/>
      <c r="U3341" s="155"/>
      <c r="V3341" s="155" t="b">
        <v>0</v>
      </c>
      <c r="W3341" s="168"/>
      <c r="X3341" s="168"/>
      <c r="Y3341" s="364"/>
      <c r="Z3341" s="169"/>
      <c r="AA3341" s="163" t="str">
        <f t="shared" si="70"/>
        <v>https://shopeefood.vn/bo-suu-tap/</v>
      </c>
      <c r="AB3341" s="351"/>
    </row>
    <row r="3342" spans="1:28" ht="14">
      <c r="A3342" s="151"/>
      <c r="B3342" s="152"/>
      <c r="C3342" s="152"/>
      <c r="D3342" s="152"/>
      <c r="E3342" s="180"/>
      <c r="F3342" s="155"/>
      <c r="G3342" s="217"/>
      <c r="H3342" s="176"/>
      <c r="I3342" s="183"/>
      <c r="J3342" s="169"/>
      <c r="K3342" s="162"/>
      <c r="L3342" s="162"/>
      <c r="M3342" s="162"/>
      <c r="N3342" s="169"/>
      <c r="O3342" s="183"/>
      <c r="P3342" s="169"/>
      <c r="Q3342" s="183"/>
      <c r="R3342" s="177"/>
      <c r="S3342" s="177"/>
      <c r="T3342" s="177"/>
      <c r="U3342" s="155"/>
      <c r="V3342" s="155" t="b">
        <v>0</v>
      </c>
      <c r="W3342" s="168"/>
      <c r="X3342" s="168"/>
      <c r="Y3342" s="364"/>
      <c r="Z3342" s="169"/>
      <c r="AA3342" s="163" t="str">
        <f t="shared" si="70"/>
        <v>https://shopeefood.vn/bo-suu-tap/</v>
      </c>
      <c r="AB3342" s="351"/>
    </row>
    <row r="3343" spans="1:28" ht="14">
      <c r="A3343" s="151"/>
      <c r="B3343" s="152"/>
      <c r="C3343" s="152"/>
      <c r="D3343" s="152"/>
      <c r="E3343" s="180"/>
      <c r="F3343" s="155"/>
      <c r="G3343" s="217"/>
      <c r="H3343" s="176"/>
      <c r="I3343" s="183"/>
      <c r="J3343" s="169"/>
      <c r="K3343" s="162"/>
      <c r="L3343" s="162"/>
      <c r="M3343" s="162"/>
      <c r="N3343" s="169"/>
      <c r="O3343" s="183"/>
      <c r="P3343" s="169"/>
      <c r="Q3343" s="183"/>
      <c r="R3343" s="177"/>
      <c r="S3343" s="177"/>
      <c r="T3343" s="177"/>
      <c r="U3343" s="155"/>
      <c r="V3343" s="155" t="b">
        <v>0</v>
      </c>
      <c r="W3343" s="168"/>
      <c r="X3343" s="168"/>
      <c r="Y3343" s="364"/>
      <c r="Z3343" s="169"/>
      <c r="AA3343" s="163" t="str">
        <f t="shared" si="70"/>
        <v>https://shopeefood.vn/bo-suu-tap/</v>
      </c>
      <c r="AB3343" s="351"/>
    </row>
    <row r="3344" spans="1:28" ht="14">
      <c r="A3344" s="151"/>
      <c r="B3344" s="152"/>
      <c r="C3344" s="152"/>
      <c r="D3344" s="152"/>
      <c r="E3344" s="180"/>
      <c r="F3344" s="155"/>
      <c r="G3344" s="217"/>
      <c r="H3344" s="176"/>
      <c r="I3344" s="183"/>
      <c r="J3344" s="169"/>
      <c r="K3344" s="162"/>
      <c r="L3344" s="162"/>
      <c r="M3344" s="162"/>
      <c r="N3344" s="169"/>
      <c r="O3344" s="183"/>
      <c r="P3344" s="169"/>
      <c r="Q3344" s="183"/>
      <c r="R3344" s="177"/>
      <c r="S3344" s="177"/>
      <c r="T3344" s="177"/>
      <c r="U3344" s="155"/>
      <c r="V3344" s="155" t="b">
        <v>0</v>
      </c>
      <c r="W3344" s="168"/>
      <c r="X3344" s="168"/>
      <c r="Y3344" s="364"/>
      <c r="Z3344" s="169"/>
      <c r="AA3344" s="163" t="str">
        <f t="shared" si="70"/>
        <v>https://shopeefood.vn/bo-suu-tap/</v>
      </c>
      <c r="AB3344" s="351"/>
    </row>
    <row r="3345" spans="1:28" ht="14">
      <c r="A3345" s="151"/>
      <c r="B3345" s="152"/>
      <c r="C3345" s="152"/>
      <c r="D3345" s="152"/>
      <c r="E3345" s="180"/>
      <c r="F3345" s="155"/>
      <c r="G3345" s="217"/>
      <c r="H3345" s="176"/>
      <c r="I3345" s="183"/>
      <c r="J3345" s="169"/>
      <c r="K3345" s="162"/>
      <c r="L3345" s="162"/>
      <c r="M3345" s="162"/>
      <c r="N3345" s="169"/>
      <c r="O3345" s="183"/>
      <c r="P3345" s="169"/>
      <c r="Q3345" s="183"/>
      <c r="R3345" s="177"/>
      <c r="S3345" s="177"/>
      <c r="T3345" s="177"/>
      <c r="U3345" s="155"/>
      <c r="V3345" s="155" t="b">
        <v>0</v>
      </c>
      <c r="W3345" s="168"/>
      <c r="X3345" s="168"/>
      <c r="Y3345" s="364"/>
      <c r="Z3345" s="169"/>
      <c r="AA3345" s="163" t="str">
        <f t="shared" si="70"/>
        <v>https://shopeefood.vn/bo-suu-tap/</v>
      </c>
      <c r="AB3345" s="351"/>
    </row>
    <row r="3346" spans="1:28" ht="14">
      <c r="A3346" s="151"/>
      <c r="B3346" s="152"/>
      <c r="C3346" s="152"/>
      <c r="D3346" s="152"/>
      <c r="E3346" s="180"/>
      <c r="F3346" s="155"/>
      <c r="G3346" s="217"/>
      <c r="H3346" s="176"/>
      <c r="I3346" s="183"/>
      <c r="J3346" s="169"/>
      <c r="K3346" s="162"/>
      <c r="L3346" s="162"/>
      <c r="M3346" s="162"/>
      <c r="N3346" s="169"/>
      <c r="O3346" s="183"/>
      <c r="P3346" s="169"/>
      <c r="Q3346" s="183"/>
      <c r="R3346" s="177"/>
      <c r="S3346" s="177"/>
      <c r="T3346" s="177"/>
      <c r="U3346" s="155"/>
      <c r="V3346" s="155" t="b">
        <v>0</v>
      </c>
      <c r="W3346" s="168"/>
      <c r="X3346" s="168"/>
      <c r="Y3346" s="364"/>
      <c r="Z3346" s="169"/>
      <c r="AA3346" s="163" t="str">
        <f t="shared" si="70"/>
        <v>https://shopeefood.vn/bo-suu-tap/</v>
      </c>
      <c r="AB3346" s="351"/>
    </row>
    <row r="3347" spans="1:28" ht="14">
      <c r="A3347" s="151"/>
      <c r="B3347" s="152"/>
      <c r="C3347" s="152"/>
      <c r="D3347" s="152"/>
      <c r="E3347" s="180"/>
      <c r="F3347" s="155"/>
      <c r="G3347" s="217"/>
      <c r="H3347" s="176"/>
      <c r="I3347" s="183"/>
      <c r="J3347" s="169"/>
      <c r="K3347" s="162"/>
      <c r="L3347" s="162"/>
      <c r="M3347" s="162"/>
      <c r="N3347" s="169"/>
      <c r="O3347" s="183"/>
      <c r="P3347" s="169"/>
      <c r="Q3347" s="183"/>
      <c r="R3347" s="177"/>
      <c r="S3347" s="177"/>
      <c r="T3347" s="177"/>
      <c r="U3347" s="155"/>
      <c r="V3347" s="155" t="b">
        <v>0</v>
      </c>
      <c r="W3347" s="168"/>
      <c r="X3347" s="168"/>
      <c r="Y3347" s="364"/>
      <c r="Z3347" s="169"/>
      <c r="AA3347" s="163" t="str">
        <f t="shared" si="70"/>
        <v>https://shopeefood.vn/bo-suu-tap/</v>
      </c>
      <c r="AB3347" s="351"/>
    </row>
    <row r="3348" spans="1:28" ht="14">
      <c r="A3348" s="151"/>
      <c r="B3348" s="152"/>
      <c r="C3348" s="152"/>
      <c r="D3348" s="152"/>
      <c r="E3348" s="180"/>
      <c r="F3348" s="155"/>
      <c r="G3348" s="217"/>
      <c r="H3348" s="176"/>
      <c r="I3348" s="183"/>
      <c r="J3348" s="169"/>
      <c r="K3348" s="162"/>
      <c r="L3348" s="162"/>
      <c r="M3348" s="162"/>
      <c r="N3348" s="169"/>
      <c r="O3348" s="183"/>
      <c r="P3348" s="169"/>
      <c r="Q3348" s="183"/>
      <c r="R3348" s="177"/>
      <c r="S3348" s="177"/>
      <c r="T3348" s="177"/>
      <c r="U3348" s="155"/>
      <c r="V3348" s="155" t="b">
        <v>0</v>
      </c>
      <c r="W3348" s="168"/>
      <c r="X3348" s="168"/>
      <c r="Y3348" s="364"/>
      <c r="Z3348" s="169"/>
      <c r="AA3348" s="163" t="str">
        <f t="shared" si="70"/>
        <v>https://shopeefood.vn/bo-suu-tap/</v>
      </c>
      <c r="AB3348" s="351"/>
    </row>
    <row r="3349" spans="1:28" ht="14">
      <c r="A3349" s="151"/>
      <c r="B3349" s="152"/>
      <c r="C3349" s="152"/>
      <c r="D3349" s="152"/>
      <c r="E3349" s="180"/>
      <c r="F3349" s="155"/>
      <c r="G3349" s="217"/>
      <c r="H3349" s="176"/>
      <c r="I3349" s="183"/>
      <c r="J3349" s="169"/>
      <c r="K3349" s="162"/>
      <c r="L3349" s="162"/>
      <c r="M3349" s="162"/>
      <c r="N3349" s="169"/>
      <c r="O3349" s="183"/>
      <c r="P3349" s="169"/>
      <c r="Q3349" s="183"/>
      <c r="R3349" s="177"/>
      <c r="S3349" s="177"/>
      <c r="T3349" s="177"/>
      <c r="U3349" s="155"/>
      <c r="V3349" s="155" t="b">
        <v>0</v>
      </c>
      <c r="W3349" s="168"/>
      <c r="X3349" s="168"/>
      <c r="Y3349" s="364"/>
      <c r="Z3349" s="169"/>
      <c r="AA3349" s="163" t="str">
        <f t="shared" si="70"/>
        <v>https://shopeefood.vn/bo-suu-tap/</v>
      </c>
      <c r="AB3349" s="351"/>
    </row>
    <row r="3350" spans="1:28" ht="14">
      <c r="A3350" s="151"/>
      <c r="B3350" s="152"/>
      <c r="C3350" s="152"/>
      <c r="D3350" s="152"/>
      <c r="E3350" s="180"/>
      <c r="F3350" s="155"/>
      <c r="G3350" s="217"/>
      <c r="H3350" s="176"/>
      <c r="I3350" s="183"/>
      <c r="J3350" s="169"/>
      <c r="K3350" s="162"/>
      <c r="L3350" s="162"/>
      <c r="M3350" s="162"/>
      <c r="N3350" s="169"/>
      <c r="O3350" s="183"/>
      <c r="P3350" s="169"/>
      <c r="Q3350" s="183"/>
      <c r="R3350" s="177"/>
      <c r="S3350" s="177"/>
      <c r="T3350" s="177"/>
      <c r="U3350" s="155"/>
      <c r="V3350" s="155" t="b">
        <v>0</v>
      </c>
      <c r="W3350" s="168"/>
      <c r="X3350" s="168"/>
      <c r="Y3350" s="364"/>
      <c r="Z3350" s="169"/>
      <c r="AA3350" s="163" t="str">
        <f t="shared" si="70"/>
        <v>https://shopeefood.vn/bo-suu-tap/</v>
      </c>
      <c r="AB3350" s="351"/>
    </row>
    <row r="3351" spans="1:28" ht="14">
      <c r="A3351" s="151"/>
      <c r="B3351" s="152"/>
      <c r="C3351" s="152"/>
      <c r="D3351" s="152"/>
      <c r="E3351" s="180"/>
      <c r="F3351" s="155"/>
      <c r="G3351" s="217"/>
      <c r="H3351" s="176"/>
      <c r="I3351" s="183"/>
      <c r="J3351" s="169"/>
      <c r="K3351" s="162"/>
      <c r="L3351" s="162"/>
      <c r="M3351" s="162"/>
      <c r="N3351" s="169"/>
      <c r="O3351" s="183"/>
      <c r="P3351" s="169"/>
      <c r="Q3351" s="183"/>
      <c r="R3351" s="177"/>
      <c r="S3351" s="177"/>
      <c r="T3351" s="177"/>
      <c r="U3351" s="155"/>
      <c r="V3351" s="155" t="b">
        <v>0</v>
      </c>
      <c r="W3351" s="168"/>
      <c r="X3351" s="168"/>
      <c r="Y3351" s="364"/>
      <c r="Z3351" s="169"/>
      <c r="AA3351" s="163" t="str">
        <f t="shared" si="70"/>
        <v>https://shopeefood.vn/bo-suu-tap/</v>
      </c>
      <c r="AB3351" s="351"/>
    </row>
    <row r="3352" spans="1:28" ht="14">
      <c r="A3352" s="151"/>
      <c r="B3352" s="152"/>
      <c r="C3352" s="152"/>
      <c r="D3352" s="152"/>
      <c r="E3352" s="180"/>
      <c r="F3352" s="155"/>
      <c r="G3352" s="217"/>
      <c r="H3352" s="176"/>
      <c r="I3352" s="183"/>
      <c r="J3352" s="169"/>
      <c r="K3352" s="162"/>
      <c r="L3352" s="162"/>
      <c r="M3352" s="162"/>
      <c r="N3352" s="169"/>
      <c r="O3352" s="183"/>
      <c r="P3352" s="169"/>
      <c r="Q3352" s="183"/>
      <c r="R3352" s="177"/>
      <c r="S3352" s="177"/>
      <c r="T3352" s="177"/>
      <c r="U3352" s="155"/>
      <c r="V3352" s="155" t="b">
        <v>0</v>
      </c>
      <c r="W3352" s="168"/>
      <c r="X3352" s="168"/>
      <c r="Y3352" s="364"/>
      <c r="Z3352" s="169"/>
      <c r="AA3352" s="163" t="str">
        <f t="shared" si="70"/>
        <v>https://shopeefood.vn/bo-suu-tap/</v>
      </c>
      <c r="AB3352" s="351"/>
    </row>
    <row r="3353" spans="1:28" ht="14">
      <c r="A3353" s="151"/>
      <c r="B3353" s="152"/>
      <c r="C3353" s="152"/>
      <c r="D3353" s="152"/>
      <c r="E3353" s="180"/>
      <c r="F3353" s="155"/>
      <c r="G3353" s="217"/>
      <c r="H3353" s="176"/>
      <c r="I3353" s="183"/>
      <c r="J3353" s="169"/>
      <c r="K3353" s="162"/>
      <c r="L3353" s="162"/>
      <c r="M3353" s="162"/>
      <c r="N3353" s="169"/>
      <c r="O3353" s="183"/>
      <c r="P3353" s="169"/>
      <c r="Q3353" s="183"/>
      <c r="R3353" s="177"/>
      <c r="S3353" s="177"/>
      <c r="T3353" s="177"/>
      <c r="U3353" s="155"/>
      <c r="V3353" s="155" t="b">
        <v>0</v>
      </c>
      <c r="W3353" s="168"/>
      <c r="X3353" s="168"/>
      <c r="Y3353" s="364"/>
      <c r="Z3353" s="169"/>
      <c r="AA3353" s="163" t="str">
        <f t="shared" si="70"/>
        <v>https://shopeefood.vn/bo-suu-tap/</v>
      </c>
      <c r="AB3353" s="351"/>
    </row>
    <row r="3354" spans="1:28" ht="14">
      <c r="A3354" s="151"/>
      <c r="B3354" s="152"/>
      <c r="C3354" s="152"/>
      <c r="D3354" s="152"/>
      <c r="E3354" s="180"/>
      <c r="F3354" s="155"/>
      <c r="G3354" s="217"/>
      <c r="H3354" s="176"/>
      <c r="I3354" s="183"/>
      <c r="J3354" s="169"/>
      <c r="K3354" s="162"/>
      <c r="L3354" s="162"/>
      <c r="M3354" s="162"/>
      <c r="N3354" s="169"/>
      <c r="O3354" s="183"/>
      <c r="P3354" s="169"/>
      <c r="Q3354" s="183"/>
      <c r="R3354" s="177"/>
      <c r="S3354" s="177"/>
      <c r="T3354" s="177"/>
      <c r="U3354" s="155"/>
      <c r="V3354" s="155" t="b">
        <v>0</v>
      </c>
      <c r="W3354" s="168"/>
      <c r="X3354" s="168"/>
      <c r="Y3354" s="364"/>
      <c r="Z3354" s="169"/>
      <c r="AA3354" s="163" t="str">
        <f t="shared" si="70"/>
        <v>https://shopeefood.vn/bo-suu-tap/</v>
      </c>
      <c r="AB3354" s="351"/>
    </row>
    <row r="3355" spans="1:28" ht="14">
      <c r="A3355" s="151"/>
      <c r="B3355" s="152"/>
      <c r="C3355" s="152"/>
      <c r="D3355" s="152"/>
      <c r="E3355" s="180"/>
      <c r="F3355" s="155"/>
      <c r="G3355" s="217"/>
      <c r="H3355" s="176"/>
      <c r="I3355" s="183"/>
      <c r="J3355" s="169"/>
      <c r="K3355" s="162"/>
      <c r="L3355" s="162"/>
      <c r="M3355" s="162"/>
      <c r="N3355" s="169"/>
      <c r="O3355" s="183"/>
      <c r="P3355" s="169"/>
      <c r="Q3355" s="183"/>
      <c r="R3355" s="177"/>
      <c r="S3355" s="177"/>
      <c r="T3355" s="177"/>
      <c r="U3355" s="155"/>
      <c r="V3355" s="155" t="b">
        <v>0</v>
      </c>
      <c r="W3355" s="168"/>
      <c r="X3355" s="168"/>
      <c r="Y3355" s="364"/>
      <c r="Z3355" s="169"/>
      <c r="AA3355" s="163" t="str">
        <f t="shared" si="70"/>
        <v>https://shopeefood.vn/bo-suu-tap/</v>
      </c>
      <c r="AB3355" s="351"/>
    </row>
    <row r="3356" spans="1:28" ht="14">
      <c r="A3356" s="151"/>
      <c r="B3356" s="152"/>
      <c r="C3356" s="152"/>
      <c r="D3356" s="152"/>
      <c r="E3356" s="180"/>
      <c r="F3356" s="155"/>
      <c r="G3356" s="217"/>
      <c r="H3356" s="176"/>
      <c r="I3356" s="183"/>
      <c r="J3356" s="169"/>
      <c r="K3356" s="162"/>
      <c r="L3356" s="162"/>
      <c r="M3356" s="162"/>
      <c r="N3356" s="169"/>
      <c r="O3356" s="183"/>
      <c r="P3356" s="169"/>
      <c r="Q3356" s="183"/>
      <c r="R3356" s="177"/>
      <c r="S3356" s="177"/>
      <c r="T3356" s="177"/>
      <c r="U3356" s="155"/>
      <c r="V3356" s="155" t="b">
        <v>0</v>
      </c>
      <c r="W3356" s="168"/>
      <c r="X3356" s="168"/>
      <c r="Y3356" s="364"/>
      <c r="Z3356" s="169"/>
      <c r="AA3356" s="163" t="str">
        <f t="shared" si="70"/>
        <v>https://shopeefood.vn/bo-suu-tap/</v>
      </c>
      <c r="AB3356" s="351"/>
    </row>
    <row r="3357" spans="1:28" ht="14">
      <c r="A3357" s="151"/>
      <c r="B3357" s="152"/>
      <c r="C3357" s="152"/>
      <c r="D3357" s="152"/>
      <c r="E3357" s="180"/>
      <c r="F3357" s="155"/>
      <c r="G3357" s="217"/>
      <c r="H3357" s="176"/>
      <c r="I3357" s="183"/>
      <c r="J3357" s="169"/>
      <c r="K3357" s="162"/>
      <c r="L3357" s="162"/>
      <c r="M3357" s="162"/>
      <c r="N3357" s="169"/>
      <c r="O3357" s="183"/>
      <c r="P3357" s="169"/>
      <c r="Q3357" s="183"/>
      <c r="R3357" s="177"/>
      <c r="S3357" s="177"/>
      <c r="T3357" s="177"/>
      <c r="U3357" s="155"/>
      <c r="V3357" s="155" t="b">
        <v>0</v>
      </c>
      <c r="W3357" s="168"/>
      <c r="X3357" s="168"/>
      <c r="Y3357" s="364"/>
      <c r="Z3357" s="169"/>
      <c r="AA3357" s="163" t="str">
        <f t="shared" si="70"/>
        <v>https://shopeefood.vn/bo-suu-tap/</v>
      </c>
      <c r="AB3357" s="351"/>
    </row>
    <row r="3358" spans="1:28" ht="14">
      <c r="A3358" s="151"/>
      <c r="B3358" s="152"/>
      <c r="C3358" s="152"/>
      <c r="D3358" s="152"/>
      <c r="E3358" s="180"/>
      <c r="F3358" s="155"/>
      <c r="G3358" s="217"/>
      <c r="H3358" s="176"/>
      <c r="I3358" s="183"/>
      <c r="J3358" s="169"/>
      <c r="K3358" s="162"/>
      <c r="L3358" s="162"/>
      <c r="M3358" s="162"/>
      <c r="N3358" s="169"/>
      <c r="O3358" s="183"/>
      <c r="P3358" s="169"/>
      <c r="Q3358" s="183"/>
      <c r="R3358" s="177"/>
      <c r="S3358" s="177"/>
      <c r="T3358" s="177"/>
      <c r="U3358" s="155"/>
      <c r="V3358" s="155" t="b">
        <v>0</v>
      </c>
      <c r="W3358" s="168"/>
      <c r="X3358" s="168"/>
      <c r="Y3358" s="364"/>
      <c r="Z3358" s="169"/>
      <c r="AA3358" s="163" t="str">
        <f t="shared" si="70"/>
        <v>https://shopeefood.vn/bo-suu-tap/</v>
      </c>
      <c r="AB3358" s="351"/>
    </row>
    <row r="3359" spans="1:28" ht="14">
      <c r="A3359" s="151"/>
      <c r="B3359" s="152"/>
      <c r="C3359" s="152"/>
      <c r="D3359" s="152"/>
      <c r="E3359" s="180"/>
      <c r="F3359" s="155"/>
      <c r="G3359" s="217"/>
      <c r="H3359" s="176"/>
      <c r="I3359" s="183"/>
      <c r="J3359" s="169"/>
      <c r="K3359" s="162"/>
      <c r="L3359" s="162"/>
      <c r="M3359" s="162"/>
      <c r="N3359" s="169"/>
      <c r="O3359" s="183"/>
      <c r="P3359" s="169"/>
      <c r="Q3359" s="183"/>
      <c r="R3359" s="177"/>
      <c r="S3359" s="177"/>
      <c r="T3359" s="177"/>
      <c r="U3359" s="155"/>
      <c r="V3359" s="155" t="b">
        <v>0</v>
      </c>
      <c r="W3359" s="168"/>
      <c r="X3359" s="168"/>
      <c r="Y3359" s="364"/>
      <c r="Z3359" s="169"/>
      <c r="AA3359" s="163" t="str">
        <f t="shared" si="70"/>
        <v>https://shopeefood.vn/bo-suu-tap/</v>
      </c>
      <c r="AB3359" s="351"/>
    </row>
    <row r="3360" spans="1:28" ht="14">
      <c r="A3360" s="151"/>
      <c r="B3360" s="152"/>
      <c r="C3360" s="152"/>
      <c r="D3360" s="152"/>
      <c r="E3360" s="180"/>
      <c r="F3360" s="155"/>
      <c r="G3360" s="217"/>
      <c r="H3360" s="176"/>
      <c r="I3360" s="183"/>
      <c r="J3360" s="169"/>
      <c r="K3360" s="162"/>
      <c r="L3360" s="162"/>
      <c r="M3360" s="162"/>
      <c r="N3360" s="169"/>
      <c r="O3360" s="183"/>
      <c r="P3360" s="169"/>
      <c r="Q3360" s="183"/>
      <c r="R3360" s="177"/>
      <c r="S3360" s="177"/>
      <c r="T3360" s="177"/>
      <c r="U3360" s="155"/>
      <c r="V3360" s="155" t="b">
        <v>0</v>
      </c>
      <c r="W3360" s="168"/>
      <c r="X3360" s="168"/>
      <c r="Y3360" s="364"/>
      <c r="Z3360" s="169"/>
      <c r="AA3360" s="163" t="str">
        <f t="shared" si="70"/>
        <v>https://shopeefood.vn/bo-suu-tap/</v>
      </c>
      <c r="AB3360" s="351"/>
    </row>
    <row r="3361" spans="1:28" ht="14">
      <c r="A3361" s="151"/>
      <c r="B3361" s="152"/>
      <c r="C3361" s="152"/>
      <c r="D3361" s="152"/>
      <c r="E3361" s="180"/>
      <c r="F3361" s="155"/>
      <c r="G3361" s="217"/>
      <c r="H3361" s="176"/>
      <c r="I3361" s="183"/>
      <c r="J3361" s="169"/>
      <c r="K3361" s="162"/>
      <c r="L3361" s="162"/>
      <c r="M3361" s="162"/>
      <c r="N3361" s="169"/>
      <c r="O3361" s="183"/>
      <c r="P3361" s="169"/>
      <c r="Q3361" s="183"/>
      <c r="R3361" s="177"/>
      <c r="S3361" s="177"/>
      <c r="T3361" s="177"/>
      <c r="U3361" s="155"/>
      <c r="V3361" s="155" t="b">
        <v>0</v>
      </c>
      <c r="W3361" s="168"/>
      <c r="X3361" s="168"/>
      <c r="Y3361" s="364"/>
      <c r="Z3361" s="169"/>
      <c r="AA3361" s="163" t="str">
        <f t="shared" si="70"/>
        <v>https://shopeefood.vn/bo-suu-tap/</v>
      </c>
      <c r="AB3361" s="351"/>
    </row>
    <row r="3362" spans="1:28" ht="14">
      <c r="A3362" s="151"/>
      <c r="B3362" s="152"/>
      <c r="C3362" s="152"/>
      <c r="D3362" s="152"/>
      <c r="E3362" s="180"/>
      <c r="F3362" s="155"/>
      <c r="G3362" s="217"/>
      <c r="H3362" s="176"/>
      <c r="I3362" s="183"/>
      <c r="J3362" s="169"/>
      <c r="K3362" s="162"/>
      <c r="L3362" s="162"/>
      <c r="M3362" s="162"/>
      <c r="N3362" s="169"/>
      <c r="O3362" s="183"/>
      <c r="P3362" s="169"/>
      <c r="Q3362" s="183"/>
      <c r="R3362" s="177"/>
      <c r="S3362" s="177"/>
      <c r="T3362" s="177"/>
      <c r="U3362" s="155"/>
      <c r="V3362" s="155" t="b">
        <v>0</v>
      </c>
      <c r="W3362" s="168"/>
      <c r="X3362" s="168"/>
      <c r="Y3362" s="364"/>
      <c r="Z3362" s="169"/>
      <c r="AA3362" s="163" t="str">
        <f t="shared" si="70"/>
        <v>https://shopeefood.vn/bo-suu-tap/</v>
      </c>
      <c r="AB3362" s="351"/>
    </row>
    <row r="3363" spans="1:28" ht="14">
      <c r="A3363" s="151"/>
      <c r="B3363" s="152"/>
      <c r="C3363" s="152"/>
      <c r="D3363" s="152"/>
      <c r="E3363" s="180"/>
      <c r="F3363" s="155"/>
      <c r="G3363" s="217"/>
      <c r="H3363" s="176"/>
      <c r="I3363" s="183"/>
      <c r="J3363" s="169"/>
      <c r="K3363" s="162"/>
      <c r="L3363" s="162"/>
      <c r="M3363" s="162"/>
      <c r="N3363" s="169"/>
      <c r="O3363" s="183"/>
      <c r="P3363" s="169"/>
      <c r="Q3363" s="183"/>
      <c r="R3363" s="177"/>
      <c r="S3363" s="177"/>
      <c r="T3363" s="177"/>
      <c r="U3363" s="155"/>
      <c r="V3363" s="155" t="b">
        <v>0</v>
      </c>
      <c r="W3363" s="168"/>
      <c r="X3363" s="168"/>
      <c r="Y3363" s="364"/>
      <c r="Z3363" s="169"/>
      <c r="AA3363" s="163" t="str">
        <f t="shared" si="70"/>
        <v>https://shopeefood.vn/bo-suu-tap/</v>
      </c>
      <c r="AB3363" s="351"/>
    </row>
    <row r="3364" spans="1:28" ht="14">
      <c r="A3364" s="151"/>
      <c r="B3364" s="152"/>
      <c r="C3364" s="152"/>
      <c r="D3364" s="152"/>
      <c r="E3364" s="180"/>
      <c r="F3364" s="155"/>
      <c r="G3364" s="217"/>
      <c r="H3364" s="176"/>
      <c r="I3364" s="183"/>
      <c r="J3364" s="169"/>
      <c r="K3364" s="162"/>
      <c r="L3364" s="162"/>
      <c r="M3364" s="162"/>
      <c r="N3364" s="169"/>
      <c r="O3364" s="183"/>
      <c r="P3364" s="169"/>
      <c r="Q3364" s="183"/>
      <c r="R3364" s="177"/>
      <c r="S3364" s="177"/>
      <c r="T3364" s="177"/>
      <c r="U3364" s="155"/>
      <c r="V3364" s="155" t="b">
        <v>0</v>
      </c>
      <c r="W3364" s="168"/>
      <c r="X3364" s="168"/>
      <c r="Y3364" s="364"/>
      <c r="Z3364" s="169"/>
      <c r="AA3364" s="163" t="str">
        <f t="shared" si="70"/>
        <v>https://shopeefood.vn/bo-suu-tap/</v>
      </c>
      <c r="AB3364" s="351"/>
    </row>
    <row r="3365" spans="1:28" ht="14">
      <c r="A3365" s="151"/>
      <c r="B3365" s="152"/>
      <c r="C3365" s="152"/>
      <c r="D3365" s="152"/>
      <c r="E3365" s="180"/>
      <c r="F3365" s="155"/>
      <c r="G3365" s="217"/>
      <c r="H3365" s="176"/>
      <c r="I3365" s="183"/>
      <c r="J3365" s="169"/>
      <c r="K3365" s="162"/>
      <c r="L3365" s="162"/>
      <c r="M3365" s="162"/>
      <c r="N3365" s="169"/>
      <c r="O3365" s="183"/>
      <c r="P3365" s="169"/>
      <c r="Q3365" s="183"/>
      <c r="R3365" s="177"/>
      <c r="S3365" s="177"/>
      <c r="T3365" s="177"/>
      <c r="U3365" s="155"/>
      <c r="V3365" s="155" t="b">
        <v>0</v>
      </c>
      <c r="W3365" s="168"/>
      <c r="X3365" s="168"/>
      <c r="Y3365" s="364"/>
      <c r="Z3365" s="169"/>
      <c r="AA3365" s="163" t="str">
        <f t="shared" si="70"/>
        <v>https://shopeefood.vn/bo-suu-tap/</v>
      </c>
      <c r="AB3365" s="351"/>
    </row>
    <row r="3366" spans="1:28" ht="14">
      <c r="A3366" s="151"/>
      <c r="B3366" s="152"/>
      <c r="C3366" s="152"/>
      <c r="D3366" s="152"/>
      <c r="E3366" s="180"/>
      <c r="F3366" s="155"/>
      <c r="G3366" s="217"/>
      <c r="H3366" s="176"/>
      <c r="I3366" s="183"/>
      <c r="J3366" s="169"/>
      <c r="K3366" s="162"/>
      <c r="L3366" s="162"/>
      <c r="M3366" s="162"/>
      <c r="N3366" s="169"/>
      <c r="O3366" s="183"/>
      <c r="P3366" s="169"/>
      <c r="Q3366" s="183"/>
      <c r="R3366" s="177"/>
      <c r="S3366" s="177"/>
      <c r="T3366" s="177"/>
      <c r="U3366" s="155"/>
      <c r="V3366" s="155" t="b">
        <v>0</v>
      </c>
      <c r="W3366" s="168"/>
      <c r="X3366" s="168"/>
      <c r="Y3366" s="364"/>
      <c r="Z3366" s="169"/>
      <c r="AA3366" s="163" t="str">
        <f t="shared" si="70"/>
        <v>https://shopeefood.vn/bo-suu-tap/</v>
      </c>
      <c r="AB3366" s="351"/>
    </row>
    <row r="3367" spans="1:28" ht="14">
      <c r="A3367" s="151"/>
      <c r="B3367" s="152"/>
      <c r="C3367" s="152"/>
      <c r="D3367" s="152"/>
      <c r="E3367" s="180"/>
      <c r="F3367" s="155"/>
      <c r="G3367" s="217"/>
      <c r="H3367" s="176"/>
      <c r="I3367" s="183"/>
      <c r="J3367" s="169"/>
      <c r="K3367" s="162"/>
      <c r="L3367" s="162"/>
      <c r="M3367" s="162"/>
      <c r="N3367" s="169"/>
      <c r="O3367" s="183"/>
      <c r="P3367" s="169"/>
      <c r="Q3367" s="183"/>
      <c r="R3367" s="177"/>
      <c r="S3367" s="177"/>
      <c r="T3367" s="177"/>
      <c r="U3367" s="155"/>
      <c r="V3367" s="155" t="b">
        <v>0</v>
      </c>
      <c r="W3367" s="168"/>
      <c r="X3367" s="168"/>
      <c r="Y3367" s="364"/>
      <c r="Z3367" s="169"/>
      <c r="AA3367" s="163" t="str">
        <f t="shared" si="70"/>
        <v>https://shopeefood.vn/bo-suu-tap/</v>
      </c>
      <c r="AB3367" s="351"/>
    </row>
    <row r="3368" spans="1:28" ht="14">
      <c r="A3368" s="151"/>
      <c r="B3368" s="152"/>
      <c r="C3368" s="152"/>
      <c r="D3368" s="152"/>
      <c r="E3368" s="180"/>
      <c r="F3368" s="155"/>
      <c r="G3368" s="217"/>
      <c r="H3368" s="176"/>
      <c r="I3368" s="183"/>
      <c r="J3368" s="169"/>
      <c r="K3368" s="162"/>
      <c r="L3368" s="162"/>
      <c r="M3368" s="162"/>
      <c r="N3368" s="169"/>
      <c r="O3368" s="183"/>
      <c r="P3368" s="169"/>
      <c r="Q3368" s="183"/>
      <c r="R3368" s="177"/>
      <c r="S3368" s="177"/>
      <c r="T3368" s="177"/>
      <c r="U3368" s="155"/>
      <c r="V3368" s="155" t="b">
        <v>0</v>
      </c>
      <c r="W3368" s="168"/>
      <c r="X3368" s="168"/>
      <c r="Y3368" s="364"/>
      <c r="Z3368" s="169"/>
      <c r="AA3368" s="163" t="str">
        <f t="shared" si="70"/>
        <v>https://shopeefood.vn/bo-suu-tap/</v>
      </c>
      <c r="AB3368" s="351"/>
    </row>
    <row r="3369" spans="1:28" ht="14">
      <c r="A3369" s="151"/>
      <c r="B3369" s="152"/>
      <c r="C3369" s="152"/>
      <c r="D3369" s="152"/>
      <c r="E3369" s="180"/>
      <c r="F3369" s="155"/>
      <c r="G3369" s="217"/>
      <c r="H3369" s="176"/>
      <c r="I3369" s="183"/>
      <c r="J3369" s="169"/>
      <c r="K3369" s="162"/>
      <c r="L3369" s="162"/>
      <c r="M3369" s="162"/>
      <c r="N3369" s="169"/>
      <c r="O3369" s="183"/>
      <c r="P3369" s="169"/>
      <c r="Q3369" s="183"/>
      <c r="R3369" s="177"/>
      <c r="S3369" s="177"/>
      <c r="T3369" s="177"/>
      <c r="U3369" s="155"/>
      <c r="V3369" s="155" t="b">
        <v>0</v>
      </c>
      <c r="W3369" s="168"/>
      <c r="X3369" s="168"/>
      <c r="Y3369" s="364"/>
      <c r="Z3369" s="169"/>
      <c r="AA3369" s="163" t="str">
        <f t="shared" si="70"/>
        <v>https://shopeefood.vn/bo-suu-tap/</v>
      </c>
      <c r="AB3369" s="351"/>
    </row>
    <row r="3370" spans="1:28" ht="14">
      <c r="A3370" s="151"/>
      <c r="B3370" s="152"/>
      <c r="C3370" s="152"/>
      <c r="D3370" s="152"/>
      <c r="E3370" s="180"/>
      <c r="F3370" s="155"/>
      <c r="G3370" s="217"/>
      <c r="H3370" s="176"/>
      <c r="I3370" s="183"/>
      <c r="J3370" s="169"/>
      <c r="K3370" s="162"/>
      <c r="L3370" s="162"/>
      <c r="M3370" s="162"/>
      <c r="N3370" s="169"/>
      <c r="O3370" s="183"/>
      <c r="P3370" s="169"/>
      <c r="Q3370" s="183"/>
      <c r="R3370" s="177"/>
      <c r="S3370" s="177"/>
      <c r="T3370" s="177"/>
      <c r="U3370" s="155"/>
      <c r="V3370" s="155" t="b">
        <v>0</v>
      </c>
      <c r="W3370" s="168"/>
      <c r="X3370" s="168"/>
      <c r="Y3370" s="364"/>
      <c r="Z3370" s="169"/>
      <c r="AA3370" s="163" t="str">
        <f t="shared" si="70"/>
        <v>https://shopeefood.vn/bo-suu-tap/</v>
      </c>
      <c r="AB3370" s="351"/>
    </row>
    <row r="3371" spans="1:28" ht="14">
      <c r="A3371" s="151"/>
      <c r="B3371" s="152"/>
      <c r="C3371" s="152"/>
      <c r="D3371" s="152"/>
      <c r="E3371" s="180"/>
      <c r="F3371" s="155"/>
      <c r="G3371" s="217"/>
      <c r="H3371" s="176"/>
      <c r="I3371" s="183"/>
      <c r="J3371" s="169"/>
      <c r="K3371" s="162"/>
      <c r="L3371" s="162"/>
      <c r="M3371" s="162"/>
      <c r="N3371" s="169"/>
      <c r="O3371" s="183"/>
      <c r="P3371" s="169"/>
      <c r="Q3371" s="183"/>
      <c r="R3371" s="177"/>
      <c r="S3371" s="177"/>
      <c r="T3371" s="177"/>
      <c r="U3371" s="155"/>
      <c r="V3371" s="155" t="b">
        <v>0</v>
      </c>
      <c r="W3371" s="168"/>
      <c r="X3371" s="168"/>
      <c r="Y3371" s="364"/>
      <c r="Z3371" s="169"/>
      <c r="AA3371" s="163" t="str">
        <f t="shared" si="70"/>
        <v>https://shopeefood.vn/bo-suu-tap/</v>
      </c>
      <c r="AB3371" s="351"/>
    </row>
    <row r="3372" spans="1:28" ht="14">
      <c r="A3372" s="151"/>
      <c r="B3372" s="152"/>
      <c r="C3372" s="152"/>
      <c r="D3372" s="152"/>
      <c r="E3372" s="180"/>
      <c r="F3372" s="155"/>
      <c r="G3372" s="217"/>
      <c r="H3372" s="176"/>
      <c r="I3372" s="183"/>
      <c r="J3372" s="169"/>
      <c r="K3372" s="162"/>
      <c r="L3372" s="162"/>
      <c r="M3372" s="162"/>
      <c r="N3372" s="169"/>
      <c r="O3372" s="183"/>
      <c r="P3372" s="169"/>
      <c r="Q3372" s="183"/>
      <c r="R3372" s="177"/>
      <c r="S3372" s="177"/>
      <c r="T3372" s="177"/>
      <c r="U3372" s="155"/>
      <c r="V3372" s="155" t="b">
        <v>0</v>
      </c>
      <c r="W3372" s="168"/>
      <c r="X3372" s="168"/>
      <c r="Y3372" s="364"/>
      <c r="Z3372" s="169"/>
      <c r="AA3372" s="163" t="str">
        <f t="shared" si="70"/>
        <v>https://shopeefood.vn/bo-suu-tap/</v>
      </c>
      <c r="AB3372" s="351"/>
    </row>
    <row r="3373" spans="1:28" ht="14">
      <c r="A3373" s="151"/>
      <c r="B3373" s="152"/>
      <c r="C3373" s="152"/>
      <c r="D3373" s="152"/>
      <c r="E3373" s="180"/>
      <c r="F3373" s="155"/>
      <c r="G3373" s="217"/>
      <c r="H3373" s="176"/>
      <c r="I3373" s="183"/>
      <c r="J3373" s="169"/>
      <c r="K3373" s="162"/>
      <c r="L3373" s="162"/>
      <c r="M3373" s="162"/>
      <c r="N3373" s="169"/>
      <c r="O3373" s="183"/>
      <c r="P3373" s="169"/>
      <c r="Q3373" s="183"/>
      <c r="R3373" s="177"/>
      <c r="S3373" s="177"/>
      <c r="T3373" s="177"/>
      <c r="U3373" s="155"/>
      <c r="V3373" s="155" t="b">
        <v>0</v>
      </c>
      <c r="W3373" s="168"/>
      <c r="X3373" s="168"/>
      <c r="Y3373" s="364"/>
      <c r="Z3373" s="169"/>
      <c r="AA3373" s="163" t="str">
        <f t="shared" si="70"/>
        <v>https://shopeefood.vn/bo-suu-tap/</v>
      </c>
      <c r="AB3373" s="351"/>
    </row>
    <row r="3374" spans="1:28" ht="14">
      <c r="A3374" s="151"/>
      <c r="B3374" s="152"/>
      <c r="C3374" s="152"/>
      <c r="D3374" s="152"/>
      <c r="E3374" s="180"/>
      <c r="F3374" s="155"/>
      <c r="G3374" s="217"/>
      <c r="H3374" s="176"/>
      <c r="I3374" s="183"/>
      <c r="J3374" s="169"/>
      <c r="K3374" s="162"/>
      <c r="L3374" s="162"/>
      <c r="M3374" s="162"/>
      <c r="N3374" s="169"/>
      <c r="O3374" s="183"/>
      <c r="P3374" s="169"/>
      <c r="Q3374" s="183"/>
      <c r="R3374" s="177"/>
      <c r="S3374" s="177"/>
      <c r="T3374" s="177"/>
      <c r="U3374" s="155"/>
      <c r="V3374" s="155" t="b">
        <v>0</v>
      </c>
      <c r="W3374" s="168"/>
      <c r="X3374" s="168"/>
      <c r="Y3374" s="364"/>
      <c r="Z3374" s="169"/>
      <c r="AA3374" s="163" t="str">
        <f t="shared" si="70"/>
        <v>https://shopeefood.vn/bo-suu-tap/</v>
      </c>
      <c r="AB3374" s="351"/>
    </row>
    <row r="3375" spans="1:28" ht="14">
      <c r="A3375" s="151"/>
      <c r="B3375" s="152"/>
      <c r="C3375" s="152"/>
      <c r="D3375" s="152"/>
      <c r="E3375" s="180"/>
      <c r="F3375" s="155"/>
      <c r="G3375" s="217"/>
      <c r="H3375" s="176"/>
      <c r="I3375" s="183"/>
      <c r="J3375" s="169"/>
      <c r="K3375" s="162"/>
      <c r="L3375" s="162"/>
      <c r="M3375" s="162"/>
      <c r="N3375" s="169"/>
      <c r="O3375" s="183"/>
      <c r="P3375" s="169"/>
      <c r="Q3375" s="183"/>
      <c r="R3375" s="177"/>
      <c r="S3375" s="177"/>
      <c r="T3375" s="177"/>
      <c r="U3375" s="155"/>
      <c r="V3375" s="155" t="b">
        <v>0</v>
      </c>
      <c r="W3375" s="168"/>
      <c r="X3375" s="168"/>
      <c r="Y3375" s="364"/>
      <c r="Z3375" s="169"/>
      <c r="AA3375" s="163" t="str">
        <f t="shared" si="70"/>
        <v>https://shopeefood.vn/bo-suu-tap/</v>
      </c>
      <c r="AB3375" s="351"/>
    </row>
    <row r="3376" spans="1:28" ht="14">
      <c r="A3376" s="151"/>
      <c r="B3376" s="152"/>
      <c r="C3376" s="152"/>
      <c r="D3376" s="152"/>
      <c r="E3376" s="180"/>
      <c r="F3376" s="155"/>
      <c r="G3376" s="217"/>
      <c r="H3376" s="176"/>
      <c r="I3376" s="183"/>
      <c r="J3376" s="169"/>
      <c r="K3376" s="162"/>
      <c r="L3376" s="162"/>
      <c r="M3376" s="162"/>
      <c r="N3376" s="169"/>
      <c r="O3376" s="183"/>
      <c r="P3376" s="169"/>
      <c r="Q3376" s="183"/>
      <c r="R3376" s="177"/>
      <c r="S3376" s="177"/>
      <c r="T3376" s="177"/>
      <c r="U3376" s="155"/>
      <c r="V3376" s="155" t="b">
        <v>0</v>
      </c>
      <c r="W3376" s="168"/>
      <c r="X3376" s="168"/>
      <c r="Y3376" s="364"/>
      <c r="Z3376" s="169"/>
      <c r="AA3376" s="163" t="str">
        <f t="shared" si="70"/>
        <v>https://shopeefood.vn/bo-suu-tap/</v>
      </c>
      <c r="AB3376" s="351"/>
    </row>
    <row r="3377" spans="1:28" ht="14">
      <c r="A3377" s="151"/>
      <c r="B3377" s="152"/>
      <c r="C3377" s="152"/>
      <c r="D3377" s="152"/>
      <c r="E3377" s="180"/>
      <c r="F3377" s="155"/>
      <c r="G3377" s="217"/>
      <c r="H3377" s="176"/>
      <c r="I3377" s="183"/>
      <c r="J3377" s="169"/>
      <c r="K3377" s="162"/>
      <c r="L3377" s="162"/>
      <c r="M3377" s="162"/>
      <c r="N3377" s="169"/>
      <c r="O3377" s="183"/>
      <c r="P3377" s="169"/>
      <c r="Q3377" s="183"/>
      <c r="R3377" s="177"/>
      <c r="S3377" s="177"/>
      <c r="T3377" s="177"/>
      <c r="U3377" s="155"/>
      <c r="V3377" s="155" t="b">
        <v>0</v>
      </c>
      <c r="W3377" s="168"/>
      <c r="X3377" s="168"/>
      <c r="Y3377" s="364"/>
      <c r="Z3377" s="169"/>
      <c r="AA3377" s="163" t="str">
        <f t="shared" si="70"/>
        <v>https://shopeefood.vn/bo-suu-tap/</v>
      </c>
      <c r="AB3377" s="351"/>
    </row>
    <row r="3378" spans="1:28" ht="14">
      <c r="A3378" s="151"/>
      <c r="B3378" s="152"/>
      <c r="C3378" s="152"/>
      <c r="D3378" s="152"/>
      <c r="E3378" s="180"/>
      <c r="F3378" s="155"/>
      <c r="G3378" s="217"/>
      <c r="H3378" s="176"/>
      <c r="I3378" s="183"/>
      <c r="J3378" s="169"/>
      <c r="K3378" s="162"/>
      <c r="L3378" s="162"/>
      <c r="M3378" s="162"/>
      <c r="N3378" s="169"/>
      <c r="O3378" s="183"/>
      <c r="P3378" s="169"/>
      <c r="Q3378" s="183"/>
      <c r="R3378" s="177"/>
      <c r="S3378" s="177"/>
      <c r="T3378" s="177"/>
      <c r="U3378" s="155"/>
      <c r="V3378" s="155" t="b">
        <v>0</v>
      </c>
      <c r="W3378" s="168"/>
      <c r="X3378" s="168"/>
      <c r="Y3378" s="364"/>
      <c r="Z3378" s="169"/>
      <c r="AA3378" s="163" t="str">
        <f t="shared" si="70"/>
        <v>https://shopeefood.vn/bo-suu-tap/</v>
      </c>
      <c r="AB3378" s="351"/>
    </row>
    <row r="3379" spans="1:28" ht="14">
      <c r="A3379" s="151"/>
      <c r="B3379" s="152"/>
      <c r="C3379" s="152"/>
      <c r="D3379" s="152"/>
      <c r="E3379" s="180"/>
      <c r="F3379" s="155"/>
      <c r="G3379" s="217"/>
      <c r="H3379" s="176"/>
      <c r="I3379" s="183"/>
      <c r="J3379" s="169"/>
      <c r="K3379" s="162"/>
      <c r="L3379" s="162"/>
      <c r="M3379" s="162"/>
      <c r="N3379" s="169"/>
      <c r="O3379" s="183"/>
      <c r="P3379" s="169"/>
      <c r="Q3379" s="183"/>
      <c r="R3379" s="177"/>
      <c r="S3379" s="177"/>
      <c r="T3379" s="177"/>
      <c r="U3379" s="155"/>
      <c r="V3379" s="155" t="b">
        <v>0</v>
      </c>
      <c r="W3379" s="168"/>
      <c r="X3379" s="168"/>
      <c r="Y3379" s="364"/>
      <c r="Z3379" s="169"/>
      <c r="AA3379" s="163" t="str">
        <f t="shared" si="70"/>
        <v>https://shopeefood.vn/bo-suu-tap/</v>
      </c>
      <c r="AB3379" s="351"/>
    </row>
    <row r="3380" spans="1:28" ht="14">
      <c r="A3380" s="151"/>
      <c r="B3380" s="152"/>
      <c r="C3380" s="152"/>
      <c r="D3380" s="152"/>
      <c r="E3380" s="180"/>
      <c r="F3380" s="155"/>
      <c r="G3380" s="217"/>
      <c r="H3380" s="176"/>
      <c r="I3380" s="183"/>
      <c r="J3380" s="169"/>
      <c r="K3380" s="162"/>
      <c r="L3380" s="162"/>
      <c r="M3380" s="162"/>
      <c r="N3380" s="169"/>
      <c r="O3380" s="183"/>
      <c r="P3380" s="169"/>
      <c r="Q3380" s="183"/>
      <c r="R3380" s="177"/>
      <c r="S3380" s="177"/>
      <c r="T3380" s="177"/>
      <c r="U3380" s="155"/>
      <c r="V3380" s="155" t="b">
        <v>0</v>
      </c>
      <c r="W3380" s="168"/>
      <c r="X3380" s="168"/>
      <c r="Y3380" s="364"/>
      <c r="Z3380" s="169"/>
      <c r="AA3380" s="163" t="str">
        <f t="shared" si="70"/>
        <v>https://shopeefood.vn/bo-suu-tap/</v>
      </c>
      <c r="AB3380" s="351"/>
    </row>
    <row r="3381" spans="1:28" ht="14">
      <c r="A3381" s="151"/>
      <c r="B3381" s="152"/>
      <c r="C3381" s="152"/>
      <c r="D3381" s="152"/>
      <c r="E3381" s="180"/>
      <c r="F3381" s="155"/>
      <c r="G3381" s="217"/>
      <c r="H3381" s="176"/>
      <c r="I3381" s="183"/>
      <c r="J3381" s="169"/>
      <c r="K3381" s="162"/>
      <c r="L3381" s="162"/>
      <c r="M3381" s="162"/>
      <c r="N3381" s="169"/>
      <c r="O3381" s="183"/>
      <c r="P3381" s="169"/>
      <c r="Q3381" s="183"/>
      <c r="R3381" s="177"/>
      <c r="S3381" s="177"/>
      <c r="T3381" s="177"/>
      <c r="U3381" s="155"/>
      <c r="V3381" s="155" t="b">
        <v>0</v>
      </c>
      <c r="W3381" s="168"/>
      <c r="X3381" s="168"/>
      <c r="Y3381" s="364"/>
      <c r="Z3381" s="169"/>
      <c r="AA3381" s="163" t="str">
        <f t="shared" si="70"/>
        <v>https://shopeefood.vn/bo-suu-tap/</v>
      </c>
      <c r="AB3381" s="351"/>
    </row>
    <row r="3382" spans="1:28" ht="14">
      <c r="A3382" s="151"/>
      <c r="B3382" s="152"/>
      <c r="C3382" s="152"/>
      <c r="D3382" s="152"/>
      <c r="E3382" s="180"/>
      <c r="F3382" s="155"/>
      <c r="G3382" s="217"/>
      <c r="H3382" s="176"/>
      <c r="I3382" s="183"/>
      <c r="J3382" s="169"/>
      <c r="K3382" s="162"/>
      <c r="L3382" s="162"/>
      <c r="M3382" s="162"/>
      <c r="N3382" s="169"/>
      <c r="O3382" s="183"/>
      <c r="P3382" s="169"/>
      <c r="Q3382" s="183"/>
      <c r="R3382" s="177"/>
      <c r="S3382" s="177"/>
      <c r="T3382" s="177"/>
      <c r="U3382" s="155"/>
      <c r="V3382" s="155" t="b">
        <v>0</v>
      </c>
      <c r="W3382" s="168"/>
      <c r="X3382" s="168"/>
      <c r="Y3382" s="364"/>
      <c r="Z3382" s="169"/>
      <c r="AA3382" s="163" t="str">
        <f t="shared" si="70"/>
        <v>https://shopeefood.vn/bo-suu-tap/</v>
      </c>
      <c r="AB3382" s="351"/>
    </row>
    <row r="3383" spans="1:28" ht="14">
      <c r="A3383" s="151"/>
      <c r="B3383" s="152"/>
      <c r="C3383" s="152"/>
      <c r="D3383" s="152"/>
      <c r="E3383" s="180"/>
      <c r="F3383" s="155"/>
      <c r="G3383" s="217"/>
      <c r="H3383" s="176"/>
      <c r="I3383" s="183"/>
      <c r="J3383" s="169"/>
      <c r="K3383" s="162"/>
      <c r="L3383" s="162"/>
      <c r="M3383" s="162"/>
      <c r="N3383" s="169"/>
      <c r="O3383" s="183"/>
      <c r="P3383" s="169"/>
      <c r="Q3383" s="183"/>
      <c r="R3383" s="177"/>
      <c r="S3383" s="177"/>
      <c r="T3383" s="177"/>
      <c r="U3383" s="155"/>
      <c r="V3383" s="155" t="b">
        <v>0</v>
      </c>
      <c r="W3383" s="168"/>
      <c r="X3383" s="168"/>
      <c r="Y3383" s="364"/>
      <c r="Z3383" s="169"/>
      <c r="AA3383" s="163" t="str">
        <f t="shared" si="70"/>
        <v>https://shopeefood.vn/bo-suu-tap/</v>
      </c>
      <c r="AB3383" s="351"/>
    </row>
    <row r="3384" spans="1:28" ht="14">
      <c r="A3384" s="151"/>
      <c r="B3384" s="152"/>
      <c r="C3384" s="152"/>
      <c r="D3384" s="152"/>
      <c r="E3384" s="180"/>
      <c r="F3384" s="155"/>
      <c r="G3384" s="217"/>
      <c r="H3384" s="176"/>
      <c r="I3384" s="183"/>
      <c r="J3384" s="169"/>
      <c r="K3384" s="162"/>
      <c r="L3384" s="162"/>
      <c r="M3384" s="162"/>
      <c r="N3384" s="169"/>
      <c r="O3384" s="183"/>
      <c r="P3384" s="169"/>
      <c r="Q3384" s="183"/>
      <c r="R3384" s="177"/>
      <c r="S3384" s="177"/>
      <c r="T3384" s="177"/>
      <c r="U3384" s="155"/>
      <c r="V3384" s="155" t="b">
        <v>0</v>
      </c>
      <c r="W3384" s="168"/>
      <c r="X3384" s="168"/>
      <c r="Y3384" s="364"/>
      <c r="Z3384" s="169"/>
      <c r="AA3384" s="163" t="str">
        <f t="shared" si="70"/>
        <v>https://shopeefood.vn/bo-suu-tap/</v>
      </c>
      <c r="AB3384" s="351"/>
    </row>
    <row r="3385" spans="1:28" ht="14">
      <c r="A3385" s="151"/>
      <c r="B3385" s="152"/>
      <c r="C3385" s="152"/>
      <c r="D3385" s="152"/>
      <c r="E3385" s="180"/>
      <c r="F3385" s="155"/>
      <c r="G3385" s="217"/>
      <c r="H3385" s="176"/>
      <c r="I3385" s="183"/>
      <c r="J3385" s="169"/>
      <c r="K3385" s="162"/>
      <c r="L3385" s="162"/>
      <c r="M3385" s="162"/>
      <c r="N3385" s="169"/>
      <c r="O3385" s="183"/>
      <c r="P3385" s="169"/>
      <c r="Q3385" s="183"/>
      <c r="R3385" s="177"/>
      <c r="S3385" s="177"/>
      <c r="T3385" s="177"/>
      <c r="U3385" s="155"/>
      <c r="V3385" s="155" t="b">
        <v>0</v>
      </c>
      <c r="W3385" s="168"/>
      <c r="X3385" s="168"/>
      <c r="Y3385" s="364"/>
      <c r="Z3385" s="169"/>
      <c r="AA3385" s="163" t="str">
        <f t="shared" si="70"/>
        <v>https://shopeefood.vn/bo-suu-tap/</v>
      </c>
      <c r="AB3385" s="351"/>
    </row>
    <row r="3386" spans="1:28" ht="14">
      <c r="A3386" s="151"/>
      <c r="B3386" s="152"/>
      <c r="C3386" s="152"/>
      <c r="D3386" s="152"/>
      <c r="E3386" s="180"/>
      <c r="F3386" s="155"/>
      <c r="G3386" s="217"/>
      <c r="H3386" s="176"/>
      <c r="I3386" s="183"/>
      <c r="J3386" s="169"/>
      <c r="K3386" s="162"/>
      <c r="L3386" s="162"/>
      <c r="M3386" s="162"/>
      <c r="N3386" s="169"/>
      <c r="O3386" s="183"/>
      <c r="P3386" s="169"/>
      <c r="Q3386" s="183"/>
      <c r="R3386" s="177"/>
      <c r="S3386" s="177"/>
      <c r="T3386" s="177"/>
      <c r="U3386" s="155"/>
      <c r="V3386" s="155" t="b">
        <v>0</v>
      </c>
      <c r="W3386" s="168"/>
      <c r="X3386" s="168"/>
      <c r="Y3386" s="364"/>
      <c r="Z3386" s="169"/>
      <c r="AA3386" s="163" t="str">
        <f t="shared" si="70"/>
        <v>https://shopeefood.vn/bo-suu-tap/</v>
      </c>
      <c r="AB3386" s="351"/>
    </row>
    <row r="3387" spans="1:28" ht="14">
      <c r="A3387" s="151"/>
      <c r="B3387" s="152"/>
      <c r="C3387" s="152"/>
      <c r="D3387" s="152"/>
      <c r="E3387" s="180"/>
      <c r="F3387" s="155"/>
      <c r="G3387" s="217"/>
      <c r="H3387" s="176"/>
      <c r="I3387" s="183"/>
      <c r="J3387" s="169"/>
      <c r="K3387" s="162"/>
      <c r="L3387" s="162"/>
      <c r="M3387" s="162"/>
      <c r="N3387" s="169"/>
      <c r="O3387" s="183"/>
      <c r="P3387" s="169"/>
      <c r="Q3387" s="183"/>
      <c r="R3387" s="177"/>
      <c r="S3387" s="177"/>
      <c r="T3387" s="177"/>
      <c r="U3387" s="155"/>
      <c r="V3387" s="155" t="b">
        <v>0</v>
      </c>
      <c r="W3387" s="168"/>
      <c r="X3387" s="168"/>
      <c r="Y3387" s="364"/>
      <c r="Z3387" s="169"/>
      <c r="AA3387" s="163" t="str">
        <f t="shared" si="70"/>
        <v>https://shopeefood.vn/bo-suu-tap/</v>
      </c>
      <c r="AB3387" s="351"/>
    </row>
    <row r="3388" spans="1:28" ht="14">
      <c r="A3388" s="151"/>
      <c r="B3388" s="152"/>
      <c r="C3388" s="152"/>
      <c r="D3388" s="152"/>
      <c r="E3388" s="180"/>
      <c r="F3388" s="155"/>
      <c r="G3388" s="217"/>
      <c r="H3388" s="176"/>
      <c r="I3388" s="183"/>
      <c r="J3388" s="169"/>
      <c r="K3388" s="162"/>
      <c r="L3388" s="162"/>
      <c r="M3388" s="162"/>
      <c r="N3388" s="169"/>
      <c r="O3388" s="183"/>
      <c r="P3388" s="169"/>
      <c r="Q3388" s="183"/>
      <c r="R3388" s="177"/>
      <c r="S3388" s="177"/>
      <c r="T3388" s="177"/>
      <c r="U3388" s="155"/>
      <c r="V3388" s="155" t="b">
        <v>0</v>
      </c>
      <c r="W3388" s="168"/>
      <c r="X3388" s="168"/>
      <c r="Y3388" s="364"/>
      <c r="Z3388" s="169"/>
      <c r="AA3388" s="163" t="str">
        <f t="shared" si="70"/>
        <v>https://shopeefood.vn/bo-suu-tap/</v>
      </c>
      <c r="AB3388" s="351"/>
    </row>
    <row r="3389" spans="1:28" ht="14">
      <c r="A3389" s="151"/>
      <c r="B3389" s="152"/>
      <c r="C3389" s="152"/>
      <c r="D3389" s="152"/>
      <c r="E3389" s="180"/>
      <c r="F3389" s="155"/>
      <c r="G3389" s="217"/>
      <c r="H3389" s="176"/>
      <c r="I3389" s="183"/>
      <c r="J3389" s="169"/>
      <c r="K3389" s="162"/>
      <c r="L3389" s="162"/>
      <c r="M3389" s="162"/>
      <c r="N3389" s="169"/>
      <c r="O3389" s="183"/>
      <c r="P3389" s="169"/>
      <c r="Q3389" s="183"/>
      <c r="R3389" s="177"/>
      <c r="S3389" s="177"/>
      <c r="T3389" s="177"/>
      <c r="U3389" s="155"/>
      <c r="V3389" s="155" t="b">
        <v>0</v>
      </c>
      <c r="W3389" s="168"/>
      <c r="X3389" s="168"/>
      <c r="Y3389" s="364"/>
      <c r="Z3389" s="169"/>
      <c r="AA3389" s="163" t="str">
        <f t="shared" si="70"/>
        <v>https://shopeefood.vn/bo-suu-tap/</v>
      </c>
      <c r="AB3389" s="351"/>
    </row>
    <row r="3390" spans="1:28" ht="14">
      <c r="A3390" s="151"/>
      <c r="B3390" s="152"/>
      <c r="C3390" s="152"/>
      <c r="D3390" s="152"/>
      <c r="E3390" s="180"/>
      <c r="F3390" s="155"/>
      <c r="G3390" s="217"/>
      <c r="H3390" s="176"/>
      <c r="I3390" s="183"/>
      <c r="J3390" s="169"/>
      <c r="K3390" s="162"/>
      <c r="L3390" s="162"/>
      <c r="M3390" s="162"/>
      <c r="N3390" s="169"/>
      <c r="O3390" s="183"/>
      <c r="P3390" s="169"/>
      <c r="Q3390" s="183"/>
      <c r="R3390" s="177"/>
      <c r="S3390" s="177"/>
      <c r="T3390" s="177"/>
      <c r="U3390" s="155"/>
      <c r="V3390" s="155" t="b">
        <v>0</v>
      </c>
      <c r="W3390" s="168"/>
      <c r="X3390" s="168"/>
      <c r="Y3390" s="364"/>
      <c r="Z3390" s="169"/>
      <c r="AA3390" s="163" t="str">
        <f t="shared" si="70"/>
        <v>https://shopeefood.vn/bo-suu-tap/</v>
      </c>
      <c r="AB3390" s="351"/>
    </row>
    <row r="3391" spans="1:28" ht="14">
      <c r="A3391" s="151"/>
      <c r="B3391" s="152"/>
      <c r="C3391" s="152"/>
      <c r="D3391" s="152"/>
      <c r="E3391" s="180"/>
      <c r="F3391" s="155"/>
      <c r="G3391" s="217"/>
      <c r="H3391" s="176"/>
      <c r="I3391" s="183"/>
      <c r="J3391" s="169"/>
      <c r="K3391" s="162"/>
      <c r="L3391" s="162"/>
      <c r="M3391" s="162"/>
      <c r="N3391" s="169"/>
      <c r="O3391" s="183"/>
      <c r="P3391" s="169"/>
      <c r="Q3391" s="183"/>
      <c r="R3391" s="177"/>
      <c r="S3391" s="177"/>
      <c r="T3391" s="177"/>
      <c r="U3391" s="155"/>
      <c r="V3391" s="155" t="b">
        <v>0</v>
      </c>
      <c r="W3391" s="168"/>
      <c r="X3391" s="168"/>
      <c r="Y3391" s="364"/>
      <c r="Z3391" s="169"/>
      <c r="AA3391" s="163" t="str">
        <f t="shared" si="70"/>
        <v>https://shopeefood.vn/bo-suu-tap/</v>
      </c>
      <c r="AB3391" s="351"/>
    </row>
    <row r="3392" spans="1:28" ht="14">
      <c r="A3392" s="151"/>
      <c r="B3392" s="152"/>
      <c r="C3392" s="152"/>
      <c r="D3392" s="152"/>
      <c r="E3392" s="180"/>
      <c r="F3392" s="155"/>
      <c r="G3392" s="217"/>
      <c r="H3392" s="176"/>
      <c r="I3392" s="183"/>
      <c r="J3392" s="169"/>
      <c r="K3392" s="162"/>
      <c r="L3392" s="162"/>
      <c r="M3392" s="162"/>
      <c r="N3392" s="169"/>
      <c r="O3392" s="183"/>
      <c r="P3392" s="169"/>
      <c r="Q3392" s="183"/>
      <c r="R3392" s="177"/>
      <c r="S3392" s="177"/>
      <c r="T3392" s="177"/>
      <c r="U3392" s="155"/>
      <c r="V3392" s="155" t="b">
        <v>0</v>
      </c>
      <c r="W3392" s="168"/>
      <c r="X3392" s="168"/>
      <c r="Y3392" s="364"/>
      <c r="Z3392" s="169"/>
      <c r="AA3392" s="163" t="str">
        <f t="shared" si="70"/>
        <v>https://shopeefood.vn/bo-suu-tap/</v>
      </c>
      <c r="AB3392" s="351"/>
    </row>
    <row r="3393" spans="1:28" ht="14">
      <c r="A3393" s="151"/>
      <c r="B3393" s="152"/>
      <c r="C3393" s="152"/>
      <c r="D3393" s="152"/>
      <c r="E3393" s="180"/>
      <c r="F3393" s="155"/>
      <c r="G3393" s="217"/>
      <c r="H3393" s="176"/>
      <c r="I3393" s="183"/>
      <c r="J3393" s="169"/>
      <c r="K3393" s="162"/>
      <c r="L3393" s="162"/>
      <c r="M3393" s="162"/>
      <c r="N3393" s="169"/>
      <c r="O3393" s="183"/>
      <c r="P3393" s="169"/>
      <c r="Q3393" s="183"/>
      <c r="R3393" s="177"/>
      <c r="S3393" s="177"/>
      <c r="T3393" s="177"/>
      <c r="U3393" s="155"/>
      <c r="V3393" s="155" t="b">
        <v>0</v>
      </c>
      <c r="W3393" s="168"/>
      <c r="X3393" s="168"/>
      <c r="Y3393" s="364"/>
      <c r="Z3393" s="169"/>
      <c r="AA3393" s="163" t="str">
        <f t="shared" si="70"/>
        <v>https://shopeefood.vn/bo-suu-tap/</v>
      </c>
      <c r="AB3393" s="351"/>
    </row>
    <row r="3394" spans="1:28" ht="14">
      <c r="A3394" s="151"/>
      <c r="B3394" s="152"/>
      <c r="C3394" s="152"/>
      <c r="D3394" s="152"/>
      <c r="E3394" s="180"/>
      <c r="F3394" s="155"/>
      <c r="G3394" s="217"/>
      <c r="H3394" s="176"/>
      <c r="I3394" s="183"/>
      <c r="J3394" s="169"/>
      <c r="K3394" s="162"/>
      <c r="L3394" s="162"/>
      <c r="M3394" s="162"/>
      <c r="N3394" s="169"/>
      <c r="O3394" s="183"/>
      <c r="P3394" s="169"/>
      <c r="Q3394" s="183"/>
      <c r="R3394" s="177"/>
      <c r="S3394" s="177"/>
      <c r="T3394" s="177"/>
      <c r="U3394" s="155"/>
      <c r="V3394" s="155" t="b">
        <v>0</v>
      </c>
      <c r="W3394" s="168"/>
      <c r="X3394" s="168"/>
      <c r="Y3394" s="364"/>
      <c r="Z3394" s="169"/>
      <c r="AA3394" s="163" t="str">
        <f t="shared" si="70"/>
        <v>https://shopeefood.vn/bo-suu-tap/</v>
      </c>
      <c r="AB3394" s="351"/>
    </row>
    <row r="3395" spans="1:28" ht="14">
      <c r="A3395" s="151"/>
      <c r="B3395" s="152"/>
      <c r="C3395" s="152"/>
      <c r="D3395" s="152"/>
      <c r="E3395" s="180"/>
      <c r="F3395" s="155"/>
      <c r="G3395" s="217"/>
      <c r="H3395" s="176"/>
      <c r="I3395" s="183"/>
      <c r="J3395" s="169"/>
      <c r="K3395" s="162"/>
      <c r="L3395" s="162"/>
      <c r="M3395" s="162"/>
      <c r="N3395" s="169"/>
      <c r="O3395" s="183"/>
      <c r="P3395" s="169"/>
      <c r="Q3395" s="183"/>
      <c r="R3395" s="177"/>
      <c r="S3395" s="177"/>
      <c r="T3395" s="177"/>
      <c r="U3395" s="155"/>
      <c r="V3395" s="155" t="b">
        <v>0</v>
      </c>
      <c r="W3395" s="168"/>
      <c r="X3395" s="168"/>
      <c r="Y3395" s="364"/>
      <c r="Z3395" s="169"/>
      <c r="AA3395" s="163" t="str">
        <f t="shared" si="70"/>
        <v>https://shopeefood.vn/bo-suu-tap/</v>
      </c>
      <c r="AB3395" s="351"/>
    </row>
    <row r="3396" spans="1:28" ht="14">
      <c r="A3396" s="151"/>
      <c r="B3396" s="152"/>
      <c r="C3396" s="152"/>
      <c r="D3396" s="152"/>
      <c r="E3396" s="180"/>
      <c r="F3396" s="155"/>
      <c r="G3396" s="217"/>
      <c r="H3396" s="176"/>
      <c r="I3396" s="183"/>
      <c r="J3396" s="169"/>
      <c r="K3396" s="162"/>
      <c r="L3396" s="162"/>
      <c r="M3396" s="162"/>
      <c r="N3396" s="169"/>
      <c r="O3396" s="183"/>
      <c r="P3396" s="169"/>
      <c r="Q3396" s="183"/>
      <c r="R3396" s="177"/>
      <c r="S3396" s="177"/>
      <c r="T3396" s="177"/>
      <c r="U3396" s="155"/>
      <c r="V3396" s="155" t="b">
        <v>0</v>
      </c>
      <c r="W3396" s="168"/>
      <c r="X3396" s="168"/>
      <c r="Y3396" s="364"/>
      <c r="Z3396" s="169"/>
      <c r="AA3396" s="163" t="str">
        <f t="shared" si="70"/>
        <v>https://shopeefood.vn/bo-suu-tap/</v>
      </c>
      <c r="AB3396" s="351"/>
    </row>
    <row r="3397" spans="1:28" ht="14">
      <c r="A3397" s="151"/>
      <c r="B3397" s="152"/>
      <c r="C3397" s="152"/>
      <c r="D3397" s="152"/>
      <c r="E3397" s="180"/>
      <c r="F3397" s="155"/>
      <c r="G3397" s="217"/>
      <c r="H3397" s="176"/>
      <c r="I3397" s="183"/>
      <c r="J3397" s="169"/>
      <c r="K3397" s="162"/>
      <c r="L3397" s="162"/>
      <c r="M3397" s="162"/>
      <c r="N3397" s="169"/>
      <c r="O3397" s="183"/>
      <c r="P3397" s="169"/>
      <c r="Q3397" s="183"/>
      <c r="R3397" s="177"/>
      <c r="S3397" s="177"/>
      <c r="T3397" s="177"/>
      <c r="U3397" s="155"/>
      <c r="V3397" s="155" t="b">
        <v>0</v>
      </c>
      <c r="W3397" s="168"/>
      <c r="X3397" s="168"/>
      <c r="Y3397" s="364"/>
      <c r="Z3397" s="169"/>
      <c r="AA3397" s="163" t="str">
        <f t="shared" si="70"/>
        <v>https://shopeefood.vn/bo-suu-tap/</v>
      </c>
      <c r="AB3397" s="351"/>
    </row>
    <row r="3398" spans="1:28" ht="14">
      <c r="A3398" s="151"/>
      <c r="B3398" s="152"/>
      <c r="C3398" s="152"/>
      <c r="D3398" s="152"/>
      <c r="E3398" s="180"/>
      <c r="F3398" s="155"/>
      <c r="G3398" s="217"/>
      <c r="H3398" s="176"/>
      <c r="I3398" s="183"/>
      <c r="J3398" s="169"/>
      <c r="K3398" s="162"/>
      <c r="L3398" s="162"/>
      <c r="M3398" s="162"/>
      <c r="N3398" s="169"/>
      <c r="O3398" s="183"/>
      <c r="P3398" s="169"/>
      <c r="Q3398" s="183"/>
      <c r="R3398" s="177"/>
      <c r="S3398" s="177"/>
      <c r="T3398" s="177"/>
      <c r="U3398" s="155"/>
      <c r="V3398" s="155" t="b">
        <v>0</v>
      </c>
      <c r="W3398" s="168"/>
      <c r="X3398" s="168"/>
      <c r="Y3398" s="364"/>
      <c r="Z3398" s="169"/>
      <c r="AA3398" s="163" t="str">
        <f t="shared" si="70"/>
        <v>https://shopeefood.vn/bo-suu-tap/</v>
      </c>
      <c r="AB3398" s="351"/>
    </row>
    <row r="3399" spans="1:28" ht="14">
      <c r="A3399" s="151"/>
      <c r="B3399" s="152"/>
      <c r="C3399" s="152"/>
      <c r="D3399" s="152"/>
      <c r="E3399" s="180"/>
      <c r="F3399" s="155"/>
      <c r="G3399" s="217"/>
      <c r="H3399" s="176"/>
      <c r="I3399" s="183"/>
      <c r="J3399" s="169"/>
      <c r="K3399" s="162"/>
      <c r="L3399" s="162"/>
      <c r="M3399" s="162"/>
      <c r="N3399" s="169"/>
      <c r="O3399" s="183"/>
      <c r="P3399" s="169"/>
      <c r="Q3399" s="183"/>
      <c r="R3399" s="177"/>
      <c r="S3399" s="177"/>
      <c r="T3399" s="177"/>
      <c r="U3399" s="155"/>
      <c r="V3399" s="155" t="b">
        <v>0</v>
      </c>
      <c r="W3399" s="168"/>
      <c r="X3399" s="168"/>
      <c r="Y3399" s="364"/>
      <c r="Z3399" s="169"/>
      <c r="AA3399" s="163" t="str">
        <f t="shared" si="70"/>
        <v>https://shopeefood.vn/bo-suu-tap/</v>
      </c>
      <c r="AB3399" s="351"/>
    </row>
    <row r="3400" spans="1:28" ht="14">
      <c r="A3400" s="151"/>
      <c r="B3400" s="152"/>
      <c r="C3400" s="152"/>
      <c r="D3400" s="152"/>
      <c r="E3400" s="180"/>
      <c r="F3400" s="155"/>
      <c r="G3400" s="217"/>
      <c r="H3400" s="176"/>
      <c r="I3400" s="183"/>
      <c r="J3400" s="169"/>
      <c r="K3400" s="162"/>
      <c r="L3400" s="162"/>
      <c r="M3400" s="162"/>
      <c r="N3400" s="169"/>
      <c r="O3400" s="183"/>
      <c r="P3400" s="169"/>
      <c r="Q3400" s="183"/>
      <c r="R3400" s="177"/>
      <c r="S3400" s="177"/>
      <c r="T3400" s="177"/>
      <c r="U3400" s="155"/>
      <c r="V3400" s="155" t="b">
        <v>0</v>
      </c>
      <c r="W3400" s="168"/>
      <c r="X3400" s="168"/>
      <c r="Y3400" s="364"/>
      <c r="Z3400" s="169"/>
      <c r="AA3400" s="163" t="str">
        <f t="shared" si="70"/>
        <v>https://shopeefood.vn/bo-suu-tap/</v>
      </c>
      <c r="AB3400" s="351"/>
    </row>
    <row r="3401" spans="1:28" ht="14">
      <c r="A3401" s="151"/>
      <c r="B3401" s="152"/>
      <c r="C3401" s="152"/>
      <c r="D3401" s="152"/>
      <c r="E3401" s="180"/>
      <c r="F3401" s="155"/>
      <c r="G3401" s="217"/>
      <c r="H3401" s="176"/>
      <c r="I3401" s="183"/>
      <c r="J3401" s="169"/>
      <c r="K3401" s="162"/>
      <c r="L3401" s="162"/>
      <c r="M3401" s="162"/>
      <c r="N3401" s="169"/>
      <c r="O3401" s="183"/>
      <c r="P3401" s="169"/>
      <c r="Q3401" s="183"/>
      <c r="R3401" s="177"/>
      <c r="S3401" s="177"/>
      <c r="T3401" s="177"/>
      <c r="U3401" s="155"/>
      <c r="V3401" s="155" t="b">
        <v>0</v>
      </c>
      <c r="W3401" s="168"/>
      <c r="X3401" s="168"/>
      <c r="Y3401" s="364"/>
      <c r="Z3401" s="169"/>
      <c r="AA3401" s="163" t="str">
        <f t="shared" si="70"/>
        <v>https://shopeefood.vn/bo-suu-tap/</v>
      </c>
      <c r="AB3401" s="351"/>
    </row>
    <row r="3402" spans="1:28" ht="14">
      <c r="A3402" s="151"/>
      <c r="B3402" s="152"/>
      <c r="C3402" s="152"/>
      <c r="D3402" s="152"/>
      <c r="E3402" s="180"/>
      <c r="F3402" s="155"/>
      <c r="G3402" s="217"/>
      <c r="H3402" s="176"/>
      <c r="I3402" s="183"/>
      <c r="J3402" s="169"/>
      <c r="K3402" s="162"/>
      <c r="L3402" s="162"/>
      <c r="M3402" s="162"/>
      <c r="N3402" s="169"/>
      <c r="O3402" s="183"/>
      <c r="P3402" s="169"/>
      <c r="Q3402" s="183"/>
      <c r="R3402" s="177"/>
      <c r="S3402" s="177"/>
      <c r="T3402" s="177"/>
      <c r="U3402" s="155"/>
      <c r="V3402" s="155" t="b">
        <v>0</v>
      </c>
      <c r="W3402" s="168"/>
      <c r="X3402" s="168"/>
      <c r="Y3402" s="364"/>
      <c r="Z3402" s="169"/>
      <c r="AA3402" s="163" t="str">
        <f t="shared" si="70"/>
        <v>https://shopeefood.vn/bo-suu-tap/</v>
      </c>
      <c r="AB3402" s="351"/>
    </row>
    <row r="3403" spans="1:28" ht="14">
      <c r="A3403" s="151"/>
      <c r="B3403" s="152"/>
      <c r="C3403" s="152"/>
      <c r="D3403" s="152"/>
      <c r="E3403" s="180"/>
      <c r="F3403" s="155"/>
      <c r="G3403" s="217"/>
      <c r="H3403" s="176"/>
      <c r="I3403" s="183"/>
      <c r="J3403" s="169"/>
      <c r="K3403" s="162"/>
      <c r="L3403" s="162"/>
      <c r="M3403" s="162"/>
      <c r="N3403" s="169"/>
      <c r="O3403" s="183"/>
      <c r="P3403" s="169"/>
      <c r="Q3403" s="183"/>
      <c r="R3403" s="177"/>
      <c r="S3403" s="177"/>
      <c r="T3403" s="177"/>
      <c r="U3403" s="155"/>
      <c r="V3403" s="155" t="b">
        <v>0</v>
      </c>
      <c r="W3403" s="168"/>
      <c r="X3403" s="168"/>
      <c r="Y3403" s="364"/>
      <c r="Z3403" s="169"/>
      <c r="AA3403" s="163" t="str">
        <f t="shared" si="70"/>
        <v>https://shopeefood.vn/bo-suu-tap/</v>
      </c>
      <c r="AB3403" s="351"/>
    </row>
    <row r="3404" spans="1:28" ht="14">
      <c r="A3404" s="151"/>
      <c r="B3404" s="152"/>
      <c r="C3404" s="152"/>
      <c r="D3404" s="152"/>
      <c r="E3404" s="180"/>
      <c r="F3404" s="155"/>
      <c r="G3404" s="217"/>
      <c r="H3404" s="176"/>
      <c r="I3404" s="183"/>
      <c r="J3404" s="169"/>
      <c r="K3404" s="162"/>
      <c r="L3404" s="162"/>
      <c r="M3404" s="162"/>
      <c r="N3404" s="169"/>
      <c r="O3404" s="183"/>
      <c r="P3404" s="169"/>
      <c r="Q3404" s="183"/>
      <c r="R3404" s="177"/>
      <c r="S3404" s="177"/>
      <c r="T3404" s="177"/>
      <c r="U3404" s="155"/>
      <c r="V3404" s="155" t="b">
        <v>0</v>
      </c>
      <c r="W3404" s="168"/>
      <c r="X3404" s="168"/>
      <c r="Y3404" s="364"/>
      <c r="Z3404" s="169"/>
      <c r="AA3404" s="163" t="str">
        <f t="shared" si="70"/>
        <v>https://shopeefood.vn/bo-suu-tap/</v>
      </c>
      <c r="AB3404" s="351"/>
    </row>
    <row r="3405" spans="1:28" ht="14">
      <c r="A3405" s="151"/>
      <c r="B3405" s="152"/>
      <c r="C3405" s="152"/>
      <c r="D3405" s="152"/>
      <c r="E3405" s="180"/>
      <c r="F3405" s="155"/>
      <c r="G3405" s="217"/>
      <c r="H3405" s="176"/>
      <c r="I3405" s="183"/>
      <c r="J3405" s="169"/>
      <c r="K3405" s="162"/>
      <c r="L3405" s="162"/>
      <c r="M3405" s="162"/>
      <c r="N3405" s="169"/>
      <c r="O3405" s="183"/>
      <c r="P3405" s="169"/>
      <c r="Q3405" s="183"/>
      <c r="R3405" s="177"/>
      <c r="S3405" s="177"/>
      <c r="T3405" s="177"/>
      <c r="U3405" s="155"/>
      <c r="V3405" s="155" t="b">
        <v>0</v>
      </c>
      <c r="W3405" s="168"/>
      <c r="X3405" s="168"/>
      <c r="Y3405" s="364"/>
      <c r="Z3405" s="169"/>
      <c r="AA3405" s="163" t="str">
        <f t="shared" si="70"/>
        <v>https://shopeefood.vn/bo-suu-tap/</v>
      </c>
      <c r="AB3405" s="351"/>
    </row>
    <row r="3406" spans="1:28" ht="14">
      <c r="A3406" s="151"/>
      <c r="B3406" s="152"/>
      <c r="C3406" s="152"/>
      <c r="D3406" s="152"/>
      <c r="E3406" s="180"/>
      <c r="F3406" s="155"/>
      <c r="G3406" s="217"/>
      <c r="H3406" s="176"/>
      <c r="I3406" s="183"/>
      <c r="J3406" s="169"/>
      <c r="K3406" s="162"/>
      <c r="L3406" s="162"/>
      <c r="M3406" s="162"/>
      <c r="N3406" s="169"/>
      <c r="O3406" s="183"/>
      <c r="P3406" s="169"/>
      <c r="Q3406" s="183"/>
      <c r="R3406" s="177"/>
      <c r="S3406" s="177"/>
      <c r="T3406" s="177"/>
      <c r="U3406" s="155"/>
      <c r="V3406" s="155" t="b">
        <v>0</v>
      </c>
      <c r="W3406" s="168"/>
      <c r="X3406" s="168"/>
      <c r="Y3406" s="364"/>
      <c r="Z3406" s="169"/>
      <c r="AA3406" s="163" t="str">
        <f t="shared" si="70"/>
        <v>https://shopeefood.vn/bo-suu-tap/</v>
      </c>
      <c r="AB3406" s="351"/>
    </row>
    <row r="3407" spans="1:28" ht="14">
      <c r="A3407" s="151"/>
      <c r="B3407" s="152"/>
      <c r="C3407" s="152"/>
      <c r="D3407" s="152"/>
      <c r="E3407" s="180"/>
      <c r="F3407" s="155"/>
      <c r="G3407" s="217"/>
      <c r="H3407" s="176"/>
      <c r="I3407" s="183"/>
      <c r="J3407" s="169"/>
      <c r="K3407" s="162"/>
      <c r="L3407" s="162"/>
      <c r="M3407" s="162"/>
      <c r="N3407" s="169"/>
      <c r="O3407" s="183"/>
      <c r="P3407" s="169"/>
      <c r="Q3407" s="183"/>
      <c r="R3407" s="177"/>
      <c r="S3407" s="177"/>
      <c r="T3407" s="177"/>
      <c r="U3407" s="155"/>
      <c r="V3407" s="155" t="b">
        <v>0</v>
      </c>
      <c r="W3407" s="168"/>
      <c r="X3407" s="168"/>
      <c r="Y3407" s="364"/>
      <c r="Z3407" s="169"/>
      <c r="AA3407" s="163" t="str">
        <f t="shared" si="70"/>
        <v>https://shopeefood.vn/bo-suu-tap/</v>
      </c>
      <c r="AB3407" s="351"/>
    </row>
    <row r="3408" spans="1:28" ht="14">
      <c r="A3408" s="151"/>
      <c r="B3408" s="152"/>
      <c r="C3408" s="152"/>
      <c r="D3408" s="152"/>
      <c r="E3408" s="180"/>
      <c r="F3408" s="155"/>
      <c r="G3408" s="217"/>
      <c r="H3408" s="176"/>
      <c r="I3408" s="183"/>
      <c r="J3408" s="169"/>
      <c r="K3408" s="162"/>
      <c r="L3408" s="162"/>
      <c r="M3408" s="162"/>
      <c r="N3408" s="169"/>
      <c r="O3408" s="183"/>
      <c r="P3408" s="169"/>
      <c r="Q3408" s="183"/>
      <c r="R3408" s="177"/>
      <c r="S3408" s="177"/>
      <c r="T3408" s="177"/>
      <c r="U3408" s="155"/>
      <c r="V3408" s="155" t="b">
        <v>0</v>
      </c>
      <c r="W3408" s="168"/>
      <c r="X3408" s="168"/>
      <c r="Y3408" s="364"/>
      <c r="Z3408" s="169"/>
      <c r="AA3408" s="163" t="str">
        <f t="shared" si="70"/>
        <v>https://shopeefood.vn/bo-suu-tap/</v>
      </c>
      <c r="AB3408" s="351"/>
    </row>
    <row r="3409" spans="1:28" ht="14">
      <c r="A3409" s="151"/>
      <c r="B3409" s="152"/>
      <c r="C3409" s="152"/>
      <c r="D3409" s="152"/>
      <c r="E3409" s="180"/>
      <c r="F3409" s="155"/>
      <c r="G3409" s="217"/>
      <c r="H3409" s="176"/>
      <c r="I3409" s="183"/>
      <c r="J3409" s="169"/>
      <c r="K3409" s="162"/>
      <c r="L3409" s="162"/>
      <c r="M3409" s="162"/>
      <c r="N3409" s="169"/>
      <c r="O3409" s="183"/>
      <c r="P3409" s="169"/>
      <c r="Q3409" s="183"/>
      <c r="R3409" s="177"/>
      <c r="S3409" s="177"/>
      <c r="T3409" s="177"/>
      <c r="U3409" s="155"/>
      <c r="V3409" s="155" t="b">
        <v>0</v>
      </c>
      <c r="W3409" s="168"/>
      <c r="X3409" s="168"/>
      <c r="Y3409" s="364"/>
      <c r="Z3409" s="169"/>
      <c r="AA3409" s="163" t="str">
        <f t="shared" si="70"/>
        <v>https://shopeefood.vn/bo-suu-tap/</v>
      </c>
      <c r="AB3409" s="351"/>
    </row>
    <row r="3410" spans="1:28" ht="14">
      <c r="A3410" s="151"/>
      <c r="B3410" s="152"/>
      <c r="C3410" s="152"/>
      <c r="D3410" s="152"/>
      <c r="E3410" s="180"/>
      <c r="F3410" s="155"/>
      <c r="G3410" s="217"/>
      <c r="H3410" s="176"/>
      <c r="I3410" s="183"/>
      <c r="J3410" s="169"/>
      <c r="K3410" s="162"/>
      <c r="L3410" s="162"/>
      <c r="M3410" s="162"/>
      <c r="N3410" s="169"/>
      <c r="O3410" s="183"/>
      <c r="P3410" s="169"/>
      <c r="Q3410" s="183"/>
      <c r="R3410" s="177"/>
      <c r="S3410" s="177"/>
      <c r="T3410" s="177"/>
      <c r="U3410" s="155"/>
      <c r="V3410" s="155" t="b">
        <v>0</v>
      </c>
      <c r="W3410" s="168"/>
      <c r="X3410" s="168"/>
      <c r="Y3410" s="364"/>
      <c r="Z3410" s="169"/>
      <c r="AA3410" s="163" t="str">
        <f t="shared" si="70"/>
        <v>https://shopeefood.vn/bo-suu-tap/</v>
      </c>
      <c r="AB3410" s="351"/>
    </row>
    <row r="3411" spans="1:28" ht="14">
      <c r="A3411" s="151"/>
      <c r="B3411" s="152"/>
      <c r="C3411" s="152"/>
      <c r="D3411" s="152"/>
      <c r="E3411" s="180"/>
      <c r="F3411" s="155"/>
      <c r="G3411" s="217"/>
      <c r="H3411" s="176"/>
      <c r="I3411" s="183"/>
      <c r="J3411" s="169"/>
      <c r="K3411" s="162"/>
      <c r="L3411" s="162"/>
      <c r="M3411" s="162"/>
      <c r="N3411" s="169"/>
      <c r="O3411" s="183"/>
      <c r="P3411" s="169"/>
      <c r="Q3411" s="183"/>
      <c r="R3411" s="177"/>
      <c r="S3411" s="177"/>
      <c r="T3411" s="177"/>
      <c r="U3411" s="155"/>
      <c r="V3411" s="155" t="b">
        <v>0</v>
      </c>
      <c r="W3411" s="168"/>
      <c r="X3411" s="168"/>
      <c r="Y3411" s="364"/>
      <c r="Z3411" s="169"/>
      <c r="AA3411" s="163" t="str">
        <f t="shared" si="70"/>
        <v>https://shopeefood.vn/bo-suu-tap/</v>
      </c>
      <c r="AB3411" s="351"/>
    </row>
    <row r="3412" spans="1:28" ht="14">
      <c r="A3412" s="151"/>
      <c r="B3412" s="152"/>
      <c r="C3412" s="152"/>
      <c r="D3412" s="152"/>
      <c r="E3412" s="180"/>
      <c r="F3412" s="155"/>
      <c r="G3412" s="217"/>
      <c r="H3412" s="176"/>
      <c r="I3412" s="183"/>
      <c r="J3412" s="169"/>
      <c r="K3412" s="162"/>
      <c r="L3412" s="162"/>
      <c r="M3412" s="162"/>
      <c r="N3412" s="169"/>
      <c r="O3412" s="183"/>
      <c r="P3412" s="169"/>
      <c r="Q3412" s="183"/>
      <c r="R3412" s="177"/>
      <c r="S3412" s="177"/>
      <c r="T3412" s="177"/>
      <c r="U3412" s="155"/>
      <c r="V3412" s="155" t="b">
        <v>0</v>
      </c>
      <c r="W3412" s="168"/>
      <c r="X3412" s="168"/>
      <c r="Y3412" s="364"/>
      <c r="Z3412" s="169"/>
      <c r="AA3412" s="163" t="str">
        <f t="shared" si="70"/>
        <v>https://shopeefood.vn/bo-suu-tap/</v>
      </c>
      <c r="AB3412" s="351"/>
    </row>
    <row r="3413" spans="1:28" ht="14">
      <c r="A3413" s="151"/>
      <c r="B3413" s="152"/>
      <c r="C3413" s="152"/>
      <c r="D3413" s="152"/>
      <c r="E3413" s="180"/>
      <c r="F3413" s="155"/>
      <c r="G3413" s="217"/>
      <c r="H3413" s="176"/>
      <c r="I3413" s="183"/>
      <c r="J3413" s="169"/>
      <c r="K3413" s="162"/>
      <c r="L3413" s="162"/>
      <c r="M3413" s="162"/>
      <c r="N3413" s="169"/>
      <c r="O3413" s="183"/>
      <c r="P3413" s="169"/>
      <c r="Q3413" s="183"/>
      <c r="R3413" s="177"/>
      <c r="S3413" s="177"/>
      <c r="T3413" s="177"/>
      <c r="U3413" s="155"/>
      <c r="V3413" s="155" t="b">
        <v>0</v>
      </c>
      <c r="W3413" s="168"/>
      <c r="X3413" s="168"/>
      <c r="Y3413" s="364"/>
      <c r="Z3413" s="169"/>
      <c r="AA3413" s="163" t="str">
        <f t="shared" si="70"/>
        <v>https://shopeefood.vn/bo-suu-tap/</v>
      </c>
      <c r="AB3413" s="351"/>
    </row>
    <row r="3414" spans="1:28" ht="14">
      <c r="A3414" s="151"/>
      <c r="B3414" s="152"/>
      <c r="C3414" s="152"/>
      <c r="D3414" s="152"/>
      <c r="E3414" s="180"/>
      <c r="F3414" s="155"/>
      <c r="G3414" s="217"/>
      <c r="H3414" s="176"/>
      <c r="I3414" s="183"/>
      <c r="J3414" s="169"/>
      <c r="K3414" s="162"/>
      <c r="L3414" s="162"/>
      <c r="M3414" s="162"/>
      <c r="N3414" s="169"/>
      <c r="O3414" s="183"/>
      <c r="P3414" s="169"/>
      <c r="Q3414" s="183"/>
      <c r="R3414" s="177"/>
      <c r="S3414" s="177"/>
      <c r="T3414" s="177"/>
      <c r="U3414" s="155"/>
      <c r="V3414" s="155" t="b">
        <v>0</v>
      </c>
      <c r="W3414" s="168"/>
      <c r="X3414" s="168"/>
      <c r="Y3414" s="364"/>
      <c r="Z3414" s="169"/>
      <c r="AA3414" s="163" t="str">
        <f t="shared" si="70"/>
        <v>https://shopeefood.vn/bo-suu-tap/</v>
      </c>
      <c r="AB3414" s="351"/>
    </row>
    <row r="3415" spans="1:28" ht="14">
      <c r="A3415" s="151"/>
      <c r="B3415" s="152"/>
      <c r="C3415" s="152"/>
      <c r="D3415" s="152"/>
      <c r="E3415" s="180"/>
      <c r="F3415" s="155"/>
      <c r="G3415" s="217"/>
      <c r="H3415" s="176"/>
      <c r="I3415" s="183"/>
      <c r="J3415" s="169"/>
      <c r="K3415" s="162"/>
      <c r="L3415" s="162"/>
      <c r="M3415" s="162"/>
      <c r="N3415" s="169"/>
      <c r="O3415" s="183"/>
      <c r="P3415" s="169"/>
      <c r="Q3415" s="183"/>
      <c r="R3415" s="177"/>
      <c r="S3415" s="177"/>
      <c r="T3415" s="177"/>
      <c r="U3415" s="155"/>
      <c r="V3415" s="155" t="b">
        <v>0</v>
      </c>
      <c r="W3415" s="168"/>
      <c r="X3415" s="168"/>
      <c r="Y3415" s="364"/>
      <c r="Z3415" s="169"/>
      <c r="AA3415" s="163" t="str">
        <f t="shared" si="70"/>
        <v>https://shopeefood.vn/bo-suu-tap/</v>
      </c>
      <c r="AB3415" s="351"/>
    </row>
    <row r="3416" spans="1:28" ht="14">
      <c r="A3416" s="151"/>
      <c r="B3416" s="152"/>
      <c r="C3416" s="152"/>
      <c r="D3416" s="152"/>
      <c r="E3416" s="180"/>
      <c r="F3416" s="155"/>
      <c r="G3416" s="217"/>
      <c r="H3416" s="176"/>
      <c r="I3416" s="183"/>
      <c r="J3416" s="169"/>
      <c r="K3416" s="162"/>
      <c r="L3416" s="162"/>
      <c r="M3416" s="162"/>
      <c r="N3416" s="169"/>
      <c r="O3416" s="183"/>
      <c r="P3416" s="169"/>
      <c r="Q3416" s="183"/>
      <c r="R3416" s="177"/>
      <c r="S3416" s="177"/>
      <c r="T3416" s="177"/>
      <c r="U3416" s="155"/>
      <c r="V3416" s="155" t="b">
        <v>0</v>
      </c>
      <c r="W3416" s="168"/>
      <c r="X3416" s="168"/>
      <c r="Y3416" s="364"/>
      <c r="Z3416" s="169"/>
      <c r="AA3416" s="163" t="str">
        <f t="shared" si="70"/>
        <v>https://shopeefood.vn/bo-suu-tap/</v>
      </c>
      <c r="AB3416" s="351"/>
    </row>
    <row r="3417" spans="1:28" ht="14">
      <c r="A3417" s="151"/>
      <c r="B3417" s="152"/>
      <c r="C3417" s="152"/>
      <c r="D3417" s="152"/>
      <c r="E3417" s="180"/>
      <c r="F3417" s="155"/>
      <c r="G3417" s="217"/>
      <c r="H3417" s="176"/>
      <c r="I3417" s="183"/>
      <c r="J3417" s="169"/>
      <c r="K3417" s="162"/>
      <c r="L3417" s="162"/>
      <c r="M3417" s="162"/>
      <c r="N3417" s="169"/>
      <c r="O3417" s="183"/>
      <c r="P3417" s="169"/>
      <c r="Q3417" s="183"/>
      <c r="R3417" s="177"/>
      <c r="S3417" s="177"/>
      <c r="T3417" s="177"/>
      <c r="U3417" s="155"/>
      <c r="V3417" s="155" t="b">
        <v>0</v>
      </c>
      <c r="W3417" s="168"/>
      <c r="X3417" s="168"/>
      <c r="Y3417" s="364"/>
      <c r="Z3417" s="169"/>
      <c r="AA3417" s="163" t="str">
        <f t="shared" si="70"/>
        <v>https://shopeefood.vn/bo-suu-tap/</v>
      </c>
      <c r="AB3417" s="351"/>
    </row>
    <row r="3418" spans="1:28" ht="14">
      <c r="A3418" s="151"/>
      <c r="B3418" s="152"/>
      <c r="C3418" s="152"/>
      <c r="D3418" s="152"/>
      <c r="E3418" s="180"/>
      <c r="F3418" s="155"/>
      <c r="G3418" s="217"/>
      <c r="H3418" s="176"/>
      <c r="I3418" s="183"/>
      <c r="J3418" s="169"/>
      <c r="K3418" s="162"/>
      <c r="L3418" s="162"/>
      <c r="M3418" s="162"/>
      <c r="N3418" s="169"/>
      <c r="O3418" s="183"/>
      <c r="P3418" s="169"/>
      <c r="Q3418" s="183"/>
      <c r="R3418" s="177"/>
      <c r="S3418" s="177"/>
      <c r="T3418" s="177"/>
      <c r="U3418" s="155"/>
      <c r="V3418" s="155" t="b">
        <v>0</v>
      </c>
      <c r="W3418" s="168"/>
      <c r="X3418" s="168"/>
      <c r="Y3418" s="364"/>
      <c r="Z3418" s="169"/>
      <c r="AA3418" s="163" t="str">
        <f t="shared" si="70"/>
        <v>https://shopeefood.vn/bo-suu-tap/</v>
      </c>
      <c r="AB3418" s="351"/>
    </row>
    <row r="3419" spans="1:28" ht="14">
      <c r="A3419" s="151"/>
      <c r="B3419" s="152"/>
      <c r="C3419" s="152"/>
      <c r="D3419" s="152"/>
      <c r="E3419" s="180"/>
      <c r="F3419" s="155"/>
      <c r="G3419" s="217"/>
      <c r="H3419" s="176"/>
      <c r="I3419" s="183"/>
      <c r="J3419" s="169"/>
      <c r="K3419" s="162"/>
      <c r="L3419" s="162"/>
      <c r="M3419" s="162"/>
      <c r="N3419" s="169"/>
      <c r="O3419" s="183"/>
      <c r="P3419" s="169"/>
      <c r="Q3419" s="183"/>
      <c r="R3419" s="177"/>
      <c r="S3419" s="177"/>
      <c r="T3419" s="177"/>
      <c r="U3419" s="155"/>
      <c r="V3419" s="155" t="b">
        <v>0</v>
      </c>
      <c r="W3419" s="168"/>
      <c r="X3419" s="168"/>
      <c r="Y3419" s="364"/>
      <c r="Z3419" s="169"/>
      <c r="AA3419" s="163" t="str">
        <f t="shared" si="70"/>
        <v>https://shopeefood.vn/bo-suu-tap/</v>
      </c>
      <c r="AB3419" s="351"/>
    </row>
    <row r="3420" spans="1:28" ht="14">
      <c r="A3420" s="151"/>
      <c r="B3420" s="152"/>
      <c r="C3420" s="152"/>
      <c r="D3420" s="152"/>
      <c r="E3420" s="180"/>
      <c r="F3420" s="155"/>
      <c r="G3420" s="217"/>
      <c r="H3420" s="176"/>
      <c r="I3420" s="183"/>
      <c r="J3420" s="169"/>
      <c r="K3420" s="162"/>
      <c r="L3420" s="162"/>
      <c r="M3420" s="162"/>
      <c r="N3420" s="169"/>
      <c r="O3420" s="183"/>
      <c r="P3420" s="169"/>
      <c r="Q3420" s="183"/>
      <c r="R3420" s="177"/>
      <c r="S3420" s="177"/>
      <c r="T3420" s="177"/>
      <c r="U3420" s="155"/>
      <c r="V3420" s="155" t="b">
        <v>0</v>
      </c>
      <c r="W3420" s="168"/>
      <c r="X3420" s="168"/>
      <c r="Y3420" s="364"/>
      <c r="Z3420" s="169"/>
      <c r="AA3420" s="163" t="str">
        <f t="shared" si="70"/>
        <v>https://shopeefood.vn/bo-suu-tap/</v>
      </c>
      <c r="AB3420" s="351"/>
    </row>
    <row r="3421" spans="1:28" ht="14">
      <c r="A3421" s="151"/>
      <c r="B3421" s="152"/>
      <c r="C3421" s="152"/>
      <c r="D3421" s="152"/>
      <c r="E3421" s="180"/>
      <c r="F3421" s="155"/>
      <c r="G3421" s="217"/>
      <c r="H3421" s="176"/>
      <c r="I3421" s="183"/>
      <c r="J3421" s="169"/>
      <c r="K3421" s="162"/>
      <c r="L3421" s="162"/>
      <c r="M3421" s="162"/>
      <c r="N3421" s="169"/>
      <c r="O3421" s="183"/>
      <c r="P3421" s="169"/>
      <c r="Q3421" s="183"/>
      <c r="R3421" s="177"/>
      <c r="S3421" s="177"/>
      <c r="T3421" s="177"/>
      <c r="U3421" s="155"/>
      <c r="V3421" s="155" t="b">
        <v>0</v>
      </c>
      <c r="W3421" s="168"/>
      <c r="X3421" s="168"/>
      <c r="Y3421" s="364"/>
      <c r="Z3421" s="169"/>
      <c r="AA3421" s="163" t="str">
        <f t="shared" si="70"/>
        <v>https://shopeefood.vn/bo-suu-tap/</v>
      </c>
      <c r="AB3421" s="351"/>
    </row>
    <row r="3422" spans="1:28" ht="14">
      <c r="A3422" s="151"/>
      <c r="B3422" s="152"/>
      <c r="C3422" s="152"/>
      <c r="D3422" s="152"/>
      <c r="E3422" s="180"/>
      <c r="F3422" s="155"/>
      <c r="G3422" s="217"/>
      <c r="H3422" s="176"/>
      <c r="I3422" s="183"/>
      <c r="J3422" s="169"/>
      <c r="K3422" s="162"/>
      <c r="L3422" s="162"/>
      <c r="M3422" s="162"/>
      <c r="N3422" s="169"/>
      <c r="O3422" s="183"/>
      <c r="P3422" s="169"/>
      <c r="Q3422" s="183"/>
      <c r="R3422" s="177"/>
      <c r="S3422" s="177"/>
      <c r="T3422" s="177"/>
      <c r="U3422" s="155"/>
      <c r="V3422" s="155" t="b">
        <v>0</v>
      </c>
      <c r="W3422" s="168"/>
      <c r="X3422" s="168"/>
      <c r="Y3422" s="364"/>
      <c r="Z3422" s="169"/>
      <c r="AA3422" s="163" t="str">
        <f t="shared" si="70"/>
        <v>https://shopeefood.vn/bo-suu-tap/</v>
      </c>
      <c r="AB3422" s="351"/>
    </row>
    <row r="3423" spans="1:28" ht="14">
      <c r="A3423" s="151"/>
      <c r="B3423" s="152"/>
      <c r="C3423" s="152"/>
      <c r="D3423" s="152"/>
      <c r="E3423" s="180"/>
      <c r="F3423" s="155"/>
      <c r="G3423" s="217"/>
      <c r="H3423" s="176"/>
      <c r="I3423" s="183"/>
      <c r="J3423" s="169"/>
      <c r="K3423" s="162"/>
      <c r="L3423" s="162"/>
      <c r="M3423" s="162"/>
      <c r="N3423" s="169"/>
      <c r="O3423" s="183"/>
      <c r="P3423" s="169"/>
      <c r="Q3423" s="183"/>
      <c r="R3423" s="177"/>
      <c r="S3423" s="177"/>
      <c r="T3423" s="177"/>
      <c r="U3423" s="155"/>
      <c r="V3423" s="155" t="b">
        <v>0</v>
      </c>
      <c r="W3423" s="168"/>
      <c r="X3423" s="168"/>
      <c r="Y3423" s="364"/>
      <c r="Z3423" s="169"/>
      <c r="AA3423" s="163" t="str">
        <f t="shared" si="70"/>
        <v>https://shopeefood.vn/bo-suu-tap/</v>
      </c>
      <c r="AB3423" s="351"/>
    </row>
    <row r="3424" spans="1:28" ht="14">
      <c r="A3424" s="151"/>
      <c r="B3424" s="152"/>
      <c r="C3424" s="152"/>
      <c r="D3424" s="152"/>
      <c r="E3424" s="180"/>
      <c r="F3424" s="155"/>
      <c r="G3424" s="217"/>
      <c r="H3424" s="176"/>
      <c r="I3424" s="183"/>
      <c r="J3424" s="169"/>
      <c r="K3424" s="162"/>
      <c r="L3424" s="162"/>
      <c r="M3424" s="162"/>
      <c r="N3424" s="169"/>
      <c r="O3424" s="183"/>
      <c r="P3424" s="169"/>
      <c r="Q3424" s="183"/>
      <c r="R3424" s="177"/>
      <c r="S3424" s="177"/>
      <c r="T3424" s="177"/>
      <c r="U3424" s="155"/>
      <c r="V3424" s="155" t="b">
        <v>0</v>
      </c>
      <c r="W3424" s="168"/>
      <c r="X3424" s="168"/>
      <c r="Y3424" s="364"/>
      <c r="Z3424" s="169"/>
      <c r="AA3424" s="163" t="str">
        <f t="shared" si="70"/>
        <v>https://shopeefood.vn/bo-suu-tap/</v>
      </c>
      <c r="AB3424" s="351"/>
    </row>
    <row r="3425" spans="1:28" ht="14">
      <c r="A3425" s="151"/>
      <c r="B3425" s="152"/>
      <c r="C3425" s="152"/>
      <c r="D3425" s="152"/>
      <c r="E3425" s="180"/>
      <c r="F3425" s="155"/>
      <c r="G3425" s="217"/>
      <c r="H3425" s="176"/>
      <c r="I3425" s="183"/>
      <c r="J3425" s="169"/>
      <c r="K3425" s="162"/>
      <c r="L3425" s="162"/>
      <c r="M3425" s="162"/>
      <c r="N3425" s="169"/>
      <c r="O3425" s="183"/>
      <c r="P3425" s="169"/>
      <c r="Q3425" s="183"/>
      <c r="R3425" s="177"/>
      <c r="S3425" s="177"/>
      <c r="T3425" s="177"/>
      <c r="U3425" s="155"/>
      <c r="V3425" s="155" t="b">
        <v>0</v>
      </c>
      <c r="W3425" s="168"/>
      <c r="X3425" s="168"/>
      <c r="Y3425" s="364"/>
      <c r="Z3425" s="169"/>
      <c r="AA3425" s="163" t="str">
        <f t="shared" si="70"/>
        <v>https://shopeefood.vn/bo-suu-tap/</v>
      </c>
      <c r="AB3425" s="351"/>
    </row>
    <row r="3426" spans="1:28" ht="14">
      <c r="A3426" s="151"/>
      <c r="B3426" s="152"/>
      <c r="C3426" s="152"/>
      <c r="D3426" s="152"/>
      <c r="E3426" s="180"/>
      <c r="F3426" s="155"/>
      <c r="G3426" s="217"/>
      <c r="H3426" s="176"/>
      <c r="I3426" s="183"/>
      <c r="J3426" s="169"/>
      <c r="K3426" s="162"/>
      <c r="L3426" s="162"/>
      <c r="M3426" s="162"/>
      <c r="N3426" s="169"/>
      <c r="O3426" s="183"/>
      <c r="P3426" s="169"/>
      <c r="Q3426" s="183"/>
      <c r="R3426" s="177"/>
      <c r="S3426" s="177"/>
      <c r="T3426" s="177"/>
      <c r="U3426" s="155"/>
      <c r="V3426" s="155" t="b">
        <v>0</v>
      </c>
      <c r="W3426" s="168"/>
      <c r="X3426" s="168"/>
      <c r="Y3426" s="364"/>
      <c r="Z3426" s="169"/>
      <c r="AA3426" s="163" t="str">
        <f t="shared" si="70"/>
        <v>https://shopeefood.vn/bo-suu-tap/</v>
      </c>
      <c r="AB3426" s="351"/>
    </row>
    <row r="3427" spans="1:28" ht="14">
      <c r="A3427" s="151"/>
      <c r="B3427" s="152"/>
      <c r="C3427" s="152"/>
      <c r="D3427" s="152"/>
      <c r="E3427" s="180"/>
      <c r="F3427" s="155"/>
      <c r="G3427" s="217"/>
      <c r="H3427" s="176"/>
      <c r="I3427" s="183"/>
      <c r="J3427" s="169"/>
      <c r="K3427" s="162"/>
      <c r="L3427" s="162"/>
      <c r="M3427" s="162"/>
      <c r="N3427" s="169"/>
      <c r="O3427" s="183"/>
      <c r="P3427" s="169"/>
      <c r="Q3427" s="183"/>
      <c r="R3427" s="177"/>
      <c r="S3427" s="177"/>
      <c r="T3427" s="177"/>
      <c r="U3427" s="155"/>
      <c r="V3427" s="155" t="b">
        <v>0</v>
      </c>
      <c r="W3427" s="168"/>
      <c r="X3427" s="168"/>
      <c r="Y3427" s="364"/>
      <c r="Z3427" s="169"/>
      <c r="AA3427" s="163" t="str">
        <f t="shared" si="70"/>
        <v>https://shopeefood.vn/bo-suu-tap/</v>
      </c>
      <c r="AB3427" s="351"/>
    </row>
    <row r="3428" spans="1:28" ht="14">
      <c r="A3428" s="151"/>
      <c r="B3428" s="152"/>
      <c r="C3428" s="152"/>
      <c r="D3428" s="152"/>
      <c r="E3428" s="180"/>
      <c r="F3428" s="155"/>
      <c r="G3428" s="217"/>
      <c r="H3428" s="176"/>
      <c r="I3428" s="183"/>
      <c r="J3428" s="169"/>
      <c r="K3428" s="162"/>
      <c r="L3428" s="162"/>
      <c r="M3428" s="162"/>
      <c r="N3428" s="169"/>
      <c r="O3428" s="183"/>
      <c r="P3428" s="169"/>
      <c r="Q3428" s="183"/>
      <c r="R3428" s="177"/>
      <c r="S3428" s="177"/>
      <c r="T3428" s="177"/>
      <c r="U3428" s="155"/>
      <c r="V3428" s="155" t="b">
        <v>0</v>
      </c>
      <c r="W3428" s="168"/>
      <c r="X3428" s="168"/>
      <c r="Y3428" s="364"/>
      <c r="Z3428" s="169"/>
      <c r="AA3428" s="163" t="str">
        <f t="shared" si="70"/>
        <v>https://shopeefood.vn/bo-suu-tap/</v>
      </c>
      <c r="AB3428" s="351"/>
    </row>
    <row r="3429" spans="1:28" ht="14">
      <c r="A3429" s="151"/>
      <c r="B3429" s="152"/>
      <c r="C3429" s="152"/>
      <c r="D3429" s="152"/>
      <c r="E3429" s="180"/>
      <c r="F3429" s="155"/>
      <c r="G3429" s="217"/>
      <c r="H3429" s="176"/>
      <c r="I3429" s="183"/>
      <c r="J3429" s="169"/>
      <c r="K3429" s="162"/>
      <c r="L3429" s="162"/>
      <c r="M3429" s="162"/>
      <c r="N3429" s="169"/>
      <c r="O3429" s="183"/>
      <c r="P3429" s="169"/>
      <c r="Q3429" s="183"/>
      <c r="R3429" s="177"/>
      <c r="S3429" s="177"/>
      <c r="T3429" s="177"/>
      <c r="U3429" s="155"/>
      <c r="V3429" s="155" t="b">
        <v>0</v>
      </c>
      <c r="W3429" s="168"/>
      <c r="X3429" s="168"/>
      <c r="Y3429" s="364"/>
      <c r="Z3429" s="169"/>
      <c r="AA3429" s="163" t="str">
        <f t="shared" si="70"/>
        <v>https://shopeefood.vn/bo-suu-tap/</v>
      </c>
      <c r="AB3429" s="351"/>
    </row>
    <row r="3430" spans="1:28" ht="14">
      <c r="A3430" s="151"/>
      <c r="B3430" s="152"/>
      <c r="C3430" s="152"/>
      <c r="D3430" s="152"/>
      <c r="E3430" s="180"/>
      <c r="F3430" s="155"/>
      <c r="G3430" s="217"/>
      <c r="H3430" s="176"/>
      <c r="I3430" s="183"/>
      <c r="J3430" s="169"/>
      <c r="K3430" s="162"/>
      <c r="L3430" s="162"/>
      <c r="M3430" s="162"/>
      <c r="N3430" s="169"/>
      <c r="O3430" s="183"/>
      <c r="P3430" s="169"/>
      <c r="Q3430" s="183"/>
      <c r="R3430" s="177"/>
      <c r="S3430" s="177"/>
      <c r="T3430" s="177"/>
      <c r="U3430" s="155"/>
      <c r="V3430" s="155" t="b">
        <v>0</v>
      </c>
      <c r="W3430" s="168"/>
      <c r="X3430" s="168"/>
      <c r="Y3430" s="364"/>
      <c r="Z3430" s="169"/>
      <c r="AA3430" s="163" t="str">
        <f t="shared" si="70"/>
        <v>https://shopeefood.vn/bo-suu-tap/</v>
      </c>
      <c r="AB3430" s="351"/>
    </row>
    <row r="3431" spans="1:28" ht="14">
      <c r="A3431" s="151"/>
      <c r="B3431" s="152"/>
      <c r="C3431" s="152"/>
      <c r="D3431" s="152"/>
      <c r="E3431" s="180"/>
      <c r="F3431" s="155"/>
      <c r="G3431" s="217"/>
      <c r="H3431" s="176"/>
      <c r="I3431" s="183"/>
      <c r="J3431" s="169"/>
      <c r="K3431" s="162"/>
      <c r="L3431" s="162"/>
      <c r="M3431" s="162"/>
      <c r="N3431" s="169"/>
      <c r="O3431" s="183"/>
      <c r="P3431" s="169"/>
      <c r="Q3431" s="183"/>
      <c r="R3431" s="177"/>
      <c r="S3431" s="177"/>
      <c r="T3431" s="177"/>
      <c r="U3431" s="155"/>
      <c r="V3431" s="155" t="b">
        <v>0</v>
      </c>
      <c r="W3431" s="168"/>
      <c r="X3431" s="168"/>
      <c r="Y3431" s="364"/>
      <c r="Z3431" s="169"/>
      <c r="AA3431" s="163" t="str">
        <f t="shared" si="70"/>
        <v>https://shopeefood.vn/bo-suu-tap/</v>
      </c>
      <c r="AB3431" s="351"/>
    </row>
    <row r="3432" spans="1:28" ht="14">
      <c r="A3432" s="151"/>
      <c r="B3432" s="152"/>
      <c r="C3432" s="152"/>
      <c r="D3432" s="152"/>
      <c r="E3432" s="180"/>
      <c r="F3432" s="155"/>
      <c r="G3432" s="217"/>
      <c r="H3432" s="176"/>
      <c r="I3432" s="183"/>
      <c r="J3432" s="169"/>
      <c r="K3432" s="162"/>
      <c r="L3432" s="162"/>
      <c r="M3432" s="162"/>
      <c r="N3432" s="169"/>
      <c r="O3432" s="183"/>
      <c r="P3432" s="169"/>
      <c r="Q3432" s="183"/>
      <c r="R3432" s="177"/>
      <c r="S3432" s="177"/>
      <c r="T3432" s="177"/>
      <c r="U3432" s="155"/>
      <c r="V3432" s="155" t="b">
        <v>0</v>
      </c>
      <c r="W3432" s="168"/>
      <c r="X3432" s="168"/>
      <c r="Y3432" s="364"/>
      <c r="Z3432" s="169"/>
      <c r="AA3432" s="163" t="str">
        <f t="shared" si="70"/>
        <v>https://shopeefood.vn/bo-suu-tap/</v>
      </c>
      <c r="AB3432" s="351"/>
    </row>
    <row r="3433" spans="1:28" ht="14">
      <c r="A3433" s="151"/>
      <c r="B3433" s="152"/>
      <c r="C3433" s="152"/>
      <c r="D3433" s="152"/>
      <c r="E3433" s="180"/>
      <c r="F3433" s="155"/>
      <c r="G3433" s="217"/>
      <c r="H3433" s="176"/>
      <c r="I3433" s="183"/>
      <c r="J3433" s="169"/>
      <c r="K3433" s="162"/>
      <c r="L3433" s="162"/>
      <c r="M3433" s="162"/>
      <c r="N3433" s="169"/>
      <c r="O3433" s="183"/>
      <c r="P3433" s="169"/>
      <c r="Q3433" s="183"/>
      <c r="R3433" s="177"/>
      <c r="S3433" s="177"/>
      <c r="T3433" s="177"/>
      <c r="U3433" s="155"/>
      <c r="V3433" s="155" t="b">
        <v>0</v>
      </c>
      <c r="W3433" s="168"/>
      <c r="X3433" s="168"/>
      <c r="Y3433" s="364"/>
      <c r="Z3433" s="169"/>
      <c r="AA3433" s="163" t="str">
        <f t="shared" si="70"/>
        <v>https://shopeefood.vn/bo-suu-tap/</v>
      </c>
      <c r="AB3433" s="351"/>
    </row>
    <row r="3434" spans="1:28" ht="14">
      <c r="A3434" s="151"/>
      <c r="B3434" s="152"/>
      <c r="C3434" s="152"/>
      <c r="D3434" s="152"/>
      <c r="E3434" s="180"/>
      <c r="F3434" s="155"/>
      <c r="G3434" s="217"/>
      <c r="H3434" s="176"/>
      <c r="I3434" s="183"/>
      <c r="J3434" s="169"/>
      <c r="K3434" s="162"/>
      <c r="L3434" s="162"/>
      <c r="M3434" s="162"/>
      <c r="N3434" s="169"/>
      <c r="O3434" s="183"/>
      <c r="P3434" s="169"/>
      <c r="Q3434" s="183"/>
      <c r="R3434" s="177"/>
      <c r="S3434" s="177"/>
      <c r="T3434" s="177"/>
      <c r="U3434" s="155"/>
      <c r="V3434" s="155" t="b">
        <v>0</v>
      </c>
      <c r="W3434" s="168"/>
      <c r="X3434" s="168"/>
      <c r="Y3434" s="364"/>
      <c r="Z3434" s="169"/>
      <c r="AA3434" s="163" t="str">
        <f t="shared" si="70"/>
        <v>https://shopeefood.vn/bo-suu-tap/</v>
      </c>
      <c r="AB3434" s="351"/>
    </row>
    <row r="3435" spans="1:28" ht="14">
      <c r="A3435" s="151"/>
      <c r="B3435" s="152"/>
      <c r="C3435" s="152"/>
      <c r="D3435" s="152"/>
      <c r="E3435" s="180"/>
      <c r="F3435" s="155"/>
      <c r="G3435" s="217"/>
      <c r="H3435" s="176"/>
      <c r="I3435" s="183"/>
      <c r="J3435" s="169"/>
      <c r="K3435" s="162"/>
      <c r="L3435" s="162"/>
      <c r="M3435" s="162"/>
      <c r="N3435" s="169"/>
      <c r="O3435" s="183"/>
      <c r="P3435" s="169"/>
      <c r="Q3435" s="183"/>
      <c r="R3435" s="177"/>
      <c r="S3435" s="177"/>
      <c r="T3435" s="177"/>
      <c r="U3435" s="155"/>
      <c r="V3435" s="155" t="b">
        <v>0</v>
      </c>
      <c r="W3435" s="168"/>
      <c r="X3435" s="168"/>
      <c r="Y3435" s="364"/>
      <c r="Z3435" s="169"/>
      <c r="AA3435" s="163" t="str">
        <f t="shared" si="70"/>
        <v>https://shopeefood.vn/bo-suu-tap/</v>
      </c>
      <c r="AB3435" s="351"/>
    </row>
    <row r="3436" spans="1:28" ht="14">
      <c r="A3436" s="151"/>
      <c r="B3436" s="152"/>
      <c r="C3436" s="152"/>
      <c r="D3436" s="152"/>
      <c r="E3436" s="180"/>
      <c r="F3436" s="155"/>
      <c r="G3436" s="217"/>
      <c r="H3436" s="176"/>
      <c r="I3436" s="183"/>
      <c r="J3436" s="169"/>
      <c r="K3436" s="162"/>
      <c r="L3436" s="162"/>
      <c r="M3436" s="162"/>
      <c r="N3436" s="169"/>
      <c r="O3436" s="183"/>
      <c r="P3436" s="169"/>
      <c r="Q3436" s="183"/>
      <c r="R3436" s="177"/>
      <c r="S3436" s="177"/>
      <c r="T3436" s="177"/>
      <c r="U3436" s="155"/>
      <c r="V3436" s="155" t="b">
        <v>0</v>
      </c>
      <c r="W3436" s="168"/>
      <c r="X3436" s="168"/>
      <c r="Y3436" s="364"/>
      <c r="Z3436" s="169"/>
      <c r="AA3436" s="163" t="str">
        <f t="shared" si="70"/>
        <v>https://shopeefood.vn/bo-suu-tap/</v>
      </c>
      <c r="AB3436" s="351"/>
    </row>
    <row r="3437" spans="1:28" ht="14">
      <c r="A3437" s="151"/>
      <c r="B3437" s="152"/>
      <c r="C3437" s="152"/>
      <c r="D3437" s="152"/>
      <c r="E3437" s="180"/>
      <c r="F3437" s="155"/>
      <c r="G3437" s="217"/>
      <c r="H3437" s="176"/>
      <c r="I3437" s="183"/>
      <c r="J3437" s="169"/>
      <c r="K3437" s="162"/>
      <c r="L3437" s="162"/>
      <c r="M3437" s="162"/>
      <c r="N3437" s="169"/>
      <c r="O3437" s="183"/>
      <c r="P3437" s="169"/>
      <c r="Q3437" s="183"/>
      <c r="R3437" s="177"/>
      <c r="S3437" s="177"/>
      <c r="T3437" s="177"/>
      <c r="U3437" s="155"/>
      <c r="V3437" s="155" t="b">
        <v>0</v>
      </c>
      <c r="W3437" s="168"/>
      <c r="X3437" s="168"/>
      <c r="Y3437" s="364"/>
      <c r="Z3437" s="169"/>
      <c r="AA3437" s="163" t="str">
        <f t="shared" si="70"/>
        <v>https://shopeefood.vn/bo-suu-tap/</v>
      </c>
      <c r="AB3437" s="351"/>
    </row>
    <row r="3438" spans="1:28" ht="14">
      <c r="A3438" s="151"/>
      <c r="B3438" s="152"/>
      <c r="C3438" s="152"/>
      <c r="D3438" s="152"/>
      <c r="E3438" s="180"/>
      <c r="F3438" s="155"/>
      <c r="G3438" s="217"/>
      <c r="H3438" s="176"/>
      <c r="I3438" s="183"/>
      <c r="J3438" s="169"/>
      <c r="K3438" s="162"/>
      <c r="L3438" s="162"/>
      <c r="M3438" s="162"/>
      <c r="N3438" s="169"/>
      <c r="O3438" s="183"/>
      <c r="P3438" s="169"/>
      <c r="Q3438" s="183"/>
      <c r="R3438" s="177"/>
      <c r="S3438" s="177"/>
      <c r="T3438" s="177"/>
      <c r="U3438" s="155"/>
      <c r="V3438" s="155" t="b">
        <v>0</v>
      </c>
      <c r="W3438" s="168"/>
      <c r="X3438" s="168"/>
      <c r="Y3438" s="364"/>
      <c r="Z3438" s="169"/>
      <c r="AA3438" s="163" t="str">
        <f t="shared" si="70"/>
        <v>https://shopeefood.vn/bo-suu-tap/</v>
      </c>
      <c r="AB3438" s="351"/>
    </row>
    <row r="3439" spans="1:28" ht="14">
      <c r="A3439" s="151"/>
      <c r="B3439" s="152"/>
      <c r="C3439" s="152"/>
      <c r="D3439" s="152"/>
      <c r="E3439" s="180"/>
      <c r="F3439" s="155"/>
      <c r="G3439" s="217"/>
      <c r="H3439" s="176"/>
      <c r="I3439" s="183"/>
      <c r="J3439" s="169"/>
      <c r="K3439" s="162"/>
      <c r="L3439" s="162"/>
      <c r="M3439" s="162"/>
      <c r="N3439" s="169"/>
      <c r="O3439" s="183"/>
      <c r="P3439" s="169"/>
      <c r="Q3439" s="183"/>
      <c r="R3439" s="177"/>
      <c r="S3439" s="177"/>
      <c r="T3439" s="177"/>
      <c r="U3439" s="155"/>
      <c r="V3439" s="155" t="b">
        <v>0</v>
      </c>
      <c r="W3439" s="168"/>
      <c r="X3439" s="168"/>
      <c r="Y3439" s="364"/>
      <c r="Z3439" s="169"/>
      <c r="AA3439" s="163" t="str">
        <f t="shared" si="70"/>
        <v>https://shopeefood.vn/bo-suu-tap/</v>
      </c>
      <c r="AB3439" s="351"/>
    </row>
    <row r="3440" spans="1:28" ht="14">
      <c r="A3440" s="151"/>
      <c r="B3440" s="152"/>
      <c r="C3440" s="152"/>
      <c r="D3440" s="152"/>
      <c r="E3440" s="180"/>
      <c r="F3440" s="155"/>
      <c r="G3440" s="217"/>
      <c r="H3440" s="176"/>
      <c r="I3440" s="183"/>
      <c r="J3440" s="169"/>
      <c r="K3440" s="162"/>
      <c r="L3440" s="162"/>
      <c r="M3440" s="162"/>
      <c r="N3440" s="169"/>
      <c r="O3440" s="183"/>
      <c r="P3440" s="169"/>
      <c r="Q3440" s="183"/>
      <c r="R3440" s="177"/>
      <c r="S3440" s="177"/>
      <c r="T3440" s="177"/>
      <c r="U3440" s="155"/>
      <c r="V3440" s="155" t="b">
        <v>0</v>
      </c>
      <c r="W3440" s="168"/>
      <c r="X3440" s="168"/>
      <c r="Y3440" s="364"/>
      <c r="Z3440" s="169"/>
      <c r="AA3440" s="163" t="str">
        <f t="shared" si="70"/>
        <v>https://shopeefood.vn/bo-suu-tap/</v>
      </c>
      <c r="AB3440" s="351"/>
    </row>
    <row r="3441" spans="1:28" ht="14">
      <c r="A3441" s="151"/>
      <c r="B3441" s="152"/>
      <c r="C3441" s="152"/>
      <c r="D3441" s="152"/>
      <c r="E3441" s="180"/>
      <c r="F3441" s="155"/>
      <c r="G3441" s="217"/>
      <c r="H3441" s="176"/>
      <c r="I3441" s="183"/>
      <c r="J3441" s="169"/>
      <c r="K3441" s="162"/>
      <c r="L3441" s="162"/>
      <c r="M3441" s="162"/>
      <c r="N3441" s="169"/>
      <c r="O3441" s="183"/>
      <c r="P3441" s="169"/>
      <c r="Q3441" s="183"/>
      <c r="R3441" s="177"/>
      <c r="S3441" s="177"/>
      <c r="T3441" s="177"/>
      <c r="U3441" s="155"/>
      <c r="V3441" s="155" t="b">
        <v>0</v>
      </c>
      <c r="W3441" s="168"/>
      <c r="X3441" s="168"/>
      <c r="Y3441" s="364"/>
      <c r="Z3441" s="169"/>
      <c r="AA3441" s="163" t="str">
        <f t="shared" si="70"/>
        <v>https://shopeefood.vn/bo-suu-tap/</v>
      </c>
      <c r="AB3441" s="351"/>
    </row>
    <row r="3442" spans="1:28" ht="14">
      <c r="A3442" s="151"/>
      <c r="B3442" s="152"/>
      <c r="C3442" s="152"/>
      <c r="D3442" s="152"/>
      <c r="E3442" s="180"/>
      <c r="F3442" s="155"/>
      <c r="G3442" s="217"/>
      <c r="H3442" s="176"/>
      <c r="I3442" s="183"/>
      <c r="J3442" s="169"/>
      <c r="K3442" s="162"/>
      <c r="L3442" s="162"/>
      <c r="M3442" s="162"/>
      <c r="N3442" s="169"/>
      <c r="O3442" s="183"/>
      <c r="P3442" s="169"/>
      <c r="Q3442" s="183"/>
      <c r="R3442" s="177"/>
      <c r="S3442" s="177"/>
      <c r="T3442" s="177"/>
      <c r="U3442" s="155"/>
      <c r="V3442" s="155" t="b">
        <v>0</v>
      </c>
      <c r="W3442" s="168"/>
      <c r="X3442" s="168"/>
      <c r="Y3442" s="364"/>
      <c r="Z3442" s="169"/>
      <c r="AA3442" s="163" t="str">
        <f t="shared" si="70"/>
        <v>https://shopeefood.vn/bo-suu-tap/</v>
      </c>
      <c r="AB3442" s="351"/>
    </row>
    <row r="3443" spans="1:28" ht="14">
      <c r="A3443" s="151"/>
      <c r="B3443" s="152"/>
      <c r="C3443" s="152"/>
      <c r="D3443" s="152"/>
      <c r="E3443" s="180"/>
      <c r="F3443" s="155"/>
      <c r="G3443" s="217"/>
      <c r="H3443" s="176"/>
      <c r="I3443" s="183"/>
      <c r="J3443" s="169"/>
      <c r="K3443" s="162"/>
      <c r="L3443" s="162"/>
      <c r="M3443" s="162"/>
      <c r="N3443" s="169"/>
      <c r="O3443" s="183"/>
      <c r="P3443" s="169"/>
      <c r="Q3443" s="183"/>
      <c r="R3443" s="177"/>
      <c r="S3443" s="177"/>
      <c r="T3443" s="177"/>
      <c r="U3443" s="155"/>
      <c r="V3443" s="155" t="b">
        <v>0</v>
      </c>
      <c r="W3443" s="168"/>
      <c r="X3443" s="168"/>
      <c r="Y3443" s="364"/>
      <c r="Z3443" s="169"/>
      <c r="AA3443" s="163" t="str">
        <f t="shared" si="70"/>
        <v>https://shopeefood.vn/bo-suu-tap/</v>
      </c>
      <c r="AB3443" s="351"/>
    </row>
    <row r="3444" spans="1:28" ht="14">
      <c r="A3444" s="151"/>
      <c r="B3444" s="152"/>
      <c r="C3444" s="152"/>
      <c r="D3444" s="152"/>
      <c r="E3444" s="180"/>
      <c r="F3444" s="155"/>
      <c r="G3444" s="217"/>
      <c r="H3444" s="176"/>
      <c r="I3444" s="183"/>
      <c r="J3444" s="169"/>
      <c r="K3444" s="162"/>
      <c r="L3444" s="162"/>
      <c r="M3444" s="162"/>
      <c r="N3444" s="169"/>
      <c r="O3444" s="183"/>
      <c r="P3444" s="169"/>
      <c r="Q3444" s="183"/>
      <c r="R3444" s="177"/>
      <c r="S3444" s="177"/>
      <c r="T3444" s="177"/>
      <c r="U3444" s="155"/>
      <c r="V3444" s="155" t="b">
        <v>0</v>
      </c>
      <c r="W3444" s="168"/>
      <c r="X3444" s="168"/>
      <c r="Y3444" s="364"/>
      <c r="Z3444" s="169"/>
      <c r="AA3444" s="163" t="str">
        <f t="shared" si="70"/>
        <v>https://shopeefood.vn/bo-suu-tap/</v>
      </c>
      <c r="AB3444" s="351"/>
    </row>
    <row r="3445" spans="1:28" ht="14">
      <c r="A3445" s="151"/>
      <c r="B3445" s="152"/>
      <c r="C3445" s="152"/>
      <c r="D3445" s="152"/>
      <c r="E3445" s="180"/>
      <c r="F3445" s="155"/>
      <c r="G3445" s="217"/>
      <c r="H3445" s="176"/>
      <c r="I3445" s="183"/>
      <c r="J3445" s="169"/>
      <c r="K3445" s="162"/>
      <c r="L3445" s="162"/>
      <c r="M3445" s="162"/>
      <c r="N3445" s="169"/>
      <c r="O3445" s="183"/>
      <c r="P3445" s="169"/>
      <c r="Q3445" s="183"/>
      <c r="R3445" s="177"/>
      <c r="S3445" s="177"/>
      <c r="T3445" s="177"/>
      <c r="U3445" s="155"/>
      <c r="V3445" s="155" t="b">
        <v>0</v>
      </c>
      <c r="W3445" s="168"/>
      <c r="X3445" s="168"/>
      <c r="Y3445" s="364"/>
      <c r="Z3445" s="169"/>
      <c r="AA3445" s="163" t="str">
        <f t="shared" si="70"/>
        <v>https://shopeefood.vn/bo-suu-tap/</v>
      </c>
      <c r="AB3445" s="351"/>
    </row>
    <row r="3446" spans="1:28" ht="14">
      <c r="A3446" s="151"/>
      <c r="B3446" s="152"/>
      <c r="C3446" s="152"/>
      <c r="D3446" s="152"/>
      <c r="E3446" s="180"/>
      <c r="F3446" s="155"/>
      <c r="G3446" s="217"/>
      <c r="H3446" s="176"/>
      <c r="I3446" s="183"/>
      <c r="J3446" s="169"/>
      <c r="K3446" s="162"/>
      <c r="L3446" s="162"/>
      <c r="M3446" s="162"/>
      <c r="N3446" s="169"/>
      <c r="O3446" s="183"/>
      <c r="P3446" s="169"/>
      <c r="Q3446" s="183"/>
      <c r="R3446" s="177"/>
      <c r="S3446" s="177"/>
      <c r="T3446" s="177"/>
      <c r="U3446" s="155"/>
      <c r="V3446" s="155" t="b">
        <v>0</v>
      </c>
      <c r="W3446" s="168"/>
      <c r="X3446" s="168"/>
      <c r="Y3446" s="364"/>
      <c r="Z3446" s="169"/>
      <c r="AA3446" s="163" t="str">
        <f t="shared" si="70"/>
        <v>https://shopeefood.vn/bo-suu-tap/</v>
      </c>
      <c r="AB3446" s="351"/>
    </row>
    <row r="3447" spans="1:28" ht="14">
      <c r="A3447" s="151"/>
      <c r="B3447" s="152"/>
      <c r="C3447" s="152"/>
      <c r="D3447" s="152"/>
      <c r="E3447" s="180"/>
      <c r="F3447" s="155"/>
      <c r="G3447" s="217"/>
      <c r="H3447" s="176"/>
      <c r="I3447" s="183"/>
      <c r="J3447" s="169"/>
      <c r="K3447" s="162"/>
      <c r="L3447" s="162"/>
      <c r="M3447" s="162"/>
      <c r="N3447" s="169"/>
      <c r="O3447" s="183"/>
      <c r="P3447" s="169"/>
      <c r="Q3447" s="183"/>
      <c r="R3447" s="177"/>
      <c r="S3447" s="177"/>
      <c r="T3447" s="177"/>
      <c r="U3447" s="155"/>
      <c r="V3447" s="155" t="b">
        <v>0</v>
      </c>
      <c r="W3447" s="168"/>
      <c r="X3447" s="168"/>
      <c r="Y3447" s="364"/>
      <c r="Z3447" s="169"/>
      <c r="AA3447" s="163" t="str">
        <f t="shared" si="70"/>
        <v>https://shopeefood.vn/bo-suu-tap/</v>
      </c>
      <c r="AB3447" s="351"/>
    </row>
    <row r="3448" spans="1:28" ht="14">
      <c r="A3448" s="151"/>
      <c r="B3448" s="152"/>
      <c r="C3448" s="152"/>
      <c r="D3448" s="152"/>
      <c r="E3448" s="180"/>
      <c r="F3448" s="155"/>
      <c r="G3448" s="217"/>
      <c r="H3448" s="176"/>
      <c r="I3448" s="183"/>
      <c r="J3448" s="169"/>
      <c r="K3448" s="162"/>
      <c r="L3448" s="162"/>
      <c r="M3448" s="162"/>
      <c r="N3448" s="169"/>
      <c r="O3448" s="183"/>
      <c r="P3448" s="169"/>
      <c r="Q3448" s="183"/>
      <c r="R3448" s="177"/>
      <c r="S3448" s="177"/>
      <c r="T3448" s="177"/>
      <c r="U3448" s="155"/>
      <c r="V3448" s="155" t="b">
        <v>0</v>
      </c>
      <c r="W3448" s="168"/>
      <c r="X3448" s="168"/>
      <c r="Y3448" s="364"/>
      <c r="Z3448" s="169"/>
      <c r="AA3448" s="163" t="str">
        <f t="shared" si="70"/>
        <v>https://shopeefood.vn/bo-suu-tap/</v>
      </c>
      <c r="AB3448" s="351"/>
    </row>
    <row r="3449" spans="1:28" ht="14">
      <c r="A3449" s="151"/>
      <c r="B3449" s="152"/>
      <c r="C3449" s="152"/>
      <c r="D3449" s="152"/>
      <c r="E3449" s="180"/>
      <c r="F3449" s="155"/>
      <c r="G3449" s="217"/>
      <c r="H3449" s="176"/>
      <c r="I3449" s="183"/>
      <c r="J3449" s="169"/>
      <c r="K3449" s="162"/>
      <c r="L3449" s="162"/>
      <c r="M3449" s="162"/>
      <c r="N3449" s="169"/>
      <c r="O3449" s="183"/>
      <c r="P3449" s="169"/>
      <c r="Q3449" s="183"/>
      <c r="R3449" s="177"/>
      <c r="S3449" s="177"/>
      <c r="T3449" s="177"/>
      <c r="U3449" s="155"/>
      <c r="V3449" s="155" t="b">
        <v>0</v>
      </c>
      <c r="W3449" s="168"/>
      <c r="X3449" s="168"/>
      <c r="Y3449" s="364"/>
      <c r="Z3449" s="169"/>
      <c r="AA3449" s="163" t="str">
        <f t="shared" si="70"/>
        <v>https://shopeefood.vn/bo-suu-tap/</v>
      </c>
      <c r="AB3449" s="351"/>
    </row>
    <row r="3450" spans="1:28" ht="14">
      <c r="A3450" s="151"/>
      <c r="B3450" s="152"/>
      <c r="C3450" s="152"/>
      <c r="D3450" s="152"/>
      <c r="E3450" s="180"/>
      <c r="F3450" s="155"/>
      <c r="G3450" s="217"/>
      <c r="H3450" s="176"/>
      <c r="I3450" s="183"/>
      <c r="J3450" s="169"/>
      <c r="K3450" s="162"/>
      <c r="L3450" s="162"/>
      <c r="M3450" s="162"/>
      <c r="N3450" s="169"/>
      <c r="O3450" s="183"/>
      <c r="P3450" s="169"/>
      <c r="Q3450" s="183"/>
      <c r="R3450" s="177"/>
      <c r="S3450" s="177"/>
      <c r="T3450" s="177"/>
      <c r="U3450" s="155"/>
      <c r="V3450" s="155" t="b">
        <v>0</v>
      </c>
      <c r="W3450" s="168"/>
      <c r="X3450" s="168"/>
      <c r="Y3450" s="364"/>
      <c r="Z3450" s="169"/>
      <c r="AA3450" s="163" t="str">
        <f t="shared" si="70"/>
        <v>https://shopeefood.vn/bo-suu-tap/</v>
      </c>
      <c r="AB3450" s="351"/>
    </row>
    <row r="3451" spans="1:28" ht="14">
      <c r="A3451" s="151"/>
      <c r="B3451" s="152"/>
      <c r="C3451" s="152"/>
      <c r="D3451" s="152"/>
      <c r="E3451" s="180"/>
      <c r="F3451" s="155"/>
      <c r="G3451" s="217"/>
      <c r="H3451" s="176"/>
      <c r="I3451" s="183"/>
      <c r="J3451" s="169"/>
      <c r="K3451" s="162"/>
      <c r="L3451" s="162"/>
      <c r="M3451" s="162"/>
      <c r="N3451" s="169"/>
      <c r="O3451" s="183"/>
      <c r="P3451" s="169"/>
      <c r="Q3451" s="183"/>
      <c r="R3451" s="177"/>
      <c r="S3451" s="177"/>
      <c r="T3451" s="177"/>
      <c r="U3451" s="155"/>
      <c r="V3451" s="155" t="b">
        <v>0</v>
      </c>
      <c r="W3451" s="168"/>
      <c r="X3451" s="168"/>
      <c r="Y3451" s="364"/>
      <c r="Z3451" s="169"/>
      <c r="AA3451" s="163" t="str">
        <f t="shared" si="70"/>
        <v>https://shopeefood.vn/bo-suu-tap/</v>
      </c>
      <c r="AB3451" s="351"/>
    </row>
    <row r="3452" spans="1:28" ht="14">
      <c r="A3452" s="151"/>
      <c r="B3452" s="152"/>
      <c r="C3452" s="152"/>
      <c r="D3452" s="152"/>
      <c r="E3452" s="180"/>
      <c r="F3452" s="155"/>
      <c r="G3452" s="217"/>
      <c r="H3452" s="176"/>
      <c r="I3452" s="183"/>
      <c r="J3452" s="169"/>
      <c r="K3452" s="162"/>
      <c r="L3452" s="162"/>
      <c r="M3452" s="162"/>
      <c r="N3452" s="169"/>
      <c r="O3452" s="183"/>
      <c r="P3452" s="169"/>
      <c r="Q3452" s="183"/>
      <c r="R3452" s="177"/>
      <c r="S3452" s="177"/>
      <c r="T3452" s="177"/>
      <c r="U3452" s="155"/>
      <c r="V3452" s="155" t="b">
        <v>0</v>
      </c>
      <c r="W3452" s="168"/>
      <c r="X3452" s="168"/>
      <c r="Y3452" s="364"/>
      <c r="Z3452" s="169"/>
      <c r="AA3452" s="163" t="str">
        <f t="shared" si="70"/>
        <v>https://shopeefood.vn/bo-suu-tap/</v>
      </c>
      <c r="AB3452" s="351"/>
    </row>
    <row r="3453" spans="1:28" ht="14">
      <c r="A3453" s="151"/>
      <c r="B3453" s="152"/>
      <c r="C3453" s="152"/>
      <c r="D3453" s="152"/>
      <c r="E3453" s="180"/>
      <c r="F3453" s="155"/>
      <c r="G3453" s="217"/>
      <c r="H3453" s="176"/>
      <c r="I3453" s="183"/>
      <c r="J3453" s="169"/>
      <c r="K3453" s="162"/>
      <c r="L3453" s="162"/>
      <c r="M3453" s="162"/>
      <c r="N3453" s="169"/>
      <c r="O3453" s="183"/>
      <c r="P3453" s="169"/>
      <c r="Q3453" s="183"/>
      <c r="R3453" s="177"/>
      <c r="S3453" s="177"/>
      <c r="T3453" s="177"/>
      <c r="U3453" s="155"/>
      <c r="V3453" s="155" t="b">
        <v>0</v>
      </c>
      <c r="W3453" s="168"/>
      <c r="X3453" s="168"/>
      <c r="Y3453" s="364"/>
      <c r="Z3453" s="169"/>
      <c r="AA3453" s="163" t="str">
        <f t="shared" si="70"/>
        <v>https://shopeefood.vn/bo-suu-tap/</v>
      </c>
      <c r="AB3453" s="351"/>
    </row>
    <row r="3454" spans="1:28" ht="14">
      <c r="A3454" s="151"/>
      <c r="B3454" s="152"/>
      <c r="C3454" s="152"/>
      <c r="D3454" s="152"/>
      <c r="E3454" s="180"/>
      <c r="F3454" s="155"/>
      <c r="G3454" s="217"/>
      <c r="H3454" s="176"/>
      <c r="I3454" s="183"/>
      <c r="J3454" s="169"/>
      <c r="K3454" s="162"/>
      <c r="L3454" s="162"/>
      <c r="M3454" s="162"/>
      <c r="N3454" s="169"/>
      <c r="O3454" s="183"/>
      <c r="P3454" s="169"/>
      <c r="Q3454" s="183"/>
      <c r="R3454" s="177"/>
      <c r="S3454" s="177"/>
      <c r="T3454" s="177"/>
      <c r="U3454" s="155"/>
      <c r="V3454" s="155" t="b">
        <v>0</v>
      </c>
      <c r="W3454" s="168"/>
      <c r="X3454" s="168"/>
      <c r="Y3454" s="364"/>
      <c r="Z3454" s="169"/>
      <c r="AA3454" s="163" t="str">
        <f t="shared" si="70"/>
        <v>https://shopeefood.vn/bo-suu-tap/</v>
      </c>
      <c r="AB3454" s="351"/>
    </row>
    <row r="3455" spans="1:28" ht="14">
      <c r="A3455" s="151"/>
      <c r="B3455" s="152"/>
      <c r="C3455" s="152"/>
      <c r="D3455" s="152"/>
      <c r="E3455" s="180"/>
      <c r="F3455" s="155"/>
      <c r="G3455" s="217"/>
      <c r="H3455" s="176"/>
      <c r="I3455" s="183"/>
      <c r="J3455" s="169"/>
      <c r="K3455" s="162"/>
      <c r="L3455" s="162"/>
      <c r="M3455" s="162"/>
      <c r="N3455" s="169"/>
      <c r="O3455" s="183"/>
      <c r="P3455" s="169"/>
      <c r="Q3455" s="183"/>
      <c r="R3455" s="177"/>
      <c r="S3455" s="177"/>
      <c r="T3455" s="177"/>
      <c r="U3455" s="155"/>
      <c r="V3455" s="155" t="b">
        <v>0</v>
      </c>
      <c r="W3455" s="168"/>
      <c r="X3455" s="168"/>
      <c r="Y3455" s="364"/>
      <c r="Z3455" s="169"/>
      <c r="AA3455" s="163" t="str">
        <f t="shared" si="70"/>
        <v>https://shopeefood.vn/bo-suu-tap/</v>
      </c>
      <c r="AB3455" s="351"/>
    </row>
    <row r="3456" spans="1:28" ht="14">
      <c r="A3456" s="151"/>
      <c r="B3456" s="152"/>
      <c r="C3456" s="152"/>
      <c r="D3456" s="152"/>
      <c r="E3456" s="180"/>
      <c r="F3456" s="155"/>
      <c r="G3456" s="217"/>
      <c r="H3456" s="176"/>
      <c r="I3456" s="183"/>
      <c r="J3456" s="169"/>
      <c r="K3456" s="162"/>
      <c r="L3456" s="162"/>
      <c r="M3456" s="162"/>
      <c r="N3456" s="169"/>
      <c r="O3456" s="183"/>
      <c r="P3456" s="169"/>
      <c r="Q3456" s="183"/>
      <c r="R3456" s="177"/>
      <c r="S3456" s="177"/>
      <c r="T3456" s="177"/>
      <c r="U3456" s="155"/>
      <c r="V3456" s="155" t="b">
        <v>0</v>
      </c>
      <c r="W3456" s="168"/>
      <c r="X3456" s="168"/>
      <c r="Y3456" s="364"/>
      <c r="Z3456" s="169"/>
      <c r="AA3456" s="163" t="str">
        <f t="shared" si="70"/>
        <v>https://shopeefood.vn/bo-suu-tap/</v>
      </c>
      <c r="AB3456" s="351"/>
    </row>
    <row r="3457" spans="1:28" ht="14">
      <c r="A3457" s="151"/>
      <c r="B3457" s="152"/>
      <c r="C3457" s="152"/>
      <c r="D3457" s="152"/>
      <c r="E3457" s="180"/>
      <c r="F3457" s="155"/>
      <c r="G3457" s="217"/>
      <c r="H3457" s="176"/>
      <c r="I3457" s="183"/>
      <c r="J3457" s="169"/>
      <c r="K3457" s="162"/>
      <c r="L3457" s="162"/>
      <c r="M3457" s="162"/>
      <c r="N3457" s="169"/>
      <c r="O3457" s="183"/>
      <c r="P3457" s="169"/>
      <c r="Q3457" s="183"/>
      <c r="R3457" s="177"/>
      <c r="S3457" s="177"/>
      <c r="T3457" s="177"/>
      <c r="U3457" s="155"/>
      <c r="V3457" s="155" t="b">
        <v>0</v>
      </c>
      <c r="W3457" s="168"/>
      <c r="X3457" s="168"/>
      <c r="Y3457" s="364"/>
      <c r="Z3457" s="169"/>
      <c r="AA3457" s="163" t="str">
        <f t="shared" si="70"/>
        <v>https://shopeefood.vn/bo-suu-tap/</v>
      </c>
      <c r="AB3457" s="351"/>
    </row>
    <row r="3458" spans="1:28" ht="14">
      <c r="A3458" s="151"/>
      <c r="B3458" s="152"/>
      <c r="C3458" s="152"/>
      <c r="D3458" s="152"/>
      <c r="E3458" s="180"/>
      <c r="F3458" s="155"/>
      <c r="G3458" s="217"/>
      <c r="H3458" s="176"/>
      <c r="I3458" s="183"/>
      <c r="J3458" s="169"/>
      <c r="K3458" s="162"/>
      <c r="L3458" s="162"/>
      <c r="M3458" s="162"/>
      <c r="N3458" s="169"/>
      <c r="O3458" s="183"/>
      <c r="P3458" s="169"/>
      <c r="Q3458" s="183"/>
      <c r="R3458" s="177"/>
      <c r="S3458" s="177"/>
      <c r="T3458" s="177"/>
      <c r="U3458" s="155"/>
      <c r="V3458" s="155" t="b">
        <v>0</v>
      </c>
      <c r="W3458" s="168"/>
      <c r="X3458" s="168"/>
      <c r="Y3458" s="364"/>
      <c r="Z3458" s="169"/>
      <c r="AA3458" s="163" t="str">
        <f t="shared" si="70"/>
        <v>https://shopeefood.vn/bo-suu-tap/</v>
      </c>
      <c r="AB3458" s="351"/>
    </row>
    <row r="3459" spans="1:28" ht="14">
      <c r="A3459" s="151"/>
      <c r="B3459" s="152"/>
      <c r="C3459" s="152"/>
      <c r="D3459" s="152"/>
      <c r="E3459" s="180"/>
      <c r="F3459" s="155"/>
      <c r="G3459" s="217"/>
      <c r="H3459" s="176"/>
      <c r="I3459" s="183"/>
      <c r="J3459" s="169"/>
      <c r="K3459" s="162"/>
      <c r="L3459" s="162"/>
      <c r="M3459" s="162"/>
      <c r="N3459" s="169"/>
      <c r="O3459" s="183"/>
      <c r="P3459" s="169"/>
      <c r="Q3459" s="183"/>
      <c r="R3459" s="177"/>
      <c r="S3459" s="177"/>
      <c r="T3459" s="177"/>
      <c r="U3459" s="155"/>
      <c r="V3459" s="155" t="b">
        <v>0</v>
      </c>
      <c r="W3459" s="168"/>
      <c r="X3459" s="168"/>
      <c r="Y3459" s="364"/>
      <c r="Z3459" s="169"/>
      <c r="AA3459" s="163" t="str">
        <f t="shared" si="70"/>
        <v>https://shopeefood.vn/bo-suu-tap/</v>
      </c>
      <c r="AB3459" s="351"/>
    </row>
    <row r="3460" spans="1:28" ht="14">
      <c r="A3460" s="151"/>
      <c r="B3460" s="152"/>
      <c r="C3460" s="152"/>
      <c r="D3460" s="152"/>
      <c r="E3460" s="180"/>
      <c r="F3460" s="155"/>
      <c r="G3460" s="217"/>
      <c r="H3460" s="176"/>
      <c r="I3460" s="183"/>
      <c r="J3460" s="169"/>
      <c r="K3460" s="162"/>
      <c r="L3460" s="162"/>
      <c r="M3460" s="162"/>
      <c r="N3460" s="169"/>
      <c r="O3460" s="183"/>
      <c r="P3460" s="169"/>
      <c r="Q3460" s="183"/>
      <c r="R3460" s="177"/>
      <c r="S3460" s="177"/>
      <c r="T3460" s="177"/>
      <c r="U3460" s="155"/>
      <c r="V3460" s="155" t="b">
        <v>0</v>
      </c>
      <c r="W3460" s="168"/>
      <c r="X3460" s="168"/>
      <c r="Y3460" s="364"/>
      <c r="Z3460" s="169"/>
      <c r="AA3460" s="163" t="str">
        <f t="shared" si="70"/>
        <v>https://shopeefood.vn/bo-suu-tap/</v>
      </c>
      <c r="AB3460" s="351"/>
    </row>
    <row r="3461" spans="1:28" ht="14">
      <c r="A3461" s="151"/>
      <c r="B3461" s="152"/>
      <c r="C3461" s="152"/>
      <c r="D3461" s="152"/>
      <c r="E3461" s="180"/>
      <c r="F3461" s="155"/>
      <c r="G3461" s="217"/>
      <c r="H3461" s="176"/>
      <c r="I3461" s="183"/>
      <c r="J3461" s="169"/>
      <c r="K3461" s="162"/>
      <c r="L3461" s="162"/>
      <c r="M3461" s="162"/>
      <c r="N3461" s="169"/>
      <c r="O3461" s="183"/>
      <c r="P3461" s="169"/>
      <c r="Q3461" s="183"/>
      <c r="R3461" s="177"/>
      <c r="S3461" s="177"/>
      <c r="T3461" s="177"/>
      <c r="U3461" s="155"/>
      <c r="V3461" s="155" t="b">
        <v>0</v>
      </c>
      <c r="W3461" s="168"/>
      <c r="X3461" s="168"/>
      <c r="Y3461" s="364"/>
      <c r="Z3461" s="169"/>
      <c r="AA3461" s="163" t="str">
        <f t="shared" si="70"/>
        <v>https://shopeefood.vn/bo-suu-tap/</v>
      </c>
      <c r="AB3461" s="351"/>
    </row>
    <row r="3462" spans="1:28" ht="14">
      <c r="A3462" s="151"/>
      <c r="B3462" s="152"/>
      <c r="C3462" s="152"/>
      <c r="D3462" s="152"/>
      <c r="E3462" s="180"/>
      <c r="F3462" s="155"/>
      <c r="G3462" s="217"/>
      <c r="H3462" s="176"/>
      <c r="I3462" s="183"/>
      <c r="J3462" s="169"/>
      <c r="K3462" s="162"/>
      <c r="L3462" s="162"/>
      <c r="M3462" s="162"/>
      <c r="N3462" s="169"/>
      <c r="O3462" s="183"/>
      <c r="P3462" s="169"/>
      <c r="Q3462" s="183"/>
      <c r="R3462" s="177"/>
      <c r="S3462" s="177"/>
      <c r="T3462" s="177"/>
      <c r="U3462" s="155"/>
      <c r="V3462" s="155" t="b">
        <v>0</v>
      </c>
      <c r="W3462" s="168"/>
      <c r="X3462" s="168"/>
      <c r="Y3462" s="364"/>
      <c r="Z3462" s="169"/>
      <c r="AA3462" s="163" t="str">
        <f t="shared" si="70"/>
        <v>https://shopeefood.vn/bo-suu-tap/</v>
      </c>
      <c r="AB3462" s="351"/>
    </row>
    <row r="3463" spans="1:28" ht="14">
      <c r="A3463" s="151"/>
      <c r="B3463" s="152"/>
      <c r="C3463" s="152"/>
      <c r="D3463" s="152"/>
      <c r="E3463" s="180"/>
      <c r="F3463" s="155"/>
      <c r="G3463" s="217"/>
      <c r="H3463" s="176"/>
      <c r="I3463" s="183"/>
      <c r="J3463" s="169"/>
      <c r="K3463" s="162"/>
      <c r="L3463" s="162"/>
      <c r="M3463" s="162"/>
      <c r="N3463" s="169"/>
      <c r="O3463" s="183"/>
      <c r="P3463" s="169"/>
      <c r="Q3463" s="183"/>
      <c r="R3463" s="177"/>
      <c r="S3463" s="177"/>
      <c r="T3463" s="177"/>
      <c r="U3463" s="155"/>
      <c r="V3463" s="155" t="b">
        <v>0</v>
      </c>
      <c r="W3463" s="168"/>
      <c r="X3463" s="168"/>
      <c r="Y3463" s="364"/>
      <c r="Z3463" s="169"/>
      <c r="AA3463" s="163" t="str">
        <f t="shared" si="70"/>
        <v>https://shopeefood.vn/bo-suu-tap/</v>
      </c>
      <c r="AB3463" s="351"/>
    </row>
    <row r="3464" spans="1:28" ht="14">
      <c r="A3464" s="151"/>
      <c r="B3464" s="152"/>
      <c r="C3464" s="152"/>
      <c r="D3464" s="152"/>
      <c r="E3464" s="180"/>
      <c r="F3464" s="155"/>
      <c r="G3464" s="217"/>
      <c r="H3464" s="176"/>
      <c r="I3464" s="183"/>
      <c r="J3464" s="169"/>
      <c r="K3464" s="162"/>
      <c r="L3464" s="162"/>
      <c r="M3464" s="162"/>
      <c r="N3464" s="169"/>
      <c r="O3464" s="183"/>
      <c r="P3464" s="169"/>
      <c r="Q3464" s="183"/>
      <c r="R3464" s="177"/>
      <c r="S3464" s="177"/>
      <c r="T3464" s="177"/>
      <c r="U3464" s="155"/>
      <c r="V3464" s="155" t="b">
        <v>0</v>
      </c>
      <c r="W3464" s="168"/>
      <c r="X3464" s="168"/>
      <c r="Y3464" s="364"/>
      <c r="Z3464" s="169"/>
      <c r="AA3464" s="163" t="str">
        <f t="shared" si="70"/>
        <v>https://shopeefood.vn/bo-suu-tap/</v>
      </c>
      <c r="AB3464" s="351"/>
    </row>
    <row r="3465" spans="1:28" ht="14">
      <c r="A3465" s="151"/>
      <c r="B3465" s="152"/>
      <c r="C3465" s="152"/>
      <c r="D3465" s="152"/>
      <c r="E3465" s="180"/>
      <c r="F3465" s="155"/>
      <c r="G3465" s="217"/>
      <c r="H3465" s="176"/>
      <c r="I3465" s="183"/>
      <c r="J3465" s="169"/>
      <c r="K3465" s="162"/>
      <c r="L3465" s="162"/>
      <c r="M3465" s="162"/>
      <c r="N3465" s="169"/>
      <c r="O3465" s="183"/>
      <c r="P3465" s="169"/>
      <c r="Q3465" s="183"/>
      <c r="R3465" s="177"/>
      <c r="S3465" s="177"/>
      <c r="T3465" s="177"/>
      <c r="U3465" s="155"/>
      <c r="V3465" s="155" t="b">
        <v>0</v>
      </c>
      <c r="W3465" s="168"/>
      <c r="X3465" s="168"/>
      <c r="Y3465" s="364"/>
      <c r="Z3465" s="169"/>
      <c r="AA3465" s="163" t="str">
        <f t="shared" si="70"/>
        <v>https://shopeefood.vn/bo-suu-tap/</v>
      </c>
      <c r="AB3465" s="351"/>
    </row>
    <row r="3466" spans="1:28" ht="14">
      <c r="A3466" s="151"/>
      <c r="B3466" s="152"/>
      <c r="C3466" s="152"/>
      <c r="D3466" s="152"/>
      <c r="E3466" s="180"/>
      <c r="F3466" s="155"/>
      <c r="G3466" s="217"/>
      <c r="H3466" s="176"/>
      <c r="I3466" s="183"/>
      <c r="J3466" s="169"/>
      <c r="K3466" s="162"/>
      <c r="L3466" s="162"/>
      <c r="M3466" s="162"/>
      <c r="N3466" s="169"/>
      <c r="O3466" s="183"/>
      <c r="P3466" s="169"/>
      <c r="Q3466" s="183"/>
      <c r="R3466" s="177"/>
      <c r="S3466" s="177"/>
      <c r="T3466" s="177"/>
      <c r="U3466" s="155"/>
      <c r="V3466" s="155" t="b">
        <v>0</v>
      </c>
      <c r="W3466" s="168"/>
      <c r="X3466" s="168"/>
      <c r="Y3466" s="364"/>
      <c r="Z3466" s="169"/>
      <c r="AA3466" s="163" t="str">
        <f t="shared" si="70"/>
        <v>https://shopeefood.vn/bo-suu-tap/</v>
      </c>
      <c r="AB3466" s="351"/>
    </row>
    <row r="3467" spans="1:28" ht="14">
      <c r="A3467" s="151"/>
      <c r="B3467" s="152"/>
      <c r="C3467" s="152"/>
      <c r="D3467" s="152"/>
      <c r="E3467" s="180"/>
      <c r="F3467" s="155"/>
      <c r="G3467" s="217"/>
      <c r="H3467" s="176"/>
      <c r="I3467" s="183"/>
      <c r="J3467" s="169"/>
      <c r="K3467" s="162"/>
      <c r="L3467" s="162"/>
      <c r="M3467" s="162"/>
      <c r="N3467" s="169"/>
      <c r="O3467" s="183"/>
      <c r="P3467" s="169"/>
      <c r="Q3467" s="183"/>
      <c r="R3467" s="177"/>
      <c r="S3467" s="177"/>
      <c r="T3467" s="177"/>
      <c r="U3467" s="155"/>
      <c r="V3467" s="155" t="b">
        <v>0</v>
      </c>
      <c r="W3467" s="168"/>
      <c r="X3467" s="168"/>
      <c r="Y3467" s="364"/>
      <c r="Z3467" s="169"/>
      <c r="AA3467" s="163" t="str">
        <f t="shared" si="70"/>
        <v>https://shopeefood.vn/bo-suu-tap/</v>
      </c>
      <c r="AB3467" s="351"/>
    </row>
    <row r="3468" spans="1:28" ht="14">
      <c r="A3468" s="151"/>
      <c r="B3468" s="152"/>
      <c r="C3468" s="152"/>
      <c r="D3468" s="152"/>
      <c r="E3468" s="180"/>
      <c r="F3468" s="155"/>
      <c r="G3468" s="217"/>
      <c r="H3468" s="176"/>
      <c r="I3468" s="183"/>
      <c r="J3468" s="169"/>
      <c r="K3468" s="162"/>
      <c r="L3468" s="162"/>
      <c r="M3468" s="162"/>
      <c r="N3468" s="169"/>
      <c r="O3468" s="183"/>
      <c r="P3468" s="169"/>
      <c r="Q3468" s="183"/>
      <c r="R3468" s="177"/>
      <c r="S3468" s="177"/>
      <c r="T3468" s="177"/>
      <c r="U3468" s="155"/>
      <c r="V3468" s="155" t="b">
        <v>0</v>
      </c>
      <c r="W3468" s="168"/>
      <c r="X3468" s="168"/>
      <c r="Y3468" s="364"/>
      <c r="Z3468" s="169"/>
      <c r="AA3468" s="163" t="str">
        <f t="shared" si="70"/>
        <v>https://shopeefood.vn/bo-suu-tap/</v>
      </c>
      <c r="AB3468" s="351"/>
    </row>
    <row r="3469" spans="1:28" ht="14">
      <c r="A3469" s="151"/>
      <c r="B3469" s="152"/>
      <c r="C3469" s="152"/>
      <c r="D3469" s="152"/>
      <c r="E3469" s="180"/>
      <c r="F3469" s="155"/>
      <c r="G3469" s="217"/>
      <c r="H3469" s="176"/>
      <c r="I3469" s="183"/>
      <c r="J3469" s="169"/>
      <c r="K3469" s="162"/>
      <c r="L3469" s="162"/>
      <c r="M3469" s="162"/>
      <c r="N3469" s="169"/>
      <c r="O3469" s="183"/>
      <c r="P3469" s="169"/>
      <c r="Q3469" s="183"/>
      <c r="R3469" s="177"/>
      <c r="S3469" s="177"/>
      <c r="T3469" s="177"/>
      <c r="U3469" s="155"/>
      <c r="V3469" s="155" t="b">
        <v>0</v>
      </c>
      <c r="W3469" s="168"/>
      <c r="X3469" s="168"/>
      <c r="Y3469" s="364"/>
      <c r="Z3469" s="169"/>
      <c r="AA3469" s="163" t="str">
        <f t="shared" si="70"/>
        <v>https://shopeefood.vn/bo-suu-tap/</v>
      </c>
      <c r="AB3469" s="351"/>
    </row>
    <row r="3470" spans="1:28" ht="14">
      <c r="A3470" s="151"/>
      <c r="B3470" s="152"/>
      <c r="C3470" s="152"/>
      <c r="D3470" s="152"/>
      <c r="E3470" s="180"/>
      <c r="F3470" s="155"/>
      <c r="G3470" s="217"/>
      <c r="H3470" s="176"/>
      <c r="I3470" s="183"/>
      <c r="J3470" s="169"/>
      <c r="K3470" s="162"/>
      <c r="L3470" s="162"/>
      <c r="M3470" s="162"/>
      <c r="N3470" s="169"/>
      <c r="O3470" s="183"/>
      <c r="P3470" s="169"/>
      <c r="Q3470" s="183"/>
      <c r="R3470" s="177"/>
      <c r="S3470" s="177"/>
      <c r="T3470" s="177"/>
      <c r="U3470" s="155"/>
      <c r="V3470" s="155" t="b">
        <v>0</v>
      </c>
      <c r="W3470" s="168"/>
      <c r="X3470" s="168"/>
      <c r="Y3470" s="364"/>
      <c r="Z3470" s="169"/>
      <c r="AA3470" s="163" t="str">
        <f t="shared" si="70"/>
        <v>https://shopeefood.vn/bo-suu-tap/</v>
      </c>
      <c r="AB3470" s="351"/>
    </row>
    <row r="3471" spans="1:28" ht="14">
      <c r="A3471" s="151"/>
      <c r="B3471" s="152"/>
      <c r="C3471" s="152"/>
      <c r="D3471" s="152"/>
      <c r="E3471" s="180"/>
      <c r="F3471" s="155"/>
      <c r="G3471" s="217"/>
      <c r="H3471" s="176"/>
      <c r="I3471" s="183"/>
      <c r="J3471" s="169"/>
      <c r="K3471" s="162"/>
      <c r="L3471" s="162"/>
      <c r="M3471" s="162"/>
      <c r="N3471" s="169"/>
      <c r="O3471" s="183"/>
      <c r="P3471" s="169"/>
      <c r="Q3471" s="183"/>
      <c r="R3471" s="177"/>
      <c r="S3471" s="177"/>
      <c r="T3471" s="177"/>
      <c r="U3471" s="155"/>
      <c r="V3471" s="155" t="b">
        <v>0</v>
      </c>
      <c r="W3471" s="168"/>
      <c r="X3471" s="168"/>
      <c r="Y3471" s="364"/>
      <c r="Z3471" s="169"/>
      <c r="AA3471" s="163" t="str">
        <f t="shared" si="70"/>
        <v>https://shopeefood.vn/bo-suu-tap/</v>
      </c>
      <c r="AB3471" s="351"/>
    </row>
    <row r="3472" spans="1:28" ht="14">
      <c r="A3472" s="151"/>
      <c r="B3472" s="152"/>
      <c r="C3472" s="152"/>
      <c r="D3472" s="152"/>
      <c r="E3472" s="180"/>
      <c r="F3472" s="155"/>
      <c r="G3472" s="217"/>
      <c r="H3472" s="176"/>
      <c r="I3472" s="183"/>
      <c r="J3472" s="169"/>
      <c r="K3472" s="162"/>
      <c r="L3472" s="162"/>
      <c r="M3472" s="162"/>
      <c r="N3472" s="169"/>
      <c r="O3472" s="183"/>
      <c r="P3472" s="169"/>
      <c r="Q3472" s="183"/>
      <c r="R3472" s="177"/>
      <c r="S3472" s="177"/>
      <c r="T3472" s="177"/>
      <c r="U3472" s="155"/>
      <c r="V3472" s="155" t="b">
        <v>0</v>
      </c>
      <c r="W3472" s="168"/>
      <c r="X3472" s="168"/>
      <c r="Y3472" s="364"/>
      <c r="Z3472" s="169"/>
      <c r="AA3472" s="163" t="str">
        <f t="shared" si="70"/>
        <v>https://shopeefood.vn/bo-suu-tap/</v>
      </c>
      <c r="AB3472" s="351"/>
    </row>
    <row r="3473" spans="1:28" ht="14">
      <c r="A3473" s="151"/>
      <c r="B3473" s="152"/>
      <c r="C3473" s="152"/>
      <c r="D3473" s="152"/>
      <c r="E3473" s="180"/>
      <c r="F3473" s="155"/>
      <c r="G3473" s="217"/>
      <c r="H3473" s="176"/>
      <c r="I3473" s="183"/>
      <c r="J3473" s="169"/>
      <c r="K3473" s="162"/>
      <c r="L3473" s="162"/>
      <c r="M3473" s="162"/>
      <c r="N3473" s="169"/>
      <c r="O3473" s="183"/>
      <c r="P3473" s="169"/>
      <c r="Q3473" s="183"/>
      <c r="R3473" s="177"/>
      <c r="S3473" s="177"/>
      <c r="T3473" s="177"/>
      <c r="U3473" s="155"/>
      <c r="V3473" s="155" t="b">
        <v>0</v>
      </c>
      <c r="W3473" s="168"/>
      <c r="X3473" s="168"/>
      <c r="Y3473" s="364"/>
      <c r="Z3473" s="169"/>
      <c r="AA3473" s="163" t="str">
        <f t="shared" si="70"/>
        <v>https://shopeefood.vn/bo-suu-tap/</v>
      </c>
      <c r="AB3473" s="351"/>
    </row>
    <row r="3474" spans="1:28" ht="14">
      <c r="A3474" s="151"/>
      <c r="B3474" s="152"/>
      <c r="C3474" s="152"/>
      <c r="D3474" s="152"/>
      <c r="E3474" s="180"/>
      <c r="F3474" s="155"/>
      <c r="G3474" s="217"/>
      <c r="H3474" s="176"/>
      <c r="I3474" s="183"/>
      <c r="J3474" s="169"/>
      <c r="K3474" s="162"/>
      <c r="L3474" s="162"/>
      <c r="M3474" s="162"/>
      <c r="N3474" s="169"/>
      <c r="O3474" s="183"/>
      <c r="P3474" s="169"/>
      <c r="Q3474" s="183"/>
      <c r="R3474" s="177"/>
      <c r="S3474" s="177"/>
      <c r="T3474" s="177"/>
      <c r="U3474" s="155"/>
      <c r="V3474" s="155" t="b">
        <v>0</v>
      </c>
      <c r="W3474" s="168"/>
      <c r="X3474" s="168"/>
      <c r="Y3474" s="364"/>
      <c r="Z3474" s="169"/>
      <c r="AA3474" s="163" t="str">
        <f t="shared" si="70"/>
        <v>https://shopeefood.vn/bo-suu-tap/</v>
      </c>
      <c r="AB3474" s="351"/>
    </row>
    <row r="3475" spans="1:28" ht="14">
      <c r="A3475" s="151"/>
      <c r="B3475" s="152"/>
      <c r="C3475" s="152"/>
      <c r="D3475" s="152"/>
      <c r="E3475" s="180"/>
      <c r="F3475" s="155"/>
      <c r="G3475" s="217"/>
      <c r="H3475" s="176"/>
      <c r="I3475" s="183"/>
      <c r="J3475" s="169"/>
      <c r="K3475" s="162"/>
      <c r="L3475" s="162"/>
      <c r="M3475" s="162"/>
      <c r="N3475" s="169"/>
      <c r="O3475" s="183"/>
      <c r="P3475" s="169"/>
      <c r="Q3475" s="183"/>
      <c r="R3475" s="177"/>
      <c r="S3475" s="177"/>
      <c r="T3475" s="177"/>
      <c r="U3475" s="155"/>
      <c r="V3475" s="155" t="b">
        <v>0</v>
      </c>
      <c r="W3475" s="168"/>
      <c r="X3475" s="168"/>
      <c r="Y3475" s="364"/>
      <c r="Z3475" s="169"/>
      <c r="AA3475" s="163" t="str">
        <f t="shared" si="70"/>
        <v>https://shopeefood.vn/bo-suu-tap/</v>
      </c>
      <c r="AB3475" s="351"/>
    </row>
    <row r="3476" spans="1:28" ht="14">
      <c r="A3476" s="151"/>
      <c r="B3476" s="152"/>
      <c r="C3476" s="152"/>
      <c r="D3476" s="152"/>
      <c r="E3476" s="180"/>
      <c r="F3476" s="155"/>
      <c r="G3476" s="217"/>
      <c r="H3476" s="176"/>
      <c r="I3476" s="183"/>
      <c r="J3476" s="169"/>
      <c r="K3476" s="162"/>
      <c r="L3476" s="162"/>
      <c r="M3476" s="162"/>
      <c r="N3476" s="169"/>
      <c r="O3476" s="183"/>
      <c r="P3476" s="169"/>
      <c r="Q3476" s="183"/>
      <c r="R3476" s="177"/>
      <c r="S3476" s="177"/>
      <c r="T3476" s="177"/>
      <c r="U3476" s="155"/>
      <c r="V3476" s="155" t="b">
        <v>0</v>
      </c>
      <c r="W3476" s="168"/>
      <c r="X3476" s="168"/>
      <c r="Y3476" s="364"/>
      <c r="Z3476" s="169"/>
      <c r="AA3476" s="163" t="str">
        <f t="shared" si="70"/>
        <v>https://shopeefood.vn/bo-suu-tap/</v>
      </c>
      <c r="AB3476" s="351"/>
    </row>
    <row r="3477" spans="1:28" ht="14">
      <c r="A3477" s="151"/>
      <c r="B3477" s="152"/>
      <c r="C3477" s="152"/>
      <c r="D3477" s="152"/>
      <c r="E3477" s="180"/>
      <c r="F3477" s="155"/>
      <c r="G3477" s="217"/>
      <c r="H3477" s="176"/>
      <c r="I3477" s="183"/>
      <c r="J3477" s="169"/>
      <c r="K3477" s="162"/>
      <c r="L3477" s="162"/>
      <c r="M3477" s="162"/>
      <c r="N3477" s="169"/>
      <c r="O3477" s="183"/>
      <c r="P3477" s="169"/>
      <c r="Q3477" s="183"/>
      <c r="R3477" s="177"/>
      <c r="S3477" s="177"/>
      <c r="T3477" s="177"/>
      <c r="U3477" s="155"/>
      <c r="V3477" s="155" t="b">
        <v>0</v>
      </c>
      <c r="W3477" s="168"/>
      <c r="X3477" s="168"/>
      <c r="Y3477" s="364"/>
      <c r="Z3477" s="169"/>
      <c r="AA3477" s="163" t="str">
        <f t="shared" si="70"/>
        <v>https://shopeefood.vn/bo-suu-tap/</v>
      </c>
      <c r="AB3477" s="351"/>
    </row>
    <row r="3478" spans="1:28" ht="14">
      <c r="A3478" s="151"/>
      <c r="B3478" s="152"/>
      <c r="C3478" s="152"/>
      <c r="D3478" s="152"/>
      <c r="E3478" s="180"/>
      <c r="F3478" s="155"/>
      <c r="G3478" s="217"/>
      <c r="H3478" s="176"/>
      <c r="I3478" s="183"/>
      <c r="J3478" s="169"/>
      <c r="K3478" s="162"/>
      <c r="L3478" s="162"/>
      <c r="M3478" s="162"/>
      <c r="N3478" s="169"/>
      <c r="O3478" s="183"/>
      <c r="P3478" s="169"/>
      <c r="Q3478" s="183"/>
      <c r="R3478" s="177"/>
      <c r="S3478" s="177"/>
      <c r="T3478" s="177"/>
      <c r="U3478" s="155"/>
      <c r="V3478" s="155" t="b">
        <v>0</v>
      </c>
      <c r="W3478" s="168"/>
      <c r="X3478" s="168"/>
      <c r="Y3478" s="364"/>
      <c r="Z3478" s="169"/>
      <c r="AA3478" s="163" t="str">
        <f t="shared" si="70"/>
        <v>https://shopeefood.vn/bo-suu-tap/</v>
      </c>
      <c r="AB3478" s="351"/>
    </row>
    <row r="3479" spans="1:28" ht="14">
      <c r="A3479" s="151"/>
      <c r="B3479" s="152"/>
      <c r="C3479" s="152"/>
      <c r="D3479" s="152"/>
      <c r="E3479" s="180"/>
      <c r="F3479" s="155"/>
      <c r="G3479" s="217"/>
      <c r="H3479" s="176"/>
      <c r="I3479" s="183"/>
      <c r="J3479" s="169"/>
      <c r="K3479" s="162"/>
      <c r="L3479" s="162"/>
      <c r="M3479" s="162"/>
      <c r="N3479" s="169"/>
      <c r="O3479" s="183"/>
      <c r="P3479" s="169"/>
      <c r="Q3479" s="183"/>
      <c r="R3479" s="177"/>
      <c r="S3479" s="177"/>
      <c r="T3479" s="177"/>
      <c r="U3479" s="155"/>
      <c r="V3479" s="155" t="b">
        <v>0</v>
      </c>
      <c r="W3479" s="168"/>
      <c r="X3479" s="168"/>
      <c r="Y3479" s="364"/>
      <c r="Z3479" s="169"/>
      <c r="AA3479" s="163" t="str">
        <f t="shared" si="70"/>
        <v>https://shopeefood.vn/bo-suu-tap/</v>
      </c>
      <c r="AB3479" s="351"/>
    </row>
    <row r="3480" spans="1:28" ht="14">
      <c r="A3480" s="151"/>
      <c r="B3480" s="152"/>
      <c r="C3480" s="152"/>
      <c r="D3480" s="152"/>
      <c r="E3480" s="180"/>
      <c r="F3480" s="155"/>
      <c r="G3480" s="217"/>
      <c r="H3480" s="176"/>
      <c r="I3480" s="183"/>
      <c r="J3480" s="169"/>
      <c r="K3480" s="162"/>
      <c r="L3480" s="162"/>
      <c r="M3480" s="162"/>
      <c r="N3480" s="169"/>
      <c r="O3480" s="183"/>
      <c r="P3480" s="169"/>
      <c r="Q3480" s="183"/>
      <c r="R3480" s="177"/>
      <c r="S3480" s="177"/>
      <c r="T3480" s="177"/>
      <c r="U3480" s="155"/>
      <c r="V3480" s="155" t="b">
        <v>0</v>
      </c>
      <c r="W3480" s="168"/>
      <c r="X3480" s="168"/>
      <c r="Y3480" s="364"/>
      <c r="Z3480" s="169"/>
      <c r="AA3480" s="163" t="str">
        <f t="shared" si="70"/>
        <v>https://shopeefood.vn/bo-suu-tap/</v>
      </c>
      <c r="AB3480" s="351"/>
    </row>
    <row r="3481" spans="1:28" ht="14">
      <c r="A3481" s="151"/>
      <c r="B3481" s="152"/>
      <c r="C3481" s="152"/>
      <c r="D3481" s="152"/>
      <c r="E3481" s="180"/>
      <c r="F3481" s="155"/>
      <c r="G3481" s="217"/>
      <c r="H3481" s="176"/>
      <c r="I3481" s="183"/>
      <c r="J3481" s="169"/>
      <c r="K3481" s="162"/>
      <c r="L3481" s="162"/>
      <c r="M3481" s="162"/>
      <c r="N3481" s="169"/>
      <c r="O3481" s="183"/>
      <c r="P3481" s="169"/>
      <c r="Q3481" s="183"/>
      <c r="R3481" s="177"/>
      <c r="S3481" s="177"/>
      <c r="T3481" s="177"/>
      <c r="U3481" s="155"/>
      <c r="V3481" s="155" t="b">
        <v>0</v>
      </c>
      <c r="W3481" s="168"/>
      <c r="X3481" s="168"/>
      <c r="Y3481" s="364"/>
      <c r="Z3481" s="169"/>
      <c r="AA3481" s="163" t="str">
        <f t="shared" si="70"/>
        <v>https://shopeefood.vn/bo-suu-tap/</v>
      </c>
      <c r="AB3481" s="351"/>
    </row>
    <row r="3482" spans="1:28" ht="14">
      <c r="A3482" s="151"/>
      <c r="B3482" s="152"/>
      <c r="C3482" s="152"/>
      <c r="D3482" s="152"/>
      <c r="E3482" s="180"/>
      <c r="F3482" s="155"/>
      <c r="G3482" s="217"/>
      <c r="H3482" s="176"/>
      <c r="I3482" s="183"/>
      <c r="J3482" s="169"/>
      <c r="K3482" s="162"/>
      <c r="L3482" s="162"/>
      <c r="M3482" s="162"/>
      <c r="N3482" s="169"/>
      <c r="O3482" s="183"/>
      <c r="P3482" s="169"/>
      <c r="Q3482" s="183"/>
      <c r="R3482" s="177"/>
      <c r="S3482" s="177"/>
      <c r="T3482" s="177"/>
      <c r="U3482" s="155"/>
      <c r="V3482" s="155" t="b">
        <v>0</v>
      </c>
      <c r="W3482" s="168"/>
      <c r="X3482" s="168"/>
      <c r="Y3482" s="364"/>
      <c r="Z3482" s="169"/>
      <c r="AA3482" s="163" t="str">
        <f t="shared" si="70"/>
        <v>https://shopeefood.vn/bo-suu-tap/</v>
      </c>
      <c r="AB3482" s="351"/>
    </row>
    <row r="3483" spans="1:28" ht="14">
      <c r="A3483" s="151"/>
      <c r="B3483" s="152"/>
      <c r="C3483" s="152"/>
      <c r="D3483" s="152"/>
      <c r="E3483" s="180"/>
      <c r="F3483" s="155"/>
      <c r="G3483" s="217"/>
      <c r="H3483" s="176"/>
      <c r="I3483" s="183"/>
      <c r="J3483" s="169"/>
      <c r="K3483" s="162"/>
      <c r="L3483" s="162"/>
      <c r="M3483" s="162"/>
      <c r="N3483" s="169"/>
      <c r="O3483" s="183"/>
      <c r="P3483" s="169"/>
      <c r="Q3483" s="183"/>
      <c r="R3483" s="177"/>
      <c r="S3483" s="177"/>
      <c r="T3483" s="177"/>
      <c r="U3483" s="155"/>
      <c r="V3483" s="155" t="b">
        <v>0</v>
      </c>
      <c r="W3483" s="168"/>
      <c r="X3483" s="168"/>
      <c r="Y3483" s="364"/>
      <c r="Z3483" s="169"/>
      <c r="AA3483" s="163" t="str">
        <f t="shared" si="70"/>
        <v>https://shopeefood.vn/bo-suu-tap/</v>
      </c>
      <c r="AB3483" s="351"/>
    </row>
    <row r="3484" spans="1:28" ht="14">
      <c r="A3484" s="151"/>
      <c r="B3484" s="152"/>
      <c r="C3484" s="152"/>
      <c r="D3484" s="152"/>
      <c r="E3484" s="180"/>
      <c r="F3484" s="155"/>
      <c r="G3484" s="217"/>
      <c r="H3484" s="176"/>
      <c r="I3484" s="183"/>
      <c r="J3484" s="169"/>
      <c r="K3484" s="162"/>
      <c r="L3484" s="162"/>
      <c r="M3484" s="162"/>
      <c r="N3484" s="169"/>
      <c r="O3484" s="183"/>
      <c r="P3484" s="169"/>
      <c r="Q3484" s="183"/>
      <c r="R3484" s="177"/>
      <c r="S3484" s="177"/>
      <c r="T3484" s="177"/>
      <c r="U3484" s="155"/>
      <c r="V3484" s="155" t="b">
        <v>0</v>
      </c>
      <c r="W3484" s="168"/>
      <c r="X3484" s="168"/>
      <c r="Y3484" s="364"/>
      <c r="Z3484" s="169"/>
      <c r="AA3484" s="163" t="str">
        <f t="shared" si="70"/>
        <v>https://shopeefood.vn/bo-suu-tap/</v>
      </c>
      <c r="AB3484" s="351"/>
    </row>
    <row r="3485" spans="1:28" ht="14">
      <c r="A3485" s="151"/>
      <c r="B3485" s="152"/>
      <c r="C3485" s="152"/>
      <c r="D3485" s="152"/>
      <c r="E3485" s="180"/>
      <c r="F3485" s="155"/>
      <c r="G3485" s="217"/>
      <c r="H3485" s="176"/>
      <c r="I3485" s="183"/>
      <c r="J3485" s="169"/>
      <c r="K3485" s="162"/>
      <c r="L3485" s="162"/>
      <c r="M3485" s="162"/>
      <c r="N3485" s="169"/>
      <c r="O3485" s="183"/>
      <c r="P3485" s="169"/>
      <c r="Q3485" s="183"/>
      <c r="R3485" s="177"/>
      <c r="S3485" s="177"/>
      <c r="T3485" s="177"/>
      <c r="U3485" s="155"/>
      <c r="V3485" s="155" t="b">
        <v>0</v>
      </c>
      <c r="W3485" s="168"/>
      <c r="X3485" s="168"/>
      <c r="Y3485" s="364"/>
      <c r="Z3485" s="169"/>
      <c r="AA3485" s="163" t="str">
        <f t="shared" si="70"/>
        <v>https://shopeefood.vn/bo-suu-tap/</v>
      </c>
      <c r="AB3485" s="351"/>
    </row>
    <row r="3486" spans="1:28" ht="14">
      <c r="A3486" s="151"/>
      <c r="B3486" s="152"/>
      <c r="C3486" s="152"/>
      <c r="D3486" s="152"/>
      <c r="E3486" s="180"/>
      <c r="F3486" s="155"/>
      <c r="G3486" s="217"/>
      <c r="H3486" s="176"/>
      <c r="I3486" s="183"/>
      <c r="J3486" s="169"/>
      <c r="K3486" s="162"/>
      <c r="L3486" s="162"/>
      <c r="M3486" s="162"/>
      <c r="N3486" s="169"/>
      <c r="O3486" s="183"/>
      <c r="P3486" s="169"/>
      <c r="Q3486" s="183"/>
      <c r="R3486" s="177"/>
      <c r="S3486" s="177"/>
      <c r="T3486" s="177"/>
      <c r="U3486" s="155"/>
      <c r="V3486" s="155" t="b">
        <v>0</v>
      </c>
      <c r="W3486" s="168"/>
      <c r="X3486" s="168"/>
      <c r="Y3486" s="364"/>
      <c r="Z3486" s="169"/>
      <c r="AA3486" s="163" t="str">
        <f t="shared" si="70"/>
        <v>https://shopeefood.vn/bo-suu-tap/</v>
      </c>
      <c r="AB3486" s="351"/>
    </row>
    <row r="3487" spans="1:28" ht="14">
      <c r="A3487" s="151"/>
      <c r="B3487" s="152"/>
      <c r="C3487" s="152"/>
      <c r="D3487" s="152"/>
      <c r="E3487" s="180"/>
      <c r="F3487" s="155"/>
      <c r="G3487" s="217"/>
      <c r="H3487" s="176"/>
      <c r="I3487" s="183"/>
      <c r="J3487" s="169"/>
      <c r="K3487" s="162"/>
      <c r="L3487" s="162"/>
      <c r="M3487" s="162"/>
      <c r="N3487" s="169"/>
      <c r="O3487" s="183"/>
      <c r="P3487" s="169"/>
      <c r="Q3487" s="183"/>
      <c r="R3487" s="177"/>
      <c r="S3487" s="177"/>
      <c r="T3487" s="177"/>
      <c r="U3487" s="155"/>
      <c r="V3487" s="155" t="b">
        <v>0</v>
      </c>
      <c r="W3487" s="168"/>
      <c r="X3487" s="168"/>
      <c r="Y3487" s="364"/>
      <c r="Z3487" s="169"/>
      <c r="AA3487" s="163" t="str">
        <f t="shared" si="70"/>
        <v>https://shopeefood.vn/bo-suu-tap/</v>
      </c>
      <c r="AB3487" s="351"/>
    </row>
    <row r="3488" spans="1:28" ht="14">
      <c r="A3488" s="151"/>
      <c r="B3488" s="152"/>
      <c r="C3488" s="152"/>
      <c r="D3488" s="152"/>
      <c r="E3488" s="180"/>
      <c r="F3488" s="155"/>
      <c r="G3488" s="217"/>
      <c r="H3488" s="176"/>
      <c r="I3488" s="183"/>
      <c r="J3488" s="169"/>
      <c r="K3488" s="162"/>
      <c r="L3488" s="162"/>
      <c r="M3488" s="162"/>
      <c r="N3488" s="169"/>
      <c r="O3488" s="183"/>
      <c r="P3488" s="169"/>
      <c r="Q3488" s="183"/>
      <c r="R3488" s="177"/>
      <c r="S3488" s="177"/>
      <c r="T3488" s="177"/>
      <c r="U3488" s="155"/>
      <c r="V3488" s="155" t="b">
        <v>0</v>
      </c>
      <c r="W3488" s="168"/>
      <c r="X3488" s="168"/>
      <c r="Y3488" s="364"/>
      <c r="Z3488" s="169"/>
      <c r="AA3488" s="163" t="str">
        <f t="shared" si="70"/>
        <v>https://shopeefood.vn/bo-suu-tap/</v>
      </c>
      <c r="AB3488" s="351"/>
    </row>
    <row r="3489" spans="1:28" ht="14">
      <c r="A3489" s="151"/>
      <c r="B3489" s="152"/>
      <c r="C3489" s="152"/>
      <c r="D3489" s="152"/>
      <c r="E3489" s="180"/>
      <c r="F3489" s="155"/>
      <c r="G3489" s="217"/>
      <c r="H3489" s="176"/>
      <c r="I3489" s="183"/>
      <c r="J3489" s="169"/>
      <c r="K3489" s="162"/>
      <c r="L3489" s="162"/>
      <c r="M3489" s="162"/>
      <c r="N3489" s="169"/>
      <c r="O3489" s="183"/>
      <c r="P3489" s="169"/>
      <c r="Q3489" s="183"/>
      <c r="R3489" s="177"/>
      <c r="S3489" s="177"/>
      <c r="T3489" s="177"/>
      <c r="U3489" s="155"/>
      <c r="V3489" s="155" t="b">
        <v>0</v>
      </c>
      <c r="W3489" s="168"/>
      <c r="X3489" s="168"/>
      <c r="Y3489" s="364"/>
      <c r="Z3489" s="169"/>
      <c r="AA3489" s="163" t="str">
        <f t="shared" si="70"/>
        <v>https://shopeefood.vn/bo-suu-tap/</v>
      </c>
      <c r="AB3489" s="351"/>
    </row>
    <row r="3490" spans="1:28" ht="14">
      <c r="A3490" s="151"/>
      <c r="B3490" s="152"/>
      <c r="C3490" s="152"/>
      <c r="D3490" s="152"/>
      <c r="E3490" s="180"/>
      <c r="F3490" s="155"/>
      <c r="G3490" s="217"/>
      <c r="H3490" s="176"/>
      <c r="I3490" s="183"/>
      <c r="J3490" s="169"/>
      <c r="K3490" s="162"/>
      <c r="L3490" s="162"/>
      <c r="M3490" s="162"/>
      <c r="N3490" s="169"/>
      <c r="O3490" s="183"/>
      <c r="P3490" s="169"/>
      <c r="Q3490" s="183"/>
      <c r="R3490" s="177"/>
      <c r="S3490" s="177"/>
      <c r="T3490" s="177"/>
      <c r="U3490" s="155"/>
      <c r="V3490" s="155" t="b">
        <v>0</v>
      </c>
      <c r="W3490" s="168"/>
      <c r="X3490" s="168"/>
      <c r="Y3490" s="364"/>
      <c r="Z3490" s="169"/>
      <c r="AA3490" s="163" t="str">
        <f t="shared" si="70"/>
        <v>https://shopeefood.vn/bo-suu-tap/</v>
      </c>
      <c r="AB3490" s="351"/>
    </row>
    <row r="3491" spans="1:28" ht="14">
      <c r="A3491" s="151"/>
      <c r="B3491" s="152"/>
      <c r="C3491" s="152"/>
      <c r="D3491" s="152"/>
      <c r="E3491" s="180"/>
      <c r="F3491" s="155"/>
      <c r="G3491" s="217"/>
      <c r="H3491" s="176"/>
      <c r="I3491" s="183"/>
      <c r="J3491" s="169"/>
      <c r="K3491" s="162"/>
      <c r="L3491" s="162"/>
      <c r="M3491" s="162"/>
      <c r="N3491" s="169"/>
      <c r="O3491" s="183"/>
      <c r="P3491" s="169"/>
      <c r="Q3491" s="183"/>
      <c r="R3491" s="177"/>
      <c r="S3491" s="177"/>
      <c r="T3491" s="177"/>
      <c r="U3491" s="155"/>
      <c r="V3491" s="155" t="b">
        <v>0</v>
      </c>
      <c r="W3491" s="168"/>
      <c r="X3491" s="168"/>
      <c r="Y3491" s="364"/>
      <c r="Z3491" s="169"/>
      <c r="AA3491" s="163" t="str">
        <f t="shared" si="70"/>
        <v>https://shopeefood.vn/bo-suu-tap/</v>
      </c>
      <c r="AB3491" s="351"/>
    </row>
    <row r="3492" spans="1:28" ht="14">
      <c r="A3492" s="151"/>
      <c r="B3492" s="152"/>
      <c r="C3492" s="152"/>
      <c r="D3492" s="152"/>
      <c r="E3492" s="180"/>
      <c r="F3492" s="155"/>
      <c r="G3492" s="217"/>
      <c r="H3492" s="176"/>
      <c r="I3492" s="183"/>
      <c r="J3492" s="169"/>
      <c r="K3492" s="162"/>
      <c r="L3492" s="162"/>
      <c r="M3492" s="162"/>
      <c r="N3492" s="169"/>
      <c r="O3492" s="183"/>
      <c r="P3492" s="169"/>
      <c r="Q3492" s="183"/>
      <c r="R3492" s="177"/>
      <c r="S3492" s="177"/>
      <c r="T3492" s="177"/>
      <c r="U3492" s="155"/>
      <c r="V3492" s="155" t="b">
        <v>0</v>
      </c>
      <c r="W3492" s="168"/>
      <c r="X3492" s="168"/>
      <c r="Y3492" s="364"/>
      <c r="Z3492" s="169"/>
      <c r="AA3492" s="163" t="str">
        <f t="shared" si="70"/>
        <v>https://shopeefood.vn/bo-suu-tap/</v>
      </c>
      <c r="AB3492" s="351"/>
    </row>
    <row r="3493" spans="1:28" ht="14">
      <c r="A3493" s="151"/>
      <c r="B3493" s="152"/>
      <c r="C3493" s="152"/>
      <c r="D3493" s="152"/>
      <c r="E3493" s="180"/>
      <c r="F3493" s="155"/>
      <c r="G3493" s="217"/>
      <c r="H3493" s="176"/>
      <c r="I3493" s="183"/>
      <c r="J3493" s="169"/>
      <c r="K3493" s="162"/>
      <c r="L3493" s="162"/>
      <c r="M3493" s="162"/>
      <c r="N3493" s="169"/>
      <c r="O3493" s="183"/>
      <c r="P3493" s="169"/>
      <c r="Q3493" s="183"/>
      <c r="R3493" s="177"/>
      <c r="S3493" s="177"/>
      <c r="T3493" s="177"/>
      <c r="U3493" s="155"/>
      <c r="V3493" s="155" t="b">
        <v>0</v>
      </c>
      <c r="W3493" s="168"/>
      <c r="X3493" s="168"/>
      <c r="Y3493" s="364"/>
      <c r="Z3493" s="169"/>
      <c r="AA3493" s="163" t="str">
        <f t="shared" si="70"/>
        <v>https://shopeefood.vn/bo-suu-tap/</v>
      </c>
      <c r="AB3493" s="351"/>
    </row>
    <row r="3494" spans="1:28" ht="14">
      <c r="A3494" s="151"/>
      <c r="B3494" s="152"/>
      <c r="C3494" s="152"/>
      <c r="D3494" s="152"/>
      <c r="E3494" s="180"/>
      <c r="F3494" s="155"/>
      <c r="G3494" s="217"/>
      <c r="H3494" s="176"/>
      <c r="I3494" s="183"/>
      <c r="J3494" s="169"/>
      <c r="K3494" s="162"/>
      <c r="L3494" s="162"/>
      <c r="M3494" s="162"/>
      <c r="N3494" s="169"/>
      <c r="O3494" s="183"/>
      <c r="P3494" s="169"/>
      <c r="Q3494" s="183"/>
      <c r="R3494" s="177"/>
      <c r="S3494" s="177"/>
      <c r="T3494" s="177"/>
      <c r="U3494" s="155"/>
      <c r="V3494" s="155" t="b">
        <v>0</v>
      </c>
      <c r="W3494" s="168"/>
      <c r="X3494" s="168"/>
      <c r="Y3494" s="364"/>
      <c r="Z3494" s="169"/>
      <c r="AA3494" s="163" t="str">
        <f t="shared" si="70"/>
        <v>https://shopeefood.vn/bo-suu-tap/</v>
      </c>
      <c r="AB3494" s="351"/>
    </row>
    <row r="3495" spans="1:28" ht="14">
      <c r="A3495" s="151"/>
      <c r="B3495" s="152"/>
      <c r="C3495" s="152"/>
      <c r="D3495" s="152"/>
      <c r="E3495" s="180"/>
      <c r="F3495" s="155"/>
      <c r="G3495" s="217"/>
      <c r="H3495" s="176"/>
      <c r="I3495" s="183"/>
      <c r="J3495" s="169"/>
      <c r="K3495" s="162"/>
      <c r="L3495" s="162"/>
      <c r="M3495" s="162"/>
      <c r="N3495" s="169"/>
      <c r="O3495" s="183"/>
      <c r="P3495" s="169"/>
      <c r="Q3495" s="183"/>
      <c r="R3495" s="177"/>
      <c r="S3495" s="177"/>
      <c r="T3495" s="177"/>
      <c r="U3495" s="155"/>
      <c r="V3495" s="155" t="b">
        <v>0</v>
      </c>
      <c r="W3495" s="168"/>
      <c r="X3495" s="168"/>
      <c r="Y3495" s="364"/>
      <c r="Z3495" s="169"/>
      <c r="AA3495" s="163" t="str">
        <f t="shared" si="70"/>
        <v>https://shopeefood.vn/bo-suu-tap/</v>
      </c>
      <c r="AB3495" s="351"/>
    </row>
    <row r="3496" spans="1:28" ht="14">
      <c r="A3496" s="151"/>
      <c r="B3496" s="152"/>
      <c r="C3496" s="152"/>
      <c r="D3496" s="152"/>
      <c r="E3496" s="180"/>
      <c r="F3496" s="155"/>
      <c r="G3496" s="217"/>
      <c r="H3496" s="176"/>
      <c r="I3496" s="183"/>
      <c r="J3496" s="169"/>
      <c r="K3496" s="162"/>
      <c r="L3496" s="162"/>
      <c r="M3496" s="162"/>
      <c r="N3496" s="169"/>
      <c r="O3496" s="183"/>
      <c r="P3496" s="169"/>
      <c r="Q3496" s="183"/>
      <c r="R3496" s="177"/>
      <c r="S3496" s="177"/>
      <c r="T3496" s="177"/>
      <c r="U3496" s="155"/>
      <c r="V3496" s="155" t="b">
        <v>0</v>
      </c>
      <c r="W3496" s="168"/>
      <c r="X3496" s="168"/>
      <c r="Y3496" s="364"/>
      <c r="Z3496" s="169"/>
      <c r="AA3496" s="163" t="str">
        <f t="shared" si="70"/>
        <v>https://shopeefood.vn/bo-suu-tap/</v>
      </c>
      <c r="AB3496" s="351"/>
    </row>
    <row r="3497" spans="1:28" ht="14">
      <c r="A3497" s="151"/>
      <c r="B3497" s="152"/>
      <c r="C3497" s="152"/>
      <c r="D3497" s="152"/>
      <c r="E3497" s="180"/>
      <c r="F3497" s="155"/>
      <c r="G3497" s="217"/>
      <c r="H3497" s="176"/>
      <c r="I3497" s="183"/>
      <c r="J3497" s="169"/>
      <c r="K3497" s="162"/>
      <c r="L3497" s="162"/>
      <c r="M3497" s="162"/>
      <c r="N3497" s="169"/>
      <c r="O3497" s="183"/>
      <c r="P3497" s="169"/>
      <c r="Q3497" s="183"/>
      <c r="R3497" s="177"/>
      <c r="S3497" s="177"/>
      <c r="T3497" s="177"/>
      <c r="U3497" s="155"/>
      <c r="V3497" s="155" t="b">
        <v>0</v>
      </c>
      <c r="W3497" s="168"/>
      <c r="X3497" s="168"/>
      <c r="Y3497" s="364"/>
      <c r="Z3497" s="169"/>
      <c r="AA3497" s="163" t="str">
        <f t="shared" si="70"/>
        <v>https://shopeefood.vn/bo-suu-tap/</v>
      </c>
      <c r="AB3497" s="351"/>
    </row>
    <row r="3498" spans="1:28" ht="14">
      <c r="A3498" s="151"/>
      <c r="B3498" s="152"/>
      <c r="C3498" s="152"/>
      <c r="D3498" s="152"/>
      <c r="E3498" s="180"/>
      <c r="F3498" s="155"/>
      <c r="G3498" s="217"/>
      <c r="H3498" s="176"/>
      <c r="I3498" s="183"/>
      <c r="J3498" s="169"/>
      <c r="K3498" s="162"/>
      <c r="L3498" s="162"/>
      <c r="M3498" s="162"/>
      <c r="N3498" s="169"/>
      <c r="O3498" s="183"/>
      <c r="P3498" s="169"/>
      <c r="Q3498" s="183"/>
      <c r="R3498" s="177"/>
      <c r="S3498" s="177"/>
      <c r="T3498" s="177"/>
      <c r="U3498" s="155"/>
      <c r="V3498" s="155" t="b">
        <v>0</v>
      </c>
      <c r="W3498" s="168"/>
      <c r="X3498" s="168"/>
      <c r="Y3498" s="364"/>
      <c r="Z3498" s="169"/>
      <c r="AA3498" s="163" t="str">
        <f t="shared" si="70"/>
        <v>https://shopeefood.vn/bo-suu-tap/</v>
      </c>
      <c r="AB3498" s="351"/>
    </row>
    <row r="3499" spans="1:28" ht="14">
      <c r="A3499" s="151"/>
      <c r="B3499" s="152"/>
      <c r="C3499" s="152"/>
      <c r="D3499" s="152"/>
      <c r="E3499" s="180"/>
      <c r="F3499" s="155"/>
      <c r="G3499" s="217"/>
      <c r="H3499" s="176"/>
      <c r="I3499" s="183"/>
      <c r="J3499" s="169"/>
      <c r="K3499" s="162"/>
      <c r="L3499" s="162"/>
      <c r="M3499" s="162"/>
      <c r="N3499" s="169"/>
      <c r="O3499" s="183"/>
      <c r="P3499" s="169"/>
      <c r="Q3499" s="183"/>
      <c r="R3499" s="177"/>
      <c r="S3499" s="177"/>
      <c r="T3499" s="177"/>
      <c r="U3499" s="155"/>
      <c r="V3499" s="155" t="b">
        <v>0</v>
      </c>
      <c r="W3499" s="168"/>
      <c r="X3499" s="168"/>
      <c r="Y3499" s="364"/>
      <c r="Z3499" s="169"/>
      <c r="AA3499" s="163" t="str">
        <f t="shared" si="70"/>
        <v>https://shopeefood.vn/bo-suu-tap/</v>
      </c>
      <c r="AB3499" s="351"/>
    </row>
    <row r="3500" spans="1:28" ht="14">
      <c r="A3500" s="151"/>
      <c r="B3500" s="152"/>
      <c r="C3500" s="152"/>
      <c r="D3500" s="152"/>
      <c r="E3500" s="180"/>
      <c r="F3500" s="155"/>
      <c r="G3500" s="217"/>
      <c r="H3500" s="176"/>
      <c r="I3500" s="183"/>
      <c r="J3500" s="169"/>
      <c r="K3500" s="162"/>
      <c r="L3500" s="162"/>
      <c r="M3500" s="162"/>
      <c r="N3500" s="169"/>
      <c r="O3500" s="183"/>
      <c r="P3500" s="169"/>
      <c r="Q3500" s="183"/>
      <c r="R3500" s="177"/>
      <c r="S3500" s="177"/>
      <c r="T3500" s="177"/>
      <c r="U3500" s="155"/>
      <c r="V3500" s="155" t="b">
        <v>0</v>
      </c>
      <c r="W3500" s="168"/>
      <c r="X3500" s="168"/>
      <c r="Y3500" s="364"/>
      <c r="Z3500" s="169"/>
      <c r="AA3500" s="163" t="str">
        <f t="shared" si="70"/>
        <v>https://shopeefood.vn/bo-suu-tap/</v>
      </c>
      <c r="AB3500" s="351"/>
    </row>
    <row r="3501" spans="1:28" ht="14">
      <c r="A3501" s="151"/>
      <c r="B3501" s="152"/>
      <c r="C3501" s="152"/>
      <c r="D3501" s="152"/>
      <c r="E3501" s="180"/>
      <c r="F3501" s="155"/>
      <c r="G3501" s="217"/>
      <c r="H3501" s="176"/>
      <c r="I3501" s="183"/>
      <c r="J3501" s="169"/>
      <c r="K3501" s="162"/>
      <c r="L3501" s="162"/>
      <c r="M3501" s="162"/>
      <c r="N3501" s="169"/>
      <c r="O3501" s="183"/>
      <c r="P3501" s="169"/>
      <c r="Q3501" s="183"/>
      <c r="R3501" s="177"/>
      <c r="S3501" s="177"/>
      <c r="T3501" s="177"/>
      <c r="U3501" s="155"/>
      <c r="V3501" s="155" t="b">
        <v>0</v>
      </c>
      <c r="W3501" s="168"/>
      <c r="X3501" s="168"/>
      <c r="Y3501" s="364"/>
      <c r="Z3501" s="169"/>
      <c r="AA3501" s="163" t="str">
        <f t="shared" si="70"/>
        <v>https://shopeefood.vn/bo-suu-tap/</v>
      </c>
      <c r="AB3501" s="351"/>
    </row>
    <row r="3502" spans="1:28" ht="14">
      <c r="A3502" s="151"/>
      <c r="B3502" s="152"/>
      <c r="C3502" s="152"/>
      <c r="D3502" s="152"/>
      <c r="E3502" s="180"/>
      <c r="F3502" s="155"/>
      <c r="G3502" s="217"/>
      <c r="H3502" s="176"/>
      <c r="I3502" s="183"/>
      <c r="J3502" s="169"/>
      <c r="K3502" s="162"/>
      <c r="L3502" s="162"/>
      <c r="M3502" s="162"/>
      <c r="N3502" s="169"/>
      <c r="O3502" s="183"/>
      <c r="P3502" s="169"/>
      <c r="Q3502" s="183"/>
      <c r="R3502" s="177"/>
      <c r="S3502" s="177"/>
      <c r="T3502" s="177"/>
      <c r="U3502" s="155"/>
      <c r="V3502" s="155" t="b">
        <v>0</v>
      </c>
      <c r="W3502" s="168"/>
      <c r="X3502" s="168"/>
      <c r="Y3502" s="364"/>
      <c r="Z3502" s="169"/>
      <c r="AA3502" s="163" t="str">
        <f t="shared" si="70"/>
        <v>https://shopeefood.vn/bo-suu-tap/</v>
      </c>
      <c r="AB3502" s="351"/>
    </row>
    <row r="3503" spans="1:28" ht="14">
      <c r="A3503" s="151"/>
      <c r="B3503" s="152"/>
      <c r="C3503" s="152"/>
      <c r="D3503" s="152"/>
      <c r="E3503" s="180"/>
      <c r="F3503" s="155"/>
      <c r="G3503" s="217"/>
      <c r="H3503" s="176"/>
      <c r="I3503" s="183"/>
      <c r="J3503" s="169"/>
      <c r="K3503" s="162"/>
      <c r="L3503" s="162"/>
      <c r="M3503" s="162"/>
      <c r="N3503" s="169"/>
      <c r="O3503" s="183"/>
      <c r="P3503" s="169"/>
      <c r="Q3503" s="183"/>
      <c r="R3503" s="177"/>
      <c r="S3503" s="177"/>
      <c r="T3503" s="177"/>
      <c r="U3503" s="155"/>
      <c r="V3503" s="155" t="b">
        <v>0</v>
      </c>
      <c r="W3503" s="168"/>
      <c r="X3503" s="168"/>
      <c r="Y3503" s="364"/>
      <c r="Z3503" s="169"/>
      <c r="AA3503" s="163" t="str">
        <f t="shared" si="70"/>
        <v>https://shopeefood.vn/bo-suu-tap/</v>
      </c>
      <c r="AB3503" s="351"/>
    </row>
    <row r="3504" spans="1:28" ht="14">
      <c r="A3504" s="151"/>
      <c r="B3504" s="152"/>
      <c r="C3504" s="152"/>
      <c r="D3504" s="152"/>
      <c r="E3504" s="180"/>
      <c r="F3504" s="155"/>
      <c r="G3504" s="217"/>
      <c r="H3504" s="176"/>
      <c r="I3504" s="183"/>
      <c r="J3504" s="169"/>
      <c r="K3504" s="162"/>
      <c r="L3504" s="162"/>
      <c r="M3504" s="162"/>
      <c r="N3504" s="169"/>
      <c r="O3504" s="183"/>
      <c r="P3504" s="169"/>
      <c r="Q3504" s="183"/>
      <c r="R3504" s="177"/>
      <c r="S3504" s="177"/>
      <c r="T3504" s="177"/>
      <c r="U3504" s="155"/>
      <c r="V3504" s="155" t="b">
        <v>0</v>
      </c>
      <c r="W3504" s="168"/>
      <c r="X3504" s="168"/>
      <c r="Y3504" s="364"/>
      <c r="Z3504" s="169"/>
      <c r="AA3504" s="163" t="str">
        <f t="shared" si="70"/>
        <v>https://shopeefood.vn/bo-suu-tap/</v>
      </c>
      <c r="AB3504" s="351"/>
    </row>
    <row r="3505" spans="1:28" ht="14">
      <c r="A3505" s="151"/>
      <c r="B3505" s="152"/>
      <c r="C3505" s="152"/>
      <c r="D3505" s="152"/>
      <c r="E3505" s="180"/>
      <c r="F3505" s="155"/>
      <c r="G3505" s="217"/>
      <c r="H3505" s="176"/>
      <c r="I3505" s="183"/>
      <c r="J3505" s="169"/>
      <c r="K3505" s="162"/>
      <c r="L3505" s="162"/>
      <c r="M3505" s="162"/>
      <c r="N3505" s="169"/>
      <c r="O3505" s="183"/>
      <c r="P3505" s="169"/>
      <c r="Q3505" s="183"/>
      <c r="R3505" s="177"/>
      <c r="S3505" s="177"/>
      <c r="T3505" s="177"/>
      <c r="U3505" s="155"/>
      <c r="V3505" s="155" t="b">
        <v>0</v>
      </c>
      <c r="W3505" s="168"/>
      <c r="X3505" s="168"/>
      <c r="Y3505" s="364"/>
      <c r="Z3505" s="169"/>
      <c r="AA3505" s="163" t="str">
        <f t="shared" si="70"/>
        <v>https://shopeefood.vn/bo-suu-tap/</v>
      </c>
      <c r="AB3505" s="351"/>
    </row>
    <row r="3506" spans="1:28" ht="14">
      <c r="A3506" s="151"/>
      <c r="B3506" s="152"/>
      <c r="C3506" s="152"/>
      <c r="D3506" s="152"/>
      <c r="E3506" s="180"/>
      <c r="F3506" s="155"/>
      <c r="G3506" s="217"/>
      <c r="H3506" s="176"/>
      <c r="I3506" s="183"/>
      <c r="J3506" s="169"/>
      <c r="K3506" s="162"/>
      <c r="L3506" s="162"/>
      <c r="M3506" s="162"/>
      <c r="N3506" s="169"/>
      <c r="O3506" s="183"/>
      <c r="P3506" s="169"/>
      <c r="Q3506" s="183"/>
      <c r="R3506" s="177"/>
      <c r="S3506" s="177"/>
      <c r="T3506" s="177"/>
      <c r="U3506" s="155"/>
      <c r="V3506" s="155" t="b">
        <v>0</v>
      </c>
      <c r="W3506" s="168"/>
      <c r="X3506" s="168"/>
      <c r="Y3506" s="364"/>
      <c r="Z3506" s="169"/>
      <c r="AA3506" s="163" t="str">
        <f t="shared" si="70"/>
        <v>https://shopeefood.vn/bo-suu-tap/</v>
      </c>
      <c r="AB3506" s="351"/>
    </row>
    <row r="3507" spans="1:28" ht="14">
      <c r="A3507" s="151"/>
      <c r="B3507" s="152"/>
      <c r="C3507" s="152"/>
      <c r="D3507" s="152"/>
      <c r="E3507" s="180"/>
      <c r="F3507" s="155"/>
      <c r="G3507" s="217"/>
      <c r="H3507" s="176"/>
      <c r="I3507" s="183"/>
      <c r="J3507" s="169"/>
      <c r="K3507" s="162"/>
      <c r="L3507" s="162"/>
      <c r="M3507" s="162"/>
      <c r="N3507" s="169"/>
      <c r="O3507" s="183"/>
      <c r="P3507" s="169"/>
      <c r="Q3507" s="183"/>
      <c r="R3507" s="177"/>
      <c r="S3507" s="177"/>
      <c r="T3507" s="177"/>
      <c r="U3507" s="155"/>
      <c r="V3507" s="155" t="b">
        <v>0</v>
      </c>
      <c r="W3507" s="168"/>
      <c r="X3507" s="168"/>
      <c r="Y3507" s="364"/>
      <c r="Z3507" s="169"/>
      <c r="AA3507" s="163" t="str">
        <f t="shared" si="70"/>
        <v>https://shopeefood.vn/bo-suu-tap/</v>
      </c>
      <c r="AB3507" s="351"/>
    </row>
    <row r="3508" spans="1:28" ht="14">
      <c r="A3508" s="151"/>
      <c r="B3508" s="152"/>
      <c r="C3508" s="152"/>
      <c r="D3508" s="152"/>
      <c r="E3508" s="180"/>
      <c r="F3508" s="155"/>
      <c r="G3508" s="217"/>
      <c r="H3508" s="176"/>
      <c r="I3508" s="183"/>
      <c r="J3508" s="169"/>
      <c r="K3508" s="162"/>
      <c r="L3508" s="162"/>
      <c r="M3508" s="162"/>
      <c r="N3508" s="169"/>
      <c r="O3508" s="183"/>
      <c r="P3508" s="169"/>
      <c r="Q3508" s="183"/>
      <c r="R3508" s="177"/>
      <c r="S3508" s="177"/>
      <c r="T3508" s="177"/>
      <c r="U3508" s="155"/>
      <c r="V3508" s="155" t="b">
        <v>0</v>
      </c>
      <c r="W3508" s="168"/>
      <c r="X3508" s="168"/>
      <c r="Y3508" s="364"/>
      <c r="Z3508" s="169"/>
      <c r="AA3508" s="163" t="str">
        <f t="shared" si="70"/>
        <v>https://shopeefood.vn/bo-suu-tap/</v>
      </c>
      <c r="AB3508" s="351"/>
    </row>
    <row r="3509" spans="1:28" ht="14">
      <c r="A3509" s="151"/>
      <c r="B3509" s="152"/>
      <c r="C3509" s="152"/>
      <c r="D3509" s="152"/>
      <c r="E3509" s="180"/>
      <c r="F3509" s="155"/>
      <c r="G3509" s="217"/>
      <c r="H3509" s="176"/>
      <c r="I3509" s="183"/>
      <c r="J3509" s="169"/>
      <c r="K3509" s="162"/>
      <c r="L3509" s="162"/>
      <c r="M3509" s="162"/>
      <c r="N3509" s="169"/>
      <c r="O3509" s="183"/>
      <c r="P3509" s="169"/>
      <c r="Q3509" s="183"/>
      <c r="R3509" s="177"/>
      <c r="S3509" s="177"/>
      <c r="T3509" s="177"/>
      <c r="U3509" s="155"/>
      <c r="V3509" s="155" t="b">
        <v>0</v>
      </c>
      <c r="W3509" s="168"/>
      <c r="X3509" s="168"/>
      <c r="Y3509" s="364"/>
      <c r="Z3509" s="169"/>
      <c r="AA3509" s="163" t="str">
        <f t="shared" si="70"/>
        <v>https://shopeefood.vn/bo-suu-tap/</v>
      </c>
      <c r="AB3509" s="351"/>
    </row>
    <row r="3510" spans="1:28" ht="14">
      <c r="A3510" s="151"/>
      <c r="B3510" s="152"/>
      <c r="C3510" s="152"/>
      <c r="D3510" s="152"/>
      <c r="E3510" s="180"/>
      <c r="F3510" s="155"/>
      <c r="G3510" s="217"/>
      <c r="H3510" s="176"/>
      <c r="I3510" s="183"/>
      <c r="J3510" s="169"/>
      <c r="K3510" s="162"/>
      <c r="L3510" s="162"/>
      <c r="M3510" s="162"/>
      <c r="N3510" s="169"/>
      <c r="O3510" s="183"/>
      <c r="P3510" s="169"/>
      <c r="Q3510" s="183"/>
      <c r="R3510" s="177"/>
      <c r="S3510" s="177"/>
      <c r="T3510" s="177"/>
      <c r="U3510" s="155"/>
      <c r="V3510" s="155" t="b">
        <v>0</v>
      </c>
      <c r="W3510" s="168"/>
      <c r="X3510" s="168"/>
      <c r="Y3510" s="364"/>
      <c r="Z3510" s="169"/>
      <c r="AA3510" s="163" t="str">
        <f t="shared" si="70"/>
        <v>https://shopeefood.vn/bo-suu-tap/</v>
      </c>
      <c r="AB3510" s="351"/>
    </row>
    <row r="3511" spans="1:28" ht="14">
      <c r="A3511" s="151"/>
      <c r="B3511" s="152"/>
      <c r="C3511" s="152"/>
      <c r="D3511" s="152"/>
      <c r="E3511" s="180"/>
      <c r="F3511" s="155"/>
      <c r="G3511" s="217"/>
      <c r="H3511" s="176"/>
      <c r="I3511" s="183"/>
      <c r="J3511" s="169"/>
      <c r="K3511" s="162"/>
      <c r="L3511" s="162"/>
      <c r="M3511" s="162"/>
      <c r="N3511" s="169"/>
      <c r="O3511" s="183"/>
      <c r="P3511" s="169"/>
      <c r="Q3511" s="183"/>
      <c r="R3511" s="177"/>
      <c r="S3511" s="177"/>
      <c r="T3511" s="177"/>
      <c r="U3511" s="155"/>
      <c r="V3511" s="155" t="b">
        <v>0</v>
      </c>
      <c r="W3511" s="168"/>
      <c r="X3511" s="168"/>
      <c r="Y3511" s="364"/>
      <c r="Z3511" s="169"/>
      <c r="AA3511" s="163" t="str">
        <f t="shared" si="70"/>
        <v>https://shopeefood.vn/bo-suu-tap/</v>
      </c>
      <c r="AB3511" s="351"/>
    </row>
    <row r="3512" spans="1:28" ht="14">
      <c r="A3512" s="151"/>
      <c r="B3512" s="152"/>
      <c r="C3512" s="152"/>
      <c r="D3512" s="152"/>
      <c r="E3512" s="180"/>
      <c r="F3512" s="155"/>
      <c r="G3512" s="217"/>
      <c r="H3512" s="176"/>
      <c r="I3512" s="183"/>
      <c r="J3512" s="169"/>
      <c r="K3512" s="162"/>
      <c r="L3512" s="162"/>
      <c r="M3512" s="162"/>
      <c r="N3512" s="169"/>
      <c r="O3512" s="183"/>
      <c r="P3512" s="169"/>
      <c r="Q3512" s="183"/>
      <c r="R3512" s="177"/>
      <c r="S3512" s="177"/>
      <c r="T3512" s="177"/>
      <c r="U3512" s="155"/>
      <c r="V3512" s="155" t="b">
        <v>0</v>
      </c>
      <c r="W3512" s="168"/>
      <c r="X3512" s="168"/>
      <c r="Y3512" s="364"/>
      <c r="Z3512" s="169"/>
      <c r="AA3512" s="163" t="str">
        <f t="shared" si="70"/>
        <v>https://shopeefood.vn/bo-suu-tap/</v>
      </c>
      <c r="AB3512" s="351"/>
    </row>
    <row r="3513" spans="1:28" ht="14">
      <c r="A3513" s="151"/>
      <c r="B3513" s="152"/>
      <c r="C3513" s="152"/>
      <c r="D3513" s="152"/>
      <c r="E3513" s="180"/>
      <c r="F3513" s="155"/>
      <c r="G3513" s="217"/>
      <c r="H3513" s="176"/>
      <c r="I3513" s="183"/>
      <c r="J3513" s="169"/>
      <c r="K3513" s="162"/>
      <c r="L3513" s="162"/>
      <c r="M3513" s="162"/>
      <c r="N3513" s="169"/>
      <c r="O3513" s="183"/>
      <c r="P3513" s="169"/>
      <c r="Q3513" s="183"/>
      <c r="R3513" s="177"/>
      <c r="S3513" s="177"/>
      <c r="T3513" s="177"/>
      <c r="U3513" s="155"/>
      <c r="V3513" s="155" t="b">
        <v>0</v>
      </c>
      <c r="W3513" s="168"/>
      <c r="X3513" s="168"/>
      <c r="Y3513" s="364"/>
      <c r="Z3513" s="169"/>
      <c r="AA3513" s="163" t="str">
        <f t="shared" si="70"/>
        <v>https://shopeefood.vn/bo-suu-tap/</v>
      </c>
      <c r="AB3513" s="351"/>
    </row>
    <row r="3514" spans="1:28" ht="14">
      <c r="A3514" s="151"/>
      <c r="B3514" s="152"/>
      <c r="C3514" s="152"/>
      <c r="D3514" s="152"/>
      <c r="E3514" s="180"/>
      <c r="F3514" s="155"/>
      <c r="G3514" s="217"/>
      <c r="H3514" s="176"/>
      <c r="I3514" s="183"/>
      <c r="J3514" s="169"/>
      <c r="K3514" s="162"/>
      <c r="L3514" s="162"/>
      <c r="M3514" s="162"/>
      <c r="N3514" s="169"/>
      <c r="O3514" s="183"/>
      <c r="P3514" s="169"/>
      <c r="Q3514" s="183"/>
      <c r="R3514" s="177"/>
      <c r="S3514" s="177"/>
      <c r="T3514" s="177"/>
      <c r="U3514" s="155"/>
      <c r="V3514" s="155" t="b">
        <v>0</v>
      </c>
      <c r="W3514" s="168"/>
      <c r="X3514" s="168"/>
      <c r="Y3514" s="364"/>
      <c r="Z3514" s="169"/>
      <c r="AA3514" s="163" t="str">
        <f t="shared" si="70"/>
        <v>https://shopeefood.vn/bo-suu-tap/</v>
      </c>
      <c r="AB3514" s="351"/>
    </row>
    <row r="3515" spans="1:28" ht="14">
      <c r="A3515" s="151"/>
      <c r="B3515" s="152"/>
      <c r="C3515" s="152"/>
      <c r="D3515" s="152"/>
      <c r="E3515" s="180"/>
      <c r="F3515" s="155"/>
      <c r="G3515" s="217"/>
      <c r="H3515" s="176"/>
      <c r="I3515" s="183"/>
      <c r="J3515" s="169"/>
      <c r="K3515" s="162"/>
      <c r="L3515" s="162"/>
      <c r="M3515" s="162"/>
      <c r="N3515" s="169"/>
      <c r="O3515" s="183"/>
      <c r="P3515" s="169"/>
      <c r="Q3515" s="183"/>
      <c r="R3515" s="177"/>
      <c r="S3515" s="177"/>
      <c r="T3515" s="177"/>
      <c r="U3515" s="155"/>
      <c r="V3515" s="155" t="b">
        <v>0</v>
      </c>
      <c r="W3515" s="168"/>
      <c r="X3515" s="168"/>
      <c r="Y3515" s="364"/>
      <c r="Z3515" s="169"/>
      <c r="AA3515" s="163" t="str">
        <f t="shared" si="70"/>
        <v>https://shopeefood.vn/bo-suu-tap/</v>
      </c>
      <c r="AB3515" s="351"/>
    </row>
    <row r="3516" spans="1:28" ht="14">
      <c r="A3516" s="151"/>
      <c r="B3516" s="152"/>
      <c r="C3516" s="152"/>
      <c r="D3516" s="152"/>
      <c r="E3516" s="180"/>
      <c r="F3516" s="155"/>
      <c r="G3516" s="217"/>
      <c r="H3516" s="176"/>
      <c r="I3516" s="183"/>
      <c r="J3516" s="169"/>
      <c r="K3516" s="162"/>
      <c r="L3516" s="162"/>
      <c r="M3516" s="162"/>
      <c r="N3516" s="169"/>
      <c r="O3516" s="183"/>
      <c r="P3516" s="169"/>
      <c r="Q3516" s="183"/>
      <c r="R3516" s="177"/>
      <c r="S3516" s="177"/>
      <c r="T3516" s="177"/>
      <c r="U3516" s="155"/>
      <c r="V3516" s="155" t="b">
        <v>0</v>
      </c>
      <c r="W3516" s="168"/>
      <c r="X3516" s="168"/>
      <c r="Y3516" s="364"/>
      <c r="Z3516" s="169"/>
      <c r="AA3516" s="163" t="str">
        <f t="shared" si="70"/>
        <v>https://shopeefood.vn/bo-suu-tap/</v>
      </c>
      <c r="AB3516" s="351"/>
    </row>
    <row r="3517" spans="1:28" ht="14">
      <c r="A3517" s="151"/>
      <c r="B3517" s="152"/>
      <c r="C3517" s="152"/>
      <c r="D3517" s="152"/>
      <c r="E3517" s="180"/>
      <c r="F3517" s="155"/>
      <c r="G3517" s="217"/>
      <c r="H3517" s="176"/>
      <c r="I3517" s="183"/>
      <c r="J3517" s="169"/>
      <c r="K3517" s="162"/>
      <c r="L3517" s="162"/>
      <c r="M3517" s="162"/>
      <c r="N3517" s="169"/>
      <c r="O3517" s="183"/>
      <c r="P3517" s="169"/>
      <c r="Q3517" s="183"/>
      <c r="R3517" s="177"/>
      <c r="S3517" s="177"/>
      <c r="T3517" s="177"/>
      <c r="U3517" s="155"/>
      <c r="V3517" s="155" t="b">
        <v>0</v>
      </c>
      <c r="W3517" s="168"/>
      <c r="X3517" s="168"/>
      <c r="Y3517" s="364"/>
      <c r="Z3517" s="169"/>
      <c r="AA3517" s="163" t="str">
        <f t="shared" si="70"/>
        <v>https://shopeefood.vn/bo-suu-tap/</v>
      </c>
      <c r="AB3517" s="351"/>
    </row>
    <row r="3518" spans="1:28" ht="14">
      <c r="A3518" s="151"/>
      <c r="B3518" s="152"/>
      <c r="C3518" s="152"/>
      <c r="D3518" s="152"/>
      <c r="E3518" s="180"/>
      <c r="F3518" s="155"/>
      <c r="G3518" s="217"/>
      <c r="H3518" s="176"/>
      <c r="I3518" s="183"/>
      <c r="J3518" s="169"/>
      <c r="K3518" s="162"/>
      <c r="L3518" s="162"/>
      <c r="M3518" s="162"/>
      <c r="N3518" s="169"/>
      <c r="O3518" s="183"/>
      <c r="P3518" s="169"/>
      <c r="Q3518" s="183"/>
      <c r="R3518" s="177"/>
      <c r="S3518" s="177"/>
      <c r="T3518" s="177"/>
      <c r="U3518" s="155"/>
      <c r="V3518" s="155" t="b">
        <v>0</v>
      </c>
      <c r="W3518" s="168"/>
      <c r="X3518" s="168"/>
      <c r="Y3518" s="364"/>
      <c r="Z3518" s="169"/>
      <c r="AA3518" s="163" t="str">
        <f t="shared" si="70"/>
        <v>https://shopeefood.vn/bo-suu-tap/</v>
      </c>
      <c r="AB3518" s="351"/>
    </row>
    <row r="3519" spans="1:28" ht="14">
      <c r="A3519" s="151"/>
      <c r="B3519" s="152"/>
      <c r="C3519" s="152"/>
      <c r="D3519" s="152"/>
      <c r="E3519" s="180"/>
      <c r="F3519" s="155"/>
      <c r="G3519" s="217"/>
      <c r="H3519" s="176"/>
      <c r="I3519" s="183"/>
      <c r="J3519" s="169"/>
      <c r="K3519" s="162"/>
      <c r="L3519" s="162"/>
      <c r="M3519" s="162"/>
      <c r="N3519" s="169"/>
      <c r="O3519" s="183"/>
      <c r="P3519" s="169"/>
      <c r="Q3519" s="183"/>
      <c r="R3519" s="177"/>
      <c r="S3519" s="177"/>
      <c r="T3519" s="177"/>
      <c r="U3519" s="155"/>
      <c r="V3519" s="155" t="b">
        <v>0</v>
      </c>
      <c r="W3519" s="168"/>
      <c r="X3519" s="168"/>
      <c r="Y3519" s="364"/>
      <c r="Z3519" s="169"/>
      <c r="AA3519" s="163" t="str">
        <f t="shared" si="70"/>
        <v>https://shopeefood.vn/bo-suu-tap/</v>
      </c>
      <c r="AB3519" s="351"/>
    </row>
    <row r="3520" spans="1:28" ht="14">
      <c r="A3520" s="151"/>
      <c r="B3520" s="152"/>
      <c r="C3520" s="152"/>
      <c r="D3520" s="152"/>
      <c r="E3520" s="180"/>
      <c r="F3520" s="155"/>
      <c r="G3520" s="217"/>
      <c r="H3520" s="176"/>
      <c r="I3520" s="183"/>
      <c r="J3520" s="169"/>
      <c r="K3520" s="162"/>
      <c r="L3520" s="162"/>
      <c r="M3520" s="162"/>
      <c r="N3520" s="169"/>
      <c r="O3520" s="183"/>
      <c r="P3520" s="169"/>
      <c r="Q3520" s="183"/>
      <c r="R3520" s="177"/>
      <c r="S3520" s="177"/>
      <c r="T3520" s="177"/>
      <c r="U3520" s="155"/>
      <c r="V3520" s="155" t="b">
        <v>0</v>
      </c>
      <c r="W3520" s="168"/>
      <c r="X3520" s="168"/>
      <c r="Y3520" s="364"/>
      <c r="Z3520" s="169"/>
      <c r="AA3520" s="163" t="str">
        <f t="shared" si="70"/>
        <v>https://shopeefood.vn/bo-suu-tap/</v>
      </c>
      <c r="AB3520" s="351"/>
    </row>
    <row r="3521" spans="1:28" ht="14">
      <c r="A3521" s="151"/>
      <c r="B3521" s="152"/>
      <c r="C3521" s="152"/>
      <c r="D3521" s="152"/>
      <c r="E3521" s="180"/>
      <c r="F3521" s="155"/>
      <c r="G3521" s="217"/>
      <c r="H3521" s="176"/>
      <c r="I3521" s="183"/>
      <c r="J3521" s="169"/>
      <c r="K3521" s="162"/>
      <c r="L3521" s="162"/>
      <c r="M3521" s="162"/>
      <c r="N3521" s="169"/>
      <c r="O3521" s="183"/>
      <c r="P3521" s="169"/>
      <c r="Q3521" s="183"/>
      <c r="R3521" s="177"/>
      <c r="S3521" s="177"/>
      <c r="T3521" s="177"/>
      <c r="U3521" s="155"/>
      <c r="V3521" s="155" t="b">
        <v>0</v>
      </c>
      <c r="W3521" s="168"/>
      <c r="X3521" s="168"/>
      <c r="Y3521" s="364"/>
      <c r="Z3521" s="169"/>
      <c r="AA3521" s="163" t="str">
        <f t="shared" si="70"/>
        <v>https://shopeefood.vn/bo-suu-tap/</v>
      </c>
      <c r="AB3521" s="351"/>
    </row>
    <row r="3522" spans="1:28" ht="14">
      <c r="A3522" s="151"/>
      <c r="B3522" s="152"/>
      <c r="C3522" s="152"/>
      <c r="D3522" s="152"/>
      <c r="E3522" s="180"/>
      <c r="F3522" s="155"/>
      <c r="G3522" s="217"/>
      <c r="H3522" s="176"/>
      <c r="I3522" s="183"/>
      <c r="J3522" s="169"/>
      <c r="K3522" s="162"/>
      <c r="L3522" s="162"/>
      <c r="M3522" s="162"/>
      <c r="N3522" s="169"/>
      <c r="O3522" s="183"/>
      <c r="P3522" s="169"/>
      <c r="Q3522" s="183"/>
      <c r="R3522" s="177"/>
      <c r="S3522" s="177"/>
      <c r="T3522" s="177"/>
      <c r="U3522" s="155"/>
      <c r="V3522" s="155" t="b">
        <v>0</v>
      </c>
      <c r="W3522" s="168"/>
      <c r="X3522" s="168"/>
      <c r="Y3522" s="364"/>
      <c r="Z3522" s="169"/>
      <c r="AA3522" s="163" t="str">
        <f t="shared" si="70"/>
        <v>https://shopeefood.vn/bo-suu-tap/</v>
      </c>
      <c r="AB3522" s="351"/>
    </row>
    <row r="3523" spans="1:28" ht="14">
      <c r="A3523" s="151"/>
      <c r="B3523" s="152"/>
      <c r="C3523" s="152"/>
      <c r="D3523" s="152"/>
      <c r="E3523" s="180"/>
      <c r="F3523" s="155"/>
      <c r="G3523" s="217"/>
      <c r="H3523" s="176"/>
      <c r="I3523" s="183"/>
      <c r="J3523" s="169"/>
      <c r="K3523" s="162"/>
      <c r="L3523" s="162"/>
      <c r="M3523" s="162"/>
      <c r="N3523" s="169"/>
      <c r="O3523" s="183"/>
      <c r="P3523" s="169"/>
      <c r="Q3523" s="183"/>
      <c r="R3523" s="177"/>
      <c r="S3523" s="177"/>
      <c r="T3523" s="177"/>
      <c r="U3523" s="155"/>
      <c r="V3523" s="155" t="b">
        <v>0</v>
      </c>
      <c r="W3523" s="168"/>
      <c r="X3523" s="168"/>
      <c r="Y3523" s="364"/>
      <c r="Z3523" s="169"/>
      <c r="AA3523" s="163" t="str">
        <f t="shared" si="70"/>
        <v>https://shopeefood.vn/bo-suu-tap/</v>
      </c>
      <c r="AB3523" s="351"/>
    </row>
    <row r="3524" spans="1:28" ht="14">
      <c r="A3524" s="151"/>
      <c r="B3524" s="152"/>
      <c r="C3524" s="152"/>
      <c r="D3524" s="152"/>
      <c r="E3524" s="180"/>
      <c r="F3524" s="155"/>
      <c r="G3524" s="217"/>
      <c r="H3524" s="176"/>
      <c r="I3524" s="183"/>
      <c r="J3524" s="169"/>
      <c r="K3524" s="162"/>
      <c r="L3524" s="162"/>
      <c r="M3524" s="162"/>
      <c r="N3524" s="169"/>
      <c r="O3524" s="183"/>
      <c r="P3524" s="169"/>
      <c r="Q3524" s="183"/>
      <c r="R3524" s="177"/>
      <c r="S3524" s="177"/>
      <c r="T3524" s="177"/>
      <c r="U3524" s="155"/>
      <c r="V3524" s="155" t="b">
        <v>0</v>
      </c>
      <c r="W3524" s="168"/>
      <c r="X3524" s="168"/>
      <c r="Y3524" s="364"/>
      <c r="Z3524" s="169"/>
      <c r="AA3524" s="163" t="str">
        <f t="shared" si="70"/>
        <v>https://shopeefood.vn/bo-suu-tap/</v>
      </c>
      <c r="AB3524" s="351"/>
    </row>
    <row r="3525" spans="1:28" ht="14">
      <c r="A3525" s="151"/>
      <c r="B3525" s="152"/>
      <c r="C3525" s="152"/>
      <c r="D3525" s="152"/>
      <c r="E3525" s="180"/>
      <c r="F3525" s="155"/>
      <c r="G3525" s="217"/>
      <c r="H3525" s="176"/>
      <c r="I3525" s="183"/>
      <c r="J3525" s="169"/>
      <c r="K3525" s="162"/>
      <c r="L3525" s="162"/>
      <c r="M3525" s="162"/>
      <c r="N3525" s="169"/>
      <c r="O3525" s="183"/>
      <c r="P3525" s="169"/>
      <c r="Q3525" s="183"/>
      <c r="R3525" s="177"/>
      <c r="S3525" s="177"/>
      <c r="T3525" s="177"/>
      <c r="U3525" s="155"/>
      <c r="V3525" s="155" t="b">
        <v>0</v>
      </c>
      <c r="W3525" s="168"/>
      <c r="X3525" s="168"/>
      <c r="Y3525" s="364"/>
      <c r="Z3525" s="169"/>
      <c r="AA3525" s="163" t="str">
        <f t="shared" si="70"/>
        <v>https://shopeefood.vn/bo-suu-tap/</v>
      </c>
      <c r="AB3525" s="351"/>
    </row>
    <row r="3526" spans="1:28" ht="14">
      <c r="A3526" s="151"/>
      <c r="B3526" s="152"/>
      <c r="C3526" s="152"/>
      <c r="D3526" s="152"/>
      <c r="E3526" s="180"/>
      <c r="F3526" s="155"/>
      <c r="G3526" s="217"/>
      <c r="H3526" s="176"/>
      <c r="I3526" s="183"/>
      <c r="J3526" s="169"/>
      <c r="K3526" s="162"/>
      <c r="L3526" s="162"/>
      <c r="M3526" s="162"/>
      <c r="N3526" s="169"/>
      <c r="O3526" s="183"/>
      <c r="P3526" s="169"/>
      <c r="Q3526" s="183"/>
      <c r="R3526" s="177"/>
      <c r="S3526" s="177"/>
      <c r="T3526" s="177"/>
      <c r="U3526" s="155"/>
      <c r="V3526" s="155" t="b">
        <v>0</v>
      </c>
      <c r="W3526" s="168"/>
      <c r="X3526" s="168"/>
      <c r="Y3526" s="364"/>
      <c r="Z3526" s="169"/>
      <c r="AA3526" s="163" t="str">
        <f t="shared" si="70"/>
        <v>https://shopeefood.vn/bo-suu-tap/</v>
      </c>
      <c r="AB3526" s="351"/>
    </row>
    <row r="3527" spans="1:28" ht="14">
      <c r="A3527" s="151"/>
      <c r="B3527" s="152"/>
      <c r="C3527" s="152"/>
      <c r="D3527" s="152"/>
      <c r="E3527" s="180"/>
      <c r="F3527" s="155"/>
      <c r="G3527" s="217"/>
      <c r="H3527" s="176"/>
      <c r="I3527" s="183"/>
      <c r="J3527" s="169"/>
      <c r="K3527" s="162"/>
      <c r="L3527" s="162"/>
      <c r="M3527" s="162"/>
      <c r="N3527" s="169"/>
      <c r="O3527" s="183"/>
      <c r="P3527" s="169"/>
      <c r="Q3527" s="183"/>
      <c r="R3527" s="177"/>
      <c r="S3527" s="177"/>
      <c r="T3527" s="177"/>
      <c r="U3527" s="155"/>
      <c r="V3527" s="155" t="b">
        <v>0</v>
      </c>
      <c r="W3527" s="168"/>
      <c r="X3527" s="168"/>
      <c r="Y3527" s="364"/>
      <c r="Z3527" s="169"/>
      <c r="AA3527" s="163" t="str">
        <f t="shared" si="70"/>
        <v>https://shopeefood.vn/bo-suu-tap/</v>
      </c>
      <c r="AB3527" s="351"/>
    </row>
    <row r="3528" spans="1:28" ht="14">
      <c r="A3528" s="151"/>
      <c r="B3528" s="152"/>
      <c r="C3528" s="152"/>
      <c r="D3528" s="152"/>
      <c r="E3528" s="180"/>
      <c r="F3528" s="155"/>
      <c r="G3528" s="217"/>
      <c r="H3528" s="176"/>
      <c r="I3528" s="183"/>
      <c r="J3528" s="169"/>
      <c r="K3528" s="162"/>
      <c r="L3528" s="162"/>
      <c r="M3528" s="162"/>
      <c r="N3528" s="169"/>
      <c r="O3528" s="183"/>
      <c r="P3528" s="169"/>
      <c r="Q3528" s="183"/>
      <c r="R3528" s="177"/>
      <c r="S3528" s="177"/>
      <c r="T3528" s="177"/>
      <c r="U3528" s="155"/>
      <c r="V3528" s="155" t="b">
        <v>0</v>
      </c>
      <c r="W3528" s="168"/>
      <c r="X3528" s="168"/>
      <c r="Y3528" s="364"/>
      <c r="Z3528" s="169"/>
      <c r="AA3528" s="163" t="str">
        <f t="shared" si="70"/>
        <v>https://shopeefood.vn/bo-suu-tap/</v>
      </c>
      <c r="AB3528" s="351"/>
    </row>
    <row r="3529" spans="1:28" ht="14">
      <c r="A3529" s="151"/>
      <c r="B3529" s="152"/>
      <c r="C3529" s="152"/>
      <c r="D3529" s="152"/>
      <c r="E3529" s="180"/>
      <c r="F3529" s="155"/>
      <c r="G3529" s="217"/>
      <c r="H3529" s="176"/>
      <c r="I3529" s="183"/>
      <c r="J3529" s="169"/>
      <c r="K3529" s="162"/>
      <c r="L3529" s="162"/>
      <c r="M3529" s="162"/>
      <c r="N3529" s="169"/>
      <c r="O3529" s="183"/>
      <c r="P3529" s="169"/>
      <c r="Q3529" s="183"/>
      <c r="R3529" s="177"/>
      <c r="S3529" s="177"/>
      <c r="T3529" s="177"/>
      <c r="U3529" s="155"/>
      <c r="V3529" s="155" t="b">
        <v>0</v>
      </c>
      <c r="W3529" s="168"/>
      <c r="X3529" s="168"/>
      <c r="Y3529" s="364"/>
      <c r="Z3529" s="169"/>
      <c r="AA3529" s="163" t="str">
        <f t="shared" si="70"/>
        <v>https://shopeefood.vn/bo-suu-tap/</v>
      </c>
      <c r="AB3529" s="351"/>
    </row>
    <row r="3530" spans="1:28" ht="14">
      <c r="A3530" s="151"/>
      <c r="B3530" s="152"/>
      <c r="C3530" s="152"/>
      <c r="D3530" s="152"/>
      <c r="E3530" s="180"/>
      <c r="F3530" s="155"/>
      <c r="G3530" s="217"/>
      <c r="H3530" s="176"/>
      <c r="I3530" s="183"/>
      <c r="J3530" s="169"/>
      <c r="K3530" s="162"/>
      <c r="L3530" s="162"/>
      <c r="M3530" s="162"/>
      <c r="N3530" s="169"/>
      <c r="O3530" s="183"/>
      <c r="P3530" s="169"/>
      <c r="Q3530" s="183"/>
      <c r="R3530" s="177"/>
      <c r="S3530" s="177"/>
      <c r="T3530" s="177"/>
      <c r="U3530" s="155"/>
      <c r="V3530" s="155" t="b">
        <v>0</v>
      </c>
      <c r="W3530" s="168"/>
      <c r="X3530" s="168"/>
      <c r="Y3530" s="364"/>
      <c r="Z3530" s="169"/>
      <c r="AA3530" s="163" t="str">
        <f t="shared" si="70"/>
        <v>https://shopeefood.vn/bo-suu-tap/</v>
      </c>
      <c r="AB3530" s="351"/>
    </row>
    <row r="3531" spans="1:28" ht="14">
      <c r="A3531" s="151"/>
      <c r="B3531" s="152"/>
      <c r="C3531" s="152"/>
      <c r="D3531" s="152"/>
      <c r="E3531" s="180"/>
      <c r="F3531" s="155"/>
      <c r="G3531" s="217"/>
      <c r="H3531" s="176"/>
      <c r="I3531" s="183"/>
      <c r="J3531" s="169"/>
      <c r="K3531" s="162"/>
      <c r="L3531" s="162"/>
      <c r="M3531" s="162"/>
      <c r="N3531" s="169"/>
      <c r="O3531" s="183"/>
      <c r="P3531" s="169"/>
      <c r="Q3531" s="183"/>
      <c r="R3531" s="177"/>
      <c r="S3531" s="177"/>
      <c r="T3531" s="177"/>
      <c r="U3531" s="155"/>
      <c r="V3531" s="155" t="b">
        <v>0</v>
      </c>
      <c r="W3531" s="168"/>
      <c r="X3531" s="168"/>
      <c r="Y3531" s="364"/>
      <c r="Z3531" s="169"/>
      <c r="AA3531" s="163" t="str">
        <f t="shared" si="70"/>
        <v>https://shopeefood.vn/bo-suu-tap/</v>
      </c>
      <c r="AB3531" s="351"/>
    </row>
    <row r="3532" spans="1:28" ht="14">
      <c r="A3532" s="151"/>
      <c r="B3532" s="152"/>
      <c r="C3532" s="152"/>
      <c r="D3532" s="152"/>
      <c r="E3532" s="180"/>
      <c r="F3532" s="155"/>
      <c r="G3532" s="217"/>
      <c r="H3532" s="176"/>
      <c r="I3532" s="183"/>
      <c r="J3532" s="169"/>
      <c r="K3532" s="162"/>
      <c r="L3532" s="162"/>
      <c r="M3532" s="162"/>
      <c r="N3532" s="169"/>
      <c r="O3532" s="183"/>
      <c r="P3532" s="169"/>
      <c r="Q3532" s="183"/>
      <c r="R3532" s="177"/>
      <c r="S3532" s="177"/>
      <c r="T3532" s="177"/>
      <c r="U3532" s="155"/>
      <c r="V3532" s="155" t="b">
        <v>0</v>
      </c>
      <c r="W3532" s="168"/>
      <c r="X3532" s="168"/>
      <c r="Y3532" s="364"/>
      <c r="Z3532" s="169"/>
      <c r="AA3532" s="163" t="str">
        <f t="shared" si="70"/>
        <v>https://shopeefood.vn/bo-suu-tap/</v>
      </c>
      <c r="AB3532" s="351"/>
    </row>
    <row r="3533" spans="1:28" ht="14">
      <c r="A3533" s="151"/>
      <c r="B3533" s="152"/>
      <c r="C3533" s="152"/>
      <c r="D3533" s="152"/>
      <c r="E3533" s="180"/>
      <c r="F3533" s="155"/>
      <c r="G3533" s="217"/>
      <c r="H3533" s="176"/>
      <c r="I3533" s="183"/>
      <c r="J3533" s="169"/>
      <c r="K3533" s="162"/>
      <c r="L3533" s="162"/>
      <c r="M3533" s="162"/>
      <c r="N3533" s="169"/>
      <c r="O3533" s="183"/>
      <c r="P3533" s="169"/>
      <c r="Q3533" s="183"/>
      <c r="R3533" s="177"/>
      <c r="S3533" s="177"/>
      <c r="T3533" s="177"/>
      <c r="U3533" s="155"/>
      <c r="V3533" s="155" t="b">
        <v>0</v>
      </c>
      <c r="W3533" s="168"/>
      <c r="X3533" s="168"/>
      <c r="Y3533" s="364"/>
      <c r="Z3533" s="169"/>
      <c r="AA3533" s="163" t="str">
        <f t="shared" si="70"/>
        <v>https://shopeefood.vn/bo-suu-tap/</v>
      </c>
      <c r="AB3533" s="351"/>
    </row>
    <row r="3534" spans="1:28" ht="14">
      <c r="A3534" s="151"/>
      <c r="B3534" s="152"/>
      <c r="C3534" s="152"/>
      <c r="D3534" s="152"/>
      <c r="E3534" s="180"/>
      <c r="F3534" s="155"/>
      <c r="G3534" s="217"/>
      <c r="H3534" s="176"/>
      <c r="I3534" s="183"/>
      <c r="J3534" s="169"/>
      <c r="K3534" s="162"/>
      <c r="L3534" s="162"/>
      <c r="M3534" s="162"/>
      <c r="N3534" s="169"/>
      <c r="O3534" s="183"/>
      <c r="P3534" s="169"/>
      <c r="Q3534" s="183"/>
      <c r="R3534" s="177"/>
      <c r="S3534" s="177"/>
      <c r="T3534" s="177"/>
      <c r="U3534" s="155"/>
      <c r="V3534" s="155" t="b">
        <v>0</v>
      </c>
      <c r="W3534" s="168"/>
      <c r="X3534" s="168"/>
      <c r="Y3534" s="364"/>
      <c r="Z3534" s="169"/>
      <c r="AA3534" s="163" t="str">
        <f t="shared" si="70"/>
        <v>https://shopeefood.vn/bo-suu-tap/</v>
      </c>
      <c r="AB3534" s="351"/>
    </row>
    <row r="3535" spans="1:28" ht="14">
      <c r="A3535" s="151"/>
      <c r="B3535" s="152"/>
      <c r="C3535" s="152"/>
      <c r="D3535" s="152"/>
      <c r="E3535" s="180"/>
      <c r="F3535" s="155"/>
      <c r="G3535" s="217"/>
      <c r="H3535" s="176"/>
      <c r="I3535" s="183"/>
      <c r="J3535" s="169"/>
      <c r="K3535" s="162"/>
      <c r="L3535" s="162"/>
      <c r="M3535" s="162"/>
      <c r="N3535" s="169"/>
      <c r="O3535" s="183"/>
      <c r="P3535" s="169"/>
      <c r="Q3535" s="183"/>
      <c r="R3535" s="177"/>
      <c r="S3535" s="177"/>
      <c r="T3535" s="177"/>
      <c r="U3535" s="155"/>
      <c r="V3535" s="155" t="b">
        <v>0</v>
      </c>
      <c r="W3535" s="168"/>
      <c r="X3535" s="168"/>
      <c r="Y3535" s="364"/>
      <c r="Z3535" s="169"/>
      <c r="AA3535" s="163" t="str">
        <f t="shared" si="70"/>
        <v>https://shopeefood.vn/bo-suu-tap/</v>
      </c>
      <c r="AB3535" s="351"/>
    </row>
    <row r="3536" spans="1:28" ht="14">
      <c r="A3536" s="151"/>
      <c r="B3536" s="152"/>
      <c r="C3536" s="152"/>
      <c r="D3536" s="152"/>
      <c r="E3536" s="180"/>
      <c r="F3536" s="155"/>
      <c r="G3536" s="217"/>
      <c r="H3536" s="176"/>
      <c r="I3536" s="183"/>
      <c r="J3536" s="169"/>
      <c r="K3536" s="162"/>
      <c r="L3536" s="162"/>
      <c r="M3536" s="162"/>
      <c r="N3536" s="169"/>
      <c r="O3536" s="183"/>
      <c r="P3536" s="169"/>
      <c r="Q3536" s="183"/>
      <c r="R3536" s="177"/>
      <c r="S3536" s="177"/>
      <c r="T3536" s="177"/>
      <c r="U3536" s="155"/>
      <c r="V3536" s="155" t="b">
        <v>0</v>
      </c>
      <c r="W3536" s="168"/>
      <c r="X3536" s="168"/>
      <c r="Y3536" s="364"/>
      <c r="Z3536" s="169"/>
      <c r="AA3536" s="163" t="str">
        <f t="shared" si="70"/>
        <v>https://shopeefood.vn/bo-suu-tap/</v>
      </c>
      <c r="AB3536" s="351"/>
    </row>
    <row r="3537" spans="1:28" ht="14">
      <c r="A3537" s="151"/>
      <c r="B3537" s="152"/>
      <c r="C3537" s="152"/>
      <c r="D3537" s="152"/>
      <c r="E3537" s="180"/>
      <c r="F3537" s="155"/>
      <c r="G3537" s="217"/>
      <c r="H3537" s="176"/>
      <c r="I3537" s="183"/>
      <c r="J3537" s="169"/>
      <c r="K3537" s="162"/>
      <c r="L3537" s="162"/>
      <c r="M3537" s="162"/>
      <c r="N3537" s="169"/>
      <c r="O3537" s="183"/>
      <c r="P3537" s="169"/>
      <c r="Q3537" s="183"/>
      <c r="R3537" s="177"/>
      <c r="S3537" s="177"/>
      <c r="T3537" s="177"/>
      <c r="U3537" s="155"/>
      <c r="V3537" s="155" t="b">
        <v>0</v>
      </c>
      <c r="W3537" s="168"/>
      <c r="X3537" s="168"/>
      <c r="Y3537" s="364"/>
      <c r="Z3537" s="169"/>
      <c r="AA3537" s="163" t="str">
        <f t="shared" si="70"/>
        <v>https://shopeefood.vn/bo-suu-tap/</v>
      </c>
      <c r="AB3537" s="351"/>
    </row>
    <row r="3538" spans="1:28" ht="14">
      <c r="A3538" s="151"/>
      <c r="B3538" s="152"/>
      <c r="C3538" s="152"/>
      <c r="D3538" s="152"/>
      <c r="E3538" s="180"/>
      <c r="F3538" s="155"/>
      <c r="G3538" s="217"/>
      <c r="H3538" s="176"/>
      <c r="I3538" s="183"/>
      <c r="J3538" s="169"/>
      <c r="K3538" s="162"/>
      <c r="L3538" s="162"/>
      <c r="M3538" s="162"/>
      <c r="N3538" s="169"/>
      <c r="O3538" s="183"/>
      <c r="P3538" s="169"/>
      <c r="Q3538" s="183"/>
      <c r="R3538" s="177"/>
      <c r="S3538" s="177"/>
      <c r="T3538" s="177"/>
      <c r="U3538" s="155"/>
      <c r="V3538" s="155" t="b">
        <v>0</v>
      </c>
      <c r="W3538" s="168"/>
      <c r="X3538" s="168"/>
      <c r="Y3538" s="364"/>
      <c r="Z3538" s="169"/>
      <c r="AA3538" s="163" t="str">
        <f t="shared" si="70"/>
        <v>https://shopeefood.vn/bo-suu-tap/</v>
      </c>
      <c r="AB3538" s="351"/>
    </row>
    <row r="3539" spans="1:28" ht="14">
      <c r="A3539" s="151"/>
      <c r="B3539" s="152"/>
      <c r="C3539" s="152"/>
      <c r="D3539" s="152"/>
      <c r="E3539" s="180"/>
      <c r="F3539" s="155"/>
      <c r="G3539" s="217"/>
      <c r="H3539" s="176"/>
      <c r="I3539" s="183"/>
      <c r="J3539" s="169"/>
      <c r="K3539" s="162"/>
      <c r="L3539" s="162"/>
      <c r="M3539" s="162"/>
      <c r="N3539" s="169"/>
      <c r="O3539" s="183"/>
      <c r="P3539" s="169"/>
      <c r="Q3539" s="183"/>
      <c r="R3539" s="177"/>
      <c r="S3539" s="177"/>
      <c r="T3539" s="177"/>
      <c r="U3539" s="155"/>
      <c r="V3539" s="155" t="b">
        <v>0</v>
      </c>
      <c r="W3539" s="168"/>
      <c r="X3539" s="168"/>
      <c r="Y3539" s="364"/>
      <c r="Z3539" s="169"/>
      <c r="AA3539" s="163" t="str">
        <f t="shared" si="70"/>
        <v>https://shopeefood.vn/bo-suu-tap/</v>
      </c>
      <c r="AB3539" s="351"/>
    </row>
    <row r="3540" spans="1:28" ht="14">
      <c r="A3540" s="151"/>
      <c r="B3540" s="152"/>
      <c r="C3540" s="152"/>
      <c r="D3540" s="152"/>
      <c r="E3540" s="180"/>
      <c r="F3540" s="155"/>
      <c r="G3540" s="217"/>
      <c r="H3540" s="176"/>
      <c r="I3540" s="183"/>
      <c r="J3540" s="169"/>
      <c r="K3540" s="162"/>
      <c r="L3540" s="162"/>
      <c r="M3540" s="162"/>
      <c r="N3540" s="169"/>
      <c r="O3540" s="183"/>
      <c r="P3540" s="169"/>
      <c r="Q3540" s="183"/>
      <c r="R3540" s="177"/>
      <c r="S3540" s="177"/>
      <c r="T3540" s="177"/>
      <c r="U3540" s="155"/>
      <c r="V3540" s="155" t="b">
        <v>0</v>
      </c>
      <c r="W3540" s="168"/>
      <c r="X3540" s="168"/>
      <c r="Y3540" s="364"/>
      <c r="Z3540" s="169"/>
      <c r="AA3540" s="163" t="str">
        <f t="shared" si="70"/>
        <v>https://shopeefood.vn/bo-suu-tap/</v>
      </c>
      <c r="AB3540" s="351"/>
    </row>
    <row r="3541" spans="1:28" ht="14">
      <c r="A3541" s="151"/>
      <c r="B3541" s="152"/>
      <c r="C3541" s="152"/>
      <c r="D3541" s="152"/>
      <c r="E3541" s="180"/>
      <c r="F3541" s="155"/>
      <c r="G3541" s="217"/>
      <c r="H3541" s="176"/>
      <c r="I3541" s="183"/>
      <c r="J3541" s="169"/>
      <c r="K3541" s="162"/>
      <c r="L3541" s="162"/>
      <c r="M3541" s="162"/>
      <c r="N3541" s="169"/>
      <c r="O3541" s="183"/>
      <c r="P3541" s="169"/>
      <c r="Q3541" s="183"/>
      <c r="R3541" s="177"/>
      <c r="S3541" s="177"/>
      <c r="T3541" s="177"/>
      <c r="U3541" s="155"/>
      <c r="V3541" s="155" t="b">
        <v>0</v>
      </c>
      <c r="W3541" s="168"/>
      <c r="X3541" s="168"/>
      <c r="Y3541" s="364"/>
      <c r="Z3541" s="169"/>
      <c r="AA3541" s="163" t="str">
        <f t="shared" si="70"/>
        <v>https://shopeefood.vn/bo-suu-tap/</v>
      </c>
      <c r="AB3541" s="351"/>
    </row>
    <row r="3542" spans="1:28" ht="14">
      <c r="A3542" s="151"/>
      <c r="B3542" s="152"/>
      <c r="C3542" s="152"/>
      <c r="D3542" s="152"/>
      <c r="E3542" s="180"/>
      <c r="F3542" s="155"/>
      <c r="G3542" s="217"/>
      <c r="H3542" s="176"/>
      <c r="I3542" s="183"/>
      <c r="J3542" s="169"/>
      <c r="K3542" s="162"/>
      <c r="L3542" s="162"/>
      <c r="M3542" s="162"/>
      <c r="N3542" s="169"/>
      <c r="O3542" s="183"/>
      <c r="P3542" s="169"/>
      <c r="Q3542" s="183"/>
      <c r="R3542" s="177"/>
      <c r="S3542" s="177"/>
      <c r="T3542" s="177"/>
      <c r="U3542" s="155"/>
      <c r="V3542" s="155" t="b">
        <v>0</v>
      </c>
      <c r="W3542" s="168"/>
      <c r="X3542" s="168"/>
      <c r="Y3542" s="364"/>
      <c r="Z3542" s="169"/>
      <c r="AA3542" s="163" t="str">
        <f t="shared" si="70"/>
        <v>https://shopeefood.vn/bo-suu-tap/</v>
      </c>
      <c r="AB3542" s="351"/>
    </row>
    <row r="3543" spans="1:28" ht="14">
      <c r="A3543" s="151"/>
      <c r="B3543" s="152"/>
      <c r="C3543" s="152"/>
      <c r="D3543" s="152"/>
      <c r="E3543" s="180"/>
      <c r="F3543" s="155"/>
      <c r="G3543" s="217"/>
      <c r="H3543" s="176"/>
      <c r="I3543" s="183"/>
      <c r="J3543" s="169"/>
      <c r="K3543" s="162"/>
      <c r="L3543" s="162"/>
      <c r="M3543" s="162"/>
      <c r="N3543" s="169"/>
      <c r="O3543" s="183"/>
      <c r="P3543" s="169"/>
      <c r="Q3543" s="183"/>
      <c r="R3543" s="177"/>
      <c r="S3543" s="177"/>
      <c r="T3543" s="177"/>
      <c r="U3543" s="155"/>
      <c r="V3543" s="155" t="b">
        <v>0</v>
      </c>
      <c r="W3543" s="168"/>
      <c r="X3543" s="168"/>
      <c r="Y3543" s="364"/>
      <c r="Z3543" s="169"/>
      <c r="AA3543" s="163" t="str">
        <f t="shared" si="70"/>
        <v>https://shopeefood.vn/bo-suu-tap/</v>
      </c>
      <c r="AB3543" s="351"/>
    </row>
    <row r="3544" spans="1:28" ht="14">
      <c r="A3544" s="151"/>
      <c r="B3544" s="152"/>
      <c r="C3544" s="152"/>
      <c r="D3544" s="152"/>
      <c r="E3544" s="180"/>
      <c r="F3544" s="155"/>
      <c r="G3544" s="217"/>
      <c r="H3544" s="176"/>
      <c r="I3544" s="183"/>
      <c r="J3544" s="169"/>
      <c r="K3544" s="162"/>
      <c r="L3544" s="162"/>
      <c r="M3544" s="162"/>
      <c r="N3544" s="169"/>
      <c r="O3544" s="183"/>
      <c r="P3544" s="169"/>
      <c r="Q3544" s="183"/>
      <c r="R3544" s="177"/>
      <c r="S3544" s="177"/>
      <c r="T3544" s="177"/>
      <c r="U3544" s="155"/>
      <c r="V3544" s="155" t="b">
        <v>0</v>
      </c>
      <c r="W3544" s="168"/>
      <c r="X3544" s="168"/>
      <c r="Y3544" s="364"/>
      <c r="Z3544" s="169"/>
      <c r="AA3544" s="163" t="str">
        <f t="shared" si="70"/>
        <v>https://shopeefood.vn/bo-suu-tap/</v>
      </c>
      <c r="AB3544" s="351"/>
    </row>
    <row r="3545" spans="1:28" ht="14">
      <c r="A3545" s="151"/>
      <c r="B3545" s="152"/>
      <c r="C3545" s="152"/>
      <c r="D3545" s="152"/>
      <c r="E3545" s="180"/>
      <c r="F3545" s="155"/>
      <c r="G3545" s="217"/>
      <c r="H3545" s="176"/>
      <c r="I3545" s="183"/>
      <c r="J3545" s="169"/>
      <c r="K3545" s="162"/>
      <c r="L3545" s="162"/>
      <c r="M3545" s="162"/>
      <c r="N3545" s="169"/>
      <c r="O3545" s="183"/>
      <c r="P3545" s="169"/>
      <c r="Q3545" s="183"/>
      <c r="R3545" s="177"/>
      <c r="S3545" s="177"/>
      <c r="T3545" s="177"/>
      <c r="U3545" s="155"/>
      <c r="V3545" s="155" t="b">
        <v>0</v>
      </c>
      <c r="W3545" s="168"/>
      <c r="X3545" s="168"/>
      <c r="Y3545" s="364"/>
      <c r="Z3545" s="169"/>
      <c r="AA3545" s="163" t="str">
        <f t="shared" si="70"/>
        <v>https://shopeefood.vn/bo-suu-tap/</v>
      </c>
      <c r="AB3545" s="351"/>
    </row>
    <row r="3546" spans="1:28" ht="14">
      <c r="A3546" s="151"/>
      <c r="B3546" s="152"/>
      <c r="C3546" s="152"/>
      <c r="D3546" s="152"/>
      <c r="E3546" s="180"/>
      <c r="F3546" s="155"/>
      <c r="G3546" s="217"/>
      <c r="H3546" s="176"/>
      <c r="I3546" s="183"/>
      <c r="J3546" s="169"/>
      <c r="K3546" s="162"/>
      <c r="L3546" s="162"/>
      <c r="M3546" s="162"/>
      <c r="N3546" s="169"/>
      <c r="O3546" s="183"/>
      <c r="P3546" s="169"/>
      <c r="Q3546" s="183"/>
      <c r="R3546" s="177"/>
      <c r="S3546" s="177"/>
      <c r="T3546" s="177"/>
      <c r="U3546" s="155"/>
      <c r="V3546" s="155" t="b">
        <v>0</v>
      </c>
      <c r="W3546" s="168"/>
      <c r="X3546" s="168"/>
      <c r="Y3546" s="364"/>
      <c r="Z3546" s="169"/>
      <c r="AA3546" s="163" t="str">
        <f t="shared" si="70"/>
        <v>https://shopeefood.vn/bo-suu-tap/</v>
      </c>
      <c r="AB3546" s="351"/>
    </row>
    <row r="3547" spans="1:28" ht="14">
      <c r="A3547" s="151"/>
      <c r="B3547" s="152"/>
      <c r="C3547" s="152"/>
      <c r="D3547" s="152"/>
      <c r="E3547" s="180"/>
      <c r="F3547" s="155"/>
      <c r="G3547" s="217"/>
      <c r="H3547" s="176"/>
      <c r="I3547" s="183"/>
      <c r="J3547" s="169"/>
      <c r="K3547" s="162"/>
      <c r="L3547" s="162"/>
      <c r="M3547" s="162"/>
      <c r="N3547" s="169"/>
      <c r="O3547" s="183"/>
      <c r="P3547" s="169"/>
      <c r="Q3547" s="183"/>
      <c r="R3547" s="177"/>
      <c r="S3547" s="177"/>
      <c r="T3547" s="177"/>
      <c r="U3547" s="155"/>
      <c r="V3547" s="155" t="b">
        <v>0</v>
      </c>
      <c r="W3547" s="168"/>
      <c r="X3547" s="168"/>
      <c r="Y3547" s="364"/>
      <c r="Z3547" s="169"/>
      <c r="AA3547" s="163" t="str">
        <f t="shared" si="70"/>
        <v>https://shopeefood.vn/bo-suu-tap/</v>
      </c>
      <c r="AB3547" s="351"/>
    </row>
    <row r="3548" spans="1:28" ht="14">
      <c r="A3548" s="151"/>
      <c r="B3548" s="152"/>
      <c r="C3548" s="152"/>
      <c r="D3548" s="152"/>
      <c r="E3548" s="180"/>
      <c r="F3548" s="155"/>
      <c r="G3548" s="217"/>
      <c r="H3548" s="176"/>
      <c r="I3548" s="183"/>
      <c r="J3548" s="169"/>
      <c r="K3548" s="162"/>
      <c r="L3548" s="162"/>
      <c r="M3548" s="162"/>
      <c r="N3548" s="169"/>
      <c r="O3548" s="183"/>
      <c r="P3548" s="169"/>
      <c r="Q3548" s="183"/>
      <c r="R3548" s="177"/>
      <c r="S3548" s="177"/>
      <c r="T3548" s="177"/>
      <c r="U3548" s="155"/>
      <c r="V3548" s="155" t="b">
        <v>0</v>
      </c>
      <c r="W3548" s="168"/>
      <c r="X3548" s="168"/>
      <c r="Y3548" s="364"/>
      <c r="Z3548" s="169"/>
      <c r="AA3548" s="163" t="str">
        <f t="shared" si="70"/>
        <v>https://shopeefood.vn/bo-suu-tap/</v>
      </c>
      <c r="AB3548" s="351"/>
    </row>
    <row r="3549" spans="1:28" ht="14">
      <c r="A3549" s="151"/>
      <c r="B3549" s="152"/>
      <c r="C3549" s="152"/>
      <c r="D3549" s="152"/>
      <c r="E3549" s="180"/>
      <c r="F3549" s="155"/>
      <c r="G3549" s="217"/>
      <c r="H3549" s="176"/>
      <c r="I3549" s="183"/>
      <c r="J3549" s="169"/>
      <c r="K3549" s="162"/>
      <c r="L3549" s="162"/>
      <c r="M3549" s="162"/>
      <c r="N3549" s="169"/>
      <c r="O3549" s="183"/>
      <c r="P3549" s="169"/>
      <c r="Q3549" s="183"/>
      <c r="R3549" s="177"/>
      <c r="S3549" s="177"/>
      <c r="T3549" s="177"/>
      <c r="U3549" s="155"/>
      <c r="V3549" s="155" t="b">
        <v>0</v>
      </c>
      <c r="W3549" s="168"/>
      <c r="X3549" s="168"/>
      <c r="Y3549" s="364"/>
      <c r="Z3549" s="169"/>
      <c r="AA3549" s="163" t="str">
        <f t="shared" si="70"/>
        <v>https://shopeefood.vn/bo-suu-tap/</v>
      </c>
      <c r="AB3549" s="351"/>
    </row>
    <row r="3550" spans="1:28" ht="14">
      <c r="A3550" s="151"/>
      <c r="B3550" s="152"/>
      <c r="C3550" s="152"/>
      <c r="D3550" s="152"/>
      <c r="E3550" s="180"/>
      <c r="F3550" s="155"/>
      <c r="G3550" s="217"/>
      <c r="H3550" s="176"/>
      <c r="I3550" s="183"/>
      <c r="J3550" s="169"/>
      <c r="K3550" s="162"/>
      <c r="L3550" s="162"/>
      <c r="M3550" s="162"/>
      <c r="N3550" s="169"/>
      <c r="O3550" s="183"/>
      <c r="P3550" s="169"/>
      <c r="Q3550" s="183"/>
      <c r="R3550" s="177"/>
      <c r="S3550" s="177"/>
      <c r="T3550" s="177"/>
      <c r="U3550" s="155"/>
      <c r="V3550" s="155" t="b">
        <v>0</v>
      </c>
      <c r="W3550" s="168"/>
      <c r="X3550" s="168"/>
      <c r="Y3550" s="364"/>
      <c r="Z3550" s="169"/>
      <c r="AA3550" s="163" t="str">
        <f t="shared" si="70"/>
        <v>https://shopeefood.vn/bo-suu-tap/</v>
      </c>
      <c r="AB3550" s="351"/>
    </row>
    <row r="3551" spans="1:28" ht="14">
      <c r="A3551" s="151"/>
      <c r="B3551" s="152"/>
      <c r="C3551" s="152"/>
      <c r="D3551" s="152"/>
      <c r="E3551" s="180"/>
      <c r="F3551" s="155"/>
      <c r="G3551" s="217"/>
      <c r="H3551" s="176"/>
      <c r="I3551" s="183"/>
      <c r="J3551" s="169"/>
      <c r="K3551" s="162"/>
      <c r="L3551" s="162"/>
      <c r="M3551" s="162"/>
      <c r="N3551" s="169"/>
      <c r="O3551" s="183"/>
      <c r="P3551" s="169"/>
      <c r="Q3551" s="183"/>
      <c r="R3551" s="177"/>
      <c r="S3551" s="177"/>
      <c r="T3551" s="177"/>
      <c r="U3551" s="155"/>
      <c r="V3551" s="155" t="b">
        <v>0</v>
      </c>
      <c r="W3551" s="168"/>
      <c r="X3551" s="168"/>
      <c r="Y3551" s="364"/>
      <c r="Z3551" s="169"/>
      <c r="AA3551" s="163" t="str">
        <f t="shared" si="70"/>
        <v>https://shopeefood.vn/bo-suu-tap/</v>
      </c>
      <c r="AB3551" s="351"/>
    </row>
    <row r="3552" spans="1:28" ht="14">
      <c r="A3552" s="151"/>
      <c r="B3552" s="152"/>
      <c r="C3552" s="152"/>
      <c r="D3552" s="152"/>
      <c r="E3552" s="180"/>
      <c r="F3552" s="155"/>
      <c r="G3552" s="217"/>
      <c r="H3552" s="176"/>
      <c r="I3552" s="183"/>
      <c r="J3552" s="169"/>
      <c r="K3552" s="162"/>
      <c r="L3552" s="162"/>
      <c r="M3552" s="162"/>
      <c r="N3552" s="169"/>
      <c r="O3552" s="183"/>
      <c r="P3552" s="169"/>
      <c r="Q3552" s="183"/>
      <c r="R3552" s="177"/>
      <c r="S3552" s="177"/>
      <c r="T3552" s="177"/>
      <c r="U3552" s="155"/>
      <c r="V3552" s="155" t="b">
        <v>0</v>
      </c>
      <c r="W3552" s="168"/>
      <c r="X3552" s="168"/>
      <c r="Y3552" s="364"/>
      <c r="Z3552" s="169"/>
      <c r="AA3552" s="163" t="str">
        <f t="shared" si="70"/>
        <v>https://shopeefood.vn/bo-suu-tap/</v>
      </c>
      <c r="AB3552" s="351"/>
    </row>
    <row r="3553" spans="1:28" ht="14">
      <c r="A3553" s="151"/>
      <c r="B3553" s="152"/>
      <c r="C3553" s="152"/>
      <c r="D3553" s="152"/>
      <c r="E3553" s="180"/>
      <c r="F3553" s="155"/>
      <c r="G3553" s="217"/>
      <c r="H3553" s="176"/>
      <c r="I3553" s="183"/>
      <c r="J3553" s="169"/>
      <c r="K3553" s="162"/>
      <c r="L3553" s="162"/>
      <c r="M3553" s="162"/>
      <c r="N3553" s="169"/>
      <c r="O3553" s="183"/>
      <c r="P3553" s="169"/>
      <c r="Q3553" s="183"/>
      <c r="R3553" s="177"/>
      <c r="S3553" s="177"/>
      <c r="T3553" s="177"/>
      <c r="U3553" s="155"/>
      <c r="V3553" s="155" t="b">
        <v>0</v>
      </c>
      <c r="W3553" s="168"/>
      <c r="X3553" s="168"/>
      <c r="Y3553" s="364"/>
      <c r="Z3553" s="169"/>
      <c r="AA3553" s="163" t="str">
        <f t="shared" si="70"/>
        <v>https://shopeefood.vn/bo-suu-tap/</v>
      </c>
      <c r="AB3553" s="351"/>
    </row>
    <row r="3554" spans="1:28" ht="14">
      <c r="A3554" s="151"/>
      <c r="B3554" s="152"/>
      <c r="C3554" s="152"/>
      <c r="D3554" s="152"/>
      <c r="E3554" s="180"/>
      <c r="F3554" s="155"/>
      <c r="G3554" s="217"/>
      <c r="H3554" s="176"/>
      <c r="I3554" s="183"/>
      <c r="J3554" s="169"/>
      <c r="K3554" s="162"/>
      <c r="L3554" s="162"/>
      <c r="M3554" s="162"/>
      <c r="N3554" s="169"/>
      <c r="O3554" s="183"/>
      <c r="P3554" s="169"/>
      <c r="Q3554" s="183"/>
      <c r="R3554" s="177"/>
      <c r="S3554" s="177"/>
      <c r="T3554" s="177"/>
      <c r="U3554" s="155"/>
      <c r="V3554" s="155" t="b">
        <v>0</v>
      </c>
      <c r="W3554" s="168"/>
      <c r="X3554" s="168"/>
      <c r="Y3554" s="364"/>
      <c r="Z3554" s="169"/>
      <c r="AA3554" s="163" t="str">
        <f t="shared" si="70"/>
        <v>https://shopeefood.vn/bo-suu-tap/</v>
      </c>
      <c r="AB3554" s="351"/>
    </row>
    <row r="3555" spans="1:28" ht="14">
      <c r="A3555" s="151"/>
      <c r="B3555" s="152"/>
      <c r="C3555" s="152"/>
      <c r="D3555" s="152"/>
      <c r="E3555" s="180"/>
      <c r="F3555" s="155"/>
      <c r="G3555" s="217"/>
      <c r="H3555" s="176"/>
      <c r="I3555" s="183"/>
      <c r="J3555" s="169"/>
      <c r="K3555" s="162"/>
      <c r="L3555" s="162"/>
      <c r="M3555" s="162"/>
      <c r="N3555" s="169"/>
      <c r="O3555" s="183"/>
      <c r="P3555" s="169"/>
      <c r="Q3555" s="183"/>
      <c r="R3555" s="177"/>
      <c r="S3555" s="177"/>
      <c r="T3555" s="177"/>
      <c r="U3555" s="155"/>
      <c r="V3555" s="155" t="b">
        <v>0</v>
      </c>
      <c r="W3555" s="168"/>
      <c r="X3555" s="168"/>
      <c r="Y3555" s="364"/>
      <c r="Z3555" s="169"/>
      <c r="AA3555" s="163" t="str">
        <f t="shared" si="70"/>
        <v>https://shopeefood.vn/bo-suu-tap/</v>
      </c>
      <c r="AB3555" s="351"/>
    </row>
    <row r="3556" spans="1:28" ht="14">
      <c r="A3556" s="151"/>
      <c r="B3556" s="152"/>
      <c r="C3556" s="152"/>
      <c r="D3556" s="152"/>
      <c r="E3556" s="180"/>
      <c r="F3556" s="155"/>
      <c r="G3556" s="217"/>
      <c r="H3556" s="176"/>
      <c r="I3556" s="183"/>
      <c r="J3556" s="169"/>
      <c r="K3556" s="162"/>
      <c r="L3556" s="162"/>
      <c r="M3556" s="162"/>
      <c r="N3556" s="169"/>
      <c r="O3556" s="183"/>
      <c r="P3556" s="169"/>
      <c r="Q3556" s="183"/>
      <c r="R3556" s="177"/>
      <c r="S3556" s="177"/>
      <c r="T3556" s="177"/>
      <c r="U3556" s="155"/>
      <c r="V3556" s="155" t="b">
        <v>0</v>
      </c>
      <c r="W3556" s="168"/>
      <c r="X3556" s="168"/>
      <c r="Y3556" s="364"/>
      <c r="Z3556" s="169"/>
      <c r="AA3556" s="163" t="str">
        <f t="shared" si="70"/>
        <v>https://shopeefood.vn/bo-suu-tap/</v>
      </c>
      <c r="AB3556" s="351"/>
    </row>
  </sheetData>
  <customSheetViews>
    <customSheetView guid="{D9FA9477-3FED-45A8-80DC-49AF7092B3CE}" filter="1" showAutoFilter="1">
      <pageMargins left="0.7" right="0.7" top="0.75" bottom="0.75" header="0.3" footer="0.3"/>
      <autoFilter ref="A1:AB5" xr:uid="{00000000-0000-0000-0000-000000000000}">
        <filterColumn colId="0">
          <filters>
            <filter val="Điền tháng"/>
            <filter val="Month"/>
          </filters>
        </filterColumn>
        <filterColumn colId="2">
          <filters blank="1">
            <filter val="Người phụ trách (Chọn data validation)"/>
            <filter val="PIC"/>
            <filter val="thihuyen.pham"/>
          </filters>
        </filterColumn>
        <filterColumn colId="4">
          <filters>
            <filter val="Điền Brand (Chọn data validation). _x000a_Nếu chưa có báo thuythao.pham"/>
          </filters>
        </filterColumn>
      </autoFilter>
    </customSheetView>
  </customSheetViews>
  <mergeCells count="3">
    <mergeCell ref="L1:O1"/>
    <mergeCell ref="P1:S1"/>
    <mergeCell ref="U1:V1"/>
  </mergeCells>
  <conditionalFormatting sqref="A119:X119 W2184:W2191">
    <cfRule type="containsText" dxfId="53" priority="1" operator="containsText" text="Whitelist New User">
      <formula>NOT(ISERROR(SEARCH(("Whitelist New User"),(A119))))</formula>
    </cfRule>
  </conditionalFormatting>
  <conditionalFormatting sqref="A119:X119 W2184:W2191">
    <cfRule type="containsText" dxfId="52" priority="2" operator="containsText" text="[SJBP]">
      <formula>NOT(ISERROR(SEARCH(("[SJBP]"),(A119))))</formula>
    </cfRule>
  </conditionalFormatting>
  <conditionalFormatting sqref="A119:X119 W2184:W2191">
    <cfRule type="containsText" dxfId="51" priority="3" operator="containsText" text="[JBP]">
      <formula>NOT(ISERROR(SEARCH(("[JBP]"),(A119))))</formula>
    </cfRule>
  </conditionalFormatting>
  <conditionalFormatting sqref="A119:X119 W2184:W2191">
    <cfRule type="containsText" dxfId="50" priority="4" operator="containsText" text="Win 2">
      <formula>NOT(ISERROR(SEARCH(("Win 2"),(A119))))</formula>
    </cfRule>
  </conditionalFormatting>
  <conditionalFormatting sqref="A119:X119 W2184:W2191">
    <cfRule type="containsText" dxfId="49" priority="5" operator="containsText" text="[Win 4]">
      <formula>NOT(ISERROR(SEARCH(("[Win 4]"),(A119))))</formula>
    </cfRule>
  </conditionalFormatting>
  <conditionalFormatting sqref="D5:D119 A119:C119 E119:X119 D121:D3556 W2184:W2191">
    <cfRule type="containsText" dxfId="48" priority="6" operator="containsText" text="[PLF CP]">
      <formula>NOT(ISERROR(SEARCH(("[PLF CP]"),(D5))))</formula>
    </cfRule>
  </conditionalFormatting>
  <conditionalFormatting sqref="D5:D119 A119:C119 E119:X119 D121:D3556 W2184:W2191">
    <cfRule type="containsText" dxfId="47" priority="7" operator="containsText" text="[Mass Ads]">
      <formula>NOT(ISERROR(SEARCH(("[Mass Ads]"),(D5))))</formula>
    </cfRule>
  </conditionalFormatting>
  <conditionalFormatting sqref="D5:D119 D121:D3556">
    <cfRule type="containsText" dxfId="46" priority="8" operator="containsText" text="[SJBP]">
      <formula>NOT(ISERROR(SEARCH(("[SJBP]"),(D5))))</formula>
    </cfRule>
  </conditionalFormatting>
  <conditionalFormatting sqref="D5:D119 D121:D3556">
    <cfRule type="containsText" dxfId="45" priority="9" operator="containsText" text="[JBP]">
      <formula>NOT(ISERROR(SEARCH(("[JBP]"),(D5))))</formula>
    </cfRule>
  </conditionalFormatting>
  <conditionalFormatting sqref="D5:D119 A119:C119 E119:X119 D121:D3556 W2184:W2191">
    <cfRule type="containsText" dxfId="44" priority="10" operator="containsText" text="[Mart]">
      <formula>NOT(ISERROR(SEARCH(("[Mart]"),(D5))))</formula>
    </cfRule>
  </conditionalFormatting>
  <conditionalFormatting sqref="D5:D119 A119:C119 E119:X119 D121:D3556 W2184:W2191">
    <cfRule type="containsText" dxfId="43" priority="11" operator="containsText" text="[SuperVIP]">
      <formula>NOT(ISERROR(SEARCH(("[SuperVIP]"),(D5))))</formula>
    </cfRule>
  </conditionalFormatting>
  <conditionalFormatting sqref="D5:D119 A119:C119 E119:X119 D121:D3556 W2184:W2191">
    <cfRule type="containsText" dxfId="42" priority="12" operator="containsText" text="[VIP]">
      <formula>NOT(ISERROR(SEARCH(("[VIP]"),(D5))))</formula>
    </cfRule>
  </conditionalFormatting>
  <conditionalFormatting sqref="D5:D119 A119:C119 E119:X119 D121:D3556 W2184:W2191">
    <cfRule type="containsText" dxfId="41" priority="13" operator="containsText" text="[Win 1]">
      <formula>NOT(ISERROR(SEARCH(("[Win 1]"),(D5))))</formula>
    </cfRule>
  </conditionalFormatting>
  <conditionalFormatting sqref="D5:D119 D121:D3556">
    <cfRule type="containsText" dxfId="40" priority="14" operator="containsText" text="[Win 2]">
      <formula>NOT(ISERROR(SEARCH(("[Win 2]"),(D5))))</formula>
    </cfRule>
  </conditionalFormatting>
  <conditionalFormatting sqref="D5:D119 A119:C119 E119:X119 D121:D3556 W2184:W2191">
    <cfRule type="containsText" dxfId="39" priority="15" operator="containsText" text="[Win 3]">
      <formula>NOT(ISERROR(SEARCH(("[Win 3]"),(D5))))</formula>
    </cfRule>
  </conditionalFormatting>
  <conditionalFormatting sqref="D5:D119 D121:D3556">
    <cfRule type="containsText" dxfId="38" priority="16" operator="containsText" text="Win 4">
      <formula>NOT(ISERROR(SEARCH(("Win 4"),(D5))))</formula>
    </cfRule>
  </conditionalFormatting>
  <conditionalFormatting sqref="D5:D119 A119:C119 E119:X119 D121:D3556 W2184:W2191">
    <cfRule type="containsText" dxfId="37" priority="17" operator="containsText" text="[Alacarte]">
      <formula>NOT(ISERROR(SEARCH(("[Alacarte]"),(D5))))</formula>
    </cfRule>
  </conditionalFormatting>
  <conditionalFormatting sqref="D5:D119 A119:C119 E119:X119 D121:D3556 W2184:W2191">
    <cfRule type="containsText" dxfId="36" priority="18" operator="containsText" text="[Alacarte CB]">
      <formula>NOT(ISERROR(SEARCH(("[Alacarte CB]"),(D5))))</formula>
    </cfRule>
  </conditionalFormatting>
  <conditionalFormatting sqref="D5:D119 A119:C119 E119:X119 D121:D3556 W2184:W2191">
    <cfRule type="containsText" dxfId="35" priority="19" operator="containsText" text="[PNS]">
      <formula>NOT(ISERROR(SEARCH(("[PNS]"),(D5))))</formula>
    </cfRule>
  </conditionalFormatting>
  <conditionalFormatting sqref="D5:D119 A119:C119 E119:X119 D121:D3556 W2184:W2191">
    <cfRule type="containsText" dxfId="34" priority="20" operator="containsText" text="[PLF CP_add]">
      <formula>NOT(ISERROR(SEARCH(("[PLF CP_add]"),(D5))))</formula>
    </cfRule>
  </conditionalFormatting>
  <dataValidations count="3">
    <dataValidation type="list" allowBlank="1" showErrorMessage="1" sqref="P1878" xr:uid="{00000000-0002-0000-0500-000005000000}">
      <formula1>#REF!</formula1>
    </dataValidation>
    <dataValidation type="list" allowBlank="1" sqref="U5:U118 U120:U3556" xr:uid="{00000000-0002-0000-0500-000007000000}">
      <formula1>"Confirmed,Emailed,Changed,Done,Canceled"</formula1>
    </dataValidation>
    <dataValidation type="list" allowBlank="1" sqref="D891:D892 D2348" xr:uid="{00000000-0002-0000-0500-000008000000}">
      <formula1>#REF!</formula1>
    </dataValidation>
  </dataValidations>
  <hyperlinks>
    <hyperlink ref="J5" r:id="rId1" location="gid=0" xr:uid="{00000000-0004-0000-0500-000000000000}"/>
    <hyperlink ref="L5" r:id="rId2" xr:uid="{00000000-0004-0000-0500-000001000000}"/>
    <hyperlink ref="W5" r:id="rId3" xr:uid="{00000000-0004-0000-0500-000002000000}"/>
    <hyperlink ref="K6" r:id="rId4" location="slide=id.gf2148db8b6_1_608" xr:uid="{00000000-0004-0000-0500-000003000000}"/>
    <hyperlink ref="Q6" r:id="rId5" location="gid=962781602&amp;range=K5:AA19" xr:uid="{00000000-0004-0000-0500-000004000000}"/>
    <hyperlink ref="R6" r:id="rId6" location="gid=962781602&amp;range=K5:AA19" xr:uid="{00000000-0004-0000-0500-000005000000}"/>
    <hyperlink ref="S6" r:id="rId7" location="gid=962781602&amp;range=K5:AA19" xr:uid="{00000000-0004-0000-0500-000006000000}"/>
    <hyperlink ref="T6" r:id="rId8" location="gid=962781602&amp;range=K5:AA19" xr:uid="{00000000-0004-0000-0500-000007000000}"/>
    <hyperlink ref="W6" r:id="rId9" xr:uid="{00000000-0004-0000-0500-000008000000}"/>
    <hyperlink ref="J7" r:id="rId10" location="gid=0" xr:uid="{00000000-0004-0000-0500-000009000000}"/>
    <hyperlink ref="L7" r:id="rId11" xr:uid="{00000000-0004-0000-0500-00000A000000}"/>
    <hyperlink ref="W7" r:id="rId12" xr:uid="{00000000-0004-0000-0500-00000B000000}"/>
    <hyperlink ref="J8" r:id="rId13" location="gid=0&amp;range=B1" xr:uid="{00000000-0004-0000-0500-00000C000000}"/>
    <hyperlink ref="W8" r:id="rId14" xr:uid="{00000000-0004-0000-0500-00000D000000}"/>
    <hyperlink ref="J9" r:id="rId15" location="gid=0&amp;range=B1" xr:uid="{00000000-0004-0000-0500-00000E000000}"/>
    <hyperlink ref="W9" r:id="rId16" xr:uid="{00000000-0004-0000-0500-00000F000000}"/>
    <hyperlink ref="J10" r:id="rId17" location="gid=0" xr:uid="{00000000-0004-0000-0500-000010000000}"/>
    <hyperlink ref="L10" r:id="rId18" xr:uid="{00000000-0004-0000-0500-000011000000}"/>
    <hyperlink ref="W10" r:id="rId19" xr:uid="{00000000-0004-0000-0500-000012000000}"/>
    <hyperlink ref="J11" r:id="rId20" location="gid=0" xr:uid="{00000000-0004-0000-0500-000013000000}"/>
    <hyperlink ref="L11" r:id="rId21" xr:uid="{00000000-0004-0000-0500-000014000000}"/>
    <hyperlink ref="W11" r:id="rId22" xr:uid="{00000000-0004-0000-0500-000015000000}"/>
    <hyperlink ref="J12" r:id="rId23" location="gid=0" xr:uid="{00000000-0004-0000-0500-000016000000}"/>
    <hyperlink ref="L12" r:id="rId24" xr:uid="{00000000-0004-0000-0500-000017000000}"/>
    <hyperlink ref="M12" r:id="rId25" xr:uid="{00000000-0004-0000-0500-000018000000}"/>
    <hyperlink ref="O12" r:id="rId26" xr:uid="{00000000-0004-0000-0500-000019000000}"/>
    <hyperlink ref="W12" r:id="rId27" xr:uid="{00000000-0004-0000-0500-00001A000000}"/>
    <hyperlink ref="J13" r:id="rId28" location="gid=0" xr:uid="{00000000-0004-0000-0500-00001B000000}"/>
    <hyperlink ref="W13" r:id="rId29" xr:uid="{00000000-0004-0000-0500-00001C000000}"/>
    <hyperlink ref="J14" r:id="rId30" location="gid=0" xr:uid="{00000000-0004-0000-0500-00001D000000}"/>
    <hyperlink ref="W14" r:id="rId31" xr:uid="{00000000-0004-0000-0500-00001E000000}"/>
    <hyperlink ref="J15" r:id="rId32" xr:uid="{00000000-0004-0000-0500-00001F000000}"/>
    <hyperlink ref="L15" r:id="rId33" xr:uid="{00000000-0004-0000-0500-000020000000}"/>
    <hyperlink ref="W15" r:id="rId34" xr:uid="{00000000-0004-0000-0500-000021000000}"/>
    <hyperlink ref="J16" r:id="rId35" location="gid=0" xr:uid="{00000000-0004-0000-0500-000022000000}"/>
    <hyperlink ref="W16" r:id="rId36" xr:uid="{00000000-0004-0000-0500-000023000000}"/>
    <hyperlink ref="J17" r:id="rId37" location="gid=0" xr:uid="{00000000-0004-0000-0500-000024000000}"/>
    <hyperlink ref="W17" r:id="rId38" xr:uid="{00000000-0004-0000-0500-000025000000}"/>
    <hyperlink ref="J18" r:id="rId39" location="gid=2146481338" xr:uid="{00000000-0004-0000-0500-000026000000}"/>
    <hyperlink ref="O18" r:id="rId40" xr:uid="{00000000-0004-0000-0500-000027000000}"/>
    <hyperlink ref="W18" r:id="rId41" xr:uid="{00000000-0004-0000-0500-000028000000}"/>
    <hyperlink ref="J19" r:id="rId42" xr:uid="{00000000-0004-0000-0500-000029000000}"/>
    <hyperlink ref="W19" r:id="rId43" xr:uid="{00000000-0004-0000-0500-00002A000000}"/>
    <hyperlink ref="J20" r:id="rId44" xr:uid="{00000000-0004-0000-0500-00002B000000}"/>
    <hyperlink ref="W20" r:id="rId45" xr:uid="{00000000-0004-0000-0500-00002C000000}"/>
    <hyperlink ref="J21" r:id="rId46" location="gid=0&amp;range=C1" xr:uid="{00000000-0004-0000-0500-00002D000000}"/>
    <hyperlink ref="W21" r:id="rId47" xr:uid="{00000000-0004-0000-0500-00002E000000}"/>
    <hyperlink ref="J22" r:id="rId48" location="gid=140450245" xr:uid="{00000000-0004-0000-0500-00002F000000}"/>
    <hyperlink ref="O22" r:id="rId49" xr:uid="{00000000-0004-0000-0500-000030000000}"/>
    <hyperlink ref="W22" r:id="rId50" xr:uid="{00000000-0004-0000-0500-000031000000}"/>
    <hyperlink ref="J23" r:id="rId51" location="gid=140450245" xr:uid="{00000000-0004-0000-0500-000032000000}"/>
    <hyperlink ref="W23" r:id="rId52" xr:uid="{00000000-0004-0000-0500-000033000000}"/>
    <hyperlink ref="J24" r:id="rId53" location="gid=140450245" xr:uid="{00000000-0004-0000-0500-000034000000}"/>
    <hyperlink ref="W24" r:id="rId54" xr:uid="{00000000-0004-0000-0500-000035000000}"/>
    <hyperlink ref="J25" r:id="rId55" location="gid=473737379" xr:uid="{00000000-0004-0000-0500-000036000000}"/>
    <hyperlink ref="L25" r:id="rId56" xr:uid="{00000000-0004-0000-0500-000037000000}"/>
    <hyperlink ref="O25" r:id="rId57" xr:uid="{00000000-0004-0000-0500-000038000000}"/>
    <hyperlink ref="W25" r:id="rId58" xr:uid="{00000000-0004-0000-0500-000039000000}"/>
    <hyperlink ref="J26" r:id="rId59" location="gid=539250362" xr:uid="{00000000-0004-0000-0500-00003A000000}"/>
    <hyperlink ref="L26" r:id="rId60" xr:uid="{00000000-0004-0000-0500-00003B000000}"/>
    <hyperlink ref="M26" r:id="rId61" xr:uid="{00000000-0004-0000-0500-00003C000000}"/>
    <hyperlink ref="W26" r:id="rId62" xr:uid="{00000000-0004-0000-0500-00003D000000}"/>
    <hyperlink ref="J27" r:id="rId63" location="gid=1670951307" xr:uid="{00000000-0004-0000-0500-00003E000000}"/>
    <hyperlink ref="O27" r:id="rId64" xr:uid="{00000000-0004-0000-0500-00003F000000}"/>
    <hyperlink ref="W27" r:id="rId65" xr:uid="{00000000-0004-0000-0500-000040000000}"/>
    <hyperlink ref="J28" r:id="rId66" location="gid=1670951307" xr:uid="{00000000-0004-0000-0500-000041000000}"/>
    <hyperlink ref="W28" r:id="rId67" xr:uid="{00000000-0004-0000-0500-000042000000}"/>
    <hyperlink ref="J29" r:id="rId68" location="gid=0" xr:uid="{00000000-0004-0000-0500-000043000000}"/>
    <hyperlink ref="L29" r:id="rId69" xr:uid="{00000000-0004-0000-0500-000044000000}"/>
    <hyperlink ref="W29" r:id="rId70" xr:uid="{00000000-0004-0000-0500-000045000000}"/>
    <hyperlink ref="J30" r:id="rId71" xr:uid="{00000000-0004-0000-0500-000046000000}"/>
    <hyperlink ref="N30" r:id="rId72" xr:uid="{00000000-0004-0000-0500-000047000000}"/>
    <hyperlink ref="W30" r:id="rId73" xr:uid="{00000000-0004-0000-0500-000048000000}"/>
    <hyperlink ref="J31" r:id="rId74" location="gid=0" xr:uid="{00000000-0004-0000-0500-000049000000}"/>
    <hyperlink ref="O31" r:id="rId75" xr:uid="{00000000-0004-0000-0500-00004A000000}"/>
    <hyperlink ref="W31" r:id="rId76" xr:uid="{00000000-0004-0000-0500-00004B000000}"/>
    <hyperlink ref="J32" r:id="rId77" location="gid=1773673233&amp;range=A2" xr:uid="{00000000-0004-0000-0500-00004C000000}"/>
    <hyperlink ref="K32" r:id="rId78" xr:uid="{00000000-0004-0000-0500-00004D000000}"/>
    <hyperlink ref="L32" r:id="rId79" xr:uid="{00000000-0004-0000-0500-00004E000000}"/>
    <hyperlink ref="W32" r:id="rId80" xr:uid="{00000000-0004-0000-0500-00004F000000}"/>
    <hyperlink ref="J33" r:id="rId81" location="gid=1460264289" xr:uid="{00000000-0004-0000-0500-000050000000}"/>
    <hyperlink ref="K33" r:id="rId82" xr:uid="{00000000-0004-0000-0500-000051000000}"/>
    <hyperlink ref="L33" r:id="rId83" xr:uid="{00000000-0004-0000-0500-000052000000}"/>
    <hyperlink ref="W33" r:id="rId84" xr:uid="{00000000-0004-0000-0500-000053000000}"/>
    <hyperlink ref="J34" r:id="rId85" location="gid=264214317" xr:uid="{00000000-0004-0000-0500-000054000000}"/>
    <hyperlink ref="W34" r:id="rId86" xr:uid="{00000000-0004-0000-0500-000055000000}"/>
    <hyperlink ref="J35" r:id="rId87" location="gid=0" xr:uid="{00000000-0004-0000-0500-000056000000}"/>
    <hyperlink ref="K35" r:id="rId88" xr:uid="{00000000-0004-0000-0500-000057000000}"/>
    <hyperlink ref="L35" r:id="rId89" xr:uid="{00000000-0004-0000-0500-000058000000}"/>
    <hyperlink ref="J36" r:id="rId90" location="gid=1773673233&amp;range=A2" xr:uid="{00000000-0004-0000-0500-000059000000}"/>
    <hyperlink ref="K36" r:id="rId91" xr:uid="{00000000-0004-0000-0500-00005A000000}"/>
    <hyperlink ref="L36" r:id="rId92" xr:uid="{00000000-0004-0000-0500-00005B000000}"/>
    <hyperlink ref="W36" r:id="rId93" xr:uid="{00000000-0004-0000-0500-00005C000000}"/>
    <hyperlink ref="J37" r:id="rId94" location="gid=1481340089" xr:uid="{00000000-0004-0000-0500-00005D000000}"/>
    <hyperlink ref="W37" r:id="rId95" xr:uid="{00000000-0004-0000-0500-00005E000000}"/>
    <hyperlink ref="J38" r:id="rId96" location="gid=0" xr:uid="{00000000-0004-0000-0500-00005F000000}"/>
    <hyperlink ref="L38" r:id="rId97" xr:uid="{00000000-0004-0000-0500-000060000000}"/>
    <hyperlink ref="W38" r:id="rId98" xr:uid="{00000000-0004-0000-0500-000061000000}"/>
    <hyperlink ref="J39" r:id="rId99" location="gid=1033238192" xr:uid="{00000000-0004-0000-0500-000062000000}"/>
    <hyperlink ref="W39" r:id="rId100" xr:uid="{00000000-0004-0000-0500-000063000000}"/>
    <hyperlink ref="J40" r:id="rId101" location="gid=1460264289" xr:uid="{00000000-0004-0000-0500-000064000000}"/>
    <hyperlink ref="K40" r:id="rId102" xr:uid="{00000000-0004-0000-0500-000065000000}"/>
    <hyperlink ref="L40" r:id="rId103" xr:uid="{00000000-0004-0000-0500-000066000000}"/>
    <hyperlink ref="W40" r:id="rId104" xr:uid="{00000000-0004-0000-0500-000067000000}"/>
    <hyperlink ref="J41" r:id="rId105" location="gid=0" xr:uid="{00000000-0004-0000-0500-000068000000}"/>
    <hyperlink ref="K41" r:id="rId106" xr:uid="{00000000-0004-0000-0500-000069000000}"/>
    <hyperlink ref="L41" r:id="rId107" xr:uid="{00000000-0004-0000-0500-00006A000000}"/>
    <hyperlink ref="W41" r:id="rId108" xr:uid="{00000000-0004-0000-0500-00006B000000}"/>
    <hyperlink ref="J42" r:id="rId109" location="gid=1670951307" xr:uid="{00000000-0004-0000-0500-00006C000000}"/>
    <hyperlink ref="W42" r:id="rId110" xr:uid="{00000000-0004-0000-0500-00006D000000}"/>
    <hyperlink ref="J43" r:id="rId111" location="gid=1300745950" xr:uid="{00000000-0004-0000-0500-00006E000000}"/>
    <hyperlink ref="W43" r:id="rId112" xr:uid="{00000000-0004-0000-0500-00006F000000}"/>
    <hyperlink ref="J44" r:id="rId113" location="gid=0&amp;range=A:A" xr:uid="{00000000-0004-0000-0500-000070000000}"/>
    <hyperlink ref="W44" r:id="rId114" xr:uid="{00000000-0004-0000-0500-000071000000}"/>
    <hyperlink ref="J45" r:id="rId115" location="gid=0&amp;range=A:A" xr:uid="{00000000-0004-0000-0500-000072000000}"/>
    <hyperlink ref="W45" r:id="rId116" xr:uid="{00000000-0004-0000-0500-000073000000}"/>
    <hyperlink ref="J46" r:id="rId117" location="gid=0&amp;range=A:A" xr:uid="{00000000-0004-0000-0500-000074000000}"/>
    <hyperlink ref="W46" r:id="rId118" xr:uid="{00000000-0004-0000-0500-000075000000}"/>
    <hyperlink ref="J47" r:id="rId119" location="gid=0&amp;range=A:A" xr:uid="{00000000-0004-0000-0500-000076000000}"/>
    <hyperlink ref="W47" r:id="rId120" xr:uid="{00000000-0004-0000-0500-000077000000}"/>
    <hyperlink ref="J48" r:id="rId121" location="gid=0&amp;range=A:A" xr:uid="{00000000-0004-0000-0500-000078000000}"/>
    <hyperlink ref="W48" r:id="rId122" xr:uid="{00000000-0004-0000-0500-000079000000}"/>
    <hyperlink ref="J49" r:id="rId123" location="gid=0&amp;range=A:A" xr:uid="{00000000-0004-0000-0500-00007A000000}"/>
    <hyperlink ref="W49" r:id="rId124" xr:uid="{00000000-0004-0000-0500-00007B000000}"/>
    <hyperlink ref="J50" r:id="rId125" location="gid=90868706&amp;range=B3:B101" xr:uid="{00000000-0004-0000-0500-00007C000000}"/>
    <hyperlink ref="W50" r:id="rId126" xr:uid="{00000000-0004-0000-0500-00007D000000}"/>
    <hyperlink ref="J51" r:id="rId127" location="gid=67427&amp;range=A:A" xr:uid="{00000000-0004-0000-0500-00007E000000}"/>
    <hyperlink ref="W51" r:id="rId128" xr:uid="{00000000-0004-0000-0500-00007F000000}"/>
    <hyperlink ref="J52" r:id="rId129" location="gid=67427&amp;range=A:A" xr:uid="{00000000-0004-0000-0500-000080000000}"/>
    <hyperlink ref="W52" r:id="rId130" xr:uid="{00000000-0004-0000-0500-000081000000}"/>
    <hyperlink ref="J53" r:id="rId131" location="gid=1252910772&amp;range=G:G" xr:uid="{00000000-0004-0000-0500-000082000000}"/>
    <hyperlink ref="W53" r:id="rId132" xr:uid="{00000000-0004-0000-0500-000083000000}"/>
    <hyperlink ref="J54" r:id="rId133" location="gid=90868706&amp;range=B3:B101" xr:uid="{00000000-0004-0000-0500-000084000000}"/>
    <hyperlink ref="W54" r:id="rId134" xr:uid="{00000000-0004-0000-0500-000085000000}"/>
    <hyperlink ref="J55" r:id="rId135" location="gid=90868706&amp;range=B3:B101" xr:uid="{00000000-0004-0000-0500-000086000000}"/>
    <hyperlink ref="W55" r:id="rId136" xr:uid="{00000000-0004-0000-0500-000087000000}"/>
    <hyperlink ref="J56" r:id="rId137" location="gid=1462290969" xr:uid="{00000000-0004-0000-0500-000088000000}"/>
    <hyperlink ref="O56" r:id="rId138" xr:uid="{00000000-0004-0000-0500-000089000000}"/>
    <hyperlink ref="W56" r:id="rId139" xr:uid="{00000000-0004-0000-0500-00008A000000}"/>
    <hyperlink ref="J57" r:id="rId140" xr:uid="{00000000-0004-0000-0500-00008B000000}"/>
    <hyperlink ref="W57" r:id="rId141" xr:uid="{00000000-0004-0000-0500-00008C000000}"/>
    <hyperlink ref="J58" r:id="rId142" xr:uid="{00000000-0004-0000-0500-00008D000000}"/>
    <hyperlink ref="W58" r:id="rId143" xr:uid="{00000000-0004-0000-0500-00008E000000}"/>
    <hyperlink ref="J59" r:id="rId144" location="gid=0&amp;range=1:14" xr:uid="{00000000-0004-0000-0500-00008F000000}"/>
    <hyperlink ref="O59" r:id="rId145" xr:uid="{00000000-0004-0000-0500-000090000000}"/>
    <hyperlink ref="W59" r:id="rId146" xr:uid="{00000000-0004-0000-0500-000091000000}"/>
    <hyperlink ref="J60" r:id="rId147" location="gid=0&amp;range=1:14" xr:uid="{00000000-0004-0000-0500-000092000000}"/>
    <hyperlink ref="W60" r:id="rId148" xr:uid="{00000000-0004-0000-0500-000093000000}"/>
    <hyperlink ref="J61" r:id="rId149" xr:uid="{00000000-0004-0000-0500-000094000000}"/>
    <hyperlink ref="L61" r:id="rId150" xr:uid="{00000000-0004-0000-0500-000095000000}"/>
    <hyperlink ref="W61" r:id="rId151" xr:uid="{00000000-0004-0000-0500-000096000000}"/>
    <hyperlink ref="J62" r:id="rId152" xr:uid="{00000000-0004-0000-0500-000097000000}"/>
    <hyperlink ref="W62" r:id="rId153" xr:uid="{00000000-0004-0000-0500-000098000000}"/>
    <hyperlink ref="J63" r:id="rId154" location="gid=1877503813" xr:uid="{00000000-0004-0000-0500-000099000000}"/>
    <hyperlink ref="W63" r:id="rId155" xr:uid="{00000000-0004-0000-0500-00009A000000}"/>
    <hyperlink ref="W64" r:id="rId156" xr:uid="{00000000-0004-0000-0500-00009B000000}"/>
    <hyperlink ref="X64" r:id="rId157" xr:uid="{00000000-0004-0000-0500-00009C000000}"/>
    <hyperlink ref="W65" r:id="rId158" xr:uid="{00000000-0004-0000-0500-00009D000000}"/>
    <hyperlink ref="X65" r:id="rId159" xr:uid="{00000000-0004-0000-0500-00009E000000}"/>
    <hyperlink ref="W66" r:id="rId160" xr:uid="{00000000-0004-0000-0500-00009F000000}"/>
    <hyperlink ref="X66" r:id="rId161" xr:uid="{00000000-0004-0000-0500-0000A0000000}"/>
    <hyperlink ref="W67" r:id="rId162" xr:uid="{00000000-0004-0000-0500-0000A1000000}"/>
    <hyperlink ref="X67" r:id="rId163" xr:uid="{00000000-0004-0000-0500-0000A2000000}"/>
    <hyperlink ref="W68" r:id="rId164" xr:uid="{00000000-0004-0000-0500-0000A3000000}"/>
    <hyperlink ref="X68" r:id="rId165" xr:uid="{00000000-0004-0000-0500-0000A4000000}"/>
    <hyperlink ref="W69" r:id="rId166" xr:uid="{00000000-0004-0000-0500-0000A5000000}"/>
    <hyperlink ref="X69" r:id="rId167" xr:uid="{00000000-0004-0000-0500-0000A6000000}"/>
    <hyperlink ref="W70" r:id="rId168" xr:uid="{00000000-0004-0000-0500-0000A7000000}"/>
    <hyperlink ref="X70" r:id="rId169" xr:uid="{00000000-0004-0000-0500-0000A8000000}"/>
    <hyperlink ref="W71" r:id="rId170" xr:uid="{00000000-0004-0000-0500-0000A9000000}"/>
    <hyperlink ref="X71" r:id="rId171" xr:uid="{00000000-0004-0000-0500-0000AA000000}"/>
    <hyperlink ref="W72" r:id="rId172" xr:uid="{00000000-0004-0000-0500-0000AB000000}"/>
    <hyperlink ref="X72" r:id="rId173" xr:uid="{00000000-0004-0000-0500-0000AC000000}"/>
    <hyperlink ref="W73" r:id="rId174" xr:uid="{00000000-0004-0000-0500-0000AD000000}"/>
    <hyperlink ref="X73" r:id="rId175" xr:uid="{00000000-0004-0000-0500-0000AE000000}"/>
    <hyperlink ref="W74" r:id="rId176" xr:uid="{00000000-0004-0000-0500-0000AF000000}"/>
    <hyperlink ref="X74" r:id="rId177" xr:uid="{00000000-0004-0000-0500-0000B0000000}"/>
    <hyperlink ref="J75" r:id="rId178" location="gid=0" xr:uid="{00000000-0004-0000-0500-0000B1000000}"/>
    <hyperlink ref="W75" r:id="rId179" xr:uid="{00000000-0004-0000-0500-0000B2000000}"/>
    <hyperlink ref="K76" r:id="rId180" location="slide=id.p1" xr:uid="{00000000-0004-0000-0500-0000B3000000}"/>
    <hyperlink ref="Q76" r:id="rId181" location="gid=1969734230&amp;range=B1:W8" xr:uid="{00000000-0004-0000-0500-0000B4000000}"/>
    <hyperlink ref="R76" r:id="rId182" location="gid=1969734230&amp;range=B1:W8" xr:uid="{00000000-0004-0000-0500-0000B5000000}"/>
    <hyperlink ref="S76" r:id="rId183" location="gid=1969734230&amp;range=B1:W8" xr:uid="{00000000-0004-0000-0500-0000B6000000}"/>
    <hyperlink ref="T76" r:id="rId184" location="gid=1969734230&amp;range=B1:W8" xr:uid="{00000000-0004-0000-0500-0000B7000000}"/>
    <hyperlink ref="W76" r:id="rId185" xr:uid="{00000000-0004-0000-0500-0000B8000000}"/>
    <hyperlink ref="K77" r:id="rId186" location="slide=id.p1" xr:uid="{00000000-0004-0000-0500-0000B9000000}"/>
    <hyperlink ref="Q77" r:id="rId187" location="gid=2068204316&amp;range=B1:K12" xr:uid="{00000000-0004-0000-0500-0000BA000000}"/>
    <hyperlink ref="R77" r:id="rId188" location="gid=2068204316&amp;range=B1:K12" xr:uid="{00000000-0004-0000-0500-0000BB000000}"/>
    <hyperlink ref="S77" r:id="rId189" location="gid=2068204316&amp;range=B1:K12" xr:uid="{00000000-0004-0000-0500-0000BC000000}"/>
    <hyperlink ref="T77" r:id="rId190" location="gid=2068204316&amp;range=B1:K12" xr:uid="{00000000-0004-0000-0500-0000BD000000}"/>
    <hyperlink ref="W77" r:id="rId191" xr:uid="{00000000-0004-0000-0500-0000BE000000}"/>
    <hyperlink ref="W78" r:id="rId192" xr:uid="{00000000-0004-0000-0500-0000BF000000}"/>
    <hyperlink ref="X78" r:id="rId193" xr:uid="{00000000-0004-0000-0500-0000C0000000}"/>
    <hyperlink ref="J79" r:id="rId194" location="gid=834623966" xr:uid="{00000000-0004-0000-0500-0000C1000000}"/>
    <hyperlink ref="W79" r:id="rId195" xr:uid="{00000000-0004-0000-0500-0000C2000000}"/>
    <hyperlink ref="J80" r:id="rId196" xr:uid="{00000000-0004-0000-0500-0000C3000000}"/>
    <hyperlink ref="L80" r:id="rId197" xr:uid="{00000000-0004-0000-0500-0000C4000000}"/>
    <hyperlink ref="W80" r:id="rId198" xr:uid="{00000000-0004-0000-0500-0000C5000000}"/>
    <hyperlink ref="J81" r:id="rId199" location="gid=0" xr:uid="{00000000-0004-0000-0500-0000C6000000}"/>
    <hyperlink ref="W81" r:id="rId200" xr:uid="{00000000-0004-0000-0500-0000C7000000}"/>
    <hyperlink ref="J82" r:id="rId201" location="gid=0" xr:uid="{00000000-0004-0000-0500-0000C8000000}"/>
    <hyperlink ref="W82" r:id="rId202" xr:uid="{00000000-0004-0000-0500-0000C9000000}"/>
    <hyperlink ref="J83" r:id="rId203" location="gid=1381600522" xr:uid="{00000000-0004-0000-0500-0000CA000000}"/>
    <hyperlink ref="W83" r:id="rId204" xr:uid="{00000000-0004-0000-0500-0000CB000000}"/>
    <hyperlink ref="J84" r:id="rId205" location="gid=1593213333" xr:uid="{00000000-0004-0000-0500-0000CC000000}"/>
    <hyperlink ref="J85" r:id="rId206" location="gid=37557742" xr:uid="{00000000-0004-0000-0500-0000CD000000}"/>
    <hyperlink ref="J86" r:id="rId207" location="gid=67427&amp;range=A:A" xr:uid="{00000000-0004-0000-0500-0000CE000000}"/>
    <hyperlink ref="J87" r:id="rId208" location="gid=37557742" xr:uid="{00000000-0004-0000-0500-0000CF000000}"/>
    <hyperlink ref="J88" r:id="rId209" location="gid=37557742" xr:uid="{00000000-0004-0000-0500-0000D0000000}"/>
    <hyperlink ref="J89" r:id="rId210" location="gid=37557742" xr:uid="{00000000-0004-0000-0500-0000D1000000}"/>
    <hyperlink ref="J90" r:id="rId211" location="gid=989130246" xr:uid="{00000000-0004-0000-0500-0000D2000000}"/>
    <hyperlink ref="W90" r:id="rId212" xr:uid="{00000000-0004-0000-0500-0000D3000000}"/>
    <hyperlink ref="J91" r:id="rId213" location="gid=989130246" xr:uid="{00000000-0004-0000-0500-0000D4000000}"/>
    <hyperlink ref="W91" r:id="rId214" xr:uid="{00000000-0004-0000-0500-0000D5000000}"/>
    <hyperlink ref="J92" r:id="rId215" xr:uid="{00000000-0004-0000-0500-0000D6000000}"/>
    <hyperlink ref="O92" r:id="rId216" xr:uid="{00000000-0004-0000-0500-0000D7000000}"/>
    <hyperlink ref="W92" r:id="rId217" xr:uid="{00000000-0004-0000-0500-0000D8000000}"/>
    <hyperlink ref="J93" r:id="rId218" xr:uid="{00000000-0004-0000-0500-0000D9000000}"/>
    <hyperlink ref="W93" r:id="rId219" xr:uid="{00000000-0004-0000-0500-0000DA000000}"/>
    <hyperlink ref="J94" r:id="rId220" location="gid=0&amp;range=1:996" xr:uid="{00000000-0004-0000-0500-0000DB000000}"/>
    <hyperlink ref="L94" r:id="rId221" xr:uid="{00000000-0004-0000-0500-0000DC000000}"/>
    <hyperlink ref="W94" r:id="rId222" xr:uid="{00000000-0004-0000-0500-0000DD000000}"/>
    <hyperlink ref="J95" r:id="rId223" location="gid=1560921495&amp;range=A:A" xr:uid="{00000000-0004-0000-0500-0000DE000000}"/>
    <hyperlink ref="W95" r:id="rId224" xr:uid="{00000000-0004-0000-0500-0000DF000000}"/>
    <hyperlink ref="J96" r:id="rId225" location="gid=1560921495&amp;range=A:A" xr:uid="{00000000-0004-0000-0500-0000E0000000}"/>
    <hyperlink ref="W96" r:id="rId226" xr:uid="{00000000-0004-0000-0500-0000E1000000}"/>
    <hyperlink ref="J97" r:id="rId227" location="gid=1560921495&amp;range=A:A" xr:uid="{00000000-0004-0000-0500-0000E2000000}"/>
    <hyperlink ref="W97" r:id="rId228" xr:uid="{00000000-0004-0000-0500-0000E3000000}"/>
    <hyperlink ref="J98" r:id="rId229" location="gid=1560921495&amp;range=A:A" xr:uid="{00000000-0004-0000-0500-0000E4000000}"/>
    <hyperlink ref="W98" r:id="rId230" xr:uid="{00000000-0004-0000-0500-0000E5000000}"/>
    <hyperlink ref="J99" r:id="rId231" location="gid=907500859&amp;range=1:998" xr:uid="{00000000-0004-0000-0500-0000E6000000}"/>
    <hyperlink ref="O99" r:id="rId232" xr:uid="{00000000-0004-0000-0500-0000E7000000}"/>
    <hyperlink ref="W99" r:id="rId233" xr:uid="{00000000-0004-0000-0500-0000E8000000}"/>
    <hyperlink ref="J100" r:id="rId234" location="gid=1111001063&amp;range=1:998" xr:uid="{00000000-0004-0000-0500-0000E9000000}"/>
    <hyperlink ref="W100" r:id="rId235" xr:uid="{00000000-0004-0000-0500-0000EA000000}"/>
    <hyperlink ref="J101" r:id="rId236" xr:uid="{00000000-0004-0000-0500-0000EB000000}"/>
    <hyperlink ref="L101" r:id="rId237" xr:uid="{00000000-0004-0000-0500-0000EC000000}"/>
    <hyperlink ref="W101" r:id="rId238" xr:uid="{00000000-0004-0000-0500-0000ED000000}"/>
    <hyperlink ref="J102" r:id="rId239" location="gid=264214317" xr:uid="{00000000-0004-0000-0500-0000EE000000}"/>
    <hyperlink ref="K102" r:id="rId240" xr:uid="{00000000-0004-0000-0500-0000EF000000}"/>
    <hyperlink ref="L102" r:id="rId241" xr:uid="{00000000-0004-0000-0500-0000F0000000}"/>
    <hyperlink ref="W102" r:id="rId242" xr:uid="{00000000-0004-0000-0500-0000F1000000}"/>
    <hyperlink ref="J103" r:id="rId243" location="gid=264214317" xr:uid="{00000000-0004-0000-0500-0000F2000000}"/>
    <hyperlink ref="K103" r:id="rId244" xr:uid="{00000000-0004-0000-0500-0000F3000000}"/>
    <hyperlink ref="L103" r:id="rId245" xr:uid="{00000000-0004-0000-0500-0000F4000000}"/>
    <hyperlink ref="W103" r:id="rId246" xr:uid="{00000000-0004-0000-0500-0000F5000000}"/>
    <hyperlink ref="J104" r:id="rId247" location="gid=1033238192" xr:uid="{00000000-0004-0000-0500-0000F6000000}"/>
    <hyperlink ref="W104" r:id="rId248" xr:uid="{00000000-0004-0000-0500-0000F7000000}"/>
    <hyperlink ref="J105" r:id="rId249" location="gid=1773673233&amp;range=A2" xr:uid="{00000000-0004-0000-0500-0000F8000000}"/>
    <hyperlink ref="K105" r:id="rId250" xr:uid="{00000000-0004-0000-0500-0000F9000000}"/>
    <hyperlink ref="L105" r:id="rId251" xr:uid="{00000000-0004-0000-0500-0000FA000000}"/>
    <hyperlink ref="W105" r:id="rId252" xr:uid="{00000000-0004-0000-0500-0000FB000000}"/>
    <hyperlink ref="J106" r:id="rId253" location="gid=1460264289" xr:uid="{00000000-0004-0000-0500-0000FC000000}"/>
    <hyperlink ref="K106" r:id="rId254" xr:uid="{00000000-0004-0000-0500-0000FD000000}"/>
    <hyperlink ref="L106" r:id="rId255" xr:uid="{00000000-0004-0000-0500-0000FE000000}"/>
    <hyperlink ref="W106" r:id="rId256" xr:uid="{00000000-0004-0000-0500-0000FF000000}"/>
    <hyperlink ref="J107" r:id="rId257" location="gid=1460264289" xr:uid="{00000000-0004-0000-0500-000000010000}"/>
    <hyperlink ref="K107" r:id="rId258" xr:uid="{00000000-0004-0000-0500-000001010000}"/>
    <hyperlink ref="L107" r:id="rId259" xr:uid="{00000000-0004-0000-0500-000002010000}"/>
    <hyperlink ref="W107" r:id="rId260" xr:uid="{00000000-0004-0000-0500-000003010000}"/>
    <hyperlink ref="J108" r:id="rId261" location="gid=0" xr:uid="{00000000-0004-0000-0500-000004010000}"/>
    <hyperlink ref="K108" r:id="rId262" xr:uid="{00000000-0004-0000-0500-000005010000}"/>
    <hyperlink ref="W108" r:id="rId263" xr:uid="{00000000-0004-0000-0500-000006010000}"/>
    <hyperlink ref="J109" r:id="rId264" location="gid=1481340089" xr:uid="{00000000-0004-0000-0500-000007010000}"/>
    <hyperlink ref="W109" r:id="rId265" xr:uid="{00000000-0004-0000-0500-000008010000}"/>
    <hyperlink ref="J110" r:id="rId266" location="gid=1593213333" xr:uid="{00000000-0004-0000-0500-000009010000}"/>
    <hyperlink ref="W110" r:id="rId267" xr:uid="{00000000-0004-0000-0500-00000A010000}"/>
    <hyperlink ref="J111" r:id="rId268" location="gid=1593213333" xr:uid="{00000000-0004-0000-0500-00000B010000}"/>
    <hyperlink ref="W111" r:id="rId269" xr:uid="{00000000-0004-0000-0500-00000C010000}"/>
    <hyperlink ref="J112" r:id="rId270" xr:uid="{00000000-0004-0000-0500-00000D010000}"/>
    <hyperlink ref="L112" r:id="rId271" xr:uid="{00000000-0004-0000-0500-00000E010000}"/>
    <hyperlink ref="W112" r:id="rId272" xr:uid="{00000000-0004-0000-0500-00000F010000}"/>
    <hyperlink ref="J113" r:id="rId273" location="gid=0" xr:uid="{00000000-0004-0000-0500-000010010000}"/>
    <hyperlink ref="O113" r:id="rId274" xr:uid="{00000000-0004-0000-0500-000011010000}"/>
    <hyperlink ref="W113" r:id="rId275" xr:uid="{00000000-0004-0000-0500-000012010000}"/>
    <hyperlink ref="J114" r:id="rId276" location="gid=1773673233&amp;range=A2" xr:uid="{00000000-0004-0000-0500-000013010000}"/>
    <hyperlink ref="K114" r:id="rId277" xr:uid="{00000000-0004-0000-0500-000014010000}"/>
    <hyperlink ref="L114" r:id="rId278" xr:uid="{00000000-0004-0000-0500-000015010000}"/>
    <hyperlink ref="W114" r:id="rId279" xr:uid="{00000000-0004-0000-0500-000016010000}"/>
    <hyperlink ref="J115" r:id="rId280" location="gid=1481340089" xr:uid="{00000000-0004-0000-0500-000017010000}"/>
    <hyperlink ref="J116" r:id="rId281" location="gid=1665461299" xr:uid="{00000000-0004-0000-0500-000018010000}"/>
    <hyperlink ref="W116" r:id="rId282" xr:uid="{00000000-0004-0000-0500-000019010000}"/>
    <hyperlink ref="J117" r:id="rId283" location="gid=826533442&amp;range=B2:B23" xr:uid="{00000000-0004-0000-0500-00001A010000}"/>
    <hyperlink ref="W117" r:id="rId284" xr:uid="{00000000-0004-0000-0500-00001B010000}"/>
    <hyperlink ref="J118" r:id="rId285" location="gid=887217737" xr:uid="{00000000-0004-0000-0500-00001C010000}"/>
    <hyperlink ref="W118" r:id="rId286" xr:uid="{00000000-0004-0000-0500-00001D010000}"/>
    <hyperlink ref="B119" location="null!1397:1397" display="[VIP]_The Coffee House_18-20.8" xr:uid="{00000000-0004-0000-0500-00001E010000}"/>
    <hyperlink ref="J119" r:id="rId287" location="gid=197361091" xr:uid="{00000000-0004-0000-0500-00001F010000}"/>
    <hyperlink ref="W119" r:id="rId288" xr:uid="{00000000-0004-0000-0500-000020010000}"/>
    <hyperlink ref="J120" r:id="rId289" location="gid=1137451622" xr:uid="{00000000-0004-0000-0500-000021010000}"/>
    <hyperlink ref="W120" r:id="rId290" xr:uid="{00000000-0004-0000-0500-000022010000}"/>
    <hyperlink ref="J121" r:id="rId291" location="gid=0" xr:uid="{00000000-0004-0000-0500-000023010000}"/>
    <hyperlink ref="O121" r:id="rId292" xr:uid="{00000000-0004-0000-0500-000024010000}"/>
    <hyperlink ref="W121" r:id="rId293" xr:uid="{00000000-0004-0000-0500-000025010000}"/>
    <hyperlink ref="J122" r:id="rId294" location="gid=1546187897" xr:uid="{00000000-0004-0000-0500-000026010000}"/>
    <hyperlink ref="W122" r:id="rId295" xr:uid="{00000000-0004-0000-0500-000027010000}"/>
    <hyperlink ref="J123" r:id="rId296" location="gid=1877503813" xr:uid="{00000000-0004-0000-0500-000028010000}"/>
    <hyperlink ref="W123" r:id="rId297" xr:uid="{00000000-0004-0000-0500-000029010000}"/>
    <hyperlink ref="J124" r:id="rId298" location="gid=1546187897" xr:uid="{00000000-0004-0000-0500-00002A010000}"/>
    <hyperlink ref="W124" r:id="rId299" xr:uid="{00000000-0004-0000-0500-00002B010000}"/>
    <hyperlink ref="J125" r:id="rId300" location="gid=887217737" xr:uid="{00000000-0004-0000-0500-00002C010000}"/>
    <hyperlink ref="W125" r:id="rId301" xr:uid="{00000000-0004-0000-0500-00002D010000}"/>
    <hyperlink ref="J126" r:id="rId302" location="gid=1137451622" xr:uid="{00000000-0004-0000-0500-00002E010000}"/>
    <hyperlink ref="W126" r:id="rId303" xr:uid="{00000000-0004-0000-0500-00002F010000}"/>
    <hyperlink ref="J127" r:id="rId304" location="gid=1877503813" xr:uid="{00000000-0004-0000-0500-000030010000}"/>
    <hyperlink ref="W127" r:id="rId305" xr:uid="{00000000-0004-0000-0500-000031010000}"/>
    <hyperlink ref="J128" r:id="rId306" location="gid=0" xr:uid="{00000000-0004-0000-0500-000032010000}"/>
    <hyperlink ref="L128" r:id="rId307" xr:uid="{00000000-0004-0000-0500-000033010000}"/>
    <hyperlink ref="W128" r:id="rId308" xr:uid="{00000000-0004-0000-0500-000034010000}"/>
    <hyperlink ref="J129" r:id="rId309" location="gid=0" xr:uid="{00000000-0004-0000-0500-000035010000}"/>
    <hyperlink ref="W129" r:id="rId310" xr:uid="{00000000-0004-0000-0500-000036010000}"/>
    <hyperlink ref="J130" r:id="rId311" location="gid=0" xr:uid="{00000000-0004-0000-0500-000037010000}"/>
    <hyperlink ref="L130" r:id="rId312" xr:uid="{00000000-0004-0000-0500-000038010000}"/>
    <hyperlink ref="W130" r:id="rId313" xr:uid="{00000000-0004-0000-0500-000039010000}"/>
    <hyperlink ref="J131" r:id="rId314" location="gid=0" xr:uid="{00000000-0004-0000-0500-00003A010000}"/>
    <hyperlink ref="W131" r:id="rId315" xr:uid="{00000000-0004-0000-0500-00003B010000}"/>
    <hyperlink ref="AA132" r:id="rId316" xr:uid="{00000000-0004-0000-0500-00003C010000}"/>
    <hyperlink ref="AB132" r:id="rId317" xr:uid="{00000000-0004-0000-0500-00003D010000}"/>
    <hyperlink ref="J133" r:id="rId318" location="gid=0" xr:uid="{00000000-0004-0000-0500-00003E010000}"/>
    <hyperlink ref="L133" r:id="rId319" xr:uid="{00000000-0004-0000-0500-00003F010000}"/>
    <hyperlink ref="M133" r:id="rId320" xr:uid="{00000000-0004-0000-0500-000040010000}"/>
    <hyperlink ref="W133" r:id="rId321" xr:uid="{00000000-0004-0000-0500-000041010000}"/>
    <hyperlink ref="J134" r:id="rId322" location="gid=0" xr:uid="{00000000-0004-0000-0500-000042010000}"/>
    <hyperlink ref="W134" r:id="rId323" xr:uid="{00000000-0004-0000-0500-000043010000}"/>
    <hyperlink ref="J135" r:id="rId324" location="gid=0" xr:uid="{00000000-0004-0000-0500-000044010000}"/>
    <hyperlink ref="W135" r:id="rId325" xr:uid="{00000000-0004-0000-0500-000045010000}"/>
    <hyperlink ref="J136" r:id="rId326" location="gid=1593213333" xr:uid="{00000000-0004-0000-0500-000046010000}"/>
    <hyperlink ref="L136" r:id="rId327" xr:uid="{00000000-0004-0000-0500-000047010000}"/>
    <hyperlink ref="W136" r:id="rId328" xr:uid="{00000000-0004-0000-0500-000048010000}"/>
    <hyperlink ref="J137" r:id="rId329" location="gid=1593213333" xr:uid="{00000000-0004-0000-0500-000049010000}"/>
    <hyperlink ref="W137" r:id="rId330" xr:uid="{00000000-0004-0000-0500-00004A010000}"/>
    <hyperlink ref="J138" r:id="rId331" location="gid=1593213333" xr:uid="{00000000-0004-0000-0500-00004B010000}"/>
    <hyperlink ref="W138" r:id="rId332" xr:uid="{00000000-0004-0000-0500-00004C010000}"/>
    <hyperlink ref="J139" r:id="rId333" location="gid=1593213333" xr:uid="{00000000-0004-0000-0500-00004D010000}"/>
    <hyperlink ref="W139" r:id="rId334" xr:uid="{00000000-0004-0000-0500-00004E010000}"/>
    <hyperlink ref="J140" r:id="rId335" location="gid=1593213333" xr:uid="{00000000-0004-0000-0500-00004F010000}"/>
    <hyperlink ref="W140" r:id="rId336" xr:uid="{00000000-0004-0000-0500-000050010000}"/>
    <hyperlink ref="J141" r:id="rId337" xr:uid="{00000000-0004-0000-0500-000051010000}"/>
    <hyperlink ref="O141" r:id="rId338" xr:uid="{00000000-0004-0000-0500-000052010000}"/>
    <hyperlink ref="W141" r:id="rId339" xr:uid="{00000000-0004-0000-0500-000053010000}"/>
    <hyperlink ref="Q142" r:id="rId340" location="gid=623138145&amp;range=A1:J6" xr:uid="{00000000-0004-0000-0500-000054010000}"/>
    <hyperlink ref="W142" r:id="rId341" xr:uid="{00000000-0004-0000-0500-000055010000}"/>
    <hyperlink ref="X142" r:id="rId342" xr:uid="{00000000-0004-0000-0500-000056010000}"/>
    <hyperlink ref="J143" r:id="rId343" xr:uid="{00000000-0004-0000-0500-000057010000}"/>
    <hyperlink ref="L143" r:id="rId344" xr:uid="{00000000-0004-0000-0500-000058010000}"/>
    <hyperlink ref="W143" r:id="rId345" xr:uid="{00000000-0004-0000-0500-000059010000}"/>
    <hyperlink ref="J144" r:id="rId346" xr:uid="{00000000-0004-0000-0500-00005A010000}"/>
    <hyperlink ref="W144" r:id="rId347" xr:uid="{00000000-0004-0000-0500-00005B010000}"/>
    <hyperlink ref="J145" r:id="rId348" xr:uid="{00000000-0004-0000-0500-00005C010000}"/>
    <hyperlink ref="W145" r:id="rId349" xr:uid="{00000000-0004-0000-0500-00005D010000}"/>
    <hyperlink ref="J146" r:id="rId350" location="gid=887217737" xr:uid="{00000000-0004-0000-0500-00005E010000}"/>
    <hyperlink ref="W146" r:id="rId351" xr:uid="{00000000-0004-0000-0500-00005F010000}"/>
    <hyperlink ref="J147" r:id="rId352" location="gid=0" xr:uid="{00000000-0004-0000-0500-000060010000}"/>
    <hyperlink ref="W147" r:id="rId353" xr:uid="{00000000-0004-0000-0500-000061010000}"/>
    <hyperlink ref="J148" r:id="rId354" location="gid=67427&amp;range=A:A" xr:uid="{00000000-0004-0000-0500-000062010000}"/>
    <hyperlink ref="W148" r:id="rId355" xr:uid="{00000000-0004-0000-0500-000063010000}"/>
    <hyperlink ref="J149" r:id="rId356" location="gid=67427&amp;range=A:A" xr:uid="{00000000-0004-0000-0500-000064010000}"/>
    <hyperlink ref="W149" r:id="rId357" xr:uid="{00000000-0004-0000-0500-000065010000}"/>
    <hyperlink ref="J150" r:id="rId358" location="gid=1252910772&amp;range=G:G" xr:uid="{00000000-0004-0000-0500-000066010000}"/>
    <hyperlink ref="W150" r:id="rId359" xr:uid="{00000000-0004-0000-0500-000067010000}"/>
    <hyperlink ref="J151" r:id="rId360" location="gid=1252910772&amp;range=G:G" xr:uid="{00000000-0004-0000-0500-000068010000}"/>
    <hyperlink ref="W151" r:id="rId361" xr:uid="{00000000-0004-0000-0500-000069010000}"/>
    <hyperlink ref="J152" r:id="rId362" location="gid=1513785312&amp;range=B:B" xr:uid="{00000000-0004-0000-0500-00006A010000}"/>
    <hyperlink ref="W152" r:id="rId363" xr:uid="{00000000-0004-0000-0500-00006B010000}"/>
    <hyperlink ref="J153" r:id="rId364" location="gid=1513785312&amp;range=B:B" xr:uid="{00000000-0004-0000-0500-00006C010000}"/>
    <hyperlink ref="W153" r:id="rId365" xr:uid="{00000000-0004-0000-0500-00006D010000}"/>
    <hyperlink ref="J154" r:id="rId366" location="gid=0&amp;range=A:A" xr:uid="{00000000-0004-0000-0500-00006E010000}"/>
    <hyperlink ref="W154" r:id="rId367" xr:uid="{00000000-0004-0000-0500-00006F010000}"/>
    <hyperlink ref="J155" r:id="rId368" location="gid=0&amp;range=A:A" xr:uid="{00000000-0004-0000-0500-000070010000}"/>
    <hyperlink ref="W155" r:id="rId369" xr:uid="{00000000-0004-0000-0500-000071010000}"/>
    <hyperlink ref="J156" r:id="rId370" location="gid=0&amp;range=A:A" xr:uid="{00000000-0004-0000-0500-000072010000}"/>
    <hyperlink ref="W156" r:id="rId371" xr:uid="{00000000-0004-0000-0500-000073010000}"/>
    <hyperlink ref="J157" r:id="rId372" location="gid=1513785312&amp;range=B:B" xr:uid="{00000000-0004-0000-0500-000074010000}"/>
    <hyperlink ref="W157" r:id="rId373" xr:uid="{00000000-0004-0000-0500-000075010000}"/>
    <hyperlink ref="J158" r:id="rId374" location="gid=67427&amp;range=A:A" xr:uid="{00000000-0004-0000-0500-000076010000}"/>
    <hyperlink ref="W158" r:id="rId375" xr:uid="{00000000-0004-0000-0500-000077010000}"/>
    <hyperlink ref="J159" r:id="rId376" location="gid=0&amp;range=B1" xr:uid="{00000000-0004-0000-0500-000078010000}"/>
    <hyperlink ref="L159" r:id="rId377" xr:uid="{00000000-0004-0000-0500-000079010000}"/>
    <hyperlink ref="W159" r:id="rId378" xr:uid="{00000000-0004-0000-0500-00007A010000}"/>
    <hyperlink ref="J160" r:id="rId379" location="gid=0&amp;range=B1" xr:uid="{00000000-0004-0000-0500-00007B010000}"/>
    <hyperlink ref="L160" r:id="rId380" xr:uid="{00000000-0004-0000-0500-00007C010000}"/>
    <hyperlink ref="W160" r:id="rId381" xr:uid="{00000000-0004-0000-0500-00007D010000}"/>
    <hyperlink ref="J161" r:id="rId382" location="gid=0&amp;range=C1" xr:uid="{00000000-0004-0000-0500-00007E010000}"/>
    <hyperlink ref="L161" r:id="rId383" xr:uid="{00000000-0004-0000-0500-00007F010000}"/>
    <hyperlink ref="W161" r:id="rId384" xr:uid="{00000000-0004-0000-0500-000080010000}"/>
    <hyperlink ref="J162" r:id="rId385" location="gid=0&amp;range=C1" xr:uid="{00000000-0004-0000-0500-000081010000}"/>
    <hyperlink ref="L162" r:id="rId386" xr:uid="{00000000-0004-0000-0500-000082010000}"/>
    <hyperlink ref="W162" r:id="rId387" xr:uid="{00000000-0004-0000-0500-000083010000}"/>
    <hyperlink ref="J163" r:id="rId388" location="gid=1535806020" xr:uid="{00000000-0004-0000-0500-000084010000}"/>
    <hyperlink ref="K163" r:id="rId389" xr:uid="{00000000-0004-0000-0500-000085010000}"/>
    <hyperlink ref="L163" r:id="rId390" xr:uid="{00000000-0004-0000-0500-000086010000}"/>
    <hyperlink ref="W163" r:id="rId391" xr:uid="{00000000-0004-0000-0500-000087010000}"/>
    <hyperlink ref="J164" r:id="rId392" location="gid=887217737" xr:uid="{00000000-0004-0000-0500-000088010000}"/>
    <hyperlink ref="W164" r:id="rId393" xr:uid="{00000000-0004-0000-0500-000089010000}"/>
    <hyperlink ref="J165" r:id="rId394" xr:uid="{00000000-0004-0000-0500-00008A010000}"/>
    <hyperlink ref="L165" r:id="rId395" xr:uid="{00000000-0004-0000-0500-00008B010000}"/>
    <hyperlink ref="W165" r:id="rId396" xr:uid="{00000000-0004-0000-0500-00008C010000}"/>
    <hyperlink ref="J166" r:id="rId397" xr:uid="{00000000-0004-0000-0500-00008D010000}"/>
    <hyperlink ref="W166" r:id="rId398" xr:uid="{00000000-0004-0000-0500-00008E010000}"/>
    <hyperlink ref="J167" r:id="rId399" location="gid=0" xr:uid="{00000000-0004-0000-0500-00008F010000}"/>
    <hyperlink ref="L167" r:id="rId400" xr:uid="{00000000-0004-0000-0500-000090010000}"/>
    <hyperlink ref="W167" r:id="rId401" xr:uid="{00000000-0004-0000-0500-000091010000}"/>
    <hyperlink ref="J168" r:id="rId402" location="gid=0" xr:uid="{00000000-0004-0000-0500-000092010000}"/>
    <hyperlink ref="L168" r:id="rId403" xr:uid="{00000000-0004-0000-0500-000093010000}"/>
    <hyperlink ref="W168" r:id="rId404" xr:uid="{00000000-0004-0000-0500-000094010000}"/>
    <hyperlink ref="L169" r:id="rId405" xr:uid="{00000000-0004-0000-0500-000095010000}"/>
    <hyperlink ref="W169" r:id="rId406" xr:uid="{00000000-0004-0000-0500-000096010000}"/>
    <hyperlink ref="H170" r:id="rId407" location="gid=662345038" xr:uid="{00000000-0004-0000-0500-000097010000}"/>
    <hyperlink ref="J170" r:id="rId408" location="gid=689813779" xr:uid="{00000000-0004-0000-0500-000098010000}"/>
    <hyperlink ref="W170" r:id="rId409" xr:uid="{00000000-0004-0000-0500-000099010000}"/>
    <hyperlink ref="J171" r:id="rId410" location="gid=1773673233&amp;range=A2" xr:uid="{00000000-0004-0000-0500-00009A010000}"/>
    <hyperlink ref="K171" r:id="rId411" xr:uid="{00000000-0004-0000-0500-00009B010000}"/>
    <hyperlink ref="L171" r:id="rId412" xr:uid="{00000000-0004-0000-0500-00009C010000}"/>
    <hyperlink ref="W171" r:id="rId413" xr:uid="{00000000-0004-0000-0500-00009D010000}"/>
    <hyperlink ref="J172" r:id="rId414" location="gid=1773673233&amp;range=A2" xr:uid="{00000000-0004-0000-0500-00009E010000}"/>
    <hyperlink ref="K172" r:id="rId415" xr:uid="{00000000-0004-0000-0500-00009F010000}"/>
    <hyperlink ref="L172" r:id="rId416" xr:uid="{00000000-0004-0000-0500-0000A0010000}"/>
    <hyperlink ref="W172" r:id="rId417" xr:uid="{00000000-0004-0000-0500-0000A1010000}"/>
    <hyperlink ref="J173" r:id="rId418" location="gid=264214317" xr:uid="{00000000-0004-0000-0500-0000A2010000}"/>
    <hyperlink ref="K173" r:id="rId419" location="gid=264214317" xr:uid="{00000000-0004-0000-0500-0000A3010000}"/>
    <hyperlink ref="L173" r:id="rId420" location="gid=264214317" xr:uid="{00000000-0004-0000-0500-0000A4010000}"/>
    <hyperlink ref="W173" r:id="rId421" xr:uid="{00000000-0004-0000-0500-0000A5010000}"/>
    <hyperlink ref="J174" r:id="rId422" location="gid=1460264289" xr:uid="{00000000-0004-0000-0500-0000A6010000}"/>
    <hyperlink ref="K174" r:id="rId423" xr:uid="{00000000-0004-0000-0500-0000A7010000}"/>
    <hyperlink ref="L174" r:id="rId424" xr:uid="{00000000-0004-0000-0500-0000A8010000}"/>
    <hyperlink ref="W174" r:id="rId425" xr:uid="{00000000-0004-0000-0500-0000A9010000}"/>
    <hyperlink ref="J175" r:id="rId426" location="gid=1481340089" xr:uid="{00000000-0004-0000-0500-0000AA010000}"/>
    <hyperlink ref="W175" r:id="rId427" xr:uid="{00000000-0004-0000-0500-0000AB010000}"/>
    <hyperlink ref="J176" r:id="rId428" location="gid=1300745950" xr:uid="{00000000-0004-0000-0500-0000AC010000}"/>
    <hyperlink ref="W176" r:id="rId429" xr:uid="{00000000-0004-0000-0500-0000AD010000}"/>
    <hyperlink ref="J177" r:id="rId430" location="gid=0" xr:uid="{00000000-0004-0000-0500-0000AE010000}"/>
    <hyperlink ref="K177" r:id="rId431" xr:uid="{00000000-0004-0000-0500-0000AF010000}"/>
    <hyperlink ref="L177" r:id="rId432" xr:uid="{00000000-0004-0000-0500-0000B0010000}"/>
    <hyperlink ref="W177" r:id="rId433" xr:uid="{00000000-0004-0000-0500-0000B1010000}"/>
    <hyperlink ref="J178" r:id="rId434" location="gid=1670951307" xr:uid="{00000000-0004-0000-0500-0000B2010000}"/>
    <hyperlink ref="W178" r:id="rId435" xr:uid="{00000000-0004-0000-0500-0000B3010000}"/>
    <hyperlink ref="J179" r:id="rId436" location="gid=1033238192" xr:uid="{00000000-0004-0000-0500-0000B4010000}"/>
    <hyperlink ref="W179" r:id="rId437" xr:uid="{00000000-0004-0000-0500-0000B5010000}"/>
    <hyperlink ref="J180" r:id="rId438" location="gid=1460264289" xr:uid="{00000000-0004-0000-0500-0000B6010000}"/>
    <hyperlink ref="K180" r:id="rId439" xr:uid="{00000000-0004-0000-0500-0000B7010000}"/>
    <hyperlink ref="L180" r:id="rId440" xr:uid="{00000000-0004-0000-0500-0000B8010000}"/>
    <hyperlink ref="W180" r:id="rId441" xr:uid="{00000000-0004-0000-0500-0000B9010000}"/>
    <hyperlink ref="J181" r:id="rId442" location="gid=1481340089" xr:uid="{00000000-0004-0000-0500-0000BA010000}"/>
    <hyperlink ref="W181" r:id="rId443" xr:uid="{00000000-0004-0000-0500-0000BB010000}"/>
    <hyperlink ref="J182" r:id="rId444" location="gid=1773673233&amp;range=A2" xr:uid="{00000000-0004-0000-0500-0000BC010000}"/>
    <hyperlink ref="K182" r:id="rId445" xr:uid="{00000000-0004-0000-0500-0000BD010000}"/>
    <hyperlink ref="L182" r:id="rId446" xr:uid="{00000000-0004-0000-0500-0000BE010000}"/>
    <hyperlink ref="W182" r:id="rId447" xr:uid="{00000000-0004-0000-0500-0000BF010000}"/>
    <hyperlink ref="J183" r:id="rId448" location="gid=989130246" xr:uid="{00000000-0004-0000-0500-0000C0010000}"/>
    <hyperlink ref="W183" r:id="rId449" xr:uid="{00000000-0004-0000-0500-0000C1010000}"/>
    <hyperlink ref="J184" r:id="rId450" location="gid=887217737" xr:uid="{00000000-0004-0000-0500-0000C2010000}"/>
    <hyperlink ref="W184" r:id="rId451" xr:uid="{00000000-0004-0000-0500-0000C3010000}"/>
    <hyperlink ref="J185" r:id="rId452" location="gid=140450245" xr:uid="{00000000-0004-0000-0500-0000C4010000}"/>
    <hyperlink ref="L185" r:id="rId453" xr:uid="{00000000-0004-0000-0500-0000C5010000}"/>
    <hyperlink ref="W185" r:id="rId454" xr:uid="{00000000-0004-0000-0500-0000C6010000}"/>
    <hyperlink ref="J186" r:id="rId455" location="gid=140450245" xr:uid="{00000000-0004-0000-0500-0000C7010000}"/>
    <hyperlink ref="W186" r:id="rId456" xr:uid="{00000000-0004-0000-0500-0000C8010000}"/>
    <hyperlink ref="J187" r:id="rId457" location="gid=140450245" xr:uid="{00000000-0004-0000-0500-0000C9010000}"/>
    <hyperlink ref="W187" r:id="rId458" xr:uid="{00000000-0004-0000-0500-0000CA010000}"/>
    <hyperlink ref="J188" r:id="rId459" location="gid=1670951307" xr:uid="{00000000-0004-0000-0500-0000CB010000}"/>
    <hyperlink ref="L188" r:id="rId460" xr:uid="{00000000-0004-0000-0500-0000CC010000}"/>
    <hyperlink ref="W188" r:id="rId461" xr:uid="{00000000-0004-0000-0500-0000CD010000}"/>
    <hyperlink ref="J189" r:id="rId462" location="gid=1670951307" xr:uid="{00000000-0004-0000-0500-0000CE010000}"/>
    <hyperlink ref="W189" r:id="rId463" xr:uid="{00000000-0004-0000-0500-0000CF010000}"/>
    <hyperlink ref="J190" r:id="rId464" xr:uid="{00000000-0004-0000-0500-0000D0010000}"/>
    <hyperlink ref="W190" r:id="rId465" xr:uid="{00000000-0004-0000-0500-0000D1010000}"/>
    <hyperlink ref="J191" r:id="rId466" xr:uid="{00000000-0004-0000-0500-0000D2010000}"/>
    <hyperlink ref="W191" r:id="rId467" xr:uid="{00000000-0004-0000-0500-0000D3010000}"/>
    <hyperlink ref="J192" r:id="rId468" location="gid=1560921495&amp;range=A:A" xr:uid="{00000000-0004-0000-0500-0000D4010000}"/>
    <hyperlink ref="W192" r:id="rId469" xr:uid="{00000000-0004-0000-0500-0000D5010000}"/>
    <hyperlink ref="J193" r:id="rId470" location="gid=1462290969" xr:uid="{00000000-0004-0000-0500-0000D6010000}"/>
    <hyperlink ref="W193" r:id="rId471" xr:uid="{00000000-0004-0000-0500-0000D7010000}"/>
    <hyperlink ref="J194" r:id="rId472" location="gid=0" xr:uid="{00000000-0004-0000-0500-0000D8010000}"/>
    <hyperlink ref="O194" r:id="rId473" xr:uid="{00000000-0004-0000-0500-0000D9010000}"/>
    <hyperlink ref="W194" r:id="rId474" xr:uid="{00000000-0004-0000-0500-0000DA010000}"/>
    <hyperlink ref="J195" r:id="rId475" xr:uid="{00000000-0004-0000-0500-0000DB010000}"/>
    <hyperlink ref="L195" r:id="rId476" xr:uid="{00000000-0004-0000-0500-0000DC010000}"/>
    <hyperlink ref="W195" r:id="rId477" xr:uid="{00000000-0004-0000-0500-0000DD010000}"/>
    <hyperlink ref="J196" r:id="rId478" xr:uid="{00000000-0004-0000-0500-0000DE010000}"/>
    <hyperlink ref="L196" r:id="rId479" xr:uid="{00000000-0004-0000-0500-0000DF010000}"/>
    <hyperlink ref="W196" r:id="rId480" xr:uid="{00000000-0004-0000-0500-0000E0010000}"/>
    <hyperlink ref="J197" r:id="rId481" location="gid=756341924" xr:uid="{00000000-0004-0000-0500-0000E1010000}"/>
    <hyperlink ref="L197" r:id="rId482" xr:uid="{00000000-0004-0000-0500-0000E2010000}"/>
    <hyperlink ref="W197" r:id="rId483" xr:uid="{00000000-0004-0000-0500-0000E3010000}"/>
    <hyperlink ref="J198" r:id="rId484" location="gid=473737379" xr:uid="{00000000-0004-0000-0500-0000E4010000}"/>
    <hyperlink ref="L198" r:id="rId485" xr:uid="{00000000-0004-0000-0500-0000E5010000}"/>
    <hyperlink ref="W198" r:id="rId486" xr:uid="{00000000-0004-0000-0500-0000E6010000}"/>
    <hyperlink ref="J199" r:id="rId487" location="gid=539250362" xr:uid="{00000000-0004-0000-0500-0000E7010000}"/>
    <hyperlink ref="L199" r:id="rId488" xr:uid="{00000000-0004-0000-0500-0000E8010000}"/>
    <hyperlink ref="W199" r:id="rId489" xr:uid="{00000000-0004-0000-0500-0000E9010000}"/>
    <hyperlink ref="J200" r:id="rId490" xr:uid="{00000000-0004-0000-0500-0000EA010000}"/>
    <hyperlink ref="K200" r:id="rId491" xr:uid="{00000000-0004-0000-0500-0000EB010000}"/>
    <hyperlink ref="L200" r:id="rId492" xr:uid="{00000000-0004-0000-0500-0000EC010000}"/>
    <hyperlink ref="W200" r:id="rId493" xr:uid="{00000000-0004-0000-0500-0000ED010000}"/>
    <hyperlink ref="J201" r:id="rId494" location="gid=887217737" xr:uid="{00000000-0004-0000-0500-0000EE010000}"/>
    <hyperlink ref="W201" r:id="rId495" xr:uid="{00000000-0004-0000-0500-0000EF010000}"/>
    <hyperlink ref="J202" r:id="rId496" location="gid=887217737" xr:uid="{00000000-0004-0000-0500-0000F0010000}"/>
    <hyperlink ref="W202" r:id="rId497" xr:uid="{00000000-0004-0000-0500-0000F1010000}"/>
    <hyperlink ref="J203" r:id="rId498" location="gid=0" xr:uid="{00000000-0004-0000-0500-0000F2010000}"/>
    <hyperlink ref="W203" r:id="rId499" xr:uid="{00000000-0004-0000-0500-0000F3010000}"/>
    <hyperlink ref="J204" r:id="rId500" location="gid=1665461299" xr:uid="{00000000-0004-0000-0500-0000F4010000}"/>
    <hyperlink ref="W204" r:id="rId501" xr:uid="{00000000-0004-0000-0500-0000F5010000}"/>
    <hyperlink ref="J205" r:id="rId502" location="gid=1137451622" xr:uid="{00000000-0004-0000-0500-0000F6010000}"/>
    <hyperlink ref="W205" r:id="rId503" xr:uid="{00000000-0004-0000-0500-0000F7010000}"/>
    <hyperlink ref="J206" r:id="rId504" location="gid=1877503813" xr:uid="{00000000-0004-0000-0500-0000F8010000}"/>
    <hyperlink ref="W206" r:id="rId505" xr:uid="{00000000-0004-0000-0500-0000F9010000}"/>
    <hyperlink ref="J207" r:id="rId506" location="gid=1649206201" xr:uid="{00000000-0004-0000-0500-0000FA010000}"/>
    <hyperlink ref="W207" r:id="rId507" xr:uid="{00000000-0004-0000-0500-0000FB010000}"/>
    <hyperlink ref="J208" r:id="rId508" location="gid=1281614813" xr:uid="{00000000-0004-0000-0500-0000FC010000}"/>
    <hyperlink ref="W208" r:id="rId509" xr:uid="{00000000-0004-0000-0500-0000FD010000}"/>
    <hyperlink ref="J209" r:id="rId510" location="gid=1718452851" xr:uid="{00000000-0004-0000-0500-0000FE010000}"/>
    <hyperlink ref="W209" r:id="rId511" xr:uid="{00000000-0004-0000-0500-0000FF010000}"/>
    <hyperlink ref="J210" r:id="rId512" location="gid=505211701" xr:uid="{00000000-0004-0000-0500-000000020000}"/>
    <hyperlink ref="J211" r:id="rId513" location="gid=826533442&amp;range=B:B" xr:uid="{00000000-0004-0000-0500-000001020000}"/>
    <hyperlink ref="W211" r:id="rId514" xr:uid="{00000000-0004-0000-0500-000002020000}"/>
    <hyperlink ref="J212" r:id="rId515" location="gid=264214317" xr:uid="{00000000-0004-0000-0500-000003020000}"/>
    <hyperlink ref="K212" r:id="rId516" xr:uid="{00000000-0004-0000-0500-000004020000}"/>
    <hyperlink ref="L212" r:id="rId517" xr:uid="{00000000-0004-0000-0500-000005020000}"/>
    <hyperlink ref="W212" r:id="rId518" xr:uid="{00000000-0004-0000-0500-000006020000}"/>
    <hyperlink ref="J213" r:id="rId519" location="gid=264214317" xr:uid="{00000000-0004-0000-0500-000007020000}"/>
    <hyperlink ref="K213" r:id="rId520" xr:uid="{00000000-0004-0000-0500-000008020000}"/>
    <hyperlink ref="L213" r:id="rId521" xr:uid="{00000000-0004-0000-0500-000009020000}"/>
    <hyperlink ref="W213" r:id="rId522" xr:uid="{00000000-0004-0000-0500-00000A020000}"/>
    <hyperlink ref="J214" r:id="rId523" location="gid=1033238192" xr:uid="{00000000-0004-0000-0500-00000B020000}"/>
    <hyperlink ref="W214" r:id="rId524" xr:uid="{00000000-0004-0000-0500-00000C020000}"/>
    <hyperlink ref="J215" r:id="rId525" location="gid=1033238192" xr:uid="{00000000-0004-0000-0500-00000D020000}"/>
    <hyperlink ref="W215" r:id="rId526" xr:uid="{00000000-0004-0000-0500-00000E020000}"/>
    <hyperlink ref="J216" r:id="rId527" location="gid=1773673233&amp;range=A2" xr:uid="{00000000-0004-0000-0500-00000F020000}"/>
    <hyperlink ref="K216" r:id="rId528" xr:uid="{00000000-0004-0000-0500-000010020000}"/>
    <hyperlink ref="L216" r:id="rId529" xr:uid="{00000000-0004-0000-0500-000011020000}"/>
    <hyperlink ref="W216" r:id="rId530" xr:uid="{00000000-0004-0000-0500-000012020000}"/>
    <hyperlink ref="J217" r:id="rId531" location="gid=1773673233&amp;range=A2" xr:uid="{00000000-0004-0000-0500-000013020000}"/>
    <hyperlink ref="K217" r:id="rId532" xr:uid="{00000000-0004-0000-0500-000014020000}"/>
    <hyperlink ref="L217" r:id="rId533" xr:uid="{00000000-0004-0000-0500-000015020000}"/>
    <hyperlink ref="W217" r:id="rId534" xr:uid="{00000000-0004-0000-0500-000016020000}"/>
    <hyperlink ref="J218" r:id="rId535" location="gid=1773673233&amp;range=A2" xr:uid="{00000000-0004-0000-0500-000017020000}"/>
    <hyperlink ref="K218" r:id="rId536" xr:uid="{00000000-0004-0000-0500-000018020000}"/>
    <hyperlink ref="L218" r:id="rId537" xr:uid="{00000000-0004-0000-0500-000019020000}"/>
    <hyperlink ref="W218" r:id="rId538" xr:uid="{00000000-0004-0000-0500-00001A020000}"/>
    <hyperlink ref="J219" r:id="rId539" location="gid=989130246" xr:uid="{00000000-0004-0000-0500-00001B020000}"/>
    <hyperlink ref="L219" r:id="rId540" xr:uid="{00000000-0004-0000-0500-00001C020000}"/>
    <hyperlink ref="W219" r:id="rId541" xr:uid="{00000000-0004-0000-0500-00001D020000}"/>
    <hyperlink ref="J220" r:id="rId542" xr:uid="{00000000-0004-0000-0500-00001E020000}"/>
    <hyperlink ref="O220" r:id="rId543" xr:uid="{00000000-0004-0000-0500-00001F020000}"/>
    <hyperlink ref="W220" r:id="rId544" xr:uid="{00000000-0004-0000-0500-000020020000}"/>
    <hyperlink ref="J221" r:id="rId545" location="gid=1460264289" xr:uid="{00000000-0004-0000-0500-000021020000}"/>
    <hyperlink ref="K221" r:id="rId546" xr:uid="{00000000-0004-0000-0500-000022020000}"/>
    <hyperlink ref="L221" r:id="rId547" xr:uid="{00000000-0004-0000-0500-000023020000}"/>
    <hyperlink ref="W221" r:id="rId548" xr:uid="{00000000-0004-0000-0500-000024020000}"/>
    <hyperlink ref="J222" r:id="rId549" location="gid=1460264289" xr:uid="{00000000-0004-0000-0500-000025020000}"/>
    <hyperlink ref="K222" r:id="rId550" xr:uid="{00000000-0004-0000-0500-000026020000}"/>
    <hyperlink ref="L222" r:id="rId551" xr:uid="{00000000-0004-0000-0500-000027020000}"/>
    <hyperlink ref="W222" r:id="rId552" xr:uid="{00000000-0004-0000-0500-000028020000}"/>
    <hyperlink ref="J223" r:id="rId553" location="gid=1460264289" xr:uid="{00000000-0004-0000-0500-000029020000}"/>
    <hyperlink ref="K223" r:id="rId554" xr:uid="{00000000-0004-0000-0500-00002A020000}"/>
    <hyperlink ref="L223" r:id="rId555" xr:uid="{00000000-0004-0000-0500-00002B020000}"/>
    <hyperlink ref="W223" r:id="rId556" xr:uid="{00000000-0004-0000-0500-00002C020000}"/>
    <hyperlink ref="J224" r:id="rId557" location="gid=1481340089" xr:uid="{00000000-0004-0000-0500-00002D020000}"/>
    <hyperlink ref="K224" r:id="rId558" xr:uid="{00000000-0004-0000-0500-00002E020000}"/>
    <hyperlink ref="L224" r:id="rId559" xr:uid="{00000000-0004-0000-0500-00002F020000}"/>
    <hyperlink ref="J225" r:id="rId560" location="gid=1381600522" xr:uid="{00000000-0004-0000-0500-000030020000}"/>
    <hyperlink ref="W225" r:id="rId561" xr:uid="{00000000-0004-0000-0500-000031020000}"/>
    <hyperlink ref="J226" r:id="rId562" location="gid=887217737" xr:uid="{00000000-0004-0000-0500-000032020000}"/>
    <hyperlink ref="W226" r:id="rId563" xr:uid="{00000000-0004-0000-0500-000033020000}"/>
    <hyperlink ref="J227" r:id="rId564" location="gid=37557742" xr:uid="{00000000-0004-0000-0500-000034020000}"/>
    <hyperlink ref="W227" r:id="rId565" xr:uid="{00000000-0004-0000-0500-000035020000}"/>
    <hyperlink ref="J228" r:id="rId566" location="gid=37557742" xr:uid="{00000000-0004-0000-0500-000036020000}"/>
    <hyperlink ref="W228" r:id="rId567" xr:uid="{00000000-0004-0000-0500-000037020000}"/>
    <hyperlink ref="J229" r:id="rId568" location="gid=37557742" xr:uid="{00000000-0004-0000-0500-000038020000}"/>
    <hyperlink ref="W229" r:id="rId569" xr:uid="{00000000-0004-0000-0500-000039020000}"/>
    <hyperlink ref="J230" r:id="rId570" location="gid=37557742" xr:uid="{00000000-0004-0000-0500-00003A020000}"/>
    <hyperlink ref="W230" r:id="rId571" xr:uid="{00000000-0004-0000-0500-00003B020000}"/>
    <hyperlink ref="J231" r:id="rId572" location="gid=37557742" xr:uid="{00000000-0004-0000-0500-00003C020000}"/>
    <hyperlink ref="W231" r:id="rId573" xr:uid="{00000000-0004-0000-0500-00003D020000}"/>
    <hyperlink ref="J232" r:id="rId574" location="gid=826533442&amp;range=B:B" xr:uid="{00000000-0004-0000-0500-00003E020000}"/>
    <hyperlink ref="W232" r:id="rId575" xr:uid="{00000000-0004-0000-0500-00003F020000}"/>
    <hyperlink ref="J233" r:id="rId576" location="gid=1560921495&amp;range=A:A" xr:uid="{00000000-0004-0000-0500-000040020000}"/>
    <hyperlink ref="W233" r:id="rId577" xr:uid="{00000000-0004-0000-0500-000041020000}"/>
    <hyperlink ref="J234" r:id="rId578" location="gid=1560921495&amp;range=A:A" xr:uid="{00000000-0004-0000-0500-000042020000}"/>
    <hyperlink ref="W234" r:id="rId579" xr:uid="{00000000-0004-0000-0500-000043020000}"/>
    <hyperlink ref="J235" r:id="rId580" location="gid=1560921495&amp;range=A:A" xr:uid="{00000000-0004-0000-0500-000044020000}"/>
    <hyperlink ref="W235" r:id="rId581" xr:uid="{00000000-0004-0000-0500-000045020000}"/>
    <hyperlink ref="J236" r:id="rId582" location="gid=1071137447" xr:uid="{00000000-0004-0000-0500-000046020000}"/>
    <hyperlink ref="W236" r:id="rId583" xr:uid="{00000000-0004-0000-0500-000047020000}"/>
    <hyperlink ref="J237" r:id="rId584" location="gid=0" xr:uid="{00000000-0004-0000-0500-000048020000}"/>
    <hyperlink ref="W237" r:id="rId585" xr:uid="{00000000-0004-0000-0500-000049020000}"/>
    <hyperlink ref="J238" r:id="rId586" location="gid=0" xr:uid="{00000000-0004-0000-0500-00004A020000}"/>
    <hyperlink ref="L238" r:id="rId587" xr:uid="{00000000-0004-0000-0500-00004B020000}"/>
    <hyperlink ref="W238" r:id="rId588" xr:uid="{00000000-0004-0000-0500-00004C020000}"/>
    <hyperlink ref="J239" r:id="rId589" location="gid=0" xr:uid="{00000000-0004-0000-0500-00004D020000}"/>
    <hyperlink ref="L239" r:id="rId590" xr:uid="{00000000-0004-0000-0500-00004E020000}"/>
    <hyperlink ref="W239" r:id="rId591" xr:uid="{00000000-0004-0000-0500-00004F020000}"/>
    <hyperlink ref="H240" r:id="rId592" location="gid=662345038" xr:uid="{00000000-0004-0000-0500-000050020000}"/>
    <hyperlink ref="J240" r:id="rId593" location="gid=689813779" xr:uid="{00000000-0004-0000-0500-000051020000}"/>
    <hyperlink ref="O240" r:id="rId594" xr:uid="{00000000-0004-0000-0500-000052020000}"/>
    <hyperlink ref="W240" r:id="rId595" xr:uid="{00000000-0004-0000-0500-000053020000}"/>
    <hyperlink ref="J241" r:id="rId596" xr:uid="{00000000-0004-0000-0500-000054020000}"/>
    <hyperlink ref="L241" r:id="rId597" xr:uid="{00000000-0004-0000-0500-000055020000}"/>
    <hyperlink ref="M241" r:id="rId598" xr:uid="{00000000-0004-0000-0500-000056020000}"/>
    <hyperlink ref="W241" r:id="rId599" xr:uid="{00000000-0004-0000-0500-000057020000}"/>
    <hyperlink ref="J242" r:id="rId600" location="gid=1071137447" xr:uid="{00000000-0004-0000-0500-000058020000}"/>
    <hyperlink ref="W242" r:id="rId601" xr:uid="{00000000-0004-0000-0500-000059020000}"/>
    <hyperlink ref="J243" r:id="rId602" location="gid=1710587471" xr:uid="{00000000-0004-0000-0500-00005A020000}"/>
    <hyperlink ref="W243" r:id="rId603" xr:uid="{00000000-0004-0000-0500-00005B020000}"/>
    <hyperlink ref="J244" r:id="rId604" location="gid=1071137447" xr:uid="{00000000-0004-0000-0500-00005C020000}"/>
    <hyperlink ref="W244" r:id="rId605" xr:uid="{00000000-0004-0000-0500-00005D020000}"/>
    <hyperlink ref="W245" r:id="rId606" xr:uid="{00000000-0004-0000-0500-00005E020000}"/>
    <hyperlink ref="X245" r:id="rId607" xr:uid="{00000000-0004-0000-0500-00005F020000}"/>
    <hyperlink ref="J246" r:id="rId608" xr:uid="{00000000-0004-0000-0500-000060020000}"/>
    <hyperlink ref="L246" r:id="rId609" xr:uid="{00000000-0004-0000-0500-000061020000}"/>
    <hyperlink ref="W246" r:id="rId610" xr:uid="{00000000-0004-0000-0500-000062020000}"/>
    <hyperlink ref="J247" r:id="rId611" location="gid=0&amp;range=A:A" xr:uid="{00000000-0004-0000-0500-000063020000}"/>
    <hyperlink ref="W247" r:id="rId612" xr:uid="{00000000-0004-0000-0500-000064020000}"/>
    <hyperlink ref="J248" r:id="rId613" location="gid=0&amp;range=A:A" xr:uid="{00000000-0004-0000-0500-000065020000}"/>
    <hyperlink ref="W248" r:id="rId614" xr:uid="{00000000-0004-0000-0500-000066020000}"/>
    <hyperlink ref="J249" r:id="rId615" location="gid=826533442" xr:uid="{00000000-0004-0000-0500-000067020000}"/>
    <hyperlink ref="W249" r:id="rId616" xr:uid="{00000000-0004-0000-0500-000068020000}"/>
    <hyperlink ref="J250" r:id="rId617" location="gid=0" xr:uid="{00000000-0004-0000-0500-000069020000}"/>
    <hyperlink ref="W250" r:id="rId618" xr:uid="{00000000-0004-0000-0500-00006A020000}"/>
    <hyperlink ref="J251" r:id="rId619" location="gid=1877503813" xr:uid="{00000000-0004-0000-0500-00006B020000}"/>
    <hyperlink ref="W251" r:id="rId620" xr:uid="{00000000-0004-0000-0500-00006C020000}"/>
    <hyperlink ref="J252" r:id="rId621" location="gid=1546187897" xr:uid="{00000000-0004-0000-0500-00006D020000}"/>
    <hyperlink ref="W252" r:id="rId622" xr:uid="{00000000-0004-0000-0500-00006E020000}"/>
    <hyperlink ref="W253" r:id="rId623" xr:uid="{00000000-0004-0000-0500-00006F020000}"/>
    <hyperlink ref="X253" r:id="rId624" xr:uid="{00000000-0004-0000-0500-000070020000}"/>
    <hyperlink ref="W254" r:id="rId625" xr:uid="{00000000-0004-0000-0500-000071020000}"/>
    <hyperlink ref="X254" r:id="rId626" xr:uid="{00000000-0004-0000-0500-000072020000}"/>
    <hyperlink ref="W255" r:id="rId627" xr:uid="{00000000-0004-0000-0500-000073020000}"/>
    <hyperlink ref="X255" r:id="rId628" xr:uid="{00000000-0004-0000-0500-000074020000}"/>
    <hyperlink ref="W256" r:id="rId629" xr:uid="{00000000-0004-0000-0500-000075020000}"/>
    <hyperlink ref="X256" r:id="rId630" xr:uid="{00000000-0004-0000-0500-000076020000}"/>
    <hyperlink ref="W257" r:id="rId631" xr:uid="{00000000-0004-0000-0500-000077020000}"/>
    <hyperlink ref="X257" r:id="rId632" xr:uid="{00000000-0004-0000-0500-000078020000}"/>
    <hyperlink ref="W258" r:id="rId633" xr:uid="{00000000-0004-0000-0500-000079020000}"/>
    <hyperlink ref="X258" r:id="rId634" xr:uid="{00000000-0004-0000-0500-00007A020000}"/>
    <hyperlink ref="W259" r:id="rId635" xr:uid="{00000000-0004-0000-0500-00007B020000}"/>
    <hyperlink ref="X259" r:id="rId636" xr:uid="{00000000-0004-0000-0500-00007C020000}"/>
    <hyperlink ref="W260" r:id="rId637" xr:uid="{00000000-0004-0000-0500-00007D020000}"/>
    <hyperlink ref="X260" r:id="rId638" xr:uid="{00000000-0004-0000-0500-00007E020000}"/>
    <hyperlink ref="W261" r:id="rId639" xr:uid="{00000000-0004-0000-0500-00007F020000}"/>
    <hyperlink ref="X261" r:id="rId640" xr:uid="{00000000-0004-0000-0500-000080020000}"/>
    <hyperlink ref="W262" r:id="rId641" xr:uid="{00000000-0004-0000-0500-000081020000}"/>
    <hyperlink ref="X262" r:id="rId642" xr:uid="{00000000-0004-0000-0500-000082020000}"/>
    <hyperlink ref="W263" r:id="rId643" xr:uid="{00000000-0004-0000-0500-000083020000}"/>
    <hyperlink ref="X263" r:id="rId644" xr:uid="{00000000-0004-0000-0500-000084020000}"/>
    <hyperlink ref="W264" r:id="rId645" xr:uid="{00000000-0004-0000-0500-000085020000}"/>
    <hyperlink ref="X264" r:id="rId646" xr:uid="{00000000-0004-0000-0500-000086020000}"/>
    <hyperlink ref="W265" r:id="rId647" xr:uid="{00000000-0004-0000-0500-000087020000}"/>
    <hyperlink ref="X265" r:id="rId648" xr:uid="{00000000-0004-0000-0500-000088020000}"/>
    <hyperlink ref="W266" r:id="rId649" xr:uid="{00000000-0004-0000-0500-000089020000}"/>
    <hyperlink ref="X266" r:id="rId650" xr:uid="{00000000-0004-0000-0500-00008A020000}"/>
    <hyperlink ref="J267" r:id="rId651" location="gid=1773673233&amp;range=A2" xr:uid="{00000000-0004-0000-0500-00008B020000}"/>
    <hyperlink ref="K267" r:id="rId652" xr:uid="{00000000-0004-0000-0500-00008C020000}"/>
    <hyperlink ref="L267" r:id="rId653" xr:uid="{00000000-0004-0000-0500-00008D020000}"/>
    <hyperlink ref="W267" r:id="rId654" xr:uid="{00000000-0004-0000-0500-00008E020000}"/>
    <hyperlink ref="J268" r:id="rId655" location="gid=1773673233&amp;range=A2" xr:uid="{00000000-0004-0000-0500-00008F020000}"/>
    <hyperlink ref="K268" r:id="rId656" xr:uid="{00000000-0004-0000-0500-000090020000}"/>
    <hyperlink ref="L268" r:id="rId657" xr:uid="{00000000-0004-0000-0500-000091020000}"/>
    <hyperlink ref="W268" r:id="rId658" xr:uid="{00000000-0004-0000-0500-000092020000}"/>
    <hyperlink ref="J269" r:id="rId659" location="gid=264214317" xr:uid="{00000000-0004-0000-0500-000093020000}"/>
    <hyperlink ref="K269" r:id="rId660" location="gid=264214317" xr:uid="{00000000-0004-0000-0500-000094020000}"/>
    <hyperlink ref="L269" r:id="rId661" location="gid=264214317" xr:uid="{00000000-0004-0000-0500-000095020000}"/>
    <hyperlink ref="W269" r:id="rId662" xr:uid="{00000000-0004-0000-0500-000096020000}"/>
    <hyperlink ref="J270" r:id="rId663" location="gid=1460264289" xr:uid="{00000000-0004-0000-0500-000097020000}"/>
    <hyperlink ref="K270" r:id="rId664" xr:uid="{00000000-0004-0000-0500-000098020000}"/>
    <hyperlink ref="L270" r:id="rId665" xr:uid="{00000000-0004-0000-0500-000099020000}"/>
    <hyperlink ref="W270" r:id="rId666" xr:uid="{00000000-0004-0000-0500-00009A020000}"/>
    <hyperlink ref="J271" r:id="rId667" location="gid=1481340089" xr:uid="{00000000-0004-0000-0500-00009B020000}"/>
    <hyperlink ref="K271" r:id="rId668" xr:uid="{00000000-0004-0000-0500-00009C020000}"/>
    <hyperlink ref="L271" r:id="rId669" xr:uid="{00000000-0004-0000-0500-00009D020000}"/>
    <hyperlink ref="W271" r:id="rId670" xr:uid="{00000000-0004-0000-0500-00009E020000}"/>
    <hyperlink ref="J272" r:id="rId671" location="gid=1460264289" xr:uid="{00000000-0004-0000-0500-00009F020000}"/>
    <hyperlink ref="K272" r:id="rId672" xr:uid="{00000000-0004-0000-0500-0000A0020000}"/>
    <hyperlink ref="L272" r:id="rId673" xr:uid="{00000000-0004-0000-0500-0000A1020000}"/>
    <hyperlink ref="W272" r:id="rId674" xr:uid="{00000000-0004-0000-0500-0000A2020000}"/>
    <hyperlink ref="J273" r:id="rId675" location="gid=1300745950" xr:uid="{00000000-0004-0000-0500-0000A3020000}"/>
    <hyperlink ref="W273" r:id="rId676" xr:uid="{00000000-0004-0000-0500-0000A4020000}"/>
    <hyperlink ref="J274" r:id="rId677" location="gid=1033238192" xr:uid="{00000000-0004-0000-0500-0000A5020000}"/>
    <hyperlink ref="W274" r:id="rId678" xr:uid="{00000000-0004-0000-0500-0000A6020000}"/>
    <hyperlink ref="J275" r:id="rId679" location="gid=0" xr:uid="{00000000-0004-0000-0500-0000A7020000}"/>
    <hyperlink ref="K275" r:id="rId680" xr:uid="{00000000-0004-0000-0500-0000A8020000}"/>
    <hyperlink ref="L275" r:id="rId681" xr:uid="{00000000-0004-0000-0500-0000A9020000}"/>
    <hyperlink ref="W275" r:id="rId682" xr:uid="{00000000-0004-0000-0500-0000AA020000}"/>
    <hyperlink ref="J276" r:id="rId683" location="gid=1670951307" xr:uid="{00000000-0004-0000-0500-0000AB020000}"/>
    <hyperlink ref="W276" r:id="rId684" xr:uid="{00000000-0004-0000-0500-0000AC020000}"/>
    <hyperlink ref="J277" r:id="rId685" location="gid=1773673233&amp;range=A2" xr:uid="{00000000-0004-0000-0500-0000AD020000}"/>
    <hyperlink ref="K277" r:id="rId686" xr:uid="{00000000-0004-0000-0500-0000AE020000}"/>
    <hyperlink ref="L277" r:id="rId687" xr:uid="{00000000-0004-0000-0500-0000AF020000}"/>
    <hyperlink ref="W277" r:id="rId688" xr:uid="{00000000-0004-0000-0500-0000B0020000}"/>
    <hyperlink ref="J278" r:id="rId689" location="gid=0" xr:uid="{00000000-0004-0000-0500-0000B1020000}"/>
    <hyperlink ref="W278" r:id="rId690" xr:uid="{00000000-0004-0000-0500-0000B2020000}"/>
    <hyperlink ref="J279" r:id="rId691" location="gid=1877503813" xr:uid="{00000000-0004-0000-0500-0000B3020000}"/>
    <hyperlink ref="L279" r:id="rId692" xr:uid="{00000000-0004-0000-0500-0000B4020000}"/>
    <hyperlink ref="O279" r:id="rId693" xr:uid="{00000000-0004-0000-0500-0000B5020000}"/>
    <hyperlink ref="W279" r:id="rId694" xr:uid="{00000000-0004-0000-0500-0000B6020000}"/>
    <hyperlink ref="J280" r:id="rId695" location="gid=1546187897" xr:uid="{00000000-0004-0000-0500-0000B7020000}"/>
    <hyperlink ref="O280" r:id="rId696" xr:uid="{00000000-0004-0000-0500-0000B8020000}"/>
    <hyperlink ref="W280" r:id="rId697" xr:uid="{00000000-0004-0000-0500-0000B9020000}"/>
    <hyperlink ref="J281" r:id="rId698" location="gid=0" xr:uid="{00000000-0004-0000-0500-0000BA020000}"/>
    <hyperlink ref="L281" r:id="rId699" xr:uid="{00000000-0004-0000-0500-0000BB020000}"/>
    <hyperlink ref="O281" r:id="rId700" xr:uid="{00000000-0004-0000-0500-0000BC020000}"/>
    <hyperlink ref="W281" r:id="rId701" xr:uid="{00000000-0004-0000-0500-0000BD020000}"/>
    <hyperlink ref="J282" r:id="rId702" location="gid=807383617" xr:uid="{00000000-0004-0000-0500-0000BE020000}"/>
    <hyperlink ref="W282" r:id="rId703" xr:uid="{00000000-0004-0000-0500-0000BF020000}"/>
    <hyperlink ref="J283" r:id="rId704" location="gid=807383617" xr:uid="{00000000-0004-0000-0500-0000C0020000}"/>
    <hyperlink ref="W283" r:id="rId705" xr:uid="{00000000-0004-0000-0500-0000C1020000}"/>
    <hyperlink ref="J284" r:id="rId706" location="gid=907500859&amp;range=1:998" xr:uid="{00000000-0004-0000-0500-0000C2020000}"/>
    <hyperlink ref="W284" r:id="rId707" xr:uid="{00000000-0004-0000-0500-0000C3020000}"/>
    <hyperlink ref="J285" r:id="rId708" location="gid=1560921495&amp;range=A:A" xr:uid="{00000000-0004-0000-0500-0000C4020000}"/>
    <hyperlink ref="W285" r:id="rId709" xr:uid="{00000000-0004-0000-0500-0000C5020000}"/>
    <hyperlink ref="J286" r:id="rId710" xr:uid="{00000000-0004-0000-0500-0000C6020000}"/>
    <hyperlink ref="W286" r:id="rId711" xr:uid="{00000000-0004-0000-0500-0000C7020000}"/>
    <hyperlink ref="J287" r:id="rId712" xr:uid="{00000000-0004-0000-0500-0000C8020000}"/>
    <hyperlink ref="W287" r:id="rId713" xr:uid="{00000000-0004-0000-0500-0000C9020000}"/>
    <hyperlink ref="J288" r:id="rId714" xr:uid="{00000000-0004-0000-0500-0000CA020000}"/>
    <hyperlink ref="W288" r:id="rId715" xr:uid="{00000000-0004-0000-0500-0000CB020000}"/>
    <hyperlink ref="J289" r:id="rId716" xr:uid="{00000000-0004-0000-0500-0000CC020000}"/>
    <hyperlink ref="W289" r:id="rId717" xr:uid="{00000000-0004-0000-0500-0000CD020000}"/>
    <hyperlink ref="J290" r:id="rId718" location="gid=0" xr:uid="{00000000-0004-0000-0500-0000CE020000}"/>
    <hyperlink ref="W290" r:id="rId719" xr:uid="{00000000-0004-0000-0500-0000CF020000}"/>
    <hyperlink ref="J291" r:id="rId720" xr:uid="{00000000-0004-0000-0500-0000D0020000}"/>
    <hyperlink ref="L291" r:id="rId721" xr:uid="{00000000-0004-0000-0500-0000D1020000}"/>
    <hyperlink ref="W291" r:id="rId722" xr:uid="{00000000-0004-0000-0500-0000D2020000}"/>
    <hyperlink ref="K292" r:id="rId723" location="slide=id.p1" xr:uid="{00000000-0004-0000-0500-0000D3020000}"/>
    <hyperlink ref="Q292" r:id="rId724" location="gid=753169674&amp;range=2:15" xr:uid="{00000000-0004-0000-0500-0000D4020000}"/>
    <hyperlink ref="R292" r:id="rId725" location="gid=753169674&amp;range=2:15" xr:uid="{00000000-0004-0000-0500-0000D5020000}"/>
    <hyperlink ref="S292" r:id="rId726" location="gid=753169674&amp;range=2:15" xr:uid="{00000000-0004-0000-0500-0000D6020000}"/>
    <hyperlink ref="T292" r:id="rId727" location="gid=753169674&amp;range=2:15" xr:uid="{00000000-0004-0000-0500-0000D7020000}"/>
    <hyperlink ref="W292" r:id="rId728" xr:uid="{00000000-0004-0000-0500-0000D8020000}"/>
    <hyperlink ref="J293" r:id="rId729" xr:uid="{00000000-0004-0000-0500-0000D9020000}"/>
    <hyperlink ref="W293" r:id="rId730" xr:uid="{00000000-0004-0000-0500-0000DA020000}"/>
    <hyperlink ref="J294" r:id="rId731" xr:uid="{00000000-0004-0000-0500-0000DB020000}"/>
    <hyperlink ref="W294" r:id="rId732" xr:uid="{00000000-0004-0000-0500-0000DC020000}"/>
    <hyperlink ref="J295" r:id="rId733" location="gid=67427&amp;range=A:A" xr:uid="{00000000-0004-0000-0500-0000DD020000}"/>
    <hyperlink ref="W295" r:id="rId734" xr:uid="{00000000-0004-0000-0500-0000DE020000}"/>
    <hyperlink ref="J296" r:id="rId735" location="gid=67427&amp;range=A:A" xr:uid="{00000000-0004-0000-0500-0000DF020000}"/>
    <hyperlink ref="W296" r:id="rId736" xr:uid="{00000000-0004-0000-0500-0000E0020000}"/>
    <hyperlink ref="J297" r:id="rId737" location="gid=67427&amp;range=A:A" xr:uid="{00000000-0004-0000-0500-0000E1020000}"/>
    <hyperlink ref="W297" r:id="rId738" xr:uid="{00000000-0004-0000-0500-0000E2020000}"/>
    <hyperlink ref="J298" r:id="rId739" location="gid=67427&amp;range=A:A" xr:uid="{00000000-0004-0000-0500-0000E3020000}"/>
    <hyperlink ref="W298" r:id="rId740" xr:uid="{00000000-0004-0000-0500-0000E4020000}"/>
    <hyperlink ref="J299" r:id="rId741" location="gid=67427&amp;range=A:A" xr:uid="{00000000-0004-0000-0500-0000E5020000}"/>
    <hyperlink ref="W299" r:id="rId742" xr:uid="{00000000-0004-0000-0500-0000E6020000}"/>
    <hyperlink ref="J300" r:id="rId743" location="gid=0&amp;range=A:A" xr:uid="{00000000-0004-0000-0500-0000E7020000}"/>
    <hyperlink ref="W300" r:id="rId744" xr:uid="{00000000-0004-0000-0500-0000E8020000}"/>
    <hyperlink ref="J301" r:id="rId745" location="gid=1513785312&amp;range=B:B" xr:uid="{00000000-0004-0000-0500-0000E9020000}"/>
    <hyperlink ref="W301" r:id="rId746" xr:uid="{00000000-0004-0000-0500-0000EA020000}"/>
    <hyperlink ref="J302" r:id="rId747" location="gid=1513785312&amp;range=B:B" xr:uid="{00000000-0004-0000-0500-0000EB020000}"/>
    <hyperlink ref="W302" r:id="rId748" xr:uid="{00000000-0004-0000-0500-0000EC020000}"/>
    <hyperlink ref="J303" r:id="rId749" location="gid=826533442&amp;range=B2:B23" xr:uid="{00000000-0004-0000-0500-0000ED020000}"/>
    <hyperlink ref="W303" r:id="rId750" xr:uid="{00000000-0004-0000-0500-0000EE020000}"/>
    <hyperlink ref="J304" r:id="rId751" location="gid=0&amp;range=A:A" xr:uid="{00000000-0004-0000-0500-0000EF020000}"/>
    <hyperlink ref="W304" r:id="rId752" xr:uid="{00000000-0004-0000-0500-0000F0020000}"/>
    <hyperlink ref="J305" r:id="rId753" location="gid=0&amp;range=A:A" xr:uid="{00000000-0004-0000-0500-0000F1020000}"/>
    <hyperlink ref="W305" r:id="rId754" xr:uid="{00000000-0004-0000-0500-0000F2020000}"/>
    <hyperlink ref="J306" r:id="rId755" location="gid=1513785312&amp;range=B:B" xr:uid="{00000000-0004-0000-0500-0000F3020000}"/>
    <hyperlink ref="W306" r:id="rId756" xr:uid="{00000000-0004-0000-0500-0000F4020000}"/>
    <hyperlink ref="J307" r:id="rId757" location="gid=67427&amp;range=A:A" xr:uid="{00000000-0004-0000-0500-0000F5020000}"/>
    <hyperlink ref="W307" r:id="rId758" xr:uid="{00000000-0004-0000-0500-0000F6020000}"/>
    <hyperlink ref="J308" r:id="rId759" location="gid=0" xr:uid="{00000000-0004-0000-0500-0000F7020000}"/>
    <hyperlink ref="L308" r:id="rId760" xr:uid="{00000000-0004-0000-0500-0000F8020000}"/>
    <hyperlink ref="W308" r:id="rId761" xr:uid="{00000000-0004-0000-0500-0000F9020000}"/>
    <hyperlink ref="J309" r:id="rId762" location="gid=0" xr:uid="{00000000-0004-0000-0500-0000FA020000}"/>
    <hyperlink ref="W309" r:id="rId763" xr:uid="{00000000-0004-0000-0500-0000FB020000}"/>
    <hyperlink ref="J310" r:id="rId764" location="gid=0" xr:uid="{00000000-0004-0000-0500-0000FC020000}"/>
    <hyperlink ref="W310" r:id="rId765" xr:uid="{00000000-0004-0000-0500-0000FD020000}"/>
    <hyperlink ref="J311" r:id="rId766" location="gid=0" xr:uid="{00000000-0004-0000-0500-0000FE020000}"/>
    <hyperlink ref="L311" r:id="rId767" xr:uid="{00000000-0004-0000-0500-0000FF020000}"/>
    <hyperlink ref="M311" r:id="rId768" xr:uid="{00000000-0004-0000-0500-000000030000}"/>
    <hyperlink ref="W311" r:id="rId769" xr:uid="{00000000-0004-0000-0500-000001030000}"/>
    <hyperlink ref="J312" r:id="rId770" location="gid=0" xr:uid="{00000000-0004-0000-0500-000002030000}"/>
    <hyperlink ref="W312" r:id="rId771" xr:uid="{00000000-0004-0000-0500-000003030000}"/>
    <hyperlink ref="J313" r:id="rId772" location="gid=0" xr:uid="{00000000-0004-0000-0500-000004030000}"/>
    <hyperlink ref="W313" r:id="rId773" xr:uid="{00000000-0004-0000-0500-000005030000}"/>
    <hyperlink ref="J314" r:id="rId774" location="gid=2093629669" xr:uid="{00000000-0004-0000-0500-000006030000}"/>
    <hyperlink ref="L314" r:id="rId775" xr:uid="{00000000-0004-0000-0500-000007030000}"/>
    <hyperlink ref="W314" r:id="rId776" xr:uid="{00000000-0004-0000-0500-000008030000}"/>
    <hyperlink ref="J315" r:id="rId777" location="gid=1463714887" xr:uid="{00000000-0004-0000-0500-000009030000}"/>
    <hyperlink ref="W315" r:id="rId778" xr:uid="{00000000-0004-0000-0500-00000A030000}"/>
    <hyperlink ref="J316" r:id="rId779" location="gid=2093629669" xr:uid="{00000000-0004-0000-0500-00000B030000}"/>
    <hyperlink ref="W316" r:id="rId780" xr:uid="{00000000-0004-0000-0500-00000C030000}"/>
    <hyperlink ref="J317" r:id="rId781" location="gid=1463714887" xr:uid="{00000000-0004-0000-0500-00000D030000}"/>
    <hyperlink ref="W317" r:id="rId782" xr:uid="{00000000-0004-0000-0500-00000E030000}"/>
    <hyperlink ref="J318" r:id="rId783" location="gid=1593213333" xr:uid="{00000000-0004-0000-0500-00000F030000}"/>
    <hyperlink ref="L318" r:id="rId784" xr:uid="{00000000-0004-0000-0500-000010030000}"/>
    <hyperlink ref="W318" r:id="rId785" xr:uid="{00000000-0004-0000-0500-000011030000}"/>
    <hyperlink ref="J319" r:id="rId786" location="gid=1593213333" xr:uid="{00000000-0004-0000-0500-000012030000}"/>
    <hyperlink ref="L319" r:id="rId787" xr:uid="{00000000-0004-0000-0500-000013030000}"/>
    <hyperlink ref="W319" r:id="rId788" xr:uid="{00000000-0004-0000-0500-000014030000}"/>
    <hyperlink ref="J320" r:id="rId789" location="gid=1649206201" xr:uid="{00000000-0004-0000-0500-000015030000}"/>
    <hyperlink ref="W320" r:id="rId790" xr:uid="{00000000-0004-0000-0500-000016030000}"/>
    <hyperlink ref="J321" r:id="rId791" location="gid=1281614813" xr:uid="{00000000-0004-0000-0500-000017030000}"/>
    <hyperlink ref="W321" r:id="rId792" xr:uid="{00000000-0004-0000-0500-000018030000}"/>
    <hyperlink ref="J322" r:id="rId793" location="gid=505211701" xr:uid="{00000000-0004-0000-0500-000019030000}"/>
    <hyperlink ref="J323" r:id="rId794" location="gid=1718452851" xr:uid="{00000000-0004-0000-0500-00001A030000}"/>
    <hyperlink ref="W323" r:id="rId795" xr:uid="{00000000-0004-0000-0500-00001B030000}"/>
    <hyperlink ref="J324" r:id="rId796" location="gid=2146481338" xr:uid="{00000000-0004-0000-0500-00001C030000}"/>
    <hyperlink ref="O324" r:id="rId797" xr:uid="{00000000-0004-0000-0500-00001D030000}"/>
    <hyperlink ref="W324" r:id="rId798" xr:uid="{00000000-0004-0000-0500-00001E030000}"/>
    <hyperlink ref="J325" r:id="rId799" location="gid=1670951307" xr:uid="{00000000-0004-0000-0500-00001F030000}"/>
    <hyperlink ref="O325" r:id="rId800" xr:uid="{00000000-0004-0000-0500-000020030000}"/>
    <hyperlink ref="W325" r:id="rId801" xr:uid="{00000000-0004-0000-0500-000021030000}"/>
    <hyperlink ref="J326" r:id="rId802" location="gid=1670951307" xr:uid="{00000000-0004-0000-0500-000022030000}"/>
    <hyperlink ref="W326" r:id="rId803" xr:uid="{00000000-0004-0000-0500-000023030000}"/>
    <hyperlink ref="J327" r:id="rId804" location="gid=1670951307" xr:uid="{00000000-0004-0000-0500-000024030000}"/>
    <hyperlink ref="W327" r:id="rId805" xr:uid="{00000000-0004-0000-0500-000025030000}"/>
    <hyperlink ref="J328" r:id="rId806" location="gid=0" xr:uid="{00000000-0004-0000-0500-000026030000}"/>
    <hyperlink ref="W328" r:id="rId807" xr:uid="{00000000-0004-0000-0500-000027030000}"/>
    <hyperlink ref="J329" r:id="rId808" location="gid=0" xr:uid="{00000000-0004-0000-0500-000028030000}"/>
    <hyperlink ref="L329" r:id="rId809" xr:uid="{00000000-0004-0000-0500-000029030000}"/>
    <hyperlink ref="M329" r:id="rId810" xr:uid="{00000000-0004-0000-0500-00002A030000}"/>
    <hyperlink ref="O329" r:id="rId811" xr:uid="{00000000-0004-0000-0500-00002B030000}"/>
    <hyperlink ref="W329" r:id="rId812" xr:uid="{00000000-0004-0000-0500-00002C030000}"/>
    <hyperlink ref="J330" r:id="rId813" location="gid=0" xr:uid="{00000000-0004-0000-0500-00002D030000}"/>
    <hyperlink ref="W330" r:id="rId814" xr:uid="{00000000-0004-0000-0500-00002E030000}"/>
    <hyperlink ref="J331" r:id="rId815" xr:uid="{00000000-0004-0000-0500-00002F030000}"/>
    <hyperlink ref="L331" r:id="rId816" xr:uid="{00000000-0004-0000-0500-000030030000}"/>
    <hyperlink ref="M331" r:id="rId817" xr:uid="{00000000-0004-0000-0500-000031030000}"/>
    <hyperlink ref="W331" r:id="rId818" xr:uid="{00000000-0004-0000-0500-000032030000}"/>
    <hyperlink ref="J332" r:id="rId819" xr:uid="{00000000-0004-0000-0500-000033030000}"/>
    <hyperlink ref="L332" r:id="rId820" xr:uid="{00000000-0004-0000-0500-000034030000}"/>
    <hyperlink ref="W332" r:id="rId821" xr:uid="{00000000-0004-0000-0500-000035030000}"/>
    <hyperlink ref="J333" r:id="rId822" location="gid=300839605" xr:uid="{00000000-0004-0000-0500-000036030000}"/>
    <hyperlink ref="W333" r:id="rId823" xr:uid="{00000000-0004-0000-0500-000037030000}"/>
    <hyperlink ref="J334" r:id="rId824" location="gid=473737379" xr:uid="{00000000-0004-0000-0500-000038030000}"/>
    <hyperlink ref="L334" r:id="rId825" xr:uid="{00000000-0004-0000-0500-000039030000}"/>
    <hyperlink ref="W334" r:id="rId826" xr:uid="{00000000-0004-0000-0500-00003A030000}"/>
    <hyperlink ref="J335" r:id="rId827" xr:uid="{00000000-0004-0000-0500-00003B030000}"/>
    <hyperlink ref="L335" r:id="rId828" xr:uid="{00000000-0004-0000-0500-00003C030000}"/>
    <hyperlink ref="W335" r:id="rId829" xr:uid="{00000000-0004-0000-0500-00003D030000}"/>
    <hyperlink ref="J336" r:id="rId830" location="gid=0" xr:uid="{00000000-0004-0000-0500-00003E030000}"/>
    <hyperlink ref="L336" r:id="rId831" xr:uid="{00000000-0004-0000-0500-00003F030000}"/>
    <hyperlink ref="W336" r:id="rId832" xr:uid="{00000000-0004-0000-0500-000040030000}"/>
    <hyperlink ref="J337" r:id="rId833" location="gid=989130246" xr:uid="{00000000-0004-0000-0500-000041030000}"/>
    <hyperlink ref="W337" r:id="rId834" xr:uid="{00000000-0004-0000-0500-000042030000}"/>
    <hyperlink ref="J338" r:id="rId835" location="gid=989130246" xr:uid="{00000000-0004-0000-0500-000043030000}"/>
    <hyperlink ref="W338" r:id="rId836" xr:uid="{00000000-0004-0000-0500-000044030000}"/>
    <hyperlink ref="J339" r:id="rId837" location="gid=140450245" xr:uid="{00000000-0004-0000-0500-000045030000}"/>
    <hyperlink ref="O339" r:id="rId838" xr:uid="{00000000-0004-0000-0500-000046030000}"/>
    <hyperlink ref="W339" r:id="rId839" xr:uid="{00000000-0004-0000-0500-000047030000}"/>
    <hyperlink ref="J340" r:id="rId840" location="gid=140450245" xr:uid="{00000000-0004-0000-0500-000048030000}"/>
    <hyperlink ref="W340" r:id="rId841" xr:uid="{00000000-0004-0000-0500-000049030000}"/>
    <hyperlink ref="J341" r:id="rId842" location="gid=140450245" xr:uid="{00000000-0004-0000-0500-00004A030000}"/>
    <hyperlink ref="W341" r:id="rId843" xr:uid="{00000000-0004-0000-0500-00004B030000}"/>
    <hyperlink ref="K342" r:id="rId844" location="slide=id.gf2148db8b6_1_608" xr:uid="{00000000-0004-0000-0500-00004C030000}"/>
    <hyperlink ref="Q342" r:id="rId845" location="gid=43778728&amp;range=1:14" xr:uid="{00000000-0004-0000-0500-00004D030000}"/>
    <hyperlink ref="R342" r:id="rId846" location="gid=43778728&amp;range=1:14" xr:uid="{00000000-0004-0000-0500-00004E030000}"/>
    <hyperlink ref="S342" r:id="rId847" location="gid=43778728&amp;range=1:14" xr:uid="{00000000-0004-0000-0500-00004F030000}"/>
    <hyperlink ref="T342" r:id="rId848" location="gid=43778728&amp;range=1:14" xr:uid="{00000000-0004-0000-0500-000050030000}"/>
    <hyperlink ref="W342" r:id="rId849" xr:uid="{00000000-0004-0000-0500-000051030000}"/>
    <hyperlink ref="J343" r:id="rId850" location="gid=0&amp;range=B1" xr:uid="{00000000-0004-0000-0500-000052030000}"/>
    <hyperlink ref="L343" r:id="rId851" xr:uid="{00000000-0004-0000-0500-000053030000}"/>
    <hyperlink ref="O343" r:id="rId852" xr:uid="{00000000-0004-0000-0500-000054030000}"/>
    <hyperlink ref="W343" r:id="rId853" xr:uid="{00000000-0004-0000-0500-000055030000}"/>
    <hyperlink ref="J344" r:id="rId854" location="gid=0&amp;range=B1" xr:uid="{00000000-0004-0000-0500-000056030000}"/>
    <hyperlink ref="L344" r:id="rId855" xr:uid="{00000000-0004-0000-0500-000057030000}"/>
    <hyperlink ref="O344" r:id="rId856" xr:uid="{00000000-0004-0000-0500-000058030000}"/>
    <hyperlink ref="W344" r:id="rId857" xr:uid="{00000000-0004-0000-0500-000059030000}"/>
    <hyperlink ref="J345" r:id="rId858" location="gid=0&amp;range=B1" xr:uid="{00000000-0004-0000-0500-00005A030000}"/>
    <hyperlink ref="L345" r:id="rId859" xr:uid="{00000000-0004-0000-0500-00005B030000}"/>
    <hyperlink ref="O345" r:id="rId860" xr:uid="{00000000-0004-0000-0500-00005C030000}"/>
    <hyperlink ref="W345" r:id="rId861" xr:uid="{00000000-0004-0000-0500-00005D030000}"/>
    <hyperlink ref="J346" r:id="rId862" location="gid=1665461299" xr:uid="{00000000-0004-0000-0500-00005E030000}"/>
    <hyperlink ref="W346" r:id="rId863" xr:uid="{00000000-0004-0000-0500-00005F030000}"/>
    <hyperlink ref="J347" r:id="rId864" location="gid=0" xr:uid="{00000000-0004-0000-0500-000060030000}"/>
    <hyperlink ref="W347" r:id="rId865" xr:uid="{00000000-0004-0000-0500-000061030000}"/>
    <hyperlink ref="J348" r:id="rId866" location="gid=887217737" xr:uid="{00000000-0004-0000-0500-000062030000}"/>
    <hyperlink ref="W348" r:id="rId867" xr:uid="{00000000-0004-0000-0500-000063030000}"/>
    <hyperlink ref="J349" r:id="rId868" location="gid=887217737" xr:uid="{00000000-0004-0000-0500-000064030000}"/>
    <hyperlink ref="W349" r:id="rId869" xr:uid="{00000000-0004-0000-0500-000065030000}"/>
    <hyperlink ref="J350" r:id="rId870" location="gid=887217737" xr:uid="{00000000-0004-0000-0500-000066030000}"/>
    <hyperlink ref="W350" r:id="rId871" xr:uid="{00000000-0004-0000-0500-000067030000}"/>
    <hyperlink ref="J351" r:id="rId872" location="gid=1593213333" xr:uid="{00000000-0004-0000-0500-000068030000}"/>
    <hyperlink ref="W351" r:id="rId873" xr:uid="{00000000-0004-0000-0500-000069030000}"/>
    <hyperlink ref="J352" r:id="rId874" location="gid=1309456675" xr:uid="{00000000-0004-0000-0500-00006A030000}"/>
    <hyperlink ref="O352" r:id="rId875" xr:uid="{00000000-0004-0000-0500-00006B030000}"/>
    <hyperlink ref="W352" r:id="rId876" xr:uid="{00000000-0004-0000-0500-00006C030000}"/>
    <hyperlink ref="J353" r:id="rId877" location="gid=1877503813" xr:uid="{00000000-0004-0000-0500-00006D030000}"/>
    <hyperlink ref="W353" r:id="rId878" xr:uid="{00000000-0004-0000-0500-00006E030000}"/>
    <hyperlink ref="J354" r:id="rId879" location="gid=1137451622" xr:uid="{00000000-0004-0000-0500-00006F030000}"/>
    <hyperlink ref="W354" r:id="rId880" xr:uid="{00000000-0004-0000-0500-000070030000}"/>
    <hyperlink ref="J355" r:id="rId881" location="gid=0&amp;range=C1" xr:uid="{00000000-0004-0000-0500-000071030000}"/>
    <hyperlink ref="L355" r:id="rId882" xr:uid="{00000000-0004-0000-0500-000072030000}"/>
    <hyperlink ref="W355" r:id="rId883" xr:uid="{00000000-0004-0000-0500-000073030000}"/>
    <hyperlink ref="J356" r:id="rId884" location="gid=0&amp;range=C1" xr:uid="{00000000-0004-0000-0500-000074030000}"/>
    <hyperlink ref="L356" r:id="rId885" xr:uid="{00000000-0004-0000-0500-000075030000}"/>
    <hyperlink ref="O356" r:id="rId886" xr:uid="{00000000-0004-0000-0500-000076030000}"/>
    <hyperlink ref="W356" r:id="rId887" xr:uid="{00000000-0004-0000-0500-000077030000}"/>
    <hyperlink ref="J357" r:id="rId888" location="gid=0&amp;range=C1" xr:uid="{00000000-0004-0000-0500-000078030000}"/>
    <hyperlink ref="W357" r:id="rId889" xr:uid="{00000000-0004-0000-0500-000079030000}"/>
    <hyperlink ref="J358" r:id="rId890" location="gid=0&amp;range=C1" xr:uid="{00000000-0004-0000-0500-00007A030000}"/>
    <hyperlink ref="W358" r:id="rId891" xr:uid="{00000000-0004-0000-0500-00007B030000}"/>
    <hyperlink ref="J359" r:id="rId892" location="gid=37557742" xr:uid="{00000000-0004-0000-0500-00007C030000}"/>
    <hyperlink ref="W359" r:id="rId893" xr:uid="{00000000-0004-0000-0500-00007D030000}"/>
    <hyperlink ref="J360" r:id="rId894" location="gid=37557742" xr:uid="{00000000-0004-0000-0500-00007E030000}"/>
    <hyperlink ref="W360" r:id="rId895" xr:uid="{00000000-0004-0000-0500-00007F030000}"/>
    <hyperlink ref="J361" r:id="rId896" location="gid=0&amp;range=A:A" xr:uid="{00000000-0004-0000-0500-000080030000}"/>
    <hyperlink ref="W361" r:id="rId897" xr:uid="{00000000-0004-0000-0500-000081030000}"/>
    <hyperlink ref="J362" r:id="rId898" location="gid=1513785312&amp;range=B:B" xr:uid="{00000000-0004-0000-0500-000082030000}"/>
    <hyperlink ref="W362" r:id="rId899" xr:uid="{00000000-0004-0000-0500-000083030000}"/>
    <hyperlink ref="J363" r:id="rId900" location="gid=826533442&amp;range=B2:B23" xr:uid="{00000000-0004-0000-0500-000084030000}"/>
    <hyperlink ref="W363" r:id="rId901" xr:uid="{00000000-0004-0000-0500-000085030000}"/>
    <hyperlink ref="J364" r:id="rId902" location="gid=826533442&amp;range=B2:B23" xr:uid="{00000000-0004-0000-0500-000086030000}"/>
    <hyperlink ref="J365" r:id="rId903" location="gid=826533442&amp;range=B2:B23" xr:uid="{00000000-0004-0000-0500-000087030000}"/>
    <hyperlink ref="J366" r:id="rId904" location="gid=0" xr:uid="{00000000-0004-0000-0500-000088030000}"/>
    <hyperlink ref="K366" r:id="rId905" xr:uid="{00000000-0004-0000-0500-000089030000}"/>
    <hyperlink ref="L366" r:id="rId906" xr:uid="{00000000-0004-0000-0500-00008A030000}"/>
    <hyperlink ref="W366" r:id="rId907" xr:uid="{00000000-0004-0000-0500-00008B030000}"/>
    <hyperlink ref="J367" r:id="rId908" location="gid=264214317" xr:uid="{00000000-0004-0000-0500-00008C030000}"/>
    <hyperlink ref="K367" r:id="rId909" location="gid=264214317" xr:uid="{00000000-0004-0000-0500-00008D030000}"/>
    <hyperlink ref="L367" r:id="rId910" location="gid=264214317" xr:uid="{00000000-0004-0000-0500-00008E030000}"/>
    <hyperlink ref="W367" r:id="rId911" xr:uid="{00000000-0004-0000-0500-00008F030000}"/>
    <hyperlink ref="J368" r:id="rId912" location="gid=264214317" xr:uid="{00000000-0004-0000-0500-000090030000}"/>
    <hyperlink ref="K368" r:id="rId913" xr:uid="{00000000-0004-0000-0500-000091030000}"/>
    <hyperlink ref="L368" r:id="rId914" xr:uid="{00000000-0004-0000-0500-000092030000}"/>
    <hyperlink ref="W368" r:id="rId915" xr:uid="{00000000-0004-0000-0500-000093030000}"/>
    <hyperlink ref="J369" r:id="rId916" location="gid=1460264289" xr:uid="{00000000-0004-0000-0500-000094030000}"/>
    <hyperlink ref="K369" r:id="rId917" xr:uid="{00000000-0004-0000-0500-000095030000}"/>
    <hyperlink ref="L369" r:id="rId918" xr:uid="{00000000-0004-0000-0500-000096030000}"/>
    <hyperlink ref="W369" r:id="rId919" xr:uid="{00000000-0004-0000-0500-000097030000}"/>
    <hyperlink ref="J370" r:id="rId920" location="gid=1460264289" xr:uid="{00000000-0004-0000-0500-000098030000}"/>
    <hyperlink ref="K370" r:id="rId921" xr:uid="{00000000-0004-0000-0500-000099030000}"/>
    <hyperlink ref="L370" r:id="rId922" xr:uid="{00000000-0004-0000-0500-00009A030000}"/>
    <hyperlink ref="W370" r:id="rId923" xr:uid="{00000000-0004-0000-0500-00009B030000}"/>
    <hyperlink ref="J371" r:id="rId924" location="gid=1773673233&amp;range=A2" xr:uid="{00000000-0004-0000-0500-00009C030000}"/>
    <hyperlink ref="K371" r:id="rId925" xr:uid="{00000000-0004-0000-0500-00009D030000}"/>
    <hyperlink ref="L371" r:id="rId926" xr:uid="{00000000-0004-0000-0500-00009E030000}"/>
    <hyperlink ref="W371" r:id="rId927" xr:uid="{00000000-0004-0000-0500-00009F030000}"/>
    <hyperlink ref="J372" r:id="rId928" location="gid=1033238192" xr:uid="{00000000-0004-0000-0500-0000A0030000}"/>
    <hyperlink ref="W372" r:id="rId929" xr:uid="{00000000-0004-0000-0500-0000A1030000}"/>
    <hyperlink ref="J373" r:id="rId930" location="gid=1033238192" xr:uid="{00000000-0004-0000-0500-0000A2030000}"/>
    <hyperlink ref="W373" r:id="rId931" xr:uid="{00000000-0004-0000-0500-0000A3030000}"/>
    <hyperlink ref="J374" r:id="rId932" location="gid=0" xr:uid="{00000000-0004-0000-0500-0000A4030000}"/>
    <hyperlink ref="L374" r:id="rId933" xr:uid="{00000000-0004-0000-0500-0000A5030000}"/>
    <hyperlink ref="W374" r:id="rId934" xr:uid="{00000000-0004-0000-0500-0000A6030000}"/>
    <hyperlink ref="J375" r:id="rId935" location="gid=0" xr:uid="{00000000-0004-0000-0500-0000A7030000}"/>
    <hyperlink ref="L375" r:id="rId936" xr:uid="{00000000-0004-0000-0500-0000A8030000}"/>
    <hyperlink ref="W375" r:id="rId937" xr:uid="{00000000-0004-0000-0500-0000A9030000}"/>
    <hyperlink ref="J376" r:id="rId938" location="gid=0" xr:uid="{00000000-0004-0000-0500-0000AA030000}"/>
    <hyperlink ref="L376" r:id="rId939" xr:uid="{00000000-0004-0000-0500-0000AB030000}"/>
    <hyperlink ref="W376" r:id="rId940" xr:uid="{00000000-0004-0000-0500-0000AC030000}"/>
    <hyperlink ref="J377" r:id="rId941" xr:uid="{00000000-0004-0000-0500-0000AD030000}"/>
    <hyperlink ref="W377" r:id="rId942" xr:uid="{00000000-0004-0000-0500-0000AE030000}"/>
    <hyperlink ref="J378" r:id="rId943" location="gid=0" xr:uid="{00000000-0004-0000-0500-0000AF030000}"/>
    <hyperlink ref="W378" r:id="rId944" xr:uid="{00000000-0004-0000-0500-0000B0030000}"/>
    <hyperlink ref="J379" r:id="rId945" xr:uid="{00000000-0004-0000-0500-0000B1030000}"/>
    <hyperlink ref="L379" r:id="rId946" xr:uid="{00000000-0004-0000-0500-0000B2030000}"/>
    <hyperlink ref="W379" r:id="rId947" xr:uid="{00000000-0004-0000-0500-0000B3030000}"/>
    <hyperlink ref="J380" r:id="rId948" location="gid=1137451622" xr:uid="{00000000-0004-0000-0500-0000B4030000}"/>
    <hyperlink ref="W380" r:id="rId949" xr:uid="{00000000-0004-0000-0500-0000B5030000}"/>
    <hyperlink ref="H381" r:id="rId950" location="gid=848186078" xr:uid="{00000000-0004-0000-0500-0000B6030000}"/>
    <hyperlink ref="J381" r:id="rId951" location="gid=2000123599" xr:uid="{00000000-0004-0000-0500-0000B7030000}"/>
    <hyperlink ref="W381" r:id="rId952" xr:uid="{00000000-0004-0000-0500-0000B8030000}"/>
    <hyperlink ref="J382" r:id="rId953" xr:uid="{00000000-0004-0000-0500-0000B9030000}"/>
    <hyperlink ref="O382" r:id="rId954" xr:uid="{00000000-0004-0000-0500-0000BA030000}"/>
    <hyperlink ref="W382" r:id="rId955" xr:uid="{00000000-0004-0000-0500-0000BB030000}"/>
    <hyperlink ref="J383" r:id="rId956" xr:uid="{00000000-0004-0000-0500-0000BC030000}"/>
    <hyperlink ref="L383" r:id="rId957" xr:uid="{00000000-0004-0000-0500-0000BD030000}"/>
    <hyperlink ref="W383" r:id="rId958" xr:uid="{00000000-0004-0000-0500-0000BE030000}"/>
    <hyperlink ref="J384" r:id="rId959" xr:uid="{00000000-0004-0000-0500-0000BF030000}"/>
    <hyperlink ref="W384" r:id="rId960" xr:uid="{00000000-0004-0000-0500-0000C0030000}"/>
    <hyperlink ref="H385" r:id="rId961" location="gid=397644405" xr:uid="{00000000-0004-0000-0500-0000C1030000}"/>
    <hyperlink ref="J385" r:id="rId962" location="gid=0" xr:uid="{00000000-0004-0000-0500-0000C2030000}"/>
    <hyperlink ref="W385" r:id="rId963" xr:uid="{00000000-0004-0000-0500-0000C3030000}"/>
    <hyperlink ref="K386" r:id="rId964" location="slide=id.p1" xr:uid="{00000000-0004-0000-0500-0000C4030000}"/>
    <hyperlink ref="Q386" r:id="rId965" location="gid=293709000&amp;range=A6:J14" xr:uid="{00000000-0004-0000-0500-0000C5030000}"/>
    <hyperlink ref="R386" r:id="rId966" location="gid=293709000&amp;range=A6:J14" xr:uid="{00000000-0004-0000-0500-0000C6030000}"/>
    <hyperlink ref="S386" r:id="rId967" location="gid=293709000&amp;range=A6:J14" xr:uid="{00000000-0004-0000-0500-0000C7030000}"/>
    <hyperlink ref="T386" r:id="rId968" location="gid=293709000&amp;range=A6:J14" xr:uid="{00000000-0004-0000-0500-0000C8030000}"/>
    <hyperlink ref="W386" r:id="rId969" xr:uid="{00000000-0004-0000-0500-0000C9030000}"/>
    <hyperlink ref="K387" r:id="rId970" location="slide=id.p9" xr:uid="{00000000-0004-0000-0500-0000CA030000}"/>
    <hyperlink ref="Q387" r:id="rId971" location="gid=293709000&amp;range=H6:AE19" xr:uid="{00000000-0004-0000-0500-0000CB030000}"/>
    <hyperlink ref="R387" r:id="rId972" location="gid=293709000&amp;range=H6:AE19" xr:uid="{00000000-0004-0000-0500-0000CC030000}"/>
    <hyperlink ref="S387" r:id="rId973" location="gid=293709000&amp;range=H6:AE19" xr:uid="{00000000-0004-0000-0500-0000CD030000}"/>
    <hyperlink ref="T387" r:id="rId974" location="gid=293709000&amp;range=H6:AE19" xr:uid="{00000000-0004-0000-0500-0000CE030000}"/>
    <hyperlink ref="W387" r:id="rId975" xr:uid="{00000000-0004-0000-0500-0000CF030000}"/>
    <hyperlink ref="K388" r:id="rId976" location="slide=id.g33a6485c5f9_0_26" xr:uid="{00000000-0004-0000-0500-0000D0030000}"/>
    <hyperlink ref="Q388" r:id="rId977" location="gid=293709000&amp;range=11:11" xr:uid="{00000000-0004-0000-0500-0000D1030000}"/>
    <hyperlink ref="R388" r:id="rId978" location="gid=293709000&amp;range=11:11" xr:uid="{00000000-0004-0000-0500-0000D2030000}"/>
    <hyperlink ref="S388" r:id="rId979" location="gid=293709000&amp;range=11:11" xr:uid="{00000000-0004-0000-0500-0000D3030000}"/>
    <hyperlink ref="T388" r:id="rId980" location="gid=293709000&amp;range=11:11" xr:uid="{00000000-0004-0000-0500-0000D4030000}"/>
    <hyperlink ref="W388" r:id="rId981" xr:uid="{00000000-0004-0000-0500-0000D5030000}"/>
    <hyperlink ref="J389" r:id="rId982" location="gid=1381600522" xr:uid="{00000000-0004-0000-0500-0000D6030000}"/>
    <hyperlink ref="W389" r:id="rId983" xr:uid="{00000000-0004-0000-0500-0000D7030000}"/>
    <hyperlink ref="J390" r:id="rId984" location="gid=1381600522" xr:uid="{00000000-0004-0000-0500-0000D8030000}"/>
    <hyperlink ref="W390" r:id="rId985" xr:uid="{00000000-0004-0000-0500-0000D9030000}"/>
    <hyperlink ref="J391" r:id="rId986" xr:uid="{00000000-0004-0000-0500-0000DA030000}"/>
    <hyperlink ref="L391" r:id="rId987" xr:uid="{00000000-0004-0000-0500-0000DB030000}"/>
    <hyperlink ref="W391" r:id="rId988" xr:uid="{00000000-0004-0000-0500-0000DC030000}"/>
    <hyperlink ref="J392" r:id="rId989" xr:uid="{00000000-0004-0000-0500-0000DD030000}"/>
    <hyperlink ref="L392" r:id="rId990" xr:uid="{00000000-0004-0000-0500-0000DE030000}"/>
    <hyperlink ref="W392" r:id="rId991" xr:uid="{00000000-0004-0000-0500-0000DF030000}"/>
    <hyperlink ref="J393" r:id="rId992" location="gid=0" xr:uid="{00000000-0004-0000-0500-0000E0030000}"/>
    <hyperlink ref="W393" r:id="rId993" xr:uid="{00000000-0004-0000-0500-0000E1030000}"/>
    <hyperlink ref="J394" r:id="rId994" location="gid=547763884" xr:uid="{00000000-0004-0000-0500-0000E2030000}"/>
    <hyperlink ref="W394" r:id="rId995" xr:uid="{00000000-0004-0000-0500-0000E3030000}"/>
    <hyperlink ref="J395" r:id="rId996" location="gid=2125463911" xr:uid="{00000000-0004-0000-0500-0000E4030000}"/>
    <hyperlink ref="W395" r:id="rId997" xr:uid="{00000000-0004-0000-0500-0000E5030000}"/>
    <hyperlink ref="J396" r:id="rId998" location="gid=1387212057" xr:uid="{00000000-0004-0000-0500-0000E6030000}"/>
    <hyperlink ref="W396" r:id="rId999" xr:uid="{00000000-0004-0000-0500-0000E7030000}"/>
    <hyperlink ref="J397" r:id="rId1000" location="gid=1241618519" xr:uid="{00000000-0004-0000-0500-0000E8030000}"/>
    <hyperlink ref="W397" r:id="rId1001" xr:uid="{00000000-0004-0000-0500-0000E9030000}"/>
    <hyperlink ref="J398" r:id="rId1002" xr:uid="{00000000-0004-0000-0500-0000EA030000}"/>
    <hyperlink ref="L398" r:id="rId1003" xr:uid="{00000000-0004-0000-0500-0000EB030000}"/>
    <hyperlink ref="W398" r:id="rId1004" xr:uid="{00000000-0004-0000-0500-0000EC030000}"/>
    <hyperlink ref="W399" r:id="rId1005" xr:uid="{00000000-0004-0000-0500-0000ED030000}"/>
    <hyperlink ref="X399" r:id="rId1006" xr:uid="{00000000-0004-0000-0500-0000EE030000}"/>
    <hyperlink ref="W400" r:id="rId1007" xr:uid="{00000000-0004-0000-0500-0000EF030000}"/>
    <hyperlink ref="X400" r:id="rId1008" xr:uid="{00000000-0004-0000-0500-0000F0030000}"/>
    <hyperlink ref="W401" r:id="rId1009" xr:uid="{00000000-0004-0000-0500-0000F1030000}"/>
    <hyperlink ref="X401" r:id="rId1010" xr:uid="{00000000-0004-0000-0500-0000F2030000}"/>
    <hyperlink ref="W402" r:id="rId1011" xr:uid="{00000000-0004-0000-0500-0000F3030000}"/>
    <hyperlink ref="X402" r:id="rId1012" xr:uid="{00000000-0004-0000-0500-0000F4030000}"/>
    <hyperlink ref="W403" r:id="rId1013" xr:uid="{00000000-0004-0000-0500-0000F5030000}"/>
    <hyperlink ref="X403" r:id="rId1014" xr:uid="{00000000-0004-0000-0500-0000F6030000}"/>
    <hyperlink ref="W404" r:id="rId1015" xr:uid="{00000000-0004-0000-0500-0000F7030000}"/>
    <hyperlink ref="X404" r:id="rId1016" xr:uid="{00000000-0004-0000-0500-0000F8030000}"/>
    <hyperlink ref="W405" r:id="rId1017" xr:uid="{00000000-0004-0000-0500-0000F9030000}"/>
    <hyperlink ref="X405" r:id="rId1018" xr:uid="{00000000-0004-0000-0500-0000FA030000}"/>
    <hyperlink ref="W406" r:id="rId1019" xr:uid="{00000000-0004-0000-0500-0000FB030000}"/>
    <hyperlink ref="X406" r:id="rId1020" xr:uid="{00000000-0004-0000-0500-0000FC030000}"/>
    <hyperlink ref="W407" r:id="rId1021" xr:uid="{00000000-0004-0000-0500-0000FD030000}"/>
    <hyperlink ref="X407" r:id="rId1022" xr:uid="{00000000-0004-0000-0500-0000FE030000}"/>
    <hyperlink ref="W408" r:id="rId1023" xr:uid="{00000000-0004-0000-0500-0000FF030000}"/>
    <hyperlink ref="X408" r:id="rId1024" xr:uid="{00000000-0004-0000-0500-000000040000}"/>
    <hyperlink ref="W409" r:id="rId1025" xr:uid="{00000000-0004-0000-0500-000001040000}"/>
    <hyperlink ref="W410" r:id="rId1026" xr:uid="{00000000-0004-0000-0500-000002040000}"/>
    <hyperlink ref="X410" r:id="rId1027" xr:uid="{00000000-0004-0000-0500-000003040000}"/>
    <hyperlink ref="H411" r:id="rId1028" location="gid=1915753171" xr:uid="{00000000-0004-0000-0500-000004040000}"/>
    <hyperlink ref="J411" r:id="rId1029" location="gid=689813779" xr:uid="{00000000-0004-0000-0500-000005040000}"/>
    <hyperlink ref="W411" r:id="rId1030" xr:uid="{00000000-0004-0000-0500-000006040000}"/>
    <hyperlink ref="J412" r:id="rId1031" xr:uid="{00000000-0004-0000-0500-000007040000}"/>
    <hyperlink ref="W412" r:id="rId1032" xr:uid="{00000000-0004-0000-0500-000008040000}"/>
    <hyperlink ref="J413" r:id="rId1033" xr:uid="{00000000-0004-0000-0500-000009040000}"/>
    <hyperlink ref="L413" r:id="rId1034" xr:uid="{00000000-0004-0000-0500-00000A040000}"/>
    <hyperlink ref="W413" r:id="rId1035" xr:uid="{00000000-0004-0000-0500-00000B040000}"/>
    <hyperlink ref="J414" r:id="rId1036" location="gid=1481340089" xr:uid="{00000000-0004-0000-0500-00000C040000}"/>
    <hyperlink ref="W414" r:id="rId1037" xr:uid="{00000000-0004-0000-0500-00000D040000}"/>
    <hyperlink ref="J415" r:id="rId1038" location="gid=1481340089" xr:uid="{00000000-0004-0000-0500-00000E040000}"/>
    <hyperlink ref="W415" r:id="rId1039" xr:uid="{00000000-0004-0000-0500-00000F040000}"/>
    <hyperlink ref="J416" r:id="rId1040" location="gid=1481340089" xr:uid="{00000000-0004-0000-0500-000010040000}"/>
    <hyperlink ref="W416" r:id="rId1041" xr:uid="{00000000-0004-0000-0500-000011040000}"/>
    <hyperlink ref="J417" r:id="rId1042" location="gid=1481340089" xr:uid="{00000000-0004-0000-0500-000012040000}"/>
    <hyperlink ref="W417" r:id="rId1043" xr:uid="{00000000-0004-0000-0500-000013040000}"/>
    <hyperlink ref="J418" r:id="rId1044" xr:uid="{00000000-0004-0000-0500-000014040000}"/>
    <hyperlink ref="L418" r:id="rId1045" xr:uid="{00000000-0004-0000-0500-000015040000}"/>
    <hyperlink ref="O418" r:id="rId1046" xr:uid="{00000000-0004-0000-0500-000016040000}"/>
    <hyperlink ref="W418" r:id="rId1047" xr:uid="{00000000-0004-0000-0500-000017040000}"/>
    <hyperlink ref="J419" r:id="rId1048" location="gid=1560921495&amp;range=A:A" xr:uid="{00000000-0004-0000-0500-000018040000}"/>
    <hyperlink ref="W419" r:id="rId1049" xr:uid="{00000000-0004-0000-0500-000019040000}"/>
    <hyperlink ref="J420" r:id="rId1050" location="gid=1560921495&amp;range=A:A" xr:uid="{00000000-0004-0000-0500-00001A040000}"/>
    <hyperlink ref="W420" r:id="rId1051" xr:uid="{00000000-0004-0000-0500-00001B040000}"/>
    <hyperlink ref="J421" r:id="rId1052" location="gid=1560921495&amp;range=A:A" xr:uid="{00000000-0004-0000-0500-00001C040000}"/>
    <hyperlink ref="W421" r:id="rId1053" xr:uid="{00000000-0004-0000-0500-00001D040000}"/>
    <hyperlink ref="J422" r:id="rId1054" location="gid=807383618" xr:uid="{00000000-0004-0000-0500-00001E040000}"/>
    <hyperlink ref="L422" r:id="rId1055" xr:uid="{00000000-0004-0000-0500-00001F040000}"/>
    <hyperlink ref="W422" r:id="rId1056" xr:uid="{00000000-0004-0000-0500-000020040000}"/>
    <hyperlink ref="J423" r:id="rId1057" location="gid=807383617" xr:uid="{00000000-0004-0000-0500-000021040000}"/>
    <hyperlink ref="W423" r:id="rId1058" xr:uid="{00000000-0004-0000-0500-000022040000}"/>
    <hyperlink ref="J424" r:id="rId1059" xr:uid="{00000000-0004-0000-0500-000023040000}"/>
    <hyperlink ref="W424" r:id="rId1060" xr:uid="{00000000-0004-0000-0500-000024040000}"/>
    <hyperlink ref="J425" r:id="rId1061" location="gid=907500859&amp;range=1:998" xr:uid="{00000000-0004-0000-0500-000025040000}"/>
    <hyperlink ref="W425" r:id="rId1062" xr:uid="{00000000-0004-0000-0500-000026040000}"/>
    <hyperlink ref="J426" r:id="rId1063" location="gid=0" xr:uid="{00000000-0004-0000-0500-000027040000}"/>
    <hyperlink ref="W426" r:id="rId1064" xr:uid="{00000000-0004-0000-0500-000028040000}"/>
    <hyperlink ref="J427" r:id="rId1065" location="gid=1462290969" xr:uid="{00000000-0004-0000-0500-000029040000}"/>
    <hyperlink ref="W427" r:id="rId1066" xr:uid="{00000000-0004-0000-0500-00002A040000}"/>
    <hyperlink ref="J428" r:id="rId1067" location="gid=0" xr:uid="{00000000-0004-0000-0500-00002B040000}"/>
    <hyperlink ref="W428" r:id="rId1068" xr:uid="{00000000-0004-0000-0500-00002C040000}"/>
    <hyperlink ref="J429" r:id="rId1069" xr:uid="{00000000-0004-0000-0500-00002D040000}"/>
    <hyperlink ref="W429" r:id="rId1070" xr:uid="{00000000-0004-0000-0500-00002E040000}"/>
    <hyperlink ref="J430" r:id="rId1071" location="gid=1877503813" xr:uid="{00000000-0004-0000-0500-00002F040000}"/>
    <hyperlink ref="W430" r:id="rId1072" xr:uid="{00000000-0004-0000-0500-000030040000}"/>
    <hyperlink ref="J431" r:id="rId1073" location="gid=1877503813" xr:uid="{00000000-0004-0000-0500-000031040000}"/>
    <hyperlink ref="L431" r:id="rId1074" xr:uid="{00000000-0004-0000-0500-000032040000}"/>
    <hyperlink ref="W431" r:id="rId1075" xr:uid="{00000000-0004-0000-0500-000033040000}"/>
    <hyperlink ref="J432" r:id="rId1076" xr:uid="{00000000-0004-0000-0500-000034040000}"/>
    <hyperlink ref="K432" r:id="rId1077" display="https://drive.google.com/drive/folders/12Kdk2WlIultkKFMl1JcnMPMozuKuhoTK?usp=sharing" xr:uid="{00000000-0004-0000-0500-000035040000}"/>
    <hyperlink ref="L432" r:id="rId1078" display="https://drive.google.com/drive/folders/1Dyg6oGT9wqBkxZB-69ONnAwgES07SYMm?usp=sharing" xr:uid="{00000000-0004-0000-0500-000036040000}"/>
    <hyperlink ref="W432" r:id="rId1079" xr:uid="{00000000-0004-0000-0500-000037040000}"/>
    <hyperlink ref="J433" r:id="rId1080" xr:uid="{00000000-0004-0000-0500-000038040000}"/>
    <hyperlink ref="W433" r:id="rId1081" xr:uid="{00000000-0004-0000-0500-000039040000}"/>
    <hyperlink ref="J434" r:id="rId1082" xr:uid="{00000000-0004-0000-0500-00003A040000}"/>
    <hyperlink ref="W434" r:id="rId1083" xr:uid="{00000000-0004-0000-0500-00003B040000}"/>
    <hyperlink ref="J435" r:id="rId1084" xr:uid="{00000000-0004-0000-0500-00003C040000}"/>
    <hyperlink ref="W435" r:id="rId1085" xr:uid="{00000000-0004-0000-0500-00003D040000}"/>
    <hyperlink ref="J436" r:id="rId1086" xr:uid="{00000000-0004-0000-0500-00003E040000}"/>
    <hyperlink ref="L436" r:id="rId1087" xr:uid="{00000000-0004-0000-0500-00003F040000}"/>
    <hyperlink ref="W436" r:id="rId1088" xr:uid="{00000000-0004-0000-0500-000040040000}"/>
    <hyperlink ref="J437" r:id="rId1089" location="gid=1649206201" xr:uid="{00000000-0004-0000-0500-000041040000}"/>
    <hyperlink ref="W437" r:id="rId1090" xr:uid="{00000000-0004-0000-0500-000042040000}"/>
    <hyperlink ref="J438" r:id="rId1091" location="gid=1281614813" xr:uid="{00000000-0004-0000-0500-000043040000}"/>
    <hyperlink ref="W438" r:id="rId1092" xr:uid="{00000000-0004-0000-0500-000044040000}"/>
    <hyperlink ref="J439" r:id="rId1093" location="gid=1718452851" xr:uid="{00000000-0004-0000-0500-000045040000}"/>
    <hyperlink ref="W439" r:id="rId1094" xr:uid="{00000000-0004-0000-0500-000046040000}"/>
    <hyperlink ref="J440" r:id="rId1095" location="gid=505211701" xr:uid="{00000000-0004-0000-0500-000047040000}"/>
    <hyperlink ref="J441" r:id="rId1096" location="gid=1137451622" xr:uid="{00000000-0004-0000-0500-000048040000}"/>
    <hyperlink ref="W441" r:id="rId1097" xr:uid="{00000000-0004-0000-0500-000049040000}"/>
    <hyperlink ref="J442" r:id="rId1098" location="gid=37557742" xr:uid="{00000000-0004-0000-0500-00004A040000}"/>
    <hyperlink ref="W442" r:id="rId1099" xr:uid="{00000000-0004-0000-0500-00004B040000}"/>
    <hyperlink ref="J443" r:id="rId1100" location="gid=1560921495&amp;range=A:A" xr:uid="{00000000-0004-0000-0500-00004C040000}"/>
    <hyperlink ref="J444" r:id="rId1101" location="gid=37557742" xr:uid="{00000000-0004-0000-0500-00004D040000}"/>
    <hyperlink ref="W444" r:id="rId1102" xr:uid="{00000000-0004-0000-0500-00004E040000}"/>
    <hyperlink ref="J445" r:id="rId1103" location="gid=37557742" xr:uid="{00000000-0004-0000-0500-00004F040000}"/>
    <hyperlink ref="W445" r:id="rId1104" xr:uid="{00000000-0004-0000-0500-000050040000}"/>
    <hyperlink ref="J446" r:id="rId1105" location="gid=37557742" xr:uid="{00000000-0004-0000-0500-000051040000}"/>
    <hyperlink ref="W446" r:id="rId1106" xr:uid="{00000000-0004-0000-0500-000052040000}"/>
    <hyperlink ref="J447" r:id="rId1107" location="gid=0" xr:uid="{00000000-0004-0000-0500-000053040000}"/>
    <hyperlink ref="W447" r:id="rId1108" xr:uid="{00000000-0004-0000-0500-000054040000}"/>
    <hyperlink ref="J448" r:id="rId1109" location="gid=826533442" xr:uid="{00000000-0004-0000-0500-000055040000}"/>
    <hyperlink ref="L448" r:id="rId1110" xr:uid="{00000000-0004-0000-0500-000056040000}"/>
    <hyperlink ref="W448" r:id="rId1111" xr:uid="{00000000-0004-0000-0500-000057040000}"/>
    <hyperlink ref="J449" r:id="rId1112" location="gid=826533442" xr:uid="{00000000-0004-0000-0500-000058040000}"/>
    <hyperlink ref="L449" r:id="rId1113" xr:uid="{00000000-0004-0000-0500-000059040000}"/>
    <hyperlink ref="W449" r:id="rId1114" xr:uid="{00000000-0004-0000-0500-00005A040000}"/>
    <hyperlink ref="J450" r:id="rId1115" location="gid=910411518" xr:uid="{00000000-0004-0000-0500-00005B040000}"/>
    <hyperlink ref="W450" r:id="rId1116" xr:uid="{00000000-0004-0000-0500-00005C040000}"/>
    <hyperlink ref="J451" r:id="rId1117" location="gid=910411518" xr:uid="{00000000-0004-0000-0500-00005D040000}"/>
    <hyperlink ref="W451" r:id="rId1118" xr:uid="{00000000-0004-0000-0500-00005E040000}"/>
    <hyperlink ref="J452" r:id="rId1119" xr:uid="{00000000-0004-0000-0500-00005F040000}"/>
    <hyperlink ref="W452" r:id="rId1120" xr:uid="{00000000-0004-0000-0500-000060040000}"/>
    <hyperlink ref="J453" r:id="rId1121" location="gid=67427&amp;range=A:A" xr:uid="{00000000-0004-0000-0500-000061040000}"/>
    <hyperlink ref="W453" r:id="rId1122" xr:uid="{00000000-0004-0000-0500-000062040000}"/>
    <hyperlink ref="J454" r:id="rId1123" location="gid=0" xr:uid="{00000000-0004-0000-0500-000063040000}"/>
    <hyperlink ref="W454" r:id="rId1124" xr:uid="{00000000-0004-0000-0500-000064040000}"/>
    <hyperlink ref="J455" r:id="rId1125" location="gid=887217737" xr:uid="{00000000-0004-0000-0500-000065040000}"/>
    <hyperlink ref="W455" r:id="rId1126" xr:uid="{00000000-0004-0000-0500-000066040000}"/>
    <hyperlink ref="J456" r:id="rId1127" location="gid=1546187897" xr:uid="{00000000-0004-0000-0500-000067040000}"/>
    <hyperlink ref="W456" r:id="rId1128" xr:uid="{00000000-0004-0000-0500-000068040000}"/>
    <hyperlink ref="J457" r:id="rId1129" location="gid=1546187897" xr:uid="{00000000-0004-0000-0500-000069040000}"/>
    <hyperlink ref="W457" r:id="rId1130" xr:uid="{00000000-0004-0000-0500-00006A040000}"/>
    <hyperlink ref="J458" r:id="rId1131" location="gid=969927828&amp;range=2:4" xr:uid="{00000000-0004-0000-0500-00006B040000}"/>
    <hyperlink ref="W458" r:id="rId1132" xr:uid="{00000000-0004-0000-0500-00006C040000}"/>
    <hyperlink ref="J459" r:id="rId1133" location="gid=969927828&amp;range=A5:F7" xr:uid="{00000000-0004-0000-0500-00006D040000}"/>
    <hyperlink ref="L459" r:id="rId1134" xr:uid="{00000000-0004-0000-0500-00006E040000}"/>
    <hyperlink ref="W459" r:id="rId1135" xr:uid="{00000000-0004-0000-0500-00006F040000}"/>
    <hyperlink ref="J460" r:id="rId1136" location="gid=197773530" xr:uid="{00000000-0004-0000-0500-000070040000}"/>
    <hyperlink ref="W460" r:id="rId1137" xr:uid="{00000000-0004-0000-0500-000071040000}"/>
    <hyperlink ref="J461" r:id="rId1138" location="gid=1131681492" xr:uid="{00000000-0004-0000-0500-000072040000}"/>
    <hyperlink ref="W461" r:id="rId1139" xr:uid="{00000000-0004-0000-0500-000073040000}"/>
    <hyperlink ref="J462" r:id="rId1140" location="gid=0" xr:uid="{00000000-0004-0000-0500-000074040000}"/>
    <hyperlink ref="W462" r:id="rId1141" xr:uid="{00000000-0004-0000-0500-000075040000}"/>
    <hyperlink ref="J463" r:id="rId1142" location="gid=0" xr:uid="{00000000-0004-0000-0500-000076040000}"/>
    <hyperlink ref="W463" r:id="rId1143" xr:uid="{00000000-0004-0000-0500-000077040000}"/>
    <hyperlink ref="J464" r:id="rId1144" location="gid=1773673233&amp;range=A2" xr:uid="{00000000-0004-0000-0500-000078040000}"/>
    <hyperlink ref="K464" r:id="rId1145" xr:uid="{00000000-0004-0000-0500-000079040000}"/>
    <hyperlink ref="L464" r:id="rId1146" xr:uid="{00000000-0004-0000-0500-00007A040000}"/>
    <hyperlink ref="W464" r:id="rId1147" xr:uid="{00000000-0004-0000-0500-00007B040000}"/>
    <hyperlink ref="J465" r:id="rId1148" location="gid=1773673233&amp;range=A2" xr:uid="{00000000-0004-0000-0500-00007C040000}"/>
    <hyperlink ref="K465" r:id="rId1149" xr:uid="{00000000-0004-0000-0500-00007D040000}"/>
    <hyperlink ref="L465" r:id="rId1150" xr:uid="{00000000-0004-0000-0500-00007E040000}"/>
    <hyperlink ref="W465" r:id="rId1151" xr:uid="{00000000-0004-0000-0500-00007F040000}"/>
    <hyperlink ref="J466" r:id="rId1152" location="gid=0" xr:uid="{00000000-0004-0000-0500-000080040000}"/>
    <hyperlink ref="W466" r:id="rId1153" xr:uid="{00000000-0004-0000-0500-000081040000}"/>
    <hyperlink ref="J467" r:id="rId1154" location="gid=264214317" xr:uid="{00000000-0004-0000-0500-000082040000}"/>
    <hyperlink ref="K467" r:id="rId1155" location="gid=264214317" xr:uid="{00000000-0004-0000-0500-000083040000}"/>
    <hyperlink ref="L467" r:id="rId1156" location="gid=264214317" xr:uid="{00000000-0004-0000-0500-000084040000}"/>
    <hyperlink ref="W467" r:id="rId1157" xr:uid="{00000000-0004-0000-0500-000085040000}"/>
    <hyperlink ref="J468" r:id="rId1158" location="gid=1460264289" xr:uid="{00000000-0004-0000-0500-000086040000}"/>
    <hyperlink ref="K468" r:id="rId1159" xr:uid="{00000000-0004-0000-0500-000087040000}"/>
    <hyperlink ref="L468" r:id="rId1160" xr:uid="{00000000-0004-0000-0500-000088040000}"/>
    <hyperlink ref="W468" r:id="rId1161" xr:uid="{00000000-0004-0000-0500-000089040000}"/>
    <hyperlink ref="J469" r:id="rId1162" location="gid=1773673233&amp;range=A2" xr:uid="{00000000-0004-0000-0500-00008A040000}"/>
    <hyperlink ref="K469" r:id="rId1163" xr:uid="{00000000-0004-0000-0500-00008B040000}"/>
    <hyperlink ref="L469" r:id="rId1164" xr:uid="{00000000-0004-0000-0500-00008C040000}"/>
    <hyperlink ref="W469" r:id="rId1165" xr:uid="{00000000-0004-0000-0500-00008D040000}"/>
    <hyperlink ref="J470" r:id="rId1166" location="gid=0" xr:uid="{00000000-0004-0000-0500-00008E040000}"/>
    <hyperlink ref="K470" r:id="rId1167" xr:uid="{00000000-0004-0000-0500-00008F040000}"/>
    <hyperlink ref="L470" r:id="rId1168" xr:uid="{00000000-0004-0000-0500-000090040000}"/>
    <hyperlink ref="W470" r:id="rId1169" xr:uid="{00000000-0004-0000-0500-000091040000}"/>
    <hyperlink ref="J471" r:id="rId1170" location="gid=1670951307" xr:uid="{00000000-0004-0000-0500-000092040000}"/>
    <hyperlink ref="W471" r:id="rId1171" xr:uid="{00000000-0004-0000-0500-000093040000}"/>
    <hyperlink ref="J472" r:id="rId1172" location="gid=1460264289" xr:uid="{00000000-0004-0000-0500-000094040000}"/>
    <hyperlink ref="K472" r:id="rId1173" xr:uid="{00000000-0004-0000-0500-000095040000}"/>
    <hyperlink ref="L472" r:id="rId1174" xr:uid="{00000000-0004-0000-0500-000096040000}"/>
    <hyperlink ref="W472" r:id="rId1175" xr:uid="{00000000-0004-0000-0500-000097040000}"/>
    <hyperlink ref="J473" r:id="rId1176" location="gid=1033238192" xr:uid="{00000000-0004-0000-0500-000098040000}"/>
    <hyperlink ref="W473" r:id="rId1177" xr:uid="{00000000-0004-0000-0500-000099040000}"/>
    <hyperlink ref="J474" r:id="rId1178" location="gid=1300745950" xr:uid="{00000000-0004-0000-0500-00009A040000}"/>
    <hyperlink ref="W474" r:id="rId1179" xr:uid="{00000000-0004-0000-0500-00009B040000}"/>
    <hyperlink ref="J475" r:id="rId1180" location="gid=264214317" xr:uid="{00000000-0004-0000-0500-00009C040000}"/>
    <hyperlink ref="K475" r:id="rId1181" location="gid=264214317" xr:uid="{00000000-0004-0000-0500-00009D040000}"/>
    <hyperlink ref="L475" r:id="rId1182" location="gid=264214317" xr:uid="{00000000-0004-0000-0500-00009E040000}"/>
    <hyperlink ref="W475" r:id="rId1183" xr:uid="{00000000-0004-0000-0500-00009F040000}"/>
    <hyperlink ref="J476" r:id="rId1184" location="gid=1481340089" xr:uid="{00000000-0004-0000-0500-0000A0040000}"/>
    <hyperlink ref="W476" r:id="rId1185" xr:uid="{00000000-0004-0000-0500-0000A1040000}"/>
    <hyperlink ref="J477" r:id="rId1186" location="gid=197773530" xr:uid="{00000000-0004-0000-0500-0000A2040000}"/>
    <hyperlink ref="J478" r:id="rId1187" location="gid=37557742" xr:uid="{00000000-0004-0000-0500-0000A3040000}"/>
    <hyperlink ref="W478" r:id="rId1188" xr:uid="{00000000-0004-0000-0500-0000A4040000}"/>
    <hyperlink ref="J479" r:id="rId1189" location="gid=37557742" xr:uid="{00000000-0004-0000-0500-0000A5040000}"/>
    <hyperlink ref="J480" r:id="rId1190" location="gid=0" xr:uid="{00000000-0004-0000-0500-0000A6040000}"/>
    <hyperlink ref="L480" r:id="rId1191" xr:uid="{00000000-0004-0000-0500-0000A7040000}"/>
    <hyperlink ref="O480" r:id="rId1192" xr:uid="{00000000-0004-0000-0500-0000A8040000}"/>
    <hyperlink ref="W480" r:id="rId1193" xr:uid="{00000000-0004-0000-0500-0000A9040000}"/>
    <hyperlink ref="J481" r:id="rId1194" location="gid=475875260" xr:uid="{00000000-0004-0000-0500-0000AA040000}"/>
    <hyperlink ref="W481" r:id="rId1195" xr:uid="{00000000-0004-0000-0500-0000AB040000}"/>
    <hyperlink ref="J482" r:id="rId1196" location="gid=475875260" xr:uid="{00000000-0004-0000-0500-0000AC040000}"/>
    <hyperlink ref="W482" r:id="rId1197" xr:uid="{00000000-0004-0000-0500-0000AD040000}"/>
    <hyperlink ref="J483" r:id="rId1198" location="gid=475875260" xr:uid="{00000000-0004-0000-0500-0000AE040000}"/>
    <hyperlink ref="W483" r:id="rId1199" xr:uid="{00000000-0004-0000-0500-0000AF040000}"/>
    <hyperlink ref="J484" r:id="rId1200" location="gid=91455565" xr:uid="{00000000-0004-0000-0500-0000B0040000}"/>
    <hyperlink ref="W484" r:id="rId1201" xr:uid="{00000000-0004-0000-0500-0000B1040000}"/>
    <hyperlink ref="J485" r:id="rId1202" xr:uid="{00000000-0004-0000-0500-0000B2040000}"/>
    <hyperlink ref="L485" r:id="rId1203" xr:uid="{00000000-0004-0000-0500-0000B3040000}"/>
    <hyperlink ref="W485" r:id="rId1204" xr:uid="{00000000-0004-0000-0500-0000B4040000}"/>
    <hyperlink ref="J486" r:id="rId1205" location="gid=1370265268" xr:uid="{00000000-0004-0000-0500-0000B5040000}"/>
    <hyperlink ref="J487" r:id="rId1206" location="gid=824321398" xr:uid="{00000000-0004-0000-0500-0000B6040000}"/>
    <hyperlink ref="J488" r:id="rId1207" location="gid=2146481338" xr:uid="{00000000-0004-0000-0500-0000B7040000}"/>
    <hyperlink ref="O488" r:id="rId1208" xr:uid="{00000000-0004-0000-0500-0000B8040000}"/>
    <hyperlink ref="W488" r:id="rId1209" xr:uid="{00000000-0004-0000-0500-0000B9040000}"/>
    <hyperlink ref="J489" r:id="rId1210" xr:uid="{00000000-0004-0000-0500-0000BA040000}"/>
    <hyperlink ref="O489" r:id="rId1211" xr:uid="{00000000-0004-0000-0500-0000BB040000}"/>
    <hyperlink ref="W489" r:id="rId1212" xr:uid="{00000000-0004-0000-0500-0000BC040000}"/>
    <hyperlink ref="J490" r:id="rId1213" xr:uid="{00000000-0004-0000-0500-0000BD040000}"/>
    <hyperlink ref="W490" r:id="rId1214" xr:uid="{00000000-0004-0000-0500-0000BE040000}"/>
    <hyperlink ref="J491" r:id="rId1215" location="gid=446149285&amp;range=A2:A81" xr:uid="{00000000-0004-0000-0500-0000BF040000}"/>
    <hyperlink ref="W491" r:id="rId1216" xr:uid="{00000000-0004-0000-0500-0000C0040000}"/>
    <hyperlink ref="J492" r:id="rId1217" location="gid=0&amp;range=B1" xr:uid="{00000000-0004-0000-0500-0000C1040000}"/>
    <hyperlink ref="W492" r:id="rId1218" xr:uid="{00000000-0004-0000-0500-0000C2040000}"/>
    <hyperlink ref="J493" r:id="rId1219" location="gid=0&amp;range=B1" xr:uid="{00000000-0004-0000-0500-0000C3040000}"/>
    <hyperlink ref="W493" r:id="rId1220" xr:uid="{00000000-0004-0000-0500-0000C4040000}"/>
    <hyperlink ref="J494" r:id="rId1221" location="gid=0&amp;range=B1" xr:uid="{00000000-0004-0000-0500-0000C5040000}"/>
    <hyperlink ref="W494" r:id="rId1222" xr:uid="{00000000-0004-0000-0500-0000C6040000}"/>
    <hyperlink ref="J495" r:id="rId1223" location="gid=0&amp;range=C1" xr:uid="{00000000-0004-0000-0500-0000C7040000}"/>
    <hyperlink ref="W495" r:id="rId1224" xr:uid="{00000000-0004-0000-0500-0000C8040000}"/>
    <hyperlink ref="J496" r:id="rId1225" location="gid=0&amp;range=C1" xr:uid="{00000000-0004-0000-0500-0000C9040000}"/>
    <hyperlink ref="W496" r:id="rId1226" xr:uid="{00000000-0004-0000-0500-0000CA040000}"/>
    <hyperlink ref="J497" r:id="rId1227" location="gid=0&amp;range=C1" xr:uid="{00000000-0004-0000-0500-0000CB040000}"/>
    <hyperlink ref="W497" r:id="rId1228" xr:uid="{00000000-0004-0000-0500-0000CC040000}"/>
    <hyperlink ref="J498" r:id="rId1229" location="gid=0&amp;range=C1" xr:uid="{00000000-0004-0000-0500-0000CD040000}"/>
    <hyperlink ref="W498" r:id="rId1230" xr:uid="{00000000-0004-0000-0500-0000CE040000}"/>
    <hyperlink ref="J499" r:id="rId1231" location="gid=1481340089" xr:uid="{00000000-0004-0000-0500-0000CF040000}"/>
    <hyperlink ref="J500" r:id="rId1232" location="gid=1823192906" xr:uid="{00000000-0004-0000-0500-0000D0040000}"/>
    <hyperlink ref="J501" r:id="rId1233" location="gid=1460264289" xr:uid="{00000000-0004-0000-0500-0000D1040000}"/>
    <hyperlink ref="K501" r:id="rId1234" xr:uid="{00000000-0004-0000-0500-0000D2040000}"/>
    <hyperlink ref="L501" r:id="rId1235" xr:uid="{00000000-0004-0000-0500-0000D3040000}"/>
    <hyperlink ref="H502" r:id="rId1236" location="gid=563164892&amp;range=2:2" xr:uid="{00000000-0004-0000-0500-0000D4040000}"/>
    <hyperlink ref="J502" r:id="rId1237" location="gid=563164892&amp;range=6:6" xr:uid="{00000000-0004-0000-0500-0000D5040000}"/>
    <hyperlink ref="L502" r:id="rId1238" xr:uid="{00000000-0004-0000-0500-0000D6040000}"/>
    <hyperlink ref="W502" r:id="rId1239" xr:uid="{00000000-0004-0000-0500-0000D7040000}"/>
    <hyperlink ref="H503" r:id="rId1240" location="gid=563164892&amp;range=2:2" xr:uid="{00000000-0004-0000-0500-0000D8040000}"/>
    <hyperlink ref="J503" r:id="rId1241" location="gid=563164892&amp;range=6:6" xr:uid="{00000000-0004-0000-0500-0000D9040000}"/>
    <hyperlink ref="W503" r:id="rId1242" xr:uid="{00000000-0004-0000-0500-0000DA040000}"/>
    <hyperlink ref="J504" r:id="rId1243" location="gid=0" xr:uid="{00000000-0004-0000-0500-0000DB040000}"/>
    <hyperlink ref="W504" r:id="rId1244" xr:uid="{00000000-0004-0000-0500-0000DC040000}"/>
    <hyperlink ref="J505" r:id="rId1245" location="gid=1593213333" xr:uid="{00000000-0004-0000-0500-0000DD040000}"/>
    <hyperlink ref="L505" r:id="rId1246" xr:uid="{00000000-0004-0000-0500-0000DE040000}"/>
    <hyperlink ref="W505" r:id="rId1247" xr:uid="{00000000-0004-0000-0500-0000DF040000}"/>
    <hyperlink ref="J506" r:id="rId1248" location="gid=1593213333" xr:uid="{00000000-0004-0000-0500-0000E0040000}"/>
    <hyperlink ref="W506" r:id="rId1249" xr:uid="{00000000-0004-0000-0500-0000E1040000}"/>
    <hyperlink ref="J507" r:id="rId1250" location="gid=1593213333" xr:uid="{00000000-0004-0000-0500-0000E2040000}"/>
    <hyperlink ref="W507" r:id="rId1251" xr:uid="{00000000-0004-0000-0500-0000E3040000}"/>
    <hyperlink ref="J508" r:id="rId1252" location="gid=1593213333" xr:uid="{00000000-0004-0000-0500-0000E4040000}"/>
    <hyperlink ref="W508" r:id="rId1253" xr:uid="{00000000-0004-0000-0500-0000E5040000}"/>
    <hyperlink ref="J509" r:id="rId1254" location="gid=1877503813" xr:uid="{00000000-0004-0000-0500-0000E6040000}"/>
    <hyperlink ref="W509" r:id="rId1255" xr:uid="{00000000-0004-0000-0500-0000E7040000}"/>
    <hyperlink ref="J510" r:id="rId1256" location="gid=887217737" xr:uid="{00000000-0004-0000-0500-0000E8040000}"/>
    <hyperlink ref="W510" r:id="rId1257" xr:uid="{00000000-0004-0000-0500-0000E9040000}"/>
    <hyperlink ref="J511" r:id="rId1258" location="gid=1381600522" xr:uid="{00000000-0004-0000-0500-0000EA040000}"/>
    <hyperlink ref="J512" r:id="rId1259" location="gid=0" xr:uid="{00000000-0004-0000-0500-0000EB040000}"/>
    <hyperlink ref="J513" r:id="rId1260" location="gid=197773530" xr:uid="{00000000-0004-0000-0500-0000EC040000}"/>
    <hyperlink ref="W513" r:id="rId1261" xr:uid="{00000000-0004-0000-0500-0000ED040000}"/>
    <hyperlink ref="J514" r:id="rId1262" location="gid=197773530" xr:uid="{00000000-0004-0000-0500-0000EE040000}"/>
    <hyperlink ref="W514" r:id="rId1263" xr:uid="{00000000-0004-0000-0500-0000EF040000}"/>
    <hyperlink ref="J515" r:id="rId1264" location="gid=0" xr:uid="{00000000-0004-0000-0500-0000F0040000}"/>
    <hyperlink ref="L515" r:id="rId1265" xr:uid="{00000000-0004-0000-0500-0000F1040000}"/>
    <hyperlink ref="M515" r:id="rId1266" xr:uid="{00000000-0004-0000-0500-0000F2040000}"/>
    <hyperlink ref="W515" r:id="rId1267" xr:uid="{00000000-0004-0000-0500-0000F3040000}"/>
    <hyperlink ref="J516" r:id="rId1268" location="gid=0" xr:uid="{00000000-0004-0000-0500-0000F4040000}"/>
    <hyperlink ref="W516" r:id="rId1269" xr:uid="{00000000-0004-0000-0500-0000F5040000}"/>
    <hyperlink ref="J517" r:id="rId1270" location="gid=0" xr:uid="{00000000-0004-0000-0500-0000F6040000}"/>
    <hyperlink ref="W517" r:id="rId1271" xr:uid="{00000000-0004-0000-0500-0000F7040000}"/>
    <hyperlink ref="J518" r:id="rId1272" location="gid=2005466799" xr:uid="{00000000-0004-0000-0500-0000F8040000}"/>
    <hyperlink ref="W518" r:id="rId1273" xr:uid="{00000000-0004-0000-0500-0000F9040000}"/>
    <hyperlink ref="J519" r:id="rId1274" location="gid=37557742" xr:uid="{00000000-0004-0000-0500-0000FA040000}"/>
    <hyperlink ref="W519" r:id="rId1275" xr:uid="{00000000-0004-0000-0500-0000FB040000}"/>
    <hyperlink ref="W520" r:id="rId1276" xr:uid="{00000000-0004-0000-0500-0000FC040000}"/>
    <hyperlink ref="AA520" r:id="rId1277" xr:uid="{00000000-0004-0000-0500-0000FD040000}"/>
    <hyperlink ref="AB520" r:id="rId1278" xr:uid="{00000000-0004-0000-0500-0000FE040000}"/>
    <hyperlink ref="J521" r:id="rId1279" location="gid=1579647152" xr:uid="{00000000-0004-0000-0500-0000FF040000}"/>
    <hyperlink ref="W521" r:id="rId1280" xr:uid="{00000000-0004-0000-0500-000000050000}"/>
    <hyperlink ref="J522" r:id="rId1281" location="gid=1579647152" xr:uid="{00000000-0004-0000-0500-000001050000}"/>
    <hyperlink ref="W522" r:id="rId1282" xr:uid="{00000000-0004-0000-0500-000002050000}"/>
    <hyperlink ref="J523" r:id="rId1283" location="gid=1665461299" xr:uid="{00000000-0004-0000-0500-000003050000}"/>
    <hyperlink ref="W523" r:id="rId1284" xr:uid="{00000000-0004-0000-0500-000004050000}"/>
    <hyperlink ref="J524" r:id="rId1285" location="gid=1665461299" xr:uid="{00000000-0004-0000-0500-000005050000}"/>
    <hyperlink ref="W524" r:id="rId1286" xr:uid="{00000000-0004-0000-0500-000006050000}"/>
    <hyperlink ref="J525" r:id="rId1287" location="gid=0" xr:uid="{00000000-0004-0000-0500-000007050000}"/>
    <hyperlink ref="L525" r:id="rId1288" xr:uid="{00000000-0004-0000-0500-000008050000}"/>
    <hyperlink ref="W525" r:id="rId1289" xr:uid="{00000000-0004-0000-0500-000009050000}"/>
    <hyperlink ref="J526" r:id="rId1290" xr:uid="{00000000-0004-0000-0500-00000A050000}"/>
    <hyperlink ref="W526" r:id="rId1291" xr:uid="{00000000-0004-0000-0500-00000B050000}"/>
    <hyperlink ref="J527" r:id="rId1292" xr:uid="{00000000-0004-0000-0500-00000C050000}"/>
    <hyperlink ref="W527" r:id="rId1293" xr:uid="{00000000-0004-0000-0500-00000D050000}"/>
    <hyperlink ref="J528" r:id="rId1294" xr:uid="{00000000-0004-0000-0500-00000E050000}"/>
    <hyperlink ref="L528" r:id="rId1295" xr:uid="{00000000-0004-0000-0500-00000F050000}"/>
    <hyperlink ref="W528" r:id="rId1296" xr:uid="{00000000-0004-0000-0500-000010050000}"/>
    <hyperlink ref="J529" r:id="rId1297" location="gid=0" xr:uid="{00000000-0004-0000-0500-000011050000}"/>
    <hyperlink ref="W529" r:id="rId1298" xr:uid="{00000000-0004-0000-0500-000012050000}"/>
    <hyperlink ref="J530" r:id="rId1299" location="gid=1871120858" xr:uid="{00000000-0004-0000-0500-000013050000}"/>
    <hyperlink ref="W530" r:id="rId1300" xr:uid="{00000000-0004-0000-0500-000014050000}"/>
    <hyperlink ref="J531" r:id="rId1301" location="gid=0" xr:uid="{00000000-0004-0000-0500-000015050000}"/>
    <hyperlink ref="W531" r:id="rId1302" xr:uid="{00000000-0004-0000-0500-000016050000}"/>
    <hyperlink ref="J532" r:id="rId1303" location="gid=0" xr:uid="{00000000-0004-0000-0500-000017050000}"/>
    <hyperlink ref="W532" r:id="rId1304" xr:uid="{00000000-0004-0000-0500-000018050000}"/>
    <hyperlink ref="J533" r:id="rId1305" location="gid=989130246" xr:uid="{00000000-0004-0000-0500-000019050000}"/>
    <hyperlink ref="L533" r:id="rId1306" xr:uid="{00000000-0004-0000-0500-00001A050000}"/>
    <hyperlink ref="W533" r:id="rId1307" xr:uid="{00000000-0004-0000-0500-00001B050000}"/>
    <hyperlink ref="J534" r:id="rId1308" location="gid=989130246" xr:uid="{00000000-0004-0000-0500-00001C050000}"/>
    <hyperlink ref="W534" r:id="rId1309" xr:uid="{00000000-0004-0000-0500-00001D050000}"/>
    <hyperlink ref="K535" r:id="rId1310" location="slide=id.g28a4a91b9d5_2_58" xr:uid="{00000000-0004-0000-0500-00001E050000}"/>
    <hyperlink ref="Q535" r:id="rId1311" location="gid=1317164986&amp;range=A3:AH17" xr:uid="{00000000-0004-0000-0500-00001F050000}"/>
    <hyperlink ref="R535" r:id="rId1312" location="gid=1317164986&amp;range=A3:AH17" xr:uid="{00000000-0004-0000-0500-000020050000}"/>
    <hyperlink ref="S535" r:id="rId1313" location="gid=1317164986&amp;range=A3:AH17" xr:uid="{00000000-0004-0000-0500-000021050000}"/>
    <hyperlink ref="T535" r:id="rId1314" location="gid=1317164986&amp;range=A3:AH17" xr:uid="{00000000-0004-0000-0500-000022050000}"/>
    <hyperlink ref="W535" r:id="rId1315" xr:uid="{00000000-0004-0000-0500-000023050000}"/>
    <hyperlink ref="J536" r:id="rId1316" location="gid=0" xr:uid="{00000000-0004-0000-0500-000024050000}"/>
    <hyperlink ref="L536" r:id="rId1317" xr:uid="{00000000-0004-0000-0500-000025050000}"/>
    <hyperlink ref="W536" r:id="rId1318" xr:uid="{00000000-0004-0000-0500-000026050000}"/>
    <hyperlink ref="J537" r:id="rId1319" location="gid=835181883" xr:uid="{00000000-0004-0000-0500-000027050000}"/>
    <hyperlink ref="J538" r:id="rId1320" location="gid=2052495473" xr:uid="{00000000-0004-0000-0500-000028050000}"/>
    <hyperlink ref="J539" r:id="rId1321" location="gid=457247645" xr:uid="{00000000-0004-0000-0500-000029050000}"/>
    <hyperlink ref="J540" r:id="rId1322" location="gid=1034589386" xr:uid="{00000000-0004-0000-0500-00002A050000}"/>
    <hyperlink ref="J541" r:id="rId1323" location="gid=1995070043" xr:uid="{00000000-0004-0000-0500-00002B050000}"/>
    <hyperlink ref="J542" r:id="rId1324" location="gid=1581496205&amp;range=A:A" xr:uid="{00000000-0004-0000-0500-00002C050000}"/>
    <hyperlink ref="J543" r:id="rId1325" xr:uid="{00000000-0004-0000-0500-00002D050000}"/>
    <hyperlink ref="L543" r:id="rId1326" xr:uid="{00000000-0004-0000-0500-00002E050000}"/>
    <hyperlink ref="M543" r:id="rId1327" xr:uid="{00000000-0004-0000-0500-00002F050000}"/>
    <hyperlink ref="W543" r:id="rId1328" xr:uid="{00000000-0004-0000-0500-000030050000}"/>
    <hyperlink ref="J544" r:id="rId1329" xr:uid="{00000000-0004-0000-0500-000031050000}"/>
    <hyperlink ref="W544" r:id="rId1330" xr:uid="{00000000-0004-0000-0500-000032050000}"/>
    <hyperlink ref="J545" r:id="rId1331" xr:uid="{00000000-0004-0000-0500-000033050000}"/>
    <hyperlink ref="W545" r:id="rId1332" xr:uid="{00000000-0004-0000-0500-000034050000}"/>
    <hyperlink ref="J546" r:id="rId1333" location="gid=0&amp;range=A:A" xr:uid="{00000000-0004-0000-0500-000035050000}"/>
    <hyperlink ref="W546" r:id="rId1334" xr:uid="{00000000-0004-0000-0500-000036050000}"/>
    <hyperlink ref="J547" r:id="rId1335" location="gid=67427&amp;range=A:A" xr:uid="{00000000-0004-0000-0500-000037050000}"/>
    <hyperlink ref="W547" r:id="rId1336" xr:uid="{00000000-0004-0000-0500-000038050000}"/>
    <hyperlink ref="J548" r:id="rId1337" location="gid=1513785312&amp;range=B:B" xr:uid="{00000000-0004-0000-0500-000039050000}"/>
    <hyperlink ref="W548" r:id="rId1338" xr:uid="{00000000-0004-0000-0500-00003A050000}"/>
    <hyperlink ref="J549" r:id="rId1339" location="gid=67427&amp;range=A:A" xr:uid="{00000000-0004-0000-0500-00003B050000}"/>
    <hyperlink ref="W549" r:id="rId1340" xr:uid="{00000000-0004-0000-0500-00003C050000}"/>
    <hyperlink ref="J550" r:id="rId1341" location="gid=1513785312&amp;range=B:B" xr:uid="{00000000-0004-0000-0500-00003D050000}"/>
    <hyperlink ref="W550" r:id="rId1342" xr:uid="{00000000-0004-0000-0500-00003E050000}"/>
    <hyperlink ref="J551" r:id="rId1343" location="gid=67427&amp;range=A:A" xr:uid="{00000000-0004-0000-0500-00003F050000}"/>
    <hyperlink ref="W551" r:id="rId1344" xr:uid="{00000000-0004-0000-0500-000040050000}"/>
    <hyperlink ref="J552" r:id="rId1345" location="gid=1560921495&amp;range=A:A" xr:uid="{00000000-0004-0000-0500-000041050000}"/>
    <hyperlink ref="W552" r:id="rId1346" xr:uid="{00000000-0004-0000-0500-000042050000}"/>
    <hyperlink ref="J553" r:id="rId1347" location="gid=67427&amp;range=A:A" xr:uid="{00000000-0004-0000-0500-000043050000}"/>
    <hyperlink ref="W553" r:id="rId1348" xr:uid="{00000000-0004-0000-0500-000044050000}"/>
    <hyperlink ref="J554" r:id="rId1349" location="gid=910411518" xr:uid="{00000000-0004-0000-0500-000045050000}"/>
    <hyperlink ref="L554" r:id="rId1350" xr:uid="{00000000-0004-0000-0500-000046050000}"/>
    <hyperlink ref="O554" r:id="rId1351" xr:uid="{00000000-0004-0000-0500-000047050000}"/>
    <hyperlink ref="W554" r:id="rId1352" xr:uid="{00000000-0004-0000-0500-000048050000}"/>
    <hyperlink ref="J555" r:id="rId1353" location="gid=910411518" xr:uid="{00000000-0004-0000-0500-000049050000}"/>
    <hyperlink ref="W555" r:id="rId1354" xr:uid="{00000000-0004-0000-0500-00004A050000}"/>
    <hyperlink ref="J556" r:id="rId1355" location="gid=0" xr:uid="{00000000-0004-0000-0500-00004B050000}"/>
    <hyperlink ref="L556" r:id="rId1356" xr:uid="{00000000-0004-0000-0500-00004C050000}"/>
    <hyperlink ref="M556" r:id="rId1357" location="slide=id.g31e25dd6814_3_110" xr:uid="{00000000-0004-0000-0500-00004D050000}"/>
    <hyperlink ref="W556" r:id="rId1358" xr:uid="{00000000-0004-0000-0500-00004E050000}"/>
    <hyperlink ref="J557" r:id="rId1359" location="gid=0" xr:uid="{00000000-0004-0000-0500-00004F050000}"/>
    <hyperlink ref="W557" r:id="rId1360" xr:uid="{00000000-0004-0000-0500-000050050000}"/>
    <hyperlink ref="J558" r:id="rId1361" location="gid=0" xr:uid="{00000000-0004-0000-0500-000051050000}"/>
    <hyperlink ref="W558" r:id="rId1362" xr:uid="{00000000-0004-0000-0500-000052050000}"/>
    <hyperlink ref="J559" r:id="rId1363" location="gid=140450245" xr:uid="{00000000-0004-0000-0500-000053050000}"/>
    <hyperlink ref="L559" r:id="rId1364" xr:uid="{00000000-0004-0000-0500-000054050000}"/>
    <hyperlink ref="W559" r:id="rId1365" xr:uid="{00000000-0004-0000-0500-000055050000}"/>
    <hyperlink ref="J560" r:id="rId1366" location="gid=140450245" xr:uid="{00000000-0004-0000-0500-000056050000}"/>
    <hyperlink ref="W560" r:id="rId1367" xr:uid="{00000000-0004-0000-0500-000057050000}"/>
    <hyperlink ref="J561" r:id="rId1368" location="gid=140450245" xr:uid="{00000000-0004-0000-0500-000058050000}"/>
    <hyperlink ref="W561" r:id="rId1369" xr:uid="{00000000-0004-0000-0500-000059050000}"/>
    <hyperlink ref="J562" r:id="rId1370" location="gid=1513785312&amp;range=B:B" xr:uid="{00000000-0004-0000-0500-00005A050000}"/>
    <hyperlink ref="W562" r:id="rId1371" xr:uid="{00000000-0004-0000-0500-00005B050000}"/>
    <hyperlink ref="J563" r:id="rId1372" location="gid=2093629669" xr:uid="{00000000-0004-0000-0500-00005C050000}"/>
    <hyperlink ref="O563" r:id="rId1373" xr:uid="{00000000-0004-0000-0500-00005D050000}"/>
    <hyperlink ref="W563" r:id="rId1374" xr:uid="{00000000-0004-0000-0500-00005E050000}"/>
    <hyperlink ref="J564" r:id="rId1375" location="gid=2093629669" xr:uid="{00000000-0004-0000-0500-00005F050000}"/>
    <hyperlink ref="W564" r:id="rId1376" xr:uid="{00000000-0004-0000-0500-000060050000}"/>
    <hyperlink ref="J565" r:id="rId1377" location="gid=2093629669" xr:uid="{00000000-0004-0000-0500-000061050000}"/>
    <hyperlink ref="W565" r:id="rId1378" xr:uid="{00000000-0004-0000-0500-000062050000}"/>
    <hyperlink ref="J566" r:id="rId1379" location="gid=2093629669" xr:uid="{00000000-0004-0000-0500-000063050000}"/>
    <hyperlink ref="W566" r:id="rId1380" xr:uid="{00000000-0004-0000-0500-000064050000}"/>
    <hyperlink ref="J567" r:id="rId1381" location="gid=197773530" xr:uid="{00000000-0004-0000-0500-000065050000}"/>
    <hyperlink ref="W567" r:id="rId1382" xr:uid="{00000000-0004-0000-0500-000066050000}"/>
    <hyperlink ref="J568" r:id="rId1383" location="gid=197773530" xr:uid="{00000000-0004-0000-0500-000067050000}"/>
    <hyperlink ref="W568" r:id="rId1384" xr:uid="{00000000-0004-0000-0500-000068050000}"/>
    <hyperlink ref="J569" r:id="rId1385" location="gid=197773530" xr:uid="{00000000-0004-0000-0500-000069050000}"/>
    <hyperlink ref="W569" r:id="rId1386" xr:uid="{00000000-0004-0000-0500-00006A050000}"/>
    <hyperlink ref="J570" r:id="rId1387" location="gid=1670951307" xr:uid="{00000000-0004-0000-0500-00006B050000}"/>
    <hyperlink ref="O570" r:id="rId1388" xr:uid="{00000000-0004-0000-0500-00006C050000}"/>
    <hyperlink ref="W570" r:id="rId1389" xr:uid="{00000000-0004-0000-0500-00006D050000}"/>
    <hyperlink ref="J571" r:id="rId1390" location="gid=1670951307" xr:uid="{00000000-0004-0000-0500-00006E050000}"/>
    <hyperlink ref="W571" r:id="rId1391" xr:uid="{00000000-0004-0000-0500-00006F050000}"/>
    <hyperlink ref="J572" r:id="rId1392" xr:uid="{00000000-0004-0000-0500-000070050000}"/>
    <hyperlink ref="W572" r:id="rId1393" xr:uid="{00000000-0004-0000-0500-000071050000}"/>
    <hyperlink ref="J573" r:id="rId1394" location="gid=1670951307" xr:uid="{00000000-0004-0000-0500-000072050000}"/>
    <hyperlink ref="W573" r:id="rId1395" xr:uid="{00000000-0004-0000-0500-000073050000}"/>
    <hyperlink ref="K574" r:id="rId1396" location="slide=id.p1" xr:uid="{00000000-0004-0000-0500-000074050000}"/>
    <hyperlink ref="Q574" r:id="rId1397" location="gid=1618826465&amp;range=A3:AH17" xr:uid="{00000000-0004-0000-0500-000075050000}"/>
    <hyperlink ref="R574" r:id="rId1398" location="gid=1618826465&amp;range=A3:AH17" xr:uid="{00000000-0004-0000-0500-000076050000}"/>
    <hyperlink ref="S574" r:id="rId1399" location="gid=1618826465&amp;range=A3:AH17" xr:uid="{00000000-0004-0000-0500-000077050000}"/>
    <hyperlink ref="T574" r:id="rId1400" location="gid=1618826465&amp;range=A3:AH17" xr:uid="{00000000-0004-0000-0500-000078050000}"/>
    <hyperlink ref="W574" r:id="rId1401" xr:uid="{00000000-0004-0000-0500-000079050000}"/>
    <hyperlink ref="K575" r:id="rId1402" location="slide=id.p7" xr:uid="{00000000-0004-0000-0500-00007A050000}"/>
    <hyperlink ref="Q575" r:id="rId1403" location="gid=1618826465&amp;range=K:Q" xr:uid="{00000000-0004-0000-0500-00007B050000}"/>
    <hyperlink ref="R575" r:id="rId1404" location="gid=1618826465&amp;range=K:Q" xr:uid="{00000000-0004-0000-0500-00007C050000}"/>
    <hyperlink ref="S575" r:id="rId1405" location="gid=1618826465&amp;range=K:Q" xr:uid="{00000000-0004-0000-0500-00007D050000}"/>
    <hyperlink ref="T575" r:id="rId1406" location="gid=1618826465&amp;range=K:Q" xr:uid="{00000000-0004-0000-0500-00007E050000}"/>
    <hyperlink ref="W575" r:id="rId1407" xr:uid="{00000000-0004-0000-0500-00007F050000}"/>
    <hyperlink ref="J576" r:id="rId1408" location="gid=0&amp;range=A:A" xr:uid="{00000000-0004-0000-0500-000080050000}"/>
    <hyperlink ref="W576" r:id="rId1409" xr:uid="{00000000-0004-0000-0500-000081050000}"/>
    <hyperlink ref="J577" r:id="rId1410" location="gid=826533442&amp;range=B2:B23" xr:uid="{00000000-0004-0000-0500-000082050000}"/>
    <hyperlink ref="W577" r:id="rId1411" xr:uid="{00000000-0004-0000-0500-000083050000}"/>
    <hyperlink ref="J578" r:id="rId1412" location="gid=539250362" xr:uid="{00000000-0004-0000-0500-000084050000}"/>
    <hyperlink ref="L578" r:id="rId1413" xr:uid="{00000000-0004-0000-0500-000085050000}"/>
    <hyperlink ref="M578" r:id="rId1414" location="slide=id.p2" xr:uid="{00000000-0004-0000-0500-000086050000}"/>
    <hyperlink ref="W578" r:id="rId1415" xr:uid="{00000000-0004-0000-0500-000087050000}"/>
    <hyperlink ref="J579" r:id="rId1416" location="gid=473737379" xr:uid="{00000000-0004-0000-0500-000088050000}"/>
    <hyperlink ref="L579" r:id="rId1417" xr:uid="{00000000-0004-0000-0500-000089050000}"/>
    <hyperlink ref="M579" r:id="rId1418" location="slide=id.p1" xr:uid="{00000000-0004-0000-0500-00008A050000}"/>
    <hyperlink ref="W579" r:id="rId1419" xr:uid="{00000000-0004-0000-0500-00008B050000}"/>
    <hyperlink ref="J580" r:id="rId1420" location="gid=807383617" xr:uid="{00000000-0004-0000-0500-00008C050000}"/>
    <hyperlink ref="L580" r:id="rId1421" xr:uid="{00000000-0004-0000-0500-00008D050000}"/>
    <hyperlink ref="O580" r:id="rId1422" xr:uid="{00000000-0004-0000-0500-00008E050000}"/>
    <hyperlink ref="W580" r:id="rId1423" xr:uid="{00000000-0004-0000-0500-00008F050000}"/>
    <hyperlink ref="J581" r:id="rId1424" location="gid=807383618" xr:uid="{00000000-0004-0000-0500-000090050000}"/>
    <hyperlink ref="L581" r:id="rId1425" xr:uid="{00000000-0004-0000-0500-000091050000}"/>
    <hyperlink ref="W581" r:id="rId1426" xr:uid="{00000000-0004-0000-0500-000092050000}"/>
    <hyperlink ref="J582" r:id="rId1427" location="gid=1593213333" xr:uid="{00000000-0004-0000-0500-000093050000}"/>
    <hyperlink ref="W582" r:id="rId1428" xr:uid="{00000000-0004-0000-0500-000094050000}"/>
    <hyperlink ref="J583" r:id="rId1429" location="gid=0" xr:uid="{00000000-0004-0000-0500-000095050000}"/>
    <hyperlink ref="W583" r:id="rId1430" xr:uid="{00000000-0004-0000-0500-000096050000}"/>
    <hyperlink ref="J584" r:id="rId1431" location="gid=0" xr:uid="{00000000-0004-0000-0500-000097050000}"/>
    <hyperlink ref="W584" r:id="rId1432" xr:uid="{00000000-0004-0000-0500-000098050000}"/>
    <hyperlink ref="J585" r:id="rId1433" xr:uid="{00000000-0004-0000-0500-000099050000}"/>
    <hyperlink ref="L585" r:id="rId1434" xr:uid="{00000000-0004-0000-0500-00009A050000}"/>
    <hyperlink ref="W585" r:id="rId1435" xr:uid="{00000000-0004-0000-0500-00009B050000}"/>
    <hyperlink ref="J586" r:id="rId1436" xr:uid="{00000000-0004-0000-0500-00009C050000}"/>
    <hyperlink ref="L586" r:id="rId1437" xr:uid="{00000000-0004-0000-0500-00009D050000}"/>
    <hyperlink ref="W586" r:id="rId1438" xr:uid="{00000000-0004-0000-0500-00009E050000}"/>
    <hyperlink ref="J587" r:id="rId1439" xr:uid="{00000000-0004-0000-0500-00009F050000}"/>
    <hyperlink ref="W587" r:id="rId1440" xr:uid="{00000000-0004-0000-0500-0000A0050000}"/>
    <hyperlink ref="J588" r:id="rId1441" location="gid=0" xr:uid="{00000000-0004-0000-0500-0000A1050000}"/>
    <hyperlink ref="W588" r:id="rId1442" xr:uid="{00000000-0004-0000-0500-0000A2050000}"/>
    <hyperlink ref="J589" r:id="rId1443" location="gid=1462290969" xr:uid="{00000000-0004-0000-0500-0000A3050000}"/>
    <hyperlink ref="W589" r:id="rId1444" xr:uid="{00000000-0004-0000-0500-0000A4050000}"/>
    <hyperlink ref="J590" r:id="rId1445" location="gid=1462290969" xr:uid="{00000000-0004-0000-0500-0000A5050000}"/>
    <hyperlink ref="W590" r:id="rId1446" xr:uid="{00000000-0004-0000-0500-0000A6050000}"/>
    <hyperlink ref="J591" r:id="rId1447" location="gid=23249419" xr:uid="{00000000-0004-0000-0500-0000A7050000}"/>
    <hyperlink ref="W591" r:id="rId1448" xr:uid="{00000000-0004-0000-0500-0000A8050000}"/>
    <hyperlink ref="J592" r:id="rId1449" location="gid=23249419" xr:uid="{00000000-0004-0000-0500-0000A9050000}"/>
    <hyperlink ref="W592" r:id="rId1450" xr:uid="{00000000-0004-0000-0500-0000AA050000}"/>
    <hyperlink ref="J593" r:id="rId1451" location="gid=23249419" xr:uid="{00000000-0004-0000-0500-0000AB050000}"/>
    <hyperlink ref="W593" r:id="rId1452" xr:uid="{00000000-0004-0000-0500-0000AC050000}"/>
    <hyperlink ref="J594" r:id="rId1453" location="gid=0" xr:uid="{00000000-0004-0000-0500-0000AD050000}"/>
    <hyperlink ref="L594" r:id="rId1454" xr:uid="{00000000-0004-0000-0500-0000AE050000}"/>
    <hyperlink ref="W594" r:id="rId1455" xr:uid="{00000000-0004-0000-0500-0000AF050000}"/>
    <hyperlink ref="J595" r:id="rId1456" location="gid=475875260" xr:uid="{00000000-0004-0000-0500-0000B0050000}"/>
    <hyperlink ref="W595" r:id="rId1457" xr:uid="{00000000-0004-0000-0500-0000B1050000}"/>
    <hyperlink ref="J596" r:id="rId1458" location="gid=475875260" xr:uid="{00000000-0004-0000-0500-0000B2050000}"/>
    <hyperlink ref="W596" r:id="rId1459" xr:uid="{00000000-0004-0000-0500-0000B3050000}"/>
    <hyperlink ref="J597" r:id="rId1460" location="gid=0" xr:uid="{00000000-0004-0000-0500-0000B4050000}"/>
    <hyperlink ref="W597" r:id="rId1461" xr:uid="{00000000-0004-0000-0500-0000B5050000}"/>
    <hyperlink ref="J598" r:id="rId1462" location="gid=0" xr:uid="{00000000-0004-0000-0500-0000B6050000}"/>
    <hyperlink ref="W598" r:id="rId1463" xr:uid="{00000000-0004-0000-0500-0000B7050000}"/>
    <hyperlink ref="J599" r:id="rId1464" xr:uid="{00000000-0004-0000-0500-0000B8050000}"/>
    <hyperlink ref="L599" r:id="rId1465" xr:uid="{00000000-0004-0000-0500-0000B9050000}"/>
    <hyperlink ref="O599" r:id="rId1466" xr:uid="{00000000-0004-0000-0500-0000BA050000}"/>
    <hyperlink ref="W599" r:id="rId1467" xr:uid="{00000000-0004-0000-0500-0000BB050000}"/>
    <hyperlink ref="J600" r:id="rId1468" xr:uid="{00000000-0004-0000-0500-0000BC050000}"/>
    <hyperlink ref="W600" r:id="rId1469" xr:uid="{00000000-0004-0000-0500-0000BD050000}"/>
    <hyperlink ref="J601" r:id="rId1470" location="gid=1513785312&amp;range=B:B" xr:uid="{00000000-0004-0000-0500-0000BE050000}"/>
    <hyperlink ref="L601" r:id="rId1471" xr:uid="{00000000-0004-0000-0500-0000BF050000}"/>
    <hyperlink ref="W601" r:id="rId1472" xr:uid="{00000000-0004-0000-0500-0000C0050000}"/>
    <hyperlink ref="J602" r:id="rId1473" location="gid=1877503813" xr:uid="{00000000-0004-0000-0500-0000C1050000}"/>
    <hyperlink ref="W602" r:id="rId1474" xr:uid="{00000000-0004-0000-0500-0000C2050000}"/>
    <hyperlink ref="J603" r:id="rId1475" xr:uid="{00000000-0004-0000-0500-0000C3050000}"/>
    <hyperlink ref="O603" r:id="rId1476" xr:uid="{00000000-0004-0000-0500-0000C4050000}"/>
    <hyperlink ref="W603" r:id="rId1477" xr:uid="{00000000-0004-0000-0500-0000C5050000}"/>
    <hyperlink ref="J604" r:id="rId1478" xr:uid="{00000000-0004-0000-0500-0000C6050000}"/>
    <hyperlink ref="W604" r:id="rId1479" xr:uid="{00000000-0004-0000-0500-0000C7050000}"/>
    <hyperlink ref="J605" r:id="rId1480" xr:uid="{00000000-0004-0000-0500-0000C8050000}"/>
    <hyperlink ref="O605" r:id="rId1481" xr:uid="{00000000-0004-0000-0500-0000C9050000}"/>
    <hyperlink ref="W605" r:id="rId1482" xr:uid="{00000000-0004-0000-0500-0000CA050000}"/>
    <hyperlink ref="J606" r:id="rId1483" xr:uid="{00000000-0004-0000-0500-0000CB050000}"/>
    <hyperlink ref="W606" r:id="rId1484" xr:uid="{00000000-0004-0000-0500-0000CC050000}"/>
    <hyperlink ref="J607" r:id="rId1485" xr:uid="{00000000-0004-0000-0500-0000CD050000}"/>
    <hyperlink ref="W607" r:id="rId1486" xr:uid="{00000000-0004-0000-0500-0000CE050000}"/>
    <hyperlink ref="J608" r:id="rId1487" xr:uid="{00000000-0004-0000-0500-0000CF050000}"/>
    <hyperlink ref="W608" r:id="rId1488" xr:uid="{00000000-0004-0000-0500-0000D0050000}"/>
    <hyperlink ref="J609" r:id="rId1489" location="gid=0" xr:uid="{00000000-0004-0000-0500-0000D1050000}"/>
    <hyperlink ref="L609" r:id="rId1490" xr:uid="{00000000-0004-0000-0500-0000D2050000}"/>
    <hyperlink ref="O609" r:id="rId1491" xr:uid="{00000000-0004-0000-0500-0000D3050000}"/>
    <hyperlink ref="W609" r:id="rId1492" xr:uid="{00000000-0004-0000-0500-0000D4050000}"/>
    <hyperlink ref="J610" r:id="rId1493" xr:uid="{00000000-0004-0000-0500-0000D5050000}"/>
    <hyperlink ref="O610" r:id="rId1494" xr:uid="{00000000-0004-0000-0500-0000D6050000}"/>
    <hyperlink ref="W610" r:id="rId1495" xr:uid="{00000000-0004-0000-0500-0000D7050000}"/>
    <hyperlink ref="J611" r:id="rId1496" xr:uid="{00000000-0004-0000-0500-0000D8050000}"/>
    <hyperlink ref="W611" r:id="rId1497" xr:uid="{00000000-0004-0000-0500-0000D9050000}"/>
    <hyperlink ref="J612" r:id="rId1498" location="gid=907500859&amp;range=1:998" xr:uid="{00000000-0004-0000-0500-0000DA050000}"/>
    <hyperlink ref="O612" r:id="rId1499" xr:uid="{00000000-0004-0000-0500-0000DB050000}"/>
    <hyperlink ref="W612" r:id="rId1500" xr:uid="{00000000-0004-0000-0500-0000DC050000}"/>
    <hyperlink ref="J613" r:id="rId1501" location="gid=2146481338" xr:uid="{00000000-0004-0000-0500-0000DD050000}"/>
    <hyperlink ref="O613" r:id="rId1502" xr:uid="{00000000-0004-0000-0500-0000DE050000}"/>
    <hyperlink ref="W613" r:id="rId1503" xr:uid="{00000000-0004-0000-0500-0000DF050000}"/>
    <hyperlink ref="J614" r:id="rId1504" xr:uid="{00000000-0004-0000-0500-0000E0050000}"/>
    <hyperlink ref="L614" r:id="rId1505" xr:uid="{00000000-0004-0000-0500-0000E1050000}"/>
    <hyperlink ref="W614" r:id="rId1506" xr:uid="{00000000-0004-0000-0500-0000E2050000}"/>
    <hyperlink ref="W615" r:id="rId1507" xr:uid="{00000000-0004-0000-0500-0000E3050000}"/>
    <hyperlink ref="X615" r:id="rId1508" xr:uid="{00000000-0004-0000-0500-0000E4050000}"/>
    <hyperlink ref="W616" r:id="rId1509" xr:uid="{00000000-0004-0000-0500-0000E5050000}"/>
    <hyperlink ref="X616" r:id="rId1510" xr:uid="{00000000-0004-0000-0500-0000E6050000}"/>
    <hyperlink ref="W617" r:id="rId1511" xr:uid="{00000000-0004-0000-0500-0000E7050000}"/>
    <hyperlink ref="X617" r:id="rId1512" xr:uid="{00000000-0004-0000-0500-0000E8050000}"/>
    <hyperlink ref="W618" r:id="rId1513" xr:uid="{00000000-0004-0000-0500-0000E9050000}"/>
    <hyperlink ref="X618" r:id="rId1514" xr:uid="{00000000-0004-0000-0500-0000EA050000}"/>
    <hyperlink ref="W619" r:id="rId1515" xr:uid="{00000000-0004-0000-0500-0000EB050000}"/>
    <hyperlink ref="X619" r:id="rId1516" xr:uid="{00000000-0004-0000-0500-0000EC050000}"/>
    <hyperlink ref="W620" r:id="rId1517" xr:uid="{00000000-0004-0000-0500-0000ED050000}"/>
    <hyperlink ref="X620" r:id="rId1518" xr:uid="{00000000-0004-0000-0500-0000EE050000}"/>
    <hyperlink ref="W621" r:id="rId1519" xr:uid="{00000000-0004-0000-0500-0000EF050000}"/>
    <hyperlink ref="X621" r:id="rId1520" xr:uid="{00000000-0004-0000-0500-0000F0050000}"/>
    <hyperlink ref="W622" r:id="rId1521" xr:uid="{00000000-0004-0000-0500-0000F1050000}"/>
    <hyperlink ref="X622" r:id="rId1522" xr:uid="{00000000-0004-0000-0500-0000F2050000}"/>
    <hyperlink ref="W623" r:id="rId1523" xr:uid="{00000000-0004-0000-0500-0000F3050000}"/>
    <hyperlink ref="X623" r:id="rId1524" xr:uid="{00000000-0004-0000-0500-0000F4050000}"/>
    <hyperlink ref="W624" r:id="rId1525" xr:uid="{00000000-0004-0000-0500-0000F5050000}"/>
    <hyperlink ref="X624" r:id="rId1526" xr:uid="{00000000-0004-0000-0500-0000F6050000}"/>
    <hyperlink ref="J625" r:id="rId1527" location="gid=0" xr:uid="{00000000-0004-0000-0500-0000F7050000}"/>
    <hyperlink ref="L625" r:id="rId1528" xr:uid="{00000000-0004-0000-0500-0000F8050000}"/>
    <hyperlink ref="W625" r:id="rId1529" xr:uid="{00000000-0004-0000-0500-0000F9050000}"/>
    <hyperlink ref="J626" r:id="rId1530" location="gid=37557742" xr:uid="{00000000-0004-0000-0500-0000FA050000}"/>
    <hyperlink ref="W626" r:id="rId1531" xr:uid="{00000000-0004-0000-0500-0000FB050000}"/>
    <hyperlink ref="J627" r:id="rId1532" location="gid=0" xr:uid="{00000000-0004-0000-0500-0000FC050000}"/>
    <hyperlink ref="L627" r:id="rId1533" xr:uid="{00000000-0004-0000-0500-0000FD050000}"/>
    <hyperlink ref="W627" r:id="rId1534" xr:uid="{00000000-0004-0000-0500-0000FE050000}"/>
    <hyperlink ref="J628" r:id="rId1535" location="gid=37557742" xr:uid="{00000000-0004-0000-0500-0000FF050000}"/>
    <hyperlink ref="W628" r:id="rId1536" xr:uid="{00000000-0004-0000-0500-000000060000}"/>
    <hyperlink ref="J629" r:id="rId1537" location="gid=37557742" xr:uid="{00000000-0004-0000-0500-000001060000}"/>
    <hyperlink ref="W629" r:id="rId1538" xr:uid="{00000000-0004-0000-0500-000002060000}"/>
    <hyperlink ref="J630" r:id="rId1539" location="gid=37557742" xr:uid="{00000000-0004-0000-0500-000003060000}"/>
    <hyperlink ref="W630" r:id="rId1540" xr:uid="{00000000-0004-0000-0500-000004060000}"/>
    <hyperlink ref="J631" r:id="rId1541" location="gid=37557742" xr:uid="{00000000-0004-0000-0500-000005060000}"/>
    <hyperlink ref="W631" r:id="rId1542" xr:uid="{00000000-0004-0000-0500-000006060000}"/>
    <hyperlink ref="J632" r:id="rId1543" location="gid=1381600522" xr:uid="{00000000-0004-0000-0500-000007060000}"/>
    <hyperlink ref="W632" r:id="rId1544" xr:uid="{00000000-0004-0000-0500-000008060000}"/>
    <hyperlink ref="J633" r:id="rId1545" location="gid=1773673233&amp;range=A2" xr:uid="{00000000-0004-0000-0500-000009060000}"/>
    <hyperlink ref="K633" r:id="rId1546" xr:uid="{00000000-0004-0000-0500-00000A060000}"/>
    <hyperlink ref="L633" r:id="rId1547" xr:uid="{00000000-0004-0000-0500-00000B060000}"/>
    <hyperlink ref="W633" r:id="rId1548" xr:uid="{00000000-0004-0000-0500-00000C060000}"/>
    <hyperlink ref="J634" r:id="rId1549" location="gid=1773673233&amp;range=A2" xr:uid="{00000000-0004-0000-0500-00000D060000}"/>
    <hyperlink ref="K634" r:id="rId1550" xr:uid="{00000000-0004-0000-0500-00000E060000}"/>
    <hyperlink ref="L634" r:id="rId1551" xr:uid="{00000000-0004-0000-0500-00000F060000}"/>
    <hyperlink ref="W634" r:id="rId1552" xr:uid="{00000000-0004-0000-0500-000010060000}"/>
    <hyperlink ref="J635" r:id="rId1553" location="gid=1773673233&amp;range=A2" xr:uid="{00000000-0004-0000-0500-000011060000}"/>
    <hyperlink ref="K635" r:id="rId1554" xr:uid="{00000000-0004-0000-0500-000012060000}"/>
    <hyperlink ref="L635" r:id="rId1555" xr:uid="{00000000-0004-0000-0500-000013060000}"/>
    <hyperlink ref="J636" r:id="rId1556" location="gid=0" xr:uid="{00000000-0004-0000-0500-000014060000}"/>
    <hyperlink ref="W636" r:id="rId1557" xr:uid="{00000000-0004-0000-0500-000015060000}"/>
    <hyperlink ref="J637" r:id="rId1558" location="gid=0" xr:uid="{00000000-0004-0000-0500-000016060000}"/>
    <hyperlink ref="W637" r:id="rId1559" xr:uid="{00000000-0004-0000-0500-000017060000}"/>
    <hyperlink ref="J638" r:id="rId1560" location="gid=0" xr:uid="{00000000-0004-0000-0500-000018060000}"/>
    <hyperlink ref="W638" r:id="rId1561" xr:uid="{00000000-0004-0000-0500-000019060000}"/>
    <hyperlink ref="J639" r:id="rId1562" location="gid=1560921495&amp;range=A:A" xr:uid="{00000000-0004-0000-0500-00001A060000}"/>
    <hyperlink ref="W639" r:id="rId1563" xr:uid="{00000000-0004-0000-0500-00001B060000}"/>
    <hyperlink ref="J640" r:id="rId1564" location="gid=1560921495&amp;range=A:A" xr:uid="{00000000-0004-0000-0500-00001C060000}"/>
    <hyperlink ref="W640" r:id="rId1565" xr:uid="{00000000-0004-0000-0500-00001D060000}"/>
    <hyperlink ref="J641" r:id="rId1566" location="gid=1560921495&amp;range=A:A" xr:uid="{00000000-0004-0000-0500-00001E060000}"/>
    <hyperlink ref="W641" r:id="rId1567" xr:uid="{00000000-0004-0000-0500-00001F060000}"/>
    <hyperlink ref="J642" r:id="rId1568" location="gid=1560921495&amp;range=A:A" xr:uid="{00000000-0004-0000-0500-000020060000}"/>
    <hyperlink ref="W642" r:id="rId1569" xr:uid="{00000000-0004-0000-0500-000021060000}"/>
    <hyperlink ref="J643" r:id="rId1570" location="gid=1560921495&amp;range=A:A" xr:uid="{00000000-0004-0000-0500-000022060000}"/>
    <hyperlink ref="W643" r:id="rId1571" xr:uid="{00000000-0004-0000-0500-000023060000}"/>
    <hyperlink ref="J644" r:id="rId1572" location="gid=1560921495&amp;range=A:A" xr:uid="{00000000-0004-0000-0500-000024060000}"/>
    <hyperlink ref="W644" r:id="rId1573" xr:uid="{00000000-0004-0000-0500-000025060000}"/>
    <hyperlink ref="J645" r:id="rId1574" location="gid=264214317" xr:uid="{00000000-0004-0000-0500-000026060000}"/>
    <hyperlink ref="K645" r:id="rId1575" location="gid=264214317" xr:uid="{00000000-0004-0000-0500-000027060000}"/>
    <hyperlink ref="L645" r:id="rId1576" location="gid=264214317" xr:uid="{00000000-0004-0000-0500-000028060000}"/>
    <hyperlink ref="W645" r:id="rId1577" xr:uid="{00000000-0004-0000-0500-000029060000}"/>
    <hyperlink ref="J646" r:id="rId1578" location="gid=264214317" xr:uid="{00000000-0004-0000-0500-00002A060000}"/>
    <hyperlink ref="K646" r:id="rId1579" location="gid=264214317" xr:uid="{00000000-0004-0000-0500-00002B060000}"/>
    <hyperlink ref="L646" r:id="rId1580" location="gid=264214317" xr:uid="{00000000-0004-0000-0500-00002C060000}"/>
    <hyperlink ref="W646" r:id="rId1581" xr:uid="{00000000-0004-0000-0500-00002D060000}"/>
    <hyperlink ref="J647" r:id="rId1582" location="gid=1033238192" xr:uid="{00000000-0004-0000-0500-00002E060000}"/>
    <hyperlink ref="W647" r:id="rId1583" xr:uid="{00000000-0004-0000-0500-00002F060000}"/>
    <hyperlink ref="J648" r:id="rId1584" location="gid=1033238192" xr:uid="{00000000-0004-0000-0500-000030060000}"/>
    <hyperlink ref="W648" r:id="rId1585" xr:uid="{00000000-0004-0000-0500-000031060000}"/>
    <hyperlink ref="J649" r:id="rId1586" location="gid=1033238192" xr:uid="{00000000-0004-0000-0500-000032060000}"/>
    <hyperlink ref="W649" r:id="rId1587" xr:uid="{00000000-0004-0000-0500-000033060000}"/>
    <hyperlink ref="J650" r:id="rId1588" location="gid=0" xr:uid="{00000000-0004-0000-0500-000034060000}"/>
    <hyperlink ref="K650" r:id="rId1589" xr:uid="{00000000-0004-0000-0500-000035060000}"/>
    <hyperlink ref="L650" r:id="rId1590" xr:uid="{00000000-0004-0000-0500-000036060000}"/>
    <hyperlink ref="W650" r:id="rId1591" xr:uid="{00000000-0004-0000-0500-000037060000}"/>
    <hyperlink ref="J651" r:id="rId1592" location="gid=0" xr:uid="{00000000-0004-0000-0500-000038060000}"/>
    <hyperlink ref="W651" r:id="rId1593" xr:uid="{00000000-0004-0000-0500-000039060000}"/>
    <hyperlink ref="J652" r:id="rId1594" location="gid=1105470635" xr:uid="{00000000-0004-0000-0500-00003A060000}"/>
    <hyperlink ref="W652" r:id="rId1595" xr:uid="{00000000-0004-0000-0500-00003B060000}"/>
    <hyperlink ref="J653" r:id="rId1596" location="gid=826533442&amp;range=B2:B23" xr:uid="{00000000-0004-0000-0500-00003C060000}"/>
    <hyperlink ref="W653" r:id="rId1597" xr:uid="{00000000-0004-0000-0500-00003D060000}"/>
    <hyperlink ref="J654" r:id="rId1598" location="gid=826533442&amp;range=B2:B23" xr:uid="{00000000-0004-0000-0500-00003E060000}"/>
    <hyperlink ref="W654" r:id="rId1599" xr:uid="{00000000-0004-0000-0500-00003F060000}"/>
    <hyperlink ref="J655" r:id="rId1600" location="gid=826533442&amp;range=B2:B23" xr:uid="{00000000-0004-0000-0500-000040060000}"/>
    <hyperlink ref="W655" r:id="rId1601" xr:uid="{00000000-0004-0000-0500-000041060000}"/>
    <hyperlink ref="J656" r:id="rId1602" location="gid=0" xr:uid="{00000000-0004-0000-0500-000042060000}"/>
    <hyperlink ref="W656" r:id="rId1603" xr:uid="{00000000-0004-0000-0500-000043060000}"/>
    <hyperlink ref="J657" r:id="rId1604" location="gid=896267482" xr:uid="{00000000-0004-0000-0500-000044060000}"/>
    <hyperlink ref="L657" r:id="rId1605" xr:uid="{00000000-0004-0000-0500-000045060000}"/>
    <hyperlink ref="W657" r:id="rId1606" xr:uid="{00000000-0004-0000-0500-000046060000}"/>
    <hyperlink ref="J658" r:id="rId1607" location="gid=896267482" xr:uid="{00000000-0004-0000-0500-000047060000}"/>
    <hyperlink ref="W658" r:id="rId1608" xr:uid="{00000000-0004-0000-0500-000048060000}"/>
    <hyperlink ref="J659" r:id="rId1609" location="gid=67427&amp;range=A:A" xr:uid="{00000000-0004-0000-0500-000049060000}"/>
    <hyperlink ref="W659" r:id="rId1610" xr:uid="{00000000-0004-0000-0500-00004A060000}"/>
    <hyperlink ref="J660" r:id="rId1611" location="gid=0&amp;range=A:A" xr:uid="{00000000-0004-0000-0500-00004B060000}"/>
    <hyperlink ref="W660" r:id="rId1612" xr:uid="{00000000-0004-0000-0500-00004C060000}"/>
    <hyperlink ref="J661" r:id="rId1613" location="gid=0&amp;range=A:A" xr:uid="{00000000-0004-0000-0500-00004D060000}"/>
    <hyperlink ref="W661" r:id="rId1614" xr:uid="{00000000-0004-0000-0500-00004E060000}"/>
    <hyperlink ref="J662" r:id="rId1615" location="gid=1513785312&amp;range=B:B" xr:uid="{00000000-0004-0000-0500-00004F060000}"/>
    <hyperlink ref="W662" r:id="rId1616" xr:uid="{00000000-0004-0000-0500-000050060000}"/>
    <hyperlink ref="J664" r:id="rId1617" location="gid=1649206201" xr:uid="{00000000-0004-0000-0500-000051060000}"/>
    <hyperlink ref="O664" r:id="rId1618" xr:uid="{00000000-0004-0000-0500-000052060000}"/>
    <hyperlink ref="W664" r:id="rId1619" xr:uid="{00000000-0004-0000-0500-000053060000}"/>
    <hyperlink ref="J665" r:id="rId1620" location="gid=1281614813" xr:uid="{00000000-0004-0000-0500-000054060000}"/>
    <hyperlink ref="O665" r:id="rId1621" xr:uid="{00000000-0004-0000-0500-000055060000}"/>
    <hyperlink ref="W665" r:id="rId1622" xr:uid="{00000000-0004-0000-0500-000056060000}"/>
    <hyperlink ref="J666" r:id="rId1623" location="gid=1718452851" xr:uid="{00000000-0004-0000-0500-000057060000}"/>
    <hyperlink ref="O666" r:id="rId1624" xr:uid="{00000000-0004-0000-0500-000058060000}"/>
    <hyperlink ref="W666" r:id="rId1625" xr:uid="{00000000-0004-0000-0500-000059060000}"/>
    <hyperlink ref="J667" r:id="rId1626" location="gid=505211701" xr:uid="{00000000-0004-0000-0500-00005A060000}"/>
    <hyperlink ref="J668" r:id="rId1627" location="gid=475875260" xr:uid="{00000000-0004-0000-0500-00005B060000}"/>
    <hyperlink ref="W668" r:id="rId1628" xr:uid="{00000000-0004-0000-0500-00005C060000}"/>
    <hyperlink ref="J669" r:id="rId1629" location="gid=475875260" xr:uid="{00000000-0004-0000-0500-00005D060000}"/>
    <hyperlink ref="W669" r:id="rId1630" xr:uid="{00000000-0004-0000-0500-00005E060000}"/>
    <hyperlink ref="J670" r:id="rId1631" location="gid=475875260" xr:uid="{00000000-0004-0000-0500-00005F060000}"/>
    <hyperlink ref="W670" r:id="rId1632" xr:uid="{00000000-0004-0000-0500-000060060000}"/>
    <hyperlink ref="J671" r:id="rId1633" location="gid=0" xr:uid="{00000000-0004-0000-0500-000061060000}"/>
    <hyperlink ref="L671" r:id="rId1634" xr:uid="{00000000-0004-0000-0500-000062060000}"/>
    <hyperlink ref="M671" r:id="rId1635" xr:uid="{00000000-0004-0000-0500-000063060000}"/>
    <hyperlink ref="W671" r:id="rId1636" xr:uid="{00000000-0004-0000-0500-000064060000}"/>
    <hyperlink ref="J672" r:id="rId1637" location="gid=0" xr:uid="{00000000-0004-0000-0500-000065060000}"/>
    <hyperlink ref="L672" r:id="rId1638" xr:uid="{00000000-0004-0000-0500-000066060000}"/>
    <hyperlink ref="M672" r:id="rId1639" xr:uid="{00000000-0004-0000-0500-000067060000}"/>
    <hyperlink ref="W672" r:id="rId1640" xr:uid="{00000000-0004-0000-0500-000068060000}"/>
    <hyperlink ref="J673" r:id="rId1641" location="gid=1481340089" xr:uid="{00000000-0004-0000-0500-000069060000}"/>
    <hyperlink ref="H674" r:id="rId1642" location="gid=49960798" xr:uid="{00000000-0004-0000-0500-00006A060000}"/>
    <hyperlink ref="J674" r:id="rId1643" location="gid=1186678137" xr:uid="{00000000-0004-0000-0500-00006B060000}"/>
    <hyperlink ref="W674" r:id="rId1644" xr:uid="{00000000-0004-0000-0500-00006C060000}"/>
    <hyperlink ref="J675" r:id="rId1645" location="gid=0" xr:uid="{00000000-0004-0000-0500-00006D060000}"/>
    <hyperlink ref="W675" r:id="rId1646" xr:uid="{00000000-0004-0000-0500-00006E060000}"/>
    <hyperlink ref="J676" r:id="rId1647" location="gid=887217737" xr:uid="{00000000-0004-0000-0500-00006F060000}"/>
    <hyperlink ref="W676" r:id="rId1648" xr:uid="{00000000-0004-0000-0500-000070060000}"/>
    <hyperlink ref="J677" r:id="rId1649" xr:uid="{00000000-0004-0000-0500-000071060000}"/>
    <hyperlink ref="W677" r:id="rId1650" xr:uid="{00000000-0004-0000-0500-000072060000}"/>
    <hyperlink ref="J678" r:id="rId1651" xr:uid="{00000000-0004-0000-0500-000073060000}"/>
    <hyperlink ref="W678" r:id="rId1652" xr:uid="{00000000-0004-0000-0500-000074060000}"/>
    <hyperlink ref="J679" r:id="rId1653" xr:uid="{00000000-0004-0000-0500-000075060000}"/>
    <hyperlink ref="L679" r:id="rId1654" xr:uid="{00000000-0004-0000-0500-000076060000}"/>
    <hyperlink ref="M679" r:id="rId1655" location="slide=id.g2ec2ad294fd_0_1" xr:uid="{00000000-0004-0000-0500-000077060000}"/>
    <hyperlink ref="W679" r:id="rId1656" xr:uid="{00000000-0004-0000-0500-000078060000}"/>
    <hyperlink ref="J680" r:id="rId1657" location="gid=1698273138" xr:uid="{00000000-0004-0000-0500-000079060000}"/>
    <hyperlink ref="J681" r:id="rId1658" location="gid=1191570693" xr:uid="{00000000-0004-0000-0500-00007A060000}"/>
    <hyperlink ref="J682" r:id="rId1659" location="gid=1125009483" xr:uid="{00000000-0004-0000-0500-00007B060000}"/>
    <hyperlink ref="J683" r:id="rId1660" location="gid=2029177392" xr:uid="{00000000-0004-0000-0500-00007C060000}"/>
    <hyperlink ref="J684" r:id="rId1661" location="gid=1707911171" xr:uid="{00000000-0004-0000-0500-00007D060000}"/>
    <hyperlink ref="J685" r:id="rId1662" location="gid=197778050" xr:uid="{00000000-0004-0000-0500-00007E060000}"/>
    <hyperlink ref="J686" r:id="rId1663" location="gid=887444414" xr:uid="{00000000-0004-0000-0500-00007F060000}"/>
    <hyperlink ref="J687" r:id="rId1664" location="gid=1306185250" xr:uid="{00000000-0004-0000-0500-000080060000}"/>
    <hyperlink ref="W687" r:id="rId1665" xr:uid="{00000000-0004-0000-0500-000081060000}"/>
    <hyperlink ref="J688" r:id="rId1666" location="gid=1877503813" xr:uid="{00000000-0004-0000-0500-000082060000}"/>
    <hyperlink ref="L688" r:id="rId1667" xr:uid="{00000000-0004-0000-0500-000083060000}"/>
    <hyperlink ref="O688" r:id="rId1668" xr:uid="{00000000-0004-0000-0500-000084060000}"/>
    <hyperlink ref="W688" r:id="rId1669" xr:uid="{00000000-0004-0000-0500-000085060000}"/>
    <hyperlink ref="J689" r:id="rId1670" location="gid=0" xr:uid="{00000000-0004-0000-0500-000086060000}"/>
    <hyperlink ref="L689" r:id="rId1671" xr:uid="{00000000-0004-0000-0500-000087060000}"/>
    <hyperlink ref="W689" r:id="rId1672" xr:uid="{00000000-0004-0000-0500-000088060000}"/>
    <hyperlink ref="H690" r:id="rId1673" location="gid=0" xr:uid="{00000000-0004-0000-0500-000089060000}"/>
    <hyperlink ref="L690" r:id="rId1674" xr:uid="{00000000-0004-0000-0500-00008A060000}"/>
    <hyperlink ref="W690" r:id="rId1675" xr:uid="{00000000-0004-0000-0500-00008B060000}"/>
    <hyperlink ref="J691" r:id="rId1676" xr:uid="{00000000-0004-0000-0500-00008C060000}"/>
    <hyperlink ref="W691" r:id="rId1677" xr:uid="{00000000-0004-0000-0500-00008D060000}"/>
    <hyperlink ref="H692" r:id="rId1678" location="gid=840680894&amp;range=6:6" xr:uid="{00000000-0004-0000-0500-00008E060000}"/>
    <hyperlink ref="J692" r:id="rId1679" location="gid=840680894&amp;range=7:7" xr:uid="{00000000-0004-0000-0500-00008F060000}"/>
    <hyperlink ref="L692" r:id="rId1680" xr:uid="{00000000-0004-0000-0500-000090060000}"/>
    <hyperlink ref="W692" r:id="rId1681" xr:uid="{00000000-0004-0000-0500-000091060000}"/>
    <hyperlink ref="H693" r:id="rId1682" location="gid=840680894&amp;range=6:6" xr:uid="{00000000-0004-0000-0500-000092060000}"/>
    <hyperlink ref="J693" r:id="rId1683" location="gid=840680894&amp;range=7:7" xr:uid="{00000000-0004-0000-0500-000093060000}"/>
    <hyperlink ref="L693" r:id="rId1684" xr:uid="{00000000-0004-0000-0500-000094060000}"/>
    <hyperlink ref="W693" r:id="rId1685" xr:uid="{00000000-0004-0000-0500-000095060000}"/>
    <hyperlink ref="J694" r:id="rId1686" xr:uid="{00000000-0004-0000-0500-000096060000}"/>
    <hyperlink ref="W694" r:id="rId1687" xr:uid="{00000000-0004-0000-0500-000097060000}"/>
    <hyperlink ref="J695" r:id="rId1688" location="gid=0&amp;range=A:A" xr:uid="{00000000-0004-0000-0500-000098060000}"/>
    <hyperlink ref="W695" r:id="rId1689" xr:uid="{00000000-0004-0000-0500-000099060000}"/>
    <hyperlink ref="J696" r:id="rId1690" location="gid=0&amp;range=A:A" xr:uid="{00000000-0004-0000-0500-00009A060000}"/>
    <hyperlink ref="W696" r:id="rId1691" xr:uid="{00000000-0004-0000-0500-00009B060000}"/>
    <hyperlink ref="J697" r:id="rId1692" location="gid=0" xr:uid="{00000000-0004-0000-0500-00009C060000}"/>
    <hyperlink ref="W697" r:id="rId1693" xr:uid="{00000000-0004-0000-0500-00009D060000}"/>
    <hyperlink ref="J698" r:id="rId1694" location="gid=37557742" xr:uid="{00000000-0004-0000-0500-00009E060000}"/>
    <hyperlink ref="W698" r:id="rId1695" xr:uid="{00000000-0004-0000-0500-00009F060000}"/>
    <hyperlink ref="J699" r:id="rId1696" location="gid=68139129" xr:uid="{00000000-0004-0000-0500-0000A0060000}"/>
    <hyperlink ref="W699" r:id="rId1697" xr:uid="{00000000-0004-0000-0500-0000A1060000}"/>
    <hyperlink ref="J700" r:id="rId1698" location="gid=68139129" xr:uid="{00000000-0004-0000-0500-0000A2060000}"/>
    <hyperlink ref="W700" r:id="rId1699" xr:uid="{00000000-0004-0000-0500-0000A3060000}"/>
    <hyperlink ref="J701" r:id="rId1700" location="gid=0" xr:uid="{00000000-0004-0000-0500-0000A4060000}"/>
    <hyperlink ref="L701" r:id="rId1701" xr:uid="{00000000-0004-0000-0500-0000A5060000}"/>
    <hyperlink ref="W701" r:id="rId1702" xr:uid="{00000000-0004-0000-0500-0000A6060000}"/>
    <hyperlink ref="J702" r:id="rId1703" location="gid=0" xr:uid="{00000000-0004-0000-0500-0000A7060000}"/>
    <hyperlink ref="L702" r:id="rId1704" xr:uid="{00000000-0004-0000-0500-0000A8060000}"/>
    <hyperlink ref="W702" r:id="rId1705" xr:uid="{00000000-0004-0000-0500-0000A9060000}"/>
    <hyperlink ref="J703" r:id="rId1706" location="gid=0" xr:uid="{00000000-0004-0000-0500-0000AA060000}"/>
    <hyperlink ref="W703" r:id="rId1707" xr:uid="{00000000-0004-0000-0500-0000AB060000}"/>
    <hyperlink ref="J704" r:id="rId1708" location="gid=0" xr:uid="{00000000-0004-0000-0500-0000AC060000}"/>
    <hyperlink ref="W704" r:id="rId1709" xr:uid="{00000000-0004-0000-0500-0000AD060000}"/>
    <hyperlink ref="J705" r:id="rId1710" location="gid=887217737" xr:uid="{00000000-0004-0000-0500-0000AE060000}"/>
    <hyperlink ref="W705" r:id="rId1711" xr:uid="{00000000-0004-0000-0500-0000AF060000}"/>
    <hyperlink ref="J706" r:id="rId1712" location="gid=887217737" xr:uid="{00000000-0004-0000-0500-0000B0060000}"/>
    <hyperlink ref="W706" r:id="rId1713" xr:uid="{00000000-0004-0000-0500-0000B1060000}"/>
    <hyperlink ref="J707" r:id="rId1714" location="gid=887217737" xr:uid="{00000000-0004-0000-0500-0000B2060000}"/>
    <hyperlink ref="W707" r:id="rId1715" xr:uid="{00000000-0004-0000-0500-0000B3060000}"/>
    <hyperlink ref="J708" r:id="rId1716" location="gid=0" xr:uid="{00000000-0004-0000-0500-0000B4060000}"/>
    <hyperlink ref="W708" r:id="rId1717" xr:uid="{00000000-0004-0000-0500-0000B5060000}"/>
    <hyperlink ref="J709" r:id="rId1718" location="gid=1593213333" xr:uid="{00000000-0004-0000-0500-0000B6060000}"/>
    <hyperlink ref="W709" r:id="rId1719" xr:uid="{00000000-0004-0000-0500-0000B7060000}"/>
    <hyperlink ref="J710" r:id="rId1720" location="gid=1665461299" xr:uid="{00000000-0004-0000-0500-0000B8060000}"/>
    <hyperlink ref="W710" r:id="rId1721" xr:uid="{00000000-0004-0000-0500-0000B9060000}"/>
    <hyperlink ref="J711" r:id="rId1722" location="gid=1665461299" xr:uid="{00000000-0004-0000-0500-0000BA060000}"/>
    <hyperlink ref="W711" r:id="rId1723" xr:uid="{00000000-0004-0000-0500-0000BB060000}"/>
    <hyperlink ref="J712" r:id="rId1724" location="gid=1579647152" xr:uid="{00000000-0004-0000-0500-0000BC060000}"/>
    <hyperlink ref="W712" r:id="rId1725" xr:uid="{00000000-0004-0000-0500-0000BD060000}"/>
    <hyperlink ref="J713" r:id="rId1726" location="gid=1579647152" xr:uid="{00000000-0004-0000-0500-0000BE060000}"/>
    <hyperlink ref="J714" r:id="rId1727" location="gid=1546187897" xr:uid="{00000000-0004-0000-0500-0000BF060000}"/>
    <hyperlink ref="W714" r:id="rId1728" xr:uid="{00000000-0004-0000-0500-0000C0060000}"/>
    <hyperlink ref="J715" r:id="rId1729" location="gid=1579647152" xr:uid="{00000000-0004-0000-0500-0000C1060000}"/>
    <hyperlink ref="W715" r:id="rId1730" xr:uid="{00000000-0004-0000-0500-0000C2060000}"/>
    <hyperlink ref="J716" r:id="rId1731" location="gid=2005466799" xr:uid="{00000000-0004-0000-0500-0000C3060000}"/>
    <hyperlink ref="W716" r:id="rId1732" xr:uid="{00000000-0004-0000-0500-0000C4060000}"/>
    <hyperlink ref="J717" r:id="rId1733" location="gid=1877503813" xr:uid="{00000000-0004-0000-0500-0000C5060000}"/>
    <hyperlink ref="W717" r:id="rId1734" xr:uid="{00000000-0004-0000-0500-0000C6060000}"/>
    <hyperlink ref="J718" r:id="rId1735" location="gid=1381600522" xr:uid="{00000000-0004-0000-0500-0000C7060000}"/>
    <hyperlink ref="W718" r:id="rId1736" xr:uid="{00000000-0004-0000-0500-0000C8060000}"/>
    <hyperlink ref="J719" r:id="rId1737" location="gid=0" xr:uid="{00000000-0004-0000-0500-0000C9060000}"/>
    <hyperlink ref="J720" r:id="rId1738" location="gid=0" xr:uid="{00000000-0004-0000-0500-0000CA060000}"/>
    <hyperlink ref="W720" r:id="rId1739" xr:uid="{00000000-0004-0000-0500-0000CB060000}"/>
    <hyperlink ref="J721" r:id="rId1740" location="gid=1773673233&amp;range=A2" xr:uid="{00000000-0004-0000-0500-0000CC060000}"/>
    <hyperlink ref="K721" r:id="rId1741" xr:uid="{00000000-0004-0000-0500-0000CD060000}"/>
    <hyperlink ref="L721" r:id="rId1742" xr:uid="{00000000-0004-0000-0500-0000CE060000}"/>
    <hyperlink ref="W721" r:id="rId1743" xr:uid="{00000000-0004-0000-0500-0000CF060000}"/>
    <hyperlink ref="J722" r:id="rId1744" location="gid=1773673233&amp;range=A2" xr:uid="{00000000-0004-0000-0500-0000D0060000}"/>
    <hyperlink ref="K722" r:id="rId1745" xr:uid="{00000000-0004-0000-0500-0000D1060000}"/>
    <hyperlink ref="L722" r:id="rId1746" xr:uid="{00000000-0004-0000-0500-0000D2060000}"/>
    <hyperlink ref="W722" r:id="rId1747" xr:uid="{00000000-0004-0000-0500-0000D3060000}"/>
    <hyperlink ref="J723" r:id="rId1748" location="gid=264214317" xr:uid="{00000000-0004-0000-0500-0000D4060000}"/>
    <hyperlink ref="K723" r:id="rId1749" xr:uid="{00000000-0004-0000-0500-0000D5060000}"/>
    <hyperlink ref="L723" r:id="rId1750" xr:uid="{00000000-0004-0000-0500-0000D6060000}"/>
    <hyperlink ref="W723" r:id="rId1751" xr:uid="{00000000-0004-0000-0500-0000D7060000}"/>
    <hyperlink ref="J724" r:id="rId1752" location="gid=0" xr:uid="{00000000-0004-0000-0500-0000D8060000}"/>
    <hyperlink ref="W724" r:id="rId1753" xr:uid="{00000000-0004-0000-0500-0000D9060000}"/>
    <hyperlink ref="J725" r:id="rId1754" location="gid=1460264289" xr:uid="{00000000-0004-0000-0500-0000DA060000}"/>
    <hyperlink ref="K725" r:id="rId1755" xr:uid="{00000000-0004-0000-0500-0000DB060000}"/>
    <hyperlink ref="L725" r:id="rId1756" xr:uid="{00000000-0004-0000-0500-0000DC060000}"/>
    <hyperlink ref="W725" r:id="rId1757" xr:uid="{00000000-0004-0000-0500-0000DD060000}"/>
    <hyperlink ref="J726" r:id="rId1758" location="gid=0" xr:uid="{00000000-0004-0000-0500-0000DE060000}"/>
    <hyperlink ref="W726" r:id="rId1759" xr:uid="{00000000-0004-0000-0500-0000DF060000}"/>
    <hyperlink ref="J727" r:id="rId1760" location="gid=1481340089" xr:uid="{00000000-0004-0000-0500-0000E0060000}"/>
    <hyperlink ref="W727" r:id="rId1761" xr:uid="{00000000-0004-0000-0500-0000E1060000}"/>
    <hyperlink ref="J728" r:id="rId1762" location="gid=1460264289" xr:uid="{00000000-0004-0000-0500-0000E2060000}"/>
    <hyperlink ref="K728" r:id="rId1763" xr:uid="{00000000-0004-0000-0500-0000E3060000}"/>
    <hyperlink ref="L728" r:id="rId1764" xr:uid="{00000000-0004-0000-0500-0000E4060000}"/>
    <hyperlink ref="W728" r:id="rId1765" xr:uid="{00000000-0004-0000-0500-0000E5060000}"/>
    <hyperlink ref="J729" r:id="rId1766" location="gid=1300745950" xr:uid="{00000000-0004-0000-0500-0000E6060000}"/>
    <hyperlink ref="W729" r:id="rId1767" xr:uid="{00000000-0004-0000-0500-0000E7060000}"/>
    <hyperlink ref="J730" r:id="rId1768" location="gid=0" xr:uid="{00000000-0004-0000-0500-0000E8060000}"/>
    <hyperlink ref="K730" r:id="rId1769" xr:uid="{00000000-0004-0000-0500-0000E9060000}"/>
    <hyperlink ref="L730" r:id="rId1770" xr:uid="{00000000-0004-0000-0500-0000EA060000}"/>
    <hyperlink ref="W730" r:id="rId1771" xr:uid="{00000000-0004-0000-0500-0000EB060000}"/>
    <hyperlink ref="J731" r:id="rId1772" location="gid=1670951307" xr:uid="{00000000-0004-0000-0500-0000EC060000}"/>
    <hyperlink ref="W731" r:id="rId1773" xr:uid="{00000000-0004-0000-0500-0000ED060000}"/>
    <hyperlink ref="J732" r:id="rId1774" location="gid=1033238192" xr:uid="{00000000-0004-0000-0500-0000EE060000}"/>
    <hyperlink ref="W732" r:id="rId1775" xr:uid="{00000000-0004-0000-0500-0000EF060000}"/>
    <hyperlink ref="J733" r:id="rId1776" location="gid=0" xr:uid="{00000000-0004-0000-0500-0000F0060000}"/>
    <hyperlink ref="W733" r:id="rId1777" xr:uid="{00000000-0004-0000-0500-0000F1060000}"/>
    <hyperlink ref="J734" r:id="rId1778" location="gid=264214317" xr:uid="{00000000-0004-0000-0500-0000F2060000}"/>
    <hyperlink ref="K734" r:id="rId1779" xr:uid="{00000000-0004-0000-0500-0000F3060000}"/>
    <hyperlink ref="L734" r:id="rId1780" xr:uid="{00000000-0004-0000-0500-0000F4060000}"/>
    <hyperlink ref="W734" r:id="rId1781" xr:uid="{00000000-0004-0000-0500-0000F5060000}"/>
    <hyperlink ref="J735" r:id="rId1782" location="gid=264214317" xr:uid="{00000000-0004-0000-0500-0000F6060000}"/>
    <hyperlink ref="K735" r:id="rId1783" xr:uid="{00000000-0004-0000-0500-0000F7060000}"/>
    <hyperlink ref="L735" r:id="rId1784" xr:uid="{00000000-0004-0000-0500-0000F8060000}"/>
    <hyperlink ref="W735" r:id="rId1785" xr:uid="{00000000-0004-0000-0500-0000F9060000}"/>
    <hyperlink ref="J736" r:id="rId1786" location="gid=0" xr:uid="{00000000-0004-0000-0500-0000FA060000}"/>
    <hyperlink ref="W736" r:id="rId1787" xr:uid="{00000000-0004-0000-0500-0000FB060000}"/>
    <hyperlink ref="J737" r:id="rId1788" location="gid=0" xr:uid="{00000000-0004-0000-0500-0000FC060000}"/>
    <hyperlink ref="W737" r:id="rId1789" xr:uid="{00000000-0004-0000-0500-0000FD060000}"/>
    <hyperlink ref="J738" r:id="rId1790" location="gid=0" xr:uid="{00000000-0004-0000-0500-0000FE060000}"/>
    <hyperlink ref="K738" r:id="rId1791" xr:uid="{00000000-0004-0000-0500-0000FF060000}"/>
    <hyperlink ref="L738" r:id="rId1792" xr:uid="{00000000-0004-0000-0500-000000070000}"/>
    <hyperlink ref="W738" r:id="rId1793" xr:uid="{00000000-0004-0000-0500-000001070000}"/>
    <hyperlink ref="J739" r:id="rId1794" location="gid=1033238192" xr:uid="{00000000-0004-0000-0500-000002070000}"/>
    <hyperlink ref="W739" r:id="rId1795" xr:uid="{00000000-0004-0000-0500-000003070000}"/>
    <hyperlink ref="J740" r:id="rId1796" location="gid=1033238192" xr:uid="{00000000-0004-0000-0500-000004070000}"/>
    <hyperlink ref="W740" r:id="rId1797" xr:uid="{00000000-0004-0000-0500-000005070000}"/>
    <hyperlink ref="J742" r:id="rId1798" location="gid=1823192906" xr:uid="{00000000-0004-0000-0500-000006070000}"/>
    <hyperlink ref="H744" r:id="rId1799" location="gid=830194190" xr:uid="{00000000-0004-0000-0500-000007070000}"/>
    <hyperlink ref="J744" r:id="rId1800" location="gid=0" xr:uid="{00000000-0004-0000-0500-000008070000}"/>
    <hyperlink ref="W744" r:id="rId1801" xr:uid="{00000000-0004-0000-0500-000009070000}"/>
    <hyperlink ref="J745" r:id="rId1802" location="gid=0" xr:uid="{00000000-0004-0000-0500-00000A070000}"/>
    <hyperlink ref="L745" r:id="rId1803" xr:uid="{00000000-0004-0000-0500-00000B070000}"/>
    <hyperlink ref="W745" r:id="rId1804" xr:uid="{00000000-0004-0000-0500-00000C070000}"/>
    <hyperlink ref="J746" r:id="rId1805" xr:uid="{00000000-0004-0000-0500-00000D070000}"/>
    <hyperlink ref="O746" r:id="rId1806" xr:uid="{00000000-0004-0000-0500-00000E070000}"/>
    <hyperlink ref="W746" r:id="rId1807" xr:uid="{00000000-0004-0000-0500-00000F070000}"/>
    <hyperlink ref="J747" r:id="rId1808" xr:uid="{00000000-0004-0000-0500-000010070000}"/>
    <hyperlink ref="W747" r:id="rId1809" xr:uid="{00000000-0004-0000-0500-000011070000}"/>
    <hyperlink ref="J748" r:id="rId1810" location="gid=264214317" xr:uid="{00000000-0004-0000-0500-000012070000}"/>
    <hyperlink ref="K748" r:id="rId1811" xr:uid="{00000000-0004-0000-0500-000013070000}"/>
    <hyperlink ref="L748" r:id="rId1812" xr:uid="{00000000-0004-0000-0500-000014070000}"/>
    <hyperlink ref="W748" r:id="rId1813" xr:uid="{00000000-0004-0000-0500-000015070000}"/>
    <hyperlink ref="J749" r:id="rId1814" location="gid=0" xr:uid="{00000000-0004-0000-0500-000016070000}"/>
    <hyperlink ref="W749" r:id="rId1815" xr:uid="{00000000-0004-0000-0500-000017070000}"/>
    <hyperlink ref="J750" r:id="rId1816" location="gid=1593213333" xr:uid="{00000000-0004-0000-0500-000018070000}"/>
    <hyperlink ref="W750" r:id="rId1817" xr:uid="{00000000-0004-0000-0500-000019070000}"/>
    <hyperlink ref="J751" r:id="rId1818" location="gid=1593213333" xr:uid="{00000000-0004-0000-0500-00001A070000}"/>
    <hyperlink ref="L751" r:id="rId1819" xr:uid="{00000000-0004-0000-0500-00001B070000}"/>
    <hyperlink ref="W751" r:id="rId1820" xr:uid="{00000000-0004-0000-0500-00001C070000}"/>
    <hyperlink ref="J752" r:id="rId1821" xr:uid="{00000000-0004-0000-0500-00001D070000}"/>
    <hyperlink ref="L752" r:id="rId1822" xr:uid="{00000000-0004-0000-0500-00001E070000}"/>
    <hyperlink ref="W752" r:id="rId1823" xr:uid="{00000000-0004-0000-0500-00001F070000}"/>
    <hyperlink ref="J753" r:id="rId1824" xr:uid="{00000000-0004-0000-0500-000020070000}"/>
    <hyperlink ref="W753" r:id="rId1825" xr:uid="{00000000-0004-0000-0500-000021070000}"/>
    <hyperlink ref="J754" r:id="rId1826" xr:uid="{00000000-0004-0000-0500-000022070000}"/>
    <hyperlink ref="W754" r:id="rId1827" xr:uid="{00000000-0004-0000-0500-000023070000}"/>
    <hyperlink ref="J755" r:id="rId1828" location="gid=0" xr:uid="{00000000-0004-0000-0500-000024070000}"/>
    <hyperlink ref="L755" r:id="rId1829" xr:uid="{00000000-0004-0000-0500-000025070000}"/>
    <hyperlink ref="M755" r:id="rId1830" xr:uid="{00000000-0004-0000-0500-000026070000}"/>
    <hyperlink ref="W755" r:id="rId1831" xr:uid="{00000000-0004-0000-0500-000027070000}"/>
    <hyperlink ref="J756" r:id="rId1832" location="gid=0" xr:uid="{00000000-0004-0000-0500-000028070000}"/>
    <hyperlink ref="W756" r:id="rId1833" xr:uid="{00000000-0004-0000-0500-000029070000}"/>
    <hyperlink ref="J757" r:id="rId1834" location="gid=0" xr:uid="{00000000-0004-0000-0500-00002A070000}"/>
    <hyperlink ref="W757" r:id="rId1835" xr:uid="{00000000-0004-0000-0500-00002B070000}"/>
    <hyperlink ref="J758" r:id="rId1836" location="gid=0" xr:uid="{00000000-0004-0000-0500-00002C070000}"/>
    <hyperlink ref="L758" r:id="rId1837" xr:uid="{00000000-0004-0000-0500-00002D070000}"/>
    <hyperlink ref="W758" r:id="rId1838" xr:uid="{00000000-0004-0000-0500-00002E070000}"/>
    <hyperlink ref="J759" r:id="rId1839" location="gid=0" xr:uid="{00000000-0004-0000-0500-00002F070000}"/>
    <hyperlink ref="W759" r:id="rId1840" xr:uid="{00000000-0004-0000-0500-000030070000}"/>
    <hyperlink ref="J760" r:id="rId1841" location="gid=140450245" xr:uid="{00000000-0004-0000-0500-000031070000}"/>
    <hyperlink ref="L760" r:id="rId1842" xr:uid="{00000000-0004-0000-0500-000032070000}"/>
    <hyperlink ref="O760" r:id="rId1843" xr:uid="{00000000-0004-0000-0500-000033070000}"/>
    <hyperlink ref="W760" r:id="rId1844" xr:uid="{00000000-0004-0000-0500-000034070000}"/>
    <hyperlink ref="J761" r:id="rId1845" location="gid=140450245" xr:uid="{00000000-0004-0000-0500-000035070000}"/>
    <hyperlink ref="W761" r:id="rId1846" xr:uid="{00000000-0004-0000-0500-000036070000}"/>
    <hyperlink ref="J762" r:id="rId1847" location="gid=140450245" xr:uid="{00000000-0004-0000-0500-000037070000}"/>
    <hyperlink ref="W762" r:id="rId1848" xr:uid="{00000000-0004-0000-0500-000038070000}"/>
    <hyperlink ref="J763" r:id="rId1849" location="gid=910411518" xr:uid="{00000000-0004-0000-0500-000039070000}"/>
    <hyperlink ref="W763" r:id="rId1850" xr:uid="{00000000-0004-0000-0500-00003A070000}"/>
    <hyperlink ref="J764" r:id="rId1851" location="gid=910411518" xr:uid="{00000000-0004-0000-0500-00003B070000}"/>
    <hyperlink ref="W764" r:id="rId1852" xr:uid="{00000000-0004-0000-0500-00003C070000}"/>
    <hyperlink ref="J765" r:id="rId1853" location="gid=477276523" xr:uid="{00000000-0004-0000-0500-00003D070000}"/>
    <hyperlink ref="L765" r:id="rId1854" xr:uid="{00000000-0004-0000-0500-00003E070000}"/>
    <hyperlink ref="W765" r:id="rId1855" xr:uid="{00000000-0004-0000-0500-00003F070000}"/>
    <hyperlink ref="J766" r:id="rId1856" location="gid=477276523" xr:uid="{00000000-0004-0000-0500-000040070000}"/>
    <hyperlink ref="W766" r:id="rId1857" xr:uid="{00000000-0004-0000-0500-000041070000}"/>
    <hyperlink ref="J767" r:id="rId1858" location="gid=477276523" xr:uid="{00000000-0004-0000-0500-000042070000}"/>
    <hyperlink ref="W767" r:id="rId1859" xr:uid="{00000000-0004-0000-0500-000043070000}"/>
    <hyperlink ref="J768" r:id="rId1860" location="gid=67427&amp;range=A:A" xr:uid="{00000000-0004-0000-0500-000044070000}"/>
    <hyperlink ref="W768" r:id="rId1861" xr:uid="{00000000-0004-0000-0500-000045070000}"/>
    <hyperlink ref="J769" r:id="rId1862" location="gid=1513785312&amp;range=B:B" xr:uid="{00000000-0004-0000-0500-000046070000}"/>
    <hyperlink ref="W769" r:id="rId1863" xr:uid="{00000000-0004-0000-0500-000047070000}"/>
    <hyperlink ref="J770" r:id="rId1864" location="gid=67427&amp;range=A:A" xr:uid="{00000000-0004-0000-0500-000048070000}"/>
    <hyperlink ref="W770" r:id="rId1865" xr:uid="{00000000-0004-0000-0500-000049070000}"/>
    <hyperlink ref="J771" r:id="rId1866" location="gid=67427&amp;range=A:A" xr:uid="{00000000-0004-0000-0500-00004A070000}"/>
    <hyperlink ref="W771" r:id="rId1867" xr:uid="{00000000-0004-0000-0500-00004B070000}"/>
    <hyperlink ref="J772" r:id="rId1868" location="gid=1513785312&amp;range=B:B" xr:uid="{00000000-0004-0000-0500-00004C070000}"/>
    <hyperlink ref="W772" r:id="rId1869" xr:uid="{00000000-0004-0000-0500-00004D070000}"/>
    <hyperlink ref="J773" r:id="rId1870" location="gid=67427&amp;range=A:A" xr:uid="{00000000-0004-0000-0500-00004E070000}"/>
    <hyperlink ref="J774" r:id="rId1871" location="gid=0&amp;range=A:A" xr:uid="{00000000-0004-0000-0500-00004F070000}"/>
    <hyperlink ref="W774" r:id="rId1872" xr:uid="{00000000-0004-0000-0500-000050070000}"/>
    <hyperlink ref="J775" r:id="rId1873" location="gid=0&amp;range=A:A" xr:uid="{00000000-0004-0000-0500-000051070000}"/>
    <hyperlink ref="W775" r:id="rId1874" xr:uid="{00000000-0004-0000-0500-000052070000}"/>
    <hyperlink ref="J776" r:id="rId1875" location="gid=1513785312&amp;range=B:B" xr:uid="{00000000-0004-0000-0500-000053070000}"/>
    <hyperlink ref="L776" r:id="rId1876" xr:uid="{00000000-0004-0000-0500-000054070000}"/>
    <hyperlink ref="W776" r:id="rId1877" xr:uid="{00000000-0004-0000-0500-000055070000}"/>
    <hyperlink ref="J777" r:id="rId1878" location="gid=1513785312&amp;range=B:B" xr:uid="{00000000-0004-0000-0500-000056070000}"/>
    <hyperlink ref="J778" r:id="rId1879" location="gid=67427&amp;range=A:A" xr:uid="{00000000-0004-0000-0500-000057070000}"/>
    <hyperlink ref="W778" r:id="rId1880" xr:uid="{00000000-0004-0000-0500-000058070000}"/>
    <hyperlink ref="J779" r:id="rId1881" location="gid=826533442&amp;range=B2:B23" xr:uid="{00000000-0004-0000-0500-000059070000}"/>
    <hyperlink ref="W779" r:id="rId1882" xr:uid="{00000000-0004-0000-0500-00005A070000}"/>
    <hyperlink ref="J780" r:id="rId1883" location="gid=826533442&amp;range=B2:B23" xr:uid="{00000000-0004-0000-0500-00005B070000}"/>
    <hyperlink ref="W780" r:id="rId1884" xr:uid="{00000000-0004-0000-0500-00005C070000}"/>
    <hyperlink ref="J781" r:id="rId1885" location="gid=0" xr:uid="{00000000-0004-0000-0500-00005D070000}"/>
    <hyperlink ref="L781" r:id="rId1886" xr:uid="{00000000-0004-0000-0500-00005E070000}"/>
    <hyperlink ref="M781" r:id="rId1887" xr:uid="{00000000-0004-0000-0500-00005F070000}"/>
    <hyperlink ref="W781" r:id="rId1888" xr:uid="{00000000-0004-0000-0500-000060070000}"/>
    <hyperlink ref="I782" r:id="rId1889" xr:uid="{00000000-0004-0000-0500-000061070000}"/>
    <hyperlink ref="J782" r:id="rId1890" location="gid=0" xr:uid="{00000000-0004-0000-0500-000062070000}"/>
    <hyperlink ref="W782" r:id="rId1891" xr:uid="{00000000-0004-0000-0500-000063070000}"/>
    <hyperlink ref="J783" r:id="rId1892" location="gid=0" xr:uid="{00000000-0004-0000-0500-000064070000}"/>
    <hyperlink ref="L783" r:id="rId1893" xr:uid="{00000000-0004-0000-0500-000065070000}"/>
    <hyperlink ref="W783" r:id="rId1894" xr:uid="{00000000-0004-0000-0500-000066070000}"/>
    <hyperlink ref="W784" r:id="rId1895" xr:uid="{00000000-0004-0000-0500-000067070000}"/>
    <hyperlink ref="AA784" r:id="rId1896" xr:uid="{00000000-0004-0000-0500-000068070000}"/>
    <hyperlink ref="AB784" r:id="rId1897" xr:uid="{00000000-0004-0000-0500-000069070000}"/>
    <hyperlink ref="J785" r:id="rId1898" xr:uid="{00000000-0004-0000-0500-00006A070000}"/>
    <hyperlink ref="O785" r:id="rId1899" xr:uid="{00000000-0004-0000-0500-00006B070000}"/>
    <hyperlink ref="W785" r:id="rId1900" xr:uid="{00000000-0004-0000-0500-00006C070000}"/>
    <hyperlink ref="J786" r:id="rId1901" xr:uid="{00000000-0004-0000-0500-00006D070000}"/>
    <hyperlink ref="W786" r:id="rId1902" xr:uid="{00000000-0004-0000-0500-00006E070000}"/>
    <hyperlink ref="J787" r:id="rId1903" location="gid=1460264289" xr:uid="{00000000-0004-0000-0500-00006F070000}"/>
    <hyperlink ref="K787" r:id="rId1904" xr:uid="{00000000-0004-0000-0500-000070070000}"/>
    <hyperlink ref="L787" r:id="rId1905" xr:uid="{00000000-0004-0000-0500-000071070000}"/>
    <hyperlink ref="W787" r:id="rId1906" xr:uid="{00000000-0004-0000-0500-000072070000}"/>
    <hyperlink ref="J788" r:id="rId1907" location="gid=2093629669" xr:uid="{00000000-0004-0000-0500-000073070000}"/>
    <hyperlink ref="W788" r:id="rId1908" xr:uid="{00000000-0004-0000-0500-000074070000}"/>
    <hyperlink ref="J789" r:id="rId1909" location="gid=2093629669" xr:uid="{00000000-0004-0000-0500-000075070000}"/>
    <hyperlink ref="L789" r:id="rId1910" xr:uid="{00000000-0004-0000-0500-000076070000}"/>
    <hyperlink ref="W789" r:id="rId1911" xr:uid="{00000000-0004-0000-0500-000077070000}"/>
    <hyperlink ref="J790" r:id="rId1912" location="gid=1463714887" xr:uid="{00000000-0004-0000-0500-000078070000}"/>
    <hyperlink ref="L790" r:id="rId1913" xr:uid="{00000000-0004-0000-0500-000079070000}"/>
    <hyperlink ref="O790" r:id="rId1914" xr:uid="{00000000-0004-0000-0500-00007A070000}"/>
    <hyperlink ref="W790" r:id="rId1915" xr:uid="{00000000-0004-0000-0500-00007B070000}"/>
    <hyperlink ref="J791" r:id="rId1916" location="gid=1463714887" xr:uid="{00000000-0004-0000-0500-00007C070000}"/>
    <hyperlink ref="W791" r:id="rId1917" xr:uid="{00000000-0004-0000-0500-00007D070000}"/>
    <hyperlink ref="J792" r:id="rId1918" location="gid=0" xr:uid="{00000000-0004-0000-0500-00007E070000}"/>
    <hyperlink ref="W792" r:id="rId1919" xr:uid="{00000000-0004-0000-0500-00007F070000}"/>
    <hyperlink ref="J793" r:id="rId1920" location="gid=0" xr:uid="{00000000-0004-0000-0500-000080070000}"/>
    <hyperlink ref="W793" r:id="rId1921" xr:uid="{00000000-0004-0000-0500-000081070000}"/>
    <hyperlink ref="W794" r:id="rId1922" xr:uid="{00000000-0004-0000-0500-000082070000}"/>
    <hyperlink ref="X794" r:id="rId1923" xr:uid="{00000000-0004-0000-0500-000083070000}"/>
    <hyperlink ref="W795" r:id="rId1924" xr:uid="{00000000-0004-0000-0500-000084070000}"/>
    <hyperlink ref="X795" r:id="rId1925" xr:uid="{00000000-0004-0000-0500-000085070000}"/>
    <hyperlink ref="J796" r:id="rId1926" location="gid=0&amp;range=B1" xr:uid="{00000000-0004-0000-0500-000086070000}"/>
    <hyperlink ref="L796" r:id="rId1927" xr:uid="{00000000-0004-0000-0500-000087070000}"/>
    <hyperlink ref="O796" r:id="rId1928" xr:uid="{00000000-0004-0000-0500-000088070000}"/>
    <hyperlink ref="W796" r:id="rId1929" xr:uid="{00000000-0004-0000-0500-000089070000}"/>
    <hyperlink ref="J797" r:id="rId1930" location="gid=0&amp;range=B1" xr:uid="{00000000-0004-0000-0500-00008A070000}"/>
    <hyperlink ref="L797" r:id="rId1931" xr:uid="{00000000-0004-0000-0500-00008B070000}"/>
    <hyperlink ref="O797" r:id="rId1932" xr:uid="{00000000-0004-0000-0500-00008C070000}"/>
    <hyperlink ref="W797" r:id="rId1933" xr:uid="{00000000-0004-0000-0500-00008D070000}"/>
    <hyperlink ref="J798" r:id="rId1934" location="gid=0&amp;range=B1" xr:uid="{00000000-0004-0000-0500-00008E070000}"/>
    <hyperlink ref="L798" r:id="rId1935" xr:uid="{00000000-0004-0000-0500-00008F070000}"/>
    <hyperlink ref="W798" r:id="rId1936" xr:uid="{00000000-0004-0000-0500-000090070000}"/>
    <hyperlink ref="J799" r:id="rId1937" location="gid=0&amp;range=C1" xr:uid="{00000000-0004-0000-0500-000091070000}"/>
    <hyperlink ref="W799" r:id="rId1938" xr:uid="{00000000-0004-0000-0500-000092070000}"/>
    <hyperlink ref="J800" r:id="rId1939" location="gid=0&amp;range=C1" xr:uid="{00000000-0004-0000-0500-000093070000}"/>
    <hyperlink ref="W800" r:id="rId1940" xr:uid="{00000000-0004-0000-0500-000094070000}"/>
    <hyperlink ref="J801" r:id="rId1941" location="gid=0&amp;range=C1" xr:uid="{00000000-0004-0000-0500-000095070000}"/>
    <hyperlink ref="W801" r:id="rId1942" xr:uid="{00000000-0004-0000-0500-000096070000}"/>
    <hyperlink ref="J802" r:id="rId1943" location="gid=0&amp;range=C1" xr:uid="{00000000-0004-0000-0500-000097070000}"/>
    <hyperlink ref="W802" r:id="rId1944" xr:uid="{00000000-0004-0000-0500-000098070000}"/>
    <hyperlink ref="J803" r:id="rId1945" location="gid=0" xr:uid="{00000000-0004-0000-0500-000099070000}"/>
    <hyperlink ref="L803" r:id="rId1946" xr:uid="{00000000-0004-0000-0500-00009A070000}"/>
    <hyperlink ref="W803" r:id="rId1947" xr:uid="{00000000-0004-0000-0500-00009B070000}"/>
    <hyperlink ref="K804" r:id="rId1948" xr:uid="{00000000-0004-0000-0500-00009C070000}"/>
    <hyperlink ref="Q804" r:id="rId1949" location="gid=1893412148&amp;range=A1:AI14" xr:uid="{00000000-0004-0000-0500-00009D070000}"/>
    <hyperlink ref="R804" r:id="rId1950" location="gid=1893412148&amp;range=A1:AI14" xr:uid="{00000000-0004-0000-0500-00009E070000}"/>
    <hyperlink ref="S804" r:id="rId1951" location="gid=1893412148&amp;range=A1:AI14" xr:uid="{00000000-0004-0000-0500-00009F070000}"/>
    <hyperlink ref="T804" r:id="rId1952" location="gid=1893412148&amp;range=A1:AI14" xr:uid="{00000000-0004-0000-0500-0000A0070000}"/>
    <hyperlink ref="W804" r:id="rId1953" xr:uid="{00000000-0004-0000-0500-0000A1070000}"/>
    <hyperlink ref="K805" r:id="rId1954" location="slide=id.p9" xr:uid="{00000000-0004-0000-0500-0000A2070000}"/>
    <hyperlink ref="Q805" r:id="rId1955" location="gid=1893412148&amp;range=A1:AI14" xr:uid="{00000000-0004-0000-0500-0000A3070000}"/>
    <hyperlink ref="R805" r:id="rId1956" location="gid=1893412148&amp;range=A1:AI14" xr:uid="{00000000-0004-0000-0500-0000A4070000}"/>
    <hyperlink ref="S805" r:id="rId1957" location="gid=1893412148&amp;range=A1:AI14" xr:uid="{00000000-0004-0000-0500-0000A5070000}"/>
    <hyperlink ref="T805" r:id="rId1958" location="gid=1893412148&amp;range=A1:AI14" xr:uid="{00000000-0004-0000-0500-0000A6070000}"/>
    <hyperlink ref="W805" r:id="rId1959" xr:uid="{00000000-0004-0000-0500-0000A7070000}"/>
    <hyperlink ref="K806" r:id="rId1960" location="slide=id.g2738779d459_0_0" xr:uid="{00000000-0004-0000-0500-0000A8070000}"/>
    <hyperlink ref="Q806" r:id="rId1961" location="gid=719112331&amp;range=A1:L18" xr:uid="{00000000-0004-0000-0500-0000A9070000}"/>
    <hyperlink ref="R806" r:id="rId1962" location="gid=719112331&amp;range=A1:L18" xr:uid="{00000000-0004-0000-0500-0000AA070000}"/>
    <hyperlink ref="W806" r:id="rId1963" xr:uid="{00000000-0004-0000-0500-0000AB070000}"/>
    <hyperlink ref="J807" r:id="rId1964" location="gid=1579647152" xr:uid="{00000000-0004-0000-0500-0000AC070000}"/>
    <hyperlink ref="W807" r:id="rId1965" xr:uid="{00000000-0004-0000-0500-0000AD070000}"/>
    <hyperlink ref="J808" r:id="rId1966" location="gid=1579647152" xr:uid="{00000000-0004-0000-0500-0000AE070000}"/>
    <hyperlink ref="W808" r:id="rId1967" xr:uid="{00000000-0004-0000-0500-0000AF070000}"/>
    <hyperlink ref="J809" r:id="rId1968" location="gid=1579647152" xr:uid="{00000000-0004-0000-0500-0000B0070000}"/>
    <hyperlink ref="W809" r:id="rId1969" xr:uid="{00000000-0004-0000-0500-0000B1070000}"/>
    <hyperlink ref="J810" r:id="rId1970" location="gid=1579647152" xr:uid="{00000000-0004-0000-0500-0000B2070000}"/>
    <hyperlink ref="W810" r:id="rId1971" xr:uid="{00000000-0004-0000-0500-0000B3070000}"/>
    <hyperlink ref="J811" r:id="rId1972" location="gid=1579647152" xr:uid="{00000000-0004-0000-0500-0000B4070000}"/>
    <hyperlink ref="W811" r:id="rId1973" xr:uid="{00000000-0004-0000-0500-0000B5070000}"/>
    <hyperlink ref="J812" r:id="rId1974" xr:uid="{00000000-0004-0000-0500-0000B6070000}"/>
    <hyperlink ref="L812" r:id="rId1975" xr:uid="{00000000-0004-0000-0500-0000B7070000}"/>
    <hyperlink ref="W812" r:id="rId1976" xr:uid="{00000000-0004-0000-0500-0000B8070000}"/>
    <hyperlink ref="J813" r:id="rId1977" xr:uid="{00000000-0004-0000-0500-0000B9070000}"/>
    <hyperlink ref="W813" r:id="rId1978" xr:uid="{00000000-0004-0000-0500-0000BA070000}"/>
    <hyperlink ref="J814" r:id="rId1979" location="gid=910411518" xr:uid="{00000000-0004-0000-0500-0000BB070000}"/>
    <hyperlink ref="W814" r:id="rId1980" xr:uid="{00000000-0004-0000-0500-0000BC070000}"/>
    <hyperlink ref="J815" r:id="rId1981" location="gid=910411518" xr:uid="{00000000-0004-0000-0500-0000BD070000}"/>
    <hyperlink ref="W815" r:id="rId1982" xr:uid="{00000000-0004-0000-0500-0000BE070000}"/>
    <hyperlink ref="J816" r:id="rId1983" location="gid=1877503813" xr:uid="{00000000-0004-0000-0500-0000BF070000}"/>
    <hyperlink ref="W816" r:id="rId1984" xr:uid="{00000000-0004-0000-0500-0000C0070000}"/>
    <hyperlink ref="J817" r:id="rId1985" location="gid=484411972" xr:uid="{00000000-0004-0000-0500-0000C1070000}"/>
    <hyperlink ref="L817" r:id="rId1986" xr:uid="{00000000-0004-0000-0500-0000C2070000}"/>
    <hyperlink ref="W817" r:id="rId1987" xr:uid="{00000000-0004-0000-0500-0000C3070000}"/>
    <hyperlink ref="J818" r:id="rId1988" location="gid=0" xr:uid="{00000000-0004-0000-0500-0000C4070000}"/>
    <hyperlink ref="L818" r:id="rId1989" xr:uid="{00000000-0004-0000-0500-0000C5070000}"/>
    <hyperlink ref="W818" r:id="rId1990" xr:uid="{00000000-0004-0000-0500-0000C6070000}"/>
    <hyperlink ref="J819" r:id="rId1991" location="gid=0" xr:uid="{00000000-0004-0000-0500-0000C7070000}"/>
    <hyperlink ref="L819" r:id="rId1992" xr:uid="{00000000-0004-0000-0500-0000C8070000}"/>
    <hyperlink ref="W819" r:id="rId1993" xr:uid="{00000000-0004-0000-0500-0000C9070000}"/>
    <hyperlink ref="J820" r:id="rId1994" xr:uid="{00000000-0004-0000-0500-0000CA070000}"/>
    <hyperlink ref="O820" r:id="rId1995" xr:uid="{00000000-0004-0000-0500-0000CB070000}"/>
    <hyperlink ref="W820" r:id="rId1996" xr:uid="{00000000-0004-0000-0500-0000CC070000}"/>
    <hyperlink ref="J821" r:id="rId1997" location="gid=0" xr:uid="{00000000-0004-0000-0500-0000CD070000}"/>
    <hyperlink ref="L821" r:id="rId1998" xr:uid="{00000000-0004-0000-0500-0000CE070000}"/>
    <hyperlink ref="W821" r:id="rId1999" xr:uid="{00000000-0004-0000-0500-0000CF070000}"/>
    <hyperlink ref="J822" r:id="rId2000" xr:uid="{00000000-0004-0000-0500-0000D0070000}"/>
    <hyperlink ref="L822" r:id="rId2001" xr:uid="{00000000-0004-0000-0500-0000D1070000}"/>
    <hyperlink ref="W822" r:id="rId2002" xr:uid="{00000000-0004-0000-0500-0000D2070000}"/>
    <hyperlink ref="J823" r:id="rId2003" xr:uid="{00000000-0004-0000-0500-0000D3070000}"/>
    <hyperlink ref="O823" r:id="rId2004" xr:uid="{00000000-0004-0000-0500-0000D4070000}"/>
    <hyperlink ref="W823" r:id="rId2005" xr:uid="{00000000-0004-0000-0500-0000D5070000}"/>
    <hyperlink ref="J824" r:id="rId2006" location="gid=0" xr:uid="{00000000-0004-0000-0500-0000D6070000}"/>
    <hyperlink ref="O824" r:id="rId2007" xr:uid="{00000000-0004-0000-0500-0000D7070000}"/>
    <hyperlink ref="W824" r:id="rId2008" xr:uid="{00000000-0004-0000-0500-0000D8070000}"/>
    <hyperlink ref="J825" r:id="rId2009" location="gid=1546187897" xr:uid="{00000000-0004-0000-0500-0000D9070000}"/>
    <hyperlink ref="W825" r:id="rId2010" xr:uid="{00000000-0004-0000-0500-0000DA070000}"/>
    <hyperlink ref="J826" r:id="rId2011" location="gid=629079951" xr:uid="{00000000-0004-0000-0500-0000DB070000}"/>
    <hyperlink ref="L826" r:id="rId2012" xr:uid="{00000000-0004-0000-0500-0000DC070000}"/>
    <hyperlink ref="W826" r:id="rId2013" xr:uid="{00000000-0004-0000-0500-0000DD070000}"/>
    <hyperlink ref="W827" r:id="rId2014" xr:uid="{00000000-0004-0000-0500-0000DE070000}"/>
    <hyperlink ref="X827" r:id="rId2015" xr:uid="{00000000-0004-0000-0500-0000DF070000}"/>
    <hyperlink ref="W828" r:id="rId2016" xr:uid="{00000000-0004-0000-0500-0000E0070000}"/>
    <hyperlink ref="X828" r:id="rId2017" xr:uid="{00000000-0004-0000-0500-0000E1070000}"/>
    <hyperlink ref="W829" r:id="rId2018" xr:uid="{00000000-0004-0000-0500-0000E2070000}"/>
    <hyperlink ref="X829" r:id="rId2019" xr:uid="{00000000-0004-0000-0500-0000E3070000}"/>
    <hyperlink ref="W830" r:id="rId2020" xr:uid="{00000000-0004-0000-0500-0000E4070000}"/>
    <hyperlink ref="X830" r:id="rId2021" xr:uid="{00000000-0004-0000-0500-0000E5070000}"/>
    <hyperlink ref="W831" r:id="rId2022" xr:uid="{00000000-0004-0000-0500-0000E6070000}"/>
    <hyperlink ref="X831" r:id="rId2023" xr:uid="{00000000-0004-0000-0500-0000E7070000}"/>
    <hyperlink ref="W832" r:id="rId2024" xr:uid="{00000000-0004-0000-0500-0000E8070000}"/>
    <hyperlink ref="X832" r:id="rId2025" xr:uid="{00000000-0004-0000-0500-0000E9070000}"/>
    <hyperlink ref="W833" r:id="rId2026" xr:uid="{00000000-0004-0000-0500-0000EA070000}"/>
    <hyperlink ref="X833" r:id="rId2027" xr:uid="{00000000-0004-0000-0500-0000EB070000}"/>
    <hyperlink ref="W834" r:id="rId2028" xr:uid="{00000000-0004-0000-0500-0000EC070000}"/>
    <hyperlink ref="X834" r:id="rId2029" xr:uid="{00000000-0004-0000-0500-0000ED070000}"/>
    <hyperlink ref="W835" r:id="rId2030" xr:uid="{00000000-0004-0000-0500-0000EE070000}"/>
    <hyperlink ref="X835" r:id="rId2031" xr:uid="{00000000-0004-0000-0500-0000EF070000}"/>
    <hyperlink ref="W836" r:id="rId2032" xr:uid="{00000000-0004-0000-0500-0000F0070000}"/>
    <hyperlink ref="X836" r:id="rId2033" xr:uid="{00000000-0004-0000-0500-0000F1070000}"/>
    <hyperlink ref="W837" r:id="rId2034" xr:uid="{00000000-0004-0000-0500-0000F2070000}"/>
    <hyperlink ref="X837" r:id="rId2035" xr:uid="{00000000-0004-0000-0500-0000F3070000}"/>
    <hyperlink ref="W838" r:id="rId2036" xr:uid="{00000000-0004-0000-0500-0000F4070000}"/>
    <hyperlink ref="X838" r:id="rId2037" xr:uid="{00000000-0004-0000-0500-0000F5070000}"/>
    <hyperlink ref="J839" r:id="rId2038" location="gid=1460264289" xr:uid="{00000000-0004-0000-0500-0000F6070000}"/>
    <hyperlink ref="K839" r:id="rId2039" xr:uid="{00000000-0004-0000-0500-0000F7070000}"/>
    <hyperlink ref="L839" r:id="rId2040" xr:uid="{00000000-0004-0000-0500-0000F8070000}"/>
    <hyperlink ref="W839" r:id="rId2041" xr:uid="{00000000-0004-0000-0500-0000F9070000}"/>
    <hyperlink ref="J840" r:id="rId2042" location="gid=1460264289" xr:uid="{00000000-0004-0000-0500-0000FA070000}"/>
    <hyperlink ref="K840" r:id="rId2043" xr:uid="{00000000-0004-0000-0500-0000FB070000}"/>
    <hyperlink ref="L840" r:id="rId2044" xr:uid="{00000000-0004-0000-0500-0000FC070000}"/>
    <hyperlink ref="W840" r:id="rId2045" xr:uid="{00000000-0004-0000-0500-0000FD070000}"/>
    <hyperlink ref="J841" r:id="rId2046" location="gid=1460264289" xr:uid="{00000000-0004-0000-0500-0000FE070000}"/>
    <hyperlink ref="K841" r:id="rId2047" xr:uid="{00000000-0004-0000-0500-0000FF070000}"/>
    <hyperlink ref="L841" r:id="rId2048" xr:uid="{00000000-0004-0000-0500-000000080000}"/>
    <hyperlink ref="W841" r:id="rId2049" xr:uid="{00000000-0004-0000-0500-000001080000}"/>
    <hyperlink ref="J842" r:id="rId2050" location="gid=0" xr:uid="{00000000-0004-0000-0500-000002080000}"/>
    <hyperlink ref="L842" r:id="rId2051" xr:uid="{00000000-0004-0000-0500-000003080000}"/>
    <hyperlink ref="W842" r:id="rId2052" xr:uid="{00000000-0004-0000-0500-000004080000}"/>
    <hyperlink ref="J843" r:id="rId2053" location="gid=0" xr:uid="{00000000-0004-0000-0500-000005080000}"/>
    <hyperlink ref="L843" r:id="rId2054" xr:uid="{00000000-0004-0000-0500-000006080000}"/>
    <hyperlink ref="N843" r:id="rId2055" xr:uid="{00000000-0004-0000-0500-000007080000}"/>
    <hyperlink ref="W843" r:id="rId2056" xr:uid="{00000000-0004-0000-0500-000008080000}"/>
    <hyperlink ref="J844" r:id="rId2057" xr:uid="{00000000-0004-0000-0500-000009080000}"/>
    <hyperlink ref="W844" r:id="rId2058" xr:uid="{00000000-0004-0000-0500-00000A080000}"/>
    <hyperlink ref="J845" r:id="rId2059" xr:uid="{00000000-0004-0000-0500-00000B080000}"/>
    <hyperlink ref="W845" r:id="rId2060" xr:uid="{00000000-0004-0000-0500-00000C080000}"/>
    <hyperlink ref="J846" r:id="rId2061" location="gid=0" xr:uid="{00000000-0004-0000-0500-00000D080000}"/>
    <hyperlink ref="W846" r:id="rId2062" xr:uid="{00000000-0004-0000-0500-00000E080000}"/>
    <hyperlink ref="J847" r:id="rId2063" location="gid=1773673233&amp;range=A2" xr:uid="{00000000-0004-0000-0500-00000F080000}"/>
    <hyperlink ref="K847" r:id="rId2064" xr:uid="{00000000-0004-0000-0500-000010080000}"/>
    <hyperlink ref="L847" r:id="rId2065" xr:uid="{00000000-0004-0000-0500-000011080000}"/>
    <hyperlink ref="W847" r:id="rId2066" xr:uid="{00000000-0004-0000-0500-000012080000}"/>
    <hyperlink ref="J848" r:id="rId2067" location="gid=1773673233&amp;range=A2" xr:uid="{00000000-0004-0000-0500-000013080000}"/>
    <hyperlink ref="K848" r:id="rId2068" xr:uid="{00000000-0004-0000-0500-000014080000}"/>
    <hyperlink ref="L848" r:id="rId2069" xr:uid="{00000000-0004-0000-0500-000015080000}"/>
    <hyperlink ref="W848" r:id="rId2070" xr:uid="{00000000-0004-0000-0500-000016080000}"/>
    <hyperlink ref="J849" r:id="rId2071" location="gid=1773673233&amp;range=A2" xr:uid="{00000000-0004-0000-0500-000017080000}"/>
    <hyperlink ref="K849" r:id="rId2072" xr:uid="{00000000-0004-0000-0500-000018080000}"/>
    <hyperlink ref="L849" r:id="rId2073" xr:uid="{00000000-0004-0000-0500-000019080000}"/>
    <hyperlink ref="W849" r:id="rId2074" xr:uid="{00000000-0004-0000-0500-00001A080000}"/>
    <hyperlink ref="J850" r:id="rId2075" xr:uid="{00000000-0004-0000-0500-00001B080000}"/>
    <hyperlink ref="W850" r:id="rId2076" xr:uid="{00000000-0004-0000-0500-00001C080000}"/>
    <hyperlink ref="J851" r:id="rId2077" xr:uid="{00000000-0004-0000-0500-00001D080000}"/>
    <hyperlink ref="W851" r:id="rId2078" xr:uid="{00000000-0004-0000-0500-00001E080000}"/>
    <hyperlink ref="J852" r:id="rId2079" xr:uid="{00000000-0004-0000-0500-00001F080000}"/>
    <hyperlink ref="W852" r:id="rId2080" xr:uid="{00000000-0004-0000-0500-000020080000}"/>
    <hyperlink ref="J853" r:id="rId2081" xr:uid="{00000000-0004-0000-0500-000021080000}"/>
    <hyperlink ref="W853" r:id="rId2082" xr:uid="{00000000-0004-0000-0500-000022080000}"/>
    <hyperlink ref="J854" r:id="rId2083" xr:uid="{00000000-0004-0000-0500-000023080000}"/>
    <hyperlink ref="O854" r:id="rId2084" xr:uid="{00000000-0004-0000-0500-000024080000}"/>
    <hyperlink ref="W854" r:id="rId2085" xr:uid="{00000000-0004-0000-0500-000025080000}"/>
    <hyperlink ref="J855" r:id="rId2086" xr:uid="{00000000-0004-0000-0500-000026080000}"/>
    <hyperlink ref="K855" r:id="rId2087" display="https://drive.google.com/drive/folders/12Kdk2WlIultkKFMl1JcnMPMozuKuhoTK?usp=sharing" xr:uid="{00000000-0004-0000-0500-000027080000}"/>
    <hyperlink ref="L855" r:id="rId2088" display="https://drive.google.com/drive/folders/1Dyg6oGT9wqBkxZB-69ONnAwgES07SYMm?usp=sharing" xr:uid="{00000000-0004-0000-0500-000028080000}"/>
    <hyperlink ref="W855" r:id="rId2089" xr:uid="{00000000-0004-0000-0500-000029080000}"/>
    <hyperlink ref="J856" r:id="rId2090" location="gid=907500859&amp;range=1:998" xr:uid="{00000000-0004-0000-0500-00002A080000}"/>
    <hyperlink ref="W856" r:id="rId2091" xr:uid="{00000000-0004-0000-0500-00002B080000}"/>
    <hyperlink ref="J857" r:id="rId2092" location="gid=907500859&amp;range=1:998" xr:uid="{00000000-0004-0000-0500-00002C080000}"/>
    <hyperlink ref="W857" r:id="rId2093" xr:uid="{00000000-0004-0000-0500-00002D080000}"/>
    <hyperlink ref="J858" r:id="rId2094" location="gid=1462290969" xr:uid="{00000000-0004-0000-0500-00002E080000}"/>
    <hyperlink ref="W858" r:id="rId2095" xr:uid="{00000000-0004-0000-0500-00002F080000}"/>
    <hyperlink ref="J859" r:id="rId2096" location="gid=0" xr:uid="{00000000-0004-0000-0500-000030080000}"/>
    <hyperlink ref="K859" r:id="rId2097" xr:uid="{00000000-0004-0000-0500-000031080000}"/>
    <hyperlink ref="L859" r:id="rId2098" xr:uid="{00000000-0004-0000-0500-000032080000}"/>
    <hyperlink ref="W859" r:id="rId2099" xr:uid="{00000000-0004-0000-0500-000033080000}"/>
    <hyperlink ref="J860" r:id="rId2100" location="gid=0" xr:uid="{00000000-0004-0000-0500-000034080000}"/>
    <hyperlink ref="K860" r:id="rId2101" xr:uid="{00000000-0004-0000-0500-000035080000}"/>
    <hyperlink ref="L860" r:id="rId2102" xr:uid="{00000000-0004-0000-0500-000036080000}"/>
    <hyperlink ref="W860" r:id="rId2103" xr:uid="{00000000-0004-0000-0500-000037080000}"/>
    <hyperlink ref="J861" r:id="rId2104" location="gid=0&amp;range=A:A" xr:uid="{00000000-0004-0000-0500-000038080000}"/>
    <hyperlink ref="W861" r:id="rId2105" xr:uid="{00000000-0004-0000-0500-000039080000}"/>
    <hyperlink ref="J862" r:id="rId2106" location="gid=0&amp;range=A:A" xr:uid="{00000000-0004-0000-0500-00003A080000}"/>
    <hyperlink ref="W862" r:id="rId2107" xr:uid="{00000000-0004-0000-0500-00003B080000}"/>
    <hyperlink ref="J863" r:id="rId2108" location="gid=1560921495&amp;range=A:A" xr:uid="{00000000-0004-0000-0500-00003C080000}"/>
    <hyperlink ref="W863" r:id="rId2109" xr:uid="{00000000-0004-0000-0500-00003D080000}"/>
    <hyperlink ref="J864" r:id="rId2110" location="gid=1560921495&amp;range=A:A" xr:uid="{00000000-0004-0000-0500-00003E080000}"/>
    <hyperlink ref="W864" r:id="rId2111" xr:uid="{00000000-0004-0000-0500-00003F080000}"/>
    <hyperlink ref="J865" r:id="rId2112" location="gid=1560921495&amp;range=A:A" xr:uid="{00000000-0004-0000-0500-000040080000}"/>
    <hyperlink ref="W865" r:id="rId2113" xr:uid="{00000000-0004-0000-0500-000041080000}"/>
    <hyperlink ref="J866" r:id="rId2114" location="gid=826533442&amp;range=B2:B23" xr:uid="{00000000-0004-0000-0500-000042080000}"/>
    <hyperlink ref="W866" r:id="rId2115" xr:uid="{00000000-0004-0000-0500-000043080000}"/>
    <hyperlink ref="J867" r:id="rId2116" location="gid=826533442&amp;range=B2:B23" xr:uid="{00000000-0004-0000-0500-000044080000}"/>
    <hyperlink ref="W867" r:id="rId2117" xr:uid="{00000000-0004-0000-0500-000045080000}"/>
    <hyperlink ref="J868" r:id="rId2118" location="gid=826533442&amp;range=B2:B23" xr:uid="{00000000-0004-0000-0500-000046080000}"/>
    <hyperlink ref="W868" r:id="rId2119" xr:uid="{00000000-0004-0000-0500-000047080000}"/>
    <hyperlink ref="J869" r:id="rId2120" location="gid=669628510&amp;range=B7:B737" xr:uid="{00000000-0004-0000-0500-000048080000}"/>
    <hyperlink ref="W869" r:id="rId2121" xr:uid="{00000000-0004-0000-0500-000049080000}"/>
    <hyperlink ref="J870" r:id="rId2122" xr:uid="{00000000-0004-0000-0500-00004A080000}"/>
    <hyperlink ref="L870" r:id="rId2123" xr:uid="{00000000-0004-0000-0500-00004B080000}"/>
    <hyperlink ref="W870" r:id="rId2124" xr:uid="{00000000-0004-0000-0500-00004C080000}"/>
    <hyperlink ref="J871" r:id="rId2125" location="gid=1137451622" xr:uid="{00000000-0004-0000-0500-00004D080000}"/>
    <hyperlink ref="J872" r:id="rId2126" location="gid=1560921495&amp;range=A:A" xr:uid="{00000000-0004-0000-0500-00004E080000}"/>
    <hyperlink ref="W872" r:id="rId2127" xr:uid="{00000000-0004-0000-0500-00004F080000}"/>
    <hyperlink ref="J873" r:id="rId2128" location="gid=1560921495&amp;range=A:A" xr:uid="{00000000-0004-0000-0500-000050080000}"/>
    <hyperlink ref="W873" r:id="rId2129" xr:uid="{00000000-0004-0000-0500-000051080000}"/>
    <hyperlink ref="J874" r:id="rId2130" location="gid=1272048976&amp;range=A:A" xr:uid="{00000000-0004-0000-0500-000052080000}"/>
    <hyperlink ref="W874" r:id="rId2131" xr:uid="{00000000-0004-0000-0500-000053080000}"/>
    <hyperlink ref="J875" r:id="rId2132" location="gid=37557742" xr:uid="{00000000-0004-0000-0500-000054080000}"/>
    <hyperlink ref="J876" r:id="rId2133" location="gid=1184541345" xr:uid="{00000000-0004-0000-0500-000055080000}"/>
    <hyperlink ref="O876" r:id="rId2134" xr:uid="{00000000-0004-0000-0500-000056080000}"/>
    <hyperlink ref="W876" r:id="rId2135" xr:uid="{00000000-0004-0000-0500-000057080000}"/>
    <hyperlink ref="J877" r:id="rId2136" location="gid=1773673233&amp;range=A2" xr:uid="{00000000-0004-0000-0500-000058080000}"/>
    <hyperlink ref="W877" r:id="rId2137" xr:uid="{00000000-0004-0000-0500-000059080000}"/>
    <hyperlink ref="J878" r:id="rId2138" location="gid=1773673233&amp;range=A2" xr:uid="{00000000-0004-0000-0500-00005A080000}"/>
    <hyperlink ref="W878" r:id="rId2139" xr:uid="{00000000-0004-0000-0500-00005B080000}"/>
    <hyperlink ref="J879" r:id="rId2140" location="gid=264214317" xr:uid="{00000000-0004-0000-0500-00005C080000}"/>
    <hyperlink ref="K879" r:id="rId2141" xr:uid="{00000000-0004-0000-0500-00005D080000}"/>
    <hyperlink ref="L879" r:id="rId2142" xr:uid="{00000000-0004-0000-0500-00005E080000}"/>
    <hyperlink ref="W879" r:id="rId2143" xr:uid="{00000000-0004-0000-0500-00005F080000}"/>
    <hyperlink ref="J880" r:id="rId2144" location="gid=264214317" xr:uid="{00000000-0004-0000-0500-000060080000}"/>
    <hyperlink ref="K880" r:id="rId2145" xr:uid="{00000000-0004-0000-0500-000061080000}"/>
    <hyperlink ref="L880" r:id="rId2146" xr:uid="{00000000-0004-0000-0500-000062080000}"/>
    <hyperlink ref="W880" r:id="rId2147" xr:uid="{00000000-0004-0000-0500-000063080000}"/>
    <hyperlink ref="J881" r:id="rId2148" location="gid=0" xr:uid="{00000000-0004-0000-0500-000064080000}"/>
    <hyperlink ref="W881" r:id="rId2149" xr:uid="{00000000-0004-0000-0500-000065080000}"/>
    <hyperlink ref="J882" r:id="rId2150" location="gid=0" xr:uid="{00000000-0004-0000-0500-000066080000}"/>
    <hyperlink ref="W882" r:id="rId2151" xr:uid="{00000000-0004-0000-0500-000067080000}"/>
    <hyperlink ref="J883" r:id="rId2152" location="gid=1460264289" xr:uid="{00000000-0004-0000-0500-000068080000}"/>
    <hyperlink ref="W883" r:id="rId2153" xr:uid="{00000000-0004-0000-0500-000069080000}"/>
    <hyperlink ref="J884" r:id="rId2154" location="gid=1460264289" xr:uid="{00000000-0004-0000-0500-00006A080000}"/>
    <hyperlink ref="W884" r:id="rId2155" xr:uid="{00000000-0004-0000-0500-00006B080000}"/>
    <hyperlink ref="J885" r:id="rId2156" location="gid=1033238192" xr:uid="{00000000-0004-0000-0500-00006C080000}"/>
    <hyperlink ref="W885" r:id="rId2157" xr:uid="{00000000-0004-0000-0500-00006D080000}"/>
    <hyperlink ref="J886" r:id="rId2158" location="gid=1300745950" xr:uid="{00000000-0004-0000-0500-00006E080000}"/>
    <hyperlink ref="W886" r:id="rId2159" xr:uid="{00000000-0004-0000-0500-00006F080000}"/>
    <hyperlink ref="J887" r:id="rId2160" location="gid=0" xr:uid="{00000000-0004-0000-0500-000070080000}"/>
    <hyperlink ref="K887" r:id="rId2161" xr:uid="{00000000-0004-0000-0500-000071080000}"/>
    <hyperlink ref="L887" r:id="rId2162" xr:uid="{00000000-0004-0000-0500-000072080000}"/>
    <hyperlink ref="W887" r:id="rId2163" xr:uid="{00000000-0004-0000-0500-000073080000}"/>
    <hyperlink ref="J888" r:id="rId2164" location="gid=1670951307" xr:uid="{00000000-0004-0000-0500-000074080000}"/>
    <hyperlink ref="W888" r:id="rId2165" xr:uid="{00000000-0004-0000-0500-000075080000}"/>
    <hyperlink ref="J889" r:id="rId2166" location="gid=1481340089" xr:uid="{00000000-0004-0000-0500-000076080000}"/>
    <hyperlink ref="W889" r:id="rId2167" xr:uid="{00000000-0004-0000-0500-000077080000}"/>
    <hyperlink ref="J890" r:id="rId2168" location="gid=0" xr:uid="{00000000-0004-0000-0500-000078080000}"/>
    <hyperlink ref="W890" r:id="rId2169" xr:uid="{00000000-0004-0000-0500-000079080000}"/>
    <hyperlink ref="J891" r:id="rId2170" xr:uid="{00000000-0004-0000-0500-00007A080000}"/>
    <hyperlink ref="L891" r:id="rId2171" xr:uid="{00000000-0004-0000-0500-00007B080000}"/>
    <hyperlink ref="W891" r:id="rId2172" xr:uid="{00000000-0004-0000-0500-00007C080000}"/>
    <hyperlink ref="J892" r:id="rId2173" xr:uid="{00000000-0004-0000-0500-00007D080000}"/>
    <hyperlink ref="W892" r:id="rId2174" xr:uid="{00000000-0004-0000-0500-00007E080000}"/>
    <hyperlink ref="J893" r:id="rId2175" location="gid=1481340089" xr:uid="{00000000-0004-0000-0500-00007F080000}"/>
    <hyperlink ref="L893" r:id="rId2176" xr:uid="{00000000-0004-0000-0500-000080080000}"/>
    <hyperlink ref="W893" r:id="rId2177" xr:uid="{00000000-0004-0000-0500-000081080000}"/>
    <hyperlink ref="J894" r:id="rId2178" location="gid=2093629669" xr:uid="{00000000-0004-0000-0500-000082080000}"/>
    <hyperlink ref="W894" r:id="rId2179" xr:uid="{00000000-0004-0000-0500-000083080000}"/>
    <hyperlink ref="J895" r:id="rId2180" location="gid=2146481338" xr:uid="{00000000-0004-0000-0500-000084080000}"/>
    <hyperlink ref="W895" r:id="rId2181" xr:uid="{00000000-0004-0000-0500-000085080000}"/>
    <hyperlink ref="J896" r:id="rId2182" location="gid=807383617" xr:uid="{00000000-0004-0000-0500-000086080000}"/>
    <hyperlink ref="L896" r:id="rId2183" xr:uid="{00000000-0004-0000-0500-000087080000}"/>
    <hyperlink ref="O896" r:id="rId2184" xr:uid="{00000000-0004-0000-0500-000088080000}"/>
    <hyperlink ref="W896" r:id="rId2185" xr:uid="{00000000-0004-0000-0500-000089080000}"/>
    <hyperlink ref="J897" r:id="rId2186" location="gid=807383617" xr:uid="{00000000-0004-0000-0500-00008A080000}"/>
    <hyperlink ref="L897" r:id="rId2187" xr:uid="{00000000-0004-0000-0500-00008B080000}"/>
    <hyperlink ref="W897" r:id="rId2188" xr:uid="{00000000-0004-0000-0500-00008C080000}"/>
    <hyperlink ref="J898" r:id="rId2189" location="gid=0" xr:uid="{00000000-0004-0000-0500-00008D080000}"/>
    <hyperlink ref="W898" r:id="rId2190" xr:uid="{00000000-0004-0000-0500-00008E080000}"/>
    <hyperlink ref="J899" r:id="rId2191" location="gid=0" xr:uid="{00000000-0004-0000-0500-00008F080000}"/>
    <hyperlink ref="J900" r:id="rId2192" location="gid=1481340089" xr:uid="{00000000-0004-0000-0500-000090080000}"/>
    <hyperlink ref="W900" r:id="rId2193" xr:uid="{00000000-0004-0000-0500-000091080000}"/>
    <hyperlink ref="J901" r:id="rId2194" location="gid=1481340089" xr:uid="{00000000-0004-0000-0500-000092080000}"/>
    <hyperlink ref="W901" r:id="rId2195" xr:uid="{00000000-0004-0000-0500-000093080000}"/>
    <hyperlink ref="J902" r:id="rId2196" location="gid=1877503813" xr:uid="{00000000-0004-0000-0500-000094080000}"/>
    <hyperlink ref="O902" r:id="rId2197" xr:uid="{00000000-0004-0000-0500-000095080000}"/>
    <hyperlink ref="W902" r:id="rId2198" xr:uid="{00000000-0004-0000-0500-000096080000}"/>
    <hyperlink ref="H903" r:id="rId2199" location="gid=1252887099&amp;range=H2" xr:uid="{00000000-0004-0000-0500-000097080000}"/>
    <hyperlink ref="J903" r:id="rId2200" location="gid=1252887099&amp;range=6:6" xr:uid="{00000000-0004-0000-0500-000098080000}"/>
    <hyperlink ref="L903" r:id="rId2201" xr:uid="{00000000-0004-0000-0500-000099080000}"/>
    <hyperlink ref="W903" r:id="rId2202" xr:uid="{00000000-0004-0000-0500-00009A080000}"/>
    <hyperlink ref="H904" r:id="rId2203" location="gid=1252887099&amp;range=H2" xr:uid="{00000000-0004-0000-0500-00009B080000}"/>
    <hyperlink ref="J904" r:id="rId2204" location="gid=1252887099&amp;range=6:6" xr:uid="{00000000-0004-0000-0500-00009C080000}"/>
    <hyperlink ref="W904" r:id="rId2205" xr:uid="{00000000-0004-0000-0500-00009D080000}"/>
    <hyperlink ref="H905" r:id="rId2206" location="gid=1252887099&amp;range=H2" xr:uid="{00000000-0004-0000-0500-00009E080000}"/>
    <hyperlink ref="J905" r:id="rId2207" location="gid=1252887099&amp;range=6:6" xr:uid="{00000000-0004-0000-0500-00009F080000}"/>
    <hyperlink ref="W905" r:id="rId2208" xr:uid="{00000000-0004-0000-0500-0000A0080000}"/>
    <hyperlink ref="J906" r:id="rId2209" location="gid=1281614813" xr:uid="{00000000-0004-0000-0500-0000A1080000}"/>
    <hyperlink ref="W906" r:id="rId2210" xr:uid="{00000000-0004-0000-0500-0000A2080000}"/>
    <hyperlink ref="J907" r:id="rId2211" location="gid=1718452851" xr:uid="{00000000-0004-0000-0500-0000A3080000}"/>
    <hyperlink ref="W907" r:id="rId2212" xr:uid="{00000000-0004-0000-0500-0000A4080000}"/>
    <hyperlink ref="J908" r:id="rId2213" location="gid=505211701" xr:uid="{00000000-0004-0000-0500-0000A5080000}"/>
    <hyperlink ref="J909" r:id="rId2214" location="gid=887217737" xr:uid="{00000000-0004-0000-0500-0000A6080000}"/>
    <hyperlink ref="W909" r:id="rId2215" xr:uid="{00000000-0004-0000-0500-0000A7080000}"/>
    <hyperlink ref="K910" r:id="rId2216" location="slide=id.g354c214e4ef_1_97" xr:uid="{00000000-0004-0000-0500-0000A8080000}"/>
    <hyperlink ref="Q910" r:id="rId2217" location="gid=1417842310&amp;range=A3:N20" xr:uid="{00000000-0004-0000-0500-0000A9080000}"/>
    <hyperlink ref="W910" r:id="rId2218" xr:uid="{00000000-0004-0000-0500-0000AA080000}"/>
    <hyperlink ref="J911" r:id="rId2219" xr:uid="{00000000-0004-0000-0500-0000AB080000}"/>
    <hyperlink ref="L911" r:id="rId2220" xr:uid="{00000000-0004-0000-0500-0000AC080000}"/>
    <hyperlink ref="W911" r:id="rId2221" xr:uid="{00000000-0004-0000-0500-0000AD080000}"/>
    <hyperlink ref="J912" r:id="rId2222" location="gid=0" xr:uid="{00000000-0004-0000-0500-0000AE080000}"/>
    <hyperlink ref="L912" r:id="rId2223" xr:uid="{00000000-0004-0000-0500-0000AF080000}"/>
    <hyperlink ref="W912" r:id="rId2224" xr:uid="{00000000-0004-0000-0500-0000B0080000}"/>
    <hyperlink ref="H913" r:id="rId2225" location="gid=1904132793" xr:uid="{00000000-0004-0000-0500-0000B1080000}"/>
    <hyperlink ref="J913" r:id="rId2226" location="gid=1290095009" xr:uid="{00000000-0004-0000-0500-0000B2080000}"/>
    <hyperlink ref="W913" r:id="rId2227" xr:uid="{00000000-0004-0000-0500-0000B3080000}"/>
    <hyperlink ref="K914" r:id="rId2228" xr:uid="{00000000-0004-0000-0500-0000B4080000}"/>
    <hyperlink ref="W914" r:id="rId2229" xr:uid="{00000000-0004-0000-0500-0000B5080000}"/>
    <hyperlink ref="J915" r:id="rId2230" location="gid=1649206201" xr:uid="{00000000-0004-0000-0500-0000B6080000}"/>
    <hyperlink ref="W915" r:id="rId2231" xr:uid="{00000000-0004-0000-0500-0000B7080000}"/>
    <hyperlink ref="J916" r:id="rId2232" location="gid=1546187897" xr:uid="{00000000-0004-0000-0500-0000B8080000}"/>
    <hyperlink ref="W916" r:id="rId2233" xr:uid="{00000000-0004-0000-0500-0000B9080000}"/>
    <hyperlink ref="J917" r:id="rId2234" location="gid=0" xr:uid="{00000000-0004-0000-0500-0000BA080000}"/>
    <hyperlink ref="W917" r:id="rId2235" xr:uid="{00000000-0004-0000-0500-0000BB080000}"/>
    <hyperlink ref="J918" r:id="rId2236" location="gid=1593213333" xr:uid="{00000000-0004-0000-0500-0000BC080000}"/>
    <hyperlink ref="L918" r:id="rId2237" xr:uid="{00000000-0004-0000-0500-0000BD080000}"/>
    <hyperlink ref="W918" r:id="rId2238" xr:uid="{00000000-0004-0000-0500-0000BE080000}"/>
    <hyperlink ref="J919" r:id="rId2239" location="gid=1593213333" xr:uid="{00000000-0004-0000-0500-0000BF080000}"/>
    <hyperlink ref="L919" r:id="rId2240" xr:uid="{00000000-0004-0000-0500-0000C0080000}"/>
    <hyperlink ref="W919" r:id="rId2241" xr:uid="{00000000-0004-0000-0500-0000C1080000}"/>
    <hyperlink ref="J920" r:id="rId2242" location="gid=1593213333" xr:uid="{00000000-0004-0000-0500-0000C2080000}"/>
    <hyperlink ref="L920" r:id="rId2243" xr:uid="{00000000-0004-0000-0500-0000C3080000}"/>
    <hyperlink ref="W920" r:id="rId2244" xr:uid="{00000000-0004-0000-0500-0000C4080000}"/>
    <hyperlink ref="J921" r:id="rId2245" location="gid=1593213333" xr:uid="{00000000-0004-0000-0500-0000C5080000}"/>
    <hyperlink ref="L921" r:id="rId2246" xr:uid="{00000000-0004-0000-0500-0000C6080000}"/>
    <hyperlink ref="W921" r:id="rId2247" xr:uid="{00000000-0004-0000-0500-0000C7080000}"/>
    <hyperlink ref="J922" r:id="rId2248" location="gid=1593213333" xr:uid="{00000000-0004-0000-0500-0000C8080000}"/>
    <hyperlink ref="L922" r:id="rId2249" xr:uid="{00000000-0004-0000-0500-0000C9080000}"/>
    <hyperlink ref="W922" r:id="rId2250" xr:uid="{00000000-0004-0000-0500-0000CA080000}"/>
    <hyperlink ref="J923" r:id="rId2251" xr:uid="{00000000-0004-0000-0500-0000CB080000}"/>
    <hyperlink ref="W923" r:id="rId2252" xr:uid="{00000000-0004-0000-0500-0000CC080000}"/>
    <hyperlink ref="J924" r:id="rId2253" xr:uid="{00000000-0004-0000-0500-0000CD080000}"/>
    <hyperlink ref="L924" r:id="rId2254" xr:uid="{00000000-0004-0000-0500-0000CE080000}"/>
    <hyperlink ref="W924" r:id="rId2255" xr:uid="{00000000-0004-0000-0500-0000CF080000}"/>
    <hyperlink ref="J925" r:id="rId2256" location="gid=0" xr:uid="{00000000-0004-0000-0500-0000D0080000}"/>
    <hyperlink ref="L925" r:id="rId2257" xr:uid="{00000000-0004-0000-0500-0000D1080000}"/>
    <hyperlink ref="M925" r:id="rId2258" xr:uid="{00000000-0004-0000-0500-0000D2080000}"/>
    <hyperlink ref="W925" r:id="rId2259" xr:uid="{00000000-0004-0000-0500-0000D3080000}"/>
    <hyperlink ref="J926" r:id="rId2260" location="gid=0" xr:uid="{00000000-0004-0000-0500-0000D4080000}"/>
    <hyperlink ref="W926" r:id="rId2261" xr:uid="{00000000-0004-0000-0500-0000D5080000}"/>
    <hyperlink ref="J927" r:id="rId2262" location="gid=0" xr:uid="{00000000-0004-0000-0500-0000D6080000}"/>
    <hyperlink ref="W927" r:id="rId2263" xr:uid="{00000000-0004-0000-0500-0000D7080000}"/>
    <hyperlink ref="J928" r:id="rId2264" location="gid=1503817238" xr:uid="{00000000-0004-0000-0500-0000D8080000}"/>
    <hyperlink ref="W928" r:id="rId2265" xr:uid="{00000000-0004-0000-0500-0000D9080000}"/>
    <hyperlink ref="J929" r:id="rId2266" location="gid=826533442&amp;range=B2:B23" xr:uid="{00000000-0004-0000-0500-0000DA080000}"/>
    <hyperlink ref="W929" r:id="rId2267" xr:uid="{00000000-0004-0000-0500-0000DB080000}"/>
    <hyperlink ref="J930" r:id="rId2268" location="gid=560455250&amp;range=A:A" xr:uid="{00000000-0004-0000-0500-0000DC080000}"/>
    <hyperlink ref="W930" r:id="rId2269" xr:uid="{00000000-0004-0000-0500-0000DD080000}"/>
    <hyperlink ref="J931" r:id="rId2270" xr:uid="{00000000-0004-0000-0500-0000DE080000}"/>
    <hyperlink ref="W931" r:id="rId2271" xr:uid="{00000000-0004-0000-0500-0000DF080000}"/>
    <hyperlink ref="J932" r:id="rId2272" location="gid=887217737" xr:uid="{00000000-0004-0000-0500-0000E0080000}"/>
    <hyperlink ref="W932" r:id="rId2273" xr:uid="{00000000-0004-0000-0500-0000E1080000}"/>
    <hyperlink ref="J933" r:id="rId2274" location="gid=887217737" xr:uid="{00000000-0004-0000-0500-0000E2080000}"/>
    <hyperlink ref="W933" r:id="rId2275" xr:uid="{00000000-0004-0000-0500-0000E3080000}"/>
    <hyperlink ref="J934" r:id="rId2276" location="gid=887217737" xr:uid="{00000000-0004-0000-0500-0000E4080000}"/>
    <hyperlink ref="W934" r:id="rId2277" xr:uid="{00000000-0004-0000-0500-0000E5080000}"/>
    <hyperlink ref="J935" r:id="rId2278" location="gid=0" xr:uid="{00000000-0004-0000-0500-0000E6080000}"/>
    <hyperlink ref="W935" r:id="rId2279" xr:uid="{00000000-0004-0000-0500-0000E7080000}"/>
    <hyperlink ref="J936" r:id="rId2280" location="gid=0" xr:uid="{00000000-0004-0000-0500-0000E8080000}"/>
    <hyperlink ref="W936" r:id="rId2281" xr:uid="{00000000-0004-0000-0500-0000E9080000}"/>
    <hyperlink ref="J937" r:id="rId2282" location="gid=140450245" xr:uid="{00000000-0004-0000-0500-0000EA080000}"/>
    <hyperlink ref="O937" r:id="rId2283" xr:uid="{00000000-0004-0000-0500-0000EB080000}"/>
    <hyperlink ref="W937" r:id="rId2284" xr:uid="{00000000-0004-0000-0500-0000EC080000}"/>
    <hyperlink ref="J938" r:id="rId2285" location="gid=140450245" xr:uid="{00000000-0004-0000-0500-0000ED080000}"/>
    <hyperlink ref="W938" r:id="rId2286" xr:uid="{00000000-0004-0000-0500-0000EE080000}"/>
    <hyperlink ref="J939" r:id="rId2287" location="gid=140450245" xr:uid="{00000000-0004-0000-0500-0000EF080000}"/>
    <hyperlink ref="W939" r:id="rId2288" xr:uid="{00000000-0004-0000-0500-0000F0080000}"/>
    <hyperlink ref="J940" r:id="rId2289" location="gid=1593213333" xr:uid="{00000000-0004-0000-0500-0000F1080000}"/>
    <hyperlink ref="W940" r:id="rId2290" xr:uid="{00000000-0004-0000-0500-0000F2080000}"/>
    <hyperlink ref="J941" r:id="rId2291" location="gid=1877503813" xr:uid="{00000000-0004-0000-0500-0000F3080000}"/>
    <hyperlink ref="W941" r:id="rId2292" xr:uid="{00000000-0004-0000-0500-0000F4080000}"/>
    <hyperlink ref="J942" r:id="rId2293" location="gid=1137451622" xr:uid="{00000000-0004-0000-0500-0000F5080000}"/>
    <hyperlink ref="W942" r:id="rId2294" xr:uid="{00000000-0004-0000-0500-0000F6080000}"/>
    <hyperlink ref="J943" r:id="rId2295" location="gid=477276523" xr:uid="{00000000-0004-0000-0500-0000F7080000}"/>
    <hyperlink ref="O943" r:id="rId2296" xr:uid="{00000000-0004-0000-0500-0000F8080000}"/>
    <hyperlink ref="W943" r:id="rId2297" xr:uid="{00000000-0004-0000-0500-0000F9080000}"/>
    <hyperlink ref="J944" r:id="rId2298" location="gid=477276523" xr:uid="{00000000-0004-0000-0500-0000FA080000}"/>
    <hyperlink ref="W944" r:id="rId2299" xr:uid="{00000000-0004-0000-0500-0000FB080000}"/>
    <hyperlink ref="J945" r:id="rId2300" location="gid=477276523" xr:uid="{00000000-0004-0000-0500-0000FC080000}"/>
    <hyperlink ref="O945" r:id="rId2301" xr:uid="{00000000-0004-0000-0500-0000FD080000}"/>
    <hyperlink ref="W945" r:id="rId2302" xr:uid="{00000000-0004-0000-0500-0000FE080000}"/>
    <hyperlink ref="J946" r:id="rId2303" location="gid=477276523" xr:uid="{00000000-0004-0000-0500-0000FF080000}"/>
    <hyperlink ref="W946" r:id="rId2304" xr:uid="{00000000-0004-0000-0500-000000090000}"/>
    <hyperlink ref="J947" r:id="rId2305" location="gid=1665461299" xr:uid="{00000000-0004-0000-0500-000001090000}"/>
    <hyperlink ref="W947" r:id="rId2306" xr:uid="{00000000-0004-0000-0500-000002090000}"/>
    <hyperlink ref="J948" r:id="rId2307" location="gid=1665461299" xr:uid="{00000000-0004-0000-0500-000003090000}"/>
    <hyperlink ref="W948" r:id="rId2308" xr:uid="{00000000-0004-0000-0500-000004090000}"/>
    <hyperlink ref="J949" r:id="rId2309" location="gid=1579647152" xr:uid="{00000000-0004-0000-0500-000005090000}"/>
    <hyperlink ref="W949" r:id="rId2310" xr:uid="{00000000-0004-0000-0500-000006090000}"/>
    <hyperlink ref="J950" r:id="rId2311" location="gid=1579647152" xr:uid="{00000000-0004-0000-0500-000007090000}"/>
    <hyperlink ref="W950" r:id="rId2312" xr:uid="{00000000-0004-0000-0500-000008090000}"/>
    <hyperlink ref="J951" r:id="rId2313" location="gid=1579647152" xr:uid="{00000000-0004-0000-0500-000009090000}"/>
    <hyperlink ref="W951" r:id="rId2314" xr:uid="{00000000-0004-0000-0500-00000A090000}"/>
    <hyperlink ref="J952" r:id="rId2315" location="gid=1608466921" xr:uid="{00000000-0004-0000-0500-00000B090000}"/>
    <hyperlink ref="L952" r:id="rId2316" xr:uid="{00000000-0004-0000-0500-00000C090000}"/>
    <hyperlink ref="W952" r:id="rId2317" xr:uid="{00000000-0004-0000-0500-00000D090000}"/>
    <hyperlink ref="J953" r:id="rId2318" location="gid=1608466921" xr:uid="{00000000-0004-0000-0500-00000E090000}"/>
    <hyperlink ref="W953" r:id="rId2319" xr:uid="{00000000-0004-0000-0500-00000F090000}"/>
    <hyperlink ref="J954" r:id="rId2320" location="gid=1608466921" xr:uid="{00000000-0004-0000-0500-000010090000}"/>
    <hyperlink ref="W954" r:id="rId2321" xr:uid="{00000000-0004-0000-0500-000011090000}"/>
    <hyperlink ref="J955" r:id="rId2322" location="gid=1463714887" xr:uid="{00000000-0004-0000-0500-000012090000}"/>
    <hyperlink ref="W955" r:id="rId2323" xr:uid="{00000000-0004-0000-0500-000013090000}"/>
    <hyperlink ref="J956" r:id="rId2324" location="gid=1463714887" xr:uid="{00000000-0004-0000-0500-000014090000}"/>
    <hyperlink ref="W956" r:id="rId2325" xr:uid="{00000000-0004-0000-0500-000015090000}"/>
    <hyperlink ref="J957" r:id="rId2326" xr:uid="{00000000-0004-0000-0500-000016090000}"/>
    <hyperlink ref="L957" r:id="rId2327" xr:uid="{00000000-0004-0000-0500-000017090000}"/>
    <hyperlink ref="W957" r:id="rId2328" xr:uid="{00000000-0004-0000-0500-000018090000}"/>
    <hyperlink ref="J958" r:id="rId2329" location="gid=0" xr:uid="{00000000-0004-0000-0500-000019090000}"/>
    <hyperlink ref="L958" r:id="rId2330" xr:uid="{00000000-0004-0000-0500-00001A090000}"/>
    <hyperlink ref="W958" r:id="rId2331" xr:uid="{00000000-0004-0000-0500-00001B090000}"/>
    <hyperlink ref="J959" r:id="rId2332" location="gid=896267482" xr:uid="{00000000-0004-0000-0500-00001C090000}"/>
    <hyperlink ref="W959" r:id="rId2333" xr:uid="{00000000-0004-0000-0500-00001D090000}"/>
    <hyperlink ref="J960" r:id="rId2334" location="gid=896267482" xr:uid="{00000000-0004-0000-0500-00001E090000}"/>
    <hyperlink ref="W960" r:id="rId2335" xr:uid="{00000000-0004-0000-0500-00001F090000}"/>
    <hyperlink ref="J961" r:id="rId2336" location="gid=0" xr:uid="{00000000-0004-0000-0500-000020090000}"/>
    <hyperlink ref="L961" r:id="rId2337" xr:uid="{00000000-0004-0000-0500-000021090000}"/>
    <hyperlink ref="O961" r:id="rId2338" xr:uid="{00000000-0004-0000-0500-000022090000}"/>
    <hyperlink ref="W961" r:id="rId2339" xr:uid="{00000000-0004-0000-0500-000023090000}"/>
    <hyperlink ref="J962" r:id="rId2340" location="gid=0" xr:uid="{00000000-0004-0000-0500-000024090000}"/>
    <hyperlink ref="W962" r:id="rId2341" xr:uid="{00000000-0004-0000-0500-000025090000}"/>
    <hyperlink ref="J963" r:id="rId2342" location="gid=0" xr:uid="{00000000-0004-0000-0500-000026090000}"/>
    <hyperlink ref="W963" r:id="rId2343" xr:uid="{00000000-0004-0000-0500-000027090000}"/>
    <hyperlink ref="J964" r:id="rId2344" location="gid=1773673233&amp;range=A2" xr:uid="{00000000-0004-0000-0500-000028090000}"/>
    <hyperlink ref="W964" r:id="rId2345" xr:uid="{00000000-0004-0000-0500-000029090000}"/>
    <hyperlink ref="J965" r:id="rId2346" location="gid=1773673233&amp;range=A2" xr:uid="{00000000-0004-0000-0500-00002A090000}"/>
    <hyperlink ref="W965" r:id="rId2347" xr:uid="{00000000-0004-0000-0500-00002B090000}"/>
    <hyperlink ref="J966" r:id="rId2348" location="gid=0" xr:uid="{00000000-0004-0000-0500-00002C090000}"/>
    <hyperlink ref="W966" r:id="rId2349" xr:uid="{00000000-0004-0000-0500-00002D090000}"/>
    <hyperlink ref="J967" r:id="rId2350" location="gid=0" xr:uid="{00000000-0004-0000-0500-00002E090000}"/>
    <hyperlink ref="W967" r:id="rId2351" xr:uid="{00000000-0004-0000-0500-00002F090000}"/>
    <hyperlink ref="J968" r:id="rId2352" location="gid=264214317" xr:uid="{00000000-0004-0000-0500-000030090000}"/>
    <hyperlink ref="K968" r:id="rId2353" location="gid=264214317" xr:uid="{00000000-0004-0000-0500-000031090000}"/>
    <hyperlink ref="L968" r:id="rId2354" location="gid=264214317" xr:uid="{00000000-0004-0000-0500-000032090000}"/>
    <hyperlink ref="W968" r:id="rId2355" xr:uid="{00000000-0004-0000-0500-000033090000}"/>
    <hyperlink ref="J969" r:id="rId2356" location="gid=1481340089" xr:uid="{00000000-0004-0000-0500-000034090000}"/>
    <hyperlink ref="W969" r:id="rId2357" xr:uid="{00000000-0004-0000-0500-000035090000}"/>
    <hyperlink ref="J970" r:id="rId2358" location="gid=1300745950" xr:uid="{00000000-0004-0000-0500-000036090000}"/>
    <hyperlink ref="W970" r:id="rId2359" xr:uid="{00000000-0004-0000-0500-000037090000}"/>
    <hyperlink ref="J971" r:id="rId2360" location="gid=1460264289" xr:uid="{00000000-0004-0000-0500-000038090000}"/>
    <hyperlink ref="W971" r:id="rId2361" xr:uid="{00000000-0004-0000-0500-000039090000}"/>
    <hyperlink ref="J972" r:id="rId2362" location="gid=1460264289" xr:uid="{00000000-0004-0000-0500-00003A090000}"/>
    <hyperlink ref="W972" r:id="rId2363" xr:uid="{00000000-0004-0000-0500-00003B090000}"/>
    <hyperlink ref="J973" r:id="rId2364" location="gid=989130246&amp;range=A:B" xr:uid="{00000000-0004-0000-0500-00003C090000}"/>
    <hyperlink ref="K973" r:id="rId2365" xr:uid="{00000000-0004-0000-0500-00003D090000}"/>
    <hyperlink ref="L973" r:id="rId2366" xr:uid="{00000000-0004-0000-0500-00003E090000}"/>
    <hyperlink ref="W973" r:id="rId2367" xr:uid="{00000000-0004-0000-0500-00003F090000}"/>
    <hyperlink ref="J974" r:id="rId2368" location="gid=1033238192" xr:uid="{00000000-0004-0000-0500-000040090000}"/>
    <hyperlink ref="W974" r:id="rId2369" xr:uid="{00000000-0004-0000-0500-000041090000}"/>
    <hyperlink ref="J975" r:id="rId2370" xr:uid="{00000000-0004-0000-0500-000042090000}"/>
    <hyperlink ref="L975" r:id="rId2371" xr:uid="{00000000-0004-0000-0500-000043090000}"/>
    <hyperlink ref="W975" r:id="rId2372" xr:uid="{00000000-0004-0000-0500-000044090000}"/>
    <hyperlink ref="J976" r:id="rId2373" location="gid=1513785312&amp;range=B:B" xr:uid="{00000000-0004-0000-0500-000045090000}"/>
    <hyperlink ref="W976" r:id="rId2374" xr:uid="{00000000-0004-0000-0500-000046090000}"/>
    <hyperlink ref="J977" r:id="rId2375" location="gid=67427&amp;range=A:A" xr:uid="{00000000-0004-0000-0500-000047090000}"/>
    <hyperlink ref="W977" r:id="rId2376" xr:uid="{00000000-0004-0000-0500-000048090000}"/>
    <hyperlink ref="J978" r:id="rId2377" location="gid=67427&amp;range=A:A" xr:uid="{00000000-0004-0000-0500-000049090000}"/>
    <hyperlink ref="W978" r:id="rId2378" xr:uid="{00000000-0004-0000-0500-00004A090000}"/>
    <hyperlink ref="J979" r:id="rId2379" location="gid=1513785312&amp;range=B:B" xr:uid="{00000000-0004-0000-0500-00004B090000}"/>
    <hyperlink ref="W979" r:id="rId2380" xr:uid="{00000000-0004-0000-0500-00004C090000}"/>
    <hyperlink ref="J980" r:id="rId2381" location="gid=67427&amp;range=A:A" xr:uid="{00000000-0004-0000-0500-00004D090000}"/>
    <hyperlink ref="W980" r:id="rId2382" xr:uid="{00000000-0004-0000-0500-00004E090000}"/>
    <hyperlink ref="J981" r:id="rId2383" location="gid=0&amp;range=A:A" xr:uid="{00000000-0004-0000-0500-00004F090000}"/>
    <hyperlink ref="W981" r:id="rId2384" xr:uid="{00000000-0004-0000-0500-000050090000}"/>
    <hyperlink ref="J982" r:id="rId2385" location="gid=67427&amp;range=A:A" xr:uid="{00000000-0004-0000-0500-000051090000}"/>
    <hyperlink ref="W982" r:id="rId2386" xr:uid="{00000000-0004-0000-0500-000052090000}"/>
    <hyperlink ref="J983" r:id="rId2387" location="gid=1462290969" xr:uid="{00000000-0004-0000-0500-000053090000}"/>
    <hyperlink ref="O983" r:id="rId2388" xr:uid="{00000000-0004-0000-0500-000054090000}"/>
    <hyperlink ref="W983" r:id="rId2389" xr:uid="{00000000-0004-0000-0500-000055090000}"/>
    <hyperlink ref="W984" r:id="rId2390" xr:uid="{00000000-0004-0000-0500-000056090000}"/>
    <hyperlink ref="J985" r:id="rId2391" location="gid=0" xr:uid="{00000000-0004-0000-0500-000057090000}"/>
    <hyperlink ref="L985" r:id="rId2392" xr:uid="{00000000-0004-0000-0500-000058090000}"/>
    <hyperlink ref="W985" r:id="rId2393" xr:uid="{00000000-0004-0000-0500-000059090000}"/>
    <hyperlink ref="J986" r:id="rId2394" location="gid=0" xr:uid="{00000000-0004-0000-0500-00005A090000}"/>
    <hyperlink ref="W986" r:id="rId2395" xr:uid="{00000000-0004-0000-0500-00005B090000}"/>
    <hyperlink ref="J987" r:id="rId2396" location="gid=957089596" xr:uid="{00000000-0004-0000-0500-00005C090000}"/>
    <hyperlink ref="W987" r:id="rId2397" xr:uid="{00000000-0004-0000-0500-00005D090000}"/>
    <hyperlink ref="J988" r:id="rId2398" location="gid=0&amp;range=B1" xr:uid="{00000000-0004-0000-0500-00005E090000}"/>
    <hyperlink ref="L988" r:id="rId2399" xr:uid="{00000000-0004-0000-0500-00005F090000}"/>
    <hyperlink ref="W988" r:id="rId2400" xr:uid="{00000000-0004-0000-0500-000060090000}"/>
    <hyperlink ref="J989" r:id="rId2401" location="gid=0&amp;range=B1" xr:uid="{00000000-0004-0000-0500-000061090000}"/>
    <hyperlink ref="L989" r:id="rId2402" xr:uid="{00000000-0004-0000-0500-000062090000}"/>
    <hyperlink ref="W989" r:id="rId2403" xr:uid="{00000000-0004-0000-0500-000063090000}"/>
    <hyperlink ref="J990" r:id="rId2404" location="gid=0&amp;range=B1" xr:uid="{00000000-0004-0000-0500-000064090000}"/>
    <hyperlink ref="L990" r:id="rId2405" xr:uid="{00000000-0004-0000-0500-000065090000}"/>
    <hyperlink ref="W990" r:id="rId2406" xr:uid="{00000000-0004-0000-0500-000066090000}"/>
    <hyperlink ref="J991" r:id="rId2407" location="gid=0&amp;range=C1" xr:uid="{00000000-0004-0000-0500-000067090000}"/>
    <hyperlink ref="L991" r:id="rId2408" xr:uid="{00000000-0004-0000-0500-000068090000}"/>
    <hyperlink ref="M991" r:id="rId2409" xr:uid="{00000000-0004-0000-0500-000069090000}"/>
    <hyperlink ref="W991" r:id="rId2410" xr:uid="{00000000-0004-0000-0500-00006A090000}"/>
    <hyperlink ref="J992" r:id="rId2411" location="gid=0&amp;range=C1" xr:uid="{00000000-0004-0000-0500-00006B090000}"/>
    <hyperlink ref="L992" r:id="rId2412" xr:uid="{00000000-0004-0000-0500-00006C090000}"/>
    <hyperlink ref="M992" r:id="rId2413" xr:uid="{00000000-0004-0000-0500-00006D090000}"/>
    <hyperlink ref="W992" r:id="rId2414" xr:uid="{00000000-0004-0000-0500-00006E090000}"/>
    <hyperlink ref="J993" r:id="rId2415" location="gid=0&amp;range=C1" xr:uid="{00000000-0004-0000-0500-00006F090000}"/>
    <hyperlink ref="W993" r:id="rId2416" xr:uid="{00000000-0004-0000-0500-000070090000}"/>
    <hyperlink ref="J994" r:id="rId2417" location="gid=0&amp;range=C1" xr:uid="{00000000-0004-0000-0500-000071090000}"/>
    <hyperlink ref="W994" r:id="rId2418" xr:uid="{00000000-0004-0000-0500-000072090000}"/>
    <hyperlink ref="J995" r:id="rId2419" xr:uid="{00000000-0004-0000-0500-000073090000}"/>
    <hyperlink ref="O995" r:id="rId2420" xr:uid="{00000000-0004-0000-0500-000074090000}"/>
    <hyperlink ref="W995" r:id="rId2421" xr:uid="{00000000-0004-0000-0500-000075090000}"/>
    <hyperlink ref="J996" r:id="rId2422" location="gid=0" xr:uid="{00000000-0004-0000-0500-000076090000}"/>
    <hyperlink ref="L996" r:id="rId2423" xr:uid="{00000000-0004-0000-0500-000077090000}"/>
    <hyperlink ref="W996" r:id="rId2424" xr:uid="{00000000-0004-0000-0500-000078090000}"/>
    <hyperlink ref="J997" r:id="rId2425" location="gid=1005163599&amp;range=A:A" xr:uid="{00000000-0004-0000-0500-000079090000}"/>
    <hyperlink ref="W997" r:id="rId2426" xr:uid="{00000000-0004-0000-0500-00007A090000}"/>
    <hyperlink ref="J998" r:id="rId2427" location="gid=484411972" xr:uid="{00000000-0004-0000-0500-00007B090000}"/>
    <hyperlink ref="L998" r:id="rId2428" xr:uid="{00000000-0004-0000-0500-00007C090000}"/>
    <hyperlink ref="M998" r:id="rId2429" xr:uid="{00000000-0004-0000-0500-00007D090000}"/>
    <hyperlink ref="W998" r:id="rId2430" xr:uid="{00000000-0004-0000-0500-00007E090000}"/>
    <hyperlink ref="J999" r:id="rId2431" location="gid=1579647152" xr:uid="{00000000-0004-0000-0500-00007F090000}"/>
    <hyperlink ref="W999" r:id="rId2432" xr:uid="{00000000-0004-0000-0500-000080090000}"/>
    <hyperlink ref="J1000" r:id="rId2433" location="gid=1579647152" xr:uid="{00000000-0004-0000-0500-000081090000}"/>
    <hyperlink ref="W1000" r:id="rId2434" xr:uid="{00000000-0004-0000-0500-000082090000}"/>
    <hyperlink ref="J1001" r:id="rId2435" location="gid=1579647152" xr:uid="{00000000-0004-0000-0500-000083090000}"/>
    <hyperlink ref="W1001" r:id="rId2436" xr:uid="{00000000-0004-0000-0500-000084090000}"/>
    <hyperlink ref="J1002" r:id="rId2437" location="gid=1579647152" xr:uid="{00000000-0004-0000-0500-000085090000}"/>
    <hyperlink ref="W1002" r:id="rId2438" xr:uid="{00000000-0004-0000-0500-000086090000}"/>
    <hyperlink ref="J1003" r:id="rId2439" location="gid=1579647152" xr:uid="{00000000-0004-0000-0500-000087090000}"/>
    <hyperlink ref="W1003" r:id="rId2440" xr:uid="{00000000-0004-0000-0500-000088090000}"/>
    <hyperlink ref="J1004" r:id="rId2441" location="gid=1579647152" xr:uid="{00000000-0004-0000-0500-000089090000}"/>
    <hyperlink ref="W1004" r:id="rId2442" xr:uid="{00000000-0004-0000-0500-00008A090000}"/>
    <hyperlink ref="J1005" r:id="rId2443" location="gid=264214317" xr:uid="{00000000-0004-0000-0500-00008B090000}"/>
    <hyperlink ref="K1005" r:id="rId2444" xr:uid="{00000000-0004-0000-0500-00008C090000}"/>
    <hyperlink ref="L1005" r:id="rId2445" xr:uid="{00000000-0004-0000-0500-00008D090000}"/>
    <hyperlink ref="W1005" r:id="rId2446" xr:uid="{00000000-0004-0000-0500-00008E090000}"/>
    <hyperlink ref="J1006" r:id="rId2447" location="gid=264214317" xr:uid="{00000000-0004-0000-0500-00008F090000}"/>
    <hyperlink ref="K1006" r:id="rId2448" xr:uid="{00000000-0004-0000-0500-000090090000}"/>
    <hyperlink ref="L1006" r:id="rId2449" xr:uid="{00000000-0004-0000-0500-000091090000}"/>
    <hyperlink ref="W1006" r:id="rId2450" xr:uid="{00000000-0004-0000-0500-000092090000}"/>
    <hyperlink ref="J1007" r:id="rId2451" location="gid=1033238192" xr:uid="{00000000-0004-0000-0500-000093090000}"/>
    <hyperlink ref="W1007" r:id="rId2452" xr:uid="{00000000-0004-0000-0500-000094090000}"/>
    <hyperlink ref="J1008" r:id="rId2453" location="gid=1033238192" xr:uid="{00000000-0004-0000-0500-000095090000}"/>
    <hyperlink ref="W1008" r:id="rId2454" xr:uid="{00000000-0004-0000-0500-000096090000}"/>
    <hyperlink ref="J1009" r:id="rId2455" location="gid=1460264289" xr:uid="{00000000-0004-0000-0500-000097090000}"/>
    <hyperlink ref="K1009" r:id="rId2456" xr:uid="{00000000-0004-0000-0500-000098090000}"/>
    <hyperlink ref="L1009" r:id="rId2457" xr:uid="{00000000-0004-0000-0500-000099090000}"/>
    <hyperlink ref="J1010" r:id="rId2458" location="gid=1460264289" xr:uid="{00000000-0004-0000-0500-00009A090000}"/>
    <hyperlink ref="K1010" r:id="rId2459" xr:uid="{00000000-0004-0000-0500-00009B090000}"/>
    <hyperlink ref="L1010" r:id="rId2460" xr:uid="{00000000-0004-0000-0500-00009C090000}"/>
    <hyperlink ref="J1011" r:id="rId2461" location="gid=0" xr:uid="{00000000-0004-0000-0500-00009D090000}"/>
    <hyperlink ref="W1011" r:id="rId2462" xr:uid="{00000000-0004-0000-0500-00009E090000}"/>
    <hyperlink ref="J1012" r:id="rId2463" location="gid=0" xr:uid="{00000000-0004-0000-0500-00009F090000}"/>
    <hyperlink ref="W1012" r:id="rId2464" xr:uid="{00000000-0004-0000-0500-0000A0090000}"/>
    <hyperlink ref="J1013" r:id="rId2465" location="gid=629079951" xr:uid="{00000000-0004-0000-0500-0000A1090000}"/>
    <hyperlink ref="L1013" r:id="rId2466" xr:uid="{00000000-0004-0000-0500-0000A2090000}"/>
    <hyperlink ref="M1013" r:id="rId2467" location="slide=id.p2" xr:uid="{00000000-0004-0000-0500-0000A3090000}"/>
    <hyperlink ref="W1013" r:id="rId2468" xr:uid="{00000000-0004-0000-0500-0000A4090000}"/>
    <hyperlink ref="J1014" r:id="rId2469" xr:uid="{00000000-0004-0000-0500-0000A5090000}"/>
    <hyperlink ref="W1014" r:id="rId2470" xr:uid="{00000000-0004-0000-0500-0000A6090000}"/>
    <hyperlink ref="J1015" r:id="rId2471" xr:uid="{00000000-0004-0000-0500-0000A7090000}"/>
    <hyperlink ref="W1015" r:id="rId2472" xr:uid="{00000000-0004-0000-0500-0000A8090000}"/>
    <hyperlink ref="J1016" r:id="rId2473" location="gid=0&amp;range=A:A" xr:uid="{00000000-0004-0000-0500-0000A9090000}"/>
    <hyperlink ref="W1016" r:id="rId2474" xr:uid="{00000000-0004-0000-0500-0000AA090000}"/>
    <hyperlink ref="J1017" r:id="rId2475" location="gid=0&amp;range=A:A" xr:uid="{00000000-0004-0000-0500-0000AB090000}"/>
    <hyperlink ref="W1017" r:id="rId2476" xr:uid="{00000000-0004-0000-0500-0000AC090000}"/>
    <hyperlink ref="J1018" r:id="rId2477" location="gid=1513785312&amp;range=B:B" xr:uid="{00000000-0004-0000-0500-0000AD090000}"/>
    <hyperlink ref="W1018" r:id="rId2478" xr:uid="{00000000-0004-0000-0500-0000AE090000}"/>
    <hyperlink ref="J1019" r:id="rId2479" xr:uid="{00000000-0004-0000-0500-0000AF090000}"/>
    <hyperlink ref="W1019" r:id="rId2480" xr:uid="{00000000-0004-0000-0500-0000B0090000}"/>
    <hyperlink ref="J1020" r:id="rId2481" location="gid=1560921495&amp;range=A:A" xr:uid="{00000000-0004-0000-0500-0000B1090000}"/>
    <hyperlink ref="W1020" r:id="rId2482" xr:uid="{00000000-0004-0000-0500-0000B2090000}"/>
    <hyperlink ref="J1021" r:id="rId2483" location="gid=1560921495&amp;range=A:A" xr:uid="{00000000-0004-0000-0500-0000B3090000}"/>
    <hyperlink ref="W1021" r:id="rId2484" xr:uid="{00000000-0004-0000-0500-0000B4090000}"/>
    <hyperlink ref="J1022" r:id="rId2485" location="gid=1560921495&amp;range=A:A" xr:uid="{00000000-0004-0000-0500-0000B5090000}"/>
    <hyperlink ref="W1022" r:id="rId2486" xr:uid="{00000000-0004-0000-0500-0000B6090000}"/>
    <hyperlink ref="J1023" r:id="rId2487" location="gid=1560921495&amp;range=A:A" xr:uid="{00000000-0004-0000-0500-0000B7090000}"/>
    <hyperlink ref="W1023" r:id="rId2488" xr:uid="{00000000-0004-0000-0500-0000B8090000}"/>
    <hyperlink ref="J1024" r:id="rId2489" location="gid=669628510&amp;range=B7:B737" xr:uid="{00000000-0004-0000-0500-0000B9090000}"/>
    <hyperlink ref="W1024" r:id="rId2490" xr:uid="{00000000-0004-0000-0500-0000BA090000}"/>
    <hyperlink ref="K1025" r:id="rId2491" location="slide=id.g35dbfab2c59_0_536" xr:uid="{00000000-0004-0000-0500-0000BB090000}"/>
    <hyperlink ref="Q1025" r:id="rId2492" location="gid=2084834926&amp;range=E:AH" xr:uid="{00000000-0004-0000-0500-0000BC090000}"/>
    <hyperlink ref="R1025" r:id="rId2493" location="gid=2084834926&amp;range=E:AH" xr:uid="{00000000-0004-0000-0500-0000BD090000}"/>
    <hyperlink ref="S1025" r:id="rId2494" location="gid=2084834926&amp;range=E:AH" xr:uid="{00000000-0004-0000-0500-0000BE090000}"/>
    <hyperlink ref="T1025" r:id="rId2495" location="gid=2084834926&amp;range=E:AH" xr:uid="{00000000-0004-0000-0500-0000BF090000}"/>
    <hyperlink ref="W1025" r:id="rId2496" xr:uid="{00000000-0004-0000-0500-0000C0090000}"/>
    <hyperlink ref="K1026" r:id="rId2497" location="slide=id.g35fd9b67211_1_0" xr:uid="{00000000-0004-0000-0500-0000C1090000}"/>
    <hyperlink ref="Q1026" r:id="rId2498" location="gid=2084834926&amp;range=M:S" xr:uid="{00000000-0004-0000-0500-0000C2090000}"/>
    <hyperlink ref="R1026" r:id="rId2499" location="gid=2084834926&amp;range=M:S" xr:uid="{00000000-0004-0000-0500-0000C3090000}"/>
    <hyperlink ref="S1026" r:id="rId2500" location="gid=2084834926&amp;range=M:S" xr:uid="{00000000-0004-0000-0500-0000C4090000}"/>
    <hyperlink ref="T1026" r:id="rId2501" location="gid=2084834926&amp;range=M:S" xr:uid="{00000000-0004-0000-0500-0000C5090000}"/>
    <hyperlink ref="W1026" r:id="rId2502" xr:uid="{00000000-0004-0000-0500-0000C6090000}"/>
    <hyperlink ref="J1027" r:id="rId2503" location="gid=989130246" xr:uid="{00000000-0004-0000-0500-0000C7090000}"/>
    <hyperlink ref="O1027" r:id="rId2504" xr:uid="{00000000-0004-0000-0500-0000C8090000}"/>
    <hyperlink ref="W1027" r:id="rId2505" xr:uid="{00000000-0004-0000-0500-0000C9090000}"/>
    <hyperlink ref="J1028" r:id="rId2506" location="gid=989130246" xr:uid="{00000000-0004-0000-0500-0000CA090000}"/>
    <hyperlink ref="L1028" r:id="rId2507" xr:uid="{00000000-0004-0000-0500-0000CB090000}"/>
    <hyperlink ref="W1028" r:id="rId2508" xr:uid="{00000000-0004-0000-0500-0000CC090000}"/>
    <hyperlink ref="J1029" r:id="rId2509" xr:uid="{00000000-0004-0000-0500-0000CD090000}"/>
    <hyperlink ref="L1029" r:id="rId2510" xr:uid="{00000000-0004-0000-0500-0000CE090000}"/>
    <hyperlink ref="M1029" r:id="rId2511" xr:uid="{00000000-0004-0000-0500-0000CF090000}"/>
    <hyperlink ref="W1029" r:id="rId2512" xr:uid="{00000000-0004-0000-0500-0000D0090000}"/>
    <hyperlink ref="J1030" r:id="rId2513" xr:uid="{00000000-0004-0000-0500-0000D1090000}"/>
    <hyperlink ref="W1030" r:id="rId2514" xr:uid="{00000000-0004-0000-0500-0000D2090000}"/>
    <hyperlink ref="J1031" r:id="rId2515" location="gid=0" xr:uid="{00000000-0004-0000-0500-0000D3090000}"/>
    <hyperlink ref="W1031" r:id="rId2516" xr:uid="{00000000-0004-0000-0500-0000D4090000}"/>
    <hyperlink ref="J1032" r:id="rId2517" location="gid=0" xr:uid="{00000000-0004-0000-0500-0000D5090000}"/>
    <hyperlink ref="W1032" r:id="rId2518" xr:uid="{00000000-0004-0000-0500-0000D6090000}"/>
    <hyperlink ref="J1033" r:id="rId2519" location="gid=826593807" xr:uid="{00000000-0004-0000-0500-0000D7090000}"/>
    <hyperlink ref="W1033" r:id="rId2520" xr:uid="{00000000-0004-0000-0500-0000D8090000}"/>
    <hyperlink ref="J1034" r:id="rId2521" xr:uid="{00000000-0004-0000-0500-0000D9090000}"/>
    <hyperlink ref="L1034" r:id="rId2522" xr:uid="{00000000-0004-0000-0500-0000DA090000}"/>
    <hyperlink ref="W1034" r:id="rId2523" xr:uid="{00000000-0004-0000-0500-0000DB090000}"/>
    <hyperlink ref="J1035" r:id="rId2524" xr:uid="{00000000-0004-0000-0500-0000DC090000}"/>
    <hyperlink ref="L1035" r:id="rId2525" xr:uid="{00000000-0004-0000-0500-0000DD090000}"/>
    <hyperlink ref="W1035" r:id="rId2526" xr:uid="{00000000-0004-0000-0500-0000DE090000}"/>
    <hyperlink ref="J1036" r:id="rId2527" location="gid=2146481338" xr:uid="{00000000-0004-0000-0500-0000DF090000}"/>
    <hyperlink ref="L1036" r:id="rId2528" xr:uid="{00000000-0004-0000-0500-0000E0090000}"/>
    <hyperlink ref="W1036" r:id="rId2529" xr:uid="{00000000-0004-0000-0500-0000E1090000}"/>
    <hyperlink ref="K1037" r:id="rId2530" location="slide=id.gf2148db8b6_1_608" xr:uid="{00000000-0004-0000-0500-0000E2090000}"/>
    <hyperlink ref="W1037" r:id="rId2531" xr:uid="{00000000-0004-0000-0500-0000E3090000}"/>
    <hyperlink ref="J1038" r:id="rId2532" location="gid=0" xr:uid="{00000000-0004-0000-0500-0000E4090000}"/>
    <hyperlink ref="O1038" r:id="rId2533" xr:uid="{00000000-0004-0000-0500-0000E5090000}"/>
    <hyperlink ref="W1038" r:id="rId2534" xr:uid="{00000000-0004-0000-0500-0000E6090000}"/>
    <hyperlink ref="J1039" r:id="rId2535" location="gid=264214317" xr:uid="{00000000-0004-0000-0500-0000E7090000}"/>
    <hyperlink ref="K1039" r:id="rId2536" xr:uid="{00000000-0004-0000-0500-0000E8090000}"/>
    <hyperlink ref="L1039" r:id="rId2537" xr:uid="{00000000-0004-0000-0500-0000E9090000}"/>
    <hyperlink ref="W1039" r:id="rId2538" xr:uid="{00000000-0004-0000-0500-0000EA090000}"/>
    <hyperlink ref="J1040" r:id="rId2539" location="gid=68139129" xr:uid="{00000000-0004-0000-0500-0000EB090000}"/>
    <hyperlink ref="W1040" r:id="rId2540" xr:uid="{00000000-0004-0000-0500-0000EC090000}"/>
    <hyperlink ref="J1041" r:id="rId2541" location="gid=68139129" xr:uid="{00000000-0004-0000-0500-0000ED090000}"/>
    <hyperlink ref="W1041" r:id="rId2542" xr:uid="{00000000-0004-0000-0500-0000EE090000}"/>
    <hyperlink ref="J1042" r:id="rId2543" location="gid=0" xr:uid="{00000000-0004-0000-0500-0000EF090000}"/>
    <hyperlink ref="W1042" r:id="rId2544" xr:uid="{00000000-0004-0000-0500-0000F0090000}"/>
    <hyperlink ref="J1043" r:id="rId2545" location="gid=0" xr:uid="{00000000-0004-0000-0500-0000F1090000}"/>
    <hyperlink ref="W1043" r:id="rId2546" xr:uid="{00000000-0004-0000-0500-0000F2090000}"/>
    <hyperlink ref="J1044" r:id="rId2547" xr:uid="{00000000-0004-0000-0500-0000F3090000}"/>
    <hyperlink ref="L1044" r:id="rId2548" xr:uid="{00000000-0004-0000-0500-0000F4090000}"/>
    <hyperlink ref="W1044" r:id="rId2549" xr:uid="{00000000-0004-0000-0500-0000F5090000}"/>
    <hyperlink ref="J1045" r:id="rId2550" xr:uid="{00000000-0004-0000-0500-0000F6090000}"/>
    <hyperlink ref="W1045" r:id="rId2551" xr:uid="{00000000-0004-0000-0500-0000F7090000}"/>
    <hyperlink ref="J1046" r:id="rId2552" location="gid=0" xr:uid="{00000000-0004-0000-0500-0000F8090000}"/>
    <hyperlink ref="L1046" r:id="rId2553" xr:uid="{00000000-0004-0000-0500-0000F9090000}"/>
    <hyperlink ref="W1046" r:id="rId2554" xr:uid="{00000000-0004-0000-0500-0000FA090000}"/>
    <hyperlink ref="J1047" r:id="rId2555" location="gid=1481340089" xr:uid="{00000000-0004-0000-0500-0000FB090000}"/>
    <hyperlink ref="L1047" r:id="rId2556" xr:uid="{00000000-0004-0000-0500-0000FC090000}"/>
    <hyperlink ref="O1047" r:id="rId2557" xr:uid="{00000000-0004-0000-0500-0000FD090000}"/>
    <hyperlink ref="W1047" r:id="rId2558" xr:uid="{00000000-0004-0000-0500-0000FE090000}"/>
    <hyperlink ref="W1048" r:id="rId2559" xr:uid="{00000000-0004-0000-0500-0000FF090000}"/>
    <hyperlink ref="X1048" r:id="rId2560" xr:uid="{00000000-0004-0000-0500-0000000A0000}"/>
    <hyperlink ref="W1049" r:id="rId2561" xr:uid="{00000000-0004-0000-0500-0000010A0000}"/>
    <hyperlink ref="X1049" r:id="rId2562" xr:uid="{00000000-0004-0000-0500-0000020A0000}"/>
    <hyperlink ref="W1050" r:id="rId2563" xr:uid="{00000000-0004-0000-0500-0000030A0000}"/>
    <hyperlink ref="X1050" r:id="rId2564" xr:uid="{00000000-0004-0000-0500-0000040A0000}"/>
    <hyperlink ref="W1051" r:id="rId2565" xr:uid="{00000000-0004-0000-0500-0000050A0000}"/>
    <hyperlink ref="X1051" r:id="rId2566" xr:uid="{00000000-0004-0000-0500-0000060A0000}"/>
    <hyperlink ref="W1052" r:id="rId2567" xr:uid="{00000000-0004-0000-0500-0000070A0000}"/>
    <hyperlink ref="X1052" r:id="rId2568" xr:uid="{00000000-0004-0000-0500-0000080A0000}"/>
    <hyperlink ref="W1053" r:id="rId2569" xr:uid="{00000000-0004-0000-0500-0000090A0000}"/>
    <hyperlink ref="X1053" r:id="rId2570" xr:uid="{00000000-0004-0000-0500-00000A0A0000}"/>
    <hyperlink ref="W1054" r:id="rId2571" xr:uid="{00000000-0004-0000-0500-00000B0A0000}"/>
    <hyperlink ref="X1054" r:id="rId2572" xr:uid="{00000000-0004-0000-0500-00000C0A0000}"/>
    <hyperlink ref="W1055" r:id="rId2573" xr:uid="{00000000-0004-0000-0500-00000D0A0000}"/>
    <hyperlink ref="X1055" r:id="rId2574" xr:uid="{00000000-0004-0000-0500-00000E0A0000}"/>
    <hyperlink ref="W1056" r:id="rId2575" xr:uid="{00000000-0004-0000-0500-00000F0A0000}"/>
    <hyperlink ref="X1056" r:id="rId2576" xr:uid="{00000000-0004-0000-0500-0000100A0000}"/>
    <hyperlink ref="W1057" r:id="rId2577" xr:uid="{00000000-0004-0000-0500-0000110A0000}"/>
    <hyperlink ref="X1057" r:id="rId2578" xr:uid="{00000000-0004-0000-0500-0000120A0000}"/>
    <hyperlink ref="W1058" r:id="rId2579" xr:uid="{00000000-0004-0000-0500-0000130A0000}"/>
    <hyperlink ref="X1058" r:id="rId2580" xr:uid="{00000000-0004-0000-0500-0000140A0000}"/>
    <hyperlink ref="W1059" r:id="rId2581" xr:uid="{00000000-0004-0000-0500-0000150A0000}"/>
    <hyperlink ref="X1059" r:id="rId2582" xr:uid="{00000000-0004-0000-0500-0000160A0000}"/>
    <hyperlink ref="W1060" r:id="rId2583" xr:uid="{00000000-0004-0000-0500-0000170A0000}"/>
    <hyperlink ref="X1060" r:id="rId2584" xr:uid="{00000000-0004-0000-0500-0000180A0000}"/>
    <hyperlink ref="W1061" r:id="rId2585" xr:uid="{00000000-0004-0000-0500-0000190A0000}"/>
    <hyperlink ref="X1061" r:id="rId2586" xr:uid="{00000000-0004-0000-0500-00001A0A0000}"/>
    <hyperlink ref="J1062" r:id="rId2587" location="gid=1877503813" xr:uid="{00000000-0004-0000-0500-00001B0A0000}"/>
    <hyperlink ref="O1062" r:id="rId2588" xr:uid="{00000000-0004-0000-0500-00001C0A0000}"/>
    <hyperlink ref="W1062" r:id="rId2589" xr:uid="{00000000-0004-0000-0500-00001D0A0000}"/>
    <hyperlink ref="J1063" r:id="rId2590" xr:uid="{00000000-0004-0000-0500-00001E0A0000}"/>
    <hyperlink ref="W1063" r:id="rId2591" xr:uid="{00000000-0004-0000-0500-00001F0A0000}"/>
    <hyperlink ref="J1064" r:id="rId2592" location="gid=1122823064" xr:uid="{00000000-0004-0000-0500-0000200A0000}"/>
    <hyperlink ref="W1064" r:id="rId2593" xr:uid="{00000000-0004-0000-0500-0000210A0000}"/>
    <hyperlink ref="J1065" r:id="rId2594" xr:uid="{00000000-0004-0000-0500-0000220A0000}"/>
    <hyperlink ref="W1065" r:id="rId2595" xr:uid="{00000000-0004-0000-0500-0000230A0000}"/>
    <hyperlink ref="J1066" r:id="rId2596" xr:uid="{00000000-0004-0000-0500-0000240A0000}"/>
    <hyperlink ref="W1066" r:id="rId2597" xr:uid="{00000000-0004-0000-0500-0000250A0000}"/>
    <hyperlink ref="J1067" r:id="rId2598" xr:uid="{00000000-0004-0000-0500-0000260A0000}"/>
    <hyperlink ref="W1067" r:id="rId2599" xr:uid="{00000000-0004-0000-0500-0000270A0000}"/>
    <hyperlink ref="J1068" r:id="rId2600" location="gid=0" xr:uid="{00000000-0004-0000-0500-0000280A0000}"/>
    <hyperlink ref="L1068" r:id="rId2601" xr:uid="{00000000-0004-0000-0500-0000290A0000}"/>
    <hyperlink ref="W1068" r:id="rId2602" xr:uid="{00000000-0004-0000-0500-00002A0A0000}"/>
    <hyperlink ref="J1069" r:id="rId2603" xr:uid="{00000000-0004-0000-0500-00002B0A0000}"/>
    <hyperlink ref="O1069" r:id="rId2604" xr:uid="{00000000-0004-0000-0500-00002C0A0000}"/>
    <hyperlink ref="W1069" r:id="rId2605" xr:uid="{00000000-0004-0000-0500-00002D0A0000}"/>
    <hyperlink ref="J1070" r:id="rId2606" xr:uid="{00000000-0004-0000-0500-00002E0A0000}"/>
    <hyperlink ref="W1070" r:id="rId2607" xr:uid="{00000000-0004-0000-0500-00002F0A0000}"/>
    <hyperlink ref="J1071" r:id="rId2608" xr:uid="{00000000-0004-0000-0500-0000300A0000}"/>
    <hyperlink ref="O1071" r:id="rId2609" xr:uid="{00000000-0004-0000-0500-0000310A0000}"/>
    <hyperlink ref="W1071" r:id="rId2610" xr:uid="{00000000-0004-0000-0500-0000320A0000}"/>
    <hyperlink ref="J1072" r:id="rId2611" xr:uid="{00000000-0004-0000-0500-0000330A0000}"/>
    <hyperlink ref="W1072" r:id="rId2612" xr:uid="{00000000-0004-0000-0500-0000340A0000}"/>
    <hyperlink ref="J1073" r:id="rId2613" location="gid=907500859&amp;range=1:998" xr:uid="{00000000-0004-0000-0500-0000350A0000}"/>
    <hyperlink ref="W1073" r:id="rId2614" xr:uid="{00000000-0004-0000-0500-0000360A0000}"/>
    <hyperlink ref="J1074" r:id="rId2615" location="gid=907500859&amp;range=1:998" xr:uid="{00000000-0004-0000-0500-0000370A0000}"/>
    <hyperlink ref="W1074" r:id="rId2616" xr:uid="{00000000-0004-0000-0500-0000380A0000}"/>
    <hyperlink ref="J1075" r:id="rId2617" location="gid=910411518" xr:uid="{00000000-0004-0000-0500-0000390A0000}"/>
    <hyperlink ref="W1075" r:id="rId2618" xr:uid="{00000000-0004-0000-0500-00003A0A0000}"/>
    <hyperlink ref="J1076" r:id="rId2619" location="gid=910411518" xr:uid="{00000000-0004-0000-0500-00003B0A0000}"/>
    <hyperlink ref="W1076" r:id="rId2620" xr:uid="{00000000-0004-0000-0500-00003C0A0000}"/>
    <hyperlink ref="J1077" r:id="rId2621" location="gid=1877503813" xr:uid="{00000000-0004-0000-0500-00003D0A0000}"/>
    <hyperlink ref="O1077" r:id="rId2622" xr:uid="{00000000-0004-0000-0500-00003E0A0000}"/>
    <hyperlink ref="W1077" r:id="rId2623" xr:uid="{00000000-0004-0000-0500-00003F0A0000}"/>
    <hyperlink ref="J1078" r:id="rId2624" location="gid=1546187897" xr:uid="{00000000-0004-0000-0500-0000400A0000}"/>
    <hyperlink ref="W1078" r:id="rId2625" xr:uid="{00000000-0004-0000-0500-0000410A0000}"/>
    <hyperlink ref="J1079" r:id="rId2626" location="gid=1546187897" xr:uid="{00000000-0004-0000-0500-0000420A0000}"/>
    <hyperlink ref="W1079" r:id="rId2627" xr:uid="{00000000-0004-0000-0500-0000430A0000}"/>
    <hyperlink ref="J1080" r:id="rId2628" location="gid=0&amp;range=A:A" xr:uid="{00000000-0004-0000-0500-0000440A0000}"/>
    <hyperlink ref="W1080" r:id="rId2629" xr:uid="{00000000-0004-0000-0500-0000450A0000}"/>
    <hyperlink ref="J1081" r:id="rId2630" location="gid=0&amp;range=A:A" xr:uid="{00000000-0004-0000-0500-0000460A0000}"/>
    <hyperlink ref="W1081" r:id="rId2631" xr:uid="{00000000-0004-0000-0500-0000470A0000}"/>
    <hyperlink ref="J1082" r:id="rId2632" location="gid=0" xr:uid="{00000000-0004-0000-0500-0000480A0000}"/>
    <hyperlink ref="L1082" r:id="rId2633" xr:uid="{00000000-0004-0000-0500-0000490A0000}"/>
    <hyperlink ref="W1082" r:id="rId2634" xr:uid="{00000000-0004-0000-0500-00004A0A0000}"/>
    <hyperlink ref="J1083" r:id="rId2635" xr:uid="{00000000-0004-0000-0500-00004B0A0000}"/>
    <hyperlink ref="L1083" r:id="rId2636" xr:uid="{00000000-0004-0000-0500-00004C0A0000}"/>
    <hyperlink ref="W1083" r:id="rId2637" xr:uid="{00000000-0004-0000-0500-00004D0A0000}"/>
    <hyperlink ref="J1084" r:id="rId2638" xr:uid="{00000000-0004-0000-0500-00004E0A0000}"/>
    <hyperlink ref="W1084" r:id="rId2639" xr:uid="{00000000-0004-0000-0500-00004F0A0000}"/>
    <hyperlink ref="J1085" r:id="rId2640" location="gid=628497071&amp;range=A1:A9" xr:uid="{00000000-0004-0000-0500-0000500A0000}"/>
    <hyperlink ref="J1086" r:id="rId2641" location="gid=0" xr:uid="{00000000-0004-0000-0500-0000510A0000}"/>
    <hyperlink ref="K1086" r:id="rId2642" xr:uid="{00000000-0004-0000-0500-0000520A0000}"/>
    <hyperlink ref="L1086" r:id="rId2643" xr:uid="{00000000-0004-0000-0500-0000530A0000}"/>
    <hyperlink ref="W1086" r:id="rId2644" xr:uid="{00000000-0004-0000-0500-0000540A0000}"/>
    <hyperlink ref="J1087" r:id="rId2645" location="gid=1773673233" xr:uid="{00000000-0004-0000-0500-0000550A0000}"/>
    <hyperlink ref="W1087" r:id="rId2646" xr:uid="{00000000-0004-0000-0500-0000560A0000}"/>
    <hyperlink ref="J1088" r:id="rId2647" location="gid=1773673233" xr:uid="{00000000-0004-0000-0500-0000570A0000}"/>
    <hyperlink ref="W1088" r:id="rId2648" xr:uid="{00000000-0004-0000-0500-0000580A0000}"/>
    <hyperlink ref="J1089" r:id="rId2649" location="gid=1773673233" xr:uid="{00000000-0004-0000-0500-0000590A0000}"/>
    <hyperlink ref="J1090" r:id="rId2650" location="gid=1773673233" xr:uid="{00000000-0004-0000-0500-00005A0A0000}"/>
    <hyperlink ref="J1091" r:id="rId2651" location="gid=1481340089" xr:uid="{00000000-0004-0000-0500-00005B0A0000}"/>
    <hyperlink ref="W1091" r:id="rId2652" xr:uid="{00000000-0004-0000-0500-00005C0A0000}"/>
    <hyperlink ref="J1092" r:id="rId2653" location="gid=0" xr:uid="{00000000-0004-0000-0500-00005D0A0000}"/>
    <hyperlink ref="L1092" r:id="rId2654" xr:uid="{00000000-0004-0000-0500-00005E0A0000}"/>
    <hyperlink ref="W1092" r:id="rId2655" xr:uid="{00000000-0004-0000-0500-00005F0A0000}"/>
    <hyperlink ref="J1093" r:id="rId2656" location="gid=896267482" xr:uid="{00000000-0004-0000-0500-0000600A0000}"/>
    <hyperlink ref="W1093" r:id="rId2657" xr:uid="{00000000-0004-0000-0500-0000610A0000}"/>
    <hyperlink ref="J1094" r:id="rId2658" location="gid=896267482" xr:uid="{00000000-0004-0000-0500-0000620A0000}"/>
    <hyperlink ref="W1094" r:id="rId2659" xr:uid="{00000000-0004-0000-0500-0000630A0000}"/>
    <hyperlink ref="J1095" r:id="rId2660" location="gid=807383617" xr:uid="{00000000-0004-0000-0500-0000640A0000}"/>
    <hyperlink ref="O1095" r:id="rId2661" xr:uid="{00000000-0004-0000-0500-0000650A0000}"/>
    <hyperlink ref="W1095" r:id="rId2662" xr:uid="{00000000-0004-0000-0500-0000660A0000}"/>
    <hyperlink ref="J1096" r:id="rId2663" location="gid=807383617" xr:uid="{00000000-0004-0000-0500-0000670A0000}"/>
    <hyperlink ref="W1096" r:id="rId2664" xr:uid="{00000000-0004-0000-0500-0000680A0000}"/>
    <hyperlink ref="W1097" r:id="rId2665" xr:uid="{00000000-0004-0000-0500-0000690A0000}"/>
    <hyperlink ref="X1097" r:id="rId2666" xr:uid="{00000000-0004-0000-0500-00006A0A0000}"/>
    <hyperlink ref="J1098" r:id="rId2667" xr:uid="{00000000-0004-0000-0500-00006B0A0000}"/>
    <hyperlink ref="W1098" r:id="rId2668" xr:uid="{00000000-0004-0000-0500-00006C0A0000}"/>
    <hyperlink ref="J1099" r:id="rId2669" xr:uid="{00000000-0004-0000-0500-00006D0A0000}"/>
    <hyperlink ref="O1099" r:id="rId2670" xr:uid="{00000000-0004-0000-0500-00006E0A0000}"/>
    <hyperlink ref="W1099" r:id="rId2671" xr:uid="{00000000-0004-0000-0500-00006F0A0000}"/>
    <hyperlink ref="J1100" r:id="rId2672" xr:uid="{00000000-0004-0000-0500-0000700A0000}"/>
    <hyperlink ref="L1100" r:id="rId2673" xr:uid="{00000000-0004-0000-0500-0000710A0000}"/>
    <hyperlink ref="W1100" r:id="rId2674" xr:uid="{00000000-0004-0000-0500-0000720A0000}"/>
    <hyperlink ref="J1101" r:id="rId2675" location="gid=68139129" xr:uid="{00000000-0004-0000-0500-0000730A0000}"/>
    <hyperlink ref="L1101" r:id="rId2676" xr:uid="{00000000-0004-0000-0500-0000740A0000}"/>
    <hyperlink ref="W1101" r:id="rId2677" xr:uid="{00000000-0004-0000-0500-0000750A0000}"/>
    <hyperlink ref="J1102" r:id="rId2678" location="gid=68139129" xr:uid="{00000000-0004-0000-0500-0000760A0000}"/>
    <hyperlink ref="W1102" r:id="rId2679" xr:uid="{00000000-0004-0000-0500-0000770A0000}"/>
    <hyperlink ref="J1103" r:id="rId2680" xr:uid="{00000000-0004-0000-0500-0000780A0000}"/>
    <hyperlink ref="W1103" r:id="rId2681" xr:uid="{00000000-0004-0000-0500-0000790A0000}"/>
    <hyperlink ref="J1104" r:id="rId2682" location="gid=475875260" xr:uid="{00000000-0004-0000-0500-00007A0A0000}"/>
    <hyperlink ref="W1104" r:id="rId2683" xr:uid="{00000000-0004-0000-0500-00007B0A0000}"/>
    <hyperlink ref="K1105" r:id="rId2684" location="slide=id.g2738779d459_0_0" xr:uid="{00000000-0004-0000-0500-00007C0A0000}"/>
    <hyperlink ref="Q1105" r:id="rId2685" location="gid=693199102&amp;range=3:27" xr:uid="{00000000-0004-0000-0500-00007D0A0000}"/>
    <hyperlink ref="R1105" r:id="rId2686" location="gid=693199102&amp;range=3:27" xr:uid="{00000000-0004-0000-0500-00007E0A0000}"/>
    <hyperlink ref="S1105" r:id="rId2687" location="gid=693199102&amp;range=3:27" xr:uid="{00000000-0004-0000-0500-00007F0A0000}"/>
    <hyperlink ref="W1105" r:id="rId2688" xr:uid="{00000000-0004-0000-0500-0000800A0000}"/>
    <hyperlink ref="J1106" r:id="rId2689" location="gid=197773530" xr:uid="{00000000-0004-0000-0500-0000810A0000}"/>
    <hyperlink ref="W1106" r:id="rId2690" xr:uid="{00000000-0004-0000-0500-0000820A0000}"/>
    <hyperlink ref="J1107" r:id="rId2691" location="gid=1381600522" xr:uid="{00000000-0004-0000-0500-0000830A0000}"/>
    <hyperlink ref="J1108" r:id="rId2692" location="gid=969927828" xr:uid="{00000000-0004-0000-0500-0000840A0000}"/>
    <hyperlink ref="L1108" r:id="rId2693" xr:uid="{00000000-0004-0000-0500-0000850A0000}"/>
    <hyperlink ref="W1108" r:id="rId2694" xr:uid="{00000000-0004-0000-0500-0000860A0000}"/>
    <hyperlink ref="J1109" r:id="rId2695" xr:uid="{00000000-0004-0000-0500-0000870A0000}"/>
    <hyperlink ref="L1109" r:id="rId2696" xr:uid="{00000000-0004-0000-0500-0000880A0000}"/>
    <hyperlink ref="M1109" r:id="rId2697" location="slide=id.g2ec2ad294fd_0_1" xr:uid="{00000000-0004-0000-0500-0000890A0000}"/>
    <hyperlink ref="W1109" r:id="rId2698" xr:uid="{00000000-0004-0000-0500-00008A0A0000}"/>
    <hyperlink ref="J1110" r:id="rId2699" location="gid=1649206201" xr:uid="{00000000-0004-0000-0500-00008B0A0000}"/>
    <hyperlink ref="W1110" r:id="rId2700" xr:uid="{00000000-0004-0000-0500-00008C0A0000}"/>
    <hyperlink ref="J1111" r:id="rId2701" location="gid=1281614813" xr:uid="{00000000-0004-0000-0500-00008D0A0000}"/>
    <hyperlink ref="W1111" r:id="rId2702" xr:uid="{00000000-0004-0000-0500-00008E0A0000}"/>
    <hyperlink ref="J1112" r:id="rId2703" location="gid=1718452851" xr:uid="{00000000-0004-0000-0500-00008F0A0000}"/>
    <hyperlink ref="W1112" r:id="rId2704" xr:uid="{00000000-0004-0000-0500-0000900A0000}"/>
    <hyperlink ref="J1113" r:id="rId2705" location="gid=505211701" xr:uid="{00000000-0004-0000-0500-0000910A0000}"/>
    <hyperlink ref="J1114" r:id="rId2706" location="gid=1513785312&amp;range=B:B" xr:uid="{00000000-0004-0000-0500-0000920A0000}"/>
    <hyperlink ref="W1114" r:id="rId2707" xr:uid="{00000000-0004-0000-0500-0000930A0000}"/>
    <hyperlink ref="J1115" r:id="rId2708" location="gid=0" xr:uid="{00000000-0004-0000-0500-0000940A0000}"/>
    <hyperlink ref="K1115" r:id="rId2709" xr:uid="{00000000-0004-0000-0500-0000950A0000}"/>
    <hyperlink ref="W1115" r:id="rId2710" xr:uid="{00000000-0004-0000-0500-0000960A0000}"/>
    <hyperlink ref="J1116" r:id="rId2711" location="gid=957089596" xr:uid="{00000000-0004-0000-0500-0000970A0000}"/>
    <hyperlink ref="K1116" r:id="rId2712" xr:uid="{00000000-0004-0000-0500-0000980A0000}"/>
    <hyperlink ref="W1116" r:id="rId2713" xr:uid="{00000000-0004-0000-0500-0000990A0000}"/>
    <hyperlink ref="J1117" r:id="rId2714" location="gid=1381600522" xr:uid="{00000000-0004-0000-0500-00009A0A0000}"/>
    <hyperlink ref="W1117" r:id="rId2715" xr:uid="{00000000-0004-0000-0500-00009B0A0000}"/>
    <hyperlink ref="J1118" r:id="rId2716" xr:uid="{00000000-0004-0000-0500-00009C0A0000}"/>
    <hyperlink ref="L1118" r:id="rId2717" xr:uid="{00000000-0004-0000-0500-00009D0A0000}"/>
    <hyperlink ref="W1118" r:id="rId2718" xr:uid="{00000000-0004-0000-0500-00009E0A0000}"/>
    <hyperlink ref="J1119" r:id="rId2719" location="gid=1934713506" xr:uid="{00000000-0004-0000-0500-00009F0A0000}"/>
    <hyperlink ref="L1119" r:id="rId2720" xr:uid="{00000000-0004-0000-0500-0000A00A0000}"/>
    <hyperlink ref="W1119" r:id="rId2721" xr:uid="{00000000-0004-0000-0500-0000A10A0000}"/>
    <hyperlink ref="J1120" r:id="rId2722" xr:uid="{00000000-0004-0000-0500-0000A20A0000}"/>
    <hyperlink ref="W1120" r:id="rId2723" xr:uid="{00000000-0004-0000-0500-0000A30A0000}"/>
    <hyperlink ref="H1121" r:id="rId2724" location="gid=1811258844" xr:uid="{00000000-0004-0000-0500-0000A40A0000}"/>
    <hyperlink ref="J1121" r:id="rId2725" location="gid=0" xr:uid="{00000000-0004-0000-0500-0000A50A0000}"/>
    <hyperlink ref="W1121" r:id="rId2726" xr:uid="{00000000-0004-0000-0500-0000A60A0000}"/>
    <hyperlink ref="J1122" r:id="rId2727" location="gid=0" xr:uid="{00000000-0004-0000-0500-0000A70A0000}"/>
    <hyperlink ref="W1122" r:id="rId2728" xr:uid="{00000000-0004-0000-0500-0000A80A0000}"/>
    <hyperlink ref="J1123" r:id="rId2729" location="gid=421969426" xr:uid="{00000000-0004-0000-0500-0000A90A0000}"/>
    <hyperlink ref="W1123" r:id="rId2730" xr:uid="{00000000-0004-0000-0500-0000AA0A0000}"/>
    <hyperlink ref="H1124" r:id="rId2731" location="gid=684491186&amp;range=2:2" xr:uid="{00000000-0004-0000-0500-0000AB0A0000}"/>
    <hyperlink ref="J1124" r:id="rId2732" location="gid=684491186&amp;range=7:7" xr:uid="{00000000-0004-0000-0500-0000AC0A0000}"/>
    <hyperlink ref="L1124" r:id="rId2733" xr:uid="{00000000-0004-0000-0500-0000AD0A0000}"/>
    <hyperlink ref="W1124" r:id="rId2734" xr:uid="{00000000-0004-0000-0500-0000AE0A0000}"/>
    <hyperlink ref="H1125" r:id="rId2735" location="gid=684491186&amp;range=2:2" xr:uid="{00000000-0004-0000-0500-0000AF0A0000}"/>
    <hyperlink ref="J1125" r:id="rId2736" location="gid=684491186&amp;range=7:7" xr:uid="{00000000-0004-0000-0500-0000B00A0000}"/>
    <hyperlink ref="W1125" r:id="rId2737" xr:uid="{00000000-0004-0000-0500-0000B10A0000}"/>
    <hyperlink ref="H1126" r:id="rId2738" location="gid=684491186&amp;range=2:2" xr:uid="{00000000-0004-0000-0500-0000B20A0000}"/>
    <hyperlink ref="J1126" r:id="rId2739" location="gid=684491186&amp;range=7:7" xr:uid="{00000000-0004-0000-0500-0000B30A0000}"/>
    <hyperlink ref="W1126" r:id="rId2740" xr:uid="{00000000-0004-0000-0500-0000B40A0000}"/>
    <hyperlink ref="J1127" r:id="rId2741" location="gid=0" xr:uid="{00000000-0004-0000-0500-0000B50A0000}"/>
    <hyperlink ref="O1127" r:id="rId2742" xr:uid="{00000000-0004-0000-0500-0000B60A0000}"/>
    <hyperlink ref="W1127" r:id="rId2743" xr:uid="{00000000-0004-0000-0500-0000B70A0000}"/>
    <hyperlink ref="J1128" r:id="rId2744" location="gid=1593232131&amp;range=A1" xr:uid="{00000000-0004-0000-0500-0000B80A0000}"/>
    <hyperlink ref="W1128" r:id="rId2745" xr:uid="{00000000-0004-0000-0500-0000B90A0000}"/>
    <hyperlink ref="J1129" r:id="rId2746" location="gid=1593232131&amp;range=A1" xr:uid="{00000000-0004-0000-0500-0000BA0A0000}"/>
    <hyperlink ref="W1129" r:id="rId2747" xr:uid="{00000000-0004-0000-0500-0000BB0A0000}"/>
    <hyperlink ref="J1130" r:id="rId2748" location="gid=1593232131&amp;range=A1" xr:uid="{00000000-0004-0000-0500-0000BC0A0000}"/>
    <hyperlink ref="W1130" r:id="rId2749" xr:uid="{00000000-0004-0000-0500-0000BD0A0000}"/>
    <hyperlink ref="J1131" r:id="rId2750" location="gid=1670951307" xr:uid="{00000000-0004-0000-0500-0000BE0A0000}"/>
    <hyperlink ref="W1131" r:id="rId2751" xr:uid="{00000000-0004-0000-0500-0000BF0A0000}"/>
    <hyperlink ref="J1132" r:id="rId2752" location="gid=1513785312&amp;range=B:B" xr:uid="{00000000-0004-0000-0500-0000C00A0000}"/>
    <hyperlink ref="W1132" r:id="rId2753" xr:uid="{00000000-0004-0000-0500-0000C10A0000}"/>
    <hyperlink ref="J1133" r:id="rId2754" location="gid=1560921495&amp;range=A:A" xr:uid="{00000000-0004-0000-0500-0000C20A0000}"/>
    <hyperlink ref="W1133" r:id="rId2755" xr:uid="{00000000-0004-0000-0500-0000C30A0000}"/>
    <hyperlink ref="J1134" r:id="rId2756" location="gid=67427&amp;range=A:A" xr:uid="{00000000-0004-0000-0500-0000C40A0000}"/>
    <hyperlink ref="W1134" r:id="rId2757" xr:uid="{00000000-0004-0000-0500-0000C50A0000}"/>
    <hyperlink ref="J1135" r:id="rId2758" location="gid=67427&amp;range=A:A" xr:uid="{00000000-0004-0000-0500-0000C60A0000}"/>
    <hyperlink ref="W1135" r:id="rId2759" xr:uid="{00000000-0004-0000-0500-0000C70A0000}"/>
    <hyperlink ref="J1136" r:id="rId2760" location="gid=67427&amp;range=A:A" xr:uid="{00000000-0004-0000-0500-0000C80A0000}"/>
    <hyperlink ref="W1136" r:id="rId2761" xr:uid="{00000000-0004-0000-0500-0000C90A0000}"/>
    <hyperlink ref="J1137" r:id="rId2762" location="gid=0" xr:uid="{00000000-0004-0000-0500-0000CA0A0000}"/>
    <hyperlink ref="W1137" r:id="rId2763" xr:uid="{00000000-0004-0000-0500-0000CB0A0000}"/>
    <hyperlink ref="J1138" r:id="rId2764" location="gid=0" xr:uid="{00000000-0004-0000-0500-0000CC0A0000}"/>
    <hyperlink ref="W1138" r:id="rId2765" xr:uid="{00000000-0004-0000-0500-0000CD0A0000}"/>
    <hyperlink ref="J1139" r:id="rId2766" location="gid=1877503813" xr:uid="{00000000-0004-0000-0500-0000CE0A0000}"/>
    <hyperlink ref="W1139" r:id="rId2767" xr:uid="{00000000-0004-0000-0500-0000CF0A0000}"/>
    <hyperlink ref="J1140" r:id="rId2768" location="gid=887217737" xr:uid="{00000000-0004-0000-0500-0000D00A0000}"/>
    <hyperlink ref="W1140" r:id="rId2769" xr:uid="{00000000-0004-0000-0500-0000D10A0000}"/>
    <hyperlink ref="J1141" r:id="rId2770" location="gid=0&amp;range=A:A" xr:uid="{00000000-0004-0000-0500-0000D20A0000}"/>
    <hyperlink ref="W1141" r:id="rId2771" xr:uid="{00000000-0004-0000-0500-0000D30A0000}"/>
    <hyperlink ref="J1142" r:id="rId2772" location="gid=67427&amp;range=A:A" xr:uid="{00000000-0004-0000-0500-0000D40A0000}"/>
    <hyperlink ref="W1142" r:id="rId2773" xr:uid="{00000000-0004-0000-0500-0000D50A0000}"/>
    <hyperlink ref="J1143" r:id="rId2774" location="gid=1513785312&amp;range=B:B" xr:uid="{00000000-0004-0000-0500-0000D60A0000}"/>
    <hyperlink ref="W1143" r:id="rId2775" xr:uid="{00000000-0004-0000-0500-0000D70A0000}"/>
    <hyperlink ref="J1144" r:id="rId2776" location="gid=67427&amp;range=A:A" xr:uid="{00000000-0004-0000-0500-0000D80A0000}"/>
    <hyperlink ref="W1144" r:id="rId2777" xr:uid="{00000000-0004-0000-0500-0000D90A0000}"/>
    <hyperlink ref="J1145" r:id="rId2778" location="gid=67427&amp;range=A:A" xr:uid="{00000000-0004-0000-0500-0000DA0A0000}"/>
    <hyperlink ref="W1145" r:id="rId2779" xr:uid="{00000000-0004-0000-0500-0000DB0A0000}"/>
    <hyperlink ref="J1146" r:id="rId2780" location="gid=1513785312&amp;range=B:B" xr:uid="{00000000-0004-0000-0500-0000DC0A0000}"/>
    <hyperlink ref="W1146" r:id="rId2781" xr:uid="{00000000-0004-0000-0500-0000DD0A0000}"/>
    <hyperlink ref="J1147" r:id="rId2782" location="gid=0&amp;range=A:A" xr:uid="{00000000-0004-0000-0500-0000DE0A0000}"/>
    <hyperlink ref="W1147" r:id="rId2783" xr:uid="{00000000-0004-0000-0500-0000DF0A0000}"/>
    <hyperlink ref="J1148" r:id="rId2784" location="gid=1560921495&amp;range=A:A" xr:uid="{00000000-0004-0000-0500-0000E00A0000}"/>
    <hyperlink ref="W1148" r:id="rId2785" xr:uid="{00000000-0004-0000-0500-0000E10A0000}"/>
    <hyperlink ref="J1149" r:id="rId2786" location="gid=887217737" xr:uid="{00000000-0004-0000-0500-0000E20A0000}"/>
    <hyperlink ref="W1149" r:id="rId2787" xr:uid="{00000000-0004-0000-0500-0000E30A0000}"/>
    <hyperlink ref="J1150" r:id="rId2788" location="gid=1579647152" xr:uid="{00000000-0004-0000-0500-0000E40A0000}"/>
    <hyperlink ref="W1150" r:id="rId2789" xr:uid="{00000000-0004-0000-0500-0000E50A0000}"/>
    <hyperlink ref="J1151" r:id="rId2790" location="gid=1579647152" xr:uid="{00000000-0004-0000-0500-0000E60A0000}"/>
    <hyperlink ref="W1151" r:id="rId2791" xr:uid="{00000000-0004-0000-0500-0000E70A0000}"/>
    <hyperlink ref="J1152" r:id="rId2792" location="gid=1137451622" xr:uid="{00000000-0004-0000-0500-0000E80A0000}"/>
    <hyperlink ref="W1152" r:id="rId2793" xr:uid="{00000000-0004-0000-0500-0000E90A0000}"/>
    <hyperlink ref="J1153" r:id="rId2794" location="gid=1665461299" xr:uid="{00000000-0004-0000-0500-0000EA0A0000}"/>
    <hyperlink ref="W1153" r:id="rId2795" xr:uid="{00000000-0004-0000-0500-0000EB0A0000}"/>
    <hyperlink ref="J1154" r:id="rId2796" location="gid=1665461299" xr:uid="{00000000-0004-0000-0500-0000EC0A0000}"/>
    <hyperlink ref="W1154" r:id="rId2797" xr:uid="{00000000-0004-0000-0500-0000ED0A0000}"/>
    <hyperlink ref="K1155" r:id="rId2798" location="slide=id.g367f7d87a9e_0_0" xr:uid="{00000000-0004-0000-0500-0000EE0A0000}"/>
    <hyperlink ref="Q1155" r:id="rId2799" location="gid=439333113&amp;range=A3:O23" xr:uid="{00000000-0004-0000-0500-0000EF0A0000}"/>
    <hyperlink ref="S1155" r:id="rId2800" location="gid=439333113&amp;range=A3:O23" xr:uid="{00000000-0004-0000-0500-0000F00A0000}"/>
    <hyperlink ref="W1155" r:id="rId2801" xr:uid="{00000000-0004-0000-0500-0000F10A0000}"/>
    <hyperlink ref="J1156" r:id="rId2802" location="gid=1349311970" xr:uid="{00000000-0004-0000-0500-0000F20A0000}"/>
    <hyperlink ref="W1156" r:id="rId2803" xr:uid="{00000000-0004-0000-0500-0000F30A0000}"/>
    <hyperlink ref="J1157" r:id="rId2804" location="gid=197773530" xr:uid="{00000000-0004-0000-0500-0000F40A0000}"/>
    <hyperlink ref="L1157" r:id="rId2805" xr:uid="{00000000-0004-0000-0500-0000F50A0000}"/>
    <hyperlink ref="W1157" r:id="rId2806" xr:uid="{00000000-0004-0000-0500-0000F60A0000}"/>
    <hyperlink ref="J1158" r:id="rId2807" location="gid=197773530" xr:uid="{00000000-0004-0000-0500-0000F70A0000}"/>
    <hyperlink ref="W1158" r:id="rId2808" xr:uid="{00000000-0004-0000-0500-0000F80A0000}"/>
    <hyperlink ref="J1159" r:id="rId2809" location="gid=197773530" xr:uid="{00000000-0004-0000-0500-0000F90A0000}"/>
    <hyperlink ref="W1159" r:id="rId2810" xr:uid="{00000000-0004-0000-0500-0000FA0A0000}"/>
    <hyperlink ref="J1160" r:id="rId2811" location="gid=197773530" xr:uid="{00000000-0004-0000-0500-0000FB0A0000}"/>
    <hyperlink ref="W1160" r:id="rId2812" xr:uid="{00000000-0004-0000-0500-0000FC0A0000}"/>
    <hyperlink ref="J1161" r:id="rId2813" location="gid=197773530" xr:uid="{00000000-0004-0000-0500-0000FD0A0000}"/>
    <hyperlink ref="W1161" r:id="rId2814" xr:uid="{00000000-0004-0000-0500-0000FE0A0000}"/>
    <hyperlink ref="J1162" r:id="rId2815" location="gid=197773530" xr:uid="{00000000-0004-0000-0500-0000FF0A0000}"/>
    <hyperlink ref="W1162" r:id="rId2816" xr:uid="{00000000-0004-0000-0500-0000000B0000}"/>
    <hyperlink ref="J1163" r:id="rId2817" location="gid=264214317" xr:uid="{00000000-0004-0000-0500-0000010B0000}"/>
    <hyperlink ref="K1163" r:id="rId2818" xr:uid="{00000000-0004-0000-0500-0000020B0000}"/>
    <hyperlink ref="L1163" r:id="rId2819" xr:uid="{00000000-0004-0000-0500-0000030B0000}"/>
    <hyperlink ref="W1163" r:id="rId2820" xr:uid="{00000000-0004-0000-0500-0000040B0000}"/>
    <hyperlink ref="J1164" r:id="rId2821" location="gid=264214317" xr:uid="{00000000-0004-0000-0500-0000050B0000}"/>
    <hyperlink ref="K1164" r:id="rId2822" xr:uid="{00000000-0004-0000-0500-0000060B0000}"/>
    <hyperlink ref="L1164" r:id="rId2823" xr:uid="{00000000-0004-0000-0500-0000070B0000}"/>
    <hyperlink ref="W1164" r:id="rId2824" xr:uid="{00000000-0004-0000-0500-0000080B0000}"/>
    <hyperlink ref="J1165" r:id="rId2825" location="gid=1033238192" xr:uid="{00000000-0004-0000-0500-0000090B0000}"/>
    <hyperlink ref="W1165" r:id="rId2826" xr:uid="{00000000-0004-0000-0500-00000A0B0000}"/>
    <hyperlink ref="J1166" r:id="rId2827" location="gid=1033238192" xr:uid="{00000000-0004-0000-0500-00000B0B0000}"/>
    <hyperlink ref="W1166" r:id="rId2828" xr:uid="{00000000-0004-0000-0500-00000C0B0000}"/>
    <hyperlink ref="J1168" r:id="rId2829" location="gid=1481340089" xr:uid="{00000000-0004-0000-0500-00000D0B0000}"/>
    <hyperlink ref="J1169" r:id="rId2830" location="gid=0" xr:uid="{00000000-0004-0000-0500-00000E0B0000}"/>
    <hyperlink ref="W1169" r:id="rId2831" xr:uid="{00000000-0004-0000-0500-00000F0B0000}"/>
    <hyperlink ref="J1170" r:id="rId2832" location="gid=0" xr:uid="{00000000-0004-0000-0500-0000100B0000}"/>
    <hyperlink ref="W1170" r:id="rId2833" xr:uid="{00000000-0004-0000-0500-0000110B0000}"/>
    <hyperlink ref="J1171" r:id="rId2834" location="gid=0" xr:uid="{00000000-0004-0000-0500-0000120B0000}"/>
    <hyperlink ref="W1171" r:id="rId2835" xr:uid="{00000000-0004-0000-0500-0000130B0000}"/>
    <hyperlink ref="J1172" r:id="rId2836" xr:uid="{00000000-0004-0000-0500-0000140B0000}"/>
    <hyperlink ref="W1172" r:id="rId2837" xr:uid="{00000000-0004-0000-0500-0000150B0000}"/>
    <hyperlink ref="J1173" r:id="rId2838" xr:uid="{00000000-0004-0000-0500-0000160B0000}"/>
    <hyperlink ref="L1173" r:id="rId2839" xr:uid="{00000000-0004-0000-0500-0000170B0000}"/>
    <hyperlink ref="M1173" r:id="rId2840" xr:uid="{00000000-0004-0000-0500-0000180B0000}"/>
    <hyperlink ref="W1173" r:id="rId2841" xr:uid="{00000000-0004-0000-0500-0000190B0000}"/>
    <hyperlink ref="J1174" r:id="rId2842" location="gid=0" xr:uid="{00000000-0004-0000-0500-00001A0B0000}"/>
    <hyperlink ref="L1174" r:id="rId2843" xr:uid="{00000000-0004-0000-0500-00001B0B0000}"/>
    <hyperlink ref="W1174" r:id="rId2844" xr:uid="{00000000-0004-0000-0500-00001C0B0000}"/>
    <hyperlink ref="J1175" r:id="rId2845" xr:uid="{00000000-0004-0000-0500-00001D0B0000}"/>
    <hyperlink ref="L1175" r:id="rId2846" xr:uid="{00000000-0004-0000-0500-00001E0B0000}"/>
    <hyperlink ref="W1175" r:id="rId2847" xr:uid="{00000000-0004-0000-0500-00001F0B0000}"/>
    <hyperlink ref="J1176" r:id="rId2848" location="gid=1593213333" xr:uid="{00000000-0004-0000-0500-0000200B0000}"/>
    <hyperlink ref="L1176" r:id="rId2849" xr:uid="{00000000-0004-0000-0500-0000210B0000}"/>
    <hyperlink ref="W1176" r:id="rId2850" xr:uid="{00000000-0004-0000-0500-0000220B0000}"/>
    <hyperlink ref="J1177" r:id="rId2851" location="gid=1593213333" xr:uid="{00000000-0004-0000-0500-0000230B0000}"/>
    <hyperlink ref="W1177" r:id="rId2852" xr:uid="{00000000-0004-0000-0500-0000240B0000}"/>
    <hyperlink ref="J1178" r:id="rId2853" location="gid=0" xr:uid="{00000000-0004-0000-0500-0000250B0000}"/>
    <hyperlink ref="L1178" r:id="rId2854" xr:uid="{00000000-0004-0000-0500-0000260B0000}"/>
    <hyperlink ref="W1178" r:id="rId2855" xr:uid="{00000000-0004-0000-0500-0000270B0000}"/>
    <hyperlink ref="J1179" r:id="rId2856" xr:uid="{00000000-0004-0000-0500-0000280B0000}"/>
    <hyperlink ref="L1179" r:id="rId2857" xr:uid="{00000000-0004-0000-0500-0000290B0000}"/>
    <hyperlink ref="W1179" r:id="rId2858" xr:uid="{00000000-0004-0000-0500-00002A0B0000}"/>
    <hyperlink ref="J1180" r:id="rId2859" xr:uid="{00000000-0004-0000-0500-00002B0B0000}"/>
    <hyperlink ref="L1180" r:id="rId2860" xr:uid="{00000000-0004-0000-0500-00002C0B0000}"/>
    <hyperlink ref="W1180" r:id="rId2861" xr:uid="{00000000-0004-0000-0500-00002D0B0000}"/>
    <hyperlink ref="J1181" r:id="rId2862" xr:uid="{00000000-0004-0000-0500-00002E0B0000}"/>
    <hyperlink ref="W1181" r:id="rId2863" xr:uid="{00000000-0004-0000-0500-00002F0B0000}"/>
    <hyperlink ref="H1182" r:id="rId2864" location="gid=49960798" xr:uid="{00000000-0004-0000-0500-0000300B0000}"/>
    <hyperlink ref="J1182" r:id="rId2865" location="gid=0" xr:uid="{00000000-0004-0000-0500-0000310B0000}"/>
    <hyperlink ref="W1182" r:id="rId2866" xr:uid="{00000000-0004-0000-0500-0000320B0000}"/>
    <hyperlink ref="J1183" r:id="rId2867" location="gid=0" xr:uid="{00000000-0004-0000-0500-0000330B0000}"/>
    <hyperlink ref="W1183" r:id="rId2868" xr:uid="{00000000-0004-0000-0500-0000340B0000}"/>
    <hyperlink ref="J1184" r:id="rId2869" location="gid=1186678137&amp;range=A:A" xr:uid="{00000000-0004-0000-0500-0000350B0000}"/>
    <hyperlink ref="L1184" r:id="rId2870" xr:uid="{00000000-0004-0000-0500-0000360B0000}"/>
    <hyperlink ref="W1184" r:id="rId2871" xr:uid="{00000000-0004-0000-0500-0000370B0000}"/>
    <hyperlink ref="J1185" r:id="rId2872" xr:uid="{00000000-0004-0000-0500-0000380B0000}"/>
    <hyperlink ref="W1185" r:id="rId2873" xr:uid="{00000000-0004-0000-0500-0000390B0000}"/>
    <hyperlink ref="J1186" r:id="rId2874" xr:uid="{00000000-0004-0000-0500-00003A0B0000}"/>
    <hyperlink ref="W1186" r:id="rId2875" xr:uid="{00000000-0004-0000-0500-00003B0B0000}"/>
    <hyperlink ref="J1187" r:id="rId2876" xr:uid="{00000000-0004-0000-0500-00003C0B0000}"/>
    <hyperlink ref="W1187" r:id="rId2877" xr:uid="{00000000-0004-0000-0500-00003D0B0000}"/>
    <hyperlink ref="J1188" r:id="rId2878" location="gid=0&amp;range=C1" xr:uid="{00000000-0004-0000-0500-00003E0B0000}"/>
    <hyperlink ref="L1188" r:id="rId2879" xr:uid="{00000000-0004-0000-0500-00003F0B0000}"/>
    <hyperlink ref="O1188" r:id="rId2880" xr:uid="{00000000-0004-0000-0500-0000400B0000}"/>
    <hyperlink ref="W1188" r:id="rId2881" xr:uid="{00000000-0004-0000-0500-0000410B0000}"/>
    <hyperlink ref="J1189" r:id="rId2882" location="gid=0&amp;range=C1" xr:uid="{00000000-0004-0000-0500-0000420B0000}"/>
    <hyperlink ref="W1189" r:id="rId2883" xr:uid="{00000000-0004-0000-0500-0000430B0000}"/>
    <hyperlink ref="J1190" r:id="rId2884" location="gid=0&amp;range=C1" xr:uid="{00000000-0004-0000-0500-0000440B0000}"/>
    <hyperlink ref="L1190" r:id="rId2885" xr:uid="{00000000-0004-0000-0500-0000450B0000}"/>
    <hyperlink ref="O1190" r:id="rId2886" xr:uid="{00000000-0004-0000-0500-0000460B0000}"/>
    <hyperlink ref="W1190" r:id="rId2887" xr:uid="{00000000-0004-0000-0500-0000470B0000}"/>
    <hyperlink ref="J1191" r:id="rId2888" location="gid=0&amp;range=C1" xr:uid="{00000000-0004-0000-0500-0000480B0000}"/>
    <hyperlink ref="L1191" r:id="rId2889" xr:uid="{00000000-0004-0000-0500-0000490B0000}"/>
    <hyperlink ref="O1191" r:id="rId2890" xr:uid="{00000000-0004-0000-0500-00004A0B0000}"/>
    <hyperlink ref="W1191" r:id="rId2891" xr:uid="{00000000-0004-0000-0500-00004B0B0000}"/>
    <hyperlink ref="J1192" r:id="rId2892" xr:uid="{00000000-0004-0000-0500-00004C0B0000}"/>
    <hyperlink ref="W1192" r:id="rId2893" xr:uid="{00000000-0004-0000-0500-00004D0B0000}"/>
    <hyperlink ref="J1193" r:id="rId2894" location="gid=0&amp;range=B1" xr:uid="{00000000-0004-0000-0500-00004E0B0000}"/>
    <hyperlink ref="L1193" r:id="rId2895" xr:uid="{00000000-0004-0000-0500-00004F0B0000}"/>
    <hyperlink ref="O1193" r:id="rId2896" xr:uid="{00000000-0004-0000-0500-0000500B0000}"/>
    <hyperlink ref="W1193" r:id="rId2897" xr:uid="{00000000-0004-0000-0500-0000510B0000}"/>
    <hyperlink ref="J1194" r:id="rId2898" location="gid=0&amp;range=B1" xr:uid="{00000000-0004-0000-0500-0000520B0000}"/>
    <hyperlink ref="L1194" r:id="rId2899" xr:uid="{00000000-0004-0000-0500-0000530B0000}"/>
    <hyperlink ref="O1194" r:id="rId2900" xr:uid="{00000000-0004-0000-0500-0000540B0000}"/>
    <hyperlink ref="W1194" r:id="rId2901" xr:uid="{00000000-0004-0000-0500-0000550B0000}"/>
    <hyperlink ref="J1195" r:id="rId2902" location="gid=0&amp;range=B1" xr:uid="{00000000-0004-0000-0500-0000560B0000}"/>
    <hyperlink ref="L1195" r:id="rId2903" xr:uid="{00000000-0004-0000-0500-0000570B0000}"/>
    <hyperlink ref="O1195" r:id="rId2904" xr:uid="{00000000-0004-0000-0500-0000580B0000}"/>
    <hyperlink ref="W1195" r:id="rId2905" xr:uid="{00000000-0004-0000-0500-0000590B0000}"/>
    <hyperlink ref="J1196" r:id="rId2906" location="gid=0" xr:uid="{00000000-0004-0000-0500-00005A0B0000}"/>
    <hyperlink ref="L1196" r:id="rId2907" xr:uid="{00000000-0004-0000-0500-00005B0B0000}"/>
    <hyperlink ref="W1196" r:id="rId2908" xr:uid="{00000000-0004-0000-0500-00005C0B0000}"/>
    <hyperlink ref="K1197" r:id="rId2909" location="slide=id.g36868666488_0_0" xr:uid="{00000000-0004-0000-0500-00005D0B0000}"/>
    <hyperlink ref="Q1197" r:id="rId2910" location="gid=1236195873&amp;range=A1:AI14" xr:uid="{00000000-0004-0000-0500-00005E0B0000}"/>
    <hyperlink ref="R1197" r:id="rId2911" location="gid=1236195873&amp;range=A1:AI14" xr:uid="{00000000-0004-0000-0500-00005F0B0000}"/>
    <hyperlink ref="S1197" r:id="rId2912" location="gid=1236195873&amp;range=A1:AI14" xr:uid="{00000000-0004-0000-0500-0000600B0000}"/>
    <hyperlink ref="T1197" r:id="rId2913" location="gid=1236195873&amp;range=A1:AI14" xr:uid="{00000000-0004-0000-0500-0000610B0000}"/>
    <hyperlink ref="W1197" r:id="rId2914" xr:uid="{00000000-0004-0000-0500-0000620B0000}"/>
    <hyperlink ref="K1198" r:id="rId2915" location="slide=id.g36868666488_0_0" xr:uid="{00000000-0004-0000-0500-0000630B0000}"/>
    <hyperlink ref="Q1198" r:id="rId2916" location="gid=1236195873&amp;range=A1:AI14" xr:uid="{00000000-0004-0000-0500-0000640B0000}"/>
    <hyperlink ref="R1198" r:id="rId2917" location="gid=1236195873&amp;range=A1:AI14" xr:uid="{00000000-0004-0000-0500-0000650B0000}"/>
    <hyperlink ref="S1198" r:id="rId2918" location="gid=1236195873&amp;range=A1:AI14" xr:uid="{00000000-0004-0000-0500-0000660B0000}"/>
    <hyperlink ref="T1198" r:id="rId2919" location="gid=1236195873&amp;range=A1:AI14" xr:uid="{00000000-0004-0000-0500-0000670B0000}"/>
    <hyperlink ref="W1198" r:id="rId2920" xr:uid="{00000000-0004-0000-0500-0000680B0000}"/>
    <hyperlink ref="J1199" r:id="rId2921" location="gid=67427&amp;range=A:A" xr:uid="{00000000-0004-0000-0500-0000690B0000}"/>
    <hyperlink ref="K1199" r:id="rId2922" xr:uid="{00000000-0004-0000-0500-00006A0B0000}"/>
    <hyperlink ref="L1199" r:id="rId2923" xr:uid="{00000000-0004-0000-0500-00006B0B0000}"/>
    <hyperlink ref="M1199" r:id="rId2924" xr:uid="{00000000-0004-0000-0500-00006C0B0000}"/>
    <hyperlink ref="N1199" r:id="rId2925" xr:uid="{00000000-0004-0000-0500-00006D0B0000}"/>
    <hyperlink ref="W1199" r:id="rId2926" xr:uid="{00000000-0004-0000-0500-00006E0B0000}"/>
    <hyperlink ref="X1199" r:id="rId2927" xr:uid="{00000000-0004-0000-0500-00006F0B0000}"/>
    <hyperlink ref="J1200" r:id="rId2928" location="gid=0" xr:uid="{00000000-0004-0000-0500-0000700B0000}"/>
    <hyperlink ref="W1200" r:id="rId2929" xr:uid="{00000000-0004-0000-0500-0000710B0000}"/>
    <hyperlink ref="W1201" r:id="rId2930" xr:uid="{00000000-0004-0000-0500-0000720B0000}"/>
    <hyperlink ref="X1201" r:id="rId2931" xr:uid="{00000000-0004-0000-0500-0000730B0000}"/>
    <hyperlink ref="W1202" r:id="rId2932" xr:uid="{00000000-0004-0000-0500-0000740B0000}"/>
    <hyperlink ref="X1202" r:id="rId2933" xr:uid="{00000000-0004-0000-0500-0000750B0000}"/>
    <hyperlink ref="W1203" r:id="rId2934" xr:uid="{00000000-0004-0000-0500-0000760B0000}"/>
    <hyperlink ref="X1203" r:id="rId2935" xr:uid="{00000000-0004-0000-0500-0000770B0000}"/>
    <hyperlink ref="W1204" r:id="rId2936" xr:uid="{00000000-0004-0000-0500-0000780B0000}"/>
    <hyperlink ref="X1204" r:id="rId2937" xr:uid="{00000000-0004-0000-0500-0000790B0000}"/>
    <hyperlink ref="W1205" r:id="rId2938" xr:uid="{00000000-0004-0000-0500-00007A0B0000}"/>
    <hyperlink ref="X1205" r:id="rId2939" xr:uid="{00000000-0004-0000-0500-00007B0B0000}"/>
    <hyperlink ref="W1206" r:id="rId2940" xr:uid="{00000000-0004-0000-0500-00007C0B0000}"/>
    <hyperlink ref="X1206" r:id="rId2941" xr:uid="{00000000-0004-0000-0500-00007D0B0000}"/>
    <hyperlink ref="W1207" r:id="rId2942" xr:uid="{00000000-0004-0000-0500-00007E0B0000}"/>
    <hyperlink ref="X1207" r:id="rId2943" xr:uid="{00000000-0004-0000-0500-00007F0B0000}"/>
    <hyperlink ref="W1208" r:id="rId2944" xr:uid="{00000000-0004-0000-0500-0000800B0000}"/>
    <hyperlink ref="X1208" r:id="rId2945" xr:uid="{00000000-0004-0000-0500-0000810B0000}"/>
    <hyperlink ref="W1209" r:id="rId2946" xr:uid="{00000000-0004-0000-0500-0000820B0000}"/>
    <hyperlink ref="X1209" r:id="rId2947" xr:uid="{00000000-0004-0000-0500-0000830B0000}"/>
    <hyperlink ref="W1210" r:id="rId2948" xr:uid="{00000000-0004-0000-0500-0000840B0000}"/>
    <hyperlink ref="X1210" r:id="rId2949" xr:uid="{00000000-0004-0000-0500-0000850B0000}"/>
    <hyperlink ref="W1211" r:id="rId2950" xr:uid="{00000000-0004-0000-0500-0000860B0000}"/>
    <hyperlink ref="X1211" r:id="rId2951" xr:uid="{00000000-0004-0000-0500-0000870B0000}"/>
    <hyperlink ref="W1212" r:id="rId2952" xr:uid="{00000000-0004-0000-0500-0000880B0000}"/>
    <hyperlink ref="X1212" r:id="rId2953" xr:uid="{00000000-0004-0000-0500-0000890B0000}"/>
    <hyperlink ref="W1213" r:id="rId2954" xr:uid="{00000000-0004-0000-0500-00008A0B0000}"/>
    <hyperlink ref="X1213" r:id="rId2955" xr:uid="{00000000-0004-0000-0500-00008B0B0000}"/>
    <hyperlink ref="W1214" r:id="rId2956" xr:uid="{00000000-0004-0000-0500-00008C0B0000}"/>
    <hyperlink ref="X1214" r:id="rId2957" xr:uid="{00000000-0004-0000-0500-00008D0B0000}"/>
    <hyperlink ref="W1215" r:id="rId2958" xr:uid="{00000000-0004-0000-0500-00008E0B0000}"/>
    <hyperlink ref="X1215" r:id="rId2959" xr:uid="{00000000-0004-0000-0500-00008F0B0000}"/>
    <hyperlink ref="W1216" r:id="rId2960" xr:uid="{00000000-0004-0000-0500-0000900B0000}"/>
    <hyperlink ref="X1216" r:id="rId2961" xr:uid="{00000000-0004-0000-0500-0000910B0000}"/>
    <hyperlink ref="J1217" r:id="rId2962" location="gid=0" xr:uid="{00000000-0004-0000-0500-0000920B0000}"/>
    <hyperlink ref="O1217" r:id="rId2963" xr:uid="{00000000-0004-0000-0500-0000930B0000}"/>
    <hyperlink ref="W1217" r:id="rId2964" xr:uid="{00000000-0004-0000-0500-0000940B0000}"/>
    <hyperlink ref="J1218" r:id="rId2965" location="gid=140450245" xr:uid="{00000000-0004-0000-0500-0000950B0000}"/>
    <hyperlink ref="L1218" r:id="rId2966" xr:uid="{00000000-0004-0000-0500-0000960B0000}"/>
    <hyperlink ref="M1218" r:id="rId2967" xr:uid="{00000000-0004-0000-0500-0000970B0000}"/>
    <hyperlink ref="W1218" r:id="rId2968" xr:uid="{00000000-0004-0000-0500-0000980B0000}"/>
    <hyperlink ref="J1219" r:id="rId2969" location="gid=140450245" xr:uid="{00000000-0004-0000-0500-0000990B0000}"/>
    <hyperlink ref="W1219" r:id="rId2970" xr:uid="{00000000-0004-0000-0500-00009A0B0000}"/>
    <hyperlink ref="J1220" r:id="rId2971" location="gid=140450245" xr:uid="{00000000-0004-0000-0500-00009B0B0000}"/>
    <hyperlink ref="W1220" r:id="rId2972" xr:uid="{00000000-0004-0000-0500-00009C0B0000}"/>
    <hyperlink ref="J1221" r:id="rId2973" location="gid=477276523" xr:uid="{00000000-0004-0000-0500-00009D0B0000}"/>
    <hyperlink ref="W1221" r:id="rId2974" xr:uid="{00000000-0004-0000-0500-00009E0B0000}"/>
    <hyperlink ref="J1222" r:id="rId2975" location="gid=477276523" xr:uid="{00000000-0004-0000-0500-00009F0B0000}"/>
    <hyperlink ref="M1222" r:id="rId2976" xr:uid="{00000000-0004-0000-0500-0000A00B0000}"/>
    <hyperlink ref="W1222" r:id="rId2977" xr:uid="{00000000-0004-0000-0500-0000A10B0000}"/>
    <hyperlink ref="J1223" r:id="rId2978" location="gid=477276523" xr:uid="{00000000-0004-0000-0500-0000A20B0000}"/>
    <hyperlink ref="W1223" r:id="rId2979" xr:uid="{00000000-0004-0000-0500-0000A30B0000}"/>
    <hyperlink ref="J1224" r:id="rId2980" location="gid=887217737" xr:uid="{00000000-0004-0000-0500-0000A40B0000}"/>
    <hyperlink ref="W1224" r:id="rId2981" xr:uid="{00000000-0004-0000-0500-0000A50B0000}"/>
    <hyperlink ref="J1225" r:id="rId2982" location="gid=0" xr:uid="{00000000-0004-0000-0500-0000A60B0000}"/>
    <hyperlink ref="L1225" r:id="rId2983" xr:uid="{00000000-0004-0000-0500-0000A70B0000}"/>
    <hyperlink ref="W1225" r:id="rId2984" xr:uid="{00000000-0004-0000-0500-0000A80B0000}"/>
    <hyperlink ref="J1226" r:id="rId2985" location="gid=68139129" xr:uid="{00000000-0004-0000-0500-0000A90B0000}"/>
    <hyperlink ref="W1226" r:id="rId2986" xr:uid="{00000000-0004-0000-0500-0000AA0B0000}"/>
    <hyperlink ref="J1227" r:id="rId2987" location="gid=68139129" xr:uid="{00000000-0004-0000-0500-0000AB0B0000}"/>
    <hyperlink ref="W1227" r:id="rId2988" xr:uid="{00000000-0004-0000-0500-0000AC0B0000}"/>
    <hyperlink ref="J1228" r:id="rId2989" location="gid=1579647152" xr:uid="{00000000-0004-0000-0500-0000AD0B0000}"/>
    <hyperlink ref="W1228" r:id="rId2990" xr:uid="{00000000-0004-0000-0500-0000AE0B0000}"/>
    <hyperlink ref="J1229" r:id="rId2991" location="gid=1579647152" xr:uid="{00000000-0004-0000-0500-0000AF0B0000}"/>
    <hyperlink ref="W1229" r:id="rId2992" xr:uid="{00000000-0004-0000-0500-0000B00B0000}"/>
    <hyperlink ref="J1230" r:id="rId2993" location="gid=1579647152" xr:uid="{00000000-0004-0000-0500-0000B10B0000}"/>
    <hyperlink ref="W1230" r:id="rId2994" xr:uid="{00000000-0004-0000-0500-0000B20B0000}"/>
    <hyperlink ref="J1231" r:id="rId2995" location="gid=1579647152" xr:uid="{00000000-0004-0000-0500-0000B30B0000}"/>
    <hyperlink ref="W1231" r:id="rId2996" xr:uid="{00000000-0004-0000-0500-0000B40B0000}"/>
    <hyperlink ref="J1232" r:id="rId2997" xr:uid="{00000000-0004-0000-0500-0000B50B0000}"/>
    <hyperlink ref="L1232" r:id="rId2998" xr:uid="{00000000-0004-0000-0500-0000B60B0000}"/>
    <hyperlink ref="W1232" r:id="rId2999" xr:uid="{00000000-0004-0000-0500-0000B70B0000}"/>
    <hyperlink ref="J1233" r:id="rId3000" xr:uid="{00000000-0004-0000-0500-0000B80B0000}"/>
    <hyperlink ref="W1233" r:id="rId3001" xr:uid="{00000000-0004-0000-0500-0000B90B0000}"/>
    <hyperlink ref="J1234" r:id="rId3002" xr:uid="{00000000-0004-0000-0500-0000BA0B0000}"/>
    <hyperlink ref="W1234" r:id="rId3003" xr:uid="{00000000-0004-0000-0500-0000BB0B0000}"/>
    <hyperlink ref="J1235" r:id="rId3004" location="gid=1560921495&amp;range=A:A" xr:uid="{00000000-0004-0000-0500-0000BC0B0000}"/>
    <hyperlink ref="W1235" r:id="rId3005" xr:uid="{00000000-0004-0000-0500-0000BD0B0000}"/>
    <hyperlink ref="J1236" r:id="rId3006" location="gid=1560921495&amp;range=A:A" xr:uid="{00000000-0004-0000-0500-0000BE0B0000}"/>
    <hyperlink ref="W1236" r:id="rId3007" xr:uid="{00000000-0004-0000-0500-0000BF0B0000}"/>
    <hyperlink ref="J1237" r:id="rId3008" location="gid=1877503813" xr:uid="{00000000-0004-0000-0500-0000C00B0000}"/>
    <hyperlink ref="L1237" r:id="rId3009" xr:uid="{00000000-0004-0000-0500-0000C10B0000}"/>
    <hyperlink ref="N1237" r:id="rId3010" xr:uid="{00000000-0004-0000-0500-0000C20B0000}"/>
    <hyperlink ref="W1237" r:id="rId3011" xr:uid="{00000000-0004-0000-0500-0000C30B0000}"/>
    <hyperlink ref="J1238" r:id="rId3012" location="gid=1546187897" xr:uid="{00000000-0004-0000-0500-0000C40B0000}"/>
    <hyperlink ref="W1238" r:id="rId3013" xr:uid="{00000000-0004-0000-0500-0000C50B0000}"/>
    <hyperlink ref="J1239" r:id="rId3014" location="gid=0" xr:uid="{00000000-0004-0000-0500-0000C60B0000}"/>
    <hyperlink ref="L1239" r:id="rId3015" xr:uid="{00000000-0004-0000-0500-0000C70B0000}"/>
    <hyperlink ref="W1239" r:id="rId3016" xr:uid="{00000000-0004-0000-0500-0000C80B0000}"/>
    <hyperlink ref="J1240" r:id="rId3017" location="gid=1462290969" xr:uid="{00000000-0004-0000-0500-0000C90B0000}"/>
    <hyperlink ref="W1240" r:id="rId3018" xr:uid="{00000000-0004-0000-0500-0000CA0B0000}"/>
    <hyperlink ref="J1241" r:id="rId3019" xr:uid="{00000000-0004-0000-0500-0000CB0B0000}"/>
    <hyperlink ref="W1241" r:id="rId3020" xr:uid="{00000000-0004-0000-0500-0000CC0B0000}"/>
    <hyperlink ref="J1242" r:id="rId3021" xr:uid="{00000000-0004-0000-0500-0000CD0B0000}"/>
    <hyperlink ref="W1242" r:id="rId3022" xr:uid="{00000000-0004-0000-0500-0000CE0B0000}"/>
    <hyperlink ref="J1243" r:id="rId3023" xr:uid="{00000000-0004-0000-0500-0000CF0B0000}"/>
    <hyperlink ref="W1243" r:id="rId3024" xr:uid="{00000000-0004-0000-0500-0000D00B0000}"/>
    <hyperlink ref="J1244" r:id="rId3025" location="gid=475875260" xr:uid="{00000000-0004-0000-0500-0000D10B0000}"/>
    <hyperlink ref="W1244" r:id="rId3026" xr:uid="{00000000-0004-0000-0500-0000D20B0000}"/>
    <hyperlink ref="J1245" r:id="rId3027" location="gid=887217737" xr:uid="{00000000-0004-0000-0500-0000D30B0000}"/>
    <hyperlink ref="W1245" r:id="rId3028" xr:uid="{00000000-0004-0000-0500-0000D40B0000}"/>
    <hyperlink ref="W1246" r:id="rId3029" xr:uid="{00000000-0004-0000-0500-0000D50B0000}"/>
    <hyperlink ref="AB1246" r:id="rId3030" xr:uid="{00000000-0004-0000-0500-0000D60B0000}"/>
    <hyperlink ref="J1247" r:id="rId3031" location="gid=2146481338" xr:uid="{00000000-0004-0000-0500-0000D70B0000}"/>
    <hyperlink ref="W1247" r:id="rId3032" xr:uid="{00000000-0004-0000-0500-0000D80B0000}"/>
    <hyperlink ref="J1248" r:id="rId3033" location="gid=484411972" xr:uid="{00000000-0004-0000-0500-0000D90B0000}"/>
    <hyperlink ref="L1248" r:id="rId3034" xr:uid="{00000000-0004-0000-0500-0000DA0B0000}"/>
    <hyperlink ref="M1248" r:id="rId3035" xr:uid="{00000000-0004-0000-0500-0000DB0B0000}"/>
    <hyperlink ref="W1248" r:id="rId3036" xr:uid="{00000000-0004-0000-0500-0000DC0B0000}"/>
    <hyperlink ref="J1249" r:id="rId3037" location="gid=629079951" xr:uid="{00000000-0004-0000-0500-0000DD0B0000}"/>
    <hyperlink ref="L1249" r:id="rId3038" xr:uid="{00000000-0004-0000-0500-0000DE0B0000}"/>
    <hyperlink ref="M1249" r:id="rId3039" xr:uid="{00000000-0004-0000-0500-0000DF0B0000}"/>
    <hyperlink ref="W1249" r:id="rId3040" xr:uid="{00000000-0004-0000-0500-0000E00B0000}"/>
    <hyperlink ref="J1250" r:id="rId3041" location="gid=455722736&amp;range=A1" xr:uid="{00000000-0004-0000-0500-0000E10B0000}"/>
    <hyperlink ref="W1250" r:id="rId3042" xr:uid="{00000000-0004-0000-0500-0000E20B0000}"/>
    <hyperlink ref="J1251" r:id="rId3043" location="gid=1560921495&amp;range=A:A" xr:uid="{00000000-0004-0000-0500-0000E30B0000}"/>
    <hyperlink ref="W1251" r:id="rId3044" xr:uid="{00000000-0004-0000-0500-0000E40B0000}"/>
    <hyperlink ref="J1252" r:id="rId3045" location="gid=0&amp;range=A:A" xr:uid="{00000000-0004-0000-0500-0000E50B0000}"/>
    <hyperlink ref="W1252" r:id="rId3046" xr:uid="{00000000-0004-0000-0500-0000E60B0000}"/>
    <hyperlink ref="J1253" r:id="rId3047" location="gid=0&amp;range=A:A" xr:uid="{00000000-0004-0000-0500-0000E70B0000}"/>
    <hyperlink ref="W1253" r:id="rId3048" xr:uid="{00000000-0004-0000-0500-0000E80B0000}"/>
    <hyperlink ref="J1254" r:id="rId3049" location="gid=0&amp;range=A:A" xr:uid="{00000000-0004-0000-0500-0000E90B0000}"/>
    <hyperlink ref="W1254" r:id="rId3050" xr:uid="{00000000-0004-0000-0500-0000EA0B0000}"/>
    <hyperlink ref="J1255" r:id="rId3051" location="gid=1513785312&amp;range=B:B" xr:uid="{00000000-0004-0000-0500-0000EB0B0000}"/>
    <hyperlink ref="L1255" r:id="rId3052" xr:uid="{00000000-0004-0000-0500-0000EC0B0000}"/>
    <hyperlink ref="N1255" r:id="rId3053" xr:uid="{00000000-0004-0000-0500-0000ED0B0000}"/>
    <hyperlink ref="W1255" r:id="rId3054" xr:uid="{00000000-0004-0000-0500-0000EE0B0000}"/>
    <hyperlink ref="J1256" r:id="rId3055" location="gid=67427&amp;range=A:A" xr:uid="{00000000-0004-0000-0500-0000EF0B0000}"/>
    <hyperlink ref="W1256" r:id="rId3056" xr:uid="{00000000-0004-0000-0500-0000F00B0000}"/>
    <hyperlink ref="J1257" r:id="rId3057" location="gid=0&amp;range=A:A" xr:uid="{00000000-0004-0000-0500-0000F10B0000}"/>
    <hyperlink ref="W1257" r:id="rId3058" xr:uid="{00000000-0004-0000-0500-0000F20B0000}"/>
    <hyperlink ref="J1258" r:id="rId3059" location="gid=1513785312&amp;range=B:B" xr:uid="{00000000-0004-0000-0500-0000F30B0000}"/>
    <hyperlink ref="L1258" r:id="rId3060" xr:uid="{00000000-0004-0000-0500-0000F40B0000}"/>
    <hyperlink ref="N1258" r:id="rId3061" xr:uid="{00000000-0004-0000-0500-0000F50B0000}"/>
    <hyperlink ref="W1258" r:id="rId3062" xr:uid="{00000000-0004-0000-0500-0000F60B0000}"/>
    <hyperlink ref="J1260" r:id="rId3063" xr:uid="{00000000-0004-0000-0500-0000F70B0000}"/>
    <hyperlink ref="W1260" r:id="rId3064" xr:uid="{00000000-0004-0000-0500-0000F80B0000}"/>
    <hyperlink ref="J1261" r:id="rId3065" location="gid=0" xr:uid="{00000000-0004-0000-0500-0000F90B0000}"/>
    <hyperlink ref="W1261" r:id="rId3066" xr:uid="{00000000-0004-0000-0500-0000FA0B0000}"/>
    <hyperlink ref="J1262" r:id="rId3067" location="gid=0" xr:uid="{00000000-0004-0000-0500-0000FB0B0000}"/>
    <hyperlink ref="W1262" r:id="rId3068" xr:uid="{00000000-0004-0000-0500-0000FC0B0000}"/>
    <hyperlink ref="J1263" r:id="rId3069" location="gid=1579647152" xr:uid="{00000000-0004-0000-0500-0000FD0B0000}"/>
    <hyperlink ref="W1263" r:id="rId3070" xr:uid="{00000000-0004-0000-0500-0000FE0B0000}"/>
    <hyperlink ref="J1264" r:id="rId3071" location="gid=1649206201" xr:uid="{00000000-0004-0000-0500-0000FF0B0000}"/>
    <hyperlink ref="W1264" r:id="rId3072" xr:uid="{00000000-0004-0000-0500-0000000C0000}"/>
    <hyperlink ref="J1265" r:id="rId3073" location="gid=1281614813" xr:uid="{00000000-0004-0000-0500-0000010C0000}"/>
    <hyperlink ref="W1265" r:id="rId3074" xr:uid="{00000000-0004-0000-0500-0000020C0000}"/>
    <hyperlink ref="J1266" r:id="rId3075" location="gid=1718452851" xr:uid="{00000000-0004-0000-0500-0000030C0000}"/>
    <hyperlink ref="W1266" r:id="rId3076" xr:uid="{00000000-0004-0000-0500-0000040C0000}"/>
    <hyperlink ref="J1267" r:id="rId3077" location="gid=0" xr:uid="{00000000-0004-0000-0500-0000050C0000}"/>
    <hyperlink ref="W1267" r:id="rId3078" xr:uid="{00000000-0004-0000-0500-0000060C0000}"/>
    <hyperlink ref="J1268" r:id="rId3079" location="gid=0" xr:uid="{00000000-0004-0000-0500-0000070C0000}"/>
    <hyperlink ref="W1268" r:id="rId3080" xr:uid="{00000000-0004-0000-0500-0000080C0000}"/>
    <hyperlink ref="J1269" r:id="rId3081" location="gid=1472833899&amp;range=A1" xr:uid="{00000000-0004-0000-0500-0000090C0000}"/>
    <hyperlink ref="L1269" r:id="rId3082" xr:uid="{00000000-0004-0000-0500-00000A0C0000}"/>
    <hyperlink ref="W1269" r:id="rId3083" xr:uid="{00000000-0004-0000-0500-00000B0C0000}"/>
    <hyperlink ref="J1270" r:id="rId3084" location="gid=1204141459&amp;range=A1" xr:uid="{00000000-0004-0000-0500-00000C0C0000}"/>
    <hyperlink ref="W1270" r:id="rId3085" xr:uid="{00000000-0004-0000-0500-00000D0C0000}"/>
    <hyperlink ref="J1271" r:id="rId3086" location="gid=1033238192" xr:uid="{00000000-0004-0000-0500-00000E0C0000}"/>
    <hyperlink ref="W1271" r:id="rId3087" xr:uid="{00000000-0004-0000-0500-00000F0C0000}"/>
    <hyperlink ref="J1272" r:id="rId3088" location="gid=1877503813" xr:uid="{00000000-0004-0000-0500-0000100C0000}"/>
    <hyperlink ref="W1272" r:id="rId3089" xr:uid="{00000000-0004-0000-0500-0000110C0000}"/>
    <hyperlink ref="J1273" r:id="rId3090" location="gid=1546187897" xr:uid="{00000000-0004-0000-0500-0000120C0000}"/>
    <hyperlink ref="W1273" r:id="rId3091" xr:uid="{00000000-0004-0000-0500-0000130C0000}"/>
    <hyperlink ref="J1274" r:id="rId3092" xr:uid="{00000000-0004-0000-0500-0000140C0000}"/>
    <hyperlink ref="L1274" r:id="rId3093" xr:uid="{00000000-0004-0000-0500-0000150C0000}"/>
    <hyperlink ref="W1274" r:id="rId3094" xr:uid="{00000000-0004-0000-0500-0000160C0000}"/>
    <hyperlink ref="J1275" r:id="rId3095" location="gid=0" xr:uid="{00000000-0004-0000-0500-0000170C0000}"/>
    <hyperlink ref="L1275" r:id="rId3096" xr:uid="{00000000-0004-0000-0500-0000180C0000}"/>
    <hyperlink ref="W1275" r:id="rId3097" xr:uid="{00000000-0004-0000-0500-0000190C0000}"/>
    <hyperlink ref="J1276" r:id="rId3098" location="gid=0" xr:uid="{00000000-0004-0000-0500-00001A0C0000}"/>
    <hyperlink ref="W1276" r:id="rId3099" xr:uid="{00000000-0004-0000-0500-00001B0C0000}"/>
    <hyperlink ref="J1277" r:id="rId3100" location="gid=197773530" xr:uid="{00000000-0004-0000-0500-00001C0C0000}"/>
    <hyperlink ref="W1277" r:id="rId3101" xr:uid="{00000000-0004-0000-0500-00001D0C0000}"/>
    <hyperlink ref="J1278" r:id="rId3102" location="gid=0" xr:uid="{00000000-0004-0000-0500-00001E0C0000}"/>
    <hyperlink ref="L1278" r:id="rId3103" xr:uid="{00000000-0004-0000-0500-00001F0C0000}"/>
    <hyperlink ref="W1278" r:id="rId3104" xr:uid="{00000000-0004-0000-0500-0000200C0000}"/>
    <hyperlink ref="W1279" r:id="rId3105" xr:uid="{00000000-0004-0000-0500-0000210C0000}"/>
    <hyperlink ref="J1280" r:id="rId3106" xr:uid="{00000000-0004-0000-0500-0000220C0000}"/>
    <hyperlink ref="W1280" r:id="rId3107" xr:uid="{00000000-0004-0000-0500-0000230C0000}"/>
    <hyperlink ref="J1281" r:id="rId3108" xr:uid="{00000000-0004-0000-0500-0000240C0000}"/>
    <hyperlink ref="L1281" r:id="rId3109" xr:uid="{00000000-0004-0000-0500-0000250C0000}"/>
    <hyperlink ref="W1281" r:id="rId3110" xr:uid="{00000000-0004-0000-0500-0000260C0000}"/>
    <hyperlink ref="J1282" r:id="rId3111" xr:uid="{00000000-0004-0000-0500-0000270C0000}"/>
    <hyperlink ref="W1282" r:id="rId3112" xr:uid="{00000000-0004-0000-0500-0000280C0000}"/>
    <hyperlink ref="J1283" r:id="rId3113" location="gid=505211701" xr:uid="{00000000-0004-0000-0500-0000290C0000}"/>
    <hyperlink ref="L1283" r:id="rId3114" xr:uid="{00000000-0004-0000-0500-00002A0C0000}"/>
    <hyperlink ref="J1284" r:id="rId3115" xr:uid="{00000000-0004-0000-0500-00002B0C0000}"/>
    <hyperlink ref="W1284" r:id="rId3116" xr:uid="{00000000-0004-0000-0500-00002C0C0000}"/>
    <hyperlink ref="J1285" r:id="rId3117" location="gid=807383617" xr:uid="{00000000-0004-0000-0500-00002D0C0000}"/>
    <hyperlink ref="W1285" r:id="rId3118" xr:uid="{00000000-0004-0000-0500-00002E0C0000}"/>
    <hyperlink ref="J1286" r:id="rId3119" location="gid=807383617" xr:uid="{00000000-0004-0000-0500-00002F0C0000}"/>
    <hyperlink ref="W1286" r:id="rId3120" xr:uid="{00000000-0004-0000-0500-0000300C0000}"/>
    <hyperlink ref="J1287" r:id="rId3121" location="gid=807383617" xr:uid="{00000000-0004-0000-0500-0000310C0000}"/>
    <hyperlink ref="W1287" r:id="rId3122" xr:uid="{00000000-0004-0000-0500-0000320C0000}"/>
    <hyperlink ref="J1288" r:id="rId3123" location="gid=1148472286" xr:uid="{00000000-0004-0000-0500-0000330C0000}"/>
    <hyperlink ref="W1288" r:id="rId3124" xr:uid="{00000000-0004-0000-0500-0000340C0000}"/>
    <hyperlink ref="J1289" r:id="rId3125" location="gid=989130246" xr:uid="{00000000-0004-0000-0500-0000350C0000}"/>
    <hyperlink ref="L1289" r:id="rId3126" xr:uid="{00000000-0004-0000-0500-0000360C0000}"/>
    <hyperlink ref="W1289" r:id="rId3127" xr:uid="{00000000-0004-0000-0500-0000370C0000}"/>
    <hyperlink ref="J1290" r:id="rId3128" location="gid=989130246&amp;range=A:B" xr:uid="{00000000-0004-0000-0500-0000380C0000}"/>
    <hyperlink ref="W1290" r:id="rId3129" xr:uid="{00000000-0004-0000-0500-0000390C0000}"/>
    <hyperlink ref="J1291" r:id="rId3130" location="gid=0" xr:uid="{00000000-0004-0000-0500-00003A0C0000}"/>
    <hyperlink ref="L1291" r:id="rId3131" xr:uid="{00000000-0004-0000-0500-00003B0C0000}"/>
    <hyperlink ref="M1291" r:id="rId3132" xr:uid="{00000000-0004-0000-0500-00003C0C0000}"/>
    <hyperlink ref="W1291" r:id="rId3133" xr:uid="{00000000-0004-0000-0500-00003D0C0000}"/>
    <hyperlink ref="J1292" r:id="rId3134" location="gid=1513785312&amp;range=B:B" xr:uid="{00000000-0004-0000-0500-00003E0C0000}"/>
    <hyperlink ref="W1292" r:id="rId3135" xr:uid="{00000000-0004-0000-0500-00003F0C0000}"/>
    <hyperlink ref="J1293" r:id="rId3136" location="gid=969927828" xr:uid="{00000000-0004-0000-0500-0000400C0000}"/>
    <hyperlink ref="L1293" r:id="rId3137" xr:uid="{00000000-0004-0000-0500-0000410C0000}"/>
    <hyperlink ref="W1293" r:id="rId3138" xr:uid="{00000000-0004-0000-0500-0000420C0000}"/>
    <hyperlink ref="J1294" r:id="rId3139" xr:uid="{00000000-0004-0000-0500-0000430C0000}"/>
    <hyperlink ref="L1294" r:id="rId3140" xr:uid="{00000000-0004-0000-0500-0000440C0000}"/>
    <hyperlink ref="W1294" r:id="rId3141" xr:uid="{00000000-0004-0000-0500-0000450C0000}"/>
    <hyperlink ref="J1295" r:id="rId3142" xr:uid="{00000000-0004-0000-0500-0000460C0000}"/>
    <hyperlink ref="W1295" r:id="rId3143" xr:uid="{00000000-0004-0000-0500-0000470C0000}"/>
    <hyperlink ref="J1296" r:id="rId3144" xr:uid="{00000000-0004-0000-0500-0000480C0000}"/>
    <hyperlink ref="L1296" r:id="rId3145" xr:uid="{00000000-0004-0000-0500-0000490C0000}"/>
    <hyperlink ref="M1296" r:id="rId3146" xr:uid="{00000000-0004-0000-0500-00004A0C0000}"/>
    <hyperlink ref="W1296" r:id="rId3147" xr:uid="{00000000-0004-0000-0500-00004B0C0000}"/>
    <hyperlink ref="J1297" r:id="rId3148" location="gid=1579647152" xr:uid="{00000000-0004-0000-0500-00004C0C0000}"/>
    <hyperlink ref="W1297" r:id="rId3149" xr:uid="{00000000-0004-0000-0500-00004D0C0000}"/>
    <hyperlink ref="J1298" r:id="rId3150" location="gid=1579647152" xr:uid="{00000000-0004-0000-0500-00004E0C0000}"/>
    <hyperlink ref="W1298" r:id="rId3151" xr:uid="{00000000-0004-0000-0500-00004F0C0000}"/>
    <hyperlink ref="J1299" r:id="rId3152" location="gid=0" xr:uid="{00000000-0004-0000-0500-0000500C0000}"/>
    <hyperlink ref="W1299" r:id="rId3153" xr:uid="{00000000-0004-0000-0500-0000510C0000}"/>
    <hyperlink ref="J1300" r:id="rId3154" location="gid=0" xr:uid="{00000000-0004-0000-0500-0000520C0000}"/>
    <hyperlink ref="W1300" r:id="rId3155" xr:uid="{00000000-0004-0000-0500-0000530C0000}"/>
    <hyperlink ref="J1301" r:id="rId3156" location="gid=1481340089" xr:uid="{00000000-0004-0000-0500-0000540C0000}"/>
    <hyperlink ref="L1301" r:id="rId3157" xr:uid="{00000000-0004-0000-0500-0000550C0000}"/>
    <hyperlink ref="O1301" r:id="rId3158" xr:uid="{00000000-0004-0000-0500-0000560C0000}"/>
    <hyperlink ref="W1301" r:id="rId3159" xr:uid="{00000000-0004-0000-0500-0000570C0000}"/>
    <hyperlink ref="J1302" r:id="rId3160" xr:uid="{00000000-0004-0000-0500-0000580C0000}"/>
    <hyperlink ref="W1302" r:id="rId3161" xr:uid="{00000000-0004-0000-0500-0000590C0000}"/>
    <hyperlink ref="J1303" r:id="rId3162" location="gid=0" xr:uid="{00000000-0004-0000-0500-00005A0C0000}"/>
    <hyperlink ref="L1303" r:id="rId3163" xr:uid="{00000000-0004-0000-0500-00005B0C0000}"/>
    <hyperlink ref="W1303" r:id="rId3164" xr:uid="{00000000-0004-0000-0500-00005C0C0000}"/>
    <hyperlink ref="J1304" r:id="rId3165" xr:uid="{00000000-0004-0000-0500-00005D0C0000}"/>
    <hyperlink ref="L1304" r:id="rId3166" xr:uid="{00000000-0004-0000-0500-00005E0C0000}"/>
    <hyperlink ref="O1304" r:id="rId3167" xr:uid="{00000000-0004-0000-0500-00005F0C0000}"/>
    <hyperlink ref="W1304" r:id="rId3168" xr:uid="{00000000-0004-0000-0500-0000600C0000}"/>
    <hyperlink ref="J1305" r:id="rId3169" location="gid=1381600522" xr:uid="{00000000-0004-0000-0500-0000610C0000}"/>
    <hyperlink ref="W1305" r:id="rId3170" xr:uid="{00000000-0004-0000-0500-0000620C0000}"/>
    <hyperlink ref="J1306" r:id="rId3171" location="gid=896267482" xr:uid="{00000000-0004-0000-0500-0000630C0000}"/>
    <hyperlink ref="W1306" r:id="rId3172" xr:uid="{00000000-0004-0000-0500-0000640C0000}"/>
    <hyperlink ref="J1307" r:id="rId3173" location="gid=1773673233" xr:uid="{00000000-0004-0000-0500-0000650C0000}"/>
    <hyperlink ref="W1307" r:id="rId3174" xr:uid="{00000000-0004-0000-0500-0000660C0000}"/>
    <hyperlink ref="J1308" r:id="rId3175" location="gid=1381600522" xr:uid="{00000000-0004-0000-0500-0000670C0000}"/>
    <hyperlink ref="J1309" r:id="rId3176" location="gid=0" xr:uid="{00000000-0004-0000-0500-0000680C0000}"/>
    <hyperlink ref="W1309" r:id="rId3177" xr:uid="{00000000-0004-0000-0500-0000690C0000}"/>
    <hyperlink ref="J1310" r:id="rId3178" location="gid=957089596" xr:uid="{00000000-0004-0000-0500-00006A0C0000}"/>
    <hyperlink ref="W1310" r:id="rId3179" xr:uid="{00000000-0004-0000-0500-00006B0C0000}"/>
    <hyperlink ref="J1311" r:id="rId3180" location="gid=1513785312&amp;range=B:B" xr:uid="{00000000-0004-0000-0500-00006C0C0000}"/>
    <hyperlink ref="W1311" r:id="rId3181" xr:uid="{00000000-0004-0000-0500-00006D0C0000}"/>
    <hyperlink ref="J1312" r:id="rId3182" xr:uid="{00000000-0004-0000-0500-00006E0C0000}"/>
    <hyperlink ref="L1312" r:id="rId3183" xr:uid="{00000000-0004-0000-0500-00006F0C0000}"/>
    <hyperlink ref="W1312" r:id="rId3184" xr:uid="{00000000-0004-0000-0500-0000700C0000}"/>
    <hyperlink ref="J1313" r:id="rId3185" xr:uid="{00000000-0004-0000-0500-0000710C0000}"/>
    <hyperlink ref="W1313" r:id="rId3186" xr:uid="{00000000-0004-0000-0500-0000720C0000}"/>
    <hyperlink ref="J1314" r:id="rId3187" xr:uid="{00000000-0004-0000-0500-0000730C0000}"/>
    <hyperlink ref="W1314" r:id="rId3188" xr:uid="{00000000-0004-0000-0500-0000740C0000}"/>
    <hyperlink ref="J1315" r:id="rId3189" location="gid=668226890" xr:uid="{00000000-0004-0000-0500-0000750C0000}"/>
    <hyperlink ref="L1315" r:id="rId3190" xr:uid="{00000000-0004-0000-0500-0000760C0000}"/>
    <hyperlink ref="W1315" r:id="rId3191" xr:uid="{00000000-0004-0000-0500-0000770C0000}"/>
    <hyperlink ref="J1316" r:id="rId3192" location="gid=668226890" xr:uid="{00000000-0004-0000-0500-0000780C0000}"/>
    <hyperlink ref="W1316" r:id="rId3193" xr:uid="{00000000-0004-0000-0500-0000790C0000}"/>
    <hyperlink ref="W1317" r:id="rId3194" xr:uid="{00000000-0004-0000-0500-00007A0C0000}"/>
    <hyperlink ref="X1317" r:id="rId3195" xr:uid="{00000000-0004-0000-0500-00007B0C0000}"/>
    <hyperlink ref="J1318" r:id="rId3196" xr:uid="{00000000-0004-0000-0500-00007C0C0000}"/>
    <hyperlink ref="L1318" r:id="rId3197" xr:uid="{00000000-0004-0000-0500-00007D0C0000}"/>
    <hyperlink ref="O1318" r:id="rId3198" xr:uid="{00000000-0004-0000-0500-00007E0C0000}"/>
    <hyperlink ref="W1318" r:id="rId3199" xr:uid="{00000000-0004-0000-0500-00007F0C0000}"/>
    <hyperlink ref="J1319" r:id="rId3200" location="gid=919649174&amp;range=A1" xr:uid="{00000000-0004-0000-0500-0000800C0000}"/>
    <hyperlink ref="L1319" r:id="rId3201" xr:uid="{00000000-0004-0000-0500-0000810C0000}"/>
    <hyperlink ref="M1319" r:id="rId3202" xr:uid="{00000000-0004-0000-0500-0000820C0000}"/>
    <hyperlink ref="W1319" r:id="rId3203" xr:uid="{00000000-0004-0000-0500-0000830C0000}"/>
    <hyperlink ref="H1320" r:id="rId3204" location="gid=1904132793" xr:uid="{00000000-0004-0000-0500-0000840C0000}"/>
    <hyperlink ref="J1320" r:id="rId3205" location="gid=1290095009" xr:uid="{00000000-0004-0000-0500-0000850C0000}"/>
    <hyperlink ref="L1320" r:id="rId3206" xr:uid="{00000000-0004-0000-0500-0000860C0000}"/>
    <hyperlink ref="O1320" r:id="rId3207" xr:uid="{00000000-0004-0000-0500-0000870C0000}"/>
    <hyperlink ref="W1320" r:id="rId3208" xr:uid="{00000000-0004-0000-0500-0000880C0000}"/>
    <hyperlink ref="J1321" r:id="rId3209" xr:uid="{00000000-0004-0000-0500-0000890C0000}"/>
    <hyperlink ref="L1321" r:id="rId3210" xr:uid="{00000000-0004-0000-0500-00008A0C0000}"/>
    <hyperlink ref="W1321" r:id="rId3211" xr:uid="{00000000-0004-0000-0500-00008B0C0000}"/>
    <hyperlink ref="J1322" r:id="rId3212" xr:uid="{00000000-0004-0000-0500-00008C0C0000}"/>
    <hyperlink ref="W1322" r:id="rId3213" xr:uid="{00000000-0004-0000-0500-00008D0C0000}"/>
    <hyperlink ref="J1323" r:id="rId3214" xr:uid="{00000000-0004-0000-0500-00008E0C0000}"/>
    <hyperlink ref="L1323" r:id="rId3215" xr:uid="{00000000-0004-0000-0500-00008F0C0000}"/>
    <hyperlink ref="M1323" r:id="rId3216" xr:uid="{00000000-0004-0000-0500-0000900C0000}"/>
    <hyperlink ref="W1323" r:id="rId3217" xr:uid="{00000000-0004-0000-0500-0000910C0000}"/>
    <hyperlink ref="J1324" r:id="rId3218" xr:uid="{00000000-0004-0000-0500-0000920C0000}"/>
    <hyperlink ref="W1324" r:id="rId3219" xr:uid="{00000000-0004-0000-0500-0000930C0000}"/>
    <hyperlink ref="W1325" r:id="rId3220" xr:uid="{00000000-0004-0000-0500-0000940C0000}"/>
    <hyperlink ref="X1325" r:id="rId3221" xr:uid="{00000000-0004-0000-0500-0000950C0000}"/>
    <hyperlink ref="J1326" r:id="rId3222" location="gid=1951744567" xr:uid="{00000000-0004-0000-0500-0000960C0000}"/>
    <hyperlink ref="W1326" r:id="rId3223" xr:uid="{00000000-0004-0000-0500-0000970C0000}"/>
    <hyperlink ref="J1327" r:id="rId3224" location="gid=1593213333" xr:uid="{00000000-0004-0000-0500-0000980C0000}"/>
    <hyperlink ref="L1327" r:id="rId3225" xr:uid="{00000000-0004-0000-0500-0000990C0000}"/>
    <hyperlink ref="W1327" r:id="rId3226" xr:uid="{00000000-0004-0000-0500-00009A0C0000}"/>
    <hyperlink ref="J1328" r:id="rId3227" location="gid=1593213333" xr:uid="{00000000-0004-0000-0500-00009B0C0000}"/>
    <hyperlink ref="W1328" r:id="rId3228" xr:uid="{00000000-0004-0000-0500-00009C0C0000}"/>
    <hyperlink ref="J1329" r:id="rId3229" location="gid=0" xr:uid="{00000000-0004-0000-0500-00009D0C0000}"/>
    <hyperlink ref="W1329" r:id="rId3230" xr:uid="{00000000-0004-0000-0500-00009E0C0000}"/>
    <hyperlink ref="J1330" r:id="rId3231" location="gid=0" xr:uid="{00000000-0004-0000-0500-00009F0C0000}"/>
    <hyperlink ref="W1330" r:id="rId3232" xr:uid="{00000000-0004-0000-0500-0000A00C0000}"/>
    <hyperlink ref="J1331" r:id="rId3233" location="gid=1773673233" xr:uid="{00000000-0004-0000-0500-0000A10C0000}"/>
    <hyperlink ref="W1331" r:id="rId3234" xr:uid="{00000000-0004-0000-0500-0000A20C0000}"/>
    <hyperlink ref="J1332" r:id="rId3235" location="gid=1773673233" xr:uid="{00000000-0004-0000-0500-0000A30C0000}"/>
    <hyperlink ref="W1332" r:id="rId3236" xr:uid="{00000000-0004-0000-0500-0000A40C0000}"/>
    <hyperlink ref="J1333" r:id="rId3237" location="gid=264214317" xr:uid="{00000000-0004-0000-0500-0000A50C0000}"/>
    <hyperlink ref="K1333" r:id="rId3238" location="gid=264214317" xr:uid="{00000000-0004-0000-0500-0000A60C0000}"/>
    <hyperlink ref="L1333" r:id="rId3239" location="gid=264214317" xr:uid="{00000000-0004-0000-0500-0000A70C0000}"/>
    <hyperlink ref="W1333" r:id="rId3240" xr:uid="{00000000-0004-0000-0500-0000A80C0000}"/>
    <hyperlink ref="J1334" r:id="rId3241" location="gid=264214317" xr:uid="{00000000-0004-0000-0500-0000A90C0000}"/>
    <hyperlink ref="K1334" r:id="rId3242" location="gid=264214317" xr:uid="{00000000-0004-0000-0500-0000AA0C0000}"/>
    <hyperlink ref="L1334" r:id="rId3243" location="gid=264214317" xr:uid="{00000000-0004-0000-0500-0000AB0C0000}"/>
    <hyperlink ref="W1334" r:id="rId3244" xr:uid="{00000000-0004-0000-0500-0000AC0C0000}"/>
    <hyperlink ref="J1335" r:id="rId3245" location="gid=1460264289" xr:uid="{00000000-0004-0000-0500-0000AD0C0000}"/>
    <hyperlink ref="W1335" r:id="rId3246" xr:uid="{00000000-0004-0000-0500-0000AE0C0000}"/>
    <hyperlink ref="J1336" r:id="rId3247" location="gid=1460264289" xr:uid="{00000000-0004-0000-0500-0000AF0C0000}"/>
    <hyperlink ref="W1336" r:id="rId3248" xr:uid="{00000000-0004-0000-0500-0000B00C0000}"/>
    <hyperlink ref="J1337" r:id="rId3249" location="gid=1033238192" xr:uid="{00000000-0004-0000-0500-0000B10C0000}"/>
    <hyperlink ref="W1337" r:id="rId3250" xr:uid="{00000000-0004-0000-0500-0000B20C0000}"/>
    <hyperlink ref="J1338" r:id="rId3251" location="gid=1033238192" xr:uid="{00000000-0004-0000-0500-0000B30C0000}"/>
    <hyperlink ref="W1338" r:id="rId3252" xr:uid="{00000000-0004-0000-0500-0000B40C0000}"/>
    <hyperlink ref="J1339" r:id="rId3253" location="gid=1481340089" xr:uid="{00000000-0004-0000-0500-0000B50C0000}"/>
    <hyperlink ref="W1339" r:id="rId3254" xr:uid="{00000000-0004-0000-0500-0000B60C0000}"/>
    <hyperlink ref="J1340" r:id="rId3255" location="gid=1300745950" xr:uid="{00000000-0004-0000-0500-0000B70C0000}"/>
    <hyperlink ref="W1340" r:id="rId3256" xr:uid="{00000000-0004-0000-0500-0000B80C0000}"/>
    <hyperlink ref="J1341" r:id="rId3257" location="gid=989130246&amp;range=A:B" xr:uid="{00000000-0004-0000-0500-0000B90C0000}"/>
    <hyperlink ref="K1341" r:id="rId3258" xr:uid="{00000000-0004-0000-0500-0000BA0C0000}"/>
    <hyperlink ref="L1341" r:id="rId3259" xr:uid="{00000000-0004-0000-0500-0000BB0C0000}"/>
    <hyperlink ref="W1341" r:id="rId3260" xr:uid="{00000000-0004-0000-0500-0000BC0C0000}"/>
    <hyperlink ref="J1342" r:id="rId3261" location="gid=1670951307" xr:uid="{00000000-0004-0000-0500-0000BD0C0000}"/>
    <hyperlink ref="W1342" r:id="rId3262" xr:uid="{00000000-0004-0000-0500-0000BE0C0000}"/>
    <hyperlink ref="K1343" r:id="rId3263" location="slide=id.p1" xr:uid="{00000000-0004-0000-0500-0000BF0C0000}"/>
    <hyperlink ref="R1343" r:id="rId3264" location="gid=1727368483&amp;range=E:K" xr:uid="{00000000-0004-0000-0500-0000C00C0000}"/>
    <hyperlink ref="W1343" r:id="rId3265" xr:uid="{00000000-0004-0000-0500-0000C10C0000}"/>
    <hyperlink ref="J1344" r:id="rId3266" location="gid=484411972" xr:uid="{00000000-0004-0000-0500-0000C20C0000}"/>
    <hyperlink ref="W1344" r:id="rId3267" xr:uid="{00000000-0004-0000-0500-0000C30C0000}"/>
    <hyperlink ref="J1345" r:id="rId3268" location="gid=629079951" xr:uid="{00000000-0004-0000-0500-0000C40C0000}"/>
    <hyperlink ref="W1345" r:id="rId3269" xr:uid="{00000000-0004-0000-0500-0000C50C0000}"/>
    <hyperlink ref="K1346" r:id="rId3270" location="slide=id.p1" xr:uid="{00000000-0004-0000-0500-0000C60C0000}"/>
    <hyperlink ref="R1346" r:id="rId3271" location="gid=1727368483&amp;range=L:R" xr:uid="{00000000-0004-0000-0500-0000C70C0000}"/>
    <hyperlink ref="W1346" r:id="rId3272" xr:uid="{00000000-0004-0000-0500-0000C80C0000}"/>
    <hyperlink ref="J1347" r:id="rId3273" location="gid=0" xr:uid="{00000000-0004-0000-0500-0000C90C0000}"/>
    <hyperlink ref="W1347" r:id="rId3274" xr:uid="{00000000-0004-0000-0500-0000CA0C0000}"/>
    <hyperlink ref="J1348" r:id="rId3275" location="gid=0" xr:uid="{00000000-0004-0000-0500-0000CB0C0000}"/>
    <hyperlink ref="W1348" r:id="rId3276" xr:uid="{00000000-0004-0000-0500-0000CC0C0000}"/>
    <hyperlink ref="J1349" r:id="rId3277" location="gid=1608466921" xr:uid="{00000000-0004-0000-0500-0000CD0C0000}"/>
    <hyperlink ref="L1349" r:id="rId3278" xr:uid="{00000000-0004-0000-0500-0000CE0C0000}"/>
    <hyperlink ref="W1349" r:id="rId3279" xr:uid="{00000000-0004-0000-0500-0000CF0C0000}"/>
    <hyperlink ref="J1350" r:id="rId3280" location="gid=1608466921" xr:uid="{00000000-0004-0000-0500-0000D00C0000}"/>
    <hyperlink ref="W1350" r:id="rId3281" xr:uid="{00000000-0004-0000-0500-0000D10C0000}"/>
    <hyperlink ref="J1351" r:id="rId3282" location="gid=1463714887" xr:uid="{00000000-0004-0000-0500-0000D20C0000}"/>
    <hyperlink ref="W1351" r:id="rId3283" xr:uid="{00000000-0004-0000-0500-0000D30C0000}"/>
    <hyperlink ref="J1352" r:id="rId3284" location="gid=1463714887" xr:uid="{00000000-0004-0000-0500-0000D40C0000}"/>
    <hyperlink ref="W1352" r:id="rId3285" xr:uid="{00000000-0004-0000-0500-0000D50C0000}"/>
    <hyperlink ref="J1353" r:id="rId3286" location="gid=1463714887" xr:uid="{00000000-0004-0000-0500-0000D60C0000}"/>
    <hyperlink ref="W1353" r:id="rId3287" xr:uid="{00000000-0004-0000-0500-0000D70C0000}"/>
    <hyperlink ref="J1354" r:id="rId3288" location="gid=0&amp;range=C1" xr:uid="{00000000-0004-0000-0500-0000D80C0000}"/>
    <hyperlink ref="L1354" r:id="rId3289" xr:uid="{00000000-0004-0000-0500-0000D90C0000}"/>
    <hyperlink ref="W1354" r:id="rId3290" xr:uid="{00000000-0004-0000-0500-0000DA0C0000}"/>
    <hyperlink ref="J1355" r:id="rId3291" location="gid=0&amp;range=C1" xr:uid="{00000000-0004-0000-0500-0000DB0C0000}"/>
    <hyperlink ref="W1355" r:id="rId3292" xr:uid="{00000000-0004-0000-0500-0000DC0C0000}"/>
    <hyperlink ref="J1356" r:id="rId3293" location="gid=0&amp;range=C1" xr:uid="{00000000-0004-0000-0500-0000DD0C0000}"/>
    <hyperlink ref="L1356" r:id="rId3294" xr:uid="{00000000-0004-0000-0500-0000DE0C0000}"/>
    <hyperlink ref="W1356" r:id="rId3295" xr:uid="{00000000-0004-0000-0500-0000DF0C0000}"/>
    <hyperlink ref="J1357" r:id="rId3296" location="gid=0&amp;range=C1" xr:uid="{00000000-0004-0000-0500-0000E00C0000}"/>
    <hyperlink ref="W1357" r:id="rId3297" xr:uid="{00000000-0004-0000-0500-0000E10C0000}"/>
    <hyperlink ref="J1358" r:id="rId3298" location="gid=0&amp;range=B1" xr:uid="{00000000-0004-0000-0500-0000E20C0000}"/>
    <hyperlink ref="L1358" r:id="rId3299" xr:uid="{00000000-0004-0000-0500-0000E30C0000}"/>
    <hyperlink ref="W1358" r:id="rId3300" xr:uid="{00000000-0004-0000-0500-0000E40C0000}"/>
    <hyperlink ref="J1359" r:id="rId3301" location="gid=0&amp;range=B1" xr:uid="{00000000-0004-0000-0500-0000E50C0000}"/>
    <hyperlink ref="L1359" r:id="rId3302" xr:uid="{00000000-0004-0000-0500-0000E60C0000}"/>
    <hyperlink ref="W1359" r:id="rId3303" xr:uid="{00000000-0004-0000-0500-0000E70C0000}"/>
    <hyperlink ref="J1360" r:id="rId3304" location="gid=0&amp;range=B1" xr:uid="{00000000-0004-0000-0500-0000E80C0000}"/>
    <hyperlink ref="L1360" r:id="rId3305" xr:uid="{00000000-0004-0000-0500-0000E90C0000}"/>
    <hyperlink ref="W1360" r:id="rId3306" xr:uid="{00000000-0004-0000-0500-0000EA0C0000}"/>
    <hyperlink ref="J1361" r:id="rId3307" location="gid=477276523" xr:uid="{00000000-0004-0000-0500-0000EB0C0000}"/>
    <hyperlink ref="W1361" r:id="rId3308" xr:uid="{00000000-0004-0000-0500-0000EC0C0000}"/>
    <hyperlink ref="J1362" r:id="rId3309" location="gid=477276523" xr:uid="{00000000-0004-0000-0500-0000ED0C0000}"/>
    <hyperlink ref="O1362" r:id="rId3310" xr:uid="{00000000-0004-0000-0500-0000EE0C0000}"/>
    <hyperlink ref="W1362" r:id="rId3311" xr:uid="{00000000-0004-0000-0500-0000EF0C0000}"/>
    <hyperlink ref="J1363" r:id="rId3312" location="gid=477276523" xr:uid="{00000000-0004-0000-0500-0000F00C0000}"/>
    <hyperlink ref="W1363" r:id="rId3313" xr:uid="{00000000-0004-0000-0500-0000F10C0000}"/>
    <hyperlink ref="J1364" r:id="rId3314" location="gid=969927828" xr:uid="{00000000-0004-0000-0500-0000F20C0000}"/>
    <hyperlink ref="L1364" r:id="rId3315" xr:uid="{00000000-0004-0000-0500-0000F30C0000}"/>
    <hyperlink ref="W1364" r:id="rId3316" xr:uid="{00000000-0004-0000-0500-0000F40C0000}"/>
    <hyperlink ref="J1365" r:id="rId3317" location="gid=0" xr:uid="{00000000-0004-0000-0500-0000F50C0000}"/>
    <hyperlink ref="L1365" r:id="rId3318" xr:uid="{00000000-0004-0000-0500-0000F60C0000}"/>
    <hyperlink ref="M1365" r:id="rId3319" xr:uid="{00000000-0004-0000-0500-0000F70C0000}"/>
    <hyperlink ref="W1365" r:id="rId3320" xr:uid="{00000000-0004-0000-0500-0000F80C0000}"/>
    <hyperlink ref="J1366" r:id="rId3321" location="gid=0" xr:uid="{00000000-0004-0000-0500-0000F90C0000}"/>
    <hyperlink ref="W1366" r:id="rId3322" xr:uid="{00000000-0004-0000-0500-0000FA0C0000}"/>
    <hyperlink ref="J1367" r:id="rId3323" location="gid=0" xr:uid="{00000000-0004-0000-0500-0000FB0C0000}"/>
    <hyperlink ref="W1367" r:id="rId3324" xr:uid="{00000000-0004-0000-0500-0000FC0C0000}"/>
    <hyperlink ref="J1368" r:id="rId3325" location="gid=140450245" xr:uid="{00000000-0004-0000-0500-0000FD0C0000}"/>
    <hyperlink ref="O1368" r:id="rId3326" xr:uid="{00000000-0004-0000-0500-0000FE0C0000}"/>
    <hyperlink ref="W1368" r:id="rId3327" xr:uid="{00000000-0004-0000-0500-0000FF0C0000}"/>
    <hyperlink ref="J1369" r:id="rId3328" location="gid=140450245" xr:uid="{00000000-0004-0000-0500-0000000D0000}"/>
    <hyperlink ref="W1369" r:id="rId3329" xr:uid="{00000000-0004-0000-0500-0000010D0000}"/>
    <hyperlink ref="J1370" r:id="rId3330" location="gid=140450245" xr:uid="{00000000-0004-0000-0500-0000020D0000}"/>
    <hyperlink ref="W1370" r:id="rId3331" xr:uid="{00000000-0004-0000-0500-0000030D0000}"/>
    <hyperlink ref="J1371" r:id="rId3332" location="gid=1593232131&amp;range=A1" xr:uid="{00000000-0004-0000-0500-0000040D0000}"/>
    <hyperlink ref="W1371" r:id="rId3333" xr:uid="{00000000-0004-0000-0500-0000050D0000}"/>
    <hyperlink ref="J1372" r:id="rId3334" location="gid=1593232131&amp;range=A1" xr:uid="{00000000-0004-0000-0500-0000060D0000}"/>
    <hyperlink ref="W1372" r:id="rId3335" xr:uid="{00000000-0004-0000-0500-0000070D0000}"/>
    <hyperlink ref="J1373" r:id="rId3336" location="gid=1593232131&amp;range=A1" xr:uid="{00000000-0004-0000-0500-0000080D0000}"/>
    <hyperlink ref="W1373" r:id="rId3337" xr:uid="{00000000-0004-0000-0500-0000090D0000}"/>
    <hyperlink ref="J1374" r:id="rId3338" location="gid=1593232131&amp;range=A1" xr:uid="{00000000-0004-0000-0500-00000A0D0000}"/>
    <hyperlink ref="W1374" r:id="rId3339" xr:uid="{00000000-0004-0000-0500-00000B0D0000}"/>
    <hyperlink ref="J1375" r:id="rId3340" location="gid=0" xr:uid="{00000000-0004-0000-0500-00000C0D0000}"/>
    <hyperlink ref="L1375" r:id="rId3341" xr:uid="{00000000-0004-0000-0500-00000D0D0000}"/>
    <hyperlink ref="W1375" r:id="rId3342" xr:uid="{00000000-0004-0000-0500-00000E0D0000}"/>
    <hyperlink ref="J1376" r:id="rId3343" location="gid=0" xr:uid="{00000000-0004-0000-0500-00000F0D0000}"/>
    <hyperlink ref="W1376" r:id="rId3344" xr:uid="{00000000-0004-0000-0500-0000100D0000}"/>
    <hyperlink ref="J1377" r:id="rId3345" location="gid=0" xr:uid="{00000000-0004-0000-0500-0000110D0000}"/>
    <hyperlink ref="W1377" r:id="rId3346" xr:uid="{00000000-0004-0000-0500-0000120D0000}"/>
    <hyperlink ref="J1378" r:id="rId3347" location="gid=887217737" xr:uid="{00000000-0004-0000-0500-0000130D0000}"/>
    <hyperlink ref="W1378" r:id="rId3348" xr:uid="{00000000-0004-0000-0500-0000140D0000}"/>
    <hyperlink ref="J1379" r:id="rId3349" location="gid=887217737" xr:uid="{00000000-0004-0000-0500-0000150D0000}"/>
    <hyperlink ref="W1379" r:id="rId3350" xr:uid="{00000000-0004-0000-0500-0000160D0000}"/>
    <hyperlink ref="J1380" r:id="rId3351" location="gid=1877503813" xr:uid="{00000000-0004-0000-0500-0000170D0000}"/>
    <hyperlink ref="W1380" r:id="rId3352" xr:uid="{00000000-0004-0000-0500-0000180D0000}"/>
    <hyperlink ref="J1381" r:id="rId3353" location="gid=0" xr:uid="{00000000-0004-0000-0500-0000190D0000}"/>
    <hyperlink ref="L1381" r:id="rId3354" xr:uid="{00000000-0004-0000-0500-00001A0D0000}"/>
    <hyperlink ref="W1381" r:id="rId3355" xr:uid="{00000000-0004-0000-0500-00001B0D0000}"/>
    <hyperlink ref="K1382" r:id="rId3356" location="slide=id.p6" xr:uid="{00000000-0004-0000-0500-00001C0D0000}"/>
    <hyperlink ref="Q1382" r:id="rId3357" location="gid=2039697718&amp;range=1:15" xr:uid="{00000000-0004-0000-0500-00001D0D0000}"/>
    <hyperlink ref="R1382" r:id="rId3358" location="gid=2039697718&amp;range=1:15" xr:uid="{00000000-0004-0000-0500-00001E0D0000}"/>
    <hyperlink ref="S1382" r:id="rId3359" location="gid=2039697718&amp;range=1:15" xr:uid="{00000000-0004-0000-0500-00001F0D0000}"/>
    <hyperlink ref="T1382" r:id="rId3360" location="gid=2039697718&amp;range=1:15" xr:uid="{00000000-0004-0000-0500-0000200D0000}"/>
    <hyperlink ref="W1382" r:id="rId3361" xr:uid="{00000000-0004-0000-0500-0000210D0000}"/>
    <hyperlink ref="K1383" r:id="rId3362" location="slide=id.p12" xr:uid="{00000000-0004-0000-0500-0000220D0000}"/>
    <hyperlink ref="Q1383" r:id="rId3363" location="gid=2039697718&amp;range=1:15" xr:uid="{00000000-0004-0000-0500-0000230D0000}"/>
    <hyperlink ref="R1383" r:id="rId3364" location="gid=2039697718&amp;range=1:15" xr:uid="{00000000-0004-0000-0500-0000240D0000}"/>
    <hyperlink ref="S1383" r:id="rId3365" location="gid=2039697718&amp;range=1:15" xr:uid="{00000000-0004-0000-0500-0000250D0000}"/>
    <hyperlink ref="T1383" r:id="rId3366" location="gid=2039697718&amp;range=1:15" xr:uid="{00000000-0004-0000-0500-0000260D0000}"/>
    <hyperlink ref="W1383" r:id="rId3367" xr:uid="{00000000-0004-0000-0500-0000270D0000}"/>
    <hyperlink ref="J1384" r:id="rId3368" location="gid=1137451622" xr:uid="{00000000-0004-0000-0500-0000280D0000}"/>
    <hyperlink ref="W1384" r:id="rId3369" xr:uid="{00000000-0004-0000-0500-0000290D0000}"/>
    <hyperlink ref="J1385" r:id="rId3370" location="gid=1665461299" xr:uid="{00000000-0004-0000-0500-00002A0D0000}"/>
    <hyperlink ref="W1385" r:id="rId3371" xr:uid="{00000000-0004-0000-0500-00002B0D0000}"/>
    <hyperlink ref="J1386" r:id="rId3372" location="gid=1665461299" xr:uid="{00000000-0004-0000-0500-00002C0D0000}"/>
    <hyperlink ref="W1386" r:id="rId3373" xr:uid="{00000000-0004-0000-0500-00002D0D0000}"/>
    <hyperlink ref="J1387" r:id="rId3374" location="gid=1579647152" xr:uid="{00000000-0004-0000-0500-00002E0D0000}"/>
    <hyperlink ref="J1388" r:id="rId3375" location="gid=1579647152" xr:uid="{00000000-0004-0000-0500-00002F0D0000}"/>
    <hyperlink ref="W1388" r:id="rId3376" xr:uid="{00000000-0004-0000-0500-0000300D0000}"/>
    <hyperlink ref="J1389" r:id="rId3377" location="gid=1579647152" xr:uid="{00000000-0004-0000-0500-0000310D0000}"/>
    <hyperlink ref="W1389" r:id="rId3378" xr:uid="{00000000-0004-0000-0500-0000320D0000}"/>
    <hyperlink ref="J1390" r:id="rId3379" location="gid=1579647152" xr:uid="{00000000-0004-0000-0500-0000330D0000}"/>
    <hyperlink ref="J1391" r:id="rId3380" location="gid=1579647152" xr:uid="{00000000-0004-0000-0500-0000340D0000}"/>
    <hyperlink ref="W1391" r:id="rId3381" xr:uid="{00000000-0004-0000-0500-0000350D0000}"/>
    <hyperlink ref="J1392" r:id="rId3382" location="gid=1579647152" xr:uid="{00000000-0004-0000-0500-0000360D0000}"/>
    <hyperlink ref="W1392" r:id="rId3383" xr:uid="{00000000-0004-0000-0500-0000370D0000}"/>
    <hyperlink ref="J1393" r:id="rId3384" location="gid=1579647152" xr:uid="{00000000-0004-0000-0500-0000380D0000}"/>
    <hyperlink ref="W1393" r:id="rId3385" xr:uid="{00000000-0004-0000-0500-0000390D0000}"/>
    <hyperlink ref="J1394" r:id="rId3386" location="gid=67427&amp;range=A:A" xr:uid="{00000000-0004-0000-0500-00003A0D0000}"/>
    <hyperlink ref="W1394" r:id="rId3387" xr:uid="{00000000-0004-0000-0500-00003B0D0000}"/>
    <hyperlink ref="J1395" r:id="rId3388" location="gid=1513785312&amp;range=B:B" xr:uid="{00000000-0004-0000-0500-00003C0D0000}"/>
    <hyperlink ref="W1395" r:id="rId3389" xr:uid="{00000000-0004-0000-0500-00003D0D0000}"/>
    <hyperlink ref="J1396" r:id="rId3390" location="gid=67427&amp;range=A:A" xr:uid="{00000000-0004-0000-0500-00003E0D0000}"/>
    <hyperlink ref="W1396" r:id="rId3391" xr:uid="{00000000-0004-0000-0500-00003F0D0000}"/>
    <hyperlink ref="J1397" r:id="rId3392" location="gid=1513785312&amp;range=B:B" xr:uid="{00000000-0004-0000-0500-0000400D0000}"/>
    <hyperlink ref="W1397" r:id="rId3393" xr:uid="{00000000-0004-0000-0500-0000410D0000}"/>
    <hyperlink ref="J1398" r:id="rId3394" location="gid=67427&amp;range=A:A" xr:uid="{00000000-0004-0000-0500-0000420D0000}"/>
    <hyperlink ref="W1398" r:id="rId3395" xr:uid="{00000000-0004-0000-0500-0000430D0000}"/>
    <hyperlink ref="J1399" r:id="rId3396" location="gid=0&amp;range=A:A" xr:uid="{00000000-0004-0000-0500-0000440D0000}"/>
    <hyperlink ref="W1399" r:id="rId3397" xr:uid="{00000000-0004-0000-0500-0000450D0000}"/>
    <hyperlink ref="J1400" r:id="rId3398" location="gid=67427&amp;range=A:A" xr:uid="{00000000-0004-0000-0500-0000460D0000}"/>
    <hyperlink ref="W1400" r:id="rId3399" xr:uid="{00000000-0004-0000-0500-0000470D0000}"/>
    <hyperlink ref="J1401" r:id="rId3400" location="gid=0&amp;range=A:A" xr:uid="{00000000-0004-0000-0500-0000480D0000}"/>
    <hyperlink ref="W1401" r:id="rId3401" xr:uid="{00000000-0004-0000-0500-0000490D0000}"/>
    <hyperlink ref="J1402" r:id="rId3402" location="gid=0&amp;range=A:A" xr:uid="{00000000-0004-0000-0500-00004A0D0000}"/>
    <hyperlink ref="W1402" r:id="rId3403" xr:uid="{00000000-0004-0000-0500-00004B0D0000}"/>
    <hyperlink ref="J1403" r:id="rId3404" location="gid=0&amp;range=A:A" xr:uid="{00000000-0004-0000-0500-00004C0D0000}"/>
    <hyperlink ref="W1403" r:id="rId3405" xr:uid="{00000000-0004-0000-0500-00004D0D0000}"/>
    <hyperlink ref="J1404" r:id="rId3406" location="gid=1513785312&amp;range=B:B" xr:uid="{00000000-0004-0000-0500-00004E0D0000}"/>
    <hyperlink ref="W1404" r:id="rId3407" xr:uid="{00000000-0004-0000-0500-00004F0D0000}"/>
    <hyperlink ref="J1405" r:id="rId3408" location="gid=1513785312&amp;range=B:B" xr:uid="{00000000-0004-0000-0500-0000500D0000}"/>
    <hyperlink ref="W1405" r:id="rId3409" xr:uid="{00000000-0004-0000-0500-0000510D0000}"/>
    <hyperlink ref="J1406" r:id="rId3410" location="gid=1513785312&amp;range=B:B" xr:uid="{00000000-0004-0000-0500-0000520D0000}"/>
    <hyperlink ref="W1406" r:id="rId3411" xr:uid="{00000000-0004-0000-0500-0000530D0000}"/>
    <hyperlink ref="J1407" r:id="rId3412" location="gid=0&amp;range=A:A" xr:uid="{00000000-0004-0000-0500-0000540D0000}"/>
    <hyperlink ref="W1407" r:id="rId3413" xr:uid="{00000000-0004-0000-0500-0000550D0000}"/>
    <hyperlink ref="J1408" r:id="rId3414" location="gid=1560921495&amp;range=A:A" xr:uid="{00000000-0004-0000-0500-0000560D0000}"/>
    <hyperlink ref="W1408" r:id="rId3415" xr:uid="{00000000-0004-0000-0500-0000570D0000}"/>
    <hyperlink ref="J1409" r:id="rId3416" location="gid=1560921495&amp;range=A:A" xr:uid="{00000000-0004-0000-0500-0000580D0000}"/>
    <hyperlink ref="W1409" r:id="rId3417" xr:uid="{00000000-0004-0000-0500-0000590D0000}"/>
    <hyperlink ref="J1410" r:id="rId3418" location="gid=1560921495&amp;range=A:A" xr:uid="{00000000-0004-0000-0500-00005A0D0000}"/>
    <hyperlink ref="W1410" r:id="rId3419" xr:uid="{00000000-0004-0000-0500-00005B0D0000}"/>
    <hyperlink ref="J1411" r:id="rId3420" location="gid=826533442&amp;range=B2:B23" xr:uid="{00000000-0004-0000-0500-00005C0D0000}"/>
    <hyperlink ref="J1412" r:id="rId3421" location="gid=826533442&amp;range=B2:B23" xr:uid="{00000000-0004-0000-0500-00005D0D0000}"/>
    <hyperlink ref="W1412" r:id="rId3422" xr:uid="{00000000-0004-0000-0500-00005E0D0000}"/>
    <hyperlink ref="J1413" r:id="rId3423" xr:uid="{00000000-0004-0000-0500-00005F0D0000}"/>
    <hyperlink ref="W1413" r:id="rId3424" xr:uid="{00000000-0004-0000-0500-0000600D0000}"/>
    <hyperlink ref="J1414" r:id="rId3425" xr:uid="{00000000-0004-0000-0500-0000610D0000}"/>
    <hyperlink ref="L1414" r:id="rId3426" xr:uid="{00000000-0004-0000-0500-0000620D0000}"/>
    <hyperlink ref="W1414" r:id="rId3427" xr:uid="{00000000-0004-0000-0500-0000630D0000}"/>
    <hyperlink ref="J1415" r:id="rId3428" xr:uid="{00000000-0004-0000-0500-0000640D0000}"/>
    <hyperlink ref="W1415" r:id="rId3429" xr:uid="{00000000-0004-0000-0500-0000650D0000}"/>
    <hyperlink ref="J1416" r:id="rId3430" xr:uid="{00000000-0004-0000-0500-0000660D0000}"/>
    <hyperlink ref="W1416" r:id="rId3431" xr:uid="{00000000-0004-0000-0500-0000670D0000}"/>
    <hyperlink ref="J1417" r:id="rId3432" location="gid=264214317" xr:uid="{00000000-0004-0000-0500-0000680D0000}"/>
    <hyperlink ref="K1417" r:id="rId3433" location="gid=264214317" xr:uid="{00000000-0004-0000-0500-0000690D0000}"/>
    <hyperlink ref="L1417" r:id="rId3434" location="gid=264214317" xr:uid="{00000000-0004-0000-0500-00006A0D0000}"/>
    <hyperlink ref="W1417" r:id="rId3435" xr:uid="{00000000-0004-0000-0500-00006B0D0000}"/>
    <hyperlink ref="J1418" r:id="rId3436" location="gid=264214317" xr:uid="{00000000-0004-0000-0500-00006C0D0000}"/>
    <hyperlink ref="K1418" r:id="rId3437" location="gid=264214317" xr:uid="{00000000-0004-0000-0500-00006D0D0000}"/>
    <hyperlink ref="L1418" r:id="rId3438" location="gid=264214317" xr:uid="{00000000-0004-0000-0500-00006E0D0000}"/>
    <hyperlink ref="W1418" r:id="rId3439" xr:uid="{00000000-0004-0000-0500-00006F0D0000}"/>
    <hyperlink ref="J1419" r:id="rId3440" location="gid=1033238192" xr:uid="{00000000-0004-0000-0500-0000700D0000}"/>
    <hyperlink ref="J1420" r:id="rId3441" location="gid=1033238192" xr:uid="{00000000-0004-0000-0500-0000710D0000}"/>
    <hyperlink ref="W1420" r:id="rId3442" xr:uid="{00000000-0004-0000-0500-0000720D0000}"/>
    <hyperlink ref="J1421" r:id="rId3443" location="gid=0" xr:uid="{00000000-0004-0000-0500-0000730D0000}"/>
    <hyperlink ref="W1421" r:id="rId3444" xr:uid="{00000000-0004-0000-0500-0000740D0000}"/>
    <hyperlink ref="J1422" r:id="rId3445" location="gid=0" xr:uid="{00000000-0004-0000-0500-0000750D0000}"/>
    <hyperlink ref="W1422" r:id="rId3446" xr:uid="{00000000-0004-0000-0500-0000760D0000}"/>
    <hyperlink ref="J1423" r:id="rId3447" location="gid=1460264289" xr:uid="{00000000-0004-0000-0500-0000770D0000}"/>
    <hyperlink ref="W1423" r:id="rId3448" xr:uid="{00000000-0004-0000-0500-0000780D0000}"/>
    <hyperlink ref="J1424" r:id="rId3449" location="gid=1460264289" xr:uid="{00000000-0004-0000-0500-0000790D0000}"/>
    <hyperlink ref="W1424" r:id="rId3450" xr:uid="{00000000-0004-0000-0500-00007A0D0000}"/>
    <hyperlink ref="J1425" r:id="rId3451" location="gid=1460264289" xr:uid="{00000000-0004-0000-0500-00007B0D0000}"/>
    <hyperlink ref="W1425" r:id="rId3452" xr:uid="{00000000-0004-0000-0500-00007C0D0000}"/>
    <hyperlink ref="J1426" r:id="rId3453" location="gid=989130246&amp;range=A:B" xr:uid="{00000000-0004-0000-0500-00007D0D0000}"/>
    <hyperlink ref="W1426" r:id="rId3454" xr:uid="{00000000-0004-0000-0500-00007E0D0000}"/>
    <hyperlink ref="J1427" r:id="rId3455" location="gid=1773673233" xr:uid="{00000000-0004-0000-0500-00007F0D0000}"/>
    <hyperlink ref="J1428" r:id="rId3456" location="gid=1773673233" xr:uid="{00000000-0004-0000-0500-0000800D0000}"/>
    <hyperlink ref="J1429" r:id="rId3457" location="gid=1481340089" xr:uid="{00000000-0004-0000-0500-0000810D0000}"/>
    <hyperlink ref="W1429" r:id="rId3458" xr:uid="{00000000-0004-0000-0500-0000820D0000}"/>
    <hyperlink ref="J1430" r:id="rId3459" location="gid=1823192906" xr:uid="{00000000-0004-0000-0500-0000830D0000}"/>
    <hyperlink ref="J1431" r:id="rId3460" location="gid=1481340089" xr:uid="{00000000-0004-0000-0500-0000840D0000}"/>
    <hyperlink ref="K1432" r:id="rId3461" location="slide=id.gf2148db8b6_1_608" xr:uid="{00000000-0004-0000-0500-0000850D0000}"/>
    <hyperlink ref="Q1432" r:id="rId3462" location="gid=676263406&amp;range=1:18" xr:uid="{00000000-0004-0000-0500-0000860D0000}"/>
    <hyperlink ref="R1432" r:id="rId3463" location="gid=676263406&amp;range=1:18" xr:uid="{00000000-0004-0000-0500-0000870D0000}"/>
    <hyperlink ref="S1432" r:id="rId3464" location="gid=676263406&amp;range=1:18" xr:uid="{00000000-0004-0000-0500-0000880D0000}"/>
    <hyperlink ref="T1432" r:id="rId3465" location="gid=676263406&amp;range=1:18" xr:uid="{00000000-0004-0000-0500-0000890D0000}"/>
    <hyperlink ref="W1432" r:id="rId3466" xr:uid="{00000000-0004-0000-0500-00008A0D0000}"/>
    <hyperlink ref="J1433" r:id="rId3467" location="gid=0" xr:uid="{00000000-0004-0000-0500-00008B0D0000}"/>
    <hyperlink ref="W1433" r:id="rId3468" xr:uid="{00000000-0004-0000-0500-00008C0D0000}"/>
    <hyperlink ref="J1434" r:id="rId3469" location="gid=0" xr:uid="{00000000-0004-0000-0500-00008D0D0000}"/>
    <hyperlink ref="W1434" r:id="rId3470" xr:uid="{00000000-0004-0000-0500-00008E0D0000}"/>
    <hyperlink ref="W1435" r:id="rId3471" xr:uid="{00000000-0004-0000-0500-00008F0D0000}"/>
    <hyperlink ref="X1435" r:id="rId3472" xr:uid="{00000000-0004-0000-0500-0000900D0000}"/>
    <hyperlink ref="W1436" r:id="rId3473" xr:uid="{00000000-0004-0000-0500-0000910D0000}"/>
    <hyperlink ref="X1436" r:id="rId3474" xr:uid="{00000000-0004-0000-0500-0000920D0000}"/>
    <hyperlink ref="W1437" r:id="rId3475" xr:uid="{00000000-0004-0000-0500-0000930D0000}"/>
    <hyperlink ref="X1437" r:id="rId3476" xr:uid="{00000000-0004-0000-0500-0000940D0000}"/>
    <hyperlink ref="W1438" r:id="rId3477" xr:uid="{00000000-0004-0000-0500-0000950D0000}"/>
    <hyperlink ref="X1438" r:id="rId3478" xr:uid="{00000000-0004-0000-0500-0000960D0000}"/>
    <hyperlink ref="W1439" r:id="rId3479" xr:uid="{00000000-0004-0000-0500-0000970D0000}"/>
    <hyperlink ref="X1439" r:id="rId3480" xr:uid="{00000000-0004-0000-0500-0000980D0000}"/>
    <hyperlink ref="W1440" r:id="rId3481" xr:uid="{00000000-0004-0000-0500-0000990D0000}"/>
    <hyperlink ref="X1440" r:id="rId3482" xr:uid="{00000000-0004-0000-0500-00009A0D0000}"/>
    <hyperlink ref="W1441" r:id="rId3483" xr:uid="{00000000-0004-0000-0500-00009B0D0000}"/>
    <hyperlink ref="X1441" r:id="rId3484" xr:uid="{00000000-0004-0000-0500-00009C0D0000}"/>
    <hyperlink ref="W1442" r:id="rId3485" xr:uid="{00000000-0004-0000-0500-00009D0D0000}"/>
    <hyperlink ref="X1442" r:id="rId3486" xr:uid="{00000000-0004-0000-0500-00009E0D0000}"/>
    <hyperlink ref="W1443" r:id="rId3487" xr:uid="{00000000-0004-0000-0500-00009F0D0000}"/>
    <hyperlink ref="X1443" r:id="rId3488" xr:uid="{00000000-0004-0000-0500-0000A00D0000}"/>
    <hyperlink ref="W1444" r:id="rId3489" xr:uid="{00000000-0004-0000-0500-0000A10D0000}"/>
    <hyperlink ref="X1444" r:id="rId3490" xr:uid="{00000000-0004-0000-0500-0000A20D0000}"/>
    <hyperlink ref="W1445" r:id="rId3491" xr:uid="{00000000-0004-0000-0500-0000A30D0000}"/>
    <hyperlink ref="X1445" r:id="rId3492" xr:uid="{00000000-0004-0000-0500-0000A40D0000}"/>
    <hyperlink ref="W1446" r:id="rId3493" xr:uid="{00000000-0004-0000-0500-0000A50D0000}"/>
    <hyperlink ref="X1446" r:id="rId3494" xr:uid="{00000000-0004-0000-0500-0000A60D0000}"/>
    <hyperlink ref="W1447" r:id="rId3495" xr:uid="{00000000-0004-0000-0500-0000A70D0000}"/>
    <hyperlink ref="X1447" r:id="rId3496" xr:uid="{00000000-0004-0000-0500-0000A80D0000}"/>
    <hyperlink ref="J1448" r:id="rId3497" location="gid=0" xr:uid="{00000000-0004-0000-0500-0000A90D0000}"/>
    <hyperlink ref="O1448" r:id="rId3498" xr:uid="{00000000-0004-0000-0500-0000AA0D0000}"/>
    <hyperlink ref="W1448" r:id="rId3499" xr:uid="{00000000-0004-0000-0500-0000AB0D0000}"/>
    <hyperlink ref="J1449" r:id="rId3500" location="gid=0" xr:uid="{00000000-0004-0000-0500-0000AC0D0000}"/>
    <hyperlink ref="L1449" r:id="rId3501" xr:uid="{00000000-0004-0000-0500-0000AD0D0000}"/>
    <hyperlink ref="W1449" r:id="rId3502" xr:uid="{00000000-0004-0000-0500-0000AE0D0000}"/>
    <hyperlink ref="J1450" r:id="rId3503" location="gid=0" xr:uid="{00000000-0004-0000-0500-0000AF0D0000}"/>
    <hyperlink ref="L1450" r:id="rId3504" xr:uid="{00000000-0004-0000-0500-0000B00D0000}"/>
    <hyperlink ref="W1450" r:id="rId3505" xr:uid="{00000000-0004-0000-0500-0000B10D0000}"/>
    <hyperlink ref="J1451" r:id="rId3506" location="gid=0" xr:uid="{00000000-0004-0000-0500-0000B20D0000}"/>
    <hyperlink ref="L1451" r:id="rId3507" xr:uid="{00000000-0004-0000-0500-0000B30D0000}"/>
    <hyperlink ref="W1451" r:id="rId3508" xr:uid="{00000000-0004-0000-0500-0000B40D0000}"/>
    <hyperlink ref="J1452" r:id="rId3509" location="gid=0" xr:uid="{00000000-0004-0000-0500-0000B50D0000}"/>
    <hyperlink ref="L1452" r:id="rId3510" xr:uid="{00000000-0004-0000-0500-0000B60D0000}"/>
    <hyperlink ref="W1452" r:id="rId3511" xr:uid="{00000000-0004-0000-0500-0000B70D0000}"/>
    <hyperlink ref="J1453" r:id="rId3512" xr:uid="{00000000-0004-0000-0500-0000B80D0000}"/>
    <hyperlink ref="L1453" r:id="rId3513" xr:uid="{00000000-0004-0000-0500-0000B90D0000}"/>
    <hyperlink ref="W1453" r:id="rId3514" xr:uid="{00000000-0004-0000-0500-0000BA0D0000}"/>
    <hyperlink ref="J1454" r:id="rId3515" location="gid=68139129" xr:uid="{00000000-0004-0000-0500-0000BB0D0000}"/>
    <hyperlink ref="W1454" r:id="rId3516" xr:uid="{00000000-0004-0000-0500-0000BC0D0000}"/>
    <hyperlink ref="J1455" r:id="rId3517" location="gid=68139129" xr:uid="{00000000-0004-0000-0500-0000BD0D0000}"/>
    <hyperlink ref="W1455" r:id="rId3518" xr:uid="{00000000-0004-0000-0500-0000BE0D0000}"/>
    <hyperlink ref="J1456" r:id="rId3519" location="gid=2146481338" xr:uid="{00000000-0004-0000-0500-0000BF0D0000}"/>
    <hyperlink ref="W1456" r:id="rId3520" xr:uid="{00000000-0004-0000-0500-0000C00D0000}"/>
    <hyperlink ref="J1457" r:id="rId3521" xr:uid="{00000000-0004-0000-0500-0000C10D0000}"/>
    <hyperlink ref="W1457" r:id="rId3522" xr:uid="{00000000-0004-0000-0500-0000C20D0000}"/>
    <hyperlink ref="J1458" r:id="rId3523" xr:uid="{00000000-0004-0000-0500-0000C30D0000}"/>
    <hyperlink ref="L1458" r:id="rId3524" xr:uid="{00000000-0004-0000-0500-0000C40D0000}"/>
    <hyperlink ref="W1458" r:id="rId3525" xr:uid="{00000000-0004-0000-0500-0000C50D0000}"/>
    <hyperlink ref="J1459" r:id="rId3526" location="gid=0" xr:uid="{00000000-0004-0000-0500-0000C60D0000}"/>
    <hyperlink ref="L1459" r:id="rId3527" xr:uid="{00000000-0004-0000-0500-0000C70D0000}"/>
    <hyperlink ref="O1459" r:id="rId3528" xr:uid="{00000000-0004-0000-0500-0000C80D0000}"/>
    <hyperlink ref="W1459" r:id="rId3529" xr:uid="{00000000-0004-0000-0500-0000C90D0000}"/>
    <hyperlink ref="J1460" r:id="rId3530" location="gid=1462290969" xr:uid="{00000000-0004-0000-0500-0000CA0D0000}"/>
    <hyperlink ref="O1460" r:id="rId3531" xr:uid="{00000000-0004-0000-0500-0000CB0D0000}"/>
    <hyperlink ref="W1460" r:id="rId3532" xr:uid="{00000000-0004-0000-0500-0000CC0D0000}"/>
    <hyperlink ref="J1461" r:id="rId3533" location="gid=1462290969" xr:uid="{00000000-0004-0000-0500-0000CD0D0000}"/>
    <hyperlink ref="L1461" r:id="rId3534" xr:uid="{00000000-0004-0000-0500-0000CE0D0000}"/>
    <hyperlink ref="W1461" r:id="rId3535" xr:uid="{00000000-0004-0000-0500-0000CF0D0000}"/>
    <hyperlink ref="J1462" r:id="rId3536" location="gid=1649206201" xr:uid="{00000000-0004-0000-0500-0000D00D0000}"/>
    <hyperlink ref="W1462" r:id="rId3537" xr:uid="{00000000-0004-0000-0500-0000D10D0000}"/>
    <hyperlink ref="J1463" r:id="rId3538" location="gid=1281614813" xr:uid="{00000000-0004-0000-0500-0000D20D0000}"/>
    <hyperlink ref="W1463" r:id="rId3539" xr:uid="{00000000-0004-0000-0500-0000D30D0000}"/>
    <hyperlink ref="J1464" r:id="rId3540" location="gid=1718452851" xr:uid="{00000000-0004-0000-0500-0000D40D0000}"/>
    <hyperlink ref="W1464" r:id="rId3541" xr:uid="{00000000-0004-0000-0500-0000D50D0000}"/>
    <hyperlink ref="J1465" r:id="rId3542" location="gid=505211701" xr:uid="{00000000-0004-0000-0500-0000D60D0000}"/>
    <hyperlink ref="J1466" r:id="rId3543" xr:uid="{00000000-0004-0000-0500-0000D70D0000}"/>
    <hyperlink ref="W1466" r:id="rId3544" xr:uid="{00000000-0004-0000-0500-0000D80D0000}"/>
    <hyperlink ref="J1467" r:id="rId3545" xr:uid="{00000000-0004-0000-0500-0000D90D0000}"/>
    <hyperlink ref="W1467" r:id="rId3546" xr:uid="{00000000-0004-0000-0500-0000DA0D0000}"/>
    <hyperlink ref="J1468" r:id="rId3547" xr:uid="{00000000-0004-0000-0500-0000DB0D0000}"/>
    <hyperlink ref="W1468" r:id="rId3548" xr:uid="{00000000-0004-0000-0500-0000DC0D0000}"/>
    <hyperlink ref="J1469" r:id="rId3549" location="gid=773103131&amp;range=A1" xr:uid="{00000000-0004-0000-0500-0000DD0D0000}"/>
    <hyperlink ref="W1469" r:id="rId3550" xr:uid="{00000000-0004-0000-0500-0000DE0D0000}"/>
    <hyperlink ref="J1470" r:id="rId3551" location="gid=0" xr:uid="{00000000-0004-0000-0500-0000DF0D0000}"/>
    <hyperlink ref="L1470" r:id="rId3552" xr:uid="{00000000-0004-0000-0500-0000E00D0000}"/>
    <hyperlink ref="W1470" r:id="rId3553" xr:uid="{00000000-0004-0000-0500-0000E10D0000}"/>
    <hyperlink ref="J1471" r:id="rId3554" location="gid=1877503813" xr:uid="{00000000-0004-0000-0500-0000E20D0000}"/>
    <hyperlink ref="W1471" r:id="rId3555" xr:uid="{00000000-0004-0000-0500-0000E30D0000}"/>
    <hyperlink ref="J1472" r:id="rId3556" location="gid=1877503813" xr:uid="{00000000-0004-0000-0500-0000E40D0000}"/>
    <hyperlink ref="L1472" r:id="rId3557" xr:uid="{00000000-0004-0000-0500-0000E50D0000}"/>
    <hyperlink ref="O1472" r:id="rId3558" xr:uid="{00000000-0004-0000-0500-0000E60D0000}"/>
    <hyperlink ref="W1472" r:id="rId3559" xr:uid="{00000000-0004-0000-0500-0000E70D0000}"/>
    <hyperlink ref="J1473" r:id="rId3560" location="gid=0" xr:uid="{00000000-0004-0000-0500-0000E80D0000}"/>
    <hyperlink ref="O1473" r:id="rId3561" xr:uid="{00000000-0004-0000-0500-0000E90D0000}"/>
    <hyperlink ref="W1473" r:id="rId3562" xr:uid="{00000000-0004-0000-0500-0000EA0D0000}"/>
    <hyperlink ref="J1474" r:id="rId3563" location="gid=0" xr:uid="{00000000-0004-0000-0500-0000EB0D0000}"/>
    <hyperlink ref="L1474" r:id="rId3564" xr:uid="{00000000-0004-0000-0500-0000EC0D0000}"/>
    <hyperlink ref="W1474" r:id="rId3565" xr:uid="{00000000-0004-0000-0500-0000ED0D0000}"/>
    <hyperlink ref="J1475" r:id="rId3566" location="gid=1460264289" xr:uid="{00000000-0004-0000-0500-0000EE0D0000}"/>
    <hyperlink ref="W1475" r:id="rId3567" xr:uid="{00000000-0004-0000-0500-0000EF0D0000}"/>
    <hyperlink ref="J1476" r:id="rId3568" location="gid=0" xr:uid="{00000000-0004-0000-0500-0000F00D0000}"/>
    <hyperlink ref="L1476" r:id="rId3569" xr:uid="{00000000-0004-0000-0500-0000F10D0000}"/>
    <hyperlink ref="M1476" r:id="rId3570" location="slide=id.p" xr:uid="{00000000-0004-0000-0500-0000F20D0000}"/>
    <hyperlink ref="W1476" r:id="rId3571" xr:uid="{00000000-0004-0000-0500-0000F30D0000}"/>
    <hyperlink ref="J1477" r:id="rId3572" xr:uid="{00000000-0004-0000-0500-0000F40D0000}"/>
    <hyperlink ref="W1477" r:id="rId3573" xr:uid="{00000000-0004-0000-0500-0000F50D0000}"/>
    <hyperlink ref="J1478" r:id="rId3574" location="gid=0" xr:uid="{00000000-0004-0000-0500-0000F60D0000}"/>
    <hyperlink ref="W1478" r:id="rId3575" xr:uid="{00000000-0004-0000-0500-0000F70D0000}"/>
    <hyperlink ref="J1479" r:id="rId3576" location="gid=0" xr:uid="{00000000-0004-0000-0500-0000F80D0000}"/>
    <hyperlink ref="W1479" r:id="rId3577" xr:uid="{00000000-0004-0000-0500-0000F90D0000}"/>
    <hyperlink ref="J1480" r:id="rId3578" location="gid=1773673233" xr:uid="{00000000-0004-0000-0500-0000FA0D0000}"/>
    <hyperlink ref="W1480" r:id="rId3579" xr:uid="{00000000-0004-0000-0500-0000FB0D0000}"/>
    <hyperlink ref="J1481" r:id="rId3580" location="gid=1773673233" xr:uid="{00000000-0004-0000-0500-0000FC0D0000}"/>
    <hyperlink ref="W1481" r:id="rId3581" xr:uid="{00000000-0004-0000-0500-0000FD0D0000}"/>
    <hyperlink ref="J1482" r:id="rId3582" location="gid=264214317" xr:uid="{00000000-0004-0000-0500-0000FE0D0000}"/>
    <hyperlink ref="W1482" r:id="rId3583" xr:uid="{00000000-0004-0000-0500-0000FF0D0000}"/>
    <hyperlink ref="J1483" r:id="rId3584" location="gid=1460264289" xr:uid="{00000000-0004-0000-0500-0000000E0000}"/>
    <hyperlink ref="W1483" r:id="rId3585" xr:uid="{00000000-0004-0000-0500-0000010E0000}"/>
    <hyperlink ref="J1484" r:id="rId3586" location="gid=1460264289" xr:uid="{00000000-0004-0000-0500-0000020E0000}"/>
    <hyperlink ref="W1484" r:id="rId3587" xr:uid="{00000000-0004-0000-0500-0000030E0000}"/>
    <hyperlink ref="J1485" r:id="rId3588" location="gid=1481340089" xr:uid="{00000000-0004-0000-0500-0000040E0000}"/>
    <hyperlink ref="W1485" r:id="rId3589" xr:uid="{00000000-0004-0000-0500-0000050E0000}"/>
    <hyperlink ref="J1486" r:id="rId3590" location="gid=1300745950" xr:uid="{00000000-0004-0000-0500-0000060E0000}"/>
    <hyperlink ref="W1486" r:id="rId3591" xr:uid="{00000000-0004-0000-0500-0000070E0000}"/>
    <hyperlink ref="J1487" r:id="rId3592" location="gid=1033238192" xr:uid="{00000000-0004-0000-0500-0000080E0000}"/>
    <hyperlink ref="W1487" r:id="rId3593" xr:uid="{00000000-0004-0000-0500-0000090E0000}"/>
    <hyperlink ref="J1488" r:id="rId3594" location="gid=1214425174" xr:uid="{00000000-0004-0000-0500-00000A0E0000}"/>
    <hyperlink ref="W1488" r:id="rId3595" xr:uid="{00000000-0004-0000-0500-00000B0E0000}"/>
    <hyperlink ref="J1489" r:id="rId3596" location="gid=989130246&amp;range=A:B" xr:uid="{00000000-0004-0000-0500-00000C0E0000}"/>
    <hyperlink ref="W1489" r:id="rId3597" xr:uid="{00000000-0004-0000-0500-00000D0E0000}"/>
    <hyperlink ref="J1490" r:id="rId3598" location="gid=0" xr:uid="{00000000-0004-0000-0500-00000E0E0000}"/>
    <hyperlink ref="W1490" r:id="rId3599" xr:uid="{00000000-0004-0000-0500-00000F0E0000}"/>
    <hyperlink ref="H1491" r:id="rId3600" location="gid=49960798" xr:uid="{00000000-0004-0000-0500-0000100E0000}"/>
    <hyperlink ref="J1491" r:id="rId3601" location="gid=0" xr:uid="{00000000-0004-0000-0500-0000110E0000}"/>
    <hyperlink ref="W1491" r:id="rId3602" xr:uid="{00000000-0004-0000-0500-0000120E0000}"/>
    <hyperlink ref="J1492" r:id="rId3603" xr:uid="{00000000-0004-0000-0500-0000130E0000}"/>
    <hyperlink ref="L1492" r:id="rId3604" xr:uid="{00000000-0004-0000-0500-0000140E0000}"/>
    <hyperlink ref="W1492" r:id="rId3605" xr:uid="{00000000-0004-0000-0500-0000150E0000}"/>
    <hyperlink ref="J1493" r:id="rId3606" location="gid=974049438" xr:uid="{00000000-0004-0000-0500-0000160E0000}"/>
    <hyperlink ref="K1493" r:id="rId3607" location="slide=id.gf2148db8b6_1_608" xr:uid="{00000000-0004-0000-0500-0000170E0000}"/>
    <hyperlink ref="Q1493" r:id="rId3608" location="gid=2089613759&amp;range=1:26" xr:uid="{00000000-0004-0000-0500-0000180E0000}"/>
    <hyperlink ref="R1493" r:id="rId3609" location="gid=2089613759&amp;range=1:26" xr:uid="{00000000-0004-0000-0500-0000190E0000}"/>
    <hyperlink ref="W1493" r:id="rId3610" xr:uid="{00000000-0004-0000-0500-00001A0E0000}"/>
    <hyperlink ref="K1494" r:id="rId3611" location="slide=id.p4" xr:uid="{00000000-0004-0000-0500-00001B0E0000}"/>
    <hyperlink ref="Q1494" r:id="rId3612" location="gid=906507069&amp;range=2:17" xr:uid="{00000000-0004-0000-0500-00001C0E0000}"/>
    <hyperlink ref="R1494" r:id="rId3613" location="gid=906507069&amp;range=2:17" xr:uid="{00000000-0004-0000-0500-00001D0E0000}"/>
    <hyperlink ref="W1494" r:id="rId3614" xr:uid="{00000000-0004-0000-0500-00001E0E0000}"/>
    <hyperlink ref="J1495" r:id="rId3615" location="gid=826533442&amp;range=B2:B23" xr:uid="{00000000-0004-0000-0500-00001F0E0000}"/>
    <hyperlink ref="W1495" r:id="rId3616" xr:uid="{00000000-0004-0000-0500-0000200E0000}"/>
    <hyperlink ref="J1496" r:id="rId3617" location="gid=826533442&amp;range=B2:B23" xr:uid="{00000000-0004-0000-0500-0000210E0000}"/>
    <hyperlink ref="W1496" r:id="rId3618" xr:uid="{00000000-0004-0000-0500-0000220E0000}"/>
    <hyperlink ref="J1497" r:id="rId3619" location="gid=1513785312&amp;range=B:B" xr:uid="{00000000-0004-0000-0500-0000230E0000}"/>
    <hyperlink ref="L1497" r:id="rId3620" xr:uid="{00000000-0004-0000-0500-0000240E0000}"/>
    <hyperlink ref="W1497" r:id="rId3621" xr:uid="{00000000-0004-0000-0500-0000250E0000}"/>
    <hyperlink ref="J1498" r:id="rId3622" location="gid=1513785312&amp;range=B:B" xr:uid="{00000000-0004-0000-0500-0000260E0000}"/>
    <hyperlink ref="W1498" r:id="rId3623" xr:uid="{00000000-0004-0000-0500-0000270E0000}"/>
    <hyperlink ref="J1499" r:id="rId3624" location="gid=807383617" xr:uid="{00000000-0004-0000-0500-0000280E0000}"/>
    <hyperlink ref="O1499" r:id="rId3625" xr:uid="{00000000-0004-0000-0500-0000290E0000}"/>
    <hyperlink ref="W1499" r:id="rId3626" xr:uid="{00000000-0004-0000-0500-00002A0E0000}"/>
    <hyperlink ref="J1500" r:id="rId3627" location="gid=807383617" xr:uid="{00000000-0004-0000-0500-00002B0E0000}"/>
    <hyperlink ref="L1500" r:id="rId3628" xr:uid="{00000000-0004-0000-0500-00002C0E0000}"/>
    <hyperlink ref="M1500" r:id="rId3629" xr:uid="{00000000-0004-0000-0500-00002D0E0000}"/>
    <hyperlink ref="W1500" r:id="rId3630" xr:uid="{00000000-0004-0000-0500-00002E0E0000}"/>
    <hyperlink ref="J1501" r:id="rId3631" location="gid=989130246" xr:uid="{00000000-0004-0000-0500-00002F0E0000}"/>
    <hyperlink ref="L1501" r:id="rId3632" xr:uid="{00000000-0004-0000-0500-0000300E0000}"/>
    <hyperlink ref="W1501" r:id="rId3633" xr:uid="{00000000-0004-0000-0500-0000310E0000}"/>
    <hyperlink ref="J1502" r:id="rId3634" location="gid=989130246" xr:uid="{00000000-0004-0000-0500-0000320E0000}"/>
    <hyperlink ref="W1502" r:id="rId3635" xr:uid="{00000000-0004-0000-0500-0000330E0000}"/>
    <hyperlink ref="J1503" r:id="rId3636" location="gid=1546187897" xr:uid="{00000000-0004-0000-0500-0000340E0000}"/>
    <hyperlink ref="W1503" r:id="rId3637" xr:uid="{00000000-0004-0000-0500-0000350E0000}"/>
    <hyperlink ref="J1504" r:id="rId3638" location="gid=1546187897" xr:uid="{00000000-0004-0000-0500-0000360E0000}"/>
    <hyperlink ref="W1504" r:id="rId3639" xr:uid="{00000000-0004-0000-0500-0000370E0000}"/>
    <hyperlink ref="J1505" r:id="rId3640" location="gid=896267482" xr:uid="{00000000-0004-0000-0500-0000380E0000}"/>
    <hyperlink ref="L1505" r:id="rId3641" xr:uid="{00000000-0004-0000-0500-0000390E0000}"/>
    <hyperlink ref="W1505" r:id="rId3642" xr:uid="{00000000-0004-0000-0500-00003A0E0000}"/>
    <hyperlink ref="J1506" r:id="rId3643" location="gid=896267482" xr:uid="{00000000-0004-0000-0500-00003B0E0000}"/>
    <hyperlink ref="W1506" r:id="rId3644" xr:uid="{00000000-0004-0000-0500-00003C0E0000}"/>
    <hyperlink ref="J1507" r:id="rId3645" location="gid=1481340089" xr:uid="{00000000-0004-0000-0500-00003D0E0000}"/>
    <hyperlink ref="L1507" r:id="rId3646" xr:uid="{00000000-0004-0000-0500-00003E0E0000}"/>
    <hyperlink ref="W1507" r:id="rId3647" xr:uid="{00000000-0004-0000-0500-00003F0E0000}"/>
    <hyperlink ref="J1508" r:id="rId3648" location="gid=1481340089" xr:uid="{00000000-0004-0000-0500-0000400E0000}"/>
    <hyperlink ref="W1508" r:id="rId3649" xr:uid="{00000000-0004-0000-0500-0000410E0000}"/>
    <hyperlink ref="J1509" r:id="rId3650" location="gid=0" xr:uid="{00000000-0004-0000-0500-0000420E0000}"/>
    <hyperlink ref="W1509" r:id="rId3651" xr:uid="{00000000-0004-0000-0500-0000430E0000}"/>
    <hyperlink ref="J1510" r:id="rId3652" xr:uid="{00000000-0004-0000-0500-0000440E0000}"/>
    <hyperlink ref="L1510" r:id="rId3653" xr:uid="{00000000-0004-0000-0500-0000450E0000}"/>
    <hyperlink ref="M1510" r:id="rId3654" xr:uid="{00000000-0004-0000-0500-0000460E0000}"/>
    <hyperlink ref="W1510" r:id="rId3655" xr:uid="{00000000-0004-0000-0500-0000470E0000}"/>
    <hyperlink ref="J1511" r:id="rId3656" location="gid=0" xr:uid="{00000000-0004-0000-0500-0000480E0000}"/>
    <hyperlink ref="L1511" r:id="rId3657" xr:uid="{00000000-0004-0000-0500-0000490E0000}"/>
    <hyperlink ref="W1511" r:id="rId3658" xr:uid="{00000000-0004-0000-0500-00004A0E0000}"/>
    <hyperlink ref="H1512" r:id="rId3659" location="gid=1904132793" xr:uid="{00000000-0004-0000-0500-00004B0E0000}"/>
    <hyperlink ref="J1512" r:id="rId3660" location="gid=1290095009" xr:uid="{00000000-0004-0000-0500-00004C0E0000}"/>
    <hyperlink ref="W1512" r:id="rId3661" xr:uid="{00000000-0004-0000-0500-00004D0E0000}"/>
    <hyperlink ref="J1513" r:id="rId3662" location="gid=0" xr:uid="{00000000-0004-0000-0500-00004E0E0000}"/>
    <hyperlink ref="W1513" r:id="rId3663" xr:uid="{00000000-0004-0000-0500-00004F0E0000}"/>
    <hyperlink ref="J1514" r:id="rId3664" location="gid=0" xr:uid="{00000000-0004-0000-0500-0000500E0000}"/>
    <hyperlink ref="W1514" r:id="rId3665" xr:uid="{00000000-0004-0000-0500-0000510E0000}"/>
    <hyperlink ref="J1515" r:id="rId3666" location="gid=1033238192" xr:uid="{00000000-0004-0000-0500-0000520E0000}"/>
    <hyperlink ref="W1515" r:id="rId3667" xr:uid="{00000000-0004-0000-0500-0000530E0000}"/>
    <hyperlink ref="J1516" r:id="rId3668" location="gid=989130246&amp;range=A:B" xr:uid="{00000000-0004-0000-0500-0000540E0000}"/>
    <hyperlink ref="W1516" r:id="rId3669" xr:uid="{00000000-0004-0000-0500-0000550E0000}"/>
    <hyperlink ref="J1517" r:id="rId3670" location="gid=826593807" xr:uid="{00000000-0004-0000-0500-0000560E0000}"/>
    <hyperlink ref="O1517" r:id="rId3671" xr:uid="{00000000-0004-0000-0500-0000570E0000}"/>
    <hyperlink ref="W1517" r:id="rId3672" xr:uid="{00000000-0004-0000-0500-0000580E0000}"/>
    <hyperlink ref="J1518" r:id="rId3673" location="gid=1608466921" xr:uid="{00000000-0004-0000-0500-0000590E0000}"/>
    <hyperlink ref="O1518" r:id="rId3674" xr:uid="{00000000-0004-0000-0500-00005A0E0000}"/>
    <hyperlink ref="W1518" r:id="rId3675" xr:uid="{00000000-0004-0000-0500-00005B0E0000}"/>
    <hyperlink ref="J1519" r:id="rId3676" location="gid=1608466921" xr:uid="{00000000-0004-0000-0500-00005C0E0000}"/>
    <hyperlink ref="W1519" r:id="rId3677" xr:uid="{00000000-0004-0000-0500-00005D0E0000}"/>
    <hyperlink ref="J1520" r:id="rId3678" location="gid=1463714887" xr:uid="{00000000-0004-0000-0500-00005E0E0000}"/>
    <hyperlink ref="O1520" r:id="rId3679" xr:uid="{00000000-0004-0000-0500-00005F0E0000}"/>
    <hyperlink ref="W1520" r:id="rId3680" xr:uid="{00000000-0004-0000-0500-0000600E0000}"/>
    <hyperlink ref="AA1520" r:id="rId3681" xr:uid="{00000000-0004-0000-0500-0000610E0000}"/>
    <hyperlink ref="J1521" r:id="rId3682" location="gid=1463714887" xr:uid="{00000000-0004-0000-0500-0000620E0000}"/>
    <hyperlink ref="W1521" r:id="rId3683" xr:uid="{00000000-0004-0000-0500-0000630E0000}"/>
    <hyperlink ref="J1522" r:id="rId3684" location="gid=1463714887" xr:uid="{00000000-0004-0000-0500-0000640E0000}"/>
    <hyperlink ref="W1522" r:id="rId3685" xr:uid="{00000000-0004-0000-0500-0000650E0000}"/>
    <hyperlink ref="J1523" r:id="rId3686" location="gid=1148472286" xr:uid="{00000000-0004-0000-0500-0000660E0000}"/>
    <hyperlink ref="W1523" r:id="rId3687" xr:uid="{00000000-0004-0000-0500-0000670E0000}"/>
    <hyperlink ref="J1524" r:id="rId3688" location="gid=0" xr:uid="{00000000-0004-0000-0500-0000680E0000}"/>
    <hyperlink ref="W1524" r:id="rId3689" xr:uid="{00000000-0004-0000-0500-0000690E0000}"/>
    <hyperlink ref="W1525" r:id="rId3690" xr:uid="{00000000-0004-0000-0500-00006A0E0000}"/>
    <hyperlink ref="X1525" r:id="rId3691" xr:uid="{00000000-0004-0000-0500-00006B0E0000}"/>
    <hyperlink ref="W1526" r:id="rId3692" xr:uid="{00000000-0004-0000-0500-00006C0E0000}"/>
    <hyperlink ref="X1526" r:id="rId3693" xr:uid="{00000000-0004-0000-0500-00006D0E0000}"/>
    <hyperlink ref="J1527" r:id="rId3694" xr:uid="{00000000-0004-0000-0500-00006E0E0000}"/>
    <hyperlink ref="L1527" r:id="rId3695" xr:uid="{00000000-0004-0000-0500-00006F0E0000}"/>
    <hyperlink ref="O1527" r:id="rId3696" xr:uid="{00000000-0004-0000-0500-0000700E0000}"/>
    <hyperlink ref="W1527" r:id="rId3697" xr:uid="{00000000-0004-0000-0500-0000710E0000}"/>
    <hyperlink ref="J1528" r:id="rId3698" location="gid=0" xr:uid="{00000000-0004-0000-0500-0000720E0000}"/>
    <hyperlink ref="L1528" r:id="rId3699" xr:uid="{00000000-0004-0000-0500-0000730E0000}"/>
    <hyperlink ref="O1528" r:id="rId3700" xr:uid="{00000000-0004-0000-0500-0000740E0000}"/>
    <hyperlink ref="W1528" r:id="rId3701" xr:uid="{00000000-0004-0000-0500-0000750E0000}"/>
    <hyperlink ref="Q1529" r:id="rId3702" location="gid=1057150100&amp;range=2:29" xr:uid="{00000000-0004-0000-0500-0000760E0000}"/>
    <hyperlink ref="R1529" r:id="rId3703" location="gid=1057150100&amp;range=2:29" xr:uid="{00000000-0004-0000-0500-0000770E0000}"/>
    <hyperlink ref="S1529" r:id="rId3704" location="gid=1057150100&amp;range=2:29" xr:uid="{00000000-0004-0000-0500-0000780E0000}"/>
    <hyperlink ref="T1529" r:id="rId3705" location="gid=1057150100&amp;range=2:29" xr:uid="{00000000-0004-0000-0500-0000790E0000}"/>
    <hyperlink ref="J1530" r:id="rId3706" location="gid=0" xr:uid="{00000000-0004-0000-0500-00007A0E0000}"/>
    <hyperlink ref="W1530" r:id="rId3707" xr:uid="{00000000-0004-0000-0500-00007B0E0000}"/>
    <hyperlink ref="J1532" r:id="rId3708" location="gid=0&amp;range=C1" xr:uid="{00000000-0004-0000-0500-00007C0E0000}"/>
    <hyperlink ref="L1532" r:id="rId3709" xr:uid="{00000000-0004-0000-0500-00007D0E0000}"/>
    <hyperlink ref="M1532" r:id="rId3710" xr:uid="{00000000-0004-0000-0500-00007E0E0000}"/>
    <hyperlink ref="W1532" r:id="rId3711" xr:uid="{00000000-0004-0000-0500-00007F0E0000}"/>
    <hyperlink ref="J1533" r:id="rId3712" location="gid=0&amp;range=C1" xr:uid="{00000000-0004-0000-0500-0000800E0000}"/>
    <hyperlink ref="W1533" r:id="rId3713" xr:uid="{00000000-0004-0000-0500-0000810E0000}"/>
    <hyperlink ref="J1534" r:id="rId3714" location="gid=0&amp;range=C1" xr:uid="{00000000-0004-0000-0500-0000820E0000}"/>
    <hyperlink ref="L1534" r:id="rId3715" xr:uid="{00000000-0004-0000-0500-0000830E0000}"/>
    <hyperlink ref="W1534" r:id="rId3716" xr:uid="{00000000-0004-0000-0500-0000840E0000}"/>
    <hyperlink ref="J1535" r:id="rId3717" location="gid=0&amp;range=C1" xr:uid="{00000000-0004-0000-0500-0000850E0000}"/>
    <hyperlink ref="W1535" r:id="rId3718" xr:uid="{00000000-0004-0000-0500-0000860E0000}"/>
    <hyperlink ref="J1536" r:id="rId3719" location="gid=807383617" xr:uid="{00000000-0004-0000-0500-0000870E0000}"/>
    <hyperlink ref="L1536" r:id="rId3720" xr:uid="{00000000-0004-0000-0500-0000880E0000}"/>
    <hyperlink ref="W1536" r:id="rId3721" xr:uid="{00000000-0004-0000-0500-0000890E0000}"/>
    <hyperlink ref="J1537" r:id="rId3722" location="gid=0&amp;range=B1" xr:uid="{00000000-0004-0000-0500-00008A0E0000}"/>
    <hyperlink ref="L1537" r:id="rId3723" xr:uid="{00000000-0004-0000-0500-00008B0E0000}"/>
    <hyperlink ref="M1537" r:id="rId3724" xr:uid="{00000000-0004-0000-0500-00008C0E0000}"/>
    <hyperlink ref="W1537" r:id="rId3725" xr:uid="{00000000-0004-0000-0500-00008D0E0000}"/>
    <hyperlink ref="J1538" r:id="rId3726" location="gid=0&amp;range=B1" xr:uid="{00000000-0004-0000-0500-00008E0E0000}"/>
    <hyperlink ref="L1538" r:id="rId3727" xr:uid="{00000000-0004-0000-0500-00008F0E0000}"/>
    <hyperlink ref="W1538" r:id="rId3728" xr:uid="{00000000-0004-0000-0500-0000900E0000}"/>
    <hyperlink ref="J1539" r:id="rId3729" location="gid=0&amp;range=B1" xr:uid="{00000000-0004-0000-0500-0000910E0000}"/>
    <hyperlink ref="L1539" r:id="rId3730" xr:uid="{00000000-0004-0000-0500-0000920E0000}"/>
    <hyperlink ref="W1539" r:id="rId3731" xr:uid="{00000000-0004-0000-0500-0000930E0000}"/>
    <hyperlink ref="J1540" r:id="rId3732" location="gid=1593213333" xr:uid="{00000000-0004-0000-0500-0000940E0000}"/>
    <hyperlink ref="L1540" r:id="rId3733" xr:uid="{00000000-0004-0000-0500-0000950E0000}"/>
    <hyperlink ref="W1540" r:id="rId3734" xr:uid="{00000000-0004-0000-0500-0000960E0000}"/>
    <hyperlink ref="J1541" r:id="rId3735" location="gid=1593213333" xr:uid="{00000000-0004-0000-0500-0000970E0000}"/>
    <hyperlink ref="W1541" r:id="rId3736" xr:uid="{00000000-0004-0000-0500-0000980E0000}"/>
    <hyperlink ref="J1542" r:id="rId3737" location="gid=1593213333" xr:uid="{00000000-0004-0000-0500-0000990E0000}"/>
    <hyperlink ref="W1542" r:id="rId3738" xr:uid="{00000000-0004-0000-0500-00009A0E0000}"/>
    <hyperlink ref="J1543" r:id="rId3739" location="gid=0" xr:uid="{00000000-0004-0000-0500-00009B0E0000}"/>
    <hyperlink ref="L1543" r:id="rId3740" xr:uid="{00000000-0004-0000-0500-00009C0E0000}"/>
    <hyperlink ref="W1543" r:id="rId3741" xr:uid="{00000000-0004-0000-0500-00009D0E0000}"/>
    <hyperlink ref="J1544" r:id="rId3742" location="gid=0" xr:uid="{00000000-0004-0000-0500-00009E0E0000}"/>
    <hyperlink ref="W1544" r:id="rId3743" xr:uid="{00000000-0004-0000-0500-00009F0E0000}"/>
    <hyperlink ref="H1545" r:id="rId3744" location="gid=98373659&amp;range=H2" xr:uid="{00000000-0004-0000-0500-0000A00E0000}"/>
    <hyperlink ref="J1545" r:id="rId3745" location="gid=98373659&amp;range=7:7" xr:uid="{00000000-0004-0000-0500-0000A10E0000}"/>
    <hyperlink ref="L1545" r:id="rId3746" xr:uid="{00000000-0004-0000-0500-0000A20E0000}"/>
    <hyperlink ref="W1545" r:id="rId3747" xr:uid="{00000000-0004-0000-0500-0000A30E0000}"/>
    <hyperlink ref="H1546" r:id="rId3748" location="gid=98373659&amp;range=H2" xr:uid="{00000000-0004-0000-0500-0000A40E0000}"/>
    <hyperlink ref="J1546" r:id="rId3749" location="gid=98373659&amp;range=7:7" xr:uid="{00000000-0004-0000-0500-0000A50E0000}"/>
    <hyperlink ref="W1546" r:id="rId3750" xr:uid="{00000000-0004-0000-0500-0000A60E0000}"/>
    <hyperlink ref="J1547" r:id="rId3751" location="gid=989130246" xr:uid="{00000000-0004-0000-0500-0000A70E0000}"/>
    <hyperlink ref="L1547" r:id="rId3752" xr:uid="{00000000-0004-0000-0500-0000A80E0000}"/>
    <hyperlink ref="W1547" r:id="rId3753" xr:uid="{00000000-0004-0000-0500-0000A90E0000}"/>
    <hyperlink ref="J1548" r:id="rId3754" location="gid=989130246" xr:uid="{00000000-0004-0000-0500-0000AA0E0000}"/>
    <hyperlink ref="W1548" r:id="rId3755" xr:uid="{00000000-0004-0000-0500-0000AB0E0000}"/>
    <hyperlink ref="J1549" r:id="rId3756" location="gid=989130246" xr:uid="{00000000-0004-0000-0500-0000AC0E0000}"/>
    <hyperlink ref="W1549" r:id="rId3757" xr:uid="{00000000-0004-0000-0500-0000AD0E0000}"/>
    <hyperlink ref="J1550" r:id="rId3758" xr:uid="{00000000-0004-0000-0500-0000AE0E0000}"/>
    <hyperlink ref="L1550" r:id="rId3759" xr:uid="{00000000-0004-0000-0500-0000AF0E0000}"/>
    <hyperlink ref="M1550" r:id="rId3760" xr:uid="{00000000-0004-0000-0500-0000B00E0000}"/>
    <hyperlink ref="W1550" r:id="rId3761" xr:uid="{00000000-0004-0000-0500-0000B10E0000}"/>
    <hyperlink ref="J1551" r:id="rId3762" xr:uid="{00000000-0004-0000-0500-0000B20E0000}"/>
    <hyperlink ref="W1551" r:id="rId3763" xr:uid="{00000000-0004-0000-0500-0000B30E0000}"/>
    <hyperlink ref="J1552" r:id="rId3764" xr:uid="{00000000-0004-0000-0500-0000B40E0000}"/>
    <hyperlink ref="O1552" r:id="rId3765" xr:uid="{00000000-0004-0000-0500-0000B50E0000}"/>
    <hyperlink ref="W1552" r:id="rId3766" xr:uid="{00000000-0004-0000-0500-0000B60E0000}"/>
    <hyperlink ref="J1553" r:id="rId3767" xr:uid="{00000000-0004-0000-0500-0000B70E0000}"/>
    <hyperlink ref="L1553" r:id="rId3768" xr:uid="{00000000-0004-0000-0500-0000B80E0000}"/>
    <hyperlink ref="W1553" r:id="rId3769" xr:uid="{00000000-0004-0000-0500-0000B90E0000}"/>
    <hyperlink ref="J1554" r:id="rId3770" location="gid=0" xr:uid="{00000000-0004-0000-0500-0000BA0E0000}"/>
    <hyperlink ref="W1554" r:id="rId3771" xr:uid="{00000000-0004-0000-0500-0000BB0E0000}"/>
    <hyperlink ref="J1555" r:id="rId3772" location="gid=0" xr:uid="{00000000-0004-0000-0500-0000BC0E0000}"/>
    <hyperlink ref="W1555" r:id="rId3773" xr:uid="{00000000-0004-0000-0500-0000BD0E0000}"/>
    <hyperlink ref="J1556" r:id="rId3774" xr:uid="{00000000-0004-0000-0500-0000BE0E0000}"/>
    <hyperlink ref="L1556" r:id="rId3775" xr:uid="{00000000-0004-0000-0500-0000BF0E0000}"/>
    <hyperlink ref="W1556" r:id="rId3776" xr:uid="{00000000-0004-0000-0500-0000C00E0000}"/>
    <hyperlink ref="J1557" r:id="rId3777" xr:uid="{00000000-0004-0000-0500-0000C10E0000}"/>
    <hyperlink ref="W1557" r:id="rId3778" xr:uid="{00000000-0004-0000-0500-0000C20E0000}"/>
    <hyperlink ref="J1558" r:id="rId3779" location="gid=0" xr:uid="{00000000-0004-0000-0500-0000C30E0000}"/>
    <hyperlink ref="W1558" r:id="rId3780" xr:uid="{00000000-0004-0000-0500-0000C40E0000}"/>
    <hyperlink ref="J1559" r:id="rId3781" location="gid=0" xr:uid="{00000000-0004-0000-0500-0000C50E0000}"/>
    <hyperlink ref="W1559" r:id="rId3782" xr:uid="{00000000-0004-0000-0500-0000C60E0000}"/>
    <hyperlink ref="J1560" r:id="rId3783" location="gid=0" xr:uid="{00000000-0004-0000-0500-0000C70E0000}"/>
    <hyperlink ref="W1560" r:id="rId3784" xr:uid="{00000000-0004-0000-0500-0000C80E0000}"/>
    <hyperlink ref="J1561" r:id="rId3785" location="gid=484411972" xr:uid="{00000000-0004-0000-0500-0000C90E0000}"/>
    <hyperlink ref="L1561" r:id="rId3786" xr:uid="{00000000-0004-0000-0500-0000CA0E0000}"/>
    <hyperlink ref="M1561" r:id="rId3787" location="slide=id.p1" xr:uid="{00000000-0004-0000-0500-0000CB0E0000}"/>
    <hyperlink ref="W1561" r:id="rId3788" xr:uid="{00000000-0004-0000-0500-0000CC0E0000}"/>
    <hyperlink ref="J1562" r:id="rId3789" location="gid=629079951" xr:uid="{00000000-0004-0000-0500-0000CD0E0000}"/>
    <hyperlink ref="L1562" r:id="rId3790" xr:uid="{00000000-0004-0000-0500-0000CE0E0000}"/>
    <hyperlink ref="M1562" r:id="rId3791" location="slide=id.p2" xr:uid="{00000000-0004-0000-0500-0000CF0E0000}"/>
    <hyperlink ref="W1562" r:id="rId3792" xr:uid="{00000000-0004-0000-0500-0000D00E0000}"/>
    <hyperlink ref="J1563" r:id="rId3793" location="gid=0" xr:uid="{00000000-0004-0000-0500-0000D10E0000}"/>
    <hyperlink ref="W1563" r:id="rId3794" xr:uid="{00000000-0004-0000-0500-0000D20E0000}"/>
    <hyperlink ref="AA1563" r:id="rId3795" xr:uid="{00000000-0004-0000-0500-0000D30E0000}"/>
    <hyperlink ref="J1564" r:id="rId3796" location="gid=0" xr:uid="{00000000-0004-0000-0500-0000D40E0000}"/>
    <hyperlink ref="K1564" r:id="rId3797" location="slide=id.gf2148db8b6_1_608" xr:uid="{00000000-0004-0000-0500-0000D50E0000}"/>
    <hyperlink ref="Q1564" r:id="rId3798" location="gid=2089613759&amp;range=1:26" xr:uid="{00000000-0004-0000-0500-0000D60E0000}"/>
    <hyperlink ref="R1564" r:id="rId3799" location="gid=2089613759&amp;range=1:26" xr:uid="{00000000-0004-0000-0500-0000D70E0000}"/>
    <hyperlink ref="W1564" r:id="rId3800" xr:uid="{00000000-0004-0000-0500-0000D80E0000}"/>
    <hyperlink ref="J1565" r:id="rId3801" location="gid=0" xr:uid="{00000000-0004-0000-0500-0000D90E0000}"/>
    <hyperlink ref="W1565" r:id="rId3802" xr:uid="{00000000-0004-0000-0500-0000DA0E0000}"/>
    <hyperlink ref="J1566" r:id="rId3803" xr:uid="{00000000-0004-0000-0500-0000DB0E0000}"/>
    <hyperlink ref="W1566" r:id="rId3804" xr:uid="{00000000-0004-0000-0500-0000DC0E0000}"/>
    <hyperlink ref="J1567" r:id="rId3805" location="gid=887217737" xr:uid="{00000000-0004-0000-0500-0000DD0E0000}"/>
    <hyperlink ref="W1567" r:id="rId3806" xr:uid="{00000000-0004-0000-0500-0000DE0E0000}"/>
    <hyperlink ref="J1568" r:id="rId3807" location="gid=887217737" xr:uid="{00000000-0004-0000-0500-0000DF0E0000}"/>
    <hyperlink ref="W1568" r:id="rId3808" xr:uid="{00000000-0004-0000-0500-0000E00E0000}"/>
    <hyperlink ref="J1569" r:id="rId3809" location="gid=0" xr:uid="{00000000-0004-0000-0500-0000E10E0000}"/>
    <hyperlink ref="W1569" r:id="rId3810" xr:uid="{00000000-0004-0000-0500-0000E20E0000}"/>
    <hyperlink ref="J1570" r:id="rId3811" location="gid=1877503813" xr:uid="{00000000-0004-0000-0500-0000E30E0000}"/>
    <hyperlink ref="W1570" r:id="rId3812" xr:uid="{00000000-0004-0000-0500-0000E40E0000}"/>
    <hyperlink ref="J1571" r:id="rId3813" location="gid=1137451622" xr:uid="{00000000-0004-0000-0500-0000E50E0000}"/>
    <hyperlink ref="W1571" r:id="rId3814" xr:uid="{00000000-0004-0000-0500-0000E60E0000}"/>
    <hyperlink ref="J1572" r:id="rId3815" location="gid=1665461299" xr:uid="{00000000-0004-0000-0500-0000E70E0000}"/>
    <hyperlink ref="W1572" r:id="rId3816" xr:uid="{00000000-0004-0000-0500-0000E80E0000}"/>
    <hyperlink ref="J1573" r:id="rId3817" location="gid=1665461299" xr:uid="{00000000-0004-0000-0500-0000E90E0000}"/>
    <hyperlink ref="W1573" r:id="rId3818" xr:uid="{00000000-0004-0000-0500-0000EA0E0000}"/>
    <hyperlink ref="J1574" r:id="rId3819" location="gid=1579647152" xr:uid="{00000000-0004-0000-0500-0000EB0E0000}"/>
    <hyperlink ref="W1574" r:id="rId3820" xr:uid="{00000000-0004-0000-0500-0000EC0E0000}"/>
    <hyperlink ref="J1575" r:id="rId3821" location="gid=1560921495&amp;range=A:A" xr:uid="{00000000-0004-0000-0500-0000ED0E0000}"/>
    <hyperlink ref="W1575" r:id="rId3822" xr:uid="{00000000-0004-0000-0500-0000EE0E0000}"/>
    <hyperlink ref="J1576" r:id="rId3823" location="gid=0" xr:uid="{00000000-0004-0000-0500-0000EF0E0000}"/>
    <hyperlink ref="W1576" r:id="rId3824" xr:uid="{00000000-0004-0000-0500-0000F00E0000}"/>
    <hyperlink ref="J1577" r:id="rId3825" location="gid=67427&amp;range=A:A" xr:uid="{00000000-0004-0000-0500-0000F10E0000}"/>
    <hyperlink ref="W1577" r:id="rId3826" xr:uid="{00000000-0004-0000-0500-0000F20E0000}"/>
    <hyperlink ref="J1578" r:id="rId3827" location="gid=0" xr:uid="{00000000-0004-0000-0500-0000F30E0000}"/>
    <hyperlink ref="W1578" r:id="rId3828" xr:uid="{00000000-0004-0000-0500-0000F40E0000}"/>
    <hyperlink ref="J1579" r:id="rId3829" location="gid=1460264289" xr:uid="{00000000-0004-0000-0500-0000F50E0000}"/>
    <hyperlink ref="W1579" r:id="rId3830" xr:uid="{00000000-0004-0000-0500-0000F60E0000}"/>
    <hyperlink ref="J1580" r:id="rId3831" location="gid=1460264289" xr:uid="{00000000-0004-0000-0500-0000F70E0000}"/>
    <hyperlink ref="W1580" r:id="rId3832" xr:uid="{00000000-0004-0000-0500-0000F80E0000}"/>
    <hyperlink ref="J1581" r:id="rId3833" location="gid=1460264289" xr:uid="{00000000-0004-0000-0500-0000F90E0000}"/>
    <hyperlink ref="W1581" r:id="rId3834" xr:uid="{00000000-0004-0000-0500-0000FA0E0000}"/>
    <hyperlink ref="J1582" r:id="rId3835" location="gid=1460264289" xr:uid="{00000000-0004-0000-0500-0000FB0E0000}"/>
    <hyperlink ref="W1582" r:id="rId3836" xr:uid="{00000000-0004-0000-0500-0000FC0E0000}"/>
    <hyperlink ref="J1583" r:id="rId3837" location="gid=140450245" xr:uid="{00000000-0004-0000-0500-0000FD0E0000}"/>
    <hyperlink ref="W1583" r:id="rId3838" xr:uid="{00000000-0004-0000-0500-0000FE0E0000}"/>
    <hyperlink ref="J1584" r:id="rId3839" location="gid=140450245" xr:uid="{00000000-0004-0000-0500-0000FF0E0000}"/>
    <hyperlink ref="M1584" r:id="rId3840" xr:uid="{00000000-0004-0000-0500-0000000F0000}"/>
    <hyperlink ref="W1584" r:id="rId3841" xr:uid="{00000000-0004-0000-0500-0000010F0000}"/>
    <hyperlink ref="J1585" r:id="rId3842" location="gid=140450245" xr:uid="{00000000-0004-0000-0500-0000020F0000}"/>
    <hyperlink ref="W1585" r:id="rId3843" xr:uid="{00000000-0004-0000-0500-0000030F0000}"/>
    <hyperlink ref="J1586" r:id="rId3844" location="gid=1670951307" xr:uid="{00000000-0004-0000-0500-0000040F0000}"/>
    <hyperlink ref="L1586" r:id="rId3845" xr:uid="{00000000-0004-0000-0500-0000050F0000}"/>
    <hyperlink ref="W1586" r:id="rId3846" xr:uid="{00000000-0004-0000-0500-0000060F0000}"/>
    <hyperlink ref="J1587" r:id="rId3847" location="gid=1670951307" xr:uid="{00000000-0004-0000-0500-0000070F0000}"/>
    <hyperlink ref="W1587" r:id="rId3848" xr:uid="{00000000-0004-0000-0500-0000080F0000}"/>
    <hyperlink ref="J1588" r:id="rId3849" location="gid=807124545" xr:uid="{00000000-0004-0000-0500-0000090F0000}"/>
    <hyperlink ref="L1588" r:id="rId3850" xr:uid="{00000000-0004-0000-0500-00000A0F0000}"/>
    <hyperlink ref="W1588" r:id="rId3851" xr:uid="{00000000-0004-0000-0500-00000B0F0000}"/>
    <hyperlink ref="J1589" r:id="rId3852" location="gid=1501632018" xr:uid="{00000000-0004-0000-0500-00000C0F0000}"/>
    <hyperlink ref="W1589" r:id="rId3853" xr:uid="{00000000-0004-0000-0500-00000D0F0000}"/>
    <hyperlink ref="K1590" r:id="rId3854" location="slide=id.p1" xr:uid="{00000000-0004-0000-0500-00000E0F0000}"/>
    <hyperlink ref="Q1590" r:id="rId3855" location="gid=884046663&amp;range=A1:AH17" xr:uid="{00000000-0004-0000-0500-00000F0F0000}"/>
    <hyperlink ref="R1590" r:id="rId3856" location="gid=884046663&amp;range=A1:AH17" xr:uid="{00000000-0004-0000-0500-0000100F0000}"/>
    <hyperlink ref="S1590" r:id="rId3857" location="gid=884046663&amp;range=A1:AH17" xr:uid="{00000000-0004-0000-0500-0000110F0000}"/>
    <hyperlink ref="T1590" r:id="rId3858" location="gid=884046663&amp;range=A1:AH17" xr:uid="{00000000-0004-0000-0500-0000120F0000}"/>
    <hyperlink ref="W1590" r:id="rId3859" xr:uid="{00000000-0004-0000-0500-0000130F0000}"/>
    <hyperlink ref="J1591" r:id="rId3860" location="gid=969927828" xr:uid="{00000000-0004-0000-0500-0000140F0000}"/>
    <hyperlink ref="L1591" r:id="rId3861" xr:uid="{00000000-0004-0000-0500-0000150F0000}"/>
    <hyperlink ref="W1591" r:id="rId3862" xr:uid="{00000000-0004-0000-0500-0000160F0000}"/>
    <hyperlink ref="J1592" r:id="rId3863" location="gid=0" xr:uid="{00000000-0004-0000-0500-0000170F0000}"/>
    <hyperlink ref="L1592" r:id="rId3864" xr:uid="{00000000-0004-0000-0500-0000180F0000}"/>
    <hyperlink ref="O1592" r:id="rId3865" xr:uid="{00000000-0004-0000-0500-0000190F0000}"/>
    <hyperlink ref="W1592" r:id="rId3866" xr:uid="{00000000-0004-0000-0500-00001A0F0000}"/>
    <hyperlink ref="J1593" r:id="rId3867" location="gid=0" xr:uid="{00000000-0004-0000-0500-00001B0F0000}"/>
    <hyperlink ref="W1593" r:id="rId3868" xr:uid="{00000000-0004-0000-0500-00001C0F0000}"/>
    <hyperlink ref="W1594" r:id="rId3869" xr:uid="{00000000-0004-0000-0500-00001D0F0000}"/>
    <hyperlink ref="X1594" r:id="rId3870" location="gid=1744364343" xr:uid="{00000000-0004-0000-0500-00001E0F0000}"/>
    <hyperlink ref="W1595" r:id="rId3871" xr:uid="{00000000-0004-0000-0500-00001F0F0000}"/>
    <hyperlink ref="X1595" r:id="rId3872" xr:uid="{00000000-0004-0000-0500-0000200F0000}"/>
    <hyperlink ref="W1596" r:id="rId3873" xr:uid="{00000000-0004-0000-0500-0000210F0000}"/>
    <hyperlink ref="X1596" r:id="rId3874" xr:uid="{00000000-0004-0000-0500-0000220F0000}"/>
    <hyperlink ref="W1597" r:id="rId3875" xr:uid="{00000000-0004-0000-0500-0000230F0000}"/>
    <hyperlink ref="X1597" r:id="rId3876" xr:uid="{00000000-0004-0000-0500-0000240F0000}"/>
    <hyperlink ref="W1598" r:id="rId3877" xr:uid="{00000000-0004-0000-0500-0000250F0000}"/>
    <hyperlink ref="X1598" r:id="rId3878" xr:uid="{00000000-0004-0000-0500-0000260F0000}"/>
    <hyperlink ref="W1599" r:id="rId3879" xr:uid="{00000000-0004-0000-0500-0000270F0000}"/>
    <hyperlink ref="X1599" r:id="rId3880" xr:uid="{00000000-0004-0000-0500-0000280F0000}"/>
    <hyperlink ref="W1600" r:id="rId3881" xr:uid="{00000000-0004-0000-0500-0000290F0000}"/>
    <hyperlink ref="X1600" r:id="rId3882" xr:uid="{00000000-0004-0000-0500-00002A0F0000}"/>
    <hyperlink ref="W1601" r:id="rId3883" xr:uid="{00000000-0004-0000-0500-00002B0F0000}"/>
    <hyperlink ref="X1601" r:id="rId3884" xr:uid="{00000000-0004-0000-0500-00002C0F0000}"/>
    <hyperlink ref="W1602" r:id="rId3885" xr:uid="{00000000-0004-0000-0500-00002D0F0000}"/>
    <hyperlink ref="X1602" r:id="rId3886" xr:uid="{00000000-0004-0000-0500-00002E0F0000}"/>
    <hyperlink ref="W1603" r:id="rId3887" xr:uid="{00000000-0004-0000-0500-00002F0F0000}"/>
    <hyperlink ref="X1603" r:id="rId3888" xr:uid="{00000000-0004-0000-0500-0000300F0000}"/>
    <hyperlink ref="W1604" r:id="rId3889" xr:uid="{00000000-0004-0000-0500-0000310F0000}"/>
    <hyperlink ref="X1604" r:id="rId3890" xr:uid="{00000000-0004-0000-0500-0000320F0000}"/>
    <hyperlink ref="W1605" r:id="rId3891" xr:uid="{00000000-0004-0000-0500-0000330F0000}"/>
    <hyperlink ref="X1605" r:id="rId3892" xr:uid="{00000000-0004-0000-0500-0000340F0000}"/>
    <hyperlink ref="W1606" r:id="rId3893" xr:uid="{00000000-0004-0000-0500-0000350F0000}"/>
    <hyperlink ref="X1606" r:id="rId3894" xr:uid="{00000000-0004-0000-0500-0000360F0000}"/>
    <hyperlink ref="W1607" r:id="rId3895" xr:uid="{00000000-0004-0000-0500-0000370F0000}"/>
    <hyperlink ref="X1607" r:id="rId3896" xr:uid="{00000000-0004-0000-0500-0000380F0000}"/>
    <hyperlink ref="J1608" r:id="rId3897" location="gid=0" xr:uid="{00000000-0004-0000-0500-0000390F0000}"/>
    <hyperlink ref="L1608" r:id="rId3898" xr:uid="{00000000-0004-0000-0500-00003A0F0000}"/>
    <hyperlink ref="W1608" r:id="rId3899" xr:uid="{00000000-0004-0000-0500-00003B0F0000}"/>
    <hyperlink ref="J1609" r:id="rId3900" location="gid=1877503813" xr:uid="{00000000-0004-0000-0500-00003C0F0000}"/>
    <hyperlink ref="L1609" r:id="rId3901" xr:uid="{00000000-0004-0000-0500-00003D0F0000}"/>
    <hyperlink ref="N1609" r:id="rId3902" xr:uid="{00000000-0004-0000-0500-00003E0F0000}"/>
    <hyperlink ref="W1609" r:id="rId3903" xr:uid="{00000000-0004-0000-0500-00003F0F0000}"/>
    <hyperlink ref="J1610" r:id="rId3904" location="gid=1877503813" xr:uid="{00000000-0004-0000-0500-0000400F0000}"/>
    <hyperlink ref="L1610" r:id="rId3905" xr:uid="{00000000-0004-0000-0500-0000410F0000}"/>
    <hyperlink ref="O1610" r:id="rId3906" xr:uid="{00000000-0004-0000-0500-0000420F0000}"/>
    <hyperlink ref="W1610" r:id="rId3907" xr:uid="{00000000-0004-0000-0500-0000430F0000}"/>
    <hyperlink ref="J1611" r:id="rId3908" xr:uid="{00000000-0004-0000-0500-0000440F0000}"/>
    <hyperlink ref="W1611" r:id="rId3909" xr:uid="{00000000-0004-0000-0500-0000450F0000}"/>
    <hyperlink ref="J1612" r:id="rId3910" location="gid=0" xr:uid="{00000000-0004-0000-0500-0000460F0000}"/>
    <hyperlink ref="L1612" r:id="rId3911" xr:uid="{00000000-0004-0000-0500-0000470F0000}"/>
    <hyperlink ref="W1612" r:id="rId3912" xr:uid="{00000000-0004-0000-0500-0000480F0000}"/>
    <hyperlink ref="J1613" r:id="rId3913" xr:uid="{00000000-0004-0000-0500-0000490F0000}"/>
    <hyperlink ref="L1613" r:id="rId3914" xr:uid="{00000000-0004-0000-0500-00004A0F0000}"/>
    <hyperlink ref="W1613" r:id="rId3915" xr:uid="{00000000-0004-0000-0500-00004B0F0000}"/>
    <hyperlink ref="J1614" r:id="rId3916" xr:uid="{00000000-0004-0000-0500-00004C0F0000}"/>
    <hyperlink ref="L1614" r:id="rId3917" xr:uid="{00000000-0004-0000-0500-00004D0F0000}"/>
    <hyperlink ref="W1614" r:id="rId3918" xr:uid="{00000000-0004-0000-0500-00004E0F0000}"/>
    <hyperlink ref="J1615" r:id="rId3919" xr:uid="{00000000-0004-0000-0500-00004F0F0000}"/>
    <hyperlink ref="W1615" r:id="rId3920" xr:uid="{00000000-0004-0000-0500-0000500F0000}"/>
    <hyperlink ref="J1616" r:id="rId3921" location="gid=1462290969" xr:uid="{00000000-0004-0000-0500-0000510F0000}"/>
    <hyperlink ref="O1616" r:id="rId3922" xr:uid="{00000000-0004-0000-0500-0000520F0000}"/>
    <hyperlink ref="W1616" r:id="rId3923" xr:uid="{00000000-0004-0000-0500-0000530F0000}"/>
    <hyperlink ref="J1617" r:id="rId3924" location="gid=1462290969" xr:uid="{00000000-0004-0000-0500-0000540F0000}"/>
    <hyperlink ref="W1617" r:id="rId3925" xr:uid="{00000000-0004-0000-0500-0000550F0000}"/>
    <hyperlink ref="J1618" r:id="rId3926" location="gid=1281614813" xr:uid="{00000000-0004-0000-0500-0000560F0000}"/>
    <hyperlink ref="W1618" r:id="rId3927" xr:uid="{00000000-0004-0000-0500-0000570F0000}"/>
    <hyperlink ref="J1619" r:id="rId3928" location="gid=618263609" xr:uid="{00000000-0004-0000-0500-0000580F0000}"/>
    <hyperlink ref="J1620" r:id="rId3929" location="gid=1649206201" xr:uid="{00000000-0004-0000-0500-0000590F0000}"/>
    <hyperlink ref="W1620" r:id="rId3930" xr:uid="{00000000-0004-0000-0500-00005A0F0000}"/>
    <hyperlink ref="J1621" r:id="rId3931" xr:uid="{00000000-0004-0000-0500-00005B0F0000}"/>
    <hyperlink ref="W1621" r:id="rId3932" xr:uid="{00000000-0004-0000-0500-00005C0F0000}"/>
    <hyperlink ref="J1622" r:id="rId3933" location="gid=0" xr:uid="{00000000-0004-0000-0500-00005D0F0000}"/>
    <hyperlink ref="L1622" r:id="rId3934" xr:uid="{00000000-0004-0000-0500-00005E0F0000}"/>
    <hyperlink ref="M1622" r:id="rId3935" location="slide=id.g2ec2ad294fd_0_1" xr:uid="{00000000-0004-0000-0500-00005F0F0000}"/>
    <hyperlink ref="W1622" r:id="rId3936" xr:uid="{00000000-0004-0000-0500-0000600F0000}"/>
    <hyperlink ref="J1623" r:id="rId3937" xr:uid="{00000000-0004-0000-0500-0000610F0000}"/>
    <hyperlink ref="W1623" r:id="rId3938" xr:uid="{00000000-0004-0000-0500-0000620F0000}"/>
    <hyperlink ref="J1624" r:id="rId3939" xr:uid="{00000000-0004-0000-0500-0000630F0000}"/>
    <hyperlink ref="W1624" r:id="rId3940" xr:uid="{00000000-0004-0000-0500-0000640F0000}"/>
    <hyperlink ref="J1625" r:id="rId3941" xr:uid="{00000000-0004-0000-0500-0000650F0000}"/>
    <hyperlink ref="W1625" r:id="rId3942" xr:uid="{00000000-0004-0000-0500-0000660F0000}"/>
    <hyperlink ref="J1626" r:id="rId3943" location="gid=1481340089" xr:uid="{00000000-0004-0000-0500-0000670F0000}"/>
    <hyperlink ref="L1626" r:id="rId3944" xr:uid="{00000000-0004-0000-0500-0000680F0000}"/>
    <hyperlink ref="W1626" r:id="rId3945" xr:uid="{00000000-0004-0000-0500-0000690F0000}"/>
    <hyperlink ref="J1627" r:id="rId3946" location="gid=1481340089" xr:uid="{00000000-0004-0000-0500-00006A0F0000}"/>
    <hyperlink ref="W1627" r:id="rId3947" xr:uid="{00000000-0004-0000-0500-00006B0F0000}"/>
    <hyperlink ref="W1628" r:id="rId3948" xr:uid="{00000000-0004-0000-0500-00006C0F0000}"/>
    <hyperlink ref="X1628" r:id="rId3949" xr:uid="{00000000-0004-0000-0500-00006D0F0000}"/>
    <hyperlink ref="K1629" r:id="rId3950" location="slide=id.gf2148db8b6_1_608" xr:uid="{00000000-0004-0000-0500-00006E0F0000}"/>
    <hyperlink ref="Q1629" r:id="rId3951" location="gid=474432751&amp;range=1:22" xr:uid="{00000000-0004-0000-0500-00006F0F0000}"/>
    <hyperlink ref="R1629" r:id="rId3952" location="gid=474432751&amp;range=1:22" xr:uid="{00000000-0004-0000-0500-0000700F0000}"/>
    <hyperlink ref="S1629" r:id="rId3953" location="gid=474432751&amp;range=1:22" xr:uid="{00000000-0004-0000-0500-0000710F0000}"/>
    <hyperlink ref="T1629" r:id="rId3954" location="gid=474432751&amp;range=1:22" xr:uid="{00000000-0004-0000-0500-0000720F0000}"/>
    <hyperlink ref="W1629" r:id="rId3955" xr:uid="{00000000-0004-0000-0500-0000730F0000}"/>
    <hyperlink ref="J1630" r:id="rId3956" xr:uid="{00000000-0004-0000-0500-0000740F0000}"/>
    <hyperlink ref="L1630" r:id="rId3957" xr:uid="{00000000-0004-0000-0500-0000750F0000}"/>
    <hyperlink ref="W1630" r:id="rId3958" xr:uid="{00000000-0004-0000-0500-0000760F0000}"/>
    <hyperlink ref="J1631" r:id="rId3959" location="gid=1773673233" xr:uid="{00000000-0004-0000-0500-0000770F0000}"/>
    <hyperlink ref="W1631" r:id="rId3960" xr:uid="{00000000-0004-0000-0500-0000780F0000}"/>
    <hyperlink ref="J1632" r:id="rId3961" location="gid=1773673233" xr:uid="{00000000-0004-0000-0500-0000790F0000}"/>
    <hyperlink ref="W1632" r:id="rId3962" xr:uid="{00000000-0004-0000-0500-00007A0F0000}"/>
    <hyperlink ref="J1633" r:id="rId3963" location="gid=264214317" xr:uid="{00000000-0004-0000-0500-00007B0F0000}"/>
    <hyperlink ref="W1633" r:id="rId3964" xr:uid="{00000000-0004-0000-0500-00007C0F0000}"/>
    <hyperlink ref="J1634" r:id="rId3965" location="gid=264214317" xr:uid="{00000000-0004-0000-0500-00007D0F0000}"/>
    <hyperlink ref="W1634" r:id="rId3966" xr:uid="{00000000-0004-0000-0500-00007E0F0000}"/>
    <hyperlink ref="J1635" r:id="rId3967" location="gid=1033238192" xr:uid="{00000000-0004-0000-0500-00007F0F0000}"/>
    <hyperlink ref="W1635" r:id="rId3968" xr:uid="{00000000-0004-0000-0500-0000800F0000}"/>
    <hyperlink ref="J1636" r:id="rId3969" location="gid=1033238192" xr:uid="{00000000-0004-0000-0500-0000810F0000}"/>
    <hyperlink ref="W1636" r:id="rId3970" xr:uid="{00000000-0004-0000-0500-0000820F0000}"/>
    <hyperlink ref="J1637" r:id="rId3971" location="gid=1481340089" xr:uid="{00000000-0004-0000-0500-0000830F0000}"/>
    <hyperlink ref="W1637" r:id="rId3972" xr:uid="{00000000-0004-0000-0500-0000840F0000}"/>
    <hyperlink ref="J1638" r:id="rId3973" location="gid=0" xr:uid="{00000000-0004-0000-0500-0000850F0000}"/>
    <hyperlink ref="W1638" r:id="rId3974" xr:uid="{00000000-0004-0000-0500-0000860F0000}"/>
    <hyperlink ref="J1639" r:id="rId3975" location="gid=0" xr:uid="{00000000-0004-0000-0500-0000870F0000}"/>
    <hyperlink ref="W1639" r:id="rId3976" xr:uid="{00000000-0004-0000-0500-0000880F0000}"/>
    <hyperlink ref="J1640" r:id="rId3977" location="gid=1513785312&amp;range=B:B" xr:uid="{00000000-0004-0000-0500-0000890F0000}"/>
    <hyperlink ref="W1640" r:id="rId3978" xr:uid="{00000000-0004-0000-0500-00008A0F0000}"/>
    <hyperlink ref="J1641" r:id="rId3979" location="gid=1513785312&amp;range=B:B" xr:uid="{00000000-0004-0000-0500-00008B0F0000}"/>
    <hyperlink ref="W1641" r:id="rId3980" xr:uid="{00000000-0004-0000-0500-00008C0F0000}"/>
    <hyperlink ref="J1642" r:id="rId3981" location="gid=1513785312&amp;range=B:B" xr:uid="{00000000-0004-0000-0500-00008D0F0000}"/>
    <hyperlink ref="W1642" r:id="rId3982" xr:uid="{00000000-0004-0000-0500-00008E0F0000}"/>
    <hyperlink ref="J1643" r:id="rId3983" location="gid=0" xr:uid="{00000000-0004-0000-0500-00008F0F0000}"/>
    <hyperlink ref="W1643" r:id="rId3984" xr:uid="{00000000-0004-0000-0500-0000900F0000}"/>
    <hyperlink ref="J1644" r:id="rId3985" location="gid=1560921495&amp;range=A:A" xr:uid="{00000000-0004-0000-0500-0000910F0000}"/>
    <hyperlink ref="W1644" r:id="rId3986" xr:uid="{00000000-0004-0000-0500-0000920F0000}"/>
    <hyperlink ref="J1645" r:id="rId3987" location="gid=1560921495&amp;range=A:A" xr:uid="{00000000-0004-0000-0500-0000930F0000}"/>
    <hyperlink ref="W1645" r:id="rId3988" xr:uid="{00000000-0004-0000-0500-0000940F0000}"/>
    <hyperlink ref="J1646" r:id="rId3989" location="gid=1560921495&amp;range=A:A" xr:uid="{00000000-0004-0000-0500-0000950F0000}"/>
    <hyperlink ref="W1646" r:id="rId3990" xr:uid="{00000000-0004-0000-0500-0000960F0000}"/>
    <hyperlink ref="J1647" r:id="rId3991" location="gid=0" xr:uid="{00000000-0004-0000-0500-0000970F0000}"/>
    <hyperlink ref="W1647" r:id="rId3992" xr:uid="{00000000-0004-0000-0500-0000980F0000}"/>
    <hyperlink ref="J1648" r:id="rId3993" location="gid=773103131&amp;range=A1" xr:uid="{00000000-0004-0000-0500-0000990F0000}"/>
    <hyperlink ref="W1648" r:id="rId3994" xr:uid="{00000000-0004-0000-0500-00009A0F0000}"/>
    <hyperlink ref="J1649" r:id="rId3995" location="gid=2061898978" xr:uid="{00000000-0004-0000-0500-00009B0F0000}"/>
    <hyperlink ref="O1649" r:id="rId3996" xr:uid="{00000000-0004-0000-0500-00009C0F0000}"/>
    <hyperlink ref="W1649" r:id="rId3997" xr:uid="{00000000-0004-0000-0500-00009D0F0000}"/>
    <hyperlink ref="J1650" r:id="rId3998" location="gid=1513785312&amp;range=B:B" xr:uid="{00000000-0004-0000-0500-00009E0F0000}"/>
    <hyperlink ref="W1650" r:id="rId3999" xr:uid="{00000000-0004-0000-0500-00009F0F0000}"/>
    <hyperlink ref="J1651" r:id="rId4000" location="gid=1513785312&amp;range=B:B" xr:uid="{00000000-0004-0000-0500-0000A00F0000}"/>
    <hyperlink ref="W1651" r:id="rId4001" xr:uid="{00000000-0004-0000-0500-0000A10F0000}"/>
    <hyperlink ref="J1652" r:id="rId4002" location="gid=0" xr:uid="{00000000-0004-0000-0500-0000A20F0000}"/>
    <hyperlink ref="W1652" r:id="rId4003" xr:uid="{00000000-0004-0000-0500-0000A30F0000}"/>
    <hyperlink ref="J1653" r:id="rId4004" location="gid=826533442&amp;range=B2:B23" xr:uid="{00000000-0004-0000-0500-0000A40F0000}"/>
    <hyperlink ref="W1653" r:id="rId4005" xr:uid="{00000000-0004-0000-0500-0000A50F0000}"/>
    <hyperlink ref="J1654" r:id="rId4006" location="gid=826533442&amp;range=B2:B23" xr:uid="{00000000-0004-0000-0500-0000A60F0000}"/>
    <hyperlink ref="W1654" r:id="rId4007" xr:uid="{00000000-0004-0000-0500-0000A70F0000}"/>
    <hyperlink ref="J1655" r:id="rId4008" location="gid=826533442&amp;range=B2:B23" xr:uid="{00000000-0004-0000-0500-0000A80F0000}"/>
    <hyperlink ref="W1655" r:id="rId4009" xr:uid="{00000000-0004-0000-0500-0000A90F0000}"/>
    <hyperlink ref="J1656" r:id="rId4010" location="gid=826533442&amp;range=B2:B23" xr:uid="{00000000-0004-0000-0500-0000AA0F0000}"/>
    <hyperlink ref="W1656" r:id="rId4011" xr:uid="{00000000-0004-0000-0500-0000AB0F0000}"/>
    <hyperlink ref="J1657" r:id="rId4012" location="gid=826533442&amp;range=B2:B23" xr:uid="{00000000-0004-0000-0500-0000AC0F0000}"/>
    <hyperlink ref="W1657" r:id="rId4013" xr:uid="{00000000-0004-0000-0500-0000AD0F0000}"/>
    <hyperlink ref="J1658" r:id="rId4014" location="gid=0" xr:uid="{00000000-0004-0000-0500-0000AE0F0000}"/>
    <hyperlink ref="W1658" r:id="rId4015" xr:uid="{00000000-0004-0000-0500-0000AF0F0000}"/>
    <hyperlink ref="J1659" r:id="rId4016" location="gid=1462290969" xr:uid="{00000000-0004-0000-0500-0000B00F0000}"/>
    <hyperlink ref="W1659" r:id="rId4017" xr:uid="{00000000-0004-0000-0500-0000B10F0000}"/>
    <hyperlink ref="J1660" r:id="rId4018" location="gid=0" xr:uid="{00000000-0004-0000-0500-0000B20F0000}"/>
    <hyperlink ref="L1660" r:id="rId4019" xr:uid="{00000000-0004-0000-0500-0000B30F0000}"/>
    <hyperlink ref="W1660" r:id="rId4020" xr:uid="{00000000-0004-0000-0500-0000B40F0000}"/>
    <hyperlink ref="J1661" r:id="rId4021" xr:uid="{00000000-0004-0000-0500-0000B50F0000}"/>
    <hyperlink ref="L1661" r:id="rId4022" xr:uid="{00000000-0004-0000-0500-0000B60F0000}"/>
    <hyperlink ref="W1661" r:id="rId4023" xr:uid="{00000000-0004-0000-0500-0000B70F0000}"/>
    <hyperlink ref="J1662" r:id="rId4024" location="gid=0" xr:uid="{00000000-0004-0000-0500-0000B80F0000}"/>
    <hyperlink ref="L1662" r:id="rId4025" xr:uid="{00000000-0004-0000-0500-0000B90F0000}"/>
    <hyperlink ref="W1662" r:id="rId4026" xr:uid="{00000000-0004-0000-0500-0000BA0F0000}"/>
    <hyperlink ref="J1663" r:id="rId4027" xr:uid="{00000000-0004-0000-0500-0000BB0F0000}"/>
    <hyperlink ref="L1663" r:id="rId4028" xr:uid="{00000000-0004-0000-0500-0000BC0F0000}"/>
    <hyperlink ref="O1663" r:id="rId4029" xr:uid="{00000000-0004-0000-0500-0000BD0F0000}"/>
    <hyperlink ref="W1663" r:id="rId4030" xr:uid="{00000000-0004-0000-0500-0000BE0F0000}"/>
    <hyperlink ref="J1664" r:id="rId4031" location="gid=2146481338" xr:uid="{00000000-0004-0000-0500-0000BF0F0000}"/>
    <hyperlink ref="W1664" r:id="rId4032" xr:uid="{00000000-0004-0000-0500-0000C00F0000}"/>
    <hyperlink ref="J1665" r:id="rId4033" location="gid=0" xr:uid="{00000000-0004-0000-0500-0000C10F0000}"/>
    <hyperlink ref="W1665" r:id="rId4034" xr:uid="{00000000-0004-0000-0500-0000C20F0000}"/>
    <hyperlink ref="J1666" r:id="rId4035" location="gid=0" xr:uid="{00000000-0004-0000-0500-0000C30F0000}"/>
    <hyperlink ref="W1666" r:id="rId4036" xr:uid="{00000000-0004-0000-0500-0000C40F0000}"/>
    <hyperlink ref="J1667" r:id="rId4037" location="gid=0" xr:uid="{00000000-0004-0000-0500-0000C50F0000}"/>
    <hyperlink ref="L1667" r:id="rId4038" xr:uid="{00000000-0004-0000-0500-0000C60F0000}"/>
    <hyperlink ref="W1667" r:id="rId4039" xr:uid="{00000000-0004-0000-0500-0000C70F0000}"/>
    <hyperlink ref="J1668" r:id="rId4040" location="gid=896267482" xr:uid="{00000000-0004-0000-0500-0000C80F0000}"/>
    <hyperlink ref="O1668" r:id="rId4041" xr:uid="{00000000-0004-0000-0500-0000C90F0000}"/>
    <hyperlink ref="W1668" r:id="rId4042" xr:uid="{00000000-0004-0000-0500-0000CA0F0000}"/>
    <hyperlink ref="J1669" r:id="rId4043" location="gid=896267482" xr:uid="{00000000-0004-0000-0500-0000CB0F0000}"/>
    <hyperlink ref="W1669" r:id="rId4044" xr:uid="{00000000-0004-0000-0500-0000CC0F0000}"/>
    <hyperlink ref="J1670" r:id="rId4045" location="gid=1579647152" xr:uid="{00000000-0004-0000-0500-0000CD0F0000}"/>
    <hyperlink ref="W1670" r:id="rId4046" xr:uid="{00000000-0004-0000-0500-0000CE0F0000}"/>
    <hyperlink ref="J1671" r:id="rId4047" location="gid=1579647152" xr:uid="{00000000-0004-0000-0500-0000CF0F0000}"/>
    <hyperlink ref="W1671" r:id="rId4048" xr:uid="{00000000-0004-0000-0500-0000D00F0000}"/>
    <hyperlink ref="J1672" r:id="rId4049" location="gid=1579647152" xr:uid="{00000000-0004-0000-0500-0000D10F0000}"/>
    <hyperlink ref="W1672" r:id="rId4050" xr:uid="{00000000-0004-0000-0500-0000D20F0000}"/>
    <hyperlink ref="J1673" r:id="rId4051" location="gid=1579647152" xr:uid="{00000000-0004-0000-0500-0000D30F0000}"/>
    <hyperlink ref="W1673" r:id="rId4052" xr:uid="{00000000-0004-0000-0500-0000D40F0000}"/>
    <hyperlink ref="J1674" r:id="rId4053" location="gid=1579647152" xr:uid="{00000000-0004-0000-0500-0000D50F0000}"/>
    <hyperlink ref="W1674" r:id="rId4054" xr:uid="{00000000-0004-0000-0500-0000D60F0000}"/>
    <hyperlink ref="J1675" r:id="rId4055" xr:uid="{00000000-0004-0000-0500-0000D70F0000}"/>
    <hyperlink ref="W1675" r:id="rId4056" xr:uid="{00000000-0004-0000-0500-0000D80F0000}"/>
    <hyperlink ref="J1676" r:id="rId4057" location="gid=0" xr:uid="{00000000-0004-0000-0500-0000D90F0000}"/>
    <hyperlink ref="L1676" r:id="rId4058" xr:uid="{00000000-0004-0000-0500-0000DA0F0000}"/>
    <hyperlink ref="W1676" r:id="rId4059" xr:uid="{00000000-0004-0000-0500-0000DB0F0000}"/>
    <hyperlink ref="J1677" r:id="rId4060" location="gid=0" xr:uid="{00000000-0004-0000-0500-0000DC0F0000}"/>
    <hyperlink ref="L1677" r:id="rId4061" xr:uid="{00000000-0004-0000-0500-0000DD0F0000}"/>
    <hyperlink ref="W1677" r:id="rId4062" xr:uid="{00000000-0004-0000-0500-0000DE0F0000}"/>
    <hyperlink ref="J1678" r:id="rId4063" location="gid=0" xr:uid="{00000000-0004-0000-0500-0000DF0F0000}"/>
    <hyperlink ref="W1678" r:id="rId4064" xr:uid="{00000000-0004-0000-0500-0000E00F0000}"/>
    <hyperlink ref="J1679" r:id="rId4065" location="gid=2036708567" xr:uid="{00000000-0004-0000-0500-0000E10F0000}"/>
    <hyperlink ref="W1679" r:id="rId4066" xr:uid="{00000000-0004-0000-0500-0000E20F0000}"/>
    <hyperlink ref="AB1679" r:id="rId4067" xr:uid="{00000000-0004-0000-0500-0000E30F0000}"/>
    <hyperlink ref="J1680" r:id="rId4068" location="gid=0&amp;range=1:1" xr:uid="{00000000-0004-0000-0500-0000E40F0000}"/>
    <hyperlink ref="W1680" r:id="rId4069" xr:uid="{00000000-0004-0000-0500-0000E50F0000}"/>
    <hyperlink ref="H1681" r:id="rId4070" location="gid=986101770" xr:uid="{00000000-0004-0000-0500-0000E60F0000}"/>
    <hyperlink ref="J1681" r:id="rId4071" location="gid=0" xr:uid="{00000000-0004-0000-0500-0000E70F0000}"/>
    <hyperlink ref="W1681" r:id="rId4072" xr:uid="{00000000-0004-0000-0500-0000E80F0000}"/>
    <hyperlink ref="J1682" r:id="rId4073" location="gid=0" xr:uid="{00000000-0004-0000-0500-0000E90F0000}"/>
    <hyperlink ref="L1682" r:id="rId4074" xr:uid="{00000000-0004-0000-0500-0000EA0F0000}"/>
    <hyperlink ref="O1682" r:id="rId4075" xr:uid="{00000000-0004-0000-0500-0000EB0F0000}"/>
    <hyperlink ref="W1682" r:id="rId4076" xr:uid="{00000000-0004-0000-0500-0000EC0F0000}"/>
    <hyperlink ref="J1683" r:id="rId4077" location="gid=0" xr:uid="{00000000-0004-0000-0500-0000ED0F0000}"/>
    <hyperlink ref="L1683" r:id="rId4078" xr:uid="{00000000-0004-0000-0500-0000EE0F0000}"/>
    <hyperlink ref="M1683" r:id="rId4079" xr:uid="{00000000-0004-0000-0500-0000EF0F0000}"/>
    <hyperlink ref="W1683" r:id="rId4080" xr:uid="{00000000-0004-0000-0500-0000F00F0000}"/>
    <hyperlink ref="J1684" r:id="rId4081" location="gid=1522222575" xr:uid="{00000000-0004-0000-0500-0000F10F0000}"/>
    <hyperlink ref="L1684" r:id="rId4082" xr:uid="{00000000-0004-0000-0500-0000F20F0000}"/>
    <hyperlink ref="W1684" r:id="rId4083" xr:uid="{00000000-0004-0000-0500-0000F30F0000}"/>
    <hyperlink ref="J1685" r:id="rId4084" location="gid=1608466921" xr:uid="{00000000-0004-0000-0500-0000F40F0000}"/>
    <hyperlink ref="L1685" r:id="rId4085" xr:uid="{00000000-0004-0000-0500-0000F50F0000}"/>
    <hyperlink ref="W1685" r:id="rId4086" xr:uid="{00000000-0004-0000-0500-0000F60F0000}"/>
    <hyperlink ref="J1686" r:id="rId4087" location="gid=1608466921" xr:uid="{00000000-0004-0000-0500-0000F70F0000}"/>
    <hyperlink ref="W1686" r:id="rId4088" xr:uid="{00000000-0004-0000-0500-0000F80F0000}"/>
    <hyperlink ref="J1687" r:id="rId4089" location="gid=1608466921" xr:uid="{00000000-0004-0000-0500-0000F90F0000}"/>
    <hyperlink ref="W1687" r:id="rId4090" xr:uid="{00000000-0004-0000-0500-0000FA0F0000}"/>
    <hyperlink ref="J1688" r:id="rId4091" location="gid=1463714887" xr:uid="{00000000-0004-0000-0500-0000FB0F0000}"/>
    <hyperlink ref="W1688" r:id="rId4092" xr:uid="{00000000-0004-0000-0500-0000FC0F0000}"/>
    <hyperlink ref="Z1688" r:id="rId4093" xr:uid="{00000000-0004-0000-0500-0000FD0F0000}"/>
    <hyperlink ref="AA1688" r:id="rId4094" xr:uid="{00000000-0004-0000-0500-0000FE0F0000}"/>
    <hyperlink ref="J1689" r:id="rId4095" location="gid=1463714887" xr:uid="{00000000-0004-0000-0500-0000FF0F0000}"/>
    <hyperlink ref="W1689" r:id="rId4096" xr:uid="{00000000-0004-0000-0500-000000100000}"/>
    <hyperlink ref="J1690" r:id="rId4097" location="gid=1463714887" xr:uid="{00000000-0004-0000-0500-000001100000}"/>
    <hyperlink ref="W1690" r:id="rId4098" xr:uid="{00000000-0004-0000-0500-000002100000}"/>
    <hyperlink ref="J1691" r:id="rId4099" location="gid=0" xr:uid="{00000000-0004-0000-0500-000003100000}"/>
    <hyperlink ref="W1691" r:id="rId4100" xr:uid="{00000000-0004-0000-0500-000004100000}"/>
    <hyperlink ref="J1692" r:id="rId4101" xr:uid="{00000000-0004-0000-0500-000005100000}"/>
    <hyperlink ref="L1692" r:id="rId4102" xr:uid="{00000000-0004-0000-0500-000006100000}"/>
    <hyperlink ref="W1692" r:id="rId4103" xr:uid="{00000000-0004-0000-0500-000007100000}"/>
    <hyperlink ref="J1693" r:id="rId4104" location="gid=1546187897" xr:uid="{00000000-0004-0000-0500-000008100000}"/>
    <hyperlink ref="W1693" r:id="rId4105" xr:uid="{00000000-0004-0000-0500-000009100000}"/>
    <hyperlink ref="J1694" r:id="rId4106" location="gid=1546187897" xr:uid="{00000000-0004-0000-0500-00000A100000}"/>
    <hyperlink ref="W1694" r:id="rId4107" xr:uid="{00000000-0004-0000-0500-00000B100000}"/>
    <hyperlink ref="H1695" r:id="rId4108" location="gid=1992799313" xr:uid="{00000000-0004-0000-0500-00000C100000}"/>
    <hyperlink ref="J1695" r:id="rId4109" location="gid=0" xr:uid="{00000000-0004-0000-0500-00000D100000}"/>
    <hyperlink ref="W1695" r:id="rId4110" xr:uid="{00000000-0004-0000-0500-00000E100000}"/>
    <hyperlink ref="K1696" r:id="rId4111" location="slide=id.g377c57e4119_0_0" xr:uid="{00000000-0004-0000-0500-00000F100000}"/>
    <hyperlink ref="R1696" r:id="rId4112" location="gid=594618395&amp;range=1:11" xr:uid="{00000000-0004-0000-0500-000010100000}"/>
    <hyperlink ref="W1696" r:id="rId4113" xr:uid="{00000000-0004-0000-0500-000011100000}"/>
    <hyperlink ref="K1697" r:id="rId4114" location="slide=id.g377c57e4119_0_0" xr:uid="{00000000-0004-0000-0500-000012100000}"/>
    <hyperlink ref="R1697" r:id="rId4115" location="gid=594618395&amp;range=1:11" xr:uid="{00000000-0004-0000-0500-000013100000}"/>
    <hyperlink ref="W1697" r:id="rId4116" xr:uid="{00000000-0004-0000-0500-000014100000}"/>
    <hyperlink ref="K1698" r:id="rId4117" location="slide=id.g38a797d0a9a_0_0" xr:uid="{00000000-0004-0000-0500-000015100000}"/>
    <hyperlink ref="Q1698" r:id="rId4118" location="gid=28204836&amp;range=A2:N18" xr:uid="{00000000-0004-0000-0500-000016100000}"/>
    <hyperlink ref="W1698" r:id="rId4119" xr:uid="{00000000-0004-0000-0500-000017100000}"/>
    <hyperlink ref="J1699" r:id="rId4120" location="gid=0" xr:uid="{00000000-0004-0000-0500-000018100000}"/>
    <hyperlink ref="W1699" r:id="rId4121" xr:uid="{00000000-0004-0000-0500-000019100000}"/>
    <hyperlink ref="J1700" r:id="rId4122" location="gid=1513785312&amp;range=B:B" xr:uid="{00000000-0004-0000-0500-00001A100000}"/>
    <hyperlink ref="L1700" r:id="rId4123" xr:uid="{00000000-0004-0000-0500-00001B100000}"/>
    <hyperlink ref="N1700" r:id="rId4124" xr:uid="{00000000-0004-0000-0500-00001C100000}"/>
    <hyperlink ref="O1700" r:id="rId4125" xr:uid="{00000000-0004-0000-0500-00001D100000}"/>
    <hyperlink ref="W1700" r:id="rId4126" xr:uid="{00000000-0004-0000-0500-00001E100000}"/>
    <hyperlink ref="J1701" r:id="rId4127" location="gid=0" xr:uid="{00000000-0004-0000-0500-00001F100000}"/>
    <hyperlink ref="L1701" r:id="rId4128" xr:uid="{00000000-0004-0000-0500-000020100000}"/>
    <hyperlink ref="W1701" r:id="rId4129" xr:uid="{00000000-0004-0000-0500-000021100000}"/>
    <hyperlink ref="J1702" r:id="rId4130" location="gid=1593213333" xr:uid="{00000000-0004-0000-0500-000022100000}"/>
    <hyperlink ref="L1702" r:id="rId4131" xr:uid="{00000000-0004-0000-0500-000023100000}"/>
    <hyperlink ref="W1702" r:id="rId4132" xr:uid="{00000000-0004-0000-0500-000024100000}"/>
    <hyperlink ref="J1703" r:id="rId4133" location="gid=1593213333" xr:uid="{00000000-0004-0000-0500-000025100000}"/>
    <hyperlink ref="W1703" r:id="rId4134" xr:uid="{00000000-0004-0000-0500-000026100000}"/>
    <hyperlink ref="J1704" r:id="rId4135" location="gid=1593213333" xr:uid="{00000000-0004-0000-0500-000027100000}"/>
    <hyperlink ref="W1704" r:id="rId4136" xr:uid="{00000000-0004-0000-0500-000028100000}"/>
    <hyperlink ref="J1705" r:id="rId4137" location="gid=0" xr:uid="{00000000-0004-0000-0500-000029100000}"/>
    <hyperlink ref="L1705" r:id="rId4138" xr:uid="{00000000-0004-0000-0500-00002A100000}"/>
    <hyperlink ref="W1705" r:id="rId4139" xr:uid="{00000000-0004-0000-0500-00002B100000}"/>
    <hyperlink ref="J1706" r:id="rId4140" location="gid=0" xr:uid="{00000000-0004-0000-0500-00002C100000}"/>
    <hyperlink ref="W1706" r:id="rId4141" xr:uid="{00000000-0004-0000-0500-00002D100000}"/>
    <hyperlink ref="J1707" r:id="rId4142" xr:uid="{00000000-0004-0000-0500-00002E100000}"/>
    <hyperlink ref="W1707" r:id="rId4143" xr:uid="{00000000-0004-0000-0500-00002F100000}"/>
    <hyperlink ref="J1708" r:id="rId4144" xr:uid="{00000000-0004-0000-0500-000030100000}"/>
    <hyperlink ref="W1708" r:id="rId4145" xr:uid="{00000000-0004-0000-0500-000031100000}"/>
    <hyperlink ref="J1709" r:id="rId4146" location="gid=484411972" xr:uid="{00000000-0004-0000-0500-000032100000}"/>
    <hyperlink ref="L1709" r:id="rId4147" xr:uid="{00000000-0004-0000-0500-000033100000}"/>
    <hyperlink ref="M1709" r:id="rId4148" location="slide=id.p1" xr:uid="{00000000-0004-0000-0500-000034100000}"/>
    <hyperlink ref="W1709" r:id="rId4149" xr:uid="{00000000-0004-0000-0500-000035100000}"/>
    <hyperlink ref="J1710" r:id="rId4150" location="gid=629079951" xr:uid="{00000000-0004-0000-0500-000036100000}"/>
    <hyperlink ref="L1710" r:id="rId4151" xr:uid="{00000000-0004-0000-0500-000037100000}"/>
    <hyperlink ref="M1710" r:id="rId4152" location="slide=id.p1" xr:uid="{00000000-0004-0000-0500-000038100000}"/>
    <hyperlink ref="W1710" r:id="rId4153" xr:uid="{00000000-0004-0000-0500-000039100000}"/>
    <hyperlink ref="J1711" r:id="rId4154" location="gid=563599725&amp;range=M:O" xr:uid="{00000000-0004-0000-0500-00003A100000}"/>
    <hyperlink ref="J1712" r:id="rId4155" location="gid=0&amp;range=B1" xr:uid="{00000000-0004-0000-0500-00003B100000}"/>
    <hyperlink ref="L1712" r:id="rId4156" xr:uid="{00000000-0004-0000-0500-00003C100000}"/>
    <hyperlink ref="O1712" r:id="rId4157" xr:uid="{00000000-0004-0000-0500-00003D100000}"/>
    <hyperlink ref="W1712" r:id="rId4158" xr:uid="{00000000-0004-0000-0500-00003E100000}"/>
    <hyperlink ref="J1713" r:id="rId4159" location="gid=1593232131&amp;range=A1" xr:uid="{00000000-0004-0000-0500-00003F100000}"/>
    <hyperlink ref="W1713" r:id="rId4160" xr:uid="{00000000-0004-0000-0500-000040100000}"/>
    <hyperlink ref="J1714" r:id="rId4161" location="gid=887217737" xr:uid="{00000000-0004-0000-0500-000041100000}"/>
    <hyperlink ref="W1714" r:id="rId4162" xr:uid="{00000000-0004-0000-0500-000042100000}"/>
    <hyperlink ref="J1715" r:id="rId4163" location="gid=0" xr:uid="{00000000-0004-0000-0500-000043100000}"/>
    <hyperlink ref="W1715" r:id="rId4164" xr:uid="{00000000-0004-0000-0500-000044100000}"/>
    <hyperlink ref="H1716" r:id="rId4165" location="gid=368520943&amp;range=H7:J12" xr:uid="{00000000-0004-0000-0500-000045100000}"/>
    <hyperlink ref="J1716" r:id="rId4166" location="gid=368520943&amp;range=2:2" xr:uid="{00000000-0004-0000-0500-000046100000}"/>
    <hyperlink ref="L1716" r:id="rId4167" xr:uid="{00000000-0004-0000-0500-000047100000}"/>
    <hyperlink ref="W1716" r:id="rId4168" xr:uid="{00000000-0004-0000-0500-000048100000}"/>
    <hyperlink ref="H1717" r:id="rId4169" location="gid=368520943&amp;range=H7:J12" xr:uid="{00000000-0004-0000-0500-000049100000}"/>
    <hyperlink ref="J1717" r:id="rId4170" location="gid=368520943&amp;range=2:2" xr:uid="{00000000-0004-0000-0500-00004A100000}"/>
    <hyperlink ref="W1717" r:id="rId4171" xr:uid="{00000000-0004-0000-0500-00004B100000}"/>
    <hyperlink ref="J1718" r:id="rId4172" location="gid=622242917" xr:uid="{00000000-0004-0000-0500-00004C100000}"/>
    <hyperlink ref="L1718" r:id="rId4173" xr:uid="{00000000-0004-0000-0500-00004D100000}"/>
    <hyperlink ref="M1718" r:id="rId4174" xr:uid="{00000000-0004-0000-0500-00004E100000}"/>
    <hyperlink ref="W1718" r:id="rId4175" xr:uid="{00000000-0004-0000-0500-00004F100000}"/>
    <hyperlink ref="J1719" r:id="rId4176" location="gid=622242917" xr:uid="{00000000-0004-0000-0500-000050100000}"/>
    <hyperlink ref="W1719" r:id="rId4177" xr:uid="{00000000-0004-0000-0500-000051100000}"/>
    <hyperlink ref="J1720" r:id="rId4178" location="gid=622242917" xr:uid="{00000000-0004-0000-0500-000052100000}"/>
    <hyperlink ref="W1720" r:id="rId4179" xr:uid="{00000000-0004-0000-0500-000053100000}"/>
    <hyperlink ref="J1721" r:id="rId4180" location="gid=140450245" xr:uid="{00000000-0004-0000-0500-000054100000}"/>
    <hyperlink ref="O1721" r:id="rId4181" xr:uid="{00000000-0004-0000-0500-000055100000}"/>
    <hyperlink ref="W1721" r:id="rId4182" xr:uid="{00000000-0004-0000-0500-000056100000}"/>
    <hyperlink ref="J1722" r:id="rId4183" location="gid=140450245" xr:uid="{00000000-0004-0000-0500-000057100000}"/>
    <hyperlink ref="W1722" r:id="rId4184" xr:uid="{00000000-0004-0000-0500-000058100000}"/>
    <hyperlink ref="J1723" r:id="rId4185" location="gid=140450245" xr:uid="{00000000-0004-0000-0500-000059100000}"/>
    <hyperlink ref="W1723" r:id="rId4186" xr:uid="{00000000-0004-0000-0500-00005A100000}"/>
    <hyperlink ref="J1724" r:id="rId4187" location="gid=477276523" xr:uid="{00000000-0004-0000-0500-00005B100000}"/>
    <hyperlink ref="O1724" r:id="rId4188" xr:uid="{00000000-0004-0000-0500-00005C100000}"/>
    <hyperlink ref="W1724" r:id="rId4189" xr:uid="{00000000-0004-0000-0500-00005D100000}"/>
    <hyperlink ref="J1725" r:id="rId4190" location="gid=477276523" xr:uid="{00000000-0004-0000-0500-00005E100000}"/>
    <hyperlink ref="W1725" r:id="rId4191" xr:uid="{00000000-0004-0000-0500-00005F100000}"/>
    <hyperlink ref="J1726" r:id="rId4192" xr:uid="{00000000-0004-0000-0500-000060100000}"/>
    <hyperlink ref="L1726" r:id="rId4193" xr:uid="{00000000-0004-0000-0500-000061100000}"/>
    <hyperlink ref="M1726" r:id="rId4194" xr:uid="{00000000-0004-0000-0500-000062100000}"/>
    <hyperlink ref="W1726" r:id="rId4195" xr:uid="{00000000-0004-0000-0500-000063100000}"/>
    <hyperlink ref="J1727" r:id="rId4196" xr:uid="{00000000-0004-0000-0500-000064100000}"/>
    <hyperlink ref="W1727" r:id="rId4197" xr:uid="{00000000-0004-0000-0500-000065100000}"/>
    <hyperlink ref="J1728" r:id="rId4198" xr:uid="{00000000-0004-0000-0500-000066100000}"/>
    <hyperlink ref="L1728" r:id="rId4199" xr:uid="{00000000-0004-0000-0500-000067100000}"/>
    <hyperlink ref="W1728" r:id="rId4200" xr:uid="{00000000-0004-0000-0500-000068100000}"/>
    <hyperlink ref="J1729" r:id="rId4201" location="gid=0&amp;range=C1" xr:uid="{00000000-0004-0000-0500-000069100000}"/>
    <hyperlink ref="L1729" r:id="rId4202" xr:uid="{00000000-0004-0000-0500-00006A100000}"/>
    <hyperlink ref="W1729" r:id="rId4203" xr:uid="{00000000-0004-0000-0500-00006B100000}"/>
    <hyperlink ref="J1730" r:id="rId4204" location="gid=0&amp;range=C1" xr:uid="{00000000-0004-0000-0500-00006C100000}"/>
    <hyperlink ref="W1730" r:id="rId4205" xr:uid="{00000000-0004-0000-0500-00006D100000}"/>
    <hyperlink ref="J1731" r:id="rId4206" location="gid=0&amp;range=C1" xr:uid="{00000000-0004-0000-0500-00006E100000}"/>
    <hyperlink ref="L1731" r:id="rId4207" xr:uid="{00000000-0004-0000-0500-00006F100000}"/>
    <hyperlink ref="W1731" r:id="rId4208" xr:uid="{00000000-0004-0000-0500-000070100000}"/>
    <hyperlink ref="J1732" r:id="rId4209" location="gid=0&amp;range=C1" xr:uid="{00000000-0004-0000-0500-000071100000}"/>
    <hyperlink ref="L1732" r:id="rId4210" xr:uid="{00000000-0004-0000-0500-000072100000}"/>
    <hyperlink ref="M1732" r:id="rId4211" xr:uid="{00000000-0004-0000-0500-000073100000}"/>
    <hyperlink ref="W1732" r:id="rId4212" xr:uid="{00000000-0004-0000-0500-000074100000}"/>
    <hyperlink ref="J1733" r:id="rId4213" location="gid=0&amp;range=B1" xr:uid="{00000000-0004-0000-0500-000075100000}"/>
    <hyperlink ref="L1733" r:id="rId4214" xr:uid="{00000000-0004-0000-0500-000076100000}"/>
    <hyperlink ref="W1733" r:id="rId4215" xr:uid="{00000000-0004-0000-0500-000077100000}"/>
    <hyperlink ref="J1734" r:id="rId4216" location="gid=0&amp;range=B1" xr:uid="{00000000-0004-0000-0500-000078100000}"/>
    <hyperlink ref="L1734" r:id="rId4217" xr:uid="{00000000-0004-0000-0500-000079100000}"/>
    <hyperlink ref="W1734" r:id="rId4218" xr:uid="{00000000-0004-0000-0500-00007A100000}"/>
    <hyperlink ref="J1735" r:id="rId4219" location="gid=0&amp;range=B1" xr:uid="{00000000-0004-0000-0500-00007B100000}"/>
    <hyperlink ref="L1735" r:id="rId4220" xr:uid="{00000000-0004-0000-0500-00007C100000}"/>
    <hyperlink ref="W1735" r:id="rId4221" xr:uid="{00000000-0004-0000-0500-00007D100000}"/>
    <hyperlink ref="K1736" r:id="rId4222" location="slide=id.gf2148db8b6_1_608" xr:uid="{00000000-0004-0000-0500-00007E100000}"/>
    <hyperlink ref="Q1736" r:id="rId4223" location="gid=874734074&amp;range=1:24" xr:uid="{00000000-0004-0000-0500-00007F100000}"/>
    <hyperlink ref="R1736" r:id="rId4224" location="gid=874734074&amp;range=1:24" xr:uid="{00000000-0004-0000-0500-000080100000}"/>
    <hyperlink ref="S1736" r:id="rId4225" location="gid=874734074&amp;range=1:24" xr:uid="{00000000-0004-0000-0500-000081100000}"/>
    <hyperlink ref="T1736" r:id="rId4226" location="gid=874734074&amp;range=1:24" xr:uid="{00000000-0004-0000-0500-000082100000}"/>
    <hyperlink ref="W1736" r:id="rId4227" xr:uid="{00000000-0004-0000-0500-000083100000}"/>
    <hyperlink ref="J1737" r:id="rId4228" xr:uid="{00000000-0004-0000-0500-000084100000}"/>
    <hyperlink ref="L1737" r:id="rId4229" xr:uid="{00000000-0004-0000-0500-000085100000}"/>
    <hyperlink ref="O1737" r:id="rId4230" xr:uid="{00000000-0004-0000-0500-000086100000}"/>
    <hyperlink ref="W1737" r:id="rId4231" xr:uid="{00000000-0004-0000-0500-000087100000}"/>
    <hyperlink ref="J1738" r:id="rId4232" location="gid=0" xr:uid="{00000000-0004-0000-0500-000088100000}"/>
    <hyperlink ref="L1738" r:id="rId4233" xr:uid="{00000000-0004-0000-0500-000089100000}"/>
    <hyperlink ref="W1738" r:id="rId4234" xr:uid="{00000000-0004-0000-0500-00008A100000}"/>
    <hyperlink ref="J1739" r:id="rId4235" location="gid=264214317" xr:uid="{00000000-0004-0000-0500-00008B100000}"/>
    <hyperlink ref="W1739" r:id="rId4236" xr:uid="{00000000-0004-0000-0500-00008C100000}"/>
    <hyperlink ref="J1740" r:id="rId4237" location="gid=1033238192" xr:uid="{00000000-0004-0000-0500-00008D100000}"/>
    <hyperlink ref="W1740" r:id="rId4238" xr:uid="{00000000-0004-0000-0500-00008E100000}"/>
    <hyperlink ref="J1741" r:id="rId4239" location="gid=1300745950" xr:uid="{00000000-0004-0000-0500-00008F100000}"/>
    <hyperlink ref="W1741" r:id="rId4240" xr:uid="{00000000-0004-0000-0500-000090100000}"/>
    <hyperlink ref="J1742" r:id="rId4241" location="gid=1773673233" xr:uid="{00000000-0004-0000-0500-000091100000}"/>
    <hyperlink ref="W1742" r:id="rId4242" xr:uid="{00000000-0004-0000-0500-000092100000}"/>
    <hyperlink ref="J1743" r:id="rId4243" location="gid=1460264289" xr:uid="{00000000-0004-0000-0500-000093100000}"/>
    <hyperlink ref="W1743" r:id="rId4244" xr:uid="{00000000-0004-0000-0500-000094100000}"/>
    <hyperlink ref="J1744" r:id="rId4245" location="gid=1481340089" xr:uid="{00000000-0004-0000-0500-000095100000}"/>
    <hyperlink ref="W1744" r:id="rId4246" xr:uid="{00000000-0004-0000-0500-000096100000}"/>
    <hyperlink ref="J1745" r:id="rId4247" location="gid=0" xr:uid="{00000000-0004-0000-0500-000097100000}"/>
    <hyperlink ref="W1745" r:id="rId4248" xr:uid="{00000000-0004-0000-0500-000098100000}"/>
    <hyperlink ref="J1746" r:id="rId4249" location="gid=1460264289" xr:uid="{00000000-0004-0000-0500-000099100000}"/>
    <hyperlink ref="W1746" r:id="rId4250" xr:uid="{00000000-0004-0000-0500-00009A100000}"/>
    <hyperlink ref="J1747" r:id="rId4251" location="gid=264214317" xr:uid="{00000000-0004-0000-0500-00009B100000}"/>
    <hyperlink ref="W1747" r:id="rId4252" xr:uid="{00000000-0004-0000-0500-00009C100000}"/>
    <hyperlink ref="J1748" r:id="rId4253" location="gid=0" xr:uid="{00000000-0004-0000-0500-00009D100000}"/>
    <hyperlink ref="W1748" r:id="rId4254" xr:uid="{00000000-0004-0000-0500-00009E100000}"/>
    <hyperlink ref="J1749" r:id="rId4255" location="gid=1033238192" xr:uid="{00000000-0004-0000-0500-00009F100000}"/>
    <hyperlink ref="W1749" r:id="rId4256" xr:uid="{00000000-0004-0000-0500-0000A0100000}"/>
    <hyperlink ref="J1750" r:id="rId4257" location="gid=1773673233" xr:uid="{00000000-0004-0000-0500-0000A1100000}"/>
    <hyperlink ref="W1750" r:id="rId4258" xr:uid="{00000000-0004-0000-0500-0000A2100000}"/>
    <hyperlink ref="J1751" r:id="rId4259" location="gid=989130246&amp;range=A:B" xr:uid="{00000000-0004-0000-0500-0000A3100000}"/>
    <hyperlink ref="W1751" r:id="rId4260" xr:uid="{00000000-0004-0000-0500-0000A4100000}"/>
    <hyperlink ref="J1752" r:id="rId4261" location="gid=1214425174" xr:uid="{00000000-0004-0000-0500-0000A5100000}"/>
    <hyperlink ref="W1752" r:id="rId4262" xr:uid="{00000000-0004-0000-0500-0000A6100000}"/>
    <hyperlink ref="J1753" r:id="rId4263" location="gid=1560921495&amp;range=A:A" xr:uid="{00000000-0004-0000-0500-0000A7100000}"/>
    <hyperlink ref="W1753" r:id="rId4264" xr:uid="{00000000-0004-0000-0500-0000A8100000}"/>
    <hyperlink ref="J1754" r:id="rId4265" location="gid=1481340089" xr:uid="{00000000-0004-0000-0500-0000A9100000}"/>
    <hyperlink ref="L1754" r:id="rId4266" xr:uid="{00000000-0004-0000-0500-0000AA100000}"/>
    <hyperlink ref="W1754" r:id="rId4267" xr:uid="{00000000-0004-0000-0500-0000AB100000}"/>
    <hyperlink ref="J1755" r:id="rId4268" location="gid=1481340089" xr:uid="{00000000-0004-0000-0500-0000AC100000}"/>
    <hyperlink ref="W1755" r:id="rId4269" xr:uid="{00000000-0004-0000-0500-0000AD100000}"/>
    <hyperlink ref="J1756" r:id="rId4270" location="gid=989130246" xr:uid="{00000000-0004-0000-0500-0000AE100000}"/>
    <hyperlink ref="L1756" r:id="rId4271" xr:uid="{00000000-0004-0000-0500-0000AF100000}"/>
    <hyperlink ref="W1756" r:id="rId4272" xr:uid="{00000000-0004-0000-0500-0000B0100000}"/>
    <hyperlink ref="J1757" r:id="rId4273" location="gid=989130246" xr:uid="{00000000-0004-0000-0500-0000B1100000}"/>
    <hyperlink ref="W1757" r:id="rId4274" xr:uid="{00000000-0004-0000-0500-0000B2100000}"/>
    <hyperlink ref="J1758" r:id="rId4275" xr:uid="{00000000-0004-0000-0500-0000B3100000}"/>
    <hyperlink ref="W1758" r:id="rId4276" xr:uid="{00000000-0004-0000-0500-0000B4100000}"/>
    <hyperlink ref="J1759" r:id="rId4277" location="gid=0" xr:uid="{00000000-0004-0000-0500-0000B5100000}"/>
    <hyperlink ref="W1759" r:id="rId4278" xr:uid="{00000000-0004-0000-0500-0000B6100000}"/>
    <hyperlink ref="J1760" r:id="rId4279" location="gid=136732847&amp;range=A1:E1" xr:uid="{00000000-0004-0000-0500-0000B7100000}"/>
    <hyperlink ref="L1760" r:id="rId4280" xr:uid="{00000000-0004-0000-0500-0000B8100000}"/>
    <hyperlink ref="M1760" r:id="rId4281" xr:uid="{00000000-0004-0000-0500-0000B9100000}"/>
    <hyperlink ref="W1760" r:id="rId4282" xr:uid="{00000000-0004-0000-0500-0000BA100000}"/>
    <hyperlink ref="J1761" r:id="rId4283" location="gid=136732847&amp;range=A1:E1" xr:uid="{00000000-0004-0000-0500-0000BB100000}"/>
    <hyperlink ref="W1761" r:id="rId4284" xr:uid="{00000000-0004-0000-0500-0000BC100000}"/>
    <hyperlink ref="J1762" r:id="rId4285" location="gid=1877503813" xr:uid="{00000000-0004-0000-0500-0000BD100000}"/>
    <hyperlink ref="L1762" r:id="rId4286" xr:uid="{00000000-0004-0000-0500-0000BE100000}"/>
    <hyperlink ref="O1762" r:id="rId4287" xr:uid="{00000000-0004-0000-0500-0000BF100000}"/>
    <hyperlink ref="W1762" r:id="rId4288" xr:uid="{00000000-0004-0000-0500-0000C0100000}"/>
    <hyperlink ref="J1763" r:id="rId4289" location="gid=1877503813" xr:uid="{00000000-0004-0000-0500-0000C1100000}"/>
    <hyperlink ref="L1763" r:id="rId4290" xr:uid="{00000000-0004-0000-0500-0000C2100000}"/>
    <hyperlink ref="W1763" r:id="rId4291" xr:uid="{00000000-0004-0000-0500-0000C3100000}"/>
    <hyperlink ref="J1764" r:id="rId4292" location="gid=0" xr:uid="{00000000-0004-0000-0500-0000C4100000}"/>
    <hyperlink ref="L1764" r:id="rId4293" xr:uid="{00000000-0004-0000-0500-0000C5100000}"/>
    <hyperlink ref="W1764" r:id="rId4294" xr:uid="{00000000-0004-0000-0500-0000C6100000}"/>
    <hyperlink ref="W1765" r:id="rId4295" xr:uid="{00000000-0004-0000-0500-0000C7100000}"/>
    <hyperlink ref="X1765" r:id="rId4296" location="gid=1744364343" xr:uid="{00000000-0004-0000-0500-0000C8100000}"/>
    <hyperlink ref="W1766" r:id="rId4297" xr:uid="{00000000-0004-0000-0500-0000C9100000}"/>
    <hyperlink ref="X1766" r:id="rId4298" xr:uid="{00000000-0004-0000-0500-0000CA100000}"/>
    <hyperlink ref="W1767" r:id="rId4299" xr:uid="{00000000-0004-0000-0500-0000CB100000}"/>
    <hyperlink ref="X1767" r:id="rId4300" xr:uid="{00000000-0004-0000-0500-0000CC100000}"/>
    <hyperlink ref="W1768" r:id="rId4301" xr:uid="{00000000-0004-0000-0500-0000CD100000}"/>
    <hyperlink ref="X1768" r:id="rId4302" xr:uid="{00000000-0004-0000-0500-0000CE100000}"/>
    <hyperlink ref="W1769" r:id="rId4303" xr:uid="{00000000-0004-0000-0500-0000CF100000}"/>
    <hyperlink ref="X1769" r:id="rId4304" xr:uid="{00000000-0004-0000-0500-0000D0100000}"/>
    <hyperlink ref="W1770" r:id="rId4305" xr:uid="{00000000-0004-0000-0500-0000D1100000}"/>
    <hyperlink ref="X1770" r:id="rId4306" xr:uid="{00000000-0004-0000-0500-0000D2100000}"/>
    <hyperlink ref="W1771" r:id="rId4307" xr:uid="{00000000-0004-0000-0500-0000D3100000}"/>
    <hyperlink ref="X1771" r:id="rId4308" xr:uid="{00000000-0004-0000-0500-0000D4100000}"/>
    <hyperlink ref="W1772" r:id="rId4309" xr:uid="{00000000-0004-0000-0500-0000D5100000}"/>
    <hyperlink ref="X1772" r:id="rId4310" xr:uid="{00000000-0004-0000-0500-0000D6100000}"/>
    <hyperlink ref="W1773" r:id="rId4311" xr:uid="{00000000-0004-0000-0500-0000D7100000}"/>
    <hyperlink ref="X1773" r:id="rId4312" xr:uid="{00000000-0004-0000-0500-0000D8100000}"/>
    <hyperlink ref="W1774" r:id="rId4313" xr:uid="{00000000-0004-0000-0500-0000D9100000}"/>
    <hyperlink ref="X1774" r:id="rId4314" xr:uid="{00000000-0004-0000-0500-0000DA100000}"/>
    <hyperlink ref="W1775" r:id="rId4315" xr:uid="{00000000-0004-0000-0500-0000DB100000}"/>
    <hyperlink ref="X1775" r:id="rId4316" xr:uid="{00000000-0004-0000-0500-0000DC100000}"/>
    <hyperlink ref="W1776" r:id="rId4317" xr:uid="{00000000-0004-0000-0500-0000DD100000}"/>
    <hyperlink ref="X1776" r:id="rId4318" xr:uid="{00000000-0004-0000-0500-0000DE100000}"/>
    <hyperlink ref="W1777" r:id="rId4319" xr:uid="{00000000-0004-0000-0500-0000DF100000}"/>
    <hyperlink ref="X1777" r:id="rId4320" xr:uid="{00000000-0004-0000-0500-0000E0100000}"/>
    <hyperlink ref="W1778" r:id="rId4321" xr:uid="{00000000-0004-0000-0500-0000E1100000}"/>
    <hyperlink ref="X1778" r:id="rId4322" xr:uid="{00000000-0004-0000-0500-0000E2100000}"/>
    <hyperlink ref="J1779" r:id="rId4323" location="gid=969927828" xr:uid="{00000000-0004-0000-0500-0000E3100000}"/>
    <hyperlink ref="L1779" r:id="rId4324" xr:uid="{00000000-0004-0000-0500-0000E4100000}"/>
    <hyperlink ref="W1779" r:id="rId4325" xr:uid="{00000000-0004-0000-0500-0000E5100000}"/>
    <hyperlink ref="J1780" r:id="rId4326" xr:uid="{00000000-0004-0000-0500-0000E6100000}"/>
    <hyperlink ref="W1780" r:id="rId4327" xr:uid="{00000000-0004-0000-0500-0000E7100000}"/>
    <hyperlink ref="J1781" r:id="rId4328" location="gid=0" xr:uid="{00000000-0004-0000-0500-0000E8100000}"/>
    <hyperlink ref="W1781" r:id="rId4329" xr:uid="{00000000-0004-0000-0500-0000E9100000}"/>
    <hyperlink ref="J1782" r:id="rId4330" location="gid=1924246137" xr:uid="{00000000-0004-0000-0500-0000EA100000}"/>
    <hyperlink ref="J1783" r:id="rId4331" location="gid=933521249" xr:uid="{00000000-0004-0000-0500-0000EB100000}"/>
    <hyperlink ref="J1784" r:id="rId4332" location="gid=1440533912" xr:uid="{00000000-0004-0000-0500-0000EC100000}"/>
    <hyperlink ref="J1785" r:id="rId4333" location="gid=399569432&amp;range=A:A" xr:uid="{00000000-0004-0000-0500-0000ED100000}"/>
    <hyperlink ref="J1786" r:id="rId4334" location="gid=58695827" xr:uid="{00000000-0004-0000-0500-0000EE100000}"/>
    <hyperlink ref="J1788" r:id="rId4335" location="gid=67427&amp;range=A:A" xr:uid="{00000000-0004-0000-0500-0000EF100000}"/>
    <hyperlink ref="W1788" r:id="rId4336" xr:uid="{00000000-0004-0000-0500-0000F0100000}"/>
    <hyperlink ref="J1789" r:id="rId4337" location="gid=67427&amp;range=A:A" xr:uid="{00000000-0004-0000-0500-0000F1100000}"/>
    <hyperlink ref="W1789" r:id="rId4338" xr:uid="{00000000-0004-0000-0500-0000F2100000}"/>
    <hyperlink ref="J1790" r:id="rId4339" location="gid=67427&amp;range=A:A" xr:uid="{00000000-0004-0000-0500-0000F3100000}"/>
    <hyperlink ref="W1790" r:id="rId4340" xr:uid="{00000000-0004-0000-0500-0000F4100000}"/>
    <hyperlink ref="J1791" r:id="rId4341" location="gid=67427&amp;range=A:A" xr:uid="{00000000-0004-0000-0500-0000F5100000}"/>
    <hyperlink ref="W1791" r:id="rId4342" xr:uid="{00000000-0004-0000-0500-0000F6100000}"/>
    <hyperlink ref="J1792" r:id="rId4343" location="gid=1513785312&amp;range=B:B" xr:uid="{00000000-0004-0000-0500-0000F7100000}"/>
    <hyperlink ref="W1792" r:id="rId4344" xr:uid="{00000000-0004-0000-0500-0000F8100000}"/>
    <hyperlink ref="J1793" r:id="rId4345" location="gid=1513785312&amp;range=B:B" xr:uid="{00000000-0004-0000-0500-0000F9100000}"/>
    <hyperlink ref="W1793" r:id="rId4346" xr:uid="{00000000-0004-0000-0500-0000FA100000}"/>
    <hyperlink ref="J1794" r:id="rId4347" location="gid=0" xr:uid="{00000000-0004-0000-0500-0000FB100000}"/>
    <hyperlink ref="W1794" r:id="rId4348" xr:uid="{00000000-0004-0000-0500-0000FC100000}"/>
    <hyperlink ref="J1795" r:id="rId4349" location="gid=0" xr:uid="{00000000-0004-0000-0500-0000FD100000}"/>
    <hyperlink ref="W1795" r:id="rId4350" xr:uid="{00000000-0004-0000-0500-0000FE100000}"/>
    <hyperlink ref="J1796" r:id="rId4351" location="gid=826533442&amp;range=B2:B23" xr:uid="{00000000-0004-0000-0500-0000FF100000}"/>
    <hyperlink ref="W1796" r:id="rId4352" xr:uid="{00000000-0004-0000-0500-000000110000}"/>
    <hyperlink ref="J1797" r:id="rId4353" location="gid=826533442&amp;range=B2:B23" xr:uid="{00000000-0004-0000-0500-000001110000}"/>
    <hyperlink ref="W1797" r:id="rId4354" xr:uid="{00000000-0004-0000-0500-000002110000}"/>
    <hyperlink ref="J1798" r:id="rId4355" location="gid=826533442&amp;range=B2:B23" xr:uid="{00000000-0004-0000-0500-000003110000}"/>
    <hyperlink ref="W1798" r:id="rId4356" xr:uid="{00000000-0004-0000-0500-000004110000}"/>
    <hyperlink ref="J1799" r:id="rId4357" location="gid=826533442&amp;range=B2:B23" xr:uid="{00000000-0004-0000-0500-000005110000}"/>
    <hyperlink ref="J1800" r:id="rId4358" location="gid=826533442&amp;range=B2:B23" xr:uid="{00000000-0004-0000-0500-000006110000}"/>
    <hyperlink ref="W1800" r:id="rId4359" xr:uid="{00000000-0004-0000-0500-000007110000}"/>
    <hyperlink ref="J1801" r:id="rId4360" location="gid=826533442&amp;range=B2:B23" xr:uid="{00000000-0004-0000-0500-000008110000}"/>
    <hyperlink ref="W1801" r:id="rId4361" xr:uid="{00000000-0004-0000-0500-000009110000}"/>
    <hyperlink ref="J1802" r:id="rId4362" location="gid=1560921495&amp;range=A:A" xr:uid="{00000000-0004-0000-0500-00000A110000}"/>
    <hyperlink ref="W1802" r:id="rId4363" xr:uid="{00000000-0004-0000-0500-00000B110000}"/>
    <hyperlink ref="J1803" r:id="rId4364" location="gid=1560921495&amp;range=A:A" xr:uid="{00000000-0004-0000-0500-00000C110000}"/>
    <hyperlink ref="W1803" r:id="rId4365" xr:uid="{00000000-0004-0000-0500-00000D110000}"/>
    <hyperlink ref="J1804" r:id="rId4366" location="gid=1560921495&amp;range=A:A" xr:uid="{00000000-0004-0000-0500-00000E110000}"/>
    <hyperlink ref="W1804" r:id="rId4367" xr:uid="{00000000-0004-0000-0500-00000F110000}"/>
    <hyperlink ref="J1805" r:id="rId4368" location="gid=1560921495&amp;range=A:A" xr:uid="{00000000-0004-0000-0500-000010110000}"/>
    <hyperlink ref="W1805" r:id="rId4369" xr:uid="{00000000-0004-0000-0500-000011110000}"/>
    <hyperlink ref="J1806" r:id="rId4370" location="gid=1560921495&amp;range=A:A" xr:uid="{00000000-0004-0000-0500-000012110000}"/>
    <hyperlink ref="W1806" r:id="rId4371" xr:uid="{00000000-0004-0000-0500-000013110000}"/>
    <hyperlink ref="K1807" r:id="rId4372" location="slide=id.g367f7d87a9e_0_0" xr:uid="{00000000-0004-0000-0500-000014110000}"/>
    <hyperlink ref="Q1807" r:id="rId4373" location="gid=2120790598&amp;range=A1:Z28" xr:uid="{00000000-0004-0000-0500-000015110000}"/>
    <hyperlink ref="R1807" r:id="rId4374" location="gid=2120790598&amp;range=A1:Z28" xr:uid="{00000000-0004-0000-0500-000016110000}"/>
    <hyperlink ref="S1807" r:id="rId4375" location="gid=2120790598&amp;range=A1:Z28" xr:uid="{00000000-0004-0000-0500-000017110000}"/>
    <hyperlink ref="T1807" r:id="rId4376" location="gid=2120790598&amp;range=A1:Z28" xr:uid="{00000000-0004-0000-0500-000018110000}"/>
    <hyperlink ref="W1807" r:id="rId4377" xr:uid="{00000000-0004-0000-0500-000019110000}"/>
    <hyperlink ref="X1807" r:id="rId4378" xr:uid="{00000000-0004-0000-0500-00001A110000}"/>
    <hyperlink ref="J1808" r:id="rId4379" location="gid=0" xr:uid="{00000000-0004-0000-0500-00001B110000}"/>
    <hyperlink ref="L1808" r:id="rId4380" xr:uid="{00000000-0004-0000-0500-00001C110000}"/>
    <hyperlink ref="W1808" r:id="rId4381" xr:uid="{00000000-0004-0000-0500-00001D110000}"/>
    <hyperlink ref="J1809" r:id="rId4382" xr:uid="{00000000-0004-0000-0500-00001E110000}"/>
    <hyperlink ref="O1809" r:id="rId4383" xr:uid="{00000000-0004-0000-0500-00001F110000}"/>
    <hyperlink ref="W1809" r:id="rId4384" xr:uid="{00000000-0004-0000-0500-000020110000}"/>
    <hyperlink ref="J1810" r:id="rId4385" xr:uid="{00000000-0004-0000-0500-000021110000}"/>
    <hyperlink ref="L1810" r:id="rId4386" xr:uid="{00000000-0004-0000-0500-000022110000}"/>
    <hyperlink ref="W1810" r:id="rId4387" xr:uid="{00000000-0004-0000-0500-000023110000}"/>
    <hyperlink ref="J1811" r:id="rId4388" location="gid=773103131&amp;range=A1" xr:uid="{00000000-0004-0000-0500-000024110000}"/>
    <hyperlink ref="W1811" r:id="rId4389" xr:uid="{00000000-0004-0000-0500-000025110000}"/>
    <hyperlink ref="J1812" r:id="rId4390" location="gid=0" xr:uid="{00000000-0004-0000-0500-000026110000}"/>
    <hyperlink ref="L1812" r:id="rId4391" xr:uid="{00000000-0004-0000-0500-000027110000}"/>
    <hyperlink ref="W1812" r:id="rId4392" xr:uid="{00000000-0004-0000-0500-000028110000}"/>
    <hyperlink ref="J1813" r:id="rId4393" xr:uid="{00000000-0004-0000-0500-000029110000}"/>
    <hyperlink ref="W1813" r:id="rId4394" xr:uid="{00000000-0004-0000-0500-00002A110000}"/>
    <hyperlink ref="J1814" r:id="rId4395" xr:uid="{00000000-0004-0000-0500-00002B110000}"/>
    <hyperlink ref="W1814" r:id="rId4396" xr:uid="{00000000-0004-0000-0500-00002C110000}"/>
    <hyperlink ref="J1815" r:id="rId4397" xr:uid="{00000000-0004-0000-0500-00002D110000}"/>
    <hyperlink ref="W1815" r:id="rId4398" xr:uid="{00000000-0004-0000-0500-00002E110000}"/>
    <hyperlink ref="J1816" r:id="rId4399" location="gid=887217737" xr:uid="{00000000-0004-0000-0500-00002F110000}"/>
    <hyperlink ref="W1816" r:id="rId4400" xr:uid="{00000000-0004-0000-0500-000030110000}"/>
    <hyperlink ref="J1817" r:id="rId4401" location="gid=887217737" xr:uid="{00000000-0004-0000-0500-000031110000}"/>
    <hyperlink ref="W1817" r:id="rId4402" xr:uid="{00000000-0004-0000-0500-000032110000}"/>
    <hyperlink ref="J1818" r:id="rId4403" location="gid=887217737" xr:uid="{00000000-0004-0000-0500-000033110000}"/>
    <hyperlink ref="W1818" r:id="rId4404" xr:uid="{00000000-0004-0000-0500-000034110000}"/>
    <hyperlink ref="J1819" r:id="rId4405" location="gid=0" xr:uid="{00000000-0004-0000-0500-000035110000}"/>
    <hyperlink ref="W1819" r:id="rId4406" xr:uid="{00000000-0004-0000-0500-000036110000}"/>
    <hyperlink ref="J1820" r:id="rId4407" location="gid=1877503813" xr:uid="{00000000-0004-0000-0500-000037110000}"/>
    <hyperlink ref="W1820" r:id="rId4408" xr:uid="{00000000-0004-0000-0500-000038110000}"/>
    <hyperlink ref="J1821" r:id="rId4409" location="gid=989130246&amp;range=A:B" xr:uid="{00000000-0004-0000-0500-000039110000}"/>
    <hyperlink ref="W1821" r:id="rId4410" xr:uid="{00000000-0004-0000-0500-00003A110000}"/>
    <hyperlink ref="J1822" r:id="rId4411" location="gid=1593232131&amp;range=A1" xr:uid="{00000000-0004-0000-0500-00003B110000}"/>
    <hyperlink ref="W1822" r:id="rId4412" xr:uid="{00000000-0004-0000-0500-00003C110000}"/>
    <hyperlink ref="J1823" r:id="rId4413" location="gid=1593232131&amp;range=A1" xr:uid="{00000000-0004-0000-0500-00003D110000}"/>
    <hyperlink ref="W1823" r:id="rId4414" xr:uid="{00000000-0004-0000-0500-00003E110000}"/>
    <hyperlink ref="J1824" r:id="rId4415" location="gid=1593232131&amp;range=A1" xr:uid="{00000000-0004-0000-0500-00003F110000}"/>
    <hyperlink ref="W1824" r:id="rId4416" xr:uid="{00000000-0004-0000-0500-000040110000}"/>
    <hyperlink ref="J1825" r:id="rId4417" location="gid=0" xr:uid="{00000000-0004-0000-0500-000041110000}"/>
    <hyperlink ref="O1825" r:id="rId4418" xr:uid="{00000000-0004-0000-0500-000042110000}"/>
    <hyperlink ref="W1825" r:id="rId4419" xr:uid="{00000000-0004-0000-0500-000043110000}"/>
    <hyperlink ref="J1826" r:id="rId4420" location="gid=1137451622" xr:uid="{00000000-0004-0000-0500-000044110000}"/>
    <hyperlink ref="W1826" r:id="rId4421" xr:uid="{00000000-0004-0000-0500-000045110000}"/>
    <hyperlink ref="J1827" r:id="rId4422" location="gid=1665461299" xr:uid="{00000000-0004-0000-0500-000046110000}"/>
    <hyperlink ref="W1827" r:id="rId4423" xr:uid="{00000000-0004-0000-0500-000047110000}"/>
    <hyperlink ref="J1828" r:id="rId4424" location="gid=1665461299" xr:uid="{00000000-0004-0000-0500-000048110000}"/>
    <hyperlink ref="W1828" r:id="rId4425" xr:uid="{00000000-0004-0000-0500-000049110000}"/>
    <hyperlink ref="J1829" r:id="rId4426" xr:uid="{00000000-0004-0000-0500-00004A110000}"/>
    <hyperlink ref="L1829" r:id="rId4427" xr:uid="{00000000-0004-0000-0500-00004B110000}"/>
    <hyperlink ref="W1829" r:id="rId4428" xr:uid="{00000000-0004-0000-0500-00004C110000}"/>
    <hyperlink ref="J1830" r:id="rId4429" xr:uid="{00000000-0004-0000-0500-00004D110000}"/>
    <hyperlink ref="L1830" r:id="rId4430" xr:uid="{00000000-0004-0000-0500-00004E110000}"/>
    <hyperlink ref="W1830" r:id="rId4431" xr:uid="{00000000-0004-0000-0500-00004F110000}"/>
    <hyperlink ref="J1831" r:id="rId4432" xr:uid="{00000000-0004-0000-0500-000050110000}"/>
    <hyperlink ref="W1831" r:id="rId4433" xr:uid="{00000000-0004-0000-0500-000051110000}"/>
    <hyperlink ref="J1832" r:id="rId4434" location="gid=0" xr:uid="{00000000-0004-0000-0500-000052110000}"/>
    <hyperlink ref="W1832" r:id="rId4435" xr:uid="{00000000-0004-0000-0500-000053110000}"/>
    <hyperlink ref="J1833" r:id="rId4436" location="gid=1579647152" xr:uid="{00000000-0004-0000-0500-000054110000}"/>
    <hyperlink ref="W1833" r:id="rId4437" xr:uid="{00000000-0004-0000-0500-000055110000}"/>
    <hyperlink ref="J1834" r:id="rId4438" location="gid=1579647152" xr:uid="{00000000-0004-0000-0500-000056110000}"/>
    <hyperlink ref="W1834" r:id="rId4439" xr:uid="{00000000-0004-0000-0500-000057110000}"/>
    <hyperlink ref="J1835" r:id="rId4440" location="gid=1579647152" xr:uid="{00000000-0004-0000-0500-000058110000}"/>
    <hyperlink ref="W1835" r:id="rId4441" xr:uid="{00000000-0004-0000-0500-000059110000}"/>
    <hyperlink ref="J1836" r:id="rId4442" location="gid=1579647152" xr:uid="{00000000-0004-0000-0500-00005A110000}"/>
    <hyperlink ref="W1836" r:id="rId4443" xr:uid="{00000000-0004-0000-0500-00005B110000}"/>
    <hyperlink ref="J1837" r:id="rId4444" location="gid=1579647152" xr:uid="{00000000-0004-0000-0500-00005C110000}"/>
    <hyperlink ref="W1837" r:id="rId4445" xr:uid="{00000000-0004-0000-0500-00005D110000}"/>
    <hyperlink ref="J1838" r:id="rId4446" location="gid=1579647152" xr:uid="{00000000-0004-0000-0500-00005E110000}"/>
    <hyperlink ref="W1838" r:id="rId4447" xr:uid="{00000000-0004-0000-0500-00005F110000}"/>
    <hyperlink ref="K1839" r:id="rId4448" location="slide=id.p7" xr:uid="{00000000-0004-0000-0500-000060110000}"/>
    <hyperlink ref="Q1839" r:id="rId4449" location="gid=940200490&amp;range=1:16" xr:uid="{00000000-0004-0000-0500-000061110000}"/>
    <hyperlink ref="R1839" r:id="rId4450" location="gid=940200490&amp;range=1:16" xr:uid="{00000000-0004-0000-0500-000062110000}"/>
    <hyperlink ref="S1839" r:id="rId4451" location="gid=940200490&amp;range=1:16" xr:uid="{00000000-0004-0000-0500-000063110000}"/>
    <hyperlink ref="T1839" r:id="rId4452" location="gid=940200490&amp;range=1:16" xr:uid="{00000000-0004-0000-0500-000064110000}"/>
    <hyperlink ref="W1839" r:id="rId4453" xr:uid="{00000000-0004-0000-0500-000065110000}"/>
    <hyperlink ref="K1840" r:id="rId4454" location="slide=id.p13" xr:uid="{00000000-0004-0000-0500-000066110000}"/>
    <hyperlink ref="Q1840" r:id="rId4455" location="gid=940200490&amp;range=1:16" xr:uid="{00000000-0004-0000-0500-000067110000}"/>
    <hyperlink ref="R1840" r:id="rId4456" location="gid=940200490&amp;range=1:16" xr:uid="{00000000-0004-0000-0500-000068110000}"/>
    <hyperlink ref="S1840" r:id="rId4457" location="gid=940200490&amp;range=1:16" xr:uid="{00000000-0004-0000-0500-000069110000}"/>
    <hyperlink ref="T1840" r:id="rId4458" location="gid=940200490&amp;range=1:16" xr:uid="{00000000-0004-0000-0500-00006A110000}"/>
    <hyperlink ref="W1840" r:id="rId4459" xr:uid="{00000000-0004-0000-0500-00006B110000}"/>
    <hyperlink ref="J1841" r:id="rId4460" location="gid=1823192906" xr:uid="{00000000-0004-0000-0500-00006C110000}"/>
    <hyperlink ref="J1842" r:id="rId4461" location="gid=264214317" xr:uid="{00000000-0004-0000-0500-00006D110000}"/>
    <hyperlink ref="W1842" r:id="rId4462" xr:uid="{00000000-0004-0000-0500-00006E110000}"/>
    <hyperlink ref="J1843" r:id="rId4463" location="gid=264214317" xr:uid="{00000000-0004-0000-0500-00006F110000}"/>
    <hyperlink ref="W1843" r:id="rId4464" xr:uid="{00000000-0004-0000-0500-000070110000}"/>
    <hyperlink ref="J1844" r:id="rId4465" location="gid=1033238192" xr:uid="{00000000-0004-0000-0500-000071110000}"/>
    <hyperlink ref="W1844" r:id="rId4466" xr:uid="{00000000-0004-0000-0500-000072110000}"/>
    <hyperlink ref="J1845" r:id="rId4467" location="gid=1033238192" xr:uid="{00000000-0004-0000-0500-000073110000}"/>
    <hyperlink ref="W1845" r:id="rId4468" xr:uid="{00000000-0004-0000-0500-000074110000}"/>
    <hyperlink ref="J1846" r:id="rId4469" location="gid=0" xr:uid="{00000000-0004-0000-0500-000075110000}"/>
    <hyperlink ref="W1846" r:id="rId4470" xr:uid="{00000000-0004-0000-0500-000076110000}"/>
    <hyperlink ref="J1847" r:id="rId4471" location="gid=0" xr:uid="{00000000-0004-0000-0500-000077110000}"/>
    <hyperlink ref="W1847" r:id="rId4472" xr:uid="{00000000-0004-0000-0500-000078110000}"/>
    <hyperlink ref="J1848" r:id="rId4473" location="gid=0" xr:uid="{00000000-0004-0000-0500-000079110000}"/>
    <hyperlink ref="W1848" r:id="rId4474" xr:uid="{00000000-0004-0000-0500-00007A110000}"/>
    <hyperlink ref="J1849" r:id="rId4475" location="gid=0" xr:uid="{00000000-0004-0000-0500-00007B110000}"/>
    <hyperlink ref="W1849" r:id="rId4476" xr:uid="{00000000-0004-0000-0500-00007C110000}"/>
    <hyperlink ref="J1850" r:id="rId4477" location="gid=1773673233" xr:uid="{00000000-0004-0000-0500-00007D110000}"/>
    <hyperlink ref="W1850" r:id="rId4478" xr:uid="{00000000-0004-0000-0500-00007E110000}"/>
    <hyperlink ref="J1851" r:id="rId4479" location="gid=1773673233" xr:uid="{00000000-0004-0000-0500-00007F110000}"/>
    <hyperlink ref="W1851" r:id="rId4480" xr:uid="{00000000-0004-0000-0500-000080110000}"/>
    <hyperlink ref="J1852" r:id="rId4481" location="gid=1773673233" xr:uid="{00000000-0004-0000-0500-000081110000}"/>
    <hyperlink ref="W1852" r:id="rId4482" xr:uid="{00000000-0004-0000-0500-000082110000}"/>
    <hyperlink ref="J1853" r:id="rId4483" location="gid=1460264289" xr:uid="{00000000-0004-0000-0500-000083110000}"/>
    <hyperlink ref="W1853" r:id="rId4484" xr:uid="{00000000-0004-0000-0500-000084110000}"/>
    <hyperlink ref="J1854" r:id="rId4485" location="gid=1460264289" xr:uid="{00000000-0004-0000-0500-000085110000}"/>
    <hyperlink ref="W1854" r:id="rId4486" xr:uid="{00000000-0004-0000-0500-000086110000}"/>
    <hyperlink ref="J1855" r:id="rId4487" location="gid=1460264289" xr:uid="{00000000-0004-0000-0500-000087110000}"/>
    <hyperlink ref="W1855" r:id="rId4488" xr:uid="{00000000-0004-0000-0500-000088110000}"/>
    <hyperlink ref="J1856" r:id="rId4489" location="gid=0" xr:uid="{00000000-0004-0000-0500-000089110000}"/>
    <hyperlink ref="W1856" r:id="rId4490" xr:uid="{00000000-0004-0000-0500-00008A110000}"/>
    <hyperlink ref="J1857" r:id="rId4491" location="gid=0" xr:uid="{00000000-0004-0000-0500-00008B110000}"/>
    <hyperlink ref="W1857" r:id="rId4492" xr:uid="{00000000-0004-0000-0500-00008C110000}"/>
    <hyperlink ref="J1858" r:id="rId4493" location="gid=1481340089" xr:uid="{00000000-0004-0000-0500-00008D110000}"/>
    <hyperlink ref="W1858" r:id="rId4494" xr:uid="{00000000-0004-0000-0500-00008E110000}"/>
    <hyperlink ref="J1859" r:id="rId4495" location="gid=1462290969" xr:uid="{00000000-0004-0000-0500-00008F110000}"/>
    <hyperlink ref="O1859" r:id="rId4496" xr:uid="{00000000-0004-0000-0500-000090110000}"/>
    <hyperlink ref="W1859" r:id="rId4497" xr:uid="{00000000-0004-0000-0500-000091110000}"/>
    <hyperlink ref="J1860" r:id="rId4498" location="gid=1462290969" xr:uid="{00000000-0004-0000-0500-000092110000}"/>
    <hyperlink ref="W1860" r:id="rId4499" xr:uid="{00000000-0004-0000-0500-000093110000}"/>
    <hyperlink ref="J1861" r:id="rId4500" xr:uid="{00000000-0004-0000-0500-000094110000}"/>
    <hyperlink ref="W1861" r:id="rId4501" xr:uid="{00000000-0004-0000-0500-000095110000}"/>
    <hyperlink ref="J1862" r:id="rId4502" location="gid=1560921495&amp;range=A:A" xr:uid="{00000000-0004-0000-0500-000096110000}"/>
    <hyperlink ref="J1863" r:id="rId4503" location="gid=0" xr:uid="{00000000-0004-0000-0500-000097110000}"/>
    <hyperlink ref="W1863" r:id="rId4504" xr:uid="{00000000-0004-0000-0500-000098110000}"/>
    <hyperlink ref="J1864" r:id="rId4505" location="gid=0" xr:uid="{00000000-0004-0000-0500-000099110000}"/>
    <hyperlink ref="W1864" r:id="rId4506" xr:uid="{00000000-0004-0000-0500-00009A110000}"/>
    <hyperlink ref="J1865" r:id="rId4507" location="gid=0" xr:uid="{00000000-0004-0000-0500-00009B110000}"/>
    <hyperlink ref="W1865" r:id="rId4508" xr:uid="{00000000-0004-0000-0500-00009C110000}"/>
    <hyperlink ref="J1866" r:id="rId4509" location="gid=0" xr:uid="{00000000-0004-0000-0500-00009D110000}"/>
    <hyperlink ref="W1866" r:id="rId4510" xr:uid="{00000000-0004-0000-0500-00009E110000}"/>
    <hyperlink ref="J1867" r:id="rId4511" location="gid=1513785312&amp;range=B:B" xr:uid="{00000000-0004-0000-0500-00009F110000}"/>
    <hyperlink ref="W1867" r:id="rId4512" xr:uid="{00000000-0004-0000-0500-0000A0110000}"/>
    <hyperlink ref="J1868" r:id="rId4513" location="gid=1513785312&amp;range=B:B" xr:uid="{00000000-0004-0000-0500-0000A1110000}"/>
    <hyperlink ref="W1868" r:id="rId4514" xr:uid="{00000000-0004-0000-0500-0000A2110000}"/>
    <hyperlink ref="J1869" r:id="rId4515" location="gid=1513785312&amp;range=B:B" xr:uid="{00000000-0004-0000-0500-0000A3110000}"/>
    <hyperlink ref="W1869" r:id="rId4516" xr:uid="{00000000-0004-0000-0500-0000A4110000}"/>
    <hyperlink ref="J1870" r:id="rId4517" location="gid=0" xr:uid="{00000000-0004-0000-0500-0000A5110000}"/>
    <hyperlink ref="W1870" r:id="rId4518" xr:uid="{00000000-0004-0000-0500-0000A6110000}"/>
    <hyperlink ref="J1871" r:id="rId4519" location="gid=1513785312&amp;range=B:B" xr:uid="{00000000-0004-0000-0500-0000A7110000}"/>
    <hyperlink ref="W1871" r:id="rId4520" xr:uid="{00000000-0004-0000-0500-0000A8110000}"/>
    <hyperlink ref="J1872" r:id="rId4521" location="gid=1513785312&amp;range=B:B" xr:uid="{00000000-0004-0000-0500-0000A9110000}"/>
    <hyperlink ref="W1872" r:id="rId4522" xr:uid="{00000000-0004-0000-0500-0000AA110000}"/>
    <hyperlink ref="J1873" r:id="rId4523" location="gid=989130246" xr:uid="{00000000-0004-0000-0500-0000AB110000}"/>
    <hyperlink ref="W1873" r:id="rId4524" xr:uid="{00000000-0004-0000-0500-0000AC110000}"/>
    <hyperlink ref="J1874" r:id="rId4525" location="gid=989130246" xr:uid="{00000000-0004-0000-0500-0000AD110000}"/>
    <hyperlink ref="W1874" r:id="rId4526" xr:uid="{00000000-0004-0000-0500-0000AE110000}"/>
    <hyperlink ref="J1875" r:id="rId4527" location="gid=786773543" xr:uid="{00000000-0004-0000-0500-0000AF110000}"/>
    <hyperlink ref="J1876" r:id="rId4528" location="gid=1522222575" xr:uid="{00000000-0004-0000-0500-0000B0110000}"/>
    <hyperlink ref="L1876" r:id="rId4529" xr:uid="{00000000-0004-0000-0500-0000B1110000}"/>
    <hyperlink ref="O1876" r:id="rId4530" xr:uid="{00000000-0004-0000-0500-0000B2110000}"/>
    <hyperlink ref="W1876" r:id="rId4531" xr:uid="{00000000-0004-0000-0500-0000B3110000}"/>
    <hyperlink ref="J1877" r:id="rId4532" xr:uid="{00000000-0004-0000-0500-0000B4110000}"/>
    <hyperlink ref="L1877" r:id="rId4533" xr:uid="{00000000-0004-0000-0500-0000B5110000}"/>
    <hyperlink ref="W1877" r:id="rId4534" xr:uid="{00000000-0004-0000-0500-0000B6110000}"/>
    <hyperlink ref="J1878" r:id="rId4535" location="gid=0" xr:uid="{00000000-0004-0000-0500-0000B7110000}"/>
    <hyperlink ref="L1878" r:id="rId4536" xr:uid="{00000000-0004-0000-0500-0000B8110000}"/>
    <hyperlink ref="M1878" r:id="rId4537" location="slide=id.g2ec2ad294fd_0_1" xr:uid="{00000000-0004-0000-0500-0000B9110000}"/>
    <hyperlink ref="W1878" r:id="rId4538" xr:uid="{00000000-0004-0000-0500-0000BA110000}"/>
    <hyperlink ref="J1879" r:id="rId4539" location="gid=1546187897" xr:uid="{00000000-0004-0000-0500-0000BB110000}"/>
    <hyperlink ref="W1879" r:id="rId4540" xr:uid="{00000000-0004-0000-0500-0000BC110000}"/>
    <hyperlink ref="J1880" r:id="rId4541" location="gid=1546187897" xr:uid="{00000000-0004-0000-0500-0000BD110000}"/>
    <hyperlink ref="W1880" r:id="rId4542" xr:uid="{00000000-0004-0000-0500-0000BE110000}"/>
    <hyperlink ref="J1881" r:id="rId4543" xr:uid="{00000000-0004-0000-0500-0000BF110000}"/>
    <hyperlink ref="L1881" r:id="rId4544" xr:uid="{00000000-0004-0000-0500-0000C0110000}"/>
    <hyperlink ref="W1881" r:id="rId4545" xr:uid="{00000000-0004-0000-0500-0000C1110000}"/>
    <hyperlink ref="J1882" r:id="rId4546" location="gid=989878318" xr:uid="{00000000-0004-0000-0500-0000C2110000}"/>
    <hyperlink ref="J1883" r:id="rId4547" location="gid=0" xr:uid="{00000000-0004-0000-0500-0000C3110000}"/>
    <hyperlink ref="O1883" r:id="rId4548" xr:uid="{00000000-0004-0000-0500-0000C4110000}"/>
    <hyperlink ref="W1883" r:id="rId4549" xr:uid="{00000000-0004-0000-0500-0000C5110000}"/>
    <hyperlink ref="J1884" r:id="rId4550" location="gid=1300745950" xr:uid="{00000000-0004-0000-0500-0000C6110000}"/>
    <hyperlink ref="W1884" r:id="rId4551" xr:uid="{00000000-0004-0000-0500-0000C7110000}"/>
    <hyperlink ref="J1885" r:id="rId4552" location="gid=0&amp;range=1:1" xr:uid="{00000000-0004-0000-0500-0000C8110000}"/>
    <hyperlink ref="W1885" r:id="rId4553" xr:uid="{00000000-0004-0000-0500-0000C9110000}"/>
    <hyperlink ref="H1886" r:id="rId4554" location="gid=183007412" xr:uid="{00000000-0004-0000-0500-0000CA110000}"/>
    <hyperlink ref="J1886" r:id="rId4555" location="gid=0" xr:uid="{00000000-0004-0000-0500-0000CB110000}"/>
    <hyperlink ref="W1886" r:id="rId4556" xr:uid="{00000000-0004-0000-0500-0000CC110000}"/>
    <hyperlink ref="J1887" r:id="rId4557" xr:uid="{00000000-0004-0000-0500-0000CD110000}"/>
    <hyperlink ref="L1887" r:id="rId4558" xr:uid="{00000000-0004-0000-0500-0000CE110000}"/>
    <hyperlink ref="W1887" r:id="rId4559" xr:uid="{00000000-0004-0000-0500-0000CF110000}"/>
    <hyperlink ref="J1888" r:id="rId4560" location="gid=0" xr:uid="{00000000-0004-0000-0500-0000D0110000}"/>
    <hyperlink ref="W1888" r:id="rId4561" xr:uid="{00000000-0004-0000-0500-0000D1110000}"/>
    <hyperlink ref="J1889" r:id="rId4562" location="gid=0" xr:uid="{00000000-0004-0000-0500-0000D2110000}"/>
    <hyperlink ref="W1889" r:id="rId4563" xr:uid="{00000000-0004-0000-0500-0000D3110000}"/>
    <hyperlink ref="J1890" r:id="rId4564" location="gid=0" xr:uid="{00000000-0004-0000-0500-0000D4110000}"/>
    <hyperlink ref="W1890" r:id="rId4565" xr:uid="{00000000-0004-0000-0500-0000D5110000}"/>
    <hyperlink ref="W1891" r:id="rId4566" xr:uid="{00000000-0004-0000-0500-0000D6110000}"/>
    <hyperlink ref="AA1891" r:id="rId4567" xr:uid="{00000000-0004-0000-0500-0000D7110000}"/>
    <hyperlink ref="AB1891" r:id="rId4568" xr:uid="{00000000-0004-0000-0500-0000D8110000}"/>
    <hyperlink ref="J1892" r:id="rId4569" xr:uid="{00000000-0004-0000-0500-0000D9110000}"/>
    <hyperlink ref="L1892" r:id="rId4570" xr:uid="{00000000-0004-0000-0500-0000DA110000}"/>
    <hyperlink ref="W1892" r:id="rId4571" xr:uid="{00000000-0004-0000-0500-0000DB110000}"/>
    <hyperlink ref="J1893" r:id="rId4572" location="gid=826533442&amp;range=B2:B23" xr:uid="{00000000-0004-0000-0500-0000DC110000}"/>
    <hyperlink ref="W1893" r:id="rId4573" xr:uid="{00000000-0004-0000-0500-0000DD110000}"/>
    <hyperlink ref="J1894" r:id="rId4574" location="gid=0" xr:uid="{00000000-0004-0000-0500-0000DE110000}"/>
    <hyperlink ref="W1894" r:id="rId4575" xr:uid="{00000000-0004-0000-0500-0000DF110000}"/>
    <hyperlink ref="J1895" r:id="rId4576" location="gid=1115530547" xr:uid="{00000000-0004-0000-0500-0000E0110000}"/>
    <hyperlink ref="W1895" r:id="rId4577" xr:uid="{00000000-0004-0000-0500-0000E1110000}"/>
    <hyperlink ref="J1896" r:id="rId4578" location="gid=67427&amp;range=A:A" xr:uid="{00000000-0004-0000-0500-0000E2110000}"/>
    <hyperlink ref="W1896" r:id="rId4579" xr:uid="{00000000-0004-0000-0500-0000E3110000}"/>
    <hyperlink ref="K1897" r:id="rId4580" location="slide=id.p5" xr:uid="{00000000-0004-0000-0500-0000E4110000}"/>
    <hyperlink ref="Q1897" r:id="rId4581" location="gid=1038086124&amp;range=2:26" xr:uid="{00000000-0004-0000-0500-0000E5110000}"/>
    <hyperlink ref="R1897" r:id="rId4582" location="gid=1038086124&amp;range=2:26" xr:uid="{00000000-0004-0000-0500-0000E6110000}"/>
    <hyperlink ref="S1897" r:id="rId4583" location="gid=1038086124&amp;range=2:26" xr:uid="{00000000-0004-0000-0500-0000E7110000}"/>
    <hyperlink ref="T1897" r:id="rId4584" location="gid=1038086124&amp;range=2:26" xr:uid="{00000000-0004-0000-0500-0000E8110000}"/>
    <hyperlink ref="W1897" r:id="rId4585" xr:uid="{00000000-0004-0000-0500-0000E9110000}"/>
    <hyperlink ref="X1897" r:id="rId4586" xr:uid="{00000000-0004-0000-0500-0000EA110000}"/>
    <hyperlink ref="J1898" r:id="rId4587" location="gid=896267482" xr:uid="{00000000-0004-0000-0500-0000EB110000}"/>
    <hyperlink ref="W1898" r:id="rId4588" xr:uid="{00000000-0004-0000-0500-0000EC110000}"/>
    <hyperlink ref="J1899" r:id="rId4589" location="gid=896267482" xr:uid="{00000000-0004-0000-0500-0000ED110000}"/>
    <hyperlink ref="W1899" r:id="rId4590" xr:uid="{00000000-0004-0000-0500-0000EE110000}"/>
    <hyperlink ref="J1900" r:id="rId4591" location="gid=0" xr:uid="{00000000-0004-0000-0500-0000EF110000}"/>
    <hyperlink ref="W1900" r:id="rId4592" xr:uid="{00000000-0004-0000-0500-0000F0110000}"/>
    <hyperlink ref="W1901" r:id="rId4593" xr:uid="{00000000-0004-0000-0500-0000F1110000}"/>
    <hyperlink ref="X1901" r:id="rId4594" xr:uid="{00000000-0004-0000-0500-0000F2110000}"/>
    <hyperlink ref="W1902" r:id="rId4595" xr:uid="{00000000-0004-0000-0500-0000F3110000}"/>
    <hyperlink ref="X1902" r:id="rId4596" xr:uid="{00000000-0004-0000-0500-0000F4110000}"/>
    <hyperlink ref="J1903" r:id="rId4597" location="gid=1593213333" xr:uid="{00000000-0004-0000-0500-0000F5110000}"/>
    <hyperlink ref="K1903" r:id="rId4598" xr:uid="{00000000-0004-0000-0500-0000F6110000}"/>
    <hyperlink ref="W1903" r:id="rId4599" xr:uid="{00000000-0004-0000-0500-0000F7110000}"/>
    <hyperlink ref="J1904" r:id="rId4600" location="gid=1593213333" xr:uid="{00000000-0004-0000-0500-0000F8110000}"/>
    <hyperlink ref="K1904" r:id="rId4601" xr:uid="{00000000-0004-0000-0500-0000F9110000}"/>
    <hyperlink ref="W1904" r:id="rId4602" xr:uid="{00000000-0004-0000-0500-0000FA110000}"/>
    <hyperlink ref="J1905" r:id="rId4603" location="gid=1593213333" xr:uid="{00000000-0004-0000-0500-0000FB110000}"/>
    <hyperlink ref="W1905" r:id="rId4604" xr:uid="{00000000-0004-0000-0500-0000FC110000}"/>
    <hyperlink ref="J1906" r:id="rId4605" location="gid=0" xr:uid="{00000000-0004-0000-0500-0000FD110000}"/>
    <hyperlink ref="K1906" r:id="rId4606" xr:uid="{00000000-0004-0000-0500-0000FE110000}"/>
    <hyperlink ref="W1906" r:id="rId4607" xr:uid="{00000000-0004-0000-0500-0000FF110000}"/>
    <hyperlink ref="J1907" r:id="rId4608" location="gid=0" xr:uid="{00000000-0004-0000-0500-000000120000}"/>
    <hyperlink ref="K1907" r:id="rId4609" xr:uid="{00000000-0004-0000-0500-000001120000}"/>
    <hyperlink ref="W1907" r:id="rId4610" xr:uid="{00000000-0004-0000-0500-000002120000}"/>
    <hyperlink ref="J1908" r:id="rId4611" location="gid=2146481338" xr:uid="{00000000-0004-0000-0500-000003120000}"/>
    <hyperlink ref="W1908" r:id="rId4612" xr:uid="{00000000-0004-0000-0500-000004120000}"/>
    <hyperlink ref="J1909" r:id="rId4613" location="gid=622242917" xr:uid="{00000000-0004-0000-0500-000005120000}"/>
    <hyperlink ref="W1909" r:id="rId4614" xr:uid="{00000000-0004-0000-0500-000006120000}"/>
    <hyperlink ref="J1910" r:id="rId4615" location="gid=484411972" xr:uid="{00000000-0004-0000-0500-000007120000}"/>
    <hyperlink ref="L1910" r:id="rId4616" xr:uid="{00000000-0004-0000-0500-000008120000}"/>
    <hyperlink ref="M1910" r:id="rId4617" location="slide=id.p1" xr:uid="{00000000-0004-0000-0500-000009120000}"/>
    <hyperlink ref="W1910" r:id="rId4618" xr:uid="{00000000-0004-0000-0500-00000A120000}"/>
    <hyperlink ref="J1911" r:id="rId4619" location="gid=629079951" xr:uid="{00000000-0004-0000-0500-00000B120000}"/>
    <hyperlink ref="L1911" r:id="rId4620" xr:uid="{00000000-0004-0000-0500-00000C120000}"/>
    <hyperlink ref="M1911" r:id="rId4621" location="slide=id.p1" xr:uid="{00000000-0004-0000-0500-00000D120000}"/>
    <hyperlink ref="W1911" r:id="rId4622" xr:uid="{00000000-0004-0000-0500-00000E120000}"/>
    <hyperlink ref="J1912" r:id="rId4623" location="gid=377684323&amp;range=1:1254" xr:uid="{00000000-0004-0000-0500-00000F120000}"/>
    <hyperlink ref="Q1912" r:id="rId4624" location="gid=1038086124&amp;range=2:26" xr:uid="{00000000-0004-0000-0500-000010120000}"/>
    <hyperlink ref="R1912" r:id="rId4625" location="gid=1038086124&amp;range=2:26" xr:uid="{00000000-0004-0000-0500-000011120000}"/>
    <hyperlink ref="S1912" r:id="rId4626" location="gid=1038086124&amp;range=2:26" xr:uid="{00000000-0004-0000-0500-000012120000}"/>
    <hyperlink ref="T1912" r:id="rId4627" location="gid=1038086124&amp;range=2:26" xr:uid="{00000000-0004-0000-0500-000013120000}"/>
    <hyperlink ref="W1912" r:id="rId4628" xr:uid="{00000000-0004-0000-0500-000014120000}"/>
    <hyperlink ref="J1913" r:id="rId4629" location="gid=289809173&amp;range=1:1000" xr:uid="{00000000-0004-0000-0500-000015120000}"/>
    <hyperlink ref="Q1913" r:id="rId4630" location="gid=1038086124&amp;range=2:26" xr:uid="{00000000-0004-0000-0500-000016120000}"/>
    <hyperlink ref="R1913" r:id="rId4631" location="gid=1038086124&amp;range=2:26" xr:uid="{00000000-0004-0000-0500-000017120000}"/>
    <hyperlink ref="S1913" r:id="rId4632" location="gid=1038086124&amp;range=2:26" xr:uid="{00000000-0004-0000-0500-000018120000}"/>
    <hyperlink ref="T1913" r:id="rId4633" location="gid=1038086124&amp;range=2:26" xr:uid="{00000000-0004-0000-0500-000019120000}"/>
    <hyperlink ref="W1913" r:id="rId4634" xr:uid="{00000000-0004-0000-0500-00001A120000}"/>
    <hyperlink ref="J1914" r:id="rId4635" location="slide=id.g398572cc0c9_0_0" xr:uid="{00000000-0004-0000-0500-00001B120000}"/>
    <hyperlink ref="Q1914" r:id="rId4636" location="gid=1038086124&amp;range=2:26" xr:uid="{00000000-0004-0000-0500-00001C120000}"/>
    <hyperlink ref="R1914" r:id="rId4637" location="gid=1038086124&amp;range=2:26" xr:uid="{00000000-0004-0000-0500-00001D120000}"/>
    <hyperlink ref="S1914" r:id="rId4638" location="gid=1038086124&amp;range=2:26" xr:uid="{00000000-0004-0000-0500-00001E120000}"/>
    <hyperlink ref="T1914" r:id="rId4639" location="gid=1038086124&amp;range=2:26" xr:uid="{00000000-0004-0000-0500-00001F120000}"/>
    <hyperlink ref="W1914" r:id="rId4640" xr:uid="{00000000-0004-0000-0500-000020120000}"/>
    <hyperlink ref="J1915" r:id="rId4641" location="gid=1401623777&amp;range=A:C" xr:uid="{00000000-0004-0000-0500-000021120000}"/>
    <hyperlink ref="Q1915" r:id="rId4642" location="gid=1038086124&amp;range=2:26" xr:uid="{00000000-0004-0000-0500-000022120000}"/>
    <hyperlink ref="R1915" r:id="rId4643" location="gid=1038086124&amp;range=2:26" xr:uid="{00000000-0004-0000-0500-000023120000}"/>
    <hyperlink ref="S1915" r:id="rId4644" location="gid=1038086124&amp;range=2:26" xr:uid="{00000000-0004-0000-0500-000024120000}"/>
    <hyperlink ref="T1915" r:id="rId4645" location="gid=1038086124&amp;range=2:26" xr:uid="{00000000-0004-0000-0500-000025120000}"/>
    <hyperlink ref="W1915" r:id="rId4646" xr:uid="{00000000-0004-0000-0500-000026120000}"/>
    <hyperlink ref="J1916" r:id="rId4647" location="gid=433959605&amp;range=1:1000" xr:uid="{00000000-0004-0000-0500-000027120000}"/>
    <hyperlink ref="Q1916" r:id="rId4648" location="gid=1038086124&amp;range=2:26" xr:uid="{00000000-0004-0000-0500-000028120000}"/>
    <hyperlink ref="R1916" r:id="rId4649" location="gid=1038086124&amp;range=2:26" xr:uid="{00000000-0004-0000-0500-000029120000}"/>
    <hyperlink ref="S1916" r:id="rId4650" location="gid=1038086124&amp;range=2:26" xr:uid="{00000000-0004-0000-0500-00002A120000}"/>
    <hyperlink ref="T1916" r:id="rId4651" location="gid=1038086124&amp;range=2:26" xr:uid="{00000000-0004-0000-0500-00002B120000}"/>
    <hyperlink ref="W1916" r:id="rId4652" xr:uid="{00000000-0004-0000-0500-00002C120000}"/>
    <hyperlink ref="J1917" r:id="rId4653" location="gid=974709594&amp;range=1:54" xr:uid="{00000000-0004-0000-0500-00002D120000}"/>
    <hyperlink ref="Q1917" r:id="rId4654" location="gid=1038086124&amp;range=2:26" xr:uid="{00000000-0004-0000-0500-00002E120000}"/>
    <hyperlink ref="R1917" r:id="rId4655" location="gid=1038086124&amp;range=2:26" xr:uid="{00000000-0004-0000-0500-00002F120000}"/>
    <hyperlink ref="S1917" r:id="rId4656" location="gid=1038086124&amp;range=2:26" xr:uid="{00000000-0004-0000-0500-000030120000}"/>
    <hyperlink ref="T1917" r:id="rId4657" location="gid=1038086124&amp;range=2:26" xr:uid="{00000000-0004-0000-0500-000031120000}"/>
    <hyperlink ref="W1917" r:id="rId4658" xr:uid="{00000000-0004-0000-0500-000032120000}"/>
    <hyperlink ref="J1918" r:id="rId4659" location="gid=2125463911&amp;range=1:1001" xr:uid="{00000000-0004-0000-0500-000033120000}"/>
    <hyperlink ref="W1918" r:id="rId4660" xr:uid="{00000000-0004-0000-0500-000034120000}"/>
    <hyperlink ref="J1919" r:id="rId4661" location="gid=1722240008&amp;range=1:999" xr:uid="{00000000-0004-0000-0500-000035120000}"/>
    <hyperlink ref="W1919" r:id="rId4662" xr:uid="{00000000-0004-0000-0500-000036120000}"/>
    <hyperlink ref="J1920" r:id="rId4663" location="gid=0&amp;range=1:1000" xr:uid="{00000000-0004-0000-0500-000037120000}"/>
    <hyperlink ref="W1920" r:id="rId4664" xr:uid="{00000000-0004-0000-0500-000038120000}"/>
    <hyperlink ref="J1921" r:id="rId4665" location="gid=1241618519&amp;range=1:1000" xr:uid="{00000000-0004-0000-0500-000039120000}"/>
    <hyperlink ref="W1921" r:id="rId4666" xr:uid="{00000000-0004-0000-0500-00003A120000}"/>
    <hyperlink ref="J1922" r:id="rId4667" location="gid=1292545191&amp;range=1:1000" xr:uid="{00000000-0004-0000-0500-00003B120000}"/>
    <hyperlink ref="W1922" r:id="rId4668" xr:uid="{00000000-0004-0000-0500-00003C120000}"/>
    <hyperlink ref="H1923" r:id="rId4669" location="gid=1992799313" xr:uid="{00000000-0004-0000-0500-00003D120000}"/>
    <hyperlink ref="J1923" r:id="rId4670" location="gid=0" xr:uid="{00000000-0004-0000-0500-00003E120000}"/>
    <hyperlink ref="W1923" r:id="rId4671" xr:uid="{00000000-0004-0000-0500-00003F120000}"/>
    <hyperlink ref="J1924" r:id="rId4672" location="gid=0" xr:uid="{00000000-0004-0000-0500-000040120000}"/>
    <hyperlink ref="W1924" r:id="rId4673" xr:uid="{00000000-0004-0000-0500-000041120000}"/>
    <hyperlink ref="J1925" r:id="rId4674" location="gid=0" xr:uid="{00000000-0004-0000-0500-000042120000}"/>
    <hyperlink ref="W1925" r:id="rId4675" xr:uid="{00000000-0004-0000-0500-000043120000}"/>
    <hyperlink ref="J1926" r:id="rId4676" location="gid=0" xr:uid="{00000000-0004-0000-0500-000044120000}"/>
    <hyperlink ref="W1926" r:id="rId4677" xr:uid="{00000000-0004-0000-0500-000045120000}"/>
    <hyperlink ref="J1927" r:id="rId4678" location="gid=0" xr:uid="{00000000-0004-0000-0500-000046120000}"/>
    <hyperlink ref="W1927" r:id="rId4679" xr:uid="{00000000-0004-0000-0500-000047120000}"/>
    <hyperlink ref="AA1927" r:id="rId4680" xr:uid="{00000000-0004-0000-0500-000048120000}"/>
    <hyperlink ref="J1928" r:id="rId4681" location="gid=0" xr:uid="{00000000-0004-0000-0500-000049120000}"/>
    <hyperlink ref="W1928" r:id="rId4682" xr:uid="{00000000-0004-0000-0500-00004A120000}"/>
    <hyperlink ref="J1930" r:id="rId4683" location="gid=140450245" xr:uid="{00000000-0004-0000-0500-00004B120000}"/>
    <hyperlink ref="O1930" r:id="rId4684" xr:uid="{00000000-0004-0000-0500-00004C120000}"/>
    <hyperlink ref="W1930" r:id="rId4685" xr:uid="{00000000-0004-0000-0500-00004D120000}"/>
    <hyperlink ref="J1931" r:id="rId4686" location="gid=140450245" xr:uid="{00000000-0004-0000-0500-00004E120000}"/>
    <hyperlink ref="W1931" r:id="rId4687" xr:uid="{00000000-0004-0000-0500-00004F120000}"/>
    <hyperlink ref="J1932" r:id="rId4688" location="gid=140450245" xr:uid="{00000000-0004-0000-0500-000050120000}"/>
    <hyperlink ref="W1932" r:id="rId4689" xr:uid="{00000000-0004-0000-0500-000051120000}"/>
    <hyperlink ref="J1933" r:id="rId4690" location="gid=0" xr:uid="{00000000-0004-0000-0500-000052120000}"/>
    <hyperlink ref="W1933" r:id="rId4691" xr:uid="{00000000-0004-0000-0500-000053120000}"/>
    <hyperlink ref="J1934" r:id="rId4692" location="gid=1168574086" xr:uid="{00000000-0004-0000-0500-000054120000}"/>
    <hyperlink ref="W1934" r:id="rId4693" xr:uid="{00000000-0004-0000-0500-000055120000}"/>
    <hyperlink ref="J1935" r:id="rId4694" location="gid=896267482" xr:uid="{00000000-0004-0000-0500-000056120000}"/>
    <hyperlink ref="W1935" r:id="rId4695" xr:uid="{00000000-0004-0000-0500-000057120000}"/>
    <hyperlink ref="J1936" r:id="rId4696" location="gid=1481340089" xr:uid="{00000000-0004-0000-0500-000058120000}"/>
    <hyperlink ref="W1936" r:id="rId4697" xr:uid="{00000000-0004-0000-0500-000059120000}"/>
    <hyperlink ref="J1937" r:id="rId4698" location="gid=1033238192" xr:uid="{00000000-0004-0000-0500-00005A120000}"/>
    <hyperlink ref="W1937" r:id="rId4699" xr:uid="{00000000-0004-0000-0500-00005B120000}"/>
    <hyperlink ref="J1938" r:id="rId4700" location="gid=264214317" xr:uid="{00000000-0004-0000-0500-00005C120000}"/>
    <hyperlink ref="W1938" r:id="rId4701" xr:uid="{00000000-0004-0000-0500-00005D120000}"/>
    <hyperlink ref="W1939" r:id="rId4702" xr:uid="{00000000-0004-0000-0500-00005E120000}"/>
    <hyperlink ref="J1940" r:id="rId4703" location="gid=1300745950" xr:uid="{00000000-0004-0000-0500-00005F120000}"/>
    <hyperlink ref="W1940" r:id="rId4704" xr:uid="{00000000-0004-0000-0500-000060120000}"/>
    <hyperlink ref="J1941" r:id="rId4705" location="gid=1300745950" xr:uid="{00000000-0004-0000-0500-000061120000}"/>
    <hyperlink ref="W1941" r:id="rId4706" xr:uid="{00000000-0004-0000-0500-000062120000}"/>
    <hyperlink ref="J1942" r:id="rId4707" location="gid=264214317" xr:uid="{00000000-0004-0000-0500-000063120000}"/>
    <hyperlink ref="W1942" r:id="rId4708" xr:uid="{00000000-0004-0000-0500-000064120000}"/>
    <hyperlink ref="J1943" r:id="rId4709" location="gid=1033238192" xr:uid="{00000000-0004-0000-0500-000065120000}"/>
    <hyperlink ref="W1943" r:id="rId4710" xr:uid="{00000000-0004-0000-0500-000066120000}"/>
    <hyperlink ref="J1944" r:id="rId4711" location="gid=896267482" xr:uid="{00000000-0004-0000-0500-000067120000}"/>
    <hyperlink ref="W1944" r:id="rId4712" xr:uid="{00000000-0004-0000-0500-000068120000}"/>
    <hyperlink ref="J1945" r:id="rId4713" location="gid=0" xr:uid="{00000000-0004-0000-0500-000069120000}"/>
    <hyperlink ref="W1945" r:id="rId4714" xr:uid="{00000000-0004-0000-0500-00006A120000}"/>
    <hyperlink ref="J1946" r:id="rId4715" location="gid=989130246&amp;range=A:B" xr:uid="{00000000-0004-0000-0500-00006B120000}"/>
    <hyperlink ref="W1946" r:id="rId4716" xr:uid="{00000000-0004-0000-0500-00006C120000}"/>
    <hyperlink ref="J1947" r:id="rId4717" location="gid=989130246&amp;range=A:B" xr:uid="{00000000-0004-0000-0500-00006D120000}"/>
    <hyperlink ref="W1947" r:id="rId4718" xr:uid="{00000000-0004-0000-0500-00006E120000}"/>
    <hyperlink ref="J1948" r:id="rId4719" location="gid=477276523" xr:uid="{00000000-0004-0000-0500-00006F120000}"/>
    <hyperlink ref="W1948" r:id="rId4720" xr:uid="{00000000-0004-0000-0500-000070120000}"/>
    <hyperlink ref="J1949" r:id="rId4721" location="gid=477276523" xr:uid="{00000000-0004-0000-0500-000071120000}"/>
    <hyperlink ref="W1949" r:id="rId4722" xr:uid="{00000000-0004-0000-0500-000072120000}"/>
    <hyperlink ref="J1950" r:id="rId4723" location="gid=1738721065" xr:uid="{00000000-0004-0000-0500-000073120000}"/>
    <hyperlink ref="W1950" r:id="rId4724" xr:uid="{00000000-0004-0000-0500-000074120000}"/>
    <hyperlink ref="J1951" r:id="rId4725" xr:uid="{00000000-0004-0000-0500-000075120000}"/>
    <hyperlink ref="L1951" r:id="rId4726" xr:uid="{00000000-0004-0000-0500-000076120000}"/>
    <hyperlink ref="M1951" r:id="rId4727" xr:uid="{00000000-0004-0000-0500-000077120000}"/>
    <hyperlink ref="W1951" r:id="rId4728" xr:uid="{00000000-0004-0000-0500-000078120000}"/>
    <hyperlink ref="J1952" r:id="rId4729" xr:uid="{00000000-0004-0000-0500-000079120000}"/>
    <hyperlink ref="W1952" r:id="rId4730" xr:uid="{00000000-0004-0000-0500-00007A120000}"/>
    <hyperlink ref="J1953" r:id="rId4731" location="gid=1579647152" xr:uid="{00000000-0004-0000-0500-00007B120000}"/>
    <hyperlink ref="W1953" r:id="rId4732" xr:uid="{00000000-0004-0000-0500-00007C120000}"/>
    <hyperlink ref="W1954" r:id="rId4733" xr:uid="{00000000-0004-0000-0500-00007D120000}"/>
    <hyperlink ref="X1954" r:id="rId4734" xr:uid="{00000000-0004-0000-0500-00007E120000}"/>
    <hyperlink ref="J1955" r:id="rId4735" location="gid=0" xr:uid="{00000000-0004-0000-0500-00007F120000}"/>
    <hyperlink ref="W1955" r:id="rId4736" xr:uid="{00000000-0004-0000-0500-000080120000}"/>
    <hyperlink ref="J1956" r:id="rId4737" location="gid=0" xr:uid="{00000000-0004-0000-0500-000081120000}"/>
    <hyperlink ref="L1956" r:id="rId4738" xr:uid="{00000000-0004-0000-0500-000082120000}"/>
    <hyperlink ref="W1956" r:id="rId4739" xr:uid="{00000000-0004-0000-0500-000083120000}"/>
    <hyperlink ref="J1957" r:id="rId4740" location="gid=826533442" xr:uid="{00000000-0004-0000-0500-000084120000}"/>
    <hyperlink ref="W1957" r:id="rId4741" xr:uid="{00000000-0004-0000-0500-000085120000}"/>
    <hyperlink ref="J1958" r:id="rId4742" xr:uid="{00000000-0004-0000-0500-000086120000}"/>
    <hyperlink ref="W1958" r:id="rId4743" xr:uid="{00000000-0004-0000-0500-000087120000}"/>
    <hyperlink ref="J1959" r:id="rId4744" location="gid=1300745950" xr:uid="{00000000-0004-0000-0500-000088120000}"/>
    <hyperlink ref="W1959" r:id="rId4745" xr:uid="{00000000-0004-0000-0500-000089120000}"/>
    <hyperlink ref="J1960" r:id="rId4746" location="gid=0&amp;range=C1" xr:uid="{00000000-0004-0000-0500-00008A120000}"/>
    <hyperlink ref="W1960" r:id="rId4747" xr:uid="{00000000-0004-0000-0500-00008B120000}"/>
    <hyperlink ref="J1961" r:id="rId4748" location="gid=0&amp;range=C1" xr:uid="{00000000-0004-0000-0500-00008C120000}"/>
    <hyperlink ref="W1961" r:id="rId4749" xr:uid="{00000000-0004-0000-0500-00008D120000}"/>
    <hyperlink ref="J1962" r:id="rId4750" location="gid=0&amp;range=C1" xr:uid="{00000000-0004-0000-0500-00008E120000}"/>
    <hyperlink ref="L1962" r:id="rId4751" xr:uid="{00000000-0004-0000-0500-00008F120000}"/>
    <hyperlink ref="M1962" r:id="rId4752" xr:uid="{00000000-0004-0000-0500-000090120000}"/>
    <hyperlink ref="W1962" r:id="rId4753" xr:uid="{00000000-0004-0000-0500-000091120000}"/>
    <hyperlink ref="J1963" r:id="rId4754" location="gid=0&amp;range=C1" xr:uid="{00000000-0004-0000-0500-000092120000}"/>
    <hyperlink ref="L1963" r:id="rId4755" xr:uid="{00000000-0004-0000-0500-000093120000}"/>
    <hyperlink ref="M1963" r:id="rId4756" xr:uid="{00000000-0004-0000-0500-000094120000}"/>
    <hyperlink ref="W1963" r:id="rId4757" xr:uid="{00000000-0004-0000-0500-000095120000}"/>
    <hyperlink ref="J1964" r:id="rId4758" location="gid=0&amp;range=B1" xr:uid="{00000000-0004-0000-0500-000096120000}"/>
    <hyperlink ref="L1964" r:id="rId4759" xr:uid="{00000000-0004-0000-0500-000097120000}"/>
    <hyperlink ref="W1964" r:id="rId4760" xr:uid="{00000000-0004-0000-0500-000098120000}"/>
    <hyperlink ref="J1965" r:id="rId4761" location="gid=0&amp;range=B1" xr:uid="{00000000-0004-0000-0500-000099120000}"/>
    <hyperlink ref="W1965" r:id="rId4762" xr:uid="{00000000-0004-0000-0500-00009A120000}"/>
    <hyperlink ref="J1966" r:id="rId4763" location="gid=0&amp;range=B1" xr:uid="{00000000-0004-0000-0500-00009B120000}"/>
    <hyperlink ref="W1966" r:id="rId4764" xr:uid="{00000000-0004-0000-0500-00009C120000}"/>
    <hyperlink ref="J1967" r:id="rId4765" location="gid=0" xr:uid="{00000000-0004-0000-0500-00009D120000}"/>
    <hyperlink ref="L1967" r:id="rId4766" xr:uid="{00000000-0004-0000-0500-00009E120000}"/>
    <hyperlink ref="O1967" r:id="rId4767" xr:uid="{00000000-0004-0000-0500-00009F120000}"/>
    <hyperlink ref="W1967" r:id="rId4768" xr:uid="{00000000-0004-0000-0500-0000A0120000}"/>
    <hyperlink ref="J1968" r:id="rId4769" location="gid=0" xr:uid="{00000000-0004-0000-0500-0000A1120000}"/>
    <hyperlink ref="W1968" r:id="rId4770" xr:uid="{00000000-0004-0000-0500-0000A2120000}"/>
    <hyperlink ref="J1969" r:id="rId4771" xr:uid="{00000000-0004-0000-0500-0000A3120000}"/>
    <hyperlink ref="L1969" r:id="rId4772" xr:uid="{00000000-0004-0000-0500-0000A4120000}"/>
    <hyperlink ref="W1969" r:id="rId4773" xr:uid="{00000000-0004-0000-0500-0000A5120000}"/>
    <hyperlink ref="J1970" r:id="rId4774" xr:uid="{00000000-0004-0000-0500-0000A6120000}"/>
    <hyperlink ref="L1970" r:id="rId4775" xr:uid="{00000000-0004-0000-0500-0000A7120000}"/>
    <hyperlink ref="N1970" r:id="rId4776" xr:uid="{00000000-0004-0000-0500-0000A8120000}"/>
    <hyperlink ref="W1970" r:id="rId4777" xr:uid="{00000000-0004-0000-0500-0000A9120000}"/>
    <hyperlink ref="J1971" r:id="rId4778" xr:uid="{00000000-0004-0000-0500-0000AA120000}"/>
    <hyperlink ref="W1971" r:id="rId4779" xr:uid="{00000000-0004-0000-0500-0000AB120000}"/>
    <hyperlink ref="J1972" r:id="rId4780" location="gid=989878318" xr:uid="{00000000-0004-0000-0500-0000AC120000}"/>
    <hyperlink ref="W1972" r:id="rId4781" xr:uid="{00000000-0004-0000-0500-0000AD120000}"/>
    <hyperlink ref="J1973" r:id="rId4782" location="gid=0" xr:uid="{00000000-0004-0000-0500-0000AE120000}"/>
    <hyperlink ref="L1973" r:id="rId4783" xr:uid="{00000000-0004-0000-0500-0000AF120000}"/>
    <hyperlink ref="W1973" r:id="rId4784" xr:uid="{00000000-0004-0000-0500-0000B0120000}"/>
    <hyperlink ref="J1974" r:id="rId4785" location="gid=1608466921" xr:uid="{00000000-0004-0000-0500-0000B1120000}"/>
    <hyperlink ref="W1974" r:id="rId4786" xr:uid="{00000000-0004-0000-0500-0000B2120000}"/>
    <hyperlink ref="J1975" r:id="rId4787" location="gid=1608466921" xr:uid="{00000000-0004-0000-0500-0000B3120000}"/>
    <hyperlink ref="W1975" r:id="rId4788" xr:uid="{00000000-0004-0000-0500-0000B4120000}"/>
    <hyperlink ref="J1976" r:id="rId4789" location="gid=1608466921" xr:uid="{00000000-0004-0000-0500-0000B5120000}"/>
    <hyperlink ref="W1976" r:id="rId4790" xr:uid="{00000000-0004-0000-0500-0000B6120000}"/>
    <hyperlink ref="J1977" r:id="rId4791" location="gid=1463714887" xr:uid="{00000000-0004-0000-0500-0000B7120000}"/>
    <hyperlink ref="W1977" r:id="rId4792" xr:uid="{00000000-0004-0000-0500-0000B8120000}"/>
    <hyperlink ref="AA1977" r:id="rId4793" xr:uid="{00000000-0004-0000-0500-0000B9120000}"/>
    <hyperlink ref="J1978" r:id="rId4794" location="gid=1463714887" xr:uid="{00000000-0004-0000-0500-0000BA120000}"/>
    <hyperlink ref="L1978" r:id="rId4795" xr:uid="{00000000-0004-0000-0500-0000BB120000}"/>
    <hyperlink ref="W1978" r:id="rId4796" xr:uid="{00000000-0004-0000-0500-0000BC120000}"/>
    <hyperlink ref="J1979" r:id="rId4797" xr:uid="{00000000-0004-0000-0500-0000BD120000}"/>
    <hyperlink ref="W1979" r:id="rId4798" xr:uid="{00000000-0004-0000-0500-0000BE120000}"/>
    <hyperlink ref="J1980" r:id="rId4799" xr:uid="{00000000-0004-0000-0500-0000BF120000}"/>
    <hyperlink ref="W1980" r:id="rId4800" xr:uid="{00000000-0004-0000-0500-0000C0120000}"/>
    <hyperlink ref="J1981" r:id="rId4801" xr:uid="{00000000-0004-0000-0500-0000C1120000}"/>
    <hyperlink ref="W1981" r:id="rId4802" xr:uid="{00000000-0004-0000-0500-0000C2120000}"/>
    <hyperlink ref="J1982" r:id="rId4803" location="gid=773103131&amp;range=A1" xr:uid="{00000000-0004-0000-0500-0000C3120000}"/>
    <hyperlink ref="W1982" r:id="rId4804" xr:uid="{00000000-0004-0000-0500-0000C4120000}"/>
    <hyperlink ref="K1983" r:id="rId4805" location="slide=id.gf2148db8b6_1_608" xr:uid="{00000000-0004-0000-0500-0000C5120000}"/>
    <hyperlink ref="Q1983" r:id="rId4806" location="gid=1190989211&amp;range=1:18" xr:uid="{00000000-0004-0000-0500-0000C6120000}"/>
    <hyperlink ref="R1983" r:id="rId4807" location="gid=1190989211&amp;range=1:18" xr:uid="{00000000-0004-0000-0500-0000C7120000}"/>
    <hyperlink ref="S1983" r:id="rId4808" location="gid=1190989211&amp;range=1:18" xr:uid="{00000000-0004-0000-0500-0000C8120000}"/>
    <hyperlink ref="T1983" r:id="rId4809" location="gid=1190989211&amp;range=1:18" xr:uid="{00000000-0004-0000-0500-0000C9120000}"/>
    <hyperlink ref="W1983" r:id="rId4810" xr:uid="{00000000-0004-0000-0500-0000CA120000}"/>
    <hyperlink ref="X1983" r:id="rId4811" xr:uid="{00000000-0004-0000-0500-0000CB120000}"/>
    <hyperlink ref="J1984" r:id="rId4812" location="gid=626831234&amp;range=1:1003" xr:uid="{00000000-0004-0000-0500-0000CC120000}"/>
    <hyperlink ref="L1984" r:id="rId4813" xr:uid="{00000000-0004-0000-0500-0000CD120000}"/>
    <hyperlink ref="M1984" r:id="rId4814" xr:uid="{00000000-0004-0000-0500-0000CE120000}"/>
    <hyperlink ref="W1984" r:id="rId4815" xr:uid="{00000000-0004-0000-0500-0000CF120000}"/>
    <hyperlink ref="K1985" r:id="rId4816" location="slide=id.gf2148db8b6_1_608" xr:uid="{00000000-0004-0000-0500-0000D0120000}"/>
    <hyperlink ref="Q1985" r:id="rId4817" location="gid=524114095&amp;range=2:22" xr:uid="{00000000-0004-0000-0500-0000D1120000}"/>
    <hyperlink ref="R1985" r:id="rId4818" location="gid=524114095&amp;range=2:22" xr:uid="{00000000-0004-0000-0500-0000D2120000}"/>
    <hyperlink ref="S1985" r:id="rId4819" location="gid=524114095&amp;range=2:22" xr:uid="{00000000-0004-0000-0500-0000D3120000}"/>
    <hyperlink ref="T1985" r:id="rId4820" location="gid=524114095&amp;range=2:22" xr:uid="{00000000-0004-0000-0500-0000D4120000}"/>
    <hyperlink ref="W1985" r:id="rId4821" xr:uid="{00000000-0004-0000-0500-0000D5120000}"/>
    <hyperlink ref="X1985" r:id="rId4822" xr:uid="{00000000-0004-0000-0500-0000D6120000}"/>
    <hyperlink ref="J1986" r:id="rId4823" location="gid=989130246" xr:uid="{00000000-0004-0000-0500-0000D7120000}"/>
    <hyperlink ref="W1986" r:id="rId4824" xr:uid="{00000000-0004-0000-0500-0000D8120000}"/>
    <hyperlink ref="J1987" r:id="rId4825" location="gid=989130246" xr:uid="{00000000-0004-0000-0500-0000D9120000}"/>
    <hyperlink ref="W1987" r:id="rId4826" xr:uid="{00000000-0004-0000-0500-0000DA120000}"/>
    <hyperlink ref="J1988" r:id="rId4827" location="gid=1481340089" xr:uid="{00000000-0004-0000-0500-0000DB120000}"/>
    <hyperlink ref="W1988" r:id="rId4828" xr:uid="{00000000-0004-0000-0500-0000DC120000}"/>
    <hyperlink ref="J1989" r:id="rId4829" location="gid=1481340089" xr:uid="{00000000-0004-0000-0500-0000DD120000}"/>
    <hyperlink ref="W1989" r:id="rId4830" xr:uid="{00000000-0004-0000-0500-0000DE120000}"/>
    <hyperlink ref="W1990" r:id="rId4831" xr:uid="{00000000-0004-0000-0500-0000DF120000}"/>
    <hyperlink ref="X1990" r:id="rId4832" xr:uid="{00000000-0004-0000-0500-0000E0120000}"/>
    <hyperlink ref="W1991" r:id="rId4833" xr:uid="{00000000-0004-0000-0500-0000E1120000}"/>
    <hyperlink ref="X1991" r:id="rId4834" xr:uid="{00000000-0004-0000-0500-0000E2120000}"/>
    <hyperlink ref="W1992" r:id="rId4835" xr:uid="{00000000-0004-0000-0500-0000E3120000}"/>
    <hyperlink ref="X1992" r:id="rId4836" xr:uid="{00000000-0004-0000-0500-0000E4120000}"/>
    <hyperlink ref="W1993" r:id="rId4837" xr:uid="{00000000-0004-0000-0500-0000E5120000}"/>
    <hyperlink ref="X1993" r:id="rId4838" xr:uid="{00000000-0004-0000-0500-0000E6120000}"/>
    <hyperlink ref="W1994" r:id="rId4839" xr:uid="{00000000-0004-0000-0500-0000E7120000}"/>
    <hyperlink ref="X1994" r:id="rId4840" xr:uid="{00000000-0004-0000-0500-0000E8120000}"/>
    <hyperlink ref="W1995" r:id="rId4841" xr:uid="{00000000-0004-0000-0500-0000E9120000}"/>
    <hyperlink ref="X1995" r:id="rId4842" xr:uid="{00000000-0004-0000-0500-0000EA120000}"/>
    <hyperlink ref="W1996" r:id="rId4843" xr:uid="{00000000-0004-0000-0500-0000EB120000}"/>
    <hyperlink ref="X1996" r:id="rId4844" xr:uid="{00000000-0004-0000-0500-0000EC120000}"/>
    <hyperlink ref="W1997" r:id="rId4845" xr:uid="{00000000-0004-0000-0500-0000ED120000}"/>
    <hyperlink ref="X1997" r:id="rId4846" xr:uid="{00000000-0004-0000-0500-0000EE120000}"/>
    <hyperlink ref="W1998" r:id="rId4847" xr:uid="{00000000-0004-0000-0500-0000EF120000}"/>
    <hyperlink ref="X1998" r:id="rId4848" xr:uid="{00000000-0004-0000-0500-0000F0120000}"/>
    <hyperlink ref="W1999" r:id="rId4849" xr:uid="{00000000-0004-0000-0500-0000F1120000}"/>
    <hyperlink ref="X1999" r:id="rId4850" xr:uid="{00000000-0004-0000-0500-0000F2120000}"/>
    <hyperlink ref="W2000" r:id="rId4851" xr:uid="{00000000-0004-0000-0500-0000F3120000}"/>
    <hyperlink ref="X2000" r:id="rId4852" location="gid=1744364343" xr:uid="{00000000-0004-0000-0500-0000F4120000}"/>
    <hyperlink ref="W2001" r:id="rId4853" xr:uid="{00000000-0004-0000-0500-0000F5120000}"/>
    <hyperlink ref="X2001" r:id="rId4854" xr:uid="{00000000-0004-0000-0500-0000F6120000}"/>
    <hyperlink ref="W2002" r:id="rId4855" xr:uid="{00000000-0004-0000-0500-0000F7120000}"/>
    <hyperlink ref="X2002" r:id="rId4856" xr:uid="{00000000-0004-0000-0500-0000F8120000}"/>
    <hyperlink ref="W2003" r:id="rId4857" xr:uid="{00000000-0004-0000-0500-0000F9120000}"/>
    <hyperlink ref="X2003" r:id="rId4858" xr:uid="{00000000-0004-0000-0500-0000FA120000}"/>
    <hyperlink ref="W2004" r:id="rId4859" xr:uid="{00000000-0004-0000-0500-0000FB120000}"/>
    <hyperlink ref="X2004" r:id="rId4860" xr:uid="{00000000-0004-0000-0500-0000FC120000}"/>
    <hyperlink ref="W2005" r:id="rId4861" xr:uid="{00000000-0004-0000-0500-0000FD120000}"/>
    <hyperlink ref="X2005" r:id="rId4862" xr:uid="{00000000-0004-0000-0500-0000FE120000}"/>
    <hyperlink ref="J2006" r:id="rId4863" location="gid=914463554" xr:uid="{00000000-0004-0000-0500-0000FF120000}"/>
    <hyperlink ref="J2007" r:id="rId4864" location="gid=0" xr:uid="{00000000-0004-0000-0500-000000130000}"/>
    <hyperlink ref="W2007" r:id="rId4865" xr:uid="{00000000-0004-0000-0500-000001130000}"/>
    <hyperlink ref="J2008" r:id="rId4866" location="gid=0" xr:uid="{00000000-0004-0000-0500-000002130000}"/>
    <hyperlink ref="W2008" r:id="rId4867" xr:uid="{00000000-0004-0000-0500-000003130000}"/>
    <hyperlink ref="J2009" r:id="rId4868" location="gid=0" xr:uid="{00000000-0004-0000-0500-000004130000}"/>
    <hyperlink ref="W2009" r:id="rId4869" xr:uid="{00000000-0004-0000-0500-000005130000}"/>
    <hyperlink ref="J2010" r:id="rId4870" location="gid=0" xr:uid="{00000000-0004-0000-0500-000006130000}"/>
    <hyperlink ref="W2010" r:id="rId4871" xr:uid="{00000000-0004-0000-0500-000007130000}"/>
    <hyperlink ref="J2011" r:id="rId4872" location="gid=0" xr:uid="{00000000-0004-0000-0500-000008130000}"/>
    <hyperlink ref="L2011" r:id="rId4873" xr:uid="{00000000-0004-0000-0500-000009130000}"/>
    <hyperlink ref="O2011" r:id="rId4874" xr:uid="{00000000-0004-0000-0500-00000A130000}"/>
    <hyperlink ref="W2011" r:id="rId4875" xr:uid="{00000000-0004-0000-0500-00000B130000}"/>
    <hyperlink ref="J2012" r:id="rId4876" location="gid=0" xr:uid="{00000000-0004-0000-0500-00000C130000}"/>
    <hyperlink ref="L2012" r:id="rId4877" xr:uid="{00000000-0004-0000-0500-00000D130000}"/>
    <hyperlink ref="O2012" r:id="rId4878" xr:uid="{00000000-0004-0000-0500-00000E130000}"/>
    <hyperlink ref="W2012" r:id="rId4879" xr:uid="{00000000-0004-0000-0500-00000F130000}"/>
    <hyperlink ref="J2013" r:id="rId4880" location="gid=0" xr:uid="{00000000-0004-0000-0500-000010130000}"/>
    <hyperlink ref="W2013" r:id="rId4881" xr:uid="{00000000-0004-0000-0500-000011130000}"/>
    <hyperlink ref="J2014" r:id="rId4882" location="gid=67427&amp;range=A:A" xr:uid="{00000000-0004-0000-0500-000012130000}"/>
    <hyperlink ref="W2014" r:id="rId4883" xr:uid="{00000000-0004-0000-0500-000013130000}"/>
    <hyperlink ref="J2015" r:id="rId4884" location="gid=1513785312&amp;range=B:B" xr:uid="{00000000-0004-0000-0500-000014130000}"/>
    <hyperlink ref="W2015" r:id="rId4885" xr:uid="{00000000-0004-0000-0500-000015130000}"/>
    <hyperlink ref="J2016" r:id="rId4886" location="gid=67427&amp;range=A:A" xr:uid="{00000000-0004-0000-0500-000016130000}"/>
    <hyperlink ref="W2016" r:id="rId4887" xr:uid="{00000000-0004-0000-0500-000017130000}"/>
    <hyperlink ref="J2017" r:id="rId4888" location="gid=67427&amp;range=A:A" xr:uid="{00000000-0004-0000-0500-000018130000}"/>
    <hyperlink ref="W2017" r:id="rId4889" xr:uid="{00000000-0004-0000-0500-000019130000}"/>
    <hyperlink ref="J2018" r:id="rId4890" location="gid=1513785312&amp;range=B:B" xr:uid="{00000000-0004-0000-0500-00001A130000}"/>
    <hyperlink ref="W2018" r:id="rId4891" xr:uid="{00000000-0004-0000-0500-00001B130000}"/>
    <hyperlink ref="J2019" r:id="rId4892" location="gid=0" xr:uid="{00000000-0004-0000-0500-00001C130000}"/>
    <hyperlink ref="W2019" r:id="rId4893" xr:uid="{00000000-0004-0000-0500-00001D130000}"/>
    <hyperlink ref="J2020" r:id="rId4894" location="gid=826533442&amp;range=B2:B24" xr:uid="{00000000-0004-0000-0500-00001E130000}"/>
    <hyperlink ref="W2020" r:id="rId4895" xr:uid="{00000000-0004-0000-0500-00001F130000}"/>
    <hyperlink ref="J2021" r:id="rId4896" location="gid=826533442&amp;range=B2:B24" xr:uid="{00000000-0004-0000-0500-000020130000}"/>
    <hyperlink ref="W2021" r:id="rId4897" xr:uid="{00000000-0004-0000-0500-000021130000}"/>
    <hyperlink ref="J2022" r:id="rId4898" location="gid=826533442&amp;range=B2:B24" xr:uid="{00000000-0004-0000-0500-000022130000}"/>
    <hyperlink ref="W2022" r:id="rId4899" xr:uid="{00000000-0004-0000-0500-000023130000}"/>
    <hyperlink ref="J2023" r:id="rId4900" location="gid=1560921495&amp;range=A:A" xr:uid="{00000000-0004-0000-0500-000024130000}"/>
    <hyperlink ref="W2023" r:id="rId4901" xr:uid="{00000000-0004-0000-0500-000025130000}"/>
    <hyperlink ref="J2024" r:id="rId4902" location="gid=1560921495&amp;range=A:A" xr:uid="{00000000-0004-0000-0500-000026130000}"/>
    <hyperlink ref="W2024" r:id="rId4903" xr:uid="{00000000-0004-0000-0500-000027130000}"/>
    <hyperlink ref="J2025" r:id="rId4904" location="gid=1560921495&amp;range=A:A" xr:uid="{00000000-0004-0000-0500-000028130000}"/>
    <hyperlink ref="W2025" r:id="rId4905" xr:uid="{00000000-0004-0000-0500-000029130000}"/>
    <hyperlink ref="J2026" r:id="rId4906" location="gid=67427&amp;range=A:A" xr:uid="{00000000-0004-0000-0500-00002A130000}"/>
    <hyperlink ref="J2027" r:id="rId4907" location="gid=0" xr:uid="{00000000-0004-0000-0500-00002B130000}"/>
    <hyperlink ref="W2027" r:id="rId4908" xr:uid="{00000000-0004-0000-0500-00002C130000}"/>
    <hyperlink ref="J2028" r:id="rId4909" location="gid=0" xr:uid="{00000000-0004-0000-0500-00002D130000}"/>
    <hyperlink ref="W2028" r:id="rId4910" xr:uid="{00000000-0004-0000-0500-00002E130000}"/>
    <hyperlink ref="J2029" r:id="rId4911" location="gid=0" xr:uid="{00000000-0004-0000-0500-00002F130000}"/>
    <hyperlink ref="J2030" r:id="rId4912" location="gid=1513785312&amp;range=B:B" xr:uid="{00000000-0004-0000-0500-000030130000}"/>
    <hyperlink ref="W2030" r:id="rId4913" xr:uid="{00000000-0004-0000-0500-000031130000}"/>
    <hyperlink ref="J2031" r:id="rId4914" location="gid=1513785312&amp;range=B:B" xr:uid="{00000000-0004-0000-0500-000032130000}"/>
    <hyperlink ref="W2031" r:id="rId4915" xr:uid="{00000000-0004-0000-0500-000033130000}"/>
    <hyperlink ref="J2032" r:id="rId4916" location="gid=887217737" xr:uid="{00000000-0004-0000-0500-000034130000}"/>
    <hyperlink ref="W2032" r:id="rId4917" xr:uid="{00000000-0004-0000-0500-000035130000}"/>
    <hyperlink ref="J2033" r:id="rId4918" location="gid=887217737" xr:uid="{00000000-0004-0000-0500-000036130000}"/>
    <hyperlink ref="W2033" r:id="rId4919" xr:uid="{00000000-0004-0000-0500-000037130000}"/>
    <hyperlink ref="J2034" r:id="rId4920" location="gid=0" xr:uid="{00000000-0004-0000-0500-000038130000}"/>
    <hyperlink ref="W2034" r:id="rId4921" xr:uid="{00000000-0004-0000-0500-000039130000}"/>
    <hyperlink ref="J2035" r:id="rId4922" location="gid=1877503813" xr:uid="{00000000-0004-0000-0500-00003A130000}"/>
    <hyperlink ref="W2035" r:id="rId4923" xr:uid="{00000000-0004-0000-0500-00003B130000}"/>
    <hyperlink ref="J2036" r:id="rId4924" location="gid=1137451622" xr:uid="{00000000-0004-0000-0500-00003C130000}"/>
    <hyperlink ref="W2036" r:id="rId4925" xr:uid="{00000000-0004-0000-0500-00003D130000}"/>
    <hyperlink ref="J2037" r:id="rId4926" location="gid=1137451622" xr:uid="{00000000-0004-0000-0500-00003E130000}"/>
    <hyperlink ref="W2037" r:id="rId4927" xr:uid="{00000000-0004-0000-0500-00003F130000}"/>
    <hyperlink ref="J2038" r:id="rId4928" location="gid=0&amp;range=1:1000" xr:uid="{00000000-0004-0000-0500-000040130000}"/>
    <hyperlink ref="W2038" r:id="rId4929" xr:uid="{00000000-0004-0000-0500-000041130000}"/>
    <hyperlink ref="J2039" r:id="rId4930" location="gid=0&amp;range=1:1000" xr:uid="{00000000-0004-0000-0500-000042130000}"/>
    <hyperlink ref="W2039" r:id="rId4931" xr:uid="{00000000-0004-0000-0500-000043130000}"/>
    <hyperlink ref="J2040" r:id="rId4932" location="gid=1593387705&amp;range=1:1000" xr:uid="{00000000-0004-0000-0500-000044130000}"/>
    <hyperlink ref="W2040" r:id="rId4933" xr:uid="{00000000-0004-0000-0500-000045130000}"/>
    <hyperlink ref="J2041" r:id="rId4934" location="gid=1593387705&amp;range=1:1000" xr:uid="{00000000-0004-0000-0500-000046130000}"/>
    <hyperlink ref="W2041" r:id="rId4935" xr:uid="{00000000-0004-0000-0500-000047130000}"/>
    <hyperlink ref="J2042" r:id="rId4936" location="gid=1560921495&amp;range=A:A" xr:uid="{00000000-0004-0000-0500-000048130000}"/>
    <hyperlink ref="W2042" r:id="rId4937" xr:uid="{00000000-0004-0000-0500-000049130000}"/>
    <hyperlink ref="J2043" r:id="rId4938" location="gid=1033238192" xr:uid="{00000000-0004-0000-0500-00004A130000}"/>
    <hyperlink ref="W2043" r:id="rId4939" xr:uid="{00000000-0004-0000-0500-00004B130000}"/>
    <hyperlink ref="J2044" r:id="rId4940" location="gid=1513785312&amp;range=B:B" xr:uid="{00000000-0004-0000-0500-00004C130000}"/>
    <hyperlink ref="J2045" r:id="rId4941" location="gid=1665461299" xr:uid="{00000000-0004-0000-0500-00004D130000}"/>
    <hyperlink ref="W2045" r:id="rId4942" xr:uid="{00000000-0004-0000-0500-00004E130000}"/>
    <hyperlink ref="J2046" r:id="rId4943" location="gid=1665461299" xr:uid="{00000000-0004-0000-0500-00004F130000}"/>
    <hyperlink ref="W2046" r:id="rId4944" xr:uid="{00000000-0004-0000-0500-000050130000}"/>
    <hyperlink ref="J2047" r:id="rId4945" location="gid=1579647152" xr:uid="{00000000-0004-0000-0500-000051130000}"/>
    <hyperlink ref="W2047" r:id="rId4946" xr:uid="{00000000-0004-0000-0500-000052130000}"/>
    <hyperlink ref="J2048" r:id="rId4947" location="gid=1579647152" xr:uid="{00000000-0004-0000-0500-000053130000}"/>
    <hyperlink ref="J2049" r:id="rId4948" location="gid=1579647152" xr:uid="{00000000-0004-0000-0500-000054130000}"/>
    <hyperlink ref="W2049" r:id="rId4949" xr:uid="{00000000-0004-0000-0500-000055130000}"/>
    <hyperlink ref="J2050" r:id="rId4950" location="gid=1579647152" xr:uid="{00000000-0004-0000-0500-000056130000}"/>
    <hyperlink ref="W2050" r:id="rId4951" xr:uid="{00000000-0004-0000-0500-000057130000}"/>
    <hyperlink ref="J2051" r:id="rId4952" location="gid=1579647152" xr:uid="{00000000-0004-0000-0500-000058130000}"/>
    <hyperlink ref="W2051" r:id="rId4953" xr:uid="{00000000-0004-0000-0500-000059130000}"/>
    <hyperlink ref="J2052" r:id="rId4954" location="gid=1214425174" xr:uid="{00000000-0004-0000-0500-00005A130000}"/>
    <hyperlink ref="W2052" r:id="rId4955" xr:uid="{00000000-0004-0000-0500-00005B130000}"/>
    <hyperlink ref="J2053" r:id="rId4956" location="gid=989130246" xr:uid="{00000000-0004-0000-0500-00005C130000}"/>
    <hyperlink ref="W2053" r:id="rId4957" xr:uid="{00000000-0004-0000-0500-00005D130000}"/>
    <hyperlink ref="J2054" r:id="rId4958" location="gid=292623230&amp;range=9:9" xr:uid="{00000000-0004-0000-0500-00005E130000}"/>
    <hyperlink ref="W2054" r:id="rId4959" xr:uid="{00000000-0004-0000-0500-00005F130000}"/>
    <hyperlink ref="J2055" r:id="rId4960" location="gid=1460264289" xr:uid="{00000000-0004-0000-0500-000060130000}"/>
    <hyperlink ref="W2055" r:id="rId4961" xr:uid="{00000000-0004-0000-0500-000061130000}"/>
    <hyperlink ref="J2056" r:id="rId4962" location="gid=1460264289" xr:uid="{00000000-0004-0000-0500-000062130000}"/>
    <hyperlink ref="W2056" r:id="rId4963" xr:uid="{00000000-0004-0000-0500-000063130000}"/>
    <hyperlink ref="J2057" r:id="rId4964" location="gid=1460264289" xr:uid="{00000000-0004-0000-0500-000064130000}"/>
    <hyperlink ref="W2057" r:id="rId4965" xr:uid="{00000000-0004-0000-0500-000065130000}"/>
    <hyperlink ref="J2058" r:id="rId4966" location="gid=1481340089" xr:uid="{00000000-0004-0000-0500-000066130000}"/>
    <hyperlink ref="J2059" r:id="rId4967" location="gid=896267482" xr:uid="{00000000-0004-0000-0500-000067130000}"/>
    <hyperlink ref="W2059" r:id="rId4968" xr:uid="{00000000-0004-0000-0500-000068130000}"/>
    <hyperlink ref="J2060" r:id="rId4969" location="gid=1033238192" xr:uid="{00000000-0004-0000-0500-000069130000}"/>
    <hyperlink ref="W2060" r:id="rId4970" xr:uid="{00000000-0004-0000-0500-00006A130000}"/>
    <hyperlink ref="J2061" r:id="rId4971" location="gid=1033238192" xr:uid="{00000000-0004-0000-0500-00006B130000}"/>
    <hyperlink ref="W2061" r:id="rId4972" xr:uid="{00000000-0004-0000-0500-00006C130000}"/>
    <hyperlink ref="J2062" r:id="rId4973" location="gid=0" xr:uid="{00000000-0004-0000-0500-00006D130000}"/>
    <hyperlink ref="W2062" r:id="rId4974" xr:uid="{00000000-0004-0000-0500-00006E130000}"/>
    <hyperlink ref="J2063" r:id="rId4975" location="gid=0" xr:uid="{00000000-0004-0000-0500-00006F130000}"/>
    <hyperlink ref="W2063" r:id="rId4976" xr:uid="{00000000-0004-0000-0500-000070130000}"/>
    <hyperlink ref="J2064" r:id="rId4977" location="gid=0" xr:uid="{00000000-0004-0000-0500-000071130000}"/>
    <hyperlink ref="W2065" r:id="rId4978" xr:uid="{00000000-0004-0000-0500-000072130000}"/>
    <hyperlink ref="J2066" r:id="rId4979" location="gid=264214317" xr:uid="{00000000-0004-0000-0500-000073130000}"/>
    <hyperlink ref="W2066" r:id="rId4980" xr:uid="{00000000-0004-0000-0500-000074130000}"/>
    <hyperlink ref="J2067" r:id="rId4981" location="gid=264214317" xr:uid="{00000000-0004-0000-0500-000075130000}"/>
    <hyperlink ref="W2067" r:id="rId4982" xr:uid="{00000000-0004-0000-0500-000076130000}"/>
    <hyperlink ref="J2068" r:id="rId4983" location="gid=969927828" xr:uid="{00000000-0004-0000-0500-000077130000}"/>
    <hyperlink ref="W2068" r:id="rId4984" xr:uid="{00000000-0004-0000-0500-000078130000}"/>
    <hyperlink ref="J2069" r:id="rId4985" xr:uid="{00000000-0004-0000-0500-000079130000}"/>
    <hyperlink ref="L2069" r:id="rId4986" xr:uid="{00000000-0004-0000-0500-00007A130000}"/>
    <hyperlink ref="W2069" r:id="rId4987" xr:uid="{00000000-0004-0000-0500-00007B130000}"/>
    <hyperlink ref="J2070" r:id="rId4988" xr:uid="{00000000-0004-0000-0500-00007C130000}"/>
    <hyperlink ref="W2070" r:id="rId4989" xr:uid="{00000000-0004-0000-0500-00007D130000}"/>
    <hyperlink ref="H2071" r:id="rId4990" location="gid=2114669209&amp;range=H2" xr:uid="{00000000-0004-0000-0500-00007E130000}"/>
    <hyperlink ref="J2071" r:id="rId4991" location="gid=2114669209&amp;range=6:6" xr:uid="{00000000-0004-0000-0500-00007F130000}"/>
    <hyperlink ref="W2071" r:id="rId4992" xr:uid="{00000000-0004-0000-0500-000080130000}"/>
    <hyperlink ref="H2072" r:id="rId4993" location="gid=2114669209&amp;range=H2" xr:uid="{00000000-0004-0000-0500-000081130000}"/>
    <hyperlink ref="J2072" r:id="rId4994" location="gid=2114669209&amp;range=6:6" xr:uid="{00000000-0004-0000-0500-000082130000}"/>
    <hyperlink ref="L2072" r:id="rId4995" xr:uid="{00000000-0004-0000-0500-000083130000}"/>
    <hyperlink ref="W2072" r:id="rId4996" xr:uid="{00000000-0004-0000-0500-000084130000}"/>
    <hyperlink ref="J2073" r:id="rId4997" location="gid=2146481338" xr:uid="{00000000-0004-0000-0500-000085130000}"/>
    <hyperlink ref="W2073" r:id="rId4998" xr:uid="{00000000-0004-0000-0500-000086130000}"/>
    <hyperlink ref="J2074" r:id="rId4999" location="gid=1877503813" xr:uid="{00000000-0004-0000-0500-000087130000}"/>
    <hyperlink ref="L2074" r:id="rId5000" xr:uid="{00000000-0004-0000-0500-000088130000}"/>
    <hyperlink ref="O2074" r:id="rId5001" xr:uid="{00000000-0004-0000-0500-000089130000}"/>
    <hyperlink ref="W2074" r:id="rId5002" xr:uid="{00000000-0004-0000-0500-00008A130000}"/>
    <hyperlink ref="J2075" r:id="rId5003" xr:uid="{00000000-0004-0000-0500-00008B130000}"/>
    <hyperlink ref="W2075" r:id="rId5004" xr:uid="{00000000-0004-0000-0500-00008C130000}"/>
    <hyperlink ref="J2076" r:id="rId5005" xr:uid="{00000000-0004-0000-0500-00008D130000}"/>
    <hyperlink ref="L2076" r:id="rId5006" xr:uid="{00000000-0004-0000-0500-00008E130000}"/>
    <hyperlink ref="W2076" r:id="rId5007" xr:uid="{00000000-0004-0000-0500-00008F130000}"/>
    <hyperlink ref="J2077" r:id="rId5008" xr:uid="{00000000-0004-0000-0500-000090130000}"/>
    <hyperlink ref="W2077" r:id="rId5009" xr:uid="{00000000-0004-0000-0500-000091130000}"/>
    <hyperlink ref="J2078" r:id="rId5010" xr:uid="{00000000-0004-0000-0500-000092130000}"/>
    <hyperlink ref="L2078" r:id="rId5011" xr:uid="{00000000-0004-0000-0500-000093130000}"/>
    <hyperlink ref="W2078" r:id="rId5012" xr:uid="{00000000-0004-0000-0500-000094130000}"/>
    <hyperlink ref="J2079" r:id="rId5013" xr:uid="{00000000-0004-0000-0500-000095130000}"/>
    <hyperlink ref="L2079" r:id="rId5014" xr:uid="{00000000-0004-0000-0500-000096130000}"/>
    <hyperlink ref="W2079" r:id="rId5015" xr:uid="{00000000-0004-0000-0500-000097130000}"/>
    <hyperlink ref="J2080" r:id="rId5016" xr:uid="{00000000-0004-0000-0500-000098130000}"/>
    <hyperlink ref="L2080" r:id="rId5017" xr:uid="{00000000-0004-0000-0500-000099130000}"/>
    <hyperlink ref="W2080" r:id="rId5018" xr:uid="{00000000-0004-0000-0500-00009A130000}"/>
    <hyperlink ref="J2081" r:id="rId5019" location="gid=0" xr:uid="{00000000-0004-0000-0500-00009B130000}"/>
    <hyperlink ref="W2081" r:id="rId5020" xr:uid="{00000000-0004-0000-0500-00009C130000}"/>
    <hyperlink ref="J2082" r:id="rId5021" location="gid=896267482" xr:uid="{00000000-0004-0000-0500-00009D130000}"/>
    <hyperlink ref="L2082" r:id="rId5022" xr:uid="{00000000-0004-0000-0500-00009E130000}"/>
    <hyperlink ref="M2082" r:id="rId5023" xr:uid="{00000000-0004-0000-0500-00009F130000}"/>
    <hyperlink ref="W2082" r:id="rId5024" xr:uid="{00000000-0004-0000-0500-0000A0130000}"/>
    <hyperlink ref="J2083" r:id="rId5025" location="gid=896267482" xr:uid="{00000000-0004-0000-0500-0000A1130000}"/>
    <hyperlink ref="W2083" r:id="rId5026" xr:uid="{00000000-0004-0000-0500-0000A2130000}"/>
    <hyperlink ref="J2084" r:id="rId5027" location="gid=0" xr:uid="{00000000-0004-0000-0500-0000A3130000}"/>
    <hyperlink ref="L2084" r:id="rId5028" xr:uid="{00000000-0004-0000-0500-0000A4130000}"/>
    <hyperlink ref="W2084" r:id="rId5029" xr:uid="{00000000-0004-0000-0500-0000A5130000}"/>
    <hyperlink ref="J2085" r:id="rId5030" location="gid=1462290969" xr:uid="{00000000-0004-0000-0500-0000A6130000}"/>
    <hyperlink ref="W2085" r:id="rId5031" xr:uid="{00000000-0004-0000-0500-0000A7130000}"/>
    <hyperlink ref="J2086" r:id="rId5032" location="gid=1462290969" xr:uid="{00000000-0004-0000-0500-0000A8130000}"/>
    <hyperlink ref="W2086" r:id="rId5033" xr:uid="{00000000-0004-0000-0500-0000A9130000}"/>
    <hyperlink ref="J2087" r:id="rId5034" location="gid=1462290969" xr:uid="{00000000-0004-0000-0500-0000AA130000}"/>
    <hyperlink ref="W2087" r:id="rId5035" xr:uid="{00000000-0004-0000-0500-0000AB130000}"/>
    <hyperlink ref="J2088" r:id="rId5036" location="gid=0&amp;range=1:1" xr:uid="{00000000-0004-0000-0500-0000AC130000}"/>
    <hyperlink ref="W2088" r:id="rId5037" xr:uid="{00000000-0004-0000-0500-0000AD130000}"/>
    <hyperlink ref="J2089" r:id="rId5038" location="gid=1522222575" xr:uid="{00000000-0004-0000-0500-0000AE130000}"/>
    <hyperlink ref="L2089" r:id="rId5039" xr:uid="{00000000-0004-0000-0500-0000AF130000}"/>
    <hyperlink ref="W2089" r:id="rId5040" xr:uid="{00000000-0004-0000-0500-0000B0130000}"/>
    <hyperlink ref="J2090" r:id="rId5041" location="gid=1481340089" xr:uid="{00000000-0004-0000-0500-0000B1130000}"/>
    <hyperlink ref="L2090" r:id="rId5042" xr:uid="{00000000-0004-0000-0500-0000B2130000}"/>
    <hyperlink ref="W2090" r:id="rId5043" xr:uid="{00000000-0004-0000-0500-0000B3130000}"/>
    <hyperlink ref="J2091" r:id="rId5044" location="gid=0" xr:uid="{00000000-0004-0000-0500-0000B4130000}"/>
    <hyperlink ref="L2091" r:id="rId5045" xr:uid="{00000000-0004-0000-0500-0000B5130000}"/>
    <hyperlink ref="W2091" r:id="rId5046" xr:uid="{00000000-0004-0000-0500-0000B6130000}"/>
    <hyperlink ref="J2092" r:id="rId5047" location="gid=659360472" xr:uid="{00000000-0004-0000-0500-0000B7130000}"/>
    <hyperlink ref="W2092" r:id="rId5048" xr:uid="{00000000-0004-0000-0500-0000B8130000}"/>
    <hyperlink ref="J2093" r:id="rId5049" location="gid=659360472" xr:uid="{00000000-0004-0000-0500-0000B9130000}"/>
    <hyperlink ref="W2093" r:id="rId5050" xr:uid="{00000000-0004-0000-0500-0000BA130000}"/>
    <hyperlink ref="J2094" r:id="rId5051" location="gid=1503817238" xr:uid="{00000000-0004-0000-0500-0000BB130000}"/>
    <hyperlink ref="L2094" r:id="rId5052" xr:uid="{00000000-0004-0000-0500-0000BC130000}"/>
    <hyperlink ref="N2094" r:id="rId5053" xr:uid="{00000000-0004-0000-0500-0000BD130000}"/>
    <hyperlink ref="W2094" r:id="rId5054" xr:uid="{00000000-0004-0000-0500-0000BE130000}"/>
    <hyperlink ref="J2095" r:id="rId5055" location="gid=0" xr:uid="{00000000-0004-0000-0500-0000BF130000}"/>
    <hyperlink ref="O2095" r:id="rId5056" xr:uid="{00000000-0004-0000-0500-0000C0130000}"/>
    <hyperlink ref="W2095" r:id="rId5057" xr:uid="{00000000-0004-0000-0500-0000C1130000}"/>
    <hyperlink ref="J2096" r:id="rId5058" location="gid=0" xr:uid="{00000000-0004-0000-0500-0000C2130000}"/>
    <hyperlink ref="O2096" r:id="rId5059" xr:uid="{00000000-0004-0000-0500-0000C3130000}"/>
    <hyperlink ref="W2096" r:id="rId5060" xr:uid="{00000000-0004-0000-0500-0000C4130000}"/>
    <hyperlink ref="J2097" r:id="rId5061" location="gid=0" xr:uid="{00000000-0004-0000-0500-0000C5130000}"/>
    <hyperlink ref="L2097" r:id="rId5062" xr:uid="{00000000-0004-0000-0500-0000C6130000}"/>
    <hyperlink ref="M2097" r:id="rId5063" location="slide=id.p" xr:uid="{00000000-0004-0000-0500-0000C7130000}"/>
    <hyperlink ref="W2097" r:id="rId5064" xr:uid="{00000000-0004-0000-0500-0000C8130000}"/>
    <hyperlink ref="J2098" r:id="rId5065" location="gid=0" xr:uid="{00000000-0004-0000-0500-0000C9130000}"/>
    <hyperlink ref="O2098" r:id="rId5066" xr:uid="{00000000-0004-0000-0500-0000CA130000}"/>
    <hyperlink ref="W2098" r:id="rId5067" xr:uid="{00000000-0004-0000-0500-0000CB130000}"/>
    <hyperlink ref="J2099" r:id="rId5068" location="gid=0" xr:uid="{00000000-0004-0000-0500-0000CC130000}"/>
    <hyperlink ref="O2099" r:id="rId5069" xr:uid="{00000000-0004-0000-0500-0000CD130000}"/>
    <hyperlink ref="W2099" r:id="rId5070" xr:uid="{00000000-0004-0000-0500-0000CE130000}"/>
    <hyperlink ref="J2100" r:id="rId5071" location="gid=0" xr:uid="{00000000-0004-0000-0500-0000CF130000}"/>
    <hyperlink ref="L2100" r:id="rId5072" xr:uid="{00000000-0004-0000-0500-0000D0130000}"/>
    <hyperlink ref="W2100" r:id="rId5073" xr:uid="{00000000-0004-0000-0500-0000D1130000}"/>
    <hyperlink ref="J2101" r:id="rId5074" xr:uid="{00000000-0004-0000-0500-0000D2130000}"/>
    <hyperlink ref="L2101" r:id="rId5075" xr:uid="{00000000-0004-0000-0500-0000D3130000}"/>
    <hyperlink ref="W2101" r:id="rId5076" xr:uid="{00000000-0004-0000-0500-0000D4130000}"/>
    <hyperlink ref="J2102" r:id="rId5077" xr:uid="{00000000-0004-0000-0500-0000D5130000}"/>
    <hyperlink ref="L2102" r:id="rId5078" xr:uid="{00000000-0004-0000-0500-0000D6130000}"/>
    <hyperlink ref="W2102" r:id="rId5079" xr:uid="{00000000-0004-0000-0500-0000D7130000}"/>
    <hyperlink ref="J2103" r:id="rId5080" xr:uid="{00000000-0004-0000-0500-0000D8130000}"/>
    <hyperlink ref="L2103" r:id="rId5081" xr:uid="{00000000-0004-0000-0500-0000D9130000}"/>
    <hyperlink ref="W2103" r:id="rId5082" xr:uid="{00000000-0004-0000-0500-0000DA130000}"/>
    <hyperlink ref="J2104" r:id="rId5083" location="gid=887217737" xr:uid="{00000000-0004-0000-0500-0000DB130000}"/>
    <hyperlink ref="W2104" r:id="rId5084" xr:uid="{00000000-0004-0000-0500-0000DC130000}"/>
    <hyperlink ref="J2105" r:id="rId5085" location="gid=887217737" xr:uid="{00000000-0004-0000-0500-0000DD130000}"/>
    <hyperlink ref="W2105" r:id="rId5086" xr:uid="{00000000-0004-0000-0500-0000DE130000}"/>
    <hyperlink ref="J2106" r:id="rId5087" location="gid=0" xr:uid="{00000000-0004-0000-0500-0000DF130000}"/>
    <hyperlink ref="W2106" r:id="rId5088" xr:uid="{00000000-0004-0000-0500-0000E0130000}"/>
    <hyperlink ref="J2107" r:id="rId5089" location="gid=1137451622" xr:uid="{00000000-0004-0000-0500-0000E1130000}"/>
    <hyperlink ref="W2107" r:id="rId5090" xr:uid="{00000000-0004-0000-0500-0000E2130000}"/>
    <hyperlink ref="J2108" r:id="rId5091" location="gid=1137451622" xr:uid="{00000000-0004-0000-0500-0000E3130000}"/>
    <hyperlink ref="W2108" r:id="rId5092" xr:uid="{00000000-0004-0000-0500-0000E4130000}"/>
    <hyperlink ref="J2109" r:id="rId5093" location="gid=1877503813" xr:uid="{00000000-0004-0000-0500-0000E5130000}"/>
    <hyperlink ref="W2109" r:id="rId5094" xr:uid="{00000000-0004-0000-0500-0000E6130000}"/>
    <hyperlink ref="J2110" r:id="rId5095" location="gid=1665461299" xr:uid="{00000000-0004-0000-0500-0000E7130000}"/>
    <hyperlink ref="W2110" r:id="rId5096" xr:uid="{00000000-0004-0000-0500-0000E8130000}"/>
    <hyperlink ref="J2111" r:id="rId5097" location="gid=1665461299" xr:uid="{00000000-0004-0000-0500-0000E9130000}"/>
    <hyperlink ref="W2111" r:id="rId5098" xr:uid="{00000000-0004-0000-0500-0000EA130000}"/>
    <hyperlink ref="J2112" r:id="rId5099" location="gid=668226890" xr:uid="{00000000-0004-0000-0500-0000EB130000}"/>
    <hyperlink ref="L2112" r:id="rId5100" xr:uid="{00000000-0004-0000-0500-0000EC130000}"/>
    <hyperlink ref="W2112" r:id="rId5101" xr:uid="{00000000-0004-0000-0500-0000ED130000}"/>
    <hyperlink ref="J2113" r:id="rId5102" location="gid=668226890" xr:uid="{00000000-0004-0000-0500-0000EE130000}"/>
    <hyperlink ref="W2113" r:id="rId5103" xr:uid="{00000000-0004-0000-0500-0000EF130000}"/>
    <hyperlink ref="H2114" r:id="rId5104" location="gid=1992799313" xr:uid="{00000000-0004-0000-0500-0000F0130000}"/>
    <hyperlink ref="J2114" r:id="rId5105" location="gid=0" xr:uid="{00000000-0004-0000-0500-0000F1130000}"/>
    <hyperlink ref="W2114" r:id="rId5106" xr:uid="{00000000-0004-0000-0500-0000F2130000}"/>
    <hyperlink ref="J2115" r:id="rId5107" location="gid=1877503813" xr:uid="{00000000-0004-0000-0500-0000F3130000}"/>
    <hyperlink ref="L2115" r:id="rId5108" xr:uid="{00000000-0004-0000-0500-0000F4130000}"/>
    <hyperlink ref="W2115" r:id="rId5109" xr:uid="{00000000-0004-0000-0500-0000F5130000}"/>
    <hyperlink ref="J2116" r:id="rId5110" location="gid=1546187897" xr:uid="{00000000-0004-0000-0500-0000F6130000}"/>
    <hyperlink ref="W2116" r:id="rId5111" xr:uid="{00000000-0004-0000-0500-0000F7130000}"/>
    <hyperlink ref="J2117" r:id="rId5112" location="gid=1546187897" xr:uid="{00000000-0004-0000-0500-0000F8130000}"/>
    <hyperlink ref="L2117" r:id="rId5113" xr:uid="{00000000-0004-0000-0500-0000F9130000}"/>
    <hyperlink ref="W2117" r:id="rId5114" xr:uid="{00000000-0004-0000-0500-0000FA130000}"/>
    <hyperlink ref="K2118" r:id="rId5115" location="slide=id.g38c6aed2a44_0_0" xr:uid="{00000000-0004-0000-0500-0000FB130000}"/>
    <hyperlink ref="Q2118" r:id="rId5116" location="gid=1042953151&amp;range=1:17" xr:uid="{00000000-0004-0000-0500-0000FC130000}"/>
    <hyperlink ref="R2118" r:id="rId5117" location="gid=1042953151&amp;range=1:17" xr:uid="{00000000-0004-0000-0500-0000FD130000}"/>
    <hyperlink ref="W2118" r:id="rId5118" xr:uid="{00000000-0004-0000-0500-0000FE130000}"/>
    <hyperlink ref="J2119" r:id="rId5119" location="gid=0" xr:uid="{00000000-0004-0000-0500-0000FF130000}"/>
    <hyperlink ref="L2119" r:id="rId5120" xr:uid="{00000000-0004-0000-0500-000000140000}"/>
    <hyperlink ref="W2119" r:id="rId5121" xr:uid="{00000000-0004-0000-0500-000001140000}"/>
    <hyperlink ref="J2120" r:id="rId5122" location="gid=0" xr:uid="{00000000-0004-0000-0500-000002140000}"/>
    <hyperlink ref="L2120" r:id="rId5123" xr:uid="{00000000-0004-0000-0500-000003140000}"/>
    <hyperlink ref="W2120" r:id="rId5124" xr:uid="{00000000-0004-0000-0500-000004140000}"/>
    <hyperlink ref="J2121" r:id="rId5125" location="gid=0" xr:uid="{00000000-0004-0000-0500-000005140000}"/>
    <hyperlink ref="L2121" r:id="rId5126" xr:uid="{00000000-0004-0000-0500-000006140000}"/>
    <hyperlink ref="W2121" r:id="rId5127" xr:uid="{00000000-0004-0000-0500-000007140000}"/>
    <hyperlink ref="J2122" r:id="rId5128" location="gid=887217737" xr:uid="{00000000-0004-0000-0500-000008140000}"/>
    <hyperlink ref="J2123" r:id="rId5129" location="gid=1579647152" xr:uid="{00000000-0004-0000-0500-000009140000}"/>
    <hyperlink ref="W2123" r:id="rId5130" xr:uid="{00000000-0004-0000-0500-00000A140000}"/>
    <hyperlink ref="J2124" r:id="rId5131" xr:uid="{00000000-0004-0000-0500-00000B140000}"/>
    <hyperlink ref="W2124" r:id="rId5132" xr:uid="{00000000-0004-0000-0500-00000C140000}"/>
    <hyperlink ref="J2125" r:id="rId5133" location="gid=0" xr:uid="{00000000-0004-0000-0500-00000D140000}"/>
    <hyperlink ref="L2125" r:id="rId5134" xr:uid="{00000000-0004-0000-0500-00000E140000}"/>
    <hyperlink ref="O2125" r:id="rId5135" xr:uid="{00000000-0004-0000-0500-00000F140000}"/>
    <hyperlink ref="W2125" r:id="rId5136" xr:uid="{00000000-0004-0000-0500-000010140000}"/>
    <hyperlink ref="J2126" r:id="rId5137" location="gid=1593213333" xr:uid="{00000000-0004-0000-0500-000011140000}"/>
    <hyperlink ref="L2126" r:id="rId5138" xr:uid="{00000000-0004-0000-0500-000012140000}"/>
    <hyperlink ref="W2126" r:id="rId5139" xr:uid="{00000000-0004-0000-0500-000013140000}"/>
    <hyperlink ref="J2127" r:id="rId5140" location="gid=1593213333" xr:uid="{00000000-0004-0000-0500-000014140000}"/>
    <hyperlink ref="W2127" r:id="rId5141" xr:uid="{00000000-0004-0000-0500-000015140000}"/>
    <hyperlink ref="J2128" r:id="rId5142" location="gid=1593213333" xr:uid="{00000000-0004-0000-0500-000016140000}"/>
    <hyperlink ref="L2128" r:id="rId5143" xr:uid="{00000000-0004-0000-0500-000017140000}"/>
    <hyperlink ref="W2128" r:id="rId5144" xr:uid="{00000000-0004-0000-0500-000018140000}"/>
    <hyperlink ref="J2129" r:id="rId5145" location="gid=0" xr:uid="{00000000-0004-0000-0500-000019140000}"/>
    <hyperlink ref="L2129" r:id="rId5146" xr:uid="{00000000-0004-0000-0500-00001A140000}"/>
    <hyperlink ref="W2129" r:id="rId5147" xr:uid="{00000000-0004-0000-0500-00001B140000}"/>
    <hyperlink ref="J2130" r:id="rId5148" location="gid=0" xr:uid="{00000000-0004-0000-0500-00001C140000}"/>
    <hyperlink ref="L2130" r:id="rId5149" xr:uid="{00000000-0004-0000-0500-00001D140000}"/>
    <hyperlink ref="W2130" r:id="rId5150" xr:uid="{00000000-0004-0000-0500-00001E140000}"/>
    <hyperlink ref="J2131" r:id="rId5151" location="gid=0" xr:uid="{00000000-0004-0000-0500-00001F140000}"/>
    <hyperlink ref="W2131" r:id="rId5152" xr:uid="{00000000-0004-0000-0500-000020140000}"/>
    <hyperlink ref="J2132" r:id="rId5153" location="gid=1560921495" xr:uid="{00000000-0004-0000-0500-000021140000}"/>
    <hyperlink ref="W2132" r:id="rId5154" xr:uid="{00000000-0004-0000-0500-000022140000}"/>
    <hyperlink ref="J2133" r:id="rId5155" location="gid=896267482" xr:uid="{00000000-0004-0000-0500-000023140000}"/>
    <hyperlink ref="W2133" r:id="rId5156" xr:uid="{00000000-0004-0000-0500-000024140000}"/>
    <hyperlink ref="J2134" r:id="rId5157" location="gid=0" xr:uid="{00000000-0004-0000-0500-000025140000}"/>
    <hyperlink ref="W2134" r:id="rId5158" xr:uid="{00000000-0004-0000-0500-000026140000}"/>
    <hyperlink ref="J2135" r:id="rId5159" location="gid=1300745950" xr:uid="{00000000-0004-0000-0500-000027140000}"/>
    <hyperlink ref="W2135" r:id="rId5160" xr:uid="{00000000-0004-0000-0500-000028140000}"/>
    <hyperlink ref="J2136" r:id="rId5161" location="gid=264214317" xr:uid="{00000000-0004-0000-0500-000029140000}"/>
    <hyperlink ref="W2136" r:id="rId5162" xr:uid="{00000000-0004-0000-0500-00002A140000}"/>
    <hyperlink ref="J2137" r:id="rId5163" location="gid=1460264289" xr:uid="{00000000-0004-0000-0500-00002B140000}"/>
    <hyperlink ref="W2137" r:id="rId5164" xr:uid="{00000000-0004-0000-0500-00002C140000}"/>
    <hyperlink ref="J2138" r:id="rId5165" location="gid=1033238192" xr:uid="{00000000-0004-0000-0500-00002D140000}"/>
    <hyperlink ref="W2138" r:id="rId5166" xr:uid="{00000000-0004-0000-0500-00002E140000}"/>
    <hyperlink ref="J2139" r:id="rId5167" location="gid=896267482" xr:uid="{00000000-0004-0000-0500-00002F140000}"/>
    <hyperlink ref="W2139" r:id="rId5168" xr:uid="{00000000-0004-0000-0500-000030140000}"/>
    <hyperlink ref="J2140" r:id="rId5169" location="gid=264214317" xr:uid="{00000000-0004-0000-0500-000031140000}"/>
    <hyperlink ref="W2140" r:id="rId5170" xr:uid="{00000000-0004-0000-0500-000032140000}"/>
    <hyperlink ref="J2141" r:id="rId5171" location="gid=1460264289" xr:uid="{00000000-0004-0000-0500-000033140000}"/>
    <hyperlink ref="W2141" r:id="rId5172" xr:uid="{00000000-0004-0000-0500-000034140000}"/>
    <hyperlink ref="J2142" r:id="rId5173" location="gid=0" xr:uid="{00000000-0004-0000-0500-000035140000}"/>
    <hyperlink ref="W2142" r:id="rId5174" xr:uid="{00000000-0004-0000-0500-000036140000}"/>
    <hyperlink ref="J2143" r:id="rId5175" location="gid=1300745950" xr:uid="{00000000-0004-0000-0500-000037140000}"/>
    <hyperlink ref="W2143" r:id="rId5176" xr:uid="{00000000-0004-0000-0500-000038140000}"/>
    <hyperlink ref="J2144" r:id="rId5177" location="gid=1481340089" xr:uid="{00000000-0004-0000-0500-000039140000}"/>
    <hyperlink ref="W2144" r:id="rId5178" xr:uid="{00000000-0004-0000-0500-00003A140000}"/>
    <hyperlink ref="J2145" r:id="rId5179" location="gid=1033238192" xr:uid="{00000000-0004-0000-0500-00003B140000}"/>
    <hyperlink ref="W2145" r:id="rId5180" xr:uid="{00000000-0004-0000-0500-00003C140000}"/>
    <hyperlink ref="J2146" r:id="rId5181" location="gid=1738721065" xr:uid="{00000000-0004-0000-0500-00003D140000}"/>
    <hyperlink ref="W2146" r:id="rId5182" xr:uid="{00000000-0004-0000-0500-00003E140000}"/>
    <hyperlink ref="J2147" r:id="rId5183" location="gid=989130246&amp;range=A:B" xr:uid="{00000000-0004-0000-0500-00003F140000}"/>
    <hyperlink ref="W2147" r:id="rId5184" xr:uid="{00000000-0004-0000-0500-000040140000}"/>
    <hyperlink ref="J2148" r:id="rId5185" location="gid=989130246&amp;range=A:B" xr:uid="{00000000-0004-0000-0500-000041140000}"/>
    <hyperlink ref="W2148" r:id="rId5186" xr:uid="{00000000-0004-0000-0500-000042140000}"/>
    <hyperlink ref="J2149" r:id="rId5187" location="gid=2000123599" xr:uid="{00000000-0004-0000-0500-000043140000}"/>
    <hyperlink ref="W2149" r:id="rId5188" xr:uid="{00000000-0004-0000-0500-000044140000}"/>
    <hyperlink ref="AA2149" r:id="rId5189" xr:uid="{00000000-0004-0000-0500-000045140000}"/>
    <hyperlink ref="J2150" r:id="rId5190" location="gid=0" xr:uid="{00000000-0004-0000-0500-000046140000}"/>
    <hyperlink ref="W2150" r:id="rId5191" xr:uid="{00000000-0004-0000-0500-000047140000}"/>
    <hyperlink ref="J2151" r:id="rId5192" xr:uid="{00000000-0004-0000-0500-000048140000}"/>
    <hyperlink ref="L2151" r:id="rId5193" xr:uid="{00000000-0004-0000-0500-000049140000}"/>
    <hyperlink ref="O2151" r:id="rId5194" xr:uid="{00000000-0004-0000-0500-00004A140000}"/>
    <hyperlink ref="W2151" r:id="rId5195" xr:uid="{00000000-0004-0000-0500-00004B140000}"/>
    <hyperlink ref="J2152" r:id="rId5196" location="gid=0" xr:uid="{00000000-0004-0000-0500-00004C140000}"/>
    <hyperlink ref="L2152" r:id="rId5197" xr:uid="{00000000-0004-0000-0500-00004D140000}"/>
    <hyperlink ref="W2152" r:id="rId5198" xr:uid="{00000000-0004-0000-0500-00004E140000}"/>
    <hyperlink ref="J2153" r:id="rId5199" location="gid=0&amp;range=C1" xr:uid="{00000000-0004-0000-0500-00004F140000}"/>
    <hyperlink ref="L2153" r:id="rId5200" xr:uid="{00000000-0004-0000-0500-000050140000}"/>
    <hyperlink ref="M2153" r:id="rId5201" xr:uid="{00000000-0004-0000-0500-000051140000}"/>
    <hyperlink ref="W2153" r:id="rId5202" xr:uid="{00000000-0004-0000-0500-000052140000}"/>
    <hyperlink ref="J2154" r:id="rId5203" location="gid=0&amp;range=C1" xr:uid="{00000000-0004-0000-0500-000053140000}"/>
    <hyperlink ref="W2154" r:id="rId5204" xr:uid="{00000000-0004-0000-0500-000054140000}"/>
    <hyperlink ref="J2155" r:id="rId5205" location="gid=0&amp;range=C1" xr:uid="{00000000-0004-0000-0500-000055140000}"/>
    <hyperlink ref="L2155" r:id="rId5206" xr:uid="{00000000-0004-0000-0500-000056140000}"/>
    <hyperlink ref="O2155" r:id="rId5207" xr:uid="{00000000-0004-0000-0500-000057140000}"/>
    <hyperlink ref="W2155" r:id="rId5208" xr:uid="{00000000-0004-0000-0500-000058140000}"/>
    <hyperlink ref="J2156" r:id="rId5209" location="gid=0&amp;range=C1" xr:uid="{00000000-0004-0000-0500-000059140000}"/>
    <hyperlink ref="L2156" r:id="rId5210" xr:uid="{00000000-0004-0000-0500-00005A140000}"/>
    <hyperlink ref="W2156" r:id="rId5211" xr:uid="{00000000-0004-0000-0500-00005B140000}"/>
    <hyperlink ref="J2157" r:id="rId5212" location="gid=0&amp;range=B1" xr:uid="{00000000-0004-0000-0500-00005C140000}"/>
    <hyperlink ref="L2157" r:id="rId5213" xr:uid="{00000000-0004-0000-0500-00005D140000}"/>
    <hyperlink ref="O2157" r:id="rId5214" xr:uid="{00000000-0004-0000-0500-00005E140000}"/>
    <hyperlink ref="W2157" r:id="rId5215" xr:uid="{00000000-0004-0000-0500-00005F140000}"/>
    <hyperlink ref="J2158" r:id="rId5216" location="gid=0&amp;range=B1" xr:uid="{00000000-0004-0000-0500-000060140000}"/>
    <hyperlink ref="L2158" r:id="rId5217" xr:uid="{00000000-0004-0000-0500-000061140000}"/>
    <hyperlink ref="M2158" r:id="rId5218" xr:uid="{00000000-0004-0000-0500-000062140000}"/>
    <hyperlink ref="W2158" r:id="rId5219" xr:uid="{00000000-0004-0000-0500-000063140000}"/>
    <hyperlink ref="J2159" r:id="rId5220" location="gid=0&amp;range=B1" xr:uid="{00000000-0004-0000-0500-000064140000}"/>
    <hyperlink ref="L2159" r:id="rId5221" xr:uid="{00000000-0004-0000-0500-000065140000}"/>
    <hyperlink ref="M2159" r:id="rId5222" xr:uid="{00000000-0004-0000-0500-000066140000}"/>
    <hyperlink ref="W2159" r:id="rId5223" xr:uid="{00000000-0004-0000-0500-000067140000}"/>
    <hyperlink ref="J2160" r:id="rId5224" location="gid=67427&amp;range=A:A" xr:uid="{00000000-0004-0000-0500-000068140000}"/>
    <hyperlink ref="W2160" r:id="rId5225" xr:uid="{00000000-0004-0000-0500-000069140000}"/>
    <hyperlink ref="J2161" r:id="rId5226" location="gid=67427&amp;range=A:A" xr:uid="{00000000-0004-0000-0500-00006A140000}"/>
    <hyperlink ref="W2161" r:id="rId5227" xr:uid="{00000000-0004-0000-0500-00006B140000}"/>
    <hyperlink ref="J2162" r:id="rId5228" location="gid=67427&amp;range=A:A" xr:uid="{00000000-0004-0000-0500-00006C140000}"/>
    <hyperlink ref="W2162" r:id="rId5229" xr:uid="{00000000-0004-0000-0500-00006D140000}"/>
    <hyperlink ref="J2163" r:id="rId5230" location="gid=1513785312&amp;range=B:B" xr:uid="{00000000-0004-0000-0500-00006E140000}"/>
    <hyperlink ref="W2163" r:id="rId5231" xr:uid="{00000000-0004-0000-0500-00006F140000}"/>
    <hyperlink ref="J2164" r:id="rId5232" location="gid=1513785312&amp;range=B:B" xr:uid="{00000000-0004-0000-0500-000070140000}"/>
    <hyperlink ref="W2164" r:id="rId5233" xr:uid="{00000000-0004-0000-0500-000071140000}"/>
    <hyperlink ref="J2165" r:id="rId5234" location="gid=67427&amp;range=A:A" xr:uid="{00000000-0004-0000-0500-000072140000}"/>
    <hyperlink ref="W2165" r:id="rId5235" xr:uid="{00000000-0004-0000-0500-000073140000}"/>
    <hyperlink ref="J2166" r:id="rId5236" location="gid=1560921495&amp;range=A:A" xr:uid="{00000000-0004-0000-0500-000074140000}"/>
    <hyperlink ref="W2166" r:id="rId5237" xr:uid="{00000000-0004-0000-0500-000075140000}"/>
    <hyperlink ref="J2167" r:id="rId5238" location="gid=1560921495&amp;range=A:A" xr:uid="{00000000-0004-0000-0500-000076140000}"/>
    <hyperlink ref="W2167" r:id="rId5239" xr:uid="{00000000-0004-0000-0500-000077140000}"/>
    <hyperlink ref="J2168" r:id="rId5240" location="gid=826533442&amp;range=B2:B24" xr:uid="{00000000-0004-0000-0500-000078140000}"/>
    <hyperlink ref="W2168" r:id="rId5241" xr:uid="{00000000-0004-0000-0500-000079140000}"/>
    <hyperlink ref="J2169" r:id="rId5242" location="gid=826533442&amp;range=B2:B24" xr:uid="{00000000-0004-0000-0500-00007A140000}"/>
    <hyperlink ref="W2169" r:id="rId5243" xr:uid="{00000000-0004-0000-0500-00007B140000}"/>
    <hyperlink ref="J2170" r:id="rId5244" location="gid=826533442&amp;range=B2:B24" xr:uid="{00000000-0004-0000-0500-00007C140000}"/>
    <hyperlink ref="W2170" r:id="rId5245" xr:uid="{00000000-0004-0000-0500-00007D140000}"/>
    <hyperlink ref="W2171" r:id="rId5246" xr:uid="{00000000-0004-0000-0500-00007E140000}"/>
    <hyperlink ref="J2172" r:id="rId5247" location="gid=0" xr:uid="{00000000-0004-0000-0500-00007F140000}"/>
    <hyperlink ref="W2172" r:id="rId5248" xr:uid="{00000000-0004-0000-0500-000080140000}"/>
    <hyperlink ref="J2173" r:id="rId5249" location="gid=0" xr:uid="{00000000-0004-0000-0500-000081140000}"/>
    <hyperlink ref="W2173" r:id="rId5250" xr:uid="{00000000-0004-0000-0500-000082140000}"/>
    <hyperlink ref="J2174" r:id="rId5251" location="gid=0" xr:uid="{00000000-0004-0000-0500-000083140000}"/>
    <hyperlink ref="J2175" r:id="rId5252" location="gid=1513785312&amp;range=B:B" xr:uid="{00000000-0004-0000-0500-000084140000}"/>
    <hyperlink ref="W2175" r:id="rId5253" xr:uid="{00000000-0004-0000-0500-000085140000}"/>
    <hyperlink ref="J2176" r:id="rId5254" location="gid=1513785312&amp;range=B:B" xr:uid="{00000000-0004-0000-0500-000086140000}"/>
    <hyperlink ref="W2176" r:id="rId5255" xr:uid="{00000000-0004-0000-0500-000087140000}"/>
    <hyperlink ref="J2177" r:id="rId5256" location="gid=1513785312&amp;range=B:B" xr:uid="{00000000-0004-0000-0500-000088140000}"/>
    <hyperlink ref="W2177" r:id="rId5257" xr:uid="{00000000-0004-0000-0500-000089140000}"/>
    <hyperlink ref="J2178" r:id="rId5258" location="gid=1560921495&amp;range=A:A" xr:uid="{00000000-0004-0000-0500-00008A140000}"/>
    <hyperlink ref="W2178" r:id="rId5259" xr:uid="{00000000-0004-0000-0500-00008B140000}"/>
    <hyperlink ref="J2179" r:id="rId5260" location="gid=826533442&amp;range=B2:B24" xr:uid="{00000000-0004-0000-0500-00008C140000}"/>
    <hyperlink ref="W2179" r:id="rId5261" xr:uid="{00000000-0004-0000-0500-00008D140000}"/>
    <hyperlink ref="J2180" r:id="rId5262" location="gid=0&amp;range=A:A" xr:uid="{00000000-0004-0000-0500-00008E140000}"/>
    <hyperlink ref="W2180" r:id="rId5263" xr:uid="{00000000-0004-0000-0500-00008F140000}"/>
    <hyperlink ref="J2181" r:id="rId5264" location="gid=0&amp;range=A:A" xr:uid="{00000000-0004-0000-0500-000090140000}"/>
    <hyperlink ref="W2181" r:id="rId5265" xr:uid="{00000000-0004-0000-0500-000091140000}"/>
    <hyperlink ref="W2182" r:id="rId5266" xr:uid="{00000000-0004-0000-0500-000092140000}"/>
    <hyperlink ref="J2183" r:id="rId5267" location="gid=1513785312&amp;range=B:B" xr:uid="{00000000-0004-0000-0500-000093140000}"/>
    <hyperlink ref="W2183" r:id="rId5268" xr:uid="{00000000-0004-0000-0500-000094140000}"/>
    <hyperlink ref="J2184" r:id="rId5269" location="gid=58695827&amp;range=A:A" xr:uid="{00000000-0004-0000-0500-000095140000}"/>
    <hyperlink ref="W2184" r:id="rId5270" xr:uid="{00000000-0004-0000-0500-000096140000}"/>
    <hyperlink ref="J2185" r:id="rId5271" location="gid=259282824&amp;range=A:A" xr:uid="{00000000-0004-0000-0500-000097140000}"/>
    <hyperlink ref="W2185" r:id="rId5272" xr:uid="{00000000-0004-0000-0500-000098140000}"/>
    <hyperlink ref="J2186" r:id="rId5273" location="gid=259282824&amp;range=A:A" xr:uid="{00000000-0004-0000-0500-000099140000}"/>
    <hyperlink ref="W2186" r:id="rId5274" xr:uid="{00000000-0004-0000-0500-00009A140000}"/>
    <hyperlink ref="J2187" r:id="rId5275" location="gid=259282824&amp;range=A:A" xr:uid="{00000000-0004-0000-0500-00009B140000}"/>
    <hyperlink ref="W2187" r:id="rId5276" xr:uid="{00000000-0004-0000-0500-00009C140000}"/>
    <hyperlink ref="J2188" r:id="rId5277" location="gid=259282824&amp;range=A:A" xr:uid="{00000000-0004-0000-0500-00009D140000}"/>
    <hyperlink ref="W2188" r:id="rId5278" xr:uid="{00000000-0004-0000-0500-00009E140000}"/>
    <hyperlink ref="J2189" r:id="rId5279" location="gid=259282824&amp;range=A:A" xr:uid="{00000000-0004-0000-0500-00009F140000}"/>
    <hyperlink ref="W2189" r:id="rId5280" xr:uid="{00000000-0004-0000-0500-0000A0140000}"/>
    <hyperlink ref="J2190" r:id="rId5281" location="gid=259282824&amp;range=A:A" xr:uid="{00000000-0004-0000-0500-0000A1140000}"/>
    <hyperlink ref="W2190" r:id="rId5282" xr:uid="{00000000-0004-0000-0500-0000A2140000}"/>
    <hyperlink ref="J2191" r:id="rId5283" location="gid=259282824&amp;range=A:A" xr:uid="{00000000-0004-0000-0500-0000A3140000}"/>
    <hyperlink ref="W2191" r:id="rId5284" xr:uid="{00000000-0004-0000-0500-0000A4140000}"/>
    <hyperlink ref="J2192" r:id="rId5285" xr:uid="{00000000-0004-0000-0500-0000A5140000}"/>
    <hyperlink ref="W2192" r:id="rId5286" xr:uid="{00000000-0004-0000-0500-0000A6140000}"/>
    <hyperlink ref="J2193" r:id="rId5287" xr:uid="{00000000-0004-0000-0500-0000A7140000}"/>
    <hyperlink ref="L2193" r:id="rId5288" xr:uid="{00000000-0004-0000-0500-0000A8140000}"/>
    <hyperlink ref="M2193" r:id="rId5289" xr:uid="{00000000-0004-0000-0500-0000A9140000}"/>
    <hyperlink ref="W2193" r:id="rId5290" xr:uid="{00000000-0004-0000-0500-0000AA140000}"/>
    <hyperlink ref="J2194" r:id="rId5291" xr:uid="{00000000-0004-0000-0500-0000AB140000}"/>
    <hyperlink ref="W2194" r:id="rId5292" xr:uid="{00000000-0004-0000-0500-0000AC140000}"/>
    <hyperlink ref="J2195" r:id="rId5293" xr:uid="{00000000-0004-0000-0500-0000AD140000}"/>
    <hyperlink ref="L2195" r:id="rId5294" xr:uid="{00000000-0004-0000-0500-0000AE140000}"/>
    <hyperlink ref="W2195" r:id="rId5295" xr:uid="{00000000-0004-0000-0500-0000AF140000}"/>
    <hyperlink ref="J2196" r:id="rId5296" location="gid=0" xr:uid="{00000000-0004-0000-0500-0000B0140000}"/>
    <hyperlink ref="L2196" r:id="rId5297" xr:uid="{00000000-0004-0000-0500-0000B1140000}"/>
    <hyperlink ref="W2196" r:id="rId5298" xr:uid="{00000000-0004-0000-0500-0000B2140000}"/>
    <hyperlink ref="J2197" r:id="rId5299" location="gid=0" xr:uid="{00000000-0004-0000-0500-0000B3140000}"/>
    <hyperlink ref="L2197" r:id="rId5300" xr:uid="{00000000-0004-0000-0500-0000B4140000}"/>
    <hyperlink ref="W2197" r:id="rId5301" xr:uid="{00000000-0004-0000-0500-0000B5140000}"/>
    <hyperlink ref="J2198" r:id="rId5302" location="gid=140450245" xr:uid="{00000000-0004-0000-0500-0000B6140000}"/>
    <hyperlink ref="O2198" r:id="rId5303" xr:uid="{00000000-0004-0000-0500-0000B7140000}"/>
    <hyperlink ref="W2198" r:id="rId5304" xr:uid="{00000000-0004-0000-0500-0000B8140000}"/>
    <hyperlink ref="J2199" r:id="rId5305" location="gid=140450245" xr:uid="{00000000-0004-0000-0500-0000B9140000}"/>
    <hyperlink ref="W2199" r:id="rId5306" xr:uid="{00000000-0004-0000-0500-0000BA140000}"/>
    <hyperlink ref="J2200" r:id="rId5307" location="gid=140450245" xr:uid="{00000000-0004-0000-0500-0000BB140000}"/>
    <hyperlink ref="O2200" r:id="rId5308" xr:uid="{00000000-0004-0000-0500-0000BC140000}"/>
    <hyperlink ref="W2200" r:id="rId5309" xr:uid="{00000000-0004-0000-0500-0000BD140000}"/>
    <hyperlink ref="J2201" r:id="rId5310" location="gid=1670951307" xr:uid="{00000000-0004-0000-0500-0000BE140000}"/>
    <hyperlink ref="O2201" r:id="rId5311" xr:uid="{00000000-0004-0000-0500-0000BF140000}"/>
    <hyperlink ref="W2201" r:id="rId5312" xr:uid="{00000000-0004-0000-0500-0000C0140000}"/>
    <hyperlink ref="J2202" r:id="rId5313" location="gid=1670951307" xr:uid="{00000000-0004-0000-0500-0000C1140000}"/>
    <hyperlink ref="W2202" r:id="rId5314" xr:uid="{00000000-0004-0000-0500-0000C2140000}"/>
    <hyperlink ref="J2203" r:id="rId5315" location="gid=1670951307" xr:uid="{00000000-0004-0000-0500-0000C3140000}"/>
    <hyperlink ref="O2203" r:id="rId5316" xr:uid="{00000000-0004-0000-0500-0000C4140000}"/>
    <hyperlink ref="W2203" r:id="rId5317" xr:uid="{00000000-0004-0000-0500-0000C5140000}"/>
    <hyperlink ref="J2204" r:id="rId5318" location="gid=1670951307" xr:uid="{00000000-0004-0000-0500-0000C6140000}"/>
    <hyperlink ref="O2204" r:id="rId5319" xr:uid="{00000000-0004-0000-0500-0000C7140000}"/>
    <hyperlink ref="W2204" r:id="rId5320" xr:uid="{00000000-0004-0000-0500-0000C8140000}"/>
    <hyperlink ref="J2205" r:id="rId5321" location="gid=0" xr:uid="{00000000-0004-0000-0500-0000C9140000}"/>
    <hyperlink ref="W2205" r:id="rId5322" xr:uid="{00000000-0004-0000-0500-0000CA140000}"/>
    <hyperlink ref="J2206" r:id="rId5323" location="gid=0" xr:uid="{00000000-0004-0000-0500-0000CB140000}"/>
    <hyperlink ref="W2206" r:id="rId5324" xr:uid="{00000000-0004-0000-0500-0000CC140000}"/>
    <hyperlink ref="J2207" r:id="rId5325" location="gid=484411972" xr:uid="{00000000-0004-0000-0500-0000CD140000}"/>
    <hyperlink ref="L2207" r:id="rId5326" xr:uid="{00000000-0004-0000-0500-0000CE140000}"/>
    <hyperlink ref="M2207" r:id="rId5327" location="slide=id.p1" xr:uid="{00000000-0004-0000-0500-0000CF140000}"/>
    <hyperlink ref="W2207" r:id="rId5328" xr:uid="{00000000-0004-0000-0500-0000D0140000}"/>
    <hyperlink ref="J2208" r:id="rId5329" location="gid=629079951" xr:uid="{00000000-0004-0000-0500-0000D1140000}"/>
    <hyperlink ref="L2208" r:id="rId5330" xr:uid="{00000000-0004-0000-0500-0000D2140000}"/>
    <hyperlink ref="M2208" r:id="rId5331" location="slide=id.p2" xr:uid="{00000000-0004-0000-0500-0000D3140000}"/>
    <hyperlink ref="W2208" r:id="rId5332" xr:uid="{00000000-0004-0000-0500-0000D4140000}"/>
    <hyperlink ref="J2209" r:id="rId5333" location="gid=1579647152" xr:uid="{00000000-0004-0000-0500-0000D5140000}"/>
    <hyperlink ref="W2209" r:id="rId5334" xr:uid="{00000000-0004-0000-0500-0000D6140000}"/>
    <hyperlink ref="J2210" r:id="rId5335" location="gid=1579647152" xr:uid="{00000000-0004-0000-0500-0000D7140000}"/>
    <hyperlink ref="W2210" r:id="rId5336" xr:uid="{00000000-0004-0000-0500-0000D8140000}"/>
    <hyperlink ref="J2211" r:id="rId5337" location="gid=1579647152" xr:uid="{00000000-0004-0000-0500-0000D9140000}"/>
    <hyperlink ref="W2211" r:id="rId5338" xr:uid="{00000000-0004-0000-0500-0000DA140000}"/>
    <hyperlink ref="J2212" r:id="rId5339" location="gid=1579647152" xr:uid="{00000000-0004-0000-0500-0000DB140000}"/>
    <hyperlink ref="W2212" r:id="rId5340" xr:uid="{00000000-0004-0000-0500-0000DC140000}"/>
    <hyperlink ref="J2213" r:id="rId5341" location="gid=1579647152" xr:uid="{00000000-0004-0000-0500-0000DD140000}"/>
    <hyperlink ref="J2214" r:id="rId5342" xr:uid="{00000000-0004-0000-0500-0000DE140000}"/>
    <hyperlink ref="W2214" r:id="rId5343" xr:uid="{00000000-0004-0000-0500-0000DF140000}"/>
    <hyperlink ref="J2215" r:id="rId5344" location="gid=1560921495&amp;range=A:A" xr:uid="{00000000-0004-0000-0500-0000E0140000}"/>
    <hyperlink ref="K2215" r:id="rId5345" xr:uid="{00000000-0004-0000-0500-0000E1140000}"/>
    <hyperlink ref="J2216" r:id="rId5346" location="gid=0" xr:uid="{00000000-0004-0000-0500-0000E2140000}"/>
    <hyperlink ref="W2216" r:id="rId5347" xr:uid="{00000000-0004-0000-0500-0000E3140000}"/>
    <hyperlink ref="H2217" r:id="rId5348" location="gid=87874303&amp;range=2:2" xr:uid="{00000000-0004-0000-0500-0000E4140000}"/>
    <hyperlink ref="J2217" r:id="rId5349" location="gid=87874303&amp;range=2:2" xr:uid="{00000000-0004-0000-0500-0000E5140000}"/>
    <hyperlink ref="L2217" r:id="rId5350" xr:uid="{00000000-0004-0000-0500-0000E6140000}"/>
    <hyperlink ref="W2217" r:id="rId5351" xr:uid="{00000000-0004-0000-0500-0000E7140000}"/>
    <hyperlink ref="H2218" r:id="rId5352" location="gid=87874303&amp;range=2:2" xr:uid="{00000000-0004-0000-0500-0000E8140000}"/>
    <hyperlink ref="J2218" r:id="rId5353" location="gid=87874303&amp;range=2:2" xr:uid="{00000000-0004-0000-0500-0000E9140000}"/>
    <hyperlink ref="W2218" r:id="rId5354" xr:uid="{00000000-0004-0000-0500-0000EA140000}"/>
    <hyperlink ref="J2219" r:id="rId5355" location="gid=264214317" xr:uid="{00000000-0004-0000-0500-0000EB140000}"/>
    <hyperlink ref="W2219" r:id="rId5356" xr:uid="{00000000-0004-0000-0500-0000EC140000}"/>
    <hyperlink ref="J2220" r:id="rId5357" location="gid=264214317" xr:uid="{00000000-0004-0000-0500-0000ED140000}"/>
    <hyperlink ref="W2220" r:id="rId5358" xr:uid="{00000000-0004-0000-0500-0000EE140000}"/>
    <hyperlink ref="J2221" r:id="rId5359" location="gid=1033238192" xr:uid="{00000000-0004-0000-0500-0000EF140000}"/>
    <hyperlink ref="W2221" r:id="rId5360" xr:uid="{00000000-0004-0000-0500-0000F0140000}"/>
    <hyperlink ref="J2222" r:id="rId5361" location="gid=1033238192" xr:uid="{00000000-0004-0000-0500-0000F1140000}"/>
    <hyperlink ref="W2222" r:id="rId5362" xr:uid="{00000000-0004-0000-0500-0000F2140000}"/>
    <hyperlink ref="J2223" r:id="rId5363" location="gid=0" xr:uid="{00000000-0004-0000-0500-0000F3140000}"/>
    <hyperlink ref="L2223" r:id="rId5364" xr:uid="{00000000-0004-0000-0500-0000F4140000}"/>
    <hyperlink ref="W2223" r:id="rId5365" xr:uid="{00000000-0004-0000-0500-0000F5140000}"/>
    <hyperlink ref="J2224" r:id="rId5366" location="gid=0" xr:uid="{00000000-0004-0000-0500-0000F6140000}"/>
    <hyperlink ref="W2224" r:id="rId5367" xr:uid="{00000000-0004-0000-0500-0000F7140000}"/>
    <hyperlink ref="J2225" r:id="rId5368" xr:uid="{00000000-0004-0000-0500-0000F8140000}"/>
    <hyperlink ref="L2225" r:id="rId5369" xr:uid="{00000000-0004-0000-0500-0000F9140000}"/>
    <hyperlink ref="W2225" r:id="rId5370" xr:uid="{00000000-0004-0000-0500-0000FA140000}"/>
    <hyperlink ref="J2226" r:id="rId5371" xr:uid="{00000000-0004-0000-0500-0000FB140000}"/>
    <hyperlink ref="L2226" r:id="rId5372" xr:uid="{00000000-0004-0000-0500-0000FC140000}"/>
    <hyperlink ref="W2226" r:id="rId5373" xr:uid="{00000000-0004-0000-0500-0000FD140000}"/>
    <hyperlink ref="J2227" r:id="rId5374" xr:uid="{00000000-0004-0000-0500-0000FE140000}"/>
    <hyperlink ref="L2227" r:id="rId5375" xr:uid="{00000000-0004-0000-0500-0000FF140000}"/>
    <hyperlink ref="W2227" r:id="rId5376" xr:uid="{00000000-0004-0000-0500-000000150000}"/>
    <hyperlink ref="J2228" r:id="rId5377" xr:uid="{00000000-0004-0000-0500-000001150000}"/>
    <hyperlink ref="W2228" r:id="rId5378" xr:uid="{00000000-0004-0000-0500-000002150000}"/>
    <hyperlink ref="J2229" r:id="rId5379" xr:uid="{00000000-0004-0000-0500-000003150000}"/>
    <hyperlink ref="O2229" r:id="rId5380" xr:uid="{00000000-0004-0000-0500-000004150000}"/>
    <hyperlink ref="W2229" r:id="rId5381" xr:uid="{00000000-0004-0000-0500-000005150000}"/>
    <hyperlink ref="J2230" r:id="rId5382" xr:uid="{00000000-0004-0000-0500-000006150000}"/>
    <hyperlink ref="W2230" r:id="rId5383" xr:uid="{00000000-0004-0000-0500-000007150000}"/>
    <hyperlink ref="J2231" r:id="rId5384" location="gid=1608466921" xr:uid="{00000000-0004-0000-0500-000008150000}"/>
    <hyperlink ref="L2231" r:id="rId5385" xr:uid="{00000000-0004-0000-0500-000009150000}"/>
    <hyperlink ref="W2231" r:id="rId5386" xr:uid="{00000000-0004-0000-0500-00000A150000}"/>
    <hyperlink ref="J2232" r:id="rId5387" location="gid=1608466921" xr:uid="{00000000-0004-0000-0500-00000B150000}"/>
    <hyperlink ref="O2232" r:id="rId5388" xr:uid="{00000000-0004-0000-0500-00000C150000}"/>
    <hyperlink ref="W2232" r:id="rId5389" xr:uid="{00000000-0004-0000-0500-00000D150000}"/>
    <hyperlink ref="J2233" r:id="rId5390" location="gid=1463714887" xr:uid="{00000000-0004-0000-0500-00000E150000}"/>
    <hyperlink ref="W2233" r:id="rId5391" xr:uid="{00000000-0004-0000-0500-00000F150000}"/>
    <hyperlink ref="J2234" r:id="rId5392" location="gid=1463714887" xr:uid="{00000000-0004-0000-0500-000010150000}"/>
    <hyperlink ref="W2234" r:id="rId5393" xr:uid="{00000000-0004-0000-0500-000011150000}"/>
    <hyperlink ref="AA2234" r:id="rId5394" xr:uid="{00000000-0004-0000-0500-000012150000}"/>
    <hyperlink ref="J2235" r:id="rId5395" location="gid=1463714887" xr:uid="{00000000-0004-0000-0500-000013150000}"/>
    <hyperlink ref="W2235" r:id="rId5396" xr:uid="{00000000-0004-0000-0500-000014150000}"/>
    <hyperlink ref="J2236" r:id="rId5397" location="gid=773103131&amp;range=A1" xr:uid="{00000000-0004-0000-0500-000015150000}"/>
    <hyperlink ref="W2236" r:id="rId5398" xr:uid="{00000000-0004-0000-0500-000016150000}"/>
    <hyperlink ref="J2237" r:id="rId5399" xr:uid="{00000000-0004-0000-0500-000017150000}"/>
    <hyperlink ref="W2237" r:id="rId5400" xr:uid="{00000000-0004-0000-0500-000018150000}"/>
    <hyperlink ref="J2238" r:id="rId5401" location="gid=0&amp;range=1:1000" xr:uid="{00000000-0004-0000-0500-000019150000}"/>
    <hyperlink ref="W2238" r:id="rId5402" xr:uid="{00000000-0004-0000-0500-00001A150000}"/>
    <hyperlink ref="J2239" r:id="rId5403" location="gid=0&amp;range=1:1000" xr:uid="{00000000-0004-0000-0500-00001B150000}"/>
    <hyperlink ref="W2239" r:id="rId5404" xr:uid="{00000000-0004-0000-0500-00001C150000}"/>
    <hyperlink ref="J2240" r:id="rId5405" location="gid=0&amp;range=1:1000" xr:uid="{00000000-0004-0000-0500-00001D150000}"/>
    <hyperlink ref="W2240" r:id="rId5406" xr:uid="{00000000-0004-0000-0500-00001E150000}"/>
    <hyperlink ref="J2241" r:id="rId5407" location="gid=0&amp;range=1:1000" xr:uid="{00000000-0004-0000-0500-00001F150000}"/>
    <hyperlink ref="W2241" r:id="rId5408" xr:uid="{00000000-0004-0000-0500-000020150000}"/>
    <hyperlink ref="J2242" r:id="rId5409" location="gid=1513785312&amp;range=B:B" xr:uid="{00000000-0004-0000-0500-000021150000}"/>
    <hyperlink ref="W2242" r:id="rId5410" xr:uid="{00000000-0004-0000-0500-000022150000}"/>
    <hyperlink ref="J2243" r:id="rId5411" location="gid=1522222575" xr:uid="{00000000-0004-0000-0500-000023150000}"/>
    <hyperlink ref="L2243" r:id="rId5412" xr:uid="{00000000-0004-0000-0500-000024150000}"/>
    <hyperlink ref="W2243" r:id="rId5413" xr:uid="{00000000-0004-0000-0500-000025150000}"/>
    <hyperlink ref="J2244" r:id="rId5414" xr:uid="{00000000-0004-0000-0500-000026150000}"/>
    <hyperlink ref="L2244" r:id="rId5415" xr:uid="{00000000-0004-0000-0500-000027150000}"/>
    <hyperlink ref="W2244" r:id="rId5416" xr:uid="{00000000-0004-0000-0500-000028150000}"/>
    <hyperlink ref="J2245" r:id="rId5417" location="gid=1877503813" xr:uid="{00000000-0004-0000-0500-000029150000}"/>
    <hyperlink ref="L2245" r:id="rId5418" xr:uid="{00000000-0004-0000-0500-00002A150000}"/>
    <hyperlink ref="O2245" r:id="rId5419" xr:uid="{00000000-0004-0000-0500-00002B150000}"/>
    <hyperlink ref="W2245" r:id="rId5420" xr:uid="{00000000-0004-0000-0500-00002C150000}"/>
    <hyperlink ref="J2246" r:id="rId5421" location="gid=1462290969" xr:uid="{00000000-0004-0000-0500-00002D150000}"/>
    <hyperlink ref="L2246" r:id="rId5422" xr:uid="{00000000-0004-0000-0500-00002E150000}"/>
    <hyperlink ref="O2246" r:id="rId5423" xr:uid="{00000000-0004-0000-0500-00002F150000}"/>
    <hyperlink ref="W2246" r:id="rId5424" xr:uid="{00000000-0004-0000-0500-000030150000}"/>
    <hyperlink ref="J2247" r:id="rId5425" location="gid=1462290969" xr:uid="{00000000-0004-0000-0500-000031150000}"/>
    <hyperlink ref="L2247" r:id="rId5426" xr:uid="{00000000-0004-0000-0500-000032150000}"/>
    <hyperlink ref="W2247" r:id="rId5427" xr:uid="{00000000-0004-0000-0500-000033150000}"/>
    <hyperlink ref="J2248" r:id="rId5428" location="gid=1462290969" xr:uid="{00000000-0004-0000-0500-000034150000}"/>
    <hyperlink ref="L2248" r:id="rId5429" xr:uid="{00000000-0004-0000-0500-000035150000}"/>
    <hyperlink ref="W2248" r:id="rId5430" xr:uid="{00000000-0004-0000-0500-000036150000}"/>
    <hyperlink ref="J2249" r:id="rId5431" location="gid=1462290969" xr:uid="{00000000-0004-0000-0500-000037150000}"/>
    <hyperlink ref="L2249" r:id="rId5432" xr:uid="{00000000-0004-0000-0500-000038150000}"/>
    <hyperlink ref="W2249" r:id="rId5433" xr:uid="{00000000-0004-0000-0500-000039150000}"/>
    <hyperlink ref="K2250" r:id="rId5434" location="slide=id.gf2148db8b6_1_608" xr:uid="{00000000-0004-0000-0500-00003A150000}"/>
    <hyperlink ref="Q2250" r:id="rId5435" location="gid=2043908328&amp;range=A1:AI18" xr:uid="{00000000-0004-0000-0500-00003B150000}"/>
    <hyperlink ref="R2250" r:id="rId5436" location="gid=2043908328&amp;range=A1:AI18" xr:uid="{00000000-0004-0000-0500-00003C150000}"/>
    <hyperlink ref="S2250" r:id="rId5437" location="gid=2043908328&amp;range=A1:AI18" xr:uid="{00000000-0004-0000-0500-00003D150000}"/>
    <hyperlink ref="T2250" r:id="rId5438" location="gid=2043908328&amp;range=A1:AI18" xr:uid="{00000000-0004-0000-0500-00003E150000}"/>
    <hyperlink ref="W2250" r:id="rId5439" xr:uid="{00000000-0004-0000-0500-00003F150000}"/>
    <hyperlink ref="X2250" r:id="rId5440" xr:uid="{00000000-0004-0000-0500-000040150000}"/>
    <hyperlink ref="J2251" r:id="rId5441" location="gid=1321387126&amp;range=A1:E1" xr:uid="{00000000-0004-0000-0500-000041150000}"/>
    <hyperlink ref="L2251" r:id="rId5442" xr:uid="{00000000-0004-0000-0500-000042150000}"/>
    <hyperlink ref="O2251" r:id="rId5443" xr:uid="{00000000-0004-0000-0500-000043150000}"/>
    <hyperlink ref="W2251" r:id="rId5444" xr:uid="{00000000-0004-0000-0500-000044150000}"/>
    <hyperlink ref="J2252" r:id="rId5445" location="gid=0" xr:uid="{00000000-0004-0000-0500-000045150000}"/>
    <hyperlink ref="O2252" r:id="rId5446" xr:uid="{00000000-0004-0000-0500-000046150000}"/>
    <hyperlink ref="W2252" r:id="rId5447" xr:uid="{00000000-0004-0000-0500-000047150000}"/>
    <hyperlink ref="J2253" r:id="rId5448" location="gid=989130246" xr:uid="{00000000-0004-0000-0500-000048150000}"/>
    <hyperlink ref="W2253" r:id="rId5449" xr:uid="{00000000-0004-0000-0500-000049150000}"/>
    <hyperlink ref="J2254" r:id="rId5450" location="gid=989130246" xr:uid="{00000000-0004-0000-0500-00004A150000}"/>
    <hyperlink ref="W2254" r:id="rId5451" xr:uid="{00000000-0004-0000-0500-00004B150000}"/>
    <hyperlink ref="J2255" r:id="rId5452" location="gid=1481340089" xr:uid="{00000000-0004-0000-0500-00004C150000}"/>
    <hyperlink ref="L2255" r:id="rId5453" xr:uid="{00000000-0004-0000-0500-00004D150000}"/>
    <hyperlink ref="W2255" r:id="rId5454" xr:uid="{00000000-0004-0000-0500-00004E150000}"/>
    <hyperlink ref="J2256" r:id="rId5455" location="gid=1481340089" xr:uid="{00000000-0004-0000-0500-00004F150000}"/>
    <hyperlink ref="W2256" r:id="rId5456" xr:uid="{00000000-0004-0000-0500-000050150000}"/>
    <hyperlink ref="J2257" r:id="rId5457" location="gid=650148313" xr:uid="{00000000-0004-0000-0500-000051150000}"/>
    <hyperlink ref="W2257" r:id="rId5458" xr:uid="{00000000-0004-0000-0500-000052150000}"/>
    <hyperlink ref="K2258" r:id="rId5459" location="slide=id.p1" xr:uid="{00000000-0004-0000-0500-000053150000}"/>
    <hyperlink ref="Q2258" r:id="rId5460" location="gid=289111280&amp;range=5:22" xr:uid="{00000000-0004-0000-0500-000054150000}"/>
    <hyperlink ref="W2258" r:id="rId5461" xr:uid="{00000000-0004-0000-0500-000055150000}"/>
    <hyperlink ref="J2259" r:id="rId5462" location="gid=68139129" xr:uid="{00000000-0004-0000-0500-000056150000}"/>
    <hyperlink ref="L2259" r:id="rId5463" xr:uid="{00000000-0004-0000-0500-000057150000}"/>
    <hyperlink ref="O2259" r:id="rId5464" xr:uid="{00000000-0004-0000-0500-000058150000}"/>
    <hyperlink ref="W2259" r:id="rId5465" xr:uid="{00000000-0004-0000-0500-000059150000}"/>
    <hyperlink ref="J2260" r:id="rId5466" location="gid=1503817238" xr:uid="{00000000-0004-0000-0500-00005A150000}"/>
    <hyperlink ref="O2260" r:id="rId5467" xr:uid="{00000000-0004-0000-0500-00005B150000}"/>
    <hyperlink ref="W2260" r:id="rId5468" xr:uid="{00000000-0004-0000-0500-00005C150000}"/>
    <hyperlink ref="J2261" r:id="rId5469" location="gid=0" xr:uid="{00000000-0004-0000-0500-00005D150000}"/>
    <hyperlink ref="L2261" r:id="rId5470" xr:uid="{00000000-0004-0000-0500-00005E150000}"/>
    <hyperlink ref="W2261" r:id="rId5471" xr:uid="{00000000-0004-0000-0500-00005F150000}"/>
    <hyperlink ref="J2262" r:id="rId5472" location="gid=0" xr:uid="{00000000-0004-0000-0500-000060150000}"/>
    <hyperlink ref="L2262" r:id="rId5473" xr:uid="{00000000-0004-0000-0500-000061150000}"/>
    <hyperlink ref="W2262" r:id="rId5474" xr:uid="{00000000-0004-0000-0500-000062150000}"/>
    <hyperlink ref="J2263" r:id="rId5475" location="gid=0" xr:uid="{00000000-0004-0000-0500-000063150000}"/>
    <hyperlink ref="L2263" r:id="rId5476" xr:uid="{00000000-0004-0000-0500-000064150000}"/>
    <hyperlink ref="W2263" r:id="rId5477" xr:uid="{00000000-0004-0000-0500-000065150000}"/>
    <hyperlink ref="J2264" r:id="rId5478" location="gid=0" xr:uid="{00000000-0004-0000-0500-000066150000}"/>
    <hyperlink ref="W2264" r:id="rId5479" xr:uid="{00000000-0004-0000-0500-000067150000}"/>
    <hyperlink ref="J2265" r:id="rId5480" location="gid=0" xr:uid="{00000000-0004-0000-0500-000068150000}"/>
    <hyperlink ref="W2265" r:id="rId5481" xr:uid="{00000000-0004-0000-0500-000069150000}"/>
    <hyperlink ref="J2266" r:id="rId5482" location="gid=0" xr:uid="{00000000-0004-0000-0500-00006A150000}"/>
    <hyperlink ref="W2266" r:id="rId5483" xr:uid="{00000000-0004-0000-0500-00006B150000}"/>
    <hyperlink ref="J2267" r:id="rId5484" location="gid=0" xr:uid="{00000000-0004-0000-0500-00006C150000}"/>
    <hyperlink ref="W2267" r:id="rId5485" xr:uid="{00000000-0004-0000-0500-00006D150000}"/>
    <hyperlink ref="J2268" r:id="rId5486" location="gid=0" xr:uid="{00000000-0004-0000-0500-00006E150000}"/>
    <hyperlink ref="W2268" r:id="rId5487" xr:uid="{00000000-0004-0000-0500-00006F150000}"/>
    <hyperlink ref="W2269" r:id="rId5488" xr:uid="{00000000-0004-0000-0500-000070150000}"/>
    <hyperlink ref="X2269" r:id="rId5489" xr:uid="{00000000-0004-0000-0500-000071150000}"/>
    <hyperlink ref="W2270" r:id="rId5490" xr:uid="{00000000-0004-0000-0500-000072150000}"/>
    <hyperlink ref="X2270" r:id="rId5491" xr:uid="{00000000-0004-0000-0500-000073150000}"/>
    <hyperlink ref="W2271" r:id="rId5492" xr:uid="{00000000-0004-0000-0500-000074150000}"/>
    <hyperlink ref="X2271" r:id="rId5493" xr:uid="{00000000-0004-0000-0500-000075150000}"/>
    <hyperlink ref="W2272" r:id="rId5494" xr:uid="{00000000-0004-0000-0500-000076150000}"/>
    <hyperlink ref="X2272" r:id="rId5495" xr:uid="{00000000-0004-0000-0500-000077150000}"/>
    <hyperlink ref="W2273" r:id="rId5496" xr:uid="{00000000-0004-0000-0500-000078150000}"/>
    <hyperlink ref="X2273" r:id="rId5497" xr:uid="{00000000-0004-0000-0500-000079150000}"/>
    <hyperlink ref="W2274" r:id="rId5498" xr:uid="{00000000-0004-0000-0500-00007A150000}"/>
    <hyperlink ref="X2274" r:id="rId5499" xr:uid="{00000000-0004-0000-0500-00007B150000}"/>
    <hyperlink ref="W2275" r:id="rId5500" xr:uid="{00000000-0004-0000-0500-00007C150000}"/>
    <hyperlink ref="X2275" r:id="rId5501" xr:uid="{00000000-0004-0000-0500-00007D150000}"/>
    <hyperlink ref="W2276" r:id="rId5502" xr:uid="{00000000-0004-0000-0500-00007E150000}"/>
    <hyperlink ref="X2276" r:id="rId5503" xr:uid="{00000000-0004-0000-0500-00007F150000}"/>
    <hyperlink ref="W2277" r:id="rId5504" xr:uid="{00000000-0004-0000-0500-000080150000}"/>
    <hyperlink ref="X2277" r:id="rId5505" xr:uid="{00000000-0004-0000-0500-000081150000}"/>
    <hyperlink ref="W2278" r:id="rId5506" xr:uid="{00000000-0004-0000-0500-000082150000}"/>
    <hyperlink ref="X2278" r:id="rId5507" xr:uid="{00000000-0004-0000-0500-000083150000}"/>
    <hyperlink ref="W2279" r:id="rId5508" xr:uid="{00000000-0004-0000-0500-000084150000}"/>
    <hyperlink ref="X2279" r:id="rId5509" xr:uid="{00000000-0004-0000-0500-000085150000}"/>
    <hyperlink ref="W2280" r:id="rId5510" xr:uid="{00000000-0004-0000-0500-000086150000}"/>
    <hyperlink ref="X2280" r:id="rId5511" location="gid=1744364343" xr:uid="{00000000-0004-0000-0500-000087150000}"/>
    <hyperlink ref="W2281" r:id="rId5512" xr:uid="{00000000-0004-0000-0500-000088150000}"/>
    <hyperlink ref="X2281" r:id="rId5513" xr:uid="{00000000-0004-0000-0500-000089150000}"/>
    <hyperlink ref="W2282" r:id="rId5514" xr:uid="{00000000-0004-0000-0500-00008A150000}"/>
    <hyperlink ref="X2282" r:id="rId5515" xr:uid="{00000000-0004-0000-0500-00008B150000}"/>
    <hyperlink ref="W2283" r:id="rId5516" xr:uid="{00000000-0004-0000-0500-00008C150000}"/>
    <hyperlink ref="X2283" r:id="rId5517" xr:uid="{00000000-0004-0000-0500-00008D150000}"/>
    <hyperlink ref="W2284" r:id="rId5518" xr:uid="{00000000-0004-0000-0500-00008E150000}"/>
    <hyperlink ref="X2284" r:id="rId5519" xr:uid="{00000000-0004-0000-0500-00008F150000}"/>
    <hyperlink ref="J2285" r:id="rId5520" location="gid=896267482" xr:uid="{00000000-0004-0000-0500-000090150000}"/>
    <hyperlink ref="J2286" r:id="rId5521" location="gid=896267482" xr:uid="{00000000-0004-0000-0500-000091150000}"/>
    <hyperlink ref="J2287" r:id="rId5522" location="gid=1481340089" xr:uid="{00000000-0004-0000-0500-000092150000}"/>
    <hyperlink ref="W2287" r:id="rId5523" xr:uid="{00000000-0004-0000-0500-000093150000}"/>
    <hyperlink ref="J2288" r:id="rId5524" location="gid=1481340089" xr:uid="{00000000-0004-0000-0500-000094150000}"/>
    <hyperlink ref="J2289" r:id="rId5525" location="gid=989130246" xr:uid="{00000000-0004-0000-0500-000095150000}"/>
    <hyperlink ref="J2290" r:id="rId5526" location="gid=989130246" xr:uid="{00000000-0004-0000-0500-000096150000}"/>
    <hyperlink ref="W2290" r:id="rId5527" xr:uid="{00000000-0004-0000-0500-000097150000}"/>
    <hyperlink ref="J2292" r:id="rId5528" location="gid=969927828" xr:uid="{00000000-0004-0000-0500-000098150000}"/>
    <hyperlink ref="L2292" r:id="rId5529" xr:uid="{00000000-0004-0000-0500-000099150000}"/>
    <hyperlink ref="W2292" r:id="rId5530" xr:uid="{00000000-0004-0000-0500-00009A150000}"/>
    <hyperlink ref="J2293" r:id="rId5531" xr:uid="{00000000-0004-0000-0500-00009B150000}"/>
    <hyperlink ref="L2293" r:id="rId5532" xr:uid="{00000000-0004-0000-0500-00009C150000}"/>
    <hyperlink ref="W2293" r:id="rId5533" xr:uid="{00000000-0004-0000-0500-00009D150000}"/>
    <hyperlink ref="K2294" r:id="rId5534" location="slide=id.gf2148db8b6_1_608" xr:uid="{00000000-0004-0000-0500-00009E150000}"/>
    <hyperlink ref="Q2294" r:id="rId5535" location="gid=1066123557&amp;range=1:19" xr:uid="{00000000-0004-0000-0500-00009F150000}"/>
    <hyperlink ref="R2294" r:id="rId5536" location="gid=1066123557&amp;range=1:19" xr:uid="{00000000-0004-0000-0500-0000A0150000}"/>
    <hyperlink ref="S2294" r:id="rId5537" location="gid=1066123557&amp;range=1:19" xr:uid="{00000000-0004-0000-0500-0000A1150000}"/>
    <hyperlink ref="W2294" r:id="rId5538" xr:uid="{00000000-0004-0000-0500-0000A2150000}"/>
    <hyperlink ref="J2295" r:id="rId5539" location="gid=0" xr:uid="{00000000-0004-0000-0500-0000A3150000}"/>
    <hyperlink ref="L2295" r:id="rId5540" xr:uid="{00000000-0004-0000-0500-0000A4150000}"/>
    <hyperlink ref="M2295" r:id="rId5541" location="slide=id.g2ec2ad294fd_0_1" xr:uid="{00000000-0004-0000-0500-0000A5150000}"/>
    <hyperlink ref="W2295" r:id="rId5542" xr:uid="{00000000-0004-0000-0500-0000A6150000}"/>
    <hyperlink ref="J2296" r:id="rId5543" location="gid=2146481338" xr:uid="{00000000-0004-0000-0500-0000A7150000}"/>
    <hyperlink ref="O2296" r:id="rId5544" xr:uid="{00000000-0004-0000-0500-0000A8150000}"/>
    <hyperlink ref="W2296" r:id="rId5545" xr:uid="{00000000-0004-0000-0500-0000A9150000}"/>
    <hyperlink ref="J2297" r:id="rId5546" location="gid=0" xr:uid="{00000000-0004-0000-0500-0000AA150000}"/>
    <hyperlink ref="L2297" r:id="rId5547" xr:uid="{00000000-0004-0000-0500-0000AB150000}"/>
    <hyperlink ref="O2297" r:id="rId5548" xr:uid="{00000000-0004-0000-0500-0000AC150000}"/>
    <hyperlink ref="W2297" r:id="rId5549" xr:uid="{00000000-0004-0000-0500-0000AD150000}"/>
    <hyperlink ref="J2298" r:id="rId5550" location="gid=1785449729&amp;range=1:1281" xr:uid="{00000000-0004-0000-0500-0000AE150000}"/>
    <hyperlink ref="K2298" r:id="rId5551" location="slide=id.p1" xr:uid="{00000000-0004-0000-0500-0000AF150000}"/>
    <hyperlink ref="Q2298" r:id="rId5552" location="gid=1529868658&amp;range=A6:O17" xr:uid="{00000000-0004-0000-0500-0000B0150000}"/>
    <hyperlink ref="R2298" r:id="rId5553" location="gid=1529868658&amp;range=A6:O17" xr:uid="{00000000-0004-0000-0500-0000B1150000}"/>
    <hyperlink ref="S2298" r:id="rId5554" location="gid=1529868658&amp;range=A6:O17" xr:uid="{00000000-0004-0000-0500-0000B2150000}"/>
    <hyperlink ref="T2298" r:id="rId5555" location="gid=1529868658&amp;range=A6:O17" xr:uid="{00000000-0004-0000-0500-0000B3150000}"/>
    <hyperlink ref="W2298" r:id="rId5556" xr:uid="{00000000-0004-0000-0500-0000B4150000}"/>
    <hyperlink ref="Q2299" r:id="rId5557" location="gid=1529868658&amp;range=P6:AI17" xr:uid="{00000000-0004-0000-0500-0000B5150000}"/>
    <hyperlink ref="R2299" r:id="rId5558" location="gid=1529868658&amp;range=P6:AI17" xr:uid="{00000000-0004-0000-0500-0000B6150000}"/>
    <hyperlink ref="S2299" r:id="rId5559" location="gid=1529868658&amp;range=P6:AI17" xr:uid="{00000000-0004-0000-0500-0000B7150000}"/>
    <hyperlink ref="T2299" r:id="rId5560" location="gid=1529868658&amp;range=P6:AI17" xr:uid="{00000000-0004-0000-0500-0000B8150000}"/>
    <hyperlink ref="W2299" r:id="rId5561" xr:uid="{00000000-0004-0000-0500-0000B9150000}"/>
    <hyperlink ref="Q2300" r:id="rId5562" location="gid=1529868658&amp;range=X3:AF17" xr:uid="{00000000-0004-0000-0500-0000BA150000}"/>
    <hyperlink ref="R2300" r:id="rId5563" location="gid=1529868658&amp;range=X3:AF17" xr:uid="{00000000-0004-0000-0500-0000BB150000}"/>
    <hyperlink ref="S2300" r:id="rId5564" location="gid=1529868658&amp;range=X3:AF17" xr:uid="{00000000-0004-0000-0500-0000BC150000}"/>
    <hyperlink ref="T2300" r:id="rId5565" location="gid=1529868658&amp;range=X3:AF17" xr:uid="{00000000-0004-0000-0500-0000BD150000}"/>
    <hyperlink ref="W2300" r:id="rId5566" xr:uid="{00000000-0004-0000-0500-0000BE150000}"/>
    <hyperlink ref="J2301" r:id="rId5567" location="gid=1241618519" xr:uid="{00000000-0004-0000-0500-0000BF150000}"/>
    <hyperlink ref="W2301" r:id="rId5568" xr:uid="{00000000-0004-0000-0500-0000C0150000}"/>
    <hyperlink ref="J2302" r:id="rId5569" location="gid=0" xr:uid="{00000000-0004-0000-0500-0000C1150000}"/>
    <hyperlink ref="W2302" r:id="rId5570" xr:uid="{00000000-0004-0000-0500-0000C2150000}"/>
    <hyperlink ref="J2303" r:id="rId5571" location="gid=1592013" xr:uid="{00000000-0004-0000-0500-0000C3150000}"/>
    <hyperlink ref="W2303" r:id="rId5572" xr:uid="{00000000-0004-0000-0500-0000C4150000}"/>
    <hyperlink ref="J2304" r:id="rId5573" location="gid=1292545191" xr:uid="{00000000-0004-0000-0500-0000C5150000}"/>
    <hyperlink ref="W2304" r:id="rId5574" xr:uid="{00000000-0004-0000-0500-0000C6150000}"/>
    <hyperlink ref="J2305" r:id="rId5575" location="gid=2125463911&amp;range=1:944" xr:uid="{00000000-0004-0000-0500-0000C7150000}"/>
    <hyperlink ref="W2305" r:id="rId5576" xr:uid="{00000000-0004-0000-0500-0000C8150000}"/>
    <hyperlink ref="K2306" r:id="rId5577" location="slide=id.g3a3dce12c19_5_0" xr:uid="{00000000-0004-0000-0500-0000C9150000}"/>
    <hyperlink ref="Q2306" r:id="rId5578" location="gid=1529868658&amp;range=A19:AI30" xr:uid="{00000000-0004-0000-0500-0000CA150000}"/>
    <hyperlink ref="R2306" r:id="rId5579" location="gid=1529868658&amp;range=A19:AI30" xr:uid="{00000000-0004-0000-0500-0000CB150000}"/>
    <hyperlink ref="S2306" r:id="rId5580" location="gid=1529868658&amp;range=A19:AI30" xr:uid="{00000000-0004-0000-0500-0000CC150000}"/>
    <hyperlink ref="T2306" r:id="rId5581" location="gid=1529868658&amp;range=A19:AI30" xr:uid="{00000000-0004-0000-0500-0000CD150000}"/>
    <hyperlink ref="W2306" r:id="rId5582" xr:uid="{00000000-0004-0000-0500-0000CE150000}"/>
    <hyperlink ref="J2307" r:id="rId5583" location="gid=1513785312&amp;range=B:B" xr:uid="{00000000-0004-0000-0500-0000CF150000}"/>
    <hyperlink ref="W2307" r:id="rId5584" xr:uid="{00000000-0004-0000-0500-0000D0150000}"/>
    <hyperlink ref="J2308" r:id="rId5585" location="gid=896267482" xr:uid="{00000000-0004-0000-0500-0000D1150000}"/>
    <hyperlink ref="L2308" r:id="rId5586" xr:uid="{00000000-0004-0000-0500-0000D2150000}"/>
    <hyperlink ref="O2308" r:id="rId5587" xr:uid="{00000000-0004-0000-0500-0000D3150000}"/>
    <hyperlink ref="W2308" r:id="rId5588" xr:uid="{00000000-0004-0000-0500-0000D4150000}"/>
    <hyperlink ref="J2309" r:id="rId5589" location="gid=896267482" xr:uid="{00000000-0004-0000-0500-0000D5150000}"/>
    <hyperlink ref="W2309" r:id="rId5590" xr:uid="{00000000-0004-0000-0500-0000D6150000}"/>
    <hyperlink ref="Z2309" r:id="rId5591" xr:uid="{00000000-0004-0000-0500-0000D7150000}"/>
    <hyperlink ref="AA2309" r:id="rId5592" xr:uid="{00000000-0004-0000-0500-0000D8150000}"/>
    <hyperlink ref="J2310" r:id="rId5593" location="gid=0&amp;range=1:1" xr:uid="{00000000-0004-0000-0500-0000D9150000}"/>
    <hyperlink ref="W2310" r:id="rId5594" xr:uid="{00000000-0004-0000-0500-0000DA150000}"/>
    <hyperlink ref="J2311" r:id="rId5595" location="gid=1300745950" xr:uid="{00000000-0004-0000-0500-0000DB150000}"/>
    <hyperlink ref="W2311" r:id="rId5596" xr:uid="{00000000-0004-0000-0500-0000DC150000}"/>
    <hyperlink ref="K2312" r:id="rId5597" xr:uid="{00000000-0004-0000-0500-0000DD150000}"/>
    <hyperlink ref="Q2312" r:id="rId5598" location="gid=977696046&amp;range=A1:Z16" xr:uid="{00000000-0004-0000-0500-0000DE150000}"/>
    <hyperlink ref="W2312" r:id="rId5599" xr:uid="{00000000-0004-0000-0500-0000DF150000}"/>
    <hyperlink ref="J2313" r:id="rId5600" location="gid=1877503813" xr:uid="{00000000-0004-0000-0500-0000E0150000}"/>
    <hyperlink ref="L2313" r:id="rId5601" xr:uid="{00000000-0004-0000-0500-0000E1150000}"/>
    <hyperlink ref="W2313" r:id="rId5602" xr:uid="{00000000-0004-0000-0500-0000E2150000}"/>
    <hyperlink ref="J2314" r:id="rId5603" location="gid=1546187897" xr:uid="{00000000-0004-0000-0500-0000E3150000}"/>
    <hyperlink ref="W2314" r:id="rId5604" xr:uid="{00000000-0004-0000-0500-0000E4150000}"/>
    <hyperlink ref="J2315" r:id="rId5605" location="gid=1546187897" xr:uid="{00000000-0004-0000-0500-0000E5150000}"/>
    <hyperlink ref="W2315" r:id="rId5606" xr:uid="{00000000-0004-0000-0500-0000E6150000}"/>
    <hyperlink ref="J2316" r:id="rId5607" xr:uid="{00000000-0004-0000-0500-0000E7150000}"/>
    <hyperlink ref="W2316" r:id="rId5608" xr:uid="{00000000-0004-0000-0500-0000E8150000}"/>
    <hyperlink ref="J2317" r:id="rId5609" xr:uid="{00000000-0004-0000-0500-0000E9150000}"/>
    <hyperlink ref="L2317" r:id="rId5610" xr:uid="{00000000-0004-0000-0500-0000EA150000}"/>
    <hyperlink ref="M2317" r:id="rId5611" xr:uid="{00000000-0004-0000-0500-0000EB150000}"/>
    <hyperlink ref="W2317" r:id="rId5612" xr:uid="{00000000-0004-0000-0500-0000EC150000}"/>
    <hyperlink ref="J2318" r:id="rId5613" xr:uid="{00000000-0004-0000-0500-0000ED150000}"/>
    <hyperlink ref="L2318" r:id="rId5614" xr:uid="{00000000-0004-0000-0500-0000EE150000}"/>
    <hyperlink ref="M2318" r:id="rId5615" xr:uid="{00000000-0004-0000-0500-0000EF150000}"/>
    <hyperlink ref="W2318" r:id="rId5616" xr:uid="{00000000-0004-0000-0500-0000F0150000}"/>
    <hyperlink ref="J2319" r:id="rId5617" location="gid=0" xr:uid="{00000000-0004-0000-0500-0000F1150000}"/>
    <hyperlink ref="L2319" r:id="rId5618" xr:uid="{00000000-0004-0000-0500-0000F2150000}"/>
    <hyperlink ref="O2319" r:id="rId5619" xr:uid="{00000000-0004-0000-0500-0000F3150000}"/>
    <hyperlink ref="W2319" r:id="rId5620" xr:uid="{00000000-0004-0000-0500-0000F4150000}"/>
    <hyperlink ref="J2320" r:id="rId5621" location="gid=1738721065" xr:uid="{00000000-0004-0000-0500-0000F5150000}"/>
    <hyperlink ref="W2320" r:id="rId5622" xr:uid="{00000000-0004-0000-0500-0000F6150000}"/>
    <hyperlink ref="H2321" r:id="rId5623" location="gid=1992799313" xr:uid="{00000000-0004-0000-0500-0000F7150000}"/>
    <hyperlink ref="J2321" r:id="rId5624" location="gid=0" xr:uid="{00000000-0004-0000-0500-0000F8150000}"/>
    <hyperlink ref="W2321" r:id="rId5625" xr:uid="{00000000-0004-0000-0500-0000F9150000}"/>
    <hyperlink ref="J2322" r:id="rId5626" location="gid=0" xr:uid="{00000000-0004-0000-0500-0000FA150000}"/>
    <hyperlink ref="W2322" r:id="rId5627" xr:uid="{00000000-0004-0000-0500-0000FB150000}"/>
    <hyperlink ref="J2323" r:id="rId5628" location="gid=0" xr:uid="{00000000-0004-0000-0500-0000FC150000}"/>
    <hyperlink ref="W2323" r:id="rId5629" xr:uid="{00000000-0004-0000-0500-0000FD150000}"/>
    <hyperlink ref="J2324" r:id="rId5630" location="gid=0" xr:uid="{00000000-0004-0000-0500-0000FE150000}"/>
    <hyperlink ref="O2324" r:id="rId5631" xr:uid="{00000000-0004-0000-0500-0000FF150000}"/>
    <hyperlink ref="W2324" r:id="rId5632" xr:uid="{00000000-0004-0000-0500-000000160000}"/>
    <hyperlink ref="J2325" r:id="rId5633" location="gid=0" xr:uid="{00000000-0004-0000-0500-000001160000}"/>
    <hyperlink ref="W2325" r:id="rId5634" xr:uid="{00000000-0004-0000-0500-000002160000}"/>
    <hyperlink ref="J2326" r:id="rId5635" location="gid=264214317" xr:uid="{00000000-0004-0000-0500-000003160000}"/>
    <hyperlink ref="W2326" r:id="rId5636" xr:uid="{00000000-0004-0000-0500-000004160000}"/>
    <hyperlink ref="J2327" r:id="rId5637" location="gid=807124545" xr:uid="{00000000-0004-0000-0500-000005160000}"/>
    <hyperlink ref="W2327" r:id="rId5638" xr:uid="{00000000-0004-0000-0500-000006160000}"/>
    <hyperlink ref="J2328" r:id="rId5639" location="gid=807124545" xr:uid="{00000000-0004-0000-0500-000007160000}"/>
    <hyperlink ref="W2328" r:id="rId5640" xr:uid="{00000000-0004-0000-0500-000008160000}"/>
    <hyperlink ref="J2329" r:id="rId5641" xr:uid="{00000000-0004-0000-0500-000009160000}"/>
    <hyperlink ref="W2329" r:id="rId5642" xr:uid="{00000000-0004-0000-0500-00000A160000}"/>
    <hyperlink ref="J2330" r:id="rId5643" xr:uid="{00000000-0004-0000-0500-00000B160000}"/>
    <hyperlink ref="L2330" r:id="rId5644" xr:uid="{00000000-0004-0000-0500-00000C160000}"/>
    <hyperlink ref="W2330" r:id="rId5645" xr:uid="{00000000-0004-0000-0500-00000D160000}"/>
    <hyperlink ref="W2331" r:id="rId5646" xr:uid="{00000000-0004-0000-0500-00000E160000}"/>
    <hyperlink ref="X2331" r:id="rId5647" xr:uid="{00000000-0004-0000-0500-00000F160000}"/>
    <hyperlink ref="W2332" r:id="rId5648" xr:uid="{00000000-0004-0000-0500-000010160000}"/>
    <hyperlink ref="X2332" r:id="rId5649" xr:uid="{00000000-0004-0000-0500-000011160000}"/>
    <hyperlink ref="W2333" r:id="rId5650" xr:uid="{00000000-0004-0000-0500-000012160000}"/>
    <hyperlink ref="X2333" r:id="rId5651" xr:uid="{00000000-0004-0000-0500-000013160000}"/>
    <hyperlink ref="J2334" r:id="rId5652" xr:uid="{00000000-0004-0000-0500-000014160000}"/>
    <hyperlink ref="L2334" r:id="rId5653" xr:uid="{00000000-0004-0000-0500-000015160000}"/>
    <hyperlink ref="W2334" r:id="rId5654" xr:uid="{00000000-0004-0000-0500-000016160000}"/>
    <hyperlink ref="J2335" r:id="rId5655" xr:uid="{00000000-0004-0000-0500-000017160000}"/>
    <hyperlink ref="L2335" r:id="rId5656" xr:uid="{00000000-0004-0000-0500-000018160000}"/>
    <hyperlink ref="O2335" r:id="rId5657" xr:uid="{00000000-0004-0000-0500-000019160000}"/>
    <hyperlink ref="W2335" r:id="rId5658" xr:uid="{00000000-0004-0000-0500-00001A160000}"/>
    <hyperlink ref="J2336" r:id="rId5659" location="gid=0" xr:uid="{00000000-0004-0000-0500-00001B160000}"/>
    <hyperlink ref="W2336" r:id="rId5660" xr:uid="{00000000-0004-0000-0500-00001C160000}"/>
    <hyperlink ref="J2337" r:id="rId5661" xr:uid="{00000000-0004-0000-0500-00001D160000}"/>
    <hyperlink ref="L2337" r:id="rId5662" xr:uid="{00000000-0004-0000-0500-00001E160000}"/>
    <hyperlink ref="W2337" r:id="rId5663" xr:uid="{00000000-0004-0000-0500-00001F160000}"/>
    <hyperlink ref="J2338" r:id="rId5664" location="gid=0" xr:uid="{00000000-0004-0000-0500-000020160000}"/>
    <hyperlink ref="L2338" r:id="rId5665" xr:uid="{00000000-0004-0000-0500-000021160000}"/>
    <hyperlink ref="O2338" r:id="rId5666" xr:uid="{00000000-0004-0000-0500-000022160000}"/>
    <hyperlink ref="W2338" r:id="rId5667" xr:uid="{00000000-0004-0000-0500-000023160000}"/>
    <hyperlink ref="J2339" r:id="rId5668" location="gid=218560415" xr:uid="{00000000-0004-0000-0500-000024160000}"/>
    <hyperlink ref="J2340" r:id="rId5669" location="gid=896267482" xr:uid="{00000000-0004-0000-0500-000025160000}"/>
    <hyperlink ref="W2340" r:id="rId5670" xr:uid="{00000000-0004-0000-0500-000026160000}"/>
    <hyperlink ref="J2341" r:id="rId5671" location="gid=887217737" xr:uid="{00000000-0004-0000-0500-000027160000}"/>
    <hyperlink ref="W2341" r:id="rId5672" xr:uid="{00000000-0004-0000-0500-000028160000}"/>
    <hyperlink ref="J2342" r:id="rId5673" location="gid=1670951307" xr:uid="{00000000-0004-0000-0500-000029160000}"/>
    <hyperlink ref="W2342" r:id="rId5674" xr:uid="{00000000-0004-0000-0500-00002A160000}"/>
    <hyperlink ref="J2343" r:id="rId5675" location="gid=0" xr:uid="{00000000-0004-0000-0500-00002B160000}"/>
    <hyperlink ref="J2344" r:id="rId5676" location="gid=805514562" xr:uid="{00000000-0004-0000-0500-00002C160000}"/>
    <hyperlink ref="J2345" r:id="rId5677" location="gid=1204009406" xr:uid="{00000000-0004-0000-0500-00002D160000}"/>
    <hyperlink ref="W2346" r:id="rId5678" xr:uid="{00000000-0004-0000-0500-00002E160000}"/>
    <hyperlink ref="AB2346" r:id="rId5679" xr:uid="{00000000-0004-0000-0500-00002F160000}"/>
    <hyperlink ref="Q2348" r:id="rId5680" location="gid=1529868658&amp;range=A34:AI42" xr:uid="{00000000-0004-0000-0500-000030160000}"/>
    <hyperlink ref="R2348" r:id="rId5681" location="gid=1529868658&amp;range=A34:AI42" xr:uid="{00000000-0004-0000-0500-000031160000}"/>
    <hyperlink ref="S2348" r:id="rId5682" location="gid=1529868658&amp;range=A34:AI42" xr:uid="{00000000-0004-0000-0500-000032160000}"/>
    <hyperlink ref="T2348" r:id="rId5683" location="gid=1529868658&amp;range=A34:AI42" xr:uid="{00000000-0004-0000-0500-000033160000}"/>
    <hyperlink ref="W2348" r:id="rId5684" xr:uid="{00000000-0004-0000-0500-000034160000}"/>
    <hyperlink ref="X2348" r:id="rId5685" xr:uid="{00000000-0004-0000-0500-000035160000}"/>
    <hyperlink ref="J2349" r:id="rId5686" xr:uid="{00000000-0004-0000-0500-000036160000}"/>
    <hyperlink ref="W2349" r:id="rId5687" xr:uid="{00000000-0004-0000-0500-000037160000}"/>
    <hyperlink ref="AA2349" r:id="rId5688" xr:uid="{00000000-0004-0000-0500-000038160000}"/>
    <hyperlink ref="J2350" r:id="rId5689" location="gid=0" xr:uid="{00000000-0004-0000-0500-000039160000}"/>
    <hyperlink ref="L2350" r:id="rId5690" xr:uid="{00000000-0004-0000-0500-00003A160000}"/>
    <hyperlink ref="W2350" r:id="rId5691" xr:uid="{00000000-0004-0000-0500-00003B160000}"/>
    <hyperlink ref="J2351" r:id="rId5692" xr:uid="{00000000-0004-0000-0500-00003C160000}"/>
    <hyperlink ref="L2351" r:id="rId5693" xr:uid="{00000000-0004-0000-0500-00003D160000}"/>
    <hyperlink ref="O2351" r:id="rId5694" xr:uid="{00000000-0004-0000-0500-00003E160000}"/>
    <hyperlink ref="W2351" r:id="rId5695" xr:uid="{00000000-0004-0000-0500-00003F160000}"/>
    <hyperlink ref="J2352" r:id="rId5696" xr:uid="{00000000-0004-0000-0500-000040160000}"/>
    <hyperlink ref="W2352" r:id="rId5697" xr:uid="{00000000-0004-0000-0500-000041160000}"/>
    <hyperlink ref="J2353" r:id="rId5698" xr:uid="{00000000-0004-0000-0500-000042160000}"/>
    <hyperlink ref="L2353" r:id="rId5699" xr:uid="{00000000-0004-0000-0500-000043160000}"/>
    <hyperlink ref="M2353" r:id="rId5700" xr:uid="{00000000-0004-0000-0500-000044160000}"/>
    <hyperlink ref="W2353" r:id="rId5701" xr:uid="{00000000-0004-0000-0500-000045160000}"/>
    <hyperlink ref="J2354" r:id="rId5702" location="gid=826593807" xr:uid="{00000000-0004-0000-0500-000046160000}"/>
    <hyperlink ref="W2354" r:id="rId5703" xr:uid="{00000000-0004-0000-0500-000047160000}"/>
    <hyperlink ref="J2355" r:id="rId5704" location="gid=896267482" xr:uid="{00000000-0004-0000-0500-000048160000}"/>
    <hyperlink ref="W2355" r:id="rId5705" xr:uid="{00000000-0004-0000-0500-000049160000}"/>
    <hyperlink ref="J2356" r:id="rId5706" location="gid=1481340089" xr:uid="{00000000-0004-0000-0500-00004A160000}"/>
    <hyperlink ref="W2356" r:id="rId5707" xr:uid="{00000000-0004-0000-0500-00004B160000}"/>
    <hyperlink ref="J2357" r:id="rId5708" location="gid=1137451622" xr:uid="{00000000-0004-0000-0500-00004C160000}"/>
    <hyperlink ref="W2357" r:id="rId5709" xr:uid="{00000000-0004-0000-0500-00004D160000}"/>
    <hyperlink ref="J2358" r:id="rId5710" location="gid=542315914" xr:uid="{00000000-0004-0000-0500-00004E160000}"/>
    <hyperlink ref="W2358" r:id="rId5711" xr:uid="{00000000-0004-0000-0500-00004F160000}"/>
    <hyperlink ref="J2359" r:id="rId5712" location="gid=0" xr:uid="{00000000-0004-0000-0500-000050160000}"/>
    <hyperlink ref="W2359" r:id="rId5713" xr:uid="{00000000-0004-0000-0500-000051160000}"/>
    <hyperlink ref="J2360" r:id="rId5714" location="gid=0" xr:uid="{00000000-0004-0000-0500-000052160000}"/>
    <hyperlink ref="W2360" r:id="rId5715" xr:uid="{00000000-0004-0000-0500-000053160000}"/>
    <hyperlink ref="J2361" r:id="rId5716" location="gid=1168574086" xr:uid="{00000000-0004-0000-0500-000054160000}"/>
    <hyperlink ref="W2361" r:id="rId5717" xr:uid="{00000000-0004-0000-0500-000055160000}"/>
    <hyperlink ref="J2362" r:id="rId5718" location="gid=896267482" xr:uid="{00000000-0004-0000-0500-000056160000}"/>
    <hyperlink ref="W2362" r:id="rId5719" xr:uid="{00000000-0004-0000-0500-000057160000}"/>
    <hyperlink ref="J2363" r:id="rId5720" location="gid=542315914" xr:uid="{00000000-0004-0000-0500-000058160000}"/>
    <hyperlink ref="W2363" r:id="rId5721" xr:uid="{00000000-0004-0000-0500-000059160000}"/>
    <hyperlink ref="J2364" r:id="rId5722" location="gid=1665461299" xr:uid="{00000000-0004-0000-0500-00005A160000}"/>
    <hyperlink ref="W2364" r:id="rId5723" xr:uid="{00000000-0004-0000-0500-00005B160000}"/>
    <hyperlink ref="J2365" r:id="rId5724" location="gid=0" xr:uid="{00000000-0004-0000-0500-00005C160000}"/>
    <hyperlink ref="W2365" r:id="rId5725" xr:uid="{00000000-0004-0000-0500-00005D160000}"/>
    <hyperlink ref="J2366" r:id="rId5726" location="gid=1033238192" xr:uid="{00000000-0004-0000-0500-00005E160000}"/>
    <hyperlink ref="W2366" r:id="rId5727" xr:uid="{00000000-0004-0000-0500-00005F160000}"/>
    <hyperlink ref="J2367" r:id="rId5728" location="gid=826593807" xr:uid="{00000000-0004-0000-0500-000060160000}"/>
    <hyperlink ref="W2367" r:id="rId5729" xr:uid="{00000000-0004-0000-0500-000061160000}"/>
    <hyperlink ref="J2368" r:id="rId5730" location="gid=1300745950" xr:uid="{00000000-0004-0000-0500-000062160000}"/>
    <hyperlink ref="W2368" r:id="rId5731" xr:uid="{00000000-0004-0000-0500-000063160000}"/>
    <hyperlink ref="J2369" r:id="rId5732" location="gid=1137451622" xr:uid="{00000000-0004-0000-0500-000064160000}"/>
    <hyperlink ref="W2369" r:id="rId5733" xr:uid="{00000000-0004-0000-0500-000065160000}"/>
    <hyperlink ref="J2370" r:id="rId5734" location="gid=1168574086" xr:uid="{00000000-0004-0000-0500-000066160000}"/>
    <hyperlink ref="W2370" r:id="rId5735" xr:uid="{00000000-0004-0000-0500-000067160000}"/>
    <hyperlink ref="J2371" r:id="rId5736" location="gid=895845826" xr:uid="{00000000-0004-0000-0500-000068160000}"/>
    <hyperlink ref="L2371" r:id="rId5737" xr:uid="{00000000-0004-0000-0500-000069160000}"/>
    <hyperlink ref="O2371" r:id="rId5738" xr:uid="{00000000-0004-0000-0500-00006A160000}"/>
    <hyperlink ref="W2371" r:id="rId5739" xr:uid="{00000000-0004-0000-0500-00006B160000}"/>
    <hyperlink ref="J2372" r:id="rId5740" location="gid=1481340089" xr:uid="{00000000-0004-0000-0500-00006C160000}"/>
    <hyperlink ref="W2372" r:id="rId5741" xr:uid="{00000000-0004-0000-0500-00006D160000}"/>
    <hyperlink ref="J2373" r:id="rId5742" location="gid=826593807" xr:uid="{00000000-0004-0000-0500-00006E160000}"/>
    <hyperlink ref="W2373" r:id="rId5743" xr:uid="{00000000-0004-0000-0500-00006F160000}"/>
    <hyperlink ref="J2374" r:id="rId5744" location="gid=264214317" xr:uid="{00000000-0004-0000-0500-000070160000}"/>
    <hyperlink ref="W2374" r:id="rId5745" xr:uid="{00000000-0004-0000-0500-000071160000}"/>
    <hyperlink ref="J2375" r:id="rId5746" location="gid=1877503813" xr:uid="{00000000-0004-0000-0500-000072160000}"/>
    <hyperlink ref="W2375" r:id="rId5747" xr:uid="{00000000-0004-0000-0500-000073160000}"/>
    <hyperlink ref="J2376" r:id="rId5748" location="gid=1665461299" xr:uid="{00000000-0004-0000-0500-000074160000}"/>
    <hyperlink ref="W2376" r:id="rId5749" xr:uid="{00000000-0004-0000-0500-000075160000}"/>
    <hyperlink ref="J2377" r:id="rId5750" xr:uid="{00000000-0004-0000-0500-000076160000}"/>
    <hyperlink ref="L2377" r:id="rId5751" xr:uid="{00000000-0004-0000-0500-000077160000}"/>
    <hyperlink ref="W2377" r:id="rId5752" xr:uid="{00000000-0004-0000-0500-000078160000}"/>
    <hyperlink ref="J2378" r:id="rId5753" location="gid=0" xr:uid="{00000000-0004-0000-0500-000079160000}"/>
    <hyperlink ref="L2378" r:id="rId5754" xr:uid="{00000000-0004-0000-0500-00007A160000}"/>
    <hyperlink ref="W2378" r:id="rId5755" xr:uid="{00000000-0004-0000-0500-00007B160000}"/>
    <hyperlink ref="K2379" r:id="rId5756" location="slide=id.g3a8fec4dda4_0_0" xr:uid="{00000000-0004-0000-0500-00007C160000}"/>
    <hyperlink ref="Q2379" r:id="rId5757" location="gid=1513371664&amp;range=A1:AI17" xr:uid="{00000000-0004-0000-0500-00007D160000}"/>
    <hyperlink ref="R2379" r:id="rId5758" location="gid=1513371664&amp;range=A1:AI17" xr:uid="{00000000-0004-0000-0500-00007E160000}"/>
    <hyperlink ref="S2379" r:id="rId5759" location="gid=1513371664&amp;range=A1:AI17" xr:uid="{00000000-0004-0000-0500-00007F160000}"/>
    <hyperlink ref="T2379" r:id="rId5760" location="gid=1513371664&amp;range=A1:AI17" xr:uid="{00000000-0004-0000-0500-000080160000}"/>
    <hyperlink ref="W2379" r:id="rId5761" xr:uid="{00000000-0004-0000-0500-000081160000}"/>
    <hyperlink ref="X2379" r:id="rId5762" xr:uid="{00000000-0004-0000-0500-000082160000}"/>
    <hyperlink ref="K2380" r:id="rId5763" location="slide=id.g3ac9f1ffddf_1_0" xr:uid="{00000000-0004-0000-0500-000083160000}"/>
    <hyperlink ref="Q2380" r:id="rId5764" location="gid=1513371664&amp;range=A1:AI17" xr:uid="{00000000-0004-0000-0500-000084160000}"/>
    <hyperlink ref="R2380" r:id="rId5765" location="gid=1513371664&amp;range=A1:AI17" xr:uid="{00000000-0004-0000-0500-000085160000}"/>
    <hyperlink ref="S2380" r:id="rId5766" location="gid=1513371664&amp;range=A1:AI17" xr:uid="{00000000-0004-0000-0500-000086160000}"/>
    <hyperlink ref="T2380" r:id="rId5767" location="gid=1513371664&amp;range=A1:AI17" xr:uid="{00000000-0004-0000-0500-000087160000}"/>
    <hyperlink ref="W2380" r:id="rId5768" xr:uid="{00000000-0004-0000-0500-000088160000}"/>
    <hyperlink ref="J2381" r:id="rId5769" location="gid=0" xr:uid="{00000000-0004-0000-0500-000089160000}"/>
    <hyperlink ref="L2381" r:id="rId5770" xr:uid="{00000000-0004-0000-0500-00008A160000}"/>
    <hyperlink ref="W2381" r:id="rId5771" xr:uid="{00000000-0004-0000-0500-00008B160000}"/>
    <hyperlink ref="J2382" r:id="rId5772" location="gid=0" xr:uid="{00000000-0004-0000-0500-00008C160000}"/>
    <hyperlink ref="L2382" r:id="rId5773" xr:uid="{00000000-0004-0000-0500-00008D160000}"/>
    <hyperlink ref="W2382" r:id="rId5774" xr:uid="{00000000-0004-0000-0500-00008E160000}"/>
    <hyperlink ref="J2383" r:id="rId5775" location="gid=1560921495&amp;range=A:A" xr:uid="{00000000-0004-0000-0500-00008F160000}"/>
    <hyperlink ref="W2383" r:id="rId5776" xr:uid="{00000000-0004-0000-0500-000090160000}"/>
    <hyperlink ref="J2384" r:id="rId5777" location="gid=1560921495&amp;range=A:A" xr:uid="{00000000-0004-0000-0500-000091160000}"/>
    <hyperlink ref="W2384" r:id="rId5778" xr:uid="{00000000-0004-0000-0500-000092160000}"/>
    <hyperlink ref="J2385" r:id="rId5779" location="gid=826533442&amp;range=B2:B24" xr:uid="{00000000-0004-0000-0500-000093160000}"/>
    <hyperlink ref="W2385" r:id="rId5780" xr:uid="{00000000-0004-0000-0500-000094160000}"/>
    <hyperlink ref="J2386" r:id="rId5781" location="gid=826533442&amp;range=B2:B24" xr:uid="{00000000-0004-0000-0500-000095160000}"/>
    <hyperlink ref="J2387" r:id="rId5782" location="gid=67427&amp;range=A:A" xr:uid="{00000000-0004-0000-0500-000096160000}"/>
    <hyperlink ref="W2387" r:id="rId5783" xr:uid="{00000000-0004-0000-0500-000097160000}"/>
    <hyperlink ref="J2388" r:id="rId5784" location="gid=67427&amp;range=A:A" xr:uid="{00000000-0004-0000-0500-000098160000}"/>
    <hyperlink ref="W2388" r:id="rId5785" xr:uid="{00000000-0004-0000-0500-000099160000}"/>
    <hyperlink ref="J2389" r:id="rId5786" location="gid=1513785312&amp;range=B:B" xr:uid="{00000000-0004-0000-0500-00009A160000}"/>
    <hyperlink ref="W2389" r:id="rId5787" xr:uid="{00000000-0004-0000-0500-00009B160000}"/>
    <hyperlink ref="J2390" r:id="rId5788" location="gid=1513785312&amp;range=B:B" xr:uid="{00000000-0004-0000-0500-00009C160000}"/>
    <hyperlink ref="W2390" r:id="rId5789" xr:uid="{00000000-0004-0000-0500-00009D160000}"/>
    <hyperlink ref="J2391" r:id="rId5790" location="gid=1513785312&amp;range=B:B" xr:uid="{00000000-0004-0000-0500-00009E160000}"/>
    <hyperlink ref="W2391" r:id="rId5791" xr:uid="{00000000-0004-0000-0500-00009F160000}"/>
    <hyperlink ref="J2392" r:id="rId5792" location="gid=67427&amp;range=A:A" xr:uid="{00000000-0004-0000-0500-0000A0160000}"/>
    <hyperlink ref="W2392" r:id="rId5793" xr:uid="{00000000-0004-0000-0500-0000A1160000}"/>
    <hyperlink ref="J2393" r:id="rId5794" location="gid=0" xr:uid="{00000000-0004-0000-0500-0000A2160000}"/>
    <hyperlink ref="W2393" r:id="rId5795" xr:uid="{00000000-0004-0000-0500-0000A3160000}"/>
    <hyperlink ref="J2394" r:id="rId5796" location="gid=0" xr:uid="{00000000-0004-0000-0500-0000A4160000}"/>
    <hyperlink ref="W2394" r:id="rId5797" xr:uid="{00000000-0004-0000-0500-0000A5160000}"/>
    <hyperlink ref="J2395" r:id="rId5798" location="gid=0" xr:uid="{00000000-0004-0000-0500-0000A6160000}"/>
    <hyperlink ref="W2395" r:id="rId5799" xr:uid="{00000000-0004-0000-0500-0000A7160000}"/>
    <hyperlink ref="J2396" r:id="rId5800" location="gid=1513785312&amp;range=B:B" xr:uid="{00000000-0004-0000-0500-0000A8160000}"/>
    <hyperlink ref="W2396" r:id="rId5801" xr:uid="{00000000-0004-0000-0500-0000A9160000}"/>
    <hyperlink ref="J2397" r:id="rId5802" location="gid=1513785312&amp;range=B:B" xr:uid="{00000000-0004-0000-0500-0000AA160000}"/>
    <hyperlink ref="W2397" r:id="rId5803" xr:uid="{00000000-0004-0000-0500-0000AB160000}"/>
    <hyperlink ref="J2398" r:id="rId5804" location="gid=67427&amp;range=A:A" xr:uid="{00000000-0004-0000-0500-0000AC160000}"/>
    <hyperlink ref="W2398" r:id="rId5805" xr:uid="{00000000-0004-0000-0500-0000AD160000}"/>
    <hyperlink ref="J2399" r:id="rId5806" location="gid=826533442&amp;range=B2:B24" xr:uid="{00000000-0004-0000-0500-0000AE160000}"/>
    <hyperlink ref="W2399" r:id="rId5807" xr:uid="{00000000-0004-0000-0500-0000AF160000}"/>
    <hyperlink ref="J2400" r:id="rId5808" location="gid=0" xr:uid="{00000000-0004-0000-0500-0000B0160000}"/>
    <hyperlink ref="W2400" r:id="rId5809" xr:uid="{00000000-0004-0000-0500-0000B1160000}"/>
    <hyperlink ref="J2401" r:id="rId5810" location="gid=1560921495&amp;range=A:A" xr:uid="{00000000-0004-0000-0500-0000B2160000}"/>
    <hyperlink ref="W2401" r:id="rId5811" xr:uid="{00000000-0004-0000-0500-0000B3160000}"/>
    <hyperlink ref="J2402" r:id="rId5812" location="gid=1560921495&amp;range=A:A" xr:uid="{00000000-0004-0000-0500-0000B4160000}"/>
    <hyperlink ref="W2402" r:id="rId5813" xr:uid="{00000000-0004-0000-0500-0000B5160000}"/>
    <hyperlink ref="J2403" r:id="rId5814" location="gid=0" xr:uid="{00000000-0004-0000-0500-0000B6160000}"/>
    <hyperlink ref="W2403" r:id="rId5815" xr:uid="{00000000-0004-0000-0500-0000B7160000}"/>
    <hyperlink ref="J2404" r:id="rId5816" location="gid=1513785312&amp;range=B:B" xr:uid="{00000000-0004-0000-0500-0000B8160000}"/>
    <hyperlink ref="W2404" r:id="rId5817" xr:uid="{00000000-0004-0000-0500-0000B9160000}"/>
    <hyperlink ref="J2405" r:id="rId5818" location="gid=0&amp;range=A:A" xr:uid="{00000000-0004-0000-0500-0000BA160000}"/>
    <hyperlink ref="W2405" r:id="rId5819" xr:uid="{00000000-0004-0000-0500-0000BB160000}"/>
    <hyperlink ref="J2406" r:id="rId5820" location="gid=0" xr:uid="{00000000-0004-0000-0500-0000BC160000}"/>
    <hyperlink ref="W2406" r:id="rId5821" xr:uid="{00000000-0004-0000-0500-0000BD160000}"/>
    <hyperlink ref="J2407" r:id="rId5822" location="gid=0" xr:uid="{00000000-0004-0000-0500-0000BE160000}"/>
    <hyperlink ref="J2408" r:id="rId5823" location="gid=1738721065" xr:uid="{00000000-0004-0000-0500-0000BF160000}"/>
    <hyperlink ref="W2408" r:id="rId5824" xr:uid="{00000000-0004-0000-0500-0000C0160000}"/>
    <hyperlink ref="J2409" r:id="rId5825" location="gid=989130246" xr:uid="{00000000-0004-0000-0500-0000C1160000}"/>
    <hyperlink ref="W2409" r:id="rId5826" xr:uid="{00000000-0004-0000-0500-0000C2160000}"/>
    <hyperlink ref="J2410" r:id="rId5827" location="gid=989130246" xr:uid="{00000000-0004-0000-0500-0000C3160000}"/>
    <hyperlink ref="W2410" r:id="rId5828" xr:uid="{00000000-0004-0000-0500-0000C4160000}"/>
    <hyperlink ref="J2411" r:id="rId5829" location="gid=989130246" xr:uid="{00000000-0004-0000-0500-0000C5160000}"/>
    <hyperlink ref="W2411" r:id="rId5830" xr:uid="{00000000-0004-0000-0500-0000C6160000}"/>
    <hyperlink ref="J2412" r:id="rId5831" location="gid=989130246" xr:uid="{00000000-0004-0000-0500-0000C7160000}"/>
    <hyperlink ref="W2412" r:id="rId5832" xr:uid="{00000000-0004-0000-0500-0000C8160000}"/>
    <hyperlink ref="J2413" r:id="rId5833" location="gid=0" xr:uid="{00000000-0004-0000-0500-0000C9160000}"/>
    <hyperlink ref="W2413" r:id="rId5834" xr:uid="{00000000-0004-0000-0500-0000CA160000}"/>
    <hyperlink ref="AA2413" r:id="rId5835" xr:uid="{00000000-0004-0000-0500-0000CB160000}"/>
    <hyperlink ref="W2414" r:id="rId5836" xr:uid="{00000000-0004-0000-0500-0000CC160000}"/>
    <hyperlink ref="X2414" r:id="rId5837" xr:uid="{00000000-0004-0000-0500-0000CD160000}"/>
    <hyperlink ref="W2415" r:id="rId5838" xr:uid="{00000000-0004-0000-0500-0000CE160000}"/>
    <hyperlink ref="X2415" r:id="rId5839" xr:uid="{00000000-0004-0000-0500-0000CF160000}"/>
    <hyperlink ref="W2416" r:id="rId5840" xr:uid="{00000000-0004-0000-0500-0000D0160000}"/>
    <hyperlink ref="X2416" r:id="rId5841" xr:uid="{00000000-0004-0000-0500-0000D1160000}"/>
    <hyperlink ref="W2417" r:id="rId5842" xr:uid="{00000000-0004-0000-0500-0000D2160000}"/>
    <hyperlink ref="X2417" r:id="rId5843" xr:uid="{00000000-0004-0000-0500-0000D3160000}"/>
    <hyperlink ref="W2418" r:id="rId5844" xr:uid="{00000000-0004-0000-0500-0000D4160000}"/>
    <hyperlink ref="X2418" r:id="rId5845" xr:uid="{00000000-0004-0000-0500-0000D5160000}"/>
    <hyperlink ref="W2419" r:id="rId5846" xr:uid="{00000000-0004-0000-0500-0000D6160000}"/>
    <hyperlink ref="X2419" r:id="rId5847" location="gid=1744364343" xr:uid="{00000000-0004-0000-0500-0000D7160000}"/>
    <hyperlink ref="W2420" r:id="rId5848" xr:uid="{00000000-0004-0000-0500-0000D8160000}"/>
    <hyperlink ref="X2420" r:id="rId5849" xr:uid="{00000000-0004-0000-0500-0000D9160000}"/>
    <hyperlink ref="W2421" r:id="rId5850" xr:uid="{00000000-0004-0000-0500-0000DA160000}"/>
    <hyperlink ref="X2421" r:id="rId5851" xr:uid="{00000000-0004-0000-0500-0000DB160000}"/>
    <hyperlink ref="W2422" r:id="rId5852" xr:uid="{00000000-0004-0000-0500-0000DC160000}"/>
    <hyperlink ref="X2422" r:id="rId5853" xr:uid="{00000000-0004-0000-0500-0000DD160000}"/>
    <hyperlink ref="W2423" r:id="rId5854" xr:uid="{00000000-0004-0000-0500-0000DE160000}"/>
    <hyperlink ref="X2423" r:id="rId5855" xr:uid="{00000000-0004-0000-0500-0000DF160000}"/>
    <hyperlink ref="J2424" r:id="rId5856" xr:uid="{00000000-0004-0000-0500-0000E0160000}"/>
    <hyperlink ref="L2424" r:id="rId5857" xr:uid="{00000000-0004-0000-0500-0000E1160000}"/>
    <hyperlink ref="W2424" r:id="rId5858" xr:uid="{00000000-0004-0000-0500-0000E2160000}"/>
    <hyperlink ref="J2425" r:id="rId5859" xr:uid="{00000000-0004-0000-0500-0000E3160000}"/>
    <hyperlink ref="L2425" r:id="rId5860" xr:uid="{00000000-0004-0000-0500-0000E4160000}"/>
    <hyperlink ref="M2425" r:id="rId5861" xr:uid="{00000000-0004-0000-0500-0000E5160000}"/>
    <hyperlink ref="N2425" r:id="rId5862" xr:uid="{00000000-0004-0000-0500-0000E6160000}"/>
    <hyperlink ref="W2425" r:id="rId5863" xr:uid="{00000000-0004-0000-0500-0000E7160000}"/>
    <hyperlink ref="J2426" r:id="rId5864" location="gid=0&amp;range=2:2" xr:uid="{00000000-0004-0000-0500-0000E8160000}"/>
    <hyperlink ref="W2426" r:id="rId5865" xr:uid="{00000000-0004-0000-0500-0000E9160000}"/>
    <hyperlink ref="AA2426" r:id="rId5866" xr:uid="{00000000-0004-0000-0500-0000EA160000}"/>
    <hyperlink ref="J2427" r:id="rId5867" location="gid=1321387126&amp;range=A1:E1" xr:uid="{00000000-0004-0000-0500-0000EB160000}"/>
    <hyperlink ref="L2427" r:id="rId5868" xr:uid="{00000000-0004-0000-0500-0000EC160000}"/>
    <hyperlink ref="O2427" r:id="rId5869" xr:uid="{00000000-0004-0000-0500-0000ED160000}"/>
    <hyperlink ref="W2427" r:id="rId5870" xr:uid="{00000000-0004-0000-0500-0000EE160000}"/>
    <hyperlink ref="J2428" r:id="rId5871" location="gid=0" xr:uid="{00000000-0004-0000-0500-0000EF160000}"/>
    <hyperlink ref="O2428" r:id="rId5872" xr:uid="{00000000-0004-0000-0500-0000F0160000}"/>
    <hyperlink ref="W2428" r:id="rId5873" xr:uid="{00000000-0004-0000-0500-0000F1160000}"/>
    <hyperlink ref="J2429" r:id="rId5874" xr:uid="{00000000-0004-0000-0500-0000F2160000}"/>
    <hyperlink ref="O2429" r:id="rId5875" xr:uid="{00000000-0004-0000-0500-0000F3160000}"/>
    <hyperlink ref="W2429" r:id="rId5876" xr:uid="{00000000-0004-0000-0500-0000F4160000}"/>
    <hyperlink ref="J2430" r:id="rId5877" xr:uid="{00000000-0004-0000-0500-0000F5160000}"/>
    <hyperlink ref="L2430" r:id="rId5878" xr:uid="{00000000-0004-0000-0500-0000F6160000}"/>
    <hyperlink ref="W2430" r:id="rId5879" xr:uid="{00000000-0004-0000-0500-0000F7160000}"/>
    <hyperlink ref="J2431" r:id="rId5880" xr:uid="{00000000-0004-0000-0500-0000F8160000}"/>
    <hyperlink ref="L2431" r:id="rId5881" xr:uid="{00000000-0004-0000-0500-0000F9160000}"/>
    <hyperlink ref="W2431" r:id="rId5882" xr:uid="{00000000-0004-0000-0500-0000FA160000}"/>
    <hyperlink ref="J2432" r:id="rId5883" location="gid=1877503813" xr:uid="{00000000-0004-0000-0500-0000FB160000}"/>
    <hyperlink ref="O2432" r:id="rId5884" xr:uid="{00000000-0004-0000-0500-0000FC160000}"/>
    <hyperlink ref="W2432" r:id="rId5885" xr:uid="{00000000-0004-0000-0500-0000FD160000}"/>
    <hyperlink ref="J2433" r:id="rId5886" location="gid=1877503813" xr:uid="{00000000-0004-0000-0500-0000FE160000}"/>
    <hyperlink ref="O2433" r:id="rId5887" xr:uid="{00000000-0004-0000-0500-0000FF160000}"/>
    <hyperlink ref="W2433" r:id="rId5888" xr:uid="{00000000-0004-0000-0500-000000170000}"/>
    <hyperlink ref="J2434" r:id="rId5889" xr:uid="{00000000-0004-0000-0500-000001170000}"/>
    <hyperlink ref="L2434" r:id="rId5890" xr:uid="{00000000-0004-0000-0500-000002170000}"/>
    <hyperlink ref="W2434" r:id="rId5891" xr:uid="{00000000-0004-0000-0500-000003170000}"/>
    <hyperlink ref="J2435" r:id="rId5892" location="gid=0" xr:uid="{00000000-0004-0000-0500-000004170000}"/>
    <hyperlink ref="L2435" r:id="rId5893" xr:uid="{00000000-0004-0000-0500-000005170000}"/>
    <hyperlink ref="W2435" r:id="rId5894" xr:uid="{00000000-0004-0000-0500-000006170000}"/>
    <hyperlink ref="J2436" r:id="rId5895" location="gid=542315914" xr:uid="{00000000-0004-0000-0500-000007170000}"/>
    <hyperlink ref="W2436" r:id="rId5896" xr:uid="{00000000-0004-0000-0500-000008170000}"/>
    <hyperlink ref="J2437" r:id="rId5897" location="gid=542315914" xr:uid="{00000000-0004-0000-0500-000009170000}"/>
    <hyperlink ref="W2437" r:id="rId5898" xr:uid="{00000000-0004-0000-0500-00000A170000}"/>
    <hyperlink ref="J2438" r:id="rId5899" location="gid=0" xr:uid="{00000000-0004-0000-0500-00000B170000}"/>
    <hyperlink ref="W2438" r:id="rId5900" xr:uid="{00000000-0004-0000-0500-00000C170000}"/>
    <hyperlink ref="J2439" r:id="rId5901" location="gid=1038864911" xr:uid="{00000000-0004-0000-0500-00000D170000}"/>
    <hyperlink ref="W2439" r:id="rId5902" xr:uid="{00000000-0004-0000-0500-00000E170000}"/>
    <hyperlink ref="J2440" r:id="rId5903" location="gid=2133163894" xr:uid="{00000000-0004-0000-0500-00000F170000}"/>
    <hyperlink ref="W2440" r:id="rId5904" xr:uid="{00000000-0004-0000-0500-000010170000}"/>
    <hyperlink ref="J2441" r:id="rId5905" location="gid=1462290969" xr:uid="{00000000-0004-0000-0500-000011170000}"/>
    <hyperlink ref="L2441" r:id="rId5906" xr:uid="{00000000-0004-0000-0500-000012170000}"/>
    <hyperlink ref="O2441" r:id="rId5907" xr:uid="{00000000-0004-0000-0500-000013170000}"/>
    <hyperlink ref="W2441" r:id="rId5908" xr:uid="{00000000-0004-0000-0500-000014170000}"/>
    <hyperlink ref="J2442" r:id="rId5909" location="gid=1462290969" xr:uid="{00000000-0004-0000-0500-000015170000}"/>
    <hyperlink ref="O2442" r:id="rId5910" xr:uid="{00000000-0004-0000-0500-000016170000}"/>
    <hyperlink ref="W2442" r:id="rId5911" xr:uid="{00000000-0004-0000-0500-000017170000}"/>
    <hyperlink ref="J2443" r:id="rId5912" location="gid=1462290969" xr:uid="{00000000-0004-0000-0500-000018170000}"/>
    <hyperlink ref="O2443" r:id="rId5913" xr:uid="{00000000-0004-0000-0500-000019170000}"/>
    <hyperlink ref="W2443" r:id="rId5914" xr:uid="{00000000-0004-0000-0500-00001A170000}"/>
    <hyperlink ref="J2444" r:id="rId5915" location="gid=0" xr:uid="{00000000-0004-0000-0500-00001B170000}"/>
    <hyperlink ref="W2444" r:id="rId5916" xr:uid="{00000000-0004-0000-0500-00001C170000}"/>
    <hyperlink ref="J2445" r:id="rId5917" location="gid=0" xr:uid="{00000000-0004-0000-0500-00001D170000}"/>
    <hyperlink ref="L2445" r:id="rId5918" xr:uid="{00000000-0004-0000-0500-00001E170000}"/>
    <hyperlink ref="W2445" r:id="rId5919" xr:uid="{00000000-0004-0000-0500-00001F170000}"/>
    <hyperlink ref="J2446" r:id="rId5920" xr:uid="{00000000-0004-0000-0500-000020170000}"/>
    <hyperlink ref="W2446" r:id="rId5921" xr:uid="{00000000-0004-0000-0500-000021170000}"/>
    <hyperlink ref="J2447" r:id="rId5922" location="gid=571168498&amp;range=A1" xr:uid="{00000000-0004-0000-0500-000022170000}"/>
    <hyperlink ref="L2447" r:id="rId5923" xr:uid="{00000000-0004-0000-0500-000023170000}"/>
    <hyperlink ref="W2447" r:id="rId5924" xr:uid="{00000000-0004-0000-0500-000024170000}"/>
    <hyperlink ref="J2448" r:id="rId5925" location="gid=0&amp;range=A1" xr:uid="{00000000-0004-0000-0500-000025170000}"/>
    <hyperlink ref="W2448" r:id="rId5926" xr:uid="{00000000-0004-0000-0500-000026170000}"/>
    <hyperlink ref="J2449" r:id="rId5927" location="gid=0&amp;range=A1" xr:uid="{00000000-0004-0000-0500-000027170000}"/>
    <hyperlink ref="W2449" r:id="rId5928" xr:uid="{00000000-0004-0000-0500-000028170000}"/>
    <hyperlink ref="J2450" r:id="rId5929" location="gid=0&amp;range=A1" xr:uid="{00000000-0004-0000-0500-000029170000}"/>
    <hyperlink ref="W2450" r:id="rId5930" xr:uid="{00000000-0004-0000-0500-00002A170000}"/>
    <hyperlink ref="J2451" r:id="rId5931" location="gid=1546187897" xr:uid="{00000000-0004-0000-0500-00002B170000}"/>
    <hyperlink ref="W2451" r:id="rId5932" xr:uid="{00000000-0004-0000-0500-00002C170000}"/>
    <hyperlink ref="J2452" r:id="rId5933" location="gid=1546187897" xr:uid="{00000000-0004-0000-0500-00002D170000}"/>
    <hyperlink ref="W2452" r:id="rId5934" xr:uid="{00000000-0004-0000-0500-00002E170000}"/>
    <hyperlink ref="J2453" r:id="rId5935" location="gid=0" xr:uid="{00000000-0004-0000-0500-00002F170000}"/>
    <hyperlink ref="W2453" r:id="rId5936" xr:uid="{00000000-0004-0000-0500-000030170000}"/>
    <hyperlink ref="J2454" r:id="rId5937" location="gid=0" xr:uid="{00000000-0004-0000-0500-000031170000}"/>
    <hyperlink ref="W2454" r:id="rId5938" xr:uid="{00000000-0004-0000-0500-000032170000}"/>
    <hyperlink ref="J2455" r:id="rId5939" location="gid=1738721065" xr:uid="{00000000-0004-0000-0500-000033170000}"/>
    <hyperlink ref="W2455" r:id="rId5940" xr:uid="{00000000-0004-0000-0500-000034170000}"/>
    <hyperlink ref="J2457" r:id="rId5941" location="gid=0" xr:uid="{00000000-0004-0000-0500-000035170000}"/>
    <hyperlink ref="W2457" r:id="rId5942" xr:uid="{00000000-0004-0000-0500-000036170000}"/>
    <hyperlink ref="J2458" r:id="rId5943" location="gid=477276523" xr:uid="{00000000-0004-0000-0500-000037170000}"/>
    <hyperlink ref="L2458" r:id="rId5944" xr:uid="{00000000-0004-0000-0500-000038170000}"/>
    <hyperlink ref="W2458" r:id="rId5945" xr:uid="{00000000-0004-0000-0500-000039170000}"/>
    <hyperlink ref="J2459" r:id="rId5946" location="gid=477276523" xr:uid="{00000000-0004-0000-0500-00003A170000}"/>
    <hyperlink ref="W2459" r:id="rId5947" xr:uid="{00000000-0004-0000-0500-00003B170000}"/>
    <hyperlink ref="J2460" r:id="rId5948" location="gid=477276523" xr:uid="{00000000-0004-0000-0500-00003C170000}"/>
    <hyperlink ref="W2460" r:id="rId5949" xr:uid="{00000000-0004-0000-0500-00003D170000}"/>
    <hyperlink ref="J2461" r:id="rId5950" location="gid=477276523" xr:uid="{00000000-0004-0000-0500-00003E170000}"/>
    <hyperlink ref="W2461" r:id="rId5951" xr:uid="{00000000-0004-0000-0500-00003F170000}"/>
    <hyperlink ref="J2462" r:id="rId5952" location="gid=477276523" xr:uid="{00000000-0004-0000-0500-000040170000}"/>
    <hyperlink ref="W2462" r:id="rId5953" xr:uid="{00000000-0004-0000-0500-000041170000}"/>
    <hyperlink ref="J2463" r:id="rId5954" xr:uid="{00000000-0004-0000-0500-000042170000}"/>
    <hyperlink ref="L2463" r:id="rId5955" xr:uid="{00000000-0004-0000-0500-000043170000}"/>
    <hyperlink ref="W2463" r:id="rId5956" xr:uid="{00000000-0004-0000-0500-000044170000}"/>
    <hyperlink ref="J2464" r:id="rId5957" location="gid=2000123599" xr:uid="{00000000-0004-0000-0500-000045170000}"/>
    <hyperlink ref="W2464" r:id="rId5958" xr:uid="{00000000-0004-0000-0500-000046170000}"/>
    <hyperlink ref="AA2464" r:id="rId5959" xr:uid="{00000000-0004-0000-0500-000047170000}"/>
    <hyperlink ref="J2465" r:id="rId5960" xr:uid="{00000000-0004-0000-0500-000048170000}"/>
    <hyperlink ref="L2465" r:id="rId5961" xr:uid="{00000000-0004-0000-0500-000049170000}"/>
    <hyperlink ref="W2465" r:id="rId5962" xr:uid="{00000000-0004-0000-0500-00004A170000}"/>
    <hyperlink ref="J2466" r:id="rId5963" xr:uid="{00000000-0004-0000-0500-00004B170000}"/>
    <hyperlink ref="W2466" r:id="rId5964" xr:uid="{00000000-0004-0000-0500-00004C170000}"/>
    <hyperlink ref="J2467" r:id="rId5965" xr:uid="{00000000-0004-0000-0500-00004D170000}"/>
    <hyperlink ref="W2467" r:id="rId5966" xr:uid="{00000000-0004-0000-0500-00004E170000}"/>
    <hyperlink ref="J2468" r:id="rId5967" location="gid=0&amp;range=C1" xr:uid="{00000000-0004-0000-0500-00004F170000}"/>
    <hyperlink ref="L2468" r:id="rId5968" xr:uid="{00000000-0004-0000-0500-000050170000}"/>
    <hyperlink ref="W2468" r:id="rId5969" xr:uid="{00000000-0004-0000-0500-000051170000}"/>
    <hyperlink ref="J2469" r:id="rId5970" location="gid=0&amp;range=C1" xr:uid="{00000000-0004-0000-0500-000052170000}"/>
    <hyperlink ref="W2469" r:id="rId5971" xr:uid="{00000000-0004-0000-0500-000053170000}"/>
    <hyperlink ref="J2470" r:id="rId5972" location="gid=0&amp;range=C1" xr:uid="{00000000-0004-0000-0500-000054170000}"/>
    <hyperlink ref="L2470" r:id="rId5973" xr:uid="{00000000-0004-0000-0500-000055170000}"/>
    <hyperlink ref="M2470" r:id="rId5974" xr:uid="{00000000-0004-0000-0500-000056170000}"/>
    <hyperlink ref="W2470" r:id="rId5975" xr:uid="{00000000-0004-0000-0500-000057170000}"/>
    <hyperlink ref="J2471" r:id="rId5976" location="gid=0&amp;range=B1" xr:uid="{00000000-0004-0000-0500-000058170000}"/>
    <hyperlink ref="L2471" r:id="rId5977" xr:uid="{00000000-0004-0000-0500-000059170000}"/>
    <hyperlink ref="W2471" r:id="rId5978" xr:uid="{00000000-0004-0000-0500-00005A170000}"/>
    <hyperlink ref="J2472" r:id="rId5979" location="gid=0&amp;range=B1" xr:uid="{00000000-0004-0000-0500-00005B170000}"/>
    <hyperlink ref="L2472" r:id="rId5980" xr:uid="{00000000-0004-0000-0500-00005C170000}"/>
    <hyperlink ref="W2472" r:id="rId5981" xr:uid="{00000000-0004-0000-0500-00005D170000}"/>
    <hyperlink ref="J2473" r:id="rId5982" location="gid=0&amp;range=B1" xr:uid="{00000000-0004-0000-0500-00005E170000}"/>
    <hyperlink ref="W2473" r:id="rId5983" xr:uid="{00000000-0004-0000-0500-00005F170000}"/>
    <hyperlink ref="J2474" r:id="rId5984" location="gid=142433682" xr:uid="{00000000-0004-0000-0500-000060170000}"/>
    <hyperlink ref="W2474" r:id="rId5985" xr:uid="{00000000-0004-0000-0500-000061170000}"/>
    <hyperlink ref="J2475" r:id="rId5986" location="gid=142433682" xr:uid="{00000000-0004-0000-0500-000062170000}"/>
    <hyperlink ref="L2475" r:id="rId5987" xr:uid="{00000000-0004-0000-0500-000063170000}"/>
    <hyperlink ref="N2475" r:id="rId5988" xr:uid="{00000000-0004-0000-0500-000064170000}"/>
    <hyperlink ref="W2475" r:id="rId5989" xr:uid="{00000000-0004-0000-0500-000065170000}"/>
    <hyperlink ref="J2476" r:id="rId5990" location="gid=0" xr:uid="{00000000-0004-0000-0500-000066170000}"/>
    <hyperlink ref="W2476" r:id="rId5991" xr:uid="{00000000-0004-0000-0500-000067170000}"/>
    <hyperlink ref="J2477" r:id="rId5992" location="gid=68139129" xr:uid="{00000000-0004-0000-0500-000068170000}"/>
    <hyperlink ref="W2477" r:id="rId5993" xr:uid="{00000000-0004-0000-0500-000069170000}"/>
    <hyperlink ref="J2478" r:id="rId5994" location="gid=0" xr:uid="{00000000-0004-0000-0500-00006A170000}"/>
    <hyperlink ref="W2478" r:id="rId5995" xr:uid="{00000000-0004-0000-0500-00006B170000}"/>
    <hyperlink ref="J2479" r:id="rId5996" location="gid=264214317" xr:uid="{00000000-0004-0000-0500-00006C170000}"/>
    <hyperlink ref="W2479" r:id="rId5997" xr:uid="{00000000-0004-0000-0500-00006D170000}"/>
    <hyperlink ref="J2480" r:id="rId5998" xr:uid="{00000000-0004-0000-0500-00006E170000}"/>
    <hyperlink ref="L2480" r:id="rId5999" xr:uid="{00000000-0004-0000-0500-00006F170000}"/>
    <hyperlink ref="W2480" r:id="rId6000" xr:uid="{00000000-0004-0000-0500-000070170000}"/>
    <hyperlink ref="J2481" r:id="rId6001" location="gid=568527237&amp;range=A1:B1" xr:uid="{00000000-0004-0000-0500-000071170000}"/>
    <hyperlink ref="L2481" r:id="rId6002" xr:uid="{00000000-0004-0000-0500-000072170000}"/>
    <hyperlink ref="W2481" r:id="rId6003" xr:uid="{00000000-0004-0000-0500-000073170000}"/>
    <hyperlink ref="J2482" r:id="rId6004" xr:uid="{00000000-0004-0000-0500-000074170000}"/>
    <hyperlink ref="L2482" r:id="rId6005" xr:uid="{00000000-0004-0000-0500-000075170000}"/>
    <hyperlink ref="M2482" r:id="rId6006" xr:uid="{00000000-0004-0000-0500-000076170000}"/>
    <hyperlink ref="W2482" r:id="rId6007" xr:uid="{00000000-0004-0000-0500-000077170000}"/>
    <hyperlink ref="J2483" r:id="rId6008" xr:uid="{00000000-0004-0000-0500-000078170000}"/>
    <hyperlink ref="L2483" r:id="rId6009" xr:uid="{00000000-0004-0000-0500-000079170000}"/>
    <hyperlink ref="W2483" r:id="rId6010" xr:uid="{00000000-0004-0000-0500-00007A170000}"/>
    <hyperlink ref="J2484" r:id="rId6011" location="gid=1462290969" xr:uid="{00000000-0004-0000-0500-00007B170000}"/>
    <hyperlink ref="L2484" r:id="rId6012" xr:uid="{00000000-0004-0000-0500-00007C170000}"/>
    <hyperlink ref="W2484" r:id="rId6013" xr:uid="{00000000-0004-0000-0500-00007D170000}"/>
    <hyperlink ref="J2485" r:id="rId6014" location="gid=264214317" xr:uid="{00000000-0004-0000-0500-00007E170000}"/>
    <hyperlink ref="W2485" r:id="rId6015" xr:uid="{00000000-0004-0000-0500-00007F170000}"/>
    <hyperlink ref="J2486" r:id="rId6016" location="gid=1093594449" xr:uid="{00000000-0004-0000-0500-000080170000}"/>
    <hyperlink ref="W2486" r:id="rId6017" xr:uid="{00000000-0004-0000-0500-000081170000}"/>
    <hyperlink ref="J2487" r:id="rId6018" location="gid=1137451622" xr:uid="{00000000-0004-0000-0500-000082170000}"/>
    <hyperlink ref="J2488" r:id="rId6019" xr:uid="{00000000-0004-0000-0500-000083170000}"/>
    <hyperlink ref="L2488" r:id="rId6020" xr:uid="{00000000-0004-0000-0500-000084170000}"/>
    <hyperlink ref="W2488" r:id="rId6021" xr:uid="{00000000-0004-0000-0500-000085170000}"/>
    <hyperlink ref="J2489" r:id="rId6022" location="gid=1608466921" xr:uid="{00000000-0004-0000-0500-000086170000}"/>
    <hyperlink ref="L2489" r:id="rId6023" xr:uid="{00000000-0004-0000-0500-000087170000}"/>
    <hyperlink ref="W2489" r:id="rId6024" xr:uid="{00000000-0004-0000-0500-000088170000}"/>
    <hyperlink ref="J2490" r:id="rId6025" location="gid=1608466921" xr:uid="{00000000-0004-0000-0500-000089170000}"/>
    <hyperlink ref="W2490" r:id="rId6026" xr:uid="{00000000-0004-0000-0500-00008A170000}"/>
    <hyperlink ref="J2491" r:id="rId6027" location="gid=1463714887" xr:uid="{00000000-0004-0000-0500-00008B170000}"/>
    <hyperlink ref="W2491" r:id="rId6028" xr:uid="{00000000-0004-0000-0500-00008C170000}"/>
    <hyperlink ref="J2492" r:id="rId6029" location="gid=1463714887" xr:uid="{00000000-0004-0000-0500-00008D170000}"/>
    <hyperlink ref="O2492" r:id="rId6030" xr:uid="{00000000-0004-0000-0500-00008E170000}"/>
    <hyperlink ref="W2492" r:id="rId6031" xr:uid="{00000000-0004-0000-0500-00008F170000}"/>
    <hyperlink ref="J2493" r:id="rId6032" location="gid=1463714887" xr:uid="{00000000-0004-0000-0500-000090170000}"/>
    <hyperlink ref="W2493" r:id="rId6033" xr:uid="{00000000-0004-0000-0500-000091170000}"/>
    <hyperlink ref="J2494" r:id="rId6034" location="gid=0" xr:uid="{00000000-0004-0000-0500-000092170000}"/>
    <hyperlink ref="L2494" r:id="rId6035" xr:uid="{00000000-0004-0000-0500-000093170000}"/>
    <hyperlink ref="W2494" r:id="rId6036" xr:uid="{00000000-0004-0000-0500-000094170000}"/>
    <hyperlink ref="J2495" r:id="rId6037" location="gid=0" xr:uid="{00000000-0004-0000-0500-000095170000}"/>
    <hyperlink ref="O2495" r:id="rId6038" xr:uid="{00000000-0004-0000-0500-000096170000}"/>
    <hyperlink ref="W2495" r:id="rId6039" xr:uid="{00000000-0004-0000-0500-000097170000}"/>
    <hyperlink ref="H2496" r:id="rId6040" xr:uid="{00000000-0004-0000-0500-000098170000}"/>
    <hyperlink ref="J2496" r:id="rId6041" xr:uid="{00000000-0004-0000-0500-000099170000}"/>
    <hyperlink ref="L2496" r:id="rId6042" xr:uid="{00000000-0004-0000-0500-00009A170000}"/>
    <hyperlink ref="W2496" r:id="rId6043" xr:uid="{00000000-0004-0000-0500-00009B170000}"/>
    <hyperlink ref="J2497" r:id="rId6044" location="gid=1033238192" xr:uid="{00000000-0004-0000-0500-00009C170000}"/>
    <hyperlink ref="W2497" r:id="rId6045" xr:uid="{00000000-0004-0000-0500-00009D170000}"/>
    <hyperlink ref="J2498" r:id="rId6046" location="gid=668226890" xr:uid="{00000000-0004-0000-0500-00009E170000}"/>
    <hyperlink ref="W2498" r:id="rId6047" xr:uid="{00000000-0004-0000-0500-00009F170000}"/>
    <hyperlink ref="J2499" r:id="rId6048" location="gid=668226890" xr:uid="{00000000-0004-0000-0500-0000A0170000}"/>
    <hyperlink ref="W2499" r:id="rId6049" xr:uid="{00000000-0004-0000-0500-0000A1170000}"/>
    <hyperlink ref="J2500" r:id="rId6050" location="gid=0" xr:uid="{00000000-0004-0000-0500-0000A2170000}"/>
    <hyperlink ref="W2500" r:id="rId6051" xr:uid="{00000000-0004-0000-0500-0000A3170000}"/>
    <hyperlink ref="J2501" r:id="rId6052" location="gid=0" xr:uid="{00000000-0004-0000-0500-0000A4170000}"/>
    <hyperlink ref="W2501" r:id="rId6053" xr:uid="{00000000-0004-0000-0500-0000A5170000}"/>
    <hyperlink ref="J2502" r:id="rId6054" location="gid=142433682" xr:uid="{00000000-0004-0000-0500-0000A6170000}"/>
    <hyperlink ref="L2502" r:id="rId6055" xr:uid="{00000000-0004-0000-0500-0000A7170000}"/>
    <hyperlink ref="W2502" r:id="rId6056" xr:uid="{00000000-0004-0000-0500-0000A8170000}"/>
    <hyperlink ref="J2503" r:id="rId6057" location="gid=142433682" xr:uid="{00000000-0004-0000-0500-0000A9170000}"/>
    <hyperlink ref="W2503" r:id="rId6058" xr:uid="{00000000-0004-0000-0500-0000AA170000}"/>
    <hyperlink ref="J2504" r:id="rId6059" location="gid=1285079097" xr:uid="{00000000-0004-0000-0500-0000AB170000}"/>
    <hyperlink ref="W2504" r:id="rId6060" xr:uid="{00000000-0004-0000-0500-0000AC170000}"/>
    <hyperlink ref="J2505" r:id="rId6061" location="gid=597038837&amp;range=A1" xr:uid="{00000000-0004-0000-0500-0000AD170000}"/>
    <hyperlink ref="W2505" r:id="rId6062" xr:uid="{00000000-0004-0000-0500-0000AE170000}"/>
    <hyperlink ref="K2506" r:id="rId6063" location="slide=id.gf2148db8b6_1_608" xr:uid="{00000000-0004-0000-0500-0000AF170000}"/>
    <hyperlink ref="Q2506" r:id="rId6064" location="gid=1582345720&amp;range=A1:AS38" xr:uid="{00000000-0004-0000-0500-0000B0170000}"/>
    <hyperlink ref="R2506" r:id="rId6065" location="gid=1582345720&amp;range=A1:AS38" xr:uid="{00000000-0004-0000-0500-0000B1170000}"/>
    <hyperlink ref="S2506" r:id="rId6066" location="gid=1582345720&amp;range=A1:AS38" xr:uid="{00000000-0004-0000-0500-0000B2170000}"/>
    <hyperlink ref="T2506" r:id="rId6067" location="gid=1582345720&amp;range=A1:AS38" xr:uid="{00000000-0004-0000-0500-0000B3170000}"/>
    <hyperlink ref="W2506" r:id="rId6068" xr:uid="{00000000-0004-0000-0500-0000B4170000}"/>
    <hyperlink ref="X2506" r:id="rId6069" xr:uid="{00000000-0004-0000-0500-0000B5170000}"/>
    <hyperlink ref="Z2506" r:id="rId6070" xr:uid="{00000000-0004-0000-0500-0000B6170000}"/>
    <hyperlink ref="J2507" r:id="rId6071" location="gid=1006399393" xr:uid="{00000000-0004-0000-0500-0000B7170000}"/>
    <hyperlink ref="W2507" r:id="rId6072" xr:uid="{00000000-0004-0000-0500-0000B8170000}"/>
    <hyperlink ref="J2508" r:id="rId6073" location="gid=181597746" xr:uid="{00000000-0004-0000-0500-0000B9170000}"/>
    <hyperlink ref="W2508" r:id="rId6074" xr:uid="{00000000-0004-0000-0500-0000BA170000}"/>
    <hyperlink ref="J2509" r:id="rId6075" location="gid=1378250531" xr:uid="{00000000-0004-0000-0500-0000BB170000}"/>
    <hyperlink ref="W2509" r:id="rId6076" xr:uid="{00000000-0004-0000-0500-0000BC170000}"/>
    <hyperlink ref="J2510" r:id="rId6077" location="gid=268076785" xr:uid="{00000000-0004-0000-0500-0000BD170000}"/>
    <hyperlink ref="W2510" r:id="rId6078" xr:uid="{00000000-0004-0000-0500-0000BE170000}"/>
    <hyperlink ref="J2511" r:id="rId6079" location="gid=1137451622" xr:uid="{00000000-0004-0000-0500-0000BF170000}"/>
    <hyperlink ref="O2511" r:id="rId6080" xr:uid="{00000000-0004-0000-0500-0000C0170000}"/>
    <hyperlink ref="W2511" r:id="rId6081" xr:uid="{00000000-0004-0000-0500-0000C1170000}"/>
    <hyperlink ref="J2512" r:id="rId6082" location="gid=1608466921" xr:uid="{00000000-0004-0000-0500-0000C2170000}"/>
    <hyperlink ref="L2512" r:id="rId6083" xr:uid="{00000000-0004-0000-0500-0000C3170000}"/>
    <hyperlink ref="W2512" r:id="rId6084" xr:uid="{00000000-0004-0000-0500-0000C4170000}"/>
    <hyperlink ref="J2513" r:id="rId6085" location="gid=1608466921" xr:uid="{00000000-0004-0000-0500-0000C5170000}"/>
    <hyperlink ref="W2513" r:id="rId6086" xr:uid="{00000000-0004-0000-0500-0000C6170000}"/>
    <hyperlink ref="J2514" r:id="rId6087" location="gid=1463714887" xr:uid="{00000000-0004-0000-0500-0000C7170000}"/>
    <hyperlink ref="W2514" r:id="rId6088" xr:uid="{00000000-0004-0000-0500-0000C8170000}"/>
    <hyperlink ref="J2515" r:id="rId6089" location="gid=1463714887" xr:uid="{00000000-0004-0000-0500-0000C9170000}"/>
    <hyperlink ref="W2515" r:id="rId6090" xr:uid="{00000000-0004-0000-0500-0000CA170000}"/>
    <hyperlink ref="J2516" r:id="rId6091" location="gid=1463714887" xr:uid="{00000000-0004-0000-0500-0000CB170000}"/>
    <hyperlink ref="W2516" r:id="rId6092" xr:uid="{00000000-0004-0000-0500-0000CC170000}"/>
    <hyperlink ref="J2517" r:id="rId6093" location="gid=1440313020" xr:uid="{00000000-0004-0000-0500-0000CD170000}"/>
    <hyperlink ref="W2517" r:id="rId6094" xr:uid="{00000000-0004-0000-0500-0000CE170000}"/>
    <hyperlink ref="J2518" r:id="rId6095" location="gid=0" xr:uid="{00000000-0004-0000-0500-0000CF170000}"/>
    <hyperlink ref="O2518" r:id="rId6096" xr:uid="{00000000-0004-0000-0500-0000D0170000}"/>
    <hyperlink ref="W2518" r:id="rId6097" xr:uid="{00000000-0004-0000-0500-0000D1170000}"/>
    <hyperlink ref="J2519" r:id="rId6098" location="gid=484411972" xr:uid="{00000000-0004-0000-0500-0000D2170000}"/>
    <hyperlink ref="W2519" r:id="rId6099" xr:uid="{00000000-0004-0000-0500-0000D3170000}"/>
    <hyperlink ref="J2520" r:id="rId6100" location="gid=0&amp;range=A:A" xr:uid="{00000000-0004-0000-0500-0000D4170000}"/>
    <hyperlink ref="W2520" r:id="rId6101" xr:uid="{00000000-0004-0000-0500-0000D5170000}"/>
    <hyperlink ref="AA2520" r:id="rId6102" xr:uid="{00000000-0004-0000-0500-0000D6170000}"/>
    <hyperlink ref="J2521" r:id="rId6103" location="gid=0" xr:uid="{00000000-0004-0000-0500-0000D7170000}"/>
    <hyperlink ref="L2521" r:id="rId6104" xr:uid="{00000000-0004-0000-0500-0000D8170000}"/>
    <hyperlink ref="W2521" r:id="rId6105" xr:uid="{00000000-0004-0000-0500-0000D9170000}"/>
    <hyperlink ref="J2522" r:id="rId6106" location="gid=477276523" xr:uid="{00000000-0004-0000-0500-0000DA170000}"/>
    <hyperlink ref="W2522" r:id="rId6107" xr:uid="{00000000-0004-0000-0500-0000DB170000}"/>
    <hyperlink ref="J2523" r:id="rId6108" location="gid=477276523" xr:uid="{00000000-0004-0000-0500-0000DC170000}"/>
    <hyperlink ref="W2523" r:id="rId6109" xr:uid="{00000000-0004-0000-0500-0000DD170000}"/>
    <hyperlink ref="J2524" r:id="rId6110" location="gid=477276523" xr:uid="{00000000-0004-0000-0500-0000DE170000}"/>
    <hyperlink ref="O2524" r:id="rId6111" xr:uid="{00000000-0004-0000-0500-0000DF170000}"/>
    <hyperlink ref="W2524" r:id="rId6112" xr:uid="{00000000-0004-0000-0500-0000E0170000}"/>
    <hyperlink ref="J2525" r:id="rId6113" location="gid=477276523" xr:uid="{00000000-0004-0000-0500-0000E1170000}"/>
    <hyperlink ref="W2525" r:id="rId6114" xr:uid="{00000000-0004-0000-0500-0000E2170000}"/>
    <hyperlink ref="J2526" r:id="rId6115" xr:uid="{00000000-0004-0000-0500-0000E3170000}"/>
    <hyperlink ref="W2526" r:id="rId6116" xr:uid="{00000000-0004-0000-0500-0000E4170000}"/>
    <hyperlink ref="K2527" r:id="rId6117" location="slide=id.p1" xr:uid="{00000000-0004-0000-0500-0000E5170000}"/>
    <hyperlink ref="Q2527" r:id="rId6118" location="gid=1780830772&amp;range=2:14" xr:uid="{00000000-0004-0000-0500-0000E6170000}"/>
    <hyperlink ref="R2527" r:id="rId6119" location="gid=1780830772&amp;range=2:14" xr:uid="{00000000-0004-0000-0500-0000E7170000}"/>
    <hyperlink ref="S2527" r:id="rId6120" location="gid=1780830772&amp;range=2:14" xr:uid="{00000000-0004-0000-0500-0000E8170000}"/>
    <hyperlink ref="T2527" r:id="rId6121" location="gid=1780830772&amp;range=2:14" xr:uid="{00000000-0004-0000-0500-0000E9170000}"/>
    <hyperlink ref="W2527" r:id="rId6122" xr:uid="{00000000-0004-0000-0500-0000EA170000}"/>
    <hyperlink ref="X2527" r:id="rId6123" xr:uid="{00000000-0004-0000-0500-0000EB170000}"/>
    <hyperlink ref="J2528" r:id="rId6124" location="gid=0" xr:uid="{00000000-0004-0000-0500-0000EC170000}"/>
    <hyperlink ref="O2528" r:id="rId6125" xr:uid="{00000000-0004-0000-0500-0000ED170000}"/>
    <hyperlink ref="W2528" r:id="rId6126" xr:uid="{00000000-0004-0000-0500-0000EE170000}"/>
    <hyperlink ref="J2529" r:id="rId6127" location="gid=0" xr:uid="{00000000-0004-0000-0500-0000EF170000}"/>
    <hyperlink ref="J2530" r:id="rId6128" location="gid=805514562" xr:uid="{00000000-0004-0000-0500-0000F0170000}"/>
    <hyperlink ref="J2531" r:id="rId6129" location="gid=2146481338" xr:uid="{00000000-0004-0000-0500-0000F1170000}"/>
    <hyperlink ref="O2531" r:id="rId6130" xr:uid="{00000000-0004-0000-0500-0000F2170000}"/>
    <hyperlink ref="W2531" r:id="rId6131" xr:uid="{00000000-0004-0000-0500-0000F3170000}"/>
    <hyperlink ref="W2532" r:id="rId6132" xr:uid="{00000000-0004-0000-0500-0000F4170000}"/>
    <hyperlink ref="AA2532" r:id="rId6133" xr:uid="{00000000-0004-0000-0500-0000F5170000}"/>
    <hyperlink ref="AB2532" r:id="rId6134" xr:uid="{00000000-0004-0000-0500-0000F6170000}"/>
    <hyperlink ref="J2533" r:id="rId6135" location="gid=0" xr:uid="{00000000-0004-0000-0500-0000F7170000}"/>
    <hyperlink ref="L2533" r:id="rId6136" xr:uid="{00000000-0004-0000-0500-0000F8170000}"/>
    <hyperlink ref="W2533" r:id="rId6137" xr:uid="{00000000-0004-0000-0500-0000F9170000}"/>
    <hyperlink ref="J2534" r:id="rId6138" location="gid=41632319" xr:uid="{00000000-0004-0000-0500-0000FA170000}"/>
    <hyperlink ref="W2534" r:id="rId6139" xr:uid="{00000000-0004-0000-0500-0000FB170000}"/>
    <hyperlink ref="W2535" r:id="rId6140" xr:uid="{00000000-0004-0000-0500-0000FC170000}"/>
    <hyperlink ref="X2535" r:id="rId6141" xr:uid="{00000000-0004-0000-0500-0000FD170000}"/>
    <hyperlink ref="W2536" r:id="rId6142" xr:uid="{00000000-0004-0000-0500-0000FE170000}"/>
    <hyperlink ref="X2536" r:id="rId6143" xr:uid="{00000000-0004-0000-0500-0000FF170000}"/>
    <hyperlink ref="W2537" r:id="rId6144" xr:uid="{00000000-0004-0000-0500-000000180000}"/>
    <hyperlink ref="X2537" r:id="rId6145" xr:uid="{00000000-0004-0000-0500-000001180000}"/>
    <hyperlink ref="W2538" r:id="rId6146" xr:uid="{00000000-0004-0000-0500-000002180000}"/>
    <hyperlink ref="X2538" r:id="rId6147" xr:uid="{00000000-0004-0000-0500-000003180000}"/>
    <hyperlink ref="W2539" r:id="rId6148" xr:uid="{00000000-0004-0000-0500-000004180000}"/>
    <hyperlink ref="X2539" r:id="rId6149" xr:uid="{00000000-0004-0000-0500-000005180000}"/>
    <hyperlink ref="W2540" r:id="rId6150" xr:uid="{00000000-0004-0000-0500-000006180000}"/>
    <hyperlink ref="X2540" r:id="rId6151" xr:uid="{00000000-0004-0000-0500-000007180000}"/>
    <hyperlink ref="W2541" r:id="rId6152" xr:uid="{00000000-0004-0000-0500-000008180000}"/>
    <hyperlink ref="X2541" r:id="rId6153" xr:uid="{00000000-0004-0000-0500-000009180000}"/>
    <hyperlink ref="W2542" r:id="rId6154" xr:uid="{00000000-0004-0000-0500-00000A180000}"/>
    <hyperlink ref="X2542" r:id="rId6155" xr:uid="{00000000-0004-0000-0500-00000B180000}"/>
    <hyperlink ref="W2543" r:id="rId6156" xr:uid="{00000000-0004-0000-0500-00000C180000}"/>
    <hyperlink ref="X2543" r:id="rId6157" xr:uid="{00000000-0004-0000-0500-00000D180000}"/>
    <hyperlink ref="W2544" r:id="rId6158" xr:uid="{00000000-0004-0000-0500-00000E180000}"/>
    <hyperlink ref="X2544" r:id="rId6159" location="gid=1744364343" xr:uid="{00000000-0004-0000-0500-00000F180000}"/>
    <hyperlink ref="J2545" r:id="rId6160" location="gid=600701692" xr:uid="{00000000-0004-0000-0500-000010180000}"/>
    <hyperlink ref="L2545" r:id="rId6161" xr:uid="{00000000-0004-0000-0500-000011180000}"/>
    <hyperlink ref="O2545" r:id="rId6162" xr:uid="{00000000-0004-0000-0500-000012180000}"/>
    <hyperlink ref="W2545" r:id="rId6163" xr:uid="{00000000-0004-0000-0500-000013180000}"/>
    <hyperlink ref="J2546" r:id="rId6164" location="gid=872201825" xr:uid="{00000000-0004-0000-0500-000014180000}"/>
    <hyperlink ref="N2546" r:id="rId6165" xr:uid="{00000000-0004-0000-0500-000015180000}"/>
    <hyperlink ref="W2546" r:id="rId6166" xr:uid="{00000000-0004-0000-0500-000016180000}"/>
    <hyperlink ref="J2547" r:id="rId6167" location="gid=1290095009" xr:uid="{00000000-0004-0000-0500-000017180000}"/>
    <hyperlink ref="W2547" r:id="rId6168" xr:uid="{00000000-0004-0000-0500-000018180000}"/>
    <hyperlink ref="AA2547" r:id="rId6169" xr:uid="{00000000-0004-0000-0500-000019180000}"/>
    <hyperlink ref="J2548" r:id="rId6170" location="gid=2144238483" xr:uid="{00000000-0004-0000-0500-00001A180000}"/>
    <hyperlink ref="W2548" r:id="rId6171" xr:uid="{00000000-0004-0000-0500-00001B180000}"/>
    <hyperlink ref="AA2548" r:id="rId6172" xr:uid="{00000000-0004-0000-0500-00001C180000}"/>
    <hyperlink ref="J2549" r:id="rId6173" location="gid=438028179" xr:uid="{00000000-0004-0000-0500-00001D180000}"/>
    <hyperlink ref="W2549" r:id="rId6174" xr:uid="{00000000-0004-0000-0500-00001E180000}"/>
    <hyperlink ref="AA2549" r:id="rId6175" xr:uid="{00000000-0004-0000-0500-00001F180000}"/>
    <hyperlink ref="J2550" r:id="rId6176" location="gid=0" xr:uid="{00000000-0004-0000-0500-000020180000}"/>
    <hyperlink ref="W2550" r:id="rId6177" xr:uid="{00000000-0004-0000-0500-000021180000}"/>
    <hyperlink ref="J2551" r:id="rId6178" location="gid=1877503813" xr:uid="{00000000-0004-0000-0500-000022180000}"/>
    <hyperlink ref="W2551" r:id="rId6179" xr:uid="{00000000-0004-0000-0500-000023180000}"/>
    <hyperlink ref="J2552" r:id="rId6180" location="gid=826593807" xr:uid="{00000000-0004-0000-0500-000024180000}"/>
    <hyperlink ref="W2552" r:id="rId6181" xr:uid="{00000000-0004-0000-0500-000025180000}"/>
    <hyperlink ref="J2553" r:id="rId6182" location="gid=826593807" xr:uid="{00000000-0004-0000-0500-000026180000}"/>
    <hyperlink ref="W2553" r:id="rId6183" xr:uid="{00000000-0004-0000-0500-000027180000}"/>
    <hyperlink ref="J2554" r:id="rId6184" location="gid=1137451622" xr:uid="{00000000-0004-0000-0500-000028180000}"/>
    <hyperlink ref="W2554" r:id="rId6185" xr:uid="{00000000-0004-0000-0500-000029180000}"/>
    <hyperlink ref="W2555" r:id="rId6186" xr:uid="{00000000-0004-0000-0500-00002A180000}"/>
    <hyperlink ref="J2556" r:id="rId6187" location="gid=1481340089" xr:uid="{00000000-0004-0000-0500-00002B180000}"/>
    <hyperlink ref="L2556" r:id="rId6188" xr:uid="{00000000-0004-0000-0500-00002C180000}"/>
    <hyperlink ref="W2556" r:id="rId6189" xr:uid="{00000000-0004-0000-0500-00002D180000}"/>
    <hyperlink ref="J2557" r:id="rId6190" location="gid=1285079097" xr:uid="{00000000-0004-0000-0500-00002E180000}"/>
    <hyperlink ref="W2557" r:id="rId6191" xr:uid="{00000000-0004-0000-0500-00002F180000}"/>
    <hyperlink ref="J2558" r:id="rId6192" location="gid=1285079097" xr:uid="{00000000-0004-0000-0500-000030180000}"/>
    <hyperlink ref="W2558" r:id="rId6193" xr:uid="{00000000-0004-0000-0500-000031180000}"/>
    <hyperlink ref="J2559" r:id="rId6194" location="gid=1665461299" xr:uid="{00000000-0004-0000-0500-000032180000}"/>
    <hyperlink ref="W2559" r:id="rId6195" xr:uid="{00000000-0004-0000-0500-000033180000}"/>
    <hyperlink ref="J2560" r:id="rId6196" location="gid=1665461299" xr:uid="{00000000-0004-0000-0500-000034180000}"/>
    <hyperlink ref="W2560" r:id="rId6197" xr:uid="{00000000-0004-0000-0500-000035180000}"/>
    <hyperlink ref="J2561" r:id="rId6198" location="gid=896267482" xr:uid="{00000000-0004-0000-0500-000036180000}"/>
    <hyperlink ref="W2561" r:id="rId6199" xr:uid="{00000000-0004-0000-0500-000037180000}"/>
    <hyperlink ref="J2562" r:id="rId6200" location="gid=0" xr:uid="{00000000-0004-0000-0500-000038180000}"/>
    <hyperlink ref="W2562" r:id="rId6201" xr:uid="{00000000-0004-0000-0500-000039180000}"/>
    <hyperlink ref="J2563" r:id="rId6202" location="gid=896267482" xr:uid="{00000000-0004-0000-0500-00003A180000}"/>
    <hyperlink ref="W2563" r:id="rId6203" xr:uid="{00000000-0004-0000-0500-00003B180000}"/>
    <hyperlink ref="J2564" r:id="rId6204" location="gid=0" xr:uid="{00000000-0004-0000-0500-00003C180000}"/>
    <hyperlink ref="W2564" r:id="rId6205" xr:uid="{00000000-0004-0000-0500-00003D180000}"/>
    <hyperlink ref="J2565" r:id="rId6206" location="gid=1300745950" xr:uid="{00000000-0004-0000-0500-00003E180000}"/>
    <hyperlink ref="W2565" r:id="rId6207" xr:uid="{00000000-0004-0000-0500-00003F180000}"/>
    <hyperlink ref="J2566" r:id="rId6208" location="gid=943919918" xr:uid="{00000000-0004-0000-0500-000040180000}"/>
    <hyperlink ref="O2566" r:id="rId6209" xr:uid="{00000000-0004-0000-0500-000041180000}"/>
    <hyperlink ref="W2566" r:id="rId6210" xr:uid="{00000000-0004-0000-0500-000042180000}"/>
    <hyperlink ref="J2567" r:id="rId6211" location="gid=1481340089" xr:uid="{00000000-0004-0000-0500-000043180000}"/>
    <hyperlink ref="W2567" r:id="rId6212" xr:uid="{00000000-0004-0000-0500-000044180000}"/>
    <hyperlink ref="J2568" r:id="rId6213" location="gid=1481340089" xr:uid="{00000000-0004-0000-0500-000045180000}"/>
    <hyperlink ref="W2568" r:id="rId6214" xr:uid="{00000000-0004-0000-0500-000046180000}"/>
    <hyperlink ref="J2569" r:id="rId6215" location="gid=264214317" xr:uid="{00000000-0004-0000-0500-000047180000}"/>
    <hyperlink ref="W2569" r:id="rId6216" xr:uid="{00000000-0004-0000-0500-000048180000}"/>
    <hyperlink ref="J2570" r:id="rId6217" location="gid=1033238192" xr:uid="{00000000-0004-0000-0500-000049180000}"/>
    <hyperlink ref="W2570" r:id="rId6218" xr:uid="{00000000-0004-0000-0500-00004A180000}"/>
    <hyperlink ref="J2571" r:id="rId6219" location="gid=1168574086" xr:uid="{00000000-0004-0000-0500-00004B180000}"/>
    <hyperlink ref="W2571" r:id="rId6220" xr:uid="{00000000-0004-0000-0500-00004C180000}"/>
    <hyperlink ref="J2572" r:id="rId6221" location="gid=668226890" xr:uid="{00000000-0004-0000-0500-00004D180000}"/>
    <hyperlink ref="W2572" r:id="rId6222" xr:uid="{00000000-0004-0000-0500-00004E180000}"/>
    <hyperlink ref="J2573" r:id="rId6223" xr:uid="{00000000-0004-0000-0500-00004F180000}"/>
    <hyperlink ref="O2573" r:id="rId6224" xr:uid="{00000000-0004-0000-0500-000050180000}"/>
    <hyperlink ref="W2573" r:id="rId6225" xr:uid="{00000000-0004-0000-0500-000051180000}"/>
    <hyperlink ref="J2574" r:id="rId6226" location="gid=1462290969" xr:uid="{00000000-0004-0000-0500-000052180000}"/>
    <hyperlink ref="W2574" r:id="rId6227" xr:uid="{00000000-0004-0000-0500-000053180000}"/>
    <hyperlink ref="J2575" r:id="rId6228" location="gid=1462290969" xr:uid="{00000000-0004-0000-0500-000054180000}"/>
    <hyperlink ref="W2575" r:id="rId6229" xr:uid="{00000000-0004-0000-0500-000055180000}"/>
    <hyperlink ref="J2576" r:id="rId6230" location="gid=1462290969" xr:uid="{00000000-0004-0000-0500-000056180000}"/>
    <hyperlink ref="W2576" r:id="rId6231" xr:uid="{00000000-0004-0000-0500-000057180000}"/>
    <hyperlink ref="J2577" r:id="rId6232" location="gid=571168498&amp;range=A1" xr:uid="{00000000-0004-0000-0500-000058180000}"/>
    <hyperlink ref="W2577" r:id="rId6233" xr:uid="{00000000-0004-0000-0500-000059180000}"/>
    <hyperlink ref="J2578" r:id="rId6234" location="gid=0&amp;range=A1" xr:uid="{00000000-0004-0000-0500-00005A180000}"/>
    <hyperlink ref="W2578" r:id="rId6235" xr:uid="{00000000-0004-0000-0500-00005B180000}"/>
    <hyperlink ref="J2579" r:id="rId6236" location="gid=0&amp;range=A1" xr:uid="{00000000-0004-0000-0500-00005C180000}"/>
    <hyperlink ref="W2579" r:id="rId6237" xr:uid="{00000000-0004-0000-0500-00005D180000}"/>
    <hyperlink ref="J2580" r:id="rId6238" location="gid=0&amp;range=A1" xr:uid="{00000000-0004-0000-0500-00005E180000}"/>
    <hyperlink ref="W2580" r:id="rId6239" xr:uid="{00000000-0004-0000-0500-00005F180000}"/>
    <hyperlink ref="J2581" r:id="rId6240" location="gid=484411972" xr:uid="{00000000-0004-0000-0500-000060180000}"/>
    <hyperlink ref="W2581" r:id="rId6241" xr:uid="{00000000-0004-0000-0500-000061180000}"/>
    <hyperlink ref="J2582" r:id="rId6242" location="gid=629079951" xr:uid="{00000000-0004-0000-0500-000062180000}"/>
    <hyperlink ref="W2582" r:id="rId6243" xr:uid="{00000000-0004-0000-0500-000063180000}"/>
    <hyperlink ref="J2583" r:id="rId6244" location="gid=826533442&amp;range=B2:B24" xr:uid="{00000000-0004-0000-0500-000064180000}"/>
    <hyperlink ref="W2583" r:id="rId6245" xr:uid="{00000000-0004-0000-0500-000065180000}"/>
    <hyperlink ref="J2584" r:id="rId6246" xr:uid="{00000000-0004-0000-0500-000066180000}"/>
    <hyperlink ref="W2584" r:id="rId6247" xr:uid="{00000000-0004-0000-0500-000067180000}"/>
    <hyperlink ref="J2585" r:id="rId6248" location="gid=67427&amp;range=A:A" xr:uid="{00000000-0004-0000-0500-000068180000}"/>
    <hyperlink ref="W2585" r:id="rId6249" xr:uid="{00000000-0004-0000-0500-000069180000}"/>
    <hyperlink ref="J2586" r:id="rId6250" location="gid=826533442&amp;range=B2:B24" xr:uid="{00000000-0004-0000-0500-00006A180000}"/>
    <hyperlink ref="W2586" r:id="rId6251" xr:uid="{00000000-0004-0000-0500-00006B180000}"/>
    <hyperlink ref="J2587" r:id="rId6252" location="gid=1513785312&amp;range=B:B" xr:uid="{00000000-0004-0000-0500-00006C180000}"/>
    <hyperlink ref="W2587" r:id="rId6253" xr:uid="{00000000-0004-0000-0500-00006D180000}"/>
    <hyperlink ref="J2588" r:id="rId6254" location="gid=1560921495&amp;range=A:A" xr:uid="{00000000-0004-0000-0500-00006E180000}"/>
    <hyperlink ref="W2588" r:id="rId6255" xr:uid="{00000000-0004-0000-0500-00006F180000}"/>
    <hyperlink ref="J2589" r:id="rId6256" location="gid=0" xr:uid="{00000000-0004-0000-0500-000070180000}"/>
    <hyperlink ref="J2590" r:id="rId6257" location="gid=1560921495&amp;range=A:A" xr:uid="{00000000-0004-0000-0500-000071180000}"/>
    <hyperlink ref="W2590" r:id="rId6258" xr:uid="{00000000-0004-0000-0500-000072180000}"/>
    <hyperlink ref="J2591" r:id="rId6259" location="gid=1513785312&amp;range=B:B" xr:uid="{00000000-0004-0000-0500-000073180000}"/>
    <hyperlink ref="W2591" r:id="rId6260" xr:uid="{00000000-0004-0000-0500-000074180000}"/>
    <hyperlink ref="J2592" r:id="rId6261" location="gid=826533442&amp;range=B2:B24" xr:uid="{00000000-0004-0000-0500-000075180000}"/>
    <hyperlink ref="W2592" r:id="rId6262" xr:uid="{00000000-0004-0000-0500-000076180000}"/>
    <hyperlink ref="J2593" r:id="rId6263" location="gid=67427&amp;range=A:A" xr:uid="{00000000-0004-0000-0500-000077180000}"/>
    <hyperlink ref="W2593" r:id="rId6264" xr:uid="{00000000-0004-0000-0500-000078180000}"/>
    <hyperlink ref="J2594" r:id="rId6265" location="gid=1560921495&amp;range=A:A" xr:uid="{00000000-0004-0000-0500-000079180000}"/>
    <hyperlink ref="W2594" r:id="rId6266" xr:uid="{00000000-0004-0000-0500-00007A180000}"/>
    <hyperlink ref="J2595" r:id="rId6267" location="gid=826533442&amp;range=B2:B24" xr:uid="{00000000-0004-0000-0500-00007B180000}"/>
    <hyperlink ref="W2595" r:id="rId6268" xr:uid="{00000000-0004-0000-0500-00007C180000}"/>
    <hyperlink ref="J2596" r:id="rId6269" location="gid=1513785312&amp;range=B:B" xr:uid="{00000000-0004-0000-0500-00007D180000}"/>
    <hyperlink ref="J2597" r:id="rId6270" location="gid=1513785312&amp;range=B:B" xr:uid="{00000000-0004-0000-0500-00007E180000}"/>
    <hyperlink ref="W2597" r:id="rId6271" xr:uid="{00000000-0004-0000-0500-00007F180000}"/>
    <hyperlink ref="J2598" r:id="rId6272" location="gid=0&amp;range=C1" xr:uid="{00000000-0004-0000-0500-000080180000}"/>
    <hyperlink ref="W2598" r:id="rId6273" xr:uid="{00000000-0004-0000-0500-000081180000}"/>
    <hyperlink ref="J2599" r:id="rId6274" location="gid=0&amp;range=C1" xr:uid="{00000000-0004-0000-0500-000082180000}"/>
    <hyperlink ref="W2599" r:id="rId6275" xr:uid="{00000000-0004-0000-0500-000083180000}"/>
    <hyperlink ref="J2600" r:id="rId6276" location="gid=0&amp;range=C1" xr:uid="{00000000-0004-0000-0500-000084180000}"/>
    <hyperlink ref="L2600" r:id="rId6277" xr:uid="{00000000-0004-0000-0500-000085180000}"/>
    <hyperlink ref="M2600" r:id="rId6278" xr:uid="{00000000-0004-0000-0500-000086180000}"/>
    <hyperlink ref="W2600" r:id="rId6279" xr:uid="{00000000-0004-0000-0500-000087180000}"/>
    <hyperlink ref="J2601" r:id="rId6280" location="gid=0&amp;range=B1" xr:uid="{00000000-0004-0000-0500-000088180000}"/>
    <hyperlink ref="W2601" r:id="rId6281" xr:uid="{00000000-0004-0000-0500-000089180000}"/>
    <hyperlink ref="J2602" r:id="rId6282" location="gid=0&amp;range=B1" xr:uid="{00000000-0004-0000-0500-00008A180000}"/>
    <hyperlink ref="W2602" r:id="rId6283" xr:uid="{00000000-0004-0000-0500-00008B180000}"/>
    <hyperlink ref="J2603" r:id="rId6284" xr:uid="{00000000-0004-0000-0500-00008C180000}"/>
    <hyperlink ref="N2603" r:id="rId6285" xr:uid="{00000000-0004-0000-0500-00008D180000}"/>
    <hyperlink ref="W2603" r:id="rId6286" xr:uid="{00000000-0004-0000-0500-00008E180000}"/>
    <hyperlink ref="J2604" r:id="rId6287" location="gid=1877503813" xr:uid="{00000000-0004-0000-0500-00008F180000}"/>
    <hyperlink ref="W2604" r:id="rId6288" xr:uid="{00000000-0004-0000-0500-000090180000}"/>
    <hyperlink ref="J2605" r:id="rId6289" location="gid=1877503813" xr:uid="{00000000-0004-0000-0500-000091180000}"/>
    <hyperlink ref="W2605" r:id="rId6290" xr:uid="{00000000-0004-0000-0500-000092180000}"/>
    <hyperlink ref="J2606" r:id="rId6291" location="gid=0" xr:uid="{00000000-0004-0000-0500-000093180000}"/>
    <hyperlink ref="W2606" r:id="rId6292" xr:uid="{00000000-0004-0000-0500-000094180000}"/>
    <hyperlink ref="J2607" r:id="rId6293" location="gid=989130246" xr:uid="{00000000-0004-0000-0500-000095180000}"/>
    <hyperlink ref="W2607" r:id="rId6294" xr:uid="{00000000-0004-0000-0500-000096180000}"/>
    <hyperlink ref="J2608" r:id="rId6295" location="gid=1738721065" xr:uid="{00000000-0004-0000-0500-000097180000}"/>
    <hyperlink ref="W2608" r:id="rId6296" xr:uid="{00000000-0004-0000-0500-000098180000}"/>
    <hyperlink ref="J2609" r:id="rId6297" location="gid=1738721065" xr:uid="{00000000-0004-0000-0500-000099180000}"/>
    <hyperlink ref="W2609" r:id="rId6298" xr:uid="{00000000-0004-0000-0500-00009A180000}"/>
    <hyperlink ref="J2610" r:id="rId6299" location="gid=989130246" xr:uid="{00000000-0004-0000-0500-00009B180000}"/>
    <hyperlink ref="W2610" r:id="rId6300" xr:uid="{00000000-0004-0000-0500-00009C180000}"/>
    <hyperlink ref="J2611" r:id="rId6301" location="gid=989130246" xr:uid="{00000000-0004-0000-0500-00009D180000}"/>
    <hyperlink ref="W2611" r:id="rId6302" xr:uid="{00000000-0004-0000-0500-00009E180000}"/>
    <hyperlink ref="J2612" r:id="rId6303" location="gid=0" xr:uid="{00000000-0004-0000-0500-00009F180000}"/>
    <hyperlink ref="J2613" r:id="rId6304" location="gid=0" xr:uid="{00000000-0004-0000-0500-0000A0180000}"/>
    <hyperlink ref="W2613" r:id="rId6305" xr:uid="{00000000-0004-0000-0500-0000A1180000}"/>
    <hyperlink ref="J2614" r:id="rId6306" location="gid=0" xr:uid="{00000000-0004-0000-0500-0000A2180000}"/>
    <hyperlink ref="J2615" r:id="rId6307" location="gid=0" xr:uid="{00000000-0004-0000-0500-0000A3180000}"/>
    <hyperlink ref="J2616" r:id="rId6308" location="gid=0" xr:uid="{00000000-0004-0000-0500-0000A4180000}"/>
    <hyperlink ref="J2617" r:id="rId6309" location="gid=1560921495&amp;range=A:A" xr:uid="{00000000-0004-0000-0500-0000A5180000}"/>
    <hyperlink ref="W2617" r:id="rId6310" xr:uid="{00000000-0004-0000-0500-0000A6180000}"/>
    <hyperlink ref="J2618" r:id="rId6311" location="gid=1513785312&amp;range=B:B" xr:uid="{00000000-0004-0000-0500-0000A7180000}"/>
    <hyperlink ref="L2618" r:id="rId6312" xr:uid="{00000000-0004-0000-0500-0000A8180000}"/>
    <hyperlink ref="W2618" r:id="rId6313" xr:uid="{00000000-0004-0000-0500-0000A9180000}"/>
    <hyperlink ref="J2619" r:id="rId6314" location="gid=542315914" xr:uid="{00000000-0004-0000-0500-0000AA180000}"/>
    <hyperlink ref="W2619" r:id="rId6315" xr:uid="{00000000-0004-0000-0500-0000AB180000}"/>
    <hyperlink ref="J2620" r:id="rId6316" location="gid=542315914" xr:uid="{00000000-0004-0000-0500-0000AC180000}"/>
    <hyperlink ref="W2620" r:id="rId6317" xr:uid="{00000000-0004-0000-0500-0000AD180000}"/>
    <hyperlink ref="J2621" r:id="rId6318" location="gid=1440313020" xr:uid="{00000000-0004-0000-0500-0000AE180000}"/>
    <hyperlink ref="W2621" r:id="rId6319" xr:uid="{00000000-0004-0000-0500-0000AF180000}"/>
    <hyperlink ref="J2622" r:id="rId6320" location="gid=264214317" xr:uid="{00000000-0004-0000-0500-0000B0180000}"/>
    <hyperlink ref="W2622" r:id="rId6321" xr:uid="{00000000-0004-0000-0500-0000B1180000}"/>
    <hyperlink ref="J2623" r:id="rId6322" location="gid=1546187897" xr:uid="{00000000-0004-0000-0500-0000B2180000}"/>
    <hyperlink ref="W2623" r:id="rId6323" xr:uid="{00000000-0004-0000-0500-0000B3180000}"/>
    <hyperlink ref="J2624" r:id="rId6324" location="gid=264214317" xr:uid="{00000000-0004-0000-0500-0000B4180000}"/>
    <hyperlink ref="W2624" r:id="rId6325" xr:uid="{00000000-0004-0000-0500-0000B5180000}"/>
    <hyperlink ref="J2625" r:id="rId6326" location="gid=1033238192" xr:uid="{00000000-0004-0000-0500-0000B6180000}"/>
    <hyperlink ref="W2625" r:id="rId6327" xr:uid="{00000000-0004-0000-0500-0000B7180000}"/>
    <hyperlink ref="J2626" r:id="rId6328" location="gid=1285079097" xr:uid="{00000000-0004-0000-0500-0000B8180000}"/>
    <hyperlink ref="W2626" r:id="rId6329" xr:uid="{00000000-0004-0000-0500-0000B9180000}"/>
    <hyperlink ref="J2627" r:id="rId6330" location="gid=826593807" xr:uid="{00000000-0004-0000-0500-0000BA180000}"/>
    <hyperlink ref="W2627" r:id="rId6331" xr:uid="{00000000-0004-0000-0500-0000BB180000}"/>
    <hyperlink ref="J2628" r:id="rId6332" location="gid=0" xr:uid="{00000000-0004-0000-0500-0000BC180000}"/>
    <hyperlink ref="J2629" r:id="rId6333" location="gid=1481340089" xr:uid="{00000000-0004-0000-0500-0000BD180000}"/>
    <hyperlink ref="W2629" r:id="rId6334" xr:uid="{00000000-0004-0000-0500-0000BE180000}"/>
    <hyperlink ref="J2630" r:id="rId6335" xr:uid="{00000000-0004-0000-0500-0000BF180000}"/>
    <hyperlink ref="L2630" r:id="rId6336" xr:uid="{00000000-0004-0000-0500-0000C0180000}"/>
    <hyperlink ref="O2630" r:id="rId6337" xr:uid="{00000000-0004-0000-0500-0000C1180000}"/>
    <hyperlink ref="W2630" r:id="rId6338" xr:uid="{00000000-0004-0000-0500-0000C2180000}"/>
    <hyperlink ref="J2631" r:id="rId6339" location="gid=1321387126&amp;range=A1:E1" xr:uid="{00000000-0004-0000-0500-0000C3180000}"/>
    <hyperlink ref="L2631" r:id="rId6340" xr:uid="{00000000-0004-0000-0500-0000C4180000}"/>
    <hyperlink ref="O2631" r:id="rId6341" xr:uid="{00000000-0004-0000-0500-0000C5180000}"/>
    <hyperlink ref="W2631" r:id="rId6342" xr:uid="{00000000-0004-0000-0500-0000C6180000}"/>
    <hyperlink ref="J2632" r:id="rId6343" location="gid=826593807" xr:uid="{00000000-0004-0000-0500-0000C7180000}"/>
    <hyperlink ref="W2632" r:id="rId6344" xr:uid="{00000000-0004-0000-0500-0000C8180000}"/>
    <hyperlink ref="J2633" r:id="rId6345" location="gid=0" xr:uid="{00000000-0004-0000-0500-0000C9180000}"/>
    <hyperlink ref="W2633" r:id="rId6346" xr:uid="{00000000-0004-0000-0500-0000CA180000}"/>
    <hyperlink ref="J2634" r:id="rId6347" location="gid=1168574086" xr:uid="{00000000-0004-0000-0500-0000CB180000}"/>
    <hyperlink ref="W2634" r:id="rId6348" xr:uid="{00000000-0004-0000-0500-0000CC180000}"/>
    <hyperlink ref="J2635" r:id="rId6349" location="gid=0" xr:uid="{00000000-0004-0000-0500-0000CD180000}"/>
    <hyperlink ref="L2635" r:id="rId6350" xr:uid="{00000000-0004-0000-0500-0000CE180000}"/>
    <hyperlink ref="O2635" r:id="rId6351" xr:uid="{00000000-0004-0000-0500-0000CF180000}"/>
    <hyperlink ref="W2635" r:id="rId6352" xr:uid="{00000000-0004-0000-0500-0000D0180000}"/>
    <hyperlink ref="J2636" r:id="rId6353" location="gid=0" xr:uid="{00000000-0004-0000-0500-0000D1180000}"/>
    <hyperlink ref="W2636" r:id="rId6354" xr:uid="{00000000-0004-0000-0500-0000D2180000}"/>
    <hyperlink ref="J2637" r:id="rId6355" location="gid=1513785312&amp;range=B:B" xr:uid="{00000000-0004-0000-0500-0000D3180000}"/>
    <hyperlink ref="J2638" r:id="rId6356" location="gid=67427&amp;range=A:A" xr:uid="{00000000-0004-0000-0500-0000D4180000}"/>
    <hyperlink ref="W2638" r:id="rId6357" xr:uid="{00000000-0004-0000-0500-0000D5180000}"/>
    <hyperlink ref="J2639" r:id="rId6358" location="gid=989130246" xr:uid="{00000000-0004-0000-0500-0000D6180000}"/>
    <hyperlink ref="W2639" r:id="rId6359" xr:uid="{00000000-0004-0000-0500-0000D7180000}"/>
    <hyperlink ref="J2640" r:id="rId6360" xr:uid="{00000000-0004-0000-0500-0000D8180000}"/>
    <hyperlink ref="L2640" r:id="rId6361" xr:uid="{00000000-0004-0000-0500-0000D9180000}"/>
    <hyperlink ref="O2640" r:id="rId6362" xr:uid="{00000000-0004-0000-0500-0000DA180000}"/>
    <hyperlink ref="W2640" r:id="rId6363" xr:uid="{00000000-0004-0000-0500-0000DB180000}"/>
    <hyperlink ref="J2641" r:id="rId6364" location="gid=0" xr:uid="{00000000-0004-0000-0500-0000DC180000}"/>
    <hyperlink ref="J2642" r:id="rId6365" location="gid=805514562" xr:uid="{00000000-0004-0000-0500-0000DD180000}"/>
    <hyperlink ref="J2643" r:id="rId6366" location="gid=0" xr:uid="{00000000-0004-0000-0500-0000DE180000}"/>
    <hyperlink ref="L2643" r:id="rId6367" xr:uid="{00000000-0004-0000-0500-0000DF180000}"/>
    <hyperlink ref="W2643" r:id="rId6368" xr:uid="{00000000-0004-0000-0500-0000E0180000}"/>
    <hyperlink ref="J2644" r:id="rId6369" location="gid=1546187897" xr:uid="{00000000-0004-0000-0500-0000E1180000}"/>
    <hyperlink ref="L2644" r:id="rId6370" xr:uid="{00000000-0004-0000-0500-0000E2180000}"/>
    <hyperlink ref="O2644" r:id="rId6371" xr:uid="{00000000-0004-0000-0500-0000E3180000}"/>
    <hyperlink ref="W2644" r:id="rId6372" xr:uid="{00000000-0004-0000-0500-0000E4180000}"/>
    <hyperlink ref="J2645" r:id="rId6373" location="gid=0" xr:uid="{00000000-0004-0000-0500-0000E5180000}"/>
    <hyperlink ref="L2645" r:id="rId6374" xr:uid="{00000000-0004-0000-0500-0000E6180000}"/>
    <hyperlink ref="O2645" r:id="rId6375" xr:uid="{00000000-0004-0000-0500-0000E7180000}"/>
    <hyperlink ref="W2645" r:id="rId6376" xr:uid="{00000000-0004-0000-0500-0000E8180000}"/>
    <hyperlink ref="J2646" r:id="rId6377" xr:uid="{00000000-0004-0000-0500-0000E9180000}"/>
    <hyperlink ref="W2646" r:id="rId6378" xr:uid="{00000000-0004-0000-0500-0000EA180000}"/>
    <hyperlink ref="J2647" r:id="rId6379" location="gid=0" xr:uid="{00000000-0004-0000-0500-0000EB180000}"/>
    <hyperlink ref="W2647" r:id="rId6380" xr:uid="{00000000-0004-0000-0500-0000EC180000}"/>
    <hyperlink ref="AA2647" r:id="rId6381" xr:uid="{00000000-0004-0000-0500-0000ED180000}"/>
    <hyperlink ref="J2648" r:id="rId6382" location="gid=0" xr:uid="{00000000-0004-0000-0500-0000EE180000}"/>
    <hyperlink ref="W2648" r:id="rId6383" xr:uid="{00000000-0004-0000-0500-0000EF180000}"/>
    <hyperlink ref="AA2648" r:id="rId6384" xr:uid="{00000000-0004-0000-0500-0000F0180000}"/>
    <hyperlink ref="J2649" r:id="rId6385" xr:uid="{00000000-0004-0000-0500-0000F1180000}"/>
    <hyperlink ref="O2649" r:id="rId6386" xr:uid="{00000000-0004-0000-0500-0000F2180000}"/>
    <hyperlink ref="W2649" r:id="rId6387" xr:uid="{00000000-0004-0000-0500-0000F3180000}"/>
    <hyperlink ref="J2650" r:id="rId6388" location="gid=2056711892" xr:uid="{00000000-0004-0000-0500-0000F4180000}"/>
    <hyperlink ref="W2650" r:id="rId6389" xr:uid="{00000000-0004-0000-0500-0000F5180000}"/>
    <hyperlink ref="J2651" r:id="rId6390" location="gid=1513785312&amp;range=B:B" xr:uid="{00000000-0004-0000-0500-0000F6180000}"/>
    <hyperlink ref="W2651" r:id="rId6391" xr:uid="{00000000-0004-0000-0500-0000F7180000}"/>
    <hyperlink ref="J2652" r:id="rId6392" location="gid=2146481338" xr:uid="{00000000-0004-0000-0500-0000F8180000}"/>
    <hyperlink ref="W2652" r:id="rId6393" xr:uid="{00000000-0004-0000-0500-0000F9180000}"/>
    <hyperlink ref="J2653" r:id="rId6394" location="gid=826593807" xr:uid="{00000000-0004-0000-0500-0000FA180000}"/>
    <hyperlink ref="J2654" r:id="rId6395" location="gid=826593807" xr:uid="{00000000-0004-0000-0500-0000FB180000}"/>
    <hyperlink ref="J2655" r:id="rId6396" location="gid=826593807" xr:uid="{00000000-0004-0000-0500-0000FC180000}"/>
    <hyperlink ref="J2656" r:id="rId6397" location="gid=0" xr:uid="{00000000-0004-0000-0500-0000FD180000}"/>
    <hyperlink ref="W2656" r:id="rId6398" xr:uid="{00000000-0004-0000-0500-0000FE180000}"/>
    <hyperlink ref="J2657" r:id="rId6399" location="gid=1665461299" xr:uid="{00000000-0004-0000-0500-0000FF180000}"/>
    <hyperlink ref="J2658" r:id="rId6400" location="gid=1665461299" xr:uid="{00000000-0004-0000-0500-000000190000}"/>
    <hyperlink ref="J2659" r:id="rId6401" location="gid=1137451622" xr:uid="{00000000-0004-0000-0500-000001190000}"/>
    <hyperlink ref="J2660" r:id="rId6402" location="gid=1137451622" xr:uid="{00000000-0004-0000-0500-000002190000}"/>
    <hyperlink ref="J2661" r:id="rId6403" location="gid=1877503813" xr:uid="{00000000-0004-0000-0500-000003190000}"/>
    <hyperlink ref="J2662" r:id="rId6404" location="gid=1560921495&amp;range=A:A" xr:uid="{00000000-0004-0000-0500-000004190000}"/>
    <hyperlink ref="J2663" r:id="rId6405" location="gid=1285079097" xr:uid="{00000000-0004-0000-0500-000005190000}"/>
    <hyperlink ref="W2663" r:id="rId6406" xr:uid="{00000000-0004-0000-0500-000006190000}"/>
    <hyperlink ref="J2664" r:id="rId6407" location="gid=1285079097" xr:uid="{00000000-0004-0000-0500-000007190000}"/>
    <hyperlink ref="W2664" r:id="rId6408" xr:uid="{00000000-0004-0000-0500-000008190000}"/>
    <hyperlink ref="J2665" r:id="rId6409" location="gid=1285079097" xr:uid="{00000000-0004-0000-0500-000009190000}"/>
    <hyperlink ref="W2665" r:id="rId6410" xr:uid="{00000000-0004-0000-0500-00000A190000}"/>
    <hyperlink ref="J2666" r:id="rId6411" location="gid=1285079097" xr:uid="{00000000-0004-0000-0500-00000B190000}"/>
    <hyperlink ref="J2667" r:id="rId6412" location="gid=1285079097" xr:uid="{00000000-0004-0000-0500-00000C190000}"/>
    <hyperlink ref="W2667" r:id="rId6413" xr:uid="{00000000-0004-0000-0500-00000D190000}"/>
    <hyperlink ref="J2668" r:id="rId6414" location="gid=1285079097" xr:uid="{00000000-0004-0000-0500-00000E190000}"/>
    <hyperlink ref="J2669" r:id="rId6415" location="gid=1285079097" xr:uid="{00000000-0004-0000-0500-00000F190000}"/>
    <hyperlink ref="J2670" r:id="rId6416" location="gid=826533442&amp;range=B2:B24" xr:uid="{00000000-0004-0000-0500-000010190000}"/>
    <hyperlink ref="J2671" r:id="rId6417" location="gid=1513785312&amp;range=B:B" xr:uid="{00000000-0004-0000-0500-000011190000}"/>
    <hyperlink ref="J2672" r:id="rId6418" location="gid=1513785312&amp;range=B:B" xr:uid="{00000000-0004-0000-0500-000012190000}"/>
    <hyperlink ref="J2673" r:id="rId6419" location="gid=1513785312&amp;range=B:B" xr:uid="{00000000-0004-0000-0500-000013190000}"/>
    <hyperlink ref="J2674" r:id="rId6420" location="gid=1513785312&amp;range=B:B" xr:uid="{00000000-0004-0000-0500-000014190000}"/>
    <hyperlink ref="J2675" r:id="rId6421" location="gid=67427&amp;range=A:A" xr:uid="{00000000-0004-0000-0500-000015190000}"/>
    <hyperlink ref="J2676" r:id="rId6422" location="gid=67427&amp;range=A:A" xr:uid="{00000000-0004-0000-0500-000016190000}"/>
    <hyperlink ref="J2677" r:id="rId6423" location="gid=67427&amp;range=A:A" xr:uid="{00000000-0004-0000-0500-000017190000}"/>
    <hyperlink ref="J2678" r:id="rId6424" location="gid=15649821" xr:uid="{00000000-0004-0000-0500-000018190000}"/>
    <hyperlink ref="W2678" r:id="rId6425" xr:uid="{00000000-0004-0000-0500-000019190000}"/>
  </hyperlinks>
  <pageMargins left="0.7" right="0.7" top="0.75" bottom="0.75" header="0.3" footer="0.3"/>
  <legacyDrawing r:id="rId6426"/>
  <extLst>
    <ext xmlns:x14="http://schemas.microsoft.com/office/spreadsheetml/2009/9/main" uri="{CCE6A557-97BC-4b89-ADB6-D9C93CAAB3DF}">
      <x14:dataValidations xmlns:xm="http://schemas.microsoft.com/office/excel/2006/main" count="6">
        <x14:dataValidation type="list" allowBlank="1" xr:uid="{00000000-0002-0000-0500-000000000000}">
          <x14:formula1>
            <xm:f>'Data/[Rule]Rule'!#REF!</xm:f>
          </x14:formula1>
          <xm:sqref>C5:C118 C120:C3556</xm:sqref>
        </x14:dataValidation>
        <x14:dataValidation type="list" allowBlank="1" xr:uid="{00000000-0002-0000-0500-000001000000}">
          <x14:formula1>
            <xm:f>'Data/[Rule]Rule'!#REF!</xm:f>
          </x14:formula1>
          <xm:sqref>E5:E118 E120:E2547 E2549:E3556</xm:sqref>
        </x14:dataValidation>
        <x14:dataValidation type="list" allowBlank="1" showErrorMessage="1" xr:uid="{00000000-0002-0000-0500-000002000000}">
          <x14:formula1>
            <xm:f>'Data/[Rule]Rule'!#REF!</xm:f>
          </x14:formula1>
          <xm:sqref>P4:P118 P120:P1123 P1127 P1131:P1173 P1175:P1177 P1182:P1187 P1192:P1195 P1197:P1224 P1226:P1231 P1233:P1238 P1244:P1249 P1251:P1273 P1275 P1277:P1284 P1292:P1293 P1297:P1300 P1302:P1305 P1308 P1311:P1314 P1317:P1318 P1325:P1326 P1329:P1343 P1346 P1377:P1380 P1382:P1412 P1417:P1447 P1454:P1461 P1466:P1469 P1473 P1475 P1477:P1491 P1493:P1498 P1510 P1514:P1515 P1517:P1522 P1525:P1526 P1528:P1529 P1531:P1535 P1537:P1546 P1550:P1551 P1553:P1555 P1558:P1564 P1566:P1591 P1594:P1607 P1609:P1610 P1612:P1615 P1618:P1620 P1628:P1646 P1650:P1658 P1660:P1667 P1670:P1675 P1677:P1679 P1683 P1696:P1700 P1711:P1712 P1714:P1717 P1726 P1736 P1739:P1753 P1765:P1779 P1782:P1807 P1811 P1816:P1821 P1826:P1828 P1833:P1858 P1862:P1876 P1882 P1884 P1888:P1897 P1901:P1908 P1912:P1922 P1925:P1954 P1957 P1959:P1966 P1972:P1978 P1983 P1985 P1990:P2037 P2042:P2068 P2104:P2111 P2118:P2120 P2122:P2123 P2132:P2150 P2160:P2191 P2209:P2222 P2228:P2230 P2242:P2250 P2257:P2258 P2260 P2269:P2292 P2294:P2295 P2298:P2307 P2311:P2312 P2320 P2326 P2329 P2331:P2334 P2339:P3556</xm:sqref>
        </x14:dataValidation>
        <x14:dataValidation type="list" allowBlank="1" xr:uid="{00000000-0002-0000-0500-000003000000}">
          <x14:formula1>
            <xm:f>'Data/[Rule]Rule'!#REF!</xm:f>
          </x14:formula1>
          <xm:sqref>A5:A118 A120:A3556</xm:sqref>
        </x14:dataValidation>
        <x14:dataValidation type="list" allowBlank="1" xr:uid="{00000000-0002-0000-0500-000004000000}">
          <x14:formula1>
            <xm:f>'Data/[Rule]Rule'!#REF!</xm:f>
          </x14:formula1>
          <xm:sqref>B5:B118 B120:B3556</xm:sqref>
        </x14:dataValidation>
        <x14:dataValidation type="list" allowBlank="1" showErrorMessage="1" xr:uid="{00000000-0002-0000-0500-000006000000}">
          <x14:formula1>
            <xm:f>'Data/[Rule]Rule'!#REF!</xm:f>
          </x14:formula1>
          <xm:sqref>D5:D118 D120:D310 D312:D890 D893:D2347 D2349:D3556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P1057"/>
  <sheetViews>
    <sheetView workbookViewId="0">
      <pane ySplit="1" topLeftCell="A2" activePane="bottomLeft" state="frozen"/>
      <selection pane="bottomLeft" activeCell="B3" sqref="B3"/>
    </sheetView>
  </sheetViews>
  <sheetFormatPr baseColWidth="10" defaultColWidth="12.6640625" defaultRowHeight="15.75" customHeight="1" outlineLevelRow="1"/>
  <cols>
    <col min="1" max="1" width="9.5" customWidth="1"/>
    <col min="2" max="2" width="9.6640625" customWidth="1"/>
    <col min="3" max="3" width="44.83203125" customWidth="1"/>
    <col min="4" max="4" width="42.1640625" customWidth="1"/>
    <col min="5" max="5" width="10.5" customWidth="1"/>
    <col min="6" max="6" width="12" customWidth="1"/>
    <col min="7" max="7" width="14.5" customWidth="1"/>
    <col min="8" max="8" width="9.6640625" customWidth="1"/>
    <col min="9" max="10" width="31.6640625" customWidth="1"/>
    <col min="11" max="11" width="19.5" customWidth="1"/>
    <col min="12" max="12" width="23.1640625" customWidth="1"/>
    <col min="13" max="14" width="32.6640625" customWidth="1"/>
    <col min="15" max="16" width="15.1640625" customWidth="1"/>
  </cols>
  <sheetData>
    <row r="1" spans="1:16" ht="27.75" customHeight="1">
      <c r="A1" s="850" t="s">
        <v>14552</v>
      </c>
      <c r="B1" s="850" t="s">
        <v>33</v>
      </c>
      <c r="C1" s="851" t="s">
        <v>14553</v>
      </c>
      <c r="D1" s="851" t="s">
        <v>641</v>
      </c>
      <c r="E1" s="850" t="s">
        <v>14554</v>
      </c>
      <c r="F1" s="850" t="s">
        <v>14555</v>
      </c>
      <c r="G1" s="852" t="s">
        <v>14556</v>
      </c>
      <c r="H1" s="853" t="s">
        <v>14557</v>
      </c>
      <c r="I1" s="853" t="s">
        <v>657</v>
      </c>
      <c r="J1" s="854" t="s">
        <v>14558</v>
      </c>
      <c r="K1" s="854" t="s">
        <v>14559</v>
      </c>
      <c r="L1" s="854" t="s">
        <v>14560</v>
      </c>
      <c r="M1" s="854" t="s">
        <v>14561</v>
      </c>
      <c r="N1" s="854" t="s">
        <v>14562</v>
      </c>
      <c r="O1" s="854" t="s">
        <v>14563</v>
      </c>
      <c r="P1" s="855" t="s">
        <v>32</v>
      </c>
    </row>
    <row r="2" spans="1:16" ht="16">
      <c r="A2" s="856"/>
      <c r="B2" s="857" t="s">
        <v>14564</v>
      </c>
      <c r="C2" s="858" t="s">
        <v>14565</v>
      </c>
      <c r="D2" s="857" t="s">
        <v>14566</v>
      </c>
      <c r="E2" s="856" t="s">
        <v>14567</v>
      </c>
      <c r="F2" s="859">
        <v>46387</v>
      </c>
      <c r="G2" s="860" t="s">
        <v>14568</v>
      </c>
      <c r="H2" s="861">
        <v>4367</v>
      </c>
      <c r="I2" s="862"/>
      <c r="J2" s="2533" t="s">
        <v>14569</v>
      </c>
      <c r="K2" s="863"/>
      <c r="L2" s="863"/>
      <c r="M2" s="2534" t="s">
        <v>14570</v>
      </c>
      <c r="N2" s="2534" t="s">
        <v>14571</v>
      </c>
      <c r="O2" s="2535" t="s">
        <v>14572</v>
      </c>
      <c r="P2" s="864"/>
    </row>
    <row r="3" spans="1:16" ht="16">
      <c r="A3" s="856"/>
      <c r="B3" s="857" t="s">
        <v>14564</v>
      </c>
      <c r="C3" s="858" t="s">
        <v>14573</v>
      </c>
      <c r="D3" s="857" t="s">
        <v>14566</v>
      </c>
      <c r="E3" s="856" t="s">
        <v>14574</v>
      </c>
      <c r="F3" s="859">
        <v>46387</v>
      </c>
      <c r="G3" s="860" t="s">
        <v>14575</v>
      </c>
      <c r="H3" s="861">
        <v>3293</v>
      </c>
      <c r="I3" s="862"/>
      <c r="J3" s="2496"/>
      <c r="K3" s="863"/>
      <c r="L3" s="863"/>
      <c r="M3" s="2496"/>
      <c r="N3" s="2496"/>
      <c r="O3" s="2496"/>
      <c r="P3" s="864"/>
    </row>
    <row r="4" spans="1:16" ht="16">
      <c r="A4" s="856"/>
      <c r="B4" s="857" t="s">
        <v>14564</v>
      </c>
      <c r="C4" s="858" t="s">
        <v>14576</v>
      </c>
      <c r="D4" s="857" t="s">
        <v>14566</v>
      </c>
      <c r="E4" s="865"/>
      <c r="F4" s="859">
        <v>46387</v>
      </c>
      <c r="G4" s="860" t="s">
        <v>14577</v>
      </c>
      <c r="H4" s="861"/>
      <c r="I4" s="862"/>
      <c r="J4" s="2496"/>
      <c r="K4" s="863"/>
      <c r="L4" s="863"/>
      <c r="M4" s="2496"/>
      <c r="N4" s="2496"/>
      <c r="O4" s="2496"/>
      <c r="P4" s="864"/>
    </row>
    <row r="5" spans="1:16" ht="16.5" customHeight="1">
      <c r="A5" s="856" t="s">
        <v>725</v>
      </c>
      <c r="B5" s="857" t="s">
        <v>14578</v>
      </c>
      <c r="C5" s="858" t="s">
        <v>14579</v>
      </c>
      <c r="D5" s="857" t="s">
        <v>14566</v>
      </c>
      <c r="E5" s="856" t="s">
        <v>14567</v>
      </c>
      <c r="F5" s="859">
        <v>46387</v>
      </c>
      <c r="G5" s="860" t="s">
        <v>14580</v>
      </c>
      <c r="H5" s="861">
        <v>16712</v>
      </c>
      <c r="I5" s="862"/>
      <c r="J5" s="2533" t="s">
        <v>14581</v>
      </c>
      <c r="K5" s="863"/>
      <c r="L5" s="863"/>
      <c r="M5" s="2536" t="s">
        <v>14582</v>
      </c>
      <c r="N5" s="2536" t="s">
        <v>14583</v>
      </c>
      <c r="O5" s="2535" t="s">
        <v>14572</v>
      </c>
      <c r="P5" s="864"/>
    </row>
    <row r="6" spans="1:16" ht="16">
      <c r="A6" s="856" t="s">
        <v>725</v>
      </c>
      <c r="B6" s="857" t="s">
        <v>14578</v>
      </c>
      <c r="C6" s="858" t="s">
        <v>14584</v>
      </c>
      <c r="D6" s="857" t="s">
        <v>14566</v>
      </c>
      <c r="E6" s="856" t="s">
        <v>14574</v>
      </c>
      <c r="F6" s="859">
        <v>46387</v>
      </c>
      <c r="G6" s="860" t="s">
        <v>14585</v>
      </c>
      <c r="H6" s="861">
        <v>1448</v>
      </c>
      <c r="I6" s="862"/>
      <c r="J6" s="2496"/>
      <c r="K6" s="863"/>
      <c r="L6" s="863"/>
      <c r="M6" s="2496"/>
      <c r="N6" s="2496"/>
      <c r="O6" s="2496"/>
      <c r="P6" s="864"/>
    </row>
    <row r="7" spans="1:16" ht="16">
      <c r="A7" s="856" t="s">
        <v>725</v>
      </c>
      <c r="B7" s="857" t="s">
        <v>14578</v>
      </c>
      <c r="C7" s="858" t="s">
        <v>14586</v>
      </c>
      <c r="D7" s="857" t="s">
        <v>14566</v>
      </c>
      <c r="E7" s="865"/>
      <c r="F7" s="859">
        <v>46387</v>
      </c>
      <c r="G7" s="860" t="s">
        <v>14587</v>
      </c>
      <c r="H7" s="867">
        <v>1145</v>
      </c>
      <c r="I7" s="868" t="s">
        <v>14588</v>
      </c>
      <c r="J7" s="866"/>
      <c r="K7" s="863" t="str">
        <f>CONCATENATE("https://shopeefood.vn/bo-suu-tap/",I7)</f>
        <v>https://shopeefood.vn/bo-suu-tap/nap-nang-luong-sang-giam-30000d</v>
      </c>
      <c r="L7" s="863" t="str">
        <f>CONCATENATE("https://shopeefood.shopee.vn/bo-suu-tap/",I7)</f>
        <v>https://shopeefood.shopee.vn/bo-suu-tap/nap-nang-luong-sang-giam-30000d</v>
      </c>
      <c r="M7" s="2496"/>
      <c r="N7" s="2496"/>
      <c r="O7" s="860" t="s">
        <v>14572</v>
      </c>
      <c r="P7" s="864"/>
    </row>
    <row r="8" spans="1:16" ht="15.75" customHeight="1">
      <c r="A8" s="856" t="s">
        <v>725</v>
      </c>
      <c r="B8" s="857" t="s">
        <v>14589</v>
      </c>
      <c r="C8" s="858" t="s">
        <v>14590</v>
      </c>
      <c r="D8" s="857" t="s">
        <v>14566</v>
      </c>
      <c r="E8" s="856" t="s">
        <v>14567</v>
      </c>
      <c r="F8" s="859">
        <v>46387</v>
      </c>
      <c r="G8" s="860" t="s">
        <v>14591</v>
      </c>
      <c r="H8" s="861">
        <v>16713</v>
      </c>
      <c r="I8" s="862"/>
      <c r="J8" s="2533" t="s">
        <v>14592</v>
      </c>
      <c r="K8" s="863"/>
      <c r="L8" s="863"/>
      <c r="M8" s="2536" t="s">
        <v>14593</v>
      </c>
      <c r="N8" s="2536" t="s">
        <v>14594</v>
      </c>
      <c r="O8" s="2535" t="s">
        <v>14572</v>
      </c>
      <c r="P8" s="864"/>
    </row>
    <row r="9" spans="1:16" ht="16">
      <c r="A9" s="856" t="s">
        <v>725</v>
      </c>
      <c r="B9" s="857" t="s">
        <v>14589</v>
      </c>
      <c r="C9" s="858" t="s">
        <v>14595</v>
      </c>
      <c r="D9" s="857" t="s">
        <v>14566</v>
      </c>
      <c r="E9" s="856" t="s">
        <v>14574</v>
      </c>
      <c r="F9" s="859">
        <v>46387</v>
      </c>
      <c r="G9" s="860" t="s">
        <v>14596</v>
      </c>
      <c r="H9" s="861">
        <v>16714</v>
      </c>
      <c r="I9" s="862"/>
      <c r="J9" s="2496"/>
      <c r="K9" s="863"/>
      <c r="L9" s="863"/>
      <c r="M9" s="2496"/>
      <c r="N9" s="2496"/>
      <c r="O9" s="2496"/>
      <c r="P9" s="864"/>
    </row>
    <row r="10" spans="1:16" ht="16">
      <c r="A10" s="856" t="s">
        <v>725</v>
      </c>
      <c r="B10" s="857" t="s">
        <v>14589</v>
      </c>
      <c r="C10" s="858" t="s">
        <v>14597</v>
      </c>
      <c r="D10" s="857" t="s">
        <v>14566</v>
      </c>
      <c r="E10" s="865"/>
      <c r="F10" s="859">
        <v>46387</v>
      </c>
      <c r="G10" s="860" t="s">
        <v>14598</v>
      </c>
      <c r="H10" s="861"/>
      <c r="I10" s="862"/>
      <c r="J10" s="2496"/>
      <c r="K10" s="863"/>
      <c r="L10" s="863"/>
      <c r="M10" s="2496"/>
      <c r="N10" s="2496"/>
      <c r="O10" s="2496"/>
      <c r="P10" s="864"/>
    </row>
    <row r="11" spans="1:16" ht="16">
      <c r="A11" s="856" t="s">
        <v>725</v>
      </c>
      <c r="B11" s="857" t="s">
        <v>14589</v>
      </c>
      <c r="C11" s="858" t="s">
        <v>14599</v>
      </c>
      <c r="D11" s="857" t="s">
        <v>14566</v>
      </c>
      <c r="E11" s="865"/>
      <c r="F11" s="859">
        <v>46387</v>
      </c>
      <c r="G11" s="860" t="s">
        <v>14600</v>
      </c>
      <c r="H11" s="867">
        <v>1316</v>
      </c>
      <c r="I11" s="868" t="s">
        <v>14601</v>
      </c>
      <c r="J11" s="866"/>
      <c r="K11" s="863" t="str">
        <f>CONCATENATE("https://shopeefood.vn/bo-suu-tap/",I11)</f>
        <v>https://shopeefood.vn/bo-suu-tap/no-ne-bua-trua-deal-giam-50000d</v>
      </c>
      <c r="L11" s="863" t="str">
        <f>CONCATENATE("https://shopeefood.shopee.vn/bo-suu-tap/",I11)</f>
        <v>https://shopeefood.shopee.vn/bo-suu-tap/no-ne-bua-trua-deal-giam-50000d</v>
      </c>
      <c r="M11" s="2496"/>
      <c r="N11" s="2496"/>
      <c r="O11" s="860" t="s">
        <v>14572</v>
      </c>
      <c r="P11" s="864"/>
    </row>
    <row r="12" spans="1:16" ht="16">
      <c r="A12" s="856"/>
      <c r="B12" s="857" t="s">
        <v>14602</v>
      </c>
      <c r="C12" s="858" t="s">
        <v>14603</v>
      </c>
      <c r="D12" s="857" t="s">
        <v>14566</v>
      </c>
      <c r="E12" s="856" t="s">
        <v>14567</v>
      </c>
      <c r="F12" s="859">
        <v>46387</v>
      </c>
      <c r="G12" s="856"/>
      <c r="H12" s="861">
        <v>6505</v>
      </c>
      <c r="I12" s="862"/>
      <c r="J12" s="2533" t="s">
        <v>14604</v>
      </c>
      <c r="K12" s="863"/>
      <c r="L12" s="863"/>
      <c r="M12" s="2536" t="s">
        <v>14605</v>
      </c>
      <c r="N12" s="2536" t="s">
        <v>14606</v>
      </c>
      <c r="O12" s="2535" t="s">
        <v>14572</v>
      </c>
      <c r="P12" s="864"/>
    </row>
    <row r="13" spans="1:16" ht="16.5" customHeight="1">
      <c r="A13" s="856"/>
      <c r="B13" s="857" t="s">
        <v>14602</v>
      </c>
      <c r="C13" s="858" t="s">
        <v>14607</v>
      </c>
      <c r="D13" s="857" t="s">
        <v>14566</v>
      </c>
      <c r="E13" s="856" t="s">
        <v>14574</v>
      </c>
      <c r="F13" s="859">
        <v>46387</v>
      </c>
      <c r="G13" s="856"/>
      <c r="H13" s="861">
        <v>16715</v>
      </c>
      <c r="I13" s="862"/>
      <c r="J13" s="2496"/>
      <c r="K13" s="863"/>
      <c r="L13" s="863"/>
      <c r="M13" s="2496"/>
      <c r="N13" s="2496"/>
      <c r="O13" s="2496"/>
      <c r="P13" s="864"/>
    </row>
    <row r="14" spans="1:16" ht="16">
      <c r="A14" s="856"/>
      <c r="B14" s="857" t="s">
        <v>14602</v>
      </c>
      <c r="C14" s="858" t="s">
        <v>14608</v>
      </c>
      <c r="D14" s="857" t="s">
        <v>14566</v>
      </c>
      <c r="E14" s="865"/>
      <c r="F14" s="859">
        <v>46387</v>
      </c>
      <c r="G14" s="856"/>
      <c r="H14" s="861"/>
      <c r="I14" s="862"/>
      <c r="J14" s="2496"/>
      <c r="K14" s="863"/>
      <c r="L14" s="863"/>
      <c r="M14" s="2496"/>
      <c r="N14" s="2496"/>
      <c r="O14" s="2496"/>
      <c r="P14" s="864"/>
    </row>
    <row r="15" spans="1:16" ht="16">
      <c r="A15" s="856" t="s">
        <v>725</v>
      </c>
      <c r="B15" s="857" t="s">
        <v>14609</v>
      </c>
      <c r="C15" s="858" t="s">
        <v>14610</v>
      </c>
      <c r="D15" s="857" t="s">
        <v>14566</v>
      </c>
      <c r="E15" s="856" t="s">
        <v>14567</v>
      </c>
      <c r="F15" s="859">
        <v>46387</v>
      </c>
      <c r="G15" s="860" t="s">
        <v>14611</v>
      </c>
      <c r="H15" s="861">
        <v>16716</v>
      </c>
      <c r="I15" s="862"/>
      <c r="J15" s="2533" t="s">
        <v>14612</v>
      </c>
      <c r="K15" s="863"/>
      <c r="L15" s="863"/>
      <c r="M15" s="2536" t="s">
        <v>14613</v>
      </c>
      <c r="N15" s="2536" t="s">
        <v>14614</v>
      </c>
      <c r="O15" s="2535" t="s">
        <v>14572</v>
      </c>
      <c r="P15" s="864"/>
    </row>
    <row r="16" spans="1:16" ht="16">
      <c r="A16" s="856" t="s">
        <v>725</v>
      </c>
      <c r="B16" s="857" t="s">
        <v>14609</v>
      </c>
      <c r="C16" s="858" t="s">
        <v>14615</v>
      </c>
      <c r="D16" s="857" t="s">
        <v>14566</v>
      </c>
      <c r="E16" s="856" t="s">
        <v>14574</v>
      </c>
      <c r="F16" s="859">
        <v>46387</v>
      </c>
      <c r="G16" s="860" t="s">
        <v>14616</v>
      </c>
      <c r="H16" s="861">
        <v>4604</v>
      </c>
      <c r="I16" s="862"/>
      <c r="J16" s="2496"/>
      <c r="K16" s="863"/>
      <c r="L16" s="863"/>
      <c r="M16" s="2496"/>
      <c r="N16" s="2496"/>
      <c r="O16" s="2496"/>
      <c r="P16" s="864"/>
    </row>
    <row r="17" spans="1:16" ht="16">
      <c r="A17" s="856" t="s">
        <v>725</v>
      </c>
      <c r="B17" s="857" t="s">
        <v>14609</v>
      </c>
      <c r="C17" s="858" t="s">
        <v>14617</v>
      </c>
      <c r="D17" s="857" t="s">
        <v>14566</v>
      </c>
      <c r="E17" s="865"/>
      <c r="F17" s="859">
        <v>46387</v>
      </c>
      <c r="G17" s="860" t="s">
        <v>14618</v>
      </c>
      <c r="H17" s="861">
        <v>4869</v>
      </c>
      <c r="I17" s="862" t="s">
        <v>14619</v>
      </c>
      <c r="J17" s="866"/>
      <c r="K17" s="863" t="str">
        <f t="shared" ref="K17:K18" si="0">CONCATENATE("https://shopeefood.vn/bo-suu-tap/",I17)</f>
        <v>https://shopeefood.vn/bo-suu-tap/bua-toi-du-chat-giam-toi-50000d</v>
      </c>
      <c r="L17" s="863" t="str">
        <f t="shared" ref="L17:L18" si="1">CONCATENATE("https://shopeefood.shopee.vn/bo-suu-tap/",I17)</f>
        <v>https://shopeefood.shopee.vn/bo-suu-tap/bua-toi-du-chat-giam-toi-50000d</v>
      </c>
      <c r="M17" s="2496"/>
      <c r="N17" s="2496"/>
      <c r="O17" s="2535" t="s">
        <v>14572</v>
      </c>
      <c r="P17" s="864"/>
    </row>
    <row r="18" spans="1:16" ht="16">
      <c r="A18" s="856" t="s">
        <v>725</v>
      </c>
      <c r="B18" s="857" t="s">
        <v>14609</v>
      </c>
      <c r="C18" s="858" t="s">
        <v>14620</v>
      </c>
      <c r="D18" s="857" t="s">
        <v>14566</v>
      </c>
      <c r="E18" s="865"/>
      <c r="F18" s="859">
        <v>46387</v>
      </c>
      <c r="G18" s="860" t="s">
        <v>14621</v>
      </c>
      <c r="H18" s="861">
        <v>4967</v>
      </c>
      <c r="I18" s="862" t="s">
        <v>14622</v>
      </c>
      <c r="J18" s="866"/>
      <c r="K18" s="863" t="str">
        <f t="shared" si="0"/>
        <v>https://shopeefood.vn/bo-suu-tap/bua-toi-du-chat-giam-toi-70000d</v>
      </c>
      <c r="L18" s="863" t="str">
        <f t="shared" si="1"/>
        <v>https://shopeefood.shopee.vn/bo-suu-tap/bua-toi-du-chat-giam-toi-70000d</v>
      </c>
      <c r="M18" s="2496"/>
      <c r="N18" s="2496"/>
      <c r="O18" s="2496"/>
      <c r="P18" s="864"/>
    </row>
    <row r="19" spans="1:16" ht="16">
      <c r="A19" s="856"/>
      <c r="B19" s="857" t="s">
        <v>14609</v>
      </c>
      <c r="C19" s="858" t="s">
        <v>14623</v>
      </c>
      <c r="D19" s="857" t="s">
        <v>14566</v>
      </c>
      <c r="E19" s="865"/>
      <c r="F19" s="859">
        <v>46387</v>
      </c>
      <c r="G19" s="860" t="s">
        <v>14624</v>
      </c>
      <c r="H19" s="861"/>
      <c r="I19" s="862"/>
      <c r="J19" s="862" t="s">
        <v>14625</v>
      </c>
      <c r="K19" s="863"/>
      <c r="L19" s="863"/>
      <c r="M19" s="863" t="s">
        <v>14626</v>
      </c>
      <c r="N19" s="863" t="s">
        <v>14627</v>
      </c>
      <c r="O19" s="2496"/>
      <c r="P19" s="864"/>
    </row>
    <row r="20" spans="1:16" ht="16">
      <c r="A20" s="856"/>
      <c r="B20" s="857" t="s">
        <v>14564</v>
      </c>
      <c r="C20" s="858" t="s">
        <v>14628</v>
      </c>
      <c r="D20" s="857" t="s">
        <v>14629</v>
      </c>
      <c r="E20" s="865">
        <v>45658</v>
      </c>
      <c r="F20" s="859">
        <v>46387</v>
      </c>
      <c r="G20" s="860" t="s">
        <v>14630</v>
      </c>
      <c r="H20" s="861" t="s">
        <v>14631</v>
      </c>
      <c r="I20" s="862"/>
      <c r="J20" s="862" t="s">
        <v>14632</v>
      </c>
      <c r="K20" s="863"/>
      <c r="L20" s="863"/>
      <c r="M20" s="863" t="s">
        <v>14633</v>
      </c>
      <c r="N20" s="863" t="s">
        <v>14634</v>
      </c>
      <c r="O20" s="869" t="s">
        <v>14635</v>
      </c>
      <c r="P20" s="864"/>
    </row>
    <row r="21" spans="1:16" ht="48">
      <c r="A21" s="856" t="s">
        <v>725</v>
      </c>
      <c r="B21" s="857" t="s">
        <v>14578</v>
      </c>
      <c r="C21" s="858" t="s">
        <v>14636</v>
      </c>
      <c r="D21" s="857" t="s">
        <v>14629</v>
      </c>
      <c r="E21" s="865">
        <v>45658</v>
      </c>
      <c r="F21" s="859">
        <v>46387</v>
      </c>
      <c r="G21" s="860" t="s">
        <v>14637</v>
      </c>
      <c r="H21" s="861" t="s">
        <v>14638</v>
      </c>
      <c r="I21" s="862"/>
      <c r="J21" s="862" t="s">
        <v>14639</v>
      </c>
      <c r="K21" s="863"/>
      <c r="L21" s="863"/>
      <c r="M21" s="863" t="s">
        <v>14640</v>
      </c>
      <c r="N21" s="863" t="s">
        <v>14641</v>
      </c>
      <c r="O21" s="870" t="s">
        <v>14642</v>
      </c>
      <c r="P21" s="857" t="s">
        <v>14643</v>
      </c>
    </row>
    <row r="22" spans="1:16" ht="40.5" customHeight="1">
      <c r="A22" s="856" t="s">
        <v>725</v>
      </c>
      <c r="B22" s="857" t="s">
        <v>14589</v>
      </c>
      <c r="C22" s="858" t="s">
        <v>14644</v>
      </c>
      <c r="D22" s="857" t="s">
        <v>14629</v>
      </c>
      <c r="E22" s="865">
        <v>45658</v>
      </c>
      <c r="F22" s="859">
        <v>46387</v>
      </c>
      <c r="G22" s="860" t="s">
        <v>14645</v>
      </c>
      <c r="H22" s="861" t="s">
        <v>14646</v>
      </c>
      <c r="I22" s="862"/>
      <c r="J22" s="862" t="s">
        <v>14647</v>
      </c>
      <c r="K22" s="863"/>
      <c r="L22" s="863"/>
      <c r="M22" s="863" t="s">
        <v>14648</v>
      </c>
      <c r="N22" s="863" t="s">
        <v>14649</v>
      </c>
      <c r="O22" s="869" t="s">
        <v>14650</v>
      </c>
      <c r="P22" s="864"/>
    </row>
    <row r="23" spans="1:16" ht="16">
      <c r="A23" s="856"/>
      <c r="B23" s="857" t="s">
        <v>14602</v>
      </c>
      <c r="C23" s="858" t="s">
        <v>14651</v>
      </c>
      <c r="D23" s="857" t="s">
        <v>14629</v>
      </c>
      <c r="E23" s="865">
        <v>45658</v>
      </c>
      <c r="F23" s="859">
        <v>46387</v>
      </c>
      <c r="G23" s="856"/>
      <c r="H23" s="861" t="s">
        <v>14652</v>
      </c>
      <c r="I23" s="862"/>
      <c r="J23" s="862" t="s">
        <v>14653</v>
      </c>
      <c r="K23" s="863"/>
      <c r="L23" s="863"/>
      <c r="M23" s="863" t="s">
        <v>14654</v>
      </c>
      <c r="N23" s="863" t="s">
        <v>14655</v>
      </c>
      <c r="O23" s="869" t="s">
        <v>14656</v>
      </c>
      <c r="P23" s="864"/>
    </row>
    <row r="24" spans="1:16" ht="16">
      <c r="A24" s="856" t="s">
        <v>725</v>
      </c>
      <c r="B24" s="857" t="s">
        <v>14609</v>
      </c>
      <c r="C24" s="858" t="s">
        <v>14657</v>
      </c>
      <c r="D24" s="857" t="s">
        <v>14629</v>
      </c>
      <c r="E24" s="865">
        <v>45658</v>
      </c>
      <c r="F24" s="859">
        <v>46387</v>
      </c>
      <c r="G24" s="860" t="s">
        <v>14658</v>
      </c>
      <c r="H24" s="861" t="s">
        <v>14659</v>
      </c>
      <c r="I24" s="862"/>
      <c r="J24" s="862" t="s">
        <v>14660</v>
      </c>
      <c r="K24" s="863"/>
      <c r="L24" s="863"/>
      <c r="M24" s="863" t="s">
        <v>14661</v>
      </c>
      <c r="N24" s="863" t="s">
        <v>14662</v>
      </c>
      <c r="O24" s="869" t="s">
        <v>14663</v>
      </c>
      <c r="P24" s="864"/>
    </row>
    <row r="25" spans="1:16" ht="16">
      <c r="A25" s="856"/>
      <c r="B25" s="857" t="s">
        <v>14564</v>
      </c>
      <c r="C25" s="858" t="s">
        <v>14664</v>
      </c>
      <c r="D25" s="857" t="s">
        <v>14665</v>
      </c>
      <c r="E25" s="856" t="s">
        <v>684</v>
      </c>
      <c r="F25" s="859">
        <v>46387</v>
      </c>
      <c r="G25" s="860" t="s">
        <v>14666</v>
      </c>
      <c r="H25" s="861"/>
      <c r="I25" s="862"/>
      <c r="J25" s="862" t="s">
        <v>14667</v>
      </c>
      <c r="K25" s="863"/>
      <c r="L25" s="863"/>
      <c r="M25" s="863" t="s">
        <v>14668</v>
      </c>
      <c r="N25" s="863" t="s">
        <v>14669</v>
      </c>
      <c r="O25" s="864"/>
      <c r="P25" s="864"/>
    </row>
    <row r="26" spans="1:16" ht="16">
      <c r="A26" s="856"/>
      <c r="B26" s="857" t="s">
        <v>14578</v>
      </c>
      <c r="C26" s="858" t="s">
        <v>14670</v>
      </c>
      <c r="D26" s="857" t="s">
        <v>14665</v>
      </c>
      <c r="E26" s="856" t="s">
        <v>684</v>
      </c>
      <c r="F26" s="859">
        <v>46387</v>
      </c>
      <c r="G26" s="860" t="s">
        <v>14671</v>
      </c>
      <c r="H26" s="861"/>
      <c r="I26" s="862"/>
      <c r="J26" s="862" t="s">
        <v>14667</v>
      </c>
      <c r="K26" s="863"/>
      <c r="L26" s="863"/>
      <c r="M26" s="863" t="s">
        <v>14668</v>
      </c>
      <c r="N26" s="863" t="s">
        <v>14669</v>
      </c>
      <c r="O26" s="856"/>
      <c r="P26" s="864"/>
    </row>
    <row r="27" spans="1:16" ht="16">
      <c r="A27" s="856"/>
      <c r="B27" s="857" t="s">
        <v>14589</v>
      </c>
      <c r="C27" s="858" t="s">
        <v>14672</v>
      </c>
      <c r="D27" s="857" t="s">
        <v>14665</v>
      </c>
      <c r="E27" s="856" t="s">
        <v>684</v>
      </c>
      <c r="F27" s="859">
        <v>46387</v>
      </c>
      <c r="G27" s="860" t="s">
        <v>14673</v>
      </c>
      <c r="H27" s="861"/>
      <c r="I27" s="862"/>
      <c r="J27" s="862" t="s">
        <v>14667</v>
      </c>
      <c r="K27" s="863"/>
      <c r="L27" s="863"/>
      <c r="M27" s="863" t="s">
        <v>14668</v>
      </c>
      <c r="N27" s="863" t="s">
        <v>14669</v>
      </c>
      <c r="O27" s="864"/>
      <c r="P27" s="864"/>
    </row>
    <row r="28" spans="1:16" ht="16">
      <c r="A28" s="856"/>
      <c r="B28" s="857" t="s">
        <v>14602</v>
      </c>
      <c r="C28" s="858" t="s">
        <v>14674</v>
      </c>
      <c r="D28" s="857" t="s">
        <v>14665</v>
      </c>
      <c r="E28" s="856" t="s">
        <v>684</v>
      </c>
      <c r="F28" s="859">
        <v>46387</v>
      </c>
      <c r="G28" s="860" t="s">
        <v>14675</v>
      </c>
      <c r="H28" s="861"/>
      <c r="I28" s="862"/>
      <c r="J28" s="862" t="s">
        <v>14667</v>
      </c>
      <c r="K28" s="863"/>
      <c r="L28" s="863"/>
      <c r="M28" s="863" t="s">
        <v>14668</v>
      </c>
      <c r="N28" s="863" t="s">
        <v>14669</v>
      </c>
      <c r="O28" s="864"/>
      <c r="P28" s="864"/>
    </row>
    <row r="29" spans="1:16" ht="16">
      <c r="A29" s="856"/>
      <c r="B29" s="857" t="s">
        <v>14609</v>
      </c>
      <c r="C29" s="858" t="s">
        <v>14676</v>
      </c>
      <c r="D29" s="857" t="s">
        <v>14665</v>
      </c>
      <c r="E29" s="856" t="s">
        <v>684</v>
      </c>
      <c r="F29" s="859">
        <v>46387</v>
      </c>
      <c r="G29" s="860" t="s">
        <v>14677</v>
      </c>
      <c r="H29" s="861"/>
      <c r="I29" s="862"/>
      <c r="J29" s="862" t="s">
        <v>14667</v>
      </c>
      <c r="K29" s="863"/>
      <c r="L29" s="863"/>
      <c r="M29" s="863" t="s">
        <v>14668</v>
      </c>
      <c r="N29" s="863" t="s">
        <v>14669</v>
      </c>
      <c r="O29" s="864"/>
      <c r="P29" s="864"/>
    </row>
    <row r="30" spans="1:16" ht="16">
      <c r="A30" s="856"/>
      <c r="B30" s="871" t="s">
        <v>14578</v>
      </c>
      <c r="C30" s="872" t="s">
        <v>14678</v>
      </c>
      <c r="D30" s="857"/>
      <c r="E30" s="856" t="s">
        <v>4197</v>
      </c>
      <c r="F30" s="859">
        <v>46387</v>
      </c>
      <c r="G30" s="860" t="s">
        <v>14679</v>
      </c>
      <c r="H30" s="861">
        <v>20437</v>
      </c>
      <c r="I30" s="862" t="s">
        <v>14680</v>
      </c>
      <c r="J30" s="862"/>
      <c r="K30" s="863" t="str">
        <f t="shared" ref="K30:K37" si="2">CONCATENATE("https://shopeefood.vn/bo-suu-tap/",I30)</f>
        <v>https://shopeefood.vn/bo-suu-tap/cafe-banh-mi-sang-chi-tu-10000d</v>
      </c>
      <c r="L30" s="863" t="str">
        <f t="shared" ref="L30:L37" si="3">CONCATENATE("https://shopeefood.shopee.vn/bo-suu-tap/",I30)</f>
        <v>https://shopeefood.shopee.vn/bo-suu-tap/cafe-banh-mi-sang-chi-tu-10000d</v>
      </c>
      <c r="M30" s="863"/>
      <c r="N30" s="863"/>
      <c r="O30" s="860" t="s">
        <v>14572</v>
      </c>
      <c r="P30" s="856" t="s">
        <v>14681</v>
      </c>
    </row>
    <row r="31" spans="1:16" ht="16">
      <c r="A31" s="856" t="s">
        <v>725</v>
      </c>
      <c r="B31" s="857" t="s">
        <v>14589</v>
      </c>
      <c r="C31" s="872" t="s">
        <v>14682</v>
      </c>
      <c r="D31" s="857"/>
      <c r="E31" s="856" t="s">
        <v>4197</v>
      </c>
      <c r="F31" s="859">
        <v>46387</v>
      </c>
      <c r="G31" s="860" t="s">
        <v>14683</v>
      </c>
      <c r="H31" s="861">
        <v>20439</v>
      </c>
      <c r="I31" s="862" t="s">
        <v>14684</v>
      </c>
      <c r="J31" s="862"/>
      <c r="K31" s="863" t="str">
        <f t="shared" si="2"/>
        <v>https://shopeefood.vn/bo-suu-tap/bua-trua-cuoi-tuan-giam-70000d</v>
      </c>
      <c r="L31" s="863" t="str">
        <f t="shared" si="3"/>
        <v>https://shopeefood.shopee.vn/bo-suu-tap/bua-trua-cuoi-tuan-giam-70000d</v>
      </c>
      <c r="M31" s="863"/>
      <c r="N31" s="863"/>
      <c r="O31" s="2535" t="s">
        <v>14572</v>
      </c>
      <c r="P31" s="856"/>
    </row>
    <row r="32" spans="1:16" ht="16">
      <c r="A32" s="856" t="s">
        <v>725</v>
      </c>
      <c r="B32" s="857" t="s">
        <v>14589</v>
      </c>
      <c r="C32" s="872" t="s">
        <v>14685</v>
      </c>
      <c r="D32" s="857"/>
      <c r="E32" s="856" t="s">
        <v>4197</v>
      </c>
      <c r="F32" s="859">
        <v>46387</v>
      </c>
      <c r="G32" s="860" t="s">
        <v>14686</v>
      </c>
      <c r="H32" s="861">
        <v>20440</v>
      </c>
      <c r="I32" s="862" t="s">
        <v>14687</v>
      </c>
      <c r="J32" s="862"/>
      <c r="K32" s="863" t="str">
        <f t="shared" si="2"/>
        <v>https://shopeefood.vn/bo-suu-tap/bua-trua-cuoi-tuan-giam-50000d</v>
      </c>
      <c r="L32" s="863" t="str">
        <f t="shared" si="3"/>
        <v>https://shopeefood.shopee.vn/bo-suu-tap/bua-trua-cuoi-tuan-giam-50000d</v>
      </c>
      <c r="M32" s="863"/>
      <c r="N32" s="863"/>
      <c r="O32" s="2496"/>
      <c r="P32" s="856"/>
    </row>
    <row r="33" spans="1:16" ht="16">
      <c r="A33" s="856"/>
      <c r="B33" s="857" t="s">
        <v>14602</v>
      </c>
      <c r="C33" s="872" t="s">
        <v>14688</v>
      </c>
      <c r="D33" s="857"/>
      <c r="E33" s="856" t="s">
        <v>4197</v>
      </c>
      <c r="F33" s="859">
        <v>46387</v>
      </c>
      <c r="G33" s="860" t="s">
        <v>14689</v>
      </c>
      <c r="H33" s="861">
        <v>20441</v>
      </c>
      <c r="I33" s="862" t="s">
        <v>14690</v>
      </c>
      <c r="J33" s="862"/>
      <c r="K33" s="863" t="str">
        <f t="shared" si="2"/>
        <v>https://shopeefood.vn/bo-suu-tap/tra-sua-ca-phe-giam-30k</v>
      </c>
      <c r="L33" s="863" t="str">
        <f t="shared" si="3"/>
        <v>https://shopeefood.shopee.vn/bo-suu-tap/tra-sua-ca-phe-giam-30k</v>
      </c>
      <c r="M33" s="863"/>
      <c r="N33" s="863"/>
      <c r="O33" s="860" t="s">
        <v>14572</v>
      </c>
      <c r="P33" s="856"/>
    </row>
    <row r="34" spans="1:16" ht="16">
      <c r="A34" s="856" t="s">
        <v>725</v>
      </c>
      <c r="B34" s="857" t="s">
        <v>14609</v>
      </c>
      <c r="C34" s="872" t="s">
        <v>14691</v>
      </c>
      <c r="D34" s="857"/>
      <c r="E34" s="856" t="s">
        <v>4197</v>
      </c>
      <c r="F34" s="859">
        <v>46387</v>
      </c>
      <c r="G34" s="860" t="s">
        <v>14692</v>
      </c>
      <c r="H34" s="861">
        <v>20442</v>
      </c>
      <c r="I34" s="862" t="s">
        <v>14693</v>
      </c>
      <c r="J34" s="862"/>
      <c r="K34" s="863" t="str">
        <f t="shared" si="2"/>
        <v>https://shopeefood.vn/bo-suu-tap/bua-toi-cuoi-tuan-giam-70000d</v>
      </c>
      <c r="L34" s="863" t="str">
        <f t="shared" si="3"/>
        <v>https://shopeefood.shopee.vn/bo-suu-tap/bua-toi-cuoi-tuan-giam-70000d</v>
      </c>
      <c r="M34" s="863"/>
      <c r="N34" s="863"/>
      <c r="O34" s="2535" t="s">
        <v>14572</v>
      </c>
      <c r="P34" s="856"/>
    </row>
    <row r="35" spans="1:16" ht="16">
      <c r="A35" s="856" t="s">
        <v>725</v>
      </c>
      <c r="B35" s="857" t="s">
        <v>14609</v>
      </c>
      <c r="C35" s="872" t="s">
        <v>14694</v>
      </c>
      <c r="D35" s="857"/>
      <c r="E35" s="856" t="s">
        <v>4197</v>
      </c>
      <c r="F35" s="859">
        <v>46387</v>
      </c>
      <c r="G35" s="860" t="s">
        <v>14695</v>
      </c>
      <c r="H35" s="861">
        <v>20443</v>
      </c>
      <c r="I35" s="862" t="s">
        <v>14696</v>
      </c>
      <c r="J35" s="862"/>
      <c r="K35" s="863" t="str">
        <f t="shared" si="2"/>
        <v>https://shopeefood.vn/bo-suu-tap/bua-toi-cuoi-tuan-giam-99000d</v>
      </c>
      <c r="L35" s="863" t="str">
        <f t="shared" si="3"/>
        <v>https://shopeefood.shopee.vn/bo-suu-tap/bua-toi-cuoi-tuan-giam-99000d</v>
      </c>
      <c r="M35" s="863"/>
      <c r="N35" s="863"/>
      <c r="O35" s="2496"/>
      <c r="P35" s="856"/>
    </row>
    <row r="36" spans="1:16" ht="16">
      <c r="A36" s="856" t="s">
        <v>725</v>
      </c>
      <c r="B36" s="857" t="s">
        <v>14578</v>
      </c>
      <c r="C36" s="872" t="s">
        <v>14697</v>
      </c>
      <c r="D36" s="857"/>
      <c r="E36" s="856" t="s">
        <v>4197</v>
      </c>
      <c r="F36" s="859">
        <v>46387</v>
      </c>
      <c r="G36" s="860" t="s">
        <v>14698</v>
      </c>
      <c r="H36" s="861">
        <v>20444</v>
      </c>
      <c r="I36" s="862" t="s">
        <v>14699</v>
      </c>
      <c r="J36" s="862"/>
      <c r="K36" s="863" t="str">
        <f t="shared" si="2"/>
        <v>https://shopeefood.vn/bo-suu-tap/bua-sang-cuoi-tuan-giam-30000d</v>
      </c>
      <c r="L36" s="863" t="str">
        <f t="shared" si="3"/>
        <v>https://shopeefood.shopee.vn/bo-suu-tap/bua-sang-cuoi-tuan-giam-30000d</v>
      </c>
      <c r="M36" s="863"/>
      <c r="N36" s="863"/>
      <c r="O36" s="2535" t="s">
        <v>14572</v>
      </c>
      <c r="P36" s="856"/>
    </row>
    <row r="37" spans="1:16" ht="16">
      <c r="A37" s="856" t="s">
        <v>725</v>
      </c>
      <c r="B37" s="857" t="s">
        <v>14578</v>
      </c>
      <c r="C37" s="872" t="s">
        <v>14700</v>
      </c>
      <c r="D37" s="857"/>
      <c r="E37" s="856" t="s">
        <v>4197</v>
      </c>
      <c r="F37" s="859">
        <v>46387</v>
      </c>
      <c r="G37" s="860" t="s">
        <v>14701</v>
      </c>
      <c r="H37" s="861">
        <v>20445</v>
      </c>
      <c r="I37" s="862" t="s">
        <v>14702</v>
      </c>
      <c r="J37" s="862"/>
      <c r="K37" s="863" t="str">
        <f t="shared" si="2"/>
        <v>https://shopeefood.vn/bo-suu-tap/bua-sang-cuoi-tuan-freeship-0d</v>
      </c>
      <c r="L37" s="863" t="str">
        <f t="shared" si="3"/>
        <v>https://shopeefood.shopee.vn/bo-suu-tap/bua-sang-cuoi-tuan-freeship-0d</v>
      </c>
      <c r="M37" s="863"/>
      <c r="N37" s="863"/>
      <c r="O37" s="2496"/>
      <c r="P37" s="856"/>
    </row>
    <row r="38" spans="1:16" ht="15">
      <c r="A38" s="856"/>
      <c r="B38" s="857"/>
      <c r="C38" s="873"/>
      <c r="D38" s="857"/>
      <c r="E38" s="856"/>
      <c r="F38" s="856"/>
      <c r="G38" s="874"/>
      <c r="H38" s="875"/>
      <c r="I38" s="862"/>
      <c r="J38" s="862"/>
      <c r="K38" s="863"/>
      <c r="L38" s="863"/>
      <c r="M38" s="863"/>
      <c r="N38" s="863"/>
      <c r="O38" s="864"/>
      <c r="P38" s="864"/>
    </row>
    <row r="39" spans="1:16" ht="15" collapsed="1">
      <c r="A39" s="876" t="s">
        <v>684</v>
      </c>
      <c r="B39" s="877"/>
      <c r="C39" s="878"/>
      <c r="D39" s="878"/>
      <c r="E39" s="878"/>
      <c r="F39" s="878"/>
      <c r="G39" s="879"/>
      <c r="H39" s="878"/>
      <c r="I39" s="876"/>
      <c r="J39" s="876"/>
      <c r="K39" s="880"/>
      <c r="L39" s="881"/>
      <c r="M39" s="881"/>
      <c r="N39" s="881"/>
      <c r="O39" s="882"/>
      <c r="P39" s="882"/>
    </row>
    <row r="40" spans="1:16" ht="75" hidden="1" outlineLevel="1">
      <c r="A40" s="883">
        <v>15.1</v>
      </c>
      <c r="B40" s="649"/>
      <c r="C40" s="663" t="s">
        <v>14703</v>
      </c>
      <c r="D40" s="245" t="s">
        <v>14704</v>
      </c>
      <c r="E40" s="884">
        <v>45292</v>
      </c>
      <c r="F40" s="884">
        <v>45306</v>
      </c>
      <c r="G40" s="204" t="s">
        <v>14705</v>
      </c>
      <c r="H40" s="663">
        <v>18741</v>
      </c>
      <c r="I40" s="883" t="s">
        <v>14706</v>
      </c>
      <c r="J40" s="883"/>
      <c r="K40" s="885" t="str">
        <f t="shared" ref="K40:K50" si="4">CONCATENATE("https://shopeefood.vn/bo-suu-tap/",I40)</f>
        <v>https://shopeefood.vn/bo-suu-tap/dau-nam-han-hoan-combo-88000d</v>
      </c>
      <c r="L40" s="886" t="str">
        <f t="shared" ref="L40:L50" si="5">CONCATENATE("https://shopeefood.shopee.vn/bo-suu-tap/",I40)</f>
        <v>https://shopeefood.shopee.vn/bo-suu-tap/dau-nam-han-hoan-combo-88000d</v>
      </c>
      <c r="M40" s="886"/>
      <c r="N40" s="886"/>
      <c r="O40" s="887"/>
      <c r="P40" s="887"/>
    </row>
    <row r="41" spans="1:16" ht="15" hidden="1" outlineLevel="1">
      <c r="A41" s="883">
        <v>15.1</v>
      </c>
      <c r="B41" s="649"/>
      <c r="C41" s="663" t="s">
        <v>14707</v>
      </c>
      <c r="D41" s="663" t="s">
        <v>14708</v>
      </c>
      <c r="E41" s="884">
        <v>45292</v>
      </c>
      <c r="F41" s="884">
        <v>45306</v>
      </c>
      <c r="G41" s="204" t="s">
        <v>14709</v>
      </c>
      <c r="H41" s="883">
        <v>18737</v>
      </c>
      <c r="I41" s="883" t="s">
        <v>14710</v>
      </c>
      <c r="J41" s="883"/>
      <c r="K41" s="885" t="str">
        <f t="shared" si="4"/>
        <v>https://shopeefood.vn/bo-suu-tap/khai-tiec-nam-moi-freeship-88000d</v>
      </c>
      <c r="L41" s="886" t="str">
        <f t="shared" si="5"/>
        <v>https://shopeefood.shopee.vn/bo-suu-tap/khai-tiec-nam-moi-freeship-88000d</v>
      </c>
      <c r="M41" s="886"/>
      <c r="N41" s="886"/>
      <c r="O41" s="887"/>
      <c r="P41" s="887"/>
    </row>
    <row r="42" spans="1:16" ht="15" hidden="1" outlineLevel="1">
      <c r="A42" s="883">
        <v>15.1</v>
      </c>
      <c r="B42" s="649"/>
      <c r="C42" s="663" t="s">
        <v>14711</v>
      </c>
      <c r="D42" s="663" t="s">
        <v>14712</v>
      </c>
      <c r="E42" s="884">
        <v>45292</v>
      </c>
      <c r="F42" s="884">
        <v>45306</v>
      </c>
      <c r="G42" s="206" t="s">
        <v>14713</v>
      </c>
      <c r="H42" s="883">
        <v>18738</v>
      </c>
      <c r="I42" s="883" t="s">
        <v>14714</v>
      </c>
      <c r="J42" s="883"/>
      <c r="K42" s="885" t="str">
        <f t="shared" si="4"/>
        <v>https://shopeefood.vn/bo-suu-tap/khao-deal-ron-rang-giam-toi-888000d</v>
      </c>
      <c r="L42" s="886" t="str">
        <f t="shared" si="5"/>
        <v>https://shopeefood.shopee.vn/bo-suu-tap/khao-deal-ron-rang-giam-toi-888000d</v>
      </c>
      <c r="M42" s="886"/>
      <c r="N42" s="886"/>
      <c r="O42" s="887"/>
      <c r="P42" s="887"/>
    </row>
    <row r="43" spans="1:16" ht="15" hidden="1" outlineLevel="1">
      <c r="A43" s="883">
        <v>15.1</v>
      </c>
      <c r="B43" s="649"/>
      <c r="C43" s="663" t="s">
        <v>14715</v>
      </c>
      <c r="D43" s="663" t="s">
        <v>14712</v>
      </c>
      <c r="E43" s="884">
        <v>45292</v>
      </c>
      <c r="F43" s="884">
        <v>45306</v>
      </c>
      <c r="G43" s="204" t="s">
        <v>14716</v>
      </c>
      <c r="H43" s="883">
        <v>18739</v>
      </c>
      <c r="I43" s="883" t="s">
        <v>14717</v>
      </c>
      <c r="J43" s="883"/>
      <c r="K43" s="885" t="str">
        <f t="shared" si="4"/>
        <v>https://shopeefood.vn/bo-suu-tap/khao-deal-ron-rang-giam-toi-188000d</v>
      </c>
      <c r="L43" s="886" t="str">
        <f t="shared" si="5"/>
        <v>https://shopeefood.shopee.vn/bo-suu-tap/khao-deal-ron-rang-giam-toi-188000d</v>
      </c>
      <c r="M43" s="886"/>
      <c r="N43" s="886"/>
      <c r="O43" s="887"/>
      <c r="P43" s="887"/>
    </row>
    <row r="44" spans="1:16" ht="15" hidden="1" outlineLevel="1">
      <c r="A44" s="883">
        <v>15.1</v>
      </c>
      <c r="B44" s="649"/>
      <c r="C44" s="663" t="s">
        <v>14718</v>
      </c>
      <c r="D44" s="663" t="s">
        <v>14712</v>
      </c>
      <c r="E44" s="884">
        <v>45292</v>
      </c>
      <c r="F44" s="884">
        <v>45306</v>
      </c>
      <c r="G44" s="204" t="s">
        <v>14719</v>
      </c>
      <c r="H44" s="883">
        <v>18740</v>
      </c>
      <c r="I44" s="883" t="s">
        <v>14720</v>
      </c>
      <c r="J44" s="883"/>
      <c r="K44" s="885" t="str">
        <f t="shared" si="4"/>
        <v>https://shopeefood.vn/bo-suu-tap/khao-deal-ron-rang-giam-toi-50</v>
      </c>
      <c r="L44" s="886" t="str">
        <f t="shared" si="5"/>
        <v>https://shopeefood.shopee.vn/bo-suu-tap/khao-deal-ron-rang-giam-toi-50</v>
      </c>
      <c r="M44" s="886"/>
      <c r="N44" s="886"/>
      <c r="O44" s="887"/>
      <c r="P44" s="887"/>
    </row>
    <row r="45" spans="1:16" ht="15" hidden="1" outlineLevel="1">
      <c r="A45" s="883">
        <v>15.1</v>
      </c>
      <c r="B45" s="649"/>
      <c r="C45" s="663" t="s">
        <v>14721</v>
      </c>
      <c r="D45" s="663" t="s">
        <v>14722</v>
      </c>
      <c r="E45" s="884">
        <v>45292</v>
      </c>
      <c r="F45" s="884">
        <v>45306</v>
      </c>
      <c r="G45" s="206" t="s">
        <v>14723</v>
      </c>
      <c r="H45" s="883">
        <v>18745</v>
      </c>
      <c r="I45" s="883" t="s">
        <v>14724</v>
      </c>
      <c r="J45" s="883"/>
      <c r="K45" s="885" t="str">
        <f t="shared" si="4"/>
        <v>https://shopeefood.vn/bo-suu-tap/chieu-dai-tiec-to-giam-toi-1000000d</v>
      </c>
      <c r="L45" s="886" t="str">
        <f t="shared" si="5"/>
        <v>https://shopeefood.shopee.vn/bo-suu-tap/chieu-dai-tiec-to-giam-toi-1000000d</v>
      </c>
      <c r="M45" s="886"/>
      <c r="N45" s="886"/>
      <c r="O45" s="887"/>
      <c r="P45" s="887"/>
    </row>
    <row r="46" spans="1:16" ht="15" hidden="1" outlineLevel="1">
      <c r="A46" s="883">
        <v>15.1</v>
      </c>
      <c r="B46" s="649"/>
      <c r="C46" s="663" t="s">
        <v>14725</v>
      </c>
      <c r="D46" s="663" t="s">
        <v>14726</v>
      </c>
      <c r="E46" s="884">
        <v>45292</v>
      </c>
      <c r="F46" s="884">
        <v>45315</v>
      </c>
      <c r="G46" s="204" t="s">
        <v>14727</v>
      </c>
      <c r="H46" s="883">
        <v>18742</v>
      </c>
      <c r="I46" s="883" t="s">
        <v>14728</v>
      </c>
      <c r="J46" s="883"/>
      <c r="K46" s="885" t="str">
        <f t="shared" si="4"/>
        <v>https://shopeefood.vn/bo-suu-tap/qua-tet-trao-tay-mien-ngay-phi-ship</v>
      </c>
      <c r="L46" s="886" t="str">
        <f t="shared" si="5"/>
        <v>https://shopeefood.shopee.vn/bo-suu-tap/qua-tet-trao-tay-mien-ngay-phi-ship</v>
      </c>
      <c r="M46" s="886"/>
      <c r="N46" s="886"/>
      <c r="O46" s="887"/>
      <c r="P46" s="887"/>
    </row>
    <row r="47" spans="1:16" ht="15" hidden="1" outlineLevel="1">
      <c r="A47" s="883">
        <v>15.1</v>
      </c>
      <c r="B47" s="649"/>
      <c r="C47" s="663" t="s">
        <v>14729</v>
      </c>
      <c r="D47" s="663" t="s">
        <v>14730</v>
      </c>
      <c r="E47" s="884">
        <v>45292</v>
      </c>
      <c r="F47" s="884">
        <v>45306</v>
      </c>
      <c r="G47" s="204" t="s">
        <v>14731</v>
      </c>
      <c r="H47" s="883">
        <v>18736</v>
      </c>
      <c r="I47" s="883" t="s">
        <v>14732</v>
      </c>
      <c r="J47" s="883"/>
      <c r="K47" s="885" t="str">
        <f t="shared" si="4"/>
        <v>https://shopeefood.vn/bo-suu-tap/deal-chao-nam-moi-chi-0d</v>
      </c>
      <c r="L47" s="886" t="str">
        <f t="shared" si="5"/>
        <v>https://shopeefood.shopee.vn/bo-suu-tap/deal-chao-nam-moi-chi-0d</v>
      </c>
      <c r="M47" s="886"/>
      <c r="N47" s="886"/>
      <c r="O47" s="887"/>
      <c r="P47" s="887"/>
    </row>
    <row r="48" spans="1:16" ht="15" hidden="1" outlineLevel="1">
      <c r="A48" s="883">
        <v>15.1</v>
      </c>
      <c r="B48" s="649"/>
      <c r="C48" s="663" t="s">
        <v>14733</v>
      </c>
      <c r="D48" s="663" t="s">
        <v>14734</v>
      </c>
      <c r="E48" s="884">
        <v>45304</v>
      </c>
      <c r="F48" s="884">
        <v>45306</v>
      </c>
      <c r="G48" s="206" t="s">
        <v>14735</v>
      </c>
      <c r="H48" s="883">
        <v>18746</v>
      </c>
      <c r="I48" s="883" t="s">
        <v>14736</v>
      </c>
      <c r="J48" s="883"/>
      <c r="K48" s="885" t="str">
        <f t="shared" si="4"/>
        <v>https://shopeefood.vn/bo-suu-tap/an-tha-ga-giam-khong-gioi-hant1</v>
      </c>
      <c r="L48" s="886" t="str">
        <f t="shared" si="5"/>
        <v>https://shopeefood.shopee.vn/bo-suu-tap/an-tha-ga-giam-khong-gioi-hant1</v>
      </c>
      <c r="M48" s="886"/>
      <c r="N48" s="886"/>
      <c r="O48" s="887"/>
      <c r="P48" s="887"/>
    </row>
    <row r="49" spans="1:16" ht="15" hidden="1" outlineLevel="1">
      <c r="A49" s="883">
        <v>15.1</v>
      </c>
      <c r="B49" s="649"/>
      <c r="C49" s="663" t="s">
        <v>14737</v>
      </c>
      <c r="D49" s="663" t="s">
        <v>14738</v>
      </c>
      <c r="E49" s="884">
        <v>45304</v>
      </c>
      <c r="F49" s="884">
        <v>45306</v>
      </c>
      <c r="G49" s="204" t="s">
        <v>14739</v>
      </c>
      <c r="H49" s="883">
        <v>18747</v>
      </c>
      <c r="I49" s="883" t="s">
        <v>14740</v>
      </c>
      <c r="J49" s="883"/>
      <c r="K49" s="885" t="str">
        <f t="shared" si="4"/>
        <v>https://shopeefood.vn/bo-suu-tap/du-xuan-dau-nam-giam-70000d</v>
      </c>
      <c r="L49" s="886" t="str">
        <f t="shared" si="5"/>
        <v>https://shopeefood.shopee.vn/bo-suu-tap/du-xuan-dau-nam-giam-70000d</v>
      </c>
      <c r="M49" s="886"/>
      <c r="N49" s="886"/>
      <c r="O49" s="887"/>
      <c r="P49" s="887"/>
    </row>
    <row r="50" spans="1:16" ht="128" hidden="1" outlineLevel="1">
      <c r="A50" s="883">
        <v>15.1</v>
      </c>
      <c r="B50" s="649"/>
      <c r="C50" s="649" t="s">
        <v>14741</v>
      </c>
      <c r="D50" s="649" t="s">
        <v>14742</v>
      </c>
      <c r="E50" s="888">
        <v>45306</v>
      </c>
      <c r="F50" s="888">
        <v>45306</v>
      </c>
      <c r="G50" s="889" t="s">
        <v>14743</v>
      </c>
      <c r="H50" s="883">
        <v>18748</v>
      </c>
      <c r="I50" s="883" t="s">
        <v>14744</v>
      </c>
      <c r="J50" s="883"/>
      <c r="K50" s="885" t="str">
        <f t="shared" si="4"/>
        <v>https://shopeefood.vn/bo-suu-tap/san-deal-dau-nam-giam-toi-95000d</v>
      </c>
      <c r="L50" s="886" t="str">
        <f t="shared" si="5"/>
        <v>https://shopeefood.shopee.vn/bo-suu-tap/san-deal-dau-nam-giam-toi-95000d</v>
      </c>
      <c r="M50" s="886"/>
      <c r="N50" s="886"/>
      <c r="O50" s="887"/>
      <c r="P50" s="887"/>
    </row>
    <row r="51" spans="1:16" ht="16" hidden="1" outlineLevel="1">
      <c r="A51" s="883">
        <v>15.1</v>
      </c>
      <c r="B51" s="649"/>
      <c r="C51" s="649" t="s">
        <v>14745</v>
      </c>
      <c r="D51" s="649" t="s">
        <v>15</v>
      </c>
      <c r="E51" s="888">
        <v>45292</v>
      </c>
      <c r="F51" s="888">
        <v>45292</v>
      </c>
      <c r="G51" s="2537" t="s">
        <v>14746</v>
      </c>
      <c r="H51" s="883"/>
      <c r="I51" s="883"/>
      <c r="J51" s="883"/>
      <c r="K51" s="885" t="s">
        <v>14747</v>
      </c>
      <c r="L51" s="886" t="s">
        <v>14748</v>
      </c>
      <c r="M51" s="886"/>
      <c r="N51" s="886"/>
      <c r="O51" s="887"/>
      <c r="P51" s="887"/>
    </row>
    <row r="52" spans="1:16" ht="16" hidden="1" outlineLevel="1">
      <c r="A52" s="883">
        <v>15.1</v>
      </c>
      <c r="B52" s="649"/>
      <c r="C52" s="649" t="s">
        <v>14749</v>
      </c>
      <c r="D52" s="649" t="s">
        <v>15</v>
      </c>
      <c r="E52" s="888">
        <v>45299</v>
      </c>
      <c r="F52" s="888">
        <v>45299</v>
      </c>
      <c r="G52" s="2496"/>
      <c r="H52" s="883"/>
      <c r="I52" s="883"/>
      <c r="J52" s="883"/>
      <c r="K52" s="885" t="s">
        <v>14747</v>
      </c>
      <c r="L52" s="886" t="s">
        <v>14748</v>
      </c>
      <c r="M52" s="886"/>
      <c r="N52" s="886"/>
      <c r="O52" s="887"/>
      <c r="P52" s="887"/>
    </row>
    <row r="53" spans="1:16" ht="16" hidden="1" outlineLevel="1">
      <c r="A53" s="883">
        <v>15.1</v>
      </c>
      <c r="B53" s="649"/>
      <c r="C53" s="649" t="s">
        <v>14750</v>
      </c>
      <c r="D53" s="649" t="s">
        <v>15</v>
      </c>
      <c r="E53" s="888">
        <v>45300</v>
      </c>
      <c r="F53" s="888">
        <v>45300</v>
      </c>
      <c r="G53" s="2496"/>
      <c r="H53" s="883"/>
      <c r="I53" s="883"/>
      <c r="J53" s="883"/>
      <c r="K53" s="885" t="s">
        <v>14747</v>
      </c>
      <c r="L53" s="886" t="s">
        <v>14748</v>
      </c>
      <c r="M53" s="886"/>
      <c r="N53" s="886"/>
      <c r="O53" s="887"/>
      <c r="P53" s="887"/>
    </row>
    <row r="54" spans="1:16" ht="16" hidden="1" outlineLevel="1">
      <c r="A54" s="883">
        <v>15.1</v>
      </c>
      <c r="B54" s="649"/>
      <c r="C54" s="649" t="s">
        <v>14751</v>
      </c>
      <c r="D54" s="649" t="s">
        <v>15</v>
      </c>
      <c r="E54" s="888">
        <v>45301</v>
      </c>
      <c r="F54" s="888">
        <v>45301</v>
      </c>
      <c r="G54" s="2496"/>
      <c r="H54" s="883"/>
      <c r="I54" s="883"/>
      <c r="J54" s="883"/>
      <c r="K54" s="885" t="s">
        <v>14747</v>
      </c>
      <c r="L54" s="886" t="s">
        <v>14748</v>
      </c>
      <c r="M54" s="886"/>
      <c r="N54" s="886"/>
      <c r="O54" s="887"/>
      <c r="P54" s="887"/>
    </row>
    <row r="55" spans="1:16" ht="16" hidden="1" outlineLevel="1">
      <c r="A55" s="883">
        <v>15.1</v>
      </c>
      <c r="B55" s="649"/>
      <c r="C55" s="649" t="s">
        <v>14752</v>
      </c>
      <c r="D55" s="649" t="s">
        <v>15</v>
      </c>
      <c r="E55" s="888">
        <v>45302</v>
      </c>
      <c r="F55" s="888">
        <v>45302</v>
      </c>
      <c r="G55" s="2496"/>
      <c r="H55" s="883"/>
      <c r="I55" s="883"/>
      <c r="J55" s="883"/>
      <c r="K55" s="885" t="s">
        <v>14747</v>
      </c>
      <c r="L55" s="886" t="s">
        <v>14748</v>
      </c>
      <c r="M55" s="886"/>
      <c r="N55" s="886"/>
      <c r="O55" s="887"/>
      <c r="P55" s="887"/>
    </row>
    <row r="56" spans="1:16" ht="16" hidden="1" outlineLevel="1">
      <c r="A56" s="883">
        <v>15.1</v>
      </c>
      <c r="B56" s="649"/>
      <c r="C56" s="649" t="s">
        <v>14753</v>
      </c>
      <c r="D56" s="649" t="s">
        <v>15</v>
      </c>
      <c r="E56" s="888">
        <v>45303</v>
      </c>
      <c r="F56" s="888">
        <v>45303</v>
      </c>
      <c r="G56" s="2496"/>
      <c r="H56" s="883"/>
      <c r="I56" s="883"/>
      <c r="J56" s="883"/>
      <c r="K56" s="885" t="s">
        <v>14747</v>
      </c>
      <c r="L56" s="886" t="s">
        <v>14748</v>
      </c>
      <c r="M56" s="886"/>
      <c r="N56" s="886"/>
      <c r="O56" s="887"/>
      <c r="P56" s="887"/>
    </row>
    <row r="57" spans="1:16" ht="16" hidden="1" outlineLevel="1">
      <c r="A57" s="883">
        <v>15.1</v>
      </c>
      <c r="B57" s="649"/>
      <c r="C57" s="649" t="s">
        <v>14754</v>
      </c>
      <c r="D57" s="649" t="s">
        <v>15</v>
      </c>
      <c r="E57" s="888">
        <v>45304</v>
      </c>
      <c r="F57" s="888">
        <v>45304</v>
      </c>
      <c r="G57" s="2496"/>
      <c r="H57" s="883"/>
      <c r="I57" s="883"/>
      <c r="J57" s="883"/>
      <c r="K57" s="885" t="s">
        <v>14747</v>
      </c>
      <c r="L57" s="886" t="s">
        <v>14748</v>
      </c>
      <c r="M57" s="886"/>
      <c r="N57" s="886"/>
      <c r="O57" s="887"/>
      <c r="P57" s="887"/>
    </row>
    <row r="58" spans="1:16" ht="16" hidden="1" outlineLevel="1">
      <c r="A58" s="883">
        <v>15.1</v>
      </c>
      <c r="B58" s="649"/>
      <c r="C58" s="649" t="s">
        <v>14755</v>
      </c>
      <c r="D58" s="649" t="s">
        <v>15</v>
      </c>
      <c r="E58" s="888">
        <v>45305</v>
      </c>
      <c r="F58" s="888">
        <v>45305</v>
      </c>
      <c r="G58" s="2496"/>
      <c r="H58" s="883"/>
      <c r="I58" s="883"/>
      <c r="J58" s="883"/>
      <c r="K58" s="885" t="s">
        <v>14747</v>
      </c>
      <c r="L58" s="891" t="s">
        <v>14748</v>
      </c>
      <c r="M58" s="892"/>
      <c r="N58" s="892"/>
      <c r="O58" s="887"/>
      <c r="P58" s="887"/>
    </row>
    <row r="59" spans="1:16" ht="16" hidden="1" outlineLevel="1">
      <c r="A59" s="883">
        <v>15.1</v>
      </c>
      <c r="B59" s="649"/>
      <c r="C59" s="649" t="s">
        <v>14756</v>
      </c>
      <c r="D59" s="649" t="s">
        <v>15</v>
      </c>
      <c r="E59" s="888">
        <v>45306</v>
      </c>
      <c r="F59" s="888">
        <v>45306</v>
      </c>
      <c r="G59" s="2496"/>
      <c r="H59" s="883"/>
      <c r="I59" s="883"/>
      <c r="J59" s="883"/>
      <c r="K59" s="885" t="s">
        <v>14747</v>
      </c>
      <c r="L59" s="886" t="s">
        <v>14748</v>
      </c>
      <c r="M59" s="886"/>
      <c r="N59" s="886"/>
      <c r="O59" s="887"/>
      <c r="P59" s="887"/>
    </row>
    <row r="60" spans="1:16" ht="128" hidden="1" outlineLevel="1">
      <c r="A60" s="883" t="s">
        <v>14757</v>
      </c>
      <c r="B60" s="649"/>
      <c r="C60" s="649" t="s">
        <v>14758</v>
      </c>
      <c r="D60" s="649" t="s">
        <v>14759</v>
      </c>
      <c r="E60" s="888">
        <v>45307</v>
      </c>
      <c r="F60" s="888">
        <v>45315</v>
      </c>
      <c r="G60" s="889" t="s">
        <v>14760</v>
      </c>
      <c r="H60" s="883">
        <v>18743</v>
      </c>
      <c r="I60" s="883" t="s">
        <v>14761</v>
      </c>
      <c r="J60" s="883"/>
      <c r="K60" s="885" t="str">
        <f t="shared" ref="K60:K77" si="6">CONCATENATE("https://shopeefood.vn/bo-suu-tap/",I60)</f>
        <v>https://shopeefood.vn/bo-suu-tap/ket-nam-sum-vay-combo-88000d</v>
      </c>
      <c r="L60" s="886" t="str">
        <f t="shared" ref="L60:L77" si="7">CONCATENATE("https://shopeefood.shopee.vn/bo-suu-tap/",I60)</f>
        <v>https://shopeefood.shopee.vn/bo-suu-tap/ket-nam-sum-vay-combo-88000d</v>
      </c>
      <c r="M60" s="886"/>
      <c r="N60" s="886"/>
      <c r="O60" s="887"/>
      <c r="P60" s="887"/>
    </row>
    <row r="61" spans="1:16" ht="112" hidden="1" outlineLevel="1">
      <c r="A61" s="883" t="s">
        <v>14757</v>
      </c>
      <c r="B61" s="649"/>
      <c r="C61" s="649" t="s">
        <v>14762</v>
      </c>
      <c r="D61" s="649" t="s">
        <v>14763</v>
      </c>
      <c r="E61" s="888">
        <v>45307</v>
      </c>
      <c r="F61" s="888">
        <v>45315</v>
      </c>
      <c r="G61" s="889" t="s">
        <v>14764</v>
      </c>
      <c r="H61" s="883">
        <v>18751</v>
      </c>
      <c r="I61" s="883" t="s">
        <v>14765</v>
      </c>
      <c r="J61" s="883"/>
      <c r="K61" s="885" t="str">
        <f t="shared" si="6"/>
        <v>https://shopeefood.vn/bo-suu-tap/tung-bung-lien-hoan-freeship-88000d</v>
      </c>
      <c r="L61" s="886" t="str">
        <f t="shared" si="7"/>
        <v>https://shopeefood.shopee.vn/bo-suu-tap/tung-bung-lien-hoan-freeship-88000d</v>
      </c>
      <c r="M61" s="886"/>
      <c r="N61" s="886"/>
      <c r="O61" s="887"/>
      <c r="P61" s="887"/>
    </row>
    <row r="62" spans="1:16" ht="48" hidden="1" outlineLevel="1">
      <c r="A62" s="883" t="s">
        <v>14757</v>
      </c>
      <c r="B62" s="649"/>
      <c r="C62" s="649" t="s">
        <v>14766</v>
      </c>
      <c r="D62" s="649" t="s">
        <v>14767</v>
      </c>
      <c r="E62" s="888">
        <v>45307</v>
      </c>
      <c r="F62" s="888">
        <v>45315</v>
      </c>
      <c r="G62" s="889" t="s">
        <v>14768</v>
      </c>
      <c r="H62" s="883">
        <v>18750</v>
      </c>
      <c r="I62" s="883" t="s">
        <v>14769</v>
      </c>
      <c r="J62" s="883"/>
      <c r="K62" s="885" t="str">
        <f t="shared" si="6"/>
        <v>https://shopeefood.vn/bo-suu-tap/van-deal-ron-rang-giam-toi-888000d</v>
      </c>
      <c r="L62" s="886" t="str">
        <f t="shared" si="7"/>
        <v>https://shopeefood.shopee.vn/bo-suu-tap/van-deal-ron-rang-giam-toi-888000d</v>
      </c>
      <c r="M62" s="886"/>
      <c r="N62" s="886"/>
      <c r="O62" s="887"/>
      <c r="P62" s="887"/>
    </row>
    <row r="63" spans="1:16" ht="48" hidden="1" outlineLevel="1">
      <c r="A63" s="883" t="s">
        <v>14757</v>
      </c>
      <c r="B63" s="649"/>
      <c r="C63" s="649" t="s">
        <v>14770</v>
      </c>
      <c r="D63" s="649" t="s">
        <v>14767</v>
      </c>
      <c r="E63" s="888">
        <v>45307</v>
      </c>
      <c r="F63" s="888">
        <v>45315</v>
      </c>
      <c r="G63" s="889" t="s">
        <v>14771</v>
      </c>
      <c r="H63" s="883">
        <v>18752</v>
      </c>
      <c r="I63" s="883" t="s">
        <v>14772</v>
      </c>
      <c r="J63" s="883"/>
      <c r="K63" s="885" t="str">
        <f t="shared" si="6"/>
        <v>https://shopeefood.vn/bo-suu-tap/van-deal-ron-rang-giam-toi-188000d</v>
      </c>
      <c r="L63" s="886" t="str">
        <f t="shared" si="7"/>
        <v>https://shopeefood.shopee.vn/bo-suu-tap/van-deal-ron-rang-giam-toi-188000d</v>
      </c>
      <c r="M63" s="886"/>
      <c r="N63" s="886"/>
      <c r="O63" s="887"/>
      <c r="P63" s="887"/>
    </row>
    <row r="64" spans="1:16" ht="48" hidden="1" outlineLevel="1">
      <c r="A64" s="883" t="s">
        <v>14757</v>
      </c>
      <c r="B64" s="649"/>
      <c r="C64" s="649" t="s">
        <v>14773</v>
      </c>
      <c r="D64" s="649" t="s">
        <v>14767</v>
      </c>
      <c r="E64" s="888">
        <v>45307</v>
      </c>
      <c r="F64" s="888">
        <v>45315</v>
      </c>
      <c r="G64" s="890" t="s">
        <v>14774</v>
      </c>
      <c r="H64" s="883">
        <v>18753</v>
      </c>
      <c r="I64" s="883" t="s">
        <v>14775</v>
      </c>
      <c r="J64" s="883"/>
      <c r="K64" s="885" t="str">
        <f t="shared" si="6"/>
        <v>https://shopeefood.vn/bo-suu-tap/van-deal-ron-rang-giam-toi-50</v>
      </c>
      <c r="L64" s="886" t="str">
        <f t="shared" si="7"/>
        <v>https://shopeefood.shopee.vn/bo-suu-tap/van-deal-ron-rang-giam-toi-50</v>
      </c>
      <c r="M64" s="886"/>
      <c r="N64" s="886"/>
      <c r="O64" s="887"/>
      <c r="P64" s="887"/>
    </row>
    <row r="65" spans="1:16" ht="224" hidden="1" outlineLevel="1">
      <c r="A65" s="883" t="s">
        <v>14757</v>
      </c>
      <c r="B65" s="649"/>
      <c r="C65" s="649" t="s">
        <v>14776</v>
      </c>
      <c r="D65" s="649" t="s">
        <v>14777</v>
      </c>
      <c r="E65" s="888">
        <v>45307</v>
      </c>
      <c r="F65" s="888">
        <v>45315</v>
      </c>
      <c r="G65" s="889" t="s">
        <v>14778</v>
      </c>
      <c r="H65" s="883">
        <v>18754</v>
      </c>
      <c r="I65" s="883" t="s">
        <v>14779</v>
      </c>
      <c r="J65" s="883"/>
      <c r="K65" s="885" t="str">
        <f t="shared" si="6"/>
        <v>https://shopeefood.vn/bo-suu-tap/mo-tiec-tat-nien-giam-199000d</v>
      </c>
      <c r="L65" s="886" t="str">
        <f t="shared" si="7"/>
        <v>https://shopeefood.shopee.vn/bo-suu-tap/mo-tiec-tat-nien-giam-199000d</v>
      </c>
      <c r="M65" s="886"/>
      <c r="N65" s="886"/>
      <c r="O65" s="887"/>
      <c r="P65" s="887"/>
    </row>
    <row r="66" spans="1:16" ht="64" hidden="1" outlineLevel="1">
      <c r="A66" s="883" t="s">
        <v>14757</v>
      </c>
      <c r="B66" s="649"/>
      <c r="C66" s="649" t="s">
        <v>14780</v>
      </c>
      <c r="D66" s="649" t="s">
        <v>14781</v>
      </c>
      <c r="E66" s="888">
        <v>45307</v>
      </c>
      <c r="F66" s="888">
        <v>45315</v>
      </c>
      <c r="G66" s="889" t="s">
        <v>14782</v>
      </c>
      <c r="H66" s="883">
        <v>18744</v>
      </c>
      <c r="I66" s="883" t="s">
        <v>14783</v>
      </c>
      <c r="J66" s="883"/>
      <c r="K66" s="885" t="str">
        <f t="shared" si="6"/>
        <v>https://shopeefood.vn/bo-suu-tap/mam-co-don-tet-ruoc-loc-ve-nha</v>
      </c>
      <c r="L66" s="886" t="str">
        <f t="shared" si="7"/>
        <v>https://shopeefood.shopee.vn/bo-suu-tap/mam-co-don-tet-ruoc-loc-ve-nha</v>
      </c>
      <c r="M66" s="886"/>
      <c r="N66" s="886"/>
      <c r="O66" s="887"/>
      <c r="P66" s="887"/>
    </row>
    <row r="67" spans="1:16" ht="335" hidden="1" outlineLevel="1">
      <c r="A67" s="883" t="s">
        <v>14757</v>
      </c>
      <c r="B67" s="649"/>
      <c r="C67" s="649" t="s">
        <v>14784</v>
      </c>
      <c r="D67" s="649" t="s">
        <v>14785</v>
      </c>
      <c r="E67" s="888">
        <v>45307</v>
      </c>
      <c r="F67" s="888">
        <v>45315</v>
      </c>
      <c r="G67" s="889" t="s">
        <v>14786</v>
      </c>
      <c r="H67" s="883">
        <v>18756</v>
      </c>
      <c r="I67" s="883" t="s">
        <v>14787</v>
      </c>
      <c r="J67" s="883"/>
      <c r="K67" s="885" t="str">
        <f t="shared" si="6"/>
        <v>https://shopeefood.vn/bo-suu-tap/lien-hoan-cuoi-nam-giam-toi-1000000d-new</v>
      </c>
      <c r="L67" s="886" t="str">
        <f t="shared" si="7"/>
        <v>https://shopeefood.shopee.vn/bo-suu-tap/lien-hoan-cuoi-nam-giam-toi-1000000d-new</v>
      </c>
      <c r="M67" s="886"/>
      <c r="N67" s="886"/>
      <c r="O67" s="887"/>
      <c r="P67" s="887"/>
    </row>
    <row r="68" spans="1:16" ht="128" hidden="1" outlineLevel="1">
      <c r="A68" s="883" t="s">
        <v>14757</v>
      </c>
      <c r="B68" s="649"/>
      <c r="C68" s="649" t="s">
        <v>14788</v>
      </c>
      <c r="D68" s="649" t="s">
        <v>14789</v>
      </c>
      <c r="E68" s="888">
        <v>45310</v>
      </c>
      <c r="F68" s="888">
        <v>45310</v>
      </c>
      <c r="G68" s="889" t="s">
        <v>14790</v>
      </c>
      <c r="H68" s="883">
        <v>18755</v>
      </c>
      <c r="I68" s="883" t="s">
        <v>14791</v>
      </c>
      <c r="J68" s="883"/>
      <c r="K68" s="885" t="str">
        <f t="shared" si="6"/>
        <v>https://shopeefood.vn/bo-suu-tap/san-deal-chot-nam-giam-toi-95000d</v>
      </c>
      <c r="L68" s="886" t="str">
        <f t="shared" si="7"/>
        <v>https://shopeefood.shopee.vn/bo-suu-tap/san-deal-chot-nam-giam-toi-95000d</v>
      </c>
      <c r="M68" s="886"/>
      <c r="N68" s="886"/>
      <c r="O68" s="887"/>
      <c r="P68" s="887"/>
    </row>
    <row r="69" spans="1:16" ht="32">
      <c r="A69" s="893" t="s">
        <v>14792</v>
      </c>
      <c r="B69" s="894" t="s">
        <v>14793</v>
      </c>
      <c r="C69" s="894" t="s">
        <v>14794</v>
      </c>
      <c r="D69" s="895" t="s">
        <v>14795</v>
      </c>
      <c r="E69" s="896" t="s">
        <v>684</v>
      </c>
      <c r="F69" s="897" t="s">
        <v>11073</v>
      </c>
      <c r="G69" s="898" t="s">
        <v>14796</v>
      </c>
      <c r="H69" s="899">
        <v>17942</v>
      </c>
      <c r="I69" s="897" t="s">
        <v>14797</v>
      </c>
      <c r="J69" s="897"/>
      <c r="K69" s="900" t="str">
        <f t="shared" si="6"/>
        <v>https://shopeefood.vn/bo-suu-tap/dac-san-hue-giam-30000d</v>
      </c>
      <c r="L69" s="901" t="str">
        <f t="shared" si="7"/>
        <v>https://shopeefood.shopee.vn/bo-suu-tap/dac-san-hue-giam-30000d</v>
      </c>
      <c r="M69" s="901"/>
      <c r="N69" s="901"/>
      <c r="O69" s="902"/>
      <c r="P69" s="902"/>
    </row>
    <row r="70" spans="1:16" ht="32">
      <c r="A70" s="893" t="s">
        <v>14792</v>
      </c>
      <c r="B70" s="894" t="s">
        <v>14798</v>
      </c>
      <c r="C70" s="894" t="s">
        <v>14799</v>
      </c>
      <c r="D70" s="895" t="s">
        <v>14800</v>
      </c>
      <c r="E70" s="896" t="s">
        <v>684</v>
      </c>
      <c r="F70" s="897" t="s">
        <v>11073</v>
      </c>
      <c r="G70" s="903" t="s">
        <v>14801</v>
      </c>
      <c r="H70" s="899">
        <v>17943</v>
      </c>
      <c r="I70" s="897" t="s">
        <v>14802</v>
      </c>
      <c r="J70" s="897"/>
      <c r="K70" s="900" t="str">
        <f t="shared" si="6"/>
        <v>https://shopeefood.vn/bo-suu-tap/dac-san-hai-phong-giam-30000d</v>
      </c>
      <c r="L70" s="901" t="str">
        <f t="shared" si="7"/>
        <v>https://shopeefood.shopee.vn/bo-suu-tap/dac-san-hai-phong-giam-30000d</v>
      </c>
      <c r="M70" s="901"/>
      <c r="N70" s="901"/>
      <c r="O70" s="902"/>
      <c r="P70" s="902"/>
    </row>
    <row r="71" spans="1:16" ht="60">
      <c r="A71" s="893" t="s">
        <v>14792</v>
      </c>
      <c r="B71" s="895" t="s">
        <v>14803</v>
      </c>
      <c r="C71" s="894" t="s">
        <v>14804</v>
      </c>
      <c r="D71" s="894" t="s">
        <v>14805</v>
      </c>
      <c r="E71" s="896" t="s">
        <v>684</v>
      </c>
      <c r="F71" s="897" t="s">
        <v>11073</v>
      </c>
      <c r="G71" s="901" t="s">
        <v>14806</v>
      </c>
      <c r="H71" s="899">
        <v>17902</v>
      </c>
      <c r="I71" s="897" t="s">
        <v>14807</v>
      </c>
      <c r="J71" s="897"/>
      <c r="K71" s="901" t="str">
        <f t="shared" si="6"/>
        <v>https://shopeefood.vn/bo-suu-tap/dac-san-bien-hoa-giam-30000d</v>
      </c>
      <c r="L71" s="901" t="str">
        <f t="shared" si="7"/>
        <v>https://shopeefood.shopee.vn/bo-suu-tap/dac-san-bien-hoa-giam-30000d</v>
      </c>
      <c r="M71" s="901"/>
      <c r="N71" s="901"/>
      <c r="O71" s="902"/>
      <c r="P71" s="902"/>
    </row>
    <row r="72" spans="1:16" ht="60">
      <c r="A72" s="893" t="s">
        <v>14792</v>
      </c>
      <c r="B72" s="895" t="s">
        <v>14808</v>
      </c>
      <c r="C72" s="894" t="s">
        <v>14809</v>
      </c>
      <c r="D72" s="895" t="s">
        <v>14810</v>
      </c>
      <c r="E72" s="896" t="s">
        <v>684</v>
      </c>
      <c r="F72" s="897" t="s">
        <v>11073</v>
      </c>
      <c r="G72" s="904" t="s">
        <v>14811</v>
      </c>
      <c r="H72" s="899">
        <v>17904</v>
      </c>
      <c r="I72" s="897" t="s">
        <v>14812</v>
      </c>
      <c r="J72" s="897"/>
      <c r="K72" s="901" t="str">
        <f t="shared" si="6"/>
        <v>https://shopeefood.vn/bo-suu-tap/dac-san-binh-duong-giam-30000d</v>
      </c>
      <c r="L72" s="901" t="str">
        <f t="shared" si="7"/>
        <v>https://shopeefood.shopee.vn/bo-suu-tap/dac-san-binh-duong-giam-30000d</v>
      </c>
      <c r="M72" s="901"/>
      <c r="N72" s="901"/>
      <c r="O72" s="902"/>
      <c r="P72" s="902"/>
    </row>
    <row r="73" spans="1:16" ht="120">
      <c r="A73" s="893" t="s">
        <v>14792</v>
      </c>
      <c r="B73" s="895" t="s">
        <v>14803</v>
      </c>
      <c r="C73" s="895" t="s">
        <v>14813</v>
      </c>
      <c r="D73" s="895" t="s">
        <v>14814</v>
      </c>
      <c r="E73" s="896" t="s">
        <v>684</v>
      </c>
      <c r="F73" s="897" t="s">
        <v>11073</v>
      </c>
      <c r="G73" s="901" t="s">
        <v>14815</v>
      </c>
      <c r="H73" s="899">
        <v>17901</v>
      </c>
      <c r="I73" s="897" t="s">
        <v>14816</v>
      </c>
      <c r="J73" s="897"/>
      <c r="K73" s="901" t="str">
        <f t="shared" si="6"/>
        <v>https://shopeefood.vn/bo-suu-tap/bien-hoa-oi-an-gi-shopeefood-tang-ban-moi-giam-50</v>
      </c>
      <c r="L73" s="901" t="str">
        <f t="shared" si="7"/>
        <v>https://shopeefood.shopee.vn/bo-suu-tap/bien-hoa-oi-an-gi-shopeefood-tang-ban-moi-giam-50</v>
      </c>
      <c r="M73" s="901"/>
      <c r="N73" s="901"/>
      <c r="O73" s="902"/>
      <c r="P73" s="902"/>
    </row>
    <row r="74" spans="1:16" ht="120">
      <c r="A74" s="893" t="s">
        <v>14792</v>
      </c>
      <c r="B74" s="895" t="s">
        <v>14808</v>
      </c>
      <c r="C74" s="895" t="s">
        <v>14817</v>
      </c>
      <c r="D74" s="895" t="s">
        <v>14818</v>
      </c>
      <c r="E74" s="896" t="s">
        <v>684</v>
      </c>
      <c r="F74" s="897" t="s">
        <v>11073</v>
      </c>
      <c r="G74" s="904" t="s">
        <v>14819</v>
      </c>
      <c r="H74" s="899">
        <v>17903</v>
      </c>
      <c r="I74" s="897" t="s">
        <v>14820</v>
      </c>
      <c r="J74" s="897"/>
      <c r="K74" s="901" t="str">
        <f t="shared" si="6"/>
        <v>https://shopeefood.vn/bo-suu-tap/binh-duong-oi-an-gi-shopeefood-tang-ban-moi-giam-50</v>
      </c>
      <c r="L74" s="901" t="str">
        <f t="shared" si="7"/>
        <v>https://shopeefood.shopee.vn/bo-suu-tap/binh-duong-oi-an-gi-shopeefood-tang-ban-moi-giam-50</v>
      </c>
      <c r="M74" s="901"/>
      <c r="N74" s="901"/>
      <c r="O74" s="902"/>
      <c r="P74" s="902"/>
    </row>
    <row r="75" spans="1:16" ht="90">
      <c r="A75" s="893" t="s">
        <v>14792</v>
      </c>
      <c r="B75" s="894" t="s">
        <v>14798</v>
      </c>
      <c r="C75" s="895" t="s">
        <v>14821</v>
      </c>
      <c r="D75" s="895" t="s">
        <v>14822</v>
      </c>
      <c r="E75" s="896" t="s">
        <v>684</v>
      </c>
      <c r="F75" s="897" t="s">
        <v>11073</v>
      </c>
      <c r="G75" s="901" t="s">
        <v>14823</v>
      </c>
      <c r="H75" s="899">
        <v>17089</v>
      </c>
      <c r="I75" s="897" t="s">
        <v>14824</v>
      </c>
      <c r="J75" s="897"/>
      <c r="K75" s="900" t="str">
        <f t="shared" si="6"/>
        <v>https://shopeefood.vn/bo-suu-tap/hai-phong-oi-an-gi-shopeefood-di---tang-ma-giam-50</v>
      </c>
      <c r="L75" s="901" t="str">
        <f t="shared" si="7"/>
        <v>https://shopeefood.shopee.vn/bo-suu-tap/hai-phong-oi-an-gi-shopeefood-di---tang-ma-giam-50</v>
      </c>
      <c r="M75" s="901"/>
      <c r="N75" s="901"/>
      <c r="O75" s="902"/>
      <c r="P75" s="902"/>
    </row>
    <row r="76" spans="1:16" ht="90">
      <c r="A76" s="893" t="s">
        <v>14792</v>
      </c>
      <c r="B76" s="894" t="s">
        <v>14793</v>
      </c>
      <c r="C76" s="895" t="s">
        <v>14825</v>
      </c>
      <c r="D76" s="895" t="s">
        <v>14826</v>
      </c>
      <c r="E76" s="896" t="s">
        <v>684</v>
      </c>
      <c r="F76" s="897" t="s">
        <v>11073</v>
      </c>
      <c r="G76" s="901" t="s">
        <v>14827</v>
      </c>
      <c r="H76" s="899">
        <v>17088</v>
      </c>
      <c r="I76" s="897" t="s">
        <v>14828</v>
      </c>
      <c r="J76" s="897"/>
      <c r="K76" s="900" t="str">
        <f t="shared" si="6"/>
        <v>https://shopeefood.vn/bo-suu-tap/hue-oi-an-gi-shopeefood-di---tang-ma-giam-50</v>
      </c>
      <c r="L76" s="901" t="str">
        <f t="shared" si="7"/>
        <v>https://shopeefood.shopee.vn/bo-suu-tap/hue-oi-an-gi-shopeefood-di---tang-ma-giam-50</v>
      </c>
      <c r="M76" s="901"/>
      <c r="N76" s="901"/>
      <c r="O76" s="902"/>
      <c r="P76" s="902"/>
    </row>
    <row r="77" spans="1:16" ht="15">
      <c r="A77" s="905" t="s">
        <v>14829</v>
      </c>
      <c r="B77" s="906" t="s">
        <v>14830</v>
      </c>
      <c r="C77" s="906" t="s">
        <v>14831</v>
      </c>
      <c r="D77" s="907" t="s">
        <v>14832</v>
      </c>
      <c r="E77" s="906" t="s">
        <v>684</v>
      </c>
      <c r="F77" s="908" t="s">
        <v>11073</v>
      </c>
      <c r="G77" s="909" t="s">
        <v>14833</v>
      </c>
      <c r="H77" s="906">
        <v>17450</v>
      </c>
      <c r="I77" s="906" t="s">
        <v>14834</v>
      </c>
      <c r="J77" s="906"/>
      <c r="K77" s="910" t="str">
        <f t="shared" si="6"/>
        <v>https://shopeefood.vn/bo-suu-tap/dat-quan-quen-freeship-0d-newcities</v>
      </c>
      <c r="L77" s="911" t="str">
        <f t="shared" si="7"/>
        <v>https://shopeefood.shopee.vn/bo-suu-tap/dat-quan-quen-freeship-0d-newcities</v>
      </c>
      <c r="M77" s="911"/>
      <c r="N77" s="911"/>
      <c r="O77" s="912"/>
      <c r="P77" s="912"/>
    </row>
    <row r="78" spans="1:16" ht="48" outlineLevel="1">
      <c r="A78" s="913" t="s">
        <v>194</v>
      </c>
      <c r="B78" s="871"/>
      <c r="C78" s="871" t="s">
        <v>14835</v>
      </c>
      <c r="D78" s="871" t="s">
        <v>14836</v>
      </c>
      <c r="E78" s="914">
        <v>45658</v>
      </c>
      <c r="F78" s="914">
        <v>45684</v>
      </c>
      <c r="G78" s="915" t="s">
        <v>14837</v>
      </c>
      <c r="H78" s="916"/>
      <c r="I78" s="916"/>
      <c r="J78" s="916"/>
      <c r="K78" s="917"/>
      <c r="L78" s="918" t="s">
        <v>14838</v>
      </c>
      <c r="M78" s="918"/>
      <c r="N78" s="918"/>
      <c r="O78" s="919"/>
      <c r="P78" s="919"/>
    </row>
    <row r="79" spans="1:16" ht="48" outlineLevel="1">
      <c r="A79" s="913" t="s">
        <v>194</v>
      </c>
      <c r="B79" s="871"/>
      <c r="C79" s="871" t="s">
        <v>14839</v>
      </c>
      <c r="D79" s="871" t="s">
        <v>14840</v>
      </c>
      <c r="E79" s="914">
        <v>45658</v>
      </c>
      <c r="F79" s="914">
        <v>45684</v>
      </c>
      <c r="G79" s="920" t="s">
        <v>14841</v>
      </c>
      <c r="H79" s="916"/>
      <c r="I79" s="916"/>
      <c r="J79" s="916"/>
      <c r="K79" s="917"/>
      <c r="L79" s="918" t="s">
        <v>14838</v>
      </c>
      <c r="M79" s="918"/>
      <c r="N79" s="918"/>
      <c r="O79" s="919"/>
      <c r="P79" s="919"/>
    </row>
    <row r="80" spans="1:16" ht="48" outlineLevel="1">
      <c r="A80" s="913" t="s">
        <v>194</v>
      </c>
      <c r="B80" s="871"/>
      <c r="C80" s="871" t="s">
        <v>14842</v>
      </c>
      <c r="D80" s="871" t="s">
        <v>14843</v>
      </c>
      <c r="E80" s="914">
        <v>45658</v>
      </c>
      <c r="F80" s="914">
        <v>45684</v>
      </c>
      <c r="G80" s="915" t="s">
        <v>14844</v>
      </c>
      <c r="H80" s="916"/>
      <c r="I80" s="916"/>
      <c r="J80" s="916"/>
      <c r="K80" s="917"/>
      <c r="L80" s="918" t="s">
        <v>14838</v>
      </c>
      <c r="M80" s="918"/>
      <c r="N80" s="918"/>
      <c r="O80" s="919"/>
      <c r="P80" s="919"/>
    </row>
    <row r="81" spans="1:16" ht="128" outlineLevel="1">
      <c r="A81" s="883" t="s">
        <v>14757</v>
      </c>
      <c r="B81" s="649"/>
      <c r="C81" s="649" t="s">
        <v>14758</v>
      </c>
      <c r="D81" s="649" t="s">
        <v>14845</v>
      </c>
      <c r="E81" s="888">
        <v>45673</v>
      </c>
      <c r="F81" s="888">
        <v>45681</v>
      </c>
      <c r="G81" s="889" t="s">
        <v>14760</v>
      </c>
      <c r="H81" s="883">
        <v>18743</v>
      </c>
      <c r="I81" s="883" t="s">
        <v>14761</v>
      </c>
      <c r="J81" s="883"/>
      <c r="K81" s="885" t="str">
        <f t="shared" ref="K81:K95" si="8">CONCATENATE("https://shopeefood.vn/bo-suu-tap/",I81)</f>
        <v>https://shopeefood.vn/bo-suu-tap/ket-nam-sum-vay-combo-88000d</v>
      </c>
      <c r="L81" s="886" t="str">
        <f t="shared" ref="L81:L95" si="9">CONCATENATE("https://shopeefood.shopee.vn/bo-suu-tap/",I81)</f>
        <v>https://shopeefood.shopee.vn/bo-suu-tap/ket-nam-sum-vay-combo-88000d</v>
      </c>
      <c r="M81" s="886"/>
      <c r="N81" s="886"/>
      <c r="O81" s="887"/>
      <c r="P81" s="887"/>
    </row>
    <row r="82" spans="1:16" ht="112" outlineLevel="1">
      <c r="A82" s="883" t="s">
        <v>14757</v>
      </c>
      <c r="B82" s="649"/>
      <c r="C82" s="649" t="s">
        <v>14762</v>
      </c>
      <c r="D82" s="649" t="s">
        <v>14763</v>
      </c>
      <c r="E82" s="888">
        <v>45673</v>
      </c>
      <c r="F82" s="888">
        <v>45681</v>
      </c>
      <c r="G82" s="889" t="s">
        <v>14764</v>
      </c>
      <c r="H82" s="883">
        <v>18751</v>
      </c>
      <c r="I82" s="883" t="s">
        <v>14765</v>
      </c>
      <c r="J82" s="883"/>
      <c r="K82" s="885" t="str">
        <f t="shared" si="8"/>
        <v>https://shopeefood.vn/bo-suu-tap/tung-bung-lien-hoan-freeship-88000d</v>
      </c>
      <c r="L82" s="886" t="str">
        <f t="shared" si="9"/>
        <v>https://shopeefood.shopee.vn/bo-suu-tap/tung-bung-lien-hoan-freeship-88000d</v>
      </c>
      <c r="M82" s="886"/>
      <c r="N82" s="886"/>
      <c r="O82" s="887"/>
      <c r="P82" s="887"/>
    </row>
    <row r="83" spans="1:16" ht="48" outlineLevel="1">
      <c r="A83" s="883" t="s">
        <v>14757</v>
      </c>
      <c r="B83" s="649"/>
      <c r="C83" s="649" t="s">
        <v>14766</v>
      </c>
      <c r="D83" s="649" t="s">
        <v>14846</v>
      </c>
      <c r="E83" s="888">
        <v>45673</v>
      </c>
      <c r="F83" s="888">
        <v>45681</v>
      </c>
      <c r="G83" s="890" t="s">
        <v>14768</v>
      </c>
      <c r="H83" s="883">
        <v>18750</v>
      </c>
      <c r="I83" s="883" t="s">
        <v>14769</v>
      </c>
      <c r="J83" s="883"/>
      <c r="K83" s="885" t="str">
        <f t="shared" si="8"/>
        <v>https://shopeefood.vn/bo-suu-tap/van-deal-ron-rang-giam-toi-888000d</v>
      </c>
      <c r="L83" s="886" t="str">
        <f t="shared" si="9"/>
        <v>https://shopeefood.shopee.vn/bo-suu-tap/van-deal-ron-rang-giam-toi-888000d</v>
      </c>
      <c r="M83" s="886"/>
      <c r="N83" s="886"/>
      <c r="O83" s="887"/>
      <c r="P83" s="887"/>
    </row>
    <row r="84" spans="1:16" ht="48" outlineLevel="1">
      <c r="A84" s="883" t="s">
        <v>14757</v>
      </c>
      <c r="B84" s="649"/>
      <c r="C84" s="649" t="s">
        <v>14770</v>
      </c>
      <c r="D84" s="649" t="s">
        <v>14846</v>
      </c>
      <c r="E84" s="888">
        <v>45673</v>
      </c>
      <c r="F84" s="888">
        <v>45681</v>
      </c>
      <c r="G84" s="890" t="s">
        <v>14847</v>
      </c>
      <c r="H84" s="883">
        <v>18752</v>
      </c>
      <c r="I84" s="883" t="s">
        <v>14772</v>
      </c>
      <c r="J84" s="883"/>
      <c r="K84" s="885" t="str">
        <f t="shared" si="8"/>
        <v>https://shopeefood.vn/bo-suu-tap/van-deal-ron-rang-giam-toi-188000d</v>
      </c>
      <c r="L84" s="886" t="str">
        <f t="shared" si="9"/>
        <v>https://shopeefood.shopee.vn/bo-suu-tap/van-deal-ron-rang-giam-toi-188000d</v>
      </c>
      <c r="M84" s="886"/>
      <c r="N84" s="886"/>
      <c r="O84" s="887"/>
      <c r="P84" s="887"/>
    </row>
    <row r="85" spans="1:16" ht="48" outlineLevel="1">
      <c r="A85" s="883" t="s">
        <v>14757</v>
      </c>
      <c r="B85" s="649"/>
      <c r="C85" s="649" t="s">
        <v>14848</v>
      </c>
      <c r="D85" s="649" t="s">
        <v>14846</v>
      </c>
      <c r="E85" s="888">
        <v>45673</v>
      </c>
      <c r="F85" s="888">
        <v>45681</v>
      </c>
      <c r="G85" s="889" t="s">
        <v>14774</v>
      </c>
      <c r="H85" s="883">
        <v>18753</v>
      </c>
      <c r="I85" s="883" t="s">
        <v>14775</v>
      </c>
      <c r="J85" s="883"/>
      <c r="K85" s="885" t="str">
        <f t="shared" si="8"/>
        <v>https://shopeefood.vn/bo-suu-tap/van-deal-ron-rang-giam-toi-50</v>
      </c>
      <c r="L85" s="886" t="str">
        <f t="shared" si="9"/>
        <v>https://shopeefood.shopee.vn/bo-suu-tap/van-deal-ron-rang-giam-toi-50</v>
      </c>
      <c r="M85" s="886"/>
      <c r="N85" s="886"/>
      <c r="O85" s="887"/>
      <c r="P85" s="887"/>
    </row>
    <row r="86" spans="1:16" ht="224" outlineLevel="1">
      <c r="A86" s="883" t="s">
        <v>14757</v>
      </c>
      <c r="B86" s="649"/>
      <c r="C86" s="649" t="s">
        <v>14776</v>
      </c>
      <c r="D86" s="649" t="s">
        <v>14849</v>
      </c>
      <c r="E86" s="888">
        <v>45673</v>
      </c>
      <c r="F86" s="888">
        <v>45681</v>
      </c>
      <c r="G86" s="889" t="s">
        <v>14778</v>
      </c>
      <c r="H86" s="883">
        <v>18754</v>
      </c>
      <c r="I86" s="883" t="s">
        <v>14779</v>
      </c>
      <c r="J86" s="883"/>
      <c r="K86" s="885" t="str">
        <f t="shared" si="8"/>
        <v>https://shopeefood.vn/bo-suu-tap/mo-tiec-tat-nien-giam-199000d</v>
      </c>
      <c r="L86" s="886" t="str">
        <f t="shared" si="9"/>
        <v>https://shopeefood.shopee.vn/bo-suu-tap/mo-tiec-tat-nien-giam-199000d</v>
      </c>
      <c r="M86" s="886"/>
      <c r="N86" s="886"/>
      <c r="O86" s="887"/>
      <c r="P86" s="887"/>
    </row>
    <row r="87" spans="1:16" ht="64" outlineLevel="1">
      <c r="A87" s="883" t="s">
        <v>14757</v>
      </c>
      <c r="B87" s="649"/>
      <c r="C87" s="649" t="s">
        <v>14780</v>
      </c>
      <c r="D87" s="649" t="s">
        <v>14781</v>
      </c>
      <c r="E87" s="888">
        <v>45673</v>
      </c>
      <c r="F87" s="888">
        <v>45681</v>
      </c>
      <c r="G87" s="889" t="s">
        <v>14782</v>
      </c>
      <c r="H87" s="883">
        <v>18744</v>
      </c>
      <c r="I87" s="883" t="s">
        <v>14783</v>
      </c>
      <c r="J87" s="883"/>
      <c r="K87" s="885" t="str">
        <f t="shared" si="8"/>
        <v>https://shopeefood.vn/bo-suu-tap/mam-co-don-tet-ruoc-loc-ve-nha</v>
      </c>
      <c r="L87" s="886" t="str">
        <f t="shared" si="9"/>
        <v>https://shopeefood.shopee.vn/bo-suu-tap/mam-co-don-tet-ruoc-loc-ve-nha</v>
      </c>
      <c r="M87" s="886"/>
      <c r="N87" s="886"/>
      <c r="O87" s="887"/>
      <c r="P87" s="887"/>
    </row>
    <row r="88" spans="1:16" ht="335" outlineLevel="1">
      <c r="A88" s="883" t="s">
        <v>14757</v>
      </c>
      <c r="B88" s="649"/>
      <c r="C88" s="649" t="s">
        <v>14784</v>
      </c>
      <c r="D88" s="649" t="s">
        <v>14850</v>
      </c>
      <c r="E88" s="888">
        <v>45673</v>
      </c>
      <c r="F88" s="888">
        <v>45681</v>
      </c>
      <c r="G88" s="890" t="s">
        <v>14786</v>
      </c>
      <c r="H88" s="883">
        <v>18756</v>
      </c>
      <c r="I88" s="883" t="s">
        <v>14787</v>
      </c>
      <c r="J88" s="883"/>
      <c r="K88" s="885" t="str">
        <f t="shared" si="8"/>
        <v>https://shopeefood.vn/bo-suu-tap/lien-hoan-cuoi-nam-giam-toi-1000000d-new</v>
      </c>
      <c r="L88" s="886" t="str">
        <f t="shared" si="9"/>
        <v>https://shopeefood.shopee.vn/bo-suu-tap/lien-hoan-cuoi-nam-giam-toi-1000000d-new</v>
      </c>
      <c r="M88" s="886"/>
      <c r="N88" s="886"/>
      <c r="O88" s="887"/>
      <c r="P88" s="887"/>
    </row>
    <row r="89" spans="1:16" ht="128" outlineLevel="1">
      <c r="A89" s="883" t="s">
        <v>14757</v>
      </c>
      <c r="B89" s="649"/>
      <c r="C89" s="649" t="s">
        <v>14788</v>
      </c>
      <c r="D89" s="649" t="s">
        <v>14789</v>
      </c>
      <c r="E89" s="888">
        <v>45676</v>
      </c>
      <c r="F89" s="888">
        <v>45676</v>
      </c>
      <c r="G89" s="889" t="s">
        <v>14790</v>
      </c>
      <c r="H89" s="883">
        <v>18755</v>
      </c>
      <c r="I89" s="883" t="s">
        <v>14791</v>
      </c>
      <c r="J89" s="883"/>
      <c r="K89" s="885" t="str">
        <f t="shared" si="8"/>
        <v>https://shopeefood.vn/bo-suu-tap/san-deal-chot-nam-giam-toi-95000d</v>
      </c>
      <c r="L89" s="886" t="str">
        <f t="shared" si="9"/>
        <v>https://shopeefood.shopee.vn/bo-suu-tap/san-deal-chot-nam-giam-toi-95000d</v>
      </c>
      <c r="M89" s="886"/>
      <c r="N89" s="886"/>
      <c r="O89" s="887"/>
      <c r="P89" s="887"/>
    </row>
    <row r="90" spans="1:16" ht="96" outlineLevel="1">
      <c r="A90" s="921" t="s">
        <v>14851</v>
      </c>
      <c r="B90" s="922"/>
      <c r="C90" s="922" t="s">
        <v>14852</v>
      </c>
      <c r="D90" s="922" t="s">
        <v>14853</v>
      </c>
      <c r="E90" s="923">
        <v>45682</v>
      </c>
      <c r="F90" s="923">
        <v>45691</v>
      </c>
      <c r="G90" s="924" t="s">
        <v>14854</v>
      </c>
      <c r="H90" s="921">
        <v>18929</v>
      </c>
      <c r="I90" s="921" t="s">
        <v>14855</v>
      </c>
      <c r="J90" s="921"/>
      <c r="K90" s="925" t="str">
        <f t="shared" si="8"/>
        <v>https://shopeefood.vn/bo-suu-tap/an-vat-chill-xuan---dac-tai-dac-loc-new</v>
      </c>
      <c r="L90" s="926" t="str">
        <f t="shared" si="9"/>
        <v>https://shopeefood.shopee.vn/bo-suu-tap/an-vat-chill-xuan---dac-tai-dac-loc-new</v>
      </c>
      <c r="M90" s="926"/>
      <c r="N90" s="926"/>
      <c r="O90" s="927"/>
      <c r="P90" s="927"/>
    </row>
    <row r="91" spans="1:16" ht="96" outlineLevel="1">
      <c r="A91" s="921" t="s">
        <v>14851</v>
      </c>
      <c r="B91" s="922"/>
      <c r="C91" s="922" t="s">
        <v>14856</v>
      </c>
      <c r="D91" s="922" t="s">
        <v>14853</v>
      </c>
      <c r="E91" s="923">
        <v>45682</v>
      </c>
      <c r="F91" s="923">
        <v>45691</v>
      </c>
      <c r="G91" s="928" t="s">
        <v>14857</v>
      </c>
      <c r="H91" s="921">
        <v>18930</v>
      </c>
      <c r="I91" s="921" t="s">
        <v>14858</v>
      </c>
      <c r="J91" s="921"/>
      <c r="K91" s="925" t="str">
        <f t="shared" si="8"/>
        <v>https://shopeefood.vn/bo-suu-tap/fast-food-sanh-tai---tan-xuan-van-phuc</v>
      </c>
      <c r="L91" s="926" t="str">
        <f t="shared" si="9"/>
        <v>https://shopeefood.shopee.vn/bo-suu-tap/fast-food-sanh-tai---tan-xuan-van-phuc</v>
      </c>
      <c r="M91" s="926"/>
      <c r="N91" s="926"/>
      <c r="O91" s="927"/>
      <c r="P91" s="927"/>
    </row>
    <row r="92" spans="1:16" ht="96" outlineLevel="1">
      <c r="A92" s="921" t="s">
        <v>14851</v>
      </c>
      <c r="B92" s="922"/>
      <c r="C92" s="922" t="s">
        <v>14859</v>
      </c>
      <c r="D92" s="922" t="s">
        <v>14853</v>
      </c>
      <c r="E92" s="923">
        <v>45682</v>
      </c>
      <c r="F92" s="923">
        <v>45691</v>
      </c>
      <c r="G92" s="928" t="s">
        <v>14860</v>
      </c>
      <c r="H92" s="921">
        <v>18931</v>
      </c>
      <c r="I92" s="921" t="s">
        <v>14861</v>
      </c>
      <c r="J92" s="921"/>
      <c r="K92" s="925" t="str">
        <f t="shared" si="8"/>
        <v>https://shopeefood.vn/bo-suu-tap/ban-den-choi-nha---khao-tra-sua-nhe-new</v>
      </c>
      <c r="L92" s="926" t="str">
        <f t="shared" si="9"/>
        <v>https://shopeefood.shopee.vn/bo-suu-tap/ban-den-choi-nha---khao-tra-sua-nhe-new</v>
      </c>
      <c r="M92" s="926"/>
      <c r="N92" s="926"/>
      <c r="O92" s="927"/>
      <c r="P92" s="927"/>
    </row>
    <row r="93" spans="1:16" ht="96" outlineLevel="1">
      <c r="A93" s="921" t="s">
        <v>14851</v>
      </c>
      <c r="B93" s="922"/>
      <c r="C93" s="922" t="s">
        <v>14862</v>
      </c>
      <c r="D93" s="922" t="s">
        <v>14853</v>
      </c>
      <c r="E93" s="923">
        <v>45682</v>
      </c>
      <c r="F93" s="923">
        <v>45691</v>
      </c>
      <c r="G93" s="928" t="s">
        <v>14863</v>
      </c>
      <c r="H93" s="921">
        <v>18932</v>
      </c>
      <c r="I93" s="921" t="s">
        <v>14864</v>
      </c>
      <c r="J93" s="921"/>
      <c r="K93" s="925" t="str">
        <f t="shared" si="8"/>
        <v>https://shopeefood.vn/bo-suu-tap/an-tet-healthy---dang-xinh-nhu-y-new</v>
      </c>
      <c r="L93" s="926" t="str">
        <f t="shared" si="9"/>
        <v>https://shopeefood.shopee.vn/bo-suu-tap/an-tet-healthy---dang-xinh-nhu-y-new</v>
      </c>
      <c r="M93" s="926"/>
      <c r="N93" s="926"/>
      <c r="O93" s="927"/>
      <c r="P93" s="927"/>
    </row>
    <row r="94" spans="1:16" ht="112" outlineLevel="1">
      <c r="A94" s="921" t="s">
        <v>14851</v>
      </c>
      <c r="B94" s="922"/>
      <c r="C94" s="922" t="s">
        <v>14865</v>
      </c>
      <c r="D94" s="922" t="s">
        <v>14866</v>
      </c>
      <c r="E94" s="923">
        <v>45682</v>
      </c>
      <c r="F94" s="923">
        <v>45691</v>
      </c>
      <c r="G94" s="928" t="s">
        <v>14867</v>
      </c>
      <c r="H94" s="921">
        <v>18933</v>
      </c>
      <c r="I94" s="921" t="s">
        <v>14868</v>
      </c>
      <c r="J94" s="921"/>
      <c r="K94" s="925" t="str">
        <f t="shared" si="8"/>
        <v>https://shopeefood.vn/bo-suu-tap/mung-tet-den-freeship-toi-88000d</v>
      </c>
      <c r="L94" s="926" t="str">
        <f t="shared" si="9"/>
        <v>https://shopeefood.shopee.vn/bo-suu-tap/mung-tet-den-freeship-toi-88000d</v>
      </c>
      <c r="M94" s="926"/>
      <c r="N94" s="926"/>
      <c r="O94" s="927"/>
      <c r="P94" s="927"/>
    </row>
    <row r="95" spans="1:16" ht="48" outlineLevel="1">
      <c r="A95" s="921" t="s">
        <v>14851</v>
      </c>
      <c r="B95" s="922"/>
      <c r="C95" s="922" t="s">
        <v>14869</v>
      </c>
      <c r="D95" s="922" t="s">
        <v>14870</v>
      </c>
      <c r="E95" s="923">
        <v>45682</v>
      </c>
      <c r="F95" s="923">
        <v>45691</v>
      </c>
      <c r="G95" s="928" t="s">
        <v>14871</v>
      </c>
      <c r="H95" s="921">
        <v>18934</v>
      </c>
      <c r="I95" s="921" t="s">
        <v>14872</v>
      </c>
      <c r="J95" s="921"/>
      <c r="K95" s="925" t="str">
        <f t="shared" si="8"/>
        <v>https://shopeefood.vn/bo-suu-tap/quan-mo-xuyen-tet-giam-888000d</v>
      </c>
      <c r="L95" s="926" t="str">
        <f t="shared" si="9"/>
        <v>https://shopeefood.shopee.vn/bo-suu-tap/quan-mo-xuyen-tet-giam-888000d</v>
      </c>
      <c r="M95" s="926"/>
      <c r="N95" s="926"/>
      <c r="O95" s="927"/>
      <c r="P95" s="927"/>
    </row>
    <row r="96" spans="1:16" ht="32" outlineLevel="1">
      <c r="A96" s="913" t="s">
        <v>191</v>
      </c>
      <c r="B96" s="871"/>
      <c r="C96" s="929" t="s">
        <v>14873</v>
      </c>
      <c r="D96" s="871" t="s">
        <v>14874</v>
      </c>
      <c r="E96" s="914">
        <v>45658</v>
      </c>
      <c r="F96" s="914">
        <v>45682</v>
      </c>
      <c r="G96" s="920" t="s">
        <v>14875</v>
      </c>
      <c r="H96" s="916"/>
      <c r="I96" s="916"/>
      <c r="J96" s="916"/>
      <c r="K96" s="917" t="s">
        <v>14876</v>
      </c>
      <c r="L96" s="918"/>
      <c r="M96" s="918"/>
      <c r="N96" s="918"/>
      <c r="O96" s="919"/>
      <c r="P96" s="919"/>
    </row>
    <row r="97" spans="1:16" ht="48" outlineLevel="1">
      <c r="A97" s="913" t="s">
        <v>191</v>
      </c>
      <c r="B97" s="871"/>
      <c r="C97" s="929" t="s">
        <v>14877</v>
      </c>
      <c r="D97" s="871" t="s">
        <v>14878</v>
      </c>
      <c r="E97" s="914">
        <v>45658</v>
      </c>
      <c r="F97" s="914">
        <v>45682</v>
      </c>
      <c r="G97" s="920" t="s">
        <v>14875</v>
      </c>
      <c r="H97" s="916"/>
      <c r="I97" s="916"/>
      <c r="J97" s="916"/>
      <c r="K97" s="917" t="s">
        <v>14876</v>
      </c>
      <c r="L97" s="918"/>
      <c r="M97" s="918"/>
      <c r="N97" s="918"/>
      <c r="O97" s="919"/>
      <c r="P97" s="919"/>
    </row>
    <row r="98" spans="1:16" ht="16" outlineLevel="1">
      <c r="A98" s="921" t="s">
        <v>14851</v>
      </c>
      <c r="B98" s="922"/>
      <c r="C98" s="922" t="s">
        <v>14879</v>
      </c>
      <c r="D98" s="922"/>
      <c r="E98" s="923">
        <v>45682</v>
      </c>
      <c r="F98" s="930">
        <v>45691</v>
      </c>
      <c r="G98" s="924" t="s">
        <v>14880</v>
      </c>
      <c r="H98" s="921">
        <v>16760</v>
      </c>
      <c r="I98" s="921" t="s">
        <v>14881</v>
      </c>
      <c r="J98" s="921"/>
      <c r="K98" s="925" t="str">
        <f t="shared" ref="K98:K99" si="10">CONCATENATE("https://shopeefood.vn/bo-suu-tap/",I98)</f>
        <v>https://shopeefood.vn/bo-suu-tap/tet-sale---quan-mo-xuyen-tet</v>
      </c>
      <c r="L98" s="926" t="str">
        <f t="shared" ref="L98:L99" si="11">CONCATENATE("https://shopeefood.shopee.vn/bo-suu-tap/",I98)</f>
        <v>https://shopeefood.shopee.vn/bo-suu-tap/tet-sale---quan-mo-xuyen-tet</v>
      </c>
      <c r="M98" s="926"/>
      <c r="N98" s="926"/>
      <c r="O98" s="927"/>
      <c r="P98" s="927"/>
    </row>
    <row r="99" spans="1:16" ht="84.75" customHeight="1" outlineLevel="1">
      <c r="A99" s="921" t="s">
        <v>14851</v>
      </c>
      <c r="B99" s="922"/>
      <c r="C99" s="922" t="s">
        <v>14882</v>
      </c>
      <c r="D99" s="922" t="s">
        <v>14853</v>
      </c>
      <c r="E99" s="923">
        <v>45682</v>
      </c>
      <c r="F99" s="923">
        <v>45691</v>
      </c>
      <c r="G99" s="928" t="s">
        <v>14883</v>
      </c>
      <c r="H99" s="921">
        <v>18943</v>
      </c>
      <c r="I99" s="921" t="s">
        <v>14884</v>
      </c>
      <c r="J99" s="921"/>
      <c r="K99" s="925" t="str">
        <f t="shared" si="10"/>
        <v>https://shopeefood.vn/bo-suu-tap/quan-mo-xuyen-tet-giam-toi-88000d</v>
      </c>
      <c r="L99" s="926" t="str">
        <f t="shared" si="11"/>
        <v>https://shopeefood.shopee.vn/bo-suu-tap/quan-mo-xuyen-tet-giam-toi-88000d</v>
      </c>
      <c r="M99" s="926"/>
      <c r="N99" s="926"/>
      <c r="O99" s="927"/>
      <c r="P99" s="927"/>
    </row>
    <row r="100" spans="1:16" ht="84.75" customHeight="1" outlineLevel="1">
      <c r="A100" s="921" t="s">
        <v>14851</v>
      </c>
      <c r="B100" s="922"/>
      <c r="C100" s="922" t="s">
        <v>14885</v>
      </c>
      <c r="D100" s="922"/>
      <c r="E100" s="923">
        <v>45673</v>
      </c>
      <c r="F100" s="923">
        <v>45681</v>
      </c>
      <c r="G100" s="924" t="s">
        <v>14886</v>
      </c>
      <c r="H100" s="921" t="s">
        <v>631</v>
      </c>
      <c r="I100" s="921" t="s">
        <v>631</v>
      </c>
      <c r="J100" s="921"/>
      <c r="K100" s="921" t="s">
        <v>14887</v>
      </c>
      <c r="L100" s="926"/>
      <c r="M100" s="926"/>
      <c r="N100" s="926"/>
      <c r="O100" s="927"/>
      <c r="P100" s="927"/>
    </row>
    <row r="101" spans="1:16" ht="15">
      <c r="A101" s="876" t="s">
        <v>935</v>
      </c>
      <c r="B101" s="877"/>
      <c r="C101" s="878"/>
      <c r="D101" s="878"/>
      <c r="E101" s="878"/>
      <c r="F101" s="878"/>
      <c r="G101" s="879"/>
      <c r="H101" s="878"/>
      <c r="I101" s="876"/>
      <c r="J101" s="876"/>
      <c r="K101" s="880"/>
      <c r="L101" s="881"/>
      <c r="M101" s="881"/>
      <c r="N101" s="881"/>
      <c r="O101" s="882"/>
      <c r="P101" s="882"/>
    </row>
    <row r="102" spans="1:16" ht="80" outlineLevel="1">
      <c r="A102" s="883">
        <v>14.2</v>
      </c>
      <c r="B102" s="649"/>
      <c r="C102" s="649" t="s">
        <v>14888</v>
      </c>
      <c r="D102" s="649" t="s">
        <v>14889</v>
      </c>
      <c r="E102" s="888">
        <v>45692</v>
      </c>
      <c r="F102" s="888">
        <v>45702</v>
      </c>
      <c r="G102" s="890" t="s">
        <v>14890</v>
      </c>
      <c r="H102" s="883">
        <v>18979</v>
      </c>
      <c r="I102" s="883" t="s">
        <v>14891</v>
      </c>
      <c r="J102" s="883"/>
      <c r="K102" s="885" t="str">
        <f t="shared" ref="K102:K110" si="12">CONCATENATE("https://shopeefood.vn/bo-suu-tap/",I102)</f>
        <v>https://shopeefood.vn/bo-suu-tap/deal-co-doi-mua-1-tang-1</v>
      </c>
      <c r="L102" s="886" t="str">
        <f t="shared" ref="L102:L110" si="13">CONCATENATE("https://shopeefood.shopee.vn/bo-suu-tap/",I102)</f>
        <v>https://shopeefood.shopee.vn/bo-suu-tap/deal-co-doi-mua-1-tang-1</v>
      </c>
      <c r="M102" s="886"/>
      <c r="N102" s="886"/>
      <c r="O102" s="887"/>
      <c r="P102" s="887"/>
    </row>
    <row r="103" spans="1:16" ht="96" outlineLevel="1">
      <c r="A103" s="883">
        <v>14.2</v>
      </c>
      <c r="B103" s="649"/>
      <c r="C103" s="649" t="s">
        <v>14892</v>
      </c>
      <c r="D103" s="649" t="s">
        <v>14893</v>
      </c>
      <c r="E103" s="888">
        <v>45692</v>
      </c>
      <c r="F103" s="888">
        <v>45702</v>
      </c>
      <c r="G103" s="889" t="s">
        <v>14894</v>
      </c>
      <c r="H103" s="883">
        <v>19055</v>
      </c>
      <c r="I103" s="883" t="s">
        <v>14895</v>
      </c>
      <c r="J103" s="883"/>
      <c r="K103" s="885" t="str">
        <f t="shared" si="12"/>
        <v>https://shopeefood.vn/bo-suu-tap/ngay-tinh-nhan-freeship-toi-42000d</v>
      </c>
      <c r="L103" s="886" t="str">
        <f t="shared" si="13"/>
        <v>https://shopeefood.shopee.vn/bo-suu-tap/ngay-tinh-nhan-freeship-toi-42000d</v>
      </c>
      <c r="M103" s="886"/>
      <c r="N103" s="886"/>
      <c r="O103" s="887"/>
      <c r="P103" s="887"/>
    </row>
    <row r="104" spans="1:16" ht="64" outlineLevel="1">
      <c r="A104" s="883">
        <v>14.2</v>
      </c>
      <c r="B104" s="649"/>
      <c r="C104" s="649" t="s">
        <v>14896</v>
      </c>
      <c r="D104" s="649" t="s">
        <v>14897</v>
      </c>
      <c r="E104" s="888">
        <v>45692</v>
      </c>
      <c r="F104" s="888">
        <v>45702</v>
      </c>
      <c r="G104" s="889" t="s">
        <v>14898</v>
      </c>
      <c r="H104" s="883">
        <v>18986</v>
      </c>
      <c r="I104" s="883" t="s">
        <v>14899</v>
      </c>
      <c r="J104" s="883"/>
      <c r="K104" s="885" t="str">
        <f t="shared" si="12"/>
        <v>https://shopeefood.vn/bo-suu-tap/mua-yeu-deal-hoi-giam-toi-1420000d</v>
      </c>
      <c r="L104" s="886" t="str">
        <f t="shared" si="13"/>
        <v>https://shopeefood.shopee.vn/bo-suu-tap/mua-yeu-deal-hoi-giam-toi-1420000d</v>
      </c>
      <c r="M104" s="886"/>
      <c r="N104" s="886"/>
      <c r="O104" s="887"/>
      <c r="P104" s="887"/>
    </row>
    <row r="105" spans="1:16" ht="64" outlineLevel="1">
      <c r="A105" s="883">
        <v>14.2</v>
      </c>
      <c r="B105" s="649"/>
      <c r="C105" s="649" t="s">
        <v>14900</v>
      </c>
      <c r="D105" s="649" t="s">
        <v>14901</v>
      </c>
      <c r="E105" s="888">
        <v>45692</v>
      </c>
      <c r="F105" s="888">
        <v>45702</v>
      </c>
      <c r="G105" s="889" t="s">
        <v>14902</v>
      </c>
      <c r="H105" s="883">
        <v>18987</v>
      </c>
      <c r="I105" s="883" t="s">
        <v>14903</v>
      </c>
      <c r="J105" s="883"/>
      <c r="K105" s="885" t="str">
        <f t="shared" si="12"/>
        <v>https://shopeefood.vn/bo-suu-tap/mua-yeu-deal-hoi-giam-toi-142000d</v>
      </c>
      <c r="L105" s="886" t="str">
        <f t="shared" si="13"/>
        <v>https://shopeefood.shopee.vn/bo-suu-tap/mua-yeu-deal-hoi-giam-toi-142000d</v>
      </c>
      <c r="M105" s="886"/>
      <c r="N105" s="886"/>
      <c r="O105" s="887"/>
      <c r="P105" s="887"/>
    </row>
    <row r="106" spans="1:16" ht="64" outlineLevel="1">
      <c r="A106" s="883">
        <v>14.2</v>
      </c>
      <c r="B106" s="649"/>
      <c r="C106" s="649" t="s">
        <v>14904</v>
      </c>
      <c r="D106" s="649" t="s">
        <v>14897</v>
      </c>
      <c r="E106" s="888">
        <v>45692</v>
      </c>
      <c r="F106" s="888">
        <v>45702</v>
      </c>
      <c r="G106" s="889" t="s">
        <v>14905</v>
      </c>
      <c r="H106" s="883">
        <v>18988</v>
      </c>
      <c r="I106" s="883" t="s">
        <v>14906</v>
      </c>
      <c r="J106" s="883"/>
      <c r="K106" s="885" t="str">
        <f t="shared" si="12"/>
        <v>https://shopeefood.vn/bo-suu-tap/mua-yeu-deal-hoi-giam-toi-50</v>
      </c>
      <c r="L106" s="886" t="str">
        <f t="shared" si="13"/>
        <v>https://shopeefood.shopee.vn/bo-suu-tap/mua-yeu-deal-hoi-giam-toi-50</v>
      </c>
      <c r="M106" s="886"/>
      <c r="N106" s="886"/>
      <c r="O106" s="887"/>
      <c r="P106" s="887"/>
    </row>
    <row r="107" spans="1:16" ht="335" outlineLevel="1">
      <c r="A107" s="883">
        <v>14.2</v>
      </c>
      <c r="B107" s="649"/>
      <c r="C107" s="649" t="s">
        <v>14907</v>
      </c>
      <c r="D107" s="649" t="s">
        <v>14908</v>
      </c>
      <c r="E107" s="888">
        <v>45692</v>
      </c>
      <c r="F107" s="888">
        <v>45702</v>
      </c>
      <c r="G107" s="890" t="s">
        <v>14909</v>
      </c>
      <c r="H107" s="883">
        <v>18989</v>
      </c>
      <c r="I107" s="883" t="s">
        <v>14910</v>
      </c>
      <c r="J107" s="883"/>
      <c r="K107" s="885" t="str">
        <f t="shared" si="12"/>
        <v>https://shopeefood.vn/bo-suu-tap/mo-tiec-ngot-ngao-giam-toi-1000000d</v>
      </c>
      <c r="L107" s="886" t="str">
        <f t="shared" si="13"/>
        <v>https://shopeefood.shopee.vn/bo-suu-tap/mo-tiec-ngot-ngao-giam-toi-1000000d</v>
      </c>
      <c r="M107" s="886"/>
      <c r="N107" s="886"/>
      <c r="O107" s="887"/>
      <c r="P107" s="887"/>
    </row>
    <row r="108" spans="1:16" ht="48" outlineLevel="1">
      <c r="A108" s="883">
        <v>14.2</v>
      </c>
      <c r="B108" s="649"/>
      <c r="C108" s="649" t="s">
        <v>14911</v>
      </c>
      <c r="D108" s="649" t="s">
        <v>14912</v>
      </c>
      <c r="E108" s="888">
        <v>45692</v>
      </c>
      <c r="F108" s="888">
        <v>45702</v>
      </c>
      <c r="G108" s="889" t="s">
        <v>14913</v>
      </c>
      <c r="H108" s="883">
        <v>18981</v>
      </c>
      <c r="I108" s="883" t="s">
        <v>14914</v>
      </c>
      <c r="J108" s="883"/>
      <c r="K108" s="885" t="str">
        <f t="shared" si="12"/>
        <v>https://shopeefood.vn/bo-suu-tap/sam-qua-valentine-mien-phi-ship</v>
      </c>
      <c r="L108" s="886" t="str">
        <f t="shared" si="13"/>
        <v>https://shopeefood.shopee.vn/bo-suu-tap/sam-qua-valentine-mien-phi-ship</v>
      </c>
      <c r="M108" s="886"/>
      <c r="N108" s="886"/>
      <c r="O108" s="887"/>
      <c r="P108" s="887"/>
    </row>
    <row r="109" spans="1:16" ht="128" outlineLevel="1">
      <c r="A109" s="883">
        <v>14.2</v>
      </c>
      <c r="B109" s="649"/>
      <c r="C109" s="649" t="s">
        <v>14915</v>
      </c>
      <c r="D109" s="649" t="s">
        <v>14916</v>
      </c>
      <c r="E109" s="888">
        <v>45702</v>
      </c>
      <c r="F109" s="888">
        <v>45702</v>
      </c>
      <c r="G109" s="889" t="s">
        <v>14917</v>
      </c>
      <c r="H109" s="883">
        <v>18990</v>
      </c>
      <c r="I109" s="883" t="s">
        <v>14918</v>
      </c>
      <c r="J109" s="883"/>
      <c r="K109" s="885" t="str">
        <f t="shared" si="12"/>
        <v>https://shopeefood.vn/bo-suu-tap/dat-tha-ga-giam-khong-gioi-han</v>
      </c>
      <c r="L109" s="886" t="str">
        <f t="shared" si="13"/>
        <v>https://shopeefood.shopee.vn/bo-suu-tap/dat-tha-ga-giam-khong-gioi-han</v>
      </c>
      <c r="M109" s="886"/>
      <c r="N109" s="886"/>
      <c r="O109" s="887"/>
      <c r="P109" s="887"/>
    </row>
    <row r="110" spans="1:16" ht="128" outlineLevel="1">
      <c r="A110" s="883">
        <v>14.2</v>
      </c>
      <c r="B110" s="649"/>
      <c r="C110" s="649" t="s">
        <v>14919</v>
      </c>
      <c r="D110" s="649" t="s">
        <v>14920</v>
      </c>
      <c r="E110" s="888">
        <v>45702</v>
      </c>
      <c r="F110" s="888">
        <v>45702</v>
      </c>
      <c r="G110" s="889" t="s">
        <v>14921</v>
      </c>
      <c r="H110" s="883">
        <v>18991</v>
      </c>
      <c r="I110" s="883" t="s">
        <v>14922</v>
      </c>
      <c r="J110" s="883"/>
      <c r="K110" s="885" t="str">
        <f t="shared" si="12"/>
        <v>https://shopeefood.vn/bo-suu-tap/san-deal-valentine-giam-toi-95000d</v>
      </c>
      <c r="L110" s="886" t="str">
        <f t="shared" si="13"/>
        <v>https://shopeefood.shopee.vn/bo-suu-tap/san-deal-valentine-giam-toi-95000d</v>
      </c>
      <c r="M110" s="886"/>
      <c r="N110" s="886"/>
      <c r="O110" s="887"/>
      <c r="P110" s="887"/>
    </row>
    <row r="111" spans="1:16" ht="48" outlineLevel="1">
      <c r="A111" s="883">
        <v>14.2</v>
      </c>
      <c r="B111" s="649"/>
      <c r="C111" s="649" t="s">
        <v>14923</v>
      </c>
      <c r="D111" s="649" t="s">
        <v>14924</v>
      </c>
      <c r="E111" s="888">
        <v>45702</v>
      </c>
      <c r="F111" s="888">
        <v>45702</v>
      </c>
      <c r="G111" s="889" t="s">
        <v>14925</v>
      </c>
      <c r="H111" s="883"/>
      <c r="I111" s="883"/>
      <c r="J111" s="883"/>
      <c r="K111" s="885" t="s">
        <v>14747</v>
      </c>
      <c r="L111" s="886" t="s">
        <v>14748</v>
      </c>
      <c r="M111" s="886"/>
      <c r="N111" s="886"/>
      <c r="O111" s="887"/>
      <c r="P111" s="887"/>
    </row>
    <row r="112" spans="1:16" ht="96" outlineLevel="1">
      <c r="A112" s="883">
        <v>14.2</v>
      </c>
      <c r="B112" s="649"/>
      <c r="C112" s="649" t="s">
        <v>14926</v>
      </c>
      <c r="D112" s="649" t="s">
        <v>14927</v>
      </c>
      <c r="E112" s="888">
        <v>45702</v>
      </c>
      <c r="F112" s="888">
        <v>45702</v>
      </c>
      <c r="G112" s="889" t="s">
        <v>14928</v>
      </c>
      <c r="H112" s="883"/>
      <c r="I112" s="883"/>
      <c r="J112" s="883"/>
      <c r="K112" s="885" t="s">
        <v>14747</v>
      </c>
      <c r="L112" s="886" t="s">
        <v>14748</v>
      </c>
      <c r="M112" s="886"/>
      <c r="N112" s="886"/>
      <c r="O112" s="887"/>
      <c r="P112" s="887"/>
    </row>
    <row r="113" spans="1:16" ht="48" outlineLevel="1">
      <c r="A113" s="883" t="s">
        <v>14929</v>
      </c>
      <c r="B113" s="649"/>
      <c r="C113" s="649" t="s">
        <v>14930</v>
      </c>
      <c r="D113" s="649" t="s">
        <v>14931</v>
      </c>
      <c r="E113" s="888">
        <v>45703</v>
      </c>
      <c r="F113" s="888">
        <v>45703</v>
      </c>
      <c r="G113" s="889" t="s">
        <v>14932</v>
      </c>
      <c r="H113" s="883">
        <v>18982</v>
      </c>
      <c r="I113" s="883" t="s">
        <v>14933</v>
      </c>
      <c r="J113" s="883"/>
      <c r="K113" s="885" t="str">
        <f t="shared" ref="K113:K114" si="14">CONCATENATE("https://shopeefood.vn/bo-suu-tap/",I113)</f>
        <v>https://shopeefood.vn/bo-suu-tap/mon-ngon-dong-gia-chi-15000d-2025</v>
      </c>
      <c r="L113" s="886" t="str">
        <f t="shared" ref="L113:L114" si="15">CONCATENATE("https://shopeefood.shopee.vn/bo-suu-tap/",I113)</f>
        <v>https://shopeefood.shopee.vn/bo-suu-tap/mon-ngon-dong-gia-chi-15000d-2025</v>
      </c>
      <c r="M113" s="886"/>
      <c r="N113" s="886"/>
      <c r="O113" s="887"/>
      <c r="P113" s="887"/>
    </row>
    <row r="114" spans="1:16" ht="96" outlineLevel="1">
      <c r="A114" s="883" t="s">
        <v>14929</v>
      </c>
      <c r="B114" s="649"/>
      <c r="C114" s="649" t="s">
        <v>14934</v>
      </c>
      <c r="D114" s="649" t="s">
        <v>14935</v>
      </c>
      <c r="E114" s="888">
        <v>45703</v>
      </c>
      <c r="F114" s="888">
        <v>45703</v>
      </c>
      <c r="G114" s="889" t="s">
        <v>14936</v>
      </c>
      <c r="H114" s="883">
        <v>18992</v>
      </c>
      <c r="I114" s="883" t="s">
        <v>14937</v>
      </c>
      <c r="J114" s="883"/>
      <c r="K114" s="885" t="str">
        <f t="shared" si="14"/>
        <v>https://shopeefood.vn/bo-suu-tap/freeship-giua-thang-giam-toi-60000d-2025</v>
      </c>
      <c r="L114" s="886" t="str">
        <f t="shared" si="15"/>
        <v>https://shopeefood.shopee.vn/bo-suu-tap/freeship-giua-thang-giam-toi-60000d-2025</v>
      </c>
      <c r="M114" s="886"/>
      <c r="N114" s="886"/>
      <c r="O114" s="887"/>
      <c r="P114" s="887"/>
    </row>
    <row r="115" spans="1:16" ht="32" outlineLevel="1">
      <c r="A115" s="883" t="s">
        <v>14929</v>
      </c>
      <c r="B115" s="649"/>
      <c r="C115" s="649" t="s">
        <v>14938</v>
      </c>
      <c r="D115" s="649" t="s">
        <v>15</v>
      </c>
      <c r="E115" s="888">
        <v>45703</v>
      </c>
      <c r="F115" s="888">
        <v>45703</v>
      </c>
      <c r="G115" s="889" t="s">
        <v>14939</v>
      </c>
      <c r="H115" s="34"/>
      <c r="I115" s="34"/>
      <c r="J115" s="34"/>
      <c r="K115" s="885" t="s">
        <v>14747</v>
      </c>
      <c r="L115" s="886" t="s">
        <v>14748</v>
      </c>
      <c r="M115" s="886"/>
      <c r="N115" s="886"/>
      <c r="O115" s="887"/>
      <c r="P115" s="887"/>
    </row>
    <row r="116" spans="1:16" ht="48" outlineLevel="1">
      <c r="A116" s="883" t="s">
        <v>14929</v>
      </c>
      <c r="B116" s="649"/>
      <c r="C116" s="649" t="s">
        <v>14940</v>
      </c>
      <c r="D116" s="649" t="s">
        <v>14941</v>
      </c>
      <c r="E116" s="888">
        <v>45703</v>
      </c>
      <c r="F116" s="888">
        <v>45703</v>
      </c>
      <c r="G116" s="889" t="s">
        <v>14942</v>
      </c>
      <c r="H116" s="883">
        <v>17916</v>
      </c>
      <c r="I116" s="883" t="s">
        <v>14943</v>
      </c>
      <c r="J116" s="883"/>
      <c r="K116" s="885" t="str">
        <f t="shared" ref="K116:K119" si="16">CONCATENATE("https://shopeefood.vn/bo-suu-tap/",I116)</f>
        <v>https://shopeefood.vn/bo-suu-tap/sieu-deal-giua-thang-giam-toi-555000d</v>
      </c>
      <c r="L116" s="886" t="str">
        <f t="shared" ref="L116:L119" si="17">CONCATENATE("https://shopeefood.shopee.vn/bo-suu-tap/",I116)</f>
        <v>https://shopeefood.shopee.vn/bo-suu-tap/sieu-deal-giua-thang-giam-toi-555000d</v>
      </c>
      <c r="M116" s="886"/>
      <c r="N116" s="886"/>
      <c r="O116" s="887"/>
      <c r="P116" s="887"/>
    </row>
    <row r="117" spans="1:16" ht="48" outlineLevel="1">
      <c r="A117" s="883" t="s">
        <v>14929</v>
      </c>
      <c r="B117" s="649"/>
      <c r="C117" s="649" t="s">
        <v>14944</v>
      </c>
      <c r="D117" s="649" t="s">
        <v>14941</v>
      </c>
      <c r="E117" s="888">
        <v>45703</v>
      </c>
      <c r="F117" s="888">
        <v>45703</v>
      </c>
      <c r="G117" s="889" t="s">
        <v>14945</v>
      </c>
      <c r="H117" s="883">
        <v>18079</v>
      </c>
      <c r="I117" s="883" t="s">
        <v>14946</v>
      </c>
      <c r="J117" s="883"/>
      <c r="K117" s="885" t="str">
        <f t="shared" si="16"/>
        <v>https://shopeefood.vn/bo-suu-tap/sieu-deal-giua-thang-giam-toi-155000d</v>
      </c>
      <c r="L117" s="886" t="str">
        <f t="shared" si="17"/>
        <v>https://shopeefood.shopee.vn/bo-suu-tap/sieu-deal-giua-thang-giam-toi-155000d</v>
      </c>
      <c r="M117" s="886"/>
      <c r="N117" s="886"/>
      <c r="O117" s="887"/>
      <c r="P117" s="887"/>
    </row>
    <row r="118" spans="1:16" ht="48" outlineLevel="1">
      <c r="A118" s="883" t="s">
        <v>14929</v>
      </c>
      <c r="B118" s="649"/>
      <c r="C118" s="649" t="s">
        <v>14947</v>
      </c>
      <c r="D118" s="649" t="s">
        <v>14941</v>
      </c>
      <c r="E118" s="888">
        <v>45703</v>
      </c>
      <c r="F118" s="888">
        <v>45703</v>
      </c>
      <c r="G118" s="889" t="s">
        <v>14948</v>
      </c>
      <c r="H118" s="883">
        <v>18078</v>
      </c>
      <c r="I118" s="883" t="s">
        <v>14949</v>
      </c>
      <c r="J118" s="883"/>
      <c r="K118" s="885" t="str">
        <f t="shared" si="16"/>
        <v>https://shopeefood.vn/bo-suu-tap/sieu-deal-giua-thang-giam-toi-35000d</v>
      </c>
      <c r="L118" s="886" t="str">
        <f t="shared" si="17"/>
        <v>https://shopeefood.shopee.vn/bo-suu-tap/sieu-deal-giua-thang-giam-toi-35000d</v>
      </c>
      <c r="M118" s="886"/>
      <c r="N118" s="886"/>
      <c r="O118" s="887"/>
      <c r="P118" s="887"/>
    </row>
    <row r="119" spans="1:16" ht="112" outlineLevel="1">
      <c r="A119" s="883" t="s">
        <v>14929</v>
      </c>
      <c r="B119" s="649"/>
      <c r="C119" s="649" t="s">
        <v>14950</v>
      </c>
      <c r="D119" s="649" t="s">
        <v>14951</v>
      </c>
      <c r="E119" s="888">
        <v>45703</v>
      </c>
      <c r="F119" s="888">
        <v>45703</v>
      </c>
      <c r="G119" s="889" t="s">
        <v>14952</v>
      </c>
      <c r="H119" s="883">
        <v>16856</v>
      </c>
      <c r="I119" s="883" t="s">
        <v>14953</v>
      </c>
      <c r="J119" s="883"/>
      <c r="K119" s="885" t="str">
        <f t="shared" si="16"/>
        <v>https://shopeefood.vn/bo-suu-tap/san-deal-giua-thang-giam-toi-75000d</v>
      </c>
      <c r="L119" s="886" t="str">
        <f t="shared" si="17"/>
        <v>https://shopeefood.shopee.vn/bo-suu-tap/san-deal-giua-thang-giam-toi-75000d</v>
      </c>
      <c r="M119" s="886"/>
      <c r="N119" s="886"/>
      <c r="O119" s="887"/>
      <c r="P119" s="887"/>
    </row>
    <row r="120" spans="1:16" ht="16" outlineLevel="1">
      <c r="A120" s="883" t="s">
        <v>14954</v>
      </c>
      <c r="B120" s="649"/>
      <c r="C120" s="649" t="s">
        <v>14955</v>
      </c>
      <c r="D120" s="649" t="s">
        <v>15</v>
      </c>
      <c r="E120" s="888">
        <v>45707</v>
      </c>
      <c r="F120" s="888">
        <v>45707</v>
      </c>
      <c r="G120" s="890" t="s">
        <v>14956</v>
      </c>
      <c r="H120" s="883"/>
      <c r="I120" s="883"/>
      <c r="J120" s="883"/>
      <c r="K120" s="885" t="s">
        <v>14747</v>
      </c>
      <c r="L120" s="886" t="s">
        <v>14748</v>
      </c>
      <c r="M120" s="886"/>
      <c r="N120" s="886"/>
      <c r="O120" s="887"/>
      <c r="P120" s="887"/>
    </row>
    <row r="121" spans="1:16" ht="16" outlineLevel="1">
      <c r="A121" s="883" t="s">
        <v>14954</v>
      </c>
      <c r="B121" s="649"/>
      <c r="C121" s="649" t="s">
        <v>14957</v>
      </c>
      <c r="D121" s="649" t="s">
        <v>14958</v>
      </c>
      <c r="E121" s="888">
        <v>45707</v>
      </c>
      <c r="F121" s="888">
        <v>45707</v>
      </c>
      <c r="G121" s="889" t="s">
        <v>14959</v>
      </c>
      <c r="H121" s="883">
        <v>19130</v>
      </c>
      <c r="I121" s="883" t="s">
        <v>14960</v>
      </c>
      <c r="J121" s="883"/>
      <c r="K121" s="885" t="str">
        <f t="shared" ref="K121:K126" si="18">CONCATENATE("https://shopeefood.vn/bo-suu-tap/",I121)</f>
        <v>https://shopeefood.vn/bo-suu-tap/mon-gi-cung-co-sieu-deal-0d-t2</v>
      </c>
      <c r="L121" s="886" t="str">
        <f t="shared" ref="L121:L126" si="19">CONCATENATE("https://shopeefood.shopee.vn/bo-suu-tap/",I121)</f>
        <v>https://shopeefood.shopee.vn/bo-suu-tap/mon-gi-cung-co-sieu-deal-0d-t2</v>
      </c>
      <c r="M121" s="886"/>
      <c r="N121" s="886"/>
      <c r="O121" s="887"/>
      <c r="P121" s="887"/>
    </row>
    <row r="122" spans="1:16" ht="96" outlineLevel="1">
      <c r="A122" s="883" t="s">
        <v>14954</v>
      </c>
      <c r="B122" s="649"/>
      <c r="C122" s="649" t="s">
        <v>14961</v>
      </c>
      <c r="D122" s="649" t="s">
        <v>14962</v>
      </c>
      <c r="E122" s="888">
        <v>45707</v>
      </c>
      <c r="F122" s="888">
        <v>45707</v>
      </c>
      <c r="G122" s="889" t="s">
        <v>14963</v>
      </c>
      <c r="H122" s="883">
        <v>19131</v>
      </c>
      <c r="I122" s="883" t="s">
        <v>14964</v>
      </c>
      <c r="J122" s="883"/>
      <c r="K122" s="885" t="str">
        <f t="shared" si="18"/>
        <v>https://shopeefood.vn/bo-suu-tap/an-tha-ga-freeship-toi-60000d-t2</v>
      </c>
      <c r="L122" s="886" t="str">
        <f t="shared" si="19"/>
        <v>https://shopeefood.shopee.vn/bo-suu-tap/an-tha-ga-freeship-toi-60000d-t2</v>
      </c>
      <c r="M122" s="886"/>
      <c r="N122" s="886"/>
      <c r="O122" s="887"/>
      <c r="P122" s="887"/>
    </row>
    <row r="123" spans="1:16" ht="64" outlineLevel="1">
      <c r="A123" s="883" t="s">
        <v>14954</v>
      </c>
      <c r="B123" s="649"/>
      <c r="C123" s="649" t="s">
        <v>14965</v>
      </c>
      <c r="D123" s="649" t="s">
        <v>14966</v>
      </c>
      <c r="E123" s="888">
        <v>45707</v>
      </c>
      <c r="F123" s="888">
        <v>45707</v>
      </c>
      <c r="G123" s="890" t="s">
        <v>14967</v>
      </c>
      <c r="H123" s="883">
        <v>19132</v>
      </c>
      <c r="I123" s="883" t="s">
        <v>14968</v>
      </c>
      <c r="J123" s="883"/>
      <c r="K123" s="885" t="str">
        <f t="shared" si="18"/>
        <v>https://shopeefood.vn/bo-suu-tap/sieu-deal-an-uong-giam-toi-199000d-t2</v>
      </c>
      <c r="L123" s="886" t="str">
        <f t="shared" si="19"/>
        <v>https://shopeefood.shopee.vn/bo-suu-tap/sieu-deal-an-uong-giam-toi-199000d-t2</v>
      </c>
      <c r="M123" s="886"/>
      <c r="N123" s="886"/>
      <c r="O123" s="887"/>
      <c r="P123" s="887"/>
    </row>
    <row r="124" spans="1:16" ht="64" outlineLevel="1">
      <c r="A124" s="883" t="s">
        <v>14954</v>
      </c>
      <c r="B124" s="649"/>
      <c r="C124" s="649" t="s">
        <v>14969</v>
      </c>
      <c r="D124" s="649" t="s">
        <v>14966</v>
      </c>
      <c r="E124" s="888">
        <v>45707</v>
      </c>
      <c r="F124" s="888">
        <v>45707</v>
      </c>
      <c r="G124" s="889" t="s">
        <v>14970</v>
      </c>
      <c r="H124" s="883">
        <v>19133</v>
      </c>
      <c r="I124" s="883" t="s">
        <v>14971</v>
      </c>
      <c r="J124" s="883"/>
      <c r="K124" s="885" t="str">
        <f t="shared" si="18"/>
        <v>https://shopeefood.vn/bo-suu-tap/sieu-deal-an-uong-giam-toi-35000d-t2</v>
      </c>
      <c r="L124" s="886" t="str">
        <f t="shared" si="19"/>
        <v>https://shopeefood.shopee.vn/bo-suu-tap/sieu-deal-an-uong-giam-toi-35000d-t2</v>
      </c>
      <c r="M124" s="886"/>
      <c r="N124" s="886"/>
      <c r="O124" s="887"/>
      <c r="P124" s="887"/>
    </row>
    <row r="125" spans="1:16" ht="64" outlineLevel="1">
      <c r="A125" s="883" t="s">
        <v>14954</v>
      </c>
      <c r="B125" s="649"/>
      <c r="C125" s="649" t="s">
        <v>14972</v>
      </c>
      <c r="D125" s="649" t="s">
        <v>14966</v>
      </c>
      <c r="E125" s="888">
        <v>45707</v>
      </c>
      <c r="F125" s="888">
        <v>45707</v>
      </c>
      <c r="G125" s="889" t="s">
        <v>14973</v>
      </c>
      <c r="H125" s="883">
        <v>19134</v>
      </c>
      <c r="I125" s="883" t="s">
        <v>14974</v>
      </c>
      <c r="J125" s="883"/>
      <c r="K125" s="885" t="str">
        <f t="shared" si="18"/>
        <v>https://shopeefood.vn/bo-suu-tap/sieu-deal-an-uong-giam-toi-50-t2</v>
      </c>
      <c r="L125" s="886" t="str">
        <f t="shared" si="19"/>
        <v>https://shopeefood.shopee.vn/bo-suu-tap/sieu-deal-an-uong-giam-toi-50-t2</v>
      </c>
      <c r="M125" s="886"/>
      <c r="N125" s="886"/>
      <c r="O125" s="887"/>
      <c r="P125" s="887"/>
    </row>
    <row r="126" spans="1:16" ht="112" outlineLevel="1">
      <c r="A126" s="883" t="s">
        <v>14954</v>
      </c>
      <c r="B126" s="649"/>
      <c r="C126" s="649" t="s">
        <v>14975</v>
      </c>
      <c r="D126" s="649" t="s">
        <v>14976</v>
      </c>
      <c r="E126" s="888">
        <v>45707</v>
      </c>
      <c r="F126" s="888">
        <v>45707</v>
      </c>
      <c r="G126" s="889" t="s">
        <v>14977</v>
      </c>
      <c r="H126" s="883">
        <v>19135</v>
      </c>
      <c r="I126" s="883" t="s">
        <v>14978</v>
      </c>
      <c r="J126" s="883"/>
      <c r="K126" s="885" t="str">
        <f t="shared" si="18"/>
        <v>https://shopeefood.vn/bo-suu-tap/san-deal-an-ngon-giam-toi-75000d-t2</v>
      </c>
      <c r="L126" s="886" t="str">
        <f t="shared" si="19"/>
        <v>https://shopeefood.shopee.vn/bo-suu-tap/san-deal-an-ngon-giam-toi-75000d-t2</v>
      </c>
      <c r="M126" s="886"/>
      <c r="N126" s="886"/>
      <c r="O126" s="887"/>
      <c r="P126" s="887"/>
    </row>
    <row r="127" spans="1:16" ht="49.5" customHeight="1" outlineLevel="1">
      <c r="A127" s="913" t="s">
        <v>194</v>
      </c>
      <c r="B127" s="871"/>
      <c r="C127" s="871" t="s">
        <v>14835</v>
      </c>
      <c r="D127" s="871" t="s">
        <v>14979</v>
      </c>
      <c r="E127" s="914">
        <v>45694</v>
      </c>
      <c r="F127" s="914">
        <v>45716</v>
      </c>
      <c r="G127" s="915" t="s">
        <v>14837</v>
      </c>
      <c r="H127" s="916"/>
      <c r="I127" s="916"/>
      <c r="J127" s="916"/>
      <c r="K127" s="917"/>
      <c r="L127" s="918" t="s">
        <v>14838</v>
      </c>
      <c r="M127" s="918"/>
      <c r="N127" s="918"/>
      <c r="O127" s="887"/>
      <c r="P127" s="887"/>
    </row>
    <row r="128" spans="1:16" ht="49.5" customHeight="1" outlineLevel="1">
      <c r="A128" s="913" t="s">
        <v>194</v>
      </c>
      <c r="B128" s="871"/>
      <c r="C128" s="871" t="s">
        <v>14980</v>
      </c>
      <c r="D128" s="871" t="s">
        <v>14981</v>
      </c>
      <c r="E128" s="914">
        <v>45694</v>
      </c>
      <c r="F128" s="914">
        <v>45716</v>
      </c>
      <c r="G128" s="920" t="s">
        <v>14982</v>
      </c>
      <c r="H128" s="916"/>
      <c r="I128" s="916"/>
      <c r="J128" s="916"/>
      <c r="K128" s="917"/>
      <c r="L128" s="918" t="s">
        <v>14838</v>
      </c>
      <c r="M128" s="918"/>
      <c r="N128" s="918"/>
      <c r="O128" s="887"/>
      <c r="P128" s="887"/>
    </row>
    <row r="129" spans="1:16" ht="49.5" customHeight="1" outlineLevel="1">
      <c r="A129" s="913" t="s">
        <v>194</v>
      </c>
      <c r="B129" s="871"/>
      <c r="C129" s="871" t="s">
        <v>14842</v>
      </c>
      <c r="D129" s="871" t="s">
        <v>14983</v>
      </c>
      <c r="E129" s="914">
        <v>45694</v>
      </c>
      <c r="F129" s="914">
        <v>45716</v>
      </c>
      <c r="G129" s="915" t="s">
        <v>14844</v>
      </c>
      <c r="H129" s="916"/>
      <c r="I129" s="916"/>
      <c r="J129" s="916"/>
      <c r="K129" s="917"/>
      <c r="L129" s="918" t="s">
        <v>14838</v>
      </c>
      <c r="M129" s="918"/>
      <c r="N129" s="918"/>
      <c r="O129" s="887"/>
      <c r="P129" s="887"/>
    </row>
    <row r="130" spans="1:16" ht="49.5" customHeight="1" outlineLevel="1">
      <c r="A130" s="913" t="s">
        <v>191</v>
      </c>
      <c r="B130" s="871"/>
      <c r="C130" s="929" t="s">
        <v>14873</v>
      </c>
      <c r="D130" s="871" t="s">
        <v>14984</v>
      </c>
      <c r="E130" s="914">
        <v>45691</v>
      </c>
      <c r="F130" s="914">
        <v>45716</v>
      </c>
      <c r="G130" s="920" t="s">
        <v>14985</v>
      </c>
      <c r="H130" s="916"/>
      <c r="I130" s="916"/>
      <c r="J130" s="916"/>
      <c r="K130" s="917" t="s">
        <v>14876</v>
      </c>
      <c r="L130" s="918"/>
      <c r="M130" s="918"/>
      <c r="N130" s="918"/>
      <c r="O130" s="887"/>
      <c r="P130" s="887"/>
    </row>
    <row r="131" spans="1:16" ht="49.5" customHeight="1" outlineLevel="1">
      <c r="A131" s="913" t="s">
        <v>191</v>
      </c>
      <c r="B131" s="871"/>
      <c r="C131" s="929" t="s">
        <v>14986</v>
      </c>
      <c r="D131" s="871" t="s">
        <v>14987</v>
      </c>
      <c r="E131" s="914">
        <v>45691</v>
      </c>
      <c r="F131" s="914">
        <v>45716</v>
      </c>
      <c r="G131" s="920" t="s">
        <v>14985</v>
      </c>
      <c r="H131" s="916"/>
      <c r="I131" s="916"/>
      <c r="J131" s="916"/>
      <c r="K131" s="917" t="s">
        <v>14876</v>
      </c>
      <c r="L131" s="918"/>
      <c r="M131" s="918"/>
      <c r="N131" s="918"/>
      <c r="O131" s="887"/>
      <c r="P131" s="887"/>
    </row>
    <row r="132" spans="1:16" ht="49.5" customHeight="1" outlineLevel="1">
      <c r="A132" s="913" t="s">
        <v>191</v>
      </c>
      <c r="B132" s="871"/>
      <c r="C132" s="929" t="s">
        <v>14988</v>
      </c>
      <c r="D132" s="871" t="s">
        <v>14989</v>
      </c>
      <c r="E132" s="914">
        <v>45691</v>
      </c>
      <c r="F132" s="914">
        <v>45716</v>
      </c>
      <c r="G132" s="920" t="s">
        <v>14985</v>
      </c>
      <c r="H132" s="916"/>
      <c r="I132" s="916"/>
      <c r="J132" s="916"/>
      <c r="K132" s="917" t="s">
        <v>14876</v>
      </c>
      <c r="L132" s="918"/>
      <c r="M132" s="918"/>
      <c r="N132" s="918"/>
      <c r="O132" s="887"/>
      <c r="P132" s="887"/>
    </row>
    <row r="133" spans="1:16" ht="15">
      <c r="A133" s="876" t="s">
        <v>1852</v>
      </c>
      <c r="B133" s="877"/>
      <c r="C133" s="878"/>
      <c r="D133" s="878"/>
      <c r="E133" s="878"/>
      <c r="F133" s="878"/>
      <c r="G133" s="879"/>
      <c r="H133" s="878"/>
      <c r="I133" s="876"/>
      <c r="J133" s="876"/>
      <c r="K133" s="880"/>
      <c r="L133" s="881"/>
      <c r="M133" s="881"/>
      <c r="N133" s="881"/>
      <c r="O133" s="882"/>
      <c r="P133" s="882"/>
    </row>
    <row r="134" spans="1:16" ht="112" outlineLevel="1">
      <c r="A134" s="883">
        <v>3.3</v>
      </c>
      <c r="B134" s="649"/>
      <c r="C134" s="649" t="s">
        <v>14990</v>
      </c>
      <c r="D134" s="649" t="s">
        <v>14991</v>
      </c>
      <c r="E134" s="888">
        <v>45708</v>
      </c>
      <c r="F134" s="888">
        <v>45719</v>
      </c>
      <c r="G134" s="931" t="s">
        <v>14992</v>
      </c>
      <c r="H134" s="883">
        <v>18985</v>
      </c>
      <c r="I134" s="883" t="s">
        <v>14993</v>
      </c>
      <c r="J134" s="883"/>
      <c r="K134" s="885" t="str">
        <f t="shared" ref="K134:K170" si="20">CONCATENATE("https://shopeefood.vn/bo-suu-tap/",I134)</f>
        <v>https://shopeefood.vn/bo-suu-tap/khao-van-mon-ngon-combo-33000d</v>
      </c>
      <c r="L134" s="886" t="str">
        <f t="shared" ref="L134:L170" si="21">CONCATENATE("https://shopeefood.shopee.vn/bo-suu-tap/",I134)</f>
        <v>https://shopeefood.shopee.vn/bo-suu-tap/khao-van-mon-ngon-combo-33000d</v>
      </c>
      <c r="M134" s="886"/>
      <c r="N134" s="886"/>
      <c r="O134" s="887"/>
      <c r="P134" s="887"/>
    </row>
    <row r="135" spans="1:16" ht="176" outlineLevel="1">
      <c r="A135" s="883">
        <v>3.3</v>
      </c>
      <c r="B135" s="649"/>
      <c r="C135" s="649" t="s">
        <v>14994</v>
      </c>
      <c r="D135" s="649" t="s">
        <v>14995</v>
      </c>
      <c r="E135" s="888">
        <v>45708</v>
      </c>
      <c r="F135" s="888">
        <v>45719</v>
      </c>
      <c r="G135" s="890" t="s">
        <v>14996</v>
      </c>
      <c r="H135" s="883">
        <v>19162</v>
      </c>
      <c r="I135" s="883" t="s">
        <v>14997</v>
      </c>
      <c r="J135" s="883"/>
      <c r="K135" s="885" t="str">
        <f t="shared" si="20"/>
        <v>https://shopeefood.vn/bo-suu-tap/deal-hot-toan-san-freeship-0d-t3</v>
      </c>
      <c r="L135" s="886" t="str">
        <f t="shared" si="21"/>
        <v>https://shopeefood.shopee.vn/bo-suu-tap/deal-hot-toan-san-freeship-0d-t3</v>
      </c>
      <c r="M135" s="886"/>
      <c r="N135" s="886"/>
      <c r="O135" s="887"/>
      <c r="P135" s="887"/>
    </row>
    <row r="136" spans="1:16" ht="64" outlineLevel="1">
      <c r="A136" s="883">
        <v>3.3</v>
      </c>
      <c r="B136" s="649"/>
      <c r="C136" s="649" t="s">
        <v>14998</v>
      </c>
      <c r="D136" s="649" t="s">
        <v>14999</v>
      </c>
      <c r="E136" s="888">
        <v>45708</v>
      </c>
      <c r="F136" s="888">
        <v>45719</v>
      </c>
      <c r="G136" s="890" t="s">
        <v>15000</v>
      </c>
      <c r="H136" s="883">
        <v>19158</v>
      </c>
      <c r="I136" s="883" t="s">
        <v>15001</v>
      </c>
      <c r="J136" s="883"/>
      <c r="K136" s="885" t="str">
        <f t="shared" si="20"/>
        <v>https://shopeefood.vn/bo-suu-tap/sieu-deal-dau-nam-giam-toi-333000d</v>
      </c>
      <c r="L136" s="886" t="str">
        <f t="shared" si="21"/>
        <v>https://shopeefood.shopee.vn/bo-suu-tap/sieu-deal-dau-nam-giam-toi-333000d</v>
      </c>
      <c r="M136" s="886"/>
      <c r="N136" s="886"/>
      <c r="O136" s="887"/>
      <c r="P136" s="887"/>
    </row>
    <row r="137" spans="1:16" ht="64" outlineLevel="1">
      <c r="A137" s="883">
        <v>3.3</v>
      </c>
      <c r="B137" s="649"/>
      <c r="C137" s="649" t="s">
        <v>15002</v>
      </c>
      <c r="D137" s="649" t="s">
        <v>14999</v>
      </c>
      <c r="E137" s="888">
        <v>45708</v>
      </c>
      <c r="F137" s="888">
        <v>45719</v>
      </c>
      <c r="G137" s="890" t="s">
        <v>15003</v>
      </c>
      <c r="H137" s="883">
        <v>19160</v>
      </c>
      <c r="I137" s="883" t="s">
        <v>15004</v>
      </c>
      <c r="J137" s="883"/>
      <c r="K137" s="885" t="str">
        <f t="shared" si="20"/>
        <v>https://shopeefood.vn/bo-suu-tap/sieu-deal-dau-nam-giam-toi-50</v>
      </c>
      <c r="L137" s="886" t="str">
        <f t="shared" si="21"/>
        <v>https://shopeefood.shopee.vn/bo-suu-tap/sieu-deal-dau-nam-giam-toi-50</v>
      </c>
      <c r="M137" s="886"/>
      <c r="N137" s="886"/>
      <c r="O137" s="887"/>
      <c r="P137" s="887"/>
    </row>
    <row r="138" spans="1:16" ht="335" outlineLevel="1">
      <c r="A138" s="883">
        <v>3.3</v>
      </c>
      <c r="B138" s="649"/>
      <c r="C138" s="649" t="s">
        <v>15005</v>
      </c>
      <c r="D138" s="649" t="s">
        <v>15006</v>
      </c>
      <c r="E138" s="888">
        <v>45708</v>
      </c>
      <c r="F138" s="888">
        <v>45719</v>
      </c>
      <c r="G138" s="889" t="s">
        <v>15007</v>
      </c>
      <c r="H138" s="883">
        <v>19163</v>
      </c>
      <c r="I138" s="883" t="s">
        <v>15008</v>
      </c>
      <c r="J138" s="883"/>
      <c r="K138" s="885" t="str">
        <f t="shared" si="20"/>
        <v>https://shopeefood.vn/bo-suu-tap/tiec-to-deal-hoi-giam-toi-1000000d</v>
      </c>
      <c r="L138" s="886" t="str">
        <f t="shared" si="21"/>
        <v>https://shopeefood.shopee.vn/bo-suu-tap/tiec-to-deal-hoi-giam-toi-1000000d</v>
      </c>
      <c r="M138" s="886"/>
      <c r="N138" s="886"/>
      <c r="O138" s="887"/>
      <c r="P138" s="887"/>
    </row>
    <row r="139" spans="1:16" ht="64" outlineLevel="1">
      <c r="A139" s="883">
        <v>3.3</v>
      </c>
      <c r="B139" s="649"/>
      <c r="C139" s="649" t="s">
        <v>15009</v>
      </c>
      <c r="D139" s="649" t="s">
        <v>15010</v>
      </c>
      <c r="E139" s="888">
        <v>45708</v>
      </c>
      <c r="F139" s="888">
        <v>45719</v>
      </c>
      <c r="G139" s="889" t="s">
        <v>15011</v>
      </c>
      <c r="H139" s="883">
        <v>19190</v>
      </c>
      <c r="I139" s="883" t="s">
        <v>15012</v>
      </c>
      <c r="J139" s="883"/>
      <c r="K139" s="885" t="str">
        <f t="shared" si="20"/>
        <v>https://shopeefood.vn/bo-suu-tap/an-tha-ga-giam-khong-gioi-han-t3</v>
      </c>
      <c r="L139" s="886" t="str">
        <f t="shared" si="21"/>
        <v>https://shopeefood.shopee.vn/bo-suu-tap/an-tha-ga-giam-khong-gioi-han-t3</v>
      </c>
      <c r="M139" s="886"/>
      <c r="N139" s="886"/>
      <c r="O139" s="887"/>
      <c r="P139" s="887"/>
    </row>
    <row r="140" spans="1:16" ht="48" outlineLevel="1">
      <c r="A140" s="883">
        <v>3.3</v>
      </c>
      <c r="B140" s="649"/>
      <c r="C140" s="649" t="s">
        <v>15013</v>
      </c>
      <c r="D140" s="649" t="s">
        <v>15014</v>
      </c>
      <c r="E140" s="888">
        <v>45717</v>
      </c>
      <c r="F140" s="888">
        <v>45719</v>
      </c>
      <c r="G140" s="889" t="s">
        <v>15015</v>
      </c>
      <c r="H140" s="883">
        <v>19161</v>
      </c>
      <c r="I140" s="883" t="s">
        <v>15016</v>
      </c>
      <c r="J140" s="883"/>
      <c r="K140" s="885" t="str">
        <f t="shared" si="20"/>
        <v>https://shopeefood.vn/bo-suu-tap/mon-gi-cung-co-chi-0d</v>
      </c>
      <c r="L140" s="886" t="str">
        <f t="shared" si="21"/>
        <v>https://shopeefood.shopee.vn/bo-suu-tap/mon-gi-cung-co-chi-0d</v>
      </c>
      <c r="M140" s="886"/>
      <c r="N140" s="886"/>
      <c r="O140" s="887"/>
      <c r="P140" s="887"/>
    </row>
    <row r="141" spans="1:16" ht="48" outlineLevel="1">
      <c r="A141" s="883">
        <v>3.3</v>
      </c>
      <c r="B141" s="649"/>
      <c r="C141" s="649" t="s">
        <v>15017</v>
      </c>
      <c r="D141" s="649" t="s">
        <v>15018</v>
      </c>
      <c r="E141" s="888">
        <v>45718</v>
      </c>
      <c r="F141" s="888">
        <v>45718</v>
      </c>
      <c r="G141" s="890" t="s">
        <v>15019</v>
      </c>
      <c r="H141" s="883">
        <v>16912</v>
      </c>
      <c r="I141" s="883" t="s">
        <v>15020</v>
      </c>
      <c r="J141" s="883"/>
      <c r="K141" s="885" t="str">
        <f t="shared" si="20"/>
        <v>https://shopeefood.vn/bo-suu-tap/dat-truoc-san-deal-chi-0d</v>
      </c>
      <c r="L141" s="886" t="str">
        <f t="shared" si="21"/>
        <v>https://shopeefood.shopee.vn/bo-suu-tap/dat-truoc-san-deal-chi-0d</v>
      </c>
      <c r="M141" s="886"/>
      <c r="N141" s="886"/>
      <c r="O141" s="887"/>
      <c r="P141" s="887"/>
    </row>
    <row r="142" spans="1:16" ht="96" outlineLevel="1">
      <c r="A142" s="883">
        <v>3.3</v>
      </c>
      <c r="B142" s="649"/>
      <c r="C142" s="649" t="s">
        <v>15021</v>
      </c>
      <c r="D142" s="649" t="s">
        <v>15022</v>
      </c>
      <c r="E142" s="888">
        <v>45719</v>
      </c>
      <c r="F142" s="888">
        <v>45719</v>
      </c>
      <c r="G142" s="889" t="s">
        <v>15023</v>
      </c>
      <c r="H142" s="883">
        <v>19159</v>
      </c>
      <c r="I142" s="883" t="s">
        <v>15024</v>
      </c>
      <c r="J142" s="883"/>
      <c r="K142" s="885" t="str">
        <f t="shared" si="20"/>
        <v>https://shopeefood.vn/bo-suu-tap/sieu-deal-dau-nam-giam-toi-40000d</v>
      </c>
      <c r="L142" s="886" t="str">
        <f t="shared" si="21"/>
        <v>https://shopeefood.shopee.vn/bo-suu-tap/sieu-deal-dau-nam-giam-toi-40000d</v>
      </c>
      <c r="M142" s="886"/>
      <c r="N142" s="886"/>
      <c r="O142" s="887"/>
      <c r="P142" s="887"/>
    </row>
    <row r="143" spans="1:16" ht="64" outlineLevel="1">
      <c r="A143" s="883">
        <v>3.3</v>
      </c>
      <c r="B143" s="649"/>
      <c r="C143" s="649" t="s">
        <v>15025</v>
      </c>
      <c r="D143" s="649" t="s">
        <v>15026</v>
      </c>
      <c r="E143" s="888">
        <v>45719</v>
      </c>
      <c r="F143" s="888">
        <v>45719</v>
      </c>
      <c r="G143" s="889" t="s">
        <v>15027</v>
      </c>
      <c r="H143" s="883">
        <v>16913</v>
      </c>
      <c r="I143" s="883" t="s">
        <v>15028</v>
      </c>
      <c r="J143" s="883"/>
      <c r="K143" s="885" t="str">
        <f t="shared" si="20"/>
        <v>https://shopeefood.vn/bo-suu-tap/cu-dem-san-sale-khao-mon-0d</v>
      </c>
      <c r="L143" s="886" t="str">
        <f t="shared" si="21"/>
        <v>https://shopeefood.shopee.vn/bo-suu-tap/cu-dem-san-sale-khao-mon-0d</v>
      </c>
      <c r="M143" s="886"/>
      <c r="N143" s="886"/>
      <c r="O143" s="887"/>
      <c r="P143" s="887"/>
    </row>
    <row r="144" spans="1:16" ht="48" outlineLevel="1">
      <c r="A144" s="883">
        <v>3.3</v>
      </c>
      <c r="B144" s="649"/>
      <c r="C144" s="649" t="s">
        <v>15029</v>
      </c>
      <c r="D144" s="649" t="s">
        <v>15030</v>
      </c>
      <c r="E144" s="888">
        <v>45719</v>
      </c>
      <c r="F144" s="888">
        <v>45719</v>
      </c>
      <c r="G144" s="889" t="s">
        <v>15031</v>
      </c>
      <c r="H144" s="883">
        <v>15788</v>
      </c>
      <c r="I144" s="883" t="s">
        <v>15032</v>
      </c>
      <c r="J144" s="883"/>
      <c r="K144" s="885" t="str">
        <f t="shared" si="20"/>
        <v>https://shopeefood.vn/bo-suu-tap/bua-sang-0d-chao-ngay-moi</v>
      </c>
      <c r="L144" s="886" t="str">
        <f t="shared" si="21"/>
        <v>https://shopeefood.shopee.vn/bo-suu-tap/bua-sang-0d-chao-ngay-moi</v>
      </c>
      <c r="M144" s="886"/>
      <c r="N144" s="886"/>
      <c r="O144" s="887"/>
      <c r="P144" s="887"/>
    </row>
    <row r="145" spans="1:16" ht="48" outlineLevel="1">
      <c r="A145" s="883">
        <v>3.3</v>
      </c>
      <c r="B145" s="649"/>
      <c r="C145" s="649" t="s">
        <v>15033</v>
      </c>
      <c r="D145" s="649" t="s">
        <v>15034</v>
      </c>
      <c r="E145" s="888">
        <v>45719</v>
      </c>
      <c r="F145" s="888">
        <v>45719</v>
      </c>
      <c r="G145" s="890" t="s">
        <v>15035</v>
      </c>
      <c r="H145" s="883">
        <v>15789</v>
      </c>
      <c r="I145" s="883" t="s">
        <v>15036</v>
      </c>
      <c r="J145" s="883"/>
      <c r="K145" s="885" t="str">
        <f t="shared" si="20"/>
        <v>https://shopeefood.vn/bo-suu-tap/bua-trua-vui-ve-gia-chi-0d</v>
      </c>
      <c r="L145" s="886" t="str">
        <f t="shared" si="21"/>
        <v>https://shopeefood.shopee.vn/bo-suu-tap/bua-trua-vui-ve-gia-chi-0d</v>
      </c>
      <c r="M145" s="886"/>
      <c r="N145" s="886"/>
      <c r="O145" s="887"/>
      <c r="P145" s="887"/>
    </row>
    <row r="146" spans="1:16" ht="48" outlineLevel="1">
      <c r="A146" s="883">
        <v>3.3</v>
      </c>
      <c r="B146" s="649"/>
      <c r="C146" s="649" t="s">
        <v>15037</v>
      </c>
      <c r="D146" s="649" t="s">
        <v>15038</v>
      </c>
      <c r="E146" s="888">
        <v>45719</v>
      </c>
      <c r="F146" s="888">
        <v>45719</v>
      </c>
      <c r="G146" s="889" t="s">
        <v>15039</v>
      </c>
      <c r="H146" s="883">
        <v>15790</v>
      </c>
      <c r="I146" s="883" t="s">
        <v>15040</v>
      </c>
      <c r="J146" s="883"/>
      <c r="K146" s="885" t="str">
        <f t="shared" si="20"/>
        <v>https://shopeefood.vn/bo-suu-tap/deal-0d-an-vat-thoa-thich</v>
      </c>
      <c r="L146" s="886" t="str">
        <f t="shared" si="21"/>
        <v>https://shopeefood.shopee.vn/bo-suu-tap/deal-0d-an-vat-thoa-thich</v>
      </c>
      <c r="M146" s="886"/>
      <c r="N146" s="886"/>
      <c r="O146" s="887"/>
      <c r="P146" s="887"/>
    </row>
    <row r="147" spans="1:16" ht="48" outlineLevel="1">
      <c r="A147" s="883">
        <v>3.3</v>
      </c>
      <c r="B147" s="649"/>
      <c r="C147" s="649" t="s">
        <v>15041</v>
      </c>
      <c r="D147" s="649" t="s">
        <v>15042</v>
      </c>
      <c r="E147" s="888">
        <v>45719</v>
      </c>
      <c r="F147" s="888">
        <v>45719</v>
      </c>
      <c r="G147" s="889" t="s">
        <v>15043</v>
      </c>
      <c r="H147" s="883">
        <v>15791</v>
      </c>
      <c r="I147" s="883" t="s">
        <v>15044</v>
      </c>
      <c r="J147" s="883"/>
      <c r="K147" s="885" t="str">
        <f t="shared" si="20"/>
        <v>https://shopeefood.vn/bo-suu-tap/toi-0d-mon-gi-cung-ngon</v>
      </c>
      <c r="L147" s="886" t="str">
        <f t="shared" si="21"/>
        <v>https://shopeefood.shopee.vn/bo-suu-tap/toi-0d-mon-gi-cung-ngon</v>
      </c>
      <c r="M147" s="886"/>
      <c r="N147" s="886"/>
      <c r="O147" s="887"/>
      <c r="P147" s="887"/>
    </row>
    <row r="148" spans="1:16" ht="128" outlineLevel="1">
      <c r="A148" s="883">
        <v>3.3</v>
      </c>
      <c r="B148" s="649"/>
      <c r="C148" s="649" t="s">
        <v>15045</v>
      </c>
      <c r="D148" s="649" t="s">
        <v>15046</v>
      </c>
      <c r="E148" s="888">
        <v>45719</v>
      </c>
      <c r="F148" s="888">
        <v>45719</v>
      </c>
      <c r="G148" s="889" t="s">
        <v>15047</v>
      </c>
      <c r="H148" s="883">
        <v>19164</v>
      </c>
      <c r="I148" s="883" t="s">
        <v>15048</v>
      </c>
      <c r="J148" s="883"/>
      <c r="K148" s="885" t="str">
        <f t="shared" si="20"/>
        <v>https://shopeefood.vn/bo-suu-tap/san-deal-33-giam-toi-95000d</v>
      </c>
      <c r="L148" s="886" t="str">
        <f t="shared" si="21"/>
        <v>https://shopeefood.shopee.vn/bo-suu-tap/san-deal-33-giam-toi-95000d</v>
      </c>
      <c r="M148" s="886"/>
      <c r="N148" s="886"/>
      <c r="O148" s="887"/>
      <c r="P148" s="887"/>
    </row>
    <row r="149" spans="1:16" ht="48" outlineLevel="1">
      <c r="A149" s="883">
        <v>8.3000000000000007</v>
      </c>
      <c r="B149" s="649"/>
      <c r="C149" s="649" t="s">
        <v>15049</v>
      </c>
      <c r="D149" s="649" t="s">
        <v>15050</v>
      </c>
      <c r="E149" s="888">
        <v>45717</v>
      </c>
      <c r="F149" s="888">
        <v>45724</v>
      </c>
      <c r="G149" s="889" t="s">
        <v>15051</v>
      </c>
      <c r="H149" s="883">
        <v>18984</v>
      </c>
      <c r="I149" s="883" t="s">
        <v>15052</v>
      </c>
      <c r="J149" s="883"/>
      <c r="K149" s="885" t="str">
        <f t="shared" si="20"/>
        <v>https://shopeefood.vn/bo-suu-tap/hoa-xinh-qua-xin-freeship-tang-nang-t3</v>
      </c>
      <c r="L149" s="886" t="str">
        <f t="shared" si="21"/>
        <v>https://shopeefood.shopee.vn/bo-suu-tap/hoa-xinh-qua-xin-freeship-tang-nang-t3</v>
      </c>
      <c r="M149" s="886"/>
      <c r="N149" s="886"/>
      <c r="O149" s="887"/>
      <c r="P149" s="887"/>
    </row>
    <row r="150" spans="1:16" ht="32" outlineLevel="1">
      <c r="A150" s="883">
        <v>8.3000000000000007</v>
      </c>
      <c r="B150" s="649"/>
      <c r="C150" s="649" t="s">
        <v>15053</v>
      </c>
      <c r="D150" s="649" t="s">
        <v>15054</v>
      </c>
      <c r="E150" s="888">
        <v>45720</v>
      </c>
      <c r="F150" s="888">
        <v>45724</v>
      </c>
      <c r="G150" s="889" t="s">
        <v>15055</v>
      </c>
      <c r="H150" s="883">
        <v>19421</v>
      </c>
      <c r="I150" s="883" t="s">
        <v>15056</v>
      </c>
      <c r="J150" s="883"/>
      <c r="K150" s="885" t="str">
        <f t="shared" si="20"/>
        <v>https://shopeefood.vn/bo-suu-tap/khao-nua-the-gioi-combo--50</v>
      </c>
      <c r="L150" s="886" t="str">
        <f t="shared" si="21"/>
        <v>https://shopeefood.shopee.vn/bo-suu-tap/khao-nua-the-gioi-combo--50</v>
      </c>
      <c r="M150" s="886"/>
      <c r="N150" s="886"/>
      <c r="O150" s="887"/>
      <c r="P150" s="887"/>
    </row>
    <row r="151" spans="1:16" ht="128" outlineLevel="1">
      <c r="A151" s="883">
        <v>8.3000000000000007</v>
      </c>
      <c r="B151" s="649"/>
      <c r="C151" s="649" t="s">
        <v>15057</v>
      </c>
      <c r="D151" s="649" t="s">
        <v>15058</v>
      </c>
      <c r="E151" s="888">
        <v>45720</v>
      </c>
      <c r="F151" s="888">
        <v>45724</v>
      </c>
      <c r="G151" s="889" t="s">
        <v>15059</v>
      </c>
      <c r="H151" s="883">
        <v>19369</v>
      </c>
      <c r="I151" s="883" t="s">
        <v>15060</v>
      </c>
      <c r="J151" s="883"/>
      <c r="K151" s="885" t="str">
        <f t="shared" si="20"/>
        <v>https://shopeefood.vn/bo-suu-tap/trieu-deal-ngot-ngao-freeship-83000d-new</v>
      </c>
      <c r="L151" s="886" t="str">
        <f t="shared" si="21"/>
        <v>https://shopeefood.shopee.vn/bo-suu-tap/trieu-deal-ngot-ngao-freeship-83000d-new</v>
      </c>
      <c r="M151" s="886"/>
      <c r="N151" s="886"/>
      <c r="O151" s="887"/>
      <c r="P151" s="887"/>
    </row>
    <row r="152" spans="1:16" ht="64" outlineLevel="1">
      <c r="A152" s="883">
        <v>8.3000000000000007</v>
      </c>
      <c r="B152" s="649"/>
      <c r="C152" s="649" t="s">
        <v>15061</v>
      </c>
      <c r="D152" s="649" t="s">
        <v>15062</v>
      </c>
      <c r="E152" s="888">
        <v>45720</v>
      </c>
      <c r="F152" s="888">
        <v>45724</v>
      </c>
      <c r="G152" s="889" t="s">
        <v>15063</v>
      </c>
      <c r="H152" s="883">
        <v>19364</v>
      </c>
      <c r="I152" s="883" t="s">
        <v>15064</v>
      </c>
      <c r="J152" s="883"/>
      <c r="K152" s="885" t="str">
        <f t="shared" si="20"/>
        <v>https://shopeefood.vn/bo-suu-tap/van-deal-xinh-giam-toi-830000d</v>
      </c>
      <c r="L152" s="886" t="str">
        <f t="shared" si="21"/>
        <v>https://shopeefood.shopee.vn/bo-suu-tap/van-deal-xinh-giam-toi-830000d</v>
      </c>
      <c r="M152" s="886"/>
      <c r="N152" s="886"/>
      <c r="O152" s="887"/>
      <c r="P152" s="887"/>
    </row>
    <row r="153" spans="1:16" ht="64" outlineLevel="1">
      <c r="A153" s="883">
        <v>8.3000000000000007</v>
      </c>
      <c r="B153" s="649"/>
      <c r="C153" s="649" t="s">
        <v>15065</v>
      </c>
      <c r="D153" s="649" t="s">
        <v>15062</v>
      </c>
      <c r="E153" s="888">
        <v>45720</v>
      </c>
      <c r="F153" s="888">
        <v>45724</v>
      </c>
      <c r="G153" s="889" t="s">
        <v>15066</v>
      </c>
      <c r="H153" s="883">
        <v>19365</v>
      </c>
      <c r="I153" s="883" t="s">
        <v>15067</v>
      </c>
      <c r="J153" s="883"/>
      <c r="K153" s="885" t="str">
        <f t="shared" si="20"/>
        <v>https://shopeefood.vn/bo-suu-tap/van-deal-xinh-giam-toi-50</v>
      </c>
      <c r="L153" s="886" t="str">
        <f t="shared" si="21"/>
        <v>https://shopeefood.shopee.vn/bo-suu-tap/van-deal-xinh-giam-toi-50</v>
      </c>
      <c r="M153" s="886"/>
      <c r="N153" s="886"/>
      <c r="O153" s="887"/>
      <c r="P153" s="887"/>
    </row>
    <row r="154" spans="1:16" ht="64" outlineLevel="1">
      <c r="A154" s="883">
        <v>8.3000000000000007</v>
      </c>
      <c r="B154" s="649"/>
      <c r="C154" s="649" t="s">
        <v>15068</v>
      </c>
      <c r="D154" s="649" t="s">
        <v>15062</v>
      </c>
      <c r="E154" s="888">
        <v>45720</v>
      </c>
      <c r="F154" s="888">
        <v>45724</v>
      </c>
      <c r="G154" s="889" t="s">
        <v>15069</v>
      </c>
      <c r="H154" s="883">
        <v>19366</v>
      </c>
      <c r="I154" s="883" t="s">
        <v>15070</v>
      </c>
      <c r="J154" s="883"/>
      <c r="K154" s="885" t="str">
        <f t="shared" si="20"/>
        <v>https://shopeefood.vn/bo-suu-tap/van-deal-xinh-giam-toi-83000d</v>
      </c>
      <c r="L154" s="886" t="str">
        <f t="shared" si="21"/>
        <v>https://shopeefood.shopee.vn/bo-suu-tap/van-deal-xinh-giam-toi-83000d</v>
      </c>
      <c r="M154" s="886"/>
      <c r="N154" s="886"/>
      <c r="O154" s="887"/>
      <c r="P154" s="887"/>
    </row>
    <row r="155" spans="1:16" ht="64" outlineLevel="1">
      <c r="A155" s="883">
        <v>8.3000000000000007</v>
      </c>
      <c r="B155" s="649"/>
      <c r="C155" s="649" t="s">
        <v>15071</v>
      </c>
      <c r="D155" s="649" t="s">
        <v>15062</v>
      </c>
      <c r="E155" s="888">
        <v>45720</v>
      </c>
      <c r="F155" s="888">
        <v>45724</v>
      </c>
      <c r="G155" s="889" t="s">
        <v>15072</v>
      </c>
      <c r="H155" s="883">
        <v>19367</v>
      </c>
      <c r="I155" s="883" t="s">
        <v>15073</v>
      </c>
      <c r="J155" s="883"/>
      <c r="K155" s="885" t="str">
        <f t="shared" si="20"/>
        <v>https://shopeefood.vn/bo-suu-tap/van-deal-xinh-giam-toi-183000d</v>
      </c>
      <c r="L155" s="886" t="str">
        <f t="shared" si="21"/>
        <v>https://shopeefood.shopee.vn/bo-suu-tap/van-deal-xinh-giam-toi-183000d</v>
      </c>
      <c r="M155" s="886"/>
      <c r="N155" s="886"/>
      <c r="O155" s="887"/>
      <c r="P155" s="887"/>
    </row>
    <row r="156" spans="1:16" ht="335" outlineLevel="1">
      <c r="A156" s="883">
        <v>8.3000000000000007</v>
      </c>
      <c r="B156" s="649"/>
      <c r="C156" s="649" t="s">
        <v>15074</v>
      </c>
      <c r="D156" s="649" t="s">
        <v>15075</v>
      </c>
      <c r="E156" s="888">
        <v>45720</v>
      </c>
      <c r="F156" s="888">
        <v>45724</v>
      </c>
      <c r="G156" s="889" t="s">
        <v>15076</v>
      </c>
      <c r="H156" s="883">
        <v>19370</v>
      </c>
      <c r="I156" s="883" t="s">
        <v>15077</v>
      </c>
      <c r="J156" s="883"/>
      <c r="K156" s="885" t="str">
        <f t="shared" si="20"/>
        <v>https://shopeefood.vn/bo-suu-tap/tiec-to-moi-nang-giam-toi-1000000d</v>
      </c>
      <c r="L156" s="886" t="str">
        <f t="shared" si="21"/>
        <v>https://shopeefood.shopee.vn/bo-suu-tap/tiec-to-moi-nang-giam-toi-1000000d</v>
      </c>
      <c r="M156" s="886"/>
      <c r="N156" s="886"/>
      <c r="O156" s="887"/>
      <c r="P156" s="887"/>
    </row>
    <row r="157" spans="1:16" ht="48" outlineLevel="1">
      <c r="A157" s="883">
        <v>8.3000000000000007</v>
      </c>
      <c r="B157" s="649"/>
      <c r="C157" s="649" t="s">
        <v>15078</v>
      </c>
      <c r="D157" s="649" t="s">
        <v>15079</v>
      </c>
      <c r="E157" s="888">
        <v>45723</v>
      </c>
      <c r="F157" s="888">
        <v>45724</v>
      </c>
      <c r="G157" s="889" t="s">
        <v>15080</v>
      </c>
      <c r="H157" s="883">
        <v>19372</v>
      </c>
      <c r="I157" s="883" t="s">
        <v>15081</v>
      </c>
      <c r="J157" s="883"/>
      <c r="K157" s="885" t="str">
        <f t="shared" si="20"/>
        <v>https://shopeefood.vn/bo-suu-tap/dat-truoc-qua-bao-phi-ship</v>
      </c>
      <c r="L157" s="886" t="str">
        <f t="shared" si="21"/>
        <v>https://shopeefood.shopee.vn/bo-suu-tap/dat-truoc-qua-bao-phi-ship</v>
      </c>
      <c r="M157" s="886"/>
      <c r="N157" s="886"/>
      <c r="O157" s="887"/>
      <c r="P157" s="887"/>
    </row>
    <row r="158" spans="1:16" ht="32" outlineLevel="1">
      <c r="A158" s="883">
        <v>8.3000000000000007</v>
      </c>
      <c r="B158" s="649"/>
      <c r="C158" s="649" t="s">
        <v>15082</v>
      </c>
      <c r="D158" s="649" t="s">
        <v>15083</v>
      </c>
      <c r="E158" s="888">
        <v>45724</v>
      </c>
      <c r="F158" s="888">
        <v>45724</v>
      </c>
      <c r="G158" s="889" t="s">
        <v>15084</v>
      </c>
      <c r="H158" s="883">
        <v>19368</v>
      </c>
      <c r="I158" s="883" t="s">
        <v>15085</v>
      </c>
      <c r="J158" s="883"/>
      <c r="K158" s="885" t="str">
        <f t="shared" si="20"/>
        <v>https://shopeefood.vn/bo-suu-tap/ngay-cua-nang--freeship-0d</v>
      </c>
      <c r="L158" s="886" t="str">
        <f t="shared" si="21"/>
        <v>https://shopeefood.shopee.vn/bo-suu-tap/ngay-cua-nang--freeship-0d</v>
      </c>
      <c r="M158" s="886"/>
      <c r="N158" s="886"/>
      <c r="O158" s="887"/>
      <c r="P158" s="887"/>
    </row>
    <row r="159" spans="1:16" ht="48" outlineLevel="1">
      <c r="A159" s="883">
        <v>8.3000000000000007</v>
      </c>
      <c r="B159" s="649"/>
      <c r="C159" s="649" t="s">
        <v>15086</v>
      </c>
      <c r="D159" s="649" t="s">
        <v>15087</v>
      </c>
      <c r="E159" s="888">
        <v>45724</v>
      </c>
      <c r="F159" s="888">
        <v>45724</v>
      </c>
      <c r="G159" s="889" t="s">
        <v>15088</v>
      </c>
      <c r="H159" s="883">
        <v>19373</v>
      </c>
      <c r="I159" s="883" t="s">
        <v>15089</v>
      </c>
      <c r="J159" s="883"/>
      <c r="K159" s="885" t="str">
        <f t="shared" si="20"/>
        <v>https://shopeefood.vn/bo-suu-tap/cu-dem-san-sale-chi-0d</v>
      </c>
      <c r="L159" s="886" t="str">
        <f t="shared" si="21"/>
        <v>https://shopeefood.shopee.vn/bo-suu-tap/cu-dem-san-sale-chi-0d</v>
      </c>
      <c r="M159" s="886"/>
      <c r="N159" s="886"/>
      <c r="O159" s="887"/>
      <c r="P159" s="887"/>
    </row>
    <row r="160" spans="1:16" ht="64" outlineLevel="1">
      <c r="A160" s="883">
        <v>8.3000000000000007</v>
      </c>
      <c r="B160" s="649"/>
      <c r="C160" s="649" t="s">
        <v>15090</v>
      </c>
      <c r="D160" s="649" t="s">
        <v>15091</v>
      </c>
      <c r="E160" s="888">
        <v>45724</v>
      </c>
      <c r="F160" s="888">
        <v>45724</v>
      </c>
      <c r="G160" s="889" t="s">
        <v>15092</v>
      </c>
      <c r="H160" s="883">
        <v>19374</v>
      </c>
      <c r="I160" s="883" t="s">
        <v>15093</v>
      </c>
      <c r="J160" s="883"/>
      <c r="K160" s="885" t="str">
        <f t="shared" si="20"/>
        <v>https://shopeefood.vn/bo-suu-tap/qua-phai-dep-giam-300000d-new</v>
      </c>
      <c r="L160" s="886" t="str">
        <f t="shared" si="21"/>
        <v>https://shopeefood.shopee.vn/bo-suu-tap/qua-phai-dep-giam-300000d-new</v>
      </c>
      <c r="M160" s="886"/>
      <c r="N160" s="886"/>
      <c r="O160" s="887"/>
      <c r="P160" s="887"/>
    </row>
    <row r="161" spans="1:16" ht="64" outlineLevel="1">
      <c r="A161" s="883">
        <v>8.3000000000000007</v>
      </c>
      <c r="B161" s="649"/>
      <c r="C161" s="649" t="s">
        <v>15094</v>
      </c>
      <c r="D161" s="649" t="s">
        <v>15095</v>
      </c>
      <c r="E161" s="888">
        <v>45724</v>
      </c>
      <c r="F161" s="888">
        <v>45724</v>
      </c>
      <c r="G161" s="889" t="s">
        <v>15096</v>
      </c>
      <c r="H161" s="883">
        <v>19375</v>
      </c>
      <c r="I161" s="883" t="s">
        <v>15097</v>
      </c>
      <c r="J161" s="883"/>
      <c r="K161" s="885" t="str">
        <f t="shared" si="20"/>
        <v>https://shopeefood.vn/bo-suu-tap/deal-trua-moi-nang-giam-300000d-new</v>
      </c>
      <c r="L161" s="886" t="str">
        <f t="shared" si="21"/>
        <v>https://shopeefood.shopee.vn/bo-suu-tap/deal-trua-moi-nang-giam-300000d-new</v>
      </c>
      <c r="M161" s="886"/>
      <c r="N161" s="886"/>
      <c r="O161" s="887"/>
      <c r="P161" s="887"/>
    </row>
    <row r="162" spans="1:16" ht="64" outlineLevel="1">
      <c r="A162" s="883">
        <v>8.3000000000000007</v>
      </c>
      <c r="B162" s="649"/>
      <c r="C162" s="649" t="s">
        <v>15098</v>
      </c>
      <c r="D162" s="649" t="s">
        <v>15099</v>
      </c>
      <c r="E162" s="888">
        <v>45724</v>
      </c>
      <c r="F162" s="888">
        <v>45724</v>
      </c>
      <c r="G162" s="889" t="s">
        <v>15100</v>
      </c>
      <c r="H162" s="883">
        <v>19376</v>
      </c>
      <c r="I162" s="883" t="s">
        <v>15101</v>
      </c>
      <c r="J162" s="883"/>
      <c r="K162" s="885" t="str">
        <f t="shared" si="20"/>
        <v>https://shopeefood.vn/bo-suu-tap/tiec-xe-moi-chi-em-giam-300000d-new</v>
      </c>
      <c r="L162" s="886" t="str">
        <f t="shared" si="21"/>
        <v>https://shopeefood.shopee.vn/bo-suu-tap/tiec-xe-moi-chi-em-giam-300000d-new</v>
      </c>
      <c r="M162" s="886"/>
      <c r="N162" s="886"/>
      <c r="O162" s="887"/>
      <c r="P162" s="887"/>
    </row>
    <row r="163" spans="1:16" ht="64" outlineLevel="1">
      <c r="A163" s="883">
        <v>8.3000000000000007</v>
      </c>
      <c r="B163" s="649"/>
      <c r="C163" s="649" t="s">
        <v>15102</v>
      </c>
      <c r="D163" s="649" t="s">
        <v>15103</v>
      </c>
      <c r="E163" s="888">
        <v>45724</v>
      </c>
      <c r="F163" s="888">
        <v>45724</v>
      </c>
      <c r="G163" s="889" t="s">
        <v>15104</v>
      </c>
      <c r="H163" s="883">
        <v>19377</v>
      </c>
      <c r="I163" s="883" t="s">
        <v>15105</v>
      </c>
      <c r="J163" s="883"/>
      <c r="K163" s="885" t="str">
        <f t="shared" si="20"/>
        <v>https://shopeefood.vn/bo-suu-tap/tiec-toi-cua-nang-giam-300000d-new</v>
      </c>
      <c r="L163" s="886" t="str">
        <f t="shared" si="21"/>
        <v>https://shopeefood.shopee.vn/bo-suu-tap/tiec-toi-cua-nang-giam-300000d-new</v>
      </c>
      <c r="M163" s="886"/>
      <c r="N163" s="886"/>
      <c r="O163" s="887"/>
      <c r="P163" s="887"/>
    </row>
    <row r="164" spans="1:16" ht="64" outlineLevel="1">
      <c r="A164" s="883">
        <v>8.3000000000000007</v>
      </c>
      <c r="B164" s="649"/>
      <c r="C164" s="649" t="s">
        <v>15106</v>
      </c>
      <c r="D164" s="649" t="s">
        <v>15107</v>
      </c>
      <c r="E164" s="888">
        <v>45724</v>
      </c>
      <c r="F164" s="888">
        <v>45724</v>
      </c>
      <c r="G164" s="889" t="s">
        <v>15108</v>
      </c>
      <c r="H164" s="883">
        <v>19378</v>
      </c>
      <c r="I164" s="883" t="s">
        <v>15109</v>
      </c>
      <c r="J164" s="883"/>
      <c r="K164" s="885" t="str">
        <f t="shared" si="20"/>
        <v>https://shopeefood.vn/bo-suu-tap/dat-tha-ga-giam-khong-gioi-han-new</v>
      </c>
      <c r="L164" s="886" t="str">
        <f t="shared" si="21"/>
        <v>https://shopeefood.shopee.vn/bo-suu-tap/dat-tha-ga-giam-khong-gioi-han-new</v>
      </c>
      <c r="M164" s="886"/>
      <c r="N164" s="886"/>
      <c r="O164" s="887"/>
      <c r="P164" s="887"/>
    </row>
    <row r="165" spans="1:16" ht="128" outlineLevel="1">
      <c r="A165" s="883">
        <v>8.3000000000000007</v>
      </c>
      <c r="B165" s="649"/>
      <c r="C165" s="649" t="s">
        <v>15110</v>
      </c>
      <c r="D165" s="649" t="s">
        <v>15111</v>
      </c>
      <c r="E165" s="888">
        <v>45724</v>
      </c>
      <c r="F165" s="888">
        <v>45724</v>
      </c>
      <c r="G165" s="889" t="s">
        <v>15112</v>
      </c>
      <c r="H165" s="883">
        <v>19379</v>
      </c>
      <c r="I165" s="883" t="s">
        <v>15113</v>
      </c>
      <c r="J165" s="883"/>
      <c r="K165" s="885" t="str">
        <f t="shared" si="20"/>
        <v>https://shopeefood.vn/bo-suu-tap/chieu-dai-chi-em-giam-toi-95000d</v>
      </c>
      <c r="L165" s="886" t="str">
        <f t="shared" si="21"/>
        <v>https://shopeefood.shopee.vn/bo-suu-tap/chieu-dai-chi-em-giam-toi-95000d</v>
      </c>
      <c r="M165" s="886"/>
      <c r="N165" s="886"/>
      <c r="O165" s="887"/>
      <c r="P165" s="887"/>
    </row>
    <row r="166" spans="1:16" ht="112" outlineLevel="1">
      <c r="A166" s="883" t="s">
        <v>14929</v>
      </c>
      <c r="B166" s="649"/>
      <c r="C166" s="649" t="s">
        <v>15114</v>
      </c>
      <c r="D166" s="649" t="s">
        <v>15115</v>
      </c>
      <c r="E166" s="888">
        <v>45731</v>
      </c>
      <c r="F166" s="888">
        <v>45731</v>
      </c>
      <c r="G166" s="890" t="s">
        <v>15116</v>
      </c>
      <c r="H166" s="883">
        <v>19482</v>
      </c>
      <c r="I166" s="883" t="s">
        <v>15117</v>
      </c>
      <c r="J166" s="883"/>
      <c r="K166" s="885" t="str">
        <f t="shared" si="20"/>
        <v>https://shopeefood.vn/bo-suu-tap/mon-ngon-them-deal-mua-1-tang-1</v>
      </c>
      <c r="L166" s="886" t="str">
        <f t="shared" si="21"/>
        <v>https://shopeefood.shopee.vn/bo-suu-tap/mon-ngon-them-deal-mua-1-tang-1</v>
      </c>
      <c r="M166" s="886"/>
      <c r="N166" s="886"/>
      <c r="O166" s="887"/>
      <c r="P166" s="887"/>
    </row>
    <row r="167" spans="1:16" ht="96" outlineLevel="1">
      <c r="A167" s="883" t="s">
        <v>14929</v>
      </c>
      <c r="B167" s="649"/>
      <c r="C167" s="649" t="s">
        <v>14934</v>
      </c>
      <c r="D167" s="649" t="s">
        <v>14935</v>
      </c>
      <c r="E167" s="888">
        <v>45731</v>
      </c>
      <c r="F167" s="888">
        <v>45731</v>
      </c>
      <c r="G167" s="889" t="s">
        <v>15118</v>
      </c>
      <c r="H167" s="883">
        <v>18992</v>
      </c>
      <c r="I167" s="883" t="s">
        <v>14937</v>
      </c>
      <c r="J167" s="883"/>
      <c r="K167" s="885" t="str">
        <f t="shared" si="20"/>
        <v>https://shopeefood.vn/bo-suu-tap/freeship-giua-thang-giam-toi-60000d-2025</v>
      </c>
      <c r="L167" s="886" t="str">
        <f t="shared" si="21"/>
        <v>https://shopeefood.shopee.vn/bo-suu-tap/freeship-giua-thang-giam-toi-60000d-2025</v>
      </c>
      <c r="M167" s="886"/>
      <c r="N167" s="886"/>
      <c r="O167" s="887"/>
      <c r="P167" s="887"/>
    </row>
    <row r="168" spans="1:16" ht="64" outlineLevel="1">
      <c r="A168" s="883" t="s">
        <v>14929</v>
      </c>
      <c r="B168" s="649"/>
      <c r="C168" s="649" t="s">
        <v>15119</v>
      </c>
      <c r="D168" s="649" t="s">
        <v>15120</v>
      </c>
      <c r="E168" s="888">
        <v>45731</v>
      </c>
      <c r="F168" s="888">
        <v>45731</v>
      </c>
      <c r="G168" s="889" t="s">
        <v>15121</v>
      </c>
      <c r="H168" s="883">
        <v>19523</v>
      </c>
      <c r="I168" s="883" t="s">
        <v>15122</v>
      </c>
      <c r="J168" s="883"/>
      <c r="K168" s="885" t="str">
        <f t="shared" si="20"/>
        <v>https://shopeefood.vn/bo-suu-tap/sieu-deal-giua-thang-giam-toi-50</v>
      </c>
      <c r="L168" s="886" t="str">
        <f t="shared" si="21"/>
        <v>https://shopeefood.shopee.vn/bo-suu-tap/sieu-deal-giua-thang-giam-toi-50</v>
      </c>
      <c r="M168" s="886"/>
      <c r="N168" s="886"/>
      <c r="O168" s="887"/>
      <c r="P168" s="887"/>
    </row>
    <row r="169" spans="1:16" ht="64" outlineLevel="1">
      <c r="A169" s="883" t="s">
        <v>14929</v>
      </c>
      <c r="B169" s="649"/>
      <c r="C169" s="649" t="s">
        <v>14944</v>
      </c>
      <c r="D169" s="649" t="s">
        <v>15120</v>
      </c>
      <c r="E169" s="888">
        <v>45731</v>
      </c>
      <c r="F169" s="888">
        <v>45731</v>
      </c>
      <c r="G169" s="889" t="s">
        <v>15123</v>
      </c>
      <c r="H169" s="883">
        <v>19524</v>
      </c>
      <c r="I169" s="883" t="s">
        <v>15124</v>
      </c>
      <c r="J169" s="883"/>
      <c r="K169" s="885" t="str">
        <f t="shared" si="20"/>
        <v>https://shopeefood.vn/bo-suu-tap/sieu-deal-giua-thang-giam-toi-155000d-2025</v>
      </c>
      <c r="L169" s="886" t="str">
        <f t="shared" si="21"/>
        <v>https://shopeefood.shopee.vn/bo-suu-tap/sieu-deal-giua-thang-giam-toi-155000d-2025</v>
      </c>
      <c r="M169" s="886"/>
      <c r="N169" s="886"/>
      <c r="O169" s="887"/>
      <c r="P169" s="887"/>
    </row>
    <row r="170" spans="1:16" ht="64" outlineLevel="1">
      <c r="A170" s="883" t="s">
        <v>14929</v>
      </c>
      <c r="B170" s="649"/>
      <c r="C170" s="649" t="s">
        <v>14947</v>
      </c>
      <c r="D170" s="649" t="s">
        <v>15120</v>
      </c>
      <c r="E170" s="888">
        <v>45731</v>
      </c>
      <c r="F170" s="888">
        <v>45731</v>
      </c>
      <c r="G170" s="889" t="s">
        <v>15125</v>
      </c>
      <c r="H170" s="883">
        <v>19525</v>
      </c>
      <c r="I170" s="883" t="s">
        <v>15126</v>
      </c>
      <c r="J170" s="883"/>
      <c r="K170" s="885" t="str">
        <f t="shared" si="20"/>
        <v>https://shopeefood.vn/bo-suu-tap/sieu-deal-giua-thang-giam-toi-35000d-2025</v>
      </c>
      <c r="L170" s="886" t="str">
        <f t="shared" si="21"/>
        <v>https://shopeefood.shopee.vn/bo-suu-tap/sieu-deal-giua-thang-giam-toi-35000d-2025</v>
      </c>
      <c r="M170" s="886"/>
      <c r="N170" s="886"/>
      <c r="O170" s="887"/>
      <c r="P170" s="887"/>
    </row>
    <row r="171" spans="1:16" ht="112" outlineLevel="1">
      <c r="A171" s="883" t="s">
        <v>14929</v>
      </c>
      <c r="B171" s="649"/>
      <c r="C171" s="649" t="s">
        <v>14950</v>
      </c>
      <c r="D171" s="649" t="s">
        <v>14951</v>
      </c>
      <c r="E171" s="888">
        <v>45731</v>
      </c>
      <c r="F171" s="888">
        <v>45731</v>
      </c>
      <c r="G171" s="889" t="s">
        <v>15127</v>
      </c>
      <c r="H171" s="883">
        <v>16856</v>
      </c>
      <c r="I171" s="883" t="s">
        <v>14953</v>
      </c>
      <c r="J171" s="883"/>
      <c r="K171" s="885" t="str">
        <f t="shared" ref="K171:K173" si="22">CONCATENATE("https://shopeefood.vn/bo-suu-tap/",I172)</f>
        <v>https://shopeefood.vn/bo-suu-tap/an-ngon-giua-thang-khao-deal-0d-t3</v>
      </c>
      <c r="L171" s="886" t="str">
        <f t="shared" ref="L171:L173" si="23">CONCATENATE("https://shopeefood.shopee.vn/bo-suu-tap/",I172)</f>
        <v>https://shopeefood.shopee.vn/bo-suu-tap/an-ngon-giua-thang-khao-deal-0d-t3</v>
      </c>
      <c r="M171" s="886"/>
      <c r="N171" s="886"/>
      <c r="O171" s="887"/>
      <c r="P171" s="887"/>
    </row>
    <row r="172" spans="1:16" ht="16" outlineLevel="1">
      <c r="A172" s="883" t="s">
        <v>14929</v>
      </c>
      <c r="B172" s="649"/>
      <c r="C172" s="649" t="s">
        <v>15128</v>
      </c>
      <c r="D172" s="649" t="s">
        <v>15129</v>
      </c>
      <c r="E172" s="888">
        <v>45731</v>
      </c>
      <c r="F172" s="888">
        <v>45731</v>
      </c>
      <c r="G172" s="889" t="s">
        <v>15130</v>
      </c>
      <c r="H172" s="883">
        <v>19526</v>
      </c>
      <c r="I172" s="883" t="s">
        <v>15131</v>
      </c>
      <c r="J172" s="883"/>
      <c r="K172" s="885" t="str">
        <f t="shared" si="22"/>
        <v>https://shopeefood.vn/bo-suu-tap/</v>
      </c>
      <c r="L172" s="886" t="str">
        <f t="shared" si="23"/>
        <v>https://shopeefood.shopee.vn/bo-suu-tap/</v>
      </c>
      <c r="M172" s="886"/>
      <c r="N172" s="886"/>
      <c r="O172" s="887"/>
      <c r="P172" s="887"/>
    </row>
    <row r="173" spans="1:16" ht="16" outlineLevel="1">
      <c r="A173" s="883" t="s">
        <v>14954</v>
      </c>
      <c r="B173" s="649"/>
      <c r="C173" s="649" t="s">
        <v>14957</v>
      </c>
      <c r="D173" s="649" t="s">
        <v>15132</v>
      </c>
      <c r="E173" s="888">
        <v>45738</v>
      </c>
      <c r="F173" s="888">
        <v>45738</v>
      </c>
      <c r="G173" s="889" t="s">
        <v>15133</v>
      </c>
      <c r="K173" s="885" t="str">
        <f t="shared" si="22"/>
        <v>https://shopeefood.vn/bo-suu-tap/</v>
      </c>
      <c r="L173" s="886" t="str">
        <f t="shared" si="23"/>
        <v>https://shopeefood.shopee.vn/bo-suu-tap/</v>
      </c>
      <c r="M173" s="886"/>
      <c r="N173" s="886"/>
      <c r="O173" s="887"/>
      <c r="P173" s="887"/>
    </row>
    <row r="174" spans="1:16" ht="16" outlineLevel="1">
      <c r="A174" s="883" t="s">
        <v>14954</v>
      </c>
      <c r="B174" s="649"/>
      <c r="C174" s="649" t="s">
        <v>15134</v>
      </c>
      <c r="D174" s="649" t="s">
        <v>15</v>
      </c>
      <c r="E174" s="888">
        <v>45738</v>
      </c>
      <c r="F174" s="888">
        <v>45738</v>
      </c>
      <c r="G174" s="889" t="s">
        <v>15135</v>
      </c>
      <c r="H174" s="883"/>
      <c r="I174" s="883"/>
      <c r="J174" s="883"/>
      <c r="K174" s="885" t="str">
        <f t="shared" ref="K174:K180" si="24">CONCATENATE("https://shopeefood.vn/bo-suu-tap/",I174)</f>
        <v>https://shopeefood.vn/bo-suu-tap/</v>
      </c>
      <c r="L174" s="886" t="str">
        <f t="shared" ref="L174:L180" si="25">CONCATENATE("https://shopeefood.shopee.vn/bo-suu-tap/",I174)</f>
        <v>https://shopeefood.shopee.vn/bo-suu-tap/</v>
      </c>
      <c r="M174" s="886"/>
      <c r="N174" s="886"/>
      <c r="O174" s="887"/>
      <c r="P174" s="887"/>
    </row>
    <row r="175" spans="1:16" ht="16" outlineLevel="1">
      <c r="A175" s="883" t="s">
        <v>14954</v>
      </c>
      <c r="B175" s="649"/>
      <c r="C175" s="649" t="s">
        <v>14957</v>
      </c>
      <c r="D175" s="1" t="s">
        <v>15136</v>
      </c>
      <c r="E175" s="888">
        <v>45738</v>
      </c>
      <c r="F175" s="888">
        <v>45738</v>
      </c>
      <c r="G175" s="890" t="s">
        <v>15133</v>
      </c>
      <c r="H175" s="883">
        <v>19540</v>
      </c>
      <c r="I175" s="883" t="s">
        <v>15137</v>
      </c>
      <c r="J175" s="883"/>
      <c r="K175" s="885" t="str">
        <f t="shared" si="24"/>
        <v>https://shopeefood.vn/bo-suu-tap/mon-gi-cung-co-sieu-deal-0d-22thang3</v>
      </c>
      <c r="L175" s="886" t="str">
        <f t="shared" si="25"/>
        <v>https://shopeefood.shopee.vn/bo-suu-tap/mon-gi-cung-co-sieu-deal-0d-22thang3</v>
      </c>
      <c r="M175" s="886"/>
      <c r="N175" s="886"/>
      <c r="O175" s="887"/>
      <c r="P175" s="887"/>
    </row>
    <row r="176" spans="1:16" ht="96" outlineLevel="1">
      <c r="A176" s="883" t="s">
        <v>14954</v>
      </c>
      <c r="B176" s="649"/>
      <c r="C176" s="649" t="s">
        <v>14961</v>
      </c>
      <c r="D176" s="649" t="s">
        <v>14962</v>
      </c>
      <c r="E176" s="888">
        <v>45738</v>
      </c>
      <c r="F176" s="888">
        <v>45738</v>
      </c>
      <c r="G176" s="889" t="s">
        <v>15138</v>
      </c>
      <c r="H176" s="883">
        <v>19547</v>
      </c>
      <c r="I176" s="883" t="s">
        <v>15139</v>
      </c>
      <c r="J176" s="883"/>
      <c r="K176" s="885" t="str">
        <f t="shared" si="24"/>
        <v>https://shopeefood.vn/bo-suu-tap/an-tha-ga-freeship-toi-60000d-22t3</v>
      </c>
      <c r="L176" s="886" t="str">
        <f t="shared" si="25"/>
        <v>https://shopeefood.shopee.vn/bo-suu-tap/an-tha-ga-freeship-toi-60000d-22t3</v>
      </c>
      <c r="M176" s="886"/>
      <c r="N176" s="886"/>
      <c r="O176" s="887"/>
      <c r="P176" s="887"/>
    </row>
    <row r="177" spans="1:16" ht="64" outlineLevel="1">
      <c r="A177" s="883" t="s">
        <v>14954</v>
      </c>
      <c r="B177" s="649"/>
      <c r="C177" s="649" t="s">
        <v>14965</v>
      </c>
      <c r="D177" s="649" t="s">
        <v>15140</v>
      </c>
      <c r="E177" s="888">
        <v>45738</v>
      </c>
      <c r="F177" s="888">
        <v>45738</v>
      </c>
      <c r="G177" s="889" t="s">
        <v>15141</v>
      </c>
      <c r="H177" s="883">
        <v>19548</v>
      </c>
      <c r="I177" s="883" t="s">
        <v>15142</v>
      </c>
      <c r="J177" s="883"/>
      <c r="K177" s="885" t="str">
        <f t="shared" si="24"/>
        <v>https://shopeefood.vn/bo-suu-tap/sieu-deal-an-uong-giam-toi-199000d-22t3</v>
      </c>
      <c r="L177" s="886" t="str">
        <f t="shared" si="25"/>
        <v>https://shopeefood.shopee.vn/bo-suu-tap/sieu-deal-an-uong-giam-toi-199000d-22t3</v>
      </c>
      <c r="M177" s="886"/>
      <c r="N177" s="886"/>
      <c r="O177" s="887"/>
      <c r="P177" s="887"/>
    </row>
    <row r="178" spans="1:16" ht="64" outlineLevel="1">
      <c r="A178" s="883" t="s">
        <v>14954</v>
      </c>
      <c r="B178" s="649"/>
      <c r="C178" s="649" t="s">
        <v>14969</v>
      </c>
      <c r="D178" s="649" t="s">
        <v>15140</v>
      </c>
      <c r="E178" s="888">
        <v>45738</v>
      </c>
      <c r="F178" s="888">
        <v>45738</v>
      </c>
      <c r="G178" s="889" t="s">
        <v>15143</v>
      </c>
      <c r="H178" s="883">
        <v>19133</v>
      </c>
      <c r="I178" s="883" t="s">
        <v>14971</v>
      </c>
      <c r="J178" s="883"/>
      <c r="K178" s="885" t="str">
        <f t="shared" si="24"/>
        <v>https://shopeefood.vn/bo-suu-tap/sieu-deal-an-uong-giam-toi-35000d-t2</v>
      </c>
      <c r="L178" s="886" t="str">
        <f t="shared" si="25"/>
        <v>https://shopeefood.shopee.vn/bo-suu-tap/sieu-deal-an-uong-giam-toi-35000d-t2</v>
      </c>
      <c r="M178" s="886"/>
      <c r="N178" s="886"/>
      <c r="O178" s="887"/>
      <c r="P178" s="887"/>
    </row>
    <row r="179" spans="1:16" ht="64" outlineLevel="1">
      <c r="A179" s="883" t="s">
        <v>14954</v>
      </c>
      <c r="B179" s="649"/>
      <c r="C179" s="649" t="s">
        <v>14972</v>
      </c>
      <c r="D179" s="649" t="s">
        <v>15140</v>
      </c>
      <c r="E179" s="888">
        <v>45738</v>
      </c>
      <c r="F179" s="888">
        <v>45738</v>
      </c>
      <c r="G179" s="889" t="s">
        <v>15144</v>
      </c>
      <c r="H179" s="883">
        <v>19134</v>
      </c>
      <c r="I179" s="883" t="s">
        <v>14974</v>
      </c>
      <c r="J179" s="883"/>
      <c r="K179" s="885" t="str">
        <f t="shared" si="24"/>
        <v>https://shopeefood.vn/bo-suu-tap/sieu-deal-an-uong-giam-toi-50-t2</v>
      </c>
      <c r="L179" s="886" t="str">
        <f t="shared" si="25"/>
        <v>https://shopeefood.shopee.vn/bo-suu-tap/sieu-deal-an-uong-giam-toi-50-t2</v>
      </c>
      <c r="M179" s="886"/>
      <c r="N179" s="886"/>
      <c r="O179" s="887"/>
      <c r="P179" s="887"/>
    </row>
    <row r="180" spans="1:16" ht="112" outlineLevel="1">
      <c r="A180" s="883" t="s">
        <v>14954</v>
      </c>
      <c r="B180" s="649"/>
      <c r="C180" s="649" t="s">
        <v>14975</v>
      </c>
      <c r="D180" s="649" t="s">
        <v>14976</v>
      </c>
      <c r="E180" s="888">
        <v>45738</v>
      </c>
      <c r="F180" s="888">
        <v>45738</v>
      </c>
      <c r="G180" s="890" t="s">
        <v>15145</v>
      </c>
      <c r="H180" s="883">
        <v>19135</v>
      </c>
      <c r="I180" s="883" t="s">
        <v>14978</v>
      </c>
      <c r="J180" s="883"/>
      <c r="K180" s="885" t="str">
        <f t="shared" si="24"/>
        <v>https://shopeefood.vn/bo-suu-tap/san-deal-an-ngon-giam-toi-75000d-t2</v>
      </c>
      <c r="L180" s="886" t="str">
        <f t="shared" si="25"/>
        <v>https://shopeefood.shopee.vn/bo-suu-tap/san-deal-an-ngon-giam-toi-75000d-t2</v>
      </c>
      <c r="M180" s="886"/>
      <c r="N180" s="886"/>
      <c r="O180" s="887"/>
      <c r="P180" s="887"/>
    </row>
    <row r="181" spans="1:16" ht="16" outlineLevel="1">
      <c r="A181" s="883">
        <v>3.3</v>
      </c>
      <c r="B181" s="649"/>
      <c r="C181" s="649" t="s">
        <v>15146</v>
      </c>
      <c r="D181" s="649" t="s">
        <v>15</v>
      </c>
      <c r="E181" s="888">
        <v>45717</v>
      </c>
      <c r="F181" s="888">
        <v>45717</v>
      </c>
      <c r="G181" s="932"/>
      <c r="H181" s="933" t="s">
        <v>15147</v>
      </c>
      <c r="I181" s="883"/>
      <c r="J181" s="883"/>
      <c r="K181" s="885" t="s">
        <v>14747</v>
      </c>
      <c r="L181" s="886" t="s">
        <v>14748</v>
      </c>
      <c r="M181" s="886"/>
      <c r="N181" s="886"/>
      <c r="O181" s="887"/>
      <c r="P181" s="887"/>
    </row>
    <row r="182" spans="1:16" ht="16" outlineLevel="1">
      <c r="A182" s="883">
        <v>3.3</v>
      </c>
      <c r="B182" s="649"/>
      <c r="C182" s="649" t="s">
        <v>15148</v>
      </c>
      <c r="D182" s="649" t="s">
        <v>15</v>
      </c>
      <c r="E182" s="888">
        <v>45718</v>
      </c>
      <c r="F182" s="888">
        <v>45718</v>
      </c>
      <c r="G182" s="932"/>
      <c r="H182" s="934" t="s">
        <v>15149</v>
      </c>
      <c r="I182" s="883"/>
      <c r="J182" s="883"/>
      <c r="K182" s="885" t="s">
        <v>14747</v>
      </c>
      <c r="L182" s="886" t="s">
        <v>14748</v>
      </c>
      <c r="M182" s="886"/>
      <c r="N182" s="886"/>
      <c r="O182" s="887"/>
      <c r="P182" s="887"/>
    </row>
    <row r="183" spans="1:16" ht="16" outlineLevel="1">
      <c r="A183" s="883">
        <v>3.3</v>
      </c>
      <c r="B183" s="649"/>
      <c r="C183" s="649" t="s">
        <v>15150</v>
      </c>
      <c r="D183" s="649" t="s">
        <v>15</v>
      </c>
      <c r="E183" s="888">
        <v>45719</v>
      </c>
      <c r="F183" s="888">
        <v>45719</v>
      </c>
      <c r="G183" s="932"/>
      <c r="H183" s="933" t="s">
        <v>15151</v>
      </c>
      <c r="I183" s="883"/>
      <c r="J183" s="883"/>
      <c r="K183" s="885" t="s">
        <v>14747</v>
      </c>
      <c r="L183" s="886" t="s">
        <v>14748</v>
      </c>
      <c r="M183" s="886"/>
      <c r="N183" s="886"/>
      <c r="O183" s="887"/>
      <c r="P183" s="887"/>
    </row>
    <row r="184" spans="1:16" ht="16" outlineLevel="1">
      <c r="A184" s="1">
        <v>8.3000000000000007</v>
      </c>
      <c r="B184" s="649"/>
      <c r="C184" s="649" t="s">
        <v>15152</v>
      </c>
      <c r="D184" s="649" t="s">
        <v>15</v>
      </c>
      <c r="E184" s="888">
        <v>45720</v>
      </c>
      <c r="F184" s="888">
        <v>45720</v>
      </c>
      <c r="G184" s="932"/>
      <c r="H184" s="933" t="s">
        <v>15153</v>
      </c>
      <c r="I184" s="883"/>
      <c r="J184" s="883"/>
      <c r="K184" s="885" t="s">
        <v>14747</v>
      </c>
      <c r="L184" s="886" t="s">
        <v>14748</v>
      </c>
      <c r="M184" s="886"/>
      <c r="N184" s="886"/>
      <c r="O184" s="887"/>
      <c r="P184" s="887"/>
    </row>
    <row r="185" spans="1:16" ht="16" outlineLevel="1">
      <c r="A185" s="1">
        <v>8.3000000000000007</v>
      </c>
      <c r="B185" s="649"/>
      <c r="C185" s="649" t="s">
        <v>15154</v>
      </c>
      <c r="D185" s="649" t="s">
        <v>15</v>
      </c>
      <c r="E185" s="888">
        <v>45721</v>
      </c>
      <c r="F185" s="888">
        <v>45721</v>
      </c>
      <c r="G185" s="932"/>
      <c r="H185" s="933" t="s">
        <v>15155</v>
      </c>
      <c r="I185" s="883"/>
      <c r="J185" s="883"/>
      <c r="K185" s="885" t="s">
        <v>14747</v>
      </c>
      <c r="L185" s="886" t="s">
        <v>14748</v>
      </c>
      <c r="M185" s="886"/>
      <c r="N185" s="886"/>
      <c r="O185" s="887"/>
      <c r="P185" s="887"/>
    </row>
    <row r="186" spans="1:16" ht="16" outlineLevel="1">
      <c r="A186" s="1">
        <v>8.3000000000000007</v>
      </c>
      <c r="B186" s="649"/>
      <c r="C186" s="649" t="s">
        <v>15156</v>
      </c>
      <c r="D186" s="649" t="s">
        <v>15</v>
      </c>
      <c r="E186" s="888">
        <v>45722</v>
      </c>
      <c r="F186" s="888">
        <v>45722</v>
      </c>
      <c r="G186" s="932"/>
      <c r="H186" s="933" t="s">
        <v>15157</v>
      </c>
      <c r="I186" s="883"/>
      <c r="J186" s="883"/>
      <c r="K186" s="885" t="s">
        <v>14747</v>
      </c>
      <c r="L186" s="886" t="s">
        <v>14748</v>
      </c>
      <c r="M186" s="886"/>
      <c r="N186" s="886"/>
      <c r="O186" s="887"/>
      <c r="P186" s="887"/>
    </row>
    <row r="187" spans="1:16" ht="16" outlineLevel="1">
      <c r="A187" s="1">
        <v>8.3000000000000007</v>
      </c>
      <c r="B187" s="649"/>
      <c r="C187" s="649" t="s">
        <v>15158</v>
      </c>
      <c r="D187" s="649" t="s">
        <v>15</v>
      </c>
      <c r="E187" s="888">
        <v>45723</v>
      </c>
      <c r="F187" s="888">
        <v>45723</v>
      </c>
      <c r="G187" s="932"/>
      <c r="H187" s="933" t="s">
        <v>15159</v>
      </c>
      <c r="I187" s="883"/>
      <c r="J187" s="883"/>
      <c r="K187" s="885" t="s">
        <v>14747</v>
      </c>
      <c r="L187" s="886" t="s">
        <v>14748</v>
      </c>
      <c r="M187" s="886"/>
      <c r="N187" s="886"/>
      <c r="O187" s="887"/>
      <c r="P187" s="887"/>
    </row>
    <row r="188" spans="1:16" ht="16" outlineLevel="1">
      <c r="A188" s="1">
        <v>8.3000000000000007</v>
      </c>
      <c r="B188" s="649"/>
      <c r="C188" s="649" t="s">
        <v>15160</v>
      </c>
      <c r="D188" s="649" t="s">
        <v>15</v>
      </c>
      <c r="E188" s="888">
        <v>45724</v>
      </c>
      <c r="F188" s="888">
        <v>45724</v>
      </c>
      <c r="G188" s="932"/>
      <c r="H188" s="933" t="s">
        <v>15161</v>
      </c>
      <c r="I188" s="883"/>
      <c r="J188" s="883"/>
      <c r="K188" s="885" t="s">
        <v>14747</v>
      </c>
      <c r="L188" s="886" t="s">
        <v>14748</v>
      </c>
      <c r="M188" s="886"/>
      <c r="N188" s="886"/>
      <c r="O188" s="887"/>
      <c r="P188" s="887"/>
    </row>
    <row r="189" spans="1:16" ht="48" outlineLevel="1">
      <c r="A189" s="913" t="s">
        <v>15162</v>
      </c>
      <c r="B189" s="871"/>
      <c r="C189" s="871" t="s">
        <v>14835</v>
      </c>
      <c r="D189" s="871" t="s">
        <v>15163</v>
      </c>
      <c r="E189" s="914">
        <v>45717</v>
      </c>
      <c r="F189" s="914">
        <v>45747</v>
      </c>
      <c r="G189" s="915" t="s">
        <v>14837</v>
      </c>
      <c r="H189" s="916"/>
      <c r="I189" s="916"/>
      <c r="J189" s="916"/>
      <c r="K189" s="917"/>
      <c r="L189" s="918" t="s">
        <v>14838</v>
      </c>
      <c r="M189" s="918"/>
      <c r="N189" s="918"/>
      <c r="O189" s="887"/>
      <c r="P189" s="887"/>
    </row>
    <row r="190" spans="1:16" ht="48" outlineLevel="1">
      <c r="A190" s="913" t="s">
        <v>15162</v>
      </c>
      <c r="B190" s="871"/>
      <c r="C190" s="871" t="s">
        <v>15164</v>
      </c>
      <c r="D190" s="871" t="s">
        <v>15165</v>
      </c>
      <c r="E190" s="914">
        <v>45717</v>
      </c>
      <c r="F190" s="914">
        <v>45747</v>
      </c>
      <c r="G190" s="920" t="s">
        <v>14982</v>
      </c>
      <c r="H190" s="916"/>
      <c r="I190" s="916"/>
      <c r="J190" s="916"/>
      <c r="K190" s="917"/>
      <c r="L190" s="920" t="s">
        <v>14838</v>
      </c>
      <c r="M190" s="935"/>
      <c r="N190" s="935"/>
      <c r="O190" s="887"/>
      <c r="P190" s="887"/>
    </row>
    <row r="191" spans="1:16" ht="48" outlineLevel="1">
      <c r="A191" s="913" t="s">
        <v>15162</v>
      </c>
      <c r="B191" s="871"/>
      <c r="C191" s="871" t="s">
        <v>14842</v>
      </c>
      <c r="D191" s="871" t="s">
        <v>15166</v>
      </c>
      <c r="E191" s="914">
        <v>45717</v>
      </c>
      <c r="F191" s="914">
        <v>45747</v>
      </c>
      <c r="G191" s="915" t="s">
        <v>14844</v>
      </c>
      <c r="H191" s="916"/>
      <c r="I191" s="916"/>
      <c r="J191" s="916"/>
      <c r="K191" s="917"/>
      <c r="L191" s="918" t="s">
        <v>14838</v>
      </c>
      <c r="M191" s="918"/>
      <c r="N191" s="918"/>
      <c r="O191" s="887"/>
      <c r="P191" s="887"/>
    </row>
    <row r="192" spans="1:16" ht="48" outlineLevel="1">
      <c r="A192" s="936" t="s">
        <v>15167</v>
      </c>
      <c r="B192" s="893"/>
      <c r="C192" s="893" t="s">
        <v>14988</v>
      </c>
      <c r="D192" s="893" t="s">
        <v>15168</v>
      </c>
      <c r="E192" s="937">
        <v>45717</v>
      </c>
      <c r="F192" s="937">
        <v>45747</v>
      </c>
      <c r="G192" s="938" t="s">
        <v>15169</v>
      </c>
      <c r="H192" s="939"/>
      <c r="I192" s="939"/>
      <c r="J192" s="939"/>
      <c r="K192" s="940" t="s">
        <v>14876</v>
      </c>
      <c r="L192" s="941"/>
      <c r="M192" s="941"/>
      <c r="N192" s="941"/>
      <c r="O192" s="887"/>
      <c r="P192" s="887"/>
    </row>
    <row r="193" spans="1:16" ht="48" outlineLevel="1">
      <c r="A193" s="936" t="s">
        <v>15167</v>
      </c>
      <c r="B193" s="893"/>
      <c r="C193" s="893" t="s">
        <v>15170</v>
      </c>
      <c r="D193" s="893" t="s">
        <v>15171</v>
      </c>
      <c r="E193" s="937">
        <v>45726</v>
      </c>
      <c r="F193" s="937">
        <v>45732</v>
      </c>
      <c r="G193" s="942" t="s">
        <v>15172</v>
      </c>
      <c r="H193" s="939"/>
      <c r="I193" s="939"/>
      <c r="J193" s="939"/>
      <c r="K193" s="940" t="s">
        <v>14876</v>
      </c>
      <c r="L193" s="941"/>
      <c r="M193" s="941"/>
      <c r="N193" s="941"/>
      <c r="O193" s="887"/>
      <c r="P193" s="887"/>
    </row>
    <row r="194" spans="1:16" ht="48" outlineLevel="1">
      <c r="A194" s="936" t="s">
        <v>15167</v>
      </c>
      <c r="B194" s="893"/>
      <c r="C194" s="893" t="s">
        <v>15173</v>
      </c>
      <c r="D194" s="893" t="s">
        <v>15174</v>
      </c>
      <c r="E194" s="937">
        <v>45733</v>
      </c>
      <c r="F194" s="937">
        <v>45739</v>
      </c>
      <c r="G194" s="943"/>
      <c r="H194" s="939"/>
      <c r="I194" s="939"/>
      <c r="J194" s="939"/>
      <c r="K194" s="940" t="s">
        <v>14876</v>
      </c>
      <c r="L194" s="941"/>
      <c r="M194" s="941"/>
      <c r="N194" s="941"/>
      <c r="O194" s="887"/>
      <c r="P194" s="887"/>
    </row>
    <row r="195" spans="1:16" ht="48" outlineLevel="1">
      <c r="A195" s="936" t="s">
        <v>15167</v>
      </c>
      <c r="B195" s="893"/>
      <c r="C195" s="893" t="s">
        <v>15175</v>
      </c>
      <c r="D195" s="893" t="s">
        <v>15176</v>
      </c>
      <c r="E195" s="937">
        <v>45740</v>
      </c>
      <c r="F195" s="937">
        <v>45746</v>
      </c>
      <c r="G195" s="943"/>
      <c r="H195" s="939"/>
      <c r="I195" s="939"/>
      <c r="J195" s="939"/>
      <c r="K195" s="940" t="s">
        <v>14876</v>
      </c>
      <c r="L195" s="941"/>
      <c r="M195" s="941"/>
      <c r="N195" s="941"/>
      <c r="O195" s="887"/>
      <c r="P195" s="887"/>
    </row>
    <row r="196" spans="1:16" ht="48" outlineLevel="1">
      <c r="A196" s="936" t="s">
        <v>15167</v>
      </c>
      <c r="B196" s="893"/>
      <c r="C196" s="893" t="s">
        <v>15177</v>
      </c>
      <c r="D196" s="893" t="s">
        <v>15178</v>
      </c>
      <c r="E196" s="937">
        <v>45733</v>
      </c>
      <c r="F196" s="937">
        <v>45747</v>
      </c>
      <c r="G196" s="942" t="s">
        <v>15172</v>
      </c>
      <c r="H196" s="939"/>
      <c r="I196" s="939"/>
      <c r="J196" s="939"/>
      <c r="K196" s="940" t="s">
        <v>14876</v>
      </c>
      <c r="L196" s="941"/>
      <c r="M196" s="941"/>
      <c r="N196" s="941"/>
      <c r="O196" s="887"/>
      <c r="P196" s="887"/>
    </row>
    <row r="197" spans="1:16" ht="15">
      <c r="A197" s="876" t="s">
        <v>1433</v>
      </c>
      <c r="B197" s="877"/>
      <c r="C197" s="878"/>
      <c r="D197" s="878"/>
      <c r="E197" s="878"/>
      <c r="F197" s="878"/>
      <c r="G197" s="879"/>
      <c r="H197" s="878"/>
      <c r="I197" s="876"/>
      <c r="J197" s="876"/>
      <c r="K197" s="880"/>
      <c r="L197" s="881"/>
      <c r="M197" s="881"/>
      <c r="N197" s="881"/>
      <c r="O197" s="882"/>
      <c r="P197" s="882"/>
    </row>
    <row r="198" spans="1:16" ht="48" outlineLevel="1">
      <c r="A198" s="883">
        <v>4.4000000000000004</v>
      </c>
      <c r="B198" s="649"/>
      <c r="C198" s="649" t="s">
        <v>15179</v>
      </c>
      <c r="D198" s="649" t="s">
        <v>15180</v>
      </c>
      <c r="E198" s="888">
        <v>45740</v>
      </c>
      <c r="F198" s="888">
        <v>45751</v>
      </c>
      <c r="G198" s="944" t="s">
        <v>15181</v>
      </c>
      <c r="H198" s="883"/>
      <c r="I198" s="883" t="s">
        <v>15182</v>
      </c>
      <c r="J198" s="883"/>
      <c r="K198" s="885" t="s">
        <v>15183</v>
      </c>
      <c r="L198" s="886" t="s">
        <v>15184</v>
      </c>
      <c r="M198" s="886"/>
      <c r="N198" s="886"/>
      <c r="O198" s="887"/>
      <c r="P198" s="887"/>
    </row>
    <row r="199" spans="1:16" ht="176" outlineLevel="1">
      <c r="A199" s="883">
        <v>4.4000000000000004</v>
      </c>
      <c r="B199" s="649"/>
      <c r="C199" s="649" t="s">
        <v>15185</v>
      </c>
      <c r="D199" s="649" t="s">
        <v>15186</v>
      </c>
      <c r="E199" s="888">
        <v>45740</v>
      </c>
      <c r="F199" s="888">
        <v>45751</v>
      </c>
      <c r="G199" s="944" t="s">
        <v>15187</v>
      </c>
      <c r="H199" s="883">
        <v>19591</v>
      </c>
      <c r="I199" s="883" t="s">
        <v>15188</v>
      </c>
      <c r="J199" s="883"/>
      <c r="K199" s="885" t="str">
        <f>CONCATENATE("https://shopeefood.vn/bo-suu-tap/",I199)</f>
        <v>https://shopeefood.vn/bo-suu-tap/an-ngon-ca-ngay-freeship-0d</v>
      </c>
      <c r="L199" s="886" t="str">
        <f>CONCATENATE("https://shopeefood.shopee.vn/bo-suu-tap/",I199)</f>
        <v>https://shopeefood.shopee.vn/bo-suu-tap/an-ngon-ca-ngay-freeship-0d</v>
      </c>
      <c r="M199" s="886"/>
      <c r="N199" s="886"/>
      <c r="O199" s="887"/>
      <c r="P199" s="887"/>
    </row>
    <row r="200" spans="1:16" ht="64" outlineLevel="1">
      <c r="A200" s="883">
        <v>4.4000000000000004</v>
      </c>
      <c r="B200" s="649"/>
      <c r="C200" s="649" t="s">
        <v>15189</v>
      </c>
      <c r="D200" s="649" t="s">
        <v>15190</v>
      </c>
      <c r="E200" s="888">
        <v>45740</v>
      </c>
      <c r="F200" s="888">
        <v>45751</v>
      </c>
      <c r="G200" s="945" t="s">
        <v>15191</v>
      </c>
      <c r="H200" s="883"/>
      <c r="I200" s="883" t="s">
        <v>15192</v>
      </c>
      <c r="J200" s="883"/>
      <c r="K200" s="885" t="s">
        <v>15193</v>
      </c>
      <c r="L200" s="886" t="s">
        <v>15194</v>
      </c>
      <c r="M200" s="886"/>
      <c r="N200" s="886"/>
      <c r="O200" s="887"/>
      <c r="P200" s="887"/>
    </row>
    <row r="201" spans="1:16" ht="64" outlineLevel="1">
      <c r="A201" s="883">
        <v>4.4000000000000004</v>
      </c>
      <c r="B201" s="649"/>
      <c r="C201" s="649" t="s">
        <v>15195</v>
      </c>
      <c r="D201" s="649" t="s">
        <v>15196</v>
      </c>
      <c r="E201" s="888">
        <v>45740</v>
      </c>
      <c r="F201" s="888">
        <v>45751</v>
      </c>
      <c r="G201" s="944" t="s">
        <v>15197</v>
      </c>
      <c r="H201" s="883"/>
      <c r="I201" s="883" t="s">
        <v>15198</v>
      </c>
      <c r="J201" s="883"/>
      <c r="K201" s="885" t="s">
        <v>15199</v>
      </c>
      <c r="L201" s="886" t="s">
        <v>15200</v>
      </c>
      <c r="M201" s="886"/>
      <c r="N201" s="886"/>
      <c r="O201" s="887"/>
      <c r="P201" s="887"/>
    </row>
    <row r="202" spans="1:16" ht="48" outlineLevel="1">
      <c r="A202" s="883">
        <v>4.4000000000000004</v>
      </c>
      <c r="B202" s="649"/>
      <c r="C202" s="649" t="s">
        <v>15201</v>
      </c>
      <c r="D202" s="649" t="s">
        <v>15202</v>
      </c>
      <c r="E202" s="888">
        <v>45740</v>
      </c>
      <c r="F202" s="888">
        <v>45751</v>
      </c>
      <c r="G202" s="944" t="s">
        <v>15203</v>
      </c>
      <c r="H202" s="883"/>
      <c r="I202" s="883" t="s">
        <v>15204</v>
      </c>
      <c r="J202" s="883"/>
      <c r="K202" s="885" t="s">
        <v>15205</v>
      </c>
      <c r="L202" s="886" t="s">
        <v>15206</v>
      </c>
      <c r="M202" s="886"/>
      <c r="N202" s="886"/>
      <c r="O202" s="887"/>
      <c r="P202" s="887"/>
    </row>
    <row r="203" spans="1:16" ht="335" outlineLevel="1">
      <c r="A203" s="883">
        <v>4.4000000000000004</v>
      </c>
      <c r="B203" s="649"/>
      <c r="C203" s="649" t="s">
        <v>15207</v>
      </c>
      <c r="D203" s="649" t="s">
        <v>15208</v>
      </c>
      <c r="E203" s="888">
        <v>45740</v>
      </c>
      <c r="F203" s="888">
        <v>45751</v>
      </c>
      <c r="G203" s="945" t="s">
        <v>15209</v>
      </c>
      <c r="H203" s="81">
        <v>19592</v>
      </c>
      <c r="I203" s="81" t="s">
        <v>15210</v>
      </c>
      <c r="J203" s="81"/>
      <c r="K203" s="885" t="s">
        <v>15211</v>
      </c>
      <c r="L203" s="886" t="str">
        <f t="shared" ref="L203:L204" si="26">CONCATENATE("https://shopeefood.shopee.vn/bo-suu-tap/",I203)</f>
        <v>https://shopeefood.shopee.vn/bo-suu-tap/tiec-to-deal-hoi-giam-toi-1000000d-t4</v>
      </c>
      <c r="M203" s="886"/>
      <c r="N203" s="886"/>
      <c r="O203" s="887"/>
      <c r="P203" s="887"/>
    </row>
    <row r="204" spans="1:16" ht="64" outlineLevel="1">
      <c r="A204" s="883">
        <v>4.4000000000000004</v>
      </c>
      <c r="B204" s="649"/>
      <c r="C204" s="649" t="s">
        <v>15212</v>
      </c>
      <c r="D204" s="649" t="s">
        <v>15213</v>
      </c>
      <c r="E204" s="888">
        <v>45740</v>
      </c>
      <c r="F204" s="888">
        <v>45751</v>
      </c>
      <c r="G204" s="944" t="s">
        <v>15214</v>
      </c>
      <c r="H204" s="883">
        <v>19190</v>
      </c>
      <c r="I204" s="883" t="s">
        <v>15012</v>
      </c>
      <c r="J204" s="883"/>
      <c r="K204" s="885" t="str">
        <f>CONCATENATE("https://shopeefood.vn/bo-suu-tap/",I204)</f>
        <v>https://shopeefood.vn/bo-suu-tap/an-tha-ga-giam-khong-gioi-han-t3</v>
      </c>
      <c r="L204" s="886" t="str">
        <f t="shared" si="26"/>
        <v>https://shopeefood.shopee.vn/bo-suu-tap/an-tha-ga-giam-khong-gioi-han-t3</v>
      </c>
      <c r="M204" s="886"/>
      <c r="N204" s="886"/>
      <c r="O204" s="887"/>
      <c r="P204" s="887"/>
    </row>
    <row r="205" spans="1:16" ht="16" outlineLevel="1">
      <c r="A205" s="883">
        <v>4.4000000000000004</v>
      </c>
      <c r="B205" s="649"/>
      <c r="C205" s="649" t="s">
        <v>15215</v>
      </c>
      <c r="D205" s="649" t="s">
        <v>15</v>
      </c>
      <c r="E205" s="888">
        <v>45749</v>
      </c>
      <c r="F205" s="888">
        <v>45749</v>
      </c>
      <c r="G205" s="944" t="s">
        <v>15216</v>
      </c>
      <c r="H205" s="883"/>
      <c r="I205" s="883"/>
      <c r="J205" s="883"/>
      <c r="K205" s="946" t="s">
        <v>14747</v>
      </c>
      <c r="L205" s="886" t="s">
        <v>14748</v>
      </c>
      <c r="M205" s="886"/>
      <c r="N205" s="886"/>
      <c r="O205" s="887"/>
      <c r="P205" s="887"/>
    </row>
    <row r="206" spans="1:16" ht="16" outlineLevel="1">
      <c r="A206" s="883">
        <v>4.4000000000000004</v>
      </c>
      <c r="B206" s="649"/>
      <c r="C206" s="649" t="s">
        <v>15217</v>
      </c>
      <c r="D206" s="649" t="s">
        <v>15</v>
      </c>
      <c r="E206" s="888">
        <v>45750</v>
      </c>
      <c r="F206" s="888">
        <v>45750</v>
      </c>
      <c r="G206" s="944" t="s">
        <v>15216</v>
      </c>
      <c r="H206" s="883"/>
      <c r="I206" s="883"/>
      <c r="J206" s="883"/>
      <c r="K206" s="885" t="s">
        <v>14747</v>
      </c>
      <c r="L206" s="886" t="s">
        <v>14748</v>
      </c>
      <c r="M206" s="886"/>
      <c r="N206" s="886"/>
      <c r="O206" s="887"/>
      <c r="P206" s="887"/>
    </row>
    <row r="207" spans="1:16" ht="48" outlineLevel="1">
      <c r="A207" s="883">
        <v>4.4000000000000004</v>
      </c>
      <c r="B207" s="649"/>
      <c r="C207" s="649" t="s">
        <v>15218</v>
      </c>
      <c r="D207" s="649" t="s">
        <v>15219</v>
      </c>
      <c r="E207" s="888">
        <v>45750</v>
      </c>
      <c r="F207" s="888">
        <v>45750</v>
      </c>
      <c r="G207" s="944" t="s">
        <v>15220</v>
      </c>
      <c r="H207" s="883">
        <v>16912</v>
      </c>
      <c r="I207" s="883" t="s">
        <v>15020</v>
      </c>
      <c r="J207" s="883"/>
      <c r="K207" s="885" t="str">
        <f>CONCATENATE("https://shopeefood.vn/bo-suu-tap/",I207)</f>
        <v>https://shopeefood.vn/bo-suu-tap/dat-truoc-san-deal-chi-0d</v>
      </c>
      <c r="L207" s="886" t="str">
        <f>CONCATENATE("https://shopeefood.shopee.vn/bo-suu-tap/",I207)</f>
        <v>https://shopeefood.shopee.vn/bo-suu-tap/dat-truoc-san-deal-chi-0d</v>
      </c>
      <c r="M207" s="886"/>
      <c r="N207" s="886"/>
      <c r="O207" s="887"/>
      <c r="P207" s="887"/>
    </row>
    <row r="208" spans="1:16" ht="128" outlineLevel="1">
      <c r="A208" s="883">
        <v>4.4000000000000004</v>
      </c>
      <c r="B208" s="649"/>
      <c r="C208" s="649" t="s">
        <v>15221</v>
      </c>
      <c r="D208" s="649" t="s">
        <v>15222</v>
      </c>
      <c r="E208" s="888">
        <v>45751</v>
      </c>
      <c r="F208" s="888">
        <v>45751</v>
      </c>
      <c r="G208" s="932"/>
      <c r="H208" s="883"/>
      <c r="I208" s="883" t="s">
        <v>15223</v>
      </c>
      <c r="J208" s="883"/>
      <c r="K208" s="885" t="s">
        <v>15224</v>
      </c>
      <c r="L208" s="886" t="s">
        <v>15225</v>
      </c>
      <c r="M208" s="886"/>
      <c r="N208" s="886"/>
      <c r="O208" s="887"/>
      <c r="P208" s="887"/>
    </row>
    <row r="209" spans="1:16" ht="64" outlineLevel="1">
      <c r="A209" s="883">
        <v>4.4000000000000004</v>
      </c>
      <c r="B209" s="649"/>
      <c r="C209" s="649" t="s">
        <v>15226</v>
      </c>
      <c r="D209" s="649" t="s">
        <v>15227</v>
      </c>
      <c r="E209" s="888">
        <v>45751</v>
      </c>
      <c r="F209" s="888">
        <v>45751</v>
      </c>
      <c r="G209" s="944" t="s">
        <v>15228</v>
      </c>
      <c r="H209" s="883">
        <v>16913</v>
      </c>
      <c r="I209" s="883" t="s">
        <v>15028</v>
      </c>
      <c r="J209" s="883"/>
      <c r="K209" s="885" t="str">
        <f t="shared" ref="K209:K214" si="27">CONCATENATE("https://shopeefood.vn/bo-suu-tap/",I209)</f>
        <v>https://shopeefood.vn/bo-suu-tap/cu-dem-san-sale-khao-mon-0d</v>
      </c>
      <c r="L209" s="886" t="str">
        <f t="shared" ref="L209:L214" si="28">CONCATENATE("https://shopeefood.shopee.vn/bo-suu-tap/",I209)</f>
        <v>https://shopeefood.shopee.vn/bo-suu-tap/cu-dem-san-sale-khao-mon-0d</v>
      </c>
      <c r="M209" s="886"/>
      <c r="N209" s="886"/>
      <c r="O209" s="887"/>
      <c r="P209" s="887"/>
    </row>
    <row r="210" spans="1:16" ht="48" outlineLevel="1">
      <c r="A210" s="883">
        <v>4.4000000000000004</v>
      </c>
      <c r="B210" s="649"/>
      <c r="C210" s="649" t="s">
        <v>15229</v>
      </c>
      <c r="D210" s="649" t="s">
        <v>15230</v>
      </c>
      <c r="E210" s="888">
        <v>45751</v>
      </c>
      <c r="F210" s="888">
        <v>45751</v>
      </c>
      <c r="G210" s="944" t="s">
        <v>15231</v>
      </c>
      <c r="H210" s="883">
        <v>15788</v>
      </c>
      <c r="I210" s="883" t="s">
        <v>15032</v>
      </c>
      <c r="J210" s="883"/>
      <c r="K210" s="885" t="str">
        <f t="shared" si="27"/>
        <v>https://shopeefood.vn/bo-suu-tap/bua-sang-0d-chao-ngay-moi</v>
      </c>
      <c r="L210" s="886" t="str">
        <f t="shared" si="28"/>
        <v>https://shopeefood.shopee.vn/bo-suu-tap/bua-sang-0d-chao-ngay-moi</v>
      </c>
      <c r="M210" s="886"/>
      <c r="N210" s="886"/>
      <c r="O210" s="887"/>
      <c r="P210" s="887"/>
    </row>
    <row r="211" spans="1:16" ht="48" outlineLevel="1">
      <c r="A211" s="883">
        <v>4.4000000000000004</v>
      </c>
      <c r="B211" s="649"/>
      <c r="C211" s="649" t="s">
        <v>15232</v>
      </c>
      <c r="D211" s="649" t="s">
        <v>15233</v>
      </c>
      <c r="E211" s="888">
        <v>45751</v>
      </c>
      <c r="F211" s="888">
        <v>45751</v>
      </c>
      <c r="G211" s="944" t="s">
        <v>15234</v>
      </c>
      <c r="H211" s="883">
        <v>15789</v>
      </c>
      <c r="I211" s="883" t="s">
        <v>15036</v>
      </c>
      <c r="J211" s="883"/>
      <c r="K211" s="885" t="str">
        <f t="shared" si="27"/>
        <v>https://shopeefood.vn/bo-suu-tap/bua-trua-vui-ve-gia-chi-0d</v>
      </c>
      <c r="L211" s="886" t="str">
        <f t="shared" si="28"/>
        <v>https://shopeefood.shopee.vn/bo-suu-tap/bua-trua-vui-ve-gia-chi-0d</v>
      </c>
      <c r="M211" s="886"/>
      <c r="N211" s="886"/>
      <c r="O211" s="887"/>
      <c r="P211" s="887"/>
    </row>
    <row r="212" spans="1:16" ht="32" outlineLevel="1">
      <c r="A212" s="883">
        <v>4.4000000000000004</v>
      </c>
      <c r="B212" s="649"/>
      <c r="C212" s="649" t="s">
        <v>15235</v>
      </c>
      <c r="D212" s="649" t="s">
        <v>15236</v>
      </c>
      <c r="E212" s="888">
        <v>45751</v>
      </c>
      <c r="F212" s="888">
        <v>45751</v>
      </c>
      <c r="G212" s="944" t="s">
        <v>15237</v>
      </c>
      <c r="H212" s="883">
        <v>15790</v>
      </c>
      <c r="I212" s="883" t="s">
        <v>15040</v>
      </c>
      <c r="J212" s="883"/>
      <c r="K212" s="885" t="str">
        <f t="shared" si="27"/>
        <v>https://shopeefood.vn/bo-suu-tap/deal-0d-an-vat-thoa-thich</v>
      </c>
      <c r="L212" s="886" t="str">
        <f t="shared" si="28"/>
        <v>https://shopeefood.shopee.vn/bo-suu-tap/deal-0d-an-vat-thoa-thich</v>
      </c>
      <c r="M212" s="886"/>
      <c r="N212" s="886"/>
      <c r="O212" s="887"/>
      <c r="P212" s="887"/>
    </row>
    <row r="213" spans="1:16" ht="48" outlineLevel="1">
      <c r="A213" s="883">
        <v>4.4000000000000004</v>
      </c>
      <c r="B213" s="649"/>
      <c r="C213" s="649" t="s">
        <v>15238</v>
      </c>
      <c r="D213" s="649" t="s">
        <v>15239</v>
      </c>
      <c r="E213" s="888">
        <v>45751</v>
      </c>
      <c r="F213" s="888">
        <v>45751</v>
      </c>
      <c r="G213" s="944" t="s">
        <v>15240</v>
      </c>
      <c r="H213" s="883">
        <v>15791</v>
      </c>
      <c r="I213" s="883" t="s">
        <v>15044</v>
      </c>
      <c r="J213" s="883"/>
      <c r="K213" s="885" t="str">
        <f t="shared" si="27"/>
        <v>https://shopeefood.vn/bo-suu-tap/toi-0d-mon-gi-cung-ngon</v>
      </c>
      <c r="L213" s="886" t="str">
        <f t="shared" si="28"/>
        <v>https://shopeefood.shopee.vn/bo-suu-tap/toi-0d-mon-gi-cung-ngon</v>
      </c>
      <c r="M213" s="886"/>
      <c r="N213" s="886"/>
      <c r="O213" s="887"/>
      <c r="P213" s="887"/>
    </row>
    <row r="214" spans="1:16" ht="128" outlineLevel="1">
      <c r="A214" s="883">
        <v>4.4000000000000004</v>
      </c>
      <c r="B214" s="649"/>
      <c r="C214" s="649" t="s">
        <v>15241</v>
      </c>
      <c r="D214" s="649" t="s">
        <v>15242</v>
      </c>
      <c r="E214" s="888">
        <v>45751</v>
      </c>
      <c r="F214" s="888">
        <v>45751</v>
      </c>
      <c r="G214" s="944" t="s">
        <v>15243</v>
      </c>
      <c r="H214" s="883">
        <v>19593</v>
      </c>
      <c r="I214" s="883" t="s">
        <v>15244</v>
      </c>
      <c r="J214" s="883"/>
      <c r="K214" s="885" t="str">
        <f t="shared" si="27"/>
        <v>https://shopeefood.vn/bo-suu-tap/san-deal-44-giam-toi-95000d</v>
      </c>
      <c r="L214" s="886" t="str">
        <f t="shared" si="28"/>
        <v>https://shopeefood.shopee.vn/bo-suu-tap/san-deal-44-giam-toi-95000d</v>
      </c>
      <c r="M214" s="886"/>
      <c r="N214" s="886"/>
      <c r="O214" s="887"/>
      <c r="P214" s="887"/>
    </row>
    <row r="215" spans="1:16" ht="16" outlineLevel="1">
      <c r="A215" s="883">
        <v>4.4000000000000004</v>
      </c>
      <c r="B215" s="649"/>
      <c r="C215" s="649" t="s">
        <v>15245</v>
      </c>
      <c r="D215" s="649" t="s">
        <v>15</v>
      </c>
      <c r="E215" s="888">
        <v>45751</v>
      </c>
      <c r="F215" s="888">
        <v>45751</v>
      </c>
      <c r="G215" s="947" t="s">
        <v>15246</v>
      </c>
      <c r="H215" s="883"/>
      <c r="I215" s="883"/>
      <c r="J215" s="883"/>
      <c r="K215" s="946" t="s">
        <v>14747</v>
      </c>
      <c r="L215" s="886" t="s">
        <v>14748</v>
      </c>
      <c r="M215" s="886"/>
      <c r="N215" s="886"/>
      <c r="O215" s="887"/>
      <c r="P215" s="887"/>
    </row>
    <row r="216" spans="1:16" ht="96" outlineLevel="1">
      <c r="A216" s="883" t="s">
        <v>14929</v>
      </c>
      <c r="B216" s="649"/>
      <c r="C216" s="649" t="s">
        <v>14934</v>
      </c>
      <c r="D216" s="649" t="s">
        <v>14935</v>
      </c>
      <c r="E216" s="888">
        <v>45762</v>
      </c>
      <c r="F216" s="888">
        <v>45762</v>
      </c>
      <c r="G216" s="932" t="str">
        <f ca="1">IFERROR(__xludf.DUMMYFUNCTION("IMPORTRANGE(""https://docs.google.com/spreadsheets/d/10XmGkbOz9oxmrrFNh-C8s1TnybvFIwrRfkumaQ2huRQ/edit?gid=1930513287#gid=1930513287"",""T4!A172"")"),"#REF!")</f>
        <v>#REF!</v>
      </c>
      <c r="H216" s="883">
        <v>18992</v>
      </c>
      <c r="I216" s="883" t="s">
        <v>14937</v>
      </c>
      <c r="J216" s="883"/>
      <c r="K216" s="885" t="str">
        <f t="shared" ref="K216:K225" si="29">CONCATENATE("https://shopeefood.vn/bo-suu-tap/",I216)</f>
        <v>https://shopeefood.vn/bo-suu-tap/freeship-giua-thang-giam-toi-60000d-2025</v>
      </c>
      <c r="L216" s="886" t="str">
        <f t="shared" ref="L216:L225" si="30">CONCATENATE("https://shopeefood.shopee.vn/bo-suu-tap/",I216)</f>
        <v>https://shopeefood.shopee.vn/bo-suu-tap/freeship-giua-thang-giam-toi-60000d-2025</v>
      </c>
      <c r="M216" s="886"/>
      <c r="N216" s="886"/>
      <c r="O216" s="887"/>
      <c r="P216" s="887"/>
    </row>
    <row r="217" spans="1:16" ht="64" outlineLevel="1">
      <c r="A217" s="883" t="s">
        <v>14929</v>
      </c>
      <c r="B217" s="649"/>
      <c r="C217" s="649" t="s">
        <v>15119</v>
      </c>
      <c r="D217" s="649" t="s">
        <v>15120</v>
      </c>
      <c r="E217" s="888">
        <v>45762</v>
      </c>
      <c r="F217" s="888">
        <v>45762</v>
      </c>
      <c r="G217" s="944" t="s">
        <v>15247</v>
      </c>
      <c r="H217" s="883">
        <v>19523</v>
      </c>
      <c r="I217" s="883" t="s">
        <v>15122</v>
      </c>
      <c r="J217" s="883"/>
      <c r="K217" s="885" t="str">
        <f t="shared" si="29"/>
        <v>https://shopeefood.vn/bo-suu-tap/sieu-deal-giua-thang-giam-toi-50</v>
      </c>
      <c r="L217" s="886" t="str">
        <f t="shared" si="30"/>
        <v>https://shopeefood.shopee.vn/bo-suu-tap/sieu-deal-giua-thang-giam-toi-50</v>
      </c>
      <c r="M217" s="886"/>
      <c r="N217" s="886"/>
      <c r="O217" s="887"/>
      <c r="P217" s="887"/>
    </row>
    <row r="218" spans="1:16" ht="64" outlineLevel="1">
      <c r="A218" s="883" t="s">
        <v>14929</v>
      </c>
      <c r="B218" s="649"/>
      <c r="C218" s="649" t="s">
        <v>14944</v>
      </c>
      <c r="D218" s="649" t="s">
        <v>15248</v>
      </c>
      <c r="E218" s="888">
        <v>45762</v>
      </c>
      <c r="F218" s="888">
        <v>45762</v>
      </c>
      <c r="G218" s="945" t="s">
        <v>15249</v>
      </c>
      <c r="H218" s="883">
        <v>19524</v>
      </c>
      <c r="I218" s="883" t="s">
        <v>15124</v>
      </c>
      <c r="J218" s="883"/>
      <c r="K218" s="885" t="str">
        <f t="shared" si="29"/>
        <v>https://shopeefood.vn/bo-suu-tap/sieu-deal-giua-thang-giam-toi-155000d-2025</v>
      </c>
      <c r="L218" s="886" t="str">
        <f t="shared" si="30"/>
        <v>https://shopeefood.shopee.vn/bo-suu-tap/sieu-deal-giua-thang-giam-toi-155000d-2025</v>
      </c>
      <c r="M218" s="886"/>
      <c r="N218" s="886"/>
      <c r="O218" s="887"/>
      <c r="P218" s="887"/>
    </row>
    <row r="219" spans="1:16" ht="64" outlineLevel="1">
      <c r="A219" s="883" t="s">
        <v>14929</v>
      </c>
      <c r="B219" s="649"/>
      <c r="C219" s="649" t="s">
        <v>14947</v>
      </c>
      <c r="D219" s="649" t="s">
        <v>15120</v>
      </c>
      <c r="E219" s="888">
        <v>45762</v>
      </c>
      <c r="F219" s="888">
        <v>45762</v>
      </c>
      <c r="G219" s="944" t="s">
        <v>15250</v>
      </c>
      <c r="H219" s="883">
        <v>19525</v>
      </c>
      <c r="I219" s="883" t="s">
        <v>15126</v>
      </c>
      <c r="J219" s="883"/>
      <c r="K219" s="885" t="str">
        <f t="shared" si="29"/>
        <v>https://shopeefood.vn/bo-suu-tap/sieu-deal-giua-thang-giam-toi-35000d-2025</v>
      </c>
      <c r="L219" s="886" t="str">
        <f t="shared" si="30"/>
        <v>https://shopeefood.shopee.vn/bo-suu-tap/sieu-deal-giua-thang-giam-toi-35000d-2025</v>
      </c>
      <c r="M219" s="886"/>
      <c r="N219" s="886"/>
      <c r="O219" s="887"/>
      <c r="P219" s="887"/>
    </row>
    <row r="220" spans="1:16" ht="112" outlineLevel="1">
      <c r="A220" s="883" t="s">
        <v>14929</v>
      </c>
      <c r="B220" s="649"/>
      <c r="C220" s="649" t="s">
        <v>14950</v>
      </c>
      <c r="D220" s="649" t="s">
        <v>14951</v>
      </c>
      <c r="E220" s="888">
        <v>45762</v>
      </c>
      <c r="F220" s="888">
        <v>45762</v>
      </c>
      <c r="G220" s="932" t="str">
        <f ca="1">IFERROR(__xludf.DUMMYFUNCTION("IMPORTRANGE(""https://docs.google.com/spreadsheets/d/10XmGkbOz9oxmrrFNh-C8s1TnybvFIwrRfkumaQ2huRQ/edit?gid=1930513287#gid=1930513287"",""T4!A184"")"),"#REF!")</f>
        <v>#REF!</v>
      </c>
      <c r="H220" s="883">
        <v>16856</v>
      </c>
      <c r="I220" s="883" t="s">
        <v>14953</v>
      </c>
      <c r="J220" s="883"/>
      <c r="K220" s="885" t="str">
        <f t="shared" si="29"/>
        <v>https://shopeefood.vn/bo-suu-tap/san-deal-giua-thang-giam-toi-75000d</v>
      </c>
      <c r="L220" s="886" t="str">
        <f t="shared" si="30"/>
        <v>https://shopeefood.shopee.vn/bo-suu-tap/san-deal-giua-thang-giam-toi-75000d</v>
      </c>
      <c r="M220" s="886"/>
      <c r="N220" s="886"/>
      <c r="O220" s="887"/>
      <c r="P220" s="887"/>
    </row>
    <row r="221" spans="1:16" ht="16" outlineLevel="1">
      <c r="A221" s="883" t="s">
        <v>14929</v>
      </c>
      <c r="B221" s="649"/>
      <c r="C221" s="649" t="s">
        <v>15128</v>
      </c>
      <c r="D221" s="649" t="s">
        <v>15129</v>
      </c>
      <c r="E221" s="888">
        <v>45762</v>
      </c>
      <c r="F221" s="888">
        <v>45762</v>
      </c>
      <c r="G221" s="932" t="str">
        <f ca="1">IFERROR(__xludf.DUMMYFUNCTION("IMPORTRANGE(""https://docs.google.com/spreadsheets/d/10XmGkbOz9oxmrrFNh-C8s1TnybvFIwrRfkumaQ2huRQ/edit?gid=1930513287#gid=1930513287"",""T4!A182"")"),"#REF!")</f>
        <v>#REF!</v>
      </c>
      <c r="H221" s="883">
        <v>19526</v>
      </c>
      <c r="I221" s="883" t="s">
        <v>15131</v>
      </c>
      <c r="J221" s="883"/>
      <c r="K221" s="885" t="str">
        <f t="shared" si="29"/>
        <v>https://shopeefood.vn/bo-suu-tap/an-ngon-giua-thang-khao-deal-0d-t3</v>
      </c>
      <c r="L221" s="886" t="str">
        <f t="shared" si="30"/>
        <v>https://shopeefood.shopee.vn/bo-suu-tap/an-ngon-giua-thang-khao-deal-0d-t3</v>
      </c>
      <c r="M221" s="886"/>
      <c r="N221" s="886"/>
      <c r="O221" s="887"/>
      <c r="P221" s="887"/>
    </row>
    <row r="222" spans="1:16" ht="80" outlineLevel="1">
      <c r="A222" s="883" t="s">
        <v>14929</v>
      </c>
      <c r="B222" s="649"/>
      <c r="C222" s="649" t="s">
        <v>15251</v>
      </c>
      <c r="D222" s="948" t="s">
        <v>15252</v>
      </c>
      <c r="E222" s="888">
        <v>45762</v>
      </c>
      <c r="F222" s="888">
        <v>45762</v>
      </c>
      <c r="G222" s="944" t="s">
        <v>15253</v>
      </c>
      <c r="H222" s="1">
        <v>19820</v>
      </c>
      <c r="I222" s="1" t="s">
        <v>15254</v>
      </c>
      <c r="J222" s="1"/>
      <c r="K222" s="885" t="str">
        <f t="shared" si="29"/>
        <v>https://shopeefood.vn/bo-suu-tap/uu-dai-kep-giam-50--freeship-4</v>
      </c>
      <c r="L222" s="886" t="str">
        <f t="shared" si="30"/>
        <v>https://shopeefood.shopee.vn/bo-suu-tap/uu-dai-kep-giam-50--freeship-4</v>
      </c>
      <c r="M222" s="886"/>
      <c r="N222" s="886"/>
      <c r="O222" s="887"/>
      <c r="P222" s="887"/>
    </row>
    <row r="223" spans="1:16" ht="32" outlineLevel="1">
      <c r="A223" s="883" t="s">
        <v>14929</v>
      </c>
      <c r="B223" s="649"/>
      <c r="C223" s="649" t="s">
        <v>15255</v>
      </c>
      <c r="D223" s="948" t="s">
        <v>15256</v>
      </c>
      <c r="E223" s="888">
        <v>45762</v>
      </c>
      <c r="F223" s="888">
        <v>45762</v>
      </c>
      <c r="G223" s="932"/>
      <c r="H223" s="883">
        <v>19819</v>
      </c>
      <c r="I223" s="883" t="s">
        <v>15257</v>
      </c>
      <c r="J223" s="883"/>
      <c r="K223" s="885" t="str">
        <f t="shared" si="29"/>
        <v>https://shopeefood.vn/bo-suu-tap/mon-ngon-deal-hoi-giam-50</v>
      </c>
      <c r="L223" s="886" t="str">
        <f t="shared" si="30"/>
        <v>https://shopeefood.shopee.vn/bo-suu-tap/mon-ngon-deal-hoi-giam-50</v>
      </c>
      <c r="M223" s="886"/>
      <c r="N223" s="886"/>
      <c r="O223" s="887"/>
      <c r="P223" s="887"/>
    </row>
    <row r="224" spans="1:16" ht="112" outlineLevel="1">
      <c r="A224" s="883" t="s">
        <v>14929</v>
      </c>
      <c r="B224" s="649"/>
      <c r="C224" s="649" t="s">
        <v>15258</v>
      </c>
      <c r="D224" s="948" t="s">
        <v>15259</v>
      </c>
      <c r="E224" s="888">
        <v>45762</v>
      </c>
      <c r="F224" s="888">
        <v>45762</v>
      </c>
      <c r="G224" s="945" t="s">
        <v>15260</v>
      </c>
      <c r="H224" s="883">
        <v>19819</v>
      </c>
      <c r="I224" s="883" t="s">
        <v>15257</v>
      </c>
      <c r="J224" s="883"/>
      <c r="K224" s="885" t="str">
        <f t="shared" si="29"/>
        <v>https://shopeefood.vn/bo-suu-tap/mon-ngon-deal-hoi-giam-50</v>
      </c>
      <c r="L224" s="886" t="str">
        <f t="shared" si="30"/>
        <v>https://shopeefood.shopee.vn/bo-suu-tap/mon-ngon-deal-hoi-giam-50</v>
      </c>
      <c r="M224" s="886"/>
      <c r="N224" s="886"/>
      <c r="O224" s="887"/>
      <c r="P224" s="887"/>
    </row>
    <row r="225" spans="1:16" ht="16" outlineLevel="1">
      <c r="A225" s="883" t="s">
        <v>14954</v>
      </c>
      <c r="B225" s="649"/>
      <c r="C225" s="649" t="s">
        <v>14957</v>
      </c>
      <c r="D225" s="649" t="s">
        <v>15261</v>
      </c>
      <c r="E225" s="888">
        <v>45766</v>
      </c>
      <c r="F225" s="888">
        <v>45766</v>
      </c>
      <c r="G225" s="932" t="str">
        <f ca="1">IFERROR(__xludf.DUMMYFUNCTION("IMPORTRANGE(""https://docs.google.com/spreadsheets/d/10XmGkbOz9oxmrrFNh-C8s1TnybvFIwrRfkumaQ2huRQ/edit?gid=1930513287#gid=1930513287"",""T4!A204"")"),"#REF!")</f>
        <v>#REF!</v>
      </c>
      <c r="H225" s="883">
        <v>19540</v>
      </c>
      <c r="I225" s="883" t="s">
        <v>15137</v>
      </c>
      <c r="J225" s="883"/>
      <c r="K225" s="885" t="str">
        <f t="shared" si="29"/>
        <v>https://shopeefood.vn/bo-suu-tap/mon-gi-cung-co-sieu-deal-0d-22thang3</v>
      </c>
      <c r="L225" s="886" t="str">
        <f t="shared" si="30"/>
        <v>https://shopeefood.shopee.vn/bo-suu-tap/mon-gi-cung-co-sieu-deal-0d-22thang3</v>
      </c>
      <c r="M225" s="886"/>
      <c r="N225" s="886"/>
      <c r="O225" s="887"/>
      <c r="P225" s="887"/>
    </row>
    <row r="226" spans="1:16" ht="16" outlineLevel="1">
      <c r="A226" s="883" t="s">
        <v>14954</v>
      </c>
      <c r="B226" s="649"/>
      <c r="C226" s="649" t="s">
        <v>15262</v>
      </c>
      <c r="D226" s="649" t="s">
        <v>15</v>
      </c>
      <c r="E226" s="888">
        <v>45766</v>
      </c>
      <c r="F226" s="888">
        <v>45766</v>
      </c>
      <c r="G226" s="932" t="str">
        <f ca="1">IFERROR(__xludf.DUMMYFUNCTION("IMPORTRANGE(""https://docs.google.com/spreadsheets/d/10XmGkbOz9oxmrrFNh-C8s1TnybvFIwrRfkumaQ2huRQ/edit?gid=1930513287#gid=1930513287"",""T4!A192"")"),"#REF!")</f>
        <v>#REF!</v>
      </c>
      <c r="H226" s="883"/>
      <c r="I226" s="883"/>
      <c r="J226" s="883"/>
      <c r="K226" s="946" t="s">
        <v>14747</v>
      </c>
      <c r="L226" s="886" t="s">
        <v>14748</v>
      </c>
      <c r="M226" s="886"/>
      <c r="N226" s="886"/>
      <c r="O226" s="887"/>
      <c r="P226" s="887"/>
    </row>
    <row r="227" spans="1:16" ht="16" outlineLevel="1">
      <c r="A227" s="883" t="s">
        <v>14954</v>
      </c>
      <c r="B227" s="649"/>
      <c r="C227" s="649" t="s">
        <v>14957</v>
      </c>
      <c r="D227" s="649" t="s">
        <v>15261</v>
      </c>
      <c r="E227" s="888">
        <v>45766</v>
      </c>
      <c r="F227" s="888">
        <v>45766</v>
      </c>
      <c r="G227" s="932" t="str">
        <f ca="1">IFERROR(__xludf.DUMMYFUNCTION("IMPORTRANGE(""https://docs.google.com/spreadsheets/d/10XmGkbOz9oxmrrFNh-C8s1TnybvFIwrRfkumaQ2huRQ/edit?gid=1930513287#gid=1930513287"",""T4!A204"")"),"#REF!")</f>
        <v>#REF!</v>
      </c>
      <c r="H227" s="883">
        <v>19540</v>
      </c>
      <c r="I227" s="883" t="s">
        <v>15137</v>
      </c>
      <c r="J227" s="883"/>
      <c r="K227" s="885" t="str">
        <f t="shared" ref="K227:K233" si="31">CONCATENATE("https://shopeefood.vn/bo-suu-tap/",I227)</f>
        <v>https://shopeefood.vn/bo-suu-tap/mon-gi-cung-co-sieu-deal-0d-22thang3</v>
      </c>
      <c r="L227" s="886" t="str">
        <f t="shared" ref="L227:L233" si="32">CONCATENATE("https://shopeefood.shopee.vn/bo-suu-tap/",I227)</f>
        <v>https://shopeefood.shopee.vn/bo-suu-tap/mon-gi-cung-co-sieu-deal-0d-22thang3</v>
      </c>
      <c r="M227" s="886"/>
      <c r="N227" s="886"/>
      <c r="O227" s="887"/>
      <c r="P227" s="887"/>
    </row>
    <row r="228" spans="1:16" ht="96" outlineLevel="1">
      <c r="A228" s="883" t="s">
        <v>14954</v>
      </c>
      <c r="B228" s="649"/>
      <c r="C228" s="649" t="s">
        <v>14961</v>
      </c>
      <c r="D228" s="649" t="s">
        <v>14962</v>
      </c>
      <c r="E228" s="888">
        <v>45766</v>
      </c>
      <c r="F228" s="888">
        <v>45766</v>
      </c>
      <c r="G228" s="932" t="str">
        <f ca="1">IFERROR(__xludf.DUMMYFUNCTION("IMPORTRANGE(""https://docs.google.com/spreadsheets/d/10XmGkbOz9oxmrrFNh-C8s1TnybvFIwrRfkumaQ2huRQ/edit?gid=1930513287#gid=1930513287"",""T4!A194"")"),"#REF!")</f>
        <v>#REF!</v>
      </c>
      <c r="H228" s="883">
        <v>19547</v>
      </c>
      <c r="I228" s="883" t="s">
        <v>15263</v>
      </c>
      <c r="J228" s="883"/>
      <c r="K228" s="885" t="str">
        <f t="shared" si="31"/>
        <v>https://shopeefood.vn/bo-suu-tap/an-tha-ga-freeship-toi-60000d-4</v>
      </c>
      <c r="L228" s="886" t="str">
        <f t="shared" si="32"/>
        <v>https://shopeefood.shopee.vn/bo-suu-tap/an-tha-ga-freeship-toi-60000d-4</v>
      </c>
      <c r="M228" s="886"/>
      <c r="N228" s="886"/>
      <c r="O228" s="887"/>
      <c r="P228" s="887"/>
    </row>
    <row r="229" spans="1:16" ht="64" outlineLevel="1">
      <c r="A229" s="883" t="s">
        <v>14954</v>
      </c>
      <c r="B229" s="649"/>
      <c r="C229" s="649" t="s">
        <v>14965</v>
      </c>
      <c r="D229" s="649" t="s">
        <v>15140</v>
      </c>
      <c r="E229" s="888">
        <v>45766</v>
      </c>
      <c r="F229" s="888">
        <v>45766</v>
      </c>
      <c r="G229" s="932" t="str">
        <f ca="1">IFERROR(__xludf.DUMMYFUNCTION("IMPORTRANGE(""https://docs.google.com/spreadsheets/d/10XmGkbOz9oxmrrFNh-C8s1TnybvFIwrRfkumaQ2huRQ/edit?gid=1930513287#gid=1930513287"",""T4!A200"")"),"#REF!")</f>
        <v>#REF!</v>
      </c>
      <c r="H229" s="883">
        <v>19548</v>
      </c>
      <c r="I229" s="883" t="s">
        <v>15264</v>
      </c>
      <c r="J229" s="883"/>
      <c r="K229" s="885" t="str">
        <f t="shared" si="31"/>
        <v>https://shopeefood.vn/bo-suu-tap/sieu-deal-an-uong-giam-toi-199000d-4</v>
      </c>
      <c r="L229" s="886" t="str">
        <f t="shared" si="32"/>
        <v>https://shopeefood.shopee.vn/bo-suu-tap/sieu-deal-an-uong-giam-toi-199000d-4</v>
      </c>
      <c r="M229" s="886"/>
      <c r="N229" s="886"/>
      <c r="O229" s="887"/>
      <c r="P229" s="887"/>
    </row>
    <row r="230" spans="1:16" ht="64" outlineLevel="1">
      <c r="A230" s="883" t="s">
        <v>14954</v>
      </c>
      <c r="B230" s="649"/>
      <c r="C230" s="649" t="s">
        <v>14969</v>
      </c>
      <c r="D230" s="649" t="s">
        <v>15140</v>
      </c>
      <c r="E230" s="888">
        <v>45766</v>
      </c>
      <c r="F230" s="888">
        <v>45766</v>
      </c>
      <c r="G230" s="932" t="str">
        <f ca="1">IFERROR(__xludf.DUMMYFUNCTION("IMPORTRANGE(""https://docs.google.com/spreadsheets/d/10XmGkbOz9oxmrrFNh-C8s1TnybvFIwrRfkumaQ2huRQ/edit?gid=1930513287#gid=1930513287"",""T4!A200"")"),"#REF!")</f>
        <v>#REF!</v>
      </c>
      <c r="H230" s="883">
        <v>19594</v>
      </c>
      <c r="I230" s="883" t="s">
        <v>15265</v>
      </c>
      <c r="J230" s="883"/>
      <c r="K230" s="885" t="str">
        <f t="shared" si="31"/>
        <v>https://shopeefood.vn/bo-suu-tap/sieu-deal-an-uong-giam-toi-35000d-4</v>
      </c>
      <c r="L230" s="886" t="str">
        <f t="shared" si="32"/>
        <v>https://shopeefood.shopee.vn/bo-suu-tap/sieu-deal-an-uong-giam-toi-35000d-4</v>
      </c>
      <c r="M230" s="886"/>
      <c r="N230" s="886"/>
      <c r="O230" s="887"/>
      <c r="P230" s="887"/>
    </row>
    <row r="231" spans="1:16" ht="64" outlineLevel="1">
      <c r="A231" s="883" t="s">
        <v>14954</v>
      </c>
      <c r="B231" s="649"/>
      <c r="C231" s="649" t="s">
        <v>14972</v>
      </c>
      <c r="D231" s="649" t="s">
        <v>15140</v>
      </c>
      <c r="E231" s="888">
        <v>45766</v>
      </c>
      <c r="F231" s="888">
        <v>45766</v>
      </c>
      <c r="G231" s="932" t="str">
        <f ca="1">IFERROR(__xludf.DUMMYFUNCTION("IMPORTRANGE(""https://docs.google.com/spreadsheets/d/10XmGkbOz9oxmrrFNh-C8s1TnybvFIwrRfkumaQ2huRQ/edit?gid=1930513287#gid=1930513287"",""T4!A200"")"),"#REF!")</f>
        <v>#REF!</v>
      </c>
      <c r="H231" s="883">
        <v>19595</v>
      </c>
      <c r="I231" s="883" t="s">
        <v>15266</v>
      </c>
      <c r="J231" s="883"/>
      <c r="K231" s="885" t="str">
        <f t="shared" si="31"/>
        <v>https://shopeefood.vn/bo-suu-tap/sieu-deal-an-uong-giam-toi-50-22t3</v>
      </c>
      <c r="L231" s="886" t="str">
        <f t="shared" si="32"/>
        <v>https://shopeefood.shopee.vn/bo-suu-tap/sieu-deal-an-uong-giam-toi-50-22t3</v>
      </c>
      <c r="M231" s="886"/>
      <c r="N231" s="886"/>
      <c r="O231" s="887"/>
      <c r="P231" s="887"/>
    </row>
    <row r="232" spans="1:16" ht="112" outlineLevel="1">
      <c r="A232" s="883" t="s">
        <v>14954</v>
      </c>
      <c r="B232" s="649"/>
      <c r="C232" s="649" t="s">
        <v>14975</v>
      </c>
      <c r="D232" s="649" t="s">
        <v>14976</v>
      </c>
      <c r="E232" s="888">
        <v>45766</v>
      </c>
      <c r="F232" s="888">
        <v>45766</v>
      </c>
      <c r="G232" s="932" t="str">
        <f ca="1">IFERROR(__xludf.DUMMYFUNCTION("IMPORTRANGE(""https://docs.google.com/spreadsheets/d/10XmGkbOz9oxmrrFNh-C8s1TnybvFIwrRfkumaQ2huRQ/edit?gid=1930513287#gid=1930513287"",""T4!A206"")"),"#REF!")</f>
        <v>#REF!</v>
      </c>
      <c r="H232" s="883">
        <v>19135</v>
      </c>
      <c r="I232" s="883" t="s">
        <v>14978</v>
      </c>
      <c r="J232" s="883"/>
      <c r="K232" s="885" t="str">
        <f t="shared" si="31"/>
        <v>https://shopeefood.vn/bo-suu-tap/san-deal-an-ngon-giam-toi-75000d-t2</v>
      </c>
      <c r="L232" s="886" t="str">
        <f t="shared" si="32"/>
        <v>https://shopeefood.shopee.vn/bo-suu-tap/san-deal-an-ngon-giam-toi-75000d-t2</v>
      </c>
      <c r="M232" s="886"/>
      <c r="N232" s="886"/>
      <c r="O232" s="887"/>
      <c r="P232" s="887"/>
    </row>
    <row r="233" spans="1:16" ht="96" outlineLevel="1">
      <c r="A233" s="883" t="s">
        <v>14954</v>
      </c>
      <c r="B233" s="649"/>
      <c r="C233" s="948" t="s">
        <v>15267</v>
      </c>
      <c r="D233" s="948" t="s">
        <v>15268</v>
      </c>
      <c r="E233" s="888">
        <v>45766</v>
      </c>
      <c r="F233" s="888">
        <v>45766</v>
      </c>
      <c r="G233" s="944" t="s">
        <v>15269</v>
      </c>
      <c r="H233" s="883">
        <v>19825</v>
      </c>
      <c r="I233" s="883" t="s">
        <v>15270</v>
      </c>
      <c r="J233" s="883"/>
      <c r="K233" s="885" t="str">
        <f t="shared" si="31"/>
        <v>https://shopeefood.vn/bo-suu-tap/deal-ngon-gia-hoi-x3-tang-uu-dai</v>
      </c>
      <c r="L233" s="886" t="str">
        <f t="shared" si="32"/>
        <v>https://shopeefood.shopee.vn/bo-suu-tap/deal-ngon-gia-hoi-x3-tang-uu-dai</v>
      </c>
      <c r="M233" s="886"/>
      <c r="N233" s="886"/>
      <c r="O233" s="887"/>
      <c r="P233" s="887"/>
    </row>
    <row r="234" spans="1:16" ht="16" outlineLevel="1">
      <c r="A234" s="883">
        <v>1.4</v>
      </c>
      <c r="B234" s="649"/>
      <c r="C234" s="649" t="s">
        <v>15271</v>
      </c>
      <c r="D234" s="649" t="s">
        <v>15</v>
      </c>
      <c r="E234" s="888">
        <v>45748</v>
      </c>
      <c r="F234" s="888">
        <v>45748</v>
      </c>
      <c r="G234" s="944" t="s">
        <v>15272</v>
      </c>
      <c r="H234" s="883"/>
      <c r="I234" s="883"/>
      <c r="J234" s="883"/>
      <c r="K234" s="946" t="s">
        <v>14747</v>
      </c>
      <c r="L234" s="886" t="s">
        <v>14748</v>
      </c>
      <c r="M234" s="886"/>
      <c r="N234" s="886"/>
      <c r="O234" s="887"/>
      <c r="P234" s="887"/>
    </row>
    <row r="235" spans="1:16" ht="64" outlineLevel="1">
      <c r="A235" s="883">
        <v>1.4</v>
      </c>
      <c r="B235" s="649"/>
      <c r="C235" s="649" t="s">
        <v>15273</v>
      </c>
      <c r="D235" s="649" t="s">
        <v>15274</v>
      </c>
      <c r="E235" s="888">
        <v>45748</v>
      </c>
      <c r="F235" s="888">
        <v>45748</v>
      </c>
      <c r="G235" s="944" t="s">
        <v>15275</v>
      </c>
      <c r="H235" s="883">
        <v>19716</v>
      </c>
      <c r="I235" s="883" t="s">
        <v>15276</v>
      </c>
      <c r="J235" s="883"/>
      <c r="K235" s="885" t="str">
        <f t="shared" ref="K235:K238" si="33">CONCATENATE("https://shopeefood.vn/bo-suu-tap/",I235)</f>
        <v>https://shopeefood.vn/bo-suu-tap/deal-ca-thang-tu-giam-50</v>
      </c>
      <c r="L235" s="886" t="str">
        <f t="shared" ref="L235:L238" si="34">CONCATENATE("https://shopeefood.shopee.vn/bo-suu-tap/",I235)</f>
        <v>https://shopeefood.shopee.vn/bo-suu-tap/deal-ca-thang-tu-giam-50</v>
      </c>
      <c r="M235" s="886"/>
      <c r="N235" s="886"/>
      <c r="O235" s="887"/>
      <c r="P235" s="887"/>
    </row>
    <row r="236" spans="1:16" ht="224" outlineLevel="1">
      <c r="A236" s="883" t="s">
        <v>15277</v>
      </c>
      <c r="B236" s="649"/>
      <c r="C236" s="649" t="s">
        <v>15278</v>
      </c>
      <c r="D236" s="649" t="s">
        <v>14777</v>
      </c>
      <c r="E236" s="888">
        <v>45752</v>
      </c>
      <c r="F236" s="888">
        <v>45754</v>
      </c>
      <c r="G236" s="944" t="s">
        <v>15279</v>
      </c>
      <c r="H236" s="883">
        <v>17166</v>
      </c>
      <c r="I236" s="883" t="s">
        <v>15280</v>
      </c>
      <c r="J236" s="883"/>
      <c r="K236" s="885" t="str">
        <f t="shared" si="33"/>
        <v>https://shopeefood.vn/bo-suu-tap/dai-tiec-tai-gia-giam-199000d-le</v>
      </c>
      <c r="L236" s="886" t="str">
        <f t="shared" si="34"/>
        <v>https://shopeefood.shopee.vn/bo-suu-tap/dai-tiec-tai-gia-giam-199000d-le</v>
      </c>
      <c r="M236" s="886"/>
      <c r="N236" s="886"/>
      <c r="O236" s="887"/>
      <c r="P236" s="887"/>
    </row>
    <row r="237" spans="1:16" ht="64" outlineLevel="1">
      <c r="A237" s="883" t="s">
        <v>15277</v>
      </c>
      <c r="B237" s="649"/>
      <c r="C237" s="649" t="s">
        <v>15281</v>
      </c>
      <c r="D237" s="649" t="s">
        <v>15282</v>
      </c>
      <c r="E237" s="888">
        <v>45752</v>
      </c>
      <c r="F237" s="888">
        <v>45754</v>
      </c>
      <c r="G237" s="944" t="s">
        <v>15283</v>
      </c>
      <c r="H237" s="883">
        <v>19717</v>
      </c>
      <c r="I237" s="883" t="s">
        <v>15284</v>
      </c>
      <c r="J237" s="883"/>
      <c r="K237" s="885" t="str">
        <f t="shared" si="33"/>
        <v>https://shopeefood.vn/bo-suu-tap/nghi-le-no-say-freeship-toi-44000d</v>
      </c>
      <c r="L237" s="886" t="str">
        <f t="shared" si="34"/>
        <v>https://shopeefood.shopee.vn/bo-suu-tap/nghi-le-no-say-freeship-toi-44000d</v>
      </c>
      <c r="M237" s="886"/>
      <c r="N237" s="886"/>
      <c r="O237" s="887"/>
      <c r="P237" s="887"/>
    </row>
    <row r="238" spans="1:16" ht="240" outlineLevel="1">
      <c r="A238" s="883" t="s">
        <v>15277</v>
      </c>
      <c r="B238" s="649"/>
      <c r="C238" s="649" t="s">
        <v>15285</v>
      </c>
      <c r="D238" s="649" t="s">
        <v>15286</v>
      </c>
      <c r="E238" s="888">
        <v>45752</v>
      </c>
      <c r="F238" s="888">
        <v>45754</v>
      </c>
      <c r="G238" s="945" t="s">
        <v>15287</v>
      </c>
      <c r="H238" s="883">
        <v>19746</v>
      </c>
      <c r="I238" s="883" t="s">
        <v>15288</v>
      </c>
      <c r="J238" s="883"/>
      <c r="K238" s="885" t="str">
        <f t="shared" si="33"/>
        <v>https://shopeefood.vn/bo-suu-tap/an-mung-dai-le-giam-toi-444000d</v>
      </c>
      <c r="L238" s="886" t="str">
        <f t="shared" si="34"/>
        <v>https://shopeefood.shopee.vn/bo-suu-tap/an-mung-dai-le-giam-toi-444000d</v>
      </c>
      <c r="M238" s="886"/>
      <c r="N238" s="886"/>
      <c r="O238" s="887"/>
      <c r="P238" s="887"/>
    </row>
    <row r="239" spans="1:16" ht="48" outlineLevel="1">
      <c r="A239" s="913" t="s">
        <v>15289</v>
      </c>
      <c r="B239" s="871"/>
      <c r="C239" s="871" t="s">
        <v>14835</v>
      </c>
      <c r="D239" s="871" t="s">
        <v>15290</v>
      </c>
      <c r="E239" s="914">
        <v>45748</v>
      </c>
      <c r="F239" s="914">
        <v>45808</v>
      </c>
      <c r="G239" s="915" t="s">
        <v>14837</v>
      </c>
      <c r="H239" s="916"/>
      <c r="I239" s="916"/>
      <c r="J239" s="916"/>
      <c r="K239" s="917"/>
      <c r="L239" s="920" t="s">
        <v>14838</v>
      </c>
      <c r="M239" s="935"/>
      <c r="N239" s="935"/>
      <c r="O239" s="887"/>
      <c r="P239" s="887"/>
    </row>
    <row r="240" spans="1:16" ht="48" outlineLevel="1">
      <c r="A240" s="913" t="s">
        <v>15289</v>
      </c>
      <c r="B240" s="871"/>
      <c r="C240" s="871" t="s">
        <v>15291</v>
      </c>
      <c r="D240" s="871" t="s">
        <v>15292</v>
      </c>
      <c r="E240" s="914">
        <v>45748</v>
      </c>
      <c r="F240" s="914">
        <v>45808</v>
      </c>
      <c r="G240" s="920" t="s">
        <v>15293</v>
      </c>
      <c r="H240" s="916"/>
      <c r="I240" s="916"/>
      <c r="J240" s="916"/>
      <c r="K240" s="917"/>
      <c r="L240" s="920" t="s">
        <v>14838</v>
      </c>
      <c r="M240" s="935"/>
      <c r="N240" s="935"/>
      <c r="O240" s="887"/>
      <c r="P240" s="887"/>
    </row>
    <row r="241" spans="1:16" ht="48" outlineLevel="1">
      <c r="A241" s="913" t="s">
        <v>15289</v>
      </c>
      <c r="B241" s="871"/>
      <c r="C241" s="871" t="s">
        <v>15294</v>
      </c>
      <c r="D241" s="871" t="s">
        <v>15295</v>
      </c>
      <c r="E241" s="914">
        <v>45748</v>
      </c>
      <c r="F241" s="914">
        <v>45808</v>
      </c>
      <c r="G241" s="920" t="s">
        <v>15296</v>
      </c>
      <c r="H241" s="916"/>
      <c r="I241" s="916"/>
      <c r="J241" s="916"/>
      <c r="K241" s="917"/>
      <c r="L241" s="918" t="s">
        <v>14838</v>
      </c>
      <c r="M241" s="918"/>
      <c r="N241" s="918"/>
      <c r="O241" s="887"/>
      <c r="P241" s="887"/>
    </row>
    <row r="242" spans="1:16" ht="48" outlineLevel="1">
      <c r="A242" s="936" t="s">
        <v>15297</v>
      </c>
      <c r="B242" s="893"/>
      <c r="C242" s="893" t="s">
        <v>15298</v>
      </c>
      <c r="D242" s="893" t="s">
        <v>15299</v>
      </c>
      <c r="E242" s="937">
        <v>45748</v>
      </c>
      <c r="F242" s="937">
        <v>45777</v>
      </c>
      <c r="G242" s="942" t="s">
        <v>15300</v>
      </c>
      <c r="H242" s="939"/>
      <c r="I242" s="939"/>
      <c r="J242" s="939"/>
      <c r="K242" s="940" t="s">
        <v>14876</v>
      </c>
      <c r="L242" s="941"/>
      <c r="M242" s="941"/>
      <c r="N242" s="941"/>
      <c r="O242" s="887"/>
      <c r="P242" s="887"/>
    </row>
    <row r="243" spans="1:16" ht="32" outlineLevel="1">
      <c r="A243" s="883" t="s">
        <v>15301</v>
      </c>
      <c r="B243" s="649"/>
      <c r="C243" s="649" t="s">
        <v>15302</v>
      </c>
      <c r="D243" s="649" t="s">
        <v>15303</v>
      </c>
      <c r="E243" s="888">
        <v>45772</v>
      </c>
      <c r="F243" s="888">
        <v>45778</v>
      </c>
      <c r="G243" s="949" t="str">
        <f ca="1">IFERROR(__xludf.DUMMYFUNCTION("IMPORTRANGE(""https://docs.google.com/spreadsheets/d/10XmGkbOz9oxmrrFNh-C8s1TnybvFIwrRfkumaQ2huRQ/edit?gid=1930513287#gid=1930513287"",""T4!A244"")"),"#REF!")</f>
        <v>#REF!</v>
      </c>
      <c r="H243" s="883"/>
      <c r="I243" s="883" t="s">
        <v>15304</v>
      </c>
      <c r="J243" s="883"/>
      <c r="K243" s="950" t="str">
        <f>CONCATENATE("https://shopeefood.vn/u/shopeefood_",I243)</f>
        <v>https://shopeefood.vn/u/shopeefood_dailecombo50</v>
      </c>
      <c r="L243" s="950" t="str">
        <f>CONCATENATE("https://shopeefood.shopee.vn/u/shopeefood_",I243)</f>
        <v>https://shopeefood.shopee.vn/u/shopeefood_dailecombo50</v>
      </c>
      <c r="M243" s="951"/>
      <c r="N243" s="951"/>
      <c r="O243" s="887"/>
      <c r="P243" s="887"/>
    </row>
    <row r="244" spans="1:16" ht="224" outlineLevel="1">
      <c r="A244" s="883" t="s">
        <v>15301</v>
      </c>
      <c r="B244" s="649"/>
      <c r="C244" s="649" t="s">
        <v>15305</v>
      </c>
      <c r="D244" s="649" t="s">
        <v>15306</v>
      </c>
      <c r="E244" s="888">
        <v>45772</v>
      </c>
      <c r="F244" s="888">
        <v>45778</v>
      </c>
      <c r="G244" s="949" t="str">
        <f ca="1">IFERROR(__xludf.DUMMYFUNCTION("IMPORTRANGE(""https://docs.google.com/spreadsheets/d/10XmGkbOz9oxmrrFNh-C8s1TnybvFIwrRfkumaQ2huRQ/edit?gid=1930513287#gid=1930513287"",""T4!A245"")"),"#REF!")</f>
        <v>#REF!</v>
      </c>
      <c r="H244" s="883">
        <v>19827</v>
      </c>
      <c r="I244" s="883" t="s">
        <v>15307</v>
      </c>
      <c r="J244" s="883"/>
      <c r="K244" s="885" t="str">
        <f t="shared" ref="K244:K251" si="35">CONCATENATE("https://shopeefood.vn/bo-suu-tap/",I244)</f>
        <v>https://shopeefood.vn/bo-suu-tap/dai-tiec-tai-gia-giam-199000d-4</v>
      </c>
      <c r="L244" s="886" t="str">
        <f t="shared" ref="L244:L251" si="36">CONCATENATE("https://shopeefood.shopee.vn/bo-suu-tap/",I244)</f>
        <v>https://shopeefood.shopee.vn/bo-suu-tap/dai-tiec-tai-gia-giam-199000d-4</v>
      </c>
      <c r="M244" s="886"/>
      <c r="N244" s="886"/>
      <c r="O244" s="887"/>
      <c r="P244" s="887"/>
    </row>
    <row r="245" spans="1:16" ht="64" outlineLevel="1">
      <c r="A245" s="883" t="s">
        <v>15301</v>
      </c>
      <c r="B245" s="649"/>
      <c r="C245" s="649" t="s">
        <v>15308</v>
      </c>
      <c r="D245" s="649" t="s">
        <v>15309</v>
      </c>
      <c r="E245" s="888">
        <v>45772</v>
      </c>
      <c r="F245" s="888">
        <v>45778</v>
      </c>
      <c r="G245" s="949" t="str">
        <f ca="1">IFERROR(__xludf.DUMMYFUNCTION("IMPORTRANGE(""https://docs.google.com/spreadsheets/d/10XmGkbOz9oxmrrFNh-C8s1TnybvFIwrRfkumaQ2huRQ/edit?gid=1930513287#gid=1930513287"",""T4!A246"")"),"#REF!")</f>
        <v>#REF!</v>
      </c>
      <c r="H245" s="883">
        <v>19828</v>
      </c>
      <c r="I245" s="883" t="s">
        <v>15310</v>
      </c>
      <c r="J245" s="883"/>
      <c r="K245" s="885" t="str">
        <f t="shared" si="35"/>
        <v>https://shopeefood.vn/bo-suu-tap/nghi-le-no-say-freeship-toi-44000d-4</v>
      </c>
      <c r="L245" s="886" t="str">
        <f t="shared" si="36"/>
        <v>https://shopeefood.shopee.vn/bo-suu-tap/nghi-le-no-say-freeship-toi-44000d-4</v>
      </c>
      <c r="M245" s="886"/>
      <c r="N245" s="886"/>
      <c r="O245" s="887"/>
      <c r="P245" s="887"/>
    </row>
    <row r="246" spans="1:16" ht="32" outlineLevel="1">
      <c r="A246" s="883" t="s">
        <v>15301</v>
      </c>
      <c r="B246" s="649"/>
      <c r="C246" s="649" t="s">
        <v>15311</v>
      </c>
      <c r="D246" s="649" t="s">
        <v>15312</v>
      </c>
      <c r="E246" s="888">
        <v>45772</v>
      </c>
      <c r="F246" s="888">
        <v>45778</v>
      </c>
      <c r="G246" s="949" t="str">
        <f ca="1">IFERROR(__xludf.DUMMYFUNCTION("IMPORTRANGE(""https://docs.google.com/spreadsheets/d/10XmGkbOz9oxmrrFNh-C8s1TnybvFIwrRfkumaQ2huRQ/edit?gid=1930513287#gid=1930513287"",""T4!A250"")"),"#REF!")</f>
        <v>#REF!</v>
      </c>
      <c r="H246" s="883">
        <v>19742</v>
      </c>
      <c r="I246" s="883" t="s">
        <v>15313</v>
      </c>
      <c r="J246" s="883"/>
      <c r="K246" s="885" t="str">
        <f t="shared" si="35"/>
        <v>https://shopeefood.vn/bo-suu-tap/chao-ban-moi-moi-deal-0d</v>
      </c>
      <c r="L246" s="886" t="str">
        <f t="shared" si="36"/>
        <v>https://shopeefood.shopee.vn/bo-suu-tap/chao-ban-moi-moi-deal-0d</v>
      </c>
      <c r="M246" s="886"/>
      <c r="N246" s="886"/>
      <c r="O246" s="887"/>
      <c r="P246" s="887"/>
    </row>
    <row r="247" spans="1:16" ht="32" outlineLevel="1">
      <c r="A247" s="883" t="s">
        <v>15301</v>
      </c>
      <c r="B247" s="649"/>
      <c r="C247" s="649" t="s">
        <v>15314</v>
      </c>
      <c r="D247" s="649" t="s">
        <v>15315</v>
      </c>
      <c r="E247" s="888">
        <v>45772</v>
      </c>
      <c r="F247" s="888">
        <v>45778</v>
      </c>
      <c r="G247" s="949" t="str">
        <f ca="1">IFERROR(__xludf.DUMMYFUNCTION("IMPORTRANGE(""https://docs.google.com/spreadsheets/d/10XmGkbOz9oxmrrFNh-C8s1TnybvFIwrRfkumaQ2huRQ/edit?gid=1930513287#gid=1930513287"",""T4!A251"")"),"#REF!")</f>
        <v>#REF!</v>
      </c>
      <c r="H247" s="883">
        <v>19743</v>
      </c>
      <c r="I247" s="883" t="s">
        <v>15316</v>
      </c>
      <c r="J247" s="883"/>
      <c r="K247" s="885" t="str">
        <f t="shared" si="35"/>
        <v>https://shopeefood.vn/bo-suu-tap/deal-lam-quen-tang-ma--30000d</v>
      </c>
      <c r="L247" s="886" t="str">
        <f t="shared" si="36"/>
        <v>https://shopeefood.shopee.vn/bo-suu-tap/deal-lam-quen-tang-ma--30000d</v>
      </c>
      <c r="M247" s="886"/>
      <c r="N247" s="886"/>
      <c r="O247" s="887"/>
      <c r="P247" s="887"/>
    </row>
    <row r="248" spans="1:16" ht="16" outlineLevel="1">
      <c r="A248" s="883" t="s">
        <v>15301</v>
      </c>
      <c r="B248" s="649"/>
      <c r="C248" s="649" t="s">
        <v>15317</v>
      </c>
      <c r="D248" s="649" t="s">
        <v>15318</v>
      </c>
      <c r="E248" s="888">
        <v>45772</v>
      </c>
      <c r="F248" s="888">
        <v>45778</v>
      </c>
      <c r="G248" s="949" t="str">
        <f ca="1">IFERROR(__xludf.DUMMYFUNCTION("IMPORTRANGE(""https://docs.google.com/spreadsheets/d/10XmGkbOz9oxmrrFNh-C8s1TnybvFIwrRfkumaQ2huRQ/edit?gid=1930513287#gid=1930513287"",""T4!A253"")"),"#REF!")</f>
        <v>#REF!</v>
      </c>
      <c r="H248" s="883">
        <v>19744</v>
      </c>
      <c r="I248" s="883" t="s">
        <v>15319</v>
      </c>
      <c r="J248" s="883"/>
      <c r="K248" s="885" t="str">
        <f t="shared" si="35"/>
        <v>https://shopeefood.vn/bo-suu-tap/khach-moi-gan-xa-giam-32000d</v>
      </c>
      <c r="L248" s="886" t="str">
        <f t="shared" si="36"/>
        <v>https://shopeefood.shopee.vn/bo-suu-tap/khach-moi-gan-xa-giam-32000d</v>
      </c>
      <c r="M248" s="886"/>
      <c r="N248" s="886"/>
      <c r="O248" s="887"/>
      <c r="P248" s="887"/>
    </row>
    <row r="249" spans="1:16" ht="32" outlineLevel="1">
      <c r="A249" s="883" t="s">
        <v>15301</v>
      </c>
      <c r="B249" s="649"/>
      <c r="C249" s="649" t="s">
        <v>15320</v>
      </c>
      <c r="D249" s="649" t="s">
        <v>15321</v>
      </c>
      <c r="E249" s="888">
        <v>45772</v>
      </c>
      <c r="F249" s="888">
        <v>45778</v>
      </c>
      <c r="G249" s="949" t="str">
        <f ca="1">IFERROR(__xludf.DUMMYFUNCTION("IMPORTRANGE(""https://docs.google.com/spreadsheets/d/10XmGkbOz9oxmrrFNh-C8s1TnybvFIwrRfkumaQ2huRQ/edit?gid=1930513287#gid=1930513287"",""T4!A254"")"),"#REF!")</f>
        <v>#REF!</v>
      </c>
      <c r="H249" s="883">
        <v>19745</v>
      </c>
      <c r="I249" s="883" t="s">
        <v>15322</v>
      </c>
      <c r="J249" s="883"/>
      <c r="K249" s="885" t="str">
        <f t="shared" si="35"/>
        <v>https://shopeefood.vn/bo-suu-tap/vi-vu-don-le-giam-toi-25000d</v>
      </c>
      <c r="L249" s="886" t="str">
        <f t="shared" si="36"/>
        <v>https://shopeefood.shopee.vn/bo-suu-tap/vi-vu-don-le-giam-toi-25000d</v>
      </c>
      <c r="M249" s="886"/>
      <c r="N249" s="886"/>
      <c r="O249" s="887"/>
      <c r="P249" s="887"/>
    </row>
    <row r="250" spans="1:16" ht="240" outlineLevel="1">
      <c r="A250" s="883" t="s">
        <v>15301</v>
      </c>
      <c r="B250" s="649"/>
      <c r="C250" s="649" t="s">
        <v>15323</v>
      </c>
      <c r="D250" s="649" t="s">
        <v>15324</v>
      </c>
      <c r="E250" s="888">
        <v>45772</v>
      </c>
      <c r="F250" s="888">
        <v>45778</v>
      </c>
      <c r="G250" s="949" t="str">
        <f ca="1">IFERROR(__xludf.DUMMYFUNCTION("IMPORTRANGE(""https://docs.google.com/spreadsheets/d/10XmGkbOz9oxmrrFNh-C8s1TnybvFIwrRfkumaQ2huRQ/edit?gid=1930513287#gid=1930513287"",""T4!A255"")"),"#REF!")</f>
        <v>#REF!</v>
      </c>
      <c r="H250" s="883">
        <v>19746</v>
      </c>
      <c r="I250" s="883" t="s">
        <v>15288</v>
      </c>
      <c r="J250" s="883"/>
      <c r="K250" s="885" t="str">
        <f t="shared" si="35"/>
        <v>https://shopeefood.vn/bo-suu-tap/an-mung-dai-le-giam-toi-444000d</v>
      </c>
      <c r="L250" s="886" t="str">
        <f t="shared" si="36"/>
        <v>https://shopeefood.shopee.vn/bo-suu-tap/an-mung-dai-le-giam-toi-444000d</v>
      </c>
      <c r="M250" s="886"/>
      <c r="N250" s="886"/>
      <c r="O250" s="887"/>
      <c r="P250" s="887"/>
    </row>
    <row r="251" spans="1:16" ht="112" outlineLevel="1">
      <c r="A251" s="883" t="s">
        <v>15301</v>
      </c>
      <c r="B251" s="649"/>
      <c r="C251" s="649" t="s">
        <v>15325</v>
      </c>
      <c r="D251" s="649" t="s">
        <v>15326</v>
      </c>
      <c r="E251" s="888">
        <v>45772</v>
      </c>
      <c r="F251" s="888">
        <v>45772</v>
      </c>
      <c r="G251" s="949" t="str">
        <f ca="1">IFERROR(__xludf.DUMMYFUNCTION("IMPORTRANGE(""https://docs.google.com/spreadsheets/d/10XmGkbOz9oxmrrFNh-C8s1TnybvFIwrRfkumaQ2huRQ/edit?gid=1930513287#gid=1930513287"",""T4!A270"")"),"#REF!")</f>
        <v>#REF!</v>
      </c>
      <c r="H251" s="883">
        <v>17170</v>
      </c>
      <c r="I251" s="883" t="s">
        <v>15327</v>
      </c>
      <c r="J251" s="883"/>
      <c r="K251" s="885" t="str">
        <f t="shared" si="35"/>
        <v>https://shopeefood.vn/bo-suu-tap/san-deal-an-le-giam-toi-75000d</v>
      </c>
      <c r="L251" s="886" t="str">
        <f t="shared" si="36"/>
        <v>https://shopeefood.shopee.vn/bo-suu-tap/san-deal-an-le-giam-toi-75000d</v>
      </c>
      <c r="M251" s="886"/>
      <c r="N251" s="886"/>
      <c r="O251" s="887"/>
      <c r="P251" s="887"/>
    </row>
    <row r="252" spans="1:16" ht="64" outlineLevel="1">
      <c r="A252" s="913" t="s">
        <v>15328</v>
      </c>
      <c r="B252" s="871"/>
      <c r="C252" s="871" t="s">
        <v>14835</v>
      </c>
      <c r="D252" s="871" t="s">
        <v>15329</v>
      </c>
      <c r="E252" s="914">
        <v>45778</v>
      </c>
      <c r="F252" s="914">
        <v>45808</v>
      </c>
      <c r="G252" s="915" t="s">
        <v>14837</v>
      </c>
      <c r="H252" s="82"/>
      <c r="I252" s="82"/>
      <c r="J252" s="82"/>
      <c r="K252" s="885"/>
      <c r="L252" s="918" t="s">
        <v>14838</v>
      </c>
      <c r="M252" s="918"/>
      <c r="N252" s="918"/>
      <c r="O252" s="887"/>
      <c r="P252" s="887"/>
    </row>
    <row r="253" spans="1:16" ht="64" outlineLevel="1">
      <c r="A253" s="913" t="s">
        <v>15328</v>
      </c>
      <c r="B253" s="871"/>
      <c r="C253" s="871" t="s">
        <v>15330</v>
      </c>
      <c r="D253" s="871" t="s">
        <v>15331</v>
      </c>
      <c r="E253" s="914">
        <v>45778</v>
      </c>
      <c r="F253" s="914">
        <v>45808</v>
      </c>
      <c r="G253" s="920" t="s">
        <v>15332</v>
      </c>
      <c r="H253" s="883"/>
      <c r="I253" s="883"/>
      <c r="J253" s="883"/>
      <c r="K253" s="885"/>
      <c r="L253" s="920" t="s">
        <v>14838</v>
      </c>
      <c r="M253" s="935"/>
      <c r="N253" s="935"/>
      <c r="O253" s="887"/>
      <c r="P253" s="887"/>
    </row>
    <row r="254" spans="1:16" ht="64" outlineLevel="1">
      <c r="A254" s="913" t="s">
        <v>15328</v>
      </c>
      <c r="B254" s="871"/>
      <c r="C254" s="871" t="s">
        <v>15333</v>
      </c>
      <c r="D254" s="871" t="s">
        <v>15334</v>
      </c>
      <c r="E254" s="914">
        <v>45778</v>
      </c>
      <c r="F254" s="914">
        <v>45808</v>
      </c>
      <c r="G254" s="920" t="s">
        <v>15335</v>
      </c>
      <c r="H254" s="883"/>
      <c r="I254" s="883"/>
      <c r="J254" s="883"/>
      <c r="K254" s="885"/>
      <c r="L254" s="918" t="s">
        <v>14838</v>
      </c>
      <c r="M254" s="918"/>
      <c r="N254" s="918"/>
      <c r="O254" s="887"/>
      <c r="P254" s="887"/>
    </row>
    <row r="255" spans="1:16" ht="48" outlineLevel="1">
      <c r="A255" s="883">
        <v>5.5</v>
      </c>
      <c r="B255" s="649"/>
      <c r="C255" s="649" t="s">
        <v>15336</v>
      </c>
      <c r="D255" s="649" t="s">
        <v>15337</v>
      </c>
      <c r="E255" s="888">
        <v>45773</v>
      </c>
      <c r="F255" s="888">
        <v>45782</v>
      </c>
      <c r="G255" s="944" t="s">
        <v>15338</v>
      </c>
      <c r="H255" s="883">
        <v>20074</v>
      </c>
      <c r="I255" s="883" t="s">
        <v>15339</v>
      </c>
      <c r="J255" s="883"/>
      <c r="K255" s="885" t="str">
        <f t="shared" ref="K255:K272" si="37">CONCATENATE("https://shopeefood.vn/bo-suu-tap/",I255)</f>
        <v>https://shopeefood.vn/bo-suu-tap/combo-ngay-he-chi-55000d</v>
      </c>
      <c r="L255" s="886" t="str">
        <f t="shared" ref="L255:L272" si="38">CONCATENATE("https://shopeefood.shopee.vn/bo-suu-tap/",I255)</f>
        <v>https://shopeefood.shopee.vn/bo-suu-tap/combo-ngay-he-chi-55000d</v>
      </c>
      <c r="M255" s="886"/>
      <c r="N255" s="886"/>
      <c r="O255" s="887"/>
      <c r="P255" s="887"/>
    </row>
    <row r="256" spans="1:16" ht="176" outlineLevel="1">
      <c r="A256" s="883">
        <v>5.5</v>
      </c>
      <c r="B256" s="649"/>
      <c r="C256" s="952" t="s">
        <v>15340</v>
      </c>
      <c r="D256" s="649" t="s">
        <v>15341</v>
      </c>
      <c r="E256" s="888">
        <v>45773</v>
      </c>
      <c r="F256" s="888">
        <v>45782</v>
      </c>
      <c r="G256" s="944" t="s">
        <v>15342</v>
      </c>
      <c r="H256" s="883">
        <v>19883</v>
      </c>
      <c r="I256" s="883" t="s">
        <v>15343</v>
      </c>
      <c r="J256" s="883"/>
      <c r="K256" s="885" t="str">
        <f t="shared" si="37"/>
        <v>https://shopeefood.vn/bo-suu-tap/ngay-he-soi-dong-freeship-0d</v>
      </c>
      <c r="L256" s="886" t="str">
        <f t="shared" si="38"/>
        <v>https://shopeefood.shopee.vn/bo-suu-tap/ngay-he-soi-dong-freeship-0d</v>
      </c>
      <c r="M256" s="886"/>
      <c r="N256" s="886"/>
      <c r="O256" s="887"/>
      <c r="P256" s="887"/>
    </row>
    <row r="257" spans="1:16" ht="64" outlineLevel="1">
      <c r="A257" s="883">
        <v>5.5</v>
      </c>
      <c r="B257" s="649"/>
      <c r="C257" s="649" t="s">
        <v>15344</v>
      </c>
      <c r="D257" s="649" t="s">
        <v>15345</v>
      </c>
      <c r="E257" s="888">
        <v>45773</v>
      </c>
      <c r="F257" s="888">
        <v>45782</v>
      </c>
      <c r="G257" s="944" t="s">
        <v>15346</v>
      </c>
      <c r="H257" s="883">
        <v>19893</v>
      </c>
      <c r="I257" s="883" t="s">
        <v>15347</v>
      </c>
      <c r="J257" s="883"/>
      <c r="K257" s="885" t="str">
        <f t="shared" si="37"/>
        <v>https://shopeefood.vn/bo-suu-tap/deal-ngon-chao-he-giam-55000d</v>
      </c>
      <c r="L257" s="886" t="str">
        <f t="shared" si="38"/>
        <v>https://shopeefood.shopee.vn/bo-suu-tap/deal-ngon-chao-he-giam-55000d</v>
      </c>
      <c r="M257" s="886"/>
      <c r="N257" s="886"/>
      <c r="O257" s="887"/>
      <c r="P257" s="887"/>
    </row>
    <row r="258" spans="1:16" ht="64" outlineLevel="1">
      <c r="A258" s="883">
        <v>5.5</v>
      </c>
      <c r="B258" s="649"/>
      <c r="C258" s="649" t="s">
        <v>15348</v>
      </c>
      <c r="D258" s="649" t="s">
        <v>15349</v>
      </c>
      <c r="E258" s="888">
        <v>45773</v>
      </c>
      <c r="F258" s="888">
        <v>45782</v>
      </c>
      <c r="G258" s="944" t="s">
        <v>15350</v>
      </c>
      <c r="H258" s="883">
        <v>19910</v>
      </c>
      <c r="I258" s="883" t="s">
        <v>15351</v>
      </c>
      <c r="J258" s="883"/>
      <c r="K258" s="885" t="str">
        <f t="shared" si="37"/>
        <v>https://shopeefood.vn/bo-suu-tap/deal-ngon-chao-he-giam-50-t5</v>
      </c>
      <c r="L258" s="886" t="str">
        <f t="shared" si="38"/>
        <v>https://shopeefood.shopee.vn/bo-suu-tap/deal-ngon-chao-he-giam-50-t5</v>
      </c>
      <c r="M258" s="886"/>
      <c r="N258" s="886"/>
      <c r="O258" s="887"/>
      <c r="P258" s="887"/>
    </row>
    <row r="259" spans="1:16" ht="48" outlineLevel="1">
      <c r="A259" s="883">
        <v>5.5</v>
      </c>
      <c r="B259" s="649"/>
      <c r="C259" s="649" t="s">
        <v>15352</v>
      </c>
      <c r="D259" s="649" t="s">
        <v>15353</v>
      </c>
      <c r="E259" s="888">
        <v>45773</v>
      </c>
      <c r="F259" s="888">
        <v>45782</v>
      </c>
      <c r="G259" s="944" t="s">
        <v>15354</v>
      </c>
      <c r="H259" s="883">
        <v>19912</v>
      </c>
      <c r="I259" s="883" t="s">
        <v>15355</v>
      </c>
      <c r="J259" s="883"/>
      <c r="K259" s="885" t="str">
        <f t="shared" si="37"/>
        <v>https://shopeefood.vn/bo-suu-tap/khao-deal-cuc-nhiet-chi-0d</v>
      </c>
      <c r="L259" s="886" t="str">
        <f t="shared" si="38"/>
        <v>https://shopeefood.shopee.vn/bo-suu-tap/khao-deal-cuc-nhiet-chi-0d</v>
      </c>
      <c r="M259" s="886"/>
      <c r="N259" s="886"/>
      <c r="O259" s="887"/>
      <c r="P259" s="887"/>
    </row>
    <row r="260" spans="1:16" ht="335" outlineLevel="1">
      <c r="A260" s="883">
        <v>5.5</v>
      </c>
      <c r="B260" s="649"/>
      <c r="C260" s="649" t="s">
        <v>15356</v>
      </c>
      <c r="D260" s="649" t="s">
        <v>15357</v>
      </c>
      <c r="E260" s="888">
        <v>45773</v>
      </c>
      <c r="F260" s="888">
        <v>45782</v>
      </c>
      <c r="G260" s="944" t="s">
        <v>15358</v>
      </c>
      <c r="H260" s="883">
        <v>19914</v>
      </c>
      <c r="I260" s="883" t="s">
        <v>15359</v>
      </c>
      <c r="J260" s="883"/>
      <c r="K260" s="885" t="str">
        <f t="shared" si="37"/>
        <v>https://shopeefood.vn/bo-suu-tap/dai-tiec-cuc-hot-giam-toi-1000000d</v>
      </c>
      <c r="L260" s="886" t="str">
        <f t="shared" si="38"/>
        <v>https://shopeefood.shopee.vn/bo-suu-tap/dai-tiec-cuc-hot-giam-toi-1000000d</v>
      </c>
      <c r="M260" s="886"/>
      <c r="N260" s="886"/>
      <c r="O260" s="887"/>
      <c r="P260" s="887"/>
    </row>
    <row r="261" spans="1:16" ht="64" outlineLevel="1">
      <c r="A261" s="883">
        <v>5.5</v>
      </c>
      <c r="B261" s="649"/>
      <c r="C261" s="649" t="s">
        <v>15360</v>
      </c>
      <c r="D261" s="649" t="s">
        <v>15361</v>
      </c>
      <c r="E261" s="888">
        <v>45773</v>
      </c>
      <c r="F261" s="888">
        <v>45782</v>
      </c>
      <c r="G261" s="944" t="s">
        <v>15362</v>
      </c>
      <c r="H261" s="883">
        <v>20028</v>
      </c>
      <c r="I261" s="883" t="s">
        <v>15363</v>
      </c>
      <c r="J261" s="883"/>
      <c r="K261" s="885" t="str">
        <f t="shared" si="37"/>
        <v>https://shopeefood.vn/bo-suu-tap/thu-mon-ngon-sai-gon-giam-50000d</v>
      </c>
      <c r="L261" s="886" t="str">
        <f t="shared" si="38"/>
        <v>https://shopeefood.shopee.vn/bo-suu-tap/thu-mon-ngon-sai-gon-giam-50000d</v>
      </c>
      <c r="M261" s="886"/>
      <c r="N261" s="886"/>
      <c r="O261" s="887"/>
      <c r="P261" s="887"/>
    </row>
    <row r="262" spans="1:16" ht="16" outlineLevel="1">
      <c r="A262" s="883">
        <v>5.5</v>
      </c>
      <c r="B262" s="649"/>
      <c r="C262" s="649" t="s">
        <v>15364</v>
      </c>
      <c r="D262" s="649" t="s">
        <v>15</v>
      </c>
      <c r="E262" s="888">
        <v>45773</v>
      </c>
      <c r="F262" s="888">
        <v>45782</v>
      </c>
      <c r="G262" s="944" t="s">
        <v>15365</v>
      </c>
      <c r="H262" s="883"/>
      <c r="I262" s="883"/>
      <c r="J262" s="883"/>
      <c r="K262" s="885" t="str">
        <f t="shared" si="37"/>
        <v>https://shopeefood.vn/bo-suu-tap/</v>
      </c>
      <c r="L262" s="886" t="str">
        <f t="shared" si="38"/>
        <v>https://shopeefood.shopee.vn/bo-suu-tap/</v>
      </c>
      <c r="M262" s="886"/>
      <c r="N262" s="886"/>
      <c r="O262" s="887"/>
      <c r="P262" s="887"/>
    </row>
    <row r="263" spans="1:16" ht="16" outlineLevel="1">
      <c r="A263" s="883">
        <v>5.5</v>
      </c>
      <c r="B263" s="649"/>
      <c r="C263" s="649" t="s">
        <v>15366</v>
      </c>
      <c r="D263" s="649" t="s">
        <v>15</v>
      </c>
      <c r="E263" s="888">
        <v>45773</v>
      </c>
      <c r="F263" s="888">
        <v>45782</v>
      </c>
      <c r="G263" s="944" t="s">
        <v>15365</v>
      </c>
      <c r="H263" s="883"/>
      <c r="I263" s="883"/>
      <c r="J263" s="883"/>
      <c r="K263" s="885" t="str">
        <f t="shared" si="37"/>
        <v>https://shopeefood.vn/bo-suu-tap/</v>
      </c>
      <c r="L263" s="886" t="str">
        <f t="shared" si="38"/>
        <v>https://shopeefood.shopee.vn/bo-suu-tap/</v>
      </c>
      <c r="M263" s="886"/>
      <c r="N263" s="886"/>
      <c r="O263" s="887"/>
      <c r="P263" s="887"/>
    </row>
    <row r="264" spans="1:16" ht="48" outlineLevel="1">
      <c r="A264" s="883">
        <v>5.5</v>
      </c>
      <c r="B264" s="649"/>
      <c r="C264" s="649" t="s">
        <v>15367</v>
      </c>
      <c r="D264" s="649" t="s">
        <v>15368</v>
      </c>
      <c r="E264" s="888">
        <v>45782</v>
      </c>
      <c r="F264" s="888">
        <v>45782</v>
      </c>
      <c r="G264" s="932"/>
      <c r="H264" s="883"/>
      <c r="I264" s="883"/>
      <c r="J264" s="883"/>
      <c r="K264" s="885" t="str">
        <f t="shared" si="37"/>
        <v>https://shopeefood.vn/bo-suu-tap/</v>
      </c>
      <c r="L264" s="886" t="str">
        <f t="shared" si="38"/>
        <v>https://shopeefood.shopee.vn/bo-suu-tap/</v>
      </c>
      <c r="M264" s="886"/>
      <c r="N264" s="886"/>
      <c r="O264" s="887"/>
      <c r="P264" s="887"/>
    </row>
    <row r="265" spans="1:16" ht="64" outlineLevel="1">
      <c r="A265" s="883">
        <v>5.5</v>
      </c>
      <c r="B265" s="649"/>
      <c r="C265" s="649" t="s">
        <v>15369</v>
      </c>
      <c r="D265" s="649" t="s">
        <v>15370</v>
      </c>
      <c r="E265" s="888">
        <v>45782</v>
      </c>
      <c r="F265" s="888">
        <v>45782</v>
      </c>
      <c r="G265" s="944" t="s">
        <v>15371</v>
      </c>
      <c r="H265" s="883">
        <v>16913</v>
      </c>
      <c r="I265" s="883" t="s">
        <v>15028</v>
      </c>
      <c r="J265" s="883"/>
      <c r="K265" s="885" t="str">
        <f t="shared" si="37"/>
        <v>https://shopeefood.vn/bo-suu-tap/cu-dem-san-sale-khao-mon-0d</v>
      </c>
      <c r="L265" s="886" t="str">
        <f t="shared" si="38"/>
        <v>https://shopeefood.shopee.vn/bo-suu-tap/cu-dem-san-sale-khao-mon-0d</v>
      </c>
      <c r="M265" s="886"/>
      <c r="N265" s="886"/>
      <c r="O265" s="887"/>
      <c r="P265" s="887"/>
    </row>
    <row r="266" spans="1:16" ht="48" outlineLevel="1">
      <c r="A266" s="883">
        <v>5.5</v>
      </c>
      <c r="B266" s="649"/>
      <c r="C266" s="649" t="s">
        <v>15372</v>
      </c>
      <c r="D266" s="649" t="s">
        <v>15373</v>
      </c>
      <c r="E266" s="888">
        <v>45782</v>
      </c>
      <c r="F266" s="888">
        <v>45782</v>
      </c>
      <c r="G266" s="944" t="s">
        <v>15374</v>
      </c>
      <c r="H266" s="883">
        <v>15788</v>
      </c>
      <c r="I266" s="883" t="s">
        <v>15032</v>
      </c>
      <c r="J266" s="883"/>
      <c r="K266" s="885" t="str">
        <f t="shared" si="37"/>
        <v>https://shopeefood.vn/bo-suu-tap/bua-sang-0d-chao-ngay-moi</v>
      </c>
      <c r="L266" s="886" t="str">
        <f t="shared" si="38"/>
        <v>https://shopeefood.shopee.vn/bo-suu-tap/bua-sang-0d-chao-ngay-moi</v>
      </c>
      <c r="M266" s="886"/>
      <c r="N266" s="886"/>
      <c r="O266" s="887"/>
      <c r="P266" s="887"/>
    </row>
    <row r="267" spans="1:16" ht="48" outlineLevel="1">
      <c r="A267" s="883">
        <v>5.5</v>
      </c>
      <c r="B267" s="649"/>
      <c r="C267" s="649" t="s">
        <v>15375</v>
      </c>
      <c r="D267" s="649" t="s">
        <v>15376</v>
      </c>
      <c r="E267" s="888">
        <v>45782</v>
      </c>
      <c r="F267" s="888">
        <v>45782</v>
      </c>
      <c r="G267" s="944" t="s">
        <v>15377</v>
      </c>
      <c r="H267" s="883">
        <v>15789</v>
      </c>
      <c r="I267" s="883" t="s">
        <v>15036</v>
      </c>
      <c r="J267" s="883"/>
      <c r="K267" s="885" t="str">
        <f t="shared" si="37"/>
        <v>https://shopeefood.vn/bo-suu-tap/bua-trua-vui-ve-gia-chi-0d</v>
      </c>
      <c r="L267" s="886" t="str">
        <f t="shared" si="38"/>
        <v>https://shopeefood.shopee.vn/bo-suu-tap/bua-trua-vui-ve-gia-chi-0d</v>
      </c>
      <c r="M267" s="886"/>
      <c r="N267" s="886"/>
      <c r="O267" s="887"/>
      <c r="P267" s="887"/>
    </row>
    <row r="268" spans="1:16" ht="32" outlineLevel="1">
      <c r="A268" s="883">
        <v>5.5</v>
      </c>
      <c r="B268" s="649"/>
      <c r="C268" s="649" t="s">
        <v>15378</v>
      </c>
      <c r="D268" s="649" t="s">
        <v>15379</v>
      </c>
      <c r="E268" s="888">
        <v>45782</v>
      </c>
      <c r="F268" s="888">
        <v>45782</v>
      </c>
      <c r="G268" s="944" t="s">
        <v>15380</v>
      </c>
      <c r="H268" s="883">
        <v>15790</v>
      </c>
      <c r="I268" s="883" t="s">
        <v>15040</v>
      </c>
      <c r="J268" s="883"/>
      <c r="K268" s="885" t="str">
        <f t="shared" si="37"/>
        <v>https://shopeefood.vn/bo-suu-tap/deal-0d-an-vat-thoa-thich</v>
      </c>
      <c r="L268" s="886" t="str">
        <f t="shared" si="38"/>
        <v>https://shopeefood.shopee.vn/bo-suu-tap/deal-0d-an-vat-thoa-thich</v>
      </c>
      <c r="M268" s="886"/>
      <c r="N268" s="886"/>
      <c r="O268" s="887"/>
      <c r="P268" s="887"/>
    </row>
    <row r="269" spans="1:16" ht="48" outlineLevel="1">
      <c r="A269" s="883">
        <v>5.5</v>
      </c>
      <c r="B269" s="649"/>
      <c r="C269" s="649" t="s">
        <v>15381</v>
      </c>
      <c r="D269" s="649" t="s">
        <v>15382</v>
      </c>
      <c r="E269" s="888">
        <v>45782</v>
      </c>
      <c r="F269" s="888">
        <v>45782</v>
      </c>
      <c r="G269" s="944" t="s">
        <v>15383</v>
      </c>
      <c r="H269" s="883">
        <v>15791</v>
      </c>
      <c r="I269" s="883" t="s">
        <v>15044</v>
      </c>
      <c r="J269" s="883"/>
      <c r="K269" s="885" t="str">
        <f t="shared" si="37"/>
        <v>https://shopeefood.vn/bo-suu-tap/toi-0d-mon-gi-cung-ngon</v>
      </c>
      <c r="L269" s="886" t="str">
        <f t="shared" si="38"/>
        <v>https://shopeefood.shopee.vn/bo-suu-tap/toi-0d-mon-gi-cung-ngon</v>
      </c>
      <c r="M269" s="886"/>
      <c r="N269" s="886"/>
      <c r="O269" s="887"/>
      <c r="P269" s="887"/>
    </row>
    <row r="270" spans="1:16" ht="128" outlineLevel="1">
      <c r="A270" s="883">
        <v>5.5</v>
      </c>
      <c r="B270" s="649"/>
      <c r="C270" s="649" t="s">
        <v>15384</v>
      </c>
      <c r="D270" s="649" t="s">
        <v>15385</v>
      </c>
      <c r="E270" s="888">
        <v>45782</v>
      </c>
      <c r="F270" s="888">
        <v>45782</v>
      </c>
      <c r="G270" s="944" t="s">
        <v>15386</v>
      </c>
      <c r="H270" s="883">
        <v>19967</v>
      </c>
      <c r="I270" s="883" t="s">
        <v>15387</v>
      </c>
      <c r="J270" s="883"/>
      <c r="K270" s="885" t="str">
        <f t="shared" si="37"/>
        <v>https://shopeefood.vn/bo-suu-tap/san-deal-55-giam-toi-95000d-t5</v>
      </c>
      <c r="L270" s="886" t="str">
        <f t="shared" si="38"/>
        <v>https://shopeefood.shopee.vn/bo-suu-tap/san-deal-55-giam-toi-95000d-t5</v>
      </c>
      <c r="M270" s="886"/>
      <c r="N270" s="886"/>
      <c r="O270" s="887"/>
      <c r="P270" s="887"/>
    </row>
    <row r="271" spans="1:16" ht="16" outlineLevel="1">
      <c r="A271" s="883">
        <v>5.5</v>
      </c>
      <c r="B271" s="649"/>
      <c r="C271" s="649" t="s">
        <v>15388</v>
      </c>
      <c r="D271" s="649" t="s">
        <v>15</v>
      </c>
      <c r="E271" s="888">
        <v>45782</v>
      </c>
      <c r="F271" s="888">
        <v>45782</v>
      </c>
      <c r="G271" s="944" t="s">
        <v>15365</v>
      </c>
      <c r="H271" s="883"/>
      <c r="I271" s="883"/>
      <c r="J271" s="883"/>
      <c r="K271" s="885" t="str">
        <f t="shared" si="37"/>
        <v>https://shopeefood.vn/bo-suu-tap/</v>
      </c>
      <c r="L271" s="886" t="str">
        <f t="shared" si="38"/>
        <v>https://shopeefood.shopee.vn/bo-suu-tap/</v>
      </c>
      <c r="M271" s="886"/>
      <c r="N271" s="886"/>
      <c r="O271" s="887"/>
      <c r="P271" s="887"/>
    </row>
    <row r="272" spans="1:16" ht="16" outlineLevel="1">
      <c r="A272" s="883" t="s">
        <v>14954</v>
      </c>
      <c r="B272" s="649"/>
      <c r="C272" s="649" t="s">
        <v>14957</v>
      </c>
      <c r="D272" s="649" t="s">
        <v>15261</v>
      </c>
      <c r="E272" s="888">
        <v>45764</v>
      </c>
      <c r="F272" s="888">
        <v>45764</v>
      </c>
      <c r="G272" s="932" t="str">
        <f ca="1">IFERROR(__xludf.DUMMYFUNCTION("IMPORTRANGE(""https://docs.google.com/spreadsheets/d/10XmGkbOz9oxmrrFNh-C8s1TnybvFIwrRfkumaQ2huRQ/edit?gid=1930513287#gid=1930513287"",""T4!A204"")"),"#REF!")</f>
        <v>#REF!</v>
      </c>
      <c r="H272" s="883">
        <v>19540</v>
      </c>
      <c r="I272" s="883" t="s">
        <v>15137</v>
      </c>
      <c r="J272" s="883"/>
      <c r="K272" s="885" t="str">
        <f t="shared" si="37"/>
        <v>https://shopeefood.vn/bo-suu-tap/mon-gi-cung-co-sieu-deal-0d-22thang3</v>
      </c>
      <c r="L272" s="886" t="str">
        <f t="shared" si="38"/>
        <v>https://shopeefood.shopee.vn/bo-suu-tap/mon-gi-cung-co-sieu-deal-0d-22thang3</v>
      </c>
      <c r="M272" s="886"/>
      <c r="N272" s="886"/>
      <c r="O272" s="887"/>
      <c r="P272" s="887"/>
    </row>
    <row r="273" spans="1:16" ht="16" outlineLevel="1">
      <c r="A273" s="883" t="s">
        <v>14954</v>
      </c>
      <c r="B273" s="649"/>
      <c r="C273" s="649" t="s">
        <v>15389</v>
      </c>
      <c r="D273" s="649" t="s">
        <v>15</v>
      </c>
      <c r="E273" s="888">
        <v>45764</v>
      </c>
      <c r="F273" s="888">
        <v>45764</v>
      </c>
      <c r="G273" s="953" t="s">
        <v>15390</v>
      </c>
      <c r="H273" s="883"/>
      <c r="I273" s="883"/>
      <c r="J273" s="883"/>
      <c r="K273" s="946" t="s">
        <v>14747</v>
      </c>
      <c r="L273" s="886" t="s">
        <v>14748</v>
      </c>
      <c r="M273" s="886"/>
      <c r="N273" s="886"/>
      <c r="O273" s="887"/>
      <c r="P273" s="887"/>
    </row>
    <row r="274" spans="1:16" ht="16" outlineLevel="1">
      <c r="A274" s="883" t="s">
        <v>14954</v>
      </c>
      <c r="B274" s="649"/>
      <c r="C274" s="649" t="s">
        <v>14957</v>
      </c>
      <c r="D274" s="649" t="s">
        <v>15261</v>
      </c>
      <c r="E274" s="888">
        <v>45764</v>
      </c>
      <c r="F274" s="888">
        <v>45764</v>
      </c>
      <c r="G274" s="932" t="str">
        <f ca="1">IFERROR(__xludf.DUMMYFUNCTION("IMPORTRANGE(""https://docs.google.com/spreadsheets/d/10XmGkbOz9oxmrrFNh-C8s1TnybvFIwrRfkumaQ2huRQ/edit?gid=1930513287#gid=1930513287"",""T4!A204"")"),"#REF!")</f>
        <v>#REF!</v>
      </c>
      <c r="H274" s="883">
        <v>19540</v>
      </c>
      <c r="I274" s="883" t="s">
        <v>15137</v>
      </c>
      <c r="J274" s="883"/>
      <c r="K274" s="885" t="str">
        <f t="shared" ref="K274:K279" si="39">CONCATENATE("https://shopeefood.vn/bo-suu-tap/",I274)</f>
        <v>https://shopeefood.vn/bo-suu-tap/mon-gi-cung-co-sieu-deal-0d-22thang3</v>
      </c>
      <c r="L274" s="886" t="str">
        <f t="shared" ref="L274:L279" si="40">CONCATENATE("https://shopeefood.shopee.vn/bo-suu-tap/",I274)</f>
        <v>https://shopeefood.shopee.vn/bo-suu-tap/mon-gi-cung-co-sieu-deal-0d-22thang3</v>
      </c>
      <c r="M274" s="886"/>
      <c r="N274" s="886"/>
      <c r="O274" s="887"/>
      <c r="P274" s="887"/>
    </row>
    <row r="275" spans="1:16" ht="96" outlineLevel="1">
      <c r="A275" s="883" t="s">
        <v>14954</v>
      </c>
      <c r="B275" s="649"/>
      <c r="C275" s="649" t="s">
        <v>14961</v>
      </c>
      <c r="D275" s="649" t="s">
        <v>14962</v>
      </c>
      <c r="E275" s="888">
        <v>45764</v>
      </c>
      <c r="F275" s="888">
        <v>45764</v>
      </c>
      <c r="G275" s="932" t="str">
        <f ca="1">IFERROR(__xludf.DUMMYFUNCTION("IMPORTRANGE(""https://docs.google.com/spreadsheets/d/10XmGkbOz9oxmrrFNh-C8s1TnybvFIwrRfkumaQ2huRQ/edit?gid=1930513287#gid=1930513287"",""T4!A194"")"),"#REF!")</f>
        <v>#REF!</v>
      </c>
      <c r="H275" s="883">
        <v>19547</v>
      </c>
      <c r="I275" s="883" t="s">
        <v>15263</v>
      </c>
      <c r="J275" s="883"/>
      <c r="K275" s="885" t="str">
        <f t="shared" si="39"/>
        <v>https://shopeefood.vn/bo-suu-tap/an-tha-ga-freeship-toi-60000d-4</v>
      </c>
      <c r="L275" s="886" t="str">
        <f t="shared" si="40"/>
        <v>https://shopeefood.shopee.vn/bo-suu-tap/an-tha-ga-freeship-toi-60000d-4</v>
      </c>
      <c r="M275" s="886"/>
      <c r="N275" s="886"/>
      <c r="O275" s="887"/>
      <c r="P275" s="887"/>
    </row>
    <row r="276" spans="1:16" ht="64" outlineLevel="1">
      <c r="A276" s="883" t="s">
        <v>14954</v>
      </c>
      <c r="B276" s="649"/>
      <c r="C276" s="649" t="s">
        <v>14965</v>
      </c>
      <c r="D276" s="649" t="s">
        <v>15140</v>
      </c>
      <c r="E276" s="888">
        <v>45764</v>
      </c>
      <c r="F276" s="888">
        <v>45764</v>
      </c>
      <c r="G276" s="932" t="str">
        <f ca="1">IFERROR(__xludf.DUMMYFUNCTION("IMPORTRANGE(""https://docs.google.com/spreadsheets/d/10XmGkbOz9oxmrrFNh-C8s1TnybvFIwrRfkumaQ2huRQ/edit?gid=1930513287#gid=1930513287"",""T4!A200"")"),"#REF!")</f>
        <v>#REF!</v>
      </c>
      <c r="H276" s="883">
        <v>19548</v>
      </c>
      <c r="I276" s="883" t="s">
        <v>15264</v>
      </c>
      <c r="J276" s="883"/>
      <c r="K276" s="885" t="str">
        <f t="shared" si="39"/>
        <v>https://shopeefood.vn/bo-suu-tap/sieu-deal-an-uong-giam-toi-199000d-4</v>
      </c>
      <c r="L276" s="886" t="str">
        <f t="shared" si="40"/>
        <v>https://shopeefood.shopee.vn/bo-suu-tap/sieu-deal-an-uong-giam-toi-199000d-4</v>
      </c>
      <c r="M276" s="886"/>
      <c r="N276" s="886"/>
      <c r="O276" s="887"/>
      <c r="P276" s="887"/>
    </row>
    <row r="277" spans="1:16" ht="64" outlineLevel="1">
      <c r="A277" s="883" t="s">
        <v>14954</v>
      </c>
      <c r="B277" s="649"/>
      <c r="C277" s="649" t="s">
        <v>14969</v>
      </c>
      <c r="D277" s="649" t="s">
        <v>15140</v>
      </c>
      <c r="E277" s="888">
        <v>45764</v>
      </c>
      <c r="F277" s="888">
        <v>45764</v>
      </c>
      <c r="G277" s="932" t="str">
        <f ca="1">IFERROR(__xludf.DUMMYFUNCTION("IMPORTRANGE(""https://docs.google.com/spreadsheets/d/10XmGkbOz9oxmrrFNh-C8s1TnybvFIwrRfkumaQ2huRQ/edit?gid=1930513287#gid=1930513287"",""T4!A200"")"),"#REF!")</f>
        <v>#REF!</v>
      </c>
      <c r="H277" s="883">
        <v>19594</v>
      </c>
      <c r="I277" s="883" t="s">
        <v>15265</v>
      </c>
      <c r="J277" s="883"/>
      <c r="K277" s="885" t="str">
        <f t="shared" si="39"/>
        <v>https://shopeefood.vn/bo-suu-tap/sieu-deal-an-uong-giam-toi-35000d-4</v>
      </c>
      <c r="L277" s="886" t="str">
        <f t="shared" si="40"/>
        <v>https://shopeefood.shopee.vn/bo-suu-tap/sieu-deal-an-uong-giam-toi-35000d-4</v>
      </c>
      <c r="M277" s="886"/>
      <c r="N277" s="886"/>
      <c r="O277" s="887"/>
      <c r="P277" s="887"/>
    </row>
    <row r="278" spans="1:16" ht="64" outlineLevel="1">
      <c r="A278" s="883" t="s">
        <v>14954</v>
      </c>
      <c r="B278" s="649"/>
      <c r="C278" s="649" t="s">
        <v>14972</v>
      </c>
      <c r="D278" s="649" t="s">
        <v>15140</v>
      </c>
      <c r="E278" s="888">
        <v>45764</v>
      </c>
      <c r="F278" s="888">
        <v>45764</v>
      </c>
      <c r="G278" s="932" t="str">
        <f ca="1">IFERROR(__xludf.DUMMYFUNCTION("IMPORTRANGE(""https://docs.google.com/spreadsheets/d/10XmGkbOz9oxmrrFNh-C8s1TnybvFIwrRfkumaQ2huRQ/edit?gid=1930513287#gid=1930513287"",""T4!A200"")"),"#REF!")</f>
        <v>#REF!</v>
      </c>
      <c r="H278" s="883">
        <v>19595</v>
      </c>
      <c r="I278" s="883" t="s">
        <v>15266</v>
      </c>
      <c r="J278" s="883"/>
      <c r="K278" s="885" t="str">
        <f t="shared" si="39"/>
        <v>https://shopeefood.vn/bo-suu-tap/sieu-deal-an-uong-giam-toi-50-22t3</v>
      </c>
      <c r="L278" s="886" t="str">
        <f t="shared" si="40"/>
        <v>https://shopeefood.shopee.vn/bo-suu-tap/sieu-deal-an-uong-giam-toi-50-22t3</v>
      </c>
      <c r="M278" s="886"/>
      <c r="N278" s="886"/>
      <c r="O278" s="887"/>
      <c r="P278" s="887"/>
    </row>
    <row r="279" spans="1:16" ht="112" outlineLevel="1">
      <c r="A279" s="883" t="s">
        <v>14954</v>
      </c>
      <c r="B279" s="649"/>
      <c r="C279" s="649" t="s">
        <v>14975</v>
      </c>
      <c r="D279" s="649" t="s">
        <v>14976</v>
      </c>
      <c r="E279" s="888">
        <v>45764</v>
      </c>
      <c r="F279" s="888">
        <v>45764</v>
      </c>
      <c r="G279" s="932" t="str">
        <f ca="1">IFERROR(__xludf.DUMMYFUNCTION("IMPORTRANGE(""https://docs.google.com/spreadsheets/d/10XmGkbOz9oxmrrFNh-C8s1TnybvFIwrRfkumaQ2huRQ/edit?gid=1930513287#gid=1930513287"",""T4!A206"")"),"#REF!")</f>
        <v>#REF!</v>
      </c>
      <c r="H279" s="883">
        <v>19135</v>
      </c>
      <c r="I279" s="883" t="s">
        <v>14978</v>
      </c>
      <c r="J279" s="883"/>
      <c r="K279" s="885" t="str">
        <f t="shared" si="39"/>
        <v>https://shopeefood.vn/bo-suu-tap/san-deal-an-ngon-giam-toi-75000d-t2</v>
      </c>
      <c r="L279" s="886" t="str">
        <f t="shared" si="40"/>
        <v>https://shopeefood.shopee.vn/bo-suu-tap/san-deal-an-ngon-giam-toi-75000d-t2</v>
      </c>
      <c r="M279" s="886"/>
      <c r="N279" s="886"/>
      <c r="O279" s="887"/>
      <c r="P279" s="887"/>
    </row>
    <row r="280" spans="1:16" ht="48" outlineLevel="1">
      <c r="A280" s="936" t="s">
        <v>15391</v>
      </c>
      <c r="B280" s="893"/>
      <c r="C280" s="893" t="s">
        <v>15392</v>
      </c>
      <c r="D280" s="893" t="s">
        <v>15393</v>
      </c>
      <c r="E280" s="937">
        <v>45778</v>
      </c>
      <c r="F280" s="937">
        <v>45808</v>
      </c>
      <c r="G280" s="942" t="s">
        <v>15394</v>
      </c>
      <c r="H280" s="939"/>
      <c r="I280" s="939"/>
      <c r="J280" s="939"/>
      <c r="K280" s="940" t="s">
        <v>14876</v>
      </c>
      <c r="L280" s="941"/>
      <c r="M280" s="941"/>
      <c r="N280" s="941"/>
      <c r="O280" s="887"/>
      <c r="P280" s="887"/>
    </row>
    <row r="281" spans="1:16" ht="64" outlineLevel="1">
      <c r="A281" s="913" t="s">
        <v>15395</v>
      </c>
      <c r="B281" s="871"/>
      <c r="C281" s="871" t="s">
        <v>15396</v>
      </c>
      <c r="D281" s="871" t="s">
        <v>15397</v>
      </c>
      <c r="E281" s="914">
        <v>45809</v>
      </c>
      <c r="F281" s="914">
        <v>45838</v>
      </c>
      <c r="G281" s="920" t="s">
        <v>15398</v>
      </c>
      <c r="H281" s="82"/>
      <c r="I281" s="82"/>
      <c r="J281" s="82"/>
      <c r="K281" s="885"/>
      <c r="L281" s="920" t="s">
        <v>14838</v>
      </c>
      <c r="M281" s="935"/>
      <c r="N281" s="935"/>
      <c r="O281" s="887"/>
      <c r="P281" s="887"/>
    </row>
    <row r="282" spans="1:16" ht="64" outlineLevel="1">
      <c r="A282" s="913" t="s">
        <v>15395</v>
      </c>
      <c r="B282" s="871"/>
      <c r="C282" s="871" t="s">
        <v>15399</v>
      </c>
      <c r="D282" s="871" t="s">
        <v>15400</v>
      </c>
      <c r="E282" s="914">
        <v>45809</v>
      </c>
      <c r="F282" s="914">
        <v>45838</v>
      </c>
      <c r="G282" s="920" t="s">
        <v>15401</v>
      </c>
      <c r="H282" s="883"/>
      <c r="I282" s="883"/>
      <c r="J282" s="883"/>
      <c r="K282" s="885"/>
      <c r="L282" s="920" t="s">
        <v>14838</v>
      </c>
      <c r="M282" s="935"/>
      <c r="N282" s="935"/>
      <c r="O282" s="887"/>
      <c r="P282" s="887"/>
    </row>
    <row r="283" spans="1:16" ht="64" outlineLevel="1">
      <c r="A283" s="913" t="s">
        <v>15395</v>
      </c>
      <c r="B283" s="871"/>
      <c r="C283" s="871" t="s">
        <v>15402</v>
      </c>
      <c r="D283" s="871" t="s">
        <v>15403</v>
      </c>
      <c r="E283" s="914">
        <v>45809</v>
      </c>
      <c r="F283" s="914">
        <v>45838</v>
      </c>
      <c r="G283" s="920" t="s">
        <v>15335</v>
      </c>
      <c r="H283" s="883"/>
      <c r="I283" s="883"/>
      <c r="J283" s="883"/>
      <c r="K283" s="885"/>
      <c r="L283" s="918" t="s">
        <v>14838</v>
      </c>
      <c r="M283" s="918"/>
      <c r="N283" s="918"/>
      <c r="O283" s="887"/>
      <c r="P283" s="887"/>
    </row>
    <row r="284" spans="1:16" ht="64" outlineLevel="1">
      <c r="A284" s="936" t="s">
        <v>15404</v>
      </c>
      <c r="B284" s="893"/>
      <c r="C284" s="893" t="s">
        <v>15405</v>
      </c>
      <c r="D284" s="893" t="s">
        <v>15406</v>
      </c>
      <c r="E284" s="914">
        <v>45809</v>
      </c>
      <c r="F284" s="914">
        <v>45838</v>
      </c>
      <c r="G284" s="942" t="s">
        <v>15394</v>
      </c>
      <c r="H284" s="939"/>
      <c r="I284" s="939"/>
      <c r="J284" s="939"/>
      <c r="K284" s="940" t="s">
        <v>14876</v>
      </c>
      <c r="L284" s="941"/>
      <c r="M284" s="941"/>
      <c r="N284" s="941"/>
      <c r="O284" s="887"/>
      <c r="P284" s="887"/>
    </row>
    <row r="285" spans="1:16" ht="48" outlineLevel="1">
      <c r="A285" s="883">
        <v>6.6</v>
      </c>
      <c r="B285" s="649"/>
      <c r="C285" s="649" t="s">
        <v>15407</v>
      </c>
      <c r="D285" s="649" t="s">
        <v>15408</v>
      </c>
      <c r="E285" s="888">
        <v>45803</v>
      </c>
      <c r="F285" s="888">
        <v>45814</v>
      </c>
      <c r="G285" s="954" t="s">
        <v>15409</v>
      </c>
      <c r="H285" s="955"/>
      <c r="I285" s="956"/>
      <c r="J285" s="956"/>
      <c r="K285" s="206" t="s">
        <v>15410</v>
      </c>
      <c r="L285" s="205" t="s">
        <v>15411</v>
      </c>
      <c r="M285" s="205"/>
      <c r="N285" s="205"/>
      <c r="O285" s="887"/>
      <c r="P285" s="887"/>
    </row>
    <row r="286" spans="1:16" ht="176" outlineLevel="1">
      <c r="A286" s="883">
        <v>6.6</v>
      </c>
      <c r="B286" s="649"/>
      <c r="C286" s="883" t="s">
        <v>15412</v>
      </c>
      <c r="D286" s="649" t="s">
        <v>15413</v>
      </c>
      <c r="E286" s="888">
        <v>45803</v>
      </c>
      <c r="F286" s="888">
        <v>45814</v>
      </c>
      <c r="G286" s="954" t="s">
        <v>15414</v>
      </c>
      <c r="H286" s="955">
        <v>20232</v>
      </c>
      <c r="I286" s="956" t="s">
        <v>15415</v>
      </c>
      <c r="J286" s="956"/>
      <c r="K286" s="885" t="str">
        <f t="shared" ref="K286:K291" si="41">CONCATENATE("https://shopeefood.vn/bo-suu-tap/",I286)</f>
        <v>https://shopeefood.vn/bo-suu-tap/tung-deal-toan-san-freeship-0d-t6</v>
      </c>
      <c r="L286" s="886" t="str">
        <f t="shared" ref="L286:L291" si="42">CONCATENATE("https://shopeefood.shopee.vn/bo-suu-tap/",I286)</f>
        <v>https://shopeefood.shopee.vn/bo-suu-tap/tung-deal-toan-san-freeship-0d-t6</v>
      </c>
      <c r="M286" s="886"/>
      <c r="N286" s="886"/>
      <c r="O286" s="887"/>
      <c r="P286" s="887"/>
    </row>
    <row r="287" spans="1:16" ht="64" outlineLevel="1">
      <c r="A287" s="883">
        <v>6.6</v>
      </c>
      <c r="B287" s="649"/>
      <c r="C287" s="649" t="s">
        <v>15416</v>
      </c>
      <c r="D287" s="649" t="s">
        <v>15417</v>
      </c>
      <c r="E287" s="888">
        <v>45803</v>
      </c>
      <c r="F287" s="888">
        <v>45814</v>
      </c>
      <c r="G287" s="954" t="s">
        <v>15418</v>
      </c>
      <c r="H287" s="955">
        <v>20229</v>
      </c>
      <c r="I287" s="956" t="s">
        <v>15419</v>
      </c>
      <c r="J287" s="956"/>
      <c r="K287" s="885" t="str">
        <f t="shared" si="41"/>
        <v>https://shopeefood.vn/bo-suu-tap/sieu-deal-giua-nam-giam-toi-50-2</v>
      </c>
      <c r="L287" s="886" t="str">
        <f t="shared" si="42"/>
        <v>https://shopeefood.shopee.vn/bo-suu-tap/sieu-deal-giua-nam-giam-toi-50-2</v>
      </c>
      <c r="M287" s="886"/>
      <c r="N287" s="886"/>
      <c r="O287" s="887"/>
      <c r="P287" s="887"/>
    </row>
    <row r="288" spans="1:16" ht="64" outlineLevel="1">
      <c r="A288" s="883">
        <v>6.6</v>
      </c>
      <c r="B288" s="649"/>
      <c r="C288" s="649" t="s">
        <v>15420</v>
      </c>
      <c r="D288" s="649" t="s">
        <v>15421</v>
      </c>
      <c r="E288" s="888">
        <v>45803</v>
      </c>
      <c r="F288" s="888">
        <v>45814</v>
      </c>
      <c r="G288" s="954" t="s">
        <v>15422</v>
      </c>
      <c r="H288" s="955">
        <v>20227</v>
      </c>
      <c r="I288" s="956" t="s">
        <v>15423</v>
      </c>
      <c r="J288" s="956"/>
      <c r="K288" s="885" t="str">
        <f t="shared" si="41"/>
        <v>https://shopeefood.vn/bo-suu-tap/sieu-deal-giua-nam-giam-toi-66000d-2</v>
      </c>
      <c r="L288" s="886" t="str">
        <f t="shared" si="42"/>
        <v>https://shopeefood.shopee.vn/bo-suu-tap/sieu-deal-giua-nam-giam-toi-66000d-2</v>
      </c>
      <c r="M288" s="886"/>
      <c r="N288" s="886"/>
      <c r="O288" s="887"/>
      <c r="P288" s="887"/>
    </row>
    <row r="289" spans="1:16" ht="32" outlineLevel="1">
      <c r="A289" s="883">
        <v>6.6</v>
      </c>
      <c r="B289" s="649"/>
      <c r="C289" s="649" t="s">
        <v>15424</v>
      </c>
      <c r="D289" s="649" t="s">
        <v>15425</v>
      </c>
      <c r="E289" s="888">
        <v>45803</v>
      </c>
      <c r="F289" s="888">
        <v>45814</v>
      </c>
      <c r="G289" s="954" t="s">
        <v>15426</v>
      </c>
      <c r="H289" s="955">
        <v>20230</v>
      </c>
      <c r="I289" s="956" t="s">
        <v>15427</v>
      </c>
      <c r="J289" s="956"/>
      <c r="K289" s="885" t="str">
        <f t="shared" si="41"/>
        <v>https://shopeefood.vn/bo-suu-tap/van-deal-ngon-chi-0d</v>
      </c>
      <c r="L289" s="886" t="str">
        <f t="shared" si="42"/>
        <v>https://shopeefood.shopee.vn/bo-suu-tap/van-deal-ngon-chi-0d</v>
      </c>
      <c r="M289" s="886"/>
      <c r="N289" s="886"/>
      <c r="O289" s="887"/>
      <c r="P289" s="887"/>
    </row>
    <row r="290" spans="1:16" ht="320" outlineLevel="1">
      <c r="A290" s="883">
        <v>6.6</v>
      </c>
      <c r="B290" s="649"/>
      <c r="C290" s="649" t="s">
        <v>15428</v>
      </c>
      <c r="D290" s="649" t="s">
        <v>15429</v>
      </c>
      <c r="E290" s="888">
        <v>45803</v>
      </c>
      <c r="F290" s="888">
        <v>45814</v>
      </c>
      <c r="G290" s="954" t="s">
        <v>15430</v>
      </c>
      <c r="H290" s="955">
        <v>20234</v>
      </c>
      <c r="I290" s="956" t="s">
        <v>15431</v>
      </c>
      <c r="J290" s="956"/>
      <c r="K290" s="885" t="str">
        <f t="shared" si="41"/>
        <v>https://shopeefood.vn/bo-suu-tap/tiec-to-giam-sau-giam-toi-666000d</v>
      </c>
      <c r="L290" s="886" t="str">
        <f t="shared" si="42"/>
        <v>https://shopeefood.shopee.vn/bo-suu-tap/tiec-to-giam-sau-giam-toi-666000d</v>
      </c>
      <c r="M290" s="886"/>
      <c r="N290" s="886"/>
      <c r="O290" s="887"/>
      <c r="P290" s="887"/>
    </row>
    <row r="291" spans="1:16" ht="64" outlineLevel="1">
      <c r="A291" s="883">
        <v>6.6</v>
      </c>
      <c r="B291" s="649"/>
      <c r="C291" s="649" t="s">
        <v>15432</v>
      </c>
      <c r="D291" s="649" t="s">
        <v>15433</v>
      </c>
      <c r="E291" s="888">
        <v>45814</v>
      </c>
      <c r="F291" s="888">
        <v>45814</v>
      </c>
      <c r="G291" s="957"/>
      <c r="H291" s="955">
        <v>19190</v>
      </c>
      <c r="I291" s="956" t="s">
        <v>15012</v>
      </c>
      <c r="J291" s="956"/>
      <c r="K291" s="885" t="str">
        <f t="shared" si="41"/>
        <v>https://shopeefood.vn/bo-suu-tap/an-tha-ga-giam-khong-gioi-han-t3</v>
      </c>
      <c r="L291" s="886" t="str">
        <f t="shared" si="42"/>
        <v>https://shopeefood.shopee.vn/bo-suu-tap/an-tha-ga-giam-khong-gioi-han-t3</v>
      </c>
      <c r="M291" s="886"/>
      <c r="N291" s="886"/>
      <c r="O291" s="887"/>
      <c r="P291" s="887"/>
    </row>
    <row r="292" spans="1:16" ht="16" outlineLevel="1">
      <c r="A292" s="883">
        <v>6.6</v>
      </c>
      <c r="B292" s="649"/>
      <c r="C292" s="649" t="s">
        <v>15434</v>
      </c>
      <c r="D292" s="649" t="s">
        <v>15</v>
      </c>
      <c r="E292" s="888">
        <v>45812</v>
      </c>
      <c r="F292" s="888">
        <v>45812</v>
      </c>
      <c r="G292" s="957"/>
      <c r="H292" s="956"/>
      <c r="I292" s="956"/>
      <c r="J292" s="956"/>
      <c r="K292" s="885"/>
      <c r="L292" s="886"/>
      <c r="M292" s="886"/>
      <c r="N292" s="886"/>
      <c r="O292" s="887"/>
      <c r="P292" s="887"/>
    </row>
    <row r="293" spans="1:16" ht="16" outlineLevel="1">
      <c r="A293" s="883">
        <v>6.6</v>
      </c>
      <c r="B293" s="649"/>
      <c r="C293" s="649" t="s">
        <v>15435</v>
      </c>
      <c r="D293" s="649" t="s">
        <v>15</v>
      </c>
      <c r="E293" s="888">
        <v>45813</v>
      </c>
      <c r="F293" s="888">
        <v>45813</v>
      </c>
      <c r="G293" s="957"/>
      <c r="H293" s="956"/>
      <c r="I293" s="956"/>
      <c r="J293" s="956"/>
      <c r="K293" s="885"/>
      <c r="L293" s="886"/>
      <c r="M293" s="886"/>
      <c r="N293" s="886"/>
      <c r="O293" s="887"/>
      <c r="P293" s="887"/>
    </row>
    <row r="294" spans="1:16" ht="48" outlineLevel="1">
      <c r="A294" s="883">
        <v>6.6</v>
      </c>
      <c r="B294" s="649"/>
      <c r="C294" s="649" t="s">
        <v>15436</v>
      </c>
      <c r="D294" s="649" t="s">
        <v>15437</v>
      </c>
      <c r="E294" s="888">
        <v>45813</v>
      </c>
      <c r="F294" s="888">
        <v>45813</v>
      </c>
      <c r="G294" s="957"/>
      <c r="H294" s="955">
        <v>16912</v>
      </c>
      <c r="I294" s="956" t="s">
        <v>15020</v>
      </c>
      <c r="J294" s="956"/>
      <c r="K294" s="885" t="str">
        <f t="shared" ref="K294:K300" si="43">CONCATENATE("https://shopeefood.vn/bo-suu-tap/",I294)</f>
        <v>https://shopeefood.vn/bo-suu-tap/dat-truoc-san-deal-chi-0d</v>
      </c>
      <c r="L294" s="886" t="str">
        <f t="shared" ref="L294:L300" si="44">CONCATENATE("https://shopeefood.shopee.vn/bo-suu-tap/",I294)</f>
        <v>https://shopeefood.shopee.vn/bo-suu-tap/dat-truoc-san-deal-chi-0d</v>
      </c>
      <c r="M294" s="886"/>
      <c r="N294" s="886"/>
      <c r="O294" s="887"/>
      <c r="P294" s="887"/>
    </row>
    <row r="295" spans="1:16" ht="64" outlineLevel="1">
      <c r="A295" s="883">
        <v>6.6</v>
      </c>
      <c r="B295" s="649"/>
      <c r="C295" s="649" t="s">
        <v>15438</v>
      </c>
      <c r="D295" s="649" t="s">
        <v>15439</v>
      </c>
      <c r="E295" s="888">
        <v>45814</v>
      </c>
      <c r="F295" s="888">
        <v>45814</v>
      </c>
      <c r="G295" s="957"/>
      <c r="H295" s="955">
        <v>16913</v>
      </c>
      <c r="I295" s="956" t="s">
        <v>15028</v>
      </c>
      <c r="J295" s="956"/>
      <c r="K295" s="885" t="str">
        <f t="shared" si="43"/>
        <v>https://shopeefood.vn/bo-suu-tap/cu-dem-san-sale-khao-mon-0d</v>
      </c>
      <c r="L295" s="886" t="str">
        <f t="shared" si="44"/>
        <v>https://shopeefood.shopee.vn/bo-suu-tap/cu-dem-san-sale-khao-mon-0d</v>
      </c>
      <c r="M295" s="886"/>
      <c r="N295" s="886"/>
      <c r="O295" s="887"/>
      <c r="P295" s="887"/>
    </row>
    <row r="296" spans="1:16" ht="48" outlineLevel="1">
      <c r="A296" s="883">
        <v>6.6</v>
      </c>
      <c r="B296" s="649"/>
      <c r="C296" s="649" t="s">
        <v>15440</v>
      </c>
      <c r="D296" s="649" t="s">
        <v>15441</v>
      </c>
      <c r="E296" s="888">
        <v>45814</v>
      </c>
      <c r="F296" s="888">
        <v>45814</v>
      </c>
      <c r="G296" s="957"/>
      <c r="H296" s="955">
        <v>15788</v>
      </c>
      <c r="I296" s="956" t="s">
        <v>15032</v>
      </c>
      <c r="J296" s="956"/>
      <c r="K296" s="885" t="str">
        <f t="shared" si="43"/>
        <v>https://shopeefood.vn/bo-suu-tap/bua-sang-0d-chao-ngay-moi</v>
      </c>
      <c r="L296" s="886" t="str">
        <f t="shared" si="44"/>
        <v>https://shopeefood.shopee.vn/bo-suu-tap/bua-sang-0d-chao-ngay-moi</v>
      </c>
      <c r="M296" s="886"/>
      <c r="N296" s="886"/>
      <c r="O296" s="887"/>
      <c r="P296" s="887"/>
    </row>
    <row r="297" spans="1:16" ht="48" outlineLevel="1">
      <c r="A297" s="883">
        <v>6.6</v>
      </c>
      <c r="B297" s="649"/>
      <c r="C297" s="649" t="s">
        <v>15442</v>
      </c>
      <c r="D297" s="649" t="s">
        <v>15443</v>
      </c>
      <c r="E297" s="888">
        <v>45814</v>
      </c>
      <c r="F297" s="888">
        <v>45814</v>
      </c>
      <c r="G297" s="957"/>
      <c r="H297" s="955">
        <v>15789</v>
      </c>
      <c r="I297" s="956" t="s">
        <v>15036</v>
      </c>
      <c r="J297" s="956"/>
      <c r="K297" s="885" t="str">
        <f t="shared" si="43"/>
        <v>https://shopeefood.vn/bo-suu-tap/bua-trua-vui-ve-gia-chi-0d</v>
      </c>
      <c r="L297" s="886" t="str">
        <f t="shared" si="44"/>
        <v>https://shopeefood.shopee.vn/bo-suu-tap/bua-trua-vui-ve-gia-chi-0d</v>
      </c>
      <c r="M297" s="886"/>
      <c r="N297" s="886"/>
      <c r="O297" s="887"/>
      <c r="P297" s="887"/>
    </row>
    <row r="298" spans="1:16" ht="32" outlineLevel="1">
      <c r="A298" s="883">
        <v>6.6</v>
      </c>
      <c r="B298" s="649"/>
      <c r="C298" s="649" t="s">
        <v>15444</v>
      </c>
      <c r="D298" s="649" t="s">
        <v>15445</v>
      </c>
      <c r="E298" s="888">
        <v>45814</v>
      </c>
      <c r="F298" s="888">
        <v>45814</v>
      </c>
      <c r="G298" s="957"/>
      <c r="H298" s="955">
        <v>15790</v>
      </c>
      <c r="I298" s="956" t="s">
        <v>15040</v>
      </c>
      <c r="J298" s="956"/>
      <c r="K298" s="885" t="str">
        <f t="shared" si="43"/>
        <v>https://shopeefood.vn/bo-suu-tap/deal-0d-an-vat-thoa-thich</v>
      </c>
      <c r="L298" s="886" t="str">
        <f t="shared" si="44"/>
        <v>https://shopeefood.shopee.vn/bo-suu-tap/deal-0d-an-vat-thoa-thich</v>
      </c>
      <c r="M298" s="886"/>
      <c r="N298" s="886"/>
      <c r="O298" s="887"/>
      <c r="P298" s="887"/>
    </row>
    <row r="299" spans="1:16" ht="48" outlineLevel="1">
      <c r="A299" s="883">
        <v>6.6</v>
      </c>
      <c r="B299" s="649"/>
      <c r="C299" s="649" t="s">
        <v>15446</v>
      </c>
      <c r="D299" s="649" t="s">
        <v>15447</v>
      </c>
      <c r="E299" s="888">
        <v>45814</v>
      </c>
      <c r="F299" s="888">
        <v>45814</v>
      </c>
      <c r="G299" s="957"/>
      <c r="H299" s="955">
        <v>15791</v>
      </c>
      <c r="I299" s="956" t="s">
        <v>15044</v>
      </c>
      <c r="J299" s="956"/>
      <c r="K299" s="885" t="str">
        <f t="shared" si="43"/>
        <v>https://shopeefood.vn/bo-suu-tap/toi-0d-mon-gi-cung-ngon</v>
      </c>
      <c r="L299" s="886" t="str">
        <f t="shared" si="44"/>
        <v>https://shopeefood.shopee.vn/bo-suu-tap/toi-0d-mon-gi-cung-ngon</v>
      </c>
      <c r="M299" s="886"/>
      <c r="N299" s="886"/>
      <c r="O299" s="887"/>
      <c r="P299" s="887"/>
    </row>
    <row r="300" spans="1:16" ht="128" outlineLevel="1">
      <c r="A300" s="883">
        <v>6.6</v>
      </c>
      <c r="B300" s="649"/>
      <c r="C300" s="649" t="s">
        <v>15448</v>
      </c>
      <c r="D300" s="649" t="s">
        <v>15449</v>
      </c>
      <c r="E300" s="888">
        <v>45814</v>
      </c>
      <c r="F300" s="888">
        <v>45814</v>
      </c>
      <c r="G300" s="957"/>
      <c r="H300" s="956"/>
      <c r="I300" s="956"/>
      <c r="J300" s="956"/>
      <c r="K300" s="885" t="str">
        <f t="shared" si="43"/>
        <v>https://shopeefood.vn/bo-suu-tap/</v>
      </c>
      <c r="L300" s="886" t="str">
        <f t="shared" si="44"/>
        <v>https://shopeefood.shopee.vn/bo-suu-tap/</v>
      </c>
      <c r="M300" s="886"/>
      <c r="N300" s="886"/>
      <c r="O300" s="887"/>
      <c r="P300" s="887"/>
    </row>
    <row r="301" spans="1:16" ht="16" outlineLevel="1">
      <c r="A301" s="883">
        <v>6.6</v>
      </c>
      <c r="B301" s="649"/>
      <c r="C301" s="649" t="s">
        <v>15450</v>
      </c>
      <c r="D301" s="649" t="s">
        <v>15</v>
      </c>
      <c r="E301" s="888">
        <v>45814</v>
      </c>
      <c r="F301" s="888">
        <v>45814</v>
      </c>
      <c r="G301" s="957"/>
      <c r="H301" s="956"/>
      <c r="I301" s="956"/>
      <c r="J301" s="956"/>
      <c r="K301" s="885"/>
      <c r="L301" s="886"/>
      <c r="M301" s="886"/>
      <c r="N301" s="886"/>
      <c r="O301" s="887"/>
      <c r="P301" s="887"/>
    </row>
    <row r="302" spans="1:16" ht="32" outlineLevel="1">
      <c r="A302" s="883">
        <v>1.6</v>
      </c>
      <c r="B302" s="649"/>
      <c r="C302" s="649" t="s">
        <v>15451</v>
      </c>
      <c r="D302" s="649" t="s">
        <v>15452</v>
      </c>
      <c r="E302" s="888">
        <v>45809</v>
      </c>
      <c r="F302" s="888">
        <v>45809</v>
      </c>
      <c r="G302" s="954" t="s">
        <v>15453</v>
      </c>
      <c r="H302" s="955">
        <v>20238</v>
      </c>
      <c r="I302" s="956" t="s">
        <v>15454</v>
      </c>
      <c r="J302" s="956"/>
      <c r="K302" s="885" t="str">
        <f t="shared" ref="K302:K304" si="45">CONCATENATE("https://shopeefood.vn/bo-suu-tap/",I302)</f>
        <v>https://shopeefood.vn/bo-suu-tap/deal-ngap-tran-qua-cho-be</v>
      </c>
      <c r="L302" s="886" t="str">
        <f t="shared" ref="L302:L304" si="46">CONCATENATE("https://shopeefood.shopee.vn/bo-suu-tap/",I302)</f>
        <v>https://shopeefood.shopee.vn/bo-suu-tap/deal-ngap-tran-qua-cho-be</v>
      </c>
      <c r="M302" s="886"/>
      <c r="N302" s="886"/>
      <c r="O302" s="887"/>
      <c r="P302" s="887"/>
    </row>
    <row r="303" spans="1:16" ht="64" outlineLevel="1">
      <c r="A303" s="883">
        <v>1.6</v>
      </c>
      <c r="B303" s="649"/>
      <c r="C303" s="649" t="s">
        <v>15455</v>
      </c>
      <c r="D303" s="649" t="s">
        <v>15456</v>
      </c>
      <c r="E303" s="888">
        <v>45809</v>
      </c>
      <c r="F303" s="888">
        <v>45809</v>
      </c>
      <c r="G303" s="954" t="s">
        <v>15457</v>
      </c>
      <c r="H303" s="955">
        <v>20239</v>
      </c>
      <c r="I303" s="956" t="s">
        <v>15458</v>
      </c>
      <c r="J303" s="956"/>
      <c r="K303" s="885" t="str">
        <f t="shared" si="45"/>
        <v>https://shopeefood.vn/bo-suu-tap/mung-tet-thieu-nhi-dong-gia-16000d</v>
      </c>
      <c r="L303" s="886" t="str">
        <f t="shared" si="46"/>
        <v>https://shopeefood.shopee.vn/bo-suu-tap/mung-tet-thieu-nhi-dong-gia-16000d</v>
      </c>
      <c r="M303" s="886"/>
      <c r="N303" s="886"/>
      <c r="O303" s="887"/>
      <c r="P303" s="887"/>
    </row>
    <row r="304" spans="1:16" ht="48" outlineLevel="1">
      <c r="A304" s="883">
        <v>1.6</v>
      </c>
      <c r="B304" s="649"/>
      <c r="C304" s="649" t="s">
        <v>15459</v>
      </c>
      <c r="D304" s="649" t="s">
        <v>15460</v>
      </c>
      <c r="E304" s="888">
        <v>45809</v>
      </c>
      <c r="F304" s="888">
        <v>45809</v>
      </c>
      <c r="G304" s="954" t="s">
        <v>15461</v>
      </c>
      <c r="H304" s="955">
        <v>20240</v>
      </c>
      <c r="I304" s="956" t="s">
        <v>15462</v>
      </c>
      <c r="J304" s="956"/>
      <c r="K304" s="885" t="str">
        <f t="shared" si="45"/>
        <v>https://shopeefood.vn/bo-suu-tap/mon-ngon-be-thich-giam-toi-20000d</v>
      </c>
      <c r="L304" s="886" t="str">
        <f t="shared" si="46"/>
        <v>https://shopeefood.shopee.vn/bo-suu-tap/mon-ngon-be-thich-giam-toi-20000d</v>
      </c>
      <c r="M304" s="886"/>
      <c r="N304" s="886"/>
      <c r="O304" s="887"/>
      <c r="P304" s="887"/>
    </row>
    <row r="305" spans="1:16" ht="64" outlineLevel="1">
      <c r="A305" s="883"/>
      <c r="B305" s="649"/>
      <c r="C305" s="958" t="s">
        <v>15463</v>
      </c>
      <c r="D305" s="649" t="s">
        <v>15464</v>
      </c>
      <c r="E305" s="888">
        <v>45829</v>
      </c>
      <c r="F305" s="888">
        <v>45829</v>
      </c>
      <c r="G305" s="959" t="s">
        <v>15465</v>
      </c>
      <c r="H305" s="956"/>
      <c r="I305" s="956"/>
      <c r="J305" s="956"/>
      <c r="K305" s="886" t="s">
        <v>15466</v>
      </c>
      <c r="L305" s="886" t="s">
        <v>15466</v>
      </c>
      <c r="M305" s="886"/>
      <c r="N305" s="886"/>
      <c r="O305" s="887"/>
      <c r="P305" s="887"/>
    </row>
    <row r="306" spans="1:16" ht="16" outlineLevel="1">
      <c r="A306" s="883"/>
      <c r="B306" s="649"/>
      <c r="C306" s="958" t="s">
        <v>15467</v>
      </c>
      <c r="D306" s="649" t="s">
        <v>15468</v>
      </c>
      <c r="E306" s="888">
        <v>45829</v>
      </c>
      <c r="F306" s="888">
        <v>45829</v>
      </c>
      <c r="G306" s="960" t="s">
        <v>15469</v>
      </c>
      <c r="H306" s="883"/>
      <c r="I306" s="883"/>
      <c r="J306" s="883"/>
      <c r="K306" s="886" t="s">
        <v>15470</v>
      </c>
      <c r="L306" s="886" t="s">
        <v>15470</v>
      </c>
      <c r="M306" s="886"/>
      <c r="N306" s="886"/>
      <c r="O306" s="887"/>
      <c r="P306" s="887"/>
    </row>
    <row r="307" spans="1:16" ht="112" outlineLevel="1">
      <c r="A307" s="883"/>
      <c r="B307" s="649"/>
      <c r="C307" s="958" t="s">
        <v>14975</v>
      </c>
      <c r="D307" s="649" t="s">
        <v>14976</v>
      </c>
      <c r="E307" s="888">
        <v>45829</v>
      </c>
      <c r="F307" s="888">
        <v>45829</v>
      </c>
      <c r="G307" s="960" t="s">
        <v>15471</v>
      </c>
      <c r="H307" s="883"/>
      <c r="I307" s="883"/>
      <c r="J307" s="883"/>
      <c r="K307" s="886" t="s">
        <v>15472</v>
      </c>
      <c r="L307" s="886" t="s">
        <v>15472</v>
      </c>
      <c r="M307" s="886"/>
      <c r="N307" s="886"/>
      <c r="O307" s="887"/>
      <c r="P307" s="887"/>
    </row>
    <row r="308" spans="1:16" ht="48" outlineLevel="1">
      <c r="A308" s="913" t="s">
        <v>15473</v>
      </c>
      <c r="B308" s="871"/>
      <c r="C308" s="871" t="s">
        <v>15474</v>
      </c>
      <c r="D308" s="871" t="s">
        <v>15475</v>
      </c>
      <c r="E308" s="914">
        <v>45839</v>
      </c>
      <c r="F308" s="914">
        <v>45868</v>
      </c>
      <c r="G308" s="920" t="s">
        <v>15476</v>
      </c>
      <c r="H308" s="82"/>
      <c r="I308" s="82"/>
      <c r="J308" s="82"/>
      <c r="K308" s="885"/>
      <c r="L308" s="920" t="s">
        <v>14838</v>
      </c>
      <c r="M308" s="935"/>
      <c r="N308" s="935"/>
      <c r="O308" s="887"/>
      <c r="P308" s="887"/>
    </row>
    <row r="309" spans="1:16" ht="48" outlineLevel="1">
      <c r="A309" s="913" t="s">
        <v>15473</v>
      </c>
      <c r="B309" s="871"/>
      <c r="C309" s="871" t="s">
        <v>15477</v>
      </c>
      <c r="D309" s="871" t="s">
        <v>15478</v>
      </c>
      <c r="E309" s="914">
        <v>45839</v>
      </c>
      <c r="F309" s="914">
        <v>45868</v>
      </c>
      <c r="G309" s="920" t="s">
        <v>15479</v>
      </c>
      <c r="H309" s="883"/>
      <c r="I309" s="883"/>
      <c r="J309" s="883"/>
      <c r="K309" s="885"/>
      <c r="L309" s="920" t="s">
        <v>14838</v>
      </c>
      <c r="M309" s="935"/>
      <c r="N309" s="935"/>
      <c r="O309" s="887"/>
      <c r="P309" s="887"/>
    </row>
    <row r="310" spans="1:16" ht="48" outlineLevel="1">
      <c r="A310" s="913" t="s">
        <v>15473</v>
      </c>
      <c r="B310" s="871"/>
      <c r="C310" s="871" t="s">
        <v>15480</v>
      </c>
      <c r="D310" s="871" t="s">
        <v>15481</v>
      </c>
      <c r="E310" s="914">
        <v>45839</v>
      </c>
      <c r="F310" s="914">
        <v>45868</v>
      </c>
      <c r="G310" s="920" t="s">
        <v>15482</v>
      </c>
      <c r="H310" s="883"/>
      <c r="I310" s="883"/>
      <c r="J310" s="883"/>
      <c r="K310" s="885"/>
      <c r="L310" s="918" t="s">
        <v>14838</v>
      </c>
      <c r="M310" s="918"/>
      <c r="N310" s="918"/>
      <c r="O310" s="887"/>
      <c r="P310" s="887"/>
    </row>
    <row r="311" spans="1:16" ht="64" outlineLevel="1">
      <c r="A311" s="936" t="s">
        <v>15483</v>
      </c>
      <c r="B311" s="893"/>
      <c r="C311" s="893" t="s">
        <v>15484</v>
      </c>
      <c r="D311" s="893" t="s">
        <v>15485</v>
      </c>
      <c r="E311" s="914">
        <v>45839</v>
      </c>
      <c r="F311" s="914">
        <v>45868</v>
      </c>
      <c r="G311" s="942" t="s">
        <v>15394</v>
      </c>
      <c r="H311" s="939"/>
      <c r="I311" s="939"/>
      <c r="J311" s="939"/>
      <c r="K311" s="940" t="s">
        <v>14876</v>
      </c>
      <c r="L311" s="941"/>
      <c r="M311" s="941"/>
      <c r="N311" s="941"/>
      <c r="O311" s="887"/>
      <c r="P311" s="887"/>
    </row>
    <row r="312" spans="1:16" ht="48" outlineLevel="1">
      <c r="A312" s="961">
        <v>6.6</v>
      </c>
      <c r="B312" s="962"/>
      <c r="C312" s="962" t="s">
        <v>15486</v>
      </c>
      <c r="D312" s="962" t="s">
        <v>15487</v>
      </c>
      <c r="E312" s="963">
        <v>45803</v>
      </c>
      <c r="F312" s="963">
        <v>45814</v>
      </c>
      <c r="G312" s="964" t="s">
        <v>15409</v>
      </c>
      <c r="H312" s="965"/>
      <c r="I312" s="966"/>
      <c r="J312" s="966"/>
      <c r="K312" s="967" t="s">
        <v>15488</v>
      </c>
      <c r="L312" s="968" t="s">
        <v>15489</v>
      </c>
      <c r="M312" s="968"/>
      <c r="N312" s="968"/>
      <c r="O312" s="969"/>
      <c r="P312" s="969"/>
    </row>
    <row r="313" spans="1:16" ht="365" outlineLevel="1">
      <c r="A313" s="883">
        <v>7.7</v>
      </c>
      <c r="B313" s="649"/>
      <c r="C313" s="883" t="s">
        <v>15490</v>
      </c>
      <c r="D313" s="649" t="s">
        <v>15491</v>
      </c>
      <c r="E313" s="888">
        <v>45834</v>
      </c>
      <c r="F313" s="888">
        <v>45845</v>
      </c>
      <c r="G313" s="954" t="s">
        <v>15492</v>
      </c>
      <c r="H313" s="955"/>
      <c r="I313" s="956"/>
      <c r="J313" s="956"/>
      <c r="K313" s="946" t="s">
        <v>15493</v>
      </c>
      <c r="L313" s="886" t="s">
        <v>15494</v>
      </c>
      <c r="M313" s="886"/>
      <c r="N313" s="886"/>
      <c r="O313" s="887"/>
      <c r="P313" s="887"/>
    </row>
    <row r="314" spans="1:16" ht="409.6" outlineLevel="1">
      <c r="A314" s="883">
        <v>7.7</v>
      </c>
      <c r="B314" s="649"/>
      <c r="C314" s="649" t="s">
        <v>15495</v>
      </c>
      <c r="D314" s="649" t="s">
        <v>15496</v>
      </c>
      <c r="E314" s="888">
        <v>45834</v>
      </c>
      <c r="F314" s="888">
        <v>45845</v>
      </c>
      <c r="G314" s="954" t="s">
        <v>15497</v>
      </c>
      <c r="H314" s="955"/>
      <c r="I314" s="956"/>
      <c r="J314" s="956"/>
      <c r="K314" s="885" t="s">
        <v>15498</v>
      </c>
      <c r="L314" s="886" t="s">
        <v>15499</v>
      </c>
      <c r="M314" s="886"/>
      <c r="N314" s="886"/>
      <c r="O314" s="887"/>
      <c r="P314" s="887"/>
    </row>
    <row r="315" spans="1:16" ht="409.6" outlineLevel="1">
      <c r="A315" s="883">
        <v>7.7</v>
      </c>
      <c r="B315" s="649"/>
      <c r="C315" s="649" t="s">
        <v>15500</v>
      </c>
      <c r="D315" s="649" t="s">
        <v>15496</v>
      </c>
      <c r="E315" s="888">
        <v>45834</v>
      </c>
      <c r="F315" s="888">
        <v>45845</v>
      </c>
      <c r="G315" s="970" t="s">
        <v>15501</v>
      </c>
      <c r="H315" s="955"/>
      <c r="I315" s="956"/>
      <c r="J315" s="956"/>
      <c r="K315" s="885" t="s">
        <v>15502</v>
      </c>
      <c r="L315" s="886" t="s">
        <v>15503</v>
      </c>
      <c r="M315" s="886"/>
      <c r="N315" s="886"/>
      <c r="O315" s="887"/>
      <c r="P315" s="887"/>
    </row>
    <row r="316" spans="1:16" ht="128" outlineLevel="1">
      <c r="A316" s="883">
        <v>7.7</v>
      </c>
      <c r="B316" s="649"/>
      <c r="C316" s="649" t="s">
        <v>15504</v>
      </c>
      <c r="D316" s="649" t="s">
        <v>15505</v>
      </c>
      <c r="E316" s="888">
        <v>45834</v>
      </c>
      <c r="F316" s="888">
        <v>45845</v>
      </c>
      <c r="G316" s="954" t="s">
        <v>15506</v>
      </c>
      <c r="H316" s="955"/>
      <c r="I316" s="956"/>
      <c r="J316" s="956"/>
      <c r="K316" s="946" t="s">
        <v>15507</v>
      </c>
      <c r="L316" s="886" t="s">
        <v>15508</v>
      </c>
      <c r="M316" s="886"/>
      <c r="N316" s="886"/>
      <c r="O316" s="887"/>
      <c r="P316" s="887"/>
    </row>
    <row r="317" spans="1:16" ht="303.75" customHeight="1" outlineLevel="1">
      <c r="A317" s="883">
        <v>7.7</v>
      </c>
      <c r="B317" s="649"/>
      <c r="C317" s="649" t="s">
        <v>15509</v>
      </c>
      <c r="D317" s="649" t="s">
        <v>15510</v>
      </c>
      <c r="E317" s="888">
        <v>45834</v>
      </c>
      <c r="F317" s="888">
        <v>45845</v>
      </c>
      <c r="G317" s="954" t="s">
        <v>15511</v>
      </c>
      <c r="H317" s="955"/>
      <c r="I317" s="956"/>
      <c r="J317" s="956"/>
      <c r="K317" s="946" t="s">
        <v>15512</v>
      </c>
      <c r="L317" s="886" t="s">
        <v>15513</v>
      </c>
      <c r="M317" s="886"/>
      <c r="N317" s="886"/>
      <c r="O317" s="887"/>
      <c r="P317" s="887"/>
    </row>
    <row r="318" spans="1:16" ht="128" outlineLevel="1">
      <c r="A318" s="883">
        <v>7.7</v>
      </c>
      <c r="B318" s="649"/>
      <c r="C318" s="649" t="s">
        <v>15514</v>
      </c>
      <c r="D318" s="649" t="s">
        <v>15515</v>
      </c>
      <c r="E318" s="888">
        <v>45815</v>
      </c>
      <c r="F318" s="888">
        <v>45815</v>
      </c>
      <c r="G318" s="971" t="s">
        <v>15516</v>
      </c>
      <c r="H318" s="955"/>
      <c r="I318" s="956"/>
      <c r="J318" s="956"/>
      <c r="K318" s="885" t="s">
        <v>15517</v>
      </c>
      <c r="L318" s="886" t="s">
        <v>15518</v>
      </c>
      <c r="M318" s="886"/>
      <c r="N318" s="886"/>
      <c r="O318" s="887"/>
      <c r="P318" s="887"/>
    </row>
    <row r="319" spans="1:16" ht="409.6" outlineLevel="1">
      <c r="A319" s="883">
        <v>7.7</v>
      </c>
      <c r="B319" s="649"/>
      <c r="C319" s="649" t="s">
        <v>15519</v>
      </c>
      <c r="D319" s="649" t="s">
        <v>15496</v>
      </c>
      <c r="E319" s="888">
        <v>45834</v>
      </c>
      <c r="F319" s="888">
        <v>45845</v>
      </c>
      <c r="G319" s="971" t="s">
        <v>15520</v>
      </c>
      <c r="H319" s="956"/>
      <c r="I319" s="956"/>
      <c r="J319" s="956"/>
      <c r="K319" s="885" t="s">
        <v>15521</v>
      </c>
      <c r="L319" s="886" t="s">
        <v>15522</v>
      </c>
      <c r="M319" s="972"/>
      <c r="N319" s="972"/>
      <c r="O319" s="887"/>
      <c r="P319" s="887"/>
    </row>
    <row r="320" spans="1:16" ht="16" outlineLevel="1">
      <c r="A320" s="961">
        <v>7.7</v>
      </c>
      <c r="B320" s="962"/>
      <c r="C320" s="962" t="s">
        <v>15435</v>
      </c>
      <c r="D320" s="962" t="s">
        <v>15</v>
      </c>
      <c r="E320" s="963">
        <v>45813</v>
      </c>
      <c r="F320" s="963">
        <v>45813</v>
      </c>
      <c r="G320" s="973"/>
      <c r="H320" s="966"/>
      <c r="I320" s="966"/>
      <c r="J320" s="966"/>
      <c r="K320" s="974"/>
      <c r="L320" s="975"/>
      <c r="M320" s="975"/>
      <c r="N320" s="975"/>
      <c r="O320" s="969"/>
      <c r="P320" s="969"/>
    </row>
    <row r="321" spans="1:16" ht="112" outlineLevel="1">
      <c r="A321" s="883">
        <v>7.7</v>
      </c>
      <c r="B321" s="649"/>
      <c r="C321" s="649" t="s">
        <v>15523</v>
      </c>
      <c r="D321" s="649" t="s">
        <v>15524</v>
      </c>
      <c r="E321" s="888">
        <v>45814</v>
      </c>
      <c r="F321" s="888">
        <v>45815</v>
      </c>
      <c r="G321" s="971" t="s">
        <v>15525</v>
      </c>
      <c r="H321" s="955"/>
      <c r="I321" s="956"/>
      <c r="J321" s="956"/>
      <c r="K321" s="885" t="s">
        <v>15526</v>
      </c>
      <c r="L321" s="886" t="s">
        <v>15527</v>
      </c>
      <c r="M321" s="886"/>
      <c r="N321" s="886"/>
      <c r="O321" s="887"/>
      <c r="P321" s="887"/>
    </row>
    <row r="322" spans="1:16" ht="160" outlineLevel="1">
      <c r="A322" s="883">
        <v>7.7</v>
      </c>
      <c r="B322" s="649"/>
      <c r="C322" s="649" t="s">
        <v>15528</v>
      </c>
      <c r="D322" s="649" t="s">
        <v>15529</v>
      </c>
      <c r="E322" s="888">
        <v>45814</v>
      </c>
      <c r="F322" s="888">
        <v>45815</v>
      </c>
      <c r="G322" s="971" t="s">
        <v>15530</v>
      </c>
      <c r="H322" s="955"/>
      <c r="I322" s="956"/>
      <c r="J322" s="956"/>
      <c r="K322" s="885" t="s">
        <v>15531</v>
      </c>
      <c r="L322" s="886" t="s">
        <v>15532</v>
      </c>
      <c r="M322" s="886"/>
      <c r="N322" s="886"/>
      <c r="O322" s="887"/>
      <c r="P322" s="887"/>
    </row>
    <row r="323" spans="1:16" ht="96" outlineLevel="1">
      <c r="A323" s="883">
        <v>7.7</v>
      </c>
      <c r="B323" s="649"/>
      <c r="C323" s="649" t="s">
        <v>15533</v>
      </c>
      <c r="D323" s="649" t="s">
        <v>15534</v>
      </c>
      <c r="E323" s="888">
        <v>45815</v>
      </c>
      <c r="F323" s="888">
        <v>45815</v>
      </c>
      <c r="G323" s="971" t="s">
        <v>15535</v>
      </c>
      <c r="H323" s="955"/>
      <c r="I323" s="956"/>
      <c r="J323" s="956"/>
      <c r="K323" s="885" t="s">
        <v>15536</v>
      </c>
      <c r="L323" s="886" t="s">
        <v>15537</v>
      </c>
      <c r="M323" s="886"/>
      <c r="N323" s="886"/>
      <c r="O323" s="887"/>
      <c r="P323" s="887"/>
    </row>
    <row r="324" spans="1:16" ht="96" outlineLevel="1">
      <c r="A324" s="883">
        <v>7.7</v>
      </c>
      <c r="B324" s="649"/>
      <c r="C324" s="649" t="s">
        <v>15538</v>
      </c>
      <c r="D324" s="649" t="s">
        <v>15539</v>
      </c>
      <c r="E324" s="888">
        <v>45815</v>
      </c>
      <c r="F324" s="888">
        <v>45815</v>
      </c>
      <c r="G324" s="971" t="s">
        <v>15540</v>
      </c>
      <c r="H324" s="955"/>
      <c r="I324" s="956"/>
      <c r="J324" s="956"/>
      <c r="K324" s="885" t="s">
        <v>15541</v>
      </c>
      <c r="L324" s="886" t="s">
        <v>15542</v>
      </c>
      <c r="M324" s="886"/>
      <c r="N324" s="886"/>
      <c r="O324" s="887"/>
      <c r="P324" s="887"/>
    </row>
    <row r="325" spans="1:16" ht="96" outlineLevel="1">
      <c r="A325" s="883">
        <v>7.7</v>
      </c>
      <c r="B325" s="649"/>
      <c r="C325" s="649" t="s">
        <v>15543</v>
      </c>
      <c r="D325" s="649" t="s">
        <v>15544</v>
      </c>
      <c r="E325" s="888">
        <v>45815</v>
      </c>
      <c r="F325" s="888">
        <v>45815</v>
      </c>
      <c r="G325" s="971" t="s">
        <v>15545</v>
      </c>
      <c r="H325" s="955"/>
      <c r="I325" s="956"/>
      <c r="J325" s="956"/>
      <c r="K325" s="885" t="s">
        <v>15546</v>
      </c>
      <c r="L325" s="886" t="s">
        <v>15547</v>
      </c>
      <c r="M325" s="886"/>
      <c r="N325" s="886"/>
      <c r="O325" s="887"/>
      <c r="P325" s="887"/>
    </row>
    <row r="326" spans="1:16" ht="96" outlineLevel="1">
      <c r="A326" s="883">
        <v>7.7</v>
      </c>
      <c r="B326" s="649"/>
      <c r="C326" s="649" t="s">
        <v>15548</v>
      </c>
      <c r="D326" s="649" t="s">
        <v>15549</v>
      </c>
      <c r="E326" s="888">
        <v>45815</v>
      </c>
      <c r="F326" s="888">
        <v>45815</v>
      </c>
      <c r="G326" s="971" t="s">
        <v>15550</v>
      </c>
      <c r="H326" s="955"/>
      <c r="I326" s="956"/>
      <c r="J326" s="956"/>
      <c r="K326" s="885" t="s">
        <v>15551</v>
      </c>
      <c r="L326" s="886" t="s">
        <v>15552</v>
      </c>
      <c r="M326" s="886"/>
      <c r="N326" s="886"/>
      <c r="O326" s="887"/>
      <c r="P326" s="887"/>
    </row>
    <row r="327" spans="1:16" ht="128" outlineLevel="1">
      <c r="A327" s="883">
        <v>7.7</v>
      </c>
      <c r="B327" s="649"/>
      <c r="C327" s="649" t="s">
        <v>15553</v>
      </c>
      <c r="D327" s="649" t="s">
        <v>15554</v>
      </c>
      <c r="E327" s="888">
        <v>45815</v>
      </c>
      <c r="F327" s="888">
        <v>45815</v>
      </c>
      <c r="G327" s="971" t="s">
        <v>15555</v>
      </c>
      <c r="H327" s="956"/>
      <c r="I327" s="956"/>
      <c r="J327" s="956"/>
      <c r="K327" s="885" t="str">
        <f>CONCATENATE("https://shopeefood.vn/bo-suu-tap/",I327)</f>
        <v>https://shopeefood.vn/bo-suu-tap/</v>
      </c>
      <c r="L327" s="886" t="str">
        <f>CONCATENATE("https://shopeefood.shopee.vn/bo-suu-tap/",I327)</f>
        <v>https://shopeefood.shopee.vn/bo-suu-tap/</v>
      </c>
      <c r="M327" s="886"/>
      <c r="N327" s="886"/>
      <c r="O327" s="887"/>
      <c r="P327" s="887"/>
    </row>
    <row r="328" spans="1:16" ht="395" outlineLevel="1">
      <c r="A328" s="883">
        <v>8.8000000000000007</v>
      </c>
      <c r="B328" s="649"/>
      <c r="C328" s="649" t="s">
        <v>15556</v>
      </c>
      <c r="D328" s="649" t="s">
        <v>15557</v>
      </c>
      <c r="E328" s="888">
        <v>45867</v>
      </c>
      <c r="F328" s="888">
        <v>45877</v>
      </c>
      <c r="G328" s="971" t="s">
        <v>15558</v>
      </c>
      <c r="H328" s="957" t="s">
        <v>15559</v>
      </c>
      <c r="I328" s="883" t="s">
        <v>15560</v>
      </c>
      <c r="J328" s="883"/>
      <c r="K328" s="885" t="s">
        <v>15561</v>
      </c>
      <c r="L328" s="886" t="s">
        <v>15562</v>
      </c>
      <c r="M328" s="886"/>
      <c r="N328" s="886"/>
      <c r="O328" s="887"/>
      <c r="P328" s="887"/>
    </row>
    <row r="329" spans="1:16" ht="409.6" outlineLevel="1">
      <c r="A329" s="883">
        <v>8.8000000000000007</v>
      </c>
      <c r="B329" s="649"/>
      <c r="C329" s="649" t="s">
        <v>15563</v>
      </c>
      <c r="D329" s="649" t="s">
        <v>15564</v>
      </c>
      <c r="E329" s="888">
        <v>45867</v>
      </c>
      <c r="F329" s="888">
        <v>45877</v>
      </c>
      <c r="G329" s="971" t="s">
        <v>15565</v>
      </c>
      <c r="H329" s="957" t="s">
        <v>15566</v>
      </c>
      <c r="I329" s="883" t="s">
        <v>15567</v>
      </c>
      <c r="J329" s="883"/>
      <c r="K329" s="885" t="s">
        <v>15568</v>
      </c>
      <c r="L329" s="886" t="s">
        <v>15569</v>
      </c>
      <c r="M329" s="886"/>
      <c r="N329" s="886"/>
      <c r="O329" s="887"/>
      <c r="P329" s="887"/>
    </row>
    <row r="330" spans="1:16" ht="409.6" outlineLevel="1">
      <c r="A330" s="883">
        <v>8.8000000000000007</v>
      </c>
      <c r="B330" s="649"/>
      <c r="C330" s="649" t="s">
        <v>15570</v>
      </c>
      <c r="D330" s="649" t="s">
        <v>15564</v>
      </c>
      <c r="E330" s="888">
        <v>45867</v>
      </c>
      <c r="F330" s="888">
        <v>45877</v>
      </c>
      <c r="G330" s="971" t="s">
        <v>15571</v>
      </c>
      <c r="H330" s="957" t="s">
        <v>15572</v>
      </c>
      <c r="I330" s="883" t="s">
        <v>15573</v>
      </c>
      <c r="J330" s="883"/>
      <c r="K330" s="885" t="s">
        <v>15498</v>
      </c>
      <c r="L330" s="886" t="s">
        <v>15499</v>
      </c>
      <c r="M330" s="886"/>
      <c r="N330" s="886"/>
      <c r="O330" s="887"/>
      <c r="P330" s="887"/>
    </row>
    <row r="331" spans="1:16" ht="128" outlineLevel="1">
      <c r="A331" s="883">
        <v>8.8000000000000007</v>
      </c>
      <c r="B331" s="649"/>
      <c r="C331" s="649" t="s">
        <v>15574</v>
      </c>
      <c r="D331" s="649" t="s">
        <v>15575</v>
      </c>
      <c r="E331" s="888">
        <v>45867</v>
      </c>
      <c r="F331" s="888">
        <v>45877</v>
      </c>
      <c r="G331" s="971" t="s">
        <v>15576</v>
      </c>
      <c r="H331" s="957" t="s">
        <v>15577</v>
      </c>
      <c r="I331" s="883" t="s">
        <v>15578</v>
      </c>
      <c r="J331" s="883"/>
      <c r="K331" s="885" t="s">
        <v>15507</v>
      </c>
      <c r="L331" s="886" t="s">
        <v>15508</v>
      </c>
      <c r="M331" s="886"/>
      <c r="N331" s="886"/>
      <c r="O331" s="887"/>
      <c r="P331" s="887"/>
    </row>
    <row r="332" spans="1:16" ht="350" outlineLevel="1">
      <c r="A332" s="883">
        <v>8.8000000000000007</v>
      </c>
      <c r="B332" s="649"/>
      <c r="C332" s="649" t="s">
        <v>15579</v>
      </c>
      <c r="D332" s="649" t="s">
        <v>15580</v>
      </c>
      <c r="E332" s="888">
        <v>45867</v>
      </c>
      <c r="F332" s="888">
        <v>45877</v>
      </c>
      <c r="G332" s="971" t="s">
        <v>15581</v>
      </c>
      <c r="H332" s="957">
        <v>20232</v>
      </c>
      <c r="I332" s="883" t="s">
        <v>15582</v>
      </c>
      <c r="J332" s="883"/>
      <c r="K332" s="885" t="s">
        <v>15493</v>
      </c>
      <c r="L332" s="886" t="s">
        <v>15494</v>
      </c>
      <c r="M332" s="886"/>
      <c r="N332" s="886"/>
      <c r="O332" s="887"/>
      <c r="P332" s="887"/>
    </row>
    <row r="333" spans="1:16" ht="335" outlineLevel="1">
      <c r="A333" s="883">
        <v>8.8000000000000007</v>
      </c>
      <c r="B333" s="649"/>
      <c r="C333" s="649" t="s">
        <v>15583</v>
      </c>
      <c r="D333" s="649" t="s">
        <v>15584</v>
      </c>
      <c r="E333" s="888">
        <v>45867</v>
      </c>
      <c r="F333" s="888">
        <v>45877</v>
      </c>
      <c r="G333" s="971" t="s">
        <v>15585</v>
      </c>
      <c r="H333" s="957" t="s">
        <v>15586</v>
      </c>
      <c r="I333" s="1" t="s">
        <v>15587</v>
      </c>
      <c r="J333" s="1"/>
      <c r="K333" s="933" t="s">
        <v>15588</v>
      </c>
      <c r="L333" s="885" t="s">
        <v>15589</v>
      </c>
      <c r="M333" s="885"/>
      <c r="N333" s="885"/>
      <c r="O333" s="887"/>
      <c r="P333" s="887"/>
    </row>
    <row r="334" spans="1:16" ht="64" outlineLevel="1">
      <c r="A334" s="883">
        <v>8.8000000000000007</v>
      </c>
      <c r="B334" s="649"/>
      <c r="C334" s="649" t="s">
        <v>15590</v>
      </c>
      <c r="D334" s="649" t="s">
        <v>15591</v>
      </c>
      <c r="E334" s="888">
        <v>45867</v>
      </c>
      <c r="F334" s="888">
        <v>45877</v>
      </c>
      <c r="G334" s="976" t="s">
        <v>15592</v>
      </c>
      <c r="H334" s="957"/>
      <c r="I334" s="1"/>
      <c r="J334" s="1"/>
      <c r="K334" s="933" t="s">
        <v>15593</v>
      </c>
      <c r="L334" s="885" t="s">
        <v>15594</v>
      </c>
      <c r="M334" s="885"/>
      <c r="N334" s="885"/>
      <c r="O334" s="887"/>
      <c r="P334" s="887"/>
    </row>
    <row r="335" spans="1:16" ht="16" outlineLevel="1">
      <c r="A335" s="883">
        <v>8.8000000000000007</v>
      </c>
      <c r="B335" s="649"/>
      <c r="C335" s="649" t="s">
        <v>15595</v>
      </c>
      <c r="D335" s="357" t="s">
        <v>15596</v>
      </c>
      <c r="E335" s="888">
        <v>45876</v>
      </c>
      <c r="F335" s="888">
        <v>45876</v>
      </c>
      <c r="G335" s="971" t="s">
        <v>15597</v>
      </c>
      <c r="H335" s="957">
        <v>20294</v>
      </c>
      <c r="I335" s="1" t="s">
        <v>15598</v>
      </c>
      <c r="J335" s="1"/>
      <c r="K335" s="933" t="s">
        <v>15526</v>
      </c>
      <c r="L335" s="885" t="s">
        <v>15527</v>
      </c>
      <c r="M335" s="885"/>
      <c r="N335" s="885"/>
      <c r="O335" s="887"/>
      <c r="P335" s="887"/>
    </row>
    <row r="336" spans="1:16" ht="16" outlineLevel="1">
      <c r="A336" s="883">
        <v>8.8000000000000007</v>
      </c>
      <c r="B336" s="649"/>
      <c r="C336" s="649" t="s">
        <v>15599</v>
      </c>
      <c r="D336" s="263" t="s">
        <v>15600</v>
      </c>
      <c r="E336" s="888">
        <v>45877</v>
      </c>
      <c r="F336" s="888">
        <v>45877</v>
      </c>
      <c r="G336" s="971" t="s">
        <v>15601</v>
      </c>
      <c r="H336" s="957">
        <v>20295</v>
      </c>
      <c r="I336" s="1" t="s">
        <v>15602</v>
      </c>
      <c r="J336" s="1"/>
      <c r="K336" s="933" t="s">
        <v>15531</v>
      </c>
      <c r="L336" s="885" t="s">
        <v>15532</v>
      </c>
      <c r="M336" s="885"/>
      <c r="N336" s="885"/>
      <c r="O336" s="887"/>
      <c r="P336" s="887"/>
    </row>
    <row r="337" spans="1:16" ht="16" outlineLevel="1">
      <c r="A337" s="883">
        <v>8.8000000000000007</v>
      </c>
      <c r="B337" s="649"/>
      <c r="C337" s="649" t="s">
        <v>15603</v>
      </c>
      <c r="D337" s="263" t="s">
        <v>15604</v>
      </c>
      <c r="E337" s="888">
        <v>45877</v>
      </c>
      <c r="F337" s="888">
        <v>45877</v>
      </c>
      <c r="G337" s="971" t="s">
        <v>15605</v>
      </c>
      <c r="H337" s="957">
        <v>20296</v>
      </c>
      <c r="I337" s="1" t="s">
        <v>15606</v>
      </c>
      <c r="J337" s="1"/>
      <c r="K337" s="933" t="s">
        <v>15536</v>
      </c>
      <c r="L337" s="885" t="s">
        <v>15537</v>
      </c>
      <c r="M337" s="885"/>
      <c r="N337" s="885"/>
      <c r="O337" s="887"/>
      <c r="P337" s="887"/>
    </row>
    <row r="338" spans="1:16" ht="16" outlineLevel="1">
      <c r="A338" s="883">
        <v>8.8000000000000007</v>
      </c>
      <c r="B338" s="649"/>
      <c r="C338" s="649" t="s">
        <v>15607</v>
      </c>
      <c r="D338" s="263" t="s">
        <v>15608</v>
      </c>
      <c r="E338" s="888">
        <v>45877</v>
      </c>
      <c r="F338" s="888">
        <v>45877</v>
      </c>
      <c r="G338" s="971" t="s">
        <v>15609</v>
      </c>
      <c r="H338" s="957">
        <v>20297</v>
      </c>
      <c r="I338" s="1" t="s">
        <v>15610</v>
      </c>
      <c r="J338" s="1"/>
      <c r="K338" s="933" t="s">
        <v>15541</v>
      </c>
      <c r="L338" s="885" t="s">
        <v>15542</v>
      </c>
      <c r="M338" s="885"/>
      <c r="N338" s="885"/>
      <c r="O338" s="887"/>
      <c r="P338" s="887"/>
    </row>
    <row r="339" spans="1:16" ht="16" outlineLevel="1">
      <c r="A339" s="883">
        <v>8.8000000000000007</v>
      </c>
      <c r="B339" s="649"/>
      <c r="C339" s="649" t="s">
        <v>15611</v>
      </c>
      <c r="D339" s="197" t="s">
        <v>15612</v>
      </c>
      <c r="E339" s="888">
        <v>45877</v>
      </c>
      <c r="F339" s="888">
        <v>45877</v>
      </c>
      <c r="G339" s="971" t="s">
        <v>15613</v>
      </c>
      <c r="H339" s="957">
        <v>20298</v>
      </c>
      <c r="I339" s="1" t="s">
        <v>15614</v>
      </c>
      <c r="J339" s="1"/>
      <c r="K339" s="933" t="s">
        <v>15546</v>
      </c>
      <c r="L339" s="885" t="s">
        <v>15547</v>
      </c>
      <c r="M339" s="885"/>
      <c r="N339" s="885"/>
      <c r="O339" s="887"/>
      <c r="P339" s="887"/>
    </row>
    <row r="340" spans="1:16" ht="16" outlineLevel="1">
      <c r="A340" s="883">
        <v>8.8000000000000007</v>
      </c>
      <c r="B340" s="649"/>
      <c r="C340" s="649" t="s">
        <v>15615</v>
      </c>
      <c r="D340" s="263" t="s">
        <v>15616</v>
      </c>
      <c r="E340" s="888">
        <v>45877</v>
      </c>
      <c r="F340" s="888">
        <v>45877</v>
      </c>
      <c r="G340" s="971" t="s">
        <v>15617</v>
      </c>
      <c r="H340" s="957">
        <v>20299</v>
      </c>
      <c r="I340" s="1" t="s">
        <v>15618</v>
      </c>
      <c r="J340" s="1"/>
      <c r="K340" s="933" t="s">
        <v>15551</v>
      </c>
      <c r="L340" s="885" t="s">
        <v>15552</v>
      </c>
      <c r="M340" s="885"/>
      <c r="N340" s="885"/>
      <c r="O340" s="887"/>
      <c r="P340" s="887"/>
    </row>
    <row r="341" spans="1:16" ht="128" outlineLevel="1">
      <c r="A341" s="883">
        <v>8.8000000000000007</v>
      </c>
      <c r="B341" s="649"/>
      <c r="C341" s="649" t="s">
        <v>15619</v>
      </c>
      <c r="D341" s="649" t="s">
        <v>15620</v>
      </c>
      <c r="E341" s="888">
        <v>45877</v>
      </c>
      <c r="F341" s="888">
        <v>45877</v>
      </c>
      <c r="G341" s="971" t="s">
        <v>15621</v>
      </c>
      <c r="H341" s="957">
        <v>19190</v>
      </c>
      <c r="I341" s="1" t="s">
        <v>15622</v>
      </c>
      <c r="J341" s="1"/>
      <c r="K341" s="933" t="s">
        <v>15517</v>
      </c>
      <c r="L341" s="885" t="s">
        <v>15518</v>
      </c>
      <c r="M341" s="885"/>
      <c r="N341" s="885"/>
      <c r="O341" s="887"/>
      <c r="P341" s="887"/>
    </row>
    <row r="342" spans="1:16" ht="128" outlineLevel="1">
      <c r="A342" s="883">
        <v>8.8000000000000007</v>
      </c>
      <c r="B342" s="649"/>
      <c r="C342" s="649" t="s">
        <v>15623</v>
      </c>
      <c r="D342" s="649" t="s">
        <v>15624</v>
      </c>
      <c r="E342" s="888">
        <v>45877</v>
      </c>
      <c r="F342" s="888">
        <v>45877</v>
      </c>
      <c r="G342" s="971" t="s">
        <v>15625</v>
      </c>
      <c r="H342" s="957" t="s">
        <v>15626</v>
      </c>
      <c r="I342" s="1" t="s">
        <v>15627</v>
      </c>
      <c r="J342" s="1"/>
      <c r="K342" s="933" t="s">
        <v>15628</v>
      </c>
      <c r="L342" s="885" t="s">
        <v>15629</v>
      </c>
      <c r="M342" s="885"/>
      <c r="N342" s="885"/>
      <c r="O342" s="887"/>
      <c r="P342" s="887"/>
    </row>
    <row r="343" spans="1:16" ht="48" outlineLevel="1">
      <c r="A343" s="936" t="s">
        <v>15630</v>
      </c>
      <c r="B343" s="893"/>
      <c r="C343" s="893" t="s">
        <v>15631</v>
      </c>
      <c r="D343" s="893" t="s">
        <v>15632</v>
      </c>
      <c r="E343" s="888">
        <v>45870</v>
      </c>
      <c r="F343" s="888">
        <v>45900</v>
      </c>
      <c r="G343" s="977" t="s">
        <v>15633</v>
      </c>
      <c r="H343" s="957"/>
      <c r="I343" s="883"/>
      <c r="J343" s="883"/>
      <c r="K343" s="940" t="s">
        <v>14876</v>
      </c>
      <c r="L343" s="886"/>
      <c r="M343" s="886"/>
      <c r="N343" s="886"/>
      <c r="O343" s="887"/>
      <c r="P343" s="887"/>
    </row>
    <row r="344" spans="1:16" ht="48" outlineLevel="1">
      <c r="A344" s="913" t="s">
        <v>15634</v>
      </c>
      <c r="B344" s="871"/>
      <c r="C344" s="871" t="s">
        <v>15635</v>
      </c>
      <c r="D344" s="871" t="s">
        <v>15636</v>
      </c>
      <c r="E344" s="914">
        <v>45870</v>
      </c>
      <c r="F344" s="914">
        <v>45900</v>
      </c>
      <c r="G344" s="920" t="s">
        <v>15637</v>
      </c>
      <c r="H344" s="82"/>
      <c r="I344" s="82"/>
      <c r="J344" s="82"/>
      <c r="K344" s="885"/>
      <c r="L344" s="920" t="s">
        <v>15638</v>
      </c>
      <c r="M344" s="935"/>
      <c r="N344" s="935"/>
      <c r="O344" s="887"/>
      <c r="P344" s="887"/>
    </row>
    <row r="345" spans="1:16" ht="64" outlineLevel="1">
      <c r="A345" s="913" t="s">
        <v>15634</v>
      </c>
      <c r="B345" s="871"/>
      <c r="C345" s="871" t="s">
        <v>15639</v>
      </c>
      <c r="D345" s="871" t="s">
        <v>15640</v>
      </c>
      <c r="E345" s="914">
        <v>45870</v>
      </c>
      <c r="F345" s="914">
        <v>45900</v>
      </c>
      <c r="G345" s="920" t="s">
        <v>15479</v>
      </c>
      <c r="H345" s="883"/>
      <c r="I345" s="883"/>
      <c r="J345" s="883"/>
      <c r="K345" s="885"/>
      <c r="L345" s="920" t="s">
        <v>15638</v>
      </c>
      <c r="M345" s="935"/>
      <c r="N345" s="935"/>
      <c r="O345" s="887"/>
      <c r="P345" s="887"/>
    </row>
    <row r="346" spans="1:16" ht="48" outlineLevel="1">
      <c r="A346" s="913" t="s">
        <v>15634</v>
      </c>
      <c r="B346" s="871"/>
      <c r="C346" s="871" t="s">
        <v>15641</v>
      </c>
      <c r="D346" s="871" t="s">
        <v>15642</v>
      </c>
      <c r="E346" s="914">
        <v>45870</v>
      </c>
      <c r="F346" s="914">
        <v>45900</v>
      </c>
      <c r="G346" s="920" t="s">
        <v>15643</v>
      </c>
      <c r="H346" s="883"/>
      <c r="I346" s="883"/>
      <c r="J346" s="883"/>
      <c r="K346" s="885"/>
      <c r="L346" s="918" t="s">
        <v>15638</v>
      </c>
      <c r="M346" s="918"/>
      <c r="N346" s="918"/>
      <c r="O346" s="887"/>
      <c r="P346" s="887"/>
    </row>
    <row r="347" spans="1:16" ht="16" outlineLevel="1">
      <c r="A347" s="883">
        <v>9.9</v>
      </c>
      <c r="B347" s="649"/>
      <c r="C347" s="649" t="s">
        <v>15644</v>
      </c>
      <c r="D347" s="263" t="s">
        <v>15645</v>
      </c>
      <c r="E347" s="888">
        <v>45901</v>
      </c>
      <c r="F347" s="888">
        <v>45909</v>
      </c>
      <c r="G347" s="970" t="s">
        <v>15646</v>
      </c>
      <c r="H347" s="957">
        <v>20628</v>
      </c>
      <c r="I347" s="883" t="s">
        <v>15647</v>
      </c>
      <c r="J347" s="883"/>
      <c r="K347" s="885" t="s">
        <v>15561</v>
      </c>
      <c r="L347" s="886" t="s">
        <v>15562</v>
      </c>
      <c r="M347" s="886"/>
      <c r="N347" s="886"/>
      <c r="O347" s="887"/>
      <c r="P347" s="887"/>
    </row>
    <row r="348" spans="1:16" ht="16" outlineLevel="1">
      <c r="A348" s="883">
        <v>9.9</v>
      </c>
      <c r="B348" s="649"/>
      <c r="C348" s="649" t="s">
        <v>15648</v>
      </c>
      <c r="D348" s="263" t="s">
        <v>15645</v>
      </c>
      <c r="E348" s="888">
        <v>45901</v>
      </c>
      <c r="F348" s="888">
        <v>45909</v>
      </c>
      <c r="G348" s="970" t="s">
        <v>15646</v>
      </c>
      <c r="H348" s="957">
        <v>20627</v>
      </c>
      <c r="I348" s="883" t="s">
        <v>15649</v>
      </c>
      <c r="J348" s="883"/>
      <c r="K348" s="885" t="s">
        <v>15568</v>
      </c>
      <c r="L348" s="172" t="s">
        <v>15569</v>
      </c>
      <c r="M348" s="357"/>
      <c r="N348" s="357"/>
      <c r="O348" s="887"/>
      <c r="P348" s="887"/>
    </row>
    <row r="349" spans="1:16" ht="16" outlineLevel="1">
      <c r="A349" s="883"/>
      <c r="B349" s="649"/>
      <c r="C349" s="649" t="s">
        <v>15650</v>
      </c>
      <c r="D349" s="263" t="s">
        <v>15645</v>
      </c>
      <c r="E349" s="888">
        <v>45909</v>
      </c>
      <c r="F349" s="888">
        <v>45909</v>
      </c>
      <c r="G349" s="970" t="s">
        <v>15651</v>
      </c>
      <c r="H349" s="957">
        <v>15731</v>
      </c>
      <c r="I349" s="883" t="s">
        <v>15652</v>
      </c>
      <c r="J349" s="883"/>
      <c r="K349" s="885" t="s">
        <v>15653</v>
      </c>
      <c r="L349" s="172" t="s">
        <v>15654</v>
      </c>
      <c r="M349" s="357"/>
      <c r="N349" s="357"/>
      <c r="O349" s="887"/>
      <c r="P349" s="887"/>
    </row>
    <row r="350" spans="1:16" ht="16" outlineLevel="1">
      <c r="A350" s="883">
        <v>9.9</v>
      </c>
      <c r="B350" s="649"/>
      <c r="C350" s="649" t="s">
        <v>15655</v>
      </c>
      <c r="D350" s="263" t="s">
        <v>15656</v>
      </c>
      <c r="E350" s="888">
        <v>45901</v>
      </c>
      <c r="F350" s="888">
        <v>45909</v>
      </c>
      <c r="G350" s="970" t="s">
        <v>15657</v>
      </c>
      <c r="H350" s="957">
        <v>20632</v>
      </c>
      <c r="I350" s="883" t="s">
        <v>15658</v>
      </c>
      <c r="J350" s="883"/>
      <c r="K350" s="885" t="s">
        <v>15507</v>
      </c>
      <c r="L350" s="886" t="s">
        <v>15508</v>
      </c>
      <c r="M350" s="886"/>
      <c r="N350" s="886"/>
      <c r="O350" s="887"/>
      <c r="P350" s="887"/>
    </row>
    <row r="351" spans="1:16" ht="16" outlineLevel="1">
      <c r="A351" s="883">
        <v>9.9</v>
      </c>
      <c r="B351" s="649"/>
      <c r="C351" s="649" t="s">
        <v>15659</v>
      </c>
      <c r="D351" s="263" t="s">
        <v>15660</v>
      </c>
      <c r="E351" s="888">
        <v>45901</v>
      </c>
      <c r="F351" s="888">
        <v>45909</v>
      </c>
      <c r="G351" s="970" t="s">
        <v>15661</v>
      </c>
      <c r="H351" s="957">
        <v>20232</v>
      </c>
      <c r="I351" s="883" t="s">
        <v>15662</v>
      </c>
      <c r="J351" s="883"/>
      <c r="K351" s="885" t="s">
        <v>15493</v>
      </c>
      <c r="L351" s="886" t="s">
        <v>15494</v>
      </c>
      <c r="M351" s="886"/>
      <c r="N351" s="886"/>
      <c r="O351" s="887"/>
      <c r="P351" s="887"/>
    </row>
    <row r="352" spans="1:16" ht="16" outlineLevel="1">
      <c r="A352" s="883">
        <v>9.9</v>
      </c>
      <c r="B352" s="649"/>
      <c r="C352" s="649" t="s">
        <v>15663</v>
      </c>
      <c r="D352" s="263" t="s">
        <v>15664</v>
      </c>
      <c r="E352" s="888">
        <v>45901</v>
      </c>
      <c r="F352" s="888">
        <v>45909</v>
      </c>
      <c r="G352" s="970" t="s">
        <v>15665</v>
      </c>
      <c r="H352" s="957" t="s">
        <v>15666</v>
      </c>
      <c r="I352" s="1" t="s">
        <v>15667</v>
      </c>
      <c r="J352" s="1"/>
      <c r="K352" s="978" t="s">
        <v>15588</v>
      </c>
      <c r="L352" s="978" t="s">
        <v>15589</v>
      </c>
      <c r="M352" s="978"/>
      <c r="N352" s="978"/>
      <c r="O352" s="887"/>
      <c r="P352" s="887"/>
    </row>
    <row r="353" spans="1:16" ht="15" outlineLevel="1">
      <c r="A353" s="883"/>
      <c r="B353" s="649"/>
      <c r="C353" s="649"/>
      <c r="D353" s="263"/>
      <c r="E353" s="888"/>
      <c r="F353" s="888"/>
      <c r="G353" s="263"/>
      <c r="H353" s="957"/>
      <c r="I353" s="1"/>
      <c r="J353" s="1"/>
      <c r="K353" s="978"/>
      <c r="L353" s="978"/>
      <c r="M353" s="978"/>
      <c r="N353" s="978"/>
      <c r="O353" s="887"/>
      <c r="P353" s="887"/>
    </row>
    <row r="354" spans="1:16" ht="16" outlineLevel="1">
      <c r="A354" s="883">
        <v>9.9</v>
      </c>
      <c r="B354" s="649"/>
      <c r="C354" s="649" t="s">
        <v>15668</v>
      </c>
      <c r="D354" s="263" t="s">
        <v>15669</v>
      </c>
      <c r="E354" s="888">
        <v>45908</v>
      </c>
      <c r="F354" s="888">
        <v>45908</v>
      </c>
      <c r="G354" s="971" t="s">
        <v>15597</v>
      </c>
      <c r="H354" s="957">
        <v>20294</v>
      </c>
      <c r="I354" s="1" t="s">
        <v>15598</v>
      </c>
      <c r="J354" s="1"/>
      <c r="K354" s="933" t="s">
        <v>15526</v>
      </c>
      <c r="L354" s="885" t="s">
        <v>15527</v>
      </c>
      <c r="M354" s="885"/>
      <c r="N354" s="885"/>
      <c r="O354" s="887"/>
      <c r="P354" s="887"/>
    </row>
    <row r="355" spans="1:16" ht="16" outlineLevel="1">
      <c r="A355" s="883">
        <v>9.9</v>
      </c>
      <c r="B355" s="649"/>
      <c r="C355" s="649" t="s">
        <v>15670</v>
      </c>
      <c r="D355" s="263" t="s">
        <v>15600</v>
      </c>
      <c r="E355" s="888">
        <v>45909</v>
      </c>
      <c r="F355" s="888">
        <v>45909</v>
      </c>
      <c r="G355" s="971" t="s">
        <v>15601</v>
      </c>
      <c r="H355" s="957">
        <v>20295</v>
      </c>
      <c r="I355" s="1" t="s">
        <v>15602</v>
      </c>
      <c r="J355" s="1"/>
      <c r="K355" s="933" t="s">
        <v>15531</v>
      </c>
      <c r="L355" s="885" t="s">
        <v>15532</v>
      </c>
      <c r="M355" s="885"/>
      <c r="N355" s="885"/>
      <c r="O355" s="887"/>
      <c r="P355" s="887"/>
    </row>
    <row r="356" spans="1:16" ht="16" outlineLevel="1">
      <c r="A356" s="883">
        <v>9.9</v>
      </c>
      <c r="B356" s="649"/>
      <c r="C356" s="649" t="s">
        <v>15671</v>
      </c>
      <c r="D356" s="263" t="s">
        <v>15672</v>
      </c>
      <c r="E356" s="888">
        <v>45909</v>
      </c>
      <c r="F356" s="888">
        <v>45909</v>
      </c>
      <c r="G356" s="971" t="s">
        <v>15605</v>
      </c>
      <c r="H356" s="957">
        <v>20296</v>
      </c>
      <c r="I356" s="1" t="s">
        <v>15606</v>
      </c>
      <c r="J356" s="1"/>
      <c r="K356" s="933" t="s">
        <v>15536</v>
      </c>
      <c r="L356" s="885" t="s">
        <v>15537</v>
      </c>
      <c r="M356" s="885"/>
      <c r="N356" s="885"/>
      <c r="O356" s="887"/>
      <c r="P356" s="887"/>
    </row>
    <row r="357" spans="1:16" ht="16" outlineLevel="1">
      <c r="A357" s="883">
        <v>9.9</v>
      </c>
      <c r="B357" s="649"/>
      <c r="C357" s="649" t="s">
        <v>15673</v>
      </c>
      <c r="D357" s="263"/>
      <c r="E357" s="888">
        <v>45909</v>
      </c>
      <c r="F357" s="888">
        <v>45909</v>
      </c>
      <c r="G357" s="971" t="s">
        <v>15609</v>
      </c>
      <c r="H357" s="957">
        <v>20297</v>
      </c>
      <c r="I357" s="1" t="s">
        <v>15610</v>
      </c>
      <c r="J357" s="1"/>
      <c r="K357" s="933" t="s">
        <v>15541</v>
      </c>
      <c r="L357" s="885" t="s">
        <v>15542</v>
      </c>
      <c r="M357" s="885"/>
      <c r="N357" s="885"/>
      <c r="O357" s="887"/>
      <c r="P357" s="887"/>
    </row>
    <row r="358" spans="1:16" ht="16" outlineLevel="1">
      <c r="A358" s="883">
        <v>9.9</v>
      </c>
      <c r="B358" s="649"/>
      <c r="C358" s="649" t="s">
        <v>15674</v>
      </c>
      <c r="D358" s="197"/>
      <c r="E358" s="888">
        <v>45909</v>
      </c>
      <c r="F358" s="888">
        <v>45909</v>
      </c>
      <c r="G358" s="971" t="s">
        <v>15613</v>
      </c>
      <c r="H358" s="957">
        <v>20298</v>
      </c>
      <c r="I358" s="1" t="s">
        <v>15614</v>
      </c>
      <c r="J358" s="1"/>
      <c r="K358" s="933" t="s">
        <v>15546</v>
      </c>
      <c r="L358" s="885" t="s">
        <v>15547</v>
      </c>
      <c r="M358" s="885"/>
      <c r="N358" s="885"/>
      <c r="O358" s="887"/>
      <c r="P358" s="887"/>
    </row>
    <row r="359" spans="1:16" ht="16" outlineLevel="1">
      <c r="A359" s="883">
        <v>9.9</v>
      </c>
      <c r="B359" s="649"/>
      <c r="C359" s="649" t="s">
        <v>15675</v>
      </c>
      <c r="D359" s="263" t="s">
        <v>15676</v>
      </c>
      <c r="E359" s="888">
        <v>45909</v>
      </c>
      <c r="F359" s="888">
        <v>45909</v>
      </c>
      <c r="G359" s="971" t="s">
        <v>15617</v>
      </c>
      <c r="H359" s="957">
        <v>20299</v>
      </c>
      <c r="I359" s="1" t="s">
        <v>15618</v>
      </c>
      <c r="J359" s="1"/>
      <c r="K359" s="933" t="s">
        <v>15551</v>
      </c>
      <c r="L359" s="885" t="s">
        <v>15552</v>
      </c>
      <c r="M359" s="885"/>
      <c r="N359" s="885"/>
      <c r="O359" s="887"/>
      <c r="P359" s="887"/>
    </row>
    <row r="360" spans="1:16" ht="128" outlineLevel="1">
      <c r="A360" s="883">
        <v>9.9</v>
      </c>
      <c r="B360" s="649"/>
      <c r="C360" s="649" t="s">
        <v>15677</v>
      </c>
      <c r="D360" s="649" t="s">
        <v>15620</v>
      </c>
      <c r="E360" s="888">
        <v>45909</v>
      </c>
      <c r="F360" s="888">
        <v>45909</v>
      </c>
      <c r="G360" s="971" t="s">
        <v>15621</v>
      </c>
      <c r="H360" s="957">
        <v>19190</v>
      </c>
      <c r="I360" s="1" t="s">
        <v>15622</v>
      </c>
      <c r="J360" s="1"/>
      <c r="K360" s="933" t="s">
        <v>15517</v>
      </c>
      <c r="L360" s="885" t="s">
        <v>15518</v>
      </c>
      <c r="M360" s="885"/>
      <c r="N360" s="885"/>
      <c r="O360" s="887"/>
      <c r="P360" s="887"/>
    </row>
    <row r="361" spans="1:16" ht="16" outlineLevel="1">
      <c r="A361" s="883">
        <v>9.9</v>
      </c>
      <c r="B361" s="649"/>
      <c r="C361" s="649" t="s">
        <v>15678</v>
      </c>
      <c r="D361" s="263" t="s">
        <v>15679</v>
      </c>
      <c r="E361" s="888">
        <v>45909</v>
      </c>
      <c r="F361" s="888">
        <v>45909</v>
      </c>
      <c r="G361" s="971" t="s">
        <v>15625</v>
      </c>
      <c r="H361" s="957" t="s">
        <v>15626</v>
      </c>
      <c r="I361" s="1" t="s">
        <v>15627</v>
      </c>
      <c r="J361" s="1"/>
      <c r="K361" s="933" t="s">
        <v>15628</v>
      </c>
      <c r="L361" s="885" t="s">
        <v>15629</v>
      </c>
      <c r="M361" s="885"/>
      <c r="N361" s="885"/>
      <c r="O361" s="887"/>
      <c r="P361" s="887"/>
    </row>
    <row r="362" spans="1:16" ht="52.5" customHeight="1" outlineLevel="1">
      <c r="A362" s="883">
        <v>9.9</v>
      </c>
      <c r="B362" s="649"/>
      <c r="C362" s="833" t="s">
        <v>15680</v>
      </c>
      <c r="D362" s="649"/>
      <c r="E362" s="888">
        <v>45901</v>
      </c>
      <c r="F362" s="888">
        <v>45909</v>
      </c>
      <c r="G362" s="971" t="s">
        <v>15681</v>
      </c>
      <c r="H362" s="957"/>
      <c r="I362" s="883"/>
      <c r="J362" s="883"/>
      <c r="K362" s="885" t="s">
        <v>15682</v>
      </c>
      <c r="L362" s="886"/>
      <c r="M362" s="886"/>
      <c r="N362" s="886"/>
      <c r="O362" s="887"/>
      <c r="P362" s="887"/>
    </row>
    <row r="363" spans="1:16" ht="48" outlineLevel="1">
      <c r="A363" s="936" t="s">
        <v>15683</v>
      </c>
      <c r="B363" s="893"/>
      <c r="C363" s="893" t="s">
        <v>15684</v>
      </c>
      <c r="D363" s="893" t="s">
        <v>15685</v>
      </c>
      <c r="E363" s="888">
        <v>45901</v>
      </c>
      <c r="F363" s="888">
        <v>45930</v>
      </c>
      <c r="G363" s="977" t="s">
        <v>15686</v>
      </c>
      <c r="H363" s="957"/>
      <c r="I363" s="939" t="s">
        <v>15687</v>
      </c>
      <c r="J363" s="939"/>
      <c r="K363" s="979" t="s">
        <v>15688</v>
      </c>
      <c r="L363" s="886"/>
      <c r="M363" s="886"/>
      <c r="N363" s="886"/>
      <c r="O363" s="887"/>
      <c r="P363" s="887"/>
    </row>
    <row r="364" spans="1:16" ht="48" outlineLevel="1">
      <c r="A364" s="913" t="s">
        <v>15689</v>
      </c>
      <c r="B364" s="871"/>
      <c r="C364" s="871" t="s">
        <v>15690</v>
      </c>
      <c r="D364" s="871" t="s">
        <v>15691</v>
      </c>
      <c r="E364" s="914">
        <v>45901</v>
      </c>
      <c r="F364" s="914">
        <v>45930</v>
      </c>
      <c r="G364" s="920" t="s">
        <v>15637</v>
      </c>
      <c r="H364" s="82"/>
      <c r="I364" s="82"/>
      <c r="J364" s="82"/>
      <c r="K364" s="885"/>
      <c r="L364" s="920" t="s">
        <v>15638</v>
      </c>
      <c r="M364" s="935"/>
      <c r="N364" s="935"/>
      <c r="O364" s="887"/>
      <c r="P364" s="887"/>
    </row>
    <row r="365" spans="1:16" ht="64" outlineLevel="1">
      <c r="A365" s="913" t="s">
        <v>15689</v>
      </c>
      <c r="B365" s="871"/>
      <c r="C365" s="871" t="s">
        <v>15692</v>
      </c>
      <c r="D365" s="871" t="s">
        <v>15693</v>
      </c>
      <c r="E365" s="914">
        <v>45901</v>
      </c>
      <c r="F365" s="914">
        <v>45930</v>
      </c>
      <c r="G365" s="920" t="s">
        <v>15643</v>
      </c>
      <c r="H365" s="883"/>
      <c r="I365" s="883"/>
      <c r="J365" s="883"/>
      <c r="K365" s="885"/>
      <c r="L365" s="920" t="s">
        <v>15638</v>
      </c>
      <c r="M365" s="935"/>
      <c r="N365" s="935"/>
      <c r="O365" s="887"/>
      <c r="P365" s="887"/>
    </row>
    <row r="366" spans="1:16" ht="48" outlineLevel="1">
      <c r="A366" s="913" t="s">
        <v>15689</v>
      </c>
      <c r="B366" s="871"/>
      <c r="C366" s="871" t="s">
        <v>15694</v>
      </c>
      <c r="D366" s="871" t="s">
        <v>15695</v>
      </c>
      <c r="E366" s="914">
        <v>45901</v>
      </c>
      <c r="F366" s="914">
        <v>45930</v>
      </c>
      <c r="G366" s="920" t="s">
        <v>15335</v>
      </c>
      <c r="H366" s="883"/>
      <c r="I366" s="883"/>
      <c r="J366" s="883"/>
      <c r="K366" s="885"/>
      <c r="L366" s="918" t="s">
        <v>15638</v>
      </c>
      <c r="M366" s="918"/>
      <c r="N366" s="918"/>
      <c r="O366" s="887"/>
      <c r="P366" s="887"/>
    </row>
    <row r="367" spans="1:16" ht="48" outlineLevel="1">
      <c r="A367" s="936" t="s">
        <v>15696</v>
      </c>
      <c r="B367" s="649"/>
      <c r="C367" s="893" t="s">
        <v>15697</v>
      </c>
      <c r="D367" s="893" t="s">
        <v>15698</v>
      </c>
      <c r="E367" s="914">
        <v>45931</v>
      </c>
      <c r="F367" s="914">
        <v>45961</v>
      </c>
      <c r="G367" s="977" t="s">
        <v>15699</v>
      </c>
      <c r="H367" s="957"/>
      <c r="I367" s="883"/>
      <c r="J367" s="883"/>
      <c r="K367" s="979" t="s">
        <v>15700</v>
      </c>
      <c r="L367" s="886"/>
      <c r="M367" s="886"/>
      <c r="N367" s="886"/>
      <c r="O367" s="887"/>
      <c r="P367" s="887"/>
    </row>
    <row r="368" spans="1:16" ht="48" outlineLevel="1">
      <c r="A368" s="913" t="s">
        <v>15701</v>
      </c>
      <c r="B368" s="871"/>
      <c r="C368" s="871" t="s">
        <v>15702</v>
      </c>
      <c r="D368" s="871" t="s">
        <v>15703</v>
      </c>
      <c r="E368" s="914">
        <v>45931</v>
      </c>
      <c r="F368" s="914">
        <v>45961</v>
      </c>
      <c r="G368" s="920" t="s">
        <v>15704</v>
      </c>
      <c r="H368" s="82"/>
      <c r="I368" s="82"/>
      <c r="J368" s="82"/>
      <c r="K368" s="885"/>
      <c r="L368" s="920" t="s">
        <v>15638</v>
      </c>
      <c r="M368" s="935"/>
      <c r="N368" s="935"/>
      <c r="O368" s="887"/>
      <c r="P368" s="887"/>
    </row>
    <row r="369" spans="1:16" ht="64" outlineLevel="1">
      <c r="A369" s="913" t="s">
        <v>15701</v>
      </c>
      <c r="B369" s="871"/>
      <c r="C369" s="871" t="s">
        <v>15705</v>
      </c>
      <c r="D369" s="871" t="s">
        <v>15706</v>
      </c>
      <c r="E369" s="914">
        <v>45931</v>
      </c>
      <c r="F369" s="914">
        <v>45961</v>
      </c>
      <c r="G369" s="920" t="s">
        <v>15643</v>
      </c>
      <c r="H369" s="883"/>
      <c r="I369" s="883"/>
      <c r="J369" s="883"/>
      <c r="K369" s="885"/>
      <c r="L369" s="920" t="s">
        <v>15638</v>
      </c>
      <c r="M369" s="935"/>
      <c r="N369" s="935"/>
      <c r="O369" s="887"/>
      <c r="P369" s="887"/>
    </row>
    <row r="370" spans="1:16" ht="64" outlineLevel="1">
      <c r="A370" s="913" t="s">
        <v>15701</v>
      </c>
      <c r="B370" s="871"/>
      <c r="C370" s="871" t="s">
        <v>15707</v>
      </c>
      <c r="D370" s="871" t="s">
        <v>15708</v>
      </c>
      <c r="E370" s="914">
        <v>45931</v>
      </c>
      <c r="F370" s="914">
        <v>45961</v>
      </c>
      <c r="G370" s="920" t="s">
        <v>15335</v>
      </c>
      <c r="H370" s="883"/>
      <c r="I370" s="883"/>
      <c r="J370" s="883"/>
      <c r="K370" s="885"/>
      <c r="L370" s="918" t="s">
        <v>15638</v>
      </c>
      <c r="M370" s="918"/>
      <c r="N370" s="918"/>
      <c r="O370" s="887"/>
      <c r="P370" s="887"/>
    </row>
    <row r="371" spans="1:16" ht="64" outlineLevel="1">
      <c r="B371" s="649"/>
      <c r="C371" s="649" t="s">
        <v>15709</v>
      </c>
      <c r="D371" s="649" t="s">
        <v>15710</v>
      </c>
      <c r="E371" s="888"/>
      <c r="F371" s="888"/>
      <c r="G371" s="971" t="s">
        <v>15711</v>
      </c>
      <c r="H371" s="957">
        <v>21156</v>
      </c>
      <c r="I371" s="883" t="s">
        <v>15712</v>
      </c>
      <c r="J371" s="883"/>
      <c r="K371" s="885" t="s">
        <v>15713</v>
      </c>
      <c r="L371" s="886" t="s">
        <v>15714</v>
      </c>
      <c r="M371" s="886"/>
      <c r="N371" s="886"/>
      <c r="O371" s="887"/>
      <c r="P371" s="887"/>
    </row>
    <row r="372" spans="1:16" ht="64" outlineLevel="1">
      <c r="A372" s="883"/>
      <c r="B372" s="649"/>
      <c r="C372" s="649" t="s">
        <v>15715</v>
      </c>
      <c r="D372" s="649" t="s">
        <v>15716</v>
      </c>
      <c r="E372" s="888"/>
      <c r="F372" s="888"/>
      <c r="G372" s="971" t="s">
        <v>15717</v>
      </c>
      <c r="H372" s="957">
        <v>21150</v>
      </c>
      <c r="I372" s="883" t="s">
        <v>15718</v>
      </c>
      <c r="J372" s="883"/>
      <c r="K372" s="885" t="s">
        <v>15719</v>
      </c>
      <c r="L372" s="886" t="s">
        <v>15720</v>
      </c>
      <c r="M372" s="886"/>
      <c r="N372" s="886"/>
      <c r="O372" s="887"/>
      <c r="P372" s="887"/>
    </row>
    <row r="373" spans="1:16" ht="64" outlineLevel="1">
      <c r="A373" s="883"/>
      <c r="B373" s="649"/>
      <c r="C373" s="649" t="s">
        <v>15721</v>
      </c>
      <c r="D373" s="649" t="s">
        <v>15716</v>
      </c>
      <c r="E373" s="888"/>
      <c r="F373" s="888"/>
      <c r="G373" s="971" t="s">
        <v>15722</v>
      </c>
      <c r="H373" s="957">
        <v>21152</v>
      </c>
      <c r="I373" s="883" t="s">
        <v>15723</v>
      </c>
      <c r="J373" s="883"/>
      <c r="K373" s="885" t="s">
        <v>15724</v>
      </c>
      <c r="L373" s="886" t="s">
        <v>15725</v>
      </c>
      <c r="M373" s="886"/>
      <c r="N373" s="886"/>
      <c r="O373" s="887"/>
      <c r="P373" s="887"/>
    </row>
    <row r="374" spans="1:16" ht="16" outlineLevel="1">
      <c r="A374" s="883"/>
      <c r="B374" s="649"/>
      <c r="C374" s="649" t="s">
        <v>15726</v>
      </c>
      <c r="D374" s="649"/>
      <c r="E374" s="888"/>
      <c r="F374" s="888"/>
      <c r="G374" s="944" t="s">
        <v>15727</v>
      </c>
      <c r="H374" s="883">
        <v>21157</v>
      </c>
      <c r="I374" s="883" t="s">
        <v>15728</v>
      </c>
      <c r="J374" s="883"/>
      <c r="K374" s="885" t="s">
        <v>15729</v>
      </c>
      <c r="L374" s="886" t="s">
        <v>15730</v>
      </c>
      <c r="M374" s="886"/>
      <c r="N374" s="886"/>
      <c r="O374" s="887"/>
      <c r="P374" s="887"/>
    </row>
    <row r="375" spans="1:16" ht="48" outlineLevel="1">
      <c r="A375" s="883"/>
      <c r="B375" s="649"/>
      <c r="C375" s="649" t="s">
        <v>15731</v>
      </c>
      <c r="D375" s="649" t="s">
        <v>15732</v>
      </c>
      <c r="E375" s="888"/>
      <c r="F375" s="888"/>
      <c r="G375" s="944" t="s">
        <v>15733</v>
      </c>
      <c r="H375" s="883">
        <v>21158</v>
      </c>
      <c r="I375" s="883" t="s">
        <v>15734</v>
      </c>
      <c r="J375" s="883"/>
      <c r="K375" s="885" t="s">
        <v>15735</v>
      </c>
      <c r="L375" s="886" t="s">
        <v>15736</v>
      </c>
      <c r="M375" s="886"/>
      <c r="N375" s="886"/>
      <c r="O375" s="887"/>
      <c r="P375" s="887"/>
    </row>
    <row r="376" spans="1:16" ht="48" outlineLevel="1">
      <c r="A376" s="883"/>
      <c r="B376" s="649"/>
      <c r="C376" s="649" t="s">
        <v>15737</v>
      </c>
      <c r="D376" s="649" t="s">
        <v>15738</v>
      </c>
      <c r="E376" s="888"/>
      <c r="F376" s="888"/>
      <c r="G376" s="944" t="s">
        <v>15739</v>
      </c>
      <c r="H376" s="883">
        <v>21159</v>
      </c>
      <c r="I376" s="883" t="s">
        <v>15740</v>
      </c>
      <c r="J376" s="883"/>
      <c r="K376" s="885" t="s">
        <v>15741</v>
      </c>
      <c r="L376" s="886" t="s">
        <v>15742</v>
      </c>
      <c r="M376" s="886"/>
      <c r="N376" s="886"/>
      <c r="O376" s="887"/>
      <c r="P376" s="887"/>
    </row>
    <row r="377" spans="1:16" ht="48" outlineLevel="1">
      <c r="A377" s="883"/>
      <c r="B377" s="649"/>
      <c r="C377" s="649" t="s">
        <v>15743</v>
      </c>
      <c r="D377" s="649" t="s">
        <v>15744</v>
      </c>
      <c r="E377" s="888"/>
      <c r="F377" s="888"/>
      <c r="G377" s="944" t="s">
        <v>15745</v>
      </c>
      <c r="H377" s="883">
        <v>21160</v>
      </c>
      <c r="I377" s="883" t="s">
        <v>15746</v>
      </c>
      <c r="J377" s="883"/>
      <c r="K377" s="885" t="s">
        <v>15747</v>
      </c>
      <c r="L377" s="886" t="s">
        <v>15748</v>
      </c>
      <c r="M377" s="886"/>
      <c r="N377" s="886"/>
      <c r="O377" s="887"/>
      <c r="P377" s="887"/>
    </row>
    <row r="378" spans="1:16" ht="176" outlineLevel="1">
      <c r="A378" s="980" t="s">
        <v>10496</v>
      </c>
      <c r="B378" s="649"/>
      <c r="C378" s="649" t="s">
        <v>15749</v>
      </c>
      <c r="D378" s="649" t="s">
        <v>15750</v>
      </c>
      <c r="E378" s="888"/>
      <c r="F378" s="888"/>
      <c r="G378" s="944" t="s">
        <v>15751</v>
      </c>
      <c r="H378" s="883">
        <v>20628</v>
      </c>
      <c r="I378" s="883" t="s">
        <v>15647</v>
      </c>
      <c r="J378" s="883"/>
      <c r="K378" s="885" t="s">
        <v>15561</v>
      </c>
      <c r="L378" s="886" t="s">
        <v>15562</v>
      </c>
      <c r="M378" s="886"/>
      <c r="N378" s="886"/>
      <c r="O378" s="887"/>
      <c r="P378" s="887"/>
    </row>
    <row r="379" spans="1:16" ht="176" outlineLevel="1">
      <c r="A379" s="883"/>
      <c r="B379" s="649"/>
      <c r="C379" s="649" t="s">
        <v>15752</v>
      </c>
      <c r="D379" s="649" t="s">
        <v>15750</v>
      </c>
      <c r="E379" s="888"/>
      <c r="F379" s="888"/>
      <c r="G379" s="932"/>
      <c r="H379" s="883"/>
      <c r="I379" s="883"/>
      <c r="J379" s="883"/>
      <c r="K379" s="885"/>
      <c r="L379" s="886"/>
      <c r="M379" s="886"/>
      <c r="N379" s="886"/>
      <c r="O379" s="887"/>
      <c r="P379" s="887"/>
    </row>
    <row r="380" spans="1:16" ht="176" outlineLevel="1">
      <c r="A380" s="883"/>
      <c r="B380" s="649"/>
      <c r="C380" s="649" t="s">
        <v>15753</v>
      </c>
      <c r="D380" s="649" t="s">
        <v>15750</v>
      </c>
      <c r="E380" s="888"/>
      <c r="F380" s="888"/>
      <c r="G380" s="944" t="s">
        <v>15754</v>
      </c>
      <c r="H380" s="883">
        <v>21184</v>
      </c>
      <c r="I380" s="883" t="s">
        <v>15755</v>
      </c>
      <c r="J380" s="883"/>
      <c r="K380" s="885" t="s">
        <v>15756</v>
      </c>
      <c r="L380" s="886" t="s">
        <v>15757</v>
      </c>
      <c r="M380" s="886"/>
      <c r="N380" s="886"/>
      <c r="O380" s="887"/>
      <c r="P380" s="887"/>
    </row>
    <row r="381" spans="1:16" ht="240" outlineLevel="1">
      <c r="A381" s="883"/>
      <c r="B381" s="649"/>
      <c r="C381" s="649" t="s">
        <v>15758</v>
      </c>
      <c r="D381" s="649" t="s">
        <v>15759</v>
      </c>
      <c r="E381" s="888"/>
      <c r="F381" s="888"/>
      <c r="G381" s="944" t="s">
        <v>15751</v>
      </c>
      <c r="H381" s="883"/>
      <c r="I381" s="883">
        <v>20852</v>
      </c>
      <c r="J381" s="883"/>
      <c r="K381" s="885" t="s">
        <v>15760</v>
      </c>
      <c r="L381" s="886" t="s">
        <v>15761</v>
      </c>
      <c r="M381" s="886"/>
      <c r="N381" s="886"/>
      <c r="O381" s="933" t="s">
        <v>15762</v>
      </c>
      <c r="P381" s="887"/>
    </row>
    <row r="382" spans="1:16" ht="240" outlineLevel="1">
      <c r="A382" s="883"/>
      <c r="B382" s="649"/>
      <c r="C382" s="649" t="s">
        <v>15763</v>
      </c>
      <c r="D382" s="649" t="s">
        <v>15759</v>
      </c>
      <c r="E382" s="888"/>
      <c r="F382" s="888"/>
      <c r="G382" s="932"/>
      <c r="H382" s="883"/>
      <c r="I382" s="883"/>
      <c r="J382" s="883"/>
      <c r="K382" s="885"/>
      <c r="L382" s="886"/>
      <c r="M382" s="886"/>
      <c r="N382" s="886"/>
      <c r="O382" s="887"/>
      <c r="P382" s="887"/>
    </row>
    <row r="383" spans="1:16" ht="240" outlineLevel="1">
      <c r="A383" s="883"/>
      <c r="B383" s="649"/>
      <c r="C383" s="649" t="s">
        <v>15764</v>
      </c>
      <c r="D383" s="649" t="s">
        <v>15759</v>
      </c>
      <c r="E383" s="888"/>
      <c r="F383" s="888"/>
      <c r="G383" s="932"/>
      <c r="H383" s="883"/>
      <c r="I383" s="883"/>
      <c r="J383" s="883"/>
      <c r="K383" s="885"/>
      <c r="L383" s="886"/>
      <c r="M383" s="886"/>
      <c r="N383" s="886"/>
      <c r="O383" s="887"/>
      <c r="P383" s="887"/>
    </row>
    <row r="384" spans="1:16" ht="16" outlineLevel="1">
      <c r="A384" s="883"/>
      <c r="B384" s="649"/>
      <c r="C384" s="649" t="s">
        <v>15765</v>
      </c>
      <c r="D384" s="649"/>
      <c r="E384" s="888"/>
      <c r="F384" s="888"/>
      <c r="G384" s="981" t="s">
        <v>15766</v>
      </c>
      <c r="H384" s="883"/>
      <c r="I384" s="883"/>
      <c r="J384" s="883"/>
      <c r="K384" s="885"/>
      <c r="L384" s="886" t="s">
        <v>15682</v>
      </c>
      <c r="M384" s="886"/>
      <c r="N384" s="886"/>
      <c r="O384" s="887"/>
      <c r="P384" s="887"/>
    </row>
    <row r="385" spans="1:16" ht="128" outlineLevel="1">
      <c r="A385" s="883"/>
      <c r="B385" s="649"/>
      <c r="C385" s="649" t="s">
        <v>15767</v>
      </c>
      <c r="D385" s="649" t="s">
        <v>15768</v>
      </c>
      <c r="E385" s="888"/>
      <c r="F385" s="888"/>
      <c r="G385" s="944" t="s">
        <v>15769</v>
      </c>
      <c r="H385" s="883">
        <v>20632</v>
      </c>
      <c r="I385" s="883" t="s">
        <v>15658</v>
      </c>
      <c r="J385" s="883"/>
      <c r="K385" s="885" t="s">
        <v>15507</v>
      </c>
      <c r="L385" s="886" t="s">
        <v>15508</v>
      </c>
      <c r="M385" s="886"/>
      <c r="N385" s="886"/>
      <c r="O385" s="887"/>
      <c r="P385" s="887"/>
    </row>
    <row r="386" spans="1:16" ht="365" outlineLevel="1">
      <c r="A386" s="883"/>
      <c r="B386" s="649"/>
      <c r="C386" s="649" t="s">
        <v>15770</v>
      </c>
      <c r="D386" s="649" t="s">
        <v>15771</v>
      </c>
      <c r="E386" s="888"/>
      <c r="F386" s="888"/>
      <c r="G386" s="944" t="s">
        <v>15772</v>
      </c>
      <c r="H386" s="883">
        <v>20232</v>
      </c>
      <c r="I386" s="883" t="s">
        <v>15662</v>
      </c>
      <c r="J386" s="883"/>
      <c r="K386" s="885" t="s">
        <v>15493</v>
      </c>
      <c r="L386" s="886" t="s">
        <v>15494</v>
      </c>
      <c r="M386" s="886"/>
      <c r="N386" s="886"/>
      <c r="O386" s="887"/>
      <c r="P386" s="887"/>
    </row>
    <row r="387" spans="1:16" ht="64" outlineLevel="1">
      <c r="A387" s="883"/>
      <c r="B387" s="649"/>
      <c r="C387" s="649" t="s">
        <v>15773</v>
      </c>
      <c r="D387" s="649" t="s">
        <v>15774</v>
      </c>
      <c r="E387" s="888"/>
      <c r="F387" s="888"/>
      <c r="G387" s="932"/>
      <c r="H387" s="883"/>
      <c r="I387" s="883"/>
      <c r="J387" s="883"/>
      <c r="K387" s="885"/>
      <c r="L387" s="886"/>
      <c r="M387" s="886"/>
      <c r="N387" s="886"/>
      <c r="O387" s="887"/>
      <c r="P387" s="887"/>
    </row>
    <row r="388" spans="1:16" ht="240" outlineLevel="1">
      <c r="A388" s="883"/>
      <c r="B388" s="649"/>
      <c r="C388" s="649" t="s">
        <v>15775</v>
      </c>
      <c r="D388" s="649" t="s">
        <v>15759</v>
      </c>
      <c r="E388" s="888"/>
      <c r="F388" s="888"/>
      <c r="G388" s="932"/>
      <c r="H388" s="883"/>
      <c r="I388" s="883"/>
      <c r="J388" s="883"/>
      <c r="K388" s="885"/>
      <c r="L388" s="886"/>
      <c r="M388" s="886"/>
      <c r="N388" s="886"/>
      <c r="O388" s="887"/>
      <c r="P388" s="887"/>
    </row>
    <row r="389" spans="1:16" ht="240" outlineLevel="1">
      <c r="A389" s="883"/>
      <c r="B389" s="649"/>
      <c r="C389" s="649" t="s">
        <v>15776</v>
      </c>
      <c r="D389" s="649" t="s">
        <v>15759</v>
      </c>
      <c r="E389" s="888"/>
      <c r="F389" s="888"/>
      <c r="G389" s="932"/>
      <c r="H389" s="883"/>
      <c r="I389" s="883"/>
      <c r="J389" s="883"/>
      <c r="K389" s="885"/>
      <c r="L389" s="886"/>
      <c r="M389" s="886"/>
      <c r="N389" s="886"/>
      <c r="O389" s="887"/>
      <c r="P389" s="887"/>
    </row>
    <row r="390" spans="1:16" ht="72.75" customHeight="1" outlineLevel="1">
      <c r="A390" s="883"/>
      <c r="B390" s="649"/>
      <c r="C390" s="649" t="s">
        <v>15777</v>
      </c>
      <c r="D390" s="649"/>
      <c r="E390" s="888"/>
      <c r="F390" s="888"/>
      <c r="G390" s="932"/>
      <c r="H390" s="883"/>
      <c r="I390" s="883"/>
      <c r="J390" s="883"/>
      <c r="K390" s="885"/>
      <c r="L390" s="886"/>
      <c r="M390" s="886"/>
      <c r="N390" s="886"/>
      <c r="O390" s="887"/>
      <c r="P390" s="887"/>
    </row>
    <row r="391" spans="1:16" ht="112" outlineLevel="1">
      <c r="A391" s="883"/>
      <c r="B391" s="649"/>
      <c r="C391" s="649" t="s">
        <v>15778</v>
      </c>
      <c r="D391" s="649" t="s">
        <v>15779</v>
      </c>
      <c r="E391" s="888"/>
      <c r="F391" s="888"/>
      <c r="G391" s="944" t="s">
        <v>15780</v>
      </c>
      <c r="H391" s="883">
        <v>20294</v>
      </c>
      <c r="I391" s="883" t="s">
        <v>15781</v>
      </c>
      <c r="J391" s="883"/>
      <c r="K391" s="885" t="s">
        <v>15526</v>
      </c>
      <c r="L391" s="886" t="s">
        <v>15527</v>
      </c>
      <c r="M391" s="886"/>
      <c r="N391" s="886"/>
      <c r="O391" s="887"/>
      <c r="P391" s="887"/>
    </row>
    <row r="392" spans="1:16" ht="128" outlineLevel="1">
      <c r="A392" s="883"/>
      <c r="B392" s="649"/>
      <c r="C392" s="649" t="s">
        <v>15782</v>
      </c>
      <c r="D392" s="649" t="s">
        <v>15783</v>
      </c>
      <c r="E392" s="888"/>
      <c r="F392" s="888"/>
      <c r="G392" s="944" t="s">
        <v>15784</v>
      </c>
      <c r="H392" s="883">
        <v>20295</v>
      </c>
      <c r="I392" s="883" t="s">
        <v>15785</v>
      </c>
      <c r="J392" s="883"/>
      <c r="K392" s="885"/>
      <c r="L392" s="886"/>
      <c r="M392" s="886"/>
      <c r="N392" s="886"/>
      <c r="O392" s="887"/>
      <c r="P392" s="887"/>
    </row>
    <row r="393" spans="1:16" ht="96" outlineLevel="1">
      <c r="A393" s="883"/>
      <c r="B393" s="649"/>
      <c r="C393" s="649" t="s">
        <v>15786</v>
      </c>
      <c r="D393" s="649" t="s">
        <v>15787</v>
      </c>
      <c r="E393" s="888"/>
      <c r="F393" s="888"/>
      <c r="G393" s="932"/>
      <c r="H393" s="883"/>
      <c r="I393" s="883" t="s">
        <v>15788</v>
      </c>
      <c r="J393" s="883"/>
      <c r="K393" s="885"/>
      <c r="L393" s="886"/>
      <c r="M393" s="886"/>
      <c r="N393" s="886"/>
      <c r="O393" s="887"/>
      <c r="P393" s="887"/>
    </row>
    <row r="394" spans="1:16" ht="96" outlineLevel="1">
      <c r="A394" s="883"/>
      <c r="B394" s="649"/>
      <c r="C394" s="649" t="s">
        <v>15789</v>
      </c>
      <c r="D394" s="649" t="s">
        <v>15790</v>
      </c>
      <c r="E394" s="888"/>
      <c r="F394" s="888"/>
      <c r="G394" s="932"/>
      <c r="H394" s="883"/>
      <c r="I394" s="883" t="s">
        <v>15791</v>
      </c>
      <c r="J394" s="883"/>
      <c r="K394" s="885"/>
      <c r="L394" s="886"/>
      <c r="M394" s="886"/>
      <c r="N394" s="886"/>
      <c r="O394" s="887"/>
      <c r="P394" s="887"/>
    </row>
    <row r="395" spans="1:16" ht="96" outlineLevel="1">
      <c r="A395" s="883"/>
      <c r="B395" s="649"/>
      <c r="C395" s="649" t="s">
        <v>15792</v>
      </c>
      <c r="D395" s="649" t="s">
        <v>15793</v>
      </c>
      <c r="E395" s="888"/>
      <c r="F395" s="888"/>
      <c r="G395" s="932"/>
      <c r="H395" s="883"/>
      <c r="I395" s="883" t="s">
        <v>15794</v>
      </c>
      <c r="J395" s="883"/>
      <c r="K395" s="885"/>
      <c r="L395" s="886"/>
      <c r="M395" s="886"/>
      <c r="N395" s="886"/>
      <c r="O395" s="887"/>
      <c r="P395" s="887"/>
    </row>
    <row r="396" spans="1:16" ht="112" outlineLevel="1">
      <c r="A396" s="883"/>
      <c r="B396" s="649"/>
      <c r="C396" s="649" t="s">
        <v>15795</v>
      </c>
      <c r="D396" s="649" t="s">
        <v>15796</v>
      </c>
      <c r="E396" s="888"/>
      <c r="F396" s="888"/>
      <c r="G396" s="932"/>
      <c r="H396" s="883"/>
      <c r="I396" s="883" t="s">
        <v>15797</v>
      </c>
      <c r="J396" s="883"/>
      <c r="K396" s="885"/>
      <c r="L396" s="886"/>
      <c r="M396" s="886"/>
      <c r="N396" s="886"/>
      <c r="O396" s="887"/>
      <c r="P396" s="887"/>
    </row>
    <row r="397" spans="1:16" ht="48" outlineLevel="1">
      <c r="A397" s="883"/>
      <c r="B397" s="649"/>
      <c r="C397" s="649" t="s">
        <v>15798</v>
      </c>
      <c r="D397" s="649" t="s">
        <v>15799</v>
      </c>
      <c r="E397" s="888"/>
      <c r="F397" s="888"/>
      <c r="G397" s="932"/>
      <c r="H397" s="883"/>
      <c r="I397" s="883" t="s">
        <v>15800</v>
      </c>
      <c r="J397" s="883"/>
      <c r="K397" s="885"/>
      <c r="L397" s="886"/>
      <c r="M397" s="886"/>
      <c r="N397" s="886"/>
      <c r="O397" s="887"/>
      <c r="P397" s="887"/>
    </row>
    <row r="398" spans="1:16" ht="48" outlineLevel="1">
      <c r="A398" s="883"/>
      <c r="B398" s="649"/>
      <c r="C398" s="649" t="s">
        <v>15801</v>
      </c>
      <c r="D398" s="649" t="s">
        <v>15679</v>
      </c>
      <c r="E398" s="888"/>
      <c r="F398" s="888"/>
      <c r="G398" s="932"/>
      <c r="H398" s="883"/>
      <c r="I398" s="883" t="s">
        <v>15802</v>
      </c>
      <c r="J398" s="883"/>
      <c r="K398" s="885"/>
      <c r="L398" s="886"/>
      <c r="M398" s="886"/>
      <c r="N398" s="886"/>
      <c r="O398" s="887"/>
      <c r="P398" s="887"/>
    </row>
    <row r="399" spans="1:16" ht="176" outlineLevel="1">
      <c r="A399" s="980" t="s">
        <v>15803</v>
      </c>
      <c r="B399" s="649"/>
      <c r="C399" s="649" t="s">
        <v>15804</v>
      </c>
      <c r="D399" s="649" t="s">
        <v>15805</v>
      </c>
      <c r="E399" s="888"/>
      <c r="F399" s="888"/>
      <c r="G399" s="944" t="s">
        <v>15806</v>
      </c>
      <c r="H399" s="883">
        <v>20628</v>
      </c>
      <c r="I399" s="883" t="s">
        <v>15647</v>
      </c>
      <c r="J399" s="883"/>
      <c r="K399" s="885" t="s">
        <v>15561</v>
      </c>
      <c r="L399" s="886" t="s">
        <v>15562</v>
      </c>
      <c r="M399" s="886"/>
      <c r="N399" s="886"/>
      <c r="O399" s="887"/>
      <c r="P399" s="887"/>
    </row>
    <row r="400" spans="1:16" ht="176" outlineLevel="1">
      <c r="A400" s="883"/>
      <c r="B400" s="649"/>
      <c r="C400" s="649" t="s">
        <v>15807</v>
      </c>
      <c r="D400" s="649" t="s">
        <v>15805</v>
      </c>
      <c r="E400" s="888"/>
      <c r="F400" s="888"/>
      <c r="G400" s="944" t="s">
        <v>15808</v>
      </c>
      <c r="H400" s="883"/>
      <c r="I400" s="883"/>
      <c r="J400" s="883"/>
      <c r="K400" s="946" t="s">
        <v>15809</v>
      </c>
      <c r="L400" s="886"/>
      <c r="M400" s="886"/>
      <c r="N400" s="886"/>
      <c r="O400" s="887"/>
      <c r="P400" s="887"/>
    </row>
    <row r="401" spans="1:16" ht="181.5" customHeight="1" outlineLevel="1">
      <c r="A401" s="883"/>
      <c r="B401" s="649"/>
      <c r="C401" s="649" t="s">
        <v>15810</v>
      </c>
      <c r="D401" s="649" t="s">
        <v>15811</v>
      </c>
      <c r="E401" s="888"/>
      <c r="F401" s="888"/>
      <c r="G401" s="944" t="s">
        <v>15812</v>
      </c>
      <c r="H401" s="982">
        <v>21375</v>
      </c>
      <c r="I401" s="983" t="s">
        <v>15813</v>
      </c>
      <c r="J401" s="983"/>
      <c r="K401" s="970" t="s">
        <v>15814</v>
      </c>
      <c r="L401" s="886"/>
      <c r="M401" s="886"/>
      <c r="N401" s="886"/>
      <c r="O401" s="887"/>
      <c r="P401" s="887"/>
    </row>
    <row r="402" spans="1:16" ht="176" outlineLevel="1">
      <c r="A402" s="883"/>
      <c r="B402" s="649"/>
      <c r="C402" s="649" t="s">
        <v>15815</v>
      </c>
      <c r="D402" s="649" t="s">
        <v>15805</v>
      </c>
      <c r="E402" s="888"/>
      <c r="F402" s="888"/>
      <c r="G402" s="944" t="s">
        <v>15816</v>
      </c>
      <c r="H402" s="883">
        <v>21184</v>
      </c>
      <c r="I402" s="883" t="s">
        <v>15755</v>
      </c>
      <c r="J402" s="883"/>
      <c r="K402" s="885" t="s">
        <v>15756</v>
      </c>
      <c r="L402" s="886" t="s">
        <v>15757</v>
      </c>
      <c r="M402" s="886"/>
      <c r="N402" s="886"/>
      <c r="O402" s="887"/>
      <c r="P402" s="887"/>
    </row>
    <row r="403" spans="1:16" ht="240" outlineLevel="1">
      <c r="A403" s="883"/>
      <c r="B403" s="649"/>
      <c r="C403" s="649" t="s">
        <v>15817</v>
      </c>
      <c r="D403" s="649" t="s">
        <v>15818</v>
      </c>
      <c r="E403" s="888"/>
      <c r="F403" s="888"/>
      <c r="G403" s="944" t="s">
        <v>15806</v>
      </c>
      <c r="H403" s="883"/>
      <c r="I403" s="883">
        <v>20852</v>
      </c>
      <c r="J403" s="883"/>
      <c r="K403" s="886" t="s">
        <v>15761</v>
      </c>
      <c r="L403" s="933" t="s">
        <v>15762</v>
      </c>
      <c r="M403" s="883"/>
      <c r="N403" s="883"/>
      <c r="P403" s="887"/>
    </row>
    <row r="404" spans="1:16" ht="240" outlineLevel="1">
      <c r="A404" s="883"/>
      <c r="B404" s="649"/>
      <c r="C404" s="649" t="s">
        <v>15819</v>
      </c>
      <c r="D404" s="649" t="s">
        <v>15818</v>
      </c>
      <c r="E404" s="888"/>
      <c r="F404" s="888"/>
      <c r="G404" s="944" t="s">
        <v>15808</v>
      </c>
      <c r="H404" s="883"/>
      <c r="I404" s="883"/>
      <c r="J404" s="883"/>
      <c r="K404" s="263"/>
      <c r="L404" s="886"/>
      <c r="M404" s="886"/>
      <c r="N404" s="886"/>
      <c r="O404" s="887"/>
      <c r="P404" s="887"/>
    </row>
    <row r="405" spans="1:16" ht="240" outlineLevel="1">
      <c r="A405" s="883"/>
      <c r="B405" s="649"/>
      <c r="C405" s="649" t="s">
        <v>15820</v>
      </c>
      <c r="D405" s="649" t="s">
        <v>15818</v>
      </c>
      <c r="E405" s="888"/>
      <c r="F405" s="888"/>
      <c r="G405" s="944" t="s">
        <v>15816</v>
      </c>
      <c r="H405" s="883"/>
      <c r="I405" s="883" t="s">
        <v>15821</v>
      </c>
      <c r="J405" s="883"/>
      <c r="K405" s="946" t="s">
        <v>15822</v>
      </c>
      <c r="L405" s="886" t="s">
        <v>15823</v>
      </c>
      <c r="M405" s="886"/>
      <c r="N405" s="886"/>
      <c r="O405" s="887"/>
      <c r="P405" s="887"/>
    </row>
    <row r="406" spans="1:16" ht="16" outlineLevel="1">
      <c r="A406" s="883"/>
      <c r="B406" s="649"/>
      <c r="C406" s="649" t="s">
        <v>15824</v>
      </c>
      <c r="D406" s="649" t="s">
        <v>15825</v>
      </c>
      <c r="E406" s="888"/>
      <c r="F406" s="888"/>
      <c r="G406" s="981" t="s">
        <v>15826</v>
      </c>
      <c r="H406" s="883"/>
      <c r="I406" s="883"/>
      <c r="J406" s="883"/>
      <c r="K406" s="885"/>
      <c r="L406" s="886" t="s">
        <v>15682</v>
      </c>
      <c r="M406" s="886"/>
      <c r="N406" s="886"/>
      <c r="O406" s="887"/>
      <c r="P406" s="887"/>
    </row>
    <row r="407" spans="1:16" ht="128" outlineLevel="1">
      <c r="A407" s="883"/>
      <c r="B407" s="649"/>
      <c r="C407" s="649" t="s">
        <v>15827</v>
      </c>
      <c r="D407" s="649" t="s">
        <v>15828</v>
      </c>
      <c r="E407" s="888"/>
      <c r="F407" s="888"/>
      <c r="G407" s="944" t="s">
        <v>15829</v>
      </c>
      <c r="H407" s="883">
        <v>20632</v>
      </c>
      <c r="I407" s="883" t="s">
        <v>15658</v>
      </c>
      <c r="J407" s="883"/>
      <c r="K407" s="885" t="s">
        <v>15507</v>
      </c>
      <c r="L407" s="886" t="s">
        <v>15508</v>
      </c>
      <c r="M407" s="886"/>
      <c r="N407" s="886"/>
      <c r="O407" s="887"/>
      <c r="P407" s="887"/>
    </row>
    <row r="408" spans="1:16" ht="365" outlineLevel="1">
      <c r="A408" s="883"/>
      <c r="B408" s="649"/>
      <c r="C408" s="649" t="s">
        <v>15830</v>
      </c>
      <c r="D408" s="649" t="s">
        <v>15831</v>
      </c>
      <c r="E408" s="888"/>
      <c r="F408" s="888"/>
      <c r="G408" s="944" t="s">
        <v>15832</v>
      </c>
      <c r="H408" s="883">
        <v>20232</v>
      </c>
      <c r="I408" s="883" t="s">
        <v>15662</v>
      </c>
      <c r="J408" s="883"/>
      <c r="K408" s="885" t="s">
        <v>15493</v>
      </c>
      <c r="L408" s="886" t="s">
        <v>15494</v>
      </c>
      <c r="M408" s="886"/>
      <c r="N408" s="886"/>
      <c r="O408" s="887"/>
      <c r="P408" s="887"/>
    </row>
    <row r="409" spans="1:16" ht="64" outlineLevel="1">
      <c r="A409" s="883"/>
      <c r="B409" s="649"/>
      <c r="C409" s="649" t="s">
        <v>15833</v>
      </c>
      <c r="D409" s="649" t="s">
        <v>15774</v>
      </c>
      <c r="E409" s="888"/>
      <c r="F409" s="888"/>
      <c r="G409" s="932"/>
      <c r="H409" s="883"/>
      <c r="I409" s="883"/>
      <c r="J409" s="883"/>
      <c r="K409" s="885"/>
      <c r="L409" s="886"/>
      <c r="M409" s="886"/>
      <c r="N409" s="886"/>
      <c r="O409" s="887"/>
      <c r="P409" s="887"/>
    </row>
    <row r="410" spans="1:16" ht="240" outlineLevel="1">
      <c r="A410" s="883"/>
      <c r="B410" s="649"/>
      <c r="C410" s="649" t="s">
        <v>15834</v>
      </c>
      <c r="D410" s="649" t="s">
        <v>15818</v>
      </c>
      <c r="E410" s="888"/>
      <c r="F410" s="888"/>
      <c r="G410" s="932"/>
      <c r="H410" s="883"/>
      <c r="I410" s="883"/>
      <c r="J410" s="883"/>
      <c r="K410" s="885"/>
      <c r="L410" s="886"/>
      <c r="M410" s="886"/>
      <c r="N410" s="886"/>
      <c r="O410" s="887"/>
      <c r="P410" s="887"/>
    </row>
    <row r="411" spans="1:16" ht="240" outlineLevel="1">
      <c r="A411" s="883"/>
      <c r="B411" s="649"/>
      <c r="C411" s="649" t="s">
        <v>15835</v>
      </c>
      <c r="D411" s="649" t="s">
        <v>15818</v>
      </c>
      <c r="E411" s="888"/>
      <c r="F411" s="888"/>
      <c r="G411" s="932"/>
      <c r="H411" s="883"/>
      <c r="I411" s="883"/>
      <c r="J411" s="883"/>
      <c r="K411" s="885"/>
      <c r="L411" s="886"/>
      <c r="M411" s="886"/>
      <c r="N411" s="886"/>
      <c r="O411" s="887"/>
      <c r="P411" s="887"/>
    </row>
    <row r="412" spans="1:16" ht="72.75" customHeight="1" outlineLevel="1">
      <c r="A412" s="883"/>
      <c r="B412" s="649"/>
      <c r="C412" s="649" t="s">
        <v>15836</v>
      </c>
      <c r="D412" s="649"/>
      <c r="E412" s="888"/>
      <c r="F412" s="888"/>
      <c r="G412" s="932"/>
      <c r="H412" s="883"/>
      <c r="I412" s="883"/>
      <c r="J412" s="883"/>
      <c r="K412" s="885" t="s">
        <v>15837</v>
      </c>
      <c r="L412" s="886" t="s">
        <v>15838</v>
      </c>
      <c r="M412" s="886"/>
      <c r="N412" s="886"/>
      <c r="O412" s="887"/>
      <c r="P412" s="887"/>
    </row>
    <row r="413" spans="1:16" ht="112" outlineLevel="1">
      <c r="A413" s="883"/>
      <c r="B413" s="649"/>
      <c r="C413" s="649" t="s">
        <v>15839</v>
      </c>
      <c r="D413" s="649" t="s">
        <v>15840</v>
      </c>
      <c r="E413" s="888"/>
      <c r="F413" s="888"/>
      <c r="G413" s="945" t="s">
        <v>15841</v>
      </c>
      <c r="H413" s="883">
        <v>20294</v>
      </c>
      <c r="I413" s="883" t="s">
        <v>15781</v>
      </c>
      <c r="J413" s="883"/>
      <c r="K413" s="885" t="s">
        <v>15526</v>
      </c>
      <c r="L413" s="886" t="s">
        <v>15527</v>
      </c>
      <c r="M413" s="886"/>
      <c r="N413" s="886"/>
      <c r="O413" s="887"/>
      <c r="P413" s="887"/>
    </row>
    <row r="414" spans="1:16" ht="128" outlineLevel="1">
      <c r="A414" s="883"/>
      <c r="B414" s="649"/>
      <c r="C414" s="649" t="s">
        <v>15842</v>
      </c>
      <c r="D414" s="649" t="s">
        <v>15843</v>
      </c>
      <c r="E414" s="888"/>
      <c r="F414" s="888"/>
      <c r="G414" s="944" t="s">
        <v>15844</v>
      </c>
      <c r="H414" s="883">
        <v>20295</v>
      </c>
      <c r="I414" s="883" t="s">
        <v>15785</v>
      </c>
      <c r="J414" s="883"/>
      <c r="K414" s="970" t="s">
        <v>15531</v>
      </c>
      <c r="L414" s="886"/>
      <c r="M414" s="886"/>
      <c r="N414" s="886"/>
      <c r="O414" s="887"/>
      <c r="P414" s="887"/>
    </row>
    <row r="415" spans="1:16" ht="96" outlineLevel="1">
      <c r="A415" s="883"/>
      <c r="B415" s="649"/>
      <c r="C415" s="649" t="s">
        <v>15845</v>
      </c>
      <c r="D415" s="649" t="s">
        <v>15846</v>
      </c>
      <c r="E415" s="888"/>
      <c r="F415" s="888"/>
      <c r="G415" s="944" t="s">
        <v>15847</v>
      </c>
      <c r="H415" s="984">
        <v>20296</v>
      </c>
      <c r="I415" s="883" t="s">
        <v>15788</v>
      </c>
      <c r="J415" s="883"/>
      <c r="K415" s="978" t="s">
        <v>15536</v>
      </c>
      <c r="L415" s="886"/>
      <c r="M415" s="886"/>
      <c r="N415" s="886"/>
      <c r="O415" s="887"/>
      <c r="P415" s="887"/>
    </row>
    <row r="416" spans="1:16" ht="96" outlineLevel="1">
      <c r="A416" s="883"/>
      <c r="B416" s="649"/>
      <c r="C416" s="649" t="s">
        <v>15848</v>
      </c>
      <c r="D416" s="649" t="s">
        <v>15849</v>
      </c>
      <c r="E416" s="888"/>
      <c r="F416" s="888"/>
      <c r="G416" s="944" t="s">
        <v>15850</v>
      </c>
      <c r="H416" s="984">
        <v>20297</v>
      </c>
      <c r="I416" s="883" t="s">
        <v>15791</v>
      </c>
      <c r="J416" s="883"/>
      <c r="K416" s="978" t="s">
        <v>15541</v>
      </c>
      <c r="L416" s="886"/>
      <c r="M416" s="886"/>
      <c r="N416" s="886"/>
      <c r="O416" s="887"/>
      <c r="P416" s="887"/>
    </row>
    <row r="417" spans="1:16" ht="96" outlineLevel="1">
      <c r="A417" s="883"/>
      <c r="B417" s="649"/>
      <c r="C417" s="649" t="s">
        <v>15851</v>
      </c>
      <c r="D417" s="649" t="s">
        <v>15852</v>
      </c>
      <c r="E417" s="888"/>
      <c r="F417" s="888"/>
      <c r="G417" s="944" t="s">
        <v>15853</v>
      </c>
      <c r="H417" s="984">
        <v>20298</v>
      </c>
      <c r="I417" s="883" t="s">
        <v>15794</v>
      </c>
      <c r="J417" s="883"/>
      <c r="K417" s="978" t="s">
        <v>15546</v>
      </c>
      <c r="L417" s="886"/>
      <c r="M417" s="886"/>
      <c r="N417" s="886"/>
      <c r="O417" s="887"/>
      <c r="P417" s="887"/>
    </row>
    <row r="418" spans="1:16" ht="112" outlineLevel="1">
      <c r="A418" s="883"/>
      <c r="B418" s="649"/>
      <c r="C418" s="649" t="s">
        <v>15854</v>
      </c>
      <c r="D418" s="649" t="s">
        <v>15855</v>
      </c>
      <c r="E418" s="888"/>
      <c r="F418" s="888"/>
      <c r="G418" s="944" t="s">
        <v>15856</v>
      </c>
      <c r="H418" s="984">
        <v>20299</v>
      </c>
      <c r="I418" s="883" t="s">
        <v>15797</v>
      </c>
      <c r="J418" s="883"/>
      <c r="K418" s="978" t="s">
        <v>15551</v>
      </c>
      <c r="L418" s="886"/>
      <c r="M418" s="886"/>
      <c r="N418" s="886"/>
      <c r="O418" s="887"/>
      <c r="P418" s="887"/>
    </row>
    <row r="419" spans="1:16" ht="48" outlineLevel="1">
      <c r="A419" s="883"/>
      <c r="B419" s="649"/>
      <c r="C419" s="649" t="s">
        <v>15857</v>
      </c>
      <c r="D419" s="649" t="s">
        <v>15799</v>
      </c>
      <c r="E419" s="888"/>
      <c r="F419" s="888"/>
      <c r="G419" s="944" t="s">
        <v>15858</v>
      </c>
      <c r="H419" s="883"/>
      <c r="I419" s="883" t="s">
        <v>15800</v>
      </c>
      <c r="J419" s="883"/>
      <c r="K419" s="885"/>
      <c r="L419" s="886"/>
      <c r="M419" s="886"/>
      <c r="N419" s="886"/>
      <c r="O419" s="887"/>
      <c r="P419" s="887"/>
    </row>
    <row r="420" spans="1:16" ht="48" outlineLevel="1">
      <c r="A420" s="883"/>
      <c r="B420" s="649"/>
      <c r="C420" s="649" t="s">
        <v>15859</v>
      </c>
      <c r="D420" s="649" t="s">
        <v>15679</v>
      </c>
      <c r="E420" s="888"/>
      <c r="F420" s="888"/>
      <c r="G420" s="944" t="s">
        <v>15860</v>
      </c>
      <c r="H420" s="883"/>
      <c r="I420" s="883" t="s">
        <v>15802</v>
      </c>
      <c r="J420" s="883"/>
      <c r="K420" s="885" t="s">
        <v>15861</v>
      </c>
      <c r="L420" s="886" t="s">
        <v>15862</v>
      </c>
      <c r="M420" s="886"/>
      <c r="N420" s="886"/>
      <c r="O420" s="887"/>
      <c r="P420" s="887"/>
    </row>
    <row r="421" spans="1:16" ht="48" outlineLevel="1">
      <c r="A421" s="936" t="s">
        <v>15863</v>
      </c>
      <c r="B421" s="649"/>
      <c r="C421" s="893" t="s">
        <v>15864</v>
      </c>
      <c r="D421" s="893" t="s">
        <v>15865</v>
      </c>
      <c r="E421" s="914">
        <v>45962</v>
      </c>
      <c r="F421" s="914">
        <v>45991</v>
      </c>
      <c r="G421" s="977" t="s">
        <v>15866</v>
      </c>
      <c r="H421" s="957"/>
      <c r="I421" s="883"/>
      <c r="J421" s="883"/>
      <c r="K421" s="979" t="s">
        <v>15867</v>
      </c>
      <c r="L421" s="886"/>
      <c r="M421" s="886"/>
      <c r="N421" s="886"/>
      <c r="O421" s="887"/>
      <c r="P421" s="887"/>
    </row>
    <row r="422" spans="1:16" ht="64" outlineLevel="1">
      <c r="A422" s="913" t="s">
        <v>15868</v>
      </c>
      <c r="B422" s="871"/>
      <c r="C422" s="871" t="s">
        <v>15869</v>
      </c>
      <c r="D422" s="871" t="s">
        <v>15870</v>
      </c>
      <c r="E422" s="914">
        <v>45962</v>
      </c>
      <c r="F422" s="914">
        <v>45991</v>
      </c>
      <c r="G422" s="920" t="s">
        <v>15637</v>
      </c>
      <c r="H422" s="82"/>
      <c r="I422" s="82"/>
      <c r="J422" s="82"/>
      <c r="K422" s="885"/>
      <c r="L422" s="920" t="s">
        <v>15638</v>
      </c>
      <c r="M422" s="935"/>
      <c r="N422" s="935"/>
      <c r="O422" s="887"/>
      <c r="P422" s="887"/>
    </row>
    <row r="423" spans="1:16" ht="48" outlineLevel="1">
      <c r="A423" s="913" t="s">
        <v>15868</v>
      </c>
      <c r="B423" s="871"/>
      <c r="C423" s="871" t="s">
        <v>15871</v>
      </c>
      <c r="D423" s="871" t="s">
        <v>15872</v>
      </c>
      <c r="E423" s="914">
        <v>45962</v>
      </c>
      <c r="F423" s="914">
        <v>45991</v>
      </c>
      <c r="G423" s="920" t="s">
        <v>15643</v>
      </c>
      <c r="H423" s="883"/>
      <c r="I423" s="883"/>
      <c r="J423" s="883"/>
      <c r="K423" s="885"/>
      <c r="L423" s="920" t="s">
        <v>15638</v>
      </c>
      <c r="M423" s="935"/>
      <c r="N423" s="935"/>
      <c r="O423" s="887"/>
      <c r="P423" s="887"/>
    </row>
    <row r="424" spans="1:16" ht="32" outlineLevel="1">
      <c r="A424" s="883"/>
      <c r="B424" s="649"/>
      <c r="C424" s="649" t="s">
        <v>15873</v>
      </c>
      <c r="D424" s="649"/>
      <c r="E424" s="888"/>
      <c r="F424" s="888"/>
      <c r="G424" s="932"/>
      <c r="H424" s="883"/>
      <c r="I424" s="883"/>
      <c r="J424" s="883"/>
      <c r="K424" s="885"/>
      <c r="L424" s="886"/>
      <c r="M424" s="886"/>
      <c r="N424" s="886"/>
      <c r="O424" s="887"/>
      <c r="P424" s="887"/>
    </row>
    <row r="425" spans="1:16" ht="64" outlineLevel="1">
      <c r="A425" s="883"/>
      <c r="B425" s="649"/>
      <c r="C425" s="649" t="s">
        <v>15874</v>
      </c>
      <c r="D425" s="649" t="s">
        <v>15875</v>
      </c>
      <c r="E425" s="888"/>
      <c r="F425" s="888"/>
      <c r="G425" s="970" t="s">
        <v>15876</v>
      </c>
      <c r="H425" s="984">
        <v>21421</v>
      </c>
      <c r="I425" s="985" t="s">
        <v>15877</v>
      </c>
      <c r="J425" s="986" t="s">
        <v>15878</v>
      </c>
      <c r="K425" s="986" t="s">
        <v>15879</v>
      </c>
      <c r="L425" s="978"/>
      <c r="M425" s="886"/>
      <c r="N425" s="886"/>
      <c r="O425" s="887"/>
      <c r="P425" s="887"/>
    </row>
    <row r="426" spans="1:16" ht="64" outlineLevel="1">
      <c r="A426" s="883"/>
      <c r="B426" s="649"/>
      <c r="C426" s="649" t="s">
        <v>15880</v>
      </c>
      <c r="D426" s="649" t="s">
        <v>15875</v>
      </c>
      <c r="E426" s="888"/>
      <c r="F426" s="888"/>
      <c r="G426" s="970" t="s">
        <v>15876</v>
      </c>
      <c r="H426" s="982">
        <v>21422</v>
      </c>
      <c r="I426" s="983" t="s">
        <v>15881</v>
      </c>
      <c r="J426" s="978" t="s">
        <v>15882</v>
      </c>
      <c r="K426" s="987" t="s">
        <v>15883</v>
      </c>
      <c r="M426" s="886"/>
      <c r="N426" s="886"/>
      <c r="O426" s="887"/>
      <c r="P426" s="887"/>
    </row>
    <row r="427" spans="1:16" ht="16" outlineLevel="1">
      <c r="A427" s="883"/>
      <c r="B427" s="649"/>
      <c r="C427" s="649" t="s">
        <v>15884</v>
      </c>
      <c r="D427" s="649"/>
      <c r="E427" s="888"/>
      <c r="F427" s="888"/>
      <c r="G427" s="970" t="s">
        <v>15876</v>
      </c>
      <c r="H427" s="883"/>
      <c r="I427" s="883"/>
      <c r="J427" s="883"/>
      <c r="K427" s="885"/>
      <c r="L427" s="886"/>
      <c r="M427" s="886"/>
      <c r="N427" s="886"/>
      <c r="O427" s="887"/>
      <c r="P427" s="887"/>
    </row>
    <row r="428" spans="1:16" ht="96" outlineLevel="1">
      <c r="A428" s="883"/>
      <c r="B428" s="649"/>
      <c r="C428" s="649" t="s">
        <v>15885</v>
      </c>
      <c r="D428" s="649" t="s">
        <v>15886</v>
      </c>
      <c r="E428" s="888"/>
      <c r="F428" s="888"/>
      <c r="G428" s="970" t="s">
        <v>15887</v>
      </c>
      <c r="H428" s="982">
        <v>21512</v>
      </c>
      <c r="I428" s="983" t="s">
        <v>15888</v>
      </c>
      <c r="J428" s="978" t="s">
        <v>15889</v>
      </c>
      <c r="K428" s="978" t="s">
        <v>15890</v>
      </c>
      <c r="L428" s="886"/>
      <c r="M428" s="886"/>
      <c r="N428" s="886"/>
      <c r="O428" s="887"/>
      <c r="P428" s="887"/>
    </row>
    <row r="429" spans="1:16" ht="16" outlineLevel="1">
      <c r="A429" s="883"/>
      <c r="B429" s="649"/>
      <c r="C429" s="649" t="s">
        <v>15891</v>
      </c>
      <c r="D429" s="649"/>
      <c r="E429" s="888"/>
      <c r="F429" s="888"/>
      <c r="L429" s="886"/>
      <c r="M429" s="886"/>
      <c r="N429" s="886"/>
      <c r="O429" s="887"/>
      <c r="P429" s="887"/>
    </row>
    <row r="430" spans="1:16" ht="32" outlineLevel="1">
      <c r="A430" s="883"/>
      <c r="B430" s="649"/>
      <c r="C430" s="649" t="s">
        <v>15892</v>
      </c>
      <c r="D430" s="649"/>
      <c r="E430" s="888"/>
      <c r="F430" s="888"/>
      <c r="G430" s="932"/>
      <c r="H430" s="883"/>
      <c r="I430" s="883"/>
      <c r="J430" s="883"/>
      <c r="K430" s="885"/>
      <c r="L430" s="886"/>
      <c r="M430" s="886"/>
      <c r="N430" s="886"/>
      <c r="O430" s="887"/>
      <c r="P430" s="887"/>
    </row>
    <row r="431" spans="1:16" ht="32" outlineLevel="1">
      <c r="A431" s="883"/>
      <c r="B431" s="649"/>
      <c r="C431" s="649" t="s">
        <v>15893</v>
      </c>
      <c r="D431" s="649"/>
      <c r="E431" s="888"/>
      <c r="F431" s="888"/>
      <c r="G431" s="970" t="s">
        <v>15894</v>
      </c>
      <c r="H431" s="982">
        <v>21426</v>
      </c>
      <c r="I431" s="983" t="s">
        <v>15895</v>
      </c>
      <c r="J431" s="978" t="s">
        <v>15896</v>
      </c>
      <c r="K431" s="978" t="s">
        <v>15897</v>
      </c>
      <c r="M431" s="886"/>
      <c r="N431" s="886"/>
      <c r="O431" s="887"/>
      <c r="P431" s="887"/>
    </row>
    <row r="432" spans="1:16" ht="32" outlineLevel="1">
      <c r="A432" s="883"/>
      <c r="B432" s="649"/>
      <c r="C432" s="649" t="s">
        <v>15898</v>
      </c>
      <c r="D432" s="649"/>
      <c r="E432" s="888"/>
      <c r="F432" s="888"/>
      <c r="G432" s="932"/>
      <c r="H432" s="883"/>
      <c r="I432" s="883"/>
      <c r="J432" s="883"/>
      <c r="K432" s="885"/>
      <c r="L432" s="886"/>
      <c r="M432" s="886"/>
      <c r="N432" s="886"/>
      <c r="O432" s="887"/>
      <c r="P432" s="887"/>
    </row>
    <row r="433" spans="1:16" ht="80" outlineLevel="1">
      <c r="A433" s="883"/>
      <c r="B433" s="649"/>
      <c r="C433" s="649" t="s">
        <v>15899</v>
      </c>
      <c r="D433" s="649" t="s">
        <v>15900</v>
      </c>
      <c r="E433" s="888"/>
      <c r="F433" s="888"/>
      <c r="G433" s="970" t="s">
        <v>15901</v>
      </c>
      <c r="H433" s="982">
        <v>21428</v>
      </c>
      <c r="I433" s="983" t="s">
        <v>15902</v>
      </c>
      <c r="J433" s="978" t="s">
        <v>15903</v>
      </c>
      <c r="K433" s="978" t="s">
        <v>15904</v>
      </c>
      <c r="L433" s="886"/>
      <c r="M433" s="886"/>
      <c r="N433" s="886"/>
      <c r="O433" s="887"/>
      <c r="P433" s="887"/>
    </row>
    <row r="434" spans="1:16" ht="16" outlineLevel="1">
      <c r="A434" s="883"/>
      <c r="B434" s="649"/>
      <c r="C434" s="649" t="s">
        <v>15905</v>
      </c>
      <c r="D434" s="649"/>
      <c r="E434" s="888"/>
      <c r="F434" s="888"/>
      <c r="G434" s="932"/>
      <c r="H434" s="883"/>
      <c r="I434" s="883"/>
      <c r="J434" s="883"/>
      <c r="K434" s="885"/>
      <c r="L434" s="886"/>
      <c r="M434" s="886"/>
      <c r="N434" s="886"/>
      <c r="O434" s="887"/>
      <c r="P434" s="887"/>
    </row>
    <row r="435" spans="1:16" ht="32" outlineLevel="1">
      <c r="A435" s="883"/>
      <c r="B435" s="649"/>
      <c r="C435" s="649" t="s">
        <v>15906</v>
      </c>
      <c r="D435" s="649"/>
      <c r="E435" s="888"/>
      <c r="F435" s="888"/>
      <c r="G435" s="932"/>
      <c r="H435" s="883"/>
      <c r="I435" s="883"/>
      <c r="J435" s="883"/>
      <c r="K435" s="885"/>
      <c r="L435" s="886"/>
      <c r="M435" s="886"/>
      <c r="N435" s="886"/>
      <c r="O435" s="887"/>
      <c r="P435" s="887"/>
    </row>
    <row r="436" spans="1:16" ht="16" outlineLevel="1">
      <c r="A436" s="883"/>
      <c r="B436" s="649"/>
      <c r="C436" s="649" t="s">
        <v>15907</v>
      </c>
      <c r="D436" s="649"/>
      <c r="E436" s="888"/>
      <c r="F436" s="888"/>
      <c r="G436" s="932"/>
      <c r="H436" s="883"/>
      <c r="I436" s="883"/>
      <c r="J436" s="883"/>
      <c r="K436" s="885"/>
      <c r="L436" s="886"/>
      <c r="M436" s="886"/>
      <c r="N436" s="886"/>
      <c r="O436" s="887"/>
      <c r="P436" s="887"/>
    </row>
    <row r="437" spans="1:16" ht="128" outlineLevel="1">
      <c r="A437" s="883"/>
      <c r="B437" s="649"/>
      <c r="C437" s="649" t="s">
        <v>15908</v>
      </c>
      <c r="D437" s="649" t="s">
        <v>15909</v>
      </c>
      <c r="E437" s="888"/>
      <c r="F437" s="888"/>
      <c r="G437" s="970" t="s">
        <v>15910</v>
      </c>
      <c r="H437" s="982">
        <v>21432</v>
      </c>
      <c r="I437" s="983" t="s">
        <v>15911</v>
      </c>
      <c r="J437" s="978" t="s">
        <v>15912</v>
      </c>
      <c r="K437" s="978" t="s">
        <v>15913</v>
      </c>
      <c r="L437" s="886"/>
      <c r="M437" s="886"/>
      <c r="N437" s="886"/>
      <c r="O437" s="887"/>
      <c r="P437" s="887"/>
    </row>
    <row r="438" spans="1:16" ht="48" outlineLevel="1">
      <c r="A438" s="936" t="s">
        <v>15914</v>
      </c>
      <c r="B438" s="649"/>
      <c r="C438" s="893" t="s">
        <v>15864</v>
      </c>
      <c r="D438" s="893" t="s">
        <v>15915</v>
      </c>
      <c r="E438" s="914">
        <v>45992</v>
      </c>
      <c r="F438" s="914">
        <v>46022</v>
      </c>
      <c r="G438" s="977" t="s">
        <v>15916</v>
      </c>
      <c r="H438" s="957"/>
      <c r="I438" s="883"/>
      <c r="J438" s="883"/>
      <c r="K438" s="979" t="s">
        <v>15917</v>
      </c>
      <c r="L438" s="886"/>
      <c r="M438" s="886"/>
      <c r="N438" s="886"/>
      <c r="O438" s="887"/>
      <c r="P438" s="887"/>
    </row>
    <row r="439" spans="1:16" ht="64" outlineLevel="1">
      <c r="A439" s="913" t="s">
        <v>15918</v>
      </c>
      <c r="B439" s="871"/>
      <c r="C439" s="871" t="s">
        <v>15919</v>
      </c>
      <c r="D439" s="871" t="s">
        <v>15920</v>
      </c>
      <c r="E439" s="914">
        <v>45992</v>
      </c>
      <c r="F439" s="914">
        <v>46022</v>
      </c>
      <c r="G439" s="920" t="s">
        <v>15637</v>
      </c>
      <c r="H439" s="82"/>
      <c r="I439" s="82"/>
      <c r="J439" s="82"/>
      <c r="K439" s="885"/>
      <c r="L439" s="920" t="s">
        <v>15638</v>
      </c>
      <c r="M439" s="935"/>
      <c r="N439" s="935"/>
      <c r="O439" s="887"/>
      <c r="P439" s="887"/>
    </row>
    <row r="440" spans="1:16" ht="48" outlineLevel="1">
      <c r="A440" s="913" t="s">
        <v>15918</v>
      </c>
      <c r="B440" s="871"/>
      <c r="C440" s="871" t="s">
        <v>15921</v>
      </c>
      <c r="D440" s="871" t="s">
        <v>15922</v>
      </c>
      <c r="E440" s="914">
        <v>45992</v>
      </c>
      <c r="F440" s="914">
        <v>46022</v>
      </c>
      <c r="G440" s="920" t="s">
        <v>15643</v>
      </c>
      <c r="H440" s="883"/>
      <c r="I440" s="883"/>
      <c r="J440" s="883"/>
      <c r="K440" s="885"/>
      <c r="L440" s="920" t="s">
        <v>15638</v>
      </c>
      <c r="M440" s="935"/>
      <c r="N440" s="935"/>
      <c r="O440" s="887"/>
      <c r="P440" s="887"/>
    </row>
    <row r="441" spans="1:16" ht="176" outlineLevel="1">
      <c r="A441" s="980" t="s">
        <v>15923</v>
      </c>
      <c r="B441" s="649"/>
      <c r="C441" s="649" t="s">
        <v>15924</v>
      </c>
      <c r="D441" s="649" t="s">
        <v>15925</v>
      </c>
      <c r="E441" s="888"/>
      <c r="F441" s="888"/>
      <c r="G441" s="932"/>
      <c r="H441" s="883"/>
      <c r="I441" s="883"/>
      <c r="J441" s="883"/>
      <c r="K441" s="885"/>
      <c r="L441" s="886"/>
      <c r="M441" s="886"/>
      <c r="N441" s="886"/>
      <c r="O441" s="887"/>
      <c r="P441" s="887"/>
    </row>
    <row r="442" spans="1:16" ht="176" outlineLevel="1">
      <c r="A442" s="883"/>
      <c r="B442" s="649"/>
      <c r="C442" s="649" t="s">
        <v>15926</v>
      </c>
      <c r="D442" s="649" t="s">
        <v>15925</v>
      </c>
      <c r="E442" s="888"/>
      <c r="F442" s="888"/>
      <c r="G442" s="932"/>
      <c r="H442" s="883"/>
      <c r="I442" s="883"/>
      <c r="J442" s="883"/>
      <c r="K442" s="988"/>
      <c r="L442" s="886"/>
      <c r="M442" s="886"/>
      <c r="N442" s="886"/>
      <c r="O442" s="887"/>
      <c r="P442" s="887"/>
    </row>
    <row r="443" spans="1:16" ht="181.5" customHeight="1" outlineLevel="1">
      <c r="A443" s="883"/>
      <c r="B443" s="649"/>
      <c r="C443" s="649" t="s">
        <v>15927</v>
      </c>
      <c r="D443" s="649" t="s">
        <v>15928</v>
      </c>
      <c r="E443" s="888"/>
      <c r="F443" s="888"/>
      <c r="G443" s="932"/>
      <c r="H443" s="982"/>
      <c r="I443" s="983"/>
      <c r="J443" s="983"/>
      <c r="K443" s="263"/>
      <c r="L443" s="886"/>
      <c r="M443" s="886"/>
      <c r="N443" s="886"/>
      <c r="O443" s="887"/>
      <c r="P443" s="887"/>
    </row>
    <row r="444" spans="1:16" ht="176" outlineLevel="1">
      <c r="A444" s="883"/>
      <c r="B444" s="649"/>
      <c r="C444" s="649" t="s">
        <v>15929</v>
      </c>
      <c r="D444" s="649" t="s">
        <v>15925</v>
      </c>
      <c r="E444" s="888"/>
      <c r="F444" s="888"/>
      <c r="G444" s="932"/>
      <c r="H444" s="883"/>
      <c r="I444" s="883"/>
      <c r="J444" s="883"/>
      <c r="K444" s="885"/>
      <c r="L444" s="886"/>
      <c r="M444" s="886"/>
      <c r="N444" s="886"/>
      <c r="O444" s="887"/>
      <c r="P444" s="887"/>
    </row>
    <row r="445" spans="1:16" ht="240" outlineLevel="1">
      <c r="A445" s="883"/>
      <c r="B445" s="649"/>
      <c r="C445" s="649" t="s">
        <v>15930</v>
      </c>
      <c r="D445" s="649" t="s">
        <v>15931</v>
      </c>
      <c r="E445" s="888"/>
      <c r="F445" s="888"/>
      <c r="G445" s="932"/>
      <c r="H445" s="883"/>
      <c r="I445" s="883"/>
      <c r="J445" s="883"/>
      <c r="K445" s="886"/>
      <c r="L445" s="883"/>
      <c r="M445" s="883"/>
      <c r="N445" s="883"/>
      <c r="P445" s="887"/>
    </row>
    <row r="446" spans="1:16" ht="240" outlineLevel="1">
      <c r="A446" s="883"/>
      <c r="B446" s="649"/>
      <c r="C446" s="649" t="s">
        <v>15932</v>
      </c>
      <c r="D446" s="649" t="s">
        <v>15931</v>
      </c>
      <c r="E446" s="888"/>
      <c r="F446" s="888"/>
      <c r="G446" s="932"/>
      <c r="H446" s="883"/>
      <c r="I446" s="883"/>
      <c r="J446" s="883"/>
      <c r="K446" s="263"/>
      <c r="L446" s="886"/>
      <c r="M446" s="886"/>
      <c r="N446" s="886"/>
      <c r="O446" s="887"/>
      <c r="P446" s="887"/>
    </row>
    <row r="447" spans="1:16" ht="240" outlineLevel="1">
      <c r="A447" s="883"/>
      <c r="B447" s="649"/>
      <c r="C447" s="649" t="s">
        <v>15933</v>
      </c>
      <c r="D447" s="649" t="s">
        <v>15931</v>
      </c>
      <c r="E447" s="888"/>
      <c r="F447" s="888"/>
      <c r="G447" s="932"/>
      <c r="H447" s="883"/>
      <c r="I447" s="883"/>
      <c r="J447" s="883"/>
      <c r="K447" s="988"/>
      <c r="L447" s="886"/>
      <c r="M447" s="886"/>
      <c r="N447" s="886"/>
      <c r="O447" s="887"/>
      <c r="P447" s="887"/>
    </row>
    <row r="448" spans="1:16" ht="16" outlineLevel="1">
      <c r="A448" s="883"/>
      <c r="B448" s="649"/>
      <c r="C448" s="649" t="s">
        <v>15934</v>
      </c>
      <c r="D448" s="649" t="s">
        <v>15825</v>
      </c>
      <c r="E448" s="888"/>
      <c r="F448" s="888"/>
      <c r="G448" s="989"/>
      <c r="H448" s="883"/>
      <c r="I448" s="883"/>
      <c r="J448" s="883"/>
      <c r="K448" s="885"/>
      <c r="L448" s="886"/>
      <c r="M448" s="886"/>
      <c r="N448" s="886"/>
      <c r="O448" s="887"/>
      <c r="P448" s="887"/>
    </row>
    <row r="449" spans="1:16" ht="128" outlineLevel="1">
      <c r="A449" s="883"/>
      <c r="B449" s="649"/>
      <c r="C449" s="649" t="s">
        <v>15935</v>
      </c>
      <c r="D449" s="649" t="s">
        <v>15936</v>
      </c>
      <c r="E449" s="888"/>
      <c r="F449" s="888"/>
      <c r="G449" s="932"/>
      <c r="H449" s="883"/>
      <c r="I449" s="883"/>
      <c r="J449" s="883"/>
      <c r="K449" s="885"/>
      <c r="L449" s="886"/>
      <c r="M449" s="886"/>
      <c r="N449" s="886"/>
      <c r="O449" s="887"/>
      <c r="P449" s="887"/>
    </row>
    <row r="450" spans="1:16" ht="365" outlineLevel="1">
      <c r="A450" s="883"/>
      <c r="B450" s="649"/>
      <c r="C450" s="649" t="s">
        <v>15937</v>
      </c>
      <c r="D450" s="649" t="s">
        <v>15938</v>
      </c>
      <c r="E450" s="888"/>
      <c r="F450" s="888"/>
      <c r="G450" s="932"/>
      <c r="H450" s="883"/>
      <c r="I450" s="883"/>
      <c r="J450" s="883"/>
      <c r="K450" s="885"/>
      <c r="L450" s="886"/>
      <c r="M450" s="886"/>
      <c r="N450" s="886"/>
      <c r="O450" s="887"/>
      <c r="P450" s="887"/>
    </row>
    <row r="451" spans="1:16" ht="64" outlineLevel="1">
      <c r="A451" s="883"/>
      <c r="B451" s="649"/>
      <c r="C451" s="649" t="s">
        <v>15939</v>
      </c>
      <c r="D451" s="649" t="s">
        <v>15774</v>
      </c>
      <c r="E451" s="888"/>
      <c r="F451" s="888"/>
      <c r="G451" s="932"/>
      <c r="H451" s="883"/>
      <c r="I451" s="883"/>
      <c r="J451" s="883"/>
      <c r="K451" s="885"/>
      <c r="L451" s="886"/>
      <c r="M451" s="886"/>
      <c r="N451" s="886"/>
      <c r="O451" s="887"/>
      <c r="P451" s="887"/>
    </row>
    <row r="452" spans="1:16" ht="240" outlineLevel="1">
      <c r="A452" s="883"/>
      <c r="B452" s="649"/>
      <c r="C452" s="649" t="s">
        <v>15940</v>
      </c>
      <c r="D452" s="649" t="s">
        <v>15931</v>
      </c>
      <c r="E452" s="888"/>
      <c r="F452" s="888"/>
      <c r="G452" s="932"/>
      <c r="H452" s="883"/>
      <c r="I452" s="883"/>
      <c r="J452" s="883"/>
      <c r="K452" s="885"/>
      <c r="L452" s="886"/>
      <c r="M452" s="886"/>
      <c r="N452" s="886"/>
      <c r="O452" s="887"/>
      <c r="P452" s="887"/>
    </row>
    <row r="453" spans="1:16" ht="72.75" customHeight="1" outlineLevel="1">
      <c r="A453" s="883"/>
      <c r="B453" s="649"/>
      <c r="C453" s="649" t="s">
        <v>15941</v>
      </c>
      <c r="D453" s="649"/>
      <c r="E453" s="888"/>
      <c r="F453" s="888"/>
      <c r="G453" s="932"/>
      <c r="H453" s="883"/>
      <c r="I453" s="883"/>
      <c r="J453" s="883"/>
      <c r="K453" s="885"/>
      <c r="L453" s="886"/>
      <c r="M453" s="886"/>
      <c r="N453" s="886"/>
      <c r="O453" s="887"/>
      <c r="P453" s="887"/>
    </row>
    <row r="454" spans="1:16" ht="112" outlineLevel="1">
      <c r="A454" s="883"/>
      <c r="B454" s="649"/>
      <c r="C454" s="649" t="s">
        <v>15942</v>
      </c>
      <c r="D454" s="649" t="s">
        <v>15943</v>
      </c>
      <c r="E454" s="888"/>
      <c r="F454" s="888"/>
      <c r="G454" s="990"/>
      <c r="H454" s="883"/>
      <c r="I454" s="883"/>
      <c r="J454" s="883"/>
      <c r="K454" s="885"/>
      <c r="L454" s="886"/>
      <c r="M454" s="886"/>
      <c r="N454" s="886"/>
      <c r="O454" s="887"/>
      <c r="P454" s="887"/>
    </row>
    <row r="455" spans="1:16" ht="128" outlineLevel="1">
      <c r="A455" s="883"/>
      <c r="B455" s="649"/>
      <c r="C455" s="649" t="s">
        <v>15944</v>
      </c>
      <c r="D455" s="649" t="s">
        <v>15945</v>
      </c>
      <c r="E455" s="888"/>
      <c r="F455" s="888"/>
      <c r="G455" s="932"/>
      <c r="H455" s="883"/>
      <c r="I455" s="883"/>
      <c r="J455" s="883"/>
      <c r="K455" s="263"/>
      <c r="L455" s="886"/>
      <c r="M455" s="886"/>
      <c r="N455" s="886"/>
      <c r="O455" s="887"/>
      <c r="P455" s="887"/>
    </row>
    <row r="456" spans="1:16" ht="96" outlineLevel="1">
      <c r="A456" s="883"/>
      <c r="B456" s="649"/>
      <c r="C456" s="649" t="s">
        <v>15946</v>
      </c>
      <c r="D456" s="649" t="s">
        <v>15947</v>
      </c>
      <c r="E456" s="888"/>
      <c r="F456" s="888"/>
      <c r="G456" s="932"/>
      <c r="H456" s="984"/>
      <c r="I456" s="883"/>
      <c r="J456" s="883"/>
      <c r="K456" s="978"/>
      <c r="L456" s="886"/>
      <c r="M456" s="886"/>
      <c r="N456" s="886"/>
      <c r="O456" s="887"/>
      <c r="P456" s="887"/>
    </row>
    <row r="457" spans="1:16" ht="96" outlineLevel="1">
      <c r="A457" s="883"/>
      <c r="B457" s="649"/>
      <c r="C457" s="649" t="s">
        <v>15948</v>
      </c>
      <c r="D457" s="649" t="s">
        <v>15949</v>
      </c>
      <c r="E457" s="888"/>
      <c r="F457" s="888"/>
      <c r="G457" s="932"/>
      <c r="H457" s="984"/>
      <c r="I457" s="883"/>
      <c r="J457" s="883"/>
      <c r="K457" s="978"/>
      <c r="L457" s="886"/>
      <c r="M457" s="886"/>
      <c r="N457" s="886"/>
      <c r="O457" s="887"/>
      <c r="P457" s="887"/>
    </row>
    <row r="458" spans="1:16" ht="96" outlineLevel="1">
      <c r="A458" s="883"/>
      <c r="B458" s="649"/>
      <c r="C458" s="649" t="s">
        <v>15950</v>
      </c>
      <c r="D458" s="649" t="s">
        <v>15951</v>
      </c>
      <c r="E458" s="888"/>
      <c r="F458" s="888"/>
      <c r="G458" s="932"/>
      <c r="H458" s="984"/>
      <c r="I458" s="883"/>
      <c r="J458" s="883"/>
      <c r="K458" s="978"/>
      <c r="L458" s="886"/>
      <c r="M458" s="886"/>
      <c r="N458" s="886"/>
      <c r="O458" s="887"/>
      <c r="P458" s="887"/>
    </row>
    <row r="459" spans="1:16" ht="112" outlineLevel="1">
      <c r="A459" s="883"/>
      <c r="B459" s="649"/>
      <c r="C459" s="649" t="s">
        <v>15952</v>
      </c>
      <c r="D459" s="649" t="s">
        <v>15953</v>
      </c>
      <c r="E459" s="888"/>
      <c r="F459" s="888"/>
      <c r="G459" s="932"/>
      <c r="H459" s="984"/>
      <c r="I459" s="883"/>
      <c r="J459" s="883"/>
      <c r="K459" s="978"/>
      <c r="L459" s="886"/>
      <c r="M459" s="886"/>
      <c r="N459" s="886"/>
      <c r="O459" s="887"/>
      <c r="P459" s="887"/>
    </row>
    <row r="460" spans="1:16" ht="48" outlineLevel="1">
      <c r="A460" s="883"/>
      <c r="B460" s="649"/>
      <c r="C460" s="649" t="s">
        <v>15954</v>
      </c>
      <c r="D460" s="649" t="s">
        <v>15799</v>
      </c>
      <c r="E460" s="888"/>
      <c r="F460" s="888"/>
      <c r="G460" s="932"/>
      <c r="H460" s="883"/>
      <c r="I460" s="883"/>
      <c r="J460" s="883"/>
      <c r="K460" s="885"/>
      <c r="L460" s="886"/>
      <c r="M460" s="886"/>
      <c r="N460" s="886"/>
      <c r="O460" s="887"/>
      <c r="P460" s="887"/>
    </row>
    <row r="461" spans="1:16" ht="48" outlineLevel="1">
      <c r="A461" s="883"/>
      <c r="B461" s="649"/>
      <c r="C461" s="649" t="s">
        <v>15955</v>
      </c>
      <c r="D461" s="649" t="s">
        <v>15679</v>
      </c>
      <c r="E461" s="888"/>
      <c r="F461" s="888"/>
      <c r="G461" s="932"/>
      <c r="H461" s="883"/>
      <c r="I461" s="883"/>
      <c r="J461" s="883"/>
      <c r="K461" s="885"/>
      <c r="L461" s="886"/>
      <c r="M461" s="886"/>
      <c r="N461" s="886"/>
      <c r="O461" s="887"/>
      <c r="P461" s="887"/>
    </row>
    <row r="462" spans="1:16" ht="15" outlineLevel="1">
      <c r="A462" s="883"/>
      <c r="B462" s="649"/>
      <c r="C462" s="991" t="s">
        <v>15956</v>
      </c>
      <c r="D462" s="649"/>
      <c r="E462" s="888"/>
      <c r="F462" s="888"/>
      <c r="G462" s="932"/>
      <c r="H462" s="883"/>
      <c r="I462" s="883"/>
      <c r="J462" s="883"/>
      <c r="K462" s="885"/>
      <c r="L462" s="886"/>
      <c r="M462" s="886"/>
      <c r="N462" s="886"/>
      <c r="O462" s="887"/>
      <c r="P462" s="887"/>
    </row>
    <row r="463" spans="1:16" ht="15">
      <c r="A463" s="992">
        <v>46023</v>
      </c>
      <c r="B463" s="877"/>
      <c r="C463" s="878"/>
      <c r="D463" s="878"/>
      <c r="E463" s="878"/>
      <c r="F463" s="878"/>
      <c r="G463" s="879"/>
      <c r="H463" s="878"/>
      <c r="I463" s="876"/>
      <c r="J463" s="876"/>
      <c r="K463" s="880"/>
      <c r="L463" s="881"/>
      <c r="M463" s="881"/>
      <c r="N463" s="881"/>
      <c r="O463" s="882"/>
      <c r="P463" s="882"/>
    </row>
    <row r="464" spans="1:16" ht="64">
      <c r="A464" s="883"/>
      <c r="B464" s="649"/>
      <c r="C464" s="649" t="s">
        <v>15957</v>
      </c>
      <c r="D464" s="649" t="s">
        <v>15958</v>
      </c>
      <c r="E464" s="888">
        <v>45663</v>
      </c>
      <c r="F464" s="883" t="s">
        <v>15959</v>
      </c>
      <c r="G464" s="945" t="s">
        <v>15960</v>
      </c>
      <c r="H464" s="883">
        <v>16654</v>
      </c>
      <c r="I464" s="883" t="s">
        <v>15961</v>
      </c>
      <c r="J464" s="883"/>
      <c r="K464" s="885" t="s">
        <v>15962</v>
      </c>
      <c r="L464" s="886" t="s">
        <v>15963</v>
      </c>
      <c r="M464" s="886"/>
      <c r="N464" s="886"/>
      <c r="O464" s="887"/>
      <c r="P464" s="887"/>
    </row>
    <row r="465" spans="1:16" ht="48">
      <c r="A465" s="883"/>
      <c r="B465" s="649"/>
      <c r="C465" s="649" t="s">
        <v>15964</v>
      </c>
      <c r="D465" s="649" t="s">
        <v>15965</v>
      </c>
      <c r="E465" s="888">
        <v>45663</v>
      </c>
      <c r="F465" s="883" t="s">
        <v>15966</v>
      </c>
      <c r="G465" s="945" t="s">
        <v>15967</v>
      </c>
      <c r="H465" s="883">
        <v>17827</v>
      </c>
      <c r="I465" s="883" t="s">
        <v>15968</v>
      </c>
      <c r="J465" s="883"/>
      <c r="K465" s="885" t="s">
        <v>15969</v>
      </c>
      <c r="L465" s="886" t="s">
        <v>15970</v>
      </c>
      <c r="M465" s="886"/>
      <c r="N465" s="886"/>
      <c r="O465" s="887"/>
      <c r="P465" s="887"/>
    </row>
    <row r="466" spans="1:16" ht="48">
      <c r="A466" s="936" t="s">
        <v>15971</v>
      </c>
      <c r="B466" s="649"/>
      <c r="C466" s="893" t="s">
        <v>15972</v>
      </c>
      <c r="D466" s="893" t="s">
        <v>15973</v>
      </c>
      <c r="E466" s="914">
        <v>46023</v>
      </c>
      <c r="F466" s="914">
        <v>46053</v>
      </c>
      <c r="G466" s="977" t="s">
        <v>15974</v>
      </c>
      <c r="H466" s="957"/>
      <c r="I466" s="883"/>
      <c r="J466" s="883"/>
      <c r="K466" s="979" t="s">
        <v>15975</v>
      </c>
      <c r="L466" s="886"/>
      <c r="M466" s="886"/>
      <c r="N466" s="886"/>
      <c r="O466" s="887"/>
      <c r="P466" s="887"/>
    </row>
    <row r="467" spans="1:16" ht="64">
      <c r="A467" s="913" t="s">
        <v>15976</v>
      </c>
      <c r="B467" s="871"/>
      <c r="C467" s="871" t="s">
        <v>15977</v>
      </c>
      <c r="D467" s="871" t="s">
        <v>15978</v>
      </c>
      <c r="E467" s="914">
        <v>46023</v>
      </c>
      <c r="F467" s="914">
        <v>46053</v>
      </c>
      <c r="G467" s="920" t="s">
        <v>15637</v>
      </c>
      <c r="H467" s="82"/>
      <c r="I467" s="82"/>
      <c r="J467" s="82"/>
      <c r="K467" s="885"/>
      <c r="L467" s="920" t="s">
        <v>15638</v>
      </c>
      <c r="M467" s="935"/>
      <c r="N467" s="935"/>
      <c r="O467" s="887"/>
      <c r="P467" s="887"/>
    </row>
    <row r="468" spans="1:16" ht="48">
      <c r="A468" s="913" t="s">
        <v>15976</v>
      </c>
      <c r="B468" s="871"/>
      <c r="C468" s="871" t="s">
        <v>15979</v>
      </c>
      <c r="D468" s="871" t="s">
        <v>15980</v>
      </c>
      <c r="E468" s="914">
        <v>46023</v>
      </c>
      <c r="F468" s="914">
        <v>46053</v>
      </c>
      <c r="G468" s="920" t="s">
        <v>15643</v>
      </c>
      <c r="H468" s="883"/>
      <c r="I468" s="883"/>
      <c r="J468" s="883"/>
      <c r="K468" s="885"/>
      <c r="L468" s="920" t="s">
        <v>15638</v>
      </c>
      <c r="M468" s="935"/>
      <c r="N468" s="935"/>
      <c r="O468" s="887"/>
      <c r="P468" s="887"/>
    </row>
    <row r="469" spans="1:16" ht="64">
      <c r="A469" s="913" t="s">
        <v>15976</v>
      </c>
      <c r="B469" s="871"/>
      <c r="C469" s="871" t="s">
        <v>15981</v>
      </c>
      <c r="D469" s="871" t="s">
        <v>15982</v>
      </c>
      <c r="E469" s="914">
        <v>46037</v>
      </c>
      <c r="F469" s="914">
        <v>46041</v>
      </c>
      <c r="G469" s="920" t="s">
        <v>15704</v>
      </c>
      <c r="H469" s="883"/>
      <c r="I469" s="883"/>
      <c r="J469" s="883"/>
      <c r="K469" s="885"/>
      <c r="L469" s="920" t="s">
        <v>15638</v>
      </c>
      <c r="M469" s="935"/>
      <c r="N469" s="935"/>
      <c r="O469" s="887"/>
      <c r="P469" s="887"/>
    </row>
    <row r="470" spans="1:16" ht="64">
      <c r="A470" s="883" t="s">
        <v>15983</v>
      </c>
      <c r="B470" s="649"/>
      <c r="C470" s="649" t="s">
        <v>15984</v>
      </c>
      <c r="D470" s="649" t="s">
        <v>15985</v>
      </c>
      <c r="E470" s="888">
        <v>46023</v>
      </c>
      <c r="F470" s="888">
        <v>46037</v>
      </c>
      <c r="G470" s="932"/>
      <c r="H470" s="883"/>
      <c r="I470" s="883"/>
      <c r="J470" s="883"/>
      <c r="K470" s="885"/>
      <c r="L470" s="886"/>
      <c r="M470" s="886"/>
      <c r="N470" s="886"/>
      <c r="O470" s="887"/>
      <c r="P470" s="887"/>
    </row>
    <row r="471" spans="1:16" ht="64">
      <c r="A471" s="883" t="s">
        <v>15983</v>
      </c>
      <c r="B471" s="649"/>
      <c r="C471" s="649" t="s">
        <v>15986</v>
      </c>
      <c r="D471" s="649" t="s">
        <v>15985</v>
      </c>
      <c r="E471" s="888">
        <v>46023</v>
      </c>
      <c r="F471" s="888">
        <v>46037</v>
      </c>
      <c r="G471" s="932"/>
      <c r="H471" s="883"/>
      <c r="I471" s="883"/>
      <c r="J471" s="883"/>
      <c r="K471" s="885"/>
      <c r="L471" s="886"/>
      <c r="M471" s="886"/>
      <c r="N471" s="886"/>
      <c r="O471" s="887"/>
      <c r="P471" s="887"/>
    </row>
    <row r="472" spans="1:16" ht="64">
      <c r="A472" s="883" t="s">
        <v>15983</v>
      </c>
      <c r="B472" s="649"/>
      <c r="C472" s="649" t="s">
        <v>15987</v>
      </c>
      <c r="D472" s="649" t="s">
        <v>15985</v>
      </c>
      <c r="E472" s="888">
        <v>46023</v>
      </c>
      <c r="F472" s="888">
        <v>46037</v>
      </c>
      <c r="G472" s="932"/>
      <c r="H472" s="883"/>
      <c r="I472" s="883"/>
      <c r="J472" s="883"/>
      <c r="K472" s="885"/>
      <c r="L472" s="886"/>
      <c r="M472" s="886"/>
      <c r="N472" s="886"/>
      <c r="O472" s="887"/>
      <c r="P472" s="887"/>
    </row>
    <row r="473" spans="1:16" ht="64">
      <c r="A473" s="883" t="s">
        <v>15983</v>
      </c>
      <c r="B473" s="649"/>
      <c r="C473" s="649" t="s">
        <v>15988</v>
      </c>
      <c r="D473" s="649" t="s">
        <v>15985</v>
      </c>
      <c r="E473" s="888">
        <v>46023</v>
      </c>
      <c r="F473" s="888">
        <v>46037</v>
      </c>
      <c r="G473" s="932"/>
      <c r="H473" s="883"/>
      <c r="I473" s="883"/>
      <c r="J473" s="883"/>
      <c r="K473" s="885"/>
      <c r="L473" s="886"/>
      <c r="M473" s="886"/>
      <c r="N473" s="886"/>
      <c r="O473" s="887"/>
      <c r="P473" s="887"/>
    </row>
    <row r="474" spans="1:16" ht="64">
      <c r="A474" s="883" t="s">
        <v>15983</v>
      </c>
      <c r="B474" s="649"/>
      <c r="C474" s="649" t="s">
        <v>14733</v>
      </c>
      <c r="D474" s="649" t="s">
        <v>15989</v>
      </c>
      <c r="E474" s="888">
        <v>46023</v>
      </c>
      <c r="F474" s="888">
        <v>46037</v>
      </c>
      <c r="G474" s="932"/>
      <c r="H474" s="883"/>
      <c r="I474" s="883"/>
      <c r="J474" s="883"/>
      <c r="K474" s="885"/>
      <c r="L474" s="886"/>
      <c r="M474" s="886"/>
      <c r="N474" s="886"/>
      <c r="O474" s="887"/>
      <c r="P474" s="887"/>
    </row>
    <row r="475" spans="1:16" ht="16">
      <c r="A475" s="883" t="s">
        <v>15983</v>
      </c>
      <c r="B475" s="649"/>
      <c r="C475" s="649" t="s">
        <v>15990</v>
      </c>
      <c r="D475" s="649" t="s">
        <v>15825</v>
      </c>
      <c r="E475" s="888">
        <v>46023</v>
      </c>
      <c r="F475" s="888">
        <v>46037</v>
      </c>
      <c r="G475" s="932"/>
      <c r="H475" s="883"/>
      <c r="I475" s="883"/>
      <c r="J475" s="883"/>
      <c r="K475" s="885"/>
      <c r="L475" s="886"/>
      <c r="M475" s="886"/>
      <c r="N475" s="886"/>
      <c r="O475" s="887"/>
      <c r="P475" s="887"/>
    </row>
    <row r="476" spans="1:16" ht="96">
      <c r="A476" s="883" t="s">
        <v>15983</v>
      </c>
      <c r="B476" s="649"/>
      <c r="C476" s="649" t="s">
        <v>15991</v>
      </c>
      <c r="D476" s="649" t="s">
        <v>15992</v>
      </c>
      <c r="E476" s="888">
        <v>46023</v>
      </c>
      <c r="F476" s="888">
        <v>46037</v>
      </c>
      <c r="G476" s="932"/>
      <c r="H476" s="883"/>
      <c r="I476" s="883"/>
      <c r="J476" s="883"/>
      <c r="K476" s="885"/>
      <c r="L476" s="886"/>
      <c r="M476" s="886"/>
      <c r="N476" s="886"/>
      <c r="O476" s="887"/>
      <c r="P476" s="887"/>
    </row>
    <row r="477" spans="1:16" ht="32">
      <c r="A477" s="883" t="s">
        <v>15983</v>
      </c>
      <c r="B477" s="649"/>
      <c r="C477" s="649" t="s">
        <v>15993</v>
      </c>
      <c r="D477" s="649" t="s">
        <v>15994</v>
      </c>
      <c r="E477" s="888">
        <v>46023</v>
      </c>
      <c r="F477" s="888">
        <v>46037</v>
      </c>
      <c r="G477" s="932"/>
      <c r="H477" s="883"/>
      <c r="I477" s="883"/>
      <c r="J477" s="883"/>
      <c r="K477" s="885"/>
      <c r="L477" s="886"/>
      <c r="M477" s="886"/>
      <c r="N477" s="886"/>
      <c r="O477" s="887"/>
      <c r="P477" s="887"/>
    </row>
    <row r="478" spans="1:16" ht="16">
      <c r="A478" s="883" t="s">
        <v>15983</v>
      </c>
      <c r="B478" s="649"/>
      <c r="C478" s="649" t="s">
        <v>15995</v>
      </c>
      <c r="D478" s="649" t="s">
        <v>15996</v>
      </c>
      <c r="E478" s="888">
        <v>46023</v>
      </c>
      <c r="F478" s="888">
        <v>46037</v>
      </c>
      <c r="G478" s="932"/>
      <c r="H478" s="883"/>
      <c r="I478" s="883"/>
      <c r="J478" s="883"/>
      <c r="K478" s="885"/>
      <c r="L478" s="886"/>
      <c r="M478" s="886"/>
      <c r="N478" s="886"/>
      <c r="O478" s="887"/>
      <c r="P478" s="887"/>
    </row>
    <row r="479" spans="1:16" ht="208">
      <c r="A479" s="883" t="s">
        <v>15983</v>
      </c>
      <c r="B479" s="649"/>
      <c r="C479" s="649" t="s">
        <v>15997</v>
      </c>
      <c r="D479" s="649" t="s">
        <v>15998</v>
      </c>
      <c r="E479" s="888">
        <v>46023</v>
      </c>
      <c r="F479" s="888">
        <v>46037</v>
      </c>
      <c r="G479" s="932"/>
      <c r="H479" s="883"/>
      <c r="I479" s="883"/>
      <c r="J479" s="883"/>
      <c r="K479" s="885"/>
      <c r="L479" s="886"/>
      <c r="M479" s="886"/>
      <c r="N479" s="886"/>
      <c r="O479" s="887"/>
      <c r="P479" s="887"/>
    </row>
    <row r="480" spans="1:16" ht="16">
      <c r="A480" s="883" t="s">
        <v>15983</v>
      </c>
      <c r="B480" s="649"/>
      <c r="C480" s="649" t="s">
        <v>15999</v>
      </c>
      <c r="D480" s="649"/>
      <c r="E480" s="888">
        <v>46023</v>
      </c>
      <c r="F480" s="888">
        <v>46037</v>
      </c>
      <c r="G480" s="932"/>
      <c r="H480" s="883"/>
      <c r="I480" s="883"/>
      <c r="J480" s="883"/>
      <c r="K480" s="885"/>
      <c r="L480" s="886"/>
      <c r="M480" s="886"/>
      <c r="N480" s="886"/>
      <c r="O480" s="887"/>
      <c r="P480" s="887"/>
    </row>
    <row r="481" spans="1:16" ht="16">
      <c r="A481" s="883" t="s">
        <v>15983</v>
      </c>
      <c r="B481" s="649"/>
      <c r="C481" s="649" t="s">
        <v>16000</v>
      </c>
      <c r="D481" s="649" t="s">
        <v>16001</v>
      </c>
      <c r="E481" s="888">
        <v>46037</v>
      </c>
      <c r="F481" s="888">
        <v>46037</v>
      </c>
      <c r="G481" s="932"/>
      <c r="H481" s="883"/>
      <c r="I481" s="883"/>
      <c r="J481" s="883"/>
      <c r="K481" s="885"/>
      <c r="L481" s="886"/>
      <c r="M481" s="886"/>
      <c r="N481" s="886"/>
      <c r="O481" s="887"/>
      <c r="P481" s="887"/>
    </row>
    <row r="482" spans="1:16" ht="64">
      <c r="A482" s="883" t="s">
        <v>15983</v>
      </c>
      <c r="B482" s="649"/>
      <c r="C482" s="649" t="s">
        <v>16002</v>
      </c>
      <c r="D482" s="649" t="s">
        <v>16003</v>
      </c>
      <c r="E482" s="888">
        <v>46037</v>
      </c>
      <c r="F482" s="888">
        <v>46037</v>
      </c>
      <c r="G482" s="932"/>
      <c r="H482" s="883"/>
      <c r="I482" s="883"/>
      <c r="J482" s="883"/>
      <c r="K482" s="885"/>
      <c r="L482" s="886"/>
      <c r="M482" s="886"/>
      <c r="N482" s="886"/>
      <c r="O482" s="887"/>
      <c r="P482" s="887"/>
    </row>
    <row r="483" spans="1:16" ht="80">
      <c r="A483" s="883" t="s">
        <v>15983</v>
      </c>
      <c r="B483" s="649"/>
      <c r="C483" s="649" t="s">
        <v>16004</v>
      </c>
      <c r="D483" s="649" t="s">
        <v>16005</v>
      </c>
      <c r="E483" s="888">
        <v>46037</v>
      </c>
      <c r="F483" s="888">
        <v>46037</v>
      </c>
      <c r="G483" s="932"/>
      <c r="H483" s="883"/>
      <c r="I483" s="883"/>
      <c r="J483" s="883"/>
      <c r="K483" s="885"/>
      <c r="L483" s="886"/>
      <c r="M483" s="886"/>
      <c r="N483" s="886"/>
      <c r="O483" s="887"/>
      <c r="P483" s="887"/>
    </row>
    <row r="484" spans="1:16" ht="80">
      <c r="A484" s="883" t="s">
        <v>15983</v>
      </c>
      <c r="B484" s="649"/>
      <c r="C484" s="649" t="s">
        <v>16006</v>
      </c>
      <c r="D484" s="649" t="s">
        <v>16007</v>
      </c>
      <c r="E484" s="888">
        <v>46037</v>
      </c>
      <c r="F484" s="888">
        <v>46037</v>
      </c>
      <c r="G484" s="932"/>
      <c r="H484" s="883"/>
      <c r="I484" s="883"/>
      <c r="J484" s="883"/>
      <c r="K484" s="885"/>
      <c r="L484" s="886"/>
      <c r="M484" s="886"/>
      <c r="N484" s="886"/>
      <c r="O484" s="887"/>
      <c r="P484" s="887"/>
    </row>
    <row r="485" spans="1:16" ht="80">
      <c r="A485" s="883" t="s">
        <v>15983</v>
      </c>
      <c r="B485" s="649"/>
      <c r="C485" s="649" t="s">
        <v>16008</v>
      </c>
      <c r="D485" s="649" t="s">
        <v>16009</v>
      </c>
      <c r="E485" s="888">
        <v>46037</v>
      </c>
      <c r="F485" s="888">
        <v>46037</v>
      </c>
      <c r="G485" s="932"/>
      <c r="H485" s="883"/>
      <c r="I485" s="883"/>
      <c r="J485" s="883"/>
      <c r="K485" s="885"/>
      <c r="L485" s="886"/>
      <c r="M485" s="886"/>
      <c r="N485" s="886"/>
      <c r="O485" s="887"/>
      <c r="P485" s="887"/>
    </row>
    <row r="486" spans="1:16" ht="80">
      <c r="A486" s="883" t="s">
        <v>15983</v>
      </c>
      <c r="B486" s="649"/>
      <c r="C486" s="649" t="s">
        <v>16010</v>
      </c>
      <c r="D486" s="649" t="s">
        <v>16011</v>
      </c>
      <c r="E486" s="888">
        <v>46037</v>
      </c>
      <c r="F486" s="888">
        <v>46037</v>
      </c>
      <c r="G486" s="932"/>
      <c r="H486" s="883"/>
      <c r="I486" s="883"/>
      <c r="J486" s="883"/>
      <c r="K486" s="885"/>
      <c r="L486" s="886"/>
      <c r="M486" s="886"/>
      <c r="N486" s="886"/>
      <c r="O486" s="887"/>
      <c r="P486" s="887"/>
    </row>
    <row r="487" spans="1:16" ht="128">
      <c r="A487" s="883" t="s">
        <v>15983</v>
      </c>
      <c r="B487" s="649"/>
      <c r="C487" s="649" t="s">
        <v>16012</v>
      </c>
      <c r="D487" s="649" t="s">
        <v>16013</v>
      </c>
      <c r="E487" s="888">
        <v>46037</v>
      </c>
      <c r="F487" s="888">
        <v>46037</v>
      </c>
      <c r="G487" s="932"/>
      <c r="H487" s="883"/>
      <c r="I487" s="883"/>
      <c r="J487" s="883"/>
      <c r="K487" s="885"/>
      <c r="L487" s="886"/>
      <c r="M487" s="886"/>
      <c r="N487" s="886"/>
      <c r="O487" s="887"/>
      <c r="P487" s="887"/>
    </row>
    <row r="488" spans="1:16" ht="15">
      <c r="A488" s="883" t="s">
        <v>15983</v>
      </c>
      <c r="B488" s="649"/>
      <c r="C488" s="993" t="s">
        <v>16014</v>
      </c>
      <c r="D488" s="649"/>
      <c r="E488" s="888">
        <v>46037</v>
      </c>
      <c r="F488" s="888">
        <v>46037</v>
      </c>
      <c r="G488" s="932"/>
      <c r="H488" s="883"/>
      <c r="I488" s="883"/>
      <c r="J488" s="883"/>
      <c r="K488" s="885"/>
      <c r="L488" s="886"/>
      <c r="M488" s="886"/>
      <c r="N488" s="886"/>
      <c r="O488" s="887"/>
      <c r="P488" s="887"/>
    </row>
    <row r="489" spans="1:16" ht="16">
      <c r="A489" s="883" t="s">
        <v>15983</v>
      </c>
      <c r="B489" s="649"/>
      <c r="C489" s="649" t="s">
        <v>16015</v>
      </c>
      <c r="D489" s="649"/>
      <c r="E489" s="888">
        <v>46037</v>
      </c>
      <c r="F489" s="888">
        <v>46037</v>
      </c>
      <c r="G489" s="932"/>
      <c r="H489" s="883"/>
      <c r="I489" s="883"/>
      <c r="J489" s="883"/>
      <c r="K489" s="885"/>
      <c r="L489" s="886"/>
      <c r="M489" s="886"/>
      <c r="N489" s="886"/>
      <c r="O489" s="887"/>
      <c r="P489" s="887"/>
    </row>
    <row r="490" spans="1:16" ht="16">
      <c r="A490" s="883" t="s">
        <v>15983</v>
      </c>
      <c r="B490" s="649"/>
      <c r="C490" s="649" t="s">
        <v>16016</v>
      </c>
      <c r="D490" s="649"/>
      <c r="E490" s="888">
        <v>46037</v>
      </c>
      <c r="F490" s="888">
        <v>46037</v>
      </c>
      <c r="G490" s="932"/>
      <c r="H490" s="883"/>
      <c r="I490" s="883"/>
      <c r="J490" s="883"/>
      <c r="K490" s="885"/>
      <c r="L490" s="886"/>
      <c r="M490" s="886"/>
      <c r="N490" s="886"/>
      <c r="O490" s="887"/>
      <c r="P490" s="887"/>
    </row>
    <row r="491" spans="1:16" ht="16">
      <c r="A491" s="883" t="s">
        <v>15983</v>
      </c>
      <c r="B491" s="649"/>
      <c r="C491" s="649" t="s">
        <v>16017</v>
      </c>
      <c r="D491" s="649"/>
      <c r="E491" s="888">
        <v>46037</v>
      </c>
      <c r="F491" s="888">
        <v>46037</v>
      </c>
      <c r="G491" s="932"/>
      <c r="H491" s="883"/>
      <c r="I491" s="883"/>
      <c r="J491" s="883"/>
      <c r="K491" s="885"/>
      <c r="L491" s="886"/>
      <c r="M491" s="886"/>
      <c r="N491" s="886"/>
      <c r="O491" s="887"/>
      <c r="P491" s="887"/>
    </row>
    <row r="492" spans="1:16" ht="16">
      <c r="A492" s="883" t="s">
        <v>15983</v>
      </c>
      <c r="B492" s="649"/>
      <c r="C492" s="649" t="s">
        <v>16018</v>
      </c>
      <c r="D492" s="649"/>
      <c r="E492" s="888">
        <v>46037</v>
      </c>
      <c r="F492" s="888">
        <v>46037</v>
      </c>
      <c r="G492" s="932"/>
      <c r="H492" s="883"/>
      <c r="I492" s="883"/>
      <c r="J492" s="883"/>
      <c r="K492" s="885"/>
      <c r="L492" s="886"/>
      <c r="M492" s="886"/>
      <c r="N492" s="886"/>
      <c r="O492" s="887"/>
      <c r="P492" s="887"/>
    </row>
    <row r="493" spans="1:16" ht="15">
      <c r="A493" s="992">
        <v>46054</v>
      </c>
      <c r="B493" s="877"/>
      <c r="C493" s="878"/>
      <c r="D493" s="878"/>
      <c r="E493" s="878"/>
      <c r="F493" s="878"/>
      <c r="G493" s="879"/>
      <c r="H493" s="878"/>
      <c r="I493" s="876"/>
      <c r="J493" s="876"/>
      <c r="K493" s="880"/>
      <c r="L493" s="881"/>
      <c r="M493" s="881"/>
      <c r="N493" s="881"/>
      <c r="O493" s="882"/>
      <c r="P493" s="882"/>
    </row>
    <row r="494" spans="1:16" ht="48">
      <c r="A494" s="936" t="s">
        <v>16019</v>
      </c>
      <c r="B494" s="649"/>
      <c r="C494" s="893" t="s">
        <v>15972</v>
      </c>
      <c r="D494" s="893" t="s">
        <v>16020</v>
      </c>
      <c r="E494" s="914">
        <v>46054</v>
      </c>
      <c r="F494" s="914">
        <v>46081</v>
      </c>
      <c r="G494" s="977" t="s">
        <v>16021</v>
      </c>
      <c r="H494" s="957"/>
      <c r="I494" s="883"/>
      <c r="J494" s="883"/>
      <c r="K494" s="979" t="s">
        <v>16022</v>
      </c>
      <c r="L494" s="886"/>
      <c r="M494" s="886"/>
      <c r="N494" s="886"/>
      <c r="O494" s="887"/>
      <c r="P494" s="887"/>
    </row>
    <row r="495" spans="1:16" ht="64">
      <c r="A495" s="913" t="s">
        <v>16023</v>
      </c>
      <c r="B495" s="871"/>
      <c r="C495" s="871" t="s">
        <v>16024</v>
      </c>
      <c r="D495" s="871" t="s">
        <v>16025</v>
      </c>
      <c r="E495" s="914">
        <v>46054</v>
      </c>
      <c r="F495" s="914">
        <v>46081</v>
      </c>
      <c r="G495" s="920" t="s">
        <v>15637</v>
      </c>
      <c r="H495" s="82"/>
      <c r="I495" s="82"/>
      <c r="J495" s="82"/>
      <c r="K495" s="885"/>
      <c r="L495" s="920" t="s">
        <v>15638</v>
      </c>
      <c r="M495" s="935"/>
      <c r="N495" s="935"/>
      <c r="O495" s="887"/>
      <c r="P495" s="887"/>
    </row>
    <row r="496" spans="1:16" ht="48">
      <c r="A496" s="913" t="s">
        <v>16023</v>
      </c>
      <c r="B496" s="871"/>
      <c r="C496" s="871" t="s">
        <v>16026</v>
      </c>
      <c r="D496" s="871" t="s">
        <v>16027</v>
      </c>
      <c r="E496" s="914">
        <v>46054</v>
      </c>
      <c r="F496" s="914">
        <v>46081</v>
      </c>
      <c r="G496" s="920" t="s">
        <v>15643</v>
      </c>
      <c r="H496" s="883"/>
      <c r="I496" s="883"/>
      <c r="J496" s="883"/>
      <c r="K496" s="885"/>
      <c r="L496" s="920" t="s">
        <v>15638</v>
      </c>
      <c r="M496" s="935"/>
      <c r="N496" s="935"/>
      <c r="O496" s="887"/>
      <c r="P496" s="887"/>
    </row>
    <row r="497" spans="1:16" ht="15">
      <c r="A497" s="992">
        <v>46082</v>
      </c>
      <c r="B497" s="877"/>
      <c r="C497" s="878"/>
      <c r="D497" s="878"/>
      <c r="E497" s="878"/>
      <c r="F497" s="878"/>
      <c r="G497" s="879"/>
      <c r="H497" s="878"/>
      <c r="I497" s="876"/>
      <c r="J497" s="876"/>
      <c r="K497" s="880"/>
      <c r="L497" s="881"/>
      <c r="M497" s="881"/>
      <c r="N497" s="881"/>
      <c r="O497" s="882"/>
      <c r="P497" s="882"/>
    </row>
    <row r="498" spans="1:16" ht="16">
      <c r="A498" s="883">
        <v>3.3</v>
      </c>
      <c r="B498" s="649"/>
      <c r="C498" s="649" t="s">
        <v>16028</v>
      </c>
      <c r="D498" s="2538" t="s">
        <v>16029</v>
      </c>
      <c r="E498" s="888">
        <v>46076</v>
      </c>
      <c r="F498" s="888">
        <v>46084</v>
      </c>
      <c r="G498" s="994" t="s">
        <v>16030</v>
      </c>
      <c r="H498" s="932"/>
      <c r="I498" s="932"/>
      <c r="J498" s="932"/>
      <c r="K498" s="885"/>
      <c r="L498" s="886"/>
      <c r="M498" s="886" t="s">
        <v>16031</v>
      </c>
      <c r="N498" s="886" t="s">
        <v>16032</v>
      </c>
      <c r="O498" s="887"/>
      <c r="P498" s="887"/>
    </row>
    <row r="499" spans="1:16" ht="16">
      <c r="A499" s="883">
        <v>3.3</v>
      </c>
      <c r="B499" s="649"/>
      <c r="C499" s="649" t="s">
        <v>16033</v>
      </c>
      <c r="D499" s="2496"/>
      <c r="E499" s="888">
        <v>46076</v>
      </c>
      <c r="F499" s="888">
        <v>46084</v>
      </c>
      <c r="G499" s="994" t="s">
        <v>16034</v>
      </c>
      <c r="H499" s="932"/>
      <c r="I499" s="932"/>
      <c r="J499" s="932"/>
      <c r="K499" s="885"/>
      <c r="L499" s="886"/>
      <c r="M499" s="886" t="s">
        <v>16035</v>
      </c>
      <c r="N499" s="886" t="s">
        <v>16036</v>
      </c>
      <c r="O499" s="887"/>
      <c r="P499" s="887"/>
    </row>
    <row r="500" spans="1:16" ht="16">
      <c r="A500" s="883">
        <v>3.3</v>
      </c>
      <c r="B500" s="649"/>
      <c r="C500" s="649" t="s">
        <v>15002</v>
      </c>
      <c r="D500" s="2496"/>
      <c r="E500" s="888">
        <v>46076</v>
      </c>
      <c r="F500" s="888">
        <v>46084</v>
      </c>
      <c r="G500" s="994" t="s">
        <v>16037</v>
      </c>
      <c r="H500" s="932"/>
      <c r="I500" s="932"/>
      <c r="J500" s="932"/>
      <c r="K500" s="885"/>
      <c r="L500" s="886"/>
      <c r="M500" s="886" t="s">
        <v>16038</v>
      </c>
      <c r="N500" s="886" t="s">
        <v>16039</v>
      </c>
      <c r="O500" s="887"/>
      <c r="P500" s="887"/>
    </row>
    <row r="501" spans="1:16" ht="16">
      <c r="A501" s="883">
        <v>3.3</v>
      </c>
      <c r="B501" s="649"/>
      <c r="C501" s="649" t="s">
        <v>15021</v>
      </c>
      <c r="D501" s="2496"/>
      <c r="E501" s="888">
        <v>46084</v>
      </c>
      <c r="F501" s="888">
        <v>46084</v>
      </c>
      <c r="H501" s="932"/>
      <c r="I501" s="932"/>
      <c r="J501" s="932"/>
      <c r="K501" s="885"/>
      <c r="L501" s="886"/>
      <c r="M501" s="886" t="s">
        <v>16040</v>
      </c>
      <c r="N501" s="886" t="s">
        <v>16041</v>
      </c>
      <c r="O501" s="887"/>
      <c r="P501" s="887"/>
    </row>
    <row r="502" spans="1:16" ht="32">
      <c r="A502" s="883">
        <v>3.3</v>
      </c>
      <c r="B502" s="649"/>
      <c r="C502" s="649" t="s">
        <v>15013</v>
      </c>
      <c r="D502" s="649" t="s">
        <v>16042</v>
      </c>
      <c r="E502" s="888">
        <v>46076</v>
      </c>
      <c r="F502" s="888">
        <v>46084</v>
      </c>
      <c r="G502" s="994" t="s">
        <v>16043</v>
      </c>
      <c r="H502" s="932"/>
      <c r="I502" s="932"/>
      <c r="J502" s="932"/>
      <c r="K502" s="885"/>
      <c r="L502" s="886"/>
      <c r="M502" s="886" t="s">
        <v>16044</v>
      </c>
      <c r="N502" s="886" t="s">
        <v>16045</v>
      </c>
      <c r="O502" s="887"/>
      <c r="P502" s="887"/>
    </row>
    <row r="503" spans="1:16" ht="240">
      <c r="A503" s="883">
        <v>3.3</v>
      </c>
      <c r="B503" s="649"/>
      <c r="C503" s="649" t="s">
        <v>14994</v>
      </c>
      <c r="D503" s="649" t="s">
        <v>16046</v>
      </c>
      <c r="E503" s="888">
        <v>46076</v>
      </c>
      <c r="F503" s="888">
        <v>46084</v>
      </c>
      <c r="G503" s="994" t="s">
        <v>16047</v>
      </c>
      <c r="H503" s="932"/>
      <c r="I503" s="932"/>
      <c r="J503" s="932"/>
      <c r="K503" s="885"/>
      <c r="L503" s="886"/>
      <c r="M503" s="886" t="s">
        <v>16048</v>
      </c>
      <c r="N503" s="886" t="s">
        <v>16049</v>
      </c>
      <c r="O503" s="887"/>
      <c r="P503" s="887"/>
    </row>
    <row r="504" spans="1:16" ht="16">
      <c r="A504" s="883">
        <v>3.3</v>
      </c>
      <c r="B504" s="649"/>
      <c r="C504" s="649" t="s">
        <v>16050</v>
      </c>
      <c r="D504" s="649" t="s">
        <v>15825</v>
      </c>
      <c r="E504" s="888">
        <v>46076</v>
      </c>
      <c r="F504" s="888">
        <v>46084</v>
      </c>
      <c r="G504" s="994" t="s">
        <v>16051</v>
      </c>
      <c r="H504" s="932"/>
      <c r="I504" s="932"/>
      <c r="J504" s="932"/>
      <c r="K504" s="885"/>
      <c r="L504" s="886"/>
      <c r="M504" s="886"/>
      <c r="N504" s="886"/>
      <c r="O504" s="887"/>
      <c r="P504" s="887"/>
    </row>
    <row r="505" spans="1:16" ht="32">
      <c r="A505" s="883">
        <v>3.3</v>
      </c>
      <c r="B505" s="649"/>
      <c r="C505" s="649" t="s">
        <v>16052</v>
      </c>
      <c r="D505" s="649" t="s">
        <v>16053</v>
      </c>
      <c r="E505" s="888">
        <v>46076</v>
      </c>
      <c r="F505" s="888">
        <v>46084</v>
      </c>
      <c r="G505" s="994" t="s">
        <v>16054</v>
      </c>
      <c r="H505" s="932"/>
      <c r="I505" s="932"/>
      <c r="J505" s="932"/>
      <c r="K505" s="885"/>
      <c r="L505" s="886"/>
      <c r="M505" s="886" t="s">
        <v>16055</v>
      </c>
      <c r="N505" s="886" t="s">
        <v>16056</v>
      </c>
      <c r="O505" s="887"/>
      <c r="P505" s="887"/>
    </row>
    <row r="506" spans="1:16" ht="48">
      <c r="A506" s="883">
        <v>3.3</v>
      </c>
      <c r="B506" s="649"/>
      <c r="C506" s="649" t="s">
        <v>16057</v>
      </c>
      <c r="D506" s="649" t="s">
        <v>16058</v>
      </c>
      <c r="E506" s="888">
        <v>46076</v>
      </c>
      <c r="F506" s="888">
        <v>46084</v>
      </c>
      <c r="G506" s="994" t="s">
        <v>16059</v>
      </c>
      <c r="H506" s="932"/>
      <c r="I506" s="932"/>
      <c r="J506" s="932"/>
      <c r="K506" s="885"/>
      <c r="L506" s="886"/>
      <c r="M506" s="886" t="s">
        <v>15889</v>
      </c>
      <c r="N506" s="886" t="s">
        <v>15890</v>
      </c>
      <c r="O506" s="887"/>
      <c r="P506" s="887"/>
    </row>
    <row r="507" spans="1:16" ht="224">
      <c r="A507" s="883">
        <v>3.3</v>
      </c>
      <c r="B507" s="649"/>
      <c r="C507" s="649" t="s">
        <v>16060</v>
      </c>
      <c r="D507" s="649" t="s">
        <v>16061</v>
      </c>
      <c r="E507" s="888">
        <v>46076</v>
      </c>
      <c r="F507" s="888">
        <v>46084</v>
      </c>
      <c r="G507" s="994" t="s">
        <v>16062</v>
      </c>
      <c r="H507" s="932"/>
      <c r="I507" s="932"/>
      <c r="J507" s="932"/>
      <c r="K507" s="885"/>
      <c r="L507" s="886"/>
      <c r="M507" s="886" t="s">
        <v>16063</v>
      </c>
      <c r="N507" s="886" t="s">
        <v>16064</v>
      </c>
      <c r="O507" s="887"/>
      <c r="P507" s="887"/>
    </row>
    <row r="508" spans="1:16" ht="112">
      <c r="A508" s="883">
        <v>3.3</v>
      </c>
      <c r="B508" s="649"/>
      <c r="C508" s="649" t="s">
        <v>15017</v>
      </c>
      <c r="D508" s="649" t="s">
        <v>16065</v>
      </c>
      <c r="E508" s="888">
        <v>46084</v>
      </c>
      <c r="F508" s="888">
        <v>46084</v>
      </c>
      <c r="G508" s="994" t="s">
        <v>16066</v>
      </c>
      <c r="H508" s="932"/>
      <c r="I508" s="932"/>
      <c r="J508" s="932"/>
      <c r="K508" s="885"/>
      <c r="L508" s="886"/>
      <c r="M508" s="886" t="s">
        <v>15526</v>
      </c>
      <c r="N508" s="886" t="s">
        <v>15527</v>
      </c>
      <c r="O508" s="887"/>
      <c r="P508" s="887"/>
    </row>
    <row r="509" spans="1:16" ht="128">
      <c r="A509" s="883">
        <v>3.3</v>
      </c>
      <c r="B509" s="649"/>
      <c r="C509" s="649" t="s">
        <v>15025</v>
      </c>
      <c r="D509" s="649" t="s">
        <v>16067</v>
      </c>
      <c r="E509" s="888">
        <v>46084</v>
      </c>
      <c r="F509" s="888">
        <v>46084</v>
      </c>
      <c r="G509" s="994" t="s">
        <v>16068</v>
      </c>
      <c r="H509" s="932"/>
      <c r="I509" s="932"/>
      <c r="J509" s="932"/>
      <c r="K509" s="885"/>
      <c r="L509" s="886"/>
      <c r="M509" s="886" t="s">
        <v>15531</v>
      </c>
      <c r="N509" s="886" t="s">
        <v>15532</v>
      </c>
      <c r="O509" s="887"/>
      <c r="P509" s="887"/>
    </row>
    <row r="510" spans="1:16" ht="96">
      <c r="A510" s="883">
        <v>3.3</v>
      </c>
      <c r="B510" s="649"/>
      <c r="C510" s="649" t="s">
        <v>15029</v>
      </c>
      <c r="D510" s="649" t="s">
        <v>16069</v>
      </c>
      <c r="E510" s="888">
        <v>46084</v>
      </c>
      <c r="F510" s="888">
        <v>46084</v>
      </c>
      <c r="G510" s="994" t="s">
        <v>16070</v>
      </c>
      <c r="H510" s="932"/>
      <c r="I510" s="932"/>
      <c r="J510" s="932"/>
      <c r="K510" s="885"/>
      <c r="L510" s="886"/>
      <c r="M510" s="886" t="s">
        <v>16071</v>
      </c>
      <c r="N510" s="886" t="s">
        <v>16072</v>
      </c>
      <c r="O510" s="887"/>
      <c r="P510" s="887"/>
    </row>
    <row r="511" spans="1:16" ht="128">
      <c r="A511" s="883">
        <v>3.3</v>
      </c>
      <c r="B511" s="649"/>
      <c r="C511" s="649" t="s">
        <v>15033</v>
      </c>
      <c r="D511" s="649" t="s">
        <v>16073</v>
      </c>
      <c r="E511" s="888">
        <v>46084</v>
      </c>
      <c r="F511" s="888">
        <v>46084</v>
      </c>
      <c r="G511" s="994" t="s">
        <v>16074</v>
      </c>
      <c r="H511" s="932"/>
      <c r="I511" s="932"/>
      <c r="J511" s="932"/>
      <c r="K511" s="885"/>
      <c r="L511" s="886"/>
      <c r="M511" s="886" t="s">
        <v>16075</v>
      </c>
      <c r="N511" s="886" t="s">
        <v>16076</v>
      </c>
      <c r="O511" s="887"/>
      <c r="P511" s="887"/>
    </row>
    <row r="512" spans="1:16" ht="96">
      <c r="A512" s="883">
        <v>3.3</v>
      </c>
      <c r="B512" s="649"/>
      <c r="C512" s="649" t="s">
        <v>15037</v>
      </c>
      <c r="D512" s="649" t="s">
        <v>16077</v>
      </c>
      <c r="E512" s="888">
        <v>46084</v>
      </c>
      <c r="F512" s="888">
        <v>46084</v>
      </c>
      <c r="G512" s="994" t="s">
        <v>16078</v>
      </c>
      <c r="H512" s="932"/>
      <c r="I512" s="932"/>
      <c r="J512" s="932"/>
      <c r="K512" s="885"/>
      <c r="L512" s="886"/>
      <c r="M512" s="886" t="s">
        <v>16079</v>
      </c>
      <c r="N512" s="886" t="s">
        <v>16080</v>
      </c>
      <c r="O512" s="887"/>
      <c r="P512" s="887"/>
    </row>
    <row r="513" spans="1:16" ht="112">
      <c r="A513" s="883">
        <v>3.3</v>
      </c>
      <c r="B513" s="649"/>
      <c r="C513" s="649" t="s">
        <v>15041</v>
      </c>
      <c r="D513" s="649" t="s">
        <v>16081</v>
      </c>
      <c r="E513" s="888">
        <v>46084</v>
      </c>
      <c r="F513" s="888">
        <v>46084</v>
      </c>
      <c r="G513" s="994" t="s">
        <v>16082</v>
      </c>
      <c r="H513" s="932"/>
      <c r="I513" s="932"/>
      <c r="J513" s="932"/>
      <c r="K513" s="885"/>
      <c r="L513" s="886"/>
      <c r="M513" s="886" t="s">
        <v>16083</v>
      </c>
      <c r="N513" s="886" t="s">
        <v>16084</v>
      </c>
      <c r="O513" s="887"/>
      <c r="P513" s="887"/>
    </row>
    <row r="514" spans="1:16" ht="144">
      <c r="A514" s="883">
        <v>3.3</v>
      </c>
      <c r="B514" s="649"/>
      <c r="C514" s="649" t="s">
        <v>15009</v>
      </c>
      <c r="D514" s="649" t="s">
        <v>16085</v>
      </c>
      <c r="E514" s="888">
        <v>46084</v>
      </c>
      <c r="F514" s="888">
        <v>46084</v>
      </c>
      <c r="G514" s="994" t="s">
        <v>16086</v>
      </c>
      <c r="H514" s="932"/>
      <c r="I514" s="932"/>
      <c r="J514" s="932"/>
      <c r="K514" s="885"/>
      <c r="L514" s="886"/>
      <c r="M514" s="886" t="s">
        <v>15517</v>
      </c>
      <c r="N514" s="886" t="s">
        <v>15518</v>
      </c>
      <c r="O514" s="887"/>
      <c r="P514" s="887"/>
    </row>
    <row r="515" spans="1:16" ht="128">
      <c r="A515" s="883">
        <v>3.3</v>
      </c>
      <c r="B515" s="649"/>
      <c r="C515" s="649" t="s">
        <v>15045</v>
      </c>
      <c r="D515" s="649" t="s">
        <v>16087</v>
      </c>
      <c r="E515" s="888">
        <v>46084</v>
      </c>
      <c r="F515" s="888">
        <v>46084</v>
      </c>
      <c r="G515" s="994" t="s">
        <v>16088</v>
      </c>
      <c r="H515" s="932"/>
      <c r="I515" s="932"/>
      <c r="J515" s="932"/>
      <c r="K515" s="885"/>
      <c r="L515" s="886"/>
      <c r="M515" s="886" t="s">
        <v>16089</v>
      </c>
      <c r="N515" s="886" t="s">
        <v>16090</v>
      </c>
      <c r="O515" s="887"/>
      <c r="P515" s="887"/>
    </row>
    <row r="516" spans="1:16" ht="15">
      <c r="A516" s="883"/>
      <c r="B516" s="649"/>
      <c r="C516" s="649"/>
      <c r="D516" s="649"/>
      <c r="E516" s="888"/>
      <c r="F516" s="888"/>
      <c r="G516" s="932"/>
      <c r="H516" s="883"/>
      <c r="I516" s="883"/>
      <c r="J516" s="883"/>
      <c r="K516" s="885"/>
      <c r="L516" s="886"/>
      <c r="M516" s="886"/>
      <c r="N516" s="886"/>
      <c r="O516" s="887"/>
      <c r="P516" s="887"/>
    </row>
    <row r="517" spans="1:16" ht="15">
      <c r="A517" s="883"/>
      <c r="B517" s="649"/>
      <c r="C517" s="649"/>
      <c r="D517" s="649"/>
      <c r="E517" s="888"/>
      <c r="F517" s="888"/>
      <c r="G517" s="932"/>
      <c r="H517" s="883"/>
      <c r="I517" s="883"/>
      <c r="J517" s="883"/>
      <c r="K517" s="885"/>
      <c r="L517" s="886"/>
      <c r="M517" s="886"/>
      <c r="N517" s="886"/>
      <c r="O517" s="887"/>
      <c r="P517" s="887"/>
    </row>
    <row r="518" spans="1:16" ht="15">
      <c r="A518" s="883"/>
      <c r="B518" s="649"/>
      <c r="C518" s="649"/>
      <c r="D518" s="649"/>
      <c r="E518" s="888"/>
      <c r="F518" s="888"/>
      <c r="G518" s="932"/>
      <c r="H518" s="883"/>
      <c r="I518" s="883"/>
      <c r="J518" s="883"/>
      <c r="K518" s="885"/>
      <c r="L518" s="886"/>
      <c r="M518" s="886"/>
      <c r="N518" s="886"/>
      <c r="O518" s="887"/>
      <c r="P518" s="887"/>
    </row>
    <row r="519" spans="1:16" ht="15">
      <c r="A519" s="883"/>
      <c r="B519" s="649"/>
      <c r="C519" s="649"/>
      <c r="D519" s="649"/>
      <c r="E519" s="888"/>
      <c r="F519" s="888"/>
      <c r="G519" s="932"/>
      <c r="H519" s="883"/>
      <c r="I519" s="883"/>
      <c r="J519" s="883"/>
      <c r="K519" s="885"/>
      <c r="L519" s="886"/>
      <c r="M519" s="886"/>
      <c r="N519" s="886"/>
      <c r="O519" s="887"/>
      <c r="P519" s="887"/>
    </row>
    <row r="520" spans="1:16" ht="15">
      <c r="A520" s="883"/>
      <c r="B520" s="649"/>
      <c r="C520" s="649"/>
      <c r="D520" s="649"/>
      <c r="E520" s="888"/>
      <c r="F520" s="888"/>
      <c r="G520" s="932"/>
      <c r="H520" s="883"/>
      <c r="I520" s="883"/>
      <c r="J520" s="883"/>
      <c r="K520" s="885"/>
      <c r="L520" s="886"/>
      <c r="M520" s="886"/>
      <c r="N520" s="886"/>
      <c r="O520" s="887"/>
      <c r="P520" s="887"/>
    </row>
    <row r="521" spans="1:16" ht="15">
      <c r="A521" s="883"/>
      <c r="B521" s="649"/>
      <c r="C521" s="649"/>
      <c r="D521" s="649"/>
      <c r="E521" s="888"/>
      <c r="F521" s="888"/>
      <c r="G521" s="932"/>
      <c r="H521" s="883"/>
      <c r="I521" s="883"/>
      <c r="J521" s="883"/>
      <c r="K521" s="885"/>
      <c r="L521" s="886"/>
      <c r="M521" s="886"/>
      <c r="N521" s="886"/>
      <c r="O521" s="887"/>
      <c r="P521" s="887"/>
    </row>
    <row r="522" spans="1:16" ht="15">
      <c r="A522" s="883"/>
      <c r="B522" s="649"/>
      <c r="C522" s="649"/>
      <c r="D522" s="649"/>
      <c r="E522" s="888"/>
      <c r="F522" s="888"/>
      <c r="G522" s="932"/>
      <c r="H522" s="883"/>
      <c r="I522" s="883"/>
      <c r="J522" s="883"/>
      <c r="K522" s="885"/>
      <c r="L522" s="886"/>
      <c r="M522" s="886"/>
      <c r="N522" s="886"/>
      <c r="O522" s="887"/>
      <c r="P522" s="887"/>
    </row>
    <row r="523" spans="1:16" ht="15">
      <c r="A523" s="883"/>
      <c r="B523" s="649"/>
      <c r="C523" s="649"/>
      <c r="D523" s="649"/>
      <c r="E523" s="888"/>
      <c r="F523" s="888"/>
      <c r="G523" s="932"/>
      <c r="H523" s="883"/>
      <c r="I523" s="883"/>
      <c r="J523" s="883"/>
      <c r="K523" s="885"/>
      <c r="L523" s="886"/>
      <c r="M523" s="886"/>
      <c r="N523" s="886"/>
      <c r="O523" s="887"/>
      <c r="P523" s="887"/>
    </row>
    <row r="524" spans="1:16" ht="15">
      <c r="A524" s="883"/>
      <c r="B524" s="649"/>
      <c r="C524" s="649"/>
      <c r="D524" s="649"/>
      <c r="E524" s="888"/>
      <c r="F524" s="888"/>
      <c r="G524" s="932"/>
      <c r="H524" s="883"/>
      <c r="I524" s="883"/>
      <c r="J524" s="883"/>
      <c r="K524" s="885"/>
      <c r="L524" s="886"/>
      <c r="M524" s="886"/>
      <c r="N524" s="886"/>
      <c r="O524" s="887"/>
      <c r="P524" s="887"/>
    </row>
    <row r="525" spans="1:16" ht="15">
      <c r="A525" s="883"/>
      <c r="B525" s="649"/>
      <c r="C525" s="649"/>
      <c r="D525" s="649"/>
      <c r="E525" s="888"/>
      <c r="F525" s="888"/>
      <c r="G525" s="932"/>
      <c r="H525" s="883"/>
      <c r="I525" s="883"/>
      <c r="J525" s="883"/>
      <c r="K525" s="885"/>
      <c r="L525" s="886"/>
      <c r="M525" s="886"/>
      <c r="N525" s="886"/>
      <c r="O525" s="887"/>
      <c r="P525" s="887"/>
    </row>
    <row r="526" spans="1:16" ht="15">
      <c r="A526" s="883"/>
      <c r="B526" s="649"/>
      <c r="C526" s="649"/>
      <c r="D526" s="649"/>
      <c r="E526" s="888"/>
      <c r="F526" s="888"/>
      <c r="G526" s="932"/>
      <c r="H526" s="883"/>
      <c r="I526" s="883"/>
      <c r="J526" s="883"/>
      <c r="K526" s="885"/>
      <c r="L526" s="886"/>
      <c r="M526" s="886"/>
      <c r="N526" s="886"/>
      <c r="O526" s="887"/>
      <c r="P526" s="887"/>
    </row>
    <row r="527" spans="1:16" ht="15">
      <c r="A527" s="883"/>
      <c r="B527" s="649"/>
      <c r="C527" s="649"/>
      <c r="D527" s="649"/>
      <c r="E527" s="888"/>
      <c r="F527" s="888"/>
      <c r="G527" s="932"/>
      <c r="H527" s="883"/>
      <c r="I527" s="883"/>
      <c r="J527" s="883"/>
      <c r="K527" s="885"/>
      <c r="L527" s="886"/>
      <c r="M527" s="886"/>
      <c r="N527" s="886"/>
      <c r="O527" s="887"/>
      <c r="P527" s="887"/>
    </row>
    <row r="528" spans="1:16" ht="15">
      <c r="A528" s="883"/>
      <c r="B528" s="649"/>
      <c r="C528" s="649"/>
      <c r="D528" s="649"/>
      <c r="E528" s="888"/>
      <c r="F528" s="888"/>
      <c r="G528" s="932"/>
      <c r="H528" s="883"/>
      <c r="I528" s="883"/>
      <c r="J528" s="883"/>
      <c r="K528" s="885"/>
      <c r="L528" s="886"/>
      <c r="M528" s="886"/>
      <c r="N528" s="886"/>
      <c r="O528" s="887"/>
      <c r="P528" s="887"/>
    </row>
    <row r="529" spans="1:16" ht="15">
      <c r="A529" s="883"/>
      <c r="B529" s="649"/>
      <c r="C529" s="649"/>
      <c r="D529" s="649"/>
      <c r="E529" s="888"/>
      <c r="F529" s="888"/>
      <c r="G529" s="932"/>
      <c r="H529" s="883"/>
      <c r="I529" s="883"/>
      <c r="J529" s="883"/>
      <c r="K529" s="885"/>
      <c r="L529" s="886"/>
      <c r="M529" s="886"/>
      <c r="N529" s="886"/>
      <c r="O529" s="887"/>
      <c r="P529" s="887"/>
    </row>
    <row r="530" spans="1:16" ht="15">
      <c r="A530" s="883"/>
      <c r="B530" s="649"/>
      <c r="C530" s="649"/>
      <c r="D530" s="649"/>
      <c r="E530" s="888"/>
      <c r="F530" s="888"/>
      <c r="G530" s="932"/>
      <c r="H530" s="883"/>
      <c r="I530" s="883"/>
      <c r="J530" s="883"/>
      <c r="K530" s="885"/>
      <c r="L530" s="886"/>
      <c r="M530" s="886"/>
      <c r="N530" s="886"/>
      <c r="O530" s="887"/>
      <c r="P530" s="887"/>
    </row>
    <row r="531" spans="1:16" ht="15">
      <c r="A531" s="883"/>
      <c r="B531" s="649"/>
      <c r="C531" s="649"/>
      <c r="D531" s="649"/>
      <c r="E531" s="888"/>
      <c r="F531" s="888"/>
      <c r="G531" s="932"/>
      <c r="H531" s="883"/>
      <c r="I531" s="883"/>
      <c r="J531" s="883"/>
      <c r="K531" s="885"/>
      <c r="L531" s="886"/>
      <c r="M531" s="886"/>
      <c r="N531" s="886"/>
      <c r="O531" s="887"/>
      <c r="P531" s="887"/>
    </row>
    <row r="532" spans="1:16" ht="15">
      <c r="A532" s="883"/>
      <c r="B532" s="649"/>
      <c r="C532" s="649"/>
      <c r="D532" s="649"/>
      <c r="E532" s="888"/>
      <c r="F532" s="888"/>
      <c r="G532" s="932"/>
      <c r="H532" s="883"/>
      <c r="I532" s="883"/>
      <c r="J532" s="883"/>
      <c r="K532" s="885"/>
      <c r="L532" s="886"/>
      <c r="M532" s="886"/>
      <c r="N532" s="886"/>
      <c r="O532" s="887"/>
      <c r="P532" s="887"/>
    </row>
    <row r="533" spans="1:16" ht="15">
      <c r="A533" s="883"/>
      <c r="B533" s="649"/>
      <c r="C533" s="649"/>
      <c r="D533" s="649"/>
      <c r="E533" s="888"/>
      <c r="F533" s="888"/>
      <c r="G533" s="932"/>
      <c r="H533" s="883"/>
      <c r="I533" s="883"/>
      <c r="J533" s="883"/>
      <c r="K533" s="885"/>
      <c r="L533" s="886"/>
      <c r="M533" s="886"/>
      <c r="N533" s="886"/>
      <c r="O533" s="887"/>
      <c r="P533" s="887"/>
    </row>
    <row r="534" spans="1:16" ht="15">
      <c r="A534" s="883"/>
      <c r="B534" s="649"/>
      <c r="C534" s="649"/>
      <c r="D534" s="649"/>
      <c r="E534" s="888"/>
      <c r="F534" s="888"/>
      <c r="G534" s="932"/>
      <c r="H534" s="883"/>
      <c r="I534" s="883"/>
      <c r="J534" s="883"/>
      <c r="K534" s="885"/>
      <c r="L534" s="886"/>
      <c r="M534" s="886"/>
      <c r="N534" s="886"/>
      <c r="O534" s="887"/>
      <c r="P534" s="887"/>
    </row>
    <row r="535" spans="1:16" ht="15">
      <c r="A535" s="883"/>
      <c r="B535" s="649"/>
      <c r="C535" s="649"/>
      <c r="D535" s="649"/>
      <c r="E535" s="888"/>
      <c r="F535" s="888"/>
      <c r="G535" s="932"/>
      <c r="H535" s="883"/>
      <c r="I535" s="883"/>
      <c r="J535" s="883"/>
      <c r="K535" s="885"/>
      <c r="L535" s="886"/>
      <c r="M535" s="886"/>
      <c r="N535" s="886"/>
      <c r="O535" s="887"/>
      <c r="P535" s="887"/>
    </row>
    <row r="536" spans="1:16" ht="15">
      <c r="A536" s="883"/>
      <c r="B536" s="649"/>
      <c r="C536" s="649"/>
      <c r="D536" s="649"/>
      <c r="E536" s="888"/>
      <c r="F536" s="888"/>
      <c r="G536" s="932"/>
      <c r="H536" s="883"/>
      <c r="I536" s="883"/>
      <c r="J536" s="883"/>
      <c r="K536" s="885"/>
      <c r="L536" s="886"/>
      <c r="M536" s="886"/>
      <c r="N536" s="886"/>
      <c r="O536" s="887"/>
      <c r="P536" s="887"/>
    </row>
    <row r="537" spans="1:16" ht="15">
      <c r="A537" s="883"/>
      <c r="B537" s="649"/>
      <c r="C537" s="649"/>
      <c r="D537" s="649"/>
      <c r="E537" s="888"/>
      <c r="F537" s="888"/>
      <c r="G537" s="932"/>
      <c r="H537" s="883"/>
      <c r="I537" s="883"/>
      <c r="J537" s="883"/>
      <c r="K537" s="885"/>
      <c r="L537" s="886"/>
      <c r="M537" s="886"/>
      <c r="N537" s="886"/>
      <c r="O537" s="887"/>
      <c r="P537" s="887"/>
    </row>
    <row r="538" spans="1:16" ht="15">
      <c r="A538" s="883"/>
      <c r="B538" s="649"/>
      <c r="C538" s="649"/>
      <c r="D538" s="649"/>
      <c r="E538" s="888"/>
      <c r="F538" s="888"/>
      <c r="G538" s="932"/>
      <c r="H538" s="883"/>
      <c r="I538" s="883"/>
      <c r="J538" s="883"/>
      <c r="K538" s="885"/>
      <c r="L538" s="886"/>
      <c r="M538" s="886"/>
      <c r="N538" s="886"/>
      <c r="O538" s="887"/>
      <c r="P538" s="887"/>
    </row>
    <row r="539" spans="1:16" ht="15">
      <c r="A539" s="883"/>
      <c r="B539" s="649"/>
      <c r="C539" s="649"/>
      <c r="D539" s="649"/>
      <c r="E539" s="888"/>
      <c r="F539" s="888"/>
      <c r="G539" s="932"/>
      <c r="H539" s="883"/>
      <c r="I539" s="883"/>
      <c r="J539" s="883"/>
      <c r="K539" s="885"/>
      <c r="L539" s="886"/>
      <c r="M539" s="886"/>
      <c r="N539" s="886"/>
      <c r="O539" s="887"/>
      <c r="P539" s="887"/>
    </row>
    <row r="540" spans="1:16" ht="15">
      <c r="A540" s="883"/>
      <c r="B540" s="649"/>
      <c r="C540" s="649"/>
      <c r="D540" s="649"/>
      <c r="E540" s="888"/>
      <c r="F540" s="888"/>
      <c r="G540" s="932"/>
      <c r="H540" s="883"/>
      <c r="I540" s="883"/>
      <c r="J540" s="883"/>
      <c r="K540" s="885"/>
      <c r="L540" s="886"/>
      <c r="M540" s="886"/>
      <c r="N540" s="886"/>
      <c r="O540" s="887"/>
      <c r="P540" s="887"/>
    </row>
    <row r="541" spans="1:16" ht="15">
      <c r="A541" s="883"/>
      <c r="B541" s="649"/>
      <c r="C541" s="649"/>
      <c r="D541" s="649"/>
      <c r="E541" s="888"/>
      <c r="F541" s="888"/>
      <c r="G541" s="932"/>
      <c r="H541" s="883"/>
      <c r="I541" s="883"/>
      <c r="J541" s="883"/>
      <c r="K541" s="885"/>
      <c r="L541" s="886"/>
      <c r="M541" s="886"/>
      <c r="N541" s="886"/>
      <c r="O541" s="887"/>
      <c r="P541" s="887"/>
    </row>
    <row r="542" spans="1:16" ht="15">
      <c r="A542" s="883"/>
      <c r="B542" s="649"/>
      <c r="C542" s="649"/>
      <c r="D542" s="649"/>
      <c r="E542" s="888"/>
      <c r="F542" s="888"/>
      <c r="G542" s="932"/>
      <c r="H542" s="883"/>
      <c r="I542" s="883"/>
      <c r="J542" s="883"/>
      <c r="K542" s="885"/>
      <c r="L542" s="886"/>
      <c r="M542" s="886"/>
      <c r="N542" s="886"/>
      <c r="O542" s="887"/>
      <c r="P542" s="887"/>
    </row>
    <row r="543" spans="1:16" ht="15">
      <c r="A543" s="883"/>
      <c r="B543" s="649"/>
      <c r="C543" s="649"/>
      <c r="D543" s="649"/>
      <c r="E543" s="888"/>
      <c r="F543" s="888"/>
      <c r="G543" s="932"/>
      <c r="H543" s="883"/>
      <c r="I543" s="883"/>
      <c r="J543" s="883"/>
      <c r="K543" s="885"/>
      <c r="L543" s="886"/>
      <c r="M543" s="886"/>
      <c r="N543" s="886"/>
      <c r="O543" s="887"/>
      <c r="P543" s="887"/>
    </row>
    <row r="544" spans="1:16" ht="15">
      <c r="A544" s="883"/>
      <c r="B544" s="649"/>
      <c r="C544" s="649"/>
      <c r="D544" s="649"/>
      <c r="E544" s="888"/>
      <c r="F544" s="888"/>
      <c r="G544" s="932"/>
      <c r="H544" s="883"/>
      <c r="I544" s="883"/>
      <c r="J544" s="883"/>
      <c r="K544" s="885"/>
      <c r="L544" s="886"/>
      <c r="M544" s="886"/>
      <c r="N544" s="886"/>
      <c r="O544" s="887"/>
      <c r="P544" s="887"/>
    </row>
    <row r="545" spans="1:16" ht="15">
      <c r="A545" s="883"/>
      <c r="B545" s="649"/>
      <c r="C545" s="649"/>
      <c r="D545" s="649"/>
      <c r="E545" s="888"/>
      <c r="F545" s="888"/>
      <c r="G545" s="932"/>
      <c r="H545" s="883"/>
      <c r="I545" s="883"/>
      <c r="J545" s="883"/>
      <c r="K545" s="995"/>
      <c r="L545" s="886"/>
      <c r="M545" s="886"/>
      <c r="N545" s="886"/>
      <c r="O545" s="887"/>
      <c r="P545" s="887"/>
    </row>
    <row r="546" spans="1:16" ht="15">
      <c r="A546" s="883"/>
      <c r="B546" s="649"/>
      <c r="C546" s="649"/>
      <c r="D546" s="649"/>
      <c r="E546" s="888"/>
      <c r="F546" s="888"/>
      <c r="G546" s="932"/>
      <c r="H546" s="883"/>
      <c r="I546" s="883"/>
      <c r="J546" s="883"/>
      <c r="K546" s="995"/>
      <c r="L546" s="886"/>
      <c r="M546" s="886"/>
      <c r="N546" s="886"/>
      <c r="O546" s="887"/>
      <c r="P546" s="887"/>
    </row>
    <row r="547" spans="1:16" ht="15">
      <c r="A547" s="883"/>
      <c r="B547" s="649"/>
      <c r="C547" s="649"/>
      <c r="D547" s="649"/>
      <c r="E547" s="888"/>
      <c r="F547" s="888"/>
      <c r="G547" s="932"/>
      <c r="H547" s="883"/>
      <c r="I547" s="883"/>
      <c r="J547" s="883"/>
      <c r="K547" s="996"/>
      <c r="L547" s="886"/>
      <c r="M547" s="886"/>
      <c r="N547" s="886"/>
      <c r="O547" s="887"/>
      <c r="P547" s="887"/>
    </row>
    <row r="548" spans="1:16" ht="15">
      <c r="A548" s="883"/>
      <c r="B548" s="649"/>
      <c r="C548" s="649"/>
      <c r="D548" s="649"/>
      <c r="E548" s="888"/>
      <c r="F548" s="888"/>
      <c r="G548" s="932"/>
      <c r="H548" s="883"/>
      <c r="I548" s="883"/>
      <c r="J548" s="883"/>
      <c r="K548" s="885"/>
      <c r="L548" s="886"/>
      <c r="M548" s="886"/>
      <c r="N548" s="886"/>
      <c r="O548" s="887"/>
      <c r="P548" s="887"/>
    </row>
    <row r="549" spans="1:16" ht="15">
      <c r="A549" s="883"/>
      <c r="B549" s="649"/>
      <c r="C549" s="649"/>
      <c r="D549" s="649"/>
      <c r="E549" s="888"/>
      <c r="F549" s="888"/>
      <c r="G549" s="932"/>
      <c r="H549" s="883"/>
      <c r="I549" s="883"/>
      <c r="J549" s="883"/>
      <c r="K549" s="885"/>
      <c r="L549" s="886"/>
      <c r="M549" s="886"/>
      <c r="N549" s="886"/>
      <c r="O549" s="887"/>
      <c r="P549" s="887"/>
    </row>
    <row r="550" spans="1:16" ht="15">
      <c r="A550" s="883"/>
      <c r="B550" s="649"/>
      <c r="C550" s="649"/>
      <c r="D550" s="649"/>
      <c r="E550" s="888"/>
      <c r="F550" s="888"/>
      <c r="G550" s="932"/>
      <c r="H550" s="883"/>
      <c r="I550" s="883"/>
      <c r="J550" s="883"/>
      <c r="K550" s="885"/>
      <c r="L550" s="886"/>
      <c r="M550" s="886"/>
      <c r="N550" s="886"/>
      <c r="O550" s="887"/>
      <c r="P550" s="887"/>
    </row>
    <row r="551" spans="1:16" ht="15">
      <c r="A551" s="883"/>
      <c r="B551" s="649"/>
      <c r="C551" s="649"/>
      <c r="D551" s="649"/>
      <c r="E551" s="888"/>
      <c r="F551" s="888"/>
      <c r="G551" s="932"/>
      <c r="H551" s="883"/>
      <c r="I551" s="883"/>
      <c r="J551" s="883"/>
      <c r="K551" s="885"/>
      <c r="L551" s="886"/>
      <c r="M551" s="886"/>
      <c r="N551" s="886"/>
      <c r="O551" s="887"/>
      <c r="P551" s="887"/>
    </row>
    <row r="552" spans="1:16" ht="15">
      <c r="A552" s="883"/>
      <c r="B552" s="649"/>
      <c r="C552" s="649"/>
      <c r="D552" s="649"/>
      <c r="E552" s="888"/>
      <c r="F552" s="888"/>
      <c r="G552" s="932"/>
      <c r="H552" s="883"/>
      <c r="I552" s="883"/>
      <c r="J552" s="883"/>
      <c r="K552" s="885"/>
      <c r="L552" s="886"/>
      <c r="M552" s="886"/>
      <c r="N552" s="886"/>
      <c r="O552" s="887"/>
      <c r="P552" s="887"/>
    </row>
    <row r="553" spans="1:16" ht="15">
      <c r="A553" s="883"/>
      <c r="B553" s="649"/>
      <c r="C553" s="649"/>
      <c r="D553" s="649"/>
      <c r="E553" s="888"/>
      <c r="F553" s="888"/>
      <c r="G553" s="932"/>
      <c r="H553" s="883"/>
      <c r="I553" s="883"/>
      <c r="J553" s="883"/>
      <c r="K553" s="885"/>
      <c r="L553" s="886"/>
      <c r="M553" s="886"/>
      <c r="N553" s="886"/>
      <c r="O553" s="887"/>
      <c r="P553" s="887"/>
    </row>
    <row r="554" spans="1:16" ht="15">
      <c r="A554" s="883"/>
      <c r="B554" s="649"/>
      <c r="C554" s="649"/>
      <c r="D554" s="649"/>
      <c r="E554" s="888"/>
      <c r="F554" s="888"/>
      <c r="G554" s="932"/>
      <c r="H554" s="883"/>
      <c r="I554" s="883"/>
      <c r="J554" s="883"/>
      <c r="K554" s="885"/>
      <c r="L554" s="886"/>
      <c r="M554" s="886"/>
      <c r="N554" s="886"/>
      <c r="O554" s="887"/>
      <c r="P554" s="887"/>
    </row>
    <row r="555" spans="1:16" ht="15">
      <c r="A555" s="883"/>
      <c r="B555" s="649"/>
      <c r="C555" s="649"/>
      <c r="D555" s="649"/>
      <c r="E555" s="888"/>
      <c r="F555" s="888"/>
      <c r="G555" s="932"/>
      <c r="H555" s="883"/>
      <c r="I555" s="883"/>
      <c r="J555" s="883"/>
      <c r="K555" s="885"/>
      <c r="L555" s="886"/>
      <c r="M555" s="886"/>
      <c r="N555" s="886"/>
      <c r="O555" s="887"/>
      <c r="P555" s="887"/>
    </row>
    <row r="556" spans="1:16" ht="15">
      <c r="A556" s="883"/>
      <c r="B556" s="649"/>
      <c r="C556" s="649"/>
      <c r="D556" s="649"/>
      <c r="E556" s="888"/>
      <c r="F556" s="888"/>
      <c r="G556" s="932"/>
      <c r="H556" s="883"/>
      <c r="I556" s="883"/>
      <c r="J556" s="883"/>
      <c r="K556" s="885"/>
      <c r="L556" s="886"/>
      <c r="M556" s="886"/>
      <c r="N556" s="886"/>
      <c r="O556" s="887"/>
      <c r="P556" s="887"/>
    </row>
    <row r="557" spans="1:16" ht="15">
      <c r="A557" s="883"/>
      <c r="B557" s="649"/>
      <c r="C557" s="649"/>
      <c r="D557" s="649"/>
      <c r="E557" s="888"/>
      <c r="F557" s="888"/>
      <c r="G557" s="932"/>
      <c r="H557" s="883"/>
      <c r="I557" s="883"/>
      <c r="J557" s="883"/>
      <c r="K557" s="885"/>
      <c r="L557" s="886"/>
      <c r="M557" s="886"/>
      <c r="N557" s="886"/>
      <c r="O557" s="887"/>
      <c r="P557" s="887"/>
    </row>
    <row r="558" spans="1:16" ht="15">
      <c r="A558" s="883"/>
      <c r="B558" s="649"/>
      <c r="C558" s="649"/>
      <c r="D558" s="649"/>
      <c r="E558" s="888"/>
      <c r="F558" s="888"/>
      <c r="G558" s="932"/>
      <c r="H558" s="883"/>
      <c r="I558" s="883"/>
      <c r="J558" s="883"/>
      <c r="K558" s="885"/>
      <c r="L558" s="886"/>
      <c r="M558" s="886"/>
      <c r="N558" s="886"/>
      <c r="O558" s="887"/>
      <c r="P558" s="887"/>
    </row>
    <row r="559" spans="1:16" ht="15">
      <c r="A559" s="883"/>
      <c r="B559" s="649"/>
      <c r="C559" s="649"/>
      <c r="D559" s="649"/>
      <c r="E559" s="888"/>
      <c r="F559" s="888"/>
      <c r="G559" s="932"/>
      <c r="H559" s="883"/>
      <c r="I559" s="883"/>
      <c r="J559" s="883"/>
      <c r="K559" s="885"/>
      <c r="L559" s="886"/>
      <c r="M559" s="886"/>
      <c r="N559" s="886"/>
      <c r="O559" s="887"/>
      <c r="P559" s="887"/>
    </row>
    <row r="560" spans="1:16" ht="15">
      <c r="A560" s="883"/>
      <c r="B560" s="649"/>
      <c r="C560" s="649"/>
      <c r="D560" s="649"/>
      <c r="E560" s="888"/>
      <c r="F560" s="888"/>
      <c r="G560" s="932"/>
      <c r="H560" s="883"/>
      <c r="I560" s="883"/>
      <c r="J560" s="883"/>
      <c r="K560" s="885"/>
      <c r="L560" s="886"/>
      <c r="M560" s="886"/>
      <c r="N560" s="886"/>
      <c r="O560" s="887"/>
      <c r="P560" s="887"/>
    </row>
    <row r="561" spans="1:16" ht="15">
      <c r="A561" s="883"/>
      <c r="B561" s="649"/>
      <c r="C561" s="649"/>
      <c r="D561" s="649"/>
      <c r="E561" s="888"/>
      <c r="F561" s="888"/>
      <c r="G561" s="932"/>
      <c r="H561" s="883"/>
      <c r="I561" s="883"/>
      <c r="J561" s="883"/>
      <c r="K561" s="885"/>
      <c r="L561" s="886"/>
      <c r="M561" s="886"/>
      <c r="N561" s="886"/>
      <c r="O561" s="887"/>
      <c r="P561" s="887"/>
    </row>
    <row r="562" spans="1:16" ht="15">
      <c r="A562" s="883"/>
      <c r="B562" s="649"/>
      <c r="C562" s="649"/>
      <c r="D562" s="649"/>
      <c r="E562" s="888"/>
      <c r="F562" s="888"/>
      <c r="G562" s="932"/>
      <c r="H562" s="883"/>
      <c r="I562" s="883"/>
      <c r="J562" s="883"/>
      <c r="K562" s="885"/>
      <c r="L562" s="886"/>
      <c r="M562" s="886"/>
      <c r="N562" s="886"/>
      <c r="O562" s="887"/>
      <c r="P562" s="887"/>
    </row>
    <row r="563" spans="1:16" ht="15">
      <c r="A563" s="883"/>
      <c r="B563" s="649"/>
      <c r="C563" s="649"/>
      <c r="D563" s="649"/>
      <c r="E563" s="888"/>
      <c r="F563" s="888"/>
      <c r="G563" s="932"/>
      <c r="H563" s="883"/>
      <c r="I563" s="883"/>
      <c r="J563" s="883"/>
      <c r="K563" s="885"/>
      <c r="L563" s="886"/>
      <c r="M563" s="886"/>
      <c r="N563" s="886"/>
      <c r="O563" s="887"/>
      <c r="P563" s="887"/>
    </row>
    <row r="564" spans="1:16" ht="15">
      <c r="A564" s="883"/>
      <c r="B564" s="649"/>
      <c r="C564" s="649"/>
      <c r="D564" s="649"/>
      <c r="E564" s="888"/>
      <c r="F564" s="888"/>
      <c r="G564" s="932"/>
      <c r="H564" s="883"/>
      <c r="I564" s="883"/>
      <c r="J564" s="883"/>
      <c r="K564" s="885"/>
      <c r="L564" s="886"/>
      <c r="M564" s="886"/>
      <c r="N564" s="886"/>
      <c r="O564" s="887"/>
      <c r="P564" s="887"/>
    </row>
    <row r="565" spans="1:16" ht="15">
      <c r="A565" s="883"/>
      <c r="B565" s="649"/>
      <c r="C565" s="649"/>
      <c r="D565" s="649"/>
      <c r="E565" s="888"/>
      <c r="F565" s="888"/>
      <c r="G565" s="932"/>
      <c r="H565" s="883"/>
      <c r="I565" s="883"/>
      <c r="J565" s="883"/>
      <c r="K565" s="885"/>
      <c r="L565" s="886"/>
      <c r="M565" s="886"/>
      <c r="N565" s="886"/>
      <c r="O565" s="887"/>
      <c r="P565" s="887"/>
    </row>
    <row r="566" spans="1:16" ht="15">
      <c r="A566" s="883"/>
      <c r="B566" s="649"/>
      <c r="C566" s="649"/>
      <c r="D566" s="649"/>
      <c r="E566" s="888"/>
      <c r="F566" s="888"/>
      <c r="G566" s="932"/>
      <c r="H566" s="883"/>
      <c r="I566" s="883"/>
      <c r="J566" s="883"/>
      <c r="K566" s="885"/>
      <c r="L566" s="886"/>
      <c r="M566" s="886"/>
      <c r="N566" s="886"/>
      <c r="O566" s="887"/>
      <c r="P566" s="887"/>
    </row>
    <row r="567" spans="1:16" ht="15">
      <c r="A567" s="883"/>
      <c r="B567" s="649"/>
      <c r="C567" s="649"/>
      <c r="D567" s="649"/>
      <c r="E567" s="888"/>
      <c r="F567" s="888"/>
      <c r="G567" s="932"/>
      <c r="H567" s="883"/>
      <c r="I567" s="883"/>
      <c r="J567" s="883"/>
      <c r="K567" s="885"/>
      <c r="L567" s="886"/>
      <c r="M567" s="886"/>
      <c r="N567" s="886"/>
      <c r="O567" s="887"/>
      <c r="P567" s="887"/>
    </row>
    <row r="568" spans="1:16" ht="15">
      <c r="A568" s="883"/>
      <c r="B568" s="649"/>
      <c r="C568" s="649"/>
      <c r="D568" s="649"/>
      <c r="E568" s="888"/>
      <c r="F568" s="888"/>
      <c r="G568" s="932"/>
      <c r="H568" s="883"/>
      <c r="I568" s="883"/>
      <c r="J568" s="883"/>
      <c r="K568" s="885"/>
      <c r="L568" s="886"/>
      <c r="M568" s="886"/>
      <c r="N568" s="886"/>
      <c r="O568" s="887"/>
      <c r="P568" s="887"/>
    </row>
    <row r="569" spans="1:16" ht="15">
      <c r="A569" s="883"/>
      <c r="B569" s="649"/>
      <c r="C569" s="649"/>
      <c r="D569" s="649"/>
      <c r="E569" s="888"/>
      <c r="F569" s="888"/>
      <c r="G569" s="932"/>
      <c r="H569" s="883"/>
      <c r="I569" s="883"/>
      <c r="J569" s="883"/>
      <c r="K569" s="885"/>
      <c r="L569" s="886"/>
      <c r="M569" s="886"/>
      <c r="N569" s="886"/>
      <c r="O569" s="887"/>
      <c r="P569" s="887"/>
    </row>
    <row r="570" spans="1:16" ht="15">
      <c r="A570" s="883"/>
      <c r="B570" s="649"/>
      <c r="C570" s="649"/>
      <c r="D570" s="649"/>
      <c r="E570" s="888"/>
      <c r="F570" s="888"/>
      <c r="G570" s="932"/>
      <c r="H570" s="883"/>
      <c r="I570" s="883"/>
      <c r="J570" s="883"/>
      <c r="K570" s="885"/>
      <c r="L570" s="886"/>
      <c r="M570" s="886"/>
      <c r="N570" s="886"/>
      <c r="O570" s="887"/>
      <c r="P570" s="887"/>
    </row>
    <row r="571" spans="1:16" ht="15">
      <c r="A571" s="883"/>
      <c r="B571" s="649"/>
      <c r="C571" s="649"/>
      <c r="D571" s="649"/>
      <c r="E571" s="888"/>
      <c r="F571" s="888"/>
      <c r="G571" s="932"/>
      <c r="H571" s="883"/>
      <c r="I571" s="883"/>
      <c r="J571" s="883"/>
      <c r="K571" s="885"/>
      <c r="L571" s="886"/>
      <c r="M571" s="886"/>
      <c r="N571" s="886"/>
      <c r="O571" s="887"/>
      <c r="P571" s="887"/>
    </row>
    <row r="572" spans="1:16" ht="15">
      <c r="A572" s="883"/>
      <c r="B572" s="649"/>
      <c r="C572" s="649"/>
      <c r="D572" s="649"/>
      <c r="E572" s="888"/>
      <c r="F572" s="888"/>
      <c r="G572" s="932"/>
      <c r="H572" s="883"/>
      <c r="I572" s="883"/>
      <c r="J572" s="883"/>
      <c r="K572" s="885"/>
      <c r="L572" s="886"/>
      <c r="M572" s="886"/>
      <c r="N572" s="886"/>
      <c r="O572" s="887"/>
      <c r="P572" s="887"/>
    </row>
    <row r="573" spans="1:16" ht="15">
      <c r="A573" s="883"/>
      <c r="B573" s="649"/>
      <c r="C573" s="649"/>
      <c r="D573" s="649"/>
      <c r="E573" s="888"/>
      <c r="F573" s="888"/>
      <c r="G573" s="932"/>
      <c r="H573" s="883"/>
      <c r="I573" s="883"/>
      <c r="J573" s="883"/>
      <c r="K573" s="885"/>
      <c r="L573" s="886"/>
      <c r="M573" s="886"/>
      <c r="N573" s="886"/>
      <c r="O573" s="887"/>
      <c r="P573" s="887"/>
    </row>
    <row r="574" spans="1:16" ht="15">
      <c r="A574" s="883"/>
      <c r="B574" s="649"/>
      <c r="C574" s="649"/>
      <c r="D574" s="649"/>
      <c r="E574" s="888"/>
      <c r="F574" s="888"/>
      <c r="G574" s="932"/>
      <c r="H574" s="883"/>
      <c r="I574" s="883"/>
      <c r="J574" s="883"/>
      <c r="K574" s="885"/>
      <c r="L574" s="886"/>
      <c r="M574" s="886"/>
      <c r="N574" s="886"/>
      <c r="O574" s="887"/>
      <c r="P574" s="887"/>
    </row>
    <row r="575" spans="1:16" ht="15">
      <c r="A575" s="883"/>
      <c r="B575" s="649"/>
      <c r="C575" s="649"/>
      <c r="D575" s="649"/>
      <c r="E575" s="888"/>
      <c r="F575" s="888"/>
      <c r="G575" s="932"/>
      <c r="H575" s="883"/>
      <c r="I575" s="883"/>
      <c r="J575" s="883"/>
      <c r="K575" s="885"/>
      <c r="L575" s="886"/>
      <c r="M575" s="886"/>
      <c r="N575" s="886"/>
      <c r="O575" s="887"/>
      <c r="P575" s="887"/>
    </row>
    <row r="576" spans="1:16" ht="15">
      <c r="A576" s="883"/>
      <c r="B576" s="649"/>
      <c r="C576" s="649"/>
      <c r="D576" s="649"/>
      <c r="E576" s="888"/>
      <c r="F576" s="888"/>
      <c r="G576" s="932"/>
      <c r="H576" s="883"/>
      <c r="I576" s="883"/>
      <c r="J576" s="883"/>
      <c r="K576" s="885"/>
      <c r="L576" s="886"/>
      <c r="M576" s="886"/>
      <c r="N576" s="886"/>
      <c r="O576" s="887"/>
      <c r="P576" s="887"/>
    </row>
    <row r="577" spans="1:16" ht="15">
      <c r="A577" s="883"/>
      <c r="B577" s="649"/>
      <c r="C577" s="649"/>
      <c r="D577" s="649"/>
      <c r="E577" s="888"/>
      <c r="F577" s="888"/>
      <c r="G577" s="932"/>
      <c r="H577" s="883"/>
      <c r="I577" s="883"/>
      <c r="J577" s="883"/>
      <c r="K577" s="885"/>
      <c r="L577" s="886"/>
      <c r="M577" s="886"/>
      <c r="N577" s="886"/>
      <c r="O577" s="887"/>
      <c r="P577" s="887"/>
    </row>
    <row r="578" spans="1:16" ht="15">
      <c r="A578" s="883"/>
      <c r="B578" s="649"/>
      <c r="C578" s="649"/>
      <c r="D578" s="649"/>
      <c r="E578" s="888"/>
      <c r="F578" s="888"/>
      <c r="G578" s="932"/>
      <c r="H578" s="883"/>
      <c r="I578" s="883"/>
      <c r="J578" s="883"/>
      <c r="K578" s="885"/>
      <c r="L578" s="886"/>
      <c r="M578" s="886"/>
      <c r="N578" s="886"/>
      <c r="O578" s="887"/>
      <c r="P578" s="887"/>
    </row>
    <row r="579" spans="1:16" ht="15">
      <c r="A579" s="883"/>
      <c r="B579" s="649"/>
      <c r="C579" s="649"/>
      <c r="D579" s="649"/>
      <c r="E579" s="888"/>
      <c r="F579" s="888"/>
      <c r="G579" s="932"/>
      <c r="H579" s="883"/>
      <c r="I579" s="883"/>
      <c r="J579" s="883"/>
      <c r="K579" s="885"/>
      <c r="L579" s="886"/>
      <c r="M579" s="886"/>
      <c r="N579" s="886"/>
      <c r="O579" s="887"/>
      <c r="P579" s="887"/>
    </row>
    <row r="580" spans="1:16" ht="15">
      <c r="A580" s="883"/>
      <c r="B580" s="649"/>
      <c r="C580" s="649"/>
      <c r="D580" s="649"/>
      <c r="E580" s="888"/>
      <c r="F580" s="888"/>
      <c r="G580" s="932"/>
      <c r="H580" s="883"/>
      <c r="I580" s="883"/>
      <c r="J580" s="883"/>
      <c r="K580" s="885"/>
      <c r="L580" s="886"/>
      <c r="M580" s="886"/>
      <c r="N580" s="886"/>
      <c r="O580" s="887"/>
      <c r="P580" s="887"/>
    </row>
    <row r="581" spans="1:16" ht="15">
      <c r="A581" s="883"/>
      <c r="B581" s="649"/>
      <c r="C581" s="649"/>
      <c r="D581" s="649"/>
      <c r="E581" s="888"/>
      <c r="F581" s="888"/>
      <c r="G581" s="932"/>
      <c r="H581" s="883"/>
      <c r="I581" s="883"/>
      <c r="J581" s="883"/>
      <c r="K581" s="885"/>
      <c r="L581" s="886"/>
      <c r="M581" s="886"/>
      <c r="N581" s="886"/>
      <c r="O581" s="887"/>
      <c r="P581" s="887"/>
    </row>
    <row r="582" spans="1:16" ht="15">
      <c r="A582" s="883"/>
      <c r="B582" s="649"/>
      <c r="C582" s="649"/>
      <c r="D582" s="649"/>
      <c r="E582" s="888"/>
      <c r="F582" s="888"/>
      <c r="G582" s="932"/>
      <c r="H582" s="883"/>
      <c r="I582" s="883"/>
      <c r="J582" s="883"/>
      <c r="K582" s="885"/>
      <c r="L582" s="886"/>
      <c r="M582" s="886"/>
      <c r="N582" s="886"/>
      <c r="O582" s="887"/>
      <c r="P582" s="887"/>
    </row>
    <row r="583" spans="1:16" ht="15">
      <c r="A583" s="883"/>
      <c r="B583" s="649"/>
      <c r="C583" s="649"/>
      <c r="D583" s="649"/>
      <c r="E583" s="888"/>
      <c r="F583" s="888"/>
      <c r="G583" s="932"/>
      <c r="H583" s="883"/>
      <c r="I583" s="883"/>
      <c r="J583" s="883"/>
      <c r="K583" s="885"/>
      <c r="L583" s="886"/>
      <c r="M583" s="886"/>
      <c r="N583" s="886"/>
      <c r="O583" s="887"/>
      <c r="P583" s="887"/>
    </row>
    <row r="584" spans="1:16" ht="15">
      <c r="A584" s="883"/>
      <c r="B584" s="649"/>
      <c r="C584" s="649"/>
      <c r="D584" s="649"/>
      <c r="E584" s="888"/>
      <c r="F584" s="888"/>
      <c r="G584" s="932"/>
      <c r="H584" s="883"/>
      <c r="I584" s="883"/>
      <c r="J584" s="883"/>
      <c r="K584" s="885"/>
      <c r="L584" s="886"/>
      <c r="M584" s="886"/>
      <c r="N584" s="886"/>
      <c r="O584" s="887"/>
      <c r="P584" s="887"/>
    </row>
    <row r="585" spans="1:16" ht="15">
      <c r="A585" s="883"/>
      <c r="B585" s="649"/>
      <c r="C585" s="649"/>
      <c r="D585" s="649"/>
      <c r="E585" s="888"/>
      <c r="F585" s="888"/>
      <c r="G585" s="932"/>
      <c r="H585" s="883"/>
      <c r="I585" s="883"/>
      <c r="J585" s="883"/>
      <c r="K585" s="885"/>
      <c r="L585" s="886"/>
      <c r="M585" s="886"/>
      <c r="N585" s="886"/>
      <c r="O585" s="887"/>
      <c r="P585" s="887"/>
    </row>
    <row r="586" spans="1:16" ht="15">
      <c r="A586" s="883"/>
      <c r="B586" s="649"/>
      <c r="C586" s="649"/>
      <c r="D586" s="649"/>
      <c r="E586" s="888"/>
      <c r="F586" s="888"/>
      <c r="G586" s="932"/>
      <c r="H586" s="883"/>
      <c r="I586" s="883"/>
      <c r="J586" s="883"/>
      <c r="K586" s="885"/>
      <c r="L586" s="886"/>
      <c r="M586" s="886"/>
      <c r="N586" s="886"/>
      <c r="O586" s="887"/>
      <c r="P586" s="887"/>
    </row>
    <row r="587" spans="1:16" ht="15">
      <c r="A587" s="883"/>
      <c r="B587" s="649"/>
      <c r="C587" s="649"/>
      <c r="D587" s="649"/>
      <c r="E587" s="888"/>
      <c r="F587" s="888"/>
      <c r="G587" s="932"/>
      <c r="H587" s="883"/>
      <c r="I587" s="883"/>
      <c r="J587" s="883"/>
      <c r="K587" s="885"/>
      <c r="L587" s="886"/>
      <c r="M587" s="886"/>
      <c r="N587" s="886"/>
      <c r="O587" s="887"/>
      <c r="P587" s="887"/>
    </row>
    <row r="588" spans="1:16" ht="15">
      <c r="A588" s="883"/>
      <c r="B588" s="649"/>
      <c r="C588" s="649"/>
      <c r="D588" s="649"/>
      <c r="E588" s="888"/>
      <c r="F588" s="888"/>
      <c r="G588" s="932"/>
      <c r="H588" s="883"/>
      <c r="I588" s="883"/>
      <c r="J588" s="883"/>
      <c r="K588" s="885"/>
      <c r="L588" s="886"/>
      <c r="M588" s="886"/>
      <c r="N588" s="886"/>
      <c r="O588" s="887"/>
      <c r="P588" s="887"/>
    </row>
    <row r="589" spans="1:16" ht="15">
      <c r="A589" s="883"/>
      <c r="B589" s="649"/>
      <c r="C589" s="649"/>
      <c r="D589" s="649"/>
      <c r="E589" s="888"/>
      <c r="F589" s="888"/>
      <c r="G589" s="932"/>
      <c r="H589" s="883"/>
      <c r="I589" s="883"/>
      <c r="J589" s="883"/>
      <c r="K589" s="885"/>
      <c r="L589" s="886"/>
      <c r="M589" s="886"/>
      <c r="N589" s="886"/>
      <c r="O589" s="887"/>
      <c r="P589" s="887"/>
    </row>
    <row r="590" spans="1:16" ht="15">
      <c r="A590" s="883"/>
      <c r="B590" s="649"/>
      <c r="C590" s="649"/>
      <c r="D590" s="649"/>
      <c r="E590" s="888"/>
      <c r="F590" s="888"/>
      <c r="G590" s="932"/>
      <c r="H590" s="883"/>
      <c r="I590" s="883"/>
      <c r="J590" s="883"/>
      <c r="K590" s="885"/>
      <c r="L590" s="886"/>
      <c r="M590" s="886"/>
      <c r="N590" s="886"/>
      <c r="O590" s="887"/>
      <c r="P590" s="887"/>
    </row>
    <row r="591" spans="1:16" ht="15">
      <c r="A591" s="883"/>
      <c r="B591" s="649"/>
      <c r="C591" s="649"/>
      <c r="D591" s="649"/>
      <c r="E591" s="888"/>
      <c r="F591" s="888"/>
      <c r="G591" s="932"/>
      <c r="H591" s="883"/>
      <c r="I591" s="883"/>
      <c r="J591" s="883"/>
      <c r="K591" s="885"/>
      <c r="L591" s="886"/>
      <c r="M591" s="886"/>
      <c r="N591" s="886"/>
      <c r="O591" s="887"/>
      <c r="P591" s="887"/>
    </row>
    <row r="592" spans="1:16" ht="15">
      <c r="A592" s="883"/>
      <c r="B592" s="649"/>
      <c r="C592" s="649"/>
      <c r="D592" s="649"/>
      <c r="E592" s="888"/>
      <c r="F592" s="888"/>
      <c r="G592" s="932"/>
      <c r="H592" s="883"/>
      <c r="I592" s="883"/>
      <c r="J592" s="883"/>
      <c r="K592" s="885"/>
      <c r="L592" s="886"/>
      <c r="M592" s="886"/>
      <c r="N592" s="886"/>
      <c r="O592" s="887"/>
      <c r="P592" s="887"/>
    </row>
    <row r="593" spans="1:16" ht="15">
      <c r="A593" s="883"/>
      <c r="B593" s="649"/>
      <c r="C593" s="649"/>
      <c r="D593" s="649"/>
      <c r="E593" s="888"/>
      <c r="F593" s="888"/>
      <c r="G593" s="932"/>
      <c r="H593" s="883"/>
      <c r="I593" s="883"/>
      <c r="J593" s="883"/>
      <c r="K593" s="885"/>
      <c r="L593" s="886"/>
      <c r="M593" s="886"/>
      <c r="N593" s="886"/>
      <c r="O593" s="887"/>
      <c r="P593" s="887"/>
    </row>
    <row r="594" spans="1:16" ht="15">
      <c r="A594" s="883"/>
      <c r="B594" s="649"/>
      <c r="C594" s="649"/>
      <c r="D594" s="649"/>
      <c r="E594" s="888"/>
      <c r="F594" s="888"/>
      <c r="G594" s="932"/>
      <c r="H594" s="883"/>
      <c r="I594" s="883"/>
      <c r="J594" s="883"/>
      <c r="K594" s="885"/>
      <c r="L594" s="886"/>
      <c r="M594" s="886"/>
      <c r="N594" s="886"/>
      <c r="O594" s="887"/>
      <c r="P594" s="887"/>
    </row>
    <row r="595" spans="1:16" ht="15">
      <c r="A595" s="883"/>
      <c r="B595" s="649"/>
      <c r="C595" s="649"/>
      <c r="D595" s="649"/>
      <c r="E595" s="888"/>
      <c r="F595" s="888"/>
      <c r="G595" s="932"/>
      <c r="H595" s="883"/>
      <c r="I595" s="883"/>
      <c r="J595" s="883"/>
      <c r="K595" s="885"/>
      <c r="L595" s="886"/>
      <c r="M595" s="886"/>
      <c r="N595" s="886"/>
      <c r="O595" s="887"/>
      <c r="P595" s="887"/>
    </row>
    <row r="596" spans="1:16" ht="15">
      <c r="A596" s="883"/>
      <c r="B596" s="649"/>
      <c r="C596" s="649"/>
      <c r="D596" s="649"/>
      <c r="E596" s="888"/>
      <c r="F596" s="888"/>
      <c r="G596" s="932"/>
      <c r="H596" s="883"/>
      <c r="I596" s="883"/>
      <c r="J596" s="883"/>
      <c r="K596" s="885"/>
      <c r="L596" s="886"/>
      <c r="M596" s="886"/>
      <c r="N596" s="886"/>
      <c r="O596" s="887"/>
      <c r="P596" s="887"/>
    </row>
    <row r="597" spans="1:16" ht="15">
      <c r="A597" s="883"/>
      <c r="B597" s="649"/>
      <c r="C597" s="649"/>
      <c r="D597" s="649"/>
      <c r="E597" s="888"/>
      <c r="F597" s="888"/>
      <c r="G597" s="932"/>
      <c r="H597" s="883"/>
      <c r="I597" s="883"/>
      <c r="J597" s="883"/>
      <c r="K597" s="885"/>
      <c r="L597" s="886"/>
      <c r="M597" s="886"/>
      <c r="N597" s="886"/>
      <c r="O597" s="887"/>
      <c r="P597" s="887"/>
    </row>
    <row r="598" spans="1:16" ht="15">
      <c r="A598" s="883"/>
      <c r="B598" s="649"/>
      <c r="C598" s="649"/>
      <c r="D598" s="649"/>
      <c r="E598" s="888"/>
      <c r="F598" s="888"/>
      <c r="G598" s="932"/>
      <c r="H598" s="883"/>
      <c r="I598" s="883"/>
      <c r="J598" s="883"/>
      <c r="K598" s="885"/>
      <c r="L598" s="886"/>
      <c r="M598" s="886"/>
      <c r="N598" s="886"/>
      <c r="O598" s="887"/>
      <c r="P598" s="887"/>
    </row>
    <row r="599" spans="1:16" ht="15">
      <c r="A599" s="883"/>
      <c r="B599" s="649"/>
      <c r="C599" s="649"/>
      <c r="D599" s="649"/>
      <c r="E599" s="888"/>
      <c r="F599" s="888"/>
      <c r="G599" s="932"/>
      <c r="H599" s="883"/>
      <c r="I599" s="883"/>
      <c r="J599" s="883"/>
      <c r="K599" s="885"/>
      <c r="L599" s="886"/>
      <c r="M599" s="886"/>
      <c r="N599" s="886"/>
      <c r="O599" s="887"/>
      <c r="P599" s="887"/>
    </row>
    <row r="600" spans="1:16" ht="15">
      <c r="A600" s="883"/>
      <c r="B600" s="649"/>
      <c r="C600" s="649"/>
      <c r="D600" s="649"/>
      <c r="E600" s="888"/>
      <c r="F600" s="888"/>
      <c r="G600" s="932"/>
      <c r="H600" s="883"/>
      <c r="I600" s="883"/>
      <c r="J600" s="883"/>
      <c r="K600" s="885"/>
      <c r="L600" s="886"/>
      <c r="M600" s="886"/>
      <c r="N600" s="886"/>
      <c r="O600" s="887"/>
      <c r="P600" s="887"/>
    </row>
    <row r="601" spans="1:16" ht="15">
      <c r="A601" s="883"/>
      <c r="B601" s="649"/>
      <c r="C601" s="649"/>
      <c r="D601" s="649"/>
      <c r="E601" s="888"/>
      <c r="F601" s="888"/>
      <c r="G601" s="932"/>
      <c r="H601" s="883"/>
      <c r="I601" s="883"/>
      <c r="J601" s="883"/>
      <c r="K601" s="885"/>
      <c r="L601" s="886"/>
      <c r="M601" s="886"/>
      <c r="N601" s="886"/>
      <c r="O601" s="887"/>
      <c r="P601" s="887"/>
    </row>
    <row r="602" spans="1:16" ht="15">
      <c r="A602" s="883"/>
      <c r="B602" s="649"/>
      <c r="C602" s="649"/>
      <c r="D602" s="649"/>
      <c r="E602" s="888"/>
      <c r="F602" s="888"/>
      <c r="G602" s="932"/>
      <c r="H602" s="883"/>
      <c r="I602" s="883"/>
      <c r="J602" s="883"/>
      <c r="K602" s="885"/>
      <c r="L602" s="886"/>
      <c r="M602" s="886"/>
      <c r="N602" s="886"/>
      <c r="O602" s="887"/>
      <c r="P602" s="887"/>
    </row>
    <row r="603" spans="1:16" ht="15">
      <c r="A603" s="883"/>
      <c r="B603" s="649"/>
      <c r="C603" s="649"/>
      <c r="D603" s="649"/>
      <c r="E603" s="888"/>
      <c r="F603" s="888"/>
      <c r="G603" s="932"/>
      <c r="H603" s="883"/>
      <c r="I603" s="883"/>
      <c r="J603" s="883"/>
      <c r="K603" s="885"/>
      <c r="L603" s="886"/>
      <c r="M603" s="886"/>
      <c r="N603" s="886"/>
      <c r="O603" s="887"/>
      <c r="P603" s="887"/>
    </row>
    <row r="604" spans="1:16" ht="15">
      <c r="A604" s="883"/>
      <c r="B604" s="649"/>
      <c r="C604" s="649"/>
      <c r="D604" s="649"/>
      <c r="E604" s="888"/>
      <c r="F604" s="888"/>
      <c r="G604" s="932"/>
      <c r="H604" s="883"/>
      <c r="I604" s="883"/>
      <c r="J604" s="883"/>
      <c r="K604" s="885"/>
      <c r="L604" s="886"/>
      <c r="M604" s="886"/>
      <c r="N604" s="886"/>
      <c r="O604" s="887"/>
      <c r="P604" s="887"/>
    </row>
    <row r="605" spans="1:16" ht="15">
      <c r="A605" s="883"/>
      <c r="B605" s="649"/>
      <c r="C605" s="649"/>
      <c r="D605" s="649"/>
      <c r="E605" s="888"/>
      <c r="F605" s="888"/>
      <c r="G605" s="932"/>
      <c r="H605" s="883"/>
      <c r="I605" s="883"/>
      <c r="J605" s="883"/>
      <c r="K605" s="885"/>
      <c r="L605" s="886"/>
      <c r="M605" s="886"/>
      <c r="N605" s="886"/>
      <c r="O605" s="887"/>
      <c r="P605" s="887"/>
    </row>
    <row r="606" spans="1:16" ht="15">
      <c r="A606" s="883"/>
      <c r="B606" s="649"/>
      <c r="C606" s="649"/>
      <c r="D606" s="649"/>
      <c r="E606" s="888"/>
      <c r="F606" s="888"/>
      <c r="G606" s="932"/>
      <c r="H606" s="883"/>
      <c r="I606" s="883"/>
      <c r="J606" s="883"/>
      <c r="K606" s="885"/>
      <c r="L606" s="886"/>
      <c r="M606" s="886"/>
      <c r="N606" s="886"/>
      <c r="O606" s="887"/>
      <c r="P606" s="887"/>
    </row>
    <row r="607" spans="1:16" ht="15">
      <c r="A607" s="883"/>
      <c r="B607" s="649"/>
      <c r="C607" s="649"/>
      <c r="D607" s="649"/>
      <c r="E607" s="888"/>
      <c r="F607" s="888"/>
      <c r="G607" s="932"/>
      <c r="H607" s="883"/>
      <c r="I607" s="883"/>
      <c r="J607" s="883"/>
      <c r="K607" s="885"/>
      <c r="L607" s="886"/>
      <c r="M607" s="886"/>
      <c r="N607" s="886"/>
      <c r="O607" s="887"/>
      <c r="P607" s="887"/>
    </row>
    <row r="608" spans="1:16" ht="15">
      <c r="A608" s="883"/>
      <c r="B608" s="649"/>
      <c r="C608" s="649"/>
      <c r="D608" s="649"/>
      <c r="E608" s="888"/>
      <c r="F608" s="888"/>
      <c r="G608" s="932"/>
      <c r="H608" s="883"/>
      <c r="I608" s="883"/>
      <c r="J608" s="883"/>
      <c r="K608" s="885"/>
      <c r="L608" s="886"/>
      <c r="M608" s="886"/>
      <c r="N608" s="886"/>
      <c r="O608" s="887"/>
      <c r="P608" s="887"/>
    </row>
    <row r="609" spans="1:16" ht="15">
      <c r="A609" s="883"/>
      <c r="B609" s="649"/>
      <c r="C609" s="649"/>
      <c r="D609" s="649"/>
      <c r="E609" s="888"/>
      <c r="F609" s="888"/>
      <c r="G609" s="932"/>
      <c r="H609" s="883"/>
      <c r="I609" s="883"/>
      <c r="J609" s="883"/>
      <c r="K609" s="885"/>
      <c r="L609" s="886"/>
      <c r="M609" s="886"/>
      <c r="N609" s="886"/>
      <c r="O609" s="887"/>
      <c r="P609" s="887"/>
    </row>
    <row r="610" spans="1:16" ht="15">
      <c r="A610" s="883"/>
      <c r="B610" s="649"/>
      <c r="C610" s="649"/>
      <c r="D610" s="649"/>
      <c r="E610" s="888"/>
      <c r="F610" s="888"/>
      <c r="G610" s="932"/>
      <c r="H610" s="883"/>
      <c r="I610" s="883"/>
      <c r="J610" s="883"/>
      <c r="K610" s="885"/>
      <c r="L610" s="886"/>
      <c r="M610" s="886"/>
      <c r="N610" s="886"/>
      <c r="O610" s="887"/>
      <c r="P610" s="887"/>
    </row>
    <row r="611" spans="1:16" ht="15">
      <c r="A611" s="883"/>
      <c r="B611" s="649"/>
      <c r="C611" s="649"/>
      <c r="D611" s="649"/>
      <c r="E611" s="888"/>
      <c r="F611" s="888"/>
      <c r="G611" s="932"/>
      <c r="H611" s="883"/>
      <c r="I611" s="883"/>
      <c r="J611" s="883"/>
      <c r="K611" s="885"/>
      <c r="L611" s="886"/>
      <c r="M611" s="886"/>
      <c r="N611" s="886"/>
      <c r="O611" s="887"/>
      <c r="P611" s="887"/>
    </row>
    <row r="612" spans="1:16" ht="15">
      <c r="A612" s="883"/>
      <c r="B612" s="649"/>
      <c r="C612" s="649"/>
      <c r="D612" s="649"/>
      <c r="E612" s="888"/>
      <c r="F612" s="888"/>
      <c r="G612" s="932"/>
      <c r="H612" s="883"/>
      <c r="I612" s="883"/>
      <c r="J612" s="883"/>
      <c r="K612" s="885"/>
      <c r="L612" s="886"/>
      <c r="M612" s="886"/>
      <c r="N612" s="886"/>
      <c r="O612" s="887"/>
      <c r="P612" s="887"/>
    </row>
    <row r="613" spans="1:16" ht="15">
      <c r="A613" s="883"/>
      <c r="B613" s="649"/>
      <c r="C613" s="649"/>
      <c r="D613" s="649"/>
      <c r="E613" s="888"/>
      <c r="F613" s="888"/>
      <c r="G613" s="932"/>
      <c r="H613" s="883"/>
      <c r="I613" s="883"/>
      <c r="J613" s="883"/>
      <c r="K613" s="885"/>
      <c r="L613" s="886"/>
      <c r="M613" s="886"/>
      <c r="N613" s="886"/>
      <c r="O613" s="887"/>
      <c r="P613" s="887"/>
    </row>
    <row r="614" spans="1:16" ht="15">
      <c r="A614" s="883"/>
      <c r="B614" s="649"/>
      <c r="C614" s="649"/>
      <c r="D614" s="649"/>
      <c r="E614" s="888"/>
      <c r="F614" s="888"/>
      <c r="G614" s="932"/>
      <c r="H614" s="883"/>
      <c r="I614" s="883"/>
      <c r="J614" s="883"/>
      <c r="K614" s="885"/>
      <c r="L614" s="886"/>
      <c r="M614" s="886"/>
      <c r="N614" s="886"/>
      <c r="O614" s="887"/>
      <c r="P614" s="887"/>
    </row>
    <row r="615" spans="1:16" ht="15">
      <c r="A615" s="883"/>
      <c r="B615" s="649"/>
      <c r="C615" s="649"/>
      <c r="D615" s="649"/>
      <c r="E615" s="888"/>
      <c r="F615" s="888"/>
      <c r="G615" s="932"/>
      <c r="H615" s="883"/>
      <c r="I615" s="883"/>
      <c r="J615" s="883"/>
      <c r="K615" s="885"/>
      <c r="L615" s="886"/>
      <c r="M615" s="886"/>
      <c r="N615" s="886"/>
      <c r="O615" s="887"/>
      <c r="P615" s="887"/>
    </row>
    <row r="616" spans="1:16" ht="15">
      <c r="A616" s="883"/>
      <c r="B616" s="649"/>
      <c r="C616" s="649"/>
      <c r="D616" s="649"/>
      <c r="E616" s="888"/>
      <c r="F616" s="888"/>
      <c r="G616" s="932"/>
      <c r="H616" s="883"/>
      <c r="I616" s="883"/>
      <c r="J616" s="883"/>
      <c r="K616" s="885"/>
      <c r="L616" s="886"/>
      <c r="M616" s="886"/>
      <c r="N616" s="886"/>
      <c r="O616" s="887"/>
      <c r="P616" s="887"/>
    </row>
    <row r="617" spans="1:16" ht="15">
      <c r="A617" s="883"/>
      <c r="B617" s="649"/>
      <c r="C617" s="649"/>
      <c r="D617" s="649"/>
      <c r="E617" s="888"/>
      <c r="F617" s="888"/>
      <c r="G617" s="932"/>
      <c r="H617" s="883"/>
      <c r="I617" s="883"/>
      <c r="J617" s="883"/>
      <c r="K617" s="885"/>
      <c r="L617" s="886"/>
      <c r="M617" s="886"/>
      <c r="N617" s="886"/>
      <c r="O617" s="887"/>
      <c r="P617" s="887"/>
    </row>
    <row r="618" spans="1:16" ht="15">
      <c r="A618" s="883"/>
      <c r="B618" s="649"/>
      <c r="C618" s="649"/>
      <c r="D618" s="649"/>
      <c r="E618" s="888"/>
      <c r="F618" s="888"/>
      <c r="G618" s="932"/>
      <c r="H618" s="883"/>
      <c r="I618" s="883"/>
      <c r="J618" s="883"/>
      <c r="K618" s="885"/>
      <c r="L618" s="886"/>
      <c r="M618" s="886"/>
      <c r="N618" s="886"/>
      <c r="O618" s="887"/>
      <c r="P618" s="887"/>
    </row>
    <row r="619" spans="1:16" ht="15">
      <c r="A619" s="883"/>
      <c r="B619" s="649"/>
      <c r="C619" s="649"/>
      <c r="D619" s="649"/>
      <c r="E619" s="888"/>
      <c r="F619" s="888"/>
      <c r="G619" s="932"/>
      <c r="H619" s="883"/>
      <c r="I619" s="883"/>
      <c r="J619" s="883"/>
      <c r="K619" s="885"/>
      <c r="L619" s="886"/>
      <c r="M619" s="886"/>
      <c r="N619" s="886"/>
      <c r="O619" s="887"/>
      <c r="P619" s="887"/>
    </row>
    <row r="620" spans="1:16" ht="15">
      <c r="A620" s="883"/>
      <c r="B620" s="649"/>
      <c r="C620" s="649"/>
      <c r="D620" s="649"/>
      <c r="E620" s="888"/>
      <c r="F620" s="888"/>
      <c r="G620" s="932"/>
      <c r="H620" s="883"/>
      <c r="I620" s="883"/>
      <c r="J620" s="883"/>
      <c r="K620" s="885"/>
      <c r="L620" s="886"/>
      <c r="M620" s="886"/>
      <c r="N620" s="886"/>
      <c r="O620" s="887"/>
      <c r="P620" s="887"/>
    </row>
    <row r="621" spans="1:16" ht="15">
      <c r="A621" s="883"/>
      <c r="B621" s="649"/>
      <c r="C621" s="649"/>
      <c r="D621" s="649"/>
      <c r="E621" s="888"/>
      <c r="F621" s="888"/>
      <c r="G621" s="932"/>
      <c r="H621" s="883"/>
      <c r="I621" s="883"/>
      <c r="J621" s="883"/>
      <c r="K621" s="885"/>
      <c r="L621" s="886"/>
      <c r="M621" s="886"/>
      <c r="N621" s="886"/>
      <c r="O621" s="887"/>
      <c r="P621" s="887"/>
    </row>
    <row r="622" spans="1:16" ht="15">
      <c r="A622" s="883"/>
      <c r="B622" s="649"/>
      <c r="C622" s="649"/>
      <c r="D622" s="649"/>
      <c r="E622" s="888"/>
      <c r="F622" s="888"/>
      <c r="G622" s="932"/>
      <c r="H622" s="883"/>
      <c r="I622" s="883"/>
      <c r="J622" s="883"/>
      <c r="K622" s="885"/>
      <c r="L622" s="886"/>
      <c r="M622" s="886"/>
      <c r="N622" s="886"/>
      <c r="O622" s="887"/>
      <c r="P622" s="887"/>
    </row>
    <row r="623" spans="1:16" ht="15">
      <c r="A623" s="883"/>
      <c r="B623" s="649"/>
      <c r="C623" s="649"/>
      <c r="D623" s="649"/>
      <c r="E623" s="888"/>
      <c r="F623" s="888"/>
      <c r="G623" s="932"/>
      <c r="H623" s="883"/>
      <c r="I623" s="883"/>
      <c r="J623" s="883"/>
      <c r="K623" s="885"/>
      <c r="L623" s="886"/>
      <c r="M623" s="886"/>
      <c r="N623" s="886"/>
      <c r="O623" s="887"/>
      <c r="P623" s="887"/>
    </row>
    <row r="624" spans="1:16" ht="15">
      <c r="A624" s="883"/>
      <c r="B624" s="649"/>
      <c r="C624" s="649"/>
      <c r="D624" s="649"/>
      <c r="E624" s="888"/>
      <c r="F624" s="888"/>
      <c r="G624" s="932"/>
      <c r="H624" s="883"/>
      <c r="I624" s="883"/>
      <c r="J624" s="883"/>
      <c r="K624" s="885"/>
      <c r="L624" s="886"/>
      <c r="M624" s="886"/>
      <c r="N624" s="886"/>
      <c r="O624" s="887"/>
      <c r="P624" s="887"/>
    </row>
    <row r="625" spans="1:16" ht="15">
      <c r="A625" s="883"/>
      <c r="B625" s="649"/>
      <c r="C625" s="649"/>
      <c r="D625" s="649"/>
      <c r="E625" s="888"/>
      <c r="F625" s="888"/>
      <c r="G625" s="932"/>
      <c r="H625" s="883"/>
      <c r="I625" s="883"/>
      <c r="J625" s="883"/>
      <c r="K625" s="885"/>
      <c r="L625" s="886"/>
      <c r="M625" s="886"/>
      <c r="N625" s="886"/>
      <c r="O625" s="887"/>
      <c r="P625" s="887"/>
    </row>
    <row r="626" spans="1:16" ht="15">
      <c r="A626" s="883"/>
      <c r="B626" s="649"/>
      <c r="C626" s="649"/>
      <c r="D626" s="649"/>
      <c r="E626" s="888"/>
      <c r="F626" s="888"/>
      <c r="G626" s="932"/>
      <c r="H626" s="883"/>
      <c r="I626" s="883"/>
      <c r="J626" s="883"/>
      <c r="K626" s="885"/>
      <c r="L626" s="886"/>
      <c r="M626" s="886"/>
      <c r="N626" s="886"/>
      <c r="O626" s="887"/>
      <c r="P626" s="887"/>
    </row>
    <row r="627" spans="1:16" ht="15">
      <c r="A627" s="883"/>
      <c r="B627" s="649"/>
      <c r="C627" s="649"/>
      <c r="D627" s="649"/>
      <c r="E627" s="888"/>
      <c r="F627" s="888"/>
      <c r="G627" s="932"/>
      <c r="H627" s="883"/>
      <c r="I627" s="883"/>
      <c r="J627" s="883"/>
      <c r="K627" s="885"/>
      <c r="L627" s="886"/>
      <c r="M627" s="886"/>
      <c r="N627" s="886"/>
      <c r="O627" s="887"/>
      <c r="P627" s="887"/>
    </row>
    <row r="628" spans="1:16" ht="15">
      <c r="A628" s="883"/>
      <c r="B628" s="649"/>
      <c r="C628" s="649"/>
      <c r="D628" s="649"/>
      <c r="E628" s="888"/>
      <c r="F628" s="888"/>
      <c r="G628" s="932"/>
      <c r="H628" s="883"/>
      <c r="I628" s="883"/>
      <c r="J628" s="883"/>
      <c r="K628" s="885"/>
      <c r="L628" s="886"/>
      <c r="M628" s="886"/>
      <c r="N628" s="886"/>
      <c r="O628" s="887"/>
      <c r="P628" s="887"/>
    </row>
    <row r="629" spans="1:16" ht="15">
      <c r="A629" s="883"/>
      <c r="B629" s="649"/>
      <c r="C629" s="649"/>
      <c r="D629" s="649"/>
      <c r="E629" s="888"/>
      <c r="F629" s="888"/>
      <c r="G629" s="932"/>
      <c r="H629" s="883"/>
      <c r="I629" s="883"/>
      <c r="J629" s="883"/>
      <c r="K629" s="885"/>
      <c r="L629" s="886"/>
      <c r="M629" s="886"/>
      <c r="N629" s="886"/>
      <c r="O629" s="887"/>
      <c r="P629" s="887"/>
    </row>
    <row r="630" spans="1:16" ht="15">
      <c r="A630" s="883"/>
      <c r="B630" s="649"/>
      <c r="C630" s="649"/>
      <c r="D630" s="649"/>
      <c r="E630" s="888"/>
      <c r="F630" s="888"/>
      <c r="G630" s="932"/>
      <c r="H630" s="883"/>
      <c r="I630" s="883"/>
      <c r="J630" s="883"/>
      <c r="K630" s="885"/>
      <c r="L630" s="886"/>
      <c r="M630" s="886"/>
      <c r="N630" s="886"/>
      <c r="O630" s="887"/>
      <c r="P630" s="887"/>
    </row>
    <row r="631" spans="1:16" ht="15">
      <c r="A631" s="883"/>
      <c r="B631" s="649"/>
      <c r="C631" s="649"/>
      <c r="D631" s="649"/>
      <c r="E631" s="888"/>
      <c r="F631" s="888"/>
      <c r="G631" s="932"/>
      <c r="H631" s="883"/>
      <c r="I631" s="883"/>
      <c r="J631" s="883"/>
      <c r="K631" s="885"/>
      <c r="L631" s="886"/>
      <c r="M631" s="886"/>
      <c r="N631" s="886"/>
      <c r="O631" s="887"/>
      <c r="P631" s="887"/>
    </row>
    <row r="632" spans="1:16" ht="15">
      <c r="A632" s="883"/>
      <c r="B632" s="649"/>
      <c r="C632" s="649"/>
      <c r="D632" s="649"/>
      <c r="E632" s="888"/>
      <c r="F632" s="888"/>
      <c r="G632" s="932"/>
      <c r="H632" s="883"/>
      <c r="I632" s="883"/>
      <c r="J632" s="883"/>
      <c r="K632" s="885"/>
      <c r="L632" s="886"/>
      <c r="M632" s="886"/>
      <c r="N632" s="886"/>
      <c r="O632" s="887"/>
      <c r="P632" s="887"/>
    </row>
    <row r="633" spans="1:16" ht="15">
      <c r="A633" s="883"/>
      <c r="B633" s="649"/>
      <c r="C633" s="649"/>
      <c r="D633" s="649"/>
      <c r="E633" s="888"/>
      <c r="F633" s="888"/>
      <c r="G633" s="932"/>
      <c r="H633" s="883"/>
      <c r="I633" s="883"/>
      <c r="J633" s="883"/>
      <c r="K633" s="885"/>
      <c r="L633" s="886"/>
      <c r="M633" s="886"/>
      <c r="N633" s="886"/>
      <c r="O633" s="887"/>
      <c r="P633" s="887"/>
    </row>
    <row r="634" spans="1:16" ht="15">
      <c r="A634" s="883"/>
      <c r="B634" s="649"/>
      <c r="C634" s="649"/>
      <c r="D634" s="649"/>
      <c r="E634" s="888"/>
      <c r="F634" s="888"/>
      <c r="G634" s="932"/>
      <c r="H634" s="883"/>
      <c r="I634" s="883"/>
      <c r="J634" s="883"/>
      <c r="K634" s="885"/>
      <c r="L634" s="886"/>
      <c r="M634" s="886"/>
      <c r="N634" s="886"/>
      <c r="O634" s="887"/>
      <c r="P634" s="887"/>
    </row>
    <row r="635" spans="1:16" ht="15">
      <c r="A635" s="883"/>
      <c r="B635" s="649"/>
      <c r="C635" s="649"/>
      <c r="D635" s="649"/>
      <c r="E635" s="888"/>
      <c r="F635" s="888"/>
      <c r="G635" s="932"/>
      <c r="H635" s="883"/>
      <c r="I635" s="883"/>
      <c r="J635" s="883"/>
      <c r="K635" s="885"/>
      <c r="L635" s="886"/>
      <c r="M635" s="886"/>
      <c r="N635" s="886"/>
      <c r="O635" s="887"/>
      <c r="P635" s="887"/>
    </row>
    <row r="636" spans="1:16" ht="15">
      <c r="A636" s="883"/>
      <c r="B636" s="649"/>
      <c r="C636" s="649"/>
      <c r="D636" s="649"/>
      <c r="E636" s="888"/>
      <c r="F636" s="888"/>
      <c r="G636" s="932"/>
      <c r="H636" s="883"/>
      <c r="I636" s="883"/>
      <c r="J636" s="883"/>
      <c r="K636" s="885"/>
      <c r="L636" s="886"/>
      <c r="M636" s="886"/>
      <c r="N636" s="886"/>
      <c r="O636" s="887"/>
      <c r="P636" s="887"/>
    </row>
    <row r="637" spans="1:16" ht="15">
      <c r="A637" s="883"/>
      <c r="B637" s="649"/>
      <c r="C637" s="649"/>
      <c r="D637" s="649"/>
      <c r="E637" s="888"/>
      <c r="F637" s="888"/>
      <c r="G637" s="932"/>
      <c r="H637" s="883"/>
      <c r="I637" s="883"/>
      <c r="J637" s="883"/>
      <c r="K637" s="885"/>
      <c r="L637" s="886"/>
      <c r="M637" s="886"/>
      <c r="N637" s="886"/>
      <c r="O637" s="887"/>
      <c r="P637" s="887"/>
    </row>
    <row r="638" spans="1:16" ht="15">
      <c r="A638" s="883"/>
      <c r="B638" s="649"/>
      <c r="C638" s="649"/>
      <c r="D638" s="649"/>
      <c r="E638" s="888"/>
      <c r="F638" s="888"/>
      <c r="G638" s="932"/>
      <c r="H638" s="883"/>
      <c r="I638" s="883"/>
      <c r="J638" s="883"/>
      <c r="K638" s="885"/>
      <c r="L638" s="886"/>
      <c r="M638" s="886"/>
      <c r="N638" s="886"/>
      <c r="O638" s="887"/>
      <c r="P638" s="887"/>
    </row>
    <row r="639" spans="1:16" ht="15">
      <c r="A639" s="883"/>
      <c r="B639" s="649"/>
      <c r="C639" s="649"/>
      <c r="D639" s="649"/>
      <c r="E639" s="888"/>
      <c r="F639" s="888"/>
      <c r="G639" s="932"/>
      <c r="H639" s="883"/>
      <c r="I639" s="883"/>
      <c r="J639" s="883"/>
      <c r="K639" s="885"/>
      <c r="L639" s="886"/>
      <c r="M639" s="886"/>
      <c r="N639" s="886"/>
      <c r="O639" s="887"/>
      <c r="P639" s="887"/>
    </row>
    <row r="640" spans="1:16" ht="15">
      <c r="A640" s="883"/>
      <c r="B640" s="649"/>
      <c r="C640" s="649"/>
      <c r="D640" s="649"/>
      <c r="E640" s="888"/>
      <c r="F640" s="888"/>
      <c r="G640" s="932"/>
      <c r="H640" s="883"/>
      <c r="I640" s="883"/>
      <c r="J640" s="883"/>
      <c r="K640" s="885"/>
      <c r="L640" s="886"/>
      <c r="M640" s="886"/>
      <c r="N640" s="886"/>
      <c r="O640" s="887"/>
      <c r="P640" s="887"/>
    </row>
    <row r="641" spans="1:16" ht="15">
      <c r="A641" s="883"/>
      <c r="B641" s="649"/>
      <c r="C641" s="649"/>
      <c r="D641" s="649"/>
      <c r="E641" s="888"/>
      <c r="F641" s="888"/>
      <c r="G641" s="932"/>
      <c r="H641" s="883"/>
      <c r="I641" s="883"/>
      <c r="J641" s="883"/>
      <c r="K641" s="885"/>
      <c r="L641" s="886"/>
      <c r="M641" s="886"/>
      <c r="N641" s="886"/>
      <c r="O641" s="887"/>
      <c r="P641" s="887"/>
    </row>
    <row r="642" spans="1:16" ht="15">
      <c r="A642" s="883"/>
      <c r="B642" s="649"/>
      <c r="C642" s="649"/>
      <c r="D642" s="649"/>
      <c r="E642" s="888"/>
      <c r="F642" s="888"/>
      <c r="G642" s="932"/>
      <c r="H642" s="883"/>
      <c r="I642" s="883"/>
      <c r="J642" s="883"/>
      <c r="K642" s="885"/>
      <c r="L642" s="886"/>
      <c r="M642" s="886"/>
      <c r="N642" s="886"/>
      <c r="O642" s="887"/>
      <c r="P642" s="887"/>
    </row>
    <row r="643" spans="1:16" ht="15">
      <c r="A643" s="883"/>
      <c r="B643" s="649"/>
      <c r="C643" s="649"/>
      <c r="D643" s="649"/>
      <c r="E643" s="888"/>
      <c r="F643" s="888"/>
      <c r="G643" s="932"/>
      <c r="H643" s="883"/>
      <c r="I643" s="883"/>
      <c r="J643" s="883"/>
      <c r="K643" s="885"/>
      <c r="L643" s="886"/>
      <c r="M643" s="886"/>
      <c r="N643" s="886"/>
      <c r="O643" s="887"/>
      <c r="P643" s="887"/>
    </row>
    <row r="644" spans="1:16" ht="15">
      <c r="A644" s="883"/>
      <c r="B644" s="649"/>
      <c r="C644" s="649"/>
      <c r="D644" s="649"/>
      <c r="E644" s="888"/>
      <c r="F644" s="888"/>
      <c r="G644" s="932"/>
      <c r="H644" s="883"/>
      <c r="I644" s="883"/>
      <c r="J644" s="883"/>
      <c r="K644" s="885"/>
      <c r="L644" s="886"/>
      <c r="M644" s="886"/>
      <c r="N644" s="886"/>
      <c r="O644" s="887"/>
      <c r="P644" s="887"/>
    </row>
    <row r="645" spans="1:16" ht="15">
      <c r="A645" s="883"/>
      <c r="B645" s="649"/>
      <c r="C645" s="649"/>
      <c r="D645" s="649"/>
      <c r="E645" s="888"/>
      <c r="F645" s="888"/>
      <c r="G645" s="932"/>
      <c r="H645" s="883"/>
      <c r="I645" s="883"/>
      <c r="J645" s="883"/>
      <c r="K645" s="885"/>
      <c r="L645" s="886"/>
      <c r="M645" s="886"/>
      <c r="N645" s="886"/>
      <c r="O645" s="887"/>
      <c r="P645" s="887"/>
    </row>
    <row r="646" spans="1:16" ht="15">
      <c r="A646" s="883"/>
      <c r="B646" s="649"/>
      <c r="C646" s="649"/>
      <c r="D646" s="649"/>
      <c r="E646" s="888"/>
      <c r="F646" s="888"/>
      <c r="G646" s="932"/>
      <c r="H646" s="883"/>
      <c r="I646" s="883"/>
      <c r="J646" s="883"/>
      <c r="K646" s="885"/>
      <c r="L646" s="886"/>
      <c r="M646" s="886"/>
      <c r="N646" s="886"/>
      <c r="O646" s="887"/>
      <c r="P646" s="887"/>
    </row>
    <row r="647" spans="1:16" ht="15">
      <c r="A647" s="883"/>
      <c r="B647" s="649"/>
      <c r="C647" s="649"/>
      <c r="D647" s="649"/>
      <c r="E647" s="888"/>
      <c r="F647" s="888"/>
      <c r="G647" s="932"/>
      <c r="H647" s="883"/>
      <c r="I647" s="883"/>
      <c r="J647" s="883"/>
      <c r="K647" s="885"/>
      <c r="L647" s="886"/>
      <c r="M647" s="886"/>
      <c r="N647" s="886"/>
      <c r="O647" s="887"/>
      <c r="P647" s="887"/>
    </row>
    <row r="648" spans="1:16" ht="15">
      <c r="A648" s="883"/>
      <c r="B648" s="649"/>
      <c r="C648" s="649"/>
      <c r="D648" s="649"/>
      <c r="E648" s="888"/>
      <c r="F648" s="888"/>
      <c r="G648" s="932"/>
      <c r="H648" s="883"/>
      <c r="I648" s="883"/>
      <c r="J648" s="883"/>
      <c r="K648" s="885"/>
      <c r="L648" s="886"/>
      <c r="M648" s="886"/>
      <c r="N648" s="886"/>
      <c r="O648" s="887"/>
      <c r="P648" s="887"/>
    </row>
    <row r="649" spans="1:16" ht="15">
      <c r="A649" s="883"/>
      <c r="B649" s="649"/>
      <c r="C649" s="649"/>
      <c r="D649" s="649"/>
      <c r="E649" s="888"/>
      <c r="F649" s="888"/>
      <c r="G649" s="932"/>
      <c r="H649" s="883"/>
      <c r="I649" s="883"/>
      <c r="J649" s="883"/>
      <c r="K649" s="885"/>
      <c r="L649" s="886"/>
      <c r="M649" s="886"/>
      <c r="N649" s="886"/>
      <c r="O649" s="887"/>
      <c r="P649" s="887"/>
    </row>
    <row r="650" spans="1:16" ht="15">
      <c r="A650" s="883"/>
      <c r="B650" s="649"/>
      <c r="C650" s="649"/>
      <c r="D650" s="649"/>
      <c r="E650" s="888"/>
      <c r="F650" s="888"/>
      <c r="G650" s="932"/>
      <c r="H650" s="883"/>
      <c r="I650" s="883"/>
      <c r="J650" s="883"/>
      <c r="K650" s="885"/>
      <c r="L650" s="886"/>
      <c r="M650" s="886"/>
      <c r="N650" s="886"/>
      <c r="O650" s="887"/>
      <c r="P650" s="887"/>
    </row>
    <row r="651" spans="1:16" ht="15">
      <c r="A651" s="883"/>
      <c r="B651" s="649"/>
      <c r="C651" s="649"/>
      <c r="D651" s="649"/>
      <c r="E651" s="888"/>
      <c r="F651" s="888"/>
      <c r="G651" s="932"/>
      <c r="H651" s="883"/>
      <c r="I651" s="883"/>
      <c r="J651" s="883"/>
      <c r="K651" s="885"/>
      <c r="L651" s="886"/>
      <c r="M651" s="886"/>
      <c r="N651" s="886"/>
      <c r="O651" s="887"/>
      <c r="P651" s="887"/>
    </row>
    <row r="652" spans="1:16" ht="15">
      <c r="A652" s="883"/>
      <c r="B652" s="649"/>
      <c r="C652" s="649"/>
      <c r="D652" s="649"/>
      <c r="E652" s="888"/>
      <c r="F652" s="888"/>
      <c r="G652" s="932"/>
      <c r="H652" s="883"/>
      <c r="I652" s="883"/>
      <c r="J652" s="883"/>
      <c r="K652" s="885"/>
      <c r="L652" s="886"/>
      <c r="M652" s="886"/>
      <c r="N652" s="886"/>
      <c r="O652" s="887"/>
      <c r="P652" s="887"/>
    </row>
    <row r="653" spans="1:16" ht="15">
      <c r="A653" s="883"/>
      <c r="B653" s="649"/>
      <c r="C653" s="649"/>
      <c r="D653" s="649"/>
      <c r="E653" s="888"/>
      <c r="F653" s="888"/>
      <c r="G653" s="932"/>
      <c r="H653" s="883"/>
      <c r="I653" s="883"/>
      <c r="J653" s="883"/>
      <c r="K653" s="885"/>
      <c r="L653" s="886"/>
      <c r="M653" s="886"/>
      <c r="N653" s="886"/>
      <c r="O653" s="887"/>
      <c r="P653" s="887"/>
    </row>
    <row r="654" spans="1:16" ht="15">
      <c r="A654" s="883"/>
      <c r="B654" s="649"/>
      <c r="C654" s="649"/>
      <c r="D654" s="649"/>
      <c r="E654" s="888"/>
      <c r="F654" s="888"/>
      <c r="G654" s="932"/>
      <c r="H654" s="883"/>
      <c r="I654" s="883"/>
      <c r="J654" s="883"/>
      <c r="K654" s="885"/>
      <c r="L654" s="886"/>
      <c r="M654" s="886"/>
      <c r="N654" s="886"/>
      <c r="O654" s="887"/>
      <c r="P654" s="887"/>
    </row>
    <row r="655" spans="1:16" ht="15">
      <c r="A655" s="883"/>
      <c r="B655" s="649"/>
      <c r="C655" s="649"/>
      <c r="D655" s="649"/>
      <c r="E655" s="888"/>
      <c r="F655" s="888"/>
      <c r="G655" s="932"/>
      <c r="H655" s="883"/>
      <c r="I655" s="883"/>
      <c r="J655" s="883"/>
      <c r="K655" s="885"/>
      <c r="L655" s="886"/>
      <c r="M655" s="886"/>
      <c r="N655" s="886"/>
      <c r="O655" s="887"/>
      <c r="P655" s="887"/>
    </row>
    <row r="656" spans="1:16" ht="15">
      <c r="A656" s="883"/>
      <c r="B656" s="649"/>
      <c r="C656" s="649"/>
      <c r="D656" s="649"/>
      <c r="E656" s="888"/>
      <c r="F656" s="888"/>
      <c r="G656" s="932"/>
      <c r="H656" s="883"/>
      <c r="I656" s="883"/>
      <c r="J656" s="883"/>
      <c r="K656" s="885"/>
      <c r="L656" s="886"/>
      <c r="M656" s="886"/>
      <c r="N656" s="886"/>
      <c r="O656" s="887"/>
      <c r="P656" s="887"/>
    </row>
    <row r="657" spans="1:16" ht="15">
      <c r="A657" s="883"/>
      <c r="B657" s="649"/>
      <c r="C657" s="649"/>
      <c r="D657" s="649"/>
      <c r="E657" s="888"/>
      <c r="F657" s="888"/>
      <c r="G657" s="932"/>
      <c r="H657" s="883"/>
      <c r="I657" s="883"/>
      <c r="J657" s="883"/>
      <c r="K657" s="885"/>
      <c r="L657" s="886"/>
      <c r="M657" s="886"/>
      <c r="N657" s="886"/>
      <c r="O657" s="887"/>
      <c r="P657" s="887"/>
    </row>
    <row r="658" spans="1:16" ht="15">
      <c r="A658" s="883"/>
      <c r="B658" s="649"/>
      <c r="C658" s="649"/>
      <c r="D658" s="649"/>
      <c r="E658" s="888"/>
      <c r="F658" s="888"/>
      <c r="G658" s="932"/>
      <c r="H658" s="883"/>
      <c r="I658" s="883"/>
      <c r="J658" s="883"/>
      <c r="K658" s="885"/>
      <c r="L658" s="886"/>
      <c r="M658" s="886"/>
      <c r="N658" s="886"/>
      <c r="O658" s="887"/>
      <c r="P658" s="887"/>
    </row>
    <row r="659" spans="1:16" ht="15">
      <c r="A659" s="883"/>
      <c r="B659" s="649"/>
      <c r="C659" s="649"/>
      <c r="D659" s="649"/>
      <c r="E659" s="888"/>
      <c r="F659" s="888"/>
      <c r="G659" s="932"/>
      <c r="H659" s="883"/>
      <c r="I659" s="883"/>
      <c r="J659" s="883"/>
      <c r="K659" s="885"/>
      <c r="L659" s="886"/>
      <c r="M659" s="886"/>
      <c r="N659" s="886"/>
      <c r="O659" s="887"/>
      <c r="P659" s="887"/>
    </row>
    <row r="660" spans="1:16" ht="15">
      <c r="A660" s="883"/>
      <c r="B660" s="649"/>
      <c r="C660" s="649"/>
      <c r="D660" s="649"/>
      <c r="E660" s="888"/>
      <c r="F660" s="888"/>
      <c r="G660" s="932"/>
      <c r="H660" s="883"/>
      <c r="I660" s="883"/>
      <c r="J660" s="883"/>
      <c r="K660" s="885"/>
      <c r="L660" s="886"/>
      <c r="M660" s="886"/>
      <c r="N660" s="886"/>
      <c r="O660" s="887"/>
      <c r="P660" s="887"/>
    </row>
    <row r="661" spans="1:16" ht="15">
      <c r="A661" s="883"/>
      <c r="B661" s="649"/>
      <c r="C661" s="649"/>
      <c r="D661" s="649"/>
      <c r="E661" s="888"/>
      <c r="F661" s="888"/>
      <c r="G661" s="932"/>
      <c r="H661" s="883"/>
      <c r="I661" s="883"/>
      <c r="J661" s="883"/>
      <c r="K661" s="885"/>
      <c r="L661" s="886"/>
      <c r="M661" s="886"/>
      <c r="N661" s="886"/>
      <c r="O661" s="887"/>
      <c r="P661" s="887"/>
    </row>
    <row r="662" spans="1:16" ht="15">
      <c r="A662" s="883"/>
      <c r="B662" s="649"/>
      <c r="C662" s="649"/>
      <c r="D662" s="649"/>
      <c r="E662" s="888"/>
      <c r="F662" s="888"/>
      <c r="G662" s="932"/>
      <c r="H662" s="883"/>
      <c r="I662" s="883"/>
      <c r="J662" s="883"/>
      <c r="K662" s="885"/>
      <c r="L662" s="886"/>
      <c r="M662" s="886"/>
      <c r="N662" s="886"/>
      <c r="O662" s="887"/>
      <c r="P662" s="887"/>
    </row>
    <row r="663" spans="1:16" ht="15">
      <c r="A663" s="883"/>
      <c r="B663" s="649"/>
      <c r="C663" s="649"/>
      <c r="D663" s="649"/>
      <c r="E663" s="888"/>
      <c r="F663" s="888"/>
      <c r="G663" s="932"/>
      <c r="H663" s="883"/>
      <c r="I663" s="883"/>
      <c r="J663" s="883"/>
      <c r="K663" s="885"/>
      <c r="L663" s="886"/>
      <c r="M663" s="886"/>
      <c r="N663" s="886"/>
      <c r="O663" s="887"/>
      <c r="P663" s="887"/>
    </row>
    <row r="664" spans="1:16" ht="15">
      <c r="A664" s="883"/>
      <c r="B664" s="649"/>
      <c r="C664" s="649"/>
      <c r="D664" s="649"/>
      <c r="E664" s="888"/>
      <c r="F664" s="888"/>
      <c r="G664" s="932"/>
      <c r="H664" s="883"/>
      <c r="I664" s="883"/>
      <c r="J664" s="883"/>
      <c r="K664" s="885"/>
      <c r="L664" s="886"/>
      <c r="M664" s="886"/>
      <c r="N664" s="886"/>
      <c r="O664" s="887"/>
      <c r="P664" s="887"/>
    </row>
    <row r="665" spans="1:16" ht="15">
      <c r="A665" s="883"/>
      <c r="B665" s="649"/>
      <c r="C665" s="649"/>
      <c r="D665" s="649"/>
      <c r="E665" s="888"/>
      <c r="F665" s="888"/>
      <c r="G665" s="932"/>
      <c r="H665" s="883"/>
      <c r="I665" s="883"/>
      <c r="J665" s="883"/>
      <c r="K665" s="885"/>
      <c r="L665" s="886"/>
      <c r="M665" s="886"/>
      <c r="N665" s="886"/>
      <c r="O665" s="887"/>
      <c r="P665" s="887"/>
    </row>
    <row r="666" spans="1:16" ht="15">
      <c r="A666" s="883"/>
      <c r="B666" s="649"/>
      <c r="C666" s="649"/>
      <c r="D666" s="649"/>
      <c r="E666" s="888"/>
      <c r="F666" s="888"/>
      <c r="G666" s="932"/>
      <c r="H666" s="883"/>
      <c r="I666" s="883"/>
      <c r="J666" s="883"/>
      <c r="K666" s="885"/>
      <c r="L666" s="886"/>
      <c r="M666" s="886"/>
      <c r="N666" s="886"/>
      <c r="O666" s="887"/>
      <c r="P666" s="887"/>
    </row>
    <row r="667" spans="1:16" ht="15">
      <c r="A667" s="883"/>
      <c r="B667" s="649"/>
      <c r="C667" s="649"/>
      <c r="D667" s="649"/>
      <c r="E667" s="888"/>
      <c r="F667" s="888"/>
      <c r="G667" s="932"/>
      <c r="H667" s="883"/>
      <c r="I667" s="883"/>
      <c r="J667" s="883"/>
      <c r="K667" s="885"/>
      <c r="L667" s="886"/>
      <c r="M667" s="886"/>
      <c r="N667" s="886"/>
      <c r="O667" s="887"/>
      <c r="P667" s="887"/>
    </row>
    <row r="668" spans="1:16" ht="15">
      <c r="A668" s="883"/>
      <c r="B668" s="649"/>
      <c r="C668" s="649"/>
      <c r="D668" s="649"/>
      <c r="E668" s="888"/>
      <c r="F668" s="888"/>
      <c r="G668" s="932"/>
      <c r="H668" s="883"/>
      <c r="I668" s="883"/>
      <c r="J668" s="883"/>
      <c r="K668" s="885"/>
      <c r="L668" s="886"/>
      <c r="M668" s="886"/>
      <c r="N668" s="886"/>
      <c r="O668" s="887"/>
      <c r="P668" s="887"/>
    </row>
    <row r="669" spans="1:16" ht="15">
      <c r="A669" s="883"/>
      <c r="B669" s="649"/>
      <c r="C669" s="649"/>
      <c r="D669" s="649"/>
      <c r="E669" s="888"/>
      <c r="F669" s="888"/>
      <c r="G669" s="932"/>
      <c r="H669" s="883"/>
      <c r="I669" s="883"/>
      <c r="J669" s="883"/>
      <c r="K669" s="885"/>
      <c r="L669" s="886"/>
      <c r="M669" s="886"/>
      <c r="N669" s="886"/>
      <c r="O669" s="887"/>
      <c r="P669" s="887"/>
    </row>
    <row r="670" spans="1:16" ht="15">
      <c r="A670" s="883"/>
      <c r="B670" s="649"/>
      <c r="C670" s="649"/>
      <c r="D670" s="649"/>
      <c r="E670" s="888"/>
      <c r="F670" s="888"/>
      <c r="G670" s="932"/>
      <c r="H670" s="883"/>
      <c r="I670" s="883"/>
      <c r="J670" s="883"/>
      <c r="K670" s="885"/>
      <c r="L670" s="886"/>
      <c r="M670" s="886"/>
      <c r="N670" s="886"/>
      <c r="O670" s="887"/>
      <c r="P670" s="887"/>
    </row>
    <row r="671" spans="1:16" ht="15">
      <c r="A671" s="883"/>
      <c r="B671" s="649"/>
      <c r="C671" s="649"/>
      <c r="D671" s="649"/>
      <c r="E671" s="888"/>
      <c r="F671" s="888"/>
      <c r="G671" s="932"/>
      <c r="H671" s="883"/>
      <c r="I671" s="883"/>
      <c r="J671" s="883"/>
      <c r="K671" s="885"/>
      <c r="L671" s="886"/>
      <c r="M671" s="886"/>
      <c r="N671" s="886"/>
      <c r="O671" s="887"/>
      <c r="P671" s="887"/>
    </row>
    <row r="672" spans="1:16" ht="15">
      <c r="A672" s="883"/>
      <c r="B672" s="649"/>
      <c r="C672" s="649"/>
      <c r="D672" s="649"/>
      <c r="E672" s="888"/>
      <c r="F672" s="888"/>
      <c r="G672" s="932"/>
      <c r="H672" s="883"/>
      <c r="I672" s="883"/>
      <c r="J672" s="883"/>
      <c r="K672" s="885"/>
      <c r="L672" s="886"/>
      <c r="M672" s="886"/>
      <c r="N672" s="886"/>
      <c r="O672" s="887"/>
      <c r="P672" s="887"/>
    </row>
    <row r="673" spans="1:16" ht="15">
      <c r="A673" s="883"/>
      <c r="B673" s="649"/>
      <c r="C673" s="649"/>
      <c r="D673" s="649"/>
      <c r="E673" s="888"/>
      <c r="F673" s="888"/>
      <c r="G673" s="932"/>
      <c r="H673" s="883"/>
      <c r="I673" s="883"/>
      <c r="J673" s="883"/>
      <c r="K673" s="885"/>
      <c r="L673" s="886"/>
      <c r="M673" s="886"/>
      <c r="N673" s="886"/>
      <c r="O673" s="887"/>
      <c r="P673" s="887"/>
    </row>
    <row r="674" spans="1:16" ht="15">
      <c r="A674" s="883"/>
      <c r="B674" s="649"/>
      <c r="C674" s="649"/>
      <c r="D674" s="649"/>
      <c r="E674" s="888"/>
      <c r="F674" s="888"/>
      <c r="G674" s="932"/>
      <c r="H674" s="883"/>
      <c r="I674" s="883"/>
      <c r="J674" s="883"/>
      <c r="K674" s="885"/>
      <c r="L674" s="886"/>
      <c r="M674" s="886"/>
      <c r="N674" s="886"/>
      <c r="O674" s="887"/>
      <c r="P674" s="887"/>
    </row>
    <row r="675" spans="1:16" ht="15">
      <c r="A675" s="883"/>
      <c r="B675" s="649"/>
      <c r="C675" s="649"/>
      <c r="D675" s="649"/>
      <c r="E675" s="888"/>
      <c r="F675" s="888"/>
      <c r="G675" s="932"/>
      <c r="H675" s="883"/>
      <c r="I675" s="883"/>
      <c r="J675" s="883"/>
      <c r="K675" s="885"/>
      <c r="L675" s="886"/>
      <c r="M675" s="886"/>
      <c r="N675" s="886"/>
      <c r="O675" s="887"/>
      <c r="P675" s="887"/>
    </row>
    <row r="676" spans="1:16" ht="15">
      <c r="A676" s="883"/>
      <c r="B676" s="649"/>
      <c r="C676" s="649"/>
      <c r="D676" s="649"/>
      <c r="E676" s="888"/>
      <c r="F676" s="888"/>
      <c r="G676" s="932"/>
      <c r="H676" s="883"/>
      <c r="I676" s="883"/>
      <c r="J676" s="883"/>
      <c r="K676" s="885"/>
      <c r="L676" s="886"/>
      <c r="M676" s="886"/>
      <c r="N676" s="886"/>
      <c r="O676" s="887"/>
      <c r="P676" s="887"/>
    </row>
    <row r="677" spans="1:16" ht="15">
      <c r="A677" s="883"/>
      <c r="B677" s="649"/>
      <c r="C677" s="649"/>
      <c r="D677" s="649"/>
      <c r="E677" s="888"/>
      <c r="F677" s="888"/>
      <c r="G677" s="932"/>
      <c r="H677" s="883"/>
      <c r="I677" s="883"/>
      <c r="J677" s="883"/>
      <c r="K677" s="885"/>
      <c r="L677" s="886"/>
      <c r="M677" s="886"/>
      <c r="N677" s="886"/>
      <c r="O677" s="887"/>
      <c r="P677" s="887"/>
    </row>
    <row r="678" spans="1:16" ht="15">
      <c r="A678" s="883"/>
      <c r="B678" s="649"/>
      <c r="C678" s="649"/>
      <c r="D678" s="649"/>
      <c r="E678" s="888"/>
      <c r="F678" s="888"/>
      <c r="G678" s="932"/>
      <c r="H678" s="883"/>
      <c r="I678" s="883"/>
      <c r="J678" s="883"/>
      <c r="K678" s="885"/>
      <c r="L678" s="886"/>
      <c r="M678" s="886"/>
      <c r="N678" s="886"/>
      <c r="O678" s="887"/>
      <c r="P678" s="887"/>
    </row>
    <row r="679" spans="1:16" ht="15">
      <c r="A679" s="883"/>
      <c r="B679" s="649"/>
      <c r="C679" s="649"/>
      <c r="D679" s="649"/>
      <c r="E679" s="888"/>
      <c r="F679" s="888"/>
      <c r="G679" s="932"/>
      <c r="H679" s="883"/>
      <c r="I679" s="883"/>
      <c r="J679" s="883"/>
      <c r="K679" s="885"/>
      <c r="L679" s="886"/>
      <c r="M679" s="886"/>
      <c r="N679" s="886"/>
      <c r="O679" s="887"/>
      <c r="P679" s="887"/>
    </row>
    <row r="680" spans="1:16" ht="15">
      <c r="A680" s="883"/>
      <c r="B680" s="649"/>
      <c r="C680" s="649"/>
      <c r="D680" s="649"/>
      <c r="E680" s="888"/>
      <c r="F680" s="888"/>
      <c r="G680" s="932"/>
      <c r="H680" s="883"/>
      <c r="I680" s="883"/>
      <c r="J680" s="883"/>
      <c r="K680" s="885"/>
      <c r="L680" s="886"/>
      <c r="M680" s="886"/>
      <c r="N680" s="886"/>
      <c r="O680" s="887"/>
      <c r="P680" s="887"/>
    </row>
    <row r="681" spans="1:16" ht="15">
      <c r="A681" s="883"/>
      <c r="B681" s="649"/>
      <c r="C681" s="649"/>
      <c r="D681" s="649"/>
      <c r="E681" s="888"/>
      <c r="F681" s="888"/>
      <c r="G681" s="932"/>
      <c r="H681" s="883"/>
      <c r="I681" s="883"/>
      <c r="J681" s="883"/>
      <c r="K681" s="885"/>
      <c r="L681" s="886"/>
      <c r="M681" s="886"/>
      <c r="N681" s="886"/>
      <c r="O681" s="887"/>
      <c r="P681" s="887"/>
    </row>
    <row r="682" spans="1:16" ht="15">
      <c r="A682" s="883"/>
      <c r="B682" s="649"/>
      <c r="C682" s="649"/>
      <c r="D682" s="649"/>
      <c r="E682" s="888"/>
      <c r="F682" s="888"/>
      <c r="G682" s="932"/>
      <c r="H682" s="883"/>
      <c r="I682" s="883"/>
      <c r="J682" s="883"/>
      <c r="K682" s="885"/>
      <c r="L682" s="886"/>
      <c r="M682" s="886"/>
      <c r="N682" s="886"/>
      <c r="O682" s="887"/>
      <c r="P682" s="887"/>
    </row>
    <row r="683" spans="1:16" ht="15">
      <c r="A683" s="883"/>
      <c r="B683" s="649"/>
      <c r="C683" s="649"/>
      <c r="D683" s="649"/>
      <c r="E683" s="888"/>
      <c r="F683" s="888"/>
      <c r="G683" s="932"/>
      <c r="H683" s="883"/>
      <c r="I683" s="883"/>
      <c r="J683" s="883"/>
      <c r="K683" s="885"/>
      <c r="L683" s="886"/>
      <c r="M683" s="886"/>
      <c r="N683" s="886"/>
      <c r="O683" s="887"/>
      <c r="P683" s="887"/>
    </row>
    <row r="684" spans="1:16" ht="15">
      <c r="A684" s="883"/>
      <c r="B684" s="649"/>
      <c r="C684" s="649"/>
      <c r="D684" s="649"/>
      <c r="E684" s="888"/>
      <c r="F684" s="888"/>
      <c r="G684" s="932"/>
      <c r="H684" s="883"/>
      <c r="I684" s="883"/>
      <c r="J684" s="883"/>
      <c r="K684" s="885"/>
      <c r="L684" s="886"/>
      <c r="M684" s="886"/>
      <c r="N684" s="886"/>
      <c r="O684" s="887"/>
      <c r="P684" s="887"/>
    </row>
    <row r="685" spans="1:16" ht="15">
      <c r="A685" s="883"/>
      <c r="B685" s="649"/>
      <c r="C685" s="649"/>
      <c r="D685" s="649"/>
      <c r="E685" s="888"/>
      <c r="F685" s="888"/>
      <c r="G685" s="932"/>
      <c r="H685" s="883"/>
      <c r="I685" s="883"/>
      <c r="J685" s="883"/>
      <c r="K685" s="885"/>
      <c r="L685" s="886"/>
      <c r="M685" s="886"/>
      <c r="N685" s="886"/>
      <c r="O685" s="887"/>
      <c r="P685" s="887"/>
    </row>
    <row r="686" spans="1:16" ht="15">
      <c r="A686" s="883"/>
      <c r="B686" s="649"/>
      <c r="C686" s="649"/>
      <c r="D686" s="649"/>
      <c r="E686" s="888"/>
      <c r="F686" s="888"/>
      <c r="G686" s="932"/>
      <c r="H686" s="883"/>
      <c r="I686" s="883"/>
      <c r="J686" s="883"/>
      <c r="K686" s="885"/>
      <c r="L686" s="886"/>
      <c r="M686" s="886"/>
      <c r="N686" s="886"/>
      <c r="O686" s="887"/>
      <c r="P686" s="887"/>
    </row>
    <row r="687" spans="1:16" ht="15">
      <c r="A687" s="883"/>
      <c r="B687" s="649"/>
      <c r="C687" s="649"/>
      <c r="D687" s="649"/>
      <c r="E687" s="888"/>
      <c r="F687" s="888"/>
      <c r="G687" s="932"/>
      <c r="H687" s="883"/>
      <c r="I687" s="883"/>
      <c r="J687" s="883"/>
      <c r="K687" s="885"/>
      <c r="L687" s="886"/>
      <c r="M687" s="886"/>
      <c r="N687" s="886"/>
      <c r="O687" s="887"/>
      <c r="P687" s="887"/>
    </row>
    <row r="688" spans="1:16" ht="15">
      <c r="A688" s="883"/>
      <c r="B688" s="649"/>
      <c r="C688" s="649"/>
      <c r="D688" s="649"/>
      <c r="E688" s="888"/>
      <c r="F688" s="888"/>
      <c r="G688" s="932"/>
      <c r="H688" s="883"/>
      <c r="I688" s="883"/>
      <c r="J688" s="883"/>
      <c r="K688" s="885"/>
      <c r="L688" s="886"/>
      <c r="M688" s="886"/>
      <c r="N688" s="886"/>
      <c r="O688" s="887"/>
      <c r="P688" s="887"/>
    </row>
    <row r="689" spans="1:16" ht="15">
      <c r="A689" s="883"/>
      <c r="B689" s="649"/>
      <c r="C689" s="649"/>
      <c r="D689" s="649"/>
      <c r="E689" s="888"/>
      <c r="F689" s="888"/>
      <c r="G689" s="932"/>
      <c r="H689" s="883"/>
      <c r="I689" s="883"/>
      <c r="J689" s="883"/>
      <c r="K689" s="885"/>
      <c r="L689" s="886"/>
      <c r="M689" s="886"/>
      <c r="N689" s="886"/>
      <c r="O689" s="887"/>
      <c r="P689" s="887"/>
    </row>
    <row r="690" spans="1:16" ht="15">
      <c r="A690" s="883"/>
      <c r="B690" s="649"/>
      <c r="C690" s="649"/>
      <c r="D690" s="649"/>
      <c r="E690" s="888"/>
      <c r="F690" s="888"/>
      <c r="G690" s="932"/>
      <c r="H690" s="883"/>
      <c r="I690" s="883"/>
      <c r="J690" s="883"/>
      <c r="K690" s="885"/>
      <c r="L690" s="886"/>
      <c r="M690" s="886"/>
      <c r="N690" s="886"/>
      <c r="O690" s="887"/>
      <c r="P690" s="887"/>
    </row>
    <row r="691" spans="1:16" ht="15">
      <c r="A691" s="883"/>
      <c r="B691" s="649"/>
      <c r="C691" s="649"/>
      <c r="D691" s="649"/>
      <c r="E691" s="888"/>
      <c r="F691" s="888"/>
      <c r="G691" s="932"/>
      <c r="H691" s="883"/>
      <c r="I691" s="883"/>
      <c r="J691" s="883"/>
      <c r="K691" s="885"/>
      <c r="L691" s="886"/>
      <c r="M691" s="886"/>
      <c r="N691" s="886"/>
      <c r="O691" s="887"/>
      <c r="P691" s="887"/>
    </row>
    <row r="692" spans="1:16" ht="15">
      <c r="A692" s="883"/>
      <c r="B692" s="649"/>
      <c r="C692" s="649"/>
      <c r="D692" s="649"/>
      <c r="E692" s="888"/>
      <c r="F692" s="888"/>
      <c r="G692" s="932"/>
      <c r="H692" s="883"/>
      <c r="I692" s="883"/>
      <c r="J692" s="883"/>
      <c r="K692" s="885"/>
      <c r="L692" s="886"/>
      <c r="M692" s="886"/>
      <c r="N692" s="886"/>
      <c r="O692" s="887"/>
      <c r="P692" s="887"/>
    </row>
    <row r="693" spans="1:16" ht="15">
      <c r="A693" s="883"/>
      <c r="B693" s="649"/>
      <c r="C693" s="649"/>
      <c r="D693" s="649"/>
      <c r="E693" s="888"/>
      <c r="F693" s="888"/>
      <c r="G693" s="932"/>
      <c r="H693" s="883"/>
      <c r="I693" s="883"/>
      <c r="J693" s="883"/>
      <c r="K693" s="885"/>
      <c r="L693" s="886"/>
      <c r="M693" s="886"/>
      <c r="N693" s="886"/>
      <c r="O693" s="887"/>
      <c r="P693" s="887"/>
    </row>
    <row r="694" spans="1:16" ht="15">
      <c r="A694" s="883"/>
      <c r="B694" s="649"/>
      <c r="C694" s="649"/>
      <c r="D694" s="649"/>
      <c r="E694" s="888"/>
      <c r="F694" s="888"/>
      <c r="G694" s="932"/>
      <c r="H694" s="883"/>
      <c r="I694" s="883"/>
      <c r="J694" s="883"/>
      <c r="K694" s="885"/>
      <c r="L694" s="886"/>
      <c r="M694" s="886"/>
      <c r="N694" s="886"/>
      <c r="O694" s="887"/>
      <c r="P694" s="887"/>
    </row>
    <row r="695" spans="1:16" ht="15">
      <c r="A695" s="883"/>
      <c r="B695" s="649"/>
      <c r="C695" s="649"/>
      <c r="D695" s="649"/>
      <c r="E695" s="888"/>
      <c r="F695" s="888"/>
      <c r="G695" s="932"/>
      <c r="H695" s="883"/>
      <c r="I695" s="883"/>
      <c r="J695" s="883"/>
      <c r="K695" s="885"/>
      <c r="L695" s="886"/>
      <c r="M695" s="886"/>
      <c r="N695" s="886"/>
      <c r="O695" s="887"/>
      <c r="P695" s="887"/>
    </row>
    <row r="696" spans="1:16" ht="15">
      <c r="A696" s="883"/>
      <c r="B696" s="649"/>
      <c r="C696" s="649"/>
      <c r="D696" s="649"/>
      <c r="E696" s="888"/>
      <c r="F696" s="888"/>
      <c r="G696" s="932"/>
      <c r="H696" s="883"/>
      <c r="I696" s="883"/>
      <c r="J696" s="883"/>
      <c r="K696" s="885"/>
      <c r="L696" s="886"/>
      <c r="M696" s="886"/>
      <c r="N696" s="886"/>
      <c r="O696" s="887"/>
      <c r="P696" s="887"/>
    </row>
    <row r="697" spans="1:16" ht="15">
      <c r="A697" s="883"/>
      <c r="B697" s="649"/>
      <c r="C697" s="649"/>
      <c r="D697" s="649"/>
      <c r="E697" s="888"/>
      <c r="F697" s="888"/>
      <c r="G697" s="932"/>
      <c r="H697" s="883"/>
      <c r="I697" s="883"/>
      <c r="J697" s="883"/>
      <c r="K697" s="885"/>
      <c r="L697" s="886"/>
      <c r="M697" s="886"/>
      <c r="N697" s="886"/>
      <c r="O697" s="887"/>
      <c r="P697" s="887"/>
    </row>
    <row r="698" spans="1:16" ht="15">
      <c r="A698" s="883"/>
      <c r="B698" s="649"/>
      <c r="C698" s="649"/>
      <c r="D698" s="649"/>
      <c r="E698" s="888"/>
      <c r="F698" s="888"/>
      <c r="G698" s="932"/>
      <c r="H698" s="883"/>
      <c r="I698" s="883"/>
      <c r="J698" s="883"/>
      <c r="K698" s="885"/>
      <c r="L698" s="886"/>
      <c r="M698" s="886"/>
      <c r="N698" s="886"/>
      <c r="O698" s="887"/>
      <c r="P698" s="887"/>
    </row>
    <row r="699" spans="1:16" ht="15">
      <c r="A699" s="883"/>
      <c r="B699" s="649"/>
      <c r="C699" s="649"/>
      <c r="D699" s="649"/>
      <c r="E699" s="888"/>
      <c r="F699" s="888"/>
      <c r="G699" s="932"/>
      <c r="H699" s="883"/>
      <c r="I699" s="883"/>
      <c r="J699" s="883"/>
      <c r="K699" s="885"/>
      <c r="L699" s="886"/>
      <c r="M699" s="886"/>
      <c r="N699" s="886"/>
      <c r="O699" s="887"/>
      <c r="P699" s="887"/>
    </row>
    <row r="700" spans="1:16" ht="15">
      <c r="A700" s="883"/>
      <c r="B700" s="649"/>
      <c r="C700" s="649"/>
      <c r="D700" s="649"/>
      <c r="E700" s="888"/>
      <c r="F700" s="888"/>
      <c r="G700" s="932"/>
      <c r="H700" s="883"/>
      <c r="I700" s="883"/>
      <c r="J700" s="883"/>
      <c r="K700" s="885"/>
      <c r="L700" s="886"/>
      <c r="M700" s="886"/>
      <c r="N700" s="886"/>
      <c r="O700" s="887"/>
      <c r="P700" s="887"/>
    </row>
    <row r="701" spans="1:16" ht="15">
      <c r="A701" s="883"/>
      <c r="B701" s="649"/>
      <c r="C701" s="649"/>
      <c r="D701" s="649"/>
      <c r="E701" s="888"/>
      <c r="F701" s="888"/>
      <c r="G701" s="932"/>
      <c r="H701" s="883"/>
      <c r="I701" s="883"/>
      <c r="J701" s="883"/>
      <c r="K701" s="885"/>
      <c r="L701" s="886"/>
      <c r="M701" s="886"/>
      <c r="N701" s="886"/>
      <c r="O701" s="887"/>
      <c r="P701" s="887"/>
    </row>
    <row r="702" spans="1:16" ht="15">
      <c r="A702" s="883"/>
      <c r="B702" s="649"/>
      <c r="C702" s="649"/>
      <c r="D702" s="649"/>
      <c r="E702" s="888"/>
      <c r="F702" s="888"/>
      <c r="G702" s="932"/>
      <c r="H702" s="883"/>
      <c r="I702" s="883"/>
      <c r="J702" s="883"/>
      <c r="K702" s="885"/>
      <c r="L702" s="886"/>
      <c r="M702" s="886"/>
      <c r="N702" s="886"/>
      <c r="O702" s="887"/>
      <c r="P702" s="887"/>
    </row>
    <row r="703" spans="1:16" ht="15">
      <c r="A703" s="883"/>
      <c r="B703" s="649"/>
      <c r="C703" s="649"/>
      <c r="D703" s="649"/>
      <c r="E703" s="888"/>
      <c r="F703" s="888"/>
      <c r="G703" s="932"/>
      <c r="H703" s="883"/>
      <c r="I703" s="883"/>
      <c r="J703" s="883"/>
      <c r="K703" s="885"/>
      <c r="L703" s="886"/>
      <c r="M703" s="886"/>
      <c r="N703" s="886"/>
      <c r="O703" s="887"/>
      <c r="P703" s="887"/>
    </row>
    <row r="704" spans="1:16" ht="15">
      <c r="A704" s="883"/>
      <c r="B704" s="649"/>
      <c r="C704" s="649"/>
      <c r="D704" s="649"/>
      <c r="E704" s="888"/>
      <c r="F704" s="888"/>
      <c r="G704" s="932"/>
      <c r="H704" s="883"/>
      <c r="I704" s="883"/>
      <c r="J704" s="883"/>
      <c r="K704" s="885"/>
      <c r="L704" s="886"/>
      <c r="M704" s="886"/>
      <c r="N704" s="886"/>
      <c r="O704" s="887"/>
      <c r="P704" s="887"/>
    </row>
    <row r="705" spans="1:16" ht="15">
      <c r="A705" s="883"/>
      <c r="B705" s="649"/>
      <c r="C705" s="649"/>
      <c r="D705" s="649"/>
      <c r="E705" s="888"/>
      <c r="F705" s="888"/>
      <c r="G705" s="932"/>
      <c r="H705" s="883"/>
      <c r="I705" s="883"/>
      <c r="J705" s="883"/>
      <c r="K705" s="885"/>
      <c r="L705" s="886"/>
      <c r="M705" s="886"/>
      <c r="N705" s="886"/>
      <c r="O705" s="887"/>
      <c r="P705" s="887"/>
    </row>
    <row r="706" spans="1:16" ht="15">
      <c r="A706" s="883"/>
      <c r="B706" s="649"/>
      <c r="C706" s="649"/>
      <c r="D706" s="649"/>
      <c r="E706" s="888"/>
      <c r="F706" s="888"/>
      <c r="G706" s="932"/>
      <c r="H706" s="883"/>
      <c r="I706" s="883"/>
      <c r="J706" s="883"/>
      <c r="K706" s="885"/>
      <c r="L706" s="886"/>
      <c r="M706" s="886"/>
      <c r="N706" s="886"/>
      <c r="O706" s="887"/>
      <c r="P706" s="887"/>
    </row>
    <row r="707" spans="1:16" ht="15">
      <c r="A707" s="883"/>
      <c r="B707" s="649"/>
      <c r="C707" s="649"/>
      <c r="D707" s="649"/>
      <c r="E707" s="888"/>
      <c r="F707" s="888"/>
      <c r="G707" s="932"/>
      <c r="H707" s="883"/>
      <c r="I707" s="883"/>
      <c r="J707" s="883"/>
      <c r="K707" s="885"/>
      <c r="L707" s="886"/>
      <c r="M707" s="886"/>
      <c r="N707" s="886"/>
      <c r="O707" s="887"/>
      <c r="P707" s="887"/>
    </row>
    <row r="708" spans="1:16" ht="15">
      <c r="A708" s="883"/>
      <c r="B708" s="649"/>
      <c r="C708" s="649"/>
      <c r="D708" s="649"/>
      <c r="E708" s="888"/>
      <c r="F708" s="888"/>
      <c r="G708" s="932"/>
      <c r="H708" s="883"/>
      <c r="I708" s="883"/>
      <c r="J708" s="883"/>
      <c r="K708" s="885"/>
      <c r="L708" s="886"/>
      <c r="M708" s="886"/>
      <c r="N708" s="886"/>
      <c r="O708" s="887"/>
      <c r="P708" s="887"/>
    </row>
    <row r="709" spans="1:16" ht="15">
      <c r="A709" s="883"/>
      <c r="B709" s="649"/>
      <c r="C709" s="649"/>
      <c r="D709" s="649"/>
      <c r="E709" s="888"/>
      <c r="F709" s="888"/>
      <c r="G709" s="932"/>
      <c r="H709" s="883"/>
      <c r="I709" s="883"/>
      <c r="J709" s="883"/>
      <c r="K709" s="885"/>
      <c r="L709" s="886"/>
      <c r="M709" s="886"/>
      <c r="N709" s="886"/>
      <c r="O709" s="887"/>
      <c r="P709" s="887"/>
    </row>
    <row r="710" spans="1:16" ht="15">
      <c r="A710" s="883"/>
      <c r="B710" s="649"/>
      <c r="C710" s="649"/>
      <c r="D710" s="649"/>
      <c r="E710" s="888"/>
      <c r="F710" s="888"/>
      <c r="G710" s="932"/>
      <c r="H710" s="883"/>
      <c r="I710" s="883"/>
      <c r="J710" s="883"/>
      <c r="K710" s="885"/>
      <c r="L710" s="886"/>
      <c r="M710" s="886"/>
      <c r="N710" s="886"/>
      <c r="O710" s="887"/>
      <c r="P710" s="887"/>
    </row>
    <row r="711" spans="1:16" ht="15">
      <c r="A711" s="883"/>
      <c r="B711" s="649"/>
      <c r="C711" s="649"/>
      <c r="D711" s="649"/>
      <c r="E711" s="888"/>
      <c r="F711" s="888"/>
      <c r="G711" s="932"/>
      <c r="H711" s="883"/>
      <c r="I711" s="883"/>
      <c r="J711" s="883"/>
      <c r="K711" s="885"/>
      <c r="L711" s="886"/>
      <c r="M711" s="886"/>
      <c r="N711" s="886"/>
      <c r="O711" s="887"/>
      <c r="P711" s="887"/>
    </row>
    <row r="712" spans="1:16" ht="15">
      <c r="A712" s="883"/>
      <c r="B712" s="649"/>
      <c r="C712" s="649"/>
      <c r="D712" s="649"/>
      <c r="E712" s="888"/>
      <c r="F712" s="888"/>
      <c r="G712" s="932"/>
      <c r="H712" s="883"/>
      <c r="I712" s="883"/>
      <c r="J712" s="883"/>
      <c r="K712" s="885"/>
      <c r="L712" s="886"/>
      <c r="M712" s="886"/>
      <c r="N712" s="886"/>
      <c r="O712" s="887"/>
      <c r="P712" s="887"/>
    </row>
    <row r="713" spans="1:16" ht="15">
      <c r="A713" s="883"/>
      <c r="B713" s="649"/>
      <c r="C713" s="649"/>
      <c r="D713" s="649"/>
      <c r="E713" s="888"/>
      <c r="F713" s="888"/>
      <c r="G713" s="932"/>
      <c r="H713" s="883"/>
      <c r="I713" s="883"/>
      <c r="J713" s="883"/>
      <c r="K713" s="885"/>
      <c r="L713" s="886"/>
      <c r="M713" s="886"/>
      <c r="N713" s="886"/>
      <c r="O713" s="887"/>
      <c r="P713" s="887"/>
    </row>
    <row r="714" spans="1:16" ht="15">
      <c r="A714" s="883"/>
      <c r="B714" s="649"/>
      <c r="C714" s="649"/>
      <c r="D714" s="649"/>
      <c r="E714" s="888"/>
      <c r="F714" s="888"/>
      <c r="G714" s="932"/>
      <c r="H714" s="883"/>
      <c r="I714" s="883"/>
      <c r="J714" s="883"/>
      <c r="K714" s="885"/>
      <c r="L714" s="886"/>
      <c r="M714" s="886"/>
      <c r="N714" s="886"/>
      <c r="O714" s="887"/>
      <c r="P714" s="887"/>
    </row>
    <row r="715" spans="1:16" ht="15">
      <c r="A715" s="883"/>
      <c r="B715" s="649"/>
      <c r="C715" s="649"/>
      <c r="D715" s="649"/>
      <c r="E715" s="888"/>
      <c r="F715" s="888"/>
      <c r="G715" s="932"/>
      <c r="H715" s="883"/>
      <c r="I715" s="883"/>
      <c r="J715" s="883"/>
      <c r="K715" s="885"/>
      <c r="L715" s="886"/>
      <c r="M715" s="886"/>
      <c r="N715" s="886"/>
      <c r="O715" s="887"/>
      <c r="P715" s="887"/>
    </row>
    <row r="716" spans="1:16" ht="15">
      <c r="A716" s="883"/>
      <c r="B716" s="649"/>
      <c r="C716" s="649"/>
      <c r="D716" s="649"/>
      <c r="E716" s="888"/>
      <c r="F716" s="888"/>
      <c r="G716" s="932"/>
      <c r="H716" s="883"/>
      <c r="I716" s="883"/>
      <c r="J716" s="883"/>
      <c r="K716" s="885"/>
      <c r="L716" s="886"/>
      <c r="M716" s="886"/>
      <c r="N716" s="886"/>
      <c r="O716" s="887"/>
      <c r="P716" s="887"/>
    </row>
    <row r="717" spans="1:16" ht="15">
      <c r="A717" s="883"/>
      <c r="B717" s="649"/>
      <c r="C717" s="649"/>
      <c r="D717" s="649"/>
      <c r="E717" s="888"/>
      <c r="F717" s="888"/>
      <c r="G717" s="932"/>
      <c r="H717" s="883"/>
      <c r="I717" s="883"/>
      <c r="J717" s="883"/>
      <c r="K717" s="885"/>
      <c r="L717" s="886"/>
      <c r="M717" s="886"/>
      <c r="N717" s="886"/>
      <c r="O717" s="887"/>
      <c r="P717" s="887"/>
    </row>
    <row r="718" spans="1:16" ht="15">
      <c r="A718" s="883"/>
      <c r="B718" s="649"/>
      <c r="C718" s="649"/>
      <c r="D718" s="649"/>
      <c r="E718" s="888"/>
      <c r="F718" s="888"/>
      <c r="G718" s="932"/>
      <c r="H718" s="883"/>
      <c r="I718" s="883"/>
      <c r="J718" s="883"/>
      <c r="K718" s="885"/>
      <c r="L718" s="886"/>
      <c r="M718" s="886"/>
      <c r="N718" s="886"/>
      <c r="O718" s="887"/>
      <c r="P718" s="887"/>
    </row>
    <row r="719" spans="1:16" ht="15">
      <c r="A719" s="883"/>
      <c r="B719" s="649"/>
      <c r="C719" s="649"/>
      <c r="D719" s="649"/>
      <c r="E719" s="888"/>
      <c r="F719" s="888"/>
      <c r="G719" s="932"/>
      <c r="H719" s="883"/>
      <c r="I719" s="883"/>
      <c r="J719" s="883"/>
      <c r="K719" s="885"/>
      <c r="L719" s="886"/>
      <c r="M719" s="886"/>
      <c r="N719" s="886"/>
      <c r="O719" s="887"/>
      <c r="P719" s="887"/>
    </row>
    <row r="720" spans="1:16" ht="15">
      <c r="A720" s="883"/>
      <c r="B720" s="649"/>
      <c r="C720" s="649"/>
      <c r="D720" s="649"/>
      <c r="E720" s="888"/>
      <c r="F720" s="888"/>
      <c r="G720" s="932"/>
      <c r="H720" s="883"/>
      <c r="I720" s="883"/>
      <c r="J720" s="883"/>
      <c r="K720" s="885"/>
      <c r="L720" s="886"/>
      <c r="M720" s="886"/>
      <c r="N720" s="886"/>
      <c r="O720" s="887"/>
      <c r="P720" s="887"/>
    </row>
    <row r="721" spans="1:16" ht="15">
      <c r="A721" s="883"/>
      <c r="B721" s="649"/>
      <c r="C721" s="649"/>
      <c r="D721" s="649"/>
      <c r="E721" s="888"/>
      <c r="F721" s="888"/>
      <c r="G721" s="932"/>
      <c r="H721" s="883"/>
      <c r="I721" s="883"/>
      <c r="J721" s="883"/>
      <c r="K721" s="885"/>
      <c r="L721" s="886"/>
      <c r="M721" s="886"/>
      <c r="N721" s="886"/>
      <c r="O721" s="887"/>
      <c r="P721" s="887"/>
    </row>
    <row r="722" spans="1:16" ht="15">
      <c r="A722" s="883"/>
      <c r="B722" s="649"/>
      <c r="C722" s="649"/>
      <c r="D722" s="649"/>
      <c r="E722" s="888"/>
      <c r="F722" s="888"/>
      <c r="G722" s="932"/>
      <c r="H722" s="883"/>
      <c r="I722" s="883"/>
      <c r="J722" s="883"/>
      <c r="K722" s="885"/>
      <c r="L722" s="886"/>
      <c r="M722" s="886"/>
      <c r="N722" s="886"/>
      <c r="O722" s="887"/>
      <c r="P722" s="887"/>
    </row>
    <row r="723" spans="1:16" ht="15">
      <c r="A723" s="883"/>
      <c r="B723" s="649"/>
      <c r="C723" s="649"/>
      <c r="D723" s="649"/>
      <c r="E723" s="888"/>
      <c r="F723" s="888"/>
      <c r="G723" s="932"/>
      <c r="H723" s="883"/>
      <c r="I723" s="883"/>
      <c r="J723" s="883"/>
      <c r="K723" s="885"/>
      <c r="L723" s="886"/>
      <c r="M723" s="886"/>
      <c r="N723" s="886"/>
      <c r="O723" s="887"/>
      <c r="P723" s="887"/>
    </row>
    <row r="724" spans="1:16" ht="15">
      <c r="A724" s="883"/>
      <c r="B724" s="649"/>
      <c r="C724" s="649"/>
      <c r="D724" s="649"/>
      <c r="E724" s="888"/>
      <c r="F724" s="888"/>
      <c r="G724" s="932"/>
      <c r="H724" s="883"/>
      <c r="I724" s="883"/>
      <c r="J724" s="883"/>
      <c r="K724" s="885"/>
      <c r="L724" s="886"/>
      <c r="M724" s="886"/>
      <c r="N724" s="886"/>
      <c r="O724" s="887"/>
      <c r="P724" s="887"/>
    </row>
    <row r="725" spans="1:16" ht="15">
      <c r="A725" s="883"/>
      <c r="B725" s="649"/>
      <c r="C725" s="649"/>
      <c r="D725" s="649"/>
      <c r="E725" s="888"/>
      <c r="F725" s="888"/>
      <c r="G725" s="932"/>
      <c r="H725" s="883"/>
      <c r="I725" s="883"/>
      <c r="J725" s="883"/>
      <c r="K725" s="885"/>
      <c r="L725" s="886"/>
      <c r="M725" s="886"/>
      <c r="N725" s="886"/>
      <c r="O725" s="887"/>
      <c r="P725" s="887"/>
    </row>
    <row r="726" spans="1:16" ht="15">
      <c r="A726" s="883"/>
      <c r="B726" s="649"/>
      <c r="C726" s="649"/>
      <c r="D726" s="649"/>
      <c r="E726" s="888"/>
      <c r="F726" s="888"/>
      <c r="G726" s="932"/>
      <c r="H726" s="883"/>
      <c r="I726" s="883"/>
      <c r="J726" s="883"/>
      <c r="K726" s="885"/>
      <c r="L726" s="886"/>
      <c r="M726" s="886"/>
      <c r="N726" s="886"/>
      <c r="O726" s="887"/>
      <c r="P726" s="887"/>
    </row>
    <row r="727" spans="1:16" ht="15">
      <c r="A727" s="883"/>
      <c r="B727" s="649"/>
      <c r="C727" s="649"/>
      <c r="D727" s="649"/>
      <c r="E727" s="888"/>
      <c r="F727" s="888"/>
      <c r="G727" s="932"/>
      <c r="H727" s="883"/>
      <c r="I727" s="883"/>
      <c r="J727" s="883"/>
      <c r="K727" s="885"/>
      <c r="L727" s="886"/>
      <c r="M727" s="886"/>
      <c r="N727" s="886"/>
      <c r="O727" s="887"/>
      <c r="P727" s="887"/>
    </row>
    <row r="728" spans="1:16" ht="15">
      <c r="A728" s="883"/>
      <c r="B728" s="649"/>
      <c r="C728" s="649"/>
      <c r="D728" s="649"/>
      <c r="E728" s="888"/>
      <c r="F728" s="888"/>
      <c r="G728" s="932"/>
      <c r="H728" s="883"/>
      <c r="I728" s="883"/>
      <c r="J728" s="883"/>
      <c r="K728" s="885"/>
      <c r="L728" s="886"/>
      <c r="M728" s="886"/>
      <c r="N728" s="886"/>
      <c r="O728" s="887"/>
      <c r="P728" s="887"/>
    </row>
    <row r="729" spans="1:16" ht="15">
      <c r="A729" s="883"/>
      <c r="B729" s="649"/>
      <c r="C729" s="649"/>
      <c r="D729" s="649"/>
      <c r="E729" s="888"/>
      <c r="F729" s="888"/>
      <c r="G729" s="932"/>
      <c r="H729" s="883"/>
      <c r="I729" s="883"/>
      <c r="J729" s="883"/>
      <c r="K729" s="885"/>
      <c r="L729" s="886"/>
      <c r="M729" s="886"/>
      <c r="N729" s="886"/>
      <c r="O729" s="887"/>
      <c r="P729" s="887"/>
    </row>
    <row r="730" spans="1:16" ht="15">
      <c r="A730" s="883"/>
      <c r="B730" s="649"/>
      <c r="C730" s="649"/>
      <c r="D730" s="649"/>
      <c r="E730" s="888"/>
      <c r="F730" s="888"/>
      <c r="G730" s="932"/>
      <c r="H730" s="883"/>
      <c r="I730" s="883"/>
      <c r="J730" s="883"/>
      <c r="K730" s="885"/>
      <c r="L730" s="886"/>
      <c r="M730" s="886"/>
      <c r="N730" s="886"/>
      <c r="O730" s="887"/>
      <c r="P730" s="887"/>
    </row>
    <row r="731" spans="1:16" ht="15">
      <c r="A731" s="883"/>
      <c r="B731" s="649"/>
      <c r="C731" s="649"/>
      <c r="D731" s="649"/>
      <c r="E731" s="888"/>
      <c r="F731" s="888"/>
      <c r="G731" s="932"/>
      <c r="H731" s="883"/>
      <c r="I731" s="883"/>
      <c r="J731" s="883"/>
      <c r="K731" s="885"/>
      <c r="L731" s="886"/>
      <c r="M731" s="886"/>
      <c r="N731" s="886"/>
      <c r="O731" s="887"/>
      <c r="P731" s="887"/>
    </row>
    <row r="732" spans="1:16" ht="15">
      <c r="A732" s="883"/>
      <c r="B732" s="649"/>
      <c r="C732" s="649"/>
      <c r="D732" s="649"/>
      <c r="E732" s="888"/>
      <c r="F732" s="888"/>
      <c r="G732" s="932"/>
      <c r="H732" s="883"/>
      <c r="I732" s="883"/>
      <c r="J732" s="883"/>
      <c r="K732" s="885"/>
      <c r="L732" s="886"/>
      <c r="M732" s="886"/>
      <c r="N732" s="886"/>
      <c r="O732" s="887"/>
      <c r="P732" s="887"/>
    </row>
    <row r="733" spans="1:16" ht="15">
      <c r="A733" s="883"/>
      <c r="B733" s="649"/>
      <c r="C733" s="649"/>
      <c r="D733" s="649"/>
      <c r="E733" s="888"/>
      <c r="F733" s="888"/>
      <c r="G733" s="932"/>
      <c r="H733" s="883"/>
      <c r="I733" s="883"/>
      <c r="J733" s="883"/>
      <c r="K733" s="885"/>
      <c r="L733" s="886"/>
      <c r="M733" s="886"/>
      <c r="N733" s="886"/>
      <c r="O733" s="887"/>
      <c r="P733" s="887"/>
    </row>
    <row r="734" spans="1:16" ht="15">
      <c r="A734" s="883"/>
      <c r="B734" s="649"/>
      <c r="C734" s="649"/>
      <c r="D734" s="649"/>
      <c r="E734" s="888"/>
      <c r="F734" s="888"/>
      <c r="G734" s="932"/>
      <c r="H734" s="883"/>
      <c r="I734" s="883"/>
      <c r="J734" s="883"/>
      <c r="K734" s="885"/>
      <c r="L734" s="886"/>
      <c r="M734" s="886"/>
      <c r="N734" s="886"/>
      <c r="O734" s="887"/>
      <c r="P734" s="887"/>
    </row>
    <row r="735" spans="1:16" ht="15">
      <c r="A735" s="883"/>
      <c r="B735" s="649"/>
      <c r="C735" s="649"/>
      <c r="D735" s="649"/>
      <c r="E735" s="888"/>
      <c r="F735" s="888"/>
      <c r="G735" s="932"/>
      <c r="H735" s="883"/>
      <c r="I735" s="883"/>
      <c r="J735" s="883"/>
      <c r="K735" s="885"/>
      <c r="L735" s="886"/>
      <c r="M735" s="886"/>
      <c r="N735" s="886"/>
      <c r="O735" s="887"/>
      <c r="P735" s="887"/>
    </row>
    <row r="736" spans="1:16" ht="15">
      <c r="A736" s="883"/>
      <c r="B736" s="649"/>
      <c r="C736" s="649"/>
      <c r="D736" s="649"/>
      <c r="E736" s="888"/>
      <c r="F736" s="888"/>
      <c r="G736" s="932"/>
      <c r="H736" s="883"/>
      <c r="I736" s="883"/>
      <c r="J736" s="883"/>
      <c r="K736" s="885"/>
      <c r="L736" s="886"/>
      <c r="M736" s="886"/>
      <c r="N736" s="886"/>
      <c r="O736" s="887"/>
      <c r="P736" s="887"/>
    </row>
    <row r="737" spans="1:16" ht="15">
      <c r="A737" s="883"/>
      <c r="B737" s="649"/>
      <c r="C737" s="649"/>
      <c r="D737" s="649"/>
      <c r="E737" s="888"/>
      <c r="F737" s="888"/>
      <c r="G737" s="932"/>
      <c r="H737" s="883"/>
      <c r="I737" s="883"/>
      <c r="J737" s="883"/>
      <c r="K737" s="885"/>
      <c r="L737" s="886"/>
      <c r="M737" s="886"/>
      <c r="N737" s="886"/>
      <c r="O737" s="887"/>
      <c r="P737" s="887"/>
    </row>
    <row r="738" spans="1:16" ht="15">
      <c r="A738" s="883"/>
      <c r="B738" s="649"/>
      <c r="C738" s="649"/>
      <c r="D738" s="649"/>
      <c r="E738" s="888"/>
      <c r="F738" s="888"/>
      <c r="G738" s="932"/>
      <c r="H738" s="883"/>
      <c r="I738" s="883"/>
      <c r="J738" s="883"/>
      <c r="K738" s="885"/>
      <c r="L738" s="886"/>
      <c r="M738" s="886"/>
      <c r="N738" s="886"/>
      <c r="O738" s="887"/>
      <c r="P738" s="887"/>
    </row>
    <row r="739" spans="1:16" ht="15">
      <c r="A739" s="883"/>
      <c r="B739" s="649"/>
      <c r="C739" s="649"/>
      <c r="D739" s="649"/>
      <c r="E739" s="888"/>
      <c r="F739" s="888"/>
      <c r="G739" s="932"/>
      <c r="H739" s="883"/>
      <c r="I739" s="883"/>
      <c r="J739" s="883"/>
      <c r="K739" s="885"/>
      <c r="L739" s="886"/>
      <c r="M739" s="886"/>
      <c r="N739" s="886"/>
      <c r="O739" s="887"/>
      <c r="P739" s="887"/>
    </row>
    <row r="740" spans="1:16" ht="15">
      <c r="A740" s="883"/>
      <c r="B740" s="649"/>
      <c r="C740" s="649"/>
      <c r="D740" s="649"/>
      <c r="E740" s="888"/>
      <c r="F740" s="888"/>
      <c r="G740" s="932"/>
      <c r="H740" s="883"/>
      <c r="I740" s="883"/>
      <c r="J740" s="883"/>
      <c r="K740" s="885"/>
      <c r="L740" s="886"/>
      <c r="M740" s="886"/>
      <c r="N740" s="886"/>
      <c r="O740" s="887"/>
      <c r="P740" s="887"/>
    </row>
    <row r="741" spans="1:16" ht="15">
      <c r="A741" s="883"/>
      <c r="B741" s="649"/>
      <c r="C741" s="649"/>
      <c r="D741" s="649"/>
      <c r="E741" s="888"/>
      <c r="F741" s="888"/>
      <c r="G741" s="932"/>
      <c r="H741" s="883"/>
      <c r="I741" s="883"/>
      <c r="J741" s="883"/>
      <c r="K741" s="885"/>
      <c r="L741" s="886"/>
      <c r="M741" s="886"/>
      <c r="N741" s="886"/>
      <c r="O741" s="887"/>
      <c r="P741" s="887"/>
    </row>
    <row r="742" spans="1:16" ht="15">
      <c r="A742" s="883"/>
      <c r="B742" s="649"/>
      <c r="C742" s="649"/>
      <c r="D742" s="649"/>
      <c r="E742" s="888"/>
      <c r="F742" s="888"/>
      <c r="G742" s="932"/>
      <c r="H742" s="883"/>
      <c r="I742" s="883"/>
      <c r="J742" s="883"/>
      <c r="K742" s="885"/>
      <c r="L742" s="886"/>
      <c r="M742" s="886"/>
      <c r="N742" s="886"/>
      <c r="O742" s="887"/>
      <c r="P742" s="887"/>
    </row>
    <row r="743" spans="1:16" ht="15">
      <c r="A743" s="883"/>
      <c r="B743" s="649"/>
      <c r="C743" s="649"/>
      <c r="D743" s="649"/>
      <c r="E743" s="888"/>
      <c r="F743" s="888"/>
      <c r="G743" s="932"/>
      <c r="H743" s="883"/>
      <c r="I743" s="883"/>
      <c r="J743" s="883"/>
      <c r="K743" s="885"/>
      <c r="L743" s="886"/>
      <c r="M743" s="886"/>
      <c r="N743" s="886"/>
      <c r="O743" s="887"/>
      <c r="P743" s="887"/>
    </row>
    <row r="744" spans="1:16" ht="15">
      <c r="A744" s="883"/>
      <c r="B744" s="649"/>
      <c r="C744" s="649"/>
      <c r="D744" s="649"/>
      <c r="E744" s="888"/>
      <c r="F744" s="888"/>
      <c r="G744" s="932"/>
      <c r="H744" s="883"/>
      <c r="I744" s="883"/>
      <c r="J744" s="883"/>
      <c r="K744" s="885"/>
      <c r="L744" s="886"/>
      <c r="M744" s="886"/>
      <c r="N744" s="886"/>
      <c r="O744" s="887"/>
      <c r="P744" s="887"/>
    </row>
    <row r="745" spans="1:16" ht="15">
      <c r="A745" s="883"/>
      <c r="B745" s="649"/>
      <c r="C745" s="649"/>
      <c r="D745" s="649"/>
      <c r="E745" s="888"/>
      <c r="F745" s="888"/>
      <c r="G745" s="932"/>
      <c r="H745" s="883"/>
      <c r="I745" s="883"/>
      <c r="J745" s="883"/>
      <c r="K745" s="885"/>
      <c r="L745" s="886"/>
      <c r="M745" s="886"/>
      <c r="N745" s="886"/>
      <c r="O745" s="887"/>
      <c r="P745" s="887"/>
    </row>
    <row r="746" spans="1:16" ht="15">
      <c r="A746" s="883"/>
      <c r="B746" s="649"/>
      <c r="C746" s="649"/>
      <c r="D746" s="649"/>
      <c r="E746" s="888"/>
      <c r="F746" s="888"/>
      <c r="G746" s="932"/>
      <c r="H746" s="883"/>
      <c r="I746" s="883"/>
      <c r="J746" s="883"/>
      <c r="K746" s="885"/>
      <c r="L746" s="886"/>
      <c r="M746" s="886"/>
      <c r="N746" s="886"/>
      <c r="O746" s="887"/>
      <c r="P746" s="887"/>
    </row>
    <row r="747" spans="1:16" ht="15">
      <c r="A747" s="883"/>
      <c r="B747" s="649"/>
      <c r="C747" s="649"/>
      <c r="D747" s="649"/>
      <c r="E747" s="888"/>
      <c r="F747" s="888"/>
      <c r="G747" s="932"/>
      <c r="H747" s="883"/>
      <c r="I747" s="883"/>
      <c r="J747" s="883"/>
      <c r="K747" s="885"/>
      <c r="L747" s="886"/>
      <c r="M747" s="886"/>
      <c r="N747" s="886"/>
      <c r="O747" s="887"/>
      <c r="P747" s="887"/>
    </row>
    <row r="748" spans="1:16" ht="15">
      <c r="A748" s="883"/>
      <c r="B748" s="649"/>
      <c r="C748" s="649"/>
      <c r="D748" s="649"/>
      <c r="E748" s="888"/>
      <c r="F748" s="888"/>
      <c r="G748" s="932"/>
      <c r="H748" s="883"/>
      <c r="I748" s="883"/>
      <c r="J748" s="883"/>
      <c r="K748" s="885"/>
      <c r="L748" s="886"/>
      <c r="M748" s="886"/>
      <c r="N748" s="886"/>
      <c r="O748" s="887"/>
      <c r="P748" s="887"/>
    </row>
    <row r="749" spans="1:16" ht="15">
      <c r="A749" s="883"/>
      <c r="B749" s="649"/>
      <c r="C749" s="649"/>
      <c r="D749" s="649"/>
      <c r="E749" s="888"/>
      <c r="F749" s="888"/>
      <c r="G749" s="932"/>
      <c r="H749" s="883"/>
      <c r="I749" s="883"/>
      <c r="J749" s="883"/>
      <c r="K749" s="885"/>
      <c r="L749" s="886"/>
      <c r="M749" s="886"/>
      <c r="N749" s="886"/>
      <c r="O749" s="887"/>
      <c r="P749" s="887"/>
    </row>
    <row r="750" spans="1:16" ht="15">
      <c r="A750" s="883"/>
      <c r="B750" s="649"/>
      <c r="C750" s="649"/>
      <c r="D750" s="649"/>
      <c r="E750" s="888"/>
      <c r="F750" s="888"/>
      <c r="G750" s="932"/>
      <c r="H750" s="883"/>
      <c r="I750" s="883"/>
      <c r="J750" s="883"/>
      <c r="K750" s="885"/>
      <c r="L750" s="886"/>
      <c r="M750" s="886"/>
      <c r="N750" s="886"/>
      <c r="O750" s="887"/>
      <c r="P750" s="887"/>
    </row>
    <row r="751" spans="1:16" ht="15">
      <c r="A751" s="883"/>
      <c r="B751" s="649"/>
      <c r="C751" s="649"/>
      <c r="D751" s="649"/>
      <c r="E751" s="888"/>
      <c r="F751" s="888"/>
      <c r="G751" s="932"/>
      <c r="H751" s="883"/>
      <c r="I751" s="883"/>
      <c r="J751" s="883"/>
      <c r="K751" s="885"/>
      <c r="L751" s="886"/>
      <c r="M751" s="886"/>
      <c r="N751" s="886"/>
      <c r="O751" s="887"/>
      <c r="P751" s="887"/>
    </row>
    <row r="752" spans="1:16" ht="15">
      <c r="A752" s="883"/>
      <c r="B752" s="649"/>
      <c r="C752" s="649"/>
      <c r="D752" s="649"/>
      <c r="E752" s="888"/>
      <c r="F752" s="888"/>
      <c r="G752" s="932"/>
      <c r="H752" s="883"/>
      <c r="I752" s="883"/>
      <c r="J752" s="883"/>
      <c r="K752" s="885"/>
      <c r="L752" s="886"/>
      <c r="M752" s="886"/>
      <c r="N752" s="886"/>
      <c r="O752" s="887"/>
      <c r="P752" s="887"/>
    </row>
    <row r="753" spans="1:16" ht="15">
      <c r="A753" s="883"/>
      <c r="B753" s="649"/>
      <c r="C753" s="649"/>
      <c r="D753" s="649"/>
      <c r="E753" s="888"/>
      <c r="F753" s="888"/>
      <c r="G753" s="932"/>
      <c r="H753" s="883"/>
      <c r="I753" s="883"/>
      <c r="J753" s="883"/>
      <c r="K753" s="885"/>
      <c r="L753" s="886"/>
      <c r="M753" s="886"/>
      <c r="N753" s="886"/>
      <c r="O753" s="887"/>
      <c r="P753" s="887"/>
    </row>
    <row r="754" spans="1:16" ht="15">
      <c r="A754" s="883"/>
      <c r="B754" s="649"/>
      <c r="C754" s="649"/>
      <c r="D754" s="649"/>
      <c r="E754" s="888"/>
      <c r="F754" s="888"/>
      <c r="G754" s="932"/>
      <c r="H754" s="883"/>
      <c r="I754" s="883"/>
      <c r="J754" s="883"/>
      <c r="K754" s="885"/>
      <c r="L754" s="886"/>
      <c r="M754" s="886"/>
      <c r="N754" s="886"/>
      <c r="O754" s="887"/>
      <c r="P754" s="887"/>
    </row>
    <row r="755" spans="1:16" ht="15">
      <c r="A755" s="883"/>
      <c r="B755" s="649"/>
      <c r="C755" s="649"/>
      <c r="D755" s="649"/>
      <c r="E755" s="888"/>
      <c r="F755" s="888"/>
      <c r="G755" s="932"/>
      <c r="H755" s="883"/>
      <c r="I755" s="883"/>
      <c r="J755" s="883"/>
      <c r="K755" s="885"/>
      <c r="L755" s="886"/>
      <c r="M755" s="886"/>
      <c r="N755" s="886"/>
      <c r="O755" s="887"/>
      <c r="P755" s="887"/>
    </row>
    <row r="756" spans="1:16" ht="15">
      <c r="A756" s="883"/>
      <c r="B756" s="649"/>
      <c r="C756" s="649"/>
      <c r="D756" s="649"/>
      <c r="E756" s="888"/>
      <c r="F756" s="888"/>
      <c r="G756" s="932"/>
      <c r="H756" s="883"/>
      <c r="I756" s="883"/>
      <c r="J756" s="883"/>
      <c r="K756" s="885"/>
      <c r="L756" s="886"/>
      <c r="M756" s="886"/>
      <c r="N756" s="886"/>
      <c r="O756" s="887"/>
      <c r="P756" s="887"/>
    </row>
    <row r="757" spans="1:16" ht="15">
      <c r="A757" s="883"/>
      <c r="B757" s="649"/>
      <c r="C757" s="649"/>
      <c r="D757" s="649"/>
      <c r="E757" s="888"/>
      <c r="F757" s="888"/>
      <c r="G757" s="932"/>
      <c r="H757" s="883"/>
      <c r="I757" s="883"/>
      <c r="J757" s="883"/>
      <c r="K757" s="885"/>
      <c r="L757" s="886"/>
      <c r="M757" s="886"/>
      <c r="N757" s="886"/>
      <c r="O757" s="887"/>
      <c r="P757" s="887"/>
    </row>
    <row r="758" spans="1:16" ht="15">
      <c r="A758" s="883"/>
      <c r="B758" s="649"/>
      <c r="C758" s="649"/>
      <c r="D758" s="649"/>
      <c r="E758" s="888"/>
      <c r="F758" s="888"/>
      <c r="G758" s="932"/>
      <c r="H758" s="883"/>
      <c r="I758" s="883"/>
      <c r="J758" s="883"/>
      <c r="K758" s="885"/>
      <c r="L758" s="886"/>
      <c r="M758" s="886"/>
      <c r="N758" s="886"/>
      <c r="O758" s="887"/>
      <c r="P758" s="887"/>
    </row>
    <row r="759" spans="1:16" ht="15">
      <c r="A759" s="883"/>
      <c r="B759" s="649"/>
      <c r="C759" s="649"/>
      <c r="D759" s="649"/>
      <c r="E759" s="888"/>
      <c r="F759" s="888"/>
      <c r="G759" s="932"/>
      <c r="H759" s="883"/>
      <c r="I759" s="883"/>
      <c r="J759" s="883"/>
      <c r="K759" s="885"/>
      <c r="L759" s="886"/>
      <c r="M759" s="886"/>
      <c r="N759" s="886"/>
      <c r="O759" s="887"/>
      <c r="P759" s="887"/>
    </row>
    <row r="760" spans="1:16" ht="15">
      <c r="A760" s="883"/>
      <c r="B760" s="649"/>
      <c r="C760" s="649"/>
      <c r="D760" s="649"/>
      <c r="E760" s="888"/>
      <c r="F760" s="888"/>
      <c r="G760" s="932"/>
      <c r="H760" s="883"/>
      <c r="I760" s="883"/>
      <c r="J760" s="883"/>
      <c r="K760" s="885"/>
      <c r="L760" s="886"/>
      <c r="M760" s="886"/>
      <c r="N760" s="886"/>
      <c r="O760" s="887"/>
      <c r="P760" s="887"/>
    </row>
    <row r="761" spans="1:16" ht="15">
      <c r="A761" s="883"/>
      <c r="B761" s="649"/>
      <c r="C761" s="649"/>
      <c r="D761" s="649"/>
      <c r="E761" s="888"/>
      <c r="F761" s="888"/>
      <c r="G761" s="932"/>
      <c r="H761" s="883"/>
      <c r="I761" s="883"/>
      <c r="J761" s="883"/>
      <c r="K761" s="885"/>
      <c r="L761" s="886"/>
      <c r="M761" s="886"/>
      <c r="N761" s="886"/>
      <c r="O761" s="887"/>
      <c r="P761" s="887"/>
    </row>
    <row r="762" spans="1:16" ht="15">
      <c r="A762" s="883"/>
      <c r="B762" s="649"/>
      <c r="C762" s="649"/>
      <c r="D762" s="649"/>
      <c r="E762" s="888"/>
      <c r="F762" s="888"/>
      <c r="G762" s="932"/>
      <c r="H762" s="883"/>
      <c r="I762" s="883"/>
      <c r="J762" s="883"/>
      <c r="K762" s="885"/>
      <c r="L762" s="886"/>
      <c r="M762" s="886"/>
      <c r="N762" s="886"/>
      <c r="O762" s="887"/>
      <c r="P762" s="887"/>
    </row>
    <row r="763" spans="1:16" ht="15">
      <c r="A763" s="883"/>
      <c r="B763" s="649"/>
      <c r="C763" s="649"/>
      <c r="D763" s="649"/>
      <c r="E763" s="888"/>
      <c r="F763" s="888"/>
      <c r="G763" s="932"/>
      <c r="H763" s="883"/>
      <c r="I763" s="883"/>
      <c r="J763" s="883"/>
      <c r="K763" s="885"/>
      <c r="L763" s="886"/>
      <c r="M763" s="886"/>
      <c r="N763" s="886"/>
      <c r="O763" s="887"/>
      <c r="P763" s="887"/>
    </row>
    <row r="764" spans="1:16" ht="15">
      <c r="A764" s="883"/>
      <c r="B764" s="649"/>
      <c r="C764" s="649"/>
      <c r="D764" s="649"/>
      <c r="E764" s="888"/>
      <c r="F764" s="888"/>
      <c r="G764" s="932"/>
      <c r="H764" s="883"/>
      <c r="I764" s="883"/>
      <c r="J764" s="883"/>
      <c r="K764" s="885"/>
      <c r="L764" s="886"/>
      <c r="M764" s="886"/>
      <c r="N764" s="886"/>
      <c r="O764" s="887"/>
      <c r="P764" s="887"/>
    </row>
    <row r="765" spans="1:16" ht="15">
      <c r="A765" s="883"/>
      <c r="B765" s="649"/>
      <c r="C765" s="649"/>
      <c r="D765" s="649"/>
      <c r="E765" s="888"/>
      <c r="F765" s="888"/>
      <c r="G765" s="932"/>
      <c r="H765" s="883"/>
      <c r="I765" s="883"/>
      <c r="J765" s="883"/>
      <c r="K765" s="885"/>
      <c r="L765" s="886"/>
      <c r="M765" s="886"/>
      <c r="N765" s="886"/>
      <c r="O765" s="887"/>
      <c r="P765" s="887"/>
    </row>
    <row r="766" spans="1:16" ht="15">
      <c r="A766" s="883"/>
      <c r="B766" s="649"/>
      <c r="C766" s="649"/>
      <c r="D766" s="649"/>
      <c r="E766" s="888"/>
      <c r="F766" s="888"/>
      <c r="G766" s="932"/>
      <c r="H766" s="883"/>
      <c r="I766" s="883"/>
      <c r="J766" s="883"/>
      <c r="K766" s="885"/>
      <c r="L766" s="886"/>
      <c r="M766" s="886"/>
      <c r="N766" s="886"/>
      <c r="O766" s="887"/>
      <c r="P766" s="887"/>
    </row>
    <row r="767" spans="1:16" ht="15">
      <c r="A767" s="883"/>
      <c r="B767" s="649"/>
      <c r="C767" s="649"/>
      <c r="D767" s="649"/>
      <c r="E767" s="888"/>
      <c r="F767" s="888"/>
      <c r="G767" s="932"/>
      <c r="H767" s="883"/>
      <c r="I767" s="883"/>
      <c r="J767" s="883"/>
      <c r="K767" s="885"/>
      <c r="L767" s="886"/>
      <c r="M767" s="886"/>
      <c r="N767" s="886"/>
      <c r="O767" s="887"/>
      <c r="P767" s="887"/>
    </row>
    <row r="768" spans="1:16" ht="15">
      <c r="A768" s="883"/>
      <c r="B768" s="649"/>
      <c r="C768" s="649"/>
      <c r="D768" s="649"/>
      <c r="E768" s="888"/>
      <c r="F768" s="888"/>
      <c r="G768" s="932"/>
      <c r="H768" s="883"/>
      <c r="I768" s="883"/>
      <c r="J768" s="883"/>
      <c r="K768" s="885"/>
      <c r="L768" s="886"/>
      <c r="M768" s="886"/>
      <c r="N768" s="886"/>
      <c r="O768" s="887"/>
      <c r="P768" s="887"/>
    </row>
    <row r="769" spans="1:16" ht="15">
      <c r="A769" s="883"/>
      <c r="B769" s="649"/>
      <c r="C769" s="649"/>
      <c r="D769" s="649"/>
      <c r="E769" s="888"/>
      <c r="F769" s="888"/>
      <c r="G769" s="932"/>
      <c r="H769" s="883"/>
      <c r="I769" s="883"/>
      <c r="J769" s="883"/>
      <c r="K769" s="885"/>
      <c r="L769" s="886"/>
      <c r="M769" s="886"/>
      <c r="N769" s="886"/>
      <c r="O769" s="887"/>
      <c r="P769" s="887"/>
    </row>
    <row r="770" spans="1:16" ht="15">
      <c r="A770" s="883"/>
      <c r="B770" s="649"/>
      <c r="C770" s="649"/>
      <c r="D770" s="649"/>
      <c r="E770" s="888"/>
      <c r="F770" s="888"/>
      <c r="G770" s="932"/>
      <c r="H770" s="883"/>
      <c r="I770" s="883"/>
      <c r="J770" s="883"/>
      <c r="K770" s="885"/>
      <c r="L770" s="886"/>
      <c r="M770" s="886"/>
      <c r="N770" s="886"/>
      <c r="O770" s="887"/>
      <c r="P770" s="887"/>
    </row>
    <row r="771" spans="1:16" ht="15">
      <c r="A771" s="883"/>
      <c r="B771" s="649"/>
      <c r="C771" s="649"/>
      <c r="D771" s="649"/>
      <c r="E771" s="888"/>
      <c r="F771" s="888"/>
      <c r="G771" s="932"/>
      <c r="H771" s="883"/>
      <c r="I771" s="883"/>
      <c r="J771" s="883"/>
      <c r="K771" s="885"/>
      <c r="L771" s="886"/>
      <c r="M771" s="886"/>
      <c r="N771" s="886"/>
      <c r="O771" s="887"/>
      <c r="P771" s="887"/>
    </row>
    <row r="772" spans="1:16" ht="15">
      <c r="A772" s="883"/>
      <c r="B772" s="649"/>
      <c r="C772" s="649"/>
      <c r="D772" s="649"/>
      <c r="E772" s="888"/>
      <c r="F772" s="888"/>
      <c r="G772" s="932"/>
      <c r="H772" s="883"/>
      <c r="I772" s="883"/>
      <c r="J772" s="883"/>
      <c r="K772" s="885"/>
      <c r="L772" s="886"/>
      <c r="M772" s="886"/>
      <c r="N772" s="886"/>
      <c r="O772" s="887"/>
      <c r="P772" s="887"/>
    </row>
    <row r="773" spans="1:16" ht="15">
      <c r="A773" s="883"/>
      <c r="B773" s="649"/>
      <c r="C773" s="649"/>
      <c r="D773" s="649"/>
      <c r="E773" s="888"/>
      <c r="F773" s="888"/>
      <c r="G773" s="932"/>
      <c r="H773" s="883"/>
      <c r="I773" s="883"/>
      <c r="J773" s="883"/>
      <c r="K773" s="885"/>
      <c r="L773" s="886"/>
      <c r="M773" s="886"/>
      <c r="N773" s="886"/>
      <c r="O773" s="887"/>
      <c r="P773" s="887"/>
    </row>
    <row r="774" spans="1:16" ht="15">
      <c r="A774" s="883"/>
      <c r="B774" s="649"/>
      <c r="C774" s="649"/>
      <c r="D774" s="649"/>
      <c r="E774" s="888"/>
      <c r="F774" s="888"/>
      <c r="G774" s="932"/>
      <c r="H774" s="883"/>
      <c r="I774" s="883"/>
      <c r="J774" s="883"/>
      <c r="K774" s="885"/>
      <c r="L774" s="886"/>
      <c r="M774" s="886"/>
      <c r="N774" s="886"/>
      <c r="O774" s="887"/>
      <c r="P774" s="887"/>
    </row>
    <row r="775" spans="1:16" ht="15">
      <c r="A775" s="883"/>
      <c r="B775" s="649"/>
      <c r="C775" s="649"/>
      <c r="D775" s="649"/>
      <c r="E775" s="888"/>
      <c r="F775" s="888"/>
      <c r="G775" s="932"/>
      <c r="H775" s="883"/>
      <c r="I775" s="883"/>
      <c r="J775" s="883"/>
      <c r="K775" s="885"/>
      <c r="L775" s="886"/>
      <c r="M775" s="886"/>
      <c r="N775" s="886"/>
      <c r="O775" s="887"/>
      <c r="P775" s="887"/>
    </row>
    <row r="776" spans="1:16" ht="15">
      <c r="A776" s="883"/>
      <c r="B776" s="649"/>
      <c r="C776" s="649"/>
      <c r="D776" s="649"/>
      <c r="E776" s="888"/>
      <c r="F776" s="888"/>
      <c r="G776" s="932"/>
      <c r="H776" s="883"/>
      <c r="I776" s="883"/>
      <c r="J776" s="883"/>
      <c r="K776" s="885"/>
      <c r="L776" s="886"/>
      <c r="M776" s="886"/>
      <c r="N776" s="886"/>
      <c r="O776" s="887"/>
      <c r="P776" s="887"/>
    </row>
    <row r="777" spans="1:16" ht="15">
      <c r="A777" s="883"/>
      <c r="B777" s="649"/>
      <c r="C777" s="649"/>
      <c r="D777" s="649"/>
      <c r="E777" s="888"/>
      <c r="F777" s="888"/>
      <c r="G777" s="932"/>
      <c r="H777" s="883"/>
      <c r="I777" s="883"/>
      <c r="J777" s="883"/>
      <c r="K777" s="885"/>
      <c r="L777" s="886"/>
      <c r="M777" s="886"/>
      <c r="N777" s="886"/>
      <c r="O777" s="887"/>
      <c r="P777" s="887"/>
    </row>
    <row r="778" spans="1:16" ht="15">
      <c r="A778" s="883"/>
      <c r="B778" s="649"/>
      <c r="C778" s="649"/>
      <c r="D778" s="649"/>
      <c r="E778" s="888"/>
      <c r="F778" s="888"/>
      <c r="G778" s="932"/>
      <c r="H778" s="883"/>
      <c r="I778" s="883"/>
      <c r="J778" s="883"/>
      <c r="K778" s="885"/>
      <c r="L778" s="886"/>
      <c r="M778" s="886"/>
      <c r="N778" s="886"/>
      <c r="O778" s="887"/>
      <c r="P778" s="887"/>
    </row>
    <row r="779" spans="1:16" ht="15">
      <c r="A779" s="883"/>
      <c r="B779" s="649"/>
      <c r="C779" s="649"/>
      <c r="D779" s="649"/>
      <c r="E779" s="888"/>
      <c r="F779" s="888"/>
      <c r="G779" s="932"/>
      <c r="H779" s="883"/>
      <c r="I779" s="883"/>
      <c r="J779" s="883"/>
      <c r="K779" s="885"/>
      <c r="L779" s="886"/>
      <c r="M779" s="886"/>
      <c r="N779" s="886"/>
      <c r="O779" s="887"/>
      <c r="P779" s="887"/>
    </row>
    <row r="780" spans="1:16" ht="15">
      <c r="A780" s="883"/>
      <c r="B780" s="649"/>
      <c r="C780" s="649"/>
      <c r="D780" s="649"/>
      <c r="E780" s="888"/>
      <c r="F780" s="888"/>
      <c r="G780" s="932"/>
      <c r="H780" s="883"/>
      <c r="I780" s="883"/>
      <c r="J780" s="883"/>
      <c r="K780" s="885"/>
      <c r="L780" s="886"/>
      <c r="M780" s="886"/>
      <c r="N780" s="886"/>
      <c r="O780" s="887"/>
      <c r="P780" s="887"/>
    </row>
    <row r="781" spans="1:16" ht="15">
      <c r="A781" s="883"/>
      <c r="B781" s="649"/>
      <c r="C781" s="649"/>
      <c r="D781" s="649"/>
      <c r="E781" s="888"/>
      <c r="F781" s="888"/>
      <c r="G781" s="932"/>
      <c r="H781" s="883"/>
      <c r="I781" s="883"/>
      <c r="J781" s="883"/>
      <c r="K781" s="885"/>
      <c r="L781" s="886"/>
      <c r="M781" s="886"/>
      <c r="N781" s="886"/>
      <c r="O781" s="887"/>
      <c r="P781" s="887"/>
    </row>
    <row r="782" spans="1:16" ht="15">
      <c r="A782" s="883"/>
      <c r="B782" s="649"/>
      <c r="C782" s="649"/>
      <c r="D782" s="649"/>
      <c r="E782" s="888"/>
      <c r="F782" s="888"/>
      <c r="G782" s="932"/>
      <c r="H782" s="883"/>
      <c r="I782" s="883"/>
      <c r="J782" s="883"/>
      <c r="K782" s="885"/>
      <c r="L782" s="886"/>
      <c r="M782" s="886"/>
      <c r="N782" s="886"/>
      <c r="O782" s="887"/>
      <c r="P782" s="887"/>
    </row>
    <row r="783" spans="1:16" ht="15">
      <c r="A783" s="883"/>
      <c r="B783" s="649"/>
      <c r="C783" s="649"/>
      <c r="D783" s="649"/>
      <c r="E783" s="888"/>
      <c r="F783" s="888"/>
      <c r="G783" s="932"/>
      <c r="H783" s="883"/>
      <c r="I783" s="883"/>
      <c r="J783" s="883"/>
      <c r="K783" s="885"/>
      <c r="L783" s="886"/>
      <c r="M783" s="886"/>
      <c r="N783" s="886"/>
      <c r="O783" s="887"/>
      <c r="P783" s="887"/>
    </row>
    <row r="784" spans="1:16" ht="15">
      <c r="A784" s="883"/>
      <c r="B784" s="649"/>
      <c r="C784" s="649"/>
      <c r="D784" s="649"/>
      <c r="E784" s="888"/>
      <c r="F784" s="888"/>
      <c r="G784" s="932"/>
      <c r="H784" s="883"/>
      <c r="I784" s="883"/>
      <c r="J784" s="883"/>
      <c r="K784" s="885"/>
      <c r="L784" s="886"/>
      <c r="M784" s="886"/>
      <c r="N784" s="886"/>
      <c r="O784" s="887"/>
      <c r="P784" s="887"/>
    </row>
    <row r="785" spans="1:16" ht="15">
      <c r="A785" s="883"/>
      <c r="B785" s="649"/>
      <c r="C785" s="649"/>
      <c r="D785" s="649"/>
      <c r="E785" s="888"/>
      <c r="F785" s="888"/>
      <c r="G785" s="932"/>
      <c r="H785" s="883"/>
      <c r="I785" s="883"/>
      <c r="J785" s="883"/>
      <c r="K785" s="885"/>
      <c r="L785" s="886"/>
      <c r="M785" s="886"/>
      <c r="N785" s="886"/>
      <c r="O785" s="887"/>
      <c r="P785" s="887"/>
    </row>
    <row r="786" spans="1:16" ht="15">
      <c r="A786" s="883"/>
      <c r="B786" s="649"/>
      <c r="C786" s="649"/>
      <c r="D786" s="649"/>
      <c r="E786" s="888"/>
      <c r="F786" s="888"/>
      <c r="G786" s="932"/>
      <c r="H786" s="883"/>
      <c r="I786" s="883"/>
      <c r="J786" s="883"/>
      <c r="K786" s="885"/>
      <c r="L786" s="886"/>
      <c r="M786" s="886"/>
      <c r="N786" s="886"/>
      <c r="O786" s="887"/>
      <c r="P786" s="887"/>
    </row>
    <row r="787" spans="1:16" ht="15">
      <c r="A787" s="883"/>
      <c r="B787" s="649"/>
      <c r="C787" s="649"/>
      <c r="D787" s="649"/>
      <c r="E787" s="888"/>
      <c r="F787" s="888"/>
      <c r="G787" s="932"/>
      <c r="H787" s="883"/>
      <c r="I787" s="883"/>
      <c r="J787" s="883"/>
      <c r="K787" s="885"/>
      <c r="L787" s="886"/>
      <c r="M787" s="886"/>
      <c r="N787" s="886"/>
      <c r="O787" s="887"/>
      <c r="P787" s="887"/>
    </row>
    <row r="788" spans="1:16" ht="15">
      <c r="A788" s="883"/>
      <c r="B788" s="649"/>
      <c r="C788" s="649"/>
      <c r="D788" s="649"/>
      <c r="E788" s="888"/>
      <c r="F788" s="888"/>
      <c r="G788" s="932"/>
      <c r="H788" s="883"/>
      <c r="I788" s="883"/>
      <c r="J788" s="883"/>
      <c r="K788" s="885"/>
      <c r="L788" s="886"/>
      <c r="M788" s="886"/>
      <c r="N788" s="886"/>
      <c r="O788" s="887"/>
      <c r="P788" s="887"/>
    </row>
    <row r="789" spans="1:16" ht="15">
      <c r="A789" s="883"/>
      <c r="B789" s="649"/>
      <c r="C789" s="649"/>
      <c r="D789" s="649"/>
      <c r="E789" s="888"/>
      <c r="F789" s="888"/>
      <c r="G789" s="932"/>
      <c r="H789" s="883"/>
      <c r="I789" s="883"/>
      <c r="J789" s="883"/>
      <c r="K789" s="885"/>
      <c r="L789" s="886"/>
      <c r="M789" s="886"/>
      <c r="N789" s="886"/>
      <c r="O789" s="887"/>
      <c r="P789" s="887"/>
    </row>
    <row r="790" spans="1:16" ht="15">
      <c r="A790" s="883"/>
      <c r="B790" s="649"/>
      <c r="C790" s="649"/>
      <c r="D790" s="649"/>
      <c r="E790" s="888"/>
      <c r="F790" s="888"/>
      <c r="G790" s="932"/>
      <c r="H790" s="883"/>
      <c r="I790" s="883"/>
      <c r="J790" s="883"/>
      <c r="K790" s="885"/>
      <c r="L790" s="886"/>
      <c r="M790" s="886"/>
      <c r="N790" s="886"/>
      <c r="O790" s="887"/>
      <c r="P790" s="887"/>
    </row>
    <row r="791" spans="1:16" ht="15">
      <c r="A791" s="883"/>
      <c r="B791" s="649"/>
      <c r="C791" s="649"/>
      <c r="D791" s="649"/>
      <c r="E791" s="888"/>
      <c r="F791" s="888"/>
      <c r="G791" s="932"/>
      <c r="H791" s="883"/>
      <c r="I791" s="883"/>
      <c r="J791" s="883"/>
      <c r="K791" s="885"/>
      <c r="L791" s="886"/>
      <c r="M791" s="886"/>
      <c r="N791" s="886"/>
      <c r="O791" s="887"/>
      <c r="P791" s="887"/>
    </row>
    <row r="792" spans="1:16" ht="15">
      <c r="A792" s="883"/>
      <c r="B792" s="649"/>
      <c r="C792" s="649"/>
      <c r="D792" s="649"/>
      <c r="E792" s="888"/>
      <c r="F792" s="888"/>
      <c r="G792" s="932"/>
      <c r="H792" s="883"/>
      <c r="I792" s="883"/>
      <c r="J792" s="883"/>
      <c r="K792" s="885"/>
      <c r="L792" s="886"/>
      <c r="M792" s="886"/>
      <c r="N792" s="886"/>
      <c r="O792" s="887"/>
      <c r="P792" s="887"/>
    </row>
    <row r="793" spans="1:16" ht="15">
      <c r="A793" s="883"/>
      <c r="B793" s="649"/>
      <c r="C793" s="649"/>
      <c r="D793" s="649"/>
      <c r="E793" s="888"/>
      <c r="F793" s="888"/>
      <c r="G793" s="932"/>
      <c r="H793" s="883"/>
      <c r="I793" s="883"/>
      <c r="J793" s="883"/>
      <c r="K793" s="885"/>
      <c r="L793" s="886"/>
      <c r="M793" s="886"/>
      <c r="N793" s="886"/>
      <c r="O793" s="887"/>
      <c r="P793" s="887"/>
    </row>
    <row r="794" spans="1:16" ht="15">
      <c r="A794" s="883"/>
      <c r="B794" s="649"/>
      <c r="C794" s="649"/>
      <c r="D794" s="649"/>
      <c r="E794" s="888"/>
      <c r="F794" s="888"/>
      <c r="G794" s="932"/>
      <c r="H794" s="883"/>
      <c r="I794" s="883"/>
      <c r="J794" s="883"/>
      <c r="K794" s="885"/>
      <c r="L794" s="886"/>
      <c r="M794" s="886"/>
      <c r="N794" s="886"/>
      <c r="O794" s="887"/>
      <c r="P794" s="887"/>
    </row>
    <row r="795" spans="1:16" ht="15">
      <c r="A795" s="883"/>
      <c r="B795" s="649"/>
      <c r="C795" s="649"/>
      <c r="D795" s="649"/>
      <c r="E795" s="888"/>
      <c r="F795" s="888"/>
      <c r="G795" s="932"/>
      <c r="H795" s="883"/>
      <c r="I795" s="883"/>
      <c r="J795" s="883"/>
      <c r="K795" s="885"/>
      <c r="L795" s="886"/>
      <c r="M795" s="886"/>
      <c r="N795" s="886"/>
      <c r="O795" s="887"/>
      <c r="P795" s="887"/>
    </row>
    <row r="796" spans="1:16" ht="15">
      <c r="A796" s="883"/>
      <c r="B796" s="649"/>
      <c r="C796" s="649"/>
      <c r="D796" s="649"/>
      <c r="E796" s="888"/>
      <c r="F796" s="888"/>
      <c r="G796" s="932"/>
      <c r="H796" s="883"/>
      <c r="I796" s="883"/>
      <c r="J796" s="883"/>
      <c r="K796" s="885"/>
      <c r="L796" s="886"/>
      <c r="M796" s="886"/>
      <c r="N796" s="886"/>
      <c r="O796" s="887"/>
      <c r="P796" s="887"/>
    </row>
    <row r="797" spans="1:16" ht="15">
      <c r="A797" s="883"/>
      <c r="B797" s="649"/>
      <c r="C797" s="649"/>
      <c r="D797" s="649"/>
      <c r="E797" s="888"/>
      <c r="F797" s="888"/>
      <c r="G797" s="932"/>
      <c r="H797" s="883"/>
      <c r="I797" s="883"/>
      <c r="J797" s="883"/>
      <c r="K797" s="885"/>
      <c r="L797" s="886"/>
      <c r="M797" s="886"/>
      <c r="N797" s="886"/>
      <c r="O797" s="887"/>
      <c r="P797" s="887"/>
    </row>
    <row r="798" spans="1:16" ht="15">
      <c r="A798" s="883"/>
      <c r="B798" s="649"/>
      <c r="C798" s="649"/>
      <c r="D798" s="649"/>
      <c r="E798" s="888"/>
      <c r="F798" s="888"/>
      <c r="G798" s="932"/>
      <c r="H798" s="883"/>
      <c r="I798" s="883"/>
      <c r="J798" s="883"/>
      <c r="K798" s="885"/>
      <c r="L798" s="886"/>
      <c r="M798" s="886"/>
      <c r="N798" s="886"/>
      <c r="O798" s="887"/>
      <c r="P798" s="887"/>
    </row>
    <row r="799" spans="1:16" ht="15">
      <c r="A799" s="883"/>
      <c r="B799" s="649"/>
      <c r="C799" s="649"/>
      <c r="D799" s="649"/>
      <c r="E799" s="888"/>
      <c r="F799" s="888"/>
      <c r="G799" s="932"/>
      <c r="H799" s="883"/>
      <c r="I799" s="883"/>
      <c r="J799" s="883"/>
      <c r="K799" s="885"/>
      <c r="L799" s="886"/>
      <c r="M799" s="886"/>
      <c r="N799" s="886"/>
      <c r="O799" s="887"/>
      <c r="P799" s="887"/>
    </row>
    <row r="800" spans="1:16" ht="15">
      <c r="A800" s="883"/>
      <c r="B800" s="649"/>
      <c r="C800" s="649"/>
      <c r="D800" s="649"/>
      <c r="E800" s="888"/>
      <c r="F800" s="888"/>
      <c r="G800" s="932"/>
      <c r="H800" s="883"/>
      <c r="I800" s="883"/>
      <c r="J800" s="883"/>
      <c r="K800" s="885"/>
      <c r="L800" s="886"/>
      <c r="M800" s="886"/>
      <c r="N800" s="886"/>
      <c r="O800" s="887"/>
      <c r="P800" s="887"/>
    </row>
    <row r="801" spans="1:16" ht="15">
      <c r="A801" s="883"/>
      <c r="B801" s="649"/>
      <c r="C801" s="649"/>
      <c r="D801" s="649"/>
      <c r="E801" s="888"/>
      <c r="F801" s="888"/>
      <c r="G801" s="932"/>
      <c r="H801" s="883"/>
      <c r="I801" s="883"/>
      <c r="J801" s="883"/>
      <c r="K801" s="885"/>
      <c r="L801" s="886"/>
      <c r="M801" s="886"/>
      <c r="N801" s="886"/>
      <c r="O801" s="887"/>
      <c r="P801" s="887"/>
    </row>
    <row r="802" spans="1:16" ht="15">
      <c r="A802" s="883"/>
      <c r="B802" s="649"/>
      <c r="C802" s="649"/>
      <c r="D802" s="649"/>
      <c r="E802" s="888"/>
      <c r="F802" s="888"/>
      <c r="G802" s="932"/>
      <c r="H802" s="883"/>
      <c r="I802" s="883"/>
      <c r="J802" s="883"/>
      <c r="K802" s="885"/>
      <c r="L802" s="886"/>
      <c r="M802" s="886"/>
      <c r="N802" s="886"/>
      <c r="O802" s="887"/>
      <c r="P802" s="887"/>
    </row>
    <row r="803" spans="1:16" ht="15">
      <c r="A803" s="883"/>
      <c r="B803" s="649"/>
      <c r="C803" s="649"/>
      <c r="D803" s="649"/>
      <c r="E803" s="888"/>
      <c r="F803" s="888"/>
      <c r="G803" s="932"/>
      <c r="H803" s="883"/>
      <c r="I803" s="883"/>
      <c r="J803" s="883"/>
      <c r="K803" s="885"/>
      <c r="L803" s="886"/>
      <c r="M803" s="886"/>
      <c r="N803" s="886"/>
      <c r="O803" s="887"/>
      <c r="P803" s="887"/>
    </row>
    <row r="804" spans="1:16" ht="15">
      <c r="A804" s="883"/>
      <c r="B804" s="649"/>
      <c r="C804" s="649"/>
      <c r="D804" s="649"/>
      <c r="E804" s="888"/>
      <c r="F804" s="888"/>
      <c r="G804" s="932"/>
      <c r="H804" s="883"/>
      <c r="I804" s="883"/>
      <c r="J804" s="883"/>
      <c r="K804" s="885"/>
      <c r="L804" s="886"/>
      <c r="M804" s="886"/>
      <c r="N804" s="886"/>
      <c r="O804" s="887"/>
      <c r="P804" s="887"/>
    </row>
    <row r="805" spans="1:16" ht="15">
      <c r="A805" s="883"/>
      <c r="B805" s="649"/>
      <c r="C805" s="649"/>
      <c r="D805" s="649"/>
      <c r="E805" s="888"/>
      <c r="F805" s="888"/>
      <c r="G805" s="932"/>
      <c r="H805" s="883"/>
      <c r="I805" s="883"/>
      <c r="J805" s="883"/>
      <c r="K805" s="885"/>
      <c r="L805" s="886"/>
      <c r="M805" s="886"/>
      <c r="N805" s="886"/>
      <c r="O805" s="887"/>
      <c r="P805" s="887"/>
    </row>
    <row r="806" spans="1:16" ht="15">
      <c r="A806" s="883"/>
      <c r="B806" s="649"/>
      <c r="C806" s="649"/>
      <c r="D806" s="649"/>
      <c r="E806" s="888"/>
      <c r="F806" s="888"/>
      <c r="G806" s="932"/>
      <c r="H806" s="883"/>
      <c r="I806" s="883"/>
      <c r="J806" s="883"/>
      <c r="K806" s="885"/>
      <c r="L806" s="886"/>
      <c r="M806" s="886"/>
      <c r="N806" s="886"/>
      <c r="O806" s="887"/>
      <c r="P806" s="887"/>
    </row>
    <row r="807" spans="1:16" ht="15">
      <c r="A807" s="883"/>
      <c r="B807" s="649"/>
      <c r="C807" s="649"/>
      <c r="D807" s="649"/>
      <c r="E807" s="888"/>
      <c r="F807" s="888"/>
      <c r="G807" s="932"/>
      <c r="H807" s="883"/>
      <c r="I807" s="883"/>
      <c r="J807" s="883"/>
      <c r="K807" s="885"/>
      <c r="L807" s="886"/>
      <c r="M807" s="886"/>
      <c r="N807" s="886"/>
      <c r="O807" s="887"/>
      <c r="P807" s="887"/>
    </row>
    <row r="808" spans="1:16" ht="15">
      <c r="A808" s="883"/>
      <c r="B808" s="649"/>
      <c r="C808" s="649"/>
      <c r="D808" s="649"/>
      <c r="E808" s="888"/>
      <c r="F808" s="888"/>
      <c r="G808" s="932"/>
      <c r="H808" s="883"/>
      <c r="I808" s="883"/>
      <c r="J808" s="883"/>
      <c r="K808" s="885"/>
      <c r="L808" s="886"/>
      <c r="M808" s="886"/>
      <c r="N808" s="886"/>
      <c r="O808" s="887"/>
      <c r="P808" s="887"/>
    </row>
    <row r="809" spans="1:16" ht="15">
      <c r="A809" s="883"/>
      <c r="B809" s="649"/>
      <c r="C809" s="649"/>
      <c r="D809" s="649"/>
      <c r="E809" s="888"/>
      <c r="F809" s="888"/>
      <c r="G809" s="932"/>
      <c r="H809" s="883"/>
      <c r="I809" s="883"/>
      <c r="J809" s="883"/>
      <c r="K809" s="885"/>
      <c r="L809" s="886"/>
      <c r="M809" s="886"/>
      <c r="N809" s="886"/>
      <c r="O809" s="887"/>
      <c r="P809" s="887"/>
    </row>
    <row r="810" spans="1:16" ht="15">
      <c r="A810" s="883"/>
      <c r="B810" s="649"/>
      <c r="C810" s="649"/>
      <c r="D810" s="649"/>
      <c r="E810" s="888"/>
      <c r="F810" s="888"/>
      <c r="G810" s="932"/>
      <c r="H810" s="883"/>
      <c r="I810" s="883"/>
      <c r="J810" s="883"/>
      <c r="K810" s="885"/>
      <c r="L810" s="886"/>
      <c r="M810" s="886"/>
      <c r="N810" s="886"/>
      <c r="O810" s="887"/>
      <c r="P810" s="887"/>
    </row>
    <row r="811" spans="1:16" ht="15">
      <c r="A811" s="883"/>
      <c r="B811" s="649"/>
      <c r="C811" s="649"/>
      <c r="D811" s="649"/>
      <c r="E811" s="888"/>
      <c r="F811" s="888"/>
      <c r="G811" s="932"/>
      <c r="H811" s="883"/>
      <c r="I811" s="883"/>
      <c r="J811" s="883"/>
      <c r="K811" s="885"/>
      <c r="L811" s="886"/>
      <c r="M811" s="886"/>
      <c r="N811" s="886"/>
      <c r="O811" s="887"/>
      <c r="P811" s="887"/>
    </row>
    <row r="812" spans="1:16" ht="15">
      <c r="A812" s="883"/>
      <c r="B812" s="649"/>
      <c r="C812" s="649"/>
      <c r="D812" s="649"/>
      <c r="E812" s="888"/>
      <c r="F812" s="888"/>
      <c r="G812" s="932"/>
      <c r="H812" s="883"/>
      <c r="I812" s="883"/>
      <c r="J812" s="883"/>
      <c r="K812" s="885"/>
      <c r="L812" s="886"/>
      <c r="M812" s="886"/>
      <c r="N812" s="886"/>
      <c r="O812" s="887"/>
      <c r="P812" s="887"/>
    </row>
    <row r="813" spans="1:16" ht="15">
      <c r="A813" s="883"/>
      <c r="B813" s="649"/>
      <c r="C813" s="649"/>
      <c r="D813" s="649"/>
      <c r="E813" s="888"/>
      <c r="F813" s="888"/>
      <c r="G813" s="932"/>
      <c r="H813" s="883"/>
      <c r="I813" s="883"/>
      <c r="J813" s="883"/>
      <c r="K813" s="885"/>
      <c r="L813" s="886"/>
      <c r="M813" s="886"/>
      <c r="N813" s="886"/>
      <c r="O813" s="887"/>
      <c r="P813" s="887"/>
    </row>
    <row r="814" spans="1:16" ht="15">
      <c r="A814" s="883"/>
      <c r="B814" s="649"/>
      <c r="C814" s="649"/>
      <c r="D814" s="649"/>
      <c r="E814" s="888"/>
      <c r="F814" s="888"/>
      <c r="G814" s="932"/>
      <c r="H814" s="883"/>
      <c r="I814" s="883"/>
      <c r="J814" s="883"/>
      <c r="K814" s="885"/>
      <c r="L814" s="886"/>
      <c r="M814" s="886"/>
      <c r="N814" s="886"/>
      <c r="O814" s="887"/>
      <c r="P814" s="887"/>
    </row>
    <row r="815" spans="1:16" ht="15">
      <c r="A815" s="883"/>
      <c r="B815" s="649"/>
      <c r="C815" s="649"/>
      <c r="D815" s="649"/>
      <c r="E815" s="888"/>
      <c r="F815" s="888"/>
      <c r="G815" s="932"/>
      <c r="H815" s="883"/>
      <c r="I815" s="883"/>
      <c r="J815" s="883"/>
      <c r="K815" s="885"/>
      <c r="L815" s="886"/>
      <c r="M815" s="886"/>
      <c r="N815" s="886"/>
      <c r="O815" s="887"/>
      <c r="P815" s="887"/>
    </row>
    <row r="816" spans="1:16" ht="15">
      <c r="A816" s="883"/>
      <c r="B816" s="649"/>
      <c r="C816" s="649"/>
      <c r="D816" s="649"/>
      <c r="E816" s="888"/>
      <c r="F816" s="888"/>
      <c r="G816" s="932"/>
      <c r="H816" s="883"/>
      <c r="I816" s="883"/>
      <c r="J816" s="883"/>
      <c r="K816" s="885"/>
      <c r="L816" s="886"/>
      <c r="M816" s="886"/>
      <c r="N816" s="886"/>
      <c r="O816" s="887"/>
      <c r="P816" s="887"/>
    </row>
    <row r="817" spans="1:16" ht="15">
      <c r="A817" s="883"/>
      <c r="B817" s="649"/>
      <c r="C817" s="649"/>
      <c r="D817" s="649"/>
      <c r="E817" s="888"/>
      <c r="F817" s="888"/>
      <c r="G817" s="932"/>
      <c r="H817" s="883"/>
      <c r="I817" s="883"/>
      <c r="J817" s="883"/>
      <c r="K817" s="885"/>
      <c r="L817" s="886"/>
      <c r="M817" s="886"/>
      <c r="N817" s="886"/>
      <c r="O817" s="887"/>
      <c r="P817" s="887"/>
    </row>
    <row r="818" spans="1:16" ht="15">
      <c r="A818" s="883"/>
      <c r="B818" s="649"/>
      <c r="C818" s="649"/>
      <c r="D818" s="649"/>
      <c r="E818" s="888"/>
      <c r="F818" s="888"/>
      <c r="G818" s="932"/>
      <c r="H818" s="883"/>
      <c r="I818" s="883"/>
      <c r="J818" s="883"/>
      <c r="K818" s="885"/>
      <c r="L818" s="886"/>
      <c r="M818" s="886"/>
      <c r="N818" s="886"/>
      <c r="O818" s="887"/>
      <c r="P818" s="887"/>
    </row>
    <row r="819" spans="1:16" ht="15">
      <c r="A819" s="883"/>
      <c r="B819" s="649"/>
      <c r="C819" s="649"/>
      <c r="D819" s="649"/>
      <c r="E819" s="888"/>
      <c r="F819" s="888"/>
      <c r="G819" s="932"/>
      <c r="H819" s="883"/>
      <c r="I819" s="883"/>
      <c r="J819" s="883"/>
      <c r="K819" s="885"/>
      <c r="L819" s="886"/>
      <c r="M819" s="886"/>
      <c r="N819" s="886"/>
      <c r="O819" s="887"/>
      <c r="P819" s="887"/>
    </row>
    <row r="820" spans="1:16" ht="15">
      <c r="A820" s="883"/>
      <c r="B820" s="649"/>
      <c r="C820" s="649"/>
      <c r="D820" s="649"/>
      <c r="E820" s="888"/>
      <c r="F820" s="888"/>
      <c r="G820" s="932"/>
      <c r="H820" s="883"/>
      <c r="I820" s="883"/>
      <c r="J820" s="883"/>
      <c r="K820" s="885"/>
      <c r="L820" s="886"/>
      <c r="M820" s="886"/>
      <c r="N820" s="886"/>
      <c r="O820" s="887"/>
      <c r="P820" s="887"/>
    </row>
    <row r="821" spans="1:16" ht="15">
      <c r="A821" s="883"/>
      <c r="B821" s="649"/>
      <c r="C821" s="649"/>
      <c r="D821" s="649"/>
      <c r="E821" s="888"/>
      <c r="F821" s="888"/>
      <c r="G821" s="932"/>
      <c r="H821" s="883"/>
      <c r="I821" s="883"/>
      <c r="J821" s="883"/>
      <c r="K821" s="885"/>
      <c r="L821" s="886"/>
      <c r="M821" s="886"/>
      <c r="N821" s="886"/>
      <c r="O821" s="887"/>
      <c r="P821" s="887"/>
    </row>
    <row r="822" spans="1:16" ht="15">
      <c r="A822" s="883"/>
      <c r="B822" s="649"/>
      <c r="C822" s="649"/>
      <c r="D822" s="649"/>
      <c r="E822" s="888"/>
      <c r="F822" s="888"/>
      <c r="G822" s="932"/>
      <c r="H822" s="883"/>
      <c r="I822" s="883"/>
      <c r="J822" s="883"/>
      <c r="K822" s="885"/>
      <c r="L822" s="886"/>
      <c r="M822" s="886"/>
      <c r="N822" s="886"/>
      <c r="O822" s="887"/>
      <c r="P822" s="887"/>
    </row>
    <row r="823" spans="1:16" ht="15">
      <c r="A823" s="883"/>
      <c r="B823" s="649"/>
      <c r="C823" s="649"/>
      <c r="D823" s="649"/>
      <c r="E823" s="888"/>
      <c r="F823" s="888"/>
      <c r="G823" s="932"/>
      <c r="H823" s="883"/>
      <c r="I823" s="883"/>
      <c r="J823" s="883"/>
      <c r="K823" s="885"/>
      <c r="L823" s="886"/>
      <c r="M823" s="886"/>
      <c r="N823" s="886"/>
      <c r="O823" s="887"/>
      <c r="P823" s="887"/>
    </row>
    <row r="824" spans="1:16" ht="15">
      <c r="A824" s="883"/>
      <c r="B824" s="649"/>
      <c r="C824" s="649"/>
      <c r="D824" s="649"/>
      <c r="E824" s="888"/>
      <c r="F824" s="888"/>
      <c r="G824" s="932"/>
      <c r="H824" s="883"/>
      <c r="I824" s="883"/>
      <c r="J824" s="883"/>
      <c r="K824" s="885"/>
      <c r="L824" s="886"/>
      <c r="M824" s="886"/>
      <c r="N824" s="886"/>
      <c r="O824" s="887"/>
      <c r="P824" s="887"/>
    </row>
    <row r="825" spans="1:16" ht="15">
      <c r="A825" s="883"/>
      <c r="B825" s="649"/>
      <c r="C825" s="649"/>
      <c r="D825" s="649"/>
      <c r="E825" s="888"/>
      <c r="F825" s="888"/>
      <c r="G825" s="932"/>
      <c r="H825" s="883"/>
      <c r="I825" s="883"/>
      <c r="J825" s="883"/>
      <c r="K825" s="885"/>
      <c r="L825" s="886"/>
      <c r="M825" s="886"/>
      <c r="N825" s="886"/>
      <c r="O825" s="887"/>
      <c r="P825" s="887"/>
    </row>
    <row r="826" spans="1:16" ht="15">
      <c r="A826" s="883"/>
      <c r="B826" s="649"/>
      <c r="C826" s="649"/>
      <c r="D826" s="649"/>
      <c r="E826" s="888"/>
      <c r="F826" s="888"/>
      <c r="G826" s="932"/>
      <c r="H826" s="883"/>
      <c r="I826" s="883"/>
      <c r="J826" s="883"/>
      <c r="K826" s="885"/>
      <c r="L826" s="886"/>
      <c r="M826" s="886"/>
      <c r="N826" s="886"/>
      <c r="O826" s="887"/>
      <c r="P826" s="887"/>
    </row>
    <row r="827" spans="1:16" ht="15">
      <c r="A827" s="883"/>
      <c r="B827" s="649"/>
      <c r="C827" s="649"/>
      <c r="D827" s="649"/>
      <c r="E827" s="888"/>
      <c r="F827" s="888"/>
      <c r="G827" s="932"/>
      <c r="H827" s="883"/>
      <c r="I827" s="883"/>
      <c r="J827" s="883"/>
      <c r="K827" s="885"/>
      <c r="L827" s="886"/>
      <c r="M827" s="886"/>
      <c r="N827" s="886"/>
      <c r="O827" s="887"/>
      <c r="P827" s="887"/>
    </row>
    <row r="828" spans="1:16" ht="15">
      <c r="A828" s="883"/>
      <c r="B828" s="649"/>
      <c r="C828" s="649"/>
      <c r="D828" s="649"/>
      <c r="E828" s="888"/>
      <c r="F828" s="888"/>
      <c r="G828" s="932"/>
      <c r="H828" s="883"/>
      <c r="I828" s="883"/>
      <c r="J828" s="883"/>
      <c r="K828" s="885"/>
      <c r="L828" s="886"/>
      <c r="M828" s="886"/>
      <c r="N828" s="886"/>
      <c r="O828" s="887"/>
      <c r="P828" s="887"/>
    </row>
    <row r="829" spans="1:16" ht="15">
      <c r="A829" s="883"/>
      <c r="B829" s="649"/>
      <c r="C829" s="649"/>
      <c r="D829" s="649"/>
      <c r="E829" s="888"/>
      <c r="F829" s="888"/>
      <c r="G829" s="932"/>
      <c r="H829" s="883"/>
      <c r="I829" s="883"/>
      <c r="J829" s="883"/>
      <c r="K829" s="885"/>
      <c r="L829" s="886"/>
      <c r="M829" s="886"/>
      <c r="N829" s="886"/>
      <c r="O829" s="887"/>
      <c r="P829" s="887"/>
    </row>
    <row r="830" spans="1:16" ht="15">
      <c r="A830" s="883"/>
      <c r="B830" s="649"/>
      <c r="C830" s="649"/>
      <c r="D830" s="649"/>
      <c r="E830" s="888"/>
      <c r="F830" s="888"/>
      <c r="G830" s="932"/>
      <c r="H830" s="883"/>
      <c r="I830" s="883"/>
      <c r="J830" s="883"/>
      <c r="K830" s="885"/>
      <c r="L830" s="886"/>
      <c r="M830" s="886"/>
      <c r="N830" s="886"/>
      <c r="O830" s="887"/>
      <c r="P830" s="887"/>
    </row>
    <row r="831" spans="1:16" ht="15">
      <c r="A831" s="883"/>
      <c r="B831" s="649"/>
      <c r="C831" s="649"/>
      <c r="D831" s="649"/>
      <c r="E831" s="888"/>
      <c r="F831" s="888"/>
      <c r="G831" s="932"/>
      <c r="H831" s="883"/>
      <c r="I831" s="883"/>
      <c r="J831" s="883"/>
      <c r="K831" s="885"/>
      <c r="L831" s="886"/>
      <c r="M831" s="886"/>
      <c r="N831" s="886"/>
      <c r="O831" s="887"/>
      <c r="P831" s="887"/>
    </row>
    <row r="832" spans="1:16" ht="15">
      <c r="A832" s="883"/>
      <c r="B832" s="649"/>
      <c r="C832" s="649"/>
      <c r="D832" s="649"/>
      <c r="E832" s="888"/>
      <c r="F832" s="888"/>
      <c r="G832" s="932"/>
      <c r="H832" s="883"/>
      <c r="I832" s="883"/>
      <c r="J832" s="883"/>
      <c r="K832" s="885"/>
      <c r="L832" s="886"/>
      <c r="M832" s="886"/>
      <c r="N832" s="886"/>
      <c r="O832" s="887"/>
      <c r="P832" s="887"/>
    </row>
    <row r="833" spans="1:16" ht="15">
      <c r="A833" s="883"/>
      <c r="B833" s="649"/>
      <c r="C833" s="649"/>
      <c r="D833" s="649"/>
      <c r="E833" s="888"/>
      <c r="F833" s="888"/>
      <c r="G833" s="932"/>
      <c r="H833" s="883"/>
      <c r="I833" s="883"/>
      <c r="J833" s="883"/>
      <c r="K833" s="885"/>
      <c r="L833" s="886"/>
      <c r="M833" s="886"/>
      <c r="N833" s="886"/>
      <c r="O833" s="887"/>
      <c r="P833" s="887"/>
    </row>
    <row r="834" spans="1:16" ht="15">
      <c r="A834" s="883"/>
      <c r="B834" s="649"/>
      <c r="C834" s="649"/>
      <c r="D834" s="649"/>
      <c r="E834" s="888"/>
      <c r="F834" s="888"/>
      <c r="G834" s="932"/>
      <c r="H834" s="883"/>
      <c r="I834" s="883"/>
      <c r="J834" s="883"/>
      <c r="K834" s="885"/>
      <c r="L834" s="886"/>
      <c r="M834" s="886"/>
      <c r="N834" s="886"/>
      <c r="O834" s="887"/>
      <c r="P834" s="887"/>
    </row>
    <row r="835" spans="1:16" ht="15">
      <c r="A835" s="883"/>
      <c r="B835" s="649"/>
      <c r="C835" s="649"/>
      <c r="D835" s="649"/>
      <c r="E835" s="888"/>
      <c r="F835" s="888"/>
      <c r="G835" s="932"/>
      <c r="H835" s="883"/>
      <c r="I835" s="883"/>
      <c r="J835" s="883"/>
      <c r="K835" s="885"/>
      <c r="L835" s="886"/>
      <c r="M835" s="886"/>
      <c r="N835" s="886"/>
      <c r="O835" s="887"/>
      <c r="P835" s="887"/>
    </row>
    <row r="836" spans="1:16" ht="15">
      <c r="A836" s="883"/>
      <c r="B836" s="649"/>
      <c r="C836" s="649"/>
      <c r="D836" s="649"/>
      <c r="E836" s="888"/>
      <c r="F836" s="888"/>
      <c r="G836" s="932"/>
      <c r="H836" s="883"/>
      <c r="I836" s="883"/>
      <c r="J836" s="883"/>
      <c r="K836" s="885"/>
      <c r="L836" s="886"/>
      <c r="M836" s="886"/>
      <c r="N836" s="886"/>
      <c r="O836" s="887"/>
      <c r="P836" s="887"/>
    </row>
    <row r="837" spans="1:16" ht="15">
      <c r="A837" s="883"/>
      <c r="B837" s="649"/>
      <c r="C837" s="649"/>
      <c r="D837" s="649"/>
      <c r="E837" s="888"/>
      <c r="F837" s="888"/>
      <c r="G837" s="932"/>
      <c r="H837" s="883"/>
      <c r="I837" s="883"/>
      <c r="J837" s="883"/>
      <c r="K837" s="885"/>
      <c r="L837" s="886"/>
      <c r="M837" s="886"/>
      <c r="N837" s="886"/>
      <c r="O837" s="887"/>
      <c r="P837" s="887"/>
    </row>
    <row r="838" spans="1:16" ht="15">
      <c r="A838" s="883"/>
      <c r="B838" s="649"/>
      <c r="C838" s="649"/>
      <c r="D838" s="649"/>
      <c r="E838" s="888"/>
      <c r="F838" s="888"/>
      <c r="G838" s="932"/>
      <c r="H838" s="883"/>
      <c r="I838" s="883"/>
      <c r="J838" s="883"/>
      <c r="K838" s="885"/>
      <c r="L838" s="886"/>
      <c r="M838" s="886"/>
      <c r="N838" s="886"/>
      <c r="O838" s="887"/>
      <c r="P838" s="887"/>
    </row>
    <row r="839" spans="1:16" ht="15">
      <c r="A839" s="883"/>
      <c r="B839" s="649"/>
      <c r="C839" s="649"/>
      <c r="D839" s="649"/>
      <c r="E839" s="888"/>
      <c r="F839" s="888"/>
      <c r="G839" s="932"/>
      <c r="H839" s="883"/>
      <c r="I839" s="883"/>
      <c r="J839" s="883"/>
      <c r="K839" s="885"/>
      <c r="L839" s="886"/>
      <c r="M839" s="886"/>
      <c r="N839" s="886"/>
      <c r="O839" s="887"/>
      <c r="P839" s="887"/>
    </row>
    <row r="840" spans="1:16" ht="15">
      <c r="A840" s="883"/>
      <c r="B840" s="649"/>
      <c r="C840" s="649"/>
      <c r="D840" s="649"/>
      <c r="E840" s="888"/>
      <c r="F840" s="888"/>
      <c r="G840" s="932"/>
      <c r="H840" s="883"/>
      <c r="I840" s="883"/>
      <c r="J840" s="883"/>
      <c r="K840" s="885"/>
      <c r="L840" s="886"/>
      <c r="M840" s="886"/>
      <c r="N840" s="886"/>
      <c r="O840" s="887"/>
      <c r="P840" s="887"/>
    </row>
    <row r="841" spans="1:16" ht="15">
      <c r="A841" s="883"/>
      <c r="B841" s="649"/>
      <c r="C841" s="649"/>
      <c r="D841" s="649"/>
      <c r="E841" s="888"/>
      <c r="F841" s="888"/>
      <c r="G841" s="932"/>
      <c r="H841" s="883"/>
      <c r="I841" s="883"/>
      <c r="J841" s="883"/>
      <c r="K841" s="885"/>
      <c r="L841" s="886"/>
      <c r="M841" s="886"/>
      <c r="N841" s="886"/>
      <c r="O841" s="887"/>
      <c r="P841" s="887"/>
    </row>
    <row r="842" spans="1:16" ht="15">
      <c r="A842" s="883"/>
      <c r="B842" s="649"/>
      <c r="C842" s="649"/>
      <c r="D842" s="649"/>
      <c r="E842" s="888"/>
      <c r="F842" s="888"/>
      <c r="G842" s="932"/>
      <c r="H842" s="883"/>
      <c r="I842" s="883"/>
      <c r="J842" s="883"/>
      <c r="K842" s="885"/>
      <c r="L842" s="886"/>
      <c r="M842" s="886"/>
      <c r="N842" s="886"/>
      <c r="O842" s="887"/>
      <c r="P842" s="887"/>
    </row>
    <row r="843" spans="1:16" ht="15">
      <c r="A843" s="883"/>
      <c r="B843" s="649"/>
      <c r="C843" s="649"/>
      <c r="D843" s="649"/>
      <c r="E843" s="888"/>
      <c r="F843" s="888"/>
      <c r="G843" s="932"/>
      <c r="H843" s="883"/>
      <c r="I843" s="883"/>
      <c r="J843" s="883"/>
      <c r="K843" s="885"/>
      <c r="L843" s="886"/>
      <c r="M843" s="886"/>
      <c r="N843" s="886"/>
      <c r="O843" s="887"/>
      <c r="P843" s="887"/>
    </row>
    <row r="844" spans="1:16" ht="15">
      <c r="A844" s="883"/>
      <c r="B844" s="649"/>
      <c r="C844" s="649"/>
      <c r="D844" s="649"/>
      <c r="E844" s="888"/>
      <c r="F844" s="888"/>
      <c r="G844" s="932"/>
      <c r="H844" s="883"/>
      <c r="I844" s="883"/>
      <c r="J844" s="883"/>
      <c r="K844" s="885"/>
      <c r="L844" s="886"/>
      <c r="M844" s="886"/>
      <c r="N844" s="886"/>
      <c r="O844" s="887"/>
      <c r="P844" s="887"/>
    </row>
    <row r="845" spans="1:16" ht="15">
      <c r="A845" s="883"/>
      <c r="B845" s="649"/>
      <c r="C845" s="649"/>
      <c r="D845" s="649"/>
      <c r="E845" s="888"/>
      <c r="F845" s="888"/>
      <c r="G845" s="932"/>
      <c r="H845" s="883"/>
      <c r="I845" s="883"/>
      <c r="J845" s="883"/>
      <c r="K845" s="885"/>
      <c r="L845" s="886"/>
      <c r="M845" s="886"/>
      <c r="N845" s="886"/>
      <c r="O845" s="887"/>
      <c r="P845" s="887"/>
    </row>
    <row r="846" spans="1:16" ht="15">
      <c r="A846" s="883"/>
      <c r="B846" s="649"/>
      <c r="C846" s="649"/>
      <c r="D846" s="649"/>
      <c r="E846" s="888"/>
      <c r="F846" s="888"/>
      <c r="G846" s="932"/>
      <c r="H846" s="883"/>
      <c r="I846" s="883"/>
      <c r="J846" s="883"/>
      <c r="K846" s="885"/>
      <c r="L846" s="886"/>
      <c r="M846" s="886"/>
      <c r="N846" s="886"/>
      <c r="O846" s="887"/>
      <c r="P846" s="887"/>
    </row>
    <row r="847" spans="1:16" ht="15">
      <c r="A847" s="883"/>
      <c r="B847" s="649"/>
      <c r="C847" s="649"/>
      <c r="D847" s="649"/>
      <c r="E847" s="888"/>
      <c r="F847" s="888"/>
      <c r="G847" s="932"/>
      <c r="H847" s="883"/>
      <c r="I847" s="883"/>
      <c r="J847" s="883"/>
      <c r="K847" s="885"/>
      <c r="L847" s="886"/>
      <c r="M847" s="886"/>
      <c r="N847" s="886"/>
      <c r="O847" s="887"/>
      <c r="P847" s="887"/>
    </row>
    <row r="848" spans="1:16" ht="15">
      <c r="A848" s="883"/>
      <c r="B848" s="649"/>
      <c r="C848" s="649"/>
      <c r="D848" s="649"/>
      <c r="E848" s="888"/>
      <c r="F848" s="888"/>
      <c r="G848" s="932"/>
      <c r="H848" s="883"/>
      <c r="I848" s="883"/>
      <c r="J848" s="883"/>
      <c r="K848" s="885"/>
      <c r="L848" s="886"/>
      <c r="M848" s="886"/>
      <c r="N848" s="886"/>
      <c r="O848" s="887"/>
      <c r="P848" s="887"/>
    </row>
    <row r="849" spans="1:16" ht="15">
      <c r="A849" s="883"/>
      <c r="B849" s="649"/>
      <c r="C849" s="649"/>
      <c r="D849" s="649"/>
      <c r="E849" s="888"/>
      <c r="F849" s="888"/>
      <c r="G849" s="932"/>
      <c r="H849" s="883"/>
      <c r="I849" s="883"/>
      <c r="J849" s="883"/>
      <c r="K849" s="885"/>
      <c r="L849" s="886"/>
      <c r="M849" s="886"/>
      <c r="N849" s="886"/>
      <c r="O849" s="887"/>
      <c r="P849" s="887"/>
    </row>
    <row r="850" spans="1:16" ht="15">
      <c r="A850" s="883"/>
      <c r="B850" s="649"/>
      <c r="C850" s="649"/>
      <c r="D850" s="649"/>
      <c r="E850" s="888"/>
      <c r="F850" s="888"/>
      <c r="G850" s="932"/>
      <c r="H850" s="883"/>
      <c r="I850" s="883"/>
      <c r="J850" s="883"/>
      <c r="K850" s="885"/>
      <c r="L850" s="886"/>
      <c r="M850" s="886"/>
      <c r="N850" s="886"/>
      <c r="O850" s="887"/>
      <c r="P850" s="887"/>
    </row>
    <row r="851" spans="1:16" ht="15">
      <c r="A851" s="883"/>
      <c r="B851" s="649"/>
      <c r="C851" s="649"/>
      <c r="D851" s="649"/>
      <c r="E851" s="888"/>
      <c r="F851" s="888"/>
      <c r="G851" s="932"/>
      <c r="H851" s="883"/>
      <c r="I851" s="883"/>
      <c r="J851" s="883"/>
      <c r="K851" s="885"/>
      <c r="L851" s="886"/>
      <c r="M851" s="886"/>
      <c r="N851" s="886"/>
      <c r="O851" s="887"/>
      <c r="P851" s="887"/>
    </row>
    <row r="852" spans="1:16" ht="15">
      <c r="A852" s="883"/>
      <c r="B852" s="649"/>
      <c r="C852" s="649"/>
      <c r="D852" s="649"/>
      <c r="E852" s="888"/>
      <c r="F852" s="888"/>
      <c r="G852" s="932"/>
      <c r="H852" s="883"/>
      <c r="I852" s="883"/>
      <c r="J852" s="883"/>
      <c r="K852" s="885"/>
      <c r="L852" s="886"/>
      <c r="M852" s="886"/>
      <c r="N852" s="886"/>
      <c r="O852" s="887"/>
      <c r="P852" s="887"/>
    </row>
    <row r="853" spans="1:16" ht="15">
      <c r="A853" s="883"/>
      <c r="B853" s="649"/>
      <c r="C853" s="649"/>
      <c r="D853" s="649"/>
      <c r="E853" s="888"/>
      <c r="F853" s="888"/>
      <c r="G853" s="932"/>
      <c r="H853" s="883"/>
      <c r="I853" s="883"/>
      <c r="J853" s="883"/>
      <c r="K853" s="885"/>
      <c r="L853" s="886"/>
      <c r="M853" s="886"/>
      <c r="N853" s="886"/>
      <c r="O853" s="887"/>
      <c r="P853" s="887"/>
    </row>
    <row r="854" spans="1:16" ht="15">
      <c r="A854" s="883"/>
      <c r="B854" s="649"/>
      <c r="C854" s="649"/>
      <c r="D854" s="649"/>
      <c r="E854" s="888"/>
      <c r="F854" s="888"/>
      <c r="G854" s="932"/>
      <c r="H854" s="883"/>
      <c r="I854" s="883"/>
      <c r="J854" s="883"/>
      <c r="K854" s="885"/>
      <c r="L854" s="886"/>
      <c r="M854" s="886"/>
      <c r="N854" s="886"/>
      <c r="O854" s="887"/>
      <c r="P854" s="887"/>
    </row>
    <row r="855" spans="1:16" ht="15">
      <c r="A855" s="883"/>
      <c r="B855" s="649"/>
      <c r="C855" s="649"/>
      <c r="D855" s="649"/>
      <c r="E855" s="888"/>
      <c r="F855" s="888"/>
      <c r="G855" s="932"/>
      <c r="H855" s="883"/>
      <c r="I855" s="883"/>
      <c r="J855" s="883"/>
      <c r="K855" s="885"/>
      <c r="L855" s="886"/>
      <c r="M855" s="886"/>
      <c r="N855" s="886"/>
      <c r="O855" s="887"/>
      <c r="P855" s="887"/>
    </row>
    <row r="856" spans="1:16" ht="15">
      <c r="A856" s="883"/>
      <c r="B856" s="649"/>
      <c r="C856" s="649"/>
      <c r="D856" s="649"/>
      <c r="E856" s="888"/>
      <c r="F856" s="888"/>
      <c r="G856" s="932"/>
      <c r="H856" s="883"/>
      <c r="I856" s="883"/>
      <c r="J856" s="883"/>
      <c r="K856" s="885"/>
      <c r="L856" s="886"/>
      <c r="M856" s="886"/>
      <c r="N856" s="886"/>
      <c r="O856" s="887"/>
      <c r="P856" s="887"/>
    </row>
    <row r="857" spans="1:16" ht="15">
      <c r="A857" s="883"/>
      <c r="B857" s="649"/>
      <c r="C857" s="649"/>
      <c r="D857" s="649"/>
      <c r="E857" s="888"/>
      <c r="F857" s="888"/>
      <c r="G857" s="932"/>
      <c r="H857" s="883"/>
      <c r="I857" s="883"/>
      <c r="J857" s="883"/>
      <c r="K857" s="885"/>
      <c r="L857" s="886"/>
      <c r="M857" s="886"/>
      <c r="N857" s="886"/>
      <c r="O857" s="887"/>
      <c r="P857" s="887"/>
    </row>
    <row r="858" spans="1:16" ht="15">
      <c r="A858" s="883"/>
      <c r="B858" s="649"/>
      <c r="C858" s="649"/>
      <c r="D858" s="649"/>
      <c r="E858" s="888"/>
      <c r="F858" s="888"/>
      <c r="G858" s="932"/>
      <c r="H858" s="883"/>
      <c r="I858" s="883"/>
      <c r="J858" s="883"/>
      <c r="K858" s="885"/>
      <c r="L858" s="886"/>
      <c r="M858" s="886"/>
      <c r="N858" s="886"/>
      <c r="O858" s="887"/>
      <c r="P858" s="887"/>
    </row>
    <row r="859" spans="1:16" ht="15">
      <c r="A859" s="883"/>
      <c r="B859" s="649"/>
      <c r="C859" s="649"/>
      <c r="D859" s="649"/>
      <c r="E859" s="888"/>
      <c r="F859" s="888"/>
      <c r="G859" s="932"/>
      <c r="H859" s="883"/>
      <c r="I859" s="883"/>
      <c r="J859" s="883"/>
      <c r="K859" s="885"/>
      <c r="L859" s="886"/>
      <c r="M859" s="886"/>
      <c r="N859" s="886"/>
      <c r="O859" s="887"/>
      <c r="P859" s="887"/>
    </row>
    <row r="860" spans="1:16" ht="15">
      <c r="A860" s="883"/>
      <c r="B860" s="649"/>
      <c r="C860" s="649"/>
      <c r="D860" s="649"/>
      <c r="E860" s="888"/>
      <c r="F860" s="888"/>
      <c r="G860" s="932"/>
      <c r="H860" s="883"/>
      <c r="I860" s="883"/>
      <c r="J860" s="883"/>
      <c r="K860" s="885"/>
      <c r="L860" s="886"/>
      <c r="M860" s="886"/>
      <c r="N860" s="886"/>
      <c r="O860" s="887"/>
      <c r="P860" s="887"/>
    </row>
    <row r="861" spans="1:16" ht="15">
      <c r="A861" s="883"/>
      <c r="B861" s="649"/>
      <c r="C861" s="649"/>
      <c r="D861" s="649"/>
      <c r="E861" s="888"/>
      <c r="F861" s="888"/>
      <c r="G861" s="932"/>
      <c r="H861" s="883"/>
      <c r="I861" s="883"/>
      <c r="J861" s="883"/>
      <c r="K861" s="885"/>
      <c r="L861" s="886"/>
      <c r="M861" s="886"/>
      <c r="N861" s="886"/>
      <c r="O861" s="887"/>
      <c r="P861" s="887"/>
    </row>
    <row r="862" spans="1:16" ht="15">
      <c r="A862" s="883"/>
      <c r="B862" s="649"/>
      <c r="C862" s="649"/>
      <c r="D862" s="649"/>
      <c r="E862" s="888"/>
      <c r="F862" s="888"/>
      <c r="G862" s="932"/>
      <c r="H862" s="883"/>
      <c r="I862" s="883"/>
      <c r="J862" s="883"/>
      <c r="K862" s="885"/>
      <c r="L862" s="886"/>
      <c r="M862" s="886"/>
      <c r="N862" s="886"/>
      <c r="O862" s="887"/>
      <c r="P862" s="887"/>
    </row>
    <row r="863" spans="1:16" ht="15">
      <c r="A863" s="883"/>
      <c r="B863" s="649"/>
      <c r="C863" s="649"/>
      <c r="D863" s="649"/>
      <c r="E863" s="888"/>
      <c r="F863" s="888"/>
      <c r="G863" s="932"/>
      <c r="H863" s="883"/>
      <c r="I863" s="883"/>
      <c r="J863" s="883"/>
      <c r="K863" s="885"/>
      <c r="L863" s="886"/>
      <c r="M863" s="886"/>
      <c r="N863" s="886"/>
      <c r="O863" s="887"/>
      <c r="P863" s="887"/>
    </row>
    <row r="864" spans="1:16" ht="15">
      <c r="A864" s="883"/>
      <c r="B864" s="649"/>
      <c r="C864" s="649"/>
      <c r="D864" s="649"/>
      <c r="E864" s="888"/>
      <c r="F864" s="888"/>
      <c r="G864" s="932"/>
      <c r="H864" s="883"/>
      <c r="I864" s="883"/>
      <c r="J864" s="883"/>
      <c r="K864" s="885"/>
      <c r="L864" s="886"/>
      <c r="M864" s="886"/>
      <c r="N864" s="886"/>
      <c r="O864" s="887"/>
      <c r="P864" s="887"/>
    </row>
    <row r="865" spans="1:16" ht="15">
      <c r="A865" s="883"/>
      <c r="B865" s="649"/>
      <c r="C865" s="649"/>
      <c r="D865" s="649"/>
      <c r="E865" s="888"/>
      <c r="F865" s="888"/>
      <c r="G865" s="932"/>
      <c r="H865" s="883"/>
      <c r="I865" s="883"/>
      <c r="J865" s="883"/>
      <c r="K865" s="885"/>
      <c r="L865" s="886"/>
      <c r="M865" s="886"/>
      <c r="N865" s="886"/>
      <c r="O865" s="887"/>
      <c r="P865" s="887"/>
    </row>
    <row r="866" spans="1:16" ht="15">
      <c r="A866" s="883"/>
      <c r="B866" s="649"/>
      <c r="C866" s="649"/>
      <c r="D866" s="649"/>
      <c r="E866" s="888"/>
      <c r="F866" s="888"/>
      <c r="G866" s="932"/>
      <c r="H866" s="883"/>
      <c r="I866" s="883"/>
      <c r="J866" s="883"/>
      <c r="K866" s="885"/>
      <c r="L866" s="886"/>
      <c r="M866" s="886"/>
      <c r="N866" s="886"/>
      <c r="O866" s="887"/>
      <c r="P866" s="887"/>
    </row>
    <row r="867" spans="1:16" ht="15">
      <c r="A867" s="883"/>
      <c r="B867" s="649"/>
      <c r="C867" s="649"/>
      <c r="D867" s="649"/>
      <c r="E867" s="888"/>
      <c r="F867" s="888"/>
      <c r="G867" s="932"/>
      <c r="H867" s="883"/>
      <c r="I867" s="883"/>
      <c r="J867" s="883"/>
      <c r="K867" s="885"/>
      <c r="L867" s="886"/>
      <c r="M867" s="886"/>
      <c r="N867" s="886"/>
      <c r="O867" s="887"/>
      <c r="P867" s="887"/>
    </row>
    <row r="868" spans="1:16" ht="15">
      <c r="A868" s="883"/>
      <c r="B868" s="649"/>
      <c r="C868" s="649"/>
      <c r="D868" s="649"/>
      <c r="E868" s="888"/>
      <c r="F868" s="888"/>
      <c r="G868" s="932"/>
      <c r="H868" s="883"/>
      <c r="I868" s="883"/>
      <c r="J868" s="883"/>
      <c r="K868" s="885"/>
      <c r="L868" s="886"/>
      <c r="M868" s="886"/>
      <c r="N868" s="886"/>
      <c r="O868" s="887"/>
      <c r="P868" s="887"/>
    </row>
    <row r="869" spans="1:16" ht="15">
      <c r="A869" s="883"/>
      <c r="B869" s="649"/>
      <c r="C869" s="649"/>
      <c r="D869" s="649"/>
      <c r="E869" s="888"/>
      <c r="F869" s="888"/>
      <c r="G869" s="932"/>
      <c r="H869" s="883"/>
      <c r="I869" s="883"/>
      <c r="J869" s="883"/>
      <c r="K869" s="885"/>
      <c r="L869" s="886"/>
      <c r="M869" s="886"/>
      <c r="N869" s="886"/>
      <c r="O869" s="887"/>
      <c r="P869" s="887"/>
    </row>
    <row r="870" spans="1:16" ht="15">
      <c r="A870" s="883"/>
      <c r="B870" s="649"/>
      <c r="C870" s="649"/>
      <c r="D870" s="649"/>
      <c r="E870" s="888"/>
      <c r="F870" s="888"/>
      <c r="G870" s="932"/>
      <c r="H870" s="883"/>
      <c r="I870" s="883"/>
      <c r="J870" s="883"/>
      <c r="K870" s="885"/>
      <c r="L870" s="886"/>
      <c r="M870" s="886"/>
      <c r="N870" s="886"/>
      <c r="O870" s="887"/>
      <c r="P870" s="887"/>
    </row>
    <row r="871" spans="1:16" ht="15">
      <c r="A871" s="883"/>
      <c r="B871" s="649"/>
      <c r="C871" s="649"/>
      <c r="D871" s="649"/>
      <c r="E871" s="888"/>
      <c r="F871" s="888"/>
      <c r="G871" s="932"/>
      <c r="H871" s="883"/>
      <c r="I871" s="883"/>
      <c r="J871" s="883"/>
      <c r="K871" s="885"/>
      <c r="L871" s="886"/>
      <c r="M871" s="886"/>
      <c r="N871" s="886"/>
      <c r="O871" s="887"/>
      <c r="P871" s="887"/>
    </row>
    <row r="872" spans="1:16" ht="15">
      <c r="A872" s="883"/>
      <c r="B872" s="649"/>
      <c r="C872" s="649"/>
      <c r="D872" s="649"/>
      <c r="E872" s="888"/>
      <c r="F872" s="888"/>
      <c r="G872" s="932"/>
      <c r="H872" s="883"/>
      <c r="I872" s="883"/>
      <c r="J872" s="883"/>
      <c r="K872" s="885"/>
      <c r="L872" s="886"/>
      <c r="M872" s="886"/>
      <c r="N872" s="886"/>
      <c r="O872" s="887"/>
      <c r="P872" s="887"/>
    </row>
    <row r="873" spans="1:16" ht="15">
      <c r="A873" s="883"/>
      <c r="B873" s="649"/>
      <c r="C873" s="649"/>
      <c r="D873" s="649"/>
      <c r="E873" s="888"/>
      <c r="F873" s="888"/>
      <c r="G873" s="932"/>
      <c r="H873" s="883"/>
      <c r="I873" s="883"/>
      <c r="J873" s="883"/>
      <c r="K873" s="885"/>
      <c r="L873" s="886"/>
      <c r="M873" s="886"/>
      <c r="N873" s="886"/>
      <c r="O873" s="887"/>
      <c r="P873" s="887"/>
    </row>
    <row r="874" spans="1:16" ht="15">
      <c r="A874" s="883"/>
      <c r="B874" s="649"/>
      <c r="C874" s="649"/>
      <c r="D874" s="649"/>
      <c r="E874" s="888"/>
      <c r="F874" s="888"/>
      <c r="G874" s="932"/>
      <c r="H874" s="883"/>
      <c r="I874" s="883"/>
      <c r="J874" s="883"/>
      <c r="K874" s="885"/>
      <c r="L874" s="886"/>
      <c r="M874" s="886"/>
      <c r="N874" s="886"/>
      <c r="O874" s="887"/>
      <c r="P874" s="887"/>
    </row>
    <row r="875" spans="1:16" ht="15">
      <c r="A875" s="883"/>
      <c r="B875" s="649"/>
      <c r="C875" s="649"/>
      <c r="D875" s="649"/>
      <c r="E875" s="888"/>
      <c r="F875" s="888"/>
      <c r="G875" s="932"/>
      <c r="H875" s="883"/>
      <c r="I875" s="883"/>
      <c r="J875" s="883"/>
      <c r="K875" s="885"/>
      <c r="L875" s="886"/>
      <c r="M875" s="886"/>
      <c r="N875" s="886"/>
      <c r="O875" s="887"/>
      <c r="P875" s="887"/>
    </row>
    <row r="876" spans="1:16" ht="15">
      <c r="A876" s="883"/>
      <c r="B876" s="649"/>
      <c r="C876" s="649"/>
      <c r="D876" s="649"/>
      <c r="E876" s="888"/>
      <c r="F876" s="888"/>
      <c r="G876" s="932"/>
      <c r="H876" s="883"/>
      <c r="I876" s="883"/>
      <c r="J876" s="883"/>
      <c r="K876" s="885"/>
      <c r="L876" s="886"/>
      <c r="M876" s="886"/>
      <c r="N876" s="886"/>
      <c r="O876" s="887"/>
      <c r="P876" s="887"/>
    </row>
    <row r="877" spans="1:16" ht="15">
      <c r="A877" s="883"/>
      <c r="B877" s="649"/>
      <c r="C877" s="649"/>
      <c r="D877" s="649"/>
      <c r="E877" s="888"/>
      <c r="F877" s="888"/>
      <c r="G877" s="932"/>
      <c r="H877" s="883"/>
      <c r="I877" s="883"/>
      <c r="J877" s="883"/>
      <c r="K877" s="885"/>
      <c r="L877" s="886"/>
      <c r="M877" s="886"/>
      <c r="N877" s="886"/>
      <c r="O877" s="887"/>
      <c r="P877" s="887"/>
    </row>
    <row r="878" spans="1:16" ht="15">
      <c r="A878" s="883"/>
      <c r="B878" s="649"/>
      <c r="C878" s="649"/>
      <c r="D878" s="649"/>
      <c r="E878" s="888"/>
      <c r="F878" s="888"/>
      <c r="G878" s="932"/>
      <c r="H878" s="883"/>
      <c r="I878" s="883"/>
      <c r="J878" s="883"/>
      <c r="K878" s="885"/>
      <c r="L878" s="886"/>
      <c r="M878" s="886"/>
      <c r="N878" s="886"/>
      <c r="O878" s="887"/>
      <c r="P878" s="887"/>
    </row>
    <row r="879" spans="1:16" ht="15">
      <c r="A879" s="883"/>
      <c r="B879" s="649"/>
      <c r="C879" s="649"/>
      <c r="D879" s="649"/>
      <c r="E879" s="888"/>
      <c r="F879" s="888"/>
      <c r="G879" s="932"/>
      <c r="H879" s="883"/>
      <c r="I879" s="883"/>
      <c r="J879" s="883"/>
      <c r="K879" s="885"/>
      <c r="L879" s="886"/>
      <c r="M879" s="886"/>
      <c r="N879" s="886"/>
      <c r="O879" s="887"/>
      <c r="P879" s="887"/>
    </row>
    <row r="880" spans="1:16" ht="15">
      <c r="A880" s="883"/>
      <c r="B880" s="649"/>
      <c r="C880" s="649"/>
      <c r="D880" s="649"/>
      <c r="E880" s="888"/>
      <c r="F880" s="888"/>
      <c r="G880" s="932"/>
      <c r="H880" s="883"/>
      <c r="I880" s="883"/>
      <c r="J880" s="883"/>
      <c r="K880" s="885"/>
      <c r="L880" s="886"/>
      <c r="M880" s="886"/>
      <c r="N880" s="886"/>
      <c r="O880" s="887"/>
      <c r="P880" s="887"/>
    </row>
    <row r="881" spans="1:16" ht="15">
      <c r="A881" s="883"/>
      <c r="B881" s="649"/>
      <c r="C881" s="649"/>
      <c r="D881" s="649"/>
      <c r="E881" s="888"/>
      <c r="F881" s="888"/>
      <c r="G881" s="932"/>
      <c r="H881" s="883"/>
      <c r="I881" s="883"/>
      <c r="J881" s="883"/>
      <c r="K881" s="885"/>
      <c r="L881" s="886"/>
      <c r="M881" s="886"/>
      <c r="N881" s="886"/>
      <c r="O881" s="887"/>
      <c r="P881" s="887"/>
    </row>
    <row r="882" spans="1:16" ht="15">
      <c r="A882" s="883"/>
      <c r="B882" s="649"/>
      <c r="C882" s="649"/>
      <c r="D882" s="649"/>
      <c r="E882" s="888"/>
      <c r="F882" s="888"/>
      <c r="G882" s="932"/>
      <c r="H882" s="883"/>
      <c r="I882" s="883"/>
      <c r="J882" s="883"/>
      <c r="K882" s="885"/>
      <c r="L882" s="886"/>
      <c r="M882" s="886"/>
      <c r="N882" s="886"/>
      <c r="O882" s="887"/>
      <c r="P882" s="887"/>
    </row>
    <row r="883" spans="1:16" ht="15">
      <c r="A883" s="883"/>
      <c r="B883" s="649"/>
      <c r="C883" s="649"/>
      <c r="D883" s="649"/>
      <c r="E883" s="888"/>
      <c r="F883" s="888"/>
      <c r="G883" s="932"/>
      <c r="H883" s="883"/>
      <c r="I883" s="883"/>
      <c r="J883" s="883"/>
      <c r="K883" s="885"/>
      <c r="L883" s="886"/>
      <c r="M883" s="886"/>
      <c r="N883" s="886"/>
      <c r="O883" s="887"/>
      <c r="P883" s="887"/>
    </row>
    <row r="884" spans="1:16" ht="15">
      <c r="A884" s="883"/>
      <c r="B884" s="649"/>
      <c r="C884" s="649"/>
      <c r="D884" s="649"/>
      <c r="E884" s="888"/>
      <c r="F884" s="888"/>
      <c r="G884" s="932"/>
      <c r="H884" s="883"/>
      <c r="I884" s="883"/>
      <c r="J884" s="883"/>
      <c r="K884" s="885"/>
      <c r="L884" s="886"/>
      <c r="M884" s="886"/>
      <c r="N884" s="886"/>
      <c r="O884" s="887"/>
      <c r="P884" s="887"/>
    </row>
    <row r="885" spans="1:16" ht="15">
      <c r="A885" s="883"/>
      <c r="B885" s="649"/>
      <c r="C885" s="649"/>
      <c r="D885" s="649"/>
      <c r="E885" s="888"/>
      <c r="F885" s="888"/>
      <c r="G885" s="932"/>
      <c r="H885" s="883"/>
      <c r="I885" s="883"/>
      <c r="J885" s="883"/>
      <c r="K885" s="885"/>
      <c r="L885" s="886"/>
      <c r="M885" s="886"/>
      <c r="N885" s="886"/>
      <c r="O885" s="887"/>
      <c r="P885" s="887"/>
    </row>
    <row r="886" spans="1:16" ht="15">
      <c r="A886" s="883"/>
      <c r="B886" s="649"/>
      <c r="C886" s="649"/>
      <c r="D886" s="649"/>
      <c r="E886" s="888"/>
      <c r="F886" s="888"/>
      <c r="G886" s="932"/>
      <c r="H886" s="883"/>
      <c r="I886" s="883"/>
      <c r="J886" s="883"/>
      <c r="K886" s="885"/>
      <c r="L886" s="886"/>
      <c r="M886" s="886"/>
      <c r="N886" s="886"/>
      <c r="O886" s="887"/>
      <c r="P886" s="887"/>
    </row>
    <row r="887" spans="1:16" ht="15">
      <c r="A887" s="883"/>
      <c r="B887" s="649"/>
      <c r="C887" s="649"/>
      <c r="D887" s="649"/>
      <c r="E887" s="888"/>
      <c r="F887" s="888"/>
      <c r="G887" s="932"/>
      <c r="H887" s="883"/>
      <c r="I887" s="883"/>
      <c r="J887" s="883"/>
      <c r="K887" s="885"/>
      <c r="L887" s="886"/>
      <c r="M887" s="886"/>
      <c r="N887" s="886"/>
      <c r="O887" s="887"/>
      <c r="P887" s="887"/>
    </row>
    <row r="888" spans="1:16" ht="15">
      <c r="A888" s="883"/>
      <c r="B888" s="649"/>
      <c r="C888" s="649"/>
      <c r="D888" s="649"/>
      <c r="E888" s="888"/>
      <c r="F888" s="888"/>
      <c r="G888" s="932"/>
      <c r="H888" s="883"/>
      <c r="I888" s="883"/>
      <c r="J888" s="883"/>
      <c r="K888" s="885"/>
      <c r="L888" s="886"/>
      <c r="M888" s="886"/>
      <c r="N888" s="886"/>
      <c r="O888" s="887"/>
      <c r="P888" s="887"/>
    </row>
    <row r="889" spans="1:16" ht="15">
      <c r="A889" s="883"/>
      <c r="B889" s="649"/>
      <c r="C889" s="649"/>
      <c r="D889" s="649"/>
      <c r="E889" s="888"/>
      <c r="F889" s="888"/>
      <c r="G889" s="932"/>
      <c r="H889" s="883"/>
      <c r="I889" s="883"/>
      <c r="J889" s="883"/>
      <c r="K889" s="885"/>
      <c r="L889" s="886"/>
      <c r="M889" s="886"/>
      <c r="N889" s="886"/>
      <c r="O889" s="887"/>
      <c r="P889" s="887"/>
    </row>
    <row r="890" spans="1:16" ht="15">
      <c r="A890" s="883"/>
      <c r="B890" s="649"/>
      <c r="C890" s="649"/>
      <c r="D890" s="649"/>
      <c r="E890" s="888"/>
      <c r="F890" s="888"/>
      <c r="G890" s="932"/>
      <c r="H890" s="883"/>
      <c r="I890" s="883"/>
      <c r="J890" s="883"/>
      <c r="K890" s="885"/>
      <c r="L890" s="886"/>
      <c r="M890" s="886"/>
      <c r="N890" s="886"/>
      <c r="O890" s="887"/>
      <c r="P890" s="887"/>
    </row>
    <row r="891" spans="1:16" ht="15">
      <c r="A891" s="883"/>
      <c r="B891" s="649"/>
      <c r="C891" s="649"/>
      <c r="D891" s="649"/>
      <c r="E891" s="888"/>
      <c r="F891" s="888"/>
      <c r="G891" s="932"/>
      <c r="H891" s="883"/>
      <c r="I891" s="883"/>
      <c r="J891" s="883"/>
      <c r="K891" s="885"/>
      <c r="L891" s="886"/>
      <c r="M891" s="886"/>
      <c r="N891" s="886"/>
      <c r="O891" s="887"/>
      <c r="P891" s="887"/>
    </row>
    <row r="892" spans="1:16" ht="15">
      <c r="A892" s="883"/>
      <c r="B892" s="649"/>
      <c r="C892" s="649"/>
      <c r="D892" s="649"/>
      <c r="E892" s="888"/>
      <c r="F892" s="888"/>
      <c r="G892" s="932"/>
      <c r="H892" s="883"/>
      <c r="I892" s="883"/>
      <c r="J892" s="883"/>
      <c r="K892" s="885"/>
      <c r="L892" s="886"/>
      <c r="M892" s="886"/>
      <c r="N892" s="886"/>
      <c r="O892" s="887"/>
      <c r="P892" s="887"/>
    </row>
    <row r="893" spans="1:16" ht="15">
      <c r="A893" s="883"/>
      <c r="B893" s="649"/>
      <c r="C893" s="649"/>
      <c r="D893" s="649"/>
      <c r="E893" s="888"/>
      <c r="F893" s="888"/>
      <c r="G893" s="932"/>
      <c r="H893" s="883"/>
      <c r="I893" s="883"/>
      <c r="J893" s="883"/>
      <c r="K893" s="885"/>
      <c r="L893" s="886"/>
      <c r="M893" s="886"/>
      <c r="N893" s="886"/>
      <c r="O893" s="887"/>
      <c r="P893" s="887"/>
    </row>
    <row r="894" spans="1:16" ht="15">
      <c r="A894" s="883"/>
      <c r="B894" s="649"/>
      <c r="C894" s="649"/>
      <c r="D894" s="649"/>
      <c r="E894" s="888"/>
      <c r="F894" s="888"/>
      <c r="G894" s="932"/>
      <c r="H894" s="883"/>
      <c r="I894" s="883"/>
      <c r="J894" s="883"/>
      <c r="K894" s="885"/>
      <c r="L894" s="886"/>
      <c r="M894" s="886"/>
      <c r="N894" s="886"/>
      <c r="O894" s="887"/>
      <c r="P894" s="887"/>
    </row>
    <row r="895" spans="1:16" ht="15">
      <c r="A895" s="883"/>
      <c r="B895" s="649"/>
      <c r="C895" s="649"/>
      <c r="D895" s="649"/>
      <c r="E895" s="888"/>
      <c r="F895" s="888"/>
      <c r="G895" s="932"/>
      <c r="H895" s="883"/>
      <c r="I895" s="883"/>
      <c r="J895" s="883"/>
      <c r="K895" s="885"/>
      <c r="L895" s="886"/>
      <c r="M895" s="886"/>
      <c r="N895" s="886"/>
      <c r="O895" s="887"/>
      <c r="P895" s="887"/>
    </row>
    <row r="896" spans="1:16" ht="15">
      <c r="A896" s="883"/>
      <c r="B896" s="649"/>
      <c r="C896" s="649"/>
      <c r="D896" s="649"/>
      <c r="E896" s="888"/>
      <c r="F896" s="888"/>
      <c r="G896" s="932"/>
      <c r="H896" s="883"/>
      <c r="I896" s="883"/>
      <c r="J896" s="883"/>
      <c r="K896" s="885"/>
      <c r="L896" s="886"/>
      <c r="M896" s="886"/>
      <c r="N896" s="886"/>
      <c r="O896" s="887"/>
      <c r="P896" s="887"/>
    </row>
    <row r="897" spans="1:16" ht="15">
      <c r="A897" s="883"/>
      <c r="B897" s="649"/>
      <c r="C897" s="649"/>
      <c r="D897" s="649"/>
      <c r="E897" s="888"/>
      <c r="F897" s="888"/>
      <c r="G897" s="932"/>
      <c r="H897" s="883"/>
      <c r="I897" s="883"/>
      <c r="J897" s="883"/>
      <c r="K897" s="885"/>
      <c r="L897" s="886"/>
      <c r="M897" s="886"/>
      <c r="N897" s="886"/>
      <c r="O897" s="887"/>
      <c r="P897" s="887"/>
    </row>
    <row r="898" spans="1:16" ht="15">
      <c r="A898" s="883"/>
      <c r="B898" s="649"/>
      <c r="C898" s="649"/>
      <c r="D898" s="649"/>
      <c r="E898" s="888"/>
      <c r="F898" s="888"/>
      <c r="G898" s="932"/>
      <c r="H898" s="883"/>
      <c r="I898" s="883"/>
      <c r="J898" s="883"/>
      <c r="K898" s="885"/>
      <c r="L898" s="886"/>
      <c r="M898" s="886"/>
      <c r="N898" s="886"/>
      <c r="O898" s="887"/>
      <c r="P898" s="887"/>
    </row>
    <row r="899" spans="1:16" ht="15">
      <c r="A899" s="883"/>
      <c r="B899" s="649"/>
      <c r="C899" s="649"/>
      <c r="D899" s="649"/>
      <c r="E899" s="888"/>
      <c r="F899" s="888"/>
      <c r="G899" s="932"/>
      <c r="H899" s="883"/>
      <c r="I899" s="883"/>
      <c r="J899" s="883"/>
      <c r="K899" s="885"/>
      <c r="L899" s="886"/>
      <c r="M899" s="886"/>
      <c r="N899" s="886"/>
      <c r="O899" s="887"/>
      <c r="P899" s="887"/>
    </row>
    <row r="900" spans="1:16" ht="15">
      <c r="A900" s="883"/>
      <c r="B900" s="649"/>
      <c r="C900" s="649"/>
      <c r="D900" s="649"/>
      <c r="E900" s="888"/>
      <c r="F900" s="888"/>
      <c r="G900" s="932"/>
      <c r="H900" s="883"/>
      <c r="I900" s="883"/>
      <c r="J900" s="883"/>
      <c r="K900" s="885"/>
      <c r="L900" s="886"/>
      <c r="M900" s="886"/>
      <c r="N900" s="886"/>
      <c r="O900" s="887"/>
      <c r="P900" s="887"/>
    </row>
    <row r="901" spans="1:16" ht="15">
      <c r="A901" s="883"/>
      <c r="B901" s="649"/>
      <c r="C901" s="649"/>
      <c r="D901" s="649"/>
      <c r="E901" s="888"/>
      <c r="F901" s="888"/>
      <c r="G901" s="932"/>
      <c r="H901" s="883"/>
      <c r="I901" s="883"/>
      <c r="J901" s="883"/>
      <c r="K901" s="885"/>
      <c r="L901" s="886"/>
      <c r="M901" s="886"/>
      <c r="N901" s="886"/>
      <c r="O901" s="887"/>
      <c r="P901" s="887"/>
    </row>
    <row r="902" spans="1:16" ht="15">
      <c r="A902" s="883"/>
      <c r="B902" s="649"/>
      <c r="C902" s="649"/>
      <c r="D902" s="649"/>
      <c r="E902" s="888"/>
      <c r="F902" s="888"/>
      <c r="G902" s="932"/>
      <c r="H902" s="883"/>
      <c r="I902" s="883"/>
      <c r="J902" s="883"/>
      <c r="K902" s="885"/>
      <c r="L902" s="886"/>
      <c r="M902" s="886"/>
      <c r="N902" s="886"/>
      <c r="O902" s="887"/>
      <c r="P902" s="887"/>
    </row>
    <row r="903" spans="1:16" ht="15">
      <c r="A903" s="883"/>
      <c r="B903" s="649"/>
      <c r="C903" s="649"/>
      <c r="D903" s="649"/>
      <c r="E903" s="888"/>
      <c r="F903" s="888"/>
      <c r="G903" s="932"/>
      <c r="H903" s="883"/>
      <c r="I903" s="883"/>
      <c r="J903" s="883"/>
      <c r="K903" s="885"/>
      <c r="L903" s="886"/>
      <c r="M903" s="886"/>
      <c r="N903" s="886"/>
      <c r="O903" s="887"/>
      <c r="P903" s="887"/>
    </row>
    <row r="904" spans="1:16" ht="15">
      <c r="A904" s="883"/>
      <c r="B904" s="649"/>
      <c r="C904" s="649"/>
      <c r="D904" s="649"/>
      <c r="E904" s="888"/>
      <c r="F904" s="888"/>
      <c r="G904" s="932"/>
      <c r="H904" s="883"/>
      <c r="I904" s="883"/>
      <c r="J904" s="883"/>
      <c r="K904" s="885"/>
      <c r="L904" s="886"/>
      <c r="M904" s="886"/>
      <c r="N904" s="886"/>
      <c r="O904" s="887"/>
      <c r="P904" s="887"/>
    </row>
    <row r="905" spans="1:16" ht="15">
      <c r="A905" s="883"/>
      <c r="B905" s="649"/>
      <c r="C905" s="649"/>
      <c r="D905" s="649"/>
      <c r="E905" s="888"/>
      <c r="F905" s="888"/>
      <c r="G905" s="932"/>
      <c r="H905" s="883"/>
      <c r="I905" s="883"/>
      <c r="J905" s="883"/>
      <c r="K905" s="885"/>
      <c r="L905" s="886"/>
      <c r="M905" s="886"/>
      <c r="N905" s="886"/>
      <c r="O905" s="887"/>
      <c r="P905" s="887"/>
    </row>
    <row r="906" spans="1:16" ht="15">
      <c r="A906" s="883"/>
      <c r="B906" s="649"/>
      <c r="C906" s="649"/>
      <c r="D906" s="649"/>
      <c r="E906" s="888"/>
      <c r="F906" s="888"/>
      <c r="G906" s="932"/>
      <c r="H906" s="883"/>
      <c r="I906" s="883"/>
      <c r="J906" s="883"/>
      <c r="K906" s="885"/>
      <c r="L906" s="886"/>
      <c r="M906" s="886"/>
      <c r="N906" s="886"/>
      <c r="O906" s="887"/>
      <c r="P906" s="887"/>
    </row>
    <row r="907" spans="1:16" ht="15">
      <c r="A907" s="883"/>
      <c r="B907" s="649"/>
      <c r="C907" s="649"/>
      <c r="D907" s="649"/>
      <c r="E907" s="888"/>
      <c r="F907" s="888"/>
      <c r="G907" s="932"/>
      <c r="H907" s="883"/>
      <c r="I907" s="883"/>
      <c r="J907" s="883"/>
      <c r="K907" s="885"/>
      <c r="L907" s="886"/>
      <c r="M907" s="886"/>
      <c r="N907" s="886"/>
      <c r="O907" s="887"/>
      <c r="P907" s="887"/>
    </row>
    <row r="908" spans="1:16" ht="15">
      <c r="A908" s="883"/>
      <c r="B908" s="649"/>
      <c r="C908" s="649"/>
      <c r="D908" s="649"/>
      <c r="E908" s="888"/>
      <c r="F908" s="888"/>
      <c r="G908" s="932"/>
      <c r="H908" s="883"/>
      <c r="I908" s="883"/>
      <c r="J908" s="883"/>
      <c r="K908" s="885"/>
      <c r="L908" s="886"/>
      <c r="M908" s="886"/>
      <c r="N908" s="886"/>
      <c r="O908" s="887"/>
      <c r="P908" s="887"/>
    </row>
    <row r="909" spans="1:16" ht="15">
      <c r="A909" s="883"/>
      <c r="B909" s="649"/>
      <c r="C909" s="649"/>
      <c r="D909" s="649"/>
      <c r="E909" s="888"/>
      <c r="F909" s="888"/>
      <c r="G909" s="932"/>
      <c r="H909" s="883"/>
      <c r="I909" s="883"/>
      <c r="J909" s="883"/>
      <c r="K909" s="885"/>
      <c r="L909" s="886"/>
      <c r="M909" s="886"/>
      <c r="N909" s="886"/>
      <c r="O909" s="887"/>
      <c r="P909" s="887"/>
    </row>
    <row r="910" spans="1:16" ht="15">
      <c r="A910" s="883"/>
      <c r="B910" s="649"/>
      <c r="C910" s="649"/>
      <c r="D910" s="649"/>
      <c r="E910" s="888"/>
      <c r="F910" s="888"/>
      <c r="G910" s="932"/>
      <c r="H910" s="883"/>
      <c r="I910" s="883"/>
      <c r="J910" s="883"/>
      <c r="K910" s="885"/>
      <c r="L910" s="886"/>
      <c r="M910" s="886"/>
      <c r="N910" s="886"/>
      <c r="O910" s="887"/>
      <c r="P910" s="887"/>
    </row>
    <row r="911" spans="1:16" ht="15">
      <c r="A911" s="883"/>
      <c r="B911" s="649"/>
      <c r="C911" s="649"/>
      <c r="D911" s="649"/>
      <c r="E911" s="888"/>
      <c r="F911" s="888"/>
      <c r="G911" s="932"/>
      <c r="H911" s="883"/>
      <c r="I911" s="883"/>
      <c r="J911" s="883"/>
      <c r="K911" s="885"/>
      <c r="L911" s="886"/>
      <c r="M911" s="886"/>
      <c r="N911" s="886"/>
      <c r="O911" s="887"/>
      <c r="P911" s="887"/>
    </row>
    <row r="912" spans="1:16" ht="15">
      <c r="A912" s="883"/>
      <c r="B912" s="649"/>
      <c r="C912" s="649"/>
      <c r="D912" s="649"/>
      <c r="E912" s="888"/>
      <c r="F912" s="888"/>
      <c r="G912" s="932"/>
      <c r="H912" s="883"/>
      <c r="I912" s="883"/>
      <c r="J912" s="883"/>
      <c r="K912" s="885"/>
      <c r="L912" s="886"/>
      <c r="M912" s="886"/>
      <c r="N912" s="886"/>
      <c r="O912" s="887"/>
      <c r="P912" s="887"/>
    </row>
    <row r="913" spans="1:16" ht="15">
      <c r="A913" s="883"/>
      <c r="B913" s="649"/>
      <c r="C913" s="649"/>
      <c r="D913" s="649"/>
      <c r="E913" s="888"/>
      <c r="F913" s="888"/>
      <c r="G913" s="932"/>
      <c r="H913" s="883"/>
      <c r="I913" s="883"/>
      <c r="J913" s="883"/>
      <c r="K913" s="885"/>
      <c r="L913" s="886"/>
      <c r="M913" s="886"/>
      <c r="N913" s="886"/>
      <c r="O913" s="887"/>
      <c r="P913" s="887"/>
    </row>
    <row r="914" spans="1:16" ht="15">
      <c r="A914" s="883"/>
      <c r="B914" s="649"/>
      <c r="C914" s="649"/>
      <c r="D914" s="649"/>
      <c r="E914" s="888"/>
      <c r="F914" s="888"/>
      <c r="G914" s="932"/>
      <c r="H914" s="883"/>
      <c r="I914" s="883"/>
      <c r="J914" s="883"/>
      <c r="K914" s="885"/>
      <c r="L914" s="886"/>
      <c r="M914" s="886"/>
      <c r="N914" s="886"/>
      <c r="O914" s="887"/>
      <c r="P914" s="887"/>
    </row>
    <row r="915" spans="1:16" ht="15">
      <c r="A915" s="883"/>
      <c r="B915" s="649"/>
      <c r="C915" s="649"/>
      <c r="D915" s="649"/>
      <c r="E915" s="888"/>
      <c r="F915" s="888"/>
      <c r="G915" s="932"/>
      <c r="H915" s="883"/>
      <c r="I915" s="883"/>
      <c r="J915" s="883"/>
      <c r="K915" s="885"/>
      <c r="L915" s="886"/>
      <c r="M915" s="886"/>
      <c r="N915" s="886"/>
      <c r="O915" s="887"/>
      <c r="P915" s="887"/>
    </row>
    <row r="916" spans="1:16" ht="15">
      <c r="A916" s="883"/>
      <c r="B916" s="649"/>
      <c r="C916" s="649"/>
      <c r="D916" s="649"/>
      <c r="E916" s="888"/>
      <c r="F916" s="888"/>
      <c r="G916" s="932"/>
      <c r="H916" s="883"/>
      <c r="I916" s="883"/>
      <c r="J916" s="883"/>
      <c r="K916" s="885"/>
      <c r="L916" s="886"/>
      <c r="M916" s="886"/>
      <c r="N916" s="886"/>
      <c r="O916" s="887"/>
      <c r="P916" s="887"/>
    </row>
    <row r="917" spans="1:16" ht="15">
      <c r="A917" s="883"/>
      <c r="B917" s="649"/>
      <c r="C917" s="649"/>
      <c r="D917" s="649"/>
      <c r="E917" s="888"/>
      <c r="F917" s="888"/>
      <c r="G917" s="932"/>
      <c r="H917" s="883"/>
      <c r="I917" s="883"/>
      <c r="J917" s="883"/>
      <c r="K917" s="885"/>
      <c r="L917" s="886"/>
      <c r="M917" s="886"/>
      <c r="N917" s="886"/>
      <c r="O917" s="887"/>
      <c r="P917" s="887"/>
    </row>
    <row r="918" spans="1:16" ht="15">
      <c r="A918" s="883"/>
      <c r="B918" s="649"/>
      <c r="C918" s="649"/>
      <c r="D918" s="649"/>
      <c r="E918" s="888"/>
      <c r="F918" s="888"/>
      <c r="G918" s="932"/>
      <c r="H918" s="883"/>
      <c r="I918" s="883"/>
      <c r="J918" s="883"/>
      <c r="K918" s="885"/>
      <c r="L918" s="886"/>
      <c r="M918" s="886"/>
      <c r="N918" s="886"/>
      <c r="O918" s="887"/>
      <c r="P918" s="887"/>
    </row>
    <row r="919" spans="1:16" ht="15">
      <c r="A919" s="883"/>
      <c r="B919" s="649"/>
      <c r="C919" s="649"/>
      <c r="D919" s="649"/>
      <c r="E919" s="888"/>
      <c r="F919" s="888"/>
      <c r="G919" s="932"/>
      <c r="H919" s="883"/>
      <c r="I919" s="883"/>
      <c r="J919" s="883"/>
      <c r="K919" s="885"/>
      <c r="L919" s="886"/>
      <c r="M919" s="886"/>
      <c r="N919" s="886"/>
      <c r="O919" s="887"/>
      <c r="P919" s="887"/>
    </row>
    <row r="920" spans="1:16" ht="15">
      <c r="A920" s="883"/>
      <c r="B920" s="649"/>
      <c r="C920" s="649"/>
      <c r="D920" s="649"/>
      <c r="E920" s="888"/>
      <c r="F920" s="888"/>
      <c r="G920" s="932"/>
      <c r="H920" s="883"/>
      <c r="I920" s="883"/>
      <c r="J920" s="883"/>
      <c r="K920" s="885"/>
      <c r="L920" s="886"/>
      <c r="M920" s="886"/>
      <c r="N920" s="886"/>
      <c r="O920" s="887"/>
      <c r="P920" s="887"/>
    </row>
    <row r="921" spans="1:16" ht="15">
      <c r="A921" s="883"/>
      <c r="B921" s="649"/>
      <c r="C921" s="649"/>
      <c r="D921" s="649"/>
      <c r="E921" s="888"/>
      <c r="F921" s="888"/>
      <c r="G921" s="932"/>
      <c r="H921" s="883"/>
      <c r="I921" s="883"/>
      <c r="J921" s="883"/>
      <c r="K921" s="885"/>
      <c r="L921" s="886"/>
      <c r="M921" s="886"/>
      <c r="N921" s="886"/>
      <c r="O921" s="887"/>
      <c r="P921" s="887"/>
    </row>
    <row r="922" spans="1:16" ht="15">
      <c r="A922" s="883"/>
      <c r="B922" s="649"/>
      <c r="C922" s="649"/>
      <c r="D922" s="649"/>
      <c r="E922" s="888"/>
      <c r="F922" s="888"/>
      <c r="G922" s="932"/>
      <c r="H922" s="883"/>
      <c r="I922" s="883"/>
      <c r="J922" s="883"/>
      <c r="K922" s="885"/>
      <c r="L922" s="886"/>
      <c r="M922" s="886"/>
      <c r="N922" s="886"/>
      <c r="O922" s="887"/>
      <c r="P922" s="887"/>
    </row>
    <row r="923" spans="1:16" ht="15">
      <c r="A923" s="883"/>
      <c r="B923" s="649"/>
      <c r="C923" s="649"/>
      <c r="D923" s="649"/>
      <c r="E923" s="888"/>
      <c r="F923" s="888"/>
      <c r="G923" s="932"/>
      <c r="H923" s="883"/>
      <c r="I923" s="883"/>
      <c r="J923" s="883"/>
      <c r="K923" s="885"/>
      <c r="L923" s="886"/>
      <c r="M923" s="886"/>
      <c r="N923" s="886"/>
      <c r="O923" s="887"/>
      <c r="P923" s="887"/>
    </row>
    <row r="924" spans="1:16" ht="15">
      <c r="A924" s="883"/>
      <c r="B924" s="649"/>
      <c r="C924" s="649"/>
      <c r="D924" s="649"/>
      <c r="E924" s="888"/>
      <c r="F924" s="888"/>
      <c r="G924" s="932"/>
      <c r="H924" s="883"/>
      <c r="I924" s="883"/>
      <c r="J924" s="883"/>
      <c r="K924" s="885"/>
      <c r="L924" s="886"/>
      <c r="M924" s="886"/>
      <c r="N924" s="886"/>
      <c r="O924" s="887"/>
      <c r="P924" s="887"/>
    </row>
    <row r="925" spans="1:16" ht="15">
      <c r="A925" s="883"/>
      <c r="B925" s="649"/>
      <c r="C925" s="649"/>
      <c r="D925" s="649"/>
      <c r="E925" s="888"/>
      <c r="F925" s="888"/>
      <c r="G925" s="932"/>
      <c r="H925" s="883"/>
      <c r="I925" s="883"/>
      <c r="J925" s="883"/>
      <c r="K925" s="885"/>
      <c r="L925" s="886"/>
      <c r="M925" s="886"/>
      <c r="N925" s="886"/>
      <c r="O925" s="887"/>
      <c r="P925" s="887"/>
    </row>
    <row r="926" spans="1:16" ht="15">
      <c r="A926" s="883"/>
      <c r="B926" s="649"/>
      <c r="C926" s="649"/>
      <c r="D926" s="649"/>
      <c r="E926" s="888"/>
      <c r="F926" s="888"/>
      <c r="G926" s="932"/>
      <c r="H926" s="883"/>
      <c r="I926" s="883"/>
      <c r="J926" s="883"/>
      <c r="K926" s="885"/>
      <c r="L926" s="886"/>
      <c r="M926" s="886"/>
      <c r="N926" s="886"/>
      <c r="O926" s="887"/>
      <c r="P926" s="887"/>
    </row>
    <row r="927" spans="1:16" ht="15">
      <c r="A927" s="883"/>
      <c r="B927" s="649"/>
      <c r="C927" s="649"/>
      <c r="D927" s="649"/>
      <c r="E927" s="888"/>
      <c r="F927" s="888"/>
      <c r="G927" s="932"/>
      <c r="H927" s="883"/>
      <c r="I927" s="883"/>
      <c r="J927" s="883"/>
      <c r="K927" s="885"/>
      <c r="L927" s="886"/>
      <c r="M927" s="886"/>
      <c r="N927" s="886"/>
      <c r="O927" s="887"/>
      <c r="P927" s="887"/>
    </row>
    <row r="928" spans="1:16" ht="15">
      <c r="A928" s="883"/>
      <c r="B928" s="649"/>
      <c r="C928" s="649"/>
      <c r="D928" s="649"/>
      <c r="E928" s="888"/>
      <c r="F928" s="888"/>
      <c r="G928" s="932"/>
      <c r="H928" s="883"/>
      <c r="I928" s="883"/>
      <c r="J928" s="883"/>
      <c r="K928" s="885"/>
      <c r="L928" s="886"/>
      <c r="M928" s="886"/>
      <c r="N928" s="886"/>
      <c r="O928" s="887"/>
      <c r="P928" s="887"/>
    </row>
    <row r="929" spans="1:16" ht="15">
      <c r="A929" s="883"/>
      <c r="B929" s="649"/>
      <c r="C929" s="649"/>
      <c r="D929" s="649"/>
      <c r="E929" s="888"/>
      <c r="F929" s="888"/>
      <c r="G929" s="932"/>
      <c r="H929" s="883"/>
      <c r="I929" s="883"/>
      <c r="J929" s="883"/>
      <c r="K929" s="885"/>
      <c r="L929" s="886"/>
      <c r="M929" s="886"/>
      <c r="N929" s="886"/>
      <c r="O929" s="887"/>
      <c r="P929" s="887"/>
    </row>
    <row r="930" spans="1:16" ht="15">
      <c r="A930" s="883"/>
      <c r="B930" s="649"/>
      <c r="C930" s="649"/>
      <c r="D930" s="649"/>
      <c r="E930" s="888"/>
      <c r="F930" s="888"/>
      <c r="G930" s="932"/>
      <c r="H930" s="883"/>
      <c r="I930" s="883"/>
      <c r="J930" s="883"/>
      <c r="K930" s="885"/>
      <c r="L930" s="886"/>
      <c r="M930" s="886"/>
      <c r="N930" s="886"/>
      <c r="O930" s="887"/>
      <c r="P930" s="887"/>
    </row>
    <row r="931" spans="1:16" ht="15">
      <c r="A931" s="883"/>
      <c r="B931" s="649"/>
      <c r="C931" s="649"/>
      <c r="D931" s="649"/>
      <c r="E931" s="888"/>
      <c r="F931" s="888"/>
      <c r="G931" s="932"/>
      <c r="H931" s="883"/>
      <c r="I931" s="883"/>
      <c r="J931" s="883"/>
      <c r="K931" s="885"/>
      <c r="L931" s="886"/>
      <c r="M931" s="886"/>
      <c r="N931" s="886"/>
      <c r="O931" s="887"/>
      <c r="P931" s="887"/>
    </row>
    <row r="932" spans="1:16" ht="15">
      <c r="A932" s="883"/>
      <c r="B932" s="649"/>
      <c r="C932" s="649"/>
      <c r="D932" s="649"/>
      <c r="E932" s="888"/>
      <c r="F932" s="888"/>
      <c r="G932" s="932"/>
      <c r="H932" s="883"/>
      <c r="I932" s="883"/>
      <c r="J932" s="883"/>
      <c r="K932" s="885"/>
      <c r="L932" s="886"/>
      <c r="M932" s="886"/>
      <c r="N932" s="886"/>
      <c r="O932" s="887"/>
      <c r="P932" s="887"/>
    </row>
    <row r="933" spans="1:16" ht="15">
      <c r="A933" s="883"/>
      <c r="B933" s="649"/>
      <c r="C933" s="649"/>
      <c r="D933" s="649"/>
      <c r="E933" s="888"/>
      <c r="F933" s="888"/>
      <c r="G933" s="932"/>
      <c r="H933" s="883"/>
      <c r="I933" s="883"/>
      <c r="J933" s="883"/>
      <c r="K933" s="885"/>
      <c r="L933" s="886"/>
      <c r="M933" s="886"/>
      <c r="N933" s="886"/>
      <c r="O933" s="887"/>
      <c r="P933" s="887"/>
    </row>
    <row r="934" spans="1:16" ht="15">
      <c r="A934" s="883"/>
      <c r="B934" s="649"/>
      <c r="C934" s="649"/>
      <c r="D934" s="649"/>
      <c r="E934" s="888"/>
      <c r="F934" s="888"/>
      <c r="G934" s="932"/>
      <c r="H934" s="883"/>
      <c r="I934" s="883"/>
      <c r="J934" s="883"/>
      <c r="K934" s="885"/>
      <c r="L934" s="886"/>
      <c r="M934" s="886"/>
      <c r="N934" s="886"/>
      <c r="O934" s="887"/>
      <c r="P934" s="887"/>
    </row>
    <row r="935" spans="1:16" ht="15">
      <c r="A935" s="883"/>
      <c r="B935" s="649"/>
      <c r="C935" s="649"/>
      <c r="D935" s="649"/>
      <c r="E935" s="888"/>
      <c r="F935" s="888"/>
      <c r="G935" s="932"/>
      <c r="H935" s="883"/>
      <c r="I935" s="883"/>
      <c r="J935" s="883"/>
      <c r="K935" s="885"/>
      <c r="L935" s="886"/>
      <c r="M935" s="886"/>
      <c r="N935" s="886"/>
      <c r="O935" s="887"/>
      <c r="P935" s="887"/>
    </row>
    <row r="936" spans="1:16" ht="15">
      <c r="A936" s="883"/>
      <c r="B936" s="649"/>
      <c r="C936" s="649"/>
      <c r="D936" s="649"/>
      <c r="E936" s="888"/>
      <c r="F936" s="888"/>
      <c r="G936" s="932"/>
      <c r="H936" s="883"/>
      <c r="I936" s="883"/>
      <c r="J936" s="883"/>
      <c r="K936" s="885"/>
      <c r="L936" s="886"/>
      <c r="M936" s="886"/>
      <c r="N936" s="886"/>
      <c r="O936" s="887"/>
      <c r="P936" s="887"/>
    </row>
    <row r="937" spans="1:16" ht="15">
      <c r="A937" s="883"/>
      <c r="B937" s="649"/>
      <c r="C937" s="649"/>
      <c r="D937" s="649"/>
      <c r="E937" s="888"/>
      <c r="F937" s="888"/>
      <c r="G937" s="932"/>
      <c r="H937" s="883"/>
      <c r="I937" s="883"/>
      <c r="J937" s="883"/>
      <c r="K937" s="885"/>
      <c r="L937" s="886"/>
      <c r="M937" s="886"/>
      <c r="N937" s="886"/>
      <c r="O937" s="887"/>
      <c r="P937" s="887"/>
    </row>
    <row r="938" spans="1:16" ht="15">
      <c r="A938" s="883"/>
      <c r="B938" s="649"/>
      <c r="C938" s="649"/>
      <c r="D938" s="649"/>
      <c r="E938" s="888"/>
      <c r="F938" s="888"/>
      <c r="G938" s="932"/>
      <c r="H938" s="883"/>
      <c r="I938" s="883"/>
      <c r="J938" s="883"/>
      <c r="K938" s="885"/>
      <c r="L938" s="886"/>
      <c r="M938" s="886"/>
      <c r="N938" s="886"/>
      <c r="O938" s="887"/>
      <c r="P938" s="887"/>
    </row>
    <row r="939" spans="1:16" ht="15">
      <c r="A939" s="883"/>
      <c r="B939" s="649"/>
      <c r="C939" s="649"/>
      <c r="D939" s="649"/>
      <c r="E939" s="888"/>
      <c r="F939" s="888"/>
      <c r="G939" s="932"/>
      <c r="H939" s="883"/>
      <c r="I939" s="883"/>
      <c r="J939" s="883"/>
      <c r="K939" s="885"/>
      <c r="L939" s="886"/>
      <c r="M939" s="886"/>
      <c r="N939" s="886"/>
      <c r="O939" s="887"/>
      <c r="P939" s="887"/>
    </row>
    <row r="940" spans="1:16" ht="15">
      <c r="A940" s="883"/>
      <c r="B940" s="649"/>
      <c r="C940" s="649"/>
      <c r="D940" s="649"/>
      <c r="E940" s="888"/>
      <c r="F940" s="888"/>
      <c r="G940" s="932"/>
      <c r="H940" s="883"/>
      <c r="I940" s="883"/>
      <c r="J940" s="883"/>
      <c r="K940" s="885"/>
      <c r="L940" s="886"/>
      <c r="M940" s="886"/>
      <c r="N940" s="886"/>
      <c r="O940" s="887"/>
      <c r="P940" s="887"/>
    </row>
    <row r="941" spans="1:16" ht="15">
      <c r="A941" s="883"/>
      <c r="B941" s="649"/>
      <c r="C941" s="649"/>
      <c r="D941" s="649"/>
      <c r="E941" s="888"/>
      <c r="F941" s="888"/>
      <c r="G941" s="932"/>
      <c r="H941" s="883"/>
      <c r="I941" s="883"/>
      <c r="J941" s="883"/>
      <c r="K941" s="885"/>
      <c r="L941" s="886"/>
      <c r="M941" s="886"/>
      <c r="N941" s="886"/>
      <c r="O941" s="887"/>
      <c r="P941" s="887"/>
    </row>
    <row r="942" spans="1:16" ht="15">
      <c r="A942" s="883"/>
      <c r="B942" s="649"/>
      <c r="C942" s="649"/>
      <c r="D942" s="649"/>
      <c r="E942" s="888"/>
      <c r="F942" s="888"/>
      <c r="G942" s="932"/>
      <c r="H942" s="883"/>
      <c r="I942" s="883"/>
      <c r="J942" s="883"/>
      <c r="K942" s="885"/>
      <c r="L942" s="886"/>
      <c r="M942" s="886"/>
      <c r="N942" s="886"/>
      <c r="O942" s="887"/>
      <c r="P942" s="887"/>
    </row>
    <row r="943" spans="1:16" ht="15">
      <c r="A943" s="883"/>
      <c r="B943" s="649"/>
      <c r="C943" s="649"/>
      <c r="D943" s="649"/>
      <c r="E943" s="888"/>
      <c r="F943" s="888"/>
      <c r="G943" s="932"/>
      <c r="H943" s="883"/>
      <c r="I943" s="883"/>
      <c r="J943" s="883"/>
      <c r="K943" s="885"/>
      <c r="L943" s="886"/>
      <c r="M943" s="886"/>
      <c r="N943" s="886"/>
      <c r="O943" s="887"/>
      <c r="P943" s="887"/>
    </row>
    <row r="944" spans="1:16" ht="15">
      <c r="A944" s="883"/>
      <c r="B944" s="649"/>
      <c r="C944" s="649"/>
      <c r="D944" s="649"/>
      <c r="E944" s="888"/>
      <c r="F944" s="888"/>
      <c r="G944" s="932"/>
      <c r="H944" s="883"/>
      <c r="I944" s="883"/>
      <c r="J944" s="883"/>
      <c r="K944" s="885"/>
      <c r="L944" s="886"/>
      <c r="M944" s="886"/>
      <c r="N944" s="886"/>
      <c r="O944" s="887"/>
      <c r="P944" s="887"/>
    </row>
    <row r="945" spans="1:16" ht="15">
      <c r="A945" s="883"/>
      <c r="B945" s="649"/>
      <c r="C945" s="649"/>
      <c r="D945" s="649"/>
      <c r="E945" s="888"/>
      <c r="F945" s="888"/>
      <c r="G945" s="932"/>
      <c r="H945" s="883"/>
      <c r="I945" s="883"/>
      <c r="J945" s="883"/>
      <c r="K945" s="885"/>
      <c r="L945" s="886"/>
      <c r="M945" s="886"/>
      <c r="N945" s="886"/>
      <c r="O945" s="887"/>
      <c r="P945" s="887"/>
    </row>
    <row r="946" spans="1:16" ht="15">
      <c r="A946" s="883"/>
      <c r="B946" s="649"/>
      <c r="C946" s="649"/>
      <c r="D946" s="649"/>
      <c r="E946" s="888"/>
      <c r="F946" s="888"/>
      <c r="G946" s="932"/>
      <c r="H946" s="883"/>
      <c r="I946" s="883"/>
      <c r="J946" s="883"/>
      <c r="K946" s="885"/>
      <c r="L946" s="886"/>
      <c r="M946" s="886"/>
      <c r="N946" s="886"/>
      <c r="O946" s="887"/>
      <c r="P946" s="887"/>
    </row>
    <row r="947" spans="1:16" ht="15">
      <c r="A947" s="883"/>
      <c r="B947" s="649"/>
      <c r="C947" s="649"/>
      <c r="D947" s="649"/>
      <c r="E947" s="888"/>
      <c r="F947" s="888"/>
      <c r="G947" s="932"/>
      <c r="H947" s="883"/>
      <c r="I947" s="883"/>
      <c r="J947" s="883"/>
      <c r="K947" s="885"/>
      <c r="L947" s="886"/>
      <c r="M947" s="886"/>
      <c r="N947" s="886"/>
      <c r="O947" s="887"/>
      <c r="P947" s="887"/>
    </row>
    <row r="948" spans="1:16" ht="15">
      <c r="A948" s="883"/>
      <c r="B948" s="649"/>
      <c r="C948" s="649"/>
      <c r="D948" s="649"/>
      <c r="E948" s="888"/>
      <c r="F948" s="888"/>
      <c r="G948" s="932"/>
      <c r="H948" s="883"/>
      <c r="I948" s="883"/>
      <c r="J948" s="883"/>
      <c r="K948" s="885"/>
      <c r="L948" s="886"/>
      <c r="M948" s="886"/>
      <c r="N948" s="886"/>
      <c r="O948" s="887"/>
      <c r="P948" s="887"/>
    </row>
    <row r="949" spans="1:16" ht="15">
      <c r="A949" s="883"/>
      <c r="B949" s="649"/>
      <c r="C949" s="649"/>
      <c r="D949" s="649"/>
      <c r="E949" s="888"/>
      <c r="F949" s="888"/>
      <c r="G949" s="932"/>
      <c r="H949" s="883"/>
      <c r="I949" s="883"/>
      <c r="J949" s="883"/>
      <c r="K949" s="885"/>
      <c r="L949" s="886"/>
      <c r="M949" s="886"/>
      <c r="N949" s="886"/>
      <c r="O949" s="887"/>
      <c r="P949" s="887"/>
    </row>
    <row r="950" spans="1:16" ht="15">
      <c r="A950" s="883"/>
      <c r="B950" s="649"/>
      <c r="C950" s="649"/>
      <c r="D950" s="649"/>
      <c r="E950" s="888"/>
      <c r="F950" s="888"/>
      <c r="G950" s="932"/>
      <c r="H950" s="883"/>
      <c r="I950" s="883"/>
      <c r="J950" s="883"/>
      <c r="K950" s="885"/>
      <c r="L950" s="886"/>
      <c r="M950" s="886"/>
      <c r="N950" s="886"/>
      <c r="O950" s="887"/>
      <c r="P950" s="887"/>
    </row>
    <row r="951" spans="1:16" ht="15">
      <c r="A951" s="883"/>
      <c r="B951" s="649"/>
      <c r="C951" s="649"/>
      <c r="D951" s="649"/>
      <c r="E951" s="888"/>
      <c r="F951" s="888"/>
      <c r="G951" s="932"/>
      <c r="H951" s="883"/>
      <c r="I951" s="883"/>
      <c r="J951" s="883"/>
      <c r="K951" s="885"/>
      <c r="L951" s="886"/>
      <c r="M951" s="886"/>
      <c r="N951" s="886"/>
      <c r="O951" s="887"/>
      <c r="P951" s="887"/>
    </row>
    <row r="952" spans="1:16" ht="15">
      <c r="A952" s="883"/>
      <c r="B952" s="649"/>
      <c r="C952" s="649"/>
      <c r="D952" s="649"/>
      <c r="E952" s="888"/>
      <c r="F952" s="888"/>
      <c r="G952" s="932"/>
      <c r="H952" s="883"/>
      <c r="I952" s="883"/>
      <c r="J952" s="883"/>
      <c r="K952" s="885"/>
      <c r="L952" s="886"/>
      <c r="M952" s="886"/>
      <c r="N952" s="886"/>
      <c r="O952" s="887"/>
      <c r="P952" s="887"/>
    </row>
    <row r="953" spans="1:16" ht="15">
      <c r="A953" s="883"/>
      <c r="B953" s="649"/>
      <c r="C953" s="649"/>
      <c r="D953" s="649"/>
      <c r="E953" s="888"/>
      <c r="F953" s="888"/>
      <c r="G953" s="932"/>
      <c r="H953" s="883"/>
      <c r="I953" s="883"/>
      <c r="J953" s="883"/>
      <c r="K953" s="885"/>
      <c r="L953" s="886"/>
      <c r="M953" s="886"/>
      <c r="N953" s="886"/>
      <c r="O953" s="887"/>
      <c r="P953" s="887"/>
    </row>
    <row r="954" spans="1:16" ht="15">
      <c r="A954" s="883"/>
      <c r="B954" s="649"/>
      <c r="C954" s="649"/>
      <c r="D954" s="649"/>
      <c r="E954" s="888"/>
      <c r="F954" s="888"/>
      <c r="G954" s="932"/>
      <c r="H954" s="883"/>
      <c r="I954" s="883"/>
      <c r="J954" s="883"/>
      <c r="K954" s="885"/>
      <c r="L954" s="886"/>
      <c r="M954" s="886"/>
      <c r="N954" s="886"/>
      <c r="O954" s="887"/>
      <c r="P954" s="887"/>
    </row>
    <row r="955" spans="1:16" ht="15">
      <c r="A955" s="883"/>
      <c r="B955" s="649"/>
      <c r="C955" s="649"/>
      <c r="D955" s="649"/>
      <c r="E955" s="888"/>
      <c r="F955" s="888"/>
      <c r="G955" s="932"/>
      <c r="H955" s="883"/>
      <c r="I955" s="883"/>
      <c r="J955" s="883"/>
      <c r="K955" s="885"/>
      <c r="L955" s="886"/>
      <c r="M955" s="886"/>
      <c r="N955" s="886"/>
      <c r="O955" s="887"/>
      <c r="P955" s="887"/>
    </row>
    <row r="956" spans="1:16" ht="15">
      <c r="A956" s="883"/>
      <c r="B956" s="649"/>
      <c r="C956" s="649"/>
      <c r="D956" s="649"/>
      <c r="E956" s="888"/>
      <c r="F956" s="888"/>
      <c r="G956" s="932"/>
      <c r="H956" s="883"/>
      <c r="I956" s="883"/>
      <c r="J956" s="883"/>
      <c r="K956" s="885"/>
      <c r="L956" s="886"/>
      <c r="M956" s="886"/>
      <c r="N956" s="886"/>
      <c r="O956" s="887"/>
      <c r="P956" s="887"/>
    </row>
    <row r="957" spans="1:16" ht="15">
      <c r="A957" s="883"/>
      <c r="B957" s="649"/>
      <c r="C957" s="649"/>
      <c r="D957" s="649"/>
      <c r="E957" s="888"/>
      <c r="F957" s="888"/>
      <c r="G957" s="932"/>
      <c r="H957" s="883"/>
      <c r="I957" s="883"/>
      <c r="J957" s="883"/>
      <c r="K957" s="885"/>
      <c r="L957" s="886"/>
      <c r="M957" s="886"/>
      <c r="N957" s="886"/>
      <c r="O957" s="887"/>
      <c r="P957" s="887"/>
    </row>
    <row r="958" spans="1:16" ht="15">
      <c r="A958" s="883"/>
      <c r="B958" s="649"/>
      <c r="C958" s="649"/>
      <c r="D958" s="649"/>
      <c r="E958" s="888"/>
      <c r="F958" s="888"/>
      <c r="G958" s="932"/>
      <c r="H958" s="883"/>
      <c r="I958" s="883"/>
      <c r="J958" s="883"/>
      <c r="K958" s="885"/>
      <c r="L958" s="886"/>
      <c r="M958" s="886"/>
      <c r="N958" s="886"/>
      <c r="O958" s="887"/>
      <c r="P958" s="887"/>
    </row>
    <row r="959" spans="1:16" ht="15">
      <c r="A959" s="883"/>
      <c r="B959" s="649"/>
      <c r="C959" s="649"/>
      <c r="D959" s="649"/>
      <c r="E959" s="888"/>
      <c r="F959" s="888"/>
      <c r="G959" s="932"/>
      <c r="H959" s="883"/>
      <c r="I959" s="883"/>
      <c r="J959" s="883"/>
      <c r="K959" s="885"/>
      <c r="L959" s="886"/>
      <c r="M959" s="886"/>
      <c r="N959" s="886"/>
      <c r="O959" s="887"/>
      <c r="P959" s="887"/>
    </row>
    <row r="960" spans="1:16" ht="15">
      <c r="A960" s="883"/>
      <c r="B960" s="649"/>
      <c r="C960" s="649"/>
      <c r="D960" s="649"/>
      <c r="E960" s="888"/>
      <c r="F960" s="888"/>
      <c r="G960" s="932"/>
      <c r="H960" s="883"/>
      <c r="I960" s="883"/>
      <c r="J960" s="883"/>
      <c r="K960" s="885"/>
      <c r="L960" s="886"/>
      <c r="M960" s="886"/>
      <c r="N960" s="886"/>
      <c r="O960" s="887"/>
      <c r="P960" s="887"/>
    </row>
    <row r="961" spans="1:16" ht="15">
      <c r="A961" s="883"/>
      <c r="B961" s="649"/>
      <c r="C961" s="649"/>
      <c r="D961" s="649"/>
      <c r="E961" s="888"/>
      <c r="F961" s="888"/>
      <c r="G961" s="932"/>
      <c r="H961" s="883"/>
      <c r="I961" s="883"/>
      <c r="J961" s="883"/>
      <c r="K961" s="885"/>
      <c r="L961" s="886"/>
      <c r="M961" s="886"/>
      <c r="N961" s="886"/>
      <c r="O961" s="887"/>
      <c r="P961" s="887"/>
    </row>
    <row r="962" spans="1:16" ht="15">
      <c r="A962" s="883"/>
      <c r="B962" s="649"/>
      <c r="C962" s="649"/>
      <c r="D962" s="649"/>
      <c r="E962" s="888"/>
      <c r="F962" s="888"/>
      <c r="G962" s="932"/>
      <c r="H962" s="883"/>
      <c r="I962" s="883"/>
      <c r="J962" s="883"/>
      <c r="K962" s="885"/>
      <c r="L962" s="886"/>
      <c r="M962" s="886"/>
      <c r="N962" s="886"/>
      <c r="O962" s="887"/>
      <c r="P962" s="887"/>
    </row>
    <row r="963" spans="1:16" ht="15">
      <c r="A963" s="883"/>
      <c r="B963" s="649"/>
      <c r="C963" s="649"/>
      <c r="D963" s="649"/>
      <c r="E963" s="888"/>
      <c r="F963" s="888"/>
      <c r="G963" s="932"/>
      <c r="H963" s="883"/>
      <c r="I963" s="883"/>
      <c r="J963" s="883"/>
      <c r="K963" s="885"/>
      <c r="L963" s="886"/>
      <c r="M963" s="886"/>
      <c r="N963" s="886"/>
      <c r="O963" s="887"/>
      <c r="P963" s="887"/>
    </row>
    <row r="964" spans="1:16" ht="15">
      <c r="A964" s="883"/>
      <c r="B964" s="649"/>
      <c r="C964" s="649"/>
      <c r="D964" s="649"/>
      <c r="E964" s="888"/>
      <c r="F964" s="888"/>
      <c r="G964" s="932"/>
      <c r="H964" s="883"/>
      <c r="I964" s="883"/>
      <c r="J964" s="883"/>
      <c r="K964" s="885"/>
      <c r="L964" s="886"/>
      <c r="M964" s="886"/>
      <c r="N964" s="886"/>
      <c r="O964" s="887"/>
      <c r="P964" s="887"/>
    </row>
    <row r="965" spans="1:16" ht="15">
      <c r="A965" s="883"/>
      <c r="B965" s="649"/>
      <c r="C965" s="649"/>
      <c r="D965" s="649"/>
      <c r="E965" s="888"/>
      <c r="F965" s="888"/>
      <c r="G965" s="932"/>
      <c r="H965" s="883"/>
      <c r="I965" s="883"/>
      <c r="J965" s="883"/>
      <c r="K965" s="885"/>
      <c r="L965" s="886"/>
      <c r="M965" s="886"/>
      <c r="N965" s="886"/>
      <c r="O965" s="887"/>
      <c r="P965" s="887"/>
    </row>
    <row r="966" spans="1:16" ht="15">
      <c r="A966" s="883"/>
      <c r="B966" s="649"/>
      <c r="C966" s="649"/>
      <c r="D966" s="649"/>
      <c r="E966" s="888"/>
      <c r="F966" s="888"/>
      <c r="G966" s="932"/>
      <c r="H966" s="883"/>
      <c r="I966" s="883"/>
      <c r="J966" s="883"/>
      <c r="K966" s="885"/>
      <c r="L966" s="886"/>
      <c r="M966" s="886"/>
      <c r="N966" s="886"/>
      <c r="O966" s="887"/>
      <c r="P966" s="887"/>
    </row>
    <row r="967" spans="1:16" ht="15">
      <c r="A967" s="883"/>
      <c r="B967" s="649"/>
      <c r="C967" s="649"/>
      <c r="D967" s="649"/>
      <c r="E967" s="888"/>
      <c r="F967" s="888"/>
      <c r="G967" s="932"/>
      <c r="H967" s="883"/>
      <c r="I967" s="883"/>
      <c r="J967" s="883"/>
      <c r="K967" s="885"/>
      <c r="L967" s="886"/>
      <c r="M967" s="886"/>
      <c r="N967" s="886"/>
      <c r="O967" s="887"/>
      <c r="P967" s="887"/>
    </row>
    <row r="968" spans="1:16" ht="15">
      <c r="A968" s="883"/>
      <c r="B968" s="649"/>
      <c r="C968" s="649"/>
      <c r="D968" s="649"/>
      <c r="E968" s="888"/>
      <c r="F968" s="888"/>
      <c r="G968" s="932"/>
      <c r="H968" s="883"/>
      <c r="I968" s="883"/>
      <c r="J968" s="883"/>
      <c r="K968" s="885"/>
      <c r="L968" s="886"/>
      <c r="M968" s="886"/>
      <c r="N968" s="886"/>
      <c r="O968" s="887"/>
      <c r="P968" s="887"/>
    </row>
    <row r="969" spans="1:16" ht="15">
      <c r="A969" s="883"/>
      <c r="B969" s="649"/>
      <c r="C969" s="649"/>
      <c r="D969" s="649"/>
      <c r="E969" s="888"/>
      <c r="F969" s="888"/>
      <c r="G969" s="932"/>
      <c r="H969" s="883"/>
      <c r="I969" s="883"/>
      <c r="J969" s="883"/>
      <c r="K969" s="885"/>
      <c r="L969" s="886"/>
      <c r="M969" s="886"/>
      <c r="N969" s="886"/>
      <c r="O969" s="887"/>
      <c r="P969" s="887"/>
    </row>
    <row r="970" spans="1:16" ht="15">
      <c r="A970" s="883"/>
      <c r="B970" s="649"/>
      <c r="C970" s="649"/>
      <c r="D970" s="649"/>
      <c r="E970" s="888"/>
      <c r="F970" s="888"/>
      <c r="G970" s="932"/>
      <c r="H970" s="883"/>
      <c r="I970" s="883"/>
      <c r="J970" s="883"/>
      <c r="K970" s="885"/>
      <c r="L970" s="886"/>
      <c r="M970" s="886"/>
      <c r="N970" s="886"/>
      <c r="O970" s="887"/>
      <c r="P970" s="887"/>
    </row>
    <row r="971" spans="1:16" ht="15">
      <c r="A971" s="883"/>
      <c r="B971" s="649"/>
      <c r="C971" s="649"/>
      <c r="D971" s="649"/>
      <c r="E971" s="888"/>
      <c r="F971" s="888"/>
      <c r="G971" s="932"/>
      <c r="H971" s="883"/>
      <c r="I971" s="883"/>
      <c r="J971" s="883"/>
      <c r="K971" s="885"/>
      <c r="L971" s="886"/>
      <c r="M971" s="886"/>
      <c r="N971" s="886"/>
      <c r="O971" s="887"/>
      <c r="P971" s="887"/>
    </row>
    <row r="972" spans="1:16" ht="15">
      <c r="A972" s="883"/>
      <c r="B972" s="649"/>
      <c r="C972" s="649"/>
      <c r="D972" s="649"/>
      <c r="E972" s="888"/>
      <c r="F972" s="888"/>
      <c r="G972" s="932"/>
      <c r="H972" s="883"/>
      <c r="I972" s="883"/>
      <c r="J972" s="883"/>
      <c r="K972" s="885"/>
      <c r="L972" s="886"/>
      <c r="M972" s="886"/>
      <c r="N972" s="886"/>
      <c r="O972" s="887"/>
      <c r="P972" s="887"/>
    </row>
    <row r="973" spans="1:16" ht="15">
      <c r="A973" s="883"/>
      <c r="B973" s="649"/>
      <c r="C973" s="649"/>
      <c r="D973" s="649"/>
      <c r="E973" s="888"/>
      <c r="F973" s="888"/>
      <c r="G973" s="932"/>
      <c r="H973" s="883"/>
      <c r="I973" s="883"/>
      <c r="J973" s="883"/>
      <c r="K973" s="885"/>
      <c r="L973" s="886"/>
      <c r="M973" s="886"/>
      <c r="N973" s="886"/>
      <c r="O973" s="887"/>
      <c r="P973" s="887"/>
    </row>
    <row r="974" spans="1:16" ht="15">
      <c r="A974" s="883"/>
      <c r="B974" s="649"/>
      <c r="C974" s="649"/>
      <c r="D974" s="649"/>
      <c r="E974" s="888"/>
      <c r="F974" s="888"/>
      <c r="G974" s="932"/>
      <c r="H974" s="883"/>
      <c r="I974" s="883"/>
      <c r="J974" s="883"/>
      <c r="K974" s="885"/>
      <c r="L974" s="886"/>
      <c r="M974" s="886"/>
      <c r="N974" s="886"/>
      <c r="O974" s="887"/>
      <c r="P974" s="887"/>
    </row>
    <row r="975" spans="1:16" ht="15">
      <c r="A975" s="883"/>
      <c r="B975" s="649"/>
      <c r="C975" s="649"/>
      <c r="D975" s="649"/>
      <c r="E975" s="888"/>
      <c r="F975" s="888"/>
      <c r="G975" s="932"/>
      <c r="H975" s="883"/>
      <c r="I975" s="883"/>
      <c r="J975" s="883"/>
      <c r="K975" s="885"/>
      <c r="L975" s="886"/>
      <c r="M975" s="886"/>
      <c r="N975" s="886"/>
      <c r="O975" s="887"/>
      <c r="P975" s="887"/>
    </row>
    <row r="976" spans="1:16" ht="15">
      <c r="A976" s="883"/>
      <c r="B976" s="649"/>
      <c r="C976" s="649"/>
      <c r="D976" s="649"/>
      <c r="E976" s="888"/>
      <c r="F976" s="888"/>
      <c r="G976" s="932"/>
      <c r="H976" s="883"/>
      <c r="I976" s="883"/>
      <c r="J976" s="883"/>
      <c r="K976" s="885"/>
      <c r="L976" s="886"/>
      <c r="M976" s="886"/>
      <c r="N976" s="886"/>
      <c r="O976" s="887"/>
      <c r="P976" s="887"/>
    </row>
    <row r="977" spans="1:16" ht="15">
      <c r="A977" s="883"/>
      <c r="B977" s="649"/>
      <c r="C977" s="649"/>
      <c r="D977" s="649"/>
      <c r="E977" s="888"/>
      <c r="F977" s="888"/>
      <c r="G977" s="932"/>
      <c r="H977" s="883"/>
      <c r="I977" s="883"/>
      <c r="J977" s="883"/>
      <c r="K977" s="885"/>
      <c r="L977" s="886"/>
      <c r="M977" s="886"/>
      <c r="N977" s="886"/>
      <c r="O977" s="887"/>
      <c r="P977" s="887"/>
    </row>
    <row r="978" spans="1:16" ht="15">
      <c r="A978" s="883"/>
      <c r="B978" s="649"/>
      <c r="C978" s="649"/>
      <c r="D978" s="649"/>
      <c r="E978" s="888"/>
      <c r="F978" s="888"/>
      <c r="G978" s="932"/>
      <c r="H978" s="883"/>
      <c r="I978" s="883"/>
      <c r="J978" s="883"/>
      <c r="K978" s="885"/>
      <c r="L978" s="886"/>
      <c r="M978" s="886"/>
      <c r="N978" s="886"/>
      <c r="O978" s="887"/>
      <c r="P978" s="887"/>
    </row>
    <row r="979" spans="1:16" ht="15">
      <c r="A979" s="883"/>
      <c r="B979" s="649"/>
      <c r="C979" s="649"/>
      <c r="D979" s="649"/>
      <c r="E979" s="888"/>
      <c r="F979" s="888"/>
      <c r="G979" s="932"/>
      <c r="H979" s="883"/>
      <c r="I979" s="883"/>
      <c r="J979" s="883"/>
      <c r="K979" s="885"/>
      <c r="L979" s="886"/>
      <c r="M979" s="886"/>
      <c r="N979" s="886"/>
      <c r="O979" s="887"/>
      <c r="P979" s="887"/>
    </row>
    <row r="980" spans="1:16" ht="15">
      <c r="A980" s="883"/>
      <c r="B980" s="649"/>
      <c r="C980" s="649"/>
      <c r="D980" s="649"/>
      <c r="E980" s="888"/>
      <c r="F980" s="888"/>
      <c r="G980" s="932"/>
      <c r="H980" s="883"/>
      <c r="I980" s="883"/>
      <c r="J980" s="883"/>
      <c r="K980" s="885"/>
      <c r="L980" s="886"/>
      <c r="M980" s="886"/>
      <c r="N980" s="886"/>
      <c r="O980" s="887"/>
      <c r="P980" s="887"/>
    </row>
    <row r="981" spans="1:16" ht="15">
      <c r="A981" s="883"/>
      <c r="B981" s="649"/>
      <c r="C981" s="649"/>
      <c r="D981" s="649"/>
      <c r="E981" s="888"/>
      <c r="F981" s="888"/>
      <c r="G981" s="932"/>
      <c r="H981" s="883"/>
      <c r="I981" s="883"/>
      <c r="J981" s="883"/>
      <c r="K981" s="885"/>
      <c r="L981" s="886"/>
      <c r="M981" s="886"/>
      <c r="N981" s="886"/>
      <c r="O981" s="887"/>
      <c r="P981" s="887"/>
    </row>
    <row r="982" spans="1:16" ht="15">
      <c r="A982" s="883"/>
      <c r="B982" s="649"/>
      <c r="C982" s="649"/>
      <c r="D982" s="649"/>
      <c r="E982" s="888"/>
      <c r="F982" s="888"/>
      <c r="G982" s="932"/>
      <c r="H982" s="883"/>
      <c r="I982" s="883"/>
      <c r="J982" s="883"/>
      <c r="K982" s="885"/>
      <c r="L982" s="886"/>
      <c r="M982" s="886"/>
      <c r="N982" s="886"/>
      <c r="O982" s="887"/>
      <c r="P982" s="887"/>
    </row>
    <row r="983" spans="1:16" ht="15">
      <c r="A983" s="883"/>
      <c r="B983" s="649"/>
      <c r="C983" s="649"/>
      <c r="D983" s="649"/>
      <c r="E983" s="888"/>
      <c r="F983" s="888"/>
      <c r="G983" s="932"/>
      <c r="H983" s="883"/>
      <c r="I983" s="883"/>
      <c r="J983" s="883"/>
      <c r="K983" s="885"/>
      <c r="L983" s="886"/>
      <c r="M983" s="886"/>
      <c r="N983" s="886"/>
      <c r="O983" s="887"/>
      <c r="P983" s="887"/>
    </row>
    <row r="984" spans="1:16" ht="15">
      <c r="A984" s="883"/>
      <c r="B984" s="649"/>
      <c r="C984" s="649"/>
      <c r="D984" s="649"/>
      <c r="E984" s="888"/>
      <c r="F984" s="888"/>
      <c r="G984" s="932"/>
      <c r="H984" s="883"/>
      <c r="I984" s="883"/>
      <c r="J984" s="883"/>
      <c r="K984" s="885"/>
      <c r="L984" s="886"/>
      <c r="M984" s="886"/>
      <c r="N984" s="886"/>
      <c r="O984" s="887"/>
      <c r="P984" s="887"/>
    </row>
    <row r="985" spans="1:16" ht="15">
      <c r="A985" s="883"/>
      <c r="B985" s="649"/>
      <c r="C985" s="649"/>
      <c r="D985" s="649"/>
      <c r="E985" s="888"/>
      <c r="F985" s="888"/>
      <c r="G985" s="932"/>
      <c r="H985" s="883"/>
      <c r="I985" s="883"/>
      <c r="J985" s="883"/>
      <c r="K985" s="885"/>
      <c r="L985" s="886"/>
      <c r="M985" s="886"/>
      <c r="N985" s="886"/>
      <c r="O985" s="887"/>
      <c r="P985" s="887"/>
    </row>
    <row r="986" spans="1:16" ht="15">
      <c r="A986" s="883"/>
      <c r="B986" s="649"/>
      <c r="C986" s="649"/>
      <c r="D986" s="649"/>
      <c r="E986" s="888"/>
      <c r="F986" s="888"/>
      <c r="G986" s="932"/>
      <c r="H986" s="883"/>
      <c r="I986" s="883"/>
      <c r="J986" s="883"/>
      <c r="K986" s="885"/>
      <c r="L986" s="886"/>
      <c r="M986" s="886"/>
      <c r="N986" s="886"/>
      <c r="O986" s="887"/>
      <c r="P986" s="887"/>
    </row>
    <row r="987" spans="1:16" ht="15">
      <c r="A987" s="883"/>
      <c r="B987" s="649"/>
      <c r="C987" s="649"/>
      <c r="D987" s="649"/>
      <c r="E987" s="888"/>
      <c r="F987" s="888"/>
      <c r="G987" s="932"/>
      <c r="H987" s="883"/>
      <c r="I987" s="883"/>
      <c r="J987" s="883"/>
      <c r="K987" s="885"/>
      <c r="L987" s="886"/>
      <c r="M987" s="886"/>
      <c r="N987" s="886"/>
      <c r="O987" s="887"/>
      <c r="P987" s="887"/>
    </row>
    <row r="988" spans="1:16" ht="15">
      <c r="A988" s="883"/>
      <c r="B988" s="649"/>
      <c r="C988" s="649"/>
      <c r="D988" s="649"/>
      <c r="E988" s="888"/>
      <c r="F988" s="888"/>
      <c r="G988" s="932"/>
      <c r="H988" s="883"/>
      <c r="I988" s="883"/>
      <c r="J988" s="883"/>
      <c r="K988" s="885"/>
      <c r="L988" s="886"/>
      <c r="M988" s="886"/>
      <c r="N988" s="886"/>
      <c r="O988" s="887"/>
      <c r="P988" s="887"/>
    </row>
    <row r="989" spans="1:16" ht="15">
      <c r="A989" s="883"/>
      <c r="B989" s="649"/>
      <c r="C989" s="649"/>
      <c r="D989" s="649"/>
      <c r="E989" s="888"/>
      <c r="F989" s="888"/>
      <c r="G989" s="932"/>
      <c r="H989" s="883"/>
      <c r="I989" s="883"/>
      <c r="J989" s="883"/>
      <c r="K989" s="885"/>
      <c r="L989" s="886"/>
      <c r="M989" s="886"/>
      <c r="N989" s="886"/>
      <c r="O989" s="887"/>
      <c r="P989" s="887"/>
    </row>
    <row r="990" spans="1:16" ht="15">
      <c r="A990" s="883"/>
      <c r="B990" s="649"/>
      <c r="C990" s="649"/>
      <c r="D990" s="649"/>
      <c r="E990" s="888"/>
      <c r="F990" s="888"/>
      <c r="G990" s="932"/>
      <c r="H990" s="883"/>
      <c r="I990" s="883"/>
      <c r="J990" s="883"/>
      <c r="K990" s="885"/>
      <c r="L990" s="886"/>
      <c r="M990" s="886"/>
      <c r="N990" s="886"/>
      <c r="O990" s="887"/>
      <c r="P990" s="887"/>
    </row>
    <row r="991" spans="1:16" ht="15">
      <c r="A991" s="883"/>
      <c r="B991" s="649"/>
      <c r="C991" s="649"/>
      <c r="D991" s="649"/>
      <c r="E991" s="888"/>
      <c r="F991" s="888"/>
      <c r="G991" s="932"/>
      <c r="H991" s="883"/>
      <c r="I991" s="883"/>
      <c r="J991" s="883"/>
      <c r="K991" s="885"/>
      <c r="L991" s="886"/>
      <c r="M991" s="886"/>
      <c r="N991" s="886"/>
      <c r="O991" s="887"/>
      <c r="P991" s="887"/>
    </row>
    <row r="992" spans="1:16" ht="15">
      <c r="A992" s="883"/>
      <c r="B992" s="649"/>
      <c r="C992" s="649"/>
      <c r="D992" s="649"/>
      <c r="E992" s="888"/>
      <c r="F992" s="888"/>
      <c r="G992" s="932"/>
      <c r="H992" s="883"/>
      <c r="I992" s="883"/>
      <c r="J992" s="883"/>
      <c r="K992" s="885"/>
      <c r="L992" s="886"/>
      <c r="M992" s="886"/>
      <c r="N992" s="886"/>
      <c r="O992" s="887"/>
      <c r="P992" s="887"/>
    </row>
    <row r="993" spans="1:16" ht="15">
      <c r="A993" s="883"/>
      <c r="B993" s="649"/>
      <c r="C993" s="649"/>
      <c r="D993" s="649"/>
      <c r="E993" s="888"/>
      <c r="F993" s="888"/>
      <c r="G993" s="932"/>
      <c r="H993" s="883"/>
      <c r="I993" s="883"/>
      <c r="J993" s="883"/>
      <c r="K993" s="885"/>
      <c r="L993" s="886"/>
      <c r="M993" s="886"/>
      <c r="N993" s="886"/>
      <c r="O993" s="887"/>
      <c r="P993" s="887"/>
    </row>
    <row r="994" spans="1:16" ht="15">
      <c r="A994" s="883"/>
      <c r="B994" s="649"/>
      <c r="C994" s="649"/>
      <c r="D994" s="649"/>
      <c r="E994" s="888"/>
      <c r="F994" s="888"/>
      <c r="G994" s="932"/>
      <c r="H994" s="883"/>
      <c r="I994" s="883"/>
      <c r="J994" s="883"/>
      <c r="K994" s="885"/>
      <c r="L994" s="886"/>
      <c r="M994" s="886"/>
      <c r="N994" s="886"/>
      <c r="O994" s="887"/>
      <c r="P994" s="887"/>
    </row>
    <row r="995" spans="1:16" ht="15">
      <c r="A995" s="883"/>
      <c r="B995" s="649"/>
      <c r="C995" s="649"/>
      <c r="D995" s="649"/>
      <c r="E995" s="888"/>
      <c r="F995" s="888"/>
      <c r="G995" s="932"/>
      <c r="H995" s="883"/>
      <c r="I995" s="883"/>
      <c r="J995" s="883"/>
      <c r="K995" s="885"/>
      <c r="L995" s="886"/>
      <c r="M995" s="886"/>
      <c r="N995" s="886"/>
      <c r="O995" s="887"/>
      <c r="P995" s="887"/>
    </row>
    <row r="996" spans="1:16" ht="15">
      <c r="A996" s="883"/>
      <c r="B996" s="649"/>
      <c r="C996" s="649"/>
      <c r="D996" s="649"/>
      <c r="E996" s="888"/>
      <c r="F996" s="888"/>
      <c r="G996" s="932"/>
      <c r="H996" s="883"/>
      <c r="I996" s="883"/>
      <c r="J996" s="883"/>
      <c r="K996" s="885"/>
      <c r="L996" s="886"/>
      <c r="M996" s="886"/>
      <c r="N996" s="886"/>
      <c r="O996" s="887"/>
      <c r="P996" s="887"/>
    </row>
    <row r="997" spans="1:16" ht="15">
      <c r="A997" s="883"/>
      <c r="B997" s="649"/>
      <c r="C997" s="649"/>
      <c r="D997" s="649"/>
      <c r="E997" s="888"/>
      <c r="F997" s="888"/>
      <c r="G997" s="932"/>
      <c r="H997" s="883"/>
      <c r="I997" s="883"/>
      <c r="J997" s="883"/>
      <c r="K997" s="885"/>
      <c r="L997" s="886"/>
      <c r="M997" s="886"/>
      <c r="N997" s="886"/>
      <c r="O997" s="887"/>
      <c r="P997" s="887"/>
    </row>
    <row r="998" spans="1:16" ht="15">
      <c r="A998" s="883"/>
      <c r="B998" s="649"/>
      <c r="C998" s="649"/>
      <c r="D998" s="649"/>
      <c r="E998" s="888"/>
      <c r="F998" s="888"/>
      <c r="G998" s="932"/>
      <c r="H998" s="883"/>
      <c r="I998" s="883"/>
      <c r="J998" s="883"/>
      <c r="K998" s="885"/>
      <c r="L998" s="886"/>
      <c r="M998" s="886"/>
      <c r="N998" s="886"/>
      <c r="O998" s="887"/>
      <c r="P998" s="887"/>
    </row>
    <row r="999" spans="1:16" ht="15">
      <c r="A999" s="883"/>
      <c r="B999" s="649"/>
      <c r="C999" s="649"/>
      <c r="D999" s="649"/>
      <c r="E999" s="888"/>
      <c r="F999" s="888"/>
      <c r="G999" s="932"/>
      <c r="H999" s="883"/>
      <c r="I999" s="883"/>
      <c r="J999" s="883"/>
      <c r="K999" s="885"/>
      <c r="L999" s="886"/>
      <c r="M999" s="886"/>
      <c r="N999" s="886"/>
      <c r="O999" s="887"/>
      <c r="P999" s="887"/>
    </row>
    <row r="1000" spans="1:16" ht="15">
      <c r="A1000" s="883"/>
      <c r="B1000" s="649"/>
      <c r="C1000" s="649"/>
      <c r="D1000" s="649"/>
      <c r="E1000" s="888"/>
      <c r="F1000" s="888"/>
      <c r="G1000" s="932"/>
      <c r="H1000" s="883"/>
      <c r="I1000" s="883"/>
      <c r="J1000" s="883"/>
      <c r="K1000" s="885"/>
      <c r="L1000" s="886"/>
      <c r="M1000" s="886"/>
      <c r="N1000" s="886"/>
      <c r="O1000" s="887"/>
      <c r="P1000" s="887"/>
    </row>
    <row r="1001" spans="1:16" ht="15">
      <c r="A1001" s="883"/>
      <c r="B1001" s="649"/>
      <c r="C1001" s="649"/>
      <c r="D1001" s="649"/>
      <c r="E1001" s="888"/>
      <c r="F1001" s="888"/>
      <c r="G1001" s="932"/>
      <c r="H1001" s="883"/>
      <c r="I1001" s="883"/>
      <c r="J1001" s="883"/>
      <c r="K1001" s="885"/>
      <c r="L1001" s="886"/>
      <c r="M1001" s="886"/>
      <c r="N1001" s="886"/>
      <c r="O1001" s="887"/>
      <c r="P1001" s="887"/>
    </row>
    <row r="1002" spans="1:16" ht="15">
      <c r="A1002" s="883"/>
      <c r="B1002" s="649"/>
      <c r="C1002" s="649"/>
      <c r="D1002" s="649"/>
      <c r="E1002" s="888"/>
      <c r="F1002" s="888"/>
      <c r="G1002" s="932"/>
      <c r="H1002" s="883"/>
      <c r="I1002" s="883"/>
      <c r="J1002" s="883"/>
      <c r="K1002" s="885"/>
      <c r="L1002" s="886"/>
      <c r="M1002" s="886"/>
      <c r="N1002" s="886"/>
      <c r="O1002" s="887"/>
      <c r="P1002" s="887"/>
    </row>
    <row r="1003" spans="1:16" ht="15">
      <c r="A1003" s="883"/>
      <c r="B1003" s="649"/>
      <c r="C1003" s="649"/>
      <c r="D1003" s="649"/>
      <c r="E1003" s="888"/>
      <c r="F1003" s="888"/>
      <c r="G1003" s="932"/>
      <c r="H1003" s="883"/>
      <c r="I1003" s="883"/>
      <c r="J1003" s="883"/>
      <c r="K1003" s="885"/>
      <c r="L1003" s="886"/>
      <c r="M1003" s="886"/>
      <c r="N1003" s="886"/>
      <c r="O1003" s="887"/>
      <c r="P1003" s="887"/>
    </row>
    <row r="1004" spans="1:16" ht="15">
      <c r="A1004" s="883"/>
      <c r="B1004" s="649"/>
      <c r="C1004" s="649"/>
      <c r="D1004" s="649"/>
      <c r="E1004" s="888"/>
      <c r="F1004" s="888"/>
      <c r="G1004" s="932"/>
      <c r="H1004" s="883"/>
      <c r="I1004" s="883"/>
      <c r="J1004" s="883"/>
      <c r="K1004" s="885"/>
      <c r="L1004" s="886"/>
      <c r="M1004" s="886"/>
      <c r="N1004" s="886"/>
      <c r="O1004" s="887"/>
      <c r="P1004" s="887"/>
    </row>
    <row r="1005" spans="1:16" ht="15">
      <c r="A1005" s="883"/>
      <c r="B1005" s="649"/>
      <c r="C1005" s="649"/>
      <c r="D1005" s="649"/>
      <c r="E1005" s="888"/>
      <c r="F1005" s="888"/>
      <c r="G1005" s="932"/>
      <c r="H1005" s="883"/>
      <c r="I1005" s="883"/>
      <c r="J1005" s="883"/>
      <c r="K1005" s="885"/>
      <c r="L1005" s="886"/>
      <c r="M1005" s="886"/>
      <c r="N1005" s="886"/>
      <c r="O1005" s="887"/>
      <c r="P1005" s="887"/>
    </row>
    <row r="1006" spans="1:16" ht="15">
      <c r="A1006" s="883"/>
      <c r="B1006" s="649"/>
      <c r="C1006" s="649"/>
      <c r="D1006" s="649"/>
      <c r="E1006" s="888"/>
      <c r="F1006" s="888"/>
      <c r="G1006" s="932"/>
      <c r="H1006" s="883"/>
      <c r="I1006" s="883"/>
      <c r="J1006" s="883"/>
      <c r="K1006" s="885"/>
      <c r="L1006" s="886"/>
      <c r="M1006" s="886"/>
      <c r="N1006" s="886"/>
      <c r="O1006" s="887"/>
      <c r="P1006" s="887"/>
    </row>
    <row r="1007" spans="1:16" ht="15">
      <c r="A1007" s="883"/>
      <c r="B1007" s="649"/>
      <c r="C1007" s="649"/>
      <c r="D1007" s="649"/>
      <c r="E1007" s="888"/>
      <c r="F1007" s="888"/>
      <c r="G1007" s="932"/>
      <c r="H1007" s="883"/>
      <c r="I1007" s="883"/>
      <c r="J1007" s="883"/>
      <c r="K1007" s="885"/>
      <c r="L1007" s="886"/>
      <c r="M1007" s="886"/>
      <c r="N1007" s="886"/>
      <c r="O1007" s="887"/>
      <c r="P1007" s="887"/>
    </row>
    <row r="1008" spans="1:16" ht="15">
      <c r="A1008" s="883"/>
      <c r="B1008" s="649"/>
      <c r="C1008" s="649"/>
      <c r="D1008" s="649"/>
      <c r="E1008" s="888"/>
      <c r="F1008" s="888"/>
      <c r="G1008" s="932"/>
      <c r="H1008" s="883"/>
      <c r="I1008" s="883"/>
      <c r="J1008" s="883"/>
      <c r="K1008" s="885"/>
      <c r="L1008" s="886"/>
      <c r="M1008" s="886"/>
      <c r="N1008" s="886"/>
      <c r="O1008" s="887"/>
      <c r="P1008" s="887"/>
    </row>
    <row r="1009" spans="1:16" ht="15">
      <c r="A1009" s="883"/>
      <c r="B1009" s="649"/>
      <c r="C1009" s="649"/>
      <c r="D1009" s="649"/>
      <c r="E1009" s="888"/>
      <c r="F1009" s="888"/>
      <c r="G1009" s="932"/>
      <c r="H1009" s="883"/>
      <c r="I1009" s="883"/>
      <c r="J1009" s="883"/>
      <c r="K1009" s="885"/>
      <c r="L1009" s="886"/>
      <c r="M1009" s="886"/>
      <c r="N1009" s="886"/>
      <c r="O1009" s="887"/>
      <c r="P1009" s="887"/>
    </row>
    <row r="1010" spans="1:16" ht="15">
      <c r="A1010" s="883"/>
      <c r="B1010" s="649"/>
      <c r="C1010" s="649"/>
      <c r="D1010" s="649"/>
      <c r="E1010" s="888"/>
      <c r="F1010" s="888"/>
      <c r="G1010" s="932"/>
      <c r="H1010" s="883"/>
      <c r="I1010" s="883"/>
      <c r="J1010" s="883"/>
      <c r="K1010" s="885"/>
      <c r="L1010" s="886"/>
      <c r="M1010" s="886"/>
      <c r="N1010" s="886"/>
      <c r="O1010" s="887"/>
      <c r="P1010" s="887"/>
    </row>
    <row r="1011" spans="1:16" ht="15">
      <c r="A1011" s="883"/>
      <c r="B1011" s="649"/>
      <c r="C1011" s="649"/>
      <c r="D1011" s="649"/>
      <c r="E1011" s="888"/>
      <c r="F1011" s="888"/>
      <c r="G1011" s="932"/>
      <c r="H1011" s="883"/>
      <c r="I1011" s="883"/>
      <c r="J1011" s="883"/>
      <c r="K1011" s="885"/>
      <c r="L1011" s="886"/>
      <c r="M1011" s="886"/>
      <c r="N1011" s="886"/>
      <c r="O1011" s="887"/>
      <c r="P1011" s="887"/>
    </row>
    <row r="1012" spans="1:16" ht="15">
      <c r="A1012" s="883"/>
      <c r="B1012" s="649"/>
      <c r="C1012" s="649"/>
      <c r="D1012" s="649"/>
      <c r="E1012" s="888"/>
      <c r="F1012" s="888"/>
      <c r="G1012" s="932"/>
      <c r="H1012" s="883"/>
      <c r="I1012" s="883"/>
      <c r="J1012" s="883"/>
      <c r="K1012" s="885"/>
      <c r="L1012" s="886"/>
      <c r="M1012" s="886"/>
      <c r="N1012" s="886"/>
      <c r="O1012" s="887"/>
      <c r="P1012" s="887"/>
    </row>
    <row r="1013" spans="1:16" ht="15">
      <c r="A1013" s="883"/>
      <c r="B1013" s="649"/>
      <c r="C1013" s="649"/>
      <c r="D1013" s="649"/>
      <c r="E1013" s="888"/>
      <c r="F1013" s="888"/>
      <c r="G1013" s="932"/>
      <c r="H1013" s="883"/>
      <c r="I1013" s="883"/>
      <c r="J1013" s="883"/>
      <c r="K1013" s="885"/>
      <c r="L1013" s="886"/>
      <c r="M1013" s="886"/>
      <c r="N1013" s="886"/>
      <c r="O1013" s="887"/>
      <c r="P1013" s="887"/>
    </row>
    <row r="1014" spans="1:16" ht="15">
      <c r="A1014" s="883"/>
      <c r="B1014" s="649"/>
      <c r="C1014" s="649"/>
      <c r="D1014" s="649"/>
      <c r="E1014" s="888"/>
      <c r="F1014" s="888"/>
      <c r="G1014" s="932"/>
      <c r="H1014" s="883"/>
      <c r="I1014" s="883"/>
      <c r="J1014" s="883"/>
      <c r="K1014" s="885"/>
      <c r="L1014" s="886"/>
      <c r="M1014" s="886"/>
      <c r="N1014" s="886"/>
      <c r="O1014" s="887"/>
      <c r="P1014" s="887"/>
    </row>
    <row r="1015" spans="1:16" ht="15">
      <c r="A1015" s="883"/>
      <c r="B1015" s="649"/>
      <c r="C1015" s="649"/>
      <c r="D1015" s="649"/>
      <c r="E1015" s="888"/>
      <c r="F1015" s="888"/>
      <c r="G1015" s="932"/>
      <c r="H1015" s="883"/>
      <c r="I1015" s="883"/>
      <c r="J1015" s="883"/>
      <c r="K1015" s="885"/>
      <c r="L1015" s="886"/>
      <c r="M1015" s="886"/>
      <c r="N1015" s="886"/>
      <c r="O1015" s="887"/>
      <c r="P1015" s="887"/>
    </row>
    <row r="1016" spans="1:16" ht="15">
      <c r="A1016" s="883"/>
      <c r="B1016" s="649"/>
      <c r="C1016" s="649"/>
      <c r="D1016" s="649"/>
      <c r="E1016" s="888"/>
      <c r="F1016" s="888"/>
      <c r="G1016" s="932"/>
      <c r="H1016" s="883"/>
      <c r="I1016" s="883"/>
      <c r="J1016" s="883"/>
      <c r="K1016" s="885"/>
      <c r="L1016" s="886"/>
      <c r="M1016" s="886"/>
      <c r="N1016" s="886"/>
      <c r="O1016" s="887"/>
      <c r="P1016" s="887"/>
    </row>
    <row r="1017" spans="1:16" ht="15">
      <c r="A1017" s="883"/>
      <c r="B1017" s="649"/>
      <c r="C1017" s="649"/>
      <c r="D1017" s="649"/>
      <c r="E1017" s="888"/>
      <c r="F1017" s="888"/>
      <c r="G1017" s="932"/>
      <c r="H1017" s="883"/>
      <c r="I1017" s="883"/>
      <c r="J1017" s="883"/>
      <c r="K1017" s="885"/>
      <c r="L1017" s="886"/>
      <c r="M1017" s="886"/>
      <c r="N1017" s="886"/>
      <c r="O1017" s="887"/>
      <c r="P1017" s="887"/>
    </row>
    <row r="1018" spans="1:16" ht="15">
      <c r="A1018" s="883"/>
      <c r="B1018" s="649"/>
      <c r="C1018" s="649"/>
      <c r="D1018" s="649"/>
      <c r="E1018" s="888"/>
      <c r="F1018" s="888"/>
      <c r="G1018" s="932"/>
      <c r="H1018" s="883"/>
      <c r="I1018" s="883"/>
      <c r="J1018" s="883"/>
      <c r="K1018" s="885"/>
      <c r="L1018" s="886"/>
      <c r="M1018" s="886"/>
      <c r="N1018" s="886"/>
      <c r="O1018" s="887"/>
      <c r="P1018" s="887"/>
    </row>
    <row r="1019" spans="1:16" ht="15">
      <c r="A1019" s="883"/>
      <c r="B1019" s="649"/>
      <c r="C1019" s="649"/>
      <c r="D1019" s="649"/>
      <c r="E1019" s="888"/>
      <c r="F1019" s="888"/>
      <c r="G1019" s="932"/>
      <c r="H1019" s="883"/>
      <c r="I1019" s="883"/>
      <c r="J1019" s="883"/>
      <c r="K1019" s="885"/>
      <c r="L1019" s="886"/>
      <c r="M1019" s="886"/>
      <c r="N1019" s="886"/>
      <c r="O1019" s="887"/>
      <c r="P1019" s="887"/>
    </row>
    <row r="1020" spans="1:16" ht="15">
      <c r="A1020" s="883"/>
      <c r="B1020" s="649"/>
      <c r="C1020" s="649"/>
      <c r="D1020" s="649"/>
      <c r="E1020" s="888"/>
      <c r="F1020" s="888"/>
      <c r="G1020" s="932"/>
      <c r="H1020" s="883"/>
      <c r="I1020" s="883"/>
      <c r="J1020" s="883"/>
      <c r="K1020" s="885"/>
      <c r="L1020" s="886"/>
      <c r="M1020" s="886"/>
      <c r="N1020" s="886"/>
      <c r="O1020" s="887"/>
      <c r="P1020" s="887"/>
    </row>
    <row r="1021" spans="1:16" ht="15">
      <c r="A1021" s="883"/>
      <c r="B1021" s="649"/>
      <c r="C1021" s="649"/>
      <c r="D1021" s="649"/>
      <c r="E1021" s="888"/>
      <c r="F1021" s="888"/>
      <c r="G1021" s="932"/>
      <c r="H1021" s="883"/>
      <c r="I1021" s="883"/>
      <c r="J1021" s="883"/>
      <c r="K1021" s="885"/>
      <c r="L1021" s="886"/>
      <c r="M1021" s="886"/>
      <c r="N1021" s="886"/>
      <c r="O1021" s="887"/>
      <c r="P1021" s="887"/>
    </row>
    <row r="1022" spans="1:16" ht="15">
      <c r="A1022" s="883"/>
      <c r="B1022" s="649"/>
      <c r="C1022" s="649"/>
      <c r="D1022" s="649"/>
      <c r="E1022" s="888"/>
      <c r="F1022" s="888"/>
      <c r="G1022" s="932"/>
      <c r="H1022" s="883"/>
      <c r="I1022" s="883"/>
      <c r="J1022" s="883"/>
      <c r="K1022" s="885"/>
      <c r="L1022" s="886"/>
      <c r="M1022" s="886"/>
      <c r="N1022" s="886"/>
      <c r="O1022" s="887"/>
      <c r="P1022" s="887"/>
    </row>
    <row r="1023" spans="1:16" ht="15">
      <c r="A1023" s="883"/>
      <c r="B1023" s="649"/>
      <c r="C1023" s="649"/>
      <c r="D1023" s="649"/>
      <c r="E1023" s="888"/>
      <c r="F1023" s="888"/>
      <c r="G1023" s="932"/>
      <c r="H1023" s="883"/>
      <c r="I1023" s="883"/>
      <c r="J1023" s="883"/>
      <c r="K1023" s="885"/>
      <c r="L1023" s="886"/>
      <c r="M1023" s="886"/>
      <c r="N1023" s="886"/>
      <c r="O1023" s="887"/>
      <c r="P1023" s="887"/>
    </row>
    <row r="1024" spans="1:16" ht="15">
      <c r="A1024" s="883"/>
      <c r="B1024" s="649"/>
      <c r="C1024" s="649"/>
      <c r="D1024" s="649"/>
      <c r="E1024" s="888"/>
      <c r="F1024" s="888"/>
      <c r="G1024" s="932"/>
      <c r="H1024" s="883"/>
      <c r="I1024" s="883"/>
      <c r="J1024" s="883"/>
      <c r="K1024" s="885"/>
      <c r="L1024" s="886"/>
      <c r="M1024" s="886"/>
      <c r="N1024" s="886"/>
      <c r="O1024" s="887"/>
      <c r="P1024" s="887"/>
    </row>
    <row r="1025" spans="1:16" ht="15">
      <c r="A1025" s="883"/>
      <c r="B1025" s="649"/>
      <c r="C1025" s="649"/>
      <c r="D1025" s="649"/>
      <c r="E1025" s="888"/>
      <c r="F1025" s="888"/>
      <c r="G1025" s="932"/>
      <c r="H1025" s="883"/>
      <c r="I1025" s="883"/>
      <c r="J1025" s="883"/>
      <c r="K1025" s="885"/>
      <c r="L1025" s="886"/>
      <c r="M1025" s="886"/>
      <c r="N1025" s="886"/>
      <c r="O1025" s="887"/>
      <c r="P1025" s="887"/>
    </row>
    <row r="1026" spans="1:16" ht="15">
      <c r="A1026" s="883"/>
      <c r="B1026" s="649"/>
      <c r="C1026" s="649"/>
      <c r="D1026" s="649"/>
      <c r="E1026" s="888"/>
      <c r="F1026" s="888"/>
      <c r="G1026" s="932"/>
      <c r="H1026" s="883"/>
      <c r="I1026" s="883"/>
      <c r="J1026" s="883"/>
      <c r="K1026" s="885"/>
      <c r="L1026" s="886"/>
      <c r="M1026" s="886"/>
      <c r="N1026" s="886"/>
      <c r="O1026" s="887"/>
      <c r="P1026" s="887"/>
    </row>
    <row r="1027" spans="1:16" ht="15">
      <c r="A1027" s="883"/>
      <c r="B1027" s="649"/>
      <c r="C1027" s="649"/>
      <c r="D1027" s="649"/>
      <c r="E1027" s="888"/>
      <c r="F1027" s="888"/>
      <c r="G1027" s="932"/>
      <c r="H1027" s="883"/>
      <c r="I1027" s="883"/>
      <c r="J1027" s="883"/>
      <c r="K1027" s="885"/>
      <c r="L1027" s="886"/>
      <c r="M1027" s="886"/>
      <c r="N1027" s="886"/>
      <c r="O1027" s="887"/>
      <c r="P1027" s="887"/>
    </row>
    <row r="1028" spans="1:16" ht="15">
      <c r="A1028" s="883"/>
      <c r="B1028" s="649"/>
      <c r="C1028" s="649"/>
      <c r="D1028" s="649"/>
      <c r="E1028" s="888"/>
      <c r="F1028" s="888"/>
      <c r="G1028" s="932"/>
      <c r="H1028" s="883"/>
      <c r="I1028" s="883"/>
      <c r="J1028" s="883"/>
      <c r="K1028" s="885"/>
      <c r="L1028" s="886"/>
      <c r="M1028" s="886"/>
      <c r="N1028" s="886"/>
      <c r="O1028" s="887"/>
      <c r="P1028" s="887"/>
    </row>
    <row r="1029" spans="1:16" ht="15">
      <c r="A1029" s="883"/>
      <c r="B1029" s="649"/>
      <c r="C1029" s="649"/>
      <c r="D1029" s="649"/>
      <c r="E1029" s="888"/>
      <c r="F1029" s="888"/>
      <c r="G1029" s="932"/>
      <c r="H1029" s="883"/>
      <c r="I1029" s="883"/>
      <c r="J1029" s="883"/>
      <c r="K1029" s="885"/>
      <c r="L1029" s="886"/>
      <c r="M1029" s="886"/>
      <c r="N1029" s="886"/>
      <c r="O1029" s="887"/>
      <c r="P1029" s="887"/>
    </row>
    <row r="1030" spans="1:16" ht="15">
      <c r="A1030" s="883"/>
      <c r="B1030" s="649"/>
      <c r="C1030" s="649"/>
      <c r="D1030" s="649"/>
      <c r="E1030" s="888"/>
      <c r="F1030" s="888"/>
      <c r="G1030" s="932"/>
      <c r="H1030" s="883"/>
      <c r="I1030" s="883"/>
      <c r="J1030" s="883"/>
      <c r="K1030" s="885"/>
      <c r="L1030" s="886"/>
      <c r="M1030" s="886"/>
      <c r="N1030" s="886"/>
      <c r="O1030" s="887"/>
      <c r="P1030" s="887"/>
    </row>
    <row r="1031" spans="1:16" ht="15">
      <c r="A1031" s="883"/>
      <c r="B1031" s="649"/>
      <c r="C1031" s="649"/>
      <c r="D1031" s="649"/>
      <c r="E1031" s="888"/>
      <c r="F1031" s="888"/>
      <c r="G1031" s="932"/>
      <c r="H1031" s="883"/>
      <c r="I1031" s="883"/>
      <c r="J1031" s="883"/>
      <c r="K1031" s="885"/>
      <c r="L1031" s="886"/>
      <c r="M1031" s="886"/>
      <c r="N1031" s="886"/>
      <c r="O1031" s="887"/>
      <c r="P1031" s="887"/>
    </row>
    <row r="1032" spans="1:16" ht="15">
      <c r="A1032" s="883"/>
      <c r="B1032" s="649"/>
      <c r="C1032" s="649"/>
      <c r="D1032" s="649"/>
      <c r="E1032" s="888"/>
      <c r="F1032" s="888"/>
      <c r="G1032" s="932"/>
      <c r="H1032" s="883"/>
      <c r="I1032" s="883"/>
      <c r="J1032" s="883"/>
      <c r="K1032" s="885"/>
      <c r="L1032" s="886"/>
      <c r="M1032" s="886"/>
      <c r="N1032" s="886"/>
      <c r="O1032" s="887"/>
      <c r="P1032" s="887"/>
    </row>
    <row r="1033" spans="1:16" ht="15">
      <c r="A1033" s="883"/>
      <c r="B1033" s="649"/>
      <c r="C1033" s="649"/>
      <c r="D1033" s="649"/>
      <c r="E1033" s="888"/>
      <c r="F1033" s="888"/>
      <c r="G1033" s="932"/>
      <c r="H1033" s="883"/>
      <c r="I1033" s="883"/>
      <c r="J1033" s="883"/>
      <c r="K1033" s="885"/>
      <c r="L1033" s="886"/>
      <c r="M1033" s="886"/>
      <c r="N1033" s="886"/>
      <c r="O1033" s="887"/>
      <c r="P1033" s="887"/>
    </row>
    <row r="1034" spans="1:16" ht="15">
      <c r="A1034" s="883"/>
      <c r="B1034" s="649"/>
      <c r="C1034" s="649"/>
      <c r="D1034" s="649"/>
      <c r="E1034" s="888"/>
      <c r="F1034" s="888"/>
      <c r="G1034" s="932"/>
      <c r="H1034" s="883"/>
      <c r="I1034" s="883"/>
      <c r="J1034" s="883"/>
      <c r="K1034" s="885"/>
      <c r="L1034" s="886"/>
      <c r="M1034" s="886"/>
      <c r="N1034" s="886"/>
      <c r="O1034" s="887"/>
      <c r="P1034" s="887"/>
    </row>
    <row r="1035" spans="1:16" ht="15">
      <c r="A1035" s="883"/>
      <c r="B1035" s="649"/>
      <c r="C1035" s="649"/>
      <c r="D1035" s="649"/>
      <c r="E1035" s="888"/>
      <c r="F1035" s="888"/>
      <c r="G1035" s="932"/>
      <c r="H1035" s="883"/>
      <c r="I1035" s="883"/>
      <c r="J1035" s="883"/>
      <c r="K1035" s="885"/>
      <c r="L1035" s="886"/>
      <c r="M1035" s="886"/>
      <c r="N1035" s="886"/>
      <c r="O1035" s="887"/>
      <c r="P1035" s="887"/>
    </row>
    <row r="1036" spans="1:16" ht="15">
      <c r="A1036" s="883"/>
      <c r="B1036" s="649"/>
      <c r="C1036" s="649"/>
      <c r="D1036" s="649"/>
      <c r="E1036" s="888"/>
      <c r="F1036" s="888"/>
      <c r="G1036" s="932"/>
      <c r="H1036" s="883"/>
      <c r="I1036" s="883"/>
      <c r="J1036" s="883"/>
      <c r="K1036" s="885"/>
      <c r="L1036" s="886"/>
      <c r="M1036" s="886"/>
      <c r="N1036" s="886"/>
      <c r="O1036" s="887"/>
      <c r="P1036" s="887"/>
    </row>
    <row r="1037" spans="1:16" ht="15">
      <c r="A1037" s="883"/>
      <c r="B1037" s="649"/>
      <c r="C1037" s="649"/>
      <c r="D1037" s="649"/>
      <c r="E1037" s="888"/>
      <c r="F1037" s="888"/>
      <c r="G1037" s="932"/>
      <c r="H1037" s="883"/>
      <c r="I1037" s="883"/>
      <c r="J1037" s="883"/>
      <c r="K1037" s="885"/>
      <c r="L1037" s="886"/>
      <c r="M1037" s="886"/>
      <c r="N1037" s="886"/>
      <c r="O1037" s="887"/>
      <c r="P1037" s="887"/>
    </row>
    <row r="1038" spans="1:16" ht="15">
      <c r="A1038" s="883"/>
      <c r="B1038" s="649"/>
      <c r="C1038" s="649"/>
      <c r="D1038" s="649"/>
      <c r="E1038" s="888"/>
      <c r="F1038" s="888"/>
      <c r="G1038" s="932"/>
      <c r="H1038" s="883"/>
      <c r="I1038" s="883"/>
      <c r="J1038" s="883"/>
      <c r="K1038" s="885"/>
      <c r="L1038" s="886"/>
      <c r="M1038" s="886"/>
      <c r="N1038" s="886"/>
      <c r="O1038" s="887"/>
      <c r="P1038" s="887"/>
    </row>
    <row r="1039" spans="1:16" ht="15">
      <c r="A1039" s="883"/>
      <c r="B1039" s="649"/>
      <c r="C1039" s="649"/>
      <c r="D1039" s="649"/>
      <c r="E1039" s="888"/>
      <c r="F1039" s="888"/>
      <c r="G1039" s="932"/>
      <c r="H1039" s="883"/>
      <c r="I1039" s="883"/>
      <c r="J1039" s="883"/>
      <c r="K1039" s="885"/>
      <c r="L1039" s="886"/>
      <c r="M1039" s="886"/>
      <c r="N1039" s="886"/>
      <c r="O1039" s="887"/>
      <c r="P1039" s="887"/>
    </row>
    <row r="1040" spans="1:16" ht="15">
      <c r="A1040" s="883"/>
      <c r="B1040" s="649"/>
      <c r="C1040" s="649"/>
      <c r="D1040" s="649"/>
      <c r="E1040" s="888"/>
      <c r="F1040" s="888"/>
      <c r="G1040" s="932"/>
      <c r="H1040" s="883"/>
      <c r="I1040" s="883"/>
      <c r="J1040" s="883"/>
      <c r="K1040" s="885"/>
      <c r="L1040" s="886"/>
      <c r="M1040" s="886"/>
      <c r="N1040" s="886"/>
      <c r="O1040" s="887"/>
      <c r="P1040" s="887"/>
    </row>
    <row r="1041" spans="1:16" ht="15">
      <c r="A1041" s="883"/>
      <c r="B1041" s="649"/>
      <c r="C1041" s="649"/>
      <c r="D1041" s="649"/>
      <c r="E1041" s="888"/>
      <c r="F1041" s="888"/>
      <c r="G1041" s="932"/>
      <c r="H1041" s="883"/>
      <c r="I1041" s="883"/>
      <c r="J1041" s="883"/>
      <c r="K1041" s="885"/>
      <c r="L1041" s="886"/>
      <c r="M1041" s="886"/>
      <c r="N1041" s="886"/>
      <c r="O1041" s="887"/>
      <c r="P1041" s="887"/>
    </row>
    <row r="1042" spans="1:16" ht="15">
      <c r="A1042" s="883"/>
      <c r="B1042" s="649"/>
      <c r="C1042" s="649"/>
      <c r="D1042" s="649"/>
      <c r="E1042" s="888"/>
      <c r="F1042" s="888"/>
      <c r="G1042" s="932"/>
      <c r="H1042" s="883"/>
      <c r="I1042" s="883"/>
      <c r="J1042" s="883"/>
      <c r="K1042" s="885"/>
      <c r="L1042" s="886"/>
      <c r="M1042" s="886"/>
      <c r="N1042" s="886"/>
      <c r="O1042" s="887"/>
      <c r="P1042" s="887"/>
    </row>
    <row r="1043" spans="1:16" ht="15">
      <c r="A1043" s="883"/>
      <c r="B1043" s="649"/>
      <c r="C1043" s="649"/>
      <c r="D1043" s="649"/>
      <c r="E1043" s="888"/>
      <c r="F1043" s="888"/>
      <c r="G1043" s="932"/>
      <c r="H1043" s="883"/>
      <c r="I1043" s="883"/>
      <c r="J1043" s="883"/>
      <c r="K1043" s="885"/>
      <c r="L1043" s="886"/>
      <c r="M1043" s="886"/>
      <c r="N1043" s="886"/>
      <c r="O1043" s="887"/>
      <c r="P1043" s="887"/>
    </row>
    <row r="1044" spans="1:16" ht="15">
      <c r="A1044" s="883"/>
      <c r="B1044" s="649"/>
      <c r="C1044" s="649"/>
      <c r="D1044" s="649"/>
      <c r="E1044" s="888"/>
      <c r="F1044" s="888"/>
      <c r="G1044" s="932"/>
      <c r="H1044" s="883"/>
      <c r="I1044" s="883"/>
      <c r="J1044" s="883"/>
      <c r="K1044" s="885"/>
      <c r="L1044" s="886"/>
      <c r="M1044" s="886"/>
      <c r="N1044" s="886"/>
      <c r="O1044" s="887"/>
      <c r="P1044" s="887"/>
    </row>
    <row r="1045" spans="1:16" ht="15">
      <c r="A1045" s="883"/>
      <c r="B1045" s="649"/>
      <c r="C1045" s="649"/>
      <c r="D1045" s="649"/>
      <c r="E1045" s="888"/>
      <c r="F1045" s="888"/>
      <c r="G1045" s="932"/>
      <c r="H1045" s="883"/>
      <c r="I1045" s="883"/>
      <c r="J1045" s="883"/>
      <c r="K1045" s="885"/>
      <c r="L1045" s="886"/>
      <c r="M1045" s="886"/>
      <c r="N1045" s="886"/>
      <c r="O1045" s="887"/>
      <c r="P1045" s="887"/>
    </row>
    <row r="1046" spans="1:16" ht="15">
      <c r="A1046" s="883"/>
      <c r="B1046" s="649"/>
      <c r="C1046" s="649"/>
      <c r="D1046" s="649"/>
      <c r="E1046" s="888"/>
      <c r="F1046" s="888"/>
      <c r="G1046" s="932"/>
      <c r="H1046" s="883"/>
      <c r="I1046" s="883"/>
      <c r="J1046" s="883"/>
      <c r="K1046" s="885"/>
      <c r="L1046" s="886"/>
      <c r="M1046" s="886"/>
      <c r="N1046" s="886"/>
      <c r="O1046" s="887"/>
      <c r="P1046" s="887"/>
    </row>
    <row r="1047" spans="1:16" ht="15">
      <c r="A1047" s="883"/>
      <c r="B1047" s="649"/>
      <c r="C1047" s="649"/>
      <c r="D1047" s="649"/>
      <c r="E1047" s="888"/>
      <c r="F1047" s="888"/>
      <c r="G1047" s="932"/>
      <c r="H1047" s="883"/>
      <c r="I1047" s="883"/>
      <c r="J1047" s="883"/>
      <c r="K1047" s="885"/>
      <c r="L1047" s="886"/>
      <c r="M1047" s="886"/>
      <c r="N1047" s="886"/>
      <c r="O1047" s="887"/>
      <c r="P1047" s="887"/>
    </row>
    <row r="1048" spans="1:16" ht="15">
      <c r="A1048" s="883"/>
      <c r="B1048" s="649"/>
      <c r="C1048" s="649"/>
      <c r="D1048" s="649"/>
      <c r="E1048" s="888"/>
      <c r="F1048" s="888"/>
      <c r="G1048" s="932"/>
      <c r="H1048" s="883"/>
      <c r="I1048" s="883"/>
      <c r="J1048" s="883"/>
      <c r="K1048" s="885"/>
      <c r="L1048" s="886"/>
      <c r="M1048" s="886"/>
      <c r="N1048" s="886"/>
      <c r="O1048" s="887"/>
      <c r="P1048" s="887"/>
    </row>
    <row r="1049" spans="1:16" ht="15">
      <c r="A1049" s="883"/>
      <c r="B1049" s="649"/>
      <c r="C1049" s="649"/>
      <c r="D1049" s="649"/>
      <c r="E1049" s="888"/>
      <c r="F1049" s="888"/>
      <c r="G1049" s="932"/>
      <c r="H1049" s="883"/>
      <c r="I1049" s="883"/>
      <c r="J1049" s="883"/>
      <c r="K1049" s="885"/>
      <c r="L1049" s="886"/>
      <c r="M1049" s="886"/>
      <c r="N1049" s="886"/>
      <c r="O1049" s="887"/>
      <c r="P1049" s="887"/>
    </row>
    <row r="1050" spans="1:16" ht="15">
      <c r="A1050" s="883"/>
      <c r="B1050" s="649"/>
      <c r="C1050" s="649"/>
      <c r="D1050" s="649"/>
      <c r="E1050" s="888"/>
      <c r="F1050" s="888"/>
      <c r="G1050" s="932"/>
      <c r="H1050" s="883"/>
      <c r="I1050" s="883"/>
      <c r="J1050" s="883"/>
      <c r="K1050" s="885"/>
      <c r="L1050" s="886"/>
      <c r="M1050" s="886"/>
      <c r="N1050" s="886"/>
      <c r="O1050" s="887"/>
      <c r="P1050" s="887"/>
    </row>
    <row r="1051" spans="1:16" ht="15">
      <c r="A1051" s="883"/>
      <c r="B1051" s="649"/>
      <c r="C1051" s="649"/>
      <c r="D1051" s="649"/>
      <c r="E1051" s="888"/>
      <c r="F1051" s="888"/>
      <c r="G1051" s="932"/>
      <c r="H1051" s="883"/>
      <c r="I1051" s="883"/>
      <c r="J1051" s="883"/>
      <c r="K1051" s="885"/>
      <c r="L1051" s="886"/>
      <c r="M1051" s="886"/>
      <c r="N1051" s="886"/>
      <c r="O1051" s="887"/>
      <c r="P1051" s="887"/>
    </row>
    <row r="1052" spans="1:16" ht="15">
      <c r="A1052" s="883"/>
      <c r="B1052" s="649"/>
      <c r="C1052" s="649"/>
      <c r="D1052" s="649"/>
      <c r="E1052" s="888"/>
      <c r="F1052" s="888"/>
      <c r="G1052" s="932"/>
      <c r="H1052" s="883"/>
      <c r="I1052" s="883"/>
      <c r="J1052" s="883"/>
      <c r="K1052" s="885"/>
      <c r="L1052" s="886"/>
      <c r="M1052" s="886"/>
      <c r="N1052" s="886"/>
      <c r="O1052" s="887"/>
      <c r="P1052" s="887"/>
    </row>
    <row r="1053" spans="1:16" ht="15">
      <c r="A1053" s="883"/>
      <c r="B1053" s="649"/>
      <c r="C1053" s="649"/>
      <c r="D1053" s="649"/>
      <c r="E1053" s="888"/>
      <c r="F1053" s="888"/>
      <c r="G1053" s="932"/>
      <c r="H1053" s="883"/>
      <c r="I1053" s="883"/>
      <c r="J1053" s="883"/>
      <c r="K1053" s="885"/>
      <c r="L1053" s="886"/>
      <c r="M1053" s="886"/>
      <c r="N1053" s="886"/>
      <c r="O1053" s="887"/>
      <c r="P1053" s="887"/>
    </row>
    <row r="1054" spans="1:16" ht="15">
      <c r="A1054" s="883"/>
      <c r="B1054" s="649"/>
      <c r="C1054" s="649"/>
      <c r="D1054" s="649"/>
      <c r="E1054" s="888"/>
      <c r="F1054" s="888"/>
      <c r="G1054" s="932"/>
      <c r="H1054" s="883"/>
      <c r="I1054" s="883"/>
      <c r="J1054" s="883"/>
      <c r="K1054" s="885"/>
      <c r="L1054" s="886"/>
      <c r="M1054" s="886"/>
      <c r="N1054" s="886"/>
      <c r="O1054" s="887"/>
      <c r="P1054" s="887"/>
    </row>
    <row r="1055" spans="1:16" ht="15">
      <c r="A1055" s="883"/>
      <c r="B1055" s="649"/>
      <c r="C1055" s="649"/>
      <c r="D1055" s="649"/>
      <c r="E1055" s="888"/>
      <c r="F1055" s="888"/>
      <c r="G1055" s="932"/>
      <c r="H1055" s="883"/>
      <c r="I1055" s="883"/>
      <c r="J1055" s="883"/>
      <c r="K1055" s="885"/>
      <c r="L1055" s="886"/>
      <c r="M1055" s="886"/>
      <c r="N1055" s="886"/>
      <c r="O1055" s="887"/>
      <c r="P1055" s="887"/>
    </row>
    <row r="1056" spans="1:16" ht="15">
      <c r="A1056" s="883"/>
      <c r="B1056" s="649"/>
      <c r="C1056" s="649"/>
      <c r="D1056" s="649"/>
      <c r="E1056" s="888"/>
      <c r="F1056" s="888"/>
      <c r="G1056" s="932"/>
      <c r="H1056" s="883"/>
      <c r="I1056" s="883"/>
      <c r="J1056" s="883"/>
      <c r="K1056" s="885"/>
      <c r="L1056" s="886"/>
      <c r="M1056" s="886"/>
      <c r="N1056" s="886"/>
      <c r="O1056" s="887"/>
      <c r="P1056" s="887"/>
    </row>
    <row r="1057" spans="1:16" ht="15">
      <c r="A1057" s="883"/>
      <c r="B1057" s="649"/>
      <c r="C1057" s="649"/>
      <c r="D1057" s="649"/>
      <c r="E1057" s="888"/>
      <c r="F1057" s="888"/>
      <c r="G1057" s="932"/>
      <c r="H1057" s="883"/>
      <c r="I1057" s="883"/>
      <c r="J1057" s="883"/>
      <c r="K1057" s="885"/>
      <c r="L1057" s="886"/>
      <c r="M1057" s="886"/>
      <c r="N1057" s="886"/>
      <c r="O1057" s="887"/>
      <c r="P1057" s="887"/>
    </row>
  </sheetData>
  <customSheetViews>
    <customSheetView guid="{3F644EDD-11EB-4AA0-B05B-1557BA5910F4}" filter="1" showAutoFilter="1">
      <pageMargins left="0.7" right="0.7" top="0.75" bottom="0.75" header="0.3" footer="0.3"/>
      <autoFilter ref="A1:F123" xr:uid="{00000000-0000-0000-0000-000000000000}">
        <filterColumn colId="0">
          <filters blank="1">
            <filter val="14.2"/>
            <filter val="15.1"/>
            <filter val="Done"/>
            <filter val="Feb"/>
            <filter val="Jan"/>
            <filter val="Mid Month"/>
            <filter val="New cities"/>
            <filter val="Potential cities"/>
            <filter val="SPFDay"/>
            <filter val="SPL"/>
            <filter val="SPXI"/>
            <filter val="Tết"/>
            <filter val="YEP"/>
          </filters>
        </filterColumn>
      </autoFilter>
    </customSheetView>
  </customSheetViews>
  <mergeCells count="26">
    <mergeCell ref="J8:J10"/>
    <mergeCell ref="M8:M11"/>
    <mergeCell ref="N8:N11"/>
    <mergeCell ref="O8:O10"/>
    <mergeCell ref="J12:J14"/>
    <mergeCell ref="G51:G59"/>
    <mergeCell ref="D498:D501"/>
    <mergeCell ref="M12:M14"/>
    <mergeCell ref="M15:M18"/>
    <mergeCell ref="N15:N18"/>
    <mergeCell ref="J15:J16"/>
    <mergeCell ref="N12:N14"/>
    <mergeCell ref="O12:O14"/>
    <mergeCell ref="O31:O32"/>
    <mergeCell ref="O34:O35"/>
    <mergeCell ref="O36:O37"/>
    <mergeCell ref="O17:O19"/>
    <mergeCell ref="O15:O16"/>
    <mergeCell ref="J2:J4"/>
    <mergeCell ref="M2:M4"/>
    <mergeCell ref="N2:N4"/>
    <mergeCell ref="O2:O4"/>
    <mergeCell ref="M5:M7"/>
    <mergeCell ref="N5:N7"/>
    <mergeCell ref="O5:O6"/>
    <mergeCell ref="J5:J6"/>
  </mergeCells>
  <hyperlinks>
    <hyperlink ref="C2" r:id="rId1" xr:uid="{00000000-0004-0000-0600-000000000000}"/>
    <hyperlink ref="G2" r:id="rId2" xr:uid="{00000000-0004-0000-0600-000001000000}"/>
    <hyperlink ref="M2" r:id="rId3" xr:uid="{00000000-0004-0000-0600-000002000000}"/>
    <hyperlink ref="N2" r:id="rId4" xr:uid="{00000000-0004-0000-0600-000003000000}"/>
    <hyperlink ref="O2" r:id="rId5" location="gid=2002770146&amp;range=I:I" xr:uid="{00000000-0004-0000-0600-000004000000}"/>
    <hyperlink ref="C3" r:id="rId6" xr:uid="{00000000-0004-0000-0600-000005000000}"/>
    <hyperlink ref="G3" r:id="rId7" xr:uid="{00000000-0004-0000-0600-000006000000}"/>
    <hyperlink ref="C4" r:id="rId8" xr:uid="{00000000-0004-0000-0600-000007000000}"/>
    <hyperlink ref="G4" r:id="rId9" xr:uid="{00000000-0004-0000-0600-000008000000}"/>
    <hyperlink ref="C5" r:id="rId10" xr:uid="{00000000-0004-0000-0600-000009000000}"/>
    <hyperlink ref="G5" r:id="rId11" xr:uid="{00000000-0004-0000-0600-00000A000000}"/>
    <hyperlink ref="M5" r:id="rId12" xr:uid="{00000000-0004-0000-0600-00000B000000}"/>
    <hyperlink ref="N5" r:id="rId13" xr:uid="{00000000-0004-0000-0600-00000C000000}"/>
    <hyperlink ref="O5" r:id="rId14" location="gid=2002770146&amp;range=L:L" xr:uid="{00000000-0004-0000-0600-00000D000000}"/>
    <hyperlink ref="C6" r:id="rId15" xr:uid="{00000000-0004-0000-0600-00000E000000}"/>
    <hyperlink ref="G6" r:id="rId16" xr:uid="{00000000-0004-0000-0600-00000F000000}"/>
    <hyperlink ref="C7" r:id="rId17" xr:uid="{00000000-0004-0000-0600-000010000000}"/>
    <hyperlink ref="G7" r:id="rId18" xr:uid="{00000000-0004-0000-0600-000011000000}"/>
    <hyperlink ref="O7" r:id="rId19" location="gid=2002770146&amp;range=M:M" xr:uid="{00000000-0004-0000-0600-000012000000}"/>
    <hyperlink ref="C8" r:id="rId20" xr:uid="{00000000-0004-0000-0600-000013000000}"/>
    <hyperlink ref="G8" r:id="rId21" xr:uid="{00000000-0004-0000-0600-000014000000}"/>
    <hyperlink ref="M8" r:id="rId22" xr:uid="{00000000-0004-0000-0600-000015000000}"/>
    <hyperlink ref="N8" r:id="rId23" xr:uid="{00000000-0004-0000-0600-000016000000}"/>
    <hyperlink ref="O8" r:id="rId24" location="gid=2002770146&amp;range=Q:Q" xr:uid="{00000000-0004-0000-0600-000017000000}"/>
    <hyperlink ref="C9" r:id="rId25" xr:uid="{00000000-0004-0000-0600-000018000000}"/>
    <hyperlink ref="G9" r:id="rId26" xr:uid="{00000000-0004-0000-0600-000019000000}"/>
    <hyperlink ref="C10" r:id="rId27" xr:uid="{00000000-0004-0000-0600-00001A000000}"/>
    <hyperlink ref="G10" r:id="rId28" xr:uid="{00000000-0004-0000-0600-00001B000000}"/>
    <hyperlink ref="C11" r:id="rId29" xr:uid="{00000000-0004-0000-0600-00001C000000}"/>
    <hyperlink ref="G11" r:id="rId30" xr:uid="{00000000-0004-0000-0600-00001D000000}"/>
    <hyperlink ref="O11" r:id="rId31" location="gid=2002770146&amp;range=R:R" xr:uid="{00000000-0004-0000-0600-00001E000000}"/>
    <hyperlink ref="C12" r:id="rId32" xr:uid="{00000000-0004-0000-0600-00001F000000}"/>
    <hyperlink ref="M12" r:id="rId33" xr:uid="{00000000-0004-0000-0600-000020000000}"/>
    <hyperlink ref="N12" r:id="rId34" xr:uid="{00000000-0004-0000-0600-000021000000}"/>
    <hyperlink ref="O12" r:id="rId35" location="gid=2002770146&amp;range=J:J" xr:uid="{00000000-0004-0000-0600-000022000000}"/>
    <hyperlink ref="C13" r:id="rId36" xr:uid="{00000000-0004-0000-0600-000023000000}"/>
    <hyperlink ref="C14" r:id="rId37" xr:uid="{00000000-0004-0000-0600-000024000000}"/>
    <hyperlink ref="C15" r:id="rId38" xr:uid="{00000000-0004-0000-0600-000025000000}"/>
    <hyperlink ref="G15" r:id="rId39" xr:uid="{00000000-0004-0000-0600-000026000000}"/>
    <hyperlink ref="M15" r:id="rId40" xr:uid="{00000000-0004-0000-0600-000027000000}"/>
    <hyperlink ref="N15" r:id="rId41" xr:uid="{00000000-0004-0000-0600-000028000000}"/>
    <hyperlink ref="O15" r:id="rId42" location="gid=2002770146&amp;range=N:N" xr:uid="{00000000-0004-0000-0600-000029000000}"/>
    <hyperlink ref="C16" r:id="rId43" xr:uid="{00000000-0004-0000-0600-00002A000000}"/>
    <hyperlink ref="G16" r:id="rId44" xr:uid="{00000000-0004-0000-0600-00002B000000}"/>
    <hyperlink ref="C17" r:id="rId45" xr:uid="{00000000-0004-0000-0600-00002C000000}"/>
    <hyperlink ref="G17" r:id="rId46" xr:uid="{00000000-0004-0000-0600-00002D000000}"/>
    <hyperlink ref="O17" r:id="rId47" location="gid=2002770146&amp;range=O:O" xr:uid="{00000000-0004-0000-0600-00002E000000}"/>
    <hyperlink ref="C18" r:id="rId48" xr:uid="{00000000-0004-0000-0600-00002F000000}"/>
    <hyperlink ref="G18" r:id="rId49" xr:uid="{00000000-0004-0000-0600-000030000000}"/>
    <hyperlink ref="C19" r:id="rId50" xr:uid="{00000000-0004-0000-0600-000031000000}"/>
    <hyperlink ref="G19" r:id="rId51" xr:uid="{00000000-0004-0000-0600-000032000000}"/>
    <hyperlink ref="M19" r:id="rId52" xr:uid="{00000000-0004-0000-0600-000033000000}"/>
    <hyperlink ref="N19" r:id="rId53" xr:uid="{00000000-0004-0000-0600-000034000000}"/>
    <hyperlink ref="C20" r:id="rId54" xr:uid="{00000000-0004-0000-0600-000035000000}"/>
    <hyperlink ref="G20" r:id="rId55" xr:uid="{00000000-0004-0000-0600-000036000000}"/>
    <hyperlink ref="M20" r:id="rId56" xr:uid="{00000000-0004-0000-0600-000037000000}"/>
    <hyperlink ref="N20" r:id="rId57" xr:uid="{00000000-0004-0000-0600-000038000000}"/>
    <hyperlink ref="O20" r:id="rId58" location="gid=2002770146&amp;range=S:S" xr:uid="{00000000-0004-0000-0600-000039000000}"/>
    <hyperlink ref="C21" r:id="rId59" xr:uid="{00000000-0004-0000-0600-00003A000000}"/>
    <hyperlink ref="G21" r:id="rId60" xr:uid="{00000000-0004-0000-0600-00003B000000}"/>
    <hyperlink ref="M21" r:id="rId61" xr:uid="{00000000-0004-0000-0600-00003C000000}"/>
    <hyperlink ref="N21" r:id="rId62" xr:uid="{00000000-0004-0000-0600-00003D000000}"/>
    <hyperlink ref="O21" r:id="rId63" location="gid=2002770146&amp;range=T:T" xr:uid="{00000000-0004-0000-0600-00003E000000}"/>
    <hyperlink ref="C22" r:id="rId64" xr:uid="{00000000-0004-0000-0600-00003F000000}"/>
    <hyperlink ref="G22" r:id="rId65" xr:uid="{00000000-0004-0000-0600-000040000000}"/>
    <hyperlink ref="M22" r:id="rId66" xr:uid="{00000000-0004-0000-0600-000041000000}"/>
    <hyperlink ref="N22" r:id="rId67" xr:uid="{00000000-0004-0000-0600-000042000000}"/>
    <hyperlink ref="O22" r:id="rId68" location="gid=2002770146&amp;range=W:W" xr:uid="{00000000-0004-0000-0600-000043000000}"/>
    <hyperlink ref="C23" r:id="rId69" xr:uid="{00000000-0004-0000-0600-000044000000}"/>
    <hyperlink ref="M23" r:id="rId70" xr:uid="{00000000-0004-0000-0600-000045000000}"/>
    <hyperlink ref="N23" r:id="rId71" xr:uid="{00000000-0004-0000-0600-000046000000}"/>
    <hyperlink ref="O23" r:id="rId72" location="gid=2002770146&amp;range=X:X" xr:uid="{00000000-0004-0000-0600-000047000000}"/>
    <hyperlink ref="C24" r:id="rId73" xr:uid="{00000000-0004-0000-0600-000048000000}"/>
    <hyperlink ref="G24" r:id="rId74" xr:uid="{00000000-0004-0000-0600-000049000000}"/>
    <hyperlink ref="M24" r:id="rId75" xr:uid="{00000000-0004-0000-0600-00004A000000}"/>
    <hyperlink ref="N24" r:id="rId76" xr:uid="{00000000-0004-0000-0600-00004B000000}"/>
    <hyperlink ref="O24" r:id="rId77" location="gid=2002770146&amp;range=V:V" xr:uid="{00000000-0004-0000-0600-00004C000000}"/>
    <hyperlink ref="C25" r:id="rId78" xr:uid="{00000000-0004-0000-0600-00004D000000}"/>
    <hyperlink ref="G25" r:id="rId79" xr:uid="{00000000-0004-0000-0600-00004E000000}"/>
    <hyperlink ref="C26" r:id="rId80" xr:uid="{00000000-0004-0000-0600-00004F000000}"/>
    <hyperlink ref="G26" r:id="rId81" xr:uid="{00000000-0004-0000-0600-000050000000}"/>
    <hyperlink ref="C27" r:id="rId82" xr:uid="{00000000-0004-0000-0600-000051000000}"/>
    <hyperlink ref="G27" r:id="rId83" xr:uid="{00000000-0004-0000-0600-000052000000}"/>
    <hyperlink ref="C28" r:id="rId84" xr:uid="{00000000-0004-0000-0600-000053000000}"/>
    <hyperlink ref="G28" r:id="rId85" xr:uid="{00000000-0004-0000-0600-000054000000}"/>
    <hyperlink ref="C29" r:id="rId86" xr:uid="{00000000-0004-0000-0600-000055000000}"/>
    <hyperlink ref="G29" r:id="rId87" xr:uid="{00000000-0004-0000-0600-000056000000}"/>
    <hyperlink ref="C30" r:id="rId88" xr:uid="{00000000-0004-0000-0600-000057000000}"/>
    <hyperlink ref="G30" r:id="rId89" xr:uid="{00000000-0004-0000-0600-000058000000}"/>
    <hyperlink ref="O30" r:id="rId90" location="gid=2002770146&amp;range=K:K" xr:uid="{00000000-0004-0000-0600-000059000000}"/>
    <hyperlink ref="C31" r:id="rId91" xr:uid="{00000000-0004-0000-0600-00005A000000}"/>
    <hyperlink ref="G31" r:id="rId92" xr:uid="{00000000-0004-0000-0600-00005B000000}"/>
    <hyperlink ref="O31" r:id="rId93" location="gid=2002770146&amp;range=R:R" xr:uid="{00000000-0004-0000-0600-00005C000000}"/>
    <hyperlink ref="C32" r:id="rId94" xr:uid="{00000000-0004-0000-0600-00005D000000}"/>
    <hyperlink ref="G32" r:id="rId95" xr:uid="{00000000-0004-0000-0600-00005E000000}"/>
    <hyperlink ref="C33" r:id="rId96" xr:uid="{00000000-0004-0000-0600-00005F000000}"/>
    <hyperlink ref="G33" r:id="rId97" xr:uid="{00000000-0004-0000-0600-000060000000}"/>
    <hyperlink ref="O33" r:id="rId98" location="gid=2002770146&amp;range=P:P" xr:uid="{00000000-0004-0000-0600-000061000000}"/>
    <hyperlink ref="C34" r:id="rId99" xr:uid="{00000000-0004-0000-0600-000062000000}"/>
    <hyperlink ref="G34" r:id="rId100" xr:uid="{00000000-0004-0000-0600-000063000000}"/>
    <hyperlink ref="O34" r:id="rId101" location="gid=2002770146&amp;range=O:O" xr:uid="{00000000-0004-0000-0600-000064000000}"/>
    <hyperlink ref="C35" r:id="rId102" xr:uid="{00000000-0004-0000-0600-000065000000}"/>
    <hyperlink ref="G35" r:id="rId103" xr:uid="{00000000-0004-0000-0600-000066000000}"/>
    <hyperlink ref="C36" r:id="rId104" xr:uid="{00000000-0004-0000-0600-000067000000}"/>
    <hyperlink ref="G36" r:id="rId105" xr:uid="{00000000-0004-0000-0600-000068000000}"/>
    <hyperlink ref="O36" r:id="rId106" location="gid=2002770146&amp;range=M:M" xr:uid="{00000000-0004-0000-0600-000069000000}"/>
    <hyperlink ref="C37" r:id="rId107" xr:uid="{00000000-0004-0000-0600-00006A000000}"/>
    <hyperlink ref="G37" r:id="rId108" xr:uid="{00000000-0004-0000-0600-00006B000000}"/>
    <hyperlink ref="G40" r:id="rId109" xr:uid="{00000000-0004-0000-0600-00006C000000}"/>
    <hyperlink ref="G41" r:id="rId110" xr:uid="{00000000-0004-0000-0600-00006D000000}"/>
    <hyperlink ref="G42" r:id="rId111" xr:uid="{00000000-0004-0000-0600-00006E000000}"/>
    <hyperlink ref="G43" r:id="rId112" xr:uid="{00000000-0004-0000-0600-00006F000000}"/>
    <hyperlink ref="G44" r:id="rId113" xr:uid="{00000000-0004-0000-0600-000070000000}"/>
    <hyperlink ref="G45" r:id="rId114" xr:uid="{00000000-0004-0000-0600-000071000000}"/>
    <hyperlink ref="G46" r:id="rId115" xr:uid="{00000000-0004-0000-0600-000072000000}"/>
    <hyperlink ref="G47" r:id="rId116" xr:uid="{00000000-0004-0000-0600-000073000000}"/>
    <hyperlink ref="G48" r:id="rId117" xr:uid="{00000000-0004-0000-0600-000074000000}"/>
    <hyperlink ref="G49" r:id="rId118" xr:uid="{00000000-0004-0000-0600-000075000000}"/>
    <hyperlink ref="G50" r:id="rId119" xr:uid="{00000000-0004-0000-0600-000076000000}"/>
    <hyperlink ref="G51" r:id="rId120" xr:uid="{00000000-0004-0000-0600-000077000000}"/>
    <hyperlink ref="K51" r:id="rId121" xr:uid="{00000000-0004-0000-0600-000078000000}"/>
    <hyperlink ref="L51" r:id="rId122" xr:uid="{00000000-0004-0000-0600-000079000000}"/>
    <hyperlink ref="K52" r:id="rId123" xr:uid="{00000000-0004-0000-0600-00007A000000}"/>
    <hyperlink ref="L52" r:id="rId124" xr:uid="{00000000-0004-0000-0600-00007B000000}"/>
    <hyperlink ref="K53" r:id="rId125" xr:uid="{00000000-0004-0000-0600-00007C000000}"/>
    <hyperlink ref="L53" r:id="rId126" xr:uid="{00000000-0004-0000-0600-00007D000000}"/>
    <hyperlink ref="K54" r:id="rId127" xr:uid="{00000000-0004-0000-0600-00007E000000}"/>
    <hyperlink ref="L54" r:id="rId128" xr:uid="{00000000-0004-0000-0600-00007F000000}"/>
    <hyperlink ref="K55" r:id="rId129" xr:uid="{00000000-0004-0000-0600-000080000000}"/>
    <hyperlink ref="L55" r:id="rId130" xr:uid="{00000000-0004-0000-0600-000081000000}"/>
    <hyperlink ref="K56" r:id="rId131" xr:uid="{00000000-0004-0000-0600-000082000000}"/>
    <hyperlink ref="L56" r:id="rId132" xr:uid="{00000000-0004-0000-0600-000083000000}"/>
    <hyperlink ref="K57" r:id="rId133" xr:uid="{00000000-0004-0000-0600-000084000000}"/>
    <hyperlink ref="L57" r:id="rId134" xr:uid="{00000000-0004-0000-0600-000085000000}"/>
    <hyperlink ref="K58" r:id="rId135" xr:uid="{00000000-0004-0000-0600-000086000000}"/>
    <hyperlink ref="L58" r:id="rId136" xr:uid="{00000000-0004-0000-0600-000087000000}"/>
    <hyperlink ref="K59" r:id="rId137" xr:uid="{00000000-0004-0000-0600-000088000000}"/>
    <hyperlink ref="L59" r:id="rId138" xr:uid="{00000000-0004-0000-0600-000089000000}"/>
    <hyperlink ref="G60" r:id="rId139" xr:uid="{00000000-0004-0000-0600-00008A000000}"/>
    <hyperlink ref="G61" r:id="rId140" xr:uid="{00000000-0004-0000-0600-00008B000000}"/>
    <hyperlink ref="G62" r:id="rId141" xr:uid="{00000000-0004-0000-0600-00008C000000}"/>
    <hyperlink ref="G63" r:id="rId142" xr:uid="{00000000-0004-0000-0600-00008D000000}"/>
    <hyperlink ref="G64" r:id="rId143" xr:uid="{00000000-0004-0000-0600-00008E000000}"/>
    <hyperlink ref="G65" r:id="rId144" xr:uid="{00000000-0004-0000-0600-00008F000000}"/>
    <hyperlink ref="G66" r:id="rId145" xr:uid="{00000000-0004-0000-0600-000090000000}"/>
    <hyperlink ref="G67" r:id="rId146" xr:uid="{00000000-0004-0000-0600-000091000000}"/>
    <hyperlink ref="G68" r:id="rId147" xr:uid="{00000000-0004-0000-0600-000092000000}"/>
    <hyperlink ref="G69" r:id="rId148" xr:uid="{00000000-0004-0000-0600-000093000000}"/>
    <hyperlink ref="G71" r:id="rId149" xr:uid="{00000000-0004-0000-0600-000094000000}"/>
    <hyperlink ref="G72" r:id="rId150" xr:uid="{00000000-0004-0000-0600-000095000000}"/>
    <hyperlink ref="G73" r:id="rId151" xr:uid="{00000000-0004-0000-0600-000096000000}"/>
    <hyperlink ref="G74" r:id="rId152" xr:uid="{00000000-0004-0000-0600-000097000000}"/>
    <hyperlink ref="G75" r:id="rId153" xr:uid="{00000000-0004-0000-0600-000098000000}"/>
    <hyperlink ref="G76" r:id="rId154" xr:uid="{00000000-0004-0000-0600-000099000000}"/>
    <hyperlink ref="G77" r:id="rId155" xr:uid="{00000000-0004-0000-0600-00009A000000}"/>
    <hyperlink ref="G78" r:id="rId156" xr:uid="{00000000-0004-0000-0600-00009B000000}"/>
    <hyperlink ref="L78" r:id="rId157" xr:uid="{00000000-0004-0000-0600-00009C000000}"/>
    <hyperlink ref="G79" r:id="rId158" xr:uid="{00000000-0004-0000-0600-00009D000000}"/>
    <hyperlink ref="L79" r:id="rId159" xr:uid="{00000000-0004-0000-0600-00009E000000}"/>
    <hyperlink ref="G80" r:id="rId160" xr:uid="{00000000-0004-0000-0600-00009F000000}"/>
    <hyperlink ref="L80" r:id="rId161" xr:uid="{00000000-0004-0000-0600-0000A0000000}"/>
    <hyperlink ref="G81" r:id="rId162" xr:uid="{00000000-0004-0000-0600-0000A1000000}"/>
    <hyperlink ref="G82" r:id="rId163" xr:uid="{00000000-0004-0000-0600-0000A2000000}"/>
    <hyperlink ref="G83" r:id="rId164" xr:uid="{00000000-0004-0000-0600-0000A3000000}"/>
    <hyperlink ref="G84" r:id="rId165" xr:uid="{00000000-0004-0000-0600-0000A4000000}"/>
    <hyperlink ref="G85" r:id="rId166" xr:uid="{00000000-0004-0000-0600-0000A5000000}"/>
    <hyperlink ref="G86" r:id="rId167" xr:uid="{00000000-0004-0000-0600-0000A6000000}"/>
    <hyperlink ref="G87" r:id="rId168" xr:uid="{00000000-0004-0000-0600-0000A7000000}"/>
    <hyperlink ref="G88" r:id="rId169" xr:uid="{00000000-0004-0000-0600-0000A8000000}"/>
    <hyperlink ref="G89" r:id="rId170" xr:uid="{00000000-0004-0000-0600-0000A9000000}"/>
    <hyperlink ref="G90" r:id="rId171" xr:uid="{00000000-0004-0000-0600-0000AA000000}"/>
    <hyperlink ref="G91" r:id="rId172" xr:uid="{00000000-0004-0000-0600-0000AB000000}"/>
    <hyperlink ref="G92" r:id="rId173" xr:uid="{00000000-0004-0000-0600-0000AC000000}"/>
    <hyperlink ref="G93" r:id="rId174" xr:uid="{00000000-0004-0000-0600-0000AD000000}"/>
    <hyperlink ref="G94" r:id="rId175" xr:uid="{00000000-0004-0000-0600-0000AE000000}"/>
    <hyperlink ref="G95" r:id="rId176" xr:uid="{00000000-0004-0000-0600-0000AF000000}"/>
    <hyperlink ref="G96" r:id="rId177" xr:uid="{00000000-0004-0000-0600-0000B0000000}"/>
    <hyperlink ref="K96" r:id="rId178" xr:uid="{00000000-0004-0000-0600-0000B1000000}"/>
    <hyperlink ref="G97" r:id="rId179" xr:uid="{00000000-0004-0000-0600-0000B2000000}"/>
    <hyperlink ref="K97" r:id="rId180" xr:uid="{00000000-0004-0000-0600-0000B3000000}"/>
    <hyperlink ref="G98" r:id="rId181" xr:uid="{00000000-0004-0000-0600-0000B4000000}"/>
    <hyperlink ref="G99" r:id="rId182" xr:uid="{00000000-0004-0000-0600-0000B5000000}"/>
    <hyperlink ref="G100" r:id="rId183" xr:uid="{00000000-0004-0000-0600-0000B6000000}"/>
    <hyperlink ref="G102" r:id="rId184" xr:uid="{00000000-0004-0000-0600-0000B7000000}"/>
    <hyperlink ref="G103" r:id="rId185" xr:uid="{00000000-0004-0000-0600-0000B8000000}"/>
    <hyperlink ref="G104" r:id="rId186" xr:uid="{00000000-0004-0000-0600-0000B9000000}"/>
    <hyperlink ref="G105" r:id="rId187" xr:uid="{00000000-0004-0000-0600-0000BA000000}"/>
    <hyperlink ref="G106" r:id="rId188" xr:uid="{00000000-0004-0000-0600-0000BB000000}"/>
    <hyperlink ref="G107" r:id="rId189" xr:uid="{00000000-0004-0000-0600-0000BC000000}"/>
    <hyperlink ref="G108" r:id="rId190" xr:uid="{00000000-0004-0000-0600-0000BD000000}"/>
    <hyperlink ref="G109" r:id="rId191" xr:uid="{00000000-0004-0000-0600-0000BE000000}"/>
    <hyperlink ref="G110" r:id="rId192" xr:uid="{00000000-0004-0000-0600-0000BF000000}"/>
    <hyperlink ref="G111" r:id="rId193" xr:uid="{00000000-0004-0000-0600-0000C0000000}"/>
    <hyperlink ref="G112" r:id="rId194" xr:uid="{00000000-0004-0000-0600-0000C1000000}"/>
    <hyperlink ref="G113" r:id="rId195" xr:uid="{00000000-0004-0000-0600-0000C2000000}"/>
    <hyperlink ref="G114" r:id="rId196" xr:uid="{00000000-0004-0000-0600-0000C3000000}"/>
    <hyperlink ref="G115" r:id="rId197" xr:uid="{00000000-0004-0000-0600-0000C4000000}"/>
    <hyperlink ref="G116" r:id="rId198" xr:uid="{00000000-0004-0000-0600-0000C5000000}"/>
    <hyperlink ref="G117" r:id="rId199" xr:uid="{00000000-0004-0000-0600-0000C6000000}"/>
    <hyperlink ref="G118" r:id="rId200" xr:uid="{00000000-0004-0000-0600-0000C7000000}"/>
    <hyperlink ref="G119" r:id="rId201" xr:uid="{00000000-0004-0000-0600-0000C8000000}"/>
    <hyperlink ref="G120" r:id="rId202" xr:uid="{00000000-0004-0000-0600-0000C9000000}"/>
    <hyperlink ref="G121" r:id="rId203" xr:uid="{00000000-0004-0000-0600-0000CA000000}"/>
    <hyperlink ref="G122" r:id="rId204" xr:uid="{00000000-0004-0000-0600-0000CB000000}"/>
    <hyperlink ref="G123" r:id="rId205" xr:uid="{00000000-0004-0000-0600-0000CC000000}"/>
    <hyperlink ref="G124" r:id="rId206" xr:uid="{00000000-0004-0000-0600-0000CD000000}"/>
    <hyperlink ref="G125" r:id="rId207" xr:uid="{00000000-0004-0000-0600-0000CE000000}"/>
    <hyperlink ref="G126" r:id="rId208" xr:uid="{00000000-0004-0000-0600-0000CF000000}"/>
    <hyperlink ref="G127" r:id="rId209" xr:uid="{00000000-0004-0000-0600-0000D0000000}"/>
    <hyperlink ref="L127" r:id="rId210" xr:uid="{00000000-0004-0000-0600-0000D1000000}"/>
    <hyperlink ref="G128" r:id="rId211" xr:uid="{00000000-0004-0000-0600-0000D2000000}"/>
    <hyperlink ref="L128" r:id="rId212" xr:uid="{00000000-0004-0000-0600-0000D3000000}"/>
    <hyperlink ref="G129" r:id="rId213" xr:uid="{00000000-0004-0000-0600-0000D4000000}"/>
    <hyperlink ref="L129" r:id="rId214" xr:uid="{00000000-0004-0000-0600-0000D5000000}"/>
    <hyperlink ref="G130" r:id="rId215" xr:uid="{00000000-0004-0000-0600-0000D6000000}"/>
    <hyperlink ref="K130" r:id="rId216" xr:uid="{00000000-0004-0000-0600-0000D7000000}"/>
    <hyperlink ref="G131" r:id="rId217" xr:uid="{00000000-0004-0000-0600-0000D8000000}"/>
    <hyperlink ref="K131" r:id="rId218" xr:uid="{00000000-0004-0000-0600-0000D9000000}"/>
    <hyperlink ref="G132" r:id="rId219" xr:uid="{00000000-0004-0000-0600-0000DA000000}"/>
    <hyperlink ref="K132" r:id="rId220" xr:uid="{00000000-0004-0000-0600-0000DB000000}"/>
    <hyperlink ref="G135" r:id="rId221" xr:uid="{00000000-0004-0000-0600-0000DC000000}"/>
    <hyperlink ref="G136" r:id="rId222" xr:uid="{00000000-0004-0000-0600-0000DD000000}"/>
    <hyperlink ref="G137" r:id="rId223" xr:uid="{00000000-0004-0000-0600-0000DE000000}"/>
    <hyperlink ref="G138" r:id="rId224" xr:uid="{00000000-0004-0000-0600-0000DF000000}"/>
    <hyperlink ref="G139" r:id="rId225" xr:uid="{00000000-0004-0000-0600-0000E0000000}"/>
    <hyperlink ref="G140" r:id="rId226" xr:uid="{00000000-0004-0000-0600-0000E1000000}"/>
    <hyperlink ref="G141" r:id="rId227" xr:uid="{00000000-0004-0000-0600-0000E2000000}"/>
    <hyperlink ref="G142" r:id="rId228" xr:uid="{00000000-0004-0000-0600-0000E3000000}"/>
    <hyperlink ref="G143" r:id="rId229" xr:uid="{00000000-0004-0000-0600-0000E4000000}"/>
    <hyperlink ref="G144" r:id="rId230" xr:uid="{00000000-0004-0000-0600-0000E5000000}"/>
    <hyperlink ref="G145" r:id="rId231" xr:uid="{00000000-0004-0000-0600-0000E6000000}"/>
    <hyperlink ref="G146" r:id="rId232" xr:uid="{00000000-0004-0000-0600-0000E7000000}"/>
    <hyperlink ref="G147" r:id="rId233" xr:uid="{00000000-0004-0000-0600-0000E8000000}"/>
    <hyperlink ref="G148" r:id="rId234" xr:uid="{00000000-0004-0000-0600-0000E9000000}"/>
    <hyperlink ref="G149" r:id="rId235" xr:uid="{00000000-0004-0000-0600-0000EA000000}"/>
    <hyperlink ref="G150" r:id="rId236" xr:uid="{00000000-0004-0000-0600-0000EB000000}"/>
    <hyperlink ref="G151" r:id="rId237" xr:uid="{00000000-0004-0000-0600-0000EC000000}"/>
    <hyperlink ref="G152" r:id="rId238" xr:uid="{00000000-0004-0000-0600-0000ED000000}"/>
    <hyperlink ref="G153" r:id="rId239" xr:uid="{00000000-0004-0000-0600-0000EE000000}"/>
    <hyperlink ref="G154" r:id="rId240" xr:uid="{00000000-0004-0000-0600-0000EF000000}"/>
    <hyperlink ref="G155" r:id="rId241" xr:uid="{00000000-0004-0000-0600-0000F0000000}"/>
    <hyperlink ref="G156" r:id="rId242" xr:uid="{00000000-0004-0000-0600-0000F1000000}"/>
    <hyperlink ref="G157" r:id="rId243" xr:uid="{00000000-0004-0000-0600-0000F2000000}"/>
    <hyperlink ref="G158" r:id="rId244" xr:uid="{00000000-0004-0000-0600-0000F3000000}"/>
    <hyperlink ref="G159" r:id="rId245" xr:uid="{00000000-0004-0000-0600-0000F4000000}"/>
    <hyperlink ref="G160" r:id="rId246" xr:uid="{00000000-0004-0000-0600-0000F5000000}"/>
    <hyperlink ref="G161" r:id="rId247" xr:uid="{00000000-0004-0000-0600-0000F6000000}"/>
    <hyperlink ref="G162" r:id="rId248" xr:uid="{00000000-0004-0000-0600-0000F7000000}"/>
    <hyperlink ref="G163" r:id="rId249" xr:uid="{00000000-0004-0000-0600-0000F8000000}"/>
    <hyperlink ref="G164" r:id="rId250" xr:uid="{00000000-0004-0000-0600-0000F9000000}"/>
    <hyperlink ref="G165" r:id="rId251" xr:uid="{00000000-0004-0000-0600-0000FA000000}"/>
    <hyperlink ref="G166" r:id="rId252" xr:uid="{00000000-0004-0000-0600-0000FB000000}"/>
    <hyperlink ref="G167" r:id="rId253" xr:uid="{00000000-0004-0000-0600-0000FC000000}"/>
    <hyperlink ref="G168" r:id="rId254" xr:uid="{00000000-0004-0000-0600-0000FD000000}"/>
    <hyperlink ref="G169" r:id="rId255" xr:uid="{00000000-0004-0000-0600-0000FE000000}"/>
    <hyperlink ref="G170" r:id="rId256" xr:uid="{00000000-0004-0000-0600-0000FF000000}"/>
    <hyperlink ref="G171" r:id="rId257" xr:uid="{00000000-0004-0000-0600-000000010000}"/>
    <hyperlink ref="G172" r:id="rId258" xr:uid="{00000000-0004-0000-0600-000001010000}"/>
    <hyperlink ref="G173" r:id="rId259" xr:uid="{00000000-0004-0000-0600-000002010000}"/>
    <hyperlink ref="G174" r:id="rId260" xr:uid="{00000000-0004-0000-0600-000003010000}"/>
    <hyperlink ref="G175" r:id="rId261" xr:uid="{00000000-0004-0000-0600-000004010000}"/>
    <hyperlink ref="G176" r:id="rId262" xr:uid="{00000000-0004-0000-0600-000005010000}"/>
    <hyperlink ref="G177" r:id="rId263" xr:uid="{00000000-0004-0000-0600-000006010000}"/>
    <hyperlink ref="G178" r:id="rId264" xr:uid="{00000000-0004-0000-0600-000007010000}"/>
    <hyperlink ref="G179" r:id="rId265" xr:uid="{00000000-0004-0000-0600-000008010000}"/>
    <hyperlink ref="G180" r:id="rId266" xr:uid="{00000000-0004-0000-0600-000009010000}"/>
    <hyperlink ref="H181" r:id="rId267" xr:uid="{00000000-0004-0000-0600-00000A010000}"/>
    <hyperlink ref="H182" r:id="rId268" xr:uid="{00000000-0004-0000-0600-00000B010000}"/>
    <hyperlink ref="H183" r:id="rId269" xr:uid="{00000000-0004-0000-0600-00000C010000}"/>
    <hyperlink ref="H184" r:id="rId270" xr:uid="{00000000-0004-0000-0600-00000D010000}"/>
    <hyperlink ref="H185" r:id="rId271" xr:uid="{00000000-0004-0000-0600-00000E010000}"/>
    <hyperlink ref="H186" r:id="rId272" xr:uid="{00000000-0004-0000-0600-00000F010000}"/>
    <hyperlink ref="H187" r:id="rId273" xr:uid="{00000000-0004-0000-0600-000010010000}"/>
    <hyperlink ref="H188" r:id="rId274" xr:uid="{00000000-0004-0000-0600-000011010000}"/>
    <hyperlink ref="G189" r:id="rId275" xr:uid="{00000000-0004-0000-0600-000012010000}"/>
    <hyperlink ref="L189" r:id="rId276" xr:uid="{00000000-0004-0000-0600-000013010000}"/>
    <hyperlink ref="G190" r:id="rId277" xr:uid="{00000000-0004-0000-0600-000014010000}"/>
    <hyperlink ref="L190" r:id="rId278" xr:uid="{00000000-0004-0000-0600-000015010000}"/>
    <hyperlink ref="G191" r:id="rId279" xr:uid="{00000000-0004-0000-0600-000016010000}"/>
    <hyperlink ref="L191" r:id="rId280" xr:uid="{00000000-0004-0000-0600-000017010000}"/>
    <hyperlink ref="G192" r:id="rId281" xr:uid="{00000000-0004-0000-0600-000018010000}"/>
    <hyperlink ref="K192" r:id="rId282" xr:uid="{00000000-0004-0000-0600-000019010000}"/>
    <hyperlink ref="G193" r:id="rId283" xr:uid="{00000000-0004-0000-0600-00001A010000}"/>
    <hyperlink ref="K193" r:id="rId284" xr:uid="{00000000-0004-0000-0600-00001B010000}"/>
    <hyperlink ref="K194" r:id="rId285" xr:uid="{00000000-0004-0000-0600-00001C010000}"/>
    <hyperlink ref="K195" r:id="rId286" xr:uid="{00000000-0004-0000-0600-00001D010000}"/>
    <hyperlink ref="G196" r:id="rId287" xr:uid="{00000000-0004-0000-0600-00001E010000}"/>
    <hyperlink ref="K196" r:id="rId288" xr:uid="{00000000-0004-0000-0600-00001F010000}"/>
    <hyperlink ref="G198" r:id="rId289" xr:uid="{00000000-0004-0000-0600-000020010000}"/>
    <hyperlink ref="K198" r:id="rId290" xr:uid="{00000000-0004-0000-0600-000021010000}"/>
    <hyperlink ref="L198" r:id="rId291" xr:uid="{00000000-0004-0000-0600-000022010000}"/>
    <hyperlink ref="G199" r:id="rId292" xr:uid="{00000000-0004-0000-0600-000023010000}"/>
    <hyperlink ref="G200" r:id="rId293" xr:uid="{00000000-0004-0000-0600-000024010000}"/>
    <hyperlink ref="K200" r:id="rId294" xr:uid="{00000000-0004-0000-0600-000025010000}"/>
    <hyperlink ref="L200" r:id="rId295" xr:uid="{00000000-0004-0000-0600-000026010000}"/>
    <hyperlink ref="G201" r:id="rId296" xr:uid="{00000000-0004-0000-0600-000027010000}"/>
    <hyperlink ref="K201" r:id="rId297" xr:uid="{00000000-0004-0000-0600-000028010000}"/>
    <hyperlink ref="L201" r:id="rId298" xr:uid="{00000000-0004-0000-0600-000029010000}"/>
    <hyperlink ref="G202" r:id="rId299" xr:uid="{00000000-0004-0000-0600-00002A010000}"/>
    <hyperlink ref="K202" r:id="rId300" xr:uid="{00000000-0004-0000-0600-00002B010000}"/>
    <hyperlink ref="L202" r:id="rId301" xr:uid="{00000000-0004-0000-0600-00002C010000}"/>
    <hyperlink ref="G203" r:id="rId302" xr:uid="{00000000-0004-0000-0600-00002D010000}"/>
    <hyperlink ref="K203" r:id="rId303" xr:uid="{00000000-0004-0000-0600-00002E010000}"/>
    <hyperlink ref="G204" r:id="rId304" xr:uid="{00000000-0004-0000-0600-00002F010000}"/>
    <hyperlink ref="G205" r:id="rId305" xr:uid="{00000000-0004-0000-0600-000030010000}"/>
    <hyperlink ref="K205" r:id="rId306" xr:uid="{00000000-0004-0000-0600-000031010000}"/>
    <hyperlink ref="G206" r:id="rId307" xr:uid="{00000000-0004-0000-0600-000032010000}"/>
    <hyperlink ref="G207" r:id="rId308" xr:uid="{00000000-0004-0000-0600-000033010000}"/>
    <hyperlink ref="K208" r:id="rId309" xr:uid="{00000000-0004-0000-0600-000034010000}"/>
    <hyperlink ref="L208" r:id="rId310" xr:uid="{00000000-0004-0000-0600-000035010000}"/>
    <hyperlink ref="G209" r:id="rId311" xr:uid="{00000000-0004-0000-0600-000036010000}"/>
    <hyperlink ref="G210" r:id="rId312" xr:uid="{00000000-0004-0000-0600-000037010000}"/>
    <hyperlink ref="G211" r:id="rId313" xr:uid="{00000000-0004-0000-0600-000038010000}"/>
    <hyperlink ref="G212" r:id="rId314" xr:uid="{00000000-0004-0000-0600-000039010000}"/>
    <hyperlink ref="G213" r:id="rId315" xr:uid="{00000000-0004-0000-0600-00003A010000}"/>
    <hyperlink ref="G214" r:id="rId316" xr:uid="{00000000-0004-0000-0600-00003B010000}"/>
    <hyperlink ref="G215" r:id="rId317" xr:uid="{00000000-0004-0000-0600-00003C010000}"/>
    <hyperlink ref="K215" r:id="rId318" xr:uid="{00000000-0004-0000-0600-00003D010000}"/>
    <hyperlink ref="G217" r:id="rId319" xr:uid="{00000000-0004-0000-0600-00003E010000}"/>
    <hyperlink ref="G218" r:id="rId320" xr:uid="{00000000-0004-0000-0600-00003F010000}"/>
    <hyperlink ref="G219" r:id="rId321" xr:uid="{00000000-0004-0000-0600-000040010000}"/>
    <hyperlink ref="G222" r:id="rId322" xr:uid="{00000000-0004-0000-0600-000041010000}"/>
    <hyperlink ref="G224" r:id="rId323" xr:uid="{00000000-0004-0000-0600-000042010000}"/>
    <hyperlink ref="K226" r:id="rId324" xr:uid="{00000000-0004-0000-0600-000043010000}"/>
    <hyperlink ref="G233" r:id="rId325" xr:uid="{00000000-0004-0000-0600-000044010000}"/>
    <hyperlink ref="G234" r:id="rId326" xr:uid="{00000000-0004-0000-0600-000045010000}"/>
    <hyperlink ref="K234" r:id="rId327" xr:uid="{00000000-0004-0000-0600-000046010000}"/>
    <hyperlink ref="G235" r:id="rId328" xr:uid="{00000000-0004-0000-0600-000047010000}"/>
    <hyperlink ref="G236" r:id="rId329" xr:uid="{00000000-0004-0000-0600-000048010000}"/>
    <hyperlink ref="G237" r:id="rId330" xr:uid="{00000000-0004-0000-0600-000049010000}"/>
    <hyperlink ref="G238" r:id="rId331" xr:uid="{00000000-0004-0000-0600-00004A010000}"/>
    <hyperlink ref="G239" r:id="rId332" xr:uid="{00000000-0004-0000-0600-00004B010000}"/>
    <hyperlink ref="L239" r:id="rId333" xr:uid="{00000000-0004-0000-0600-00004C010000}"/>
    <hyperlink ref="G240" r:id="rId334" xr:uid="{00000000-0004-0000-0600-00004D010000}"/>
    <hyperlink ref="L240" r:id="rId335" xr:uid="{00000000-0004-0000-0600-00004E010000}"/>
    <hyperlink ref="G241" r:id="rId336" xr:uid="{00000000-0004-0000-0600-00004F010000}"/>
    <hyperlink ref="L241" r:id="rId337" xr:uid="{00000000-0004-0000-0600-000050010000}"/>
    <hyperlink ref="G242" r:id="rId338" xr:uid="{00000000-0004-0000-0600-000051010000}"/>
    <hyperlink ref="K242" r:id="rId339" xr:uid="{00000000-0004-0000-0600-000052010000}"/>
    <hyperlink ref="G252" r:id="rId340" xr:uid="{00000000-0004-0000-0600-000053010000}"/>
    <hyperlink ref="L252" r:id="rId341" xr:uid="{00000000-0004-0000-0600-000054010000}"/>
    <hyperlink ref="G253" r:id="rId342" xr:uid="{00000000-0004-0000-0600-000055010000}"/>
    <hyperlink ref="L253" r:id="rId343" xr:uid="{00000000-0004-0000-0600-000056010000}"/>
    <hyperlink ref="G254" r:id="rId344" xr:uid="{00000000-0004-0000-0600-000057010000}"/>
    <hyperlink ref="L254" r:id="rId345" xr:uid="{00000000-0004-0000-0600-000058010000}"/>
    <hyperlink ref="G255" r:id="rId346" xr:uid="{00000000-0004-0000-0600-000059010000}"/>
    <hyperlink ref="G256" r:id="rId347" xr:uid="{00000000-0004-0000-0600-00005A010000}"/>
    <hyperlink ref="G257" r:id="rId348" xr:uid="{00000000-0004-0000-0600-00005B010000}"/>
    <hyperlink ref="G258" r:id="rId349" xr:uid="{00000000-0004-0000-0600-00005C010000}"/>
    <hyperlink ref="G259" r:id="rId350" xr:uid="{00000000-0004-0000-0600-00005D010000}"/>
    <hyperlink ref="G260" r:id="rId351" xr:uid="{00000000-0004-0000-0600-00005E010000}"/>
    <hyperlink ref="G261" r:id="rId352" xr:uid="{00000000-0004-0000-0600-00005F010000}"/>
    <hyperlink ref="G262" r:id="rId353" xr:uid="{00000000-0004-0000-0600-000060010000}"/>
    <hyperlink ref="G263" r:id="rId354" xr:uid="{00000000-0004-0000-0600-000061010000}"/>
    <hyperlink ref="G265" r:id="rId355" xr:uid="{00000000-0004-0000-0600-000062010000}"/>
    <hyperlink ref="G266" r:id="rId356" xr:uid="{00000000-0004-0000-0600-000063010000}"/>
    <hyperlink ref="G267" r:id="rId357" xr:uid="{00000000-0004-0000-0600-000064010000}"/>
    <hyperlink ref="G268" r:id="rId358" xr:uid="{00000000-0004-0000-0600-000065010000}"/>
    <hyperlink ref="G269" r:id="rId359" xr:uid="{00000000-0004-0000-0600-000066010000}"/>
    <hyperlink ref="G270" r:id="rId360" xr:uid="{00000000-0004-0000-0600-000067010000}"/>
    <hyperlink ref="G271" r:id="rId361" xr:uid="{00000000-0004-0000-0600-000068010000}"/>
    <hyperlink ref="G273" r:id="rId362" xr:uid="{00000000-0004-0000-0600-000069010000}"/>
    <hyperlink ref="K273" r:id="rId363" xr:uid="{00000000-0004-0000-0600-00006A010000}"/>
    <hyperlink ref="G280" r:id="rId364" xr:uid="{00000000-0004-0000-0600-00006B010000}"/>
    <hyperlink ref="K280" r:id="rId365" xr:uid="{00000000-0004-0000-0600-00006C010000}"/>
    <hyperlink ref="G281" r:id="rId366" xr:uid="{00000000-0004-0000-0600-00006D010000}"/>
    <hyperlink ref="L281" r:id="rId367" xr:uid="{00000000-0004-0000-0600-00006E010000}"/>
    <hyperlink ref="G282" r:id="rId368" xr:uid="{00000000-0004-0000-0600-00006F010000}"/>
    <hyperlink ref="L282" r:id="rId369" xr:uid="{00000000-0004-0000-0600-000070010000}"/>
    <hyperlink ref="G283" r:id="rId370" xr:uid="{00000000-0004-0000-0600-000071010000}"/>
    <hyperlink ref="L283" r:id="rId371" xr:uid="{00000000-0004-0000-0600-000072010000}"/>
    <hyperlink ref="G284" r:id="rId372" xr:uid="{00000000-0004-0000-0600-000073010000}"/>
    <hyperlink ref="K284" r:id="rId373" xr:uid="{00000000-0004-0000-0600-000074010000}"/>
    <hyperlink ref="G285" r:id="rId374" xr:uid="{00000000-0004-0000-0600-000075010000}"/>
    <hyperlink ref="K285" r:id="rId375" xr:uid="{00000000-0004-0000-0600-000076010000}"/>
    <hyperlink ref="L285" r:id="rId376" xr:uid="{00000000-0004-0000-0600-000077010000}"/>
    <hyperlink ref="G286" r:id="rId377" xr:uid="{00000000-0004-0000-0600-000078010000}"/>
    <hyperlink ref="G287" r:id="rId378" xr:uid="{00000000-0004-0000-0600-000079010000}"/>
    <hyperlink ref="G288" r:id="rId379" xr:uid="{00000000-0004-0000-0600-00007A010000}"/>
    <hyperlink ref="G289" r:id="rId380" xr:uid="{00000000-0004-0000-0600-00007B010000}"/>
    <hyperlink ref="G290" r:id="rId381" xr:uid="{00000000-0004-0000-0600-00007C010000}"/>
    <hyperlink ref="G302" r:id="rId382" xr:uid="{00000000-0004-0000-0600-00007D010000}"/>
    <hyperlink ref="G303" r:id="rId383" xr:uid="{00000000-0004-0000-0600-00007E010000}"/>
    <hyperlink ref="G304" r:id="rId384" xr:uid="{00000000-0004-0000-0600-00007F010000}"/>
    <hyperlink ref="G305" r:id="rId385" xr:uid="{00000000-0004-0000-0600-000080010000}"/>
    <hyperlink ref="K305" r:id="rId386" xr:uid="{00000000-0004-0000-0600-000081010000}"/>
    <hyperlink ref="L305" r:id="rId387" xr:uid="{00000000-0004-0000-0600-000082010000}"/>
    <hyperlink ref="G306" r:id="rId388" xr:uid="{00000000-0004-0000-0600-000083010000}"/>
    <hyperlink ref="K306" r:id="rId389" xr:uid="{00000000-0004-0000-0600-000084010000}"/>
    <hyperlink ref="L306" r:id="rId390" xr:uid="{00000000-0004-0000-0600-000085010000}"/>
    <hyperlink ref="G307" r:id="rId391" xr:uid="{00000000-0004-0000-0600-000086010000}"/>
    <hyperlink ref="K307" r:id="rId392" xr:uid="{00000000-0004-0000-0600-000087010000}"/>
    <hyperlink ref="L307" r:id="rId393" xr:uid="{00000000-0004-0000-0600-000088010000}"/>
    <hyperlink ref="G308" r:id="rId394" xr:uid="{00000000-0004-0000-0600-000089010000}"/>
    <hyperlink ref="L308" r:id="rId395" xr:uid="{00000000-0004-0000-0600-00008A010000}"/>
    <hyperlink ref="G309" r:id="rId396" xr:uid="{00000000-0004-0000-0600-00008B010000}"/>
    <hyperlink ref="L309" r:id="rId397" xr:uid="{00000000-0004-0000-0600-00008C010000}"/>
    <hyperlink ref="G310" r:id="rId398" xr:uid="{00000000-0004-0000-0600-00008D010000}"/>
    <hyperlink ref="L310" r:id="rId399" xr:uid="{00000000-0004-0000-0600-00008E010000}"/>
    <hyperlink ref="G311" r:id="rId400" xr:uid="{00000000-0004-0000-0600-00008F010000}"/>
    <hyperlink ref="K311" r:id="rId401" xr:uid="{00000000-0004-0000-0600-000090010000}"/>
    <hyperlink ref="G312" r:id="rId402" xr:uid="{00000000-0004-0000-0600-000091010000}"/>
    <hyperlink ref="K312" r:id="rId403" xr:uid="{00000000-0004-0000-0600-000092010000}"/>
    <hyperlink ref="L312" r:id="rId404" xr:uid="{00000000-0004-0000-0600-000093010000}"/>
    <hyperlink ref="G313" r:id="rId405" xr:uid="{00000000-0004-0000-0600-000094010000}"/>
    <hyperlink ref="K313" r:id="rId406" xr:uid="{00000000-0004-0000-0600-000095010000}"/>
    <hyperlink ref="L313" r:id="rId407" xr:uid="{00000000-0004-0000-0600-000096010000}"/>
    <hyperlink ref="G314" r:id="rId408" xr:uid="{00000000-0004-0000-0600-000097010000}"/>
    <hyperlink ref="K314" r:id="rId409" xr:uid="{00000000-0004-0000-0600-000098010000}"/>
    <hyperlink ref="L314" r:id="rId410" xr:uid="{00000000-0004-0000-0600-000099010000}"/>
    <hyperlink ref="G315" r:id="rId411" xr:uid="{00000000-0004-0000-0600-00009A010000}"/>
    <hyperlink ref="K315" r:id="rId412" xr:uid="{00000000-0004-0000-0600-00009B010000}"/>
    <hyperlink ref="L315" r:id="rId413" xr:uid="{00000000-0004-0000-0600-00009C010000}"/>
    <hyperlink ref="G316" r:id="rId414" xr:uid="{00000000-0004-0000-0600-00009D010000}"/>
    <hyperlink ref="K316" r:id="rId415" xr:uid="{00000000-0004-0000-0600-00009E010000}"/>
    <hyperlink ref="L316" r:id="rId416" xr:uid="{00000000-0004-0000-0600-00009F010000}"/>
    <hyperlink ref="G317" r:id="rId417" xr:uid="{00000000-0004-0000-0600-0000A0010000}"/>
    <hyperlink ref="K317" r:id="rId418" xr:uid="{00000000-0004-0000-0600-0000A1010000}"/>
    <hyperlink ref="L317" r:id="rId419" xr:uid="{00000000-0004-0000-0600-0000A2010000}"/>
    <hyperlink ref="G318" r:id="rId420" xr:uid="{00000000-0004-0000-0600-0000A3010000}"/>
    <hyperlink ref="K318" r:id="rId421" xr:uid="{00000000-0004-0000-0600-0000A4010000}"/>
    <hyperlink ref="L318" r:id="rId422" xr:uid="{00000000-0004-0000-0600-0000A5010000}"/>
    <hyperlink ref="G319" r:id="rId423" xr:uid="{00000000-0004-0000-0600-0000A6010000}"/>
    <hyperlink ref="K319" r:id="rId424" xr:uid="{00000000-0004-0000-0600-0000A7010000}"/>
    <hyperlink ref="L319" r:id="rId425" xr:uid="{00000000-0004-0000-0600-0000A8010000}"/>
    <hyperlink ref="G321" r:id="rId426" xr:uid="{00000000-0004-0000-0600-0000A9010000}"/>
    <hyperlink ref="K321" r:id="rId427" xr:uid="{00000000-0004-0000-0600-0000AA010000}"/>
    <hyperlink ref="L321" r:id="rId428" xr:uid="{00000000-0004-0000-0600-0000AB010000}"/>
    <hyperlink ref="G322" r:id="rId429" xr:uid="{00000000-0004-0000-0600-0000AC010000}"/>
    <hyperlink ref="K322" r:id="rId430" xr:uid="{00000000-0004-0000-0600-0000AD010000}"/>
    <hyperlink ref="L322" r:id="rId431" xr:uid="{00000000-0004-0000-0600-0000AE010000}"/>
    <hyperlink ref="G323" r:id="rId432" xr:uid="{00000000-0004-0000-0600-0000AF010000}"/>
    <hyperlink ref="K323" r:id="rId433" xr:uid="{00000000-0004-0000-0600-0000B0010000}"/>
    <hyperlink ref="L323" r:id="rId434" xr:uid="{00000000-0004-0000-0600-0000B1010000}"/>
    <hyperlink ref="G324" r:id="rId435" xr:uid="{00000000-0004-0000-0600-0000B2010000}"/>
    <hyperlink ref="K324" r:id="rId436" xr:uid="{00000000-0004-0000-0600-0000B3010000}"/>
    <hyperlink ref="L324" r:id="rId437" xr:uid="{00000000-0004-0000-0600-0000B4010000}"/>
    <hyperlink ref="G325" r:id="rId438" xr:uid="{00000000-0004-0000-0600-0000B5010000}"/>
    <hyperlink ref="K325" r:id="rId439" xr:uid="{00000000-0004-0000-0600-0000B6010000}"/>
    <hyperlink ref="L325" r:id="rId440" xr:uid="{00000000-0004-0000-0600-0000B7010000}"/>
    <hyperlink ref="G326" r:id="rId441" xr:uid="{00000000-0004-0000-0600-0000B8010000}"/>
    <hyperlink ref="K326" r:id="rId442" xr:uid="{00000000-0004-0000-0600-0000B9010000}"/>
    <hyperlink ref="L326" r:id="rId443" xr:uid="{00000000-0004-0000-0600-0000BA010000}"/>
    <hyperlink ref="G327" r:id="rId444" xr:uid="{00000000-0004-0000-0600-0000BB010000}"/>
    <hyperlink ref="G328" r:id="rId445" xr:uid="{00000000-0004-0000-0600-0000BC010000}"/>
    <hyperlink ref="K328" r:id="rId446" xr:uid="{00000000-0004-0000-0600-0000BD010000}"/>
    <hyperlink ref="L328" r:id="rId447" xr:uid="{00000000-0004-0000-0600-0000BE010000}"/>
    <hyperlink ref="G329" r:id="rId448" xr:uid="{00000000-0004-0000-0600-0000BF010000}"/>
    <hyperlink ref="K329" r:id="rId449" xr:uid="{00000000-0004-0000-0600-0000C0010000}"/>
    <hyperlink ref="L329" r:id="rId450" xr:uid="{00000000-0004-0000-0600-0000C1010000}"/>
    <hyperlink ref="G330" r:id="rId451" xr:uid="{00000000-0004-0000-0600-0000C2010000}"/>
    <hyperlink ref="K330" r:id="rId452" xr:uid="{00000000-0004-0000-0600-0000C3010000}"/>
    <hyperlink ref="L330" r:id="rId453" xr:uid="{00000000-0004-0000-0600-0000C4010000}"/>
    <hyperlink ref="G331" r:id="rId454" xr:uid="{00000000-0004-0000-0600-0000C5010000}"/>
    <hyperlink ref="K331" r:id="rId455" xr:uid="{00000000-0004-0000-0600-0000C6010000}"/>
    <hyperlink ref="L331" r:id="rId456" xr:uid="{00000000-0004-0000-0600-0000C7010000}"/>
    <hyperlink ref="G332" r:id="rId457" xr:uid="{00000000-0004-0000-0600-0000C8010000}"/>
    <hyperlink ref="K332" r:id="rId458" xr:uid="{00000000-0004-0000-0600-0000C9010000}"/>
    <hyperlink ref="L332" r:id="rId459" xr:uid="{00000000-0004-0000-0600-0000CA010000}"/>
    <hyperlink ref="G333" r:id="rId460" xr:uid="{00000000-0004-0000-0600-0000CB010000}"/>
    <hyperlink ref="K333" r:id="rId461" xr:uid="{00000000-0004-0000-0600-0000CC010000}"/>
    <hyperlink ref="L333" r:id="rId462" xr:uid="{00000000-0004-0000-0600-0000CD010000}"/>
    <hyperlink ref="G334" r:id="rId463" xr:uid="{00000000-0004-0000-0600-0000CE010000}"/>
    <hyperlink ref="K334" r:id="rId464" xr:uid="{00000000-0004-0000-0600-0000CF010000}"/>
    <hyperlink ref="L334" r:id="rId465" xr:uid="{00000000-0004-0000-0600-0000D0010000}"/>
    <hyperlink ref="G335" r:id="rId466" xr:uid="{00000000-0004-0000-0600-0000D1010000}"/>
    <hyperlink ref="K335" r:id="rId467" xr:uid="{00000000-0004-0000-0600-0000D2010000}"/>
    <hyperlink ref="L335" r:id="rId468" xr:uid="{00000000-0004-0000-0600-0000D3010000}"/>
    <hyperlink ref="G336" r:id="rId469" xr:uid="{00000000-0004-0000-0600-0000D4010000}"/>
    <hyperlink ref="K336" r:id="rId470" xr:uid="{00000000-0004-0000-0600-0000D5010000}"/>
    <hyperlink ref="L336" r:id="rId471" xr:uid="{00000000-0004-0000-0600-0000D6010000}"/>
    <hyperlink ref="G337" r:id="rId472" xr:uid="{00000000-0004-0000-0600-0000D7010000}"/>
    <hyperlink ref="K337" r:id="rId473" xr:uid="{00000000-0004-0000-0600-0000D8010000}"/>
    <hyperlink ref="L337" r:id="rId474" xr:uid="{00000000-0004-0000-0600-0000D9010000}"/>
    <hyperlink ref="G338" r:id="rId475" xr:uid="{00000000-0004-0000-0600-0000DA010000}"/>
    <hyperlink ref="K338" r:id="rId476" xr:uid="{00000000-0004-0000-0600-0000DB010000}"/>
    <hyperlink ref="L338" r:id="rId477" xr:uid="{00000000-0004-0000-0600-0000DC010000}"/>
    <hyperlink ref="G339" r:id="rId478" xr:uid="{00000000-0004-0000-0600-0000DD010000}"/>
    <hyperlink ref="K339" r:id="rId479" xr:uid="{00000000-0004-0000-0600-0000DE010000}"/>
    <hyperlink ref="L339" r:id="rId480" xr:uid="{00000000-0004-0000-0600-0000DF010000}"/>
    <hyperlink ref="G340" r:id="rId481" xr:uid="{00000000-0004-0000-0600-0000E0010000}"/>
    <hyperlink ref="K340" r:id="rId482" xr:uid="{00000000-0004-0000-0600-0000E1010000}"/>
    <hyperlink ref="L340" r:id="rId483" xr:uid="{00000000-0004-0000-0600-0000E2010000}"/>
    <hyperlink ref="G341" r:id="rId484" xr:uid="{00000000-0004-0000-0600-0000E3010000}"/>
    <hyperlink ref="K341" r:id="rId485" xr:uid="{00000000-0004-0000-0600-0000E4010000}"/>
    <hyperlink ref="L341" r:id="rId486" xr:uid="{00000000-0004-0000-0600-0000E5010000}"/>
    <hyperlink ref="G342" r:id="rId487" xr:uid="{00000000-0004-0000-0600-0000E6010000}"/>
    <hyperlink ref="K342" r:id="rId488" xr:uid="{00000000-0004-0000-0600-0000E7010000}"/>
    <hyperlink ref="L342" r:id="rId489" xr:uid="{00000000-0004-0000-0600-0000E8010000}"/>
    <hyperlink ref="G343" r:id="rId490" xr:uid="{00000000-0004-0000-0600-0000E9010000}"/>
    <hyperlink ref="K343" r:id="rId491" xr:uid="{00000000-0004-0000-0600-0000EA010000}"/>
    <hyperlink ref="G344" r:id="rId492" xr:uid="{00000000-0004-0000-0600-0000EB010000}"/>
    <hyperlink ref="L344" r:id="rId493" xr:uid="{00000000-0004-0000-0600-0000EC010000}"/>
    <hyperlink ref="G345" r:id="rId494" xr:uid="{00000000-0004-0000-0600-0000ED010000}"/>
    <hyperlink ref="L345" r:id="rId495" xr:uid="{00000000-0004-0000-0600-0000EE010000}"/>
    <hyperlink ref="G346" r:id="rId496" xr:uid="{00000000-0004-0000-0600-0000EF010000}"/>
    <hyperlink ref="L346" r:id="rId497" xr:uid="{00000000-0004-0000-0600-0000F0010000}"/>
    <hyperlink ref="G347" r:id="rId498" xr:uid="{00000000-0004-0000-0600-0000F1010000}"/>
    <hyperlink ref="K347" r:id="rId499" xr:uid="{00000000-0004-0000-0600-0000F2010000}"/>
    <hyperlink ref="L347" r:id="rId500" xr:uid="{00000000-0004-0000-0600-0000F3010000}"/>
    <hyperlink ref="G348" r:id="rId501" xr:uid="{00000000-0004-0000-0600-0000F4010000}"/>
    <hyperlink ref="K348" r:id="rId502" xr:uid="{00000000-0004-0000-0600-0000F5010000}"/>
    <hyperlink ref="L348" r:id="rId503" xr:uid="{00000000-0004-0000-0600-0000F6010000}"/>
    <hyperlink ref="G349" r:id="rId504" xr:uid="{00000000-0004-0000-0600-0000F7010000}"/>
    <hyperlink ref="K349" r:id="rId505" xr:uid="{00000000-0004-0000-0600-0000F8010000}"/>
    <hyperlink ref="L349" r:id="rId506" xr:uid="{00000000-0004-0000-0600-0000F9010000}"/>
    <hyperlink ref="G350" r:id="rId507" xr:uid="{00000000-0004-0000-0600-0000FA010000}"/>
    <hyperlink ref="K350" r:id="rId508" xr:uid="{00000000-0004-0000-0600-0000FB010000}"/>
    <hyperlink ref="L350" r:id="rId509" xr:uid="{00000000-0004-0000-0600-0000FC010000}"/>
    <hyperlink ref="G351" r:id="rId510" xr:uid="{00000000-0004-0000-0600-0000FD010000}"/>
    <hyperlink ref="K351" r:id="rId511" xr:uid="{00000000-0004-0000-0600-0000FE010000}"/>
    <hyperlink ref="L351" r:id="rId512" xr:uid="{00000000-0004-0000-0600-0000FF010000}"/>
    <hyperlink ref="G352" r:id="rId513" xr:uid="{00000000-0004-0000-0600-000000020000}"/>
    <hyperlink ref="K352" r:id="rId514" xr:uid="{00000000-0004-0000-0600-000001020000}"/>
    <hyperlink ref="L352" r:id="rId515" xr:uid="{00000000-0004-0000-0600-000002020000}"/>
    <hyperlink ref="G354" r:id="rId516" xr:uid="{00000000-0004-0000-0600-000003020000}"/>
    <hyperlink ref="K354" r:id="rId517" xr:uid="{00000000-0004-0000-0600-000004020000}"/>
    <hyperlink ref="L354" r:id="rId518" xr:uid="{00000000-0004-0000-0600-000005020000}"/>
    <hyperlink ref="G355" r:id="rId519" xr:uid="{00000000-0004-0000-0600-000006020000}"/>
    <hyperlink ref="K355" r:id="rId520" xr:uid="{00000000-0004-0000-0600-000007020000}"/>
    <hyperlink ref="L355" r:id="rId521" xr:uid="{00000000-0004-0000-0600-000008020000}"/>
    <hyperlink ref="G356" r:id="rId522" xr:uid="{00000000-0004-0000-0600-000009020000}"/>
    <hyperlink ref="K356" r:id="rId523" xr:uid="{00000000-0004-0000-0600-00000A020000}"/>
    <hyperlink ref="L356" r:id="rId524" xr:uid="{00000000-0004-0000-0600-00000B020000}"/>
    <hyperlink ref="G357" r:id="rId525" xr:uid="{00000000-0004-0000-0600-00000C020000}"/>
    <hyperlink ref="K357" r:id="rId526" xr:uid="{00000000-0004-0000-0600-00000D020000}"/>
    <hyperlink ref="L357" r:id="rId527" xr:uid="{00000000-0004-0000-0600-00000E020000}"/>
    <hyperlink ref="G358" r:id="rId528" xr:uid="{00000000-0004-0000-0600-00000F020000}"/>
    <hyperlink ref="K358" r:id="rId529" xr:uid="{00000000-0004-0000-0600-000010020000}"/>
    <hyperlink ref="L358" r:id="rId530" xr:uid="{00000000-0004-0000-0600-000011020000}"/>
    <hyperlink ref="G359" r:id="rId531" xr:uid="{00000000-0004-0000-0600-000012020000}"/>
    <hyperlink ref="K359" r:id="rId532" xr:uid="{00000000-0004-0000-0600-000013020000}"/>
    <hyperlink ref="L359" r:id="rId533" xr:uid="{00000000-0004-0000-0600-000014020000}"/>
    <hyperlink ref="G360" r:id="rId534" xr:uid="{00000000-0004-0000-0600-000015020000}"/>
    <hyperlink ref="K360" r:id="rId535" xr:uid="{00000000-0004-0000-0600-000016020000}"/>
    <hyperlink ref="L360" r:id="rId536" xr:uid="{00000000-0004-0000-0600-000017020000}"/>
    <hyperlink ref="G361" r:id="rId537" xr:uid="{00000000-0004-0000-0600-000018020000}"/>
    <hyperlink ref="K361" r:id="rId538" xr:uid="{00000000-0004-0000-0600-000019020000}"/>
    <hyperlink ref="L361" r:id="rId539" xr:uid="{00000000-0004-0000-0600-00001A020000}"/>
    <hyperlink ref="G362" r:id="rId540" xr:uid="{00000000-0004-0000-0600-00001B020000}"/>
    <hyperlink ref="K362" r:id="rId541" xr:uid="{00000000-0004-0000-0600-00001C020000}"/>
    <hyperlink ref="G363" r:id="rId542" xr:uid="{00000000-0004-0000-0600-00001D020000}"/>
    <hyperlink ref="K363" r:id="rId543" xr:uid="{00000000-0004-0000-0600-00001E020000}"/>
    <hyperlink ref="G364" r:id="rId544" xr:uid="{00000000-0004-0000-0600-00001F020000}"/>
    <hyperlink ref="L364" r:id="rId545" xr:uid="{00000000-0004-0000-0600-000020020000}"/>
    <hyperlink ref="G365" r:id="rId546" xr:uid="{00000000-0004-0000-0600-000021020000}"/>
    <hyperlink ref="L365" r:id="rId547" xr:uid="{00000000-0004-0000-0600-000022020000}"/>
    <hyperlink ref="G366" r:id="rId548" xr:uid="{00000000-0004-0000-0600-000023020000}"/>
    <hyperlink ref="L366" r:id="rId549" xr:uid="{00000000-0004-0000-0600-000024020000}"/>
    <hyperlink ref="G367" r:id="rId550" xr:uid="{00000000-0004-0000-0600-000025020000}"/>
    <hyperlink ref="K367" r:id="rId551" xr:uid="{00000000-0004-0000-0600-000026020000}"/>
    <hyperlink ref="G368" r:id="rId552" xr:uid="{00000000-0004-0000-0600-000027020000}"/>
    <hyperlink ref="L368" r:id="rId553" xr:uid="{00000000-0004-0000-0600-000028020000}"/>
    <hyperlink ref="G369" r:id="rId554" xr:uid="{00000000-0004-0000-0600-000029020000}"/>
    <hyperlink ref="L369" r:id="rId555" xr:uid="{00000000-0004-0000-0600-00002A020000}"/>
    <hyperlink ref="G370" r:id="rId556" xr:uid="{00000000-0004-0000-0600-00002B020000}"/>
    <hyperlink ref="L370" r:id="rId557" xr:uid="{00000000-0004-0000-0600-00002C020000}"/>
    <hyperlink ref="G371" r:id="rId558" xr:uid="{00000000-0004-0000-0600-00002D020000}"/>
    <hyperlink ref="K371" r:id="rId559" xr:uid="{00000000-0004-0000-0600-00002E020000}"/>
    <hyperlink ref="L371" r:id="rId560" xr:uid="{00000000-0004-0000-0600-00002F020000}"/>
    <hyperlink ref="G372" r:id="rId561" xr:uid="{00000000-0004-0000-0600-000030020000}"/>
    <hyperlink ref="K372" r:id="rId562" xr:uid="{00000000-0004-0000-0600-000031020000}"/>
    <hyperlink ref="L372" r:id="rId563" xr:uid="{00000000-0004-0000-0600-000032020000}"/>
    <hyperlink ref="G373" r:id="rId564" xr:uid="{00000000-0004-0000-0600-000033020000}"/>
    <hyperlink ref="K373" r:id="rId565" xr:uid="{00000000-0004-0000-0600-000034020000}"/>
    <hyperlink ref="L373" r:id="rId566" xr:uid="{00000000-0004-0000-0600-000035020000}"/>
    <hyperlink ref="G374" r:id="rId567" xr:uid="{00000000-0004-0000-0600-000036020000}"/>
    <hyperlink ref="K374" r:id="rId568" xr:uid="{00000000-0004-0000-0600-000037020000}"/>
    <hyperlink ref="L374" r:id="rId569" xr:uid="{00000000-0004-0000-0600-000038020000}"/>
    <hyperlink ref="G375" r:id="rId570" xr:uid="{00000000-0004-0000-0600-000039020000}"/>
    <hyperlink ref="K375" r:id="rId571" xr:uid="{00000000-0004-0000-0600-00003A020000}"/>
    <hyperlink ref="L375" r:id="rId572" xr:uid="{00000000-0004-0000-0600-00003B020000}"/>
    <hyperlink ref="G376" r:id="rId573" xr:uid="{00000000-0004-0000-0600-00003C020000}"/>
    <hyperlink ref="K376" r:id="rId574" xr:uid="{00000000-0004-0000-0600-00003D020000}"/>
    <hyperlink ref="L376" r:id="rId575" xr:uid="{00000000-0004-0000-0600-00003E020000}"/>
    <hyperlink ref="G377" r:id="rId576" xr:uid="{00000000-0004-0000-0600-00003F020000}"/>
    <hyperlink ref="K377" r:id="rId577" xr:uid="{00000000-0004-0000-0600-000040020000}"/>
    <hyperlink ref="L377" r:id="rId578" xr:uid="{00000000-0004-0000-0600-000041020000}"/>
    <hyperlink ref="G378" r:id="rId579" xr:uid="{00000000-0004-0000-0600-000042020000}"/>
    <hyperlink ref="K378" r:id="rId580" xr:uid="{00000000-0004-0000-0600-000043020000}"/>
    <hyperlink ref="L378" r:id="rId581" xr:uid="{00000000-0004-0000-0600-000044020000}"/>
    <hyperlink ref="G380" r:id="rId582" xr:uid="{00000000-0004-0000-0600-000045020000}"/>
    <hyperlink ref="K380" r:id="rId583" xr:uid="{00000000-0004-0000-0600-000046020000}"/>
    <hyperlink ref="L380" r:id="rId584" xr:uid="{00000000-0004-0000-0600-000047020000}"/>
    <hyperlink ref="G381" r:id="rId585" xr:uid="{00000000-0004-0000-0600-000048020000}"/>
    <hyperlink ref="L381" r:id="rId586" xr:uid="{00000000-0004-0000-0600-000049020000}"/>
    <hyperlink ref="O381" r:id="rId587" xr:uid="{00000000-0004-0000-0600-00004A020000}"/>
    <hyperlink ref="G384" r:id="rId588" xr:uid="{00000000-0004-0000-0600-00004B020000}"/>
    <hyperlink ref="L384" r:id="rId589" xr:uid="{00000000-0004-0000-0600-00004C020000}"/>
    <hyperlink ref="G385" r:id="rId590" xr:uid="{00000000-0004-0000-0600-00004D020000}"/>
    <hyperlink ref="K385" r:id="rId591" xr:uid="{00000000-0004-0000-0600-00004E020000}"/>
    <hyperlink ref="L385" r:id="rId592" xr:uid="{00000000-0004-0000-0600-00004F020000}"/>
    <hyperlink ref="G386" r:id="rId593" xr:uid="{00000000-0004-0000-0600-000050020000}"/>
    <hyperlink ref="K386" r:id="rId594" xr:uid="{00000000-0004-0000-0600-000051020000}"/>
    <hyperlink ref="L386" r:id="rId595" xr:uid="{00000000-0004-0000-0600-000052020000}"/>
    <hyperlink ref="G391" r:id="rId596" xr:uid="{00000000-0004-0000-0600-000053020000}"/>
    <hyperlink ref="K391" r:id="rId597" xr:uid="{00000000-0004-0000-0600-000054020000}"/>
    <hyperlink ref="L391" r:id="rId598" xr:uid="{00000000-0004-0000-0600-000055020000}"/>
    <hyperlink ref="G392" r:id="rId599" xr:uid="{00000000-0004-0000-0600-000056020000}"/>
    <hyperlink ref="G399" r:id="rId600" xr:uid="{00000000-0004-0000-0600-000057020000}"/>
    <hyperlink ref="K399" r:id="rId601" xr:uid="{00000000-0004-0000-0600-000058020000}"/>
    <hyperlink ref="L399" r:id="rId602" xr:uid="{00000000-0004-0000-0600-000059020000}"/>
    <hyperlink ref="G400" r:id="rId603" xr:uid="{00000000-0004-0000-0600-00005A020000}"/>
    <hyperlink ref="K400" r:id="rId604" xr:uid="{00000000-0004-0000-0600-00005B020000}"/>
    <hyperlink ref="G401" r:id="rId605" xr:uid="{00000000-0004-0000-0600-00005C020000}"/>
    <hyperlink ref="K401" r:id="rId606" xr:uid="{00000000-0004-0000-0600-00005D020000}"/>
    <hyperlink ref="G402" r:id="rId607" xr:uid="{00000000-0004-0000-0600-00005E020000}"/>
    <hyperlink ref="K402" r:id="rId608" xr:uid="{00000000-0004-0000-0600-00005F020000}"/>
    <hyperlink ref="L402" r:id="rId609" xr:uid="{00000000-0004-0000-0600-000060020000}"/>
    <hyperlink ref="G403" r:id="rId610" xr:uid="{00000000-0004-0000-0600-000061020000}"/>
    <hyperlink ref="K403" r:id="rId611" xr:uid="{00000000-0004-0000-0600-000062020000}"/>
    <hyperlink ref="L403" r:id="rId612" xr:uid="{00000000-0004-0000-0600-000063020000}"/>
    <hyperlink ref="G404" r:id="rId613" xr:uid="{00000000-0004-0000-0600-000064020000}"/>
    <hyperlink ref="G405" r:id="rId614" xr:uid="{00000000-0004-0000-0600-000065020000}"/>
    <hyperlink ref="K405" r:id="rId615" xr:uid="{00000000-0004-0000-0600-000066020000}"/>
    <hyperlink ref="L405" r:id="rId616" xr:uid="{00000000-0004-0000-0600-000067020000}"/>
    <hyperlink ref="G406" r:id="rId617" xr:uid="{00000000-0004-0000-0600-000068020000}"/>
    <hyperlink ref="L406" r:id="rId618" xr:uid="{00000000-0004-0000-0600-000069020000}"/>
    <hyperlink ref="G407" r:id="rId619" xr:uid="{00000000-0004-0000-0600-00006A020000}"/>
    <hyperlink ref="K407" r:id="rId620" xr:uid="{00000000-0004-0000-0600-00006B020000}"/>
    <hyperlink ref="L407" r:id="rId621" xr:uid="{00000000-0004-0000-0600-00006C020000}"/>
    <hyperlink ref="G408" r:id="rId622" xr:uid="{00000000-0004-0000-0600-00006D020000}"/>
    <hyperlink ref="K408" r:id="rId623" xr:uid="{00000000-0004-0000-0600-00006E020000}"/>
    <hyperlink ref="L408" r:id="rId624" xr:uid="{00000000-0004-0000-0600-00006F020000}"/>
    <hyperlink ref="K412" r:id="rId625" xr:uid="{00000000-0004-0000-0600-000070020000}"/>
    <hyperlink ref="L412" r:id="rId626" xr:uid="{00000000-0004-0000-0600-000071020000}"/>
    <hyperlink ref="G413" r:id="rId627" xr:uid="{00000000-0004-0000-0600-000072020000}"/>
    <hyperlink ref="K413" r:id="rId628" xr:uid="{00000000-0004-0000-0600-000073020000}"/>
    <hyperlink ref="L413" r:id="rId629" xr:uid="{00000000-0004-0000-0600-000074020000}"/>
    <hyperlink ref="G414" r:id="rId630" xr:uid="{00000000-0004-0000-0600-000075020000}"/>
    <hyperlink ref="K414" r:id="rId631" xr:uid="{00000000-0004-0000-0600-000076020000}"/>
    <hyperlink ref="G415" r:id="rId632" xr:uid="{00000000-0004-0000-0600-000077020000}"/>
    <hyperlink ref="K415" r:id="rId633" xr:uid="{00000000-0004-0000-0600-000078020000}"/>
    <hyperlink ref="G416" r:id="rId634" xr:uid="{00000000-0004-0000-0600-000079020000}"/>
    <hyperlink ref="K416" r:id="rId635" xr:uid="{00000000-0004-0000-0600-00007A020000}"/>
    <hyperlink ref="G417" r:id="rId636" xr:uid="{00000000-0004-0000-0600-00007B020000}"/>
    <hyperlink ref="K417" r:id="rId637" xr:uid="{00000000-0004-0000-0600-00007C020000}"/>
    <hyperlink ref="G418" r:id="rId638" xr:uid="{00000000-0004-0000-0600-00007D020000}"/>
    <hyperlink ref="K418" r:id="rId639" xr:uid="{00000000-0004-0000-0600-00007E020000}"/>
    <hyperlink ref="G419" r:id="rId640" xr:uid="{00000000-0004-0000-0600-00007F020000}"/>
    <hyperlink ref="G420" r:id="rId641" xr:uid="{00000000-0004-0000-0600-000080020000}"/>
    <hyperlink ref="K420" r:id="rId642" xr:uid="{00000000-0004-0000-0600-000081020000}"/>
    <hyperlink ref="L420" r:id="rId643" xr:uid="{00000000-0004-0000-0600-000082020000}"/>
    <hyperlink ref="G421" r:id="rId644" xr:uid="{00000000-0004-0000-0600-000083020000}"/>
    <hyperlink ref="K421" r:id="rId645" xr:uid="{00000000-0004-0000-0600-000084020000}"/>
    <hyperlink ref="G422" r:id="rId646" xr:uid="{00000000-0004-0000-0600-000085020000}"/>
    <hyperlink ref="L422" r:id="rId647" xr:uid="{00000000-0004-0000-0600-000086020000}"/>
    <hyperlink ref="G423" r:id="rId648" xr:uid="{00000000-0004-0000-0600-000087020000}"/>
    <hyperlink ref="L423" r:id="rId649" xr:uid="{00000000-0004-0000-0600-000088020000}"/>
    <hyperlink ref="G425" r:id="rId650" xr:uid="{00000000-0004-0000-0600-000089020000}"/>
    <hyperlink ref="J425" r:id="rId651" xr:uid="{00000000-0004-0000-0600-00008A020000}"/>
    <hyperlink ref="K425" r:id="rId652" xr:uid="{00000000-0004-0000-0600-00008B020000}"/>
    <hyperlink ref="G426" r:id="rId653" xr:uid="{00000000-0004-0000-0600-00008C020000}"/>
    <hyperlink ref="J426" r:id="rId654" xr:uid="{00000000-0004-0000-0600-00008D020000}"/>
    <hyperlink ref="K426" r:id="rId655" xr:uid="{00000000-0004-0000-0600-00008E020000}"/>
    <hyperlink ref="G427" r:id="rId656" xr:uid="{00000000-0004-0000-0600-00008F020000}"/>
    <hyperlink ref="G428" r:id="rId657" xr:uid="{00000000-0004-0000-0600-000090020000}"/>
    <hyperlink ref="J428" r:id="rId658" xr:uid="{00000000-0004-0000-0600-000091020000}"/>
    <hyperlink ref="K428" r:id="rId659" xr:uid="{00000000-0004-0000-0600-000092020000}"/>
    <hyperlink ref="G431" r:id="rId660" xr:uid="{00000000-0004-0000-0600-000093020000}"/>
    <hyperlink ref="J431" r:id="rId661" xr:uid="{00000000-0004-0000-0600-000094020000}"/>
    <hyperlink ref="K431" r:id="rId662" xr:uid="{00000000-0004-0000-0600-000095020000}"/>
    <hyperlink ref="G433" r:id="rId663" xr:uid="{00000000-0004-0000-0600-000096020000}"/>
    <hyperlink ref="J433" r:id="rId664" xr:uid="{00000000-0004-0000-0600-000097020000}"/>
    <hyperlink ref="K433" r:id="rId665" xr:uid="{00000000-0004-0000-0600-000098020000}"/>
    <hyperlink ref="G437" r:id="rId666" xr:uid="{00000000-0004-0000-0600-000099020000}"/>
    <hyperlink ref="J437" r:id="rId667" xr:uid="{00000000-0004-0000-0600-00009A020000}"/>
    <hyperlink ref="K437" r:id="rId668" xr:uid="{00000000-0004-0000-0600-00009B020000}"/>
    <hyperlink ref="G438" r:id="rId669" xr:uid="{00000000-0004-0000-0600-00009C020000}"/>
    <hyperlink ref="K438" r:id="rId670" xr:uid="{00000000-0004-0000-0600-00009D020000}"/>
    <hyperlink ref="G439" r:id="rId671" xr:uid="{00000000-0004-0000-0600-00009E020000}"/>
    <hyperlink ref="L439" r:id="rId672" xr:uid="{00000000-0004-0000-0600-00009F020000}"/>
    <hyperlink ref="G440" r:id="rId673" xr:uid="{00000000-0004-0000-0600-0000A0020000}"/>
    <hyperlink ref="L440" r:id="rId674" xr:uid="{00000000-0004-0000-0600-0000A1020000}"/>
    <hyperlink ref="G464" r:id="rId675" xr:uid="{00000000-0004-0000-0600-0000A2020000}"/>
    <hyperlink ref="K464" r:id="rId676" xr:uid="{00000000-0004-0000-0600-0000A3020000}"/>
    <hyperlink ref="L464" r:id="rId677" xr:uid="{00000000-0004-0000-0600-0000A4020000}"/>
    <hyperlink ref="G465" r:id="rId678" xr:uid="{00000000-0004-0000-0600-0000A5020000}"/>
    <hyperlink ref="K465" r:id="rId679" xr:uid="{00000000-0004-0000-0600-0000A6020000}"/>
    <hyperlink ref="L465" r:id="rId680" xr:uid="{00000000-0004-0000-0600-0000A7020000}"/>
    <hyperlink ref="G466" r:id="rId681" xr:uid="{00000000-0004-0000-0600-0000A8020000}"/>
    <hyperlink ref="K466" r:id="rId682" xr:uid="{00000000-0004-0000-0600-0000A9020000}"/>
    <hyperlink ref="G467" r:id="rId683" xr:uid="{00000000-0004-0000-0600-0000AA020000}"/>
    <hyperlink ref="L467" r:id="rId684" xr:uid="{00000000-0004-0000-0600-0000AB020000}"/>
    <hyperlink ref="G468" r:id="rId685" xr:uid="{00000000-0004-0000-0600-0000AC020000}"/>
    <hyperlink ref="L468" r:id="rId686" xr:uid="{00000000-0004-0000-0600-0000AD020000}"/>
    <hyperlink ref="G469" r:id="rId687" xr:uid="{00000000-0004-0000-0600-0000AE020000}"/>
    <hyperlink ref="L469" r:id="rId688" xr:uid="{00000000-0004-0000-0600-0000AF020000}"/>
    <hyperlink ref="G494" r:id="rId689" xr:uid="{00000000-0004-0000-0600-0000B0020000}"/>
    <hyperlink ref="K494" r:id="rId690" xr:uid="{00000000-0004-0000-0600-0000B1020000}"/>
    <hyperlink ref="G495" r:id="rId691" xr:uid="{00000000-0004-0000-0600-0000B2020000}"/>
    <hyperlink ref="L495" r:id="rId692" xr:uid="{00000000-0004-0000-0600-0000B3020000}"/>
    <hyperlink ref="G496" r:id="rId693" xr:uid="{00000000-0004-0000-0600-0000B4020000}"/>
    <hyperlink ref="L496" r:id="rId694" xr:uid="{00000000-0004-0000-0600-0000B5020000}"/>
    <hyperlink ref="G498" r:id="rId695" xr:uid="{00000000-0004-0000-0600-0000B6020000}"/>
    <hyperlink ref="M498" r:id="rId696" xr:uid="{00000000-0004-0000-0600-0000B7020000}"/>
    <hyperlink ref="N498" r:id="rId697" xr:uid="{00000000-0004-0000-0600-0000B8020000}"/>
    <hyperlink ref="G499" r:id="rId698" xr:uid="{00000000-0004-0000-0600-0000B9020000}"/>
    <hyperlink ref="M499" r:id="rId699" xr:uid="{00000000-0004-0000-0600-0000BA020000}"/>
    <hyperlink ref="N499" r:id="rId700" xr:uid="{00000000-0004-0000-0600-0000BB020000}"/>
    <hyperlink ref="G500" r:id="rId701" xr:uid="{00000000-0004-0000-0600-0000BC020000}"/>
    <hyperlink ref="M500" r:id="rId702" xr:uid="{00000000-0004-0000-0600-0000BD020000}"/>
    <hyperlink ref="N500" r:id="rId703" xr:uid="{00000000-0004-0000-0600-0000BE020000}"/>
    <hyperlink ref="M501" r:id="rId704" xr:uid="{00000000-0004-0000-0600-0000BF020000}"/>
    <hyperlink ref="N501" r:id="rId705" xr:uid="{00000000-0004-0000-0600-0000C0020000}"/>
    <hyperlink ref="G502" r:id="rId706" xr:uid="{00000000-0004-0000-0600-0000C1020000}"/>
    <hyperlink ref="M502" r:id="rId707" xr:uid="{00000000-0004-0000-0600-0000C2020000}"/>
    <hyperlink ref="N502" r:id="rId708" xr:uid="{00000000-0004-0000-0600-0000C3020000}"/>
    <hyperlink ref="G503" r:id="rId709" xr:uid="{00000000-0004-0000-0600-0000C4020000}"/>
    <hyperlink ref="M503" r:id="rId710" xr:uid="{00000000-0004-0000-0600-0000C5020000}"/>
    <hyperlink ref="N503" r:id="rId711" xr:uid="{00000000-0004-0000-0600-0000C6020000}"/>
    <hyperlink ref="G504" r:id="rId712" xr:uid="{00000000-0004-0000-0600-0000C7020000}"/>
    <hyperlink ref="G505" r:id="rId713" xr:uid="{00000000-0004-0000-0600-0000C8020000}"/>
    <hyperlink ref="M505" r:id="rId714" xr:uid="{00000000-0004-0000-0600-0000C9020000}"/>
    <hyperlink ref="N505" r:id="rId715" xr:uid="{00000000-0004-0000-0600-0000CA020000}"/>
    <hyperlink ref="G506" r:id="rId716" xr:uid="{00000000-0004-0000-0600-0000CB020000}"/>
    <hyperlink ref="M506" r:id="rId717" xr:uid="{00000000-0004-0000-0600-0000CC020000}"/>
    <hyperlink ref="N506" r:id="rId718" xr:uid="{00000000-0004-0000-0600-0000CD020000}"/>
    <hyperlink ref="G507" r:id="rId719" xr:uid="{00000000-0004-0000-0600-0000CE020000}"/>
    <hyperlink ref="M507" r:id="rId720" xr:uid="{00000000-0004-0000-0600-0000CF020000}"/>
    <hyperlink ref="N507" r:id="rId721" xr:uid="{00000000-0004-0000-0600-0000D0020000}"/>
    <hyperlink ref="G508" r:id="rId722" xr:uid="{00000000-0004-0000-0600-0000D1020000}"/>
    <hyperlink ref="M508" r:id="rId723" xr:uid="{00000000-0004-0000-0600-0000D2020000}"/>
    <hyperlink ref="N508" r:id="rId724" xr:uid="{00000000-0004-0000-0600-0000D3020000}"/>
    <hyperlink ref="G509" r:id="rId725" xr:uid="{00000000-0004-0000-0600-0000D4020000}"/>
    <hyperlink ref="M509" r:id="rId726" xr:uid="{00000000-0004-0000-0600-0000D5020000}"/>
    <hyperlink ref="N509" r:id="rId727" xr:uid="{00000000-0004-0000-0600-0000D6020000}"/>
    <hyperlink ref="G510" r:id="rId728" xr:uid="{00000000-0004-0000-0600-0000D7020000}"/>
    <hyperlink ref="M510" r:id="rId729" xr:uid="{00000000-0004-0000-0600-0000D8020000}"/>
    <hyperlink ref="N510" r:id="rId730" xr:uid="{00000000-0004-0000-0600-0000D9020000}"/>
    <hyperlink ref="G511" r:id="rId731" xr:uid="{00000000-0004-0000-0600-0000DA020000}"/>
    <hyperlink ref="M511" r:id="rId732" xr:uid="{00000000-0004-0000-0600-0000DB020000}"/>
    <hyperlink ref="N511" r:id="rId733" xr:uid="{00000000-0004-0000-0600-0000DC020000}"/>
    <hyperlink ref="G512" r:id="rId734" xr:uid="{00000000-0004-0000-0600-0000DD020000}"/>
    <hyperlink ref="M512" r:id="rId735" xr:uid="{00000000-0004-0000-0600-0000DE020000}"/>
    <hyperlink ref="N512" r:id="rId736" xr:uid="{00000000-0004-0000-0600-0000DF020000}"/>
    <hyperlink ref="G513" r:id="rId737" xr:uid="{00000000-0004-0000-0600-0000E0020000}"/>
    <hyperlink ref="M513" r:id="rId738" xr:uid="{00000000-0004-0000-0600-0000E1020000}"/>
    <hyperlink ref="N513" r:id="rId739" xr:uid="{00000000-0004-0000-0600-0000E2020000}"/>
    <hyperlink ref="G514" r:id="rId740" xr:uid="{00000000-0004-0000-0600-0000E3020000}"/>
    <hyperlink ref="M514" r:id="rId741" xr:uid="{00000000-0004-0000-0600-0000E4020000}"/>
    <hyperlink ref="N514" r:id="rId742" xr:uid="{00000000-0004-0000-0600-0000E5020000}"/>
    <hyperlink ref="G515" r:id="rId743" xr:uid="{00000000-0004-0000-0600-0000E6020000}"/>
    <hyperlink ref="M515" r:id="rId744" xr:uid="{00000000-0004-0000-0600-0000E7020000}"/>
    <hyperlink ref="N515" r:id="rId745" xr:uid="{00000000-0004-0000-0600-0000E802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IN178"/>
  <sheetViews>
    <sheetView showGridLines="0" tabSelected="1" workbookViewId="0">
      <pane xSplit="2" ySplit="4" topLeftCell="AC5" activePane="bottomRight" state="frozen"/>
      <selection pane="topRight" activeCell="C1" sqref="C1"/>
      <selection pane="bottomLeft" activeCell="A5" sqref="A5"/>
      <selection pane="bottomRight" activeCell="I20" sqref="I20"/>
    </sheetView>
  </sheetViews>
  <sheetFormatPr baseColWidth="10" defaultColWidth="12.6640625" defaultRowHeight="15.75" customHeight="1" outlineLevelRow="1" outlineLevelCol="1"/>
  <cols>
    <col min="1" max="1" width="16.6640625" customWidth="1"/>
    <col min="2" max="2" width="18.1640625" customWidth="1"/>
    <col min="3" max="3" width="4.83203125" customWidth="1"/>
    <col min="4" max="4" width="25.1640625" customWidth="1" outlineLevel="1"/>
    <col min="5" max="6" width="28.1640625" customWidth="1" outlineLevel="1"/>
    <col min="7" max="7" width="25.1640625" customWidth="1" outlineLevel="1"/>
    <col min="8" max="9" width="28.1640625" customWidth="1" outlineLevel="1"/>
    <col min="10" max="10" width="25.1640625" customWidth="1" outlineLevel="1"/>
    <col min="11" max="12" width="28.1640625" customWidth="1" outlineLevel="1"/>
    <col min="13" max="13" width="25.1640625" customWidth="1" outlineLevel="1"/>
    <col min="14" max="15" width="28.1640625" customWidth="1" outlineLevel="1"/>
    <col min="16" max="16" width="25.1640625" customWidth="1" outlineLevel="1"/>
    <col min="17" max="18" width="28.1640625" customWidth="1" outlineLevel="1"/>
    <col min="19" max="19" width="25.1640625" customWidth="1" outlineLevel="1"/>
    <col min="20" max="21" width="28.1640625" customWidth="1" outlineLevel="1"/>
    <col min="22" max="22" width="25.1640625" customWidth="1" outlineLevel="1"/>
    <col min="23" max="24" width="28.1640625" customWidth="1" outlineLevel="1"/>
    <col min="25" max="25" width="25.1640625" customWidth="1" outlineLevel="1"/>
    <col min="26" max="27" width="28.1640625" customWidth="1" outlineLevel="1"/>
    <col min="28" max="28" width="25.1640625" customWidth="1" outlineLevel="1"/>
    <col min="29" max="30" width="28.1640625" customWidth="1" outlineLevel="1"/>
    <col min="31" max="31" width="25.1640625" customWidth="1" outlineLevel="1"/>
    <col min="32" max="33" width="28.1640625" customWidth="1" outlineLevel="1"/>
    <col min="34" max="34" width="25.1640625" customWidth="1" outlineLevel="1"/>
    <col min="35" max="36" width="28.1640625" customWidth="1" outlineLevel="1"/>
    <col min="37" max="37" width="25.1640625" customWidth="1" outlineLevel="1"/>
    <col min="38" max="39" width="28.1640625" customWidth="1" outlineLevel="1"/>
    <col min="40" max="40" width="25.1640625" customWidth="1" outlineLevel="1"/>
    <col min="41" max="42" width="28.1640625" customWidth="1" outlineLevel="1"/>
    <col min="43" max="43" width="25.1640625" customWidth="1" outlineLevel="1"/>
    <col min="44" max="45" width="28.1640625" customWidth="1" outlineLevel="1"/>
    <col min="46" max="46" width="25.1640625" customWidth="1" outlineLevel="1"/>
    <col min="47" max="48" width="28.1640625" customWidth="1" outlineLevel="1"/>
    <col min="49" max="49" width="25.1640625" customWidth="1" outlineLevel="1"/>
    <col min="50" max="51" width="28.1640625" customWidth="1" outlineLevel="1"/>
    <col min="52" max="52" width="25.1640625" customWidth="1" outlineLevel="1"/>
    <col min="53" max="54" width="28.1640625" customWidth="1" outlineLevel="1"/>
    <col min="55" max="55" width="25.1640625" customWidth="1" outlineLevel="1"/>
    <col min="56" max="57" width="28.1640625" customWidth="1" outlineLevel="1"/>
    <col min="58" max="58" width="25.1640625" customWidth="1" outlineLevel="1"/>
    <col min="59" max="60" width="28.1640625" customWidth="1" outlineLevel="1"/>
    <col min="61" max="61" width="25.1640625" customWidth="1" outlineLevel="1"/>
    <col min="62" max="63" width="28.1640625" customWidth="1" outlineLevel="1"/>
    <col min="64" max="64" width="25.1640625" customWidth="1" outlineLevel="1"/>
    <col min="65" max="66" width="28.1640625" customWidth="1" outlineLevel="1"/>
    <col min="67" max="67" width="25.1640625" customWidth="1" outlineLevel="1"/>
    <col min="68" max="69" width="28.1640625" customWidth="1" outlineLevel="1"/>
    <col min="70" max="70" width="25.1640625" customWidth="1" outlineLevel="1"/>
    <col min="71" max="72" width="28.1640625" customWidth="1" outlineLevel="1"/>
    <col min="73" max="73" width="25.1640625" customWidth="1" outlineLevel="1"/>
    <col min="74" max="75" width="28.1640625" customWidth="1" outlineLevel="1"/>
    <col min="76" max="76" width="25.1640625" customWidth="1" outlineLevel="1"/>
    <col min="77" max="78" width="28.1640625" customWidth="1" outlineLevel="1"/>
    <col min="79" max="79" width="25.1640625" customWidth="1" outlineLevel="1"/>
    <col min="80" max="81" width="28.1640625" customWidth="1" outlineLevel="1"/>
    <col min="82" max="82" width="25.1640625" customWidth="1" outlineLevel="1"/>
    <col min="83" max="84" width="28.1640625" customWidth="1" outlineLevel="1"/>
    <col min="85" max="85" width="25.1640625" customWidth="1" outlineLevel="1"/>
    <col min="86" max="87" width="28.1640625" customWidth="1" outlineLevel="1"/>
    <col min="88" max="88" width="25.1640625" customWidth="1" outlineLevel="1"/>
    <col min="89" max="90" width="28.1640625" customWidth="1" outlineLevel="1"/>
    <col min="91" max="91" width="25.1640625" customWidth="1" outlineLevel="1"/>
    <col min="92" max="93" width="28.1640625" customWidth="1" outlineLevel="1"/>
    <col min="94" max="94" width="25.1640625" customWidth="1" outlineLevel="1"/>
    <col min="95" max="248" width="28.1640625" customWidth="1" outlineLevel="1"/>
  </cols>
  <sheetData>
    <row r="1" spans="1:248" ht="14">
      <c r="A1" s="997"/>
      <c r="B1" s="998"/>
      <c r="C1" s="999"/>
      <c r="D1" s="2539" t="str">
        <f>TEXT(D2,"Ddd")</f>
        <v>Sun</v>
      </c>
      <c r="E1" s="2540"/>
      <c r="F1" s="2540"/>
      <c r="G1" s="2541"/>
      <c r="H1" s="2539" t="str">
        <f>TEXT(H2,"Ddd")</f>
        <v>Mon</v>
      </c>
      <c r="I1" s="2540"/>
      <c r="J1" s="2540"/>
      <c r="K1" s="2541"/>
      <c r="L1" s="2539" t="str">
        <f>TEXT(L2,"Ddd")</f>
        <v>Tue</v>
      </c>
      <c r="M1" s="2540"/>
      <c r="N1" s="2540"/>
      <c r="O1" s="2541"/>
      <c r="P1" s="2539" t="str">
        <f>TEXT(P2,"Ddd")</f>
        <v>Wed</v>
      </c>
      <c r="Q1" s="2540"/>
      <c r="R1" s="2540"/>
      <c r="S1" s="2541"/>
      <c r="T1" s="2539" t="str">
        <f>TEXT(T2,"Ddd")</f>
        <v>Thu</v>
      </c>
      <c r="U1" s="2540"/>
      <c r="V1" s="2540"/>
      <c r="W1" s="2541"/>
      <c r="X1" s="2539" t="str">
        <f>TEXT(X2,"Ddd")</f>
        <v>Fri</v>
      </c>
      <c r="Y1" s="2540"/>
      <c r="Z1" s="2540"/>
      <c r="AA1" s="2541"/>
      <c r="AB1" s="2539" t="str">
        <f>TEXT(AB2,"Ddd")</f>
        <v>Sat</v>
      </c>
      <c r="AC1" s="2540"/>
      <c r="AD1" s="2540"/>
      <c r="AE1" s="2541"/>
      <c r="AF1" s="2539" t="str">
        <f>TEXT(AF2,"Ddd")</f>
        <v>Sun</v>
      </c>
      <c r="AG1" s="2540"/>
      <c r="AH1" s="2540"/>
      <c r="AI1" s="2541"/>
      <c r="AJ1" s="2539" t="str">
        <f>TEXT(AJ2,"Ddd")</f>
        <v>Mon</v>
      </c>
      <c r="AK1" s="2540"/>
      <c r="AL1" s="2540"/>
      <c r="AM1" s="2541"/>
      <c r="AN1" s="2539" t="str">
        <f>TEXT(AN2,"Ddd")</f>
        <v>Tue</v>
      </c>
      <c r="AO1" s="2540"/>
      <c r="AP1" s="2540"/>
      <c r="AQ1" s="2541"/>
      <c r="AR1" s="2539" t="str">
        <f>TEXT(AR2,"Ddd")</f>
        <v>Wed</v>
      </c>
      <c r="AS1" s="2540"/>
      <c r="AT1" s="2540"/>
      <c r="AU1" s="2541"/>
      <c r="AV1" s="2539" t="str">
        <f>TEXT(AV2,"Ddd")</f>
        <v>Thu</v>
      </c>
      <c r="AW1" s="2540"/>
      <c r="AX1" s="2540"/>
      <c r="AY1" s="2541"/>
      <c r="AZ1" s="2539" t="str">
        <f>TEXT(AZ2,"Ddd")</f>
        <v>Fri</v>
      </c>
      <c r="BA1" s="2540"/>
      <c r="BB1" s="2540"/>
      <c r="BC1" s="2541"/>
      <c r="BD1" s="2539" t="str">
        <f>TEXT(BD2,"Ddd")</f>
        <v>Sat</v>
      </c>
      <c r="BE1" s="2540"/>
      <c r="BF1" s="2540"/>
      <c r="BG1" s="2541"/>
      <c r="BH1" s="2539" t="str">
        <f>TEXT(BH2,"Ddd")</f>
        <v>Sun</v>
      </c>
      <c r="BI1" s="2540"/>
      <c r="BJ1" s="2540"/>
      <c r="BK1" s="2541"/>
      <c r="BL1" s="2539" t="str">
        <f>TEXT(BL2,"Ddd")</f>
        <v>Mon</v>
      </c>
      <c r="BM1" s="2540"/>
      <c r="BN1" s="2540"/>
      <c r="BO1" s="2541"/>
      <c r="BP1" s="2539" t="str">
        <f>TEXT(BP2,"Ddd")</f>
        <v>Tue</v>
      </c>
      <c r="BQ1" s="2540"/>
      <c r="BR1" s="2540"/>
      <c r="BS1" s="2541"/>
      <c r="BT1" s="2539" t="str">
        <f>TEXT(BT2,"Ddd")</f>
        <v>Wed</v>
      </c>
      <c r="BU1" s="2540"/>
      <c r="BV1" s="2540"/>
      <c r="BW1" s="2541"/>
      <c r="BX1" s="2539" t="str">
        <f>TEXT(BX2,"Ddd")</f>
        <v>Thu</v>
      </c>
      <c r="BY1" s="2540"/>
      <c r="BZ1" s="2540"/>
      <c r="CA1" s="2541"/>
      <c r="CB1" s="2539" t="str">
        <f>TEXT(CB2,"Ddd")</f>
        <v>Fri</v>
      </c>
      <c r="CC1" s="2540"/>
      <c r="CD1" s="2540"/>
      <c r="CE1" s="2541"/>
      <c r="CF1" s="2539" t="str">
        <f>TEXT(CF2,"Ddd")</f>
        <v>Sat</v>
      </c>
      <c r="CG1" s="2540"/>
      <c r="CH1" s="2540"/>
      <c r="CI1" s="2541"/>
      <c r="CJ1" s="2539" t="str">
        <f>TEXT(CJ2,"Ddd")</f>
        <v>Sun</v>
      </c>
      <c r="CK1" s="2540"/>
      <c r="CL1" s="2540"/>
      <c r="CM1" s="2541"/>
      <c r="CN1" s="2539" t="str">
        <f>TEXT(CN2,"Ddd")</f>
        <v>Mon</v>
      </c>
      <c r="CO1" s="2540"/>
      <c r="CP1" s="2540"/>
      <c r="CQ1" s="2541"/>
      <c r="CR1" s="2539" t="str">
        <f>TEXT(CR2,"Ddd")</f>
        <v>Tue</v>
      </c>
      <c r="CS1" s="2540"/>
      <c r="CT1" s="2540"/>
      <c r="CU1" s="2541"/>
      <c r="CV1" s="2539" t="str">
        <f>TEXT(CV2,"Ddd")</f>
        <v>Wed</v>
      </c>
      <c r="CW1" s="2540"/>
      <c r="CX1" s="2540"/>
      <c r="CY1" s="2541"/>
      <c r="CZ1" s="2539" t="str">
        <f>TEXT(CZ2,"Ddd")</f>
        <v>Thu</v>
      </c>
      <c r="DA1" s="2540"/>
      <c r="DB1" s="2540"/>
      <c r="DC1" s="2541"/>
      <c r="DD1" s="2539" t="str">
        <f>TEXT(DD2,"Ddd")</f>
        <v>Fri</v>
      </c>
      <c r="DE1" s="2540"/>
      <c r="DF1" s="2540"/>
      <c r="DG1" s="2541"/>
      <c r="DH1" s="2539" t="str">
        <f>TEXT(DH2,"Ddd")</f>
        <v>Sat</v>
      </c>
      <c r="DI1" s="2540"/>
      <c r="DJ1" s="2540"/>
      <c r="DK1" s="2541"/>
      <c r="DL1" s="2539" t="str">
        <f>TEXT(DL2,"Ddd")</f>
        <v>Sun</v>
      </c>
      <c r="DM1" s="2540"/>
      <c r="DN1" s="2540"/>
      <c r="DO1" s="2541"/>
      <c r="DP1" s="2539" t="str">
        <f>TEXT(DP2,"Ddd")</f>
        <v>Mon</v>
      </c>
      <c r="DQ1" s="2540"/>
      <c r="DR1" s="2540"/>
      <c r="DS1" s="2541"/>
      <c r="DT1" s="2539" t="str">
        <f>TEXT(DT2,"Ddd")</f>
        <v>Tue</v>
      </c>
      <c r="DU1" s="2540"/>
      <c r="DV1" s="2540"/>
      <c r="DW1" s="2541"/>
      <c r="DX1" s="1001"/>
      <c r="DY1" s="2539" t="str">
        <f>TEXT(DY2,"Ddd")</f>
        <v>Wed</v>
      </c>
      <c r="DZ1" s="2540"/>
      <c r="EA1" s="2540"/>
      <c r="EB1" s="2541"/>
      <c r="EC1" s="2539" t="str">
        <f>TEXT(EC2,"Ddd")</f>
        <v>Thu</v>
      </c>
      <c r="ED1" s="2540"/>
      <c r="EE1" s="2540"/>
      <c r="EF1" s="2541"/>
      <c r="EG1" s="2539" t="str">
        <f>TEXT(EG2,"Ddd")</f>
        <v>Fri</v>
      </c>
      <c r="EH1" s="2540"/>
      <c r="EI1" s="2540"/>
      <c r="EJ1" s="2541"/>
      <c r="EK1" s="2539" t="str">
        <f>TEXT(EK2,"Ddd")</f>
        <v>Sat</v>
      </c>
      <c r="EL1" s="2540"/>
      <c r="EM1" s="2540"/>
      <c r="EN1" s="2541"/>
      <c r="EO1" s="2539" t="str">
        <f>TEXT(EO2,"Ddd")</f>
        <v>Sun</v>
      </c>
      <c r="EP1" s="2540"/>
      <c r="EQ1" s="2540"/>
      <c r="ER1" s="2541"/>
      <c r="ES1" s="2539" t="str">
        <f>TEXT(ES2,"Ddd")</f>
        <v>Mon</v>
      </c>
      <c r="ET1" s="2540"/>
      <c r="EU1" s="2540"/>
      <c r="EV1" s="2541"/>
      <c r="EW1" s="2539" t="str">
        <f>TEXT(EW2,"Ddd")</f>
        <v>Tue</v>
      </c>
      <c r="EX1" s="2540"/>
      <c r="EY1" s="2540"/>
      <c r="EZ1" s="2541"/>
      <c r="FA1" s="2539" t="str">
        <f>TEXT(FA2,"Ddd")</f>
        <v>Wed</v>
      </c>
      <c r="FB1" s="2540"/>
      <c r="FC1" s="2540"/>
      <c r="FD1" s="2541"/>
      <c r="FE1" s="2539" t="str">
        <f>TEXT(FE2,"Ddd")</f>
        <v>Thu</v>
      </c>
      <c r="FF1" s="2540"/>
      <c r="FG1" s="2540"/>
      <c r="FH1" s="2541"/>
      <c r="FI1" s="2539" t="str">
        <f>TEXT(FI2,"Ddd")</f>
        <v>Fri</v>
      </c>
      <c r="FJ1" s="2540"/>
      <c r="FK1" s="2540"/>
      <c r="FL1" s="2541"/>
      <c r="FM1" s="2539" t="str">
        <f>TEXT(FM2,"Ddd")</f>
        <v>Sat</v>
      </c>
      <c r="FN1" s="2540"/>
      <c r="FO1" s="2540"/>
      <c r="FP1" s="2541"/>
      <c r="FQ1" s="2539" t="str">
        <f>TEXT(FQ2,"Ddd")</f>
        <v>Sun</v>
      </c>
      <c r="FR1" s="2540"/>
      <c r="FS1" s="2540"/>
      <c r="FT1" s="2541"/>
      <c r="FU1" s="2539" t="str">
        <f>TEXT(FU2,"Ddd")</f>
        <v>Mon</v>
      </c>
      <c r="FV1" s="2540"/>
      <c r="FW1" s="2540"/>
      <c r="FX1" s="2541"/>
      <c r="FY1" s="2539" t="str">
        <f>TEXT(FY2,"Ddd")</f>
        <v>Tue</v>
      </c>
      <c r="FZ1" s="2540"/>
      <c r="GA1" s="2540"/>
      <c r="GB1" s="2541"/>
      <c r="GC1" s="2539" t="str">
        <f>TEXT(GC2,"Ddd")</f>
        <v>Wed</v>
      </c>
      <c r="GD1" s="2540"/>
      <c r="GE1" s="2540"/>
      <c r="GF1" s="2541"/>
      <c r="GG1" s="2539" t="str">
        <f>TEXT(GG2,"Ddd")</f>
        <v>Thu</v>
      </c>
      <c r="GH1" s="2540"/>
      <c r="GI1" s="2540"/>
      <c r="GJ1" s="2541"/>
      <c r="GK1" s="2539" t="str">
        <f>TEXT(GK2,"Ddd")</f>
        <v>Fri</v>
      </c>
      <c r="GL1" s="2540"/>
      <c r="GM1" s="2540"/>
      <c r="GN1" s="2541"/>
      <c r="GO1" s="2539" t="str">
        <f>TEXT(GO2,"Ddd")</f>
        <v>Sat</v>
      </c>
      <c r="GP1" s="2540"/>
      <c r="GQ1" s="2540"/>
      <c r="GR1" s="2541"/>
      <c r="GS1" s="2539" t="str">
        <f>TEXT(GS2,"Ddd")</f>
        <v>Sun</v>
      </c>
      <c r="GT1" s="2540"/>
      <c r="GU1" s="2540"/>
      <c r="GV1" s="2541"/>
      <c r="GW1" s="2539" t="str">
        <f>TEXT(GW2,"Ddd")</f>
        <v>Mon</v>
      </c>
      <c r="GX1" s="2540"/>
      <c r="GY1" s="2540"/>
      <c r="GZ1" s="2541"/>
      <c r="HA1" s="2539" t="str">
        <f>TEXT(HA2,"Ddd")</f>
        <v>Tue</v>
      </c>
      <c r="HB1" s="2540"/>
      <c r="HC1" s="2540"/>
      <c r="HD1" s="2541"/>
      <c r="HE1" s="2539" t="str">
        <f>TEXT(HE2,"Ddd")</f>
        <v>Wed</v>
      </c>
      <c r="HF1" s="2540"/>
      <c r="HG1" s="2540"/>
      <c r="HH1" s="2541"/>
      <c r="HI1" s="2539" t="str">
        <f>TEXT(HI2,"Ddd")</f>
        <v>Thu</v>
      </c>
      <c r="HJ1" s="2540"/>
      <c r="HK1" s="2540"/>
      <c r="HL1" s="2541"/>
      <c r="HM1" s="2539" t="str">
        <f>TEXT(HM2,"Ddd")</f>
        <v>Fri</v>
      </c>
      <c r="HN1" s="2540"/>
      <c r="HO1" s="2540"/>
      <c r="HP1" s="2541"/>
      <c r="HQ1" s="2539" t="str">
        <f>TEXT(HQ2,"Ddd")</f>
        <v>Sat</v>
      </c>
      <c r="HR1" s="2540"/>
      <c r="HS1" s="2540"/>
      <c r="HT1" s="2541"/>
      <c r="HU1" s="2539" t="str">
        <f>TEXT(HU2,"Ddd")</f>
        <v>Sun</v>
      </c>
      <c r="HV1" s="2540"/>
      <c r="HW1" s="2540"/>
      <c r="HX1" s="2541"/>
      <c r="HY1" s="2539" t="str">
        <f>TEXT(HY2,"Ddd")</f>
        <v>Mon</v>
      </c>
      <c r="HZ1" s="2540"/>
      <c r="IA1" s="2540"/>
      <c r="IB1" s="2541"/>
      <c r="IC1" s="2539" t="str">
        <f>TEXT(IC2,"Ddd")</f>
        <v>Tue</v>
      </c>
      <c r="ID1" s="2540"/>
      <c r="IE1" s="2540"/>
      <c r="IF1" s="2541"/>
      <c r="IG1" s="2539" t="str">
        <f>TEXT(IG2,"Ddd")</f>
        <v>Wed</v>
      </c>
      <c r="IH1" s="2540"/>
      <c r="II1" s="2540"/>
      <c r="IJ1" s="2541"/>
      <c r="IK1" s="2539" t="str">
        <f>TEXT(IK2,"Ddd")</f>
        <v>Thu</v>
      </c>
      <c r="IL1" s="2540"/>
      <c r="IM1" s="2540"/>
      <c r="IN1" s="2541"/>
    </row>
    <row r="2" spans="1:248" ht="14">
      <c r="A2" s="997" t="s">
        <v>16091</v>
      </c>
      <c r="B2" s="1002" t="s">
        <v>16092</v>
      </c>
      <c r="C2" s="999" t="str">
        <f>TEXT(D2,"Mmm")</f>
        <v>Mar</v>
      </c>
      <c r="D2" s="1000">
        <v>46082</v>
      </c>
      <c r="E2" s="1000">
        <f>D2</f>
        <v>46082</v>
      </c>
      <c r="F2" s="1000">
        <f>D2</f>
        <v>46082</v>
      </c>
      <c r="G2" s="1003">
        <f>D2</f>
        <v>46082</v>
      </c>
      <c r="H2" s="1000">
        <f>D2+1</f>
        <v>46083</v>
      </c>
      <c r="I2" s="1000">
        <f>H2</f>
        <v>46083</v>
      </c>
      <c r="J2" s="1000">
        <f>H2</f>
        <v>46083</v>
      </c>
      <c r="K2" s="1003">
        <f>H2</f>
        <v>46083</v>
      </c>
      <c r="L2" s="1000">
        <f>H2+1</f>
        <v>46084</v>
      </c>
      <c r="M2" s="1000">
        <f>L2</f>
        <v>46084</v>
      </c>
      <c r="N2" s="1000">
        <f>L2</f>
        <v>46084</v>
      </c>
      <c r="O2" s="1003">
        <f>L2</f>
        <v>46084</v>
      </c>
      <c r="P2" s="1000">
        <f>L2+1</f>
        <v>46085</v>
      </c>
      <c r="Q2" s="1000">
        <f>P2</f>
        <v>46085</v>
      </c>
      <c r="R2" s="1000">
        <f>P2</f>
        <v>46085</v>
      </c>
      <c r="S2" s="1003">
        <f>P2</f>
        <v>46085</v>
      </c>
      <c r="T2" s="1000">
        <f>P2+1</f>
        <v>46086</v>
      </c>
      <c r="U2" s="1000">
        <f>T2</f>
        <v>46086</v>
      </c>
      <c r="V2" s="1000">
        <f>T2</f>
        <v>46086</v>
      </c>
      <c r="W2" s="1003">
        <f>T2</f>
        <v>46086</v>
      </c>
      <c r="X2" s="1000">
        <f>T2+1</f>
        <v>46087</v>
      </c>
      <c r="Y2" s="1000">
        <f>X2</f>
        <v>46087</v>
      </c>
      <c r="Z2" s="1000">
        <f>X2</f>
        <v>46087</v>
      </c>
      <c r="AA2" s="1003">
        <f>X2</f>
        <v>46087</v>
      </c>
      <c r="AB2" s="1000">
        <f>X2+1</f>
        <v>46088</v>
      </c>
      <c r="AC2" s="1000">
        <f>AB2</f>
        <v>46088</v>
      </c>
      <c r="AD2" s="1000">
        <f>AB2</f>
        <v>46088</v>
      </c>
      <c r="AE2" s="1003">
        <f>AB2</f>
        <v>46088</v>
      </c>
      <c r="AF2" s="1000">
        <f>AB2+1</f>
        <v>46089</v>
      </c>
      <c r="AG2" s="1000">
        <f>AF2</f>
        <v>46089</v>
      </c>
      <c r="AH2" s="1000">
        <f>AF2</f>
        <v>46089</v>
      </c>
      <c r="AI2" s="1003">
        <f>AF2</f>
        <v>46089</v>
      </c>
      <c r="AJ2" s="1000">
        <f>AF2+1</f>
        <v>46090</v>
      </c>
      <c r="AK2" s="1000">
        <f>AJ2</f>
        <v>46090</v>
      </c>
      <c r="AL2" s="1000">
        <f>AJ2</f>
        <v>46090</v>
      </c>
      <c r="AM2" s="1003">
        <f>AJ2</f>
        <v>46090</v>
      </c>
      <c r="AN2" s="1000">
        <f>AJ2+1</f>
        <v>46091</v>
      </c>
      <c r="AO2" s="1000">
        <f>AN2</f>
        <v>46091</v>
      </c>
      <c r="AP2" s="1000">
        <f>AN2</f>
        <v>46091</v>
      </c>
      <c r="AQ2" s="1003">
        <f>AN2</f>
        <v>46091</v>
      </c>
      <c r="AR2" s="1000">
        <f>AN2+1</f>
        <v>46092</v>
      </c>
      <c r="AS2" s="1000">
        <f>AR2</f>
        <v>46092</v>
      </c>
      <c r="AT2" s="1000">
        <f>AR2</f>
        <v>46092</v>
      </c>
      <c r="AU2" s="1003">
        <f>AR2</f>
        <v>46092</v>
      </c>
      <c r="AV2" s="1000">
        <f>AR2+1</f>
        <v>46093</v>
      </c>
      <c r="AW2" s="1000">
        <f>AV2</f>
        <v>46093</v>
      </c>
      <c r="AX2" s="1000">
        <f>AV2</f>
        <v>46093</v>
      </c>
      <c r="AY2" s="1003">
        <f>AV2</f>
        <v>46093</v>
      </c>
      <c r="AZ2" s="1000">
        <f>AV2+1</f>
        <v>46094</v>
      </c>
      <c r="BA2" s="1000">
        <f>AZ2</f>
        <v>46094</v>
      </c>
      <c r="BB2" s="1000">
        <f>AZ2</f>
        <v>46094</v>
      </c>
      <c r="BC2" s="1003">
        <f>AZ2</f>
        <v>46094</v>
      </c>
      <c r="BD2" s="1000">
        <f>AZ2+1</f>
        <v>46095</v>
      </c>
      <c r="BE2" s="1000">
        <f>BD2</f>
        <v>46095</v>
      </c>
      <c r="BF2" s="1000">
        <f>BD2</f>
        <v>46095</v>
      </c>
      <c r="BG2" s="1003">
        <f>BD2</f>
        <v>46095</v>
      </c>
      <c r="BH2" s="1000">
        <f>BD2+1</f>
        <v>46096</v>
      </c>
      <c r="BI2" s="1000">
        <f>BH2</f>
        <v>46096</v>
      </c>
      <c r="BJ2" s="1000">
        <f>BH2</f>
        <v>46096</v>
      </c>
      <c r="BK2" s="1003">
        <f>BH2</f>
        <v>46096</v>
      </c>
      <c r="BL2" s="1000">
        <f>BH2+1</f>
        <v>46097</v>
      </c>
      <c r="BM2" s="1000">
        <f>BL2</f>
        <v>46097</v>
      </c>
      <c r="BN2" s="1000">
        <f>BL2</f>
        <v>46097</v>
      </c>
      <c r="BO2" s="1003">
        <f>BL2</f>
        <v>46097</v>
      </c>
      <c r="BP2" s="1000">
        <f>BL2+1</f>
        <v>46098</v>
      </c>
      <c r="BQ2" s="1000">
        <f>BP2</f>
        <v>46098</v>
      </c>
      <c r="BR2" s="1000">
        <f>BP2</f>
        <v>46098</v>
      </c>
      <c r="BS2" s="1003">
        <f>BP2</f>
        <v>46098</v>
      </c>
      <c r="BT2" s="1000">
        <f>BP2+1</f>
        <v>46099</v>
      </c>
      <c r="BU2" s="1000">
        <f>BT2</f>
        <v>46099</v>
      </c>
      <c r="BV2" s="1000">
        <f>BT2</f>
        <v>46099</v>
      </c>
      <c r="BW2" s="1003">
        <f>BT2</f>
        <v>46099</v>
      </c>
      <c r="BX2" s="1000">
        <f>BT2+1</f>
        <v>46100</v>
      </c>
      <c r="BY2" s="1000">
        <f>BX2</f>
        <v>46100</v>
      </c>
      <c r="BZ2" s="1000">
        <f>BX2</f>
        <v>46100</v>
      </c>
      <c r="CA2" s="1003">
        <f>BX2</f>
        <v>46100</v>
      </c>
      <c r="CB2" s="1000">
        <f>BX2+1</f>
        <v>46101</v>
      </c>
      <c r="CC2" s="1000">
        <f>CB2</f>
        <v>46101</v>
      </c>
      <c r="CD2" s="1000">
        <f>CB2</f>
        <v>46101</v>
      </c>
      <c r="CE2" s="1003">
        <f>CB2</f>
        <v>46101</v>
      </c>
      <c r="CF2" s="1000">
        <f>CB2+1</f>
        <v>46102</v>
      </c>
      <c r="CG2" s="1000">
        <f>CF2</f>
        <v>46102</v>
      </c>
      <c r="CH2" s="1000">
        <f>CF2</f>
        <v>46102</v>
      </c>
      <c r="CI2" s="1003">
        <f>CF2</f>
        <v>46102</v>
      </c>
      <c r="CJ2" s="1000">
        <f>CF2+1</f>
        <v>46103</v>
      </c>
      <c r="CK2" s="1000">
        <f>CJ2</f>
        <v>46103</v>
      </c>
      <c r="CL2" s="1000">
        <f>CJ2</f>
        <v>46103</v>
      </c>
      <c r="CM2" s="1003">
        <f>CJ2</f>
        <v>46103</v>
      </c>
      <c r="CN2" s="1000">
        <f>CJ2+1</f>
        <v>46104</v>
      </c>
      <c r="CO2" s="1000">
        <f>CN2</f>
        <v>46104</v>
      </c>
      <c r="CP2" s="1000">
        <f>CN2</f>
        <v>46104</v>
      </c>
      <c r="CQ2" s="1003">
        <f>CN2</f>
        <v>46104</v>
      </c>
      <c r="CR2" s="1000">
        <f>CN2+1</f>
        <v>46105</v>
      </c>
      <c r="CS2" s="1000">
        <f>CR2</f>
        <v>46105</v>
      </c>
      <c r="CT2" s="1000">
        <f>CR2</f>
        <v>46105</v>
      </c>
      <c r="CU2" s="1003">
        <f>CR2</f>
        <v>46105</v>
      </c>
      <c r="CV2" s="1000">
        <f>CR2+1</f>
        <v>46106</v>
      </c>
      <c r="CW2" s="1000">
        <f>CV2</f>
        <v>46106</v>
      </c>
      <c r="CX2" s="1000">
        <f>CV2</f>
        <v>46106</v>
      </c>
      <c r="CY2" s="1003">
        <f>CV2</f>
        <v>46106</v>
      </c>
      <c r="CZ2" s="1000">
        <f>CV2+1</f>
        <v>46107</v>
      </c>
      <c r="DA2" s="1000">
        <f>CZ2</f>
        <v>46107</v>
      </c>
      <c r="DB2" s="1000">
        <f>CZ2</f>
        <v>46107</v>
      </c>
      <c r="DC2" s="1003">
        <f>CZ2</f>
        <v>46107</v>
      </c>
      <c r="DD2" s="1000">
        <f>CZ2+1</f>
        <v>46108</v>
      </c>
      <c r="DE2" s="1000">
        <f>DD2</f>
        <v>46108</v>
      </c>
      <c r="DF2" s="1000">
        <f>DD2</f>
        <v>46108</v>
      </c>
      <c r="DG2" s="1003">
        <f>DD2</f>
        <v>46108</v>
      </c>
      <c r="DH2" s="1000">
        <f>DD2+1</f>
        <v>46109</v>
      </c>
      <c r="DI2" s="1000">
        <f>DH2</f>
        <v>46109</v>
      </c>
      <c r="DJ2" s="1000">
        <f>DH2</f>
        <v>46109</v>
      </c>
      <c r="DK2" s="1003">
        <f>DH2</f>
        <v>46109</v>
      </c>
      <c r="DL2" s="1000">
        <f>DH2+1</f>
        <v>46110</v>
      </c>
      <c r="DM2" s="1000">
        <f>DL2</f>
        <v>46110</v>
      </c>
      <c r="DN2" s="1000">
        <f>DL2</f>
        <v>46110</v>
      </c>
      <c r="DO2" s="1003">
        <f>DL2</f>
        <v>46110</v>
      </c>
      <c r="DP2" s="1000">
        <f>DL2+1</f>
        <v>46111</v>
      </c>
      <c r="DQ2" s="1000">
        <f>DP2</f>
        <v>46111</v>
      </c>
      <c r="DR2" s="1000">
        <f>DP2</f>
        <v>46111</v>
      </c>
      <c r="DS2" s="1003">
        <f>DP2</f>
        <v>46111</v>
      </c>
      <c r="DT2" s="1000">
        <f>DP2+1</f>
        <v>46112</v>
      </c>
      <c r="DU2" s="1000">
        <f>DT2</f>
        <v>46112</v>
      </c>
      <c r="DV2" s="1000">
        <f>DT2</f>
        <v>46112</v>
      </c>
      <c r="DW2" s="1003">
        <f>DT2</f>
        <v>46112</v>
      </c>
      <c r="DX2" s="1004" t="str">
        <f>TEXT(DY2,"Mmm")</f>
        <v>Apr</v>
      </c>
      <c r="DY2" s="1000">
        <v>46113</v>
      </c>
      <c r="DZ2" s="1000">
        <f>DY2</f>
        <v>46113</v>
      </c>
      <c r="EA2" s="1000">
        <f>DY2</f>
        <v>46113</v>
      </c>
      <c r="EB2" s="1003">
        <f>DY2</f>
        <v>46113</v>
      </c>
      <c r="EC2" s="1000">
        <f>DY2+1</f>
        <v>46114</v>
      </c>
      <c r="ED2" s="1000">
        <f>EC2</f>
        <v>46114</v>
      </c>
      <c r="EE2" s="1000">
        <f>EC2</f>
        <v>46114</v>
      </c>
      <c r="EF2" s="1003">
        <f>EC2</f>
        <v>46114</v>
      </c>
      <c r="EG2" s="1000">
        <f>EC2+1</f>
        <v>46115</v>
      </c>
      <c r="EH2" s="1000">
        <f>EG2</f>
        <v>46115</v>
      </c>
      <c r="EI2" s="1000">
        <f>EG2</f>
        <v>46115</v>
      </c>
      <c r="EJ2" s="1003">
        <f>EG2</f>
        <v>46115</v>
      </c>
      <c r="EK2" s="1000">
        <f>EG2+1</f>
        <v>46116</v>
      </c>
      <c r="EL2" s="1000">
        <f>EK2</f>
        <v>46116</v>
      </c>
      <c r="EM2" s="1000">
        <f>EK2</f>
        <v>46116</v>
      </c>
      <c r="EN2" s="1003">
        <f>EK2</f>
        <v>46116</v>
      </c>
      <c r="EO2" s="1000">
        <f>EK2+1</f>
        <v>46117</v>
      </c>
      <c r="EP2" s="1000">
        <f>EO2</f>
        <v>46117</v>
      </c>
      <c r="EQ2" s="1000">
        <f>EO2</f>
        <v>46117</v>
      </c>
      <c r="ER2" s="1003">
        <f>EO2</f>
        <v>46117</v>
      </c>
      <c r="ES2" s="1000">
        <f>EO2+1</f>
        <v>46118</v>
      </c>
      <c r="ET2" s="1000">
        <f>ES2</f>
        <v>46118</v>
      </c>
      <c r="EU2" s="1000">
        <f>ES2</f>
        <v>46118</v>
      </c>
      <c r="EV2" s="1003">
        <f>ES2</f>
        <v>46118</v>
      </c>
      <c r="EW2" s="1000">
        <f>ES2+1</f>
        <v>46119</v>
      </c>
      <c r="EX2" s="1000">
        <f>EW2</f>
        <v>46119</v>
      </c>
      <c r="EY2" s="1000">
        <f>EW2</f>
        <v>46119</v>
      </c>
      <c r="EZ2" s="1003">
        <f>EW2</f>
        <v>46119</v>
      </c>
      <c r="FA2" s="1000">
        <f>EW2+1</f>
        <v>46120</v>
      </c>
      <c r="FB2" s="1000">
        <f>FA2</f>
        <v>46120</v>
      </c>
      <c r="FC2" s="1000">
        <f>FA2</f>
        <v>46120</v>
      </c>
      <c r="FD2" s="1003">
        <f>FA2</f>
        <v>46120</v>
      </c>
      <c r="FE2" s="1000">
        <f>FA2+1</f>
        <v>46121</v>
      </c>
      <c r="FF2" s="1000">
        <f>FE2</f>
        <v>46121</v>
      </c>
      <c r="FG2" s="1000">
        <f>FE2</f>
        <v>46121</v>
      </c>
      <c r="FH2" s="1003">
        <f>FE2</f>
        <v>46121</v>
      </c>
      <c r="FI2" s="1000">
        <f>FE2+1</f>
        <v>46122</v>
      </c>
      <c r="FJ2" s="1000">
        <f>FI2</f>
        <v>46122</v>
      </c>
      <c r="FK2" s="1000">
        <f>FI2</f>
        <v>46122</v>
      </c>
      <c r="FL2" s="1003">
        <f>FI2</f>
        <v>46122</v>
      </c>
      <c r="FM2" s="1000">
        <f>FI2+1</f>
        <v>46123</v>
      </c>
      <c r="FN2" s="1000">
        <f>FM2</f>
        <v>46123</v>
      </c>
      <c r="FO2" s="1000">
        <f>FM2</f>
        <v>46123</v>
      </c>
      <c r="FP2" s="1003">
        <f>FM2</f>
        <v>46123</v>
      </c>
      <c r="FQ2" s="1000">
        <f>FM2+1</f>
        <v>46124</v>
      </c>
      <c r="FR2" s="1000">
        <f>FQ2</f>
        <v>46124</v>
      </c>
      <c r="FS2" s="1000">
        <f>FQ2</f>
        <v>46124</v>
      </c>
      <c r="FT2" s="1003">
        <f>FQ2</f>
        <v>46124</v>
      </c>
      <c r="FU2" s="1000">
        <f>FQ2+1</f>
        <v>46125</v>
      </c>
      <c r="FV2" s="1000">
        <f>FU2</f>
        <v>46125</v>
      </c>
      <c r="FW2" s="1000">
        <f>FU2</f>
        <v>46125</v>
      </c>
      <c r="FX2" s="1003">
        <f>FU2</f>
        <v>46125</v>
      </c>
      <c r="FY2" s="1000">
        <f>FU2+1</f>
        <v>46126</v>
      </c>
      <c r="FZ2" s="1000">
        <f>FY2</f>
        <v>46126</v>
      </c>
      <c r="GA2" s="1000">
        <f>FY2</f>
        <v>46126</v>
      </c>
      <c r="GB2" s="1003">
        <f>FY2</f>
        <v>46126</v>
      </c>
      <c r="GC2" s="1000">
        <f>FY2+1</f>
        <v>46127</v>
      </c>
      <c r="GD2" s="1000">
        <f>GC2</f>
        <v>46127</v>
      </c>
      <c r="GE2" s="1000">
        <f>GC2</f>
        <v>46127</v>
      </c>
      <c r="GF2" s="1003">
        <f>GC2</f>
        <v>46127</v>
      </c>
      <c r="GG2" s="1000">
        <f>GC2+1</f>
        <v>46128</v>
      </c>
      <c r="GH2" s="1000">
        <f>GG2</f>
        <v>46128</v>
      </c>
      <c r="GI2" s="1000">
        <f>GG2</f>
        <v>46128</v>
      </c>
      <c r="GJ2" s="1003">
        <f>GG2</f>
        <v>46128</v>
      </c>
      <c r="GK2" s="1000">
        <f>GG2+1</f>
        <v>46129</v>
      </c>
      <c r="GL2" s="1000">
        <f>GK2</f>
        <v>46129</v>
      </c>
      <c r="GM2" s="1000">
        <f>GK2</f>
        <v>46129</v>
      </c>
      <c r="GN2" s="1003">
        <f>GK2</f>
        <v>46129</v>
      </c>
      <c r="GO2" s="1000">
        <f>GK2+1</f>
        <v>46130</v>
      </c>
      <c r="GP2" s="1000">
        <f>GO2</f>
        <v>46130</v>
      </c>
      <c r="GQ2" s="1000">
        <f>GO2</f>
        <v>46130</v>
      </c>
      <c r="GR2" s="1003">
        <f>GO2</f>
        <v>46130</v>
      </c>
      <c r="GS2" s="1000">
        <f>GO2+1</f>
        <v>46131</v>
      </c>
      <c r="GT2" s="1000">
        <f>GS2</f>
        <v>46131</v>
      </c>
      <c r="GU2" s="1000">
        <f>GS2</f>
        <v>46131</v>
      </c>
      <c r="GV2" s="1003">
        <f>GS2</f>
        <v>46131</v>
      </c>
      <c r="GW2" s="1000">
        <f>GS2+1</f>
        <v>46132</v>
      </c>
      <c r="GX2" s="1000">
        <f>GW2</f>
        <v>46132</v>
      </c>
      <c r="GY2" s="1000">
        <f>GW2</f>
        <v>46132</v>
      </c>
      <c r="GZ2" s="1003">
        <f>GW2</f>
        <v>46132</v>
      </c>
      <c r="HA2" s="1000">
        <f>GW2+1</f>
        <v>46133</v>
      </c>
      <c r="HB2" s="1000">
        <f>HA2</f>
        <v>46133</v>
      </c>
      <c r="HC2" s="1000">
        <f>HA2</f>
        <v>46133</v>
      </c>
      <c r="HD2" s="1003">
        <f>HA2</f>
        <v>46133</v>
      </c>
      <c r="HE2" s="1000">
        <f>HA2+1</f>
        <v>46134</v>
      </c>
      <c r="HF2" s="1000">
        <f>HE2</f>
        <v>46134</v>
      </c>
      <c r="HG2" s="1000">
        <f>HE2</f>
        <v>46134</v>
      </c>
      <c r="HH2" s="1003">
        <f>HE2</f>
        <v>46134</v>
      </c>
      <c r="HI2" s="1000">
        <f>HE2+1</f>
        <v>46135</v>
      </c>
      <c r="HJ2" s="1000">
        <f>HI2</f>
        <v>46135</v>
      </c>
      <c r="HK2" s="1000">
        <f>HI2</f>
        <v>46135</v>
      </c>
      <c r="HL2" s="1003">
        <f>HI2</f>
        <v>46135</v>
      </c>
      <c r="HM2" s="1000">
        <f>HI2+1</f>
        <v>46136</v>
      </c>
      <c r="HN2" s="1000">
        <f>HM2</f>
        <v>46136</v>
      </c>
      <c r="HO2" s="1000">
        <f>HM2</f>
        <v>46136</v>
      </c>
      <c r="HP2" s="1003">
        <f>HM2</f>
        <v>46136</v>
      </c>
      <c r="HQ2" s="1000">
        <f>HM2+1</f>
        <v>46137</v>
      </c>
      <c r="HR2" s="1000">
        <f>HQ2</f>
        <v>46137</v>
      </c>
      <c r="HS2" s="1000">
        <f>HQ2</f>
        <v>46137</v>
      </c>
      <c r="HT2" s="1003">
        <f>HQ2</f>
        <v>46137</v>
      </c>
      <c r="HU2" s="1000">
        <f>HQ2+1</f>
        <v>46138</v>
      </c>
      <c r="HV2" s="1000">
        <f>HU2</f>
        <v>46138</v>
      </c>
      <c r="HW2" s="1000">
        <f>HU2</f>
        <v>46138</v>
      </c>
      <c r="HX2" s="1003">
        <f>HU2</f>
        <v>46138</v>
      </c>
      <c r="HY2" s="1000">
        <f>HU2+1</f>
        <v>46139</v>
      </c>
      <c r="HZ2" s="1000">
        <f>HY2</f>
        <v>46139</v>
      </c>
      <c r="IA2" s="1000">
        <f>HY2</f>
        <v>46139</v>
      </c>
      <c r="IB2" s="1003">
        <f>HY2</f>
        <v>46139</v>
      </c>
      <c r="IC2" s="1000">
        <f>HY2+1</f>
        <v>46140</v>
      </c>
      <c r="ID2" s="1000">
        <f>IC2</f>
        <v>46140</v>
      </c>
      <c r="IE2" s="1000">
        <f>IC2</f>
        <v>46140</v>
      </c>
      <c r="IF2" s="1003">
        <f>IC2</f>
        <v>46140</v>
      </c>
      <c r="IG2" s="1000">
        <f>IC2+1</f>
        <v>46141</v>
      </c>
      <c r="IH2" s="1000">
        <f>IG2</f>
        <v>46141</v>
      </c>
      <c r="II2" s="1000">
        <f>IG2</f>
        <v>46141</v>
      </c>
      <c r="IJ2" s="1003">
        <f>IG2</f>
        <v>46141</v>
      </c>
      <c r="IK2" s="1000">
        <f>IG2+1</f>
        <v>46142</v>
      </c>
      <c r="IL2" s="1000">
        <f>IK2</f>
        <v>46142</v>
      </c>
      <c r="IM2" s="1000">
        <f>IK2</f>
        <v>46142</v>
      </c>
      <c r="IN2" s="1003">
        <f>IK2</f>
        <v>46142</v>
      </c>
    </row>
    <row r="3" spans="1:248" ht="15">
      <c r="A3" s="1005" t="s">
        <v>16093</v>
      </c>
      <c r="B3" s="1006"/>
      <c r="C3" s="1007"/>
      <c r="D3" s="2544" t="s">
        <v>16094</v>
      </c>
      <c r="E3" s="2496"/>
      <c r="F3" s="2496"/>
      <c r="G3" s="2543"/>
      <c r="H3" s="2544" t="s">
        <v>16094</v>
      </c>
      <c r="I3" s="2496"/>
      <c r="J3" s="2496"/>
      <c r="K3" s="2543"/>
      <c r="L3" s="2542" t="s">
        <v>16095</v>
      </c>
      <c r="M3" s="2496"/>
      <c r="N3" s="2496"/>
      <c r="O3" s="2543"/>
      <c r="P3" s="2544" t="s">
        <v>16096</v>
      </c>
      <c r="Q3" s="2496"/>
      <c r="R3" s="2496"/>
      <c r="S3" s="2543"/>
      <c r="T3" s="2544" t="s">
        <v>16096</v>
      </c>
      <c r="U3" s="2496"/>
      <c r="V3" s="2496"/>
      <c r="W3" s="2543"/>
      <c r="X3" s="2544" t="s">
        <v>16096</v>
      </c>
      <c r="Y3" s="2496"/>
      <c r="Z3" s="2496"/>
      <c r="AA3" s="2543"/>
      <c r="AB3" s="2544" t="s">
        <v>16096</v>
      </c>
      <c r="AC3" s="2496"/>
      <c r="AD3" s="2496"/>
      <c r="AE3" s="2543"/>
      <c r="AF3" s="2542" t="s">
        <v>16097</v>
      </c>
      <c r="AG3" s="2496"/>
      <c r="AH3" s="2496"/>
      <c r="AI3" s="2543"/>
      <c r="AJ3" s="2566"/>
      <c r="AK3" s="2496"/>
      <c r="AL3" s="2496"/>
      <c r="AM3" s="2543"/>
      <c r="AN3" s="2566"/>
      <c r="AO3" s="2496"/>
      <c r="AP3" s="2496"/>
      <c r="AQ3" s="2543"/>
      <c r="AR3" s="2566"/>
      <c r="AS3" s="2496"/>
      <c r="AT3" s="2496"/>
      <c r="AU3" s="2543"/>
      <c r="AV3" s="2566"/>
      <c r="AW3" s="2496"/>
      <c r="AX3" s="2496"/>
      <c r="AY3" s="2543"/>
      <c r="AZ3" s="2566"/>
      <c r="BA3" s="2496"/>
      <c r="BB3" s="2496"/>
      <c r="BC3" s="2543"/>
      <c r="BD3" s="2566"/>
      <c r="BE3" s="2496"/>
      <c r="BF3" s="2496"/>
      <c r="BG3" s="2543"/>
      <c r="BH3" s="2544" t="s">
        <v>16098</v>
      </c>
      <c r="BI3" s="2496"/>
      <c r="BJ3" s="2496"/>
      <c r="BK3" s="2543"/>
      <c r="BL3" s="2566"/>
      <c r="BM3" s="2496"/>
      <c r="BN3" s="2496"/>
      <c r="BO3" s="2543"/>
      <c r="BP3" s="2566"/>
      <c r="BQ3" s="2496"/>
      <c r="BR3" s="2496"/>
      <c r="BS3" s="2543"/>
      <c r="BT3" s="2566"/>
      <c r="BU3" s="2496"/>
      <c r="BV3" s="2496"/>
      <c r="BW3" s="2543"/>
      <c r="BX3" s="2542" t="s">
        <v>16099</v>
      </c>
      <c r="BY3" s="2496"/>
      <c r="BZ3" s="2496"/>
      <c r="CA3" s="2543"/>
      <c r="CB3" s="2566"/>
      <c r="CC3" s="2496"/>
      <c r="CD3" s="2496"/>
      <c r="CE3" s="2543"/>
      <c r="CF3" s="2566"/>
      <c r="CG3" s="2496"/>
      <c r="CH3" s="2496"/>
      <c r="CI3" s="2543"/>
      <c r="CJ3" s="2566"/>
      <c r="CK3" s="2496"/>
      <c r="CL3" s="2496"/>
      <c r="CM3" s="2543"/>
      <c r="CN3" s="2566"/>
      <c r="CO3" s="2496"/>
      <c r="CP3" s="2496"/>
      <c r="CQ3" s="2543"/>
      <c r="CR3" s="2566"/>
      <c r="CS3" s="2496"/>
      <c r="CT3" s="2496"/>
      <c r="CU3" s="2543"/>
      <c r="CV3" s="2566"/>
      <c r="CW3" s="2496"/>
      <c r="CX3" s="2496"/>
      <c r="CY3" s="2543"/>
      <c r="CZ3" s="2544" t="s">
        <v>16100</v>
      </c>
      <c r="DA3" s="2496"/>
      <c r="DB3" s="2496"/>
      <c r="DC3" s="2543"/>
      <c r="DD3" s="2544" t="s">
        <v>16100</v>
      </c>
      <c r="DE3" s="2496"/>
      <c r="DF3" s="2496"/>
      <c r="DG3" s="2543"/>
      <c r="DH3" s="2544" t="s">
        <v>16100</v>
      </c>
      <c r="DI3" s="2496"/>
      <c r="DJ3" s="2496"/>
      <c r="DK3" s="2543"/>
      <c r="DL3" s="2544" t="s">
        <v>16100</v>
      </c>
      <c r="DM3" s="2496"/>
      <c r="DN3" s="2496"/>
      <c r="DO3" s="2543"/>
      <c r="DP3" s="2544" t="s">
        <v>16100</v>
      </c>
      <c r="DQ3" s="2496"/>
      <c r="DR3" s="2496"/>
      <c r="DS3" s="2543"/>
      <c r="DT3" s="2544" t="s">
        <v>16100</v>
      </c>
      <c r="DU3" s="2496"/>
      <c r="DV3" s="2496"/>
      <c r="DW3" s="2543"/>
      <c r="DX3" s="1008"/>
      <c r="DY3" s="2544" t="s">
        <v>16101</v>
      </c>
      <c r="DZ3" s="2496"/>
      <c r="EA3" s="2496"/>
      <c r="EB3" s="2543"/>
      <c r="EC3" s="2544" t="s">
        <v>16100</v>
      </c>
      <c r="ED3" s="2496"/>
      <c r="EE3" s="2496"/>
      <c r="EF3" s="2543"/>
      <c r="EG3" s="2544" t="s">
        <v>16100</v>
      </c>
      <c r="EH3" s="2496"/>
      <c r="EI3" s="2496"/>
      <c r="EJ3" s="2543"/>
      <c r="EK3" s="2542" t="s">
        <v>16102</v>
      </c>
      <c r="EL3" s="2496"/>
      <c r="EM3" s="2496"/>
      <c r="EN3" s="2543"/>
      <c r="EO3" s="2566"/>
      <c r="EP3" s="2496"/>
      <c r="EQ3" s="2496"/>
      <c r="ER3" s="2543"/>
      <c r="ES3" s="2566"/>
      <c r="ET3" s="2496"/>
      <c r="EU3" s="2496"/>
      <c r="EV3" s="2543"/>
      <c r="EW3" s="2566"/>
      <c r="EX3" s="2496"/>
      <c r="EY3" s="2496"/>
      <c r="EZ3" s="2543"/>
      <c r="FA3" s="2566"/>
      <c r="FB3" s="2496"/>
      <c r="FC3" s="2496"/>
      <c r="FD3" s="2543"/>
      <c r="FE3" s="2566"/>
      <c r="FF3" s="2496"/>
      <c r="FG3" s="2496"/>
      <c r="FH3" s="2543"/>
      <c r="FI3" s="2566"/>
      <c r="FJ3" s="2496"/>
      <c r="FK3" s="2496"/>
      <c r="FL3" s="2543"/>
      <c r="FM3" s="2566"/>
      <c r="FN3" s="2496"/>
      <c r="FO3" s="2496"/>
      <c r="FP3" s="2543"/>
      <c r="FQ3" s="2566"/>
      <c r="FR3" s="2496"/>
      <c r="FS3" s="2496"/>
      <c r="FT3" s="2543"/>
      <c r="FU3" s="2566"/>
      <c r="FV3" s="2496"/>
      <c r="FW3" s="2496"/>
      <c r="FX3" s="2543"/>
      <c r="FY3" s="2566"/>
      <c r="FZ3" s="2496"/>
      <c r="GA3" s="2496"/>
      <c r="GB3" s="2543"/>
      <c r="GC3" s="2544" t="s">
        <v>16103</v>
      </c>
      <c r="GD3" s="2496"/>
      <c r="GE3" s="2496"/>
      <c r="GF3" s="2543"/>
      <c r="GG3" s="2566"/>
      <c r="GH3" s="2496"/>
      <c r="GI3" s="2496"/>
      <c r="GJ3" s="2543"/>
      <c r="GK3" s="2566"/>
      <c r="GL3" s="2496"/>
      <c r="GM3" s="2496"/>
      <c r="GN3" s="2543"/>
      <c r="GO3" s="2566"/>
      <c r="GP3" s="2496"/>
      <c r="GQ3" s="2496"/>
      <c r="GR3" s="2543"/>
      <c r="GS3" s="2542" t="s">
        <v>16104</v>
      </c>
      <c r="GT3" s="2496"/>
      <c r="GU3" s="2496"/>
      <c r="GV3" s="2543"/>
      <c r="GW3" s="2566"/>
      <c r="GX3" s="2496"/>
      <c r="GY3" s="2496"/>
      <c r="GZ3" s="2543"/>
      <c r="HA3" s="2566"/>
      <c r="HB3" s="2496"/>
      <c r="HC3" s="2496"/>
      <c r="HD3" s="2543"/>
      <c r="HE3" s="2566"/>
      <c r="HF3" s="2496"/>
      <c r="HG3" s="2496"/>
      <c r="HH3" s="2543"/>
      <c r="HI3" s="2566"/>
      <c r="HJ3" s="2496"/>
      <c r="HK3" s="2496"/>
      <c r="HL3" s="2543"/>
      <c r="HM3" s="2566"/>
      <c r="HN3" s="2496"/>
      <c r="HO3" s="2496"/>
      <c r="HP3" s="2543"/>
      <c r="HQ3" s="2566"/>
      <c r="HR3" s="2496"/>
      <c r="HS3" s="2496"/>
      <c r="HT3" s="2543"/>
      <c r="HU3" s="2566"/>
      <c r="HV3" s="2496"/>
      <c r="HW3" s="2496"/>
      <c r="HX3" s="2543"/>
      <c r="HY3" s="2566"/>
      <c r="HZ3" s="2496"/>
      <c r="IA3" s="2496"/>
      <c r="IB3" s="2543"/>
      <c r="IC3" s="2566"/>
      <c r="ID3" s="2496"/>
      <c r="IE3" s="2496"/>
      <c r="IF3" s="2543"/>
      <c r="IG3" s="2566"/>
      <c r="IH3" s="2496"/>
      <c r="II3" s="2496"/>
      <c r="IJ3" s="2543"/>
      <c r="IK3" s="2566"/>
      <c r="IL3" s="2496"/>
      <c r="IM3" s="2496"/>
      <c r="IN3" s="2543"/>
    </row>
    <row r="4" spans="1:248" ht="19.5" customHeight="1">
      <c r="A4" s="2564" t="s">
        <v>16105</v>
      </c>
      <c r="B4" s="2565"/>
      <c r="C4" s="1009"/>
      <c r="D4" s="1010" t="s">
        <v>42</v>
      </c>
      <c r="E4" s="1011" t="s">
        <v>650</v>
      </c>
      <c r="F4" s="1012" t="s">
        <v>651</v>
      </c>
      <c r="G4" s="1013" t="s">
        <v>630</v>
      </c>
      <c r="H4" s="1010" t="s">
        <v>42</v>
      </c>
      <c r="I4" s="1011" t="s">
        <v>650</v>
      </c>
      <c r="J4" s="1012" t="s">
        <v>651</v>
      </c>
      <c r="K4" s="1013" t="s">
        <v>630</v>
      </c>
      <c r="L4" s="1010" t="s">
        <v>42</v>
      </c>
      <c r="M4" s="1011" t="s">
        <v>650</v>
      </c>
      <c r="N4" s="1012" t="s">
        <v>651</v>
      </c>
      <c r="O4" s="1013" t="s">
        <v>630</v>
      </c>
      <c r="P4" s="1010" t="s">
        <v>42</v>
      </c>
      <c r="Q4" s="1011" t="s">
        <v>650</v>
      </c>
      <c r="R4" s="1012" t="s">
        <v>651</v>
      </c>
      <c r="S4" s="1013" t="s">
        <v>630</v>
      </c>
      <c r="T4" s="1010" t="s">
        <v>42</v>
      </c>
      <c r="U4" s="1011" t="s">
        <v>650</v>
      </c>
      <c r="V4" s="1012" t="s">
        <v>651</v>
      </c>
      <c r="W4" s="1013" t="s">
        <v>630</v>
      </c>
      <c r="X4" s="1010" t="s">
        <v>42</v>
      </c>
      <c r="Y4" s="1011" t="s">
        <v>650</v>
      </c>
      <c r="Z4" s="1012" t="s">
        <v>651</v>
      </c>
      <c r="AA4" s="1013" t="s">
        <v>630</v>
      </c>
      <c r="AB4" s="1010" t="s">
        <v>42</v>
      </c>
      <c r="AC4" s="1011" t="s">
        <v>650</v>
      </c>
      <c r="AD4" s="1012" t="s">
        <v>651</v>
      </c>
      <c r="AE4" s="1013" t="s">
        <v>630</v>
      </c>
      <c r="AF4" s="1010" t="s">
        <v>42</v>
      </c>
      <c r="AG4" s="1011" t="s">
        <v>650</v>
      </c>
      <c r="AH4" s="1012" t="s">
        <v>651</v>
      </c>
      <c r="AI4" s="1013" t="s">
        <v>630</v>
      </c>
      <c r="AJ4" s="1010" t="s">
        <v>42</v>
      </c>
      <c r="AK4" s="1011" t="s">
        <v>650</v>
      </c>
      <c r="AL4" s="1012" t="s">
        <v>651</v>
      </c>
      <c r="AM4" s="1013" t="s">
        <v>630</v>
      </c>
      <c r="AN4" s="1010" t="s">
        <v>42</v>
      </c>
      <c r="AO4" s="1011" t="s">
        <v>650</v>
      </c>
      <c r="AP4" s="1012" t="s">
        <v>651</v>
      </c>
      <c r="AQ4" s="1013" t="s">
        <v>630</v>
      </c>
      <c r="AR4" s="1010" t="s">
        <v>42</v>
      </c>
      <c r="AS4" s="1011" t="s">
        <v>650</v>
      </c>
      <c r="AT4" s="1012" t="s">
        <v>651</v>
      </c>
      <c r="AU4" s="1013" t="s">
        <v>630</v>
      </c>
      <c r="AV4" s="1010" t="s">
        <v>42</v>
      </c>
      <c r="AW4" s="1011" t="s">
        <v>650</v>
      </c>
      <c r="AX4" s="1012" t="s">
        <v>651</v>
      </c>
      <c r="AY4" s="1013" t="s">
        <v>630</v>
      </c>
      <c r="AZ4" s="1010" t="s">
        <v>42</v>
      </c>
      <c r="BA4" s="1011" t="s">
        <v>650</v>
      </c>
      <c r="BB4" s="1012" t="s">
        <v>651</v>
      </c>
      <c r="BC4" s="1013" t="s">
        <v>630</v>
      </c>
      <c r="BD4" s="1010" t="s">
        <v>42</v>
      </c>
      <c r="BE4" s="1011" t="s">
        <v>650</v>
      </c>
      <c r="BF4" s="1012" t="s">
        <v>651</v>
      </c>
      <c r="BG4" s="1013" t="s">
        <v>630</v>
      </c>
      <c r="BH4" s="1010" t="s">
        <v>42</v>
      </c>
      <c r="BI4" s="1011" t="s">
        <v>650</v>
      </c>
      <c r="BJ4" s="1012" t="s">
        <v>651</v>
      </c>
      <c r="BK4" s="1013" t="s">
        <v>630</v>
      </c>
      <c r="BL4" s="1010" t="s">
        <v>42</v>
      </c>
      <c r="BM4" s="1011" t="s">
        <v>650</v>
      </c>
      <c r="BN4" s="1012" t="s">
        <v>651</v>
      </c>
      <c r="BO4" s="1013" t="s">
        <v>630</v>
      </c>
      <c r="BP4" s="1010" t="s">
        <v>42</v>
      </c>
      <c r="BQ4" s="1011" t="s">
        <v>650</v>
      </c>
      <c r="BR4" s="1012" t="s">
        <v>651</v>
      </c>
      <c r="BS4" s="1013" t="s">
        <v>630</v>
      </c>
      <c r="BT4" s="1010" t="s">
        <v>42</v>
      </c>
      <c r="BU4" s="1011" t="s">
        <v>650</v>
      </c>
      <c r="BV4" s="1012" t="s">
        <v>651</v>
      </c>
      <c r="BW4" s="1013" t="s">
        <v>630</v>
      </c>
      <c r="BX4" s="1010" t="s">
        <v>42</v>
      </c>
      <c r="BY4" s="1011" t="s">
        <v>650</v>
      </c>
      <c r="BZ4" s="1012" t="s">
        <v>651</v>
      </c>
      <c r="CA4" s="1013" t="s">
        <v>630</v>
      </c>
      <c r="CB4" s="1010" t="s">
        <v>42</v>
      </c>
      <c r="CC4" s="1011" t="s">
        <v>650</v>
      </c>
      <c r="CD4" s="1012" t="s">
        <v>651</v>
      </c>
      <c r="CE4" s="1013" t="s">
        <v>630</v>
      </c>
      <c r="CF4" s="1010" t="s">
        <v>42</v>
      </c>
      <c r="CG4" s="1011" t="s">
        <v>650</v>
      </c>
      <c r="CH4" s="1012" t="s">
        <v>651</v>
      </c>
      <c r="CI4" s="1013" t="s">
        <v>630</v>
      </c>
      <c r="CJ4" s="1010" t="s">
        <v>42</v>
      </c>
      <c r="CK4" s="1011" t="s">
        <v>650</v>
      </c>
      <c r="CL4" s="1012" t="s">
        <v>651</v>
      </c>
      <c r="CM4" s="1013" t="s">
        <v>630</v>
      </c>
      <c r="CN4" s="1010" t="s">
        <v>42</v>
      </c>
      <c r="CO4" s="1011" t="s">
        <v>650</v>
      </c>
      <c r="CP4" s="1012" t="s">
        <v>651</v>
      </c>
      <c r="CQ4" s="1013" t="s">
        <v>630</v>
      </c>
      <c r="CR4" s="1010" t="s">
        <v>42</v>
      </c>
      <c r="CS4" s="1011" t="s">
        <v>650</v>
      </c>
      <c r="CT4" s="1012" t="s">
        <v>651</v>
      </c>
      <c r="CU4" s="1013" t="s">
        <v>630</v>
      </c>
      <c r="CV4" s="1010" t="s">
        <v>42</v>
      </c>
      <c r="CW4" s="1011" t="s">
        <v>650</v>
      </c>
      <c r="CX4" s="1012" t="s">
        <v>651</v>
      </c>
      <c r="CY4" s="1013" t="s">
        <v>630</v>
      </c>
      <c r="CZ4" s="1010" t="s">
        <v>42</v>
      </c>
      <c r="DA4" s="1011" t="s">
        <v>650</v>
      </c>
      <c r="DB4" s="1012" t="s">
        <v>651</v>
      </c>
      <c r="DC4" s="1013" t="s">
        <v>630</v>
      </c>
      <c r="DD4" s="1010" t="s">
        <v>42</v>
      </c>
      <c r="DE4" s="1011" t="s">
        <v>650</v>
      </c>
      <c r="DF4" s="1012" t="s">
        <v>651</v>
      </c>
      <c r="DG4" s="1013" t="s">
        <v>630</v>
      </c>
      <c r="DH4" s="1010" t="s">
        <v>42</v>
      </c>
      <c r="DI4" s="1011" t="s">
        <v>650</v>
      </c>
      <c r="DJ4" s="1012" t="s">
        <v>651</v>
      </c>
      <c r="DK4" s="1013" t="s">
        <v>630</v>
      </c>
      <c r="DL4" s="1010" t="s">
        <v>42</v>
      </c>
      <c r="DM4" s="1011" t="s">
        <v>650</v>
      </c>
      <c r="DN4" s="1012" t="s">
        <v>651</v>
      </c>
      <c r="DO4" s="1013" t="s">
        <v>630</v>
      </c>
      <c r="DP4" s="1010" t="s">
        <v>42</v>
      </c>
      <c r="DQ4" s="1011" t="s">
        <v>650</v>
      </c>
      <c r="DR4" s="1012" t="s">
        <v>651</v>
      </c>
      <c r="DS4" s="1013" t="s">
        <v>630</v>
      </c>
      <c r="DT4" s="1010" t="s">
        <v>42</v>
      </c>
      <c r="DU4" s="1011" t="s">
        <v>650</v>
      </c>
      <c r="DV4" s="1012" t="s">
        <v>651</v>
      </c>
      <c r="DW4" s="1013" t="s">
        <v>630</v>
      </c>
      <c r="DX4" s="1008"/>
      <c r="DY4" s="1010" t="s">
        <v>42</v>
      </c>
      <c r="DZ4" s="1011" t="s">
        <v>650</v>
      </c>
      <c r="EA4" s="1012" t="s">
        <v>651</v>
      </c>
      <c r="EB4" s="1013" t="s">
        <v>630</v>
      </c>
      <c r="EC4" s="1010" t="s">
        <v>42</v>
      </c>
      <c r="ED4" s="1011" t="s">
        <v>650</v>
      </c>
      <c r="EE4" s="1012" t="s">
        <v>651</v>
      </c>
      <c r="EF4" s="1013" t="s">
        <v>630</v>
      </c>
      <c r="EG4" s="1010" t="s">
        <v>42</v>
      </c>
      <c r="EH4" s="1011" t="s">
        <v>650</v>
      </c>
      <c r="EI4" s="1012" t="s">
        <v>651</v>
      </c>
      <c r="EJ4" s="1013" t="s">
        <v>630</v>
      </c>
      <c r="EK4" s="1010" t="s">
        <v>42</v>
      </c>
      <c r="EL4" s="1011" t="s">
        <v>650</v>
      </c>
      <c r="EM4" s="1012" t="s">
        <v>651</v>
      </c>
      <c r="EN4" s="1013" t="s">
        <v>630</v>
      </c>
      <c r="EO4" s="1010" t="s">
        <v>42</v>
      </c>
      <c r="EP4" s="1011" t="s">
        <v>650</v>
      </c>
      <c r="EQ4" s="1012" t="s">
        <v>651</v>
      </c>
      <c r="ER4" s="1013" t="s">
        <v>630</v>
      </c>
      <c r="ES4" s="1010" t="s">
        <v>42</v>
      </c>
      <c r="ET4" s="1011" t="s">
        <v>650</v>
      </c>
      <c r="EU4" s="1012" t="s">
        <v>651</v>
      </c>
      <c r="EV4" s="1013" t="s">
        <v>630</v>
      </c>
      <c r="EW4" s="1010" t="s">
        <v>42</v>
      </c>
      <c r="EX4" s="1011" t="s">
        <v>650</v>
      </c>
      <c r="EY4" s="1012" t="s">
        <v>651</v>
      </c>
      <c r="EZ4" s="1013" t="s">
        <v>630</v>
      </c>
      <c r="FA4" s="1010" t="s">
        <v>42</v>
      </c>
      <c r="FB4" s="1011" t="s">
        <v>650</v>
      </c>
      <c r="FC4" s="1012" t="s">
        <v>651</v>
      </c>
      <c r="FD4" s="1013" t="s">
        <v>630</v>
      </c>
      <c r="FE4" s="1010" t="s">
        <v>42</v>
      </c>
      <c r="FF4" s="1011" t="s">
        <v>650</v>
      </c>
      <c r="FG4" s="1012" t="s">
        <v>651</v>
      </c>
      <c r="FH4" s="1013" t="s">
        <v>630</v>
      </c>
      <c r="FI4" s="1010" t="s">
        <v>42</v>
      </c>
      <c r="FJ4" s="1011" t="s">
        <v>650</v>
      </c>
      <c r="FK4" s="1012" t="s">
        <v>651</v>
      </c>
      <c r="FL4" s="1013" t="s">
        <v>630</v>
      </c>
      <c r="FM4" s="1010" t="s">
        <v>42</v>
      </c>
      <c r="FN4" s="1011" t="s">
        <v>650</v>
      </c>
      <c r="FO4" s="1012" t="s">
        <v>651</v>
      </c>
      <c r="FP4" s="1013" t="s">
        <v>630</v>
      </c>
      <c r="FQ4" s="1010" t="s">
        <v>42</v>
      </c>
      <c r="FR4" s="1011" t="s">
        <v>650</v>
      </c>
      <c r="FS4" s="1012" t="s">
        <v>651</v>
      </c>
      <c r="FT4" s="1013" t="s">
        <v>630</v>
      </c>
      <c r="FU4" s="1010" t="s">
        <v>42</v>
      </c>
      <c r="FV4" s="1011" t="s">
        <v>650</v>
      </c>
      <c r="FW4" s="1012" t="s">
        <v>651</v>
      </c>
      <c r="FX4" s="1013" t="s">
        <v>630</v>
      </c>
      <c r="FY4" s="1010" t="s">
        <v>42</v>
      </c>
      <c r="FZ4" s="1011" t="s">
        <v>650</v>
      </c>
      <c r="GA4" s="1012" t="s">
        <v>651</v>
      </c>
      <c r="GB4" s="1013" t="s">
        <v>630</v>
      </c>
      <c r="GC4" s="1010" t="s">
        <v>42</v>
      </c>
      <c r="GD4" s="1011" t="s">
        <v>650</v>
      </c>
      <c r="GE4" s="1012" t="s">
        <v>651</v>
      </c>
      <c r="GF4" s="1013" t="s">
        <v>630</v>
      </c>
      <c r="GG4" s="1010" t="s">
        <v>42</v>
      </c>
      <c r="GH4" s="1011" t="s">
        <v>650</v>
      </c>
      <c r="GI4" s="1012" t="s">
        <v>651</v>
      </c>
      <c r="GJ4" s="1013" t="s">
        <v>630</v>
      </c>
      <c r="GK4" s="1010" t="s">
        <v>42</v>
      </c>
      <c r="GL4" s="1011" t="s">
        <v>650</v>
      </c>
      <c r="GM4" s="1012" t="s">
        <v>651</v>
      </c>
      <c r="GN4" s="1013" t="s">
        <v>630</v>
      </c>
      <c r="GO4" s="1010" t="s">
        <v>42</v>
      </c>
      <c r="GP4" s="1011" t="s">
        <v>650</v>
      </c>
      <c r="GQ4" s="1012" t="s">
        <v>651</v>
      </c>
      <c r="GR4" s="1013" t="s">
        <v>630</v>
      </c>
      <c r="GS4" s="1010" t="s">
        <v>42</v>
      </c>
      <c r="GT4" s="1011" t="s">
        <v>650</v>
      </c>
      <c r="GU4" s="1012" t="s">
        <v>651</v>
      </c>
      <c r="GV4" s="1013" t="s">
        <v>630</v>
      </c>
      <c r="GW4" s="1010" t="s">
        <v>42</v>
      </c>
      <c r="GX4" s="1011" t="s">
        <v>650</v>
      </c>
      <c r="GY4" s="1012" t="s">
        <v>651</v>
      </c>
      <c r="GZ4" s="1013" t="s">
        <v>630</v>
      </c>
      <c r="HA4" s="1010" t="s">
        <v>42</v>
      </c>
      <c r="HB4" s="1011" t="s">
        <v>650</v>
      </c>
      <c r="HC4" s="1012" t="s">
        <v>651</v>
      </c>
      <c r="HD4" s="1013" t="s">
        <v>630</v>
      </c>
      <c r="HE4" s="1010" t="s">
        <v>42</v>
      </c>
      <c r="HF4" s="1011" t="s">
        <v>650</v>
      </c>
      <c r="HG4" s="1012" t="s">
        <v>651</v>
      </c>
      <c r="HH4" s="1013" t="s">
        <v>630</v>
      </c>
      <c r="HI4" s="1010" t="s">
        <v>42</v>
      </c>
      <c r="HJ4" s="1011" t="s">
        <v>650</v>
      </c>
      <c r="HK4" s="1012" t="s">
        <v>651</v>
      </c>
      <c r="HL4" s="1013" t="s">
        <v>630</v>
      </c>
      <c r="HM4" s="1010" t="s">
        <v>42</v>
      </c>
      <c r="HN4" s="1011" t="s">
        <v>650</v>
      </c>
      <c r="HO4" s="1012" t="s">
        <v>651</v>
      </c>
      <c r="HP4" s="1013" t="s">
        <v>630</v>
      </c>
      <c r="HQ4" s="1010" t="s">
        <v>42</v>
      </c>
      <c r="HR4" s="1011" t="s">
        <v>650</v>
      </c>
      <c r="HS4" s="1012" t="s">
        <v>651</v>
      </c>
      <c r="HT4" s="1013" t="s">
        <v>630</v>
      </c>
      <c r="HU4" s="1010" t="s">
        <v>42</v>
      </c>
      <c r="HV4" s="1011" t="s">
        <v>650</v>
      </c>
      <c r="HW4" s="1012" t="s">
        <v>651</v>
      </c>
      <c r="HX4" s="1013" t="s">
        <v>630</v>
      </c>
      <c r="HY4" s="1010" t="s">
        <v>42</v>
      </c>
      <c r="HZ4" s="1011" t="s">
        <v>650</v>
      </c>
      <c r="IA4" s="1012" t="s">
        <v>651</v>
      </c>
      <c r="IB4" s="1013" t="s">
        <v>630</v>
      </c>
      <c r="IC4" s="1010" t="s">
        <v>42</v>
      </c>
      <c r="ID4" s="1011" t="s">
        <v>650</v>
      </c>
      <c r="IE4" s="1012" t="s">
        <v>651</v>
      </c>
      <c r="IF4" s="1013" t="s">
        <v>630</v>
      </c>
      <c r="IG4" s="1010" t="s">
        <v>42</v>
      </c>
      <c r="IH4" s="1011" t="s">
        <v>650</v>
      </c>
      <c r="II4" s="1012" t="s">
        <v>651</v>
      </c>
      <c r="IJ4" s="1013" t="s">
        <v>630</v>
      </c>
      <c r="IK4" s="1010" t="s">
        <v>42</v>
      </c>
      <c r="IL4" s="1011" t="s">
        <v>650</v>
      </c>
      <c r="IM4" s="1012" t="s">
        <v>651</v>
      </c>
      <c r="IN4" s="1013" t="s">
        <v>630</v>
      </c>
    </row>
    <row r="5" spans="1:248" ht="32.25" customHeight="1">
      <c r="A5" s="2559" t="s">
        <v>16106</v>
      </c>
      <c r="B5" s="751" t="s">
        <v>16107</v>
      </c>
      <c r="C5" s="1014"/>
      <c r="D5" s="1015" t="s">
        <v>16108</v>
      </c>
      <c r="E5" s="1015" t="s">
        <v>16108</v>
      </c>
      <c r="F5" s="1015" t="s">
        <v>16108</v>
      </c>
      <c r="G5" s="1015" t="s">
        <v>16108</v>
      </c>
      <c r="H5" s="1015" t="s">
        <v>16108</v>
      </c>
      <c r="I5" s="1016" t="s">
        <v>16108</v>
      </c>
      <c r="J5" s="1016" t="s">
        <v>16108</v>
      </c>
      <c r="K5" s="1017" t="s">
        <v>16108</v>
      </c>
      <c r="L5" s="1018" t="s">
        <v>16109</v>
      </c>
      <c r="M5" s="1019" t="s">
        <v>16109</v>
      </c>
      <c r="N5" s="1019" t="s">
        <v>16109</v>
      </c>
      <c r="O5" s="1020" t="s">
        <v>16109</v>
      </c>
      <c r="P5" s="1021" t="s">
        <v>16110</v>
      </c>
      <c r="Q5" s="1021" t="s">
        <v>16110</v>
      </c>
      <c r="R5" s="1021" t="s">
        <v>16110</v>
      </c>
      <c r="S5" s="1021" t="s">
        <v>16110</v>
      </c>
      <c r="T5" s="1015" t="s">
        <v>16108</v>
      </c>
      <c r="U5" s="1016" t="s">
        <v>16108</v>
      </c>
      <c r="V5" s="1016" t="s">
        <v>16108</v>
      </c>
      <c r="W5" s="1017" t="s">
        <v>16108</v>
      </c>
      <c r="X5" s="1018" t="s">
        <v>16109</v>
      </c>
      <c r="Y5" s="1019" t="s">
        <v>16109</v>
      </c>
      <c r="Z5" s="1019" t="s">
        <v>16109</v>
      </c>
      <c r="AA5" s="1020" t="s">
        <v>16109</v>
      </c>
      <c r="AB5" s="1018" t="s">
        <v>16109</v>
      </c>
      <c r="AC5" s="1019" t="s">
        <v>16109</v>
      </c>
      <c r="AD5" s="1019" t="s">
        <v>16109</v>
      </c>
      <c r="AE5" s="1020" t="s">
        <v>16109</v>
      </c>
      <c r="AF5" s="1018" t="s">
        <v>16109</v>
      </c>
      <c r="AG5" s="1019" t="s">
        <v>16109</v>
      </c>
      <c r="AH5" s="1019" t="s">
        <v>16109</v>
      </c>
      <c r="AI5" s="1020" t="s">
        <v>16109</v>
      </c>
      <c r="AJ5" s="1015" t="s">
        <v>16108</v>
      </c>
      <c r="AK5" s="1016" t="s">
        <v>16108</v>
      </c>
      <c r="AL5" s="1016" t="s">
        <v>16108</v>
      </c>
      <c r="AM5" s="1017" t="s">
        <v>16108</v>
      </c>
      <c r="AN5" s="1015" t="s">
        <v>16108</v>
      </c>
      <c r="AO5" s="1016" t="s">
        <v>16108</v>
      </c>
      <c r="AP5" s="1016" t="s">
        <v>16108</v>
      </c>
      <c r="AQ5" s="1017" t="s">
        <v>16108</v>
      </c>
      <c r="AR5" s="1021" t="s">
        <v>16110</v>
      </c>
      <c r="AS5" s="1022" t="s">
        <v>16110</v>
      </c>
      <c r="AT5" s="1022" t="s">
        <v>16110</v>
      </c>
      <c r="AU5" s="1023" t="s">
        <v>16110</v>
      </c>
      <c r="AV5" s="1015" t="s">
        <v>16108</v>
      </c>
      <c r="AW5" s="1016" t="s">
        <v>16108</v>
      </c>
      <c r="AX5" s="1016" t="s">
        <v>16108</v>
      </c>
      <c r="AY5" s="1017" t="s">
        <v>16108</v>
      </c>
      <c r="AZ5" s="1024" t="s">
        <v>16111</v>
      </c>
      <c r="BA5" s="1024" t="s">
        <v>16111</v>
      </c>
      <c r="BB5" s="1024" t="s">
        <v>16111</v>
      </c>
      <c r="BC5" s="1024" t="s">
        <v>16111</v>
      </c>
      <c r="BD5" s="1015" t="s">
        <v>16108</v>
      </c>
      <c r="BE5" s="1016" t="s">
        <v>16108</v>
      </c>
      <c r="BF5" s="1016" t="s">
        <v>16108</v>
      </c>
      <c r="BG5" s="1017" t="s">
        <v>16108</v>
      </c>
      <c r="BH5" s="1018" t="s">
        <v>16112</v>
      </c>
      <c r="BI5" s="1018" t="s">
        <v>16112</v>
      </c>
      <c r="BJ5" s="1018" t="s">
        <v>16112</v>
      </c>
      <c r="BK5" s="1018" t="s">
        <v>16112</v>
      </c>
      <c r="BL5" s="1015" t="s">
        <v>16108</v>
      </c>
      <c r="BM5" s="1016" t="s">
        <v>16108</v>
      </c>
      <c r="BN5" s="1016" t="s">
        <v>16108</v>
      </c>
      <c r="BO5" s="1017" t="s">
        <v>16108</v>
      </c>
      <c r="BP5" s="1015" t="s">
        <v>16108</v>
      </c>
      <c r="BQ5" s="1016" t="s">
        <v>16108</v>
      </c>
      <c r="BR5" s="1016" t="s">
        <v>16108</v>
      </c>
      <c r="BS5" s="1017" t="s">
        <v>16108</v>
      </c>
      <c r="BT5" s="1021" t="s">
        <v>16110</v>
      </c>
      <c r="BU5" s="1022" t="s">
        <v>16110</v>
      </c>
      <c r="BV5" s="1022" t="s">
        <v>16110</v>
      </c>
      <c r="BW5" s="1023" t="s">
        <v>16110</v>
      </c>
      <c r="BX5" s="1018" t="s">
        <v>16113</v>
      </c>
      <c r="BY5" s="1019" t="s">
        <v>16113</v>
      </c>
      <c r="BZ5" s="1019" t="s">
        <v>16113</v>
      </c>
      <c r="CA5" s="1025" t="s">
        <v>16113</v>
      </c>
      <c r="CB5" s="1024" t="s">
        <v>16114</v>
      </c>
      <c r="CC5" s="1024" t="s">
        <v>16114</v>
      </c>
      <c r="CD5" s="1024" t="s">
        <v>16114</v>
      </c>
      <c r="CE5" s="1024" t="s">
        <v>16114</v>
      </c>
      <c r="CF5" s="1015" t="s">
        <v>16108</v>
      </c>
      <c r="CG5" s="1016" t="s">
        <v>16108</v>
      </c>
      <c r="CH5" s="1016" t="s">
        <v>16108</v>
      </c>
      <c r="CI5" s="1017" t="s">
        <v>16108</v>
      </c>
      <c r="CJ5" s="1015" t="s">
        <v>16108</v>
      </c>
      <c r="CK5" s="1016" t="s">
        <v>16108</v>
      </c>
      <c r="CL5" s="1016" t="s">
        <v>16108</v>
      </c>
      <c r="CM5" s="1017" t="s">
        <v>16108</v>
      </c>
      <c r="CN5" s="1015" t="s">
        <v>16108</v>
      </c>
      <c r="CO5" s="1016" t="s">
        <v>16108</v>
      </c>
      <c r="CP5" s="1016" t="s">
        <v>16108</v>
      </c>
      <c r="CQ5" s="1017" t="s">
        <v>16108</v>
      </c>
      <c r="CR5" s="1015" t="s">
        <v>16108</v>
      </c>
      <c r="CS5" s="1016" t="s">
        <v>16108</v>
      </c>
      <c r="CT5" s="1016" t="s">
        <v>16108</v>
      </c>
      <c r="CU5" s="1017" t="s">
        <v>16108</v>
      </c>
      <c r="CV5" s="1021" t="s">
        <v>16110</v>
      </c>
      <c r="CW5" s="1022" t="s">
        <v>16110</v>
      </c>
      <c r="CX5" s="1022" t="s">
        <v>16110</v>
      </c>
      <c r="CY5" s="1023" t="s">
        <v>16110</v>
      </c>
      <c r="CZ5" s="1015" t="s">
        <v>16108</v>
      </c>
      <c r="DA5" s="1016" t="s">
        <v>16108</v>
      </c>
      <c r="DB5" s="1016" t="s">
        <v>16108</v>
      </c>
      <c r="DC5" s="1017" t="s">
        <v>16108</v>
      </c>
      <c r="DD5" s="1024" t="s">
        <v>16111</v>
      </c>
      <c r="DE5" s="1024" t="s">
        <v>16111</v>
      </c>
      <c r="DF5" s="1024" t="s">
        <v>16111</v>
      </c>
      <c r="DG5" s="1024" t="s">
        <v>16111</v>
      </c>
      <c r="DH5" s="1015" t="s">
        <v>16108</v>
      </c>
      <c r="DI5" s="1016" t="s">
        <v>16108</v>
      </c>
      <c r="DJ5" s="1016" t="s">
        <v>16108</v>
      </c>
      <c r="DK5" s="1017" t="s">
        <v>16108</v>
      </c>
      <c r="DL5" s="1015" t="s">
        <v>16108</v>
      </c>
      <c r="DM5" s="1016" t="s">
        <v>16108</v>
      </c>
      <c r="DN5" s="1016" t="s">
        <v>16108</v>
      </c>
      <c r="DO5" s="1017" t="s">
        <v>16108</v>
      </c>
      <c r="DP5" s="1015" t="s">
        <v>16108</v>
      </c>
      <c r="DQ5" s="1016" t="s">
        <v>16108</v>
      </c>
      <c r="DR5" s="1016" t="s">
        <v>16108</v>
      </c>
      <c r="DS5" s="1017" t="s">
        <v>16108</v>
      </c>
      <c r="DT5" s="1015" t="s">
        <v>16108</v>
      </c>
      <c r="DU5" s="1016" t="s">
        <v>16108</v>
      </c>
      <c r="DV5" s="1016" t="s">
        <v>16108</v>
      </c>
      <c r="DW5" s="1017" t="s">
        <v>16108</v>
      </c>
      <c r="DX5" s="1026"/>
      <c r="DY5" s="1021" t="s">
        <v>16110</v>
      </c>
      <c r="DZ5" s="1022" t="s">
        <v>16110</v>
      </c>
      <c r="EA5" s="1022" t="s">
        <v>16110</v>
      </c>
      <c r="EB5" s="1023" t="s">
        <v>16110</v>
      </c>
      <c r="EC5" s="1015" t="s">
        <v>16108</v>
      </c>
      <c r="ED5" s="1016" t="s">
        <v>16108</v>
      </c>
      <c r="EE5" s="1016" t="s">
        <v>16108</v>
      </c>
      <c r="EF5" s="1017" t="s">
        <v>16108</v>
      </c>
      <c r="EG5" s="1015" t="s">
        <v>16108</v>
      </c>
      <c r="EH5" s="1016" t="s">
        <v>16108</v>
      </c>
      <c r="EI5" s="1016" t="s">
        <v>16108</v>
      </c>
      <c r="EJ5" s="1017" t="s">
        <v>16108</v>
      </c>
      <c r="EK5" s="1018" t="s">
        <v>16109</v>
      </c>
      <c r="EL5" s="1019" t="s">
        <v>16109</v>
      </c>
      <c r="EM5" s="1019" t="s">
        <v>16109</v>
      </c>
      <c r="EN5" s="1020" t="s">
        <v>16109</v>
      </c>
      <c r="EO5" s="1027"/>
      <c r="EP5" s="446"/>
      <c r="EQ5" s="446"/>
      <c r="ER5" s="1028"/>
      <c r="ES5" s="1027"/>
      <c r="ET5" s="446"/>
      <c r="EU5" s="446"/>
      <c r="EV5" s="1028"/>
      <c r="EW5" s="1027"/>
      <c r="EX5" s="446"/>
      <c r="EY5" s="446"/>
      <c r="EZ5" s="1028"/>
      <c r="FA5" s="1021" t="s">
        <v>16110</v>
      </c>
      <c r="FB5" s="1022" t="s">
        <v>16110</v>
      </c>
      <c r="FC5" s="1022" t="s">
        <v>16110</v>
      </c>
      <c r="FD5" s="1023" t="s">
        <v>16110</v>
      </c>
      <c r="FE5" s="1027"/>
      <c r="FF5" s="446"/>
      <c r="FG5" s="446"/>
      <c r="FH5" s="1028"/>
      <c r="FI5" s="1024" t="s">
        <v>16114</v>
      </c>
      <c r="FJ5" s="1024" t="s">
        <v>16114</v>
      </c>
      <c r="FK5" s="1024" t="s">
        <v>16114</v>
      </c>
      <c r="FL5" s="1024" t="s">
        <v>16114</v>
      </c>
      <c r="FM5" s="1027"/>
      <c r="FN5" s="446"/>
      <c r="FO5" s="446"/>
      <c r="FP5" s="1028"/>
      <c r="FQ5" s="1027"/>
      <c r="FR5" s="446"/>
      <c r="FS5" s="446"/>
      <c r="FT5" s="1028"/>
      <c r="FU5" s="1027"/>
      <c r="FV5" s="446"/>
      <c r="FW5" s="446"/>
      <c r="FX5" s="1028"/>
      <c r="FY5" s="1027"/>
      <c r="FZ5" s="446"/>
      <c r="GA5" s="446"/>
      <c r="GB5" s="1028"/>
      <c r="GC5" s="1021" t="s">
        <v>16110</v>
      </c>
      <c r="GD5" s="1022" t="s">
        <v>16110</v>
      </c>
      <c r="GE5" s="1022" t="s">
        <v>16110</v>
      </c>
      <c r="GF5" s="1023" t="s">
        <v>16110</v>
      </c>
      <c r="GG5" s="1027"/>
      <c r="GH5" s="446"/>
      <c r="GI5" s="446"/>
      <c r="GJ5" s="1028"/>
      <c r="GK5" s="1029" t="s">
        <v>16115</v>
      </c>
      <c r="GL5" s="1030" t="s">
        <v>16115</v>
      </c>
      <c r="GM5" s="1030" t="s">
        <v>16115</v>
      </c>
      <c r="GN5" s="1031" t="s">
        <v>16115</v>
      </c>
      <c r="GO5" s="1027"/>
      <c r="GP5" s="446"/>
      <c r="GQ5" s="446"/>
      <c r="GR5" s="1028"/>
      <c r="GS5" s="1027"/>
      <c r="GT5" s="446"/>
      <c r="GU5" s="446"/>
      <c r="GV5" s="1028"/>
      <c r="GW5" s="1027"/>
      <c r="GX5" s="446"/>
      <c r="GY5" s="446"/>
      <c r="GZ5" s="1028"/>
      <c r="HA5" s="1027"/>
      <c r="HB5" s="446"/>
      <c r="HC5" s="446"/>
      <c r="HD5" s="1028"/>
      <c r="HE5" s="1021" t="s">
        <v>16110</v>
      </c>
      <c r="HF5" s="1022" t="s">
        <v>16110</v>
      </c>
      <c r="HG5" s="1022" t="s">
        <v>16110</v>
      </c>
      <c r="HH5" s="1023" t="s">
        <v>16110</v>
      </c>
      <c r="HI5" s="1027"/>
      <c r="HJ5" s="446"/>
      <c r="HK5" s="446"/>
      <c r="HL5" s="1028"/>
      <c r="HM5" s="1029" t="s">
        <v>16115</v>
      </c>
      <c r="HN5" s="1030" t="s">
        <v>16115</v>
      </c>
      <c r="HO5" s="1030" t="s">
        <v>16115</v>
      </c>
      <c r="HP5" s="1031" t="s">
        <v>16115</v>
      </c>
      <c r="HQ5" s="1027"/>
      <c r="HR5" s="446"/>
      <c r="HS5" s="446"/>
      <c r="HT5" s="1028"/>
      <c r="HU5" s="1027"/>
      <c r="HV5" s="446"/>
      <c r="HW5" s="446"/>
      <c r="HX5" s="1028"/>
      <c r="HY5" s="1027"/>
      <c r="HZ5" s="446"/>
      <c r="IA5" s="446"/>
      <c r="IB5" s="1028"/>
      <c r="IC5" s="1027"/>
      <c r="ID5" s="446"/>
      <c r="IE5" s="446"/>
      <c r="IF5" s="1028"/>
      <c r="IG5" s="1021" t="s">
        <v>16110</v>
      </c>
      <c r="IH5" s="1022" t="s">
        <v>16110</v>
      </c>
      <c r="II5" s="1022" t="s">
        <v>16110</v>
      </c>
      <c r="IJ5" s="1023" t="s">
        <v>16110</v>
      </c>
      <c r="IK5" s="1027"/>
      <c r="IL5" s="446"/>
      <c r="IM5" s="446"/>
      <c r="IN5" s="1028"/>
    </row>
    <row r="6" spans="1:248" ht="32.25" customHeight="1">
      <c r="A6" s="2500"/>
      <c r="B6" s="751" t="s">
        <v>16116</v>
      </c>
      <c r="C6" s="1014"/>
      <c r="D6" s="1024" t="s">
        <v>16117</v>
      </c>
      <c r="E6" s="1024" t="s">
        <v>16117</v>
      </c>
      <c r="F6" s="1024" t="s">
        <v>16117</v>
      </c>
      <c r="G6" s="1024" t="s">
        <v>16117</v>
      </c>
      <c r="H6" s="1032" t="s">
        <v>16118</v>
      </c>
      <c r="I6" s="1033" t="s">
        <v>16119</v>
      </c>
      <c r="J6" s="1019" t="s">
        <v>14678</v>
      </c>
      <c r="K6" s="1020" t="s">
        <v>14678</v>
      </c>
      <c r="L6" s="1018" t="s">
        <v>16109</v>
      </c>
      <c r="M6" s="1019" t="s">
        <v>16109</v>
      </c>
      <c r="N6" s="1019" t="s">
        <v>16109</v>
      </c>
      <c r="O6" s="1020" t="s">
        <v>16109</v>
      </c>
      <c r="P6" s="1034" t="s">
        <v>16120</v>
      </c>
      <c r="Q6" s="1019" t="s">
        <v>16121</v>
      </c>
      <c r="R6" s="1019" t="s">
        <v>16121</v>
      </c>
      <c r="S6" s="1020" t="s">
        <v>16121</v>
      </c>
      <c r="T6" s="1035" t="s">
        <v>16122</v>
      </c>
      <c r="U6" s="1035" t="s">
        <v>16122</v>
      </c>
      <c r="V6" s="1035" t="s">
        <v>16122</v>
      </c>
      <c r="W6" s="1036" t="s">
        <v>16123</v>
      </c>
      <c r="X6" s="1018" t="s">
        <v>16109</v>
      </c>
      <c r="Y6" s="1019" t="s">
        <v>16109</v>
      </c>
      <c r="Z6" s="1019" t="s">
        <v>16109</v>
      </c>
      <c r="AA6" s="1020" t="s">
        <v>16109</v>
      </c>
      <c r="AB6" s="1024" t="s">
        <v>16124</v>
      </c>
      <c r="AC6" s="1024" t="s">
        <v>16124</v>
      </c>
      <c r="AD6" s="1024" t="s">
        <v>16124</v>
      </c>
      <c r="AE6" s="1024" t="s">
        <v>16124</v>
      </c>
      <c r="AF6" s="1018" t="s">
        <v>16109</v>
      </c>
      <c r="AG6" s="1019" t="s">
        <v>16109</v>
      </c>
      <c r="AH6" s="1019" t="s">
        <v>16109</v>
      </c>
      <c r="AI6" s="1020" t="s">
        <v>16109</v>
      </c>
      <c r="AJ6" s="1037" t="s">
        <v>16125</v>
      </c>
      <c r="AK6" s="1037" t="s">
        <v>16125</v>
      </c>
      <c r="AL6" s="1019" t="s">
        <v>14636</v>
      </c>
      <c r="AM6" s="1020" t="s">
        <v>14636</v>
      </c>
      <c r="AN6" s="1038" t="s">
        <v>16126</v>
      </c>
      <c r="AO6" s="1037" t="s">
        <v>16125</v>
      </c>
      <c r="AP6" s="1018" t="s">
        <v>14678</v>
      </c>
      <c r="AQ6" s="1039" t="s">
        <v>14678</v>
      </c>
      <c r="AR6" s="1037" t="s">
        <v>16125</v>
      </c>
      <c r="AS6" s="1037" t="s">
        <v>16125</v>
      </c>
      <c r="AT6" s="1019" t="s">
        <v>14678</v>
      </c>
      <c r="AU6" s="1020" t="s">
        <v>14678</v>
      </c>
      <c r="AV6" s="1040" t="s">
        <v>16127</v>
      </c>
      <c r="AW6" s="1041" t="s">
        <v>14670</v>
      </c>
      <c r="AX6" s="1019" t="s">
        <v>14670</v>
      </c>
      <c r="AY6" s="1020" t="s">
        <v>14670</v>
      </c>
      <c r="AZ6" s="958" t="s">
        <v>14579</v>
      </c>
      <c r="BA6" s="1019" t="s">
        <v>14579</v>
      </c>
      <c r="BB6" s="958" t="s">
        <v>14579</v>
      </c>
      <c r="BC6" s="1020" t="s">
        <v>14579</v>
      </c>
      <c r="BD6" s="1018" t="s">
        <v>14700</v>
      </c>
      <c r="BE6" s="1019" t="s">
        <v>14700</v>
      </c>
      <c r="BF6" s="1019" t="s">
        <v>14700</v>
      </c>
      <c r="BG6" s="958" t="s">
        <v>14700</v>
      </c>
      <c r="BH6" s="1018" t="s">
        <v>16128</v>
      </c>
      <c r="BI6" s="1042" t="s">
        <v>16128</v>
      </c>
      <c r="BJ6" s="1018" t="s">
        <v>16128</v>
      </c>
      <c r="BK6" s="1018" t="s">
        <v>16128</v>
      </c>
      <c r="BL6" s="1040" t="s">
        <v>16129</v>
      </c>
      <c r="BM6" s="1033" t="s">
        <v>16119</v>
      </c>
      <c r="BN6" s="1019" t="s">
        <v>14579</v>
      </c>
      <c r="BO6" s="1020" t="s">
        <v>14579</v>
      </c>
      <c r="BP6" s="1018" t="s">
        <v>14678</v>
      </c>
      <c r="BQ6" s="1019" t="s">
        <v>14678</v>
      </c>
      <c r="BR6" s="1019" t="s">
        <v>14678</v>
      </c>
      <c r="BS6" s="1020" t="s">
        <v>14678</v>
      </c>
      <c r="BT6" s="1043" t="s">
        <v>16130</v>
      </c>
      <c r="BU6" s="1043" t="s">
        <v>16130</v>
      </c>
      <c r="BV6" s="1019" t="s">
        <v>14636</v>
      </c>
      <c r="BW6" s="1020" t="s">
        <v>14636</v>
      </c>
      <c r="BX6" s="1038" t="s">
        <v>16131</v>
      </c>
      <c r="BY6" s="1038" t="s">
        <v>16131</v>
      </c>
      <c r="BZ6" s="1019" t="s">
        <v>16132</v>
      </c>
      <c r="CA6" s="1044" t="s">
        <v>16133</v>
      </c>
      <c r="CB6" s="1038" t="s">
        <v>16131</v>
      </c>
      <c r="CC6" s="1038" t="s">
        <v>16131</v>
      </c>
      <c r="CD6" s="1043" t="s">
        <v>16130</v>
      </c>
      <c r="CE6" s="1044" t="s">
        <v>16134</v>
      </c>
      <c r="CF6" s="1018" t="s">
        <v>14697</v>
      </c>
      <c r="CG6" s="1018" t="s">
        <v>14697</v>
      </c>
      <c r="CH6" s="1018" t="s">
        <v>14697</v>
      </c>
      <c r="CI6" s="1018" t="s">
        <v>14697</v>
      </c>
      <c r="CJ6" s="1024" t="s">
        <v>16135</v>
      </c>
      <c r="CK6" s="1024" t="s">
        <v>16135</v>
      </c>
      <c r="CL6" s="1024" t="s">
        <v>16135</v>
      </c>
      <c r="CM6" s="1024" t="s">
        <v>16135</v>
      </c>
      <c r="CN6" s="1038" t="s">
        <v>16131</v>
      </c>
      <c r="CO6" s="1038" t="s">
        <v>16131</v>
      </c>
      <c r="CP6" s="1041" t="s">
        <v>14670</v>
      </c>
      <c r="CQ6" s="1038" t="s">
        <v>16136</v>
      </c>
      <c r="CR6" s="1038" t="s">
        <v>16131</v>
      </c>
      <c r="CS6" s="1038" t="s">
        <v>16131</v>
      </c>
      <c r="CT6" s="1019" t="s">
        <v>14678</v>
      </c>
      <c r="CU6" s="1044" t="s">
        <v>16137</v>
      </c>
      <c r="CV6" s="1045" t="s">
        <v>16138</v>
      </c>
      <c r="CW6" s="1045" t="s">
        <v>16138</v>
      </c>
      <c r="CX6" s="1045" t="s">
        <v>16138</v>
      </c>
      <c r="CY6" s="1046" t="s">
        <v>16139</v>
      </c>
      <c r="CZ6" s="1045" t="s">
        <v>16138</v>
      </c>
      <c r="DA6" s="1045" t="s">
        <v>16138</v>
      </c>
      <c r="DB6" s="1045" t="s">
        <v>16138</v>
      </c>
      <c r="DC6" s="1046" t="s">
        <v>16140</v>
      </c>
      <c r="DD6" s="1045" t="s">
        <v>16138</v>
      </c>
      <c r="DE6" s="1045" t="s">
        <v>16138</v>
      </c>
      <c r="DF6" s="1045" t="s">
        <v>16138</v>
      </c>
      <c r="DG6" s="1046" t="s">
        <v>16141</v>
      </c>
      <c r="DH6" s="1018" t="s">
        <v>16142</v>
      </c>
      <c r="DI6" s="1019" t="s">
        <v>16142</v>
      </c>
      <c r="DJ6" s="1019" t="s">
        <v>16142</v>
      </c>
      <c r="DK6" s="1020" t="s">
        <v>16142</v>
      </c>
      <c r="DL6" s="1024" t="s">
        <v>16117</v>
      </c>
      <c r="DM6" s="1024" t="s">
        <v>16117</v>
      </c>
      <c r="DN6" s="1024" t="s">
        <v>16117</v>
      </c>
      <c r="DO6" s="1024" t="s">
        <v>16117</v>
      </c>
      <c r="DP6" s="1038" t="s">
        <v>16126</v>
      </c>
      <c r="DQ6" s="1038" t="s">
        <v>16126</v>
      </c>
      <c r="DR6" s="1038" t="s">
        <v>16126</v>
      </c>
      <c r="DS6" s="1020" t="s">
        <v>14579</v>
      </c>
      <c r="DT6" s="1045" t="s">
        <v>16126</v>
      </c>
      <c r="DU6" s="1045" t="s">
        <v>16126</v>
      </c>
      <c r="DV6" s="1045" t="s">
        <v>16126</v>
      </c>
      <c r="DW6" s="1020" t="s">
        <v>16143</v>
      </c>
      <c r="DX6" s="1026"/>
      <c r="DY6" s="1018" t="s">
        <v>14670</v>
      </c>
      <c r="DZ6" s="1019" t="s">
        <v>14670</v>
      </c>
      <c r="EA6" s="1019" t="s">
        <v>14670</v>
      </c>
      <c r="EB6" s="1020" t="s">
        <v>14670</v>
      </c>
      <c r="EC6" s="1047" t="s">
        <v>16144</v>
      </c>
      <c r="ED6" s="1019" t="s">
        <v>14584</v>
      </c>
      <c r="EE6" s="1019" t="s">
        <v>14584</v>
      </c>
      <c r="EF6" s="1020" t="s">
        <v>14584</v>
      </c>
      <c r="EG6" s="1024" t="s">
        <v>16145</v>
      </c>
      <c r="EH6" s="1024" t="s">
        <v>16145</v>
      </c>
      <c r="EI6" s="1024" t="s">
        <v>16145</v>
      </c>
      <c r="EJ6" s="1024" t="s">
        <v>16145</v>
      </c>
      <c r="EK6" s="1018" t="s">
        <v>16109</v>
      </c>
      <c r="EL6" s="1019" t="s">
        <v>16109</v>
      </c>
      <c r="EM6" s="1019" t="s">
        <v>16109</v>
      </c>
      <c r="EN6" s="1020" t="s">
        <v>16109</v>
      </c>
      <c r="EO6" s="1029" t="s">
        <v>16115</v>
      </c>
      <c r="EP6" s="1030" t="s">
        <v>16115</v>
      </c>
      <c r="EQ6" s="1030" t="s">
        <v>16115</v>
      </c>
      <c r="ER6" s="1031" t="s">
        <v>16115</v>
      </c>
      <c r="ES6" s="1047" t="s">
        <v>16144</v>
      </c>
      <c r="ET6" s="446"/>
      <c r="EU6" s="446"/>
      <c r="EV6" s="1028"/>
      <c r="EW6" s="1027"/>
      <c r="EX6" s="446"/>
      <c r="EY6" s="446"/>
      <c r="EZ6" s="1028"/>
      <c r="FA6" s="1027"/>
      <c r="FB6" s="446"/>
      <c r="FC6" s="446"/>
      <c r="FD6" s="1028"/>
      <c r="FE6" s="1027"/>
      <c r="FF6" s="446"/>
      <c r="FG6" s="446"/>
      <c r="FH6" s="1028"/>
      <c r="FI6" s="1027"/>
      <c r="FJ6" s="446"/>
      <c r="FK6" s="446"/>
      <c r="FL6" s="1028"/>
      <c r="FM6" s="1027"/>
      <c r="FN6" s="446"/>
      <c r="FO6" s="446"/>
      <c r="FP6" s="1028"/>
      <c r="FQ6" s="1029" t="s">
        <v>16115</v>
      </c>
      <c r="FR6" s="1030" t="s">
        <v>16115</v>
      </c>
      <c r="FS6" s="1030" t="s">
        <v>16115</v>
      </c>
      <c r="FT6" s="1031" t="s">
        <v>16115</v>
      </c>
      <c r="FU6" s="1048" t="s">
        <v>16146</v>
      </c>
      <c r="FV6" s="1049"/>
      <c r="FW6" s="1050"/>
      <c r="FX6" s="1048" t="s">
        <v>16147</v>
      </c>
      <c r="FY6" s="1048" t="s">
        <v>16146</v>
      </c>
      <c r="FZ6" s="1049"/>
      <c r="GA6" s="1050"/>
      <c r="GB6" s="1048" t="s">
        <v>16148</v>
      </c>
      <c r="GC6" s="1018" t="s">
        <v>16109</v>
      </c>
      <c r="GD6" s="1019" t="s">
        <v>16109</v>
      </c>
      <c r="GE6" s="1019" t="s">
        <v>16109</v>
      </c>
      <c r="GF6" s="1051" t="s">
        <v>16109</v>
      </c>
      <c r="GG6" s="1027"/>
      <c r="GH6" s="446"/>
      <c r="GI6" s="446"/>
      <c r="GJ6" s="1028"/>
      <c r="GK6" s="1027"/>
      <c r="GL6" s="446"/>
      <c r="GM6" s="446"/>
      <c r="GN6" s="1028"/>
      <c r="GO6" s="1027"/>
      <c r="GP6" s="446"/>
      <c r="GQ6" s="446"/>
      <c r="GR6" s="1028"/>
      <c r="GS6" s="1029" t="s">
        <v>16115</v>
      </c>
      <c r="GT6" s="1030" t="s">
        <v>16115</v>
      </c>
      <c r="GU6" s="1030" t="s">
        <v>16115</v>
      </c>
      <c r="GV6" s="1031" t="s">
        <v>16115</v>
      </c>
      <c r="GW6" s="1027"/>
      <c r="GX6" s="446"/>
      <c r="GY6" s="446"/>
      <c r="GZ6" s="1028"/>
      <c r="HA6" s="1027"/>
      <c r="HB6" s="446"/>
      <c r="HC6" s="446"/>
      <c r="HD6" s="1028"/>
      <c r="HE6" s="1027"/>
      <c r="HF6" s="446"/>
      <c r="HG6" s="446"/>
      <c r="HH6" s="1028"/>
      <c r="HI6" s="1027"/>
      <c r="HJ6" s="446"/>
      <c r="HK6" s="446"/>
      <c r="HL6" s="1028"/>
      <c r="HM6" s="1027"/>
      <c r="HN6" s="446"/>
      <c r="HO6" s="446"/>
      <c r="HP6" s="1028"/>
      <c r="HQ6" s="1027"/>
      <c r="HR6" s="446"/>
      <c r="HS6" s="446"/>
      <c r="HT6" s="1028"/>
      <c r="HU6" s="1029" t="s">
        <v>16115</v>
      </c>
      <c r="HV6" s="1030" t="s">
        <v>16115</v>
      </c>
      <c r="HW6" s="1030" t="s">
        <v>16115</v>
      </c>
      <c r="HX6" s="1031" t="s">
        <v>16115</v>
      </c>
      <c r="HY6" s="1027"/>
      <c r="HZ6" s="446"/>
      <c r="IA6" s="446"/>
      <c r="IB6" s="1028"/>
      <c r="IC6" s="1052" t="s">
        <v>16149</v>
      </c>
      <c r="ID6" s="446"/>
      <c r="IE6" s="446"/>
      <c r="IF6" s="1028"/>
      <c r="IG6" s="1027"/>
      <c r="IH6" s="446"/>
      <c r="II6" s="446"/>
      <c r="IJ6" s="1028"/>
      <c r="IK6" s="1027"/>
      <c r="IL6" s="446"/>
      <c r="IM6" s="446"/>
      <c r="IN6" s="1028"/>
    </row>
    <row r="7" spans="1:248" ht="40.5" customHeight="1">
      <c r="A7" s="2500"/>
      <c r="B7" s="751" t="s">
        <v>16150</v>
      </c>
      <c r="C7" s="1014"/>
      <c r="D7" s="1053" t="s">
        <v>14994</v>
      </c>
      <c r="E7" s="1041" t="s">
        <v>14994</v>
      </c>
      <c r="F7" s="1041" t="s">
        <v>14994</v>
      </c>
      <c r="G7" s="1054" t="s">
        <v>14994</v>
      </c>
      <c r="H7" s="1032" t="s">
        <v>16118</v>
      </c>
      <c r="I7" s="1033" t="s">
        <v>16119</v>
      </c>
      <c r="J7" s="1041" t="s">
        <v>14584</v>
      </c>
      <c r="K7" s="1054" t="s">
        <v>14584</v>
      </c>
      <c r="L7" s="1053" t="s">
        <v>16109</v>
      </c>
      <c r="M7" s="1041" t="s">
        <v>16109</v>
      </c>
      <c r="N7" s="1041" t="s">
        <v>16109</v>
      </c>
      <c r="O7" s="1054" t="s">
        <v>16109</v>
      </c>
      <c r="P7" s="1034" t="s">
        <v>16120</v>
      </c>
      <c r="Q7" s="1035" t="s">
        <v>16122</v>
      </c>
      <c r="R7" s="1041" t="s">
        <v>16151</v>
      </c>
      <c r="S7" s="1054" t="s">
        <v>16151</v>
      </c>
      <c r="T7" s="1035" t="s">
        <v>16130</v>
      </c>
      <c r="U7" s="1055" t="s">
        <v>16130</v>
      </c>
      <c r="V7" s="1055" t="s">
        <v>16130</v>
      </c>
      <c r="W7" s="1020" t="s">
        <v>14670</v>
      </c>
      <c r="X7" s="1056" t="s">
        <v>16152</v>
      </c>
      <c r="Y7" s="1056" t="s">
        <v>16153</v>
      </c>
      <c r="Z7" s="1041" t="s">
        <v>16109</v>
      </c>
      <c r="AA7" s="1054" t="s">
        <v>16109</v>
      </c>
      <c r="AB7" s="1057" t="s">
        <v>16154</v>
      </c>
      <c r="AC7" s="1057" t="s">
        <v>16154</v>
      </c>
      <c r="AD7" s="1057" t="s">
        <v>16154</v>
      </c>
      <c r="AE7" s="1057" t="s">
        <v>16154</v>
      </c>
      <c r="AF7" s="1018" t="s">
        <v>16109</v>
      </c>
      <c r="AG7" s="1019" t="s">
        <v>16109</v>
      </c>
      <c r="AH7" s="1019" t="s">
        <v>16109</v>
      </c>
      <c r="AI7" s="1020" t="s">
        <v>16109</v>
      </c>
      <c r="AJ7" s="1058" t="s">
        <v>16155</v>
      </c>
      <c r="AK7" s="1041" t="s">
        <v>14678</v>
      </c>
      <c r="AL7" s="1041" t="s">
        <v>14678</v>
      </c>
      <c r="AM7" s="1054" t="s">
        <v>14678</v>
      </c>
      <c r="AN7" s="1059" t="s">
        <v>16156</v>
      </c>
      <c r="AO7" s="1059" t="s">
        <v>16157</v>
      </c>
      <c r="AP7" s="1039" t="s">
        <v>14584</v>
      </c>
      <c r="AQ7" s="1059" t="s">
        <v>16158</v>
      </c>
      <c r="AR7" s="1038" t="s">
        <v>16126</v>
      </c>
      <c r="AS7" s="1041" t="s">
        <v>14636</v>
      </c>
      <c r="AT7" s="1041" t="s">
        <v>14636</v>
      </c>
      <c r="AU7" s="1054" t="s">
        <v>14636</v>
      </c>
      <c r="AV7" s="1040" t="s">
        <v>16127</v>
      </c>
      <c r="AW7" s="1041" t="s">
        <v>14636</v>
      </c>
      <c r="AX7" s="1041" t="s">
        <v>14636</v>
      </c>
      <c r="AY7" s="1054" t="s">
        <v>14636</v>
      </c>
      <c r="AZ7" s="1053" t="s">
        <v>14670</v>
      </c>
      <c r="BA7" s="1041" t="s">
        <v>14670</v>
      </c>
      <c r="BB7" s="1041" t="s">
        <v>14670</v>
      </c>
      <c r="BC7" s="1054" t="s">
        <v>14670</v>
      </c>
      <c r="BD7" s="1053" t="s">
        <v>14697</v>
      </c>
      <c r="BE7" s="1041" t="s">
        <v>14697</v>
      </c>
      <c r="BF7" s="1041" t="s">
        <v>14697</v>
      </c>
      <c r="BG7" s="1054" t="s">
        <v>14697</v>
      </c>
      <c r="BH7" s="1053" t="s">
        <v>16159</v>
      </c>
      <c r="BI7" s="1053" t="s">
        <v>16159</v>
      </c>
      <c r="BJ7" s="1053" t="s">
        <v>16159</v>
      </c>
      <c r="BK7" s="1053" t="s">
        <v>16159</v>
      </c>
      <c r="BL7" s="1040" t="s">
        <v>16129</v>
      </c>
      <c r="BM7" s="1033" t="s">
        <v>16119</v>
      </c>
      <c r="BN7" s="1041" t="s">
        <v>14678</v>
      </c>
      <c r="BO7" s="1054" t="s">
        <v>14678</v>
      </c>
      <c r="BP7" s="1038" t="s">
        <v>16126</v>
      </c>
      <c r="BQ7" s="1041" t="s">
        <v>14579</v>
      </c>
      <c r="BR7" s="1041" t="s">
        <v>14579</v>
      </c>
      <c r="BS7" s="1054" t="s">
        <v>14579</v>
      </c>
      <c r="BT7" s="1059" t="s">
        <v>16160</v>
      </c>
      <c r="BU7" s="1059" t="s">
        <v>16161</v>
      </c>
      <c r="BV7" s="1043" t="s">
        <v>16130</v>
      </c>
      <c r="BW7" s="1054" t="s">
        <v>14670</v>
      </c>
      <c r="BX7" s="1060" t="s">
        <v>16130</v>
      </c>
      <c r="BY7" s="1061" t="s">
        <v>16130</v>
      </c>
      <c r="BZ7" s="1019" t="s">
        <v>16162</v>
      </c>
      <c r="CA7" s="1025" t="s">
        <v>16162</v>
      </c>
      <c r="CB7" s="1043" t="s">
        <v>16130</v>
      </c>
      <c r="CC7" s="1043" t="s">
        <v>16130</v>
      </c>
      <c r="CD7" s="1043" t="s">
        <v>16130</v>
      </c>
      <c r="CE7" s="1044" t="s">
        <v>16163</v>
      </c>
      <c r="CF7" s="1018" t="s">
        <v>14700</v>
      </c>
      <c r="CG7" s="1018" t="s">
        <v>14700</v>
      </c>
      <c r="CH7" s="1018" t="s">
        <v>14700</v>
      </c>
      <c r="CI7" s="1018" t="s">
        <v>14700</v>
      </c>
      <c r="CJ7" s="1018" t="s">
        <v>14700</v>
      </c>
      <c r="CK7" s="1018" t="s">
        <v>14700</v>
      </c>
      <c r="CL7" s="1018" t="s">
        <v>14700</v>
      </c>
      <c r="CM7" s="1018" t="s">
        <v>14700</v>
      </c>
      <c r="CN7" s="1059" t="s">
        <v>16164</v>
      </c>
      <c r="CO7" s="1062" t="s">
        <v>16165</v>
      </c>
      <c r="CP7" s="1041" t="s">
        <v>14636</v>
      </c>
      <c r="CQ7" s="1062" t="s">
        <v>16166</v>
      </c>
      <c r="CR7" s="1038" t="s">
        <v>16131</v>
      </c>
      <c r="CS7" s="1038" t="s">
        <v>16131</v>
      </c>
      <c r="CT7" s="1019" t="s">
        <v>14636</v>
      </c>
      <c r="CU7" s="1044" t="s">
        <v>16167</v>
      </c>
      <c r="CV7" s="1045" t="s">
        <v>16138</v>
      </c>
      <c r="CW7" s="1045" t="s">
        <v>16138</v>
      </c>
      <c r="CX7" s="1045" t="s">
        <v>16138</v>
      </c>
      <c r="CY7" s="1046" t="s">
        <v>16168</v>
      </c>
      <c r="CZ7" s="1045" t="s">
        <v>16138</v>
      </c>
      <c r="DA7" s="1048" t="s">
        <v>16169</v>
      </c>
      <c r="DB7" s="1045" t="s">
        <v>16138</v>
      </c>
      <c r="DC7" s="1046" t="s">
        <v>16170</v>
      </c>
      <c r="DD7" s="1045" t="s">
        <v>16138</v>
      </c>
      <c r="DE7" s="1045" t="s">
        <v>16138</v>
      </c>
      <c r="DF7" s="1045" t="s">
        <v>16138</v>
      </c>
      <c r="DG7" s="1046" t="s">
        <v>16171</v>
      </c>
      <c r="DH7" s="1038" t="s">
        <v>16126</v>
      </c>
      <c r="DI7" s="1038" t="s">
        <v>16126</v>
      </c>
      <c r="DJ7" s="1038" t="s">
        <v>16126</v>
      </c>
      <c r="DK7" s="1020" t="s">
        <v>14697</v>
      </c>
      <c r="DL7" s="1053" t="s">
        <v>16143</v>
      </c>
      <c r="DM7" s="1053" t="s">
        <v>16143</v>
      </c>
      <c r="DN7" s="1053" t="s">
        <v>16143</v>
      </c>
      <c r="DO7" s="1053" t="s">
        <v>16143</v>
      </c>
      <c r="DP7" s="1059" t="s">
        <v>16172</v>
      </c>
      <c r="DQ7" s="1041" t="s">
        <v>16143</v>
      </c>
      <c r="DR7" s="1041" t="s">
        <v>16143</v>
      </c>
      <c r="DS7" s="1054" t="s">
        <v>16143</v>
      </c>
      <c r="DT7" s="1034" t="s">
        <v>16131</v>
      </c>
      <c r="DU7" s="1033" t="s">
        <v>16131</v>
      </c>
      <c r="DV7" s="1019" t="s">
        <v>14584</v>
      </c>
      <c r="DW7" s="1063" t="s">
        <v>16173</v>
      </c>
      <c r="DX7" s="1026"/>
      <c r="DY7" s="1053" t="s">
        <v>14678</v>
      </c>
      <c r="DZ7" s="1041" t="s">
        <v>14678</v>
      </c>
      <c r="EA7" s="1041" t="s">
        <v>14678</v>
      </c>
      <c r="EB7" s="1054" t="s">
        <v>14678</v>
      </c>
      <c r="EC7" s="1053" t="s">
        <v>14636</v>
      </c>
      <c r="ED7" s="1041" t="s">
        <v>14636</v>
      </c>
      <c r="EE7" s="1041" t="s">
        <v>14636</v>
      </c>
      <c r="EF7" s="1054" t="s">
        <v>14636</v>
      </c>
      <c r="EG7" s="1064" t="s">
        <v>16174</v>
      </c>
      <c r="EH7" s="1064" t="s">
        <v>16174</v>
      </c>
      <c r="EI7" s="1064" t="s">
        <v>16174</v>
      </c>
      <c r="EJ7" s="1064" t="s">
        <v>16174</v>
      </c>
      <c r="EK7" s="1018" t="s">
        <v>16109</v>
      </c>
      <c r="EL7" s="1019" t="s">
        <v>16109</v>
      </c>
      <c r="EM7" s="1019" t="s">
        <v>16109</v>
      </c>
      <c r="EN7" s="1020" t="s">
        <v>16109</v>
      </c>
      <c r="EO7" s="1065"/>
      <c r="EP7" s="1066"/>
      <c r="EQ7" s="1066"/>
      <c r="ER7" s="1067"/>
      <c r="ES7" s="1065"/>
      <c r="ET7" s="1066"/>
      <c r="EU7" s="1066"/>
      <c r="EV7" s="1067"/>
      <c r="EW7" s="1065"/>
      <c r="EX7" s="1066"/>
      <c r="EY7" s="1066"/>
      <c r="EZ7" s="1067"/>
      <c r="FA7" s="1065"/>
      <c r="FB7" s="1066"/>
      <c r="FC7" s="1066"/>
      <c r="FD7" s="1067"/>
      <c r="FE7" s="1036" t="s">
        <v>16175</v>
      </c>
      <c r="FF7" s="1036" t="s">
        <v>16176</v>
      </c>
      <c r="FG7" s="1036" t="s">
        <v>16177</v>
      </c>
      <c r="FH7" s="1036" t="s">
        <v>16178</v>
      </c>
      <c r="FI7" s="1065"/>
      <c r="FJ7" s="1066"/>
      <c r="FK7" s="1066"/>
      <c r="FL7" s="1067"/>
      <c r="FM7" s="1065"/>
      <c r="FN7" s="1066"/>
      <c r="FO7" s="1066"/>
      <c r="FP7" s="1067"/>
      <c r="FQ7" s="1065"/>
      <c r="FR7" s="1066"/>
      <c r="FS7" s="1066"/>
      <c r="FT7" s="1067"/>
      <c r="FU7" s="1065"/>
      <c r="FV7" s="1066"/>
      <c r="FW7" s="1066"/>
      <c r="FX7" s="1067"/>
      <c r="FY7" s="1035" t="s">
        <v>16179</v>
      </c>
      <c r="FZ7" s="1035" t="s">
        <v>16179</v>
      </c>
      <c r="GA7" s="1035" t="s">
        <v>16179</v>
      </c>
      <c r="GB7" s="1067"/>
      <c r="GC7" s="1018" t="s">
        <v>16109</v>
      </c>
      <c r="GD7" s="1019" t="s">
        <v>16109</v>
      </c>
      <c r="GE7" s="1019" t="s">
        <v>16109</v>
      </c>
      <c r="GF7" s="1051" t="s">
        <v>16109</v>
      </c>
      <c r="GG7" s="1065"/>
      <c r="GH7" s="1066"/>
      <c r="GI7" s="1066"/>
      <c r="GJ7" s="1067"/>
      <c r="GK7" s="1068" t="s">
        <v>16180</v>
      </c>
      <c r="GL7" s="1068" t="s">
        <v>16180</v>
      </c>
      <c r="GM7" s="1068" t="s">
        <v>16180</v>
      </c>
      <c r="GN7" s="1069" t="s">
        <v>16181</v>
      </c>
      <c r="GO7" s="1065"/>
      <c r="GP7" s="1066"/>
      <c r="GQ7" s="1066"/>
      <c r="GR7" s="1067"/>
      <c r="GS7" s="1065"/>
      <c r="GT7" s="1066"/>
      <c r="GU7" s="1066"/>
      <c r="GV7" s="1067"/>
      <c r="GW7" s="1065"/>
      <c r="GX7" s="1066"/>
      <c r="GY7" s="1066"/>
      <c r="GZ7" s="1067"/>
      <c r="HA7" s="1065"/>
      <c r="HB7" s="1066"/>
      <c r="HC7" s="1066"/>
      <c r="HD7" s="1067"/>
      <c r="HE7" s="1065"/>
      <c r="HF7" s="1066"/>
      <c r="HG7" s="1066"/>
      <c r="HH7" s="1067"/>
      <c r="HI7" s="1036" t="s">
        <v>16182</v>
      </c>
      <c r="HJ7" s="1036" t="s">
        <v>16183</v>
      </c>
      <c r="HK7" s="1036" t="s">
        <v>16184</v>
      </c>
      <c r="HL7" s="1036" t="s">
        <v>16185</v>
      </c>
      <c r="HM7" s="1065"/>
      <c r="HN7" s="1066"/>
      <c r="HO7" s="1066"/>
      <c r="HP7" s="1067"/>
      <c r="HQ7" s="1065"/>
      <c r="HR7" s="1066"/>
      <c r="HS7" s="1066"/>
      <c r="HT7" s="1067"/>
      <c r="HU7" s="1065"/>
      <c r="HV7" s="1066"/>
      <c r="HW7" s="1066"/>
      <c r="HX7" s="1067"/>
      <c r="HY7" s="1065"/>
      <c r="HZ7" s="1066"/>
      <c r="IA7" s="1066"/>
      <c r="IB7" s="1067"/>
      <c r="IC7" s="1065"/>
      <c r="ID7" s="1066"/>
      <c r="IE7" s="1066"/>
      <c r="IF7" s="1067"/>
      <c r="IG7" s="1065"/>
      <c r="IH7" s="1066"/>
      <c r="II7" s="1066"/>
      <c r="IJ7" s="1067"/>
      <c r="IK7" s="1065"/>
      <c r="IL7" s="1066"/>
      <c r="IM7" s="1066"/>
      <c r="IN7" s="1067"/>
    </row>
    <row r="8" spans="1:248" ht="39" customHeight="1">
      <c r="A8" s="2500"/>
      <c r="B8" s="1070" t="s">
        <v>16186</v>
      </c>
      <c r="C8" s="1014"/>
      <c r="D8" s="1071" t="s">
        <v>16187</v>
      </c>
      <c r="E8" s="1071" t="s">
        <v>16187</v>
      </c>
      <c r="F8" s="1071" t="s">
        <v>16187</v>
      </c>
      <c r="G8" s="1069" t="s">
        <v>16188</v>
      </c>
      <c r="H8" s="1018" t="s">
        <v>14590</v>
      </c>
      <c r="I8" s="958" t="s">
        <v>14590</v>
      </c>
      <c r="J8" s="1019" t="s">
        <v>14590</v>
      </c>
      <c r="K8" s="1020" t="s">
        <v>14590</v>
      </c>
      <c r="L8" s="1018" t="s">
        <v>16109</v>
      </c>
      <c r="M8" s="1019" t="s">
        <v>16109</v>
      </c>
      <c r="N8" s="1019" t="s">
        <v>16109</v>
      </c>
      <c r="O8" s="1020" t="s">
        <v>16109</v>
      </c>
      <c r="P8" s="1018" t="s">
        <v>14590</v>
      </c>
      <c r="Q8" s="1019" t="s">
        <v>14590</v>
      </c>
      <c r="R8" s="1019" t="s">
        <v>14590</v>
      </c>
      <c r="S8" s="1020" t="s">
        <v>14590</v>
      </c>
      <c r="T8" s="1018" t="s">
        <v>16121</v>
      </c>
      <c r="U8" s="1019" t="s">
        <v>16121</v>
      </c>
      <c r="V8" s="1019" t="s">
        <v>16121</v>
      </c>
      <c r="W8" s="1020" t="s">
        <v>16121</v>
      </c>
      <c r="X8" s="1018" t="s">
        <v>16109</v>
      </c>
      <c r="Y8" s="1019" t="s">
        <v>16109</v>
      </c>
      <c r="Z8" s="1019" t="s">
        <v>16109</v>
      </c>
      <c r="AA8" s="1020" t="s">
        <v>16109</v>
      </c>
      <c r="AB8" s="1018" t="s">
        <v>16109</v>
      </c>
      <c r="AC8" s="1019" t="s">
        <v>16109</v>
      </c>
      <c r="AD8" s="1019" t="s">
        <v>16109</v>
      </c>
      <c r="AE8" s="1020" t="s">
        <v>16109</v>
      </c>
      <c r="AF8" s="1018" t="s">
        <v>16109</v>
      </c>
      <c r="AG8" s="1019" t="s">
        <v>16109</v>
      </c>
      <c r="AH8" s="1019" t="s">
        <v>16109</v>
      </c>
      <c r="AI8" s="1020" t="s">
        <v>16109</v>
      </c>
      <c r="AJ8" s="1018" t="s">
        <v>14644</v>
      </c>
      <c r="AK8" s="1019" t="s">
        <v>14644</v>
      </c>
      <c r="AL8" s="1019" t="s">
        <v>14644</v>
      </c>
      <c r="AM8" s="1020" t="s">
        <v>14644</v>
      </c>
      <c r="AN8" s="1018" t="s">
        <v>16189</v>
      </c>
      <c r="AO8" s="1018" t="s">
        <v>16189</v>
      </c>
      <c r="AP8" s="1018" t="s">
        <v>16189</v>
      </c>
      <c r="AQ8" s="1018" t="s">
        <v>16189</v>
      </c>
      <c r="AR8" s="1018" t="s">
        <v>14644</v>
      </c>
      <c r="AS8" s="1019" t="s">
        <v>14644</v>
      </c>
      <c r="AT8" s="1019" t="s">
        <v>14644</v>
      </c>
      <c r="AU8" s="1020" t="s">
        <v>14644</v>
      </c>
      <c r="AV8" s="1036" t="s">
        <v>16190</v>
      </c>
      <c r="AW8" s="1036" t="s">
        <v>16191</v>
      </c>
      <c r="AX8" s="1036" t="s">
        <v>16192</v>
      </c>
      <c r="AY8" s="1036" t="s">
        <v>16193</v>
      </c>
      <c r="AZ8" s="1018" t="s">
        <v>14597</v>
      </c>
      <c r="BA8" s="1019" t="s">
        <v>14597</v>
      </c>
      <c r="BB8" s="1019" t="s">
        <v>14597</v>
      </c>
      <c r="BC8" s="1020" t="s">
        <v>14597</v>
      </c>
      <c r="BD8" s="1055" t="s">
        <v>16194</v>
      </c>
      <c r="BE8" s="1055" t="s">
        <v>16194</v>
      </c>
      <c r="BF8" s="1055" t="s">
        <v>16194</v>
      </c>
      <c r="BG8" s="1072" t="s">
        <v>16195</v>
      </c>
      <c r="BH8" s="1018" t="s">
        <v>16196</v>
      </c>
      <c r="BI8" s="1018" t="s">
        <v>16196</v>
      </c>
      <c r="BJ8" s="1018" t="s">
        <v>16196</v>
      </c>
      <c r="BK8" s="1018" t="s">
        <v>16196</v>
      </c>
      <c r="BL8" s="1018" t="s">
        <v>14644</v>
      </c>
      <c r="BM8" s="1019" t="s">
        <v>14644</v>
      </c>
      <c r="BN8" s="1019" t="s">
        <v>14644</v>
      </c>
      <c r="BO8" s="958" t="s">
        <v>14644</v>
      </c>
      <c r="BP8" s="1018" t="s">
        <v>14644</v>
      </c>
      <c r="BQ8" s="1019" t="s">
        <v>14644</v>
      </c>
      <c r="BR8" s="1019" t="s">
        <v>14644</v>
      </c>
      <c r="BS8" s="1020" t="s">
        <v>14644</v>
      </c>
      <c r="BT8" s="1073" t="s">
        <v>16197</v>
      </c>
      <c r="BU8" s="1073" t="s">
        <v>16197</v>
      </c>
      <c r="BV8" s="1073" t="s">
        <v>16197</v>
      </c>
      <c r="BW8" s="1074" t="s">
        <v>16198</v>
      </c>
      <c r="BX8" s="1075" t="s">
        <v>16199</v>
      </c>
      <c r="BY8" s="1033" t="s">
        <v>16199</v>
      </c>
      <c r="BZ8" s="1033" t="s">
        <v>16199</v>
      </c>
      <c r="CA8" s="1063" t="s">
        <v>16200</v>
      </c>
      <c r="CB8" s="1073" t="s">
        <v>16201</v>
      </c>
      <c r="CC8" s="1073" t="s">
        <v>16201</v>
      </c>
      <c r="CD8" s="1073" t="s">
        <v>16201</v>
      </c>
      <c r="CE8" s="1074" t="s">
        <v>16202</v>
      </c>
      <c r="CF8" s="1076" t="s">
        <v>16203</v>
      </c>
      <c r="CG8" s="1019" t="s">
        <v>14599</v>
      </c>
      <c r="CH8" s="1019" t="s">
        <v>14599</v>
      </c>
      <c r="CI8" s="1020" t="s">
        <v>14599</v>
      </c>
      <c r="CJ8" s="1073" t="s">
        <v>16201</v>
      </c>
      <c r="CK8" s="1073" t="s">
        <v>16201</v>
      </c>
      <c r="CL8" s="1073" t="s">
        <v>16201</v>
      </c>
      <c r="CM8" s="1074" t="s">
        <v>16204</v>
      </c>
      <c r="CN8" s="1018" t="s">
        <v>14644</v>
      </c>
      <c r="CO8" s="1019" t="s">
        <v>14644</v>
      </c>
      <c r="CP8" s="1019" t="s">
        <v>14644</v>
      </c>
      <c r="CQ8" s="1020" t="s">
        <v>14644</v>
      </c>
      <c r="CR8" s="1018" t="s">
        <v>14597</v>
      </c>
      <c r="CS8" s="1019" t="s">
        <v>14597</v>
      </c>
      <c r="CT8" s="1019" t="s">
        <v>14597</v>
      </c>
      <c r="CU8" s="1020" t="s">
        <v>14597</v>
      </c>
      <c r="CV8" s="1055" t="s">
        <v>16205</v>
      </c>
      <c r="CW8" s="1055" t="s">
        <v>16205</v>
      </c>
      <c r="CX8" s="1019" t="s">
        <v>14590</v>
      </c>
      <c r="CY8" s="1077" t="s">
        <v>16206</v>
      </c>
      <c r="CZ8" s="1075" t="s">
        <v>16207</v>
      </c>
      <c r="DA8" s="1075" t="s">
        <v>16207</v>
      </c>
      <c r="DB8" s="1075" t="s">
        <v>16207</v>
      </c>
      <c r="DC8" s="1075" t="s">
        <v>16208</v>
      </c>
      <c r="DD8" s="1055" t="s">
        <v>16205</v>
      </c>
      <c r="DE8" s="1055" t="s">
        <v>16205</v>
      </c>
      <c r="DF8" s="1019" t="s">
        <v>16142</v>
      </c>
      <c r="DG8" s="1077" t="s">
        <v>16209</v>
      </c>
      <c r="DH8" s="1078" t="s">
        <v>16210</v>
      </c>
      <c r="DI8" s="1019" t="s">
        <v>16211</v>
      </c>
      <c r="DJ8" s="1019" t="s">
        <v>16211</v>
      </c>
      <c r="DK8" s="1020" t="s">
        <v>16211</v>
      </c>
      <c r="DL8" s="1018" t="s">
        <v>14682</v>
      </c>
      <c r="DM8" s="1019" t="s">
        <v>14682</v>
      </c>
      <c r="DN8" s="1019" t="s">
        <v>14682</v>
      </c>
      <c r="DO8" s="1020" t="s">
        <v>14682</v>
      </c>
      <c r="DP8" s="1018" t="s">
        <v>14597</v>
      </c>
      <c r="DQ8" s="1019" t="s">
        <v>14597</v>
      </c>
      <c r="DR8" s="1019" t="s">
        <v>14597</v>
      </c>
      <c r="DS8" s="1020" t="s">
        <v>14597</v>
      </c>
      <c r="DT8" s="1038" t="s">
        <v>16212</v>
      </c>
      <c r="DU8" s="1038" t="s">
        <v>16212</v>
      </c>
      <c r="DV8" s="1019" t="s">
        <v>16143</v>
      </c>
      <c r="DW8" s="1044" t="s">
        <v>16213</v>
      </c>
      <c r="DX8" s="1026"/>
      <c r="DY8" s="1018" t="s">
        <v>14597</v>
      </c>
      <c r="DZ8" s="1019" t="s">
        <v>14597</v>
      </c>
      <c r="EA8" s="1019" t="s">
        <v>14597</v>
      </c>
      <c r="EB8" s="1020" t="s">
        <v>14597</v>
      </c>
      <c r="EC8" s="1079" t="s">
        <v>16214</v>
      </c>
      <c r="ED8" s="1079" t="s">
        <v>16214</v>
      </c>
      <c r="EE8" s="1079" t="s">
        <v>16214</v>
      </c>
      <c r="EF8" s="1080" t="s">
        <v>16215</v>
      </c>
      <c r="EG8" s="1018" t="s">
        <v>16216</v>
      </c>
      <c r="EH8" s="1018" t="s">
        <v>16216</v>
      </c>
      <c r="EI8" s="1018" t="s">
        <v>16216</v>
      </c>
      <c r="EJ8" s="1018" t="s">
        <v>16216</v>
      </c>
      <c r="EK8" s="1018" t="s">
        <v>16109</v>
      </c>
      <c r="EL8" s="1019" t="s">
        <v>16109</v>
      </c>
      <c r="EM8" s="1019" t="s">
        <v>16109</v>
      </c>
      <c r="EN8" s="1020" t="s">
        <v>16109</v>
      </c>
      <c r="EO8" s="1035" t="s">
        <v>16217</v>
      </c>
      <c r="EP8" s="1035" t="s">
        <v>16217</v>
      </c>
      <c r="EQ8" s="1035" t="s">
        <v>16217</v>
      </c>
      <c r="ER8" s="1036" t="s">
        <v>16218</v>
      </c>
      <c r="ES8" s="1081" t="s">
        <v>16219</v>
      </c>
      <c r="ET8" s="1081" t="s">
        <v>16219</v>
      </c>
      <c r="EU8" s="1081" t="s">
        <v>16219</v>
      </c>
      <c r="EV8" s="1082" t="s">
        <v>16220</v>
      </c>
      <c r="EW8" s="1081" t="s">
        <v>16219</v>
      </c>
      <c r="EX8" s="1081" t="s">
        <v>16219</v>
      </c>
      <c r="EY8" s="1081" t="s">
        <v>16219</v>
      </c>
      <c r="EZ8" s="1082" t="s">
        <v>16221</v>
      </c>
      <c r="FA8" s="1027"/>
      <c r="FB8" s="446"/>
      <c r="FC8" s="446"/>
      <c r="FD8" s="1028"/>
      <c r="FE8" s="1035" t="s">
        <v>16222</v>
      </c>
      <c r="FF8" s="1035" t="s">
        <v>16222</v>
      </c>
      <c r="FG8" s="1035" t="s">
        <v>16222</v>
      </c>
      <c r="FH8" s="1035" t="s">
        <v>16223</v>
      </c>
      <c r="FI8" s="1035" t="s">
        <v>16222</v>
      </c>
      <c r="FJ8" s="1035" t="s">
        <v>16222</v>
      </c>
      <c r="FK8" s="1035" t="s">
        <v>16222</v>
      </c>
      <c r="FL8" s="1035" t="s">
        <v>16224</v>
      </c>
      <c r="FM8" s="1065"/>
      <c r="FN8" s="1065"/>
      <c r="FO8" s="1065"/>
      <c r="FP8" s="1065"/>
      <c r="FQ8" s="1083" t="s">
        <v>16225</v>
      </c>
      <c r="FR8" s="1083" t="s">
        <v>16225</v>
      </c>
      <c r="FS8" s="1083" t="s">
        <v>16225</v>
      </c>
      <c r="FT8" s="1084" t="s">
        <v>16226</v>
      </c>
      <c r="FU8" s="1027"/>
      <c r="FV8" s="446"/>
      <c r="FW8" s="446"/>
      <c r="FX8" s="1028"/>
      <c r="FY8" s="1027"/>
      <c r="FZ8" s="446"/>
      <c r="GA8" s="446"/>
      <c r="GB8" s="1028"/>
      <c r="GC8" s="1018" t="s">
        <v>16109</v>
      </c>
      <c r="GD8" s="1019" t="s">
        <v>16109</v>
      </c>
      <c r="GE8" s="1019" t="s">
        <v>16109</v>
      </c>
      <c r="GF8" s="1051" t="s">
        <v>16109</v>
      </c>
      <c r="GG8" s="1050"/>
      <c r="GH8" s="1050"/>
      <c r="GI8" s="1050"/>
      <c r="GJ8" s="1050"/>
      <c r="GK8" s="1027"/>
      <c r="GL8" s="446"/>
      <c r="GM8" s="446"/>
      <c r="GN8" s="1028"/>
      <c r="GO8" s="1085" t="s">
        <v>16227</v>
      </c>
      <c r="GP8" s="1085" t="s">
        <v>16227</v>
      </c>
      <c r="GQ8" s="446"/>
      <c r="GR8" s="1028"/>
      <c r="GS8" s="1035" t="s">
        <v>16228</v>
      </c>
      <c r="GT8" s="1035" t="s">
        <v>16228</v>
      </c>
      <c r="GU8" s="1086"/>
      <c r="GV8" s="1035" t="s">
        <v>16229</v>
      </c>
      <c r="GW8" s="1027"/>
      <c r="GX8" s="446"/>
      <c r="GY8" s="446"/>
      <c r="GZ8" s="1028"/>
      <c r="HA8" s="1027"/>
      <c r="HB8" s="446"/>
      <c r="HC8" s="446"/>
      <c r="HD8" s="1028"/>
      <c r="HE8" s="1083" t="s">
        <v>16225</v>
      </c>
      <c r="HF8" s="1083" t="s">
        <v>16225</v>
      </c>
      <c r="HG8" s="1083" t="s">
        <v>16225</v>
      </c>
      <c r="HH8" s="1084" t="s">
        <v>16230</v>
      </c>
      <c r="HI8" s="1073" t="s">
        <v>16231</v>
      </c>
      <c r="HJ8" s="1073" t="s">
        <v>16231</v>
      </c>
      <c r="HK8" s="1073" t="s">
        <v>16231</v>
      </c>
      <c r="HL8" s="1074" t="s">
        <v>16232</v>
      </c>
      <c r="HM8" s="1073" t="s">
        <v>16231</v>
      </c>
      <c r="HN8" s="1073" t="s">
        <v>16231</v>
      </c>
      <c r="HO8" s="1073" t="s">
        <v>16231</v>
      </c>
      <c r="HP8" s="1074" t="s">
        <v>16233</v>
      </c>
      <c r="HQ8" s="1083" t="s">
        <v>16225</v>
      </c>
      <c r="HR8" s="1083" t="s">
        <v>16225</v>
      </c>
      <c r="HS8" s="1083" t="s">
        <v>16225</v>
      </c>
      <c r="HT8" s="1084" t="s">
        <v>16234</v>
      </c>
      <c r="HU8" s="1027"/>
      <c r="HV8" s="446"/>
      <c r="HW8" s="446"/>
      <c r="HX8" s="1028"/>
      <c r="HY8" s="1027"/>
      <c r="HZ8" s="446"/>
      <c r="IA8" s="446"/>
      <c r="IB8" s="1028"/>
      <c r="IC8" s="1027"/>
      <c r="ID8" s="446"/>
      <c r="IE8" s="446"/>
      <c r="IF8" s="1028"/>
      <c r="IG8" s="1027"/>
      <c r="IH8" s="446"/>
      <c r="II8" s="446"/>
      <c r="IJ8" s="1028"/>
      <c r="IK8" s="1027"/>
      <c r="IL8" s="446"/>
      <c r="IM8" s="446"/>
      <c r="IN8" s="1028"/>
    </row>
    <row r="9" spans="1:248" ht="39" customHeight="1">
      <c r="A9" s="2500"/>
      <c r="B9" s="751" t="s">
        <v>16235</v>
      </c>
      <c r="C9" s="1014"/>
      <c r="D9" s="1018" t="s">
        <v>15002</v>
      </c>
      <c r="E9" s="1019" t="s">
        <v>15002</v>
      </c>
      <c r="F9" s="1019" t="s">
        <v>15002</v>
      </c>
      <c r="G9" s="1020" t="s">
        <v>15002</v>
      </c>
      <c r="H9" s="1018" t="s">
        <v>14994</v>
      </c>
      <c r="I9" s="1019" t="s">
        <v>14994</v>
      </c>
      <c r="J9" s="1087" t="s">
        <v>14994</v>
      </c>
      <c r="K9" s="1020" t="s">
        <v>14994</v>
      </c>
      <c r="L9" s="1018" t="s">
        <v>16109</v>
      </c>
      <c r="M9" s="1019" t="s">
        <v>16109</v>
      </c>
      <c r="N9" s="1019" t="s">
        <v>16109</v>
      </c>
      <c r="O9" s="1020" t="s">
        <v>16109</v>
      </c>
      <c r="P9" s="1043" t="s">
        <v>16130</v>
      </c>
      <c r="Q9" s="1043" t="s">
        <v>16130</v>
      </c>
      <c r="R9" s="1019" t="s">
        <v>16121</v>
      </c>
      <c r="S9" s="1034" t="s">
        <v>16120</v>
      </c>
      <c r="T9" s="1035" t="s">
        <v>16236</v>
      </c>
      <c r="U9" s="1055" t="s">
        <v>16236</v>
      </c>
      <c r="V9" s="1055" t="s">
        <v>16236</v>
      </c>
      <c r="W9" s="1088" t="s">
        <v>16237</v>
      </c>
      <c r="X9" s="1018" t="s">
        <v>16109</v>
      </c>
      <c r="Y9" s="1019" t="s">
        <v>16109</v>
      </c>
      <c r="Z9" s="1019" t="s">
        <v>16109</v>
      </c>
      <c r="AA9" s="1020" t="s">
        <v>16109</v>
      </c>
      <c r="AB9" s="1018" t="s">
        <v>16109</v>
      </c>
      <c r="AC9" s="1019" t="s">
        <v>16109</v>
      </c>
      <c r="AD9" s="1019" t="s">
        <v>16109</v>
      </c>
      <c r="AE9" s="1020" t="s">
        <v>16109</v>
      </c>
      <c r="AF9" s="1018" t="s">
        <v>16109</v>
      </c>
      <c r="AG9" s="1019" t="s">
        <v>16109</v>
      </c>
      <c r="AH9" s="1019" t="s">
        <v>16109</v>
      </c>
      <c r="AI9" s="1020" t="s">
        <v>16109</v>
      </c>
      <c r="AJ9" s="1034" t="s">
        <v>16120</v>
      </c>
      <c r="AK9" s="1034" t="s">
        <v>16120</v>
      </c>
      <c r="AL9" s="1034" t="s">
        <v>16120</v>
      </c>
      <c r="AM9" s="1059" t="s">
        <v>16238</v>
      </c>
      <c r="AN9" s="1060" t="s">
        <v>16239</v>
      </c>
      <c r="AO9" s="1089" t="s">
        <v>16125</v>
      </c>
      <c r="AP9" s="1019" t="s">
        <v>14688</v>
      </c>
      <c r="AQ9" s="1020" t="s">
        <v>14688</v>
      </c>
      <c r="AR9" s="1060" t="s">
        <v>16239</v>
      </c>
      <c r="AS9" s="1060" t="s">
        <v>16239</v>
      </c>
      <c r="AT9" s="1019" t="s">
        <v>14674</v>
      </c>
      <c r="AU9" s="1060" t="s">
        <v>16240</v>
      </c>
      <c r="AV9" s="1018" t="s">
        <v>14688</v>
      </c>
      <c r="AW9" s="1019" t="s">
        <v>14688</v>
      </c>
      <c r="AX9" s="1019" t="s">
        <v>14688</v>
      </c>
      <c r="AY9" s="1020" t="s">
        <v>14688</v>
      </c>
      <c r="AZ9" s="1018" t="s">
        <v>14651</v>
      </c>
      <c r="BA9" s="1019" t="s">
        <v>14651</v>
      </c>
      <c r="BB9" s="1019" t="s">
        <v>14651</v>
      </c>
      <c r="BC9" s="1020" t="s">
        <v>14651</v>
      </c>
      <c r="BD9" s="1018" t="s">
        <v>14608</v>
      </c>
      <c r="BE9" s="1019" t="s">
        <v>14608</v>
      </c>
      <c r="BF9" s="1019" t="s">
        <v>14608</v>
      </c>
      <c r="BG9" s="1020" t="s">
        <v>14608</v>
      </c>
      <c r="BH9" s="1078" t="s">
        <v>16241</v>
      </c>
      <c r="BI9" s="1078" t="s">
        <v>16241</v>
      </c>
      <c r="BJ9" s="1019" t="s">
        <v>16242</v>
      </c>
      <c r="BK9" s="1019" t="s">
        <v>16242</v>
      </c>
      <c r="BL9" s="1018" t="s">
        <v>14688</v>
      </c>
      <c r="BM9" s="1019" t="s">
        <v>14688</v>
      </c>
      <c r="BN9" s="1019" t="s">
        <v>14688</v>
      </c>
      <c r="BO9" s="1020" t="s">
        <v>14688</v>
      </c>
      <c r="BP9" s="1090" t="s">
        <v>16243</v>
      </c>
      <c r="BQ9" s="1019" t="s">
        <v>14651</v>
      </c>
      <c r="BR9" s="1019" t="s">
        <v>14651</v>
      </c>
      <c r="BS9" s="1020" t="s">
        <v>14651</v>
      </c>
      <c r="BT9" s="1091" t="s">
        <v>16244</v>
      </c>
      <c r="BU9" s="1091" t="s">
        <v>16245</v>
      </c>
      <c r="BV9" s="1091" t="s">
        <v>16246</v>
      </c>
      <c r="BW9" s="1091" t="s">
        <v>16247</v>
      </c>
      <c r="BX9" s="1092" t="s">
        <v>16248</v>
      </c>
      <c r="BY9" s="1093" t="s">
        <v>16249</v>
      </c>
      <c r="BZ9" s="1019" t="s">
        <v>16250</v>
      </c>
      <c r="CA9" s="1093" t="s">
        <v>16251</v>
      </c>
      <c r="CB9" s="1090" t="s">
        <v>16252</v>
      </c>
      <c r="CC9" s="1038" t="s">
        <v>16131</v>
      </c>
      <c r="CD9" s="1090" t="s">
        <v>16252</v>
      </c>
      <c r="CE9" s="1094" t="s">
        <v>16253</v>
      </c>
      <c r="CF9" s="1095" t="s">
        <v>16252</v>
      </c>
      <c r="CG9" s="1096" t="s">
        <v>14688</v>
      </c>
      <c r="CH9" s="1097" t="s">
        <v>16252</v>
      </c>
      <c r="CI9" s="1098" t="s">
        <v>16254</v>
      </c>
      <c r="CJ9" s="1018" t="s">
        <v>14651</v>
      </c>
      <c r="CK9" s="1019" t="s">
        <v>14651</v>
      </c>
      <c r="CL9" s="1019" t="s">
        <v>14651</v>
      </c>
      <c r="CM9" s="1020" t="s">
        <v>14651</v>
      </c>
      <c r="CN9" s="1090" t="s">
        <v>16255</v>
      </c>
      <c r="CO9" s="1038" t="s">
        <v>16126</v>
      </c>
      <c r="CP9" s="1038" t="s">
        <v>16126</v>
      </c>
      <c r="CQ9" s="1020" t="s">
        <v>14651</v>
      </c>
      <c r="CR9" s="1060" t="s">
        <v>16256</v>
      </c>
      <c r="CS9" s="1060" t="s">
        <v>16256</v>
      </c>
      <c r="CT9" s="1019" t="s">
        <v>14651</v>
      </c>
      <c r="CU9" s="1099" t="s">
        <v>16257</v>
      </c>
      <c r="CV9" s="1060" t="s">
        <v>16256</v>
      </c>
      <c r="CW9" s="1099" t="s">
        <v>16258</v>
      </c>
      <c r="CX9" s="1019" t="s">
        <v>14651</v>
      </c>
      <c r="CY9" s="1099" t="s">
        <v>16259</v>
      </c>
      <c r="CZ9" s="1038" t="s">
        <v>16126</v>
      </c>
      <c r="DA9" s="1018" t="s">
        <v>16260</v>
      </c>
      <c r="DB9" s="1018" t="s">
        <v>16260</v>
      </c>
      <c r="DC9" s="1018" t="s">
        <v>16260</v>
      </c>
      <c r="DD9" s="1076" t="s">
        <v>16261</v>
      </c>
      <c r="DE9" s="1090" t="s">
        <v>16262</v>
      </c>
      <c r="DF9" s="1090" t="s">
        <v>16262</v>
      </c>
      <c r="DG9" s="1100" t="s">
        <v>16263</v>
      </c>
      <c r="DH9" s="1090" t="s">
        <v>16264</v>
      </c>
      <c r="DI9" s="1090" t="s">
        <v>16264</v>
      </c>
      <c r="DJ9" s="1019" t="s">
        <v>14688</v>
      </c>
      <c r="DK9" s="1020" t="s">
        <v>14688</v>
      </c>
      <c r="DL9" s="1018" t="s">
        <v>16142</v>
      </c>
      <c r="DM9" s="1019" t="s">
        <v>16142</v>
      </c>
      <c r="DN9" s="1019" t="s">
        <v>16142</v>
      </c>
      <c r="DO9" s="1020" t="s">
        <v>16142</v>
      </c>
      <c r="DP9" s="1018" t="s">
        <v>14607</v>
      </c>
      <c r="DQ9" s="1019" t="s">
        <v>14607</v>
      </c>
      <c r="DR9" s="1019" t="s">
        <v>14607</v>
      </c>
      <c r="DS9" s="1020" t="s">
        <v>14607</v>
      </c>
      <c r="DT9" s="1038" t="s">
        <v>16126</v>
      </c>
      <c r="DU9" s="1019" t="s">
        <v>14688</v>
      </c>
      <c r="DV9" s="1019" t="s">
        <v>14688</v>
      </c>
      <c r="DW9" s="1020" t="s">
        <v>14688</v>
      </c>
      <c r="DX9" s="1026"/>
      <c r="DY9" s="1018" t="s">
        <v>14607</v>
      </c>
      <c r="DZ9" s="1019" t="s">
        <v>14607</v>
      </c>
      <c r="EA9" s="1019" t="s">
        <v>14607</v>
      </c>
      <c r="EB9" s="1020" t="s">
        <v>14607</v>
      </c>
      <c r="EC9" s="1018" t="s">
        <v>14688</v>
      </c>
      <c r="ED9" s="1019" t="s">
        <v>14688</v>
      </c>
      <c r="EE9" s="1019" t="s">
        <v>14688</v>
      </c>
      <c r="EF9" s="1020" t="s">
        <v>14688</v>
      </c>
      <c r="EG9" s="1035" t="s">
        <v>16179</v>
      </c>
      <c r="EH9" s="1035" t="s">
        <v>16179</v>
      </c>
      <c r="EI9" s="1035" t="s">
        <v>16179</v>
      </c>
      <c r="EJ9" s="1020" t="s">
        <v>14688</v>
      </c>
      <c r="EK9" s="1018" t="s">
        <v>16109</v>
      </c>
      <c r="EL9" s="1019" t="s">
        <v>16109</v>
      </c>
      <c r="EM9" s="1019" t="s">
        <v>16109</v>
      </c>
      <c r="EN9" s="1020" t="s">
        <v>16109</v>
      </c>
      <c r="EO9" s="1027"/>
      <c r="EP9" s="446"/>
      <c r="EQ9" s="446"/>
      <c r="ER9" s="1028"/>
      <c r="ES9" s="1027"/>
      <c r="ET9" s="446"/>
      <c r="EU9" s="446"/>
      <c r="EV9" s="1028"/>
      <c r="EW9" s="211" t="s">
        <v>16265</v>
      </c>
      <c r="EX9" s="310" t="s">
        <v>16265</v>
      </c>
      <c r="EY9" s="310" t="s">
        <v>16265</v>
      </c>
      <c r="EZ9" s="1101" t="s">
        <v>16265</v>
      </c>
      <c r="FA9" s="1027"/>
      <c r="FB9" s="446"/>
      <c r="FC9" s="446"/>
      <c r="FD9" s="1028"/>
      <c r="FE9" s="1090" t="s">
        <v>16266</v>
      </c>
      <c r="FF9" s="446"/>
      <c r="FG9" s="446"/>
      <c r="FH9" s="1028"/>
      <c r="FI9" s="1075" t="s">
        <v>16267</v>
      </c>
      <c r="FJ9" s="1050"/>
      <c r="FK9" s="1050"/>
      <c r="FL9" s="1086"/>
      <c r="FM9" s="1102" t="s">
        <v>16268</v>
      </c>
      <c r="FN9" s="446"/>
      <c r="FO9" s="446"/>
      <c r="FP9" s="1028"/>
      <c r="FQ9" s="1027"/>
      <c r="FR9" s="446"/>
      <c r="FS9" s="446"/>
      <c r="FT9" s="1028"/>
      <c r="FU9" s="1027"/>
      <c r="FV9" s="446"/>
      <c r="FW9" s="446"/>
      <c r="FX9" s="1028"/>
      <c r="FY9" s="1027"/>
      <c r="FZ9" s="446"/>
      <c r="GA9" s="446"/>
      <c r="GB9" s="1028"/>
      <c r="GC9" s="1018" t="s">
        <v>16109</v>
      </c>
      <c r="GD9" s="1019" t="s">
        <v>16109</v>
      </c>
      <c r="GE9" s="1019" t="s">
        <v>16109</v>
      </c>
      <c r="GF9" s="1051" t="s">
        <v>16109</v>
      </c>
      <c r="GG9" s="1090" t="s">
        <v>16269</v>
      </c>
      <c r="GH9" s="446"/>
      <c r="GI9" s="446"/>
      <c r="GJ9" s="1028"/>
      <c r="GK9" s="1027"/>
      <c r="GL9" s="446"/>
      <c r="GM9" s="446"/>
      <c r="GN9" s="1028"/>
      <c r="GO9" s="1027"/>
      <c r="GP9" s="446"/>
      <c r="GQ9" s="446"/>
      <c r="GR9" s="1028"/>
      <c r="GS9" s="1027"/>
      <c r="GT9" s="446"/>
      <c r="GU9" s="446"/>
      <c r="GV9" s="1028"/>
      <c r="GW9" s="1027"/>
      <c r="GX9" s="446"/>
      <c r="GY9" s="446"/>
      <c r="GZ9" s="1028"/>
      <c r="HA9" s="1027"/>
      <c r="HB9" s="446"/>
      <c r="HC9" s="446"/>
      <c r="HD9" s="1028"/>
      <c r="HE9" s="1027"/>
      <c r="HF9" s="446"/>
      <c r="HG9" s="446"/>
      <c r="HH9" s="1028"/>
      <c r="HI9" s="1027"/>
      <c r="HJ9" s="446"/>
      <c r="HK9" s="446"/>
      <c r="HL9" s="1028"/>
      <c r="HM9" s="1027"/>
      <c r="HN9" s="446"/>
      <c r="HO9" s="446"/>
      <c r="HP9" s="1028"/>
      <c r="HQ9" s="1027"/>
      <c r="HR9" s="446"/>
      <c r="HS9" s="446"/>
      <c r="HT9" s="1028"/>
      <c r="HU9" s="1027"/>
      <c r="HV9" s="446"/>
      <c r="HW9" s="446"/>
      <c r="HX9" s="1028"/>
      <c r="HY9" s="1027"/>
      <c r="HZ9" s="446"/>
      <c r="IA9" s="446"/>
      <c r="IB9" s="1028"/>
      <c r="IC9" s="1027"/>
      <c r="ID9" s="1027"/>
      <c r="IE9" s="446"/>
      <c r="IF9" s="1028"/>
      <c r="IG9" s="1027"/>
      <c r="IH9" s="446"/>
      <c r="II9" s="446"/>
      <c r="IJ9" s="1028"/>
      <c r="IK9" s="1027"/>
      <c r="IL9" s="446"/>
      <c r="IM9" s="446"/>
      <c r="IN9" s="1028"/>
    </row>
    <row r="10" spans="1:248" ht="32.25" customHeight="1">
      <c r="A10" s="2500"/>
      <c r="B10" s="751" t="s">
        <v>16270</v>
      </c>
      <c r="C10" s="1014"/>
      <c r="D10" s="1018" t="s">
        <v>14608</v>
      </c>
      <c r="E10" s="1019" t="s">
        <v>14608</v>
      </c>
      <c r="F10" s="958" t="s">
        <v>14608</v>
      </c>
      <c r="G10" s="1020" t="s">
        <v>14608</v>
      </c>
      <c r="H10" s="1040" t="s">
        <v>16271</v>
      </c>
      <c r="I10" s="1103" t="s">
        <v>14688</v>
      </c>
      <c r="J10" s="1040" t="s">
        <v>16271</v>
      </c>
      <c r="K10" s="1020" t="s">
        <v>14688</v>
      </c>
      <c r="L10" s="1018" t="s">
        <v>16109</v>
      </c>
      <c r="M10" s="1019" t="s">
        <v>16109</v>
      </c>
      <c r="N10" s="1019" t="s">
        <v>16109</v>
      </c>
      <c r="O10" s="1020" t="s">
        <v>16109</v>
      </c>
      <c r="P10" s="1038" t="s">
        <v>16272</v>
      </c>
      <c r="Q10" s="1104" t="s">
        <v>16273</v>
      </c>
      <c r="R10" s="1038" t="s">
        <v>16272</v>
      </c>
      <c r="S10" s="1038" t="s">
        <v>16272</v>
      </c>
      <c r="T10" s="1018" t="s">
        <v>14688</v>
      </c>
      <c r="U10" s="1055" t="s">
        <v>16274</v>
      </c>
      <c r="V10" s="1019" t="s">
        <v>14688</v>
      </c>
      <c r="W10" s="1020" t="s">
        <v>14688</v>
      </c>
      <c r="X10" s="1018" t="s">
        <v>16109</v>
      </c>
      <c r="Y10" s="1019" t="s">
        <v>16109</v>
      </c>
      <c r="Z10" s="1019" t="s">
        <v>16109</v>
      </c>
      <c r="AA10" s="1020" t="s">
        <v>16109</v>
      </c>
      <c r="AB10" s="1060" t="s">
        <v>16275</v>
      </c>
      <c r="AC10" s="1019" t="s">
        <v>16109</v>
      </c>
      <c r="AD10" s="1060" t="s">
        <v>16275</v>
      </c>
      <c r="AE10" s="1099" t="s">
        <v>16276</v>
      </c>
      <c r="AF10" s="1018" t="s">
        <v>16109</v>
      </c>
      <c r="AG10" s="1019" t="s">
        <v>16109</v>
      </c>
      <c r="AH10" s="1019" t="s">
        <v>16109</v>
      </c>
      <c r="AI10" s="1020" t="s">
        <v>16109</v>
      </c>
      <c r="AJ10" s="1018" t="s">
        <v>16277</v>
      </c>
      <c r="AK10" s="1019" t="s">
        <v>16277</v>
      </c>
      <c r="AL10" s="1019" t="s">
        <v>16277</v>
      </c>
      <c r="AM10" s="1020" t="s">
        <v>16277</v>
      </c>
      <c r="AN10" s="1018" t="s">
        <v>14651</v>
      </c>
      <c r="AO10" s="1019" t="s">
        <v>14651</v>
      </c>
      <c r="AP10" s="1019" t="s">
        <v>14651</v>
      </c>
      <c r="AQ10" s="1020" t="s">
        <v>14651</v>
      </c>
      <c r="AR10" s="1018" t="s">
        <v>14651</v>
      </c>
      <c r="AS10" s="1019" t="s">
        <v>14651</v>
      </c>
      <c r="AT10" s="1019" t="s">
        <v>14651</v>
      </c>
      <c r="AU10" s="1020" t="s">
        <v>14651</v>
      </c>
      <c r="AV10" s="1018" t="s">
        <v>14674</v>
      </c>
      <c r="AW10" s="1019" t="s">
        <v>14674</v>
      </c>
      <c r="AX10" s="1019" t="s">
        <v>14674</v>
      </c>
      <c r="AY10" s="1020" t="s">
        <v>14674</v>
      </c>
      <c r="AZ10" s="1040" t="s">
        <v>16271</v>
      </c>
      <c r="BA10" s="1019" t="s">
        <v>14608</v>
      </c>
      <c r="BB10" s="1040" t="s">
        <v>16271</v>
      </c>
      <c r="BC10" s="1105" t="s">
        <v>16278</v>
      </c>
      <c r="BD10" s="1018" t="s">
        <v>14651</v>
      </c>
      <c r="BE10" s="1019" t="s">
        <v>14651</v>
      </c>
      <c r="BF10" s="1019" t="s">
        <v>14651</v>
      </c>
      <c r="BG10" s="1020" t="s">
        <v>14651</v>
      </c>
      <c r="BH10" s="1018" t="s">
        <v>16279</v>
      </c>
      <c r="BI10" s="1018" t="s">
        <v>16279</v>
      </c>
      <c r="BJ10" s="1018" t="s">
        <v>16279</v>
      </c>
      <c r="BK10" s="1018" t="s">
        <v>16279</v>
      </c>
      <c r="BL10" s="1018" t="s">
        <v>14651</v>
      </c>
      <c r="BM10" s="1018" t="s">
        <v>14651</v>
      </c>
      <c r="BN10" s="1018" t="s">
        <v>14651</v>
      </c>
      <c r="BO10" s="1018" t="s">
        <v>14651</v>
      </c>
      <c r="BP10" s="1018" t="s">
        <v>14688</v>
      </c>
      <c r="BQ10" s="1019" t="s">
        <v>14688</v>
      </c>
      <c r="BR10" s="958" t="s">
        <v>14688</v>
      </c>
      <c r="BS10" s="1020" t="s">
        <v>14688</v>
      </c>
      <c r="BT10" s="1018" t="s">
        <v>14674</v>
      </c>
      <c r="BU10" s="1019" t="s">
        <v>14674</v>
      </c>
      <c r="BV10" s="1019" t="s">
        <v>14674</v>
      </c>
      <c r="BW10" s="1020" t="s">
        <v>14674</v>
      </c>
      <c r="BX10" s="1058" t="s">
        <v>16280</v>
      </c>
      <c r="BY10" s="1106" t="s">
        <v>16281</v>
      </c>
      <c r="BZ10" s="1019" t="s">
        <v>16282</v>
      </c>
      <c r="CA10" s="1025" t="s">
        <v>16282</v>
      </c>
      <c r="CB10" s="1091" t="s">
        <v>16283</v>
      </c>
      <c r="CC10" s="1091" t="s">
        <v>16284</v>
      </c>
      <c r="CD10" s="1091" t="s">
        <v>16285</v>
      </c>
      <c r="CE10" s="1091" t="s">
        <v>16286</v>
      </c>
      <c r="CF10" s="1061" t="s">
        <v>16287</v>
      </c>
      <c r="CG10" s="1061" t="s">
        <v>16287</v>
      </c>
      <c r="CH10" s="1019" t="s">
        <v>14688</v>
      </c>
      <c r="CI10" s="1020" t="s">
        <v>14688</v>
      </c>
      <c r="CJ10" s="1076" t="s">
        <v>16288</v>
      </c>
      <c r="CK10" s="1019" t="s">
        <v>14674</v>
      </c>
      <c r="CL10" s="1019" t="s">
        <v>14674</v>
      </c>
      <c r="CM10" s="1020" t="s">
        <v>14674</v>
      </c>
      <c r="CN10" s="1038" t="s">
        <v>16126</v>
      </c>
      <c r="CO10" s="1018" t="s">
        <v>14688</v>
      </c>
      <c r="CP10" s="1019" t="s">
        <v>14688</v>
      </c>
      <c r="CQ10" s="1018" t="s">
        <v>14688</v>
      </c>
      <c r="CR10" s="1018" t="s">
        <v>14688</v>
      </c>
      <c r="CS10" s="1019" t="s">
        <v>14688</v>
      </c>
      <c r="CT10" s="1019" t="s">
        <v>14688</v>
      </c>
      <c r="CU10" s="1020" t="s">
        <v>14688</v>
      </c>
      <c r="CV10" s="203" t="s">
        <v>16289</v>
      </c>
      <c r="CW10" s="1019" t="s">
        <v>14688</v>
      </c>
      <c r="CX10" s="203" t="s">
        <v>16289</v>
      </c>
      <c r="CY10" s="1107" t="s">
        <v>16290</v>
      </c>
      <c r="CZ10" s="1018" t="s">
        <v>14607</v>
      </c>
      <c r="DA10" s="1108" t="s">
        <v>16291</v>
      </c>
      <c r="DB10" s="1019" t="s">
        <v>14607</v>
      </c>
      <c r="DC10" s="1109" t="s">
        <v>16292</v>
      </c>
      <c r="DD10" s="1090" t="s">
        <v>16262</v>
      </c>
      <c r="DE10" s="1048" t="s">
        <v>16169</v>
      </c>
      <c r="DF10" s="1019" t="s">
        <v>16143</v>
      </c>
      <c r="DG10" s="1020" t="s">
        <v>16143</v>
      </c>
      <c r="DH10" s="1018" t="s">
        <v>14608</v>
      </c>
      <c r="DI10" s="1019" t="s">
        <v>14608</v>
      </c>
      <c r="DJ10" s="1019" t="s">
        <v>14608</v>
      </c>
      <c r="DK10" s="1020" t="s">
        <v>14608</v>
      </c>
      <c r="DL10" s="203" t="s">
        <v>16289</v>
      </c>
      <c r="DM10" s="1019" t="s">
        <v>14688</v>
      </c>
      <c r="DN10" s="203" t="s">
        <v>16289</v>
      </c>
      <c r="DO10" s="1107" t="s">
        <v>16293</v>
      </c>
      <c r="DP10" s="1018" t="s">
        <v>14688</v>
      </c>
      <c r="DQ10" s="1019" t="s">
        <v>14688</v>
      </c>
      <c r="DR10" s="1019" t="s">
        <v>14688</v>
      </c>
      <c r="DS10" s="1020" t="s">
        <v>14688</v>
      </c>
      <c r="DT10" s="1018" t="s">
        <v>16142</v>
      </c>
      <c r="DU10" s="1019" t="s">
        <v>16142</v>
      </c>
      <c r="DV10" s="1019" t="s">
        <v>16142</v>
      </c>
      <c r="DW10" s="1020" t="s">
        <v>16142</v>
      </c>
      <c r="DX10" s="1026"/>
      <c r="DY10" s="1018" t="s">
        <v>14688</v>
      </c>
      <c r="DZ10" s="1019" t="s">
        <v>14688</v>
      </c>
      <c r="EA10" s="1019" t="s">
        <v>14688</v>
      </c>
      <c r="EB10" s="1020" t="s">
        <v>14688</v>
      </c>
      <c r="EC10" s="1018" t="s">
        <v>16260</v>
      </c>
      <c r="ED10" s="1019" t="s">
        <v>16260</v>
      </c>
      <c r="EE10" s="1019" t="s">
        <v>16260</v>
      </c>
      <c r="EF10" s="1020" t="s">
        <v>16260</v>
      </c>
      <c r="EG10" s="1018" t="s">
        <v>14608</v>
      </c>
      <c r="EH10" s="1019" t="s">
        <v>14608</v>
      </c>
      <c r="EI10" s="1019" t="s">
        <v>14608</v>
      </c>
      <c r="EJ10" s="1020" t="s">
        <v>14608</v>
      </c>
      <c r="EK10" s="1018" t="s">
        <v>16109</v>
      </c>
      <c r="EL10" s="1019" t="s">
        <v>16109</v>
      </c>
      <c r="EM10" s="1019" t="s">
        <v>16109</v>
      </c>
      <c r="EN10" s="1020" t="s">
        <v>16109</v>
      </c>
      <c r="EO10" s="1027"/>
      <c r="EP10" s="446"/>
      <c r="EQ10" s="446"/>
      <c r="ER10" s="1028"/>
      <c r="ES10" s="1027"/>
      <c r="ET10" s="446"/>
      <c r="EU10" s="446"/>
      <c r="EV10" s="1028"/>
      <c r="EW10" s="1027"/>
      <c r="EX10" s="1104" t="s">
        <v>16294</v>
      </c>
      <c r="EY10" s="446"/>
      <c r="EZ10" s="1028"/>
      <c r="FA10" s="1076" t="s">
        <v>16295</v>
      </c>
      <c r="FB10" s="446"/>
      <c r="FC10" s="446"/>
      <c r="FD10" s="1028"/>
      <c r="FE10" s="1027"/>
      <c r="FF10" s="446"/>
      <c r="FG10" s="446"/>
      <c r="FH10" s="1028"/>
      <c r="FI10" s="1085" t="s">
        <v>16296</v>
      </c>
      <c r="FJ10" s="1027"/>
      <c r="FK10" s="1027"/>
      <c r="FL10" s="1027"/>
      <c r="FM10" s="1027"/>
      <c r="FN10" s="446"/>
      <c r="FO10" s="446"/>
      <c r="FP10" s="1028"/>
      <c r="FQ10" s="1078" t="s">
        <v>16297</v>
      </c>
      <c r="FR10" s="1078" t="s">
        <v>16297</v>
      </c>
      <c r="FS10" s="446"/>
      <c r="FT10" s="1110" t="s">
        <v>16298</v>
      </c>
      <c r="FU10" s="1027"/>
      <c r="FV10" s="446"/>
      <c r="FW10" s="446"/>
      <c r="FX10" s="1028"/>
      <c r="FY10" s="1027"/>
      <c r="FZ10" s="1108" t="s">
        <v>16299</v>
      </c>
      <c r="GA10" s="446"/>
      <c r="GB10" s="1028"/>
      <c r="GC10" s="1018" t="s">
        <v>16109</v>
      </c>
      <c r="GD10" s="1019" t="s">
        <v>16109</v>
      </c>
      <c r="GE10" s="1019" t="s">
        <v>16109</v>
      </c>
      <c r="GF10" s="1051" t="s">
        <v>16109</v>
      </c>
      <c r="GG10" s="1027"/>
      <c r="GH10" s="446"/>
      <c r="GI10" s="446"/>
      <c r="GJ10" s="1028"/>
      <c r="GK10" s="1111" t="s">
        <v>16300</v>
      </c>
      <c r="GL10" s="446"/>
      <c r="GM10" s="446"/>
      <c r="GN10" s="1028"/>
      <c r="GO10" s="1027"/>
      <c r="GP10" s="446"/>
      <c r="GQ10" s="446"/>
      <c r="GR10" s="1028"/>
      <c r="GS10" s="1027"/>
      <c r="GT10" s="446"/>
      <c r="GU10" s="446"/>
      <c r="GV10" s="1028"/>
      <c r="GW10" s="1027"/>
      <c r="GX10" s="446"/>
      <c r="GY10" s="446"/>
      <c r="GZ10" s="1028"/>
      <c r="HA10" s="1027"/>
      <c r="HB10" s="1106" t="s">
        <v>16301</v>
      </c>
      <c r="HC10" s="446"/>
      <c r="HD10" s="1028"/>
      <c r="HE10" s="1027"/>
      <c r="HF10" s="446"/>
      <c r="HG10" s="446"/>
      <c r="HH10" s="1028"/>
      <c r="HI10" s="1090" t="s">
        <v>16302</v>
      </c>
      <c r="HJ10" s="1090" t="s">
        <v>16302</v>
      </c>
      <c r="HK10" s="446"/>
      <c r="HL10" s="1028"/>
      <c r="HM10" s="1106" t="s">
        <v>16303</v>
      </c>
      <c r="HN10" s="446"/>
      <c r="HO10" s="1106" t="s">
        <v>16303</v>
      </c>
      <c r="HP10" s="1112" t="s">
        <v>16304</v>
      </c>
      <c r="HQ10" s="1027"/>
      <c r="HR10" s="446"/>
      <c r="HS10" s="446"/>
      <c r="HT10" s="1110" t="s">
        <v>16298</v>
      </c>
      <c r="HU10" s="1027"/>
      <c r="HV10" s="446"/>
      <c r="HW10" s="446"/>
      <c r="HX10" s="1028"/>
      <c r="HY10" s="1027"/>
      <c r="HZ10" s="446"/>
      <c r="IA10" s="446"/>
      <c r="IB10" s="1028"/>
      <c r="IC10" s="1027"/>
      <c r="ID10" s="446"/>
      <c r="IE10" s="446"/>
      <c r="IF10" s="1028"/>
      <c r="IG10" s="1027"/>
      <c r="IH10" s="446"/>
      <c r="II10" s="446"/>
      <c r="IJ10" s="1028"/>
      <c r="IK10" s="1027"/>
      <c r="IL10" s="446"/>
      <c r="IM10" s="446"/>
      <c r="IN10" s="1028"/>
    </row>
    <row r="11" spans="1:248" ht="32.25" customHeight="1">
      <c r="A11" s="2500"/>
      <c r="B11" s="751" t="s">
        <v>16305</v>
      </c>
      <c r="C11" s="1014"/>
      <c r="D11" s="1018" t="s">
        <v>14691</v>
      </c>
      <c r="E11" s="1019" t="s">
        <v>14691</v>
      </c>
      <c r="F11" s="1019" t="s">
        <v>14691</v>
      </c>
      <c r="G11" s="1020" t="s">
        <v>14691</v>
      </c>
      <c r="H11" s="1018" t="s">
        <v>14615</v>
      </c>
      <c r="I11" s="1019" t="s">
        <v>14615</v>
      </c>
      <c r="J11" s="1041" t="s">
        <v>14615</v>
      </c>
      <c r="K11" s="1020" t="s">
        <v>14615</v>
      </c>
      <c r="L11" s="1018" t="s">
        <v>16109</v>
      </c>
      <c r="M11" s="1019" t="s">
        <v>16109</v>
      </c>
      <c r="N11" s="1019" t="s">
        <v>16109</v>
      </c>
      <c r="O11" s="1020" t="s">
        <v>16109</v>
      </c>
      <c r="P11" s="1018" t="s">
        <v>14610</v>
      </c>
      <c r="Q11" s="1019" t="s">
        <v>14610</v>
      </c>
      <c r="R11" s="1019" t="s">
        <v>14610</v>
      </c>
      <c r="S11" s="1020" t="s">
        <v>14610</v>
      </c>
      <c r="T11" s="1018" t="s">
        <v>16306</v>
      </c>
      <c r="U11" s="1019" t="s">
        <v>16306</v>
      </c>
      <c r="V11" s="1019" t="s">
        <v>16306</v>
      </c>
      <c r="W11" s="1020" t="s">
        <v>16306</v>
      </c>
      <c r="X11" s="1018" t="s">
        <v>16109</v>
      </c>
      <c r="Y11" s="1019" t="s">
        <v>16109</v>
      </c>
      <c r="Z11" s="1019" t="s">
        <v>16109</v>
      </c>
      <c r="AA11" s="1020" t="s">
        <v>16109</v>
      </c>
      <c r="AB11" s="1018" t="s">
        <v>16109</v>
      </c>
      <c r="AC11" s="1019" t="s">
        <v>16109</v>
      </c>
      <c r="AD11" s="1019" t="s">
        <v>16109</v>
      </c>
      <c r="AE11" s="1020" t="s">
        <v>16109</v>
      </c>
      <c r="AF11" s="1018" t="s">
        <v>16109</v>
      </c>
      <c r="AG11" s="1019" t="s">
        <v>16109</v>
      </c>
      <c r="AH11" s="1019" t="s">
        <v>16109</v>
      </c>
      <c r="AI11" s="1020" t="s">
        <v>16109</v>
      </c>
      <c r="AJ11" s="1018" t="s">
        <v>14615</v>
      </c>
      <c r="AK11" s="1019" t="s">
        <v>14615</v>
      </c>
      <c r="AL11" s="1019" t="s">
        <v>14615</v>
      </c>
      <c r="AM11" s="1020" t="s">
        <v>14615</v>
      </c>
      <c r="AN11" s="1018" t="s">
        <v>14610</v>
      </c>
      <c r="AO11" s="1019" t="s">
        <v>14610</v>
      </c>
      <c r="AP11" s="1019" t="s">
        <v>14610</v>
      </c>
      <c r="AQ11" s="1020" t="s">
        <v>14610</v>
      </c>
      <c r="AR11" s="1036" t="s">
        <v>16307</v>
      </c>
      <c r="AS11" s="1036" t="s">
        <v>16308</v>
      </c>
      <c r="AT11" s="1036" t="s">
        <v>16309</v>
      </c>
      <c r="AU11" s="1036" t="s">
        <v>16310</v>
      </c>
      <c r="AV11" s="1018" t="s">
        <v>14676</v>
      </c>
      <c r="AW11" s="1018" t="s">
        <v>14676</v>
      </c>
      <c r="AX11" s="1018" t="s">
        <v>14676</v>
      </c>
      <c r="AY11" s="1018" t="s">
        <v>14676</v>
      </c>
      <c r="AZ11" s="1113" t="s">
        <v>16311</v>
      </c>
      <c r="BA11" s="1113" t="s">
        <v>16311</v>
      </c>
      <c r="BB11" s="1113" t="s">
        <v>16311</v>
      </c>
      <c r="BC11" s="1113" t="s">
        <v>16311</v>
      </c>
      <c r="BD11" s="1018" t="s">
        <v>14691</v>
      </c>
      <c r="BE11" s="1019" t="s">
        <v>14691</v>
      </c>
      <c r="BF11" s="1019" t="s">
        <v>14691</v>
      </c>
      <c r="BG11" s="958" t="s">
        <v>14691</v>
      </c>
      <c r="BH11" s="1018" t="s">
        <v>16312</v>
      </c>
      <c r="BI11" s="1018" t="s">
        <v>16312</v>
      </c>
      <c r="BJ11" s="1018" t="s">
        <v>16312</v>
      </c>
      <c r="BK11" s="1018" t="s">
        <v>16312</v>
      </c>
      <c r="BL11" s="1018" t="s">
        <v>14615</v>
      </c>
      <c r="BM11" s="1019" t="s">
        <v>14615</v>
      </c>
      <c r="BN11" s="1019" t="s">
        <v>14615</v>
      </c>
      <c r="BO11" s="1020" t="s">
        <v>14615</v>
      </c>
      <c r="BP11" s="1018" t="s">
        <v>16189</v>
      </c>
      <c r="BQ11" s="1019" t="s">
        <v>16189</v>
      </c>
      <c r="BR11" s="1019" t="s">
        <v>16189</v>
      </c>
      <c r="BS11" s="1020" t="s">
        <v>16189</v>
      </c>
      <c r="BT11" s="1090" t="s">
        <v>16313</v>
      </c>
      <c r="BU11" s="1090" t="s">
        <v>16313</v>
      </c>
      <c r="BV11" s="1090" t="s">
        <v>16313</v>
      </c>
      <c r="BW11" s="1114" t="s">
        <v>16314</v>
      </c>
      <c r="BX11" s="1073" t="s">
        <v>16197</v>
      </c>
      <c r="BY11" s="1079" t="s">
        <v>16197</v>
      </c>
      <c r="BZ11" s="1079" t="s">
        <v>16197</v>
      </c>
      <c r="CA11" s="1080" t="s">
        <v>16315</v>
      </c>
      <c r="CB11" s="1115" t="s">
        <v>14617</v>
      </c>
      <c r="CC11" s="1115" t="s">
        <v>14617</v>
      </c>
      <c r="CD11" s="1115" t="s">
        <v>14617</v>
      </c>
      <c r="CE11" s="1115" t="s">
        <v>14617</v>
      </c>
      <c r="CF11" s="1018" t="s">
        <v>16211</v>
      </c>
      <c r="CG11" s="1019" t="s">
        <v>16211</v>
      </c>
      <c r="CH11" s="1019" t="s">
        <v>16211</v>
      </c>
      <c r="CI11" s="1020" t="s">
        <v>16211</v>
      </c>
      <c r="CJ11" s="1018" t="s">
        <v>14657</v>
      </c>
      <c r="CK11" s="1019" t="s">
        <v>14657</v>
      </c>
      <c r="CL11" s="1019" t="s">
        <v>14657</v>
      </c>
      <c r="CM11" s="1020" t="s">
        <v>14657</v>
      </c>
      <c r="CN11" s="1018" t="s">
        <v>16277</v>
      </c>
      <c r="CO11" s="1019" t="s">
        <v>16277</v>
      </c>
      <c r="CP11" s="1019" t="s">
        <v>16277</v>
      </c>
      <c r="CQ11" s="1020" t="s">
        <v>16277</v>
      </c>
      <c r="CR11" s="1018" t="s">
        <v>14657</v>
      </c>
      <c r="CS11" s="1019" t="s">
        <v>14657</v>
      </c>
      <c r="CT11" s="958" t="s">
        <v>14657</v>
      </c>
      <c r="CU11" s="1020" t="s">
        <v>14657</v>
      </c>
      <c r="CV11" s="1018" t="s">
        <v>16316</v>
      </c>
      <c r="CW11" s="1019" t="s">
        <v>16316</v>
      </c>
      <c r="CX11" s="1019" t="s">
        <v>16316</v>
      </c>
      <c r="CY11" s="1020" t="s">
        <v>16316</v>
      </c>
      <c r="CZ11" s="1055" t="s">
        <v>16205</v>
      </c>
      <c r="DA11" s="1055" t="s">
        <v>16205</v>
      </c>
      <c r="DB11" s="1019" t="s">
        <v>16143</v>
      </c>
      <c r="DC11" s="1077" t="s">
        <v>16317</v>
      </c>
      <c r="DD11" s="1019" t="s">
        <v>16142</v>
      </c>
      <c r="DE11" s="1019" t="s">
        <v>16142</v>
      </c>
      <c r="DF11" s="1019" t="s">
        <v>16142</v>
      </c>
      <c r="DG11" s="1020" t="s">
        <v>16142</v>
      </c>
      <c r="DH11" s="1033" t="s">
        <v>16199</v>
      </c>
      <c r="DI11" s="1033" t="s">
        <v>16199</v>
      </c>
      <c r="DJ11" s="1033" t="s">
        <v>16199</v>
      </c>
      <c r="DK11" s="1116" t="s">
        <v>16318</v>
      </c>
      <c r="DL11" s="1055" t="s">
        <v>16205</v>
      </c>
      <c r="DM11" s="1055" t="s">
        <v>16205</v>
      </c>
      <c r="DN11" s="1019" t="s">
        <v>16319</v>
      </c>
      <c r="DO11" s="1077" t="s">
        <v>16320</v>
      </c>
      <c r="DP11" s="1034" t="s">
        <v>16321</v>
      </c>
      <c r="DQ11" s="1033" t="s">
        <v>16321</v>
      </c>
      <c r="DR11" s="1033" t="s">
        <v>16321</v>
      </c>
      <c r="DS11" s="1117" t="s">
        <v>16322</v>
      </c>
      <c r="DT11" s="1034" t="s">
        <v>16321</v>
      </c>
      <c r="DU11" s="1033" t="s">
        <v>16321</v>
      </c>
      <c r="DV11" s="1033" t="s">
        <v>16321</v>
      </c>
      <c r="DW11" s="1117" t="s">
        <v>16323</v>
      </c>
      <c r="DX11" s="1026"/>
      <c r="DY11" s="1018" t="s">
        <v>16143</v>
      </c>
      <c r="DZ11" s="1019" t="s">
        <v>16143</v>
      </c>
      <c r="EA11" s="1019" t="s">
        <v>16143</v>
      </c>
      <c r="EB11" s="1018" t="s">
        <v>16143</v>
      </c>
      <c r="EC11" s="1018" t="s">
        <v>16142</v>
      </c>
      <c r="ED11" s="1018" t="s">
        <v>16142</v>
      </c>
      <c r="EE11" s="1018" t="s">
        <v>16142</v>
      </c>
      <c r="EF11" s="1018" t="s">
        <v>16142</v>
      </c>
      <c r="EG11" s="1018" t="s">
        <v>14615</v>
      </c>
      <c r="EH11" s="1019" t="s">
        <v>14615</v>
      </c>
      <c r="EI11" s="1019" t="s">
        <v>14615</v>
      </c>
      <c r="EJ11" s="1020" t="s">
        <v>14615</v>
      </c>
      <c r="EK11" s="1018" t="s">
        <v>16109</v>
      </c>
      <c r="EL11" s="1019" t="s">
        <v>16109</v>
      </c>
      <c r="EM11" s="1019" t="s">
        <v>16109</v>
      </c>
      <c r="EN11" s="1020" t="s">
        <v>16109</v>
      </c>
      <c r="EO11" s="1086"/>
      <c r="EP11" s="1086"/>
      <c r="EQ11" s="1086"/>
      <c r="ER11" s="1086"/>
      <c r="ES11" s="1027"/>
      <c r="ET11" s="446"/>
      <c r="EU11" s="446"/>
      <c r="EV11" s="1028"/>
      <c r="EW11" s="1027"/>
      <c r="EX11" s="446"/>
      <c r="EY11" s="446"/>
      <c r="EZ11" s="1028"/>
      <c r="FA11" s="1027"/>
      <c r="FB11" s="446"/>
      <c r="FC11" s="446"/>
      <c r="FD11" s="1028"/>
      <c r="FE11" s="1027"/>
      <c r="FF11" s="446"/>
      <c r="FG11" s="446"/>
      <c r="FH11" s="1028"/>
      <c r="FI11" s="1118"/>
      <c r="FJ11" s="1118"/>
      <c r="FK11" s="1118"/>
      <c r="FL11" s="1118"/>
      <c r="FM11" s="1027"/>
      <c r="FN11" s="446"/>
      <c r="FO11" s="446"/>
      <c r="FP11" s="1028"/>
      <c r="FQ11" s="1027"/>
      <c r="FR11" s="446"/>
      <c r="FS11" s="446"/>
      <c r="FT11" s="1028"/>
      <c r="FU11" s="1027"/>
      <c r="FV11" s="446"/>
      <c r="FW11" s="446"/>
      <c r="FX11" s="1028"/>
      <c r="FY11" s="1027"/>
      <c r="FZ11" s="446"/>
      <c r="GA11" s="446"/>
      <c r="GB11" s="1028"/>
      <c r="GC11" s="1018" t="s">
        <v>16109</v>
      </c>
      <c r="GD11" s="1019" t="s">
        <v>16109</v>
      </c>
      <c r="GE11" s="1019" t="s">
        <v>16109</v>
      </c>
      <c r="GF11" s="1051" t="s">
        <v>16109</v>
      </c>
      <c r="GG11" s="1027"/>
      <c r="GH11" s="446"/>
      <c r="GI11" s="446"/>
      <c r="GJ11" s="1028"/>
      <c r="GK11" s="1027"/>
      <c r="GL11" s="446"/>
      <c r="GM11" s="446"/>
      <c r="GN11" s="1028"/>
      <c r="GO11" s="1090" t="s">
        <v>16324</v>
      </c>
      <c r="GP11" s="1090" t="s">
        <v>16324</v>
      </c>
      <c r="GQ11" s="1090" t="s">
        <v>16324</v>
      </c>
      <c r="GR11" s="1114" t="s">
        <v>16325</v>
      </c>
      <c r="GS11" s="1027"/>
      <c r="GT11" s="446"/>
      <c r="GU11" s="446"/>
      <c r="GV11" s="1028"/>
      <c r="GW11" s="1027"/>
      <c r="GX11" s="446"/>
      <c r="GY11" s="446"/>
      <c r="GZ11" s="1028"/>
      <c r="HA11" s="1027"/>
      <c r="HB11" s="446"/>
      <c r="HC11" s="446"/>
      <c r="HD11" s="1028"/>
      <c r="HE11" s="1027"/>
      <c r="HF11" s="446"/>
      <c r="HG11" s="446"/>
      <c r="HH11" s="1028"/>
      <c r="HI11" s="1027"/>
      <c r="HJ11" s="446"/>
      <c r="HK11" s="446"/>
      <c r="HL11" s="1028"/>
      <c r="HM11" s="1027"/>
      <c r="HN11" s="446"/>
      <c r="HO11" s="446"/>
      <c r="HP11" s="1028"/>
      <c r="HQ11" s="1027"/>
      <c r="HR11" s="446"/>
      <c r="HS11" s="446"/>
      <c r="HT11" s="1028"/>
      <c r="HU11" s="1027"/>
      <c r="HV11" s="446"/>
      <c r="HW11" s="446"/>
      <c r="HX11" s="1028"/>
      <c r="HY11" s="1027"/>
      <c r="HZ11" s="446"/>
      <c r="IA11" s="446"/>
      <c r="IB11" s="1028"/>
      <c r="IC11" s="1027"/>
      <c r="ID11" s="446"/>
      <c r="IE11" s="446"/>
      <c r="IF11" s="1028"/>
      <c r="IG11" s="1027"/>
      <c r="IH11" s="446"/>
      <c r="II11" s="446"/>
      <c r="IJ11" s="1028"/>
      <c r="IK11" s="1027"/>
      <c r="IL11" s="446"/>
      <c r="IM11" s="446"/>
      <c r="IN11" s="1028"/>
    </row>
    <row r="12" spans="1:248" ht="32.25" customHeight="1">
      <c r="A12" s="2500"/>
      <c r="B12" s="751" t="s">
        <v>16326</v>
      </c>
      <c r="C12" s="1119"/>
      <c r="D12" s="1073" t="s">
        <v>16327</v>
      </c>
      <c r="E12" s="1073" t="s">
        <v>16327</v>
      </c>
      <c r="F12" s="1073" t="s">
        <v>16327</v>
      </c>
      <c r="G12" s="1074" t="s">
        <v>16328</v>
      </c>
      <c r="H12" s="1018" t="s">
        <v>16277</v>
      </c>
      <c r="I12" s="1019" t="s">
        <v>16277</v>
      </c>
      <c r="J12" s="1019" t="s">
        <v>16277</v>
      </c>
      <c r="K12" s="1020" t="s">
        <v>16277</v>
      </c>
      <c r="L12" s="1018" t="s">
        <v>16109</v>
      </c>
      <c r="M12" s="1019" t="s">
        <v>16109</v>
      </c>
      <c r="N12" s="1019" t="s">
        <v>16109</v>
      </c>
      <c r="O12" s="1020" t="s">
        <v>16109</v>
      </c>
      <c r="P12" s="1018" t="s">
        <v>16316</v>
      </c>
      <c r="Q12" s="1019" t="s">
        <v>16316</v>
      </c>
      <c r="R12" s="1019" t="s">
        <v>16316</v>
      </c>
      <c r="S12" s="1020" t="s">
        <v>16316</v>
      </c>
      <c r="T12" s="1018" t="s">
        <v>16121</v>
      </c>
      <c r="U12" s="1019" t="s">
        <v>16121</v>
      </c>
      <c r="V12" s="1019" t="s">
        <v>16121</v>
      </c>
      <c r="W12" s="1020" t="s">
        <v>16121</v>
      </c>
      <c r="X12" s="1018" t="s">
        <v>16109</v>
      </c>
      <c r="Y12" s="1019" t="s">
        <v>16109</v>
      </c>
      <c r="Z12" s="1019" t="s">
        <v>16109</v>
      </c>
      <c r="AA12" s="1020" t="s">
        <v>16109</v>
      </c>
      <c r="AB12" s="1018" t="s">
        <v>16109</v>
      </c>
      <c r="AC12" s="1019" t="s">
        <v>16109</v>
      </c>
      <c r="AD12" s="1019" t="s">
        <v>16109</v>
      </c>
      <c r="AE12" s="1020" t="s">
        <v>16109</v>
      </c>
      <c r="AF12" s="1018" t="s">
        <v>16109</v>
      </c>
      <c r="AG12" s="1019" t="s">
        <v>16109</v>
      </c>
      <c r="AH12" s="1019" t="s">
        <v>16109</v>
      </c>
      <c r="AI12" s="1020" t="s">
        <v>16109</v>
      </c>
      <c r="AJ12" s="1018" t="s">
        <v>16277</v>
      </c>
      <c r="AK12" s="1019" t="s">
        <v>16277</v>
      </c>
      <c r="AL12" s="1019" t="s">
        <v>16277</v>
      </c>
      <c r="AM12" s="1120" t="s">
        <v>16277</v>
      </c>
      <c r="AN12" s="958" t="s">
        <v>14657</v>
      </c>
      <c r="AO12" s="1019" t="s">
        <v>14657</v>
      </c>
      <c r="AP12" s="1019" t="s">
        <v>14657</v>
      </c>
      <c r="AQ12" s="1020" t="s">
        <v>14657</v>
      </c>
      <c r="AR12" s="1036" t="s">
        <v>16329</v>
      </c>
      <c r="AS12" s="1036" t="s">
        <v>16330</v>
      </c>
      <c r="AT12" s="1036" t="s">
        <v>16331</v>
      </c>
      <c r="AU12" s="1036" t="s">
        <v>16332</v>
      </c>
      <c r="AV12" s="1018" t="s">
        <v>14617</v>
      </c>
      <c r="AW12" s="1019" t="s">
        <v>14617</v>
      </c>
      <c r="AX12" s="1019" t="s">
        <v>14617</v>
      </c>
      <c r="AY12" s="958" t="s">
        <v>14617</v>
      </c>
      <c r="AZ12" s="1121" t="s">
        <v>16333</v>
      </c>
      <c r="BA12" s="1121" t="s">
        <v>16333</v>
      </c>
      <c r="BB12" s="1121" t="s">
        <v>16333</v>
      </c>
      <c r="BC12" s="1122" t="s">
        <v>16334</v>
      </c>
      <c r="BD12" s="1018" t="s">
        <v>16211</v>
      </c>
      <c r="BE12" s="1019" t="s">
        <v>16211</v>
      </c>
      <c r="BF12" s="1019" t="s">
        <v>16211</v>
      </c>
      <c r="BG12" s="1020" t="s">
        <v>16211</v>
      </c>
      <c r="BH12" s="1018" t="s">
        <v>16335</v>
      </c>
      <c r="BI12" s="1018" t="s">
        <v>16335</v>
      </c>
      <c r="BJ12" s="1018" t="s">
        <v>16335</v>
      </c>
      <c r="BK12" s="1018" t="s">
        <v>16335</v>
      </c>
      <c r="BL12" s="1018" t="s">
        <v>16277</v>
      </c>
      <c r="BM12" s="1019" t="s">
        <v>16277</v>
      </c>
      <c r="BN12" s="1019" t="s">
        <v>16277</v>
      </c>
      <c r="BO12" s="1020" t="s">
        <v>16277</v>
      </c>
      <c r="BP12" s="1018" t="s">
        <v>14657</v>
      </c>
      <c r="BQ12" s="1019" t="s">
        <v>14657</v>
      </c>
      <c r="BR12" s="1019" t="s">
        <v>14657</v>
      </c>
      <c r="BS12" s="1020" t="s">
        <v>14657</v>
      </c>
      <c r="BT12" s="1075" t="s">
        <v>16207</v>
      </c>
      <c r="BU12" s="1075" t="s">
        <v>16207</v>
      </c>
      <c r="BV12" s="1075" t="s">
        <v>16207</v>
      </c>
      <c r="BW12" s="1075" t="s">
        <v>16336</v>
      </c>
      <c r="BX12" s="1018" t="s">
        <v>16337</v>
      </c>
      <c r="BY12" s="1019" t="s">
        <v>16337</v>
      </c>
      <c r="BZ12" s="1019" t="s">
        <v>16337</v>
      </c>
      <c r="CA12" s="1025" t="s">
        <v>16337</v>
      </c>
      <c r="CB12" s="1073" t="s">
        <v>16201</v>
      </c>
      <c r="CC12" s="1073" t="s">
        <v>16201</v>
      </c>
      <c r="CD12" s="1073" t="s">
        <v>16201</v>
      </c>
      <c r="CE12" s="1074" t="s">
        <v>16338</v>
      </c>
      <c r="CF12" s="1121" t="s">
        <v>16339</v>
      </c>
      <c r="CG12" s="1121" t="s">
        <v>16339</v>
      </c>
      <c r="CH12" s="1121" t="s">
        <v>16339</v>
      </c>
      <c r="CI12" s="1122" t="s">
        <v>16340</v>
      </c>
      <c r="CJ12" s="1018" t="s">
        <v>16341</v>
      </c>
      <c r="CK12" s="1019" t="s">
        <v>16341</v>
      </c>
      <c r="CL12" s="1019" t="s">
        <v>16341</v>
      </c>
      <c r="CM12" s="1020" t="s">
        <v>16341</v>
      </c>
      <c r="CN12" s="1075" t="s">
        <v>16207</v>
      </c>
      <c r="CO12" s="1075" t="s">
        <v>16207</v>
      </c>
      <c r="CP12" s="1075" t="s">
        <v>16207</v>
      </c>
      <c r="CQ12" s="1075" t="s">
        <v>16342</v>
      </c>
      <c r="CR12" s="1018" t="s">
        <v>16189</v>
      </c>
      <c r="CS12" s="1019" t="s">
        <v>16189</v>
      </c>
      <c r="CT12" s="1019" t="s">
        <v>16189</v>
      </c>
      <c r="CU12" s="1020" t="s">
        <v>16189</v>
      </c>
      <c r="CV12" s="1018" t="s">
        <v>14615</v>
      </c>
      <c r="CW12" s="1019" t="s">
        <v>14615</v>
      </c>
      <c r="CX12" s="1019" t="s">
        <v>14615</v>
      </c>
      <c r="CY12" s="1020" t="s">
        <v>14615</v>
      </c>
      <c r="CZ12" s="1018" t="s">
        <v>16142</v>
      </c>
      <c r="DA12" s="1019" t="s">
        <v>16142</v>
      </c>
      <c r="DB12" s="1019" t="s">
        <v>16142</v>
      </c>
      <c r="DC12" s="1020" t="s">
        <v>16142</v>
      </c>
      <c r="DD12" s="1099" t="s">
        <v>16343</v>
      </c>
      <c r="DE12" s="1099" t="s">
        <v>16344</v>
      </c>
      <c r="DF12" s="1099" t="s">
        <v>16345</v>
      </c>
      <c r="DG12" s="1099" t="s">
        <v>16346</v>
      </c>
      <c r="DH12" s="1018" t="s">
        <v>16347</v>
      </c>
      <c r="DI12" s="1019" t="s">
        <v>16347</v>
      </c>
      <c r="DJ12" s="1019" t="s">
        <v>16347</v>
      </c>
      <c r="DK12" s="1020" t="s">
        <v>16347</v>
      </c>
      <c r="DL12" s="1018" t="s">
        <v>14691</v>
      </c>
      <c r="DM12" s="1019" t="s">
        <v>14691</v>
      </c>
      <c r="DN12" s="1019" t="s">
        <v>14691</v>
      </c>
      <c r="DO12" s="1020" t="s">
        <v>14691</v>
      </c>
      <c r="DP12" s="1075" t="s">
        <v>16207</v>
      </c>
      <c r="DQ12" s="1075" t="s">
        <v>16207</v>
      </c>
      <c r="DR12" s="1075" t="s">
        <v>16207</v>
      </c>
      <c r="DS12" s="1075" t="s">
        <v>16348</v>
      </c>
      <c r="DT12" s="1075" t="s">
        <v>16349</v>
      </c>
      <c r="DU12" s="1075" t="s">
        <v>16349</v>
      </c>
      <c r="DV12" s="1075" t="s">
        <v>16349</v>
      </c>
      <c r="DW12" s="1123" t="s">
        <v>16350</v>
      </c>
      <c r="DX12" s="1026"/>
      <c r="DY12" s="1018" t="s">
        <v>16351</v>
      </c>
      <c r="DZ12" s="1018" t="s">
        <v>16351</v>
      </c>
      <c r="EA12" s="1018" t="s">
        <v>16351</v>
      </c>
      <c r="EB12" s="1018" t="s">
        <v>16351</v>
      </c>
      <c r="EC12" s="1018" t="s">
        <v>14617</v>
      </c>
      <c r="ED12" s="1019" t="s">
        <v>14617</v>
      </c>
      <c r="EE12" s="1019" t="s">
        <v>14617</v>
      </c>
      <c r="EF12" s="1020" t="s">
        <v>14617</v>
      </c>
      <c r="EG12" s="1018" t="s">
        <v>16142</v>
      </c>
      <c r="EH12" s="1018" t="s">
        <v>16142</v>
      </c>
      <c r="EI12" s="1018" t="s">
        <v>16142</v>
      </c>
      <c r="EJ12" s="1018" t="s">
        <v>16142</v>
      </c>
      <c r="EK12" s="1018" t="s">
        <v>16109</v>
      </c>
      <c r="EL12" s="1019" t="s">
        <v>16109</v>
      </c>
      <c r="EM12" s="1019" t="s">
        <v>16109</v>
      </c>
      <c r="EN12" s="1020" t="s">
        <v>16109</v>
      </c>
      <c r="EO12" s="1027"/>
      <c r="EP12" s="446"/>
      <c r="EQ12" s="446"/>
      <c r="ER12" s="1028"/>
      <c r="ES12" s="1035" t="s">
        <v>16228</v>
      </c>
      <c r="ET12" s="1035" t="s">
        <v>16228</v>
      </c>
      <c r="EU12" s="1086"/>
      <c r="EV12" s="1035" t="s">
        <v>16352</v>
      </c>
      <c r="EW12" s="1027"/>
      <c r="EX12" s="446"/>
      <c r="EY12" s="446"/>
      <c r="EZ12" s="1028"/>
      <c r="FA12" s="1027"/>
      <c r="FB12" s="446"/>
      <c r="FC12" s="446"/>
      <c r="FD12" s="1028"/>
      <c r="FE12" s="1058" t="s">
        <v>16353</v>
      </c>
      <c r="FF12" s="446"/>
      <c r="FG12" s="446"/>
      <c r="FH12" s="1028"/>
      <c r="FI12" s="1027"/>
      <c r="FJ12" s="446"/>
      <c r="FK12" s="446"/>
      <c r="FL12" s="1028"/>
      <c r="FM12" s="1027"/>
      <c r="FN12" s="446"/>
      <c r="FO12" s="446"/>
      <c r="FP12" s="1028"/>
      <c r="FQ12" s="1027"/>
      <c r="FR12" s="446"/>
      <c r="FS12" s="446"/>
      <c r="FT12" s="1028"/>
      <c r="FU12" s="1027"/>
      <c r="FV12" s="446"/>
      <c r="FW12" s="446"/>
      <c r="FX12" s="1028"/>
      <c r="FY12" s="1027"/>
      <c r="FZ12" s="446"/>
      <c r="GA12" s="446"/>
      <c r="GB12" s="1028"/>
      <c r="GC12" s="1018" t="s">
        <v>16109</v>
      </c>
      <c r="GD12" s="1019" t="s">
        <v>16109</v>
      </c>
      <c r="GE12" s="1019" t="s">
        <v>16109</v>
      </c>
      <c r="GF12" s="1051" t="s">
        <v>16109</v>
      </c>
      <c r="GG12" s="1027"/>
      <c r="GH12" s="446"/>
      <c r="GI12" s="446"/>
      <c r="GJ12" s="1028"/>
      <c r="GK12" s="1027"/>
      <c r="GL12" s="446"/>
      <c r="GM12" s="446"/>
      <c r="GN12" s="1028"/>
      <c r="GO12" s="1027"/>
      <c r="GP12" s="446"/>
      <c r="GQ12" s="446"/>
      <c r="GR12" s="1028"/>
      <c r="GS12" s="1027"/>
      <c r="GT12" s="446"/>
      <c r="GU12" s="446"/>
      <c r="GV12" s="1028"/>
      <c r="GW12" s="1027"/>
      <c r="GX12" s="446"/>
      <c r="GY12" s="446"/>
      <c r="GZ12" s="1028"/>
      <c r="HA12" s="1027"/>
      <c r="HB12" s="446"/>
      <c r="HC12" s="446"/>
      <c r="HD12" s="1028"/>
      <c r="HE12" s="1027"/>
      <c r="HF12" s="446"/>
      <c r="HG12" s="446"/>
      <c r="HH12" s="1028"/>
      <c r="HI12" s="1076" t="s">
        <v>16354</v>
      </c>
      <c r="HJ12" s="446"/>
      <c r="HK12" s="446"/>
      <c r="HL12" s="1028"/>
      <c r="HM12" s="1027"/>
      <c r="HN12" s="446"/>
      <c r="HO12" s="446"/>
      <c r="HP12" s="1028"/>
      <c r="HQ12" s="1027"/>
      <c r="HR12" s="1027"/>
      <c r="HS12" s="1027"/>
      <c r="HT12" s="1027"/>
      <c r="HU12" s="1027"/>
      <c r="HV12" s="446"/>
      <c r="HW12" s="446"/>
      <c r="HX12" s="1028"/>
      <c r="HY12" s="1027"/>
      <c r="HZ12" s="446"/>
      <c r="IA12" s="446"/>
      <c r="IB12" s="1028"/>
      <c r="IC12" s="1027"/>
      <c r="ID12" s="446"/>
      <c r="IE12" s="446"/>
      <c r="IF12" s="1028"/>
      <c r="IG12" s="1027"/>
      <c r="IH12" s="446"/>
      <c r="II12" s="446"/>
      <c r="IJ12" s="1028"/>
      <c r="IK12" s="1027"/>
      <c r="IL12" s="446"/>
      <c r="IM12" s="446"/>
      <c r="IN12" s="1028"/>
    </row>
    <row r="13" spans="1:248" ht="49.5" customHeight="1">
      <c r="A13" s="2500"/>
      <c r="B13" s="1124" t="s">
        <v>16355</v>
      </c>
      <c r="C13" s="1014"/>
      <c r="D13" s="1018" t="s">
        <v>16033</v>
      </c>
      <c r="E13" s="1019" t="s">
        <v>16033</v>
      </c>
      <c r="F13" s="1019" t="s">
        <v>16033</v>
      </c>
      <c r="G13" s="1020" t="s">
        <v>16033</v>
      </c>
      <c r="H13" s="1018" t="s">
        <v>15002</v>
      </c>
      <c r="I13" s="1019" t="s">
        <v>15002</v>
      </c>
      <c r="J13" s="1019" t="s">
        <v>15002</v>
      </c>
      <c r="K13" s="1020" t="s">
        <v>15002</v>
      </c>
      <c r="L13" s="1018" t="s">
        <v>16109</v>
      </c>
      <c r="M13" s="1125" t="s">
        <v>16109</v>
      </c>
      <c r="N13" s="1125" t="s">
        <v>16109</v>
      </c>
      <c r="O13" s="1126" t="s">
        <v>16109</v>
      </c>
      <c r="P13" s="1018" t="s">
        <v>16151</v>
      </c>
      <c r="Q13" s="1125" t="s">
        <v>16151</v>
      </c>
      <c r="R13" s="1019" t="s">
        <v>16151</v>
      </c>
      <c r="S13" s="1126" t="s">
        <v>16151</v>
      </c>
      <c r="T13" s="1042" t="s">
        <v>16151</v>
      </c>
      <c r="U13" s="1125" t="s">
        <v>16151</v>
      </c>
      <c r="V13" s="1019" t="s">
        <v>16151</v>
      </c>
      <c r="W13" s="1020" t="s">
        <v>16151</v>
      </c>
      <c r="X13" s="1018" t="s">
        <v>16109</v>
      </c>
      <c r="Y13" s="1019" t="s">
        <v>16109</v>
      </c>
      <c r="Z13" s="1019" t="s">
        <v>16109</v>
      </c>
      <c r="AA13" s="1020" t="s">
        <v>16109</v>
      </c>
      <c r="AB13" s="1042" t="s">
        <v>16109</v>
      </c>
      <c r="AC13" s="1125" t="s">
        <v>16109</v>
      </c>
      <c r="AD13" s="1125" t="s">
        <v>16109</v>
      </c>
      <c r="AE13" s="1020" t="s">
        <v>16109</v>
      </c>
      <c r="AF13" s="1018" t="s">
        <v>16109</v>
      </c>
      <c r="AG13" s="1019" t="s">
        <v>16109</v>
      </c>
      <c r="AH13" s="1019" t="s">
        <v>16109</v>
      </c>
      <c r="AI13" s="1020" t="s">
        <v>16109</v>
      </c>
      <c r="AJ13" s="1018" t="s">
        <v>14610</v>
      </c>
      <c r="AK13" s="1019" t="s">
        <v>14610</v>
      </c>
      <c r="AL13" s="1019" t="s">
        <v>14610</v>
      </c>
      <c r="AM13" s="1020" t="s">
        <v>14610</v>
      </c>
      <c r="AN13" s="1042" t="s">
        <v>14610</v>
      </c>
      <c r="AO13" s="1125" t="s">
        <v>14610</v>
      </c>
      <c r="AP13" s="1125" t="s">
        <v>14610</v>
      </c>
      <c r="AQ13" s="1020" t="s">
        <v>14610</v>
      </c>
      <c r="AR13" s="1018" t="s">
        <v>16316</v>
      </c>
      <c r="AS13" s="1019" t="s">
        <v>16316</v>
      </c>
      <c r="AT13" s="1019" t="s">
        <v>16316</v>
      </c>
      <c r="AU13" s="1020" t="s">
        <v>16316</v>
      </c>
      <c r="AV13" s="1058" t="s">
        <v>16155</v>
      </c>
      <c r="AW13" s="1125" t="s">
        <v>14657</v>
      </c>
      <c r="AX13" s="1042" t="s">
        <v>14657</v>
      </c>
      <c r="AY13" s="1126" t="s">
        <v>14657</v>
      </c>
      <c r="AZ13" s="1018" t="s">
        <v>14657</v>
      </c>
      <c r="BA13" s="1019" t="s">
        <v>14657</v>
      </c>
      <c r="BB13" s="1019" t="s">
        <v>14657</v>
      </c>
      <c r="BC13" s="1127" t="s">
        <v>14657</v>
      </c>
      <c r="BD13" s="1042" t="s">
        <v>16319</v>
      </c>
      <c r="BE13" s="1125" t="s">
        <v>16319</v>
      </c>
      <c r="BF13" s="1019" t="s">
        <v>16319</v>
      </c>
      <c r="BG13" s="1020" t="s">
        <v>16319</v>
      </c>
      <c r="BH13" s="1018" t="s">
        <v>16356</v>
      </c>
      <c r="BI13" s="1018" t="s">
        <v>16356</v>
      </c>
      <c r="BJ13" s="1018" t="s">
        <v>16356</v>
      </c>
      <c r="BK13" s="1018" t="s">
        <v>16356</v>
      </c>
      <c r="BL13" s="1128" t="s">
        <v>16357</v>
      </c>
      <c r="BM13" s="1128" t="s">
        <v>16358</v>
      </c>
      <c r="BN13" s="1128" t="s">
        <v>16359</v>
      </c>
      <c r="BO13" s="1129" t="s">
        <v>16360</v>
      </c>
      <c r="BP13" s="1018" t="s">
        <v>14610</v>
      </c>
      <c r="BQ13" s="1019" t="s">
        <v>14610</v>
      </c>
      <c r="BR13" s="1019" t="s">
        <v>14610</v>
      </c>
      <c r="BS13" s="1020" t="s">
        <v>14610</v>
      </c>
      <c r="BT13" s="1018" t="s">
        <v>16316</v>
      </c>
      <c r="BU13" s="1019" t="s">
        <v>16316</v>
      </c>
      <c r="BV13" s="1019" t="s">
        <v>16316</v>
      </c>
      <c r="BW13" s="1020" t="s">
        <v>16316</v>
      </c>
      <c r="BX13" s="1018" t="s">
        <v>16361</v>
      </c>
      <c r="BY13" s="1019" t="s">
        <v>16361</v>
      </c>
      <c r="BZ13" s="1019" t="s">
        <v>16361</v>
      </c>
      <c r="CA13" s="1020" t="s">
        <v>16361</v>
      </c>
      <c r="CB13" s="1130" t="s">
        <v>16362</v>
      </c>
      <c r="CC13" s="1019" t="s">
        <v>16311</v>
      </c>
      <c r="CD13" s="1019" t="s">
        <v>16311</v>
      </c>
      <c r="CE13" s="1020" t="s">
        <v>16311</v>
      </c>
      <c r="CF13" s="1018" t="s">
        <v>16341</v>
      </c>
      <c r="CG13" s="1019" t="s">
        <v>16341</v>
      </c>
      <c r="CH13" s="1019" t="s">
        <v>16341</v>
      </c>
      <c r="CI13" s="1020" t="s">
        <v>16341</v>
      </c>
      <c r="CJ13" s="1090" t="s">
        <v>16252</v>
      </c>
      <c r="CK13" s="1019" t="s">
        <v>16319</v>
      </c>
      <c r="CL13" s="1090" t="s">
        <v>16252</v>
      </c>
      <c r="CM13" s="1131" t="s">
        <v>16363</v>
      </c>
      <c r="CN13" s="1018" t="s">
        <v>14610</v>
      </c>
      <c r="CO13" s="1019" t="s">
        <v>14610</v>
      </c>
      <c r="CP13" s="1019" t="s">
        <v>14610</v>
      </c>
      <c r="CQ13" s="1020" t="s">
        <v>14610</v>
      </c>
      <c r="CR13" s="1018" t="s">
        <v>14610</v>
      </c>
      <c r="CS13" s="1019" t="s">
        <v>14610</v>
      </c>
      <c r="CT13" s="1019" t="s">
        <v>14610</v>
      </c>
      <c r="CU13" s="1020" t="s">
        <v>14610</v>
      </c>
      <c r="CV13" s="1018" t="s">
        <v>14657</v>
      </c>
      <c r="CW13" s="1019" t="s">
        <v>14657</v>
      </c>
      <c r="CX13" s="1019" t="s">
        <v>14657</v>
      </c>
      <c r="CY13" s="1020" t="s">
        <v>14657</v>
      </c>
      <c r="CZ13" s="1018" t="s">
        <v>14610</v>
      </c>
      <c r="DA13" s="1019" t="s">
        <v>14610</v>
      </c>
      <c r="DB13" s="1019" t="s">
        <v>14610</v>
      </c>
      <c r="DC13" s="1020" t="s">
        <v>14610</v>
      </c>
      <c r="DD13" s="1018" t="s">
        <v>16311</v>
      </c>
      <c r="DE13" s="1019" t="s">
        <v>16311</v>
      </c>
      <c r="DF13" s="1019" t="s">
        <v>16311</v>
      </c>
      <c r="DG13" s="1020" t="s">
        <v>16311</v>
      </c>
      <c r="DH13" s="1018" t="s">
        <v>16319</v>
      </c>
      <c r="DI13" s="1019" t="s">
        <v>16319</v>
      </c>
      <c r="DJ13" s="1019" t="s">
        <v>16319</v>
      </c>
      <c r="DK13" s="1020" t="s">
        <v>16319</v>
      </c>
      <c r="DL13" s="1018" t="s">
        <v>16142</v>
      </c>
      <c r="DM13" s="1019" t="s">
        <v>16142</v>
      </c>
      <c r="DN13" s="1019" t="s">
        <v>16142</v>
      </c>
      <c r="DO13" s="1020" t="s">
        <v>16142</v>
      </c>
      <c r="DP13" s="1018" t="s">
        <v>16277</v>
      </c>
      <c r="DQ13" s="1019" t="s">
        <v>16277</v>
      </c>
      <c r="DR13" s="1019" t="s">
        <v>16277</v>
      </c>
      <c r="DS13" s="1020" t="s">
        <v>16277</v>
      </c>
      <c r="DT13" s="1018" t="s">
        <v>16189</v>
      </c>
      <c r="DU13" s="1019" t="s">
        <v>16189</v>
      </c>
      <c r="DV13" s="1019" t="s">
        <v>16189</v>
      </c>
      <c r="DW13" s="1020" t="s">
        <v>16189</v>
      </c>
      <c r="DX13" s="1026"/>
      <c r="DY13" s="1018" t="s">
        <v>16364</v>
      </c>
      <c r="DZ13" s="1019" t="s">
        <v>16364</v>
      </c>
      <c r="EA13" s="1019" t="s">
        <v>16364</v>
      </c>
      <c r="EB13" s="1020" t="s">
        <v>16364</v>
      </c>
      <c r="EC13" s="1018" t="s">
        <v>16143</v>
      </c>
      <c r="ED13" s="1019" t="s">
        <v>16143</v>
      </c>
      <c r="EE13" s="1019" t="s">
        <v>16143</v>
      </c>
      <c r="EF13" s="1020" t="s">
        <v>16143</v>
      </c>
      <c r="EG13" s="1018" t="s">
        <v>16365</v>
      </c>
      <c r="EH13" s="1019" t="s">
        <v>16365</v>
      </c>
      <c r="EI13" s="1019" t="s">
        <v>16365</v>
      </c>
      <c r="EJ13" s="1020" t="s">
        <v>16365</v>
      </c>
      <c r="EK13" s="1018" t="s">
        <v>16109</v>
      </c>
      <c r="EL13" s="1019" t="s">
        <v>16109</v>
      </c>
      <c r="EM13" s="1019" t="s">
        <v>16109</v>
      </c>
      <c r="EN13" s="1020" t="s">
        <v>16109</v>
      </c>
      <c r="EO13" s="1027"/>
      <c r="EP13" s="1027"/>
      <c r="EQ13" s="1027"/>
      <c r="ER13" s="1027"/>
      <c r="ES13" s="1027"/>
      <c r="ET13" s="446"/>
      <c r="EU13" s="446"/>
      <c r="EV13" s="1028"/>
      <c r="EW13" s="1027"/>
      <c r="EX13" s="446"/>
      <c r="EY13" s="446"/>
      <c r="EZ13" s="1028"/>
      <c r="FA13" s="1027"/>
      <c r="FB13" s="446"/>
      <c r="FC13" s="446"/>
      <c r="FD13" s="1028"/>
      <c r="FE13" s="1027"/>
      <c r="FF13" s="446"/>
      <c r="FG13" s="446"/>
      <c r="FH13" s="1028"/>
      <c r="FI13" s="1027"/>
      <c r="FJ13" s="446"/>
      <c r="FK13" s="446"/>
      <c r="FL13" s="1028"/>
      <c r="FM13" s="1027"/>
      <c r="FN13" s="446"/>
      <c r="FO13" s="446"/>
      <c r="FP13" s="1028"/>
      <c r="FQ13" s="1027"/>
      <c r="FR13" s="446"/>
      <c r="FS13" s="446"/>
      <c r="FT13" s="1028"/>
      <c r="FU13" s="1027"/>
      <c r="FV13" s="446"/>
      <c r="FW13" s="446"/>
      <c r="FX13" s="1028"/>
      <c r="FY13" s="1027"/>
      <c r="FZ13" s="446"/>
      <c r="GA13" s="446"/>
      <c r="GB13" s="1028"/>
      <c r="GC13" s="1018" t="s">
        <v>16109</v>
      </c>
      <c r="GD13" s="1019" t="s">
        <v>16109</v>
      </c>
      <c r="GE13" s="1019" t="s">
        <v>16109</v>
      </c>
      <c r="GF13" s="1051" t="s">
        <v>16109</v>
      </c>
      <c r="GG13" s="1027"/>
      <c r="GH13" s="446"/>
      <c r="GI13" s="446"/>
      <c r="GJ13" s="1028"/>
      <c r="GK13" s="1027"/>
      <c r="GL13" s="446"/>
      <c r="GM13" s="446"/>
      <c r="GN13" s="1028"/>
      <c r="GO13" s="1027"/>
      <c r="GP13" s="446"/>
      <c r="GQ13" s="446"/>
      <c r="GR13" s="1028"/>
      <c r="GS13" s="1027"/>
      <c r="GT13" s="446"/>
      <c r="GU13" s="446"/>
      <c r="GV13" s="1028"/>
      <c r="GW13" s="1027"/>
      <c r="GX13" s="446"/>
      <c r="GY13" s="446"/>
      <c r="GZ13" s="1028"/>
      <c r="HA13" s="1027"/>
      <c r="HB13" s="446"/>
      <c r="HC13" s="446"/>
      <c r="HD13" s="1028"/>
      <c r="HE13" s="1027"/>
      <c r="HF13" s="446"/>
      <c r="HG13" s="446"/>
      <c r="HH13" s="1028"/>
      <c r="HI13" s="1027"/>
      <c r="HJ13" s="446"/>
      <c r="HK13" s="446"/>
      <c r="HL13" s="1028"/>
      <c r="HM13" s="1027"/>
      <c r="HN13" s="446"/>
      <c r="HO13" s="446"/>
      <c r="HP13" s="1028"/>
      <c r="HQ13" s="1027"/>
      <c r="HR13" s="446"/>
      <c r="HS13" s="446"/>
      <c r="HT13" s="1028"/>
      <c r="HU13" s="1027"/>
      <c r="HV13" s="446"/>
      <c r="HW13" s="446"/>
      <c r="HX13" s="1028"/>
      <c r="HY13" s="1027"/>
      <c r="HZ13" s="446"/>
      <c r="IA13" s="446"/>
      <c r="IB13" s="1028"/>
      <c r="IC13" s="1027"/>
      <c r="ID13" s="446"/>
      <c r="IE13" s="446"/>
      <c r="IF13" s="1028"/>
      <c r="IG13" s="1027"/>
      <c r="IH13" s="446"/>
      <c r="II13" s="446"/>
      <c r="IJ13" s="1028"/>
      <c r="IK13" s="1027"/>
      <c r="IL13" s="446"/>
      <c r="IM13" s="446"/>
      <c r="IN13" s="1028"/>
    </row>
    <row r="14" spans="1:248" ht="49.5" customHeight="1">
      <c r="A14" s="2560"/>
      <c r="B14" s="1132" t="s">
        <v>16366</v>
      </c>
      <c r="C14" s="1014"/>
      <c r="D14" s="1133" t="s">
        <v>16108</v>
      </c>
      <c r="E14" s="1134" t="s">
        <v>16108</v>
      </c>
      <c r="F14" s="1134" t="s">
        <v>16108</v>
      </c>
      <c r="G14" s="1135" t="s">
        <v>16108</v>
      </c>
      <c r="H14" s="1136" t="s">
        <v>16108</v>
      </c>
      <c r="I14" s="1137" t="s">
        <v>16108</v>
      </c>
      <c r="J14" s="1137" t="s">
        <v>16108</v>
      </c>
      <c r="K14" s="1138" t="s">
        <v>16108</v>
      </c>
      <c r="L14" s="1139" t="s">
        <v>16109</v>
      </c>
      <c r="M14" s="1087" t="s">
        <v>16109</v>
      </c>
      <c r="N14" s="1087" t="s">
        <v>16109</v>
      </c>
      <c r="O14" s="1140" t="s">
        <v>16109</v>
      </c>
      <c r="P14" s="1136" t="s">
        <v>16108</v>
      </c>
      <c r="Q14" s="1141" t="s">
        <v>16108</v>
      </c>
      <c r="R14" s="1137" t="s">
        <v>16108</v>
      </c>
      <c r="S14" s="1138" t="s">
        <v>16108</v>
      </c>
      <c r="T14" s="1136" t="s">
        <v>16108</v>
      </c>
      <c r="U14" s="1137" t="s">
        <v>16108</v>
      </c>
      <c r="V14" s="1137" t="s">
        <v>16108</v>
      </c>
      <c r="W14" s="1138" t="s">
        <v>16108</v>
      </c>
      <c r="X14" s="1139" t="s">
        <v>16109</v>
      </c>
      <c r="Y14" s="1087" t="s">
        <v>16109</v>
      </c>
      <c r="Z14" s="1087" t="s">
        <v>16109</v>
      </c>
      <c r="AA14" s="1140" t="s">
        <v>16109</v>
      </c>
      <c r="AB14" s="1139" t="s">
        <v>16109</v>
      </c>
      <c r="AC14" s="1087" t="s">
        <v>16109</v>
      </c>
      <c r="AD14" s="1087" t="s">
        <v>16109</v>
      </c>
      <c r="AE14" s="1140" t="s">
        <v>16109</v>
      </c>
      <c r="AF14" s="1018" t="s">
        <v>16109</v>
      </c>
      <c r="AG14" s="1019" t="s">
        <v>16109</v>
      </c>
      <c r="AH14" s="1019" t="s">
        <v>16109</v>
      </c>
      <c r="AI14" s="1020" t="s">
        <v>16109</v>
      </c>
      <c r="AJ14" s="1136" t="s">
        <v>16108</v>
      </c>
      <c r="AK14" s="1137" t="s">
        <v>16108</v>
      </c>
      <c r="AL14" s="1137" t="s">
        <v>16108</v>
      </c>
      <c r="AM14" s="1138" t="s">
        <v>16108</v>
      </c>
      <c r="AN14" s="1136" t="s">
        <v>16108</v>
      </c>
      <c r="AO14" s="1137" t="s">
        <v>16108</v>
      </c>
      <c r="AP14" s="1137" t="s">
        <v>16108</v>
      </c>
      <c r="AQ14" s="1138" t="s">
        <v>16108</v>
      </c>
      <c r="AR14" s="1136" t="s">
        <v>16108</v>
      </c>
      <c r="AS14" s="1137" t="s">
        <v>16108</v>
      </c>
      <c r="AT14" s="1137" t="s">
        <v>16108</v>
      </c>
      <c r="AU14" s="1138" t="s">
        <v>16108</v>
      </c>
      <c r="AV14" s="1136" t="s">
        <v>16108</v>
      </c>
      <c r="AW14" s="1137" t="s">
        <v>16108</v>
      </c>
      <c r="AX14" s="1137" t="s">
        <v>16108</v>
      </c>
      <c r="AY14" s="1138" t="s">
        <v>16108</v>
      </c>
      <c r="AZ14" s="1136" t="s">
        <v>16108</v>
      </c>
      <c r="BA14" s="1137" t="s">
        <v>16108</v>
      </c>
      <c r="BB14" s="1137" t="s">
        <v>16108</v>
      </c>
      <c r="BC14" s="1138" t="s">
        <v>16108</v>
      </c>
      <c r="BD14" s="1142" t="s">
        <v>16114</v>
      </c>
      <c r="BE14" s="1142" t="s">
        <v>16114</v>
      </c>
      <c r="BF14" s="1142" t="s">
        <v>16114</v>
      </c>
      <c r="BG14" s="1142" t="s">
        <v>16114</v>
      </c>
      <c r="BH14" s="1018" t="s">
        <v>16356</v>
      </c>
      <c r="BI14" s="1018" t="s">
        <v>16356</v>
      </c>
      <c r="BJ14" s="1018" t="s">
        <v>16356</v>
      </c>
      <c r="BK14" s="1018" t="s">
        <v>16356</v>
      </c>
      <c r="BL14" s="1136" t="s">
        <v>16108</v>
      </c>
      <c r="BM14" s="1137" t="s">
        <v>16108</v>
      </c>
      <c r="BN14" s="1137" t="s">
        <v>16108</v>
      </c>
      <c r="BO14" s="1138" t="s">
        <v>16108</v>
      </c>
      <c r="BP14" s="1136" t="s">
        <v>16108</v>
      </c>
      <c r="BQ14" s="1137" t="s">
        <v>16108</v>
      </c>
      <c r="BR14" s="1137" t="s">
        <v>16108</v>
      </c>
      <c r="BS14" s="1138" t="s">
        <v>16108</v>
      </c>
      <c r="BT14" s="1136" t="s">
        <v>16108</v>
      </c>
      <c r="BU14" s="1137" t="s">
        <v>16108</v>
      </c>
      <c r="BV14" s="1137" t="s">
        <v>16108</v>
      </c>
      <c r="BW14" s="1138" t="s">
        <v>16108</v>
      </c>
      <c r="BX14" s="1139" t="s">
        <v>16367</v>
      </c>
      <c r="BY14" s="1087" t="s">
        <v>16367</v>
      </c>
      <c r="BZ14" s="1087" t="s">
        <v>16367</v>
      </c>
      <c r="CA14" s="1140" t="s">
        <v>16367</v>
      </c>
      <c r="CB14" s="1136" t="s">
        <v>16108</v>
      </c>
      <c r="CC14" s="1137" t="s">
        <v>16108</v>
      </c>
      <c r="CD14" s="1137" t="s">
        <v>16108</v>
      </c>
      <c r="CE14" s="1138" t="s">
        <v>16108</v>
      </c>
      <c r="CF14" s="1142" t="s">
        <v>16111</v>
      </c>
      <c r="CG14" s="1142" t="s">
        <v>16111</v>
      </c>
      <c r="CH14" s="1142" t="s">
        <v>16111</v>
      </c>
      <c r="CI14" s="1142" t="s">
        <v>16111</v>
      </c>
      <c r="CJ14" s="1136" t="s">
        <v>16108</v>
      </c>
      <c r="CK14" s="1137" t="s">
        <v>16108</v>
      </c>
      <c r="CL14" s="1137" t="s">
        <v>16108</v>
      </c>
      <c r="CM14" s="1138" t="s">
        <v>16108</v>
      </c>
      <c r="CN14" s="1136" t="s">
        <v>16108</v>
      </c>
      <c r="CO14" s="1137" t="s">
        <v>16108</v>
      </c>
      <c r="CP14" s="1137" t="s">
        <v>16108</v>
      </c>
      <c r="CQ14" s="1138" t="s">
        <v>16108</v>
      </c>
      <c r="CR14" s="1133" t="s">
        <v>16108</v>
      </c>
      <c r="CS14" s="1134" t="s">
        <v>16108</v>
      </c>
      <c r="CT14" s="1134" t="s">
        <v>16108</v>
      </c>
      <c r="CU14" s="1135" t="s">
        <v>16108</v>
      </c>
      <c r="CV14" s="1133" t="s">
        <v>16108</v>
      </c>
      <c r="CW14" s="1134" t="s">
        <v>16108</v>
      </c>
      <c r="CX14" s="1134" t="s">
        <v>16108</v>
      </c>
      <c r="CY14" s="1135" t="s">
        <v>16108</v>
      </c>
      <c r="CZ14" s="1133" t="s">
        <v>16108</v>
      </c>
      <c r="DA14" s="1134" t="s">
        <v>16108</v>
      </c>
      <c r="DB14" s="1134" t="s">
        <v>16108</v>
      </c>
      <c r="DC14" s="1135" t="s">
        <v>16108</v>
      </c>
      <c r="DD14" s="1133" t="s">
        <v>16108</v>
      </c>
      <c r="DE14" s="1134" t="s">
        <v>16108</v>
      </c>
      <c r="DF14" s="1134" t="s">
        <v>16108</v>
      </c>
      <c r="DG14" s="1135" t="s">
        <v>16108</v>
      </c>
      <c r="DH14" s="1024" t="s">
        <v>16114</v>
      </c>
      <c r="DI14" s="1024" t="s">
        <v>16114</v>
      </c>
      <c r="DJ14" s="1024" t="s">
        <v>16114</v>
      </c>
      <c r="DK14" s="1024" t="s">
        <v>16114</v>
      </c>
      <c r="DL14" s="1133" t="s">
        <v>16108</v>
      </c>
      <c r="DM14" s="1134" t="s">
        <v>16108</v>
      </c>
      <c r="DN14" s="1134" t="s">
        <v>16108</v>
      </c>
      <c r="DO14" s="1135" t="s">
        <v>16108</v>
      </c>
      <c r="DP14" s="1133" t="s">
        <v>16108</v>
      </c>
      <c r="DQ14" s="1134" t="s">
        <v>16108</v>
      </c>
      <c r="DR14" s="1134" t="s">
        <v>16108</v>
      </c>
      <c r="DS14" s="1135" t="s">
        <v>16108</v>
      </c>
      <c r="DT14" s="1133" t="s">
        <v>16108</v>
      </c>
      <c r="DU14" s="1134" t="s">
        <v>16108</v>
      </c>
      <c r="DV14" s="1134" t="s">
        <v>16108</v>
      </c>
      <c r="DW14" s="1135" t="s">
        <v>16108</v>
      </c>
      <c r="DX14" s="1026"/>
      <c r="DY14" s="1133" t="s">
        <v>16108</v>
      </c>
      <c r="DZ14" s="1134" t="s">
        <v>16108</v>
      </c>
      <c r="EA14" s="1134" t="s">
        <v>16108</v>
      </c>
      <c r="EB14" s="1135" t="s">
        <v>16108</v>
      </c>
      <c r="EC14" s="1133" t="s">
        <v>16108</v>
      </c>
      <c r="ED14" s="1134" t="s">
        <v>16108</v>
      </c>
      <c r="EE14" s="1134" t="s">
        <v>16108</v>
      </c>
      <c r="EF14" s="1135" t="s">
        <v>16108</v>
      </c>
      <c r="EG14" s="1133" t="s">
        <v>16108</v>
      </c>
      <c r="EH14" s="1134" t="s">
        <v>16108</v>
      </c>
      <c r="EI14" s="1134" t="s">
        <v>16108</v>
      </c>
      <c r="EJ14" s="1135" t="s">
        <v>16108</v>
      </c>
      <c r="EK14" s="1018" t="s">
        <v>16109</v>
      </c>
      <c r="EL14" s="1019" t="s">
        <v>16109</v>
      </c>
      <c r="EM14" s="1019" t="s">
        <v>16109</v>
      </c>
      <c r="EN14" s="1020" t="s">
        <v>16109</v>
      </c>
      <c r="EO14" s="1143"/>
      <c r="EP14" s="1144"/>
      <c r="EQ14" s="1144"/>
      <c r="ER14" s="1145"/>
      <c r="ES14" s="1143"/>
      <c r="ET14" s="1144"/>
      <c r="EU14" s="1144"/>
      <c r="EV14" s="1145"/>
      <c r="EW14" s="1143"/>
      <c r="EX14" s="1144"/>
      <c r="EY14" s="1144"/>
      <c r="EZ14" s="1145"/>
      <c r="FA14" s="1143"/>
      <c r="FB14" s="1144"/>
      <c r="FC14" s="1144"/>
      <c r="FD14" s="1145"/>
      <c r="FE14" s="1143"/>
      <c r="FF14" s="1144"/>
      <c r="FG14" s="1144"/>
      <c r="FH14" s="1145"/>
      <c r="FI14" s="1143"/>
      <c r="FJ14" s="1144"/>
      <c r="FK14" s="1144"/>
      <c r="FL14" s="1145"/>
      <c r="FM14" s="1146" t="s">
        <v>16111</v>
      </c>
      <c r="FN14" s="1146" t="s">
        <v>16111</v>
      </c>
      <c r="FO14" s="1146" t="s">
        <v>16111</v>
      </c>
      <c r="FP14" s="1146" t="s">
        <v>16111</v>
      </c>
      <c r="FQ14" s="1143"/>
      <c r="FR14" s="1144"/>
      <c r="FS14" s="1144"/>
      <c r="FT14" s="1145"/>
      <c r="FU14" s="1143"/>
      <c r="FV14" s="1144"/>
      <c r="FW14" s="1144"/>
      <c r="FX14" s="1145"/>
      <c r="FY14" s="1143"/>
      <c r="FZ14" s="1144"/>
      <c r="GA14" s="1144"/>
      <c r="GB14" s="1145"/>
      <c r="GC14" s="1018" t="s">
        <v>16109</v>
      </c>
      <c r="GD14" s="1019" t="s">
        <v>16109</v>
      </c>
      <c r="GE14" s="1019" t="s">
        <v>16109</v>
      </c>
      <c r="GF14" s="1051" t="s">
        <v>16109</v>
      </c>
      <c r="GG14" s="1143"/>
      <c r="GH14" s="1144"/>
      <c r="GI14" s="1144"/>
      <c r="GJ14" s="1145"/>
      <c r="GK14" s="1143"/>
      <c r="GL14" s="1144"/>
      <c r="GM14" s="1144"/>
      <c r="GN14" s="1147" t="s">
        <v>16115</v>
      </c>
      <c r="GO14" s="1148" t="s">
        <v>16115</v>
      </c>
      <c r="GP14" s="1149" t="s">
        <v>16115</v>
      </c>
      <c r="GQ14" s="1149" t="s">
        <v>16115</v>
      </c>
      <c r="GR14" s="1145"/>
      <c r="GS14" s="1143"/>
      <c r="GT14" s="1144"/>
      <c r="GU14" s="1144"/>
      <c r="GV14" s="1145"/>
      <c r="GW14" s="1143"/>
      <c r="GX14" s="1144"/>
      <c r="GY14" s="1144"/>
      <c r="GZ14" s="1145"/>
      <c r="HA14" s="1143"/>
      <c r="HB14" s="1144"/>
      <c r="HC14" s="1144"/>
      <c r="HD14" s="1145"/>
      <c r="HE14" s="1143"/>
      <c r="HF14" s="1144"/>
      <c r="HG14" s="1144"/>
      <c r="HH14" s="1145"/>
      <c r="HI14" s="1143"/>
      <c r="HJ14" s="1144"/>
      <c r="HK14" s="1144"/>
      <c r="HL14" s="1145"/>
      <c r="HM14" s="1143"/>
      <c r="HN14" s="1144"/>
      <c r="HO14" s="1144"/>
      <c r="HP14" s="1145"/>
      <c r="HQ14" s="1148" t="s">
        <v>16115</v>
      </c>
      <c r="HR14" s="1149" t="s">
        <v>16115</v>
      </c>
      <c r="HS14" s="1149" t="s">
        <v>16115</v>
      </c>
      <c r="HT14" s="1147" t="s">
        <v>16115</v>
      </c>
      <c r="HU14" s="1143"/>
      <c r="HV14" s="1144"/>
      <c r="HW14" s="1144"/>
      <c r="HX14" s="1145"/>
      <c r="HY14" s="1143"/>
      <c r="HZ14" s="1144"/>
      <c r="IA14" s="1144"/>
      <c r="IB14" s="1145"/>
      <c r="IC14" s="1143"/>
      <c r="ID14" s="1144"/>
      <c r="IE14" s="1144"/>
      <c r="IF14" s="1145"/>
      <c r="IG14" s="1143"/>
      <c r="IH14" s="1144"/>
      <c r="II14" s="1144"/>
      <c r="IJ14" s="1145"/>
      <c r="IK14" s="1143"/>
      <c r="IL14" s="1144"/>
      <c r="IM14" s="1144"/>
      <c r="IN14" s="1145"/>
    </row>
    <row r="15" spans="1:248" ht="49.5" customHeight="1">
      <c r="A15" s="2563" t="s">
        <v>16368</v>
      </c>
      <c r="B15" s="1150" t="s">
        <v>16369</v>
      </c>
      <c r="C15" s="1014"/>
      <c r="D15" s="1045" t="s">
        <v>1463</v>
      </c>
      <c r="E15" s="1045" t="s">
        <v>1463</v>
      </c>
      <c r="F15" s="1045" t="s">
        <v>1463</v>
      </c>
      <c r="G15" s="1151" t="s">
        <v>1463</v>
      </c>
      <c r="H15" s="1152" t="s">
        <v>16370</v>
      </c>
      <c r="I15" s="1153" t="s">
        <v>16371</v>
      </c>
      <c r="J15" s="1153" t="s">
        <v>16372</v>
      </c>
      <c r="K15" s="1154" t="s">
        <v>16373</v>
      </c>
      <c r="L15" s="2545" t="s">
        <v>16374</v>
      </c>
      <c r="M15" s="2548" t="s">
        <v>16375</v>
      </c>
      <c r="N15" s="2548" t="s">
        <v>16376</v>
      </c>
      <c r="O15" s="2549" t="s">
        <v>16377</v>
      </c>
      <c r="P15" s="2552" t="s">
        <v>16378</v>
      </c>
      <c r="Q15" s="2553" t="s">
        <v>16379</v>
      </c>
      <c r="R15" s="2553" t="s">
        <v>16380</v>
      </c>
      <c r="S15" s="2554" t="s">
        <v>16381</v>
      </c>
      <c r="T15" s="2555" t="s">
        <v>16382</v>
      </c>
      <c r="U15" s="2556" t="s">
        <v>16383</v>
      </c>
      <c r="V15" s="1155" t="s">
        <v>1463</v>
      </c>
      <c r="W15" s="1156" t="s">
        <v>1463</v>
      </c>
      <c r="X15" s="2557" t="s">
        <v>16384</v>
      </c>
      <c r="Y15" s="2553" t="s">
        <v>16385</v>
      </c>
      <c r="Z15" s="2553" t="s">
        <v>16386</v>
      </c>
      <c r="AA15" s="2558" t="s">
        <v>16387</v>
      </c>
      <c r="AB15" s="1157" t="s">
        <v>1462</v>
      </c>
      <c r="AC15" s="1158" t="s">
        <v>1462</v>
      </c>
      <c r="AD15" s="1158" t="s">
        <v>1462</v>
      </c>
      <c r="AE15" s="1159" t="s">
        <v>1462</v>
      </c>
      <c r="AF15" s="2567" t="s">
        <v>16388</v>
      </c>
      <c r="AG15" s="2567" t="s">
        <v>16389</v>
      </c>
      <c r="AH15" s="2567" t="s">
        <v>16390</v>
      </c>
      <c r="AI15" s="2570" t="s">
        <v>16391</v>
      </c>
      <c r="AJ15" s="2572" t="s">
        <v>16392</v>
      </c>
      <c r="AK15" s="2573" t="s">
        <v>16393</v>
      </c>
      <c r="AL15" s="2573" t="s">
        <v>16394</v>
      </c>
      <c r="AM15" s="2574" t="s">
        <v>16395</v>
      </c>
      <c r="AN15" s="2577" t="s">
        <v>16396</v>
      </c>
      <c r="AO15" s="2579" t="s">
        <v>16397</v>
      </c>
      <c r="AP15" s="1160" t="s">
        <v>1462</v>
      </c>
      <c r="AQ15" s="2558" t="s">
        <v>16398</v>
      </c>
      <c r="AR15" s="1161" t="s">
        <v>16125</v>
      </c>
      <c r="AS15" s="1162" t="s">
        <v>16125</v>
      </c>
      <c r="AT15" s="1160" t="s">
        <v>1462</v>
      </c>
      <c r="AU15" s="1163" t="s">
        <v>1462</v>
      </c>
      <c r="AV15" s="2580" t="s">
        <v>16399</v>
      </c>
      <c r="AW15" s="2579" t="s">
        <v>16400</v>
      </c>
      <c r="AX15" s="2579" t="s">
        <v>16401</v>
      </c>
      <c r="AY15" s="2558" t="s">
        <v>16402</v>
      </c>
      <c r="AZ15" s="2552" t="s">
        <v>16403</v>
      </c>
      <c r="BA15" s="2553" t="s">
        <v>16404</v>
      </c>
      <c r="BB15" s="2553" t="s">
        <v>16405</v>
      </c>
      <c r="BC15" s="2554" t="s">
        <v>16406</v>
      </c>
      <c r="BD15" s="1164" t="s">
        <v>1462</v>
      </c>
      <c r="BE15" s="1160" t="s">
        <v>1462</v>
      </c>
      <c r="BF15" s="1162" t="s">
        <v>16127</v>
      </c>
      <c r="BG15" s="1165" t="s">
        <v>1462</v>
      </c>
      <c r="BH15" s="1166" t="s">
        <v>1462</v>
      </c>
      <c r="BI15" s="1160" t="s">
        <v>1462</v>
      </c>
      <c r="BJ15" s="1160" t="s">
        <v>1462</v>
      </c>
      <c r="BK15" s="1163" t="s">
        <v>1462</v>
      </c>
      <c r="BL15" s="2572" t="s">
        <v>16407</v>
      </c>
      <c r="BM15" s="2573" t="s">
        <v>16408</v>
      </c>
      <c r="BN15" s="2573" t="s">
        <v>16409</v>
      </c>
      <c r="BO15" s="2554" t="s">
        <v>16410</v>
      </c>
      <c r="BP15" s="2572" t="s">
        <v>16411</v>
      </c>
      <c r="BQ15" s="2573" t="s">
        <v>16412</v>
      </c>
      <c r="BR15" s="2573" t="s">
        <v>16413</v>
      </c>
      <c r="BS15" s="2574" t="s">
        <v>16414</v>
      </c>
      <c r="BT15" s="2572" t="s">
        <v>16415</v>
      </c>
      <c r="BU15" s="2573" t="s">
        <v>16416</v>
      </c>
      <c r="BV15" s="2573" t="s">
        <v>16417</v>
      </c>
      <c r="BW15" s="2581" t="s">
        <v>16418</v>
      </c>
      <c r="BX15" s="1152" t="s">
        <v>16419</v>
      </c>
      <c r="BY15" s="1153" t="s">
        <v>16420</v>
      </c>
      <c r="BZ15" s="1167" t="s">
        <v>16129</v>
      </c>
      <c r="CA15" s="1154" t="s">
        <v>16421</v>
      </c>
      <c r="CB15" s="1168" t="s">
        <v>16131</v>
      </c>
      <c r="CC15" s="1155" t="s">
        <v>16131</v>
      </c>
      <c r="CD15" s="1162" t="s">
        <v>16129</v>
      </c>
      <c r="CE15" s="1154" t="s">
        <v>16422</v>
      </c>
      <c r="CF15" s="1152" t="s">
        <v>16423</v>
      </c>
      <c r="CG15" s="1153" t="s">
        <v>16424</v>
      </c>
      <c r="CH15" s="1153" t="s">
        <v>16425</v>
      </c>
      <c r="CI15" s="1154" t="s">
        <v>16426</v>
      </c>
      <c r="CJ15" s="1168" t="s">
        <v>16427</v>
      </c>
      <c r="CK15" s="1155" t="s">
        <v>16427</v>
      </c>
      <c r="CL15" s="1155" t="s">
        <v>16427</v>
      </c>
      <c r="CM15" s="1154" t="s">
        <v>16428</v>
      </c>
      <c r="CN15" s="1168" t="s">
        <v>16138</v>
      </c>
      <c r="CO15" s="1155" t="s">
        <v>16138</v>
      </c>
      <c r="CP15" s="1155" t="s">
        <v>16138</v>
      </c>
      <c r="CQ15" s="1169" t="s">
        <v>16429</v>
      </c>
      <c r="CR15" s="1168" t="s">
        <v>16138</v>
      </c>
      <c r="CS15" s="1155" t="s">
        <v>16138</v>
      </c>
      <c r="CT15" s="1155" t="s">
        <v>16138</v>
      </c>
      <c r="CU15" s="1170" t="s">
        <v>16138</v>
      </c>
      <c r="CV15" s="1168" t="s">
        <v>16126</v>
      </c>
      <c r="CW15" s="1155" t="s">
        <v>16126</v>
      </c>
      <c r="CX15" s="1155" t="s">
        <v>16126</v>
      </c>
      <c r="CY15" s="1171" t="s">
        <v>16430</v>
      </c>
      <c r="CZ15" s="1152" t="s">
        <v>16431</v>
      </c>
      <c r="DA15" s="1153" t="s">
        <v>16432</v>
      </c>
      <c r="DB15" s="1153" t="s">
        <v>16433</v>
      </c>
      <c r="DC15" s="1169" t="s">
        <v>16434</v>
      </c>
      <c r="DD15" s="1168" t="s">
        <v>16138</v>
      </c>
      <c r="DE15" s="1155" t="s">
        <v>16138</v>
      </c>
      <c r="DF15" s="1155" t="s">
        <v>16138</v>
      </c>
      <c r="DG15" s="1169" t="s">
        <v>16435</v>
      </c>
      <c r="DH15" s="1168" t="s">
        <v>16427</v>
      </c>
      <c r="DI15" s="1155" t="s">
        <v>16427</v>
      </c>
      <c r="DJ15" s="1155" t="s">
        <v>16427</v>
      </c>
      <c r="DK15" s="1169" t="s">
        <v>16436</v>
      </c>
      <c r="DL15" s="1164" t="s">
        <v>1462</v>
      </c>
      <c r="DM15" s="1160" t="s">
        <v>1462</v>
      </c>
      <c r="DN15" s="1160" t="s">
        <v>1462</v>
      </c>
      <c r="DO15" s="1165" t="s">
        <v>1462</v>
      </c>
      <c r="DP15" s="1152" t="s">
        <v>16437</v>
      </c>
      <c r="DQ15" s="1153" t="s">
        <v>16438</v>
      </c>
      <c r="DR15" s="1153" t="s">
        <v>16439</v>
      </c>
      <c r="DS15" s="1169" t="s">
        <v>16440</v>
      </c>
      <c r="DT15" s="1152" t="s">
        <v>16441</v>
      </c>
      <c r="DU15" s="1153" t="s">
        <v>16442</v>
      </c>
      <c r="DV15" s="1153" t="s">
        <v>16443</v>
      </c>
      <c r="DW15" s="1169" t="s">
        <v>16444</v>
      </c>
      <c r="DX15" s="1026"/>
      <c r="DY15" s="2582" t="s">
        <v>16445</v>
      </c>
      <c r="DZ15" s="2582" t="s">
        <v>16446</v>
      </c>
      <c r="EA15" s="2582" t="s">
        <v>16447</v>
      </c>
      <c r="EB15" s="2582" t="s">
        <v>16448</v>
      </c>
      <c r="EC15" s="1173" t="s">
        <v>1462</v>
      </c>
      <c r="ED15" s="1173" t="s">
        <v>1462</v>
      </c>
      <c r="EE15" s="1173" t="s">
        <v>1462</v>
      </c>
      <c r="EF15" s="1173" t="s">
        <v>1462</v>
      </c>
      <c r="EG15" s="2583" t="s">
        <v>16449</v>
      </c>
      <c r="EH15" s="2583" t="s">
        <v>16450</v>
      </c>
      <c r="EI15" s="1173" t="s">
        <v>1462</v>
      </c>
      <c r="EJ15" s="2583" t="s">
        <v>16451</v>
      </c>
      <c r="EK15" s="374" t="s">
        <v>1462</v>
      </c>
      <c r="EL15" s="374" t="s">
        <v>1462</v>
      </c>
      <c r="EM15" s="374" t="s">
        <v>1462</v>
      </c>
      <c r="EN15" s="374" t="s">
        <v>1462</v>
      </c>
      <c r="EO15" s="1173" t="s">
        <v>1462</v>
      </c>
      <c r="EP15" s="1173" t="s">
        <v>1462</v>
      </c>
      <c r="EQ15" s="1173" t="s">
        <v>1462</v>
      </c>
      <c r="ER15" s="1173" t="s">
        <v>1462</v>
      </c>
      <c r="ES15" s="1173" t="s">
        <v>1462</v>
      </c>
      <c r="ET15" s="1173" t="s">
        <v>1462</v>
      </c>
      <c r="EU15" s="1173" t="s">
        <v>1462</v>
      </c>
      <c r="EV15" s="1173" t="s">
        <v>1462</v>
      </c>
      <c r="EW15" s="1173" t="s">
        <v>1462</v>
      </c>
      <c r="EX15" s="1173" t="s">
        <v>1462</v>
      </c>
      <c r="EY15" s="1173" t="s">
        <v>1462</v>
      </c>
      <c r="EZ15" s="1173" t="s">
        <v>1462</v>
      </c>
      <c r="FA15" s="2584" t="s">
        <v>16452</v>
      </c>
      <c r="FB15" s="2584" t="s">
        <v>16453</v>
      </c>
      <c r="FC15" s="2584" t="s">
        <v>16454</v>
      </c>
      <c r="FD15" s="2584" t="s">
        <v>16455</v>
      </c>
      <c r="FE15" s="1065"/>
      <c r="FF15" s="1066"/>
      <c r="FG15" s="1066"/>
      <c r="FH15" s="1067"/>
      <c r="FI15" s="1065"/>
      <c r="FJ15" s="1066"/>
      <c r="FK15" s="1066"/>
      <c r="FL15" s="1067"/>
      <c r="FM15" s="1065"/>
      <c r="FN15" s="1066"/>
      <c r="FO15" s="1066"/>
      <c r="FP15" s="1067"/>
      <c r="FQ15" s="1065"/>
      <c r="FR15" s="1066"/>
      <c r="FS15" s="1066"/>
      <c r="FT15" s="1067"/>
      <c r="FU15" s="2584" t="s">
        <v>16456</v>
      </c>
      <c r="FV15" s="2584" t="s">
        <v>16457</v>
      </c>
      <c r="FW15" s="2584" t="s">
        <v>16458</v>
      </c>
      <c r="FX15" s="2585" t="s">
        <v>16459</v>
      </c>
      <c r="FY15" s="1048" t="s">
        <v>16146</v>
      </c>
      <c r="FZ15" s="1048" t="s">
        <v>16146</v>
      </c>
      <c r="GA15" s="1066"/>
      <c r="GB15" s="1067"/>
      <c r="GC15" s="1035" t="s">
        <v>16460</v>
      </c>
      <c r="GD15" s="1035" t="s">
        <v>16460</v>
      </c>
      <c r="GE15" s="1035" t="s">
        <v>16460</v>
      </c>
      <c r="GF15" s="1036" t="s">
        <v>16461</v>
      </c>
      <c r="GG15" s="1035" t="s">
        <v>16460</v>
      </c>
      <c r="GH15" s="1035" t="s">
        <v>16460</v>
      </c>
      <c r="GI15" s="1035" t="s">
        <v>16460</v>
      </c>
      <c r="GJ15" s="1036" t="s">
        <v>16462</v>
      </c>
      <c r="GK15" s="1065"/>
      <c r="GL15" s="1066"/>
      <c r="GM15" s="1066"/>
      <c r="GN15" s="1067"/>
      <c r="GO15" s="1065"/>
      <c r="GP15" s="1066"/>
      <c r="GQ15" s="1066"/>
      <c r="GR15" s="1067"/>
      <c r="GS15" s="1065"/>
      <c r="GT15" s="1066"/>
      <c r="GU15" s="1066"/>
      <c r="GV15" s="1067"/>
      <c r="GW15" s="1027"/>
      <c r="GX15" s="1027"/>
      <c r="GY15" s="1027"/>
      <c r="GZ15" s="1067"/>
      <c r="HA15" s="2584" t="s">
        <v>16463</v>
      </c>
      <c r="HB15" s="2584" t="s">
        <v>16464</v>
      </c>
      <c r="HC15" s="2584" t="s">
        <v>16465</v>
      </c>
      <c r="HD15" s="2585" t="s">
        <v>16466</v>
      </c>
      <c r="HE15" s="1121" t="s">
        <v>16467</v>
      </c>
      <c r="HF15" s="1121" t="s">
        <v>16467</v>
      </c>
      <c r="HG15" s="1066"/>
      <c r="HH15" s="1122" t="s">
        <v>16468</v>
      </c>
      <c r="HI15" s="1065"/>
      <c r="HJ15" s="1066"/>
      <c r="HK15" s="1066"/>
      <c r="HL15" s="1067"/>
      <c r="HM15" s="1065"/>
      <c r="HN15" s="1066"/>
      <c r="HO15" s="1066"/>
      <c r="HP15" s="1067"/>
      <c r="HQ15" s="1065"/>
      <c r="HR15" s="1066"/>
      <c r="HS15" s="1066"/>
      <c r="HT15" s="1067"/>
      <c r="HU15" s="1065"/>
      <c r="HV15" s="1066"/>
      <c r="HW15" s="1066"/>
      <c r="HX15" s="1067"/>
      <c r="HY15" s="1065"/>
      <c r="HZ15" s="1066"/>
      <c r="IA15" s="1066"/>
      <c r="IB15" s="1067"/>
      <c r="IC15" s="1065"/>
      <c r="ID15" s="1066"/>
      <c r="IE15" s="1066"/>
      <c r="IF15" s="1067"/>
      <c r="IG15" s="1065"/>
      <c r="IH15" s="1066"/>
      <c r="II15" s="1066"/>
      <c r="IJ15" s="1067"/>
      <c r="IK15" s="1065"/>
      <c r="IL15" s="1066"/>
      <c r="IM15" s="1066"/>
      <c r="IN15" s="1067"/>
    </row>
    <row r="16" spans="1:248" ht="49.5" customHeight="1">
      <c r="A16" s="2500"/>
      <c r="B16" s="751" t="s">
        <v>16469</v>
      </c>
      <c r="C16" s="1014"/>
      <c r="D16" s="1045" t="s">
        <v>1463</v>
      </c>
      <c r="E16" s="1045" t="s">
        <v>1463</v>
      </c>
      <c r="F16" s="1045" t="s">
        <v>1463</v>
      </c>
      <c r="G16" s="1151" t="s">
        <v>1463</v>
      </c>
      <c r="H16" s="1174" t="s">
        <v>16470</v>
      </c>
      <c r="I16" s="1072" t="s">
        <v>16471</v>
      </c>
      <c r="J16" s="1072" t="s">
        <v>16472</v>
      </c>
      <c r="K16" s="1175" t="s">
        <v>16473</v>
      </c>
      <c r="L16" s="2546"/>
      <c r="M16" s="2500"/>
      <c r="N16" s="2500"/>
      <c r="O16" s="2550"/>
      <c r="P16" s="2547"/>
      <c r="Q16" s="2501"/>
      <c r="R16" s="2501"/>
      <c r="S16" s="2551"/>
      <c r="T16" s="2547"/>
      <c r="U16" s="2501"/>
      <c r="V16" s="1033" t="s">
        <v>1463</v>
      </c>
      <c r="W16" s="1176" t="s">
        <v>1463</v>
      </c>
      <c r="X16" s="2546"/>
      <c r="Y16" s="2500"/>
      <c r="Z16" s="2500"/>
      <c r="AA16" s="2550"/>
      <c r="AB16" s="1130" t="s">
        <v>16122</v>
      </c>
      <c r="AC16" s="1055" t="s">
        <v>16122</v>
      </c>
      <c r="AD16" s="1055" t="s">
        <v>16122</v>
      </c>
      <c r="AE16" s="1177" t="s">
        <v>16474</v>
      </c>
      <c r="AF16" s="2568"/>
      <c r="AG16" s="2568"/>
      <c r="AH16" s="2568"/>
      <c r="AI16" s="2496"/>
      <c r="AJ16" s="2547"/>
      <c r="AK16" s="2501"/>
      <c r="AL16" s="2500"/>
      <c r="AM16" s="2575"/>
      <c r="AN16" s="2578"/>
      <c r="AO16" s="2501"/>
      <c r="AP16" s="351" t="s">
        <v>1462</v>
      </c>
      <c r="AQ16" s="2551"/>
      <c r="AR16" s="1032" t="s">
        <v>16125</v>
      </c>
      <c r="AS16" s="1079" t="s">
        <v>16125</v>
      </c>
      <c r="AT16" s="351" t="s">
        <v>1462</v>
      </c>
      <c r="AU16" s="1178" t="s">
        <v>16240</v>
      </c>
      <c r="AV16" s="2547"/>
      <c r="AW16" s="2501"/>
      <c r="AX16" s="2501"/>
      <c r="AY16" s="2551"/>
      <c r="AZ16" s="2547"/>
      <c r="BA16" s="2501"/>
      <c r="BB16" s="2501"/>
      <c r="BC16" s="2551"/>
      <c r="BD16" s="1179" t="s">
        <v>1462</v>
      </c>
      <c r="BE16" s="351" t="s">
        <v>1462</v>
      </c>
      <c r="BF16" s="1055" t="s">
        <v>16194</v>
      </c>
      <c r="BG16" s="1180" t="s">
        <v>1462</v>
      </c>
      <c r="BH16" s="203" t="s">
        <v>1462</v>
      </c>
      <c r="BI16" s="351" t="s">
        <v>1462</v>
      </c>
      <c r="BJ16" s="351" t="s">
        <v>1462</v>
      </c>
      <c r="BK16" s="1181" t="s">
        <v>16475</v>
      </c>
      <c r="BL16" s="2547"/>
      <c r="BM16" s="2501"/>
      <c r="BN16" s="2501"/>
      <c r="BO16" s="2551"/>
      <c r="BP16" s="2547"/>
      <c r="BQ16" s="2501"/>
      <c r="BR16" s="2501"/>
      <c r="BS16" s="2576"/>
      <c r="BT16" s="2547"/>
      <c r="BU16" s="2501"/>
      <c r="BV16" s="2501"/>
      <c r="BW16" s="2551"/>
      <c r="BX16" s="1174" t="s">
        <v>16476</v>
      </c>
      <c r="BY16" s="1072" t="s">
        <v>16477</v>
      </c>
      <c r="BZ16" s="1037" t="s">
        <v>16129</v>
      </c>
      <c r="CA16" s="1182" t="s">
        <v>16478</v>
      </c>
      <c r="CB16" s="1032" t="s">
        <v>16129</v>
      </c>
      <c r="CC16" s="1079" t="s">
        <v>16129</v>
      </c>
      <c r="CD16" s="1079" t="s">
        <v>16129</v>
      </c>
      <c r="CE16" s="1181" t="s">
        <v>16479</v>
      </c>
      <c r="CF16" s="1059" t="s">
        <v>16480</v>
      </c>
      <c r="CG16" s="1062" t="s">
        <v>16481</v>
      </c>
      <c r="CH16" s="1062" t="s">
        <v>16482</v>
      </c>
      <c r="CI16" s="1117" t="s">
        <v>16483</v>
      </c>
      <c r="CJ16" s="1034" t="s">
        <v>16212</v>
      </c>
      <c r="CK16" s="1033" t="s">
        <v>16212</v>
      </c>
      <c r="CL16" s="1033" t="s">
        <v>16199</v>
      </c>
      <c r="CM16" s="1117" t="s">
        <v>16484</v>
      </c>
      <c r="CN16" s="1034" t="s">
        <v>16138</v>
      </c>
      <c r="CO16" s="1033" t="s">
        <v>16138</v>
      </c>
      <c r="CP16" s="1033" t="s">
        <v>16138</v>
      </c>
      <c r="CQ16" s="1183" t="s">
        <v>16138</v>
      </c>
      <c r="CR16" s="1034" t="s">
        <v>16138</v>
      </c>
      <c r="CS16" s="1033" t="s">
        <v>16138</v>
      </c>
      <c r="CT16" s="1033" t="s">
        <v>16485</v>
      </c>
      <c r="CU16" s="1183" t="s">
        <v>16138</v>
      </c>
      <c r="CV16" s="1174" t="s">
        <v>16486</v>
      </c>
      <c r="CW16" s="1072" t="s">
        <v>16487</v>
      </c>
      <c r="CX16" s="1033" t="s">
        <v>16207</v>
      </c>
      <c r="CY16" s="1177" t="s">
        <v>16488</v>
      </c>
      <c r="CZ16" s="1174" t="s">
        <v>16489</v>
      </c>
      <c r="DA16" s="1072" t="s">
        <v>16490</v>
      </c>
      <c r="DB16" s="1062" t="s">
        <v>16491</v>
      </c>
      <c r="DC16" s="1177" t="s">
        <v>16492</v>
      </c>
      <c r="DD16" s="1130" t="s">
        <v>16493</v>
      </c>
      <c r="DE16" s="1055" t="s">
        <v>16169</v>
      </c>
      <c r="DF16" s="1033" t="s">
        <v>16138</v>
      </c>
      <c r="DG16" s="1177" t="s">
        <v>16494</v>
      </c>
      <c r="DH16" s="1174" t="s">
        <v>16495</v>
      </c>
      <c r="DI16" s="1072" t="s">
        <v>16496</v>
      </c>
      <c r="DJ16" s="1033" t="s">
        <v>16427</v>
      </c>
      <c r="DK16" s="1177" t="s">
        <v>16497</v>
      </c>
      <c r="DL16" s="1179" t="s">
        <v>1462</v>
      </c>
      <c r="DM16" s="351" t="s">
        <v>1462</v>
      </c>
      <c r="DN16" s="351" t="s">
        <v>1462</v>
      </c>
      <c r="DO16" s="1180" t="s">
        <v>1462</v>
      </c>
      <c r="DP16" s="1059" t="s">
        <v>16498</v>
      </c>
      <c r="DQ16" s="1062" t="s">
        <v>16499</v>
      </c>
      <c r="DR16" s="1062" t="s">
        <v>16500</v>
      </c>
      <c r="DS16" s="1063" t="s">
        <v>16501</v>
      </c>
      <c r="DT16" s="1059" t="s">
        <v>16502</v>
      </c>
      <c r="DU16" s="1062" t="s">
        <v>16503</v>
      </c>
      <c r="DV16" s="1062" t="s">
        <v>16504</v>
      </c>
      <c r="DW16" s="1063" t="s">
        <v>16505</v>
      </c>
      <c r="DX16" s="1026"/>
      <c r="DY16" s="2578"/>
      <c r="DZ16" s="2578"/>
      <c r="EA16" s="2578"/>
      <c r="EB16" s="2578"/>
      <c r="EC16" s="1173" t="s">
        <v>1462</v>
      </c>
      <c r="ED16" s="1173" t="s">
        <v>1462</v>
      </c>
      <c r="EE16" s="1173" t="s">
        <v>1462</v>
      </c>
      <c r="EF16" s="1173" t="s">
        <v>1462</v>
      </c>
      <c r="EG16" s="2578"/>
      <c r="EH16" s="2578"/>
      <c r="EI16" s="1173" t="s">
        <v>1462</v>
      </c>
      <c r="EJ16" s="2578"/>
      <c r="EK16" s="374" t="s">
        <v>1462</v>
      </c>
      <c r="EL16" s="374" t="s">
        <v>1462</v>
      </c>
      <c r="EM16" s="374" t="s">
        <v>1462</v>
      </c>
      <c r="EN16" s="374" t="s">
        <v>1462</v>
      </c>
      <c r="EO16" s="1173" t="s">
        <v>1462</v>
      </c>
      <c r="EP16" s="1173" t="s">
        <v>1462</v>
      </c>
      <c r="EQ16" s="1173" t="s">
        <v>1462</v>
      </c>
      <c r="ER16" s="1173" t="s">
        <v>1462</v>
      </c>
      <c r="ES16" s="1173" t="s">
        <v>1462</v>
      </c>
      <c r="ET16" s="1173" t="s">
        <v>1462</v>
      </c>
      <c r="EU16" s="1173" t="s">
        <v>1462</v>
      </c>
      <c r="EV16" s="1173" t="s">
        <v>1462</v>
      </c>
      <c r="EW16" s="1173" t="s">
        <v>1462</v>
      </c>
      <c r="EX16" s="1173" t="s">
        <v>1462</v>
      </c>
      <c r="EY16" s="1173" t="s">
        <v>1462</v>
      </c>
      <c r="EZ16" s="1173" t="s">
        <v>1462</v>
      </c>
      <c r="FA16" s="2578"/>
      <c r="FB16" s="2578"/>
      <c r="FC16" s="2578"/>
      <c r="FD16" s="2578"/>
      <c r="FE16" s="1027"/>
      <c r="FF16" s="446"/>
      <c r="FG16" s="446"/>
      <c r="FH16" s="1028"/>
      <c r="FI16" s="1027"/>
      <c r="FJ16" s="446"/>
      <c r="FK16" s="446"/>
      <c r="FL16" s="1028"/>
      <c r="FM16" s="1084" t="s">
        <v>16506</v>
      </c>
      <c r="FN16" s="1084" t="s">
        <v>16507</v>
      </c>
      <c r="FO16" s="1084" t="s">
        <v>16508</v>
      </c>
      <c r="FP16" s="1084" t="s">
        <v>16509</v>
      </c>
      <c r="FQ16" s="1027"/>
      <c r="FR16" s="446"/>
      <c r="FS16" s="446"/>
      <c r="FT16" s="1028"/>
      <c r="FU16" s="2578"/>
      <c r="FV16" s="2578"/>
      <c r="FW16" s="2578"/>
      <c r="FX16" s="2541"/>
      <c r="FY16" s="1048" t="s">
        <v>16510</v>
      </c>
      <c r="FZ16" s="1048" t="s">
        <v>16511</v>
      </c>
      <c r="GA16" s="446"/>
      <c r="GB16" s="1028"/>
      <c r="GC16" s="1035" t="s">
        <v>16460</v>
      </c>
      <c r="GD16" s="1035" t="s">
        <v>16460</v>
      </c>
      <c r="GE16" s="1035" t="s">
        <v>16460</v>
      </c>
      <c r="GF16" s="1036" t="s">
        <v>16512</v>
      </c>
      <c r="GG16" s="1035" t="s">
        <v>16460</v>
      </c>
      <c r="GH16" s="1035" t="s">
        <v>16460</v>
      </c>
      <c r="GI16" s="1035" t="s">
        <v>16460</v>
      </c>
      <c r="GJ16" s="1036" t="s">
        <v>16513</v>
      </c>
      <c r="GK16" s="1027"/>
      <c r="GL16" s="446"/>
      <c r="GM16" s="446"/>
      <c r="GN16" s="1028"/>
      <c r="GO16" s="1027"/>
      <c r="GP16" s="446"/>
      <c r="GQ16" s="446"/>
      <c r="GR16" s="1028"/>
      <c r="GS16" s="1082" t="s">
        <v>16514</v>
      </c>
      <c r="GT16" s="1082" t="s">
        <v>16515</v>
      </c>
      <c r="GU16" s="1082" t="s">
        <v>16516</v>
      </c>
      <c r="GV16" s="1082" t="s">
        <v>16517</v>
      </c>
      <c r="GW16" s="1050"/>
      <c r="GX16" s="1050"/>
      <c r="GY16" s="1050"/>
      <c r="GZ16" s="1028"/>
      <c r="HA16" s="2578"/>
      <c r="HB16" s="2578"/>
      <c r="HC16" s="2578"/>
      <c r="HD16" s="2541"/>
      <c r="HE16" s="1027"/>
      <c r="HF16" s="1121" t="s">
        <v>16467</v>
      </c>
      <c r="HG16" s="446"/>
      <c r="HH16" s="1028"/>
      <c r="HI16" s="1074" t="s">
        <v>16518</v>
      </c>
      <c r="HJ16" s="1074" t="s">
        <v>16519</v>
      </c>
      <c r="HK16" s="1074" t="s">
        <v>16520</v>
      </c>
      <c r="HL16" s="1074" t="s">
        <v>16521</v>
      </c>
      <c r="HM16" s="1027"/>
      <c r="HN16" s="446"/>
      <c r="HO16" s="446"/>
      <c r="HP16" s="1028"/>
      <c r="HQ16" s="1050"/>
      <c r="HR16" s="1050"/>
      <c r="HS16" s="1050"/>
      <c r="HT16" s="1050"/>
      <c r="HU16" s="1027"/>
      <c r="HV16" s="446"/>
      <c r="HW16" s="446"/>
      <c r="HX16" s="1028"/>
      <c r="HY16" s="1027"/>
      <c r="HZ16" s="446"/>
      <c r="IA16" s="446"/>
      <c r="IB16" s="1028"/>
      <c r="IC16" s="1027"/>
      <c r="ID16" s="446"/>
      <c r="IE16" s="446"/>
      <c r="IF16" s="1028"/>
      <c r="IG16" s="1027"/>
      <c r="IH16" s="446"/>
      <c r="II16" s="446"/>
      <c r="IJ16" s="1028"/>
      <c r="IK16" s="1027"/>
      <c r="IL16" s="446"/>
      <c r="IM16" s="446"/>
      <c r="IN16" s="1028"/>
    </row>
    <row r="17" spans="1:248" ht="49.5" customHeight="1">
      <c r="A17" s="2500"/>
      <c r="B17" s="1070" t="s">
        <v>16522</v>
      </c>
      <c r="C17" s="1014"/>
      <c r="D17" s="1045" t="s">
        <v>1463</v>
      </c>
      <c r="E17" s="1045" t="s">
        <v>1463</v>
      </c>
      <c r="F17" s="1045" t="s">
        <v>1463</v>
      </c>
      <c r="G17" s="1151" t="s">
        <v>1463</v>
      </c>
      <c r="H17" s="1034" t="s">
        <v>1463</v>
      </c>
      <c r="I17" s="1033" t="s">
        <v>1463</v>
      </c>
      <c r="J17" s="1033" t="s">
        <v>1463</v>
      </c>
      <c r="K17" s="1176" t="s">
        <v>1463</v>
      </c>
      <c r="L17" s="2546"/>
      <c r="M17" s="2500"/>
      <c r="N17" s="2500"/>
      <c r="O17" s="2550"/>
      <c r="P17" s="1060" t="s">
        <v>16130</v>
      </c>
      <c r="Q17" s="1061" t="s">
        <v>16130</v>
      </c>
      <c r="R17" s="1061" t="s">
        <v>16130</v>
      </c>
      <c r="S17" s="1176" t="s">
        <v>16120</v>
      </c>
      <c r="T17" s="1130" t="s">
        <v>16130</v>
      </c>
      <c r="U17" s="1055" t="s">
        <v>16523</v>
      </c>
      <c r="V17" s="1033" t="s">
        <v>1463</v>
      </c>
      <c r="W17" s="1176" t="s">
        <v>1463</v>
      </c>
      <c r="X17" s="2547"/>
      <c r="Y17" s="2501"/>
      <c r="Z17" s="2501"/>
      <c r="AA17" s="2551"/>
      <c r="AB17" s="1184" t="s">
        <v>1462</v>
      </c>
      <c r="AC17" s="1185" t="s">
        <v>1462</v>
      </c>
      <c r="AD17" s="1185" t="s">
        <v>1462</v>
      </c>
      <c r="AE17" s="1186" t="s">
        <v>1462</v>
      </c>
      <c r="AF17" s="2568"/>
      <c r="AG17" s="2568"/>
      <c r="AH17" s="2568"/>
      <c r="AI17" s="2496"/>
      <c r="AJ17" s="1034" t="s">
        <v>16120</v>
      </c>
      <c r="AK17" s="1037" t="s">
        <v>16125</v>
      </c>
      <c r="AL17" s="2501"/>
      <c r="AM17" s="2576"/>
      <c r="AN17" s="203" t="s">
        <v>1462</v>
      </c>
      <c r="AO17" s="203" t="s">
        <v>1462</v>
      </c>
      <c r="AP17" s="351" t="s">
        <v>1462</v>
      </c>
      <c r="AQ17" s="1178" t="s">
        <v>16240</v>
      </c>
      <c r="AR17" s="1060" t="s">
        <v>16239</v>
      </c>
      <c r="AS17" s="1061" t="s">
        <v>16239</v>
      </c>
      <c r="AT17" s="351" t="s">
        <v>1462</v>
      </c>
      <c r="AU17" s="1187" t="s">
        <v>1462</v>
      </c>
      <c r="AV17" s="1059" t="s">
        <v>16524</v>
      </c>
      <c r="AW17" s="1062" t="s">
        <v>16525</v>
      </c>
      <c r="AX17" s="1062" t="s">
        <v>16526</v>
      </c>
      <c r="AY17" s="1117" t="s">
        <v>16527</v>
      </c>
      <c r="AZ17" s="1032" t="s">
        <v>16271</v>
      </c>
      <c r="BA17" s="1104" t="s">
        <v>16241</v>
      </c>
      <c r="BB17" s="1079" t="s">
        <v>16271</v>
      </c>
      <c r="BC17" s="1181" t="s">
        <v>16528</v>
      </c>
      <c r="BD17" s="1179" t="s">
        <v>1462</v>
      </c>
      <c r="BE17" s="351" t="s">
        <v>1462</v>
      </c>
      <c r="BF17" s="1037" t="s">
        <v>16271</v>
      </c>
      <c r="BG17" s="1188" t="s">
        <v>16529</v>
      </c>
      <c r="BH17" s="203" t="s">
        <v>1462</v>
      </c>
      <c r="BI17" s="351" t="s">
        <v>1462</v>
      </c>
      <c r="BJ17" s="351" t="s">
        <v>1462</v>
      </c>
      <c r="BK17" s="1187" t="s">
        <v>1462</v>
      </c>
      <c r="BL17" s="1179" t="s">
        <v>1462</v>
      </c>
      <c r="BM17" s="351" t="s">
        <v>1462</v>
      </c>
      <c r="BN17" s="351" t="s">
        <v>1462</v>
      </c>
      <c r="BO17" s="1187" t="s">
        <v>1462</v>
      </c>
      <c r="BP17" s="1189" t="s">
        <v>16530</v>
      </c>
      <c r="BQ17" s="1190" t="s">
        <v>16531</v>
      </c>
      <c r="BR17" s="1190" t="s">
        <v>16532</v>
      </c>
      <c r="BS17" s="1191" t="s">
        <v>16533</v>
      </c>
      <c r="BT17" s="1074" t="s">
        <v>16534</v>
      </c>
      <c r="BU17" s="1080" t="s">
        <v>16535</v>
      </c>
      <c r="BV17" s="1080" t="s">
        <v>16536</v>
      </c>
      <c r="BW17" s="1181" t="s">
        <v>16537</v>
      </c>
      <c r="BX17" s="1034" t="s">
        <v>16131</v>
      </c>
      <c r="BY17" s="1033" t="s">
        <v>16131</v>
      </c>
      <c r="BZ17" s="1037" t="s">
        <v>16129</v>
      </c>
      <c r="CA17" s="1117" t="s">
        <v>16538</v>
      </c>
      <c r="CB17" s="1130" t="s">
        <v>16362</v>
      </c>
      <c r="CC17" s="1033" t="s">
        <v>16131</v>
      </c>
      <c r="CD17" s="1108" t="s">
        <v>16252</v>
      </c>
      <c r="CE17" s="1117" t="s">
        <v>16539</v>
      </c>
      <c r="CF17" s="1034" t="s">
        <v>16126</v>
      </c>
      <c r="CG17" s="1033" t="s">
        <v>16126</v>
      </c>
      <c r="CH17" s="1033" t="s">
        <v>16126</v>
      </c>
      <c r="CI17" s="1192" t="s">
        <v>16540</v>
      </c>
      <c r="CJ17" s="1060" t="s">
        <v>16287</v>
      </c>
      <c r="CK17" s="1061" t="s">
        <v>16287</v>
      </c>
      <c r="CL17" s="351" t="s">
        <v>1462</v>
      </c>
      <c r="CM17" s="1187" t="s">
        <v>1462</v>
      </c>
      <c r="CN17" s="1034" t="s">
        <v>16131</v>
      </c>
      <c r="CO17" s="1033" t="s">
        <v>16131</v>
      </c>
      <c r="CP17" s="1033" t="s">
        <v>16138</v>
      </c>
      <c r="CQ17" s="1063" t="s">
        <v>16541</v>
      </c>
      <c r="CR17" s="1034" t="s">
        <v>16131</v>
      </c>
      <c r="CS17" s="1033" t="s">
        <v>16131</v>
      </c>
      <c r="CT17" s="1033" t="s">
        <v>16138</v>
      </c>
      <c r="CU17" s="1063" t="s">
        <v>16542</v>
      </c>
      <c r="CV17" s="1130" t="s">
        <v>16256</v>
      </c>
      <c r="CW17" s="1072" t="s">
        <v>16543</v>
      </c>
      <c r="CX17" s="351" t="s">
        <v>16289</v>
      </c>
      <c r="CY17" s="1177" t="s">
        <v>16544</v>
      </c>
      <c r="CZ17" s="1034" t="s">
        <v>16126</v>
      </c>
      <c r="DA17" s="1033" t="s">
        <v>16126</v>
      </c>
      <c r="DB17" s="1033" t="s">
        <v>16126</v>
      </c>
      <c r="DC17" s="1177" t="s">
        <v>16545</v>
      </c>
      <c r="DD17" s="1034" t="s">
        <v>16126</v>
      </c>
      <c r="DE17" s="1033" t="s">
        <v>16126</v>
      </c>
      <c r="DF17" s="1033" t="s">
        <v>16126</v>
      </c>
      <c r="DG17" s="1193" t="s">
        <v>16169</v>
      </c>
      <c r="DH17" s="1034" t="s">
        <v>16126</v>
      </c>
      <c r="DI17" s="1033" t="s">
        <v>16126</v>
      </c>
      <c r="DJ17" s="1033" t="s">
        <v>16126</v>
      </c>
      <c r="DK17" s="1063" t="s">
        <v>16546</v>
      </c>
      <c r="DL17" s="1194" t="s">
        <v>16289</v>
      </c>
      <c r="DM17" s="1195" t="s">
        <v>1462</v>
      </c>
      <c r="DN17" s="1195" t="s">
        <v>16289</v>
      </c>
      <c r="DO17" s="1196" t="s">
        <v>16547</v>
      </c>
      <c r="DP17" s="1034" t="s">
        <v>16119</v>
      </c>
      <c r="DQ17" s="1033" t="s">
        <v>16119</v>
      </c>
      <c r="DR17" s="1033" t="s">
        <v>16126</v>
      </c>
      <c r="DS17" s="1063" t="s">
        <v>16548</v>
      </c>
      <c r="DT17" s="1034" t="s">
        <v>16126</v>
      </c>
      <c r="DU17" s="1033" t="s">
        <v>16126</v>
      </c>
      <c r="DV17" s="1033" t="s">
        <v>16126</v>
      </c>
      <c r="DW17" s="1063" t="s">
        <v>16549</v>
      </c>
      <c r="DX17" s="1026"/>
      <c r="DY17" s="1197" t="s">
        <v>16550</v>
      </c>
      <c r="DZ17" s="1197" t="s">
        <v>16550</v>
      </c>
      <c r="EA17" s="1197" t="s">
        <v>16550</v>
      </c>
      <c r="EB17" s="1198" t="s">
        <v>16551</v>
      </c>
      <c r="EC17" s="1173" t="s">
        <v>1462</v>
      </c>
      <c r="ED17" s="1173" t="s">
        <v>1462</v>
      </c>
      <c r="EE17" s="1173" t="s">
        <v>1462</v>
      </c>
      <c r="EF17" s="1173" t="s">
        <v>1462</v>
      </c>
      <c r="EG17" s="1055" t="s">
        <v>16552</v>
      </c>
      <c r="EH17" s="1173" t="s">
        <v>1462</v>
      </c>
      <c r="EI17" s="1173" t="s">
        <v>1462</v>
      </c>
      <c r="EJ17" s="1173" t="s">
        <v>1462</v>
      </c>
      <c r="EK17" s="374" t="s">
        <v>1462</v>
      </c>
      <c r="EL17" s="374" t="s">
        <v>1462</v>
      </c>
      <c r="EM17" s="374" t="s">
        <v>1462</v>
      </c>
      <c r="EN17" s="374" t="s">
        <v>1462</v>
      </c>
      <c r="EO17" s="1055" t="s">
        <v>16552</v>
      </c>
      <c r="EP17" s="1173" t="s">
        <v>1462</v>
      </c>
      <c r="EQ17" s="1173" t="s">
        <v>1462</v>
      </c>
      <c r="ER17" s="1173" t="s">
        <v>1462</v>
      </c>
      <c r="ES17" s="1173" t="s">
        <v>1462</v>
      </c>
      <c r="ET17" s="1173" t="s">
        <v>1462</v>
      </c>
      <c r="EU17" s="1173" t="s">
        <v>1462</v>
      </c>
      <c r="EV17" s="1173" t="s">
        <v>1462</v>
      </c>
      <c r="EW17" s="1121" t="s">
        <v>16553</v>
      </c>
      <c r="EX17" s="1121" t="s">
        <v>16553</v>
      </c>
      <c r="EY17" s="1121" t="s">
        <v>16553</v>
      </c>
      <c r="EZ17" s="1173" t="s">
        <v>1462</v>
      </c>
      <c r="FA17" s="1035" t="s">
        <v>16554</v>
      </c>
      <c r="FB17" s="1035" t="s">
        <v>16554</v>
      </c>
      <c r="FC17" s="446"/>
      <c r="FD17" s="1036" t="s">
        <v>16555</v>
      </c>
      <c r="FE17" s="1036" t="s">
        <v>16556</v>
      </c>
      <c r="FF17" s="1036" t="s">
        <v>16557</v>
      </c>
      <c r="FG17" s="1036" t="s">
        <v>16558</v>
      </c>
      <c r="FH17" s="1036" t="s">
        <v>16559</v>
      </c>
      <c r="FI17" s="1199" t="s">
        <v>16560</v>
      </c>
      <c r="FJ17" s="446"/>
      <c r="FK17" s="1199" t="s">
        <v>16560</v>
      </c>
      <c r="FL17" s="1200" t="s">
        <v>16561</v>
      </c>
      <c r="FM17" s="1035" t="s">
        <v>16562</v>
      </c>
      <c r="FN17" s="1035" t="s">
        <v>16562</v>
      </c>
      <c r="FO17" s="1035" t="s">
        <v>16562</v>
      </c>
      <c r="FP17" s="1036" t="s">
        <v>16563</v>
      </c>
      <c r="FQ17" s="1027"/>
      <c r="FR17" s="446"/>
      <c r="FS17" s="446"/>
      <c r="FT17" s="1028"/>
      <c r="FU17" s="1027"/>
      <c r="FV17" s="446"/>
      <c r="FW17" s="446"/>
      <c r="FX17" s="1028"/>
      <c r="FY17" s="1035" t="s">
        <v>16179</v>
      </c>
      <c r="FZ17" s="446"/>
      <c r="GA17" s="446"/>
      <c r="GB17" s="1028"/>
      <c r="GC17" s="1035" t="s">
        <v>16179</v>
      </c>
      <c r="GD17" s="1035" t="s">
        <v>16179</v>
      </c>
      <c r="GE17" s="1035" t="s">
        <v>16179</v>
      </c>
      <c r="GF17" s="1028"/>
      <c r="GG17" s="1073" t="s">
        <v>16564</v>
      </c>
      <c r="GH17" s="1073" t="s">
        <v>16564</v>
      </c>
      <c r="GI17" s="1073" t="s">
        <v>16564</v>
      </c>
      <c r="GJ17" s="1074" t="s">
        <v>16565</v>
      </c>
      <c r="GK17" s="1035" t="s">
        <v>16566</v>
      </c>
      <c r="GL17" s="446"/>
      <c r="GM17" s="1035" t="s">
        <v>16566</v>
      </c>
      <c r="GN17" s="1036" t="s">
        <v>16567</v>
      </c>
      <c r="GO17" s="1027"/>
      <c r="GP17" s="446"/>
      <c r="GQ17" s="446"/>
      <c r="GR17" s="1028"/>
      <c r="GS17" s="1055" t="s">
        <v>16552</v>
      </c>
      <c r="GT17" s="1055" t="s">
        <v>16552</v>
      </c>
      <c r="GU17" s="446"/>
      <c r="GV17" s="1028"/>
      <c r="GW17" s="1035" t="s">
        <v>16179</v>
      </c>
      <c r="GX17" s="1035" t="s">
        <v>16179</v>
      </c>
      <c r="GY17" s="1035" t="s">
        <v>16179</v>
      </c>
      <c r="GZ17" s="1028"/>
      <c r="HA17" s="1035" t="s">
        <v>16179</v>
      </c>
      <c r="HB17" s="1035" t="s">
        <v>16179</v>
      </c>
      <c r="HC17" s="1035" t="s">
        <v>16179</v>
      </c>
      <c r="HD17" s="1028"/>
      <c r="HE17" s="1035" t="s">
        <v>16568</v>
      </c>
      <c r="HF17" s="1035" t="s">
        <v>16568</v>
      </c>
      <c r="HG17" s="446"/>
      <c r="HH17" s="1036" t="s">
        <v>16569</v>
      </c>
      <c r="HI17" s="1036" t="s">
        <v>16570</v>
      </c>
      <c r="HJ17" s="1036" t="s">
        <v>16571</v>
      </c>
      <c r="HK17" s="1036" t="s">
        <v>16572</v>
      </c>
      <c r="HL17" s="1036" t="s">
        <v>16573</v>
      </c>
      <c r="HM17" s="1035" t="s">
        <v>16574</v>
      </c>
      <c r="HN17" s="446"/>
      <c r="HO17" s="446"/>
      <c r="HP17" s="1028"/>
      <c r="HQ17" s="1027"/>
      <c r="HR17" s="446"/>
      <c r="HS17" s="446"/>
      <c r="HT17" s="1028"/>
      <c r="HU17" s="1027"/>
      <c r="HV17" s="446"/>
      <c r="HW17" s="446"/>
      <c r="HX17" s="1028"/>
      <c r="HY17" s="1027"/>
      <c r="HZ17" s="446"/>
      <c r="IA17" s="446"/>
      <c r="IB17" s="1028"/>
      <c r="IC17" s="1027"/>
      <c r="ID17" s="446"/>
      <c r="IE17" s="446"/>
      <c r="IF17" s="1028"/>
      <c r="IG17" s="1027"/>
      <c r="IH17" s="446"/>
      <c r="II17" s="446"/>
      <c r="IJ17" s="1028"/>
      <c r="IK17" s="1027"/>
      <c r="IL17" s="446"/>
      <c r="IM17" s="446"/>
      <c r="IN17" s="1028"/>
    </row>
    <row r="18" spans="1:248" ht="49.5" customHeight="1">
      <c r="A18" s="2500"/>
      <c r="B18" s="1070" t="s">
        <v>16575</v>
      </c>
      <c r="C18" s="1119"/>
      <c r="D18" s="1045" t="s">
        <v>1463</v>
      </c>
      <c r="E18" s="1045" t="s">
        <v>1463</v>
      </c>
      <c r="F18" s="1045" t="s">
        <v>1463</v>
      </c>
      <c r="G18" s="1151" t="s">
        <v>1463</v>
      </c>
      <c r="H18" s="1034" t="s">
        <v>1463</v>
      </c>
      <c r="I18" s="1033" t="s">
        <v>1463</v>
      </c>
      <c r="J18" s="1033" t="s">
        <v>1463</v>
      </c>
      <c r="K18" s="1176" t="s">
        <v>1463</v>
      </c>
      <c r="L18" s="2546"/>
      <c r="M18" s="2500"/>
      <c r="N18" s="2500"/>
      <c r="O18" s="2550"/>
      <c r="P18" s="1060" t="s">
        <v>16576</v>
      </c>
      <c r="Q18" s="1061" t="s">
        <v>16576</v>
      </c>
      <c r="R18" s="1061" t="s">
        <v>16576</v>
      </c>
      <c r="S18" s="1175" t="s">
        <v>16577</v>
      </c>
      <c r="T18" s="1060" t="s">
        <v>16576</v>
      </c>
      <c r="U18" s="1061" t="s">
        <v>16576</v>
      </c>
      <c r="V18" s="1061" t="s">
        <v>16576</v>
      </c>
      <c r="W18" s="1175" t="s">
        <v>16578</v>
      </c>
      <c r="X18" s="1201" t="s">
        <v>16327</v>
      </c>
      <c r="Y18" s="1079" t="s">
        <v>16327</v>
      </c>
      <c r="Z18" s="1079" t="s">
        <v>16327</v>
      </c>
      <c r="AA18" s="1181" t="s">
        <v>16579</v>
      </c>
      <c r="AB18" s="1032" t="s">
        <v>16580</v>
      </c>
      <c r="AC18" s="1079" t="s">
        <v>16580</v>
      </c>
      <c r="AD18" s="1079" t="s">
        <v>16580</v>
      </c>
      <c r="AE18" s="1202" t="s">
        <v>16581</v>
      </c>
      <c r="AF18" s="2568"/>
      <c r="AG18" s="2568"/>
      <c r="AH18" s="2568"/>
      <c r="AI18" s="2496"/>
      <c r="AJ18" s="1032" t="s">
        <v>16582</v>
      </c>
      <c r="AK18" s="1079" t="s">
        <v>16582</v>
      </c>
      <c r="AL18" s="351" t="s">
        <v>1462</v>
      </c>
      <c r="AM18" s="1202" t="s">
        <v>16583</v>
      </c>
      <c r="AN18" s="203" t="s">
        <v>1462</v>
      </c>
      <c r="AO18" s="351" t="s">
        <v>1462</v>
      </c>
      <c r="AP18" s="351" t="s">
        <v>1462</v>
      </c>
      <c r="AQ18" s="1187" t="s">
        <v>1462</v>
      </c>
      <c r="AR18" s="1179" t="s">
        <v>1462</v>
      </c>
      <c r="AS18" s="351" t="s">
        <v>1462</v>
      </c>
      <c r="AT18" s="351" t="s">
        <v>1462</v>
      </c>
      <c r="AU18" s="1187" t="s">
        <v>1462</v>
      </c>
      <c r="AV18" s="1174" t="s">
        <v>16584</v>
      </c>
      <c r="AW18" s="1072" t="s">
        <v>16585</v>
      </c>
      <c r="AX18" s="1072" t="s">
        <v>16586</v>
      </c>
      <c r="AY18" s="1175" t="s">
        <v>16587</v>
      </c>
      <c r="AZ18" s="1032" t="s">
        <v>16582</v>
      </c>
      <c r="BA18" s="1079" t="s">
        <v>16582</v>
      </c>
      <c r="BB18" s="1079" t="s">
        <v>16588</v>
      </c>
      <c r="BC18" s="1181" t="s">
        <v>16589</v>
      </c>
      <c r="BD18" s="1130" t="s">
        <v>16194</v>
      </c>
      <c r="BE18" s="1055" t="s">
        <v>16194</v>
      </c>
      <c r="BF18" s="1055" t="s">
        <v>16194</v>
      </c>
      <c r="BG18" s="1177" t="s">
        <v>16590</v>
      </c>
      <c r="BH18" s="1073" t="s">
        <v>16588</v>
      </c>
      <c r="BI18" s="1079" t="s">
        <v>16588</v>
      </c>
      <c r="BJ18" s="1079" t="s">
        <v>16588</v>
      </c>
      <c r="BK18" s="1203" t="s">
        <v>16591</v>
      </c>
      <c r="BL18" s="1059" t="s">
        <v>16592</v>
      </c>
      <c r="BM18" s="1059" t="s">
        <v>16593</v>
      </c>
      <c r="BN18" s="1059" t="s">
        <v>16594</v>
      </c>
      <c r="BO18" s="1204" t="s">
        <v>16595</v>
      </c>
      <c r="BP18" s="1034" t="s">
        <v>16596</v>
      </c>
      <c r="BQ18" s="1033" t="s">
        <v>16596</v>
      </c>
      <c r="BR18" s="1033" t="s">
        <v>16596</v>
      </c>
      <c r="BS18" s="1063" t="s">
        <v>16597</v>
      </c>
      <c r="BT18" s="1073" t="s">
        <v>16197</v>
      </c>
      <c r="BU18" s="1079" t="s">
        <v>16197</v>
      </c>
      <c r="BV18" s="1079" t="s">
        <v>16197</v>
      </c>
      <c r="BW18" s="1181" t="s">
        <v>16598</v>
      </c>
      <c r="BX18" s="1205" t="s">
        <v>16207</v>
      </c>
      <c r="BY18" s="1205" t="s">
        <v>16207</v>
      </c>
      <c r="BZ18" s="1205" t="s">
        <v>16207</v>
      </c>
      <c r="CA18" s="1206" t="s">
        <v>16599</v>
      </c>
      <c r="CB18" s="1130" t="s">
        <v>16339</v>
      </c>
      <c r="CC18" s="1055" t="s">
        <v>16339</v>
      </c>
      <c r="CD18" s="1055" t="s">
        <v>16339</v>
      </c>
      <c r="CE18" s="1175" t="s">
        <v>16600</v>
      </c>
      <c r="CF18" s="1060" t="s">
        <v>16601</v>
      </c>
      <c r="CG18" s="1061" t="s">
        <v>16601</v>
      </c>
      <c r="CH18" s="1061" t="s">
        <v>16601</v>
      </c>
      <c r="CI18" s="1182" t="s">
        <v>16602</v>
      </c>
      <c r="CJ18" s="1032" t="s">
        <v>16201</v>
      </c>
      <c r="CK18" s="1079" t="s">
        <v>16201</v>
      </c>
      <c r="CL18" s="1079" t="s">
        <v>16201</v>
      </c>
      <c r="CM18" s="1181" t="s">
        <v>16603</v>
      </c>
      <c r="CN18" s="1205" t="s">
        <v>16207</v>
      </c>
      <c r="CO18" s="1207" t="s">
        <v>16207</v>
      </c>
      <c r="CP18" s="1207" t="s">
        <v>16207</v>
      </c>
      <c r="CQ18" s="1208" t="s">
        <v>16604</v>
      </c>
      <c r="CR18" s="1060" t="s">
        <v>16605</v>
      </c>
      <c r="CS18" s="1207" t="s">
        <v>16212</v>
      </c>
      <c r="CT18" s="1207" t="s">
        <v>16485</v>
      </c>
      <c r="CU18" s="1208" t="s">
        <v>16606</v>
      </c>
      <c r="CV18" s="1205" t="s">
        <v>16207</v>
      </c>
      <c r="CW18" s="1207" t="s">
        <v>16207</v>
      </c>
      <c r="CX18" s="1207" t="s">
        <v>16207</v>
      </c>
      <c r="CY18" s="1208" t="s">
        <v>16607</v>
      </c>
      <c r="CZ18" s="1092" t="s">
        <v>16608</v>
      </c>
      <c r="DA18" s="1207" t="s">
        <v>16207</v>
      </c>
      <c r="DB18" s="1207" t="s">
        <v>16207</v>
      </c>
      <c r="DC18" s="1208" t="s">
        <v>16609</v>
      </c>
      <c r="DD18" s="1205" t="s">
        <v>16199</v>
      </c>
      <c r="DE18" s="1207" t="s">
        <v>16199</v>
      </c>
      <c r="DF18" s="1207" t="s">
        <v>16199</v>
      </c>
      <c r="DG18" s="1208" t="s">
        <v>16610</v>
      </c>
      <c r="DH18" s="1060" t="s">
        <v>16611</v>
      </c>
      <c r="DI18" s="1061" t="s">
        <v>16612</v>
      </c>
      <c r="DJ18" s="1061" t="s">
        <v>16613</v>
      </c>
      <c r="DK18" s="1178" t="s">
        <v>16614</v>
      </c>
      <c r="DL18" s="1209" t="s">
        <v>16615</v>
      </c>
      <c r="DM18" s="1210" t="s">
        <v>16616</v>
      </c>
      <c r="DN18" s="1210" t="s">
        <v>16617</v>
      </c>
      <c r="DO18" s="1211" t="s">
        <v>16618</v>
      </c>
      <c r="DP18" s="1075" t="s">
        <v>16207</v>
      </c>
      <c r="DQ18" s="1207" t="s">
        <v>16207</v>
      </c>
      <c r="DR18" s="1207" t="s">
        <v>16207</v>
      </c>
      <c r="DS18" s="1208" t="s">
        <v>16619</v>
      </c>
      <c r="DT18" s="1205" t="s">
        <v>16212</v>
      </c>
      <c r="DU18" s="1207" t="s">
        <v>16212</v>
      </c>
      <c r="DV18" s="1207" t="s">
        <v>16485</v>
      </c>
      <c r="DW18" s="1208" t="s">
        <v>16620</v>
      </c>
      <c r="DX18" s="1026"/>
      <c r="DY18" s="1212"/>
      <c r="DZ18" s="1212"/>
      <c r="EA18" s="1212"/>
      <c r="EB18" s="1212"/>
      <c r="EC18" s="1035" t="s">
        <v>16228</v>
      </c>
      <c r="ED18" s="1035" t="s">
        <v>16228</v>
      </c>
      <c r="EE18" s="1173" t="s">
        <v>1462</v>
      </c>
      <c r="EF18" s="1035" t="s">
        <v>16621</v>
      </c>
      <c r="EG18" s="1173" t="s">
        <v>1462</v>
      </c>
      <c r="EH18" s="1173" t="s">
        <v>1462</v>
      </c>
      <c r="EI18" s="1173" t="s">
        <v>1462</v>
      </c>
      <c r="EJ18" s="1173" t="s">
        <v>1462</v>
      </c>
      <c r="EK18" s="374" t="s">
        <v>1462</v>
      </c>
      <c r="EL18" s="374" t="s">
        <v>1462</v>
      </c>
      <c r="EM18" s="374" t="s">
        <v>1462</v>
      </c>
      <c r="EN18" s="374" t="s">
        <v>1462</v>
      </c>
      <c r="EO18" s="1173" t="s">
        <v>1462</v>
      </c>
      <c r="EP18" s="1173" t="s">
        <v>1462</v>
      </c>
      <c r="EQ18" s="1173" t="s">
        <v>1462</v>
      </c>
      <c r="ER18" s="1173" t="s">
        <v>1462</v>
      </c>
      <c r="ES18" s="1173" t="s">
        <v>1462</v>
      </c>
      <c r="ET18" s="1173" t="s">
        <v>1462</v>
      </c>
      <c r="EU18" s="1173" t="s">
        <v>1462</v>
      </c>
      <c r="EV18" s="1173" t="s">
        <v>1462</v>
      </c>
      <c r="EW18" s="1081" t="s">
        <v>16219</v>
      </c>
      <c r="EX18" s="1081" t="s">
        <v>16219</v>
      </c>
      <c r="EY18" s="1081" t="s">
        <v>16219</v>
      </c>
      <c r="EZ18" s="1082" t="s">
        <v>16622</v>
      </c>
      <c r="FA18" s="1035" t="s">
        <v>16222</v>
      </c>
      <c r="FB18" s="1035" t="s">
        <v>16222</v>
      </c>
      <c r="FC18" s="1035" t="s">
        <v>16222</v>
      </c>
      <c r="FD18" s="1035" t="s">
        <v>16623</v>
      </c>
      <c r="FE18" s="1065"/>
      <c r="FF18" s="1066"/>
      <c r="FG18" s="1066"/>
      <c r="FH18" s="1067"/>
      <c r="FI18" s="1213" t="s">
        <v>16624</v>
      </c>
      <c r="FJ18" s="1213" t="s">
        <v>16624</v>
      </c>
      <c r="FK18" s="1213" t="s">
        <v>16624</v>
      </c>
      <c r="FL18" s="1213" t="s">
        <v>16625</v>
      </c>
      <c r="FM18" s="1065"/>
      <c r="FN18" s="1066"/>
      <c r="FO18" s="1066"/>
      <c r="FP18" s="1067"/>
      <c r="FQ18" s="1065"/>
      <c r="FR18" s="1066"/>
      <c r="FS18" s="1066"/>
      <c r="FT18" s="1067"/>
      <c r="FU18" s="1027"/>
      <c r="FV18" s="1027"/>
      <c r="FW18" s="1027"/>
      <c r="FX18" s="1027"/>
      <c r="FY18" s="1073" t="s">
        <v>16626</v>
      </c>
      <c r="FZ18" s="1073" t="s">
        <v>16626</v>
      </c>
      <c r="GA18" s="1073" t="s">
        <v>16626</v>
      </c>
      <c r="GB18" s="1074" t="s">
        <v>16627</v>
      </c>
      <c r="GC18" s="1086"/>
      <c r="GD18" s="1086"/>
      <c r="GE18" s="1086"/>
      <c r="GF18" s="1086"/>
      <c r="GG18" s="1065"/>
      <c r="GH18" s="1066"/>
      <c r="GI18" s="1066"/>
      <c r="GJ18" s="1067"/>
      <c r="GK18" s="1050"/>
      <c r="GL18" s="1050"/>
      <c r="GM18" s="1050"/>
      <c r="GN18" s="1050"/>
      <c r="GO18" s="1035" t="s">
        <v>16228</v>
      </c>
      <c r="GP18" s="1035" t="s">
        <v>16228</v>
      </c>
      <c r="GQ18" s="1086"/>
      <c r="GR18" s="1035" t="s">
        <v>16628</v>
      </c>
      <c r="GS18" s="1065"/>
      <c r="GT18" s="1065"/>
      <c r="GU18" s="1065"/>
      <c r="GV18" s="1065"/>
      <c r="GW18" s="1065"/>
      <c r="GX18" s="1066"/>
      <c r="GY18" s="1066"/>
      <c r="GZ18" s="1067"/>
      <c r="HA18" s="1065"/>
      <c r="HB18" s="1066"/>
      <c r="HC18" s="1066"/>
      <c r="HD18" s="1067"/>
      <c r="HE18" s="1065"/>
      <c r="HF18" s="1066"/>
      <c r="HG18" s="1066"/>
      <c r="HH18" s="1067"/>
      <c r="HI18" s="1065"/>
      <c r="HJ18" s="1065"/>
      <c r="HK18" s="1065"/>
      <c r="HL18" s="1065"/>
      <c r="HM18" s="1050"/>
      <c r="HN18" s="1050"/>
      <c r="HO18" s="1050"/>
      <c r="HP18" s="1050"/>
      <c r="HQ18" s="1027"/>
      <c r="HR18" s="446"/>
      <c r="HS18" s="446"/>
      <c r="HT18" s="1028"/>
      <c r="HU18" s="1083" t="s">
        <v>16225</v>
      </c>
      <c r="HV18" s="1083" t="s">
        <v>16225</v>
      </c>
      <c r="HW18" s="1083" t="s">
        <v>16225</v>
      </c>
      <c r="HX18" s="1084" t="s">
        <v>16629</v>
      </c>
      <c r="HY18" s="1065"/>
      <c r="HZ18" s="1066"/>
      <c r="IA18" s="1066"/>
      <c r="IB18" s="1067"/>
      <c r="IC18" s="1065"/>
      <c r="ID18" s="1066"/>
      <c r="IE18" s="1066"/>
      <c r="IF18" s="1067"/>
      <c r="IG18" s="1065"/>
      <c r="IH18" s="1066"/>
      <c r="II18" s="1066"/>
      <c r="IJ18" s="1067"/>
      <c r="IK18" s="1065"/>
      <c r="IL18" s="1066"/>
      <c r="IM18" s="1066"/>
      <c r="IN18" s="1067"/>
    </row>
    <row r="19" spans="1:248" ht="62.25" customHeight="1">
      <c r="A19" s="2500"/>
      <c r="B19" s="1214" t="s">
        <v>16630</v>
      </c>
      <c r="C19" s="1215"/>
      <c r="D19" s="1045" t="s">
        <v>1463</v>
      </c>
      <c r="E19" s="1045" t="s">
        <v>1463</v>
      </c>
      <c r="F19" s="1045" t="s">
        <v>1463</v>
      </c>
      <c r="G19" s="1151" t="s">
        <v>1463</v>
      </c>
      <c r="H19" s="1034" t="s">
        <v>1463</v>
      </c>
      <c r="I19" s="1033" t="s">
        <v>1463</v>
      </c>
      <c r="J19" s="1033" t="s">
        <v>1463</v>
      </c>
      <c r="K19" s="1176" t="s">
        <v>1463</v>
      </c>
      <c r="L19" s="2547"/>
      <c r="M19" s="2501"/>
      <c r="N19" s="2501"/>
      <c r="O19" s="2551"/>
      <c r="P19" s="1034" t="s">
        <v>1463</v>
      </c>
      <c r="Q19" s="1033" t="s">
        <v>1463</v>
      </c>
      <c r="R19" s="1033" t="s">
        <v>1463</v>
      </c>
      <c r="S19" s="1176" t="s">
        <v>1463</v>
      </c>
      <c r="T19" s="1034" t="s">
        <v>1463</v>
      </c>
      <c r="U19" s="1033" t="s">
        <v>1463</v>
      </c>
      <c r="V19" s="1033" t="s">
        <v>1463</v>
      </c>
      <c r="W19" s="1176" t="s">
        <v>1463</v>
      </c>
      <c r="X19" s="1216" t="s">
        <v>16321</v>
      </c>
      <c r="Y19" s="1217" t="s">
        <v>16321</v>
      </c>
      <c r="Z19" s="1217" t="s">
        <v>16321</v>
      </c>
      <c r="AA19" s="1218" t="s">
        <v>16631</v>
      </c>
      <c r="AB19" s="1034" t="s">
        <v>16596</v>
      </c>
      <c r="AC19" s="1033" t="s">
        <v>16596</v>
      </c>
      <c r="AD19" s="1033" t="s">
        <v>16596</v>
      </c>
      <c r="AE19" s="1063" t="s">
        <v>16632</v>
      </c>
      <c r="AF19" s="2569"/>
      <c r="AG19" s="2569"/>
      <c r="AH19" s="2569"/>
      <c r="AI19" s="2571"/>
      <c r="AJ19" s="1179" t="s">
        <v>1462</v>
      </c>
      <c r="AK19" s="351" t="s">
        <v>1462</v>
      </c>
      <c r="AL19" s="351" t="s">
        <v>1462</v>
      </c>
      <c r="AM19" s="1180" t="s">
        <v>1462</v>
      </c>
      <c r="AN19" s="203" t="s">
        <v>1462</v>
      </c>
      <c r="AO19" s="351" t="s">
        <v>1462</v>
      </c>
      <c r="AP19" s="351" t="s">
        <v>1462</v>
      </c>
      <c r="AQ19" s="1187" t="s">
        <v>1462</v>
      </c>
      <c r="AR19" s="1179" t="s">
        <v>1462</v>
      </c>
      <c r="AS19" s="351" t="s">
        <v>1462</v>
      </c>
      <c r="AT19" s="351" t="s">
        <v>1462</v>
      </c>
      <c r="AU19" s="1187" t="s">
        <v>1462</v>
      </c>
      <c r="AV19" s="1219" t="s">
        <v>16241</v>
      </c>
      <c r="AW19" s="1104" t="s">
        <v>16241</v>
      </c>
      <c r="AX19" s="1072" t="s">
        <v>16633</v>
      </c>
      <c r="AY19" s="1175" t="s">
        <v>16634</v>
      </c>
      <c r="AZ19" s="1179" t="s">
        <v>1462</v>
      </c>
      <c r="BA19" s="1104" t="s">
        <v>16241</v>
      </c>
      <c r="BB19" s="1079" t="s">
        <v>16271</v>
      </c>
      <c r="BC19" s="1181" t="s">
        <v>16635</v>
      </c>
      <c r="BD19" s="1179" t="s">
        <v>1462</v>
      </c>
      <c r="BE19" s="351" t="s">
        <v>1462</v>
      </c>
      <c r="BF19" s="1055" t="s">
        <v>16194</v>
      </c>
      <c r="BG19" s="1180" t="s">
        <v>1462</v>
      </c>
      <c r="BH19" s="203" t="s">
        <v>1462</v>
      </c>
      <c r="BI19" s="351" t="s">
        <v>1462</v>
      </c>
      <c r="BJ19" s="351" t="s">
        <v>1462</v>
      </c>
      <c r="BK19" s="1187" t="s">
        <v>1462</v>
      </c>
      <c r="BL19" s="1179" t="s">
        <v>1462</v>
      </c>
      <c r="BM19" s="351" t="s">
        <v>1462</v>
      </c>
      <c r="BN19" s="351" t="s">
        <v>1462</v>
      </c>
      <c r="BO19" s="1187" t="s">
        <v>1462</v>
      </c>
      <c r="BP19" s="1034" t="s">
        <v>16485</v>
      </c>
      <c r="BQ19" s="1033" t="s">
        <v>16485</v>
      </c>
      <c r="BR19" s="1033" t="s">
        <v>16485</v>
      </c>
      <c r="BS19" s="1063" t="s">
        <v>16636</v>
      </c>
      <c r="BT19" s="1075" t="s">
        <v>16637</v>
      </c>
      <c r="BU19" s="1207" t="s">
        <v>16638</v>
      </c>
      <c r="BV19" s="1207" t="s">
        <v>16639</v>
      </c>
      <c r="BW19" s="1206" t="s">
        <v>16640</v>
      </c>
      <c r="BX19" s="1174" t="s">
        <v>16641</v>
      </c>
      <c r="BY19" s="1080" t="s">
        <v>16642</v>
      </c>
      <c r="BZ19" s="1080" t="s">
        <v>16643</v>
      </c>
      <c r="CA19" s="1181" t="s">
        <v>16644</v>
      </c>
      <c r="CB19" s="1220" t="s">
        <v>16252</v>
      </c>
      <c r="CC19" s="1072" t="s">
        <v>16645</v>
      </c>
      <c r="CD19" s="1108" t="s">
        <v>16252</v>
      </c>
      <c r="CE19" s="1192" t="s">
        <v>16646</v>
      </c>
      <c r="CF19" s="1034" t="s">
        <v>16321</v>
      </c>
      <c r="CG19" s="1033" t="s">
        <v>16321</v>
      </c>
      <c r="CH19" s="1033" t="s">
        <v>16321</v>
      </c>
      <c r="CI19" s="1117" t="s">
        <v>16647</v>
      </c>
      <c r="CJ19" s="1034" t="s">
        <v>16321</v>
      </c>
      <c r="CK19" s="1033" t="s">
        <v>16321</v>
      </c>
      <c r="CL19" s="1033" t="s">
        <v>16321</v>
      </c>
      <c r="CM19" s="1117" t="s">
        <v>16648</v>
      </c>
      <c r="CN19" s="1034" t="s">
        <v>16485</v>
      </c>
      <c r="CO19" s="1033" t="s">
        <v>16485</v>
      </c>
      <c r="CP19" s="1033" t="s">
        <v>16485</v>
      </c>
      <c r="CQ19" s="1183" t="s">
        <v>16649</v>
      </c>
      <c r="CR19" s="1034" t="s">
        <v>16485</v>
      </c>
      <c r="CS19" s="1033" t="s">
        <v>16485</v>
      </c>
      <c r="CT19" s="1033" t="s">
        <v>16485</v>
      </c>
      <c r="CU19" s="1183" t="s">
        <v>16650</v>
      </c>
      <c r="CV19" s="1034" t="s">
        <v>16289</v>
      </c>
      <c r="CW19" s="1033" t="s">
        <v>16207</v>
      </c>
      <c r="CX19" s="1033" t="s">
        <v>16289</v>
      </c>
      <c r="CY19" s="1063" t="s">
        <v>16651</v>
      </c>
      <c r="CZ19" s="1034" t="s">
        <v>16652</v>
      </c>
      <c r="DA19" s="1033" t="s">
        <v>16653</v>
      </c>
      <c r="DB19" s="1033" t="s">
        <v>16654</v>
      </c>
      <c r="DC19" s="1063" t="s">
        <v>16655</v>
      </c>
      <c r="DD19" s="1034" t="s">
        <v>16289</v>
      </c>
      <c r="DE19" s="1033" t="s">
        <v>16199</v>
      </c>
      <c r="DF19" s="1033" t="s">
        <v>16289</v>
      </c>
      <c r="DG19" s="1063" t="s">
        <v>16656</v>
      </c>
      <c r="DH19" s="1034" t="s">
        <v>16289</v>
      </c>
      <c r="DI19" s="1055" t="s">
        <v>16657</v>
      </c>
      <c r="DJ19" s="1033" t="s">
        <v>16289</v>
      </c>
      <c r="DK19" s="1063" t="s">
        <v>16658</v>
      </c>
      <c r="DL19" s="1221" t="s">
        <v>1462</v>
      </c>
      <c r="DM19" s="1222" t="s">
        <v>1462</v>
      </c>
      <c r="DN19" s="1222" t="s">
        <v>1462</v>
      </c>
      <c r="DO19" s="1223" t="s">
        <v>1462</v>
      </c>
      <c r="DP19" s="1034" t="s">
        <v>16207</v>
      </c>
      <c r="DQ19" s="1033" t="s">
        <v>16207</v>
      </c>
      <c r="DR19" s="1033" t="s">
        <v>16207</v>
      </c>
      <c r="DS19" s="1183" t="s">
        <v>16659</v>
      </c>
      <c r="DT19" s="1034" t="s">
        <v>16485</v>
      </c>
      <c r="DU19" s="1033" t="s">
        <v>16485</v>
      </c>
      <c r="DV19" s="1033" t="s">
        <v>16485</v>
      </c>
      <c r="DW19" s="1183" t="s">
        <v>16660</v>
      </c>
      <c r="DX19" s="1026"/>
      <c r="DY19" s="1224" t="s">
        <v>16661</v>
      </c>
      <c r="DZ19" s="1212"/>
      <c r="EA19" s="1224" t="s">
        <v>16661</v>
      </c>
      <c r="EB19" s="1225" t="s">
        <v>16662</v>
      </c>
      <c r="EC19" s="1173" t="s">
        <v>1462</v>
      </c>
      <c r="ED19" s="1173" t="s">
        <v>1462</v>
      </c>
      <c r="EE19" s="1173" t="s">
        <v>1462</v>
      </c>
      <c r="EF19" s="1173" t="s">
        <v>1462</v>
      </c>
      <c r="EG19" s="1173" t="s">
        <v>1462</v>
      </c>
      <c r="EH19" s="1173" t="s">
        <v>1462</v>
      </c>
      <c r="EI19" s="1173" t="s">
        <v>1462</v>
      </c>
      <c r="EJ19" s="1173" t="s">
        <v>1462</v>
      </c>
      <c r="EK19" s="374" t="s">
        <v>1462</v>
      </c>
      <c r="EL19" s="374" t="s">
        <v>1462</v>
      </c>
      <c r="EM19" s="374" t="s">
        <v>1462</v>
      </c>
      <c r="EN19" s="374" t="s">
        <v>1462</v>
      </c>
      <c r="EO19" s="1173" t="s">
        <v>1462</v>
      </c>
      <c r="EP19" s="1173" t="s">
        <v>1462</v>
      </c>
      <c r="EQ19" s="1173" t="s">
        <v>1462</v>
      </c>
      <c r="ER19" s="1173" t="s">
        <v>1462</v>
      </c>
      <c r="ES19" s="1173" t="s">
        <v>1462</v>
      </c>
      <c r="ET19" s="1173" t="s">
        <v>1462</v>
      </c>
      <c r="EU19" s="1173" t="s">
        <v>1462</v>
      </c>
      <c r="EV19" s="1173" t="s">
        <v>1462</v>
      </c>
      <c r="EW19" s="1173" t="s">
        <v>1462</v>
      </c>
      <c r="EX19" s="1173" t="s">
        <v>1462</v>
      </c>
      <c r="EY19" s="1173" t="s">
        <v>1462</v>
      </c>
      <c r="EZ19" s="1173" t="s">
        <v>1462</v>
      </c>
      <c r="FA19" s="1226"/>
      <c r="FB19" s="1227"/>
      <c r="FC19" s="1227"/>
      <c r="FD19" s="1228"/>
      <c r="FE19" s="1226"/>
      <c r="FF19" s="1227"/>
      <c r="FG19" s="1227"/>
      <c r="FH19" s="1228"/>
      <c r="FI19" s="1226"/>
      <c r="FJ19" s="1227"/>
      <c r="FK19" s="1227"/>
      <c r="FL19" s="1228"/>
      <c r="FM19" s="1226"/>
      <c r="FN19" s="1227"/>
      <c r="FO19" s="1227"/>
      <c r="FP19" s="1228"/>
      <c r="FQ19" s="1226"/>
      <c r="FR19" s="1227"/>
      <c r="FS19" s="1227"/>
      <c r="FT19" s="1228"/>
      <c r="FU19" s="1226"/>
      <c r="FV19" s="1227"/>
      <c r="FW19" s="1227"/>
      <c r="FX19" s="1228"/>
      <c r="FY19" s="1226"/>
      <c r="FZ19" s="1227"/>
      <c r="GA19" s="1227"/>
      <c r="GB19" s="1228"/>
      <c r="GC19" s="1226"/>
      <c r="GD19" s="1227"/>
      <c r="GE19" s="1227"/>
      <c r="GF19" s="1228"/>
      <c r="GG19" s="1226"/>
      <c r="GH19" s="1227"/>
      <c r="GI19" s="1227"/>
      <c r="GJ19" s="1228"/>
      <c r="GK19" s="1226"/>
      <c r="GL19" s="1227"/>
      <c r="GM19" s="1227"/>
      <c r="GN19" s="1228"/>
      <c r="GO19" s="1226"/>
      <c r="GP19" s="1227"/>
      <c r="GQ19" s="1227"/>
      <c r="GR19" s="1228"/>
      <c r="GS19" s="1226"/>
      <c r="GT19" s="1227"/>
      <c r="GU19" s="1227"/>
      <c r="GV19" s="1228"/>
      <c r="GW19" s="1226"/>
      <c r="GX19" s="1227"/>
      <c r="GY19" s="1227"/>
      <c r="GZ19" s="1228"/>
      <c r="HA19" s="1226"/>
      <c r="HB19" s="1227"/>
      <c r="HC19" s="1227"/>
      <c r="HD19" s="1228"/>
      <c r="HE19" s="1226"/>
      <c r="HF19" s="1227"/>
      <c r="HG19" s="1227"/>
      <c r="HH19" s="1228"/>
      <c r="HI19" s="1226"/>
      <c r="HJ19" s="1227"/>
      <c r="HK19" s="1227"/>
      <c r="HL19" s="1228"/>
      <c r="HM19" s="1226"/>
      <c r="HN19" s="1227"/>
      <c r="HO19" s="1227"/>
      <c r="HP19" s="1228"/>
      <c r="HQ19" s="1226"/>
      <c r="HR19" s="1227"/>
      <c r="HS19" s="1227"/>
      <c r="HT19" s="1228"/>
      <c r="HU19" s="1226"/>
      <c r="HV19" s="1227"/>
      <c r="HW19" s="1227"/>
      <c r="HX19" s="1228"/>
      <c r="HY19" s="1226"/>
      <c r="HZ19" s="1227"/>
      <c r="IA19" s="1227"/>
      <c r="IB19" s="1228"/>
      <c r="IC19" s="1226"/>
      <c r="ID19" s="1227"/>
      <c r="IE19" s="1227"/>
      <c r="IF19" s="1228"/>
      <c r="IG19" s="1226"/>
      <c r="IH19" s="1227"/>
      <c r="II19" s="1227"/>
      <c r="IJ19" s="1228"/>
      <c r="IK19" s="1226"/>
      <c r="IL19" s="1227"/>
      <c r="IM19" s="1227"/>
      <c r="IN19" s="1228"/>
    </row>
    <row r="20" spans="1:248" ht="62.25" customHeight="1">
      <c r="A20" s="2560"/>
      <c r="B20" s="1229" t="s">
        <v>16663</v>
      </c>
      <c r="C20" s="1215"/>
      <c r="D20" s="1055" t="s">
        <v>16194</v>
      </c>
      <c r="E20" s="1055" t="s">
        <v>16194</v>
      </c>
      <c r="F20" s="1055" t="s">
        <v>16194</v>
      </c>
      <c r="G20" s="1175" t="s">
        <v>16664</v>
      </c>
      <c r="H20" s="1230" t="s">
        <v>16271</v>
      </c>
      <c r="I20" s="1231" t="s">
        <v>16665</v>
      </c>
      <c r="J20" s="1232" t="s">
        <v>16271</v>
      </c>
      <c r="K20" s="1233" t="s">
        <v>16271</v>
      </c>
      <c r="L20" s="1234" t="s">
        <v>16666</v>
      </c>
      <c r="M20" s="1235" t="s">
        <v>16667</v>
      </c>
      <c r="N20" s="1235" t="s">
        <v>16668</v>
      </c>
      <c r="O20" s="1236" t="s">
        <v>16669</v>
      </c>
      <c r="P20" s="1237" t="s">
        <v>16122</v>
      </c>
      <c r="Q20" s="1238" t="s">
        <v>16122</v>
      </c>
      <c r="R20" s="1238" t="s">
        <v>16122</v>
      </c>
      <c r="S20" s="1239" t="s">
        <v>16122</v>
      </c>
      <c r="T20" s="1240" t="s">
        <v>16236</v>
      </c>
      <c r="U20" s="1241" t="s">
        <v>16273</v>
      </c>
      <c r="V20" s="1242" t="s">
        <v>16236</v>
      </c>
      <c r="W20" s="1243" t="s">
        <v>16670</v>
      </c>
      <c r="X20" s="1240" t="s">
        <v>16287</v>
      </c>
      <c r="Y20" s="1244" t="s">
        <v>1462</v>
      </c>
      <c r="Z20" s="1244" t="s">
        <v>1462</v>
      </c>
      <c r="AA20" s="1245" t="s">
        <v>1462</v>
      </c>
      <c r="AB20" s="1240" t="s">
        <v>16287</v>
      </c>
      <c r="AC20" s="1246" t="s">
        <v>16327</v>
      </c>
      <c r="AD20" s="1246" t="s">
        <v>16327</v>
      </c>
      <c r="AE20" s="1247" t="s">
        <v>16671</v>
      </c>
      <c r="AF20" s="1044" t="s">
        <v>16672</v>
      </c>
      <c r="AG20" s="1248" t="s">
        <v>16673</v>
      </c>
      <c r="AH20" s="1248" t="s">
        <v>16674</v>
      </c>
      <c r="AI20" s="1249" t="s">
        <v>16675</v>
      </c>
      <c r="AJ20" s="1237" t="s">
        <v>16676</v>
      </c>
      <c r="AK20" s="1238" t="s">
        <v>16676</v>
      </c>
      <c r="AL20" s="1238" t="s">
        <v>16676</v>
      </c>
      <c r="AM20" s="1250" t="s">
        <v>16677</v>
      </c>
      <c r="AN20" s="1251" t="s">
        <v>16127</v>
      </c>
      <c r="AO20" s="1252" t="s">
        <v>16678</v>
      </c>
      <c r="AP20" s="1252" t="s">
        <v>16679</v>
      </c>
      <c r="AQ20" s="1253" t="s">
        <v>16680</v>
      </c>
      <c r="AR20" s="1254" t="s">
        <v>16155</v>
      </c>
      <c r="AS20" s="1255" t="s">
        <v>16333</v>
      </c>
      <c r="AT20" s="1255" t="s">
        <v>16333</v>
      </c>
      <c r="AU20" s="1256" t="s">
        <v>16681</v>
      </c>
      <c r="AV20" s="1257" t="s">
        <v>1462</v>
      </c>
      <c r="AW20" s="1258" t="s">
        <v>1462</v>
      </c>
      <c r="AX20" s="1258" t="s">
        <v>1462</v>
      </c>
      <c r="AY20" s="1259" t="s">
        <v>1462</v>
      </c>
      <c r="AZ20" s="1260" t="s">
        <v>16155</v>
      </c>
      <c r="BA20" s="1258" t="s">
        <v>1462</v>
      </c>
      <c r="BB20" s="1258" t="s">
        <v>1462</v>
      </c>
      <c r="BC20" s="1259" t="s">
        <v>1462</v>
      </c>
      <c r="BD20" s="1260" t="s">
        <v>16241</v>
      </c>
      <c r="BE20" s="1241" t="s">
        <v>16241</v>
      </c>
      <c r="BF20" s="1258" t="s">
        <v>1462</v>
      </c>
      <c r="BG20" s="1261" t="s">
        <v>16682</v>
      </c>
      <c r="BH20" s="1262" t="s">
        <v>16241</v>
      </c>
      <c r="BI20" s="1241" t="s">
        <v>16241</v>
      </c>
      <c r="BJ20" s="1232" t="s">
        <v>16271</v>
      </c>
      <c r="BK20" s="1263" t="s">
        <v>16683</v>
      </c>
      <c r="BL20" s="1264" t="s">
        <v>16280</v>
      </c>
      <c r="BM20" s="1265" t="s">
        <v>16119</v>
      </c>
      <c r="BN20" s="1266" t="s">
        <v>16684</v>
      </c>
      <c r="BO20" s="1267" t="s">
        <v>16685</v>
      </c>
      <c r="BP20" s="1257" t="s">
        <v>1462</v>
      </c>
      <c r="BQ20" s="1258" t="s">
        <v>1462</v>
      </c>
      <c r="BR20" s="1258" t="s">
        <v>1462</v>
      </c>
      <c r="BS20" s="1173" t="s">
        <v>1462</v>
      </c>
      <c r="BT20" s="1268" t="s">
        <v>1462</v>
      </c>
      <c r="BU20" s="1258" t="s">
        <v>1462</v>
      </c>
      <c r="BV20" s="1258" t="s">
        <v>1462</v>
      </c>
      <c r="BW20" s="1259" t="s">
        <v>1462</v>
      </c>
      <c r="BX20" s="1257" t="s">
        <v>1462</v>
      </c>
      <c r="BY20" s="1258" t="s">
        <v>1462</v>
      </c>
      <c r="BZ20" s="1258" t="s">
        <v>1462</v>
      </c>
      <c r="CA20" s="1259" t="s">
        <v>1462</v>
      </c>
      <c r="CB20" s="1269" t="s">
        <v>16129</v>
      </c>
      <c r="CC20" s="1270" t="s">
        <v>16686</v>
      </c>
      <c r="CD20" s="1270" t="s">
        <v>16687</v>
      </c>
      <c r="CE20" s="1261" t="s">
        <v>16688</v>
      </c>
      <c r="CF20" s="1271" t="s">
        <v>16689</v>
      </c>
      <c r="CG20" s="1271" t="s">
        <v>16690</v>
      </c>
      <c r="CH20" s="1271" t="s">
        <v>16691</v>
      </c>
      <c r="CI20" s="1271" t="s">
        <v>16692</v>
      </c>
      <c r="CJ20" s="1272" t="s">
        <v>16693</v>
      </c>
      <c r="CK20" s="1273" t="s">
        <v>16693</v>
      </c>
      <c r="CL20" s="1273" t="s">
        <v>16693</v>
      </c>
      <c r="CM20" s="1274" t="s">
        <v>16694</v>
      </c>
      <c r="CN20" s="1257" t="s">
        <v>1462</v>
      </c>
      <c r="CO20" s="1258" t="s">
        <v>1462</v>
      </c>
      <c r="CP20" s="1258" t="s">
        <v>1462</v>
      </c>
      <c r="CQ20" s="1173" t="s">
        <v>1462</v>
      </c>
      <c r="CR20" s="1257" t="s">
        <v>1462</v>
      </c>
      <c r="CS20" s="1258" t="s">
        <v>1462</v>
      </c>
      <c r="CT20" s="1258" t="s">
        <v>1462</v>
      </c>
      <c r="CU20" s="1173" t="s">
        <v>1462</v>
      </c>
      <c r="CV20" s="1257" t="s">
        <v>16695</v>
      </c>
      <c r="CW20" s="1258" t="s">
        <v>1462</v>
      </c>
      <c r="CX20" s="1258" t="s">
        <v>1462</v>
      </c>
      <c r="CY20" s="1173" t="s">
        <v>1462</v>
      </c>
      <c r="CZ20" s="1275" t="s">
        <v>16696</v>
      </c>
      <c r="DA20" s="1258" t="s">
        <v>1462</v>
      </c>
      <c r="DB20" s="1258" t="s">
        <v>1462</v>
      </c>
      <c r="DC20" s="1173" t="s">
        <v>1462</v>
      </c>
      <c r="DD20" s="1260" t="s">
        <v>16210</v>
      </c>
      <c r="DE20" s="1258" t="s">
        <v>1462</v>
      </c>
      <c r="DF20" s="1258" t="s">
        <v>1462</v>
      </c>
      <c r="DG20" s="1173" t="s">
        <v>1462</v>
      </c>
      <c r="DH20" s="1257" t="s">
        <v>16697</v>
      </c>
      <c r="DI20" s="1258" t="s">
        <v>1462</v>
      </c>
      <c r="DJ20" s="1258" t="s">
        <v>1462</v>
      </c>
      <c r="DK20" s="1173" t="s">
        <v>1462</v>
      </c>
      <c r="DL20" s="1234" t="s">
        <v>16698</v>
      </c>
      <c r="DM20" s="1234" t="s">
        <v>16699</v>
      </c>
      <c r="DN20" s="1234" t="s">
        <v>16700</v>
      </c>
      <c r="DO20" s="1234" t="s">
        <v>16701</v>
      </c>
      <c r="DP20" s="1257" t="s">
        <v>1462</v>
      </c>
      <c r="DQ20" s="1258" t="s">
        <v>1462</v>
      </c>
      <c r="DR20" s="1258" t="s">
        <v>1462</v>
      </c>
      <c r="DS20" s="1173" t="s">
        <v>1462</v>
      </c>
      <c r="DT20" s="1257" t="s">
        <v>1462</v>
      </c>
      <c r="DU20" s="1258" t="s">
        <v>1462</v>
      </c>
      <c r="DV20" s="1258" t="s">
        <v>1462</v>
      </c>
      <c r="DW20" s="1173" t="s">
        <v>1462</v>
      </c>
      <c r="DX20" s="1026"/>
      <c r="DY20" s="1173" t="s">
        <v>1462</v>
      </c>
      <c r="DZ20" s="1173" t="s">
        <v>1462</v>
      </c>
      <c r="EA20" s="1173" t="s">
        <v>1462</v>
      </c>
      <c r="EB20" s="1173" t="s">
        <v>1462</v>
      </c>
      <c r="EC20" s="1058" t="s">
        <v>16144</v>
      </c>
      <c r="ED20" s="1197" t="s">
        <v>16550</v>
      </c>
      <c r="EE20" s="1197" t="s">
        <v>16550</v>
      </c>
      <c r="EF20" s="1198" t="s">
        <v>16702</v>
      </c>
      <c r="EG20" s="1035" t="s">
        <v>16179</v>
      </c>
      <c r="EH20" s="1035" t="s">
        <v>16179</v>
      </c>
      <c r="EI20" s="1035" t="s">
        <v>16179</v>
      </c>
      <c r="EJ20" s="1080" t="s">
        <v>16703</v>
      </c>
      <c r="EK20" s="1276" t="s">
        <v>16704</v>
      </c>
      <c r="EL20" s="1172" t="s">
        <v>16705</v>
      </c>
      <c r="EM20" s="1276" t="s">
        <v>16706</v>
      </c>
      <c r="EN20" s="1277" t="s">
        <v>16707</v>
      </c>
      <c r="EO20" s="1047" t="s">
        <v>16144</v>
      </c>
      <c r="EP20" s="1079" t="s">
        <v>16214</v>
      </c>
      <c r="EQ20" s="1079" t="s">
        <v>16214</v>
      </c>
      <c r="ER20" s="1080" t="s">
        <v>16708</v>
      </c>
      <c r="ES20" s="1035" t="s">
        <v>16228</v>
      </c>
      <c r="ET20" s="1035" t="s">
        <v>16228</v>
      </c>
      <c r="EU20" s="1278" t="s">
        <v>16485</v>
      </c>
      <c r="EV20" s="1035" t="s">
        <v>16709</v>
      </c>
      <c r="EW20" s="1085" t="s">
        <v>16296</v>
      </c>
      <c r="EX20" s="1081" t="s">
        <v>16219</v>
      </c>
      <c r="EY20" s="1081" t="s">
        <v>16219</v>
      </c>
      <c r="EZ20" s="1082" t="s">
        <v>16710</v>
      </c>
      <c r="FA20" s="451" t="s">
        <v>422</v>
      </c>
      <c r="FB20" s="1279"/>
      <c r="FC20" s="1279"/>
      <c r="FD20" s="1280"/>
      <c r="FE20" s="1078" t="s">
        <v>16297</v>
      </c>
      <c r="FF20" s="1078" t="s">
        <v>16297</v>
      </c>
      <c r="FG20" s="1279"/>
      <c r="FH20" s="1280"/>
      <c r="FI20" s="1058" t="s">
        <v>16353</v>
      </c>
      <c r="FJ20" s="1104" t="s">
        <v>16294</v>
      </c>
      <c r="FK20" s="1279"/>
      <c r="FL20" s="1280"/>
      <c r="FM20" s="1281"/>
      <c r="FN20" s="1279"/>
      <c r="FO20" s="1279"/>
      <c r="FP20" s="1280"/>
      <c r="FQ20" s="1027"/>
      <c r="FR20" s="1279"/>
      <c r="FS20" s="1279"/>
      <c r="FT20" s="1280"/>
      <c r="FU20" s="1281"/>
      <c r="FV20" s="1279"/>
      <c r="FW20" s="1279"/>
      <c r="FX20" s="1110" t="s">
        <v>16298</v>
      </c>
      <c r="FY20" s="451" t="s">
        <v>16711</v>
      </c>
      <c r="FZ20" s="1027"/>
      <c r="GA20" s="1279"/>
      <c r="GB20" s="1280"/>
      <c r="GC20" s="396" t="s">
        <v>422</v>
      </c>
      <c r="GD20" s="1279"/>
      <c r="GE20" s="1279"/>
      <c r="GF20" s="1280"/>
      <c r="GG20" s="1085" t="s">
        <v>16227</v>
      </c>
      <c r="GH20" s="1085" t="s">
        <v>16227</v>
      </c>
      <c r="GI20" s="1279"/>
      <c r="GJ20" s="1280"/>
      <c r="GK20" s="1281"/>
      <c r="GL20" s="1279"/>
      <c r="GM20" s="1279"/>
      <c r="GN20" s="1280"/>
      <c r="GO20" s="451" t="s">
        <v>16711</v>
      </c>
      <c r="GP20" s="1279"/>
      <c r="GQ20" s="1279"/>
      <c r="GR20" s="1280"/>
      <c r="GS20" s="1281"/>
      <c r="GT20" s="1279"/>
      <c r="GU20" s="1279"/>
      <c r="GV20" s="1280"/>
      <c r="GW20" s="1281"/>
      <c r="GX20" s="1279"/>
      <c r="GY20" s="1279"/>
      <c r="GZ20" s="1280"/>
      <c r="HA20" s="1281"/>
      <c r="HB20" s="1279"/>
      <c r="HC20" s="1279"/>
      <c r="HD20" s="1280"/>
      <c r="HE20" s="1281"/>
      <c r="HF20" s="1279"/>
      <c r="HG20" s="1279"/>
      <c r="HH20" s="1110" t="s">
        <v>16298</v>
      </c>
      <c r="HI20" s="1281"/>
      <c r="HJ20" s="1279"/>
      <c r="HK20" s="1279"/>
      <c r="HL20" s="1280"/>
      <c r="HM20" s="1282" t="s">
        <v>16712</v>
      </c>
      <c r="HN20" s="1282" t="s">
        <v>16712</v>
      </c>
      <c r="HO20" s="1282" t="s">
        <v>16712</v>
      </c>
      <c r="HP20" s="1283" t="s">
        <v>16713</v>
      </c>
      <c r="HQ20" s="1281"/>
      <c r="HR20" s="1279"/>
      <c r="HS20" s="1279"/>
      <c r="HT20" s="1280"/>
      <c r="HU20" s="1281"/>
      <c r="HV20" s="1279"/>
      <c r="HW20" s="1279"/>
      <c r="HX20" s="1280"/>
      <c r="HY20" s="1052" t="s">
        <v>16149</v>
      </c>
      <c r="HZ20" s="1279"/>
      <c r="IA20" s="1279"/>
      <c r="IB20" s="1280"/>
      <c r="IC20" s="1281"/>
      <c r="ID20" s="1279"/>
      <c r="IE20" s="1279"/>
      <c r="IF20" s="1280"/>
      <c r="IG20" s="1281"/>
      <c r="IH20" s="1279"/>
      <c r="II20" s="1279"/>
      <c r="IJ20" s="1280"/>
      <c r="IK20" s="1281"/>
      <c r="IL20" s="1279"/>
      <c r="IM20" s="1279"/>
      <c r="IN20" s="1280"/>
    </row>
    <row r="21" spans="1:248" ht="62.25" customHeight="1">
      <c r="A21" s="2561" t="s">
        <v>16714</v>
      </c>
      <c r="B21" s="1070" t="s">
        <v>16715</v>
      </c>
      <c r="C21" s="1215"/>
      <c r="D21" s="1284" t="s">
        <v>16716</v>
      </c>
      <c r="E21" s="1285" t="s">
        <v>16716</v>
      </c>
      <c r="F21" s="1285" t="s">
        <v>16716</v>
      </c>
      <c r="G21" s="1286" t="s">
        <v>16716</v>
      </c>
      <c r="H21" s="374" t="s">
        <v>16716</v>
      </c>
      <c r="I21" s="1287" t="s">
        <v>16716</v>
      </c>
      <c r="J21" s="1287" t="s">
        <v>16716</v>
      </c>
      <c r="K21" s="1288" t="s">
        <v>16716</v>
      </c>
      <c r="L21" s="1053" t="s">
        <v>16109</v>
      </c>
      <c r="M21" s="1041" t="s">
        <v>16109</v>
      </c>
      <c r="N21" s="1041" t="s">
        <v>16109</v>
      </c>
      <c r="O21" s="1054" t="s">
        <v>16109</v>
      </c>
      <c r="P21" s="374" t="s">
        <v>16716</v>
      </c>
      <c r="Q21" s="1287" t="s">
        <v>16716</v>
      </c>
      <c r="R21" s="1287" t="s">
        <v>16716</v>
      </c>
      <c r="S21" s="1288" t="s">
        <v>16716</v>
      </c>
      <c r="T21" s="374" t="s">
        <v>16716</v>
      </c>
      <c r="U21" s="1287" t="s">
        <v>16716</v>
      </c>
      <c r="V21" s="1287" t="s">
        <v>16716</v>
      </c>
      <c r="W21" s="1288" t="s">
        <v>16716</v>
      </c>
      <c r="X21" s="1053" t="s">
        <v>16109</v>
      </c>
      <c r="Y21" s="1041" t="s">
        <v>16109</v>
      </c>
      <c r="Z21" s="1041" t="s">
        <v>16109</v>
      </c>
      <c r="AA21" s="1054" t="s">
        <v>16109</v>
      </c>
      <c r="AB21" s="1053" t="s">
        <v>16109</v>
      </c>
      <c r="AC21" s="1041" t="s">
        <v>16109</v>
      </c>
      <c r="AD21" s="1041" t="s">
        <v>16109</v>
      </c>
      <c r="AE21" s="1054" t="s">
        <v>16109</v>
      </c>
      <c r="AF21" s="1289" t="s">
        <v>16109</v>
      </c>
      <c r="AG21" s="1096" t="s">
        <v>16109</v>
      </c>
      <c r="AH21" s="1096" t="s">
        <v>16109</v>
      </c>
      <c r="AI21" s="1290" t="s">
        <v>16109</v>
      </c>
      <c r="AJ21" s="374" t="s">
        <v>16716</v>
      </c>
      <c r="AK21" s="1287" t="s">
        <v>16716</v>
      </c>
      <c r="AL21" s="1287" t="s">
        <v>16716</v>
      </c>
      <c r="AM21" s="1288" t="s">
        <v>16716</v>
      </c>
      <c r="AN21" s="374" t="s">
        <v>16716</v>
      </c>
      <c r="AO21" s="1287" t="s">
        <v>16716</v>
      </c>
      <c r="AP21" s="1287" t="s">
        <v>16716</v>
      </c>
      <c r="AQ21" s="1291" t="s">
        <v>16716</v>
      </c>
      <c r="AR21" s="1292" t="s">
        <v>16716</v>
      </c>
      <c r="AS21" s="1285" t="s">
        <v>16716</v>
      </c>
      <c r="AT21" s="1285" t="s">
        <v>16716</v>
      </c>
      <c r="AU21" s="1286" t="s">
        <v>16716</v>
      </c>
      <c r="AV21" s="1293" t="s">
        <v>16716</v>
      </c>
      <c r="AW21" s="1287" t="s">
        <v>16716</v>
      </c>
      <c r="AX21" s="1287" t="s">
        <v>16716</v>
      </c>
      <c r="AY21" s="1288" t="s">
        <v>16716</v>
      </c>
      <c r="AZ21" s="1293" t="s">
        <v>16716</v>
      </c>
      <c r="BA21" s="1287" t="s">
        <v>16716</v>
      </c>
      <c r="BB21" s="1287" t="s">
        <v>16716</v>
      </c>
      <c r="BC21" s="1288" t="s">
        <v>16716</v>
      </c>
      <c r="BD21" s="1293" t="s">
        <v>16716</v>
      </c>
      <c r="BE21" s="1287" t="s">
        <v>16716</v>
      </c>
      <c r="BF21" s="1287" t="s">
        <v>16716</v>
      </c>
      <c r="BG21" s="1288" t="s">
        <v>16716</v>
      </c>
      <c r="BH21" s="1293" t="s">
        <v>16716</v>
      </c>
      <c r="BI21" s="1287" t="s">
        <v>16716</v>
      </c>
      <c r="BJ21" s="1287" t="s">
        <v>16716</v>
      </c>
      <c r="BK21" s="1288" t="s">
        <v>16716</v>
      </c>
      <c r="BL21" s="374" t="s">
        <v>16716</v>
      </c>
      <c r="BM21" s="1287" t="s">
        <v>16716</v>
      </c>
      <c r="BN21" s="1287" t="s">
        <v>16716</v>
      </c>
      <c r="BO21" s="1288" t="s">
        <v>16716</v>
      </c>
      <c r="BP21" s="374" t="s">
        <v>16716</v>
      </c>
      <c r="BQ21" s="1287" t="s">
        <v>16716</v>
      </c>
      <c r="BR21" s="1287" t="s">
        <v>16716</v>
      </c>
      <c r="BS21" s="1288" t="s">
        <v>16716</v>
      </c>
      <c r="BT21" s="374" t="s">
        <v>16716</v>
      </c>
      <c r="BU21" s="1287" t="s">
        <v>16716</v>
      </c>
      <c r="BV21" s="1287" t="s">
        <v>16716</v>
      </c>
      <c r="BW21" s="1288" t="s">
        <v>16716</v>
      </c>
      <c r="BX21" s="374" t="s">
        <v>16716</v>
      </c>
      <c r="BY21" s="1287" t="s">
        <v>16716</v>
      </c>
      <c r="BZ21" s="1287" t="s">
        <v>16716</v>
      </c>
      <c r="CA21" s="1288" t="s">
        <v>16716</v>
      </c>
      <c r="CB21" s="374" t="s">
        <v>16716</v>
      </c>
      <c r="CC21" s="1287" t="s">
        <v>16716</v>
      </c>
      <c r="CD21" s="1287" t="s">
        <v>16716</v>
      </c>
      <c r="CE21" s="1288" t="s">
        <v>16716</v>
      </c>
      <c r="CF21" s="374" t="s">
        <v>16716</v>
      </c>
      <c r="CG21" s="1287" t="s">
        <v>16716</v>
      </c>
      <c r="CH21" s="1287" t="s">
        <v>16716</v>
      </c>
      <c r="CI21" s="1288" t="s">
        <v>16716</v>
      </c>
      <c r="CJ21" s="374" t="s">
        <v>16716</v>
      </c>
      <c r="CK21" s="1287" t="s">
        <v>16716</v>
      </c>
      <c r="CL21" s="1287" t="s">
        <v>16716</v>
      </c>
      <c r="CM21" s="1288" t="s">
        <v>16716</v>
      </c>
      <c r="CN21" s="374" t="s">
        <v>16716</v>
      </c>
      <c r="CO21" s="1287" t="s">
        <v>16716</v>
      </c>
      <c r="CP21" s="1287" t="s">
        <v>16716</v>
      </c>
      <c r="CQ21" s="1288" t="s">
        <v>16716</v>
      </c>
      <c r="CR21" s="1284" t="s">
        <v>16716</v>
      </c>
      <c r="CS21" s="1285" t="s">
        <v>16716</v>
      </c>
      <c r="CT21" s="1285" t="s">
        <v>16716</v>
      </c>
      <c r="CU21" s="1286" t="s">
        <v>16716</v>
      </c>
      <c r="CV21" s="1284" t="s">
        <v>16716</v>
      </c>
      <c r="CW21" s="1285" t="s">
        <v>16716</v>
      </c>
      <c r="CX21" s="1285" t="s">
        <v>16716</v>
      </c>
      <c r="CY21" s="1286" t="s">
        <v>16716</v>
      </c>
      <c r="CZ21" s="1284" t="s">
        <v>16716</v>
      </c>
      <c r="DA21" s="1285" t="s">
        <v>16716</v>
      </c>
      <c r="DB21" s="1285" t="s">
        <v>16716</v>
      </c>
      <c r="DC21" s="1286" t="s">
        <v>16716</v>
      </c>
      <c r="DD21" s="1284" t="s">
        <v>16716</v>
      </c>
      <c r="DE21" s="1285" t="s">
        <v>16716</v>
      </c>
      <c r="DF21" s="1285" t="s">
        <v>16716</v>
      </c>
      <c r="DG21" s="1286" t="s">
        <v>16716</v>
      </c>
      <c r="DH21" s="1284" t="s">
        <v>16716</v>
      </c>
      <c r="DI21" s="1285" t="s">
        <v>16716</v>
      </c>
      <c r="DJ21" s="1285" t="s">
        <v>16716</v>
      </c>
      <c r="DK21" s="1286" t="s">
        <v>16716</v>
      </c>
      <c r="DL21" s="1284" t="s">
        <v>16716</v>
      </c>
      <c r="DM21" s="1285" t="s">
        <v>16716</v>
      </c>
      <c r="DN21" s="1285" t="s">
        <v>16716</v>
      </c>
      <c r="DO21" s="1286" t="s">
        <v>16716</v>
      </c>
      <c r="DP21" s="1284" t="s">
        <v>16716</v>
      </c>
      <c r="DQ21" s="1285" t="s">
        <v>16716</v>
      </c>
      <c r="DR21" s="1285" t="s">
        <v>16716</v>
      </c>
      <c r="DS21" s="1286" t="s">
        <v>16716</v>
      </c>
      <c r="DT21" s="1284" t="s">
        <v>16716</v>
      </c>
      <c r="DU21" s="1285" t="s">
        <v>16716</v>
      </c>
      <c r="DV21" s="1285" t="s">
        <v>16716</v>
      </c>
      <c r="DW21" s="1286" t="s">
        <v>16716</v>
      </c>
      <c r="DX21" s="1026"/>
      <c r="DY21" s="1284" t="s">
        <v>16716</v>
      </c>
      <c r="DZ21" s="1285" t="s">
        <v>16716</v>
      </c>
      <c r="EA21" s="1285" t="s">
        <v>16716</v>
      </c>
      <c r="EB21" s="1286" t="s">
        <v>16716</v>
      </c>
      <c r="EC21" s="1284" t="s">
        <v>16716</v>
      </c>
      <c r="ED21" s="1285" t="s">
        <v>16716</v>
      </c>
      <c r="EE21" s="1285" t="s">
        <v>16716</v>
      </c>
      <c r="EF21" s="1286" t="s">
        <v>16716</v>
      </c>
      <c r="EG21" s="1284" t="s">
        <v>16716</v>
      </c>
      <c r="EH21" s="1285" t="s">
        <v>16716</v>
      </c>
      <c r="EI21" s="1285" t="s">
        <v>16716</v>
      </c>
      <c r="EJ21" s="1286" t="s">
        <v>16716</v>
      </c>
      <c r="EK21" s="1018" t="s">
        <v>16109</v>
      </c>
      <c r="EL21" s="1019" t="s">
        <v>16109</v>
      </c>
      <c r="EM21" s="1019" t="s">
        <v>16109</v>
      </c>
      <c r="EN21" s="1051" t="s">
        <v>16109</v>
      </c>
      <c r="EO21" s="1294"/>
      <c r="EP21" s="1295"/>
      <c r="EQ21" s="1295"/>
      <c r="ER21" s="1296"/>
      <c r="ES21" s="1294"/>
      <c r="ET21" s="1295"/>
      <c r="EU21" s="1295"/>
      <c r="EV21" s="1296"/>
      <c r="EW21" s="1294"/>
      <c r="EX21" s="1295"/>
      <c r="EY21" s="1295"/>
      <c r="EZ21" s="1296"/>
      <c r="FA21" s="1294"/>
      <c r="FB21" s="1295"/>
      <c r="FC21" s="1295"/>
      <c r="FD21" s="1296"/>
      <c r="FE21" s="1294"/>
      <c r="FF21" s="1295"/>
      <c r="FG21" s="1295"/>
      <c r="FH21" s="1296"/>
      <c r="FI21" s="1294"/>
      <c r="FJ21" s="1295"/>
      <c r="FK21" s="1295"/>
      <c r="FL21" s="1296"/>
      <c r="FM21" s="1294"/>
      <c r="FN21" s="1295"/>
      <c r="FO21" s="1295"/>
      <c r="FP21" s="1296"/>
      <c r="FQ21" s="1294"/>
      <c r="FR21" s="1295"/>
      <c r="FS21" s="1295"/>
      <c r="FT21" s="1296"/>
      <c r="FU21" s="1294"/>
      <c r="FV21" s="1295"/>
      <c r="FW21" s="1295"/>
      <c r="FX21" s="1296"/>
      <c r="FY21" s="1294"/>
      <c r="FZ21" s="1295"/>
      <c r="GA21" s="1295"/>
      <c r="GB21" s="1296"/>
      <c r="GC21" s="1018" t="s">
        <v>16109</v>
      </c>
      <c r="GD21" s="1019" t="s">
        <v>16109</v>
      </c>
      <c r="GE21" s="1019" t="s">
        <v>16109</v>
      </c>
      <c r="GF21" s="1051" t="s">
        <v>16109</v>
      </c>
      <c r="GG21" s="1294"/>
      <c r="GH21" s="1295"/>
      <c r="GI21" s="1295"/>
      <c r="GJ21" s="1296"/>
      <c r="GK21" s="1294"/>
      <c r="GL21" s="1295"/>
      <c r="GM21" s="1295"/>
      <c r="GN21" s="1296"/>
      <c r="GO21" s="1294"/>
      <c r="GP21" s="1295"/>
      <c r="GQ21" s="1295"/>
      <c r="GR21" s="1296"/>
      <c r="GS21" s="1294"/>
      <c r="GT21" s="1295"/>
      <c r="GU21" s="1295"/>
      <c r="GV21" s="1296"/>
      <c r="GW21" s="1294"/>
      <c r="GX21" s="1295"/>
      <c r="GY21" s="1295"/>
      <c r="GZ21" s="1296"/>
      <c r="HA21" s="1294"/>
      <c r="HB21" s="1295"/>
      <c r="HC21" s="1295"/>
      <c r="HD21" s="1296"/>
      <c r="HE21" s="1294"/>
      <c r="HF21" s="1295"/>
      <c r="HG21" s="1295"/>
      <c r="HH21" s="1296"/>
      <c r="HI21" s="1294"/>
      <c r="HJ21" s="1295"/>
      <c r="HK21" s="1295"/>
      <c r="HL21" s="1296"/>
      <c r="HM21" s="1294"/>
      <c r="HN21" s="1295"/>
      <c r="HO21" s="1295"/>
      <c r="HP21" s="1296"/>
      <c r="HQ21" s="1294"/>
      <c r="HR21" s="1295"/>
      <c r="HS21" s="1295"/>
      <c r="HT21" s="1296"/>
      <c r="HU21" s="1294"/>
      <c r="HV21" s="1295"/>
      <c r="HW21" s="1295"/>
      <c r="HX21" s="1296"/>
      <c r="HY21" s="1294"/>
      <c r="HZ21" s="1295"/>
      <c r="IA21" s="1295"/>
      <c r="IB21" s="1296"/>
      <c r="IC21" s="1294"/>
      <c r="ID21" s="1295"/>
      <c r="IE21" s="1295"/>
      <c r="IF21" s="1296"/>
      <c r="IG21" s="1294"/>
      <c r="IH21" s="1295"/>
      <c r="II21" s="1295"/>
      <c r="IJ21" s="1296"/>
      <c r="IK21" s="1294"/>
      <c r="IL21" s="1295"/>
      <c r="IM21" s="1295"/>
      <c r="IN21" s="1296"/>
    </row>
    <row r="22" spans="1:248" ht="62.25" customHeight="1">
      <c r="A22" s="2500"/>
      <c r="B22" s="1070" t="s">
        <v>16717</v>
      </c>
      <c r="C22" s="1215"/>
      <c r="D22" s="211" t="s">
        <v>16718</v>
      </c>
      <c r="E22" s="310" t="s">
        <v>16718</v>
      </c>
      <c r="F22" s="310" t="s">
        <v>16718</v>
      </c>
      <c r="G22" s="1101" t="s">
        <v>16718</v>
      </c>
      <c r="H22" s="211" t="s">
        <v>16718</v>
      </c>
      <c r="I22" s="310" t="s">
        <v>16718</v>
      </c>
      <c r="J22" s="310" t="s">
        <v>16718</v>
      </c>
      <c r="K22" s="1101" t="s">
        <v>16718</v>
      </c>
      <c r="L22" s="1018" t="s">
        <v>16109</v>
      </c>
      <c r="M22" s="1019" t="s">
        <v>16109</v>
      </c>
      <c r="N22" s="1019" t="s">
        <v>16109</v>
      </c>
      <c r="O22" s="1020" t="s">
        <v>16109</v>
      </c>
      <c r="P22" s="211" t="s">
        <v>16718</v>
      </c>
      <c r="Q22" s="310" t="s">
        <v>16718</v>
      </c>
      <c r="R22" s="310" t="s">
        <v>16718</v>
      </c>
      <c r="S22" s="1101" t="s">
        <v>16718</v>
      </c>
      <c r="T22" s="211" t="s">
        <v>16718</v>
      </c>
      <c r="U22" s="310" t="s">
        <v>16718</v>
      </c>
      <c r="V22" s="310" t="s">
        <v>16718</v>
      </c>
      <c r="W22" s="1101" t="s">
        <v>16718</v>
      </c>
      <c r="X22" s="1018" t="s">
        <v>16109</v>
      </c>
      <c r="Y22" s="1019" t="s">
        <v>16109</v>
      </c>
      <c r="Z22" s="1019" t="s">
        <v>16109</v>
      </c>
      <c r="AA22" s="1020" t="s">
        <v>16109</v>
      </c>
      <c r="AB22" s="1018" t="s">
        <v>16109</v>
      </c>
      <c r="AC22" s="1019" t="s">
        <v>16109</v>
      </c>
      <c r="AD22" s="1019" t="s">
        <v>16109</v>
      </c>
      <c r="AE22" s="1020" t="s">
        <v>16109</v>
      </c>
      <c r="AF22" s="1018" t="s">
        <v>16109</v>
      </c>
      <c r="AG22" s="1019" t="s">
        <v>16109</v>
      </c>
      <c r="AH22" s="1019" t="s">
        <v>16109</v>
      </c>
      <c r="AI22" s="1020" t="s">
        <v>16109</v>
      </c>
      <c r="AJ22" s="211" t="s">
        <v>16718</v>
      </c>
      <c r="AK22" s="310" t="s">
        <v>16718</v>
      </c>
      <c r="AL22" s="310" t="s">
        <v>16718</v>
      </c>
      <c r="AM22" s="1101" t="s">
        <v>16718</v>
      </c>
      <c r="AN22" s="211" t="s">
        <v>16718</v>
      </c>
      <c r="AO22" s="310" t="s">
        <v>16718</v>
      </c>
      <c r="AP22" s="310" t="s">
        <v>16718</v>
      </c>
      <c r="AQ22" s="1297" t="s">
        <v>16718</v>
      </c>
      <c r="AR22" s="1298" t="s">
        <v>16718</v>
      </c>
      <c r="AS22" s="310" t="s">
        <v>16718</v>
      </c>
      <c r="AT22" s="310" t="s">
        <v>16718</v>
      </c>
      <c r="AU22" s="1101" t="s">
        <v>16718</v>
      </c>
      <c r="AV22" s="1298" t="s">
        <v>16718</v>
      </c>
      <c r="AW22" s="310" t="s">
        <v>16718</v>
      </c>
      <c r="AX22" s="310" t="s">
        <v>16718</v>
      </c>
      <c r="AY22" s="1101" t="s">
        <v>16718</v>
      </c>
      <c r="AZ22" s="1298" t="s">
        <v>16718</v>
      </c>
      <c r="BA22" s="310" t="s">
        <v>16718</v>
      </c>
      <c r="BB22" s="310" t="s">
        <v>16718</v>
      </c>
      <c r="BC22" s="1101" t="s">
        <v>16718</v>
      </c>
      <c r="BD22" s="1298" t="s">
        <v>16718</v>
      </c>
      <c r="BE22" s="310" t="s">
        <v>16718</v>
      </c>
      <c r="BF22" s="310" t="s">
        <v>16718</v>
      </c>
      <c r="BG22" s="1101" t="s">
        <v>16718</v>
      </c>
      <c r="BH22" s="1298" t="s">
        <v>16718</v>
      </c>
      <c r="BI22" s="310" t="s">
        <v>16718</v>
      </c>
      <c r="BJ22" s="310" t="s">
        <v>16718</v>
      </c>
      <c r="BK22" s="1101" t="s">
        <v>16718</v>
      </c>
      <c r="BL22" s="211" t="s">
        <v>16718</v>
      </c>
      <c r="BM22" s="310" t="s">
        <v>16718</v>
      </c>
      <c r="BN22" s="310" t="s">
        <v>16718</v>
      </c>
      <c r="BO22" s="1101" t="s">
        <v>16718</v>
      </c>
      <c r="BP22" s="211" t="s">
        <v>16718</v>
      </c>
      <c r="BQ22" s="310" t="s">
        <v>16718</v>
      </c>
      <c r="BR22" s="310" t="s">
        <v>16718</v>
      </c>
      <c r="BS22" s="1101" t="s">
        <v>16718</v>
      </c>
      <c r="BT22" s="211" t="s">
        <v>16718</v>
      </c>
      <c r="BU22" s="310" t="s">
        <v>16718</v>
      </c>
      <c r="BV22" s="310" t="s">
        <v>16718</v>
      </c>
      <c r="BW22" s="1101" t="s">
        <v>16718</v>
      </c>
      <c r="BX22" s="211" t="s">
        <v>16718</v>
      </c>
      <c r="BY22" s="310" t="s">
        <v>16718</v>
      </c>
      <c r="BZ22" s="310" t="s">
        <v>16718</v>
      </c>
      <c r="CA22" s="1101" t="s">
        <v>16718</v>
      </c>
      <c r="CB22" s="211" t="s">
        <v>16718</v>
      </c>
      <c r="CC22" s="310" t="s">
        <v>16718</v>
      </c>
      <c r="CD22" s="310" t="s">
        <v>16718</v>
      </c>
      <c r="CE22" s="1101" t="s">
        <v>16718</v>
      </c>
      <c r="CF22" s="211" t="s">
        <v>16718</v>
      </c>
      <c r="CG22" s="310" t="s">
        <v>16718</v>
      </c>
      <c r="CH22" s="310" t="s">
        <v>16718</v>
      </c>
      <c r="CI22" s="1101" t="s">
        <v>16718</v>
      </c>
      <c r="CJ22" s="211" t="s">
        <v>16718</v>
      </c>
      <c r="CK22" s="310" t="s">
        <v>16718</v>
      </c>
      <c r="CL22" s="310" t="s">
        <v>16718</v>
      </c>
      <c r="CM22" s="1101" t="s">
        <v>16718</v>
      </c>
      <c r="CN22" s="211" t="s">
        <v>16718</v>
      </c>
      <c r="CO22" s="310" t="s">
        <v>16718</v>
      </c>
      <c r="CP22" s="310" t="s">
        <v>16718</v>
      </c>
      <c r="CQ22" s="1101" t="s">
        <v>16718</v>
      </c>
      <c r="CR22" s="211" t="s">
        <v>16718</v>
      </c>
      <c r="CS22" s="310" t="s">
        <v>16718</v>
      </c>
      <c r="CT22" s="310" t="s">
        <v>16718</v>
      </c>
      <c r="CU22" s="1101" t="s">
        <v>16718</v>
      </c>
      <c r="CV22" s="211" t="s">
        <v>16718</v>
      </c>
      <c r="CW22" s="310" t="s">
        <v>16718</v>
      </c>
      <c r="CX22" s="310" t="s">
        <v>16718</v>
      </c>
      <c r="CY22" s="1101" t="s">
        <v>16718</v>
      </c>
      <c r="CZ22" s="211" t="s">
        <v>16718</v>
      </c>
      <c r="DA22" s="310" t="s">
        <v>16718</v>
      </c>
      <c r="DB22" s="310" t="s">
        <v>16718</v>
      </c>
      <c r="DC22" s="1101" t="s">
        <v>16718</v>
      </c>
      <c r="DD22" s="211" t="s">
        <v>16718</v>
      </c>
      <c r="DE22" s="310" t="s">
        <v>16718</v>
      </c>
      <c r="DF22" s="310" t="s">
        <v>16718</v>
      </c>
      <c r="DG22" s="1101" t="s">
        <v>16718</v>
      </c>
      <c r="DH22" s="211" t="s">
        <v>16718</v>
      </c>
      <c r="DI22" s="310" t="s">
        <v>16718</v>
      </c>
      <c r="DJ22" s="310" t="s">
        <v>16718</v>
      </c>
      <c r="DK22" s="1101" t="s">
        <v>16718</v>
      </c>
      <c r="DL22" s="211" t="s">
        <v>16718</v>
      </c>
      <c r="DM22" s="310" t="s">
        <v>16718</v>
      </c>
      <c r="DN22" s="310" t="s">
        <v>16718</v>
      </c>
      <c r="DO22" s="1101" t="s">
        <v>16718</v>
      </c>
      <c r="DP22" s="211" t="s">
        <v>16718</v>
      </c>
      <c r="DQ22" s="310" t="s">
        <v>16718</v>
      </c>
      <c r="DR22" s="310" t="s">
        <v>16718</v>
      </c>
      <c r="DS22" s="1101" t="s">
        <v>16718</v>
      </c>
      <c r="DT22" s="211" t="s">
        <v>16718</v>
      </c>
      <c r="DU22" s="310" t="s">
        <v>16718</v>
      </c>
      <c r="DV22" s="310" t="s">
        <v>16718</v>
      </c>
      <c r="DW22" s="1101" t="s">
        <v>16718</v>
      </c>
      <c r="DX22" s="1026"/>
      <c r="DY22" s="211" t="s">
        <v>16718</v>
      </c>
      <c r="DZ22" s="310" t="s">
        <v>16718</v>
      </c>
      <c r="EA22" s="310" t="s">
        <v>16718</v>
      </c>
      <c r="EB22" s="1101" t="s">
        <v>16718</v>
      </c>
      <c r="EC22" s="211" t="s">
        <v>16718</v>
      </c>
      <c r="ED22" s="310" t="s">
        <v>16718</v>
      </c>
      <c r="EE22" s="310" t="s">
        <v>16718</v>
      </c>
      <c r="EF22" s="1101" t="s">
        <v>16718</v>
      </c>
      <c r="EG22" s="211" t="s">
        <v>16718</v>
      </c>
      <c r="EH22" s="310" t="s">
        <v>16718</v>
      </c>
      <c r="EI22" s="310" t="s">
        <v>16718</v>
      </c>
      <c r="EJ22" s="1101" t="s">
        <v>16718</v>
      </c>
      <c r="EK22" s="1018" t="s">
        <v>16109</v>
      </c>
      <c r="EL22" s="1019" t="s">
        <v>16109</v>
      </c>
      <c r="EM22" s="1019" t="s">
        <v>16109</v>
      </c>
      <c r="EN22" s="1051" t="s">
        <v>16109</v>
      </c>
      <c r="EO22" s="1027"/>
      <c r="EP22" s="446"/>
      <c r="EQ22" s="446"/>
      <c r="ER22" s="1028"/>
      <c r="ES22" s="1027"/>
      <c r="ET22" s="446"/>
      <c r="EU22" s="446"/>
      <c r="EV22" s="1028"/>
      <c r="EW22" s="1065"/>
      <c r="EX22" s="1065"/>
      <c r="EY22" s="1065"/>
      <c r="EZ22" s="1065"/>
      <c r="FA22" s="1027"/>
      <c r="FB22" s="446"/>
      <c r="FC22" s="446"/>
      <c r="FD22" s="1028"/>
      <c r="FE22" s="1027"/>
      <c r="FF22" s="446"/>
      <c r="FG22" s="446"/>
      <c r="FH22" s="1028"/>
      <c r="FI22" s="1027"/>
      <c r="FJ22" s="446"/>
      <c r="FK22" s="446"/>
      <c r="FL22" s="1028"/>
      <c r="FM22" s="1027"/>
      <c r="FN22" s="446"/>
      <c r="FO22" s="446"/>
      <c r="FP22" s="1028"/>
      <c r="FQ22" s="1027"/>
      <c r="FR22" s="446"/>
      <c r="FS22" s="446"/>
      <c r="FT22" s="1028"/>
      <c r="FU22" s="1027"/>
      <c r="FV22" s="446"/>
      <c r="FW22" s="446"/>
      <c r="FX22" s="1028"/>
      <c r="FY22" s="1027"/>
      <c r="FZ22" s="446"/>
      <c r="GA22" s="446"/>
      <c r="GB22" s="1028"/>
      <c r="GC22" s="1018" t="s">
        <v>16109</v>
      </c>
      <c r="GD22" s="1019" t="s">
        <v>16109</v>
      </c>
      <c r="GE22" s="1019" t="s">
        <v>16109</v>
      </c>
      <c r="GF22" s="1051" t="s">
        <v>16109</v>
      </c>
      <c r="GG22" s="1027"/>
      <c r="GH22" s="446"/>
      <c r="GI22" s="446"/>
      <c r="GJ22" s="1028"/>
      <c r="GK22" s="1027"/>
      <c r="GL22" s="446"/>
      <c r="GM22" s="446"/>
      <c r="GN22" s="1028"/>
      <c r="GO22" s="1027"/>
      <c r="GP22" s="446"/>
      <c r="GQ22" s="446"/>
      <c r="GR22" s="1028"/>
      <c r="GS22" s="1027"/>
      <c r="GT22" s="446"/>
      <c r="GU22" s="446"/>
      <c r="GV22" s="1028"/>
      <c r="GW22" s="1027"/>
      <c r="GX22" s="446"/>
      <c r="GY22" s="446"/>
      <c r="GZ22" s="1028"/>
      <c r="HA22" s="1027"/>
      <c r="HB22" s="446"/>
      <c r="HC22" s="446"/>
      <c r="HD22" s="1028"/>
      <c r="HE22" s="1027"/>
      <c r="HF22" s="446"/>
      <c r="HG22" s="446"/>
      <c r="HH22" s="1028"/>
      <c r="HI22" s="1027"/>
      <c r="HJ22" s="446"/>
      <c r="HK22" s="446"/>
      <c r="HL22" s="1028"/>
      <c r="HM22" s="1027"/>
      <c r="HN22" s="446"/>
      <c r="HO22" s="446"/>
      <c r="HP22" s="1028"/>
      <c r="HQ22" s="1027"/>
      <c r="HR22" s="446"/>
      <c r="HS22" s="446"/>
      <c r="HT22" s="1028"/>
      <c r="HU22" s="1027"/>
      <c r="HV22" s="446"/>
      <c r="HW22" s="446"/>
      <c r="HX22" s="1028"/>
      <c r="HY22" s="1027"/>
      <c r="HZ22" s="446"/>
      <c r="IA22" s="446"/>
      <c r="IB22" s="1028"/>
      <c r="IC22" s="1027"/>
      <c r="ID22" s="446"/>
      <c r="IE22" s="446"/>
      <c r="IF22" s="1028"/>
      <c r="IG22" s="1027"/>
      <c r="IH22" s="446"/>
      <c r="II22" s="446"/>
      <c r="IJ22" s="1028"/>
      <c r="IK22" s="1027"/>
      <c r="IL22" s="446"/>
      <c r="IM22" s="446"/>
      <c r="IN22" s="1028"/>
    </row>
    <row r="23" spans="1:248" ht="62.25" customHeight="1">
      <c r="A23" s="2500"/>
      <c r="B23" s="1070" t="s">
        <v>16719</v>
      </c>
      <c r="C23" s="1215"/>
      <c r="D23" s="1024" t="s">
        <v>16720</v>
      </c>
      <c r="E23" s="1024" t="s">
        <v>16720</v>
      </c>
      <c r="F23" s="1024" t="s">
        <v>16720</v>
      </c>
      <c r="G23" s="1024" t="s">
        <v>16720</v>
      </c>
      <c r="H23" s="211" t="s">
        <v>16721</v>
      </c>
      <c r="I23" s="310" t="s">
        <v>16721</v>
      </c>
      <c r="J23" s="310" t="s">
        <v>16721</v>
      </c>
      <c r="K23" s="310" t="s">
        <v>16721</v>
      </c>
      <c r="L23" s="1018" t="s">
        <v>16109</v>
      </c>
      <c r="M23" s="1019" t="s">
        <v>16109</v>
      </c>
      <c r="N23" s="1019" t="s">
        <v>16109</v>
      </c>
      <c r="O23" s="1020" t="s">
        <v>16109</v>
      </c>
      <c r="P23" s="211" t="s">
        <v>16721</v>
      </c>
      <c r="Q23" s="310" t="s">
        <v>16721</v>
      </c>
      <c r="R23" s="310" t="s">
        <v>16721</v>
      </c>
      <c r="S23" s="1101" t="s">
        <v>16721</v>
      </c>
      <c r="T23" s="211" t="s">
        <v>16721</v>
      </c>
      <c r="U23" s="310" t="s">
        <v>16721</v>
      </c>
      <c r="V23" s="310" t="s">
        <v>16721</v>
      </c>
      <c r="W23" s="1101" t="s">
        <v>16721</v>
      </c>
      <c r="X23" s="1018" t="s">
        <v>16109</v>
      </c>
      <c r="Y23" s="1019" t="s">
        <v>16109</v>
      </c>
      <c r="Z23" s="1019" t="s">
        <v>16109</v>
      </c>
      <c r="AA23" s="1020" t="s">
        <v>16109</v>
      </c>
      <c r="AB23" s="1024" t="s">
        <v>16154</v>
      </c>
      <c r="AC23" s="1024" t="s">
        <v>16154</v>
      </c>
      <c r="AD23" s="1024" t="s">
        <v>16154</v>
      </c>
      <c r="AE23" s="1024" t="s">
        <v>16154</v>
      </c>
      <c r="AF23" s="1018" t="s">
        <v>16109</v>
      </c>
      <c r="AG23" s="1019" t="s">
        <v>16109</v>
      </c>
      <c r="AH23" s="1019" t="s">
        <v>16109</v>
      </c>
      <c r="AI23" s="1020" t="s">
        <v>16109</v>
      </c>
      <c r="AJ23" s="211" t="s">
        <v>16721</v>
      </c>
      <c r="AK23" s="310" t="s">
        <v>16721</v>
      </c>
      <c r="AL23" s="310" t="s">
        <v>16721</v>
      </c>
      <c r="AM23" s="1101" t="s">
        <v>16721</v>
      </c>
      <c r="AN23" s="211" t="s">
        <v>16721</v>
      </c>
      <c r="AO23" s="310" t="s">
        <v>16721</v>
      </c>
      <c r="AP23" s="310" t="s">
        <v>16721</v>
      </c>
      <c r="AQ23" s="1297" t="s">
        <v>16721</v>
      </c>
      <c r="AR23" s="1298" t="s">
        <v>16721</v>
      </c>
      <c r="AS23" s="310" t="s">
        <v>16721</v>
      </c>
      <c r="AT23" s="310" t="s">
        <v>16721</v>
      </c>
      <c r="AU23" s="1101" t="s">
        <v>16721</v>
      </c>
      <c r="AV23" s="1298" t="s">
        <v>16721</v>
      </c>
      <c r="AW23" s="310" t="s">
        <v>16721</v>
      </c>
      <c r="AX23" s="310" t="s">
        <v>16721</v>
      </c>
      <c r="AY23" s="1101" t="s">
        <v>16721</v>
      </c>
      <c r="AZ23" s="1298" t="s">
        <v>16721</v>
      </c>
      <c r="BA23" s="310" t="s">
        <v>16721</v>
      </c>
      <c r="BB23" s="310" t="s">
        <v>16721</v>
      </c>
      <c r="BC23" s="1101" t="s">
        <v>16721</v>
      </c>
      <c r="BD23" s="1024" t="s">
        <v>16722</v>
      </c>
      <c r="BE23" s="1024" t="s">
        <v>16722</v>
      </c>
      <c r="BF23" s="1024" t="s">
        <v>16722</v>
      </c>
      <c r="BG23" s="1024" t="s">
        <v>16722</v>
      </c>
      <c r="BH23" s="1024" t="s">
        <v>16723</v>
      </c>
      <c r="BI23" s="1024" t="s">
        <v>16723</v>
      </c>
      <c r="BJ23" s="1024" t="s">
        <v>16723</v>
      </c>
      <c r="BK23" s="1024" t="s">
        <v>16723</v>
      </c>
      <c r="BL23" s="211" t="s">
        <v>16721</v>
      </c>
      <c r="BM23" s="310" t="s">
        <v>16721</v>
      </c>
      <c r="BN23" s="310" t="s">
        <v>16721</v>
      </c>
      <c r="BO23" s="1101" t="s">
        <v>16721</v>
      </c>
      <c r="BP23" s="211" t="s">
        <v>16721</v>
      </c>
      <c r="BQ23" s="310" t="s">
        <v>16721</v>
      </c>
      <c r="BR23" s="310" t="s">
        <v>16721</v>
      </c>
      <c r="BS23" s="1101" t="s">
        <v>16721</v>
      </c>
      <c r="BT23" s="211" t="s">
        <v>16721</v>
      </c>
      <c r="BU23" s="310" t="s">
        <v>16721</v>
      </c>
      <c r="BV23" s="310" t="s">
        <v>16721</v>
      </c>
      <c r="BW23" s="1101" t="s">
        <v>16721</v>
      </c>
      <c r="BX23" s="211" t="s">
        <v>16721</v>
      </c>
      <c r="BY23" s="310" t="s">
        <v>16721</v>
      </c>
      <c r="BZ23" s="310" t="s">
        <v>16721</v>
      </c>
      <c r="CA23" s="1101" t="s">
        <v>16721</v>
      </c>
      <c r="CB23" s="211" t="s">
        <v>16721</v>
      </c>
      <c r="CC23" s="310" t="s">
        <v>16721</v>
      </c>
      <c r="CD23" s="310" t="s">
        <v>16721</v>
      </c>
      <c r="CE23" s="1101" t="s">
        <v>16721</v>
      </c>
      <c r="CF23" s="1142" t="s">
        <v>16724</v>
      </c>
      <c r="CG23" s="1142" t="s">
        <v>16724</v>
      </c>
      <c r="CH23" s="1142" t="s">
        <v>16724</v>
      </c>
      <c r="CI23" s="1142" t="s">
        <v>16724</v>
      </c>
      <c r="CJ23" s="1024" t="s">
        <v>16722</v>
      </c>
      <c r="CK23" s="1024" t="s">
        <v>16722</v>
      </c>
      <c r="CL23" s="1024" t="s">
        <v>16722</v>
      </c>
      <c r="CM23" s="1024" t="s">
        <v>16722</v>
      </c>
      <c r="CN23" s="211" t="s">
        <v>16721</v>
      </c>
      <c r="CO23" s="310" t="s">
        <v>16721</v>
      </c>
      <c r="CP23" s="310" t="s">
        <v>16721</v>
      </c>
      <c r="CQ23" s="1101" t="s">
        <v>16721</v>
      </c>
      <c r="CR23" s="211" t="s">
        <v>16721</v>
      </c>
      <c r="CS23" s="310" t="s">
        <v>16721</v>
      </c>
      <c r="CT23" s="310" t="s">
        <v>16721</v>
      </c>
      <c r="CU23" s="1101" t="s">
        <v>16721</v>
      </c>
      <c r="CV23" s="211" t="s">
        <v>16721</v>
      </c>
      <c r="CW23" s="310" t="s">
        <v>16721</v>
      </c>
      <c r="CX23" s="310" t="s">
        <v>16721</v>
      </c>
      <c r="CY23" s="1101" t="s">
        <v>16721</v>
      </c>
      <c r="CZ23" s="211" t="s">
        <v>16721</v>
      </c>
      <c r="DA23" s="310" t="s">
        <v>16721</v>
      </c>
      <c r="DB23" s="310" t="s">
        <v>16721</v>
      </c>
      <c r="DC23" s="1101" t="s">
        <v>16721</v>
      </c>
      <c r="DD23" s="211" t="s">
        <v>16721</v>
      </c>
      <c r="DE23" s="310" t="s">
        <v>16721</v>
      </c>
      <c r="DF23" s="310" t="s">
        <v>16721</v>
      </c>
      <c r="DG23" s="1101" t="s">
        <v>16721</v>
      </c>
      <c r="DH23" s="1024" t="s">
        <v>16722</v>
      </c>
      <c r="DI23" s="1024" t="s">
        <v>16722</v>
      </c>
      <c r="DJ23" s="1024" t="s">
        <v>16722</v>
      </c>
      <c r="DK23" s="1024" t="s">
        <v>16722</v>
      </c>
      <c r="DL23" s="1142" t="s">
        <v>16724</v>
      </c>
      <c r="DM23" s="1142" t="s">
        <v>16724</v>
      </c>
      <c r="DN23" s="1142" t="s">
        <v>16724</v>
      </c>
      <c r="DO23" s="1142" t="s">
        <v>16724</v>
      </c>
      <c r="DP23" s="211" t="s">
        <v>16721</v>
      </c>
      <c r="DQ23" s="310" t="s">
        <v>16721</v>
      </c>
      <c r="DR23" s="310" t="s">
        <v>16721</v>
      </c>
      <c r="DS23" s="1101" t="s">
        <v>16721</v>
      </c>
      <c r="DT23" s="211" t="s">
        <v>16721</v>
      </c>
      <c r="DU23" s="310" t="s">
        <v>16721</v>
      </c>
      <c r="DV23" s="310" t="s">
        <v>16721</v>
      </c>
      <c r="DW23" s="1101" t="s">
        <v>16721</v>
      </c>
      <c r="DX23" s="1026"/>
      <c r="DY23" s="211" t="s">
        <v>16721</v>
      </c>
      <c r="DZ23" s="310" t="s">
        <v>16721</v>
      </c>
      <c r="EA23" s="310" t="s">
        <v>16721</v>
      </c>
      <c r="EB23" s="1101" t="s">
        <v>16721</v>
      </c>
      <c r="EC23" s="211" t="s">
        <v>16721</v>
      </c>
      <c r="ED23" s="310" t="s">
        <v>16721</v>
      </c>
      <c r="EE23" s="310" t="s">
        <v>16721</v>
      </c>
      <c r="EF23" s="1101" t="s">
        <v>16721</v>
      </c>
      <c r="EG23" s="211" t="s">
        <v>16721</v>
      </c>
      <c r="EH23" s="310" t="s">
        <v>16721</v>
      </c>
      <c r="EI23" s="310" t="s">
        <v>16721</v>
      </c>
      <c r="EJ23" s="1101" t="s">
        <v>16721</v>
      </c>
      <c r="EK23" s="1018" t="s">
        <v>16109</v>
      </c>
      <c r="EL23" s="1019" t="s">
        <v>16109</v>
      </c>
      <c r="EM23" s="1019" t="s">
        <v>16109</v>
      </c>
      <c r="EN23" s="1051" t="s">
        <v>16109</v>
      </c>
      <c r="EO23" s="1027"/>
      <c r="EP23" s="446"/>
      <c r="EQ23" s="446"/>
      <c r="ER23" s="1028"/>
      <c r="ES23" s="1027"/>
      <c r="ET23" s="446"/>
      <c r="EU23" s="446"/>
      <c r="EV23" s="1028"/>
      <c r="EW23" s="1027"/>
      <c r="EX23" s="446"/>
      <c r="EY23" s="446"/>
      <c r="EZ23" s="1028"/>
      <c r="FA23" s="1027"/>
      <c r="FB23" s="446"/>
      <c r="FC23" s="446"/>
      <c r="FD23" s="1028"/>
      <c r="FE23" s="1027"/>
      <c r="FF23" s="446"/>
      <c r="FG23" s="446"/>
      <c r="FH23" s="1028"/>
      <c r="FI23" s="1027"/>
      <c r="FJ23" s="446"/>
      <c r="FK23" s="446"/>
      <c r="FL23" s="1028"/>
      <c r="FM23" s="1027"/>
      <c r="FN23" s="446"/>
      <c r="FO23" s="446"/>
      <c r="FP23" s="1028"/>
      <c r="FQ23" s="1027"/>
      <c r="FR23" s="446"/>
      <c r="FS23" s="446"/>
      <c r="FT23" s="1028"/>
      <c r="FU23" s="1027"/>
      <c r="FV23" s="446"/>
      <c r="FW23" s="446"/>
      <c r="FX23" s="1028"/>
      <c r="FY23" s="1027"/>
      <c r="FZ23" s="446"/>
      <c r="GA23" s="446"/>
      <c r="GB23" s="1028"/>
      <c r="GC23" s="1018" t="s">
        <v>16109</v>
      </c>
      <c r="GD23" s="1019" t="s">
        <v>16109</v>
      </c>
      <c r="GE23" s="1019" t="s">
        <v>16109</v>
      </c>
      <c r="GF23" s="1051" t="s">
        <v>16109</v>
      </c>
      <c r="GG23" s="1027"/>
      <c r="GH23" s="446"/>
      <c r="GI23" s="446"/>
      <c r="GJ23" s="1028"/>
      <c r="GK23" s="1027"/>
      <c r="GL23" s="446"/>
      <c r="GM23" s="446"/>
      <c r="GN23" s="1028"/>
      <c r="GO23" s="1027"/>
      <c r="GP23" s="446"/>
      <c r="GQ23" s="446"/>
      <c r="GR23" s="1028"/>
      <c r="GS23" s="1027"/>
      <c r="GT23" s="446"/>
      <c r="GU23" s="446"/>
      <c r="GV23" s="1028"/>
      <c r="GW23" s="1027"/>
      <c r="GX23" s="446"/>
      <c r="GY23" s="446"/>
      <c r="GZ23" s="1028"/>
      <c r="HA23" s="1027"/>
      <c r="HB23" s="446"/>
      <c r="HC23" s="446"/>
      <c r="HD23" s="1028"/>
      <c r="HE23" s="1027"/>
      <c r="HF23" s="446"/>
      <c r="HG23" s="446"/>
      <c r="HH23" s="1028"/>
      <c r="HI23" s="1027"/>
      <c r="HJ23" s="446"/>
      <c r="HK23" s="446"/>
      <c r="HL23" s="1028"/>
      <c r="HM23" s="1027"/>
      <c r="HN23" s="446"/>
      <c r="HO23" s="446"/>
      <c r="HP23" s="1028"/>
      <c r="HQ23" s="1027"/>
      <c r="HR23" s="446"/>
      <c r="HS23" s="446"/>
      <c r="HT23" s="1028"/>
      <c r="HU23" s="1027"/>
      <c r="HV23" s="446"/>
      <c r="HW23" s="446"/>
      <c r="HX23" s="1028"/>
      <c r="HY23" s="1027"/>
      <c r="HZ23" s="446"/>
      <c r="IA23" s="446"/>
      <c r="IB23" s="1028"/>
      <c r="IC23" s="1027"/>
      <c r="ID23" s="446"/>
      <c r="IE23" s="446"/>
      <c r="IF23" s="1028"/>
      <c r="IG23" s="1027"/>
      <c r="IH23" s="446"/>
      <c r="II23" s="446"/>
      <c r="IJ23" s="1028"/>
      <c r="IK23" s="1027"/>
      <c r="IL23" s="446"/>
      <c r="IM23" s="446"/>
      <c r="IN23" s="1028"/>
    </row>
    <row r="24" spans="1:248" ht="60.75" customHeight="1">
      <c r="A24" s="2500"/>
      <c r="B24" s="1070" t="s">
        <v>16725</v>
      </c>
      <c r="C24" s="1299"/>
      <c r="D24" s="211" t="s">
        <v>16721</v>
      </c>
      <c r="E24" s="310" t="s">
        <v>16721</v>
      </c>
      <c r="F24" s="310" t="s">
        <v>16721</v>
      </c>
      <c r="G24" s="1101" t="s">
        <v>16721</v>
      </c>
      <c r="H24" s="211" t="s">
        <v>16726</v>
      </c>
      <c r="I24" s="310" t="s">
        <v>16726</v>
      </c>
      <c r="J24" s="310" t="s">
        <v>16726</v>
      </c>
      <c r="K24" s="1101" t="s">
        <v>16726</v>
      </c>
      <c r="L24" s="1018" t="s">
        <v>16109</v>
      </c>
      <c r="M24" s="1019" t="s">
        <v>16109</v>
      </c>
      <c r="N24" s="1019" t="s">
        <v>16109</v>
      </c>
      <c r="O24" s="1020" t="s">
        <v>16109</v>
      </c>
      <c r="P24" s="1021" t="s">
        <v>16727</v>
      </c>
      <c r="Q24" s="1021" t="s">
        <v>16728</v>
      </c>
      <c r="R24" s="1021" t="s">
        <v>16729</v>
      </c>
      <c r="S24" s="1021" t="s">
        <v>16730</v>
      </c>
      <c r="T24" s="211" t="s">
        <v>16726</v>
      </c>
      <c r="U24" s="310" t="s">
        <v>16726</v>
      </c>
      <c r="V24" s="310" t="s">
        <v>16726</v>
      </c>
      <c r="W24" s="1101" t="s">
        <v>16726</v>
      </c>
      <c r="X24" s="1018" t="s">
        <v>16109</v>
      </c>
      <c r="Y24" s="1019" t="s">
        <v>16109</v>
      </c>
      <c r="Z24" s="1019" t="s">
        <v>16109</v>
      </c>
      <c r="AA24" s="1020" t="s">
        <v>16109</v>
      </c>
      <c r="AB24" s="1018" t="s">
        <v>16109</v>
      </c>
      <c r="AC24" s="1019" t="s">
        <v>16109</v>
      </c>
      <c r="AD24" s="1019" t="s">
        <v>16109</v>
      </c>
      <c r="AE24" s="1020" t="s">
        <v>16109</v>
      </c>
      <c r="AF24" s="1018" t="s">
        <v>16109</v>
      </c>
      <c r="AG24" s="1019" t="s">
        <v>16109</v>
      </c>
      <c r="AH24" s="1019" t="s">
        <v>16109</v>
      </c>
      <c r="AI24" s="1020" t="s">
        <v>16109</v>
      </c>
      <c r="AJ24" s="211" t="s">
        <v>16726</v>
      </c>
      <c r="AK24" s="310" t="s">
        <v>16726</v>
      </c>
      <c r="AL24" s="310" t="s">
        <v>16726</v>
      </c>
      <c r="AM24" s="1101" t="s">
        <v>16726</v>
      </c>
      <c r="AN24" s="211" t="s">
        <v>16726</v>
      </c>
      <c r="AO24" s="310" t="s">
        <v>16726</v>
      </c>
      <c r="AP24" s="310" t="s">
        <v>16726</v>
      </c>
      <c r="AQ24" s="1297" t="s">
        <v>16726</v>
      </c>
      <c r="AR24" s="1300" t="s">
        <v>16731</v>
      </c>
      <c r="AS24" s="1022" t="s">
        <v>16731</v>
      </c>
      <c r="AT24" s="1021" t="s">
        <v>16731</v>
      </c>
      <c r="AU24" s="1301" t="s">
        <v>16731</v>
      </c>
      <c r="AV24" s="1298" t="s">
        <v>16726</v>
      </c>
      <c r="AW24" s="310" t="s">
        <v>16726</v>
      </c>
      <c r="AX24" s="211" t="s">
        <v>16726</v>
      </c>
      <c r="AY24" s="1302" t="s">
        <v>16726</v>
      </c>
      <c r="AZ24" s="1298" t="s">
        <v>16726</v>
      </c>
      <c r="BA24" s="310" t="s">
        <v>16726</v>
      </c>
      <c r="BB24" s="211" t="s">
        <v>16726</v>
      </c>
      <c r="BC24" s="1302" t="s">
        <v>16726</v>
      </c>
      <c r="BD24" s="1298" t="s">
        <v>16721</v>
      </c>
      <c r="BE24" s="310" t="s">
        <v>16721</v>
      </c>
      <c r="BF24" s="310" t="s">
        <v>16721</v>
      </c>
      <c r="BG24" s="1101" t="s">
        <v>16721</v>
      </c>
      <c r="BH24" s="211" t="s">
        <v>16721</v>
      </c>
      <c r="BI24" s="310" t="s">
        <v>16721</v>
      </c>
      <c r="BJ24" s="310" t="s">
        <v>16721</v>
      </c>
      <c r="BK24" s="1101" t="s">
        <v>16721</v>
      </c>
      <c r="BL24" s="211" t="s">
        <v>16726</v>
      </c>
      <c r="BM24" s="310" t="s">
        <v>16726</v>
      </c>
      <c r="BN24" s="310" t="s">
        <v>16726</v>
      </c>
      <c r="BO24" s="1101" t="s">
        <v>16726</v>
      </c>
      <c r="BP24" s="211" t="s">
        <v>16726</v>
      </c>
      <c r="BQ24" s="310" t="s">
        <v>16726</v>
      </c>
      <c r="BR24" s="310" t="s">
        <v>16726</v>
      </c>
      <c r="BS24" s="1101" t="s">
        <v>16726</v>
      </c>
      <c r="BT24" s="1021" t="s">
        <v>16731</v>
      </c>
      <c r="BU24" s="1022" t="s">
        <v>16731</v>
      </c>
      <c r="BV24" s="1022" t="s">
        <v>16731</v>
      </c>
      <c r="BW24" s="1023" t="s">
        <v>16731</v>
      </c>
      <c r="BX24" s="211" t="s">
        <v>16726</v>
      </c>
      <c r="BY24" s="310" t="s">
        <v>16726</v>
      </c>
      <c r="BZ24" s="310" t="s">
        <v>16726</v>
      </c>
      <c r="CA24" s="1101" t="s">
        <v>16726</v>
      </c>
      <c r="CB24" s="211" t="s">
        <v>16726</v>
      </c>
      <c r="CC24" s="310" t="s">
        <v>16726</v>
      </c>
      <c r="CD24" s="310" t="s">
        <v>16726</v>
      </c>
      <c r="CE24" s="1101" t="s">
        <v>16726</v>
      </c>
      <c r="CF24" s="211" t="s">
        <v>16721</v>
      </c>
      <c r="CG24" s="310" t="s">
        <v>16721</v>
      </c>
      <c r="CH24" s="310" t="s">
        <v>16721</v>
      </c>
      <c r="CI24" s="1101" t="s">
        <v>16721</v>
      </c>
      <c r="CJ24" s="211" t="s">
        <v>16721</v>
      </c>
      <c r="CK24" s="310" t="s">
        <v>16721</v>
      </c>
      <c r="CL24" s="310" t="s">
        <v>16721</v>
      </c>
      <c r="CM24" s="1101" t="s">
        <v>16721</v>
      </c>
      <c r="CN24" s="211" t="s">
        <v>16726</v>
      </c>
      <c r="CO24" s="310" t="s">
        <v>16726</v>
      </c>
      <c r="CP24" s="310" t="s">
        <v>16726</v>
      </c>
      <c r="CQ24" s="1101" t="s">
        <v>16726</v>
      </c>
      <c r="CR24" s="211" t="s">
        <v>16726</v>
      </c>
      <c r="CS24" s="310" t="s">
        <v>16726</v>
      </c>
      <c r="CT24" s="310" t="s">
        <v>16726</v>
      </c>
      <c r="CU24" s="1101" t="s">
        <v>16726</v>
      </c>
      <c r="CV24" s="1021" t="s">
        <v>16731</v>
      </c>
      <c r="CW24" s="1022" t="s">
        <v>16731</v>
      </c>
      <c r="CX24" s="1022" t="s">
        <v>16731</v>
      </c>
      <c r="CY24" s="1023" t="s">
        <v>16731</v>
      </c>
      <c r="CZ24" s="211" t="s">
        <v>16726</v>
      </c>
      <c r="DA24" s="310" t="s">
        <v>16726</v>
      </c>
      <c r="DB24" s="310" t="s">
        <v>16726</v>
      </c>
      <c r="DC24" s="1101" t="s">
        <v>16726</v>
      </c>
      <c r="DD24" s="211" t="s">
        <v>16726</v>
      </c>
      <c r="DE24" s="310" t="s">
        <v>16726</v>
      </c>
      <c r="DF24" s="310" t="s">
        <v>16726</v>
      </c>
      <c r="DG24" s="1101" t="s">
        <v>16726</v>
      </c>
      <c r="DH24" s="211" t="s">
        <v>16721</v>
      </c>
      <c r="DI24" s="310" t="s">
        <v>16721</v>
      </c>
      <c r="DJ24" s="310" t="s">
        <v>16721</v>
      </c>
      <c r="DK24" s="1101" t="s">
        <v>16721</v>
      </c>
      <c r="DL24" s="211" t="s">
        <v>16721</v>
      </c>
      <c r="DM24" s="310" t="s">
        <v>16721</v>
      </c>
      <c r="DN24" s="310" t="s">
        <v>16721</v>
      </c>
      <c r="DO24" s="1101" t="s">
        <v>16721</v>
      </c>
      <c r="DP24" s="211" t="s">
        <v>16726</v>
      </c>
      <c r="DQ24" s="310" t="s">
        <v>16726</v>
      </c>
      <c r="DR24" s="310" t="s">
        <v>16726</v>
      </c>
      <c r="DS24" s="1101" t="s">
        <v>16726</v>
      </c>
      <c r="DT24" s="211" t="s">
        <v>16726</v>
      </c>
      <c r="DU24" s="310" t="s">
        <v>16726</v>
      </c>
      <c r="DV24" s="310" t="s">
        <v>16726</v>
      </c>
      <c r="DW24" s="1101" t="s">
        <v>16726</v>
      </c>
      <c r="DX24" s="1026"/>
      <c r="DY24" s="1021" t="s">
        <v>16731</v>
      </c>
      <c r="DZ24" s="1022" t="s">
        <v>16731</v>
      </c>
      <c r="EA24" s="1022" t="s">
        <v>16731</v>
      </c>
      <c r="EB24" s="1023" t="s">
        <v>16731</v>
      </c>
      <c r="EC24" s="211" t="s">
        <v>16732</v>
      </c>
      <c r="ED24" s="310" t="s">
        <v>16732</v>
      </c>
      <c r="EE24" s="310" t="s">
        <v>16732</v>
      </c>
      <c r="EF24" s="1101" t="s">
        <v>16732</v>
      </c>
      <c r="EG24" s="211" t="s">
        <v>16732</v>
      </c>
      <c r="EH24" s="310" t="s">
        <v>16732</v>
      </c>
      <c r="EI24" s="310" t="s">
        <v>16732</v>
      </c>
      <c r="EJ24" s="1101" t="s">
        <v>16732</v>
      </c>
      <c r="EK24" s="1018" t="s">
        <v>16109</v>
      </c>
      <c r="EL24" s="1019" t="s">
        <v>16109</v>
      </c>
      <c r="EM24" s="1019" t="s">
        <v>16109</v>
      </c>
      <c r="EN24" s="1051" t="s">
        <v>16109</v>
      </c>
      <c r="EO24" s="1027"/>
      <c r="EP24" s="446"/>
      <c r="EQ24" s="446"/>
      <c r="ER24" s="1028"/>
      <c r="ES24" s="1027"/>
      <c r="ET24" s="446"/>
      <c r="EU24" s="446"/>
      <c r="EV24" s="1028"/>
      <c r="EW24" s="1027"/>
      <c r="EX24" s="446"/>
      <c r="EY24" s="446"/>
      <c r="EZ24" s="1028"/>
      <c r="FA24" s="1071" t="s">
        <v>16733</v>
      </c>
      <c r="FB24" s="1071" t="s">
        <v>16733</v>
      </c>
      <c r="FC24" s="1071" t="s">
        <v>16733</v>
      </c>
      <c r="FD24" s="1303" t="s">
        <v>16734</v>
      </c>
      <c r="FE24" s="1027"/>
      <c r="FF24" s="446"/>
      <c r="FG24" s="446"/>
      <c r="FH24" s="1028"/>
      <c r="FI24" s="1027"/>
      <c r="FJ24" s="446"/>
      <c r="FK24" s="446"/>
      <c r="FL24" s="1028"/>
      <c r="FM24" s="1027"/>
      <c r="FN24" s="446"/>
      <c r="FO24" s="446"/>
      <c r="FP24" s="1028"/>
      <c r="FQ24" s="1027"/>
      <c r="FR24" s="446"/>
      <c r="FS24" s="446"/>
      <c r="FT24" s="1028"/>
      <c r="FU24" s="1027"/>
      <c r="FV24" s="446"/>
      <c r="FW24" s="446"/>
      <c r="FX24" s="1028"/>
      <c r="FY24" s="1071" t="s">
        <v>16733</v>
      </c>
      <c r="FZ24" s="1071" t="s">
        <v>16733</v>
      </c>
      <c r="GA24" s="1071" t="s">
        <v>16733</v>
      </c>
      <c r="GB24" s="1303" t="s">
        <v>16735</v>
      </c>
      <c r="GC24" s="1018" t="s">
        <v>16109</v>
      </c>
      <c r="GD24" s="1019" t="s">
        <v>16109</v>
      </c>
      <c r="GE24" s="1019" t="s">
        <v>16109</v>
      </c>
      <c r="GF24" s="1051" t="s">
        <v>16109</v>
      </c>
      <c r="GG24" s="1021" t="s">
        <v>16731</v>
      </c>
      <c r="GH24" s="1022" t="s">
        <v>16731</v>
      </c>
      <c r="GI24" s="1022" t="s">
        <v>16731</v>
      </c>
      <c r="GJ24" s="1023" t="s">
        <v>16731</v>
      </c>
      <c r="GK24" s="1027"/>
      <c r="GL24" s="446"/>
      <c r="GM24" s="446"/>
      <c r="GN24" s="1028"/>
      <c r="GO24" s="1027"/>
      <c r="GP24" s="446"/>
      <c r="GQ24" s="446"/>
      <c r="GR24" s="1028"/>
      <c r="GS24" s="1027"/>
      <c r="GT24" s="446"/>
      <c r="GU24" s="446"/>
      <c r="GV24" s="1028"/>
      <c r="GW24" s="1027"/>
      <c r="GX24" s="446"/>
      <c r="GY24" s="446"/>
      <c r="GZ24" s="1028"/>
      <c r="HA24" s="1071" t="s">
        <v>16733</v>
      </c>
      <c r="HB24" s="1071" t="s">
        <v>16733</v>
      </c>
      <c r="HC24" s="1071" t="s">
        <v>16733</v>
      </c>
      <c r="HD24" s="1303" t="s">
        <v>16736</v>
      </c>
      <c r="HE24" s="1021" t="s">
        <v>16731</v>
      </c>
      <c r="HF24" s="1022" t="s">
        <v>16731</v>
      </c>
      <c r="HG24" s="1022" t="s">
        <v>16731</v>
      </c>
      <c r="HH24" s="1023" t="s">
        <v>16731</v>
      </c>
      <c r="HI24" s="1027"/>
      <c r="HJ24" s="446"/>
      <c r="HK24" s="446"/>
      <c r="HL24" s="1028"/>
      <c r="HM24" s="1027"/>
      <c r="HN24" s="446"/>
      <c r="HO24" s="446"/>
      <c r="HP24" s="1028"/>
      <c r="HQ24" s="1027"/>
      <c r="HR24" s="446"/>
      <c r="HS24" s="446"/>
      <c r="HT24" s="1028"/>
      <c r="HU24" s="1027"/>
      <c r="HV24" s="446"/>
      <c r="HW24" s="446"/>
      <c r="HX24" s="1028"/>
      <c r="HY24" s="1071" t="s">
        <v>16733</v>
      </c>
      <c r="HZ24" s="1071" t="s">
        <v>16733</v>
      </c>
      <c r="IA24" s="1071" t="s">
        <v>16733</v>
      </c>
      <c r="IB24" s="1303" t="s">
        <v>16737</v>
      </c>
      <c r="IC24" s="1027"/>
      <c r="ID24" s="446"/>
      <c r="IE24" s="446"/>
      <c r="IF24" s="1028"/>
      <c r="IG24" s="1021" t="s">
        <v>16731</v>
      </c>
      <c r="IH24" s="1022" t="s">
        <v>16731</v>
      </c>
      <c r="II24" s="1022" t="s">
        <v>16731</v>
      </c>
      <c r="IJ24" s="1023" t="s">
        <v>16731</v>
      </c>
      <c r="IK24" s="1027"/>
      <c r="IL24" s="446"/>
      <c r="IM24" s="446"/>
      <c r="IN24" s="1028"/>
    </row>
    <row r="25" spans="1:248" ht="60.75" customHeight="1">
      <c r="A25" s="2560"/>
      <c r="B25" s="1229" t="s">
        <v>16738</v>
      </c>
      <c r="C25" s="1014"/>
      <c r="D25" s="211" t="s">
        <v>16726</v>
      </c>
      <c r="E25" s="310" t="s">
        <v>16726</v>
      </c>
      <c r="F25" s="310" t="s">
        <v>16726</v>
      </c>
      <c r="G25" s="1107" t="s">
        <v>16726</v>
      </c>
      <c r="H25" s="1024" t="s">
        <v>16739</v>
      </c>
      <c r="I25" s="1024" t="s">
        <v>16739</v>
      </c>
      <c r="J25" s="1024" t="s">
        <v>16739</v>
      </c>
      <c r="K25" s="1024" t="s">
        <v>16739</v>
      </c>
      <c r="L25" s="1024" t="s">
        <v>16720</v>
      </c>
      <c r="M25" s="1024" t="s">
        <v>16720</v>
      </c>
      <c r="N25" s="1024" t="s">
        <v>16720</v>
      </c>
      <c r="O25" s="1024" t="s">
        <v>16720</v>
      </c>
      <c r="P25" s="1142" t="s">
        <v>16740</v>
      </c>
      <c r="Q25" s="1142" t="s">
        <v>16740</v>
      </c>
      <c r="R25" s="1142" t="s">
        <v>16740</v>
      </c>
      <c r="S25" s="1142" t="s">
        <v>16740</v>
      </c>
      <c r="T25" s="1142" t="s">
        <v>16124</v>
      </c>
      <c r="U25" s="1142" t="s">
        <v>16124</v>
      </c>
      <c r="V25" s="1142" t="s">
        <v>16124</v>
      </c>
      <c r="W25" s="1142" t="s">
        <v>16124</v>
      </c>
      <c r="X25" s="1142" t="s">
        <v>16741</v>
      </c>
      <c r="Y25" s="1142" t="s">
        <v>16741</v>
      </c>
      <c r="Z25" s="1142" t="s">
        <v>16741</v>
      </c>
      <c r="AA25" s="1142" t="s">
        <v>16741</v>
      </c>
      <c r="AB25" s="1139" t="s">
        <v>16109</v>
      </c>
      <c r="AC25" s="1087" t="s">
        <v>16109</v>
      </c>
      <c r="AD25" s="1087" t="s">
        <v>16109</v>
      </c>
      <c r="AE25" s="1140" t="s">
        <v>16109</v>
      </c>
      <c r="AF25" s="1142" t="s">
        <v>16740</v>
      </c>
      <c r="AG25" s="1142" t="s">
        <v>16740</v>
      </c>
      <c r="AH25" s="1142" t="s">
        <v>16740</v>
      </c>
      <c r="AI25" s="1142" t="s">
        <v>16740</v>
      </c>
      <c r="AJ25" s="1142" t="s">
        <v>16117</v>
      </c>
      <c r="AK25" s="1142" t="s">
        <v>16117</v>
      </c>
      <c r="AL25" s="1142" t="s">
        <v>16117</v>
      </c>
      <c r="AM25" s="1142" t="s">
        <v>16117</v>
      </c>
      <c r="AN25" s="1142" t="s">
        <v>16135</v>
      </c>
      <c r="AO25" s="1142" t="s">
        <v>16135</v>
      </c>
      <c r="AP25" s="1142" t="s">
        <v>16135</v>
      </c>
      <c r="AQ25" s="1304" t="s">
        <v>16135</v>
      </c>
      <c r="AR25" s="1305" t="s">
        <v>16742</v>
      </c>
      <c r="AS25" s="1146" t="s">
        <v>16742</v>
      </c>
      <c r="AT25" s="1146" t="s">
        <v>16742</v>
      </c>
      <c r="AU25" s="1306" t="s">
        <v>16742</v>
      </c>
      <c r="AV25" s="1305" t="s">
        <v>16743</v>
      </c>
      <c r="AW25" s="1146" t="s">
        <v>16743</v>
      </c>
      <c r="AX25" s="1146" t="s">
        <v>16743</v>
      </c>
      <c r="AY25" s="1306" t="s">
        <v>16743</v>
      </c>
      <c r="AZ25" s="1142" t="s">
        <v>16724</v>
      </c>
      <c r="BA25" s="1142" t="s">
        <v>16724</v>
      </c>
      <c r="BB25" s="1142" t="s">
        <v>16724</v>
      </c>
      <c r="BC25" s="1142" t="s">
        <v>16724</v>
      </c>
      <c r="BD25" s="1298" t="s">
        <v>16726</v>
      </c>
      <c r="BE25" s="310" t="s">
        <v>16726</v>
      </c>
      <c r="BF25" s="202" t="s">
        <v>16726</v>
      </c>
      <c r="BG25" s="1302" t="s">
        <v>16726</v>
      </c>
      <c r="BH25" s="1307" t="s">
        <v>16726</v>
      </c>
      <c r="BI25" s="1308" t="s">
        <v>16726</v>
      </c>
      <c r="BJ25" s="1309" t="s">
        <v>16726</v>
      </c>
      <c r="BK25" s="1310" t="s">
        <v>16726</v>
      </c>
      <c r="BL25" s="1142" t="s">
        <v>16117</v>
      </c>
      <c r="BM25" s="1142" t="s">
        <v>16117</v>
      </c>
      <c r="BN25" s="1142" t="s">
        <v>16117</v>
      </c>
      <c r="BO25" s="1142" t="s">
        <v>16117</v>
      </c>
      <c r="BP25" s="1142" t="s">
        <v>16135</v>
      </c>
      <c r="BQ25" s="1142" t="s">
        <v>16135</v>
      </c>
      <c r="BR25" s="1142" t="s">
        <v>16135</v>
      </c>
      <c r="BS25" s="1142" t="s">
        <v>16135</v>
      </c>
      <c r="BT25" s="1142" t="s">
        <v>16742</v>
      </c>
      <c r="BU25" s="1142" t="s">
        <v>16742</v>
      </c>
      <c r="BV25" s="1142" t="s">
        <v>16742</v>
      </c>
      <c r="BW25" s="1142" t="s">
        <v>16742</v>
      </c>
      <c r="BX25" s="1142" t="s">
        <v>16744</v>
      </c>
      <c r="BY25" s="1142" t="s">
        <v>16744</v>
      </c>
      <c r="BZ25" s="1142" t="s">
        <v>16744</v>
      </c>
      <c r="CA25" s="1142" t="s">
        <v>16744</v>
      </c>
      <c r="CB25" s="1024" t="s">
        <v>16722</v>
      </c>
      <c r="CC25" s="1024" t="s">
        <v>16722</v>
      </c>
      <c r="CD25" s="1024" t="s">
        <v>16722</v>
      </c>
      <c r="CE25" s="1024" t="s">
        <v>16722</v>
      </c>
      <c r="CF25" s="211" t="s">
        <v>16726</v>
      </c>
      <c r="CG25" s="310" t="s">
        <v>16726</v>
      </c>
      <c r="CH25" s="310" t="s">
        <v>16726</v>
      </c>
      <c r="CI25" s="1101" t="s">
        <v>16726</v>
      </c>
      <c r="CJ25" s="211" t="s">
        <v>16726</v>
      </c>
      <c r="CK25" s="310" t="s">
        <v>16726</v>
      </c>
      <c r="CL25" s="310" t="s">
        <v>16726</v>
      </c>
      <c r="CM25" s="1101" t="s">
        <v>16726</v>
      </c>
      <c r="CN25" s="1142" t="s">
        <v>16117</v>
      </c>
      <c r="CO25" s="1142" t="s">
        <v>16117</v>
      </c>
      <c r="CP25" s="1142" t="s">
        <v>16117</v>
      </c>
      <c r="CQ25" s="1142" t="s">
        <v>16117</v>
      </c>
      <c r="CR25" s="1142" t="s">
        <v>16135</v>
      </c>
      <c r="CS25" s="1142" t="s">
        <v>16135</v>
      </c>
      <c r="CT25" s="1142" t="s">
        <v>16135</v>
      </c>
      <c r="CU25" s="1142" t="s">
        <v>16135</v>
      </c>
      <c r="CV25" s="1142" t="s">
        <v>16742</v>
      </c>
      <c r="CW25" s="1142" t="s">
        <v>16742</v>
      </c>
      <c r="CX25" s="1142" t="s">
        <v>16742</v>
      </c>
      <c r="CY25" s="1142" t="s">
        <v>16742</v>
      </c>
      <c r="CZ25" s="1142" t="s">
        <v>16745</v>
      </c>
      <c r="DA25" s="1142" t="s">
        <v>16745</v>
      </c>
      <c r="DB25" s="1142" t="s">
        <v>16745</v>
      </c>
      <c r="DC25" s="1142" t="s">
        <v>16745</v>
      </c>
      <c r="DD25" s="1142" t="s">
        <v>16724</v>
      </c>
      <c r="DE25" s="1142" t="s">
        <v>16724</v>
      </c>
      <c r="DF25" s="1142" t="s">
        <v>16724</v>
      </c>
      <c r="DG25" s="1142" t="s">
        <v>16724</v>
      </c>
      <c r="DH25" s="211" t="s">
        <v>16726</v>
      </c>
      <c r="DI25" s="310" t="s">
        <v>16726</v>
      </c>
      <c r="DJ25" s="310" t="s">
        <v>16726</v>
      </c>
      <c r="DK25" s="1101" t="s">
        <v>16726</v>
      </c>
      <c r="DL25" s="211" t="s">
        <v>16726</v>
      </c>
      <c r="DM25" s="310" t="s">
        <v>16726</v>
      </c>
      <c r="DN25" s="310" t="s">
        <v>16726</v>
      </c>
      <c r="DO25" s="1101" t="s">
        <v>16726</v>
      </c>
      <c r="DP25" s="1142" t="s">
        <v>16117</v>
      </c>
      <c r="DQ25" s="1142" t="s">
        <v>16117</v>
      </c>
      <c r="DR25" s="1142" t="s">
        <v>16117</v>
      </c>
      <c r="DS25" s="1142" t="s">
        <v>16117</v>
      </c>
      <c r="DT25" s="1142" t="s">
        <v>16135</v>
      </c>
      <c r="DU25" s="1142" t="s">
        <v>16135</v>
      </c>
      <c r="DV25" s="1142" t="s">
        <v>16135</v>
      </c>
      <c r="DW25" s="1142" t="s">
        <v>16135</v>
      </c>
      <c r="DX25" s="1026"/>
      <c r="DY25" s="1307" t="s">
        <v>16732</v>
      </c>
      <c r="DZ25" s="1309" t="s">
        <v>16732</v>
      </c>
      <c r="EA25" s="1309" t="s">
        <v>16732</v>
      </c>
      <c r="EB25" s="1310" t="s">
        <v>16732</v>
      </c>
      <c r="EC25" s="1311"/>
      <c r="ED25" s="1312"/>
      <c r="EE25" s="1312"/>
      <c r="EF25" s="1313"/>
      <c r="EG25" s="1311"/>
      <c r="EH25" s="1312"/>
      <c r="EI25" s="1312"/>
      <c r="EJ25" s="1313"/>
      <c r="EK25" s="1018" t="s">
        <v>16109</v>
      </c>
      <c r="EL25" s="1019" t="s">
        <v>16109</v>
      </c>
      <c r="EM25" s="1019" t="s">
        <v>16109</v>
      </c>
      <c r="EN25" s="1051" t="s">
        <v>16109</v>
      </c>
      <c r="EO25" s="1311"/>
      <c r="EP25" s="1312"/>
      <c r="EQ25" s="1312"/>
      <c r="ER25" s="1313"/>
      <c r="ES25" s="1311"/>
      <c r="ET25" s="1312"/>
      <c r="EU25" s="1312"/>
      <c r="EV25" s="1313"/>
      <c r="EW25" s="1311"/>
      <c r="EX25" s="1312"/>
      <c r="EY25" s="1312"/>
      <c r="EZ25" s="1313"/>
      <c r="FA25" s="1314" t="s">
        <v>16731</v>
      </c>
      <c r="FB25" s="1315" t="s">
        <v>16731</v>
      </c>
      <c r="FC25" s="1315" t="s">
        <v>16731</v>
      </c>
      <c r="FD25" s="1316" t="s">
        <v>16731</v>
      </c>
      <c r="FE25" s="1311"/>
      <c r="FF25" s="1312"/>
      <c r="FG25" s="1312"/>
      <c r="FH25" s="1313"/>
      <c r="FI25" s="1311"/>
      <c r="FJ25" s="1312"/>
      <c r="FK25" s="1312"/>
      <c r="FL25" s="1313"/>
      <c r="FM25" s="1311"/>
      <c r="FN25" s="1312"/>
      <c r="FO25" s="1312"/>
      <c r="FP25" s="1313"/>
      <c r="FQ25" s="1311"/>
      <c r="FR25" s="1312"/>
      <c r="FS25" s="1312"/>
      <c r="FT25" s="1313"/>
      <c r="FU25" s="1311"/>
      <c r="FV25" s="1312"/>
      <c r="FW25" s="1312"/>
      <c r="FX25" s="1313"/>
      <c r="FY25" s="1311"/>
      <c r="FZ25" s="1312"/>
      <c r="GA25" s="1312"/>
      <c r="GB25" s="1313"/>
      <c r="GC25" s="1018" t="s">
        <v>16109</v>
      </c>
      <c r="GD25" s="1019" t="s">
        <v>16109</v>
      </c>
      <c r="GE25" s="1019" t="s">
        <v>16109</v>
      </c>
      <c r="GF25" s="1051" t="s">
        <v>16109</v>
      </c>
      <c r="GG25" s="1311"/>
      <c r="GH25" s="1312"/>
      <c r="GI25" s="1312"/>
      <c r="GJ25" s="1313"/>
      <c r="GK25" s="1311"/>
      <c r="GL25" s="1312"/>
      <c r="GM25" s="1312"/>
      <c r="GN25" s="1313"/>
      <c r="GO25" s="1311"/>
      <c r="GP25" s="1312"/>
      <c r="GQ25" s="1312"/>
      <c r="GR25" s="1313"/>
      <c r="GS25" s="1311"/>
      <c r="GT25" s="1312"/>
      <c r="GU25" s="1312"/>
      <c r="GV25" s="1313"/>
      <c r="GW25" s="1311"/>
      <c r="GX25" s="1312"/>
      <c r="GY25" s="1312"/>
      <c r="GZ25" s="1313"/>
      <c r="HA25" s="1311"/>
      <c r="HB25" s="1312"/>
      <c r="HC25" s="1312"/>
      <c r="HD25" s="1313"/>
      <c r="HE25" s="1311"/>
      <c r="HF25" s="1312"/>
      <c r="HG25" s="1312"/>
      <c r="HH25" s="1313"/>
      <c r="HI25" s="1311"/>
      <c r="HJ25" s="1312"/>
      <c r="HK25" s="1312"/>
      <c r="HL25" s="1313"/>
      <c r="HM25" s="1311"/>
      <c r="HN25" s="1312"/>
      <c r="HO25" s="1312"/>
      <c r="HP25" s="1313"/>
      <c r="HQ25" s="1311"/>
      <c r="HR25" s="1312"/>
      <c r="HS25" s="1312"/>
      <c r="HT25" s="1313"/>
      <c r="HU25" s="1311"/>
      <c r="HV25" s="1312"/>
      <c r="HW25" s="1312"/>
      <c r="HX25" s="1313"/>
      <c r="HY25" s="1311"/>
      <c r="HZ25" s="1312"/>
      <c r="IA25" s="1312"/>
      <c r="IB25" s="1313"/>
      <c r="IC25" s="1311"/>
      <c r="ID25" s="1312"/>
      <c r="IE25" s="1312"/>
      <c r="IF25" s="1313"/>
      <c r="IG25" s="1311"/>
      <c r="IH25" s="1312"/>
      <c r="II25" s="1312"/>
      <c r="IJ25" s="1313"/>
      <c r="IK25" s="1311"/>
      <c r="IL25" s="1312"/>
      <c r="IM25" s="1312"/>
      <c r="IN25" s="1313"/>
    </row>
    <row r="26" spans="1:248" ht="60.75" customHeight="1">
      <c r="A26" s="2561" t="s">
        <v>16746</v>
      </c>
      <c r="B26" s="1317" t="s">
        <v>16747</v>
      </c>
      <c r="C26" s="1014"/>
      <c r="D26" s="1318" t="s">
        <v>15957</v>
      </c>
      <c r="E26" s="1318" t="s">
        <v>15957</v>
      </c>
      <c r="F26" s="1318" t="s">
        <v>15957</v>
      </c>
      <c r="G26" s="1318" t="s">
        <v>15957</v>
      </c>
      <c r="H26" s="1318" t="s">
        <v>15957</v>
      </c>
      <c r="I26" s="1319" t="s">
        <v>15957</v>
      </c>
      <c r="J26" s="1319" t="s">
        <v>15957</v>
      </c>
      <c r="K26" s="1320" t="s">
        <v>15957</v>
      </c>
      <c r="L26" s="1289" t="s">
        <v>16109</v>
      </c>
      <c r="M26" s="1321" t="s">
        <v>16109</v>
      </c>
      <c r="N26" s="1321" t="s">
        <v>16109</v>
      </c>
      <c r="O26" s="1290" t="s">
        <v>16109</v>
      </c>
      <c r="P26" s="1318" t="s">
        <v>15957</v>
      </c>
      <c r="Q26" s="1318" t="s">
        <v>15957</v>
      </c>
      <c r="R26" s="1318" t="s">
        <v>15957</v>
      </c>
      <c r="S26" s="1322" t="s">
        <v>15957</v>
      </c>
      <c r="T26" s="1318" t="s">
        <v>15957</v>
      </c>
      <c r="U26" s="1318" t="s">
        <v>15957</v>
      </c>
      <c r="V26" s="1322" t="s">
        <v>15957</v>
      </c>
      <c r="W26" s="1322" t="s">
        <v>15957</v>
      </c>
      <c r="X26" s="1323"/>
      <c r="Y26" s="1295"/>
      <c r="Z26" s="1295"/>
      <c r="AA26" s="1296"/>
      <c r="AB26" s="1289" t="s">
        <v>16109</v>
      </c>
      <c r="AC26" s="1096" t="s">
        <v>16109</v>
      </c>
      <c r="AD26" s="1096" t="s">
        <v>16109</v>
      </c>
      <c r="AE26" s="1290" t="s">
        <v>16109</v>
      </c>
      <c r="AF26" s="1289" t="s">
        <v>16109</v>
      </c>
      <c r="AG26" s="1096" t="s">
        <v>16109</v>
      </c>
      <c r="AH26" s="1096" t="s">
        <v>16109</v>
      </c>
      <c r="AI26" s="1290" t="s">
        <v>16109</v>
      </c>
      <c r="AJ26" s="1318" t="s">
        <v>15957</v>
      </c>
      <c r="AK26" s="1319" t="s">
        <v>15957</v>
      </c>
      <c r="AL26" s="1319" t="s">
        <v>15957</v>
      </c>
      <c r="AM26" s="1320" t="s">
        <v>15957</v>
      </c>
      <c r="AN26" s="1324" t="s">
        <v>15957</v>
      </c>
      <c r="AO26" s="1320" t="s">
        <v>15957</v>
      </c>
      <c r="AP26" s="1320" t="s">
        <v>15957</v>
      </c>
      <c r="AQ26" s="1320" t="s">
        <v>15957</v>
      </c>
      <c r="AR26" s="1325" t="s">
        <v>15957</v>
      </c>
      <c r="AS26" s="1325" t="s">
        <v>15957</v>
      </c>
      <c r="AT26" s="1325" t="s">
        <v>15957</v>
      </c>
      <c r="AU26" s="1325" t="s">
        <v>15957</v>
      </c>
      <c r="AV26" s="1318" t="s">
        <v>15957</v>
      </c>
      <c r="AW26" s="1326" t="s">
        <v>15957</v>
      </c>
      <c r="AX26" s="1326" t="s">
        <v>15957</v>
      </c>
      <c r="AY26" s="1320" t="s">
        <v>15957</v>
      </c>
      <c r="AZ26" s="1318" t="s">
        <v>15957</v>
      </c>
      <c r="BA26" s="1319" t="s">
        <v>15957</v>
      </c>
      <c r="BB26" s="1319" t="s">
        <v>15957</v>
      </c>
      <c r="BC26" s="1324" t="s">
        <v>15957</v>
      </c>
      <c r="BD26" s="1318" t="s">
        <v>15957</v>
      </c>
      <c r="BE26" s="1319" t="s">
        <v>15957</v>
      </c>
      <c r="BF26" s="1319" t="s">
        <v>15957</v>
      </c>
      <c r="BG26" s="1320" t="s">
        <v>15957</v>
      </c>
      <c r="BH26" s="1318" t="s">
        <v>15957</v>
      </c>
      <c r="BI26" s="1319" t="s">
        <v>15957</v>
      </c>
      <c r="BJ26" s="1319" t="s">
        <v>15957</v>
      </c>
      <c r="BK26" s="1320" t="s">
        <v>15957</v>
      </c>
      <c r="BL26" s="1318" t="s">
        <v>15957</v>
      </c>
      <c r="BM26" s="1319" t="s">
        <v>15957</v>
      </c>
      <c r="BN26" s="1319" t="s">
        <v>15957</v>
      </c>
      <c r="BO26" s="1320" t="s">
        <v>15957</v>
      </c>
      <c r="BP26" s="1320" t="s">
        <v>15957</v>
      </c>
      <c r="BQ26" s="1320" t="s">
        <v>15957</v>
      </c>
      <c r="BR26" s="1320" t="s">
        <v>15957</v>
      </c>
      <c r="BS26" s="1324" t="s">
        <v>15957</v>
      </c>
      <c r="BT26" s="1320" t="s">
        <v>15957</v>
      </c>
      <c r="BU26" s="1320" t="s">
        <v>15957</v>
      </c>
      <c r="BV26" s="1320" t="s">
        <v>15957</v>
      </c>
      <c r="BW26" s="1320" t="s">
        <v>15957</v>
      </c>
      <c r="BX26" s="1318" t="s">
        <v>15957</v>
      </c>
      <c r="BY26" s="1319" t="s">
        <v>15957</v>
      </c>
      <c r="BZ26" s="1319" t="s">
        <v>15957</v>
      </c>
      <c r="CA26" s="1320" t="s">
        <v>15957</v>
      </c>
      <c r="CB26" s="1318" t="s">
        <v>15957</v>
      </c>
      <c r="CC26" s="1319" t="s">
        <v>15957</v>
      </c>
      <c r="CD26" s="1319" t="s">
        <v>15957</v>
      </c>
      <c r="CE26" s="1320" t="s">
        <v>15957</v>
      </c>
      <c r="CF26" s="1320" t="s">
        <v>15957</v>
      </c>
      <c r="CG26" s="1320" t="s">
        <v>15957</v>
      </c>
      <c r="CH26" s="1320" t="s">
        <v>15957</v>
      </c>
      <c r="CI26" s="1320" t="s">
        <v>15957</v>
      </c>
      <c r="CJ26" s="1320" t="s">
        <v>15957</v>
      </c>
      <c r="CK26" s="1320" t="s">
        <v>15957</v>
      </c>
      <c r="CL26" s="1320" t="s">
        <v>15957</v>
      </c>
      <c r="CM26" s="1320" t="s">
        <v>15957</v>
      </c>
      <c r="CN26" s="1320" t="s">
        <v>15957</v>
      </c>
      <c r="CO26" s="1319" t="s">
        <v>15957</v>
      </c>
      <c r="CP26" s="1319" t="s">
        <v>15957</v>
      </c>
      <c r="CQ26" s="1320" t="s">
        <v>15957</v>
      </c>
      <c r="CR26" s="1320" t="s">
        <v>15957</v>
      </c>
      <c r="CS26" s="1319" t="s">
        <v>15957</v>
      </c>
      <c r="CT26" s="1319" t="s">
        <v>15957</v>
      </c>
      <c r="CU26" s="1320" t="s">
        <v>15957</v>
      </c>
      <c r="CV26" s="1318" t="s">
        <v>15957</v>
      </c>
      <c r="CW26" s="1319" t="s">
        <v>15957</v>
      </c>
      <c r="CX26" s="1327" t="s">
        <v>15957</v>
      </c>
      <c r="CY26" s="1320" t="s">
        <v>15957</v>
      </c>
      <c r="CZ26" s="1318" t="s">
        <v>15957</v>
      </c>
      <c r="DA26" s="1319" t="s">
        <v>15957</v>
      </c>
      <c r="DB26" s="1319" t="s">
        <v>15957</v>
      </c>
      <c r="DC26" s="1320" t="s">
        <v>15957</v>
      </c>
      <c r="DD26" s="1318" t="s">
        <v>15957</v>
      </c>
      <c r="DE26" s="1319" t="s">
        <v>15957</v>
      </c>
      <c r="DF26" s="1319" t="s">
        <v>15957</v>
      </c>
      <c r="DG26" s="1320" t="s">
        <v>15957</v>
      </c>
      <c r="DH26" s="1318" t="s">
        <v>15957</v>
      </c>
      <c r="DI26" s="1319" t="s">
        <v>15957</v>
      </c>
      <c r="DJ26" s="1319" t="s">
        <v>15957</v>
      </c>
      <c r="DK26" s="1320" t="s">
        <v>15957</v>
      </c>
      <c r="DL26" s="1318" t="s">
        <v>15957</v>
      </c>
      <c r="DM26" s="1319" t="s">
        <v>15957</v>
      </c>
      <c r="DN26" s="1319" t="s">
        <v>15957</v>
      </c>
      <c r="DO26" s="1320" t="s">
        <v>15957</v>
      </c>
      <c r="DP26" s="1318" t="s">
        <v>15957</v>
      </c>
      <c r="DQ26" s="1319" t="s">
        <v>15957</v>
      </c>
      <c r="DR26" s="1319" t="s">
        <v>15957</v>
      </c>
      <c r="DS26" s="1320" t="s">
        <v>15957</v>
      </c>
      <c r="DT26" s="1318" t="s">
        <v>15957</v>
      </c>
      <c r="DU26" s="1319" t="s">
        <v>15957</v>
      </c>
      <c r="DV26" s="1319" t="s">
        <v>15957</v>
      </c>
      <c r="DW26" s="1320" t="s">
        <v>15957</v>
      </c>
      <c r="DX26" s="1026"/>
      <c r="DY26" s="1318" t="s">
        <v>15957</v>
      </c>
      <c r="DZ26" s="1319" t="s">
        <v>15957</v>
      </c>
      <c r="EA26" s="1319" t="s">
        <v>15957</v>
      </c>
      <c r="EB26" s="1320" t="s">
        <v>15957</v>
      </c>
      <c r="EC26" s="1318" t="s">
        <v>15957</v>
      </c>
      <c r="ED26" s="1319" t="s">
        <v>15957</v>
      </c>
      <c r="EE26" s="1319" t="s">
        <v>15957</v>
      </c>
      <c r="EF26" s="1320" t="s">
        <v>15957</v>
      </c>
      <c r="EG26" s="1318" t="s">
        <v>15957</v>
      </c>
      <c r="EH26" s="1319" t="s">
        <v>15957</v>
      </c>
      <c r="EI26" s="1319" t="s">
        <v>15957</v>
      </c>
      <c r="EJ26" s="1320" t="s">
        <v>15957</v>
      </c>
      <c r="EK26" s="1294"/>
      <c r="EL26" s="1295"/>
      <c r="EM26" s="1295"/>
      <c r="EN26" s="1296"/>
      <c r="EO26" s="1294"/>
      <c r="EP26" s="1295"/>
      <c r="EQ26" s="1295"/>
      <c r="ER26" s="1296"/>
      <c r="ES26" s="1294"/>
      <c r="ET26" s="1295"/>
      <c r="EU26" s="1295"/>
      <c r="EV26" s="1296"/>
      <c r="EW26" s="1294"/>
      <c r="EX26" s="1295"/>
      <c r="EY26" s="1295"/>
      <c r="EZ26" s="1296"/>
      <c r="FA26" s="1294"/>
      <c r="FB26" s="1295"/>
      <c r="FC26" s="1295"/>
      <c r="FD26" s="1296"/>
      <c r="FE26" s="1294"/>
      <c r="FF26" s="1295"/>
      <c r="FG26" s="1295"/>
      <c r="FH26" s="1296"/>
      <c r="FI26" s="1294"/>
      <c r="FJ26" s="1295"/>
      <c r="FK26" s="1295"/>
      <c r="FL26" s="1296"/>
      <c r="FM26" s="1294"/>
      <c r="FN26" s="1295"/>
      <c r="FO26" s="1295"/>
      <c r="FP26" s="1296"/>
      <c r="FQ26" s="1294"/>
      <c r="FR26" s="1295"/>
      <c r="FS26" s="1295"/>
      <c r="FT26" s="1328"/>
      <c r="FU26" s="1294"/>
      <c r="FV26" s="1295"/>
      <c r="FW26" s="1295"/>
      <c r="FX26" s="1296"/>
      <c r="FY26" s="1294"/>
      <c r="FZ26" s="1295"/>
      <c r="GA26" s="1295"/>
      <c r="GB26" s="1296"/>
      <c r="GC26" s="1294"/>
      <c r="GD26" s="1295"/>
      <c r="GE26" s="1295"/>
      <c r="GF26" s="1296"/>
      <c r="GG26" s="1294"/>
      <c r="GH26" s="1295"/>
      <c r="GI26" s="1295"/>
      <c r="GJ26" s="1296"/>
      <c r="GK26" s="1294"/>
      <c r="GL26" s="1295"/>
      <c r="GM26" s="1295"/>
      <c r="GN26" s="1296"/>
      <c r="GO26" s="1294"/>
      <c r="GP26" s="1295"/>
      <c r="GQ26" s="1295"/>
      <c r="GR26" s="1296"/>
      <c r="GS26" s="1294"/>
      <c r="GT26" s="1295"/>
      <c r="GU26" s="1295"/>
      <c r="GV26" s="1296"/>
      <c r="GW26" s="1294"/>
      <c r="GX26" s="1295"/>
      <c r="GY26" s="1295"/>
      <c r="GZ26" s="1296"/>
      <c r="HA26" s="1294"/>
      <c r="HB26" s="1295"/>
      <c r="HC26" s="1295"/>
      <c r="HD26" s="1296"/>
      <c r="HE26" s="1294"/>
      <c r="HF26" s="1295"/>
      <c r="HG26" s="1295"/>
      <c r="HH26" s="1296"/>
      <c r="HI26" s="1294"/>
      <c r="HJ26" s="1295"/>
      <c r="HK26" s="1295"/>
      <c r="HL26" s="1296"/>
      <c r="HM26" s="1294"/>
      <c r="HN26" s="1295"/>
      <c r="HO26" s="1295"/>
      <c r="HP26" s="1296"/>
      <c r="HQ26" s="1294"/>
      <c r="HR26" s="1295"/>
      <c r="HS26" s="1295"/>
      <c r="HT26" s="1296"/>
      <c r="HU26" s="1294"/>
      <c r="HV26" s="1295"/>
      <c r="HW26" s="1295"/>
      <c r="HX26" s="1296"/>
      <c r="HY26" s="1294"/>
      <c r="HZ26" s="1295"/>
      <c r="IA26" s="1295"/>
      <c r="IB26" s="1296"/>
      <c r="IC26" s="1294"/>
      <c r="ID26" s="1295"/>
      <c r="IE26" s="1295"/>
      <c r="IF26" s="1296"/>
      <c r="IG26" s="1294"/>
      <c r="IH26" s="1295"/>
      <c r="II26" s="1295"/>
      <c r="IJ26" s="1296"/>
      <c r="IK26" s="1294"/>
      <c r="IL26" s="1295"/>
      <c r="IM26" s="1295"/>
      <c r="IN26" s="1296"/>
    </row>
    <row r="27" spans="1:248" ht="60.75" customHeight="1">
      <c r="A27" s="2500"/>
      <c r="B27" s="1070" t="s">
        <v>16748</v>
      </c>
      <c r="C27" s="1014"/>
      <c r="D27" s="1055" t="s">
        <v>16194</v>
      </c>
      <c r="E27" s="1329" t="s">
        <v>16749</v>
      </c>
      <c r="F27" s="1329" t="s">
        <v>16749</v>
      </c>
      <c r="G27" s="1330" t="s">
        <v>16749</v>
      </c>
      <c r="H27" s="1331" t="s">
        <v>16750</v>
      </c>
      <c r="I27" s="1329" t="s">
        <v>16750</v>
      </c>
      <c r="J27" s="1329" t="s">
        <v>16750</v>
      </c>
      <c r="K27" s="1330" t="s">
        <v>16750</v>
      </c>
      <c r="L27" s="1018" t="s">
        <v>16109</v>
      </c>
      <c r="M27" s="1019" t="s">
        <v>16109</v>
      </c>
      <c r="N27" s="1019" t="s">
        <v>16109</v>
      </c>
      <c r="O27" s="1020" t="s">
        <v>16109</v>
      </c>
      <c r="P27" s="1091" t="s">
        <v>16751</v>
      </c>
      <c r="Q27" s="1332" t="s">
        <v>16752</v>
      </c>
      <c r="R27" s="1079" t="s">
        <v>16580</v>
      </c>
      <c r="S27" s="1080" t="s">
        <v>16753</v>
      </c>
      <c r="T27" s="1333" t="s">
        <v>16754</v>
      </c>
      <c r="U27" s="1333" t="s">
        <v>16754</v>
      </c>
      <c r="V27" s="1331" t="s">
        <v>16754</v>
      </c>
      <c r="W27" s="1333" t="s">
        <v>16754</v>
      </c>
      <c r="X27" s="1105" t="s">
        <v>16755</v>
      </c>
      <c r="Y27" s="1332" t="s">
        <v>16756</v>
      </c>
      <c r="Z27" s="1079" t="s">
        <v>16580</v>
      </c>
      <c r="AA27" s="1105" t="s">
        <v>16757</v>
      </c>
      <c r="AB27" s="1024" t="s">
        <v>16154</v>
      </c>
      <c r="AC27" s="1024" t="s">
        <v>16154</v>
      </c>
      <c r="AD27" s="1024" t="s">
        <v>16154</v>
      </c>
      <c r="AE27" s="1024" t="s">
        <v>16154</v>
      </c>
      <c r="AF27" s="1018" t="s">
        <v>16109</v>
      </c>
      <c r="AG27" s="1019" t="s">
        <v>16109</v>
      </c>
      <c r="AH27" s="1019" t="s">
        <v>16109</v>
      </c>
      <c r="AI27" s="1020" t="s">
        <v>16109</v>
      </c>
      <c r="AJ27" s="1035" t="s">
        <v>16676</v>
      </c>
      <c r="AK27" s="1329" t="s">
        <v>16758</v>
      </c>
      <c r="AL27" s="1329" t="s">
        <v>16758</v>
      </c>
      <c r="AM27" s="1329" t="s">
        <v>16758</v>
      </c>
      <c r="AN27" s="1036" t="s">
        <v>16759</v>
      </c>
      <c r="AO27" s="1329" t="s">
        <v>16760</v>
      </c>
      <c r="AP27" s="1329" t="s">
        <v>16760</v>
      </c>
      <c r="AQ27" s="1329" t="s">
        <v>16760</v>
      </c>
      <c r="AR27" s="1040" t="s">
        <v>16127</v>
      </c>
      <c r="AS27" s="1040" t="s">
        <v>16127</v>
      </c>
      <c r="AT27" s="1040" t="s">
        <v>16127</v>
      </c>
      <c r="AU27" s="1040" t="s">
        <v>16761</v>
      </c>
      <c r="AV27" s="1040" t="s">
        <v>16127</v>
      </c>
      <c r="AW27" s="1040" t="s">
        <v>16127</v>
      </c>
      <c r="AX27" s="1040" t="s">
        <v>16127</v>
      </c>
      <c r="AY27" s="1040" t="s">
        <v>16762</v>
      </c>
      <c r="AZ27" s="1334" t="s">
        <v>16763</v>
      </c>
      <c r="BA27" s="1334" t="s">
        <v>16763</v>
      </c>
      <c r="BB27" s="1334" t="s">
        <v>16763</v>
      </c>
      <c r="BC27" s="1334" t="s">
        <v>16763</v>
      </c>
      <c r="BD27" s="1073" t="s">
        <v>16588</v>
      </c>
      <c r="BE27" s="1073" t="s">
        <v>16588</v>
      </c>
      <c r="BF27" s="1073" t="s">
        <v>16588</v>
      </c>
      <c r="BG27" s="1074" t="s">
        <v>16764</v>
      </c>
      <c r="BH27" s="1333" t="s">
        <v>16765</v>
      </c>
      <c r="BI27" s="1329" t="s">
        <v>16765</v>
      </c>
      <c r="BJ27" s="1329" t="s">
        <v>16765</v>
      </c>
      <c r="BK27" s="1330" t="s">
        <v>16765</v>
      </c>
      <c r="BL27" s="1333" t="s">
        <v>16758</v>
      </c>
      <c r="BM27" s="1329" t="s">
        <v>16758</v>
      </c>
      <c r="BN27" s="1329" t="s">
        <v>16758</v>
      </c>
      <c r="BO27" s="1330" t="s">
        <v>16758</v>
      </c>
      <c r="BP27" s="1040" t="s">
        <v>16129</v>
      </c>
      <c r="BQ27" s="1040" t="s">
        <v>16129</v>
      </c>
      <c r="BR27" s="1040" t="s">
        <v>16129</v>
      </c>
      <c r="BS27" s="1105" t="s">
        <v>16766</v>
      </c>
      <c r="BT27" s="1335" t="s">
        <v>16767</v>
      </c>
      <c r="BU27" s="1080" t="s">
        <v>16768</v>
      </c>
      <c r="BV27" s="1333" t="s">
        <v>16769</v>
      </c>
      <c r="BW27" s="1077" t="s">
        <v>16770</v>
      </c>
      <c r="BX27" s="1040" t="s">
        <v>16129</v>
      </c>
      <c r="BY27" s="1040" t="s">
        <v>16129</v>
      </c>
      <c r="BZ27" s="1040" t="s">
        <v>16129</v>
      </c>
      <c r="CA27" s="1105" t="s">
        <v>16771</v>
      </c>
      <c r="CB27" s="1330" t="s">
        <v>16763</v>
      </c>
      <c r="CC27" s="1329" t="s">
        <v>16763</v>
      </c>
      <c r="CD27" s="1329" t="s">
        <v>16763</v>
      </c>
      <c r="CE27" s="1330" t="s">
        <v>16763</v>
      </c>
      <c r="CF27" s="1330" t="s">
        <v>16772</v>
      </c>
      <c r="CG27" s="1330" t="s">
        <v>16772</v>
      </c>
      <c r="CH27" s="1330" t="s">
        <v>16772</v>
      </c>
      <c r="CI27" s="1330" t="s">
        <v>16772</v>
      </c>
      <c r="CJ27" s="1330" t="s">
        <v>16772</v>
      </c>
      <c r="CK27" s="1330" t="s">
        <v>16772</v>
      </c>
      <c r="CL27" s="1330" t="s">
        <v>16772</v>
      </c>
      <c r="CM27" s="1330" t="s">
        <v>16772</v>
      </c>
      <c r="CN27" s="1330" t="s">
        <v>16758</v>
      </c>
      <c r="CO27" s="1329" t="s">
        <v>16758</v>
      </c>
      <c r="CP27" s="1329" t="s">
        <v>16758</v>
      </c>
      <c r="CQ27" s="1330" t="s">
        <v>16758</v>
      </c>
      <c r="CR27" s="1330" t="s">
        <v>16760</v>
      </c>
      <c r="CS27" s="1329" t="s">
        <v>16760</v>
      </c>
      <c r="CT27" s="1329" t="s">
        <v>16760</v>
      </c>
      <c r="CU27" s="1334" t="s">
        <v>16760</v>
      </c>
      <c r="CV27" s="1099" t="s">
        <v>16773</v>
      </c>
      <c r="CW27" s="1336" t="s">
        <v>16774</v>
      </c>
      <c r="CX27" s="1333" t="s">
        <v>16769</v>
      </c>
      <c r="CY27" s="1122" t="s">
        <v>16775</v>
      </c>
      <c r="CZ27" s="1099" t="s">
        <v>16776</v>
      </c>
      <c r="DA27" s="1035" t="s">
        <v>16169</v>
      </c>
      <c r="DB27" s="1333" t="s">
        <v>16777</v>
      </c>
      <c r="DC27" s="1092" t="s">
        <v>16778</v>
      </c>
      <c r="DD27" s="1333" t="s">
        <v>16779</v>
      </c>
      <c r="DE27" s="1333" t="s">
        <v>16780</v>
      </c>
      <c r="DF27" s="1333" t="s">
        <v>16781</v>
      </c>
      <c r="DG27" s="1333" t="s">
        <v>16782</v>
      </c>
      <c r="DH27" s="1077" t="s">
        <v>16783</v>
      </c>
      <c r="DI27" s="1077" t="s">
        <v>16784</v>
      </c>
      <c r="DJ27" s="1334" t="s">
        <v>16785</v>
      </c>
      <c r="DK27" s="1077" t="s">
        <v>16786</v>
      </c>
      <c r="DL27" s="1337" t="s">
        <v>16787</v>
      </c>
      <c r="DM27" s="1337" t="s">
        <v>16787</v>
      </c>
      <c r="DN27" s="1337" t="s">
        <v>16787</v>
      </c>
      <c r="DO27" s="1337" t="s">
        <v>16787</v>
      </c>
      <c r="DP27" s="1337" t="s">
        <v>16787</v>
      </c>
      <c r="DQ27" s="1337" t="s">
        <v>16787</v>
      </c>
      <c r="DR27" s="1337" t="s">
        <v>16787</v>
      </c>
      <c r="DS27" s="1337" t="s">
        <v>16787</v>
      </c>
      <c r="DT27" s="1337" t="s">
        <v>16787</v>
      </c>
      <c r="DU27" s="1337" t="s">
        <v>16787</v>
      </c>
      <c r="DV27" s="1337" t="s">
        <v>16787</v>
      </c>
      <c r="DW27" s="1337" t="s">
        <v>16787</v>
      </c>
      <c r="DX27" s="1026"/>
      <c r="DY27" s="1338" t="s">
        <v>16788</v>
      </c>
      <c r="DZ27" s="1338" t="s">
        <v>16788</v>
      </c>
      <c r="EA27" s="1338" t="s">
        <v>16788</v>
      </c>
      <c r="EB27" s="1338" t="s">
        <v>16788</v>
      </c>
      <c r="EC27" s="1074" t="s">
        <v>16789</v>
      </c>
      <c r="ED27" s="1339" t="s">
        <v>16790</v>
      </c>
      <c r="EE27" s="1079" t="s">
        <v>16214</v>
      </c>
      <c r="EF27" s="1074" t="s">
        <v>16791</v>
      </c>
      <c r="EG27" s="1029" t="s">
        <v>16115</v>
      </c>
      <c r="EH27" s="1030" t="s">
        <v>16115</v>
      </c>
      <c r="EI27" s="1030" t="s">
        <v>16115</v>
      </c>
      <c r="EJ27" s="1031" t="s">
        <v>16115</v>
      </c>
      <c r="EK27" s="1018" t="s">
        <v>16109</v>
      </c>
      <c r="EL27" s="1019" t="s">
        <v>16109</v>
      </c>
      <c r="EM27" s="1019" t="s">
        <v>16109</v>
      </c>
      <c r="EN27" s="1051" t="s">
        <v>16109</v>
      </c>
      <c r="EO27" s="1083" t="s">
        <v>16626</v>
      </c>
      <c r="EP27" s="1083" t="s">
        <v>16626</v>
      </c>
      <c r="EQ27" s="1083" t="s">
        <v>16626</v>
      </c>
      <c r="ER27" s="1084" t="s">
        <v>16792</v>
      </c>
      <c r="ES27" s="1073" t="s">
        <v>16793</v>
      </c>
      <c r="ET27" s="1073" t="s">
        <v>16793</v>
      </c>
      <c r="EU27" s="1073" t="s">
        <v>16793</v>
      </c>
      <c r="EV27" s="1074" t="s">
        <v>16794</v>
      </c>
      <c r="EW27" s="1073" t="s">
        <v>16793</v>
      </c>
      <c r="EX27" s="1073" t="s">
        <v>16793</v>
      </c>
      <c r="EY27" s="1073" t="s">
        <v>16793</v>
      </c>
      <c r="EZ27" s="1074" t="s">
        <v>16795</v>
      </c>
      <c r="FA27" s="1036" t="s">
        <v>16796</v>
      </c>
      <c r="FB27" s="1081" t="s">
        <v>16219</v>
      </c>
      <c r="FC27" s="1081" t="s">
        <v>16219</v>
      </c>
      <c r="FD27" s="1036" t="s">
        <v>16797</v>
      </c>
      <c r="FE27" s="1027"/>
      <c r="FF27" s="446"/>
      <c r="FG27" s="446"/>
      <c r="FH27" s="1028"/>
      <c r="FI27" s="1074" t="s">
        <v>16798</v>
      </c>
      <c r="FJ27" s="1074" t="s">
        <v>16799</v>
      </c>
      <c r="FK27" s="1074" t="s">
        <v>16800</v>
      </c>
      <c r="FL27" s="1074" t="s">
        <v>16801</v>
      </c>
      <c r="FM27" s="1213" t="s">
        <v>16624</v>
      </c>
      <c r="FN27" s="1213" t="s">
        <v>16624</v>
      </c>
      <c r="FO27" s="1213" t="s">
        <v>16624</v>
      </c>
      <c r="FP27" s="1213" t="s">
        <v>16802</v>
      </c>
      <c r="FQ27" s="1213" t="s">
        <v>16624</v>
      </c>
      <c r="FR27" s="1213" t="s">
        <v>16624</v>
      </c>
      <c r="FS27" s="1213" t="s">
        <v>16624</v>
      </c>
      <c r="FT27" s="1213" t="s">
        <v>16803</v>
      </c>
      <c r="FU27" s="1074" t="s">
        <v>16804</v>
      </c>
      <c r="FV27" s="1074" t="s">
        <v>16805</v>
      </c>
      <c r="FW27" s="1074" t="s">
        <v>16806</v>
      </c>
      <c r="FX27" s="1074" t="s">
        <v>16807</v>
      </c>
      <c r="FY27" s="1074" t="s">
        <v>16808</v>
      </c>
      <c r="FZ27" s="1074" t="s">
        <v>16809</v>
      </c>
      <c r="GA27" s="1074" t="s">
        <v>16810</v>
      </c>
      <c r="GB27" s="1074" t="s">
        <v>16811</v>
      </c>
      <c r="GC27" s="1018" t="s">
        <v>16109</v>
      </c>
      <c r="GD27" s="1019" t="s">
        <v>16109</v>
      </c>
      <c r="GE27" s="1019" t="s">
        <v>16109</v>
      </c>
      <c r="GF27" s="1051" t="s">
        <v>16109</v>
      </c>
      <c r="GG27" s="1073" t="s">
        <v>16812</v>
      </c>
      <c r="GH27" s="1073" t="s">
        <v>16812</v>
      </c>
      <c r="GI27" s="1073" t="s">
        <v>16812</v>
      </c>
      <c r="GJ27" s="1074" t="s">
        <v>16813</v>
      </c>
      <c r="GK27" s="1073" t="s">
        <v>16812</v>
      </c>
      <c r="GL27" s="1073" t="s">
        <v>16812</v>
      </c>
      <c r="GM27" s="1073" t="s">
        <v>16812</v>
      </c>
      <c r="GN27" s="1074" t="s">
        <v>16814</v>
      </c>
      <c r="GO27" s="1081" t="s">
        <v>16815</v>
      </c>
      <c r="GP27" s="1081" t="s">
        <v>16815</v>
      </c>
      <c r="GQ27" s="1081" t="s">
        <v>16815</v>
      </c>
      <c r="GR27" s="1082" t="s">
        <v>16816</v>
      </c>
      <c r="GS27" s="1018" t="s">
        <v>16109</v>
      </c>
      <c r="GT27" s="1019" t="s">
        <v>16109</v>
      </c>
      <c r="GU27" s="1019" t="s">
        <v>16109</v>
      </c>
      <c r="GV27" s="1051" t="s">
        <v>16109</v>
      </c>
      <c r="GW27" s="1027"/>
      <c r="GX27" s="446"/>
      <c r="GY27" s="446"/>
      <c r="GZ27" s="1028"/>
      <c r="HA27" s="1027"/>
      <c r="HB27" s="446"/>
      <c r="HC27" s="446"/>
      <c r="HD27" s="1028"/>
      <c r="HE27" s="1036" t="s">
        <v>16817</v>
      </c>
      <c r="HF27" s="211" t="s">
        <v>16818</v>
      </c>
      <c r="HG27" s="211" t="s">
        <v>16819</v>
      </c>
      <c r="HH27" s="1036" t="s">
        <v>16820</v>
      </c>
      <c r="HI27" s="1073" t="s">
        <v>16821</v>
      </c>
      <c r="HJ27" s="1073" t="s">
        <v>16821</v>
      </c>
      <c r="HK27" s="1073" t="s">
        <v>16821</v>
      </c>
      <c r="HL27" s="1074" t="s">
        <v>16822</v>
      </c>
      <c r="HM27" s="1073" t="s">
        <v>16821</v>
      </c>
      <c r="HN27" s="1073" t="s">
        <v>16821</v>
      </c>
      <c r="HO27" s="1073" t="s">
        <v>16821</v>
      </c>
      <c r="HP27" s="1074" t="s">
        <v>16823</v>
      </c>
      <c r="HQ27" s="1073" t="s">
        <v>16231</v>
      </c>
      <c r="HR27" s="1073" t="s">
        <v>16231</v>
      </c>
      <c r="HS27" s="1073" t="s">
        <v>16231</v>
      </c>
      <c r="HT27" s="1074" t="s">
        <v>16824</v>
      </c>
      <c r="HU27" s="1073" t="s">
        <v>16231</v>
      </c>
      <c r="HV27" s="1073" t="s">
        <v>16231</v>
      </c>
      <c r="HW27" s="1073" t="s">
        <v>16231</v>
      </c>
      <c r="HX27" s="1074" t="s">
        <v>16825</v>
      </c>
      <c r="HY27" s="1027"/>
      <c r="HZ27" s="446"/>
      <c r="IA27" s="446"/>
      <c r="IB27" s="1028"/>
      <c r="IC27" s="1027"/>
      <c r="ID27" s="446"/>
      <c r="IE27" s="446"/>
      <c r="IF27" s="1028"/>
      <c r="IG27" s="1027"/>
      <c r="IH27" s="446"/>
      <c r="II27" s="446"/>
      <c r="IJ27" s="1028"/>
      <c r="IK27" s="1027"/>
      <c r="IL27" s="446"/>
      <c r="IM27" s="446"/>
      <c r="IN27" s="1028"/>
    </row>
    <row r="28" spans="1:248" ht="60.75" customHeight="1">
      <c r="A28" s="2500"/>
      <c r="B28" s="1070" t="s">
        <v>16826</v>
      </c>
      <c r="C28" s="1014"/>
      <c r="D28" s="1333" t="s">
        <v>16749</v>
      </c>
      <c r="E28" s="1055" t="s">
        <v>16194</v>
      </c>
      <c r="F28" s="1055" t="s">
        <v>16194</v>
      </c>
      <c r="G28" s="1072" t="s">
        <v>16827</v>
      </c>
      <c r="H28" s="1032" t="s">
        <v>16118</v>
      </c>
      <c r="I28" s="1032" t="s">
        <v>16118</v>
      </c>
      <c r="J28" s="1032" t="s">
        <v>16118</v>
      </c>
      <c r="K28" s="1340" t="s">
        <v>16828</v>
      </c>
      <c r="L28" s="1018" t="s">
        <v>16109</v>
      </c>
      <c r="M28" s="1019" t="s">
        <v>16109</v>
      </c>
      <c r="N28" s="1019" t="s">
        <v>16109</v>
      </c>
      <c r="O28" s="1020" t="s">
        <v>16109</v>
      </c>
      <c r="P28" s="1333" t="s">
        <v>16769</v>
      </c>
      <c r="Q28" s="1333" t="s">
        <v>16769</v>
      </c>
      <c r="R28" s="1333" t="s">
        <v>16769</v>
      </c>
      <c r="S28" s="1333" t="s">
        <v>16769</v>
      </c>
      <c r="T28" s="1032" t="s">
        <v>16118</v>
      </c>
      <c r="U28" s="1032" t="s">
        <v>16118</v>
      </c>
      <c r="V28" s="1032" t="s">
        <v>16118</v>
      </c>
      <c r="W28" s="1340" t="s">
        <v>16829</v>
      </c>
      <c r="X28" s="1113" t="s">
        <v>16109</v>
      </c>
      <c r="Y28" s="1341" t="s">
        <v>16109</v>
      </c>
      <c r="Z28" s="1341" t="s">
        <v>16109</v>
      </c>
      <c r="AA28" s="1051" t="s">
        <v>16109</v>
      </c>
      <c r="AB28" s="1018" t="s">
        <v>16109</v>
      </c>
      <c r="AC28" s="1019" t="s">
        <v>16109</v>
      </c>
      <c r="AD28" s="1019" t="s">
        <v>16109</v>
      </c>
      <c r="AE28" s="1051" t="s">
        <v>16109</v>
      </c>
      <c r="AF28" s="1018" t="s">
        <v>16109</v>
      </c>
      <c r="AG28" s="1019" t="s">
        <v>16109</v>
      </c>
      <c r="AH28" s="1019" t="s">
        <v>16109</v>
      </c>
      <c r="AI28" s="1051" t="s">
        <v>16109</v>
      </c>
      <c r="AJ28" s="1333" t="s">
        <v>16758</v>
      </c>
      <c r="AK28" s="1019" t="s">
        <v>16830</v>
      </c>
      <c r="AL28" s="1019" t="s">
        <v>16830</v>
      </c>
      <c r="AM28" s="1051" t="s">
        <v>16830</v>
      </c>
      <c r="AN28" s="1342" t="s">
        <v>16831</v>
      </c>
      <c r="AO28" s="1022" t="s">
        <v>16831</v>
      </c>
      <c r="AP28" s="1022" t="s">
        <v>16831</v>
      </c>
      <c r="AQ28" s="1343" t="s">
        <v>16831</v>
      </c>
      <c r="AR28" s="1122" t="s">
        <v>16832</v>
      </c>
      <c r="AS28" s="1122" t="s">
        <v>16833</v>
      </c>
      <c r="AT28" s="1122" t="s">
        <v>16834</v>
      </c>
      <c r="AU28" s="1122" t="s">
        <v>16835</v>
      </c>
      <c r="AV28" s="1333" t="s">
        <v>16836</v>
      </c>
      <c r="AW28" s="1329" t="s">
        <v>16836</v>
      </c>
      <c r="AX28" s="1329" t="s">
        <v>16836</v>
      </c>
      <c r="AY28" s="1334" t="s">
        <v>16836</v>
      </c>
      <c r="AZ28" s="1092" t="s">
        <v>16837</v>
      </c>
      <c r="BA28" s="1051" t="s">
        <v>16838</v>
      </c>
      <c r="BB28" s="1040" t="s">
        <v>16271</v>
      </c>
      <c r="BC28" s="1105" t="s">
        <v>16839</v>
      </c>
      <c r="BD28" s="1333" t="s">
        <v>16772</v>
      </c>
      <c r="BE28" s="1333" t="s">
        <v>16772</v>
      </c>
      <c r="BF28" s="1333" t="s">
        <v>16772</v>
      </c>
      <c r="BG28" s="1333" t="s">
        <v>16772</v>
      </c>
      <c r="BH28" s="1018" t="s">
        <v>16840</v>
      </c>
      <c r="BI28" s="1019" t="s">
        <v>16841</v>
      </c>
      <c r="BJ28" s="1125" t="s">
        <v>16841</v>
      </c>
      <c r="BK28" s="1051" t="s">
        <v>16841</v>
      </c>
      <c r="BL28" s="1091" t="s">
        <v>16842</v>
      </c>
      <c r="BM28" s="1091" t="s">
        <v>16843</v>
      </c>
      <c r="BN28" s="1073" t="s">
        <v>16197</v>
      </c>
      <c r="BO28" s="1344" t="s">
        <v>16844</v>
      </c>
      <c r="BP28" s="1343" t="s">
        <v>16831</v>
      </c>
      <c r="BQ28" s="1343" t="s">
        <v>16831</v>
      </c>
      <c r="BR28" s="1343" t="s">
        <v>16831</v>
      </c>
      <c r="BS28" s="1343" t="s">
        <v>16831</v>
      </c>
      <c r="BT28" s="1130" t="s">
        <v>16362</v>
      </c>
      <c r="BU28" s="1333" t="s">
        <v>16769</v>
      </c>
      <c r="BV28" s="1019" t="s">
        <v>16830</v>
      </c>
      <c r="BW28" s="1333" t="s">
        <v>16769</v>
      </c>
      <c r="BX28" s="1333" t="s">
        <v>16845</v>
      </c>
      <c r="BY28" s="1329" t="s">
        <v>16845</v>
      </c>
      <c r="BZ28" s="1329" t="s">
        <v>16845</v>
      </c>
      <c r="CA28" s="1334" t="s">
        <v>16845</v>
      </c>
      <c r="CB28" s="1059" t="s">
        <v>16846</v>
      </c>
      <c r="CC28" s="958" t="s">
        <v>16838</v>
      </c>
      <c r="CD28" s="1121" t="s">
        <v>16601</v>
      </c>
      <c r="CE28" s="1122" t="s">
        <v>16847</v>
      </c>
      <c r="CF28" s="958" t="s">
        <v>16848</v>
      </c>
      <c r="CG28" s="958" t="s">
        <v>16848</v>
      </c>
      <c r="CH28" s="958" t="s">
        <v>16848</v>
      </c>
      <c r="CI28" s="958" t="s">
        <v>16848</v>
      </c>
      <c r="CJ28" s="958" t="s">
        <v>16848</v>
      </c>
      <c r="CK28" s="958" t="s">
        <v>16848</v>
      </c>
      <c r="CL28" s="958" t="s">
        <v>16848</v>
      </c>
      <c r="CM28" s="958" t="s">
        <v>16848</v>
      </c>
      <c r="CN28" s="1060" t="s">
        <v>16256</v>
      </c>
      <c r="CO28" s="1038" t="s">
        <v>16849</v>
      </c>
      <c r="CP28" s="1051" t="s">
        <v>16850</v>
      </c>
      <c r="CQ28" s="1099" t="s">
        <v>16851</v>
      </c>
      <c r="CR28" s="1021" t="s">
        <v>16831</v>
      </c>
      <c r="CS28" s="1022" t="s">
        <v>16831</v>
      </c>
      <c r="CT28" s="1022" t="s">
        <v>16831</v>
      </c>
      <c r="CU28" s="1343" t="s">
        <v>16831</v>
      </c>
      <c r="CV28" s="1333" t="s">
        <v>16769</v>
      </c>
      <c r="CW28" s="1333" t="s">
        <v>16769</v>
      </c>
      <c r="CX28" s="1019" t="s">
        <v>16852</v>
      </c>
      <c r="CY28" s="1333" t="s">
        <v>16769</v>
      </c>
      <c r="CZ28" s="1333" t="s">
        <v>16853</v>
      </c>
      <c r="DA28" s="1333" t="s">
        <v>16854</v>
      </c>
      <c r="DB28" s="1019" t="s">
        <v>16855</v>
      </c>
      <c r="DC28" s="1333" t="s">
        <v>16856</v>
      </c>
      <c r="DD28" s="1073" t="s">
        <v>16857</v>
      </c>
      <c r="DE28" s="1073" t="s">
        <v>16857</v>
      </c>
      <c r="DF28" s="1073" t="s">
        <v>16857</v>
      </c>
      <c r="DG28" s="1074" t="s">
        <v>16858</v>
      </c>
      <c r="DH28" s="1333" t="s">
        <v>16785</v>
      </c>
      <c r="DI28" s="1329" t="s">
        <v>16785</v>
      </c>
      <c r="DJ28" s="1019" t="s">
        <v>16855</v>
      </c>
      <c r="DK28" s="1334" t="s">
        <v>16785</v>
      </c>
      <c r="DL28" s="1073" t="s">
        <v>16857</v>
      </c>
      <c r="DM28" s="1073" t="s">
        <v>16857</v>
      </c>
      <c r="DN28" s="1073" t="s">
        <v>16857</v>
      </c>
      <c r="DO28" s="1074" t="s">
        <v>16859</v>
      </c>
      <c r="DP28" s="1062" t="s">
        <v>16860</v>
      </c>
      <c r="DQ28" s="1062" t="s">
        <v>16861</v>
      </c>
      <c r="DR28" s="1205" t="s">
        <v>16862</v>
      </c>
      <c r="DS28" s="1062" t="s">
        <v>16863</v>
      </c>
      <c r="DT28" s="1018" t="s">
        <v>16864</v>
      </c>
      <c r="DU28" s="1019" t="s">
        <v>16864</v>
      </c>
      <c r="DV28" s="1019" t="s">
        <v>16864</v>
      </c>
      <c r="DW28" s="1051" t="s">
        <v>16864</v>
      </c>
      <c r="DX28" s="1026"/>
      <c r="DY28" s="1074" t="s">
        <v>16865</v>
      </c>
      <c r="DZ28" s="1339" t="s">
        <v>16866</v>
      </c>
      <c r="EA28" s="1339" t="s">
        <v>16867</v>
      </c>
      <c r="EB28" s="1339" t="s">
        <v>16868</v>
      </c>
      <c r="EC28" s="1338" t="s">
        <v>16787</v>
      </c>
      <c r="ED28" s="1337" t="s">
        <v>16787</v>
      </c>
      <c r="EE28" s="1337" t="s">
        <v>16787</v>
      </c>
      <c r="EF28" s="1334" t="s">
        <v>16787</v>
      </c>
      <c r="EG28" s="1074" t="s">
        <v>16869</v>
      </c>
      <c r="EH28" s="1080" t="s">
        <v>16870</v>
      </c>
      <c r="EI28" s="1074" t="s">
        <v>16871</v>
      </c>
      <c r="EJ28" s="1074" t="s">
        <v>16872</v>
      </c>
      <c r="EK28" s="1018" t="s">
        <v>16109</v>
      </c>
      <c r="EL28" s="1019" t="s">
        <v>16109</v>
      </c>
      <c r="EM28" s="1019" t="s">
        <v>16109</v>
      </c>
      <c r="EN28" s="1051" t="s">
        <v>16109</v>
      </c>
      <c r="EO28" s="1073" t="s">
        <v>16873</v>
      </c>
      <c r="EP28" s="1055" t="s">
        <v>16552</v>
      </c>
      <c r="EQ28" s="1073" t="s">
        <v>16873</v>
      </c>
      <c r="ER28" s="1074" t="s">
        <v>16874</v>
      </c>
      <c r="ES28" s="1036" t="s">
        <v>16875</v>
      </c>
      <c r="ET28" s="1035" t="s">
        <v>16219</v>
      </c>
      <c r="EU28" s="1035" t="s">
        <v>16219</v>
      </c>
      <c r="EV28" s="1036" t="s">
        <v>16876</v>
      </c>
      <c r="EW28" s="1036" t="s">
        <v>16877</v>
      </c>
      <c r="EX28" s="1072" t="s">
        <v>16878</v>
      </c>
      <c r="EY28" s="1072" t="s">
        <v>16879</v>
      </c>
      <c r="EZ28" s="1036" t="s">
        <v>16880</v>
      </c>
      <c r="FA28" s="1018" t="s">
        <v>16109</v>
      </c>
      <c r="FB28" s="1019" t="s">
        <v>16109</v>
      </c>
      <c r="FC28" s="1019" t="s">
        <v>16109</v>
      </c>
      <c r="FD28" s="1051" t="s">
        <v>16109</v>
      </c>
      <c r="FE28" s="1035" t="s">
        <v>16222</v>
      </c>
      <c r="FF28" s="1035" t="s">
        <v>16222</v>
      </c>
      <c r="FG28" s="1035" t="s">
        <v>16222</v>
      </c>
      <c r="FH28" s="1036" t="s">
        <v>16881</v>
      </c>
      <c r="FI28" s="1018" t="s">
        <v>16109</v>
      </c>
      <c r="FJ28" s="1019" t="s">
        <v>16109</v>
      </c>
      <c r="FK28" s="1019" t="s">
        <v>16109</v>
      </c>
      <c r="FL28" s="1051" t="s">
        <v>16109</v>
      </c>
      <c r="FM28" s="1091" t="s">
        <v>16882</v>
      </c>
      <c r="FN28" s="1091" t="s">
        <v>16883</v>
      </c>
      <c r="FO28" s="1091" t="s">
        <v>16884</v>
      </c>
      <c r="FP28" s="1091" t="s">
        <v>16885</v>
      </c>
      <c r="FQ28" s="1199" t="s">
        <v>16560</v>
      </c>
      <c r="FR28" s="1035" t="s">
        <v>16562</v>
      </c>
      <c r="FS28" s="1199" t="s">
        <v>16560</v>
      </c>
      <c r="FT28" s="1036" t="s">
        <v>16886</v>
      </c>
      <c r="FU28" s="1018" t="s">
        <v>16109</v>
      </c>
      <c r="FV28" s="1048" t="s">
        <v>16887</v>
      </c>
      <c r="FW28" s="1050"/>
      <c r="FX28" s="1049"/>
      <c r="FY28" s="1021" t="s">
        <v>16831</v>
      </c>
      <c r="FZ28" s="1048" t="s">
        <v>16888</v>
      </c>
      <c r="GA28" s="446"/>
      <c r="GB28" s="1028"/>
      <c r="GC28" s="1027"/>
      <c r="GD28" s="1345" t="s">
        <v>16889</v>
      </c>
      <c r="GE28" s="446"/>
      <c r="GF28" s="1028"/>
      <c r="GG28" s="1073" t="s">
        <v>16626</v>
      </c>
      <c r="GH28" s="1073" t="s">
        <v>16626</v>
      </c>
      <c r="GI28" s="1073" t="s">
        <v>16626</v>
      </c>
      <c r="GJ28" s="1074" t="s">
        <v>16890</v>
      </c>
      <c r="GK28" s="1081" t="s">
        <v>16815</v>
      </c>
      <c r="GL28" s="1072" t="s">
        <v>16891</v>
      </c>
      <c r="GM28" s="1081" t="s">
        <v>16815</v>
      </c>
      <c r="GN28" s="1082" t="s">
        <v>16892</v>
      </c>
      <c r="GO28" s="1035" t="s">
        <v>16566</v>
      </c>
      <c r="GP28" s="1055" t="s">
        <v>16552</v>
      </c>
      <c r="GQ28" s="1035" t="s">
        <v>16566</v>
      </c>
      <c r="GR28" s="1036" t="s">
        <v>16893</v>
      </c>
      <c r="GS28" s="1035" t="s">
        <v>16566</v>
      </c>
      <c r="GT28" s="1055" t="s">
        <v>16552</v>
      </c>
      <c r="GU28" s="1035" t="s">
        <v>16566</v>
      </c>
      <c r="GV28" s="1036" t="s">
        <v>16894</v>
      </c>
      <c r="GW28" s="1036" t="s">
        <v>16895</v>
      </c>
      <c r="GX28" s="1122" t="s">
        <v>16896</v>
      </c>
      <c r="GY28" s="446"/>
      <c r="GZ28" s="1036" t="s">
        <v>16897</v>
      </c>
      <c r="HA28" s="1036" t="s">
        <v>16898</v>
      </c>
      <c r="HB28" s="1122" t="s">
        <v>16899</v>
      </c>
      <c r="HC28" s="446"/>
      <c r="HD28" s="1036" t="s">
        <v>16900</v>
      </c>
      <c r="HE28" s="1018" t="s">
        <v>16109</v>
      </c>
      <c r="HF28" s="1019" t="s">
        <v>16109</v>
      </c>
      <c r="HG28" s="1019" t="s">
        <v>16109</v>
      </c>
      <c r="HH28" s="1051" t="s">
        <v>16109</v>
      </c>
      <c r="HI28" s="1018" t="s">
        <v>16109</v>
      </c>
      <c r="HJ28" s="1019" t="s">
        <v>16109</v>
      </c>
      <c r="HK28" s="1019" t="s">
        <v>16109</v>
      </c>
      <c r="HL28" s="1051" t="s">
        <v>16109</v>
      </c>
      <c r="HM28" s="1018" t="s">
        <v>16109</v>
      </c>
      <c r="HN28" s="1019" t="s">
        <v>16109</v>
      </c>
      <c r="HO28" s="1019" t="s">
        <v>16109</v>
      </c>
      <c r="HP28" s="1051" t="s">
        <v>16109</v>
      </c>
      <c r="HQ28" s="1027"/>
      <c r="HR28" s="446"/>
      <c r="HS28" s="446"/>
      <c r="HT28" s="1028"/>
      <c r="HU28" s="1027"/>
      <c r="HV28" s="446"/>
      <c r="HW28" s="446"/>
      <c r="HX28" s="1028"/>
      <c r="HY28" s="1018" t="s">
        <v>16109</v>
      </c>
      <c r="HZ28" s="1019" t="s">
        <v>16109</v>
      </c>
      <c r="IA28" s="1019" t="s">
        <v>16109</v>
      </c>
      <c r="IB28" s="1051" t="s">
        <v>16109</v>
      </c>
      <c r="IC28" s="1018" t="s">
        <v>16109</v>
      </c>
      <c r="ID28" s="1019" t="s">
        <v>16109</v>
      </c>
      <c r="IE28" s="1019" t="s">
        <v>16109</v>
      </c>
      <c r="IF28" s="1051" t="s">
        <v>16109</v>
      </c>
      <c r="IG28" s="1027"/>
      <c r="IH28" s="446"/>
      <c r="II28" s="446"/>
      <c r="IJ28" s="1028"/>
      <c r="IK28" s="1027"/>
      <c r="IL28" s="446"/>
      <c r="IM28" s="446"/>
      <c r="IN28" s="1028"/>
    </row>
    <row r="29" spans="1:248" ht="60.75" customHeight="1">
      <c r="A29" s="2500"/>
      <c r="B29" s="751" t="s">
        <v>16901</v>
      </c>
      <c r="C29" s="1014"/>
      <c r="D29" s="1040" t="s">
        <v>16271</v>
      </c>
      <c r="E29" s="1019" t="s">
        <v>16902</v>
      </c>
      <c r="F29" s="1019" t="s">
        <v>16902</v>
      </c>
      <c r="G29" s="1020" t="s">
        <v>16902</v>
      </c>
      <c r="H29" s="1018" t="s">
        <v>16903</v>
      </c>
      <c r="I29" s="1125" t="s">
        <v>16903</v>
      </c>
      <c r="J29" s="1019" t="s">
        <v>16903</v>
      </c>
      <c r="K29" s="1020" t="s">
        <v>16903</v>
      </c>
      <c r="L29" s="1018" t="s">
        <v>16109</v>
      </c>
      <c r="M29" s="1019" t="s">
        <v>16109</v>
      </c>
      <c r="N29" s="1019" t="s">
        <v>16109</v>
      </c>
      <c r="O29" s="1126" t="s">
        <v>16109</v>
      </c>
      <c r="P29" s="1036" t="s">
        <v>16904</v>
      </c>
      <c r="Q29" s="1091" t="s">
        <v>16905</v>
      </c>
      <c r="R29" s="1035" t="s">
        <v>16576</v>
      </c>
      <c r="S29" s="1091" t="s">
        <v>16906</v>
      </c>
      <c r="T29" s="1342" t="s">
        <v>16831</v>
      </c>
      <c r="U29" s="1346" t="s">
        <v>16831</v>
      </c>
      <c r="V29" s="1342" t="s">
        <v>16831</v>
      </c>
      <c r="W29" s="1346" t="s">
        <v>16831</v>
      </c>
      <c r="X29" s="1060" t="s">
        <v>16275</v>
      </c>
      <c r="Y29" s="1061" t="s">
        <v>16287</v>
      </c>
      <c r="Z29" s="1060" t="s">
        <v>16275</v>
      </c>
      <c r="AA29" s="1099" t="s">
        <v>16907</v>
      </c>
      <c r="AB29" s="1060" t="s">
        <v>16908</v>
      </c>
      <c r="AC29" s="1061" t="s">
        <v>16287</v>
      </c>
      <c r="AD29" s="1060" t="s">
        <v>16275</v>
      </c>
      <c r="AE29" s="1099" t="s">
        <v>16909</v>
      </c>
      <c r="AF29" s="1018" t="s">
        <v>16109</v>
      </c>
      <c r="AG29" s="1019" t="s">
        <v>16109</v>
      </c>
      <c r="AH29" s="1019" t="s">
        <v>16109</v>
      </c>
      <c r="AI29" s="1020" t="s">
        <v>16109</v>
      </c>
      <c r="AJ29" s="1060" t="s">
        <v>16239</v>
      </c>
      <c r="AK29" s="1037" t="s">
        <v>16125</v>
      </c>
      <c r="AL29" s="1035" t="s">
        <v>16676</v>
      </c>
      <c r="AM29" s="1060" t="s">
        <v>16240</v>
      </c>
      <c r="AN29" s="1060" t="s">
        <v>16239</v>
      </c>
      <c r="AO29" s="1037" t="s">
        <v>16125</v>
      </c>
      <c r="AP29" s="1036" t="s">
        <v>16910</v>
      </c>
      <c r="AQ29" s="1060" t="s">
        <v>16240</v>
      </c>
      <c r="AR29" s="1329" t="s">
        <v>16769</v>
      </c>
      <c r="AS29" s="1329" t="s">
        <v>16769</v>
      </c>
      <c r="AT29" s="1329" t="s">
        <v>16769</v>
      </c>
      <c r="AU29" s="1329" t="s">
        <v>16769</v>
      </c>
      <c r="AV29" s="1059" t="s">
        <v>16911</v>
      </c>
      <c r="AW29" s="1121" t="s">
        <v>16333</v>
      </c>
      <c r="AX29" s="1121" t="s">
        <v>16333</v>
      </c>
      <c r="AY29" s="1122" t="s">
        <v>16912</v>
      </c>
      <c r="AZ29" s="1073" t="s">
        <v>16588</v>
      </c>
      <c r="BA29" s="1073" t="s">
        <v>16588</v>
      </c>
      <c r="BB29" s="1073" t="s">
        <v>16588</v>
      </c>
      <c r="BC29" s="1074" t="s">
        <v>16913</v>
      </c>
      <c r="BD29" s="1074" t="s">
        <v>16914</v>
      </c>
      <c r="BE29" s="1074" t="s">
        <v>16915</v>
      </c>
      <c r="BF29" s="1074" t="s">
        <v>16916</v>
      </c>
      <c r="BG29" s="1074" t="s">
        <v>16917</v>
      </c>
      <c r="BH29" s="1040" t="s">
        <v>16271</v>
      </c>
      <c r="BI29" s="1055" t="s">
        <v>16194</v>
      </c>
      <c r="BJ29" s="1040" t="s">
        <v>16271</v>
      </c>
      <c r="BK29" s="1105" t="s">
        <v>16918</v>
      </c>
      <c r="BL29" s="1074" t="s">
        <v>16919</v>
      </c>
      <c r="BM29" s="1074" t="s">
        <v>16920</v>
      </c>
      <c r="BN29" s="1019" t="s">
        <v>16830</v>
      </c>
      <c r="BO29" s="1074" t="s">
        <v>16921</v>
      </c>
      <c r="BP29" s="1074" t="s">
        <v>16922</v>
      </c>
      <c r="BQ29" s="1074" t="s">
        <v>16923</v>
      </c>
      <c r="BR29" s="1073" t="s">
        <v>16197</v>
      </c>
      <c r="BS29" s="1074" t="s">
        <v>16924</v>
      </c>
      <c r="BT29" s="1333" t="s">
        <v>16769</v>
      </c>
      <c r="BU29" s="1019" t="s">
        <v>16830</v>
      </c>
      <c r="BV29" s="1051" t="s">
        <v>16850</v>
      </c>
      <c r="BW29" s="1019" t="s">
        <v>16830</v>
      </c>
      <c r="BX29" s="1130" t="s">
        <v>16362</v>
      </c>
      <c r="BY29" s="1092" t="s">
        <v>16925</v>
      </c>
      <c r="BZ29" s="1019" t="s">
        <v>16926</v>
      </c>
      <c r="CA29" s="1019" t="s">
        <v>16926</v>
      </c>
      <c r="CB29" s="1077" t="s">
        <v>16927</v>
      </c>
      <c r="CC29" s="1077" t="s">
        <v>16928</v>
      </c>
      <c r="CD29" s="1090" t="s">
        <v>16252</v>
      </c>
      <c r="CE29" s="1131" t="s">
        <v>16929</v>
      </c>
      <c r="CF29" s="1073" t="s">
        <v>16201</v>
      </c>
      <c r="CG29" s="1061" t="s">
        <v>16287</v>
      </c>
      <c r="CH29" s="1073" t="s">
        <v>16201</v>
      </c>
      <c r="CI29" s="1074" t="s">
        <v>16930</v>
      </c>
      <c r="CJ29" s="958" t="s">
        <v>16838</v>
      </c>
      <c r="CK29" s="958" t="s">
        <v>16838</v>
      </c>
      <c r="CL29" s="958" t="s">
        <v>16838</v>
      </c>
      <c r="CM29" s="958" t="s">
        <v>16838</v>
      </c>
      <c r="CN29" s="1035" t="s">
        <v>16605</v>
      </c>
      <c r="CO29" s="1051" t="s">
        <v>16850</v>
      </c>
      <c r="CP29" s="1020" t="s">
        <v>16830</v>
      </c>
      <c r="CQ29" s="1051" t="s">
        <v>16850</v>
      </c>
      <c r="CR29" s="1060" t="s">
        <v>16256</v>
      </c>
      <c r="CS29" s="1019" t="s">
        <v>16850</v>
      </c>
      <c r="CT29" s="1019" t="s">
        <v>16850</v>
      </c>
      <c r="CU29" s="1099" t="s">
        <v>16931</v>
      </c>
      <c r="CV29" s="1051" t="s">
        <v>16852</v>
      </c>
      <c r="CW29" s="1019" t="s">
        <v>16852</v>
      </c>
      <c r="CX29" s="1019" t="s">
        <v>16830</v>
      </c>
      <c r="CY29" s="1020" t="s">
        <v>16852</v>
      </c>
      <c r="CZ29" s="1018" t="s">
        <v>16932</v>
      </c>
      <c r="DA29" s="1019" t="s">
        <v>16855</v>
      </c>
      <c r="DB29" s="1019" t="s">
        <v>16933</v>
      </c>
      <c r="DC29" s="1019" t="s">
        <v>16855</v>
      </c>
      <c r="DD29" s="1099" t="s">
        <v>16934</v>
      </c>
      <c r="DE29" s="1099" t="s">
        <v>16935</v>
      </c>
      <c r="DF29" s="1099" t="s">
        <v>16936</v>
      </c>
      <c r="DG29" s="1099" t="s">
        <v>16937</v>
      </c>
      <c r="DH29" s="1099" t="s">
        <v>16938</v>
      </c>
      <c r="DI29" s="1099" t="s">
        <v>16939</v>
      </c>
      <c r="DJ29" s="1099" t="s">
        <v>16940</v>
      </c>
      <c r="DK29" s="1099" t="s">
        <v>16941</v>
      </c>
      <c r="DL29" s="1018" t="s">
        <v>16942</v>
      </c>
      <c r="DM29" s="1019" t="s">
        <v>16942</v>
      </c>
      <c r="DN29" s="1019" t="s">
        <v>16942</v>
      </c>
      <c r="DO29" s="1020" t="s">
        <v>16942</v>
      </c>
      <c r="DP29" s="1020" t="s">
        <v>16903</v>
      </c>
      <c r="DQ29" s="1020" t="s">
        <v>16903</v>
      </c>
      <c r="DR29" s="1020" t="s">
        <v>16903</v>
      </c>
      <c r="DS29" s="1020" t="s">
        <v>16903</v>
      </c>
      <c r="DT29" s="1021" t="s">
        <v>16831</v>
      </c>
      <c r="DU29" s="1022" t="s">
        <v>16831</v>
      </c>
      <c r="DV29" s="1022" t="s">
        <v>16831</v>
      </c>
      <c r="DW29" s="1343" t="s">
        <v>16831</v>
      </c>
      <c r="DX29" s="1026"/>
      <c r="DY29" s="1113" t="s">
        <v>16943</v>
      </c>
      <c r="DZ29" s="1341" t="s">
        <v>16943</v>
      </c>
      <c r="EA29" s="1341" t="s">
        <v>16943</v>
      </c>
      <c r="EB29" s="1051" t="s">
        <v>16943</v>
      </c>
      <c r="EC29" s="1113" t="s">
        <v>16933</v>
      </c>
      <c r="ED29" s="1341" t="s">
        <v>16933</v>
      </c>
      <c r="EE29" s="1341" t="s">
        <v>16933</v>
      </c>
      <c r="EF29" s="1051" t="s">
        <v>16933</v>
      </c>
      <c r="EG29" s="1333" t="s">
        <v>16787</v>
      </c>
      <c r="EH29" s="1329" t="s">
        <v>16787</v>
      </c>
      <c r="EI29" s="1329" t="s">
        <v>16787</v>
      </c>
      <c r="EJ29" s="1334" t="s">
        <v>16787</v>
      </c>
      <c r="EK29" s="1018" t="s">
        <v>16109</v>
      </c>
      <c r="EL29" s="1019" t="s">
        <v>16109</v>
      </c>
      <c r="EM29" s="1019" t="s">
        <v>16109</v>
      </c>
      <c r="EN29" s="1051" t="s">
        <v>16109</v>
      </c>
      <c r="EO29" s="1036" t="s">
        <v>16944</v>
      </c>
      <c r="EP29" s="1036" t="s">
        <v>16945</v>
      </c>
      <c r="EQ29" s="1036" t="s">
        <v>16946</v>
      </c>
      <c r="ER29" s="1036" t="s">
        <v>16947</v>
      </c>
      <c r="ES29" s="1018" t="s">
        <v>16109</v>
      </c>
      <c r="ET29" s="1019" t="s">
        <v>16109</v>
      </c>
      <c r="EU29" s="1019" t="s">
        <v>16109</v>
      </c>
      <c r="EV29" s="1051" t="s">
        <v>16109</v>
      </c>
      <c r="EW29" s="1021" t="s">
        <v>16831</v>
      </c>
      <c r="EX29" s="1022" t="s">
        <v>16831</v>
      </c>
      <c r="EY29" s="1022" t="s">
        <v>16831</v>
      </c>
      <c r="EZ29" s="1023" t="s">
        <v>16831</v>
      </c>
      <c r="FA29" s="1036" t="s">
        <v>16948</v>
      </c>
      <c r="FB29" s="1036" t="s">
        <v>16949</v>
      </c>
      <c r="FC29" s="446"/>
      <c r="FD29" s="1088" t="s">
        <v>16950</v>
      </c>
      <c r="FE29" s="1018" t="s">
        <v>16109</v>
      </c>
      <c r="FF29" s="1019" t="s">
        <v>16109</v>
      </c>
      <c r="FG29" s="1019" t="s">
        <v>16109</v>
      </c>
      <c r="FH29" s="1051" t="s">
        <v>16109</v>
      </c>
      <c r="FI29" s="1018" t="s">
        <v>16109</v>
      </c>
      <c r="FJ29" s="1019" t="s">
        <v>16109</v>
      </c>
      <c r="FK29" s="1019" t="s">
        <v>16109</v>
      </c>
      <c r="FL29" s="1051" t="s">
        <v>16109</v>
      </c>
      <c r="FM29" s="1018" t="s">
        <v>16109</v>
      </c>
      <c r="FN29" s="1019" t="s">
        <v>16109</v>
      </c>
      <c r="FO29" s="1019" t="s">
        <v>16109</v>
      </c>
      <c r="FP29" s="1051" t="s">
        <v>16109</v>
      </c>
      <c r="FQ29" s="1018" t="s">
        <v>16109</v>
      </c>
      <c r="FR29" s="1019" t="s">
        <v>16109</v>
      </c>
      <c r="FS29" s="1019" t="s">
        <v>16109</v>
      </c>
      <c r="FT29" s="1051" t="s">
        <v>16109</v>
      </c>
      <c r="FU29" s="1036" t="s">
        <v>16951</v>
      </c>
      <c r="FV29" s="1019" t="s">
        <v>16109</v>
      </c>
      <c r="FW29" s="1019" t="s">
        <v>16109</v>
      </c>
      <c r="FX29" s="1020" t="s">
        <v>16109</v>
      </c>
      <c r="FY29" s="1036" t="s">
        <v>16952</v>
      </c>
      <c r="FZ29" s="1022" t="s">
        <v>16831</v>
      </c>
      <c r="GA29" s="1022" t="s">
        <v>16831</v>
      </c>
      <c r="GB29" s="1023" t="s">
        <v>16831</v>
      </c>
      <c r="GC29" s="1018" t="s">
        <v>16109</v>
      </c>
      <c r="GD29" s="1019" t="s">
        <v>16109</v>
      </c>
      <c r="GE29" s="1019" t="s">
        <v>16109</v>
      </c>
      <c r="GF29" s="1051" t="s">
        <v>16109</v>
      </c>
      <c r="GG29" s="1035" t="s">
        <v>16228</v>
      </c>
      <c r="GH29" s="1035" t="s">
        <v>16228</v>
      </c>
      <c r="GI29" s="1086"/>
      <c r="GJ29" s="1035" t="s">
        <v>16953</v>
      </c>
      <c r="GK29" s="1018" t="s">
        <v>16109</v>
      </c>
      <c r="GL29" s="1019" t="s">
        <v>16109</v>
      </c>
      <c r="GM29" s="1019" t="s">
        <v>16109</v>
      </c>
      <c r="GN29" s="1020" t="s">
        <v>16109</v>
      </c>
      <c r="GO29" s="1018" t="s">
        <v>16109</v>
      </c>
      <c r="GP29" s="1019" t="s">
        <v>16109</v>
      </c>
      <c r="GQ29" s="1019" t="s">
        <v>16109</v>
      </c>
      <c r="GR29" s="1020" t="s">
        <v>16109</v>
      </c>
      <c r="GS29" s="1018" t="s">
        <v>16109</v>
      </c>
      <c r="GT29" s="1019" t="s">
        <v>16109</v>
      </c>
      <c r="GU29" s="1019" t="s">
        <v>16109</v>
      </c>
      <c r="GV29" s="1051" t="s">
        <v>16109</v>
      </c>
      <c r="GW29" s="1018" t="s">
        <v>16109</v>
      </c>
      <c r="GX29" s="1019" t="s">
        <v>16109</v>
      </c>
      <c r="GY29" s="1019" t="s">
        <v>16109</v>
      </c>
      <c r="GZ29" s="1020" t="s">
        <v>16109</v>
      </c>
      <c r="HA29" s="1021" t="s">
        <v>16831</v>
      </c>
      <c r="HB29" s="1022" t="s">
        <v>16831</v>
      </c>
      <c r="HC29" s="1022" t="s">
        <v>16831</v>
      </c>
      <c r="HD29" s="1023" t="s">
        <v>16831</v>
      </c>
      <c r="HE29" s="1035" t="s">
        <v>16574</v>
      </c>
      <c r="HF29" s="446"/>
      <c r="HG29" s="446"/>
      <c r="HH29" s="1028"/>
      <c r="HI29" s="1035" t="s">
        <v>16574</v>
      </c>
      <c r="HJ29" s="446"/>
      <c r="HK29" s="446"/>
      <c r="HL29" s="1028"/>
      <c r="HM29" s="1074" t="s">
        <v>16954</v>
      </c>
      <c r="HN29" s="1074" t="s">
        <v>16955</v>
      </c>
      <c r="HO29" s="1074" t="s">
        <v>16956</v>
      </c>
      <c r="HP29" s="1074" t="s">
        <v>16957</v>
      </c>
      <c r="HQ29" s="1018" t="s">
        <v>16109</v>
      </c>
      <c r="HR29" s="1019" t="s">
        <v>16109</v>
      </c>
      <c r="HS29" s="1019" t="s">
        <v>16109</v>
      </c>
      <c r="HT29" s="1020" t="s">
        <v>16109</v>
      </c>
      <c r="HU29" s="1018" t="s">
        <v>16109</v>
      </c>
      <c r="HV29" s="1019" t="s">
        <v>16109</v>
      </c>
      <c r="HW29" s="1019" t="s">
        <v>16109</v>
      </c>
      <c r="HX29" s="1020" t="s">
        <v>16109</v>
      </c>
      <c r="HY29" s="1027"/>
      <c r="HZ29" s="446"/>
      <c r="IA29" s="446"/>
      <c r="IB29" s="1028"/>
      <c r="IC29" s="1021" t="s">
        <v>16831</v>
      </c>
      <c r="ID29" s="1022" t="s">
        <v>16831</v>
      </c>
      <c r="IE29" s="1022" t="s">
        <v>16831</v>
      </c>
      <c r="IF29" s="1023" t="s">
        <v>16831</v>
      </c>
      <c r="IG29" s="1341" t="s">
        <v>16109</v>
      </c>
      <c r="IH29" s="1341" t="s">
        <v>16109</v>
      </c>
      <c r="II29" s="1341" t="s">
        <v>16109</v>
      </c>
      <c r="IJ29" s="1341" t="s">
        <v>16109</v>
      </c>
      <c r="IK29" s="1341" t="s">
        <v>16109</v>
      </c>
      <c r="IL29" s="1019" t="s">
        <v>16109</v>
      </c>
      <c r="IM29" s="1019" t="s">
        <v>16109</v>
      </c>
      <c r="IN29" s="1020" t="s">
        <v>16109</v>
      </c>
    </row>
    <row r="30" spans="1:248" ht="60.75" customHeight="1">
      <c r="A30" s="2500"/>
      <c r="B30" s="751" t="s">
        <v>16958</v>
      </c>
      <c r="C30" s="1014"/>
      <c r="D30" s="1073" t="s">
        <v>16327</v>
      </c>
      <c r="E30" s="1073" t="s">
        <v>16327</v>
      </c>
      <c r="F30" s="1073" t="s">
        <v>16327</v>
      </c>
      <c r="G30" s="1074" t="s">
        <v>16959</v>
      </c>
      <c r="H30" s="1072" t="s">
        <v>16960</v>
      </c>
      <c r="I30" s="1093" t="s">
        <v>16961</v>
      </c>
      <c r="J30" s="1093" t="s">
        <v>16962</v>
      </c>
      <c r="K30" s="1072" t="s">
        <v>16963</v>
      </c>
      <c r="L30" s="1018" t="s">
        <v>16109</v>
      </c>
      <c r="M30" s="1019" t="s">
        <v>16109</v>
      </c>
      <c r="N30" s="1019" t="s">
        <v>16109</v>
      </c>
      <c r="O30" s="1020" t="s">
        <v>16109</v>
      </c>
      <c r="P30" s="1113" t="s">
        <v>16964</v>
      </c>
      <c r="Q30" s="1113" t="s">
        <v>16964</v>
      </c>
      <c r="R30" s="1113" t="s">
        <v>16964</v>
      </c>
      <c r="S30" s="1113" t="s">
        <v>16964</v>
      </c>
      <c r="T30" s="1060" t="s">
        <v>16236</v>
      </c>
      <c r="U30" s="1060" t="s">
        <v>16236</v>
      </c>
      <c r="V30" s="1060" t="s">
        <v>16236</v>
      </c>
      <c r="W30" s="1099" t="s">
        <v>16965</v>
      </c>
      <c r="X30" s="1035" t="s">
        <v>16122</v>
      </c>
      <c r="Y30" s="1035" t="s">
        <v>16122</v>
      </c>
      <c r="Z30" s="1035" t="s">
        <v>16122</v>
      </c>
      <c r="AA30" s="1036" t="s">
        <v>16966</v>
      </c>
      <c r="AB30" s="1074" t="s">
        <v>16967</v>
      </c>
      <c r="AC30" s="1074" t="s">
        <v>16968</v>
      </c>
      <c r="AD30" s="1074" t="s">
        <v>16969</v>
      </c>
      <c r="AE30" s="1074" t="s">
        <v>16970</v>
      </c>
      <c r="AF30" s="1113" t="s">
        <v>16109</v>
      </c>
      <c r="AG30" s="1341" t="s">
        <v>16109</v>
      </c>
      <c r="AH30" s="1341" t="s">
        <v>16109</v>
      </c>
      <c r="AI30" s="1020" t="s">
        <v>16109</v>
      </c>
      <c r="AJ30" s="1018" t="s">
        <v>16830</v>
      </c>
      <c r="AK30" s="1035" t="s">
        <v>16676</v>
      </c>
      <c r="AL30" s="1341" t="s">
        <v>16850</v>
      </c>
      <c r="AM30" s="1036" t="s">
        <v>16971</v>
      </c>
      <c r="AN30" s="1329" t="s">
        <v>16760</v>
      </c>
      <c r="AO30" s="1036" t="s">
        <v>16972</v>
      </c>
      <c r="AP30" s="1018" t="s">
        <v>16830</v>
      </c>
      <c r="AQ30" s="1036" t="s">
        <v>16973</v>
      </c>
      <c r="AR30" s="1074" t="s">
        <v>16974</v>
      </c>
      <c r="AS30" s="1074" t="s">
        <v>16975</v>
      </c>
      <c r="AT30" s="1018" t="s">
        <v>16830</v>
      </c>
      <c r="AU30" s="1123" t="s">
        <v>16976</v>
      </c>
      <c r="AV30" s="1121" t="s">
        <v>16333</v>
      </c>
      <c r="AW30" s="1113" t="s">
        <v>16830</v>
      </c>
      <c r="AX30" s="1113" t="s">
        <v>16830</v>
      </c>
      <c r="AY30" s="1113" t="s">
        <v>16830</v>
      </c>
      <c r="AZ30" s="1051" t="s">
        <v>16838</v>
      </c>
      <c r="BA30" s="1341" t="s">
        <v>16850</v>
      </c>
      <c r="BB30" s="1341" t="s">
        <v>16838</v>
      </c>
      <c r="BC30" s="1020" t="s">
        <v>16838</v>
      </c>
      <c r="BD30" s="1020" t="s">
        <v>16848</v>
      </c>
      <c r="BE30" s="1020" t="s">
        <v>16848</v>
      </c>
      <c r="BF30" s="1020" t="s">
        <v>16848</v>
      </c>
      <c r="BG30" s="1020" t="s">
        <v>16848</v>
      </c>
      <c r="BH30" s="1055" t="s">
        <v>16194</v>
      </c>
      <c r="BI30" s="1341" t="s">
        <v>16977</v>
      </c>
      <c r="BJ30" s="1055" t="s">
        <v>16194</v>
      </c>
      <c r="BK30" s="1072" t="s">
        <v>16978</v>
      </c>
      <c r="BL30" s="1113" t="s">
        <v>16830</v>
      </c>
      <c r="BM30" s="1341" t="s">
        <v>16830</v>
      </c>
      <c r="BN30" s="1341" t="s">
        <v>16850</v>
      </c>
      <c r="BO30" s="1091" t="s">
        <v>16979</v>
      </c>
      <c r="BP30" s="1330" t="s">
        <v>16760</v>
      </c>
      <c r="BQ30" s="1329" t="s">
        <v>16760</v>
      </c>
      <c r="BR30" s="1329" t="s">
        <v>16760</v>
      </c>
      <c r="BS30" s="1329" t="s">
        <v>16760</v>
      </c>
      <c r="BT30" s="1079" t="s">
        <v>16125</v>
      </c>
      <c r="BU30" s="1051" t="s">
        <v>16850</v>
      </c>
      <c r="BV30" s="1347" t="s">
        <v>16980</v>
      </c>
      <c r="BW30" s="1080" t="s">
        <v>16981</v>
      </c>
      <c r="BX30" s="1092" t="s">
        <v>16982</v>
      </c>
      <c r="BY30" s="1019" t="s">
        <v>16926</v>
      </c>
      <c r="BZ30" s="1092" t="s">
        <v>16983</v>
      </c>
      <c r="CA30" s="1092" t="s">
        <v>16984</v>
      </c>
      <c r="CB30" s="1074" t="s">
        <v>16985</v>
      </c>
      <c r="CC30" s="1059" t="s">
        <v>16986</v>
      </c>
      <c r="CD30" s="1074" t="s">
        <v>16987</v>
      </c>
      <c r="CE30" s="1074" t="s">
        <v>16988</v>
      </c>
      <c r="CF30" s="1038" t="s">
        <v>16212</v>
      </c>
      <c r="CG30" s="1073" t="s">
        <v>16201</v>
      </c>
      <c r="CH30" s="1097" t="s">
        <v>16252</v>
      </c>
      <c r="CI30" s="1044" t="s">
        <v>16989</v>
      </c>
      <c r="CJ30" s="1121" t="s">
        <v>16601</v>
      </c>
      <c r="CK30" s="1121" t="s">
        <v>16601</v>
      </c>
      <c r="CL30" s="1121" t="s">
        <v>16601</v>
      </c>
      <c r="CM30" s="1122" t="s">
        <v>16990</v>
      </c>
      <c r="CN30" s="1062" t="s">
        <v>16991</v>
      </c>
      <c r="CO30" s="1060" t="s">
        <v>16256</v>
      </c>
      <c r="CP30" s="1341" t="s">
        <v>16992</v>
      </c>
      <c r="CQ30" s="1092" t="s">
        <v>16993</v>
      </c>
      <c r="CR30" s="1044" t="s">
        <v>16994</v>
      </c>
      <c r="CS30" s="1045" t="s">
        <v>16138</v>
      </c>
      <c r="CT30" s="1045" t="s">
        <v>16138</v>
      </c>
      <c r="CU30" s="1045" t="s">
        <v>16138</v>
      </c>
      <c r="CV30" s="1348" t="s">
        <v>16995</v>
      </c>
      <c r="CW30" s="1092" t="s">
        <v>16996</v>
      </c>
      <c r="CX30" s="1099" t="s">
        <v>16997</v>
      </c>
      <c r="CY30" s="1107" t="s">
        <v>16998</v>
      </c>
      <c r="CZ30" s="1019" t="s">
        <v>16933</v>
      </c>
      <c r="DA30" s="1092" t="s">
        <v>16999</v>
      </c>
      <c r="DB30" s="1092" t="s">
        <v>17000</v>
      </c>
      <c r="DC30" s="1020" t="s">
        <v>16933</v>
      </c>
      <c r="DD30" s="1113" t="s">
        <v>16933</v>
      </c>
      <c r="DE30" s="1060" t="s">
        <v>16169</v>
      </c>
      <c r="DF30" s="1341" t="s">
        <v>16933</v>
      </c>
      <c r="DG30" s="1020" t="s">
        <v>16933</v>
      </c>
      <c r="DH30" s="1038" t="s">
        <v>16321</v>
      </c>
      <c r="DI30" s="1038" t="s">
        <v>16321</v>
      </c>
      <c r="DJ30" s="1038" t="s">
        <v>16321</v>
      </c>
      <c r="DK30" s="1044" t="s">
        <v>17001</v>
      </c>
      <c r="DL30" s="1099" t="s">
        <v>17002</v>
      </c>
      <c r="DM30" s="1099" t="s">
        <v>17003</v>
      </c>
      <c r="DN30" s="1099" t="s">
        <v>17004</v>
      </c>
      <c r="DO30" s="1099" t="s">
        <v>17005</v>
      </c>
      <c r="DP30" s="1113" t="s">
        <v>16933</v>
      </c>
      <c r="DQ30" s="1349" t="s">
        <v>16933</v>
      </c>
      <c r="DR30" s="1341" t="s">
        <v>16933</v>
      </c>
      <c r="DS30" s="1020" t="s">
        <v>16933</v>
      </c>
      <c r="DT30" s="1045" t="s">
        <v>16427</v>
      </c>
      <c r="DU30" s="1045" t="s">
        <v>16427</v>
      </c>
      <c r="DV30" s="1045" t="s">
        <v>16427</v>
      </c>
      <c r="DW30" s="1046" t="s">
        <v>17006</v>
      </c>
      <c r="DX30" s="1026"/>
      <c r="DY30" s="1123" t="s">
        <v>17007</v>
      </c>
      <c r="DZ30" s="1341" t="s">
        <v>16933</v>
      </c>
      <c r="EA30" s="1341" t="s">
        <v>16933</v>
      </c>
      <c r="EB30" s="1123" t="s">
        <v>17008</v>
      </c>
      <c r="EC30" s="1339" t="s">
        <v>17009</v>
      </c>
      <c r="ED30" s="1036" t="s">
        <v>17010</v>
      </c>
      <c r="EE30" s="1036" t="s">
        <v>17011</v>
      </c>
      <c r="EF30" s="1339" t="s">
        <v>17012</v>
      </c>
      <c r="EG30" s="1122" t="s">
        <v>17013</v>
      </c>
      <c r="EH30" s="1122" t="s">
        <v>17014</v>
      </c>
      <c r="EI30" s="1122" t="s">
        <v>17015</v>
      </c>
      <c r="EJ30" s="1122" t="s">
        <v>17016</v>
      </c>
      <c r="EK30" s="1018" t="s">
        <v>16109</v>
      </c>
      <c r="EL30" s="1019" t="s">
        <v>16109</v>
      </c>
      <c r="EM30" s="1019" t="s">
        <v>16109</v>
      </c>
      <c r="EN30" s="1051" t="s">
        <v>16109</v>
      </c>
      <c r="EO30" s="1018" t="s">
        <v>16109</v>
      </c>
      <c r="EP30" s="1019" t="s">
        <v>16109</v>
      </c>
      <c r="EQ30" s="1019" t="s">
        <v>16109</v>
      </c>
      <c r="ER30" s="1051" t="s">
        <v>16109</v>
      </c>
      <c r="ES30" s="1122" t="s">
        <v>17017</v>
      </c>
      <c r="ET30" s="1122" t="s">
        <v>17018</v>
      </c>
      <c r="EU30" s="1122" t="s">
        <v>17019</v>
      </c>
      <c r="EV30" s="1028"/>
      <c r="EW30" s="1018" t="s">
        <v>16109</v>
      </c>
      <c r="EX30" s="1019" t="s">
        <v>16109</v>
      </c>
      <c r="EY30" s="1019" t="s">
        <v>16109</v>
      </c>
      <c r="EZ30" s="1051" t="s">
        <v>16109</v>
      </c>
      <c r="FA30" s="1123" t="s">
        <v>17020</v>
      </c>
      <c r="FB30" s="1123" t="s">
        <v>17021</v>
      </c>
      <c r="FC30" s="1044" t="s">
        <v>17022</v>
      </c>
      <c r="FD30" s="1123" t="s">
        <v>17023</v>
      </c>
      <c r="FE30" s="1123" t="s">
        <v>17024</v>
      </c>
      <c r="FF30" s="446"/>
      <c r="FG30" s="446"/>
      <c r="FH30" s="1028"/>
      <c r="FI30" s="1036" t="s">
        <v>17025</v>
      </c>
      <c r="FJ30" s="1036" t="s">
        <v>17026</v>
      </c>
      <c r="FK30" s="446"/>
      <c r="FL30" s="1036" t="s">
        <v>17027</v>
      </c>
      <c r="FM30" s="1018" t="s">
        <v>16109</v>
      </c>
      <c r="FN30" s="1019" t="s">
        <v>16109</v>
      </c>
      <c r="FO30" s="1019" t="s">
        <v>16109</v>
      </c>
      <c r="FP30" s="1051" t="s">
        <v>16109</v>
      </c>
      <c r="FQ30" s="1018" t="s">
        <v>16109</v>
      </c>
      <c r="FR30" s="1019" t="s">
        <v>16109</v>
      </c>
      <c r="FS30" s="1019" t="s">
        <v>16109</v>
      </c>
      <c r="FT30" s="1051" t="s">
        <v>16109</v>
      </c>
      <c r="FU30" s="1049"/>
      <c r="FV30" s="1036" t="s">
        <v>17028</v>
      </c>
      <c r="FW30" s="1036" t="s">
        <v>17029</v>
      </c>
      <c r="FX30" s="1036" t="s">
        <v>17030</v>
      </c>
      <c r="FY30" s="1027"/>
      <c r="FZ30" s="1036" t="s">
        <v>17031</v>
      </c>
      <c r="GA30" s="1036" t="s">
        <v>17032</v>
      </c>
      <c r="GB30" s="1036" t="s">
        <v>17033</v>
      </c>
      <c r="GC30" s="1018" t="s">
        <v>16109</v>
      </c>
      <c r="GD30" s="1019" t="s">
        <v>16109</v>
      </c>
      <c r="GE30" s="1019" t="s">
        <v>16109</v>
      </c>
      <c r="GF30" s="1051" t="s">
        <v>16109</v>
      </c>
      <c r="GG30" s="1113" t="s">
        <v>16109</v>
      </c>
      <c r="GH30" s="1341" t="s">
        <v>16109</v>
      </c>
      <c r="GI30" s="1341" t="s">
        <v>16109</v>
      </c>
      <c r="GJ30" s="1020" t="s">
        <v>16109</v>
      </c>
      <c r="GK30" s="1113" t="s">
        <v>16109</v>
      </c>
      <c r="GL30" s="1341" t="s">
        <v>16109</v>
      </c>
      <c r="GM30" s="1341" t="s">
        <v>16109</v>
      </c>
      <c r="GN30" s="1020" t="s">
        <v>16109</v>
      </c>
      <c r="GO30" s="1113" t="s">
        <v>16109</v>
      </c>
      <c r="GP30" s="1341" t="s">
        <v>16109</v>
      </c>
      <c r="GQ30" s="1341" t="s">
        <v>16109</v>
      </c>
      <c r="GR30" s="1020" t="s">
        <v>16109</v>
      </c>
      <c r="GS30" s="1027"/>
      <c r="GT30" s="446"/>
      <c r="GU30" s="446"/>
      <c r="GV30" s="1028"/>
      <c r="GW30" s="1122" t="s">
        <v>17034</v>
      </c>
      <c r="GX30" s="446"/>
      <c r="GY30" s="1036" t="s">
        <v>17035</v>
      </c>
      <c r="GZ30" s="1122" t="s">
        <v>17036</v>
      </c>
      <c r="HA30" s="1122" t="s">
        <v>17037</v>
      </c>
      <c r="HB30" s="1341" t="s">
        <v>16109</v>
      </c>
      <c r="HC30" s="1341" t="s">
        <v>16109</v>
      </c>
      <c r="HD30" s="1122" t="s">
        <v>17038</v>
      </c>
      <c r="HE30" s="1027"/>
      <c r="HF30" s="1036" t="s">
        <v>17039</v>
      </c>
      <c r="HG30" s="446"/>
      <c r="HH30" s="1028"/>
      <c r="HI30" s="1027"/>
      <c r="HJ30" s="446"/>
      <c r="HK30" s="446"/>
      <c r="HL30" s="1028"/>
      <c r="HM30" s="1027"/>
      <c r="HN30" s="1036" t="s">
        <v>17040</v>
      </c>
      <c r="HO30" s="446"/>
      <c r="HP30" s="1028"/>
      <c r="HQ30" s="1027"/>
      <c r="HR30" s="446"/>
      <c r="HS30" s="446"/>
      <c r="HT30" s="1028"/>
      <c r="HU30" s="1083" t="s">
        <v>16225</v>
      </c>
      <c r="HV30" s="1083" t="s">
        <v>16225</v>
      </c>
      <c r="HW30" s="1083" t="s">
        <v>16225</v>
      </c>
      <c r="HX30" s="1084" t="s">
        <v>17041</v>
      </c>
      <c r="HY30" s="1027"/>
      <c r="HZ30" s="446"/>
      <c r="IA30" s="446"/>
      <c r="IB30" s="1028"/>
      <c r="IC30" s="1027"/>
      <c r="ID30" s="446"/>
      <c r="IE30" s="446"/>
      <c r="IF30" s="1028"/>
      <c r="IG30" s="1027"/>
      <c r="IH30" s="446"/>
      <c r="II30" s="446"/>
      <c r="IJ30" s="1028"/>
      <c r="IK30" s="1027"/>
      <c r="IL30" s="446"/>
      <c r="IM30" s="446"/>
      <c r="IN30" s="1028"/>
    </row>
    <row r="31" spans="1:248" ht="60.75" customHeight="1">
      <c r="A31" s="2500"/>
      <c r="B31" s="751" t="s">
        <v>17042</v>
      </c>
      <c r="C31" s="1014"/>
      <c r="D31" s="1018" t="s">
        <v>17043</v>
      </c>
      <c r="E31" s="1019" t="s">
        <v>16341</v>
      </c>
      <c r="F31" s="1019" t="s">
        <v>16341</v>
      </c>
      <c r="G31" s="1040" t="s">
        <v>16271</v>
      </c>
      <c r="H31" s="1040" t="s">
        <v>16271</v>
      </c>
      <c r="I31" s="1062" t="s">
        <v>17044</v>
      </c>
      <c r="J31" s="1040" t="s">
        <v>16271</v>
      </c>
      <c r="K31" s="1051" t="s">
        <v>17045</v>
      </c>
      <c r="L31" s="1018" t="s">
        <v>16109</v>
      </c>
      <c r="M31" s="1019" t="s">
        <v>16109</v>
      </c>
      <c r="N31" s="1019" t="s">
        <v>16109</v>
      </c>
      <c r="O31" s="1051" t="s">
        <v>16109</v>
      </c>
      <c r="P31" s="1113" t="s">
        <v>17046</v>
      </c>
      <c r="Q31" s="1104" t="s">
        <v>16273</v>
      </c>
      <c r="R31" s="1350" t="s">
        <v>17047</v>
      </c>
      <c r="S31" s="1113" t="s">
        <v>17046</v>
      </c>
      <c r="T31" s="1113" t="s">
        <v>17046</v>
      </c>
      <c r="U31" s="1113" t="s">
        <v>17046</v>
      </c>
      <c r="V31" s="1113" t="s">
        <v>17046</v>
      </c>
      <c r="W31" s="1113" t="s">
        <v>17046</v>
      </c>
      <c r="X31" s="1113" t="s">
        <v>16109</v>
      </c>
      <c r="Y31" s="1341" t="s">
        <v>16109</v>
      </c>
      <c r="Z31" s="1341" t="s">
        <v>16109</v>
      </c>
      <c r="AA31" s="1051" t="s">
        <v>16109</v>
      </c>
      <c r="AB31" s="1018" t="s">
        <v>16109</v>
      </c>
      <c r="AC31" s="1019" t="s">
        <v>16109</v>
      </c>
      <c r="AD31" s="1019" t="s">
        <v>16109</v>
      </c>
      <c r="AE31" s="1051" t="s">
        <v>16109</v>
      </c>
      <c r="AF31" s="1018" t="s">
        <v>16109</v>
      </c>
      <c r="AG31" s="1019" t="s">
        <v>16109</v>
      </c>
      <c r="AH31" s="1019" t="s">
        <v>16109</v>
      </c>
      <c r="AI31" s="1051" t="s">
        <v>16109</v>
      </c>
      <c r="AJ31" s="1058" t="s">
        <v>16155</v>
      </c>
      <c r="AK31" s="1341" t="s">
        <v>16850</v>
      </c>
      <c r="AL31" s="1113" t="s">
        <v>16992</v>
      </c>
      <c r="AM31" s="1341" t="s">
        <v>16850</v>
      </c>
      <c r="AN31" s="1044" t="s">
        <v>17048</v>
      </c>
      <c r="AO31" s="1092" t="s">
        <v>17049</v>
      </c>
      <c r="AP31" s="1341" t="s">
        <v>16850</v>
      </c>
      <c r="AQ31" s="1351" t="s">
        <v>17050</v>
      </c>
      <c r="AR31" s="1018" t="s">
        <v>16830</v>
      </c>
      <c r="AS31" s="1018" t="s">
        <v>16830</v>
      </c>
      <c r="AT31" s="1341" t="s">
        <v>16850</v>
      </c>
      <c r="AU31" s="1018" t="s">
        <v>16830</v>
      </c>
      <c r="AV31" s="1078" t="s">
        <v>16241</v>
      </c>
      <c r="AW31" s="1078" t="s">
        <v>16241</v>
      </c>
      <c r="AX31" s="1113" t="s">
        <v>16992</v>
      </c>
      <c r="AY31" s="1051" t="s">
        <v>16992</v>
      </c>
      <c r="AZ31" s="1051" t="s">
        <v>16850</v>
      </c>
      <c r="BA31" s="1113" t="s">
        <v>16830</v>
      </c>
      <c r="BB31" s="1341" t="s">
        <v>16850</v>
      </c>
      <c r="BC31" s="1341" t="s">
        <v>16850</v>
      </c>
      <c r="BD31" s="1090" t="s">
        <v>16313</v>
      </c>
      <c r="BE31" s="1090" t="s">
        <v>16313</v>
      </c>
      <c r="BF31" s="1090" t="s">
        <v>16313</v>
      </c>
      <c r="BG31" s="1114" t="s">
        <v>17051</v>
      </c>
      <c r="BH31" s="1341" t="s">
        <v>16977</v>
      </c>
      <c r="BI31" s="1341" t="s">
        <v>17052</v>
      </c>
      <c r="BJ31" s="1341" t="s">
        <v>16977</v>
      </c>
      <c r="BK31" s="1341" t="s">
        <v>16977</v>
      </c>
      <c r="BL31" s="1090" t="s">
        <v>16243</v>
      </c>
      <c r="BM31" s="1019" t="s">
        <v>16850</v>
      </c>
      <c r="BN31" s="1113" t="s">
        <v>16992</v>
      </c>
      <c r="BO31" s="1051" t="s">
        <v>16830</v>
      </c>
      <c r="BP31" s="1051" t="s">
        <v>16830</v>
      </c>
      <c r="BQ31" s="1106" t="s">
        <v>16281</v>
      </c>
      <c r="BR31" s="1019" t="s">
        <v>16830</v>
      </c>
      <c r="BS31" s="1019" t="s">
        <v>16830</v>
      </c>
      <c r="BT31" s="1058" t="s">
        <v>16280</v>
      </c>
      <c r="BU31" s="1051" t="s">
        <v>16992</v>
      </c>
      <c r="BV31" s="1051" t="s">
        <v>16992</v>
      </c>
      <c r="BW31" s="1051" t="s">
        <v>16850</v>
      </c>
      <c r="BX31" s="1076" t="s">
        <v>16203</v>
      </c>
      <c r="BY31" s="1113" t="s">
        <v>17053</v>
      </c>
      <c r="BZ31" s="1113" t="s">
        <v>17053</v>
      </c>
      <c r="CA31" s="1113" t="s">
        <v>17053</v>
      </c>
      <c r="CB31" s="1090" t="s">
        <v>16252</v>
      </c>
      <c r="CC31" s="1074" t="s">
        <v>17054</v>
      </c>
      <c r="CD31" s="958" t="s">
        <v>16838</v>
      </c>
      <c r="CE31" s="958" t="s">
        <v>16838</v>
      </c>
      <c r="CF31" s="1061" t="s">
        <v>16287</v>
      </c>
      <c r="CG31" s="1038" t="s">
        <v>16212</v>
      </c>
      <c r="CH31" s="958" t="s">
        <v>16838</v>
      </c>
      <c r="CI31" s="1098" t="s">
        <v>17055</v>
      </c>
      <c r="CJ31" s="1090" t="s">
        <v>16252</v>
      </c>
      <c r="CK31" s="1020" t="s">
        <v>16830</v>
      </c>
      <c r="CL31" s="1090" t="s">
        <v>16252</v>
      </c>
      <c r="CM31" s="1131" t="s">
        <v>17056</v>
      </c>
      <c r="CN31" s="1051" t="s">
        <v>16850</v>
      </c>
      <c r="CO31" s="1020" t="s">
        <v>16830</v>
      </c>
      <c r="CP31" s="1019" t="s">
        <v>17057</v>
      </c>
      <c r="CQ31" s="1109" t="s">
        <v>17058</v>
      </c>
      <c r="CR31" s="1090" t="s">
        <v>16255</v>
      </c>
      <c r="CS31" s="1060" t="s">
        <v>16256</v>
      </c>
      <c r="CT31" s="1019" t="s">
        <v>16830</v>
      </c>
      <c r="CU31" s="1051" t="s">
        <v>16850</v>
      </c>
      <c r="CV31" s="1076" t="s">
        <v>16288</v>
      </c>
      <c r="CW31" s="1019" t="s">
        <v>16830</v>
      </c>
      <c r="CX31" s="1019" t="s">
        <v>16992</v>
      </c>
      <c r="CY31" s="1348" t="s">
        <v>17059</v>
      </c>
      <c r="CZ31" s="1078" t="s">
        <v>16210</v>
      </c>
      <c r="DA31" s="1019" t="s">
        <v>16933</v>
      </c>
      <c r="DB31" s="1019" t="s">
        <v>17060</v>
      </c>
      <c r="DC31" s="1348" t="s">
        <v>17061</v>
      </c>
      <c r="DD31" s="1116" t="s">
        <v>17062</v>
      </c>
      <c r="DE31" s="1019" t="s">
        <v>16933</v>
      </c>
      <c r="DF31" s="202" t="s">
        <v>17063</v>
      </c>
      <c r="DG31" s="1116" t="s">
        <v>17064</v>
      </c>
      <c r="DH31" s="1076" t="s">
        <v>16261</v>
      </c>
      <c r="DI31" s="1019" t="s">
        <v>16855</v>
      </c>
      <c r="DJ31" s="1090" t="s">
        <v>16262</v>
      </c>
      <c r="DK31" s="1100" t="s">
        <v>17065</v>
      </c>
      <c r="DL31" s="1090" t="s">
        <v>16264</v>
      </c>
      <c r="DM31" s="1090" t="s">
        <v>16264</v>
      </c>
      <c r="DN31" s="1019" t="s">
        <v>16855</v>
      </c>
      <c r="DO31" s="1051" t="s">
        <v>16855</v>
      </c>
      <c r="DP31" s="1090" t="s">
        <v>16262</v>
      </c>
      <c r="DQ31" s="1090" t="s">
        <v>16262</v>
      </c>
      <c r="DR31" s="1018" t="s">
        <v>16855</v>
      </c>
      <c r="DS31" s="1018" t="s">
        <v>16855</v>
      </c>
      <c r="DT31" s="1018" t="s">
        <v>16933</v>
      </c>
      <c r="DU31" s="1019" t="s">
        <v>16933</v>
      </c>
      <c r="DV31" s="1019" t="s">
        <v>16933</v>
      </c>
      <c r="DW31" s="1051" t="s">
        <v>16933</v>
      </c>
      <c r="DX31" s="1026"/>
      <c r="DY31" s="1058" t="s">
        <v>16144</v>
      </c>
      <c r="DZ31" s="1019" t="s">
        <v>16855</v>
      </c>
      <c r="EA31" s="1019" t="s">
        <v>16855</v>
      </c>
      <c r="EB31" s="1051" t="s">
        <v>16933</v>
      </c>
      <c r="EC31" s="1113" t="s">
        <v>16855</v>
      </c>
      <c r="ED31" s="1341" t="s">
        <v>16855</v>
      </c>
      <c r="EE31" s="1341" t="s">
        <v>16855</v>
      </c>
      <c r="EF31" s="1051" t="s">
        <v>16855</v>
      </c>
      <c r="EG31" s="1113" t="s">
        <v>17066</v>
      </c>
      <c r="EH31" s="1341" t="s">
        <v>17066</v>
      </c>
      <c r="EI31" s="1341" t="s">
        <v>17066</v>
      </c>
      <c r="EJ31" s="1051" t="s">
        <v>17066</v>
      </c>
      <c r="EK31" s="1018" t="s">
        <v>16109</v>
      </c>
      <c r="EL31" s="1019" t="s">
        <v>16109</v>
      </c>
      <c r="EM31" s="1019" t="s">
        <v>16109</v>
      </c>
      <c r="EN31" s="1051" t="s">
        <v>16109</v>
      </c>
      <c r="EO31" s="1076" t="s">
        <v>16295</v>
      </c>
      <c r="EP31" s="446"/>
      <c r="EQ31" s="446"/>
      <c r="ER31" s="1028"/>
      <c r="ES31" s="1090" t="s">
        <v>16266</v>
      </c>
      <c r="ET31" s="1036" t="s">
        <v>17067</v>
      </c>
      <c r="EU31" s="446"/>
      <c r="EV31" s="1028"/>
      <c r="EW31" s="1058" t="s">
        <v>16144</v>
      </c>
      <c r="EX31" s="1036" t="s">
        <v>17068</v>
      </c>
      <c r="EY31" s="446"/>
      <c r="EZ31" s="1028"/>
      <c r="FA31" s="1085" t="s">
        <v>16296</v>
      </c>
      <c r="FB31" s="1104" t="s">
        <v>16294</v>
      </c>
      <c r="FC31" s="446"/>
      <c r="FD31" s="1028"/>
      <c r="FE31" s="1027"/>
      <c r="FF31" s="310" t="s">
        <v>16265</v>
      </c>
      <c r="FG31" s="310" t="s">
        <v>16265</v>
      </c>
      <c r="FH31" s="1352" t="s">
        <v>16265</v>
      </c>
      <c r="FI31" s="1050"/>
      <c r="FJ31" s="1050"/>
      <c r="FK31" s="1036" t="s">
        <v>17069</v>
      </c>
      <c r="FL31" s="1028"/>
      <c r="FM31" s="1058" t="s">
        <v>16353</v>
      </c>
      <c r="FN31" s="446"/>
      <c r="FO31" s="446"/>
      <c r="FP31" s="1110" t="s">
        <v>16298</v>
      </c>
      <c r="FQ31" s="1102" t="s">
        <v>16268</v>
      </c>
      <c r="FR31" s="1027"/>
      <c r="FS31" s="1035" t="s">
        <v>16562</v>
      </c>
      <c r="FT31" s="1200" t="s">
        <v>17070</v>
      </c>
      <c r="FU31" s="1090" t="s">
        <v>16269</v>
      </c>
      <c r="FV31" s="446"/>
      <c r="FW31" s="446"/>
      <c r="FX31" s="1028"/>
      <c r="FY31" s="1113" t="s">
        <v>16109</v>
      </c>
      <c r="FZ31" s="1019" t="s">
        <v>16109</v>
      </c>
      <c r="GA31" s="1113" t="s">
        <v>16109</v>
      </c>
      <c r="GB31" s="1113" t="s">
        <v>16109</v>
      </c>
      <c r="GC31" s="1027"/>
      <c r="GD31" s="1108" t="s">
        <v>16299</v>
      </c>
      <c r="GE31" s="446"/>
      <c r="GF31" s="1028"/>
      <c r="GG31" s="1068" t="s">
        <v>16180</v>
      </c>
      <c r="GH31" s="1068" t="s">
        <v>16180</v>
      </c>
      <c r="GI31" s="1068" t="s">
        <v>16180</v>
      </c>
      <c r="GJ31" s="1069" t="s">
        <v>17071</v>
      </c>
      <c r="GK31" s="1055" t="s">
        <v>16552</v>
      </c>
      <c r="GL31" s="1085" t="s">
        <v>16227</v>
      </c>
      <c r="GM31" s="446"/>
      <c r="GN31" s="1028"/>
      <c r="GO31" s="1055" t="s">
        <v>16552</v>
      </c>
      <c r="GP31" s="1090" t="s">
        <v>16324</v>
      </c>
      <c r="GQ31" s="1090" t="s">
        <v>16324</v>
      </c>
      <c r="GR31" s="1114" t="s">
        <v>17072</v>
      </c>
      <c r="GS31" s="1027"/>
      <c r="GT31" s="446"/>
      <c r="GU31" s="446"/>
      <c r="GV31" s="1028"/>
      <c r="GW31" s="1027"/>
      <c r="GX31" s="1036" t="s">
        <v>17073</v>
      </c>
      <c r="GY31" s="446"/>
      <c r="GZ31" s="1028"/>
      <c r="HA31" s="1018" t="s">
        <v>16109</v>
      </c>
      <c r="HB31" s="1036" t="s">
        <v>17074</v>
      </c>
      <c r="HC31" s="1036" t="s">
        <v>17075</v>
      </c>
      <c r="HD31" s="1051" t="s">
        <v>16109</v>
      </c>
      <c r="HE31" s="1027"/>
      <c r="HF31" s="1106" t="s">
        <v>16301</v>
      </c>
      <c r="HG31" s="1036" t="s">
        <v>17076</v>
      </c>
      <c r="HH31" s="1028"/>
      <c r="HI31" s="1027"/>
      <c r="HJ31" s="446"/>
      <c r="HK31" s="446"/>
      <c r="HL31" s="1110" t="s">
        <v>16298</v>
      </c>
      <c r="HM31" s="1027"/>
      <c r="HN31" s="446"/>
      <c r="HO31" s="1036" t="s">
        <v>17077</v>
      </c>
      <c r="HP31" s="1028"/>
      <c r="HQ31" s="1076" t="s">
        <v>16354</v>
      </c>
      <c r="HR31" s="446"/>
      <c r="HS31" s="1106" t="s">
        <v>16303</v>
      </c>
      <c r="HT31" s="1112" t="s">
        <v>17078</v>
      </c>
      <c r="HU31" s="1090" t="s">
        <v>16302</v>
      </c>
      <c r="HV31" s="1090" t="s">
        <v>16302</v>
      </c>
      <c r="HW31" s="446"/>
      <c r="HX31" s="1028"/>
      <c r="HY31" s="1027"/>
      <c r="HZ31" s="446"/>
      <c r="IA31" s="446"/>
      <c r="IB31" s="1028"/>
      <c r="IC31" s="1027"/>
      <c r="ID31" s="446"/>
      <c r="IE31" s="446"/>
      <c r="IF31" s="1028"/>
      <c r="IG31" s="1027"/>
      <c r="IH31" s="1027"/>
      <c r="II31" s="446"/>
      <c r="IJ31" s="1028"/>
      <c r="IK31" s="1027"/>
      <c r="IL31" s="446"/>
      <c r="IM31" s="446"/>
      <c r="IN31" s="1028"/>
    </row>
    <row r="32" spans="1:248" ht="60.75" customHeight="1">
      <c r="A32" s="2500"/>
      <c r="B32" s="751" t="s">
        <v>17079</v>
      </c>
      <c r="C32" s="1014"/>
      <c r="D32" s="1113" t="s">
        <v>16341</v>
      </c>
      <c r="E32" s="1341" t="s">
        <v>17045</v>
      </c>
      <c r="F32" s="1341" t="s">
        <v>17045</v>
      </c>
      <c r="G32" s="1051" t="s">
        <v>16341</v>
      </c>
      <c r="H32" s="1113" t="s">
        <v>17045</v>
      </c>
      <c r="I32" s="1341" t="s">
        <v>17045</v>
      </c>
      <c r="J32" s="1341" t="s">
        <v>17045</v>
      </c>
      <c r="K32" s="1105" t="s">
        <v>17080</v>
      </c>
      <c r="L32" s="1024" t="s">
        <v>16739</v>
      </c>
      <c r="M32" s="1024" t="s">
        <v>16739</v>
      </c>
      <c r="N32" s="1024" t="s">
        <v>16739</v>
      </c>
      <c r="O32" s="1024" t="s">
        <v>16739</v>
      </c>
      <c r="P32" s="1113" t="s">
        <v>17081</v>
      </c>
      <c r="Q32" s="1113" t="s">
        <v>17046</v>
      </c>
      <c r="R32" s="1113" t="s">
        <v>17046</v>
      </c>
      <c r="S32" s="1113" t="s">
        <v>17081</v>
      </c>
      <c r="T32" s="1035" t="s">
        <v>16122</v>
      </c>
      <c r="U32" s="1035" t="s">
        <v>16122</v>
      </c>
      <c r="V32" s="1035" t="s">
        <v>16122</v>
      </c>
      <c r="W32" s="1036" t="s">
        <v>17082</v>
      </c>
      <c r="X32" s="1113" t="s">
        <v>16109</v>
      </c>
      <c r="Y32" s="1341" t="s">
        <v>16109</v>
      </c>
      <c r="Z32" s="1341" t="s">
        <v>16109</v>
      </c>
      <c r="AA32" s="1051" t="s">
        <v>16109</v>
      </c>
      <c r="AB32" s="1092" t="s">
        <v>17083</v>
      </c>
      <c r="AC32" s="1092" t="s">
        <v>17084</v>
      </c>
      <c r="AD32" s="1092" t="s">
        <v>17085</v>
      </c>
      <c r="AE32" s="1092" t="s">
        <v>17086</v>
      </c>
      <c r="AF32" s="1057" t="s">
        <v>16740</v>
      </c>
      <c r="AG32" s="1057" t="s">
        <v>16740</v>
      </c>
      <c r="AH32" s="1057" t="s">
        <v>16740</v>
      </c>
      <c r="AI32" s="1057" t="s">
        <v>16740</v>
      </c>
      <c r="AJ32" s="1341" t="s">
        <v>16850</v>
      </c>
      <c r="AK32" s="1060" t="s">
        <v>16239</v>
      </c>
      <c r="AL32" s="1113" t="s">
        <v>17087</v>
      </c>
      <c r="AM32" s="1113" t="s">
        <v>16992</v>
      </c>
      <c r="AN32" s="1018" t="s">
        <v>16830</v>
      </c>
      <c r="AO32" s="1018" t="s">
        <v>16830</v>
      </c>
      <c r="AP32" s="1113" t="s">
        <v>16992</v>
      </c>
      <c r="AQ32" s="1018" t="s">
        <v>16830</v>
      </c>
      <c r="AR32" s="1341" t="s">
        <v>16850</v>
      </c>
      <c r="AS32" s="1341" t="s">
        <v>16850</v>
      </c>
      <c r="AT32" s="1113" t="s">
        <v>16992</v>
      </c>
      <c r="AU32" s="1341" t="s">
        <v>16850</v>
      </c>
      <c r="AV32" s="1113" t="s">
        <v>16830</v>
      </c>
      <c r="AW32" s="1113" t="s">
        <v>16992</v>
      </c>
      <c r="AX32" s="1113" t="s">
        <v>17087</v>
      </c>
      <c r="AY32" s="1051" t="s">
        <v>17087</v>
      </c>
      <c r="AZ32" s="1113" t="s">
        <v>16830</v>
      </c>
      <c r="BA32" s="1051" t="s">
        <v>17087</v>
      </c>
      <c r="BB32" s="1113" t="s">
        <v>16830</v>
      </c>
      <c r="BC32" s="1113" t="s">
        <v>16830</v>
      </c>
      <c r="BD32" s="1058" t="s">
        <v>16155</v>
      </c>
      <c r="BE32" s="1020" t="s">
        <v>16838</v>
      </c>
      <c r="BF32" s="1020" t="s">
        <v>16838</v>
      </c>
      <c r="BG32" s="1020" t="s">
        <v>16838</v>
      </c>
      <c r="BH32" s="1341" t="s">
        <v>17052</v>
      </c>
      <c r="BI32" s="1341" t="s">
        <v>17088</v>
      </c>
      <c r="BJ32" s="1341" t="s">
        <v>17052</v>
      </c>
      <c r="BK32" s="1341" t="s">
        <v>17052</v>
      </c>
      <c r="BL32" s="1113" t="s">
        <v>16850</v>
      </c>
      <c r="BM32" s="1113" t="s">
        <v>16992</v>
      </c>
      <c r="BN32" s="1019" t="s">
        <v>17087</v>
      </c>
      <c r="BO32" s="1051" t="s">
        <v>16850</v>
      </c>
      <c r="BP32" s="1051" t="s">
        <v>16850</v>
      </c>
      <c r="BQ32" s="1019" t="s">
        <v>16830</v>
      </c>
      <c r="BR32" s="1341" t="s">
        <v>16850</v>
      </c>
      <c r="BS32" s="1051" t="s">
        <v>16850</v>
      </c>
      <c r="BT32" s="1019" t="s">
        <v>16830</v>
      </c>
      <c r="BU32" s="1051" t="s">
        <v>17087</v>
      </c>
      <c r="BV32" s="1051" t="s">
        <v>17087</v>
      </c>
      <c r="BW32" s="1051" t="s">
        <v>16992</v>
      </c>
      <c r="BX32" s="1019" t="s">
        <v>16926</v>
      </c>
      <c r="BY32" s="1113" t="s">
        <v>17089</v>
      </c>
      <c r="BZ32" s="1113" t="s">
        <v>17089</v>
      </c>
      <c r="CA32" s="1113" t="s">
        <v>17089</v>
      </c>
      <c r="CB32" s="958" t="s">
        <v>16838</v>
      </c>
      <c r="CC32" s="1020" t="s">
        <v>16830</v>
      </c>
      <c r="CD32" s="1020" t="s">
        <v>16830</v>
      </c>
      <c r="CE32" s="1020" t="s">
        <v>16830</v>
      </c>
      <c r="CF32" s="1121" t="s">
        <v>16339</v>
      </c>
      <c r="CG32" s="1121" t="s">
        <v>16339</v>
      </c>
      <c r="CH32" s="1121" t="s">
        <v>16339</v>
      </c>
      <c r="CI32" s="1122" t="s">
        <v>17090</v>
      </c>
      <c r="CJ32" s="1121" t="s">
        <v>16339</v>
      </c>
      <c r="CK32" s="1121" t="s">
        <v>16339</v>
      </c>
      <c r="CL32" s="1121" t="s">
        <v>16339</v>
      </c>
      <c r="CM32" s="1122" t="s">
        <v>17091</v>
      </c>
      <c r="CN32" s="1020" t="s">
        <v>16830</v>
      </c>
      <c r="CO32" s="1108" t="s">
        <v>16291</v>
      </c>
      <c r="CP32" s="1341" t="s">
        <v>17087</v>
      </c>
      <c r="CQ32" s="1020" t="s">
        <v>16830</v>
      </c>
      <c r="CR32" s="1045" t="s">
        <v>16138</v>
      </c>
      <c r="CS32" s="1019" t="s">
        <v>16830</v>
      </c>
      <c r="CT32" s="1341" t="s">
        <v>16992</v>
      </c>
      <c r="CU32" s="1019" t="s">
        <v>16830</v>
      </c>
      <c r="CV32" s="1019" t="s">
        <v>16830</v>
      </c>
      <c r="CW32" s="1341" t="s">
        <v>16992</v>
      </c>
      <c r="CX32" s="1341" t="s">
        <v>17087</v>
      </c>
      <c r="CY32" s="1051" t="s">
        <v>16830</v>
      </c>
      <c r="CZ32" s="1348" t="s">
        <v>17092</v>
      </c>
      <c r="DA32" s="1093" t="s">
        <v>17093</v>
      </c>
      <c r="DB32" s="1019" t="s">
        <v>16830</v>
      </c>
      <c r="DC32" s="1019" t="s">
        <v>17060</v>
      </c>
      <c r="DD32" s="1113" t="s">
        <v>17094</v>
      </c>
      <c r="DE32" s="1341" t="s">
        <v>17094</v>
      </c>
      <c r="DF32" s="1341" t="s">
        <v>17094</v>
      </c>
      <c r="DG32" s="1051" t="s">
        <v>17094</v>
      </c>
      <c r="DH32" s="1113" t="s">
        <v>16855</v>
      </c>
      <c r="DI32" s="1019" t="s">
        <v>16942</v>
      </c>
      <c r="DJ32" s="1341" t="s">
        <v>16942</v>
      </c>
      <c r="DK32" s="1051" t="s">
        <v>16855</v>
      </c>
      <c r="DL32" s="1113" t="s">
        <v>16855</v>
      </c>
      <c r="DM32" s="1341" t="s">
        <v>16855</v>
      </c>
      <c r="DN32" s="1341" t="s">
        <v>16838</v>
      </c>
      <c r="DO32" s="1051" t="s">
        <v>16838</v>
      </c>
      <c r="DP32" s="1113" t="s">
        <v>16855</v>
      </c>
      <c r="DQ32" s="1018" t="s">
        <v>16855</v>
      </c>
      <c r="DR32" s="1341" t="s">
        <v>16830</v>
      </c>
      <c r="DS32" s="1051" t="s">
        <v>16830</v>
      </c>
      <c r="DT32" s="1113" t="s">
        <v>16855</v>
      </c>
      <c r="DU32" s="1341" t="s">
        <v>16855</v>
      </c>
      <c r="DV32" s="1341" t="s">
        <v>16855</v>
      </c>
      <c r="DW32" s="1051" t="s">
        <v>16855</v>
      </c>
      <c r="DX32" s="1026"/>
      <c r="DY32" s="1113" t="s">
        <v>16933</v>
      </c>
      <c r="DZ32" s="1341" t="s">
        <v>16830</v>
      </c>
      <c r="EA32" s="1341" t="s">
        <v>16830</v>
      </c>
      <c r="EB32" s="1051" t="s">
        <v>16855</v>
      </c>
      <c r="EC32" s="1113" t="s">
        <v>16830</v>
      </c>
      <c r="ED32" s="1341" t="s">
        <v>16830</v>
      </c>
      <c r="EE32" s="1341" t="s">
        <v>16830</v>
      </c>
      <c r="EF32" s="1051" t="s">
        <v>16830</v>
      </c>
      <c r="EG32" s="1113" t="s">
        <v>16933</v>
      </c>
      <c r="EH32" s="1341" t="s">
        <v>16933</v>
      </c>
      <c r="EI32" s="1341" t="s">
        <v>16933</v>
      </c>
      <c r="EJ32" s="1051" t="s">
        <v>16933</v>
      </c>
      <c r="EK32" s="1353" t="s">
        <v>16115</v>
      </c>
      <c r="EL32" s="1354" t="s">
        <v>16115</v>
      </c>
      <c r="EM32" s="1354" t="s">
        <v>16115</v>
      </c>
      <c r="EN32" s="1355" t="s">
        <v>16115</v>
      </c>
      <c r="EO32" s="1027"/>
      <c r="EP32" s="446"/>
      <c r="EQ32" s="446"/>
      <c r="ER32" s="1028"/>
      <c r="ES32" s="1027"/>
      <c r="ET32" s="446"/>
      <c r="EU32" s="446"/>
      <c r="EV32" s="1028"/>
      <c r="EW32" s="1027"/>
      <c r="EX32" s="446"/>
      <c r="EY32" s="446"/>
      <c r="EZ32" s="1028"/>
      <c r="FA32" s="1027"/>
      <c r="FB32" s="446"/>
      <c r="FC32" s="446"/>
      <c r="FD32" s="1028"/>
      <c r="FE32" s="396" t="s">
        <v>16265</v>
      </c>
      <c r="FF32" s="446"/>
      <c r="FG32" s="446"/>
      <c r="FH32" s="1028"/>
      <c r="FI32" s="1078" t="s">
        <v>16297</v>
      </c>
      <c r="FJ32" s="1078" t="s">
        <v>16297</v>
      </c>
      <c r="FK32" s="446"/>
      <c r="FL32" s="1028"/>
      <c r="FM32" s="1027"/>
      <c r="FN32" s="446"/>
      <c r="FO32" s="446"/>
      <c r="FP32" s="1028"/>
      <c r="FQ32" s="1027"/>
      <c r="FR32" s="446"/>
      <c r="FS32" s="446"/>
      <c r="FT32" s="1028"/>
      <c r="FU32" s="1027"/>
      <c r="FV32" s="446"/>
      <c r="FW32" s="446"/>
      <c r="FX32" s="1028"/>
      <c r="FY32" s="1027"/>
      <c r="FZ32" s="446"/>
      <c r="GA32" s="446"/>
      <c r="GB32" s="1028"/>
      <c r="GC32" s="1018" t="s">
        <v>16109</v>
      </c>
      <c r="GD32" s="1019" t="s">
        <v>16109</v>
      </c>
      <c r="GE32" s="1019" t="s">
        <v>16109</v>
      </c>
      <c r="GF32" s="1051" t="s">
        <v>16109</v>
      </c>
      <c r="GG32" s="1111" t="s">
        <v>16300</v>
      </c>
      <c r="GH32" s="446"/>
      <c r="GI32" s="446"/>
      <c r="GJ32" s="1028"/>
      <c r="GK32" s="1085" t="s">
        <v>16227</v>
      </c>
      <c r="GL32" s="446"/>
      <c r="GM32" s="446"/>
      <c r="GN32" s="1028"/>
      <c r="GO32" s="1090" t="s">
        <v>16324</v>
      </c>
      <c r="GP32" s="446"/>
      <c r="GQ32" s="446"/>
      <c r="GR32" s="1028"/>
      <c r="GS32" s="1018" t="s">
        <v>16109</v>
      </c>
      <c r="GT32" s="1019" t="s">
        <v>16109</v>
      </c>
      <c r="GU32" s="1019" t="s">
        <v>16109</v>
      </c>
      <c r="GV32" s="1051" t="s">
        <v>16109</v>
      </c>
      <c r="GW32" s="1027"/>
      <c r="GX32" s="446"/>
      <c r="GY32" s="446"/>
      <c r="GZ32" s="1028"/>
      <c r="HA32" s="1027"/>
      <c r="HB32" s="446"/>
      <c r="HC32" s="446"/>
      <c r="HD32" s="1028"/>
      <c r="HE32" s="1027"/>
      <c r="HF32" s="446"/>
      <c r="HG32" s="446"/>
      <c r="HH32" s="1028"/>
      <c r="HI32" s="1027"/>
      <c r="HJ32" s="446"/>
      <c r="HK32" s="446"/>
      <c r="HL32" s="1028"/>
      <c r="HM32" s="1027"/>
      <c r="HN32" s="446"/>
      <c r="HO32" s="446"/>
      <c r="HP32" s="1356"/>
      <c r="HQ32" s="1106" t="s">
        <v>16303</v>
      </c>
      <c r="HR32" s="446"/>
      <c r="HS32" s="446"/>
      <c r="HT32" s="446"/>
      <c r="HU32" s="1027"/>
      <c r="HV32" s="446"/>
      <c r="HW32" s="446"/>
      <c r="HX32" s="1028"/>
      <c r="HY32" s="1027"/>
      <c r="HZ32" s="446"/>
      <c r="IA32" s="446"/>
      <c r="IB32" s="1028"/>
      <c r="IC32" s="1027"/>
      <c r="ID32" s="446"/>
      <c r="IE32" s="446"/>
      <c r="IF32" s="1028"/>
      <c r="IG32" s="1027"/>
      <c r="IH32" s="446"/>
      <c r="II32" s="446"/>
      <c r="IJ32" s="1028"/>
      <c r="IK32" s="1027"/>
      <c r="IL32" s="446"/>
      <c r="IM32" s="446"/>
      <c r="IN32" s="1028"/>
    </row>
    <row r="33" spans="1:248" ht="60.75" customHeight="1">
      <c r="A33" s="2500"/>
      <c r="B33" s="751" t="s">
        <v>17095</v>
      </c>
      <c r="C33" s="1014"/>
      <c r="D33" s="1113" t="s">
        <v>17045</v>
      </c>
      <c r="E33" s="1341" t="s">
        <v>17096</v>
      </c>
      <c r="F33" s="1341" t="s">
        <v>17096</v>
      </c>
      <c r="G33" s="1051" t="s">
        <v>17045</v>
      </c>
      <c r="H33" s="1113" t="s">
        <v>16902</v>
      </c>
      <c r="I33" s="1341" t="s">
        <v>16902</v>
      </c>
      <c r="J33" s="1062" t="s">
        <v>17097</v>
      </c>
      <c r="K33" s="1051" t="s">
        <v>16902</v>
      </c>
      <c r="L33" s="1113" t="s">
        <v>16109</v>
      </c>
      <c r="M33" s="1341" t="s">
        <v>16109</v>
      </c>
      <c r="N33" s="1341" t="s">
        <v>16109</v>
      </c>
      <c r="O33" s="1051" t="s">
        <v>16109</v>
      </c>
      <c r="P33" s="1113" t="s">
        <v>17098</v>
      </c>
      <c r="Q33" s="1113" t="s">
        <v>17081</v>
      </c>
      <c r="R33" s="1113" t="s">
        <v>17081</v>
      </c>
      <c r="S33" s="1113" t="s">
        <v>17098</v>
      </c>
      <c r="T33" s="1113" t="s">
        <v>17081</v>
      </c>
      <c r="U33" s="1113" t="s">
        <v>17081</v>
      </c>
      <c r="V33" s="1113" t="s">
        <v>17081</v>
      </c>
      <c r="W33" s="1113" t="s">
        <v>17081</v>
      </c>
      <c r="X33" s="1113" t="s">
        <v>16109</v>
      </c>
      <c r="Y33" s="1341" t="s">
        <v>16109</v>
      </c>
      <c r="Z33" s="1341" t="s">
        <v>16109</v>
      </c>
      <c r="AA33" s="1051" t="s">
        <v>16109</v>
      </c>
      <c r="AB33" s="1113" t="s">
        <v>16109</v>
      </c>
      <c r="AC33" s="1341" t="s">
        <v>16109</v>
      </c>
      <c r="AD33" s="1341" t="s">
        <v>16109</v>
      </c>
      <c r="AE33" s="1051" t="s">
        <v>16109</v>
      </c>
      <c r="AF33" s="1113" t="s">
        <v>16109</v>
      </c>
      <c r="AG33" s="1341" t="s">
        <v>16109</v>
      </c>
      <c r="AH33" s="1341" t="s">
        <v>16109</v>
      </c>
      <c r="AI33" s="1051" t="s">
        <v>16109</v>
      </c>
      <c r="AJ33" s="1113" t="s">
        <v>16992</v>
      </c>
      <c r="AK33" s="1113" t="s">
        <v>16992</v>
      </c>
      <c r="AL33" s="1113" t="s">
        <v>17099</v>
      </c>
      <c r="AM33" s="1113" t="s">
        <v>17087</v>
      </c>
      <c r="AN33" s="1224" t="s">
        <v>17100</v>
      </c>
      <c r="AO33" s="1341" t="s">
        <v>16850</v>
      </c>
      <c r="AP33" s="1113" t="s">
        <v>17087</v>
      </c>
      <c r="AQ33" s="1341" t="s">
        <v>16850</v>
      </c>
      <c r="AR33" s="1224" t="s">
        <v>17100</v>
      </c>
      <c r="AS33" s="1113" t="s">
        <v>16992</v>
      </c>
      <c r="AT33" s="1113" t="s">
        <v>17087</v>
      </c>
      <c r="AU33" s="1113" t="s">
        <v>16992</v>
      </c>
      <c r="AV33" s="1224" t="s">
        <v>17101</v>
      </c>
      <c r="AW33" s="1341" t="s">
        <v>17087</v>
      </c>
      <c r="AX33" s="1341" t="s">
        <v>17099</v>
      </c>
      <c r="AY33" s="1113" t="s">
        <v>17099</v>
      </c>
      <c r="AZ33" s="1224" t="s">
        <v>17101</v>
      </c>
      <c r="BA33" s="1113" t="s">
        <v>17099</v>
      </c>
      <c r="BB33" s="1051" t="s">
        <v>17087</v>
      </c>
      <c r="BC33" s="1051" t="s">
        <v>17087</v>
      </c>
      <c r="BD33" s="1020" t="s">
        <v>16838</v>
      </c>
      <c r="BE33" s="1341" t="s">
        <v>16830</v>
      </c>
      <c r="BF33" s="1341" t="s">
        <v>16830</v>
      </c>
      <c r="BG33" s="1051" t="s">
        <v>16830</v>
      </c>
      <c r="BH33" s="1341" t="s">
        <v>17088</v>
      </c>
      <c r="BI33" s="1341" t="s">
        <v>16830</v>
      </c>
      <c r="BJ33" s="1341" t="s">
        <v>17088</v>
      </c>
      <c r="BK33" s="1051" t="s">
        <v>17088</v>
      </c>
      <c r="BL33" s="1113" t="s">
        <v>16992</v>
      </c>
      <c r="BM33" s="1341" t="s">
        <v>17087</v>
      </c>
      <c r="BN33" s="1341" t="s">
        <v>17099</v>
      </c>
      <c r="BO33" s="1051" t="s">
        <v>16992</v>
      </c>
      <c r="BP33" s="1051" t="s">
        <v>16992</v>
      </c>
      <c r="BQ33" s="1341" t="s">
        <v>16850</v>
      </c>
      <c r="BR33" s="1341" t="s">
        <v>16992</v>
      </c>
      <c r="BS33" s="1051" t="s">
        <v>16992</v>
      </c>
      <c r="BT33" s="1051" t="s">
        <v>16850</v>
      </c>
      <c r="BU33" s="1019" t="s">
        <v>17099</v>
      </c>
      <c r="BV33" s="1019" t="s">
        <v>17099</v>
      </c>
      <c r="BW33" s="1051" t="s">
        <v>17087</v>
      </c>
      <c r="BX33" s="1113" t="s">
        <v>17053</v>
      </c>
      <c r="BY33" s="1341" t="s">
        <v>17102</v>
      </c>
      <c r="BZ33" s="1341" t="s">
        <v>17102</v>
      </c>
      <c r="CA33" s="1051" t="s">
        <v>17102</v>
      </c>
      <c r="CB33" s="1224" t="s">
        <v>17103</v>
      </c>
      <c r="CC33" s="1051" t="s">
        <v>16850</v>
      </c>
      <c r="CD33" s="1051" t="s">
        <v>16850</v>
      </c>
      <c r="CE33" s="1051" t="s">
        <v>16850</v>
      </c>
      <c r="CF33" s="1282" t="s">
        <v>16693</v>
      </c>
      <c r="CG33" s="1282" t="s">
        <v>16693</v>
      </c>
      <c r="CH33" s="1282" t="s">
        <v>16693</v>
      </c>
      <c r="CI33" s="1283" t="s">
        <v>17104</v>
      </c>
      <c r="CJ33" s="1224" t="s">
        <v>17103</v>
      </c>
      <c r="CK33" s="1341" t="s">
        <v>16992</v>
      </c>
      <c r="CL33" s="1020" t="s">
        <v>16830</v>
      </c>
      <c r="CM33" s="1020" t="s">
        <v>16830</v>
      </c>
      <c r="CN33" s="1224" t="s">
        <v>17105</v>
      </c>
      <c r="CO33" s="1341" t="s">
        <v>16992</v>
      </c>
      <c r="CP33" s="1341" t="s">
        <v>17099</v>
      </c>
      <c r="CQ33" s="1341" t="s">
        <v>16992</v>
      </c>
      <c r="CR33" s="1357" t="s">
        <v>16695</v>
      </c>
      <c r="CS33" s="1341" t="s">
        <v>16992</v>
      </c>
      <c r="CT33" s="1019" t="s">
        <v>17057</v>
      </c>
      <c r="CU33" s="1051" t="s">
        <v>16992</v>
      </c>
      <c r="CV33" s="1282" t="s">
        <v>16696</v>
      </c>
      <c r="CW33" s="1341" t="s">
        <v>17087</v>
      </c>
      <c r="CX33" s="1341" t="s">
        <v>17057</v>
      </c>
      <c r="CY33" s="1051" t="s">
        <v>16992</v>
      </c>
      <c r="CZ33" s="1019" t="s">
        <v>17060</v>
      </c>
      <c r="DA33" s="1019" t="s">
        <v>17060</v>
      </c>
      <c r="DB33" s="1019" t="s">
        <v>17106</v>
      </c>
      <c r="DC33" s="1019" t="s">
        <v>16830</v>
      </c>
      <c r="DD33" s="1224" t="s">
        <v>17101</v>
      </c>
      <c r="DE33" s="1341" t="s">
        <v>16855</v>
      </c>
      <c r="DF33" s="1341" t="s">
        <v>16855</v>
      </c>
      <c r="DG33" s="1051" t="s">
        <v>16855</v>
      </c>
      <c r="DH33" s="1224" t="s">
        <v>17101</v>
      </c>
      <c r="DI33" s="1341" t="s">
        <v>16838</v>
      </c>
      <c r="DJ33" s="1341" t="s">
        <v>16838</v>
      </c>
      <c r="DK33" s="1051" t="s">
        <v>16942</v>
      </c>
      <c r="DL33" s="1224" t="s">
        <v>17103</v>
      </c>
      <c r="DM33" s="1341" t="s">
        <v>16838</v>
      </c>
      <c r="DN33" s="1341" t="s">
        <v>17060</v>
      </c>
      <c r="DO33" s="1051" t="s">
        <v>17060</v>
      </c>
      <c r="DP33" s="1224" t="s">
        <v>17103</v>
      </c>
      <c r="DQ33" s="1341" t="s">
        <v>16830</v>
      </c>
      <c r="DR33" s="1341" t="s">
        <v>17060</v>
      </c>
      <c r="DS33" s="1051" t="s">
        <v>17060</v>
      </c>
      <c r="DT33" s="1113" t="s">
        <v>16830</v>
      </c>
      <c r="DU33" s="1341" t="s">
        <v>16830</v>
      </c>
      <c r="DV33" s="1341" t="s">
        <v>16830</v>
      </c>
      <c r="DW33" s="1051" t="s">
        <v>16830</v>
      </c>
      <c r="DX33" s="1026"/>
      <c r="DY33" s="1113" t="s">
        <v>16855</v>
      </c>
      <c r="DZ33" s="1341" t="s">
        <v>17060</v>
      </c>
      <c r="EA33" s="1341" t="s">
        <v>17060</v>
      </c>
      <c r="EB33" s="1051" t="s">
        <v>16830</v>
      </c>
      <c r="EC33" s="1113" t="s">
        <v>17060</v>
      </c>
      <c r="ED33" s="1341" t="s">
        <v>17060</v>
      </c>
      <c r="EE33" s="1341" t="s">
        <v>17060</v>
      </c>
      <c r="EF33" s="1051" t="s">
        <v>17060</v>
      </c>
      <c r="EG33" s="396" t="s">
        <v>17107</v>
      </c>
      <c r="EH33" s="327" t="s">
        <v>17107</v>
      </c>
      <c r="EI33" s="1341" t="s">
        <v>16855</v>
      </c>
      <c r="EJ33" s="1352" t="s">
        <v>17107</v>
      </c>
      <c r="EK33" s="1018" t="s">
        <v>16109</v>
      </c>
      <c r="EL33" s="1019" t="s">
        <v>16109</v>
      </c>
      <c r="EM33" s="1019" t="s">
        <v>16109</v>
      </c>
      <c r="EN33" s="1051" t="s">
        <v>16109</v>
      </c>
      <c r="EO33" s="1027"/>
      <c r="EP33" s="446"/>
      <c r="EQ33" s="446"/>
      <c r="ER33" s="1028"/>
      <c r="ES33" s="1027"/>
      <c r="ET33" s="446"/>
      <c r="EU33" s="446"/>
      <c r="EV33" s="1028"/>
      <c r="EW33" s="396" t="s">
        <v>422</v>
      </c>
      <c r="EX33" s="446"/>
      <c r="EY33" s="446"/>
      <c r="EZ33" s="1028"/>
      <c r="FA33" s="1027"/>
      <c r="FB33" s="446"/>
      <c r="FC33" s="446"/>
      <c r="FD33" s="1028"/>
      <c r="FE33" s="1027"/>
      <c r="FF33" s="446"/>
      <c r="FG33" s="446"/>
      <c r="FH33" s="1028"/>
      <c r="FI33" s="1027"/>
      <c r="FJ33" s="446"/>
      <c r="FK33" s="446"/>
      <c r="FL33" s="1028"/>
      <c r="FM33" s="1027"/>
      <c r="FN33" s="446"/>
      <c r="FO33" s="446"/>
      <c r="FP33" s="1028"/>
      <c r="FQ33" s="396" t="s">
        <v>17108</v>
      </c>
      <c r="FR33" s="446"/>
      <c r="FS33" s="446"/>
      <c r="FT33" s="1028"/>
      <c r="FU33" s="396" t="s">
        <v>16711</v>
      </c>
      <c r="FV33" s="446"/>
      <c r="FW33" s="446"/>
      <c r="FX33" s="1028"/>
      <c r="FY33" s="396" t="s">
        <v>422</v>
      </c>
      <c r="FZ33" s="446"/>
      <c r="GA33" s="446"/>
      <c r="GB33" s="1028"/>
      <c r="GC33" s="1018" t="s">
        <v>16109</v>
      </c>
      <c r="GD33" s="1019" t="s">
        <v>16109</v>
      </c>
      <c r="GE33" s="1019" t="s">
        <v>16109</v>
      </c>
      <c r="GF33" s="1051" t="s">
        <v>16109</v>
      </c>
      <c r="GG33" s="396" t="s">
        <v>17109</v>
      </c>
      <c r="GH33" s="446"/>
      <c r="GI33" s="446"/>
      <c r="GJ33" s="1028"/>
      <c r="GK33" s="396" t="s">
        <v>17109</v>
      </c>
      <c r="GL33" s="446"/>
      <c r="GM33" s="446"/>
      <c r="GN33" s="1028"/>
      <c r="GO33" s="1027"/>
      <c r="GP33" s="446"/>
      <c r="GQ33" s="446"/>
      <c r="GR33" s="1028"/>
      <c r="GS33" s="1018" t="s">
        <v>16109</v>
      </c>
      <c r="GT33" s="1019" t="s">
        <v>16109</v>
      </c>
      <c r="GU33" s="1019" t="s">
        <v>16109</v>
      </c>
      <c r="GV33" s="1051" t="s">
        <v>16109</v>
      </c>
      <c r="GW33" s="1224" t="s">
        <v>17110</v>
      </c>
      <c r="GX33" s="446"/>
      <c r="GY33" s="446"/>
      <c r="GZ33" s="1028"/>
      <c r="HA33" s="1224" t="s">
        <v>17110</v>
      </c>
      <c r="HB33" s="446"/>
      <c r="HC33" s="446"/>
      <c r="HD33" s="1028"/>
      <c r="HE33" s="1224" t="s">
        <v>17111</v>
      </c>
      <c r="HF33" s="446"/>
      <c r="HG33" s="446"/>
      <c r="HH33" s="1028"/>
      <c r="HI33" s="1224" t="s">
        <v>17111</v>
      </c>
      <c r="HJ33" s="446"/>
      <c r="HK33" s="446"/>
      <c r="HL33" s="1028"/>
      <c r="HM33" s="1027"/>
      <c r="HN33" s="446"/>
      <c r="HO33" s="446"/>
      <c r="HP33" s="1028"/>
      <c r="HQ33" s="1282" t="s">
        <v>16712</v>
      </c>
      <c r="HR33" s="1282" t="s">
        <v>16712</v>
      </c>
      <c r="HS33" s="1282" t="s">
        <v>16712</v>
      </c>
      <c r="HT33" s="1283" t="s">
        <v>17112</v>
      </c>
      <c r="HU33" s="1027"/>
      <c r="HV33" s="446"/>
      <c r="HW33" s="446"/>
      <c r="HX33" s="1028"/>
      <c r="HY33" s="1027"/>
      <c r="HZ33" s="446"/>
      <c r="IA33" s="446"/>
      <c r="IB33" s="1028"/>
      <c r="IC33" s="1027"/>
      <c r="ID33" s="446"/>
      <c r="IE33" s="446"/>
      <c r="IF33" s="1028"/>
      <c r="IG33" s="1027"/>
      <c r="IH33" s="446"/>
      <c r="II33" s="446"/>
      <c r="IJ33" s="1028"/>
      <c r="IK33" s="1027"/>
      <c r="IL33" s="446"/>
      <c r="IM33" s="446"/>
      <c r="IN33" s="1028"/>
    </row>
    <row r="34" spans="1:248" ht="60.75" customHeight="1">
      <c r="A34" s="2500"/>
      <c r="B34" s="751" t="s">
        <v>17113</v>
      </c>
      <c r="C34" s="1014"/>
      <c r="D34" s="1113" t="s">
        <v>17096</v>
      </c>
      <c r="E34" s="1341" t="s">
        <v>16838</v>
      </c>
      <c r="F34" s="1341" t="s">
        <v>16838</v>
      </c>
      <c r="G34" s="1051" t="s">
        <v>17096</v>
      </c>
      <c r="H34" s="1113" t="s">
        <v>17043</v>
      </c>
      <c r="I34" s="1341" t="s">
        <v>17043</v>
      </c>
      <c r="J34" s="1341" t="s">
        <v>16902</v>
      </c>
      <c r="K34" s="1051" t="s">
        <v>17043</v>
      </c>
      <c r="L34" s="1113" t="s">
        <v>16109</v>
      </c>
      <c r="M34" s="1341" t="s">
        <v>16109</v>
      </c>
      <c r="N34" s="1341" t="s">
        <v>16109</v>
      </c>
      <c r="O34" s="1051" t="s">
        <v>16109</v>
      </c>
      <c r="P34" s="1113" t="s">
        <v>17114</v>
      </c>
      <c r="Q34" s="1113" t="s">
        <v>17098</v>
      </c>
      <c r="R34" s="1113" t="s">
        <v>17098</v>
      </c>
      <c r="S34" s="1113" t="s">
        <v>17114</v>
      </c>
      <c r="T34" s="1113" t="s">
        <v>17098</v>
      </c>
      <c r="U34" s="1113" t="s">
        <v>17098</v>
      </c>
      <c r="V34" s="1113" t="s">
        <v>17098</v>
      </c>
      <c r="W34" s="1113" t="s">
        <v>17098</v>
      </c>
      <c r="X34" s="1113" t="s">
        <v>16109</v>
      </c>
      <c r="Y34" s="1341" t="s">
        <v>16109</v>
      </c>
      <c r="Z34" s="1341" t="s">
        <v>16109</v>
      </c>
      <c r="AA34" s="1051" t="s">
        <v>16109</v>
      </c>
      <c r="AB34" s="1113" t="s">
        <v>16109</v>
      </c>
      <c r="AC34" s="1341" t="s">
        <v>16109</v>
      </c>
      <c r="AD34" s="1341" t="s">
        <v>16109</v>
      </c>
      <c r="AE34" s="1051" t="s">
        <v>16109</v>
      </c>
      <c r="AF34" s="1113" t="s">
        <v>16109</v>
      </c>
      <c r="AG34" s="1341" t="s">
        <v>16109</v>
      </c>
      <c r="AH34" s="1341" t="s">
        <v>16109</v>
      </c>
      <c r="AI34" s="1051" t="s">
        <v>16109</v>
      </c>
      <c r="AJ34" s="1113" t="s">
        <v>17087</v>
      </c>
      <c r="AK34" s="1113" t="s">
        <v>17087</v>
      </c>
      <c r="AL34" s="1113" t="s">
        <v>17115</v>
      </c>
      <c r="AM34" s="1113" t="s">
        <v>17099</v>
      </c>
      <c r="AN34" s="1341" t="s">
        <v>16850</v>
      </c>
      <c r="AO34" s="1113" t="s">
        <v>16992</v>
      </c>
      <c r="AP34" s="1113" t="s">
        <v>17116</v>
      </c>
      <c r="AQ34" s="1113" t="s">
        <v>16992</v>
      </c>
      <c r="AR34" s="1224" t="s">
        <v>17117</v>
      </c>
      <c r="AS34" s="1113" t="s">
        <v>17087</v>
      </c>
      <c r="AT34" s="1113" t="s">
        <v>17099</v>
      </c>
      <c r="AU34" s="1113" t="s">
        <v>17087</v>
      </c>
      <c r="AV34" s="1358" t="s">
        <v>17118</v>
      </c>
      <c r="AW34" s="1358" t="s">
        <v>17118</v>
      </c>
      <c r="AX34" s="1358" t="s">
        <v>17118</v>
      </c>
      <c r="AY34" s="1359" t="s">
        <v>17119</v>
      </c>
      <c r="AZ34" s="1224" t="s">
        <v>17117</v>
      </c>
      <c r="BA34" s="1113" t="s">
        <v>17120</v>
      </c>
      <c r="BB34" s="1113" t="s">
        <v>17099</v>
      </c>
      <c r="BC34" s="1113" t="s">
        <v>17099</v>
      </c>
      <c r="BD34" s="1113" t="s">
        <v>16830</v>
      </c>
      <c r="BE34" s="1341" t="s">
        <v>17087</v>
      </c>
      <c r="BF34" s="1341" t="s">
        <v>17087</v>
      </c>
      <c r="BG34" s="1051" t="s">
        <v>17087</v>
      </c>
      <c r="BH34" s="1113" t="s">
        <v>16830</v>
      </c>
      <c r="BI34" s="1020" t="s">
        <v>17121</v>
      </c>
      <c r="BJ34" s="1341" t="s">
        <v>16830</v>
      </c>
      <c r="BK34" s="1051" t="s">
        <v>16830</v>
      </c>
      <c r="BL34" s="1113" t="s">
        <v>17087</v>
      </c>
      <c r="BM34" s="1341" t="s">
        <v>17099</v>
      </c>
      <c r="BN34" s="1341" t="s">
        <v>17057</v>
      </c>
      <c r="BO34" s="1051" t="s">
        <v>17087</v>
      </c>
      <c r="BP34" s="1051" t="s">
        <v>17087</v>
      </c>
      <c r="BQ34" s="1341" t="s">
        <v>16992</v>
      </c>
      <c r="BR34" s="1341" t="s">
        <v>17087</v>
      </c>
      <c r="BS34" s="1051" t="s">
        <v>17087</v>
      </c>
      <c r="BT34" s="1051" t="s">
        <v>16992</v>
      </c>
      <c r="BU34" s="1020" t="s">
        <v>17057</v>
      </c>
      <c r="BV34" s="1020" t="s">
        <v>17057</v>
      </c>
      <c r="BW34" s="1019" t="s">
        <v>17099</v>
      </c>
      <c r="BX34" s="1358" t="s">
        <v>17122</v>
      </c>
      <c r="BY34" s="1358" t="s">
        <v>17122</v>
      </c>
      <c r="BZ34" s="1358" t="s">
        <v>17122</v>
      </c>
      <c r="CA34" s="1303" t="s">
        <v>17123</v>
      </c>
      <c r="CB34" s="1224" t="s">
        <v>17124</v>
      </c>
      <c r="CC34" s="1051" t="s">
        <v>16992</v>
      </c>
      <c r="CD34" s="1051" t="s">
        <v>16992</v>
      </c>
      <c r="CE34" s="1051" t="s">
        <v>16992</v>
      </c>
      <c r="CF34" s="958" t="s">
        <v>16838</v>
      </c>
      <c r="CG34" s="958" t="s">
        <v>16838</v>
      </c>
      <c r="CH34" s="1020" t="s">
        <v>16830</v>
      </c>
      <c r="CI34" s="958" t="s">
        <v>16838</v>
      </c>
      <c r="CJ34" s="1360" t="s">
        <v>17124</v>
      </c>
      <c r="CK34" s="1019" t="s">
        <v>17087</v>
      </c>
      <c r="CL34" s="1341" t="s">
        <v>16992</v>
      </c>
      <c r="CM34" s="1341" t="s">
        <v>16992</v>
      </c>
      <c r="CN34" s="1341" t="s">
        <v>16992</v>
      </c>
      <c r="CO34" s="1019" t="s">
        <v>17057</v>
      </c>
      <c r="CP34" s="1341" t="s">
        <v>17116</v>
      </c>
      <c r="CQ34" s="1019" t="s">
        <v>17057</v>
      </c>
      <c r="CR34" s="1019" t="s">
        <v>16850</v>
      </c>
      <c r="CS34" s="1019" t="s">
        <v>17057</v>
      </c>
      <c r="CT34" s="1020" t="s">
        <v>17087</v>
      </c>
      <c r="CU34" s="1019" t="s">
        <v>17057</v>
      </c>
      <c r="CV34" s="1224" t="s">
        <v>17105</v>
      </c>
      <c r="CW34" s="1341" t="s">
        <v>17057</v>
      </c>
      <c r="CX34" s="1341" t="s">
        <v>17099</v>
      </c>
      <c r="CY34" s="1051" t="s">
        <v>17087</v>
      </c>
      <c r="CZ34" s="1358" t="s">
        <v>17125</v>
      </c>
      <c r="DA34" s="1358" t="s">
        <v>17125</v>
      </c>
      <c r="DB34" s="1358" t="s">
        <v>17125</v>
      </c>
      <c r="DC34" s="1303" t="s">
        <v>17126</v>
      </c>
      <c r="DD34" s="1361" t="s">
        <v>16697</v>
      </c>
      <c r="DE34" s="1341" t="s">
        <v>16830</v>
      </c>
      <c r="DF34" s="1341" t="s">
        <v>16830</v>
      </c>
      <c r="DG34" s="1051" t="s">
        <v>16830</v>
      </c>
      <c r="DH34" s="1018" t="s">
        <v>16942</v>
      </c>
      <c r="DI34" s="1341" t="s">
        <v>17060</v>
      </c>
      <c r="DJ34" s="1341" t="s">
        <v>17060</v>
      </c>
      <c r="DK34" s="1051" t="s">
        <v>16838</v>
      </c>
      <c r="DL34" s="1113" t="s">
        <v>16838</v>
      </c>
      <c r="DM34" s="1341" t="s">
        <v>17060</v>
      </c>
      <c r="DN34" s="1341" t="s">
        <v>16341</v>
      </c>
      <c r="DO34" s="1051" t="s">
        <v>16341</v>
      </c>
      <c r="DP34" s="1113" t="s">
        <v>16830</v>
      </c>
      <c r="DQ34" s="1341" t="s">
        <v>17060</v>
      </c>
      <c r="DR34" s="1341" t="s">
        <v>17127</v>
      </c>
      <c r="DS34" s="1051" t="s">
        <v>17127</v>
      </c>
      <c r="DT34" s="1113" t="s">
        <v>17060</v>
      </c>
      <c r="DU34" s="1341" t="s">
        <v>17060</v>
      </c>
      <c r="DV34" s="1341" t="s">
        <v>17060</v>
      </c>
      <c r="DW34" s="1051" t="s">
        <v>17060</v>
      </c>
      <c r="DX34" s="1026"/>
      <c r="DY34" s="1113" t="s">
        <v>16830</v>
      </c>
      <c r="DZ34" s="1341" t="s">
        <v>17127</v>
      </c>
      <c r="EA34" s="1341" t="s">
        <v>17127</v>
      </c>
      <c r="EB34" s="1051" t="s">
        <v>17060</v>
      </c>
      <c r="EC34" s="1113" t="s">
        <v>17127</v>
      </c>
      <c r="ED34" s="1341" t="s">
        <v>17127</v>
      </c>
      <c r="EE34" s="1341" t="s">
        <v>17127</v>
      </c>
      <c r="EF34" s="1051" t="s">
        <v>17127</v>
      </c>
      <c r="EG34" s="1113" t="s">
        <v>16855</v>
      </c>
      <c r="EH34" s="1341" t="s">
        <v>16855</v>
      </c>
      <c r="EI34" s="1341" t="s">
        <v>16838</v>
      </c>
      <c r="EJ34" s="1051" t="s">
        <v>16855</v>
      </c>
      <c r="EK34" s="1018" t="s">
        <v>16109</v>
      </c>
      <c r="EL34" s="1019" t="s">
        <v>16109</v>
      </c>
      <c r="EM34" s="1019" t="s">
        <v>16109</v>
      </c>
      <c r="EN34" s="1051" t="s">
        <v>16109</v>
      </c>
      <c r="EO34" s="1027"/>
      <c r="EP34" s="446"/>
      <c r="EQ34" s="446"/>
      <c r="ER34" s="1028"/>
      <c r="ES34" s="1027"/>
      <c r="ET34" s="446"/>
      <c r="EU34" s="446"/>
      <c r="EV34" s="1028"/>
      <c r="EW34" s="1027"/>
      <c r="EX34" s="446"/>
      <c r="EY34" s="446"/>
      <c r="EZ34" s="1028"/>
      <c r="FA34" s="1027"/>
      <c r="FB34" s="446"/>
      <c r="FC34" s="446"/>
      <c r="FD34" s="1028"/>
      <c r="FE34" s="1358" t="s">
        <v>17128</v>
      </c>
      <c r="FF34" s="1358" t="s">
        <v>17128</v>
      </c>
      <c r="FG34" s="1358" t="s">
        <v>17128</v>
      </c>
      <c r="FH34" s="1362" t="s">
        <v>17129</v>
      </c>
      <c r="FI34" s="1027"/>
      <c r="FJ34" s="446"/>
      <c r="FK34" s="446"/>
      <c r="FL34" s="1028"/>
      <c r="FM34" s="1027"/>
      <c r="FN34" s="446"/>
      <c r="FO34" s="446"/>
      <c r="FP34" s="1028"/>
      <c r="FQ34" s="1027"/>
      <c r="FR34" s="446"/>
      <c r="FS34" s="446"/>
      <c r="FT34" s="1028"/>
      <c r="FU34" s="1027"/>
      <c r="FV34" s="446"/>
      <c r="FW34" s="446"/>
      <c r="FX34" s="1028"/>
      <c r="FY34" s="396" t="s">
        <v>17108</v>
      </c>
      <c r="FZ34" s="446"/>
      <c r="GA34" s="446"/>
      <c r="GB34" s="1028"/>
      <c r="GC34" s="1018" t="s">
        <v>16109</v>
      </c>
      <c r="GD34" s="1019" t="s">
        <v>16109</v>
      </c>
      <c r="GE34" s="1019" t="s">
        <v>16109</v>
      </c>
      <c r="GF34" s="1051" t="s">
        <v>16109</v>
      </c>
      <c r="GG34" s="1027"/>
      <c r="GH34" s="446"/>
      <c r="GI34" s="446"/>
      <c r="GJ34" s="1028"/>
      <c r="GK34" s="1027"/>
      <c r="GL34" s="446"/>
      <c r="GM34" s="446"/>
      <c r="GN34" s="1028"/>
      <c r="GO34" s="1027"/>
      <c r="GP34" s="446"/>
      <c r="GQ34" s="446"/>
      <c r="GR34" s="1028"/>
      <c r="GS34" s="1018" t="s">
        <v>16109</v>
      </c>
      <c r="GT34" s="1019" t="s">
        <v>16109</v>
      </c>
      <c r="GU34" s="1019" t="s">
        <v>16109</v>
      </c>
      <c r="GV34" s="1051" t="s">
        <v>16109</v>
      </c>
      <c r="GW34" s="396" t="s">
        <v>16711</v>
      </c>
      <c r="GX34" s="446"/>
      <c r="GY34" s="446"/>
      <c r="GZ34" s="1028"/>
      <c r="HA34" s="1027"/>
      <c r="HB34" s="446"/>
      <c r="HC34" s="446"/>
      <c r="HD34" s="1028"/>
      <c r="HE34" s="1027"/>
      <c r="HF34" s="446"/>
      <c r="HG34" s="446"/>
      <c r="HH34" s="1028"/>
      <c r="HI34" s="1027"/>
      <c r="HJ34" s="446"/>
      <c r="HK34" s="446"/>
      <c r="HL34" s="1028"/>
      <c r="HM34" s="1027"/>
      <c r="HN34" s="446"/>
      <c r="HO34" s="446"/>
      <c r="HP34" s="1028"/>
      <c r="HQ34" s="396" t="s">
        <v>17130</v>
      </c>
      <c r="HR34" s="446"/>
      <c r="HS34" s="446"/>
      <c r="HT34" s="1028"/>
      <c r="HU34" s="1027"/>
      <c r="HV34" s="446"/>
      <c r="HW34" s="446"/>
      <c r="HX34" s="1028"/>
      <c r="HY34" s="1027"/>
      <c r="HZ34" s="446"/>
      <c r="IA34" s="446"/>
      <c r="IB34" s="1028"/>
      <c r="IC34" s="1027"/>
      <c r="ID34" s="446"/>
      <c r="IE34" s="446"/>
      <c r="IF34" s="1028"/>
      <c r="IG34" s="1027"/>
      <c r="IH34" s="446"/>
      <c r="II34" s="446"/>
      <c r="IJ34" s="1028"/>
      <c r="IK34" s="1027"/>
      <c r="IL34" s="446"/>
      <c r="IM34" s="446"/>
      <c r="IN34" s="1028"/>
    </row>
    <row r="35" spans="1:248" ht="60.75" customHeight="1">
      <c r="A35" s="2500"/>
      <c r="B35" s="751" t="s">
        <v>17131</v>
      </c>
      <c r="C35" s="1014"/>
      <c r="D35" s="1113" t="s">
        <v>16838</v>
      </c>
      <c r="E35" s="1341" t="s">
        <v>16830</v>
      </c>
      <c r="F35" s="1341" t="s">
        <v>16830</v>
      </c>
      <c r="G35" s="1020" t="s">
        <v>16838</v>
      </c>
      <c r="H35" s="1113" t="s">
        <v>15013</v>
      </c>
      <c r="I35" s="1341" t="s">
        <v>15013</v>
      </c>
      <c r="J35" s="1341" t="s">
        <v>17043</v>
      </c>
      <c r="K35" s="1020" t="s">
        <v>15013</v>
      </c>
      <c r="L35" s="1113" t="s">
        <v>16109</v>
      </c>
      <c r="M35" s="1341" t="s">
        <v>16109</v>
      </c>
      <c r="N35" s="1341" t="s">
        <v>16109</v>
      </c>
      <c r="O35" s="1020" t="s">
        <v>16109</v>
      </c>
      <c r="P35" s="1020" t="s">
        <v>16830</v>
      </c>
      <c r="Q35" s="1113" t="s">
        <v>17114</v>
      </c>
      <c r="R35" s="1113" t="s">
        <v>17114</v>
      </c>
      <c r="S35" s="1020" t="s">
        <v>16830</v>
      </c>
      <c r="T35" s="1363" t="s">
        <v>17132</v>
      </c>
      <c r="U35" s="1113" t="s">
        <v>17114</v>
      </c>
      <c r="V35" s="1113" t="s">
        <v>17114</v>
      </c>
      <c r="W35" s="1113" t="s">
        <v>17114</v>
      </c>
      <c r="X35" s="1113" t="s">
        <v>16109</v>
      </c>
      <c r="Y35" s="1341" t="s">
        <v>16109</v>
      </c>
      <c r="Z35" s="1341" t="s">
        <v>16109</v>
      </c>
      <c r="AA35" s="1020" t="s">
        <v>16109</v>
      </c>
      <c r="AB35" s="1113" t="s">
        <v>16109</v>
      </c>
      <c r="AC35" s="1341" t="s">
        <v>16109</v>
      </c>
      <c r="AD35" s="1341" t="s">
        <v>16109</v>
      </c>
      <c r="AE35" s="1020" t="s">
        <v>16109</v>
      </c>
      <c r="AF35" s="1113" t="s">
        <v>16109</v>
      </c>
      <c r="AG35" s="1341" t="s">
        <v>16109</v>
      </c>
      <c r="AH35" s="1341" t="s">
        <v>16109</v>
      </c>
      <c r="AI35" s="1020" t="s">
        <v>16109</v>
      </c>
      <c r="AJ35" s="1113" t="s">
        <v>17099</v>
      </c>
      <c r="AK35" s="1113" t="s">
        <v>17099</v>
      </c>
      <c r="AL35" s="1113" t="s">
        <v>17116</v>
      </c>
      <c r="AM35" s="1113" t="s">
        <v>17115</v>
      </c>
      <c r="AN35" s="1113" t="s">
        <v>16992</v>
      </c>
      <c r="AO35" s="1113" t="s">
        <v>17087</v>
      </c>
      <c r="AP35" s="1018" t="s">
        <v>17120</v>
      </c>
      <c r="AQ35" s="1113" t="s">
        <v>17087</v>
      </c>
      <c r="AR35" s="1364" t="s">
        <v>17133</v>
      </c>
      <c r="AS35" s="1364" t="s">
        <v>17134</v>
      </c>
      <c r="AT35" s="1364" t="s">
        <v>17135</v>
      </c>
      <c r="AU35" s="1364" t="s">
        <v>17136</v>
      </c>
      <c r="AV35" s="1364" t="s">
        <v>17137</v>
      </c>
      <c r="AW35" s="1364" t="s">
        <v>17138</v>
      </c>
      <c r="AX35" s="1364" t="s">
        <v>17139</v>
      </c>
      <c r="AY35" s="1364" t="s">
        <v>17140</v>
      </c>
      <c r="AZ35" s="1051" t="s">
        <v>17087</v>
      </c>
      <c r="BA35" s="1341" t="s">
        <v>17057</v>
      </c>
      <c r="BB35" s="1113" t="s">
        <v>17120</v>
      </c>
      <c r="BC35" s="1113" t="s">
        <v>17120</v>
      </c>
      <c r="BD35" s="1113" t="s">
        <v>17087</v>
      </c>
      <c r="BE35" s="1341" t="s">
        <v>17099</v>
      </c>
      <c r="BF35" s="1341" t="s">
        <v>17099</v>
      </c>
      <c r="BG35" s="1020" t="s">
        <v>17099</v>
      </c>
      <c r="BH35" s="1113" t="s">
        <v>17121</v>
      </c>
      <c r="BI35" s="1341" t="s">
        <v>16942</v>
      </c>
      <c r="BJ35" s="1020" t="s">
        <v>17121</v>
      </c>
      <c r="BK35" s="1020" t="s">
        <v>17121</v>
      </c>
      <c r="BL35" s="1113" t="s">
        <v>17099</v>
      </c>
      <c r="BM35" s="1341" t="s">
        <v>17057</v>
      </c>
      <c r="BN35" s="1341" t="s">
        <v>17120</v>
      </c>
      <c r="BO35" s="1051" t="s">
        <v>17099</v>
      </c>
      <c r="BP35" s="1364" t="s">
        <v>17141</v>
      </c>
      <c r="BQ35" s="1364" t="s">
        <v>17142</v>
      </c>
      <c r="BR35" s="1364" t="s">
        <v>17143</v>
      </c>
      <c r="BS35" s="1364" t="s">
        <v>17144</v>
      </c>
      <c r="BT35" s="1051" t="s">
        <v>17087</v>
      </c>
      <c r="BU35" s="1020" t="s">
        <v>17120</v>
      </c>
      <c r="BV35" s="1020" t="s">
        <v>17120</v>
      </c>
      <c r="BW35" s="1020" t="s">
        <v>17057</v>
      </c>
      <c r="BX35" s="1113" t="s">
        <v>17089</v>
      </c>
      <c r="BY35" s="1341" t="s">
        <v>17145</v>
      </c>
      <c r="BZ35" s="1341" t="s">
        <v>17145</v>
      </c>
      <c r="CA35" s="1020" t="s">
        <v>17145</v>
      </c>
      <c r="CB35" s="1364" t="s">
        <v>17146</v>
      </c>
      <c r="CC35" s="1364" t="s">
        <v>17147</v>
      </c>
      <c r="CD35" s="1364" t="s">
        <v>17148</v>
      </c>
      <c r="CE35" s="1364" t="s">
        <v>17149</v>
      </c>
      <c r="CF35" s="1020" t="s">
        <v>16830</v>
      </c>
      <c r="CG35" s="1020" t="s">
        <v>16830</v>
      </c>
      <c r="CH35" s="1341" t="s">
        <v>16992</v>
      </c>
      <c r="CI35" s="1020" t="s">
        <v>16830</v>
      </c>
      <c r="CJ35" s="1020" t="s">
        <v>16830</v>
      </c>
      <c r="CK35" s="1019" t="s">
        <v>17099</v>
      </c>
      <c r="CL35" s="1019" t="s">
        <v>17087</v>
      </c>
      <c r="CM35" s="1019" t="s">
        <v>17087</v>
      </c>
      <c r="CN35" s="1019" t="s">
        <v>17057</v>
      </c>
      <c r="CO35" s="1341" t="s">
        <v>17087</v>
      </c>
      <c r="CP35" s="1341" t="s">
        <v>17120</v>
      </c>
      <c r="CQ35" s="1020" t="s">
        <v>17087</v>
      </c>
      <c r="CR35" s="1364" t="s">
        <v>17150</v>
      </c>
      <c r="CS35" s="1364" t="s">
        <v>17151</v>
      </c>
      <c r="CT35" s="1364" t="s">
        <v>17152</v>
      </c>
      <c r="CU35" s="1364" t="s">
        <v>17153</v>
      </c>
      <c r="CV35" s="1364" t="s">
        <v>17154</v>
      </c>
      <c r="CW35" s="1364" t="s">
        <v>17155</v>
      </c>
      <c r="CX35" s="1364" t="s">
        <v>17156</v>
      </c>
      <c r="CY35" s="1364" t="s">
        <v>17157</v>
      </c>
      <c r="CZ35" s="1019" t="s">
        <v>16830</v>
      </c>
      <c r="DA35" s="1019" t="s">
        <v>16830</v>
      </c>
      <c r="DB35" s="1341" t="s">
        <v>17127</v>
      </c>
      <c r="DC35" s="1019" t="s">
        <v>17106</v>
      </c>
      <c r="DD35" s="1113" t="s">
        <v>16855</v>
      </c>
      <c r="DE35" s="1341" t="s">
        <v>17060</v>
      </c>
      <c r="DF35" s="1341" t="s">
        <v>17060</v>
      </c>
      <c r="DG35" s="1020" t="s">
        <v>17060</v>
      </c>
      <c r="DH35" s="1018" t="s">
        <v>16838</v>
      </c>
      <c r="DI35" s="1341" t="s">
        <v>17106</v>
      </c>
      <c r="DJ35" s="1341" t="s">
        <v>17106</v>
      </c>
      <c r="DK35" s="1020" t="s">
        <v>17060</v>
      </c>
      <c r="DL35" s="1113" t="s">
        <v>17060</v>
      </c>
      <c r="DM35" s="1341" t="s">
        <v>16341</v>
      </c>
      <c r="DN35" s="1341" t="s">
        <v>17106</v>
      </c>
      <c r="DO35" s="1020" t="s">
        <v>17106</v>
      </c>
      <c r="DP35" s="1113" t="s">
        <v>17060</v>
      </c>
      <c r="DQ35" s="1113" t="s">
        <v>17127</v>
      </c>
      <c r="DR35" s="1341" t="s">
        <v>17106</v>
      </c>
      <c r="DS35" s="1020" t="s">
        <v>17106</v>
      </c>
      <c r="DT35" s="1364" t="s">
        <v>17158</v>
      </c>
      <c r="DU35" s="1364" t="s">
        <v>17159</v>
      </c>
      <c r="DV35" s="1364" t="s">
        <v>17160</v>
      </c>
      <c r="DW35" s="1364" t="s">
        <v>17161</v>
      </c>
      <c r="DX35" s="1026"/>
      <c r="DY35" s="1113" t="s">
        <v>17060</v>
      </c>
      <c r="DZ35" s="1341" t="s">
        <v>17106</v>
      </c>
      <c r="EA35" s="1341" t="s">
        <v>17106</v>
      </c>
      <c r="EB35" s="1020" t="s">
        <v>17127</v>
      </c>
      <c r="EC35" s="1113" t="s">
        <v>17106</v>
      </c>
      <c r="ED35" s="1341" t="s">
        <v>17106</v>
      </c>
      <c r="EE35" s="1341" t="s">
        <v>17106</v>
      </c>
      <c r="EF35" s="1020" t="s">
        <v>17106</v>
      </c>
      <c r="EG35" s="1363" t="s">
        <v>17162</v>
      </c>
      <c r="EH35" s="1341" t="s">
        <v>16838</v>
      </c>
      <c r="EI35" s="1341" t="s">
        <v>17060</v>
      </c>
      <c r="EJ35" s="1020" t="s">
        <v>16838</v>
      </c>
      <c r="EK35" s="1018" t="s">
        <v>16109</v>
      </c>
      <c r="EL35" s="1019" t="s">
        <v>16109</v>
      </c>
      <c r="EM35" s="1019" t="s">
        <v>16109</v>
      </c>
      <c r="EN35" s="1051" t="s">
        <v>16109</v>
      </c>
      <c r="EO35" s="1027"/>
      <c r="EP35" s="446"/>
      <c r="EQ35" s="446"/>
      <c r="ER35" s="1028"/>
      <c r="ES35" s="1027"/>
      <c r="ET35" s="446"/>
      <c r="EU35" s="446"/>
      <c r="EV35" s="1028"/>
      <c r="EW35" s="1027"/>
      <c r="EX35" s="446"/>
      <c r="EY35" s="446"/>
      <c r="EZ35" s="1028"/>
      <c r="FA35" s="1027"/>
      <c r="FB35" s="446"/>
      <c r="FC35" s="446"/>
      <c r="FD35" s="1028"/>
      <c r="FE35" s="1027"/>
      <c r="FF35" s="446"/>
      <c r="FG35" s="446"/>
      <c r="FH35" s="1028"/>
      <c r="FI35" s="1363" t="s">
        <v>17163</v>
      </c>
      <c r="FJ35" s="446"/>
      <c r="FK35" s="446"/>
      <c r="FL35" s="1028"/>
      <c r="FM35" s="1224" t="s">
        <v>17164</v>
      </c>
      <c r="FN35" s="446"/>
      <c r="FO35" s="446"/>
      <c r="FP35" s="1028"/>
      <c r="FQ35" s="1027"/>
      <c r="FR35" s="446"/>
      <c r="FS35" s="446"/>
      <c r="FT35" s="1028"/>
      <c r="FU35" s="1224" t="s">
        <v>17164</v>
      </c>
      <c r="FV35" s="446"/>
      <c r="FW35" s="446"/>
      <c r="FX35" s="1028"/>
      <c r="FY35" s="1027"/>
      <c r="FZ35" s="446"/>
      <c r="GA35" s="446"/>
      <c r="GB35" s="1028"/>
      <c r="GC35" s="1018" t="s">
        <v>16109</v>
      </c>
      <c r="GD35" s="1019" t="s">
        <v>16109</v>
      </c>
      <c r="GE35" s="1019" t="s">
        <v>16109</v>
      </c>
      <c r="GF35" s="1051" t="s">
        <v>16109</v>
      </c>
      <c r="GG35" s="1027"/>
      <c r="GH35" s="446"/>
      <c r="GI35" s="446"/>
      <c r="GJ35" s="1028"/>
      <c r="GK35" s="1027"/>
      <c r="GL35" s="446"/>
      <c r="GM35" s="446"/>
      <c r="GN35" s="1028"/>
      <c r="GO35" s="1027"/>
      <c r="GP35" s="446"/>
      <c r="GQ35" s="446"/>
      <c r="GR35" s="1028"/>
      <c r="GS35" s="1018" t="s">
        <v>16109</v>
      </c>
      <c r="GT35" s="1019" t="s">
        <v>16109</v>
      </c>
      <c r="GU35" s="1019" t="s">
        <v>16109</v>
      </c>
      <c r="GV35" s="1051" t="s">
        <v>16109</v>
      </c>
      <c r="GW35" s="1027"/>
      <c r="GX35" s="446"/>
      <c r="GY35" s="446"/>
      <c r="GZ35" s="1028"/>
      <c r="HA35" s="1027"/>
      <c r="HB35" s="446"/>
      <c r="HC35" s="446"/>
      <c r="HD35" s="1028"/>
      <c r="HE35" s="1027"/>
      <c r="HF35" s="446"/>
      <c r="HG35" s="446"/>
      <c r="HH35" s="1028"/>
      <c r="HI35" s="1027"/>
      <c r="HJ35" s="446"/>
      <c r="HK35" s="446"/>
      <c r="HL35" s="1028"/>
      <c r="HM35" s="1027"/>
      <c r="HN35" s="446"/>
      <c r="HO35" s="446"/>
      <c r="HP35" s="1028"/>
      <c r="HQ35" s="1027"/>
      <c r="HR35" s="446"/>
      <c r="HS35" s="446"/>
      <c r="HT35" s="1028"/>
      <c r="HU35" s="1027"/>
      <c r="HV35" s="446"/>
      <c r="HW35" s="446"/>
      <c r="HX35" s="1028"/>
      <c r="HY35" s="1027"/>
      <c r="HZ35" s="446"/>
      <c r="IA35" s="446"/>
      <c r="IB35" s="1028"/>
      <c r="IC35" s="1027"/>
      <c r="ID35" s="446"/>
      <c r="IE35" s="446"/>
      <c r="IF35" s="1028"/>
      <c r="IG35" s="1027"/>
      <c r="IH35" s="446"/>
      <c r="II35" s="446"/>
      <c r="IJ35" s="1028"/>
      <c r="IK35" s="1363" t="s">
        <v>17162</v>
      </c>
      <c r="IL35" s="446"/>
      <c r="IM35" s="446"/>
      <c r="IN35" s="1028"/>
    </row>
    <row r="36" spans="1:248" ht="60.75" customHeight="1">
      <c r="A36" s="2500"/>
      <c r="B36" s="751" t="s">
        <v>17165</v>
      </c>
      <c r="C36" s="1014"/>
      <c r="D36" s="1024" t="s">
        <v>16739</v>
      </c>
      <c r="E36" s="1024" t="s">
        <v>16739</v>
      </c>
      <c r="F36" s="1024" t="s">
        <v>16739</v>
      </c>
      <c r="G36" s="1024" t="s">
        <v>16739</v>
      </c>
      <c r="H36" s="1113" t="s">
        <v>16050</v>
      </c>
      <c r="I36" s="1019" t="s">
        <v>16050</v>
      </c>
      <c r="J36" s="1019" t="s">
        <v>15013</v>
      </c>
      <c r="K36" s="1020" t="s">
        <v>16050</v>
      </c>
      <c r="L36" s="1113" t="s">
        <v>16109</v>
      </c>
      <c r="M36" s="1019" t="s">
        <v>16109</v>
      </c>
      <c r="N36" s="1019" t="s">
        <v>16109</v>
      </c>
      <c r="O36" s="1020" t="s">
        <v>16109</v>
      </c>
      <c r="P36" s="1113" t="s">
        <v>17166</v>
      </c>
      <c r="Q36" s="1113" t="s">
        <v>16830</v>
      </c>
      <c r="R36" s="1113" t="s">
        <v>16830</v>
      </c>
      <c r="S36" s="1113" t="s">
        <v>17166</v>
      </c>
      <c r="T36" s="1358" t="s">
        <v>17167</v>
      </c>
      <c r="U36" s="1358" t="s">
        <v>17167</v>
      </c>
      <c r="V36" s="1358" t="s">
        <v>17167</v>
      </c>
      <c r="W36" s="1303" t="s">
        <v>17168</v>
      </c>
      <c r="X36" s="1113" t="s">
        <v>16109</v>
      </c>
      <c r="Y36" s="1019" t="s">
        <v>16109</v>
      </c>
      <c r="Z36" s="1019" t="s">
        <v>16109</v>
      </c>
      <c r="AA36" s="1020" t="s">
        <v>16109</v>
      </c>
      <c r="AB36" s="1358" t="s">
        <v>17169</v>
      </c>
      <c r="AC36" s="1358" t="s">
        <v>17169</v>
      </c>
      <c r="AD36" s="1358" t="s">
        <v>17169</v>
      </c>
      <c r="AE36" s="1362" t="s">
        <v>17170</v>
      </c>
      <c r="AF36" s="1113" t="s">
        <v>16109</v>
      </c>
      <c r="AG36" s="1019" t="s">
        <v>16109</v>
      </c>
      <c r="AH36" s="1019" t="s">
        <v>16109</v>
      </c>
      <c r="AI36" s="1020" t="s">
        <v>16109</v>
      </c>
      <c r="AJ36" s="1113" t="s">
        <v>17115</v>
      </c>
      <c r="AK36" s="1113" t="s">
        <v>17115</v>
      </c>
      <c r="AL36" s="1018" t="s">
        <v>17120</v>
      </c>
      <c r="AM36" s="1113" t="s">
        <v>17116</v>
      </c>
      <c r="AN36" s="1358" t="s">
        <v>17171</v>
      </c>
      <c r="AO36" s="1358" t="s">
        <v>17171</v>
      </c>
      <c r="AP36" s="1358" t="s">
        <v>17171</v>
      </c>
      <c r="AQ36" s="1362" t="s">
        <v>17172</v>
      </c>
      <c r="AR36" s="1113" t="s">
        <v>17087</v>
      </c>
      <c r="AS36" s="1018" t="s">
        <v>17120</v>
      </c>
      <c r="AT36" s="1018" t="s">
        <v>17173</v>
      </c>
      <c r="AU36" s="1018" t="s">
        <v>17120</v>
      </c>
      <c r="AV36" s="1113" t="s">
        <v>17087</v>
      </c>
      <c r="AW36" s="1113" t="s">
        <v>17120</v>
      </c>
      <c r="AX36" s="1019" t="s">
        <v>17173</v>
      </c>
      <c r="AY36" s="1020" t="s">
        <v>17173</v>
      </c>
      <c r="AZ36" s="1071" t="s">
        <v>16187</v>
      </c>
      <c r="BA36" s="1071" t="s">
        <v>16187</v>
      </c>
      <c r="BB36" s="1071" t="s">
        <v>16187</v>
      </c>
      <c r="BC36" s="1069" t="s">
        <v>17174</v>
      </c>
      <c r="BD36" s="1024" t="s">
        <v>16722</v>
      </c>
      <c r="BE36" s="1024" t="s">
        <v>16722</v>
      </c>
      <c r="BF36" s="1024" t="s">
        <v>16722</v>
      </c>
      <c r="BG36" s="1024" t="s">
        <v>16722</v>
      </c>
      <c r="BH36" s="1113" t="s">
        <v>16942</v>
      </c>
      <c r="BI36" s="1020" t="s">
        <v>16848</v>
      </c>
      <c r="BJ36" s="1019" t="s">
        <v>16942</v>
      </c>
      <c r="BK36" s="1020" t="s">
        <v>16942</v>
      </c>
      <c r="BL36" s="1113" t="s">
        <v>17057</v>
      </c>
      <c r="BM36" s="1341" t="s">
        <v>17120</v>
      </c>
      <c r="BN36" s="1341" t="s">
        <v>17116</v>
      </c>
      <c r="BO36" s="1020" t="s">
        <v>17057</v>
      </c>
      <c r="BP36" s="1020" t="s">
        <v>17057</v>
      </c>
      <c r="BQ36" s="1019" t="s">
        <v>17099</v>
      </c>
      <c r="BR36" s="1020" t="s">
        <v>17057</v>
      </c>
      <c r="BS36" s="1020" t="s">
        <v>17057</v>
      </c>
      <c r="BT36" s="1358" t="s">
        <v>17175</v>
      </c>
      <c r="BU36" s="1358" t="s">
        <v>17175</v>
      </c>
      <c r="BV36" s="1358" t="s">
        <v>17175</v>
      </c>
      <c r="BW36" s="1362" t="s">
        <v>17176</v>
      </c>
      <c r="BX36" s="1113" t="s">
        <v>17102</v>
      </c>
      <c r="BY36" s="1019" t="s">
        <v>16830</v>
      </c>
      <c r="BZ36" s="1019" t="s">
        <v>16830</v>
      </c>
      <c r="CA36" s="1020" t="s">
        <v>16830</v>
      </c>
      <c r="CB36" s="1051" t="s">
        <v>16850</v>
      </c>
      <c r="CC36" s="1113" t="s">
        <v>17099</v>
      </c>
      <c r="CD36" s="1019" t="s">
        <v>17099</v>
      </c>
      <c r="CE36" s="1020" t="s">
        <v>17099</v>
      </c>
      <c r="CF36" s="1024" t="s">
        <v>16724</v>
      </c>
      <c r="CG36" s="1024" t="s">
        <v>16724</v>
      </c>
      <c r="CH36" s="1024" t="s">
        <v>16724</v>
      </c>
      <c r="CI36" s="1024" t="s">
        <v>16724</v>
      </c>
      <c r="CJ36" s="1024" t="s">
        <v>16722</v>
      </c>
      <c r="CK36" s="1024" t="s">
        <v>16722</v>
      </c>
      <c r="CL36" s="1024" t="s">
        <v>16722</v>
      </c>
      <c r="CM36" s="1024" t="s">
        <v>16722</v>
      </c>
      <c r="CN36" s="1113" t="s">
        <v>17087</v>
      </c>
      <c r="CO36" s="1019" t="s">
        <v>17099</v>
      </c>
      <c r="CP36" s="1019" t="s">
        <v>17173</v>
      </c>
      <c r="CQ36" s="1020" t="s">
        <v>17099</v>
      </c>
      <c r="CR36" s="1113" t="s">
        <v>16992</v>
      </c>
      <c r="CS36" s="1020" t="s">
        <v>17099</v>
      </c>
      <c r="CT36" s="1020" t="s">
        <v>17116</v>
      </c>
      <c r="CU36" s="1020" t="s">
        <v>17099</v>
      </c>
      <c r="CV36" s="1113" t="s">
        <v>17087</v>
      </c>
      <c r="CW36" s="1365" t="s">
        <v>17116</v>
      </c>
      <c r="CX36" s="1018" t="s">
        <v>17120</v>
      </c>
      <c r="CY36" s="1018" t="s">
        <v>17099</v>
      </c>
      <c r="CZ36" s="1358" t="s">
        <v>17177</v>
      </c>
      <c r="DA36" s="1358" t="s">
        <v>17177</v>
      </c>
      <c r="DB36" s="1358" t="s">
        <v>17177</v>
      </c>
      <c r="DC36" s="1303" t="s">
        <v>17178</v>
      </c>
      <c r="DD36" s="1071" t="s">
        <v>16187</v>
      </c>
      <c r="DE36" s="1071" t="s">
        <v>16187</v>
      </c>
      <c r="DF36" s="1071" t="s">
        <v>16187</v>
      </c>
      <c r="DG36" s="1069" t="s">
        <v>17179</v>
      </c>
      <c r="DH36" s="1024" t="s">
        <v>16722</v>
      </c>
      <c r="DI36" s="1024" t="s">
        <v>16722</v>
      </c>
      <c r="DJ36" s="1024" t="s">
        <v>16722</v>
      </c>
      <c r="DK36" s="1024" t="s">
        <v>16722</v>
      </c>
      <c r="DL36" s="1024" t="s">
        <v>16724</v>
      </c>
      <c r="DM36" s="1024" t="s">
        <v>16724</v>
      </c>
      <c r="DN36" s="1024" t="s">
        <v>16724</v>
      </c>
      <c r="DO36" s="1024" t="s">
        <v>16724</v>
      </c>
      <c r="DP36" s="1358" t="s">
        <v>17180</v>
      </c>
      <c r="DQ36" s="1358" t="s">
        <v>17180</v>
      </c>
      <c r="DR36" s="1358" t="s">
        <v>17180</v>
      </c>
      <c r="DS36" s="1362" t="s">
        <v>17181</v>
      </c>
      <c r="DT36" s="1113" t="s">
        <v>17106</v>
      </c>
      <c r="DU36" s="1113" t="s">
        <v>17106</v>
      </c>
      <c r="DV36" s="1113" t="s">
        <v>17106</v>
      </c>
      <c r="DW36" s="1113" t="s">
        <v>17106</v>
      </c>
      <c r="DX36" s="1026"/>
      <c r="DY36" s="1113" t="s">
        <v>17127</v>
      </c>
      <c r="DZ36" s="1019" t="s">
        <v>16992</v>
      </c>
      <c r="EA36" s="1019" t="s">
        <v>16992</v>
      </c>
      <c r="EB36" s="1020" t="s">
        <v>17106</v>
      </c>
      <c r="EC36" s="1113" t="s">
        <v>16992</v>
      </c>
      <c r="ED36" s="1019" t="s">
        <v>16992</v>
      </c>
      <c r="EE36" s="1019" t="s">
        <v>16992</v>
      </c>
      <c r="EF36" s="1020" t="s">
        <v>16992</v>
      </c>
      <c r="EG36" s="1113" t="s">
        <v>16838</v>
      </c>
      <c r="EH36" s="1019" t="s">
        <v>17060</v>
      </c>
      <c r="EI36" s="1019" t="s">
        <v>17127</v>
      </c>
      <c r="EJ36" s="1020" t="s">
        <v>17060</v>
      </c>
      <c r="EK36" s="1018" t="s">
        <v>16109</v>
      </c>
      <c r="EL36" s="1019" t="s">
        <v>16109</v>
      </c>
      <c r="EM36" s="1019" t="s">
        <v>16109</v>
      </c>
      <c r="EN36" s="1051" t="s">
        <v>16109</v>
      </c>
      <c r="EO36" s="1353" t="s">
        <v>16115</v>
      </c>
      <c r="EP36" s="1030" t="s">
        <v>16115</v>
      </c>
      <c r="EQ36" s="1030" t="s">
        <v>16115</v>
      </c>
      <c r="ER36" s="1031" t="s">
        <v>16115</v>
      </c>
      <c r="ES36" s="1358" t="s">
        <v>17182</v>
      </c>
      <c r="ET36" s="1358" t="s">
        <v>17182</v>
      </c>
      <c r="EU36" s="1358" t="s">
        <v>17182</v>
      </c>
      <c r="EV36" s="1362" t="s">
        <v>17183</v>
      </c>
      <c r="EW36" s="1027"/>
      <c r="EX36" s="446"/>
      <c r="EY36" s="446"/>
      <c r="EZ36" s="1028"/>
      <c r="FA36" s="1358" t="s">
        <v>17184</v>
      </c>
      <c r="FB36" s="1358" t="s">
        <v>17184</v>
      </c>
      <c r="FC36" s="1358" t="s">
        <v>17184</v>
      </c>
      <c r="FD36" s="1362" t="s">
        <v>17185</v>
      </c>
      <c r="FE36" s="1027"/>
      <c r="FF36" s="446"/>
      <c r="FG36" s="446"/>
      <c r="FH36" s="1028"/>
      <c r="FI36" s="1224" t="s">
        <v>17164</v>
      </c>
      <c r="FJ36" s="446"/>
      <c r="FK36" s="446"/>
      <c r="FL36" s="1028"/>
      <c r="FM36" s="1353" t="s">
        <v>16115</v>
      </c>
      <c r="FN36" s="1030" t="s">
        <v>16115</v>
      </c>
      <c r="FO36" s="1030" t="s">
        <v>16115</v>
      </c>
      <c r="FP36" s="1031" t="s">
        <v>16115</v>
      </c>
      <c r="FQ36" s="1353" t="s">
        <v>16115</v>
      </c>
      <c r="FR36" s="1030" t="s">
        <v>16115</v>
      </c>
      <c r="FS36" s="1030" t="s">
        <v>16115</v>
      </c>
      <c r="FT36" s="1031" t="s">
        <v>16115</v>
      </c>
      <c r="FU36" s="1027"/>
      <c r="FV36" s="446"/>
      <c r="FW36" s="446"/>
      <c r="FX36" s="1028"/>
      <c r="FY36" s="1027"/>
      <c r="FZ36" s="446"/>
      <c r="GA36" s="446"/>
      <c r="GB36" s="1028"/>
      <c r="GC36" s="1071" t="s">
        <v>16733</v>
      </c>
      <c r="GD36" s="1071" t="s">
        <v>16733</v>
      </c>
      <c r="GE36" s="1071" t="s">
        <v>16733</v>
      </c>
      <c r="GF36" s="1303" t="s">
        <v>17186</v>
      </c>
      <c r="GG36" s="1027"/>
      <c r="GH36" s="446"/>
      <c r="GI36" s="446"/>
      <c r="GJ36" s="1028"/>
      <c r="GK36" s="1358" t="s">
        <v>17187</v>
      </c>
      <c r="GL36" s="1358" t="s">
        <v>17187</v>
      </c>
      <c r="GM36" s="1358" t="s">
        <v>17187</v>
      </c>
      <c r="GN36" s="1362" t="s">
        <v>17188</v>
      </c>
      <c r="GO36" s="1353" t="s">
        <v>16115</v>
      </c>
      <c r="GP36" s="1030" t="s">
        <v>16115</v>
      </c>
      <c r="GQ36" s="1030" t="s">
        <v>16115</v>
      </c>
      <c r="GR36" s="1031" t="s">
        <v>16115</v>
      </c>
      <c r="GS36" s="1353" t="s">
        <v>16115</v>
      </c>
      <c r="GT36" s="1030" t="s">
        <v>16115</v>
      </c>
      <c r="GU36" s="1030" t="s">
        <v>16115</v>
      </c>
      <c r="GV36" s="1031" t="s">
        <v>16115</v>
      </c>
      <c r="GW36" s="1027"/>
      <c r="GX36" s="446"/>
      <c r="GY36" s="446"/>
      <c r="GZ36" s="1028"/>
      <c r="HA36" s="1027"/>
      <c r="HB36" s="446"/>
      <c r="HC36" s="446"/>
      <c r="HD36" s="1028"/>
      <c r="HE36" s="1071" t="s">
        <v>16733</v>
      </c>
      <c r="HF36" s="1071" t="s">
        <v>16733</v>
      </c>
      <c r="HG36" s="1071" t="s">
        <v>16733</v>
      </c>
      <c r="HH36" s="1303" t="s">
        <v>17189</v>
      </c>
      <c r="HI36" s="1027"/>
      <c r="HJ36" s="446"/>
      <c r="HK36" s="446"/>
      <c r="HL36" s="1028"/>
      <c r="HM36" s="1027"/>
      <c r="HN36" s="446"/>
      <c r="HO36" s="446"/>
      <c r="HP36" s="1028"/>
      <c r="HQ36" s="1353" t="s">
        <v>16115</v>
      </c>
      <c r="HR36" s="1030" t="s">
        <v>16115</v>
      </c>
      <c r="HS36" s="1030" t="s">
        <v>16115</v>
      </c>
      <c r="HT36" s="1031" t="s">
        <v>16115</v>
      </c>
      <c r="HU36" s="1353" t="s">
        <v>16115</v>
      </c>
      <c r="HV36" s="1030" t="s">
        <v>16115</v>
      </c>
      <c r="HW36" s="1030" t="s">
        <v>16115</v>
      </c>
      <c r="HX36" s="1031" t="s">
        <v>16115</v>
      </c>
      <c r="HY36" s="1027"/>
      <c r="HZ36" s="446"/>
      <c r="IA36" s="446"/>
      <c r="IB36" s="1028"/>
      <c r="IC36" s="1071" t="s">
        <v>16733</v>
      </c>
      <c r="ID36" s="1071" t="s">
        <v>16733</v>
      </c>
      <c r="IE36" s="1071" t="s">
        <v>16733</v>
      </c>
      <c r="IF36" s="1303" t="s">
        <v>17190</v>
      </c>
      <c r="IG36" s="1027"/>
      <c r="IH36" s="446"/>
      <c r="II36" s="446"/>
      <c r="IJ36" s="1028"/>
      <c r="IK36" s="1027"/>
      <c r="IL36" s="446"/>
      <c r="IM36" s="446"/>
      <c r="IN36" s="1028"/>
    </row>
    <row r="37" spans="1:248" ht="60.75" customHeight="1">
      <c r="A37" s="2500"/>
      <c r="B37" s="751" t="s">
        <v>17191</v>
      </c>
      <c r="C37" s="1014"/>
      <c r="D37" s="1113" t="s">
        <v>16830</v>
      </c>
      <c r="E37" s="1019" t="s">
        <v>17192</v>
      </c>
      <c r="F37" s="1019" t="s">
        <v>17192</v>
      </c>
      <c r="G37" s="1020" t="s">
        <v>16830</v>
      </c>
      <c r="H37" s="1113" t="s">
        <v>16830</v>
      </c>
      <c r="I37" s="1019" t="s">
        <v>16830</v>
      </c>
      <c r="J37" s="1019" t="s">
        <v>16050</v>
      </c>
      <c r="K37" s="1020" t="s">
        <v>16830</v>
      </c>
      <c r="L37" s="1113" t="s">
        <v>16109</v>
      </c>
      <c r="M37" s="1019" t="s">
        <v>16109</v>
      </c>
      <c r="N37" s="1019" t="s">
        <v>16109</v>
      </c>
      <c r="O37" s="1020" t="s">
        <v>16109</v>
      </c>
      <c r="P37" s="1113" t="s">
        <v>16992</v>
      </c>
      <c r="Q37" s="1113" t="s">
        <v>17166</v>
      </c>
      <c r="R37" s="1113" t="s">
        <v>17166</v>
      </c>
      <c r="S37" s="1113" t="s">
        <v>16992</v>
      </c>
      <c r="T37" s="1113" t="s">
        <v>17114</v>
      </c>
      <c r="U37" s="1113" t="s">
        <v>17166</v>
      </c>
      <c r="V37" s="1113" t="s">
        <v>17166</v>
      </c>
      <c r="W37" s="1113" t="s">
        <v>17166</v>
      </c>
      <c r="X37" s="1113" t="s">
        <v>16109</v>
      </c>
      <c r="Y37" s="1019" t="s">
        <v>16109</v>
      </c>
      <c r="Z37" s="1019" t="s">
        <v>16109</v>
      </c>
      <c r="AA37" s="1020" t="s">
        <v>16109</v>
      </c>
      <c r="AB37" s="1113" t="s">
        <v>16109</v>
      </c>
      <c r="AC37" s="1019" t="s">
        <v>16109</v>
      </c>
      <c r="AD37" s="1019" t="s">
        <v>16109</v>
      </c>
      <c r="AE37" s="1020" t="s">
        <v>16109</v>
      </c>
      <c r="AF37" s="1113" t="s">
        <v>16109</v>
      </c>
      <c r="AG37" s="1019" t="s">
        <v>16109</v>
      </c>
      <c r="AH37" s="1019" t="s">
        <v>16109</v>
      </c>
      <c r="AI37" s="1020" t="s">
        <v>16109</v>
      </c>
      <c r="AJ37" s="1113" t="s">
        <v>17116</v>
      </c>
      <c r="AK37" s="1113" t="s">
        <v>17116</v>
      </c>
      <c r="AL37" s="1018" t="s">
        <v>17173</v>
      </c>
      <c r="AM37" s="1018" t="s">
        <v>17120</v>
      </c>
      <c r="AN37" s="1113" t="s">
        <v>17087</v>
      </c>
      <c r="AO37" s="1113" t="s">
        <v>17116</v>
      </c>
      <c r="AP37" s="1018" t="s">
        <v>17173</v>
      </c>
      <c r="AQ37" s="1113" t="s">
        <v>17116</v>
      </c>
      <c r="AR37" s="1113" t="s">
        <v>17099</v>
      </c>
      <c r="AS37" s="1113" t="s">
        <v>17116</v>
      </c>
      <c r="AT37" s="1018" t="s">
        <v>17193</v>
      </c>
      <c r="AU37" s="1018" t="s">
        <v>17173</v>
      </c>
      <c r="AV37" s="1113" t="s">
        <v>17099</v>
      </c>
      <c r="AW37" s="1019" t="s">
        <v>17116</v>
      </c>
      <c r="AX37" s="1019" t="s">
        <v>17193</v>
      </c>
      <c r="AY37" s="1020" t="s">
        <v>17193</v>
      </c>
      <c r="AZ37" s="1113" t="s">
        <v>17099</v>
      </c>
      <c r="BA37" s="1019" t="s">
        <v>17116</v>
      </c>
      <c r="BB37" s="1019" t="s">
        <v>17173</v>
      </c>
      <c r="BC37" s="1020" t="s">
        <v>17173</v>
      </c>
      <c r="BD37" s="1113" t="s">
        <v>17099</v>
      </c>
      <c r="BE37" s="1019" t="s">
        <v>17120</v>
      </c>
      <c r="BF37" s="1019" t="s">
        <v>17120</v>
      </c>
      <c r="BG37" s="1020" t="s">
        <v>17120</v>
      </c>
      <c r="BH37" s="1020" t="s">
        <v>16848</v>
      </c>
      <c r="BI37" s="1019" t="s">
        <v>17087</v>
      </c>
      <c r="BJ37" s="1020" t="s">
        <v>16848</v>
      </c>
      <c r="BK37" s="1020" t="s">
        <v>16848</v>
      </c>
      <c r="BL37" s="1113" t="s">
        <v>17120</v>
      </c>
      <c r="BM37" s="1019" t="s">
        <v>17116</v>
      </c>
      <c r="BN37" s="1019" t="s">
        <v>17115</v>
      </c>
      <c r="BO37" s="1020" t="s">
        <v>17120</v>
      </c>
      <c r="BP37" s="1020" t="s">
        <v>17120</v>
      </c>
      <c r="BQ37" s="1020" t="s">
        <v>17057</v>
      </c>
      <c r="BR37" s="1020" t="s">
        <v>17120</v>
      </c>
      <c r="BS37" s="1020" t="s">
        <v>17120</v>
      </c>
      <c r="BT37" s="1019" t="s">
        <v>17099</v>
      </c>
      <c r="BU37" s="1020" t="s">
        <v>17116</v>
      </c>
      <c r="BV37" s="1020" t="s">
        <v>17116</v>
      </c>
      <c r="BW37" s="1020" t="s">
        <v>17120</v>
      </c>
      <c r="BX37" s="1113" t="s">
        <v>17145</v>
      </c>
      <c r="BY37" s="1019" t="s">
        <v>16992</v>
      </c>
      <c r="BZ37" s="1019" t="s">
        <v>16992</v>
      </c>
      <c r="CA37" s="1020" t="s">
        <v>16992</v>
      </c>
      <c r="CB37" s="1051" t="s">
        <v>16992</v>
      </c>
      <c r="CC37" s="1020" t="s">
        <v>17057</v>
      </c>
      <c r="CD37" s="1019" t="s">
        <v>17057</v>
      </c>
      <c r="CE37" s="1020" t="s">
        <v>17057</v>
      </c>
      <c r="CF37" s="1113" t="s">
        <v>16992</v>
      </c>
      <c r="CG37" s="1019" t="s">
        <v>16992</v>
      </c>
      <c r="CH37" s="1019" t="s">
        <v>17087</v>
      </c>
      <c r="CI37" s="1020" t="s">
        <v>16992</v>
      </c>
      <c r="CJ37" s="1341" t="s">
        <v>16992</v>
      </c>
      <c r="CK37" s="1020" t="s">
        <v>17116</v>
      </c>
      <c r="CL37" s="1019" t="s">
        <v>17099</v>
      </c>
      <c r="CM37" s="1019" t="s">
        <v>17099</v>
      </c>
      <c r="CN37" s="1113" t="s">
        <v>17099</v>
      </c>
      <c r="CO37" s="1019" t="s">
        <v>17116</v>
      </c>
      <c r="CP37" s="1019" t="s">
        <v>17193</v>
      </c>
      <c r="CQ37" s="1020" t="s">
        <v>17116</v>
      </c>
      <c r="CR37" s="1019" t="s">
        <v>17057</v>
      </c>
      <c r="CS37" s="1020" t="s">
        <v>17116</v>
      </c>
      <c r="CT37" s="1020" t="s">
        <v>17120</v>
      </c>
      <c r="CU37" s="1020" t="s">
        <v>17116</v>
      </c>
      <c r="CV37" s="1113" t="s">
        <v>17057</v>
      </c>
      <c r="CW37" s="1019" t="s">
        <v>17120</v>
      </c>
      <c r="CX37" s="1019" t="s">
        <v>17115</v>
      </c>
      <c r="CY37" s="1020" t="s">
        <v>17116</v>
      </c>
      <c r="CZ37" s="1019" t="s">
        <v>17106</v>
      </c>
      <c r="DA37" s="1019" t="s">
        <v>17106</v>
      </c>
      <c r="DB37" s="1019" t="s">
        <v>16992</v>
      </c>
      <c r="DC37" s="1020" t="s">
        <v>17194</v>
      </c>
      <c r="DD37" s="1113" t="s">
        <v>16830</v>
      </c>
      <c r="DE37" s="1019" t="s">
        <v>17106</v>
      </c>
      <c r="DF37" s="1019" t="s">
        <v>17106</v>
      </c>
      <c r="DG37" s="1020" t="s">
        <v>17106</v>
      </c>
      <c r="DH37" s="1113" t="s">
        <v>17060</v>
      </c>
      <c r="DI37" s="1019" t="s">
        <v>16933</v>
      </c>
      <c r="DJ37" s="1019" t="s">
        <v>16933</v>
      </c>
      <c r="DK37" s="1020" t="s">
        <v>17106</v>
      </c>
      <c r="DL37" s="1113" t="s">
        <v>16341</v>
      </c>
      <c r="DM37" s="1019" t="s">
        <v>17106</v>
      </c>
      <c r="DN37" s="1019" t="s">
        <v>16933</v>
      </c>
      <c r="DO37" s="1020" t="s">
        <v>16933</v>
      </c>
      <c r="DP37" s="1113" t="s">
        <v>17127</v>
      </c>
      <c r="DQ37" s="1019" t="s">
        <v>17106</v>
      </c>
      <c r="DR37" s="1019" t="s">
        <v>16992</v>
      </c>
      <c r="DS37" s="1020" t="s">
        <v>16992</v>
      </c>
      <c r="DT37" s="1113" t="s">
        <v>16992</v>
      </c>
      <c r="DU37" s="1019" t="s">
        <v>16992</v>
      </c>
      <c r="DV37" s="1019" t="s">
        <v>16992</v>
      </c>
      <c r="DW37" s="1020" t="s">
        <v>16992</v>
      </c>
      <c r="DX37" s="1026"/>
      <c r="DY37" s="1113" t="s">
        <v>17106</v>
      </c>
      <c r="DZ37" s="1019" t="s">
        <v>17087</v>
      </c>
      <c r="EA37" s="1019" t="s">
        <v>17087</v>
      </c>
      <c r="EB37" s="1020" t="s">
        <v>16992</v>
      </c>
      <c r="EC37" s="1113" t="s">
        <v>17087</v>
      </c>
      <c r="ED37" s="1019" t="s">
        <v>17087</v>
      </c>
      <c r="EE37" s="1019" t="s">
        <v>17087</v>
      </c>
      <c r="EF37" s="1020" t="s">
        <v>17087</v>
      </c>
      <c r="EG37" s="1113" t="s">
        <v>17060</v>
      </c>
      <c r="EH37" s="1019" t="s">
        <v>17127</v>
      </c>
      <c r="EI37" s="1019" t="s">
        <v>17106</v>
      </c>
      <c r="EJ37" s="1020" t="s">
        <v>17127</v>
      </c>
      <c r="EK37" s="1018" t="s">
        <v>16109</v>
      </c>
      <c r="EL37" s="1019" t="s">
        <v>16109</v>
      </c>
      <c r="EM37" s="1019" t="s">
        <v>16109</v>
      </c>
      <c r="EN37" s="1051" t="s">
        <v>16109</v>
      </c>
      <c r="EO37" s="1027"/>
      <c r="EP37" s="446"/>
      <c r="EQ37" s="446"/>
      <c r="ER37" s="1028"/>
      <c r="ES37" s="1027"/>
      <c r="ET37" s="446"/>
      <c r="EU37" s="446"/>
      <c r="EV37" s="1028"/>
      <c r="EW37" s="1027"/>
      <c r="EX37" s="446"/>
      <c r="EY37" s="446"/>
      <c r="EZ37" s="1028"/>
      <c r="FA37" s="1027"/>
      <c r="FB37" s="446"/>
      <c r="FC37" s="446"/>
      <c r="FD37" s="1028"/>
      <c r="FE37" s="1027"/>
      <c r="FF37" s="446"/>
      <c r="FG37" s="446"/>
      <c r="FH37" s="1028"/>
      <c r="FI37" s="1027"/>
      <c r="FJ37" s="446"/>
      <c r="FK37" s="446"/>
      <c r="FL37" s="1028"/>
      <c r="FM37" s="1027"/>
      <c r="FN37" s="446"/>
      <c r="FO37" s="446"/>
      <c r="FP37" s="1028"/>
      <c r="FQ37" s="1027"/>
      <c r="FR37" s="446"/>
      <c r="FS37" s="446"/>
      <c r="FT37" s="1028"/>
      <c r="FU37" s="1027"/>
      <c r="FV37" s="446"/>
      <c r="FW37" s="446"/>
      <c r="FX37" s="1028"/>
      <c r="FY37" s="1027"/>
      <c r="FZ37" s="446"/>
      <c r="GA37" s="446"/>
      <c r="GB37" s="1028"/>
      <c r="GC37" s="1018" t="s">
        <v>16109</v>
      </c>
      <c r="GD37" s="1019" t="s">
        <v>16109</v>
      </c>
      <c r="GE37" s="1019" t="s">
        <v>16109</v>
      </c>
      <c r="GF37" s="1051" t="s">
        <v>16109</v>
      </c>
      <c r="GG37" s="1027"/>
      <c r="GH37" s="446"/>
      <c r="GI37" s="446"/>
      <c r="GJ37" s="1028"/>
      <c r="GK37" s="1027"/>
      <c r="GL37" s="446"/>
      <c r="GM37" s="446"/>
      <c r="GN37" s="1028"/>
      <c r="GO37" s="1027"/>
      <c r="GP37" s="446"/>
      <c r="GQ37" s="446"/>
      <c r="GR37" s="1028"/>
      <c r="GS37" s="1018" t="s">
        <v>16109</v>
      </c>
      <c r="GT37" s="1019" t="s">
        <v>16109</v>
      </c>
      <c r="GU37" s="1019" t="s">
        <v>16109</v>
      </c>
      <c r="GV37" s="1051" t="s">
        <v>16109</v>
      </c>
      <c r="GW37" s="1027"/>
      <c r="GX37" s="446"/>
      <c r="GY37" s="446"/>
      <c r="GZ37" s="1028"/>
      <c r="HA37" s="1027"/>
      <c r="HB37" s="446"/>
      <c r="HC37" s="446"/>
      <c r="HD37" s="1028"/>
      <c r="HE37" s="1027"/>
      <c r="HF37" s="446"/>
      <c r="HG37" s="446"/>
      <c r="HH37" s="1028"/>
      <c r="HI37" s="1027"/>
      <c r="HJ37" s="446"/>
      <c r="HK37" s="446"/>
      <c r="HL37" s="1028"/>
      <c r="HM37" s="1027"/>
      <c r="HN37" s="446"/>
      <c r="HO37" s="446"/>
      <c r="HP37" s="1028"/>
      <c r="HQ37" s="1027"/>
      <c r="HR37" s="446"/>
      <c r="HS37" s="446"/>
      <c r="HT37" s="1028"/>
      <c r="HU37" s="1027"/>
      <c r="HV37" s="446"/>
      <c r="HW37" s="446"/>
      <c r="HX37" s="1028"/>
      <c r="HY37" s="1027"/>
      <c r="HZ37" s="446"/>
      <c r="IA37" s="446"/>
      <c r="IB37" s="1028"/>
      <c r="IC37" s="1027"/>
      <c r="ID37" s="446"/>
      <c r="IE37" s="446"/>
      <c r="IF37" s="1028"/>
      <c r="IG37" s="1027"/>
      <c r="IH37" s="446"/>
      <c r="II37" s="446"/>
      <c r="IJ37" s="1028"/>
      <c r="IK37" s="1027"/>
      <c r="IL37" s="446"/>
      <c r="IM37" s="446"/>
      <c r="IN37" s="1028"/>
    </row>
    <row r="38" spans="1:248" ht="60.75" customHeight="1">
      <c r="A38" s="2500"/>
      <c r="B38" s="751" t="s">
        <v>17195</v>
      </c>
      <c r="C38" s="1014"/>
      <c r="D38" s="1018" t="s">
        <v>17192</v>
      </c>
      <c r="E38" s="1019" t="s">
        <v>16992</v>
      </c>
      <c r="F38" s="1019" t="s">
        <v>16992</v>
      </c>
      <c r="G38" s="1020" t="s">
        <v>17192</v>
      </c>
      <c r="H38" s="1018" t="s">
        <v>16060</v>
      </c>
      <c r="I38" s="1019" t="s">
        <v>16060</v>
      </c>
      <c r="J38" s="1019" t="s">
        <v>16830</v>
      </c>
      <c r="K38" s="1020" t="s">
        <v>16060</v>
      </c>
      <c r="L38" s="1018" t="s">
        <v>16109</v>
      </c>
      <c r="M38" s="1019" t="s">
        <v>16109</v>
      </c>
      <c r="N38" s="1019" t="s">
        <v>16109</v>
      </c>
      <c r="O38" s="1020" t="s">
        <v>16109</v>
      </c>
      <c r="P38" s="1020" t="s">
        <v>17087</v>
      </c>
      <c r="Q38" s="1113" t="s">
        <v>16992</v>
      </c>
      <c r="R38" s="1113" t="s">
        <v>16992</v>
      </c>
      <c r="S38" s="1020" t="s">
        <v>17087</v>
      </c>
      <c r="T38" s="1113" t="s">
        <v>17166</v>
      </c>
      <c r="U38" s="1020" t="s">
        <v>16830</v>
      </c>
      <c r="V38" s="1020" t="s">
        <v>16830</v>
      </c>
      <c r="W38" s="1020" t="s">
        <v>16830</v>
      </c>
      <c r="X38" s="1018" t="s">
        <v>16109</v>
      </c>
      <c r="Y38" s="1019" t="s">
        <v>16109</v>
      </c>
      <c r="Z38" s="1019" t="s">
        <v>16109</v>
      </c>
      <c r="AA38" s="1020" t="s">
        <v>16109</v>
      </c>
      <c r="AB38" s="1018" t="s">
        <v>16109</v>
      </c>
      <c r="AC38" s="1019" t="s">
        <v>16109</v>
      </c>
      <c r="AD38" s="1019" t="s">
        <v>16109</v>
      </c>
      <c r="AE38" s="1020" t="s">
        <v>16109</v>
      </c>
      <c r="AF38" s="1018" t="s">
        <v>16109</v>
      </c>
      <c r="AG38" s="1019" t="s">
        <v>16109</v>
      </c>
      <c r="AH38" s="1019" t="s">
        <v>16109</v>
      </c>
      <c r="AI38" s="1020" t="s">
        <v>16109</v>
      </c>
      <c r="AJ38" s="1018" t="s">
        <v>17120</v>
      </c>
      <c r="AK38" s="1018" t="s">
        <v>17120</v>
      </c>
      <c r="AL38" s="1018" t="s">
        <v>17193</v>
      </c>
      <c r="AM38" s="1018" t="s">
        <v>17173</v>
      </c>
      <c r="AN38" s="1113" t="s">
        <v>17099</v>
      </c>
      <c r="AO38" s="1018" t="s">
        <v>17120</v>
      </c>
      <c r="AP38" s="1018" t="s">
        <v>17193</v>
      </c>
      <c r="AQ38" s="1018" t="s">
        <v>17120</v>
      </c>
      <c r="AR38" s="1018" t="s">
        <v>17120</v>
      </c>
      <c r="AS38" s="1113" t="s">
        <v>17115</v>
      </c>
      <c r="AT38" s="1113" t="s">
        <v>17115</v>
      </c>
      <c r="AU38" s="1018" t="s">
        <v>17193</v>
      </c>
      <c r="AV38" s="1113" t="s">
        <v>17120</v>
      </c>
      <c r="AW38" s="1019" t="s">
        <v>17115</v>
      </c>
      <c r="AX38" s="1019" t="s">
        <v>17116</v>
      </c>
      <c r="AY38" s="1019" t="s">
        <v>17116</v>
      </c>
      <c r="AZ38" s="1113" t="s">
        <v>17120</v>
      </c>
      <c r="BA38" s="1019" t="s">
        <v>17115</v>
      </c>
      <c r="BB38" s="1019" t="s">
        <v>17193</v>
      </c>
      <c r="BC38" s="1020" t="s">
        <v>17193</v>
      </c>
      <c r="BD38" s="1018" t="s">
        <v>17120</v>
      </c>
      <c r="BE38" s="1019" t="s">
        <v>17116</v>
      </c>
      <c r="BF38" s="1019" t="s">
        <v>17173</v>
      </c>
      <c r="BG38" s="1020" t="s">
        <v>17173</v>
      </c>
      <c r="BH38" s="1018" t="s">
        <v>17087</v>
      </c>
      <c r="BI38" s="1019" t="s">
        <v>17099</v>
      </c>
      <c r="BJ38" s="1019" t="s">
        <v>17087</v>
      </c>
      <c r="BK38" s="1020" t="s">
        <v>17087</v>
      </c>
      <c r="BL38" s="1113" t="s">
        <v>17116</v>
      </c>
      <c r="BM38" s="1019" t="s">
        <v>17115</v>
      </c>
      <c r="BN38" s="1019" t="s">
        <v>17173</v>
      </c>
      <c r="BO38" s="1020" t="s">
        <v>17116</v>
      </c>
      <c r="BP38" s="1020" t="s">
        <v>17116</v>
      </c>
      <c r="BQ38" s="1020" t="s">
        <v>17120</v>
      </c>
      <c r="BR38" s="1020" t="s">
        <v>17116</v>
      </c>
      <c r="BS38" s="1020" t="s">
        <v>17116</v>
      </c>
      <c r="BT38" s="1020" t="s">
        <v>17057</v>
      </c>
      <c r="BU38" s="1019" t="s">
        <v>17115</v>
      </c>
      <c r="BV38" s="1019" t="s">
        <v>17115</v>
      </c>
      <c r="BW38" s="1020" t="s">
        <v>17116</v>
      </c>
      <c r="BX38" s="1018" t="s">
        <v>16830</v>
      </c>
      <c r="BY38" s="1019" t="s">
        <v>17087</v>
      </c>
      <c r="BZ38" s="1019" t="s">
        <v>17087</v>
      </c>
      <c r="CA38" s="1020" t="s">
        <v>17087</v>
      </c>
      <c r="CB38" s="1051" t="s">
        <v>17087</v>
      </c>
      <c r="CC38" s="1019" t="s">
        <v>17116</v>
      </c>
      <c r="CD38" s="1019" t="s">
        <v>17116</v>
      </c>
      <c r="CE38" s="1020" t="s">
        <v>17116</v>
      </c>
      <c r="CF38" s="1018" t="s">
        <v>17087</v>
      </c>
      <c r="CG38" s="1019" t="s">
        <v>17087</v>
      </c>
      <c r="CH38" s="1019" t="s">
        <v>17099</v>
      </c>
      <c r="CI38" s="1020" t="s">
        <v>17087</v>
      </c>
      <c r="CJ38" s="1019" t="s">
        <v>17087</v>
      </c>
      <c r="CK38" s="1019" t="s">
        <v>17057</v>
      </c>
      <c r="CL38" s="1020" t="s">
        <v>17116</v>
      </c>
      <c r="CM38" s="1020" t="s">
        <v>17116</v>
      </c>
      <c r="CN38" s="1018" t="s">
        <v>17116</v>
      </c>
      <c r="CO38" s="1019" t="s">
        <v>17120</v>
      </c>
      <c r="CP38" s="1019" t="s">
        <v>17196</v>
      </c>
      <c r="CQ38" s="1020" t="s">
        <v>17120</v>
      </c>
      <c r="CR38" s="1020" t="s">
        <v>17087</v>
      </c>
      <c r="CS38" s="1020" t="s">
        <v>17120</v>
      </c>
      <c r="CT38" s="1019" t="s">
        <v>17173</v>
      </c>
      <c r="CU38" s="1020" t="s">
        <v>17120</v>
      </c>
      <c r="CV38" s="1018" t="s">
        <v>17099</v>
      </c>
      <c r="CW38" s="1019" t="s">
        <v>17115</v>
      </c>
      <c r="CX38" s="1019" t="s">
        <v>17173</v>
      </c>
      <c r="CY38" s="1020" t="s">
        <v>17120</v>
      </c>
      <c r="CZ38" s="1341" t="s">
        <v>17127</v>
      </c>
      <c r="DA38" s="1341" t="s">
        <v>17127</v>
      </c>
      <c r="DB38" s="1019" t="s">
        <v>17087</v>
      </c>
      <c r="DC38" s="1019" t="s">
        <v>16992</v>
      </c>
      <c r="DD38" s="1018" t="s">
        <v>17060</v>
      </c>
      <c r="DE38" s="1019" t="s">
        <v>16319</v>
      </c>
      <c r="DF38" s="1019" t="s">
        <v>16319</v>
      </c>
      <c r="DG38" s="1020" t="s">
        <v>16319</v>
      </c>
      <c r="DH38" s="1018" t="s">
        <v>17106</v>
      </c>
      <c r="DI38" s="1019" t="s">
        <v>16830</v>
      </c>
      <c r="DJ38" s="1019" t="s">
        <v>16830</v>
      </c>
      <c r="DK38" s="1020" t="s">
        <v>16933</v>
      </c>
      <c r="DL38" s="1018" t="s">
        <v>17106</v>
      </c>
      <c r="DM38" s="1019" t="s">
        <v>16933</v>
      </c>
      <c r="DN38" s="1019" t="s">
        <v>16830</v>
      </c>
      <c r="DO38" s="1020" t="s">
        <v>16830</v>
      </c>
      <c r="DP38" s="1113" t="s">
        <v>17106</v>
      </c>
      <c r="DQ38" s="1019" t="s">
        <v>16992</v>
      </c>
      <c r="DR38" s="1019" t="s">
        <v>17087</v>
      </c>
      <c r="DS38" s="1020" t="s">
        <v>17087</v>
      </c>
      <c r="DT38" s="1018" t="s">
        <v>17087</v>
      </c>
      <c r="DU38" s="1019" t="s">
        <v>17087</v>
      </c>
      <c r="DV38" s="1019" t="s">
        <v>17087</v>
      </c>
      <c r="DW38" s="1020" t="s">
        <v>17087</v>
      </c>
      <c r="DX38" s="1026"/>
      <c r="DY38" s="1018" t="s">
        <v>16992</v>
      </c>
      <c r="DZ38" s="1019" t="s">
        <v>17116</v>
      </c>
      <c r="EA38" s="1019" t="s">
        <v>17116</v>
      </c>
      <c r="EB38" s="1020" t="s">
        <v>17087</v>
      </c>
      <c r="EC38" s="1018" t="s">
        <v>17116</v>
      </c>
      <c r="ED38" s="1019" t="s">
        <v>17116</v>
      </c>
      <c r="EE38" s="1019" t="s">
        <v>17116</v>
      </c>
      <c r="EF38" s="1020" t="s">
        <v>17116</v>
      </c>
      <c r="EG38" s="1018" t="s">
        <v>17106</v>
      </c>
      <c r="EH38" s="1019" t="s">
        <v>17106</v>
      </c>
      <c r="EI38" s="1019" t="s">
        <v>16992</v>
      </c>
      <c r="EJ38" s="1020" t="s">
        <v>17106</v>
      </c>
      <c r="EK38" s="1018" t="s">
        <v>16109</v>
      </c>
      <c r="EL38" s="1019" t="s">
        <v>16109</v>
      </c>
      <c r="EM38" s="1019" t="s">
        <v>16109</v>
      </c>
      <c r="EN38" s="1051" t="s">
        <v>16109</v>
      </c>
      <c r="EO38" s="1027"/>
      <c r="EP38" s="446"/>
      <c r="EQ38" s="446"/>
      <c r="ER38" s="1028"/>
      <c r="ES38" s="1027"/>
      <c r="ET38" s="446"/>
      <c r="EU38" s="446"/>
      <c r="EV38" s="1028"/>
      <c r="EW38" s="1027"/>
      <c r="EX38" s="446"/>
      <c r="EY38" s="446"/>
      <c r="EZ38" s="1028"/>
      <c r="FA38" s="1027"/>
      <c r="FB38" s="446"/>
      <c r="FC38" s="446"/>
      <c r="FD38" s="1028"/>
      <c r="FE38" s="1027"/>
      <c r="FF38" s="446"/>
      <c r="FG38" s="446"/>
      <c r="FH38" s="1028"/>
      <c r="FI38" s="1027"/>
      <c r="FJ38" s="446"/>
      <c r="FK38" s="446"/>
      <c r="FL38" s="1028"/>
      <c r="FM38" s="1027"/>
      <c r="FN38" s="446"/>
      <c r="FO38" s="446"/>
      <c r="FP38" s="1028"/>
      <c r="FQ38" s="1027"/>
      <c r="FR38" s="446"/>
      <c r="FS38" s="446"/>
      <c r="FT38" s="1028"/>
      <c r="FU38" s="1027"/>
      <c r="FV38" s="446"/>
      <c r="FW38" s="446"/>
      <c r="FX38" s="1028"/>
      <c r="FY38" s="1027"/>
      <c r="FZ38" s="446"/>
      <c r="GA38" s="446"/>
      <c r="GB38" s="1028"/>
      <c r="GC38" s="1018" t="s">
        <v>16109</v>
      </c>
      <c r="GD38" s="1019" t="s">
        <v>16109</v>
      </c>
      <c r="GE38" s="1019" t="s">
        <v>16109</v>
      </c>
      <c r="GF38" s="1051" t="s">
        <v>16109</v>
      </c>
      <c r="GG38" s="1027"/>
      <c r="GH38" s="446"/>
      <c r="GI38" s="446"/>
      <c r="GJ38" s="1028"/>
      <c r="GK38" s="1027"/>
      <c r="GL38" s="446"/>
      <c r="GM38" s="446"/>
      <c r="GN38" s="1028"/>
      <c r="GO38" s="1027"/>
      <c r="GP38" s="446"/>
      <c r="GQ38" s="446"/>
      <c r="GR38" s="1028"/>
      <c r="GS38" s="1018" t="s">
        <v>16109</v>
      </c>
      <c r="GT38" s="1019" t="s">
        <v>16109</v>
      </c>
      <c r="GU38" s="1019" t="s">
        <v>16109</v>
      </c>
      <c r="GV38" s="1051" t="s">
        <v>16109</v>
      </c>
      <c r="GW38" s="1027"/>
      <c r="GX38" s="446"/>
      <c r="GY38" s="446"/>
      <c r="GZ38" s="1028"/>
      <c r="HA38" s="1027"/>
      <c r="HB38" s="446"/>
      <c r="HC38" s="446"/>
      <c r="HD38" s="1028"/>
      <c r="HE38" s="1027"/>
      <c r="HF38" s="446"/>
      <c r="HG38" s="446"/>
      <c r="HH38" s="1028"/>
      <c r="HI38" s="1027"/>
      <c r="HJ38" s="446"/>
      <c r="HK38" s="446"/>
      <c r="HL38" s="1028"/>
      <c r="HM38" s="1027"/>
      <c r="HN38" s="446"/>
      <c r="HO38" s="446"/>
      <c r="HP38" s="1028"/>
      <c r="HQ38" s="1027"/>
      <c r="HR38" s="446"/>
      <c r="HS38" s="446"/>
      <c r="HT38" s="1028"/>
      <c r="HU38" s="1027"/>
      <c r="HV38" s="446"/>
      <c r="HW38" s="446"/>
      <c r="HX38" s="1028"/>
      <c r="HY38" s="1027"/>
      <c r="HZ38" s="446"/>
      <c r="IA38" s="446"/>
      <c r="IB38" s="1028"/>
      <c r="IC38" s="1027"/>
      <c r="ID38" s="446"/>
      <c r="IE38" s="446"/>
      <c r="IF38" s="1028"/>
      <c r="IG38" s="1027"/>
      <c r="IH38" s="446"/>
      <c r="II38" s="446"/>
      <c r="IJ38" s="1028"/>
      <c r="IK38" s="1027"/>
      <c r="IL38" s="446"/>
      <c r="IM38" s="446"/>
      <c r="IN38" s="1028"/>
    </row>
    <row r="39" spans="1:248" ht="37.5" customHeight="1">
      <c r="A39" s="2500"/>
      <c r="B39" s="751" t="s">
        <v>17197</v>
      </c>
      <c r="C39" s="1014"/>
      <c r="D39" s="1024" t="s">
        <v>16720</v>
      </c>
      <c r="E39" s="1024" t="s">
        <v>16720</v>
      </c>
      <c r="F39" s="1024" t="s">
        <v>16720</v>
      </c>
      <c r="G39" s="1024" t="s">
        <v>16720</v>
      </c>
      <c r="H39" s="1024" t="s">
        <v>16739</v>
      </c>
      <c r="I39" s="1024" t="s">
        <v>16739</v>
      </c>
      <c r="J39" s="1024" t="s">
        <v>16739</v>
      </c>
      <c r="K39" s="1024" t="s">
        <v>16739</v>
      </c>
      <c r="L39" s="1024" t="s">
        <v>16720</v>
      </c>
      <c r="M39" s="1024" t="s">
        <v>16720</v>
      </c>
      <c r="N39" s="1024" t="s">
        <v>16720</v>
      </c>
      <c r="O39" s="1024" t="s">
        <v>16720</v>
      </c>
      <c r="P39" s="1024" t="s">
        <v>16740</v>
      </c>
      <c r="Q39" s="1024" t="s">
        <v>16740</v>
      </c>
      <c r="R39" s="1024" t="s">
        <v>16740</v>
      </c>
      <c r="S39" s="1024" t="s">
        <v>16740</v>
      </c>
      <c r="T39" s="1024" t="s">
        <v>16124</v>
      </c>
      <c r="U39" s="1024" t="s">
        <v>16124</v>
      </c>
      <c r="V39" s="1024" t="s">
        <v>16124</v>
      </c>
      <c r="W39" s="1024" t="s">
        <v>16124</v>
      </c>
      <c r="X39" s="1024" t="s">
        <v>16741</v>
      </c>
      <c r="Y39" s="1024" t="s">
        <v>16741</v>
      </c>
      <c r="Z39" s="1024" t="s">
        <v>16741</v>
      </c>
      <c r="AA39" s="1024" t="s">
        <v>16741</v>
      </c>
      <c r="AB39" s="1024" t="s">
        <v>16741</v>
      </c>
      <c r="AC39" s="1024" t="s">
        <v>16741</v>
      </c>
      <c r="AD39" s="1024" t="s">
        <v>16741</v>
      </c>
      <c r="AE39" s="1024" t="s">
        <v>16741</v>
      </c>
      <c r="AF39" s="1024" t="s">
        <v>16124</v>
      </c>
      <c r="AG39" s="1024" t="s">
        <v>16124</v>
      </c>
      <c r="AH39" s="1024" t="s">
        <v>16124</v>
      </c>
      <c r="AI39" s="1024" t="s">
        <v>16124</v>
      </c>
      <c r="AJ39" s="1024" t="s">
        <v>17198</v>
      </c>
      <c r="AK39" s="1024" t="s">
        <v>17198</v>
      </c>
      <c r="AL39" s="1024" t="s">
        <v>17198</v>
      </c>
      <c r="AM39" s="1024" t="s">
        <v>17198</v>
      </c>
      <c r="AN39" s="1024" t="s">
        <v>17199</v>
      </c>
      <c r="AO39" s="1024" t="s">
        <v>17199</v>
      </c>
      <c r="AP39" s="1024" t="s">
        <v>17199</v>
      </c>
      <c r="AQ39" s="1024" t="s">
        <v>17199</v>
      </c>
      <c r="AR39" s="1024" t="s">
        <v>17200</v>
      </c>
      <c r="AS39" s="1024" t="s">
        <v>17200</v>
      </c>
      <c r="AT39" s="1024" t="s">
        <v>17200</v>
      </c>
      <c r="AU39" s="1024" t="s">
        <v>17200</v>
      </c>
      <c r="AV39" s="1057" t="s">
        <v>17201</v>
      </c>
      <c r="AW39" s="1024" t="s">
        <v>16117</v>
      </c>
      <c r="AX39" s="1024" t="s">
        <v>16117</v>
      </c>
      <c r="AY39" s="1024" t="s">
        <v>16117</v>
      </c>
      <c r="AZ39" s="1024" t="s">
        <v>16724</v>
      </c>
      <c r="BA39" s="1024" t="s">
        <v>16724</v>
      </c>
      <c r="BB39" s="1024" t="s">
        <v>16724</v>
      </c>
      <c r="BC39" s="1024" t="s">
        <v>16724</v>
      </c>
      <c r="BD39" s="1024" t="s">
        <v>16135</v>
      </c>
      <c r="BE39" s="1024" t="s">
        <v>16135</v>
      </c>
      <c r="BF39" s="1024" t="s">
        <v>16135</v>
      </c>
      <c r="BG39" s="1024" t="s">
        <v>16135</v>
      </c>
      <c r="BH39" s="1024" t="s">
        <v>16723</v>
      </c>
      <c r="BI39" s="1024" t="s">
        <v>16723</v>
      </c>
      <c r="BJ39" s="1024" t="s">
        <v>16723</v>
      </c>
      <c r="BK39" s="1024" t="s">
        <v>16723</v>
      </c>
      <c r="BL39" s="1024" t="s">
        <v>17198</v>
      </c>
      <c r="BM39" s="1024" t="s">
        <v>17198</v>
      </c>
      <c r="BN39" s="1024" t="s">
        <v>17198</v>
      </c>
      <c r="BO39" s="1024" t="s">
        <v>17198</v>
      </c>
      <c r="BP39" s="1024" t="s">
        <v>17199</v>
      </c>
      <c r="BQ39" s="1024" t="s">
        <v>17199</v>
      </c>
      <c r="BR39" s="1024" t="s">
        <v>17199</v>
      </c>
      <c r="BS39" s="1024" t="s">
        <v>17199</v>
      </c>
      <c r="BT39" s="1024" t="s">
        <v>17200</v>
      </c>
      <c r="BU39" s="1024" t="s">
        <v>17200</v>
      </c>
      <c r="BV39" s="1024" t="s">
        <v>17200</v>
      </c>
      <c r="BW39" s="1024" t="s">
        <v>17200</v>
      </c>
      <c r="BX39" s="1024" t="s">
        <v>16744</v>
      </c>
      <c r="BY39" s="1024" t="s">
        <v>16744</v>
      </c>
      <c r="BZ39" s="1024" t="s">
        <v>16744</v>
      </c>
      <c r="CA39" s="1024" t="s">
        <v>16744</v>
      </c>
      <c r="CB39" s="1024" t="s">
        <v>16722</v>
      </c>
      <c r="CC39" s="1024" t="s">
        <v>16722</v>
      </c>
      <c r="CD39" s="1024" t="s">
        <v>16722</v>
      </c>
      <c r="CE39" s="1024" t="s">
        <v>16722</v>
      </c>
      <c r="CF39" s="1024" t="s">
        <v>16135</v>
      </c>
      <c r="CG39" s="1024" t="s">
        <v>16135</v>
      </c>
      <c r="CH39" s="1024" t="s">
        <v>16135</v>
      </c>
      <c r="CI39" s="1024" t="s">
        <v>16135</v>
      </c>
      <c r="CJ39" s="1024" t="s">
        <v>16117</v>
      </c>
      <c r="CK39" s="1024" t="s">
        <v>16117</v>
      </c>
      <c r="CL39" s="1024" t="s">
        <v>16117</v>
      </c>
      <c r="CM39" s="1024" t="s">
        <v>16117</v>
      </c>
      <c r="CN39" s="1024" t="s">
        <v>17198</v>
      </c>
      <c r="CO39" s="1024" t="s">
        <v>17198</v>
      </c>
      <c r="CP39" s="1024" t="s">
        <v>17198</v>
      </c>
      <c r="CQ39" s="1024" t="s">
        <v>17198</v>
      </c>
      <c r="CR39" s="1024" t="s">
        <v>17199</v>
      </c>
      <c r="CS39" s="1024" t="s">
        <v>17199</v>
      </c>
      <c r="CT39" s="1024" t="s">
        <v>17199</v>
      </c>
      <c r="CU39" s="1024" t="s">
        <v>17199</v>
      </c>
      <c r="CV39" s="1024" t="s">
        <v>17200</v>
      </c>
      <c r="CW39" s="1024" t="s">
        <v>17200</v>
      </c>
      <c r="CX39" s="1024" t="s">
        <v>17200</v>
      </c>
      <c r="CY39" s="1024" t="s">
        <v>17200</v>
      </c>
      <c r="CZ39" s="1057" t="s">
        <v>17201</v>
      </c>
      <c r="DA39" s="1024" t="s">
        <v>16117</v>
      </c>
      <c r="DB39" s="1024" t="s">
        <v>16117</v>
      </c>
      <c r="DC39" s="1024" t="s">
        <v>16117</v>
      </c>
      <c r="DD39" s="1024" t="s">
        <v>16724</v>
      </c>
      <c r="DE39" s="1024" t="s">
        <v>16724</v>
      </c>
      <c r="DF39" s="1024" t="s">
        <v>16724</v>
      </c>
      <c r="DG39" s="1024" t="s">
        <v>16724</v>
      </c>
      <c r="DH39" s="1024" t="s">
        <v>16117</v>
      </c>
      <c r="DI39" s="1024" t="s">
        <v>16117</v>
      </c>
      <c r="DJ39" s="1024" t="s">
        <v>16117</v>
      </c>
      <c r="DK39" s="1024" t="s">
        <v>16117</v>
      </c>
      <c r="DL39" s="1024" t="s">
        <v>16135</v>
      </c>
      <c r="DM39" s="1024" t="s">
        <v>16135</v>
      </c>
      <c r="DN39" s="1024" t="s">
        <v>16135</v>
      </c>
      <c r="DO39" s="1024" t="s">
        <v>16135</v>
      </c>
      <c r="DP39" s="1024" t="s">
        <v>17198</v>
      </c>
      <c r="DQ39" s="1024" t="s">
        <v>17198</v>
      </c>
      <c r="DR39" s="1024" t="s">
        <v>17198</v>
      </c>
      <c r="DS39" s="1024" t="s">
        <v>17198</v>
      </c>
      <c r="DT39" s="1024" t="s">
        <v>17199</v>
      </c>
      <c r="DU39" s="1024" t="s">
        <v>17199</v>
      </c>
      <c r="DV39" s="1024" t="s">
        <v>17199</v>
      </c>
      <c r="DW39" s="1024" t="s">
        <v>17199</v>
      </c>
      <c r="DX39" s="1026"/>
      <c r="DY39" s="1057" t="s">
        <v>16174</v>
      </c>
      <c r="DZ39" s="1057" t="s">
        <v>16174</v>
      </c>
      <c r="EA39" s="1057" t="s">
        <v>16174</v>
      </c>
      <c r="EB39" s="1057" t="s">
        <v>16174</v>
      </c>
      <c r="EC39" s="1057" t="s">
        <v>17202</v>
      </c>
      <c r="ED39" s="1057" t="s">
        <v>17202</v>
      </c>
      <c r="EE39" s="1057" t="s">
        <v>17202</v>
      </c>
      <c r="EF39" s="1057" t="s">
        <v>17202</v>
      </c>
      <c r="EG39" s="1057" t="s">
        <v>16145</v>
      </c>
      <c r="EH39" s="1057" t="s">
        <v>16145</v>
      </c>
      <c r="EI39" s="1057" t="s">
        <v>16145</v>
      </c>
      <c r="EJ39" s="1057" t="s">
        <v>16145</v>
      </c>
      <c r="EK39" s="1057" t="s">
        <v>17202</v>
      </c>
      <c r="EL39" s="1057" t="s">
        <v>17202</v>
      </c>
      <c r="EM39" s="1057" t="s">
        <v>17202</v>
      </c>
      <c r="EN39" s="1057" t="s">
        <v>17202</v>
      </c>
      <c r="EO39" s="1057" t="s">
        <v>16722</v>
      </c>
      <c r="EP39" s="1057" t="s">
        <v>16722</v>
      </c>
      <c r="EQ39" s="1057" t="s">
        <v>16722</v>
      </c>
      <c r="ER39" s="1057" t="s">
        <v>16722</v>
      </c>
      <c r="ES39" s="1057" t="s">
        <v>17198</v>
      </c>
      <c r="ET39" s="1057" t="s">
        <v>17198</v>
      </c>
      <c r="EU39" s="1057" t="s">
        <v>17198</v>
      </c>
      <c r="EV39" s="1057" t="s">
        <v>17198</v>
      </c>
      <c r="EW39" s="1057" t="s">
        <v>17199</v>
      </c>
      <c r="EX39" s="1057" t="s">
        <v>17199</v>
      </c>
      <c r="EY39" s="1057" t="s">
        <v>17199</v>
      </c>
      <c r="EZ39" s="1057" t="s">
        <v>17199</v>
      </c>
      <c r="FA39" s="1057" t="s">
        <v>17200</v>
      </c>
      <c r="FB39" s="1057" t="s">
        <v>17200</v>
      </c>
      <c r="FC39" s="1057" t="s">
        <v>17200</v>
      </c>
      <c r="FD39" s="1057" t="s">
        <v>17200</v>
      </c>
      <c r="FE39" s="1057" t="s">
        <v>17201</v>
      </c>
      <c r="FF39" s="1024" t="s">
        <v>16117</v>
      </c>
      <c r="FG39" s="1024" t="s">
        <v>16117</v>
      </c>
      <c r="FH39" s="1024" t="s">
        <v>16117</v>
      </c>
      <c r="FI39" s="1057" t="s">
        <v>16724</v>
      </c>
      <c r="FJ39" s="1057" t="s">
        <v>16724</v>
      </c>
      <c r="FK39" s="1057" t="s">
        <v>16724</v>
      </c>
      <c r="FL39" s="1057" t="s">
        <v>16724</v>
      </c>
      <c r="FM39" s="1057" t="s">
        <v>16722</v>
      </c>
      <c r="FN39" s="1057" t="s">
        <v>16722</v>
      </c>
      <c r="FO39" s="1057" t="s">
        <v>16722</v>
      </c>
      <c r="FP39" s="1057" t="s">
        <v>16722</v>
      </c>
      <c r="FQ39" s="1057" t="s">
        <v>16724</v>
      </c>
      <c r="FR39" s="1057" t="s">
        <v>16724</v>
      </c>
      <c r="FS39" s="1057" t="s">
        <v>16724</v>
      </c>
      <c r="FT39" s="1057" t="s">
        <v>16724</v>
      </c>
      <c r="FU39" s="1057" t="s">
        <v>17198</v>
      </c>
      <c r="FV39" s="1057" t="s">
        <v>17198</v>
      </c>
      <c r="FW39" s="1057" t="s">
        <v>17198</v>
      </c>
      <c r="FX39" s="1057" t="s">
        <v>17198</v>
      </c>
      <c r="FY39" s="1057" t="s">
        <v>17199</v>
      </c>
      <c r="FZ39" s="1057" t="s">
        <v>17199</v>
      </c>
      <c r="GA39" s="1057" t="s">
        <v>17199</v>
      </c>
      <c r="GB39" s="1057" t="s">
        <v>17199</v>
      </c>
      <c r="GC39" s="1057" t="s">
        <v>17203</v>
      </c>
      <c r="GD39" s="1057" t="s">
        <v>17203</v>
      </c>
      <c r="GE39" s="1057" t="s">
        <v>17203</v>
      </c>
      <c r="GF39" s="1057" t="s">
        <v>17203</v>
      </c>
      <c r="GG39" s="1057" t="s">
        <v>17201</v>
      </c>
      <c r="GH39" s="1024" t="s">
        <v>16135</v>
      </c>
      <c r="GI39" s="1024" t="s">
        <v>16135</v>
      </c>
      <c r="GJ39" s="1024" t="s">
        <v>16135</v>
      </c>
      <c r="GK39" s="1057" t="s">
        <v>16722</v>
      </c>
      <c r="GL39" s="1057" t="s">
        <v>16722</v>
      </c>
      <c r="GM39" s="1057" t="s">
        <v>16722</v>
      </c>
      <c r="GN39" s="1057" t="s">
        <v>16722</v>
      </c>
      <c r="GO39" s="1057" t="s">
        <v>16724</v>
      </c>
      <c r="GP39" s="1057" t="s">
        <v>16724</v>
      </c>
      <c r="GQ39" s="1057" t="s">
        <v>16724</v>
      </c>
      <c r="GR39" s="1057" t="s">
        <v>16724</v>
      </c>
      <c r="GS39" s="1057" t="s">
        <v>17204</v>
      </c>
      <c r="GT39" s="1057" t="s">
        <v>17204</v>
      </c>
      <c r="GU39" s="1057" t="s">
        <v>17204</v>
      </c>
      <c r="GV39" s="1057" t="s">
        <v>17204</v>
      </c>
      <c r="GW39" s="1057" t="s">
        <v>17198</v>
      </c>
      <c r="GX39" s="1057" t="s">
        <v>17198</v>
      </c>
      <c r="GY39" s="1057" t="s">
        <v>17198</v>
      </c>
      <c r="GZ39" s="1057" t="s">
        <v>17198</v>
      </c>
      <c r="HA39" s="1057" t="s">
        <v>17199</v>
      </c>
      <c r="HB39" s="1057" t="s">
        <v>17199</v>
      </c>
      <c r="HC39" s="1057" t="s">
        <v>17199</v>
      </c>
      <c r="HD39" s="1057" t="s">
        <v>17199</v>
      </c>
      <c r="HE39" s="1057" t="s">
        <v>17200</v>
      </c>
      <c r="HF39" s="1057" t="s">
        <v>17200</v>
      </c>
      <c r="HG39" s="1057" t="s">
        <v>17200</v>
      </c>
      <c r="HH39" s="1057" t="s">
        <v>17200</v>
      </c>
      <c r="HI39" s="1057" t="s">
        <v>17201</v>
      </c>
      <c r="HJ39" s="1024" t="s">
        <v>16117</v>
      </c>
      <c r="HK39" s="1024" t="s">
        <v>16117</v>
      </c>
      <c r="HL39" s="1024" t="s">
        <v>16117</v>
      </c>
      <c r="HM39" s="1057" t="s">
        <v>16724</v>
      </c>
      <c r="HN39" s="1057" t="s">
        <v>16724</v>
      </c>
      <c r="HO39" s="1057" t="s">
        <v>16724</v>
      </c>
      <c r="HP39" s="1057" t="s">
        <v>16724</v>
      </c>
      <c r="HQ39" s="1057" t="s">
        <v>17205</v>
      </c>
      <c r="HR39" s="1057" t="s">
        <v>17205</v>
      </c>
      <c r="HS39" s="1057" t="s">
        <v>17205</v>
      </c>
      <c r="HT39" s="1057" t="s">
        <v>17205</v>
      </c>
      <c r="HU39" s="1057" t="s">
        <v>17206</v>
      </c>
      <c r="HV39" s="1057" t="s">
        <v>17206</v>
      </c>
      <c r="HW39" s="1057" t="s">
        <v>17206</v>
      </c>
      <c r="HX39" s="1057" t="s">
        <v>17206</v>
      </c>
      <c r="HY39" s="1057" t="s">
        <v>17205</v>
      </c>
      <c r="HZ39" s="1057" t="s">
        <v>17205</v>
      </c>
      <c r="IA39" s="1057" t="s">
        <v>17205</v>
      </c>
      <c r="IB39" s="1057" t="s">
        <v>17205</v>
      </c>
      <c r="IC39" s="1057" t="s">
        <v>17206</v>
      </c>
      <c r="ID39" s="1057" t="s">
        <v>17206</v>
      </c>
      <c r="IE39" s="1057" t="s">
        <v>17206</v>
      </c>
      <c r="IF39" s="1057" t="s">
        <v>17206</v>
      </c>
      <c r="IG39" s="1057" t="s">
        <v>17205</v>
      </c>
      <c r="IH39" s="1057" t="s">
        <v>17205</v>
      </c>
      <c r="II39" s="1057" t="s">
        <v>17205</v>
      </c>
      <c r="IJ39" s="1057" t="s">
        <v>17205</v>
      </c>
      <c r="IK39" s="1057" t="s">
        <v>17206</v>
      </c>
      <c r="IL39" s="1057" t="s">
        <v>17206</v>
      </c>
      <c r="IM39" s="1057" t="s">
        <v>17206</v>
      </c>
      <c r="IN39" s="1057" t="s">
        <v>17206</v>
      </c>
    </row>
    <row r="40" spans="1:248" ht="37.5" customHeight="1">
      <c r="A40" s="2560"/>
      <c r="B40" s="1132" t="s">
        <v>17207</v>
      </c>
      <c r="C40" s="1014"/>
      <c r="D40" s="1143"/>
      <c r="E40" s="1144"/>
      <c r="F40" s="1144"/>
      <c r="G40" s="1145"/>
      <c r="H40" s="1143"/>
      <c r="I40" s="1144"/>
      <c r="J40" s="1144"/>
      <c r="K40" s="1145"/>
      <c r="L40" s="1143"/>
      <c r="M40" s="1144"/>
      <c r="N40" s="1144"/>
      <c r="O40" s="1145"/>
      <c r="P40" s="1143"/>
      <c r="Q40" s="1144"/>
      <c r="R40" s="1144"/>
      <c r="S40" s="1145"/>
      <c r="T40" s="1143"/>
      <c r="U40" s="1144"/>
      <c r="V40" s="1144"/>
      <c r="W40" s="1145"/>
      <c r="X40" s="1143"/>
      <c r="Y40" s="1144"/>
      <c r="Z40" s="1144"/>
      <c r="AA40" s="1145"/>
      <c r="AB40" s="1143"/>
      <c r="AC40" s="1144"/>
      <c r="AD40" s="1144"/>
      <c r="AE40" s="1145"/>
      <c r="AF40" s="1143"/>
      <c r="AG40" s="1144"/>
      <c r="AH40" s="1144"/>
      <c r="AI40" s="1145"/>
      <c r="AJ40" s="1143"/>
      <c r="AK40" s="1144"/>
      <c r="AL40" s="1144"/>
      <c r="AM40" s="1145"/>
      <c r="AN40" s="1143"/>
      <c r="AO40" s="1144"/>
      <c r="AP40" s="1144"/>
      <c r="AQ40" s="1145"/>
      <c r="AR40" s="1143"/>
      <c r="AS40" s="1144"/>
      <c r="AT40" s="1144"/>
      <c r="AU40" s="1145"/>
      <c r="AV40" s="1143"/>
      <c r="AW40" s="1144"/>
      <c r="AX40" s="1144"/>
      <c r="AY40" s="1145"/>
      <c r="AZ40" s="1143"/>
      <c r="BA40" s="1144"/>
      <c r="BB40" s="1144"/>
      <c r="BC40" s="1145"/>
      <c r="BD40" s="1143"/>
      <c r="BE40" s="1144"/>
      <c r="BF40" s="1144"/>
      <c r="BG40" s="1145"/>
      <c r="BH40" s="1143"/>
      <c r="BI40" s="1144"/>
      <c r="BJ40" s="1144"/>
      <c r="BK40" s="1145"/>
      <c r="BL40" s="1143"/>
      <c r="BM40" s="1144"/>
      <c r="BN40" s="1144"/>
      <c r="BO40" s="1145"/>
      <c r="BP40" s="1143"/>
      <c r="BQ40" s="1144"/>
      <c r="BR40" s="1144"/>
      <c r="BS40" s="1145"/>
      <c r="BT40" s="1143"/>
      <c r="BU40" s="1144"/>
      <c r="BV40" s="1144"/>
      <c r="BW40" s="1145"/>
      <c r="BX40" s="1143"/>
      <c r="BY40" s="1144"/>
      <c r="BZ40" s="1144"/>
      <c r="CA40" s="1145"/>
      <c r="CB40" s="1143"/>
      <c r="CC40" s="1144"/>
      <c r="CD40" s="1144"/>
      <c r="CE40" s="1145"/>
      <c r="CF40" s="1143"/>
      <c r="CG40" s="1144"/>
      <c r="CH40" s="1144"/>
      <c r="CI40" s="1145"/>
      <c r="CJ40" s="1143"/>
      <c r="CK40" s="1144"/>
      <c r="CL40" s="1144"/>
      <c r="CM40" s="1145"/>
      <c r="CN40" s="1143"/>
      <c r="CO40" s="1144"/>
      <c r="CP40" s="1144"/>
      <c r="CQ40" s="1145"/>
      <c r="CR40" s="1143"/>
      <c r="CS40" s="1144"/>
      <c r="CT40" s="1144"/>
      <c r="CU40" s="1145"/>
      <c r="CV40" s="1143"/>
      <c r="CW40" s="1144"/>
      <c r="CX40" s="1144"/>
      <c r="CY40" s="1145"/>
      <c r="CZ40" s="1143"/>
      <c r="DA40" s="1144"/>
      <c r="DB40" s="1144"/>
      <c r="DC40" s="1145"/>
      <c r="DD40" s="1143"/>
      <c r="DE40" s="1144"/>
      <c r="DF40" s="1144"/>
      <c r="DG40" s="1145"/>
      <c r="DH40" s="1143"/>
      <c r="DI40" s="1144"/>
      <c r="DJ40" s="1144"/>
      <c r="DK40" s="1145"/>
      <c r="DL40" s="1143"/>
      <c r="DM40" s="1144"/>
      <c r="DN40" s="1144"/>
      <c r="DO40" s="1145"/>
      <c r="DP40" s="1143"/>
      <c r="DQ40" s="1144"/>
      <c r="DR40" s="1144"/>
      <c r="DS40" s="1145"/>
      <c r="DT40" s="1143"/>
      <c r="DU40" s="1144"/>
      <c r="DV40" s="1144"/>
      <c r="DW40" s="1145"/>
      <c r="DX40" s="1366"/>
      <c r="DY40" s="1143"/>
      <c r="DZ40" s="1144"/>
      <c r="EA40" s="1144"/>
      <c r="EB40" s="1145"/>
      <c r="EC40" s="1143"/>
      <c r="ED40" s="1144"/>
      <c r="EE40" s="1144"/>
      <c r="EF40" s="1145"/>
      <c r="EG40" s="1143"/>
      <c r="EH40" s="1144"/>
      <c r="EI40" s="1144"/>
      <c r="EJ40" s="1145"/>
      <c r="EK40" s="1143"/>
      <c r="EL40" s="1144"/>
      <c r="EM40" s="1144"/>
      <c r="EN40" s="1145"/>
      <c r="EO40" s="1143"/>
      <c r="EP40" s="1144"/>
      <c r="EQ40" s="1144"/>
      <c r="ER40" s="1145"/>
      <c r="ES40" s="1143"/>
      <c r="ET40" s="1144"/>
      <c r="EU40" s="1144"/>
      <c r="EV40" s="1145"/>
      <c r="EW40" s="1143"/>
      <c r="EX40" s="1144"/>
      <c r="EY40" s="1144"/>
      <c r="EZ40" s="1145"/>
      <c r="FA40" s="1143"/>
      <c r="FB40" s="1144"/>
      <c r="FC40" s="1144"/>
      <c r="FD40" s="1145"/>
      <c r="FE40" s="1143"/>
      <c r="FF40" s="1144"/>
      <c r="FG40" s="1144"/>
      <c r="FH40" s="1145"/>
      <c r="FI40" s="1143"/>
      <c r="FJ40" s="1144"/>
      <c r="FK40" s="1144"/>
      <c r="FL40" s="1145"/>
      <c r="FM40" s="1143"/>
      <c r="FN40" s="1144"/>
      <c r="FO40" s="1144"/>
      <c r="FP40" s="1145"/>
      <c r="FQ40" s="1143"/>
      <c r="FR40" s="1144"/>
      <c r="FS40" s="1144"/>
      <c r="FT40" s="1145"/>
      <c r="FU40" s="1143"/>
      <c r="FV40" s="1144"/>
      <c r="FW40" s="1144"/>
      <c r="FX40" s="1145"/>
      <c r="FY40" s="1143"/>
      <c r="FZ40" s="1144"/>
      <c r="GA40" s="1144"/>
      <c r="GB40" s="1145"/>
      <c r="GC40" s="1143"/>
      <c r="GD40" s="1144"/>
      <c r="GE40" s="1144"/>
      <c r="GF40" s="1145"/>
      <c r="GG40" s="1143"/>
      <c r="GH40" s="1144"/>
      <c r="GI40" s="1144"/>
      <c r="GJ40" s="1145"/>
      <c r="GK40" s="1143"/>
      <c r="GL40" s="1144"/>
      <c r="GM40" s="1144"/>
      <c r="GN40" s="1145"/>
      <c r="GO40" s="1143"/>
      <c r="GP40" s="1144"/>
      <c r="GQ40" s="1144"/>
      <c r="GR40" s="1145"/>
      <c r="GS40" s="1143"/>
      <c r="GT40" s="1144"/>
      <c r="GU40" s="1144"/>
      <c r="GV40" s="1145"/>
      <c r="GW40" s="1143"/>
      <c r="GX40" s="1144"/>
      <c r="GY40" s="1144"/>
      <c r="GZ40" s="1145"/>
      <c r="HA40" s="1143"/>
      <c r="HB40" s="1144"/>
      <c r="HC40" s="1144"/>
      <c r="HD40" s="1145"/>
      <c r="HE40" s="1143"/>
      <c r="HF40" s="1144"/>
      <c r="HG40" s="1144"/>
      <c r="HH40" s="1145"/>
      <c r="HI40" s="1143"/>
      <c r="HJ40" s="1144"/>
      <c r="HK40" s="1144"/>
      <c r="HL40" s="1145"/>
      <c r="HM40" s="1143"/>
      <c r="HN40" s="1144"/>
      <c r="HO40" s="1144"/>
      <c r="HP40" s="1145"/>
      <c r="HQ40" s="1143"/>
      <c r="HR40" s="1144"/>
      <c r="HS40" s="1144"/>
      <c r="HT40" s="1145"/>
      <c r="HU40" s="1143"/>
      <c r="HV40" s="1144"/>
      <c r="HW40" s="1144"/>
      <c r="HX40" s="1145"/>
      <c r="HY40" s="1143"/>
      <c r="HZ40" s="1144"/>
      <c r="IA40" s="1144"/>
      <c r="IB40" s="1145"/>
      <c r="IC40" s="1143"/>
      <c r="ID40" s="1144"/>
      <c r="IE40" s="1144"/>
      <c r="IF40" s="1145"/>
      <c r="IG40" s="1143"/>
      <c r="IH40" s="1144"/>
      <c r="II40" s="1144"/>
      <c r="IJ40" s="1145"/>
      <c r="IK40" s="1143"/>
      <c r="IL40" s="1144"/>
      <c r="IM40" s="1144"/>
      <c r="IN40" s="1145"/>
    </row>
    <row r="41" spans="1:248" ht="37.5" customHeight="1">
      <c r="A41" s="2559" t="s">
        <v>17208</v>
      </c>
      <c r="B41" s="1367" t="s">
        <v>17209</v>
      </c>
      <c r="C41" s="1014"/>
      <c r="D41" s="1368" t="s">
        <v>16199</v>
      </c>
      <c r="E41" s="1368" t="s">
        <v>16199</v>
      </c>
      <c r="F41" s="1368" t="s">
        <v>16199</v>
      </c>
      <c r="G41" s="1369" t="s">
        <v>17210</v>
      </c>
      <c r="H41" s="1370" t="s">
        <v>16271</v>
      </c>
      <c r="I41" s="1371" t="s">
        <v>16665</v>
      </c>
      <c r="J41" s="1371" t="s">
        <v>16665</v>
      </c>
      <c r="K41" s="1091" t="s">
        <v>17211</v>
      </c>
      <c r="L41" s="1372" t="s">
        <v>17212</v>
      </c>
      <c r="M41" s="1372" t="s">
        <v>16118</v>
      </c>
      <c r="N41" s="1372" t="s">
        <v>17212</v>
      </c>
      <c r="O41" s="1372" t="s">
        <v>17212</v>
      </c>
      <c r="P41" s="1043" t="s">
        <v>16130</v>
      </c>
      <c r="Q41" s="1043" t="s">
        <v>16130</v>
      </c>
      <c r="R41" s="1043" t="s">
        <v>16130</v>
      </c>
      <c r="S41" s="1091" t="s">
        <v>17213</v>
      </c>
      <c r="T41" s="1043" t="s">
        <v>16130</v>
      </c>
      <c r="U41" s="1043" t="s">
        <v>16130</v>
      </c>
      <c r="V41" s="1043" t="s">
        <v>16130</v>
      </c>
      <c r="W41" s="1099" t="s">
        <v>17214</v>
      </c>
      <c r="X41" s="1373" t="s">
        <v>16275</v>
      </c>
      <c r="Y41" s="1295"/>
      <c r="Z41" s="1373" t="s">
        <v>16275</v>
      </c>
      <c r="AA41" s="1374" t="s">
        <v>17215</v>
      </c>
      <c r="AB41" s="1375" t="s">
        <v>16580</v>
      </c>
      <c r="AC41" s="1375" t="s">
        <v>16580</v>
      </c>
      <c r="AD41" s="1375" t="s">
        <v>16580</v>
      </c>
      <c r="AE41" s="1190" t="s">
        <v>17216</v>
      </c>
      <c r="AF41" s="1035" t="s">
        <v>16275</v>
      </c>
      <c r="AG41" s="1376" t="s">
        <v>17217</v>
      </c>
      <c r="AH41" s="1377" t="s">
        <v>16275</v>
      </c>
      <c r="AI41" s="1378" t="s">
        <v>17218</v>
      </c>
      <c r="AJ41" s="1089" t="s">
        <v>16125</v>
      </c>
      <c r="AK41" s="1089" t="s">
        <v>16125</v>
      </c>
      <c r="AL41" s="1038" t="s">
        <v>16272</v>
      </c>
      <c r="AM41" s="1044" t="s">
        <v>17219</v>
      </c>
      <c r="AN41" s="1089" t="s">
        <v>16125</v>
      </c>
      <c r="AO41" s="1089" t="s">
        <v>16125</v>
      </c>
      <c r="AP41" s="1038" t="s">
        <v>16272</v>
      </c>
      <c r="AQ41" s="1296"/>
      <c r="AR41" s="1082" t="s">
        <v>17220</v>
      </c>
      <c r="AS41" s="1082" t="s">
        <v>17221</v>
      </c>
      <c r="AT41" s="1082" t="s">
        <v>17222</v>
      </c>
      <c r="AU41" s="1082" t="s">
        <v>17223</v>
      </c>
      <c r="AV41" s="1082" t="s">
        <v>17224</v>
      </c>
      <c r="AW41" s="1082" t="s">
        <v>17225</v>
      </c>
      <c r="AX41" s="1082" t="s">
        <v>17226</v>
      </c>
      <c r="AY41" s="1082" t="s">
        <v>17227</v>
      </c>
      <c r="AZ41" s="1370" t="s">
        <v>16127</v>
      </c>
      <c r="BA41" s="1370" t="s">
        <v>16127</v>
      </c>
      <c r="BB41" s="1370" t="s">
        <v>16127</v>
      </c>
      <c r="BC41" s="1370" t="s">
        <v>17228</v>
      </c>
      <c r="BD41" s="1379" t="s">
        <v>16194</v>
      </c>
      <c r="BE41" s="1379" t="s">
        <v>16194</v>
      </c>
      <c r="BF41" s="1379" t="s">
        <v>16194</v>
      </c>
      <c r="BG41" s="1380" t="s">
        <v>17229</v>
      </c>
      <c r="BH41" s="1083" t="s">
        <v>16588</v>
      </c>
      <c r="BI41" s="1083" t="s">
        <v>16588</v>
      </c>
      <c r="BJ41" s="1083" t="s">
        <v>16588</v>
      </c>
      <c r="BK41" s="1084" t="s">
        <v>17230</v>
      </c>
      <c r="BL41" s="1370" t="s">
        <v>16129</v>
      </c>
      <c r="BM41" s="1370" t="s">
        <v>16129</v>
      </c>
      <c r="BN41" s="1370" t="s">
        <v>16129</v>
      </c>
      <c r="BO41" s="1381" t="s">
        <v>17231</v>
      </c>
      <c r="BP41" s="1379" t="s">
        <v>16205</v>
      </c>
      <c r="BQ41" s="1379" t="s">
        <v>16205</v>
      </c>
      <c r="BR41" s="1073" t="s">
        <v>16197</v>
      </c>
      <c r="BS41" s="1382" t="s">
        <v>17232</v>
      </c>
      <c r="BT41" s="1095" t="s">
        <v>16243</v>
      </c>
      <c r="BU41" s="1106" t="s">
        <v>16281</v>
      </c>
      <c r="BV41" s="1295"/>
      <c r="BW41" s="1296"/>
      <c r="BX41" s="1083" t="s">
        <v>16197</v>
      </c>
      <c r="BY41" s="1083" t="s">
        <v>16197</v>
      </c>
      <c r="BZ41" s="1083" t="s">
        <v>16197</v>
      </c>
      <c r="CA41" s="1084" t="s">
        <v>17233</v>
      </c>
      <c r="CB41" s="1383" t="s">
        <v>16362</v>
      </c>
      <c r="CC41" s="1121" t="s">
        <v>16339</v>
      </c>
      <c r="CD41" s="1121" t="s">
        <v>16339</v>
      </c>
      <c r="CE41" s="1122" t="s">
        <v>17234</v>
      </c>
      <c r="CF41" s="1095" t="s">
        <v>16252</v>
      </c>
      <c r="CG41" s="1045" t="s">
        <v>16427</v>
      </c>
      <c r="CH41" s="1097" t="s">
        <v>16252</v>
      </c>
      <c r="CI41" s="1098" t="s">
        <v>17235</v>
      </c>
      <c r="CJ41" s="1384" t="s">
        <v>16203</v>
      </c>
      <c r="CK41" s="1045" t="s">
        <v>16427</v>
      </c>
      <c r="CL41" s="1045" t="s">
        <v>16427</v>
      </c>
      <c r="CM41" s="1046" t="s">
        <v>17236</v>
      </c>
      <c r="CN41" s="1038" t="s">
        <v>16131</v>
      </c>
      <c r="CO41" s="1038" t="s">
        <v>16131</v>
      </c>
      <c r="CP41" s="446"/>
      <c r="CQ41" s="1044" t="s">
        <v>17237</v>
      </c>
      <c r="CR41" s="1075" t="s">
        <v>16207</v>
      </c>
      <c r="CS41" s="1385" t="s">
        <v>16291</v>
      </c>
      <c r="CT41" s="1075" t="s">
        <v>16349</v>
      </c>
      <c r="CU41" s="1123" t="s">
        <v>17238</v>
      </c>
      <c r="CV41" s="1095" t="s">
        <v>16255</v>
      </c>
      <c r="CW41" s="1048" t="s">
        <v>16169</v>
      </c>
      <c r="CX41" s="1045" t="s">
        <v>16138</v>
      </c>
      <c r="CY41" s="1046" t="s">
        <v>17239</v>
      </c>
      <c r="CZ41" s="1076" t="s">
        <v>16288</v>
      </c>
      <c r="DA41" s="1075" t="s">
        <v>16207</v>
      </c>
      <c r="DB41" s="1075" t="s">
        <v>16207</v>
      </c>
      <c r="DC41" s="1075" t="s">
        <v>17240</v>
      </c>
      <c r="DD41" s="1095" t="s">
        <v>16264</v>
      </c>
      <c r="DE41" s="1097" t="s">
        <v>16264</v>
      </c>
      <c r="DF41" s="1038" t="s">
        <v>16126</v>
      </c>
      <c r="DG41" s="1296"/>
      <c r="DH41" s="1209" t="s">
        <v>17241</v>
      </c>
      <c r="DI41" s="1209" t="s">
        <v>17242</v>
      </c>
      <c r="DJ41" s="1209" t="s">
        <v>17243</v>
      </c>
      <c r="DK41" s="1092" t="s">
        <v>17244</v>
      </c>
      <c r="DL41" s="1076" t="s">
        <v>16261</v>
      </c>
      <c r="DM41" s="1295"/>
      <c r="DN41" s="1295"/>
      <c r="DO41" s="1296"/>
      <c r="DP41" s="1027"/>
      <c r="DQ41" s="446"/>
      <c r="DR41" s="1090" t="s">
        <v>16262</v>
      </c>
      <c r="DS41" s="1100" t="s">
        <v>17245</v>
      </c>
      <c r="DT41" s="1034" t="s">
        <v>16321</v>
      </c>
      <c r="DU41" s="1033" t="s">
        <v>16321</v>
      </c>
      <c r="DV41" s="1033" t="s">
        <v>16321</v>
      </c>
      <c r="DW41" s="1117" t="s">
        <v>17246</v>
      </c>
      <c r="DX41" s="1026"/>
      <c r="DY41" s="1197" t="s">
        <v>16550</v>
      </c>
      <c r="DZ41" s="1197" t="s">
        <v>16550</v>
      </c>
      <c r="EA41" s="1197" t="s">
        <v>16550</v>
      </c>
      <c r="EB41" s="1198" t="s">
        <v>17247</v>
      </c>
      <c r="EC41" s="1213" t="s">
        <v>17248</v>
      </c>
      <c r="ED41" s="1213" t="s">
        <v>17248</v>
      </c>
      <c r="EE41" s="446"/>
      <c r="EF41" s="1339" t="s">
        <v>17249</v>
      </c>
      <c r="EG41" s="1213" t="s">
        <v>17248</v>
      </c>
      <c r="EH41" s="1213" t="s">
        <v>17248</v>
      </c>
      <c r="EI41" s="446"/>
      <c r="EJ41" s="1339" t="s">
        <v>17250</v>
      </c>
      <c r="EK41" s="1199" t="s">
        <v>17251</v>
      </c>
      <c r="EL41" s="1055" t="s">
        <v>16552</v>
      </c>
      <c r="EM41" s="1199" t="s">
        <v>17251</v>
      </c>
      <c r="EN41" s="1200" t="s">
        <v>17252</v>
      </c>
      <c r="EO41" s="1027"/>
      <c r="EP41" s="1027"/>
      <c r="EQ41" s="1027"/>
      <c r="ER41" s="1027"/>
      <c r="ES41" s="1076" t="s">
        <v>16295</v>
      </c>
      <c r="ET41" s="1295"/>
      <c r="EU41" s="1295"/>
      <c r="EV41" s="1296"/>
      <c r="EW41" s="1090" t="s">
        <v>16266</v>
      </c>
      <c r="EX41" s="1035" t="s">
        <v>16222</v>
      </c>
      <c r="EY41" s="1035" t="s">
        <v>16222</v>
      </c>
      <c r="EZ41" s="1036" t="s">
        <v>17253</v>
      </c>
      <c r="FA41" s="1081" t="s">
        <v>16219</v>
      </c>
      <c r="FB41" s="1081" t="s">
        <v>16219</v>
      </c>
      <c r="FC41" s="1081" t="s">
        <v>16219</v>
      </c>
      <c r="FD41" s="1082" t="s">
        <v>17254</v>
      </c>
      <c r="FE41" s="1073" t="s">
        <v>16793</v>
      </c>
      <c r="FF41" s="1073" t="s">
        <v>16793</v>
      </c>
      <c r="FG41" s="1073" t="s">
        <v>16793</v>
      </c>
      <c r="FH41" s="1074" t="s">
        <v>17255</v>
      </c>
      <c r="FI41" s="1102" t="s">
        <v>16268</v>
      </c>
      <c r="FJ41" s="1213" t="s">
        <v>16624</v>
      </c>
      <c r="FK41" s="1213" t="s">
        <v>16624</v>
      </c>
      <c r="FL41" s="1213" t="s">
        <v>17256</v>
      </c>
      <c r="FM41" s="1027"/>
      <c r="FN41" s="1027"/>
      <c r="FO41" s="1027"/>
      <c r="FP41" s="1027"/>
      <c r="FQ41" s="1083" t="s">
        <v>16225</v>
      </c>
      <c r="FR41" s="1083" t="s">
        <v>16225</v>
      </c>
      <c r="FS41" s="1083" t="s">
        <v>16225</v>
      </c>
      <c r="FT41" s="1084" t="s">
        <v>17257</v>
      </c>
      <c r="FU41" s="1294"/>
      <c r="FV41" s="1295"/>
      <c r="FW41" s="1295"/>
      <c r="FX41" s="1296"/>
      <c r="FY41" s="1048" t="s">
        <v>16146</v>
      </c>
      <c r="FZ41" s="1048" t="s">
        <v>16146</v>
      </c>
      <c r="GA41" s="1035" t="s">
        <v>16179</v>
      </c>
      <c r="GB41" s="1345" t="s">
        <v>17258</v>
      </c>
      <c r="GC41" s="1090" t="s">
        <v>16269</v>
      </c>
      <c r="GD41" s="1073" t="s">
        <v>16812</v>
      </c>
      <c r="GE41" s="1073" t="s">
        <v>16812</v>
      </c>
      <c r="GF41" s="1074" t="s">
        <v>17259</v>
      </c>
      <c r="GG41" s="1073" t="s">
        <v>16626</v>
      </c>
      <c r="GH41" s="1073" t="s">
        <v>16626</v>
      </c>
      <c r="GI41" s="1073" t="s">
        <v>16626</v>
      </c>
      <c r="GJ41" s="1074" t="s">
        <v>17260</v>
      </c>
      <c r="GK41" s="1035" t="s">
        <v>16566</v>
      </c>
      <c r="GL41" s="1108" t="s">
        <v>16299</v>
      </c>
      <c r="GM41" s="1035" t="s">
        <v>16566</v>
      </c>
      <c r="GN41" s="1036" t="s">
        <v>17261</v>
      </c>
      <c r="GO41" s="1111" t="s">
        <v>16300</v>
      </c>
      <c r="GP41" s="1081" t="s">
        <v>16815</v>
      </c>
      <c r="GQ41" s="1081" t="s">
        <v>16815</v>
      </c>
      <c r="GR41" s="1082" t="s">
        <v>17262</v>
      </c>
      <c r="GS41" s="1055" t="s">
        <v>16552</v>
      </c>
      <c r="GT41" s="1055" t="s">
        <v>16552</v>
      </c>
      <c r="GU41" s="1090" t="s">
        <v>16324</v>
      </c>
      <c r="GV41" s="1114" t="s">
        <v>17263</v>
      </c>
      <c r="GW41" s="1035" t="s">
        <v>16568</v>
      </c>
      <c r="GX41" s="1035" t="s">
        <v>16568</v>
      </c>
      <c r="GY41" s="446"/>
      <c r="GZ41" s="1036" t="s">
        <v>17264</v>
      </c>
      <c r="HA41" s="1294"/>
      <c r="HB41" s="1106" t="s">
        <v>16301</v>
      </c>
      <c r="HC41" s="1295"/>
      <c r="HD41" s="1296"/>
      <c r="HE41" s="1121" t="s">
        <v>16467</v>
      </c>
      <c r="HF41" s="1121" t="s">
        <v>16467</v>
      </c>
      <c r="HG41" s="1066"/>
      <c r="HH41" s="1122" t="s">
        <v>17265</v>
      </c>
      <c r="HI41" s="1035" t="s">
        <v>16574</v>
      </c>
      <c r="HJ41" s="1065"/>
      <c r="HK41" s="1065"/>
      <c r="HL41" s="1065"/>
      <c r="HM41" s="1076" t="s">
        <v>16354</v>
      </c>
      <c r="HN41" s="1295"/>
      <c r="HO41" s="1295"/>
      <c r="HP41" s="1296"/>
      <c r="HQ41" s="1090" t="s">
        <v>16302</v>
      </c>
      <c r="HR41" s="1090" t="s">
        <v>16302</v>
      </c>
      <c r="HS41" s="1295"/>
      <c r="HT41" s="1296"/>
      <c r="HU41" s="1106" t="s">
        <v>16303</v>
      </c>
      <c r="HV41" s="1295"/>
      <c r="HW41" s="1106" t="s">
        <v>16303</v>
      </c>
      <c r="HX41" s="1112" t="s">
        <v>17266</v>
      </c>
      <c r="HY41" s="1294"/>
      <c r="HZ41" s="1295"/>
      <c r="IA41" s="1295"/>
      <c r="IB41" s="1296"/>
      <c r="IC41" s="1027"/>
      <c r="ID41" s="1295"/>
      <c r="IE41" s="1295"/>
      <c r="IF41" s="1296"/>
      <c r="IG41" s="1294"/>
      <c r="IH41" s="1295"/>
      <c r="II41" s="1295"/>
      <c r="IJ41" s="1296"/>
      <c r="IK41" s="1294"/>
      <c r="IL41" s="1295"/>
      <c r="IM41" s="1295"/>
      <c r="IN41" s="1296"/>
    </row>
    <row r="42" spans="1:248" ht="37.5" customHeight="1">
      <c r="A42" s="2500"/>
      <c r="B42" s="751" t="s">
        <v>17267</v>
      </c>
      <c r="C42" s="1014"/>
      <c r="D42" s="446"/>
      <c r="E42" s="446"/>
      <c r="F42" s="446"/>
      <c r="G42" s="1028"/>
      <c r="H42" s="1061" t="s">
        <v>16576</v>
      </c>
      <c r="I42" s="1061" t="s">
        <v>16576</v>
      </c>
      <c r="J42" s="1061" t="s">
        <v>16576</v>
      </c>
      <c r="K42" s="1077" t="s">
        <v>17268</v>
      </c>
      <c r="L42" s="1213" t="s">
        <v>16118</v>
      </c>
      <c r="M42" s="1075" t="s">
        <v>17269</v>
      </c>
      <c r="N42" s="1213" t="s">
        <v>16118</v>
      </c>
      <c r="O42" s="1339" t="s">
        <v>17270</v>
      </c>
      <c r="P42" s="1027"/>
      <c r="Q42" s="446"/>
      <c r="R42" s="446"/>
      <c r="S42" s="1277" t="s">
        <v>17271</v>
      </c>
      <c r="T42" s="1027"/>
      <c r="U42" s="446"/>
      <c r="V42" s="446"/>
      <c r="W42" s="1028"/>
      <c r="X42" s="1035" t="s">
        <v>16122</v>
      </c>
      <c r="Y42" s="1035" t="s">
        <v>16122</v>
      </c>
      <c r="Z42" s="1035" t="s">
        <v>16122</v>
      </c>
      <c r="AA42" s="1036" t="s">
        <v>17272</v>
      </c>
      <c r="AB42" s="1038" t="s">
        <v>16212</v>
      </c>
      <c r="AC42" s="1038" t="s">
        <v>16212</v>
      </c>
      <c r="AD42" s="446"/>
      <c r="AE42" s="1044" t="s">
        <v>17273</v>
      </c>
      <c r="AF42" s="1038" t="s">
        <v>17274</v>
      </c>
      <c r="AG42" s="1033" t="s">
        <v>17274</v>
      </c>
      <c r="AH42" s="1033" t="s">
        <v>17274</v>
      </c>
      <c r="AI42" s="1116" t="s">
        <v>17275</v>
      </c>
      <c r="AJ42" s="1027"/>
      <c r="AK42" s="1373" t="s">
        <v>16239</v>
      </c>
      <c r="AL42" s="1373" t="s">
        <v>16239</v>
      </c>
      <c r="AM42" s="1373" t="s">
        <v>16240</v>
      </c>
      <c r="AN42" s="1038" t="s">
        <v>16212</v>
      </c>
      <c r="AO42" s="1038" t="s">
        <v>16212</v>
      </c>
      <c r="AP42" s="1036" t="s">
        <v>17276</v>
      </c>
      <c r="AQ42" s="1044" t="s">
        <v>17277</v>
      </c>
      <c r="AR42" s="1038" t="s">
        <v>16207</v>
      </c>
      <c r="AS42" s="1038" t="s">
        <v>16207</v>
      </c>
      <c r="AT42" s="1038" t="s">
        <v>16207</v>
      </c>
      <c r="AU42" s="1044" t="s">
        <v>17278</v>
      </c>
      <c r="AV42" s="1027"/>
      <c r="AW42" s="446"/>
      <c r="AX42" s="446"/>
      <c r="AY42" s="1028"/>
      <c r="AZ42" s="1073" t="s">
        <v>16582</v>
      </c>
      <c r="BA42" s="1073" t="s">
        <v>16582</v>
      </c>
      <c r="BB42" s="1027"/>
      <c r="BC42" s="1339" t="s">
        <v>17279</v>
      </c>
      <c r="BD42" s="1027"/>
      <c r="BE42" s="446"/>
      <c r="BF42" s="446"/>
      <c r="BG42" s="1028"/>
      <c r="BH42" s="1090" t="s">
        <v>16313</v>
      </c>
      <c r="BI42" s="1090" t="s">
        <v>16313</v>
      </c>
      <c r="BJ42" s="1090" t="s">
        <v>16313</v>
      </c>
      <c r="BK42" s="1114" t="s">
        <v>17280</v>
      </c>
      <c r="BL42" s="1073" t="s">
        <v>16197</v>
      </c>
      <c r="BM42" s="1073" t="s">
        <v>16197</v>
      </c>
      <c r="BN42" s="1073" t="s">
        <v>16197</v>
      </c>
      <c r="BO42" s="1074" t="s">
        <v>17281</v>
      </c>
      <c r="BP42" s="1050"/>
      <c r="BQ42" s="1050"/>
      <c r="BR42" s="1045" t="s">
        <v>16126</v>
      </c>
      <c r="BS42" s="1074" t="s">
        <v>17282</v>
      </c>
      <c r="BT42" s="1073" t="s">
        <v>16197</v>
      </c>
      <c r="BU42" s="1073" t="s">
        <v>16197</v>
      </c>
      <c r="BV42" s="1073" t="s">
        <v>16197</v>
      </c>
      <c r="BW42" s="1074" t="s">
        <v>17283</v>
      </c>
      <c r="BX42" s="1038" t="s">
        <v>16131</v>
      </c>
      <c r="BY42" s="1038" t="s">
        <v>16131</v>
      </c>
      <c r="BZ42" s="1040" t="s">
        <v>16129</v>
      </c>
      <c r="CA42" s="1044" t="s">
        <v>17284</v>
      </c>
      <c r="CB42" s="1073" t="s">
        <v>16201</v>
      </c>
      <c r="CC42" s="1073" t="s">
        <v>16201</v>
      </c>
      <c r="CD42" s="1073" t="s">
        <v>16201</v>
      </c>
      <c r="CE42" s="1074" t="s">
        <v>17285</v>
      </c>
      <c r="CF42" s="1121" t="s">
        <v>16601</v>
      </c>
      <c r="CG42" s="1121" t="s">
        <v>16601</v>
      </c>
      <c r="CH42" s="1121" t="s">
        <v>16601</v>
      </c>
      <c r="CI42" s="1122" t="s">
        <v>17286</v>
      </c>
      <c r="CJ42" s="1073" t="s">
        <v>16201</v>
      </c>
      <c r="CK42" s="1073" t="s">
        <v>16201</v>
      </c>
      <c r="CL42" s="1073" t="s">
        <v>16201</v>
      </c>
      <c r="CM42" s="1074" t="s">
        <v>17287</v>
      </c>
      <c r="CN42" s="1038" t="s">
        <v>16321</v>
      </c>
      <c r="CO42" s="1038" t="s">
        <v>16321</v>
      </c>
      <c r="CP42" s="1038" t="s">
        <v>16321</v>
      </c>
      <c r="CQ42" s="1044" t="s">
        <v>17288</v>
      </c>
      <c r="CR42" s="1038" t="s">
        <v>16212</v>
      </c>
      <c r="CS42" s="1038" t="s">
        <v>16212</v>
      </c>
      <c r="CT42" s="446"/>
      <c r="CU42" s="1044" t="s">
        <v>17289</v>
      </c>
      <c r="CV42" s="1035" t="s">
        <v>16605</v>
      </c>
      <c r="CW42" s="1075" t="s">
        <v>16349</v>
      </c>
      <c r="CX42" s="1075" t="s">
        <v>16349</v>
      </c>
      <c r="CY42" s="1123" t="s">
        <v>17290</v>
      </c>
      <c r="CZ42" s="1055" t="s">
        <v>16205</v>
      </c>
      <c r="DA42" s="1055" t="s">
        <v>16205</v>
      </c>
      <c r="DB42" s="446"/>
      <c r="DC42" s="1077" t="s">
        <v>17291</v>
      </c>
      <c r="DD42" s="1038" t="s">
        <v>16126</v>
      </c>
      <c r="DE42" s="1048" t="s">
        <v>16169</v>
      </c>
      <c r="DF42" s="446"/>
      <c r="DG42" s="1028"/>
      <c r="DH42" s="1090" t="s">
        <v>16262</v>
      </c>
      <c r="DI42" s="1090" t="s">
        <v>16262</v>
      </c>
      <c r="DJ42" s="1027"/>
      <c r="DK42" s="1027"/>
      <c r="DL42" s="1033" t="s">
        <v>16199</v>
      </c>
      <c r="DM42" s="1033" t="s">
        <v>16199</v>
      </c>
      <c r="DN42" s="1033" t="s">
        <v>16199</v>
      </c>
      <c r="DO42" s="1386" t="s">
        <v>17292</v>
      </c>
      <c r="DP42" s="1075" t="s">
        <v>16207</v>
      </c>
      <c r="DQ42" s="1075" t="s">
        <v>16207</v>
      </c>
      <c r="DR42" s="1075" t="s">
        <v>16207</v>
      </c>
      <c r="DS42" s="1075" t="s">
        <v>17293</v>
      </c>
      <c r="DT42" s="1034" t="s">
        <v>16131</v>
      </c>
      <c r="DU42" s="1033" t="s">
        <v>16131</v>
      </c>
      <c r="DV42" s="446"/>
      <c r="DW42" s="1063" t="s">
        <v>17294</v>
      </c>
      <c r="DX42" s="1026"/>
      <c r="DY42" s="310" t="s">
        <v>17107</v>
      </c>
      <c r="DZ42" s="310" t="s">
        <v>17107</v>
      </c>
      <c r="EA42" s="1050"/>
      <c r="EB42" s="310" t="s">
        <v>17107</v>
      </c>
      <c r="EC42" s="1035" t="s">
        <v>16228</v>
      </c>
      <c r="ED42" s="1035" t="s">
        <v>16228</v>
      </c>
      <c r="EE42" s="1086"/>
      <c r="EF42" s="1035" t="s">
        <v>17295</v>
      </c>
      <c r="EG42" s="1079" t="s">
        <v>16214</v>
      </c>
      <c r="EH42" s="1079" t="s">
        <v>16214</v>
      </c>
      <c r="EI42" s="1079" t="s">
        <v>16214</v>
      </c>
      <c r="EJ42" s="1080" t="s">
        <v>17296</v>
      </c>
      <c r="EK42" s="1083" t="s">
        <v>16626</v>
      </c>
      <c r="EL42" s="1083" t="s">
        <v>16626</v>
      </c>
      <c r="EM42" s="1083" t="s">
        <v>16626</v>
      </c>
      <c r="EN42" s="1084" t="s">
        <v>17297</v>
      </c>
      <c r="EO42" s="211" t="s">
        <v>17107</v>
      </c>
      <c r="EP42" s="310" t="s">
        <v>17107</v>
      </c>
      <c r="EQ42" s="446"/>
      <c r="ER42" s="1101" t="s">
        <v>17107</v>
      </c>
      <c r="ES42" s="1027"/>
      <c r="ET42" s="446"/>
      <c r="EU42" s="446"/>
      <c r="EV42" s="1028"/>
      <c r="EW42" s="1278" t="s">
        <v>16485</v>
      </c>
      <c r="EX42" s="1278" t="s">
        <v>16485</v>
      </c>
      <c r="EY42" s="1278" t="s">
        <v>16485</v>
      </c>
      <c r="EZ42" s="1278" t="s">
        <v>17298</v>
      </c>
      <c r="FA42" s="211" t="s">
        <v>16265</v>
      </c>
      <c r="FB42" s="310" t="s">
        <v>16265</v>
      </c>
      <c r="FC42" s="310" t="s">
        <v>16265</v>
      </c>
      <c r="FD42" s="1101" t="s">
        <v>16265</v>
      </c>
      <c r="FE42" s="1387" t="s">
        <v>16219</v>
      </c>
      <c r="FF42" s="1387" t="s">
        <v>16219</v>
      </c>
      <c r="FG42" s="1387" t="s">
        <v>16219</v>
      </c>
      <c r="FH42" s="1388" t="s">
        <v>17299</v>
      </c>
      <c r="FI42" s="1213" t="s">
        <v>16624</v>
      </c>
      <c r="FJ42" s="1118"/>
      <c r="FK42" s="1118"/>
      <c r="FL42" s="1118"/>
      <c r="FM42" s="1027"/>
      <c r="FN42" s="446"/>
      <c r="FO42" s="446"/>
      <c r="FP42" s="1028"/>
      <c r="FQ42" s="1027"/>
      <c r="FR42" s="446"/>
      <c r="FS42" s="446"/>
      <c r="FT42" s="1028"/>
      <c r="FU42" s="1027"/>
      <c r="FV42" s="446"/>
      <c r="FW42" s="446"/>
      <c r="FX42" s="1028"/>
      <c r="FY42" s="1027"/>
      <c r="FZ42" s="446"/>
      <c r="GA42" s="446"/>
      <c r="GB42" s="1028"/>
      <c r="GC42" s="1073" t="s">
        <v>16812</v>
      </c>
      <c r="GD42" s="1035" t="s">
        <v>16228</v>
      </c>
      <c r="GE42" s="1027"/>
      <c r="GF42" s="1027"/>
      <c r="GG42" s="1027"/>
      <c r="GH42" s="446"/>
      <c r="GI42" s="446"/>
      <c r="GJ42" s="1028"/>
      <c r="GK42" s="1035" t="s">
        <v>16228</v>
      </c>
      <c r="GL42" s="1035" t="s">
        <v>16228</v>
      </c>
      <c r="GM42" s="1086"/>
      <c r="GN42" s="1035" t="s">
        <v>17300</v>
      </c>
      <c r="GO42" s="1081" t="s">
        <v>16815</v>
      </c>
      <c r="GP42" s="446"/>
      <c r="GQ42" s="446"/>
      <c r="GR42" s="1028"/>
      <c r="GS42" s="1090" t="s">
        <v>16324</v>
      </c>
      <c r="GT42" s="1090" t="s">
        <v>16324</v>
      </c>
      <c r="GU42" s="446"/>
      <c r="GV42" s="1028"/>
      <c r="GW42" s="1073" t="s">
        <v>16821</v>
      </c>
      <c r="GX42" s="1073" t="s">
        <v>16821</v>
      </c>
      <c r="GY42" s="1073" t="s">
        <v>16821</v>
      </c>
      <c r="GZ42" s="1074" t="s">
        <v>17301</v>
      </c>
      <c r="HA42" s="1027"/>
      <c r="HB42" s="446"/>
      <c r="HC42" s="446"/>
      <c r="HD42" s="1028"/>
      <c r="HE42" s="1027"/>
      <c r="HF42" s="446"/>
      <c r="HG42" s="446"/>
      <c r="HH42" s="1028"/>
      <c r="HI42" s="1065"/>
      <c r="HJ42" s="1065"/>
      <c r="HK42" s="1065"/>
      <c r="HL42" s="1065"/>
      <c r="HM42" s="1073" t="s">
        <v>16231</v>
      </c>
      <c r="HN42" s="1073" t="s">
        <v>16231</v>
      </c>
      <c r="HO42" s="1073" t="s">
        <v>16231</v>
      </c>
      <c r="HP42" s="1074" t="s">
        <v>17302</v>
      </c>
      <c r="HQ42" s="1083" t="s">
        <v>16225</v>
      </c>
      <c r="HR42" s="1083" t="s">
        <v>16225</v>
      </c>
      <c r="HS42" s="1083" t="s">
        <v>16225</v>
      </c>
      <c r="HT42" s="1084" t="s">
        <v>17303</v>
      </c>
      <c r="HU42" s="1027"/>
      <c r="HV42" s="446"/>
      <c r="HW42" s="446"/>
      <c r="HX42" s="1028"/>
      <c r="HY42" s="1027"/>
      <c r="HZ42" s="446"/>
      <c r="IA42" s="446"/>
      <c r="IB42" s="1028"/>
      <c r="IC42" s="1027"/>
      <c r="ID42" s="446"/>
      <c r="IE42" s="446"/>
      <c r="IF42" s="1028"/>
      <c r="IG42" s="1027"/>
      <c r="IH42" s="446"/>
      <c r="II42" s="446"/>
      <c r="IJ42" s="1028"/>
      <c r="IK42" s="1027"/>
      <c r="IL42" s="446"/>
      <c r="IM42" s="446"/>
      <c r="IN42" s="1028"/>
    </row>
    <row r="43" spans="1:248" ht="37.5" customHeight="1">
      <c r="A43" s="2500"/>
      <c r="B43" s="751" t="s">
        <v>17304</v>
      </c>
      <c r="C43" s="1014"/>
      <c r="D43" s="1027"/>
      <c r="E43" s="446"/>
      <c r="F43" s="351" t="s">
        <v>16289</v>
      </c>
      <c r="G43" s="1389" t="s">
        <v>17305</v>
      </c>
      <c r="H43" s="1371" t="s">
        <v>16665</v>
      </c>
      <c r="I43" s="446"/>
      <c r="J43" s="351" t="s">
        <v>16289</v>
      </c>
      <c r="K43" s="1389" t="s">
        <v>17306</v>
      </c>
      <c r="L43" s="1121" t="s">
        <v>16576</v>
      </c>
      <c r="M43" s="1075" t="s">
        <v>16212</v>
      </c>
      <c r="N43" s="1075" t="s">
        <v>16596</v>
      </c>
      <c r="O43" s="1075" t="s">
        <v>16321</v>
      </c>
      <c r="P43" s="203" t="s">
        <v>17307</v>
      </c>
      <c r="Q43" s="1390" t="s">
        <v>16274</v>
      </c>
      <c r="R43" s="446"/>
      <c r="S43" s="1028"/>
      <c r="T43" s="203" t="s">
        <v>17308</v>
      </c>
      <c r="U43" s="1217" t="s">
        <v>17309</v>
      </c>
      <c r="V43" s="446"/>
      <c r="W43" s="1036" t="s">
        <v>17310</v>
      </c>
      <c r="X43" s="1224" t="s">
        <v>17311</v>
      </c>
      <c r="Y43" s="1217" t="s">
        <v>17309</v>
      </c>
      <c r="Z43" s="446"/>
      <c r="AA43" s="1028"/>
      <c r="AB43" s="203" t="s">
        <v>17312</v>
      </c>
      <c r="AC43" s="1217" t="s">
        <v>17313</v>
      </c>
      <c r="AD43" s="446"/>
      <c r="AE43" s="1028"/>
      <c r="AF43" s="203" t="s">
        <v>17311</v>
      </c>
      <c r="AG43" s="1033" t="s">
        <v>16212</v>
      </c>
      <c r="AH43" s="1033" t="s">
        <v>17217</v>
      </c>
      <c r="AI43" s="1116" t="s">
        <v>17314</v>
      </c>
      <c r="AJ43" s="203" t="s">
        <v>17315</v>
      </c>
      <c r="AK43" s="446"/>
      <c r="AL43" s="446"/>
      <c r="AM43" s="1028"/>
      <c r="AN43" s="1224" t="s">
        <v>17316</v>
      </c>
      <c r="AO43" s="351" t="s">
        <v>17317</v>
      </c>
      <c r="AP43" s="1038" t="s">
        <v>16126</v>
      </c>
      <c r="AQ43" s="1028"/>
      <c r="AR43" s="203" t="s">
        <v>16289</v>
      </c>
      <c r="AS43" s="351" t="s">
        <v>17317</v>
      </c>
      <c r="AT43" s="203" t="s">
        <v>16289</v>
      </c>
      <c r="AU43" s="1107" t="s">
        <v>17318</v>
      </c>
      <c r="AV43" s="203" t="s">
        <v>17308</v>
      </c>
      <c r="AW43" s="1027"/>
      <c r="AX43" s="446"/>
      <c r="AY43" s="1028"/>
      <c r="AZ43" s="203" t="s">
        <v>17308</v>
      </c>
      <c r="BA43" s="203" t="s">
        <v>17319</v>
      </c>
      <c r="BB43" s="446"/>
      <c r="BC43" s="1028"/>
      <c r="BD43" s="1224" t="s">
        <v>17320</v>
      </c>
      <c r="BE43" s="203" t="s">
        <v>17321</v>
      </c>
      <c r="BF43" s="351" t="s">
        <v>16289</v>
      </c>
      <c r="BG43" s="1389" t="s">
        <v>17322</v>
      </c>
      <c r="BH43" s="203" t="s">
        <v>17312</v>
      </c>
      <c r="BI43" s="203" t="s">
        <v>17319</v>
      </c>
      <c r="BJ43" s="351" t="s">
        <v>16289</v>
      </c>
      <c r="BK43" s="1389" t="s">
        <v>17323</v>
      </c>
      <c r="BL43" s="1224" t="s">
        <v>17316</v>
      </c>
      <c r="BM43" s="446"/>
      <c r="BN43" s="446"/>
      <c r="BO43" s="1028"/>
      <c r="BP43" s="203" t="s">
        <v>17324</v>
      </c>
      <c r="BQ43" s="351" t="s">
        <v>17317</v>
      </c>
      <c r="BR43" s="446"/>
      <c r="BS43" s="1028"/>
      <c r="BT43" s="1075" t="s">
        <v>16207</v>
      </c>
      <c r="BU43" s="351" t="s">
        <v>17317</v>
      </c>
      <c r="BV43" s="446"/>
      <c r="BW43" s="1028"/>
      <c r="BX43" s="1027"/>
      <c r="BY43" s="446"/>
      <c r="BZ43" s="446"/>
      <c r="CA43" s="1028"/>
      <c r="CB43" s="1121" t="s">
        <v>16339</v>
      </c>
      <c r="CC43" s="351" t="s">
        <v>17325</v>
      </c>
      <c r="CD43" s="446"/>
      <c r="CE43" s="1028"/>
      <c r="CF43" s="203" t="s">
        <v>17307</v>
      </c>
      <c r="CG43" s="1217" t="s">
        <v>17326</v>
      </c>
      <c r="CH43" s="1045" t="s">
        <v>16427</v>
      </c>
      <c r="CI43" s="1046" t="s">
        <v>17327</v>
      </c>
      <c r="CJ43" s="1090" t="s">
        <v>16252</v>
      </c>
      <c r="CK43" s="446"/>
      <c r="CL43" s="1090" t="s">
        <v>16252</v>
      </c>
      <c r="CM43" s="1391" t="s">
        <v>17328</v>
      </c>
      <c r="CN43" s="1224" t="s">
        <v>17316</v>
      </c>
      <c r="CO43" s="446"/>
      <c r="CP43" s="446"/>
      <c r="CQ43" s="1028"/>
      <c r="CR43" s="1224" t="s">
        <v>17316</v>
      </c>
      <c r="CS43" s="1075" t="s">
        <v>16349</v>
      </c>
      <c r="CT43" s="446"/>
      <c r="CU43" s="1028"/>
      <c r="CV43" s="1224" t="s">
        <v>17329</v>
      </c>
      <c r="CW43" s="1217" t="s">
        <v>17330</v>
      </c>
      <c r="CX43" s="446"/>
      <c r="CY43" s="1028"/>
      <c r="CZ43" s="203" t="s">
        <v>17331</v>
      </c>
      <c r="DA43" s="446"/>
      <c r="DB43" s="446"/>
      <c r="DC43" s="1028"/>
      <c r="DD43" s="203" t="s">
        <v>16289</v>
      </c>
      <c r="DE43" s="446"/>
      <c r="DF43" s="203" t="s">
        <v>16289</v>
      </c>
      <c r="DG43" s="1107" t="s">
        <v>17332</v>
      </c>
      <c r="DH43" s="203" t="s">
        <v>17333</v>
      </c>
      <c r="DI43" s="446"/>
      <c r="DJ43" s="446"/>
      <c r="DK43" s="1028"/>
      <c r="DL43" s="203" t="s">
        <v>16289</v>
      </c>
      <c r="DM43" s="446"/>
      <c r="DN43" s="203" t="s">
        <v>16289</v>
      </c>
      <c r="DO43" s="1107" t="s">
        <v>17334</v>
      </c>
      <c r="DP43" s="1224" t="s">
        <v>17335</v>
      </c>
      <c r="DQ43" s="446"/>
      <c r="DR43" s="446"/>
      <c r="DS43" s="1028"/>
      <c r="DT43" s="1224" t="s">
        <v>17336</v>
      </c>
      <c r="DU43" s="446"/>
      <c r="DV43" s="446"/>
      <c r="DW43" s="1028"/>
      <c r="DX43" s="1026"/>
      <c r="DY43" s="203" t="s">
        <v>17337</v>
      </c>
      <c r="DZ43" s="446"/>
      <c r="EA43" s="1224" t="s">
        <v>16661</v>
      </c>
      <c r="EB43" s="1225" t="s">
        <v>17338</v>
      </c>
      <c r="EC43" s="1224" t="s">
        <v>17339</v>
      </c>
      <c r="ED43" s="310" t="s">
        <v>17107</v>
      </c>
      <c r="EE43" s="446"/>
      <c r="EF43" s="1101" t="s">
        <v>17107</v>
      </c>
      <c r="EG43" s="1224" t="s">
        <v>17340</v>
      </c>
      <c r="EH43" s="1217" t="s">
        <v>17341</v>
      </c>
      <c r="EI43" s="446"/>
      <c r="EJ43" s="1028"/>
      <c r="EK43" s="1055" t="s">
        <v>16552</v>
      </c>
      <c r="EL43" s="1035" t="s">
        <v>16179</v>
      </c>
      <c r="EM43" s="1035" t="s">
        <v>16179</v>
      </c>
      <c r="EN43" s="1028"/>
      <c r="EO43" s="1224" t="s">
        <v>17340</v>
      </c>
      <c r="EP43" s="1217" t="s">
        <v>17341</v>
      </c>
      <c r="EQ43" s="446"/>
      <c r="ER43" s="1028"/>
      <c r="ES43" s="1035" t="s">
        <v>16554</v>
      </c>
      <c r="ET43" s="1035" t="s">
        <v>16554</v>
      </c>
      <c r="EU43" s="446"/>
      <c r="EV43" s="1036" t="s">
        <v>17342</v>
      </c>
      <c r="EW43" s="1224" t="s">
        <v>17340</v>
      </c>
      <c r="EX43" s="446"/>
      <c r="EY43" s="446"/>
      <c r="EZ43" s="1028"/>
      <c r="FA43" s="203" t="s">
        <v>17343</v>
      </c>
      <c r="FB43" s="1035" t="s">
        <v>16228</v>
      </c>
      <c r="FC43" s="446"/>
      <c r="FD43" s="1035" t="s">
        <v>16228</v>
      </c>
      <c r="FE43" s="1224" t="s">
        <v>17344</v>
      </c>
      <c r="FF43" s="351" t="s">
        <v>17345</v>
      </c>
      <c r="FG43" s="446"/>
      <c r="FH43" s="1028"/>
      <c r="FI43" s="1199" t="s">
        <v>16560</v>
      </c>
      <c r="FJ43" s="446"/>
      <c r="FK43" s="1199" t="s">
        <v>16560</v>
      </c>
      <c r="FL43" s="1200" t="s">
        <v>17346</v>
      </c>
      <c r="FM43" s="1224" t="s">
        <v>17347</v>
      </c>
      <c r="FN43" s="446"/>
      <c r="FO43" s="446"/>
      <c r="FP43" s="1028"/>
      <c r="FQ43" s="1224" t="s">
        <v>17348</v>
      </c>
      <c r="FR43" s="446"/>
      <c r="FS43" s="446"/>
      <c r="FT43" s="1028"/>
      <c r="FU43" s="1224" t="s">
        <v>17344</v>
      </c>
      <c r="FV43" s="446"/>
      <c r="FW43" s="446"/>
      <c r="FX43" s="1028"/>
      <c r="FY43" s="1224" t="s">
        <v>17339</v>
      </c>
      <c r="FZ43" s="1217" t="s">
        <v>17349</v>
      </c>
      <c r="GA43" s="446"/>
      <c r="GB43" s="1028"/>
      <c r="GC43" s="1027"/>
      <c r="GD43" s="1363" t="s">
        <v>17350</v>
      </c>
      <c r="GE43" s="1048" t="s">
        <v>17351</v>
      </c>
      <c r="GF43" s="1345" t="s">
        <v>17352</v>
      </c>
      <c r="GG43" s="1224" t="s">
        <v>17344</v>
      </c>
      <c r="GH43" s="446"/>
      <c r="GI43" s="446"/>
      <c r="GJ43" s="1028"/>
      <c r="GK43" s="203" t="s">
        <v>17353</v>
      </c>
      <c r="GL43" s="1050"/>
      <c r="GM43" s="446"/>
      <c r="GN43" s="1028"/>
      <c r="GO43" s="1392" t="s">
        <v>17354</v>
      </c>
      <c r="GP43" s="1217" t="s">
        <v>17355</v>
      </c>
      <c r="GQ43" s="446"/>
      <c r="GR43" s="1028"/>
      <c r="GS43" s="1392" t="s">
        <v>17354</v>
      </c>
      <c r="GT43" s="1217" t="s">
        <v>17341</v>
      </c>
      <c r="GU43" s="446"/>
      <c r="GV43" s="1028"/>
      <c r="GW43" s="203" t="s">
        <v>17337</v>
      </c>
      <c r="GX43" s="446"/>
      <c r="GY43" s="446"/>
      <c r="GZ43" s="1028"/>
      <c r="HA43" s="1392" t="s">
        <v>17354</v>
      </c>
      <c r="HB43" s="1027"/>
      <c r="HC43" s="446"/>
      <c r="HD43" s="1028"/>
      <c r="HE43" s="1224" t="s">
        <v>17356</v>
      </c>
      <c r="HF43" s="351" t="s">
        <v>17357</v>
      </c>
      <c r="HG43" s="446"/>
      <c r="HH43" s="1028"/>
      <c r="HI43" s="203" t="s">
        <v>17337</v>
      </c>
      <c r="HJ43" s="1217" t="s">
        <v>17358</v>
      </c>
      <c r="HK43" s="446"/>
      <c r="HL43" s="1028"/>
      <c r="HM43" s="203" t="s">
        <v>17353</v>
      </c>
      <c r="HN43" s="351" t="s">
        <v>17357</v>
      </c>
      <c r="HO43" s="446"/>
      <c r="HP43" s="1028"/>
      <c r="HQ43" s="396" t="s">
        <v>17359</v>
      </c>
      <c r="HR43" s="446"/>
      <c r="HS43" s="446"/>
      <c r="HT43" s="1028"/>
      <c r="HU43" s="396" t="s">
        <v>17359</v>
      </c>
      <c r="HV43" s="1217" t="s">
        <v>17358</v>
      </c>
      <c r="HW43" s="446"/>
      <c r="HX43" s="1028"/>
      <c r="HY43" s="1224" t="s">
        <v>17339</v>
      </c>
      <c r="HZ43" s="446"/>
      <c r="IA43" s="446"/>
      <c r="IB43" s="1028"/>
      <c r="IC43" s="1224" t="s">
        <v>17360</v>
      </c>
      <c r="ID43" s="446"/>
      <c r="IE43" s="446"/>
      <c r="IF43" s="1028"/>
      <c r="IG43" s="1224" t="s">
        <v>16661</v>
      </c>
      <c r="IH43" s="446"/>
      <c r="II43" s="1224" t="s">
        <v>16661</v>
      </c>
      <c r="IJ43" s="1225" t="s">
        <v>17361</v>
      </c>
      <c r="IK43" s="1224" t="s">
        <v>16661</v>
      </c>
      <c r="IL43" s="446"/>
      <c r="IM43" s="1224" t="s">
        <v>16661</v>
      </c>
      <c r="IN43" s="1225" t="s">
        <v>17362</v>
      </c>
    </row>
    <row r="44" spans="1:248" ht="37.5" customHeight="1">
      <c r="A44" s="2500"/>
      <c r="B44" s="751" t="s">
        <v>17363</v>
      </c>
      <c r="C44" s="1014"/>
      <c r="D44" s="1055" t="s">
        <v>16194</v>
      </c>
      <c r="E44" s="1055" t="s">
        <v>16194</v>
      </c>
      <c r="F44" s="1055" t="s">
        <v>16194</v>
      </c>
      <c r="G44" s="1072" t="s">
        <v>17364</v>
      </c>
      <c r="H44" s="1027"/>
      <c r="I44" s="446"/>
      <c r="J44" s="446"/>
      <c r="K44" s="1028"/>
      <c r="L44" s="1121" t="s">
        <v>16130</v>
      </c>
      <c r="M44" s="1121" t="s">
        <v>16130</v>
      </c>
      <c r="N44" s="1121" t="s">
        <v>16130</v>
      </c>
      <c r="O44" s="1027"/>
      <c r="P44" s="1027"/>
      <c r="Q44" s="446"/>
      <c r="R44" s="446"/>
      <c r="S44" s="1028"/>
      <c r="T44" s="203" t="s">
        <v>17307</v>
      </c>
      <c r="U44" s="1390" t="s">
        <v>16274</v>
      </c>
      <c r="V44" s="446"/>
      <c r="W44" s="1028"/>
      <c r="X44" s="203" t="s">
        <v>17308</v>
      </c>
      <c r="Y44" s="1217" t="s">
        <v>17313</v>
      </c>
      <c r="Z44" s="446"/>
      <c r="AA44" s="1028"/>
      <c r="AB44" s="1035" t="s">
        <v>16122</v>
      </c>
      <c r="AC44" s="1035" t="s">
        <v>16122</v>
      </c>
      <c r="AD44" s="1035" t="s">
        <v>16122</v>
      </c>
      <c r="AE44" s="1036" t="s">
        <v>17365</v>
      </c>
      <c r="AF44" s="203" t="s">
        <v>17312</v>
      </c>
      <c r="AG44" s="1055" t="s">
        <v>17366</v>
      </c>
      <c r="AH44" s="446"/>
      <c r="AI44" s="1386" t="s">
        <v>17217</v>
      </c>
      <c r="AJ44" s="1224" t="s">
        <v>17316</v>
      </c>
      <c r="AK44" s="446"/>
      <c r="AL44" s="446"/>
      <c r="AM44" s="1028"/>
      <c r="AN44" s="203" t="s">
        <v>17315</v>
      </c>
      <c r="AO44" s="1027"/>
      <c r="AP44" s="446"/>
      <c r="AQ44" s="1028"/>
      <c r="AR44" s="203" t="s">
        <v>17321</v>
      </c>
      <c r="AS44" s="1027"/>
      <c r="AT44" s="446"/>
      <c r="AU44" s="1028"/>
      <c r="AV44" s="203" t="s">
        <v>17321</v>
      </c>
      <c r="AW44" s="446"/>
      <c r="AX44" s="446"/>
      <c r="AY44" s="1028"/>
      <c r="AZ44" s="203" t="s">
        <v>17319</v>
      </c>
      <c r="BA44" s="1027"/>
      <c r="BB44" s="446"/>
      <c r="BC44" s="1107" t="s">
        <v>17367</v>
      </c>
      <c r="BD44" s="203" t="s">
        <v>17312</v>
      </c>
      <c r="BE44" s="1027"/>
      <c r="BF44" s="446"/>
      <c r="BG44" s="1028"/>
      <c r="BH44" s="1224" t="s">
        <v>17320</v>
      </c>
      <c r="BI44" s="203" t="s">
        <v>17321</v>
      </c>
      <c r="BJ44" s="446"/>
      <c r="BK44" s="1107" t="s">
        <v>17368</v>
      </c>
      <c r="BL44" s="1027"/>
      <c r="BM44" s="446"/>
      <c r="BN44" s="446"/>
      <c r="BO44" s="1028"/>
      <c r="BP44" s="1224" t="s">
        <v>17316</v>
      </c>
      <c r="BQ44" s="446"/>
      <c r="BR44" s="446"/>
      <c r="BS44" s="1028"/>
      <c r="BT44" s="203" t="s">
        <v>17324</v>
      </c>
      <c r="BU44" s="1075" t="s">
        <v>16207</v>
      </c>
      <c r="BV44" s="446"/>
      <c r="BW44" s="1028"/>
      <c r="BX44" s="1027"/>
      <c r="BY44" s="351" t="s">
        <v>17325</v>
      </c>
      <c r="BZ44" s="446"/>
      <c r="CA44" s="1028"/>
      <c r="CB44" s="203" t="s">
        <v>17307</v>
      </c>
      <c r="CC44" s="446"/>
      <c r="CD44" s="446"/>
      <c r="CE44" s="1028"/>
      <c r="CF44" s="1224" t="s">
        <v>17369</v>
      </c>
      <c r="CG44" s="446"/>
      <c r="CH44" s="446"/>
      <c r="CI44" s="1028"/>
      <c r="CJ44" s="1224" t="s">
        <v>17369</v>
      </c>
      <c r="CK44" s="1217" t="s">
        <v>17326</v>
      </c>
      <c r="CL44" s="446"/>
      <c r="CM44" s="1028"/>
      <c r="CN44" s="1224" t="s">
        <v>17370</v>
      </c>
      <c r="CO44" s="446"/>
      <c r="CP44" s="446"/>
      <c r="CQ44" s="1028"/>
      <c r="CR44" s="1224" t="s">
        <v>17329</v>
      </c>
      <c r="CS44" s="1217" t="s">
        <v>17330</v>
      </c>
      <c r="CT44" s="446"/>
      <c r="CU44" s="1028"/>
      <c r="CV44" s="203" t="s">
        <v>16289</v>
      </c>
      <c r="CW44" s="446"/>
      <c r="CX44" s="203" t="s">
        <v>16289</v>
      </c>
      <c r="CY44" s="1107" t="s">
        <v>17371</v>
      </c>
      <c r="CZ44" s="1224" t="s">
        <v>17316</v>
      </c>
      <c r="DA44" s="446"/>
      <c r="DB44" s="446"/>
      <c r="DC44" s="1028"/>
      <c r="DD44" s="1224" t="s">
        <v>17316</v>
      </c>
      <c r="DE44" s="446"/>
      <c r="DF44" s="446"/>
      <c r="DG44" s="1028"/>
      <c r="DH44" s="203" t="s">
        <v>17331</v>
      </c>
      <c r="DI44" s="1027"/>
      <c r="DJ44" s="446"/>
      <c r="DK44" s="1028"/>
      <c r="DL44" s="1224" t="s">
        <v>17335</v>
      </c>
      <c r="DM44" s="446"/>
      <c r="DN44" s="446"/>
      <c r="DO44" s="1028"/>
      <c r="DP44" s="203" t="s">
        <v>17333</v>
      </c>
      <c r="DQ44" s="446"/>
      <c r="DR44" s="446"/>
      <c r="DS44" s="1028"/>
      <c r="DT44" s="1027"/>
      <c r="DU44" s="446"/>
      <c r="DV44" s="446"/>
      <c r="DW44" s="1028"/>
      <c r="DX44" s="1026"/>
      <c r="DY44" s="1224" t="s">
        <v>16661</v>
      </c>
      <c r="DZ44" s="446"/>
      <c r="EA44" s="446"/>
      <c r="EB44" s="1028"/>
      <c r="EC44" s="211" t="s">
        <v>17107</v>
      </c>
      <c r="ED44" s="1197" t="s">
        <v>16550</v>
      </c>
      <c r="EE44" s="1197" t="s">
        <v>16550</v>
      </c>
      <c r="EF44" s="1198" t="s">
        <v>17372</v>
      </c>
      <c r="EG44" s="203" t="s">
        <v>17337</v>
      </c>
      <c r="EH44" s="446"/>
      <c r="EI44" s="446"/>
      <c r="EJ44" s="1028"/>
      <c r="EK44" s="1035" t="s">
        <v>16179</v>
      </c>
      <c r="EL44" s="1050"/>
      <c r="EM44" s="1050"/>
      <c r="EN44" s="1028"/>
      <c r="EO44" s="1027"/>
      <c r="EP44" s="446"/>
      <c r="EQ44" s="446"/>
      <c r="ER44" s="1028"/>
      <c r="ES44" s="1224" t="s">
        <v>17344</v>
      </c>
      <c r="ET44" s="446"/>
      <c r="EU44" s="446"/>
      <c r="EV44" s="1028"/>
      <c r="EW44" s="1224" t="s">
        <v>17344</v>
      </c>
      <c r="EX44" s="446"/>
      <c r="EY44" s="446"/>
      <c r="EZ44" s="1028"/>
      <c r="FA44" s="1224" t="s">
        <v>16661</v>
      </c>
      <c r="FB44" s="351" t="s">
        <v>17345</v>
      </c>
      <c r="FC44" s="1224" t="s">
        <v>16661</v>
      </c>
      <c r="FD44" s="1225" t="s">
        <v>17373</v>
      </c>
      <c r="FE44" s="203" t="s">
        <v>17343</v>
      </c>
      <c r="FF44" s="446"/>
      <c r="FG44" s="446"/>
      <c r="FH44" s="1028"/>
      <c r="FI44" s="1224" t="s">
        <v>17344</v>
      </c>
      <c r="FJ44" s="446"/>
      <c r="FK44" s="446"/>
      <c r="FL44" s="1028"/>
      <c r="FM44" s="1224" t="s">
        <v>17348</v>
      </c>
      <c r="FN44" s="446"/>
      <c r="FO44" s="446"/>
      <c r="FP44" s="1028"/>
      <c r="FQ44" s="1224" t="s">
        <v>17347</v>
      </c>
      <c r="FR44" s="446"/>
      <c r="FS44" s="446"/>
      <c r="FT44" s="1028"/>
      <c r="FU44" s="1224" t="s">
        <v>17339</v>
      </c>
      <c r="FV44" s="446"/>
      <c r="FW44" s="446"/>
      <c r="FX44" s="1028"/>
      <c r="FY44" s="1224" t="s">
        <v>17344</v>
      </c>
      <c r="FZ44" s="1035" t="s">
        <v>16179</v>
      </c>
      <c r="GA44" s="446"/>
      <c r="GB44" s="1028"/>
      <c r="GC44" s="203" t="s">
        <v>17353</v>
      </c>
      <c r="GD44" s="1217" t="s">
        <v>17349</v>
      </c>
      <c r="GE44" s="446"/>
      <c r="GF44" s="1050"/>
      <c r="GG44" s="1027"/>
      <c r="GH44" s="446"/>
      <c r="GI44" s="446"/>
      <c r="GJ44" s="1028"/>
      <c r="GK44" s="1224" t="s">
        <v>17344</v>
      </c>
      <c r="GL44" s="1217" t="s">
        <v>17355</v>
      </c>
      <c r="GM44" s="446"/>
      <c r="GN44" s="1028"/>
      <c r="GO44" s="1224" t="s">
        <v>17374</v>
      </c>
      <c r="GP44" s="1217" t="s">
        <v>17341</v>
      </c>
      <c r="GQ44" s="446"/>
      <c r="GR44" s="1028"/>
      <c r="GS44" s="1224" t="s">
        <v>17374</v>
      </c>
      <c r="GT44" s="446"/>
      <c r="GU44" s="446"/>
      <c r="GV44" s="1028"/>
      <c r="GW44" s="1224" t="s">
        <v>17360</v>
      </c>
      <c r="GX44" s="351" t="s">
        <v>17345</v>
      </c>
      <c r="GY44" s="446"/>
      <c r="GZ44" s="1028"/>
      <c r="HA44" s="203" t="s">
        <v>17337</v>
      </c>
      <c r="HB44" s="446"/>
      <c r="HC44" s="446"/>
      <c r="HD44" s="1028"/>
      <c r="HE44" s="203" t="s">
        <v>17353</v>
      </c>
      <c r="HF44" s="446"/>
      <c r="HG44" s="446"/>
      <c r="HH44" s="1028"/>
      <c r="HI44" s="1224" t="s">
        <v>17356</v>
      </c>
      <c r="HJ44" s="446"/>
      <c r="HK44" s="446"/>
      <c r="HL44" s="1028"/>
      <c r="HM44" s="203" t="s">
        <v>17337</v>
      </c>
      <c r="HN44" s="446"/>
      <c r="HO44" s="446"/>
      <c r="HP44" s="1028"/>
      <c r="HQ44" s="1035" t="s">
        <v>16574</v>
      </c>
      <c r="HR44" s="446"/>
      <c r="HS44" s="446"/>
      <c r="HT44" s="1028"/>
      <c r="HU44" s="1224" t="s">
        <v>17360</v>
      </c>
      <c r="HV44" s="446"/>
      <c r="HW44" s="446"/>
      <c r="HX44" s="1028"/>
      <c r="HY44" s="203" t="s">
        <v>17375</v>
      </c>
      <c r="HZ44" s="203" t="s">
        <v>17375</v>
      </c>
      <c r="IA44" s="446"/>
      <c r="IB44" s="202" t="s">
        <v>17376</v>
      </c>
      <c r="IC44" s="203" t="s">
        <v>17375</v>
      </c>
      <c r="ID44" s="203" t="s">
        <v>17375</v>
      </c>
      <c r="IE44" s="446"/>
      <c r="IF44" s="202" t="s">
        <v>17377</v>
      </c>
      <c r="IG44" s="1027"/>
      <c r="IH44" s="446"/>
      <c r="II44" s="446"/>
      <c r="IJ44" s="1028"/>
      <c r="IK44" s="1027"/>
      <c r="IL44" s="446"/>
      <c r="IM44" s="446"/>
      <c r="IN44" s="1028"/>
    </row>
    <row r="45" spans="1:248" ht="37.5" customHeight="1">
      <c r="A45" s="2500"/>
      <c r="B45" s="1070" t="s">
        <v>17378</v>
      </c>
      <c r="C45" s="1014"/>
      <c r="D45" s="1027"/>
      <c r="E45" s="446"/>
      <c r="F45" s="446"/>
      <c r="G45" s="1028"/>
      <c r="H45" s="1027"/>
      <c r="I45" s="446"/>
      <c r="J45" s="446"/>
      <c r="K45" s="1028"/>
      <c r="L45" s="1027"/>
      <c r="M45" s="446"/>
      <c r="N45" s="446"/>
      <c r="O45" s="1028"/>
      <c r="P45" s="1393" t="s">
        <v>17379</v>
      </c>
      <c r="Q45" s="1394" t="s">
        <v>17379</v>
      </c>
      <c r="R45" s="1394" t="s">
        <v>17379</v>
      </c>
      <c r="S45" s="1395" t="s">
        <v>17380</v>
      </c>
      <c r="T45" s="1027"/>
      <c r="U45" s="446"/>
      <c r="V45" s="446"/>
      <c r="W45" s="1028"/>
      <c r="X45" s="1038" t="s">
        <v>16199</v>
      </c>
      <c r="Y45" s="1033" t="s">
        <v>16199</v>
      </c>
      <c r="Z45" s="1033" t="s">
        <v>16199</v>
      </c>
      <c r="AA45" s="1028"/>
      <c r="AB45" s="1038" t="s">
        <v>16596</v>
      </c>
      <c r="AC45" s="1038" t="s">
        <v>16596</v>
      </c>
      <c r="AD45" s="1038" t="s">
        <v>16596</v>
      </c>
      <c r="AE45" s="1028"/>
      <c r="AF45" s="1396" t="s">
        <v>17381</v>
      </c>
      <c r="AG45" s="1397" t="s">
        <v>17381</v>
      </c>
      <c r="AH45" s="1397" t="s">
        <v>17381</v>
      </c>
      <c r="AI45" s="1398" t="s">
        <v>17382</v>
      </c>
      <c r="AJ45" s="1027"/>
      <c r="AK45" s="446"/>
      <c r="AL45" s="446"/>
      <c r="AM45" s="1028"/>
      <c r="AN45" s="1038" t="s">
        <v>16321</v>
      </c>
      <c r="AO45" s="1038" t="s">
        <v>16321</v>
      </c>
      <c r="AP45" s="1038" t="s">
        <v>16321</v>
      </c>
      <c r="AQ45" s="1044" t="s">
        <v>17383</v>
      </c>
      <c r="AR45" s="1027"/>
      <c r="AS45" s="446"/>
      <c r="AT45" s="446"/>
      <c r="AU45" s="1028"/>
      <c r="AV45" s="1027"/>
      <c r="AW45" s="446"/>
      <c r="AX45" s="446"/>
      <c r="AY45" s="1028"/>
      <c r="AZ45" s="1027"/>
      <c r="BA45" s="446"/>
      <c r="BB45" s="446"/>
      <c r="BC45" s="1028"/>
      <c r="BD45" s="1027"/>
      <c r="BE45" s="446"/>
      <c r="BF45" s="446"/>
      <c r="BG45" s="1028"/>
      <c r="BH45" s="203" t="s">
        <v>17319</v>
      </c>
      <c r="BI45" s="446"/>
      <c r="BJ45" s="446"/>
      <c r="BK45" s="1028"/>
      <c r="BL45" s="1027"/>
      <c r="BM45" s="446"/>
      <c r="BN45" s="446"/>
      <c r="BO45" s="1028"/>
      <c r="BP45" s="1027"/>
      <c r="BQ45" s="446"/>
      <c r="BR45" s="446"/>
      <c r="BS45" s="1028"/>
      <c r="BT45" s="1091" t="s">
        <v>17384</v>
      </c>
      <c r="BU45" s="1091" t="s">
        <v>17385</v>
      </c>
      <c r="BV45" s="1091" t="s">
        <v>17386</v>
      </c>
      <c r="BW45" s="1091" t="s">
        <v>17387</v>
      </c>
      <c r="BX45" s="1027"/>
      <c r="BY45" s="446"/>
      <c r="BZ45" s="446"/>
      <c r="CA45" s="1028"/>
      <c r="CB45" s="1027"/>
      <c r="CC45" s="446"/>
      <c r="CD45" s="446"/>
      <c r="CE45" s="1028"/>
      <c r="CF45" s="1130" t="s">
        <v>16362</v>
      </c>
      <c r="CG45" s="446"/>
      <c r="CH45" s="446"/>
      <c r="CI45" s="1028"/>
      <c r="CJ45" s="1045" t="s">
        <v>16427</v>
      </c>
      <c r="CK45" s="1050"/>
      <c r="CL45" s="1050"/>
      <c r="CM45" s="1050"/>
      <c r="CN45" s="1399"/>
      <c r="CO45" s="1399"/>
      <c r="CP45" s="1399"/>
      <c r="CQ45" s="1399"/>
      <c r="CR45" s="1224" t="s">
        <v>17370</v>
      </c>
      <c r="CS45" s="446"/>
      <c r="CT45" s="446"/>
      <c r="CU45" s="1028"/>
      <c r="CV45" s="1038" t="s">
        <v>16126</v>
      </c>
      <c r="CW45" s="1038" t="s">
        <v>16126</v>
      </c>
      <c r="CX45" s="1038" t="s">
        <v>16126</v>
      </c>
      <c r="CY45" s="1399"/>
      <c r="CZ45" s="1027"/>
      <c r="DA45" s="446"/>
      <c r="DB45" s="446"/>
      <c r="DC45" s="1028"/>
      <c r="DD45" s="203" t="s">
        <v>17388</v>
      </c>
      <c r="DE45" s="446"/>
      <c r="DF45" s="446"/>
      <c r="DG45" s="1028"/>
      <c r="DH45" s="203" t="s">
        <v>17388</v>
      </c>
      <c r="DI45" s="446"/>
      <c r="DJ45" s="446"/>
      <c r="DK45" s="1028"/>
      <c r="DL45" s="203" t="s">
        <v>17388</v>
      </c>
      <c r="DM45" s="446"/>
      <c r="DN45" s="446"/>
      <c r="DO45" s="1028"/>
      <c r="DP45" s="1224" t="s">
        <v>17336</v>
      </c>
      <c r="DQ45" s="446"/>
      <c r="DR45" s="446"/>
      <c r="DS45" s="1028"/>
      <c r="DT45" s="1027"/>
      <c r="DU45" s="446"/>
      <c r="DV45" s="446"/>
      <c r="DW45" s="1028"/>
      <c r="DX45" s="1026"/>
      <c r="DY45" s="1027"/>
      <c r="DZ45" s="446"/>
      <c r="EA45" s="446"/>
      <c r="EB45" s="1028"/>
      <c r="EC45" s="1197" t="s">
        <v>16550</v>
      </c>
      <c r="ED45" s="446"/>
      <c r="EE45" s="446"/>
      <c r="EF45" s="1028"/>
      <c r="EG45" s="1035" t="s">
        <v>16179</v>
      </c>
      <c r="EH45" s="1035" t="s">
        <v>16179</v>
      </c>
      <c r="EI45" s="1035" t="s">
        <v>16179</v>
      </c>
      <c r="EJ45" s="1028"/>
      <c r="EK45" s="1027"/>
      <c r="EL45" s="446"/>
      <c r="EM45" s="446"/>
      <c r="EN45" s="1028"/>
      <c r="EO45" s="1400" t="s">
        <v>17389</v>
      </c>
      <c r="EP45" s="1400" t="s">
        <v>17389</v>
      </c>
      <c r="EQ45" s="1400" t="s">
        <v>17389</v>
      </c>
      <c r="ER45" s="1401" t="s">
        <v>17390</v>
      </c>
      <c r="ES45" s="1400" t="s">
        <v>17389</v>
      </c>
      <c r="ET45" s="1400" t="s">
        <v>17389</v>
      </c>
      <c r="EU45" s="1400" t="s">
        <v>17389</v>
      </c>
      <c r="EV45" s="1401" t="s">
        <v>17391</v>
      </c>
      <c r="EW45" s="1400" t="s">
        <v>17389</v>
      </c>
      <c r="EX45" s="1400" t="s">
        <v>17389</v>
      </c>
      <c r="EY45" s="1400" t="s">
        <v>17389</v>
      </c>
      <c r="EZ45" s="1401" t="s">
        <v>17392</v>
      </c>
      <c r="FA45" s="1027"/>
      <c r="FB45" s="446"/>
      <c r="FC45" s="446"/>
      <c r="FD45" s="1028"/>
      <c r="FE45" s="1400" t="s">
        <v>17389</v>
      </c>
      <c r="FF45" s="1400" t="s">
        <v>17389</v>
      </c>
      <c r="FG45" s="1400" t="s">
        <v>17389</v>
      </c>
      <c r="FH45" s="1401" t="s">
        <v>17393</v>
      </c>
      <c r="FI45" s="1400" t="s">
        <v>17389</v>
      </c>
      <c r="FJ45" s="1400" t="s">
        <v>17389</v>
      </c>
      <c r="FK45" s="1400" t="s">
        <v>17389</v>
      </c>
      <c r="FL45" s="1401" t="s">
        <v>17394</v>
      </c>
      <c r="FM45" s="1400" t="s">
        <v>17389</v>
      </c>
      <c r="FN45" s="1400" t="s">
        <v>17389</v>
      </c>
      <c r="FO45" s="1400" t="s">
        <v>17389</v>
      </c>
      <c r="FP45" s="1401" t="s">
        <v>17395</v>
      </c>
      <c r="FQ45" s="1400" t="s">
        <v>17389</v>
      </c>
      <c r="FR45" s="1400" t="s">
        <v>17389</v>
      </c>
      <c r="FS45" s="1400" t="s">
        <v>17389</v>
      </c>
      <c r="FT45" s="1401" t="s">
        <v>17396</v>
      </c>
      <c r="FU45" s="1027"/>
      <c r="FV45" s="446"/>
      <c r="FW45" s="446"/>
      <c r="FX45" s="1028"/>
      <c r="FY45" s="1035" t="s">
        <v>16179</v>
      </c>
      <c r="FZ45" s="446"/>
      <c r="GA45" s="446"/>
      <c r="GB45" s="1028"/>
      <c r="GC45" s="1035" t="s">
        <v>16460</v>
      </c>
      <c r="GD45" s="1035" t="s">
        <v>16460</v>
      </c>
      <c r="GE45" s="1035" t="s">
        <v>16460</v>
      </c>
      <c r="GF45" s="1036" t="s">
        <v>17397</v>
      </c>
      <c r="GG45" s="1400" t="s">
        <v>17389</v>
      </c>
      <c r="GH45" s="1400" t="s">
        <v>17389</v>
      </c>
      <c r="GI45" s="1400" t="s">
        <v>17389</v>
      </c>
      <c r="GJ45" s="1401" t="s">
        <v>17398</v>
      </c>
      <c r="GK45" s="1400" t="s">
        <v>17389</v>
      </c>
      <c r="GL45" s="1400" t="s">
        <v>17389</v>
      </c>
      <c r="GM45" s="1400" t="s">
        <v>17389</v>
      </c>
      <c r="GN45" s="1401" t="s">
        <v>17399</v>
      </c>
      <c r="GO45" s="1400" t="s">
        <v>17389</v>
      </c>
      <c r="GP45" s="1400" t="s">
        <v>17389</v>
      </c>
      <c r="GQ45" s="1400" t="s">
        <v>17389</v>
      </c>
      <c r="GR45" s="1401" t="s">
        <v>17400</v>
      </c>
      <c r="GS45" s="1400" t="s">
        <v>17389</v>
      </c>
      <c r="GT45" s="1400" t="s">
        <v>17389</v>
      </c>
      <c r="GU45" s="1400" t="s">
        <v>17389</v>
      </c>
      <c r="GV45" s="1401" t="s">
        <v>17401</v>
      </c>
      <c r="GW45" s="1027"/>
      <c r="GX45" s="1027"/>
      <c r="GY45" s="1027"/>
      <c r="GZ45" s="1028"/>
      <c r="HA45" s="1400" t="s">
        <v>17389</v>
      </c>
      <c r="HB45" s="1400" t="s">
        <v>17389</v>
      </c>
      <c r="HC45" s="1400" t="s">
        <v>17389</v>
      </c>
      <c r="HD45" s="1401" t="s">
        <v>17402</v>
      </c>
      <c r="HE45" s="1027"/>
      <c r="HF45" s="351" t="s">
        <v>17345</v>
      </c>
      <c r="HG45" s="446"/>
      <c r="HH45" s="1028"/>
      <c r="HI45" s="1224" t="s">
        <v>17403</v>
      </c>
      <c r="HJ45" s="446"/>
      <c r="HK45" s="446"/>
      <c r="HL45" s="1028"/>
      <c r="HM45" s="1224" t="s">
        <v>17403</v>
      </c>
      <c r="HN45" s="446"/>
      <c r="HO45" s="446"/>
      <c r="HP45" s="1028"/>
      <c r="HQ45" s="1035" t="s">
        <v>16562</v>
      </c>
      <c r="HR45" s="1035" t="s">
        <v>16562</v>
      </c>
      <c r="HS45" s="1035" t="s">
        <v>16562</v>
      </c>
      <c r="HT45" s="1035" t="s">
        <v>17404</v>
      </c>
      <c r="HU45" s="1035" t="s">
        <v>16562</v>
      </c>
      <c r="HV45" s="1035" t="s">
        <v>16562</v>
      </c>
      <c r="HW45" s="1035" t="s">
        <v>16562</v>
      </c>
      <c r="HX45" s="1402" t="s">
        <v>17405</v>
      </c>
      <c r="HY45" s="1403"/>
      <c r="HZ45" s="1050"/>
      <c r="IA45" s="1050"/>
      <c r="IB45" s="1280"/>
      <c r="IC45" s="1050"/>
      <c r="ID45" s="1050"/>
      <c r="IE45" s="1050"/>
      <c r="IF45" s="1280"/>
      <c r="IG45" s="1027"/>
      <c r="IH45" s="446"/>
      <c r="II45" s="446"/>
      <c r="IJ45" s="1028"/>
      <c r="IK45" s="1027"/>
      <c r="IL45" s="446"/>
      <c r="IM45" s="446"/>
      <c r="IN45" s="1028"/>
    </row>
    <row r="46" spans="1:248" ht="37.5" customHeight="1">
      <c r="A46" s="2500"/>
      <c r="B46" s="1132" t="s">
        <v>17406</v>
      </c>
      <c r="C46" s="1014"/>
      <c r="D46" s="1143"/>
      <c r="E46" s="1144"/>
      <c r="F46" s="1144"/>
      <c r="G46" s="1145"/>
      <c r="H46" s="1143"/>
      <c r="I46" s="1144"/>
      <c r="J46" s="1144"/>
      <c r="K46" s="1145"/>
      <c r="L46" s="1143"/>
      <c r="M46" s="1144"/>
      <c r="N46" s="1144"/>
      <c r="O46" s="1145"/>
      <c r="P46" s="1143"/>
      <c r="Q46" s="1144"/>
      <c r="R46" s="1144"/>
      <c r="S46" s="1145"/>
      <c r="T46" s="1143"/>
      <c r="U46" s="1144"/>
      <c r="V46" s="1144"/>
      <c r="W46" s="1145"/>
      <c r="X46" s="1143"/>
      <c r="Y46" s="1144"/>
      <c r="Z46" s="1144"/>
      <c r="AA46" s="1145"/>
      <c r="AB46" s="1143"/>
      <c r="AC46" s="1144"/>
      <c r="AD46" s="1144"/>
      <c r="AE46" s="1145"/>
      <c r="AF46" s="1246" t="s">
        <v>17407</v>
      </c>
      <c r="AG46" s="1266" t="s">
        <v>17407</v>
      </c>
      <c r="AH46" s="1266" t="s">
        <v>17407</v>
      </c>
      <c r="AI46" s="1247" t="s">
        <v>17407</v>
      </c>
      <c r="AJ46" s="1143"/>
      <c r="AK46" s="1144"/>
      <c r="AL46" s="1144"/>
      <c r="AM46" s="1145"/>
      <c r="AN46" s="1143"/>
      <c r="AO46" s="1144"/>
      <c r="AP46" s="1144"/>
      <c r="AQ46" s="1145"/>
      <c r="AR46" s="1143"/>
      <c r="AS46" s="1144"/>
      <c r="AT46" s="1144"/>
      <c r="AU46" s="1145"/>
      <c r="AV46" s="1143"/>
      <c r="AW46" s="1144"/>
      <c r="AX46" s="1144"/>
      <c r="AY46" s="1145"/>
      <c r="AZ46" s="1143"/>
      <c r="BA46" s="1144"/>
      <c r="BB46" s="1144"/>
      <c r="BC46" s="1145"/>
      <c r="BD46" s="1143"/>
      <c r="BE46" s="1144"/>
      <c r="BF46" s="1144"/>
      <c r="BG46" s="1145"/>
      <c r="BH46" s="1143"/>
      <c r="BI46" s="1144"/>
      <c r="BJ46" s="1144"/>
      <c r="BK46" s="1145"/>
      <c r="BL46" s="1143"/>
      <c r="BM46" s="1144"/>
      <c r="BN46" s="1144"/>
      <c r="BO46" s="1145"/>
      <c r="BP46" s="1143"/>
      <c r="BQ46" s="1144"/>
      <c r="BR46" s="1144"/>
      <c r="BS46" s="1145"/>
      <c r="BT46" s="1404"/>
      <c r="BU46" s="1404"/>
      <c r="BV46" s="1075" t="s">
        <v>16207</v>
      </c>
      <c r="BW46" s="1075" t="s">
        <v>17408</v>
      </c>
      <c r="BX46" s="1143"/>
      <c r="BY46" s="1144"/>
      <c r="BZ46" s="1144"/>
      <c r="CA46" s="1145"/>
      <c r="CB46" s="1143"/>
      <c r="CC46" s="1144"/>
      <c r="CD46" s="1144"/>
      <c r="CE46" s="1145"/>
      <c r="CF46" s="1045" t="s">
        <v>16427</v>
      </c>
      <c r="CG46" s="1065"/>
      <c r="CH46" s="1065"/>
      <c r="CI46" s="1145"/>
      <c r="CJ46" s="1143"/>
      <c r="CK46" s="1144"/>
      <c r="CL46" s="1144"/>
      <c r="CM46" s="1145"/>
      <c r="CN46" s="1143"/>
      <c r="CO46" s="1144"/>
      <c r="CP46" s="1144"/>
      <c r="CQ46" s="1145"/>
      <c r="CR46" s="1038" t="s">
        <v>16131</v>
      </c>
      <c r="CS46" s="1038" t="s">
        <v>16131</v>
      </c>
      <c r="CT46" s="446"/>
      <c r="CU46" s="1044" t="s">
        <v>17409</v>
      </c>
      <c r="CV46" s="1143"/>
      <c r="CW46" s="1144"/>
      <c r="CX46" s="1144"/>
      <c r="CY46" s="1145"/>
      <c r="CZ46" s="1143"/>
      <c r="DA46" s="1144"/>
      <c r="DB46" s="1144"/>
      <c r="DC46" s="1145"/>
      <c r="DD46" s="1045" t="s">
        <v>16138</v>
      </c>
      <c r="DE46" s="1045" t="s">
        <v>16138</v>
      </c>
      <c r="DF46" s="1045" t="s">
        <v>16138</v>
      </c>
      <c r="DG46" s="1046" t="s">
        <v>17410</v>
      </c>
      <c r="DH46" s="1045" t="s">
        <v>16427</v>
      </c>
      <c r="DI46" s="1045" t="s">
        <v>16427</v>
      </c>
      <c r="DJ46" s="1045" t="s">
        <v>16427</v>
      </c>
      <c r="DK46" s="1046" t="s">
        <v>17411</v>
      </c>
      <c r="DL46" s="1045" t="s">
        <v>16427</v>
      </c>
      <c r="DM46" s="1045" t="s">
        <v>16427</v>
      </c>
      <c r="DN46" s="1045" t="s">
        <v>16427</v>
      </c>
      <c r="DO46" s="1046" t="s">
        <v>17412</v>
      </c>
      <c r="DP46" s="1143"/>
      <c r="DQ46" s="1144"/>
      <c r="DR46" s="1144"/>
      <c r="DS46" s="1145"/>
      <c r="DT46" s="203" t="s">
        <v>17413</v>
      </c>
      <c r="DU46" s="1144"/>
      <c r="DV46" s="1144"/>
      <c r="DW46" s="1145"/>
      <c r="DX46" s="1366"/>
      <c r="DY46" s="1143"/>
      <c r="DZ46" s="1144"/>
      <c r="EA46" s="1144"/>
      <c r="EB46" s="1145"/>
      <c r="EC46" s="1143"/>
      <c r="ED46" s="1144"/>
      <c r="EE46" s="1144"/>
      <c r="EF46" s="1145"/>
      <c r="EG46" s="1143"/>
      <c r="EH46" s="1144"/>
      <c r="EI46" s="1144"/>
      <c r="EJ46" s="1145"/>
      <c r="EK46" s="1143"/>
      <c r="EL46" s="1144"/>
      <c r="EM46" s="1144"/>
      <c r="EN46" s="1145"/>
      <c r="EO46" s="1143"/>
      <c r="EP46" s="1144"/>
      <c r="EQ46" s="1144"/>
      <c r="ER46" s="1145"/>
      <c r="ES46" s="1143"/>
      <c r="ET46" s="1144"/>
      <c r="EU46" s="1144"/>
      <c r="EV46" s="1145"/>
      <c r="EW46" s="1035" t="s">
        <v>16222</v>
      </c>
      <c r="EX46" s="1027"/>
      <c r="EY46" s="1027"/>
      <c r="EZ46" s="1027"/>
      <c r="FA46" s="1143"/>
      <c r="FB46" s="1144"/>
      <c r="FC46" s="1144"/>
      <c r="FD46" s="1145"/>
      <c r="FE46" s="1143"/>
      <c r="FF46" s="1144"/>
      <c r="FG46" s="1144"/>
      <c r="FH46" s="1145"/>
      <c r="FI46" s="1143"/>
      <c r="FJ46" s="1144"/>
      <c r="FK46" s="1144"/>
      <c r="FL46" s="1145"/>
      <c r="FM46" s="1143"/>
      <c r="FN46" s="1144"/>
      <c r="FO46" s="1144"/>
      <c r="FP46" s="1145"/>
      <c r="FQ46" s="1143"/>
      <c r="FR46" s="1144"/>
      <c r="FS46" s="1144"/>
      <c r="FT46" s="1145"/>
      <c r="FU46" s="1143"/>
      <c r="FV46" s="1144"/>
      <c r="FW46" s="1144"/>
      <c r="FX46" s="1145"/>
      <c r="FY46" s="1143"/>
      <c r="FZ46" s="1144"/>
      <c r="GA46" s="1144"/>
      <c r="GB46" s="1145"/>
      <c r="GC46" s="1048" t="s">
        <v>17414</v>
      </c>
      <c r="GD46" s="1048" t="s">
        <v>17415</v>
      </c>
      <c r="GE46" s="1144"/>
      <c r="GF46" s="1145"/>
      <c r="GG46" s="1143"/>
      <c r="GH46" s="1144"/>
      <c r="GI46" s="1144"/>
      <c r="GJ46" s="1145"/>
      <c r="GK46" s="1143"/>
      <c r="GL46" s="1144"/>
      <c r="GM46" s="1144"/>
      <c r="GN46" s="1145"/>
      <c r="GO46" s="1143"/>
      <c r="GP46" s="1144"/>
      <c r="GQ46" s="1144"/>
      <c r="GR46" s="1145"/>
      <c r="GS46" s="1143"/>
      <c r="GT46" s="1144"/>
      <c r="GU46" s="1144"/>
      <c r="GV46" s="1145"/>
      <c r="GW46" s="1143"/>
      <c r="GX46" s="1144"/>
      <c r="GY46" s="1144"/>
      <c r="GZ46" s="1145"/>
      <c r="HA46" s="1143"/>
      <c r="HB46" s="1144"/>
      <c r="HC46" s="1144"/>
      <c r="HD46" s="1145"/>
      <c r="HE46" s="1027"/>
      <c r="HF46" s="1144"/>
      <c r="HG46" s="1144"/>
      <c r="HH46" s="1145"/>
      <c r="HI46" s="1143"/>
      <c r="HJ46" s="1144"/>
      <c r="HK46" s="1144"/>
      <c r="HL46" s="1145"/>
      <c r="HM46" s="1143"/>
      <c r="HN46" s="1144"/>
      <c r="HO46" s="1144"/>
      <c r="HP46" s="1145"/>
      <c r="HQ46" s="1224" t="s">
        <v>17403</v>
      </c>
      <c r="HR46" s="1144"/>
      <c r="HS46" s="1144"/>
      <c r="HT46" s="1145"/>
      <c r="HU46" s="1405" t="s">
        <v>17130</v>
      </c>
      <c r="HV46" s="1144"/>
      <c r="HW46" s="1144"/>
      <c r="HX46" s="1145"/>
      <c r="HY46" s="1143"/>
      <c r="HZ46" s="1144"/>
      <c r="IA46" s="1144"/>
      <c r="IB46" s="1145"/>
      <c r="IC46" s="1143"/>
      <c r="ID46" s="1144"/>
      <c r="IE46" s="1144"/>
      <c r="IF46" s="1145"/>
      <c r="IG46" s="1143"/>
      <c r="IH46" s="1144"/>
      <c r="II46" s="1144"/>
      <c r="IJ46" s="1145"/>
      <c r="IK46" s="1143"/>
      <c r="IL46" s="1144"/>
      <c r="IM46" s="1144"/>
      <c r="IN46" s="1145"/>
    </row>
    <row r="47" spans="1:248" ht="37.5" customHeight="1">
      <c r="A47" s="2562" t="s">
        <v>17416</v>
      </c>
      <c r="B47" s="1150" t="s">
        <v>17417</v>
      </c>
      <c r="C47" s="1014"/>
      <c r="D47" s="1081" t="s">
        <v>17366</v>
      </c>
      <c r="E47" s="1045" t="s">
        <v>16272</v>
      </c>
      <c r="F47" s="1045" t="s">
        <v>16272</v>
      </c>
      <c r="G47" s="1046" t="s">
        <v>17418</v>
      </c>
      <c r="H47" s="1370" t="s">
        <v>16271</v>
      </c>
      <c r="I47" s="1371" t="s">
        <v>16665</v>
      </c>
      <c r="J47" s="1371" t="s">
        <v>16665</v>
      </c>
      <c r="K47" s="1091" t="s">
        <v>17419</v>
      </c>
      <c r="L47" s="1045" t="s">
        <v>16212</v>
      </c>
      <c r="M47" s="1045" t="s">
        <v>16212</v>
      </c>
      <c r="N47" s="1376" t="s">
        <v>16349</v>
      </c>
      <c r="O47" s="1046" t="s">
        <v>17420</v>
      </c>
      <c r="P47" s="1166" t="s">
        <v>17421</v>
      </c>
      <c r="Q47" s="1043" t="s">
        <v>16130</v>
      </c>
      <c r="R47" s="1043" t="s">
        <v>16130</v>
      </c>
      <c r="S47" s="1091" t="s">
        <v>17422</v>
      </c>
      <c r="T47" s="1045" t="s">
        <v>16272</v>
      </c>
      <c r="U47" s="1045" t="s">
        <v>16272</v>
      </c>
      <c r="V47" s="1045" t="s">
        <v>16272</v>
      </c>
      <c r="W47" s="1046" t="s">
        <v>17423</v>
      </c>
      <c r="X47" s="1166" t="s">
        <v>17421</v>
      </c>
      <c r="Y47" s="1406" t="s">
        <v>16287</v>
      </c>
      <c r="Z47" s="1295"/>
      <c r="AA47" s="1296"/>
      <c r="AB47" s="1406" t="s">
        <v>16287</v>
      </c>
      <c r="AC47" s="1406" t="s">
        <v>16287</v>
      </c>
      <c r="AD47" s="1295"/>
      <c r="AE47" s="1296"/>
      <c r="AF47" s="1073" t="s">
        <v>16327</v>
      </c>
      <c r="AG47" s="1372" t="s">
        <v>16327</v>
      </c>
      <c r="AH47" s="1372" t="s">
        <v>16327</v>
      </c>
      <c r="AI47" s="1407" t="s">
        <v>17424</v>
      </c>
      <c r="AJ47" s="1373" t="s">
        <v>16239</v>
      </c>
      <c r="AK47" s="1373" t="s">
        <v>16239</v>
      </c>
      <c r="AL47" s="1373" t="s">
        <v>16239</v>
      </c>
      <c r="AM47" s="1373" t="s">
        <v>16240</v>
      </c>
      <c r="AN47" s="1373" t="s">
        <v>16239</v>
      </c>
      <c r="AO47" s="1373" t="s">
        <v>16239</v>
      </c>
      <c r="AP47" s="1295"/>
      <c r="AQ47" s="1296"/>
      <c r="AR47" s="1373" t="s">
        <v>16239</v>
      </c>
      <c r="AS47" s="1373" t="s">
        <v>16239</v>
      </c>
      <c r="AT47" s="1045" t="s">
        <v>16126</v>
      </c>
      <c r="AU47" s="1373" t="s">
        <v>16240</v>
      </c>
      <c r="AV47" s="1377" t="s">
        <v>16333</v>
      </c>
      <c r="AW47" s="1377" t="s">
        <v>16333</v>
      </c>
      <c r="AX47" s="1377" t="s">
        <v>16333</v>
      </c>
      <c r="AY47" s="1378" t="s">
        <v>17425</v>
      </c>
      <c r="AZ47" s="1408" t="s">
        <v>17426</v>
      </c>
      <c r="BA47" s="1073" t="s">
        <v>16582</v>
      </c>
      <c r="BB47" s="1295"/>
      <c r="BC47" s="1296"/>
      <c r="BD47" s="1370" t="s">
        <v>16271</v>
      </c>
      <c r="BE47" s="1027"/>
      <c r="BF47" s="1370" t="s">
        <v>16271</v>
      </c>
      <c r="BG47" s="1381" t="s">
        <v>17427</v>
      </c>
      <c r="BH47" s="1408" t="s">
        <v>17426</v>
      </c>
      <c r="BI47" s="1073" t="s">
        <v>16582</v>
      </c>
      <c r="BJ47" s="1295"/>
      <c r="BK47" s="1409" t="s">
        <v>17428</v>
      </c>
      <c r="BL47" s="1073" t="s">
        <v>16125</v>
      </c>
      <c r="BM47" s="1073" t="s">
        <v>16125</v>
      </c>
      <c r="BN47" s="1073" t="s">
        <v>16197</v>
      </c>
      <c r="BO47" s="1074" t="s">
        <v>17429</v>
      </c>
      <c r="BP47" s="1045" t="s">
        <v>16126</v>
      </c>
      <c r="BQ47" s="1045" t="s">
        <v>16126</v>
      </c>
      <c r="BR47" s="1045" t="s">
        <v>16126</v>
      </c>
      <c r="BS47" s="1074" t="s">
        <v>17430</v>
      </c>
      <c r="BT47" s="1166" t="s">
        <v>17431</v>
      </c>
      <c r="BU47" s="1043" t="s">
        <v>16130</v>
      </c>
      <c r="BV47" s="1043" t="s">
        <v>16130</v>
      </c>
      <c r="BW47" s="1296"/>
      <c r="BX47" s="1166" t="s">
        <v>17431</v>
      </c>
      <c r="BY47" s="1075" t="s">
        <v>16207</v>
      </c>
      <c r="BZ47" s="1075" t="s">
        <v>16207</v>
      </c>
      <c r="CA47" s="1075" t="s">
        <v>17432</v>
      </c>
      <c r="CB47" s="1065"/>
      <c r="CC47" s="1065"/>
      <c r="CD47" s="1065"/>
      <c r="CE47" s="1065"/>
      <c r="CF47" s="1410" t="s">
        <v>16339</v>
      </c>
      <c r="CG47" s="1410" t="s">
        <v>16339</v>
      </c>
      <c r="CH47" s="1410" t="s">
        <v>16339</v>
      </c>
      <c r="CI47" s="1411" t="s">
        <v>17433</v>
      </c>
      <c r="CJ47" s="1410" t="s">
        <v>16339</v>
      </c>
      <c r="CK47" s="1410" t="s">
        <v>16339</v>
      </c>
      <c r="CL47" s="1410" t="s">
        <v>16339</v>
      </c>
      <c r="CM47" s="1411" t="s">
        <v>17434</v>
      </c>
      <c r="CN47" s="1373" t="s">
        <v>16256</v>
      </c>
      <c r="CO47" s="1373" t="s">
        <v>16256</v>
      </c>
      <c r="CP47" s="1295"/>
      <c r="CQ47" s="1296"/>
      <c r="CR47" s="1373" t="s">
        <v>16256</v>
      </c>
      <c r="CS47" s="1373" t="s">
        <v>16256</v>
      </c>
      <c r="CT47" s="1045" t="s">
        <v>16126</v>
      </c>
      <c r="CU47" s="1374" t="s">
        <v>17435</v>
      </c>
      <c r="CV47" s="1373" t="s">
        <v>16256</v>
      </c>
      <c r="CW47" s="1374" t="s">
        <v>17436</v>
      </c>
      <c r="CX47" s="1045" t="s">
        <v>16126</v>
      </c>
      <c r="CY47" s="1374" t="s">
        <v>17437</v>
      </c>
      <c r="CZ47" s="1075" t="s">
        <v>16207</v>
      </c>
      <c r="DA47" s="1295"/>
      <c r="DB47" s="1295"/>
      <c r="DC47" s="1296"/>
      <c r="DD47" s="1374" t="s">
        <v>17438</v>
      </c>
      <c r="DE47" s="1374" t="s">
        <v>17439</v>
      </c>
      <c r="DF47" s="1374" t="s">
        <v>17440</v>
      </c>
      <c r="DG47" s="1374" t="s">
        <v>17441</v>
      </c>
      <c r="DH47" s="1374" t="s">
        <v>17442</v>
      </c>
      <c r="DI47" s="1374" t="s">
        <v>17443</v>
      </c>
      <c r="DJ47" s="1374" t="s">
        <v>17444</v>
      </c>
      <c r="DK47" s="1374" t="s">
        <v>17445</v>
      </c>
      <c r="DL47" s="1374" t="s">
        <v>17446</v>
      </c>
      <c r="DM47" s="1374" t="s">
        <v>17447</v>
      </c>
      <c r="DN47" s="1374" t="s">
        <v>17448</v>
      </c>
      <c r="DO47" s="1374" t="s">
        <v>17449</v>
      </c>
      <c r="DP47" s="203" t="s">
        <v>17413</v>
      </c>
      <c r="DQ47" s="1399"/>
      <c r="DR47" s="1399"/>
      <c r="DS47" s="1399"/>
      <c r="DT47" s="1045" t="s">
        <v>16126</v>
      </c>
      <c r="DU47" s="1045" t="s">
        <v>16126</v>
      </c>
      <c r="DV47" s="1045" t="s">
        <v>16126</v>
      </c>
      <c r="DW47" s="1065"/>
      <c r="DX47" s="1026"/>
      <c r="DY47" s="1294"/>
      <c r="DZ47" s="1295"/>
      <c r="EA47" s="1295"/>
      <c r="EB47" s="1296"/>
      <c r="EC47" s="1408" t="s">
        <v>17450</v>
      </c>
      <c r="ED47" s="1295"/>
      <c r="EE47" s="1295"/>
      <c r="EF47" s="1296"/>
      <c r="EG47" s="1408" t="s">
        <v>17450</v>
      </c>
      <c r="EH47" s="1295"/>
      <c r="EI47" s="1295"/>
      <c r="EJ47" s="1296"/>
      <c r="EK47" s="1079" t="s">
        <v>16214</v>
      </c>
      <c r="EL47" s="1079" t="s">
        <v>16214</v>
      </c>
      <c r="EM47" s="1079" t="s">
        <v>16214</v>
      </c>
      <c r="EN47" s="1080" t="s">
        <v>17451</v>
      </c>
      <c r="EO47" s="1294"/>
      <c r="EP47" s="1295"/>
      <c r="EQ47" s="1295"/>
      <c r="ER47" s="1296"/>
      <c r="ES47" s="1079" t="s">
        <v>16214</v>
      </c>
      <c r="ET47" s="1079" t="s">
        <v>16214</v>
      </c>
      <c r="EU47" s="1079" t="s">
        <v>16214</v>
      </c>
      <c r="EV47" s="1080" t="s">
        <v>17452</v>
      </c>
      <c r="EW47" s="1081" t="s">
        <v>16219</v>
      </c>
      <c r="EX47" s="1081" t="s">
        <v>16219</v>
      </c>
      <c r="EY47" s="1081" t="s">
        <v>16219</v>
      </c>
      <c r="EZ47" s="1082" t="s">
        <v>17453</v>
      </c>
      <c r="FA47" s="1166" t="s">
        <v>17454</v>
      </c>
      <c r="FB47" s="1295"/>
      <c r="FC47" s="1295"/>
      <c r="FD47" s="1296"/>
      <c r="FE47" s="1294"/>
      <c r="FF47" s="1295"/>
      <c r="FG47" s="1295"/>
      <c r="FH47" s="1296"/>
      <c r="FI47" s="1166" t="s">
        <v>17454</v>
      </c>
      <c r="FJ47" s="1295"/>
      <c r="FK47" s="1295"/>
      <c r="FL47" s="1296"/>
      <c r="FM47" s="1408" t="s">
        <v>17455</v>
      </c>
      <c r="FN47" s="1295"/>
      <c r="FO47" s="1295"/>
      <c r="FP47" s="1296"/>
      <c r="FQ47" s="1408" t="s">
        <v>17455</v>
      </c>
      <c r="FR47" s="1295"/>
      <c r="FS47" s="1295"/>
      <c r="FT47" s="1296"/>
      <c r="FU47" s="1408" t="s">
        <v>17456</v>
      </c>
      <c r="FV47" s="1295"/>
      <c r="FW47" s="1295"/>
      <c r="FX47" s="1296"/>
      <c r="FY47" s="1408" t="s">
        <v>17455</v>
      </c>
      <c r="FZ47" s="1295"/>
      <c r="GA47" s="1295"/>
      <c r="GB47" s="1296"/>
      <c r="GC47" s="1408" t="s">
        <v>17456</v>
      </c>
      <c r="GD47" s="1295"/>
      <c r="GE47" s="1295"/>
      <c r="GF47" s="1296"/>
      <c r="GG47" s="1224" t="s">
        <v>17457</v>
      </c>
      <c r="GH47" s="1295"/>
      <c r="GI47" s="1295"/>
      <c r="GJ47" s="1296"/>
      <c r="GK47" s="1224" t="s">
        <v>17457</v>
      </c>
      <c r="GL47" s="1295"/>
      <c r="GM47" s="1295"/>
      <c r="GN47" s="1296"/>
      <c r="GO47" s="1408" t="s">
        <v>17458</v>
      </c>
      <c r="GP47" s="1295"/>
      <c r="GQ47" s="1295"/>
      <c r="GR47" s="1296"/>
      <c r="GS47" s="1408" t="s">
        <v>17458</v>
      </c>
      <c r="GT47" s="1295"/>
      <c r="GU47" s="1295"/>
      <c r="GV47" s="1296"/>
      <c r="GW47" s="1294"/>
      <c r="GX47" s="1295"/>
      <c r="GY47" s="1295"/>
      <c r="GZ47" s="1296"/>
      <c r="HA47" s="1294"/>
      <c r="HB47" s="1295"/>
      <c r="HC47" s="1295"/>
      <c r="HD47" s="1296"/>
      <c r="HE47" s="1294"/>
      <c r="HF47" s="1295"/>
      <c r="HG47" s="1295"/>
      <c r="HH47" s="1296"/>
      <c r="HI47" s="1073" t="s">
        <v>16231</v>
      </c>
      <c r="HJ47" s="1073" t="s">
        <v>16231</v>
      </c>
      <c r="HK47" s="1073" t="s">
        <v>16231</v>
      </c>
      <c r="HL47" s="1074" t="s">
        <v>17459</v>
      </c>
      <c r="HM47" s="1217" t="s">
        <v>17458</v>
      </c>
      <c r="HN47" s="1295"/>
      <c r="HO47" s="1295"/>
      <c r="HP47" s="1296"/>
      <c r="HQ47" s="1217" t="s">
        <v>17458</v>
      </c>
      <c r="HR47" s="1295"/>
      <c r="HS47" s="1295"/>
      <c r="HT47" s="1296"/>
      <c r="HU47" s="1294"/>
      <c r="HV47" s="1295"/>
      <c r="HW47" s="1295"/>
      <c r="HX47" s="1296"/>
      <c r="HY47" s="1294"/>
      <c r="HZ47" s="1295"/>
      <c r="IA47" s="1295"/>
      <c r="IB47" s="1296"/>
      <c r="IC47" s="396" t="s">
        <v>17460</v>
      </c>
      <c r="ID47" s="1295"/>
      <c r="IE47" s="1295"/>
      <c r="IF47" s="1296"/>
      <c r="IG47" s="396" t="s">
        <v>17460</v>
      </c>
      <c r="IH47" s="1295"/>
      <c r="II47" s="1295"/>
      <c r="IJ47" s="1296"/>
      <c r="IK47" s="1294"/>
      <c r="IL47" s="1295"/>
      <c r="IM47" s="1295"/>
      <c r="IN47" s="1296"/>
    </row>
    <row r="48" spans="1:248" ht="37.5" customHeight="1">
      <c r="A48" s="2500"/>
      <c r="B48" s="751" t="s">
        <v>17461</v>
      </c>
      <c r="C48" s="1014"/>
      <c r="D48" s="1055" t="s">
        <v>16194</v>
      </c>
      <c r="E48" s="1055" t="s">
        <v>16194</v>
      </c>
      <c r="F48" s="1055" t="s">
        <v>16194</v>
      </c>
      <c r="G48" s="1072" t="s">
        <v>17462</v>
      </c>
      <c r="H48" s="1061" t="s">
        <v>16576</v>
      </c>
      <c r="I48" s="1061" t="s">
        <v>16576</v>
      </c>
      <c r="J48" s="1061" t="s">
        <v>16576</v>
      </c>
      <c r="K48" s="1077" t="s">
        <v>17463</v>
      </c>
      <c r="L48" s="1213" t="s">
        <v>17212</v>
      </c>
      <c r="M48" s="1213" t="s">
        <v>16118</v>
      </c>
      <c r="N48" s="1213" t="s">
        <v>17212</v>
      </c>
      <c r="O48" s="1213" t="s">
        <v>17212</v>
      </c>
      <c r="P48" s="1027"/>
      <c r="Q48" s="446"/>
      <c r="R48" s="1079" t="s">
        <v>16580</v>
      </c>
      <c r="S48" s="1277" t="s">
        <v>17464</v>
      </c>
      <c r="T48" s="1043" t="s">
        <v>16130</v>
      </c>
      <c r="U48" s="1043" t="s">
        <v>16130</v>
      </c>
      <c r="V48" s="1043" t="s">
        <v>16130</v>
      </c>
      <c r="W48" s="1050"/>
      <c r="X48" s="1073" t="s">
        <v>16327</v>
      </c>
      <c r="Y48" s="1073" t="s">
        <v>16327</v>
      </c>
      <c r="Z48" s="1073" t="s">
        <v>16327</v>
      </c>
      <c r="AA48" s="1074" t="s">
        <v>17465</v>
      </c>
      <c r="AB48" s="1038" t="s">
        <v>16272</v>
      </c>
      <c r="AC48" s="1038" t="s">
        <v>16272</v>
      </c>
      <c r="AD48" s="1038" t="s">
        <v>16272</v>
      </c>
      <c r="AE48" s="1044" t="s">
        <v>17466</v>
      </c>
      <c r="AF48" s="1038" t="s">
        <v>16199</v>
      </c>
      <c r="AG48" s="1033" t="s">
        <v>16199</v>
      </c>
      <c r="AH48" s="1033" t="s">
        <v>16199</v>
      </c>
      <c r="AI48" s="1116" t="s">
        <v>17467</v>
      </c>
      <c r="AJ48" s="1038" t="s">
        <v>16272</v>
      </c>
      <c r="AK48" s="1038" t="s">
        <v>16272</v>
      </c>
      <c r="AL48" s="1038" t="s">
        <v>16272</v>
      </c>
      <c r="AM48" s="1044" t="s">
        <v>17468</v>
      </c>
      <c r="AN48" s="1038" t="s">
        <v>16272</v>
      </c>
      <c r="AO48" s="1038" t="s">
        <v>16272</v>
      </c>
      <c r="AP48" s="1038" t="s">
        <v>16272</v>
      </c>
      <c r="AQ48" s="1044" t="s">
        <v>17469</v>
      </c>
      <c r="AR48" s="1038" t="s">
        <v>16126</v>
      </c>
      <c r="AS48" s="1038" t="s">
        <v>16126</v>
      </c>
      <c r="AT48" s="446"/>
      <c r="AU48" s="1028"/>
      <c r="AV48" s="1027"/>
      <c r="AW48" s="446"/>
      <c r="AX48" s="446"/>
      <c r="AY48" s="1028"/>
      <c r="AZ48" s="1040" t="s">
        <v>16271</v>
      </c>
      <c r="BA48" s="1295"/>
      <c r="BB48" s="1040" t="s">
        <v>16271</v>
      </c>
      <c r="BC48" s="1105" t="s">
        <v>17470</v>
      </c>
      <c r="BD48" s="1055" t="s">
        <v>16194</v>
      </c>
      <c r="BE48" s="1055" t="s">
        <v>16194</v>
      </c>
      <c r="BF48" s="1055" t="s">
        <v>16194</v>
      </c>
      <c r="BG48" s="1412" t="s">
        <v>17471</v>
      </c>
      <c r="BH48" s="1040" t="s">
        <v>16271</v>
      </c>
      <c r="BI48" s="446"/>
      <c r="BJ48" s="1040" t="s">
        <v>16271</v>
      </c>
      <c r="BK48" s="1105" t="s">
        <v>17472</v>
      </c>
      <c r="BL48" s="1073" t="s">
        <v>16197</v>
      </c>
      <c r="BM48" s="1073" t="s">
        <v>16197</v>
      </c>
      <c r="BN48" s="1370" t="s">
        <v>16129</v>
      </c>
      <c r="BO48" s="1074" t="s">
        <v>17473</v>
      </c>
      <c r="BP48" s="1073" t="s">
        <v>16197</v>
      </c>
      <c r="BQ48" s="1073" t="s">
        <v>16197</v>
      </c>
      <c r="BR48" s="1073" t="s">
        <v>16197</v>
      </c>
      <c r="BS48" s="1074" t="s">
        <v>17474</v>
      </c>
      <c r="BT48" s="1043" t="s">
        <v>16130</v>
      </c>
      <c r="BU48" s="446"/>
      <c r="BV48" s="446"/>
      <c r="BW48" s="1028"/>
      <c r="BX48" s="1038" t="s">
        <v>16131</v>
      </c>
      <c r="BY48" s="1038" t="s">
        <v>16131</v>
      </c>
      <c r="BZ48" s="1040" t="s">
        <v>16129</v>
      </c>
      <c r="CA48" s="1044" t="s">
        <v>17475</v>
      </c>
      <c r="CB48" s="1075" t="s">
        <v>16199</v>
      </c>
      <c r="CC48" s="1033" t="s">
        <v>16199</v>
      </c>
      <c r="CD48" s="1033" t="s">
        <v>16199</v>
      </c>
      <c r="CE48" s="1116" t="s">
        <v>17476</v>
      </c>
      <c r="CF48" s="1075" t="s">
        <v>16199</v>
      </c>
      <c r="CG48" s="1033" t="s">
        <v>16199</v>
      </c>
      <c r="CH48" s="1033" t="s">
        <v>16199</v>
      </c>
      <c r="CI48" s="1116" t="s">
        <v>17477</v>
      </c>
      <c r="CJ48" s="1121" t="s">
        <v>16601</v>
      </c>
      <c r="CK48" s="1121" t="s">
        <v>16601</v>
      </c>
      <c r="CL48" s="1121" t="s">
        <v>16601</v>
      </c>
      <c r="CM48" s="1122" t="s">
        <v>17478</v>
      </c>
      <c r="CN48" s="1075" t="s">
        <v>16207</v>
      </c>
      <c r="CO48" s="1075" t="s">
        <v>16207</v>
      </c>
      <c r="CP48" s="1075" t="s">
        <v>16207</v>
      </c>
      <c r="CQ48" s="1075" t="s">
        <v>17479</v>
      </c>
      <c r="CR48" s="1224" t="s">
        <v>17480</v>
      </c>
      <c r="CS48" s="1075" t="s">
        <v>16207</v>
      </c>
      <c r="CT48" s="1075" t="s">
        <v>16207</v>
      </c>
      <c r="CU48" s="1075" t="s">
        <v>17481</v>
      </c>
      <c r="CV48" s="1224" t="s">
        <v>17480</v>
      </c>
      <c r="CW48" s="1027"/>
      <c r="CX48" s="446"/>
      <c r="CY48" s="1028"/>
      <c r="CZ48" s="1034" t="s">
        <v>16321</v>
      </c>
      <c r="DA48" s="1033" t="s">
        <v>16321</v>
      </c>
      <c r="DB48" s="1033" t="s">
        <v>16321</v>
      </c>
      <c r="DC48" s="1117" t="s">
        <v>17482</v>
      </c>
      <c r="DD48" s="1033" t="s">
        <v>16199</v>
      </c>
      <c r="DE48" s="1033" t="s">
        <v>16199</v>
      </c>
      <c r="DF48" s="1033" t="s">
        <v>16199</v>
      </c>
      <c r="DG48" s="1386" t="s">
        <v>17483</v>
      </c>
      <c r="DH48" s="1224" t="s">
        <v>17484</v>
      </c>
      <c r="DI48" s="446"/>
      <c r="DJ48" s="446"/>
      <c r="DK48" s="1028"/>
      <c r="DL48" s="1224" t="s">
        <v>17484</v>
      </c>
      <c r="DM48" s="446"/>
      <c r="DN48" s="446"/>
      <c r="DO48" s="1028"/>
      <c r="DP48" s="1027"/>
      <c r="DQ48" s="446"/>
      <c r="DR48" s="446"/>
      <c r="DS48" s="1028"/>
      <c r="DT48" s="1278" t="s">
        <v>16485</v>
      </c>
      <c r="DU48" s="1278" t="s">
        <v>16485</v>
      </c>
      <c r="DV48" s="1278" t="s">
        <v>16485</v>
      </c>
      <c r="DW48" s="1278" t="s">
        <v>17485</v>
      </c>
      <c r="DX48" s="1026"/>
      <c r="DY48" s="1027"/>
      <c r="DZ48" s="446"/>
      <c r="EA48" s="446"/>
      <c r="EB48" s="1028"/>
      <c r="EC48" s="1278" t="s">
        <v>16485</v>
      </c>
      <c r="ED48" s="1278" t="s">
        <v>16485</v>
      </c>
      <c r="EE48" s="1278" t="s">
        <v>16485</v>
      </c>
      <c r="EF48" s="1278" t="s">
        <v>17486</v>
      </c>
      <c r="EG48" s="1399"/>
      <c r="EH48" s="1399"/>
      <c r="EI48" s="1399"/>
      <c r="EJ48" s="1399"/>
      <c r="EK48" s="1027"/>
      <c r="EL48" s="446"/>
      <c r="EM48" s="446"/>
      <c r="EN48" s="1028"/>
      <c r="EO48" s="1027"/>
      <c r="EP48" s="446"/>
      <c r="EQ48" s="446"/>
      <c r="ER48" s="1028"/>
      <c r="ES48" s="1027"/>
      <c r="ET48" s="446"/>
      <c r="EU48" s="446"/>
      <c r="EV48" s="1028"/>
      <c r="EW48" s="1027"/>
      <c r="EX48" s="446"/>
      <c r="EY48" s="446"/>
      <c r="EZ48" s="1028"/>
      <c r="FA48" s="1027"/>
      <c r="FB48" s="446"/>
      <c r="FC48" s="446"/>
      <c r="FD48" s="1028"/>
      <c r="FE48" s="1027"/>
      <c r="FF48" s="446"/>
      <c r="FG48" s="446"/>
      <c r="FH48" s="1028"/>
      <c r="FI48" s="1027"/>
      <c r="FJ48" s="446"/>
      <c r="FK48" s="446"/>
      <c r="FL48" s="1028"/>
      <c r="FM48" s="1027"/>
      <c r="FN48" s="446"/>
      <c r="FO48" s="446"/>
      <c r="FP48" s="1028"/>
      <c r="FQ48" s="1027"/>
      <c r="FR48" s="446"/>
      <c r="FS48" s="446"/>
      <c r="FT48" s="1356"/>
      <c r="FU48" s="446"/>
      <c r="FV48" s="446"/>
      <c r="FW48" s="446"/>
      <c r="FX48" s="1028"/>
      <c r="FY48" s="1027"/>
      <c r="FZ48" s="446"/>
      <c r="GA48" s="446"/>
      <c r="GB48" s="1028"/>
      <c r="GC48" s="1027"/>
      <c r="GD48" s="446"/>
      <c r="GE48" s="446"/>
      <c r="GF48" s="1028"/>
      <c r="GG48" s="1027"/>
      <c r="GH48" s="446"/>
      <c r="GI48" s="446"/>
      <c r="GJ48" s="1028"/>
      <c r="GK48" s="1027"/>
      <c r="GL48" s="446"/>
      <c r="GM48" s="446"/>
      <c r="GN48" s="1028"/>
      <c r="GO48" s="1027"/>
      <c r="GP48" s="446"/>
      <c r="GQ48" s="446"/>
      <c r="GR48" s="1028"/>
      <c r="GS48" s="1224" t="s">
        <v>17457</v>
      </c>
      <c r="GT48" s="446"/>
      <c r="GU48" s="446"/>
      <c r="GV48" s="1028"/>
      <c r="GW48" s="1027"/>
      <c r="GX48" s="446"/>
      <c r="GY48" s="446"/>
      <c r="GZ48" s="1028"/>
      <c r="HA48" s="1027"/>
      <c r="HB48" s="446"/>
      <c r="HC48" s="446"/>
      <c r="HD48" s="1028"/>
      <c r="HE48" s="1027"/>
      <c r="HF48" s="446"/>
      <c r="HG48" s="446"/>
      <c r="HH48" s="1028"/>
      <c r="HI48" s="1027"/>
      <c r="HJ48" s="446"/>
      <c r="HK48" s="446"/>
      <c r="HL48" s="1028"/>
      <c r="HM48" s="1027"/>
      <c r="HN48" s="446"/>
      <c r="HO48" s="446"/>
      <c r="HP48" s="1028"/>
      <c r="HQ48" s="1027"/>
      <c r="HR48" s="446"/>
      <c r="HS48" s="446"/>
      <c r="HT48" s="1028"/>
      <c r="HU48" s="1027"/>
      <c r="HV48" s="446"/>
      <c r="HW48" s="446"/>
      <c r="HX48" s="1028"/>
      <c r="HY48" s="1027"/>
      <c r="HZ48" s="446"/>
      <c r="IA48" s="446"/>
      <c r="IB48" s="1028"/>
      <c r="IC48" s="1027"/>
      <c r="ID48" s="446"/>
      <c r="IE48" s="446"/>
      <c r="IF48" s="1028"/>
      <c r="IG48" s="1027"/>
      <c r="IH48" s="446"/>
      <c r="II48" s="446"/>
      <c r="IJ48" s="1028"/>
      <c r="IK48" s="1027"/>
      <c r="IL48" s="446"/>
      <c r="IM48" s="446"/>
      <c r="IN48" s="1028"/>
    </row>
    <row r="49" spans="1:248" ht="37.5" customHeight="1">
      <c r="A49" s="2500"/>
      <c r="B49" s="751" t="s">
        <v>17487</v>
      </c>
      <c r="C49" s="1014"/>
      <c r="D49" s="1027"/>
      <c r="E49" s="446"/>
      <c r="F49" s="446"/>
      <c r="G49" s="1028"/>
      <c r="H49" s="1371" t="s">
        <v>16665</v>
      </c>
      <c r="I49" s="446"/>
      <c r="J49" s="351" t="s">
        <v>16289</v>
      </c>
      <c r="K49" s="1389" t="s">
        <v>17488</v>
      </c>
      <c r="L49" s="1213" t="s">
        <v>16118</v>
      </c>
      <c r="M49" s="1075" t="s">
        <v>16349</v>
      </c>
      <c r="N49" s="1213" t="s">
        <v>16118</v>
      </c>
      <c r="O49" s="1339" t="s">
        <v>17489</v>
      </c>
      <c r="P49" s="1027"/>
      <c r="Q49" s="1390" t="s">
        <v>16274</v>
      </c>
      <c r="R49" s="446"/>
      <c r="S49" s="1028"/>
      <c r="T49" s="1027"/>
      <c r="U49" s="446"/>
      <c r="V49" s="446"/>
      <c r="W49" s="1099" t="s">
        <v>17490</v>
      </c>
      <c r="X49" s="1061" t="s">
        <v>16287</v>
      </c>
      <c r="Y49" s="1413"/>
      <c r="Z49" s="446"/>
      <c r="AA49" s="1028"/>
      <c r="AB49" s="1073" t="s">
        <v>16327</v>
      </c>
      <c r="AC49" s="1073" t="s">
        <v>16327</v>
      </c>
      <c r="AD49" s="1073" t="s">
        <v>16327</v>
      </c>
      <c r="AE49" s="1074" t="s">
        <v>17491</v>
      </c>
      <c r="AF49" s="1073" t="s">
        <v>17407</v>
      </c>
      <c r="AG49" s="1055" t="s">
        <v>17366</v>
      </c>
      <c r="AH49" s="1079" t="s">
        <v>17407</v>
      </c>
      <c r="AI49" s="1414" t="s">
        <v>17407</v>
      </c>
      <c r="AJ49" s="1027"/>
      <c r="AK49" s="446"/>
      <c r="AL49" s="446"/>
      <c r="AM49" s="1028"/>
      <c r="AN49" s="1038" t="s">
        <v>16207</v>
      </c>
      <c r="AO49" s="1038" t="s">
        <v>16207</v>
      </c>
      <c r="AP49" s="1038" t="s">
        <v>16207</v>
      </c>
      <c r="AQ49" s="1044" t="s">
        <v>17492</v>
      </c>
      <c r="AR49" s="1034" t="s">
        <v>16120</v>
      </c>
      <c r="AS49" s="1034" t="s">
        <v>16120</v>
      </c>
      <c r="AT49" s="1034" t="s">
        <v>16120</v>
      </c>
      <c r="AU49" s="1028"/>
      <c r="AV49" s="1027"/>
      <c r="AW49" s="446"/>
      <c r="AX49" s="446"/>
      <c r="AY49" s="1028"/>
      <c r="AZ49" s="1121" t="s">
        <v>16333</v>
      </c>
      <c r="BA49" s="1121" t="s">
        <v>16333</v>
      </c>
      <c r="BB49" s="1121" t="s">
        <v>16333</v>
      </c>
      <c r="BC49" s="1122" t="s">
        <v>17493</v>
      </c>
      <c r="BD49" s="1073" t="s">
        <v>16582</v>
      </c>
      <c r="BE49" s="446"/>
      <c r="BF49" s="1415"/>
      <c r="BG49" s="1050"/>
      <c r="BH49" s="1035" t="s">
        <v>16194</v>
      </c>
      <c r="BI49" s="1055" t="s">
        <v>16194</v>
      </c>
      <c r="BJ49" s="1055" t="s">
        <v>16194</v>
      </c>
      <c r="BK49" s="1072" t="s">
        <v>17494</v>
      </c>
      <c r="BL49" s="1027"/>
      <c r="BM49" s="446"/>
      <c r="BN49" s="446"/>
      <c r="BO49" s="1028"/>
      <c r="BP49" s="1027"/>
      <c r="BQ49" s="446"/>
      <c r="BR49" s="446"/>
      <c r="BS49" s="1028"/>
      <c r="BT49" s="203" t="s">
        <v>16289</v>
      </c>
      <c r="BU49" s="446"/>
      <c r="BV49" s="203" t="s">
        <v>16289</v>
      </c>
      <c r="BW49" s="1107" t="s">
        <v>17495</v>
      </c>
      <c r="BX49" s="1075" t="s">
        <v>16207</v>
      </c>
      <c r="BY49" s="446"/>
      <c r="BZ49" s="446"/>
      <c r="CA49" s="1028"/>
      <c r="CB49" s="1027"/>
      <c r="CC49" s="446"/>
      <c r="CD49" s="446"/>
      <c r="CE49" s="1028"/>
      <c r="CF49" s="1095" t="s">
        <v>16252</v>
      </c>
      <c r="CG49" s="1295"/>
      <c r="CH49" s="1097" t="s">
        <v>16252</v>
      </c>
      <c r="CI49" s="1098" t="s">
        <v>17496</v>
      </c>
      <c r="CJ49" s="1027"/>
      <c r="CK49" s="446"/>
      <c r="CL49" s="446"/>
      <c r="CM49" s="1028"/>
      <c r="CN49" s="1027"/>
      <c r="CO49" s="446"/>
      <c r="CP49" s="446"/>
      <c r="CQ49" s="1028"/>
      <c r="CR49" s="1038" t="s">
        <v>16126</v>
      </c>
      <c r="CS49" s="1038" t="s">
        <v>16126</v>
      </c>
      <c r="CT49" s="446"/>
      <c r="CU49" s="1028"/>
      <c r="CV49" s="1038" t="s">
        <v>16126</v>
      </c>
      <c r="CW49" s="1038" t="s">
        <v>16126</v>
      </c>
      <c r="CX49" s="1045" t="s">
        <v>16138</v>
      </c>
      <c r="CY49" s="1046" t="s">
        <v>17497</v>
      </c>
      <c r="CZ49" s="1027"/>
      <c r="DA49" s="446"/>
      <c r="DB49" s="446"/>
      <c r="DC49" s="1028"/>
      <c r="DD49" s="203" t="s">
        <v>16289</v>
      </c>
      <c r="DE49" s="446"/>
      <c r="DF49" s="203" t="s">
        <v>16289</v>
      </c>
      <c r="DG49" s="1107" t="s">
        <v>17498</v>
      </c>
      <c r="DH49" s="203" t="s">
        <v>16289</v>
      </c>
      <c r="DI49" s="446"/>
      <c r="DJ49" s="203" t="s">
        <v>16289</v>
      </c>
      <c r="DK49" s="1107" t="s">
        <v>17499</v>
      </c>
      <c r="DL49" s="203" t="s">
        <v>16289</v>
      </c>
      <c r="DM49" s="446"/>
      <c r="DN49" s="203" t="s">
        <v>16289</v>
      </c>
      <c r="DO49" s="1107" t="s">
        <v>17500</v>
      </c>
      <c r="DP49" s="1075" t="s">
        <v>16349</v>
      </c>
      <c r="DQ49" s="1075" t="s">
        <v>16349</v>
      </c>
      <c r="DR49" s="1075" t="s">
        <v>16349</v>
      </c>
      <c r="DS49" s="1123" t="s">
        <v>17501</v>
      </c>
      <c r="DT49" s="1027"/>
      <c r="DU49" s="446"/>
      <c r="DV49" s="446"/>
      <c r="DW49" s="1028"/>
      <c r="DX49" s="1026"/>
      <c r="DY49" s="1224" t="s">
        <v>17502</v>
      </c>
      <c r="DZ49" s="446"/>
      <c r="EA49" s="446"/>
      <c r="EB49" s="1028"/>
      <c r="EC49" s="1027"/>
      <c r="ED49" s="446"/>
      <c r="EE49" s="446"/>
      <c r="EF49" s="1028"/>
      <c r="EG49" s="1224" t="s">
        <v>17502</v>
      </c>
      <c r="EH49" s="446"/>
      <c r="EI49" s="446"/>
      <c r="EJ49" s="1028"/>
      <c r="EK49" s="1027"/>
      <c r="EL49" s="446"/>
      <c r="EM49" s="446"/>
      <c r="EN49" s="1028"/>
      <c r="EO49" s="1224" t="s">
        <v>17502</v>
      </c>
      <c r="EP49" s="446"/>
      <c r="EQ49" s="446"/>
      <c r="ER49" s="1028"/>
      <c r="ES49" s="1278" t="s">
        <v>16485</v>
      </c>
      <c r="ET49" s="1278" t="s">
        <v>16485</v>
      </c>
      <c r="EU49" s="1278" t="s">
        <v>16485</v>
      </c>
      <c r="EV49" s="1278" t="s">
        <v>17503</v>
      </c>
      <c r="EW49" s="1027"/>
      <c r="EX49" s="446"/>
      <c r="EY49" s="446"/>
      <c r="EZ49" s="1028"/>
      <c r="FA49" s="1027"/>
      <c r="FB49" s="446"/>
      <c r="FC49" s="446"/>
      <c r="FD49" s="1028"/>
      <c r="FE49" s="1027"/>
      <c r="FF49" s="446"/>
      <c r="FG49" s="446"/>
      <c r="FH49" s="1028"/>
      <c r="FI49" s="1027"/>
      <c r="FJ49" s="446"/>
      <c r="FK49" s="446"/>
      <c r="FL49" s="1028"/>
      <c r="FM49" s="1027"/>
      <c r="FN49" s="446"/>
      <c r="FO49" s="446"/>
      <c r="FP49" s="1028"/>
      <c r="FQ49" s="1027"/>
      <c r="FR49" s="446"/>
      <c r="FS49" s="446"/>
      <c r="FT49" s="1028"/>
      <c r="FU49" s="1027"/>
      <c r="FV49" s="446"/>
      <c r="FW49" s="446"/>
      <c r="FX49" s="1028"/>
      <c r="FY49" s="1027"/>
      <c r="FZ49" s="446"/>
      <c r="GA49" s="446"/>
      <c r="GB49" s="1028"/>
      <c r="GC49" s="1027"/>
      <c r="GD49" s="446"/>
      <c r="GE49" s="446"/>
      <c r="GF49" s="1028"/>
      <c r="GG49" s="1027"/>
      <c r="GH49" s="446"/>
      <c r="GI49" s="446"/>
      <c r="GJ49" s="1028"/>
      <c r="GK49" s="1027"/>
      <c r="GL49" s="446"/>
      <c r="GM49" s="446"/>
      <c r="GN49" s="1028"/>
      <c r="GO49" s="1027"/>
      <c r="GP49" s="446"/>
      <c r="GQ49" s="446"/>
      <c r="GR49" s="1028"/>
      <c r="GS49" s="1027"/>
      <c r="GT49" s="446"/>
      <c r="GU49" s="446"/>
      <c r="GV49" s="1028"/>
      <c r="GW49" s="1027"/>
      <c r="GX49" s="446"/>
      <c r="GY49" s="446"/>
      <c r="GZ49" s="1028"/>
      <c r="HA49" s="1027"/>
      <c r="HB49" s="446"/>
      <c r="HC49" s="446"/>
      <c r="HD49" s="1028"/>
      <c r="HE49" s="1027"/>
      <c r="HF49" s="446"/>
      <c r="HG49" s="446"/>
      <c r="HH49" s="1028"/>
      <c r="HI49" s="1027"/>
      <c r="HJ49" s="446"/>
      <c r="HK49" s="446"/>
      <c r="HL49" s="1028"/>
      <c r="HM49" s="1027"/>
      <c r="HN49" s="446"/>
      <c r="HO49" s="446"/>
      <c r="HP49" s="1028"/>
      <c r="HQ49" s="1027"/>
      <c r="HR49" s="446"/>
      <c r="HS49" s="446"/>
      <c r="HT49" s="1028"/>
      <c r="HU49" s="1027"/>
      <c r="HV49" s="446"/>
      <c r="HW49" s="446"/>
      <c r="HX49" s="1028"/>
      <c r="HY49" s="1027"/>
      <c r="HZ49" s="446"/>
      <c r="IA49" s="446"/>
      <c r="IB49" s="1028"/>
      <c r="IC49" s="1027"/>
      <c r="ID49" s="446"/>
      <c r="IE49" s="446"/>
      <c r="IF49" s="1028"/>
      <c r="IG49" s="1027"/>
      <c r="IH49" s="446"/>
      <c r="II49" s="446"/>
      <c r="IJ49" s="1028"/>
      <c r="IK49" s="1027"/>
      <c r="IL49" s="446"/>
      <c r="IM49" s="446"/>
      <c r="IN49" s="1028"/>
    </row>
    <row r="50" spans="1:248" ht="37.5" customHeight="1">
      <c r="A50" s="2500"/>
      <c r="B50" s="751" t="s">
        <v>17504</v>
      </c>
      <c r="C50" s="1416"/>
      <c r="D50" s="1073" t="s">
        <v>16327</v>
      </c>
      <c r="E50" s="1073" t="s">
        <v>16327</v>
      </c>
      <c r="F50" s="1073" t="s">
        <v>16327</v>
      </c>
      <c r="G50" s="1074" t="s">
        <v>17505</v>
      </c>
      <c r="H50" s="1027"/>
      <c r="I50" s="446"/>
      <c r="J50" s="446"/>
      <c r="K50" s="1028"/>
      <c r="L50" s="1075" t="s">
        <v>16349</v>
      </c>
      <c r="M50" s="1050"/>
      <c r="N50" s="1050"/>
      <c r="O50" s="1123" t="s">
        <v>17506</v>
      </c>
      <c r="P50" s="1027"/>
      <c r="Q50" s="446"/>
      <c r="R50" s="446"/>
      <c r="S50" s="1028"/>
      <c r="T50" s="1027"/>
      <c r="U50" s="446"/>
      <c r="V50" s="446"/>
      <c r="W50" s="1028"/>
      <c r="X50" s="1027"/>
      <c r="Y50" s="446"/>
      <c r="Z50" s="446"/>
      <c r="AA50" s="1028"/>
      <c r="AB50" s="1027"/>
      <c r="AC50" s="446"/>
      <c r="AD50" s="446"/>
      <c r="AE50" s="1028"/>
      <c r="AF50" s="1396" t="s">
        <v>17507</v>
      </c>
      <c r="AG50" s="1396" t="s">
        <v>17507</v>
      </c>
      <c r="AH50" s="1033" t="s">
        <v>17269</v>
      </c>
      <c r="AI50" s="1062" t="s">
        <v>17508</v>
      </c>
      <c r="AJ50" s="1027"/>
      <c r="AK50" s="446"/>
      <c r="AL50" s="446"/>
      <c r="AM50" s="1028"/>
      <c r="AN50" s="1038" t="s">
        <v>16126</v>
      </c>
      <c r="AO50" s="1038" t="s">
        <v>16126</v>
      </c>
      <c r="AP50" s="1038" t="s">
        <v>16126</v>
      </c>
      <c r="AQ50" s="1027"/>
      <c r="AR50" s="1121" t="s">
        <v>16333</v>
      </c>
      <c r="AS50" s="1121" t="s">
        <v>16333</v>
      </c>
      <c r="AT50" s="1121" t="s">
        <v>16333</v>
      </c>
      <c r="AU50" s="1122" t="s">
        <v>17509</v>
      </c>
      <c r="AV50" s="1027"/>
      <c r="AW50" s="446"/>
      <c r="AX50" s="446"/>
      <c r="AY50" s="1028"/>
      <c r="AZ50" s="1027"/>
      <c r="BA50" s="1050"/>
      <c r="BB50" s="446"/>
      <c r="BC50" s="1028"/>
      <c r="BD50" s="1027"/>
      <c r="BE50" s="446"/>
      <c r="BF50" s="446"/>
      <c r="BG50" s="1067"/>
      <c r="BH50" s="1050"/>
      <c r="BI50" s="446"/>
      <c r="BJ50" s="446"/>
      <c r="BK50" s="1028"/>
      <c r="BL50" s="1027"/>
      <c r="BM50" s="446"/>
      <c r="BN50" s="446"/>
      <c r="BO50" s="1028"/>
      <c r="BP50" s="1027"/>
      <c r="BQ50" s="446"/>
      <c r="BR50" s="446"/>
      <c r="BS50" s="1028"/>
      <c r="BT50" s="1278" t="s">
        <v>16485</v>
      </c>
      <c r="BU50" s="1278" t="s">
        <v>16485</v>
      </c>
      <c r="BV50" s="1278" t="s">
        <v>16485</v>
      </c>
      <c r="BW50" s="1278" t="s">
        <v>17510</v>
      </c>
      <c r="BX50" s="1027"/>
      <c r="BY50" s="446"/>
      <c r="BZ50" s="446"/>
      <c r="CA50" s="1028"/>
      <c r="CB50" s="1090" t="s">
        <v>16252</v>
      </c>
      <c r="CC50" s="446"/>
      <c r="CD50" s="1090" t="s">
        <v>16252</v>
      </c>
      <c r="CE50" s="1094" t="s">
        <v>17511</v>
      </c>
      <c r="CF50" s="1038" t="s">
        <v>16212</v>
      </c>
      <c r="CG50" s="1038" t="s">
        <v>16212</v>
      </c>
      <c r="CH50" s="446"/>
      <c r="CI50" s="1044" t="s">
        <v>17512</v>
      </c>
      <c r="CJ50" s="1027"/>
      <c r="CK50" s="446"/>
      <c r="CL50" s="446"/>
      <c r="CM50" s="1028"/>
      <c r="CN50" s="1027"/>
      <c r="CO50" s="446"/>
      <c r="CP50" s="446"/>
      <c r="CQ50" s="1028"/>
      <c r="CR50" s="1278" t="s">
        <v>16485</v>
      </c>
      <c r="CS50" s="1278" t="s">
        <v>16485</v>
      </c>
      <c r="CT50" s="1278" t="s">
        <v>16485</v>
      </c>
      <c r="CU50" s="1278" t="s">
        <v>17513</v>
      </c>
      <c r="CV50" s="1075" t="s">
        <v>16207</v>
      </c>
      <c r="CW50" s="1075" t="s">
        <v>16207</v>
      </c>
      <c r="CX50" s="1075" t="s">
        <v>16207</v>
      </c>
      <c r="CY50" s="1075" t="s">
        <v>17514</v>
      </c>
      <c r="CZ50" s="1027"/>
      <c r="DA50" s="446"/>
      <c r="DB50" s="446"/>
      <c r="DC50" s="1028"/>
      <c r="DD50" s="1045" t="s">
        <v>16138</v>
      </c>
      <c r="DE50" s="1045" t="s">
        <v>16138</v>
      </c>
      <c r="DF50" s="1045" t="s">
        <v>16138</v>
      </c>
      <c r="DG50" s="1046" t="s">
        <v>17515</v>
      </c>
      <c r="DH50" s="1038" t="s">
        <v>16126</v>
      </c>
      <c r="DI50" s="1038" t="s">
        <v>16126</v>
      </c>
      <c r="DJ50" s="1038" t="s">
        <v>16126</v>
      </c>
      <c r="DK50" s="1028"/>
      <c r="DL50" s="1027"/>
      <c r="DM50" s="446"/>
      <c r="DN50" s="446"/>
      <c r="DO50" s="1028"/>
      <c r="DP50" s="1027"/>
      <c r="DQ50" s="446"/>
      <c r="DR50" s="446"/>
      <c r="DS50" s="1028"/>
      <c r="DT50" s="1027"/>
      <c r="DU50" s="446"/>
      <c r="DV50" s="446"/>
      <c r="DW50" s="1028"/>
      <c r="DX50" s="1026"/>
      <c r="DY50" s="1027"/>
      <c r="DZ50" s="446"/>
      <c r="EA50" s="446"/>
      <c r="EB50" s="1028"/>
      <c r="EC50" s="1027"/>
      <c r="ED50" s="446"/>
      <c r="EE50" s="446"/>
      <c r="EF50" s="1028"/>
      <c r="EG50" s="1027"/>
      <c r="EH50" s="446"/>
      <c r="EI50" s="446"/>
      <c r="EJ50" s="1028"/>
      <c r="EK50" s="1027"/>
      <c r="EL50" s="446"/>
      <c r="EM50" s="446"/>
      <c r="EN50" s="1028"/>
      <c r="EO50" s="1027"/>
      <c r="EP50" s="446"/>
      <c r="EQ50" s="446"/>
      <c r="ER50" s="1028"/>
      <c r="ES50" s="1027"/>
      <c r="ET50" s="446"/>
      <c r="EU50" s="446"/>
      <c r="EV50" s="1028"/>
      <c r="EW50" s="1027"/>
      <c r="EX50" s="446"/>
      <c r="EY50" s="446"/>
      <c r="EZ50" s="1028"/>
      <c r="FA50" s="1027"/>
      <c r="FB50" s="446"/>
      <c r="FC50" s="446"/>
      <c r="FD50" s="1028"/>
      <c r="FE50" s="1027"/>
      <c r="FF50" s="446"/>
      <c r="FG50" s="446"/>
      <c r="FH50" s="1028"/>
      <c r="FI50" s="1027"/>
      <c r="FJ50" s="446"/>
      <c r="FK50" s="446"/>
      <c r="FL50" s="1028"/>
      <c r="FM50" s="1065"/>
      <c r="FN50" s="1066"/>
      <c r="FO50" s="1066"/>
      <c r="FP50" s="1067"/>
      <c r="FQ50" s="1027"/>
      <c r="FR50" s="446"/>
      <c r="FS50" s="446"/>
      <c r="FT50" s="1028"/>
      <c r="FU50" s="1027"/>
      <c r="FV50" s="446"/>
      <c r="FW50" s="446"/>
      <c r="FX50" s="1028"/>
      <c r="FY50" s="1027"/>
      <c r="FZ50" s="446"/>
      <c r="GA50" s="446"/>
      <c r="GB50" s="1028"/>
      <c r="GC50" s="1027"/>
      <c r="GD50" s="446"/>
      <c r="GE50" s="446"/>
      <c r="GF50" s="1028"/>
      <c r="GG50" s="1027"/>
      <c r="GH50" s="446"/>
      <c r="GI50" s="446"/>
      <c r="GJ50" s="1028"/>
      <c r="GK50" s="1027"/>
      <c r="GL50" s="446"/>
      <c r="GM50" s="446"/>
      <c r="GN50" s="1028"/>
      <c r="GO50" s="1027"/>
      <c r="GP50" s="446"/>
      <c r="GQ50" s="446"/>
      <c r="GR50" s="1028"/>
      <c r="GS50" s="1027"/>
      <c r="GT50" s="446"/>
      <c r="GU50" s="446"/>
      <c r="GV50" s="1028"/>
      <c r="GW50" s="1027"/>
      <c r="GX50" s="446"/>
      <c r="GY50" s="446"/>
      <c r="GZ50" s="1028"/>
      <c r="HA50" s="1027"/>
      <c r="HB50" s="446"/>
      <c r="HC50" s="446"/>
      <c r="HD50" s="1028"/>
      <c r="HE50" s="1068" t="s">
        <v>16180</v>
      </c>
      <c r="HF50" s="1068" t="s">
        <v>16180</v>
      </c>
      <c r="HG50" s="1068" t="s">
        <v>16180</v>
      </c>
      <c r="HH50" s="1069" t="s">
        <v>17516</v>
      </c>
      <c r="HI50" s="1027"/>
      <c r="HJ50" s="446"/>
      <c r="HK50" s="446"/>
      <c r="HL50" s="1028"/>
      <c r="HM50" s="1027"/>
      <c r="HN50" s="446"/>
      <c r="HO50" s="446"/>
      <c r="HP50" s="1028"/>
      <c r="HQ50" s="1027"/>
      <c r="HR50" s="446"/>
      <c r="HS50" s="446"/>
      <c r="HT50" s="1028"/>
      <c r="HU50" s="1027"/>
      <c r="HV50" s="446"/>
      <c r="HW50" s="446"/>
      <c r="HX50" s="1028"/>
      <c r="HY50" s="1027"/>
      <c r="HZ50" s="446"/>
      <c r="IA50" s="446"/>
      <c r="IB50" s="1028"/>
      <c r="IC50" s="1027"/>
      <c r="ID50" s="446"/>
      <c r="IE50" s="446"/>
      <c r="IF50" s="1028"/>
      <c r="IG50" s="1027"/>
      <c r="IH50" s="446"/>
      <c r="II50" s="446"/>
      <c r="IJ50" s="1028"/>
      <c r="IK50" s="1027"/>
      <c r="IL50" s="446"/>
      <c r="IM50" s="446"/>
      <c r="IN50" s="1028"/>
    </row>
    <row r="51" spans="1:248" ht="37.5" customHeight="1">
      <c r="A51" s="2500"/>
      <c r="B51" s="751" t="s">
        <v>17517</v>
      </c>
      <c r="C51" s="1416"/>
      <c r="D51" s="1027"/>
      <c r="E51" s="446"/>
      <c r="F51" s="446"/>
      <c r="G51" s="1028"/>
      <c r="H51" s="1027"/>
      <c r="I51" s="446"/>
      <c r="J51" s="446"/>
      <c r="K51" s="1028"/>
      <c r="L51" s="1027"/>
      <c r="M51" s="446"/>
      <c r="N51" s="446"/>
      <c r="O51" s="1028"/>
      <c r="P51" s="1027"/>
      <c r="Q51" s="446"/>
      <c r="R51" s="446"/>
      <c r="S51" s="1028"/>
      <c r="T51" s="1027"/>
      <c r="U51" s="446"/>
      <c r="V51" s="446"/>
      <c r="W51" s="1028"/>
      <c r="X51" s="1027"/>
      <c r="Y51" s="446"/>
      <c r="Z51" s="446"/>
      <c r="AA51" s="1028"/>
      <c r="AB51" s="1027"/>
      <c r="AC51" s="446"/>
      <c r="AD51" s="446"/>
      <c r="AE51" s="1028"/>
      <c r="AF51" s="1038" t="s">
        <v>17217</v>
      </c>
      <c r="AG51" s="1079" t="s">
        <v>17407</v>
      </c>
      <c r="AH51" s="1033" t="s">
        <v>17217</v>
      </c>
      <c r="AI51" s="1386" t="s">
        <v>17217</v>
      </c>
      <c r="AJ51" s="1027"/>
      <c r="AK51" s="446"/>
      <c r="AL51" s="446"/>
      <c r="AM51" s="1028"/>
      <c r="AN51" s="1027"/>
      <c r="AO51" s="446"/>
      <c r="AP51" s="446"/>
      <c r="AQ51" s="1028"/>
      <c r="AR51" s="1027"/>
      <c r="AS51" s="446"/>
      <c r="AT51" s="446"/>
      <c r="AU51" s="1028"/>
      <c r="AV51" s="1027"/>
      <c r="AW51" s="446"/>
      <c r="AX51" s="446"/>
      <c r="AY51" s="1028"/>
      <c r="AZ51" s="1027"/>
      <c r="BA51" s="446"/>
      <c r="BB51" s="446"/>
      <c r="BC51" s="1028"/>
      <c r="BD51" s="1027"/>
      <c r="BE51" s="446"/>
      <c r="BF51" s="446"/>
      <c r="BG51" s="1028"/>
      <c r="BH51" s="1027"/>
      <c r="BI51" s="446"/>
      <c r="BJ51" s="446"/>
      <c r="BK51" s="1028"/>
      <c r="BL51" s="1027"/>
      <c r="BM51" s="446"/>
      <c r="BN51" s="446"/>
      <c r="BO51" s="1028"/>
      <c r="BP51" s="1027"/>
      <c r="BQ51" s="446"/>
      <c r="BR51" s="446"/>
      <c r="BS51" s="1028"/>
      <c r="BT51" s="1027"/>
      <c r="BU51" s="446"/>
      <c r="BV51" s="446"/>
      <c r="BW51" s="1028"/>
      <c r="BX51" s="1027"/>
      <c r="BY51" s="446"/>
      <c r="BZ51" s="446"/>
      <c r="CA51" s="1028"/>
      <c r="CB51" s="1027"/>
      <c r="CC51" s="446"/>
      <c r="CD51" s="446"/>
      <c r="CE51" s="1028"/>
      <c r="CF51" s="1027"/>
      <c r="CG51" s="446"/>
      <c r="CH51" s="446"/>
      <c r="CI51" s="1028"/>
      <c r="CJ51" s="1027"/>
      <c r="CK51" s="446"/>
      <c r="CL51" s="446"/>
      <c r="CM51" s="1028"/>
      <c r="CN51" s="1027"/>
      <c r="CO51" s="446"/>
      <c r="CP51" s="446"/>
      <c r="CQ51" s="1028"/>
      <c r="CR51" s="1404"/>
      <c r="CS51" s="1404"/>
      <c r="CT51" s="1404"/>
      <c r="CU51" s="1404"/>
      <c r="CV51" s="1027"/>
      <c r="CW51" s="446"/>
      <c r="CX51" s="446"/>
      <c r="CY51" s="1028"/>
      <c r="CZ51" s="203" t="s">
        <v>17388</v>
      </c>
      <c r="DA51" s="446"/>
      <c r="DB51" s="446"/>
      <c r="DC51" s="1028"/>
      <c r="DD51" s="1027"/>
      <c r="DE51" s="446"/>
      <c r="DF51" s="446"/>
      <c r="DG51" s="1028"/>
      <c r="DH51" s="1027"/>
      <c r="DI51" s="446"/>
      <c r="DJ51" s="446"/>
      <c r="DK51" s="1028"/>
      <c r="DL51" s="1027"/>
      <c r="DM51" s="446"/>
      <c r="DN51" s="446"/>
      <c r="DO51" s="1028"/>
      <c r="DP51" s="1027"/>
      <c r="DQ51" s="446"/>
      <c r="DR51" s="446"/>
      <c r="DS51" s="1028"/>
      <c r="DT51" s="1027"/>
      <c r="DU51" s="446"/>
      <c r="DV51" s="446"/>
      <c r="DW51" s="1028"/>
      <c r="DX51" s="1026"/>
      <c r="DY51" s="1027"/>
      <c r="DZ51" s="446"/>
      <c r="EA51" s="446"/>
      <c r="EB51" s="1028"/>
      <c r="EC51" s="1027"/>
      <c r="ED51" s="446"/>
      <c r="EE51" s="446"/>
      <c r="EF51" s="1028"/>
      <c r="EG51" s="1027"/>
      <c r="EH51" s="446"/>
      <c r="EI51" s="446"/>
      <c r="EJ51" s="1028"/>
      <c r="EK51" s="1027"/>
      <c r="EL51" s="446"/>
      <c r="EM51" s="446"/>
      <c r="EN51" s="1028"/>
      <c r="EO51" s="1027"/>
      <c r="EP51" s="446"/>
      <c r="EQ51" s="446"/>
      <c r="ER51" s="1028"/>
      <c r="ES51" s="1027"/>
      <c r="ET51" s="446"/>
      <c r="EU51" s="446"/>
      <c r="EV51" s="1028"/>
      <c r="EW51" s="1027"/>
      <c r="EX51" s="446"/>
      <c r="EY51" s="446"/>
      <c r="EZ51" s="1028"/>
      <c r="FA51" s="1027"/>
      <c r="FB51" s="446"/>
      <c r="FC51" s="446"/>
      <c r="FD51" s="1028"/>
      <c r="FE51" s="1027"/>
      <c r="FF51" s="446"/>
      <c r="FG51" s="446"/>
      <c r="FH51" s="1028"/>
      <c r="FI51" s="1027"/>
      <c r="FJ51" s="446"/>
      <c r="FK51" s="446"/>
      <c r="FL51" s="1028"/>
      <c r="FM51" s="1027"/>
      <c r="FN51" s="446"/>
      <c r="FO51" s="446"/>
      <c r="FP51" s="1028"/>
      <c r="FQ51" s="1027"/>
      <c r="FR51" s="446"/>
      <c r="FS51" s="446"/>
      <c r="FT51" s="1028"/>
      <c r="FU51" s="1027"/>
      <c r="FV51" s="446"/>
      <c r="FW51" s="446"/>
      <c r="FX51" s="1028"/>
      <c r="FY51" s="1027"/>
      <c r="FZ51" s="446"/>
      <c r="GA51" s="446"/>
      <c r="GB51" s="1028"/>
      <c r="GC51" s="1027"/>
      <c r="GD51" s="446"/>
      <c r="GE51" s="446"/>
      <c r="GF51" s="1028"/>
      <c r="GG51" s="1027"/>
      <c r="GH51" s="446"/>
      <c r="GI51" s="446"/>
      <c r="GJ51" s="1028"/>
      <c r="GK51" s="1224" t="s">
        <v>17518</v>
      </c>
      <c r="GL51" s="446"/>
      <c r="GM51" s="446"/>
      <c r="GN51" s="1028"/>
      <c r="GO51" s="1027"/>
      <c r="GP51" s="446"/>
      <c r="GQ51" s="446"/>
      <c r="GR51" s="1028"/>
      <c r="GS51" s="1224" t="s">
        <v>17518</v>
      </c>
      <c r="GT51" s="446"/>
      <c r="GU51" s="446"/>
      <c r="GV51" s="1028"/>
      <c r="GW51" s="1224" t="s">
        <v>17518</v>
      </c>
      <c r="GX51" s="446"/>
      <c r="GY51" s="446"/>
      <c r="GZ51" s="1028"/>
      <c r="HA51" s="1027"/>
      <c r="HB51" s="446"/>
      <c r="HC51" s="446"/>
      <c r="HD51" s="1028"/>
      <c r="HE51" s="1027"/>
      <c r="HF51" s="446"/>
      <c r="HG51" s="446"/>
      <c r="HH51" s="1028"/>
      <c r="HI51" s="1027"/>
      <c r="HJ51" s="446"/>
      <c r="HK51" s="446"/>
      <c r="HL51" s="1028"/>
      <c r="HM51" s="1027"/>
      <c r="HN51" s="446"/>
      <c r="HO51" s="446"/>
      <c r="HP51" s="1028"/>
      <c r="HQ51" s="1027"/>
      <c r="HR51" s="446"/>
      <c r="HS51" s="446"/>
      <c r="HT51" s="1028"/>
      <c r="HU51" s="1027"/>
      <c r="HV51" s="446"/>
      <c r="HW51" s="446"/>
      <c r="HX51" s="1028"/>
      <c r="HY51" s="1027"/>
      <c r="HZ51" s="446"/>
      <c r="IA51" s="446"/>
      <c r="IB51" s="1028"/>
      <c r="IC51" s="1027"/>
      <c r="ID51" s="446"/>
      <c r="IE51" s="446"/>
      <c r="IF51" s="1028"/>
      <c r="IG51" s="1027"/>
      <c r="IH51" s="446"/>
      <c r="II51" s="446"/>
      <c r="IJ51" s="1028"/>
      <c r="IK51" s="1027"/>
      <c r="IL51" s="446"/>
      <c r="IM51" s="446"/>
      <c r="IN51" s="1028"/>
    </row>
    <row r="52" spans="1:248" ht="37.5" customHeight="1">
      <c r="A52" s="2560"/>
      <c r="B52" s="1132" t="s">
        <v>17519</v>
      </c>
      <c r="C52" s="1416"/>
      <c r="D52" s="1143"/>
      <c r="E52" s="1144"/>
      <c r="F52" s="1144"/>
      <c r="G52" s="1145"/>
      <c r="H52" s="1143"/>
      <c r="I52" s="1144"/>
      <c r="J52" s="1144"/>
      <c r="K52" s="1145"/>
      <c r="L52" s="1143"/>
      <c r="M52" s="1144"/>
      <c r="N52" s="1144"/>
      <c r="O52" s="1145"/>
      <c r="P52" s="1143"/>
      <c r="Q52" s="1144"/>
      <c r="R52" s="1144"/>
      <c r="S52" s="1145"/>
      <c r="T52" s="1143"/>
      <c r="U52" s="1144"/>
      <c r="V52" s="1144"/>
      <c r="W52" s="1145"/>
      <c r="X52" s="1143"/>
      <c r="Y52" s="1144"/>
      <c r="Z52" s="1144"/>
      <c r="AA52" s="1145"/>
      <c r="AB52" s="1143"/>
      <c r="AC52" s="1144"/>
      <c r="AD52" s="1144"/>
      <c r="AE52" s="1145"/>
      <c r="AF52" s="1417" t="s">
        <v>17274</v>
      </c>
      <c r="AG52" s="1265" t="s">
        <v>17274</v>
      </c>
      <c r="AH52" s="1265" t="s">
        <v>16596</v>
      </c>
      <c r="AI52" s="1418" t="s">
        <v>17520</v>
      </c>
      <c r="AJ52" s="1143"/>
      <c r="AK52" s="1144"/>
      <c r="AL52" s="1144"/>
      <c r="AM52" s="1145"/>
      <c r="AN52" s="1143"/>
      <c r="AO52" s="1144"/>
      <c r="AP52" s="1144"/>
      <c r="AQ52" s="1145"/>
      <c r="AR52" s="1143"/>
      <c r="AS52" s="1144"/>
      <c r="AT52" s="1144"/>
      <c r="AU52" s="1145"/>
      <c r="AV52" s="1143"/>
      <c r="AW52" s="1144"/>
      <c r="AX52" s="1144"/>
      <c r="AY52" s="1145"/>
      <c r="AZ52" s="1143"/>
      <c r="BA52" s="1144"/>
      <c r="BB52" s="1144"/>
      <c r="BC52" s="1145"/>
      <c r="BD52" s="1143"/>
      <c r="BE52" s="1144"/>
      <c r="BF52" s="1144"/>
      <c r="BG52" s="1145"/>
      <c r="BH52" s="1143"/>
      <c r="BI52" s="1144"/>
      <c r="BJ52" s="1144"/>
      <c r="BK52" s="1145"/>
      <c r="BL52" s="1143"/>
      <c r="BM52" s="1144"/>
      <c r="BN52" s="1144"/>
      <c r="BO52" s="1145"/>
      <c r="BP52" s="1143"/>
      <c r="BQ52" s="1144"/>
      <c r="BR52" s="1144"/>
      <c r="BS52" s="1145"/>
      <c r="BT52" s="1143"/>
      <c r="BU52" s="1144"/>
      <c r="BV52" s="1144"/>
      <c r="BW52" s="1145"/>
      <c r="BX52" s="1143"/>
      <c r="BY52" s="1144"/>
      <c r="BZ52" s="1144"/>
      <c r="CA52" s="1145"/>
      <c r="CB52" s="1143"/>
      <c r="CC52" s="1144"/>
      <c r="CD52" s="1144"/>
      <c r="CE52" s="1145"/>
      <c r="CF52" s="1143"/>
      <c r="CG52" s="1144"/>
      <c r="CH52" s="1144"/>
      <c r="CI52" s="1145"/>
      <c r="CJ52" s="1143"/>
      <c r="CK52" s="1144"/>
      <c r="CL52" s="1144"/>
      <c r="CM52" s="1145"/>
      <c r="CN52" s="1143"/>
      <c r="CO52" s="1144"/>
      <c r="CP52" s="1144"/>
      <c r="CQ52" s="1145"/>
      <c r="CR52" s="1143"/>
      <c r="CS52" s="1144"/>
      <c r="CT52" s="1144"/>
      <c r="CU52" s="1145"/>
      <c r="CV52" s="1143"/>
      <c r="CW52" s="1144"/>
      <c r="CX52" s="1144"/>
      <c r="CY52" s="1145"/>
      <c r="CZ52" s="1143"/>
      <c r="DA52" s="1144"/>
      <c r="DB52" s="1144"/>
      <c r="DC52" s="1145"/>
      <c r="DD52" s="1143"/>
      <c r="DE52" s="1144"/>
      <c r="DF52" s="1144"/>
      <c r="DG52" s="1145"/>
      <c r="DH52" s="1143"/>
      <c r="DI52" s="1144"/>
      <c r="DJ52" s="1144"/>
      <c r="DK52" s="1145"/>
      <c r="DL52" s="1143"/>
      <c r="DM52" s="1144"/>
      <c r="DN52" s="1144"/>
      <c r="DO52" s="1145"/>
      <c r="DP52" s="1143"/>
      <c r="DQ52" s="1144"/>
      <c r="DR52" s="1144"/>
      <c r="DS52" s="1145"/>
      <c r="DT52" s="1143"/>
      <c r="DU52" s="1144"/>
      <c r="DV52" s="1144"/>
      <c r="DW52" s="1145"/>
      <c r="DX52" s="1026"/>
      <c r="DY52" s="1143"/>
      <c r="DZ52" s="1144"/>
      <c r="EA52" s="1144"/>
      <c r="EB52" s="1145"/>
      <c r="EC52" s="1143"/>
      <c r="ED52" s="1144"/>
      <c r="EE52" s="1144"/>
      <c r="EF52" s="1145"/>
      <c r="EG52" s="1143"/>
      <c r="EH52" s="1144"/>
      <c r="EI52" s="1144"/>
      <c r="EJ52" s="1145"/>
      <c r="EK52" s="1143"/>
      <c r="EL52" s="1144"/>
      <c r="EM52" s="1144"/>
      <c r="EN52" s="1145"/>
      <c r="EO52" s="1143"/>
      <c r="EP52" s="1144"/>
      <c r="EQ52" s="1144"/>
      <c r="ER52" s="1145"/>
      <c r="ES52" s="1143"/>
      <c r="ET52" s="1144"/>
      <c r="EU52" s="1144"/>
      <c r="EV52" s="1145"/>
      <c r="EW52" s="1143"/>
      <c r="EX52" s="1144"/>
      <c r="EY52" s="1144"/>
      <c r="EZ52" s="1145"/>
      <c r="FA52" s="1143"/>
      <c r="FB52" s="1144"/>
      <c r="FC52" s="1144"/>
      <c r="FD52" s="1145"/>
      <c r="FE52" s="1143"/>
      <c r="FF52" s="1144"/>
      <c r="FG52" s="1144"/>
      <c r="FH52" s="1145"/>
      <c r="FI52" s="1143"/>
      <c r="FJ52" s="1144"/>
      <c r="FK52" s="1144"/>
      <c r="FL52" s="1145"/>
      <c r="FM52" s="1143"/>
      <c r="FN52" s="1144"/>
      <c r="FO52" s="1144"/>
      <c r="FP52" s="1145"/>
      <c r="FQ52" s="1143"/>
      <c r="FR52" s="1144"/>
      <c r="FS52" s="1144"/>
      <c r="FT52" s="1145"/>
      <c r="FU52" s="1143"/>
      <c r="FV52" s="1144"/>
      <c r="FW52" s="1144"/>
      <c r="FX52" s="1145"/>
      <c r="FY52" s="1143"/>
      <c r="FZ52" s="1144"/>
      <c r="GA52" s="1144"/>
      <c r="GB52" s="1145"/>
      <c r="GC52" s="1143"/>
      <c r="GD52" s="1144"/>
      <c r="GE52" s="1144"/>
      <c r="GF52" s="1145"/>
      <c r="GG52" s="1143"/>
      <c r="GH52" s="1144"/>
      <c r="GI52" s="1144"/>
      <c r="GJ52" s="1145"/>
      <c r="GK52" s="1143"/>
      <c r="GL52" s="1144"/>
      <c r="GM52" s="1144"/>
      <c r="GN52" s="1145"/>
      <c r="GO52" s="1143"/>
      <c r="GP52" s="1144"/>
      <c r="GQ52" s="1144"/>
      <c r="GR52" s="1145"/>
      <c r="GS52" s="1143"/>
      <c r="GT52" s="1144"/>
      <c r="GU52" s="1144"/>
      <c r="GV52" s="1145"/>
      <c r="GW52" s="1143"/>
      <c r="GX52" s="1144"/>
      <c r="GY52" s="1144"/>
      <c r="GZ52" s="1145"/>
      <c r="HA52" s="1143"/>
      <c r="HB52" s="1144"/>
      <c r="HC52" s="1144"/>
      <c r="HD52" s="1145"/>
      <c r="HE52" s="1143"/>
      <c r="HF52" s="1144"/>
      <c r="HG52" s="1144"/>
      <c r="HH52" s="1145"/>
      <c r="HI52" s="1143"/>
      <c r="HJ52" s="1144"/>
      <c r="HK52" s="1144"/>
      <c r="HL52" s="1145"/>
      <c r="HM52" s="1143"/>
      <c r="HN52" s="1144"/>
      <c r="HO52" s="1144"/>
      <c r="HP52" s="1145"/>
      <c r="HQ52" s="1143"/>
      <c r="HR52" s="1144"/>
      <c r="HS52" s="1144"/>
      <c r="HT52" s="1145"/>
      <c r="HU52" s="1143"/>
      <c r="HV52" s="1144"/>
      <c r="HW52" s="1144"/>
      <c r="HX52" s="1145"/>
      <c r="HY52" s="1143"/>
      <c r="HZ52" s="1144"/>
      <c r="IA52" s="1144"/>
      <c r="IB52" s="1145"/>
      <c r="IC52" s="1143"/>
      <c r="ID52" s="1144"/>
      <c r="IE52" s="1144"/>
      <c r="IF52" s="1145"/>
      <c r="IG52" s="1143"/>
      <c r="IH52" s="1144"/>
      <c r="II52" s="1144"/>
      <c r="IJ52" s="1145"/>
      <c r="IK52" s="1143"/>
      <c r="IL52" s="1144"/>
      <c r="IM52" s="1144"/>
      <c r="IN52" s="1145"/>
    </row>
    <row r="53" spans="1:248" ht="37.5" customHeight="1">
      <c r="A53" s="2559" t="s">
        <v>17521</v>
      </c>
      <c r="B53" s="1070" t="s">
        <v>17522</v>
      </c>
      <c r="C53" s="1416"/>
      <c r="D53" s="1065"/>
      <c r="E53" s="1066"/>
      <c r="F53" s="1066"/>
      <c r="G53" s="1067"/>
      <c r="H53" s="1419" t="s">
        <v>17523</v>
      </c>
      <c r="I53" s="1419" t="s">
        <v>17523</v>
      </c>
      <c r="J53" s="1419" t="s">
        <v>17523</v>
      </c>
      <c r="K53" s="1420" t="s">
        <v>17524</v>
      </c>
      <c r="L53" s="1065"/>
      <c r="M53" s="1066"/>
      <c r="N53" s="1066"/>
      <c r="O53" s="1067"/>
      <c r="P53" s="1071" t="s">
        <v>16733</v>
      </c>
      <c r="Q53" s="1071" t="s">
        <v>16733</v>
      </c>
      <c r="R53" s="1071" t="s">
        <v>16733</v>
      </c>
      <c r="S53" s="1303" t="s">
        <v>17525</v>
      </c>
      <c r="T53" s="1065"/>
      <c r="U53" s="1066"/>
      <c r="V53" s="1066"/>
      <c r="W53" s="1067"/>
      <c r="X53" s="1065"/>
      <c r="Y53" s="1066"/>
      <c r="Z53" s="1066"/>
      <c r="AA53" s="1067"/>
      <c r="AB53" s="1419" t="s">
        <v>17526</v>
      </c>
      <c r="AC53" s="1419" t="s">
        <v>17526</v>
      </c>
      <c r="AD53" s="1419" t="s">
        <v>17526</v>
      </c>
      <c r="AE53" s="1421" t="s">
        <v>17527</v>
      </c>
      <c r="AF53" s="1422" t="s">
        <v>16187</v>
      </c>
      <c r="AG53" s="1071" t="s">
        <v>16187</v>
      </c>
      <c r="AH53" s="1071" t="s">
        <v>16187</v>
      </c>
      <c r="AI53" s="1069" t="s">
        <v>17528</v>
      </c>
      <c r="AJ53" s="1419" t="s">
        <v>17529</v>
      </c>
      <c r="AK53" s="1419" t="s">
        <v>17529</v>
      </c>
      <c r="AL53" s="1419" t="s">
        <v>17529</v>
      </c>
      <c r="AM53" s="1420" t="s">
        <v>17530</v>
      </c>
      <c r="AN53" s="1065"/>
      <c r="AO53" s="1066"/>
      <c r="AP53" s="1066"/>
      <c r="AQ53" s="1067"/>
      <c r="AR53" s="1071" t="s">
        <v>16733</v>
      </c>
      <c r="AS53" s="1071" t="s">
        <v>16733</v>
      </c>
      <c r="AT53" s="1071" t="s">
        <v>16733</v>
      </c>
      <c r="AU53" s="1303" t="s">
        <v>17531</v>
      </c>
      <c r="AV53" s="1065"/>
      <c r="AW53" s="1066"/>
      <c r="AX53" s="1066"/>
      <c r="AY53" s="1067"/>
      <c r="AZ53" s="1065"/>
      <c r="BA53" s="1066"/>
      <c r="BB53" s="1066"/>
      <c r="BC53" s="1067"/>
      <c r="BD53" s="1065"/>
      <c r="BE53" s="1066"/>
      <c r="BF53" s="1066"/>
      <c r="BG53" s="1067"/>
      <c r="BH53" s="1065"/>
      <c r="BI53" s="1066"/>
      <c r="BJ53" s="1066"/>
      <c r="BK53" s="1067"/>
      <c r="BL53" s="1358" t="s">
        <v>17175</v>
      </c>
      <c r="BM53" s="1358" t="s">
        <v>17175</v>
      </c>
      <c r="BN53" s="1358" t="s">
        <v>17175</v>
      </c>
      <c r="BO53" s="1362" t="s">
        <v>17532</v>
      </c>
      <c r="BP53" s="1065"/>
      <c r="BQ53" s="1066"/>
      <c r="BR53" s="1066"/>
      <c r="BS53" s="1067"/>
      <c r="BT53" s="1071" t="s">
        <v>16733</v>
      </c>
      <c r="BU53" s="1071" t="s">
        <v>16733</v>
      </c>
      <c r="BV53" s="1071" t="s">
        <v>16733</v>
      </c>
      <c r="BW53" s="1303" t="s">
        <v>17533</v>
      </c>
      <c r="BX53" s="1065"/>
      <c r="BY53" s="1066"/>
      <c r="BZ53" s="1066"/>
      <c r="CA53" s="1067"/>
      <c r="CB53" s="1065"/>
      <c r="CC53" s="1066"/>
      <c r="CD53" s="1066"/>
      <c r="CE53" s="1067"/>
      <c r="CF53" s="1071" t="s">
        <v>16187</v>
      </c>
      <c r="CG53" s="1071" t="s">
        <v>16187</v>
      </c>
      <c r="CH53" s="1071" t="s">
        <v>16187</v>
      </c>
      <c r="CI53" s="1069" t="s">
        <v>17534</v>
      </c>
      <c r="CJ53" s="1065"/>
      <c r="CK53" s="1066"/>
      <c r="CL53" s="1066"/>
      <c r="CM53" s="1067"/>
      <c r="CN53" s="1065"/>
      <c r="CO53" s="1066"/>
      <c r="CP53" s="1066"/>
      <c r="CQ53" s="1067"/>
      <c r="CR53" s="1065"/>
      <c r="CS53" s="1066"/>
      <c r="CT53" s="1066"/>
      <c r="CU53" s="1067"/>
      <c r="CV53" s="1071" t="s">
        <v>16733</v>
      </c>
      <c r="CW53" s="1071" t="s">
        <v>16733</v>
      </c>
      <c r="CX53" s="1071" t="s">
        <v>16733</v>
      </c>
      <c r="CY53" s="1303" t="s">
        <v>17535</v>
      </c>
      <c r="CZ53" s="1065"/>
      <c r="DA53" s="1066"/>
      <c r="DB53" s="1066"/>
      <c r="DC53" s="1067"/>
      <c r="DD53" s="1358" t="s">
        <v>17180</v>
      </c>
      <c r="DE53" s="1358" t="s">
        <v>17180</v>
      </c>
      <c r="DF53" s="1358" t="s">
        <v>17180</v>
      </c>
      <c r="DG53" s="1362" t="s">
        <v>17536</v>
      </c>
      <c r="DH53" s="1071" t="s">
        <v>16187</v>
      </c>
      <c r="DI53" s="1071" t="s">
        <v>16187</v>
      </c>
      <c r="DJ53" s="1071" t="s">
        <v>16187</v>
      </c>
      <c r="DK53" s="1069" t="s">
        <v>17537</v>
      </c>
      <c r="DL53" s="1065"/>
      <c r="DM53" s="1066"/>
      <c r="DN53" s="1066"/>
      <c r="DO53" s="1067"/>
      <c r="DP53" s="1065"/>
      <c r="DQ53" s="1066"/>
      <c r="DR53" s="1066"/>
      <c r="DS53" s="1067"/>
      <c r="DT53" s="1065"/>
      <c r="DU53" s="1066"/>
      <c r="DV53" s="1066"/>
      <c r="DW53" s="1067"/>
      <c r="DX53" s="1026"/>
      <c r="DY53" s="1065"/>
      <c r="DZ53" s="1066"/>
      <c r="EA53" s="1066"/>
      <c r="EB53" s="1067"/>
      <c r="EC53" s="1065"/>
      <c r="ED53" s="1066"/>
      <c r="EE53" s="1066"/>
      <c r="EF53" s="1067"/>
      <c r="EG53" s="1071" t="s">
        <v>17538</v>
      </c>
      <c r="EH53" s="1071" t="s">
        <v>17538</v>
      </c>
      <c r="EI53" s="1071" t="s">
        <v>17538</v>
      </c>
      <c r="EJ53" s="1362" t="s">
        <v>17539</v>
      </c>
      <c r="EK53" s="1065"/>
      <c r="EL53" s="1066"/>
      <c r="EM53" s="1066"/>
      <c r="EN53" s="1067"/>
      <c r="EO53" s="1068" t="s">
        <v>16180</v>
      </c>
      <c r="EP53" s="1068" t="s">
        <v>16180</v>
      </c>
      <c r="EQ53" s="1068" t="s">
        <v>16180</v>
      </c>
      <c r="ER53" s="1069" t="s">
        <v>17540</v>
      </c>
      <c r="ES53" s="1065"/>
      <c r="ET53" s="1066"/>
      <c r="EU53" s="1066"/>
      <c r="EV53" s="1067"/>
      <c r="EW53" s="1027"/>
      <c r="EX53" s="1027"/>
      <c r="EY53" s="1027"/>
      <c r="EZ53" s="1028"/>
      <c r="FA53" s="1065"/>
      <c r="FB53" s="1066"/>
      <c r="FC53" s="1066"/>
      <c r="FD53" s="1067"/>
      <c r="FE53" s="1419" t="s">
        <v>17541</v>
      </c>
      <c r="FF53" s="1419" t="s">
        <v>17541</v>
      </c>
      <c r="FG53" s="1419" t="s">
        <v>17541</v>
      </c>
      <c r="FH53" s="1420" t="s">
        <v>17542</v>
      </c>
      <c r="FI53" s="1065"/>
      <c r="FJ53" s="1066"/>
      <c r="FK53" s="1066"/>
      <c r="FL53" s="1067"/>
      <c r="FM53" s="1065"/>
      <c r="FN53" s="1066"/>
      <c r="FO53" s="1066"/>
      <c r="FP53" s="1067"/>
      <c r="FQ53" s="1068" t="s">
        <v>16180</v>
      </c>
      <c r="FR53" s="1068" t="s">
        <v>16180</v>
      </c>
      <c r="FS53" s="1068" t="s">
        <v>16180</v>
      </c>
      <c r="FT53" s="1069" t="s">
        <v>17543</v>
      </c>
      <c r="FU53" s="1071" t="s">
        <v>16733</v>
      </c>
      <c r="FV53" s="1071" t="s">
        <v>16733</v>
      </c>
      <c r="FW53" s="1071" t="s">
        <v>16733</v>
      </c>
      <c r="FX53" s="1303" t="s">
        <v>17544</v>
      </c>
      <c r="FY53" s="1065"/>
      <c r="FZ53" s="1066"/>
      <c r="GA53" s="1066"/>
      <c r="GB53" s="1067"/>
      <c r="GC53" s="1065"/>
      <c r="GD53" s="1066"/>
      <c r="GE53" s="1066"/>
      <c r="GF53" s="1067"/>
      <c r="GG53" s="1358" t="s">
        <v>17187</v>
      </c>
      <c r="GH53" s="1358" t="s">
        <v>17187</v>
      </c>
      <c r="GI53" s="1358" t="s">
        <v>17187</v>
      </c>
      <c r="GJ53" s="1362" t="s">
        <v>17545</v>
      </c>
      <c r="GK53" s="1065"/>
      <c r="GL53" s="1066"/>
      <c r="GM53" s="1066"/>
      <c r="GN53" s="1067"/>
      <c r="GO53" s="1071" t="s">
        <v>17546</v>
      </c>
      <c r="GP53" s="1071" t="s">
        <v>17546</v>
      </c>
      <c r="GQ53" s="1071" t="s">
        <v>17546</v>
      </c>
      <c r="GR53" s="1303" t="s">
        <v>17547</v>
      </c>
      <c r="GS53" s="1068" t="s">
        <v>16180</v>
      </c>
      <c r="GT53" s="1068" t="s">
        <v>16180</v>
      </c>
      <c r="GU53" s="1068" t="s">
        <v>16180</v>
      </c>
      <c r="GV53" s="1069" t="s">
        <v>17548</v>
      </c>
      <c r="GW53" s="1027"/>
      <c r="GX53" s="1027"/>
      <c r="GY53" s="1027"/>
      <c r="GZ53" s="1028"/>
      <c r="HA53" s="1065"/>
      <c r="HB53" s="1066"/>
      <c r="HC53" s="1066"/>
      <c r="HD53" s="1067"/>
      <c r="HE53" s="1065"/>
      <c r="HF53" s="1066"/>
      <c r="HG53" s="1066"/>
      <c r="HH53" s="1067"/>
      <c r="HI53" s="1065"/>
      <c r="HJ53" s="1066"/>
      <c r="HK53" s="1066"/>
      <c r="HL53" s="1067"/>
      <c r="HM53" s="1065"/>
      <c r="HN53" s="1066"/>
      <c r="HO53" s="1066"/>
      <c r="HP53" s="1067"/>
      <c r="HQ53" s="1068" t="s">
        <v>16180</v>
      </c>
      <c r="HR53" s="1068" t="s">
        <v>16180</v>
      </c>
      <c r="HS53" s="1068" t="s">
        <v>16180</v>
      </c>
      <c r="HT53" s="1069" t="s">
        <v>17549</v>
      </c>
      <c r="HU53" s="1358" t="s">
        <v>17550</v>
      </c>
      <c r="HV53" s="1358" t="s">
        <v>17550</v>
      </c>
      <c r="HW53" s="1358" t="s">
        <v>17550</v>
      </c>
      <c r="HX53" s="1303" t="s">
        <v>17551</v>
      </c>
      <c r="HY53" s="1065"/>
      <c r="HZ53" s="1066"/>
      <c r="IA53" s="1066"/>
      <c r="IB53" s="1067"/>
      <c r="IC53" s="1065"/>
      <c r="ID53" s="1066"/>
      <c r="IE53" s="1066"/>
      <c r="IF53" s="1067"/>
      <c r="IG53" s="1065"/>
      <c r="IH53" s="1066"/>
      <c r="II53" s="1066"/>
      <c r="IJ53" s="1067"/>
      <c r="IK53" s="1065"/>
      <c r="IL53" s="1066"/>
      <c r="IM53" s="1066"/>
      <c r="IN53" s="1067"/>
    </row>
    <row r="54" spans="1:248" ht="37.5" customHeight="1">
      <c r="A54" s="2500"/>
      <c r="B54" s="751" t="s">
        <v>17552</v>
      </c>
      <c r="C54" s="1416"/>
      <c r="D54" s="1027"/>
      <c r="E54" s="446"/>
      <c r="F54" s="446"/>
      <c r="G54" s="1028"/>
      <c r="H54" s="1027"/>
      <c r="I54" s="446"/>
      <c r="J54" s="446"/>
      <c r="K54" s="1028"/>
      <c r="L54" s="1027"/>
      <c r="M54" s="446"/>
      <c r="N54" s="446"/>
      <c r="O54" s="1028"/>
      <c r="P54" s="1027"/>
      <c r="Q54" s="446"/>
      <c r="R54" s="446"/>
      <c r="S54" s="1028"/>
      <c r="T54" s="1027"/>
      <c r="U54" s="446"/>
      <c r="V54" s="446"/>
      <c r="W54" s="1028"/>
      <c r="X54" s="1027"/>
      <c r="Y54" s="446"/>
      <c r="Z54" s="446"/>
      <c r="AA54" s="1028"/>
      <c r="AB54" s="1027"/>
      <c r="AC54" s="446"/>
      <c r="AD54" s="446"/>
      <c r="AE54" s="1028"/>
      <c r="AF54" s="1027"/>
      <c r="AG54" s="446"/>
      <c r="AH54" s="446"/>
      <c r="AI54" s="1028"/>
      <c r="AJ54" s="1027"/>
      <c r="AK54" s="446"/>
      <c r="AL54" s="446"/>
      <c r="AM54" s="1028"/>
      <c r="AN54" s="1027"/>
      <c r="AO54" s="446"/>
      <c r="AP54" s="446"/>
      <c r="AQ54" s="1028"/>
      <c r="AR54" s="1027"/>
      <c r="AS54" s="446"/>
      <c r="AT54" s="446"/>
      <c r="AU54" s="1028"/>
      <c r="AV54" s="1027"/>
      <c r="AW54" s="446"/>
      <c r="AX54" s="446"/>
      <c r="AY54" s="1028"/>
      <c r="AZ54" s="1027"/>
      <c r="BA54" s="446"/>
      <c r="BB54" s="446"/>
      <c r="BC54" s="1028"/>
      <c r="BD54" s="1027"/>
      <c r="BE54" s="446"/>
      <c r="BF54" s="446"/>
      <c r="BG54" s="1028"/>
      <c r="BH54" s="1027"/>
      <c r="BI54" s="446"/>
      <c r="BJ54" s="446"/>
      <c r="BK54" s="1028"/>
      <c r="BL54" s="1027"/>
      <c r="BM54" s="446"/>
      <c r="BN54" s="446"/>
      <c r="BO54" s="1028"/>
      <c r="BP54" s="1027"/>
      <c r="BQ54" s="446"/>
      <c r="BR54" s="446"/>
      <c r="BS54" s="1028"/>
      <c r="BT54" s="1027"/>
      <c r="BU54" s="446"/>
      <c r="BV54" s="446"/>
      <c r="BW54" s="1028"/>
      <c r="BX54" s="1027"/>
      <c r="BY54" s="446"/>
      <c r="BZ54" s="446"/>
      <c r="CA54" s="1028"/>
      <c r="CB54" s="1027"/>
      <c r="CC54" s="446"/>
      <c r="CD54" s="446"/>
      <c r="CE54" s="1028"/>
      <c r="CF54" s="1027"/>
      <c r="CG54" s="446"/>
      <c r="CH54" s="446"/>
      <c r="CI54" s="1028"/>
      <c r="CJ54" s="1027"/>
      <c r="CK54" s="446"/>
      <c r="CL54" s="446"/>
      <c r="CM54" s="1028"/>
      <c r="CN54" s="1027"/>
      <c r="CO54" s="446"/>
      <c r="CP54" s="446"/>
      <c r="CQ54" s="1028"/>
      <c r="CR54" s="1027"/>
      <c r="CS54" s="446"/>
      <c r="CT54" s="446"/>
      <c r="CU54" s="1028"/>
      <c r="CV54" s="1027"/>
      <c r="CW54" s="446"/>
      <c r="CX54" s="446"/>
      <c r="CY54" s="1028"/>
      <c r="CZ54" s="1027"/>
      <c r="DA54" s="446"/>
      <c r="DB54" s="446"/>
      <c r="DC54" s="1028"/>
      <c r="DD54" s="1027"/>
      <c r="DE54" s="446"/>
      <c r="DF54" s="446"/>
      <c r="DG54" s="1028"/>
      <c r="DH54" s="1027"/>
      <c r="DI54" s="446"/>
      <c r="DJ54" s="446"/>
      <c r="DK54" s="1028"/>
      <c r="DL54" s="1027"/>
      <c r="DM54" s="446"/>
      <c r="DN54" s="446"/>
      <c r="DO54" s="1028"/>
      <c r="DP54" s="1027"/>
      <c r="DQ54" s="446"/>
      <c r="DR54" s="446"/>
      <c r="DS54" s="1028"/>
      <c r="DT54" s="1027"/>
      <c r="DU54" s="446"/>
      <c r="DV54" s="446"/>
      <c r="DW54" s="1028"/>
      <c r="DX54" s="1026"/>
      <c r="DY54" s="1027"/>
      <c r="DZ54" s="446"/>
      <c r="EA54" s="446"/>
      <c r="EB54" s="1028"/>
      <c r="EC54" s="1027"/>
      <c r="ED54" s="446"/>
      <c r="EE54" s="446"/>
      <c r="EF54" s="1028"/>
      <c r="EG54" s="1027"/>
      <c r="EH54" s="446"/>
      <c r="EI54" s="446"/>
      <c r="EJ54" s="1028"/>
      <c r="EK54" s="1027"/>
      <c r="EL54" s="446"/>
      <c r="EM54" s="446"/>
      <c r="EN54" s="1028"/>
      <c r="EO54" s="1027"/>
      <c r="EP54" s="446"/>
      <c r="EQ54" s="446"/>
      <c r="ER54" s="1028"/>
      <c r="ES54" s="1027"/>
      <c r="ET54" s="446"/>
      <c r="EU54" s="446"/>
      <c r="EV54" s="1028"/>
      <c r="EW54" s="1027"/>
      <c r="EX54" s="446"/>
      <c r="EY54" s="446"/>
      <c r="EZ54" s="1028"/>
      <c r="FA54" s="1027"/>
      <c r="FB54" s="446"/>
      <c r="FC54" s="446"/>
      <c r="FD54" s="1028"/>
      <c r="FE54" s="1027"/>
      <c r="FF54" s="446"/>
      <c r="FG54" s="446"/>
      <c r="FH54" s="1028"/>
      <c r="FI54" s="1027"/>
      <c r="FJ54" s="446"/>
      <c r="FK54" s="446"/>
      <c r="FL54" s="1028"/>
      <c r="FM54" s="1027"/>
      <c r="FN54" s="446"/>
      <c r="FO54" s="446"/>
      <c r="FP54" s="1028"/>
      <c r="FQ54" s="1027"/>
      <c r="FR54" s="446"/>
      <c r="FS54" s="446"/>
      <c r="FT54" s="1028"/>
      <c r="FU54" s="1027"/>
      <c r="FV54" s="446"/>
      <c r="FW54" s="446"/>
      <c r="FX54" s="1028"/>
      <c r="FY54" s="1027"/>
      <c r="FZ54" s="446"/>
      <c r="GA54" s="446"/>
      <c r="GB54" s="1028"/>
      <c r="GC54" s="1027"/>
      <c r="GD54" s="446"/>
      <c r="GE54" s="446"/>
      <c r="GF54" s="1028"/>
      <c r="GG54" s="1027"/>
      <c r="GH54" s="446"/>
      <c r="GI54" s="446"/>
      <c r="GJ54" s="1028"/>
      <c r="GK54" s="1027"/>
      <c r="GL54" s="446"/>
      <c r="GM54" s="446"/>
      <c r="GN54" s="1028"/>
      <c r="GO54" s="1027"/>
      <c r="GP54" s="446"/>
      <c r="GQ54" s="446"/>
      <c r="GR54" s="1028"/>
      <c r="GS54" s="1027"/>
      <c r="GT54" s="446"/>
      <c r="GU54" s="446"/>
      <c r="GV54" s="1028"/>
      <c r="GW54" s="1027"/>
      <c r="GX54" s="446"/>
      <c r="GY54" s="446"/>
      <c r="GZ54" s="1028"/>
      <c r="HA54" s="1027"/>
      <c r="HB54" s="446"/>
      <c r="HC54" s="446"/>
      <c r="HD54" s="1028"/>
      <c r="HE54" s="1027"/>
      <c r="HF54" s="446"/>
      <c r="HG54" s="446"/>
      <c r="HH54" s="1028"/>
      <c r="HI54" s="1027"/>
      <c r="HJ54" s="446"/>
      <c r="HK54" s="446"/>
      <c r="HL54" s="1028"/>
      <c r="HM54" s="1027"/>
      <c r="HN54" s="446"/>
      <c r="HO54" s="446"/>
      <c r="HP54" s="1028"/>
      <c r="HQ54" s="1027"/>
      <c r="HR54" s="446"/>
      <c r="HS54" s="446"/>
      <c r="HT54" s="1028"/>
      <c r="HU54" s="1027"/>
      <c r="HV54" s="446"/>
      <c r="HW54" s="446"/>
      <c r="HX54" s="1028"/>
      <c r="HY54" s="1027"/>
      <c r="HZ54" s="446"/>
      <c r="IA54" s="446"/>
      <c r="IB54" s="1028"/>
      <c r="IC54" s="1027"/>
      <c r="ID54" s="446"/>
      <c r="IE54" s="446"/>
      <c r="IF54" s="1028"/>
      <c r="IG54" s="1027"/>
      <c r="IH54" s="446"/>
      <c r="II54" s="446"/>
      <c r="IJ54" s="1028"/>
      <c r="IK54" s="1027"/>
      <c r="IL54" s="446"/>
      <c r="IM54" s="446"/>
      <c r="IN54" s="1028"/>
    </row>
    <row r="55" spans="1:248" ht="37.5" customHeight="1">
      <c r="A55" s="2560"/>
      <c r="B55" s="1132" t="s">
        <v>17553</v>
      </c>
      <c r="C55" s="1416"/>
      <c r="D55" s="1143"/>
      <c r="E55" s="1144"/>
      <c r="F55" s="1144"/>
      <c r="G55" s="1145"/>
      <c r="H55" s="1143"/>
      <c r="I55" s="1144"/>
      <c r="J55" s="1144"/>
      <c r="K55" s="1145"/>
      <c r="L55" s="1143"/>
      <c r="M55" s="1144"/>
      <c r="N55" s="1144"/>
      <c r="O55" s="1145"/>
      <c r="P55" s="1143"/>
      <c r="Q55" s="1144"/>
      <c r="R55" s="1144"/>
      <c r="S55" s="1145"/>
      <c r="T55" s="1143"/>
      <c r="U55" s="1144"/>
      <c r="V55" s="1144"/>
      <c r="W55" s="1145"/>
      <c r="X55" s="1143"/>
      <c r="Y55" s="1144"/>
      <c r="Z55" s="1144"/>
      <c r="AA55" s="1145"/>
      <c r="AB55" s="1143"/>
      <c r="AC55" s="1144"/>
      <c r="AD55" s="1144"/>
      <c r="AE55" s="1145"/>
      <c r="AF55" s="1423" t="s">
        <v>194</v>
      </c>
      <c r="AG55" s="1424" t="s">
        <v>194</v>
      </c>
      <c r="AH55" s="1424" t="s">
        <v>194</v>
      </c>
      <c r="AI55" s="1425" t="s">
        <v>194</v>
      </c>
      <c r="AJ55" s="1143"/>
      <c r="AK55" s="1144"/>
      <c r="AL55" s="1144"/>
      <c r="AM55" s="1145"/>
      <c r="AN55" s="1426" t="s">
        <v>17554</v>
      </c>
      <c r="AO55" s="1426" t="s">
        <v>17554</v>
      </c>
      <c r="AP55" s="1426" t="s">
        <v>17554</v>
      </c>
      <c r="AQ55" s="1426" t="s">
        <v>17554</v>
      </c>
      <c r="AR55" s="1143"/>
      <c r="AS55" s="1144"/>
      <c r="AT55" s="1144"/>
      <c r="AU55" s="1145"/>
      <c r="AV55" s="1143"/>
      <c r="AW55" s="1144"/>
      <c r="AX55" s="1144"/>
      <c r="AY55" s="1145"/>
      <c r="AZ55" s="1143"/>
      <c r="BA55" s="1144"/>
      <c r="BB55" s="1144"/>
      <c r="BC55" s="1145"/>
      <c r="BD55" s="1143"/>
      <c r="BE55" s="1144"/>
      <c r="BF55" s="1144"/>
      <c r="BG55" s="1145"/>
      <c r="BH55" s="1143"/>
      <c r="BI55" s="1144"/>
      <c r="BJ55" s="1144"/>
      <c r="BK55" s="1145"/>
      <c r="BL55" s="1426" t="s">
        <v>17554</v>
      </c>
      <c r="BM55" s="1426" t="s">
        <v>17554</v>
      </c>
      <c r="BN55" s="1426" t="s">
        <v>17554</v>
      </c>
      <c r="BO55" s="1426" t="s">
        <v>17554</v>
      </c>
      <c r="BP55" s="1143"/>
      <c r="BQ55" s="1144"/>
      <c r="BR55" s="1144"/>
      <c r="BS55" s="1145"/>
      <c r="BT55" s="1143"/>
      <c r="BU55" s="1144"/>
      <c r="BV55" s="1144"/>
      <c r="BW55" s="1145"/>
      <c r="BX55" s="1143"/>
      <c r="BY55" s="1144"/>
      <c r="BZ55" s="1144"/>
      <c r="CA55" s="1145"/>
      <c r="CB55" s="1143"/>
      <c r="CC55" s="1144"/>
      <c r="CD55" s="1144"/>
      <c r="CE55" s="1145"/>
      <c r="CF55" s="1143"/>
      <c r="CG55" s="1144"/>
      <c r="CH55" s="1144"/>
      <c r="CI55" s="1145"/>
      <c r="CJ55" s="1426" t="s">
        <v>17554</v>
      </c>
      <c r="CK55" s="1426" t="s">
        <v>17554</v>
      </c>
      <c r="CL55" s="1426" t="s">
        <v>17554</v>
      </c>
      <c r="CM55" s="1426" t="s">
        <v>17554</v>
      </c>
      <c r="CN55" s="1143"/>
      <c r="CO55" s="1144"/>
      <c r="CP55" s="1144"/>
      <c r="CQ55" s="1145"/>
      <c r="CR55" s="1143"/>
      <c r="CS55" s="1144"/>
      <c r="CT55" s="1144"/>
      <c r="CU55" s="1145"/>
      <c r="CV55" s="1143"/>
      <c r="CW55" s="1144"/>
      <c r="CX55" s="1144"/>
      <c r="CY55" s="1145"/>
      <c r="CZ55" s="1143"/>
      <c r="DA55" s="1144"/>
      <c r="DB55" s="1144"/>
      <c r="DC55" s="1145"/>
      <c r="DD55" s="1143"/>
      <c r="DE55" s="1144"/>
      <c r="DF55" s="1144"/>
      <c r="DG55" s="1145"/>
      <c r="DH55" s="1426" t="s">
        <v>17554</v>
      </c>
      <c r="DI55" s="1426" t="s">
        <v>17554</v>
      </c>
      <c r="DJ55" s="1426" t="s">
        <v>17554</v>
      </c>
      <c r="DK55" s="1426" t="s">
        <v>17554</v>
      </c>
      <c r="DL55" s="1143"/>
      <c r="DM55" s="1144"/>
      <c r="DN55" s="1144"/>
      <c r="DO55" s="1145"/>
      <c r="DP55" s="1143"/>
      <c r="DQ55" s="1144"/>
      <c r="DR55" s="1144"/>
      <c r="DS55" s="1145"/>
      <c r="DT55" s="1143"/>
      <c r="DU55" s="1144"/>
      <c r="DV55" s="1144"/>
      <c r="DW55" s="1145"/>
      <c r="DX55" s="1026"/>
      <c r="DY55" s="1143"/>
      <c r="DZ55" s="1144"/>
      <c r="EA55" s="1144"/>
      <c r="EB55" s="1145"/>
      <c r="EC55" s="1143"/>
      <c r="ED55" s="1144"/>
      <c r="EE55" s="1144"/>
      <c r="EF55" s="1145"/>
      <c r="EG55" s="1143"/>
      <c r="EH55" s="1144"/>
      <c r="EI55" s="1144"/>
      <c r="EJ55" s="1145"/>
      <c r="EK55" s="1143"/>
      <c r="EL55" s="1144"/>
      <c r="EM55" s="1144"/>
      <c r="EN55" s="1145"/>
      <c r="EO55" s="1143"/>
      <c r="EP55" s="1144"/>
      <c r="EQ55" s="1144"/>
      <c r="ER55" s="1145"/>
      <c r="ES55" s="1143"/>
      <c r="ET55" s="1144"/>
      <c r="EU55" s="1144"/>
      <c r="EV55" s="1145"/>
      <c r="EW55" s="1143"/>
      <c r="EX55" s="1144"/>
      <c r="EY55" s="1144"/>
      <c r="EZ55" s="1145"/>
      <c r="FA55" s="1143"/>
      <c r="FB55" s="1144"/>
      <c r="FC55" s="1144"/>
      <c r="FD55" s="1145"/>
      <c r="FE55" s="1143"/>
      <c r="FF55" s="1144"/>
      <c r="FG55" s="1144"/>
      <c r="FH55" s="1145"/>
      <c r="FI55" s="1143"/>
      <c r="FJ55" s="1144"/>
      <c r="FK55" s="1144"/>
      <c r="FL55" s="1145"/>
      <c r="FM55" s="1143"/>
      <c r="FN55" s="1144"/>
      <c r="FO55" s="1144"/>
      <c r="FP55" s="1145"/>
      <c r="FQ55" s="1143"/>
      <c r="FR55" s="1144"/>
      <c r="FS55" s="1144"/>
      <c r="FT55" s="1145"/>
      <c r="FU55" s="1143"/>
      <c r="FV55" s="1144"/>
      <c r="FW55" s="1144"/>
      <c r="FX55" s="1145"/>
      <c r="FY55" s="1143"/>
      <c r="FZ55" s="1144"/>
      <c r="GA55" s="1144"/>
      <c r="GB55" s="1145"/>
      <c r="GC55" s="1143"/>
      <c r="GD55" s="1144"/>
      <c r="GE55" s="1144"/>
      <c r="GF55" s="1145"/>
      <c r="GG55" s="1143"/>
      <c r="GH55" s="1144"/>
      <c r="GI55" s="1144"/>
      <c r="GJ55" s="1145"/>
      <c r="GK55" s="1143"/>
      <c r="GL55" s="1144"/>
      <c r="GM55" s="1144"/>
      <c r="GN55" s="1145"/>
      <c r="GO55" s="1143"/>
      <c r="GP55" s="1144"/>
      <c r="GQ55" s="1144"/>
      <c r="GR55" s="1145"/>
      <c r="GS55" s="1143"/>
      <c r="GT55" s="1144"/>
      <c r="GU55" s="1144"/>
      <c r="GV55" s="1145"/>
      <c r="GW55" s="1143"/>
      <c r="GX55" s="1144"/>
      <c r="GY55" s="1144"/>
      <c r="GZ55" s="1145"/>
      <c r="HA55" s="1143"/>
      <c r="HB55" s="1144"/>
      <c r="HC55" s="1144"/>
      <c r="HD55" s="1145"/>
      <c r="HE55" s="1143"/>
      <c r="HF55" s="1144"/>
      <c r="HG55" s="1144"/>
      <c r="HH55" s="1145"/>
      <c r="HI55" s="1143"/>
      <c r="HJ55" s="1144"/>
      <c r="HK55" s="1144"/>
      <c r="HL55" s="1145"/>
      <c r="HM55" s="1143"/>
      <c r="HN55" s="1144"/>
      <c r="HO55" s="1144"/>
      <c r="HP55" s="1145"/>
      <c r="HQ55" s="1143"/>
      <c r="HR55" s="1144"/>
      <c r="HS55" s="1144"/>
      <c r="HT55" s="1145"/>
      <c r="HU55" s="1143"/>
      <c r="HV55" s="1144"/>
      <c r="HW55" s="1144"/>
      <c r="HX55" s="1145"/>
      <c r="HY55" s="1143"/>
      <c r="HZ55" s="1144"/>
      <c r="IA55" s="1144"/>
      <c r="IB55" s="1145"/>
      <c r="IC55" s="1143"/>
      <c r="ID55" s="1144"/>
      <c r="IE55" s="1144"/>
      <c r="IF55" s="1145"/>
      <c r="IG55" s="1143"/>
      <c r="IH55" s="1144"/>
      <c r="II55" s="1144"/>
      <c r="IJ55" s="1145"/>
      <c r="IK55" s="1143"/>
      <c r="IL55" s="1144"/>
      <c r="IM55" s="1144"/>
      <c r="IN55" s="1145"/>
    </row>
    <row r="56" spans="1:248" ht="47.25" customHeight="1">
      <c r="A56" s="1427" t="s">
        <v>17555</v>
      </c>
      <c r="B56" s="1428" t="s">
        <v>17556</v>
      </c>
      <c r="C56" s="1416"/>
      <c r="D56" s="1027"/>
      <c r="E56" s="446"/>
      <c r="F56" s="446"/>
      <c r="G56" s="1028"/>
      <c r="H56" s="1027"/>
      <c r="I56" s="446"/>
      <c r="J56" s="446"/>
      <c r="K56" s="1028"/>
      <c r="L56" s="1027"/>
      <c r="M56" s="446"/>
      <c r="N56" s="446"/>
      <c r="O56" s="1028"/>
      <c r="P56" s="1071" t="s">
        <v>17557</v>
      </c>
      <c r="Q56" s="1071" t="s">
        <v>17557</v>
      </c>
      <c r="R56" s="1071" t="s">
        <v>17557</v>
      </c>
      <c r="S56" s="1429" t="s">
        <v>17558</v>
      </c>
      <c r="T56" s="1027"/>
      <c r="U56" s="565"/>
      <c r="V56" s="446"/>
      <c r="W56" s="1028"/>
      <c r="X56" s="1027"/>
      <c r="Y56" s="446"/>
      <c r="Z56" s="446"/>
      <c r="AA56" s="1028"/>
      <c r="AB56" s="1027"/>
      <c r="AC56" s="446"/>
      <c r="AD56" s="446"/>
      <c r="AE56" s="1028"/>
      <c r="AF56" s="1027"/>
      <c r="AG56" s="446"/>
      <c r="AH56" s="446"/>
      <c r="AI56" s="1028"/>
      <c r="AJ56" s="1027"/>
      <c r="AK56" s="446"/>
      <c r="AL56" s="446"/>
      <c r="AM56" s="1028"/>
      <c r="AN56" s="1027"/>
      <c r="AO56" s="446"/>
      <c r="AP56" s="446"/>
      <c r="AQ56" s="1028"/>
      <c r="AR56" s="1027"/>
      <c r="AS56" s="446"/>
      <c r="AT56" s="446"/>
      <c r="AU56" s="1028"/>
      <c r="AV56" s="1358" t="s">
        <v>17171</v>
      </c>
      <c r="AW56" s="1358" t="s">
        <v>17171</v>
      </c>
      <c r="AX56" s="1358" t="s">
        <v>17171</v>
      </c>
      <c r="AY56" s="1362" t="s">
        <v>17559</v>
      </c>
      <c r="AZ56" s="1027"/>
      <c r="BA56" s="446"/>
      <c r="BB56" s="446"/>
      <c r="BC56" s="1028"/>
      <c r="BD56" s="1071" t="s">
        <v>16733</v>
      </c>
      <c r="BE56" s="446"/>
      <c r="BF56" s="446"/>
      <c r="BG56" s="1028"/>
      <c r="BH56" s="1071" t="s">
        <v>16187</v>
      </c>
      <c r="BI56" s="1071" t="s">
        <v>16187</v>
      </c>
      <c r="BJ56" s="1071" t="s">
        <v>16187</v>
      </c>
      <c r="BK56" s="1069" t="s">
        <v>17560</v>
      </c>
      <c r="BL56" s="1027"/>
      <c r="BM56" s="446"/>
      <c r="BN56" s="446"/>
      <c r="BO56" s="1028"/>
      <c r="BP56" s="1358" t="s">
        <v>17175</v>
      </c>
      <c r="BQ56" s="1358" t="s">
        <v>17175</v>
      </c>
      <c r="BR56" s="1358" t="s">
        <v>17175</v>
      </c>
      <c r="BS56" s="1362" t="s">
        <v>17561</v>
      </c>
      <c r="BT56" s="1027"/>
      <c r="BU56" s="446"/>
      <c r="BV56" s="446"/>
      <c r="BW56" s="1028"/>
      <c r="BX56" s="1027"/>
      <c r="BY56" s="446"/>
      <c r="BZ56" s="446"/>
      <c r="CA56" s="1028"/>
      <c r="CB56" s="1027"/>
      <c r="CC56" s="1027"/>
      <c r="CD56" s="1027"/>
      <c r="CE56" s="1027"/>
      <c r="CF56" s="1358" t="s">
        <v>17177</v>
      </c>
      <c r="CG56" s="1358" t="s">
        <v>17177</v>
      </c>
      <c r="CH56" s="1358" t="s">
        <v>17177</v>
      </c>
      <c r="CI56" s="1362" t="s">
        <v>17562</v>
      </c>
      <c r="CJ56" s="1027"/>
      <c r="CK56" s="446"/>
      <c r="CL56" s="446"/>
      <c r="CM56" s="1028"/>
      <c r="CN56" s="1027"/>
      <c r="CO56" s="446"/>
      <c r="CP56" s="446"/>
      <c r="CQ56" s="1028"/>
      <c r="CR56" s="1027"/>
      <c r="CS56" s="446"/>
      <c r="CT56" s="446"/>
      <c r="CU56" s="1028"/>
      <c r="CV56" s="1358" t="s">
        <v>17169</v>
      </c>
      <c r="CW56" s="1358" t="s">
        <v>17169</v>
      </c>
      <c r="CX56" s="1358" t="s">
        <v>17169</v>
      </c>
      <c r="CY56" s="1362" t="s">
        <v>17563</v>
      </c>
      <c r="CZ56" s="1027"/>
      <c r="DA56" s="446"/>
      <c r="DB56" s="446"/>
      <c r="DC56" s="1028"/>
      <c r="DD56" s="1027"/>
      <c r="DE56" s="446"/>
      <c r="DF56" s="446"/>
      <c r="DG56" s="1028"/>
      <c r="DH56" s="1358" t="s">
        <v>17180</v>
      </c>
      <c r="DI56" s="1358" t="s">
        <v>17180</v>
      </c>
      <c r="DJ56" s="1358" t="s">
        <v>17180</v>
      </c>
      <c r="DK56" s="1362" t="s">
        <v>17564</v>
      </c>
      <c r="DL56" s="1311"/>
      <c r="DM56" s="1312"/>
      <c r="DN56" s="1312"/>
      <c r="DO56" s="1313"/>
      <c r="DP56" s="1027"/>
      <c r="DQ56" s="446"/>
      <c r="DR56" s="446"/>
      <c r="DS56" s="1028"/>
      <c r="DT56" s="1358" t="s">
        <v>17180</v>
      </c>
      <c r="DU56" s="1358" t="s">
        <v>17180</v>
      </c>
      <c r="DV56" s="1358" t="s">
        <v>17180</v>
      </c>
      <c r="DW56" s="1362" t="s">
        <v>17565</v>
      </c>
      <c r="DX56" s="1026"/>
      <c r="DY56" s="1027"/>
      <c r="DZ56" s="446"/>
      <c r="EA56" s="446"/>
      <c r="EB56" s="1028"/>
      <c r="EC56" s="1027"/>
      <c r="ED56" s="446"/>
      <c r="EE56" s="446"/>
      <c r="EF56" s="1028"/>
      <c r="EG56" s="1027"/>
      <c r="EH56" s="446"/>
      <c r="EI56" s="446"/>
      <c r="EJ56" s="1028"/>
      <c r="EK56" s="1027"/>
      <c r="EL56" s="446"/>
      <c r="EM56" s="446"/>
      <c r="EN56" s="1028"/>
      <c r="EO56" s="1027"/>
      <c r="EP56" s="446"/>
      <c r="EQ56" s="446"/>
      <c r="ER56" s="1028"/>
      <c r="ES56" s="1027"/>
      <c r="ET56" s="446"/>
      <c r="EU56" s="446"/>
      <c r="EV56" s="1028"/>
      <c r="EW56" s="1027"/>
      <c r="EX56" s="446"/>
      <c r="EY56" s="446"/>
      <c r="EZ56" s="1028"/>
      <c r="FA56" s="1027"/>
      <c r="FB56" s="446"/>
      <c r="FC56" s="446"/>
      <c r="FD56" s="1028"/>
      <c r="FE56" s="1027"/>
      <c r="FF56" s="446"/>
      <c r="FG56" s="446"/>
      <c r="FH56" s="1028"/>
      <c r="FI56" s="1027"/>
      <c r="FJ56" s="1071" t="s">
        <v>16733</v>
      </c>
      <c r="FK56" s="446"/>
      <c r="FL56" s="1028"/>
      <c r="FM56" s="1027"/>
      <c r="FN56" s="446"/>
      <c r="FO56" s="446"/>
      <c r="FP56" s="1028"/>
      <c r="FQ56" s="1027"/>
      <c r="FR56" s="446"/>
      <c r="FS56" s="446"/>
      <c r="FT56" s="1028"/>
      <c r="FU56" s="1027"/>
      <c r="FV56" s="446"/>
      <c r="FW56" s="446"/>
      <c r="FX56" s="1028"/>
      <c r="FY56" s="1027"/>
      <c r="FZ56" s="446"/>
      <c r="GA56" s="446"/>
      <c r="GB56" s="1028"/>
      <c r="GC56" s="1027"/>
      <c r="GD56" s="446"/>
      <c r="GE56" s="446"/>
      <c r="GF56" s="1028"/>
      <c r="GG56" s="1027"/>
      <c r="GH56" s="446"/>
      <c r="GI56" s="446"/>
      <c r="GJ56" s="1028"/>
      <c r="GK56" s="1027"/>
      <c r="GL56" s="446"/>
      <c r="GM56" s="446"/>
      <c r="GN56" s="446"/>
      <c r="GO56" s="1358" t="s">
        <v>17187</v>
      </c>
      <c r="GP56" s="1358" t="s">
        <v>17187</v>
      </c>
      <c r="GQ56" s="1358" t="s">
        <v>17187</v>
      </c>
      <c r="GR56" s="1362" t="s">
        <v>17566</v>
      </c>
      <c r="GS56" s="1027"/>
      <c r="GT56" s="446"/>
      <c r="GU56" s="446"/>
      <c r="GV56" s="1028"/>
      <c r="GW56" s="1027"/>
      <c r="GX56" s="446"/>
      <c r="GY56" s="446"/>
      <c r="GZ56" s="1028"/>
      <c r="HA56" s="1358" t="s">
        <v>17182</v>
      </c>
      <c r="HB56" s="1358" t="s">
        <v>17182</v>
      </c>
      <c r="HC56" s="1358" t="s">
        <v>17182</v>
      </c>
      <c r="HD56" s="1362" t="s">
        <v>17567</v>
      </c>
      <c r="HE56" s="1027"/>
      <c r="HF56" s="446"/>
      <c r="HG56" s="446"/>
      <c r="HH56" s="1028"/>
      <c r="HI56" s="1027"/>
      <c r="HJ56" s="446"/>
      <c r="HK56" s="446"/>
      <c r="HL56" s="1028"/>
      <c r="HM56" s="1027"/>
      <c r="HN56" s="446"/>
      <c r="HO56" s="446"/>
      <c r="HP56" s="1028"/>
      <c r="HQ56" s="1358" t="s">
        <v>17184</v>
      </c>
      <c r="HR56" s="1358" t="s">
        <v>17184</v>
      </c>
      <c r="HS56" s="1358" t="s">
        <v>17184</v>
      </c>
      <c r="HT56" s="1362" t="s">
        <v>17568</v>
      </c>
      <c r="HU56" s="1027"/>
      <c r="HV56" s="446"/>
      <c r="HW56" s="446"/>
      <c r="HX56" s="1028"/>
      <c r="HY56" s="1027"/>
      <c r="HZ56" s="446"/>
      <c r="IA56" s="446"/>
      <c r="IB56" s="1028"/>
      <c r="IC56" s="1027"/>
      <c r="ID56" s="446"/>
      <c r="IE56" s="446"/>
      <c r="IF56" s="1028"/>
      <c r="IG56" s="1027"/>
      <c r="IH56" s="446"/>
      <c r="II56" s="446"/>
      <c r="IJ56" s="1028"/>
      <c r="IK56" s="1027"/>
      <c r="IL56" s="446"/>
      <c r="IM56" s="446"/>
      <c r="IN56" s="1028"/>
    </row>
    <row r="57" spans="1:248" ht="47.25" customHeight="1">
      <c r="A57" s="2563" t="s">
        <v>15</v>
      </c>
      <c r="B57" s="1428" t="s">
        <v>17569</v>
      </c>
      <c r="C57" s="1416"/>
      <c r="D57" s="1289" t="s">
        <v>15002</v>
      </c>
      <c r="E57" s="1096" t="s">
        <v>15002</v>
      </c>
      <c r="F57" s="1096" t="s">
        <v>15002</v>
      </c>
      <c r="G57" s="1290" t="s">
        <v>15002</v>
      </c>
      <c r="H57" s="1040" t="s">
        <v>16271</v>
      </c>
      <c r="I57" s="1096" t="s">
        <v>16033</v>
      </c>
      <c r="J57" s="1040" t="s">
        <v>16271</v>
      </c>
      <c r="K57" s="1290" t="s">
        <v>16033</v>
      </c>
      <c r="L57" s="1289" t="s">
        <v>15002</v>
      </c>
      <c r="M57" s="1289" t="s">
        <v>15002</v>
      </c>
      <c r="N57" s="1289" t="s">
        <v>15002</v>
      </c>
      <c r="O57" s="1289" t="s">
        <v>15002</v>
      </c>
      <c r="P57" s="1289" t="s">
        <v>16151</v>
      </c>
      <c r="Q57" s="1289" t="s">
        <v>16151</v>
      </c>
      <c r="R57" s="1289" t="s">
        <v>16151</v>
      </c>
      <c r="S57" s="1289" t="s">
        <v>16151</v>
      </c>
      <c r="T57" s="1043" t="s">
        <v>16130</v>
      </c>
      <c r="U57" s="1043" t="s">
        <v>16130</v>
      </c>
      <c r="V57" s="1043" t="s">
        <v>16130</v>
      </c>
      <c r="W57" s="1289" t="s">
        <v>16151</v>
      </c>
      <c r="X57" s="1024" t="s">
        <v>16741</v>
      </c>
      <c r="Y57" s="1024" t="s">
        <v>16741</v>
      </c>
      <c r="Z57" s="1024" t="s">
        <v>16741</v>
      </c>
      <c r="AA57" s="1024" t="s">
        <v>16741</v>
      </c>
      <c r="AB57" s="1024" t="s">
        <v>16154</v>
      </c>
      <c r="AC57" s="1024" t="s">
        <v>16154</v>
      </c>
      <c r="AD57" s="1024" t="s">
        <v>16154</v>
      </c>
      <c r="AE57" s="1024" t="s">
        <v>16154</v>
      </c>
      <c r="AF57" s="1289" t="s">
        <v>16306</v>
      </c>
      <c r="AG57" s="1096" t="s">
        <v>16306</v>
      </c>
      <c r="AH57" s="1096" t="s">
        <v>16306</v>
      </c>
      <c r="AI57" s="1290" t="s">
        <v>16306</v>
      </c>
      <c r="AJ57" s="1060" t="s">
        <v>16239</v>
      </c>
      <c r="AK57" s="1060" t="s">
        <v>16239</v>
      </c>
      <c r="AL57" s="1096" t="s">
        <v>16277</v>
      </c>
      <c r="AM57" s="1060" t="s">
        <v>16240</v>
      </c>
      <c r="AN57" s="1289" t="s">
        <v>16189</v>
      </c>
      <c r="AO57" s="1289" t="s">
        <v>16189</v>
      </c>
      <c r="AP57" s="1289" t="s">
        <v>16189</v>
      </c>
      <c r="AQ57" s="1289" t="s">
        <v>16189</v>
      </c>
      <c r="AR57" s="1037" t="s">
        <v>16125</v>
      </c>
      <c r="AS57" s="1037" t="s">
        <v>16125</v>
      </c>
      <c r="AT57" s="1096" t="s">
        <v>16316</v>
      </c>
      <c r="AU57" s="1290" t="s">
        <v>16316</v>
      </c>
      <c r="AV57" s="1289" t="s">
        <v>17570</v>
      </c>
      <c r="AW57" s="1096" t="s">
        <v>17570</v>
      </c>
      <c r="AX57" s="1096" t="s">
        <v>17570</v>
      </c>
      <c r="AY57" s="1290" t="s">
        <v>17570</v>
      </c>
      <c r="AZ57" s="1024" t="s">
        <v>16724</v>
      </c>
      <c r="BA57" s="1024" t="s">
        <v>16724</v>
      </c>
      <c r="BB57" s="1024" t="s">
        <v>16724</v>
      </c>
      <c r="BC57" s="1024" t="s">
        <v>16724</v>
      </c>
      <c r="BD57" s="1024" t="s">
        <v>16722</v>
      </c>
      <c r="BE57" s="1024" t="s">
        <v>16722</v>
      </c>
      <c r="BF57" s="1024" t="s">
        <v>16722</v>
      </c>
      <c r="BG57" s="1024" t="s">
        <v>16722</v>
      </c>
      <c r="BH57" s="1040" t="s">
        <v>16271</v>
      </c>
      <c r="BI57" s="1019" t="s">
        <v>14944</v>
      </c>
      <c r="BJ57" s="1040" t="s">
        <v>16271</v>
      </c>
      <c r="BK57" s="1105" t="s">
        <v>17571</v>
      </c>
      <c r="BL57" s="1289" t="s">
        <v>16277</v>
      </c>
      <c r="BM57" s="1096" t="s">
        <v>16277</v>
      </c>
      <c r="BN57" s="1096" t="s">
        <v>16277</v>
      </c>
      <c r="BO57" s="1290" t="s">
        <v>16277</v>
      </c>
      <c r="BP57" s="1289" t="s">
        <v>16189</v>
      </c>
      <c r="BQ57" s="1289" t="s">
        <v>16189</v>
      </c>
      <c r="BR57" s="1289" t="s">
        <v>16189</v>
      </c>
      <c r="BS57" s="1289" t="s">
        <v>16189</v>
      </c>
      <c r="BT57" s="203" t="s">
        <v>16289</v>
      </c>
      <c r="BU57" s="958" t="s">
        <v>16316</v>
      </c>
      <c r="BV57" s="203" t="s">
        <v>16289</v>
      </c>
      <c r="BW57" s="1107" t="s">
        <v>17572</v>
      </c>
      <c r="BX57" s="1091" t="s">
        <v>17573</v>
      </c>
      <c r="BY57" s="1091" t="s">
        <v>17574</v>
      </c>
      <c r="BZ57" s="1091" t="s">
        <v>17575</v>
      </c>
      <c r="CA57" s="1091" t="s">
        <v>17576</v>
      </c>
      <c r="CB57" s="1024" t="s">
        <v>16722</v>
      </c>
      <c r="CC57" s="1024" t="s">
        <v>16722</v>
      </c>
      <c r="CD57" s="1024" t="s">
        <v>16722</v>
      </c>
      <c r="CE57" s="1024" t="s">
        <v>16722</v>
      </c>
      <c r="CF57" s="1024" t="s">
        <v>16724</v>
      </c>
      <c r="CG57" s="1024" t="s">
        <v>16724</v>
      </c>
      <c r="CH57" s="1024" t="s">
        <v>16724</v>
      </c>
      <c r="CI57" s="1024" t="s">
        <v>16724</v>
      </c>
      <c r="CJ57" s="1289" t="s">
        <v>16211</v>
      </c>
      <c r="CK57" s="1096" t="s">
        <v>16211</v>
      </c>
      <c r="CL57" s="1096" t="s">
        <v>16211</v>
      </c>
      <c r="CM57" s="1290" t="s">
        <v>16211</v>
      </c>
      <c r="CN57" s="1289" t="s">
        <v>16277</v>
      </c>
      <c r="CO57" s="1096" t="s">
        <v>16277</v>
      </c>
      <c r="CP57" s="1096" t="s">
        <v>16277</v>
      </c>
      <c r="CQ57" s="1290" t="s">
        <v>16277</v>
      </c>
      <c r="CR57" s="1289" t="s">
        <v>16189</v>
      </c>
      <c r="CS57" s="1096" t="s">
        <v>16189</v>
      </c>
      <c r="CT57" s="1096" t="s">
        <v>16189</v>
      </c>
      <c r="CU57" s="1290" t="s">
        <v>16189</v>
      </c>
      <c r="CV57" s="1060" t="s">
        <v>16256</v>
      </c>
      <c r="CW57" s="1099" t="s">
        <v>17577</v>
      </c>
      <c r="CX57" s="1019" t="s">
        <v>16316</v>
      </c>
      <c r="CY57" s="1099" t="s">
        <v>17578</v>
      </c>
      <c r="CZ57" s="1289" t="s">
        <v>16142</v>
      </c>
      <c r="DA57" s="1048" t="s">
        <v>16169</v>
      </c>
      <c r="DB57" s="1096" t="s">
        <v>16142</v>
      </c>
      <c r="DC57" s="1290" t="s">
        <v>16142</v>
      </c>
      <c r="DD57" s="1024" t="s">
        <v>16724</v>
      </c>
      <c r="DE57" s="1024" t="s">
        <v>16724</v>
      </c>
      <c r="DF57" s="1024" t="s">
        <v>16724</v>
      </c>
      <c r="DG57" s="1024" t="s">
        <v>16724</v>
      </c>
      <c r="DH57" s="1024" t="s">
        <v>16722</v>
      </c>
      <c r="DI57" s="1024" t="s">
        <v>16722</v>
      </c>
      <c r="DJ57" s="1024" t="s">
        <v>16722</v>
      </c>
      <c r="DK57" s="1024" t="s">
        <v>16722</v>
      </c>
      <c r="DL57" s="1358" t="s">
        <v>17180</v>
      </c>
      <c r="DM57" s="1358" t="s">
        <v>17180</v>
      </c>
      <c r="DN57" s="1358" t="s">
        <v>17180</v>
      </c>
      <c r="DO57" s="1362" t="s">
        <v>17579</v>
      </c>
      <c r="DP57" s="1289" t="s">
        <v>16277</v>
      </c>
      <c r="DQ57" s="1096" t="s">
        <v>16277</v>
      </c>
      <c r="DR57" s="1096" t="s">
        <v>16277</v>
      </c>
      <c r="DS57" s="1290" t="s">
        <v>16277</v>
      </c>
      <c r="DT57" s="1034" t="s">
        <v>16131</v>
      </c>
      <c r="DU57" s="1033" t="s">
        <v>16131</v>
      </c>
      <c r="DV57" s="1019" t="s">
        <v>16142</v>
      </c>
      <c r="DW57" s="1063" t="s">
        <v>17580</v>
      </c>
      <c r="DX57" s="1026"/>
      <c r="DY57" s="1289" t="s">
        <v>16142</v>
      </c>
      <c r="DZ57" s="1096" t="s">
        <v>16142</v>
      </c>
      <c r="EA57" s="1096" t="s">
        <v>16142</v>
      </c>
      <c r="EB57" s="1290" t="s">
        <v>16142</v>
      </c>
      <c r="EC57" s="1289" t="s">
        <v>16142</v>
      </c>
      <c r="ED57" s="1096" t="s">
        <v>16142</v>
      </c>
      <c r="EE57" s="1096" t="s">
        <v>16142</v>
      </c>
      <c r="EF57" s="1290" t="s">
        <v>16142</v>
      </c>
      <c r="EG57" s="1057" t="s">
        <v>16145</v>
      </c>
      <c r="EH57" s="1057" t="s">
        <v>16145</v>
      </c>
      <c r="EI57" s="1057" t="s">
        <v>16145</v>
      </c>
      <c r="EJ57" s="1057" t="s">
        <v>16145</v>
      </c>
      <c r="EK57" s="1057" t="s">
        <v>17202</v>
      </c>
      <c r="EL57" s="1057" t="s">
        <v>17202</v>
      </c>
      <c r="EM57" s="1057" t="s">
        <v>17202</v>
      </c>
      <c r="EN57" s="1057" t="s">
        <v>17202</v>
      </c>
      <c r="EO57" s="1294"/>
      <c r="EP57" s="1295"/>
      <c r="EQ57" s="1295"/>
      <c r="ER57" s="1296"/>
      <c r="ES57" s="1294"/>
      <c r="ET57" s="1295"/>
      <c r="EU57" s="1295"/>
      <c r="EV57" s="1296"/>
      <c r="EW57" s="1294"/>
      <c r="EX57" s="1295"/>
      <c r="EY57" s="1295"/>
      <c r="EZ57" s="1296"/>
      <c r="FA57" s="1294"/>
      <c r="FB57" s="1295"/>
      <c r="FC57" s="1295"/>
      <c r="FD57" s="1296"/>
      <c r="FE57" s="1075" t="s">
        <v>16267</v>
      </c>
      <c r="FF57" s="1027"/>
      <c r="FG57" s="1295"/>
      <c r="FH57" s="1296"/>
      <c r="FI57" s="1057" t="s">
        <v>16724</v>
      </c>
      <c r="FJ57" s="1057" t="s">
        <v>16724</v>
      </c>
      <c r="FK57" s="1057" t="s">
        <v>16724</v>
      </c>
      <c r="FL57" s="1057" t="s">
        <v>16724</v>
      </c>
      <c r="FM57" s="1057" t="s">
        <v>16722</v>
      </c>
      <c r="FN57" s="1057" t="s">
        <v>16722</v>
      </c>
      <c r="FO57" s="1057" t="s">
        <v>16722</v>
      </c>
      <c r="FP57" s="1057" t="s">
        <v>16722</v>
      </c>
      <c r="FQ57" s="1294"/>
      <c r="FR57" s="1295"/>
      <c r="FS57" s="1295"/>
      <c r="FT57" s="1296"/>
      <c r="FU57" s="1345" t="s">
        <v>17581</v>
      </c>
      <c r="FV57" s="1050"/>
      <c r="FW57" s="1295"/>
      <c r="FX57" s="1345" t="s">
        <v>17582</v>
      </c>
      <c r="FY57" s="1358" t="s">
        <v>17182</v>
      </c>
      <c r="FZ57" s="1358" t="s">
        <v>17182</v>
      </c>
      <c r="GA57" s="1358" t="s">
        <v>17182</v>
      </c>
      <c r="GB57" s="1362" t="s">
        <v>17583</v>
      </c>
      <c r="GC57" s="1294"/>
      <c r="GD57" s="1295"/>
      <c r="GE57" s="1295"/>
      <c r="GF57" s="1296"/>
      <c r="GG57" s="1294"/>
      <c r="GH57" s="1295"/>
      <c r="GI57" s="1295"/>
      <c r="GJ57" s="1296"/>
      <c r="GK57" s="1057" t="s">
        <v>16722</v>
      </c>
      <c r="GL57" s="1057" t="s">
        <v>16722</v>
      </c>
      <c r="GM57" s="1057" t="s">
        <v>16722</v>
      </c>
      <c r="GN57" s="1057" t="s">
        <v>16722</v>
      </c>
      <c r="GO57" s="1057" t="s">
        <v>16724</v>
      </c>
      <c r="GP57" s="1057" t="s">
        <v>16724</v>
      </c>
      <c r="GQ57" s="1057" t="s">
        <v>16724</v>
      </c>
      <c r="GR57" s="1057" t="s">
        <v>16724</v>
      </c>
      <c r="GS57" s="1294"/>
      <c r="GT57" s="1295"/>
      <c r="GU57" s="1295"/>
      <c r="GV57" s="1296"/>
      <c r="GW57" s="1294"/>
      <c r="GX57" s="1295"/>
      <c r="GY57" s="1295"/>
      <c r="GZ57" s="1296"/>
      <c r="HA57" s="1294"/>
      <c r="HB57" s="1295"/>
      <c r="HC57" s="1295"/>
      <c r="HD57" s="1296"/>
      <c r="HE57" s="1121" t="s">
        <v>16467</v>
      </c>
      <c r="HF57" s="1121" t="s">
        <v>16467</v>
      </c>
      <c r="HG57" s="1066"/>
      <c r="HH57" s="1122" t="s">
        <v>17584</v>
      </c>
      <c r="HI57" s="1294"/>
      <c r="HJ57" s="1295"/>
      <c r="HK57" s="1295"/>
      <c r="HL57" s="1296"/>
      <c r="HM57" s="1057" t="s">
        <v>16724</v>
      </c>
      <c r="HN57" s="1057" t="s">
        <v>16724</v>
      </c>
      <c r="HO57" s="1057" t="s">
        <v>16724</v>
      </c>
      <c r="HP57" s="1057" t="s">
        <v>16724</v>
      </c>
      <c r="HQ57" s="1057" t="s">
        <v>17205</v>
      </c>
      <c r="HR57" s="1057" t="s">
        <v>17205</v>
      </c>
      <c r="HS57" s="1057" t="s">
        <v>17205</v>
      </c>
      <c r="HT57" s="1057" t="s">
        <v>17205</v>
      </c>
      <c r="HU57" s="1294"/>
      <c r="HV57" s="1295"/>
      <c r="HW57" s="1295"/>
      <c r="HX57" s="1296"/>
      <c r="HY57" s="1294"/>
      <c r="HZ57" s="1295"/>
      <c r="IA57" s="1295"/>
      <c r="IB57" s="1296"/>
      <c r="IC57" s="1294"/>
      <c r="ID57" s="1295"/>
      <c r="IE57" s="1295"/>
      <c r="IF57" s="1296"/>
      <c r="IG57" s="1294"/>
      <c r="IH57" s="1295"/>
      <c r="II57" s="1295"/>
      <c r="IJ57" s="1296"/>
      <c r="IK57" s="1294"/>
      <c r="IL57" s="1295"/>
      <c r="IM57" s="1295"/>
      <c r="IN57" s="1296"/>
    </row>
    <row r="58" spans="1:248" ht="47.25" customHeight="1">
      <c r="A58" s="2500"/>
      <c r="B58" s="1430" t="s">
        <v>17585</v>
      </c>
      <c r="C58" s="1416"/>
      <c r="D58" s="1055" t="s">
        <v>16194</v>
      </c>
      <c r="E58" s="1055" t="s">
        <v>16194</v>
      </c>
      <c r="F58" s="1055" t="s">
        <v>16194</v>
      </c>
      <c r="G58" s="1072" t="s">
        <v>17586</v>
      </c>
      <c r="H58" s="1113" t="s">
        <v>16033</v>
      </c>
      <c r="I58" s="1120" t="s">
        <v>16277</v>
      </c>
      <c r="J58" s="1019" t="s">
        <v>16033</v>
      </c>
      <c r="K58" s="1020" t="s">
        <v>16277</v>
      </c>
      <c r="L58" s="1113" t="s">
        <v>16057</v>
      </c>
      <c r="M58" s="1113" t="s">
        <v>16057</v>
      </c>
      <c r="N58" s="1113" t="s">
        <v>16057</v>
      </c>
      <c r="O58" s="1113" t="s">
        <v>16057</v>
      </c>
      <c r="P58" s="1113" t="s">
        <v>17587</v>
      </c>
      <c r="Q58" s="1113" t="s">
        <v>17587</v>
      </c>
      <c r="R58" s="1113" t="s">
        <v>17587</v>
      </c>
      <c r="S58" s="1113" t="s">
        <v>17587</v>
      </c>
      <c r="T58" s="1289" t="s">
        <v>16151</v>
      </c>
      <c r="U58" s="1289" t="s">
        <v>16151</v>
      </c>
      <c r="V58" s="1289" t="s">
        <v>16151</v>
      </c>
      <c r="W58" s="1113" t="s">
        <v>17587</v>
      </c>
      <c r="X58" s="1043" t="s">
        <v>16130</v>
      </c>
      <c r="Y58" s="1390" t="s">
        <v>16274</v>
      </c>
      <c r="Z58" s="1431" t="s">
        <v>16151</v>
      </c>
      <c r="AA58" s="1290" t="s">
        <v>16151</v>
      </c>
      <c r="AB58" s="1061" t="s">
        <v>16287</v>
      </c>
      <c r="AC58" s="1019" t="s">
        <v>16151</v>
      </c>
      <c r="AD58" s="1019" t="s">
        <v>16151</v>
      </c>
      <c r="AE58" s="1020" t="s">
        <v>16151</v>
      </c>
      <c r="AF58" s="1057" t="s">
        <v>16740</v>
      </c>
      <c r="AG58" s="1057" t="s">
        <v>16740</v>
      </c>
      <c r="AH58" s="1057" t="s">
        <v>16740</v>
      </c>
      <c r="AI58" s="1057" t="s">
        <v>16740</v>
      </c>
      <c r="AJ58" s="1113" t="s">
        <v>16277</v>
      </c>
      <c r="AK58" s="1019" t="s">
        <v>16277</v>
      </c>
      <c r="AL58" s="1019" t="s">
        <v>16992</v>
      </c>
      <c r="AM58" s="1020" t="s">
        <v>16277</v>
      </c>
      <c r="AN58" s="1113" t="s">
        <v>17570</v>
      </c>
      <c r="AO58" s="1113" t="s">
        <v>17570</v>
      </c>
      <c r="AP58" s="1113" t="s">
        <v>17570</v>
      </c>
      <c r="AQ58" s="1113" t="s">
        <v>17570</v>
      </c>
      <c r="AR58" s="1036" t="s">
        <v>17588</v>
      </c>
      <c r="AS58" s="1036" t="s">
        <v>17589</v>
      </c>
      <c r="AT58" s="1036" t="s">
        <v>17590</v>
      </c>
      <c r="AU58" s="1036" t="s">
        <v>17591</v>
      </c>
      <c r="AV58" s="1113" t="s">
        <v>17592</v>
      </c>
      <c r="AW58" s="1019" t="s">
        <v>17592</v>
      </c>
      <c r="AX58" s="1019" t="s">
        <v>17592</v>
      </c>
      <c r="AY58" s="1020" t="s">
        <v>17592</v>
      </c>
      <c r="AZ58" s="1121" t="s">
        <v>16333</v>
      </c>
      <c r="BA58" s="1121" t="s">
        <v>16333</v>
      </c>
      <c r="BB58" s="1121" t="s">
        <v>16333</v>
      </c>
      <c r="BC58" s="1122" t="s">
        <v>17593</v>
      </c>
      <c r="BD58" s="1358" t="s">
        <v>17177</v>
      </c>
      <c r="BE58" s="1358" t="s">
        <v>17177</v>
      </c>
      <c r="BF58" s="1358" t="s">
        <v>17177</v>
      </c>
      <c r="BG58" s="1362" t="s">
        <v>17594</v>
      </c>
      <c r="BH58" s="1024" t="s">
        <v>16723</v>
      </c>
      <c r="BI58" s="1024" t="s">
        <v>16723</v>
      </c>
      <c r="BJ58" s="1024" t="s">
        <v>16723</v>
      </c>
      <c r="BK58" s="1024" t="s">
        <v>16723</v>
      </c>
      <c r="BL58" s="1113" t="s">
        <v>17570</v>
      </c>
      <c r="BM58" s="1019" t="s">
        <v>17570</v>
      </c>
      <c r="BN58" s="1019" t="s">
        <v>17570</v>
      </c>
      <c r="BO58" s="1020" t="s">
        <v>17570</v>
      </c>
      <c r="BP58" s="1113" t="s">
        <v>17570</v>
      </c>
      <c r="BQ58" s="1113" t="s">
        <v>17570</v>
      </c>
      <c r="BR58" s="1113" t="s">
        <v>17570</v>
      </c>
      <c r="BS58" s="1113" t="s">
        <v>17570</v>
      </c>
      <c r="BT58" s="958" t="s">
        <v>16316</v>
      </c>
      <c r="BU58" s="1113" t="s">
        <v>17570</v>
      </c>
      <c r="BV58" s="958" t="s">
        <v>16316</v>
      </c>
      <c r="BW58" s="958" t="s">
        <v>16316</v>
      </c>
      <c r="BX58" s="1073" t="s">
        <v>16197</v>
      </c>
      <c r="BY58" s="1073" t="s">
        <v>16197</v>
      </c>
      <c r="BZ58" s="1073" t="s">
        <v>16197</v>
      </c>
      <c r="CA58" s="1074" t="s">
        <v>17595</v>
      </c>
      <c r="CB58" s="1061" t="s">
        <v>16287</v>
      </c>
      <c r="CC58" s="1061" t="s">
        <v>16287</v>
      </c>
      <c r="CD58" s="1090" t="s">
        <v>16252</v>
      </c>
      <c r="CE58" s="1094" t="s">
        <v>17596</v>
      </c>
      <c r="CF58" s="1130" t="s">
        <v>16362</v>
      </c>
      <c r="CG58" s="1019" t="s">
        <v>16211</v>
      </c>
      <c r="CH58" s="1097" t="s">
        <v>16252</v>
      </c>
      <c r="CI58" s="1098" t="s">
        <v>17597</v>
      </c>
      <c r="CJ58" s="1024" t="s">
        <v>16722</v>
      </c>
      <c r="CK58" s="1024" t="s">
        <v>16722</v>
      </c>
      <c r="CL58" s="1024" t="s">
        <v>16722</v>
      </c>
      <c r="CM58" s="1024" t="s">
        <v>16722</v>
      </c>
      <c r="CN58" s="1113" t="s">
        <v>17570</v>
      </c>
      <c r="CO58" s="1019" t="s">
        <v>17570</v>
      </c>
      <c r="CP58" s="1019" t="s">
        <v>17570</v>
      </c>
      <c r="CQ58" s="1020" t="s">
        <v>17570</v>
      </c>
      <c r="CR58" s="1113" t="s">
        <v>17570</v>
      </c>
      <c r="CS58" s="1019" t="s">
        <v>17570</v>
      </c>
      <c r="CT58" s="1019" t="s">
        <v>17570</v>
      </c>
      <c r="CU58" s="1020" t="s">
        <v>17570</v>
      </c>
      <c r="CV58" s="1038" t="s">
        <v>16126</v>
      </c>
      <c r="CW58" s="1018" t="s">
        <v>16316</v>
      </c>
      <c r="CX58" s="1020" t="s">
        <v>17570</v>
      </c>
      <c r="CY58" s="1020" t="s">
        <v>16316</v>
      </c>
      <c r="CZ58" s="1113" t="s">
        <v>16143</v>
      </c>
      <c r="DA58" s="1019" t="s">
        <v>16142</v>
      </c>
      <c r="DB58" s="1019" t="s">
        <v>16143</v>
      </c>
      <c r="DC58" s="1290" t="s">
        <v>16143</v>
      </c>
      <c r="DD58" s="1099" t="s">
        <v>17598</v>
      </c>
      <c r="DE58" s="1099" t="s">
        <v>17599</v>
      </c>
      <c r="DF58" s="1099" t="s">
        <v>17600</v>
      </c>
      <c r="DG58" s="1099" t="s">
        <v>17601</v>
      </c>
      <c r="DH58" s="203" t="s">
        <v>16289</v>
      </c>
      <c r="DI58" s="1019" t="s">
        <v>16211</v>
      </c>
      <c r="DJ58" s="203" t="s">
        <v>16289</v>
      </c>
      <c r="DK58" s="1107" t="s">
        <v>17602</v>
      </c>
      <c r="DL58" s="1024" t="s">
        <v>16724</v>
      </c>
      <c r="DM58" s="1024" t="s">
        <v>16724</v>
      </c>
      <c r="DN58" s="1024" t="s">
        <v>16724</v>
      </c>
      <c r="DO58" s="1024" t="s">
        <v>16724</v>
      </c>
      <c r="DP58" s="1289" t="s">
        <v>16142</v>
      </c>
      <c r="DQ58" s="1113" t="s">
        <v>16142</v>
      </c>
      <c r="DR58" s="1113" t="s">
        <v>16142</v>
      </c>
      <c r="DS58" s="1113" t="s">
        <v>16142</v>
      </c>
      <c r="DT58" s="1113" t="s">
        <v>16142</v>
      </c>
      <c r="DU58" s="1019" t="s">
        <v>16142</v>
      </c>
      <c r="DV58" s="1019" t="s">
        <v>16189</v>
      </c>
      <c r="DW58" s="1020" t="s">
        <v>16142</v>
      </c>
      <c r="DX58" s="1026"/>
      <c r="DY58" s="1113" t="s">
        <v>16143</v>
      </c>
      <c r="DZ58" s="1019" t="s">
        <v>16143</v>
      </c>
      <c r="EA58" s="1019" t="s">
        <v>16143</v>
      </c>
      <c r="EB58" s="1020" t="s">
        <v>16143</v>
      </c>
      <c r="EC58" s="1113" t="s">
        <v>16260</v>
      </c>
      <c r="ED58" s="1019" t="s">
        <v>16260</v>
      </c>
      <c r="EE58" s="1019" t="s">
        <v>16260</v>
      </c>
      <c r="EF58" s="1020" t="s">
        <v>16260</v>
      </c>
      <c r="EG58" s="1113" t="s">
        <v>16142</v>
      </c>
      <c r="EH58" s="1019" t="s">
        <v>16142</v>
      </c>
      <c r="EI58" s="1019" t="s">
        <v>16142</v>
      </c>
      <c r="EJ58" s="1020" t="s">
        <v>16142</v>
      </c>
      <c r="EK58" s="1027"/>
      <c r="EL58" s="446"/>
      <c r="EM58" s="446"/>
      <c r="EN58" s="1028"/>
      <c r="EO58" s="1057" t="s">
        <v>16722</v>
      </c>
      <c r="EP58" s="1057" t="s">
        <v>16722</v>
      </c>
      <c r="EQ58" s="1057" t="s">
        <v>16722</v>
      </c>
      <c r="ER58" s="1057" t="s">
        <v>16722</v>
      </c>
      <c r="ES58" s="1399"/>
      <c r="ET58" s="1399"/>
      <c r="EU58" s="1399"/>
      <c r="EV58" s="1399"/>
      <c r="EW58" s="1027"/>
      <c r="EX58" s="446"/>
      <c r="EY58" s="446"/>
      <c r="EZ58" s="1028"/>
      <c r="FA58" s="1027"/>
      <c r="FB58" s="446"/>
      <c r="FC58" s="446"/>
      <c r="FD58" s="1028"/>
      <c r="FE58" s="1027"/>
      <c r="FF58" s="446"/>
      <c r="FG58" s="446"/>
      <c r="FH58" s="1028"/>
      <c r="FI58" s="1075" t="s">
        <v>16267</v>
      </c>
      <c r="FJ58" s="446"/>
      <c r="FK58" s="446"/>
      <c r="FL58" s="1028"/>
      <c r="FM58" s="1027"/>
      <c r="FN58" s="446"/>
      <c r="FO58" s="446"/>
      <c r="FP58" s="1028"/>
      <c r="FQ58" s="1057" t="s">
        <v>16724</v>
      </c>
      <c r="FR58" s="1057" t="s">
        <v>16724</v>
      </c>
      <c r="FS58" s="1057" t="s">
        <v>16724</v>
      </c>
      <c r="FT58" s="1057" t="s">
        <v>16724</v>
      </c>
      <c r="FU58" s="1027"/>
      <c r="FV58" s="446"/>
      <c r="FW58" s="446"/>
      <c r="FX58" s="1028"/>
      <c r="FY58" s="1048" t="s">
        <v>16146</v>
      </c>
      <c r="FZ58" s="446"/>
      <c r="GA58" s="446"/>
      <c r="GB58" s="1345" t="s">
        <v>17603</v>
      </c>
      <c r="GC58" s="1027"/>
      <c r="GD58" s="446"/>
      <c r="GE58" s="446"/>
      <c r="GF58" s="1028"/>
      <c r="GG58" s="1027"/>
      <c r="GH58" s="446"/>
      <c r="GI58" s="446"/>
      <c r="GJ58" s="1028"/>
      <c r="GK58" s="1027"/>
      <c r="GL58" s="446"/>
      <c r="GM58" s="446"/>
      <c r="GN58" s="1028"/>
      <c r="GO58" s="1027"/>
      <c r="GP58" s="446"/>
      <c r="GQ58" s="446"/>
      <c r="GR58" s="1028"/>
      <c r="GS58" s="1057" t="s">
        <v>17204</v>
      </c>
      <c r="GT58" s="1057" t="s">
        <v>17204</v>
      </c>
      <c r="GU58" s="1057" t="s">
        <v>17204</v>
      </c>
      <c r="GV58" s="1057" t="s">
        <v>17204</v>
      </c>
      <c r="GW58" s="1027"/>
      <c r="GX58" s="446"/>
      <c r="GY58" s="446"/>
      <c r="GZ58" s="1028"/>
      <c r="HA58" s="1027"/>
      <c r="HB58" s="446"/>
      <c r="HC58" s="446"/>
      <c r="HD58" s="1028"/>
      <c r="HE58" s="1027"/>
      <c r="HF58" s="446"/>
      <c r="HG58" s="446"/>
      <c r="HH58" s="1028"/>
      <c r="HI58" s="1027"/>
      <c r="HJ58" s="446"/>
      <c r="HK58" s="446"/>
      <c r="HL58" s="1028"/>
      <c r="HM58" s="1027"/>
      <c r="HN58" s="446"/>
      <c r="HO58" s="446"/>
      <c r="HP58" s="1028"/>
      <c r="HQ58" s="1027"/>
      <c r="HR58" s="446"/>
      <c r="HS58" s="446"/>
      <c r="HT58" s="1028"/>
      <c r="HU58" s="1057" t="s">
        <v>17206</v>
      </c>
      <c r="HV58" s="1057" t="s">
        <v>17206</v>
      </c>
      <c r="HW58" s="1057" t="s">
        <v>17206</v>
      </c>
      <c r="HX58" s="1057" t="s">
        <v>17206</v>
      </c>
      <c r="HY58" s="1027"/>
      <c r="HZ58" s="446"/>
      <c r="IA58" s="446"/>
      <c r="IB58" s="1028"/>
      <c r="IC58" s="1027"/>
      <c r="ID58" s="446"/>
      <c r="IE58" s="446"/>
      <c r="IF58" s="1028"/>
      <c r="IG58" s="1027"/>
      <c r="IH58" s="446"/>
      <c r="II58" s="446"/>
      <c r="IJ58" s="1028"/>
      <c r="IK58" s="1027"/>
      <c r="IL58" s="446"/>
      <c r="IM58" s="446"/>
      <c r="IN58" s="1028"/>
    </row>
    <row r="59" spans="1:248" ht="47.25" customHeight="1">
      <c r="A59" s="2500"/>
      <c r="B59" s="1432" t="s">
        <v>17604</v>
      </c>
      <c r="C59" s="1416"/>
      <c r="D59" s="1018" t="s">
        <v>16052</v>
      </c>
      <c r="E59" s="1018" t="s">
        <v>16052</v>
      </c>
      <c r="F59" s="1018" t="s">
        <v>16052</v>
      </c>
      <c r="G59" s="1018" t="s">
        <v>16052</v>
      </c>
      <c r="H59" s="1018" t="s">
        <v>16277</v>
      </c>
      <c r="I59" s="1019" t="s">
        <v>16057</v>
      </c>
      <c r="J59" s="1019" t="s">
        <v>16277</v>
      </c>
      <c r="K59" s="1020" t="s">
        <v>16057</v>
      </c>
      <c r="L59" s="1024" t="s">
        <v>16739</v>
      </c>
      <c r="M59" s="1024" t="s">
        <v>16739</v>
      </c>
      <c r="N59" s="1024" t="s">
        <v>16739</v>
      </c>
      <c r="O59" s="1024" t="s">
        <v>16739</v>
      </c>
      <c r="P59" s="1024" t="s">
        <v>16740</v>
      </c>
      <c r="Q59" s="1024" t="s">
        <v>16740</v>
      </c>
      <c r="R59" s="1024" t="s">
        <v>16740</v>
      </c>
      <c r="S59" s="1024" t="s">
        <v>16740</v>
      </c>
      <c r="T59" s="1024" t="s">
        <v>16124</v>
      </c>
      <c r="U59" s="1024" t="s">
        <v>16124</v>
      </c>
      <c r="V59" s="1024" t="s">
        <v>16124</v>
      </c>
      <c r="W59" s="1024" t="s">
        <v>16124</v>
      </c>
      <c r="X59" s="1060" t="s">
        <v>16275</v>
      </c>
      <c r="Y59" s="1061" t="s">
        <v>16287</v>
      </c>
      <c r="Z59" s="1060" t="s">
        <v>16275</v>
      </c>
      <c r="AA59" s="1099" t="s">
        <v>17605</v>
      </c>
      <c r="AB59" s="1073" t="s">
        <v>16327</v>
      </c>
      <c r="AC59" s="1073" t="s">
        <v>16327</v>
      </c>
      <c r="AD59" s="1073" t="s">
        <v>16327</v>
      </c>
      <c r="AE59" s="1074" t="s">
        <v>17606</v>
      </c>
      <c r="AF59" s="1018" t="s">
        <v>16121</v>
      </c>
      <c r="AG59" s="1019" t="s">
        <v>16121</v>
      </c>
      <c r="AH59" s="1019" t="s">
        <v>16121</v>
      </c>
      <c r="AI59" s="1020" t="s">
        <v>16121</v>
      </c>
      <c r="AJ59" s="1024" t="s">
        <v>17198</v>
      </c>
      <c r="AK59" s="1024" t="s">
        <v>17198</v>
      </c>
      <c r="AL59" s="1024" t="s">
        <v>17198</v>
      </c>
      <c r="AM59" s="1024" t="s">
        <v>17198</v>
      </c>
      <c r="AN59" s="1024" t="s">
        <v>17199</v>
      </c>
      <c r="AO59" s="1024" t="s">
        <v>17199</v>
      </c>
      <c r="AP59" s="1024" t="s">
        <v>17199</v>
      </c>
      <c r="AQ59" s="1024" t="s">
        <v>17199</v>
      </c>
      <c r="AR59" s="1024" t="s">
        <v>17200</v>
      </c>
      <c r="AS59" s="1024" t="s">
        <v>17200</v>
      </c>
      <c r="AT59" s="1024" t="s">
        <v>17200</v>
      </c>
      <c r="AU59" s="1024" t="s">
        <v>17200</v>
      </c>
      <c r="AV59" s="1057" t="s">
        <v>17201</v>
      </c>
      <c r="AW59" s="1024" t="s">
        <v>16117</v>
      </c>
      <c r="AX59" s="1024" t="s">
        <v>16117</v>
      </c>
      <c r="AY59" s="1024" t="s">
        <v>16117</v>
      </c>
      <c r="AZ59" s="1018" t="s">
        <v>16319</v>
      </c>
      <c r="BA59" s="1018" t="s">
        <v>16319</v>
      </c>
      <c r="BB59" s="1018" t="s">
        <v>16319</v>
      </c>
      <c r="BC59" s="1018" t="s">
        <v>16319</v>
      </c>
      <c r="BD59" s="1018" t="s">
        <v>16211</v>
      </c>
      <c r="BE59" s="1018" t="s">
        <v>16211</v>
      </c>
      <c r="BF59" s="1018" t="s">
        <v>16211</v>
      </c>
      <c r="BG59" s="1018" t="s">
        <v>16211</v>
      </c>
      <c r="BH59" s="1018" t="s">
        <v>14944</v>
      </c>
      <c r="BI59" s="1019" t="s">
        <v>17607</v>
      </c>
      <c r="BJ59" s="1019" t="s">
        <v>14944</v>
      </c>
      <c r="BK59" s="1020" t="s">
        <v>14944</v>
      </c>
      <c r="BL59" s="1024" t="s">
        <v>17198</v>
      </c>
      <c r="BM59" s="1024" t="s">
        <v>17198</v>
      </c>
      <c r="BN59" s="1024" t="s">
        <v>17198</v>
      </c>
      <c r="BO59" s="1024" t="s">
        <v>17198</v>
      </c>
      <c r="BP59" s="1024" t="s">
        <v>17199</v>
      </c>
      <c r="BQ59" s="1024" t="s">
        <v>17199</v>
      </c>
      <c r="BR59" s="1024" t="s">
        <v>17199</v>
      </c>
      <c r="BS59" s="1024" t="s">
        <v>17199</v>
      </c>
      <c r="BT59" s="1024" t="s">
        <v>17200</v>
      </c>
      <c r="BU59" s="1024" t="s">
        <v>17200</v>
      </c>
      <c r="BV59" s="1024" t="s">
        <v>17200</v>
      </c>
      <c r="BW59" s="1024" t="s">
        <v>17200</v>
      </c>
      <c r="BX59" s="1024" t="s">
        <v>16744</v>
      </c>
      <c r="BY59" s="1024" t="s">
        <v>16744</v>
      </c>
      <c r="BZ59" s="1024" t="s">
        <v>16744</v>
      </c>
      <c r="CA59" s="1024" t="s">
        <v>16744</v>
      </c>
      <c r="CB59" s="1358" t="s">
        <v>17171</v>
      </c>
      <c r="CC59" s="1358" t="s">
        <v>17171</v>
      </c>
      <c r="CD59" s="1358" t="s">
        <v>17171</v>
      </c>
      <c r="CE59" s="1362" t="s">
        <v>17608</v>
      </c>
      <c r="CF59" s="1073" t="s">
        <v>16201</v>
      </c>
      <c r="CG59" s="1073" t="s">
        <v>16201</v>
      </c>
      <c r="CH59" s="1073" t="s">
        <v>16201</v>
      </c>
      <c r="CI59" s="1074" t="s">
        <v>17609</v>
      </c>
      <c r="CJ59" s="1045" t="s">
        <v>16427</v>
      </c>
      <c r="CK59" s="1045" t="s">
        <v>16427</v>
      </c>
      <c r="CL59" s="1045" t="s">
        <v>16427</v>
      </c>
      <c r="CM59" s="1046" t="s">
        <v>17610</v>
      </c>
      <c r="CN59" s="1024" t="s">
        <v>17198</v>
      </c>
      <c r="CO59" s="1024" t="s">
        <v>17198</v>
      </c>
      <c r="CP59" s="1024" t="s">
        <v>17198</v>
      </c>
      <c r="CQ59" s="1024" t="s">
        <v>17198</v>
      </c>
      <c r="CR59" s="1024" t="s">
        <v>17199</v>
      </c>
      <c r="CS59" s="1024" t="s">
        <v>17199</v>
      </c>
      <c r="CT59" s="1024" t="s">
        <v>17199</v>
      </c>
      <c r="CU59" s="1024" t="s">
        <v>17199</v>
      </c>
      <c r="CV59" s="1024" t="s">
        <v>17200</v>
      </c>
      <c r="CW59" s="1024" t="s">
        <v>17200</v>
      </c>
      <c r="CX59" s="1024" t="s">
        <v>17200</v>
      </c>
      <c r="CY59" s="1024" t="s">
        <v>17200</v>
      </c>
      <c r="CZ59" s="1057" t="s">
        <v>17201</v>
      </c>
      <c r="DA59" s="1024" t="s">
        <v>16117</v>
      </c>
      <c r="DB59" s="1024" t="s">
        <v>16117</v>
      </c>
      <c r="DC59" s="1024" t="s">
        <v>16117</v>
      </c>
      <c r="DD59" s="203" t="s">
        <v>16289</v>
      </c>
      <c r="DE59" s="1019" t="s">
        <v>16311</v>
      </c>
      <c r="DF59" s="203" t="s">
        <v>16289</v>
      </c>
      <c r="DG59" s="1107" t="s">
        <v>17611</v>
      </c>
      <c r="DH59" s="1018" t="s">
        <v>16211</v>
      </c>
      <c r="DI59" s="1018" t="s">
        <v>16142</v>
      </c>
      <c r="DJ59" s="1018" t="s">
        <v>16211</v>
      </c>
      <c r="DK59" s="1020" t="s">
        <v>16211</v>
      </c>
      <c r="DL59" s="203" t="s">
        <v>16289</v>
      </c>
      <c r="DM59" s="1019" t="s">
        <v>16211</v>
      </c>
      <c r="DN59" s="203" t="s">
        <v>16289</v>
      </c>
      <c r="DO59" s="1107" t="s">
        <v>17612</v>
      </c>
      <c r="DP59" s="1024" t="s">
        <v>17198</v>
      </c>
      <c r="DQ59" s="1024" t="s">
        <v>17198</v>
      </c>
      <c r="DR59" s="1024" t="s">
        <v>17198</v>
      </c>
      <c r="DS59" s="1024" t="s">
        <v>17198</v>
      </c>
      <c r="DT59" s="1024" t="s">
        <v>17199</v>
      </c>
      <c r="DU59" s="1024" t="s">
        <v>17199</v>
      </c>
      <c r="DV59" s="1024" t="s">
        <v>17199</v>
      </c>
      <c r="DW59" s="1024" t="s">
        <v>17199</v>
      </c>
      <c r="DX59" s="1026"/>
      <c r="DY59" s="1057" t="s">
        <v>16174</v>
      </c>
      <c r="DZ59" s="1057" t="s">
        <v>16174</v>
      </c>
      <c r="EA59" s="1057" t="s">
        <v>16174</v>
      </c>
      <c r="EB59" s="1057" t="s">
        <v>16174</v>
      </c>
      <c r="EC59" s="1057" t="s">
        <v>17202</v>
      </c>
      <c r="ED59" s="1057" t="s">
        <v>17202</v>
      </c>
      <c r="EE59" s="1057" t="s">
        <v>17202</v>
      </c>
      <c r="EF59" s="1057" t="s">
        <v>17202</v>
      </c>
      <c r="EG59" s="1018" t="s">
        <v>16260</v>
      </c>
      <c r="EH59" s="1019" t="s">
        <v>16260</v>
      </c>
      <c r="EI59" s="1019" t="s">
        <v>16260</v>
      </c>
      <c r="EJ59" s="1020" t="s">
        <v>16260</v>
      </c>
      <c r="EK59" s="1027"/>
      <c r="EL59" s="446"/>
      <c r="EM59" s="446"/>
      <c r="EN59" s="1028"/>
      <c r="EO59" s="1027"/>
      <c r="EP59" s="446"/>
      <c r="EQ59" s="446"/>
      <c r="ER59" s="1028"/>
      <c r="ES59" s="1057" t="s">
        <v>17198</v>
      </c>
      <c r="ET59" s="1057" t="s">
        <v>17198</v>
      </c>
      <c r="EU59" s="1057" t="s">
        <v>17198</v>
      </c>
      <c r="EV59" s="1057" t="s">
        <v>17198</v>
      </c>
      <c r="EW59" s="1057" t="s">
        <v>17199</v>
      </c>
      <c r="EX59" s="1057" t="s">
        <v>17199</v>
      </c>
      <c r="EY59" s="1057" t="s">
        <v>17199</v>
      </c>
      <c r="EZ59" s="1057" t="s">
        <v>17199</v>
      </c>
      <c r="FA59" s="1057" t="s">
        <v>17200</v>
      </c>
      <c r="FB59" s="1057" t="s">
        <v>17200</v>
      </c>
      <c r="FC59" s="1057" t="s">
        <v>17200</v>
      </c>
      <c r="FD59" s="1057" t="s">
        <v>17200</v>
      </c>
      <c r="FE59" s="1057" t="s">
        <v>17201</v>
      </c>
      <c r="FF59" s="1024" t="s">
        <v>16117</v>
      </c>
      <c r="FG59" s="1024" t="s">
        <v>16117</v>
      </c>
      <c r="FH59" s="1024" t="s">
        <v>16117</v>
      </c>
      <c r="FI59" s="1027"/>
      <c r="FJ59" s="446"/>
      <c r="FK59" s="446"/>
      <c r="FL59" s="1028"/>
      <c r="FM59" s="1027"/>
      <c r="FN59" s="446"/>
      <c r="FO59" s="446"/>
      <c r="FP59" s="1028"/>
      <c r="FQ59" s="1027"/>
      <c r="FR59" s="446"/>
      <c r="FS59" s="446"/>
      <c r="FT59" s="1028"/>
      <c r="FU59" s="1057" t="s">
        <v>17198</v>
      </c>
      <c r="FV59" s="1057" t="s">
        <v>17198</v>
      </c>
      <c r="FW59" s="1057" t="s">
        <v>17198</v>
      </c>
      <c r="FX59" s="1057" t="s">
        <v>17198</v>
      </c>
      <c r="FY59" s="1057" t="s">
        <v>17199</v>
      </c>
      <c r="FZ59" s="1057" t="s">
        <v>17199</v>
      </c>
      <c r="GA59" s="1057" t="s">
        <v>17199</v>
      </c>
      <c r="GB59" s="1057" t="s">
        <v>17199</v>
      </c>
      <c r="GC59" s="1057" t="s">
        <v>17203</v>
      </c>
      <c r="GD59" s="1057" t="s">
        <v>17203</v>
      </c>
      <c r="GE59" s="1057" t="s">
        <v>17203</v>
      </c>
      <c r="GF59" s="1057" t="s">
        <v>17203</v>
      </c>
      <c r="GG59" s="1057" t="s">
        <v>17201</v>
      </c>
      <c r="GH59" s="1024" t="s">
        <v>16135</v>
      </c>
      <c r="GI59" s="1024" t="s">
        <v>16135</v>
      </c>
      <c r="GJ59" s="1024" t="s">
        <v>16135</v>
      </c>
      <c r="GK59" s="1027"/>
      <c r="GL59" s="446"/>
      <c r="GM59" s="446"/>
      <c r="GN59" s="1028"/>
      <c r="GO59" s="1027"/>
      <c r="GP59" s="446"/>
      <c r="GQ59" s="446"/>
      <c r="GR59" s="1028"/>
      <c r="GS59" s="1027"/>
      <c r="GT59" s="446"/>
      <c r="GU59" s="446"/>
      <c r="GV59" s="1028"/>
      <c r="GW59" s="1057" t="s">
        <v>17198</v>
      </c>
      <c r="GX59" s="1057" t="s">
        <v>17198</v>
      </c>
      <c r="GY59" s="1057" t="s">
        <v>17198</v>
      </c>
      <c r="GZ59" s="1057" t="s">
        <v>17198</v>
      </c>
      <c r="HA59" s="1057" t="s">
        <v>17199</v>
      </c>
      <c r="HB59" s="1057" t="s">
        <v>17199</v>
      </c>
      <c r="HC59" s="1057" t="s">
        <v>17199</v>
      </c>
      <c r="HD59" s="1057" t="s">
        <v>17199</v>
      </c>
      <c r="HE59" s="1057" t="s">
        <v>17200</v>
      </c>
      <c r="HF59" s="1057" t="s">
        <v>17200</v>
      </c>
      <c r="HG59" s="1057" t="s">
        <v>17200</v>
      </c>
      <c r="HH59" s="1057" t="s">
        <v>17200</v>
      </c>
      <c r="HI59" s="1057" t="s">
        <v>17201</v>
      </c>
      <c r="HJ59" s="1024" t="s">
        <v>16117</v>
      </c>
      <c r="HK59" s="1024" t="s">
        <v>16117</v>
      </c>
      <c r="HL59" s="1024" t="s">
        <v>16117</v>
      </c>
      <c r="HM59" s="1027"/>
      <c r="HN59" s="446"/>
      <c r="HO59" s="446"/>
      <c r="HP59" s="1028"/>
      <c r="HQ59" s="1027"/>
      <c r="HR59" s="446"/>
      <c r="HS59" s="446"/>
      <c r="HT59" s="1028"/>
      <c r="HU59" s="1027"/>
      <c r="HV59" s="446"/>
      <c r="HW59" s="446"/>
      <c r="HX59" s="1028"/>
      <c r="HY59" s="1057" t="s">
        <v>17205</v>
      </c>
      <c r="HZ59" s="1057" t="s">
        <v>17205</v>
      </c>
      <c r="IA59" s="1057" t="s">
        <v>17205</v>
      </c>
      <c r="IB59" s="1057" t="s">
        <v>17205</v>
      </c>
      <c r="IC59" s="1057" t="s">
        <v>17206</v>
      </c>
      <c r="ID59" s="1057" t="s">
        <v>17206</v>
      </c>
      <c r="IE59" s="1057" t="s">
        <v>17206</v>
      </c>
      <c r="IF59" s="1057" t="s">
        <v>17206</v>
      </c>
      <c r="IG59" s="1057" t="s">
        <v>17205</v>
      </c>
      <c r="IH59" s="1057" t="s">
        <v>17205</v>
      </c>
      <c r="II59" s="1057" t="s">
        <v>17205</v>
      </c>
      <c r="IJ59" s="1057" t="s">
        <v>17205</v>
      </c>
      <c r="IK59" s="1057" t="s">
        <v>17206</v>
      </c>
      <c r="IL59" s="1057" t="s">
        <v>17206</v>
      </c>
      <c r="IM59" s="1057" t="s">
        <v>17206</v>
      </c>
      <c r="IN59" s="1057" t="s">
        <v>17206</v>
      </c>
    </row>
    <row r="60" spans="1:248" ht="37.5" customHeight="1">
      <c r="A60" s="2501"/>
      <c r="B60" s="1433" t="s">
        <v>17613</v>
      </c>
      <c r="C60" s="1416"/>
      <c r="D60" s="1434" t="s">
        <v>16211</v>
      </c>
      <c r="E60" s="1434" t="s">
        <v>16211</v>
      </c>
      <c r="F60" s="1434" t="s">
        <v>16211</v>
      </c>
      <c r="G60" s="1434" t="s">
        <v>16211</v>
      </c>
      <c r="H60" s="1434" t="s">
        <v>16057</v>
      </c>
      <c r="I60" s="1435" t="s">
        <v>15013</v>
      </c>
      <c r="J60" s="1435" t="s">
        <v>16057</v>
      </c>
      <c r="K60" s="1436" t="s">
        <v>15013</v>
      </c>
      <c r="L60" s="1434" t="s">
        <v>17614</v>
      </c>
      <c r="M60" s="1434" t="s">
        <v>17614</v>
      </c>
      <c r="N60" s="1434" t="s">
        <v>17614</v>
      </c>
      <c r="O60" s="1434" t="s">
        <v>17614</v>
      </c>
      <c r="P60" s="1434" t="s">
        <v>16316</v>
      </c>
      <c r="Q60" s="1434" t="s">
        <v>16316</v>
      </c>
      <c r="R60" s="1434" t="s">
        <v>16316</v>
      </c>
      <c r="S60" s="1434" t="s">
        <v>16316</v>
      </c>
      <c r="T60" s="1342" t="s">
        <v>16731</v>
      </c>
      <c r="U60" s="1342" t="s">
        <v>16731</v>
      </c>
      <c r="V60" s="1342" t="s">
        <v>16731</v>
      </c>
      <c r="W60" s="1437" t="s">
        <v>16731</v>
      </c>
      <c r="X60" s="1438" t="s">
        <v>16151</v>
      </c>
      <c r="Y60" s="1438" t="s">
        <v>16151</v>
      </c>
      <c r="Z60" s="1438" t="s">
        <v>17587</v>
      </c>
      <c r="AA60" s="1436" t="s">
        <v>17587</v>
      </c>
      <c r="AB60" s="1438" t="s">
        <v>16151</v>
      </c>
      <c r="AC60" s="1435" t="s">
        <v>16121</v>
      </c>
      <c r="AD60" s="1435" t="s">
        <v>16121</v>
      </c>
      <c r="AE60" s="1436" t="s">
        <v>16121</v>
      </c>
      <c r="AF60" s="1018" t="s">
        <v>17615</v>
      </c>
      <c r="AG60" s="1435" t="s">
        <v>17615</v>
      </c>
      <c r="AH60" s="1435" t="s">
        <v>17615</v>
      </c>
      <c r="AI60" s="1436" t="s">
        <v>17615</v>
      </c>
      <c r="AJ60" s="1434" t="s">
        <v>16992</v>
      </c>
      <c r="AK60" s="1435" t="s">
        <v>16992</v>
      </c>
      <c r="AL60" s="1435" t="s">
        <v>17087</v>
      </c>
      <c r="AM60" s="1436" t="s">
        <v>16992</v>
      </c>
      <c r="AN60" s="1434" t="s">
        <v>17592</v>
      </c>
      <c r="AO60" s="1434" t="s">
        <v>17592</v>
      </c>
      <c r="AP60" s="1434" t="s">
        <v>17592</v>
      </c>
      <c r="AQ60" s="1434" t="s">
        <v>17592</v>
      </c>
      <c r="AR60" s="1434" t="s">
        <v>16316</v>
      </c>
      <c r="AS60" s="1435" t="s">
        <v>16316</v>
      </c>
      <c r="AT60" s="1435" t="s">
        <v>17570</v>
      </c>
      <c r="AU60" s="1436" t="s">
        <v>17570</v>
      </c>
      <c r="AV60" s="1439" t="s">
        <v>16731</v>
      </c>
      <c r="AW60" s="1440" t="s">
        <v>16731</v>
      </c>
      <c r="AX60" s="1440" t="s">
        <v>16731</v>
      </c>
      <c r="AY60" s="1437" t="s">
        <v>16731</v>
      </c>
      <c r="AZ60" s="1434" t="s">
        <v>17570</v>
      </c>
      <c r="BA60" s="1434" t="s">
        <v>17570</v>
      </c>
      <c r="BB60" s="1434" t="s">
        <v>17570</v>
      </c>
      <c r="BC60" s="1434" t="s">
        <v>17570</v>
      </c>
      <c r="BD60" s="1434" t="s">
        <v>16341</v>
      </c>
      <c r="BE60" s="1434" t="s">
        <v>16341</v>
      </c>
      <c r="BF60" s="1434" t="s">
        <v>16341</v>
      </c>
      <c r="BG60" s="1434" t="s">
        <v>16341</v>
      </c>
      <c r="BH60" s="1434" t="s">
        <v>17607</v>
      </c>
      <c r="BI60" s="1435" t="s">
        <v>14934</v>
      </c>
      <c r="BJ60" s="1435" t="s">
        <v>17607</v>
      </c>
      <c r="BK60" s="1436" t="s">
        <v>17607</v>
      </c>
      <c r="BL60" s="1434" t="s">
        <v>17616</v>
      </c>
      <c r="BM60" s="1435" t="s">
        <v>17616</v>
      </c>
      <c r="BN60" s="1435" t="s">
        <v>17616</v>
      </c>
      <c r="BO60" s="1436" t="s">
        <v>17616</v>
      </c>
      <c r="BP60" s="958" t="s">
        <v>17592</v>
      </c>
      <c r="BQ60" s="1435" t="s">
        <v>17592</v>
      </c>
      <c r="BR60" s="1435" t="s">
        <v>17592</v>
      </c>
      <c r="BS60" s="1436" t="s">
        <v>17592</v>
      </c>
      <c r="BT60" s="1113" t="s">
        <v>17570</v>
      </c>
      <c r="BU60" s="1436" t="s">
        <v>17592</v>
      </c>
      <c r="BV60" s="1113" t="s">
        <v>17570</v>
      </c>
      <c r="BW60" s="1113" t="s">
        <v>17570</v>
      </c>
      <c r="BX60" s="1439" t="s">
        <v>16731</v>
      </c>
      <c r="BY60" s="1440" t="s">
        <v>16731</v>
      </c>
      <c r="BZ60" s="1440" t="s">
        <v>16731</v>
      </c>
      <c r="CA60" s="1437" t="s">
        <v>16731</v>
      </c>
      <c r="CB60" s="1090" t="s">
        <v>16252</v>
      </c>
      <c r="CC60" s="1019" t="s">
        <v>16311</v>
      </c>
      <c r="CD60" s="1019" t="s">
        <v>16311</v>
      </c>
      <c r="CE60" s="1019" t="s">
        <v>16311</v>
      </c>
      <c r="CF60" s="1095" t="s">
        <v>16252</v>
      </c>
      <c r="CG60" s="1096" t="s">
        <v>16341</v>
      </c>
      <c r="CH60" s="1096" t="s">
        <v>16211</v>
      </c>
      <c r="CI60" s="1290" t="s">
        <v>16211</v>
      </c>
      <c r="CJ60" s="1434" t="s">
        <v>16341</v>
      </c>
      <c r="CK60" s="1435" t="s">
        <v>16341</v>
      </c>
      <c r="CL60" s="1435" t="s">
        <v>16341</v>
      </c>
      <c r="CM60" s="1436" t="s">
        <v>16341</v>
      </c>
      <c r="CN60" s="1434" t="s">
        <v>17616</v>
      </c>
      <c r="CO60" s="1435" t="s">
        <v>17616</v>
      </c>
      <c r="CP60" s="1435" t="s">
        <v>17616</v>
      </c>
      <c r="CQ60" s="1436" t="s">
        <v>17616</v>
      </c>
      <c r="CR60" s="1434" t="s">
        <v>17616</v>
      </c>
      <c r="CS60" s="1435" t="s">
        <v>17616</v>
      </c>
      <c r="CT60" s="1435" t="s">
        <v>17616</v>
      </c>
      <c r="CU60" s="1436" t="s">
        <v>17616</v>
      </c>
      <c r="CV60" s="1268" t="s">
        <v>16289</v>
      </c>
      <c r="CW60" s="1020" t="s">
        <v>17570</v>
      </c>
      <c r="CX60" s="1258" t="s">
        <v>16289</v>
      </c>
      <c r="CY60" s="1441" t="s">
        <v>17617</v>
      </c>
      <c r="CZ60" s="1439" t="s">
        <v>16731</v>
      </c>
      <c r="DA60" s="1440" t="s">
        <v>16731</v>
      </c>
      <c r="DB60" s="1440" t="s">
        <v>16731</v>
      </c>
      <c r="DC60" s="1437" t="s">
        <v>16731</v>
      </c>
      <c r="DD60" s="1434" t="s">
        <v>16311</v>
      </c>
      <c r="DE60" s="1435" t="s">
        <v>16142</v>
      </c>
      <c r="DF60" s="1435" t="s">
        <v>16311</v>
      </c>
      <c r="DG60" s="1436" t="s">
        <v>16311</v>
      </c>
      <c r="DH60" s="1434" t="s">
        <v>16142</v>
      </c>
      <c r="DI60" s="1435" t="s">
        <v>16143</v>
      </c>
      <c r="DJ60" s="1435" t="s">
        <v>16142</v>
      </c>
      <c r="DK60" s="1436" t="s">
        <v>16142</v>
      </c>
      <c r="DL60" s="1045" t="s">
        <v>16427</v>
      </c>
      <c r="DM60" s="1045" t="s">
        <v>16427</v>
      </c>
      <c r="DN60" s="1045" t="s">
        <v>16427</v>
      </c>
      <c r="DO60" s="1046" t="s">
        <v>17618</v>
      </c>
      <c r="DP60" s="1434" t="s">
        <v>16260</v>
      </c>
      <c r="DQ60" s="1435" t="s">
        <v>16260</v>
      </c>
      <c r="DR60" s="1435" t="s">
        <v>16260</v>
      </c>
      <c r="DS60" s="1436" t="s">
        <v>16260</v>
      </c>
      <c r="DT60" s="1434" t="s">
        <v>16189</v>
      </c>
      <c r="DU60" s="1435" t="s">
        <v>16189</v>
      </c>
      <c r="DV60" s="1435" t="s">
        <v>16260</v>
      </c>
      <c r="DW60" s="1436" t="s">
        <v>16189</v>
      </c>
      <c r="DX60" s="1026"/>
      <c r="DY60" s="1434" t="s">
        <v>16364</v>
      </c>
      <c r="DZ60" s="1435" t="s">
        <v>16364</v>
      </c>
      <c r="EA60" s="1435" t="s">
        <v>16364</v>
      </c>
      <c r="EB60" s="1436" t="s">
        <v>16364</v>
      </c>
      <c r="EC60" s="1439" t="s">
        <v>16731</v>
      </c>
      <c r="ED60" s="1440" t="s">
        <v>16731</v>
      </c>
      <c r="EE60" s="1440" t="s">
        <v>16731</v>
      </c>
      <c r="EF60" s="1437" t="s">
        <v>16731</v>
      </c>
      <c r="EG60" s="1434" t="s">
        <v>16365</v>
      </c>
      <c r="EH60" s="1435" t="s">
        <v>16365</v>
      </c>
      <c r="EI60" s="1435" t="s">
        <v>16365</v>
      </c>
      <c r="EJ60" s="1436" t="s">
        <v>16365</v>
      </c>
      <c r="EK60" s="1143"/>
      <c r="EL60" s="1144"/>
      <c r="EM60" s="1144"/>
      <c r="EN60" s="1145"/>
      <c r="EO60" s="1143"/>
      <c r="EP60" s="1144"/>
      <c r="EQ60" s="1144"/>
      <c r="ER60" s="1145"/>
      <c r="ES60" s="1143"/>
      <c r="ET60" s="1144"/>
      <c r="EU60" s="1144"/>
      <c r="EV60" s="1145"/>
      <c r="EW60" s="1143"/>
      <c r="EX60" s="1144"/>
      <c r="EY60" s="1144"/>
      <c r="EZ60" s="1145"/>
      <c r="FA60" s="1143"/>
      <c r="FB60" s="1144"/>
      <c r="FC60" s="1144"/>
      <c r="FD60" s="1145"/>
      <c r="FE60" s="1439" t="s">
        <v>16731</v>
      </c>
      <c r="FF60" s="1440" t="s">
        <v>16731</v>
      </c>
      <c r="FG60" s="1440" t="s">
        <v>16731</v>
      </c>
      <c r="FH60" s="1437" t="s">
        <v>16731</v>
      </c>
      <c r="FI60" s="1143"/>
      <c r="FJ60" s="1144"/>
      <c r="FK60" s="1144"/>
      <c r="FL60" s="1145"/>
      <c r="FM60" s="1143"/>
      <c r="FN60" s="1144"/>
      <c r="FO60" s="1144"/>
      <c r="FP60" s="1145"/>
      <c r="FQ60" s="1143"/>
      <c r="FR60" s="1144"/>
      <c r="FS60" s="1144"/>
      <c r="FT60" s="1145"/>
      <c r="FU60" s="1143"/>
      <c r="FV60" s="1144"/>
      <c r="FW60" s="1144"/>
      <c r="FX60" s="1145"/>
      <c r="FY60" s="1143"/>
      <c r="FZ60" s="1144"/>
      <c r="GA60" s="1144"/>
      <c r="GB60" s="1145"/>
      <c r="GC60" s="1143"/>
      <c r="GD60" s="1144"/>
      <c r="GE60" s="1144"/>
      <c r="GF60" s="1145"/>
      <c r="GG60" s="1439" t="s">
        <v>16731</v>
      </c>
      <c r="GH60" s="1440" t="s">
        <v>16731</v>
      </c>
      <c r="GI60" s="1440" t="s">
        <v>16731</v>
      </c>
      <c r="GJ60" s="1437" t="s">
        <v>16731</v>
      </c>
      <c r="GK60" s="1143"/>
      <c r="GL60" s="1144"/>
      <c r="GM60" s="1144"/>
      <c r="GN60" s="1145"/>
      <c r="GO60" s="1143"/>
      <c r="GP60" s="1144"/>
      <c r="GQ60" s="1144"/>
      <c r="GR60" s="1145"/>
      <c r="GS60" s="1143"/>
      <c r="GT60" s="1144"/>
      <c r="GU60" s="1144"/>
      <c r="GV60" s="1145"/>
      <c r="GW60" s="1143"/>
      <c r="GX60" s="1144"/>
      <c r="GY60" s="1144"/>
      <c r="GZ60" s="1145"/>
      <c r="HA60" s="1143"/>
      <c r="HB60" s="1144"/>
      <c r="HC60" s="1144"/>
      <c r="HD60" s="1145"/>
      <c r="HE60" s="1143"/>
      <c r="HF60" s="1144"/>
      <c r="HG60" s="1144"/>
      <c r="HH60" s="1145"/>
      <c r="HI60" s="1439" t="s">
        <v>16731</v>
      </c>
      <c r="HJ60" s="1440" t="s">
        <v>16731</v>
      </c>
      <c r="HK60" s="1440" t="s">
        <v>16731</v>
      </c>
      <c r="HL60" s="1437" t="s">
        <v>16731</v>
      </c>
      <c r="HM60" s="1143"/>
      <c r="HN60" s="1144"/>
      <c r="HO60" s="1144"/>
      <c r="HP60" s="1145"/>
      <c r="HQ60" s="1143"/>
      <c r="HR60" s="1144"/>
      <c r="HS60" s="1144"/>
      <c r="HT60" s="1145"/>
      <c r="HU60" s="1143"/>
      <c r="HV60" s="1144"/>
      <c r="HW60" s="1144"/>
      <c r="HX60" s="1145"/>
      <c r="HY60" s="1143"/>
      <c r="HZ60" s="1144"/>
      <c r="IA60" s="1144"/>
      <c r="IB60" s="1145"/>
      <c r="IC60" s="1143"/>
      <c r="ID60" s="1144"/>
      <c r="IE60" s="1144"/>
      <c r="IF60" s="1145"/>
      <c r="IG60" s="1143"/>
      <c r="IH60" s="1144"/>
      <c r="II60" s="1144"/>
      <c r="IJ60" s="1145"/>
      <c r="IK60" s="1439" t="s">
        <v>16731</v>
      </c>
      <c r="IL60" s="1440" t="s">
        <v>16731</v>
      </c>
      <c r="IM60" s="1440" t="s">
        <v>16731</v>
      </c>
      <c r="IN60" s="1437" t="s">
        <v>16731</v>
      </c>
    </row>
    <row r="61" spans="1:248" ht="37.5" customHeight="1">
      <c r="A61" s="1442" t="s">
        <v>17619</v>
      </c>
      <c r="B61" s="1443" t="s">
        <v>17620</v>
      </c>
      <c r="C61" s="1416"/>
      <c r="D61" s="1444"/>
      <c r="E61" s="1445"/>
      <c r="F61" s="1445"/>
      <c r="G61" s="1446"/>
      <c r="H61" s="1444"/>
      <c r="I61" s="1445"/>
      <c r="J61" s="1445"/>
      <c r="K61" s="1446"/>
      <c r="L61" s="1444"/>
      <c r="M61" s="1445"/>
      <c r="N61" s="1445"/>
      <c r="O61" s="1446"/>
      <c r="P61" s="1419" t="s">
        <v>17523</v>
      </c>
      <c r="Q61" s="1419" t="s">
        <v>17523</v>
      </c>
      <c r="R61" s="1419" t="s">
        <v>17523</v>
      </c>
      <c r="S61" s="1420" t="s">
        <v>17621</v>
      </c>
      <c r="T61" s="1444"/>
      <c r="U61" s="1445"/>
      <c r="V61" s="1445"/>
      <c r="W61" s="1446"/>
      <c r="X61" s="1419" t="s">
        <v>17526</v>
      </c>
      <c r="Y61" s="1419" t="s">
        <v>17526</v>
      </c>
      <c r="Z61" s="1419" t="s">
        <v>17526</v>
      </c>
      <c r="AA61" s="1420" t="s">
        <v>17622</v>
      </c>
      <c r="AB61" s="1065"/>
      <c r="AC61" s="1066"/>
      <c r="AD61" s="1066"/>
      <c r="AE61" s="1067"/>
      <c r="AF61" s="1444"/>
      <c r="AG61" s="1445"/>
      <c r="AH61" s="1445"/>
      <c r="AI61" s="1446"/>
      <c r="AJ61" s="1444"/>
      <c r="AK61" s="1445"/>
      <c r="AL61" s="1445"/>
      <c r="AM61" s="1446"/>
      <c r="AN61" s="1444"/>
      <c r="AO61" s="1445"/>
      <c r="AP61" s="1445"/>
      <c r="AQ61" s="1446"/>
      <c r="AR61" s="1444"/>
      <c r="AS61" s="1445"/>
      <c r="AT61" s="1445"/>
      <c r="AU61" s="1446"/>
      <c r="AV61" s="1419" t="s">
        <v>17529</v>
      </c>
      <c r="AW61" s="1419" t="s">
        <v>17529</v>
      </c>
      <c r="AX61" s="1419" t="s">
        <v>17529</v>
      </c>
      <c r="AY61" s="1420" t="s">
        <v>17623</v>
      </c>
      <c r="AZ61" s="1444"/>
      <c r="BA61" s="1445"/>
      <c r="BB61" s="1445"/>
      <c r="BC61" s="1446"/>
      <c r="BD61" s="1444"/>
      <c r="BE61" s="1445"/>
      <c r="BF61" s="1445"/>
      <c r="BG61" s="1446"/>
      <c r="BH61" s="1444"/>
      <c r="BI61" s="1445"/>
      <c r="BJ61" s="1445"/>
      <c r="BK61" s="1446"/>
      <c r="BL61" s="1444"/>
      <c r="BM61" s="1445"/>
      <c r="BN61" s="1445"/>
      <c r="BO61" s="1446"/>
      <c r="BP61" s="1444"/>
      <c r="BQ61" s="1445"/>
      <c r="BR61" s="1445"/>
      <c r="BS61" s="1446"/>
      <c r="BT61" s="1444"/>
      <c r="BU61" s="1445"/>
      <c r="BV61" s="1445"/>
      <c r="BW61" s="1446"/>
      <c r="BX61" s="1358" t="s">
        <v>17169</v>
      </c>
      <c r="BY61" s="1358" t="s">
        <v>17169</v>
      </c>
      <c r="BZ61" s="1358" t="s">
        <v>17169</v>
      </c>
      <c r="CA61" s="1362" t="s">
        <v>17624</v>
      </c>
      <c r="CB61" s="1444"/>
      <c r="CC61" s="1447"/>
      <c r="CD61" s="1447"/>
      <c r="CE61" s="1447"/>
      <c r="CF61" s="1444"/>
      <c r="CG61" s="1445"/>
      <c r="CH61" s="1445"/>
      <c r="CI61" s="1446"/>
      <c r="CJ61" s="1358" t="s">
        <v>17169</v>
      </c>
      <c r="CK61" s="1358" t="s">
        <v>17169</v>
      </c>
      <c r="CL61" s="1358" t="s">
        <v>17169</v>
      </c>
      <c r="CM61" s="1362" t="s">
        <v>17625</v>
      </c>
      <c r="CN61" s="1027"/>
      <c r="CO61" s="446"/>
      <c r="CP61" s="446"/>
      <c r="CQ61" s="1028"/>
      <c r="CR61" s="1358" t="s">
        <v>17171</v>
      </c>
      <c r="CS61" s="1358" t="s">
        <v>17171</v>
      </c>
      <c r="CT61" s="1358" t="s">
        <v>17171</v>
      </c>
      <c r="CU61" s="1362" t="s">
        <v>17626</v>
      </c>
      <c r="CV61" s="1444"/>
      <c r="CW61" s="1445"/>
      <c r="CX61" s="1445"/>
      <c r="CY61" s="1446"/>
      <c r="CZ61" s="1358" t="s">
        <v>17177</v>
      </c>
      <c r="DA61" s="1358" t="s">
        <v>17177</v>
      </c>
      <c r="DB61" s="1358" t="s">
        <v>17177</v>
      </c>
      <c r="DC61" s="1362" t="s">
        <v>17627</v>
      </c>
      <c r="DD61" s="1444"/>
      <c r="DE61" s="1445"/>
      <c r="DF61" s="1445"/>
      <c r="DG61" s="1446"/>
      <c r="DH61" s="1444"/>
      <c r="DI61" s="1445"/>
      <c r="DJ61" s="1445"/>
      <c r="DK61" s="1446"/>
      <c r="DL61" s="1444"/>
      <c r="DM61" s="1445"/>
      <c r="DN61" s="1445"/>
      <c r="DO61" s="1446"/>
      <c r="DP61" s="1444"/>
      <c r="DQ61" s="1445"/>
      <c r="DR61" s="1445"/>
      <c r="DS61" s="1446"/>
      <c r="DT61" s="1444"/>
      <c r="DU61" s="1445"/>
      <c r="DV61" s="1445"/>
      <c r="DW61" s="1446"/>
      <c r="DX61" s="1026"/>
      <c r="DY61" s="1444"/>
      <c r="DZ61" s="1445"/>
      <c r="EA61" s="1445"/>
      <c r="EB61" s="1446"/>
      <c r="EC61" s="1444"/>
      <c r="ED61" s="1445"/>
      <c r="EE61" s="1445"/>
      <c r="EF61" s="1446"/>
      <c r="EG61" s="1444"/>
      <c r="EH61" s="1445"/>
      <c r="EI61" s="1445"/>
      <c r="EJ61" s="1446"/>
      <c r="EK61" s="1065"/>
      <c r="EL61" s="1066"/>
      <c r="EM61" s="1066"/>
      <c r="EN61" s="1067"/>
      <c r="EO61" s="1444"/>
      <c r="EP61" s="1445"/>
      <c r="EQ61" s="1445"/>
      <c r="ER61" s="1446"/>
      <c r="ES61" s="1444"/>
      <c r="ET61" s="1445"/>
      <c r="EU61" s="1445"/>
      <c r="EV61" s="1446"/>
      <c r="EW61" s="1065"/>
      <c r="EX61" s="1066"/>
      <c r="EY61" s="1066"/>
      <c r="EZ61" s="1067"/>
      <c r="FA61" s="1419" t="s">
        <v>17541</v>
      </c>
      <c r="FB61" s="1419" t="s">
        <v>17541</v>
      </c>
      <c r="FC61" s="1419" t="s">
        <v>17541</v>
      </c>
      <c r="FD61" s="1420" t="s">
        <v>17628</v>
      </c>
      <c r="FE61" s="1444"/>
      <c r="FF61" s="1445"/>
      <c r="FG61" s="1445"/>
      <c r="FH61" s="1446"/>
      <c r="FI61" s="1444"/>
      <c r="FJ61" s="1445"/>
      <c r="FK61" s="1445"/>
      <c r="FL61" s="1446"/>
      <c r="FM61" s="1444"/>
      <c r="FN61" s="1445"/>
      <c r="FO61" s="1445"/>
      <c r="FP61" s="1446"/>
      <c r="FQ61" s="1065"/>
      <c r="FR61" s="1066"/>
      <c r="FS61" s="1066"/>
      <c r="FT61" s="1066"/>
      <c r="FU61" s="1444"/>
      <c r="FV61" s="1445"/>
      <c r="FW61" s="1445"/>
      <c r="FX61" s="1446"/>
      <c r="FY61" s="1444"/>
      <c r="FZ61" s="1445"/>
      <c r="GA61" s="1445"/>
      <c r="GB61" s="1446"/>
      <c r="GC61" s="1444"/>
      <c r="GD61" s="1445"/>
      <c r="GE61" s="1445"/>
      <c r="GF61" s="1446"/>
      <c r="GG61" s="1444"/>
      <c r="GH61" s="1445"/>
      <c r="GI61" s="1445"/>
      <c r="GJ61" s="1446"/>
      <c r="GK61" s="1358" t="s">
        <v>17184</v>
      </c>
      <c r="GL61" s="1358" t="s">
        <v>17184</v>
      </c>
      <c r="GM61" s="1358" t="s">
        <v>17184</v>
      </c>
      <c r="GN61" s="1362" t="s">
        <v>17629</v>
      </c>
      <c r="GO61" s="1444"/>
      <c r="GP61" s="1445"/>
      <c r="GQ61" s="1445"/>
      <c r="GR61" s="1446"/>
      <c r="GS61" s="1444"/>
      <c r="GT61" s="1445"/>
      <c r="GU61" s="1445"/>
      <c r="GV61" s="1446"/>
      <c r="GW61" s="1444"/>
      <c r="GX61" s="1445"/>
      <c r="GY61" s="1445"/>
      <c r="GZ61" s="1446"/>
      <c r="HA61" s="1444"/>
      <c r="HB61" s="1445"/>
      <c r="HC61" s="1445"/>
      <c r="HD61" s="1446"/>
      <c r="HE61" s="1358" t="s">
        <v>17184</v>
      </c>
      <c r="HF61" s="1358" t="s">
        <v>17184</v>
      </c>
      <c r="HG61" s="1358" t="s">
        <v>17184</v>
      </c>
      <c r="HH61" s="1362" t="s">
        <v>17630</v>
      </c>
      <c r="HI61" s="1027"/>
      <c r="HJ61" s="446"/>
      <c r="HK61" s="446"/>
      <c r="HL61" s="1028"/>
      <c r="HM61" s="1444"/>
      <c r="HN61" s="1445"/>
      <c r="HO61" s="1445"/>
      <c r="HP61" s="1446"/>
      <c r="HQ61" s="1444"/>
      <c r="HR61" s="1445"/>
      <c r="HS61" s="1445"/>
      <c r="HT61" s="1446"/>
      <c r="HU61" s="1358" t="s">
        <v>17182</v>
      </c>
      <c r="HV61" s="1358" t="s">
        <v>17182</v>
      </c>
      <c r="HW61" s="1358" t="s">
        <v>17182</v>
      </c>
      <c r="HX61" s="1362" t="s">
        <v>17631</v>
      </c>
      <c r="HY61" s="1444"/>
      <c r="HZ61" s="1445"/>
      <c r="IA61" s="1445"/>
      <c r="IB61" s="1446"/>
      <c r="IC61" s="1444"/>
      <c r="ID61" s="1445"/>
      <c r="IE61" s="1445"/>
      <c r="IF61" s="1446"/>
      <c r="IG61" s="1444"/>
      <c r="IH61" s="1445"/>
      <c r="II61" s="1445"/>
      <c r="IJ61" s="1446"/>
      <c r="IK61" s="1444"/>
      <c r="IL61" s="1445"/>
      <c r="IM61" s="1445"/>
      <c r="IN61" s="1446"/>
    </row>
    <row r="62" spans="1:248" ht="37.5" customHeight="1">
      <c r="A62" s="1442" t="s">
        <v>17632</v>
      </c>
      <c r="B62" s="1448" t="s">
        <v>17633</v>
      </c>
      <c r="C62" s="1416"/>
      <c r="D62" s="1449"/>
      <c r="E62" s="1450"/>
      <c r="F62" s="1450"/>
      <c r="G62" s="1451"/>
      <c r="H62" s="1449"/>
      <c r="I62" s="1450"/>
      <c r="J62" s="1450"/>
      <c r="K62" s="1451"/>
      <c r="L62" s="1449"/>
      <c r="M62" s="1450"/>
      <c r="N62" s="1450"/>
      <c r="O62" s="1451"/>
      <c r="P62" s="1449"/>
      <c r="Q62" s="1450"/>
      <c r="R62" s="1450"/>
      <c r="S62" s="1451"/>
      <c r="T62" s="1449"/>
      <c r="U62" s="1450"/>
      <c r="V62" s="1450"/>
      <c r="W62" s="1451"/>
      <c r="X62" s="1449"/>
      <c r="Y62" s="1450"/>
      <c r="Z62" s="1450"/>
      <c r="AA62" s="1451"/>
      <c r="AB62" s="1449"/>
      <c r="AC62" s="1450"/>
      <c r="AD62" s="1450"/>
      <c r="AE62" s="1451"/>
      <c r="AF62" s="1449"/>
      <c r="AG62" s="1450"/>
      <c r="AH62" s="1450"/>
      <c r="AI62" s="1451"/>
      <c r="AJ62" s="1449"/>
      <c r="AK62" s="1450"/>
      <c r="AL62" s="1450"/>
      <c r="AM62" s="1451"/>
      <c r="AN62" s="1449"/>
      <c r="AO62" s="1450"/>
      <c r="AP62" s="1450"/>
      <c r="AQ62" s="1451"/>
      <c r="AR62" s="1449"/>
      <c r="AS62" s="1450"/>
      <c r="AT62" s="1450"/>
      <c r="AU62" s="1451"/>
      <c r="AV62" s="1449"/>
      <c r="AW62" s="1450"/>
      <c r="AX62" s="1450"/>
      <c r="AY62" s="1451"/>
      <c r="AZ62" s="1449"/>
      <c r="BA62" s="1450"/>
      <c r="BB62" s="1450"/>
      <c r="BC62" s="1451"/>
      <c r="BD62" s="1449"/>
      <c r="BE62" s="1450"/>
      <c r="BF62" s="1450"/>
      <c r="BG62" s="1451"/>
      <c r="BH62" s="1449"/>
      <c r="BI62" s="1450"/>
      <c r="BJ62" s="1450"/>
      <c r="BK62" s="1451"/>
      <c r="BL62" s="1449"/>
      <c r="BM62" s="1450"/>
      <c r="BN62" s="1450"/>
      <c r="BO62" s="1451"/>
      <c r="BP62" s="1449"/>
      <c r="BQ62" s="1450"/>
      <c r="BR62" s="1450"/>
      <c r="BS62" s="1451"/>
      <c r="BT62" s="1449"/>
      <c r="BU62" s="1450"/>
      <c r="BV62" s="1450"/>
      <c r="BW62" s="1451"/>
      <c r="BX62" s="1449"/>
      <c r="BY62" s="1450"/>
      <c r="BZ62" s="1450"/>
      <c r="CA62" s="1451"/>
      <c r="CB62" s="1449"/>
      <c r="CC62" s="1450"/>
      <c r="CD62" s="1450"/>
      <c r="CE62" s="1451"/>
      <c r="CF62" s="1449"/>
      <c r="CG62" s="1450"/>
      <c r="CH62" s="1450"/>
      <c r="CI62" s="1451"/>
      <c r="CJ62" s="1449"/>
      <c r="CK62" s="1450"/>
      <c r="CL62" s="1450"/>
      <c r="CM62" s="1451"/>
      <c r="CN62" s="1449"/>
      <c r="CO62" s="1450"/>
      <c r="CP62" s="1450"/>
      <c r="CQ62" s="1451"/>
      <c r="CR62" s="1449"/>
      <c r="CS62" s="1450"/>
      <c r="CT62" s="1450"/>
      <c r="CU62" s="1451"/>
      <c r="CV62" s="1449"/>
      <c r="CW62" s="1450"/>
      <c r="CX62" s="1450"/>
      <c r="CY62" s="1451"/>
      <c r="CZ62" s="1449"/>
      <c r="DA62" s="1450"/>
      <c r="DB62" s="1450"/>
      <c r="DC62" s="1451"/>
      <c r="DD62" s="1449"/>
      <c r="DE62" s="1450"/>
      <c r="DF62" s="1450"/>
      <c r="DG62" s="1451"/>
      <c r="DH62" s="1449"/>
      <c r="DI62" s="1450"/>
      <c r="DJ62" s="1450"/>
      <c r="DK62" s="1451"/>
      <c r="DL62" s="1449"/>
      <c r="DM62" s="1450"/>
      <c r="DN62" s="1450"/>
      <c r="DO62" s="1451"/>
      <c r="DP62" s="1449"/>
      <c r="DQ62" s="1450"/>
      <c r="DR62" s="1450"/>
      <c r="DS62" s="1451"/>
      <c r="DT62" s="1449"/>
      <c r="DU62" s="1450"/>
      <c r="DV62" s="1450"/>
      <c r="DW62" s="1451"/>
      <c r="DX62" s="1026"/>
      <c r="DY62" s="1449"/>
      <c r="DZ62" s="1450"/>
      <c r="EA62" s="1450"/>
      <c r="EB62" s="1451"/>
      <c r="EC62" s="1449"/>
      <c r="ED62" s="1450"/>
      <c r="EE62" s="1450"/>
      <c r="EF62" s="1451"/>
      <c r="EG62" s="1449"/>
      <c r="EH62" s="1450"/>
      <c r="EI62" s="1450"/>
      <c r="EJ62" s="1451"/>
      <c r="EK62" s="1449"/>
      <c r="EL62" s="1450"/>
      <c r="EM62" s="1450"/>
      <c r="EN62" s="1451"/>
      <c r="EO62" s="1449"/>
      <c r="EP62" s="1450"/>
      <c r="EQ62" s="1450"/>
      <c r="ER62" s="1451"/>
      <c r="ES62" s="1449"/>
      <c r="ET62" s="1450"/>
      <c r="EU62" s="1450"/>
      <c r="EV62" s="1451"/>
      <c r="EW62" s="1449"/>
      <c r="EX62" s="1450"/>
      <c r="EY62" s="1450"/>
      <c r="EZ62" s="1451"/>
      <c r="FA62" s="1449"/>
      <c r="FB62" s="1450"/>
      <c r="FC62" s="1450"/>
      <c r="FD62" s="1451"/>
      <c r="FE62" s="1449"/>
      <c r="FF62" s="1450"/>
      <c r="FG62" s="1450"/>
      <c r="FH62" s="1451"/>
      <c r="FI62" s="1449"/>
      <c r="FJ62" s="1450"/>
      <c r="FK62" s="1450"/>
      <c r="FL62" s="1451"/>
      <c r="FM62" s="1449"/>
      <c r="FN62" s="1450"/>
      <c r="FO62" s="1450"/>
      <c r="FP62" s="1451"/>
      <c r="FQ62" s="1449"/>
      <c r="FR62" s="1450"/>
      <c r="FS62" s="1450"/>
      <c r="FT62" s="1451"/>
      <c r="FU62" s="1449"/>
      <c r="FV62" s="1450"/>
      <c r="FW62" s="1450"/>
      <c r="FX62" s="1451"/>
      <c r="FY62" s="1449"/>
      <c r="FZ62" s="1450"/>
      <c r="GA62" s="1450"/>
      <c r="GB62" s="1451"/>
      <c r="GC62" s="1449"/>
      <c r="GD62" s="1450"/>
      <c r="GE62" s="1450"/>
      <c r="GF62" s="1451"/>
      <c r="GG62" s="1449"/>
      <c r="GH62" s="1450"/>
      <c r="GI62" s="1450"/>
      <c r="GJ62" s="1451"/>
      <c r="GK62" s="1449"/>
      <c r="GL62" s="1450"/>
      <c r="GM62" s="1450"/>
      <c r="GN62" s="1451"/>
      <c r="GO62" s="1449"/>
      <c r="GP62" s="1450"/>
      <c r="GQ62" s="1450"/>
      <c r="GR62" s="1451"/>
      <c r="GS62" s="1449"/>
      <c r="GT62" s="1450"/>
      <c r="GU62" s="1450"/>
      <c r="GV62" s="1451"/>
      <c r="GW62" s="1449"/>
      <c r="GX62" s="1450"/>
      <c r="GY62" s="1450"/>
      <c r="GZ62" s="1451"/>
      <c r="HA62" s="1449"/>
      <c r="HB62" s="1450"/>
      <c r="HC62" s="1450"/>
      <c r="HD62" s="1451"/>
      <c r="HE62" s="1449"/>
      <c r="HF62" s="1450"/>
      <c r="HG62" s="1450"/>
      <c r="HH62" s="1451"/>
      <c r="HI62" s="1449"/>
      <c r="HJ62" s="1450"/>
      <c r="HK62" s="1450"/>
      <c r="HL62" s="1451"/>
      <c r="HM62" s="1449"/>
      <c r="HN62" s="1450"/>
      <c r="HO62" s="1450"/>
      <c r="HP62" s="1451"/>
      <c r="HQ62" s="1449"/>
      <c r="HR62" s="1450"/>
      <c r="HS62" s="1450"/>
      <c r="HT62" s="1451"/>
      <c r="HU62" s="1449"/>
      <c r="HV62" s="1450"/>
      <c r="HW62" s="1450"/>
      <c r="HX62" s="1451"/>
      <c r="HY62" s="1449"/>
      <c r="HZ62" s="1450"/>
      <c r="IA62" s="1450"/>
      <c r="IB62" s="1451"/>
      <c r="IC62" s="1449"/>
      <c r="ID62" s="1450"/>
      <c r="IE62" s="1450"/>
      <c r="IF62" s="1451"/>
      <c r="IG62" s="1449"/>
      <c r="IH62" s="1450"/>
      <c r="II62" s="1450"/>
      <c r="IJ62" s="1451"/>
      <c r="IK62" s="1449"/>
      <c r="IL62" s="1450"/>
      <c r="IM62" s="1450"/>
      <c r="IN62" s="1451"/>
    </row>
    <row r="63" spans="1:248" ht="37.5" customHeight="1">
      <c r="A63" s="2559" t="s">
        <v>17634</v>
      </c>
      <c r="B63" s="1070" t="s">
        <v>17635</v>
      </c>
      <c r="C63" s="1416"/>
      <c r="D63" s="1065"/>
      <c r="E63" s="1066"/>
      <c r="F63" s="1066"/>
      <c r="G63" s="1067"/>
      <c r="H63" s="1065"/>
      <c r="I63" s="1066"/>
      <c r="J63" s="1066"/>
      <c r="K63" s="1067"/>
      <c r="L63" s="1024" t="s">
        <v>16739</v>
      </c>
      <c r="M63" s="1024" t="s">
        <v>16739</v>
      </c>
      <c r="N63" s="1024" t="s">
        <v>16739</v>
      </c>
      <c r="O63" s="1024" t="s">
        <v>16739</v>
      </c>
      <c r="P63" s="1065"/>
      <c r="Q63" s="1066"/>
      <c r="R63" s="1066"/>
      <c r="S63" s="1067"/>
      <c r="T63" s="1065"/>
      <c r="U63" s="1066"/>
      <c r="V63" s="1066"/>
      <c r="W63" s="1067"/>
      <c r="X63" s="1065"/>
      <c r="Y63" s="1066"/>
      <c r="Z63" s="1066"/>
      <c r="AA63" s="1067"/>
      <c r="AB63" s="1065"/>
      <c r="AC63" s="1066"/>
      <c r="AD63" s="1066"/>
      <c r="AE63" s="1067"/>
      <c r="AF63" s="1065"/>
      <c r="AG63" s="1066"/>
      <c r="AH63" s="1066"/>
      <c r="AI63" s="1067"/>
      <c r="AJ63" s="1065"/>
      <c r="AK63" s="1066"/>
      <c r="AL63" s="1066"/>
      <c r="AM63" s="1067"/>
      <c r="AN63" s="1065"/>
      <c r="AO63" s="1066"/>
      <c r="AP63" s="1066"/>
      <c r="AQ63" s="1067"/>
      <c r="AR63" s="1065"/>
      <c r="AS63" s="1066"/>
      <c r="AT63" s="1066"/>
      <c r="AU63" s="1067"/>
      <c r="AV63" s="1065"/>
      <c r="AW63" s="1066"/>
      <c r="AX63" s="1066"/>
      <c r="AY63" s="1067"/>
      <c r="AZ63" s="1065"/>
      <c r="BA63" s="1066"/>
      <c r="BB63" s="1066"/>
      <c r="BC63" s="1067"/>
      <c r="BD63" s="1065"/>
      <c r="BE63" s="1066"/>
      <c r="BF63" s="1066"/>
      <c r="BG63" s="1067"/>
      <c r="BH63" s="1065"/>
      <c r="BI63" s="1066"/>
      <c r="BJ63" s="1066"/>
      <c r="BK63" s="1067"/>
      <c r="BL63" s="1065"/>
      <c r="BM63" s="1066"/>
      <c r="BN63" s="1066"/>
      <c r="BO63" s="1067"/>
      <c r="BP63" s="1065"/>
      <c r="BQ63" s="1066"/>
      <c r="BR63" s="1066"/>
      <c r="BS63" s="1067"/>
      <c r="BT63" s="1065"/>
      <c r="BU63" s="1066"/>
      <c r="BV63" s="1066"/>
      <c r="BW63" s="1067"/>
      <c r="BX63" s="1065"/>
      <c r="BY63" s="1066"/>
      <c r="BZ63" s="1066"/>
      <c r="CA63" s="1067"/>
      <c r="CB63" s="1065"/>
      <c r="CC63" s="1066"/>
      <c r="CD63" s="1066"/>
      <c r="CE63" s="1067"/>
      <c r="CF63" s="1065"/>
      <c r="CG63" s="1066"/>
      <c r="CH63" s="1066"/>
      <c r="CI63" s="1067"/>
      <c r="CJ63" s="1065"/>
      <c r="CK63" s="1066"/>
      <c r="CL63" s="1066"/>
      <c r="CM63" s="1067"/>
      <c r="CN63" s="1065"/>
      <c r="CO63" s="1066"/>
      <c r="CP63" s="1066"/>
      <c r="CQ63" s="1067"/>
      <c r="CR63" s="1065"/>
      <c r="CS63" s="1066"/>
      <c r="CT63" s="1066"/>
      <c r="CU63" s="1067"/>
      <c r="CV63" s="1065"/>
      <c r="CW63" s="1066"/>
      <c r="CX63" s="1066"/>
      <c r="CY63" s="1067"/>
      <c r="CZ63" s="1065"/>
      <c r="DA63" s="1066"/>
      <c r="DB63" s="1066"/>
      <c r="DC63" s="1067"/>
      <c r="DD63" s="1065"/>
      <c r="DE63" s="1066"/>
      <c r="DF63" s="1066"/>
      <c r="DG63" s="1067"/>
      <c r="DH63" s="1065"/>
      <c r="DI63" s="1066"/>
      <c r="DJ63" s="1066"/>
      <c r="DK63" s="1067"/>
      <c r="DL63" s="1065"/>
      <c r="DM63" s="1066"/>
      <c r="DN63" s="1066"/>
      <c r="DO63" s="1067"/>
      <c r="DP63" s="1065"/>
      <c r="DQ63" s="1066"/>
      <c r="DR63" s="1066"/>
      <c r="DS63" s="1067"/>
      <c r="DT63" s="1065"/>
      <c r="DU63" s="1066"/>
      <c r="DV63" s="1066"/>
      <c r="DW63" s="1067"/>
      <c r="DX63" s="1026"/>
      <c r="DY63" s="1065"/>
      <c r="DZ63" s="1066"/>
      <c r="EA63" s="1066"/>
      <c r="EB63" s="1067"/>
      <c r="EC63" s="1065"/>
      <c r="ED63" s="1066"/>
      <c r="EE63" s="1066"/>
      <c r="EF63" s="1067"/>
      <c r="EG63" s="1065"/>
      <c r="EH63" s="1066"/>
      <c r="EI63" s="1066"/>
      <c r="EJ63" s="1067"/>
      <c r="EK63" s="1065"/>
      <c r="EL63" s="1066"/>
      <c r="EM63" s="1066"/>
      <c r="EN63" s="1067"/>
      <c r="EO63" s="1065"/>
      <c r="EP63" s="1066"/>
      <c r="EQ63" s="1066"/>
      <c r="ER63" s="1067"/>
      <c r="ES63" s="1065"/>
      <c r="ET63" s="1066"/>
      <c r="EU63" s="1066"/>
      <c r="EV63" s="1067"/>
      <c r="EW63" s="1065"/>
      <c r="EX63" s="1066"/>
      <c r="EY63" s="1066"/>
      <c r="EZ63" s="1067"/>
      <c r="FA63" s="1065"/>
      <c r="FB63" s="1066"/>
      <c r="FC63" s="1066"/>
      <c r="FD63" s="1067"/>
      <c r="FE63" s="1065"/>
      <c r="FF63" s="1066"/>
      <c r="FG63" s="1066"/>
      <c r="FH63" s="1067"/>
      <c r="FI63" s="1065"/>
      <c r="FJ63" s="1066"/>
      <c r="FK63" s="1066"/>
      <c r="FL63" s="1067"/>
      <c r="FM63" s="1065"/>
      <c r="FN63" s="1066"/>
      <c r="FO63" s="1066"/>
      <c r="FP63" s="1067"/>
      <c r="FQ63" s="1065"/>
      <c r="FR63" s="1066"/>
      <c r="FS63" s="1066"/>
      <c r="FT63" s="1067"/>
      <c r="FU63" s="1065"/>
      <c r="FV63" s="1066"/>
      <c r="FW63" s="1066"/>
      <c r="FX63" s="1067"/>
      <c r="FY63" s="1065"/>
      <c r="FZ63" s="1066"/>
      <c r="GA63" s="1066"/>
      <c r="GB63" s="1067"/>
      <c r="GC63" s="1065"/>
      <c r="GD63" s="1066"/>
      <c r="GE63" s="1066"/>
      <c r="GF63" s="1067"/>
      <c r="GG63" s="1065"/>
      <c r="GH63" s="1066"/>
      <c r="GI63" s="1066"/>
      <c r="GJ63" s="1067"/>
      <c r="GK63" s="1065"/>
      <c r="GL63" s="1066"/>
      <c r="GM63" s="1066"/>
      <c r="GN63" s="1067"/>
      <c r="GO63" s="1065"/>
      <c r="GP63" s="1066"/>
      <c r="GQ63" s="1066"/>
      <c r="GR63" s="1067"/>
      <c r="GS63" s="1065"/>
      <c r="GT63" s="1066"/>
      <c r="GU63" s="1066"/>
      <c r="GV63" s="1067"/>
      <c r="GW63" s="1065"/>
      <c r="GX63" s="1066"/>
      <c r="GY63" s="1066"/>
      <c r="GZ63" s="1067"/>
      <c r="HA63" s="1065"/>
      <c r="HB63" s="1066"/>
      <c r="HC63" s="1066"/>
      <c r="HD63" s="1067"/>
      <c r="HE63" s="1065"/>
      <c r="HF63" s="1066"/>
      <c r="HG63" s="1066"/>
      <c r="HH63" s="1067"/>
      <c r="HI63" s="1065"/>
      <c r="HJ63" s="1066"/>
      <c r="HK63" s="1066"/>
      <c r="HL63" s="1067"/>
      <c r="HM63" s="1065"/>
      <c r="HN63" s="1066"/>
      <c r="HO63" s="1066"/>
      <c r="HP63" s="1067"/>
      <c r="HQ63" s="1065"/>
      <c r="HR63" s="1066"/>
      <c r="HS63" s="1066"/>
      <c r="HT63" s="1067"/>
      <c r="HU63" s="1065"/>
      <c r="HV63" s="1066"/>
      <c r="HW63" s="1066"/>
      <c r="HX63" s="1067"/>
      <c r="HY63" s="1065"/>
      <c r="HZ63" s="1066"/>
      <c r="IA63" s="1066"/>
      <c r="IB63" s="1067"/>
      <c r="IC63" s="1065"/>
      <c r="ID63" s="1066"/>
      <c r="IE63" s="1066"/>
      <c r="IF63" s="1067"/>
      <c r="IG63" s="1065"/>
      <c r="IH63" s="1066"/>
      <c r="II63" s="1066"/>
      <c r="IJ63" s="1067"/>
      <c r="IK63" s="1065"/>
      <c r="IL63" s="1066"/>
      <c r="IM63" s="1066"/>
      <c r="IN63" s="1067"/>
    </row>
    <row r="64" spans="1:248" ht="37.5" customHeight="1">
      <c r="A64" s="2560"/>
      <c r="B64" s="1132" t="s">
        <v>17636</v>
      </c>
      <c r="C64" s="1014"/>
      <c r="D64" s="1311"/>
      <c r="E64" s="1312"/>
      <c r="F64" s="1312"/>
      <c r="G64" s="1313"/>
      <c r="H64" s="1311"/>
      <c r="I64" s="1312"/>
      <c r="J64" s="1312"/>
      <c r="K64" s="1313"/>
      <c r="L64" s="1024" t="s">
        <v>16720</v>
      </c>
      <c r="M64" s="1024" t="s">
        <v>16720</v>
      </c>
      <c r="N64" s="1024" t="s">
        <v>16720</v>
      </c>
      <c r="O64" s="1024" t="s">
        <v>16720</v>
      </c>
      <c r="P64" s="1311"/>
      <c r="Q64" s="1312"/>
      <c r="R64" s="1312"/>
      <c r="S64" s="1313"/>
      <c r="T64" s="1311"/>
      <c r="U64" s="1312"/>
      <c r="V64" s="1312"/>
      <c r="W64" s="1313"/>
      <c r="X64" s="1311"/>
      <c r="Y64" s="1312"/>
      <c r="Z64" s="1312"/>
      <c r="AA64" s="1313"/>
      <c r="AB64" s="1311"/>
      <c r="AC64" s="1312"/>
      <c r="AD64" s="1312"/>
      <c r="AE64" s="1313"/>
      <c r="AF64" s="1311"/>
      <c r="AG64" s="1312"/>
      <c r="AH64" s="1312"/>
      <c r="AI64" s="1313"/>
      <c r="AJ64" s="1311"/>
      <c r="AK64" s="1312"/>
      <c r="AL64" s="1312"/>
      <c r="AM64" s="1313"/>
      <c r="AN64" s="1311"/>
      <c r="AO64" s="1312"/>
      <c r="AP64" s="1312"/>
      <c r="AQ64" s="1313"/>
      <c r="AR64" s="1311"/>
      <c r="AS64" s="1312"/>
      <c r="AT64" s="1312"/>
      <c r="AU64" s="1313"/>
      <c r="AV64" s="1311"/>
      <c r="AW64" s="1312"/>
      <c r="AX64" s="1312"/>
      <c r="AY64" s="1313"/>
      <c r="AZ64" s="1311"/>
      <c r="BA64" s="1312"/>
      <c r="BB64" s="1312"/>
      <c r="BC64" s="1313"/>
      <c r="BD64" s="1311"/>
      <c r="BE64" s="1312"/>
      <c r="BF64" s="1312"/>
      <c r="BG64" s="1313"/>
      <c r="BH64" s="1311"/>
      <c r="BI64" s="1312"/>
      <c r="BJ64" s="1312"/>
      <c r="BK64" s="1313"/>
      <c r="BL64" s="1311"/>
      <c r="BM64" s="1312"/>
      <c r="BN64" s="1312"/>
      <c r="BO64" s="1313"/>
      <c r="BP64" s="1311"/>
      <c r="BQ64" s="1312"/>
      <c r="BR64" s="1312"/>
      <c r="BS64" s="1313"/>
      <c r="BT64" s="1311"/>
      <c r="BU64" s="1312"/>
      <c r="BV64" s="1312"/>
      <c r="BW64" s="1313"/>
      <c r="BX64" s="1311"/>
      <c r="BY64" s="1312"/>
      <c r="BZ64" s="1312"/>
      <c r="CA64" s="1313"/>
      <c r="CB64" s="1311"/>
      <c r="CC64" s="1312"/>
      <c r="CD64" s="1312"/>
      <c r="CE64" s="1313"/>
      <c r="CF64" s="1311"/>
      <c r="CG64" s="1312"/>
      <c r="CH64" s="1312"/>
      <c r="CI64" s="1313"/>
      <c r="CJ64" s="1311"/>
      <c r="CK64" s="1312"/>
      <c r="CL64" s="1312"/>
      <c r="CM64" s="1313"/>
      <c r="CN64" s="1311"/>
      <c r="CO64" s="1312"/>
      <c r="CP64" s="1312"/>
      <c r="CQ64" s="1313"/>
      <c r="CR64" s="1311"/>
      <c r="CS64" s="1312"/>
      <c r="CT64" s="1312"/>
      <c r="CU64" s="1313"/>
      <c r="CV64" s="1311"/>
      <c r="CW64" s="1312"/>
      <c r="CX64" s="1312"/>
      <c r="CY64" s="1313"/>
      <c r="CZ64" s="1311"/>
      <c r="DA64" s="1312"/>
      <c r="DB64" s="1312"/>
      <c r="DC64" s="1313"/>
      <c r="DD64" s="1311"/>
      <c r="DE64" s="1312"/>
      <c r="DF64" s="1312"/>
      <c r="DG64" s="1313"/>
      <c r="DH64" s="1311"/>
      <c r="DI64" s="1312"/>
      <c r="DJ64" s="1312"/>
      <c r="DK64" s="1313"/>
      <c r="DL64" s="1311"/>
      <c r="DM64" s="1312"/>
      <c r="DN64" s="1312"/>
      <c r="DO64" s="1313"/>
      <c r="DP64" s="1311"/>
      <c r="DQ64" s="1312"/>
      <c r="DR64" s="1312"/>
      <c r="DS64" s="1313"/>
      <c r="DT64" s="1311"/>
      <c r="DU64" s="1312"/>
      <c r="DV64" s="1312"/>
      <c r="DW64" s="1313"/>
      <c r="DX64" s="1026"/>
      <c r="DY64" s="1311"/>
      <c r="DZ64" s="1312"/>
      <c r="EA64" s="1312"/>
      <c r="EB64" s="1313"/>
      <c r="EC64" s="1311"/>
      <c r="ED64" s="1312"/>
      <c r="EE64" s="1312"/>
      <c r="EF64" s="1313"/>
      <c r="EG64" s="1311"/>
      <c r="EH64" s="1312"/>
      <c r="EI64" s="1312"/>
      <c r="EJ64" s="1313"/>
      <c r="EK64" s="1311"/>
      <c r="EL64" s="1312"/>
      <c r="EM64" s="1312"/>
      <c r="EN64" s="1313"/>
      <c r="EO64" s="1311"/>
      <c r="EP64" s="1312"/>
      <c r="EQ64" s="1312"/>
      <c r="ER64" s="1313"/>
      <c r="ES64" s="1311"/>
      <c r="ET64" s="1312"/>
      <c r="EU64" s="1312"/>
      <c r="EV64" s="1313"/>
      <c r="EW64" s="1311"/>
      <c r="EX64" s="1312"/>
      <c r="EY64" s="1312"/>
      <c r="EZ64" s="1313"/>
      <c r="FA64" s="1311"/>
      <c r="FB64" s="1312"/>
      <c r="FC64" s="1312"/>
      <c r="FD64" s="1313"/>
      <c r="FE64" s="1311"/>
      <c r="FF64" s="1312"/>
      <c r="FG64" s="1312"/>
      <c r="FH64" s="1313"/>
      <c r="FI64" s="1311"/>
      <c r="FJ64" s="1312"/>
      <c r="FK64" s="1312"/>
      <c r="FL64" s="1313"/>
      <c r="FM64" s="1311"/>
      <c r="FN64" s="1312"/>
      <c r="FO64" s="1312"/>
      <c r="FP64" s="1313"/>
      <c r="FQ64" s="1311"/>
      <c r="FR64" s="1312"/>
      <c r="FS64" s="1312"/>
      <c r="FT64" s="1313"/>
      <c r="FU64" s="1311"/>
      <c r="FV64" s="1312"/>
      <c r="FW64" s="1312"/>
      <c r="FX64" s="1313"/>
      <c r="FY64" s="1311"/>
      <c r="FZ64" s="1312"/>
      <c r="GA64" s="1312"/>
      <c r="GB64" s="1313"/>
      <c r="GC64" s="1311"/>
      <c r="GD64" s="1312"/>
      <c r="GE64" s="1312"/>
      <c r="GF64" s="1313"/>
      <c r="GG64" s="1311"/>
      <c r="GH64" s="1312"/>
      <c r="GI64" s="1312"/>
      <c r="GJ64" s="1313"/>
      <c r="GK64" s="1311"/>
      <c r="GL64" s="1312"/>
      <c r="GM64" s="1312"/>
      <c r="GN64" s="1313"/>
      <c r="GO64" s="1311"/>
      <c r="GP64" s="1312"/>
      <c r="GQ64" s="1312"/>
      <c r="GR64" s="1313"/>
      <c r="GS64" s="1311"/>
      <c r="GT64" s="1312"/>
      <c r="GU64" s="1312"/>
      <c r="GV64" s="1313"/>
      <c r="GW64" s="1311"/>
      <c r="GX64" s="1312"/>
      <c r="GY64" s="1312"/>
      <c r="GZ64" s="1313"/>
      <c r="HA64" s="1311"/>
      <c r="HB64" s="1312"/>
      <c r="HC64" s="1312"/>
      <c r="HD64" s="1313"/>
      <c r="HE64" s="1311"/>
      <c r="HF64" s="1312"/>
      <c r="HG64" s="1312"/>
      <c r="HH64" s="1313"/>
      <c r="HI64" s="1311"/>
      <c r="HJ64" s="1312"/>
      <c r="HK64" s="1312"/>
      <c r="HL64" s="1313"/>
      <c r="HM64" s="1311"/>
      <c r="HN64" s="1312"/>
      <c r="HO64" s="1312"/>
      <c r="HP64" s="1313"/>
      <c r="HQ64" s="1311"/>
      <c r="HR64" s="1312"/>
      <c r="HS64" s="1312"/>
      <c r="HT64" s="1313"/>
      <c r="HU64" s="1311"/>
      <c r="HV64" s="1312"/>
      <c r="HW64" s="1312"/>
      <c r="HX64" s="1313"/>
      <c r="HY64" s="1311"/>
      <c r="HZ64" s="1312"/>
      <c r="IA64" s="1312"/>
      <c r="IB64" s="1313"/>
      <c r="IC64" s="1311"/>
      <c r="ID64" s="1312"/>
      <c r="IE64" s="1312"/>
      <c r="IF64" s="1313"/>
      <c r="IG64" s="1311"/>
      <c r="IH64" s="1312"/>
      <c r="II64" s="1312"/>
      <c r="IJ64" s="1313"/>
      <c r="IK64" s="1311"/>
      <c r="IL64" s="1312"/>
      <c r="IM64" s="1312"/>
      <c r="IN64" s="1313"/>
    </row>
    <row r="65" spans="1:248" ht="54" customHeight="1">
      <c r="A65" s="2559" t="s">
        <v>17637</v>
      </c>
      <c r="B65" s="1452" t="s">
        <v>17638</v>
      </c>
      <c r="C65" s="1416"/>
      <c r="D65" s="1294"/>
      <c r="E65" s="1295"/>
      <c r="F65" s="1295"/>
      <c r="G65" s="1296"/>
      <c r="H65" s="1294"/>
      <c r="I65" s="1295"/>
      <c r="J65" s="1295"/>
      <c r="K65" s="1296"/>
      <c r="L65" s="1289" t="s">
        <v>16109</v>
      </c>
      <c r="M65" s="1096" t="s">
        <v>16109</v>
      </c>
      <c r="N65" s="1096" t="s">
        <v>16109</v>
      </c>
      <c r="O65" s="1290" t="s">
        <v>16109</v>
      </c>
      <c r="P65" s="1294"/>
      <c r="Q65" s="1295"/>
      <c r="R65" s="1295"/>
      <c r="S65" s="1296"/>
      <c r="T65" s="1294"/>
      <c r="U65" s="1295"/>
      <c r="V65" s="1295"/>
      <c r="W65" s="1296"/>
      <c r="X65" s="1289" t="s">
        <v>16109</v>
      </c>
      <c r="Y65" s="1096" t="s">
        <v>16109</v>
      </c>
      <c r="Z65" s="1096" t="s">
        <v>16109</v>
      </c>
      <c r="AA65" s="1290" t="s">
        <v>16109</v>
      </c>
      <c r="AB65" s="1284" t="s">
        <v>191</v>
      </c>
      <c r="AC65" s="1285" t="s">
        <v>191</v>
      </c>
      <c r="AD65" s="1285" t="s">
        <v>191</v>
      </c>
      <c r="AE65" s="1286" t="s">
        <v>191</v>
      </c>
      <c r="AF65" s="1289" t="s">
        <v>16109</v>
      </c>
      <c r="AG65" s="1096" t="s">
        <v>16109</v>
      </c>
      <c r="AH65" s="1096" t="s">
        <v>16109</v>
      </c>
      <c r="AI65" s="1290" t="s">
        <v>16109</v>
      </c>
      <c r="AJ65" s="1294"/>
      <c r="AK65" s="1295"/>
      <c r="AL65" s="1295"/>
      <c r="AM65" s="1296"/>
      <c r="AN65" s="1453" t="s">
        <v>17639</v>
      </c>
      <c r="AO65" s="1453" t="s">
        <v>17639</v>
      </c>
      <c r="AP65" s="1453" t="s">
        <v>17639</v>
      </c>
      <c r="AQ65" s="1453" t="s">
        <v>17639</v>
      </c>
      <c r="AR65" s="1294"/>
      <c r="AS65" s="1295"/>
      <c r="AT65" s="1295"/>
      <c r="AU65" s="1296"/>
      <c r="AV65" s="1453" t="s">
        <v>17554</v>
      </c>
      <c r="AW65" s="1453" t="s">
        <v>17554</v>
      </c>
      <c r="AX65" s="1453" t="s">
        <v>17554</v>
      </c>
      <c r="AY65" s="1453" t="s">
        <v>17554</v>
      </c>
      <c r="AZ65" s="1294"/>
      <c r="BA65" s="1295"/>
      <c r="BB65" s="1295"/>
      <c r="BC65" s="1296"/>
      <c r="BD65" s="1453" t="s">
        <v>17639</v>
      </c>
      <c r="BE65" s="1453" t="s">
        <v>17639</v>
      </c>
      <c r="BF65" s="1453" t="s">
        <v>17639</v>
      </c>
      <c r="BG65" s="1453" t="s">
        <v>17639</v>
      </c>
      <c r="BH65" s="1294"/>
      <c r="BI65" s="1295"/>
      <c r="BJ65" s="1295"/>
      <c r="BK65" s="1296"/>
      <c r="BL65" s="1294"/>
      <c r="BM65" s="1295"/>
      <c r="BN65" s="1295"/>
      <c r="BO65" s="1296"/>
      <c r="BP65" s="1294"/>
      <c r="BQ65" s="1295"/>
      <c r="BR65" s="1295"/>
      <c r="BS65" s="1296"/>
      <c r="BT65" s="1294"/>
      <c r="BU65" s="1295"/>
      <c r="BV65" s="1295"/>
      <c r="BW65" s="1296"/>
      <c r="BX65" s="1294"/>
      <c r="BY65" s="1295"/>
      <c r="BZ65" s="1295"/>
      <c r="CA65" s="1296"/>
      <c r="CB65" s="1294"/>
      <c r="CC65" s="1295"/>
      <c r="CD65" s="1295"/>
      <c r="CE65" s="1296"/>
      <c r="CF65" s="1294"/>
      <c r="CG65" s="1295"/>
      <c r="CH65" s="1295"/>
      <c r="CI65" s="1296"/>
      <c r="CJ65" s="1294"/>
      <c r="CK65" s="1295"/>
      <c r="CL65" s="1295"/>
      <c r="CM65" s="1296"/>
      <c r="CN65" s="1294"/>
      <c r="CO65" s="1295"/>
      <c r="CP65" s="1295"/>
      <c r="CQ65" s="1296"/>
      <c r="CR65" s="1294"/>
      <c r="CS65" s="1295"/>
      <c r="CT65" s="1295"/>
      <c r="CU65" s="1296"/>
      <c r="CV65" s="1294"/>
      <c r="CW65" s="1295"/>
      <c r="CX65" s="1295"/>
      <c r="CY65" s="1296"/>
      <c r="CZ65" s="1294"/>
      <c r="DA65" s="1295"/>
      <c r="DB65" s="1295"/>
      <c r="DC65" s="1296"/>
      <c r="DD65" s="1453" t="s">
        <v>17639</v>
      </c>
      <c r="DE65" s="1453" t="s">
        <v>17639</v>
      </c>
      <c r="DF65" s="1453" t="s">
        <v>17639</v>
      </c>
      <c r="DG65" s="1454" t="s">
        <v>17639</v>
      </c>
      <c r="DH65" s="1294"/>
      <c r="DI65" s="1295"/>
      <c r="DJ65" s="1295"/>
      <c r="DK65" s="1296"/>
      <c r="DL65" s="1294"/>
      <c r="DM65" s="1295"/>
      <c r="DN65" s="1295"/>
      <c r="DO65" s="1296"/>
      <c r="DP65" s="1294"/>
      <c r="DQ65" s="1295"/>
      <c r="DR65" s="1295"/>
      <c r="DS65" s="1296"/>
      <c r="DT65" s="1426" t="s">
        <v>17554</v>
      </c>
      <c r="DU65" s="1426" t="s">
        <v>17554</v>
      </c>
      <c r="DV65" s="1426" t="s">
        <v>17554</v>
      </c>
      <c r="DW65" s="1426" t="s">
        <v>17554</v>
      </c>
      <c r="DX65" s="1026"/>
      <c r="DY65" s="1294"/>
      <c r="DZ65" s="1295"/>
      <c r="EA65" s="1295"/>
      <c r="EB65" s="1296"/>
      <c r="EC65" s="1294"/>
      <c r="ED65" s="1295"/>
      <c r="EE65" s="1295"/>
      <c r="EF65" s="1296"/>
      <c r="EG65" s="1294"/>
      <c r="EH65" s="1295"/>
      <c r="EI65" s="1295"/>
      <c r="EJ65" s="1296"/>
      <c r="EK65" s="1018" t="s">
        <v>16109</v>
      </c>
      <c r="EL65" s="1019" t="s">
        <v>16109</v>
      </c>
      <c r="EM65" s="1019" t="s">
        <v>16109</v>
      </c>
      <c r="EN65" s="1051" t="s">
        <v>16109</v>
      </c>
      <c r="EO65" s="1294"/>
      <c r="EP65" s="1295"/>
      <c r="EQ65" s="1295"/>
      <c r="ER65" s="1296"/>
      <c r="ES65" s="1294"/>
      <c r="ET65" s="1295"/>
      <c r="EU65" s="1295"/>
      <c r="EV65" s="1296"/>
      <c r="EW65" s="1294"/>
      <c r="EX65" s="1295"/>
      <c r="EY65" s="1295"/>
      <c r="EZ65" s="1296"/>
      <c r="FA65" s="1294"/>
      <c r="FB65" s="1295"/>
      <c r="FC65" s="1295"/>
      <c r="FD65" s="1296"/>
      <c r="FE65" s="1294"/>
      <c r="FF65" s="1295"/>
      <c r="FG65" s="1295"/>
      <c r="FH65" s="1296"/>
      <c r="FI65" s="1294"/>
      <c r="FJ65" s="1295"/>
      <c r="FK65" s="1295"/>
      <c r="FL65" s="1296"/>
      <c r="FM65" s="1294"/>
      <c r="FN65" s="1295"/>
      <c r="FO65" s="1295"/>
      <c r="FP65" s="1296"/>
      <c r="FQ65" s="1294"/>
      <c r="FR65" s="1295"/>
      <c r="FS65" s="1295"/>
      <c r="FT65" s="1296"/>
      <c r="FU65" s="1294"/>
      <c r="FV65" s="1295"/>
      <c r="FW65" s="1295"/>
      <c r="FX65" s="1296"/>
      <c r="FY65" s="1294"/>
      <c r="FZ65" s="1295"/>
      <c r="GA65" s="1295"/>
      <c r="GB65" s="1296"/>
      <c r="GC65" s="1294"/>
      <c r="GD65" s="1295"/>
      <c r="GE65" s="1295"/>
      <c r="GF65" s="1296"/>
      <c r="GG65" s="1294"/>
      <c r="GH65" s="1295"/>
      <c r="GI65" s="1295"/>
      <c r="GJ65" s="1296"/>
      <c r="GK65" s="1294"/>
      <c r="GL65" s="1295"/>
      <c r="GM65" s="1295"/>
      <c r="GN65" s="1296"/>
      <c r="GO65" s="1294"/>
      <c r="GP65" s="1295"/>
      <c r="GQ65" s="1295"/>
      <c r="GR65" s="1296"/>
      <c r="GS65" s="1294"/>
      <c r="GT65" s="1295"/>
      <c r="GU65" s="1295"/>
      <c r="GV65" s="1296"/>
      <c r="GW65" s="1294"/>
      <c r="GX65" s="1295"/>
      <c r="GY65" s="1295"/>
      <c r="GZ65" s="1296"/>
      <c r="HA65" s="1294"/>
      <c r="HB65" s="1295"/>
      <c r="HC65" s="1295"/>
      <c r="HD65" s="1296"/>
      <c r="HE65" s="1294"/>
      <c r="HF65" s="1295"/>
      <c r="HG65" s="1295"/>
      <c r="HH65" s="1296"/>
      <c r="HI65" s="1294"/>
      <c r="HJ65" s="1295"/>
      <c r="HK65" s="1295"/>
      <c r="HL65" s="1296"/>
      <c r="HM65" s="1294"/>
      <c r="HN65" s="1295"/>
      <c r="HO65" s="1295"/>
      <c r="HP65" s="1296"/>
      <c r="HQ65" s="1294"/>
      <c r="HR65" s="1295"/>
      <c r="HS65" s="1295"/>
      <c r="HT65" s="1296"/>
      <c r="HU65" s="1294"/>
      <c r="HV65" s="1295"/>
      <c r="HW65" s="1295"/>
      <c r="HX65" s="1296"/>
      <c r="HY65" s="1294"/>
      <c r="HZ65" s="1295"/>
      <c r="IA65" s="1295"/>
      <c r="IB65" s="1296"/>
      <c r="IC65" s="1294"/>
      <c r="ID65" s="1295"/>
      <c r="IE65" s="1295"/>
      <c r="IF65" s="1296"/>
      <c r="IG65" s="1294"/>
      <c r="IH65" s="1295"/>
      <c r="II65" s="1295"/>
      <c r="IJ65" s="1296"/>
      <c r="IK65" s="1294"/>
      <c r="IL65" s="1295"/>
      <c r="IM65" s="1295"/>
      <c r="IN65" s="1296"/>
    </row>
    <row r="66" spans="1:248" ht="54" customHeight="1">
      <c r="A66" s="2500"/>
      <c r="B66" s="751" t="s">
        <v>17640</v>
      </c>
      <c r="C66" s="1416"/>
      <c r="D66" s="1015" t="s">
        <v>17641</v>
      </c>
      <c r="E66" s="1016" t="s">
        <v>17641</v>
      </c>
      <c r="F66" s="1016" t="s">
        <v>17641</v>
      </c>
      <c r="G66" s="1017" t="s">
        <v>17641</v>
      </c>
      <c r="H66" s="1015" t="s">
        <v>17641</v>
      </c>
      <c r="I66" s="1016" t="s">
        <v>17641</v>
      </c>
      <c r="J66" s="1016" t="s">
        <v>17641</v>
      </c>
      <c r="K66" s="1017" t="s">
        <v>17641</v>
      </c>
      <c r="L66" s="1018" t="s">
        <v>16109</v>
      </c>
      <c r="M66" s="1019" t="s">
        <v>16109</v>
      </c>
      <c r="N66" s="1019" t="s">
        <v>16109</v>
      </c>
      <c r="O66" s="1020" t="s">
        <v>16109</v>
      </c>
      <c r="P66" s="1015" t="s">
        <v>17641</v>
      </c>
      <c r="Q66" s="1016" t="s">
        <v>17641</v>
      </c>
      <c r="R66" s="1016" t="s">
        <v>17641</v>
      </c>
      <c r="S66" s="1017" t="s">
        <v>17641</v>
      </c>
      <c r="T66" s="1015" t="s">
        <v>17641</v>
      </c>
      <c r="U66" s="1016" t="s">
        <v>17641</v>
      </c>
      <c r="V66" s="1016" t="s">
        <v>17641</v>
      </c>
      <c r="W66" s="1017" t="s">
        <v>17641</v>
      </c>
      <c r="X66" s="1018" t="s">
        <v>16109</v>
      </c>
      <c r="Y66" s="1019" t="s">
        <v>16109</v>
      </c>
      <c r="Z66" s="1019" t="s">
        <v>16109</v>
      </c>
      <c r="AA66" s="1020" t="s">
        <v>16109</v>
      </c>
      <c r="AB66" s="1018" t="s">
        <v>16109</v>
      </c>
      <c r="AC66" s="1019" t="s">
        <v>16109</v>
      </c>
      <c r="AD66" s="1019" t="s">
        <v>16109</v>
      </c>
      <c r="AE66" s="1020" t="s">
        <v>16109</v>
      </c>
      <c r="AF66" s="1018" t="s">
        <v>16109</v>
      </c>
      <c r="AG66" s="1019" t="s">
        <v>16109</v>
      </c>
      <c r="AH66" s="1019" t="s">
        <v>16109</v>
      </c>
      <c r="AI66" s="1020" t="s">
        <v>16109</v>
      </c>
      <c r="AJ66" s="1015" t="s">
        <v>17641</v>
      </c>
      <c r="AK66" s="1016" t="s">
        <v>17641</v>
      </c>
      <c r="AL66" s="1016" t="s">
        <v>17641</v>
      </c>
      <c r="AM66" s="1017" t="s">
        <v>17641</v>
      </c>
      <c r="AN66" s="1015" t="s">
        <v>17641</v>
      </c>
      <c r="AO66" s="1016" t="s">
        <v>17641</v>
      </c>
      <c r="AP66" s="1016" t="s">
        <v>17641</v>
      </c>
      <c r="AQ66" s="1017" t="s">
        <v>17641</v>
      </c>
      <c r="AR66" s="1015" t="s">
        <v>17641</v>
      </c>
      <c r="AS66" s="1016" t="s">
        <v>17641</v>
      </c>
      <c r="AT66" s="1016" t="s">
        <v>17641</v>
      </c>
      <c r="AU66" s="1017" t="s">
        <v>17641</v>
      </c>
      <c r="AV66" s="1015" t="s">
        <v>17641</v>
      </c>
      <c r="AW66" s="1016" t="s">
        <v>17641</v>
      </c>
      <c r="AX66" s="1016" t="s">
        <v>17641</v>
      </c>
      <c r="AY66" s="1017" t="s">
        <v>17641</v>
      </c>
      <c r="AZ66" s="1015" t="s">
        <v>17641</v>
      </c>
      <c r="BA66" s="1016" t="s">
        <v>17641</v>
      </c>
      <c r="BB66" s="1016" t="s">
        <v>17641</v>
      </c>
      <c r="BC66" s="1017" t="s">
        <v>17641</v>
      </c>
      <c r="BD66" s="1015" t="s">
        <v>17641</v>
      </c>
      <c r="BE66" s="1016" t="s">
        <v>17641</v>
      </c>
      <c r="BF66" s="1016" t="s">
        <v>17641</v>
      </c>
      <c r="BG66" s="1017" t="s">
        <v>17641</v>
      </c>
      <c r="BH66" s="1018" t="s">
        <v>14934</v>
      </c>
      <c r="BI66" s="1019" t="s">
        <v>14934</v>
      </c>
      <c r="BJ66" s="1019" t="s">
        <v>14934</v>
      </c>
      <c r="BK66" s="1020" t="s">
        <v>14934</v>
      </c>
      <c r="BL66" s="1015" t="s">
        <v>17641</v>
      </c>
      <c r="BM66" s="1016" t="s">
        <v>17641</v>
      </c>
      <c r="BN66" s="1016" t="s">
        <v>17641</v>
      </c>
      <c r="BO66" s="1017" t="s">
        <v>17641</v>
      </c>
      <c r="BP66" s="1015" t="s">
        <v>17641</v>
      </c>
      <c r="BQ66" s="1016" t="s">
        <v>17641</v>
      </c>
      <c r="BR66" s="1016" t="s">
        <v>17641</v>
      </c>
      <c r="BS66" s="1017" t="s">
        <v>17641</v>
      </c>
      <c r="BT66" s="1015" t="s">
        <v>17641</v>
      </c>
      <c r="BU66" s="1016" t="s">
        <v>17641</v>
      </c>
      <c r="BV66" s="1016" t="s">
        <v>17641</v>
      </c>
      <c r="BW66" s="1017" t="s">
        <v>17641</v>
      </c>
      <c r="BX66" s="1018" t="s">
        <v>17642</v>
      </c>
      <c r="BY66" s="1019" t="s">
        <v>17642</v>
      </c>
      <c r="BZ66" s="1019" t="s">
        <v>17642</v>
      </c>
      <c r="CA66" s="1020" t="s">
        <v>17642</v>
      </c>
      <c r="CB66" s="1015" t="s">
        <v>17641</v>
      </c>
      <c r="CC66" s="1016" t="s">
        <v>17641</v>
      </c>
      <c r="CD66" s="1016" t="s">
        <v>17641</v>
      </c>
      <c r="CE66" s="1017" t="s">
        <v>17641</v>
      </c>
      <c r="CF66" s="1015" t="s">
        <v>17641</v>
      </c>
      <c r="CG66" s="1016" t="s">
        <v>17641</v>
      </c>
      <c r="CH66" s="1016" t="s">
        <v>17641</v>
      </c>
      <c r="CI66" s="1017" t="s">
        <v>17641</v>
      </c>
      <c r="CJ66" s="1015" t="s">
        <v>17641</v>
      </c>
      <c r="CK66" s="1016" t="s">
        <v>17641</v>
      </c>
      <c r="CL66" s="1016" t="s">
        <v>17641</v>
      </c>
      <c r="CM66" s="1017" t="s">
        <v>17641</v>
      </c>
      <c r="CN66" s="1015" t="s">
        <v>17641</v>
      </c>
      <c r="CO66" s="1016" t="s">
        <v>17641</v>
      </c>
      <c r="CP66" s="1016" t="s">
        <v>17641</v>
      </c>
      <c r="CQ66" s="1017" t="s">
        <v>17641</v>
      </c>
      <c r="CR66" s="1015" t="s">
        <v>17641</v>
      </c>
      <c r="CS66" s="1016" t="s">
        <v>17641</v>
      </c>
      <c r="CT66" s="1016" t="s">
        <v>17641</v>
      </c>
      <c r="CU66" s="1017" t="s">
        <v>17641</v>
      </c>
      <c r="CV66" s="1015" t="s">
        <v>17641</v>
      </c>
      <c r="CW66" s="1016" t="s">
        <v>17641</v>
      </c>
      <c r="CX66" s="1016" t="s">
        <v>17641</v>
      </c>
      <c r="CY66" s="1017" t="s">
        <v>17641</v>
      </c>
      <c r="CZ66" s="1015" t="s">
        <v>17641</v>
      </c>
      <c r="DA66" s="1016" t="s">
        <v>17641</v>
      </c>
      <c r="DB66" s="1016" t="s">
        <v>17641</v>
      </c>
      <c r="DC66" s="1017" t="s">
        <v>17641</v>
      </c>
      <c r="DD66" s="1015" t="s">
        <v>17641</v>
      </c>
      <c r="DE66" s="1016" t="s">
        <v>17641</v>
      </c>
      <c r="DF66" s="1016" t="s">
        <v>17641</v>
      </c>
      <c r="DG66" s="1017" t="s">
        <v>17641</v>
      </c>
      <c r="DH66" s="1015" t="s">
        <v>17641</v>
      </c>
      <c r="DI66" s="1016" t="s">
        <v>17641</v>
      </c>
      <c r="DJ66" s="1016" t="s">
        <v>17641</v>
      </c>
      <c r="DK66" s="1017" t="s">
        <v>17641</v>
      </c>
      <c r="DL66" s="1015" t="s">
        <v>17641</v>
      </c>
      <c r="DM66" s="1016" t="s">
        <v>17641</v>
      </c>
      <c r="DN66" s="1016" t="s">
        <v>17641</v>
      </c>
      <c r="DO66" s="1017" t="s">
        <v>17641</v>
      </c>
      <c r="DP66" s="1455" t="s">
        <v>17641</v>
      </c>
      <c r="DQ66" s="1456" t="s">
        <v>17641</v>
      </c>
      <c r="DR66" s="1456" t="s">
        <v>17641</v>
      </c>
      <c r="DS66" s="1457" t="s">
        <v>17641</v>
      </c>
      <c r="DT66" s="1015" t="s">
        <v>17641</v>
      </c>
      <c r="DU66" s="1016" t="s">
        <v>17641</v>
      </c>
      <c r="DV66" s="1016" t="s">
        <v>17641</v>
      </c>
      <c r="DW66" s="1017" t="s">
        <v>17641</v>
      </c>
      <c r="DX66" s="1026"/>
      <c r="DY66" s="1455" t="s">
        <v>17641</v>
      </c>
      <c r="DZ66" s="1456" t="s">
        <v>17641</v>
      </c>
      <c r="EA66" s="1456" t="s">
        <v>17641</v>
      </c>
      <c r="EB66" s="1457" t="s">
        <v>17641</v>
      </c>
      <c r="EC66" s="1455" t="s">
        <v>17641</v>
      </c>
      <c r="ED66" s="1456" t="s">
        <v>17641</v>
      </c>
      <c r="EE66" s="1456" t="s">
        <v>17641</v>
      </c>
      <c r="EF66" s="1457" t="s">
        <v>17641</v>
      </c>
      <c r="EG66" s="1015" t="s">
        <v>17641</v>
      </c>
      <c r="EH66" s="1016" t="s">
        <v>17641</v>
      </c>
      <c r="EI66" s="1016" t="s">
        <v>17641</v>
      </c>
      <c r="EJ66" s="1017" t="s">
        <v>17641</v>
      </c>
      <c r="EK66" s="1018" t="s">
        <v>16109</v>
      </c>
      <c r="EL66" s="1019" t="s">
        <v>16109</v>
      </c>
      <c r="EM66" s="1019" t="s">
        <v>16109</v>
      </c>
      <c r="EN66" s="1051" t="s">
        <v>16109</v>
      </c>
      <c r="EO66" s="1027"/>
      <c r="EP66" s="446"/>
      <c r="EQ66" s="446"/>
      <c r="ER66" s="1028"/>
      <c r="ES66" s="1027"/>
      <c r="ET66" s="446"/>
      <c r="EU66" s="446"/>
      <c r="EV66" s="1028"/>
      <c r="EW66" s="1027"/>
      <c r="EX66" s="446"/>
      <c r="EY66" s="446"/>
      <c r="EZ66" s="1028"/>
      <c r="FA66" s="1027"/>
      <c r="FB66" s="446"/>
      <c r="FC66" s="446"/>
      <c r="FD66" s="1028"/>
      <c r="FE66" s="1027"/>
      <c r="FF66" s="446"/>
      <c r="FG66" s="446"/>
      <c r="FH66" s="1028"/>
      <c r="FI66" s="1027"/>
      <c r="FJ66" s="446"/>
      <c r="FK66" s="446"/>
      <c r="FL66" s="1028"/>
      <c r="FM66" s="1027"/>
      <c r="FN66" s="446"/>
      <c r="FO66" s="446"/>
      <c r="FP66" s="1028"/>
      <c r="FQ66" s="1027"/>
      <c r="FR66" s="446"/>
      <c r="FS66" s="446"/>
      <c r="FT66" s="1028"/>
      <c r="FU66" s="1027"/>
      <c r="FV66" s="446"/>
      <c r="FW66" s="446"/>
      <c r="FX66" s="1028"/>
      <c r="FY66" s="1027"/>
      <c r="FZ66" s="446"/>
      <c r="GA66" s="446"/>
      <c r="GB66" s="1028"/>
      <c r="GC66" s="1027"/>
      <c r="GD66" s="446"/>
      <c r="GE66" s="446"/>
      <c r="GF66" s="1028"/>
      <c r="GG66" s="1027"/>
      <c r="GH66" s="446"/>
      <c r="GI66" s="446"/>
      <c r="GJ66" s="1028"/>
      <c r="GK66" s="1027"/>
      <c r="GL66" s="446"/>
      <c r="GM66" s="446"/>
      <c r="GN66" s="1028"/>
      <c r="GO66" s="1027"/>
      <c r="GP66" s="446"/>
      <c r="GQ66" s="446"/>
      <c r="GR66" s="1028"/>
      <c r="GS66" s="1027"/>
      <c r="GT66" s="446"/>
      <c r="GU66" s="446"/>
      <c r="GV66" s="1028"/>
      <c r="GW66" s="1027"/>
      <c r="GX66" s="446"/>
      <c r="GY66" s="446"/>
      <c r="GZ66" s="1028"/>
      <c r="HA66" s="1027"/>
      <c r="HB66" s="446"/>
      <c r="HC66" s="446"/>
      <c r="HD66" s="1028"/>
      <c r="HE66" s="1027"/>
      <c r="HF66" s="446"/>
      <c r="HG66" s="446"/>
      <c r="HH66" s="1028"/>
      <c r="HI66" s="1027"/>
      <c r="HJ66" s="446"/>
      <c r="HK66" s="446"/>
      <c r="HL66" s="1028"/>
      <c r="HM66" s="1027"/>
      <c r="HN66" s="446"/>
      <c r="HO66" s="446"/>
      <c r="HP66" s="1028"/>
      <c r="HQ66" s="1027"/>
      <c r="HR66" s="446"/>
      <c r="HS66" s="446"/>
      <c r="HT66" s="1028"/>
      <c r="HU66" s="1027"/>
      <c r="HV66" s="446"/>
      <c r="HW66" s="446"/>
      <c r="HX66" s="1028"/>
      <c r="HY66" s="1027"/>
      <c r="HZ66" s="446"/>
      <c r="IA66" s="446"/>
      <c r="IB66" s="1028"/>
      <c r="IC66" s="1027"/>
      <c r="ID66" s="446"/>
      <c r="IE66" s="446"/>
      <c r="IF66" s="1028"/>
      <c r="IG66" s="1027"/>
      <c r="IH66" s="446"/>
      <c r="II66" s="446"/>
      <c r="IJ66" s="1028"/>
      <c r="IK66" s="1027"/>
      <c r="IL66" s="446"/>
      <c r="IM66" s="446"/>
      <c r="IN66" s="1028"/>
    </row>
    <row r="67" spans="1:248" ht="54" customHeight="1">
      <c r="A67" s="2500"/>
      <c r="B67" s="1452" t="s">
        <v>17643</v>
      </c>
      <c r="C67" s="1014"/>
      <c r="D67" s="1027"/>
      <c r="E67" s="446"/>
      <c r="F67" s="446"/>
      <c r="G67" s="1028"/>
      <c r="H67" s="1027"/>
      <c r="I67" s="446"/>
      <c r="J67" s="446"/>
      <c r="K67" s="1028"/>
      <c r="L67" s="1018" t="s">
        <v>16109</v>
      </c>
      <c r="M67" s="1019" t="s">
        <v>16109</v>
      </c>
      <c r="N67" s="1019" t="s">
        <v>16109</v>
      </c>
      <c r="O67" s="1020" t="s">
        <v>16109</v>
      </c>
      <c r="P67" s="1027"/>
      <c r="Q67" s="446"/>
      <c r="R67" s="446"/>
      <c r="S67" s="1028"/>
      <c r="T67" s="1027"/>
      <c r="U67" s="446"/>
      <c r="V67" s="446"/>
      <c r="W67" s="1028"/>
      <c r="X67" s="1018" t="s">
        <v>16109</v>
      </c>
      <c r="Y67" s="1019" t="s">
        <v>16109</v>
      </c>
      <c r="Z67" s="1019" t="s">
        <v>16109</v>
      </c>
      <c r="AA67" s="1020" t="s">
        <v>16109</v>
      </c>
      <c r="AB67" s="1018" t="s">
        <v>16109</v>
      </c>
      <c r="AC67" s="1019" t="s">
        <v>16109</v>
      </c>
      <c r="AD67" s="1019" t="s">
        <v>16109</v>
      </c>
      <c r="AE67" s="1020" t="s">
        <v>16109</v>
      </c>
      <c r="AF67" s="1018" t="s">
        <v>16109</v>
      </c>
      <c r="AG67" s="1019" t="s">
        <v>16109</v>
      </c>
      <c r="AH67" s="1019" t="s">
        <v>16109</v>
      </c>
      <c r="AI67" s="1020" t="s">
        <v>16109</v>
      </c>
      <c r="AJ67" s="1071" t="s">
        <v>17557</v>
      </c>
      <c r="AK67" s="1071" t="s">
        <v>17557</v>
      </c>
      <c r="AL67" s="1071" t="s">
        <v>17557</v>
      </c>
      <c r="AM67" s="1458" t="s">
        <v>17644</v>
      </c>
      <c r="AN67" s="1027"/>
      <c r="AO67" s="446"/>
      <c r="AP67" s="446"/>
      <c r="AQ67" s="1028"/>
      <c r="AR67" s="1027"/>
      <c r="AS67" s="446"/>
      <c r="AT67" s="446"/>
      <c r="AU67" s="1028"/>
      <c r="AV67" s="1027"/>
      <c r="AW67" s="446"/>
      <c r="AX67" s="446"/>
      <c r="AY67" s="1028"/>
      <c r="AZ67" s="1027"/>
      <c r="BA67" s="446"/>
      <c r="BB67" s="446"/>
      <c r="BC67" s="1028"/>
      <c r="BD67" s="1027"/>
      <c r="BE67" s="446"/>
      <c r="BF67" s="446"/>
      <c r="BG67" s="1028"/>
      <c r="BH67" s="1027"/>
      <c r="BI67" s="446"/>
      <c r="BJ67" s="446"/>
      <c r="BK67" s="1028"/>
      <c r="BL67" s="1027"/>
      <c r="BM67" s="446"/>
      <c r="BN67" s="446"/>
      <c r="BO67" s="1028"/>
      <c r="BP67" s="1027"/>
      <c r="BQ67" s="446"/>
      <c r="BR67" s="446"/>
      <c r="BS67" s="1028"/>
      <c r="BT67" s="1027"/>
      <c r="BU67" s="446"/>
      <c r="BV67" s="446"/>
      <c r="BW67" s="1028"/>
      <c r="BX67" s="1027"/>
      <c r="BY67" s="446"/>
      <c r="BZ67" s="446"/>
      <c r="CA67" s="1028"/>
      <c r="CB67" s="1027"/>
      <c r="CC67" s="446"/>
      <c r="CD67" s="446"/>
      <c r="CE67" s="1028"/>
      <c r="CF67" s="1453" t="s">
        <v>17639</v>
      </c>
      <c r="CG67" s="1453" t="s">
        <v>17639</v>
      </c>
      <c r="CH67" s="1453" t="s">
        <v>17639</v>
      </c>
      <c r="CI67" s="1453" t="s">
        <v>17639</v>
      </c>
      <c r="CJ67" s="1027"/>
      <c r="CK67" s="446"/>
      <c r="CL67" s="446"/>
      <c r="CM67" s="1028"/>
      <c r="CN67" s="1027"/>
      <c r="CO67" s="446"/>
      <c r="CP67" s="446"/>
      <c r="CQ67" s="1028"/>
      <c r="CR67" s="1027"/>
      <c r="CS67" s="446"/>
      <c r="CT67" s="446"/>
      <c r="CU67" s="1028"/>
      <c r="CV67" s="1027"/>
      <c r="CW67" s="446"/>
      <c r="CX67" s="446"/>
      <c r="CY67" s="1028"/>
      <c r="CZ67" s="1027"/>
      <c r="DA67" s="446"/>
      <c r="DB67" s="446"/>
      <c r="DC67" s="1028"/>
      <c r="DD67" s="1027"/>
      <c r="DE67" s="446"/>
      <c r="DF67" s="446"/>
      <c r="DG67" s="1028"/>
      <c r="DH67" s="1027"/>
      <c r="DI67" s="446"/>
      <c r="DJ67" s="446"/>
      <c r="DK67" s="1028"/>
      <c r="DL67" s="1027"/>
      <c r="DM67" s="446"/>
      <c r="DN67" s="446"/>
      <c r="DO67" s="1028"/>
      <c r="DP67" s="1027"/>
      <c r="DQ67" s="446"/>
      <c r="DR67" s="446"/>
      <c r="DS67" s="1028"/>
      <c r="DT67" s="1027"/>
      <c r="DU67" s="446"/>
      <c r="DV67" s="446"/>
      <c r="DW67" s="1028"/>
      <c r="DX67" s="1026"/>
      <c r="DY67" s="1027"/>
      <c r="DZ67" s="446"/>
      <c r="EA67" s="446"/>
      <c r="EB67" s="1028"/>
      <c r="EC67" s="1027"/>
      <c r="ED67" s="446"/>
      <c r="EE67" s="446"/>
      <c r="EF67" s="1028"/>
      <c r="EG67" s="1027"/>
      <c r="EH67" s="446"/>
      <c r="EI67" s="446"/>
      <c r="EJ67" s="1028"/>
      <c r="EK67" s="1018" t="s">
        <v>16109</v>
      </c>
      <c r="EL67" s="1019" t="s">
        <v>16109</v>
      </c>
      <c r="EM67" s="1019" t="s">
        <v>16109</v>
      </c>
      <c r="EN67" s="1051" t="s">
        <v>16109</v>
      </c>
      <c r="EO67" s="1027"/>
      <c r="EP67" s="446"/>
      <c r="EQ67" s="446"/>
      <c r="ER67" s="1028"/>
      <c r="ES67" s="1027"/>
      <c r="ET67" s="446"/>
      <c r="EU67" s="446"/>
      <c r="EV67" s="1028"/>
      <c r="EW67" s="1027"/>
      <c r="EX67" s="446"/>
      <c r="EY67" s="446"/>
      <c r="EZ67" s="1028"/>
      <c r="FA67" s="1027"/>
      <c r="FB67" s="446"/>
      <c r="FC67" s="446"/>
      <c r="FD67" s="1028"/>
      <c r="FE67" s="1027"/>
      <c r="FF67" s="446"/>
      <c r="FG67" s="446"/>
      <c r="FH67" s="1028"/>
      <c r="FI67" s="1027"/>
      <c r="FJ67" s="446"/>
      <c r="FK67" s="446"/>
      <c r="FL67" s="1101" t="s">
        <v>17107</v>
      </c>
      <c r="FM67" s="1027"/>
      <c r="FN67" s="446"/>
      <c r="FO67" s="446"/>
      <c r="FP67" s="1028"/>
      <c r="FQ67" s="1027"/>
      <c r="FR67" s="446"/>
      <c r="FS67" s="446"/>
      <c r="FT67" s="1028"/>
      <c r="FU67" s="1027"/>
      <c r="FV67" s="446"/>
      <c r="FW67" s="446"/>
      <c r="FX67" s="1028"/>
      <c r="FY67" s="1027"/>
      <c r="FZ67" s="446"/>
      <c r="GA67" s="446"/>
      <c r="GB67" s="1028"/>
      <c r="GC67" s="1027"/>
      <c r="GD67" s="446"/>
      <c r="GE67" s="446"/>
      <c r="GF67" s="1028"/>
      <c r="GG67" s="1027"/>
      <c r="GH67" s="446"/>
      <c r="GI67" s="446"/>
      <c r="GJ67" s="1028"/>
      <c r="GK67" s="1027"/>
      <c r="GL67" s="446"/>
      <c r="GM67" s="446"/>
      <c r="GN67" s="1028"/>
      <c r="GO67" s="1027"/>
      <c r="GP67" s="446"/>
      <c r="GQ67" s="446"/>
      <c r="GR67" s="1028"/>
      <c r="GS67" s="1027"/>
      <c r="GT67" s="446"/>
      <c r="GU67" s="446"/>
      <c r="GV67" s="1028"/>
      <c r="GW67" s="1027"/>
      <c r="GX67" s="446"/>
      <c r="GY67" s="446"/>
      <c r="GZ67" s="1028"/>
      <c r="HA67" s="1027"/>
      <c r="HB67" s="446"/>
      <c r="HC67" s="446"/>
      <c r="HD67" s="1028"/>
      <c r="HE67" s="1027"/>
      <c r="HF67" s="446"/>
      <c r="HG67" s="446"/>
      <c r="HH67" s="1028"/>
      <c r="HI67" s="1027"/>
      <c r="HJ67" s="446"/>
      <c r="HK67" s="446"/>
      <c r="HL67" s="1028"/>
      <c r="HM67" s="1027"/>
      <c r="HN67" s="446"/>
      <c r="HO67" s="446"/>
      <c r="HP67" s="1028"/>
      <c r="HQ67" s="1027"/>
      <c r="HR67" s="446"/>
      <c r="HS67" s="446"/>
      <c r="HT67" s="1028"/>
      <c r="HU67" s="1027"/>
      <c r="HV67" s="446"/>
      <c r="HW67" s="446"/>
      <c r="HX67" s="1028"/>
      <c r="HY67" s="1027"/>
      <c r="HZ67" s="446"/>
      <c r="IA67" s="446"/>
      <c r="IB67" s="1028"/>
      <c r="IC67" s="1027"/>
      <c r="ID67" s="446"/>
      <c r="IE67" s="446"/>
      <c r="IF67" s="1028"/>
      <c r="IG67" s="1027"/>
      <c r="IH67" s="446"/>
      <c r="II67" s="446"/>
      <c r="IJ67" s="1028"/>
      <c r="IK67" s="1027"/>
      <c r="IL67" s="446"/>
      <c r="IM67" s="446"/>
      <c r="IN67" s="1028"/>
    </row>
    <row r="68" spans="1:248" ht="54" customHeight="1">
      <c r="A68" s="2500"/>
      <c r="B68" s="751" t="s">
        <v>17645</v>
      </c>
      <c r="C68" s="1014"/>
      <c r="D68" s="1018" t="s">
        <v>15002</v>
      </c>
      <c r="E68" s="1019" t="s">
        <v>15002</v>
      </c>
      <c r="F68" s="1019" t="s">
        <v>15002</v>
      </c>
      <c r="G68" s="1020" t="s">
        <v>15002</v>
      </c>
      <c r="H68" s="1018" t="s">
        <v>14579</v>
      </c>
      <c r="I68" s="1019" t="s">
        <v>14579</v>
      </c>
      <c r="J68" s="1019" t="s">
        <v>14579</v>
      </c>
      <c r="K68" s="1020" t="s">
        <v>14579</v>
      </c>
      <c r="L68" s="1018" t="s">
        <v>16109</v>
      </c>
      <c r="M68" s="1019" t="s">
        <v>16109</v>
      </c>
      <c r="N68" s="1019" t="s">
        <v>16109</v>
      </c>
      <c r="O68" s="1020" t="s">
        <v>16109</v>
      </c>
      <c r="P68" s="1032" t="s">
        <v>16118</v>
      </c>
      <c r="Q68" s="1032" t="s">
        <v>16118</v>
      </c>
      <c r="R68" s="1032" t="s">
        <v>16118</v>
      </c>
      <c r="S68" s="1340" t="s">
        <v>17646</v>
      </c>
      <c r="T68" s="1018" t="s">
        <v>14579</v>
      </c>
      <c r="U68" s="1019" t="s">
        <v>14579</v>
      </c>
      <c r="V68" s="1019" t="s">
        <v>14579</v>
      </c>
      <c r="W68" s="1020" t="s">
        <v>14579</v>
      </c>
      <c r="X68" s="1018" t="s">
        <v>16109</v>
      </c>
      <c r="Y68" s="1019" t="s">
        <v>16109</v>
      </c>
      <c r="Z68" s="1019" t="s">
        <v>16109</v>
      </c>
      <c r="AA68" s="1020" t="s">
        <v>16109</v>
      </c>
      <c r="AB68" s="1018" t="s">
        <v>16109</v>
      </c>
      <c r="AC68" s="1019" t="s">
        <v>16109</v>
      </c>
      <c r="AD68" s="1019" t="s">
        <v>16109</v>
      </c>
      <c r="AE68" s="1020" t="s">
        <v>16109</v>
      </c>
      <c r="AF68" s="1018" t="s">
        <v>16109</v>
      </c>
      <c r="AG68" s="1019" t="s">
        <v>16109</v>
      </c>
      <c r="AH68" s="1019" t="s">
        <v>16109</v>
      </c>
      <c r="AI68" s="1020" t="s">
        <v>16109</v>
      </c>
      <c r="AJ68" s="1040" t="s">
        <v>16127</v>
      </c>
      <c r="AK68" s="1040" t="s">
        <v>16127</v>
      </c>
      <c r="AL68" s="1040" t="s">
        <v>16127</v>
      </c>
      <c r="AM68" s="1040" t="s">
        <v>17647</v>
      </c>
      <c r="AN68" s="1018" t="s">
        <v>14584</v>
      </c>
      <c r="AO68" s="1019" t="s">
        <v>14584</v>
      </c>
      <c r="AP68" s="1019" t="s">
        <v>14584</v>
      </c>
      <c r="AQ68" s="1020" t="s">
        <v>14584</v>
      </c>
      <c r="AR68" s="1018" t="s">
        <v>14636</v>
      </c>
      <c r="AS68" s="1019" t="s">
        <v>14636</v>
      </c>
      <c r="AT68" s="1020" t="s">
        <v>14636</v>
      </c>
      <c r="AU68" s="1020" t="s">
        <v>14636</v>
      </c>
      <c r="AV68" s="1018" t="s">
        <v>14584</v>
      </c>
      <c r="AW68" s="1019" t="s">
        <v>14584</v>
      </c>
      <c r="AX68" s="1019" t="s">
        <v>14584</v>
      </c>
      <c r="AY68" s="1020" t="s">
        <v>14584</v>
      </c>
      <c r="AZ68" s="1018" t="s">
        <v>14586</v>
      </c>
      <c r="BA68" s="1019" t="s">
        <v>14586</v>
      </c>
      <c r="BB68" s="1019" t="s">
        <v>14586</v>
      </c>
      <c r="BC68" s="958" t="s">
        <v>14586</v>
      </c>
      <c r="BD68" s="1018" t="s">
        <v>14697</v>
      </c>
      <c r="BE68" s="1019" t="s">
        <v>14697</v>
      </c>
      <c r="BF68" s="1019" t="s">
        <v>14697</v>
      </c>
      <c r="BG68" s="1020" t="s">
        <v>14697</v>
      </c>
      <c r="BH68" s="1018" t="s">
        <v>14934</v>
      </c>
      <c r="BI68" s="1019" t="s">
        <v>14934</v>
      </c>
      <c r="BJ68" s="1019" t="s">
        <v>14934</v>
      </c>
      <c r="BK68" s="1020" t="s">
        <v>14934</v>
      </c>
      <c r="BL68" s="1018" t="s">
        <v>14678</v>
      </c>
      <c r="BM68" s="1019" t="s">
        <v>14678</v>
      </c>
      <c r="BN68" s="1019" t="s">
        <v>14678</v>
      </c>
      <c r="BO68" s="1020" t="s">
        <v>14678</v>
      </c>
      <c r="BP68" s="1018" t="s">
        <v>14579</v>
      </c>
      <c r="BQ68" s="1019" t="s">
        <v>14579</v>
      </c>
      <c r="BR68" s="1019" t="s">
        <v>14579</v>
      </c>
      <c r="BS68" s="1020" t="s">
        <v>14579</v>
      </c>
      <c r="BT68" s="1040" t="s">
        <v>16129</v>
      </c>
      <c r="BU68" s="1040" t="s">
        <v>16129</v>
      </c>
      <c r="BV68" s="1040" t="s">
        <v>16129</v>
      </c>
      <c r="BW68" s="1105" t="s">
        <v>17648</v>
      </c>
      <c r="BX68" s="1018" t="s">
        <v>17642</v>
      </c>
      <c r="BY68" s="1019" t="s">
        <v>17642</v>
      </c>
      <c r="BZ68" s="1019" t="s">
        <v>17642</v>
      </c>
      <c r="CA68" s="1020" t="s">
        <v>17642</v>
      </c>
      <c r="CB68" s="1018" t="s">
        <v>14586</v>
      </c>
      <c r="CC68" s="1019" t="s">
        <v>14586</v>
      </c>
      <c r="CD68" s="1019" t="s">
        <v>14586</v>
      </c>
      <c r="CE68" s="1020" t="s">
        <v>14586</v>
      </c>
      <c r="CF68" s="1018" t="s">
        <v>14700</v>
      </c>
      <c r="CG68" s="1019" t="s">
        <v>14700</v>
      </c>
      <c r="CH68" s="1019" t="s">
        <v>14700</v>
      </c>
      <c r="CI68" s="1020" t="s">
        <v>14700</v>
      </c>
      <c r="CJ68" s="1018" t="s">
        <v>14697</v>
      </c>
      <c r="CK68" s="1019" t="s">
        <v>14697</v>
      </c>
      <c r="CL68" s="1019" t="s">
        <v>14697</v>
      </c>
      <c r="CM68" s="1020" t="s">
        <v>14697</v>
      </c>
      <c r="CN68" s="1018" t="s">
        <v>14678</v>
      </c>
      <c r="CO68" s="1019" t="s">
        <v>14678</v>
      </c>
      <c r="CP68" s="1019" t="s">
        <v>14678</v>
      </c>
      <c r="CQ68" s="1020" t="s">
        <v>14678</v>
      </c>
      <c r="CR68" s="1018" t="s">
        <v>14670</v>
      </c>
      <c r="CS68" s="1019" t="s">
        <v>14670</v>
      </c>
      <c r="CT68" s="1019" t="s">
        <v>14670</v>
      </c>
      <c r="CU68" s="1020" t="s">
        <v>14670</v>
      </c>
      <c r="CV68" s="1018" t="s">
        <v>14584</v>
      </c>
      <c r="CW68" s="1019" t="s">
        <v>14584</v>
      </c>
      <c r="CX68" s="1019" t="s">
        <v>14584</v>
      </c>
      <c r="CY68" s="1020" t="s">
        <v>14584</v>
      </c>
      <c r="CZ68" s="1018" t="s">
        <v>14670</v>
      </c>
      <c r="DA68" s="1019" t="s">
        <v>14670</v>
      </c>
      <c r="DB68" s="1019" t="s">
        <v>14670</v>
      </c>
      <c r="DC68" s="1020" t="s">
        <v>14670</v>
      </c>
      <c r="DD68" s="1018" t="s">
        <v>16143</v>
      </c>
      <c r="DE68" s="1019" t="s">
        <v>16143</v>
      </c>
      <c r="DF68" s="1019" t="s">
        <v>16143</v>
      </c>
      <c r="DG68" s="1020" t="s">
        <v>16143</v>
      </c>
      <c r="DH68" s="1018" t="s">
        <v>14697</v>
      </c>
      <c r="DI68" s="1019" t="s">
        <v>14697</v>
      </c>
      <c r="DJ68" s="1019" t="s">
        <v>14697</v>
      </c>
      <c r="DK68" s="1020" t="s">
        <v>14697</v>
      </c>
      <c r="DL68" s="1113" t="s">
        <v>16142</v>
      </c>
      <c r="DM68" s="1341" t="s">
        <v>16142</v>
      </c>
      <c r="DN68" s="1341" t="s">
        <v>16142</v>
      </c>
      <c r="DO68" s="1051" t="s">
        <v>16142</v>
      </c>
      <c r="DP68" s="1113" t="s">
        <v>14678</v>
      </c>
      <c r="DQ68" s="1341" t="s">
        <v>14678</v>
      </c>
      <c r="DR68" s="1341" t="s">
        <v>14678</v>
      </c>
      <c r="DS68" s="1051" t="s">
        <v>14678</v>
      </c>
      <c r="DT68" s="1018" t="s">
        <v>14584</v>
      </c>
      <c r="DU68" s="1019" t="s">
        <v>14584</v>
      </c>
      <c r="DV68" s="1019" t="s">
        <v>14584</v>
      </c>
      <c r="DW68" s="1020" t="s">
        <v>14584</v>
      </c>
      <c r="DX68" s="1026"/>
      <c r="DY68" s="1113" t="s">
        <v>16143</v>
      </c>
      <c r="DZ68" s="1341" t="s">
        <v>16143</v>
      </c>
      <c r="EA68" s="1341" t="s">
        <v>16143</v>
      </c>
      <c r="EB68" s="1051" t="s">
        <v>16143</v>
      </c>
      <c r="EC68" s="1459" t="s">
        <v>16149</v>
      </c>
      <c r="ED68" s="1459" t="s">
        <v>16149</v>
      </c>
      <c r="EE68" s="1459" t="s">
        <v>16149</v>
      </c>
      <c r="EF68" s="1460" t="s">
        <v>17649</v>
      </c>
      <c r="EG68" s="1018" t="s">
        <v>16143</v>
      </c>
      <c r="EH68" s="1019" t="s">
        <v>16143</v>
      </c>
      <c r="EI68" s="1019" t="s">
        <v>16143</v>
      </c>
      <c r="EJ68" s="1020" t="s">
        <v>16143</v>
      </c>
      <c r="EK68" s="1018" t="s">
        <v>16109</v>
      </c>
      <c r="EL68" s="1019" t="s">
        <v>16109</v>
      </c>
      <c r="EM68" s="1019" t="s">
        <v>16109</v>
      </c>
      <c r="EN68" s="1051" t="s">
        <v>16109</v>
      </c>
      <c r="EO68" s="1113" t="s">
        <v>16109</v>
      </c>
      <c r="EP68" s="1341" t="s">
        <v>16109</v>
      </c>
      <c r="EQ68" s="1341" t="s">
        <v>16109</v>
      </c>
      <c r="ER68" s="1051" t="s">
        <v>16109</v>
      </c>
      <c r="ES68" s="1027"/>
      <c r="ET68" s="446"/>
      <c r="EU68" s="446"/>
      <c r="EV68" s="1028"/>
      <c r="EW68" s="1027"/>
      <c r="EX68" s="446"/>
      <c r="EY68" s="446"/>
      <c r="EZ68" s="1028"/>
      <c r="FA68" s="1027"/>
      <c r="FB68" s="446"/>
      <c r="FC68" s="446"/>
      <c r="FD68" s="1028"/>
      <c r="FE68" s="1073" t="s">
        <v>16793</v>
      </c>
      <c r="FF68" s="1073" t="s">
        <v>16793</v>
      </c>
      <c r="FG68" s="1073" t="s">
        <v>16793</v>
      </c>
      <c r="FH68" s="1074" t="s">
        <v>17650</v>
      </c>
      <c r="FI68" s="211" t="s">
        <v>17107</v>
      </c>
      <c r="FJ68" s="310" t="s">
        <v>17107</v>
      </c>
      <c r="FK68" s="446"/>
      <c r="FL68" s="1028"/>
      <c r="FM68" s="1027"/>
      <c r="FN68" s="446"/>
      <c r="FO68" s="446"/>
      <c r="FP68" s="1028"/>
      <c r="FQ68" s="1027"/>
      <c r="FR68" s="446"/>
      <c r="FS68" s="446"/>
      <c r="FT68" s="1028"/>
      <c r="FU68" s="1073" t="s">
        <v>16812</v>
      </c>
      <c r="FV68" s="1073" t="s">
        <v>16812</v>
      </c>
      <c r="FW68" s="1073" t="s">
        <v>16812</v>
      </c>
      <c r="FX68" s="1074" t="s">
        <v>17651</v>
      </c>
      <c r="FY68" s="1113" t="s">
        <v>16109</v>
      </c>
      <c r="FZ68" s="1341" t="s">
        <v>16109</v>
      </c>
      <c r="GA68" s="1341" t="s">
        <v>16109</v>
      </c>
      <c r="GB68" s="1051" t="s">
        <v>16109</v>
      </c>
      <c r="GC68" s="1027"/>
      <c r="GD68" s="446"/>
      <c r="GE68" s="446"/>
      <c r="GF68" s="1028"/>
      <c r="GG68" s="1035" t="s">
        <v>16460</v>
      </c>
      <c r="GH68" s="1035" t="s">
        <v>16460</v>
      </c>
      <c r="GI68" s="1035" t="s">
        <v>16460</v>
      </c>
      <c r="GJ68" s="1036" t="s">
        <v>17652</v>
      </c>
      <c r="GK68" s="1027"/>
      <c r="GL68" s="446"/>
      <c r="GM68" s="446"/>
      <c r="GN68" s="1028"/>
      <c r="GO68" s="1027"/>
      <c r="GP68" s="446"/>
      <c r="GQ68" s="446"/>
      <c r="GR68" s="1028"/>
      <c r="GS68" s="1027"/>
      <c r="GT68" s="446"/>
      <c r="GU68" s="446"/>
      <c r="GV68" s="1028"/>
      <c r="GW68" s="1018" t="s">
        <v>16109</v>
      </c>
      <c r="GX68" s="1019" t="s">
        <v>16109</v>
      </c>
      <c r="GY68" s="1019" t="s">
        <v>16109</v>
      </c>
      <c r="GZ68" s="1020" t="s">
        <v>16109</v>
      </c>
      <c r="HA68" s="1073" t="s">
        <v>16821</v>
      </c>
      <c r="HB68" s="1073" t="s">
        <v>16821</v>
      </c>
      <c r="HC68" s="1073" t="s">
        <v>16821</v>
      </c>
      <c r="HD68" s="1074" t="s">
        <v>17653</v>
      </c>
      <c r="HE68" s="1027"/>
      <c r="HF68" s="446"/>
      <c r="HG68" s="446"/>
      <c r="HH68" s="1028"/>
      <c r="HI68" s="1027"/>
      <c r="HJ68" s="446"/>
      <c r="HK68" s="446"/>
      <c r="HL68" s="1028"/>
      <c r="HM68" s="1027"/>
      <c r="HN68" s="446"/>
      <c r="HO68" s="446"/>
      <c r="HP68" s="1028"/>
      <c r="HQ68" s="1027"/>
      <c r="HR68" s="446"/>
      <c r="HS68" s="446"/>
      <c r="HT68" s="1028"/>
      <c r="HU68" s="1027"/>
      <c r="HV68" s="446"/>
      <c r="HW68" s="446"/>
      <c r="HX68" s="1028"/>
      <c r="HY68" s="1027"/>
      <c r="HZ68" s="446"/>
      <c r="IA68" s="446"/>
      <c r="IB68" s="1028"/>
      <c r="IC68" s="1018" t="s">
        <v>16109</v>
      </c>
      <c r="ID68" s="1019" t="s">
        <v>16109</v>
      </c>
      <c r="IE68" s="1019" t="s">
        <v>16109</v>
      </c>
      <c r="IF68" s="1020" t="s">
        <v>16109</v>
      </c>
      <c r="IG68" s="1027"/>
      <c r="IH68" s="446"/>
      <c r="II68" s="446"/>
      <c r="IJ68" s="1028"/>
      <c r="IK68" s="1018" t="s">
        <v>16109</v>
      </c>
      <c r="IL68" s="1019" t="s">
        <v>16109</v>
      </c>
      <c r="IM68" s="1019" t="s">
        <v>16109</v>
      </c>
      <c r="IN68" s="1020" t="s">
        <v>16109</v>
      </c>
    </row>
    <row r="69" spans="1:248" ht="54" customHeight="1">
      <c r="A69" s="2500"/>
      <c r="B69" s="1452" t="s">
        <v>17654</v>
      </c>
      <c r="C69" s="1416"/>
      <c r="D69" s="1027"/>
      <c r="E69" s="446"/>
      <c r="F69" s="446"/>
      <c r="G69" s="1028"/>
      <c r="H69" s="1027"/>
      <c r="I69" s="446"/>
      <c r="J69" s="446"/>
      <c r="K69" s="1028"/>
      <c r="L69" s="1018" t="s">
        <v>16109</v>
      </c>
      <c r="M69" s="1019" t="s">
        <v>16109</v>
      </c>
      <c r="N69" s="1019" t="s">
        <v>16109</v>
      </c>
      <c r="O69" s="1020" t="s">
        <v>16109</v>
      </c>
      <c r="P69" s="1027"/>
      <c r="Q69" s="446"/>
      <c r="R69" s="446"/>
      <c r="S69" s="1028"/>
      <c r="T69" s="1027"/>
      <c r="U69" s="446"/>
      <c r="V69" s="446"/>
      <c r="W69" s="1028"/>
      <c r="X69" s="1018" t="s">
        <v>16109</v>
      </c>
      <c r="Y69" s="1019" t="s">
        <v>16109</v>
      </c>
      <c r="Z69" s="1019" t="s">
        <v>16109</v>
      </c>
      <c r="AA69" s="1020" t="s">
        <v>16109</v>
      </c>
      <c r="AB69" s="1018" t="s">
        <v>16109</v>
      </c>
      <c r="AC69" s="1019" t="s">
        <v>16109</v>
      </c>
      <c r="AD69" s="1019" t="s">
        <v>16109</v>
      </c>
      <c r="AE69" s="1020" t="s">
        <v>16109</v>
      </c>
      <c r="AF69" s="1018" t="s">
        <v>16109</v>
      </c>
      <c r="AG69" s="1019" t="s">
        <v>16109</v>
      </c>
      <c r="AH69" s="1019" t="s">
        <v>16109</v>
      </c>
      <c r="AI69" s="1020" t="s">
        <v>16109</v>
      </c>
      <c r="AJ69" s="1027"/>
      <c r="AK69" s="446"/>
      <c r="AL69" s="446"/>
      <c r="AM69" s="1028"/>
      <c r="AN69" s="1027"/>
      <c r="AO69" s="446"/>
      <c r="AP69" s="446"/>
      <c r="AQ69" s="1028"/>
      <c r="AR69" s="1027"/>
      <c r="AS69" s="446"/>
      <c r="AT69" s="446"/>
      <c r="AU69" s="1028"/>
      <c r="AV69" s="1027"/>
      <c r="AW69" s="446"/>
      <c r="AX69" s="446"/>
      <c r="AY69" s="1028"/>
      <c r="AZ69" s="1027"/>
      <c r="BA69" s="446"/>
      <c r="BB69" s="446"/>
      <c r="BC69" s="1028"/>
      <c r="BD69" s="1027"/>
      <c r="BE69" s="446"/>
      <c r="BF69" s="446"/>
      <c r="BG69" s="1028"/>
      <c r="BH69" s="1027"/>
      <c r="BI69" s="446"/>
      <c r="BJ69" s="446"/>
      <c r="BK69" s="1028"/>
      <c r="BL69" s="1027"/>
      <c r="BM69" s="446"/>
      <c r="BN69" s="446"/>
      <c r="BO69" s="1028"/>
      <c r="BP69" s="1027"/>
      <c r="BQ69" s="446"/>
      <c r="BR69" s="446"/>
      <c r="BS69" s="1028"/>
      <c r="BT69" s="1027"/>
      <c r="BU69" s="446"/>
      <c r="BV69" s="446"/>
      <c r="BW69" s="1028"/>
      <c r="BX69" s="1027"/>
      <c r="BY69" s="446"/>
      <c r="BZ69" s="446"/>
      <c r="CA69" s="1028"/>
      <c r="CB69" s="1027"/>
      <c r="CC69" s="446"/>
      <c r="CD69" s="446"/>
      <c r="CE69" s="1028"/>
      <c r="CF69" s="1027"/>
      <c r="CG69" s="446"/>
      <c r="CH69" s="446"/>
      <c r="CI69" s="1028"/>
      <c r="CJ69" s="1027"/>
      <c r="CK69" s="446"/>
      <c r="CL69" s="446"/>
      <c r="CM69" s="1028"/>
      <c r="CN69" s="1027"/>
      <c r="CO69" s="446"/>
      <c r="CP69" s="446"/>
      <c r="CQ69" s="1028"/>
      <c r="CR69" s="1027"/>
      <c r="CS69" s="446"/>
      <c r="CT69" s="446"/>
      <c r="CU69" s="1028"/>
      <c r="CV69" s="1027"/>
      <c r="CW69" s="446"/>
      <c r="CX69" s="446"/>
      <c r="CY69" s="1028"/>
      <c r="CZ69" s="1027"/>
      <c r="DA69" s="446"/>
      <c r="DB69" s="446"/>
      <c r="DC69" s="1028"/>
      <c r="DD69" s="1027"/>
      <c r="DE69" s="446"/>
      <c r="DF69" s="446"/>
      <c r="DG69" s="1028"/>
      <c r="DH69" s="1027"/>
      <c r="DI69" s="446"/>
      <c r="DJ69" s="446"/>
      <c r="DK69" s="1028"/>
      <c r="DL69" s="1027"/>
      <c r="DM69" s="446"/>
      <c r="DN69" s="446"/>
      <c r="DO69" s="1028"/>
      <c r="DP69" s="1027"/>
      <c r="DQ69" s="446"/>
      <c r="DR69" s="446"/>
      <c r="DS69" s="1028"/>
      <c r="DT69" s="1027"/>
      <c r="DU69" s="446"/>
      <c r="DV69" s="446"/>
      <c r="DW69" s="1028"/>
      <c r="DX69" s="1026"/>
      <c r="DY69" s="1027"/>
      <c r="DZ69" s="446"/>
      <c r="EA69" s="446"/>
      <c r="EB69" s="1028"/>
      <c r="EC69" s="1027"/>
      <c r="ED69" s="446"/>
      <c r="EE69" s="446"/>
      <c r="EF69" s="1028"/>
      <c r="EG69" s="1027"/>
      <c r="EH69" s="446"/>
      <c r="EI69" s="446"/>
      <c r="EJ69" s="1065"/>
      <c r="EK69" s="1018" t="s">
        <v>16109</v>
      </c>
      <c r="EL69" s="1019" t="s">
        <v>16109</v>
      </c>
      <c r="EM69" s="1019" t="s">
        <v>16109</v>
      </c>
      <c r="EN69" s="1051" t="s">
        <v>16109</v>
      </c>
      <c r="EO69" s="1027"/>
      <c r="EP69" s="446"/>
      <c r="EQ69" s="446"/>
      <c r="ER69" s="1028"/>
      <c r="ES69" s="1027"/>
      <c r="ET69" s="446"/>
      <c r="EU69" s="446"/>
      <c r="EV69" s="1028"/>
      <c r="EW69" s="1027"/>
      <c r="EX69" s="446"/>
      <c r="EY69" s="446"/>
      <c r="EZ69" s="1028"/>
      <c r="FA69" s="1027"/>
      <c r="FB69" s="446"/>
      <c r="FC69" s="446"/>
      <c r="FD69" s="1028"/>
      <c r="FE69" s="1027"/>
      <c r="FF69" s="446"/>
      <c r="FG69" s="446"/>
      <c r="FH69" s="1028"/>
      <c r="FI69" s="1027"/>
      <c r="FJ69" s="446"/>
      <c r="FK69" s="446"/>
      <c r="FL69" s="1028"/>
      <c r="FM69" s="1027"/>
      <c r="FN69" s="446"/>
      <c r="FO69" s="446"/>
      <c r="FP69" s="1028"/>
      <c r="FQ69" s="1027"/>
      <c r="FR69" s="446"/>
      <c r="FS69" s="446"/>
      <c r="FT69" s="1028"/>
      <c r="FU69" s="1027"/>
      <c r="FV69" s="446"/>
      <c r="FW69" s="446"/>
      <c r="FX69" s="1028"/>
      <c r="FY69" s="1027"/>
      <c r="FZ69" s="446"/>
      <c r="GA69" s="446"/>
      <c r="GB69" s="1028"/>
      <c r="GC69" s="1027"/>
      <c r="GD69" s="446"/>
      <c r="GE69" s="446"/>
      <c r="GF69" s="1028"/>
      <c r="GG69" s="1027"/>
      <c r="GH69" s="446"/>
      <c r="GI69" s="446"/>
      <c r="GJ69" s="1028"/>
      <c r="GK69" s="1027"/>
      <c r="GL69" s="446"/>
      <c r="GM69" s="446"/>
      <c r="GN69" s="1028"/>
      <c r="GO69" s="1027"/>
      <c r="GP69" s="446"/>
      <c r="GQ69" s="446"/>
      <c r="GR69" s="1028"/>
      <c r="GS69" s="1027"/>
      <c r="GT69" s="446"/>
      <c r="GU69" s="446"/>
      <c r="GV69" s="1028"/>
      <c r="GW69" s="1027"/>
      <c r="GX69" s="446"/>
      <c r="GY69" s="446"/>
      <c r="GZ69" s="1028"/>
      <c r="HA69" s="1027"/>
      <c r="HB69" s="446"/>
      <c r="HC69" s="446"/>
      <c r="HD69" s="1028"/>
      <c r="HE69" s="1027"/>
      <c r="HF69" s="446"/>
      <c r="HG69" s="446"/>
      <c r="HH69" s="1028"/>
      <c r="HI69" s="1027"/>
      <c r="HJ69" s="446"/>
      <c r="HK69" s="446"/>
      <c r="HL69" s="1028"/>
      <c r="HM69" s="1027"/>
      <c r="HN69" s="446"/>
      <c r="HO69" s="446"/>
      <c r="HP69" s="1028"/>
      <c r="HQ69" s="1027"/>
      <c r="HR69" s="446"/>
      <c r="HS69" s="446"/>
      <c r="HT69" s="1028"/>
      <c r="HU69" s="1027"/>
      <c r="HV69" s="446"/>
      <c r="HW69" s="446"/>
      <c r="HX69" s="1028"/>
      <c r="HY69" s="1027"/>
      <c r="HZ69" s="446"/>
      <c r="IA69" s="446"/>
      <c r="IB69" s="1028"/>
      <c r="IC69" s="1027"/>
      <c r="ID69" s="446"/>
      <c r="IE69" s="446"/>
      <c r="IF69" s="1028"/>
      <c r="IG69" s="1027"/>
      <c r="IH69" s="446"/>
      <c r="II69" s="446"/>
      <c r="IJ69" s="1028"/>
      <c r="IK69" s="1027"/>
      <c r="IL69" s="446"/>
      <c r="IM69" s="446"/>
      <c r="IN69" s="1028"/>
    </row>
    <row r="70" spans="1:248" ht="54" customHeight="1">
      <c r="A70" s="2500"/>
      <c r="B70" s="751" t="s">
        <v>17655</v>
      </c>
      <c r="C70" s="1014"/>
      <c r="D70" s="1018" t="s">
        <v>14697</v>
      </c>
      <c r="E70" s="1019" t="s">
        <v>14697</v>
      </c>
      <c r="F70" s="1019" t="s">
        <v>14697</v>
      </c>
      <c r="G70" s="1020" t="s">
        <v>14697</v>
      </c>
      <c r="H70" s="1018" t="s">
        <v>15002</v>
      </c>
      <c r="I70" s="1019" t="s">
        <v>15002</v>
      </c>
      <c r="J70" s="1019" t="s">
        <v>15002</v>
      </c>
      <c r="K70" s="1020" t="s">
        <v>15002</v>
      </c>
      <c r="L70" s="1018" t="s">
        <v>16109</v>
      </c>
      <c r="M70" s="1019" t="s">
        <v>16109</v>
      </c>
      <c r="N70" s="1019" t="s">
        <v>16109</v>
      </c>
      <c r="O70" s="1020" t="s">
        <v>16109</v>
      </c>
      <c r="P70" s="1018" t="s">
        <v>14586</v>
      </c>
      <c r="Q70" s="1019" t="s">
        <v>14586</v>
      </c>
      <c r="R70" s="1019" t="s">
        <v>14586</v>
      </c>
      <c r="S70" s="1020" t="s">
        <v>14586</v>
      </c>
      <c r="T70" s="1018" t="s">
        <v>16121</v>
      </c>
      <c r="U70" s="1019" t="s">
        <v>16121</v>
      </c>
      <c r="V70" s="1019" t="s">
        <v>16121</v>
      </c>
      <c r="W70" s="1020" t="s">
        <v>16121</v>
      </c>
      <c r="X70" s="1018" t="s">
        <v>16109</v>
      </c>
      <c r="Y70" s="1019" t="s">
        <v>16109</v>
      </c>
      <c r="Z70" s="1019" t="s">
        <v>16109</v>
      </c>
      <c r="AA70" s="1020" t="s">
        <v>16109</v>
      </c>
      <c r="AB70" s="1018" t="s">
        <v>16109</v>
      </c>
      <c r="AC70" s="1019" t="s">
        <v>16109</v>
      </c>
      <c r="AD70" s="1019" t="s">
        <v>16109</v>
      </c>
      <c r="AE70" s="1020" t="s">
        <v>16109</v>
      </c>
      <c r="AF70" s="1018" t="s">
        <v>16109</v>
      </c>
      <c r="AG70" s="1019" t="s">
        <v>16109</v>
      </c>
      <c r="AH70" s="1019" t="s">
        <v>16109</v>
      </c>
      <c r="AI70" s="1020" t="s">
        <v>16109</v>
      </c>
      <c r="AJ70" s="1018" t="s">
        <v>14579</v>
      </c>
      <c r="AK70" s="1019" t="s">
        <v>14579</v>
      </c>
      <c r="AL70" s="1019" t="s">
        <v>14579</v>
      </c>
      <c r="AM70" s="1020" t="s">
        <v>14579</v>
      </c>
      <c r="AN70" s="1019" t="s">
        <v>14636</v>
      </c>
      <c r="AO70" s="1019" t="s">
        <v>14636</v>
      </c>
      <c r="AP70" s="1019" t="s">
        <v>14636</v>
      </c>
      <c r="AQ70" s="1020" t="s">
        <v>14636</v>
      </c>
      <c r="AR70" s="1018" t="s">
        <v>14579</v>
      </c>
      <c r="AS70" s="1019" t="s">
        <v>14579</v>
      </c>
      <c r="AT70" s="1019" t="s">
        <v>14579</v>
      </c>
      <c r="AU70" s="1020" t="s">
        <v>14579</v>
      </c>
      <c r="AV70" s="1058" t="s">
        <v>16155</v>
      </c>
      <c r="AW70" s="1019" t="s">
        <v>14670</v>
      </c>
      <c r="AX70" s="1019" t="s">
        <v>14670</v>
      </c>
      <c r="AY70" s="1020" t="s">
        <v>14670</v>
      </c>
      <c r="AZ70" s="1018" t="s">
        <v>14636</v>
      </c>
      <c r="BA70" s="1019" t="s">
        <v>14636</v>
      </c>
      <c r="BB70" s="1019" t="s">
        <v>14636</v>
      </c>
      <c r="BC70" s="958" t="s">
        <v>14636</v>
      </c>
      <c r="BD70" s="1018" t="s">
        <v>14700</v>
      </c>
      <c r="BE70" s="1019" t="s">
        <v>14700</v>
      </c>
      <c r="BF70" s="1019" t="s">
        <v>14700</v>
      </c>
      <c r="BG70" s="1020" t="s">
        <v>14700</v>
      </c>
      <c r="BH70" s="1018" t="s">
        <v>17656</v>
      </c>
      <c r="BI70" s="1019" t="s">
        <v>17656</v>
      </c>
      <c r="BJ70" s="1019" t="s">
        <v>17656</v>
      </c>
      <c r="BK70" s="1020" t="s">
        <v>17656</v>
      </c>
      <c r="BL70" s="1018" t="s">
        <v>14670</v>
      </c>
      <c r="BM70" s="1019" t="s">
        <v>14670</v>
      </c>
      <c r="BN70" s="1019" t="s">
        <v>14670</v>
      </c>
      <c r="BO70" s="1020" t="s">
        <v>14670</v>
      </c>
      <c r="BP70" s="1018" t="s">
        <v>14678</v>
      </c>
      <c r="BQ70" s="1019" t="s">
        <v>14678</v>
      </c>
      <c r="BR70" s="1019" t="s">
        <v>14678</v>
      </c>
      <c r="BS70" s="1020" t="s">
        <v>14678</v>
      </c>
      <c r="BT70" s="1018" t="s">
        <v>14584</v>
      </c>
      <c r="BU70" s="1019" t="s">
        <v>14584</v>
      </c>
      <c r="BV70" s="1019" t="s">
        <v>14584</v>
      </c>
      <c r="BW70" s="1020" t="s">
        <v>14584</v>
      </c>
      <c r="BX70" s="1018" t="s">
        <v>14972</v>
      </c>
      <c r="BY70" s="1019" t="s">
        <v>14972</v>
      </c>
      <c r="BZ70" s="1019" t="s">
        <v>14972</v>
      </c>
      <c r="CA70" s="1020" t="s">
        <v>14972</v>
      </c>
      <c r="CB70" s="1018" t="s">
        <v>14670</v>
      </c>
      <c r="CC70" s="1019" t="s">
        <v>14670</v>
      </c>
      <c r="CD70" s="1019" t="s">
        <v>14670</v>
      </c>
      <c r="CE70" s="1020" t="s">
        <v>14670</v>
      </c>
      <c r="CF70" s="1224" t="s">
        <v>17124</v>
      </c>
      <c r="CG70" s="1019" t="s">
        <v>14697</v>
      </c>
      <c r="CH70" s="1019" t="s">
        <v>14697</v>
      </c>
      <c r="CI70" s="1020" t="s">
        <v>14697</v>
      </c>
      <c r="CJ70" s="1018" t="s">
        <v>14670</v>
      </c>
      <c r="CK70" s="1019" t="s">
        <v>14670</v>
      </c>
      <c r="CL70" s="1019" t="s">
        <v>14670</v>
      </c>
      <c r="CM70" s="1020" t="s">
        <v>14670</v>
      </c>
      <c r="CN70" s="1018" t="s">
        <v>14579</v>
      </c>
      <c r="CO70" s="1019" t="s">
        <v>14579</v>
      </c>
      <c r="CP70" s="1019" t="s">
        <v>14579</v>
      </c>
      <c r="CQ70" s="1020" t="s">
        <v>14579</v>
      </c>
      <c r="CR70" s="1018" t="s">
        <v>14678</v>
      </c>
      <c r="CS70" s="1019" t="s">
        <v>14678</v>
      </c>
      <c r="CT70" s="1019" t="s">
        <v>14678</v>
      </c>
      <c r="CU70" s="1020" t="s">
        <v>14678</v>
      </c>
      <c r="CV70" s="1018" t="s">
        <v>14579</v>
      </c>
      <c r="CW70" s="1019" t="s">
        <v>14579</v>
      </c>
      <c r="CX70" s="1019" t="s">
        <v>14579</v>
      </c>
      <c r="CY70" s="1020" t="s">
        <v>14579</v>
      </c>
      <c r="CZ70" s="1018" t="s">
        <v>16142</v>
      </c>
      <c r="DA70" s="1019" t="s">
        <v>16142</v>
      </c>
      <c r="DB70" s="1019" t="s">
        <v>16142</v>
      </c>
      <c r="DC70" s="1020" t="s">
        <v>16142</v>
      </c>
      <c r="DD70" s="1018" t="s">
        <v>14586</v>
      </c>
      <c r="DE70" s="1019" t="s">
        <v>14586</v>
      </c>
      <c r="DF70" s="1019" t="s">
        <v>14586</v>
      </c>
      <c r="DG70" s="1020" t="s">
        <v>14586</v>
      </c>
      <c r="DH70" s="1018" t="s">
        <v>14700</v>
      </c>
      <c r="DI70" s="1019" t="s">
        <v>14700</v>
      </c>
      <c r="DJ70" s="1019" t="s">
        <v>14700</v>
      </c>
      <c r="DK70" s="1020" t="s">
        <v>14700</v>
      </c>
      <c r="DL70" s="1018" t="s">
        <v>14697</v>
      </c>
      <c r="DM70" s="1019" t="s">
        <v>14697</v>
      </c>
      <c r="DN70" s="1019" t="s">
        <v>14697</v>
      </c>
      <c r="DO70" s="1020" t="s">
        <v>14697</v>
      </c>
      <c r="DP70" s="1113" t="s">
        <v>14579</v>
      </c>
      <c r="DQ70" s="1341" t="s">
        <v>14579</v>
      </c>
      <c r="DR70" s="1341" t="s">
        <v>14579</v>
      </c>
      <c r="DS70" s="1051" t="s">
        <v>14579</v>
      </c>
      <c r="DT70" s="1018" t="s">
        <v>14678</v>
      </c>
      <c r="DU70" s="1019" t="s">
        <v>14678</v>
      </c>
      <c r="DV70" s="1019" t="s">
        <v>14678</v>
      </c>
      <c r="DW70" s="1020" t="s">
        <v>14678</v>
      </c>
      <c r="DX70" s="1026"/>
      <c r="DY70" s="1113" t="s">
        <v>14584</v>
      </c>
      <c r="DZ70" s="1341" t="s">
        <v>14584</v>
      </c>
      <c r="EA70" s="1341" t="s">
        <v>14584</v>
      </c>
      <c r="EB70" s="1051" t="s">
        <v>14584</v>
      </c>
      <c r="EC70" s="1113" t="s">
        <v>16142</v>
      </c>
      <c r="ED70" s="1341" t="s">
        <v>16142</v>
      </c>
      <c r="EE70" s="1341" t="s">
        <v>16142</v>
      </c>
      <c r="EF70" s="1051" t="s">
        <v>16142</v>
      </c>
      <c r="EG70" s="1053" t="s">
        <v>14586</v>
      </c>
      <c r="EH70" s="1053" t="s">
        <v>14586</v>
      </c>
      <c r="EI70" s="1053" t="s">
        <v>14586</v>
      </c>
      <c r="EJ70" s="1053" t="s">
        <v>14586</v>
      </c>
      <c r="EK70" s="1018" t="s">
        <v>16109</v>
      </c>
      <c r="EL70" s="1019" t="s">
        <v>16109</v>
      </c>
      <c r="EM70" s="1019" t="s">
        <v>16109</v>
      </c>
      <c r="EN70" s="1051" t="s">
        <v>16109</v>
      </c>
      <c r="EO70" s="1113" t="s">
        <v>16109</v>
      </c>
      <c r="EP70" s="1341" t="s">
        <v>16109</v>
      </c>
      <c r="EQ70" s="1341" t="s">
        <v>16109</v>
      </c>
      <c r="ER70" s="1051" t="s">
        <v>16109</v>
      </c>
      <c r="ES70" s="1027"/>
      <c r="ET70" s="446"/>
      <c r="EU70" s="446"/>
      <c r="EV70" s="1028"/>
      <c r="EW70" s="1027"/>
      <c r="EX70" s="446"/>
      <c r="EY70" s="446"/>
      <c r="EZ70" s="1028"/>
      <c r="FA70" s="1027"/>
      <c r="FB70" s="446"/>
      <c r="FC70" s="446"/>
      <c r="FD70" s="1028"/>
      <c r="FE70" s="1027"/>
      <c r="FF70" s="446"/>
      <c r="FG70" s="446"/>
      <c r="FH70" s="1028"/>
      <c r="FI70" s="1027"/>
      <c r="FJ70" s="446"/>
      <c r="FK70" s="446"/>
      <c r="FL70" s="1028"/>
      <c r="FM70" s="1027"/>
      <c r="FN70" s="446"/>
      <c r="FO70" s="446"/>
      <c r="FP70" s="1028"/>
      <c r="FQ70" s="1027"/>
      <c r="FR70" s="446"/>
      <c r="FS70" s="446"/>
      <c r="FT70" s="1028"/>
      <c r="FU70" s="1113" t="s">
        <v>16109</v>
      </c>
      <c r="FV70" s="1341" t="s">
        <v>16109</v>
      </c>
      <c r="FW70" s="1341" t="s">
        <v>16109</v>
      </c>
      <c r="FX70" s="1051" t="s">
        <v>16109</v>
      </c>
      <c r="FY70" s="1035" t="s">
        <v>16179</v>
      </c>
      <c r="FZ70" s="1048" t="s">
        <v>16146</v>
      </c>
      <c r="GA70" s="446"/>
      <c r="GB70" s="1028"/>
      <c r="GC70" s="1027"/>
      <c r="GD70" s="446"/>
      <c r="GE70" s="446"/>
      <c r="GF70" s="1028"/>
      <c r="GG70" s="1027"/>
      <c r="GH70" s="446"/>
      <c r="GI70" s="446"/>
      <c r="GJ70" s="1028"/>
      <c r="GK70" s="1113" t="s">
        <v>16109</v>
      </c>
      <c r="GL70" s="1341" t="s">
        <v>16109</v>
      </c>
      <c r="GM70" s="1341" t="s">
        <v>16109</v>
      </c>
      <c r="GN70" s="1051" t="s">
        <v>16109</v>
      </c>
      <c r="GO70" s="1027"/>
      <c r="GP70" s="446"/>
      <c r="GQ70" s="446"/>
      <c r="GR70" s="1028"/>
      <c r="GS70" s="1027"/>
      <c r="GT70" s="446"/>
      <c r="GU70" s="446"/>
      <c r="GV70" s="1028"/>
      <c r="GW70" s="1027"/>
      <c r="GX70" s="446"/>
      <c r="GY70" s="446"/>
      <c r="GZ70" s="1028"/>
      <c r="HA70" s="1027"/>
      <c r="HB70" s="446"/>
      <c r="HC70" s="446"/>
      <c r="HD70" s="1028"/>
      <c r="HE70" s="1027"/>
      <c r="HF70" s="446"/>
      <c r="HG70" s="446"/>
      <c r="HH70" s="1028"/>
      <c r="HI70" s="1018" t="s">
        <v>16109</v>
      </c>
      <c r="HJ70" s="1019" t="s">
        <v>16109</v>
      </c>
      <c r="HK70" s="1019" t="s">
        <v>16109</v>
      </c>
      <c r="HL70" s="1020" t="s">
        <v>16109</v>
      </c>
      <c r="HM70" s="1027"/>
      <c r="HN70" s="446"/>
      <c r="HO70" s="446"/>
      <c r="HP70" s="1028"/>
      <c r="HQ70" s="1027"/>
      <c r="HR70" s="446"/>
      <c r="HS70" s="446"/>
      <c r="HT70" s="1028"/>
      <c r="HU70" s="1027"/>
      <c r="HV70" s="446"/>
      <c r="HW70" s="446"/>
      <c r="HX70" s="1028"/>
      <c r="HY70" s="1018" t="s">
        <v>16109</v>
      </c>
      <c r="HZ70" s="1019" t="s">
        <v>16109</v>
      </c>
      <c r="IA70" s="1019" t="s">
        <v>16109</v>
      </c>
      <c r="IB70" s="1020" t="s">
        <v>16109</v>
      </c>
      <c r="IC70" s="1027"/>
      <c r="ID70" s="446"/>
      <c r="IE70" s="446"/>
      <c r="IF70" s="1028"/>
      <c r="IG70" s="1018" t="s">
        <v>16109</v>
      </c>
      <c r="IH70" s="1019" t="s">
        <v>16109</v>
      </c>
      <c r="II70" s="1019" t="s">
        <v>16109</v>
      </c>
      <c r="IJ70" s="1020" t="s">
        <v>16109</v>
      </c>
      <c r="IK70" s="1027"/>
      <c r="IL70" s="446"/>
      <c r="IM70" s="446"/>
      <c r="IN70" s="1028"/>
    </row>
    <row r="71" spans="1:248" ht="54" customHeight="1">
      <c r="A71" s="2500"/>
      <c r="B71" s="1452" t="s">
        <v>17657</v>
      </c>
      <c r="C71" s="1416"/>
      <c r="D71" s="1027"/>
      <c r="E71" s="446"/>
      <c r="F71" s="446"/>
      <c r="G71" s="1028"/>
      <c r="H71" s="1027"/>
      <c r="I71" s="446"/>
      <c r="J71" s="446"/>
      <c r="K71" s="1028"/>
      <c r="L71" s="1018" t="s">
        <v>16109</v>
      </c>
      <c r="M71" s="1019" t="s">
        <v>16109</v>
      </c>
      <c r="N71" s="1019" t="s">
        <v>16109</v>
      </c>
      <c r="O71" s="1020" t="s">
        <v>16109</v>
      </c>
      <c r="P71" s="1027"/>
      <c r="Q71" s="446"/>
      <c r="R71" s="446"/>
      <c r="S71" s="1028"/>
      <c r="T71" s="1027"/>
      <c r="U71" s="446"/>
      <c r="V71" s="446"/>
      <c r="W71" s="1028"/>
      <c r="X71" s="1018" t="s">
        <v>16109</v>
      </c>
      <c r="Y71" s="1019" t="s">
        <v>16109</v>
      </c>
      <c r="Z71" s="1019" t="s">
        <v>16109</v>
      </c>
      <c r="AA71" s="1020" t="s">
        <v>16109</v>
      </c>
      <c r="AB71" s="1018" t="s">
        <v>16109</v>
      </c>
      <c r="AC71" s="1019" t="s">
        <v>16109</v>
      </c>
      <c r="AD71" s="1019" t="s">
        <v>16109</v>
      </c>
      <c r="AE71" s="1020" t="s">
        <v>16109</v>
      </c>
      <c r="AF71" s="1018" t="s">
        <v>16109</v>
      </c>
      <c r="AG71" s="1019" t="s">
        <v>16109</v>
      </c>
      <c r="AH71" s="1019" t="s">
        <v>16109</v>
      </c>
      <c r="AI71" s="1020" t="s">
        <v>16109</v>
      </c>
      <c r="AJ71" s="1027"/>
      <c r="AK71" s="446"/>
      <c r="AL71" s="446"/>
      <c r="AM71" s="1028"/>
      <c r="AN71" s="1027"/>
      <c r="AO71" s="446"/>
      <c r="AP71" s="446"/>
      <c r="AQ71" s="1028"/>
      <c r="AR71" s="1027"/>
      <c r="AS71" s="446"/>
      <c r="AT71" s="446"/>
      <c r="AU71" s="1028"/>
      <c r="AV71" s="1027"/>
      <c r="AW71" s="446"/>
      <c r="AX71" s="446"/>
      <c r="AY71" s="1028"/>
      <c r="AZ71" s="1027"/>
      <c r="BA71" s="446"/>
      <c r="BB71" s="446"/>
      <c r="BC71" s="1028"/>
      <c r="BD71" s="1027"/>
      <c r="BE71" s="446"/>
      <c r="BF71" s="446"/>
      <c r="BG71" s="1028"/>
      <c r="BH71" s="1027"/>
      <c r="BI71" s="446"/>
      <c r="BJ71" s="446"/>
      <c r="BK71" s="1028"/>
      <c r="BL71" s="1027"/>
      <c r="BM71" s="446"/>
      <c r="BN71" s="446"/>
      <c r="BO71" s="1077" t="s">
        <v>17658</v>
      </c>
      <c r="BP71" s="1027"/>
      <c r="BQ71" s="446"/>
      <c r="BR71" s="446"/>
      <c r="BS71" s="1028"/>
      <c r="BT71" s="1027"/>
      <c r="BU71" s="446"/>
      <c r="BV71" s="446"/>
      <c r="BW71" s="1028"/>
      <c r="BX71" s="1027"/>
      <c r="BY71" s="446"/>
      <c r="BZ71" s="446"/>
      <c r="CA71" s="1028"/>
      <c r="CB71" s="1027"/>
      <c r="CC71" s="446"/>
      <c r="CD71" s="446"/>
      <c r="CE71" s="1028"/>
      <c r="CF71" s="1027"/>
      <c r="CG71" s="446"/>
      <c r="CH71" s="446"/>
      <c r="CI71" s="1028"/>
      <c r="CJ71" s="1027"/>
      <c r="CK71" s="446"/>
      <c r="CL71" s="446"/>
      <c r="CM71" s="1028"/>
      <c r="CN71" s="1027"/>
      <c r="CO71" s="446"/>
      <c r="CP71" s="446"/>
      <c r="CQ71" s="1028"/>
      <c r="CR71" s="1027"/>
      <c r="CS71" s="446"/>
      <c r="CT71" s="446"/>
      <c r="CU71" s="1028"/>
      <c r="CV71" s="1027"/>
      <c r="CW71" s="446"/>
      <c r="CX71" s="446"/>
      <c r="CY71" s="1028"/>
      <c r="CZ71" s="1027"/>
      <c r="DA71" s="446"/>
      <c r="DB71" s="446"/>
      <c r="DC71" s="1028"/>
      <c r="DD71" s="1027"/>
      <c r="DE71" s="446"/>
      <c r="DF71" s="446"/>
      <c r="DG71" s="1080" t="s">
        <v>17659</v>
      </c>
      <c r="DH71" s="1027"/>
      <c r="DI71" s="446"/>
      <c r="DJ71" s="446"/>
      <c r="DK71" s="1099" t="s">
        <v>17660</v>
      </c>
      <c r="DL71" s="1027"/>
      <c r="DM71" s="446"/>
      <c r="DN71" s="446"/>
      <c r="DO71" s="1028"/>
      <c r="DP71" s="1027"/>
      <c r="DQ71" s="446"/>
      <c r="DR71" s="446"/>
      <c r="DS71" s="1028"/>
      <c r="DT71" s="1027"/>
      <c r="DU71" s="446"/>
      <c r="DV71" s="446"/>
      <c r="DW71" s="1028"/>
      <c r="DX71" s="1026"/>
      <c r="DY71" s="1027"/>
      <c r="DZ71" s="1027"/>
      <c r="EA71" s="1027"/>
      <c r="EB71" s="1122" t="s">
        <v>17661</v>
      </c>
      <c r="EC71" s="1027"/>
      <c r="ED71" s="446"/>
      <c r="EE71" s="446"/>
      <c r="EF71" s="1028"/>
      <c r="EG71" s="1027"/>
      <c r="EH71" s="446"/>
      <c r="EI71" s="446"/>
      <c r="EJ71" s="1084" t="s">
        <v>17662</v>
      </c>
      <c r="EK71" s="1018" t="s">
        <v>16109</v>
      </c>
      <c r="EL71" s="1019" t="s">
        <v>16109</v>
      </c>
      <c r="EM71" s="1019" t="s">
        <v>16109</v>
      </c>
      <c r="EN71" s="1051" t="s">
        <v>16109</v>
      </c>
      <c r="EO71" s="1027"/>
      <c r="EP71" s="446"/>
      <c r="EQ71" s="446"/>
      <c r="ER71" s="1084" t="s">
        <v>17663</v>
      </c>
      <c r="ES71" s="1027"/>
      <c r="ET71" s="446"/>
      <c r="EU71" s="446"/>
      <c r="EV71" s="1028"/>
      <c r="EW71" s="1027"/>
      <c r="EX71" s="446"/>
      <c r="EY71" s="446"/>
      <c r="EZ71" s="1035" t="s">
        <v>17664</v>
      </c>
      <c r="FA71" s="1027"/>
      <c r="FB71" s="446"/>
      <c r="FC71" s="446"/>
      <c r="FD71" s="1035" t="s">
        <v>17665</v>
      </c>
      <c r="FE71" s="1027"/>
      <c r="FF71" s="446"/>
      <c r="FG71" s="446"/>
      <c r="FH71" s="1028"/>
      <c r="FI71" s="1027"/>
      <c r="FJ71" s="446"/>
      <c r="FK71" s="446"/>
      <c r="FL71" s="1028"/>
      <c r="FM71" s="1027"/>
      <c r="FN71" s="1027"/>
      <c r="FO71" s="1027"/>
      <c r="FP71" s="1339" t="s">
        <v>17666</v>
      </c>
      <c r="FQ71" s="1027"/>
      <c r="FR71" s="446"/>
      <c r="FS71" s="446"/>
      <c r="FT71" s="1028"/>
      <c r="FU71" s="1027"/>
      <c r="FV71" s="446"/>
      <c r="FW71" s="446"/>
      <c r="FX71" s="1028"/>
      <c r="FY71" s="1027"/>
      <c r="FZ71" s="446"/>
      <c r="GA71" s="446"/>
      <c r="GB71" s="1028"/>
      <c r="GC71" s="1027"/>
      <c r="GD71" s="446"/>
      <c r="GE71" s="446"/>
      <c r="GF71" s="1027"/>
      <c r="GG71" s="1027"/>
      <c r="GH71" s="446"/>
      <c r="GI71" s="446"/>
      <c r="GJ71" s="1028"/>
      <c r="GK71" s="1027"/>
      <c r="GL71" s="446"/>
      <c r="GM71" s="446"/>
      <c r="GN71" s="1028"/>
      <c r="GO71" s="1027"/>
      <c r="GP71" s="446"/>
      <c r="GQ71" s="446"/>
      <c r="GR71" s="1035" t="s">
        <v>17667</v>
      </c>
      <c r="GS71" s="1027"/>
      <c r="GT71" s="446"/>
      <c r="GU71" s="446"/>
      <c r="GV71" s="1028"/>
      <c r="GW71" s="1027"/>
      <c r="GX71" s="446"/>
      <c r="GY71" s="446"/>
      <c r="GZ71" s="1028"/>
      <c r="HA71" s="1027"/>
      <c r="HB71" s="446"/>
      <c r="HC71" s="446"/>
      <c r="HD71" s="1028"/>
      <c r="HE71" s="1027"/>
      <c r="HF71" s="446"/>
      <c r="HG71" s="446"/>
      <c r="HH71" s="1028"/>
      <c r="HI71" s="1027"/>
      <c r="HJ71" s="446"/>
      <c r="HK71" s="446"/>
      <c r="HL71" s="1461"/>
      <c r="HM71" s="1027"/>
      <c r="HN71" s="446"/>
      <c r="HO71" s="446"/>
      <c r="HP71" s="1028"/>
      <c r="HQ71" s="1027"/>
      <c r="HR71" s="446"/>
      <c r="HS71" s="446"/>
      <c r="HT71" s="1028"/>
      <c r="HU71" s="1027"/>
      <c r="HV71" s="446"/>
      <c r="HW71" s="446"/>
      <c r="HX71" s="1028"/>
      <c r="HY71" s="1027"/>
      <c r="HZ71" s="446"/>
      <c r="IA71" s="446"/>
      <c r="IB71" s="1028"/>
      <c r="IC71" s="1027"/>
      <c r="ID71" s="446"/>
      <c r="IE71" s="446"/>
      <c r="IF71" s="1028"/>
      <c r="IG71" s="1027"/>
      <c r="IH71" s="446"/>
      <c r="II71" s="446"/>
      <c r="IJ71" s="1028"/>
      <c r="IK71" s="1027"/>
      <c r="IL71" s="446"/>
      <c r="IM71" s="446"/>
      <c r="IN71" s="1028"/>
    </row>
    <row r="72" spans="1:248" ht="54" customHeight="1">
      <c r="A72" s="2500"/>
      <c r="B72" s="751" t="s">
        <v>17668</v>
      </c>
      <c r="C72" s="1014"/>
      <c r="D72" s="1018" t="s">
        <v>16033</v>
      </c>
      <c r="E72" s="1019" t="s">
        <v>16033</v>
      </c>
      <c r="F72" s="1019" t="s">
        <v>16033</v>
      </c>
      <c r="G72" s="1020" t="s">
        <v>16033</v>
      </c>
      <c r="H72" s="1018" t="s">
        <v>16277</v>
      </c>
      <c r="I72" s="1019" t="s">
        <v>16277</v>
      </c>
      <c r="J72" s="1019" t="s">
        <v>16277</v>
      </c>
      <c r="K72" s="1020" t="s">
        <v>16277</v>
      </c>
      <c r="L72" s="1018" t="s">
        <v>16109</v>
      </c>
      <c r="M72" s="1019" t="s">
        <v>16109</v>
      </c>
      <c r="N72" s="1019" t="s">
        <v>16109</v>
      </c>
      <c r="O72" s="1020" t="s">
        <v>16109</v>
      </c>
      <c r="P72" s="1018" t="s">
        <v>16316</v>
      </c>
      <c r="Q72" s="1019" t="s">
        <v>16316</v>
      </c>
      <c r="R72" s="1019" t="s">
        <v>16316</v>
      </c>
      <c r="S72" s="1020" t="s">
        <v>16316</v>
      </c>
      <c r="T72" s="1018" t="s">
        <v>16306</v>
      </c>
      <c r="U72" s="1019" t="s">
        <v>16306</v>
      </c>
      <c r="V72" s="1019" t="s">
        <v>16306</v>
      </c>
      <c r="W72" s="1020" t="s">
        <v>16306</v>
      </c>
      <c r="X72" s="1018" t="s">
        <v>16109</v>
      </c>
      <c r="Y72" s="1019" t="s">
        <v>16109</v>
      </c>
      <c r="Z72" s="1019" t="s">
        <v>16109</v>
      </c>
      <c r="AA72" s="1020" t="s">
        <v>16109</v>
      </c>
      <c r="AB72" s="1018" t="s">
        <v>16109</v>
      </c>
      <c r="AC72" s="1019" t="s">
        <v>16109</v>
      </c>
      <c r="AD72" s="1019" t="s">
        <v>16109</v>
      </c>
      <c r="AE72" s="1020" t="s">
        <v>16109</v>
      </c>
      <c r="AF72" s="1018" t="s">
        <v>16109</v>
      </c>
      <c r="AG72" s="1019" t="s">
        <v>16109</v>
      </c>
      <c r="AH72" s="1019" t="s">
        <v>16109</v>
      </c>
      <c r="AI72" s="1020" t="s">
        <v>16109</v>
      </c>
      <c r="AJ72" s="1018" t="s">
        <v>14597</v>
      </c>
      <c r="AK72" s="1019" t="s">
        <v>14597</v>
      </c>
      <c r="AL72" s="1019" t="s">
        <v>14597</v>
      </c>
      <c r="AM72" s="1020" t="s">
        <v>14597</v>
      </c>
      <c r="AN72" s="1018" t="s">
        <v>14644</v>
      </c>
      <c r="AO72" s="1019" t="s">
        <v>14644</v>
      </c>
      <c r="AP72" s="1019" t="s">
        <v>14644</v>
      </c>
      <c r="AQ72" s="1020" t="s">
        <v>14644</v>
      </c>
      <c r="AR72" s="1121" t="s">
        <v>16333</v>
      </c>
      <c r="AS72" s="1121" t="s">
        <v>16333</v>
      </c>
      <c r="AT72" s="1121" t="s">
        <v>16333</v>
      </c>
      <c r="AU72" s="1122" t="s">
        <v>17669</v>
      </c>
      <c r="AV72" s="1018" t="s">
        <v>14597</v>
      </c>
      <c r="AW72" s="1019" t="s">
        <v>14597</v>
      </c>
      <c r="AX72" s="1019" t="s">
        <v>14597</v>
      </c>
      <c r="AY72" s="1020" t="s">
        <v>14597</v>
      </c>
      <c r="AZ72" s="1018" t="s">
        <v>14644</v>
      </c>
      <c r="BA72" s="1019" t="s">
        <v>14644</v>
      </c>
      <c r="BB72" s="1019" t="s">
        <v>14644</v>
      </c>
      <c r="BC72" s="1020" t="s">
        <v>14644</v>
      </c>
      <c r="BD72" s="1018" t="s">
        <v>16341</v>
      </c>
      <c r="BE72" s="1019" t="s">
        <v>16341</v>
      </c>
      <c r="BF72" s="1019" t="s">
        <v>16341</v>
      </c>
      <c r="BG72" s="1020" t="s">
        <v>16341</v>
      </c>
      <c r="BH72" s="1018" t="s">
        <v>14950</v>
      </c>
      <c r="BI72" s="1018" t="s">
        <v>14950</v>
      </c>
      <c r="BJ72" s="1018" t="s">
        <v>14950</v>
      </c>
      <c r="BK72" s="1018" t="s">
        <v>14950</v>
      </c>
      <c r="BL72" s="1055" t="s">
        <v>16205</v>
      </c>
      <c r="BM72" s="1055" t="s">
        <v>16205</v>
      </c>
      <c r="BN72" s="1096" t="s">
        <v>14590</v>
      </c>
      <c r="BO72" s="1341" t="s">
        <v>14590</v>
      </c>
      <c r="BP72" s="1018" t="s">
        <v>14597</v>
      </c>
      <c r="BQ72" s="1019" t="s">
        <v>14597</v>
      </c>
      <c r="BR72" s="1019" t="s">
        <v>14597</v>
      </c>
      <c r="BS72" s="1020" t="s">
        <v>14597</v>
      </c>
      <c r="BT72" s="1018" t="s">
        <v>14597</v>
      </c>
      <c r="BU72" s="1019" t="s">
        <v>14597</v>
      </c>
      <c r="BV72" s="1019" t="s">
        <v>14597</v>
      </c>
      <c r="BW72" s="1020" t="s">
        <v>14597</v>
      </c>
      <c r="BX72" s="1018" t="s">
        <v>17670</v>
      </c>
      <c r="BY72" s="1019" t="s">
        <v>17670</v>
      </c>
      <c r="BZ72" s="1019" t="s">
        <v>17671</v>
      </c>
      <c r="CA72" s="1020" t="s">
        <v>17670</v>
      </c>
      <c r="CB72" s="1018" t="s">
        <v>16311</v>
      </c>
      <c r="CC72" s="1019" t="s">
        <v>16311</v>
      </c>
      <c r="CD72" s="1019" t="s">
        <v>16311</v>
      </c>
      <c r="CE72" s="1020" t="s">
        <v>16311</v>
      </c>
      <c r="CF72" s="1018" t="s">
        <v>14682</v>
      </c>
      <c r="CG72" s="1019" t="s">
        <v>14682</v>
      </c>
      <c r="CH72" s="1019" t="s">
        <v>14682</v>
      </c>
      <c r="CI72" s="1020" t="s">
        <v>14682</v>
      </c>
      <c r="CJ72" s="1018" t="s">
        <v>16211</v>
      </c>
      <c r="CK72" s="1019" t="s">
        <v>16211</v>
      </c>
      <c r="CL72" s="1019" t="s">
        <v>16211</v>
      </c>
      <c r="CM72" s="1020" t="s">
        <v>16211</v>
      </c>
      <c r="CN72" s="1018" t="s">
        <v>16277</v>
      </c>
      <c r="CO72" s="1019" t="s">
        <v>16277</v>
      </c>
      <c r="CP72" s="1019" t="s">
        <v>16277</v>
      </c>
      <c r="CQ72" s="1020" t="s">
        <v>16277</v>
      </c>
      <c r="CR72" s="1035" t="s">
        <v>16605</v>
      </c>
      <c r="CS72" s="1019" t="s">
        <v>14644</v>
      </c>
      <c r="CT72" s="1019" t="s">
        <v>14644</v>
      </c>
      <c r="CU72" s="1020" t="s">
        <v>14644</v>
      </c>
      <c r="CV72" s="1018" t="s">
        <v>16316</v>
      </c>
      <c r="CW72" s="1019" t="s">
        <v>16316</v>
      </c>
      <c r="CX72" s="1019" t="s">
        <v>16316</v>
      </c>
      <c r="CY72" s="1020" t="s">
        <v>16316</v>
      </c>
      <c r="CZ72" s="1018" t="s">
        <v>14597</v>
      </c>
      <c r="DA72" s="1019" t="s">
        <v>14597</v>
      </c>
      <c r="DB72" s="1019" t="s">
        <v>14597</v>
      </c>
      <c r="DC72" s="1020" t="s">
        <v>14597</v>
      </c>
      <c r="DD72" s="1079" t="s">
        <v>16580</v>
      </c>
      <c r="DE72" s="1079" t="s">
        <v>16580</v>
      </c>
      <c r="DF72" s="1079" t="s">
        <v>16580</v>
      </c>
      <c r="DG72" s="1113" t="s">
        <v>16142</v>
      </c>
      <c r="DH72" s="1099" t="s">
        <v>17672</v>
      </c>
      <c r="DI72" s="1099" t="s">
        <v>17673</v>
      </c>
      <c r="DJ72" s="1099" t="s">
        <v>17674</v>
      </c>
      <c r="DK72" s="1349" t="s">
        <v>14682</v>
      </c>
      <c r="DL72" s="1113" t="s">
        <v>16347</v>
      </c>
      <c r="DM72" s="1341" t="s">
        <v>16347</v>
      </c>
      <c r="DN72" s="1341" t="s">
        <v>16347</v>
      </c>
      <c r="DO72" s="1051" t="s">
        <v>16347</v>
      </c>
      <c r="DP72" s="1113" t="s">
        <v>16142</v>
      </c>
      <c r="DQ72" s="1341" t="s">
        <v>16142</v>
      </c>
      <c r="DR72" s="1341" t="s">
        <v>16142</v>
      </c>
      <c r="DS72" s="1051" t="s">
        <v>16142</v>
      </c>
      <c r="DT72" s="1018" t="s">
        <v>14597</v>
      </c>
      <c r="DU72" s="1019" t="s">
        <v>14597</v>
      </c>
      <c r="DV72" s="1019" t="s">
        <v>14597</v>
      </c>
      <c r="DW72" s="1020" t="s">
        <v>14597</v>
      </c>
      <c r="DX72" s="1026"/>
      <c r="DY72" s="1121" t="s">
        <v>16228</v>
      </c>
      <c r="DZ72" s="1121" t="s">
        <v>16228</v>
      </c>
      <c r="EA72" s="1113" t="s">
        <v>17675</v>
      </c>
      <c r="EB72" s="1113" t="s">
        <v>17676</v>
      </c>
      <c r="EC72" s="1113" t="s">
        <v>14597</v>
      </c>
      <c r="ED72" s="1341" t="s">
        <v>14597</v>
      </c>
      <c r="EE72" s="1341" t="s">
        <v>14597</v>
      </c>
      <c r="EF72" s="1051" t="s">
        <v>14597</v>
      </c>
      <c r="EG72" s="1083" t="s">
        <v>16626</v>
      </c>
      <c r="EH72" s="1083" t="s">
        <v>16626</v>
      </c>
      <c r="EI72" s="1083" t="s">
        <v>16626</v>
      </c>
      <c r="EJ72" s="1053" t="s">
        <v>14590</v>
      </c>
      <c r="EK72" s="1018" t="s">
        <v>16109</v>
      </c>
      <c r="EL72" s="1019" t="s">
        <v>16109</v>
      </c>
      <c r="EM72" s="1019" t="s">
        <v>16109</v>
      </c>
      <c r="EN72" s="1051" t="s">
        <v>16109</v>
      </c>
      <c r="EO72" s="1083" t="s">
        <v>16626</v>
      </c>
      <c r="EP72" s="1083" t="s">
        <v>16626</v>
      </c>
      <c r="EQ72" s="1083" t="s">
        <v>16626</v>
      </c>
      <c r="ER72" s="1065"/>
      <c r="ES72" s="1113" t="s">
        <v>16109</v>
      </c>
      <c r="ET72" s="1341" t="s">
        <v>16109</v>
      </c>
      <c r="EU72" s="1341" t="s">
        <v>16109</v>
      </c>
      <c r="EV72" s="1051" t="s">
        <v>16109</v>
      </c>
      <c r="EW72" s="1035" t="s">
        <v>16228</v>
      </c>
      <c r="EX72" s="1035" t="s">
        <v>16228</v>
      </c>
      <c r="EY72" s="446"/>
      <c r="EZ72" s="1028"/>
      <c r="FA72" s="1035" t="s">
        <v>16222</v>
      </c>
      <c r="FB72" s="1035" t="s">
        <v>16222</v>
      </c>
      <c r="FC72" s="1035" t="s">
        <v>16222</v>
      </c>
      <c r="FD72" s="1086"/>
      <c r="FE72" s="1113" t="s">
        <v>16109</v>
      </c>
      <c r="FF72" s="1341" t="s">
        <v>16109</v>
      </c>
      <c r="FG72" s="1341" t="s">
        <v>16109</v>
      </c>
      <c r="FH72" s="1051" t="s">
        <v>16109</v>
      </c>
      <c r="FI72" s="1113" t="s">
        <v>16109</v>
      </c>
      <c r="FJ72" s="1341" t="s">
        <v>16109</v>
      </c>
      <c r="FK72" s="1341" t="s">
        <v>16109</v>
      </c>
      <c r="FL72" s="1051" t="s">
        <v>16109</v>
      </c>
      <c r="FM72" s="1213" t="s">
        <v>16624</v>
      </c>
      <c r="FN72" s="1213" t="s">
        <v>16624</v>
      </c>
      <c r="FO72" s="1213" t="s">
        <v>16624</v>
      </c>
      <c r="FP72" s="1027"/>
      <c r="FQ72" s="1113" t="s">
        <v>16109</v>
      </c>
      <c r="FR72" s="1341" t="s">
        <v>16109</v>
      </c>
      <c r="FS72" s="1341" t="s">
        <v>16109</v>
      </c>
      <c r="FT72" s="1051" t="s">
        <v>16109</v>
      </c>
      <c r="FU72" s="1027"/>
      <c r="FV72" s="446"/>
      <c r="FW72" s="446"/>
      <c r="FX72" s="1028"/>
      <c r="FY72" s="1113" t="s">
        <v>16109</v>
      </c>
      <c r="FZ72" s="1341" t="s">
        <v>16109</v>
      </c>
      <c r="GA72" s="1341" t="s">
        <v>16109</v>
      </c>
      <c r="GB72" s="1051" t="s">
        <v>16109</v>
      </c>
      <c r="GC72" s="1113" t="s">
        <v>16109</v>
      </c>
      <c r="GD72" s="1341" t="s">
        <v>16109</v>
      </c>
      <c r="GE72" s="1341" t="s">
        <v>16109</v>
      </c>
      <c r="GF72" s="1051" t="s">
        <v>16109</v>
      </c>
      <c r="GG72" s="1027"/>
      <c r="GH72" s="446"/>
      <c r="GI72" s="446"/>
      <c r="GJ72" s="1028"/>
      <c r="GK72" s="1113" t="s">
        <v>16109</v>
      </c>
      <c r="GL72" s="1341" t="s">
        <v>16109</v>
      </c>
      <c r="GM72" s="1341" t="s">
        <v>16109</v>
      </c>
      <c r="GN72" s="1051" t="s">
        <v>16109</v>
      </c>
      <c r="GO72" s="1035" t="s">
        <v>16228</v>
      </c>
      <c r="GP72" s="1035" t="s">
        <v>16228</v>
      </c>
      <c r="GQ72" s="1086"/>
      <c r="GR72" s="1086"/>
      <c r="GS72" s="1113" t="s">
        <v>16109</v>
      </c>
      <c r="GT72" s="1341" t="s">
        <v>16109</v>
      </c>
      <c r="GU72" s="1341" t="s">
        <v>16109</v>
      </c>
      <c r="GV72" s="1051" t="s">
        <v>16109</v>
      </c>
      <c r="GW72" s="1027"/>
      <c r="GX72" s="446"/>
      <c r="GY72" s="446"/>
      <c r="GZ72" s="1028"/>
      <c r="HA72" s="1018" t="s">
        <v>16109</v>
      </c>
      <c r="HB72" s="1019" t="s">
        <v>16109</v>
      </c>
      <c r="HC72" s="1019" t="s">
        <v>16109</v>
      </c>
      <c r="HD72" s="1020" t="s">
        <v>16109</v>
      </c>
      <c r="HE72" s="1076" t="s">
        <v>16354</v>
      </c>
      <c r="HF72" s="446"/>
      <c r="HG72" s="446"/>
      <c r="HH72" s="1028"/>
      <c r="HI72" s="1461"/>
      <c r="HJ72" s="1461"/>
      <c r="HK72" s="1461"/>
      <c r="HL72" s="1461"/>
      <c r="HM72" s="1018" t="s">
        <v>16109</v>
      </c>
      <c r="HN72" s="1019" t="s">
        <v>16109</v>
      </c>
      <c r="HO72" s="1019" t="s">
        <v>16109</v>
      </c>
      <c r="HP72" s="1020" t="s">
        <v>16109</v>
      </c>
      <c r="HQ72" s="1027"/>
      <c r="HR72" s="446"/>
      <c r="HS72" s="446"/>
      <c r="HT72" s="1028"/>
      <c r="HU72" s="1018" t="s">
        <v>16109</v>
      </c>
      <c r="HV72" s="1019" t="s">
        <v>16109</v>
      </c>
      <c r="HW72" s="1019" t="s">
        <v>16109</v>
      </c>
      <c r="HX72" s="1020" t="s">
        <v>16109</v>
      </c>
      <c r="HY72" s="1027"/>
      <c r="HZ72" s="446"/>
      <c r="IA72" s="446"/>
      <c r="IB72" s="1028"/>
      <c r="IC72" s="1018" t="s">
        <v>16109</v>
      </c>
      <c r="ID72" s="1019" t="s">
        <v>16109</v>
      </c>
      <c r="IE72" s="1019" t="s">
        <v>16109</v>
      </c>
      <c r="IF72" s="1020" t="s">
        <v>16109</v>
      </c>
      <c r="IG72" s="1027"/>
      <c r="IH72" s="446"/>
      <c r="II72" s="446"/>
      <c r="IJ72" s="1028"/>
      <c r="IK72" s="1018" t="s">
        <v>16109</v>
      </c>
      <c r="IL72" s="1019" t="s">
        <v>16109</v>
      </c>
      <c r="IM72" s="1019" t="s">
        <v>16109</v>
      </c>
      <c r="IN72" s="1020" t="s">
        <v>16109</v>
      </c>
    </row>
    <row r="73" spans="1:248" ht="54" customHeight="1">
      <c r="A73" s="2500"/>
      <c r="B73" s="1452" t="s">
        <v>17677</v>
      </c>
      <c r="C73" s="1416"/>
      <c r="D73" s="1027"/>
      <c r="E73" s="446"/>
      <c r="F73" s="446"/>
      <c r="G73" s="1028"/>
      <c r="H73" s="1027"/>
      <c r="I73" s="446"/>
      <c r="J73" s="446"/>
      <c r="K73" s="1028"/>
      <c r="L73" s="1018" t="s">
        <v>16109</v>
      </c>
      <c r="M73" s="1019" t="s">
        <v>16109</v>
      </c>
      <c r="N73" s="1019" t="s">
        <v>16109</v>
      </c>
      <c r="O73" s="1020" t="s">
        <v>16109</v>
      </c>
      <c r="P73" s="1027"/>
      <c r="Q73" s="446"/>
      <c r="R73" s="446"/>
      <c r="S73" s="1028"/>
      <c r="T73" s="1027"/>
      <c r="U73" s="446"/>
      <c r="V73" s="446"/>
      <c r="W73" s="1028"/>
      <c r="X73" s="1018" t="s">
        <v>16109</v>
      </c>
      <c r="Y73" s="1019" t="s">
        <v>16109</v>
      </c>
      <c r="Z73" s="1019" t="s">
        <v>16109</v>
      </c>
      <c r="AA73" s="1020" t="s">
        <v>16109</v>
      </c>
      <c r="AB73" s="1018" t="s">
        <v>16109</v>
      </c>
      <c r="AC73" s="1019" t="s">
        <v>16109</v>
      </c>
      <c r="AD73" s="1019" t="s">
        <v>16109</v>
      </c>
      <c r="AE73" s="1020" t="s">
        <v>16109</v>
      </c>
      <c r="AF73" s="1018" t="s">
        <v>16109</v>
      </c>
      <c r="AG73" s="1019" t="s">
        <v>16109</v>
      </c>
      <c r="AH73" s="1019" t="s">
        <v>16109</v>
      </c>
      <c r="AI73" s="1020" t="s">
        <v>16109</v>
      </c>
      <c r="AJ73" s="1027"/>
      <c r="AK73" s="446"/>
      <c r="AL73" s="446"/>
      <c r="AM73" s="1028"/>
      <c r="AN73" s="1027"/>
      <c r="AO73" s="446"/>
      <c r="AP73" s="446"/>
      <c r="AQ73" s="1028"/>
      <c r="AR73" s="1027"/>
      <c r="AS73" s="446"/>
      <c r="AT73" s="446"/>
      <c r="AU73" s="1028"/>
      <c r="AV73" s="1027"/>
      <c r="AW73" s="446"/>
      <c r="AX73" s="446"/>
      <c r="AY73" s="1028"/>
      <c r="AZ73" s="1027"/>
      <c r="BA73" s="446"/>
      <c r="BB73" s="446"/>
      <c r="BC73" s="1028"/>
      <c r="BD73" s="1027"/>
      <c r="BE73" s="446"/>
      <c r="BF73" s="446"/>
      <c r="BG73" s="1028"/>
      <c r="BH73" s="1027"/>
      <c r="BI73" s="446"/>
      <c r="BJ73" s="446"/>
      <c r="BK73" s="1028"/>
      <c r="BL73" s="1027"/>
      <c r="BM73" s="446"/>
      <c r="BN73" s="446"/>
      <c r="BO73" s="1028"/>
      <c r="BP73" s="1027"/>
      <c r="BQ73" s="446"/>
      <c r="BR73" s="446"/>
      <c r="BS73" s="1028"/>
      <c r="BT73" s="1027"/>
      <c r="BU73" s="446"/>
      <c r="BV73" s="446"/>
      <c r="BW73" s="1028"/>
      <c r="BX73" s="1027"/>
      <c r="BY73" s="446"/>
      <c r="BZ73" s="446"/>
      <c r="CA73" s="1028"/>
      <c r="CB73" s="1027"/>
      <c r="CC73" s="446"/>
      <c r="CD73" s="446"/>
      <c r="CE73" s="1028"/>
      <c r="CF73" s="1027"/>
      <c r="CG73" s="446"/>
      <c r="CH73" s="446"/>
      <c r="CI73" s="1028"/>
      <c r="CJ73" s="1027"/>
      <c r="CK73" s="446"/>
      <c r="CL73" s="446"/>
      <c r="CM73" s="1028"/>
      <c r="CN73" s="1027"/>
      <c r="CO73" s="446"/>
      <c r="CP73" s="446"/>
      <c r="CQ73" s="1028"/>
      <c r="CR73" s="1027"/>
      <c r="CS73" s="446"/>
      <c r="CT73" s="446"/>
      <c r="CU73" s="1028"/>
      <c r="CV73" s="1027"/>
      <c r="CW73" s="446"/>
      <c r="CX73" s="446"/>
      <c r="CY73" s="1028"/>
      <c r="CZ73" s="1027"/>
      <c r="DA73" s="446"/>
      <c r="DB73" s="446"/>
      <c r="DC73" s="1028"/>
      <c r="DD73" s="1027"/>
      <c r="DE73" s="446"/>
      <c r="DF73" s="446"/>
      <c r="DG73" s="1028"/>
      <c r="DH73" s="1027"/>
      <c r="DI73" s="446"/>
      <c r="DJ73" s="446"/>
      <c r="DK73" s="1028"/>
      <c r="DL73" s="1027"/>
      <c r="DM73" s="446"/>
      <c r="DN73" s="446"/>
      <c r="DO73" s="1100" t="s">
        <v>17678</v>
      </c>
      <c r="DP73" s="1027"/>
      <c r="DQ73" s="446"/>
      <c r="DR73" s="446"/>
      <c r="DS73" s="1028"/>
      <c r="DT73" s="1027"/>
      <c r="DU73" s="446"/>
      <c r="DV73" s="446"/>
      <c r="DW73" s="1028"/>
      <c r="DX73" s="1026"/>
      <c r="DY73" s="1027"/>
      <c r="DZ73" s="446"/>
      <c r="EA73" s="446"/>
      <c r="EB73" s="1028"/>
      <c r="EC73" s="1027"/>
      <c r="ED73" s="446"/>
      <c r="EE73" s="446"/>
      <c r="EF73" s="1198" t="s">
        <v>17679</v>
      </c>
      <c r="EG73" s="1027"/>
      <c r="EH73" s="446"/>
      <c r="EI73" s="446"/>
      <c r="EJ73" s="1028"/>
      <c r="EK73" s="1018" t="s">
        <v>16109</v>
      </c>
      <c r="EL73" s="1019" t="s">
        <v>16109</v>
      </c>
      <c r="EM73" s="1019" t="s">
        <v>16109</v>
      </c>
      <c r="EN73" s="1051" t="s">
        <v>16109</v>
      </c>
      <c r="EO73" s="1027"/>
      <c r="EP73" s="446"/>
      <c r="EQ73" s="446"/>
      <c r="ER73" s="1028"/>
      <c r="ES73" s="1027"/>
      <c r="ET73" s="446"/>
      <c r="EU73" s="446"/>
      <c r="EV73" s="1028"/>
      <c r="EW73" s="1027"/>
      <c r="EX73" s="446"/>
      <c r="EY73" s="446"/>
      <c r="EZ73" s="1028"/>
      <c r="FA73" s="1027"/>
      <c r="FB73" s="446"/>
      <c r="FC73" s="446"/>
      <c r="FD73" s="1028"/>
      <c r="FE73" s="1027"/>
      <c r="FF73" s="446"/>
      <c r="FG73" s="446"/>
      <c r="FH73" s="1028"/>
      <c r="FI73" s="1027"/>
      <c r="FJ73" s="446"/>
      <c r="FK73" s="446"/>
      <c r="FL73" s="1028"/>
      <c r="FM73" s="1027"/>
      <c r="FN73" s="446"/>
      <c r="FO73" s="446"/>
      <c r="FP73" s="1028"/>
      <c r="FQ73" s="1027"/>
      <c r="FR73" s="446"/>
      <c r="FS73" s="446"/>
      <c r="FT73" s="1028"/>
      <c r="FU73" s="1027"/>
      <c r="FV73" s="446"/>
      <c r="FW73" s="446"/>
      <c r="FX73" s="1028"/>
      <c r="FY73" s="1027"/>
      <c r="FZ73" s="446"/>
      <c r="GA73" s="446"/>
      <c r="GB73" s="1028"/>
      <c r="GC73" s="1027"/>
      <c r="GD73" s="446"/>
      <c r="GE73" s="446"/>
      <c r="GF73" s="1028"/>
      <c r="GG73" s="1027"/>
      <c r="GH73" s="446"/>
      <c r="GI73" s="446"/>
      <c r="GJ73" s="1028"/>
      <c r="GK73" s="1027"/>
      <c r="GL73" s="446"/>
      <c r="GM73" s="446"/>
      <c r="GN73" s="1028"/>
      <c r="GO73" s="1027"/>
      <c r="GP73" s="446"/>
      <c r="GQ73" s="446"/>
      <c r="GR73" s="1028"/>
      <c r="GS73" s="1027"/>
      <c r="GT73" s="446"/>
      <c r="GU73" s="446"/>
      <c r="GV73" s="1028"/>
      <c r="GW73" s="1027"/>
      <c r="GX73" s="446"/>
      <c r="GY73" s="446"/>
      <c r="GZ73" s="1028"/>
      <c r="HA73" s="1027"/>
      <c r="HB73" s="446"/>
      <c r="HC73" s="446"/>
      <c r="HD73" s="1028"/>
      <c r="HE73" s="1027"/>
      <c r="HF73" s="446"/>
      <c r="HG73" s="446"/>
      <c r="HH73" s="1028"/>
      <c r="HI73" s="1027"/>
      <c r="HJ73" s="446"/>
      <c r="HK73" s="446"/>
      <c r="HL73" s="1028"/>
      <c r="HM73" s="1027"/>
      <c r="HN73" s="446"/>
      <c r="HO73" s="446"/>
      <c r="HP73" s="1112" t="s">
        <v>17680</v>
      </c>
      <c r="HQ73" s="1027"/>
      <c r="HR73" s="446"/>
      <c r="HS73" s="446"/>
      <c r="HT73" s="1028"/>
      <c r="HU73" s="1027"/>
      <c r="HV73" s="446"/>
      <c r="HW73" s="446"/>
      <c r="HX73" s="1028"/>
      <c r="HY73" s="1027"/>
      <c r="HZ73" s="446"/>
      <c r="IA73" s="446"/>
      <c r="IB73" s="1028"/>
      <c r="IC73" s="1027"/>
      <c r="ID73" s="446"/>
      <c r="IE73" s="446"/>
      <c r="IF73" s="1028"/>
      <c r="IG73" s="1027"/>
      <c r="IH73" s="446"/>
      <c r="II73" s="446"/>
      <c r="IJ73" s="1028"/>
      <c r="IK73" s="1027"/>
      <c r="IL73" s="446"/>
      <c r="IM73" s="446"/>
      <c r="IN73" s="1028"/>
    </row>
    <row r="74" spans="1:248" ht="54" customHeight="1">
      <c r="A74" s="2500"/>
      <c r="B74" s="751" t="s">
        <v>17681</v>
      </c>
      <c r="C74" s="1014"/>
      <c r="D74" s="1018" t="s">
        <v>16052</v>
      </c>
      <c r="E74" s="1019" t="s">
        <v>16052</v>
      </c>
      <c r="F74" s="1019" t="s">
        <v>16052</v>
      </c>
      <c r="G74" s="1020" t="s">
        <v>16052</v>
      </c>
      <c r="H74" s="1018" t="s">
        <v>16057</v>
      </c>
      <c r="I74" s="1019" t="s">
        <v>16057</v>
      </c>
      <c r="J74" s="1019" t="s">
        <v>16057</v>
      </c>
      <c r="K74" s="1020" t="s">
        <v>16057</v>
      </c>
      <c r="L74" s="1018" t="s">
        <v>16109</v>
      </c>
      <c r="M74" s="1019" t="s">
        <v>16109</v>
      </c>
      <c r="N74" s="1019" t="s">
        <v>16109</v>
      </c>
      <c r="O74" s="1020" t="s">
        <v>16109</v>
      </c>
      <c r="P74" s="1018" t="s">
        <v>14688</v>
      </c>
      <c r="Q74" s="1018" t="s">
        <v>14688</v>
      </c>
      <c r="R74" s="1018" t="s">
        <v>14688</v>
      </c>
      <c r="S74" s="1018" t="s">
        <v>14688</v>
      </c>
      <c r="T74" s="1018" t="s">
        <v>14607</v>
      </c>
      <c r="U74" s="1019" t="s">
        <v>14607</v>
      </c>
      <c r="V74" s="1019" t="s">
        <v>14607</v>
      </c>
      <c r="W74" s="1020" t="s">
        <v>14607</v>
      </c>
      <c r="X74" s="1032" t="s">
        <v>16118</v>
      </c>
      <c r="Y74" s="1032" t="s">
        <v>16118</v>
      </c>
      <c r="Z74" s="1032" t="s">
        <v>16118</v>
      </c>
      <c r="AA74" s="1340" t="s">
        <v>17682</v>
      </c>
      <c r="AB74" s="1113" t="s">
        <v>16109</v>
      </c>
      <c r="AC74" s="1341" t="s">
        <v>16109</v>
      </c>
      <c r="AD74" s="1341" t="s">
        <v>16109</v>
      </c>
      <c r="AE74" s="1051" t="s">
        <v>16109</v>
      </c>
      <c r="AF74" s="1018" t="s">
        <v>16109</v>
      </c>
      <c r="AG74" s="1019" t="s">
        <v>16109</v>
      </c>
      <c r="AH74" s="1019" t="s">
        <v>16109</v>
      </c>
      <c r="AI74" s="1020" t="s">
        <v>16109</v>
      </c>
      <c r="AJ74" s="1018" t="s">
        <v>14688</v>
      </c>
      <c r="AK74" s="1019" t="s">
        <v>14688</v>
      </c>
      <c r="AL74" s="1019" t="s">
        <v>14688</v>
      </c>
      <c r="AM74" s="1020" t="s">
        <v>14688</v>
      </c>
      <c r="AN74" s="1040" t="s">
        <v>16127</v>
      </c>
      <c r="AO74" s="1040" t="s">
        <v>16127</v>
      </c>
      <c r="AP74" s="1040" t="s">
        <v>16127</v>
      </c>
      <c r="AQ74" s="1040" t="s">
        <v>17683</v>
      </c>
      <c r="AR74" s="1018" t="s">
        <v>14651</v>
      </c>
      <c r="AS74" s="1019" t="s">
        <v>14651</v>
      </c>
      <c r="AT74" s="1019" t="s">
        <v>14651</v>
      </c>
      <c r="AU74" s="1020" t="s">
        <v>14651</v>
      </c>
      <c r="AV74" s="1018" t="s">
        <v>14674</v>
      </c>
      <c r="AW74" s="1019" t="s">
        <v>14674</v>
      </c>
      <c r="AX74" s="1019" t="s">
        <v>14674</v>
      </c>
      <c r="AY74" s="1020" t="s">
        <v>14674</v>
      </c>
      <c r="AZ74" s="1018" t="s">
        <v>14608</v>
      </c>
      <c r="BA74" s="958" t="s">
        <v>14608</v>
      </c>
      <c r="BB74" s="1019" t="s">
        <v>14608</v>
      </c>
      <c r="BC74" s="1020" t="s">
        <v>14608</v>
      </c>
      <c r="BD74" s="1224" t="s">
        <v>17101</v>
      </c>
      <c r="BE74" s="1019" t="s">
        <v>16319</v>
      </c>
      <c r="BF74" s="1019" t="s">
        <v>16319</v>
      </c>
      <c r="BG74" s="1020" t="s">
        <v>16319</v>
      </c>
      <c r="BH74" s="1018" t="s">
        <v>17684</v>
      </c>
      <c r="BI74" s="1018" t="s">
        <v>17684</v>
      </c>
      <c r="BJ74" s="1018" t="s">
        <v>17684</v>
      </c>
      <c r="BK74" s="1018" t="s">
        <v>17684</v>
      </c>
      <c r="BL74" s="1018" t="s">
        <v>14608</v>
      </c>
      <c r="BM74" s="1019" t="s">
        <v>14608</v>
      </c>
      <c r="BN74" s="1019" t="s">
        <v>14608</v>
      </c>
      <c r="BO74" s="1020" t="s">
        <v>14608</v>
      </c>
      <c r="BP74" s="1018" t="s">
        <v>14688</v>
      </c>
      <c r="BQ74" s="1019" t="s">
        <v>14688</v>
      </c>
      <c r="BR74" s="1019" t="s">
        <v>14688</v>
      </c>
      <c r="BS74" s="1020" t="s">
        <v>14688</v>
      </c>
      <c r="BT74" s="1018" t="s">
        <v>14651</v>
      </c>
      <c r="BU74" s="1019" t="s">
        <v>14651</v>
      </c>
      <c r="BV74" s="1019" t="s">
        <v>14651</v>
      </c>
      <c r="BW74" s="1020" t="s">
        <v>14651</v>
      </c>
      <c r="BX74" s="1018" t="s">
        <v>17685</v>
      </c>
      <c r="BY74" s="1019" t="s">
        <v>17686</v>
      </c>
      <c r="BZ74" s="1019" t="s">
        <v>17686</v>
      </c>
      <c r="CA74" s="1020" t="s">
        <v>17685</v>
      </c>
      <c r="CB74" s="1040" t="s">
        <v>16129</v>
      </c>
      <c r="CC74" s="1040" t="s">
        <v>16129</v>
      </c>
      <c r="CD74" s="1040" t="s">
        <v>16129</v>
      </c>
      <c r="CE74" s="1105" t="s">
        <v>17687</v>
      </c>
      <c r="CF74" s="1018" t="s">
        <v>14608</v>
      </c>
      <c r="CG74" s="1019" t="s">
        <v>14608</v>
      </c>
      <c r="CH74" s="1019" t="s">
        <v>14608</v>
      </c>
      <c r="CI74" s="1020" t="s">
        <v>14608</v>
      </c>
      <c r="CJ74" s="203" t="s">
        <v>17307</v>
      </c>
      <c r="CK74" s="1019" t="s">
        <v>14688</v>
      </c>
      <c r="CL74" s="1019" t="s">
        <v>14688</v>
      </c>
      <c r="CM74" s="1020" t="s">
        <v>14688</v>
      </c>
      <c r="CN74" s="1018" t="s">
        <v>14603</v>
      </c>
      <c r="CO74" s="1019" t="s">
        <v>14603</v>
      </c>
      <c r="CP74" s="1019" t="s">
        <v>14603</v>
      </c>
      <c r="CQ74" s="1020" t="s">
        <v>14603</v>
      </c>
      <c r="CR74" s="1076" t="s">
        <v>16288</v>
      </c>
      <c r="CS74" s="1019" t="s">
        <v>14688</v>
      </c>
      <c r="CT74" s="1019" t="s">
        <v>14688</v>
      </c>
      <c r="CU74" s="1020" t="s">
        <v>14688</v>
      </c>
      <c r="CV74" s="1018" t="s">
        <v>14674</v>
      </c>
      <c r="CW74" s="1019" t="s">
        <v>14674</v>
      </c>
      <c r="CX74" s="1019" t="s">
        <v>14674</v>
      </c>
      <c r="CY74" s="1020" t="s">
        <v>14674</v>
      </c>
      <c r="CZ74" s="1090" t="s">
        <v>16264</v>
      </c>
      <c r="DA74" s="1090" t="s">
        <v>16264</v>
      </c>
      <c r="DB74" s="1019" t="s">
        <v>16143</v>
      </c>
      <c r="DC74" s="1020" t="s">
        <v>16143</v>
      </c>
      <c r="DD74" s="1090" t="s">
        <v>16255</v>
      </c>
      <c r="DE74" s="1019" t="s">
        <v>16260</v>
      </c>
      <c r="DF74" s="1019" t="s">
        <v>16260</v>
      </c>
      <c r="DG74" s="1020" t="s">
        <v>16260</v>
      </c>
      <c r="DH74" s="1090" t="s">
        <v>16264</v>
      </c>
      <c r="DI74" s="1341" t="s">
        <v>14608</v>
      </c>
      <c r="DJ74" s="1018" t="s">
        <v>14608</v>
      </c>
      <c r="DK74" s="1020" t="s">
        <v>14608</v>
      </c>
      <c r="DL74" s="1090" t="s">
        <v>16262</v>
      </c>
      <c r="DM74" s="1090" t="s">
        <v>16262</v>
      </c>
      <c r="DN74" s="1090" t="s">
        <v>16262</v>
      </c>
      <c r="DO74" s="1051" t="s">
        <v>14651</v>
      </c>
      <c r="DP74" s="1349" t="s">
        <v>16143</v>
      </c>
      <c r="DQ74" s="1349" t="s">
        <v>16143</v>
      </c>
      <c r="DR74" s="1349" t="s">
        <v>16143</v>
      </c>
      <c r="DS74" s="1349" t="s">
        <v>16143</v>
      </c>
      <c r="DT74" s="1018" t="s">
        <v>16142</v>
      </c>
      <c r="DU74" s="1019" t="s">
        <v>16142</v>
      </c>
      <c r="DV74" s="1019" t="s">
        <v>16142</v>
      </c>
      <c r="DW74" s="1020" t="s">
        <v>16142</v>
      </c>
      <c r="DX74" s="1026"/>
      <c r="DY74" s="1113" t="s">
        <v>16143</v>
      </c>
      <c r="DZ74" s="1341" t="s">
        <v>16143</v>
      </c>
      <c r="EA74" s="1341" t="s">
        <v>16143</v>
      </c>
      <c r="EB74" s="1051" t="s">
        <v>16143</v>
      </c>
      <c r="EC74" s="1197" t="s">
        <v>16550</v>
      </c>
      <c r="ED74" s="1197" t="s">
        <v>16550</v>
      </c>
      <c r="EE74" s="1197" t="s">
        <v>16550</v>
      </c>
      <c r="EF74" s="1113" t="s">
        <v>16142</v>
      </c>
      <c r="EG74" s="1018" t="s">
        <v>16142</v>
      </c>
      <c r="EH74" s="1019" t="s">
        <v>16142</v>
      </c>
      <c r="EI74" s="1019" t="s">
        <v>16142</v>
      </c>
      <c r="EJ74" s="1020" t="s">
        <v>16142</v>
      </c>
      <c r="EK74" s="1018" t="s">
        <v>16109</v>
      </c>
      <c r="EL74" s="1019" t="s">
        <v>16109</v>
      </c>
      <c r="EM74" s="1019" t="s">
        <v>16109</v>
      </c>
      <c r="EN74" s="1051" t="s">
        <v>16109</v>
      </c>
      <c r="EO74" s="396" t="s">
        <v>16265</v>
      </c>
      <c r="EP74" s="310" t="s">
        <v>16265</v>
      </c>
      <c r="EQ74" s="310" t="s">
        <v>16265</v>
      </c>
      <c r="ER74" s="1101" t="s">
        <v>16265</v>
      </c>
      <c r="ES74" s="1113" t="s">
        <v>16109</v>
      </c>
      <c r="ET74" s="1341" t="s">
        <v>16109</v>
      </c>
      <c r="EU74" s="1341" t="s">
        <v>16109</v>
      </c>
      <c r="EV74" s="1051" t="s">
        <v>16109</v>
      </c>
      <c r="EW74" s="1035" t="s">
        <v>16554</v>
      </c>
      <c r="EX74" s="1035" t="s">
        <v>16554</v>
      </c>
      <c r="EY74" s="446"/>
      <c r="EZ74" s="1036" t="s">
        <v>17688</v>
      </c>
      <c r="FA74" s="1113" t="s">
        <v>16109</v>
      </c>
      <c r="FB74" s="1341" t="s">
        <v>16109</v>
      </c>
      <c r="FC74" s="1341" t="s">
        <v>16109</v>
      </c>
      <c r="FD74" s="1051" t="s">
        <v>16109</v>
      </c>
      <c r="FE74" s="1076" t="s">
        <v>16295</v>
      </c>
      <c r="FF74" s="446"/>
      <c r="FG74" s="446"/>
      <c r="FH74" s="1028"/>
      <c r="FI74" s="1090" t="s">
        <v>16266</v>
      </c>
      <c r="FJ74" s="446"/>
      <c r="FK74" s="446"/>
      <c r="FL74" s="1028"/>
      <c r="FM74" s="1113" t="s">
        <v>16109</v>
      </c>
      <c r="FN74" s="1341" t="s">
        <v>16109</v>
      </c>
      <c r="FO74" s="1341" t="s">
        <v>16109</v>
      </c>
      <c r="FP74" s="1051" t="s">
        <v>16109</v>
      </c>
      <c r="FQ74" s="1113" t="s">
        <v>16109</v>
      </c>
      <c r="FR74" s="1341" t="s">
        <v>16109</v>
      </c>
      <c r="FS74" s="1341" t="s">
        <v>16109</v>
      </c>
      <c r="FT74" s="1051" t="s">
        <v>16109</v>
      </c>
      <c r="FU74" s="1113" t="s">
        <v>16109</v>
      </c>
      <c r="FV74" s="1341" t="s">
        <v>16109</v>
      </c>
      <c r="FW74" s="1341" t="s">
        <v>16109</v>
      </c>
      <c r="FX74" s="1051" t="s">
        <v>16109</v>
      </c>
      <c r="FY74" s="1090" t="s">
        <v>16269</v>
      </c>
      <c r="FZ74" s="446"/>
      <c r="GA74" s="446"/>
      <c r="GB74" s="1028"/>
      <c r="GC74" s="211" t="s">
        <v>16711</v>
      </c>
      <c r="GD74" s="446"/>
      <c r="GE74" s="446"/>
      <c r="GF74" s="1028"/>
      <c r="GG74" s="1224" t="s">
        <v>17339</v>
      </c>
      <c r="GH74" s="1050"/>
      <c r="GI74" s="1050"/>
      <c r="GJ74" s="1050"/>
      <c r="GK74" s="1074" t="s">
        <v>17689</v>
      </c>
      <c r="GL74" s="1074" t="s">
        <v>17690</v>
      </c>
      <c r="GM74" s="1074" t="s">
        <v>17691</v>
      </c>
      <c r="GN74" s="1074" t="s">
        <v>17692</v>
      </c>
      <c r="GO74" s="1035" t="s">
        <v>16566</v>
      </c>
      <c r="GP74" s="446"/>
      <c r="GQ74" s="1035" t="s">
        <v>16566</v>
      </c>
      <c r="GR74" s="1036" t="s">
        <v>17693</v>
      </c>
      <c r="GS74" s="211" t="s">
        <v>16711</v>
      </c>
      <c r="GT74" s="446"/>
      <c r="GU74" s="446"/>
      <c r="GV74" s="1028"/>
      <c r="GW74" s="1018" t="s">
        <v>16109</v>
      </c>
      <c r="GX74" s="1019" t="s">
        <v>16109</v>
      </c>
      <c r="GY74" s="1019" t="s">
        <v>16109</v>
      </c>
      <c r="GZ74" s="1020" t="s">
        <v>16109</v>
      </c>
      <c r="HA74" s="1035" t="s">
        <v>16568</v>
      </c>
      <c r="HB74" s="1035" t="s">
        <v>16568</v>
      </c>
      <c r="HC74" s="446"/>
      <c r="HD74" s="1036" t="s">
        <v>17694</v>
      </c>
      <c r="HE74" s="1018" t="s">
        <v>16109</v>
      </c>
      <c r="HF74" s="1121" t="s">
        <v>16467</v>
      </c>
      <c r="HG74" s="446"/>
      <c r="HH74" s="1020" t="s">
        <v>16109</v>
      </c>
      <c r="HI74" s="1018" t="s">
        <v>16109</v>
      </c>
      <c r="HJ74" s="1019" t="s">
        <v>16109</v>
      </c>
      <c r="HK74" s="1019" t="s">
        <v>16109</v>
      </c>
      <c r="HL74" s="1020" t="s">
        <v>16109</v>
      </c>
      <c r="HM74" s="1106" t="s">
        <v>16303</v>
      </c>
      <c r="HN74" s="1027"/>
      <c r="HO74" s="1106" t="s">
        <v>16303</v>
      </c>
      <c r="HP74" s="1050"/>
      <c r="HQ74" s="1018" t="s">
        <v>16109</v>
      </c>
      <c r="HR74" s="1019" t="s">
        <v>16109</v>
      </c>
      <c r="HS74" s="1019" t="s">
        <v>16109</v>
      </c>
      <c r="HT74" s="1020" t="s">
        <v>16109</v>
      </c>
      <c r="HU74" s="1027"/>
      <c r="HV74" s="446"/>
      <c r="HW74" s="446"/>
      <c r="HX74" s="446"/>
      <c r="HY74" s="1018" t="s">
        <v>16109</v>
      </c>
      <c r="HZ74" s="1019" t="s">
        <v>16109</v>
      </c>
      <c r="IA74" s="1019" t="s">
        <v>16109</v>
      </c>
      <c r="IB74" s="1020" t="s">
        <v>16109</v>
      </c>
      <c r="IC74" s="1027"/>
      <c r="ID74" s="446"/>
      <c r="IE74" s="446"/>
      <c r="IF74" s="1028"/>
      <c r="IG74" s="1018" t="s">
        <v>16109</v>
      </c>
      <c r="IH74" s="1019" t="s">
        <v>16109</v>
      </c>
      <c r="II74" s="1019" t="s">
        <v>16109</v>
      </c>
      <c r="IJ74" s="1020" t="s">
        <v>16109</v>
      </c>
      <c r="IK74" s="1027"/>
      <c r="IL74" s="446"/>
      <c r="IM74" s="446"/>
      <c r="IN74" s="1028"/>
    </row>
    <row r="75" spans="1:248" ht="54" customHeight="1">
      <c r="A75" s="2500"/>
      <c r="B75" s="1452" t="s">
        <v>17695</v>
      </c>
      <c r="C75" s="1416"/>
      <c r="D75" s="1027"/>
      <c r="E75" s="446"/>
      <c r="F75" s="446"/>
      <c r="G75" s="1028"/>
      <c r="H75" s="1027"/>
      <c r="I75" s="446"/>
      <c r="J75" s="446"/>
      <c r="K75" s="1028"/>
      <c r="L75" s="1113" t="s">
        <v>16109</v>
      </c>
      <c r="M75" s="1341" t="s">
        <v>16109</v>
      </c>
      <c r="N75" s="1341" t="s">
        <v>16109</v>
      </c>
      <c r="O75" s="1051" t="s">
        <v>16109</v>
      </c>
      <c r="P75" s="1027"/>
      <c r="Q75" s="446"/>
      <c r="R75" s="446"/>
      <c r="S75" s="1028"/>
      <c r="T75" s="1027"/>
      <c r="U75" s="446"/>
      <c r="V75" s="446"/>
      <c r="W75" s="1028"/>
      <c r="X75" s="1113" t="s">
        <v>16109</v>
      </c>
      <c r="Y75" s="1341" t="s">
        <v>16109</v>
      </c>
      <c r="Z75" s="1341" t="s">
        <v>16109</v>
      </c>
      <c r="AA75" s="1051" t="s">
        <v>16109</v>
      </c>
      <c r="AB75" s="1113" t="s">
        <v>16109</v>
      </c>
      <c r="AC75" s="1341" t="s">
        <v>16109</v>
      </c>
      <c r="AD75" s="1341" t="s">
        <v>16109</v>
      </c>
      <c r="AE75" s="1051" t="s">
        <v>16109</v>
      </c>
      <c r="AF75" s="1113" t="s">
        <v>16109</v>
      </c>
      <c r="AG75" s="1341" t="s">
        <v>16109</v>
      </c>
      <c r="AH75" s="1341" t="s">
        <v>16109</v>
      </c>
      <c r="AI75" s="1051" t="s">
        <v>16109</v>
      </c>
      <c r="AJ75" s="1027"/>
      <c r="AK75" s="446"/>
      <c r="AL75" s="446"/>
      <c r="AM75" s="1028"/>
      <c r="AN75" s="1027"/>
      <c r="AO75" s="446"/>
      <c r="AP75" s="446"/>
      <c r="AQ75" s="1028"/>
      <c r="AR75" s="1027"/>
      <c r="AS75" s="446"/>
      <c r="AT75" s="446"/>
      <c r="AU75" s="1028"/>
      <c r="AV75" s="1027"/>
      <c r="AW75" s="446"/>
      <c r="AX75" s="446"/>
      <c r="AY75" s="1028"/>
      <c r="AZ75" s="1027"/>
      <c r="BA75" s="446"/>
      <c r="BB75" s="446"/>
      <c r="BC75" s="1028"/>
      <c r="BD75" s="1027"/>
      <c r="BE75" s="446"/>
      <c r="BF75" s="446"/>
      <c r="BG75" s="1028"/>
      <c r="BH75" s="1027"/>
      <c r="BI75" s="446"/>
      <c r="BJ75" s="446"/>
      <c r="BK75" s="1028"/>
      <c r="BL75" s="1027"/>
      <c r="BM75" s="446"/>
      <c r="BN75" s="446"/>
      <c r="BO75" s="1028"/>
      <c r="BP75" s="1027"/>
      <c r="BQ75" s="446"/>
      <c r="BR75" s="446"/>
      <c r="BS75" s="1028"/>
      <c r="BT75" s="1027"/>
      <c r="BU75" s="446"/>
      <c r="BV75" s="446"/>
      <c r="BW75" s="1028"/>
      <c r="BX75" s="1027"/>
      <c r="BY75" s="446"/>
      <c r="BZ75" s="446"/>
      <c r="CA75" s="1028"/>
      <c r="CB75" s="1027"/>
      <c r="CC75" s="446"/>
      <c r="CD75" s="446"/>
      <c r="CE75" s="1028"/>
      <c r="CF75" s="1027"/>
      <c r="CG75" s="446"/>
      <c r="CH75" s="446"/>
      <c r="CI75" s="1131" t="s">
        <v>17696</v>
      </c>
      <c r="CJ75" s="1027"/>
      <c r="CK75" s="446"/>
      <c r="CL75" s="446"/>
      <c r="CM75" s="1028"/>
      <c r="CN75" s="1027"/>
      <c r="CO75" s="446"/>
      <c r="CP75" s="446"/>
      <c r="CQ75" s="1028"/>
      <c r="CR75" s="1027"/>
      <c r="CS75" s="446"/>
      <c r="CT75" s="446"/>
      <c r="CU75" s="1028"/>
      <c r="CV75" s="1027"/>
      <c r="CW75" s="446"/>
      <c r="CX75" s="446"/>
      <c r="CY75" s="1028"/>
      <c r="CZ75" s="1027"/>
      <c r="DA75" s="446"/>
      <c r="DB75" s="446"/>
      <c r="DC75" s="1028"/>
      <c r="DD75" s="1027"/>
      <c r="DE75" s="446"/>
      <c r="DF75" s="446"/>
      <c r="DG75" s="1028"/>
      <c r="DH75" s="1027"/>
      <c r="DI75" s="446"/>
      <c r="DJ75" s="446"/>
      <c r="DK75" s="1028"/>
      <c r="DL75" s="1027"/>
      <c r="DM75" s="446"/>
      <c r="DN75" s="446"/>
      <c r="DO75" s="1028"/>
      <c r="DP75" s="1027"/>
      <c r="DQ75" s="446"/>
      <c r="DR75" s="446"/>
      <c r="DS75" s="1028"/>
      <c r="DT75" s="1027"/>
      <c r="DU75" s="446"/>
      <c r="DV75" s="446"/>
      <c r="DW75" s="1028"/>
      <c r="DX75" s="1026"/>
      <c r="DY75" s="1027"/>
      <c r="DZ75" s="446"/>
      <c r="EA75" s="446"/>
      <c r="EB75" s="1028"/>
      <c r="EC75" s="1027"/>
      <c r="ED75" s="446"/>
      <c r="EE75" s="446"/>
      <c r="EF75" s="1028"/>
      <c r="EG75" s="1027"/>
      <c r="EH75" s="446"/>
      <c r="EI75" s="446"/>
      <c r="EJ75" s="1074" t="s">
        <v>17697</v>
      </c>
      <c r="EK75" s="1018" t="s">
        <v>16109</v>
      </c>
      <c r="EL75" s="1019" t="s">
        <v>16109</v>
      </c>
      <c r="EM75" s="1019" t="s">
        <v>16109</v>
      </c>
      <c r="EN75" s="1051" t="s">
        <v>16109</v>
      </c>
      <c r="EO75" s="1027"/>
      <c r="EP75" s="446"/>
      <c r="EQ75" s="446"/>
      <c r="ER75" s="1028"/>
      <c r="ES75" s="1027"/>
      <c r="ET75" s="446"/>
      <c r="EU75" s="446"/>
      <c r="EV75" s="1028"/>
      <c r="EW75" s="1027"/>
      <c r="EX75" s="446"/>
      <c r="EY75" s="446"/>
      <c r="EZ75" s="1028"/>
      <c r="FA75" s="1027"/>
      <c r="FB75" s="446"/>
      <c r="FC75" s="446"/>
      <c r="FD75" s="1028"/>
      <c r="FE75" s="1027"/>
      <c r="FF75" s="446"/>
      <c r="FG75" s="446"/>
      <c r="FH75" s="1028"/>
      <c r="FI75" s="1027"/>
      <c r="FJ75" s="446"/>
      <c r="FK75" s="446"/>
      <c r="FL75" s="1028"/>
      <c r="FM75" s="1027"/>
      <c r="FN75" s="446"/>
      <c r="FO75" s="446"/>
      <c r="FP75" s="1028"/>
      <c r="FQ75" s="1027"/>
      <c r="FR75" s="446"/>
      <c r="FS75" s="446"/>
      <c r="FT75" s="1028"/>
      <c r="FU75" s="1027"/>
      <c r="FV75" s="446"/>
      <c r="FW75" s="446"/>
      <c r="FX75" s="1028"/>
      <c r="FY75" s="1027"/>
      <c r="FZ75" s="446"/>
      <c r="GA75" s="446"/>
      <c r="GB75" s="1028"/>
      <c r="GC75" s="1027"/>
      <c r="GD75" s="446"/>
      <c r="GE75" s="446"/>
      <c r="GF75" s="1028"/>
      <c r="GG75" s="1027"/>
      <c r="GH75" s="446"/>
      <c r="GI75" s="446"/>
      <c r="GJ75" s="1028"/>
      <c r="GK75" s="1027"/>
      <c r="GL75" s="446"/>
      <c r="GM75" s="446"/>
      <c r="GN75" s="1028"/>
      <c r="GO75" s="1027"/>
      <c r="GP75" s="446"/>
      <c r="GQ75" s="446"/>
      <c r="GR75" s="1028"/>
      <c r="GS75" s="1027"/>
      <c r="GT75" s="446"/>
      <c r="GU75" s="446"/>
      <c r="GV75" s="1028"/>
      <c r="GW75" s="1027"/>
      <c r="GX75" s="446"/>
      <c r="GY75" s="446"/>
      <c r="GZ75" s="1028"/>
      <c r="HA75" s="1027"/>
      <c r="HB75" s="446"/>
      <c r="HC75" s="446"/>
      <c r="HD75" s="1028"/>
      <c r="HE75" s="1050"/>
      <c r="HF75" s="446"/>
      <c r="HG75" s="446"/>
      <c r="HH75" s="1028"/>
      <c r="HI75" s="1027"/>
      <c r="HJ75" s="446"/>
      <c r="HK75" s="446"/>
      <c r="HL75" s="1028"/>
      <c r="HM75" s="1027"/>
      <c r="HN75" s="446"/>
      <c r="HO75" s="446"/>
      <c r="HP75" s="1028"/>
      <c r="HQ75" s="1027"/>
      <c r="HR75" s="446"/>
      <c r="HS75" s="446"/>
      <c r="HT75" s="1028"/>
      <c r="HU75" s="1027"/>
      <c r="HV75" s="446"/>
      <c r="HW75" s="446"/>
      <c r="HX75" s="1028"/>
      <c r="HY75" s="1027"/>
      <c r="HZ75" s="446"/>
      <c r="IA75" s="446"/>
      <c r="IB75" s="1028"/>
      <c r="IC75" s="1027"/>
      <c r="ID75" s="446"/>
      <c r="IE75" s="446"/>
      <c r="IF75" s="1028"/>
      <c r="IG75" s="1027"/>
      <c r="IH75" s="446"/>
      <c r="II75" s="446"/>
      <c r="IJ75" s="1028"/>
      <c r="IK75" s="1027"/>
      <c r="IL75" s="446"/>
      <c r="IM75" s="446"/>
      <c r="IN75" s="1028"/>
    </row>
    <row r="76" spans="1:248" ht="54" customHeight="1">
      <c r="A76" s="2500"/>
      <c r="B76" s="751" t="s">
        <v>17698</v>
      </c>
      <c r="C76" s="1014"/>
      <c r="D76" s="1113" t="s">
        <v>14994</v>
      </c>
      <c r="E76" s="1341" t="s">
        <v>14994</v>
      </c>
      <c r="F76" s="1341" t="s">
        <v>14994</v>
      </c>
      <c r="G76" s="1051" t="s">
        <v>14994</v>
      </c>
      <c r="H76" s="1113" t="s">
        <v>16052</v>
      </c>
      <c r="I76" s="1341" t="s">
        <v>16052</v>
      </c>
      <c r="J76" s="1341" t="s">
        <v>16052</v>
      </c>
      <c r="K76" s="1051" t="s">
        <v>16052</v>
      </c>
      <c r="L76" s="1113" t="s">
        <v>16109</v>
      </c>
      <c r="M76" s="1341" t="s">
        <v>16109</v>
      </c>
      <c r="N76" s="1341" t="s">
        <v>16109</v>
      </c>
      <c r="O76" s="1051" t="s">
        <v>16109</v>
      </c>
      <c r="P76" s="1113" t="s">
        <v>16151</v>
      </c>
      <c r="Q76" s="1341" t="s">
        <v>16151</v>
      </c>
      <c r="R76" s="1341" t="s">
        <v>16151</v>
      </c>
      <c r="S76" s="1051" t="s">
        <v>16151</v>
      </c>
      <c r="T76" s="1113" t="s">
        <v>17587</v>
      </c>
      <c r="U76" s="1341" t="s">
        <v>17587</v>
      </c>
      <c r="V76" s="1341" t="s">
        <v>17587</v>
      </c>
      <c r="W76" s="1051" t="s">
        <v>17587</v>
      </c>
      <c r="X76" s="1113" t="s">
        <v>16109</v>
      </c>
      <c r="Y76" s="1341" t="s">
        <v>16109</v>
      </c>
      <c r="Z76" s="1341" t="s">
        <v>16109</v>
      </c>
      <c r="AA76" s="1051" t="s">
        <v>16109</v>
      </c>
      <c r="AB76" s="1113" t="s">
        <v>16109</v>
      </c>
      <c r="AC76" s="1341" t="s">
        <v>16109</v>
      </c>
      <c r="AD76" s="1341" t="s">
        <v>16109</v>
      </c>
      <c r="AE76" s="1051" t="s">
        <v>16109</v>
      </c>
      <c r="AF76" s="1113" t="s">
        <v>16109</v>
      </c>
      <c r="AG76" s="1341" t="s">
        <v>16109</v>
      </c>
      <c r="AH76" s="1341" t="s">
        <v>16109</v>
      </c>
      <c r="AI76" s="1051" t="s">
        <v>16109</v>
      </c>
      <c r="AJ76" s="1018" t="s">
        <v>14688</v>
      </c>
      <c r="AK76" s="1019" t="s">
        <v>14688</v>
      </c>
      <c r="AL76" s="1019" t="s">
        <v>14688</v>
      </c>
      <c r="AM76" s="1020" t="s">
        <v>14688</v>
      </c>
      <c r="AN76" s="1113" t="s">
        <v>14608</v>
      </c>
      <c r="AO76" s="1341" t="s">
        <v>14608</v>
      </c>
      <c r="AP76" s="1341" t="s">
        <v>14608</v>
      </c>
      <c r="AQ76" s="1051" t="s">
        <v>14608</v>
      </c>
      <c r="AR76" s="1113" t="s">
        <v>14674</v>
      </c>
      <c r="AS76" s="1341" t="s">
        <v>14674</v>
      </c>
      <c r="AT76" s="1341" t="s">
        <v>14674</v>
      </c>
      <c r="AU76" s="1051" t="s">
        <v>14674</v>
      </c>
      <c r="AV76" s="1113" t="s">
        <v>14651</v>
      </c>
      <c r="AW76" s="1341" t="s">
        <v>14651</v>
      </c>
      <c r="AX76" s="1341" t="s">
        <v>14651</v>
      </c>
      <c r="AY76" s="1051" t="s">
        <v>14651</v>
      </c>
      <c r="AZ76" s="203" t="s">
        <v>17312</v>
      </c>
      <c r="BA76" s="1341" t="s">
        <v>14651</v>
      </c>
      <c r="BB76" s="1019" t="s">
        <v>14651</v>
      </c>
      <c r="BC76" s="1020" t="s">
        <v>14651</v>
      </c>
      <c r="BD76" s="1113" t="s">
        <v>14608</v>
      </c>
      <c r="BE76" s="1341" t="s">
        <v>14608</v>
      </c>
      <c r="BF76" s="1341" t="s">
        <v>14608</v>
      </c>
      <c r="BG76" s="1051" t="s">
        <v>14608</v>
      </c>
      <c r="BH76" s="1113" t="s">
        <v>14934</v>
      </c>
      <c r="BI76" s="1341" t="s">
        <v>14934</v>
      </c>
      <c r="BJ76" s="1341" t="s">
        <v>14934</v>
      </c>
      <c r="BK76" s="1051" t="s">
        <v>14934</v>
      </c>
      <c r="BL76" s="1113" t="s">
        <v>14688</v>
      </c>
      <c r="BM76" s="1106" t="s">
        <v>16281</v>
      </c>
      <c r="BN76" s="1341" t="s">
        <v>14688</v>
      </c>
      <c r="BO76" s="1051" t="s">
        <v>14688</v>
      </c>
      <c r="BP76" s="1113" t="s">
        <v>14651</v>
      </c>
      <c r="BQ76" s="1341" t="s">
        <v>14651</v>
      </c>
      <c r="BR76" s="1341" t="s">
        <v>14651</v>
      </c>
      <c r="BS76" s="1051" t="s">
        <v>14651</v>
      </c>
      <c r="BT76" s="1113" t="s">
        <v>14607</v>
      </c>
      <c r="BU76" s="1341" t="s">
        <v>14607</v>
      </c>
      <c r="BV76" s="958" t="s">
        <v>14607</v>
      </c>
      <c r="BW76" s="1051" t="s">
        <v>14607</v>
      </c>
      <c r="BX76" s="1076" t="s">
        <v>16243</v>
      </c>
      <c r="BY76" s="1341" t="s">
        <v>17642</v>
      </c>
      <c r="BZ76" s="1341" t="s">
        <v>17642</v>
      </c>
      <c r="CA76" s="1051" t="s">
        <v>17642</v>
      </c>
      <c r="CB76" s="1113" t="s">
        <v>14688</v>
      </c>
      <c r="CC76" s="1341" t="s">
        <v>14688</v>
      </c>
      <c r="CD76" s="1341" t="s">
        <v>14688</v>
      </c>
      <c r="CE76" s="1051" t="s">
        <v>14688</v>
      </c>
      <c r="CF76" s="1090" t="s">
        <v>16252</v>
      </c>
      <c r="CG76" s="958" t="s">
        <v>14651</v>
      </c>
      <c r="CH76" s="1090" t="s">
        <v>16252</v>
      </c>
      <c r="CI76" s="1051" t="s">
        <v>14688</v>
      </c>
      <c r="CJ76" s="1061" t="s">
        <v>16287</v>
      </c>
      <c r="CK76" s="1341" t="s">
        <v>14608</v>
      </c>
      <c r="CL76" s="1341" t="s">
        <v>14608</v>
      </c>
      <c r="CM76" s="1051" t="s">
        <v>14608</v>
      </c>
      <c r="CN76" s="1113" t="s">
        <v>14651</v>
      </c>
      <c r="CO76" s="1341" t="s">
        <v>14651</v>
      </c>
      <c r="CP76" s="1341" t="s">
        <v>14651</v>
      </c>
      <c r="CQ76" s="1051" t="s">
        <v>14651</v>
      </c>
      <c r="CR76" s="1113" t="s">
        <v>14607</v>
      </c>
      <c r="CS76" s="1341" t="s">
        <v>14607</v>
      </c>
      <c r="CT76" s="1341" t="s">
        <v>14607</v>
      </c>
      <c r="CU76" s="1051" t="s">
        <v>14607</v>
      </c>
      <c r="CV76" s="1113" t="s">
        <v>14651</v>
      </c>
      <c r="CW76" s="1019" t="s">
        <v>14651</v>
      </c>
      <c r="CX76" s="1341" t="s">
        <v>14651</v>
      </c>
      <c r="CY76" s="1051" t="s">
        <v>14651</v>
      </c>
      <c r="CZ76" s="1113" t="s">
        <v>16260</v>
      </c>
      <c r="DA76" s="1341" t="s">
        <v>16260</v>
      </c>
      <c r="DB76" s="1341" t="s">
        <v>16260</v>
      </c>
      <c r="DC76" s="1051" t="s">
        <v>16260</v>
      </c>
      <c r="DD76" s="1113" t="s">
        <v>16142</v>
      </c>
      <c r="DE76" s="1108" t="s">
        <v>16291</v>
      </c>
      <c r="DF76" s="1341" t="s">
        <v>16142</v>
      </c>
      <c r="DG76" s="1051" t="s">
        <v>16142</v>
      </c>
      <c r="DH76" s="1224" t="s">
        <v>17103</v>
      </c>
      <c r="DI76" s="1341" t="s">
        <v>16143</v>
      </c>
      <c r="DJ76" s="1341" t="s">
        <v>16143</v>
      </c>
      <c r="DK76" s="1051" t="s">
        <v>16143</v>
      </c>
      <c r="DL76" s="1113" t="s">
        <v>16142</v>
      </c>
      <c r="DM76" s="1341" t="s">
        <v>16142</v>
      </c>
      <c r="DN76" s="1341" t="s">
        <v>16142</v>
      </c>
      <c r="DO76" s="1051" t="s">
        <v>16142</v>
      </c>
      <c r="DP76" s="1076" t="s">
        <v>16261</v>
      </c>
      <c r="DQ76" s="1341" t="s">
        <v>14674</v>
      </c>
      <c r="DR76" s="1341" t="s">
        <v>14674</v>
      </c>
      <c r="DS76" s="1051" t="s">
        <v>14674</v>
      </c>
      <c r="DT76" s="1113" t="s">
        <v>16143</v>
      </c>
      <c r="DU76" s="1341" t="s">
        <v>16143</v>
      </c>
      <c r="DV76" s="1341" t="s">
        <v>16143</v>
      </c>
      <c r="DW76" s="1051" t="s">
        <v>16143</v>
      </c>
      <c r="DX76" s="1026"/>
      <c r="DY76" s="1113" t="s">
        <v>14607</v>
      </c>
      <c r="DZ76" s="1341" t="s">
        <v>14607</v>
      </c>
      <c r="EA76" s="1341" t="s">
        <v>14607</v>
      </c>
      <c r="EB76" s="1051" t="s">
        <v>14607</v>
      </c>
      <c r="EC76" s="1113" t="s">
        <v>14651</v>
      </c>
      <c r="ED76" s="1341" t="s">
        <v>14651</v>
      </c>
      <c r="EE76" s="1341" t="s">
        <v>14651</v>
      </c>
      <c r="EF76" s="1051" t="s">
        <v>14651</v>
      </c>
      <c r="EG76" s="1073" t="s">
        <v>16873</v>
      </c>
      <c r="EH76" s="1019" t="s">
        <v>16319</v>
      </c>
      <c r="EI76" s="1073" t="s">
        <v>16873</v>
      </c>
      <c r="EJ76" s="1051" t="s">
        <v>16319</v>
      </c>
      <c r="EK76" s="1018" t="s">
        <v>16109</v>
      </c>
      <c r="EL76" s="1019" t="s">
        <v>16109</v>
      </c>
      <c r="EM76" s="1019" t="s">
        <v>16109</v>
      </c>
      <c r="EN76" s="1051" t="s">
        <v>16109</v>
      </c>
      <c r="EO76" s="1050"/>
      <c r="EP76" s="1050"/>
      <c r="EQ76" s="1050"/>
      <c r="ER76" s="1050"/>
      <c r="ES76" s="1462" t="s">
        <v>422</v>
      </c>
      <c r="ET76" s="1050"/>
      <c r="EU76" s="1050"/>
      <c r="EV76" s="1280"/>
      <c r="EW76" s="1113" t="s">
        <v>16109</v>
      </c>
      <c r="EX76" s="1341" t="s">
        <v>16109</v>
      </c>
      <c r="EY76" s="1341" t="s">
        <v>16109</v>
      </c>
      <c r="EZ76" s="1051" t="s">
        <v>16109</v>
      </c>
      <c r="FA76" s="1113" t="s">
        <v>16109</v>
      </c>
      <c r="FB76" s="1341" t="s">
        <v>16109</v>
      </c>
      <c r="FC76" s="1341" t="s">
        <v>16109</v>
      </c>
      <c r="FD76" s="1051" t="s">
        <v>16109</v>
      </c>
      <c r="FE76" s="1113" t="s">
        <v>16109</v>
      </c>
      <c r="FF76" s="1341" t="s">
        <v>16109</v>
      </c>
      <c r="FG76" s="1341" t="s">
        <v>16109</v>
      </c>
      <c r="FH76" s="1051" t="s">
        <v>16109</v>
      </c>
      <c r="FI76" s="1113" t="s">
        <v>16109</v>
      </c>
      <c r="FJ76" s="1341" t="s">
        <v>16109</v>
      </c>
      <c r="FK76" s="1341" t="s">
        <v>16109</v>
      </c>
      <c r="FL76" s="1051" t="s">
        <v>16109</v>
      </c>
      <c r="FM76" s="1113" t="s">
        <v>16109</v>
      </c>
      <c r="FN76" s="1341" t="s">
        <v>16109</v>
      </c>
      <c r="FO76" s="1341" t="s">
        <v>16109</v>
      </c>
      <c r="FP76" s="1051" t="s">
        <v>16109</v>
      </c>
      <c r="FQ76" s="1199" t="s">
        <v>16560</v>
      </c>
      <c r="FR76" s="446"/>
      <c r="FS76" s="1199" t="s">
        <v>16560</v>
      </c>
      <c r="FT76" s="1200" t="s">
        <v>17699</v>
      </c>
      <c r="FU76" s="396" t="s">
        <v>422</v>
      </c>
      <c r="FV76" s="446"/>
      <c r="FW76" s="446"/>
      <c r="FX76" s="1028"/>
      <c r="FY76" s="1102" t="s">
        <v>16268</v>
      </c>
      <c r="FZ76" s="1108" t="s">
        <v>16299</v>
      </c>
      <c r="GA76" s="446"/>
      <c r="GB76" s="1028"/>
      <c r="GC76" s="1027"/>
      <c r="GD76" s="446"/>
      <c r="GE76" s="446"/>
      <c r="GF76" s="1028"/>
      <c r="GG76" s="1113" t="s">
        <v>16109</v>
      </c>
      <c r="GH76" s="1341" t="s">
        <v>16109</v>
      </c>
      <c r="GI76" s="1341" t="s">
        <v>16109</v>
      </c>
      <c r="GJ76" s="1051" t="s">
        <v>16109</v>
      </c>
      <c r="GK76" s="1055" t="s">
        <v>16552</v>
      </c>
      <c r="GL76" s="1055" t="s">
        <v>16552</v>
      </c>
      <c r="GM76" s="446"/>
      <c r="GN76" s="1028"/>
      <c r="GO76" s="1224" t="s">
        <v>17457</v>
      </c>
      <c r="GP76" s="446"/>
      <c r="GQ76" s="446"/>
      <c r="GR76" s="1028"/>
      <c r="GS76" s="1027"/>
      <c r="GT76" s="446"/>
      <c r="GU76" s="446"/>
      <c r="GV76" s="1028"/>
      <c r="GW76" s="1113" t="s">
        <v>16109</v>
      </c>
      <c r="GX76" s="1106" t="s">
        <v>16301</v>
      </c>
      <c r="GY76" s="446"/>
      <c r="GZ76" s="1356"/>
      <c r="HA76" s="1111" t="s">
        <v>16300</v>
      </c>
      <c r="HB76" s="446"/>
      <c r="HC76" s="446"/>
      <c r="HD76" s="1028"/>
      <c r="HE76" s="1090" t="s">
        <v>16302</v>
      </c>
      <c r="HF76" s="1090" t="s">
        <v>16302</v>
      </c>
      <c r="HG76" s="1341" t="s">
        <v>16109</v>
      </c>
      <c r="HH76" s="1051" t="s">
        <v>16109</v>
      </c>
      <c r="HI76" s="1113" t="s">
        <v>16109</v>
      </c>
      <c r="HJ76" s="1341" t="s">
        <v>16109</v>
      </c>
      <c r="HK76" s="1341" t="s">
        <v>16109</v>
      </c>
      <c r="HL76" s="1051" t="s">
        <v>16109</v>
      </c>
      <c r="HM76" s="1113" t="s">
        <v>16109</v>
      </c>
      <c r="HN76" s="1341" t="s">
        <v>16109</v>
      </c>
      <c r="HO76" s="1341" t="s">
        <v>16109</v>
      </c>
      <c r="HP76" s="1051" t="s">
        <v>16109</v>
      </c>
      <c r="HQ76" s="1018" t="s">
        <v>16109</v>
      </c>
      <c r="HR76" s="1019" t="s">
        <v>16109</v>
      </c>
      <c r="HS76" s="1341" t="s">
        <v>16109</v>
      </c>
      <c r="HT76" s="1051" t="s">
        <v>16109</v>
      </c>
      <c r="HU76" s="1224" t="s">
        <v>17403</v>
      </c>
      <c r="HV76" s="446"/>
      <c r="HW76" s="446"/>
      <c r="HX76" s="1028"/>
      <c r="HY76" s="1224" t="s">
        <v>17360</v>
      </c>
      <c r="HZ76" s="446"/>
      <c r="IA76" s="446"/>
      <c r="IB76" s="1028"/>
      <c r="IC76" s="1113" t="s">
        <v>16109</v>
      </c>
      <c r="ID76" s="1341" t="s">
        <v>16109</v>
      </c>
      <c r="IE76" s="1341" t="s">
        <v>16109</v>
      </c>
      <c r="IF76" s="1051" t="s">
        <v>16109</v>
      </c>
      <c r="IG76" s="1027"/>
      <c r="IH76" s="446"/>
      <c r="II76" s="446"/>
      <c r="IJ76" s="1028"/>
      <c r="IK76" s="1027"/>
      <c r="IL76" s="446"/>
      <c r="IM76" s="446"/>
      <c r="IN76" s="1028"/>
    </row>
    <row r="77" spans="1:248" ht="54" customHeight="1">
      <c r="A77" s="2500"/>
      <c r="B77" s="1452" t="s">
        <v>17700</v>
      </c>
      <c r="C77" s="1416"/>
      <c r="D77" s="1027"/>
      <c r="E77" s="446"/>
      <c r="F77" s="446"/>
      <c r="G77" s="1028"/>
      <c r="H77" s="1027"/>
      <c r="I77" s="446"/>
      <c r="J77" s="446"/>
      <c r="K77" s="1028"/>
      <c r="L77" s="1113" t="s">
        <v>16109</v>
      </c>
      <c r="M77" s="1341" t="s">
        <v>16109</v>
      </c>
      <c r="N77" s="1341" t="s">
        <v>16109</v>
      </c>
      <c r="O77" s="1051" t="s">
        <v>16109</v>
      </c>
      <c r="P77" s="1027"/>
      <c r="Q77" s="446"/>
      <c r="R77" s="446"/>
      <c r="S77" s="1028"/>
      <c r="T77" s="1027"/>
      <c r="U77" s="446"/>
      <c r="V77" s="446"/>
      <c r="W77" s="1028"/>
      <c r="X77" s="1113" t="s">
        <v>16109</v>
      </c>
      <c r="Y77" s="1341" t="s">
        <v>16109</v>
      </c>
      <c r="Z77" s="1341" t="s">
        <v>16109</v>
      </c>
      <c r="AA77" s="1051" t="s">
        <v>16109</v>
      </c>
      <c r="AB77" s="1113" t="s">
        <v>16109</v>
      </c>
      <c r="AC77" s="1341" t="s">
        <v>16109</v>
      </c>
      <c r="AD77" s="1341" t="s">
        <v>16109</v>
      </c>
      <c r="AE77" s="1051" t="s">
        <v>16109</v>
      </c>
      <c r="AF77" s="1113" t="s">
        <v>16109</v>
      </c>
      <c r="AG77" s="1341" t="s">
        <v>16109</v>
      </c>
      <c r="AH77" s="1341" t="s">
        <v>16109</v>
      </c>
      <c r="AI77" s="1051" t="s">
        <v>16109</v>
      </c>
      <c r="AJ77" s="1027"/>
      <c r="AK77" s="446"/>
      <c r="AL77" s="446"/>
      <c r="AM77" s="1028"/>
      <c r="AN77" s="1027"/>
      <c r="AO77" s="446"/>
      <c r="AP77" s="446"/>
      <c r="AQ77" s="1028"/>
      <c r="AR77" s="1027"/>
      <c r="AS77" s="446"/>
      <c r="AT77" s="446"/>
      <c r="AU77" s="1028"/>
      <c r="AV77" s="1027"/>
      <c r="AW77" s="446"/>
      <c r="AX77" s="446"/>
      <c r="AY77" s="1028"/>
      <c r="AZ77" s="1027"/>
      <c r="BA77" s="446"/>
      <c r="BB77" s="446"/>
      <c r="BC77" s="1074" t="s">
        <v>17701</v>
      </c>
      <c r="BD77" s="1027"/>
      <c r="BE77" s="446"/>
      <c r="BF77" s="446"/>
      <c r="BG77" s="1028"/>
      <c r="BH77" s="1027"/>
      <c r="BI77" s="446"/>
      <c r="BJ77" s="446"/>
      <c r="BK77" s="1028"/>
      <c r="BL77" s="1027"/>
      <c r="BM77" s="446"/>
      <c r="BN77" s="446"/>
      <c r="BO77" s="1028"/>
      <c r="BP77" s="1027"/>
      <c r="BQ77" s="446"/>
      <c r="BR77" s="446"/>
      <c r="BS77" s="1114" t="s">
        <v>17702</v>
      </c>
      <c r="BT77" s="1027"/>
      <c r="BU77" s="446"/>
      <c r="BV77" s="446"/>
      <c r="BW77" s="1028"/>
      <c r="BX77" s="1027"/>
      <c r="BY77" s="446"/>
      <c r="BZ77" s="446"/>
      <c r="CA77" s="1028"/>
      <c r="CB77" s="1027"/>
      <c r="CC77" s="446"/>
      <c r="CD77" s="446"/>
      <c r="CE77" s="1028"/>
      <c r="CF77" s="1027"/>
      <c r="CG77" s="446"/>
      <c r="CH77" s="446"/>
      <c r="CI77" s="1378" t="s">
        <v>17703</v>
      </c>
      <c r="CJ77" s="1027"/>
      <c r="CK77" s="446"/>
      <c r="CL77" s="446"/>
      <c r="CM77" s="1028"/>
      <c r="CN77" s="1027"/>
      <c r="CO77" s="446"/>
      <c r="CP77" s="446"/>
      <c r="CQ77" s="1028"/>
      <c r="CR77" s="1027"/>
      <c r="CS77" s="446"/>
      <c r="CT77" s="446"/>
      <c r="CU77" s="1028"/>
      <c r="CV77" s="1027"/>
      <c r="CW77" s="446"/>
      <c r="CX77" s="446"/>
      <c r="CY77" s="1028"/>
      <c r="CZ77" s="1027"/>
      <c r="DA77" s="446"/>
      <c r="DB77" s="446"/>
      <c r="DC77" s="1028"/>
      <c r="DD77" s="1027"/>
      <c r="DE77" s="446"/>
      <c r="DF77" s="446"/>
      <c r="DG77" s="1028"/>
      <c r="DH77" s="1027"/>
      <c r="DI77" s="446"/>
      <c r="DJ77" s="446"/>
      <c r="DK77" s="1028"/>
      <c r="DL77" s="1027"/>
      <c r="DM77" s="446"/>
      <c r="DN77" s="446"/>
      <c r="DO77" s="1028"/>
      <c r="DP77" s="1027"/>
      <c r="DQ77" s="446"/>
      <c r="DR77" s="446"/>
      <c r="DS77" s="1028"/>
      <c r="DT77" s="1027"/>
      <c r="DU77" s="446"/>
      <c r="DV77" s="446"/>
      <c r="DW77" s="1028"/>
      <c r="DX77" s="1026"/>
      <c r="DY77" s="1027"/>
      <c r="DZ77" s="446"/>
      <c r="EA77" s="446"/>
      <c r="EB77" s="1463" t="s">
        <v>17704</v>
      </c>
      <c r="EC77" s="1027"/>
      <c r="ED77" s="446"/>
      <c r="EE77" s="446"/>
      <c r="EF77" s="1028"/>
      <c r="EG77" s="1027"/>
      <c r="EH77" s="446"/>
      <c r="EI77" s="446"/>
      <c r="EJ77" s="1028"/>
      <c r="EK77" s="1018" t="s">
        <v>16109</v>
      </c>
      <c r="EL77" s="1019" t="s">
        <v>16109</v>
      </c>
      <c r="EM77" s="1019" t="s">
        <v>16109</v>
      </c>
      <c r="EN77" s="1051" t="s">
        <v>16109</v>
      </c>
      <c r="EO77" s="1027"/>
      <c r="EP77" s="446"/>
      <c r="EQ77" s="446"/>
      <c r="ER77" s="1028"/>
      <c r="ES77" s="1027"/>
      <c r="ET77" s="446"/>
      <c r="EU77" s="446"/>
      <c r="EV77" s="1028"/>
      <c r="EW77" s="1027"/>
      <c r="EX77" s="446"/>
      <c r="EY77" s="446"/>
      <c r="EZ77" s="1028"/>
      <c r="FA77" s="1027"/>
      <c r="FB77" s="446"/>
      <c r="FC77" s="446"/>
      <c r="FD77" s="1028"/>
      <c r="FE77" s="1027"/>
      <c r="FF77" s="446"/>
      <c r="FG77" s="446"/>
      <c r="FH77" s="1082" t="s">
        <v>17705</v>
      </c>
      <c r="FI77" s="1027"/>
      <c r="FJ77" s="446"/>
      <c r="FK77" s="446"/>
      <c r="FL77" s="1035" t="s">
        <v>17706</v>
      </c>
      <c r="FM77" s="1027"/>
      <c r="FN77" s="446"/>
      <c r="FO77" s="446"/>
      <c r="FP77" s="1028"/>
      <c r="FQ77" s="1027"/>
      <c r="FR77" s="446"/>
      <c r="FS77" s="446"/>
      <c r="FT77" s="1028"/>
      <c r="FU77" s="1027"/>
      <c r="FV77" s="446"/>
      <c r="FW77" s="446"/>
      <c r="FX77" s="1028"/>
      <c r="FY77" s="1027"/>
      <c r="FZ77" s="446"/>
      <c r="GA77" s="446"/>
      <c r="GB77" s="1028"/>
      <c r="GC77" s="1027"/>
      <c r="GD77" s="446"/>
      <c r="GE77" s="446"/>
      <c r="GF77" s="1074" t="s">
        <v>17707</v>
      </c>
      <c r="GG77" s="1027"/>
      <c r="GH77" s="446"/>
      <c r="GI77" s="446"/>
      <c r="GJ77" s="1028"/>
      <c r="GK77" s="1027"/>
      <c r="GL77" s="446"/>
      <c r="GM77" s="446"/>
      <c r="GN77" s="1114" t="s">
        <v>17708</v>
      </c>
      <c r="GO77" s="1027"/>
      <c r="GP77" s="446"/>
      <c r="GQ77" s="446"/>
      <c r="GR77" s="1028"/>
      <c r="GS77" s="1027"/>
      <c r="GT77" s="446"/>
      <c r="GU77" s="446"/>
      <c r="GV77" s="1082" t="s">
        <v>17709</v>
      </c>
      <c r="GW77" s="1027"/>
      <c r="GX77" s="446"/>
      <c r="GY77" s="446"/>
      <c r="GZ77" s="1028"/>
      <c r="HA77" s="1027"/>
      <c r="HB77" s="446"/>
      <c r="HC77" s="446"/>
      <c r="HD77" s="1028"/>
      <c r="HE77" s="1027"/>
      <c r="HF77" s="446"/>
      <c r="HG77" s="446"/>
      <c r="HH77" s="1028"/>
      <c r="HI77" s="1027"/>
      <c r="HJ77" s="446"/>
      <c r="HK77" s="446"/>
      <c r="HL77" s="1028"/>
      <c r="HM77" s="1027"/>
      <c r="HN77" s="446"/>
      <c r="HO77" s="446"/>
      <c r="HP77" s="1028"/>
      <c r="HQ77" s="1027"/>
      <c r="HR77" s="446"/>
      <c r="HS77" s="446"/>
      <c r="HT77" s="1083" t="s">
        <v>17710</v>
      </c>
      <c r="HU77" s="1027"/>
      <c r="HV77" s="446"/>
      <c r="HW77" s="446"/>
      <c r="HX77" s="1074" t="s">
        <v>17711</v>
      </c>
      <c r="HY77" s="1027"/>
      <c r="HZ77" s="446"/>
      <c r="IA77" s="446"/>
      <c r="IB77" s="1028"/>
      <c r="IC77" s="1027"/>
      <c r="ID77" s="446"/>
      <c r="IE77" s="446"/>
      <c r="IF77" s="1028"/>
      <c r="IG77" s="1027"/>
      <c r="IH77" s="446"/>
      <c r="II77" s="446"/>
      <c r="IJ77" s="1028"/>
      <c r="IK77" s="1113" t="s">
        <v>16109</v>
      </c>
      <c r="IL77" s="1341" t="s">
        <v>16109</v>
      </c>
      <c r="IM77" s="1341" t="s">
        <v>16109</v>
      </c>
      <c r="IN77" s="1051" t="s">
        <v>16109</v>
      </c>
    </row>
    <row r="78" spans="1:248" ht="54" customHeight="1">
      <c r="A78" s="2500"/>
      <c r="B78" s="751" t="s">
        <v>17712</v>
      </c>
      <c r="C78" s="1014"/>
      <c r="D78" s="1113" t="s">
        <v>16211</v>
      </c>
      <c r="E78" s="1341" t="s">
        <v>16211</v>
      </c>
      <c r="F78" s="1341" t="s">
        <v>16211</v>
      </c>
      <c r="G78" s="1051" t="s">
        <v>16211</v>
      </c>
      <c r="H78" s="1113" t="s">
        <v>15002</v>
      </c>
      <c r="I78" s="1341" t="s">
        <v>15002</v>
      </c>
      <c r="J78" s="1341" t="s">
        <v>15002</v>
      </c>
      <c r="K78" s="1051" t="s">
        <v>15002</v>
      </c>
      <c r="L78" s="1113" t="s">
        <v>16109</v>
      </c>
      <c r="M78" s="1341" t="s">
        <v>16109</v>
      </c>
      <c r="N78" s="1341" t="s">
        <v>16109</v>
      </c>
      <c r="O78" s="1051" t="s">
        <v>16109</v>
      </c>
      <c r="P78" s="1113" t="s">
        <v>16306</v>
      </c>
      <c r="Q78" s="1341" t="s">
        <v>16306</v>
      </c>
      <c r="R78" s="1341" t="s">
        <v>16306</v>
      </c>
      <c r="S78" s="1051" t="s">
        <v>16306</v>
      </c>
      <c r="T78" s="1113" t="s">
        <v>14615</v>
      </c>
      <c r="U78" s="1341" t="s">
        <v>14615</v>
      </c>
      <c r="V78" s="1341" t="s">
        <v>14615</v>
      </c>
      <c r="W78" s="958" t="s">
        <v>14615</v>
      </c>
      <c r="X78" s="1113" t="s">
        <v>16109</v>
      </c>
      <c r="Y78" s="1341" t="s">
        <v>16109</v>
      </c>
      <c r="Z78" s="1341" t="s">
        <v>16109</v>
      </c>
      <c r="AA78" s="1051" t="s">
        <v>16109</v>
      </c>
      <c r="AB78" s="1113" t="s">
        <v>16109</v>
      </c>
      <c r="AC78" s="1341" t="s">
        <v>16109</v>
      </c>
      <c r="AD78" s="1341" t="s">
        <v>16109</v>
      </c>
      <c r="AE78" s="1051" t="s">
        <v>16109</v>
      </c>
      <c r="AF78" s="1113" t="s">
        <v>16109</v>
      </c>
      <c r="AG78" s="1341" t="s">
        <v>16109</v>
      </c>
      <c r="AH78" s="1341" t="s">
        <v>16109</v>
      </c>
      <c r="AI78" s="1051" t="s">
        <v>16109</v>
      </c>
      <c r="AJ78" s="1113" t="s">
        <v>16277</v>
      </c>
      <c r="AK78" s="1341" t="s">
        <v>16277</v>
      </c>
      <c r="AL78" s="1341" t="s">
        <v>16277</v>
      </c>
      <c r="AM78" s="1051" t="s">
        <v>16277</v>
      </c>
      <c r="AN78" s="1113" t="s">
        <v>14615</v>
      </c>
      <c r="AO78" s="1341" t="s">
        <v>14615</v>
      </c>
      <c r="AP78" s="1341" t="s">
        <v>17713</v>
      </c>
      <c r="AQ78" s="1051" t="s">
        <v>14615</v>
      </c>
      <c r="AR78" s="1038" t="s">
        <v>16207</v>
      </c>
      <c r="AS78" s="1038" t="s">
        <v>16207</v>
      </c>
      <c r="AT78" s="1038" t="s">
        <v>16207</v>
      </c>
      <c r="AU78" s="1044" t="s">
        <v>17714</v>
      </c>
      <c r="AV78" s="1113" t="s">
        <v>14657</v>
      </c>
      <c r="AW78" s="958" t="s">
        <v>14657</v>
      </c>
      <c r="AX78" s="958" t="s">
        <v>14657</v>
      </c>
      <c r="AY78" s="1051" t="s">
        <v>14657</v>
      </c>
      <c r="AZ78" s="1073" t="s">
        <v>16588</v>
      </c>
      <c r="BA78" s="1073" t="s">
        <v>16588</v>
      </c>
      <c r="BB78" s="1073" t="s">
        <v>16588</v>
      </c>
      <c r="BC78" s="1018" t="s">
        <v>14617</v>
      </c>
      <c r="BD78" s="1113" t="s">
        <v>16211</v>
      </c>
      <c r="BE78" s="1341" t="s">
        <v>16211</v>
      </c>
      <c r="BF78" s="1341" t="s">
        <v>16211</v>
      </c>
      <c r="BG78" s="1051" t="s">
        <v>16211</v>
      </c>
      <c r="BH78" s="1113" t="s">
        <v>14944</v>
      </c>
      <c r="BI78" s="1113" t="s">
        <v>14944</v>
      </c>
      <c r="BJ78" s="1113" t="s">
        <v>14944</v>
      </c>
      <c r="BK78" s="1113" t="s">
        <v>14944</v>
      </c>
      <c r="BL78" s="1113" t="s">
        <v>16277</v>
      </c>
      <c r="BM78" s="1341" t="s">
        <v>16277</v>
      </c>
      <c r="BN78" s="1341" t="s">
        <v>16277</v>
      </c>
      <c r="BO78" s="1051" t="s">
        <v>16277</v>
      </c>
      <c r="BP78" s="1090" t="s">
        <v>16313</v>
      </c>
      <c r="BQ78" s="1090" t="s">
        <v>16313</v>
      </c>
      <c r="BR78" s="1090" t="s">
        <v>16313</v>
      </c>
      <c r="BS78" s="1051" t="s">
        <v>14676</v>
      </c>
      <c r="BT78" s="1113" t="s">
        <v>16316</v>
      </c>
      <c r="BU78" s="1341" t="s">
        <v>16316</v>
      </c>
      <c r="BV78" s="1341" t="s">
        <v>16316</v>
      </c>
      <c r="BW78" s="1051" t="s">
        <v>16316</v>
      </c>
      <c r="BX78" s="1113" t="s">
        <v>14972</v>
      </c>
      <c r="BY78" s="1341" t="s">
        <v>14972</v>
      </c>
      <c r="BZ78" s="1341" t="s">
        <v>14972</v>
      </c>
      <c r="CA78" s="1051" t="s">
        <v>14972</v>
      </c>
      <c r="CB78" s="1113" t="s">
        <v>16311</v>
      </c>
      <c r="CC78" s="1341" t="s">
        <v>16311</v>
      </c>
      <c r="CD78" s="1341" t="s">
        <v>16311</v>
      </c>
      <c r="CE78" s="1051" t="s">
        <v>16311</v>
      </c>
      <c r="CF78" s="1377" t="s">
        <v>16339</v>
      </c>
      <c r="CG78" s="1377" t="s">
        <v>16339</v>
      </c>
      <c r="CH78" s="1377" t="s">
        <v>16339</v>
      </c>
      <c r="CI78" s="1464" t="s">
        <v>14657</v>
      </c>
      <c r="CJ78" s="1113" t="s">
        <v>14691</v>
      </c>
      <c r="CK78" s="1341" t="s">
        <v>14691</v>
      </c>
      <c r="CL78" s="1341" t="s">
        <v>14691</v>
      </c>
      <c r="CM78" s="1051" t="s">
        <v>14691</v>
      </c>
      <c r="CN78" s="1113" t="s">
        <v>14657</v>
      </c>
      <c r="CO78" s="1341" t="s">
        <v>14657</v>
      </c>
      <c r="CP78" s="1341" t="s">
        <v>14657</v>
      </c>
      <c r="CQ78" s="1051" t="s">
        <v>14657</v>
      </c>
      <c r="CR78" s="1113" t="s">
        <v>16189</v>
      </c>
      <c r="CS78" s="1341" t="s">
        <v>16189</v>
      </c>
      <c r="CT78" s="1341" t="s">
        <v>16189</v>
      </c>
      <c r="CU78" s="1051" t="s">
        <v>16189</v>
      </c>
      <c r="CV78" s="1113" t="s">
        <v>14615</v>
      </c>
      <c r="CW78" s="1341" t="s">
        <v>14615</v>
      </c>
      <c r="CX78" s="1341" t="s">
        <v>14615</v>
      </c>
      <c r="CY78" s="1051" t="s">
        <v>14615</v>
      </c>
      <c r="CZ78" s="1113" t="s">
        <v>17715</v>
      </c>
      <c r="DA78" s="1113" t="s">
        <v>17716</v>
      </c>
      <c r="DB78" s="1113" t="s">
        <v>17717</v>
      </c>
      <c r="DC78" s="1113" t="s">
        <v>17718</v>
      </c>
      <c r="DD78" s="1113" t="s">
        <v>16311</v>
      </c>
      <c r="DE78" s="1341" t="s">
        <v>16311</v>
      </c>
      <c r="DF78" s="1341" t="s">
        <v>16311</v>
      </c>
      <c r="DG78" s="1051" t="s">
        <v>16311</v>
      </c>
      <c r="DH78" s="1113" t="s">
        <v>16142</v>
      </c>
      <c r="DI78" s="1341" t="s">
        <v>16142</v>
      </c>
      <c r="DJ78" s="1341" t="s">
        <v>16142</v>
      </c>
      <c r="DK78" s="1051" t="s">
        <v>16142</v>
      </c>
      <c r="DL78" s="1113" t="s">
        <v>16211</v>
      </c>
      <c r="DM78" s="1341" t="s">
        <v>16211</v>
      </c>
      <c r="DN78" s="1341" t="s">
        <v>16211</v>
      </c>
      <c r="DO78" s="1051" t="s">
        <v>16211</v>
      </c>
      <c r="DP78" s="1113" t="s">
        <v>16277</v>
      </c>
      <c r="DQ78" s="1341" t="s">
        <v>16277</v>
      </c>
      <c r="DR78" s="1341" t="s">
        <v>16277</v>
      </c>
      <c r="DS78" s="1051" t="s">
        <v>16277</v>
      </c>
      <c r="DT78" s="1120" t="s">
        <v>16189</v>
      </c>
      <c r="DU78" s="1341" t="s">
        <v>16189</v>
      </c>
      <c r="DV78" s="1341" t="s">
        <v>16189</v>
      </c>
      <c r="DW78" s="1051" t="s">
        <v>16189</v>
      </c>
      <c r="DX78" s="1026"/>
      <c r="DY78" s="1037" t="s">
        <v>16214</v>
      </c>
      <c r="DZ78" s="1037" t="s">
        <v>16214</v>
      </c>
      <c r="EA78" s="1037" t="s">
        <v>16214</v>
      </c>
      <c r="EB78" s="1051" t="s">
        <v>16364</v>
      </c>
      <c r="EC78" s="1113" t="s">
        <v>16143</v>
      </c>
      <c r="ED78" s="1341" t="s">
        <v>16143</v>
      </c>
      <c r="EE78" s="1341" t="s">
        <v>16143</v>
      </c>
      <c r="EF78" s="1051" t="s">
        <v>16143</v>
      </c>
      <c r="EG78" s="1113" t="s">
        <v>16365</v>
      </c>
      <c r="EH78" s="1341" t="s">
        <v>16365</v>
      </c>
      <c r="EI78" s="1341" t="s">
        <v>16365</v>
      </c>
      <c r="EJ78" s="1051" t="s">
        <v>16365</v>
      </c>
      <c r="EK78" s="1018" t="s">
        <v>16109</v>
      </c>
      <c r="EL78" s="1019" t="s">
        <v>16109</v>
      </c>
      <c r="EM78" s="1019" t="s">
        <v>16109</v>
      </c>
      <c r="EN78" s="1051" t="s">
        <v>16109</v>
      </c>
      <c r="EO78" s="1113" t="s">
        <v>16109</v>
      </c>
      <c r="EP78" s="1341" t="s">
        <v>16109</v>
      </c>
      <c r="EQ78" s="1341" t="s">
        <v>16109</v>
      </c>
      <c r="ER78" s="1051" t="s">
        <v>16109</v>
      </c>
      <c r="ES78" s="1050"/>
      <c r="ET78" s="1050"/>
      <c r="EU78" s="1050"/>
      <c r="EV78" s="1050"/>
      <c r="EW78" s="1113" t="s">
        <v>16109</v>
      </c>
      <c r="EX78" s="1341" t="s">
        <v>16109</v>
      </c>
      <c r="EY78" s="1341" t="s">
        <v>16109</v>
      </c>
      <c r="EZ78" s="1051" t="s">
        <v>16109</v>
      </c>
      <c r="FA78" s="1027"/>
      <c r="FB78" s="446"/>
      <c r="FC78" s="446"/>
      <c r="FD78" s="1028"/>
      <c r="FE78" s="1081" t="s">
        <v>16219</v>
      </c>
      <c r="FF78" s="1081" t="s">
        <v>16219</v>
      </c>
      <c r="FG78" s="1081" t="s">
        <v>16219</v>
      </c>
      <c r="FH78" s="1065"/>
      <c r="FI78" s="1035" t="s">
        <v>16222</v>
      </c>
      <c r="FJ78" s="1035" t="s">
        <v>16222</v>
      </c>
      <c r="FK78" s="1035" t="s">
        <v>16222</v>
      </c>
      <c r="FL78" s="1086"/>
      <c r="FM78" s="1027"/>
      <c r="FN78" s="446"/>
      <c r="FO78" s="446"/>
      <c r="FP78" s="1028"/>
      <c r="FQ78" s="1027"/>
      <c r="FR78" s="446"/>
      <c r="FS78" s="446"/>
      <c r="FT78" s="1028"/>
      <c r="FU78" s="1027"/>
      <c r="FV78" s="446"/>
      <c r="FW78" s="446"/>
      <c r="FX78" s="1028"/>
      <c r="FY78" s="1027"/>
      <c r="FZ78" s="446"/>
      <c r="GA78" s="446"/>
      <c r="GB78" s="1028"/>
      <c r="GC78" s="1073" t="s">
        <v>16626</v>
      </c>
      <c r="GD78" s="1073" t="s">
        <v>16626</v>
      </c>
      <c r="GE78" s="1073" t="s">
        <v>16626</v>
      </c>
      <c r="GF78" s="1028"/>
      <c r="GG78" s="1027"/>
      <c r="GH78" s="446"/>
      <c r="GI78" s="446"/>
      <c r="GJ78" s="1028"/>
      <c r="GK78" s="1090" t="s">
        <v>16324</v>
      </c>
      <c r="GL78" s="1090" t="s">
        <v>16324</v>
      </c>
      <c r="GM78" s="1090" t="s">
        <v>16324</v>
      </c>
      <c r="GN78" s="1050"/>
      <c r="GO78" s="1113" t="s">
        <v>16109</v>
      </c>
      <c r="GP78" s="1341" t="s">
        <v>16109</v>
      </c>
      <c r="GQ78" s="1341" t="s">
        <v>16109</v>
      </c>
      <c r="GR78" s="1051" t="s">
        <v>16109</v>
      </c>
      <c r="GS78" s="1081" t="s">
        <v>16815</v>
      </c>
      <c r="GT78" s="1081" t="s">
        <v>16815</v>
      </c>
      <c r="GU78" s="1081" t="s">
        <v>16815</v>
      </c>
      <c r="GV78" s="1065"/>
      <c r="GW78" s="1027"/>
      <c r="GX78" s="446"/>
      <c r="GY78" s="446"/>
      <c r="GZ78" s="1028"/>
      <c r="HA78" s="1027"/>
      <c r="HB78" s="446"/>
      <c r="HC78" s="446"/>
      <c r="HD78" s="1028"/>
      <c r="HE78" s="1113" t="s">
        <v>16109</v>
      </c>
      <c r="HF78" s="1341" t="s">
        <v>16109</v>
      </c>
      <c r="HG78" s="1341" t="s">
        <v>16109</v>
      </c>
      <c r="HH78" s="1051" t="s">
        <v>16109</v>
      </c>
      <c r="HI78" s="1027"/>
      <c r="HJ78" s="446"/>
      <c r="HK78" s="446"/>
      <c r="HL78" s="1028"/>
      <c r="HM78" s="1113" t="s">
        <v>16109</v>
      </c>
      <c r="HN78" s="1341" t="s">
        <v>16109</v>
      </c>
      <c r="HO78" s="1341" t="s">
        <v>16109</v>
      </c>
      <c r="HP78" s="1051" t="s">
        <v>16109</v>
      </c>
      <c r="HQ78" s="1083" t="s">
        <v>16225</v>
      </c>
      <c r="HR78" s="1083" t="s">
        <v>16225</v>
      </c>
      <c r="HS78" s="1083" t="s">
        <v>16225</v>
      </c>
      <c r="HT78" s="1461"/>
      <c r="HU78" s="1073" t="s">
        <v>16231</v>
      </c>
      <c r="HV78" s="1073" t="s">
        <v>16231</v>
      </c>
      <c r="HW78" s="1073" t="s">
        <v>16231</v>
      </c>
      <c r="HX78" s="1027"/>
      <c r="HY78" s="1113" t="s">
        <v>16109</v>
      </c>
      <c r="HZ78" s="1341" t="s">
        <v>16109</v>
      </c>
      <c r="IA78" s="1341" t="s">
        <v>16109</v>
      </c>
      <c r="IB78" s="1051" t="s">
        <v>16109</v>
      </c>
      <c r="IC78" s="1027"/>
      <c r="ID78" s="446"/>
      <c r="IE78" s="446"/>
      <c r="IF78" s="1028"/>
      <c r="IG78" s="1113" t="s">
        <v>16109</v>
      </c>
      <c r="IH78" s="1341" t="s">
        <v>16109</v>
      </c>
      <c r="II78" s="1341" t="s">
        <v>16109</v>
      </c>
      <c r="IJ78" s="1051" t="s">
        <v>16109</v>
      </c>
      <c r="IK78" s="1027"/>
      <c r="IL78" s="446"/>
      <c r="IM78" s="446"/>
      <c r="IN78" s="1028"/>
    </row>
    <row r="79" spans="1:248" ht="54" customHeight="1">
      <c r="A79" s="2500"/>
      <c r="B79" s="1452" t="s">
        <v>17719</v>
      </c>
      <c r="C79" s="1416"/>
      <c r="D79" s="1027"/>
      <c r="E79" s="446"/>
      <c r="F79" s="446"/>
      <c r="G79" s="1028"/>
      <c r="H79" s="1027"/>
      <c r="I79" s="446"/>
      <c r="J79" s="446"/>
      <c r="K79" s="1028"/>
      <c r="L79" s="1113" t="s">
        <v>16109</v>
      </c>
      <c r="M79" s="1341" t="s">
        <v>16109</v>
      </c>
      <c r="N79" s="1341" t="s">
        <v>16109</v>
      </c>
      <c r="O79" s="1051" t="s">
        <v>16109</v>
      </c>
      <c r="P79" s="1027"/>
      <c r="Q79" s="446"/>
      <c r="R79" s="446"/>
      <c r="S79" s="1077" t="s">
        <v>17720</v>
      </c>
      <c r="T79" s="1027"/>
      <c r="U79" s="446"/>
      <c r="V79" s="446"/>
      <c r="W79" s="1077" t="s">
        <v>17721</v>
      </c>
      <c r="X79" s="1113" t="s">
        <v>16109</v>
      </c>
      <c r="Y79" s="1341" t="s">
        <v>16109</v>
      </c>
      <c r="Z79" s="1341" t="s">
        <v>16109</v>
      </c>
      <c r="AA79" s="1051" t="s">
        <v>16109</v>
      </c>
      <c r="AB79" s="1113" t="s">
        <v>16109</v>
      </c>
      <c r="AC79" s="1341" t="s">
        <v>16109</v>
      </c>
      <c r="AD79" s="1341" t="s">
        <v>16109</v>
      </c>
      <c r="AE79" s="1051" t="s">
        <v>16109</v>
      </c>
      <c r="AF79" s="1113" t="s">
        <v>16109</v>
      </c>
      <c r="AG79" s="1341" t="s">
        <v>16109</v>
      </c>
      <c r="AH79" s="1341" t="s">
        <v>16109</v>
      </c>
      <c r="AI79" s="1051" t="s">
        <v>16109</v>
      </c>
      <c r="AJ79" s="1027"/>
      <c r="AK79" s="446"/>
      <c r="AL79" s="446"/>
      <c r="AM79" s="1028"/>
      <c r="AN79" s="1027"/>
      <c r="AO79" s="446"/>
      <c r="AP79" s="446"/>
      <c r="AQ79" s="1028"/>
      <c r="AR79" s="1027"/>
      <c r="AS79" s="446"/>
      <c r="AT79" s="446"/>
      <c r="AU79" s="1028"/>
      <c r="AV79" s="1027"/>
      <c r="AW79" s="446"/>
      <c r="AX79" s="446"/>
      <c r="AY79" s="1028"/>
      <c r="AZ79" s="1027"/>
      <c r="BA79" s="446"/>
      <c r="BB79" s="446"/>
      <c r="BC79" s="1028"/>
      <c r="BD79" s="1027"/>
      <c r="BE79" s="446"/>
      <c r="BF79" s="446"/>
      <c r="BG79" s="1339" t="s">
        <v>17722</v>
      </c>
      <c r="BH79" s="1027"/>
      <c r="BI79" s="446"/>
      <c r="BJ79" s="446"/>
      <c r="BK79" s="1028"/>
      <c r="BL79" s="1027"/>
      <c r="BM79" s="446"/>
      <c r="BN79" s="446"/>
      <c r="BO79" s="1028"/>
      <c r="BP79" s="1027"/>
      <c r="BQ79" s="446"/>
      <c r="BR79" s="446"/>
      <c r="BS79" s="1028"/>
      <c r="BT79" s="1027"/>
      <c r="BU79" s="446"/>
      <c r="BV79" s="446"/>
      <c r="BW79" s="1028"/>
      <c r="BX79" s="1027"/>
      <c r="BY79" s="446"/>
      <c r="BZ79" s="446"/>
      <c r="CA79" s="1028"/>
      <c r="CB79" s="1027"/>
      <c r="CC79" s="446"/>
      <c r="CD79" s="446"/>
      <c r="CE79" s="1028"/>
      <c r="CF79" s="1027"/>
      <c r="CG79" s="446"/>
      <c r="CH79" s="446"/>
      <c r="CI79" s="1028"/>
      <c r="CJ79" s="1027"/>
      <c r="CK79" s="446"/>
      <c r="CL79" s="446"/>
      <c r="CM79" s="1028"/>
      <c r="CN79" s="1027"/>
      <c r="CO79" s="446"/>
      <c r="CP79" s="446"/>
      <c r="CQ79" s="1028"/>
      <c r="CR79" s="1027"/>
      <c r="CS79" s="446"/>
      <c r="CT79" s="446"/>
      <c r="CU79" s="1123" t="s">
        <v>17723</v>
      </c>
      <c r="CV79" s="1027"/>
      <c r="CW79" s="446"/>
      <c r="CX79" s="446"/>
      <c r="CY79" s="1028"/>
      <c r="CZ79" s="1027"/>
      <c r="DA79" s="446"/>
      <c r="DB79" s="446"/>
      <c r="DC79" s="1028"/>
      <c r="DD79" s="1027"/>
      <c r="DE79" s="446"/>
      <c r="DF79" s="446"/>
      <c r="DG79" s="1077" t="s">
        <v>17724</v>
      </c>
      <c r="DH79" s="1027"/>
      <c r="DI79" s="446"/>
      <c r="DJ79" s="446"/>
      <c r="DK79" s="1028"/>
      <c r="DL79" s="1027"/>
      <c r="DM79" s="446"/>
      <c r="DN79" s="446"/>
      <c r="DO79" s="1028"/>
      <c r="DP79" s="1027"/>
      <c r="DQ79" s="446"/>
      <c r="DR79" s="446"/>
      <c r="DS79" s="1028"/>
      <c r="DT79" s="1027"/>
      <c r="DU79" s="446"/>
      <c r="DV79" s="446"/>
      <c r="DW79" s="1028"/>
      <c r="DX79" s="1026"/>
      <c r="DY79" s="1027"/>
      <c r="DZ79" s="446"/>
      <c r="EA79" s="446"/>
      <c r="EB79" s="1028"/>
      <c r="EC79" s="1027"/>
      <c r="ED79" s="446"/>
      <c r="EE79" s="446"/>
      <c r="EF79" s="1028"/>
      <c r="EG79" s="1027"/>
      <c r="EH79" s="446"/>
      <c r="EI79" s="446"/>
      <c r="EJ79" s="1028"/>
      <c r="EK79" s="1018" t="s">
        <v>16109</v>
      </c>
      <c r="EL79" s="1019" t="s">
        <v>16109</v>
      </c>
      <c r="EM79" s="1019" t="s">
        <v>16109</v>
      </c>
      <c r="EN79" s="1051" t="s">
        <v>16109</v>
      </c>
      <c r="EO79" s="1027"/>
      <c r="EP79" s="446"/>
      <c r="EQ79" s="446"/>
      <c r="ER79" s="1036" t="s">
        <v>17725</v>
      </c>
      <c r="ES79" s="1027"/>
      <c r="ET79" s="446"/>
      <c r="EU79" s="446"/>
      <c r="EV79" s="1028"/>
      <c r="EW79" s="1027"/>
      <c r="EX79" s="446"/>
      <c r="EY79" s="446"/>
      <c r="EZ79" s="1028"/>
      <c r="FA79" s="1027"/>
      <c r="FB79" s="446"/>
      <c r="FC79" s="446"/>
      <c r="FD79" s="1028"/>
      <c r="FE79" s="1027"/>
      <c r="FF79" s="446"/>
      <c r="FG79" s="446"/>
      <c r="FH79" s="1028"/>
      <c r="FI79" s="1027"/>
      <c r="FJ79" s="446"/>
      <c r="FK79" s="446"/>
      <c r="FL79" s="1028"/>
      <c r="FM79" s="1027"/>
      <c r="FN79" s="446"/>
      <c r="FO79" s="446"/>
      <c r="FP79" s="1065"/>
      <c r="FQ79" s="1027"/>
      <c r="FR79" s="446"/>
      <c r="FS79" s="446"/>
      <c r="FT79" s="1084" t="s">
        <v>17726</v>
      </c>
      <c r="FU79" s="1027"/>
      <c r="FV79" s="446"/>
      <c r="FW79" s="446"/>
      <c r="FX79" s="1028"/>
      <c r="FY79" s="1027"/>
      <c r="FZ79" s="446"/>
      <c r="GA79" s="446"/>
      <c r="GB79" s="1028"/>
      <c r="GC79" s="1027"/>
      <c r="GD79" s="446"/>
      <c r="GE79" s="446"/>
      <c r="GF79" s="1028"/>
      <c r="GG79" s="1027"/>
      <c r="GH79" s="446"/>
      <c r="GI79" s="446"/>
      <c r="GJ79" s="1028"/>
      <c r="GK79" s="1050"/>
      <c r="GL79" s="1050"/>
      <c r="GM79" s="1050"/>
      <c r="GN79" s="1050"/>
      <c r="GO79" s="1027"/>
      <c r="GP79" s="446"/>
      <c r="GQ79" s="446"/>
      <c r="GR79" s="1028"/>
      <c r="GS79" s="1027"/>
      <c r="GT79" s="446"/>
      <c r="GU79" s="446"/>
      <c r="GV79" s="1028"/>
      <c r="GW79" s="1027"/>
      <c r="GX79" s="446"/>
      <c r="GY79" s="446"/>
      <c r="GZ79" s="1028"/>
      <c r="HA79" s="1027"/>
      <c r="HB79" s="446"/>
      <c r="HC79" s="446"/>
      <c r="HD79" s="1028"/>
      <c r="HE79" s="1027"/>
      <c r="HF79" s="446"/>
      <c r="HG79" s="446"/>
      <c r="HH79" s="1028"/>
      <c r="HI79" s="1027"/>
      <c r="HJ79" s="446"/>
      <c r="HK79" s="446"/>
      <c r="HL79" s="1028"/>
      <c r="HM79" s="1027"/>
      <c r="HN79" s="446"/>
      <c r="HO79" s="446"/>
      <c r="HP79" s="1083" t="s">
        <v>17727</v>
      </c>
      <c r="HQ79" s="1027"/>
      <c r="HR79" s="446"/>
      <c r="HS79" s="446"/>
      <c r="HT79" s="1028"/>
      <c r="HU79" s="1027"/>
      <c r="HV79" s="446"/>
      <c r="HW79" s="446"/>
      <c r="HX79" s="1028"/>
      <c r="HY79" s="1027"/>
      <c r="HZ79" s="446"/>
      <c r="IA79" s="446"/>
      <c r="IB79" s="1028"/>
      <c r="IC79" s="1027"/>
      <c r="ID79" s="446"/>
      <c r="IE79" s="446"/>
      <c r="IF79" s="1028"/>
      <c r="IG79" s="1027"/>
      <c r="IH79" s="446"/>
      <c r="II79" s="446"/>
      <c r="IJ79" s="1028"/>
      <c r="IK79" s="1027"/>
      <c r="IL79" s="446"/>
      <c r="IM79" s="446"/>
      <c r="IN79" s="1028"/>
    </row>
    <row r="80" spans="1:248" ht="54" customHeight="1">
      <c r="A80" s="2500"/>
      <c r="B80" s="751" t="s">
        <v>17728</v>
      </c>
      <c r="C80" s="1416"/>
      <c r="D80" s="1113" t="s">
        <v>14691</v>
      </c>
      <c r="E80" s="1341" t="s">
        <v>14691</v>
      </c>
      <c r="F80" s="1341" t="s">
        <v>14691</v>
      </c>
      <c r="G80" s="958" t="s">
        <v>14691</v>
      </c>
      <c r="H80" s="1113" t="s">
        <v>14994</v>
      </c>
      <c r="I80" s="1341" t="s">
        <v>14994</v>
      </c>
      <c r="J80" s="1341" t="s">
        <v>14994</v>
      </c>
      <c r="K80" s="1051" t="s">
        <v>14994</v>
      </c>
      <c r="L80" s="1113" t="s">
        <v>16109</v>
      </c>
      <c r="M80" s="1341" t="s">
        <v>16109</v>
      </c>
      <c r="N80" s="1341" t="s">
        <v>16109</v>
      </c>
      <c r="O80" s="1051" t="s">
        <v>16109</v>
      </c>
      <c r="P80" s="1061" t="s">
        <v>16576</v>
      </c>
      <c r="Q80" s="1061" t="s">
        <v>16576</v>
      </c>
      <c r="R80" s="1061" t="s">
        <v>16576</v>
      </c>
      <c r="S80" s="1051" t="s">
        <v>14610</v>
      </c>
      <c r="T80" s="1061" t="s">
        <v>16576</v>
      </c>
      <c r="U80" s="1061" t="s">
        <v>16576</v>
      </c>
      <c r="V80" s="1061" t="s">
        <v>16576</v>
      </c>
      <c r="W80" s="1341" t="s">
        <v>14617</v>
      </c>
      <c r="X80" s="1113" t="s">
        <v>16109</v>
      </c>
      <c r="Y80" s="1341" t="s">
        <v>16109</v>
      </c>
      <c r="Z80" s="1341" t="s">
        <v>16109</v>
      </c>
      <c r="AA80" s="1051" t="s">
        <v>16109</v>
      </c>
      <c r="AB80" s="1113" t="s">
        <v>16109</v>
      </c>
      <c r="AC80" s="1341" t="s">
        <v>16109</v>
      </c>
      <c r="AD80" s="1341" t="s">
        <v>16109</v>
      </c>
      <c r="AE80" s="1051" t="s">
        <v>16109</v>
      </c>
      <c r="AF80" s="1113" t="s">
        <v>16109</v>
      </c>
      <c r="AG80" s="1341" t="s">
        <v>16109</v>
      </c>
      <c r="AH80" s="1341" t="s">
        <v>16109</v>
      </c>
      <c r="AI80" s="1051" t="s">
        <v>16109</v>
      </c>
      <c r="AJ80" s="1113" t="s">
        <v>14615</v>
      </c>
      <c r="AK80" s="1341" t="s">
        <v>14615</v>
      </c>
      <c r="AL80" s="1341" t="s">
        <v>14615</v>
      </c>
      <c r="AM80" s="1051" t="s">
        <v>14615</v>
      </c>
      <c r="AN80" s="1113" t="s">
        <v>16189</v>
      </c>
      <c r="AO80" s="1341" t="s">
        <v>16189</v>
      </c>
      <c r="AP80" s="1341" t="s">
        <v>16189</v>
      </c>
      <c r="AQ80" s="1051" t="s">
        <v>16189</v>
      </c>
      <c r="AR80" s="1113" t="s">
        <v>16316</v>
      </c>
      <c r="AS80" s="1341" t="s">
        <v>16316</v>
      </c>
      <c r="AT80" s="1341" t="s">
        <v>16316</v>
      </c>
      <c r="AU80" s="1051" t="s">
        <v>16316</v>
      </c>
      <c r="AV80" s="1121" t="s">
        <v>16333</v>
      </c>
      <c r="AW80" s="1121" t="s">
        <v>16333</v>
      </c>
      <c r="AX80" s="1121" t="s">
        <v>16333</v>
      </c>
      <c r="AY80" s="1122" t="s">
        <v>17729</v>
      </c>
      <c r="AZ80" s="1113" t="s">
        <v>16311</v>
      </c>
      <c r="BA80" s="1341" t="s">
        <v>16311</v>
      </c>
      <c r="BB80" s="1341" t="s">
        <v>16311</v>
      </c>
      <c r="BC80" s="1051" t="s">
        <v>16311</v>
      </c>
      <c r="BD80" s="1073" t="s">
        <v>16582</v>
      </c>
      <c r="BE80" s="1073" t="s">
        <v>16582</v>
      </c>
      <c r="BF80" s="1018" t="s">
        <v>14691</v>
      </c>
      <c r="BG80" s="1113" t="s">
        <v>14691</v>
      </c>
      <c r="BH80" s="1113" t="s">
        <v>17730</v>
      </c>
      <c r="BI80" s="1113" t="s">
        <v>17730</v>
      </c>
      <c r="BJ80" s="1113" t="s">
        <v>17730</v>
      </c>
      <c r="BK80" s="1113" t="s">
        <v>17730</v>
      </c>
      <c r="BL80" s="1113" t="s">
        <v>14657</v>
      </c>
      <c r="BM80" s="1341" t="s">
        <v>14657</v>
      </c>
      <c r="BN80" s="1341" t="s">
        <v>14657</v>
      </c>
      <c r="BO80" s="1051" t="s">
        <v>14657</v>
      </c>
      <c r="BP80" s="1113" t="s">
        <v>16189</v>
      </c>
      <c r="BQ80" s="1341" t="s">
        <v>16189</v>
      </c>
      <c r="BR80" s="1341" t="s">
        <v>16189</v>
      </c>
      <c r="BS80" s="1051" t="s">
        <v>16189</v>
      </c>
      <c r="BT80" s="1113" t="s">
        <v>14657</v>
      </c>
      <c r="BU80" s="1341" t="s">
        <v>14657</v>
      </c>
      <c r="BV80" s="1341" t="s">
        <v>14657</v>
      </c>
      <c r="BW80" s="1051" t="s">
        <v>14657</v>
      </c>
      <c r="BX80" s="1113" t="s">
        <v>17731</v>
      </c>
      <c r="BY80" s="1341" t="s">
        <v>17731</v>
      </c>
      <c r="BZ80" s="1341" t="s">
        <v>17731</v>
      </c>
      <c r="CA80" s="1051" t="s">
        <v>17731</v>
      </c>
      <c r="CB80" s="1113" t="s">
        <v>14617</v>
      </c>
      <c r="CC80" s="1341" t="s">
        <v>14617</v>
      </c>
      <c r="CD80" s="1341" t="s">
        <v>14617</v>
      </c>
      <c r="CE80" s="1051" t="s">
        <v>14617</v>
      </c>
      <c r="CF80" s="1076" t="s">
        <v>16203</v>
      </c>
      <c r="CG80" s="1341" t="s">
        <v>16211</v>
      </c>
      <c r="CH80" s="1341" t="s">
        <v>16211</v>
      </c>
      <c r="CI80" s="1341" t="s">
        <v>16211</v>
      </c>
      <c r="CJ80" s="1113" t="s">
        <v>16211</v>
      </c>
      <c r="CK80" s="1341" t="s">
        <v>16211</v>
      </c>
      <c r="CL80" s="1341" t="s">
        <v>16211</v>
      </c>
      <c r="CM80" s="1051" t="s">
        <v>16211</v>
      </c>
      <c r="CN80" s="1113" t="s">
        <v>14610</v>
      </c>
      <c r="CO80" s="1341" t="s">
        <v>14610</v>
      </c>
      <c r="CP80" s="1341" t="s">
        <v>14610</v>
      </c>
      <c r="CQ80" s="1051" t="s">
        <v>14610</v>
      </c>
      <c r="CR80" s="1075" t="s">
        <v>16207</v>
      </c>
      <c r="CS80" s="1075" t="s">
        <v>16207</v>
      </c>
      <c r="CT80" s="1075" t="s">
        <v>16207</v>
      </c>
      <c r="CU80" s="1113" t="s">
        <v>14615</v>
      </c>
      <c r="CV80" s="1113" t="s">
        <v>14657</v>
      </c>
      <c r="CW80" s="1341" t="s">
        <v>14657</v>
      </c>
      <c r="CX80" s="1341" t="s">
        <v>14657</v>
      </c>
      <c r="CY80" s="1051" t="s">
        <v>14657</v>
      </c>
      <c r="CZ80" s="1113" t="s">
        <v>14610</v>
      </c>
      <c r="DA80" s="1341" t="s">
        <v>14610</v>
      </c>
      <c r="DB80" s="1341" t="s">
        <v>14610</v>
      </c>
      <c r="DC80" s="1051" t="s">
        <v>14610</v>
      </c>
      <c r="DD80" s="1055" t="s">
        <v>16205</v>
      </c>
      <c r="DE80" s="1055" t="s">
        <v>16205</v>
      </c>
      <c r="DF80" s="1341" t="s">
        <v>14617</v>
      </c>
      <c r="DG80" s="1341" t="s">
        <v>14617</v>
      </c>
      <c r="DH80" s="1113" t="s">
        <v>16211</v>
      </c>
      <c r="DI80" s="1341" t="s">
        <v>16211</v>
      </c>
      <c r="DJ80" s="1341" t="s">
        <v>16211</v>
      </c>
      <c r="DK80" s="1051" t="s">
        <v>16211</v>
      </c>
      <c r="DL80" s="1113" t="s">
        <v>17732</v>
      </c>
      <c r="DM80" s="1113" t="s">
        <v>17733</v>
      </c>
      <c r="DN80" s="1113" t="s">
        <v>17734</v>
      </c>
      <c r="DO80" s="1051" t="s">
        <v>17735</v>
      </c>
      <c r="DP80" s="1113" t="s">
        <v>14610</v>
      </c>
      <c r="DQ80" s="1341" t="s">
        <v>14610</v>
      </c>
      <c r="DR80" s="1341" t="s">
        <v>14610</v>
      </c>
      <c r="DS80" s="1051" t="s">
        <v>14610</v>
      </c>
      <c r="DT80" s="1113" t="s">
        <v>16142</v>
      </c>
      <c r="DU80" s="1341" t="s">
        <v>16142</v>
      </c>
      <c r="DV80" s="1341" t="s">
        <v>16142</v>
      </c>
      <c r="DW80" s="1051" t="s">
        <v>16142</v>
      </c>
      <c r="DX80" s="1026"/>
      <c r="DY80" s="1113" t="s">
        <v>16143</v>
      </c>
      <c r="DZ80" s="1341" t="s">
        <v>16143</v>
      </c>
      <c r="EA80" s="1341" t="s">
        <v>16143</v>
      </c>
      <c r="EB80" s="1051" t="s">
        <v>16143</v>
      </c>
      <c r="EC80" s="1113" t="s">
        <v>16142</v>
      </c>
      <c r="ED80" s="1341" t="s">
        <v>16142</v>
      </c>
      <c r="EE80" s="1341" t="s">
        <v>16142</v>
      </c>
      <c r="EF80" s="1051" t="s">
        <v>16142</v>
      </c>
      <c r="EG80" s="1113" t="s">
        <v>14615</v>
      </c>
      <c r="EH80" s="1341" t="s">
        <v>14615</v>
      </c>
      <c r="EI80" s="1341" t="s">
        <v>14615</v>
      </c>
      <c r="EJ80" s="1051" t="s">
        <v>14615</v>
      </c>
      <c r="EK80" s="1018" t="s">
        <v>16109</v>
      </c>
      <c r="EL80" s="1019" t="s">
        <v>16109</v>
      </c>
      <c r="EM80" s="1019" t="s">
        <v>16109</v>
      </c>
      <c r="EN80" s="1051" t="s">
        <v>16109</v>
      </c>
      <c r="EO80" s="1035" t="s">
        <v>16217</v>
      </c>
      <c r="EP80" s="1035" t="s">
        <v>16217</v>
      </c>
      <c r="EQ80" s="1035" t="s">
        <v>16217</v>
      </c>
      <c r="ER80" s="1050"/>
      <c r="ES80" s="1113" t="s">
        <v>16109</v>
      </c>
      <c r="ET80" s="1341" t="s">
        <v>16109</v>
      </c>
      <c r="EU80" s="1341" t="s">
        <v>16109</v>
      </c>
      <c r="EV80" s="1051" t="s">
        <v>16109</v>
      </c>
      <c r="EW80" s="1027"/>
      <c r="EX80" s="446"/>
      <c r="EY80" s="446"/>
      <c r="EZ80" s="1028"/>
      <c r="FA80" s="1027"/>
      <c r="FB80" s="446"/>
      <c r="FC80" s="446"/>
      <c r="FD80" s="1028"/>
      <c r="FE80" s="1113" t="s">
        <v>16109</v>
      </c>
      <c r="FF80" s="1341" t="s">
        <v>16109</v>
      </c>
      <c r="FG80" s="1341" t="s">
        <v>16109</v>
      </c>
      <c r="FH80" s="1051" t="s">
        <v>16109</v>
      </c>
      <c r="FI80" s="1027"/>
      <c r="FJ80" s="446"/>
      <c r="FK80" s="446"/>
      <c r="FL80" s="1028"/>
      <c r="FM80" s="1065"/>
      <c r="FN80" s="1065"/>
      <c r="FO80" s="1065"/>
      <c r="FP80" s="1065"/>
      <c r="FQ80" s="1083" t="s">
        <v>16225</v>
      </c>
      <c r="FR80" s="1083" t="s">
        <v>16225</v>
      </c>
      <c r="FS80" s="1083" t="s">
        <v>16225</v>
      </c>
      <c r="FT80" s="1065"/>
      <c r="FU80" s="1027"/>
      <c r="FV80" s="446"/>
      <c r="FW80" s="446"/>
      <c r="FX80" s="1028"/>
      <c r="FY80" s="1027"/>
      <c r="FZ80" s="446"/>
      <c r="GA80" s="446"/>
      <c r="GB80" s="1028"/>
      <c r="GC80" s="1027"/>
      <c r="GD80" s="446"/>
      <c r="GE80" s="446"/>
      <c r="GF80" s="1028"/>
      <c r="GG80" s="1113" t="s">
        <v>16109</v>
      </c>
      <c r="GH80" s="1341" t="s">
        <v>16109</v>
      </c>
      <c r="GI80" s="1341" t="s">
        <v>16109</v>
      </c>
      <c r="GJ80" s="1051" t="s">
        <v>16109</v>
      </c>
      <c r="GK80" s="1050"/>
      <c r="GL80" s="1050"/>
      <c r="GM80" s="1050"/>
      <c r="GN80" s="1050"/>
      <c r="GO80" s="1113" t="s">
        <v>16109</v>
      </c>
      <c r="GP80" s="1341" t="s">
        <v>16109</v>
      </c>
      <c r="GQ80" s="1341" t="s">
        <v>16109</v>
      </c>
      <c r="GR80" s="1051" t="s">
        <v>16109</v>
      </c>
      <c r="GS80" s="1113" t="s">
        <v>16109</v>
      </c>
      <c r="GT80" s="446"/>
      <c r="GU80" s="446"/>
      <c r="GV80" s="1028"/>
      <c r="GW80" s="1113" t="s">
        <v>16109</v>
      </c>
      <c r="GX80" s="1341" t="s">
        <v>16109</v>
      </c>
      <c r="GY80" s="1341" t="s">
        <v>16109</v>
      </c>
      <c r="GZ80" s="1051" t="s">
        <v>16109</v>
      </c>
      <c r="HA80" s="1027"/>
      <c r="HB80" s="446"/>
      <c r="HC80" s="446"/>
      <c r="HD80" s="1028"/>
      <c r="HE80" s="1027"/>
      <c r="HF80" s="446"/>
      <c r="HG80" s="446"/>
      <c r="HH80" s="1028"/>
      <c r="HI80" s="1027"/>
      <c r="HJ80" s="446"/>
      <c r="HK80" s="446"/>
      <c r="HL80" s="1028"/>
      <c r="HM80" s="1083" t="s">
        <v>16225</v>
      </c>
      <c r="HN80" s="1083" t="s">
        <v>16225</v>
      </c>
      <c r="HO80" s="1083" t="s">
        <v>16225</v>
      </c>
      <c r="HP80" s="1461"/>
      <c r="HQ80" s="1217" t="s">
        <v>17458</v>
      </c>
      <c r="HR80" s="446"/>
      <c r="HS80" s="446"/>
      <c r="HT80" s="1028"/>
      <c r="HU80" s="1113" t="s">
        <v>16109</v>
      </c>
      <c r="HV80" s="1341" t="s">
        <v>16109</v>
      </c>
      <c r="HW80" s="1341" t="s">
        <v>16109</v>
      </c>
      <c r="HX80" s="1051" t="s">
        <v>16109</v>
      </c>
      <c r="HY80" s="1027"/>
      <c r="HZ80" s="446"/>
      <c r="IA80" s="446"/>
      <c r="IB80" s="1028"/>
      <c r="IC80" s="1027"/>
      <c r="ID80" s="446"/>
      <c r="IE80" s="446"/>
      <c r="IF80" s="1028"/>
      <c r="IG80" s="1027"/>
      <c r="IH80" s="446"/>
      <c r="II80" s="446"/>
      <c r="IJ80" s="1028"/>
      <c r="IK80" s="1027"/>
      <c r="IL80" s="446"/>
      <c r="IM80" s="446"/>
      <c r="IN80" s="1028"/>
    </row>
    <row r="81" spans="1:248" ht="54" customHeight="1">
      <c r="A81" s="2500"/>
      <c r="B81" s="1452" t="s">
        <v>17736</v>
      </c>
      <c r="C81" s="1014"/>
      <c r="D81" s="1027"/>
      <c r="E81" s="446"/>
      <c r="F81" s="446"/>
      <c r="G81" s="1028"/>
      <c r="H81" s="1027"/>
      <c r="I81" s="446"/>
      <c r="J81" s="446"/>
      <c r="K81" s="1028"/>
      <c r="L81" s="1113" t="s">
        <v>16109</v>
      </c>
      <c r="M81" s="1341" t="s">
        <v>16109</v>
      </c>
      <c r="N81" s="1341" t="s">
        <v>16109</v>
      </c>
      <c r="O81" s="1051" t="s">
        <v>16109</v>
      </c>
      <c r="P81" s="1027"/>
      <c r="Q81" s="446"/>
      <c r="R81" s="446"/>
      <c r="S81" s="1028"/>
      <c r="T81" s="1027"/>
      <c r="U81" s="446"/>
      <c r="V81" s="446"/>
      <c r="W81" s="1028"/>
      <c r="X81" s="1113" t="s">
        <v>16109</v>
      </c>
      <c r="Y81" s="1341" t="s">
        <v>16109</v>
      </c>
      <c r="Z81" s="1341" t="s">
        <v>16109</v>
      </c>
      <c r="AA81" s="1051" t="s">
        <v>16109</v>
      </c>
      <c r="AB81" s="1113" t="s">
        <v>16109</v>
      </c>
      <c r="AC81" s="1341" t="s">
        <v>16109</v>
      </c>
      <c r="AD81" s="1341" t="s">
        <v>16109</v>
      </c>
      <c r="AE81" s="1051" t="s">
        <v>16109</v>
      </c>
      <c r="AF81" s="1113" t="s">
        <v>16109</v>
      </c>
      <c r="AG81" s="1341" t="s">
        <v>16109</v>
      </c>
      <c r="AH81" s="1341" t="s">
        <v>16109</v>
      </c>
      <c r="AI81" s="1051" t="s">
        <v>16109</v>
      </c>
      <c r="AJ81" s="1027"/>
      <c r="AK81" s="446"/>
      <c r="AL81" s="446"/>
      <c r="AM81" s="1028"/>
      <c r="AN81" s="1027"/>
      <c r="AO81" s="446"/>
      <c r="AP81" s="446"/>
      <c r="AQ81" s="1028"/>
      <c r="AR81" s="1027"/>
      <c r="AS81" s="446"/>
      <c r="AT81" s="446"/>
      <c r="AU81" s="1028"/>
      <c r="AV81" s="1027"/>
      <c r="AW81" s="446"/>
      <c r="AX81" s="446"/>
      <c r="AY81" s="1028"/>
      <c r="AZ81" s="1027"/>
      <c r="BA81" s="446"/>
      <c r="BB81" s="446"/>
      <c r="BC81" s="1028"/>
      <c r="BD81" s="1027"/>
      <c r="BE81" s="446"/>
      <c r="BF81" s="446"/>
      <c r="BG81" s="1028"/>
      <c r="BH81" s="1027"/>
      <c r="BI81" s="446"/>
      <c r="BJ81" s="446"/>
      <c r="BK81" s="1028"/>
      <c r="BL81" s="1027"/>
      <c r="BM81" s="446"/>
      <c r="BN81" s="446"/>
      <c r="BO81" s="1028"/>
      <c r="BP81" s="1027"/>
      <c r="BQ81" s="446"/>
      <c r="BR81" s="446"/>
      <c r="BS81" s="1028"/>
      <c r="BT81" s="1027"/>
      <c r="BU81" s="446"/>
      <c r="BV81" s="446"/>
      <c r="BW81" s="1028"/>
      <c r="BX81" s="1027"/>
      <c r="BY81" s="446"/>
      <c r="BZ81" s="446"/>
      <c r="CA81" s="1028"/>
      <c r="CB81" s="1027"/>
      <c r="CC81" s="446"/>
      <c r="CD81" s="446"/>
      <c r="CE81" s="1028"/>
      <c r="CF81" s="1027"/>
      <c r="CG81" s="446"/>
      <c r="CH81" s="446"/>
      <c r="CI81" s="1028"/>
      <c r="CJ81" s="1027"/>
      <c r="CK81" s="446"/>
      <c r="CL81" s="446"/>
      <c r="CM81" s="1028"/>
      <c r="CN81" s="1027"/>
      <c r="CO81" s="446"/>
      <c r="CP81" s="446"/>
      <c r="CQ81" s="1028"/>
      <c r="CR81" s="1027"/>
      <c r="CS81" s="446"/>
      <c r="CT81" s="446"/>
      <c r="CU81" s="1028"/>
      <c r="CV81" s="1027"/>
      <c r="CW81" s="446"/>
      <c r="CX81" s="446"/>
      <c r="CY81" s="1028"/>
      <c r="CZ81" s="1027"/>
      <c r="DA81" s="446"/>
      <c r="DB81" s="446"/>
      <c r="DC81" s="1028"/>
      <c r="DD81" s="1027"/>
      <c r="DE81" s="446"/>
      <c r="DF81" s="446"/>
      <c r="DG81" s="1028"/>
      <c r="DH81" s="1027"/>
      <c r="DI81" s="446"/>
      <c r="DJ81" s="446"/>
      <c r="DK81" s="1028"/>
      <c r="DL81" s="1027"/>
      <c r="DM81" s="446"/>
      <c r="DN81" s="446"/>
      <c r="DO81" s="1028"/>
      <c r="DP81" s="1027"/>
      <c r="DQ81" s="446"/>
      <c r="DR81" s="446"/>
      <c r="DS81" s="1028"/>
      <c r="DT81" s="1027"/>
      <c r="DU81" s="446"/>
      <c r="DV81" s="446"/>
      <c r="DW81" s="1028"/>
      <c r="DX81" s="1026"/>
      <c r="DY81" s="1027"/>
      <c r="DZ81" s="446"/>
      <c r="EA81" s="446"/>
      <c r="EB81" s="1028"/>
      <c r="EC81" s="1027"/>
      <c r="ED81" s="446"/>
      <c r="EE81" s="446"/>
      <c r="EF81" s="1028"/>
      <c r="EG81" s="1027"/>
      <c r="EH81" s="446"/>
      <c r="EI81" s="446"/>
      <c r="EJ81" s="1028"/>
      <c r="EK81" s="1018" t="s">
        <v>16109</v>
      </c>
      <c r="EL81" s="1019" t="s">
        <v>16109</v>
      </c>
      <c r="EM81" s="1019" t="s">
        <v>16109</v>
      </c>
      <c r="EN81" s="1051" t="s">
        <v>16109</v>
      </c>
      <c r="EO81" s="1027"/>
      <c r="EP81" s="446"/>
      <c r="EQ81" s="446"/>
      <c r="ER81" s="1028"/>
      <c r="ES81" s="1027"/>
      <c r="ET81" s="446"/>
      <c r="EU81" s="446"/>
      <c r="EV81" s="1028"/>
      <c r="EW81" s="1027"/>
      <c r="EX81" s="446"/>
      <c r="EY81" s="446"/>
      <c r="EZ81" s="1028"/>
      <c r="FA81" s="1027"/>
      <c r="FB81" s="446"/>
      <c r="FC81" s="446"/>
      <c r="FD81" s="1028"/>
      <c r="FE81" s="1027"/>
      <c r="FF81" s="446"/>
      <c r="FG81" s="446"/>
      <c r="FH81" s="1028"/>
      <c r="FI81" s="1027"/>
      <c r="FJ81" s="446"/>
      <c r="FK81" s="446"/>
      <c r="FL81" s="1028"/>
      <c r="FM81" s="1027"/>
      <c r="FN81" s="446"/>
      <c r="FO81" s="446"/>
      <c r="FP81" s="1028"/>
      <c r="FQ81" s="1027"/>
      <c r="FR81" s="446"/>
      <c r="FS81" s="446"/>
      <c r="FT81" s="1028"/>
      <c r="FU81" s="1027"/>
      <c r="FV81" s="446"/>
      <c r="FW81" s="446"/>
      <c r="FX81" s="1028"/>
      <c r="FY81" s="1027"/>
      <c r="FZ81" s="446"/>
      <c r="GA81" s="446"/>
      <c r="GB81" s="1028"/>
      <c r="GC81" s="1027"/>
      <c r="GD81" s="446"/>
      <c r="GE81" s="446"/>
      <c r="GF81" s="1028"/>
      <c r="GG81" s="1027"/>
      <c r="GH81" s="446"/>
      <c r="GI81" s="446"/>
      <c r="GJ81" s="1028"/>
      <c r="GK81" s="1027"/>
      <c r="GL81" s="446"/>
      <c r="GM81" s="446"/>
      <c r="GN81" s="1028"/>
      <c r="GO81" s="1027"/>
      <c r="GP81" s="446"/>
      <c r="GQ81" s="446"/>
      <c r="GR81" s="1028"/>
      <c r="GS81" s="1027"/>
      <c r="GT81" s="446"/>
      <c r="GU81" s="446"/>
      <c r="GV81" s="1028"/>
      <c r="GW81" s="1027"/>
      <c r="GX81" s="446"/>
      <c r="GY81" s="446"/>
      <c r="GZ81" s="1028"/>
      <c r="HA81" s="1027"/>
      <c r="HB81" s="446"/>
      <c r="HC81" s="446"/>
      <c r="HD81" s="1028"/>
      <c r="HE81" s="1027"/>
      <c r="HF81" s="446"/>
      <c r="HG81" s="446"/>
      <c r="HH81" s="1225" t="s">
        <v>17737</v>
      </c>
      <c r="HI81" s="1027"/>
      <c r="HJ81" s="446"/>
      <c r="HK81" s="446"/>
      <c r="HL81" s="1028"/>
      <c r="HM81" s="1027"/>
      <c r="HN81" s="446"/>
      <c r="HO81" s="446"/>
      <c r="HP81" s="1028"/>
      <c r="HQ81" s="1027"/>
      <c r="HR81" s="446"/>
      <c r="HS81" s="446"/>
      <c r="HT81" s="1028"/>
      <c r="HU81" s="1027"/>
      <c r="HV81" s="446"/>
      <c r="HW81" s="446"/>
      <c r="HX81" s="1028"/>
      <c r="HY81" s="1027"/>
      <c r="HZ81" s="446"/>
      <c r="IA81" s="446"/>
      <c r="IB81" s="1028"/>
      <c r="IC81" s="1027"/>
      <c r="ID81" s="446"/>
      <c r="IE81" s="446"/>
      <c r="IF81" s="1028"/>
      <c r="IG81" s="1027"/>
      <c r="IH81" s="446"/>
      <c r="II81" s="446"/>
      <c r="IJ81" s="1028"/>
      <c r="IK81" s="1027"/>
      <c r="IL81" s="446"/>
      <c r="IM81" s="446"/>
      <c r="IN81" s="1028"/>
    </row>
    <row r="82" spans="1:248" ht="54" customHeight="1">
      <c r="A82" s="2500"/>
      <c r="B82" s="751" t="s">
        <v>17738</v>
      </c>
      <c r="C82" s="1014"/>
      <c r="D82" s="1113" t="s">
        <v>14994</v>
      </c>
      <c r="E82" s="1341" t="s">
        <v>14994</v>
      </c>
      <c r="F82" s="1341" t="s">
        <v>14994</v>
      </c>
      <c r="G82" s="1051" t="s">
        <v>14994</v>
      </c>
      <c r="H82" s="1113" t="s">
        <v>14610</v>
      </c>
      <c r="I82" s="1341" t="s">
        <v>14610</v>
      </c>
      <c r="J82" s="1341" t="s">
        <v>14610</v>
      </c>
      <c r="K82" s="958" t="s">
        <v>14610</v>
      </c>
      <c r="L82" s="1113" t="s">
        <v>16109</v>
      </c>
      <c r="M82" s="1341" t="s">
        <v>16109</v>
      </c>
      <c r="N82" s="1341" t="s">
        <v>16109</v>
      </c>
      <c r="O82" s="1051" t="s">
        <v>16109</v>
      </c>
      <c r="P82" s="1113" t="s">
        <v>16121</v>
      </c>
      <c r="Q82" s="1341" t="s">
        <v>16121</v>
      </c>
      <c r="R82" s="1341" t="s">
        <v>16121</v>
      </c>
      <c r="S82" s="1051" t="s">
        <v>16121</v>
      </c>
      <c r="T82" s="1113" t="s">
        <v>14610</v>
      </c>
      <c r="U82" s="1341" t="s">
        <v>14610</v>
      </c>
      <c r="V82" s="1341" t="s">
        <v>14610</v>
      </c>
      <c r="W82" s="1051" t="s">
        <v>14610</v>
      </c>
      <c r="X82" s="1113" t="s">
        <v>16109</v>
      </c>
      <c r="Y82" s="1341" t="s">
        <v>16109</v>
      </c>
      <c r="Z82" s="1341" t="s">
        <v>16109</v>
      </c>
      <c r="AA82" s="1051" t="s">
        <v>16109</v>
      </c>
      <c r="AB82" s="1113" t="s">
        <v>16109</v>
      </c>
      <c r="AC82" s="1341" t="s">
        <v>16109</v>
      </c>
      <c r="AD82" s="1341" t="s">
        <v>16109</v>
      </c>
      <c r="AE82" s="1051" t="s">
        <v>16109</v>
      </c>
      <c r="AF82" s="1113" t="s">
        <v>16109</v>
      </c>
      <c r="AG82" s="1341" t="s">
        <v>16109</v>
      </c>
      <c r="AH82" s="1341" t="s">
        <v>16109</v>
      </c>
      <c r="AI82" s="1051" t="s">
        <v>16109</v>
      </c>
      <c r="AJ82" s="1113" t="s">
        <v>14657</v>
      </c>
      <c r="AK82" s="1341" t="s">
        <v>14657</v>
      </c>
      <c r="AL82" s="1341" t="s">
        <v>14657</v>
      </c>
      <c r="AM82" s="1051" t="s">
        <v>14657</v>
      </c>
      <c r="AN82" s="1113" t="s">
        <v>14615</v>
      </c>
      <c r="AO82" s="1341" t="s">
        <v>14615</v>
      </c>
      <c r="AP82" s="1341" t="s">
        <v>14615</v>
      </c>
      <c r="AQ82" s="1051" t="s">
        <v>14615</v>
      </c>
      <c r="AR82" s="1113" t="s">
        <v>14657</v>
      </c>
      <c r="AS82" s="1018" t="s">
        <v>14657</v>
      </c>
      <c r="AT82" s="958" t="s">
        <v>14657</v>
      </c>
      <c r="AU82" s="1051" t="s">
        <v>14657</v>
      </c>
      <c r="AV82" s="1113" t="s">
        <v>14617</v>
      </c>
      <c r="AW82" s="1341" t="s">
        <v>14617</v>
      </c>
      <c r="AX82" s="1341" t="s">
        <v>14617</v>
      </c>
      <c r="AY82" s="1051" t="s">
        <v>14617</v>
      </c>
      <c r="AZ82" s="1113" t="s">
        <v>14620</v>
      </c>
      <c r="BA82" s="1341" t="s">
        <v>14620</v>
      </c>
      <c r="BB82" s="1341" t="s">
        <v>14620</v>
      </c>
      <c r="BC82" s="1051" t="s">
        <v>14620</v>
      </c>
      <c r="BD82" s="1113" t="s">
        <v>16341</v>
      </c>
      <c r="BE82" s="1341" t="s">
        <v>16341</v>
      </c>
      <c r="BF82" s="1341" t="s">
        <v>16341</v>
      </c>
      <c r="BG82" s="958" t="s">
        <v>16341</v>
      </c>
      <c r="BH82" s="1113" t="s">
        <v>14950</v>
      </c>
      <c r="BI82" s="1341" t="s">
        <v>14950</v>
      </c>
      <c r="BJ82" s="1341" t="s">
        <v>14950</v>
      </c>
      <c r="BK82" s="1051" t="s">
        <v>14950</v>
      </c>
      <c r="BL82" s="1113" t="s">
        <v>14615</v>
      </c>
      <c r="BM82" s="1341" t="s">
        <v>14615</v>
      </c>
      <c r="BN82" s="1341" t="s">
        <v>14615</v>
      </c>
      <c r="BO82" s="1051" t="s">
        <v>14615</v>
      </c>
      <c r="BP82" s="1113" t="s">
        <v>14657</v>
      </c>
      <c r="BQ82" s="1341" t="s">
        <v>14657</v>
      </c>
      <c r="BR82" s="1341" t="s">
        <v>14657</v>
      </c>
      <c r="BS82" s="1051" t="s">
        <v>14657</v>
      </c>
      <c r="BT82" s="1113" t="s">
        <v>14615</v>
      </c>
      <c r="BU82" s="1341" t="s">
        <v>14615</v>
      </c>
      <c r="BV82" s="1341" t="s">
        <v>14615</v>
      </c>
      <c r="BW82" s="1051" t="s">
        <v>14615</v>
      </c>
      <c r="BX82" s="1113" t="s">
        <v>17642</v>
      </c>
      <c r="BY82" s="1341" t="s">
        <v>17642</v>
      </c>
      <c r="BZ82" s="1341" t="s">
        <v>17642</v>
      </c>
      <c r="CA82" s="1051" t="s">
        <v>17642</v>
      </c>
      <c r="CB82" s="1113" t="s">
        <v>14657</v>
      </c>
      <c r="CC82" s="1341" t="s">
        <v>14657</v>
      </c>
      <c r="CD82" s="958" t="s">
        <v>14657</v>
      </c>
      <c r="CE82" s="1051" t="s">
        <v>14657</v>
      </c>
      <c r="CF82" s="1113" t="s">
        <v>14691</v>
      </c>
      <c r="CG82" s="1341" t="s">
        <v>14691</v>
      </c>
      <c r="CH82" s="1341" t="s">
        <v>14691</v>
      </c>
      <c r="CI82" s="1051" t="s">
        <v>14691</v>
      </c>
      <c r="CJ82" s="1113" t="s">
        <v>14657</v>
      </c>
      <c r="CK82" s="1061" t="s">
        <v>16287</v>
      </c>
      <c r="CL82" s="1341" t="s">
        <v>14657</v>
      </c>
      <c r="CM82" s="1051" t="s">
        <v>14657</v>
      </c>
      <c r="CN82" s="1113" t="s">
        <v>16277</v>
      </c>
      <c r="CO82" s="1341" t="s">
        <v>16277</v>
      </c>
      <c r="CP82" s="1341" t="s">
        <v>16277</v>
      </c>
      <c r="CQ82" s="1051" t="s">
        <v>16277</v>
      </c>
      <c r="CR82" s="1113" t="s">
        <v>14657</v>
      </c>
      <c r="CS82" s="1341" t="s">
        <v>14657</v>
      </c>
      <c r="CT82" s="1341" t="s">
        <v>14657</v>
      </c>
      <c r="CU82" s="1051" t="s">
        <v>14657</v>
      </c>
      <c r="CV82" s="1113" t="s">
        <v>16316</v>
      </c>
      <c r="CW82" s="1341" t="s">
        <v>16316</v>
      </c>
      <c r="CX82" s="1341" t="s">
        <v>16316</v>
      </c>
      <c r="CY82" s="1051" t="s">
        <v>16316</v>
      </c>
      <c r="CZ82" s="1113" t="s">
        <v>16143</v>
      </c>
      <c r="DA82" s="1341" t="s">
        <v>16143</v>
      </c>
      <c r="DB82" s="1341" t="s">
        <v>16143</v>
      </c>
      <c r="DC82" s="1051" t="s">
        <v>16143</v>
      </c>
      <c r="DD82" s="1113" t="s">
        <v>16142</v>
      </c>
      <c r="DE82" s="1113" t="s">
        <v>16142</v>
      </c>
      <c r="DF82" s="1113" t="s">
        <v>16142</v>
      </c>
      <c r="DG82" s="1113" t="s">
        <v>16142</v>
      </c>
      <c r="DH82" s="1113" t="s">
        <v>14691</v>
      </c>
      <c r="DI82" s="1341" t="s">
        <v>14691</v>
      </c>
      <c r="DJ82" s="1341" t="s">
        <v>14691</v>
      </c>
      <c r="DK82" s="1051" t="s">
        <v>14691</v>
      </c>
      <c r="DL82" s="1113" t="s">
        <v>16143</v>
      </c>
      <c r="DM82" s="1341" t="s">
        <v>16143</v>
      </c>
      <c r="DN82" s="1341" t="s">
        <v>16143</v>
      </c>
      <c r="DO82" s="1051" t="s">
        <v>16143</v>
      </c>
      <c r="DP82" s="1113" t="s">
        <v>16142</v>
      </c>
      <c r="DQ82" s="1341" t="s">
        <v>16142</v>
      </c>
      <c r="DR82" s="1341" t="s">
        <v>16142</v>
      </c>
      <c r="DS82" s="1051" t="s">
        <v>16142</v>
      </c>
      <c r="DT82" s="1113" t="s">
        <v>14615</v>
      </c>
      <c r="DU82" s="1341" t="s">
        <v>14615</v>
      </c>
      <c r="DV82" s="1341" t="s">
        <v>14615</v>
      </c>
      <c r="DW82" s="1051" t="s">
        <v>14615</v>
      </c>
      <c r="DX82" s="1026"/>
      <c r="DY82" s="1113" t="s">
        <v>14617</v>
      </c>
      <c r="DZ82" s="1341" t="s">
        <v>14617</v>
      </c>
      <c r="EA82" s="1341" t="s">
        <v>14617</v>
      </c>
      <c r="EB82" s="1051" t="s">
        <v>14617</v>
      </c>
      <c r="EC82" s="1113" t="s">
        <v>14676</v>
      </c>
      <c r="ED82" s="1341" t="s">
        <v>14676</v>
      </c>
      <c r="EE82" s="1341" t="s">
        <v>14676</v>
      </c>
      <c r="EF82" s="1051" t="s">
        <v>14676</v>
      </c>
      <c r="EG82" s="1055" t="s">
        <v>16552</v>
      </c>
      <c r="EH82" s="1341" t="s">
        <v>16143</v>
      </c>
      <c r="EI82" s="1341" t="s">
        <v>16143</v>
      </c>
      <c r="EJ82" s="1051" t="s">
        <v>16143</v>
      </c>
      <c r="EK82" s="1018" t="s">
        <v>16109</v>
      </c>
      <c r="EL82" s="1019" t="s">
        <v>16109</v>
      </c>
      <c r="EM82" s="1019" t="s">
        <v>16109</v>
      </c>
      <c r="EN82" s="1051" t="s">
        <v>16109</v>
      </c>
      <c r="EO82" s="1055" t="s">
        <v>16552</v>
      </c>
      <c r="EP82" s="446"/>
      <c r="EQ82" s="446"/>
      <c r="ER82" s="1028"/>
      <c r="ES82" s="1047" t="s">
        <v>16144</v>
      </c>
      <c r="ET82" s="446"/>
      <c r="EU82" s="446"/>
      <c r="EV82" s="1028"/>
      <c r="EW82" s="1027"/>
      <c r="EX82" s="446"/>
      <c r="EY82" s="446"/>
      <c r="EZ82" s="1028"/>
      <c r="FA82" s="1027"/>
      <c r="FB82" s="446"/>
      <c r="FC82" s="446"/>
      <c r="FD82" s="1028"/>
      <c r="FE82" s="1027"/>
      <c r="FF82" s="446"/>
      <c r="FG82" s="446"/>
      <c r="FH82" s="1028"/>
      <c r="FI82" s="1027"/>
      <c r="FJ82" s="446"/>
      <c r="FK82" s="446"/>
      <c r="FL82" s="1028"/>
      <c r="FM82" s="1027"/>
      <c r="FN82" s="446"/>
      <c r="FO82" s="446"/>
      <c r="FP82" s="1028"/>
      <c r="FQ82" s="1027"/>
      <c r="FR82" s="446"/>
      <c r="FS82" s="446"/>
      <c r="FT82" s="1028"/>
      <c r="FU82" s="1027"/>
      <c r="FV82" s="446"/>
      <c r="FW82" s="446"/>
      <c r="FX82" s="1028"/>
      <c r="FY82" s="1027"/>
      <c r="FZ82" s="446"/>
      <c r="GA82" s="446"/>
      <c r="GB82" s="1028"/>
      <c r="GC82" s="1027"/>
      <c r="GD82" s="446"/>
      <c r="GE82" s="446"/>
      <c r="GF82" s="1028"/>
      <c r="GG82" s="1027"/>
      <c r="GH82" s="446"/>
      <c r="GI82" s="446"/>
      <c r="GJ82" s="1028"/>
      <c r="GK82" s="1027"/>
      <c r="GL82" s="446"/>
      <c r="GM82" s="446"/>
      <c r="GN82" s="1028"/>
      <c r="GO82" s="1224" t="s">
        <v>17518</v>
      </c>
      <c r="GP82" s="446"/>
      <c r="GQ82" s="446"/>
      <c r="GR82" s="1028"/>
      <c r="GS82" s="1055" t="s">
        <v>16552</v>
      </c>
      <c r="GT82" s="1055" t="s">
        <v>16552</v>
      </c>
      <c r="GU82" s="446"/>
      <c r="GV82" s="1028"/>
      <c r="GW82" s="1027"/>
      <c r="GX82" s="446"/>
      <c r="GY82" s="446"/>
      <c r="GZ82" s="1028"/>
      <c r="HA82" s="1027"/>
      <c r="HB82" s="446"/>
      <c r="HC82" s="446"/>
      <c r="HD82" s="1028"/>
      <c r="HE82" s="1224" t="s">
        <v>16661</v>
      </c>
      <c r="HF82" s="446"/>
      <c r="HG82" s="1224" t="s">
        <v>16661</v>
      </c>
      <c r="HH82" s="1050"/>
      <c r="HI82" s="1027"/>
      <c r="HJ82" s="446"/>
      <c r="HK82" s="446"/>
      <c r="HL82" s="1028"/>
      <c r="HM82" s="1035" t="s">
        <v>16574</v>
      </c>
      <c r="HN82" s="446"/>
      <c r="HO82" s="446"/>
      <c r="HP82" s="1028"/>
      <c r="HQ82" s="1027"/>
      <c r="HR82" s="446"/>
      <c r="HS82" s="446"/>
      <c r="HT82" s="1028"/>
      <c r="HU82" s="1027"/>
      <c r="HV82" s="446"/>
      <c r="HW82" s="446"/>
      <c r="HX82" s="1028"/>
      <c r="HY82" s="1027"/>
      <c r="HZ82" s="446"/>
      <c r="IA82" s="446"/>
      <c r="IB82" s="1028"/>
      <c r="IC82" s="1027"/>
      <c r="ID82" s="446"/>
      <c r="IE82" s="446"/>
      <c r="IF82" s="1028"/>
      <c r="IG82" s="1027"/>
      <c r="IH82" s="446"/>
      <c r="II82" s="446"/>
      <c r="IJ82" s="1028"/>
      <c r="IK82" s="1027"/>
      <c r="IL82" s="446"/>
      <c r="IM82" s="446"/>
      <c r="IN82" s="1028"/>
    </row>
    <row r="83" spans="1:248" ht="54" customHeight="1">
      <c r="A83" s="2500"/>
      <c r="B83" s="1452" t="s">
        <v>17739</v>
      </c>
      <c r="C83" s="1416"/>
      <c r="D83" s="1027"/>
      <c r="E83" s="446"/>
      <c r="F83" s="446"/>
      <c r="G83" s="1028"/>
      <c r="H83" s="1027"/>
      <c r="I83" s="446"/>
      <c r="J83" s="446"/>
      <c r="K83" s="1028"/>
      <c r="L83" s="1113" t="s">
        <v>16109</v>
      </c>
      <c r="M83" s="1341" t="s">
        <v>16109</v>
      </c>
      <c r="N83" s="1341" t="s">
        <v>16109</v>
      </c>
      <c r="O83" s="1051" t="s">
        <v>16109</v>
      </c>
      <c r="P83" s="1027"/>
      <c r="Q83" s="446"/>
      <c r="R83" s="446"/>
      <c r="S83" s="1028"/>
      <c r="T83" s="1027"/>
      <c r="U83" s="446"/>
      <c r="V83" s="446"/>
      <c r="W83" s="1028"/>
      <c r="X83" s="1113" t="s">
        <v>16109</v>
      </c>
      <c r="Y83" s="1341" t="s">
        <v>16109</v>
      </c>
      <c r="Z83" s="1341" t="s">
        <v>16109</v>
      </c>
      <c r="AA83" s="1051" t="s">
        <v>16109</v>
      </c>
      <c r="AB83" s="1113" t="s">
        <v>16109</v>
      </c>
      <c r="AC83" s="1341" t="s">
        <v>16109</v>
      </c>
      <c r="AD83" s="1341" t="s">
        <v>16109</v>
      </c>
      <c r="AE83" s="1051" t="s">
        <v>16109</v>
      </c>
      <c r="AF83" s="1113" t="s">
        <v>16109</v>
      </c>
      <c r="AG83" s="1341" t="s">
        <v>16109</v>
      </c>
      <c r="AH83" s="1341" t="s">
        <v>16109</v>
      </c>
      <c r="AI83" s="1051" t="s">
        <v>16109</v>
      </c>
      <c r="AJ83" s="1027"/>
      <c r="AK83" s="446"/>
      <c r="AL83" s="446"/>
      <c r="AM83" s="1028"/>
      <c r="AN83" s="1027"/>
      <c r="AO83" s="446"/>
      <c r="AP83" s="446"/>
      <c r="AQ83" s="1028"/>
      <c r="AR83" s="1027"/>
      <c r="AS83" s="446"/>
      <c r="AT83" s="446"/>
      <c r="AU83" s="1028"/>
      <c r="AV83" s="1027"/>
      <c r="AW83" s="446"/>
      <c r="AX83" s="446"/>
      <c r="AY83" s="1028"/>
      <c r="AZ83" s="1027"/>
      <c r="BA83" s="446"/>
      <c r="BB83" s="446"/>
      <c r="BC83" s="1465" t="s">
        <v>17740</v>
      </c>
      <c r="BD83" s="1027"/>
      <c r="BE83" s="446"/>
      <c r="BF83" s="446"/>
      <c r="BG83" s="1028"/>
      <c r="BH83" s="1027"/>
      <c r="BI83" s="446"/>
      <c r="BJ83" s="446"/>
      <c r="BK83" s="1028"/>
      <c r="BL83" s="1027"/>
      <c r="BM83" s="446"/>
      <c r="BN83" s="446"/>
      <c r="BO83" s="1465" t="s">
        <v>17741</v>
      </c>
      <c r="BP83" s="1027"/>
      <c r="BQ83" s="446"/>
      <c r="BR83" s="446"/>
      <c r="BS83" s="1028"/>
      <c r="BT83" s="1027"/>
      <c r="BU83" s="446"/>
      <c r="BV83" s="446"/>
      <c r="BW83" s="1028"/>
      <c r="BX83" s="1027"/>
      <c r="BY83" s="446"/>
      <c r="BZ83" s="446"/>
      <c r="CA83" s="1028"/>
      <c r="CB83" s="1426" t="s">
        <v>17554</v>
      </c>
      <c r="CC83" s="1426" t="s">
        <v>17554</v>
      </c>
      <c r="CD83" s="1426" t="s">
        <v>17554</v>
      </c>
      <c r="CE83" s="1426" t="s">
        <v>17554</v>
      </c>
      <c r="CF83" s="1027"/>
      <c r="CG83" s="446"/>
      <c r="CH83" s="446"/>
      <c r="CI83" s="1028"/>
      <c r="CJ83" s="1426" t="s">
        <v>17554</v>
      </c>
      <c r="CK83" s="1426" t="s">
        <v>17554</v>
      </c>
      <c r="CL83" s="1426" t="s">
        <v>17554</v>
      </c>
      <c r="CM83" s="1426" t="s">
        <v>17554</v>
      </c>
      <c r="CN83" s="1027"/>
      <c r="CO83" s="446"/>
      <c r="CP83" s="446"/>
      <c r="CQ83" s="1028"/>
      <c r="CR83" s="1027"/>
      <c r="CS83" s="446"/>
      <c r="CT83" s="446"/>
      <c r="CU83" s="1028"/>
      <c r="CV83" s="1027"/>
      <c r="CW83" s="446"/>
      <c r="CX83" s="446"/>
      <c r="CY83" s="1028"/>
      <c r="CZ83" s="1027"/>
      <c r="DA83" s="446"/>
      <c r="DB83" s="446"/>
      <c r="DC83" s="1028"/>
      <c r="DD83" s="1027"/>
      <c r="DE83" s="446"/>
      <c r="DF83" s="446"/>
      <c r="DG83" s="1028"/>
      <c r="DH83" s="1027"/>
      <c r="DI83" s="446"/>
      <c r="DJ83" s="446"/>
      <c r="DK83" s="1126" t="s">
        <v>17742</v>
      </c>
      <c r="DL83" s="1027"/>
      <c r="DM83" s="446"/>
      <c r="DN83" s="446"/>
      <c r="DO83" s="1028"/>
      <c r="DP83" s="1027"/>
      <c r="DQ83" s="446"/>
      <c r="DR83" s="446"/>
      <c r="DS83" s="1028"/>
      <c r="DT83" s="1027"/>
      <c r="DU83" s="446"/>
      <c r="DV83" s="446"/>
      <c r="DW83" s="1028"/>
      <c r="DX83" s="1026"/>
      <c r="DY83" s="1027"/>
      <c r="DZ83" s="446"/>
      <c r="EA83" s="446"/>
      <c r="EB83" s="1028"/>
      <c r="EC83" s="1027"/>
      <c r="ED83" s="446"/>
      <c r="EE83" s="446"/>
      <c r="EF83" s="1028"/>
      <c r="EG83" s="1027"/>
      <c r="EH83" s="446"/>
      <c r="EI83" s="446"/>
      <c r="EJ83" s="1028"/>
      <c r="EK83" s="1018" t="s">
        <v>16109</v>
      </c>
      <c r="EL83" s="1019" t="s">
        <v>16109</v>
      </c>
      <c r="EM83" s="1019" t="s">
        <v>16109</v>
      </c>
      <c r="EN83" s="1051" t="s">
        <v>16109</v>
      </c>
      <c r="EO83" s="1027"/>
      <c r="EP83" s="446"/>
      <c r="EQ83" s="446"/>
      <c r="ER83" s="1028"/>
      <c r="ES83" s="1027"/>
      <c r="ET83" s="446"/>
      <c r="EU83" s="446"/>
      <c r="EV83" s="1028"/>
      <c r="EW83" s="1027"/>
      <c r="EX83" s="446"/>
      <c r="EY83" s="446"/>
      <c r="EZ83" s="1028"/>
      <c r="FA83" s="1027"/>
      <c r="FB83" s="446"/>
      <c r="FC83" s="446"/>
      <c r="FD83" s="1028"/>
      <c r="FE83" s="1027"/>
      <c r="FF83" s="446"/>
      <c r="FG83" s="446"/>
      <c r="FH83" s="1028"/>
      <c r="FI83" s="1027"/>
      <c r="FJ83" s="446"/>
      <c r="FK83" s="446"/>
      <c r="FL83" s="1028"/>
      <c r="FM83" s="1027"/>
      <c r="FN83" s="446"/>
      <c r="FO83" s="446"/>
      <c r="FP83" s="1028"/>
      <c r="FQ83" s="1027"/>
      <c r="FR83" s="446"/>
      <c r="FS83" s="446"/>
      <c r="FT83" s="1028"/>
      <c r="FU83" s="1027"/>
      <c r="FV83" s="446"/>
      <c r="FW83" s="446"/>
      <c r="FX83" s="1028"/>
      <c r="FY83" s="1027"/>
      <c r="FZ83" s="446"/>
      <c r="GA83" s="446"/>
      <c r="GB83" s="1028"/>
      <c r="GC83" s="1027"/>
      <c r="GD83" s="446"/>
      <c r="GE83" s="446"/>
      <c r="GF83" s="1028"/>
      <c r="GG83" s="1027"/>
      <c r="GH83" s="446"/>
      <c r="GI83" s="446"/>
      <c r="GJ83" s="1028"/>
      <c r="GK83" s="1027"/>
      <c r="GL83" s="446"/>
      <c r="GM83" s="446"/>
      <c r="GN83" s="1028"/>
      <c r="GO83" s="1027"/>
      <c r="GP83" s="446"/>
      <c r="GQ83" s="446"/>
      <c r="GR83" s="1028"/>
      <c r="GS83" s="1027"/>
      <c r="GT83" s="446"/>
      <c r="GU83" s="446"/>
      <c r="GV83" s="1028"/>
      <c r="GW83" s="1027"/>
      <c r="GX83" s="446"/>
      <c r="GY83" s="446"/>
      <c r="GZ83" s="1028"/>
      <c r="HA83" s="1027"/>
      <c r="HB83" s="446"/>
      <c r="HC83" s="446"/>
      <c r="HD83" s="1028"/>
      <c r="HE83" s="1027"/>
      <c r="HF83" s="446"/>
      <c r="HG83" s="446"/>
      <c r="HH83" s="1028"/>
      <c r="HI83" s="1027"/>
      <c r="HJ83" s="446"/>
      <c r="HK83" s="446"/>
      <c r="HL83" s="1028"/>
      <c r="HM83" s="1027"/>
      <c r="HN83" s="446"/>
      <c r="HO83" s="446"/>
      <c r="HP83" s="1028"/>
      <c r="HQ83" s="1027"/>
      <c r="HR83" s="446"/>
      <c r="HS83" s="446"/>
      <c r="HT83" s="1028"/>
      <c r="HU83" s="1027"/>
      <c r="HV83" s="446"/>
      <c r="HW83" s="446"/>
      <c r="HX83" s="1028"/>
      <c r="HY83" s="1027"/>
      <c r="HZ83" s="446"/>
      <c r="IA83" s="446"/>
      <c r="IB83" s="1028"/>
      <c r="IC83" s="1027"/>
      <c r="ID83" s="446"/>
      <c r="IE83" s="446"/>
      <c r="IF83" s="1028"/>
      <c r="IG83" s="1027"/>
      <c r="IH83" s="446"/>
      <c r="II83" s="446"/>
      <c r="IJ83" s="1028"/>
      <c r="IK83" s="1027"/>
      <c r="IL83" s="446"/>
      <c r="IM83" s="446"/>
      <c r="IN83" s="1028"/>
    </row>
    <row r="84" spans="1:248" ht="54" customHeight="1">
      <c r="A84" s="2560"/>
      <c r="B84" s="1132" t="s">
        <v>17743</v>
      </c>
      <c r="C84" s="1014"/>
      <c r="D84" s="1466" t="s">
        <v>17641</v>
      </c>
      <c r="E84" s="1467" t="s">
        <v>17641</v>
      </c>
      <c r="F84" s="1467" t="s">
        <v>17641</v>
      </c>
      <c r="G84" s="1468" t="s">
        <v>17641</v>
      </c>
      <c r="H84" s="1466" t="s">
        <v>17641</v>
      </c>
      <c r="I84" s="1467" t="s">
        <v>17641</v>
      </c>
      <c r="J84" s="1467" t="s">
        <v>17641</v>
      </c>
      <c r="K84" s="1468" t="s">
        <v>17641</v>
      </c>
      <c r="L84" s="1469" t="s">
        <v>16109</v>
      </c>
      <c r="M84" s="1470" t="s">
        <v>16109</v>
      </c>
      <c r="N84" s="1470" t="s">
        <v>16109</v>
      </c>
      <c r="O84" s="1471" t="s">
        <v>16109</v>
      </c>
      <c r="P84" s="1466" t="s">
        <v>17641</v>
      </c>
      <c r="Q84" s="1467" t="s">
        <v>17641</v>
      </c>
      <c r="R84" s="1467" t="s">
        <v>17641</v>
      </c>
      <c r="S84" s="1468" t="s">
        <v>17641</v>
      </c>
      <c r="T84" s="1466" t="s">
        <v>17641</v>
      </c>
      <c r="U84" s="1467" t="s">
        <v>17641</v>
      </c>
      <c r="V84" s="1467" t="s">
        <v>17641</v>
      </c>
      <c r="W84" s="1468" t="s">
        <v>17641</v>
      </c>
      <c r="X84" s="1469" t="s">
        <v>16109</v>
      </c>
      <c r="Y84" s="1470" t="s">
        <v>16109</v>
      </c>
      <c r="Z84" s="1470" t="s">
        <v>16109</v>
      </c>
      <c r="AA84" s="1471" t="s">
        <v>16109</v>
      </c>
      <c r="AB84" s="1469" t="s">
        <v>16109</v>
      </c>
      <c r="AC84" s="1470" t="s">
        <v>16109</v>
      </c>
      <c r="AD84" s="1470" t="s">
        <v>16109</v>
      </c>
      <c r="AE84" s="1471" t="s">
        <v>16109</v>
      </c>
      <c r="AF84" s="1469" t="s">
        <v>16109</v>
      </c>
      <c r="AG84" s="1470" t="s">
        <v>16109</v>
      </c>
      <c r="AH84" s="1470" t="s">
        <v>16109</v>
      </c>
      <c r="AI84" s="1471" t="s">
        <v>16109</v>
      </c>
      <c r="AJ84" s="1466" t="s">
        <v>17641</v>
      </c>
      <c r="AK84" s="1467" t="s">
        <v>17641</v>
      </c>
      <c r="AL84" s="1467" t="s">
        <v>17641</v>
      </c>
      <c r="AM84" s="1468" t="s">
        <v>17641</v>
      </c>
      <c r="AN84" s="1466" t="s">
        <v>17641</v>
      </c>
      <c r="AO84" s="1467" t="s">
        <v>17641</v>
      </c>
      <c r="AP84" s="1467" t="s">
        <v>17641</v>
      </c>
      <c r="AQ84" s="1468" t="s">
        <v>17641</v>
      </c>
      <c r="AR84" s="1468" t="s">
        <v>17641</v>
      </c>
      <c r="AS84" s="1468" t="s">
        <v>17641</v>
      </c>
      <c r="AT84" s="1468" t="s">
        <v>17641</v>
      </c>
      <c r="AU84" s="1468" t="s">
        <v>17641</v>
      </c>
      <c r="AV84" s="1466" t="s">
        <v>17641</v>
      </c>
      <c r="AW84" s="1467" t="s">
        <v>17641</v>
      </c>
      <c r="AX84" s="1467" t="s">
        <v>17641</v>
      </c>
      <c r="AY84" s="1468" t="s">
        <v>17641</v>
      </c>
      <c r="AZ84" s="1466" t="s">
        <v>17641</v>
      </c>
      <c r="BA84" s="1467" t="s">
        <v>17641</v>
      </c>
      <c r="BB84" s="1467" t="s">
        <v>17641</v>
      </c>
      <c r="BC84" s="1468" t="s">
        <v>17641</v>
      </c>
      <c r="BD84" s="1466" t="s">
        <v>17641</v>
      </c>
      <c r="BE84" s="1467" t="s">
        <v>17641</v>
      </c>
      <c r="BF84" s="1467" t="s">
        <v>17641</v>
      </c>
      <c r="BG84" s="1468" t="s">
        <v>17641</v>
      </c>
      <c r="BH84" s="1469" t="s">
        <v>14950</v>
      </c>
      <c r="BI84" s="1470" t="s">
        <v>14950</v>
      </c>
      <c r="BJ84" s="1470" t="s">
        <v>14950</v>
      </c>
      <c r="BK84" s="1471" t="s">
        <v>14950</v>
      </c>
      <c r="BL84" s="1466" t="s">
        <v>17641</v>
      </c>
      <c r="BM84" s="1467" t="s">
        <v>17641</v>
      </c>
      <c r="BN84" s="1467" t="s">
        <v>17641</v>
      </c>
      <c r="BO84" s="1468" t="s">
        <v>17641</v>
      </c>
      <c r="BP84" s="1466" t="s">
        <v>17641</v>
      </c>
      <c r="BQ84" s="1467" t="s">
        <v>17641</v>
      </c>
      <c r="BR84" s="1467" t="s">
        <v>17641</v>
      </c>
      <c r="BS84" s="1468" t="s">
        <v>17641</v>
      </c>
      <c r="BT84" s="1466" t="s">
        <v>17641</v>
      </c>
      <c r="BU84" s="1467" t="s">
        <v>17641</v>
      </c>
      <c r="BV84" s="1467" t="s">
        <v>17641</v>
      </c>
      <c r="BW84" s="1468" t="s">
        <v>17641</v>
      </c>
      <c r="BX84" s="1469" t="s">
        <v>14975</v>
      </c>
      <c r="BY84" s="1470" t="s">
        <v>14975</v>
      </c>
      <c r="BZ84" s="1470" t="s">
        <v>14975</v>
      </c>
      <c r="CA84" s="1471" t="s">
        <v>14975</v>
      </c>
      <c r="CB84" s="1466" t="s">
        <v>17641</v>
      </c>
      <c r="CC84" s="1467" t="s">
        <v>17641</v>
      </c>
      <c r="CD84" s="1467" t="s">
        <v>17641</v>
      </c>
      <c r="CE84" s="1468" t="s">
        <v>17641</v>
      </c>
      <c r="CF84" s="1466" t="s">
        <v>17641</v>
      </c>
      <c r="CG84" s="1467" t="s">
        <v>17641</v>
      </c>
      <c r="CH84" s="1467" t="s">
        <v>17641</v>
      </c>
      <c r="CI84" s="1468" t="s">
        <v>17641</v>
      </c>
      <c r="CJ84" s="1466" t="s">
        <v>17641</v>
      </c>
      <c r="CK84" s="1467" t="s">
        <v>17641</v>
      </c>
      <c r="CL84" s="1467" t="s">
        <v>17641</v>
      </c>
      <c r="CM84" s="1468" t="s">
        <v>17641</v>
      </c>
      <c r="CN84" s="1466" t="s">
        <v>17641</v>
      </c>
      <c r="CO84" s="1467" t="s">
        <v>17641</v>
      </c>
      <c r="CP84" s="1467" t="s">
        <v>17641</v>
      </c>
      <c r="CQ84" s="1468" t="s">
        <v>17641</v>
      </c>
      <c r="CR84" s="1466" t="s">
        <v>17641</v>
      </c>
      <c r="CS84" s="1467" t="s">
        <v>17641</v>
      </c>
      <c r="CT84" s="1467" t="s">
        <v>17641</v>
      </c>
      <c r="CU84" s="1468" t="s">
        <v>17641</v>
      </c>
      <c r="CV84" s="1466" t="s">
        <v>17641</v>
      </c>
      <c r="CW84" s="1467" t="s">
        <v>17641</v>
      </c>
      <c r="CX84" s="1467" t="s">
        <v>17641</v>
      </c>
      <c r="CY84" s="1468" t="s">
        <v>17641</v>
      </c>
      <c r="CZ84" s="1466" t="s">
        <v>17641</v>
      </c>
      <c r="DA84" s="1467" t="s">
        <v>17641</v>
      </c>
      <c r="DB84" s="1467" t="s">
        <v>17641</v>
      </c>
      <c r="DC84" s="1468" t="s">
        <v>17641</v>
      </c>
      <c r="DD84" s="1466" t="s">
        <v>17641</v>
      </c>
      <c r="DE84" s="1467" t="s">
        <v>17641</v>
      </c>
      <c r="DF84" s="1467" t="s">
        <v>17641</v>
      </c>
      <c r="DG84" s="1468" t="s">
        <v>17641</v>
      </c>
      <c r="DH84" s="1466" t="s">
        <v>17641</v>
      </c>
      <c r="DI84" s="1467" t="s">
        <v>17641</v>
      </c>
      <c r="DJ84" s="1467" t="s">
        <v>17641</v>
      </c>
      <c r="DK84" s="1468" t="s">
        <v>17641</v>
      </c>
      <c r="DL84" s="1466" t="s">
        <v>17641</v>
      </c>
      <c r="DM84" s="1467" t="s">
        <v>17641</v>
      </c>
      <c r="DN84" s="1467" t="s">
        <v>17641</v>
      </c>
      <c r="DO84" s="1468" t="s">
        <v>17641</v>
      </c>
      <c r="DP84" s="1466" t="s">
        <v>17641</v>
      </c>
      <c r="DQ84" s="1467" t="s">
        <v>17641</v>
      </c>
      <c r="DR84" s="1467" t="s">
        <v>17641</v>
      </c>
      <c r="DS84" s="1468" t="s">
        <v>17641</v>
      </c>
      <c r="DT84" s="1466" t="s">
        <v>17641</v>
      </c>
      <c r="DU84" s="1467" t="s">
        <v>17641</v>
      </c>
      <c r="DV84" s="1467" t="s">
        <v>17641</v>
      </c>
      <c r="DW84" s="1468" t="s">
        <v>17641</v>
      </c>
      <c r="DX84" s="1366"/>
      <c r="DY84" s="1466" t="s">
        <v>17641</v>
      </c>
      <c r="DZ84" s="1467" t="s">
        <v>17641</v>
      </c>
      <c r="EA84" s="1467" t="s">
        <v>17641</v>
      </c>
      <c r="EB84" s="1468" t="s">
        <v>17641</v>
      </c>
      <c r="EC84" s="1466" t="s">
        <v>17641</v>
      </c>
      <c r="ED84" s="1467" t="s">
        <v>17641</v>
      </c>
      <c r="EE84" s="1467" t="s">
        <v>17641</v>
      </c>
      <c r="EF84" s="1468" t="s">
        <v>17641</v>
      </c>
      <c r="EG84" s="1466" t="s">
        <v>17641</v>
      </c>
      <c r="EH84" s="1467" t="s">
        <v>17641</v>
      </c>
      <c r="EI84" s="1467" t="s">
        <v>17641</v>
      </c>
      <c r="EJ84" s="1468" t="s">
        <v>17641</v>
      </c>
      <c r="EK84" s="1018" t="s">
        <v>16109</v>
      </c>
      <c r="EL84" s="1019" t="s">
        <v>16109</v>
      </c>
      <c r="EM84" s="1019" t="s">
        <v>16109</v>
      </c>
      <c r="EN84" s="1051" t="s">
        <v>16109</v>
      </c>
      <c r="EO84" s="1143"/>
      <c r="EP84" s="1144"/>
      <c r="EQ84" s="1144"/>
      <c r="ER84" s="1145"/>
      <c r="ES84" s="1143"/>
      <c r="ET84" s="1144"/>
      <c r="EU84" s="1144"/>
      <c r="EV84" s="1145"/>
      <c r="EW84" s="1143"/>
      <c r="EX84" s="1144"/>
      <c r="EY84" s="1144"/>
      <c r="EZ84" s="1145"/>
      <c r="FA84" s="1143"/>
      <c r="FB84" s="1144"/>
      <c r="FC84" s="1144"/>
      <c r="FD84" s="1145"/>
      <c r="FE84" s="1143"/>
      <c r="FF84" s="1144"/>
      <c r="FG84" s="1144"/>
      <c r="FH84" s="1145"/>
      <c r="FI84" s="1143"/>
      <c r="FJ84" s="1144"/>
      <c r="FK84" s="1144"/>
      <c r="FL84" s="1145"/>
      <c r="FM84" s="1143"/>
      <c r="FN84" s="1144"/>
      <c r="FO84" s="1144"/>
      <c r="FP84" s="1145"/>
      <c r="FQ84" s="1143"/>
      <c r="FR84" s="1144"/>
      <c r="FS84" s="1144"/>
      <c r="FT84" s="1145"/>
      <c r="FU84" s="1143"/>
      <c r="FV84" s="1144"/>
      <c r="FW84" s="1144"/>
      <c r="FX84" s="1145"/>
      <c r="FY84" s="1143"/>
      <c r="FZ84" s="1144"/>
      <c r="GA84" s="1144"/>
      <c r="GB84" s="1145"/>
      <c r="GC84" s="1143"/>
      <c r="GD84" s="1144"/>
      <c r="GE84" s="1144"/>
      <c r="GF84" s="1145"/>
      <c r="GG84" s="1143"/>
      <c r="GH84" s="1144"/>
      <c r="GI84" s="1144"/>
      <c r="GJ84" s="1145"/>
      <c r="GK84" s="1143"/>
      <c r="GL84" s="1144"/>
      <c r="GM84" s="1144"/>
      <c r="GN84" s="1145"/>
      <c r="GO84" s="1143"/>
      <c r="GP84" s="1144"/>
      <c r="GQ84" s="1144"/>
      <c r="GR84" s="1145"/>
      <c r="GS84" s="1143"/>
      <c r="GT84" s="1144"/>
      <c r="GU84" s="1144"/>
      <c r="GV84" s="1145"/>
      <c r="GW84" s="1143"/>
      <c r="GX84" s="1144"/>
      <c r="GY84" s="1144"/>
      <c r="GZ84" s="1145"/>
      <c r="HA84" s="1143"/>
      <c r="HB84" s="1144"/>
      <c r="HC84" s="1144"/>
      <c r="HD84" s="1145"/>
      <c r="HE84" s="1143"/>
      <c r="HF84" s="1144"/>
      <c r="HG84" s="1144"/>
      <c r="HH84" s="1145"/>
      <c r="HI84" s="1143"/>
      <c r="HJ84" s="1144"/>
      <c r="HK84" s="1144"/>
      <c r="HL84" s="1145"/>
      <c r="HM84" s="1143"/>
      <c r="HN84" s="1144"/>
      <c r="HO84" s="1144"/>
      <c r="HP84" s="1145"/>
      <c r="HQ84" s="1143"/>
      <c r="HR84" s="1144"/>
      <c r="HS84" s="1144"/>
      <c r="HT84" s="1145"/>
      <c r="HU84" s="1143"/>
      <c r="HV84" s="1144"/>
      <c r="HW84" s="1144"/>
      <c r="HX84" s="1145"/>
      <c r="HY84" s="1143"/>
      <c r="HZ84" s="1144"/>
      <c r="IA84" s="1144"/>
      <c r="IB84" s="1145"/>
      <c r="IC84" s="1143"/>
      <c r="ID84" s="1144"/>
      <c r="IE84" s="1144"/>
      <c r="IF84" s="1145"/>
      <c r="IG84" s="1143"/>
      <c r="IH84" s="1144"/>
      <c r="II84" s="1144"/>
      <c r="IJ84" s="1145"/>
      <c r="IK84" s="1143"/>
      <c r="IL84" s="1144"/>
      <c r="IM84" s="1144"/>
      <c r="IN84" s="1145"/>
    </row>
    <row r="85" spans="1:248" ht="54" customHeight="1">
      <c r="A85" s="2559" t="s">
        <v>17744</v>
      </c>
      <c r="B85" s="1472" t="s">
        <v>17745</v>
      </c>
      <c r="C85" s="1416"/>
      <c r="D85" s="1065"/>
      <c r="E85" s="1066"/>
      <c r="F85" s="1066"/>
      <c r="G85" s="1067"/>
      <c r="H85" s="1065"/>
      <c r="I85" s="1066"/>
      <c r="J85" s="1066"/>
      <c r="K85" s="1067"/>
      <c r="L85" s="1053" t="s">
        <v>16109</v>
      </c>
      <c r="M85" s="1041" t="s">
        <v>16109</v>
      </c>
      <c r="N85" s="1041" t="s">
        <v>16109</v>
      </c>
      <c r="O85" s="1054" t="s">
        <v>16109</v>
      </c>
      <c r="P85" s="1065"/>
      <c r="Q85" s="1066"/>
      <c r="R85" s="1066"/>
      <c r="S85" s="1067"/>
      <c r="T85" s="1065"/>
      <c r="U85" s="1066"/>
      <c r="V85" s="1066"/>
      <c r="W85" s="1067"/>
      <c r="X85" s="1053" t="s">
        <v>16109</v>
      </c>
      <c r="Y85" s="1041" t="s">
        <v>16109</v>
      </c>
      <c r="Z85" s="1041" t="s">
        <v>16109</v>
      </c>
      <c r="AA85" s="1054" t="s">
        <v>16109</v>
      </c>
      <c r="AB85" s="1053" t="s">
        <v>16109</v>
      </c>
      <c r="AC85" s="1041" t="s">
        <v>16109</v>
      </c>
      <c r="AD85" s="1041" t="s">
        <v>16109</v>
      </c>
      <c r="AE85" s="1054" t="s">
        <v>16109</v>
      </c>
      <c r="AF85" s="1053" t="s">
        <v>16109</v>
      </c>
      <c r="AG85" s="1041" t="s">
        <v>16109</v>
      </c>
      <c r="AH85" s="1041" t="s">
        <v>16109</v>
      </c>
      <c r="AI85" s="1054" t="s">
        <v>16109</v>
      </c>
      <c r="AJ85" s="1065"/>
      <c r="AK85" s="1066"/>
      <c r="AL85" s="1066"/>
      <c r="AM85" s="1288" t="s">
        <v>191</v>
      </c>
      <c r="AN85" s="1065"/>
      <c r="AO85" s="1066"/>
      <c r="AP85" s="1066"/>
      <c r="AQ85" s="1067"/>
      <c r="AR85" s="1065"/>
      <c r="AS85" s="1066"/>
      <c r="AT85" s="1066"/>
      <c r="AU85" s="1067"/>
      <c r="AV85" s="1065"/>
      <c r="AW85" s="1066"/>
      <c r="AX85" s="1066"/>
      <c r="AY85" s="1067"/>
      <c r="AZ85" s="1065"/>
      <c r="BA85" s="1066"/>
      <c r="BB85" s="1066"/>
      <c r="BC85" s="1067"/>
      <c r="BD85" s="1065"/>
      <c r="BE85" s="1066"/>
      <c r="BF85" s="1066"/>
      <c r="BG85" s="1067"/>
      <c r="BH85" s="1065"/>
      <c r="BI85" s="1066"/>
      <c r="BJ85" s="1066"/>
      <c r="BK85" s="1067"/>
      <c r="BL85" s="1426" t="s">
        <v>17554</v>
      </c>
      <c r="BM85" s="1426" t="s">
        <v>17554</v>
      </c>
      <c r="BN85" s="1426" t="s">
        <v>17554</v>
      </c>
      <c r="BO85" s="1426" t="s">
        <v>17554</v>
      </c>
      <c r="BP85" s="1453" t="s">
        <v>17639</v>
      </c>
      <c r="BQ85" s="1453" t="s">
        <v>17639</v>
      </c>
      <c r="BR85" s="1453" t="s">
        <v>17639</v>
      </c>
      <c r="BS85" s="1453" t="s">
        <v>17639</v>
      </c>
      <c r="BT85" s="1065"/>
      <c r="BU85" s="1066"/>
      <c r="BV85" s="1066"/>
      <c r="BW85" s="1067"/>
      <c r="BX85" s="1065"/>
      <c r="BY85" s="1066"/>
      <c r="BZ85" s="1066"/>
      <c r="CA85" s="1067"/>
      <c r="CB85" s="1065"/>
      <c r="CC85" s="1066"/>
      <c r="CD85" s="1066"/>
      <c r="CE85" s="1465" t="s">
        <v>17746</v>
      </c>
      <c r="CF85" s="1065"/>
      <c r="CG85" s="1066"/>
      <c r="CH85" s="1066"/>
      <c r="CI85" s="1067"/>
      <c r="CJ85" s="1065"/>
      <c r="CK85" s="1066"/>
      <c r="CL85" s="1066"/>
      <c r="CM85" s="1067"/>
      <c r="CN85" s="1065"/>
      <c r="CO85" s="1066"/>
      <c r="CP85" s="1066"/>
      <c r="CQ85" s="1067"/>
      <c r="CR85" s="1453" t="s">
        <v>17639</v>
      </c>
      <c r="CS85" s="1453" t="s">
        <v>17639</v>
      </c>
      <c r="CT85" s="1453" t="s">
        <v>17639</v>
      </c>
      <c r="CU85" s="1454" t="s">
        <v>17639</v>
      </c>
      <c r="CV85" s="1065"/>
      <c r="CW85" s="1066"/>
      <c r="CX85" s="1066"/>
      <c r="CY85" s="1067"/>
      <c r="CZ85" s="1065"/>
      <c r="DA85" s="1066"/>
      <c r="DB85" s="1066"/>
      <c r="DC85" s="1067"/>
      <c r="DD85" s="1065"/>
      <c r="DE85" s="1066"/>
      <c r="DF85" s="1066"/>
      <c r="DG85" s="1067"/>
      <c r="DH85" s="1426" t="s">
        <v>17554</v>
      </c>
      <c r="DI85" s="1426" t="s">
        <v>17554</v>
      </c>
      <c r="DJ85" s="1426" t="s">
        <v>17554</v>
      </c>
      <c r="DK85" s="1426" t="s">
        <v>17554</v>
      </c>
      <c r="DL85" s="1065"/>
      <c r="DM85" s="1066"/>
      <c r="DN85" s="1066"/>
      <c r="DO85" s="1067"/>
      <c r="DP85" s="1065"/>
      <c r="DQ85" s="1066"/>
      <c r="DR85" s="1066"/>
      <c r="DS85" s="1067"/>
      <c r="DT85" s="1065"/>
      <c r="DU85" s="1066"/>
      <c r="DV85" s="1066"/>
      <c r="DW85" s="1067"/>
      <c r="DX85" s="1026"/>
      <c r="DY85" s="1065"/>
      <c r="DZ85" s="1066"/>
      <c r="EA85" s="1066"/>
      <c r="EB85" s="1067"/>
      <c r="EC85" s="1065"/>
      <c r="ED85" s="1066"/>
      <c r="EE85" s="1066"/>
      <c r="EF85" s="1067"/>
      <c r="EG85" s="1065"/>
      <c r="EH85" s="1066"/>
      <c r="EI85" s="1066"/>
      <c r="EJ85" s="1067"/>
      <c r="EK85" s="1018" t="s">
        <v>16109</v>
      </c>
      <c r="EL85" s="1019" t="s">
        <v>16109</v>
      </c>
      <c r="EM85" s="1019" t="s">
        <v>16109</v>
      </c>
      <c r="EN85" s="1051" t="s">
        <v>16109</v>
      </c>
      <c r="EO85" s="1065"/>
      <c r="EP85" s="1066"/>
      <c r="EQ85" s="1066"/>
      <c r="ER85" s="1067"/>
      <c r="ES85" s="1065"/>
      <c r="ET85" s="1066"/>
      <c r="EU85" s="1066"/>
      <c r="EV85" s="1067"/>
      <c r="EW85" s="1065"/>
      <c r="EX85" s="1066"/>
      <c r="EY85" s="1066"/>
      <c r="EZ85" s="1067"/>
      <c r="FA85" s="1065"/>
      <c r="FB85" s="1066"/>
      <c r="FC85" s="1066"/>
      <c r="FD85" s="1067"/>
      <c r="FE85" s="1065"/>
      <c r="FF85" s="1066"/>
      <c r="FG85" s="1066"/>
      <c r="FH85" s="1067"/>
      <c r="FI85" s="1065"/>
      <c r="FJ85" s="1066"/>
      <c r="FK85" s="1066"/>
      <c r="FL85" s="1067"/>
      <c r="FM85" s="1065"/>
      <c r="FN85" s="1066"/>
      <c r="FO85" s="1066"/>
      <c r="FP85" s="1067"/>
      <c r="FQ85" s="1065"/>
      <c r="FR85" s="1066"/>
      <c r="FS85" s="1066"/>
      <c r="FT85" s="1067"/>
      <c r="FU85" s="1065"/>
      <c r="FV85" s="1066"/>
      <c r="FW85" s="1066"/>
      <c r="FX85" s="1067"/>
      <c r="FY85" s="1065"/>
      <c r="FZ85" s="1066"/>
      <c r="GA85" s="1066"/>
      <c r="GB85" s="1067"/>
      <c r="GC85" s="1065"/>
      <c r="GD85" s="1066"/>
      <c r="GE85" s="1066"/>
      <c r="GF85" s="1067"/>
      <c r="GG85" s="1065"/>
      <c r="GH85" s="1066"/>
      <c r="GI85" s="1066"/>
      <c r="GJ85" s="1067"/>
      <c r="GK85" s="1065"/>
      <c r="GL85" s="1066"/>
      <c r="GM85" s="1066"/>
      <c r="GN85" s="1067"/>
      <c r="GO85" s="1065"/>
      <c r="GP85" s="1066"/>
      <c r="GQ85" s="1066"/>
      <c r="GR85" s="1067"/>
      <c r="GS85" s="1065"/>
      <c r="GT85" s="1066"/>
      <c r="GU85" s="1066"/>
      <c r="GV85" s="1067"/>
      <c r="GW85" s="1065"/>
      <c r="GX85" s="1066"/>
      <c r="GY85" s="1066"/>
      <c r="GZ85" s="1067"/>
      <c r="HA85" s="1065"/>
      <c r="HB85" s="1066"/>
      <c r="HC85" s="1066"/>
      <c r="HD85" s="1067"/>
      <c r="HE85" s="1065"/>
      <c r="HF85" s="1066"/>
      <c r="HG85" s="1066"/>
      <c r="HH85" s="1067"/>
      <c r="HI85" s="1065"/>
      <c r="HJ85" s="1066"/>
      <c r="HK85" s="1066"/>
      <c r="HL85" s="1067"/>
      <c r="HM85" s="1065"/>
      <c r="HN85" s="1066"/>
      <c r="HO85" s="1066"/>
      <c r="HP85" s="1067"/>
      <c r="HQ85" s="1065"/>
      <c r="HR85" s="1066"/>
      <c r="HS85" s="1066"/>
      <c r="HT85" s="1067"/>
      <c r="HU85" s="1065"/>
      <c r="HV85" s="1066"/>
      <c r="HW85" s="1066"/>
      <c r="HX85" s="1067"/>
      <c r="HY85" s="1065"/>
      <c r="HZ85" s="1066"/>
      <c r="IA85" s="1066"/>
      <c r="IB85" s="1067"/>
      <c r="IC85" s="1065"/>
      <c r="ID85" s="1066"/>
      <c r="IE85" s="1066"/>
      <c r="IF85" s="1067"/>
      <c r="IG85" s="1065"/>
      <c r="IH85" s="1066"/>
      <c r="II85" s="1066"/>
      <c r="IJ85" s="1067"/>
      <c r="IK85" s="1065"/>
      <c r="IL85" s="1066"/>
      <c r="IM85" s="1066"/>
      <c r="IN85" s="1067"/>
    </row>
    <row r="86" spans="1:248" ht="54" customHeight="1">
      <c r="A86" s="2500"/>
      <c r="B86" s="751" t="s">
        <v>17640</v>
      </c>
      <c r="C86" s="1014"/>
      <c r="D86" s="1024" t="s">
        <v>16111</v>
      </c>
      <c r="E86" s="1024" t="s">
        <v>16111</v>
      </c>
      <c r="F86" s="1024" t="s">
        <v>16111</v>
      </c>
      <c r="G86" s="1024" t="s">
        <v>16111</v>
      </c>
      <c r="H86" s="1015" t="s">
        <v>16108</v>
      </c>
      <c r="I86" s="1016" t="s">
        <v>16108</v>
      </c>
      <c r="J86" s="1016" t="s">
        <v>16108</v>
      </c>
      <c r="K86" s="1017" t="s">
        <v>16108</v>
      </c>
      <c r="L86" s="1018" t="s">
        <v>16109</v>
      </c>
      <c r="M86" s="1019" t="s">
        <v>16109</v>
      </c>
      <c r="N86" s="1019" t="s">
        <v>16109</v>
      </c>
      <c r="O86" s="1020" t="s">
        <v>16109</v>
      </c>
      <c r="P86" s="1015" t="s">
        <v>16108</v>
      </c>
      <c r="Q86" s="1016" t="s">
        <v>16108</v>
      </c>
      <c r="R86" s="1016" t="s">
        <v>16108</v>
      </c>
      <c r="S86" s="1017" t="s">
        <v>16108</v>
      </c>
      <c r="T86" s="1017" t="s">
        <v>16108</v>
      </c>
      <c r="U86" s="1017" t="s">
        <v>16108</v>
      </c>
      <c r="V86" s="1017" t="s">
        <v>16108</v>
      </c>
      <c r="W86" s="1017" t="s">
        <v>16108</v>
      </c>
      <c r="X86" s="1018" t="s">
        <v>16109</v>
      </c>
      <c r="Y86" s="1019" t="s">
        <v>16109</v>
      </c>
      <c r="Z86" s="1019" t="s">
        <v>16109</v>
      </c>
      <c r="AA86" s="1020" t="s">
        <v>16109</v>
      </c>
      <c r="AB86" s="1024" t="s">
        <v>16114</v>
      </c>
      <c r="AC86" s="1024" t="s">
        <v>16114</v>
      </c>
      <c r="AD86" s="1024" t="s">
        <v>16114</v>
      </c>
      <c r="AE86" s="1024" t="s">
        <v>16114</v>
      </c>
      <c r="AF86" s="1018" t="s">
        <v>16109</v>
      </c>
      <c r="AG86" s="1019" t="s">
        <v>16109</v>
      </c>
      <c r="AH86" s="1019" t="s">
        <v>16109</v>
      </c>
      <c r="AI86" s="1020" t="s">
        <v>16109</v>
      </c>
      <c r="AJ86" s="1015" t="s">
        <v>16108</v>
      </c>
      <c r="AK86" s="1016" t="s">
        <v>16108</v>
      </c>
      <c r="AL86" s="1016" t="s">
        <v>16108</v>
      </c>
      <c r="AM86" s="1017" t="s">
        <v>16108</v>
      </c>
      <c r="AN86" s="1015" t="s">
        <v>16108</v>
      </c>
      <c r="AO86" s="1016" t="s">
        <v>16108</v>
      </c>
      <c r="AP86" s="1016" t="s">
        <v>16108</v>
      </c>
      <c r="AQ86" s="1017" t="s">
        <v>16108</v>
      </c>
      <c r="AR86" s="1017" t="s">
        <v>16108</v>
      </c>
      <c r="AS86" s="1017" t="s">
        <v>16108</v>
      </c>
      <c r="AT86" s="1017" t="s">
        <v>16108</v>
      </c>
      <c r="AU86" s="1017" t="s">
        <v>16108</v>
      </c>
      <c r="AV86" s="1015" t="s">
        <v>16108</v>
      </c>
      <c r="AW86" s="1016" t="s">
        <v>16108</v>
      </c>
      <c r="AX86" s="1016" t="s">
        <v>16108</v>
      </c>
      <c r="AY86" s="1017" t="s">
        <v>16108</v>
      </c>
      <c r="AZ86" s="1015" t="s">
        <v>16108</v>
      </c>
      <c r="BA86" s="1016" t="s">
        <v>16108</v>
      </c>
      <c r="BB86" s="1016" t="s">
        <v>16108</v>
      </c>
      <c r="BC86" s="1017" t="s">
        <v>16108</v>
      </c>
      <c r="BD86" s="1017" t="s">
        <v>16108</v>
      </c>
      <c r="BE86" s="1017" t="s">
        <v>16108</v>
      </c>
      <c r="BF86" s="1017" t="s">
        <v>16108</v>
      </c>
      <c r="BG86" s="1017" t="s">
        <v>16108</v>
      </c>
      <c r="BH86" s="1018" t="s">
        <v>17747</v>
      </c>
      <c r="BI86" s="1019" t="s">
        <v>17747</v>
      </c>
      <c r="BJ86" s="1019" t="s">
        <v>17747</v>
      </c>
      <c r="BK86" s="1020" t="s">
        <v>17747</v>
      </c>
      <c r="BL86" s="1015" t="s">
        <v>16108</v>
      </c>
      <c r="BM86" s="1016" t="s">
        <v>16108</v>
      </c>
      <c r="BN86" s="1016" t="s">
        <v>16108</v>
      </c>
      <c r="BO86" s="1017" t="s">
        <v>16108</v>
      </c>
      <c r="BP86" s="1015" t="s">
        <v>16108</v>
      </c>
      <c r="BQ86" s="1016" t="s">
        <v>16108</v>
      </c>
      <c r="BR86" s="1016" t="s">
        <v>16108</v>
      </c>
      <c r="BS86" s="1017" t="s">
        <v>16108</v>
      </c>
      <c r="BT86" s="1015" t="s">
        <v>16108</v>
      </c>
      <c r="BU86" s="1016" t="s">
        <v>16108</v>
      </c>
      <c r="BV86" s="1016" t="s">
        <v>16108</v>
      </c>
      <c r="BW86" s="1017" t="s">
        <v>16108</v>
      </c>
      <c r="BX86" s="1018" t="s">
        <v>17748</v>
      </c>
      <c r="BY86" s="1019" t="s">
        <v>17748</v>
      </c>
      <c r="BZ86" s="1019" t="s">
        <v>17748</v>
      </c>
      <c r="CA86" s="1020" t="s">
        <v>17748</v>
      </c>
      <c r="CB86" s="1015" t="s">
        <v>16108</v>
      </c>
      <c r="CC86" s="1016" t="s">
        <v>16108</v>
      </c>
      <c r="CD86" s="1016" t="s">
        <v>16108</v>
      </c>
      <c r="CE86" s="1017" t="s">
        <v>16108</v>
      </c>
      <c r="CF86" s="1015" t="s">
        <v>16108</v>
      </c>
      <c r="CG86" s="1016" t="s">
        <v>16108</v>
      </c>
      <c r="CH86" s="1016" t="s">
        <v>16108</v>
      </c>
      <c r="CI86" s="1017" t="s">
        <v>16108</v>
      </c>
      <c r="CJ86" s="1024" t="s">
        <v>16111</v>
      </c>
      <c r="CK86" s="1024" t="s">
        <v>16111</v>
      </c>
      <c r="CL86" s="1024" t="s">
        <v>16111</v>
      </c>
      <c r="CM86" s="1024" t="s">
        <v>16111</v>
      </c>
      <c r="CN86" s="1015" t="s">
        <v>16108</v>
      </c>
      <c r="CO86" s="1016" t="s">
        <v>16108</v>
      </c>
      <c r="CP86" s="1016" t="s">
        <v>16108</v>
      </c>
      <c r="CQ86" s="1017" t="s">
        <v>16108</v>
      </c>
      <c r="CR86" s="1015" t="s">
        <v>16108</v>
      </c>
      <c r="CS86" s="1016" t="s">
        <v>16108</v>
      </c>
      <c r="CT86" s="1016" t="s">
        <v>16108</v>
      </c>
      <c r="CU86" s="1017" t="s">
        <v>16108</v>
      </c>
      <c r="CV86" s="1015" t="s">
        <v>16108</v>
      </c>
      <c r="CW86" s="1016" t="s">
        <v>16108</v>
      </c>
      <c r="CX86" s="1016" t="s">
        <v>16108</v>
      </c>
      <c r="CY86" s="1017" t="s">
        <v>16108</v>
      </c>
      <c r="CZ86" s="1015" t="s">
        <v>16108</v>
      </c>
      <c r="DA86" s="1016" t="s">
        <v>16108</v>
      </c>
      <c r="DB86" s="1016" t="s">
        <v>16108</v>
      </c>
      <c r="DC86" s="1017" t="s">
        <v>16108</v>
      </c>
      <c r="DD86" s="1015" t="s">
        <v>16108</v>
      </c>
      <c r="DE86" s="1016" t="s">
        <v>16108</v>
      </c>
      <c r="DF86" s="1016" t="s">
        <v>16108</v>
      </c>
      <c r="DG86" s="1017" t="s">
        <v>16108</v>
      </c>
      <c r="DH86" s="1015" t="s">
        <v>16108</v>
      </c>
      <c r="DI86" s="1016" t="s">
        <v>16108</v>
      </c>
      <c r="DJ86" s="1016" t="s">
        <v>16108</v>
      </c>
      <c r="DK86" s="1017" t="s">
        <v>16108</v>
      </c>
      <c r="DL86" s="1024" t="s">
        <v>16114</v>
      </c>
      <c r="DM86" s="1024" t="s">
        <v>16114</v>
      </c>
      <c r="DN86" s="1024" t="s">
        <v>16114</v>
      </c>
      <c r="DO86" s="1024" t="s">
        <v>16114</v>
      </c>
      <c r="DP86" s="1015" t="s">
        <v>16108</v>
      </c>
      <c r="DQ86" s="1016" t="s">
        <v>16108</v>
      </c>
      <c r="DR86" s="1016" t="s">
        <v>16108</v>
      </c>
      <c r="DS86" s="1017" t="s">
        <v>16108</v>
      </c>
      <c r="DT86" s="1015" t="s">
        <v>16108</v>
      </c>
      <c r="DU86" s="1016" t="s">
        <v>16108</v>
      </c>
      <c r="DV86" s="1016" t="s">
        <v>16108</v>
      </c>
      <c r="DW86" s="1017" t="s">
        <v>16108</v>
      </c>
      <c r="DX86" s="1026"/>
      <c r="DY86" s="1455" t="s">
        <v>16108</v>
      </c>
      <c r="DZ86" s="1456" t="s">
        <v>16108</v>
      </c>
      <c r="EA86" s="1456" t="s">
        <v>16108</v>
      </c>
      <c r="EB86" s="1457" t="s">
        <v>16108</v>
      </c>
      <c r="EC86" s="1455" t="s">
        <v>16108</v>
      </c>
      <c r="ED86" s="1456" t="s">
        <v>16108</v>
      </c>
      <c r="EE86" s="1456" t="s">
        <v>16108</v>
      </c>
      <c r="EF86" s="1457" t="s">
        <v>16108</v>
      </c>
      <c r="EG86" s="1024" t="s">
        <v>16114</v>
      </c>
      <c r="EH86" s="1024" t="s">
        <v>16114</v>
      </c>
      <c r="EI86" s="1024" t="s">
        <v>16114</v>
      </c>
      <c r="EJ86" s="1024" t="s">
        <v>16114</v>
      </c>
      <c r="EK86" s="1018" t="s">
        <v>16109</v>
      </c>
      <c r="EL86" s="1019" t="s">
        <v>16109</v>
      </c>
      <c r="EM86" s="1019" t="s">
        <v>16109</v>
      </c>
      <c r="EN86" s="1051" t="s">
        <v>16109</v>
      </c>
      <c r="EO86" s="1146" t="s">
        <v>16111</v>
      </c>
      <c r="EP86" s="1146" t="s">
        <v>16111</v>
      </c>
      <c r="EQ86" s="1146" t="s">
        <v>16111</v>
      </c>
      <c r="ER86" s="1146" t="s">
        <v>16111</v>
      </c>
      <c r="ES86" s="1027"/>
      <c r="ET86" s="446"/>
      <c r="EU86" s="446"/>
      <c r="EV86" s="1028"/>
      <c r="EW86" s="1027"/>
      <c r="EX86" s="446"/>
      <c r="EY86" s="446"/>
      <c r="EZ86" s="1028"/>
      <c r="FA86" s="1027"/>
      <c r="FB86" s="446"/>
      <c r="FC86" s="446"/>
      <c r="FD86" s="1028"/>
      <c r="FE86" s="1027"/>
      <c r="FF86" s="446"/>
      <c r="FG86" s="446"/>
      <c r="FH86" s="1028"/>
      <c r="FI86" s="1027"/>
      <c r="FJ86" s="446"/>
      <c r="FK86" s="446"/>
      <c r="FL86" s="1028"/>
      <c r="FM86" s="1027"/>
      <c r="FN86" s="446"/>
      <c r="FO86" s="446"/>
      <c r="FP86" s="1028"/>
      <c r="FQ86" s="1029" t="s">
        <v>16115</v>
      </c>
      <c r="FR86" s="1030" t="s">
        <v>16115</v>
      </c>
      <c r="FS86" s="1030" t="s">
        <v>16115</v>
      </c>
      <c r="FT86" s="1031" t="s">
        <v>16115</v>
      </c>
      <c r="FU86" s="1027"/>
      <c r="FV86" s="446"/>
      <c r="FW86" s="446"/>
      <c r="FX86" s="1028"/>
      <c r="FY86" s="1027"/>
      <c r="FZ86" s="446"/>
      <c r="GA86" s="446"/>
      <c r="GB86" s="1028"/>
      <c r="GC86" s="1027"/>
      <c r="GD86" s="446"/>
      <c r="GE86" s="446"/>
      <c r="GF86" s="1028"/>
      <c r="GG86" s="1027"/>
      <c r="GH86" s="446"/>
      <c r="GI86" s="446"/>
      <c r="GJ86" s="1028"/>
      <c r="GK86" s="1027"/>
      <c r="GL86" s="446"/>
      <c r="GM86" s="446"/>
      <c r="GN86" s="1028"/>
      <c r="GO86" s="1027"/>
      <c r="GP86" s="446"/>
      <c r="GQ86" s="446"/>
      <c r="GR86" s="1028"/>
      <c r="GS86" s="1029" t="s">
        <v>16115</v>
      </c>
      <c r="GT86" s="1030" t="s">
        <v>16115</v>
      </c>
      <c r="GU86" s="1030" t="s">
        <v>16115</v>
      </c>
      <c r="GV86" s="1031" t="s">
        <v>16115</v>
      </c>
      <c r="GW86" s="1027"/>
      <c r="GX86" s="446"/>
      <c r="GY86" s="446"/>
      <c r="GZ86" s="1028"/>
      <c r="HA86" s="1027"/>
      <c r="HB86" s="446"/>
      <c r="HC86" s="446"/>
      <c r="HD86" s="1028"/>
      <c r="HE86" s="1027"/>
      <c r="HF86" s="446"/>
      <c r="HG86" s="446"/>
      <c r="HH86" s="1028"/>
      <c r="HI86" s="1027"/>
      <c r="HJ86" s="446"/>
      <c r="HK86" s="446"/>
      <c r="HL86" s="1028"/>
      <c r="HM86" s="1027"/>
      <c r="HN86" s="446"/>
      <c r="HO86" s="446"/>
      <c r="HP86" s="1028"/>
      <c r="HQ86" s="1027"/>
      <c r="HR86" s="446"/>
      <c r="HS86" s="446"/>
      <c r="HT86" s="1028"/>
      <c r="HU86" s="1029" t="s">
        <v>16115</v>
      </c>
      <c r="HV86" s="1030" t="s">
        <v>16115</v>
      </c>
      <c r="HW86" s="1030" t="s">
        <v>16115</v>
      </c>
      <c r="HX86" s="1031" t="s">
        <v>16115</v>
      </c>
      <c r="HY86" s="1027"/>
      <c r="HZ86" s="446"/>
      <c r="IA86" s="446"/>
      <c r="IB86" s="1028"/>
      <c r="IC86" s="1027"/>
      <c r="ID86" s="446"/>
      <c r="IE86" s="446"/>
      <c r="IF86" s="1028"/>
      <c r="IG86" s="1027"/>
      <c r="IH86" s="446"/>
      <c r="II86" s="446"/>
      <c r="IJ86" s="1028"/>
      <c r="IK86" s="1027"/>
      <c r="IL86" s="446"/>
      <c r="IM86" s="446"/>
      <c r="IN86" s="1028"/>
    </row>
    <row r="87" spans="1:248" ht="54" customHeight="1">
      <c r="A87" s="2500"/>
      <c r="B87" s="1452" t="s">
        <v>17749</v>
      </c>
      <c r="C87" s="1416"/>
      <c r="D87" s="1027"/>
      <c r="E87" s="446"/>
      <c r="F87" s="446"/>
      <c r="G87" s="1028"/>
      <c r="H87" s="1027"/>
      <c r="I87" s="446"/>
      <c r="J87" s="446"/>
      <c r="K87" s="1028"/>
      <c r="L87" s="1018" t="s">
        <v>16109</v>
      </c>
      <c r="M87" s="1019" t="s">
        <v>16109</v>
      </c>
      <c r="N87" s="1019" t="s">
        <v>16109</v>
      </c>
      <c r="O87" s="1020" t="s">
        <v>16109</v>
      </c>
      <c r="P87" s="1027"/>
      <c r="Q87" s="446"/>
      <c r="R87" s="446"/>
      <c r="S87" s="1028"/>
      <c r="T87" s="1027"/>
      <c r="U87" s="446"/>
      <c r="V87" s="446"/>
      <c r="W87" s="1028"/>
      <c r="X87" s="1018" t="s">
        <v>16109</v>
      </c>
      <c r="Y87" s="1019" t="s">
        <v>16109</v>
      </c>
      <c r="Z87" s="1019" t="s">
        <v>16109</v>
      </c>
      <c r="AA87" s="1020" t="s">
        <v>16109</v>
      </c>
      <c r="AB87" s="1018" t="s">
        <v>16109</v>
      </c>
      <c r="AC87" s="1019" t="s">
        <v>16109</v>
      </c>
      <c r="AD87" s="1019" t="s">
        <v>16109</v>
      </c>
      <c r="AE87" s="1020" t="s">
        <v>16109</v>
      </c>
      <c r="AF87" s="1018" t="s">
        <v>16109</v>
      </c>
      <c r="AG87" s="1019" t="s">
        <v>16109</v>
      </c>
      <c r="AH87" s="1019" t="s">
        <v>16109</v>
      </c>
      <c r="AI87" s="1020" t="s">
        <v>16109</v>
      </c>
      <c r="AJ87" s="1027"/>
      <c r="AK87" s="446"/>
      <c r="AL87" s="446"/>
      <c r="AM87" s="1028"/>
      <c r="AN87" s="1027"/>
      <c r="AO87" s="446"/>
      <c r="AP87" s="446"/>
      <c r="AQ87" s="1028"/>
      <c r="AR87" s="1027"/>
      <c r="AS87" s="446"/>
      <c r="AT87" s="446"/>
      <c r="AU87" s="1028"/>
      <c r="AV87" s="1027"/>
      <c r="AW87" s="446"/>
      <c r="AX87" s="446"/>
      <c r="AY87" s="1028"/>
      <c r="AZ87" s="1027"/>
      <c r="BA87" s="446"/>
      <c r="BB87" s="446"/>
      <c r="BC87" s="1028"/>
      <c r="BD87" s="1027"/>
      <c r="BE87" s="446"/>
      <c r="BF87" s="446"/>
      <c r="BG87" s="1028"/>
      <c r="BH87" s="1027"/>
      <c r="BI87" s="446"/>
      <c r="BJ87" s="446"/>
      <c r="BK87" s="1028"/>
      <c r="BL87" s="1027"/>
      <c r="BM87" s="446"/>
      <c r="BN87" s="446"/>
      <c r="BO87" s="1028"/>
      <c r="BP87" s="1027"/>
      <c r="BQ87" s="446"/>
      <c r="BR87" s="446"/>
      <c r="BS87" s="1028"/>
      <c r="BT87" s="1027"/>
      <c r="BU87" s="446"/>
      <c r="BV87" s="446"/>
      <c r="BW87" s="1028"/>
      <c r="BX87" s="1027"/>
      <c r="BY87" s="446"/>
      <c r="BZ87" s="446"/>
      <c r="CA87" s="1028"/>
      <c r="CB87" s="1027"/>
      <c r="CC87" s="446"/>
      <c r="CD87" s="446"/>
      <c r="CE87" s="1028"/>
      <c r="CF87" s="1027"/>
      <c r="CG87" s="446"/>
      <c r="CH87" s="446"/>
      <c r="CI87" s="1028"/>
      <c r="CJ87" s="1027"/>
      <c r="CK87" s="446"/>
      <c r="CL87" s="446"/>
      <c r="CM87" s="1028"/>
      <c r="CN87" s="1027"/>
      <c r="CO87" s="446"/>
      <c r="CP87" s="446"/>
      <c r="CQ87" s="1028"/>
      <c r="CR87" s="1027"/>
      <c r="CS87" s="446"/>
      <c r="CT87" s="446"/>
      <c r="CU87" s="1126" t="s">
        <v>17750</v>
      </c>
      <c r="CV87" s="1027"/>
      <c r="CW87" s="446"/>
      <c r="CX87" s="446"/>
      <c r="CY87" s="1028"/>
      <c r="CZ87" s="1027"/>
      <c r="DA87" s="446"/>
      <c r="DB87" s="446"/>
      <c r="DC87" s="1028"/>
      <c r="DD87" s="1027"/>
      <c r="DE87" s="446"/>
      <c r="DF87" s="446"/>
      <c r="DG87" s="1028"/>
      <c r="DH87" s="1027"/>
      <c r="DI87" s="446"/>
      <c r="DJ87" s="446"/>
      <c r="DK87" s="1028"/>
      <c r="DL87" s="1027"/>
      <c r="DM87" s="446"/>
      <c r="DN87" s="446"/>
      <c r="DO87" s="1028"/>
      <c r="DP87" s="1027"/>
      <c r="DQ87" s="446"/>
      <c r="DR87" s="446"/>
      <c r="DS87" s="1028"/>
      <c r="DT87" s="1027"/>
      <c r="DU87" s="446"/>
      <c r="DV87" s="446"/>
      <c r="DW87" s="1028"/>
      <c r="DX87" s="1026"/>
      <c r="DY87" s="1027"/>
      <c r="DZ87" s="446"/>
      <c r="EA87" s="446"/>
      <c r="EB87" s="1028"/>
      <c r="EC87" s="1027"/>
      <c r="ED87" s="446"/>
      <c r="EE87" s="446"/>
      <c r="EF87" s="1028"/>
      <c r="EG87" s="1027"/>
      <c r="EH87" s="446"/>
      <c r="EI87" s="446"/>
      <c r="EJ87" s="1028"/>
      <c r="EK87" s="1018" t="s">
        <v>16109</v>
      </c>
      <c r="EL87" s="1019" t="s">
        <v>16109</v>
      </c>
      <c r="EM87" s="1019" t="s">
        <v>16109</v>
      </c>
      <c r="EN87" s="1051" t="s">
        <v>16109</v>
      </c>
      <c r="EO87" s="1027"/>
      <c r="EP87" s="446"/>
      <c r="EQ87" s="446"/>
      <c r="ER87" s="1028"/>
      <c r="ES87" s="1027"/>
      <c r="ET87" s="446"/>
      <c r="EU87" s="446"/>
      <c r="EV87" s="1028"/>
      <c r="EW87" s="1027"/>
      <c r="EX87" s="446"/>
      <c r="EY87" s="446"/>
      <c r="EZ87" s="1028"/>
      <c r="FA87" s="1027"/>
      <c r="FB87" s="446"/>
      <c r="FC87" s="446"/>
      <c r="FD87" s="1028"/>
      <c r="FE87" s="1027"/>
      <c r="FF87" s="446"/>
      <c r="FG87" s="446"/>
      <c r="FH87" s="1028"/>
      <c r="FI87" s="1027"/>
      <c r="FJ87" s="446"/>
      <c r="FK87" s="446"/>
      <c r="FL87" s="1028"/>
      <c r="FM87" s="1027"/>
      <c r="FN87" s="446"/>
      <c r="FO87" s="446"/>
      <c r="FP87" s="1028"/>
      <c r="FQ87" s="1027"/>
      <c r="FR87" s="446"/>
      <c r="FS87" s="446"/>
      <c r="FT87" s="1028"/>
      <c r="FU87" s="1027"/>
      <c r="FV87" s="446"/>
      <c r="FW87" s="446"/>
      <c r="FX87" s="1028"/>
      <c r="FY87" s="1027"/>
      <c r="FZ87" s="446"/>
      <c r="GA87" s="446"/>
      <c r="GB87" s="1028"/>
      <c r="GC87" s="1027"/>
      <c r="GD87" s="446"/>
      <c r="GE87" s="446"/>
      <c r="GF87" s="1028"/>
      <c r="GG87" s="1027"/>
      <c r="GH87" s="446"/>
      <c r="GI87" s="446"/>
      <c r="GJ87" s="1028"/>
      <c r="GK87" s="1027"/>
      <c r="GL87" s="446"/>
      <c r="GM87" s="446"/>
      <c r="GN87" s="1028"/>
      <c r="GO87" s="1027"/>
      <c r="GP87" s="446"/>
      <c r="GQ87" s="446"/>
      <c r="GR87" s="1028"/>
      <c r="GS87" s="1027"/>
      <c r="GT87" s="446"/>
      <c r="GU87" s="446"/>
      <c r="GV87" s="1028"/>
      <c r="GW87" s="1027"/>
      <c r="GX87" s="446"/>
      <c r="GY87" s="446"/>
      <c r="GZ87" s="1028"/>
      <c r="HA87" s="1027"/>
      <c r="HB87" s="446"/>
      <c r="HC87" s="446"/>
      <c r="HD87" s="1028"/>
      <c r="HE87" s="1027"/>
      <c r="HF87" s="446"/>
      <c r="HG87" s="446"/>
      <c r="HH87" s="1028"/>
      <c r="HI87" s="1027"/>
      <c r="HJ87" s="446"/>
      <c r="HK87" s="446"/>
      <c r="HL87" s="1028"/>
      <c r="HM87" s="1027"/>
      <c r="HN87" s="446"/>
      <c r="HO87" s="446"/>
      <c r="HP87" s="1028"/>
      <c r="HQ87" s="1027"/>
      <c r="HR87" s="446"/>
      <c r="HS87" s="446"/>
      <c r="HT87" s="1028"/>
      <c r="HU87" s="1027"/>
      <c r="HV87" s="446"/>
      <c r="HW87" s="446"/>
      <c r="HX87" s="1028"/>
      <c r="HY87" s="1027"/>
      <c r="HZ87" s="446"/>
      <c r="IA87" s="446"/>
      <c r="IB87" s="1028"/>
      <c r="IC87" s="1027"/>
      <c r="ID87" s="446"/>
      <c r="IE87" s="446"/>
      <c r="IF87" s="1028"/>
      <c r="IG87" s="1027"/>
      <c r="IH87" s="446"/>
      <c r="II87" s="446"/>
      <c r="IJ87" s="1028"/>
      <c r="IK87" s="1027"/>
      <c r="IL87" s="446"/>
      <c r="IM87" s="446"/>
      <c r="IN87" s="1028"/>
    </row>
    <row r="88" spans="1:248" ht="54" customHeight="1">
      <c r="A88" s="2500"/>
      <c r="B88" s="751" t="s">
        <v>17645</v>
      </c>
      <c r="C88" s="1014"/>
      <c r="D88" s="1018" t="s">
        <v>14697</v>
      </c>
      <c r="E88" s="1019" t="s">
        <v>14697</v>
      </c>
      <c r="F88" s="1019" t="s">
        <v>14697</v>
      </c>
      <c r="G88" s="1020" t="s">
        <v>14697</v>
      </c>
      <c r="H88" s="1018" t="s">
        <v>15002</v>
      </c>
      <c r="I88" s="1019" t="s">
        <v>15002</v>
      </c>
      <c r="J88" s="1019" t="s">
        <v>15002</v>
      </c>
      <c r="K88" s="1020" t="s">
        <v>15002</v>
      </c>
      <c r="L88" s="1018" t="s">
        <v>16109</v>
      </c>
      <c r="M88" s="1019" t="s">
        <v>16109</v>
      </c>
      <c r="N88" s="1019" t="s">
        <v>16109</v>
      </c>
      <c r="O88" s="1020" t="s">
        <v>16109</v>
      </c>
      <c r="P88" s="1018" t="s">
        <v>14579</v>
      </c>
      <c r="Q88" s="1019" t="s">
        <v>14579</v>
      </c>
      <c r="R88" s="1019" t="s">
        <v>14579</v>
      </c>
      <c r="S88" s="1020" t="s">
        <v>14579</v>
      </c>
      <c r="T88" s="1018" t="s">
        <v>16121</v>
      </c>
      <c r="U88" s="1019" t="s">
        <v>16121</v>
      </c>
      <c r="V88" s="1019" t="s">
        <v>16121</v>
      </c>
      <c r="W88" s="1020" t="s">
        <v>16121</v>
      </c>
      <c r="X88" s="1032" t="s">
        <v>16118</v>
      </c>
      <c r="Y88" s="1032" t="s">
        <v>16118</v>
      </c>
      <c r="Z88" s="1032" t="s">
        <v>16118</v>
      </c>
      <c r="AA88" s="1340" t="s">
        <v>17751</v>
      </c>
      <c r="AB88" s="1018" t="s">
        <v>16109</v>
      </c>
      <c r="AC88" s="1019" t="s">
        <v>16109</v>
      </c>
      <c r="AD88" s="1019" t="s">
        <v>16109</v>
      </c>
      <c r="AE88" s="1020" t="s">
        <v>16109</v>
      </c>
      <c r="AF88" s="1018" t="s">
        <v>16109</v>
      </c>
      <c r="AG88" s="1019" t="s">
        <v>16109</v>
      </c>
      <c r="AH88" s="1019" t="s">
        <v>16109</v>
      </c>
      <c r="AI88" s="1020" t="s">
        <v>16109</v>
      </c>
      <c r="AJ88" s="1018" t="s">
        <v>14678</v>
      </c>
      <c r="AK88" s="1019" t="s">
        <v>14678</v>
      </c>
      <c r="AL88" s="1019" t="s">
        <v>14678</v>
      </c>
      <c r="AM88" s="1020" t="s">
        <v>14678</v>
      </c>
      <c r="AN88" s="1040" t="s">
        <v>16127</v>
      </c>
      <c r="AO88" s="1040" t="s">
        <v>16127</v>
      </c>
      <c r="AP88" s="1040" t="s">
        <v>16127</v>
      </c>
      <c r="AQ88" s="1040" t="s">
        <v>17752</v>
      </c>
      <c r="AR88" s="1018" t="s">
        <v>14584</v>
      </c>
      <c r="AS88" s="1019" t="s">
        <v>14584</v>
      </c>
      <c r="AT88" s="1019" t="s">
        <v>14584</v>
      </c>
      <c r="AU88" s="1020" t="s">
        <v>14584</v>
      </c>
      <c r="AV88" s="1018" t="s">
        <v>14636</v>
      </c>
      <c r="AW88" s="1019" t="s">
        <v>14636</v>
      </c>
      <c r="AX88" s="1019" t="s">
        <v>14636</v>
      </c>
      <c r="AY88" s="1020" t="s">
        <v>14636</v>
      </c>
      <c r="AZ88" s="1018" t="s">
        <v>14670</v>
      </c>
      <c r="BA88" s="1019" t="s">
        <v>14670</v>
      </c>
      <c r="BB88" s="1019" t="s">
        <v>14670</v>
      </c>
      <c r="BC88" s="1020" t="s">
        <v>14670</v>
      </c>
      <c r="BD88" s="1024" t="s">
        <v>16724</v>
      </c>
      <c r="BE88" s="1024" t="s">
        <v>16724</v>
      </c>
      <c r="BF88" s="1024" t="s">
        <v>16724</v>
      </c>
      <c r="BG88" s="1024" t="s">
        <v>16724</v>
      </c>
      <c r="BH88" s="1018" t="s">
        <v>17656</v>
      </c>
      <c r="BI88" s="1019" t="s">
        <v>17656</v>
      </c>
      <c r="BJ88" s="1019" t="s">
        <v>17656</v>
      </c>
      <c r="BK88" s="1020" t="s">
        <v>17656</v>
      </c>
      <c r="BL88" s="1018" t="s">
        <v>14670</v>
      </c>
      <c r="BM88" s="1019" t="s">
        <v>14670</v>
      </c>
      <c r="BN88" s="1019" t="s">
        <v>14670</v>
      </c>
      <c r="BO88" s="1020" t="s">
        <v>14670</v>
      </c>
      <c r="BP88" s="1018" t="s">
        <v>14636</v>
      </c>
      <c r="BQ88" s="1019" t="s">
        <v>14636</v>
      </c>
      <c r="BR88" s="1019" t="s">
        <v>14636</v>
      </c>
      <c r="BS88" s="1020" t="s">
        <v>14636</v>
      </c>
      <c r="BT88" s="1018" t="s">
        <v>14670</v>
      </c>
      <c r="BU88" s="1019" t="s">
        <v>14670</v>
      </c>
      <c r="BV88" s="1019" t="s">
        <v>14670</v>
      </c>
      <c r="BW88" s="1020" t="s">
        <v>14670</v>
      </c>
      <c r="BX88" s="1018" t="s">
        <v>14972</v>
      </c>
      <c r="BY88" s="1019" t="s">
        <v>14972</v>
      </c>
      <c r="BZ88" s="1019" t="s">
        <v>14972</v>
      </c>
      <c r="CA88" s="1020" t="s">
        <v>14972</v>
      </c>
      <c r="CB88" s="1040" t="s">
        <v>16129</v>
      </c>
      <c r="CC88" s="1040" t="s">
        <v>16129</v>
      </c>
      <c r="CD88" s="1040" t="s">
        <v>16129</v>
      </c>
      <c r="CE88" s="1105" t="s">
        <v>17753</v>
      </c>
      <c r="CF88" s="1024" t="s">
        <v>16724</v>
      </c>
      <c r="CG88" s="1024" t="s">
        <v>16724</v>
      </c>
      <c r="CH88" s="1024" t="s">
        <v>16724</v>
      </c>
      <c r="CI88" s="1024" t="s">
        <v>16724</v>
      </c>
      <c r="CJ88" s="1018" t="s">
        <v>14700</v>
      </c>
      <c r="CK88" s="1019" t="s">
        <v>14700</v>
      </c>
      <c r="CL88" s="1019" t="s">
        <v>14700</v>
      </c>
      <c r="CM88" s="1020" t="s">
        <v>14700</v>
      </c>
      <c r="CN88" s="1018" t="s">
        <v>14636</v>
      </c>
      <c r="CO88" s="1019" t="s">
        <v>14636</v>
      </c>
      <c r="CP88" s="1019" t="s">
        <v>14636</v>
      </c>
      <c r="CQ88" s="1020" t="s">
        <v>14636</v>
      </c>
      <c r="CR88" s="1018" t="s">
        <v>14584</v>
      </c>
      <c r="CS88" s="1019" t="s">
        <v>14584</v>
      </c>
      <c r="CT88" s="1019" t="s">
        <v>14584</v>
      </c>
      <c r="CU88" s="1020" t="s">
        <v>14584</v>
      </c>
      <c r="CV88" s="1018" t="s">
        <v>14579</v>
      </c>
      <c r="CW88" s="1019" t="s">
        <v>14579</v>
      </c>
      <c r="CX88" s="1019" t="s">
        <v>14579</v>
      </c>
      <c r="CY88" s="1020" t="s">
        <v>14579</v>
      </c>
      <c r="CZ88" s="1018" t="s">
        <v>16142</v>
      </c>
      <c r="DA88" s="1019" t="s">
        <v>16142</v>
      </c>
      <c r="DB88" s="1019" t="s">
        <v>16142</v>
      </c>
      <c r="DC88" s="1020" t="s">
        <v>16142</v>
      </c>
      <c r="DD88" s="1018" t="s">
        <v>14586</v>
      </c>
      <c r="DE88" s="1019" t="s">
        <v>14586</v>
      </c>
      <c r="DF88" s="1019" t="s">
        <v>14586</v>
      </c>
      <c r="DG88" s="1020" t="s">
        <v>14586</v>
      </c>
      <c r="DH88" s="1024" t="s">
        <v>16722</v>
      </c>
      <c r="DI88" s="1024" t="s">
        <v>16722</v>
      </c>
      <c r="DJ88" s="1024" t="s">
        <v>16722</v>
      </c>
      <c r="DK88" s="1024" t="s">
        <v>16722</v>
      </c>
      <c r="DL88" s="1113" t="s">
        <v>14697</v>
      </c>
      <c r="DM88" s="1341" t="s">
        <v>14697</v>
      </c>
      <c r="DN88" s="1341" t="s">
        <v>14697</v>
      </c>
      <c r="DO88" s="1051" t="s">
        <v>14697</v>
      </c>
      <c r="DP88" s="1113" t="s">
        <v>16143</v>
      </c>
      <c r="DQ88" s="1341" t="s">
        <v>16143</v>
      </c>
      <c r="DR88" s="1341" t="s">
        <v>16143</v>
      </c>
      <c r="DS88" s="1051" t="s">
        <v>16143</v>
      </c>
      <c r="DT88" s="1018" t="s">
        <v>14678</v>
      </c>
      <c r="DU88" s="1019" t="s">
        <v>14678</v>
      </c>
      <c r="DV88" s="1019" t="s">
        <v>14678</v>
      </c>
      <c r="DW88" s="1020" t="s">
        <v>14678</v>
      </c>
      <c r="DX88" s="1026"/>
      <c r="DY88" s="1113" t="s">
        <v>14584</v>
      </c>
      <c r="DZ88" s="1341" t="s">
        <v>14584</v>
      </c>
      <c r="EA88" s="1341" t="s">
        <v>14584</v>
      </c>
      <c r="EB88" s="1051" t="s">
        <v>14584</v>
      </c>
      <c r="EC88" s="1113" t="s">
        <v>14670</v>
      </c>
      <c r="ED88" s="1341" t="s">
        <v>14670</v>
      </c>
      <c r="EE88" s="1341" t="s">
        <v>14670</v>
      </c>
      <c r="EF88" s="1051" t="s">
        <v>14670</v>
      </c>
      <c r="EG88" s="1018" t="s">
        <v>14586</v>
      </c>
      <c r="EH88" s="1019" t="s">
        <v>14586</v>
      </c>
      <c r="EI88" s="1019" t="s">
        <v>14586</v>
      </c>
      <c r="EJ88" s="1020" t="s">
        <v>14586</v>
      </c>
      <c r="EK88" s="1057" t="s">
        <v>17202</v>
      </c>
      <c r="EL88" s="1057" t="s">
        <v>17202</v>
      </c>
      <c r="EM88" s="1057" t="s">
        <v>17202</v>
      </c>
      <c r="EN88" s="1057" t="s">
        <v>17202</v>
      </c>
      <c r="EO88" s="1027"/>
      <c r="EP88" s="446"/>
      <c r="EQ88" s="446"/>
      <c r="ER88" s="1028"/>
      <c r="ES88" s="1027"/>
      <c r="ET88" s="446"/>
      <c r="EU88" s="446"/>
      <c r="EV88" s="1028"/>
      <c r="EW88" s="1027"/>
      <c r="EX88" s="446"/>
      <c r="EY88" s="446"/>
      <c r="EZ88" s="1028"/>
      <c r="FA88" s="1027"/>
      <c r="FB88" s="446"/>
      <c r="FC88" s="446"/>
      <c r="FD88" s="1028"/>
      <c r="FE88" s="1113" t="s">
        <v>16109</v>
      </c>
      <c r="FF88" s="1341" t="s">
        <v>16109</v>
      </c>
      <c r="FG88" s="1341" t="s">
        <v>16109</v>
      </c>
      <c r="FH88" s="1051" t="s">
        <v>16109</v>
      </c>
      <c r="FI88" s="1073" t="s">
        <v>16793</v>
      </c>
      <c r="FJ88" s="1073" t="s">
        <v>16793</v>
      </c>
      <c r="FK88" s="1073" t="s">
        <v>16793</v>
      </c>
      <c r="FL88" s="1074" t="s">
        <v>17754</v>
      </c>
      <c r="FM88" s="1057" t="s">
        <v>16722</v>
      </c>
      <c r="FN88" s="1057" t="s">
        <v>16722</v>
      </c>
      <c r="FO88" s="1057" t="s">
        <v>16722</v>
      </c>
      <c r="FP88" s="1057" t="s">
        <v>16722</v>
      </c>
      <c r="FQ88" s="1027"/>
      <c r="FR88" s="446"/>
      <c r="FS88" s="446"/>
      <c r="FT88" s="1028"/>
      <c r="FU88" s="1050"/>
      <c r="FV88" s="1050"/>
      <c r="FW88" s="1050"/>
      <c r="FX88" s="1050"/>
      <c r="FY88" s="1073" t="s">
        <v>16812</v>
      </c>
      <c r="FZ88" s="1073" t="s">
        <v>16812</v>
      </c>
      <c r="GA88" s="1073" t="s">
        <v>16812</v>
      </c>
      <c r="GB88" s="1074" t="s">
        <v>17755</v>
      </c>
      <c r="GC88" s="1027"/>
      <c r="GD88" s="446"/>
      <c r="GE88" s="446"/>
      <c r="GF88" s="1028"/>
      <c r="GG88" s="1113" t="s">
        <v>16109</v>
      </c>
      <c r="GH88" s="1341" t="s">
        <v>16109</v>
      </c>
      <c r="GI88" s="1341" t="s">
        <v>16109</v>
      </c>
      <c r="GJ88" s="1051" t="s">
        <v>16109</v>
      </c>
      <c r="GK88" s="1027"/>
      <c r="GL88" s="446"/>
      <c r="GM88" s="446"/>
      <c r="GN88" s="1028"/>
      <c r="GO88" s="1057" t="s">
        <v>16724</v>
      </c>
      <c r="GP88" s="1057" t="s">
        <v>16724</v>
      </c>
      <c r="GQ88" s="1057" t="s">
        <v>16724</v>
      </c>
      <c r="GR88" s="1057" t="s">
        <v>16724</v>
      </c>
      <c r="GS88" s="1027"/>
      <c r="GT88" s="446"/>
      <c r="GU88" s="446"/>
      <c r="GV88" s="1028"/>
      <c r="GW88" s="1027"/>
      <c r="GX88" s="446"/>
      <c r="GY88" s="446"/>
      <c r="GZ88" s="1028"/>
      <c r="HA88" s="1018" t="s">
        <v>16109</v>
      </c>
      <c r="HB88" s="1121" t="s">
        <v>16467</v>
      </c>
      <c r="HC88" s="1019" t="s">
        <v>16109</v>
      </c>
      <c r="HD88" s="1020" t="s">
        <v>16109</v>
      </c>
      <c r="HE88" s="1073" t="s">
        <v>16821</v>
      </c>
      <c r="HF88" s="1073" t="s">
        <v>16821</v>
      </c>
      <c r="HG88" s="1073" t="s">
        <v>16821</v>
      </c>
      <c r="HH88" s="1074" t="s">
        <v>17756</v>
      </c>
      <c r="HI88" s="1018" t="s">
        <v>16109</v>
      </c>
      <c r="HJ88" s="1019" t="s">
        <v>16109</v>
      </c>
      <c r="HK88" s="1019" t="s">
        <v>16109</v>
      </c>
      <c r="HL88" s="1020" t="s">
        <v>16109</v>
      </c>
      <c r="HM88" s="1027"/>
      <c r="HN88" s="446"/>
      <c r="HO88" s="446"/>
      <c r="HP88" s="1028"/>
      <c r="HQ88" s="1057" t="s">
        <v>17205</v>
      </c>
      <c r="HR88" s="1057" t="s">
        <v>17205</v>
      </c>
      <c r="HS88" s="1057" t="s">
        <v>17205</v>
      </c>
      <c r="HT88" s="1473" t="s">
        <v>17205</v>
      </c>
      <c r="HU88" s="1474"/>
      <c r="HV88" s="1027"/>
      <c r="HW88" s="446"/>
      <c r="HX88" s="1028"/>
      <c r="HY88" s="1027"/>
      <c r="HZ88" s="446"/>
      <c r="IA88" s="446"/>
      <c r="IB88" s="1028"/>
      <c r="IC88" s="1027"/>
      <c r="ID88" s="446"/>
      <c r="IE88" s="446"/>
      <c r="IF88" s="1028"/>
      <c r="IG88" s="1018" t="s">
        <v>16109</v>
      </c>
      <c r="IH88" s="1019" t="s">
        <v>16109</v>
      </c>
      <c r="II88" s="1019" t="s">
        <v>16109</v>
      </c>
      <c r="IJ88" s="1020" t="s">
        <v>16109</v>
      </c>
      <c r="IK88" s="1027"/>
      <c r="IL88" s="446"/>
      <c r="IM88" s="446"/>
      <c r="IN88" s="1028"/>
    </row>
    <row r="89" spans="1:248" ht="54" customHeight="1">
      <c r="A89" s="2500"/>
      <c r="B89" s="1452" t="s">
        <v>17757</v>
      </c>
      <c r="C89" s="1416"/>
      <c r="D89" s="1027"/>
      <c r="E89" s="446"/>
      <c r="F89" s="446"/>
      <c r="G89" s="1028"/>
      <c r="H89" s="1027"/>
      <c r="I89" s="446"/>
      <c r="J89" s="446"/>
      <c r="K89" s="1028"/>
      <c r="L89" s="1018" t="s">
        <v>16109</v>
      </c>
      <c r="M89" s="1019" t="s">
        <v>16109</v>
      </c>
      <c r="N89" s="1019" t="s">
        <v>16109</v>
      </c>
      <c r="O89" s="1020" t="s">
        <v>16109</v>
      </c>
      <c r="P89" s="1027"/>
      <c r="Q89" s="446"/>
      <c r="R89" s="446"/>
      <c r="S89" s="1028"/>
      <c r="T89" s="1027"/>
      <c r="U89" s="446"/>
      <c r="V89" s="446"/>
      <c r="W89" s="1028"/>
      <c r="X89" s="1018" t="s">
        <v>16109</v>
      </c>
      <c r="Y89" s="1019" t="s">
        <v>16109</v>
      </c>
      <c r="Z89" s="1019" t="s">
        <v>16109</v>
      </c>
      <c r="AA89" s="1020" t="s">
        <v>16109</v>
      </c>
      <c r="AB89" s="1018" t="s">
        <v>16109</v>
      </c>
      <c r="AC89" s="1019" t="s">
        <v>16109</v>
      </c>
      <c r="AD89" s="1019" t="s">
        <v>16109</v>
      </c>
      <c r="AE89" s="1020" t="s">
        <v>16109</v>
      </c>
      <c r="AF89" s="1018" t="s">
        <v>16109</v>
      </c>
      <c r="AG89" s="1019" t="s">
        <v>16109</v>
      </c>
      <c r="AH89" s="1019" t="s">
        <v>16109</v>
      </c>
      <c r="AI89" s="1020" t="s">
        <v>16109</v>
      </c>
      <c r="AJ89" s="1027"/>
      <c r="AK89" s="446"/>
      <c r="AL89" s="446"/>
      <c r="AM89" s="1028"/>
      <c r="AN89" s="1027"/>
      <c r="AO89" s="446"/>
      <c r="AP89" s="446"/>
      <c r="AQ89" s="1028"/>
      <c r="AR89" s="1027"/>
      <c r="AS89" s="446"/>
      <c r="AT89" s="446"/>
      <c r="AU89" s="1028"/>
      <c r="AV89" s="1027"/>
      <c r="AW89" s="446"/>
      <c r="AX89" s="446"/>
      <c r="AY89" s="1028"/>
      <c r="AZ89" s="1027"/>
      <c r="BA89" s="446"/>
      <c r="BB89" s="446"/>
      <c r="BC89" s="1028"/>
      <c r="BD89" s="1027"/>
      <c r="BE89" s="446"/>
      <c r="BF89" s="446"/>
      <c r="BG89" s="1107" t="s">
        <v>17758</v>
      </c>
      <c r="BH89" s="1027"/>
      <c r="BI89" s="446"/>
      <c r="BJ89" s="446"/>
      <c r="BK89" s="1028"/>
      <c r="BL89" s="1027"/>
      <c r="BM89" s="446"/>
      <c r="BN89" s="446"/>
      <c r="BO89" s="1028"/>
      <c r="BP89" s="1027"/>
      <c r="BQ89" s="446"/>
      <c r="BR89" s="446"/>
      <c r="BS89" s="1028"/>
      <c r="BT89" s="1027"/>
      <c r="BU89" s="446"/>
      <c r="BV89" s="446"/>
      <c r="BW89" s="1028"/>
      <c r="BX89" s="1027"/>
      <c r="BY89" s="446"/>
      <c r="BZ89" s="446"/>
      <c r="CA89" s="1028"/>
      <c r="CB89" s="1027"/>
      <c r="CC89" s="446"/>
      <c r="CD89" s="446"/>
      <c r="CE89" s="1028"/>
      <c r="CF89" s="1027"/>
      <c r="CG89" s="446"/>
      <c r="CH89" s="446"/>
      <c r="CI89" s="1028"/>
      <c r="CJ89" s="1027"/>
      <c r="CK89" s="446"/>
      <c r="CL89" s="446"/>
      <c r="CM89" s="1028"/>
      <c r="CN89" s="1027"/>
      <c r="CO89" s="446"/>
      <c r="CP89" s="446"/>
      <c r="CQ89" s="1028"/>
      <c r="CR89" s="1027"/>
      <c r="CS89" s="446"/>
      <c r="CT89" s="446"/>
      <c r="CU89" s="1028"/>
      <c r="CV89" s="1027"/>
      <c r="CW89" s="446"/>
      <c r="CX89" s="446"/>
      <c r="CY89" s="1028"/>
      <c r="CZ89" s="1027"/>
      <c r="DA89" s="446"/>
      <c r="DB89" s="446"/>
      <c r="DC89" s="1028"/>
      <c r="DD89" s="1027"/>
      <c r="DE89" s="446"/>
      <c r="DF89" s="446"/>
      <c r="DG89" s="1028"/>
      <c r="DH89" s="1027"/>
      <c r="DI89" s="446"/>
      <c r="DJ89" s="446"/>
      <c r="DK89" s="1028"/>
      <c r="DL89" s="1027"/>
      <c r="DM89" s="446"/>
      <c r="DN89" s="446"/>
      <c r="DO89" s="1028"/>
      <c r="DP89" s="1027"/>
      <c r="DQ89" s="446"/>
      <c r="DR89" s="446"/>
      <c r="DS89" s="1028"/>
      <c r="DT89" s="1027"/>
      <c r="DU89" s="446"/>
      <c r="DV89" s="446"/>
      <c r="DW89" s="1028"/>
      <c r="DX89" s="1026"/>
      <c r="DY89" s="1027"/>
      <c r="DZ89" s="446"/>
      <c r="EA89" s="446"/>
      <c r="EB89" s="1028"/>
      <c r="EC89" s="1027"/>
      <c r="ED89" s="446"/>
      <c r="EE89" s="446"/>
      <c r="EF89" s="1028"/>
      <c r="EG89" s="1027"/>
      <c r="EH89" s="446"/>
      <c r="EI89" s="446"/>
      <c r="EJ89" s="1028"/>
      <c r="EK89" s="1018" t="s">
        <v>16109</v>
      </c>
      <c r="EL89" s="1019" t="s">
        <v>16109</v>
      </c>
      <c r="EM89" s="1019" t="s">
        <v>16109</v>
      </c>
      <c r="EN89" s="1051" t="s">
        <v>16109</v>
      </c>
      <c r="EO89" s="1027"/>
      <c r="EP89" s="446"/>
      <c r="EQ89" s="446"/>
      <c r="ER89" s="1028"/>
      <c r="ES89" s="1027"/>
      <c r="ET89" s="446"/>
      <c r="EU89" s="446"/>
      <c r="EV89" s="1028"/>
      <c r="EW89" s="1027"/>
      <c r="EX89" s="446"/>
      <c r="EY89" s="446"/>
      <c r="EZ89" s="1028"/>
      <c r="FA89" s="1027"/>
      <c r="FB89" s="446"/>
      <c r="FC89" s="446"/>
      <c r="FD89" s="1028"/>
      <c r="FE89" s="1027"/>
      <c r="FF89" s="446"/>
      <c r="FG89" s="446"/>
      <c r="FH89" s="1028"/>
      <c r="FI89" s="1027"/>
      <c r="FJ89" s="446"/>
      <c r="FK89" s="446"/>
      <c r="FL89" s="1050"/>
      <c r="FM89" s="1027"/>
      <c r="FN89" s="446"/>
      <c r="FO89" s="446"/>
      <c r="FP89" s="1028"/>
      <c r="FQ89" s="1027"/>
      <c r="FR89" s="446"/>
      <c r="FS89" s="446"/>
      <c r="FT89" s="1028"/>
      <c r="FU89" s="1027"/>
      <c r="FV89" s="446"/>
      <c r="FW89" s="446"/>
      <c r="FX89" s="1028"/>
      <c r="FY89" s="1027"/>
      <c r="FZ89" s="446"/>
      <c r="GA89" s="446"/>
      <c r="GB89" s="1028"/>
      <c r="GC89" s="1027"/>
      <c r="GD89" s="446"/>
      <c r="GE89" s="446"/>
      <c r="GF89" s="1028"/>
      <c r="GG89" s="1027"/>
      <c r="GH89" s="446"/>
      <c r="GI89" s="446"/>
      <c r="GJ89" s="1028"/>
      <c r="GK89" s="1027"/>
      <c r="GL89" s="446"/>
      <c r="GM89" s="446"/>
      <c r="GN89" s="1028"/>
      <c r="GO89" s="1027"/>
      <c r="GP89" s="446"/>
      <c r="GQ89" s="446"/>
      <c r="GR89" s="1028"/>
      <c r="GS89" s="1027"/>
      <c r="GT89" s="446"/>
      <c r="GU89" s="446"/>
      <c r="GV89" s="1028"/>
      <c r="GW89" s="1027"/>
      <c r="GX89" s="446"/>
      <c r="GY89" s="446"/>
      <c r="GZ89" s="1028"/>
      <c r="HA89" s="1027"/>
      <c r="HB89" s="446"/>
      <c r="HC89" s="446"/>
      <c r="HD89" s="1028"/>
      <c r="HE89" s="1027"/>
      <c r="HF89" s="446"/>
      <c r="HG89" s="446"/>
      <c r="HH89" s="1028"/>
      <c r="HI89" s="1027"/>
      <c r="HJ89" s="446"/>
      <c r="HK89" s="446"/>
      <c r="HL89" s="1028"/>
      <c r="HM89" s="1027"/>
      <c r="HN89" s="446"/>
      <c r="HO89" s="446"/>
      <c r="HP89" s="1028"/>
      <c r="HQ89" s="1027"/>
      <c r="HR89" s="446"/>
      <c r="HS89" s="446"/>
      <c r="HT89" s="1028"/>
      <c r="HU89" s="1027"/>
      <c r="HV89" s="446"/>
      <c r="HW89" s="446"/>
      <c r="HX89" s="1475" t="s">
        <v>17759</v>
      </c>
      <c r="HY89" s="1027"/>
      <c r="HZ89" s="446"/>
      <c r="IA89" s="446"/>
      <c r="IB89" s="1028"/>
      <c r="IC89" s="1027"/>
      <c r="ID89" s="446"/>
      <c r="IE89" s="446"/>
      <c r="IF89" s="1028"/>
      <c r="IG89" s="1027"/>
      <c r="IH89" s="446"/>
      <c r="II89" s="446"/>
      <c r="IJ89" s="1028"/>
      <c r="IK89" s="1027"/>
      <c r="IL89" s="446"/>
      <c r="IM89" s="446"/>
      <c r="IN89" s="1028"/>
    </row>
    <row r="90" spans="1:248" ht="54" customHeight="1">
      <c r="A90" s="2500"/>
      <c r="B90" s="751" t="s">
        <v>17655</v>
      </c>
      <c r="C90" s="1014"/>
      <c r="D90" s="1018" t="s">
        <v>15002</v>
      </c>
      <c r="E90" s="1019" t="s">
        <v>15002</v>
      </c>
      <c r="F90" s="1019" t="s">
        <v>15002</v>
      </c>
      <c r="G90" s="1020" t="s">
        <v>15002</v>
      </c>
      <c r="H90" s="1018" t="s">
        <v>14678</v>
      </c>
      <c r="I90" s="1019" t="s">
        <v>14678</v>
      </c>
      <c r="J90" s="1019" t="s">
        <v>14678</v>
      </c>
      <c r="K90" s="1020" t="s">
        <v>14678</v>
      </c>
      <c r="L90" s="1018" t="s">
        <v>16109</v>
      </c>
      <c r="M90" s="1019" t="s">
        <v>16109</v>
      </c>
      <c r="N90" s="1019" t="s">
        <v>16109</v>
      </c>
      <c r="O90" s="1020" t="s">
        <v>16109</v>
      </c>
      <c r="P90" s="1018" t="s">
        <v>16121</v>
      </c>
      <c r="Q90" s="1019" t="s">
        <v>16121</v>
      </c>
      <c r="R90" s="1019" t="s">
        <v>16121</v>
      </c>
      <c r="S90" s="1020" t="s">
        <v>16121</v>
      </c>
      <c r="T90" s="1018" t="s">
        <v>14584</v>
      </c>
      <c r="U90" s="1019" t="s">
        <v>14584</v>
      </c>
      <c r="V90" s="1019" t="s">
        <v>14584</v>
      </c>
      <c r="W90" s="1020" t="s">
        <v>14584</v>
      </c>
      <c r="X90" s="1018" t="s">
        <v>16109</v>
      </c>
      <c r="Y90" s="1019" t="s">
        <v>16109</v>
      </c>
      <c r="Z90" s="1019" t="s">
        <v>16109</v>
      </c>
      <c r="AA90" s="1020" t="s">
        <v>16109</v>
      </c>
      <c r="AB90" s="1018" t="s">
        <v>16109</v>
      </c>
      <c r="AC90" s="1019" t="s">
        <v>16109</v>
      </c>
      <c r="AD90" s="1019" t="s">
        <v>16109</v>
      </c>
      <c r="AE90" s="1020" t="s">
        <v>16109</v>
      </c>
      <c r="AF90" s="1018" t="s">
        <v>16109</v>
      </c>
      <c r="AG90" s="1019" t="s">
        <v>16109</v>
      </c>
      <c r="AH90" s="1019" t="s">
        <v>16109</v>
      </c>
      <c r="AI90" s="1020" t="s">
        <v>16109</v>
      </c>
      <c r="AJ90" s="1018" t="s">
        <v>14670</v>
      </c>
      <c r="AK90" s="1019" t="s">
        <v>14670</v>
      </c>
      <c r="AL90" s="1019" t="s">
        <v>14670</v>
      </c>
      <c r="AM90" s="1020" t="s">
        <v>14670</v>
      </c>
      <c r="AN90" s="1018" t="s">
        <v>16189</v>
      </c>
      <c r="AO90" s="1019" t="s">
        <v>16189</v>
      </c>
      <c r="AP90" s="1019" t="s">
        <v>16189</v>
      </c>
      <c r="AQ90" s="1020" t="s">
        <v>16189</v>
      </c>
      <c r="AR90" s="1018" t="s">
        <v>14678</v>
      </c>
      <c r="AS90" s="1019" t="s">
        <v>14678</v>
      </c>
      <c r="AT90" s="1019" t="s">
        <v>14678</v>
      </c>
      <c r="AU90" s="1020" t="s">
        <v>14678</v>
      </c>
      <c r="AV90" s="1018" t="s">
        <v>14579</v>
      </c>
      <c r="AW90" s="1019" t="s">
        <v>14579</v>
      </c>
      <c r="AX90" s="1019" t="s">
        <v>14579</v>
      </c>
      <c r="AY90" s="1020" t="s">
        <v>14579</v>
      </c>
      <c r="AZ90" s="958" t="s">
        <v>14586</v>
      </c>
      <c r="BA90" s="1019" t="s">
        <v>14586</v>
      </c>
      <c r="BB90" s="958" t="s">
        <v>14586</v>
      </c>
      <c r="BC90" s="958" t="s">
        <v>14586</v>
      </c>
      <c r="BD90" s="203" t="s">
        <v>17319</v>
      </c>
      <c r="BE90" s="203" t="s">
        <v>17319</v>
      </c>
      <c r="BF90" s="1019" t="s">
        <v>14670</v>
      </c>
      <c r="BG90" s="1019" t="s">
        <v>14670</v>
      </c>
      <c r="BH90" s="1018" t="s">
        <v>17760</v>
      </c>
      <c r="BI90" s="1019" t="s">
        <v>17760</v>
      </c>
      <c r="BJ90" s="1019" t="s">
        <v>17760</v>
      </c>
      <c r="BK90" s="1020" t="s">
        <v>17761</v>
      </c>
      <c r="BL90" s="1018" t="s">
        <v>14579</v>
      </c>
      <c r="BM90" s="1019" t="s">
        <v>14579</v>
      </c>
      <c r="BN90" s="1019" t="s">
        <v>14579</v>
      </c>
      <c r="BO90" s="1020" t="s">
        <v>14579</v>
      </c>
      <c r="BP90" s="1358" t="s">
        <v>17169</v>
      </c>
      <c r="BQ90" s="1358" t="s">
        <v>17169</v>
      </c>
      <c r="BR90" s="1358" t="s">
        <v>17169</v>
      </c>
      <c r="BS90" s="1362" t="s">
        <v>17762</v>
      </c>
      <c r="BT90" s="1018" t="s">
        <v>14636</v>
      </c>
      <c r="BU90" s="1019" t="s">
        <v>14636</v>
      </c>
      <c r="BV90" s="1019" t="s">
        <v>14636</v>
      </c>
      <c r="BW90" s="1020" t="s">
        <v>14636</v>
      </c>
      <c r="BX90" s="1018" t="s">
        <v>17763</v>
      </c>
      <c r="BY90" s="1019" t="s">
        <v>17763</v>
      </c>
      <c r="BZ90" s="1019" t="s">
        <v>17763</v>
      </c>
      <c r="CA90" s="1020" t="s">
        <v>17763</v>
      </c>
      <c r="CB90" s="1018" t="s">
        <v>14586</v>
      </c>
      <c r="CC90" s="1019" t="s">
        <v>14586</v>
      </c>
      <c r="CD90" s="1019" t="s">
        <v>14586</v>
      </c>
      <c r="CE90" s="1020" t="s">
        <v>14586</v>
      </c>
      <c r="CF90" s="1045" t="s">
        <v>16427</v>
      </c>
      <c r="CG90" s="1045" t="s">
        <v>16427</v>
      </c>
      <c r="CH90" s="1045" t="s">
        <v>16427</v>
      </c>
      <c r="CI90" s="1046" t="s">
        <v>17764</v>
      </c>
      <c r="CJ90" s="1018" t="s">
        <v>14697</v>
      </c>
      <c r="CK90" s="1019" t="s">
        <v>14697</v>
      </c>
      <c r="CL90" s="1019" t="s">
        <v>14697</v>
      </c>
      <c r="CM90" s="1020" t="s">
        <v>14697</v>
      </c>
      <c r="CN90" s="1018" t="s">
        <v>14678</v>
      </c>
      <c r="CO90" s="1019" t="s">
        <v>14678</v>
      </c>
      <c r="CP90" s="1019" t="s">
        <v>14678</v>
      </c>
      <c r="CQ90" s="1020" t="s">
        <v>14678</v>
      </c>
      <c r="CR90" s="1038" t="s">
        <v>16131</v>
      </c>
      <c r="CS90" s="1038" t="s">
        <v>16131</v>
      </c>
      <c r="CT90" s="1019" t="s">
        <v>14579</v>
      </c>
      <c r="CU90" s="1044" t="s">
        <v>17765</v>
      </c>
      <c r="CV90" s="1018" t="s">
        <v>14636</v>
      </c>
      <c r="CW90" s="1019" t="s">
        <v>14636</v>
      </c>
      <c r="CX90" s="1019" t="s">
        <v>14636</v>
      </c>
      <c r="CY90" s="1020" t="s">
        <v>14636</v>
      </c>
      <c r="CZ90" s="1018" t="s">
        <v>14584</v>
      </c>
      <c r="DA90" s="1019" t="s">
        <v>14584</v>
      </c>
      <c r="DB90" s="1019" t="s">
        <v>14584</v>
      </c>
      <c r="DC90" s="1020" t="s">
        <v>14584</v>
      </c>
      <c r="DD90" s="1018" t="s">
        <v>16143</v>
      </c>
      <c r="DE90" s="1019" t="s">
        <v>16143</v>
      </c>
      <c r="DF90" s="1019" t="s">
        <v>16143</v>
      </c>
      <c r="DG90" s="1020" t="s">
        <v>16143</v>
      </c>
      <c r="DH90" s="1045" t="s">
        <v>16427</v>
      </c>
      <c r="DI90" s="1045" t="s">
        <v>16427</v>
      </c>
      <c r="DJ90" s="1045" t="s">
        <v>16427</v>
      </c>
      <c r="DK90" s="1046" t="s">
        <v>17766</v>
      </c>
      <c r="DL90" s="1113" t="s">
        <v>14700</v>
      </c>
      <c r="DM90" s="1341" t="s">
        <v>14700</v>
      </c>
      <c r="DN90" s="1341" t="s">
        <v>14700</v>
      </c>
      <c r="DO90" s="1051" t="s">
        <v>14700</v>
      </c>
      <c r="DP90" s="1224" t="s">
        <v>17336</v>
      </c>
      <c r="DQ90" s="1341" t="s">
        <v>14678</v>
      </c>
      <c r="DR90" s="1341" t="s">
        <v>14678</v>
      </c>
      <c r="DS90" s="1051" t="s">
        <v>14678</v>
      </c>
      <c r="DT90" s="1018" t="s">
        <v>16143</v>
      </c>
      <c r="DU90" s="1019" t="s">
        <v>16143</v>
      </c>
      <c r="DV90" s="1019" t="s">
        <v>16143</v>
      </c>
      <c r="DW90" s="1020" t="s">
        <v>16143</v>
      </c>
      <c r="DX90" s="1026"/>
      <c r="DY90" s="1113" t="s">
        <v>16351</v>
      </c>
      <c r="DZ90" s="1341" t="s">
        <v>16351</v>
      </c>
      <c r="EA90" s="1341" t="s">
        <v>16351</v>
      </c>
      <c r="EB90" s="1051" t="s">
        <v>16351</v>
      </c>
      <c r="EC90" s="1113" t="s">
        <v>14579</v>
      </c>
      <c r="ED90" s="1341" t="s">
        <v>14579</v>
      </c>
      <c r="EE90" s="1341" t="s">
        <v>14579</v>
      </c>
      <c r="EF90" s="1051" t="s">
        <v>14579</v>
      </c>
      <c r="EG90" s="1035" t="s">
        <v>16179</v>
      </c>
      <c r="EH90" s="1035" t="s">
        <v>16179</v>
      </c>
      <c r="EI90" s="1035" t="s">
        <v>16179</v>
      </c>
      <c r="EJ90" s="1020" t="s">
        <v>14670</v>
      </c>
      <c r="EK90" s="1018" t="s">
        <v>16109</v>
      </c>
      <c r="EL90" s="1019" t="s">
        <v>16109</v>
      </c>
      <c r="EM90" s="1019" t="s">
        <v>16109</v>
      </c>
      <c r="EN90" s="1051" t="s">
        <v>16109</v>
      </c>
      <c r="EO90" s="1027"/>
      <c r="EP90" s="446"/>
      <c r="EQ90" s="446"/>
      <c r="ER90" s="1028"/>
      <c r="ES90" s="1113" t="s">
        <v>16109</v>
      </c>
      <c r="ET90" s="1341" t="s">
        <v>16109</v>
      </c>
      <c r="EU90" s="1341" t="s">
        <v>16109</v>
      </c>
      <c r="EV90" s="1051" t="s">
        <v>16109</v>
      </c>
      <c r="EW90" s="1027"/>
      <c r="EX90" s="446"/>
      <c r="EY90" s="446"/>
      <c r="EZ90" s="1028"/>
      <c r="FA90" s="1027"/>
      <c r="FB90" s="446"/>
      <c r="FC90" s="446"/>
      <c r="FD90" s="1028"/>
      <c r="FE90" s="1027"/>
      <c r="FF90" s="446"/>
      <c r="FG90" s="446"/>
      <c r="FH90" s="1028"/>
      <c r="FI90" s="1358" t="s">
        <v>17184</v>
      </c>
      <c r="FJ90" s="1358" t="s">
        <v>17184</v>
      </c>
      <c r="FK90" s="1358" t="s">
        <v>17184</v>
      </c>
      <c r="FL90" s="1362" t="s">
        <v>17767</v>
      </c>
      <c r="FM90" s="1027"/>
      <c r="FN90" s="446"/>
      <c r="FO90" s="446"/>
      <c r="FP90" s="1028"/>
      <c r="FQ90" s="1027"/>
      <c r="FR90" s="446"/>
      <c r="FS90" s="446"/>
      <c r="FT90" s="1028"/>
      <c r="FU90" s="1027"/>
      <c r="FV90" s="1048" t="s">
        <v>16146</v>
      </c>
      <c r="FW90" s="446"/>
      <c r="FX90" s="1028"/>
      <c r="FY90" s="1027"/>
      <c r="FZ90" s="446"/>
      <c r="GA90" s="446"/>
      <c r="GB90" s="1028"/>
      <c r="GC90" s="1113" t="s">
        <v>16109</v>
      </c>
      <c r="GD90" s="1341" t="s">
        <v>16109</v>
      </c>
      <c r="GE90" s="1341" t="s">
        <v>16109</v>
      </c>
      <c r="GF90" s="1051" t="s">
        <v>16109</v>
      </c>
      <c r="GG90" s="1027"/>
      <c r="GH90" s="446"/>
      <c r="GI90" s="446"/>
      <c r="GJ90" s="1028"/>
      <c r="GK90" s="1035" t="s">
        <v>16460</v>
      </c>
      <c r="GL90" s="1035" t="s">
        <v>16460</v>
      </c>
      <c r="GM90" s="1035" t="s">
        <v>16460</v>
      </c>
      <c r="GN90" s="1036" t="s">
        <v>17768</v>
      </c>
      <c r="GO90" s="1027"/>
      <c r="GP90" s="446"/>
      <c r="GQ90" s="446"/>
      <c r="GR90" s="1028"/>
      <c r="GS90" s="1027"/>
      <c r="GT90" s="446"/>
      <c r="GU90" s="446"/>
      <c r="GV90" s="1028"/>
      <c r="GW90" s="1018" t="s">
        <v>16109</v>
      </c>
      <c r="GX90" s="1019" t="s">
        <v>16109</v>
      </c>
      <c r="GY90" s="1019" t="s">
        <v>16109</v>
      </c>
      <c r="GZ90" s="1020" t="s">
        <v>16109</v>
      </c>
      <c r="HA90" s="1027"/>
      <c r="HB90" s="446"/>
      <c r="HC90" s="446"/>
      <c r="HD90" s="1028"/>
      <c r="HE90" s="1027"/>
      <c r="HF90" s="446"/>
      <c r="HG90" s="446"/>
      <c r="HH90" s="1028"/>
      <c r="HI90" s="1027"/>
      <c r="HJ90" s="446"/>
      <c r="HK90" s="446"/>
      <c r="HL90" s="1028"/>
      <c r="HM90" s="1027"/>
      <c r="HN90" s="446"/>
      <c r="HO90" s="446"/>
      <c r="HP90" s="1028"/>
      <c r="HQ90" s="1027"/>
      <c r="HR90" s="446"/>
      <c r="HS90" s="446"/>
      <c r="HT90" s="1028"/>
      <c r="HU90" s="1179" t="s">
        <v>17769</v>
      </c>
      <c r="HV90" s="203" t="s">
        <v>17769</v>
      </c>
      <c r="HW90" s="446"/>
      <c r="HX90" s="1028"/>
      <c r="HY90" s="1027"/>
      <c r="HZ90" s="446"/>
      <c r="IA90" s="446"/>
      <c r="IB90" s="1028"/>
      <c r="IC90" s="1018" t="s">
        <v>16109</v>
      </c>
      <c r="ID90" s="1019" t="s">
        <v>16109</v>
      </c>
      <c r="IE90" s="1019" t="s">
        <v>16109</v>
      </c>
      <c r="IF90" s="1020" t="s">
        <v>16109</v>
      </c>
      <c r="IG90" s="1027"/>
      <c r="IH90" s="446"/>
      <c r="II90" s="446"/>
      <c r="IJ90" s="1028"/>
      <c r="IK90" s="1018" t="s">
        <v>16109</v>
      </c>
      <c r="IL90" s="1019" t="s">
        <v>16109</v>
      </c>
      <c r="IM90" s="1019" t="s">
        <v>16109</v>
      </c>
      <c r="IN90" s="1020" t="s">
        <v>16109</v>
      </c>
    </row>
    <row r="91" spans="1:248" ht="54" customHeight="1">
      <c r="A91" s="2500"/>
      <c r="B91" s="1452" t="s">
        <v>17770</v>
      </c>
      <c r="C91" s="1416"/>
      <c r="D91" s="1027"/>
      <c r="E91" s="446"/>
      <c r="F91" s="446"/>
      <c r="G91" s="1028"/>
      <c r="H91" s="1027"/>
      <c r="I91" s="446"/>
      <c r="J91" s="446"/>
      <c r="K91" s="1028"/>
      <c r="L91" s="1018" t="s">
        <v>16109</v>
      </c>
      <c r="M91" s="1019" t="s">
        <v>16109</v>
      </c>
      <c r="N91" s="1019" t="s">
        <v>16109</v>
      </c>
      <c r="O91" s="1020" t="s">
        <v>16109</v>
      </c>
      <c r="P91" s="1027"/>
      <c r="Q91" s="446"/>
      <c r="R91" s="446"/>
      <c r="S91" s="1028"/>
      <c r="T91" s="1027"/>
      <c r="U91" s="446"/>
      <c r="V91" s="446"/>
      <c r="W91" s="1028"/>
      <c r="X91" s="1018" t="s">
        <v>16109</v>
      </c>
      <c r="Y91" s="1019" t="s">
        <v>16109</v>
      </c>
      <c r="Z91" s="1019" t="s">
        <v>16109</v>
      </c>
      <c r="AA91" s="1020" t="s">
        <v>16109</v>
      </c>
      <c r="AB91" s="1018" t="s">
        <v>16109</v>
      </c>
      <c r="AC91" s="1019" t="s">
        <v>16109</v>
      </c>
      <c r="AD91" s="1019" t="s">
        <v>16109</v>
      </c>
      <c r="AE91" s="1020" t="s">
        <v>16109</v>
      </c>
      <c r="AF91" s="1018" t="s">
        <v>16109</v>
      </c>
      <c r="AG91" s="1019" t="s">
        <v>16109</v>
      </c>
      <c r="AH91" s="1019" t="s">
        <v>16109</v>
      </c>
      <c r="AI91" s="1020" t="s">
        <v>16109</v>
      </c>
      <c r="AJ91" s="1027"/>
      <c r="AK91" s="446"/>
      <c r="AL91" s="446"/>
      <c r="AM91" s="1028"/>
      <c r="AN91" s="1027"/>
      <c r="AO91" s="446"/>
      <c r="AP91" s="446"/>
      <c r="AQ91" s="1028"/>
      <c r="AR91" s="1027"/>
      <c r="AS91" s="446"/>
      <c r="AT91" s="446"/>
      <c r="AU91" s="1028"/>
      <c r="AV91" s="1027"/>
      <c r="AW91" s="446"/>
      <c r="AX91" s="446"/>
      <c r="AY91" s="1339" t="s">
        <v>17771</v>
      </c>
      <c r="AZ91" s="1027"/>
      <c r="BA91" s="446"/>
      <c r="BB91" s="446"/>
      <c r="BC91" s="1028"/>
      <c r="BD91" s="1027"/>
      <c r="BE91" s="446"/>
      <c r="BF91" s="446"/>
      <c r="BG91" s="1028"/>
      <c r="BH91" s="1027"/>
      <c r="BI91" s="446"/>
      <c r="BJ91" s="446"/>
      <c r="BK91" s="1028"/>
      <c r="BL91" s="1027"/>
      <c r="BM91" s="446"/>
      <c r="BN91" s="446"/>
      <c r="BO91" s="1028"/>
      <c r="BP91" s="1027"/>
      <c r="BQ91" s="446"/>
      <c r="BR91" s="446"/>
      <c r="BS91" s="1028"/>
      <c r="BT91" s="1027"/>
      <c r="BU91" s="446"/>
      <c r="BV91" s="446"/>
      <c r="BW91" s="1028"/>
      <c r="BX91" s="1027"/>
      <c r="BY91" s="446"/>
      <c r="BZ91" s="446"/>
      <c r="CA91" s="1028"/>
      <c r="CB91" s="1027"/>
      <c r="CC91" s="446"/>
      <c r="CD91" s="446"/>
      <c r="CE91" s="1028"/>
      <c r="CF91" s="1027"/>
      <c r="CG91" s="446"/>
      <c r="CH91" s="446"/>
      <c r="CI91" s="1028"/>
      <c r="CJ91" s="1027"/>
      <c r="CK91" s="446"/>
      <c r="CL91" s="446"/>
      <c r="CM91" s="1028"/>
      <c r="CN91" s="1027"/>
      <c r="CO91" s="446"/>
      <c r="CP91" s="446"/>
      <c r="CQ91" s="1028"/>
      <c r="CR91" s="1027"/>
      <c r="CS91" s="446"/>
      <c r="CT91" s="446"/>
      <c r="CU91" s="1028"/>
      <c r="CV91" s="1027"/>
      <c r="CW91" s="446"/>
      <c r="CX91" s="446"/>
      <c r="CY91" s="1123" t="s">
        <v>17772</v>
      </c>
      <c r="CZ91" s="1027"/>
      <c r="DA91" s="446"/>
      <c r="DB91" s="446"/>
      <c r="DC91" s="1028"/>
      <c r="DD91" s="1027"/>
      <c r="DE91" s="446"/>
      <c r="DF91" s="446"/>
      <c r="DG91" s="1028"/>
      <c r="DH91" s="1027"/>
      <c r="DI91" s="446"/>
      <c r="DJ91" s="446"/>
      <c r="DK91" s="1080" t="s">
        <v>17773</v>
      </c>
      <c r="DL91" s="1027"/>
      <c r="DM91" s="446"/>
      <c r="DN91" s="446"/>
      <c r="DO91" s="1077" t="s">
        <v>17774</v>
      </c>
      <c r="DP91" s="1027"/>
      <c r="DQ91" s="446"/>
      <c r="DR91" s="446"/>
      <c r="DS91" s="1028"/>
      <c r="DT91" s="1027"/>
      <c r="DU91" s="446"/>
      <c r="DV91" s="446"/>
      <c r="DW91" s="1028"/>
      <c r="DX91" s="1026"/>
      <c r="DY91" s="1027"/>
      <c r="DZ91" s="446"/>
      <c r="EA91" s="446"/>
      <c r="EB91" s="1028"/>
      <c r="EC91" s="1027"/>
      <c r="ED91" s="446"/>
      <c r="EE91" s="446"/>
      <c r="EF91" s="1028"/>
      <c r="EG91" s="1027"/>
      <c r="EH91" s="446"/>
      <c r="EI91" s="446"/>
      <c r="EJ91" s="1028"/>
      <c r="EK91" s="1018" t="s">
        <v>16109</v>
      </c>
      <c r="EL91" s="1019" t="s">
        <v>16109</v>
      </c>
      <c r="EM91" s="1019" t="s">
        <v>16109</v>
      </c>
      <c r="EN91" s="1051" t="s">
        <v>16109</v>
      </c>
      <c r="EO91" s="1027"/>
      <c r="EP91" s="446"/>
      <c r="EQ91" s="446"/>
      <c r="ER91" s="1028"/>
      <c r="ES91" s="1027"/>
      <c r="ET91" s="446"/>
      <c r="EU91" s="446"/>
      <c r="EV91" s="1028"/>
      <c r="EW91" s="1027"/>
      <c r="EX91" s="446"/>
      <c r="EY91" s="446"/>
      <c r="EZ91" s="1028"/>
      <c r="FA91" s="1027"/>
      <c r="FB91" s="446"/>
      <c r="FC91" s="446"/>
      <c r="FD91" s="1028"/>
      <c r="FE91" s="1027"/>
      <c r="FF91" s="446"/>
      <c r="FG91" s="446"/>
      <c r="FH91" s="1082" t="s">
        <v>17775</v>
      </c>
      <c r="FI91" s="1027"/>
      <c r="FJ91" s="446"/>
      <c r="FK91" s="446"/>
      <c r="FL91" s="1028"/>
      <c r="FM91" s="1027"/>
      <c r="FN91" s="446"/>
      <c r="FO91" s="446"/>
      <c r="FP91" s="1028"/>
      <c r="FQ91" s="1027"/>
      <c r="FR91" s="446"/>
      <c r="FS91" s="446"/>
      <c r="FT91" s="1339" t="s">
        <v>17776</v>
      </c>
      <c r="FU91" s="1027"/>
      <c r="FV91" s="446"/>
      <c r="FW91" s="446"/>
      <c r="FX91" s="1028"/>
      <c r="FY91" s="1027"/>
      <c r="FZ91" s="446"/>
      <c r="GA91" s="446"/>
      <c r="GB91" s="1028"/>
      <c r="GC91" s="1027"/>
      <c r="GD91" s="446"/>
      <c r="GE91" s="446"/>
      <c r="GF91" s="1028"/>
      <c r="GG91" s="1027"/>
      <c r="GH91" s="446"/>
      <c r="GI91" s="446"/>
      <c r="GJ91" s="1028"/>
      <c r="GK91" s="1027"/>
      <c r="GL91" s="446"/>
      <c r="GM91" s="446"/>
      <c r="GN91" s="1028"/>
      <c r="GO91" s="1027"/>
      <c r="GP91" s="446"/>
      <c r="GQ91" s="446"/>
      <c r="GR91" s="1028"/>
      <c r="GS91" s="1027"/>
      <c r="GT91" s="446"/>
      <c r="GU91" s="446"/>
      <c r="GV91" s="1028"/>
      <c r="GW91" s="1027"/>
      <c r="GX91" s="446"/>
      <c r="GY91" s="446"/>
      <c r="GZ91" s="1028"/>
      <c r="HA91" s="1027"/>
      <c r="HB91" s="446"/>
      <c r="HC91" s="446"/>
      <c r="HD91" s="1028"/>
      <c r="HE91" s="1027"/>
      <c r="HF91" s="446"/>
      <c r="HG91" s="446"/>
      <c r="HH91" s="1028"/>
      <c r="HI91" s="1027"/>
      <c r="HJ91" s="446"/>
      <c r="HK91" s="446"/>
      <c r="HL91" s="1028"/>
      <c r="HM91" s="1027"/>
      <c r="HN91" s="446"/>
      <c r="HO91" s="446"/>
      <c r="HP91" s="1028"/>
      <c r="HQ91" s="1027"/>
      <c r="HR91" s="446"/>
      <c r="HS91" s="446"/>
      <c r="HT91" s="1028"/>
      <c r="HU91" s="1027"/>
      <c r="HV91" s="446"/>
      <c r="HW91" s="446"/>
      <c r="HX91" s="1028"/>
      <c r="HY91" s="1027"/>
      <c r="HZ91" s="446"/>
      <c r="IA91" s="446"/>
      <c r="IB91" s="1028"/>
      <c r="IC91" s="1027"/>
      <c r="ID91" s="446"/>
      <c r="IE91" s="446"/>
      <c r="IF91" s="1028"/>
      <c r="IG91" s="1027"/>
      <c r="IH91" s="446"/>
      <c r="II91" s="446"/>
      <c r="IJ91" s="1028"/>
      <c r="IK91" s="1027"/>
      <c r="IL91" s="446"/>
      <c r="IM91" s="446"/>
      <c r="IN91" s="1028"/>
    </row>
    <row r="92" spans="1:248" ht="54" customHeight="1">
      <c r="A92" s="2500"/>
      <c r="B92" s="751" t="s">
        <v>17668</v>
      </c>
      <c r="C92" s="1014"/>
      <c r="D92" s="1113" t="s">
        <v>16211</v>
      </c>
      <c r="E92" s="1019" t="s">
        <v>16211</v>
      </c>
      <c r="F92" s="1019" t="s">
        <v>16211</v>
      </c>
      <c r="G92" s="1020" t="s">
        <v>16211</v>
      </c>
      <c r="H92" s="1113" t="s">
        <v>15002</v>
      </c>
      <c r="I92" s="1019" t="s">
        <v>15002</v>
      </c>
      <c r="J92" s="1019" t="s">
        <v>15002</v>
      </c>
      <c r="K92" s="1020" t="s">
        <v>15002</v>
      </c>
      <c r="L92" s="1113" t="s">
        <v>16109</v>
      </c>
      <c r="M92" s="1019" t="s">
        <v>16109</v>
      </c>
      <c r="N92" s="1019" t="s">
        <v>16109</v>
      </c>
      <c r="O92" s="1020" t="s">
        <v>16109</v>
      </c>
      <c r="P92" s="1079" t="s">
        <v>16580</v>
      </c>
      <c r="Q92" s="1079" t="s">
        <v>16580</v>
      </c>
      <c r="R92" s="1079" t="s">
        <v>16580</v>
      </c>
      <c r="S92" s="1080" t="s">
        <v>17777</v>
      </c>
      <c r="T92" s="1113" t="s">
        <v>14597</v>
      </c>
      <c r="U92" s="1019" t="s">
        <v>14597</v>
      </c>
      <c r="V92" s="1019" t="s">
        <v>14597</v>
      </c>
      <c r="W92" s="1020" t="s">
        <v>14597</v>
      </c>
      <c r="X92" s="1113" t="s">
        <v>16109</v>
      </c>
      <c r="Y92" s="1019" t="s">
        <v>16109</v>
      </c>
      <c r="Z92" s="1019" t="s">
        <v>16109</v>
      </c>
      <c r="AA92" s="1020" t="s">
        <v>16109</v>
      </c>
      <c r="AB92" s="1113" t="s">
        <v>16109</v>
      </c>
      <c r="AC92" s="1019" t="s">
        <v>16109</v>
      </c>
      <c r="AD92" s="1019" t="s">
        <v>16109</v>
      </c>
      <c r="AE92" s="1020" t="s">
        <v>16109</v>
      </c>
      <c r="AF92" s="1113" t="s">
        <v>16109</v>
      </c>
      <c r="AG92" s="1019" t="s">
        <v>16109</v>
      </c>
      <c r="AH92" s="1019" t="s">
        <v>16109</v>
      </c>
      <c r="AI92" s="1020" t="s">
        <v>16109</v>
      </c>
      <c r="AJ92" s="1113" t="s">
        <v>16277</v>
      </c>
      <c r="AK92" s="1019" t="s">
        <v>16277</v>
      </c>
      <c r="AL92" s="1019" t="s">
        <v>16277</v>
      </c>
      <c r="AM92" s="1020" t="s">
        <v>16277</v>
      </c>
      <c r="AN92" s="1113" t="s">
        <v>14597</v>
      </c>
      <c r="AO92" s="1019" t="s">
        <v>14597</v>
      </c>
      <c r="AP92" s="958" t="s">
        <v>14597</v>
      </c>
      <c r="AQ92" s="1020" t="s">
        <v>14597</v>
      </c>
      <c r="AR92" s="1018" t="s">
        <v>16316</v>
      </c>
      <c r="AS92" s="1019" t="s">
        <v>16316</v>
      </c>
      <c r="AT92" s="1019" t="s">
        <v>16316</v>
      </c>
      <c r="AU92" s="1020" t="s">
        <v>16316</v>
      </c>
      <c r="AV92" s="1073" t="s">
        <v>16582</v>
      </c>
      <c r="AW92" s="1073" t="s">
        <v>16582</v>
      </c>
      <c r="AX92" s="1018" t="s">
        <v>14644</v>
      </c>
      <c r="AY92" s="1027"/>
      <c r="AZ92" s="1113" t="s">
        <v>16311</v>
      </c>
      <c r="BA92" s="1019" t="s">
        <v>16311</v>
      </c>
      <c r="BB92" s="1019" t="s">
        <v>16311</v>
      </c>
      <c r="BC92" s="1020" t="s">
        <v>16311</v>
      </c>
      <c r="BD92" s="1113" t="s">
        <v>16211</v>
      </c>
      <c r="BE92" s="1019" t="s">
        <v>16211</v>
      </c>
      <c r="BF92" s="1019" t="s">
        <v>16211</v>
      </c>
      <c r="BG92" s="1020" t="s">
        <v>16211</v>
      </c>
      <c r="BH92" s="1113" t="s">
        <v>17778</v>
      </c>
      <c r="BI92" s="1019" t="s">
        <v>17778</v>
      </c>
      <c r="BJ92" s="1019" t="s">
        <v>17779</v>
      </c>
      <c r="BK92" s="1020" t="s">
        <v>17780</v>
      </c>
      <c r="BL92" s="1113" t="s">
        <v>16277</v>
      </c>
      <c r="BM92" s="1019" t="s">
        <v>16277</v>
      </c>
      <c r="BN92" s="1019" t="s">
        <v>16277</v>
      </c>
      <c r="BO92" s="1020" t="s">
        <v>16277</v>
      </c>
      <c r="BP92" s="1113" t="s">
        <v>16189</v>
      </c>
      <c r="BQ92" s="1019" t="s">
        <v>16189</v>
      </c>
      <c r="BR92" s="1019" t="s">
        <v>16189</v>
      </c>
      <c r="BS92" s="1020" t="s">
        <v>16189</v>
      </c>
      <c r="BT92" s="1113" t="s">
        <v>16316</v>
      </c>
      <c r="BU92" s="1019" t="s">
        <v>16316</v>
      </c>
      <c r="BV92" s="1019" t="s">
        <v>16316</v>
      </c>
      <c r="BW92" s="1020" t="s">
        <v>16316</v>
      </c>
      <c r="BX92" s="1113" t="s">
        <v>17781</v>
      </c>
      <c r="BY92" s="1019" t="s">
        <v>17782</v>
      </c>
      <c r="BZ92" s="1019" t="s">
        <v>17782</v>
      </c>
      <c r="CA92" s="1020" t="s">
        <v>17782</v>
      </c>
      <c r="CB92" s="1121" t="s">
        <v>16601</v>
      </c>
      <c r="CC92" s="1121" t="s">
        <v>16601</v>
      </c>
      <c r="CD92" s="1121" t="s">
        <v>16601</v>
      </c>
      <c r="CE92" s="1122" t="s">
        <v>17783</v>
      </c>
      <c r="CF92" s="1113" t="s">
        <v>16211</v>
      </c>
      <c r="CG92" s="1019" t="s">
        <v>16211</v>
      </c>
      <c r="CH92" s="1019" t="s">
        <v>16211</v>
      </c>
      <c r="CI92" s="1020" t="s">
        <v>16211</v>
      </c>
      <c r="CJ92" s="1121" t="s">
        <v>16601</v>
      </c>
      <c r="CK92" s="1121" t="s">
        <v>16601</v>
      </c>
      <c r="CL92" s="1121" t="s">
        <v>16601</v>
      </c>
      <c r="CM92" s="1122" t="s">
        <v>17784</v>
      </c>
      <c r="CN92" s="1224" t="s">
        <v>17480</v>
      </c>
      <c r="CO92" s="1019" t="s">
        <v>14597</v>
      </c>
      <c r="CP92" s="1019" t="s">
        <v>14597</v>
      </c>
      <c r="CQ92" s="1020" t="s">
        <v>14597</v>
      </c>
      <c r="CR92" s="1224" t="s">
        <v>17105</v>
      </c>
      <c r="CS92" s="1019" t="s">
        <v>16189</v>
      </c>
      <c r="CT92" s="1019" t="s">
        <v>16189</v>
      </c>
      <c r="CU92" s="1020" t="s">
        <v>16189</v>
      </c>
      <c r="CV92" s="1075" t="s">
        <v>16207</v>
      </c>
      <c r="CW92" s="1075" t="s">
        <v>16207</v>
      </c>
      <c r="CX92" s="1075" t="s">
        <v>16207</v>
      </c>
      <c r="CY92" s="1113" t="s">
        <v>14590</v>
      </c>
      <c r="CZ92" s="1113" t="s">
        <v>17785</v>
      </c>
      <c r="DA92" s="1113" t="s">
        <v>17786</v>
      </c>
      <c r="DB92" s="1113" t="s">
        <v>17787</v>
      </c>
      <c r="DC92" s="1113" t="s">
        <v>17788</v>
      </c>
      <c r="DD92" s="203" t="s">
        <v>17388</v>
      </c>
      <c r="DE92" s="1019" t="s">
        <v>16311</v>
      </c>
      <c r="DF92" s="1019" t="s">
        <v>16311</v>
      </c>
      <c r="DG92" s="1020" t="s">
        <v>16311</v>
      </c>
      <c r="DH92" s="1079" t="s">
        <v>16580</v>
      </c>
      <c r="DI92" s="1079" t="s">
        <v>16580</v>
      </c>
      <c r="DJ92" s="1079" t="s">
        <v>16580</v>
      </c>
      <c r="DK92" s="1019" t="s">
        <v>16347</v>
      </c>
      <c r="DL92" s="1061" t="s">
        <v>16205</v>
      </c>
      <c r="DM92" s="1061" t="s">
        <v>16205</v>
      </c>
      <c r="DN92" s="1341" t="s">
        <v>16211</v>
      </c>
      <c r="DO92" s="1341" t="s">
        <v>16211</v>
      </c>
      <c r="DP92" s="1113" t="s">
        <v>16277</v>
      </c>
      <c r="DQ92" s="1341" t="s">
        <v>16277</v>
      </c>
      <c r="DR92" s="1341" t="s">
        <v>16277</v>
      </c>
      <c r="DS92" s="1051" t="s">
        <v>16277</v>
      </c>
      <c r="DT92" s="1120" t="s">
        <v>16189</v>
      </c>
      <c r="DU92" s="1019" t="s">
        <v>16189</v>
      </c>
      <c r="DV92" s="1019" t="s">
        <v>16189</v>
      </c>
      <c r="DW92" s="1020" t="s">
        <v>16189</v>
      </c>
      <c r="DX92" s="1026"/>
      <c r="DY92" s="1113" t="s">
        <v>16364</v>
      </c>
      <c r="DZ92" s="1341" t="s">
        <v>16364</v>
      </c>
      <c r="EA92" s="1341" t="s">
        <v>16364</v>
      </c>
      <c r="EB92" s="1051" t="s">
        <v>16364</v>
      </c>
      <c r="EC92" s="1113" t="s">
        <v>16142</v>
      </c>
      <c r="ED92" s="1113" t="s">
        <v>16142</v>
      </c>
      <c r="EE92" s="1113" t="s">
        <v>16142</v>
      </c>
      <c r="EF92" s="1113" t="s">
        <v>16142</v>
      </c>
      <c r="EG92" s="1113" t="s">
        <v>16365</v>
      </c>
      <c r="EH92" s="1341" t="s">
        <v>16365</v>
      </c>
      <c r="EI92" s="1341" t="s">
        <v>16365</v>
      </c>
      <c r="EJ92" s="1051" t="s">
        <v>16365</v>
      </c>
      <c r="EK92" s="1018" t="s">
        <v>16109</v>
      </c>
      <c r="EL92" s="1019" t="s">
        <v>16109</v>
      </c>
      <c r="EM92" s="1019" t="s">
        <v>16109</v>
      </c>
      <c r="EN92" s="1051" t="s">
        <v>16109</v>
      </c>
      <c r="EO92" s="1113" t="s">
        <v>16109</v>
      </c>
      <c r="EP92" s="1341" t="s">
        <v>16109</v>
      </c>
      <c r="EQ92" s="1341" t="s">
        <v>16109</v>
      </c>
      <c r="ER92" s="1051" t="s">
        <v>16109</v>
      </c>
      <c r="ES92" s="1113" t="s">
        <v>16109</v>
      </c>
      <c r="ET92" s="1113" t="s">
        <v>16109</v>
      </c>
      <c r="EU92" s="1113" t="s">
        <v>16109</v>
      </c>
      <c r="EV92" s="1113" t="s">
        <v>16109</v>
      </c>
      <c r="EW92" s="1113" t="s">
        <v>16109</v>
      </c>
      <c r="EX92" s="1341" t="s">
        <v>16109</v>
      </c>
      <c r="EY92" s="1341" t="s">
        <v>16109</v>
      </c>
      <c r="EZ92" s="1051" t="s">
        <v>16109</v>
      </c>
      <c r="FA92" s="1113" t="s">
        <v>16109</v>
      </c>
      <c r="FB92" s="1341" t="s">
        <v>16109</v>
      </c>
      <c r="FC92" s="1341" t="s">
        <v>16109</v>
      </c>
      <c r="FD92" s="1051" t="s">
        <v>16109</v>
      </c>
      <c r="FE92" s="1081" t="s">
        <v>16219</v>
      </c>
      <c r="FF92" s="1081" t="s">
        <v>16219</v>
      </c>
      <c r="FG92" s="1081" t="s">
        <v>16219</v>
      </c>
      <c r="FH92" s="1065"/>
      <c r="FI92" s="203" t="s">
        <v>17343</v>
      </c>
      <c r="FJ92" s="1113" t="s">
        <v>16109</v>
      </c>
      <c r="FK92" s="1113" t="s">
        <v>16109</v>
      </c>
      <c r="FL92" s="1113" t="s">
        <v>16109</v>
      </c>
      <c r="FM92" s="1113" t="s">
        <v>16109</v>
      </c>
      <c r="FN92" s="1341" t="s">
        <v>16109</v>
      </c>
      <c r="FO92" s="1341" t="s">
        <v>16109</v>
      </c>
      <c r="FP92" s="1051" t="s">
        <v>16109</v>
      </c>
      <c r="FQ92" s="1213" t="s">
        <v>16624</v>
      </c>
      <c r="FR92" s="1213" t="s">
        <v>16624</v>
      </c>
      <c r="FS92" s="1213" t="s">
        <v>16624</v>
      </c>
      <c r="FT92" s="1027"/>
      <c r="FU92" s="1113" t="s">
        <v>16109</v>
      </c>
      <c r="FV92" s="1341" t="s">
        <v>16109</v>
      </c>
      <c r="FW92" s="1341" t="s">
        <v>16109</v>
      </c>
      <c r="FX92" s="1476" t="s">
        <v>16109</v>
      </c>
      <c r="FY92" s="1217" t="s">
        <v>17456</v>
      </c>
      <c r="FZ92" s="1113" t="s">
        <v>16109</v>
      </c>
      <c r="GA92" s="1113" t="s">
        <v>16109</v>
      </c>
      <c r="GB92" s="1113" t="s">
        <v>16109</v>
      </c>
      <c r="GC92" s="1113" t="s">
        <v>16109</v>
      </c>
      <c r="GD92" s="1113" t="s">
        <v>16109</v>
      </c>
      <c r="GE92" s="1113" t="s">
        <v>16109</v>
      </c>
      <c r="GF92" s="1073" t="s">
        <v>17789</v>
      </c>
      <c r="GG92" s="1113" t="s">
        <v>16109</v>
      </c>
      <c r="GH92" s="1341" t="s">
        <v>16109</v>
      </c>
      <c r="GI92" s="1341" t="s">
        <v>16109</v>
      </c>
      <c r="GJ92" s="1051" t="s">
        <v>16109</v>
      </c>
      <c r="GK92" s="1224" t="s">
        <v>17374</v>
      </c>
      <c r="GL92" s="1113" t="s">
        <v>16109</v>
      </c>
      <c r="GM92" s="1113" t="s">
        <v>16109</v>
      </c>
      <c r="GN92" s="1113" t="s">
        <v>16109</v>
      </c>
      <c r="GO92" s="1113" t="s">
        <v>16109</v>
      </c>
      <c r="GP92" s="1341" t="s">
        <v>16109</v>
      </c>
      <c r="GQ92" s="1341" t="s">
        <v>16109</v>
      </c>
      <c r="GR92" s="1051" t="s">
        <v>16109</v>
      </c>
      <c r="GS92" s="1113" t="s">
        <v>16109</v>
      </c>
      <c r="GT92" s="1217" t="s">
        <v>17355</v>
      </c>
      <c r="GU92" s="1113" t="s">
        <v>16109</v>
      </c>
      <c r="GV92" s="1113" t="s">
        <v>16109</v>
      </c>
      <c r="GW92" s="1113" t="s">
        <v>16109</v>
      </c>
      <c r="GX92" s="1019" t="s">
        <v>16109</v>
      </c>
      <c r="GY92" s="1019" t="s">
        <v>16109</v>
      </c>
      <c r="GZ92" s="1020" t="s">
        <v>16109</v>
      </c>
      <c r="HA92" s="1113" t="s">
        <v>16109</v>
      </c>
      <c r="HB92" s="1113" t="s">
        <v>16109</v>
      </c>
      <c r="HC92" s="1113" t="s">
        <v>16109</v>
      </c>
      <c r="HD92" s="1113" t="s">
        <v>16109</v>
      </c>
      <c r="HE92" s="1113" t="s">
        <v>16109</v>
      </c>
      <c r="HF92" s="1019" t="s">
        <v>16109</v>
      </c>
      <c r="HG92" s="1019" t="s">
        <v>16109</v>
      </c>
      <c r="HH92" s="1020" t="s">
        <v>16109</v>
      </c>
      <c r="HI92" s="1113" t="s">
        <v>16109</v>
      </c>
      <c r="HJ92" s="1019" t="s">
        <v>16109</v>
      </c>
      <c r="HK92" s="1019" t="s">
        <v>16109</v>
      </c>
      <c r="HL92" s="1020" t="s">
        <v>16109</v>
      </c>
      <c r="HM92" s="211" t="s">
        <v>17359</v>
      </c>
      <c r="HN92" s="1113" t="s">
        <v>16109</v>
      </c>
      <c r="HO92" s="1113" t="s">
        <v>16109</v>
      </c>
      <c r="HP92" s="1113" t="s">
        <v>16109</v>
      </c>
      <c r="HQ92" s="1113" t="s">
        <v>16109</v>
      </c>
      <c r="HR92" s="1019" t="s">
        <v>16109</v>
      </c>
      <c r="HS92" s="1019" t="s">
        <v>16109</v>
      </c>
      <c r="HT92" s="1020" t="s">
        <v>16109</v>
      </c>
      <c r="HU92" s="1113" t="s">
        <v>16109</v>
      </c>
      <c r="HV92" s="1113" t="s">
        <v>16109</v>
      </c>
      <c r="HW92" s="1113" t="s">
        <v>16109</v>
      </c>
      <c r="HX92" s="1113" t="s">
        <v>16109</v>
      </c>
      <c r="HY92" s="1113" t="s">
        <v>16109</v>
      </c>
      <c r="HZ92" s="1019" t="s">
        <v>16109</v>
      </c>
      <c r="IA92" s="1019" t="s">
        <v>16109</v>
      </c>
      <c r="IB92" s="1020" t="s">
        <v>16109</v>
      </c>
      <c r="IC92" s="1113" t="s">
        <v>16109</v>
      </c>
      <c r="ID92" s="1113" t="s">
        <v>16109</v>
      </c>
      <c r="IE92" s="1113" t="s">
        <v>16109</v>
      </c>
      <c r="IF92" s="1113" t="s">
        <v>16109</v>
      </c>
      <c r="IG92" s="1113" t="s">
        <v>16109</v>
      </c>
      <c r="IH92" s="1019" t="s">
        <v>16109</v>
      </c>
      <c r="II92" s="1019" t="s">
        <v>16109</v>
      </c>
      <c r="IJ92" s="1020" t="s">
        <v>16109</v>
      </c>
      <c r="IK92" s="1113" t="s">
        <v>16109</v>
      </c>
      <c r="IL92" s="1113" t="s">
        <v>16109</v>
      </c>
      <c r="IM92" s="1113" t="s">
        <v>16109</v>
      </c>
      <c r="IN92" s="1113" t="s">
        <v>16109</v>
      </c>
    </row>
    <row r="93" spans="1:248" ht="31.5" customHeight="1" collapsed="1">
      <c r="A93" s="2500"/>
      <c r="B93" s="1452" t="s">
        <v>17790</v>
      </c>
      <c r="C93" s="1477"/>
      <c r="D93" s="1027"/>
      <c r="E93" s="446"/>
      <c r="F93" s="446"/>
      <c r="G93" s="1028"/>
      <c r="H93" s="1027"/>
      <c r="I93" s="446"/>
      <c r="J93" s="446"/>
      <c r="K93" s="1028"/>
      <c r="L93" s="1018" t="s">
        <v>16109</v>
      </c>
      <c r="M93" s="1019" t="s">
        <v>16109</v>
      </c>
      <c r="N93" s="1019" t="s">
        <v>16109</v>
      </c>
      <c r="O93" s="1020" t="s">
        <v>16109</v>
      </c>
      <c r="P93" s="1027"/>
      <c r="Q93" s="446"/>
      <c r="R93" s="446"/>
      <c r="S93" s="1028"/>
      <c r="T93" s="1027"/>
      <c r="U93" s="446"/>
      <c r="V93" s="446"/>
      <c r="W93" s="1028"/>
      <c r="X93" s="1018" t="s">
        <v>16109</v>
      </c>
      <c r="Y93" s="1019" t="s">
        <v>16109</v>
      </c>
      <c r="Z93" s="1019" t="s">
        <v>16109</v>
      </c>
      <c r="AA93" s="1020" t="s">
        <v>16109</v>
      </c>
      <c r="AB93" s="1018" t="s">
        <v>16109</v>
      </c>
      <c r="AC93" s="1019" t="s">
        <v>16109</v>
      </c>
      <c r="AD93" s="1019" t="s">
        <v>16109</v>
      </c>
      <c r="AE93" s="1020" t="s">
        <v>16109</v>
      </c>
      <c r="AF93" s="1018" t="s">
        <v>16109</v>
      </c>
      <c r="AG93" s="1019" t="s">
        <v>16109</v>
      </c>
      <c r="AH93" s="1019" t="s">
        <v>16109</v>
      </c>
      <c r="AI93" s="1020" t="s">
        <v>16109</v>
      </c>
      <c r="AJ93" s="1027"/>
      <c r="AK93" s="446"/>
      <c r="AL93" s="446"/>
      <c r="AM93" s="1028"/>
      <c r="AN93" s="1027"/>
      <c r="AO93" s="446"/>
      <c r="AP93" s="446"/>
      <c r="AQ93" s="1028"/>
      <c r="AR93" s="1027"/>
      <c r="AS93" s="446"/>
      <c r="AT93" s="446"/>
      <c r="AU93" s="1028"/>
      <c r="AV93" s="1027"/>
      <c r="AW93" s="446"/>
      <c r="AX93" s="446"/>
      <c r="AY93" s="1028"/>
      <c r="AZ93" s="1027"/>
      <c r="BA93" s="446"/>
      <c r="BB93" s="446"/>
      <c r="BC93" s="1028"/>
      <c r="BD93" s="1027"/>
      <c r="BE93" s="446"/>
      <c r="BF93" s="446"/>
      <c r="BG93" s="1028"/>
      <c r="BH93" s="1027"/>
      <c r="BI93" s="446"/>
      <c r="BJ93" s="446"/>
      <c r="BK93" s="1028"/>
      <c r="BL93" s="1027"/>
      <c r="BM93" s="446"/>
      <c r="BN93" s="446"/>
      <c r="BO93" s="1028"/>
      <c r="BP93" s="1027"/>
      <c r="BQ93" s="446"/>
      <c r="BR93" s="446"/>
      <c r="BS93" s="1028"/>
      <c r="BT93" s="1027"/>
      <c r="BU93" s="446"/>
      <c r="BV93" s="446"/>
      <c r="BW93" s="1028"/>
      <c r="BX93" s="1027"/>
      <c r="BY93" s="446"/>
      <c r="BZ93" s="446"/>
      <c r="CA93" s="1028"/>
      <c r="CB93" s="1027"/>
      <c r="CC93" s="446"/>
      <c r="CD93" s="446"/>
      <c r="CE93" s="1028"/>
      <c r="CF93" s="1027"/>
      <c r="CG93" s="446"/>
      <c r="CH93" s="446"/>
      <c r="CI93" s="1028"/>
      <c r="CJ93" s="1027"/>
      <c r="CK93" s="446"/>
      <c r="CL93" s="446"/>
      <c r="CM93" s="1028"/>
      <c r="CN93" s="1027"/>
      <c r="CO93" s="446"/>
      <c r="CP93" s="446"/>
      <c r="CQ93" s="1028"/>
      <c r="CR93" s="1027"/>
      <c r="CS93" s="446"/>
      <c r="CT93" s="446"/>
      <c r="CU93" s="1028"/>
      <c r="CV93" s="1027"/>
      <c r="CW93" s="446"/>
      <c r="CX93" s="446"/>
      <c r="CY93" s="1028"/>
      <c r="CZ93" s="1027"/>
      <c r="DA93" s="446"/>
      <c r="DB93" s="446"/>
      <c r="DC93" s="1028"/>
      <c r="DD93" s="1027"/>
      <c r="DE93" s="446"/>
      <c r="DF93" s="446"/>
      <c r="DG93" s="1028"/>
      <c r="DH93" s="1027"/>
      <c r="DI93" s="446"/>
      <c r="DJ93" s="446"/>
      <c r="DK93" s="1107" t="s">
        <v>17791</v>
      </c>
      <c r="DL93" s="1027"/>
      <c r="DM93" s="446"/>
      <c r="DN93" s="446"/>
      <c r="DO93" s="1028"/>
      <c r="DP93" s="1027"/>
      <c r="DQ93" s="446"/>
      <c r="DR93" s="446"/>
      <c r="DS93" s="1028"/>
      <c r="DT93" s="1027"/>
      <c r="DU93" s="446"/>
      <c r="DV93" s="446"/>
      <c r="DW93" s="1100" t="s">
        <v>17792</v>
      </c>
      <c r="DX93" s="1026"/>
      <c r="DY93" s="1027"/>
      <c r="DZ93" s="446"/>
      <c r="EA93" s="446"/>
      <c r="EB93" s="1028"/>
      <c r="EC93" s="1027"/>
      <c r="ED93" s="446"/>
      <c r="EE93" s="446"/>
      <c r="EF93" s="1028"/>
      <c r="EG93" s="1027"/>
      <c r="EH93" s="446"/>
      <c r="EI93" s="446"/>
      <c r="EJ93" s="1028"/>
      <c r="EK93" s="1018" t="s">
        <v>16109</v>
      </c>
      <c r="EL93" s="1019" t="s">
        <v>16109</v>
      </c>
      <c r="EM93" s="1019" t="s">
        <v>16109</v>
      </c>
      <c r="EN93" s="1051" t="s">
        <v>16109</v>
      </c>
      <c r="EO93" s="1027"/>
      <c r="EP93" s="446"/>
      <c r="EQ93" s="446"/>
      <c r="ER93" s="1028"/>
      <c r="ES93" s="1027"/>
      <c r="ET93" s="446"/>
      <c r="EU93" s="446"/>
      <c r="EV93" s="1028"/>
      <c r="EW93" s="1027"/>
      <c r="EX93" s="446"/>
      <c r="EY93" s="446"/>
      <c r="EZ93" s="1028"/>
      <c r="FA93" s="1027"/>
      <c r="FB93" s="446"/>
      <c r="FC93" s="446"/>
      <c r="FD93" s="1028"/>
      <c r="FE93" s="1027"/>
      <c r="FF93" s="446"/>
      <c r="FG93" s="446"/>
      <c r="FH93" s="1028"/>
      <c r="FI93" s="1027"/>
      <c r="FJ93" s="446"/>
      <c r="FK93" s="446"/>
      <c r="FL93" s="1028"/>
      <c r="FM93" s="1027"/>
      <c r="FN93" s="446"/>
      <c r="FO93" s="446"/>
      <c r="FP93" s="1028"/>
      <c r="FQ93" s="1027"/>
      <c r="FR93" s="446"/>
      <c r="FS93" s="446"/>
      <c r="FT93" s="1028"/>
      <c r="FU93" s="1027"/>
      <c r="FV93" s="446"/>
      <c r="FW93" s="446"/>
      <c r="FX93" s="1028"/>
      <c r="FY93" s="1027"/>
      <c r="FZ93" s="446"/>
      <c r="GA93" s="446"/>
      <c r="GB93" s="1028"/>
      <c r="GC93" s="1073" t="s">
        <v>16626</v>
      </c>
      <c r="GD93" s="1073" t="s">
        <v>16626</v>
      </c>
      <c r="GE93" s="1073" t="s">
        <v>16626</v>
      </c>
      <c r="GF93" s="1027"/>
      <c r="GG93" s="1027"/>
      <c r="GH93" s="446"/>
      <c r="GI93" s="446"/>
      <c r="GJ93" s="1028"/>
      <c r="GK93" s="1027"/>
      <c r="GL93" s="446"/>
      <c r="GM93" s="446"/>
      <c r="GN93" s="1028"/>
      <c r="GO93" s="1027"/>
      <c r="GP93" s="446"/>
      <c r="GQ93" s="446"/>
      <c r="GR93" s="1028"/>
      <c r="GS93" s="1027"/>
      <c r="GT93" s="446"/>
      <c r="GU93" s="446"/>
      <c r="GV93" s="1028"/>
      <c r="GW93" s="1027"/>
      <c r="GX93" s="446"/>
      <c r="GY93" s="446"/>
      <c r="GZ93" s="1028"/>
      <c r="HA93" s="1027"/>
      <c r="HB93" s="446"/>
      <c r="HC93" s="446"/>
      <c r="HD93" s="1028"/>
      <c r="HE93" s="1027"/>
      <c r="HF93" s="446"/>
      <c r="HG93" s="446"/>
      <c r="HH93" s="1028"/>
      <c r="HI93" s="1027"/>
      <c r="HJ93" s="446"/>
      <c r="HK93" s="446"/>
      <c r="HL93" s="1028"/>
      <c r="HM93" s="1027"/>
      <c r="HN93" s="446"/>
      <c r="HO93" s="446"/>
      <c r="HP93" s="1028"/>
      <c r="HQ93" s="1027"/>
      <c r="HR93" s="446"/>
      <c r="HS93" s="446"/>
      <c r="HT93" s="1028"/>
      <c r="HU93" s="1027"/>
      <c r="HV93" s="446"/>
      <c r="HW93" s="446"/>
      <c r="HX93" s="1028"/>
      <c r="HY93" s="1027"/>
      <c r="HZ93" s="446"/>
      <c r="IA93" s="446"/>
      <c r="IB93" s="1028"/>
      <c r="IC93" s="1027"/>
      <c r="ID93" s="446"/>
      <c r="IE93" s="446"/>
      <c r="IF93" s="1028"/>
      <c r="IG93" s="1027"/>
      <c r="IH93" s="446"/>
      <c r="II93" s="446"/>
      <c r="IJ93" s="1028"/>
      <c r="IK93" s="1027"/>
      <c r="IL93" s="446"/>
      <c r="IM93" s="446"/>
      <c r="IN93" s="1028"/>
    </row>
    <row r="94" spans="1:248" ht="57" hidden="1" customHeight="1" outlineLevel="1">
      <c r="A94" s="2500"/>
      <c r="B94" s="751" t="s">
        <v>17681</v>
      </c>
      <c r="C94" s="1478"/>
      <c r="D94" s="1018" t="s">
        <v>14994</v>
      </c>
      <c r="E94" s="1019" t="s">
        <v>14994</v>
      </c>
      <c r="F94" s="1019" t="s">
        <v>14994</v>
      </c>
      <c r="G94" s="1020" t="s">
        <v>14994</v>
      </c>
      <c r="H94" s="1018" t="s">
        <v>14688</v>
      </c>
      <c r="I94" s="1019" t="s">
        <v>14688</v>
      </c>
      <c r="J94" s="1019" t="s">
        <v>14688</v>
      </c>
      <c r="K94" s="1020" t="s">
        <v>14688</v>
      </c>
      <c r="L94" s="1018" t="s">
        <v>16109</v>
      </c>
      <c r="M94" s="1019" t="s">
        <v>16109</v>
      </c>
      <c r="N94" s="1019" t="s">
        <v>16109</v>
      </c>
      <c r="O94" s="1020" t="s">
        <v>16109</v>
      </c>
      <c r="P94" s="1018" t="s">
        <v>16151</v>
      </c>
      <c r="Q94" s="1019" t="s">
        <v>16151</v>
      </c>
      <c r="R94" s="1019" t="s">
        <v>16151</v>
      </c>
      <c r="S94" s="1479" t="s">
        <v>16151</v>
      </c>
      <c r="T94" s="351" t="s">
        <v>17421</v>
      </c>
      <c r="U94" s="1019" t="s">
        <v>17587</v>
      </c>
      <c r="V94" s="1019" t="s">
        <v>17587</v>
      </c>
      <c r="W94" s="1020" t="s">
        <v>17587</v>
      </c>
      <c r="X94" s="1018" t="s">
        <v>16109</v>
      </c>
      <c r="Y94" s="1019" t="s">
        <v>16109</v>
      </c>
      <c r="Z94" s="1019" t="s">
        <v>16109</v>
      </c>
      <c r="AA94" s="1020" t="s">
        <v>16109</v>
      </c>
      <c r="AB94" s="1018" t="s">
        <v>16109</v>
      </c>
      <c r="AC94" s="1019" t="s">
        <v>16109</v>
      </c>
      <c r="AD94" s="1019" t="s">
        <v>16109</v>
      </c>
      <c r="AE94" s="1020" t="s">
        <v>16109</v>
      </c>
      <c r="AF94" s="1018" t="s">
        <v>16109</v>
      </c>
      <c r="AG94" s="1019" t="s">
        <v>16109</v>
      </c>
      <c r="AH94" s="1019" t="s">
        <v>16109</v>
      </c>
      <c r="AI94" s="1020" t="s">
        <v>16109</v>
      </c>
      <c r="AJ94" s="203" t="s">
        <v>17312</v>
      </c>
      <c r="AK94" s="1019" t="s">
        <v>14688</v>
      </c>
      <c r="AL94" s="1019" t="s">
        <v>14688</v>
      </c>
      <c r="AM94" s="1020" t="s">
        <v>14688</v>
      </c>
      <c r="AN94" s="1018" t="s">
        <v>14608</v>
      </c>
      <c r="AO94" s="1019" t="s">
        <v>14608</v>
      </c>
      <c r="AP94" s="1019" t="s">
        <v>14608</v>
      </c>
      <c r="AQ94" s="1020" t="s">
        <v>14608</v>
      </c>
      <c r="AR94" s="203" t="s">
        <v>17308</v>
      </c>
      <c r="AS94" s="1019" t="s">
        <v>14674</v>
      </c>
      <c r="AT94" s="1019" t="s">
        <v>14674</v>
      </c>
      <c r="AU94" s="1020" t="s">
        <v>14674</v>
      </c>
      <c r="AV94" s="1018" t="s">
        <v>14608</v>
      </c>
      <c r="AW94" s="1019" t="s">
        <v>14608</v>
      </c>
      <c r="AX94" s="1019" t="s">
        <v>14608</v>
      </c>
      <c r="AY94" s="1020" t="s">
        <v>14608</v>
      </c>
      <c r="AZ94" s="1078" t="s">
        <v>16241</v>
      </c>
      <c r="BA94" s="1078" t="s">
        <v>16241</v>
      </c>
      <c r="BB94" s="1019" t="s">
        <v>14688</v>
      </c>
      <c r="BC94" s="1020" t="s">
        <v>14688</v>
      </c>
      <c r="BD94" s="1018" t="s">
        <v>14651</v>
      </c>
      <c r="BE94" s="1019" t="s">
        <v>14651</v>
      </c>
      <c r="BF94" s="1019" t="s">
        <v>14651</v>
      </c>
      <c r="BG94" s="1020" t="s">
        <v>14651</v>
      </c>
      <c r="BH94" s="1018" t="s">
        <v>17793</v>
      </c>
      <c r="BI94" s="1019" t="s">
        <v>17794</v>
      </c>
      <c r="BJ94" s="1019" t="s">
        <v>17794</v>
      </c>
      <c r="BK94" s="1020" t="s">
        <v>17793</v>
      </c>
      <c r="BL94" s="203" t="s">
        <v>17324</v>
      </c>
      <c r="BM94" s="1019" t="s">
        <v>14674</v>
      </c>
      <c r="BN94" s="1019" t="s">
        <v>14674</v>
      </c>
      <c r="BO94" s="1020" t="s">
        <v>14674</v>
      </c>
      <c r="BP94" s="1058" t="s">
        <v>16280</v>
      </c>
      <c r="BQ94" s="1019" t="s">
        <v>14674</v>
      </c>
      <c r="BR94" s="1019" t="s">
        <v>14674</v>
      </c>
      <c r="BS94" s="1019" t="s">
        <v>14674</v>
      </c>
      <c r="BT94" s="203" t="s">
        <v>16289</v>
      </c>
      <c r="BU94" s="1019" t="s">
        <v>14607</v>
      </c>
      <c r="BV94" s="203" t="s">
        <v>16289</v>
      </c>
      <c r="BW94" s="1107" t="s">
        <v>17795</v>
      </c>
      <c r="BX94" s="1018" t="s">
        <v>17796</v>
      </c>
      <c r="BY94" s="1019" t="s">
        <v>17797</v>
      </c>
      <c r="BZ94" s="1019" t="s">
        <v>17797</v>
      </c>
      <c r="CA94" s="1020" t="s">
        <v>17797</v>
      </c>
      <c r="CB94" s="1076" t="s">
        <v>16243</v>
      </c>
      <c r="CC94" s="1019" t="s">
        <v>14688</v>
      </c>
      <c r="CD94" s="1019" t="s">
        <v>14688</v>
      </c>
      <c r="CE94" s="1020" t="s">
        <v>14688</v>
      </c>
      <c r="CF94" s="1130" t="s">
        <v>16362</v>
      </c>
      <c r="CG94" s="1019" t="s">
        <v>14651</v>
      </c>
      <c r="CH94" s="1019" t="s">
        <v>14651</v>
      </c>
      <c r="CI94" s="1020" t="s">
        <v>14651</v>
      </c>
      <c r="CJ94" s="1224" t="s">
        <v>17369</v>
      </c>
      <c r="CK94" s="1019" t="s">
        <v>14608</v>
      </c>
      <c r="CL94" s="1019" t="s">
        <v>14608</v>
      </c>
      <c r="CM94" s="1020" t="s">
        <v>14608</v>
      </c>
      <c r="CN94" s="1357" t="s">
        <v>16695</v>
      </c>
      <c r="CO94" s="1019" t="s">
        <v>14688</v>
      </c>
      <c r="CP94" s="1019" t="s">
        <v>14688</v>
      </c>
      <c r="CQ94" s="1020" t="s">
        <v>14688</v>
      </c>
      <c r="CR94" s="1018" t="s">
        <v>14603</v>
      </c>
      <c r="CS94" s="1019" t="s">
        <v>14603</v>
      </c>
      <c r="CT94" s="1019" t="s">
        <v>14603</v>
      </c>
      <c r="CU94" s="1020" t="s">
        <v>14603</v>
      </c>
      <c r="CV94" s="1090" t="s">
        <v>16264</v>
      </c>
      <c r="CW94" s="1090" t="s">
        <v>16264</v>
      </c>
      <c r="CX94" s="1019" t="s">
        <v>14607</v>
      </c>
      <c r="CY94" s="1020" t="s">
        <v>14607</v>
      </c>
      <c r="CZ94" s="1361" t="s">
        <v>16697</v>
      </c>
      <c r="DA94" s="1019" t="s">
        <v>14607</v>
      </c>
      <c r="DB94" s="958" t="s">
        <v>14607</v>
      </c>
      <c r="DC94" s="1020" t="s">
        <v>14607</v>
      </c>
      <c r="DD94" s="203" t="s">
        <v>17331</v>
      </c>
      <c r="DE94" s="1019" t="s">
        <v>14688</v>
      </c>
      <c r="DF94" s="1019" t="s">
        <v>14688</v>
      </c>
      <c r="DG94" s="1020" t="s">
        <v>14688</v>
      </c>
      <c r="DH94" s="203" t="s">
        <v>16289</v>
      </c>
      <c r="DI94" s="1019" t="s">
        <v>16143</v>
      </c>
      <c r="DJ94" s="203" t="s">
        <v>16289</v>
      </c>
      <c r="DK94" s="1019" t="s">
        <v>16143</v>
      </c>
      <c r="DL94" s="203" t="s">
        <v>17333</v>
      </c>
      <c r="DM94" s="1341" t="s">
        <v>14688</v>
      </c>
      <c r="DN94" s="1341" t="s">
        <v>14688</v>
      </c>
      <c r="DO94" s="1051" t="s">
        <v>14688</v>
      </c>
      <c r="DP94" s="1224" t="s">
        <v>17335</v>
      </c>
      <c r="DQ94" s="1341" t="s">
        <v>14688</v>
      </c>
      <c r="DR94" s="1341" t="s">
        <v>14688</v>
      </c>
      <c r="DS94" s="1051" t="s">
        <v>14688</v>
      </c>
      <c r="DT94" s="1090" t="s">
        <v>16262</v>
      </c>
      <c r="DU94" s="1090" t="s">
        <v>16262</v>
      </c>
      <c r="DV94" s="1090" t="s">
        <v>16262</v>
      </c>
      <c r="DW94" s="1020" t="s">
        <v>14603</v>
      </c>
      <c r="DX94" s="1026"/>
      <c r="DY94" s="1224" t="s">
        <v>17413</v>
      </c>
      <c r="DZ94" s="1341" t="s">
        <v>14688</v>
      </c>
      <c r="EA94" s="1341" t="s">
        <v>14688</v>
      </c>
      <c r="EB94" s="1051" t="s">
        <v>14688</v>
      </c>
      <c r="EC94" s="1113" t="s">
        <v>16143</v>
      </c>
      <c r="ED94" s="1341" t="s">
        <v>16143</v>
      </c>
      <c r="EE94" s="1341" t="s">
        <v>16143</v>
      </c>
      <c r="EF94" s="1051" t="s">
        <v>16143</v>
      </c>
      <c r="EG94" s="1213" t="s">
        <v>17248</v>
      </c>
      <c r="EH94" s="1213" t="s">
        <v>17248</v>
      </c>
      <c r="EI94" s="1019" t="s">
        <v>14688</v>
      </c>
      <c r="EJ94" s="1339" t="s">
        <v>17798</v>
      </c>
      <c r="EK94" s="1018" t="s">
        <v>16109</v>
      </c>
      <c r="EL94" s="1019" t="s">
        <v>16109</v>
      </c>
      <c r="EM94" s="1019" t="s">
        <v>16109</v>
      </c>
      <c r="EN94" s="1051" t="s">
        <v>16109</v>
      </c>
      <c r="EO94" s="1113" t="s">
        <v>16109</v>
      </c>
      <c r="EP94" s="1341" t="s">
        <v>16109</v>
      </c>
      <c r="EQ94" s="1341" t="s">
        <v>16109</v>
      </c>
      <c r="ER94" s="1051" t="s">
        <v>16109</v>
      </c>
      <c r="ES94" s="211" t="s">
        <v>16265</v>
      </c>
      <c r="ET94" s="310" t="s">
        <v>16265</v>
      </c>
      <c r="EU94" s="310" t="s">
        <v>16265</v>
      </c>
      <c r="EV94" s="1101" t="s">
        <v>16265</v>
      </c>
      <c r="EW94" s="1113" t="s">
        <v>16109</v>
      </c>
      <c r="EX94" s="1341" t="s">
        <v>16109</v>
      </c>
      <c r="EY94" s="1341" t="s">
        <v>16109</v>
      </c>
      <c r="EZ94" s="1051" t="s">
        <v>16109</v>
      </c>
      <c r="FA94" s="1035" t="s">
        <v>16554</v>
      </c>
      <c r="FB94" s="1035" t="s">
        <v>16554</v>
      </c>
      <c r="FC94" s="446"/>
      <c r="FD94" s="1036" t="s">
        <v>17799</v>
      </c>
      <c r="FE94" s="1113" t="s">
        <v>16109</v>
      </c>
      <c r="FF94" s="1341" t="s">
        <v>16109</v>
      </c>
      <c r="FG94" s="1341" t="s">
        <v>16109</v>
      </c>
      <c r="FH94" s="1051" t="s">
        <v>16109</v>
      </c>
      <c r="FI94" s="1113" t="s">
        <v>16109</v>
      </c>
      <c r="FJ94" s="1341" t="s">
        <v>16109</v>
      </c>
      <c r="FK94" s="1341" t="s">
        <v>16109</v>
      </c>
      <c r="FL94" s="1051" t="s">
        <v>16109</v>
      </c>
      <c r="FM94" s="1085" t="s">
        <v>16296</v>
      </c>
      <c r="FN94" s="446"/>
      <c r="FO94" s="446"/>
      <c r="FP94" s="1028"/>
      <c r="FQ94" s="1224" t="s">
        <v>17164</v>
      </c>
      <c r="FR94" s="446"/>
      <c r="FS94" s="446"/>
      <c r="FT94" s="1028"/>
      <c r="FU94" s="1102" t="s">
        <v>16268</v>
      </c>
      <c r="FV94" s="1027"/>
      <c r="FW94" s="446"/>
      <c r="FX94" s="1028"/>
      <c r="FY94" s="1113" t="s">
        <v>16109</v>
      </c>
      <c r="FZ94" s="1341" t="s">
        <v>16109</v>
      </c>
      <c r="GA94" s="1341" t="s">
        <v>16109</v>
      </c>
      <c r="GB94" s="1051" t="s">
        <v>16109</v>
      </c>
      <c r="GC94" s="1113" t="s">
        <v>16109</v>
      </c>
      <c r="GD94" s="1341" t="s">
        <v>16109</v>
      </c>
      <c r="GE94" s="1341" t="s">
        <v>16109</v>
      </c>
      <c r="GF94" s="1051" t="s">
        <v>16109</v>
      </c>
      <c r="GG94" s="1224" t="s">
        <v>17344</v>
      </c>
      <c r="GH94" s="446"/>
      <c r="GI94" s="446"/>
      <c r="GJ94" s="1028"/>
      <c r="GK94" s="1113" t="s">
        <v>16109</v>
      </c>
      <c r="GL94" s="1341" t="s">
        <v>16109</v>
      </c>
      <c r="GM94" s="1341" t="s">
        <v>16109</v>
      </c>
      <c r="GN94" s="1051" t="s">
        <v>16109</v>
      </c>
      <c r="GO94" s="1113" t="s">
        <v>16109</v>
      </c>
      <c r="GP94" s="1341" t="s">
        <v>16109</v>
      </c>
      <c r="GQ94" s="1341" t="s">
        <v>16109</v>
      </c>
      <c r="GR94" s="1051" t="s">
        <v>16109</v>
      </c>
      <c r="GS94" s="1018" t="s">
        <v>16109</v>
      </c>
      <c r="GT94" s="1019" t="s">
        <v>16109</v>
      </c>
      <c r="GU94" s="1019" t="s">
        <v>16109</v>
      </c>
      <c r="GV94" s="1020" t="s">
        <v>16109</v>
      </c>
      <c r="GW94" s="1111" t="s">
        <v>16300</v>
      </c>
      <c r="GX94" s="446"/>
      <c r="GY94" s="446"/>
      <c r="GZ94" s="1028"/>
      <c r="HA94" s="1018" t="s">
        <v>16109</v>
      </c>
      <c r="HB94" s="1019" t="s">
        <v>16109</v>
      </c>
      <c r="HC94" s="1019" t="s">
        <v>16109</v>
      </c>
      <c r="HD94" s="1020" t="s">
        <v>16109</v>
      </c>
      <c r="HE94" s="1035" t="s">
        <v>16568</v>
      </c>
      <c r="HF94" s="1035" t="s">
        <v>16568</v>
      </c>
      <c r="HG94" s="1019" t="s">
        <v>16109</v>
      </c>
      <c r="HH94" s="1036" t="s">
        <v>17800</v>
      </c>
      <c r="HI94" s="203" t="s">
        <v>17353</v>
      </c>
      <c r="HJ94" s="351" t="s">
        <v>17357</v>
      </c>
      <c r="HK94" s="446"/>
      <c r="HL94" s="1028"/>
      <c r="HM94" s="203" t="s">
        <v>17337</v>
      </c>
      <c r="HN94" s="1019" t="s">
        <v>16109</v>
      </c>
      <c r="HO94" s="1019" t="s">
        <v>16109</v>
      </c>
      <c r="HP94" s="1020" t="s">
        <v>16109</v>
      </c>
      <c r="HQ94" s="1035" t="s">
        <v>16574</v>
      </c>
      <c r="HR94" s="1027"/>
      <c r="HS94" s="446"/>
      <c r="HT94" s="1028"/>
      <c r="HU94" s="1018" t="s">
        <v>16109</v>
      </c>
      <c r="HV94" s="1019" t="s">
        <v>16109</v>
      </c>
      <c r="HW94" s="1019" t="s">
        <v>16109</v>
      </c>
      <c r="HX94" s="1020" t="s">
        <v>16109</v>
      </c>
      <c r="HY94" s="396" t="s">
        <v>17460</v>
      </c>
      <c r="HZ94" s="446"/>
      <c r="IA94" s="446"/>
      <c r="IB94" s="1028"/>
      <c r="IC94" s="1018" t="s">
        <v>16109</v>
      </c>
      <c r="ID94" s="1019" t="s">
        <v>16109</v>
      </c>
      <c r="IE94" s="1019" t="s">
        <v>16109</v>
      </c>
      <c r="IF94" s="1020" t="s">
        <v>16109</v>
      </c>
      <c r="IG94" s="1027"/>
      <c r="IH94" s="446"/>
      <c r="II94" s="446"/>
      <c r="IJ94" s="1028"/>
      <c r="IK94" s="1018" t="s">
        <v>16109</v>
      </c>
      <c r="IL94" s="1019" t="s">
        <v>16109</v>
      </c>
      <c r="IM94" s="1019" t="s">
        <v>16109</v>
      </c>
      <c r="IN94" s="1020" t="s">
        <v>16109</v>
      </c>
    </row>
    <row r="95" spans="1:248" ht="57" hidden="1" customHeight="1" outlineLevel="1">
      <c r="A95" s="2500"/>
      <c r="B95" s="1452" t="s">
        <v>17801</v>
      </c>
      <c r="C95" s="1478"/>
      <c r="D95" s="1027"/>
      <c r="E95" s="446"/>
      <c r="F95" s="446"/>
      <c r="G95" s="1028"/>
      <c r="H95" s="1027"/>
      <c r="I95" s="446"/>
      <c r="J95" s="446"/>
      <c r="K95" s="1028"/>
      <c r="L95" s="1018" t="s">
        <v>16109</v>
      </c>
      <c r="M95" s="1019" t="s">
        <v>16109</v>
      </c>
      <c r="N95" s="1019" t="s">
        <v>16109</v>
      </c>
      <c r="O95" s="1020" t="s">
        <v>16109</v>
      </c>
      <c r="P95" s="1027"/>
      <c r="Q95" s="446"/>
      <c r="R95" s="446"/>
      <c r="S95" s="1028"/>
      <c r="T95" s="1027"/>
      <c r="U95" s="446"/>
      <c r="V95" s="446"/>
      <c r="W95" s="1028"/>
      <c r="X95" s="1018" t="s">
        <v>16109</v>
      </c>
      <c r="Y95" s="1019" t="s">
        <v>16109</v>
      </c>
      <c r="Z95" s="1019" t="s">
        <v>16109</v>
      </c>
      <c r="AA95" s="1020" t="s">
        <v>16109</v>
      </c>
      <c r="AB95" s="1018" t="s">
        <v>16109</v>
      </c>
      <c r="AC95" s="1019" t="s">
        <v>16109</v>
      </c>
      <c r="AD95" s="1019" t="s">
        <v>16109</v>
      </c>
      <c r="AE95" s="1020" t="s">
        <v>16109</v>
      </c>
      <c r="AF95" s="1018" t="s">
        <v>16109</v>
      </c>
      <c r="AG95" s="1019" t="s">
        <v>16109</v>
      </c>
      <c r="AH95" s="1019" t="s">
        <v>16109</v>
      </c>
      <c r="AI95" s="1020" t="s">
        <v>16109</v>
      </c>
      <c r="AJ95" s="1027"/>
      <c r="AK95" s="446"/>
      <c r="AL95" s="446"/>
      <c r="AM95" s="1028"/>
      <c r="AN95" s="1027"/>
      <c r="AO95" s="446"/>
      <c r="AP95" s="446"/>
      <c r="AQ95" s="1028"/>
      <c r="AR95" s="1027"/>
      <c r="AS95" s="446"/>
      <c r="AT95" s="446"/>
      <c r="AU95" s="1028"/>
      <c r="AV95" s="1027"/>
      <c r="AW95" s="446"/>
      <c r="AX95" s="446"/>
      <c r="AY95" s="1028"/>
      <c r="AZ95" s="1027"/>
      <c r="BA95" s="446"/>
      <c r="BB95" s="446"/>
      <c r="BC95" s="1028"/>
      <c r="BD95" s="1027"/>
      <c r="BE95" s="446"/>
      <c r="BF95" s="446"/>
      <c r="BG95" s="1028"/>
      <c r="BH95" s="1027"/>
      <c r="BI95" s="446"/>
      <c r="BJ95" s="446"/>
      <c r="BK95" s="1028"/>
      <c r="BL95" s="1027"/>
      <c r="BM95" s="446"/>
      <c r="BN95" s="446"/>
      <c r="BO95" s="1028"/>
      <c r="BP95" s="1027"/>
      <c r="BQ95" s="446"/>
      <c r="BR95" s="446"/>
      <c r="BS95" s="1028"/>
      <c r="BT95" s="1027"/>
      <c r="BU95" s="446"/>
      <c r="BV95" s="446"/>
      <c r="BW95" s="1028"/>
      <c r="BX95" s="1027"/>
      <c r="BY95" s="446"/>
      <c r="BZ95" s="446"/>
      <c r="CA95" s="1028"/>
      <c r="CB95" s="1311"/>
      <c r="CC95" s="446"/>
      <c r="CD95" s="446"/>
      <c r="CE95" s="1028"/>
      <c r="CF95" s="1027"/>
      <c r="CG95" s="446"/>
      <c r="CH95" s="446"/>
      <c r="CI95" s="1028"/>
      <c r="CJ95" s="1027"/>
      <c r="CK95" s="446"/>
      <c r="CL95" s="446"/>
      <c r="CM95" s="1131" t="s">
        <v>17802</v>
      </c>
      <c r="CN95" s="1027"/>
      <c r="CO95" s="446"/>
      <c r="CP95" s="446"/>
      <c r="CQ95" s="1028"/>
      <c r="CR95" s="1027"/>
      <c r="CS95" s="446"/>
      <c r="CT95" s="446"/>
      <c r="CU95" s="1028"/>
      <c r="CV95" s="1027"/>
      <c r="CW95" s="446"/>
      <c r="CX95" s="446"/>
      <c r="CY95" s="1109" t="s">
        <v>17803</v>
      </c>
      <c r="CZ95" s="1027"/>
      <c r="DA95" s="446"/>
      <c r="DB95" s="446"/>
      <c r="DC95" s="1028"/>
      <c r="DD95" s="1027"/>
      <c r="DE95" s="446"/>
      <c r="DF95" s="446"/>
      <c r="DG95" s="1028"/>
      <c r="DH95" s="1027"/>
      <c r="DI95" s="446"/>
      <c r="DJ95" s="446"/>
      <c r="DK95" s="1028"/>
      <c r="DL95" s="1027"/>
      <c r="DM95" s="446"/>
      <c r="DN95" s="446"/>
      <c r="DO95" s="1028"/>
      <c r="DP95" s="1027"/>
      <c r="DQ95" s="446"/>
      <c r="DR95" s="446"/>
      <c r="DS95" s="1028"/>
      <c r="DT95" s="1027"/>
      <c r="DU95" s="446"/>
      <c r="DV95" s="446"/>
      <c r="DW95" s="1028"/>
      <c r="DX95" s="1026"/>
      <c r="DY95" s="1027"/>
      <c r="DZ95" s="446"/>
      <c r="EA95" s="446"/>
      <c r="EB95" s="1225" t="s">
        <v>17804</v>
      </c>
      <c r="EC95" s="1027"/>
      <c r="ED95" s="446"/>
      <c r="EE95" s="446"/>
      <c r="EF95" s="1028"/>
      <c r="EG95" s="1027"/>
      <c r="EH95" s="446"/>
      <c r="EI95" s="446"/>
      <c r="EJ95" s="1028"/>
      <c r="EK95" s="1018" t="s">
        <v>16109</v>
      </c>
      <c r="EL95" s="1019" t="s">
        <v>16109</v>
      </c>
      <c r="EM95" s="1019" t="s">
        <v>16109</v>
      </c>
      <c r="EN95" s="1051" t="s">
        <v>16109</v>
      </c>
      <c r="EO95" s="1027"/>
      <c r="EP95" s="446"/>
      <c r="EQ95" s="446"/>
      <c r="ER95" s="1028"/>
      <c r="ES95" s="1027"/>
      <c r="ET95" s="446"/>
      <c r="EU95" s="446"/>
      <c r="EV95" s="1028"/>
      <c r="EW95" s="1027"/>
      <c r="EX95" s="446"/>
      <c r="EY95" s="446"/>
      <c r="EZ95" s="1028"/>
      <c r="FA95" s="1027"/>
      <c r="FB95" s="446"/>
      <c r="FC95" s="446"/>
      <c r="FD95" s="1028"/>
      <c r="FE95" s="1027"/>
      <c r="FF95" s="446"/>
      <c r="FG95" s="446"/>
      <c r="FH95" s="1028"/>
      <c r="FI95" s="1027"/>
      <c r="FJ95" s="446"/>
      <c r="FK95" s="446"/>
      <c r="FL95" s="1028"/>
      <c r="FM95" s="1027"/>
      <c r="FN95" s="446"/>
      <c r="FO95" s="446"/>
      <c r="FP95" s="1028"/>
      <c r="FQ95" s="1027"/>
      <c r="FR95" s="446"/>
      <c r="FS95" s="446"/>
      <c r="FT95" s="1028"/>
      <c r="FU95" s="1027"/>
      <c r="FV95" s="446"/>
      <c r="FW95" s="446"/>
      <c r="FX95" s="1028"/>
      <c r="FY95" s="1027"/>
      <c r="FZ95" s="446"/>
      <c r="GA95" s="446"/>
      <c r="GB95" s="1110" t="s">
        <v>16298</v>
      </c>
      <c r="GC95" s="1027"/>
      <c r="GD95" s="446"/>
      <c r="GE95" s="446"/>
      <c r="GF95" s="1028"/>
      <c r="GG95" s="1027"/>
      <c r="GH95" s="446"/>
      <c r="GI95" s="446"/>
      <c r="GJ95" s="1028"/>
      <c r="GK95" s="1027"/>
      <c r="GL95" s="446"/>
      <c r="GM95" s="446"/>
      <c r="GN95" s="1028"/>
      <c r="GO95" s="1027"/>
      <c r="GP95" s="446"/>
      <c r="GQ95" s="446"/>
      <c r="GR95" s="1028"/>
      <c r="GS95" s="1027"/>
      <c r="GT95" s="446"/>
      <c r="GU95" s="446"/>
      <c r="GV95" s="1028"/>
      <c r="GW95" s="1027"/>
      <c r="GX95" s="446"/>
      <c r="GY95" s="446"/>
      <c r="GZ95" s="1028"/>
      <c r="HA95" s="1027"/>
      <c r="HB95" s="446"/>
      <c r="HC95" s="446"/>
      <c r="HD95" s="1028"/>
      <c r="HE95" s="1027"/>
      <c r="HF95" s="446"/>
      <c r="HG95" s="446"/>
      <c r="HH95" s="1028"/>
      <c r="HI95" s="1027"/>
      <c r="HJ95" s="446"/>
      <c r="HK95" s="446"/>
      <c r="HL95" s="1028"/>
      <c r="HM95" s="1027"/>
      <c r="HN95" s="446"/>
      <c r="HO95" s="446"/>
      <c r="HP95" s="1110" t="s">
        <v>16298</v>
      </c>
      <c r="HQ95" s="1027"/>
      <c r="HR95" s="446"/>
      <c r="HS95" s="446"/>
      <c r="HT95" s="1112" t="s">
        <v>17805</v>
      </c>
      <c r="HU95" s="1027"/>
      <c r="HV95" s="446"/>
      <c r="HW95" s="446"/>
      <c r="HX95" s="1028"/>
      <c r="HY95" s="1027"/>
      <c r="HZ95" s="446"/>
      <c r="IA95" s="446"/>
      <c r="IB95" s="1028"/>
      <c r="IC95" s="1027"/>
      <c r="ID95" s="446"/>
      <c r="IE95" s="446"/>
      <c r="IF95" s="1028"/>
      <c r="IG95" s="1027"/>
      <c r="IH95" s="446"/>
      <c r="II95" s="446"/>
      <c r="IJ95" s="1028"/>
      <c r="IK95" s="1027"/>
      <c r="IL95" s="446"/>
      <c r="IM95" s="446"/>
      <c r="IN95" s="1028"/>
    </row>
    <row r="96" spans="1:248" ht="57" hidden="1" customHeight="1" outlineLevel="1">
      <c r="A96" s="2500"/>
      <c r="B96" s="751" t="s">
        <v>17698</v>
      </c>
      <c r="C96" s="1478"/>
      <c r="D96" s="1018" t="s">
        <v>16052</v>
      </c>
      <c r="E96" s="1019" t="s">
        <v>16052</v>
      </c>
      <c r="F96" s="351" t="s">
        <v>16289</v>
      </c>
      <c r="G96" s="1389" t="s">
        <v>17806</v>
      </c>
      <c r="H96" s="1018" t="s">
        <v>14603</v>
      </c>
      <c r="I96" s="1019" t="s">
        <v>14603</v>
      </c>
      <c r="J96" s="1019" t="s">
        <v>14603</v>
      </c>
      <c r="K96" s="1020" t="s">
        <v>14603</v>
      </c>
      <c r="L96" s="1018" t="s">
        <v>16109</v>
      </c>
      <c r="M96" s="1019" t="s">
        <v>16109</v>
      </c>
      <c r="N96" s="1019" t="s">
        <v>16109</v>
      </c>
      <c r="O96" s="1020" t="s">
        <v>16109</v>
      </c>
      <c r="P96" s="203" t="s">
        <v>17308</v>
      </c>
      <c r="Q96" s="1019" t="s">
        <v>16121</v>
      </c>
      <c r="R96" s="1019" t="s">
        <v>16121</v>
      </c>
      <c r="S96" s="1020" t="s">
        <v>16121</v>
      </c>
      <c r="T96" s="1018" t="s">
        <v>16151</v>
      </c>
      <c r="U96" s="1019" t="s">
        <v>16151</v>
      </c>
      <c r="V96" s="1019" t="s">
        <v>16151</v>
      </c>
      <c r="W96" s="1020" t="s">
        <v>16151</v>
      </c>
      <c r="X96" s="1018" t="s">
        <v>16109</v>
      </c>
      <c r="Y96" s="1104" t="s">
        <v>16273</v>
      </c>
      <c r="Z96" s="1019" t="s">
        <v>16109</v>
      </c>
      <c r="AA96" s="1020" t="s">
        <v>16109</v>
      </c>
      <c r="AB96" s="203" t="s">
        <v>17307</v>
      </c>
      <c r="AC96" s="1217" t="s">
        <v>17309</v>
      </c>
      <c r="AD96" s="1019" t="s">
        <v>16109</v>
      </c>
      <c r="AE96" s="1020" t="s">
        <v>16109</v>
      </c>
      <c r="AF96" s="1018" t="s">
        <v>16109</v>
      </c>
      <c r="AG96" s="1019" t="s">
        <v>16109</v>
      </c>
      <c r="AH96" s="1019" t="s">
        <v>16109</v>
      </c>
      <c r="AI96" s="1020" t="s">
        <v>16109</v>
      </c>
      <c r="AJ96" s="1018" t="s">
        <v>14607</v>
      </c>
      <c r="AK96" s="1019" t="s">
        <v>14607</v>
      </c>
      <c r="AL96" s="1019" t="s">
        <v>14607</v>
      </c>
      <c r="AM96" s="1020" t="s">
        <v>14607</v>
      </c>
      <c r="AN96" s="1224" t="s">
        <v>17316</v>
      </c>
      <c r="AO96" s="1019" t="s">
        <v>14674</v>
      </c>
      <c r="AP96" s="1019" t="s">
        <v>14674</v>
      </c>
      <c r="AQ96" s="1020" t="s">
        <v>14674</v>
      </c>
      <c r="AR96" s="203" t="s">
        <v>17315</v>
      </c>
      <c r="AS96" s="1019" t="s">
        <v>14608</v>
      </c>
      <c r="AT96" s="1019" t="s">
        <v>14608</v>
      </c>
      <c r="AU96" s="1020" t="s">
        <v>14608</v>
      </c>
      <c r="AV96" s="1224" t="s">
        <v>17117</v>
      </c>
      <c r="AW96" s="351" t="s">
        <v>17317</v>
      </c>
      <c r="AX96" s="1019" t="s">
        <v>14607</v>
      </c>
      <c r="AY96" s="958" t="s">
        <v>14607</v>
      </c>
      <c r="AZ96" s="1018" t="s">
        <v>14688</v>
      </c>
      <c r="BA96" s="1019" t="s">
        <v>14688</v>
      </c>
      <c r="BB96" s="351" t="s">
        <v>16289</v>
      </c>
      <c r="BC96" s="1389" t="s">
        <v>17807</v>
      </c>
      <c r="BD96" s="1018" t="s">
        <v>16319</v>
      </c>
      <c r="BE96" s="1019" t="s">
        <v>16319</v>
      </c>
      <c r="BF96" s="1019" t="s">
        <v>16319</v>
      </c>
      <c r="BG96" s="1020" t="s">
        <v>16319</v>
      </c>
      <c r="BH96" s="1018" t="s">
        <v>17656</v>
      </c>
      <c r="BI96" s="1019" t="s">
        <v>17656</v>
      </c>
      <c r="BJ96" s="1019" t="s">
        <v>17656</v>
      </c>
      <c r="BK96" s="1020" t="s">
        <v>17656</v>
      </c>
      <c r="BL96" s="1018" t="s">
        <v>14608</v>
      </c>
      <c r="BM96" s="1019" t="s">
        <v>14608</v>
      </c>
      <c r="BN96" s="1019" t="s">
        <v>14608</v>
      </c>
      <c r="BO96" s="1020" t="s">
        <v>14608</v>
      </c>
      <c r="BP96" s="1018" t="s">
        <v>14607</v>
      </c>
      <c r="BQ96" s="1019" t="s">
        <v>14607</v>
      </c>
      <c r="BR96" s="1019" t="s">
        <v>14607</v>
      </c>
      <c r="BS96" s="1020" t="s">
        <v>14607</v>
      </c>
      <c r="BT96" s="1018" t="s">
        <v>14651</v>
      </c>
      <c r="BU96" s="351" t="s">
        <v>17325</v>
      </c>
      <c r="BV96" s="1019" t="s">
        <v>14651</v>
      </c>
      <c r="BW96" s="1020" t="s">
        <v>14651</v>
      </c>
      <c r="BX96" s="1018" t="s">
        <v>14972</v>
      </c>
      <c r="BY96" s="351" t="s">
        <v>17317</v>
      </c>
      <c r="BZ96" s="1019" t="s">
        <v>14972</v>
      </c>
      <c r="CA96" s="1479" t="s">
        <v>14972</v>
      </c>
      <c r="CB96" s="351" t="s">
        <v>17431</v>
      </c>
      <c r="CC96" s="1106" t="s">
        <v>16281</v>
      </c>
      <c r="CD96" s="1019" t="s">
        <v>14608</v>
      </c>
      <c r="CE96" s="1020" t="s">
        <v>14608</v>
      </c>
      <c r="CF96" s="1224" t="s">
        <v>17103</v>
      </c>
      <c r="CG96" s="1019" t="s">
        <v>14608</v>
      </c>
      <c r="CH96" s="1019" t="s">
        <v>14608</v>
      </c>
      <c r="CI96" s="1020" t="s">
        <v>14608</v>
      </c>
      <c r="CJ96" s="1090" t="s">
        <v>16252</v>
      </c>
      <c r="CK96" s="1019" t="s">
        <v>14651</v>
      </c>
      <c r="CL96" s="1090" t="s">
        <v>16252</v>
      </c>
      <c r="CM96" s="1050"/>
      <c r="CN96" s="1076" t="s">
        <v>16288</v>
      </c>
      <c r="CO96" s="1019" t="s">
        <v>14607</v>
      </c>
      <c r="CP96" s="1019" t="s">
        <v>14607</v>
      </c>
      <c r="CQ96" s="1020" t="s">
        <v>14607</v>
      </c>
      <c r="CR96" s="1224" t="s">
        <v>17329</v>
      </c>
      <c r="CS96" s="1019" t="s">
        <v>14651</v>
      </c>
      <c r="CT96" s="1019" t="s">
        <v>14651</v>
      </c>
      <c r="CU96" s="1020" t="s">
        <v>14651</v>
      </c>
      <c r="CV96" s="1018" t="s">
        <v>14608</v>
      </c>
      <c r="CW96" s="1108" t="s">
        <v>16291</v>
      </c>
      <c r="CX96" s="1019" t="s">
        <v>14608</v>
      </c>
      <c r="CY96" s="1019" t="s">
        <v>14608</v>
      </c>
      <c r="CZ96" s="1090" t="s">
        <v>16255</v>
      </c>
      <c r="DA96" s="1019" t="s">
        <v>16143</v>
      </c>
      <c r="DB96" s="1019" t="s">
        <v>16143</v>
      </c>
      <c r="DC96" s="1020" t="s">
        <v>16143</v>
      </c>
      <c r="DD96" s="1282" t="s">
        <v>16696</v>
      </c>
      <c r="DE96" s="1019" t="s">
        <v>14608</v>
      </c>
      <c r="DF96" s="1019" t="s">
        <v>14608</v>
      </c>
      <c r="DG96" s="1020" t="s">
        <v>14608</v>
      </c>
      <c r="DH96" s="1019" t="s">
        <v>16142</v>
      </c>
      <c r="DI96" s="1019" t="s">
        <v>16142</v>
      </c>
      <c r="DJ96" s="1019" t="s">
        <v>16142</v>
      </c>
      <c r="DK96" s="1020" t="s">
        <v>16142</v>
      </c>
      <c r="DL96" s="1224" t="s">
        <v>17101</v>
      </c>
      <c r="DM96" s="1341" t="s">
        <v>14608</v>
      </c>
      <c r="DN96" s="1341" t="s">
        <v>14608</v>
      </c>
      <c r="DO96" s="1051" t="s">
        <v>14608</v>
      </c>
      <c r="DP96" s="1113" t="s">
        <v>14603</v>
      </c>
      <c r="DQ96" s="1341" t="s">
        <v>14603</v>
      </c>
      <c r="DR96" s="1341" t="s">
        <v>14603</v>
      </c>
      <c r="DS96" s="1051" t="s">
        <v>14603</v>
      </c>
      <c r="DT96" s="1076" t="s">
        <v>16261</v>
      </c>
      <c r="DU96" s="1019" t="s">
        <v>14607</v>
      </c>
      <c r="DV96" s="1019" t="s">
        <v>14607</v>
      </c>
      <c r="DW96" s="1020" t="s">
        <v>14607</v>
      </c>
      <c r="DX96" s="1026"/>
      <c r="DY96" s="1224" t="s">
        <v>16661</v>
      </c>
      <c r="DZ96" s="1341" t="s">
        <v>16143</v>
      </c>
      <c r="EA96" s="1224" t="s">
        <v>16661</v>
      </c>
      <c r="EB96" s="1341" t="s">
        <v>16143</v>
      </c>
      <c r="EC96" s="1224" t="s">
        <v>17337</v>
      </c>
      <c r="ED96" s="1341" t="s">
        <v>14608</v>
      </c>
      <c r="EE96" s="1341" t="s">
        <v>14608</v>
      </c>
      <c r="EF96" s="1051" t="s">
        <v>14608</v>
      </c>
      <c r="EG96" s="1113" t="s">
        <v>16260</v>
      </c>
      <c r="EH96" s="1341" t="s">
        <v>16260</v>
      </c>
      <c r="EI96" s="1341" t="s">
        <v>16260</v>
      </c>
      <c r="EJ96" s="1051" t="s">
        <v>16260</v>
      </c>
      <c r="EK96" s="1018" t="s">
        <v>16109</v>
      </c>
      <c r="EL96" s="1019" t="s">
        <v>16109</v>
      </c>
      <c r="EM96" s="1019" t="s">
        <v>16109</v>
      </c>
      <c r="EN96" s="1051" t="s">
        <v>16109</v>
      </c>
      <c r="EO96" s="1073" t="s">
        <v>16873</v>
      </c>
      <c r="EP96" s="446"/>
      <c r="EQ96" s="1073" t="s">
        <v>16873</v>
      </c>
      <c r="ER96" s="1074" t="s">
        <v>17808</v>
      </c>
      <c r="ES96" s="1224" t="s">
        <v>17344</v>
      </c>
      <c r="ET96" s="446"/>
      <c r="EU96" s="446"/>
      <c r="EV96" s="1028"/>
      <c r="EW96" s="1076" t="s">
        <v>16295</v>
      </c>
      <c r="EX96" s="351" t="s">
        <v>17345</v>
      </c>
      <c r="EY96" s="446"/>
      <c r="EZ96" s="1028"/>
      <c r="FA96" s="1090" t="s">
        <v>16266</v>
      </c>
      <c r="FB96" s="446"/>
      <c r="FC96" s="1050"/>
      <c r="FD96" s="446"/>
      <c r="FE96" s="351" t="s">
        <v>17454</v>
      </c>
      <c r="FF96" s="1104" t="s">
        <v>16294</v>
      </c>
      <c r="FG96" s="446"/>
      <c r="FH96" s="1028"/>
      <c r="FI96" s="1224" t="s">
        <v>17344</v>
      </c>
      <c r="FJ96" s="446"/>
      <c r="FK96" s="446"/>
      <c r="FL96" s="1028"/>
      <c r="FM96" s="1078" t="s">
        <v>16297</v>
      </c>
      <c r="FN96" s="1078" t="s">
        <v>16297</v>
      </c>
      <c r="FO96" s="446"/>
      <c r="FP96" s="1028"/>
      <c r="FQ96" s="1113" t="s">
        <v>16109</v>
      </c>
      <c r="FR96" s="1341" t="s">
        <v>16109</v>
      </c>
      <c r="FS96" s="1341" t="s">
        <v>16109</v>
      </c>
      <c r="FT96" s="1476" t="s">
        <v>16109</v>
      </c>
      <c r="FU96" s="1217" t="s">
        <v>17455</v>
      </c>
      <c r="FV96" s="446"/>
      <c r="FW96" s="446"/>
      <c r="FX96" s="1028"/>
      <c r="FY96" s="1224" t="s">
        <v>17344</v>
      </c>
      <c r="FZ96" s="1217" t="s">
        <v>17349</v>
      </c>
      <c r="GA96" s="446"/>
      <c r="GB96" s="1028"/>
      <c r="GC96" s="1027"/>
      <c r="GD96" s="446"/>
      <c r="GE96" s="446"/>
      <c r="GF96" s="1028"/>
      <c r="GG96" s="203" t="s">
        <v>17353</v>
      </c>
      <c r="GH96" s="1108" t="s">
        <v>16299</v>
      </c>
      <c r="GI96" s="446"/>
      <c r="GJ96" s="1028"/>
      <c r="GK96" s="1090" t="s">
        <v>16269</v>
      </c>
      <c r="GL96" s="446"/>
      <c r="GM96" s="446"/>
      <c r="GN96" s="1028"/>
      <c r="GO96" s="1027"/>
      <c r="GP96" s="446"/>
      <c r="GQ96" s="446"/>
      <c r="GR96" s="1028"/>
      <c r="GS96" s="1018" t="s">
        <v>16109</v>
      </c>
      <c r="GT96" s="1019" t="s">
        <v>16109</v>
      </c>
      <c r="GU96" s="1019" t="s">
        <v>16109</v>
      </c>
      <c r="GV96" s="1020" t="s">
        <v>16109</v>
      </c>
      <c r="GW96" s="1392" t="s">
        <v>17354</v>
      </c>
      <c r="GX96" s="1019" t="s">
        <v>16109</v>
      </c>
      <c r="GY96" s="1019" t="s">
        <v>16109</v>
      </c>
      <c r="GZ96" s="1020" t="s">
        <v>16109</v>
      </c>
      <c r="HA96" s="1027"/>
      <c r="HB96" s="351" t="s">
        <v>17345</v>
      </c>
      <c r="HC96" s="446"/>
      <c r="HD96" s="1028"/>
      <c r="HE96" s="203" t="s">
        <v>17337</v>
      </c>
      <c r="HF96" s="1019" t="s">
        <v>16109</v>
      </c>
      <c r="HG96" s="446"/>
      <c r="HH96" s="1028"/>
      <c r="HI96" s="1224" t="s">
        <v>17111</v>
      </c>
      <c r="HJ96" s="1106" t="s">
        <v>16301</v>
      </c>
      <c r="HK96" s="446"/>
      <c r="HL96" s="1028"/>
      <c r="HM96" s="1090" t="s">
        <v>16302</v>
      </c>
      <c r="HN96" s="1090" t="s">
        <v>16302</v>
      </c>
      <c r="HO96" s="446"/>
      <c r="HP96" s="1028"/>
      <c r="HQ96" s="1106" t="s">
        <v>16303</v>
      </c>
      <c r="HR96" s="1217" t="s">
        <v>17358</v>
      </c>
      <c r="HS96" s="1106" t="s">
        <v>16303</v>
      </c>
      <c r="HT96" s="1050"/>
      <c r="HU96" s="1341" t="s">
        <v>16109</v>
      </c>
      <c r="HV96" s="1019" t="s">
        <v>16109</v>
      </c>
      <c r="HW96" s="1341" t="s">
        <v>16109</v>
      </c>
      <c r="HX96" s="1341" t="s">
        <v>16109</v>
      </c>
      <c r="HY96" s="1018" t="s">
        <v>16109</v>
      </c>
      <c r="HZ96" s="1019" t="s">
        <v>16109</v>
      </c>
      <c r="IA96" s="1019" t="s">
        <v>16109</v>
      </c>
      <c r="IB96" s="1020" t="s">
        <v>16109</v>
      </c>
      <c r="IC96" s="1224" t="s">
        <v>17339</v>
      </c>
      <c r="ID96" s="446"/>
      <c r="IE96" s="446"/>
      <c r="IF96" s="1028"/>
      <c r="IG96" s="1113" t="s">
        <v>16109</v>
      </c>
      <c r="IH96" s="1019" t="s">
        <v>16109</v>
      </c>
      <c r="II96" s="1019" t="s">
        <v>16109</v>
      </c>
      <c r="IJ96" s="1020" t="s">
        <v>16109</v>
      </c>
      <c r="IK96" s="1027"/>
      <c r="IL96" s="446"/>
      <c r="IM96" s="446"/>
      <c r="IN96" s="1028"/>
    </row>
    <row r="97" spans="1:248" ht="57" hidden="1" customHeight="1" outlineLevel="1">
      <c r="A97" s="2500"/>
      <c r="B97" s="1452" t="s">
        <v>17809</v>
      </c>
      <c r="C97" s="1478"/>
      <c r="D97" s="1027"/>
      <c r="E97" s="446"/>
      <c r="F97" s="446"/>
      <c r="G97" s="1028"/>
      <c r="H97" s="1027"/>
      <c r="I97" s="446"/>
      <c r="J97" s="446"/>
      <c r="K97" s="1028"/>
      <c r="L97" s="1018" t="s">
        <v>16109</v>
      </c>
      <c r="M97" s="1019" t="s">
        <v>16109</v>
      </c>
      <c r="N97" s="1019" t="s">
        <v>16109</v>
      </c>
      <c r="O97" s="1020" t="s">
        <v>16109</v>
      </c>
      <c r="P97" s="1027"/>
      <c r="Q97" s="446"/>
      <c r="R97" s="446"/>
      <c r="S97" s="1028"/>
      <c r="T97" s="1027"/>
      <c r="U97" s="446"/>
      <c r="V97" s="446"/>
      <c r="W97" s="1028"/>
      <c r="X97" s="1018" t="s">
        <v>16109</v>
      </c>
      <c r="Y97" s="1019" t="s">
        <v>16109</v>
      </c>
      <c r="Z97" s="1019" t="s">
        <v>16109</v>
      </c>
      <c r="AA97" s="1020" t="s">
        <v>16109</v>
      </c>
      <c r="AB97" s="1018" t="s">
        <v>16109</v>
      </c>
      <c r="AC97" s="1019" t="s">
        <v>16109</v>
      </c>
      <c r="AD97" s="1019" t="s">
        <v>16109</v>
      </c>
      <c r="AE97" s="1020" t="s">
        <v>16109</v>
      </c>
      <c r="AF97" s="1018" t="s">
        <v>16109</v>
      </c>
      <c r="AG97" s="1019" t="s">
        <v>16109</v>
      </c>
      <c r="AH97" s="1019" t="s">
        <v>16109</v>
      </c>
      <c r="AI97" s="1020" t="s">
        <v>16109</v>
      </c>
      <c r="AJ97" s="1027"/>
      <c r="AK97" s="446"/>
      <c r="AL97" s="446"/>
      <c r="AM97" s="1028"/>
      <c r="AN97" s="1027"/>
      <c r="AO97" s="446"/>
      <c r="AP97" s="446"/>
      <c r="AQ97" s="1028"/>
      <c r="AR97" s="1027"/>
      <c r="AS97" s="446"/>
      <c r="AT97" s="446"/>
      <c r="AU97" s="1028"/>
      <c r="AV97" s="1027"/>
      <c r="AW97" s="446"/>
      <c r="AX97" s="446"/>
      <c r="AY97" s="1028"/>
      <c r="AZ97" s="1027"/>
      <c r="BA97" s="446"/>
      <c r="BB97" s="446"/>
      <c r="BC97" s="1028"/>
      <c r="BD97" s="1027"/>
      <c r="BE97" s="446"/>
      <c r="BF97" s="446"/>
      <c r="BG97" s="1050"/>
      <c r="BH97" s="1027"/>
      <c r="BI97" s="446"/>
      <c r="BJ97" s="446"/>
      <c r="BK97" s="1028"/>
      <c r="BL97" s="1027"/>
      <c r="BM97" s="446"/>
      <c r="BN97" s="446"/>
      <c r="BO97" s="1028"/>
      <c r="BP97" s="1027"/>
      <c r="BQ97" s="446"/>
      <c r="BR97" s="446"/>
      <c r="BS97" s="1077" t="s">
        <v>17810</v>
      </c>
      <c r="BT97" s="1027"/>
      <c r="BU97" s="446"/>
      <c r="BV97" s="446"/>
      <c r="BW97" s="1028"/>
      <c r="BX97" s="1027"/>
      <c r="BY97" s="446"/>
      <c r="BZ97" s="446"/>
      <c r="CA97" s="1028"/>
      <c r="CB97" s="1065"/>
      <c r="CC97" s="446"/>
      <c r="CD97" s="446"/>
      <c r="CE97" s="1303" t="s">
        <v>17811</v>
      </c>
      <c r="CF97" s="1027"/>
      <c r="CG97" s="446"/>
      <c r="CH97" s="446"/>
      <c r="CI97" s="1283" t="s">
        <v>17812</v>
      </c>
      <c r="CJ97" s="1027"/>
      <c r="CK97" s="446"/>
      <c r="CL97" s="446"/>
      <c r="CM97" s="1028"/>
      <c r="CN97" s="1027"/>
      <c r="CO97" s="446"/>
      <c r="CP97" s="446"/>
      <c r="CQ97" s="1028"/>
      <c r="CR97" s="1027"/>
      <c r="CS97" s="446"/>
      <c r="CT97" s="446"/>
      <c r="CU97" s="1028"/>
      <c r="CV97" s="1027"/>
      <c r="CW97" s="446"/>
      <c r="CX97" s="446"/>
      <c r="CY97" s="1028"/>
      <c r="CZ97" s="1027"/>
      <c r="DA97" s="446"/>
      <c r="DB97" s="446"/>
      <c r="DC97" s="1028"/>
      <c r="DD97" s="1027"/>
      <c r="DE97" s="446"/>
      <c r="DF97" s="446"/>
      <c r="DG97" s="1303" t="s">
        <v>17813</v>
      </c>
      <c r="DH97" s="1027"/>
      <c r="DI97" s="446"/>
      <c r="DJ97" s="446"/>
      <c r="DK97" s="1028"/>
      <c r="DL97" s="1027"/>
      <c r="DM97" s="446"/>
      <c r="DN97" s="446"/>
      <c r="DO97" s="1028"/>
      <c r="DP97" s="1027"/>
      <c r="DQ97" s="446"/>
      <c r="DR97" s="446"/>
      <c r="DS97" s="1028"/>
      <c r="DT97" s="1027"/>
      <c r="DU97" s="446"/>
      <c r="DV97" s="446"/>
      <c r="DW97" s="1028"/>
      <c r="DX97" s="1026"/>
      <c r="DY97" s="1027"/>
      <c r="DZ97" s="446"/>
      <c r="EA97" s="446"/>
      <c r="EB97" s="1028"/>
      <c r="EC97" s="1027"/>
      <c r="ED97" s="446"/>
      <c r="EE97" s="446"/>
      <c r="EF97" s="1028"/>
      <c r="EG97" s="1027"/>
      <c r="EH97" s="446"/>
      <c r="EI97" s="446"/>
      <c r="EJ97" s="1036" t="s">
        <v>17814</v>
      </c>
      <c r="EK97" s="1018" t="s">
        <v>16109</v>
      </c>
      <c r="EL97" s="1019" t="s">
        <v>16109</v>
      </c>
      <c r="EM97" s="1019" t="s">
        <v>16109</v>
      </c>
      <c r="EN97" s="1051" t="s">
        <v>16109</v>
      </c>
      <c r="EO97" s="1027"/>
      <c r="EP97" s="446"/>
      <c r="EQ97" s="446"/>
      <c r="ER97" s="1080" t="s">
        <v>17815</v>
      </c>
      <c r="ES97" s="1027"/>
      <c r="ET97" s="446"/>
      <c r="EU97" s="446"/>
      <c r="EV97" s="1028"/>
      <c r="EW97" s="1027"/>
      <c r="EX97" s="446"/>
      <c r="EY97" s="446"/>
      <c r="EZ97" s="1028"/>
      <c r="FA97" s="1027"/>
      <c r="FB97" s="446"/>
      <c r="FC97" s="446"/>
      <c r="FD97" s="1028"/>
      <c r="FE97" s="1027"/>
      <c r="FF97" s="446"/>
      <c r="FG97" s="446"/>
      <c r="FH97" s="1035" t="s">
        <v>17816</v>
      </c>
      <c r="FI97" s="1027"/>
      <c r="FJ97" s="446"/>
      <c r="FK97" s="446"/>
      <c r="FL97" s="1028"/>
      <c r="FM97" s="1027"/>
      <c r="FN97" s="446"/>
      <c r="FO97" s="446"/>
      <c r="FP97" s="1028"/>
      <c r="FQ97" s="1027"/>
      <c r="FR97" s="446"/>
      <c r="FS97" s="446"/>
      <c r="FT97" s="1028"/>
      <c r="FU97" s="1027"/>
      <c r="FV97" s="446"/>
      <c r="FW97" s="446"/>
      <c r="FX97" s="1028"/>
      <c r="FY97" s="1027"/>
      <c r="FZ97" s="446"/>
      <c r="GA97" s="446"/>
      <c r="GB97" s="1028"/>
      <c r="GC97" s="1027"/>
      <c r="GD97" s="446"/>
      <c r="GE97" s="446"/>
      <c r="GF97" s="1028"/>
      <c r="GG97" s="1027"/>
      <c r="GH97" s="446"/>
      <c r="GI97" s="446"/>
      <c r="GJ97" s="1114" t="s">
        <v>17817</v>
      </c>
      <c r="GK97" s="1027"/>
      <c r="GL97" s="446"/>
      <c r="GM97" s="446"/>
      <c r="GN97" s="1028"/>
      <c r="GO97" s="1027"/>
      <c r="GP97" s="446"/>
      <c r="GQ97" s="446"/>
      <c r="GR97" s="1028"/>
      <c r="GS97" s="1027"/>
      <c r="GT97" s="446"/>
      <c r="GU97" s="446"/>
      <c r="GV97" s="1028"/>
      <c r="GW97" s="1027"/>
      <c r="GX97" s="446"/>
      <c r="GY97" s="446"/>
      <c r="GZ97" s="1028"/>
      <c r="HA97" s="1027"/>
      <c r="HB97" s="446"/>
      <c r="HC97" s="446"/>
      <c r="HD97" s="1028"/>
      <c r="HE97" s="1027"/>
      <c r="HF97" s="446"/>
      <c r="HG97" s="446"/>
      <c r="HH97" s="1028"/>
      <c r="HI97" s="1027"/>
      <c r="HJ97" s="446"/>
      <c r="HK97" s="446"/>
      <c r="HL97" s="1028"/>
      <c r="HM97" s="1027"/>
      <c r="HN97" s="446"/>
      <c r="HO97" s="446"/>
      <c r="HP97" s="1028"/>
      <c r="HQ97" s="1027"/>
      <c r="HR97" s="446"/>
      <c r="HS97" s="446"/>
      <c r="HT97" s="1028"/>
      <c r="HU97" s="1027"/>
      <c r="HV97" s="446"/>
      <c r="HW97" s="446"/>
      <c r="HX97" s="1283" t="s">
        <v>17818</v>
      </c>
      <c r="HY97" s="1027"/>
      <c r="HZ97" s="446"/>
      <c r="IA97" s="446"/>
      <c r="IB97" s="1028"/>
      <c r="IC97" s="1027"/>
      <c r="ID97" s="446"/>
      <c r="IE97" s="446"/>
      <c r="IF97" s="1028"/>
      <c r="IG97" s="1027"/>
      <c r="IH97" s="446"/>
      <c r="II97" s="446"/>
      <c r="IJ97" s="1028"/>
      <c r="IK97" s="1027"/>
      <c r="IL97" s="446"/>
      <c r="IM97" s="446"/>
      <c r="IN97" s="1028"/>
    </row>
    <row r="98" spans="1:248" ht="57" hidden="1" customHeight="1" outlineLevel="1">
      <c r="A98" s="2500"/>
      <c r="B98" s="751" t="s">
        <v>17712</v>
      </c>
      <c r="C98" s="1478"/>
      <c r="D98" s="1018" t="s">
        <v>16033</v>
      </c>
      <c r="E98" s="1019" t="s">
        <v>16033</v>
      </c>
      <c r="F98" s="1019" t="s">
        <v>16033</v>
      </c>
      <c r="G98" s="1020" t="s">
        <v>16033</v>
      </c>
      <c r="H98" s="1018" t="s">
        <v>16277</v>
      </c>
      <c r="I98" s="1019" t="s">
        <v>16277</v>
      </c>
      <c r="J98" s="1019" t="s">
        <v>16277</v>
      </c>
      <c r="K98" s="1020" t="s">
        <v>16277</v>
      </c>
      <c r="L98" s="1018" t="s">
        <v>16109</v>
      </c>
      <c r="M98" s="1019" t="s">
        <v>16109</v>
      </c>
      <c r="N98" s="1019" t="s">
        <v>16109</v>
      </c>
      <c r="O98" s="1020" t="s">
        <v>16109</v>
      </c>
      <c r="P98" s="1018" t="s">
        <v>16316</v>
      </c>
      <c r="Q98" s="958" t="s">
        <v>16316</v>
      </c>
      <c r="R98" s="1019" t="s">
        <v>16316</v>
      </c>
      <c r="S98" s="1020" t="s">
        <v>16316</v>
      </c>
      <c r="T98" s="1079" t="s">
        <v>16580</v>
      </c>
      <c r="U98" s="1079" t="s">
        <v>16580</v>
      </c>
      <c r="V98" s="1079" t="s">
        <v>16580</v>
      </c>
      <c r="W98" s="1080" t="s">
        <v>17819</v>
      </c>
      <c r="X98" s="1358" t="s">
        <v>17167</v>
      </c>
      <c r="Y98" s="1358" t="s">
        <v>17167</v>
      </c>
      <c r="Z98" s="1358" t="s">
        <v>17167</v>
      </c>
      <c r="AA98" s="1303" t="s">
        <v>17820</v>
      </c>
      <c r="AB98" s="1018" t="s">
        <v>16109</v>
      </c>
      <c r="AC98" s="1019" t="s">
        <v>16109</v>
      </c>
      <c r="AD98" s="1019" t="s">
        <v>16109</v>
      </c>
      <c r="AE98" s="1020" t="s">
        <v>16109</v>
      </c>
      <c r="AF98" s="1018" t="s">
        <v>16109</v>
      </c>
      <c r="AG98" s="1019" t="s">
        <v>16109</v>
      </c>
      <c r="AH98" s="1019" t="s">
        <v>16109</v>
      </c>
      <c r="AI98" s="1020" t="s">
        <v>16109</v>
      </c>
      <c r="AJ98" s="1018" t="s">
        <v>14657</v>
      </c>
      <c r="AK98" s="1019" t="s">
        <v>14657</v>
      </c>
      <c r="AL98" s="1019" t="s">
        <v>14657</v>
      </c>
      <c r="AM98" s="1020" t="s">
        <v>14657</v>
      </c>
      <c r="AN98" s="203" t="s">
        <v>17321</v>
      </c>
      <c r="AO98" s="1018" t="s">
        <v>16189</v>
      </c>
      <c r="AP98" s="1019" t="s">
        <v>16189</v>
      </c>
      <c r="AQ98" s="1020" t="s">
        <v>16189</v>
      </c>
      <c r="AR98" s="1018" t="s">
        <v>16316</v>
      </c>
      <c r="AS98" s="1019" t="s">
        <v>16316</v>
      </c>
      <c r="AT98" s="1019" t="s">
        <v>16316</v>
      </c>
      <c r="AU98" s="1020" t="s">
        <v>16316</v>
      </c>
      <c r="AV98" s="1224" t="s">
        <v>17100</v>
      </c>
      <c r="AW98" s="1019" t="s">
        <v>14617</v>
      </c>
      <c r="AX98" s="1019" t="s">
        <v>14617</v>
      </c>
      <c r="AY98" s="958" t="s">
        <v>14617</v>
      </c>
      <c r="AZ98" s="1358" t="s">
        <v>17118</v>
      </c>
      <c r="BA98" s="1358" t="s">
        <v>17118</v>
      </c>
      <c r="BB98" s="1358" t="s">
        <v>17118</v>
      </c>
      <c r="BC98" s="1359" t="s">
        <v>17821</v>
      </c>
      <c r="BD98" s="1073" t="s">
        <v>16588</v>
      </c>
      <c r="BE98" s="1073" t="s">
        <v>16588</v>
      </c>
      <c r="BF98" s="1073" t="s">
        <v>16588</v>
      </c>
      <c r="BG98" s="1073" t="s">
        <v>17822</v>
      </c>
      <c r="BH98" s="1018" t="s">
        <v>17823</v>
      </c>
      <c r="BI98" s="1019" t="s">
        <v>17824</v>
      </c>
      <c r="BJ98" s="1019" t="s">
        <v>17824</v>
      </c>
      <c r="BK98" s="1020" t="s">
        <v>17825</v>
      </c>
      <c r="BL98" s="1090" t="s">
        <v>16313</v>
      </c>
      <c r="BM98" s="1090" t="s">
        <v>16313</v>
      </c>
      <c r="BN98" s="1090" t="s">
        <v>16313</v>
      </c>
      <c r="BO98" s="1114" t="s">
        <v>17826</v>
      </c>
      <c r="BP98" s="1055" t="s">
        <v>16205</v>
      </c>
      <c r="BQ98" s="1055" t="s">
        <v>16205</v>
      </c>
      <c r="BR98" s="1019" t="s">
        <v>14615</v>
      </c>
      <c r="BS98" s="1341" t="s">
        <v>14615</v>
      </c>
      <c r="BT98" s="1018" t="s">
        <v>14615</v>
      </c>
      <c r="BU98" s="1019" t="s">
        <v>14615</v>
      </c>
      <c r="BV98" s="1019" t="s">
        <v>14615</v>
      </c>
      <c r="BW98" s="1020" t="s">
        <v>14615</v>
      </c>
      <c r="BX98" s="1018" t="s">
        <v>14975</v>
      </c>
      <c r="BY98" s="1019" t="s">
        <v>14975</v>
      </c>
      <c r="BZ98" s="1019" t="s">
        <v>14975</v>
      </c>
      <c r="CA98" s="1020" t="s">
        <v>14975</v>
      </c>
      <c r="CB98" s="1358" t="s">
        <v>17122</v>
      </c>
      <c r="CC98" s="1358" t="s">
        <v>17122</v>
      </c>
      <c r="CD98" s="1358" t="s">
        <v>17122</v>
      </c>
      <c r="CE98" s="1020" t="s">
        <v>14657</v>
      </c>
      <c r="CF98" s="1282" t="s">
        <v>16693</v>
      </c>
      <c r="CG98" s="1282" t="s">
        <v>16693</v>
      </c>
      <c r="CH98" s="1282" t="s">
        <v>16693</v>
      </c>
      <c r="CI98" s="1020" t="s">
        <v>14691</v>
      </c>
      <c r="CJ98" s="1480" t="s">
        <v>16211</v>
      </c>
      <c r="CK98" s="1341" t="s">
        <v>16211</v>
      </c>
      <c r="CL98" s="1019" t="s">
        <v>16211</v>
      </c>
      <c r="CM98" s="1020" t="s">
        <v>16211</v>
      </c>
      <c r="CN98" s="1018" t="s">
        <v>14610</v>
      </c>
      <c r="CO98" s="1035" t="s">
        <v>16605</v>
      </c>
      <c r="CP98" s="1019" t="s">
        <v>14610</v>
      </c>
      <c r="CQ98" s="1020" t="s">
        <v>14610</v>
      </c>
      <c r="CR98" s="1018" t="s">
        <v>14615</v>
      </c>
      <c r="CS98" s="1019" t="s">
        <v>14615</v>
      </c>
      <c r="CT98" s="1019" t="s">
        <v>14615</v>
      </c>
      <c r="CU98" s="1020" t="s">
        <v>14615</v>
      </c>
      <c r="CV98" s="1224" t="s">
        <v>17370</v>
      </c>
      <c r="CW98" s="1019" t="s">
        <v>14657</v>
      </c>
      <c r="CX98" s="1019" t="s">
        <v>14657</v>
      </c>
      <c r="CY98" s="1020" t="s">
        <v>14657</v>
      </c>
      <c r="CZ98" s="1018" t="s">
        <v>14610</v>
      </c>
      <c r="DA98" s="1217" t="s">
        <v>17330</v>
      </c>
      <c r="DB98" s="1019" t="s">
        <v>14610</v>
      </c>
      <c r="DC98" s="1020" t="s">
        <v>14610</v>
      </c>
      <c r="DD98" s="1358" t="s">
        <v>17125</v>
      </c>
      <c r="DE98" s="1358" t="s">
        <v>17125</v>
      </c>
      <c r="DF98" s="1358" t="s">
        <v>17125</v>
      </c>
      <c r="DG98" s="1020" t="s">
        <v>14617</v>
      </c>
      <c r="DH98" s="1018" t="s">
        <v>16211</v>
      </c>
      <c r="DI98" s="1019" t="s">
        <v>16211</v>
      </c>
      <c r="DJ98" s="1019" t="s">
        <v>16211</v>
      </c>
      <c r="DK98" s="1020" t="s">
        <v>16211</v>
      </c>
      <c r="DL98" s="1113" t="s">
        <v>16142</v>
      </c>
      <c r="DM98" s="1113" t="s">
        <v>16142</v>
      </c>
      <c r="DN98" s="1113" t="s">
        <v>16142</v>
      </c>
      <c r="DO98" s="1051" t="s">
        <v>16142</v>
      </c>
      <c r="DP98" s="1113" t="s">
        <v>14615</v>
      </c>
      <c r="DQ98" s="1341" t="s">
        <v>14615</v>
      </c>
      <c r="DR98" s="1341" t="s">
        <v>14615</v>
      </c>
      <c r="DS98" s="1051" t="s">
        <v>14615</v>
      </c>
      <c r="DT98" s="1018" t="s">
        <v>16142</v>
      </c>
      <c r="DU98" s="1019" t="s">
        <v>16142</v>
      </c>
      <c r="DV98" s="1019" t="s">
        <v>16142</v>
      </c>
      <c r="DW98" s="1020" t="s">
        <v>16142</v>
      </c>
      <c r="DX98" s="1026"/>
      <c r="DY98" s="1113" t="s">
        <v>16351</v>
      </c>
      <c r="DZ98" s="1113" t="s">
        <v>16351</v>
      </c>
      <c r="EA98" s="1113" t="s">
        <v>16351</v>
      </c>
      <c r="EB98" s="1113" t="s">
        <v>16351</v>
      </c>
      <c r="EC98" s="1113" t="s">
        <v>14617</v>
      </c>
      <c r="ED98" s="1341" t="s">
        <v>14617</v>
      </c>
      <c r="EE98" s="1341" t="s">
        <v>14617</v>
      </c>
      <c r="EF98" s="1051" t="s">
        <v>14617</v>
      </c>
      <c r="EG98" s="1035" t="s">
        <v>16228</v>
      </c>
      <c r="EH98" s="1035" t="s">
        <v>16228</v>
      </c>
      <c r="EI98" s="1018" t="s">
        <v>16142</v>
      </c>
      <c r="EJ98" s="1018" t="s">
        <v>16142</v>
      </c>
      <c r="EK98" s="1018" t="s">
        <v>16109</v>
      </c>
      <c r="EL98" s="1019" t="s">
        <v>16109</v>
      </c>
      <c r="EM98" s="1019" t="s">
        <v>16109</v>
      </c>
      <c r="EN98" s="1051" t="s">
        <v>16109</v>
      </c>
      <c r="EO98" s="1079" t="s">
        <v>16214</v>
      </c>
      <c r="EP98" s="1079" t="s">
        <v>16214</v>
      </c>
      <c r="EQ98" s="1079" t="s">
        <v>16214</v>
      </c>
      <c r="ER98" s="1050"/>
      <c r="ES98" s="1113" t="s">
        <v>16109</v>
      </c>
      <c r="ET98" s="1341" t="s">
        <v>16109</v>
      </c>
      <c r="EU98" s="1341" t="s">
        <v>16109</v>
      </c>
      <c r="EV98" s="1051" t="s">
        <v>16109</v>
      </c>
      <c r="EW98" s="1027"/>
      <c r="EX98" s="446"/>
      <c r="EY98" s="446"/>
      <c r="EZ98" s="1028"/>
      <c r="FA98" s="1113" t="s">
        <v>16109</v>
      </c>
      <c r="FB98" s="1341" t="s">
        <v>16109</v>
      </c>
      <c r="FC98" s="1341" t="s">
        <v>16109</v>
      </c>
      <c r="FD98" s="1051" t="s">
        <v>16109</v>
      </c>
      <c r="FE98" s="1035" t="s">
        <v>16228</v>
      </c>
      <c r="FF98" s="1035" t="s">
        <v>16228</v>
      </c>
      <c r="FG98" s="446"/>
      <c r="FH98" s="1028"/>
      <c r="FI98" s="1113" t="s">
        <v>16109</v>
      </c>
      <c r="FJ98" s="1341" t="s">
        <v>16109</v>
      </c>
      <c r="FK98" s="1341" t="s">
        <v>16109</v>
      </c>
      <c r="FL98" s="1051" t="s">
        <v>16109</v>
      </c>
      <c r="FM98" s="1113" t="s">
        <v>16109</v>
      </c>
      <c r="FN98" s="1341" t="s">
        <v>16109</v>
      </c>
      <c r="FO98" s="1341" t="s">
        <v>16109</v>
      </c>
      <c r="FP98" s="1051" t="s">
        <v>16109</v>
      </c>
      <c r="FQ98" s="1113" t="s">
        <v>16109</v>
      </c>
      <c r="FR98" s="1341" t="s">
        <v>16109</v>
      </c>
      <c r="FS98" s="1341" t="s">
        <v>16109</v>
      </c>
      <c r="FT98" s="1051" t="s">
        <v>16109</v>
      </c>
      <c r="FU98" s="211" t="s">
        <v>17108</v>
      </c>
      <c r="FV98" s="446"/>
      <c r="FW98" s="446"/>
      <c r="FX98" s="1028"/>
      <c r="FY98" s="1113" t="s">
        <v>16109</v>
      </c>
      <c r="FZ98" s="1341" t="s">
        <v>16109</v>
      </c>
      <c r="GA98" s="1341" t="s">
        <v>16109</v>
      </c>
      <c r="GB98" s="1051" t="s">
        <v>16109</v>
      </c>
      <c r="GC98" s="1113" t="s">
        <v>16109</v>
      </c>
      <c r="GD98" s="1341" t="s">
        <v>16109</v>
      </c>
      <c r="GE98" s="1341" t="s">
        <v>16109</v>
      </c>
      <c r="GF98" s="1051" t="s">
        <v>16109</v>
      </c>
      <c r="GG98" s="1090" t="s">
        <v>16324</v>
      </c>
      <c r="GH98" s="1090" t="s">
        <v>16324</v>
      </c>
      <c r="GI98" s="1090" t="s">
        <v>16324</v>
      </c>
      <c r="GJ98" s="1050"/>
      <c r="GK98" s="1113" t="s">
        <v>16109</v>
      </c>
      <c r="GL98" s="1341" t="s">
        <v>16109</v>
      </c>
      <c r="GM98" s="1341" t="s">
        <v>16109</v>
      </c>
      <c r="GN98" s="1051" t="s">
        <v>16109</v>
      </c>
      <c r="GO98" s="396" t="s">
        <v>17109</v>
      </c>
      <c r="GP98" s="446"/>
      <c r="GQ98" s="446"/>
      <c r="GR98" s="1028"/>
      <c r="GS98" s="1085" t="s">
        <v>16227</v>
      </c>
      <c r="GT98" s="1085" t="s">
        <v>16227</v>
      </c>
      <c r="GU98" s="446"/>
      <c r="GV98" s="1028"/>
      <c r="GW98" s="1027"/>
      <c r="GX98" s="446"/>
      <c r="GY98" s="446"/>
      <c r="GZ98" s="1028"/>
      <c r="HA98" s="1018" t="s">
        <v>16109</v>
      </c>
      <c r="HB98" s="1019" t="s">
        <v>16109</v>
      </c>
      <c r="HC98" s="1019" t="s">
        <v>16109</v>
      </c>
      <c r="HD98" s="1020" t="s">
        <v>16109</v>
      </c>
      <c r="HE98" s="1027"/>
      <c r="HF98" s="446"/>
      <c r="HG98" s="446"/>
      <c r="HH98" s="1028"/>
      <c r="HI98" s="1027"/>
      <c r="HJ98" s="446"/>
      <c r="HK98" s="446"/>
      <c r="HL98" s="1028"/>
      <c r="HM98" s="1224" t="s">
        <v>17356</v>
      </c>
      <c r="HN98" s="446"/>
      <c r="HO98" s="446"/>
      <c r="HP98" s="1028"/>
      <c r="HQ98" s="1027"/>
      <c r="HR98" s="446"/>
      <c r="HS98" s="446"/>
      <c r="HT98" s="1028"/>
      <c r="HU98" s="1282" t="s">
        <v>16712</v>
      </c>
      <c r="HV98" s="1282" t="s">
        <v>16712</v>
      </c>
      <c r="HW98" s="1282" t="s">
        <v>16712</v>
      </c>
      <c r="HX98" s="1050"/>
      <c r="HY98" s="1027"/>
      <c r="HZ98" s="446"/>
      <c r="IA98" s="446"/>
      <c r="IB98" s="1028"/>
      <c r="IC98" s="1018" t="s">
        <v>16109</v>
      </c>
      <c r="ID98" s="1019" t="s">
        <v>16109</v>
      </c>
      <c r="IE98" s="1019" t="s">
        <v>16109</v>
      </c>
      <c r="IF98" s="1020" t="s">
        <v>16109</v>
      </c>
      <c r="IG98" s="1027"/>
      <c r="IH98" s="446"/>
      <c r="II98" s="446"/>
      <c r="IJ98" s="1028"/>
      <c r="IK98" s="1018" t="s">
        <v>16109</v>
      </c>
      <c r="IL98" s="1019" t="s">
        <v>16109</v>
      </c>
      <c r="IM98" s="1019" t="s">
        <v>16109</v>
      </c>
      <c r="IN98" s="1020" t="s">
        <v>16109</v>
      </c>
    </row>
    <row r="99" spans="1:248" ht="94.5" customHeight="1">
      <c r="A99" s="2500"/>
      <c r="B99" s="1452" t="s">
        <v>17827</v>
      </c>
      <c r="C99" s="1014"/>
      <c r="D99" s="1027"/>
      <c r="E99" s="446"/>
      <c r="F99" s="446"/>
      <c r="G99" s="1028"/>
      <c r="H99" s="1027"/>
      <c r="I99" s="446"/>
      <c r="J99" s="446"/>
      <c r="K99" s="1028"/>
      <c r="L99" s="1018" t="s">
        <v>16109</v>
      </c>
      <c r="M99" s="1019" t="s">
        <v>16109</v>
      </c>
      <c r="N99" s="1019" t="s">
        <v>16109</v>
      </c>
      <c r="O99" s="1020" t="s">
        <v>16109</v>
      </c>
      <c r="P99" s="1027"/>
      <c r="Q99" s="446"/>
      <c r="R99" s="446"/>
      <c r="S99" s="1028"/>
      <c r="T99" s="1027"/>
      <c r="U99" s="446"/>
      <c r="V99" s="446"/>
      <c r="W99" s="1028"/>
      <c r="X99" s="1018" t="s">
        <v>16109</v>
      </c>
      <c r="Y99" s="1019" t="s">
        <v>16109</v>
      </c>
      <c r="Z99" s="1019" t="s">
        <v>16109</v>
      </c>
      <c r="AA99" s="1020" t="s">
        <v>16109</v>
      </c>
      <c r="AB99" s="1018" t="s">
        <v>16109</v>
      </c>
      <c r="AC99" s="1019" t="s">
        <v>16109</v>
      </c>
      <c r="AD99" s="1019" t="s">
        <v>16109</v>
      </c>
      <c r="AE99" s="1020" t="s">
        <v>16109</v>
      </c>
      <c r="AF99" s="1018" t="s">
        <v>16109</v>
      </c>
      <c r="AG99" s="1019" t="s">
        <v>16109</v>
      </c>
      <c r="AH99" s="1019" t="s">
        <v>16109</v>
      </c>
      <c r="AI99" s="1020" t="s">
        <v>16109</v>
      </c>
      <c r="AJ99" s="1027"/>
      <c r="AK99" s="446"/>
      <c r="AL99" s="446"/>
      <c r="AM99" s="1028"/>
      <c r="AN99" s="1027"/>
      <c r="AO99" s="446"/>
      <c r="AP99" s="446"/>
      <c r="AQ99" s="1028"/>
      <c r="AR99" s="1027"/>
      <c r="AS99" s="446"/>
      <c r="AT99" s="446"/>
      <c r="AU99" s="1028"/>
      <c r="AV99" s="1027"/>
      <c r="AW99" s="446"/>
      <c r="AX99" s="446"/>
      <c r="AY99" s="1088" t="s">
        <v>17828</v>
      </c>
      <c r="AZ99" s="1027"/>
      <c r="BA99" s="446"/>
      <c r="BB99" s="446"/>
      <c r="BC99" s="1028"/>
      <c r="BD99" s="1027"/>
      <c r="BE99" s="446"/>
      <c r="BF99" s="446"/>
      <c r="BG99" s="1028"/>
      <c r="BH99" s="1027"/>
      <c r="BI99" s="446"/>
      <c r="BJ99" s="446"/>
      <c r="BK99" s="1028"/>
      <c r="BL99" s="1027"/>
      <c r="BM99" s="446"/>
      <c r="BN99" s="446"/>
      <c r="BO99" s="1028"/>
      <c r="BP99" s="1027"/>
      <c r="BQ99" s="446"/>
      <c r="BR99" s="446"/>
      <c r="BS99" s="1028"/>
      <c r="BT99" s="1027"/>
      <c r="BU99" s="446"/>
      <c r="BV99" s="446"/>
      <c r="BW99" s="1028"/>
      <c r="BX99" s="1027"/>
      <c r="BY99" s="446"/>
      <c r="BZ99" s="446"/>
      <c r="CA99" s="1028"/>
      <c r="CB99" s="1027"/>
      <c r="CC99" s="446"/>
      <c r="CD99" s="446"/>
      <c r="CE99" s="1028"/>
      <c r="CF99" s="1027"/>
      <c r="CG99" s="446"/>
      <c r="CH99" s="446"/>
      <c r="CI99" s="1116" t="s">
        <v>17829</v>
      </c>
      <c r="CJ99" s="1027"/>
      <c r="CK99" s="446"/>
      <c r="CL99" s="446"/>
      <c r="CM99" s="1378" t="s">
        <v>17830</v>
      </c>
      <c r="CN99" s="1027"/>
      <c r="CO99" s="446"/>
      <c r="CP99" s="446"/>
      <c r="CQ99" s="1028"/>
      <c r="CR99" s="1027"/>
      <c r="CS99" s="446"/>
      <c r="CT99" s="446"/>
      <c r="CU99" s="1028"/>
      <c r="CV99" s="1027"/>
      <c r="CW99" s="446"/>
      <c r="CX99" s="446"/>
      <c r="CY99" s="1028"/>
      <c r="CZ99" s="1027"/>
      <c r="DA99" s="446"/>
      <c r="DB99" s="446"/>
      <c r="DC99" s="1028"/>
      <c r="DD99" s="1027"/>
      <c r="DE99" s="446"/>
      <c r="DF99" s="446"/>
      <c r="DG99" s="1028"/>
      <c r="DH99" s="1027"/>
      <c r="DI99" s="446"/>
      <c r="DJ99" s="446"/>
      <c r="DK99" s="1028"/>
      <c r="DL99" s="1027"/>
      <c r="DM99" s="446"/>
      <c r="DN99" s="446"/>
      <c r="DO99" s="1028"/>
      <c r="DP99" s="1027"/>
      <c r="DQ99" s="446"/>
      <c r="DR99" s="446"/>
      <c r="DS99" s="1028"/>
      <c r="DT99" s="1027"/>
      <c r="DU99" s="1027"/>
      <c r="DV99" s="1027"/>
      <c r="DW99" s="1123" t="s">
        <v>17831</v>
      </c>
      <c r="DX99" s="1026"/>
      <c r="DY99" s="1027"/>
      <c r="DZ99" s="446"/>
      <c r="EA99" s="446"/>
      <c r="EB99" s="1028"/>
      <c r="EC99" s="1027"/>
      <c r="ED99" s="446"/>
      <c r="EE99" s="446"/>
      <c r="EF99" s="1028"/>
      <c r="EG99" s="1027"/>
      <c r="EH99" s="446"/>
      <c r="EI99" s="446"/>
      <c r="EJ99" s="1084" t="s">
        <v>17832</v>
      </c>
      <c r="EK99" s="1018" t="s">
        <v>16109</v>
      </c>
      <c r="EL99" s="1019" t="s">
        <v>16109</v>
      </c>
      <c r="EM99" s="1019" t="s">
        <v>16109</v>
      </c>
      <c r="EN99" s="1051" t="s">
        <v>16109</v>
      </c>
      <c r="EO99" s="1311"/>
      <c r="EP99" s="446"/>
      <c r="EQ99" s="446"/>
      <c r="ER99" s="1028"/>
      <c r="ES99" s="1027"/>
      <c r="ET99" s="446"/>
      <c r="EU99" s="446"/>
      <c r="EV99" s="1028"/>
      <c r="EW99" s="1027"/>
      <c r="EX99" s="446"/>
      <c r="EY99" s="446"/>
      <c r="EZ99" s="1028"/>
      <c r="FA99" s="1027"/>
      <c r="FB99" s="446"/>
      <c r="FC99" s="446"/>
      <c r="FD99" s="1028"/>
      <c r="FE99" s="1027"/>
      <c r="FF99" s="446"/>
      <c r="FG99" s="446"/>
      <c r="FH99" s="1028"/>
      <c r="FI99" s="1027"/>
      <c r="FJ99" s="446"/>
      <c r="FK99" s="446"/>
      <c r="FL99" s="1084" t="s">
        <v>17833</v>
      </c>
      <c r="FM99" s="1027"/>
      <c r="FN99" s="446"/>
      <c r="FO99" s="446"/>
      <c r="FP99" s="1028"/>
      <c r="FQ99" s="1027"/>
      <c r="FR99" s="446"/>
      <c r="FS99" s="446"/>
      <c r="FT99" s="1028"/>
      <c r="FU99" s="1027"/>
      <c r="FV99" s="446"/>
      <c r="FW99" s="446"/>
      <c r="FX99" s="1028"/>
      <c r="FY99" s="1027"/>
      <c r="FZ99" s="446"/>
      <c r="GA99" s="446"/>
      <c r="GB99" s="1028"/>
      <c r="GC99" s="1027"/>
      <c r="GD99" s="446"/>
      <c r="GE99" s="446"/>
      <c r="GF99" s="1035" t="s">
        <v>17834</v>
      </c>
      <c r="GG99" s="1027"/>
      <c r="GH99" s="446"/>
      <c r="GI99" s="446"/>
      <c r="GJ99" s="1028"/>
      <c r="GK99" s="1027"/>
      <c r="GL99" s="446"/>
      <c r="GM99" s="446"/>
      <c r="GN99" s="1082" t="s">
        <v>17835</v>
      </c>
      <c r="GO99" s="1027"/>
      <c r="GP99" s="446"/>
      <c r="GQ99" s="446"/>
      <c r="GR99" s="1028"/>
      <c r="GS99" s="1311"/>
      <c r="GT99" s="446"/>
      <c r="GU99" s="446"/>
      <c r="GV99" s="1028"/>
      <c r="GW99" s="1027"/>
      <c r="GX99" s="446"/>
      <c r="GY99" s="446"/>
      <c r="GZ99" s="1028"/>
      <c r="HA99" s="1027"/>
      <c r="HB99" s="446"/>
      <c r="HC99" s="446"/>
      <c r="HD99" s="1028"/>
      <c r="HE99" s="1027"/>
      <c r="HF99" s="446"/>
      <c r="HG99" s="446"/>
      <c r="HH99" s="1028"/>
      <c r="HI99" s="1027"/>
      <c r="HJ99" s="446"/>
      <c r="HK99" s="446"/>
      <c r="HL99" s="1074" t="s">
        <v>17836</v>
      </c>
      <c r="HM99" s="1027"/>
      <c r="HN99" s="446"/>
      <c r="HO99" s="446"/>
      <c r="HP99" s="1027"/>
      <c r="HQ99" s="1027"/>
      <c r="HR99" s="446"/>
      <c r="HS99" s="446"/>
      <c r="HT99" s="1028"/>
      <c r="HU99" s="1027"/>
      <c r="HV99" s="446"/>
      <c r="HW99" s="446"/>
      <c r="HX99" s="1028"/>
      <c r="HY99" s="1027"/>
      <c r="HZ99" s="446"/>
      <c r="IA99" s="446"/>
      <c r="IB99" s="1028"/>
      <c r="IC99" s="1027"/>
      <c r="ID99" s="446"/>
      <c r="IE99" s="446"/>
      <c r="IF99" s="1028"/>
      <c r="IG99" s="1027"/>
      <c r="IH99" s="446"/>
      <c r="II99" s="446"/>
      <c r="IJ99" s="1028"/>
      <c r="IK99" s="1027"/>
      <c r="IL99" s="446"/>
      <c r="IM99" s="446"/>
      <c r="IN99" s="1028"/>
    </row>
    <row r="100" spans="1:248" ht="63.75" customHeight="1">
      <c r="A100" s="2500"/>
      <c r="B100" s="751" t="s">
        <v>17728</v>
      </c>
      <c r="C100" s="1014"/>
      <c r="D100" s="1018" t="s">
        <v>14994</v>
      </c>
      <c r="E100" s="1019" t="s">
        <v>14994</v>
      </c>
      <c r="F100" s="1019" t="s">
        <v>14994</v>
      </c>
      <c r="G100" s="1020" t="s">
        <v>14994</v>
      </c>
      <c r="H100" s="1018" t="s">
        <v>14615</v>
      </c>
      <c r="I100" s="1019" t="s">
        <v>14615</v>
      </c>
      <c r="J100" s="1019" t="s">
        <v>14615</v>
      </c>
      <c r="K100" s="1020" t="s">
        <v>14615</v>
      </c>
      <c r="L100" s="1018" t="s">
        <v>16109</v>
      </c>
      <c r="M100" s="1019" t="s">
        <v>16109</v>
      </c>
      <c r="N100" s="1019" t="s">
        <v>16109</v>
      </c>
      <c r="O100" s="1020" t="s">
        <v>16109</v>
      </c>
      <c r="P100" s="1018" t="s">
        <v>16306</v>
      </c>
      <c r="Q100" s="1019" t="s">
        <v>16306</v>
      </c>
      <c r="R100" s="1019" t="s">
        <v>16306</v>
      </c>
      <c r="S100" s="1020" t="s">
        <v>16306</v>
      </c>
      <c r="T100" s="1224" t="s">
        <v>17311</v>
      </c>
      <c r="U100" s="1019" t="s">
        <v>16306</v>
      </c>
      <c r="V100" s="1019" t="s">
        <v>16306</v>
      </c>
      <c r="W100" s="1020" t="s">
        <v>16306</v>
      </c>
      <c r="X100" s="1018" t="s">
        <v>16109</v>
      </c>
      <c r="Y100" s="1019" t="s">
        <v>16109</v>
      </c>
      <c r="Z100" s="1019" t="s">
        <v>16109</v>
      </c>
      <c r="AA100" s="1020" t="s">
        <v>16109</v>
      </c>
      <c r="AB100" s="1018" t="s">
        <v>16109</v>
      </c>
      <c r="AC100" s="1217" t="s">
        <v>17313</v>
      </c>
      <c r="AD100" s="1019" t="s">
        <v>16109</v>
      </c>
      <c r="AE100" s="1020" t="s">
        <v>16109</v>
      </c>
      <c r="AF100" s="1018" t="s">
        <v>16109</v>
      </c>
      <c r="AG100" s="1019" t="s">
        <v>16109</v>
      </c>
      <c r="AH100" s="1019" t="s">
        <v>16109</v>
      </c>
      <c r="AI100" s="1020" t="s">
        <v>16109</v>
      </c>
      <c r="AJ100" s="1018" t="s">
        <v>14615</v>
      </c>
      <c r="AK100" s="1019" t="s">
        <v>14615</v>
      </c>
      <c r="AL100" s="1019" t="s">
        <v>14615</v>
      </c>
      <c r="AM100" s="1020" t="s">
        <v>14615</v>
      </c>
      <c r="AN100" s="1018" t="s">
        <v>14615</v>
      </c>
      <c r="AO100" s="1019" t="s">
        <v>14615</v>
      </c>
      <c r="AP100" s="1019" t="s">
        <v>14615</v>
      </c>
      <c r="AQ100" s="1020" t="s">
        <v>14615</v>
      </c>
      <c r="AR100" s="1018" t="s">
        <v>14657</v>
      </c>
      <c r="AS100" s="1019" t="s">
        <v>14657</v>
      </c>
      <c r="AT100" s="1019" t="s">
        <v>14657</v>
      </c>
      <c r="AU100" s="1019" t="s">
        <v>14657</v>
      </c>
      <c r="AV100" s="1018" t="s">
        <v>14657</v>
      </c>
      <c r="AW100" s="958" t="s">
        <v>14657</v>
      </c>
      <c r="AX100" s="958" t="s">
        <v>14657</v>
      </c>
      <c r="AY100" s="1020" t="s">
        <v>14657</v>
      </c>
      <c r="AZ100" s="1224" t="s">
        <v>17320</v>
      </c>
      <c r="BA100" s="203" t="s">
        <v>17321</v>
      </c>
      <c r="BB100" s="1019" t="s">
        <v>14617</v>
      </c>
      <c r="BC100" s="1479" t="s">
        <v>14617</v>
      </c>
      <c r="BD100" s="1217" t="s">
        <v>17426</v>
      </c>
      <c r="BE100" s="1019" t="s">
        <v>16341</v>
      </c>
      <c r="BF100" s="1019" t="s">
        <v>16341</v>
      </c>
      <c r="BG100" s="1020" t="s">
        <v>16341</v>
      </c>
      <c r="BH100" s="1018" t="s">
        <v>14950</v>
      </c>
      <c r="BI100" s="1018" t="s">
        <v>14950</v>
      </c>
      <c r="BJ100" s="1018" t="s">
        <v>14950</v>
      </c>
      <c r="BK100" s="1018" t="s">
        <v>14950</v>
      </c>
      <c r="BL100" s="1018" t="s">
        <v>14615</v>
      </c>
      <c r="BM100" s="1019" t="s">
        <v>14615</v>
      </c>
      <c r="BN100" s="1019" t="s">
        <v>14615</v>
      </c>
      <c r="BO100" s="1020" t="s">
        <v>14615</v>
      </c>
      <c r="BP100" s="1018" t="s">
        <v>14610</v>
      </c>
      <c r="BQ100" s="1019" t="s">
        <v>14610</v>
      </c>
      <c r="BR100" s="1019" t="s">
        <v>14610</v>
      </c>
      <c r="BS100" s="1020" t="s">
        <v>14610</v>
      </c>
      <c r="BT100" s="1018" t="s">
        <v>16316</v>
      </c>
      <c r="BU100" s="1113" t="s">
        <v>16316</v>
      </c>
      <c r="BV100" s="1019" t="s">
        <v>16316</v>
      </c>
      <c r="BW100" s="1020" t="s">
        <v>16316</v>
      </c>
      <c r="BX100" s="1018" t="s">
        <v>17837</v>
      </c>
      <c r="BY100" s="1019" t="s">
        <v>17837</v>
      </c>
      <c r="BZ100" s="1019" t="s">
        <v>17837</v>
      </c>
      <c r="CA100" s="1020" t="s">
        <v>17837</v>
      </c>
      <c r="CB100" s="1076" t="s">
        <v>16203</v>
      </c>
      <c r="CC100" s="1019" t="s">
        <v>16311</v>
      </c>
      <c r="CD100" s="1019" t="s">
        <v>16311</v>
      </c>
      <c r="CE100" s="1020" t="s">
        <v>16311</v>
      </c>
      <c r="CF100" s="1020" t="s">
        <v>14691</v>
      </c>
      <c r="CG100" s="1217" t="s">
        <v>17326</v>
      </c>
      <c r="CH100" s="1033" t="s">
        <v>16199</v>
      </c>
      <c r="CI100" s="1028"/>
      <c r="CJ100" s="1377" t="s">
        <v>16339</v>
      </c>
      <c r="CK100" s="1377" t="s">
        <v>16339</v>
      </c>
      <c r="CL100" s="1377" t="s">
        <v>16339</v>
      </c>
      <c r="CM100" s="1464" t="s">
        <v>14657</v>
      </c>
      <c r="CN100" s="1018" t="s">
        <v>16277</v>
      </c>
      <c r="CO100" s="1019" t="s">
        <v>16277</v>
      </c>
      <c r="CP100" s="1019" t="s">
        <v>16277</v>
      </c>
      <c r="CQ100" s="1020" t="s">
        <v>16277</v>
      </c>
      <c r="CR100" s="1018" t="s">
        <v>14657</v>
      </c>
      <c r="CS100" s="1019" t="s">
        <v>14657</v>
      </c>
      <c r="CT100" s="1019" t="s">
        <v>14657</v>
      </c>
      <c r="CU100" s="1020" t="s">
        <v>14657</v>
      </c>
      <c r="CV100" s="1018" t="s">
        <v>16316</v>
      </c>
      <c r="CW100" s="1019" t="s">
        <v>16316</v>
      </c>
      <c r="CX100" s="1019" t="s">
        <v>16316</v>
      </c>
      <c r="CY100" s="1020" t="s">
        <v>16316</v>
      </c>
      <c r="CZ100" s="1224" t="s">
        <v>17316</v>
      </c>
      <c r="DA100" s="1019" t="s">
        <v>16143</v>
      </c>
      <c r="DB100" s="1019" t="s">
        <v>16143</v>
      </c>
      <c r="DC100" s="1020" t="s">
        <v>16143</v>
      </c>
      <c r="DD100" s="1113" t="s">
        <v>16142</v>
      </c>
      <c r="DE100" s="1113" t="s">
        <v>16142</v>
      </c>
      <c r="DF100" s="1113" t="s">
        <v>16142</v>
      </c>
      <c r="DG100" s="1113" t="s">
        <v>16142</v>
      </c>
      <c r="DH100" s="1224" t="s">
        <v>17484</v>
      </c>
      <c r="DI100" s="1019" t="s">
        <v>14691</v>
      </c>
      <c r="DJ100" s="1019" t="s">
        <v>14691</v>
      </c>
      <c r="DK100" s="1020" t="s">
        <v>14691</v>
      </c>
      <c r="DL100" s="1078" t="s">
        <v>16210</v>
      </c>
      <c r="DM100" s="1019" t="s">
        <v>16211</v>
      </c>
      <c r="DN100" s="1019" t="s">
        <v>16211</v>
      </c>
      <c r="DO100" s="1020" t="s">
        <v>16211</v>
      </c>
      <c r="DP100" s="1113" t="s">
        <v>16142</v>
      </c>
      <c r="DQ100" s="1341" t="s">
        <v>16142</v>
      </c>
      <c r="DR100" s="1341" t="s">
        <v>16142</v>
      </c>
      <c r="DS100" s="1051" t="s">
        <v>16142</v>
      </c>
      <c r="DT100" s="1075" t="s">
        <v>16207</v>
      </c>
      <c r="DU100" s="1075" t="s">
        <v>16207</v>
      </c>
      <c r="DV100" s="1075" t="s">
        <v>16207</v>
      </c>
      <c r="DW100" s="1113" t="s">
        <v>16189</v>
      </c>
      <c r="DX100" s="1026"/>
      <c r="DY100" s="1113" t="s">
        <v>14615</v>
      </c>
      <c r="DZ100" s="1341" t="s">
        <v>14615</v>
      </c>
      <c r="EA100" s="1341" t="s">
        <v>14615</v>
      </c>
      <c r="EB100" s="1051" t="s">
        <v>14615</v>
      </c>
      <c r="EC100" s="1113" t="s">
        <v>16143</v>
      </c>
      <c r="ED100" s="1341" t="s">
        <v>16143</v>
      </c>
      <c r="EE100" s="1341" t="s">
        <v>16143</v>
      </c>
      <c r="EF100" s="1051" t="s">
        <v>16143</v>
      </c>
      <c r="EG100" s="1083" t="s">
        <v>16626</v>
      </c>
      <c r="EH100" s="1083" t="s">
        <v>16626</v>
      </c>
      <c r="EI100" s="1083" t="s">
        <v>16626</v>
      </c>
      <c r="EJ100" s="1053" t="s">
        <v>16319</v>
      </c>
      <c r="EK100" s="1018" t="s">
        <v>16109</v>
      </c>
      <c r="EL100" s="1019" t="s">
        <v>16109</v>
      </c>
      <c r="EM100" s="1019" t="s">
        <v>16109</v>
      </c>
      <c r="EN100" s="1051" t="s">
        <v>16109</v>
      </c>
      <c r="EO100" s="1217" t="s">
        <v>17450</v>
      </c>
      <c r="EP100" s="1217" t="s">
        <v>17341</v>
      </c>
      <c r="EQ100" s="446"/>
      <c r="ER100" s="1028"/>
      <c r="ES100" s="1027"/>
      <c r="ET100" s="446"/>
      <c r="EU100" s="446"/>
      <c r="EV100" s="1028"/>
      <c r="EW100" s="1027"/>
      <c r="EX100" s="446"/>
      <c r="EY100" s="446"/>
      <c r="EZ100" s="1028"/>
      <c r="FA100" s="1027"/>
      <c r="FB100" s="446"/>
      <c r="FC100" s="446"/>
      <c r="FD100" s="1028"/>
      <c r="FE100" s="1224" t="s">
        <v>17348</v>
      </c>
      <c r="FF100" s="446"/>
      <c r="FG100" s="446"/>
      <c r="FH100" s="1028"/>
      <c r="FI100" s="1083" t="s">
        <v>16225</v>
      </c>
      <c r="FJ100" s="1083" t="s">
        <v>16225</v>
      </c>
      <c r="FK100" s="1083" t="s">
        <v>16225</v>
      </c>
      <c r="FL100" s="1065"/>
      <c r="FM100" s="1224" t="s">
        <v>17347</v>
      </c>
      <c r="FN100" s="446"/>
      <c r="FO100" s="446"/>
      <c r="FP100" s="1028"/>
      <c r="FQ100" s="1058" t="s">
        <v>16353</v>
      </c>
      <c r="FR100" s="446"/>
      <c r="FS100" s="446"/>
      <c r="FT100" s="1028"/>
      <c r="FU100" s="1027"/>
      <c r="FV100" s="446"/>
      <c r="FW100" s="446"/>
      <c r="FX100" s="1028"/>
      <c r="FY100" s="1027"/>
      <c r="FZ100" s="446"/>
      <c r="GA100" s="446"/>
      <c r="GB100" s="1028"/>
      <c r="GC100" s="1035" t="s">
        <v>16228</v>
      </c>
      <c r="GD100" s="1035" t="s">
        <v>16228</v>
      </c>
      <c r="GE100" s="1086"/>
      <c r="GF100" s="1086"/>
      <c r="GG100" s="1113" t="s">
        <v>16109</v>
      </c>
      <c r="GH100" s="1341" t="s">
        <v>16109</v>
      </c>
      <c r="GI100" s="1341" t="s">
        <v>16109</v>
      </c>
      <c r="GJ100" s="1051" t="s">
        <v>16109</v>
      </c>
      <c r="GK100" s="1081" t="s">
        <v>16815</v>
      </c>
      <c r="GL100" s="1081" t="s">
        <v>16815</v>
      </c>
      <c r="GM100" s="1081" t="s">
        <v>16815</v>
      </c>
      <c r="GN100" s="1065"/>
      <c r="GO100" s="1027"/>
      <c r="GP100" s="1217" t="s">
        <v>17341</v>
      </c>
      <c r="GQ100" s="446"/>
      <c r="GR100" s="1356"/>
      <c r="GS100" s="1217" t="s">
        <v>17458</v>
      </c>
      <c r="GT100" s="1018" t="s">
        <v>16109</v>
      </c>
      <c r="GU100" s="1019" t="s">
        <v>16109</v>
      </c>
      <c r="GV100" s="1020" t="s">
        <v>16109</v>
      </c>
      <c r="GW100" s="1027"/>
      <c r="GX100" s="446"/>
      <c r="GY100" s="446"/>
      <c r="GZ100" s="1028"/>
      <c r="HA100" s="1027"/>
      <c r="HB100" s="446"/>
      <c r="HC100" s="446"/>
      <c r="HD100" s="1028"/>
      <c r="HE100" s="1018" t="s">
        <v>16109</v>
      </c>
      <c r="HF100" s="1019" t="s">
        <v>16109</v>
      </c>
      <c r="HG100" s="1019" t="s">
        <v>16109</v>
      </c>
      <c r="HH100" s="1020" t="s">
        <v>16109</v>
      </c>
      <c r="HI100" s="1073" t="s">
        <v>16231</v>
      </c>
      <c r="HJ100" s="1073" t="s">
        <v>16231</v>
      </c>
      <c r="HK100" s="1073" t="s">
        <v>16231</v>
      </c>
      <c r="HL100" s="1027"/>
      <c r="HM100" s="211" t="s">
        <v>17130</v>
      </c>
      <c r="HN100" s="1027"/>
      <c r="HO100" s="1027"/>
      <c r="HP100" s="1027"/>
      <c r="HQ100" s="1018" t="s">
        <v>16109</v>
      </c>
      <c r="HR100" s="1019" t="s">
        <v>16109</v>
      </c>
      <c r="HS100" s="1019" t="s">
        <v>16109</v>
      </c>
      <c r="HT100" s="1020" t="s">
        <v>16109</v>
      </c>
      <c r="HU100" s="1076" t="s">
        <v>16354</v>
      </c>
      <c r="HV100" s="446"/>
      <c r="HW100" s="446"/>
      <c r="HX100" s="1028"/>
      <c r="HY100" s="1027"/>
      <c r="HZ100" s="446"/>
      <c r="IA100" s="446"/>
      <c r="IB100" s="1028"/>
      <c r="IC100" s="1027"/>
      <c r="ID100" s="446"/>
      <c r="IE100" s="446"/>
      <c r="IF100" s="1028"/>
      <c r="IG100" s="1027"/>
      <c r="IH100" s="446"/>
      <c r="II100" s="446"/>
      <c r="IJ100" s="1028"/>
      <c r="IK100" s="1027"/>
      <c r="IL100" s="446"/>
      <c r="IM100" s="446"/>
      <c r="IN100" s="1028"/>
    </row>
    <row r="101" spans="1:248" ht="63.75" customHeight="1">
      <c r="A101" s="2500"/>
      <c r="B101" s="1452" t="s">
        <v>17838</v>
      </c>
      <c r="C101" s="1014"/>
      <c r="D101" s="1027"/>
      <c r="E101" s="446"/>
      <c r="F101" s="446"/>
      <c r="G101" s="1028"/>
      <c r="H101" s="1027"/>
      <c r="I101" s="446"/>
      <c r="J101" s="446"/>
      <c r="K101" s="1028"/>
      <c r="L101" s="1018" t="s">
        <v>16109</v>
      </c>
      <c r="M101" s="1019" t="s">
        <v>16109</v>
      </c>
      <c r="N101" s="1019" t="s">
        <v>16109</v>
      </c>
      <c r="O101" s="1020" t="s">
        <v>16109</v>
      </c>
      <c r="P101" s="1027"/>
      <c r="Q101" s="446"/>
      <c r="R101" s="446"/>
      <c r="S101" s="1028"/>
      <c r="T101" s="1027"/>
      <c r="U101" s="446"/>
      <c r="V101" s="446"/>
      <c r="W101" s="1028"/>
      <c r="X101" s="1018" t="s">
        <v>16109</v>
      </c>
      <c r="Y101" s="1019" t="s">
        <v>16109</v>
      </c>
      <c r="Z101" s="1019" t="s">
        <v>16109</v>
      </c>
      <c r="AA101" s="1020" t="s">
        <v>16109</v>
      </c>
      <c r="AB101" s="1018" t="s">
        <v>16109</v>
      </c>
      <c r="AC101" s="1019" t="s">
        <v>16109</v>
      </c>
      <c r="AD101" s="1019" t="s">
        <v>16109</v>
      </c>
      <c r="AE101" s="1020" t="s">
        <v>16109</v>
      </c>
      <c r="AF101" s="1018" t="s">
        <v>16109</v>
      </c>
      <c r="AG101" s="1019" t="s">
        <v>16109</v>
      </c>
      <c r="AH101" s="1019" t="s">
        <v>16109</v>
      </c>
      <c r="AI101" s="1020" t="s">
        <v>16109</v>
      </c>
      <c r="AJ101" s="1027"/>
      <c r="AK101" s="446"/>
      <c r="AL101" s="446"/>
      <c r="AM101" s="1028"/>
      <c r="AN101" s="1027"/>
      <c r="AO101" s="446"/>
      <c r="AP101" s="446"/>
      <c r="AQ101" s="1028"/>
      <c r="AR101" s="1027"/>
      <c r="AS101" s="446"/>
      <c r="AT101" s="446"/>
      <c r="AU101" s="1028"/>
      <c r="AV101" s="1027"/>
      <c r="AW101" s="446"/>
      <c r="AX101" s="446"/>
      <c r="AY101" s="1028"/>
      <c r="AZ101" s="1027"/>
      <c r="BA101" s="446"/>
      <c r="BB101" s="446"/>
      <c r="BC101" s="1028"/>
      <c r="BD101" s="1027"/>
      <c r="BE101" s="446"/>
      <c r="BF101" s="446"/>
      <c r="BG101" s="1028"/>
      <c r="BH101" s="1027"/>
      <c r="BI101" s="446"/>
      <c r="BJ101" s="446"/>
      <c r="BK101" s="1028"/>
      <c r="BL101" s="1027"/>
      <c r="BM101" s="446"/>
      <c r="BN101" s="446"/>
      <c r="BO101" s="1028"/>
      <c r="BP101" s="1027"/>
      <c r="BQ101" s="446"/>
      <c r="BR101" s="446"/>
      <c r="BS101" s="1028"/>
      <c r="BT101" s="1027"/>
      <c r="BU101" s="446"/>
      <c r="BV101" s="446"/>
      <c r="BW101" s="1028"/>
      <c r="BX101" s="1027"/>
      <c r="BY101" s="446"/>
      <c r="BZ101" s="446"/>
      <c r="CA101" s="1028"/>
      <c r="CB101" s="1027"/>
      <c r="CC101" s="446"/>
      <c r="CD101" s="446"/>
      <c r="CE101" s="1028"/>
      <c r="CF101" s="1027"/>
      <c r="CG101" s="446"/>
      <c r="CH101" s="446"/>
      <c r="CI101" s="1028"/>
      <c r="CJ101" s="1027"/>
      <c r="CK101" s="446"/>
      <c r="CL101" s="446"/>
      <c r="CM101" s="1028"/>
      <c r="CN101" s="1027"/>
      <c r="CO101" s="446"/>
      <c r="CP101" s="446"/>
      <c r="CQ101" s="1028"/>
      <c r="CR101" s="1027"/>
      <c r="CS101" s="446"/>
      <c r="CT101" s="446"/>
      <c r="CU101" s="1028"/>
      <c r="CV101" s="1027"/>
      <c r="CW101" s="446"/>
      <c r="CX101" s="446"/>
      <c r="CY101" s="1028"/>
      <c r="CZ101" s="1027"/>
      <c r="DA101" s="446"/>
      <c r="DB101" s="446"/>
      <c r="DC101" s="1028"/>
      <c r="DD101" s="1027"/>
      <c r="DE101" s="446"/>
      <c r="DF101" s="446"/>
      <c r="DG101" s="1028"/>
      <c r="DH101" s="1027"/>
      <c r="DI101" s="446"/>
      <c r="DJ101" s="446"/>
      <c r="DK101" s="1028"/>
      <c r="DL101" s="1027"/>
      <c r="DM101" s="446"/>
      <c r="DN101" s="446"/>
      <c r="DO101" s="1028"/>
      <c r="DP101" s="1027"/>
      <c r="DQ101" s="446"/>
      <c r="DR101" s="446"/>
      <c r="DS101" s="1028"/>
      <c r="DT101" s="1027"/>
      <c r="DU101" s="446"/>
      <c r="DV101" s="446"/>
      <c r="DW101" s="1028"/>
      <c r="DX101" s="1026"/>
      <c r="DY101" s="1027"/>
      <c r="DZ101" s="446"/>
      <c r="EA101" s="446"/>
      <c r="EB101" s="1028"/>
      <c r="EC101" s="1027"/>
      <c r="ED101" s="446"/>
      <c r="EE101" s="446"/>
      <c r="EF101" s="1028"/>
      <c r="EG101" s="1027"/>
      <c r="EH101" s="446"/>
      <c r="EI101" s="446"/>
      <c r="EJ101" s="1036" t="s">
        <v>17839</v>
      </c>
      <c r="EK101" s="1018" t="s">
        <v>16109</v>
      </c>
      <c r="EL101" s="1019" t="s">
        <v>16109</v>
      </c>
      <c r="EM101" s="1019" t="s">
        <v>16109</v>
      </c>
      <c r="EN101" s="1051" t="s">
        <v>16109</v>
      </c>
      <c r="EO101" s="1027"/>
      <c r="EP101" s="446"/>
      <c r="EQ101" s="446"/>
      <c r="ER101" s="1027"/>
      <c r="ES101" s="1027"/>
      <c r="ET101" s="446"/>
      <c r="EU101" s="446"/>
      <c r="EV101" s="1028"/>
      <c r="EW101" s="1027"/>
      <c r="EX101" s="446"/>
      <c r="EY101" s="446"/>
      <c r="EZ101" s="1028"/>
      <c r="FA101" s="1027"/>
      <c r="FB101" s="446"/>
      <c r="FC101" s="446"/>
      <c r="FD101" s="1028"/>
      <c r="FE101" s="1027"/>
      <c r="FF101" s="446"/>
      <c r="FG101" s="446"/>
      <c r="FH101" s="1028"/>
      <c r="FI101" s="1027"/>
      <c r="FJ101" s="446"/>
      <c r="FK101" s="446"/>
      <c r="FL101" s="1028"/>
      <c r="FM101" s="1027"/>
      <c r="FN101" s="446"/>
      <c r="FO101" s="446"/>
      <c r="FP101" s="1028"/>
      <c r="FQ101" s="1027"/>
      <c r="FR101" s="446"/>
      <c r="FS101" s="446"/>
      <c r="FT101" s="1028"/>
      <c r="FU101" s="1027"/>
      <c r="FV101" s="446"/>
      <c r="FW101" s="446"/>
      <c r="FX101" s="1028"/>
      <c r="FY101" s="1027"/>
      <c r="FZ101" s="446"/>
      <c r="GA101" s="446"/>
      <c r="GB101" s="1028"/>
      <c r="GC101" s="1027"/>
      <c r="GD101" s="446"/>
      <c r="GE101" s="446"/>
      <c r="GF101" s="1028"/>
      <c r="GG101" s="1027"/>
      <c r="GH101" s="446"/>
      <c r="GI101" s="446"/>
      <c r="GJ101" s="1028"/>
      <c r="GK101" s="1027"/>
      <c r="GL101" s="446"/>
      <c r="GM101" s="446"/>
      <c r="GN101" s="1028"/>
      <c r="GO101" s="1027"/>
      <c r="GP101" s="446"/>
      <c r="GQ101" s="446"/>
      <c r="GR101" s="1028"/>
      <c r="GS101" s="1065"/>
      <c r="GT101" s="446"/>
      <c r="GU101" s="446"/>
      <c r="GV101" s="1028"/>
      <c r="GW101" s="1027"/>
      <c r="GX101" s="446"/>
      <c r="GY101" s="446"/>
      <c r="GZ101" s="1028"/>
      <c r="HA101" s="1027"/>
      <c r="HB101" s="446"/>
      <c r="HC101" s="446"/>
      <c r="HD101" s="1028"/>
      <c r="HE101" s="1027"/>
      <c r="HF101" s="446"/>
      <c r="HG101" s="446"/>
      <c r="HH101" s="1028"/>
      <c r="HI101" s="1027"/>
      <c r="HJ101" s="446"/>
      <c r="HK101" s="446"/>
      <c r="HL101" s="1028"/>
      <c r="HM101" s="1027"/>
      <c r="HN101" s="446"/>
      <c r="HO101" s="446"/>
      <c r="HP101" s="1028"/>
      <c r="HQ101" s="1027"/>
      <c r="HR101" s="446"/>
      <c r="HS101" s="446"/>
      <c r="HT101" s="1028"/>
      <c r="HU101" s="1027"/>
      <c r="HV101" s="446"/>
      <c r="HW101" s="446"/>
      <c r="HX101" s="1028"/>
      <c r="HY101" s="1027"/>
      <c r="HZ101" s="446"/>
      <c r="IA101" s="446"/>
      <c r="IB101" s="1028"/>
      <c r="IC101" s="1027"/>
      <c r="ID101" s="446"/>
      <c r="IE101" s="446"/>
      <c r="IF101" s="1028"/>
      <c r="IG101" s="1027"/>
      <c r="IH101" s="446"/>
      <c r="II101" s="446"/>
      <c r="IJ101" s="1028"/>
      <c r="IK101" s="1027"/>
      <c r="IL101" s="446"/>
      <c r="IM101" s="446"/>
      <c r="IN101" s="1028"/>
    </row>
    <row r="102" spans="1:248" ht="63.75" customHeight="1">
      <c r="A102" s="2500"/>
      <c r="B102" s="751" t="s">
        <v>17738</v>
      </c>
      <c r="C102" s="1014"/>
      <c r="D102" s="1018" t="s">
        <v>14691</v>
      </c>
      <c r="E102" s="1019" t="s">
        <v>14691</v>
      </c>
      <c r="F102" s="1019" t="s">
        <v>14691</v>
      </c>
      <c r="G102" s="1020" t="s">
        <v>14691</v>
      </c>
      <c r="H102" s="1018" t="s">
        <v>14994</v>
      </c>
      <c r="I102" s="1019" t="s">
        <v>14994</v>
      </c>
      <c r="J102" s="1019" t="s">
        <v>14994</v>
      </c>
      <c r="K102" s="1020" t="s">
        <v>14994</v>
      </c>
      <c r="L102" s="1018" t="s">
        <v>16109</v>
      </c>
      <c r="M102" s="1019" t="s">
        <v>16109</v>
      </c>
      <c r="N102" s="1019" t="s">
        <v>16109</v>
      </c>
      <c r="O102" s="1020" t="s">
        <v>16109</v>
      </c>
      <c r="P102" s="1018" t="s">
        <v>14610</v>
      </c>
      <c r="Q102" s="1019" t="s">
        <v>14610</v>
      </c>
      <c r="R102" s="1019" t="s">
        <v>14610</v>
      </c>
      <c r="S102" s="1020" t="s">
        <v>14610</v>
      </c>
      <c r="T102" s="1018" t="s">
        <v>16121</v>
      </c>
      <c r="U102" s="1019" t="s">
        <v>16121</v>
      </c>
      <c r="V102" s="1019" t="s">
        <v>16121</v>
      </c>
      <c r="W102" s="1020" t="s">
        <v>16121</v>
      </c>
      <c r="X102" s="1018" t="s">
        <v>16109</v>
      </c>
      <c r="Y102" s="1019" t="s">
        <v>16109</v>
      </c>
      <c r="Z102" s="1019" t="s">
        <v>16109</v>
      </c>
      <c r="AA102" s="1020" t="s">
        <v>16109</v>
      </c>
      <c r="AB102" s="1018" t="s">
        <v>16109</v>
      </c>
      <c r="AC102" s="1019" t="s">
        <v>16109</v>
      </c>
      <c r="AD102" s="1019" t="s">
        <v>16109</v>
      </c>
      <c r="AE102" s="1020" t="s">
        <v>16109</v>
      </c>
      <c r="AF102" s="1018" t="s">
        <v>16109</v>
      </c>
      <c r="AG102" s="1019" t="s">
        <v>16109</v>
      </c>
      <c r="AH102" s="1019" t="s">
        <v>16109</v>
      </c>
      <c r="AI102" s="1020" t="s">
        <v>16109</v>
      </c>
      <c r="AJ102" s="1018" t="s">
        <v>16277</v>
      </c>
      <c r="AK102" s="1019" t="s">
        <v>16277</v>
      </c>
      <c r="AL102" s="1019" t="s">
        <v>16277</v>
      </c>
      <c r="AM102" s="1020" t="s">
        <v>16277</v>
      </c>
      <c r="AN102" s="1058" t="s">
        <v>16155</v>
      </c>
      <c r="AO102" s="1019" t="s">
        <v>16189</v>
      </c>
      <c r="AP102" s="1019" t="s">
        <v>16189</v>
      </c>
      <c r="AQ102" s="1020" t="s">
        <v>16189</v>
      </c>
      <c r="AR102" s="1018" t="s">
        <v>14615</v>
      </c>
      <c r="AS102" s="1019" t="s">
        <v>14615</v>
      </c>
      <c r="AT102" s="1019" t="s">
        <v>14615</v>
      </c>
      <c r="AU102" s="1020" t="s">
        <v>14615</v>
      </c>
      <c r="AV102" s="1018" t="s">
        <v>14610</v>
      </c>
      <c r="AW102" s="1019" t="s">
        <v>14610</v>
      </c>
      <c r="AX102" s="1019" t="s">
        <v>14610</v>
      </c>
      <c r="AY102" s="1020" t="s">
        <v>14610</v>
      </c>
      <c r="AZ102" s="1018" t="s">
        <v>16311</v>
      </c>
      <c r="BA102" s="1019" t="s">
        <v>16311</v>
      </c>
      <c r="BB102" s="1019" t="s">
        <v>16311</v>
      </c>
      <c r="BC102" s="1020" t="s">
        <v>16311</v>
      </c>
      <c r="BD102" s="1040" t="s">
        <v>16271</v>
      </c>
      <c r="BE102" s="1019" t="s">
        <v>14691</v>
      </c>
      <c r="BF102" s="1040" t="s">
        <v>16271</v>
      </c>
      <c r="BG102" s="1105" t="s">
        <v>17840</v>
      </c>
      <c r="BH102" s="1018" t="s">
        <v>14934</v>
      </c>
      <c r="BI102" s="1019" t="s">
        <v>14934</v>
      </c>
      <c r="BJ102" s="1019" t="s">
        <v>14934</v>
      </c>
      <c r="BK102" s="1020" t="s">
        <v>14934</v>
      </c>
      <c r="BL102" s="1224" t="s">
        <v>17316</v>
      </c>
      <c r="BM102" s="1019" t="s">
        <v>14657</v>
      </c>
      <c r="BN102" s="1019" t="s">
        <v>14657</v>
      </c>
      <c r="BO102" s="1020" t="s">
        <v>14657</v>
      </c>
      <c r="BP102" s="1018" t="s">
        <v>16189</v>
      </c>
      <c r="BQ102" s="1019" t="s">
        <v>16189</v>
      </c>
      <c r="BR102" s="1019" t="s">
        <v>16189</v>
      </c>
      <c r="BS102" s="1020" t="s">
        <v>16189</v>
      </c>
      <c r="BT102" s="1018" t="s">
        <v>14657</v>
      </c>
      <c r="BU102" s="1019" t="s">
        <v>14657</v>
      </c>
      <c r="BV102" s="1019" t="s">
        <v>14657</v>
      </c>
      <c r="BW102" s="1020" t="s">
        <v>14657</v>
      </c>
      <c r="BX102" s="1018" t="s">
        <v>14975</v>
      </c>
      <c r="BY102" s="1019" t="s">
        <v>14975</v>
      </c>
      <c r="BZ102" s="1019" t="s">
        <v>14975</v>
      </c>
      <c r="CA102" s="1020" t="s">
        <v>14975</v>
      </c>
      <c r="CB102" s="1018" t="s">
        <v>14617</v>
      </c>
      <c r="CC102" s="1019" t="s">
        <v>14617</v>
      </c>
      <c r="CD102" s="1019" t="s">
        <v>14617</v>
      </c>
      <c r="CE102" s="1020" t="s">
        <v>14617</v>
      </c>
      <c r="CF102" s="1018" t="s">
        <v>14657</v>
      </c>
      <c r="CG102" s="1019" t="s">
        <v>14657</v>
      </c>
      <c r="CH102" s="1019" t="s">
        <v>14657</v>
      </c>
      <c r="CI102" s="1020" t="s">
        <v>14657</v>
      </c>
      <c r="CJ102" s="1018" t="s">
        <v>14691</v>
      </c>
      <c r="CK102" s="1019" t="s">
        <v>14691</v>
      </c>
      <c r="CL102" s="1019" t="s">
        <v>14691</v>
      </c>
      <c r="CM102" s="1020" t="s">
        <v>14691</v>
      </c>
      <c r="CN102" s="1224" t="s">
        <v>17316</v>
      </c>
      <c r="CO102" s="1019" t="s">
        <v>14657</v>
      </c>
      <c r="CP102" s="1019" t="s">
        <v>14657</v>
      </c>
      <c r="CQ102" s="1020" t="s">
        <v>14657</v>
      </c>
      <c r="CR102" s="1018" t="s">
        <v>16189</v>
      </c>
      <c r="CS102" s="1019" t="s">
        <v>16189</v>
      </c>
      <c r="CT102" s="1019" t="s">
        <v>16189</v>
      </c>
      <c r="CU102" s="1020" t="s">
        <v>16189</v>
      </c>
      <c r="CV102" s="1018" t="s">
        <v>14610</v>
      </c>
      <c r="CW102" s="1019" t="s">
        <v>14610</v>
      </c>
      <c r="CX102" s="1019" t="s">
        <v>14610</v>
      </c>
      <c r="CY102" s="1020" t="s">
        <v>14610</v>
      </c>
      <c r="CZ102" s="1018" t="s">
        <v>16142</v>
      </c>
      <c r="DA102" s="1019" t="s">
        <v>16142</v>
      </c>
      <c r="DB102" s="1019" t="s">
        <v>16142</v>
      </c>
      <c r="DC102" s="1020" t="s">
        <v>16142</v>
      </c>
      <c r="DD102" s="1018" t="s">
        <v>14617</v>
      </c>
      <c r="DE102" s="1019" t="s">
        <v>14617</v>
      </c>
      <c r="DF102" s="1019" t="s">
        <v>14617</v>
      </c>
      <c r="DG102" s="1020" t="s">
        <v>14617</v>
      </c>
      <c r="DH102" s="1018" t="s">
        <v>16143</v>
      </c>
      <c r="DI102" s="1019" t="s">
        <v>16143</v>
      </c>
      <c r="DJ102" s="1019" t="s">
        <v>16143</v>
      </c>
      <c r="DK102" s="1020" t="s">
        <v>16143</v>
      </c>
      <c r="DL102" s="1018" t="s">
        <v>14691</v>
      </c>
      <c r="DM102" s="1019" t="s">
        <v>14691</v>
      </c>
      <c r="DN102" s="1019" t="s">
        <v>14691</v>
      </c>
      <c r="DO102" s="1020" t="s">
        <v>14691</v>
      </c>
      <c r="DP102" s="1113" t="s">
        <v>17841</v>
      </c>
      <c r="DQ102" s="1113" t="s">
        <v>17842</v>
      </c>
      <c r="DR102" s="1113" t="s">
        <v>17843</v>
      </c>
      <c r="DS102" s="1113" t="s">
        <v>17844</v>
      </c>
      <c r="DT102" s="1018" t="s">
        <v>16142</v>
      </c>
      <c r="DU102" s="1019" t="s">
        <v>16142</v>
      </c>
      <c r="DV102" s="1019" t="s">
        <v>16142</v>
      </c>
      <c r="DW102" s="1020" t="s">
        <v>16142</v>
      </c>
      <c r="DX102" s="1026"/>
      <c r="DY102" s="1113" t="s">
        <v>16143</v>
      </c>
      <c r="DZ102" s="1341" t="s">
        <v>16143</v>
      </c>
      <c r="EA102" s="1341" t="s">
        <v>16143</v>
      </c>
      <c r="EB102" s="1051" t="s">
        <v>16143</v>
      </c>
      <c r="EC102" s="1224" t="s">
        <v>17502</v>
      </c>
      <c r="ED102" s="1341" t="s">
        <v>14610</v>
      </c>
      <c r="EE102" s="1341" t="s">
        <v>14610</v>
      </c>
      <c r="EF102" s="1051" t="s">
        <v>14610</v>
      </c>
      <c r="EG102" s="1035" t="s">
        <v>16217</v>
      </c>
      <c r="EH102" s="1035" t="s">
        <v>16217</v>
      </c>
      <c r="EI102" s="1035" t="s">
        <v>16217</v>
      </c>
      <c r="EJ102" s="1053" t="s">
        <v>14610</v>
      </c>
      <c r="EK102" s="1018" t="s">
        <v>16109</v>
      </c>
      <c r="EL102" s="1019" t="s">
        <v>16109</v>
      </c>
      <c r="EM102" s="1019" t="s">
        <v>16109</v>
      </c>
      <c r="EN102" s="1051" t="s">
        <v>16109</v>
      </c>
      <c r="EO102" s="1027"/>
      <c r="EP102" s="1027"/>
      <c r="EQ102" s="1027"/>
      <c r="ER102" s="1050"/>
      <c r="ES102" s="1224" t="s">
        <v>17340</v>
      </c>
      <c r="ET102" s="446"/>
      <c r="EU102" s="446"/>
      <c r="EV102" s="1028"/>
      <c r="EW102" s="1027"/>
      <c r="EX102" s="446"/>
      <c r="EY102" s="446"/>
      <c r="EZ102" s="1028"/>
      <c r="FA102" s="1027"/>
      <c r="FB102" s="446"/>
      <c r="FC102" s="446"/>
      <c r="FD102" s="1028"/>
      <c r="FE102" s="1027"/>
      <c r="FF102" s="446"/>
      <c r="FG102" s="446"/>
      <c r="FH102" s="1028"/>
      <c r="FI102" s="1199" t="s">
        <v>16560</v>
      </c>
      <c r="FJ102" s="446"/>
      <c r="FK102" s="1199" t="s">
        <v>16560</v>
      </c>
      <c r="FL102" s="1200" t="s">
        <v>17845</v>
      </c>
      <c r="FM102" s="1035" t="s">
        <v>16562</v>
      </c>
      <c r="FN102" s="1035" t="s">
        <v>16562</v>
      </c>
      <c r="FO102" s="1035" t="s">
        <v>16562</v>
      </c>
      <c r="FP102" s="1036" t="s">
        <v>17846</v>
      </c>
      <c r="FQ102" s="1027"/>
      <c r="FR102" s="446"/>
      <c r="FS102" s="446"/>
      <c r="FT102" s="1028"/>
      <c r="FU102" s="1027"/>
      <c r="FV102" s="446"/>
      <c r="FW102" s="446"/>
      <c r="FX102" s="1028"/>
      <c r="FY102" s="1027"/>
      <c r="FZ102" s="446"/>
      <c r="GA102" s="446"/>
      <c r="GB102" s="1028"/>
      <c r="GC102" s="1027"/>
      <c r="GD102" s="446"/>
      <c r="GE102" s="446"/>
      <c r="GF102" s="1028"/>
      <c r="GG102" s="1027"/>
      <c r="GH102" s="446"/>
      <c r="GI102" s="446"/>
      <c r="GJ102" s="1028"/>
      <c r="GK102" s="1035" t="s">
        <v>16566</v>
      </c>
      <c r="GL102" s="446"/>
      <c r="GM102" s="1035" t="s">
        <v>16566</v>
      </c>
      <c r="GN102" s="1036" t="s">
        <v>17847</v>
      </c>
      <c r="GO102" s="1027"/>
      <c r="GP102" s="446"/>
      <c r="GQ102" s="446"/>
      <c r="GR102" s="1028"/>
      <c r="GS102" s="1027"/>
      <c r="GT102" s="446"/>
      <c r="GU102" s="446"/>
      <c r="GV102" s="1028"/>
      <c r="GW102" s="1027"/>
      <c r="GX102" s="446"/>
      <c r="GY102" s="446"/>
      <c r="GZ102" s="1028"/>
      <c r="HA102" s="1224" t="s">
        <v>17110</v>
      </c>
      <c r="HB102" s="446"/>
      <c r="HC102" s="446"/>
      <c r="HD102" s="1028"/>
      <c r="HE102" s="1018" t="s">
        <v>16109</v>
      </c>
      <c r="HF102" s="1019" t="s">
        <v>16109</v>
      </c>
      <c r="HG102" s="1019" t="s">
        <v>16109</v>
      </c>
      <c r="HH102" s="1020" t="s">
        <v>16109</v>
      </c>
      <c r="HI102" s="1027"/>
      <c r="HJ102" s="446"/>
      <c r="HK102" s="446"/>
      <c r="HL102" s="1028"/>
      <c r="HM102" s="1018" t="s">
        <v>16109</v>
      </c>
      <c r="HN102" s="1019" t="s">
        <v>16109</v>
      </c>
      <c r="HO102" s="1019" t="s">
        <v>16109</v>
      </c>
      <c r="HP102" s="1020" t="s">
        <v>16109</v>
      </c>
      <c r="HQ102" s="1027"/>
      <c r="HR102" s="446"/>
      <c r="HS102" s="446"/>
      <c r="HT102" s="1028"/>
      <c r="HU102" s="1035" t="s">
        <v>16562</v>
      </c>
      <c r="HV102" s="1035" t="s">
        <v>16562</v>
      </c>
      <c r="HW102" s="1035" t="s">
        <v>16562</v>
      </c>
      <c r="HX102" s="1035" t="s">
        <v>17848</v>
      </c>
      <c r="HY102" s="1027"/>
      <c r="HZ102" s="446"/>
      <c r="IA102" s="446"/>
      <c r="IB102" s="1028"/>
      <c r="IC102" s="1027"/>
      <c r="ID102" s="446"/>
      <c r="IE102" s="446"/>
      <c r="IF102" s="1028"/>
      <c r="IG102" s="1027"/>
      <c r="IH102" s="446"/>
      <c r="II102" s="446"/>
      <c r="IJ102" s="1028"/>
      <c r="IK102" s="1027"/>
      <c r="IL102" s="446"/>
      <c r="IM102" s="446"/>
      <c r="IN102" s="1028"/>
    </row>
    <row r="103" spans="1:248" ht="63.75" customHeight="1">
      <c r="A103" s="2500"/>
      <c r="B103" s="1452" t="s">
        <v>17849</v>
      </c>
      <c r="C103" s="1014"/>
      <c r="D103" s="1027"/>
      <c r="E103" s="446"/>
      <c r="F103" s="446"/>
      <c r="G103" s="1028"/>
      <c r="H103" s="1027"/>
      <c r="I103" s="446"/>
      <c r="J103" s="446"/>
      <c r="K103" s="1028"/>
      <c r="L103" s="1018" t="s">
        <v>16109</v>
      </c>
      <c r="M103" s="1019" t="s">
        <v>16109</v>
      </c>
      <c r="N103" s="1019" t="s">
        <v>16109</v>
      </c>
      <c r="O103" s="1020" t="s">
        <v>16109</v>
      </c>
      <c r="P103" s="1027"/>
      <c r="Q103" s="446"/>
      <c r="R103" s="446"/>
      <c r="S103" s="1028"/>
      <c r="T103" s="1027"/>
      <c r="U103" s="446"/>
      <c r="V103" s="446"/>
      <c r="W103" s="1028"/>
      <c r="X103" s="1018" t="s">
        <v>16109</v>
      </c>
      <c r="Y103" s="1019" t="s">
        <v>16109</v>
      </c>
      <c r="Z103" s="1019" t="s">
        <v>16109</v>
      </c>
      <c r="AA103" s="1020" t="s">
        <v>16109</v>
      </c>
      <c r="AB103" s="1018" t="s">
        <v>16109</v>
      </c>
      <c r="AC103" s="1019" t="s">
        <v>16109</v>
      </c>
      <c r="AD103" s="1019" t="s">
        <v>16109</v>
      </c>
      <c r="AE103" s="1020" t="s">
        <v>16109</v>
      </c>
      <c r="AF103" s="211" t="s">
        <v>194</v>
      </c>
      <c r="AG103" s="211" t="s">
        <v>194</v>
      </c>
      <c r="AH103" s="211" t="s">
        <v>194</v>
      </c>
      <c r="AI103" s="211" t="s">
        <v>194</v>
      </c>
      <c r="AJ103" s="1027"/>
      <c r="AK103" s="446"/>
      <c r="AL103" s="446"/>
      <c r="AM103" s="1028"/>
      <c r="AN103" s="1426" t="s">
        <v>17554</v>
      </c>
      <c r="AO103" s="1426" t="s">
        <v>17554</v>
      </c>
      <c r="AP103" s="1426" t="s">
        <v>17554</v>
      </c>
      <c r="AQ103" s="1426" t="s">
        <v>17554</v>
      </c>
      <c r="AR103" s="1453" t="s">
        <v>17639</v>
      </c>
      <c r="AS103" s="1453" t="s">
        <v>17639</v>
      </c>
      <c r="AT103" s="1453" t="s">
        <v>17639</v>
      </c>
      <c r="AU103" s="1453" t="s">
        <v>17639</v>
      </c>
      <c r="AV103" s="1027"/>
      <c r="AW103" s="446"/>
      <c r="AX103" s="446"/>
      <c r="AY103" s="1028"/>
      <c r="AZ103" s="1027"/>
      <c r="BA103" s="446"/>
      <c r="BB103" s="446"/>
      <c r="BC103" s="1028"/>
      <c r="BD103" s="1027"/>
      <c r="BE103" s="446"/>
      <c r="BF103" s="446"/>
      <c r="BG103" s="1028"/>
      <c r="BH103" s="1027"/>
      <c r="BI103" s="446"/>
      <c r="BJ103" s="446"/>
      <c r="BK103" s="1028"/>
      <c r="BL103" s="1027"/>
      <c r="BM103" s="446"/>
      <c r="BN103" s="446"/>
      <c r="BO103" s="1028"/>
      <c r="BP103" s="1027"/>
      <c r="BQ103" s="446"/>
      <c r="BR103" s="446"/>
      <c r="BS103" s="1028"/>
      <c r="BT103" s="1027"/>
      <c r="BU103" s="446"/>
      <c r="BV103" s="446"/>
      <c r="BW103" s="1028"/>
      <c r="BX103" s="1027"/>
      <c r="BY103" s="446"/>
      <c r="BZ103" s="446"/>
      <c r="CA103" s="1028"/>
      <c r="CB103" s="1027"/>
      <c r="CC103" s="446"/>
      <c r="CD103" s="446"/>
      <c r="CE103" s="1028"/>
      <c r="CF103" s="1027"/>
      <c r="CG103" s="446"/>
      <c r="CH103" s="446"/>
      <c r="CI103" s="1028"/>
      <c r="CJ103" s="1027"/>
      <c r="CK103" s="446"/>
      <c r="CL103" s="446"/>
      <c r="CM103" s="1028"/>
      <c r="CN103" s="1027"/>
      <c r="CO103" s="446"/>
      <c r="CP103" s="446"/>
      <c r="CQ103" s="1028"/>
      <c r="CR103" s="1027"/>
      <c r="CS103" s="446"/>
      <c r="CT103" s="446"/>
      <c r="CU103" s="1028"/>
      <c r="CV103" s="1426" t="s">
        <v>17554</v>
      </c>
      <c r="CW103" s="1426" t="s">
        <v>17554</v>
      </c>
      <c r="CX103" s="1426" t="s">
        <v>17554</v>
      </c>
      <c r="CY103" s="1426" t="s">
        <v>17554</v>
      </c>
      <c r="CZ103" s="1027"/>
      <c r="DA103" s="446"/>
      <c r="DB103" s="446"/>
      <c r="DC103" s="1028"/>
      <c r="DD103" s="1027"/>
      <c r="DE103" s="446"/>
      <c r="DF103" s="446"/>
      <c r="DG103" s="1028"/>
      <c r="DH103" s="1027"/>
      <c r="DI103" s="446"/>
      <c r="DJ103" s="446"/>
      <c r="DK103" s="1028"/>
      <c r="DL103" s="1027"/>
      <c r="DM103" s="446"/>
      <c r="DN103" s="446"/>
      <c r="DO103" s="1028"/>
      <c r="DP103" s="1027"/>
      <c r="DQ103" s="446"/>
      <c r="DR103" s="446"/>
      <c r="DS103" s="1028"/>
      <c r="DT103" s="1027"/>
      <c r="DU103" s="446"/>
      <c r="DV103" s="446"/>
      <c r="DW103" s="1028"/>
      <c r="DX103" s="1026"/>
      <c r="DY103" s="1027"/>
      <c r="DZ103" s="446"/>
      <c r="EA103" s="446"/>
      <c r="EB103" s="1028"/>
      <c r="EC103" s="1027"/>
      <c r="ED103" s="446"/>
      <c r="EE103" s="446"/>
      <c r="EF103" s="1028"/>
      <c r="EG103" s="1027"/>
      <c r="EH103" s="446"/>
      <c r="EI103" s="446"/>
      <c r="EJ103" s="1028"/>
      <c r="EK103" s="1018" t="s">
        <v>16109</v>
      </c>
      <c r="EL103" s="1019" t="s">
        <v>16109</v>
      </c>
      <c r="EM103" s="1019" t="s">
        <v>16109</v>
      </c>
      <c r="EN103" s="1051" t="s">
        <v>16109</v>
      </c>
      <c r="EO103" s="1027"/>
      <c r="EP103" s="446"/>
      <c r="EQ103" s="446"/>
      <c r="ER103" s="1028"/>
      <c r="ES103" s="1027"/>
      <c r="ET103" s="446"/>
      <c r="EU103" s="446"/>
      <c r="EV103" s="1028"/>
      <c r="EW103" s="1027"/>
      <c r="EX103" s="446"/>
      <c r="EY103" s="446"/>
      <c r="EZ103" s="1028"/>
      <c r="FA103" s="1027"/>
      <c r="FB103" s="446"/>
      <c r="FC103" s="446"/>
      <c r="FD103" s="1028"/>
      <c r="FE103" s="1027"/>
      <c r="FF103" s="446"/>
      <c r="FG103" s="446"/>
      <c r="FH103" s="1028"/>
      <c r="FI103" s="1027"/>
      <c r="FJ103" s="446"/>
      <c r="FK103" s="446"/>
      <c r="FL103" s="1028"/>
      <c r="FM103" s="1027"/>
      <c r="FN103" s="446"/>
      <c r="FO103" s="446"/>
      <c r="FP103" s="1028"/>
      <c r="FQ103" s="1027"/>
      <c r="FR103" s="446"/>
      <c r="FS103" s="446"/>
      <c r="FT103" s="1028"/>
      <c r="FU103" s="1027"/>
      <c r="FV103" s="446"/>
      <c r="FW103" s="446"/>
      <c r="FX103" s="1028"/>
      <c r="FY103" s="1027"/>
      <c r="FZ103" s="446"/>
      <c r="GA103" s="446"/>
      <c r="GB103" s="1028"/>
      <c r="GC103" s="1027"/>
      <c r="GD103" s="446"/>
      <c r="GE103" s="446"/>
      <c r="GF103" s="1028"/>
      <c r="GG103" s="1027"/>
      <c r="GH103" s="446"/>
      <c r="GI103" s="446"/>
      <c r="GJ103" s="1028"/>
      <c r="GK103" s="1027"/>
      <c r="GL103" s="446"/>
      <c r="GM103" s="446"/>
      <c r="GN103" s="1028"/>
      <c r="GO103" s="1027"/>
      <c r="GP103" s="446"/>
      <c r="GQ103" s="446"/>
      <c r="GR103" s="1028"/>
      <c r="GS103" s="1027"/>
      <c r="GT103" s="446"/>
      <c r="GU103" s="446"/>
      <c r="GV103" s="1028"/>
      <c r="GW103" s="1027"/>
      <c r="GX103" s="446"/>
      <c r="GY103" s="446"/>
      <c r="GZ103" s="1028"/>
      <c r="HA103" s="1027"/>
      <c r="HB103" s="446"/>
      <c r="HC103" s="446"/>
      <c r="HD103" s="1028"/>
      <c r="HE103" s="1027"/>
      <c r="HF103" s="446"/>
      <c r="HG103" s="446"/>
      <c r="HH103" s="1028"/>
      <c r="HI103" s="1027"/>
      <c r="HJ103" s="446"/>
      <c r="HK103" s="446"/>
      <c r="HL103" s="1028"/>
      <c r="HM103" s="1027"/>
      <c r="HN103" s="446"/>
      <c r="HO103" s="446"/>
      <c r="HP103" s="1028"/>
      <c r="HQ103" s="1027"/>
      <c r="HR103" s="446"/>
      <c r="HS103" s="446"/>
      <c r="HT103" s="1028"/>
      <c r="HU103" s="1027"/>
      <c r="HV103" s="446"/>
      <c r="HW103" s="446"/>
      <c r="HX103" s="1028"/>
      <c r="HY103" s="1027"/>
      <c r="HZ103" s="446"/>
      <c r="IA103" s="446"/>
      <c r="IB103" s="1028"/>
      <c r="IC103" s="1027"/>
      <c r="ID103" s="446"/>
      <c r="IE103" s="446"/>
      <c r="IF103" s="1028"/>
      <c r="IG103" s="1027"/>
      <c r="IH103" s="446"/>
      <c r="II103" s="446"/>
      <c r="IJ103" s="1028"/>
      <c r="IK103" s="1027"/>
      <c r="IL103" s="446"/>
      <c r="IM103" s="446"/>
      <c r="IN103" s="1028"/>
    </row>
    <row r="104" spans="1:248" ht="63.75" customHeight="1">
      <c r="A104" s="2560"/>
      <c r="B104" s="1132" t="s">
        <v>17743</v>
      </c>
      <c r="C104" s="1481"/>
      <c r="D104" s="1133" t="s">
        <v>16108</v>
      </c>
      <c r="E104" s="1134" t="s">
        <v>16108</v>
      </c>
      <c r="F104" s="1134" t="s">
        <v>16108</v>
      </c>
      <c r="G104" s="1135" t="s">
        <v>16108</v>
      </c>
      <c r="H104" s="1133" t="s">
        <v>16108</v>
      </c>
      <c r="I104" s="1134" t="s">
        <v>16108</v>
      </c>
      <c r="J104" s="1134" t="s">
        <v>16108</v>
      </c>
      <c r="K104" s="1135" t="s">
        <v>16108</v>
      </c>
      <c r="L104" s="1434" t="s">
        <v>16109</v>
      </c>
      <c r="M104" s="1435" t="s">
        <v>16109</v>
      </c>
      <c r="N104" s="1435" t="s">
        <v>16109</v>
      </c>
      <c r="O104" s="1436" t="s">
        <v>16109</v>
      </c>
      <c r="P104" s="1133" t="s">
        <v>16108</v>
      </c>
      <c r="Q104" s="1134" t="s">
        <v>16108</v>
      </c>
      <c r="R104" s="1134" t="s">
        <v>16108</v>
      </c>
      <c r="S104" s="1135" t="s">
        <v>16108</v>
      </c>
      <c r="T104" s="1135" t="s">
        <v>16108</v>
      </c>
      <c r="U104" s="1135" t="s">
        <v>16108</v>
      </c>
      <c r="V104" s="1135" t="s">
        <v>16108</v>
      </c>
      <c r="W104" s="1135" t="s">
        <v>16108</v>
      </c>
      <c r="X104" s="1434" t="s">
        <v>16109</v>
      </c>
      <c r="Y104" s="1435" t="s">
        <v>16109</v>
      </c>
      <c r="Z104" s="1435" t="s">
        <v>16109</v>
      </c>
      <c r="AA104" s="1436" t="s">
        <v>16109</v>
      </c>
      <c r="AB104" s="1434" t="s">
        <v>16109</v>
      </c>
      <c r="AC104" s="1435" t="s">
        <v>16109</v>
      </c>
      <c r="AD104" s="1435" t="s">
        <v>16109</v>
      </c>
      <c r="AE104" s="1436" t="s">
        <v>16109</v>
      </c>
      <c r="AF104" s="1434" t="s">
        <v>16109</v>
      </c>
      <c r="AG104" s="1435" t="s">
        <v>16109</v>
      </c>
      <c r="AH104" s="1435" t="s">
        <v>16109</v>
      </c>
      <c r="AI104" s="1436" t="s">
        <v>16109</v>
      </c>
      <c r="AJ104" s="1133" t="s">
        <v>16108</v>
      </c>
      <c r="AK104" s="1134" t="s">
        <v>16108</v>
      </c>
      <c r="AL104" s="1134" t="s">
        <v>16108</v>
      </c>
      <c r="AM104" s="1135" t="s">
        <v>16108</v>
      </c>
      <c r="AN104" s="1133" t="s">
        <v>16108</v>
      </c>
      <c r="AO104" s="1134" t="s">
        <v>16108</v>
      </c>
      <c r="AP104" s="1134" t="s">
        <v>16108</v>
      </c>
      <c r="AQ104" s="1135" t="s">
        <v>16108</v>
      </c>
      <c r="AR104" s="1133" t="s">
        <v>16108</v>
      </c>
      <c r="AS104" s="1134" t="s">
        <v>16108</v>
      </c>
      <c r="AT104" s="1134" t="s">
        <v>16108</v>
      </c>
      <c r="AU104" s="1135" t="s">
        <v>16108</v>
      </c>
      <c r="AV104" s="1133" t="s">
        <v>16108</v>
      </c>
      <c r="AW104" s="1134" t="s">
        <v>16108</v>
      </c>
      <c r="AX104" s="1134" t="s">
        <v>16108</v>
      </c>
      <c r="AY104" s="1135" t="s">
        <v>16108</v>
      </c>
      <c r="AZ104" s="1024" t="s">
        <v>16111</v>
      </c>
      <c r="BA104" s="1024" t="s">
        <v>16111</v>
      </c>
      <c r="BB104" s="1024" t="s">
        <v>16111</v>
      </c>
      <c r="BC104" s="1024" t="s">
        <v>16111</v>
      </c>
      <c r="BD104" s="1133" t="s">
        <v>16108</v>
      </c>
      <c r="BE104" s="1134" t="s">
        <v>16108</v>
      </c>
      <c r="BF104" s="1134" t="s">
        <v>16108</v>
      </c>
      <c r="BG104" s="1135" t="s">
        <v>16108</v>
      </c>
      <c r="BH104" s="1434" t="s">
        <v>14934</v>
      </c>
      <c r="BI104" s="1435" t="s">
        <v>14934</v>
      </c>
      <c r="BJ104" s="1435" t="s">
        <v>14934</v>
      </c>
      <c r="BK104" s="1436" t="s">
        <v>14934</v>
      </c>
      <c r="BL104" s="1133" t="s">
        <v>16108</v>
      </c>
      <c r="BM104" s="1134" t="s">
        <v>16108</v>
      </c>
      <c r="BN104" s="1134" t="s">
        <v>16108</v>
      </c>
      <c r="BO104" s="1135" t="s">
        <v>16108</v>
      </c>
      <c r="BP104" s="1133" t="s">
        <v>16108</v>
      </c>
      <c r="BQ104" s="1134" t="s">
        <v>16108</v>
      </c>
      <c r="BR104" s="1134" t="s">
        <v>16108</v>
      </c>
      <c r="BS104" s="1135" t="s">
        <v>16108</v>
      </c>
      <c r="BT104" s="1133" t="s">
        <v>16108</v>
      </c>
      <c r="BU104" s="1134" t="s">
        <v>16108</v>
      </c>
      <c r="BV104" s="1134" t="s">
        <v>16108</v>
      </c>
      <c r="BW104" s="1135" t="s">
        <v>16108</v>
      </c>
      <c r="BX104" s="1434" t="s">
        <v>17642</v>
      </c>
      <c r="BY104" s="1435" t="s">
        <v>17642</v>
      </c>
      <c r="BZ104" s="1435" t="s">
        <v>17642</v>
      </c>
      <c r="CA104" s="1436" t="s">
        <v>17642</v>
      </c>
      <c r="CB104" s="1024" t="s">
        <v>16114</v>
      </c>
      <c r="CC104" s="1024" t="s">
        <v>16114</v>
      </c>
      <c r="CD104" s="1024" t="s">
        <v>16114</v>
      </c>
      <c r="CE104" s="1024" t="s">
        <v>16114</v>
      </c>
      <c r="CF104" s="1133" t="s">
        <v>16108</v>
      </c>
      <c r="CG104" s="1134" t="s">
        <v>16108</v>
      </c>
      <c r="CH104" s="1134" t="s">
        <v>16108</v>
      </c>
      <c r="CI104" s="1135" t="s">
        <v>16108</v>
      </c>
      <c r="CJ104" s="1133" t="s">
        <v>16108</v>
      </c>
      <c r="CK104" s="1134" t="s">
        <v>16108</v>
      </c>
      <c r="CL104" s="1134" t="s">
        <v>16108</v>
      </c>
      <c r="CM104" s="1135" t="s">
        <v>16108</v>
      </c>
      <c r="CN104" s="1133" t="s">
        <v>16108</v>
      </c>
      <c r="CO104" s="1134" t="s">
        <v>16108</v>
      </c>
      <c r="CP104" s="1134" t="s">
        <v>16108</v>
      </c>
      <c r="CQ104" s="1135" t="s">
        <v>16108</v>
      </c>
      <c r="CR104" s="1133" t="s">
        <v>16108</v>
      </c>
      <c r="CS104" s="1134" t="s">
        <v>16108</v>
      </c>
      <c r="CT104" s="1134" t="s">
        <v>16108</v>
      </c>
      <c r="CU104" s="1135" t="s">
        <v>16108</v>
      </c>
      <c r="CV104" s="1133" t="s">
        <v>16108</v>
      </c>
      <c r="CW104" s="1134" t="s">
        <v>16108</v>
      </c>
      <c r="CX104" s="1134" t="s">
        <v>16108</v>
      </c>
      <c r="CY104" s="1135" t="s">
        <v>16108</v>
      </c>
      <c r="CZ104" s="1133" t="s">
        <v>16108</v>
      </c>
      <c r="DA104" s="1134" t="s">
        <v>16108</v>
      </c>
      <c r="DB104" s="1134" t="s">
        <v>16108</v>
      </c>
      <c r="DC104" s="1135" t="s">
        <v>16108</v>
      </c>
      <c r="DD104" s="1024" t="s">
        <v>16111</v>
      </c>
      <c r="DE104" s="1024" t="s">
        <v>16111</v>
      </c>
      <c r="DF104" s="1024" t="s">
        <v>16111</v>
      </c>
      <c r="DG104" s="1024" t="s">
        <v>16111</v>
      </c>
      <c r="DH104" s="1133" t="s">
        <v>16108</v>
      </c>
      <c r="DI104" s="1134" t="s">
        <v>16108</v>
      </c>
      <c r="DJ104" s="1134" t="s">
        <v>16108</v>
      </c>
      <c r="DK104" s="1135" t="s">
        <v>16108</v>
      </c>
      <c r="DL104" s="1133" t="s">
        <v>16108</v>
      </c>
      <c r="DM104" s="1134" t="s">
        <v>16108</v>
      </c>
      <c r="DN104" s="1134" t="s">
        <v>16108</v>
      </c>
      <c r="DO104" s="1135" t="s">
        <v>16108</v>
      </c>
      <c r="DP104" s="1466" t="s">
        <v>16108</v>
      </c>
      <c r="DQ104" s="1467" t="s">
        <v>16108</v>
      </c>
      <c r="DR104" s="1467" t="s">
        <v>16108</v>
      </c>
      <c r="DS104" s="1468" t="s">
        <v>16108</v>
      </c>
      <c r="DT104" s="1133" t="s">
        <v>16108</v>
      </c>
      <c r="DU104" s="1134" t="s">
        <v>16108</v>
      </c>
      <c r="DV104" s="1134" t="s">
        <v>16108</v>
      </c>
      <c r="DW104" s="1135" t="s">
        <v>16108</v>
      </c>
      <c r="DX104" s="1026"/>
      <c r="DY104" s="1466" t="s">
        <v>16108</v>
      </c>
      <c r="DZ104" s="1467" t="s">
        <v>16108</v>
      </c>
      <c r="EA104" s="1467" t="s">
        <v>16108</v>
      </c>
      <c r="EB104" s="1468" t="s">
        <v>16108</v>
      </c>
      <c r="EC104" s="1466" t="s">
        <v>16108</v>
      </c>
      <c r="ED104" s="1467" t="s">
        <v>16108</v>
      </c>
      <c r="EE104" s="1467" t="s">
        <v>16108</v>
      </c>
      <c r="EF104" s="1468" t="s">
        <v>16108</v>
      </c>
      <c r="EG104" s="1047" t="s">
        <v>16144</v>
      </c>
      <c r="EH104" s="1134" t="s">
        <v>16108</v>
      </c>
      <c r="EI104" s="1134" t="s">
        <v>16108</v>
      </c>
      <c r="EJ104" s="1135" t="s">
        <v>16108</v>
      </c>
      <c r="EK104" s="1018" t="s">
        <v>16109</v>
      </c>
      <c r="EL104" s="1019" t="s">
        <v>16109</v>
      </c>
      <c r="EM104" s="1019" t="s">
        <v>16109</v>
      </c>
      <c r="EN104" s="1051" t="s">
        <v>16109</v>
      </c>
      <c r="EO104" s="1143"/>
      <c r="EP104" s="1144"/>
      <c r="EQ104" s="1144"/>
      <c r="ER104" s="1145"/>
      <c r="ES104" s="1143"/>
      <c r="ET104" s="1144"/>
      <c r="EU104" s="1144"/>
      <c r="EV104" s="1145"/>
      <c r="EW104" s="1143"/>
      <c r="EX104" s="1144"/>
      <c r="EY104" s="1144"/>
      <c r="EZ104" s="1145"/>
      <c r="FA104" s="1143"/>
      <c r="FB104" s="1144"/>
      <c r="FC104" s="1144"/>
      <c r="FD104" s="1145"/>
      <c r="FE104" s="1143"/>
      <c r="FF104" s="1144"/>
      <c r="FG104" s="1144"/>
      <c r="FH104" s="1145"/>
      <c r="FI104" s="1148" t="s">
        <v>16115</v>
      </c>
      <c r="FJ104" s="1149" t="s">
        <v>16115</v>
      </c>
      <c r="FK104" s="1149" t="s">
        <v>16115</v>
      </c>
      <c r="FL104" s="1147" t="s">
        <v>16115</v>
      </c>
      <c r="FM104" s="1143"/>
      <c r="FN104" s="1144"/>
      <c r="FO104" s="1144"/>
      <c r="FP104" s="1145"/>
      <c r="FQ104" s="1143"/>
      <c r="FR104" s="1144"/>
      <c r="FS104" s="1144"/>
      <c r="FT104" s="1145"/>
      <c r="FU104" s="1143"/>
      <c r="FV104" s="1144"/>
      <c r="FW104" s="1144"/>
      <c r="FX104" s="1145"/>
      <c r="FY104" s="1143"/>
      <c r="FZ104" s="1144"/>
      <c r="GA104" s="1144"/>
      <c r="GB104" s="1145"/>
      <c r="GC104" s="1143"/>
      <c r="GD104" s="1144"/>
      <c r="GE104" s="1144"/>
      <c r="GF104" s="1145"/>
      <c r="GG104" s="1143"/>
      <c r="GH104" s="1144"/>
      <c r="GI104" s="1144"/>
      <c r="GJ104" s="1145"/>
      <c r="GK104" s="1148" t="s">
        <v>16115</v>
      </c>
      <c r="GL104" s="1149" t="s">
        <v>16115</v>
      </c>
      <c r="GM104" s="1149" t="s">
        <v>16115</v>
      </c>
      <c r="GN104" s="1147" t="s">
        <v>16115</v>
      </c>
      <c r="GO104" s="1143"/>
      <c r="GP104" s="1144"/>
      <c r="GQ104" s="1144"/>
      <c r="GR104" s="1145"/>
      <c r="GS104" s="1143"/>
      <c r="GT104" s="1144"/>
      <c r="GU104" s="1144"/>
      <c r="GV104" s="1145"/>
      <c r="GW104" s="1143"/>
      <c r="GX104" s="1144"/>
      <c r="GY104" s="1144"/>
      <c r="GZ104" s="1145"/>
      <c r="HA104" s="1143"/>
      <c r="HB104" s="1144"/>
      <c r="HC104" s="1144"/>
      <c r="HD104" s="1145"/>
      <c r="HE104" s="1143"/>
      <c r="HF104" s="1144"/>
      <c r="HG104" s="1144"/>
      <c r="HH104" s="1145"/>
      <c r="HI104" s="1143"/>
      <c r="HJ104" s="1144"/>
      <c r="HK104" s="1144"/>
      <c r="HL104" s="1145"/>
      <c r="HM104" s="1148" t="s">
        <v>16115</v>
      </c>
      <c r="HN104" s="1149" t="s">
        <v>16115</v>
      </c>
      <c r="HO104" s="1149" t="s">
        <v>16115</v>
      </c>
      <c r="HP104" s="1147" t="s">
        <v>16115</v>
      </c>
      <c r="HQ104" s="1143"/>
      <c r="HR104" s="1144"/>
      <c r="HS104" s="1144"/>
      <c r="HT104" s="1145"/>
      <c r="HU104" s="1143"/>
      <c r="HV104" s="1144"/>
      <c r="HW104" s="1144"/>
      <c r="HX104" s="1145"/>
      <c r="HY104" s="1143"/>
      <c r="HZ104" s="1144"/>
      <c r="IA104" s="1144"/>
      <c r="IB104" s="1145"/>
      <c r="IC104" s="1143"/>
      <c r="ID104" s="1144"/>
      <c r="IE104" s="1144"/>
      <c r="IF104" s="1145"/>
      <c r="IG104" s="1143"/>
      <c r="IH104" s="1144"/>
      <c r="II104" s="1144"/>
      <c r="IJ104" s="1145"/>
      <c r="IK104" s="1143"/>
      <c r="IL104" s="1144"/>
      <c r="IM104" s="1144"/>
      <c r="IN104" s="1145"/>
    </row>
    <row r="105" spans="1:248" ht="63.75" customHeight="1">
      <c r="A105" s="2559" t="s">
        <v>17850</v>
      </c>
      <c r="B105" s="1070" t="s">
        <v>17851</v>
      </c>
      <c r="C105" s="1014"/>
      <c r="D105" s="1464" t="s">
        <v>15002</v>
      </c>
      <c r="E105" s="1482" t="s">
        <v>15002</v>
      </c>
      <c r="F105" s="1482" t="s">
        <v>15002</v>
      </c>
      <c r="G105" s="1483" t="s">
        <v>15002</v>
      </c>
      <c r="H105" s="1464" t="s">
        <v>15002</v>
      </c>
      <c r="I105" s="1482" t="s">
        <v>15002</v>
      </c>
      <c r="J105" s="1482" t="s">
        <v>15002</v>
      </c>
      <c r="K105" s="1483" t="s">
        <v>15002</v>
      </c>
      <c r="L105" s="1464" t="s">
        <v>16109</v>
      </c>
      <c r="M105" s="1482" t="s">
        <v>16109</v>
      </c>
      <c r="N105" s="1482" t="s">
        <v>16109</v>
      </c>
      <c r="O105" s="1483" t="s">
        <v>16109</v>
      </c>
      <c r="P105" s="1464" t="s">
        <v>16151</v>
      </c>
      <c r="Q105" s="1464" t="s">
        <v>16151</v>
      </c>
      <c r="R105" s="1464" t="s">
        <v>16151</v>
      </c>
      <c r="S105" s="1464" t="s">
        <v>16151</v>
      </c>
      <c r="T105" s="1065"/>
      <c r="U105" s="1484"/>
      <c r="V105" s="1484"/>
      <c r="W105" s="1485"/>
      <c r="X105" s="1464" t="s">
        <v>16109</v>
      </c>
      <c r="Y105" s="1482" t="s">
        <v>16109</v>
      </c>
      <c r="Z105" s="1482" t="s">
        <v>16109</v>
      </c>
      <c r="AA105" s="1483" t="s">
        <v>16109</v>
      </c>
      <c r="AB105" s="1464" t="s">
        <v>16109</v>
      </c>
      <c r="AC105" s="1482" t="s">
        <v>16109</v>
      </c>
      <c r="AD105" s="1482" t="s">
        <v>16109</v>
      </c>
      <c r="AE105" s="1483" t="s">
        <v>16109</v>
      </c>
      <c r="AF105" s="1464" t="s">
        <v>16109</v>
      </c>
      <c r="AG105" s="1482" t="s">
        <v>16109</v>
      </c>
      <c r="AH105" s="1482" t="s">
        <v>16109</v>
      </c>
      <c r="AI105" s="1483" t="s">
        <v>16109</v>
      </c>
      <c r="AJ105" s="1019" t="s">
        <v>16277</v>
      </c>
      <c r="AK105" s="1019" t="s">
        <v>16277</v>
      </c>
      <c r="AL105" s="1019" t="s">
        <v>16277</v>
      </c>
      <c r="AM105" s="1019" t="s">
        <v>16277</v>
      </c>
      <c r="AN105" s="1018" t="s">
        <v>16189</v>
      </c>
      <c r="AO105" s="1018" t="s">
        <v>16189</v>
      </c>
      <c r="AP105" s="1018" t="s">
        <v>16189</v>
      </c>
      <c r="AQ105" s="1018" t="s">
        <v>16189</v>
      </c>
      <c r="AR105" s="958" t="s">
        <v>16316</v>
      </c>
      <c r="AS105" s="958" t="s">
        <v>16316</v>
      </c>
      <c r="AT105" s="958" t="s">
        <v>16316</v>
      </c>
      <c r="AU105" s="958" t="s">
        <v>16316</v>
      </c>
      <c r="AV105" s="1464" t="s">
        <v>17852</v>
      </c>
      <c r="AW105" s="1482" t="s">
        <v>17852</v>
      </c>
      <c r="AX105" s="1482" t="s">
        <v>17852</v>
      </c>
      <c r="AY105" s="1483" t="s">
        <v>17852</v>
      </c>
      <c r="AZ105" s="1464" t="s">
        <v>16311</v>
      </c>
      <c r="BA105" s="1482" t="s">
        <v>16311</v>
      </c>
      <c r="BB105" s="1482" t="s">
        <v>16311</v>
      </c>
      <c r="BC105" s="1483" t="s">
        <v>16311</v>
      </c>
      <c r="BD105" s="1464" t="s">
        <v>16211</v>
      </c>
      <c r="BE105" s="1464" t="s">
        <v>16211</v>
      </c>
      <c r="BF105" s="1464" t="s">
        <v>16211</v>
      </c>
      <c r="BG105" s="1464" t="s">
        <v>16211</v>
      </c>
      <c r="BH105" s="1018" t="s">
        <v>16840</v>
      </c>
      <c r="BI105" s="1018" t="s">
        <v>16840</v>
      </c>
      <c r="BJ105" s="1018" t="s">
        <v>16840</v>
      </c>
      <c r="BK105" s="1483" t="s">
        <v>16840</v>
      </c>
      <c r="BL105" s="1464" t="s">
        <v>16277</v>
      </c>
      <c r="BM105" s="1482" t="s">
        <v>16277</v>
      </c>
      <c r="BN105" s="1482" t="s">
        <v>16277</v>
      </c>
      <c r="BO105" s="1483" t="s">
        <v>16277</v>
      </c>
      <c r="BP105" s="1464" t="s">
        <v>16189</v>
      </c>
      <c r="BQ105" s="1482" t="s">
        <v>16189</v>
      </c>
      <c r="BR105" s="1482" t="s">
        <v>16189</v>
      </c>
      <c r="BS105" s="1483" t="s">
        <v>16189</v>
      </c>
      <c r="BT105" s="1464" t="s">
        <v>17853</v>
      </c>
      <c r="BU105" s="1464" t="s">
        <v>17853</v>
      </c>
      <c r="BV105" s="1464" t="s">
        <v>17853</v>
      </c>
      <c r="BW105" s="1464" t="s">
        <v>17853</v>
      </c>
      <c r="BX105" s="1464" t="s">
        <v>17642</v>
      </c>
      <c r="BY105" s="1482" t="s">
        <v>17642</v>
      </c>
      <c r="BZ105" s="1482" t="s">
        <v>17642</v>
      </c>
      <c r="CA105" s="1483" t="s">
        <v>17642</v>
      </c>
      <c r="CB105" s="1464" t="s">
        <v>16311</v>
      </c>
      <c r="CC105" s="1482" t="s">
        <v>16311</v>
      </c>
      <c r="CD105" s="1482" t="s">
        <v>16311</v>
      </c>
      <c r="CE105" s="1483" t="s">
        <v>16311</v>
      </c>
      <c r="CF105" s="1464" t="s">
        <v>16211</v>
      </c>
      <c r="CG105" s="1482" t="s">
        <v>16211</v>
      </c>
      <c r="CH105" s="1482" t="s">
        <v>16211</v>
      </c>
      <c r="CI105" s="1483" t="s">
        <v>16211</v>
      </c>
      <c r="CJ105" s="1464" t="s">
        <v>17854</v>
      </c>
      <c r="CK105" s="1482" t="s">
        <v>17854</v>
      </c>
      <c r="CL105" s="1482" t="s">
        <v>17854</v>
      </c>
      <c r="CM105" s="1483" t="s">
        <v>17854</v>
      </c>
      <c r="CN105" s="1464" t="s">
        <v>16277</v>
      </c>
      <c r="CO105" s="1482" t="s">
        <v>16277</v>
      </c>
      <c r="CP105" s="1482" t="s">
        <v>16277</v>
      </c>
      <c r="CQ105" s="1483" t="s">
        <v>16277</v>
      </c>
      <c r="CR105" s="1341" t="s">
        <v>16189</v>
      </c>
      <c r="CS105" s="1341" t="s">
        <v>16189</v>
      </c>
      <c r="CT105" s="1341" t="s">
        <v>16189</v>
      </c>
      <c r="CU105" s="1051" t="s">
        <v>16189</v>
      </c>
      <c r="CV105" s="1018" t="s">
        <v>16316</v>
      </c>
      <c r="CW105" s="1482" t="s">
        <v>16316</v>
      </c>
      <c r="CX105" s="1482" t="s">
        <v>16316</v>
      </c>
      <c r="CY105" s="1483" t="s">
        <v>16316</v>
      </c>
      <c r="CZ105" s="1464" t="s">
        <v>16142</v>
      </c>
      <c r="DA105" s="1482" t="s">
        <v>16142</v>
      </c>
      <c r="DB105" s="1482" t="s">
        <v>16142</v>
      </c>
      <c r="DC105" s="1483" t="s">
        <v>16142</v>
      </c>
      <c r="DD105" s="1464" t="s">
        <v>16311</v>
      </c>
      <c r="DE105" s="1482" t="s">
        <v>16311</v>
      </c>
      <c r="DF105" s="1482" t="s">
        <v>16311</v>
      </c>
      <c r="DG105" s="1483" t="s">
        <v>16311</v>
      </c>
      <c r="DH105" s="1464" t="s">
        <v>16211</v>
      </c>
      <c r="DI105" s="1482" t="s">
        <v>16211</v>
      </c>
      <c r="DJ105" s="1482" t="s">
        <v>16211</v>
      </c>
      <c r="DK105" s="1483" t="s">
        <v>16211</v>
      </c>
      <c r="DL105" s="1464" t="s">
        <v>16211</v>
      </c>
      <c r="DM105" s="1482" t="s">
        <v>16211</v>
      </c>
      <c r="DN105" s="1482" t="s">
        <v>16211</v>
      </c>
      <c r="DO105" s="1483" t="s">
        <v>16211</v>
      </c>
      <c r="DP105" s="1464" t="s">
        <v>16277</v>
      </c>
      <c r="DQ105" s="1482" t="s">
        <v>16277</v>
      </c>
      <c r="DR105" s="1482" t="s">
        <v>16277</v>
      </c>
      <c r="DS105" s="1483" t="s">
        <v>16277</v>
      </c>
      <c r="DT105" s="1464" t="s">
        <v>16189</v>
      </c>
      <c r="DU105" s="1482" t="s">
        <v>16189</v>
      </c>
      <c r="DV105" s="1482" t="s">
        <v>16189</v>
      </c>
      <c r="DW105" s="1483" t="s">
        <v>16189</v>
      </c>
      <c r="DX105" s="1026"/>
      <c r="DY105" s="1065"/>
      <c r="DZ105" s="1484"/>
      <c r="EA105" s="1484"/>
      <c r="EB105" s="1485"/>
      <c r="EC105" s="1065"/>
      <c r="ED105" s="1484"/>
      <c r="EE105" s="1484"/>
      <c r="EF105" s="1485"/>
      <c r="EG105" s="1065"/>
      <c r="EH105" s="1484"/>
      <c r="EI105" s="1484"/>
      <c r="EJ105" s="1485"/>
      <c r="EK105" s="1018" t="s">
        <v>16109</v>
      </c>
      <c r="EL105" s="1019" t="s">
        <v>16109</v>
      </c>
      <c r="EM105" s="1019" t="s">
        <v>16109</v>
      </c>
      <c r="EN105" s="1051" t="s">
        <v>16109</v>
      </c>
      <c r="EO105" s="1065"/>
      <c r="EP105" s="1484"/>
      <c r="EQ105" s="1484"/>
      <c r="ER105" s="1485"/>
      <c r="ES105" s="1065"/>
      <c r="ET105" s="1484"/>
      <c r="EU105" s="1484"/>
      <c r="EV105" s="1485"/>
      <c r="EW105" s="1065"/>
      <c r="EX105" s="1484"/>
      <c r="EY105" s="1484"/>
      <c r="EZ105" s="1485"/>
      <c r="FA105" s="1065"/>
      <c r="FB105" s="1484"/>
      <c r="FC105" s="1484"/>
      <c r="FD105" s="1485"/>
      <c r="FE105" s="1065"/>
      <c r="FF105" s="1484"/>
      <c r="FG105" s="1484"/>
      <c r="FH105" s="1485"/>
      <c r="FI105" s="1065"/>
      <c r="FJ105" s="1484"/>
      <c r="FK105" s="1484"/>
      <c r="FL105" s="1485"/>
      <c r="FM105" s="1065"/>
      <c r="FN105" s="1484"/>
      <c r="FO105" s="1484"/>
      <c r="FP105" s="1485"/>
      <c r="FQ105" s="1065"/>
      <c r="FR105" s="1484"/>
      <c r="FS105" s="1484"/>
      <c r="FT105" s="1485"/>
      <c r="FU105" s="1065"/>
      <c r="FV105" s="1484"/>
      <c r="FW105" s="1484"/>
      <c r="FX105" s="1485"/>
      <c r="FY105" s="1065"/>
      <c r="FZ105" s="1484"/>
      <c r="GA105" s="1484"/>
      <c r="GB105" s="1485"/>
      <c r="GC105" s="1065"/>
      <c r="GD105" s="1484"/>
      <c r="GE105" s="1484"/>
      <c r="GF105" s="1485"/>
      <c r="GG105" s="1065"/>
      <c r="GH105" s="1484"/>
      <c r="GI105" s="1484"/>
      <c r="GJ105" s="1485"/>
      <c r="GK105" s="1065"/>
      <c r="GL105" s="1484"/>
      <c r="GM105" s="1484"/>
      <c r="GN105" s="1485"/>
      <c r="GO105" s="1065"/>
      <c r="GP105" s="1484"/>
      <c r="GQ105" s="1484"/>
      <c r="GR105" s="1485"/>
      <c r="GS105" s="1065"/>
      <c r="GT105" s="1484"/>
      <c r="GU105" s="1484"/>
      <c r="GV105" s="1485"/>
      <c r="GW105" s="1065"/>
      <c r="GX105" s="1484"/>
      <c r="GY105" s="1484"/>
      <c r="GZ105" s="1485"/>
      <c r="HA105" s="1065"/>
      <c r="HB105" s="1484"/>
      <c r="HC105" s="1484"/>
      <c r="HD105" s="1485"/>
      <c r="HE105" s="1065"/>
      <c r="HF105" s="1484"/>
      <c r="HG105" s="1484"/>
      <c r="HH105" s="1485"/>
      <c r="HI105" s="1065"/>
      <c r="HJ105" s="1484"/>
      <c r="HK105" s="1484"/>
      <c r="HL105" s="1485"/>
      <c r="HM105" s="1065"/>
      <c r="HN105" s="1484"/>
      <c r="HO105" s="1484"/>
      <c r="HP105" s="1485"/>
      <c r="HQ105" s="1065"/>
      <c r="HR105" s="1484"/>
      <c r="HS105" s="1484"/>
      <c r="HT105" s="1485"/>
      <c r="HU105" s="1065"/>
      <c r="HV105" s="1484"/>
      <c r="HW105" s="1484"/>
      <c r="HX105" s="1485"/>
      <c r="HY105" s="1065"/>
      <c r="HZ105" s="1484"/>
      <c r="IA105" s="1484"/>
      <c r="IB105" s="1485"/>
      <c r="IC105" s="1065"/>
      <c r="ID105" s="1484"/>
      <c r="IE105" s="1484"/>
      <c r="IF105" s="1485"/>
      <c r="IG105" s="1065"/>
      <c r="IH105" s="1484"/>
      <c r="II105" s="1484"/>
      <c r="IJ105" s="1485"/>
      <c r="IK105" s="1065"/>
      <c r="IL105" s="1484"/>
      <c r="IM105" s="1484"/>
      <c r="IN105" s="1485"/>
    </row>
    <row r="106" spans="1:248" ht="63.75" customHeight="1">
      <c r="A106" s="2500"/>
      <c r="B106" s="751" t="s">
        <v>17855</v>
      </c>
      <c r="C106" s="1014"/>
      <c r="D106" s="1113" t="s">
        <v>16211</v>
      </c>
      <c r="E106" s="1113" t="s">
        <v>16211</v>
      </c>
      <c r="F106" s="1113" t="s">
        <v>16211</v>
      </c>
      <c r="G106" s="1113" t="s">
        <v>16211</v>
      </c>
      <c r="H106" s="1113" t="s">
        <v>16277</v>
      </c>
      <c r="I106" s="1113" t="s">
        <v>16277</v>
      </c>
      <c r="J106" s="1113" t="s">
        <v>16277</v>
      </c>
      <c r="K106" s="1113" t="s">
        <v>16277</v>
      </c>
      <c r="L106" s="1113" t="s">
        <v>16109</v>
      </c>
      <c r="M106" s="1341" t="s">
        <v>16109</v>
      </c>
      <c r="N106" s="1341" t="s">
        <v>16109</v>
      </c>
      <c r="O106" s="1051" t="s">
        <v>16109</v>
      </c>
      <c r="P106" s="1113" t="s">
        <v>17587</v>
      </c>
      <c r="Q106" s="1113" t="s">
        <v>17587</v>
      </c>
      <c r="R106" s="1113" t="s">
        <v>17587</v>
      </c>
      <c r="S106" s="1113" t="s">
        <v>17587</v>
      </c>
      <c r="T106" s="1027"/>
      <c r="U106" s="1486"/>
      <c r="V106" s="1486"/>
      <c r="W106" s="1487"/>
      <c r="X106" s="1113" t="s">
        <v>16109</v>
      </c>
      <c r="Y106" s="1341" t="s">
        <v>16109</v>
      </c>
      <c r="Z106" s="1341" t="s">
        <v>16109</v>
      </c>
      <c r="AA106" s="1051" t="s">
        <v>16109</v>
      </c>
      <c r="AB106" s="1113" t="s">
        <v>16109</v>
      </c>
      <c r="AC106" s="1341" t="s">
        <v>16109</v>
      </c>
      <c r="AD106" s="1341" t="s">
        <v>16109</v>
      </c>
      <c r="AE106" s="1051" t="s">
        <v>16109</v>
      </c>
      <c r="AF106" s="1113" t="s">
        <v>16109</v>
      </c>
      <c r="AG106" s="1341" t="s">
        <v>16109</v>
      </c>
      <c r="AH106" s="1341" t="s">
        <v>16109</v>
      </c>
      <c r="AI106" s="1051" t="s">
        <v>16109</v>
      </c>
      <c r="AJ106" s="1341" t="s">
        <v>17852</v>
      </c>
      <c r="AK106" s="1341" t="s">
        <v>17852</v>
      </c>
      <c r="AL106" s="1341" t="s">
        <v>17852</v>
      </c>
      <c r="AM106" s="1341" t="s">
        <v>17852</v>
      </c>
      <c r="AN106" s="1341" t="s">
        <v>17852</v>
      </c>
      <c r="AO106" s="1341" t="s">
        <v>17852</v>
      </c>
      <c r="AP106" s="1341" t="s">
        <v>17852</v>
      </c>
      <c r="AQ106" s="1341" t="s">
        <v>17852</v>
      </c>
      <c r="AR106" s="1341" t="s">
        <v>17852</v>
      </c>
      <c r="AS106" s="1341" t="s">
        <v>17852</v>
      </c>
      <c r="AT106" s="1341" t="s">
        <v>17852</v>
      </c>
      <c r="AU106" s="1341" t="s">
        <v>17852</v>
      </c>
      <c r="AV106" s="1027"/>
      <c r="AW106" s="1486"/>
      <c r="AX106" s="1486"/>
      <c r="AY106" s="1487"/>
      <c r="AZ106" s="1113" t="s">
        <v>16319</v>
      </c>
      <c r="BA106" s="1341" t="s">
        <v>16319</v>
      </c>
      <c r="BB106" s="1341" t="s">
        <v>16319</v>
      </c>
      <c r="BC106" s="1051" t="s">
        <v>16319</v>
      </c>
      <c r="BD106" s="1113" t="s">
        <v>16341</v>
      </c>
      <c r="BE106" s="1113" t="s">
        <v>16341</v>
      </c>
      <c r="BF106" s="1113" t="s">
        <v>16341</v>
      </c>
      <c r="BG106" s="1113" t="s">
        <v>16341</v>
      </c>
      <c r="BH106" s="1113" t="s">
        <v>17656</v>
      </c>
      <c r="BI106" s="1113" t="s">
        <v>17656</v>
      </c>
      <c r="BJ106" s="1113" t="s">
        <v>17656</v>
      </c>
      <c r="BK106" s="1051" t="s">
        <v>17656</v>
      </c>
      <c r="BL106" s="1113" t="s">
        <v>17852</v>
      </c>
      <c r="BM106" s="1341" t="s">
        <v>17852</v>
      </c>
      <c r="BN106" s="1341" t="s">
        <v>17852</v>
      </c>
      <c r="BO106" s="1051" t="s">
        <v>17852</v>
      </c>
      <c r="BP106" s="1113" t="s">
        <v>17852</v>
      </c>
      <c r="BQ106" s="1341" t="s">
        <v>17852</v>
      </c>
      <c r="BR106" s="1341" t="s">
        <v>17852</v>
      </c>
      <c r="BS106" s="1051" t="s">
        <v>17852</v>
      </c>
      <c r="BT106" s="1113" t="s">
        <v>17856</v>
      </c>
      <c r="BU106" s="1113" t="s">
        <v>17856</v>
      </c>
      <c r="BV106" s="1113" t="s">
        <v>17856</v>
      </c>
      <c r="BW106" s="1113" t="s">
        <v>17856</v>
      </c>
      <c r="BX106" s="1464" t="s">
        <v>17853</v>
      </c>
      <c r="BY106" s="1464" t="s">
        <v>17853</v>
      </c>
      <c r="BZ106" s="1464" t="s">
        <v>17853</v>
      </c>
      <c r="CA106" s="1464" t="s">
        <v>17853</v>
      </c>
      <c r="CB106" s="1113" t="s">
        <v>16319</v>
      </c>
      <c r="CC106" s="1341" t="s">
        <v>16319</v>
      </c>
      <c r="CD106" s="1341" t="s">
        <v>16319</v>
      </c>
      <c r="CE106" s="1051" t="s">
        <v>16319</v>
      </c>
      <c r="CF106" s="1113" t="s">
        <v>16341</v>
      </c>
      <c r="CG106" s="1341" t="s">
        <v>16341</v>
      </c>
      <c r="CH106" s="1341" t="s">
        <v>16341</v>
      </c>
      <c r="CI106" s="1051" t="s">
        <v>16341</v>
      </c>
      <c r="CJ106" s="1113" t="s">
        <v>17857</v>
      </c>
      <c r="CK106" s="1341" t="s">
        <v>17857</v>
      </c>
      <c r="CL106" s="1341" t="s">
        <v>17857</v>
      </c>
      <c r="CM106" s="1051" t="s">
        <v>17857</v>
      </c>
      <c r="CN106" s="1113" t="s">
        <v>17852</v>
      </c>
      <c r="CO106" s="1341" t="s">
        <v>17852</v>
      </c>
      <c r="CP106" s="1341" t="s">
        <v>17852</v>
      </c>
      <c r="CQ106" s="1051" t="s">
        <v>17858</v>
      </c>
      <c r="CR106" s="1342" t="s">
        <v>16110</v>
      </c>
      <c r="CS106" s="1488" t="s">
        <v>16110</v>
      </c>
      <c r="CT106" s="1488" t="s">
        <v>16110</v>
      </c>
      <c r="CU106" s="1343" t="s">
        <v>16110</v>
      </c>
      <c r="CV106" s="1018" t="s">
        <v>17859</v>
      </c>
      <c r="CW106" s="1482" t="s">
        <v>17859</v>
      </c>
      <c r="CX106" s="1482" t="s">
        <v>17859</v>
      </c>
      <c r="CY106" s="1483" t="s">
        <v>17859</v>
      </c>
      <c r="CZ106" s="1113" t="s">
        <v>16143</v>
      </c>
      <c r="DA106" s="1341" t="s">
        <v>16143</v>
      </c>
      <c r="DB106" s="1341" t="s">
        <v>16143</v>
      </c>
      <c r="DC106" s="1051" t="s">
        <v>16143</v>
      </c>
      <c r="DD106" s="1113" t="s">
        <v>16142</v>
      </c>
      <c r="DE106" s="1341" t="s">
        <v>16142</v>
      </c>
      <c r="DF106" s="1341" t="s">
        <v>16142</v>
      </c>
      <c r="DG106" s="1051" t="s">
        <v>16142</v>
      </c>
      <c r="DH106" s="1113" t="s">
        <v>16142</v>
      </c>
      <c r="DI106" s="1341" t="s">
        <v>16142</v>
      </c>
      <c r="DJ106" s="1341" t="s">
        <v>16142</v>
      </c>
      <c r="DK106" s="1051" t="s">
        <v>16142</v>
      </c>
      <c r="DL106" s="1113" t="s">
        <v>16142</v>
      </c>
      <c r="DM106" s="1341" t="s">
        <v>16142</v>
      </c>
      <c r="DN106" s="1341" t="s">
        <v>16142</v>
      </c>
      <c r="DO106" s="1051" t="s">
        <v>16142</v>
      </c>
      <c r="DP106" s="1113" t="s">
        <v>16142</v>
      </c>
      <c r="DQ106" s="1341" t="s">
        <v>16142</v>
      </c>
      <c r="DR106" s="1341" t="s">
        <v>16142</v>
      </c>
      <c r="DS106" s="1051" t="s">
        <v>16142</v>
      </c>
      <c r="DT106" s="1113" t="s">
        <v>16142</v>
      </c>
      <c r="DU106" s="1341" t="s">
        <v>16142</v>
      </c>
      <c r="DV106" s="1341" t="s">
        <v>16142</v>
      </c>
      <c r="DW106" s="1051" t="s">
        <v>16142</v>
      </c>
      <c r="DX106" s="1026"/>
      <c r="DY106" s="396" t="s">
        <v>17860</v>
      </c>
      <c r="DZ106" s="1456" t="s">
        <v>17860</v>
      </c>
      <c r="EA106" s="1456" t="s">
        <v>17860</v>
      </c>
      <c r="EB106" s="1457" t="s">
        <v>17860</v>
      </c>
      <c r="EC106" s="396" t="s">
        <v>17860</v>
      </c>
      <c r="ED106" s="1456" t="s">
        <v>17860</v>
      </c>
      <c r="EE106" s="1456" t="s">
        <v>17860</v>
      </c>
      <c r="EF106" s="1457" t="s">
        <v>17860</v>
      </c>
      <c r="EG106" s="1342" t="s">
        <v>16731</v>
      </c>
      <c r="EH106" s="1488" t="s">
        <v>16731</v>
      </c>
      <c r="EI106" s="1488" t="s">
        <v>16731</v>
      </c>
      <c r="EJ106" s="1343" t="s">
        <v>16731</v>
      </c>
      <c r="EK106" s="1018" t="s">
        <v>16109</v>
      </c>
      <c r="EL106" s="1019" t="s">
        <v>16109</v>
      </c>
      <c r="EM106" s="1019" t="s">
        <v>16109</v>
      </c>
      <c r="EN106" s="1051" t="s">
        <v>16109</v>
      </c>
      <c r="EO106" s="1027"/>
      <c r="EP106" s="1486"/>
      <c r="EQ106" s="1486"/>
      <c r="ER106" s="1487"/>
      <c r="ES106" s="1027"/>
      <c r="ET106" s="1486"/>
      <c r="EU106" s="1486"/>
      <c r="EV106" s="1487"/>
      <c r="EW106" s="1027"/>
      <c r="EX106" s="1486"/>
      <c r="EY106" s="1486"/>
      <c r="EZ106" s="1487"/>
      <c r="FA106" s="1027"/>
      <c r="FB106" s="1486"/>
      <c r="FC106" s="1486"/>
      <c r="FD106" s="1487"/>
      <c r="FE106" s="1027"/>
      <c r="FF106" s="1486"/>
      <c r="FG106" s="1486"/>
      <c r="FH106" s="1487"/>
      <c r="FI106" s="1027"/>
      <c r="FJ106" s="1486"/>
      <c r="FK106" s="1486"/>
      <c r="FL106" s="1487"/>
      <c r="FM106" s="1027"/>
      <c r="FN106" s="1486"/>
      <c r="FO106" s="1486"/>
      <c r="FP106" s="1487"/>
      <c r="FQ106" s="1027"/>
      <c r="FR106" s="1486"/>
      <c r="FS106" s="1486"/>
      <c r="FT106" s="1487"/>
      <c r="FU106" s="1027"/>
      <c r="FV106" s="1486"/>
      <c r="FW106" s="1486"/>
      <c r="FX106" s="1487"/>
      <c r="FY106" s="1027"/>
      <c r="FZ106" s="1486"/>
      <c r="GA106" s="1486"/>
      <c r="GB106" s="1487"/>
      <c r="GC106" s="1027"/>
      <c r="GD106" s="1486"/>
      <c r="GE106" s="1486"/>
      <c r="GF106" s="1487"/>
      <c r="GG106" s="396" t="s">
        <v>17860</v>
      </c>
      <c r="GH106" s="1456" t="s">
        <v>17860</v>
      </c>
      <c r="GI106" s="1456" t="s">
        <v>17860</v>
      </c>
      <c r="GJ106" s="1457" t="s">
        <v>17860</v>
      </c>
      <c r="GK106" s="396" t="s">
        <v>17860</v>
      </c>
      <c r="GL106" s="1456" t="s">
        <v>17860</v>
      </c>
      <c r="GM106" s="1456" t="s">
        <v>17860</v>
      </c>
      <c r="GN106" s="1457" t="s">
        <v>17860</v>
      </c>
      <c r="GO106" s="1027"/>
      <c r="GP106" s="1486"/>
      <c r="GQ106" s="1486"/>
      <c r="GR106" s="1487"/>
      <c r="GS106" s="1027"/>
      <c r="GT106" s="1486"/>
      <c r="GU106" s="1486"/>
      <c r="GV106" s="1487"/>
      <c r="GW106" s="1027"/>
      <c r="GX106" s="1486"/>
      <c r="GY106" s="1486"/>
      <c r="GZ106" s="1487"/>
      <c r="HA106" s="1027"/>
      <c r="HB106" s="1486"/>
      <c r="HC106" s="1486"/>
      <c r="HD106" s="1487"/>
      <c r="HE106" s="1027"/>
      <c r="HF106" s="1486"/>
      <c r="HG106" s="1486"/>
      <c r="HH106" s="1487"/>
      <c r="HI106" s="1027"/>
      <c r="HJ106" s="1486"/>
      <c r="HK106" s="1486"/>
      <c r="HL106" s="1487"/>
      <c r="HM106" s="1027"/>
      <c r="HN106" s="1486"/>
      <c r="HO106" s="1486"/>
      <c r="HP106" s="1487"/>
      <c r="HQ106" s="1027"/>
      <c r="HR106" s="1486"/>
      <c r="HS106" s="1486"/>
      <c r="HT106" s="1487"/>
      <c r="HU106" s="1027"/>
      <c r="HV106" s="1486"/>
      <c r="HW106" s="1486"/>
      <c r="HX106" s="1487"/>
      <c r="HY106" s="1027"/>
      <c r="HZ106" s="1486"/>
      <c r="IA106" s="1486"/>
      <c r="IB106" s="1487"/>
      <c r="IC106" s="1027"/>
      <c r="ID106" s="1486"/>
      <c r="IE106" s="1486"/>
      <c r="IF106" s="1487"/>
      <c r="IG106" s="1027"/>
      <c r="IH106" s="1486"/>
      <c r="II106" s="1486"/>
      <c r="IJ106" s="1487"/>
      <c r="IK106" s="1027"/>
      <c r="IL106" s="1486"/>
      <c r="IM106" s="1486"/>
      <c r="IN106" s="1487"/>
    </row>
    <row r="107" spans="1:248" ht="63.75" customHeight="1">
      <c r="A107" s="2500"/>
      <c r="B107" s="751" t="s">
        <v>17861</v>
      </c>
      <c r="C107" s="1014"/>
      <c r="D107" s="1113" t="s">
        <v>14994</v>
      </c>
      <c r="E107" s="1113" t="s">
        <v>14994</v>
      </c>
      <c r="F107" s="1113" t="s">
        <v>14994</v>
      </c>
      <c r="G107" s="1113" t="s">
        <v>14994</v>
      </c>
      <c r="H107" s="1113" t="s">
        <v>16057</v>
      </c>
      <c r="I107" s="1113" t="s">
        <v>16057</v>
      </c>
      <c r="J107" s="1113" t="s">
        <v>16057</v>
      </c>
      <c r="K107" s="1113" t="s">
        <v>16057</v>
      </c>
      <c r="L107" s="1113" t="s">
        <v>16109</v>
      </c>
      <c r="M107" s="1341" t="s">
        <v>16109</v>
      </c>
      <c r="N107" s="1341" t="s">
        <v>16109</v>
      </c>
      <c r="O107" s="1051" t="s">
        <v>16109</v>
      </c>
      <c r="P107" s="1342" t="s">
        <v>16110</v>
      </c>
      <c r="Q107" s="1342" t="s">
        <v>16110</v>
      </c>
      <c r="R107" s="1342" t="s">
        <v>16110</v>
      </c>
      <c r="S107" s="1342" t="s">
        <v>16110</v>
      </c>
      <c r="T107" s="1027"/>
      <c r="U107" s="1486"/>
      <c r="V107" s="1486"/>
      <c r="W107" s="1487"/>
      <c r="X107" s="1342" t="s">
        <v>16731</v>
      </c>
      <c r="Y107" s="1488" t="s">
        <v>16731</v>
      </c>
      <c r="Z107" s="1488" t="s">
        <v>16731</v>
      </c>
      <c r="AA107" s="1343" t="s">
        <v>16731</v>
      </c>
      <c r="AB107" s="1024" t="s">
        <v>16154</v>
      </c>
      <c r="AC107" s="1024" t="s">
        <v>16154</v>
      </c>
      <c r="AD107" s="1024" t="s">
        <v>16154</v>
      </c>
      <c r="AE107" s="1024" t="s">
        <v>16154</v>
      </c>
      <c r="AF107" s="1113" t="s">
        <v>16109</v>
      </c>
      <c r="AG107" s="1341" t="s">
        <v>16109</v>
      </c>
      <c r="AH107" s="1341" t="s">
        <v>16109</v>
      </c>
      <c r="AI107" s="1051" t="s">
        <v>16109</v>
      </c>
      <c r="AJ107" s="1027"/>
      <c r="AK107" s="1486"/>
      <c r="AL107" s="1486"/>
      <c r="AM107" s="1487"/>
      <c r="AN107" s="1342" t="s">
        <v>16110</v>
      </c>
      <c r="AO107" s="1488" t="s">
        <v>16110</v>
      </c>
      <c r="AP107" s="1488" t="s">
        <v>16110</v>
      </c>
      <c r="AQ107" s="1343" t="s">
        <v>16110</v>
      </c>
      <c r="AR107" s="1027"/>
      <c r="AS107" s="1486"/>
      <c r="AT107" s="1486"/>
      <c r="AU107" s="1487"/>
      <c r="AV107" s="1027"/>
      <c r="AW107" s="1486"/>
      <c r="AX107" s="1486"/>
      <c r="AY107" s="1487"/>
      <c r="AZ107" s="1021" t="s">
        <v>16731</v>
      </c>
      <c r="BA107" s="1022" t="s">
        <v>16731</v>
      </c>
      <c r="BB107" s="1021" t="s">
        <v>16731</v>
      </c>
      <c r="BC107" s="1022" t="s">
        <v>16731</v>
      </c>
      <c r="BD107" s="1113" t="s">
        <v>16319</v>
      </c>
      <c r="BE107" s="1113" t="s">
        <v>16319</v>
      </c>
      <c r="BF107" s="1113" t="s">
        <v>16319</v>
      </c>
      <c r="BG107" s="1113" t="s">
        <v>16319</v>
      </c>
      <c r="BH107" s="1113" t="s">
        <v>14934</v>
      </c>
      <c r="BI107" s="1113" t="s">
        <v>14934</v>
      </c>
      <c r="BJ107" s="1113" t="s">
        <v>14934</v>
      </c>
      <c r="BK107" s="1051" t="s">
        <v>14934</v>
      </c>
      <c r="BL107" s="1027"/>
      <c r="BM107" s="1486"/>
      <c r="BN107" s="1486"/>
      <c r="BO107" s="1487"/>
      <c r="BP107" s="1342" t="s">
        <v>16110</v>
      </c>
      <c r="BQ107" s="1488" t="s">
        <v>16110</v>
      </c>
      <c r="BR107" s="1488" t="s">
        <v>16110</v>
      </c>
      <c r="BS107" s="1343" t="s">
        <v>16110</v>
      </c>
      <c r="BT107" s="1464" t="s">
        <v>16316</v>
      </c>
      <c r="BU107" s="1482" t="s">
        <v>16316</v>
      </c>
      <c r="BV107" s="1482" t="s">
        <v>16316</v>
      </c>
      <c r="BW107" s="1483" t="s">
        <v>16316</v>
      </c>
      <c r="BX107" s="1113" t="s">
        <v>17731</v>
      </c>
      <c r="BY107" s="1341" t="s">
        <v>17731</v>
      </c>
      <c r="BZ107" s="1341" t="s">
        <v>17731</v>
      </c>
      <c r="CA107" s="1051" t="s">
        <v>17731</v>
      </c>
      <c r="CB107" s="1342" t="s">
        <v>16731</v>
      </c>
      <c r="CC107" s="1488" t="s">
        <v>16731</v>
      </c>
      <c r="CD107" s="1488" t="s">
        <v>16731</v>
      </c>
      <c r="CE107" s="1343" t="s">
        <v>16731</v>
      </c>
      <c r="CF107" s="1113" t="s">
        <v>16319</v>
      </c>
      <c r="CG107" s="1341" t="s">
        <v>16319</v>
      </c>
      <c r="CH107" s="1341" t="s">
        <v>16319</v>
      </c>
      <c r="CI107" s="1051" t="s">
        <v>16319</v>
      </c>
      <c r="CJ107" s="1113" t="s">
        <v>17862</v>
      </c>
      <c r="CK107" s="1341" t="s">
        <v>17862</v>
      </c>
      <c r="CL107" s="1341" t="s">
        <v>17862</v>
      </c>
      <c r="CM107" s="1051" t="s">
        <v>17862</v>
      </c>
      <c r="CN107" s="1027"/>
      <c r="CO107" s="1486"/>
      <c r="CP107" s="1486"/>
      <c r="CQ107" s="1487"/>
      <c r="CR107" s="1341" t="s">
        <v>17852</v>
      </c>
      <c r="CS107" s="1341" t="s">
        <v>17852</v>
      </c>
      <c r="CT107" s="1341" t="s">
        <v>17852</v>
      </c>
      <c r="CU107" s="1051" t="s">
        <v>17852</v>
      </c>
      <c r="CV107" s="1027"/>
      <c r="CW107" s="1486"/>
      <c r="CX107" s="1486"/>
      <c r="CY107" s="1487"/>
      <c r="CZ107" s="1113" t="s">
        <v>16260</v>
      </c>
      <c r="DA107" s="1341" t="s">
        <v>16260</v>
      </c>
      <c r="DB107" s="1341" t="s">
        <v>16260</v>
      </c>
      <c r="DC107" s="1051" t="s">
        <v>16260</v>
      </c>
      <c r="DD107" s="1342" t="s">
        <v>16731</v>
      </c>
      <c r="DE107" s="1488" t="s">
        <v>16731</v>
      </c>
      <c r="DF107" s="1488" t="s">
        <v>16731</v>
      </c>
      <c r="DG107" s="1343" t="s">
        <v>16731</v>
      </c>
      <c r="DH107" s="1113" t="s">
        <v>16143</v>
      </c>
      <c r="DI107" s="1341" t="s">
        <v>16143</v>
      </c>
      <c r="DJ107" s="1341" t="s">
        <v>16143</v>
      </c>
      <c r="DK107" s="1051" t="s">
        <v>16143</v>
      </c>
      <c r="DL107" s="1113" t="s">
        <v>16143</v>
      </c>
      <c r="DM107" s="1341" t="s">
        <v>16143</v>
      </c>
      <c r="DN107" s="1341" t="s">
        <v>16143</v>
      </c>
      <c r="DO107" s="1051" t="s">
        <v>16143</v>
      </c>
      <c r="DP107" s="1113" t="s">
        <v>16260</v>
      </c>
      <c r="DQ107" s="1341" t="s">
        <v>16260</v>
      </c>
      <c r="DR107" s="1341" t="s">
        <v>16260</v>
      </c>
      <c r="DS107" s="1051" t="s">
        <v>16260</v>
      </c>
      <c r="DT107" s="1342" t="s">
        <v>16110</v>
      </c>
      <c r="DU107" s="1488" t="s">
        <v>16110</v>
      </c>
      <c r="DV107" s="1488" t="s">
        <v>16110</v>
      </c>
      <c r="DW107" s="1343" t="s">
        <v>16110</v>
      </c>
      <c r="DX107" s="1026"/>
      <c r="DY107" s="1027"/>
      <c r="DZ107" s="1486"/>
      <c r="EA107" s="1486"/>
      <c r="EB107" s="1487"/>
      <c r="EC107" s="1027"/>
      <c r="ED107" s="1486"/>
      <c r="EE107" s="1486"/>
      <c r="EF107" s="1487"/>
      <c r="EG107" s="1057" t="s">
        <v>16145</v>
      </c>
      <c r="EH107" s="1057" t="s">
        <v>16145</v>
      </c>
      <c r="EI107" s="1057" t="s">
        <v>16145</v>
      </c>
      <c r="EJ107" s="1057" t="s">
        <v>16145</v>
      </c>
      <c r="EK107" s="1018" t="s">
        <v>16109</v>
      </c>
      <c r="EL107" s="1019" t="s">
        <v>16109</v>
      </c>
      <c r="EM107" s="1019" t="s">
        <v>16109</v>
      </c>
      <c r="EN107" s="1051" t="s">
        <v>16109</v>
      </c>
      <c r="EO107" s="1342" t="s">
        <v>16110</v>
      </c>
      <c r="EP107" s="1488" t="s">
        <v>16110</v>
      </c>
      <c r="EQ107" s="1488" t="s">
        <v>16110</v>
      </c>
      <c r="ER107" s="1343" t="s">
        <v>16110</v>
      </c>
      <c r="ES107" s="1027"/>
      <c r="ET107" s="1486"/>
      <c r="EU107" s="1486"/>
      <c r="EV107" s="1487"/>
      <c r="EW107" s="1342" t="s">
        <v>16110</v>
      </c>
      <c r="EX107" s="1488" t="s">
        <v>16110</v>
      </c>
      <c r="EY107" s="1488" t="s">
        <v>16110</v>
      </c>
      <c r="EZ107" s="1343" t="s">
        <v>16110</v>
      </c>
      <c r="FA107" s="1027"/>
      <c r="FB107" s="1486"/>
      <c r="FC107" s="1486"/>
      <c r="FD107" s="1487"/>
      <c r="FE107" s="1027"/>
      <c r="FF107" s="1486"/>
      <c r="FG107" s="1486"/>
      <c r="FH107" s="1487"/>
      <c r="FI107" s="1342" t="s">
        <v>16731</v>
      </c>
      <c r="FJ107" s="1488" t="s">
        <v>16731</v>
      </c>
      <c r="FK107" s="1488" t="s">
        <v>16731</v>
      </c>
      <c r="FL107" s="1343" t="s">
        <v>16731</v>
      </c>
      <c r="FM107" s="1342" t="s">
        <v>16110</v>
      </c>
      <c r="FN107" s="1488" t="s">
        <v>16110</v>
      </c>
      <c r="FO107" s="1488" t="s">
        <v>16110</v>
      </c>
      <c r="FP107" s="1343" t="s">
        <v>16110</v>
      </c>
      <c r="FQ107" s="1027"/>
      <c r="FR107" s="1486"/>
      <c r="FS107" s="1486"/>
      <c r="FT107" s="1487"/>
      <c r="FU107" s="1027"/>
      <c r="FV107" s="1486"/>
      <c r="FW107" s="1486"/>
      <c r="FX107" s="1487"/>
      <c r="FY107" s="1342" t="s">
        <v>16110</v>
      </c>
      <c r="FZ107" s="1488" t="s">
        <v>16110</v>
      </c>
      <c r="GA107" s="1488" t="s">
        <v>16110</v>
      </c>
      <c r="GB107" s="1343" t="s">
        <v>16110</v>
      </c>
      <c r="GC107" s="1027"/>
      <c r="GD107" s="1486"/>
      <c r="GE107" s="1486"/>
      <c r="GF107" s="1487"/>
      <c r="GG107" s="1027"/>
      <c r="GH107" s="1486"/>
      <c r="GI107" s="1486"/>
      <c r="GJ107" s="1487"/>
      <c r="GK107" s="1342" t="s">
        <v>16731</v>
      </c>
      <c r="GL107" s="1488" t="s">
        <v>16731</v>
      </c>
      <c r="GM107" s="1488" t="s">
        <v>16731</v>
      </c>
      <c r="GN107" s="1343" t="s">
        <v>16731</v>
      </c>
      <c r="GO107" s="1342" t="s">
        <v>16110</v>
      </c>
      <c r="GP107" s="1488" t="s">
        <v>16110</v>
      </c>
      <c r="GQ107" s="1488" t="s">
        <v>16110</v>
      </c>
      <c r="GR107" s="1343" t="s">
        <v>16110</v>
      </c>
      <c r="GS107" s="1027"/>
      <c r="GT107" s="1486"/>
      <c r="GU107" s="1486"/>
      <c r="GV107" s="1487"/>
      <c r="GW107" s="1027"/>
      <c r="GX107" s="1486"/>
      <c r="GY107" s="1486"/>
      <c r="GZ107" s="1487"/>
      <c r="HA107" s="1342" t="s">
        <v>16110</v>
      </c>
      <c r="HB107" s="1488" t="s">
        <v>16110</v>
      </c>
      <c r="HC107" s="1488" t="s">
        <v>16110</v>
      </c>
      <c r="HD107" s="1343" t="s">
        <v>16110</v>
      </c>
      <c r="HE107" s="1027"/>
      <c r="HF107" s="1486"/>
      <c r="HG107" s="1486"/>
      <c r="HH107" s="1487"/>
      <c r="HI107" s="1027"/>
      <c r="HJ107" s="1486"/>
      <c r="HK107" s="1486"/>
      <c r="HL107" s="1487"/>
      <c r="HM107" s="1342" t="s">
        <v>16731</v>
      </c>
      <c r="HN107" s="1488" t="s">
        <v>16731</v>
      </c>
      <c r="HO107" s="1488" t="s">
        <v>16731</v>
      </c>
      <c r="HP107" s="1343" t="s">
        <v>16731</v>
      </c>
      <c r="HQ107" s="1342" t="s">
        <v>16110</v>
      </c>
      <c r="HR107" s="1488" t="s">
        <v>16110</v>
      </c>
      <c r="HS107" s="1488" t="s">
        <v>16110</v>
      </c>
      <c r="HT107" s="1343" t="s">
        <v>16110</v>
      </c>
      <c r="HU107" s="1027"/>
      <c r="HV107" s="1486"/>
      <c r="HW107" s="1486"/>
      <c r="HX107" s="1487"/>
      <c r="HY107" s="1027"/>
      <c r="HZ107" s="1486"/>
      <c r="IA107" s="1486"/>
      <c r="IB107" s="1487"/>
      <c r="IC107" s="1342" t="s">
        <v>16110</v>
      </c>
      <c r="ID107" s="1488" t="s">
        <v>16110</v>
      </c>
      <c r="IE107" s="1488" t="s">
        <v>16110</v>
      </c>
      <c r="IF107" s="1343" t="s">
        <v>16110</v>
      </c>
      <c r="IG107" s="1027"/>
      <c r="IH107" s="1486"/>
      <c r="II107" s="1486"/>
      <c r="IJ107" s="1487"/>
      <c r="IK107" s="1027"/>
      <c r="IL107" s="1486"/>
      <c r="IM107" s="1486"/>
      <c r="IN107" s="1487"/>
    </row>
    <row r="108" spans="1:248" ht="63.75" customHeight="1">
      <c r="A108" s="2500"/>
      <c r="B108" s="751" t="s">
        <v>17863</v>
      </c>
      <c r="C108" s="1014"/>
      <c r="D108" s="1024" t="s">
        <v>16720</v>
      </c>
      <c r="E108" s="1024" t="s">
        <v>16720</v>
      </c>
      <c r="F108" s="1024" t="s">
        <v>16720</v>
      </c>
      <c r="G108" s="1024" t="s">
        <v>16720</v>
      </c>
      <c r="H108" s="1113" t="s">
        <v>14994</v>
      </c>
      <c r="I108" s="1113" t="s">
        <v>14994</v>
      </c>
      <c r="J108" s="1113" t="s">
        <v>14994</v>
      </c>
      <c r="K108" s="1113" t="s">
        <v>14994</v>
      </c>
      <c r="L108" s="1113" t="s">
        <v>16109</v>
      </c>
      <c r="M108" s="1341" t="s">
        <v>16109</v>
      </c>
      <c r="N108" s="1341" t="s">
        <v>16109</v>
      </c>
      <c r="O108" s="1051" t="s">
        <v>16109</v>
      </c>
      <c r="P108" s="1113" t="s">
        <v>16316</v>
      </c>
      <c r="Q108" s="1113" t="s">
        <v>16316</v>
      </c>
      <c r="R108" s="1113" t="s">
        <v>16316</v>
      </c>
      <c r="S108" s="1113" t="s">
        <v>16316</v>
      </c>
      <c r="T108" s="1027"/>
      <c r="U108" s="1486"/>
      <c r="V108" s="1486"/>
      <c r="W108" s="1487"/>
      <c r="X108" s="1113" t="s">
        <v>16109</v>
      </c>
      <c r="Y108" s="1341" t="s">
        <v>16109</v>
      </c>
      <c r="Z108" s="1341" t="s">
        <v>16109</v>
      </c>
      <c r="AA108" s="1051" t="s">
        <v>16109</v>
      </c>
      <c r="AB108" s="1113" t="s">
        <v>16109</v>
      </c>
      <c r="AC108" s="1341" t="s">
        <v>16109</v>
      </c>
      <c r="AD108" s="1341" t="s">
        <v>16109</v>
      </c>
      <c r="AE108" s="1051" t="s">
        <v>16109</v>
      </c>
      <c r="AF108" s="1113" t="s">
        <v>16109</v>
      </c>
      <c r="AG108" s="1341" t="s">
        <v>16109</v>
      </c>
      <c r="AH108" s="1341" t="s">
        <v>16109</v>
      </c>
      <c r="AI108" s="1051" t="s">
        <v>16109</v>
      </c>
      <c r="AJ108" s="1027"/>
      <c r="AK108" s="1486"/>
      <c r="AL108" s="1486"/>
      <c r="AM108" s="1487"/>
      <c r="AN108" s="1027"/>
      <c r="AO108" s="1486"/>
      <c r="AP108" s="1486"/>
      <c r="AQ108" s="1487"/>
      <c r="AR108" s="1027"/>
      <c r="AS108" s="1486"/>
      <c r="AT108" s="1486"/>
      <c r="AU108" s="1487"/>
      <c r="AV108" s="1027"/>
      <c r="AW108" s="1486"/>
      <c r="AX108" s="1486"/>
      <c r="AY108" s="1487"/>
      <c r="AZ108" s="1024" t="s">
        <v>16724</v>
      </c>
      <c r="BA108" s="1024" t="s">
        <v>16724</v>
      </c>
      <c r="BB108" s="1024" t="s">
        <v>16724</v>
      </c>
      <c r="BC108" s="1024" t="s">
        <v>16724</v>
      </c>
      <c r="BD108" s="1024" t="s">
        <v>16724</v>
      </c>
      <c r="BE108" s="1024" t="s">
        <v>16724</v>
      </c>
      <c r="BF108" s="1024" t="s">
        <v>16724</v>
      </c>
      <c r="BG108" s="1024" t="s">
        <v>16724</v>
      </c>
      <c r="BH108" s="1113" t="s">
        <v>14950</v>
      </c>
      <c r="BI108" s="1113" t="s">
        <v>14950</v>
      </c>
      <c r="BJ108" s="1113" t="s">
        <v>14950</v>
      </c>
      <c r="BK108" s="1051" t="s">
        <v>14950</v>
      </c>
      <c r="BL108" s="1027"/>
      <c r="BM108" s="1486"/>
      <c r="BN108" s="1486"/>
      <c r="BO108" s="1487"/>
      <c r="BP108" s="1027"/>
      <c r="BQ108" s="1486"/>
      <c r="BR108" s="1486"/>
      <c r="BS108" s="1487"/>
      <c r="BT108" s="1050"/>
      <c r="BU108" s="1050"/>
      <c r="BV108" s="1050"/>
      <c r="BW108" s="1050"/>
      <c r="BX108" s="1113" t="s">
        <v>14975</v>
      </c>
      <c r="BY108" s="1341" t="s">
        <v>14975</v>
      </c>
      <c r="BZ108" s="1341" t="s">
        <v>14975</v>
      </c>
      <c r="CA108" s="1051" t="s">
        <v>14975</v>
      </c>
      <c r="CB108" s="1024" t="s">
        <v>16722</v>
      </c>
      <c r="CC108" s="1024" t="s">
        <v>16722</v>
      </c>
      <c r="CD108" s="1024" t="s">
        <v>16722</v>
      </c>
      <c r="CE108" s="1024" t="s">
        <v>16722</v>
      </c>
      <c r="CF108" s="1024" t="s">
        <v>16722</v>
      </c>
      <c r="CG108" s="1024" t="s">
        <v>16722</v>
      </c>
      <c r="CH108" s="1024" t="s">
        <v>16722</v>
      </c>
      <c r="CI108" s="1024" t="s">
        <v>16722</v>
      </c>
      <c r="CJ108" s="1024" t="s">
        <v>16722</v>
      </c>
      <c r="CK108" s="1024" t="s">
        <v>16722</v>
      </c>
      <c r="CL108" s="1024" t="s">
        <v>16722</v>
      </c>
      <c r="CM108" s="1024" t="s">
        <v>16722</v>
      </c>
      <c r="CN108" s="1027"/>
      <c r="CO108" s="1486"/>
      <c r="CP108" s="1486"/>
      <c r="CQ108" s="1487"/>
      <c r="CR108" s="1486"/>
      <c r="CS108" s="1486"/>
      <c r="CT108" s="1486"/>
      <c r="CU108" s="1487"/>
      <c r="CV108" s="1027"/>
      <c r="CW108" s="1486"/>
      <c r="CX108" s="1486"/>
      <c r="CY108" s="1487"/>
      <c r="CZ108" s="1113" t="s">
        <v>17864</v>
      </c>
      <c r="DA108" s="1341" t="s">
        <v>17864</v>
      </c>
      <c r="DB108" s="1341" t="s">
        <v>17864</v>
      </c>
      <c r="DC108" s="1051" t="s">
        <v>17864</v>
      </c>
      <c r="DD108" s="1024" t="s">
        <v>16724</v>
      </c>
      <c r="DE108" s="1024" t="s">
        <v>16724</v>
      </c>
      <c r="DF108" s="1024" t="s">
        <v>16724</v>
      </c>
      <c r="DG108" s="1024" t="s">
        <v>16724</v>
      </c>
      <c r="DH108" s="1024" t="s">
        <v>16724</v>
      </c>
      <c r="DI108" s="1024" t="s">
        <v>16724</v>
      </c>
      <c r="DJ108" s="1024" t="s">
        <v>16724</v>
      </c>
      <c r="DK108" s="1024" t="s">
        <v>16724</v>
      </c>
      <c r="DL108" s="1024" t="s">
        <v>16724</v>
      </c>
      <c r="DM108" s="1024" t="s">
        <v>16724</v>
      </c>
      <c r="DN108" s="1024" t="s">
        <v>16724</v>
      </c>
      <c r="DO108" s="1024" t="s">
        <v>16724</v>
      </c>
      <c r="DP108" s="1113" t="s">
        <v>16143</v>
      </c>
      <c r="DQ108" s="1341" t="s">
        <v>16143</v>
      </c>
      <c r="DR108" s="1341" t="s">
        <v>16143</v>
      </c>
      <c r="DS108" s="1051" t="s">
        <v>16143</v>
      </c>
      <c r="DT108" s="1113" t="s">
        <v>16260</v>
      </c>
      <c r="DU108" s="1341" t="s">
        <v>16260</v>
      </c>
      <c r="DV108" s="1341" t="s">
        <v>16260</v>
      </c>
      <c r="DW108" s="1051" t="s">
        <v>16260</v>
      </c>
      <c r="DX108" s="1026"/>
      <c r="DY108" s="1027"/>
      <c r="DZ108" s="1486"/>
      <c r="EA108" s="1486"/>
      <c r="EB108" s="1487"/>
      <c r="EC108" s="1027"/>
      <c r="ED108" s="1486"/>
      <c r="EE108" s="1486"/>
      <c r="EF108" s="1487"/>
      <c r="EG108" s="1027"/>
      <c r="EH108" s="1486"/>
      <c r="EI108" s="1486"/>
      <c r="EJ108" s="1487"/>
      <c r="EK108" s="1018" t="s">
        <v>16109</v>
      </c>
      <c r="EL108" s="1019" t="s">
        <v>16109</v>
      </c>
      <c r="EM108" s="1019" t="s">
        <v>16109</v>
      </c>
      <c r="EN108" s="1051" t="s">
        <v>16109</v>
      </c>
      <c r="EO108" s="1057" t="s">
        <v>16722</v>
      </c>
      <c r="EP108" s="1057" t="s">
        <v>16722</v>
      </c>
      <c r="EQ108" s="1057" t="s">
        <v>16722</v>
      </c>
      <c r="ER108" s="1057" t="s">
        <v>16722</v>
      </c>
      <c r="ES108" s="1027"/>
      <c r="ET108" s="1486"/>
      <c r="EU108" s="1486"/>
      <c r="EV108" s="1487"/>
      <c r="EW108" s="1027"/>
      <c r="EX108" s="1486"/>
      <c r="EY108" s="1486"/>
      <c r="EZ108" s="1487"/>
      <c r="FA108" s="1027"/>
      <c r="FB108" s="1486"/>
      <c r="FC108" s="1486"/>
      <c r="FD108" s="1487"/>
      <c r="FE108" s="1027"/>
      <c r="FF108" s="1486"/>
      <c r="FG108" s="1486"/>
      <c r="FH108" s="1487"/>
      <c r="FI108" s="1057" t="s">
        <v>16724</v>
      </c>
      <c r="FJ108" s="1057" t="s">
        <v>16724</v>
      </c>
      <c r="FK108" s="1057" t="s">
        <v>16724</v>
      </c>
      <c r="FL108" s="1057" t="s">
        <v>16724</v>
      </c>
      <c r="FM108" s="1057" t="s">
        <v>16724</v>
      </c>
      <c r="FN108" s="1057" t="s">
        <v>16724</v>
      </c>
      <c r="FO108" s="1057" t="s">
        <v>16724</v>
      </c>
      <c r="FP108" s="1057" t="s">
        <v>16724</v>
      </c>
      <c r="FQ108" s="1057" t="s">
        <v>16724</v>
      </c>
      <c r="FR108" s="1057" t="s">
        <v>16724</v>
      </c>
      <c r="FS108" s="1057" t="s">
        <v>16724</v>
      </c>
      <c r="FT108" s="1057" t="s">
        <v>16724</v>
      </c>
      <c r="FU108" s="1027"/>
      <c r="FV108" s="1486"/>
      <c r="FW108" s="1486"/>
      <c r="FX108" s="1487"/>
      <c r="FY108" s="1027"/>
      <c r="FZ108" s="1486"/>
      <c r="GA108" s="1486"/>
      <c r="GB108" s="1487"/>
      <c r="GC108" s="1027"/>
      <c r="GD108" s="1486"/>
      <c r="GE108" s="1486"/>
      <c r="GF108" s="1487"/>
      <c r="GG108" s="1027"/>
      <c r="GH108" s="1486"/>
      <c r="GI108" s="1486"/>
      <c r="GJ108" s="1487"/>
      <c r="GK108" s="1057" t="s">
        <v>16722</v>
      </c>
      <c r="GL108" s="1057" t="s">
        <v>16722</v>
      </c>
      <c r="GM108" s="1057" t="s">
        <v>16722</v>
      </c>
      <c r="GN108" s="1057" t="s">
        <v>16722</v>
      </c>
      <c r="GO108" s="1057" t="s">
        <v>16722</v>
      </c>
      <c r="GP108" s="1057" t="s">
        <v>16722</v>
      </c>
      <c r="GQ108" s="1057" t="s">
        <v>16722</v>
      </c>
      <c r="GR108" s="1057" t="s">
        <v>16722</v>
      </c>
      <c r="GS108" s="1057" t="s">
        <v>17204</v>
      </c>
      <c r="GT108" s="1057" t="s">
        <v>17204</v>
      </c>
      <c r="GU108" s="1057" t="s">
        <v>17204</v>
      </c>
      <c r="GV108" s="1057" t="s">
        <v>17204</v>
      </c>
      <c r="GW108" s="1027"/>
      <c r="GX108" s="1486"/>
      <c r="GY108" s="1486"/>
      <c r="GZ108" s="1487"/>
      <c r="HA108" s="1027"/>
      <c r="HB108" s="1486"/>
      <c r="HC108" s="1486"/>
      <c r="HD108" s="1487"/>
      <c r="HE108" s="1027"/>
      <c r="HF108" s="1486"/>
      <c r="HG108" s="1486"/>
      <c r="HH108" s="1487"/>
      <c r="HI108" s="1027"/>
      <c r="HJ108" s="1486"/>
      <c r="HK108" s="1486"/>
      <c r="HL108" s="1487"/>
      <c r="HM108" s="1057" t="s">
        <v>16724</v>
      </c>
      <c r="HN108" s="1057" t="s">
        <v>16724</v>
      </c>
      <c r="HO108" s="1057" t="s">
        <v>16724</v>
      </c>
      <c r="HP108" s="1057" t="s">
        <v>16724</v>
      </c>
      <c r="HQ108" s="1057" t="s">
        <v>16724</v>
      </c>
      <c r="HR108" s="1057" t="s">
        <v>16724</v>
      </c>
      <c r="HS108" s="1057" t="s">
        <v>16724</v>
      </c>
      <c r="HT108" s="1057" t="s">
        <v>16724</v>
      </c>
      <c r="HU108" s="1057" t="s">
        <v>16724</v>
      </c>
      <c r="HV108" s="1057" t="s">
        <v>16724</v>
      </c>
      <c r="HW108" s="1057" t="s">
        <v>16724</v>
      </c>
      <c r="HX108" s="1057" t="s">
        <v>16724</v>
      </c>
      <c r="HY108" s="1027"/>
      <c r="HZ108" s="1486"/>
      <c r="IA108" s="1486"/>
      <c r="IB108" s="1487"/>
      <c r="IC108" s="1027"/>
      <c r="ID108" s="1486"/>
      <c r="IE108" s="1486"/>
      <c r="IF108" s="1487"/>
      <c r="IG108" s="1027"/>
      <c r="IH108" s="1486"/>
      <c r="II108" s="1486"/>
      <c r="IJ108" s="1487"/>
      <c r="IK108" s="1027"/>
      <c r="IL108" s="1486"/>
      <c r="IM108" s="1486"/>
      <c r="IN108" s="1487"/>
    </row>
    <row r="109" spans="1:248" ht="63.75" customHeight="1">
      <c r="A109" s="2500"/>
      <c r="B109" s="751" t="s">
        <v>17865</v>
      </c>
      <c r="C109" s="1416"/>
      <c r="D109" s="1113" t="s">
        <v>16052</v>
      </c>
      <c r="E109" s="1113" t="s">
        <v>16052</v>
      </c>
      <c r="F109" s="1113" t="s">
        <v>16052</v>
      </c>
      <c r="G109" s="1113" t="s">
        <v>16052</v>
      </c>
      <c r="H109" s="1113" t="s">
        <v>16052</v>
      </c>
      <c r="I109" s="1113" t="s">
        <v>16052</v>
      </c>
      <c r="J109" s="1113" t="s">
        <v>16052</v>
      </c>
      <c r="K109" s="1113" t="s">
        <v>16052</v>
      </c>
      <c r="L109" s="1113" t="s">
        <v>16109</v>
      </c>
      <c r="M109" s="1341" t="s">
        <v>16109</v>
      </c>
      <c r="N109" s="1341" t="s">
        <v>16109</v>
      </c>
      <c r="O109" s="1051" t="s">
        <v>16109</v>
      </c>
      <c r="P109" s="1113" t="s">
        <v>17866</v>
      </c>
      <c r="Q109" s="1113" t="s">
        <v>17866</v>
      </c>
      <c r="R109" s="1113" t="s">
        <v>17866</v>
      </c>
      <c r="S109" s="1113" t="s">
        <v>17866</v>
      </c>
      <c r="T109" s="1027"/>
      <c r="U109" s="1486"/>
      <c r="V109" s="1486"/>
      <c r="W109" s="1487"/>
      <c r="X109" s="1113" t="s">
        <v>16109</v>
      </c>
      <c r="Y109" s="1341" t="s">
        <v>16109</v>
      </c>
      <c r="Z109" s="1341" t="s">
        <v>16109</v>
      </c>
      <c r="AA109" s="1051" t="s">
        <v>16109</v>
      </c>
      <c r="AB109" s="1113" t="s">
        <v>16109</v>
      </c>
      <c r="AC109" s="1341" t="s">
        <v>16109</v>
      </c>
      <c r="AD109" s="1341" t="s">
        <v>16109</v>
      </c>
      <c r="AE109" s="1051" t="s">
        <v>16109</v>
      </c>
      <c r="AF109" s="1113" t="s">
        <v>16109</v>
      </c>
      <c r="AG109" s="1341" t="s">
        <v>16109</v>
      </c>
      <c r="AH109" s="1341" t="s">
        <v>16109</v>
      </c>
      <c r="AI109" s="1051" t="s">
        <v>16109</v>
      </c>
      <c r="AJ109" s="1027"/>
      <c r="AK109" s="1486"/>
      <c r="AL109" s="1486"/>
      <c r="AM109" s="1487"/>
      <c r="AN109" s="1027"/>
      <c r="AO109" s="1486"/>
      <c r="AP109" s="1486"/>
      <c r="AQ109" s="1487"/>
      <c r="AR109" s="1027"/>
      <c r="AS109" s="1486"/>
      <c r="AT109" s="1486"/>
      <c r="AU109" s="1487"/>
      <c r="AV109" s="1027"/>
      <c r="AW109" s="1486"/>
      <c r="AX109" s="1486"/>
      <c r="AY109" s="1487"/>
      <c r="AZ109" s="1113" t="s">
        <v>17852</v>
      </c>
      <c r="BA109" s="1113" t="s">
        <v>17852</v>
      </c>
      <c r="BB109" s="1113" t="s">
        <v>17852</v>
      </c>
      <c r="BC109" s="1113" t="s">
        <v>17852</v>
      </c>
      <c r="BD109" s="1113" t="s">
        <v>17852</v>
      </c>
      <c r="BE109" s="1113" t="s">
        <v>17852</v>
      </c>
      <c r="BF109" s="1113" t="s">
        <v>17852</v>
      </c>
      <c r="BG109" s="1113" t="s">
        <v>17852</v>
      </c>
      <c r="BH109" s="1113" t="s">
        <v>17607</v>
      </c>
      <c r="BI109" s="1113" t="s">
        <v>17607</v>
      </c>
      <c r="BJ109" s="1113" t="s">
        <v>17607</v>
      </c>
      <c r="BK109" s="1051" t="s">
        <v>17607</v>
      </c>
      <c r="BL109" s="1027"/>
      <c r="BM109" s="1486"/>
      <c r="BN109" s="1486"/>
      <c r="BO109" s="1487"/>
      <c r="BP109" s="1358" t="s">
        <v>17169</v>
      </c>
      <c r="BQ109" s="1358" t="s">
        <v>17169</v>
      </c>
      <c r="BR109" s="1358" t="s">
        <v>17169</v>
      </c>
      <c r="BS109" s="1358" t="s">
        <v>17169</v>
      </c>
      <c r="BT109" s="1027"/>
      <c r="BU109" s="1486"/>
      <c r="BV109" s="1486"/>
      <c r="BW109" s="1487"/>
      <c r="BX109" s="1113" t="s">
        <v>16926</v>
      </c>
      <c r="BY109" s="1341" t="s">
        <v>16926</v>
      </c>
      <c r="BZ109" s="1341" t="s">
        <v>16926</v>
      </c>
      <c r="CA109" s="1051" t="s">
        <v>16926</v>
      </c>
      <c r="CB109" s="1027"/>
      <c r="CC109" s="1486"/>
      <c r="CD109" s="1486"/>
      <c r="CE109" s="1487"/>
      <c r="CF109" s="1027"/>
      <c r="CG109" s="1486"/>
      <c r="CH109" s="1486"/>
      <c r="CI109" s="1487"/>
      <c r="CJ109" s="1464" t="s">
        <v>17867</v>
      </c>
      <c r="CK109" s="1341" t="s">
        <v>17867</v>
      </c>
      <c r="CL109" s="1341" t="s">
        <v>17867</v>
      </c>
      <c r="CM109" s="1051" t="s">
        <v>17867</v>
      </c>
      <c r="CN109" s="1027"/>
      <c r="CO109" s="1486"/>
      <c r="CP109" s="1486"/>
      <c r="CQ109" s="1487"/>
      <c r="CR109" s="1027"/>
      <c r="CS109" s="1486"/>
      <c r="CT109" s="1486"/>
      <c r="CU109" s="1487"/>
      <c r="CV109" s="1027"/>
      <c r="CW109" s="1486"/>
      <c r="CX109" s="1486"/>
      <c r="CY109" s="1487"/>
      <c r="CZ109" s="1113" t="s">
        <v>17868</v>
      </c>
      <c r="DA109" s="1341" t="s">
        <v>17868</v>
      </c>
      <c r="DB109" s="1341" t="s">
        <v>17868</v>
      </c>
      <c r="DC109" s="1051" t="s">
        <v>17868</v>
      </c>
      <c r="DD109" s="1113" t="s">
        <v>16260</v>
      </c>
      <c r="DE109" s="1113" t="s">
        <v>16260</v>
      </c>
      <c r="DF109" s="1341" t="s">
        <v>16260</v>
      </c>
      <c r="DG109" s="1051" t="s">
        <v>16260</v>
      </c>
      <c r="DH109" s="1113" t="s">
        <v>16319</v>
      </c>
      <c r="DI109" s="1341" t="s">
        <v>16319</v>
      </c>
      <c r="DJ109" s="1341" t="s">
        <v>16319</v>
      </c>
      <c r="DK109" s="1051" t="s">
        <v>16319</v>
      </c>
      <c r="DL109" s="1113" t="s">
        <v>16319</v>
      </c>
      <c r="DM109" s="1341" t="s">
        <v>16319</v>
      </c>
      <c r="DN109" s="1341" t="s">
        <v>16319</v>
      </c>
      <c r="DO109" s="1051" t="s">
        <v>16319</v>
      </c>
      <c r="DP109" s="1113" t="s">
        <v>17864</v>
      </c>
      <c r="DQ109" s="1341" t="s">
        <v>17864</v>
      </c>
      <c r="DR109" s="1341" t="s">
        <v>17864</v>
      </c>
      <c r="DS109" s="1051" t="s">
        <v>17864</v>
      </c>
      <c r="DT109" s="1113" t="s">
        <v>16143</v>
      </c>
      <c r="DU109" s="1341" t="s">
        <v>16143</v>
      </c>
      <c r="DV109" s="1341" t="s">
        <v>16143</v>
      </c>
      <c r="DW109" s="1051" t="s">
        <v>16143</v>
      </c>
      <c r="DX109" s="1026"/>
      <c r="DY109" s="1027"/>
      <c r="DZ109" s="1486"/>
      <c r="EA109" s="1486"/>
      <c r="EB109" s="1487"/>
      <c r="EC109" s="1027"/>
      <c r="ED109" s="1486"/>
      <c r="EE109" s="1486"/>
      <c r="EF109" s="1487"/>
      <c r="EG109" s="1027"/>
      <c r="EH109" s="1486"/>
      <c r="EI109" s="1486"/>
      <c r="EJ109" s="1487"/>
      <c r="EK109" s="1018" t="s">
        <v>16109</v>
      </c>
      <c r="EL109" s="1019" t="s">
        <v>16109</v>
      </c>
      <c r="EM109" s="1019" t="s">
        <v>16109</v>
      </c>
      <c r="EN109" s="1051" t="s">
        <v>16109</v>
      </c>
      <c r="EO109" s="1027"/>
      <c r="EP109" s="1486"/>
      <c r="EQ109" s="1486"/>
      <c r="ER109" s="1487"/>
      <c r="ES109" s="1027"/>
      <c r="ET109" s="1486"/>
      <c r="EU109" s="1486"/>
      <c r="EV109" s="1487"/>
      <c r="EW109" s="1027"/>
      <c r="EX109" s="1486"/>
      <c r="EY109" s="1486"/>
      <c r="EZ109" s="1487"/>
      <c r="FA109" s="1027"/>
      <c r="FB109" s="1486"/>
      <c r="FC109" s="1486"/>
      <c r="FD109" s="1487"/>
      <c r="FE109" s="1027"/>
      <c r="FF109" s="1486"/>
      <c r="FG109" s="1486"/>
      <c r="FH109" s="1487"/>
      <c r="FI109" s="1358" t="s">
        <v>17184</v>
      </c>
      <c r="FJ109" s="1358" t="s">
        <v>17184</v>
      </c>
      <c r="FK109" s="1358" t="s">
        <v>17184</v>
      </c>
      <c r="FL109" s="1362" t="s">
        <v>17869</v>
      </c>
      <c r="FM109" s="1027"/>
      <c r="FN109" s="1486"/>
      <c r="FO109" s="1486"/>
      <c r="FP109" s="1487"/>
      <c r="FQ109" s="1027"/>
      <c r="FR109" s="1486"/>
      <c r="FS109" s="1486"/>
      <c r="FT109" s="1487"/>
      <c r="FU109" s="1027"/>
      <c r="FV109" s="1486"/>
      <c r="FW109" s="1486"/>
      <c r="FX109" s="1487"/>
      <c r="FY109" s="1027"/>
      <c r="FZ109" s="1486"/>
      <c r="GA109" s="1486"/>
      <c r="GB109" s="1487"/>
      <c r="GC109" s="1027"/>
      <c r="GD109" s="1486"/>
      <c r="GE109" s="1486"/>
      <c r="GF109" s="1487"/>
      <c r="GG109" s="1027"/>
      <c r="GH109" s="1486"/>
      <c r="GI109" s="1486"/>
      <c r="GJ109" s="1487"/>
      <c r="GK109" s="1027"/>
      <c r="GL109" s="1486"/>
      <c r="GM109" s="1486"/>
      <c r="GN109" s="1487"/>
      <c r="GO109" s="1027"/>
      <c r="GP109" s="1486"/>
      <c r="GQ109" s="1486"/>
      <c r="GR109" s="1487"/>
      <c r="GS109" s="1027"/>
      <c r="GT109" s="1486"/>
      <c r="GU109" s="1486"/>
      <c r="GV109" s="1487"/>
      <c r="GW109" s="1027"/>
      <c r="GX109" s="1486"/>
      <c r="GY109" s="1486"/>
      <c r="GZ109" s="1487"/>
      <c r="HA109" s="1027"/>
      <c r="HB109" s="1486"/>
      <c r="HC109" s="1486"/>
      <c r="HD109" s="1487"/>
      <c r="HE109" s="1027"/>
      <c r="HF109" s="1486"/>
      <c r="HG109" s="1486"/>
      <c r="HH109" s="1487"/>
      <c r="HI109" s="1027"/>
      <c r="HJ109" s="1486"/>
      <c r="HK109" s="1486"/>
      <c r="HL109" s="1487"/>
      <c r="HM109" s="1027"/>
      <c r="HN109" s="1486"/>
      <c r="HO109" s="1486"/>
      <c r="HP109" s="1487"/>
      <c r="HQ109" s="1027"/>
      <c r="HR109" s="1486"/>
      <c r="HS109" s="1486"/>
      <c r="HT109" s="1487"/>
      <c r="HU109" s="1027"/>
      <c r="HV109" s="1486"/>
      <c r="HW109" s="1486"/>
      <c r="HX109" s="1487"/>
      <c r="HY109" s="1027"/>
      <c r="HZ109" s="1486"/>
      <c r="IA109" s="1486"/>
      <c r="IB109" s="1487"/>
      <c r="IC109" s="1027"/>
      <c r="ID109" s="1486"/>
      <c r="IE109" s="1486"/>
      <c r="IF109" s="1487"/>
      <c r="IG109" s="1027"/>
      <c r="IH109" s="1486"/>
      <c r="II109" s="1486"/>
      <c r="IJ109" s="1487"/>
      <c r="IK109" s="1027"/>
      <c r="IL109" s="1486"/>
      <c r="IM109" s="1486"/>
      <c r="IN109" s="1487"/>
    </row>
    <row r="110" spans="1:248" ht="63.75" customHeight="1">
      <c r="A110" s="2500"/>
      <c r="B110" s="751" t="s">
        <v>17870</v>
      </c>
      <c r="C110" s="1014"/>
      <c r="D110" s="1113" t="s">
        <v>15013</v>
      </c>
      <c r="E110" s="1113" t="s">
        <v>15013</v>
      </c>
      <c r="F110" s="1113" t="s">
        <v>15013</v>
      </c>
      <c r="G110" s="1113" t="s">
        <v>15013</v>
      </c>
      <c r="H110" s="1113" t="s">
        <v>15013</v>
      </c>
      <c r="I110" s="1113" t="s">
        <v>15013</v>
      </c>
      <c r="J110" s="1113" t="s">
        <v>15013</v>
      </c>
      <c r="K110" s="1113" t="s">
        <v>15013</v>
      </c>
      <c r="L110" s="1113" t="s">
        <v>16109</v>
      </c>
      <c r="M110" s="1341" t="s">
        <v>16109</v>
      </c>
      <c r="N110" s="1341" t="s">
        <v>16109</v>
      </c>
      <c r="O110" s="1051" t="s">
        <v>16109</v>
      </c>
      <c r="P110" s="1113" t="s">
        <v>17871</v>
      </c>
      <c r="Q110" s="1113" t="s">
        <v>17871</v>
      </c>
      <c r="R110" s="1113" t="s">
        <v>17871</v>
      </c>
      <c r="S110" s="1113" t="s">
        <v>17871</v>
      </c>
      <c r="T110" s="1027"/>
      <c r="U110" s="1486"/>
      <c r="V110" s="1486"/>
      <c r="W110" s="1487"/>
      <c r="X110" s="1113" t="s">
        <v>16109</v>
      </c>
      <c r="Y110" s="1341" t="s">
        <v>16109</v>
      </c>
      <c r="Z110" s="1341" t="s">
        <v>16109</v>
      </c>
      <c r="AA110" s="1051" t="s">
        <v>16109</v>
      </c>
      <c r="AB110" s="1113" t="s">
        <v>16109</v>
      </c>
      <c r="AC110" s="1341" t="s">
        <v>16109</v>
      </c>
      <c r="AD110" s="1341" t="s">
        <v>16109</v>
      </c>
      <c r="AE110" s="1051" t="s">
        <v>16109</v>
      </c>
      <c r="AF110" s="1113" t="s">
        <v>16109</v>
      </c>
      <c r="AG110" s="1341" t="s">
        <v>16109</v>
      </c>
      <c r="AH110" s="1341" t="s">
        <v>16109</v>
      </c>
      <c r="AI110" s="1051" t="s">
        <v>16109</v>
      </c>
      <c r="AJ110" s="1027"/>
      <c r="AK110" s="1486"/>
      <c r="AL110" s="1486"/>
      <c r="AM110" s="1487"/>
      <c r="AN110" s="1027"/>
      <c r="AO110" s="1486"/>
      <c r="AP110" s="1486"/>
      <c r="AQ110" s="1487"/>
      <c r="AR110" s="1027"/>
      <c r="AS110" s="1486"/>
      <c r="AT110" s="1486"/>
      <c r="AU110" s="1487"/>
      <c r="AV110" s="1027"/>
      <c r="AW110" s="1486"/>
      <c r="AX110" s="1486"/>
      <c r="AY110" s="1487"/>
      <c r="AZ110" s="1027"/>
      <c r="BA110" s="1486"/>
      <c r="BB110" s="1486"/>
      <c r="BC110" s="1487"/>
      <c r="BD110" s="1027"/>
      <c r="BE110" s="1486"/>
      <c r="BF110" s="1486"/>
      <c r="BG110" s="1487"/>
      <c r="BH110" s="1113" t="s">
        <v>16211</v>
      </c>
      <c r="BI110" s="1113" t="s">
        <v>16211</v>
      </c>
      <c r="BJ110" s="1113" t="s">
        <v>16211</v>
      </c>
      <c r="BK110" s="1051" t="s">
        <v>16211</v>
      </c>
      <c r="BL110" s="1027"/>
      <c r="BM110" s="1486"/>
      <c r="BN110" s="1486"/>
      <c r="BO110" s="1487"/>
      <c r="BP110" s="1027"/>
      <c r="BQ110" s="1486"/>
      <c r="BR110" s="1486"/>
      <c r="BS110" s="1487"/>
      <c r="BT110" s="1027"/>
      <c r="BU110" s="1486"/>
      <c r="BV110" s="1486"/>
      <c r="BW110" s="1487"/>
      <c r="BX110" s="1113" t="s">
        <v>17872</v>
      </c>
      <c r="BY110" s="1341" t="s">
        <v>17872</v>
      </c>
      <c r="BZ110" s="1341" t="s">
        <v>17872</v>
      </c>
      <c r="CA110" s="1051" t="s">
        <v>17872</v>
      </c>
      <c r="CB110" s="1027"/>
      <c r="CC110" s="1486"/>
      <c r="CD110" s="1486"/>
      <c r="CE110" s="1487"/>
      <c r="CF110" s="1027"/>
      <c r="CG110" s="1486"/>
      <c r="CH110" s="1486"/>
      <c r="CI110" s="1487"/>
      <c r="CJ110" s="1464" t="s">
        <v>16211</v>
      </c>
      <c r="CK110" s="1341" t="s">
        <v>16211</v>
      </c>
      <c r="CL110" s="1341" t="s">
        <v>16211</v>
      </c>
      <c r="CM110" s="1051" t="s">
        <v>16211</v>
      </c>
      <c r="CN110" s="1027"/>
      <c r="CO110" s="1486"/>
      <c r="CP110" s="1486"/>
      <c r="CQ110" s="1487"/>
      <c r="CR110" s="1027"/>
      <c r="CS110" s="1486"/>
      <c r="CT110" s="1486"/>
      <c r="CU110" s="1487"/>
      <c r="CV110" s="1027"/>
      <c r="CW110" s="1486"/>
      <c r="CX110" s="1486"/>
      <c r="CY110" s="1487"/>
      <c r="CZ110" s="1027"/>
      <c r="DA110" s="1486"/>
      <c r="DB110" s="1486"/>
      <c r="DC110" s="1487"/>
      <c r="DD110" s="1113" t="s">
        <v>16143</v>
      </c>
      <c r="DE110" s="1341" t="s">
        <v>16143</v>
      </c>
      <c r="DF110" s="1341" t="s">
        <v>16143</v>
      </c>
      <c r="DG110" s="1051" t="s">
        <v>16143</v>
      </c>
      <c r="DH110" s="1113" t="s">
        <v>17864</v>
      </c>
      <c r="DI110" s="1341" t="s">
        <v>17864</v>
      </c>
      <c r="DJ110" s="1341" t="s">
        <v>17864</v>
      </c>
      <c r="DK110" s="1051" t="s">
        <v>17864</v>
      </c>
      <c r="DL110" s="1113" t="s">
        <v>17864</v>
      </c>
      <c r="DM110" s="1341" t="s">
        <v>17864</v>
      </c>
      <c r="DN110" s="1341" t="s">
        <v>17864</v>
      </c>
      <c r="DO110" s="1051" t="s">
        <v>17864</v>
      </c>
      <c r="DP110" s="1113" t="s">
        <v>17868</v>
      </c>
      <c r="DQ110" s="1341" t="s">
        <v>17868</v>
      </c>
      <c r="DR110" s="1341" t="s">
        <v>17868</v>
      </c>
      <c r="DS110" s="1051" t="s">
        <v>17868</v>
      </c>
      <c r="DT110" s="1113" t="s">
        <v>17864</v>
      </c>
      <c r="DU110" s="1341" t="s">
        <v>17864</v>
      </c>
      <c r="DV110" s="1341" t="s">
        <v>17864</v>
      </c>
      <c r="DW110" s="1051" t="s">
        <v>17864</v>
      </c>
      <c r="DX110" s="1026"/>
      <c r="DY110" s="1027"/>
      <c r="DZ110" s="1486"/>
      <c r="EA110" s="1486"/>
      <c r="EB110" s="1487"/>
      <c r="EC110" s="1027"/>
      <c r="ED110" s="1486"/>
      <c r="EE110" s="1486"/>
      <c r="EF110" s="1487"/>
      <c r="EG110" s="1027"/>
      <c r="EH110" s="1486"/>
      <c r="EI110" s="1486"/>
      <c r="EJ110" s="1487"/>
      <c r="EK110" s="1018" t="s">
        <v>16109</v>
      </c>
      <c r="EL110" s="1019" t="s">
        <v>16109</v>
      </c>
      <c r="EM110" s="1019" t="s">
        <v>16109</v>
      </c>
      <c r="EN110" s="1051" t="s">
        <v>16109</v>
      </c>
      <c r="EO110" s="1027"/>
      <c r="EP110" s="1486"/>
      <c r="EQ110" s="1486"/>
      <c r="ER110" s="1487"/>
      <c r="ES110" s="1027"/>
      <c r="ET110" s="1486"/>
      <c r="EU110" s="1486"/>
      <c r="EV110" s="1487"/>
      <c r="EW110" s="1027"/>
      <c r="EX110" s="1486"/>
      <c r="EY110" s="1486"/>
      <c r="EZ110" s="1487"/>
      <c r="FA110" s="1027"/>
      <c r="FB110" s="1486"/>
      <c r="FC110" s="1486"/>
      <c r="FD110" s="1487"/>
      <c r="FE110" s="1027"/>
      <c r="FF110" s="1486"/>
      <c r="FG110" s="1486"/>
      <c r="FH110" s="1487"/>
      <c r="FI110" s="1027"/>
      <c r="FJ110" s="1486"/>
      <c r="FK110" s="1486"/>
      <c r="FL110" s="1487"/>
      <c r="FM110" s="1027"/>
      <c r="FN110" s="1486"/>
      <c r="FO110" s="1486"/>
      <c r="FP110" s="1487"/>
      <c r="FQ110" s="1027"/>
      <c r="FR110" s="1486"/>
      <c r="FS110" s="1486"/>
      <c r="FT110" s="1487"/>
      <c r="FU110" s="1027"/>
      <c r="FV110" s="1486"/>
      <c r="FW110" s="1486"/>
      <c r="FX110" s="1487"/>
      <c r="FY110" s="1027"/>
      <c r="FZ110" s="1486"/>
      <c r="GA110" s="1486"/>
      <c r="GB110" s="1487"/>
      <c r="GC110" s="1027"/>
      <c r="GD110" s="1486"/>
      <c r="GE110" s="1486"/>
      <c r="GF110" s="1487"/>
      <c r="GG110" s="1027"/>
      <c r="GH110" s="1486"/>
      <c r="GI110" s="1486"/>
      <c r="GJ110" s="1487"/>
      <c r="GK110" s="1027"/>
      <c r="GL110" s="1486"/>
      <c r="GM110" s="1486"/>
      <c r="GN110" s="1487"/>
      <c r="GO110" s="1027"/>
      <c r="GP110" s="1486"/>
      <c r="GQ110" s="1486"/>
      <c r="GR110" s="1487"/>
      <c r="GS110" s="1027"/>
      <c r="GT110" s="1486"/>
      <c r="GU110" s="1486"/>
      <c r="GV110" s="1487"/>
      <c r="GW110" s="1027"/>
      <c r="GX110" s="1486"/>
      <c r="GY110" s="1486"/>
      <c r="GZ110" s="1487"/>
      <c r="HA110" s="1027"/>
      <c r="HB110" s="1486"/>
      <c r="HC110" s="1486"/>
      <c r="HD110" s="1487"/>
      <c r="HE110" s="1027"/>
      <c r="HF110" s="1486"/>
      <c r="HG110" s="1486"/>
      <c r="HH110" s="1487"/>
      <c r="HI110" s="1027"/>
      <c r="HJ110" s="1486"/>
      <c r="HK110" s="1486"/>
      <c r="HL110" s="1487"/>
      <c r="HM110" s="1027"/>
      <c r="HN110" s="1486"/>
      <c r="HO110" s="1486"/>
      <c r="HP110" s="1487"/>
      <c r="HQ110" s="1027"/>
      <c r="HR110" s="1486"/>
      <c r="HS110" s="1486"/>
      <c r="HT110" s="1487"/>
      <c r="HU110" s="1027"/>
      <c r="HV110" s="1486"/>
      <c r="HW110" s="1486"/>
      <c r="HX110" s="1487"/>
      <c r="HY110" s="1027"/>
      <c r="HZ110" s="1486"/>
      <c r="IA110" s="1486"/>
      <c r="IB110" s="1487"/>
      <c r="IC110" s="1027"/>
      <c r="ID110" s="1486"/>
      <c r="IE110" s="1486"/>
      <c r="IF110" s="1487"/>
      <c r="IG110" s="1027"/>
      <c r="IH110" s="1486"/>
      <c r="II110" s="1486"/>
      <c r="IJ110" s="1487"/>
      <c r="IK110" s="1027"/>
      <c r="IL110" s="1486"/>
      <c r="IM110" s="1486"/>
      <c r="IN110" s="1487"/>
    </row>
    <row r="111" spans="1:248" ht="63.75" customHeight="1">
      <c r="A111" s="2500"/>
      <c r="B111" s="751" t="s">
        <v>17873</v>
      </c>
      <c r="C111" s="1014"/>
      <c r="D111" s="1113" t="s">
        <v>16057</v>
      </c>
      <c r="E111" s="1113" t="s">
        <v>16057</v>
      </c>
      <c r="F111" s="1113" t="s">
        <v>16057</v>
      </c>
      <c r="G111" s="1113" t="s">
        <v>16057</v>
      </c>
      <c r="H111" s="1024" t="s">
        <v>16739</v>
      </c>
      <c r="I111" s="1024" t="s">
        <v>16739</v>
      </c>
      <c r="J111" s="1024" t="s">
        <v>16739</v>
      </c>
      <c r="K111" s="1024" t="s">
        <v>16739</v>
      </c>
      <c r="L111" s="1018" t="s">
        <v>16109</v>
      </c>
      <c r="M111" s="1019" t="s">
        <v>16109</v>
      </c>
      <c r="N111" s="1019" t="s">
        <v>16109</v>
      </c>
      <c r="O111" s="1020" t="s">
        <v>16109</v>
      </c>
      <c r="P111" s="1024" t="s">
        <v>16740</v>
      </c>
      <c r="Q111" s="1024" t="s">
        <v>16740</v>
      </c>
      <c r="R111" s="1024" t="s">
        <v>16740</v>
      </c>
      <c r="S111" s="1024" t="s">
        <v>16740</v>
      </c>
      <c r="T111" s="1024" t="s">
        <v>16124</v>
      </c>
      <c r="U111" s="1024" t="s">
        <v>16124</v>
      </c>
      <c r="V111" s="1024" t="s">
        <v>16124</v>
      </c>
      <c r="W111" s="1024" t="s">
        <v>16124</v>
      </c>
      <c r="X111" s="1018" t="s">
        <v>16109</v>
      </c>
      <c r="Y111" s="1019" t="s">
        <v>16109</v>
      </c>
      <c r="Z111" s="1019" t="s">
        <v>16109</v>
      </c>
      <c r="AA111" s="1020" t="s">
        <v>16109</v>
      </c>
      <c r="AB111" s="1018" t="s">
        <v>16109</v>
      </c>
      <c r="AC111" s="1019" t="s">
        <v>16109</v>
      </c>
      <c r="AD111" s="1019" t="s">
        <v>16109</v>
      </c>
      <c r="AE111" s="1020" t="s">
        <v>16109</v>
      </c>
      <c r="AF111" s="1018" t="s">
        <v>16109</v>
      </c>
      <c r="AG111" s="1019" t="s">
        <v>16109</v>
      </c>
      <c r="AH111" s="1019" t="s">
        <v>16109</v>
      </c>
      <c r="AI111" s="1020" t="s">
        <v>16109</v>
      </c>
      <c r="AJ111" s="1024" t="s">
        <v>17198</v>
      </c>
      <c r="AK111" s="1024" t="s">
        <v>17198</v>
      </c>
      <c r="AL111" s="1024" t="s">
        <v>17198</v>
      </c>
      <c r="AM111" s="1024" t="s">
        <v>17198</v>
      </c>
      <c r="AN111" s="1024" t="s">
        <v>17199</v>
      </c>
      <c r="AO111" s="1024" t="s">
        <v>17199</v>
      </c>
      <c r="AP111" s="1024" t="s">
        <v>17199</v>
      </c>
      <c r="AQ111" s="1024" t="s">
        <v>17199</v>
      </c>
      <c r="AR111" s="1024" t="s">
        <v>17200</v>
      </c>
      <c r="AS111" s="1024" t="s">
        <v>17200</v>
      </c>
      <c r="AT111" s="1024" t="s">
        <v>17200</v>
      </c>
      <c r="AU111" s="1024" t="s">
        <v>17200</v>
      </c>
      <c r="AV111" s="1057" t="s">
        <v>17201</v>
      </c>
      <c r="AW111" s="1024" t="s">
        <v>16117</v>
      </c>
      <c r="AX111" s="1024" t="s">
        <v>16117</v>
      </c>
      <c r="AY111" s="1024" t="s">
        <v>16117</v>
      </c>
      <c r="AZ111" s="1027"/>
      <c r="BA111" s="1486"/>
      <c r="BB111" s="1486"/>
      <c r="BC111" s="1487"/>
      <c r="BD111" s="1027"/>
      <c r="BE111" s="1486"/>
      <c r="BF111" s="1486"/>
      <c r="BG111" s="1487"/>
      <c r="BH111" s="1018" t="s">
        <v>16341</v>
      </c>
      <c r="BI111" s="1018" t="s">
        <v>16341</v>
      </c>
      <c r="BJ111" s="1018" t="s">
        <v>16341</v>
      </c>
      <c r="BK111" s="1020" t="s">
        <v>16341</v>
      </c>
      <c r="BL111" s="1024" t="s">
        <v>17198</v>
      </c>
      <c r="BM111" s="1024" t="s">
        <v>17198</v>
      </c>
      <c r="BN111" s="1024" t="s">
        <v>17198</v>
      </c>
      <c r="BO111" s="1024" t="s">
        <v>17198</v>
      </c>
      <c r="BP111" s="1024" t="s">
        <v>17199</v>
      </c>
      <c r="BQ111" s="1024" t="s">
        <v>17199</v>
      </c>
      <c r="BR111" s="1024" t="s">
        <v>17199</v>
      </c>
      <c r="BS111" s="1024" t="s">
        <v>17199</v>
      </c>
      <c r="BT111" s="1024" t="s">
        <v>17200</v>
      </c>
      <c r="BU111" s="1024" t="s">
        <v>17200</v>
      </c>
      <c r="BV111" s="1024" t="s">
        <v>17200</v>
      </c>
      <c r="BW111" s="1024" t="s">
        <v>17200</v>
      </c>
      <c r="BX111" s="1027"/>
      <c r="BY111" s="1486"/>
      <c r="BZ111" s="1486"/>
      <c r="CA111" s="1487"/>
      <c r="CB111" s="1027"/>
      <c r="CC111" s="1486"/>
      <c r="CD111" s="1486"/>
      <c r="CE111" s="1487"/>
      <c r="CF111" s="1027"/>
      <c r="CG111" s="1486"/>
      <c r="CH111" s="1486"/>
      <c r="CI111" s="1487"/>
      <c r="CJ111" s="1113" t="s">
        <v>16341</v>
      </c>
      <c r="CK111" s="1019" t="s">
        <v>16341</v>
      </c>
      <c r="CL111" s="1019" t="s">
        <v>16341</v>
      </c>
      <c r="CM111" s="1020" t="s">
        <v>16341</v>
      </c>
      <c r="CN111" s="1024" t="s">
        <v>17198</v>
      </c>
      <c r="CO111" s="1024" t="s">
        <v>17198</v>
      </c>
      <c r="CP111" s="1024" t="s">
        <v>17198</v>
      </c>
      <c r="CQ111" s="1024" t="s">
        <v>17198</v>
      </c>
      <c r="CR111" s="1024" t="s">
        <v>17199</v>
      </c>
      <c r="CS111" s="1024" t="s">
        <v>17199</v>
      </c>
      <c r="CT111" s="1024" t="s">
        <v>17199</v>
      </c>
      <c r="CU111" s="1024" t="s">
        <v>17199</v>
      </c>
      <c r="CV111" s="1024" t="s">
        <v>17200</v>
      </c>
      <c r="CW111" s="1024" t="s">
        <v>17200</v>
      </c>
      <c r="CX111" s="1024" t="s">
        <v>17200</v>
      </c>
      <c r="CY111" s="1024" t="s">
        <v>17200</v>
      </c>
      <c r="CZ111" s="1057" t="s">
        <v>17201</v>
      </c>
      <c r="DA111" s="1024" t="s">
        <v>16117</v>
      </c>
      <c r="DB111" s="1024" t="s">
        <v>16117</v>
      </c>
      <c r="DC111" s="1024" t="s">
        <v>16117</v>
      </c>
      <c r="DD111" s="1018" t="s">
        <v>17864</v>
      </c>
      <c r="DE111" s="1019" t="s">
        <v>17864</v>
      </c>
      <c r="DF111" s="1019" t="s">
        <v>17864</v>
      </c>
      <c r="DG111" s="1020" t="s">
        <v>17864</v>
      </c>
      <c r="DH111" s="1018" t="s">
        <v>17868</v>
      </c>
      <c r="DI111" s="1019" t="s">
        <v>17868</v>
      </c>
      <c r="DJ111" s="1019" t="s">
        <v>17868</v>
      </c>
      <c r="DK111" s="1020" t="s">
        <v>17868</v>
      </c>
      <c r="DL111" s="1018" t="s">
        <v>17868</v>
      </c>
      <c r="DM111" s="1019" t="s">
        <v>17868</v>
      </c>
      <c r="DN111" s="1019" t="s">
        <v>17868</v>
      </c>
      <c r="DO111" s="1020" t="s">
        <v>17868</v>
      </c>
      <c r="DP111" s="1024" t="s">
        <v>17198</v>
      </c>
      <c r="DQ111" s="1024" t="s">
        <v>17198</v>
      </c>
      <c r="DR111" s="1024" t="s">
        <v>17198</v>
      </c>
      <c r="DS111" s="1024" t="s">
        <v>17198</v>
      </c>
      <c r="DT111" s="1024" t="s">
        <v>17199</v>
      </c>
      <c r="DU111" s="1024" t="s">
        <v>17199</v>
      </c>
      <c r="DV111" s="1024" t="s">
        <v>17199</v>
      </c>
      <c r="DW111" s="1024" t="s">
        <v>17199</v>
      </c>
      <c r="DX111" s="1026"/>
      <c r="DY111" s="1057" t="s">
        <v>16174</v>
      </c>
      <c r="DZ111" s="1057" t="s">
        <v>16174</v>
      </c>
      <c r="EA111" s="1057" t="s">
        <v>16174</v>
      </c>
      <c r="EB111" s="1057" t="s">
        <v>16174</v>
      </c>
      <c r="EC111" s="1057" t="s">
        <v>17202</v>
      </c>
      <c r="ED111" s="1057" t="s">
        <v>17202</v>
      </c>
      <c r="EE111" s="1057" t="s">
        <v>17202</v>
      </c>
      <c r="EF111" s="1057" t="s">
        <v>17202</v>
      </c>
      <c r="EG111" s="1027"/>
      <c r="EH111" s="1486"/>
      <c r="EI111" s="1486"/>
      <c r="EJ111" s="1487"/>
      <c r="EK111" s="1018" t="s">
        <v>16109</v>
      </c>
      <c r="EL111" s="1019" t="s">
        <v>16109</v>
      </c>
      <c r="EM111" s="1019" t="s">
        <v>16109</v>
      </c>
      <c r="EN111" s="1051" t="s">
        <v>16109</v>
      </c>
      <c r="EO111" s="1027"/>
      <c r="EP111" s="1486"/>
      <c r="EQ111" s="1486"/>
      <c r="ER111" s="1487"/>
      <c r="ES111" s="1057" t="s">
        <v>17198</v>
      </c>
      <c r="ET111" s="1057" t="s">
        <v>17198</v>
      </c>
      <c r="EU111" s="1057" t="s">
        <v>17198</v>
      </c>
      <c r="EV111" s="1057" t="s">
        <v>17198</v>
      </c>
      <c r="EW111" s="1057" t="s">
        <v>17199</v>
      </c>
      <c r="EX111" s="1057" t="s">
        <v>17199</v>
      </c>
      <c r="EY111" s="1057" t="s">
        <v>17199</v>
      </c>
      <c r="EZ111" s="1057" t="s">
        <v>17199</v>
      </c>
      <c r="FA111" s="1057" t="s">
        <v>17200</v>
      </c>
      <c r="FB111" s="1057" t="s">
        <v>17200</v>
      </c>
      <c r="FC111" s="1057" t="s">
        <v>17200</v>
      </c>
      <c r="FD111" s="1057" t="s">
        <v>17200</v>
      </c>
      <c r="FE111" s="1057" t="s">
        <v>17201</v>
      </c>
      <c r="FF111" s="446"/>
      <c r="FG111" s="446"/>
      <c r="FH111" s="446"/>
      <c r="FI111" s="1027"/>
      <c r="FJ111" s="1486"/>
      <c r="FK111" s="1486"/>
      <c r="FL111" s="1487"/>
      <c r="FM111" s="1027"/>
      <c r="FN111" s="1486"/>
      <c r="FO111" s="1486"/>
      <c r="FP111" s="1487"/>
      <c r="FQ111" s="1027"/>
      <c r="FR111" s="1486"/>
      <c r="FS111" s="1486"/>
      <c r="FT111" s="1487"/>
      <c r="FU111" s="1057" t="s">
        <v>17198</v>
      </c>
      <c r="FV111" s="1057" t="s">
        <v>17198</v>
      </c>
      <c r="FW111" s="1057" t="s">
        <v>17198</v>
      </c>
      <c r="FX111" s="1057" t="s">
        <v>17198</v>
      </c>
      <c r="FY111" s="1057" t="s">
        <v>17199</v>
      </c>
      <c r="FZ111" s="1057" t="s">
        <v>17199</v>
      </c>
      <c r="GA111" s="1057" t="s">
        <v>17199</v>
      </c>
      <c r="GB111" s="1057" t="s">
        <v>17199</v>
      </c>
      <c r="GC111" s="1057" t="s">
        <v>17203</v>
      </c>
      <c r="GD111" s="1057" t="s">
        <v>17203</v>
      </c>
      <c r="GE111" s="1057" t="s">
        <v>17203</v>
      </c>
      <c r="GF111" s="1057" t="s">
        <v>17203</v>
      </c>
      <c r="GG111" s="1057" t="s">
        <v>17201</v>
      </c>
      <c r="GH111" s="1486"/>
      <c r="GI111" s="1486"/>
      <c r="GJ111" s="1487"/>
      <c r="GK111" s="1027"/>
      <c r="GL111" s="1486"/>
      <c r="GM111" s="1486"/>
      <c r="GN111" s="1487"/>
      <c r="GO111" s="1027"/>
      <c r="GP111" s="1486"/>
      <c r="GQ111" s="1486"/>
      <c r="GR111" s="1487"/>
      <c r="GS111" s="1027"/>
      <c r="GT111" s="1486"/>
      <c r="GU111" s="1486"/>
      <c r="GV111" s="1487"/>
      <c r="GW111" s="1057" t="s">
        <v>17198</v>
      </c>
      <c r="GX111" s="1057" t="s">
        <v>17198</v>
      </c>
      <c r="GY111" s="1057" t="s">
        <v>17198</v>
      </c>
      <c r="GZ111" s="1057" t="s">
        <v>17198</v>
      </c>
      <c r="HA111" s="1057" t="s">
        <v>17199</v>
      </c>
      <c r="HB111" s="1057" t="s">
        <v>17199</v>
      </c>
      <c r="HC111" s="1057" t="s">
        <v>17199</v>
      </c>
      <c r="HD111" s="1057" t="s">
        <v>17199</v>
      </c>
      <c r="HE111" s="1057" t="s">
        <v>17200</v>
      </c>
      <c r="HF111" s="1057" t="s">
        <v>17200</v>
      </c>
      <c r="HG111" s="1057" t="s">
        <v>17200</v>
      </c>
      <c r="HH111" s="1057" t="s">
        <v>17200</v>
      </c>
      <c r="HI111" s="1057" t="s">
        <v>17201</v>
      </c>
      <c r="HJ111" s="1486"/>
      <c r="HK111" s="1486"/>
      <c r="HL111" s="1487"/>
      <c r="HM111" s="1027"/>
      <c r="HN111" s="1486"/>
      <c r="HO111" s="1486"/>
      <c r="HP111" s="1487"/>
      <c r="HQ111" s="1027"/>
      <c r="HR111" s="1486"/>
      <c r="HS111" s="1486"/>
      <c r="HT111" s="1487"/>
      <c r="HU111" s="1027"/>
      <c r="HV111" s="1486"/>
      <c r="HW111" s="1486"/>
      <c r="HX111" s="1487"/>
      <c r="HY111" s="1057" t="s">
        <v>17205</v>
      </c>
      <c r="HZ111" s="1057" t="s">
        <v>17205</v>
      </c>
      <c r="IA111" s="1057" t="s">
        <v>17205</v>
      </c>
      <c r="IB111" s="1057" t="s">
        <v>17205</v>
      </c>
      <c r="IC111" s="1057" t="s">
        <v>17206</v>
      </c>
      <c r="ID111" s="1057" t="s">
        <v>17206</v>
      </c>
      <c r="IE111" s="1057" t="s">
        <v>17206</v>
      </c>
      <c r="IF111" s="1057" t="s">
        <v>17206</v>
      </c>
      <c r="IG111" s="1057" t="s">
        <v>17205</v>
      </c>
      <c r="IH111" s="1057" t="s">
        <v>17205</v>
      </c>
      <c r="II111" s="1057" t="s">
        <v>17205</v>
      </c>
      <c r="IJ111" s="1057" t="s">
        <v>17205</v>
      </c>
      <c r="IK111" s="1057" t="s">
        <v>17206</v>
      </c>
      <c r="IL111" s="1057" t="s">
        <v>17206</v>
      </c>
      <c r="IM111" s="1057" t="s">
        <v>17206</v>
      </c>
      <c r="IN111" s="1057" t="s">
        <v>17206</v>
      </c>
    </row>
    <row r="112" spans="1:248" ht="63.75" customHeight="1">
      <c r="A112" s="2500"/>
      <c r="B112" s="751" t="s">
        <v>17874</v>
      </c>
      <c r="C112" s="1014"/>
      <c r="D112" s="1018" t="s">
        <v>16341</v>
      </c>
      <c r="E112" s="1018" t="s">
        <v>16341</v>
      </c>
      <c r="F112" s="1018" t="s">
        <v>16341</v>
      </c>
      <c r="G112" s="1018" t="s">
        <v>16341</v>
      </c>
      <c r="H112" s="1018" t="s">
        <v>16060</v>
      </c>
      <c r="I112" s="1018" t="s">
        <v>16060</v>
      </c>
      <c r="J112" s="1018" t="s">
        <v>16060</v>
      </c>
      <c r="K112" s="1018" t="s">
        <v>16060</v>
      </c>
      <c r="L112" s="1018" t="s">
        <v>16109</v>
      </c>
      <c r="M112" s="1019" t="s">
        <v>16109</v>
      </c>
      <c r="N112" s="1019" t="s">
        <v>16109</v>
      </c>
      <c r="O112" s="1020" t="s">
        <v>16109</v>
      </c>
      <c r="P112" s="1113" t="s">
        <v>17875</v>
      </c>
      <c r="Q112" s="1113" t="s">
        <v>17875</v>
      </c>
      <c r="R112" s="1113" t="s">
        <v>17875</v>
      </c>
      <c r="S112" s="1113" t="s">
        <v>17875</v>
      </c>
      <c r="T112" s="1027"/>
      <c r="U112" s="1486"/>
      <c r="V112" s="1486"/>
      <c r="W112" s="1487"/>
      <c r="X112" s="1018" t="s">
        <v>16109</v>
      </c>
      <c r="Y112" s="1019" t="s">
        <v>16109</v>
      </c>
      <c r="Z112" s="1019" t="s">
        <v>16109</v>
      </c>
      <c r="AA112" s="1020" t="s">
        <v>16109</v>
      </c>
      <c r="AB112" s="1018" t="s">
        <v>16109</v>
      </c>
      <c r="AC112" s="1019" t="s">
        <v>16109</v>
      </c>
      <c r="AD112" s="1019" t="s">
        <v>16109</v>
      </c>
      <c r="AE112" s="1020" t="s">
        <v>16109</v>
      </c>
      <c r="AF112" s="1018" t="s">
        <v>16109</v>
      </c>
      <c r="AG112" s="1019" t="s">
        <v>16109</v>
      </c>
      <c r="AH112" s="1019" t="s">
        <v>16109</v>
      </c>
      <c r="AI112" s="1020" t="s">
        <v>16109</v>
      </c>
      <c r="AJ112" s="1027"/>
      <c r="AK112" s="1486"/>
      <c r="AL112" s="1486"/>
      <c r="AM112" s="1487"/>
      <c r="AN112" s="1027"/>
      <c r="AO112" s="1486"/>
      <c r="AP112" s="1486"/>
      <c r="AQ112" s="1487"/>
      <c r="AR112" s="1027"/>
      <c r="AS112" s="1486"/>
      <c r="AT112" s="1486"/>
      <c r="AU112" s="1487"/>
      <c r="AV112" s="1027"/>
      <c r="AW112" s="1486"/>
      <c r="AX112" s="1486"/>
      <c r="AY112" s="1487"/>
      <c r="AZ112" s="1027"/>
      <c r="BA112" s="1486"/>
      <c r="BB112" s="1486"/>
      <c r="BC112" s="1487"/>
      <c r="BD112" s="1027"/>
      <c r="BE112" s="1486"/>
      <c r="BF112" s="1486"/>
      <c r="BG112" s="1487"/>
      <c r="BH112" s="1018" t="s">
        <v>16319</v>
      </c>
      <c r="BI112" s="1018" t="s">
        <v>16319</v>
      </c>
      <c r="BJ112" s="1018" t="s">
        <v>16319</v>
      </c>
      <c r="BK112" s="1020" t="s">
        <v>16319</v>
      </c>
      <c r="BL112" s="1027"/>
      <c r="BM112" s="1486"/>
      <c r="BN112" s="1486"/>
      <c r="BO112" s="1487"/>
      <c r="BP112" s="1027"/>
      <c r="BQ112" s="1486"/>
      <c r="BR112" s="1486"/>
      <c r="BS112" s="1487"/>
      <c r="BT112" s="1027"/>
      <c r="BU112" s="1486"/>
      <c r="BV112" s="1486"/>
      <c r="BW112" s="1487"/>
      <c r="BX112" s="1027"/>
      <c r="BY112" s="1486"/>
      <c r="BZ112" s="1486"/>
      <c r="CA112" s="1487"/>
      <c r="CB112" s="1027"/>
      <c r="CC112" s="1486"/>
      <c r="CD112" s="1486"/>
      <c r="CE112" s="1487"/>
      <c r="CF112" s="1027"/>
      <c r="CG112" s="1486"/>
      <c r="CH112" s="1486"/>
      <c r="CI112" s="1487"/>
      <c r="CJ112" s="1113" t="s">
        <v>16319</v>
      </c>
      <c r="CK112" s="1019" t="s">
        <v>16319</v>
      </c>
      <c r="CL112" s="1019" t="s">
        <v>16319</v>
      </c>
      <c r="CM112" s="1020" t="s">
        <v>16319</v>
      </c>
      <c r="CN112" s="1027"/>
      <c r="CO112" s="1486"/>
      <c r="CP112" s="1486"/>
      <c r="CQ112" s="1487"/>
      <c r="CR112" s="1027"/>
      <c r="CS112" s="1486"/>
      <c r="CT112" s="1486"/>
      <c r="CU112" s="1487"/>
      <c r="CV112" s="1027"/>
      <c r="CW112" s="1486"/>
      <c r="CX112" s="1486"/>
      <c r="CY112" s="1487"/>
      <c r="CZ112" s="1027"/>
      <c r="DA112" s="1486"/>
      <c r="DB112" s="1486"/>
      <c r="DC112" s="1487"/>
      <c r="DD112" s="1018" t="s">
        <v>16319</v>
      </c>
      <c r="DE112" s="1019" t="s">
        <v>16319</v>
      </c>
      <c r="DF112" s="1019" t="s">
        <v>16319</v>
      </c>
      <c r="DG112" s="1020" t="s">
        <v>16319</v>
      </c>
      <c r="DH112" s="1018" t="s">
        <v>16260</v>
      </c>
      <c r="DI112" s="1019" t="s">
        <v>16260</v>
      </c>
      <c r="DJ112" s="1019" t="s">
        <v>16260</v>
      </c>
      <c r="DK112" s="1020" t="s">
        <v>16260</v>
      </c>
      <c r="DL112" s="1018" t="s">
        <v>16260</v>
      </c>
      <c r="DM112" s="1019" t="s">
        <v>16260</v>
      </c>
      <c r="DN112" s="1019" t="s">
        <v>16260</v>
      </c>
      <c r="DO112" s="1020" t="s">
        <v>16260</v>
      </c>
      <c r="DP112" s="1027"/>
      <c r="DQ112" s="1486"/>
      <c r="DR112" s="1486"/>
      <c r="DS112" s="1487"/>
      <c r="DT112" s="1018" t="s">
        <v>17868</v>
      </c>
      <c r="DU112" s="1019" t="s">
        <v>17868</v>
      </c>
      <c r="DV112" s="1019" t="s">
        <v>17868</v>
      </c>
      <c r="DW112" s="1020" t="s">
        <v>17868</v>
      </c>
      <c r="DX112" s="1026"/>
      <c r="DY112" s="1027"/>
      <c r="DZ112" s="1486"/>
      <c r="EA112" s="1486"/>
      <c r="EB112" s="1487"/>
      <c r="EC112" s="1027"/>
      <c r="ED112" s="1486"/>
      <c r="EE112" s="1486"/>
      <c r="EF112" s="1487"/>
      <c r="EG112" s="1027"/>
      <c r="EH112" s="1486"/>
      <c r="EI112" s="1486"/>
      <c r="EJ112" s="1487"/>
      <c r="EK112" s="1018" t="s">
        <v>16109</v>
      </c>
      <c r="EL112" s="1019" t="s">
        <v>16109</v>
      </c>
      <c r="EM112" s="1019" t="s">
        <v>16109</v>
      </c>
      <c r="EN112" s="1051" t="s">
        <v>16109</v>
      </c>
      <c r="EO112" s="1027"/>
      <c r="EP112" s="1486"/>
      <c r="EQ112" s="1486"/>
      <c r="ER112" s="1487"/>
      <c r="ES112" s="1027"/>
      <c r="ET112" s="1486"/>
      <c r="EU112" s="1486"/>
      <c r="EV112" s="1487"/>
      <c r="EW112" s="1027"/>
      <c r="EX112" s="1486"/>
      <c r="EY112" s="1486"/>
      <c r="EZ112" s="1487"/>
      <c r="FA112" s="1027"/>
      <c r="FB112" s="1486"/>
      <c r="FC112" s="1486"/>
      <c r="FD112" s="1487"/>
      <c r="FE112" s="1027"/>
      <c r="FF112" s="1486"/>
      <c r="FG112" s="1486"/>
      <c r="FH112" s="1487"/>
      <c r="FI112" s="1027"/>
      <c r="FJ112" s="1486"/>
      <c r="FK112" s="1486"/>
      <c r="FL112" s="1487"/>
      <c r="FM112" s="1027"/>
      <c r="FN112" s="1486"/>
      <c r="FO112" s="1486"/>
      <c r="FP112" s="1487"/>
      <c r="FQ112" s="1027"/>
      <c r="FR112" s="1486"/>
      <c r="FS112" s="1486"/>
      <c r="FT112" s="1487"/>
      <c r="FU112" s="1027"/>
      <c r="FV112" s="1486"/>
      <c r="FW112" s="1486"/>
      <c r="FX112" s="1487"/>
      <c r="FY112" s="1027"/>
      <c r="FZ112" s="1486"/>
      <c r="GA112" s="1486"/>
      <c r="GB112" s="1487"/>
      <c r="GC112" s="1027"/>
      <c r="GD112" s="1486"/>
      <c r="GE112" s="1486"/>
      <c r="GF112" s="1487"/>
      <c r="GG112" s="1027"/>
      <c r="GH112" s="1486"/>
      <c r="GI112" s="1486"/>
      <c r="GJ112" s="1487"/>
      <c r="GK112" s="1027"/>
      <c r="GL112" s="1486"/>
      <c r="GM112" s="1486"/>
      <c r="GN112" s="1487"/>
      <c r="GO112" s="1027"/>
      <c r="GP112" s="1486"/>
      <c r="GQ112" s="1486"/>
      <c r="GR112" s="1487"/>
      <c r="GS112" s="1027"/>
      <c r="GT112" s="1486"/>
      <c r="GU112" s="1486"/>
      <c r="GV112" s="1487"/>
      <c r="GW112" s="1027"/>
      <c r="GX112" s="1486"/>
      <c r="GY112" s="1486"/>
      <c r="GZ112" s="1487"/>
      <c r="HA112" s="1027"/>
      <c r="HB112" s="1486"/>
      <c r="HC112" s="1486"/>
      <c r="HD112" s="1487"/>
      <c r="HE112" s="1027"/>
      <c r="HF112" s="1486"/>
      <c r="HG112" s="1486"/>
      <c r="HH112" s="1487"/>
      <c r="HI112" s="1027"/>
      <c r="HJ112" s="1486"/>
      <c r="HK112" s="1486"/>
      <c r="HL112" s="1487"/>
      <c r="HM112" s="1027"/>
      <c r="HN112" s="1486"/>
      <c r="HO112" s="1486"/>
      <c r="HP112" s="1487"/>
      <c r="HQ112" s="1027"/>
      <c r="HR112" s="1486"/>
      <c r="HS112" s="1486"/>
      <c r="HT112" s="1487"/>
      <c r="HU112" s="1027"/>
      <c r="HV112" s="1486"/>
      <c r="HW112" s="1486"/>
      <c r="HX112" s="1487"/>
      <c r="HY112" s="1027"/>
      <c r="HZ112" s="1486"/>
      <c r="IA112" s="1486"/>
      <c r="IB112" s="1487"/>
      <c r="IC112" s="1027"/>
      <c r="ID112" s="1486"/>
      <c r="IE112" s="1486"/>
      <c r="IF112" s="1487"/>
      <c r="IG112" s="1027"/>
      <c r="IH112" s="1486"/>
      <c r="II112" s="1486"/>
      <c r="IJ112" s="1487"/>
      <c r="IK112" s="1027"/>
      <c r="IL112" s="1486"/>
      <c r="IM112" s="1486"/>
      <c r="IN112" s="1487"/>
    </row>
    <row r="113" spans="1:248" ht="63.75" customHeight="1">
      <c r="A113" s="2500"/>
      <c r="B113" s="751" t="s">
        <v>17876</v>
      </c>
      <c r="C113" s="1014"/>
      <c r="D113" s="1018" t="s">
        <v>16319</v>
      </c>
      <c r="E113" s="1018" t="s">
        <v>16319</v>
      </c>
      <c r="F113" s="1018" t="s">
        <v>16319</v>
      </c>
      <c r="G113" s="1018" t="s">
        <v>16319</v>
      </c>
      <c r="H113" s="1027"/>
      <c r="I113" s="1486"/>
      <c r="J113" s="1486"/>
      <c r="K113" s="1487"/>
      <c r="L113" s="1024" t="s">
        <v>16720</v>
      </c>
      <c r="M113" s="1024" t="s">
        <v>16720</v>
      </c>
      <c r="N113" s="1024" t="s">
        <v>16720</v>
      </c>
      <c r="O113" s="1024" t="s">
        <v>16720</v>
      </c>
      <c r="P113" s="1018" t="s">
        <v>17877</v>
      </c>
      <c r="Q113" s="1018" t="s">
        <v>17877</v>
      </c>
      <c r="R113" s="1018" t="s">
        <v>17877</v>
      </c>
      <c r="S113" s="1018" t="s">
        <v>17877</v>
      </c>
      <c r="T113" s="1027"/>
      <c r="U113" s="1486"/>
      <c r="V113" s="1486"/>
      <c r="W113" s="1487"/>
      <c r="X113" s="1024" t="s">
        <v>16741</v>
      </c>
      <c r="Y113" s="1024" t="s">
        <v>16741</v>
      </c>
      <c r="Z113" s="1024" t="s">
        <v>16741</v>
      </c>
      <c r="AA113" s="1024" t="s">
        <v>16741</v>
      </c>
      <c r="AB113" s="1018" t="s">
        <v>16109</v>
      </c>
      <c r="AC113" s="1019" t="s">
        <v>16109</v>
      </c>
      <c r="AD113" s="1019" t="s">
        <v>16109</v>
      </c>
      <c r="AE113" s="1020" t="s">
        <v>16109</v>
      </c>
      <c r="AF113" s="1057" t="s">
        <v>16740</v>
      </c>
      <c r="AG113" s="1057" t="s">
        <v>16740</v>
      </c>
      <c r="AH113" s="1057" t="s">
        <v>16740</v>
      </c>
      <c r="AI113" s="1057" t="s">
        <v>16740</v>
      </c>
      <c r="AJ113" s="1027"/>
      <c r="AK113" s="1486"/>
      <c r="AL113" s="1486"/>
      <c r="AM113" s="1487"/>
      <c r="AN113" s="1027"/>
      <c r="AO113" s="1486"/>
      <c r="AP113" s="1486"/>
      <c r="AQ113" s="1487"/>
      <c r="AR113" s="1027"/>
      <c r="AS113" s="1486"/>
      <c r="AT113" s="1486"/>
      <c r="AU113" s="1487"/>
      <c r="AV113" s="1027"/>
      <c r="AW113" s="1486"/>
      <c r="AX113" s="1486"/>
      <c r="AY113" s="1487"/>
      <c r="AZ113" s="1027"/>
      <c r="BA113" s="1486"/>
      <c r="BB113" s="1486"/>
      <c r="BC113" s="1487"/>
      <c r="BD113" s="1027"/>
      <c r="BE113" s="1486"/>
      <c r="BF113" s="1486"/>
      <c r="BG113" s="1487"/>
      <c r="BH113" s="1027"/>
      <c r="BI113" s="1486"/>
      <c r="BJ113" s="1486"/>
      <c r="BK113" s="1487"/>
      <c r="BL113" s="1027"/>
      <c r="BM113" s="1486"/>
      <c r="BN113" s="1486"/>
      <c r="BO113" s="1487"/>
      <c r="BP113" s="1027"/>
      <c r="BQ113" s="1486"/>
      <c r="BR113" s="1486"/>
      <c r="BS113" s="1487"/>
      <c r="BT113" s="1027"/>
      <c r="BU113" s="1486"/>
      <c r="BV113" s="1486"/>
      <c r="BW113" s="1487"/>
      <c r="BX113" s="1027"/>
      <c r="BY113" s="1486"/>
      <c r="BZ113" s="1486"/>
      <c r="CA113" s="1487"/>
      <c r="CB113" s="1027"/>
      <c r="CC113" s="1486"/>
      <c r="CD113" s="1486"/>
      <c r="CE113" s="1487"/>
      <c r="CF113" s="1027"/>
      <c r="CG113" s="1486"/>
      <c r="CH113" s="1486"/>
      <c r="CI113" s="1487"/>
      <c r="CJ113" s="1027"/>
      <c r="CK113" s="1486"/>
      <c r="CL113" s="1486"/>
      <c r="CM113" s="1487"/>
      <c r="CN113" s="1027"/>
      <c r="CO113" s="1486"/>
      <c r="CP113" s="1486"/>
      <c r="CQ113" s="1487"/>
      <c r="CR113" s="1027"/>
      <c r="CS113" s="1486"/>
      <c r="CT113" s="1486"/>
      <c r="CU113" s="1487"/>
      <c r="CV113" s="1027"/>
      <c r="CW113" s="1486"/>
      <c r="CX113" s="1486"/>
      <c r="CY113" s="1487"/>
      <c r="CZ113" s="1027"/>
      <c r="DA113" s="1486"/>
      <c r="DB113" s="1486"/>
      <c r="DC113" s="1487"/>
      <c r="DD113" s="1018" t="s">
        <v>17868</v>
      </c>
      <c r="DE113" s="1019" t="s">
        <v>17868</v>
      </c>
      <c r="DF113" s="1019" t="s">
        <v>17868</v>
      </c>
      <c r="DG113" s="1020" t="s">
        <v>17868</v>
      </c>
      <c r="DH113" s="1018" t="s">
        <v>16341</v>
      </c>
      <c r="DI113" s="1019" t="s">
        <v>16341</v>
      </c>
      <c r="DJ113" s="1019" t="s">
        <v>16341</v>
      </c>
      <c r="DK113" s="1020" t="s">
        <v>16341</v>
      </c>
      <c r="DL113" s="1018" t="s">
        <v>16341</v>
      </c>
      <c r="DM113" s="1019" t="s">
        <v>16341</v>
      </c>
      <c r="DN113" s="1019" t="s">
        <v>16341</v>
      </c>
      <c r="DO113" s="1020" t="s">
        <v>16341</v>
      </c>
      <c r="DP113" s="1027"/>
      <c r="DQ113" s="1486"/>
      <c r="DR113" s="1486"/>
      <c r="DS113" s="1487"/>
      <c r="DT113" s="1027"/>
      <c r="DU113" s="1486"/>
      <c r="DV113" s="1486"/>
      <c r="DW113" s="1487"/>
      <c r="DX113" s="1026"/>
      <c r="DY113" s="1027"/>
      <c r="DZ113" s="1486"/>
      <c r="EA113" s="1486"/>
      <c r="EB113" s="1487"/>
      <c r="EC113" s="1027"/>
      <c r="ED113" s="1486"/>
      <c r="EE113" s="1486"/>
      <c r="EF113" s="1487"/>
      <c r="EG113" s="1027"/>
      <c r="EH113" s="1486"/>
      <c r="EI113" s="1486"/>
      <c r="EJ113" s="1487"/>
      <c r="EK113" s="1057" t="s">
        <v>17202</v>
      </c>
      <c r="EL113" s="1057" t="s">
        <v>17202</v>
      </c>
      <c r="EM113" s="1057" t="s">
        <v>17202</v>
      </c>
      <c r="EN113" s="1057" t="s">
        <v>17202</v>
      </c>
      <c r="EO113" s="1027"/>
      <c r="EP113" s="1486"/>
      <c r="EQ113" s="1486"/>
      <c r="ER113" s="1487"/>
      <c r="ES113" s="1027"/>
      <c r="ET113" s="1486"/>
      <c r="EU113" s="1486"/>
      <c r="EV113" s="1487"/>
      <c r="EW113" s="1027"/>
      <c r="EX113" s="1486"/>
      <c r="EY113" s="1486"/>
      <c r="EZ113" s="1487"/>
      <c r="FA113" s="1027"/>
      <c r="FB113" s="1486"/>
      <c r="FC113" s="1486"/>
      <c r="FD113" s="1487"/>
      <c r="FE113" s="1027"/>
      <c r="FF113" s="1486"/>
      <c r="FG113" s="1486"/>
      <c r="FH113" s="1487"/>
      <c r="FI113" s="1027"/>
      <c r="FJ113" s="1486"/>
      <c r="FK113" s="1486"/>
      <c r="FL113" s="1487"/>
      <c r="FM113" s="1027"/>
      <c r="FN113" s="1486"/>
      <c r="FO113" s="1486"/>
      <c r="FP113" s="1487"/>
      <c r="FQ113" s="1027"/>
      <c r="FR113" s="1486"/>
      <c r="FS113" s="1486"/>
      <c r="FT113" s="1487"/>
      <c r="FU113" s="1027"/>
      <c r="FV113" s="1486"/>
      <c r="FW113" s="1486"/>
      <c r="FX113" s="1487"/>
      <c r="FY113" s="1027"/>
      <c r="FZ113" s="1486"/>
      <c r="GA113" s="1486"/>
      <c r="GB113" s="1487"/>
      <c r="GC113" s="1027"/>
      <c r="GD113" s="1486"/>
      <c r="GE113" s="1486"/>
      <c r="GF113" s="1487"/>
      <c r="GG113" s="1027"/>
      <c r="GH113" s="1486"/>
      <c r="GI113" s="1486"/>
      <c r="GJ113" s="1487"/>
      <c r="GK113" s="1027"/>
      <c r="GL113" s="1486"/>
      <c r="GM113" s="1486"/>
      <c r="GN113" s="1487"/>
      <c r="GO113" s="1027"/>
      <c r="GP113" s="1486"/>
      <c r="GQ113" s="1486"/>
      <c r="GR113" s="1487"/>
      <c r="GS113" s="1027"/>
      <c r="GT113" s="1486"/>
      <c r="GU113" s="1486"/>
      <c r="GV113" s="1487"/>
      <c r="GW113" s="1027"/>
      <c r="GX113" s="1486"/>
      <c r="GY113" s="1486"/>
      <c r="GZ113" s="1487"/>
      <c r="HA113" s="1027"/>
      <c r="HB113" s="1486"/>
      <c r="HC113" s="1486"/>
      <c r="HD113" s="1487"/>
      <c r="HE113" s="1027"/>
      <c r="HF113" s="1486"/>
      <c r="HG113" s="1486"/>
      <c r="HH113" s="1487"/>
      <c r="HI113" s="1027"/>
      <c r="HJ113" s="1486"/>
      <c r="HK113" s="1486"/>
      <c r="HL113" s="1487"/>
      <c r="HM113" s="1027"/>
      <c r="HN113" s="1486"/>
      <c r="HO113" s="1486"/>
      <c r="HP113" s="1487"/>
      <c r="HQ113" s="1027"/>
      <c r="HR113" s="1486"/>
      <c r="HS113" s="1486"/>
      <c r="HT113" s="1487"/>
      <c r="HU113" s="1027"/>
      <c r="HV113" s="1486"/>
      <c r="HW113" s="1486"/>
      <c r="HX113" s="1487"/>
      <c r="HY113" s="1027"/>
      <c r="HZ113" s="1486"/>
      <c r="IA113" s="1486"/>
      <c r="IB113" s="1487"/>
      <c r="IC113" s="1027"/>
      <c r="ID113" s="1486"/>
      <c r="IE113" s="1486"/>
      <c r="IF113" s="1487"/>
      <c r="IG113" s="1027"/>
      <c r="IH113" s="1486"/>
      <c r="II113" s="1486"/>
      <c r="IJ113" s="1487"/>
      <c r="IK113" s="1027"/>
      <c r="IL113" s="1486"/>
      <c r="IM113" s="1486"/>
      <c r="IN113" s="1487"/>
    </row>
    <row r="114" spans="1:248" ht="63.75" customHeight="1">
      <c r="A114" s="2500"/>
      <c r="B114" s="751" t="s">
        <v>17878</v>
      </c>
      <c r="C114" s="1014"/>
      <c r="D114" s="1018" t="s">
        <v>16060</v>
      </c>
      <c r="E114" s="1018" t="s">
        <v>16060</v>
      </c>
      <c r="F114" s="1018" t="s">
        <v>16060</v>
      </c>
      <c r="G114" s="1018" t="s">
        <v>16060</v>
      </c>
      <c r="H114" s="1027"/>
      <c r="I114" s="1486"/>
      <c r="J114" s="1486"/>
      <c r="K114" s="1487"/>
      <c r="L114" s="1018" t="s">
        <v>16109</v>
      </c>
      <c r="M114" s="1019" t="s">
        <v>16109</v>
      </c>
      <c r="N114" s="1019" t="s">
        <v>16109</v>
      </c>
      <c r="O114" s="1020" t="s">
        <v>16109</v>
      </c>
      <c r="P114" s="1027"/>
      <c r="Q114" s="1486"/>
      <c r="R114" s="1486"/>
      <c r="S114" s="1487"/>
      <c r="T114" s="1027"/>
      <c r="U114" s="1486"/>
      <c r="V114" s="1486"/>
      <c r="W114" s="1487"/>
      <c r="X114" s="1018" t="s">
        <v>16109</v>
      </c>
      <c r="Y114" s="1019" t="s">
        <v>16109</v>
      </c>
      <c r="Z114" s="1019" t="s">
        <v>16109</v>
      </c>
      <c r="AA114" s="1020" t="s">
        <v>16109</v>
      </c>
      <c r="AB114" s="1018" t="s">
        <v>16109</v>
      </c>
      <c r="AC114" s="1019" t="s">
        <v>16109</v>
      </c>
      <c r="AD114" s="1019" t="s">
        <v>16109</v>
      </c>
      <c r="AE114" s="1020" t="s">
        <v>16109</v>
      </c>
      <c r="AF114" s="1018" t="s">
        <v>16109</v>
      </c>
      <c r="AG114" s="1019" t="s">
        <v>16109</v>
      </c>
      <c r="AH114" s="1019" t="s">
        <v>16109</v>
      </c>
      <c r="AI114" s="1020" t="s">
        <v>16109</v>
      </c>
      <c r="AJ114" s="1027"/>
      <c r="AK114" s="1486"/>
      <c r="AL114" s="1486"/>
      <c r="AM114" s="1487"/>
      <c r="AN114" s="1027"/>
      <c r="AO114" s="1486"/>
      <c r="AP114" s="1486"/>
      <c r="AQ114" s="1487"/>
      <c r="AR114" s="1027"/>
      <c r="AS114" s="1486"/>
      <c r="AT114" s="1486"/>
      <c r="AU114" s="1487"/>
      <c r="AV114" s="1027"/>
      <c r="AW114" s="1486"/>
      <c r="AX114" s="1486"/>
      <c r="AY114" s="1487"/>
      <c r="AZ114" s="1027"/>
      <c r="BA114" s="1486"/>
      <c r="BB114" s="1486"/>
      <c r="BC114" s="1487"/>
      <c r="BD114" s="1027"/>
      <c r="BE114" s="1486"/>
      <c r="BF114" s="1486"/>
      <c r="BG114" s="1487"/>
      <c r="BH114" s="1027"/>
      <c r="BI114" s="1486"/>
      <c r="BJ114" s="1486"/>
      <c r="BK114" s="1487"/>
      <c r="BL114" s="1027"/>
      <c r="BM114" s="1486"/>
      <c r="BN114" s="1486"/>
      <c r="BO114" s="1487"/>
      <c r="BP114" s="1027"/>
      <c r="BQ114" s="1486"/>
      <c r="BR114" s="1486"/>
      <c r="BS114" s="1487"/>
      <c r="BT114" s="1027"/>
      <c r="BU114" s="1486"/>
      <c r="BV114" s="1486"/>
      <c r="BW114" s="1487"/>
      <c r="BX114" s="1027"/>
      <c r="BY114" s="1486"/>
      <c r="BZ114" s="1486"/>
      <c r="CA114" s="1487"/>
      <c r="CB114" s="1071" t="s">
        <v>16187</v>
      </c>
      <c r="CC114" s="1071" t="s">
        <v>16187</v>
      </c>
      <c r="CD114" s="1071" t="s">
        <v>16187</v>
      </c>
      <c r="CE114" s="1069" t="s">
        <v>17879</v>
      </c>
      <c r="CF114" s="1027"/>
      <c r="CG114" s="1486"/>
      <c r="CH114" s="1486"/>
      <c r="CI114" s="1487"/>
      <c r="CJ114" s="1027"/>
      <c r="CK114" s="1486"/>
      <c r="CL114" s="1486"/>
      <c r="CM114" s="1487"/>
      <c r="CN114" s="1027"/>
      <c r="CO114" s="1486"/>
      <c r="CP114" s="1486"/>
      <c r="CQ114" s="1487"/>
      <c r="CR114" s="1027"/>
      <c r="CS114" s="1486"/>
      <c r="CT114" s="1486"/>
      <c r="CU114" s="1487"/>
      <c r="CV114" s="1027"/>
      <c r="CW114" s="1486"/>
      <c r="CX114" s="1486"/>
      <c r="CY114" s="1487"/>
      <c r="CZ114" s="1027"/>
      <c r="DA114" s="1486"/>
      <c r="DB114" s="1486"/>
      <c r="DC114" s="1487"/>
      <c r="DD114" s="1027"/>
      <c r="DE114" s="1486"/>
      <c r="DF114" s="1486"/>
      <c r="DG114" s="1487"/>
      <c r="DH114" s="1027"/>
      <c r="DI114" s="1486"/>
      <c r="DJ114" s="1486"/>
      <c r="DK114" s="1487"/>
      <c r="DL114" s="1027"/>
      <c r="DM114" s="1486"/>
      <c r="DN114" s="1486"/>
      <c r="DO114" s="1487"/>
      <c r="DP114" s="1027"/>
      <c r="DQ114" s="1486"/>
      <c r="DR114" s="1486"/>
      <c r="DS114" s="1487"/>
      <c r="DT114" s="1027"/>
      <c r="DU114" s="1486"/>
      <c r="DV114" s="1486"/>
      <c r="DW114" s="1487"/>
      <c r="DX114" s="1026"/>
      <c r="DY114" s="1027"/>
      <c r="DZ114" s="1486"/>
      <c r="EA114" s="1486"/>
      <c r="EB114" s="1487"/>
      <c r="EC114" s="1027"/>
      <c r="ED114" s="1486"/>
      <c r="EE114" s="1486"/>
      <c r="EF114" s="1487"/>
      <c r="EG114" s="1027"/>
      <c r="EH114" s="1486"/>
      <c r="EI114" s="1486"/>
      <c r="EJ114" s="1487"/>
      <c r="EK114" s="1018" t="s">
        <v>16109</v>
      </c>
      <c r="EL114" s="1019" t="s">
        <v>16109</v>
      </c>
      <c r="EM114" s="1019" t="s">
        <v>16109</v>
      </c>
      <c r="EN114" s="1051" t="s">
        <v>16109</v>
      </c>
      <c r="EO114" s="1027"/>
      <c r="EP114" s="1486"/>
      <c r="EQ114" s="1486"/>
      <c r="ER114" s="1487"/>
      <c r="ES114" s="1027"/>
      <c r="ET114" s="1486"/>
      <c r="EU114" s="1486"/>
      <c r="EV114" s="1487"/>
      <c r="EW114" s="1027"/>
      <c r="EX114" s="1486"/>
      <c r="EY114" s="1486"/>
      <c r="EZ114" s="1487"/>
      <c r="FA114" s="1027"/>
      <c r="FB114" s="1486"/>
      <c r="FC114" s="1486"/>
      <c r="FD114" s="1487"/>
      <c r="FE114" s="1027"/>
      <c r="FF114" s="1486"/>
      <c r="FG114" s="1486"/>
      <c r="FH114" s="1487"/>
      <c r="FI114" s="1027"/>
      <c r="FJ114" s="1486"/>
      <c r="FK114" s="1486"/>
      <c r="FL114" s="1487"/>
      <c r="FM114" s="1027"/>
      <c r="FN114" s="1486"/>
      <c r="FO114" s="1486"/>
      <c r="FP114" s="1487"/>
      <c r="FQ114" s="1027"/>
      <c r="FR114" s="1486"/>
      <c r="FS114" s="1486"/>
      <c r="FT114" s="1487"/>
      <c r="FU114" s="1027"/>
      <c r="FV114" s="1486"/>
      <c r="FW114" s="1486"/>
      <c r="FX114" s="1487"/>
      <c r="FY114" s="1027"/>
      <c r="FZ114" s="1486"/>
      <c r="GA114" s="1486"/>
      <c r="GB114" s="1487"/>
      <c r="GC114" s="1027"/>
      <c r="GD114" s="1486"/>
      <c r="GE114" s="1486"/>
      <c r="GF114" s="1487"/>
      <c r="GG114" s="1027"/>
      <c r="GH114" s="1486"/>
      <c r="GI114" s="1486"/>
      <c r="GJ114" s="1487"/>
      <c r="GK114" s="1027"/>
      <c r="GL114" s="1486"/>
      <c r="GM114" s="1486"/>
      <c r="GN114" s="1487"/>
      <c r="GO114" s="1027"/>
      <c r="GP114" s="1486"/>
      <c r="GQ114" s="1486"/>
      <c r="GR114" s="1487"/>
      <c r="GS114" s="1027"/>
      <c r="GT114" s="1486"/>
      <c r="GU114" s="1486"/>
      <c r="GV114" s="1487"/>
      <c r="GW114" s="1027"/>
      <c r="GX114" s="1486"/>
      <c r="GY114" s="1486"/>
      <c r="GZ114" s="1487"/>
      <c r="HA114" s="1027"/>
      <c r="HB114" s="1486"/>
      <c r="HC114" s="1486"/>
      <c r="HD114" s="1487"/>
      <c r="HE114" s="1027"/>
      <c r="HF114" s="1486"/>
      <c r="HG114" s="1486"/>
      <c r="HH114" s="1487"/>
      <c r="HI114" s="1027"/>
      <c r="HJ114" s="1486"/>
      <c r="HK114" s="1486"/>
      <c r="HL114" s="1487"/>
      <c r="HM114" s="1027"/>
      <c r="HN114" s="1486"/>
      <c r="HO114" s="1486"/>
      <c r="HP114" s="1487"/>
      <c r="HQ114" s="1027"/>
      <c r="HR114" s="1486"/>
      <c r="HS114" s="1486"/>
      <c r="HT114" s="1487"/>
      <c r="HU114" s="1027"/>
      <c r="HV114" s="1486"/>
      <c r="HW114" s="1486"/>
      <c r="HX114" s="1487"/>
      <c r="HY114" s="1027"/>
      <c r="HZ114" s="1486"/>
      <c r="IA114" s="1486"/>
      <c r="IB114" s="1487"/>
      <c r="IC114" s="1027"/>
      <c r="ID114" s="1486"/>
      <c r="IE114" s="1486"/>
      <c r="IF114" s="1487"/>
      <c r="IG114" s="1027"/>
      <c r="IH114" s="1486"/>
      <c r="II114" s="1486"/>
      <c r="IJ114" s="1487"/>
      <c r="IK114" s="1027"/>
      <c r="IL114" s="1486"/>
      <c r="IM114" s="1486"/>
      <c r="IN114" s="1487"/>
    </row>
    <row r="115" spans="1:248" ht="25.5" customHeight="1">
      <c r="A115" s="2500"/>
      <c r="B115" s="751" t="s">
        <v>17880</v>
      </c>
      <c r="C115" s="1489"/>
      <c r="D115" s="1027"/>
      <c r="E115" s="1486"/>
      <c r="F115" s="1486"/>
      <c r="G115" s="1487"/>
      <c r="H115" s="1027"/>
      <c r="I115" s="1486"/>
      <c r="J115" s="1486"/>
      <c r="K115" s="1487"/>
      <c r="L115" s="1018" t="s">
        <v>16109</v>
      </c>
      <c r="M115" s="1019" t="s">
        <v>16109</v>
      </c>
      <c r="N115" s="1019" t="s">
        <v>16109</v>
      </c>
      <c r="O115" s="1020" t="s">
        <v>16109</v>
      </c>
      <c r="P115" s="1027"/>
      <c r="Q115" s="1486"/>
      <c r="R115" s="1486"/>
      <c r="S115" s="1487"/>
      <c r="T115" s="1027"/>
      <c r="U115" s="1486"/>
      <c r="V115" s="1486"/>
      <c r="W115" s="1487"/>
      <c r="X115" s="1018" t="s">
        <v>16109</v>
      </c>
      <c r="Y115" s="1019" t="s">
        <v>16109</v>
      </c>
      <c r="Z115" s="1019" t="s">
        <v>16109</v>
      </c>
      <c r="AA115" s="1020" t="s">
        <v>16109</v>
      </c>
      <c r="AB115" s="1018" t="s">
        <v>16109</v>
      </c>
      <c r="AC115" s="1019" t="s">
        <v>16109</v>
      </c>
      <c r="AD115" s="1019" t="s">
        <v>16109</v>
      </c>
      <c r="AE115" s="1020" t="s">
        <v>16109</v>
      </c>
      <c r="AF115" s="1018" t="s">
        <v>16109</v>
      </c>
      <c r="AG115" s="1019" t="s">
        <v>16109</v>
      </c>
      <c r="AH115" s="1019" t="s">
        <v>16109</v>
      </c>
      <c r="AI115" s="1020" t="s">
        <v>16109</v>
      </c>
      <c r="AJ115" s="1027"/>
      <c r="AK115" s="1486"/>
      <c r="AL115" s="1486"/>
      <c r="AM115" s="1487"/>
      <c r="AN115" s="1027"/>
      <c r="AO115" s="1486"/>
      <c r="AP115" s="1486"/>
      <c r="AQ115" s="1487"/>
      <c r="AR115" s="1027"/>
      <c r="AS115" s="1486"/>
      <c r="AT115" s="1486"/>
      <c r="AU115" s="1487"/>
      <c r="AV115" s="1027"/>
      <c r="AW115" s="1486"/>
      <c r="AX115" s="1486"/>
      <c r="AY115" s="1487"/>
      <c r="AZ115" s="1027"/>
      <c r="BA115" s="1486"/>
      <c r="BB115" s="1486"/>
      <c r="BC115" s="1487"/>
      <c r="BD115" s="1027"/>
      <c r="BE115" s="1486"/>
      <c r="BF115" s="1486"/>
      <c r="BG115" s="1487"/>
      <c r="BH115" s="1027"/>
      <c r="BI115" s="1486"/>
      <c r="BJ115" s="1486"/>
      <c r="BK115" s="1487"/>
      <c r="BL115" s="1027"/>
      <c r="BM115" s="1486"/>
      <c r="BN115" s="1486"/>
      <c r="BO115" s="1487"/>
      <c r="BP115" s="1027"/>
      <c r="BQ115" s="1486"/>
      <c r="BR115" s="1486"/>
      <c r="BS115" s="1487"/>
      <c r="BT115" s="1027"/>
      <c r="BU115" s="1486"/>
      <c r="BV115" s="1486"/>
      <c r="BW115" s="1487"/>
      <c r="BX115" s="1027"/>
      <c r="BY115" s="1486"/>
      <c r="BZ115" s="1486"/>
      <c r="CA115" s="1487"/>
      <c r="CB115" s="1027"/>
      <c r="CC115" s="1486"/>
      <c r="CD115" s="1486"/>
      <c r="CE115" s="1487"/>
      <c r="CF115" s="1027"/>
      <c r="CG115" s="1486"/>
      <c r="CH115" s="1486"/>
      <c r="CI115" s="1487"/>
      <c r="CJ115" s="1027"/>
      <c r="CK115" s="1486"/>
      <c r="CL115" s="1486"/>
      <c r="CM115" s="1487"/>
      <c r="CN115" s="1027"/>
      <c r="CO115" s="1486"/>
      <c r="CP115" s="1486"/>
      <c r="CQ115" s="1487"/>
      <c r="CR115" s="1027"/>
      <c r="CS115" s="1486"/>
      <c r="CT115" s="1486"/>
      <c r="CU115" s="1487"/>
      <c r="CV115" s="1027"/>
      <c r="CW115" s="1486"/>
      <c r="CX115" s="1486"/>
      <c r="CY115" s="1487"/>
      <c r="CZ115" s="1027"/>
      <c r="DA115" s="1486"/>
      <c r="DB115" s="1486"/>
      <c r="DC115" s="1487"/>
      <c r="DD115" s="1027"/>
      <c r="DE115" s="1486"/>
      <c r="DF115" s="1486"/>
      <c r="DG115" s="1487"/>
      <c r="DH115" s="1027"/>
      <c r="DI115" s="1486"/>
      <c r="DJ115" s="1486"/>
      <c r="DK115" s="1487"/>
      <c r="DL115" s="1027"/>
      <c r="DM115" s="1486"/>
      <c r="DN115" s="1486"/>
      <c r="DO115" s="1487"/>
      <c r="DP115" s="1027"/>
      <c r="DQ115" s="1486"/>
      <c r="DR115" s="1486"/>
      <c r="DS115" s="1487"/>
      <c r="DT115" s="1027"/>
      <c r="DU115" s="1486"/>
      <c r="DV115" s="1486"/>
      <c r="DW115" s="1487"/>
      <c r="DX115" s="1026"/>
      <c r="DY115" s="1027"/>
      <c r="DZ115" s="1486"/>
      <c r="EA115" s="1486"/>
      <c r="EB115" s="1487"/>
      <c r="EC115" s="1027"/>
      <c r="ED115" s="1486"/>
      <c r="EE115" s="1486"/>
      <c r="EF115" s="1487"/>
      <c r="EG115" s="1027"/>
      <c r="EH115" s="1486"/>
      <c r="EI115" s="1486"/>
      <c r="EJ115" s="1487"/>
      <c r="EK115" s="1018" t="s">
        <v>16109</v>
      </c>
      <c r="EL115" s="1019" t="s">
        <v>16109</v>
      </c>
      <c r="EM115" s="1019" t="s">
        <v>16109</v>
      </c>
      <c r="EN115" s="1051" t="s">
        <v>16109</v>
      </c>
      <c r="EO115" s="1027"/>
      <c r="EP115" s="1486"/>
      <c r="EQ115" s="1486"/>
      <c r="ER115" s="1487"/>
      <c r="ES115" s="1027"/>
      <c r="ET115" s="1486"/>
      <c r="EU115" s="1486"/>
      <c r="EV115" s="1487"/>
      <c r="EW115" s="1027"/>
      <c r="EX115" s="1486"/>
      <c r="EY115" s="1486"/>
      <c r="EZ115" s="1487"/>
      <c r="FA115" s="1027"/>
      <c r="FB115" s="1486"/>
      <c r="FC115" s="1486"/>
      <c r="FD115" s="1487"/>
      <c r="FE115" s="1027"/>
      <c r="FF115" s="1486"/>
      <c r="FG115" s="1486"/>
      <c r="FH115" s="1487"/>
      <c r="FI115" s="1027"/>
      <c r="FJ115" s="1486"/>
      <c r="FK115" s="1486"/>
      <c r="FL115" s="1487"/>
      <c r="FM115" s="1027"/>
      <c r="FN115" s="1486"/>
      <c r="FO115" s="1486"/>
      <c r="FP115" s="1487"/>
      <c r="FQ115" s="1027"/>
      <c r="FR115" s="1486"/>
      <c r="FS115" s="1486"/>
      <c r="FT115" s="1487"/>
      <c r="FU115" s="1027"/>
      <c r="FV115" s="1486"/>
      <c r="FW115" s="1486"/>
      <c r="FX115" s="1487"/>
      <c r="FY115" s="1027"/>
      <c r="FZ115" s="1486"/>
      <c r="GA115" s="1486"/>
      <c r="GB115" s="1487"/>
      <c r="GC115" s="1027"/>
      <c r="GD115" s="1486"/>
      <c r="GE115" s="1486"/>
      <c r="GF115" s="1487"/>
      <c r="GG115" s="1027"/>
      <c r="GH115" s="1486"/>
      <c r="GI115" s="1486"/>
      <c r="GJ115" s="1487"/>
      <c r="GK115" s="1027"/>
      <c r="GL115" s="1486"/>
      <c r="GM115" s="1486"/>
      <c r="GN115" s="1487"/>
      <c r="GO115" s="1027"/>
      <c r="GP115" s="1486"/>
      <c r="GQ115" s="1486"/>
      <c r="GR115" s="1487"/>
      <c r="GS115" s="1027"/>
      <c r="GT115" s="1486"/>
      <c r="GU115" s="1486"/>
      <c r="GV115" s="1487"/>
      <c r="GW115" s="1027"/>
      <c r="GX115" s="1486"/>
      <c r="GY115" s="1486"/>
      <c r="GZ115" s="1487"/>
      <c r="HA115" s="1027"/>
      <c r="HB115" s="1486"/>
      <c r="HC115" s="1486"/>
      <c r="HD115" s="1487"/>
      <c r="HE115" s="1027"/>
      <c r="HF115" s="1486"/>
      <c r="HG115" s="1486"/>
      <c r="HH115" s="1487"/>
      <c r="HI115" s="1027"/>
      <c r="HJ115" s="1486"/>
      <c r="HK115" s="1486"/>
      <c r="HL115" s="1487"/>
      <c r="HM115" s="1027"/>
      <c r="HN115" s="1486"/>
      <c r="HO115" s="1486"/>
      <c r="HP115" s="1487"/>
      <c r="HQ115" s="1027"/>
      <c r="HR115" s="1486"/>
      <c r="HS115" s="1486"/>
      <c r="HT115" s="1487"/>
      <c r="HU115" s="1027"/>
      <c r="HV115" s="1486"/>
      <c r="HW115" s="1486"/>
      <c r="HX115" s="1487"/>
      <c r="HY115" s="1027"/>
      <c r="HZ115" s="1486"/>
      <c r="IA115" s="1486"/>
      <c r="IB115" s="1487"/>
      <c r="IC115" s="1027"/>
      <c r="ID115" s="1486"/>
      <c r="IE115" s="1486"/>
      <c r="IF115" s="1487"/>
      <c r="IG115" s="1027"/>
      <c r="IH115" s="1486"/>
      <c r="II115" s="1486"/>
      <c r="IJ115" s="1487"/>
      <c r="IK115" s="1027"/>
      <c r="IL115" s="1486"/>
      <c r="IM115" s="1486"/>
      <c r="IN115" s="1487"/>
    </row>
    <row r="116" spans="1:248" ht="63.75" customHeight="1">
      <c r="A116" s="2500"/>
      <c r="B116" s="751" t="s">
        <v>17881</v>
      </c>
      <c r="C116" s="1014"/>
      <c r="D116" s="1027"/>
      <c r="E116" s="1486"/>
      <c r="F116" s="1486"/>
      <c r="G116" s="1487"/>
      <c r="H116" s="1027"/>
      <c r="I116" s="1486"/>
      <c r="J116" s="1486"/>
      <c r="K116" s="1487"/>
      <c r="L116" s="1018" t="s">
        <v>16109</v>
      </c>
      <c r="M116" s="1019" t="s">
        <v>16109</v>
      </c>
      <c r="N116" s="1019" t="s">
        <v>16109</v>
      </c>
      <c r="O116" s="1020" t="s">
        <v>16109</v>
      </c>
      <c r="P116" s="1027"/>
      <c r="Q116" s="1486"/>
      <c r="R116" s="1486"/>
      <c r="S116" s="1487"/>
      <c r="T116" s="1027"/>
      <c r="U116" s="1486"/>
      <c r="V116" s="1486"/>
      <c r="W116" s="1487"/>
      <c r="X116" s="1018" t="s">
        <v>16109</v>
      </c>
      <c r="Y116" s="1019" t="s">
        <v>16109</v>
      </c>
      <c r="Z116" s="1019" t="s">
        <v>16109</v>
      </c>
      <c r="AA116" s="1020" t="s">
        <v>16109</v>
      </c>
      <c r="AB116" s="1018" t="s">
        <v>16109</v>
      </c>
      <c r="AC116" s="1019" t="s">
        <v>16109</v>
      </c>
      <c r="AD116" s="1019" t="s">
        <v>16109</v>
      </c>
      <c r="AE116" s="1020" t="s">
        <v>16109</v>
      </c>
      <c r="AF116" s="1018" t="s">
        <v>16109</v>
      </c>
      <c r="AG116" s="1019" t="s">
        <v>16109</v>
      </c>
      <c r="AH116" s="1019" t="s">
        <v>16109</v>
      </c>
      <c r="AI116" s="1020" t="s">
        <v>16109</v>
      </c>
      <c r="AJ116" s="1027"/>
      <c r="AK116" s="1486"/>
      <c r="AL116" s="1486"/>
      <c r="AM116" s="1487"/>
      <c r="AN116" s="1027"/>
      <c r="AO116" s="1486"/>
      <c r="AP116" s="1486"/>
      <c r="AQ116" s="1487"/>
      <c r="AR116" s="1027"/>
      <c r="AS116" s="1486"/>
      <c r="AT116" s="1486"/>
      <c r="AU116" s="1487"/>
      <c r="AV116" s="1027"/>
      <c r="AW116" s="1486"/>
      <c r="AX116" s="1486"/>
      <c r="AY116" s="1487"/>
      <c r="AZ116" s="1027"/>
      <c r="BA116" s="1486"/>
      <c r="BB116" s="1486"/>
      <c r="BC116" s="1487"/>
      <c r="BD116" s="1027"/>
      <c r="BE116" s="1486"/>
      <c r="BF116" s="1486"/>
      <c r="BG116" s="1487"/>
      <c r="BH116" s="1027"/>
      <c r="BI116" s="1486"/>
      <c r="BJ116" s="1486"/>
      <c r="BK116" s="1487"/>
      <c r="BL116" s="1027"/>
      <c r="BM116" s="1486"/>
      <c r="BN116" s="1486"/>
      <c r="BO116" s="1487"/>
      <c r="BP116" s="1027"/>
      <c r="BQ116" s="1486"/>
      <c r="BR116" s="1486"/>
      <c r="BS116" s="1487"/>
      <c r="BT116" s="1027"/>
      <c r="BU116" s="1486"/>
      <c r="BV116" s="1486"/>
      <c r="BW116" s="1487"/>
      <c r="BX116" s="1027"/>
      <c r="BY116" s="1486"/>
      <c r="BZ116" s="1486"/>
      <c r="CA116" s="1487"/>
      <c r="CB116" s="1027"/>
      <c r="CC116" s="1486"/>
      <c r="CD116" s="1486"/>
      <c r="CE116" s="1487"/>
      <c r="CF116" s="1027"/>
      <c r="CG116" s="1486"/>
      <c r="CH116" s="1486"/>
      <c r="CI116" s="1487"/>
      <c r="CJ116" s="1027"/>
      <c r="CK116" s="1486"/>
      <c r="CL116" s="1486"/>
      <c r="CM116" s="1487"/>
      <c r="CN116" s="1027"/>
      <c r="CO116" s="1486"/>
      <c r="CP116" s="1486"/>
      <c r="CQ116" s="1487"/>
      <c r="CR116" s="1027"/>
      <c r="CS116" s="1486"/>
      <c r="CT116" s="1486"/>
      <c r="CU116" s="1487"/>
      <c r="CV116" s="1027"/>
      <c r="CW116" s="1486"/>
      <c r="CX116" s="1486"/>
      <c r="CY116" s="1487"/>
      <c r="CZ116" s="1027"/>
      <c r="DA116" s="1486"/>
      <c r="DB116" s="1486"/>
      <c r="DC116" s="1487"/>
      <c r="DD116" s="1027"/>
      <c r="DE116" s="1486"/>
      <c r="DF116" s="1486"/>
      <c r="DG116" s="1487"/>
      <c r="DH116" s="1027"/>
      <c r="DI116" s="1486"/>
      <c r="DJ116" s="1486"/>
      <c r="DK116" s="1487"/>
      <c r="DL116" s="1027"/>
      <c r="DM116" s="1486"/>
      <c r="DN116" s="1486"/>
      <c r="DO116" s="1487"/>
      <c r="DP116" s="1027"/>
      <c r="DQ116" s="1486"/>
      <c r="DR116" s="1486"/>
      <c r="DS116" s="1487"/>
      <c r="DT116" s="1027"/>
      <c r="DU116" s="1486"/>
      <c r="DV116" s="1486"/>
      <c r="DW116" s="1487"/>
      <c r="DX116" s="1026"/>
      <c r="DY116" s="1027"/>
      <c r="DZ116" s="1486"/>
      <c r="EA116" s="1486"/>
      <c r="EB116" s="1487"/>
      <c r="EC116" s="1027"/>
      <c r="ED116" s="1486"/>
      <c r="EE116" s="1486"/>
      <c r="EF116" s="1487"/>
      <c r="EG116" s="1027"/>
      <c r="EH116" s="1486"/>
      <c r="EI116" s="1486"/>
      <c r="EJ116" s="1487"/>
      <c r="EK116" s="1018" t="s">
        <v>16109</v>
      </c>
      <c r="EL116" s="1019" t="s">
        <v>16109</v>
      </c>
      <c r="EM116" s="1019" t="s">
        <v>16109</v>
      </c>
      <c r="EN116" s="1051" t="s">
        <v>16109</v>
      </c>
      <c r="EO116" s="1027"/>
      <c r="EP116" s="1486"/>
      <c r="EQ116" s="1486"/>
      <c r="ER116" s="1487"/>
      <c r="ES116" s="1027"/>
      <c r="ET116" s="1486"/>
      <c r="EU116" s="1486"/>
      <c r="EV116" s="1487"/>
      <c r="EW116" s="1027"/>
      <c r="EX116" s="1486"/>
      <c r="EY116" s="1486"/>
      <c r="EZ116" s="1487"/>
      <c r="FA116" s="1027"/>
      <c r="FB116" s="1486"/>
      <c r="FC116" s="1486"/>
      <c r="FD116" s="1487"/>
      <c r="FE116" s="1027"/>
      <c r="FF116" s="1486"/>
      <c r="FG116" s="1486"/>
      <c r="FH116" s="1487"/>
      <c r="FI116" s="1027"/>
      <c r="FJ116" s="1486"/>
      <c r="FK116" s="1486"/>
      <c r="FL116" s="1487"/>
      <c r="FM116" s="1027"/>
      <c r="FN116" s="1486"/>
      <c r="FO116" s="1486"/>
      <c r="FP116" s="1487"/>
      <c r="FQ116" s="1027"/>
      <c r="FR116" s="1486"/>
      <c r="FS116" s="1486"/>
      <c r="FT116" s="1487"/>
      <c r="FU116" s="1027"/>
      <c r="FV116" s="1486"/>
      <c r="FW116" s="1486"/>
      <c r="FX116" s="1487"/>
      <c r="FY116" s="1027"/>
      <c r="FZ116" s="1486"/>
      <c r="GA116" s="1486"/>
      <c r="GB116" s="1487"/>
      <c r="GC116" s="1027"/>
      <c r="GD116" s="1486"/>
      <c r="GE116" s="1486"/>
      <c r="GF116" s="1487"/>
      <c r="GG116" s="1027"/>
      <c r="GH116" s="1486"/>
      <c r="GI116" s="1486"/>
      <c r="GJ116" s="1487"/>
      <c r="GK116" s="1027"/>
      <c r="GL116" s="1486"/>
      <c r="GM116" s="1486"/>
      <c r="GN116" s="1487"/>
      <c r="GO116" s="1027"/>
      <c r="GP116" s="1486"/>
      <c r="GQ116" s="1486"/>
      <c r="GR116" s="1487"/>
      <c r="GS116" s="1027"/>
      <c r="GT116" s="1486"/>
      <c r="GU116" s="1486"/>
      <c r="GV116" s="1487"/>
      <c r="GW116" s="1027"/>
      <c r="GX116" s="1486"/>
      <c r="GY116" s="1486"/>
      <c r="GZ116" s="1487"/>
      <c r="HA116" s="1027"/>
      <c r="HB116" s="1486"/>
      <c r="HC116" s="1486"/>
      <c r="HD116" s="1487"/>
      <c r="HE116" s="1027"/>
      <c r="HF116" s="1486"/>
      <c r="HG116" s="1486"/>
      <c r="HH116" s="1487"/>
      <c r="HI116" s="1027"/>
      <c r="HJ116" s="1486"/>
      <c r="HK116" s="1486"/>
      <c r="HL116" s="1487"/>
      <c r="HM116" s="1027"/>
      <c r="HN116" s="1486"/>
      <c r="HO116" s="1486"/>
      <c r="HP116" s="1487"/>
      <c r="HQ116" s="1027"/>
      <c r="HR116" s="1486"/>
      <c r="HS116" s="1486"/>
      <c r="HT116" s="1487"/>
      <c r="HU116" s="1027"/>
      <c r="HV116" s="1486"/>
      <c r="HW116" s="1486"/>
      <c r="HX116" s="1487"/>
      <c r="HY116" s="1027"/>
      <c r="HZ116" s="1486"/>
      <c r="IA116" s="1486"/>
      <c r="IB116" s="1487"/>
      <c r="IC116" s="1027"/>
      <c r="ID116" s="1486"/>
      <c r="IE116" s="1486"/>
      <c r="IF116" s="1487"/>
      <c r="IG116" s="1027"/>
      <c r="IH116" s="1486"/>
      <c r="II116" s="1486"/>
      <c r="IJ116" s="1487"/>
      <c r="IK116" s="1027"/>
      <c r="IL116" s="1486"/>
      <c r="IM116" s="1486"/>
      <c r="IN116" s="1487"/>
    </row>
    <row r="117" spans="1:248" ht="63.75" customHeight="1">
      <c r="A117" s="2500"/>
      <c r="B117" s="751" t="s">
        <v>17882</v>
      </c>
      <c r="C117" s="1014"/>
      <c r="D117" s="1027"/>
      <c r="E117" s="1486"/>
      <c r="F117" s="1486"/>
      <c r="G117" s="1487"/>
      <c r="H117" s="1027"/>
      <c r="I117" s="1486"/>
      <c r="J117" s="1486"/>
      <c r="K117" s="1487"/>
      <c r="L117" s="1018" t="s">
        <v>16109</v>
      </c>
      <c r="M117" s="1019" t="s">
        <v>16109</v>
      </c>
      <c r="N117" s="1019" t="s">
        <v>16109</v>
      </c>
      <c r="O117" s="1020" t="s">
        <v>16109</v>
      </c>
      <c r="P117" s="1027"/>
      <c r="Q117" s="1486"/>
      <c r="R117" s="1486"/>
      <c r="S117" s="1487"/>
      <c r="T117" s="1027"/>
      <c r="U117" s="1486"/>
      <c r="V117" s="1486"/>
      <c r="W117" s="1487"/>
      <c r="X117" s="1027"/>
      <c r="Y117" s="1486"/>
      <c r="Z117" s="1486"/>
      <c r="AA117" s="1487"/>
      <c r="AB117" s="1027"/>
      <c r="AC117" s="1486"/>
      <c r="AD117" s="1486"/>
      <c r="AE117" s="1487"/>
      <c r="AF117" s="1027"/>
      <c r="AG117" s="1486"/>
      <c r="AH117" s="1486"/>
      <c r="AI117" s="1487"/>
      <c r="AJ117" s="1027"/>
      <c r="AK117" s="1486"/>
      <c r="AL117" s="1486"/>
      <c r="AM117" s="1487"/>
      <c r="AN117" s="1027"/>
      <c r="AO117" s="1486"/>
      <c r="AP117" s="1486"/>
      <c r="AQ117" s="1487"/>
      <c r="AR117" s="1027"/>
      <c r="AS117" s="1486"/>
      <c r="AT117" s="1486"/>
      <c r="AU117" s="1487"/>
      <c r="AV117" s="1027"/>
      <c r="AW117" s="1486"/>
      <c r="AX117" s="1486"/>
      <c r="AY117" s="1487"/>
      <c r="AZ117" s="1027"/>
      <c r="BA117" s="1486"/>
      <c r="BB117" s="1486"/>
      <c r="BC117" s="1487"/>
      <c r="BD117" s="1027"/>
      <c r="BE117" s="1486"/>
      <c r="BF117" s="1486"/>
      <c r="BG117" s="1487"/>
      <c r="BH117" s="1027"/>
      <c r="BI117" s="1486"/>
      <c r="BJ117" s="1486"/>
      <c r="BK117" s="1487"/>
      <c r="BL117" s="1027"/>
      <c r="BM117" s="1486"/>
      <c r="BN117" s="1486"/>
      <c r="BO117" s="1487"/>
      <c r="BP117" s="1027"/>
      <c r="BQ117" s="1486"/>
      <c r="BR117" s="1486"/>
      <c r="BS117" s="1487"/>
      <c r="BT117" s="1027"/>
      <c r="BU117" s="1486"/>
      <c r="BV117" s="1486"/>
      <c r="BW117" s="1487"/>
      <c r="BX117" s="1027"/>
      <c r="BY117" s="1486"/>
      <c r="BZ117" s="1486"/>
      <c r="CA117" s="1487"/>
      <c r="CB117" s="1027"/>
      <c r="CC117" s="1486"/>
      <c r="CD117" s="1486"/>
      <c r="CE117" s="1487"/>
      <c r="CF117" s="1027"/>
      <c r="CG117" s="1486"/>
      <c r="CH117" s="1486"/>
      <c r="CI117" s="1487"/>
      <c r="CJ117" s="1027"/>
      <c r="CK117" s="1486"/>
      <c r="CL117" s="1486"/>
      <c r="CM117" s="1487"/>
      <c r="CN117" s="1027"/>
      <c r="CO117" s="1486"/>
      <c r="CP117" s="1486"/>
      <c r="CQ117" s="1487"/>
      <c r="CR117" s="1027"/>
      <c r="CS117" s="1486"/>
      <c r="CT117" s="1486"/>
      <c r="CU117" s="1487"/>
      <c r="CV117" s="1027"/>
      <c r="CW117" s="1486"/>
      <c r="CX117" s="1486"/>
      <c r="CY117" s="1487"/>
      <c r="CZ117" s="1027"/>
      <c r="DA117" s="1486"/>
      <c r="DB117" s="1486"/>
      <c r="DC117" s="1487"/>
      <c r="DD117" s="1027"/>
      <c r="DE117" s="1486"/>
      <c r="DF117" s="1486"/>
      <c r="DG117" s="1487"/>
      <c r="DH117" s="1027"/>
      <c r="DI117" s="1486"/>
      <c r="DJ117" s="1486"/>
      <c r="DK117" s="1487"/>
      <c r="DL117" s="1027"/>
      <c r="DM117" s="1486"/>
      <c r="DN117" s="1486"/>
      <c r="DO117" s="1487"/>
      <c r="DP117" s="1027"/>
      <c r="DQ117" s="1486"/>
      <c r="DR117" s="1486"/>
      <c r="DS117" s="1487"/>
      <c r="DT117" s="1027"/>
      <c r="DU117" s="1486"/>
      <c r="DV117" s="1486"/>
      <c r="DW117" s="1487"/>
      <c r="DX117" s="1026"/>
      <c r="DY117" s="1027"/>
      <c r="DZ117" s="1486"/>
      <c r="EA117" s="1486"/>
      <c r="EB117" s="1487"/>
      <c r="EC117" s="1027"/>
      <c r="ED117" s="1486"/>
      <c r="EE117" s="1486"/>
      <c r="EF117" s="1487"/>
      <c r="EG117" s="1027"/>
      <c r="EH117" s="1486"/>
      <c r="EI117" s="1486"/>
      <c r="EJ117" s="1487"/>
      <c r="EK117" s="1027"/>
      <c r="EL117" s="1486"/>
      <c r="EM117" s="1486"/>
      <c r="EN117" s="1487"/>
      <c r="EO117" s="1027"/>
      <c r="EP117" s="1486"/>
      <c r="EQ117" s="1486"/>
      <c r="ER117" s="1487"/>
      <c r="ES117" s="1027"/>
      <c r="ET117" s="1486"/>
      <c r="EU117" s="1486"/>
      <c r="EV117" s="1487"/>
      <c r="EW117" s="1027"/>
      <c r="EX117" s="1486"/>
      <c r="EY117" s="1486"/>
      <c r="EZ117" s="1487"/>
      <c r="FA117" s="1027"/>
      <c r="FB117" s="1486"/>
      <c r="FC117" s="1486"/>
      <c r="FD117" s="1487"/>
      <c r="FE117" s="1027"/>
      <c r="FF117" s="1486"/>
      <c r="FG117" s="1486"/>
      <c r="FH117" s="1487"/>
      <c r="FI117" s="1027"/>
      <c r="FJ117" s="1486"/>
      <c r="FK117" s="1486"/>
      <c r="FL117" s="1487"/>
      <c r="FM117" s="1027"/>
      <c r="FN117" s="1486"/>
      <c r="FO117" s="1486"/>
      <c r="FP117" s="1487"/>
      <c r="FQ117" s="1027"/>
      <c r="FR117" s="1486"/>
      <c r="FS117" s="1486"/>
      <c r="FT117" s="1487"/>
      <c r="FU117" s="1027"/>
      <c r="FV117" s="1486"/>
      <c r="FW117" s="1486"/>
      <c r="FX117" s="1487"/>
      <c r="FY117" s="1027"/>
      <c r="FZ117" s="1486"/>
      <c r="GA117" s="1486"/>
      <c r="GB117" s="1487"/>
      <c r="GC117" s="1027"/>
      <c r="GD117" s="1486"/>
      <c r="GE117" s="1486"/>
      <c r="GF117" s="1487"/>
      <c r="GG117" s="1027"/>
      <c r="GH117" s="1486"/>
      <c r="GI117" s="1486"/>
      <c r="GJ117" s="1487"/>
      <c r="GK117" s="1027"/>
      <c r="GL117" s="1486"/>
      <c r="GM117" s="1486"/>
      <c r="GN117" s="1487"/>
      <c r="GO117" s="1027"/>
      <c r="GP117" s="1486"/>
      <c r="GQ117" s="1486"/>
      <c r="GR117" s="1487"/>
      <c r="GS117" s="1027"/>
      <c r="GT117" s="1486"/>
      <c r="GU117" s="1486"/>
      <c r="GV117" s="1487"/>
      <c r="GW117" s="1027"/>
      <c r="GX117" s="1486"/>
      <c r="GY117" s="1486"/>
      <c r="GZ117" s="1487"/>
      <c r="HA117" s="1027"/>
      <c r="HB117" s="1486"/>
      <c r="HC117" s="1486"/>
      <c r="HD117" s="1487"/>
      <c r="HE117" s="1027"/>
      <c r="HF117" s="1486"/>
      <c r="HG117" s="1486"/>
      <c r="HH117" s="1487"/>
      <c r="HI117" s="1027"/>
      <c r="HJ117" s="1486"/>
      <c r="HK117" s="1486"/>
      <c r="HL117" s="1487"/>
      <c r="HM117" s="1027"/>
      <c r="HN117" s="1486"/>
      <c r="HO117" s="1486"/>
      <c r="HP117" s="1487"/>
      <c r="HQ117" s="1027"/>
      <c r="HR117" s="1486"/>
      <c r="HS117" s="1486"/>
      <c r="HT117" s="1487"/>
      <c r="HU117" s="1027"/>
      <c r="HV117" s="1486"/>
      <c r="HW117" s="1486"/>
      <c r="HX117" s="1487"/>
      <c r="HY117" s="1027"/>
      <c r="HZ117" s="1486"/>
      <c r="IA117" s="1486"/>
      <c r="IB117" s="1487"/>
      <c r="IC117" s="1027"/>
      <c r="ID117" s="1486"/>
      <c r="IE117" s="1486"/>
      <c r="IF117" s="1487"/>
      <c r="IG117" s="1027"/>
      <c r="IH117" s="1486"/>
      <c r="II117" s="1486"/>
      <c r="IJ117" s="1487"/>
      <c r="IK117" s="1027"/>
      <c r="IL117" s="1486"/>
      <c r="IM117" s="1486"/>
      <c r="IN117" s="1487"/>
    </row>
    <row r="118" spans="1:248" ht="63.75" customHeight="1">
      <c r="A118" s="2500"/>
      <c r="B118" s="751" t="s">
        <v>17883</v>
      </c>
      <c r="C118" s="1014"/>
      <c r="D118" s="1027"/>
      <c r="E118" s="1486"/>
      <c r="F118" s="1486"/>
      <c r="G118" s="1487"/>
      <c r="H118" s="1027"/>
      <c r="I118" s="1486"/>
      <c r="J118" s="1486"/>
      <c r="K118" s="1487"/>
      <c r="L118" s="1018" t="s">
        <v>16109</v>
      </c>
      <c r="M118" s="1019" t="s">
        <v>16109</v>
      </c>
      <c r="N118" s="1019" t="s">
        <v>16109</v>
      </c>
      <c r="O118" s="1020" t="s">
        <v>16109</v>
      </c>
      <c r="P118" s="1027"/>
      <c r="Q118" s="1486"/>
      <c r="R118" s="1486"/>
      <c r="S118" s="1487"/>
      <c r="T118" s="1027"/>
      <c r="U118" s="1486"/>
      <c r="V118" s="1486"/>
      <c r="W118" s="1487"/>
      <c r="X118" s="1027"/>
      <c r="Y118" s="1486"/>
      <c r="Z118" s="1486"/>
      <c r="AA118" s="1487"/>
      <c r="AB118" s="1027"/>
      <c r="AC118" s="1486"/>
      <c r="AD118" s="1486"/>
      <c r="AE118" s="1487"/>
      <c r="AF118" s="1027"/>
      <c r="AG118" s="1486"/>
      <c r="AH118" s="1486"/>
      <c r="AI118" s="1487"/>
      <c r="AJ118" s="1027"/>
      <c r="AK118" s="1486"/>
      <c r="AL118" s="1486"/>
      <c r="AM118" s="1487"/>
      <c r="AN118" s="1027"/>
      <c r="AO118" s="1486"/>
      <c r="AP118" s="1486"/>
      <c r="AQ118" s="1487"/>
      <c r="AR118" s="1027"/>
      <c r="AS118" s="1486"/>
      <c r="AT118" s="1486"/>
      <c r="AU118" s="1487"/>
      <c r="AV118" s="1027"/>
      <c r="AW118" s="1486"/>
      <c r="AX118" s="1486"/>
      <c r="AY118" s="1487"/>
      <c r="AZ118" s="1027"/>
      <c r="BA118" s="1486"/>
      <c r="BB118" s="1486"/>
      <c r="BC118" s="1487"/>
      <c r="BD118" s="1027"/>
      <c r="BE118" s="1486"/>
      <c r="BF118" s="1486"/>
      <c r="BG118" s="1487"/>
      <c r="BH118" s="1027"/>
      <c r="BI118" s="1486"/>
      <c r="BJ118" s="1486"/>
      <c r="BK118" s="1487"/>
      <c r="BL118" s="1027"/>
      <c r="BM118" s="1486"/>
      <c r="BN118" s="1486"/>
      <c r="BO118" s="1487"/>
      <c r="BP118" s="1027"/>
      <c r="BQ118" s="1486"/>
      <c r="BR118" s="1486"/>
      <c r="BS118" s="1487"/>
      <c r="BT118" s="1027"/>
      <c r="BU118" s="1486"/>
      <c r="BV118" s="1486"/>
      <c r="BW118" s="1487"/>
      <c r="BX118" s="1027"/>
      <c r="BY118" s="1486"/>
      <c r="BZ118" s="1486"/>
      <c r="CA118" s="1487"/>
      <c r="CB118" s="1027"/>
      <c r="CC118" s="1486"/>
      <c r="CD118" s="1486"/>
      <c r="CE118" s="1487"/>
      <c r="CF118" s="1027"/>
      <c r="CG118" s="1486"/>
      <c r="CH118" s="1486"/>
      <c r="CI118" s="1487"/>
      <c r="CJ118" s="1027"/>
      <c r="CK118" s="1486"/>
      <c r="CL118" s="1486"/>
      <c r="CM118" s="1487"/>
      <c r="CN118" s="1027"/>
      <c r="CO118" s="1486"/>
      <c r="CP118" s="1486"/>
      <c r="CQ118" s="1487"/>
      <c r="CR118" s="1027"/>
      <c r="CS118" s="1486"/>
      <c r="CT118" s="1486"/>
      <c r="CU118" s="1487"/>
      <c r="CV118" s="1027"/>
      <c r="CW118" s="1486"/>
      <c r="CX118" s="1486"/>
      <c r="CY118" s="1487"/>
      <c r="CZ118" s="1027"/>
      <c r="DA118" s="1486"/>
      <c r="DB118" s="1486"/>
      <c r="DC118" s="1487"/>
      <c r="DD118" s="1027"/>
      <c r="DE118" s="1486"/>
      <c r="DF118" s="1486"/>
      <c r="DG118" s="1487"/>
      <c r="DH118" s="1027"/>
      <c r="DI118" s="1486"/>
      <c r="DJ118" s="1486"/>
      <c r="DK118" s="1487"/>
      <c r="DL118" s="1027"/>
      <c r="DM118" s="1486"/>
      <c r="DN118" s="1486"/>
      <c r="DO118" s="1487"/>
      <c r="DP118" s="1027"/>
      <c r="DQ118" s="1486"/>
      <c r="DR118" s="1486"/>
      <c r="DS118" s="1487"/>
      <c r="DT118" s="1027"/>
      <c r="DU118" s="1486"/>
      <c r="DV118" s="1486"/>
      <c r="DW118" s="1487"/>
      <c r="DX118" s="1026"/>
      <c r="DY118" s="1027"/>
      <c r="DZ118" s="1486"/>
      <c r="EA118" s="1486"/>
      <c r="EB118" s="1487"/>
      <c r="EC118" s="1027"/>
      <c r="ED118" s="1486"/>
      <c r="EE118" s="1486"/>
      <c r="EF118" s="1487"/>
      <c r="EG118" s="1027"/>
      <c r="EH118" s="1486"/>
      <c r="EI118" s="1486"/>
      <c r="EJ118" s="1487"/>
      <c r="EK118" s="1027"/>
      <c r="EL118" s="1486"/>
      <c r="EM118" s="1486"/>
      <c r="EN118" s="1487"/>
      <c r="EO118" s="1027"/>
      <c r="EP118" s="1486"/>
      <c r="EQ118" s="1486"/>
      <c r="ER118" s="1487"/>
      <c r="ES118" s="1027"/>
      <c r="ET118" s="1486"/>
      <c r="EU118" s="1486"/>
      <c r="EV118" s="1487"/>
      <c r="EW118" s="1027"/>
      <c r="EX118" s="1486"/>
      <c r="EY118" s="1486"/>
      <c r="EZ118" s="1487"/>
      <c r="FA118" s="1027"/>
      <c r="FB118" s="1486"/>
      <c r="FC118" s="1486"/>
      <c r="FD118" s="1487"/>
      <c r="FE118" s="1027"/>
      <c r="FF118" s="1486"/>
      <c r="FG118" s="1486"/>
      <c r="FH118" s="1487"/>
      <c r="FI118" s="1027"/>
      <c r="FJ118" s="1486"/>
      <c r="FK118" s="1486"/>
      <c r="FL118" s="1487"/>
      <c r="FM118" s="1027"/>
      <c r="FN118" s="1486"/>
      <c r="FO118" s="1486"/>
      <c r="FP118" s="1487"/>
      <c r="FQ118" s="1027"/>
      <c r="FR118" s="1486"/>
      <c r="FS118" s="1486"/>
      <c r="FT118" s="1487"/>
      <c r="FU118" s="1027"/>
      <c r="FV118" s="1486"/>
      <c r="FW118" s="1486"/>
      <c r="FX118" s="1487"/>
      <c r="FY118" s="1027"/>
      <c r="FZ118" s="1486"/>
      <c r="GA118" s="1486"/>
      <c r="GB118" s="1487"/>
      <c r="GC118" s="1027"/>
      <c r="GD118" s="1486"/>
      <c r="GE118" s="1486"/>
      <c r="GF118" s="1487"/>
      <c r="GG118" s="1027"/>
      <c r="GH118" s="1486"/>
      <c r="GI118" s="1486"/>
      <c r="GJ118" s="1487"/>
      <c r="GK118" s="1027"/>
      <c r="GL118" s="1486"/>
      <c r="GM118" s="1486"/>
      <c r="GN118" s="1487"/>
      <c r="GO118" s="1027"/>
      <c r="GP118" s="1486"/>
      <c r="GQ118" s="1486"/>
      <c r="GR118" s="1487"/>
      <c r="GS118" s="1027"/>
      <c r="GT118" s="1486"/>
      <c r="GU118" s="1486"/>
      <c r="GV118" s="1487"/>
      <c r="GW118" s="1027"/>
      <c r="GX118" s="1486"/>
      <c r="GY118" s="1486"/>
      <c r="GZ118" s="1487"/>
      <c r="HA118" s="1027"/>
      <c r="HB118" s="1486"/>
      <c r="HC118" s="1486"/>
      <c r="HD118" s="1487"/>
      <c r="HE118" s="1027"/>
      <c r="HF118" s="1486"/>
      <c r="HG118" s="1486"/>
      <c r="HH118" s="1487"/>
      <c r="HI118" s="1027"/>
      <c r="HJ118" s="1486"/>
      <c r="HK118" s="1486"/>
      <c r="HL118" s="1487"/>
      <c r="HM118" s="1027"/>
      <c r="HN118" s="1486"/>
      <c r="HO118" s="1486"/>
      <c r="HP118" s="1487"/>
      <c r="HQ118" s="1027"/>
      <c r="HR118" s="1486"/>
      <c r="HS118" s="1486"/>
      <c r="HT118" s="1487"/>
      <c r="HU118" s="1027"/>
      <c r="HV118" s="1486"/>
      <c r="HW118" s="1486"/>
      <c r="HX118" s="1487"/>
      <c r="HY118" s="1027"/>
      <c r="HZ118" s="1486"/>
      <c r="IA118" s="1486"/>
      <c r="IB118" s="1487"/>
      <c r="IC118" s="1027"/>
      <c r="ID118" s="1486"/>
      <c r="IE118" s="1486"/>
      <c r="IF118" s="1487"/>
      <c r="IG118" s="1027"/>
      <c r="IH118" s="1486"/>
      <c r="II118" s="1486"/>
      <c r="IJ118" s="1487"/>
      <c r="IK118" s="1027"/>
      <c r="IL118" s="1486"/>
      <c r="IM118" s="1486"/>
      <c r="IN118" s="1487"/>
    </row>
    <row r="119" spans="1:248" ht="63.75" customHeight="1">
      <c r="A119" s="2500"/>
      <c r="B119" s="751" t="s">
        <v>17884</v>
      </c>
      <c r="C119" s="1014"/>
      <c r="D119" s="1027"/>
      <c r="E119" s="1486"/>
      <c r="F119" s="1486"/>
      <c r="G119" s="1487"/>
      <c r="H119" s="1027"/>
      <c r="I119" s="1486"/>
      <c r="J119" s="1486"/>
      <c r="K119" s="1487"/>
      <c r="L119" s="1018" t="s">
        <v>16109</v>
      </c>
      <c r="M119" s="1019" t="s">
        <v>16109</v>
      </c>
      <c r="N119" s="1019" t="s">
        <v>16109</v>
      </c>
      <c r="O119" s="1020" t="s">
        <v>16109</v>
      </c>
      <c r="P119" s="1027"/>
      <c r="Q119" s="1486"/>
      <c r="R119" s="1486"/>
      <c r="S119" s="1487"/>
      <c r="T119" s="1027"/>
      <c r="U119" s="1486"/>
      <c r="V119" s="1486"/>
      <c r="W119" s="1487"/>
      <c r="X119" s="1027"/>
      <c r="Y119" s="1486"/>
      <c r="Z119" s="1486"/>
      <c r="AA119" s="1487"/>
      <c r="AB119" s="1027"/>
      <c r="AC119" s="1486"/>
      <c r="AD119" s="1486"/>
      <c r="AE119" s="1487"/>
      <c r="AF119" s="1027"/>
      <c r="AG119" s="1486"/>
      <c r="AH119" s="1486"/>
      <c r="AI119" s="1487"/>
      <c r="AJ119" s="1027"/>
      <c r="AK119" s="1486"/>
      <c r="AL119" s="1486"/>
      <c r="AM119" s="1487"/>
      <c r="AN119" s="1027"/>
      <c r="AO119" s="1486"/>
      <c r="AP119" s="1486"/>
      <c r="AQ119" s="1487"/>
      <c r="AR119" s="1027"/>
      <c r="AS119" s="1486"/>
      <c r="AT119" s="1486"/>
      <c r="AU119" s="1487"/>
      <c r="AV119" s="1027"/>
      <c r="AW119" s="1486"/>
      <c r="AX119" s="1486"/>
      <c r="AY119" s="1487"/>
      <c r="AZ119" s="1027"/>
      <c r="BA119" s="1486"/>
      <c r="BB119" s="1486"/>
      <c r="BC119" s="1487"/>
      <c r="BD119" s="1027"/>
      <c r="BE119" s="1486"/>
      <c r="BF119" s="1486"/>
      <c r="BG119" s="1487"/>
      <c r="BH119" s="1027"/>
      <c r="BI119" s="1486"/>
      <c r="BJ119" s="1486"/>
      <c r="BK119" s="1487"/>
      <c r="BL119" s="1027"/>
      <c r="BM119" s="1486"/>
      <c r="BN119" s="1486"/>
      <c r="BO119" s="1487"/>
      <c r="BP119" s="1027"/>
      <c r="BQ119" s="1486"/>
      <c r="BR119" s="1486"/>
      <c r="BS119" s="1487"/>
      <c r="BT119" s="1027"/>
      <c r="BU119" s="1486"/>
      <c r="BV119" s="1486"/>
      <c r="BW119" s="1487"/>
      <c r="BX119" s="1027"/>
      <c r="BY119" s="1486"/>
      <c r="BZ119" s="1486"/>
      <c r="CA119" s="1487"/>
      <c r="CB119" s="1027"/>
      <c r="CC119" s="1486"/>
      <c r="CD119" s="1486"/>
      <c r="CE119" s="1487"/>
      <c r="CF119" s="1027"/>
      <c r="CG119" s="1486"/>
      <c r="CH119" s="1486"/>
      <c r="CI119" s="1487"/>
      <c r="CJ119" s="1027"/>
      <c r="CK119" s="1486"/>
      <c r="CL119" s="1486"/>
      <c r="CM119" s="1487"/>
      <c r="CN119" s="1027"/>
      <c r="CO119" s="1486"/>
      <c r="CP119" s="1486"/>
      <c r="CQ119" s="1487"/>
      <c r="CR119" s="1027"/>
      <c r="CS119" s="1486"/>
      <c r="CT119" s="1486"/>
      <c r="CU119" s="1487"/>
      <c r="CV119" s="1027"/>
      <c r="CW119" s="1486"/>
      <c r="CX119" s="1486"/>
      <c r="CY119" s="1487"/>
      <c r="CZ119" s="1027"/>
      <c r="DA119" s="1486"/>
      <c r="DB119" s="1486"/>
      <c r="DC119" s="1487"/>
      <c r="DD119" s="1027"/>
      <c r="DE119" s="1486"/>
      <c r="DF119" s="1486"/>
      <c r="DG119" s="1487"/>
      <c r="DH119" s="1027"/>
      <c r="DI119" s="1486"/>
      <c r="DJ119" s="1486"/>
      <c r="DK119" s="1487"/>
      <c r="DL119" s="1027"/>
      <c r="DM119" s="1486"/>
      <c r="DN119" s="1486"/>
      <c r="DO119" s="1487"/>
      <c r="DP119" s="1027"/>
      <c r="DQ119" s="1486"/>
      <c r="DR119" s="1486"/>
      <c r="DS119" s="1487"/>
      <c r="DT119" s="1027"/>
      <c r="DU119" s="1486"/>
      <c r="DV119" s="1486"/>
      <c r="DW119" s="1487"/>
      <c r="DX119" s="1026"/>
      <c r="DY119" s="1027"/>
      <c r="DZ119" s="1486"/>
      <c r="EA119" s="1486"/>
      <c r="EB119" s="1487"/>
      <c r="EC119" s="1027"/>
      <c r="ED119" s="1486"/>
      <c r="EE119" s="1486"/>
      <c r="EF119" s="1487"/>
      <c r="EG119" s="1027"/>
      <c r="EH119" s="1486"/>
      <c r="EI119" s="1486"/>
      <c r="EJ119" s="1487"/>
      <c r="EK119" s="1027"/>
      <c r="EL119" s="1486"/>
      <c r="EM119" s="1486"/>
      <c r="EN119" s="1487"/>
      <c r="EO119" s="1027"/>
      <c r="EP119" s="1486"/>
      <c r="EQ119" s="1486"/>
      <c r="ER119" s="1487"/>
      <c r="ES119" s="1027"/>
      <c r="ET119" s="1486"/>
      <c r="EU119" s="1486"/>
      <c r="EV119" s="1487"/>
      <c r="EW119" s="1027"/>
      <c r="EX119" s="1486"/>
      <c r="EY119" s="1486"/>
      <c r="EZ119" s="1487"/>
      <c r="FA119" s="1027"/>
      <c r="FB119" s="1486"/>
      <c r="FC119" s="1486"/>
      <c r="FD119" s="1487"/>
      <c r="FE119" s="1027"/>
      <c r="FF119" s="1486"/>
      <c r="FG119" s="1486"/>
      <c r="FH119" s="1487"/>
      <c r="FI119" s="1027"/>
      <c r="FJ119" s="1486"/>
      <c r="FK119" s="1486"/>
      <c r="FL119" s="1487"/>
      <c r="FM119" s="1027"/>
      <c r="FN119" s="1486"/>
      <c r="FO119" s="1486"/>
      <c r="FP119" s="1487"/>
      <c r="FQ119" s="1027"/>
      <c r="FR119" s="1486"/>
      <c r="FS119" s="1486"/>
      <c r="FT119" s="1487"/>
      <c r="FU119" s="1027"/>
      <c r="FV119" s="1486"/>
      <c r="FW119" s="1486"/>
      <c r="FX119" s="1487"/>
      <c r="FY119" s="1027"/>
      <c r="FZ119" s="1486"/>
      <c r="GA119" s="1486"/>
      <c r="GB119" s="1487"/>
      <c r="GC119" s="1027"/>
      <c r="GD119" s="1486"/>
      <c r="GE119" s="1486"/>
      <c r="GF119" s="1487"/>
      <c r="GG119" s="1027"/>
      <c r="GH119" s="1486"/>
      <c r="GI119" s="1486"/>
      <c r="GJ119" s="1487"/>
      <c r="GK119" s="1027"/>
      <c r="GL119" s="1486"/>
      <c r="GM119" s="1486"/>
      <c r="GN119" s="1487"/>
      <c r="GO119" s="1027"/>
      <c r="GP119" s="1486"/>
      <c r="GQ119" s="1486"/>
      <c r="GR119" s="1487"/>
      <c r="GS119" s="1027"/>
      <c r="GT119" s="1486"/>
      <c r="GU119" s="1486"/>
      <c r="GV119" s="1487"/>
      <c r="GW119" s="1027"/>
      <c r="GX119" s="1486"/>
      <c r="GY119" s="1486"/>
      <c r="GZ119" s="1487"/>
      <c r="HA119" s="1027"/>
      <c r="HB119" s="1486"/>
      <c r="HC119" s="1486"/>
      <c r="HD119" s="1487"/>
      <c r="HE119" s="1027"/>
      <c r="HF119" s="1486"/>
      <c r="HG119" s="1486"/>
      <c r="HH119" s="1487"/>
      <c r="HI119" s="1027"/>
      <c r="HJ119" s="1486"/>
      <c r="HK119" s="1486"/>
      <c r="HL119" s="1487"/>
      <c r="HM119" s="1027"/>
      <c r="HN119" s="1486"/>
      <c r="HO119" s="1486"/>
      <c r="HP119" s="1487"/>
      <c r="HQ119" s="1027"/>
      <c r="HR119" s="1486"/>
      <c r="HS119" s="1486"/>
      <c r="HT119" s="1487"/>
      <c r="HU119" s="1027"/>
      <c r="HV119" s="1486"/>
      <c r="HW119" s="1486"/>
      <c r="HX119" s="1487"/>
      <c r="HY119" s="1027"/>
      <c r="HZ119" s="1486"/>
      <c r="IA119" s="1486"/>
      <c r="IB119" s="1487"/>
      <c r="IC119" s="1027"/>
      <c r="ID119" s="1486"/>
      <c r="IE119" s="1486"/>
      <c r="IF119" s="1487"/>
      <c r="IG119" s="1027"/>
      <c r="IH119" s="1486"/>
      <c r="II119" s="1486"/>
      <c r="IJ119" s="1487"/>
      <c r="IK119" s="1027"/>
      <c r="IL119" s="1486"/>
      <c r="IM119" s="1486"/>
      <c r="IN119" s="1487"/>
    </row>
    <row r="120" spans="1:248" ht="63.75" customHeight="1">
      <c r="A120" s="2560"/>
      <c r="B120" s="1132" t="s">
        <v>17885</v>
      </c>
      <c r="C120" s="1014"/>
      <c r="D120" s="1143"/>
      <c r="E120" s="1490"/>
      <c r="F120" s="1490"/>
      <c r="G120" s="1491"/>
      <c r="H120" s="1143"/>
      <c r="I120" s="1490"/>
      <c r="J120" s="1490"/>
      <c r="K120" s="1491"/>
      <c r="L120" s="1434" t="s">
        <v>16109</v>
      </c>
      <c r="M120" s="1435" t="s">
        <v>16109</v>
      </c>
      <c r="N120" s="1435" t="s">
        <v>16109</v>
      </c>
      <c r="O120" s="1436" t="s">
        <v>16109</v>
      </c>
      <c r="P120" s="1143"/>
      <c r="Q120" s="1490"/>
      <c r="R120" s="1490"/>
      <c r="S120" s="1491"/>
      <c r="T120" s="1143"/>
      <c r="U120" s="1490"/>
      <c r="V120" s="1490"/>
      <c r="W120" s="1491"/>
      <c r="X120" s="1143"/>
      <c r="Y120" s="1490"/>
      <c r="Z120" s="1490"/>
      <c r="AA120" s="1491"/>
      <c r="AB120" s="1143"/>
      <c r="AC120" s="1490"/>
      <c r="AD120" s="1490"/>
      <c r="AE120" s="1491"/>
      <c r="AF120" s="1143"/>
      <c r="AG120" s="1490"/>
      <c r="AH120" s="1490"/>
      <c r="AI120" s="1491"/>
      <c r="AJ120" s="1143"/>
      <c r="AK120" s="1490"/>
      <c r="AL120" s="1490"/>
      <c r="AM120" s="1491"/>
      <c r="AN120" s="1143"/>
      <c r="AO120" s="1490"/>
      <c r="AP120" s="1490"/>
      <c r="AQ120" s="1491"/>
      <c r="AR120" s="1143"/>
      <c r="AS120" s="1490"/>
      <c r="AT120" s="1490"/>
      <c r="AU120" s="1491"/>
      <c r="AV120" s="1143"/>
      <c r="AW120" s="1490"/>
      <c r="AX120" s="1490"/>
      <c r="AY120" s="1491"/>
      <c r="AZ120" s="1143"/>
      <c r="BA120" s="1490"/>
      <c r="BB120" s="1490"/>
      <c r="BC120" s="1491"/>
      <c r="BD120" s="1143"/>
      <c r="BE120" s="1490"/>
      <c r="BF120" s="1490"/>
      <c r="BG120" s="1491"/>
      <c r="BH120" s="1143"/>
      <c r="BI120" s="1490"/>
      <c r="BJ120" s="1490"/>
      <c r="BK120" s="1491"/>
      <c r="BL120" s="1143"/>
      <c r="BM120" s="1490"/>
      <c r="BN120" s="1490"/>
      <c r="BO120" s="1491"/>
      <c r="BP120" s="1143"/>
      <c r="BQ120" s="1490"/>
      <c r="BR120" s="1490"/>
      <c r="BS120" s="1491"/>
      <c r="BT120" s="1143"/>
      <c r="BU120" s="1490"/>
      <c r="BV120" s="1490"/>
      <c r="BW120" s="1491"/>
      <c r="BX120" s="1143"/>
      <c r="BY120" s="1490"/>
      <c r="BZ120" s="1490"/>
      <c r="CA120" s="1491"/>
      <c r="CB120" s="1143"/>
      <c r="CC120" s="1490"/>
      <c r="CD120" s="1490"/>
      <c r="CE120" s="1491"/>
      <c r="CF120" s="1143"/>
      <c r="CG120" s="1490"/>
      <c r="CH120" s="1490"/>
      <c r="CI120" s="1491"/>
      <c r="CJ120" s="1143"/>
      <c r="CK120" s="1490"/>
      <c r="CL120" s="1490"/>
      <c r="CM120" s="1491"/>
      <c r="CN120" s="1143"/>
      <c r="CO120" s="1490"/>
      <c r="CP120" s="1490"/>
      <c r="CQ120" s="1491"/>
      <c r="CR120" s="1143"/>
      <c r="CS120" s="1490"/>
      <c r="CT120" s="1490"/>
      <c r="CU120" s="1491"/>
      <c r="CV120" s="1143"/>
      <c r="CW120" s="1490"/>
      <c r="CX120" s="1490"/>
      <c r="CY120" s="1491"/>
      <c r="CZ120" s="1143"/>
      <c r="DA120" s="1490"/>
      <c r="DB120" s="1490"/>
      <c r="DC120" s="1491"/>
      <c r="DD120" s="1143"/>
      <c r="DE120" s="1490"/>
      <c r="DF120" s="1490"/>
      <c r="DG120" s="1491"/>
      <c r="DH120" s="1143"/>
      <c r="DI120" s="1490"/>
      <c r="DJ120" s="1490"/>
      <c r="DK120" s="1491"/>
      <c r="DL120" s="1143"/>
      <c r="DM120" s="1490"/>
      <c r="DN120" s="1490"/>
      <c r="DO120" s="1491"/>
      <c r="DP120" s="1143"/>
      <c r="DQ120" s="1490"/>
      <c r="DR120" s="1490"/>
      <c r="DS120" s="1491"/>
      <c r="DT120" s="1143"/>
      <c r="DU120" s="1490"/>
      <c r="DV120" s="1490"/>
      <c r="DW120" s="1491"/>
      <c r="DX120" s="1026"/>
      <c r="DY120" s="1143"/>
      <c r="DZ120" s="1490"/>
      <c r="EA120" s="1490"/>
      <c r="EB120" s="1491"/>
      <c r="EC120" s="1143"/>
      <c r="ED120" s="1490"/>
      <c r="EE120" s="1490"/>
      <c r="EF120" s="1491"/>
      <c r="EG120" s="1143"/>
      <c r="EH120" s="1490"/>
      <c r="EI120" s="1490"/>
      <c r="EJ120" s="1491"/>
      <c r="EK120" s="1143"/>
      <c r="EL120" s="1490"/>
      <c r="EM120" s="1490"/>
      <c r="EN120" s="1491"/>
      <c r="EO120" s="1143"/>
      <c r="EP120" s="1490"/>
      <c r="EQ120" s="1490"/>
      <c r="ER120" s="1491"/>
      <c r="ES120" s="1143"/>
      <c r="ET120" s="1490"/>
      <c r="EU120" s="1490"/>
      <c r="EV120" s="1491"/>
      <c r="EW120" s="1143"/>
      <c r="EX120" s="1490"/>
      <c r="EY120" s="1490"/>
      <c r="EZ120" s="1491"/>
      <c r="FA120" s="1143"/>
      <c r="FB120" s="1490"/>
      <c r="FC120" s="1490"/>
      <c r="FD120" s="1491"/>
      <c r="FE120" s="1143"/>
      <c r="FF120" s="1490"/>
      <c r="FG120" s="1490"/>
      <c r="FH120" s="1491"/>
      <c r="FI120" s="1143"/>
      <c r="FJ120" s="1490"/>
      <c r="FK120" s="1490"/>
      <c r="FL120" s="1491"/>
      <c r="FM120" s="1143"/>
      <c r="FN120" s="1490"/>
      <c r="FO120" s="1490"/>
      <c r="FP120" s="1491"/>
      <c r="FQ120" s="1143"/>
      <c r="FR120" s="1490"/>
      <c r="FS120" s="1490"/>
      <c r="FT120" s="1491"/>
      <c r="FU120" s="1143"/>
      <c r="FV120" s="1490"/>
      <c r="FW120" s="1490"/>
      <c r="FX120" s="1491"/>
      <c r="FY120" s="1143"/>
      <c r="FZ120" s="1490"/>
      <c r="GA120" s="1490"/>
      <c r="GB120" s="1491"/>
      <c r="GC120" s="1143"/>
      <c r="GD120" s="1490"/>
      <c r="GE120" s="1490"/>
      <c r="GF120" s="1491"/>
      <c r="GG120" s="1143"/>
      <c r="GH120" s="1490"/>
      <c r="GI120" s="1490"/>
      <c r="GJ120" s="1491"/>
      <c r="GK120" s="1143"/>
      <c r="GL120" s="1490"/>
      <c r="GM120" s="1490"/>
      <c r="GN120" s="1491"/>
      <c r="GO120" s="1143"/>
      <c r="GP120" s="1490"/>
      <c r="GQ120" s="1490"/>
      <c r="GR120" s="1491"/>
      <c r="GS120" s="1143"/>
      <c r="GT120" s="1490"/>
      <c r="GU120" s="1490"/>
      <c r="GV120" s="1491"/>
      <c r="GW120" s="1143"/>
      <c r="GX120" s="1490"/>
      <c r="GY120" s="1490"/>
      <c r="GZ120" s="1491"/>
      <c r="HA120" s="1143"/>
      <c r="HB120" s="1490"/>
      <c r="HC120" s="1490"/>
      <c r="HD120" s="1491"/>
      <c r="HE120" s="1143"/>
      <c r="HF120" s="1490"/>
      <c r="HG120" s="1490"/>
      <c r="HH120" s="1491"/>
      <c r="HI120" s="1143"/>
      <c r="HJ120" s="1490"/>
      <c r="HK120" s="1490"/>
      <c r="HL120" s="1491"/>
      <c r="HM120" s="1143"/>
      <c r="HN120" s="1490"/>
      <c r="HO120" s="1490"/>
      <c r="HP120" s="1491"/>
      <c r="HQ120" s="1143"/>
      <c r="HR120" s="1490"/>
      <c r="HS120" s="1490"/>
      <c r="HT120" s="1491"/>
      <c r="HU120" s="1143"/>
      <c r="HV120" s="1490"/>
      <c r="HW120" s="1490"/>
      <c r="HX120" s="1491"/>
      <c r="HY120" s="1143"/>
      <c r="HZ120" s="1490"/>
      <c r="IA120" s="1490"/>
      <c r="IB120" s="1491"/>
      <c r="IC120" s="1143"/>
      <c r="ID120" s="1490"/>
      <c r="IE120" s="1490"/>
      <c r="IF120" s="1491"/>
      <c r="IG120" s="1143"/>
      <c r="IH120" s="1490"/>
      <c r="II120" s="1490"/>
      <c r="IJ120" s="1491"/>
      <c r="IK120" s="1143"/>
      <c r="IL120" s="1490"/>
      <c r="IM120" s="1490"/>
      <c r="IN120" s="1491"/>
    </row>
    <row r="121" spans="1:248" ht="63.75" customHeight="1">
      <c r="A121" s="1492" t="s">
        <v>17886</v>
      </c>
      <c r="B121" s="1493"/>
      <c r="C121" s="1014"/>
      <c r="D121" s="1494"/>
      <c r="E121" s="1495"/>
      <c r="F121" s="1495"/>
      <c r="G121" s="1496"/>
      <c r="H121" s="1494"/>
      <c r="I121" s="1495"/>
      <c r="J121" s="1495"/>
      <c r="K121" s="1496"/>
      <c r="L121" s="1494"/>
      <c r="M121" s="1495"/>
      <c r="N121" s="1495"/>
      <c r="O121" s="1496"/>
      <c r="P121" s="1494"/>
      <c r="Q121" s="1495"/>
      <c r="R121" s="1495"/>
      <c r="S121" s="1496"/>
      <c r="T121" s="1494"/>
      <c r="U121" s="1495"/>
      <c r="V121" s="1495"/>
      <c r="W121" s="1496"/>
      <c r="X121" s="1494"/>
      <c r="Y121" s="1495"/>
      <c r="Z121" s="1495"/>
      <c r="AA121" s="1496"/>
      <c r="AB121" s="1494"/>
      <c r="AC121" s="1495"/>
      <c r="AD121" s="1495"/>
      <c r="AE121" s="1496"/>
      <c r="AF121" s="1494"/>
      <c r="AG121" s="1495"/>
      <c r="AH121" s="1495"/>
      <c r="AI121" s="1496"/>
      <c r="AJ121" s="1494"/>
      <c r="AK121" s="1495"/>
      <c r="AL121" s="1495"/>
      <c r="AM121" s="1496"/>
      <c r="AN121" s="1494"/>
      <c r="AO121" s="1495"/>
      <c r="AP121" s="1495"/>
      <c r="AQ121" s="1496"/>
      <c r="AR121" s="1494"/>
      <c r="AS121" s="1495"/>
      <c r="AT121" s="1495"/>
      <c r="AU121" s="1496"/>
      <c r="AV121" s="1494"/>
      <c r="AW121" s="1495"/>
      <c r="AX121" s="1495"/>
      <c r="AY121" s="1496"/>
      <c r="AZ121" s="1494"/>
      <c r="BA121" s="1495"/>
      <c r="BB121" s="1495"/>
      <c r="BC121" s="1496"/>
      <c r="BD121" s="1494"/>
      <c r="BE121" s="1495"/>
      <c r="BF121" s="1495"/>
      <c r="BG121" s="1496"/>
      <c r="BH121" s="1494"/>
      <c r="BI121" s="1495"/>
      <c r="BJ121" s="1495"/>
      <c r="BK121" s="1496"/>
      <c r="BL121" s="1494"/>
      <c r="BM121" s="1495"/>
      <c r="BN121" s="1495"/>
      <c r="BO121" s="1496"/>
      <c r="BP121" s="1494"/>
      <c r="BQ121" s="1495"/>
      <c r="BR121" s="1495"/>
      <c r="BS121" s="1496"/>
      <c r="BT121" s="1494"/>
      <c r="BU121" s="1495"/>
      <c r="BV121" s="1495"/>
      <c r="BW121" s="1496"/>
      <c r="BX121" s="1494"/>
      <c r="BY121" s="1495"/>
      <c r="BZ121" s="1495"/>
      <c r="CA121" s="1496"/>
      <c r="CB121" s="1494"/>
      <c r="CC121" s="1495"/>
      <c r="CD121" s="1495"/>
      <c r="CE121" s="1496"/>
      <c r="CF121" s="1494"/>
      <c r="CG121" s="1495"/>
      <c r="CH121" s="1495"/>
      <c r="CI121" s="1496"/>
      <c r="CJ121" s="1494"/>
      <c r="CK121" s="1495"/>
      <c r="CL121" s="1495"/>
      <c r="CM121" s="1496"/>
      <c r="CN121" s="1494"/>
      <c r="CO121" s="1495"/>
      <c r="CP121" s="1495"/>
      <c r="CQ121" s="1496"/>
      <c r="CR121" s="1494"/>
      <c r="CS121" s="1495"/>
      <c r="CT121" s="1495"/>
      <c r="CU121" s="1496"/>
      <c r="CV121" s="1494"/>
      <c r="CW121" s="1495"/>
      <c r="CX121" s="1495"/>
      <c r="CY121" s="1496"/>
      <c r="CZ121" s="1494"/>
      <c r="DA121" s="1495"/>
      <c r="DB121" s="1495"/>
      <c r="DC121" s="1496"/>
      <c r="DD121" s="1494"/>
      <c r="DE121" s="1495"/>
      <c r="DF121" s="1495"/>
      <c r="DG121" s="1496"/>
      <c r="DH121" s="1494"/>
      <c r="DI121" s="1495"/>
      <c r="DJ121" s="1495"/>
      <c r="DK121" s="1496"/>
      <c r="DL121" s="1494"/>
      <c r="DM121" s="1495"/>
      <c r="DN121" s="1495"/>
      <c r="DO121" s="1496"/>
      <c r="DP121" s="1494"/>
      <c r="DQ121" s="1495"/>
      <c r="DR121" s="1495"/>
      <c r="DS121" s="1496"/>
      <c r="DT121" s="1494"/>
      <c r="DU121" s="1495"/>
      <c r="DV121" s="1495"/>
      <c r="DW121" s="1496"/>
      <c r="DX121" s="1497"/>
      <c r="DY121" s="1494"/>
      <c r="DZ121" s="1495"/>
      <c r="EA121" s="1495"/>
      <c r="EB121" s="1496"/>
      <c r="EC121" s="1494"/>
      <c r="ED121" s="1495"/>
      <c r="EE121" s="1495"/>
      <c r="EF121" s="1496"/>
      <c r="EG121" s="1494"/>
      <c r="EH121" s="1495"/>
      <c r="EI121" s="1495"/>
      <c r="EJ121" s="1496"/>
      <c r="EK121" s="1494"/>
      <c r="EL121" s="1495"/>
      <c r="EM121" s="1495"/>
      <c r="EN121" s="1496"/>
      <c r="EO121" s="1494"/>
      <c r="EP121" s="1495"/>
      <c r="EQ121" s="1495"/>
      <c r="ER121" s="1496"/>
      <c r="ES121" s="1494"/>
      <c r="ET121" s="1495"/>
      <c r="EU121" s="1495"/>
      <c r="EV121" s="1496"/>
      <c r="EW121" s="1494"/>
      <c r="EX121" s="1495"/>
      <c r="EY121" s="1495"/>
      <c r="EZ121" s="1496"/>
      <c r="FA121" s="1494"/>
      <c r="FB121" s="1495"/>
      <c r="FC121" s="1495"/>
      <c r="FD121" s="1496"/>
      <c r="FE121" s="1494"/>
      <c r="FF121" s="1495"/>
      <c r="FG121" s="1495"/>
      <c r="FH121" s="1496"/>
      <c r="FI121" s="1494"/>
      <c r="FJ121" s="1495"/>
      <c r="FK121" s="1495"/>
      <c r="FL121" s="1496"/>
      <c r="FM121" s="1494"/>
      <c r="FN121" s="1495"/>
      <c r="FO121" s="1495"/>
      <c r="FP121" s="1496"/>
      <c r="FQ121" s="1494"/>
      <c r="FR121" s="1495"/>
      <c r="FS121" s="1495"/>
      <c r="FT121" s="1496"/>
      <c r="FU121" s="1494"/>
      <c r="FV121" s="1495"/>
      <c r="FW121" s="1495"/>
      <c r="FX121" s="1496"/>
      <c r="FY121" s="1494"/>
      <c r="FZ121" s="1495"/>
      <c r="GA121" s="1495"/>
      <c r="GB121" s="1496"/>
      <c r="GC121" s="1494"/>
      <c r="GD121" s="1495"/>
      <c r="GE121" s="1495"/>
      <c r="GF121" s="1496"/>
      <c r="GG121" s="1494"/>
      <c r="GH121" s="1495"/>
      <c r="GI121" s="1495"/>
      <c r="GJ121" s="1496"/>
      <c r="GK121" s="1494"/>
      <c r="GL121" s="1495"/>
      <c r="GM121" s="1495"/>
      <c r="GN121" s="1496"/>
      <c r="GO121" s="1494"/>
      <c r="GP121" s="1495"/>
      <c r="GQ121" s="1495"/>
      <c r="GR121" s="1496"/>
      <c r="GS121" s="1494"/>
      <c r="GT121" s="1495"/>
      <c r="GU121" s="1495"/>
      <c r="GV121" s="1496"/>
      <c r="GW121" s="1494"/>
      <c r="GX121" s="1495"/>
      <c r="GY121" s="1495"/>
      <c r="GZ121" s="1496"/>
      <c r="HA121" s="1494"/>
      <c r="HB121" s="1495"/>
      <c r="HC121" s="1495"/>
      <c r="HD121" s="1496"/>
      <c r="HE121" s="1494"/>
      <c r="HF121" s="1495"/>
      <c r="HG121" s="1495"/>
      <c r="HH121" s="1496"/>
      <c r="HI121" s="1494"/>
      <c r="HJ121" s="1495"/>
      <c r="HK121" s="1495"/>
      <c r="HL121" s="1496"/>
      <c r="HM121" s="1494"/>
      <c r="HN121" s="1495"/>
      <c r="HO121" s="1495"/>
      <c r="HP121" s="1496"/>
      <c r="HQ121" s="1494"/>
      <c r="HR121" s="1495"/>
      <c r="HS121" s="1495"/>
      <c r="HT121" s="1496"/>
      <c r="HU121" s="1494"/>
      <c r="HV121" s="1495"/>
      <c r="HW121" s="1495"/>
      <c r="HX121" s="1496"/>
      <c r="HY121" s="1494"/>
      <c r="HZ121" s="1495"/>
      <c r="IA121" s="1495"/>
      <c r="IB121" s="1496"/>
      <c r="IC121" s="1494"/>
      <c r="ID121" s="1495"/>
      <c r="IE121" s="1495"/>
      <c r="IF121" s="1496"/>
      <c r="IG121" s="1494"/>
      <c r="IH121" s="1495"/>
      <c r="II121" s="1495"/>
      <c r="IJ121" s="1496"/>
      <c r="IK121" s="1494"/>
      <c r="IL121" s="1495"/>
      <c r="IM121" s="1495"/>
      <c r="IN121" s="1496"/>
    </row>
    <row r="122" spans="1:248" ht="50.25" customHeight="1">
      <c r="A122" s="2559" t="s">
        <v>17887</v>
      </c>
      <c r="B122" s="1070" t="s">
        <v>17888</v>
      </c>
      <c r="C122" s="1416"/>
      <c r="D122" s="1071" t="s">
        <v>16733</v>
      </c>
      <c r="E122" s="1071" t="s">
        <v>16733</v>
      </c>
      <c r="F122" s="1071" t="s">
        <v>16733</v>
      </c>
      <c r="G122" s="1303" t="s">
        <v>17889</v>
      </c>
      <c r="H122" s="1071" t="s">
        <v>16733</v>
      </c>
      <c r="I122" s="1071" t="s">
        <v>16733</v>
      </c>
      <c r="J122" s="1071" t="s">
        <v>16733</v>
      </c>
      <c r="K122" s="1303" t="s">
        <v>17890</v>
      </c>
      <c r="L122" s="1071" t="s">
        <v>16733</v>
      </c>
      <c r="M122" s="1071" t="s">
        <v>16733</v>
      </c>
      <c r="N122" s="1071" t="s">
        <v>16733</v>
      </c>
      <c r="O122" s="1303" t="s">
        <v>17891</v>
      </c>
      <c r="P122" s="1071" t="s">
        <v>16733</v>
      </c>
      <c r="Q122" s="1071" t="s">
        <v>16733</v>
      </c>
      <c r="R122" s="1071" t="s">
        <v>16733</v>
      </c>
      <c r="S122" s="1303" t="s">
        <v>17892</v>
      </c>
      <c r="T122" s="1071" t="s">
        <v>16733</v>
      </c>
      <c r="U122" s="1071" t="s">
        <v>16733</v>
      </c>
      <c r="V122" s="1071" t="s">
        <v>16733</v>
      </c>
      <c r="W122" s="1303" t="s">
        <v>17893</v>
      </c>
      <c r="X122" s="1071" t="s">
        <v>16733</v>
      </c>
      <c r="Y122" s="1071" t="s">
        <v>16733</v>
      </c>
      <c r="Z122" s="1071" t="s">
        <v>16733</v>
      </c>
      <c r="AA122" s="1303" t="s">
        <v>17894</v>
      </c>
      <c r="AB122" s="1071" t="s">
        <v>16733</v>
      </c>
      <c r="AC122" s="1071" t="s">
        <v>16733</v>
      </c>
      <c r="AD122" s="1071" t="s">
        <v>16733</v>
      </c>
      <c r="AE122" s="1303" t="s">
        <v>17895</v>
      </c>
      <c r="AF122" s="1071" t="s">
        <v>16733</v>
      </c>
      <c r="AG122" s="1071" t="s">
        <v>16733</v>
      </c>
      <c r="AH122" s="1071" t="s">
        <v>16733</v>
      </c>
      <c r="AI122" s="1303" t="s">
        <v>17896</v>
      </c>
      <c r="AJ122" s="1071" t="s">
        <v>16733</v>
      </c>
      <c r="AK122" s="1071" t="s">
        <v>16733</v>
      </c>
      <c r="AL122" s="1071" t="s">
        <v>16733</v>
      </c>
      <c r="AM122" s="1303" t="s">
        <v>17897</v>
      </c>
      <c r="AN122" s="1071" t="s">
        <v>16733</v>
      </c>
      <c r="AO122" s="1071" t="s">
        <v>16733</v>
      </c>
      <c r="AP122" s="1071" t="s">
        <v>16733</v>
      </c>
      <c r="AQ122" s="1303" t="s">
        <v>17898</v>
      </c>
      <c r="AR122" s="1071" t="s">
        <v>16733</v>
      </c>
      <c r="AS122" s="1071" t="s">
        <v>16733</v>
      </c>
      <c r="AT122" s="1071" t="s">
        <v>16733</v>
      </c>
      <c r="AU122" s="1303" t="s">
        <v>17899</v>
      </c>
      <c r="AV122" s="1071" t="s">
        <v>16733</v>
      </c>
      <c r="AW122" s="1071" t="s">
        <v>16733</v>
      </c>
      <c r="AX122" s="1071" t="s">
        <v>16733</v>
      </c>
      <c r="AY122" s="1303" t="s">
        <v>17900</v>
      </c>
      <c r="AZ122" s="1071" t="s">
        <v>16733</v>
      </c>
      <c r="BA122" s="1071" t="s">
        <v>16733</v>
      </c>
      <c r="BB122" s="1071" t="s">
        <v>16733</v>
      </c>
      <c r="BC122" s="1303" t="s">
        <v>17901</v>
      </c>
      <c r="BD122" s="1071" t="s">
        <v>16733</v>
      </c>
      <c r="BE122" s="1071" t="s">
        <v>16733</v>
      </c>
      <c r="BF122" s="1071" t="s">
        <v>16733</v>
      </c>
      <c r="BG122" s="1303" t="s">
        <v>17902</v>
      </c>
      <c r="BH122" s="1071" t="s">
        <v>16733</v>
      </c>
      <c r="BI122" s="1071" t="s">
        <v>16733</v>
      </c>
      <c r="BJ122" s="1071" t="s">
        <v>16733</v>
      </c>
      <c r="BK122" s="1303" t="s">
        <v>17903</v>
      </c>
      <c r="BL122" s="1071" t="s">
        <v>16733</v>
      </c>
      <c r="BM122" s="1071" t="s">
        <v>16733</v>
      </c>
      <c r="BN122" s="1071" t="s">
        <v>16733</v>
      </c>
      <c r="BO122" s="1303" t="s">
        <v>17904</v>
      </c>
      <c r="BP122" s="1071" t="s">
        <v>16733</v>
      </c>
      <c r="BQ122" s="1071" t="s">
        <v>16733</v>
      </c>
      <c r="BR122" s="1071" t="s">
        <v>16733</v>
      </c>
      <c r="BS122" s="1303" t="s">
        <v>17905</v>
      </c>
      <c r="BT122" s="1071" t="s">
        <v>16733</v>
      </c>
      <c r="BU122" s="1071" t="s">
        <v>16733</v>
      </c>
      <c r="BV122" s="1071" t="s">
        <v>16733</v>
      </c>
      <c r="BW122" s="1303" t="s">
        <v>17906</v>
      </c>
      <c r="BX122" s="1071" t="s">
        <v>16733</v>
      </c>
      <c r="BY122" s="1071" t="s">
        <v>16733</v>
      </c>
      <c r="BZ122" s="1071" t="s">
        <v>16733</v>
      </c>
      <c r="CA122" s="1303" t="s">
        <v>17907</v>
      </c>
      <c r="CB122" s="1071" t="s">
        <v>16733</v>
      </c>
      <c r="CC122" s="1071" t="s">
        <v>16733</v>
      </c>
      <c r="CD122" s="1071" t="s">
        <v>16733</v>
      </c>
      <c r="CE122" s="1303" t="s">
        <v>17908</v>
      </c>
      <c r="CF122" s="1071" t="s">
        <v>16733</v>
      </c>
      <c r="CG122" s="1071" t="s">
        <v>16733</v>
      </c>
      <c r="CH122" s="1071" t="s">
        <v>16733</v>
      </c>
      <c r="CI122" s="1303" t="s">
        <v>17909</v>
      </c>
      <c r="CJ122" s="1071" t="s">
        <v>16733</v>
      </c>
      <c r="CK122" s="1071" t="s">
        <v>16733</v>
      </c>
      <c r="CL122" s="1071" t="s">
        <v>16733</v>
      </c>
      <c r="CM122" s="1303" t="s">
        <v>17910</v>
      </c>
      <c r="CN122" s="1071" t="s">
        <v>16733</v>
      </c>
      <c r="CO122" s="1071" t="s">
        <v>16733</v>
      </c>
      <c r="CP122" s="1071" t="s">
        <v>16733</v>
      </c>
      <c r="CQ122" s="1303" t="s">
        <v>17911</v>
      </c>
      <c r="CR122" s="1071" t="s">
        <v>16733</v>
      </c>
      <c r="CS122" s="1071" t="s">
        <v>16733</v>
      </c>
      <c r="CT122" s="1071" t="s">
        <v>16733</v>
      </c>
      <c r="CU122" s="1303" t="s">
        <v>17912</v>
      </c>
      <c r="CV122" s="1071" t="s">
        <v>16733</v>
      </c>
      <c r="CW122" s="1071" t="s">
        <v>16733</v>
      </c>
      <c r="CX122" s="1071" t="s">
        <v>16733</v>
      </c>
      <c r="CY122" s="1303" t="s">
        <v>17913</v>
      </c>
      <c r="CZ122" s="1071" t="s">
        <v>16733</v>
      </c>
      <c r="DA122" s="1071" t="s">
        <v>16733</v>
      </c>
      <c r="DB122" s="1071" t="s">
        <v>16733</v>
      </c>
      <c r="DC122" s="1303" t="s">
        <v>17914</v>
      </c>
      <c r="DD122" s="1071" t="s">
        <v>16733</v>
      </c>
      <c r="DE122" s="1071" t="s">
        <v>16733</v>
      </c>
      <c r="DF122" s="1071" t="s">
        <v>16733</v>
      </c>
      <c r="DG122" s="1303" t="s">
        <v>17915</v>
      </c>
      <c r="DH122" s="1071" t="s">
        <v>16733</v>
      </c>
      <c r="DI122" s="1071" t="s">
        <v>16733</v>
      </c>
      <c r="DJ122" s="1071" t="s">
        <v>16733</v>
      </c>
      <c r="DK122" s="1303" t="s">
        <v>17916</v>
      </c>
      <c r="DL122" s="1071" t="s">
        <v>16733</v>
      </c>
      <c r="DM122" s="1071" t="s">
        <v>16733</v>
      </c>
      <c r="DN122" s="1071" t="s">
        <v>16733</v>
      </c>
      <c r="DO122" s="1303" t="s">
        <v>17917</v>
      </c>
      <c r="DP122" s="1071" t="s">
        <v>16733</v>
      </c>
      <c r="DQ122" s="1071" t="s">
        <v>16733</v>
      </c>
      <c r="DR122" s="1071" t="s">
        <v>16733</v>
      </c>
      <c r="DS122" s="1303" t="s">
        <v>17918</v>
      </c>
      <c r="DT122" s="1071" t="s">
        <v>16733</v>
      </c>
      <c r="DU122" s="1071" t="s">
        <v>16733</v>
      </c>
      <c r="DV122" s="1071" t="s">
        <v>16733</v>
      </c>
      <c r="DW122" s="1303" t="s">
        <v>17919</v>
      </c>
      <c r="DX122" s="1026"/>
      <c r="DY122" s="1071" t="s">
        <v>16733</v>
      </c>
      <c r="DZ122" s="1071" t="s">
        <v>16733</v>
      </c>
      <c r="EA122" s="1071" t="s">
        <v>16733</v>
      </c>
      <c r="EB122" s="1498" t="s">
        <v>17920</v>
      </c>
      <c r="EC122" s="1071" t="s">
        <v>16733</v>
      </c>
      <c r="ED122" s="1071" t="s">
        <v>16733</v>
      </c>
      <c r="EE122" s="1071" t="s">
        <v>16733</v>
      </c>
      <c r="EF122" s="1498" t="s">
        <v>17921</v>
      </c>
      <c r="EG122" s="1071" t="s">
        <v>16733</v>
      </c>
      <c r="EH122" s="1071" t="s">
        <v>16733</v>
      </c>
      <c r="EI122" s="1071" t="s">
        <v>16733</v>
      </c>
      <c r="EJ122" s="1498" t="s">
        <v>17922</v>
      </c>
      <c r="EK122" s="1071" t="s">
        <v>16733</v>
      </c>
      <c r="EL122" s="1071" t="s">
        <v>16733</v>
      </c>
      <c r="EM122" s="1071" t="s">
        <v>16733</v>
      </c>
      <c r="EN122" s="1498" t="s">
        <v>17923</v>
      </c>
      <c r="EO122" s="1071" t="s">
        <v>16733</v>
      </c>
      <c r="EP122" s="1071" t="s">
        <v>16733</v>
      </c>
      <c r="EQ122" s="1071" t="s">
        <v>16733</v>
      </c>
      <c r="ER122" s="1498" t="s">
        <v>17924</v>
      </c>
      <c r="ES122" s="1071" t="s">
        <v>16733</v>
      </c>
      <c r="ET122" s="1071" t="s">
        <v>16733</v>
      </c>
      <c r="EU122" s="1071" t="s">
        <v>16733</v>
      </c>
      <c r="EV122" s="1498" t="s">
        <v>17925</v>
      </c>
      <c r="EW122" s="1071" t="s">
        <v>16733</v>
      </c>
      <c r="EX122" s="1071" t="s">
        <v>16733</v>
      </c>
      <c r="EY122" s="1071" t="s">
        <v>16733</v>
      </c>
      <c r="EZ122" s="1498" t="s">
        <v>17926</v>
      </c>
      <c r="FA122" s="1071" t="s">
        <v>16733</v>
      </c>
      <c r="FB122" s="1071" t="s">
        <v>16733</v>
      </c>
      <c r="FC122" s="1071" t="s">
        <v>16733</v>
      </c>
      <c r="FD122" s="1498" t="s">
        <v>17927</v>
      </c>
      <c r="FE122" s="1071" t="s">
        <v>16733</v>
      </c>
      <c r="FF122" s="1071" t="s">
        <v>16733</v>
      </c>
      <c r="FG122" s="1071" t="s">
        <v>16733</v>
      </c>
      <c r="FH122" s="1498" t="s">
        <v>17928</v>
      </c>
      <c r="FI122" s="1071" t="s">
        <v>16733</v>
      </c>
      <c r="FJ122" s="1071" t="s">
        <v>16733</v>
      </c>
      <c r="FK122" s="1071" t="s">
        <v>16733</v>
      </c>
      <c r="FL122" s="1498" t="s">
        <v>17929</v>
      </c>
      <c r="FM122" s="1071" t="s">
        <v>16733</v>
      </c>
      <c r="FN122" s="1071" t="s">
        <v>16733</v>
      </c>
      <c r="FO122" s="1071" t="s">
        <v>16733</v>
      </c>
      <c r="FP122" s="1498" t="s">
        <v>17930</v>
      </c>
      <c r="FQ122" s="1071" t="s">
        <v>16733</v>
      </c>
      <c r="FR122" s="1071" t="s">
        <v>16733</v>
      </c>
      <c r="FS122" s="1071" t="s">
        <v>16733</v>
      </c>
      <c r="FT122" s="1498" t="s">
        <v>17931</v>
      </c>
      <c r="FU122" s="1071" t="s">
        <v>16733</v>
      </c>
      <c r="FV122" s="1071" t="s">
        <v>16733</v>
      </c>
      <c r="FW122" s="1071" t="s">
        <v>16733</v>
      </c>
      <c r="FX122" s="1498" t="s">
        <v>17932</v>
      </c>
      <c r="FY122" s="1071" t="s">
        <v>16733</v>
      </c>
      <c r="FZ122" s="1071" t="s">
        <v>16733</v>
      </c>
      <c r="GA122" s="1071" t="s">
        <v>16733</v>
      </c>
      <c r="GB122" s="1498" t="s">
        <v>17933</v>
      </c>
      <c r="GC122" s="1071" t="s">
        <v>16733</v>
      </c>
      <c r="GD122" s="1071" t="s">
        <v>16733</v>
      </c>
      <c r="GE122" s="1071" t="s">
        <v>16733</v>
      </c>
      <c r="GF122" s="1498" t="s">
        <v>17934</v>
      </c>
      <c r="GG122" s="1071" t="s">
        <v>16733</v>
      </c>
      <c r="GH122" s="1071" t="s">
        <v>16733</v>
      </c>
      <c r="GI122" s="1071" t="s">
        <v>16733</v>
      </c>
      <c r="GJ122" s="1498" t="s">
        <v>17935</v>
      </c>
      <c r="GK122" s="1071" t="s">
        <v>16733</v>
      </c>
      <c r="GL122" s="1071" t="s">
        <v>16733</v>
      </c>
      <c r="GM122" s="1071" t="s">
        <v>16733</v>
      </c>
      <c r="GN122" s="1498" t="s">
        <v>17936</v>
      </c>
      <c r="GO122" s="1071" t="s">
        <v>16733</v>
      </c>
      <c r="GP122" s="1071" t="s">
        <v>16733</v>
      </c>
      <c r="GQ122" s="1071" t="s">
        <v>16733</v>
      </c>
      <c r="GR122" s="1498" t="s">
        <v>17937</v>
      </c>
      <c r="GS122" s="1071" t="s">
        <v>16733</v>
      </c>
      <c r="GT122" s="1071" t="s">
        <v>16733</v>
      </c>
      <c r="GU122" s="1071" t="s">
        <v>16733</v>
      </c>
      <c r="GV122" s="1498" t="s">
        <v>17938</v>
      </c>
      <c r="GW122" s="1071" t="s">
        <v>16733</v>
      </c>
      <c r="GX122" s="1071" t="s">
        <v>16733</v>
      </c>
      <c r="GY122" s="1071" t="s">
        <v>16733</v>
      </c>
      <c r="GZ122" s="1498" t="s">
        <v>17939</v>
      </c>
      <c r="HA122" s="1071" t="s">
        <v>16733</v>
      </c>
      <c r="HB122" s="1071" t="s">
        <v>16733</v>
      </c>
      <c r="HC122" s="1071" t="s">
        <v>16733</v>
      </c>
      <c r="HD122" s="1498" t="s">
        <v>17940</v>
      </c>
      <c r="HE122" s="1071" t="s">
        <v>16733</v>
      </c>
      <c r="HF122" s="1071" t="s">
        <v>16733</v>
      </c>
      <c r="HG122" s="1071" t="s">
        <v>16733</v>
      </c>
      <c r="HH122" s="1498" t="s">
        <v>17941</v>
      </c>
      <c r="HI122" s="1071" t="s">
        <v>16733</v>
      </c>
      <c r="HJ122" s="1071" t="s">
        <v>16733</v>
      </c>
      <c r="HK122" s="1071" t="s">
        <v>16733</v>
      </c>
      <c r="HL122" s="1498" t="s">
        <v>17942</v>
      </c>
      <c r="HM122" s="1071" t="s">
        <v>16733</v>
      </c>
      <c r="HN122" s="1071" t="s">
        <v>16733</v>
      </c>
      <c r="HO122" s="1071" t="s">
        <v>16733</v>
      </c>
      <c r="HP122" s="1498" t="s">
        <v>17943</v>
      </c>
      <c r="HQ122" s="1071" t="s">
        <v>16733</v>
      </c>
      <c r="HR122" s="1071" t="s">
        <v>16733</v>
      </c>
      <c r="HS122" s="1071" t="s">
        <v>16733</v>
      </c>
      <c r="HT122" s="1498" t="s">
        <v>17944</v>
      </c>
      <c r="HU122" s="1071" t="s">
        <v>16733</v>
      </c>
      <c r="HV122" s="1071" t="s">
        <v>16733</v>
      </c>
      <c r="HW122" s="1071" t="s">
        <v>16733</v>
      </c>
      <c r="HX122" s="1498" t="s">
        <v>17945</v>
      </c>
      <c r="HY122" s="1071" t="s">
        <v>16733</v>
      </c>
      <c r="HZ122" s="1071" t="s">
        <v>16733</v>
      </c>
      <c r="IA122" s="1071" t="s">
        <v>16733</v>
      </c>
      <c r="IB122" s="1498" t="s">
        <v>17946</v>
      </c>
      <c r="IC122" s="1071" t="s">
        <v>16733</v>
      </c>
      <c r="ID122" s="1071" t="s">
        <v>16733</v>
      </c>
      <c r="IE122" s="1071" t="s">
        <v>16733</v>
      </c>
      <c r="IF122" s="1498" t="s">
        <v>17947</v>
      </c>
      <c r="IG122" s="1071" t="s">
        <v>16733</v>
      </c>
      <c r="IH122" s="1071" t="s">
        <v>16733</v>
      </c>
      <c r="II122" s="1071" t="s">
        <v>16733</v>
      </c>
      <c r="IJ122" s="1498" t="s">
        <v>17948</v>
      </c>
      <c r="IK122" s="1071" t="s">
        <v>16733</v>
      </c>
      <c r="IL122" s="1071" t="s">
        <v>16733</v>
      </c>
      <c r="IM122" s="1071" t="s">
        <v>16733</v>
      </c>
      <c r="IN122" s="1498" t="s">
        <v>17949</v>
      </c>
    </row>
    <row r="123" spans="1:248" ht="50.25" customHeight="1">
      <c r="A123" s="2500"/>
      <c r="B123" s="751" t="s">
        <v>17950</v>
      </c>
      <c r="C123" s="1014"/>
      <c r="D123" s="1027"/>
      <c r="E123" s="446"/>
      <c r="F123" s="446"/>
      <c r="G123" s="1028"/>
      <c r="H123" s="1027"/>
      <c r="I123" s="446"/>
      <c r="J123" s="446"/>
      <c r="K123" s="1028"/>
      <c r="L123" s="1027"/>
      <c r="M123" s="446"/>
      <c r="N123" s="446"/>
      <c r="O123" s="1028"/>
      <c r="P123" s="1027"/>
      <c r="Q123" s="446"/>
      <c r="R123" s="446"/>
      <c r="S123" s="1028"/>
      <c r="T123" s="1027"/>
      <c r="U123" s="446"/>
      <c r="V123" s="446"/>
      <c r="W123" s="1028"/>
      <c r="X123" s="1027"/>
      <c r="Y123" s="446"/>
      <c r="Z123" s="446"/>
      <c r="AA123" s="1028"/>
      <c r="AB123" s="1027"/>
      <c r="AC123" s="446"/>
      <c r="AD123" s="446"/>
      <c r="AE123" s="1028"/>
      <c r="AF123" s="1027"/>
      <c r="AG123" s="446"/>
      <c r="AH123" s="446"/>
      <c r="AI123" s="1028"/>
      <c r="AJ123" s="1027"/>
      <c r="AK123" s="446"/>
      <c r="AL123" s="446"/>
      <c r="AM123" s="1028"/>
      <c r="AN123" s="1027"/>
      <c r="AO123" s="446"/>
      <c r="AP123" s="446"/>
      <c r="AQ123" s="1028"/>
      <c r="AR123" s="1027"/>
      <c r="AS123" s="446"/>
      <c r="AT123" s="446"/>
      <c r="AU123" s="1028"/>
      <c r="AV123" s="1027"/>
      <c r="AW123" s="446"/>
      <c r="AX123" s="446"/>
      <c r="AY123" s="1028"/>
      <c r="AZ123" s="1027"/>
      <c r="BA123" s="446"/>
      <c r="BB123" s="446"/>
      <c r="BC123" s="1028"/>
      <c r="BD123" s="1027"/>
      <c r="BE123" s="446"/>
      <c r="BF123" s="446"/>
      <c r="BG123" s="1028"/>
      <c r="BH123" s="1027"/>
      <c r="BI123" s="446"/>
      <c r="BJ123" s="446"/>
      <c r="BK123" s="1028"/>
      <c r="BL123" s="1027"/>
      <c r="BM123" s="446"/>
      <c r="BN123" s="446"/>
      <c r="BO123" s="1028"/>
      <c r="BP123" s="1027"/>
      <c r="BQ123" s="446"/>
      <c r="BR123" s="446"/>
      <c r="BS123" s="1028"/>
      <c r="BT123" s="1027"/>
      <c r="BU123" s="446"/>
      <c r="BV123" s="446"/>
      <c r="BW123" s="1028"/>
      <c r="BX123" s="1027"/>
      <c r="BY123" s="446"/>
      <c r="BZ123" s="446"/>
      <c r="CA123" s="1028"/>
      <c r="CB123" s="1027"/>
      <c r="CC123" s="446"/>
      <c r="CD123" s="446"/>
      <c r="CE123" s="1028"/>
      <c r="CF123" s="1027"/>
      <c r="CG123" s="446"/>
      <c r="CH123" s="446"/>
      <c r="CI123" s="1028"/>
      <c r="CJ123" s="1027"/>
      <c r="CK123" s="446"/>
      <c r="CL123" s="446"/>
      <c r="CM123" s="1028"/>
      <c r="CN123" s="1027"/>
      <c r="CO123" s="446"/>
      <c r="CP123" s="446"/>
      <c r="CQ123" s="1028"/>
      <c r="CR123" s="1027"/>
      <c r="CS123" s="446"/>
      <c r="CT123" s="446"/>
      <c r="CU123" s="1028"/>
      <c r="CV123" s="1027"/>
      <c r="CW123" s="446"/>
      <c r="CX123" s="446"/>
      <c r="CY123" s="1028"/>
      <c r="CZ123" s="1027"/>
      <c r="DA123" s="446"/>
      <c r="DB123" s="446"/>
      <c r="DC123" s="1028"/>
      <c r="DD123" s="1027"/>
      <c r="DE123" s="446"/>
      <c r="DF123" s="446"/>
      <c r="DG123" s="1028"/>
      <c r="DH123" s="1027"/>
      <c r="DI123" s="446"/>
      <c r="DJ123" s="446"/>
      <c r="DK123" s="1028"/>
      <c r="DL123" s="1027"/>
      <c r="DM123" s="446"/>
      <c r="DN123" s="446"/>
      <c r="DO123" s="1028"/>
      <c r="DP123" s="1027"/>
      <c r="DQ123" s="446"/>
      <c r="DR123" s="446"/>
      <c r="DS123" s="1028"/>
      <c r="DT123" s="1027"/>
      <c r="DU123" s="446"/>
      <c r="DV123" s="446"/>
      <c r="DW123" s="1028"/>
      <c r="DX123" s="1026"/>
      <c r="DY123" s="1027"/>
      <c r="DZ123" s="446"/>
      <c r="EA123" s="446"/>
      <c r="EB123" s="1028"/>
      <c r="EC123" s="1027"/>
      <c r="ED123" s="446"/>
      <c r="EE123" s="446"/>
      <c r="EF123" s="1028"/>
      <c r="EG123" s="1027"/>
      <c r="EH123" s="446"/>
      <c r="EI123" s="446"/>
      <c r="EJ123" s="1028"/>
      <c r="EK123" s="1027"/>
      <c r="EL123" s="446"/>
      <c r="EM123" s="446"/>
      <c r="EN123" s="1028"/>
      <c r="EO123" s="1027"/>
      <c r="EP123" s="446"/>
      <c r="EQ123" s="446"/>
      <c r="ER123" s="1028"/>
      <c r="ES123" s="1027"/>
      <c r="ET123" s="446"/>
      <c r="EU123" s="446"/>
      <c r="EV123" s="1028"/>
      <c r="EW123" s="1027"/>
      <c r="EX123" s="446"/>
      <c r="EY123" s="446"/>
      <c r="EZ123" s="1028"/>
      <c r="FA123" s="1027"/>
      <c r="FB123" s="446"/>
      <c r="FC123" s="446"/>
      <c r="FD123" s="1028"/>
      <c r="FE123" s="1027"/>
      <c r="FF123" s="446"/>
      <c r="FG123" s="446"/>
      <c r="FH123" s="1028"/>
      <c r="FI123" s="1027"/>
      <c r="FJ123" s="446"/>
      <c r="FK123" s="446"/>
      <c r="FL123" s="1028"/>
      <c r="FM123" s="1027"/>
      <c r="FN123" s="446"/>
      <c r="FO123" s="446"/>
      <c r="FP123" s="1028"/>
      <c r="FQ123" s="1027"/>
      <c r="FR123" s="446"/>
      <c r="FS123" s="446"/>
      <c r="FT123" s="1028"/>
      <c r="FU123" s="1027"/>
      <c r="FV123" s="446"/>
      <c r="FW123" s="446"/>
      <c r="FX123" s="1028"/>
      <c r="FY123" s="1027"/>
      <c r="FZ123" s="446"/>
      <c r="GA123" s="446"/>
      <c r="GB123" s="1028"/>
      <c r="GC123" s="1027"/>
      <c r="GD123" s="446"/>
      <c r="GE123" s="446"/>
      <c r="GF123" s="1028"/>
      <c r="GG123" s="1027"/>
      <c r="GH123" s="446"/>
      <c r="GI123" s="446"/>
      <c r="GJ123" s="1028"/>
      <c r="GK123" s="1027"/>
      <c r="GL123" s="446"/>
      <c r="GM123" s="446"/>
      <c r="GN123" s="1028"/>
      <c r="GO123" s="1027"/>
      <c r="GP123" s="446"/>
      <c r="GQ123" s="446"/>
      <c r="GR123" s="1028"/>
      <c r="GS123" s="1027"/>
      <c r="GT123" s="446"/>
      <c r="GU123" s="446"/>
      <c r="GV123" s="1028"/>
      <c r="GW123" s="1027"/>
      <c r="GX123" s="446"/>
      <c r="GY123" s="446"/>
      <c r="GZ123" s="1028"/>
      <c r="HA123" s="1027"/>
      <c r="HB123" s="446"/>
      <c r="HC123" s="446"/>
      <c r="HD123" s="1028"/>
      <c r="HE123" s="1027"/>
      <c r="HF123" s="446"/>
      <c r="HG123" s="446"/>
      <c r="HH123" s="1028"/>
      <c r="HI123" s="1027"/>
      <c r="HJ123" s="446"/>
      <c r="HK123" s="446"/>
      <c r="HL123" s="1028"/>
      <c r="HM123" s="1027"/>
      <c r="HN123" s="446"/>
      <c r="HO123" s="446"/>
      <c r="HP123" s="1028"/>
      <c r="HQ123" s="1027"/>
      <c r="HR123" s="446"/>
      <c r="HS123" s="446"/>
      <c r="HT123" s="1028"/>
      <c r="HU123" s="1027"/>
      <c r="HV123" s="446"/>
      <c r="HW123" s="446"/>
      <c r="HX123" s="1028"/>
      <c r="HY123" s="1027"/>
      <c r="HZ123" s="446"/>
      <c r="IA123" s="446"/>
      <c r="IB123" s="1028"/>
      <c r="IC123" s="1027"/>
      <c r="ID123" s="446"/>
      <c r="IE123" s="446"/>
      <c r="IF123" s="1028"/>
      <c r="IG123" s="1027"/>
      <c r="IH123" s="446"/>
      <c r="II123" s="446"/>
      <c r="IJ123" s="1028"/>
      <c r="IK123" s="1027"/>
      <c r="IL123" s="446"/>
      <c r="IM123" s="446"/>
      <c r="IN123" s="1028"/>
    </row>
    <row r="124" spans="1:248" ht="50.25" customHeight="1">
      <c r="A124" s="2500"/>
      <c r="B124" s="751" t="s">
        <v>17951</v>
      </c>
      <c r="C124" s="1416"/>
      <c r="D124" s="1024" t="s">
        <v>16720</v>
      </c>
      <c r="E124" s="1024" t="s">
        <v>16720</v>
      </c>
      <c r="F124" s="1024" t="s">
        <v>16720</v>
      </c>
      <c r="G124" s="1024" t="s">
        <v>16720</v>
      </c>
      <c r="H124" s="1024" t="s">
        <v>16720</v>
      </c>
      <c r="I124" s="1024" t="s">
        <v>16720</v>
      </c>
      <c r="J124" s="1024" t="s">
        <v>16720</v>
      </c>
      <c r="K124" s="1024" t="s">
        <v>16720</v>
      </c>
      <c r="L124" s="1024" t="s">
        <v>16720</v>
      </c>
      <c r="M124" s="1024" t="s">
        <v>16720</v>
      </c>
      <c r="N124" s="1024" t="s">
        <v>16720</v>
      </c>
      <c r="O124" s="1024" t="s">
        <v>16720</v>
      </c>
      <c r="P124" s="1024" t="s">
        <v>16740</v>
      </c>
      <c r="Q124" s="1024" t="s">
        <v>16740</v>
      </c>
      <c r="R124" s="1024" t="s">
        <v>16740</v>
      </c>
      <c r="S124" s="1024" t="s">
        <v>16740</v>
      </c>
      <c r="T124" s="1024" t="s">
        <v>16740</v>
      </c>
      <c r="U124" s="1024" t="s">
        <v>16740</v>
      </c>
      <c r="V124" s="1024" t="s">
        <v>16740</v>
      </c>
      <c r="W124" s="1024" t="s">
        <v>16740</v>
      </c>
      <c r="X124" s="1024" t="s">
        <v>16740</v>
      </c>
      <c r="Y124" s="1024" t="s">
        <v>16740</v>
      </c>
      <c r="Z124" s="1024" t="s">
        <v>16740</v>
      </c>
      <c r="AA124" s="1024" t="s">
        <v>16740</v>
      </c>
      <c r="AB124" s="1024" t="s">
        <v>16154</v>
      </c>
      <c r="AC124" s="1024" t="s">
        <v>16154</v>
      </c>
      <c r="AD124" s="1024" t="s">
        <v>16154</v>
      </c>
      <c r="AE124" s="1024" t="s">
        <v>16154</v>
      </c>
      <c r="AF124" s="1024" t="s">
        <v>16740</v>
      </c>
      <c r="AG124" s="1024" t="s">
        <v>16740</v>
      </c>
      <c r="AH124" s="1024" t="s">
        <v>16740</v>
      </c>
      <c r="AI124" s="1024" t="s">
        <v>16740</v>
      </c>
      <c r="AJ124" s="1024" t="s">
        <v>16117</v>
      </c>
      <c r="AK124" s="1024" t="s">
        <v>16117</v>
      </c>
      <c r="AL124" s="1024" t="s">
        <v>16117</v>
      </c>
      <c r="AM124" s="1024" t="s">
        <v>16117</v>
      </c>
      <c r="AN124" s="1024" t="s">
        <v>16117</v>
      </c>
      <c r="AO124" s="1024" t="s">
        <v>16117</v>
      </c>
      <c r="AP124" s="1024" t="s">
        <v>16117</v>
      </c>
      <c r="AQ124" s="1024" t="s">
        <v>16117</v>
      </c>
      <c r="AR124" s="1024" t="s">
        <v>16117</v>
      </c>
      <c r="AS124" s="1024" t="s">
        <v>16117</v>
      </c>
      <c r="AT124" s="1024" t="s">
        <v>16117</v>
      </c>
      <c r="AU124" s="1024" t="s">
        <v>16117</v>
      </c>
      <c r="AV124" s="1024" t="s">
        <v>16117</v>
      </c>
      <c r="AW124" s="1024" t="s">
        <v>16117</v>
      </c>
      <c r="AX124" s="1024" t="s">
        <v>16117</v>
      </c>
      <c r="AY124" s="1024" t="s">
        <v>16117</v>
      </c>
      <c r="AZ124" s="1024" t="s">
        <v>16724</v>
      </c>
      <c r="BA124" s="1024" t="s">
        <v>16724</v>
      </c>
      <c r="BB124" s="1024" t="s">
        <v>16724</v>
      </c>
      <c r="BC124" s="1024" t="s">
        <v>16724</v>
      </c>
      <c r="BD124" s="1024" t="s">
        <v>16724</v>
      </c>
      <c r="BE124" s="1024" t="s">
        <v>16724</v>
      </c>
      <c r="BF124" s="1024" t="s">
        <v>16724</v>
      </c>
      <c r="BG124" s="1024" t="s">
        <v>16724</v>
      </c>
      <c r="BH124" s="1024" t="s">
        <v>16723</v>
      </c>
      <c r="BI124" s="1024" t="s">
        <v>16723</v>
      </c>
      <c r="BJ124" s="1024" t="s">
        <v>16723</v>
      </c>
      <c r="BK124" s="1024" t="s">
        <v>16723</v>
      </c>
      <c r="BL124" s="1024" t="s">
        <v>16135</v>
      </c>
      <c r="BM124" s="1024" t="s">
        <v>16135</v>
      </c>
      <c r="BN124" s="1024" t="s">
        <v>16135</v>
      </c>
      <c r="BO124" s="1024" t="s">
        <v>16135</v>
      </c>
      <c r="BP124" s="1024" t="s">
        <v>16135</v>
      </c>
      <c r="BQ124" s="1024" t="s">
        <v>16135</v>
      </c>
      <c r="BR124" s="1024" t="s">
        <v>16135</v>
      </c>
      <c r="BS124" s="1024" t="s">
        <v>16135</v>
      </c>
      <c r="BT124" s="1024" t="s">
        <v>16135</v>
      </c>
      <c r="BU124" s="1024" t="s">
        <v>16135</v>
      </c>
      <c r="BV124" s="1024" t="s">
        <v>16135</v>
      </c>
      <c r="BW124" s="1024" t="s">
        <v>16135</v>
      </c>
      <c r="BX124" s="1024" t="s">
        <v>16744</v>
      </c>
      <c r="BY124" s="1024" t="s">
        <v>16744</v>
      </c>
      <c r="BZ124" s="1024" t="s">
        <v>16744</v>
      </c>
      <c r="CA124" s="1024" t="s">
        <v>16744</v>
      </c>
      <c r="CB124" s="1024" t="s">
        <v>16722</v>
      </c>
      <c r="CC124" s="1024" t="s">
        <v>16722</v>
      </c>
      <c r="CD124" s="1024" t="s">
        <v>16722</v>
      </c>
      <c r="CE124" s="1024" t="s">
        <v>16722</v>
      </c>
      <c r="CF124" s="1024" t="s">
        <v>16722</v>
      </c>
      <c r="CG124" s="1024" t="s">
        <v>16722</v>
      </c>
      <c r="CH124" s="1024" t="s">
        <v>16722</v>
      </c>
      <c r="CI124" s="1024" t="s">
        <v>16722</v>
      </c>
      <c r="CJ124" s="1024" t="s">
        <v>16722</v>
      </c>
      <c r="CK124" s="1024" t="s">
        <v>16722</v>
      </c>
      <c r="CL124" s="1024" t="s">
        <v>16722</v>
      </c>
      <c r="CM124" s="1024" t="s">
        <v>16722</v>
      </c>
      <c r="CN124" s="1024" t="s">
        <v>16117</v>
      </c>
      <c r="CO124" s="1024" t="s">
        <v>16117</v>
      </c>
      <c r="CP124" s="1024" t="s">
        <v>16117</v>
      </c>
      <c r="CQ124" s="1024" t="s">
        <v>16117</v>
      </c>
      <c r="CR124" s="1024" t="s">
        <v>16117</v>
      </c>
      <c r="CS124" s="1024" t="s">
        <v>16117</v>
      </c>
      <c r="CT124" s="1024" t="s">
        <v>16117</v>
      </c>
      <c r="CU124" s="1024" t="s">
        <v>16117</v>
      </c>
      <c r="CV124" s="1024" t="s">
        <v>16117</v>
      </c>
      <c r="CW124" s="1024" t="s">
        <v>16117</v>
      </c>
      <c r="CX124" s="1024" t="s">
        <v>16117</v>
      </c>
      <c r="CY124" s="1024" t="s">
        <v>16117</v>
      </c>
      <c r="CZ124" s="1024" t="s">
        <v>16117</v>
      </c>
      <c r="DA124" s="1024" t="s">
        <v>16117</v>
      </c>
      <c r="DB124" s="1024" t="s">
        <v>16117</v>
      </c>
      <c r="DC124" s="1024" t="s">
        <v>16117</v>
      </c>
      <c r="DD124" s="1024" t="s">
        <v>16724</v>
      </c>
      <c r="DE124" s="1024" t="s">
        <v>16724</v>
      </c>
      <c r="DF124" s="1024" t="s">
        <v>16724</v>
      </c>
      <c r="DG124" s="1024" t="s">
        <v>16724</v>
      </c>
      <c r="DH124" s="1024" t="s">
        <v>16724</v>
      </c>
      <c r="DI124" s="1024" t="s">
        <v>16724</v>
      </c>
      <c r="DJ124" s="1024" t="s">
        <v>16724</v>
      </c>
      <c r="DK124" s="1024" t="s">
        <v>16724</v>
      </c>
      <c r="DL124" s="1024" t="s">
        <v>16724</v>
      </c>
      <c r="DM124" s="1024" t="s">
        <v>16724</v>
      </c>
      <c r="DN124" s="1024" t="s">
        <v>16724</v>
      </c>
      <c r="DO124" s="1024" t="s">
        <v>16724</v>
      </c>
      <c r="DP124" s="1024" t="s">
        <v>16135</v>
      </c>
      <c r="DQ124" s="1024" t="s">
        <v>16135</v>
      </c>
      <c r="DR124" s="1024" t="s">
        <v>16135</v>
      </c>
      <c r="DS124" s="1024" t="s">
        <v>16135</v>
      </c>
      <c r="DT124" s="1024" t="s">
        <v>16135</v>
      </c>
      <c r="DU124" s="1024" t="s">
        <v>16135</v>
      </c>
      <c r="DV124" s="1024" t="s">
        <v>16135</v>
      </c>
      <c r="DW124" s="1024" t="s">
        <v>16135</v>
      </c>
      <c r="DX124" s="1026"/>
      <c r="DY124" s="1057" t="s">
        <v>17202</v>
      </c>
      <c r="DZ124" s="1057" t="s">
        <v>17202</v>
      </c>
      <c r="EA124" s="1057" t="s">
        <v>17202</v>
      </c>
      <c r="EB124" s="1057" t="s">
        <v>17202</v>
      </c>
      <c r="EC124" s="1057" t="s">
        <v>17202</v>
      </c>
      <c r="ED124" s="1057" t="s">
        <v>17202</v>
      </c>
      <c r="EE124" s="1057" t="s">
        <v>17202</v>
      </c>
      <c r="EF124" s="1057" t="s">
        <v>17202</v>
      </c>
      <c r="EG124" s="1057" t="s">
        <v>17202</v>
      </c>
      <c r="EH124" s="1057" t="s">
        <v>17202</v>
      </c>
      <c r="EI124" s="1057" t="s">
        <v>17202</v>
      </c>
      <c r="EJ124" s="1057" t="s">
        <v>17202</v>
      </c>
      <c r="EK124" s="1057" t="s">
        <v>17202</v>
      </c>
      <c r="EL124" s="1057" t="s">
        <v>17202</v>
      </c>
      <c r="EM124" s="1057" t="s">
        <v>17202</v>
      </c>
      <c r="EN124" s="1057" t="s">
        <v>17202</v>
      </c>
      <c r="EO124" s="1057" t="s">
        <v>16742</v>
      </c>
      <c r="EP124" s="1057" t="s">
        <v>16742</v>
      </c>
      <c r="EQ124" s="1057" t="s">
        <v>16742</v>
      </c>
      <c r="ER124" s="1057" t="s">
        <v>16742</v>
      </c>
      <c r="ES124" s="1057" t="s">
        <v>16742</v>
      </c>
      <c r="ET124" s="1057" t="s">
        <v>16742</v>
      </c>
      <c r="EU124" s="1057" t="s">
        <v>16742</v>
      </c>
      <c r="EV124" s="1057" t="s">
        <v>16742</v>
      </c>
      <c r="EW124" s="1057" t="s">
        <v>16742</v>
      </c>
      <c r="EX124" s="1057" t="s">
        <v>16742</v>
      </c>
      <c r="EY124" s="1057" t="s">
        <v>16742</v>
      </c>
      <c r="EZ124" s="1057" t="s">
        <v>16742</v>
      </c>
      <c r="FA124" s="1057" t="s">
        <v>16742</v>
      </c>
      <c r="FB124" s="1057" t="s">
        <v>16742</v>
      </c>
      <c r="FC124" s="1057" t="s">
        <v>16742</v>
      </c>
      <c r="FD124" s="1057" t="s">
        <v>16742</v>
      </c>
      <c r="FE124" s="1057" t="s">
        <v>16742</v>
      </c>
      <c r="FF124" s="1057" t="s">
        <v>16742</v>
      </c>
      <c r="FG124" s="1057" t="s">
        <v>16742</v>
      </c>
      <c r="FH124" s="1057" t="s">
        <v>16742</v>
      </c>
      <c r="FI124" s="1057" t="s">
        <v>16742</v>
      </c>
      <c r="FJ124" s="1057" t="s">
        <v>16742</v>
      </c>
      <c r="FK124" s="1057" t="s">
        <v>16742</v>
      </c>
      <c r="FL124" s="1057" t="s">
        <v>16742</v>
      </c>
      <c r="FM124" s="1057" t="s">
        <v>16742</v>
      </c>
      <c r="FN124" s="1057" t="s">
        <v>16742</v>
      </c>
      <c r="FO124" s="1057" t="s">
        <v>16742</v>
      </c>
      <c r="FP124" s="1057" t="s">
        <v>16742</v>
      </c>
      <c r="FQ124" s="1057" t="s">
        <v>16742</v>
      </c>
      <c r="FR124" s="1057" t="s">
        <v>16742</v>
      </c>
      <c r="FS124" s="1057" t="s">
        <v>16742</v>
      </c>
      <c r="FT124" s="1057" t="s">
        <v>16742</v>
      </c>
      <c r="FU124" s="1057" t="s">
        <v>16742</v>
      </c>
      <c r="FV124" s="1057" t="s">
        <v>16742</v>
      </c>
      <c r="FW124" s="1057" t="s">
        <v>16742</v>
      </c>
      <c r="FX124" s="1057" t="s">
        <v>16742</v>
      </c>
      <c r="FY124" s="1057" t="s">
        <v>16742</v>
      </c>
      <c r="FZ124" s="1057" t="s">
        <v>16742</v>
      </c>
      <c r="GA124" s="1057" t="s">
        <v>16742</v>
      </c>
      <c r="GB124" s="1057" t="s">
        <v>16742</v>
      </c>
      <c r="GC124" s="1057" t="s">
        <v>17203</v>
      </c>
      <c r="GD124" s="1057" t="s">
        <v>17203</v>
      </c>
      <c r="GE124" s="1057" t="s">
        <v>17203</v>
      </c>
      <c r="GF124" s="1057" t="s">
        <v>17203</v>
      </c>
      <c r="GG124" s="1057" t="s">
        <v>16135</v>
      </c>
      <c r="GH124" s="1057" t="s">
        <v>16135</v>
      </c>
      <c r="GI124" s="1057" t="s">
        <v>16135</v>
      </c>
      <c r="GJ124" s="1057" t="s">
        <v>16135</v>
      </c>
      <c r="GK124" s="1057" t="s">
        <v>16135</v>
      </c>
      <c r="GL124" s="1057" t="s">
        <v>16135</v>
      </c>
      <c r="GM124" s="1057" t="s">
        <v>16135</v>
      </c>
      <c r="GN124" s="1057" t="s">
        <v>16135</v>
      </c>
      <c r="GO124" s="1057" t="s">
        <v>16135</v>
      </c>
      <c r="GP124" s="1057" t="s">
        <v>16135</v>
      </c>
      <c r="GQ124" s="1057" t="s">
        <v>16135</v>
      </c>
      <c r="GR124" s="1057" t="s">
        <v>16135</v>
      </c>
      <c r="GS124" s="1057" t="s">
        <v>17204</v>
      </c>
      <c r="GT124" s="1057" t="s">
        <v>17204</v>
      </c>
      <c r="GU124" s="1057" t="s">
        <v>17204</v>
      </c>
      <c r="GV124" s="1057" t="s">
        <v>17204</v>
      </c>
      <c r="GW124" s="1057" t="s">
        <v>16117</v>
      </c>
      <c r="GX124" s="1057" t="s">
        <v>16117</v>
      </c>
      <c r="GY124" s="1057" t="s">
        <v>16117</v>
      </c>
      <c r="GZ124" s="1057" t="s">
        <v>16117</v>
      </c>
      <c r="HA124" s="1057" t="s">
        <v>16117</v>
      </c>
      <c r="HB124" s="1057" t="s">
        <v>16117</v>
      </c>
      <c r="HC124" s="1057" t="s">
        <v>16117</v>
      </c>
      <c r="HD124" s="1057" t="s">
        <v>16117</v>
      </c>
      <c r="HE124" s="1057" t="s">
        <v>16117</v>
      </c>
      <c r="HF124" s="1057" t="s">
        <v>16117</v>
      </c>
      <c r="HG124" s="1057" t="s">
        <v>16117</v>
      </c>
      <c r="HH124" s="1057" t="s">
        <v>16117</v>
      </c>
      <c r="HI124" s="1057" t="s">
        <v>16117</v>
      </c>
      <c r="HJ124" s="1057" t="s">
        <v>16117</v>
      </c>
      <c r="HK124" s="1057" t="s">
        <v>16117</v>
      </c>
      <c r="HL124" s="1057" t="s">
        <v>16117</v>
      </c>
      <c r="HM124" s="1057" t="s">
        <v>16117</v>
      </c>
      <c r="HN124" s="1057" t="s">
        <v>16117</v>
      </c>
      <c r="HO124" s="1057" t="s">
        <v>16117</v>
      </c>
      <c r="HP124" s="1057" t="s">
        <v>16117</v>
      </c>
      <c r="HQ124" s="1057" t="s">
        <v>17206</v>
      </c>
      <c r="HR124" s="1057" t="s">
        <v>17206</v>
      </c>
      <c r="HS124" s="1057" t="s">
        <v>17206</v>
      </c>
      <c r="HT124" s="1057" t="s">
        <v>17206</v>
      </c>
      <c r="HU124" s="1057" t="s">
        <v>17206</v>
      </c>
      <c r="HV124" s="1057" t="s">
        <v>17206</v>
      </c>
      <c r="HW124" s="1057" t="s">
        <v>17206</v>
      </c>
      <c r="HX124" s="1057" t="s">
        <v>17206</v>
      </c>
      <c r="HY124" s="1057" t="s">
        <v>17206</v>
      </c>
      <c r="HZ124" s="1057" t="s">
        <v>17206</v>
      </c>
      <c r="IA124" s="1057" t="s">
        <v>17206</v>
      </c>
      <c r="IB124" s="1057" t="s">
        <v>17206</v>
      </c>
      <c r="IC124" s="1057" t="s">
        <v>17206</v>
      </c>
      <c r="ID124" s="1057" t="s">
        <v>17206</v>
      </c>
      <c r="IE124" s="1057" t="s">
        <v>17206</v>
      </c>
      <c r="IF124" s="1057" t="s">
        <v>17206</v>
      </c>
      <c r="IG124" s="1057" t="s">
        <v>17206</v>
      </c>
      <c r="IH124" s="1057" t="s">
        <v>17206</v>
      </c>
      <c r="II124" s="1057" t="s">
        <v>17206</v>
      </c>
      <c r="IJ124" s="1057" t="s">
        <v>17206</v>
      </c>
      <c r="IK124" s="1057" t="s">
        <v>17206</v>
      </c>
      <c r="IL124" s="1057" t="s">
        <v>17206</v>
      </c>
      <c r="IM124" s="1057" t="s">
        <v>17206</v>
      </c>
      <c r="IN124" s="1057" t="s">
        <v>17206</v>
      </c>
    </row>
    <row r="125" spans="1:248" ht="18.75" customHeight="1">
      <c r="A125" s="2500"/>
      <c r="B125" s="751" t="s">
        <v>17952</v>
      </c>
      <c r="C125" s="1477"/>
      <c r="D125" s="1027"/>
      <c r="E125" s="446"/>
      <c r="F125" s="446"/>
      <c r="G125" s="1028"/>
      <c r="H125" s="1027"/>
      <c r="I125" s="446"/>
      <c r="J125" s="446"/>
      <c r="K125" s="1028"/>
      <c r="L125" s="1027"/>
      <c r="M125" s="446"/>
      <c r="N125" s="446"/>
      <c r="O125" s="1028"/>
      <c r="P125" s="1027"/>
      <c r="Q125" s="446"/>
      <c r="R125" s="446"/>
      <c r="S125" s="1028"/>
      <c r="T125" s="1027"/>
      <c r="U125" s="446"/>
      <c r="V125" s="446"/>
      <c r="W125" s="1028"/>
      <c r="X125" s="1027"/>
      <c r="Y125" s="446"/>
      <c r="Z125" s="446"/>
      <c r="AA125" s="1028"/>
      <c r="AB125" s="1027"/>
      <c r="AC125" s="446"/>
      <c r="AD125" s="446"/>
      <c r="AE125" s="1028"/>
      <c r="AF125" s="1027"/>
      <c r="AG125" s="446"/>
      <c r="AH125" s="446"/>
      <c r="AI125" s="1028"/>
      <c r="AJ125" s="1027"/>
      <c r="AK125" s="446"/>
      <c r="AL125" s="446"/>
      <c r="AM125" s="1028"/>
      <c r="AN125" s="1027"/>
      <c r="AO125" s="446"/>
      <c r="AP125" s="446"/>
      <c r="AQ125" s="1028"/>
      <c r="AR125" s="1027"/>
      <c r="AS125" s="446"/>
      <c r="AT125" s="446"/>
      <c r="AU125" s="1028"/>
      <c r="AV125" s="1027"/>
      <c r="AW125" s="446"/>
      <c r="AX125" s="446"/>
      <c r="AY125" s="1028"/>
      <c r="AZ125" s="1027"/>
      <c r="BA125" s="446"/>
      <c r="BB125" s="446"/>
      <c r="BC125" s="1028"/>
      <c r="BD125" s="1027"/>
      <c r="BE125" s="446"/>
      <c r="BF125" s="446"/>
      <c r="BG125" s="1028"/>
      <c r="BH125" s="1027"/>
      <c r="BI125" s="446"/>
      <c r="BJ125" s="446"/>
      <c r="BK125" s="1028"/>
      <c r="BL125" s="1027"/>
      <c r="BM125" s="446"/>
      <c r="BN125" s="446"/>
      <c r="BO125" s="1028"/>
      <c r="BP125" s="1027"/>
      <c r="BQ125" s="446"/>
      <c r="BR125" s="446"/>
      <c r="BS125" s="1028"/>
      <c r="BT125" s="1027"/>
      <c r="BU125" s="446"/>
      <c r="BV125" s="446"/>
      <c r="BW125" s="1028"/>
      <c r="BX125" s="1027"/>
      <c r="BY125" s="446"/>
      <c r="BZ125" s="446"/>
      <c r="CA125" s="1028"/>
      <c r="CB125" s="1027"/>
      <c r="CC125" s="446"/>
      <c r="CD125" s="446"/>
      <c r="CE125" s="1028"/>
      <c r="CF125" s="1027"/>
      <c r="CG125" s="446"/>
      <c r="CH125" s="446"/>
      <c r="CI125" s="1028"/>
      <c r="CJ125" s="1027"/>
      <c r="CK125" s="446"/>
      <c r="CL125" s="446"/>
      <c r="CM125" s="1028"/>
      <c r="CN125" s="1027"/>
      <c r="CO125" s="446"/>
      <c r="CP125" s="446"/>
      <c r="CQ125" s="1028"/>
      <c r="CR125" s="1027"/>
      <c r="CS125" s="446"/>
      <c r="CT125" s="446"/>
      <c r="CU125" s="1028"/>
      <c r="CV125" s="1027"/>
      <c r="CW125" s="446"/>
      <c r="CX125" s="446"/>
      <c r="CY125" s="1028"/>
      <c r="CZ125" s="1027"/>
      <c r="DA125" s="446"/>
      <c r="DB125" s="446"/>
      <c r="DC125" s="1028"/>
      <c r="DD125" s="1027"/>
      <c r="DE125" s="446"/>
      <c r="DF125" s="446"/>
      <c r="DG125" s="1028"/>
      <c r="DH125" s="1027"/>
      <c r="DI125" s="446"/>
      <c r="DJ125" s="446"/>
      <c r="DK125" s="1028"/>
      <c r="DL125" s="1027"/>
      <c r="DM125" s="446"/>
      <c r="DN125" s="446"/>
      <c r="DO125" s="1028"/>
      <c r="DP125" s="1027"/>
      <c r="DQ125" s="446"/>
      <c r="DR125" s="446"/>
      <c r="DS125" s="1028"/>
      <c r="DT125" s="1027"/>
      <c r="DU125" s="446"/>
      <c r="DV125" s="446"/>
      <c r="DW125" s="1028"/>
      <c r="DX125" s="1026"/>
      <c r="DY125" s="1027"/>
      <c r="DZ125" s="446"/>
      <c r="EA125" s="446"/>
      <c r="EB125" s="1028"/>
      <c r="EC125" s="1027"/>
      <c r="ED125" s="446"/>
      <c r="EE125" s="446"/>
      <c r="EF125" s="1028"/>
      <c r="EG125" s="1027"/>
      <c r="EH125" s="446"/>
      <c r="EI125" s="446"/>
      <c r="EJ125" s="1028"/>
      <c r="EK125" s="1027"/>
      <c r="EL125" s="446"/>
      <c r="EM125" s="446"/>
      <c r="EN125" s="1028"/>
      <c r="EO125" s="1027"/>
      <c r="EP125" s="446"/>
      <c r="EQ125" s="446"/>
      <c r="ER125" s="1028"/>
      <c r="ES125" s="1027"/>
      <c r="ET125" s="446"/>
      <c r="EU125" s="446"/>
      <c r="EV125" s="1028"/>
      <c r="EW125" s="1027"/>
      <c r="EX125" s="446"/>
      <c r="EY125" s="446"/>
      <c r="EZ125" s="1028"/>
      <c r="FA125" s="1027"/>
      <c r="FB125" s="446"/>
      <c r="FC125" s="446"/>
      <c r="FD125" s="1028"/>
      <c r="FE125" s="1027"/>
      <c r="FF125" s="446"/>
      <c r="FG125" s="446"/>
      <c r="FH125" s="1028"/>
      <c r="FI125" s="1027"/>
      <c r="FJ125" s="446"/>
      <c r="FK125" s="446"/>
      <c r="FL125" s="1028"/>
      <c r="FM125" s="1027"/>
      <c r="FN125" s="446"/>
      <c r="FO125" s="446"/>
      <c r="FP125" s="1028"/>
      <c r="FQ125" s="1027"/>
      <c r="FR125" s="446"/>
      <c r="FS125" s="446"/>
      <c r="FT125" s="1028"/>
      <c r="FU125" s="1027"/>
      <c r="FV125" s="446"/>
      <c r="FW125" s="446"/>
      <c r="FX125" s="1028"/>
      <c r="FY125" s="1027"/>
      <c r="FZ125" s="446"/>
      <c r="GA125" s="446"/>
      <c r="GB125" s="1028"/>
      <c r="GC125" s="1027"/>
      <c r="GD125" s="446"/>
      <c r="GE125" s="446"/>
      <c r="GF125" s="1028"/>
      <c r="GG125" s="1027"/>
      <c r="GH125" s="446"/>
      <c r="GI125" s="446"/>
      <c r="GJ125" s="1028"/>
      <c r="GK125" s="1027"/>
      <c r="GL125" s="446"/>
      <c r="GM125" s="446"/>
      <c r="GN125" s="1028"/>
      <c r="GO125" s="1027"/>
      <c r="GP125" s="446"/>
      <c r="GQ125" s="446"/>
      <c r="GR125" s="1028"/>
      <c r="GS125" s="1027"/>
      <c r="GT125" s="446"/>
      <c r="GU125" s="446"/>
      <c r="GV125" s="1028"/>
      <c r="GW125" s="1027"/>
      <c r="GX125" s="446"/>
      <c r="GY125" s="446"/>
      <c r="GZ125" s="1028"/>
      <c r="HA125" s="1027"/>
      <c r="HB125" s="446"/>
      <c r="HC125" s="446"/>
      <c r="HD125" s="1028"/>
      <c r="HE125" s="1027"/>
      <c r="HF125" s="446"/>
      <c r="HG125" s="446"/>
      <c r="HH125" s="1028"/>
      <c r="HI125" s="1027"/>
      <c r="HJ125" s="446"/>
      <c r="HK125" s="446"/>
      <c r="HL125" s="1028"/>
      <c r="HM125" s="1027"/>
      <c r="HN125" s="446"/>
      <c r="HO125" s="446"/>
      <c r="HP125" s="1028"/>
      <c r="HQ125" s="1027"/>
      <c r="HR125" s="446"/>
      <c r="HS125" s="446"/>
      <c r="HT125" s="1028"/>
      <c r="HU125" s="1027"/>
      <c r="HV125" s="446"/>
      <c r="HW125" s="446"/>
      <c r="HX125" s="1028"/>
      <c r="HY125" s="1027"/>
      <c r="HZ125" s="446"/>
      <c r="IA125" s="446"/>
      <c r="IB125" s="1028"/>
      <c r="IC125" s="1027"/>
      <c r="ID125" s="446"/>
      <c r="IE125" s="446"/>
      <c r="IF125" s="1028"/>
      <c r="IG125" s="1027"/>
      <c r="IH125" s="446"/>
      <c r="II125" s="446"/>
      <c r="IJ125" s="1028"/>
      <c r="IK125" s="1027"/>
      <c r="IL125" s="446"/>
      <c r="IM125" s="446"/>
      <c r="IN125" s="1028"/>
    </row>
    <row r="126" spans="1:248" ht="50.25" customHeight="1">
      <c r="A126" s="2500"/>
      <c r="B126" s="1499" t="s">
        <v>17953</v>
      </c>
      <c r="C126" s="1014"/>
      <c r="D126" s="1027"/>
      <c r="E126" s="446"/>
      <c r="F126" s="446"/>
      <c r="G126" s="1028"/>
      <c r="H126" s="1027"/>
      <c r="I126" s="446"/>
      <c r="J126" s="446"/>
      <c r="K126" s="1028"/>
      <c r="L126" s="1027"/>
      <c r="M126" s="446"/>
      <c r="N126" s="446"/>
      <c r="O126" s="1028"/>
      <c r="P126" s="1027"/>
      <c r="Q126" s="446"/>
      <c r="R126" s="446"/>
      <c r="S126" s="1028"/>
      <c r="T126" s="1027"/>
      <c r="U126" s="446"/>
      <c r="V126" s="446"/>
      <c r="W126" s="1028"/>
      <c r="X126" s="1027"/>
      <c r="Y126" s="446"/>
      <c r="Z126" s="446"/>
      <c r="AA126" s="1028"/>
      <c r="AB126" s="1027"/>
      <c r="AC126" s="446"/>
      <c r="AD126" s="446"/>
      <c r="AE126" s="1028"/>
      <c r="AF126" s="1027"/>
      <c r="AG126" s="446"/>
      <c r="AH126" s="446"/>
      <c r="AI126" s="1028"/>
      <c r="AJ126" s="1027"/>
      <c r="AK126" s="446"/>
      <c r="AL126" s="446"/>
      <c r="AM126" s="1028"/>
      <c r="AN126" s="1027"/>
      <c r="AO126" s="446"/>
      <c r="AP126" s="446"/>
      <c r="AQ126" s="1028"/>
      <c r="AR126" s="1027"/>
      <c r="AS126" s="446"/>
      <c r="AT126" s="446"/>
      <c r="AU126" s="1028"/>
      <c r="AV126" s="1027"/>
      <c r="AW126" s="446"/>
      <c r="AX126" s="446"/>
      <c r="AY126" s="1028"/>
      <c r="AZ126" s="1027"/>
      <c r="BA126" s="446"/>
      <c r="BB126" s="446"/>
      <c r="BC126" s="1028"/>
      <c r="BD126" s="1027"/>
      <c r="BE126" s="446"/>
      <c r="BF126" s="446"/>
      <c r="BG126" s="1028"/>
      <c r="BH126" s="1027"/>
      <c r="BI126" s="446"/>
      <c r="BJ126" s="446"/>
      <c r="BK126" s="1028"/>
      <c r="BL126" s="1027"/>
      <c r="BM126" s="446"/>
      <c r="BN126" s="446"/>
      <c r="BO126" s="1028"/>
      <c r="BP126" s="1027"/>
      <c r="BQ126" s="446"/>
      <c r="BR126" s="446"/>
      <c r="BS126" s="1028"/>
      <c r="BT126" s="1027"/>
      <c r="BU126" s="446"/>
      <c r="BV126" s="446"/>
      <c r="BW126" s="1028"/>
      <c r="BX126" s="1027"/>
      <c r="BY126" s="446"/>
      <c r="BZ126" s="446"/>
      <c r="CA126" s="1028"/>
      <c r="CB126" s="1027"/>
      <c r="CC126" s="446"/>
      <c r="CD126" s="446"/>
      <c r="CE126" s="1028"/>
      <c r="CF126" s="1027"/>
      <c r="CG126" s="446"/>
      <c r="CH126" s="446"/>
      <c r="CI126" s="1028"/>
      <c r="CJ126" s="1027"/>
      <c r="CK126" s="446"/>
      <c r="CL126" s="446"/>
      <c r="CM126" s="1028"/>
      <c r="CN126" s="1027"/>
      <c r="CO126" s="446"/>
      <c r="CP126" s="446"/>
      <c r="CQ126" s="1028"/>
      <c r="CR126" s="1027"/>
      <c r="CS126" s="446"/>
      <c r="CT126" s="446"/>
      <c r="CU126" s="1028"/>
      <c r="CV126" s="1027"/>
      <c r="CW126" s="446"/>
      <c r="CX126" s="446"/>
      <c r="CY126" s="1028"/>
      <c r="CZ126" s="1027"/>
      <c r="DA126" s="446"/>
      <c r="DB126" s="446"/>
      <c r="DC126" s="1028"/>
      <c r="DD126" s="1027"/>
      <c r="DE126" s="446"/>
      <c r="DF126" s="446"/>
      <c r="DG126" s="1028"/>
      <c r="DH126" s="1027"/>
      <c r="DI126" s="446"/>
      <c r="DJ126" s="446"/>
      <c r="DK126" s="1028"/>
      <c r="DL126" s="1027"/>
      <c r="DM126" s="446"/>
      <c r="DN126" s="446"/>
      <c r="DO126" s="1028"/>
      <c r="DP126" s="1027"/>
      <c r="DQ126" s="446"/>
      <c r="DR126" s="446"/>
      <c r="DS126" s="1028"/>
      <c r="DT126" s="1027"/>
      <c r="DU126" s="446"/>
      <c r="DV126" s="446"/>
      <c r="DW126" s="1028"/>
      <c r="DX126" s="1026"/>
      <c r="DY126" s="1027"/>
      <c r="DZ126" s="446"/>
      <c r="EA126" s="446"/>
      <c r="EB126" s="1028"/>
      <c r="EC126" s="1027"/>
      <c r="ED126" s="446"/>
      <c r="EE126" s="446"/>
      <c r="EF126" s="1028"/>
      <c r="EG126" s="1027"/>
      <c r="EH126" s="446"/>
      <c r="EI126" s="446"/>
      <c r="EJ126" s="1028"/>
      <c r="EK126" s="1027"/>
      <c r="EL126" s="446"/>
      <c r="EM126" s="446"/>
      <c r="EN126" s="1028"/>
      <c r="EO126" s="1027"/>
      <c r="EP126" s="446"/>
      <c r="EQ126" s="446"/>
      <c r="ER126" s="1028"/>
      <c r="ES126" s="1027"/>
      <c r="ET126" s="446"/>
      <c r="EU126" s="446"/>
      <c r="EV126" s="1028"/>
      <c r="EW126" s="1027"/>
      <c r="EX126" s="446"/>
      <c r="EY126" s="446"/>
      <c r="EZ126" s="1028"/>
      <c r="FA126" s="1027"/>
      <c r="FB126" s="446"/>
      <c r="FC126" s="446"/>
      <c r="FD126" s="1028"/>
      <c r="FE126" s="1027"/>
      <c r="FF126" s="446"/>
      <c r="FG126" s="446"/>
      <c r="FH126" s="1028"/>
      <c r="FI126" s="1027"/>
      <c r="FJ126" s="446"/>
      <c r="FK126" s="446"/>
      <c r="FL126" s="1028"/>
      <c r="FM126" s="1027"/>
      <c r="FN126" s="446"/>
      <c r="FO126" s="446"/>
      <c r="FP126" s="1028"/>
      <c r="FQ126" s="1027"/>
      <c r="FR126" s="446"/>
      <c r="FS126" s="446"/>
      <c r="FT126" s="1028"/>
      <c r="FU126" s="1027"/>
      <c r="FV126" s="446"/>
      <c r="FW126" s="446"/>
      <c r="FX126" s="1028"/>
      <c r="FY126" s="1027"/>
      <c r="FZ126" s="446"/>
      <c r="GA126" s="446"/>
      <c r="GB126" s="1028"/>
      <c r="GC126" s="1027"/>
      <c r="GD126" s="446"/>
      <c r="GE126" s="446"/>
      <c r="GF126" s="1028"/>
      <c r="GG126" s="1027"/>
      <c r="GH126" s="446"/>
      <c r="GI126" s="446"/>
      <c r="GJ126" s="1028"/>
      <c r="GK126" s="1027"/>
      <c r="GL126" s="446"/>
      <c r="GM126" s="446"/>
      <c r="GN126" s="1028"/>
      <c r="GO126" s="1027"/>
      <c r="GP126" s="446"/>
      <c r="GQ126" s="446"/>
      <c r="GR126" s="1028"/>
      <c r="GS126" s="1027"/>
      <c r="GT126" s="446"/>
      <c r="GU126" s="446"/>
      <c r="GV126" s="1028"/>
      <c r="GW126" s="1027"/>
      <c r="GX126" s="446"/>
      <c r="GY126" s="446"/>
      <c r="GZ126" s="1028"/>
      <c r="HA126" s="1027"/>
      <c r="HB126" s="446"/>
      <c r="HC126" s="446"/>
      <c r="HD126" s="1028"/>
      <c r="HE126" s="1027"/>
      <c r="HF126" s="446"/>
      <c r="HG126" s="446"/>
      <c r="HH126" s="1028"/>
      <c r="HI126" s="1027"/>
      <c r="HJ126" s="446"/>
      <c r="HK126" s="446"/>
      <c r="HL126" s="1028"/>
      <c r="HM126" s="1027"/>
      <c r="HN126" s="446"/>
      <c r="HO126" s="446"/>
      <c r="HP126" s="1028"/>
      <c r="HQ126" s="1027"/>
      <c r="HR126" s="446"/>
      <c r="HS126" s="446"/>
      <c r="HT126" s="1028"/>
      <c r="HU126" s="1027"/>
      <c r="HV126" s="446"/>
      <c r="HW126" s="446"/>
      <c r="HX126" s="1028"/>
      <c r="HY126" s="1027"/>
      <c r="HZ126" s="446"/>
      <c r="IA126" s="446"/>
      <c r="IB126" s="1028"/>
      <c r="IC126" s="1027"/>
      <c r="ID126" s="446"/>
      <c r="IE126" s="446"/>
      <c r="IF126" s="1028"/>
      <c r="IG126" s="1027"/>
      <c r="IH126" s="446"/>
      <c r="II126" s="446"/>
      <c r="IJ126" s="1028"/>
      <c r="IK126" s="1027"/>
      <c r="IL126" s="446"/>
      <c r="IM126" s="446"/>
      <c r="IN126" s="1028"/>
    </row>
    <row r="127" spans="1:248" ht="50.25" customHeight="1">
      <c r="A127" s="2500"/>
      <c r="B127" s="751" t="s">
        <v>17954</v>
      </c>
      <c r="C127" s="1416"/>
      <c r="D127" s="1027"/>
      <c r="E127" s="446"/>
      <c r="F127" s="446"/>
      <c r="G127" s="1028"/>
      <c r="H127" s="1027"/>
      <c r="I127" s="446"/>
      <c r="J127" s="446"/>
      <c r="K127" s="1028"/>
      <c r="L127" s="1027"/>
      <c r="M127" s="446"/>
      <c r="N127" s="446"/>
      <c r="O127" s="1028"/>
      <c r="P127" s="1027"/>
      <c r="Q127" s="446"/>
      <c r="R127" s="446"/>
      <c r="S127" s="1028"/>
      <c r="T127" s="1027"/>
      <c r="U127" s="446"/>
      <c r="V127" s="446"/>
      <c r="W127" s="1028"/>
      <c r="X127" s="1027"/>
      <c r="Y127" s="446"/>
      <c r="Z127" s="446"/>
      <c r="AA127" s="1028"/>
      <c r="AB127" s="1027"/>
      <c r="AC127" s="446"/>
      <c r="AD127" s="446"/>
      <c r="AE127" s="1028"/>
      <c r="AF127" s="1027"/>
      <c r="AG127" s="446"/>
      <c r="AH127" s="446"/>
      <c r="AI127" s="1028"/>
      <c r="AJ127" s="1027"/>
      <c r="AK127" s="446"/>
      <c r="AL127" s="446"/>
      <c r="AM127" s="1028"/>
      <c r="AN127" s="1027"/>
      <c r="AO127" s="446"/>
      <c r="AP127" s="446"/>
      <c r="AQ127" s="1028"/>
      <c r="AR127" s="1027"/>
      <c r="AS127" s="446"/>
      <c r="AT127" s="446"/>
      <c r="AU127" s="1028"/>
      <c r="AV127" s="1027"/>
      <c r="AW127" s="446"/>
      <c r="AX127" s="446"/>
      <c r="AY127" s="1028"/>
      <c r="AZ127" s="1027"/>
      <c r="BA127" s="446"/>
      <c r="BB127" s="446"/>
      <c r="BC127" s="1028"/>
      <c r="BD127" s="1027"/>
      <c r="BE127" s="446"/>
      <c r="BF127" s="446"/>
      <c r="BG127" s="1028"/>
      <c r="BH127" s="1027"/>
      <c r="BI127" s="446"/>
      <c r="BJ127" s="446"/>
      <c r="BK127" s="1028"/>
      <c r="BL127" s="1027"/>
      <c r="BM127" s="446"/>
      <c r="BN127" s="446"/>
      <c r="BO127" s="1028"/>
      <c r="BP127" s="1027"/>
      <c r="BQ127" s="446"/>
      <c r="BR127" s="446"/>
      <c r="BS127" s="1028"/>
      <c r="BT127" s="1027"/>
      <c r="BU127" s="446"/>
      <c r="BV127" s="446"/>
      <c r="BW127" s="1028"/>
      <c r="BX127" s="1027"/>
      <c r="BY127" s="446"/>
      <c r="BZ127" s="446"/>
      <c r="CA127" s="1028"/>
      <c r="CB127" s="1027"/>
      <c r="CC127" s="446"/>
      <c r="CD127" s="446"/>
      <c r="CE127" s="1028"/>
      <c r="CF127" s="1027"/>
      <c r="CG127" s="446"/>
      <c r="CH127" s="446"/>
      <c r="CI127" s="1028"/>
      <c r="CJ127" s="1027"/>
      <c r="CK127" s="446"/>
      <c r="CL127" s="446"/>
      <c r="CM127" s="1028"/>
      <c r="CN127" s="1027"/>
      <c r="CO127" s="446"/>
      <c r="CP127" s="446"/>
      <c r="CQ127" s="1028"/>
      <c r="CR127" s="1027"/>
      <c r="CS127" s="446"/>
      <c r="CT127" s="446"/>
      <c r="CU127" s="1028"/>
      <c r="CV127" s="1027"/>
      <c r="CW127" s="446"/>
      <c r="CX127" s="446"/>
      <c r="CY127" s="1028"/>
      <c r="CZ127" s="1027"/>
      <c r="DA127" s="446"/>
      <c r="DB127" s="446"/>
      <c r="DC127" s="1028"/>
      <c r="DD127" s="1027"/>
      <c r="DE127" s="446"/>
      <c r="DF127" s="446"/>
      <c r="DG127" s="1028"/>
      <c r="DH127" s="1027"/>
      <c r="DI127" s="446"/>
      <c r="DJ127" s="446"/>
      <c r="DK127" s="1028"/>
      <c r="DL127" s="1027"/>
      <c r="DM127" s="446"/>
      <c r="DN127" s="446"/>
      <c r="DO127" s="1028"/>
      <c r="DP127" s="1027"/>
      <c r="DQ127" s="446"/>
      <c r="DR127" s="446"/>
      <c r="DS127" s="1028"/>
      <c r="DT127" s="1027"/>
      <c r="DU127" s="446"/>
      <c r="DV127" s="446"/>
      <c r="DW127" s="1028"/>
      <c r="DX127" s="1026"/>
      <c r="DY127" s="1027"/>
      <c r="DZ127" s="446"/>
      <c r="EA127" s="446"/>
      <c r="EB127" s="1028"/>
      <c r="EC127" s="1027"/>
      <c r="ED127" s="446"/>
      <c r="EE127" s="446"/>
      <c r="EF127" s="1028"/>
      <c r="EG127" s="1027"/>
      <c r="EH127" s="446"/>
      <c r="EI127" s="446"/>
      <c r="EJ127" s="1028"/>
      <c r="EK127" s="1027"/>
      <c r="EL127" s="446"/>
      <c r="EM127" s="446"/>
      <c r="EN127" s="1028"/>
      <c r="EO127" s="1027"/>
      <c r="EP127" s="446"/>
      <c r="EQ127" s="446"/>
      <c r="ER127" s="1028"/>
      <c r="ES127" s="1027"/>
      <c r="ET127" s="446"/>
      <c r="EU127" s="446"/>
      <c r="EV127" s="1028"/>
      <c r="EW127" s="1027"/>
      <c r="EX127" s="446"/>
      <c r="EY127" s="446"/>
      <c r="EZ127" s="1028"/>
      <c r="FA127" s="1027"/>
      <c r="FB127" s="446"/>
      <c r="FC127" s="446"/>
      <c r="FD127" s="1028"/>
      <c r="FE127" s="1027"/>
      <c r="FF127" s="446"/>
      <c r="FG127" s="446"/>
      <c r="FH127" s="1028"/>
      <c r="FI127" s="1027"/>
      <c r="FJ127" s="446"/>
      <c r="FK127" s="446"/>
      <c r="FL127" s="1028"/>
      <c r="FM127" s="1027"/>
      <c r="FN127" s="446"/>
      <c r="FO127" s="446"/>
      <c r="FP127" s="1028"/>
      <c r="FQ127" s="1027"/>
      <c r="FR127" s="446"/>
      <c r="FS127" s="446"/>
      <c r="FT127" s="1028"/>
      <c r="FU127" s="1027"/>
      <c r="FV127" s="446"/>
      <c r="FW127" s="446"/>
      <c r="FX127" s="1028"/>
      <c r="FY127" s="1027"/>
      <c r="FZ127" s="446"/>
      <c r="GA127" s="446"/>
      <c r="GB127" s="1028"/>
      <c r="GC127" s="1027"/>
      <c r="GD127" s="446"/>
      <c r="GE127" s="446"/>
      <c r="GF127" s="1028"/>
      <c r="GG127" s="1027"/>
      <c r="GH127" s="446"/>
      <c r="GI127" s="446"/>
      <c r="GJ127" s="1028"/>
      <c r="GK127" s="1027"/>
      <c r="GL127" s="446"/>
      <c r="GM127" s="446"/>
      <c r="GN127" s="1028"/>
      <c r="GO127" s="1027"/>
      <c r="GP127" s="446"/>
      <c r="GQ127" s="446"/>
      <c r="GR127" s="1028"/>
      <c r="GS127" s="1027"/>
      <c r="GT127" s="446"/>
      <c r="GU127" s="446"/>
      <c r="GV127" s="1028"/>
      <c r="GW127" s="1027"/>
      <c r="GX127" s="446"/>
      <c r="GY127" s="446"/>
      <c r="GZ127" s="1028"/>
      <c r="HA127" s="1027"/>
      <c r="HB127" s="446"/>
      <c r="HC127" s="446"/>
      <c r="HD127" s="1028"/>
      <c r="HE127" s="1027"/>
      <c r="HF127" s="446"/>
      <c r="HG127" s="446"/>
      <c r="HH127" s="1028"/>
      <c r="HI127" s="1027"/>
      <c r="HJ127" s="446"/>
      <c r="HK127" s="446"/>
      <c r="HL127" s="1028"/>
      <c r="HM127" s="1027"/>
      <c r="HN127" s="446"/>
      <c r="HO127" s="446"/>
      <c r="HP127" s="1028"/>
      <c r="HQ127" s="1027"/>
      <c r="HR127" s="446"/>
      <c r="HS127" s="446"/>
      <c r="HT127" s="1028"/>
      <c r="HU127" s="1027"/>
      <c r="HV127" s="446"/>
      <c r="HW127" s="446"/>
      <c r="HX127" s="1028"/>
      <c r="HY127" s="1027"/>
      <c r="HZ127" s="446"/>
      <c r="IA127" s="446"/>
      <c r="IB127" s="1028"/>
      <c r="IC127" s="1027"/>
      <c r="ID127" s="446"/>
      <c r="IE127" s="446"/>
      <c r="IF127" s="1028"/>
      <c r="IG127" s="1027"/>
      <c r="IH127" s="446"/>
      <c r="II127" s="446"/>
      <c r="IJ127" s="1028"/>
      <c r="IK127" s="1027"/>
      <c r="IL127" s="446"/>
      <c r="IM127" s="446"/>
      <c r="IN127" s="1028"/>
    </row>
    <row r="128" spans="1:248" ht="50.25" customHeight="1">
      <c r="A128" s="2500"/>
      <c r="B128" s="1499" t="s">
        <v>17955</v>
      </c>
      <c r="C128" s="1416"/>
      <c r="D128" s="1027"/>
      <c r="E128" s="446"/>
      <c r="F128" s="446"/>
      <c r="G128" s="1028"/>
      <c r="H128" s="1027"/>
      <c r="I128" s="446"/>
      <c r="J128" s="446"/>
      <c r="K128" s="1028"/>
      <c r="L128" s="1027"/>
      <c r="M128" s="446"/>
      <c r="N128" s="446"/>
      <c r="O128" s="1028"/>
      <c r="P128" s="1027"/>
      <c r="Q128" s="446"/>
      <c r="R128" s="446"/>
      <c r="S128" s="1028"/>
      <c r="T128" s="1027"/>
      <c r="U128" s="446"/>
      <c r="V128" s="446"/>
      <c r="W128" s="1028"/>
      <c r="X128" s="1027"/>
      <c r="Y128" s="446"/>
      <c r="Z128" s="446"/>
      <c r="AA128" s="1028"/>
      <c r="AB128" s="1027"/>
      <c r="AC128" s="446"/>
      <c r="AD128" s="446"/>
      <c r="AE128" s="1028"/>
      <c r="AF128" s="1027"/>
      <c r="AG128" s="446"/>
      <c r="AH128" s="446"/>
      <c r="AI128" s="1028"/>
      <c r="AJ128" s="1027"/>
      <c r="AK128" s="446"/>
      <c r="AL128" s="446"/>
      <c r="AM128" s="1028"/>
      <c r="AN128" s="1027"/>
      <c r="AO128" s="446"/>
      <c r="AP128" s="446"/>
      <c r="AQ128" s="1028"/>
      <c r="AR128" s="1027"/>
      <c r="AS128" s="446"/>
      <c r="AT128" s="446"/>
      <c r="AU128" s="1028"/>
      <c r="AV128" s="1027"/>
      <c r="AW128" s="446"/>
      <c r="AX128" s="446"/>
      <c r="AY128" s="1028"/>
      <c r="AZ128" s="1027"/>
      <c r="BA128" s="446"/>
      <c r="BB128" s="446"/>
      <c r="BC128" s="1028"/>
      <c r="BD128" s="1027"/>
      <c r="BE128" s="446"/>
      <c r="BF128" s="446"/>
      <c r="BG128" s="1028"/>
      <c r="BH128" s="1027"/>
      <c r="BI128" s="446"/>
      <c r="BJ128" s="446"/>
      <c r="BK128" s="1028"/>
      <c r="BL128" s="1027"/>
      <c r="BM128" s="446"/>
      <c r="BN128" s="446"/>
      <c r="BO128" s="1028"/>
      <c r="BP128" s="1027"/>
      <c r="BQ128" s="446"/>
      <c r="BR128" s="446"/>
      <c r="BS128" s="1028"/>
      <c r="BT128" s="1027"/>
      <c r="BU128" s="446"/>
      <c r="BV128" s="446"/>
      <c r="BW128" s="1028"/>
      <c r="BX128" s="1027"/>
      <c r="BY128" s="446"/>
      <c r="BZ128" s="446"/>
      <c r="CA128" s="1028"/>
      <c r="CB128" s="1027"/>
      <c r="CC128" s="446"/>
      <c r="CD128" s="446"/>
      <c r="CE128" s="1028"/>
      <c r="CF128" s="1027"/>
      <c r="CG128" s="446"/>
      <c r="CH128" s="446"/>
      <c r="CI128" s="1028"/>
      <c r="CJ128" s="1027"/>
      <c r="CK128" s="446"/>
      <c r="CL128" s="446"/>
      <c r="CM128" s="1028"/>
      <c r="CN128" s="1027"/>
      <c r="CO128" s="446"/>
      <c r="CP128" s="446"/>
      <c r="CQ128" s="1028"/>
      <c r="CR128" s="1027"/>
      <c r="CS128" s="446"/>
      <c r="CT128" s="446"/>
      <c r="CU128" s="1028"/>
      <c r="CV128" s="1027"/>
      <c r="CW128" s="446"/>
      <c r="CX128" s="446"/>
      <c r="CY128" s="1028"/>
      <c r="CZ128" s="1027"/>
      <c r="DA128" s="446"/>
      <c r="DB128" s="446"/>
      <c r="DC128" s="1028"/>
      <c r="DD128" s="1027"/>
      <c r="DE128" s="446"/>
      <c r="DF128" s="446"/>
      <c r="DG128" s="1028"/>
      <c r="DH128" s="1027"/>
      <c r="DI128" s="446"/>
      <c r="DJ128" s="446"/>
      <c r="DK128" s="1028"/>
      <c r="DL128" s="1027"/>
      <c r="DM128" s="446"/>
      <c r="DN128" s="446"/>
      <c r="DO128" s="1028"/>
      <c r="DP128" s="1027"/>
      <c r="DQ128" s="446"/>
      <c r="DR128" s="446"/>
      <c r="DS128" s="1028"/>
      <c r="DT128" s="1027"/>
      <c r="DU128" s="446"/>
      <c r="DV128" s="446"/>
      <c r="DW128" s="1028"/>
      <c r="DX128" s="1026"/>
      <c r="DY128" s="1027"/>
      <c r="DZ128" s="446"/>
      <c r="EA128" s="446"/>
      <c r="EB128" s="1028"/>
      <c r="EC128" s="1027"/>
      <c r="ED128" s="446"/>
      <c r="EE128" s="446"/>
      <c r="EF128" s="1028"/>
      <c r="EG128" s="1027"/>
      <c r="EH128" s="446"/>
      <c r="EI128" s="446"/>
      <c r="EJ128" s="1028"/>
      <c r="EK128" s="1027"/>
      <c r="EL128" s="446"/>
      <c r="EM128" s="446"/>
      <c r="EN128" s="1028"/>
      <c r="EO128" s="1027"/>
      <c r="EP128" s="446"/>
      <c r="EQ128" s="446"/>
      <c r="ER128" s="1028"/>
      <c r="ES128" s="1027"/>
      <c r="ET128" s="446"/>
      <c r="EU128" s="446"/>
      <c r="EV128" s="1028"/>
      <c r="EW128" s="1027"/>
      <c r="EX128" s="446"/>
      <c r="EY128" s="446"/>
      <c r="EZ128" s="1028"/>
      <c r="FA128" s="1027"/>
      <c r="FB128" s="446"/>
      <c r="FC128" s="446"/>
      <c r="FD128" s="1028"/>
      <c r="FE128" s="1027"/>
      <c r="FF128" s="446"/>
      <c r="FG128" s="446"/>
      <c r="FH128" s="1028"/>
      <c r="FI128" s="1027"/>
      <c r="FJ128" s="446"/>
      <c r="FK128" s="446"/>
      <c r="FL128" s="1028"/>
      <c r="FM128" s="1027"/>
      <c r="FN128" s="446"/>
      <c r="FO128" s="446"/>
      <c r="FP128" s="1028"/>
      <c r="FQ128" s="1027"/>
      <c r="FR128" s="446"/>
      <c r="FS128" s="446"/>
      <c r="FT128" s="1028"/>
      <c r="FU128" s="1027"/>
      <c r="FV128" s="446"/>
      <c r="FW128" s="446"/>
      <c r="FX128" s="1028"/>
      <c r="FY128" s="1027"/>
      <c r="FZ128" s="446"/>
      <c r="GA128" s="446"/>
      <c r="GB128" s="1028"/>
      <c r="GC128" s="1027"/>
      <c r="GD128" s="446"/>
      <c r="GE128" s="446"/>
      <c r="GF128" s="1028"/>
      <c r="GG128" s="1027"/>
      <c r="GH128" s="446"/>
      <c r="GI128" s="446"/>
      <c r="GJ128" s="1028"/>
      <c r="GK128" s="1027"/>
      <c r="GL128" s="446"/>
      <c r="GM128" s="446"/>
      <c r="GN128" s="1028"/>
      <c r="GO128" s="1027"/>
      <c r="GP128" s="446"/>
      <c r="GQ128" s="446"/>
      <c r="GR128" s="1028"/>
      <c r="GS128" s="1027"/>
      <c r="GT128" s="446"/>
      <c r="GU128" s="446"/>
      <c r="GV128" s="1028"/>
      <c r="GW128" s="1027"/>
      <c r="GX128" s="446"/>
      <c r="GY128" s="446"/>
      <c r="GZ128" s="1028"/>
      <c r="HA128" s="1027"/>
      <c r="HB128" s="446"/>
      <c r="HC128" s="446"/>
      <c r="HD128" s="1028"/>
      <c r="HE128" s="1027"/>
      <c r="HF128" s="446"/>
      <c r="HG128" s="446"/>
      <c r="HH128" s="1028"/>
      <c r="HI128" s="1027"/>
      <c r="HJ128" s="446"/>
      <c r="HK128" s="446"/>
      <c r="HL128" s="1028"/>
      <c r="HM128" s="1027"/>
      <c r="HN128" s="446"/>
      <c r="HO128" s="446"/>
      <c r="HP128" s="1028"/>
      <c r="HQ128" s="1027"/>
      <c r="HR128" s="446"/>
      <c r="HS128" s="446"/>
      <c r="HT128" s="1028"/>
      <c r="HU128" s="1027"/>
      <c r="HV128" s="446"/>
      <c r="HW128" s="446"/>
      <c r="HX128" s="1028"/>
      <c r="HY128" s="1027"/>
      <c r="HZ128" s="446"/>
      <c r="IA128" s="446"/>
      <c r="IB128" s="1028"/>
      <c r="IC128" s="1027"/>
      <c r="ID128" s="446"/>
      <c r="IE128" s="446"/>
      <c r="IF128" s="1028"/>
      <c r="IG128" s="1027"/>
      <c r="IH128" s="446"/>
      <c r="II128" s="446"/>
      <c r="IJ128" s="1028"/>
      <c r="IK128" s="1027"/>
      <c r="IL128" s="446"/>
      <c r="IM128" s="446"/>
      <c r="IN128" s="1028"/>
    </row>
    <row r="129" spans="1:248" ht="50.25" customHeight="1">
      <c r="A129" s="2500"/>
      <c r="B129" s="1499" t="s">
        <v>17956</v>
      </c>
      <c r="C129" s="1416"/>
      <c r="D129" s="1027"/>
      <c r="E129" s="446"/>
      <c r="F129" s="446"/>
      <c r="G129" s="1028"/>
      <c r="H129" s="1027"/>
      <c r="I129" s="446"/>
      <c r="J129" s="446"/>
      <c r="K129" s="1028"/>
      <c r="L129" s="1027"/>
      <c r="M129" s="446"/>
      <c r="N129" s="446"/>
      <c r="O129" s="1028"/>
      <c r="P129" s="1027"/>
      <c r="Q129" s="446"/>
      <c r="R129" s="446"/>
      <c r="S129" s="1028"/>
      <c r="T129" s="1027"/>
      <c r="U129" s="446"/>
      <c r="V129" s="446"/>
      <c r="W129" s="1028"/>
      <c r="X129" s="1027"/>
      <c r="Y129" s="446"/>
      <c r="Z129" s="446"/>
      <c r="AA129" s="1028"/>
      <c r="AB129" s="1027"/>
      <c r="AC129" s="446"/>
      <c r="AD129" s="446"/>
      <c r="AE129" s="1028"/>
      <c r="AF129" s="1027"/>
      <c r="AG129" s="446"/>
      <c r="AH129" s="446"/>
      <c r="AI129" s="1028"/>
      <c r="AJ129" s="1027"/>
      <c r="AK129" s="446"/>
      <c r="AL129" s="446"/>
      <c r="AM129" s="1028"/>
      <c r="AN129" s="1027"/>
      <c r="AO129" s="446"/>
      <c r="AP129" s="446"/>
      <c r="AQ129" s="1028"/>
      <c r="AR129" s="1027"/>
      <c r="AS129" s="446"/>
      <c r="AT129" s="446"/>
      <c r="AU129" s="1028"/>
      <c r="AV129" s="1027"/>
      <c r="AW129" s="446"/>
      <c r="AX129" s="446"/>
      <c r="AY129" s="1028"/>
      <c r="AZ129" s="1027"/>
      <c r="BA129" s="446"/>
      <c r="BB129" s="446"/>
      <c r="BC129" s="1028"/>
      <c r="BD129" s="1027"/>
      <c r="BE129" s="446"/>
      <c r="BF129" s="446"/>
      <c r="BG129" s="1028"/>
      <c r="BH129" s="1027"/>
      <c r="BI129" s="446"/>
      <c r="BJ129" s="446"/>
      <c r="BK129" s="1028"/>
      <c r="BL129" s="1027"/>
      <c r="BM129" s="446"/>
      <c r="BN129" s="446"/>
      <c r="BO129" s="1028"/>
      <c r="BP129" s="1027"/>
      <c r="BQ129" s="446"/>
      <c r="BR129" s="446"/>
      <c r="BS129" s="1028"/>
      <c r="BT129" s="1027"/>
      <c r="BU129" s="446"/>
      <c r="BV129" s="446"/>
      <c r="BW129" s="1028"/>
      <c r="BX129" s="1027"/>
      <c r="BY129" s="446"/>
      <c r="BZ129" s="446"/>
      <c r="CA129" s="1028"/>
      <c r="CB129" s="1027"/>
      <c r="CC129" s="446"/>
      <c r="CD129" s="446"/>
      <c r="CE129" s="1028"/>
      <c r="CF129" s="1027"/>
      <c r="CG129" s="446"/>
      <c r="CH129" s="446"/>
      <c r="CI129" s="1028"/>
      <c r="CJ129" s="1027"/>
      <c r="CK129" s="446"/>
      <c r="CL129" s="446"/>
      <c r="CM129" s="1028"/>
      <c r="CN129" s="1027"/>
      <c r="CO129" s="446"/>
      <c r="CP129" s="446"/>
      <c r="CQ129" s="1028"/>
      <c r="CR129" s="1027"/>
      <c r="CS129" s="446"/>
      <c r="CT129" s="446"/>
      <c r="CU129" s="1028"/>
      <c r="CV129" s="1027"/>
      <c r="CW129" s="446"/>
      <c r="CX129" s="446"/>
      <c r="CY129" s="1028"/>
      <c r="CZ129" s="1027"/>
      <c r="DA129" s="446"/>
      <c r="DB129" s="446"/>
      <c r="DC129" s="1028"/>
      <c r="DD129" s="1027"/>
      <c r="DE129" s="446"/>
      <c r="DF129" s="446"/>
      <c r="DG129" s="1028"/>
      <c r="DH129" s="1027"/>
      <c r="DI129" s="446"/>
      <c r="DJ129" s="446"/>
      <c r="DK129" s="1028"/>
      <c r="DL129" s="1027"/>
      <c r="DM129" s="446"/>
      <c r="DN129" s="446"/>
      <c r="DO129" s="1028"/>
      <c r="DP129" s="1027"/>
      <c r="DQ129" s="446"/>
      <c r="DR129" s="446"/>
      <c r="DS129" s="1028"/>
      <c r="DT129" s="1027"/>
      <c r="DU129" s="446"/>
      <c r="DV129" s="446"/>
      <c r="DW129" s="1028"/>
      <c r="DX129" s="1026"/>
      <c r="DY129" s="1027"/>
      <c r="DZ129" s="446"/>
      <c r="EA129" s="446"/>
      <c r="EB129" s="1028"/>
      <c r="EC129" s="1027"/>
      <c r="ED129" s="446"/>
      <c r="EE129" s="446"/>
      <c r="EF129" s="1028"/>
      <c r="EG129" s="1027"/>
      <c r="EH129" s="446"/>
      <c r="EI129" s="446"/>
      <c r="EJ129" s="1028"/>
      <c r="EK129" s="1027"/>
      <c r="EL129" s="446"/>
      <c r="EM129" s="446"/>
      <c r="EN129" s="1028"/>
      <c r="EO129" s="1027"/>
      <c r="EP129" s="446"/>
      <c r="EQ129" s="446"/>
      <c r="ER129" s="1028"/>
      <c r="ES129" s="1027"/>
      <c r="ET129" s="446"/>
      <c r="EU129" s="446"/>
      <c r="EV129" s="1028"/>
      <c r="EW129" s="1027"/>
      <c r="EX129" s="446"/>
      <c r="EY129" s="446"/>
      <c r="EZ129" s="1028"/>
      <c r="FA129" s="1027"/>
      <c r="FB129" s="446"/>
      <c r="FC129" s="446"/>
      <c r="FD129" s="1028"/>
      <c r="FE129" s="1027"/>
      <c r="FF129" s="446"/>
      <c r="FG129" s="446"/>
      <c r="FH129" s="1028"/>
      <c r="FI129" s="1027"/>
      <c r="FJ129" s="446"/>
      <c r="FK129" s="446"/>
      <c r="FL129" s="1028"/>
      <c r="FM129" s="1027"/>
      <c r="FN129" s="446"/>
      <c r="FO129" s="446"/>
      <c r="FP129" s="1028"/>
      <c r="FQ129" s="1027"/>
      <c r="FR129" s="446"/>
      <c r="FS129" s="446"/>
      <c r="FT129" s="1028"/>
      <c r="FU129" s="1027"/>
      <c r="FV129" s="446"/>
      <c r="FW129" s="446"/>
      <c r="FX129" s="1028"/>
      <c r="FY129" s="1027"/>
      <c r="FZ129" s="446"/>
      <c r="GA129" s="446"/>
      <c r="GB129" s="1028"/>
      <c r="GC129" s="1027"/>
      <c r="GD129" s="446"/>
      <c r="GE129" s="446"/>
      <c r="GF129" s="1028"/>
      <c r="GG129" s="1027"/>
      <c r="GH129" s="446"/>
      <c r="GI129" s="446"/>
      <c r="GJ129" s="1028"/>
      <c r="GK129" s="1027"/>
      <c r="GL129" s="446"/>
      <c r="GM129" s="446"/>
      <c r="GN129" s="1028"/>
      <c r="GO129" s="1027"/>
      <c r="GP129" s="446"/>
      <c r="GQ129" s="446"/>
      <c r="GR129" s="1028"/>
      <c r="GS129" s="1027"/>
      <c r="GT129" s="446"/>
      <c r="GU129" s="446"/>
      <c r="GV129" s="1028"/>
      <c r="GW129" s="1027"/>
      <c r="GX129" s="446"/>
      <c r="GY129" s="446"/>
      <c r="GZ129" s="1028"/>
      <c r="HA129" s="1027"/>
      <c r="HB129" s="446"/>
      <c r="HC129" s="446"/>
      <c r="HD129" s="1028"/>
      <c r="HE129" s="1027"/>
      <c r="HF129" s="446"/>
      <c r="HG129" s="446"/>
      <c r="HH129" s="1028"/>
      <c r="HI129" s="1027"/>
      <c r="HJ129" s="446"/>
      <c r="HK129" s="446"/>
      <c r="HL129" s="1028"/>
      <c r="HM129" s="1027"/>
      <c r="HN129" s="446"/>
      <c r="HO129" s="446"/>
      <c r="HP129" s="1028"/>
      <c r="HQ129" s="1027"/>
      <c r="HR129" s="446"/>
      <c r="HS129" s="446"/>
      <c r="HT129" s="1028"/>
      <c r="HU129" s="1027"/>
      <c r="HV129" s="446"/>
      <c r="HW129" s="446"/>
      <c r="HX129" s="1028"/>
      <c r="HY129" s="1027"/>
      <c r="HZ129" s="446"/>
      <c r="IA129" s="446"/>
      <c r="IB129" s="1028"/>
      <c r="IC129" s="1027"/>
      <c r="ID129" s="446"/>
      <c r="IE129" s="446"/>
      <c r="IF129" s="1028"/>
      <c r="IG129" s="1027"/>
      <c r="IH129" s="446"/>
      <c r="II129" s="446"/>
      <c r="IJ129" s="1028"/>
      <c r="IK129" s="1027"/>
      <c r="IL129" s="446"/>
      <c r="IM129" s="446"/>
      <c r="IN129" s="1028"/>
    </row>
    <row r="130" spans="1:248" ht="50.25" customHeight="1">
      <c r="A130" s="2560"/>
      <c r="B130" s="1500" t="s">
        <v>17957</v>
      </c>
      <c r="C130" s="1416"/>
      <c r="D130" s="1143"/>
      <c r="E130" s="1144"/>
      <c r="F130" s="1144"/>
      <c r="G130" s="1145"/>
      <c r="H130" s="1143"/>
      <c r="I130" s="1144"/>
      <c r="J130" s="1144"/>
      <c r="K130" s="1145"/>
      <c r="L130" s="1143"/>
      <c r="M130" s="1144"/>
      <c r="N130" s="1144"/>
      <c r="O130" s="1145"/>
      <c r="P130" s="1143"/>
      <c r="Q130" s="1144"/>
      <c r="R130" s="1144"/>
      <c r="S130" s="1145"/>
      <c r="T130" s="1143"/>
      <c r="U130" s="1144"/>
      <c r="V130" s="1144"/>
      <c r="W130" s="1145"/>
      <c r="X130" s="1143"/>
      <c r="Y130" s="1144"/>
      <c r="Z130" s="1144"/>
      <c r="AA130" s="1145"/>
      <c r="AB130" s="1143"/>
      <c r="AC130" s="1144"/>
      <c r="AD130" s="1144"/>
      <c r="AE130" s="1145"/>
      <c r="AF130" s="1143"/>
      <c r="AG130" s="1144"/>
      <c r="AH130" s="1144"/>
      <c r="AI130" s="1145"/>
      <c r="AJ130" s="1143"/>
      <c r="AK130" s="1144"/>
      <c r="AL130" s="1144"/>
      <c r="AM130" s="1145"/>
      <c r="AN130" s="1143"/>
      <c r="AO130" s="1144"/>
      <c r="AP130" s="1144"/>
      <c r="AQ130" s="1145"/>
      <c r="AR130" s="1143"/>
      <c r="AS130" s="1144"/>
      <c r="AT130" s="1144"/>
      <c r="AU130" s="1145"/>
      <c r="AV130" s="1143"/>
      <c r="AW130" s="1144"/>
      <c r="AX130" s="1144"/>
      <c r="AY130" s="1145"/>
      <c r="AZ130" s="1143"/>
      <c r="BA130" s="1144"/>
      <c r="BB130" s="1144"/>
      <c r="BC130" s="1145"/>
      <c r="BD130" s="1143"/>
      <c r="BE130" s="1144"/>
      <c r="BF130" s="1144"/>
      <c r="BG130" s="1145"/>
      <c r="BH130" s="1143"/>
      <c r="BI130" s="1144"/>
      <c r="BJ130" s="1144"/>
      <c r="BK130" s="1145"/>
      <c r="BL130" s="1143"/>
      <c r="BM130" s="1144"/>
      <c r="BN130" s="1144"/>
      <c r="BO130" s="1145"/>
      <c r="BP130" s="1143"/>
      <c r="BQ130" s="1144"/>
      <c r="BR130" s="1144"/>
      <c r="BS130" s="1145"/>
      <c r="BT130" s="1143"/>
      <c r="BU130" s="1144"/>
      <c r="BV130" s="1144"/>
      <c r="BW130" s="1145"/>
      <c r="BX130" s="1143"/>
      <c r="BY130" s="1144"/>
      <c r="BZ130" s="1144"/>
      <c r="CA130" s="1145"/>
      <c r="CB130" s="1143"/>
      <c r="CC130" s="1144"/>
      <c r="CD130" s="1144"/>
      <c r="CE130" s="1145"/>
      <c r="CF130" s="1143"/>
      <c r="CG130" s="1144"/>
      <c r="CH130" s="1144"/>
      <c r="CI130" s="1145"/>
      <c r="CJ130" s="1143"/>
      <c r="CK130" s="1144"/>
      <c r="CL130" s="1144"/>
      <c r="CM130" s="1145"/>
      <c r="CN130" s="1143"/>
      <c r="CO130" s="1144"/>
      <c r="CP130" s="1144"/>
      <c r="CQ130" s="1145"/>
      <c r="CR130" s="1143"/>
      <c r="CS130" s="1144"/>
      <c r="CT130" s="1144"/>
      <c r="CU130" s="1145"/>
      <c r="CV130" s="1143"/>
      <c r="CW130" s="1144"/>
      <c r="CX130" s="1144"/>
      <c r="CY130" s="1145"/>
      <c r="CZ130" s="1143"/>
      <c r="DA130" s="1144"/>
      <c r="DB130" s="1144"/>
      <c r="DC130" s="1145"/>
      <c r="DD130" s="1143"/>
      <c r="DE130" s="1144"/>
      <c r="DF130" s="1144"/>
      <c r="DG130" s="1145"/>
      <c r="DH130" s="1143"/>
      <c r="DI130" s="1144"/>
      <c r="DJ130" s="1144"/>
      <c r="DK130" s="1145"/>
      <c r="DL130" s="1143"/>
      <c r="DM130" s="1144"/>
      <c r="DN130" s="1144"/>
      <c r="DO130" s="1145"/>
      <c r="DP130" s="1143"/>
      <c r="DQ130" s="1144"/>
      <c r="DR130" s="1144"/>
      <c r="DS130" s="1145"/>
      <c r="DT130" s="1143"/>
      <c r="DU130" s="1144"/>
      <c r="DV130" s="1144"/>
      <c r="DW130" s="1145"/>
      <c r="DX130" s="1026"/>
      <c r="DY130" s="1143"/>
      <c r="DZ130" s="1144"/>
      <c r="EA130" s="1144"/>
      <c r="EB130" s="1145"/>
      <c r="EC130" s="1143"/>
      <c r="ED130" s="1144"/>
      <c r="EE130" s="1144"/>
      <c r="EF130" s="1145"/>
      <c r="EG130" s="1143"/>
      <c r="EH130" s="1144"/>
      <c r="EI130" s="1144"/>
      <c r="EJ130" s="1145"/>
      <c r="EK130" s="1143"/>
      <c r="EL130" s="1144"/>
      <c r="EM130" s="1144"/>
      <c r="EN130" s="1145"/>
      <c r="EO130" s="1143"/>
      <c r="EP130" s="1144"/>
      <c r="EQ130" s="1144"/>
      <c r="ER130" s="1145"/>
      <c r="ES130" s="1143"/>
      <c r="ET130" s="1144"/>
      <c r="EU130" s="1144"/>
      <c r="EV130" s="1145"/>
      <c r="EW130" s="1143"/>
      <c r="EX130" s="1144"/>
      <c r="EY130" s="1144"/>
      <c r="EZ130" s="1145"/>
      <c r="FA130" s="1143"/>
      <c r="FB130" s="1144"/>
      <c r="FC130" s="1144"/>
      <c r="FD130" s="1145"/>
      <c r="FE130" s="1143"/>
      <c r="FF130" s="1144"/>
      <c r="FG130" s="1144"/>
      <c r="FH130" s="1145"/>
      <c r="FI130" s="1143"/>
      <c r="FJ130" s="1144"/>
      <c r="FK130" s="1144"/>
      <c r="FL130" s="1145"/>
      <c r="FM130" s="1143"/>
      <c r="FN130" s="1144"/>
      <c r="FO130" s="1144"/>
      <c r="FP130" s="1145"/>
      <c r="FQ130" s="1143"/>
      <c r="FR130" s="1144"/>
      <c r="FS130" s="1144"/>
      <c r="FT130" s="1145"/>
      <c r="FU130" s="1143"/>
      <c r="FV130" s="1144"/>
      <c r="FW130" s="1144"/>
      <c r="FX130" s="1145"/>
      <c r="FY130" s="1143"/>
      <c r="FZ130" s="1144"/>
      <c r="GA130" s="1144"/>
      <c r="GB130" s="1145"/>
      <c r="GC130" s="1143"/>
      <c r="GD130" s="1144"/>
      <c r="GE130" s="1144"/>
      <c r="GF130" s="1145"/>
      <c r="GG130" s="1143"/>
      <c r="GH130" s="1144"/>
      <c r="GI130" s="1144"/>
      <c r="GJ130" s="1145"/>
      <c r="GK130" s="1143"/>
      <c r="GL130" s="1144"/>
      <c r="GM130" s="1144"/>
      <c r="GN130" s="1145"/>
      <c r="GO130" s="1143"/>
      <c r="GP130" s="1144"/>
      <c r="GQ130" s="1144"/>
      <c r="GR130" s="1145"/>
      <c r="GS130" s="1143"/>
      <c r="GT130" s="1144"/>
      <c r="GU130" s="1144"/>
      <c r="GV130" s="1145"/>
      <c r="GW130" s="1143"/>
      <c r="GX130" s="1144"/>
      <c r="GY130" s="1144"/>
      <c r="GZ130" s="1145"/>
      <c r="HA130" s="1143"/>
      <c r="HB130" s="1144"/>
      <c r="HC130" s="1144"/>
      <c r="HD130" s="1145"/>
      <c r="HE130" s="1143"/>
      <c r="HF130" s="1144"/>
      <c r="HG130" s="1144"/>
      <c r="HH130" s="1145"/>
      <c r="HI130" s="1143"/>
      <c r="HJ130" s="1144"/>
      <c r="HK130" s="1144"/>
      <c r="HL130" s="1145"/>
      <c r="HM130" s="1143"/>
      <c r="HN130" s="1144"/>
      <c r="HO130" s="1144"/>
      <c r="HP130" s="1145"/>
      <c r="HQ130" s="1143"/>
      <c r="HR130" s="1144"/>
      <c r="HS130" s="1144"/>
      <c r="HT130" s="1145"/>
      <c r="HU130" s="1143"/>
      <c r="HV130" s="1144"/>
      <c r="HW130" s="1144"/>
      <c r="HX130" s="1145"/>
      <c r="HY130" s="1143"/>
      <c r="HZ130" s="1144"/>
      <c r="IA130" s="1144"/>
      <c r="IB130" s="1145"/>
      <c r="IC130" s="1143"/>
      <c r="ID130" s="1144"/>
      <c r="IE130" s="1144"/>
      <c r="IF130" s="1145"/>
      <c r="IG130" s="1143"/>
      <c r="IH130" s="1144"/>
      <c r="II130" s="1144"/>
      <c r="IJ130" s="1145"/>
      <c r="IK130" s="1143"/>
      <c r="IL130" s="1144"/>
      <c r="IM130" s="1144"/>
      <c r="IN130" s="1145"/>
    </row>
    <row r="131" spans="1:248" ht="25.5" customHeight="1">
      <c r="A131" s="1492" t="s">
        <v>17958</v>
      </c>
      <c r="B131" s="1501"/>
      <c r="C131" s="1014"/>
      <c r="D131" s="1502"/>
      <c r="E131" s="1503"/>
      <c r="F131" s="1503"/>
      <c r="G131" s="1504"/>
      <c r="H131" s="1502"/>
      <c r="I131" s="1503"/>
      <c r="J131" s="1503"/>
      <c r="K131" s="1504"/>
      <c r="L131" s="1502"/>
      <c r="M131" s="1503"/>
      <c r="N131" s="1503"/>
      <c r="O131" s="1504"/>
      <c r="P131" s="1502"/>
      <c r="Q131" s="1503"/>
      <c r="R131" s="1503"/>
      <c r="S131" s="1504"/>
      <c r="T131" s="1502"/>
      <c r="U131" s="1503"/>
      <c r="V131" s="1503"/>
      <c r="W131" s="1504"/>
      <c r="X131" s="1502"/>
      <c r="Y131" s="1503"/>
      <c r="Z131" s="1503"/>
      <c r="AA131" s="1504"/>
      <c r="AB131" s="1502"/>
      <c r="AC131" s="1503"/>
      <c r="AD131" s="1503"/>
      <c r="AE131" s="1504"/>
      <c r="AF131" s="1502"/>
      <c r="AG131" s="1503"/>
      <c r="AH131" s="1503"/>
      <c r="AI131" s="1504"/>
      <c r="AJ131" s="1502"/>
      <c r="AK131" s="1503"/>
      <c r="AL131" s="1503"/>
      <c r="AM131" s="1504"/>
      <c r="AN131" s="1502"/>
      <c r="AO131" s="1503"/>
      <c r="AP131" s="1503"/>
      <c r="AQ131" s="1504"/>
      <c r="AR131" s="1502"/>
      <c r="AS131" s="1503"/>
      <c r="AT131" s="1503"/>
      <c r="AU131" s="1504"/>
      <c r="AV131" s="1502"/>
      <c r="AW131" s="1503"/>
      <c r="AX131" s="1503"/>
      <c r="AY131" s="1504"/>
      <c r="AZ131" s="1502"/>
      <c r="BA131" s="1503"/>
      <c r="BB131" s="1503"/>
      <c r="BC131" s="1504"/>
      <c r="BD131" s="1502"/>
      <c r="BE131" s="1503"/>
      <c r="BF131" s="1503"/>
      <c r="BG131" s="1504"/>
      <c r="BH131" s="1502"/>
      <c r="BI131" s="1503"/>
      <c r="BJ131" s="1503"/>
      <c r="BK131" s="1504"/>
      <c r="BL131" s="1502"/>
      <c r="BM131" s="1503"/>
      <c r="BN131" s="1503"/>
      <c r="BO131" s="1504"/>
      <c r="BP131" s="1502"/>
      <c r="BQ131" s="1503"/>
      <c r="BR131" s="1503"/>
      <c r="BS131" s="1504"/>
      <c r="BT131" s="1502"/>
      <c r="BU131" s="1503"/>
      <c r="BV131" s="1503"/>
      <c r="BW131" s="1504"/>
      <c r="BX131" s="1502"/>
      <c r="BY131" s="1503"/>
      <c r="BZ131" s="1503"/>
      <c r="CA131" s="1504"/>
      <c r="CB131" s="1502"/>
      <c r="CC131" s="1503"/>
      <c r="CD131" s="1503"/>
      <c r="CE131" s="1504"/>
      <c r="CF131" s="1502"/>
      <c r="CG131" s="1503"/>
      <c r="CH131" s="1503"/>
      <c r="CI131" s="1504"/>
      <c r="CJ131" s="1502"/>
      <c r="CK131" s="1503"/>
      <c r="CL131" s="1503"/>
      <c r="CM131" s="1504"/>
      <c r="CN131" s="1502"/>
      <c r="CO131" s="1503"/>
      <c r="CP131" s="1503"/>
      <c r="CQ131" s="1504"/>
      <c r="CR131" s="1502"/>
      <c r="CS131" s="1503"/>
      <c r="CT131" s="1503"/>
      <c r="CU131" s="1504"/>
      <c r="CV131" s="1502"/>
      <c r="CW131" s="1503"/>
      <c r="CX131" s="1503"/>
      <c r="CY131" s="1504"/>
      <c r="CZ131" s="1502"/>
      <c r="DA131" s="1503"/>
      <c r="DB131" s="1503"/>
      <c r="DC131" s="1504"/>
      <c r="DD131" s="1502"/>
      <c r="DE131" s="1503"/>
      <c r="DF131" s="1503"/>
      <c r="DG131" s="1504"/>
      <c r="DH131" s="1502"/>
      <c r="DI131" s="1503"/>
      <c r="DJ131" s="1503"/>
      <c r="DK131" s="1504"/>
      <c r="DL131" s="1502"/>
      <c r="DM131" s="1503"/>
      <c r="DN131" s="1503"/>
      <c r="DO131" s="1504"/>
      <c r="DP131" s="1502"/>
      <c r="DQ131" s="1503"/>
      <c r="DR131" s="1503"/>
      <c r="DS131" s="1504"/>
      <c r="DT131" s="1502"/>
      <c r="DU131" s="1503"/>
      <c r="DV131" s="1503"/>
      <c r="DW131" s="1504"/>
      <c r="DX131" s="1497"/>
      <c r="DY131" s="1502"/>
      <c r="DZ131" s="1503"/>
      <c r="EA131" s="1503"/>
      <c r="EB131" s="1504"/>
      <c r="EC131" s="1502"/>
      <c r="ED131" s="1503"/>
      <c r="EE131" s="1503"/>
      <c r="EF131" s="1504"/>
      <c r="EG131" s="1502"/>
      <c r="EH131" s="1503"/>
      <c r="EI131" s="1503"/>
      <c r="EJ131" s="1504"/>
      <c r="EK131" s="1502"/>
      <c r="EL131" s="1503"/>
      <c r="EM131" s="1503"/>
      <c r="EN131" s="1504"/>
      <c r="EO131" s="1502"/>
      <c r="EP131" s="1503"/>
      <c r="EQ131" s="1503"/>
      <c r="ER131" s="1504"/>
      <c r="ES131" s="1502"/>
      <c r="ET131" s="1503"/>
      <c r="EU131" s="1503"/>
      <c r="EV131" s="1504"/>
      <c r="EW131" s="1502"/>
      <c r="EX131" s="1503"/>
      <c r="EY131" s="1503"/>
      <c r="EZ131" s="1504"/>
      <c r="FA131" s="1502"/>
      <c r="FB131" s="1503"/>
      <c r="FC131" s="1503"/>
      <c r="FD131" s="1504"/>
      <c r="FE131" s="1502"/>
      <c r="FF131" s="1503"/>
      <c r="FG131" s="1503"/>
      <c r="FH131" s="1504"/>
      <c r="FI131" s="1502"/>
      <c r="FJ131" s="1503"/>
      <c r="FK131" s="1503"/>
      <c r="FL131" s="1504"/>
      <c r="FM131" s="1502"/>
      <c r="FN131" s="1503"/>
      <c r="FO131" s="1503"/>
      <c r="FP131" s="1504"/>
      <c r="FQ131" s="1502"/>
      <c r="FR131" s="1503"/>
      <c r="FS131" s="1503"/>
      <c r="FT131" s="1504"/>
      <c r="FU131" s="1502"/>
      <c r="FV131" s="1503"/>
      <c r="FW131" s="1503"/>
      <c r="FX131" s="1504"/>
      <c r="FY131" s="1502"/>
      <c r="FZ131" s="1503"/>
      <c r="GA131" s="1503"/>
      <c r="GB131" s="1504"/>
      <c r="GC131" s="1502"/>
      <c r="GD131" s="1503"/>
      <c r="GE131" s="1503"/>
      <c r="GF131" s="1504"/>
      <c r="GG131" s="1502"/>
      <c r="GH131" s="1503"/>
      <c r="GI131" s="1503"/>
      <c r="GJ131" s="1504"/>
      <c r="GK131" s="1502"/>
      <c r="GL131" s="1503"/>
      <c r="GM131" s="1503"/>
      <c r="GN131" s="1504"/>
      <c r="GO131" s="1502"/>
      <c r="GP131" s="1503"/>
      <c r="GQ131" s="1503"/>
      <c r="GR131" s="1504"/>
      <c r="GS131" s="1502"/>
      <c r="GT131" s="1503"/>
      <c r="GU131" s="1503"/>
      <c r="GV131" s="1504"/>
      <c r="GW131" s="1502"/>
      <c r="GX131" s="1503"/>
      <c r="GY131" s="1503"/>
      <c r="GZ131" s="1504"/>
      <c r="HA131" s="1502"/>
      <c r="HB131" s="1503"/>
      <c r="HC131" s="1503"/>
      <c r="HD131" s="1504"/>
      <c r="HE131" s="1502"/>
      <c r="HF131" s="1503"/>
      <c r="HG131" s="1503"/>
      <c r="HH131" s="1504"/>
      <c r="HI131" s="1502"/>
      <c r="HJ131" s="1503"/>
      <c r="HK131" s="1503"/>
      <c r="HL131" s="1504"/>
      <c r="HM131" s="1502"/>
      <c r="HN131" s="1503"/>
      <c r="HO131" s="1503"/>
      <c r="HP131" s="1504"/>
      <c r="HQ131" s="1502"/>
      <c r="HR131" s="1503"/>
      <c r="HS131" s="1503"/>
      <c r="HT131" s="1504"/>
      <c r="HU131" s="1502"/>
      <c r="HV131" s="1503"/>
      <c r="HW131" s="1503"/>
      <c r="HX131" s="1504"/>
      <c r="HY131" s="1502"/>
      <c r="HZ131" s="1503"/>
      <c r="IA131" s="1503"/>
      <c r="IB131" s="1504"/>
      <c r="IC131" s="1502"/>
      <c r="ID131" s="1503"/>
      <c r="IE131" s="1503"/>
      <c r="IF131" s="1504"/>
      <c r="IG131" s="1502"/>
      <c r="IH131" s="1503"/>
      <c r="II131" s="1503"/>
      <c r="IJ131" s="1504"/>
      <c r="IK131" s="1502"/>
      <c r="IL131" s="1503"/>
      <c r="IM131" s="1503"/>
      <c r="IN131" s="1504"/>
    </row>
    <row r="132" spans="1:248" ht="33" customHeight="1">
      <c r="A132" s="2559" t="s">
        <v>17959</v>
      </c>
      <c r="B132" s="1505">
        <v>0.29166666666666669</v>
      </c>
      <c r="C132" s="1416"/>
      <c r="D132" s="1065"/>
      <c r="E132" s="1066"/>
      <c r="F132" s="1066"/>
      <c r="G132" s="1067"/>
      <c r="H132" s="1032" t="s">
        <v>16118</v>
      </c>
      <c r="I132" s="1032" t="s">
        <v>16118</v>
      </c>
      <c r="J132" s="1032" t="s">
        <v>16118</v>
      </c>
      <c r="K132" s="1340" t="s">
        <v>17960</v>
      </c>
      <c r="L132" s="1065"/>
      <c r="M132" s="1066"/>
      <c r="N132" s="1066"/>
      <c r="O132" s="1067"/>
      <c r="P132" s="1038" t="s">
        <v>16272</v>
      </c>
      <c r="Q132" s="1038" t="s">
        <v>16272</v>
      </c>
      <c r="R132" s="1038" t="s">
        <v>16272</v>
      </c>
      <c r="S132" s="1038" t="s">
        <v>16272</v>
      </c>
      <c r="T132" s="1045" t="s">
        <v>17961</v>
      </c>
      <c r="U132" s="1045" t="s">
        <v>17961</v>
      </c>
      <c r="V132" s="1045" t="s">
        <v>17961</v>
      </c>
      <c r="W132" s="1067"/>
      <c r="X132" s="1050"/>
      <c r="Y132" s="1050"/>
      <c r="Z132" s="1050"/>
      <c r="AA132" s="1050"/>
      <c r="AB132" s="1065"/>
      <c r="AC132" s="1066"/>
      <c r="AD132" s="1066"/>
      <c r="AE132" s="1067"/>
      <c r="AF132" s="1053" t="s">
        <v>17962</v>
      </c>
      <c r="AG132" s="1041" t="s">
        <v>17962</v>
      </c>
      <c r="AH132" s="1041" t="s">
        <v>17962</v>
      </c>
      <c r="AI132" s="1054" t="s">
        <v>17962</v>
      </c>
      <c r="AJ132" s="1040" t="s">
        <v>16127</v>
      </c>
      <c r="AK132" s="1040" t="s">
        <v>16127</v>
      </c>
      <c r="AL132" s="1040" t="s">
        <v>16127</v>
      </c>
      <c r="AM132" s="1105" t="s">
        <v>17963</v>
      </c>
      <c r="AN132" s="1065"/>
      <c r="AO132" s="1066"/>
      <c r="AP132" s="1066"/>
      <c r="AQ132" s="1067"/>
      <c r="AR132" s="1065"/>
      <c r="AS132" s="1066"/>
      <c r="AT132" s="1066"/>
      <c r="AU132" s="1067"/>
      <c r="AV132" s="1065"/>
      <c r="AW132" s="1066"/>
      <c r="AX132" s="1066"/>
      <c r="AY132" s="1067"/>
      <c r="AZ132" s="1065"/>
      <c r="BA132" s="1066"/>
      <c r="BB132" s="1066"/>
      <c r="BC132" s="1067"/>
      <c r="BD132" s="1065"/>
      <c r="BE132" s="1066"/>
      <c r="BF132" s="1066"/>
      <c r="BG132" s="1067"/>
      <c r="BH132" s="1065"/>
      <c r="BI132" s="1066"/>
      <c r="BJ132" s="1066"/>
      <c r="BK132" s="1067"/>
      <c r="BL132" s="1040" t="s">
        <v>16129</v>
      </c>
      <c r="BM132" s="1040" t="s">
        <v>16129</v>
      </c>
      <c r="BN132" s="1040" t="s">
        <v>16129</v>
      </c>
      <c r="BO132" s="1105" t="s">
        <v>17964</v>
      </c>
      <c r="BP132" s="1073" t="s">
        <v>16125</v>
      </c>
      <c r="BQ132" s="1073" t="s">
        <v>16125</v>
      </c>
      <c r="BR132" s="1073" t="s">
        <v>16197</v>
      </c>
      <c r="BS132" s="1074" t="s">
        <v>17965</v>
      </c>
      <c r="BT132" s="1043" t="s">
        <v>16130</v>
      </c>
      <c r="BU132" s="1043" t="s">
        <v>16130</v>
      </c>
      <c r="BV132" s="1043" t="s">
        <v>16130</v>
      </c>
      <c r="BW132" s="1067"/>
      <c r="BX132" s="1065"/>
      <c r="BY132" s="1066"/>
      <c r="BZ132" s="1066"/>
      <c r="CA132" s="1067"/>
      <c r="CB132" s="1065"/>
      <c r="CC132" s="1066"/>
      <c r="CD132" s="1066"/>
      <c r="CE132" s="1067"/>
      <c r="CF132" s="1065"/>
      <c r="CG132" s="1066"/>
      <c r="CH132" s="1066"/>
      <c r="CI132" s="1067"/>
      <c r="CJ132" s="1065"/>
      <c r="CK132" s="1066"/>
      <c r="CL132" s="1066"/>
      <c r="CM132" s="1067"/>
      <c r="CN132" s="1065"/>
      <c r="CO132" s="1066"/>
      <c r="CP132" s="1066"/>
      <c r="CQ132" s="1067"/>
      <c r="CR132" s="1065"/>
      <c r="CS132" s="1066"/>
      <c r="CT132" s="1066"/>
      <c r="CU132" s="1067"/>
      <c r="CV132" s="1065"/>
      <c r="CW132" s="1066"/>
      <c r="CX132" s="1066"/>
      <c r="CY132" s="1067"/>
      <c r="CZ132" s="1065"/>
      <c r="DA132" s="1066"/>
      <c r="DB132" s="1066"/>
      <c r="DC132" s="1067"/>
      <c r="DD132" s="1065"/>
      <c r="DE132" s="1066"/>
      <c r="DF132" s="1066"/>
      <c r="DG132" s="1067"/>
      <c r="DH132" s="1065"/>
      <c r="DI132" s="1066"/>
      <c r="DJ132" s="1066"/>
      <c r="DK132" s="1067"/>
      <c r="DL132" s="1065"/>
      <c r="DM132" s="1066"/>
      <c r="DN132" s="1066"/>
      <c r="DO132" s="1067"/>
      <c r="DP132" s="1065"/>
      <c r="DQ132" s="1066"/>
      <c r="DR132" s="1066"/>
      <c r="DS132" s="1067"/>
      <c r="DT132" s="1065"/>
      <c r="DU132" s="1066"/>
      <c r="DV132" s="1066"/>
      <c r="DW132" s="1067"/>
      <c r="DX132" s="1026"/>
      <c r="DY132" s="1213" t="s">
        <v>17248</v>
      </c>
      <c r="DZ132" s="1213" t="s">
        <v>17248</v>
      </c>
      <c r="EA132" s="446"/>
      <c r="EB132" s="1339" t="s">
        <v>17966</v>
      </c>
      <c r="EC132" s="1065"/>
      <c r="ED132" s="1066"/>
      <c r="EE132" s="1066"/>
      <c r="EF132" s="1067"/>
      <c r="EG132" s="1053" t="s">
        <v>16143</v>
      </c>
      <c r="EH132" s="1041" t="s">
        <v>16143</v>
      </c>
      <c r="EI132" s="1041" t="s">
        <v>16143</v>
      </c>
      <c r="EJ132" s="1054" t="s">
        <v>16143</v>
      </c>
      <c r="EK132" s="1053" t="s">
        <v>15229</v>
      </c>
      <c r="EL132" s="1041" t="s">
        <v>15229</v>
      </c>
      <c r="EM132" s="1041" t="s">
        <v>15229</v>
      </c>
      <c r="EN132" s="1054" t="s">
        <v>15229</v>
      </c>
      <c r="EO132" s="1065"/>
      <c r="EP132" s="1066"/>
      <c r="EQ132" s="1066"/>
      <c r="ER132" s="1067"/>
      <c r="ES132" s="1073" t="s">
        <v>16793</v>
      </c>
      <c r="ET132" s="1073" t="s">
        <v>16793</v>
      </c>
      <c r="EU132" s="1073" t="s">
        <v>16793</v>
      </c>
      <c r="EV132" s="1074" t="s">
        <v>17967</v>
      </c>
      <c r="EW132" s="1065"/>
      <c r="EX132" s="1066"/>
      <c r="EY132" s="1066"/>
      <c r="EZ132" s="1067"/>
      <c r="FA132" s="1065"/>
      <c r="FB132" s="1066"/>
      <c r="FC132" s="1066"/>
      <c r="FD132" s="1067"/>
      <c r="FE132" s="1065"/>
      <c r="FF132" s="1066"/>
      <c r="FG132" s="1066"/>
      <c r="FH132" s="1067"/>
      <c r="FI132" s="1065"/>
      <c r="FJ132" s="1066"/>
      <c r="FK132" s="1066"/>
      <c r="FL132" s="1067"/>
      <c r="FM132" s="1065"/>
      <c r="FN132" s="1066"/>
      <c r="FO132" s="1066"/>
      <c r="FP132" s="1067"/>
      <c r="FQ132" s="1065"/>
      <c r="FR132" s="1066"/>
      <c r="FS132" s="1066"/>
      <c r="FT132" s="1067"/>
      <c r="FU132" s="1073" t="s">
        <v>16812</v>
      </c>
      <c r="FV132" s="1073" t="s">
        <v>16812</v>
      </c>
      <c r="FW132" s="1073" t="s">
        <v>16812</v>
      </c>
      <c r="FX132" s="1074" t="s">
        <v>17968</v>
      </c>
      <c r="FY132" s="1035" t="s">
        <v>16179</v>
      </c>
      <c r="FZ132" s="1027"/>
      <c r="GA132" s="1027"/>
      <c r="GB132" s="1067"/>
      <c r="GC132" s="1065"/>
      <c r="GD132" s="1066"/>
      <c r="GE132" s="1066"/>
      <c r="GF132" s="1067"/>
      <c r="GG132" s="1065"/>
      <c r="GH132" s="1066"/>
      <c r="GI132" s="1066"/>
      <c r="GJ132" s="1067"/>
      <c r="GK132" s="1065"/>
      <c r="GL132" s="1066"/>
      <c r="GM132" s="1066"/>
      <c r="GN132" s="1067"/>
      <c r="GO132" s="1065"/>
      <c r="GP132" s="1066"/>
      <c r="GQ132" s="1066"/>
      <c r="GR132" s="1067"/>
      <c r="GS132" s="1065"/>
      <c r="GT132" s="1066"/>
      <c r="GU132" s="1066"/>
      <c r="GV132" s="1067"/>
      <c r="GW132" s="1073" t="s">
        <v>16821</v>
      </c>
      <c r="GX132" s="1073" t="s">
        <v>16821</v>
      </c>
      <c r="GY132" s="1073" t="s">
        <v>16821</v>
      </c>
      <c r="GZ132" s="1074" t="s">
        <v>17969</v>
      </c>
      <c r="HA132" s="1065"/>
      <c r="HB132" s="1066"/>
      <c r="HC132" s="1066"/>
      <c r="HD132" s="1067"/>
      <c r="HE132" s="1065"/>
      <c r="HF132" s="1066"/>
      <c r="HG132" s="1066"/>
      <c r="HH132" s="1067"/>
      <c r="HI132" s="1065"/>
      <c r="HJ132" s="1066"/>
      <c r="HK132" s="1066"/>
      <c r="HL132" s="1067"/>
      <c r="HM132" s="1065"/>
      <c r="HN132" s="1066"/>
      <c r="HO132" s="1066"/>
      <c r="HP132" s="1067"/>
      <c r="HQ132" s="1065"/>
      <c r="HR132" s="1066"/>
      <c r="HS132" s="1066"/>
      <c r="HT132" s="1067"/>
      <c r="HU132" s="1065"/>
      <c r="HV132" s="1066"/>
      <c r="HW132" s="1066"/>
      <c r="HX132" s="1067"/>
      <c r="HY132" s="1065"/>
      <c r="HZ132" s="1066"/>
      <c r="IA132" s="1066"/>
      <c r="IB132" s="1067"/>
      <c r="IC132" s="1065"/>
      <c r="ID132" s="1066"/>
      <c r="IE132" s="1066"/>
      <c r="IF132" s="1067"/>
      <c r="IG132" s="1065"/>
      <c r="IH132" s="1066"/>
      <c r="II132" s="1066"/>
      <c r="IJ132" s="1067"/>
      <c r="IK132" s="1065"/>
      <c r="IL132" s="1066"/>
      <c r="IM132" s="1066"/>
      <c r="IN132" s="1067"/>
    </row>
    <row r="133" spans="1:248" ht="27.75" customHeight="1">
      <c r="A133" s="2500"/>
      <c r="B133" s="1506" t="s">
        <v>17970</v>
      </c>
      <c r="C133" s="1416"/>
      <c r="D133" s="1027"/>
      <c r="E133" s="446"/>
      <c r="F133" s="446"/>
      <c r="G133" s="1028"/>
      <c r="H133" s="1027"/>
      <c r="I133" s="446"/>
      <c r="J133" s="446"/>
      <c r="K133" s="1028"/>
      <c r="L133" s="1027"/>
      <c r="M133" s="446"/>
      <c r="N133" s="446"/>
      <c r="O133" s="1028"/>
      <c r="P133" s="1027"/>
      <c r="Q133" s="446"/>
      <c r="R133" s="446"/>
      <c r="S133" s="1028"/>
      <c r="T133" s="1027"/>
      <c r="U133" s="446"/>
      <c r="V133" s="446"/>
      <c r="W133" s="1028"/>
      <c r="X133" s="1027"/>
      <c r="Y133" s="446"/>
      <c r="Z133" s="446"/>
      <c r="AA133" s="1028"/>
      <c r="AB133" s="1027"/>
      <c r="AC133" s="446"/>
      <c r="AD133" s="446"/>
      <c r="AE133" s="1028"/>
      <c r="AF133" s="1027"/>
      <c r="AG133" s="446"/>
      <c r="AH133" s="446"/>
      <c r="AI133" s="1028"/>
      <c r="AJ133" s="1027"/>
      <c r="AK133" s="446"/>
      <c r="AL133" s="446"/>
      <c r="AM133" s="1028"/>
      <c r="AN133" s="1027"/>
      <c r="AO133" s="446"/>
      <c r="AP133" s="446"/>
      <c r="AQ133" s="1028"/>
      <c r="AR133" s="1027"/>
      <c r="AS133" s="446"/>
      <c r="AT133" s="446"/>
      <c r="AU133" s="1028"/>
      <c r="AV133" s="1027"/>
      <c r="AW133" s="446"/>
      <c r="AX133" s="446"/>
      <c r="AY133" s="1028"/>
      <c r="AZ133" s="1027"/>
      <c r="BA133" s="446"/>
      <c r="BB133" s="446"/>
      <c r="BC133" s="1028"/>
      <c r="BD133" s="1027"/>
      <c r="BE133" s="446"/>
      <c r="BF133" s="446"/>
      <c r="BG133" s="1028"/>
      <c r="BH133" s="1027"/>
      <c r="BI133" s="446"/>
      <c r="BJ133" s="446"/>
      <c r="BK133" s="1028"/>
      <c r="BL133" s="1050"/>
      <c r="BM133" s="1050"/>
      <c r="BN133" s="1050"/>
      <c r="BO133" s="1050"/>
      <c r="BP133" s="1027"/>
      <c r="BQ133" s="446"/>
      <c r="BR133" s="446"/>
      <c r="BS133" s="1028"/>
      <c r="BT133" s="1027"/>
      <c r="BU133" s="446"/>
      <c r="BV133" s="446"/>
      <c r="BW133" s="1028"/>
      <c r="BX133" s="1027"/>
      <c r="BY133" s="446"/>
      <c r="BZ133" s="446"/>
      <c r="CA133" s="1028"/>
      <c r="CB133" s="1027"/>
      <c r="CC133" s="446"/>
      <c r="CD133" s="446"/>
      <c r="CE133" s="1028"/>
      <c r="CF133" s="1027"/>
      <c r="CG133" s="446"/>
      <c r="CH133" s="446"/>
      <c r="CI133" s="1028"/>
      <c r="CJ133" s="1027"/>
      <c r="CK133" s="446"/>
      <c r="CL133" s="446"/>
      <c r="CM133" s="1028"/>
      <c r="CN133" s="1027"/>
      <c r="CO133" s="446"/>
      <c r="CP133" s="446"/>
      <c r="CQ133" s="1028"/>
      <c r="CR133" s="1027"/>
      <c r="CS133" s="446"/>
      <c r="CT133" s="446"/>
      <c r="CU133" s="1028"/>
      <c r="CV133" s="1027"/>
      <c r="CW133" s="446"/>
      <c r="CX133" s="446"/>
      <c r="CY133" s="1028"/>
      <c r="CZ133" s="1027"/>
      <c r="DA133" s="446"/>
      <c r="DB133" s="446"/>
      <c r="DC133" s="1028"/>
      <c r="DD133" s="1027"/>
      <c r="DE133" s="446"/>
      <c r="DF133" s="446"/>
      <c r="DG133" s="1028"/>
      <c r="DH133" s="1027"/>
      <c r="DI133" s="446"/>
      <c r="DJ133" s="446"/>
      <c r="DK133" s="1028"/>
      <c r="DL133" s="1027"/>
      <c r="DM133" s="446"/>
      <c r="DN133" s="446"/>
      <c r="DO133" s="1028"/>
      <c r="DP133" s="1027"/>
      <c r="DQ133" s="446"/>
      <c r="DR133" s="446"/>
      <c r="DS133" s="1028"/>
      <c r="DT133" s="1027"/>
      <c r="DU133" s="446"/>
      <c r="DV133" s="446"/>
      <c r="DW133" s="1028"/>
      <c r="DX133" s="1026"/>
      <c r="DY133" s="1027"/>
      <c r="DZ133" s="446"/>
      <c r="EA133" s="446"/>
      <c r="EB133" s="1028"/>
      <c r="EC133" s="1027"/>
      <c r="ED133" s="446"/>
      <c r="EE133" s="446"/>
      <c r="EF133" s="1028"/>
      <c r="EG133" s="1027"/>
      <c r="EH133" s="446"/>
      <c r="EI133" s="446"/>
      <c r="EJ133" s="1028"/>
      <c r="EK133" s="1027"/>
      <c r="EL133" s="446"/>
      <c r="EM133" s="446"/>
      <c r="EN133" s="1028"/>
      <c r="EO133" s="1027"/>
      <c r="EP133" s="446"/>
      <c r="EQ133" s="446"/>
      <c r="ER133" s="1028"/>
      <c r="ES133" s="1027"/>
      <c r="ET133" s="446"/>
      <c r="EU133" s="446"/>
      <c r="EV133" s="1028"/>
      <c r="EW133" s="1027"/>
      <c r="EX133" s="446"/>
      <c r="EY133" s="446"/>
      <c r="EZ133" s="1028"/>
      <c r="FA133" s="1027"/>
      <c r="FB133" s="446"/>
      <c r="FC133" s="446"/>
      <c r="FD133" s="1028"/>
      <c r="FE133" s="1027"/>
      <c r="FF133" s="446"/>
      <c r="FG133" s="446"/>
      <c r="FH133" s="1028"/>
      <c r="FI133" s="1027"/>
      <c r="FJ133" s="446"/>
      <c r="FK133" s="446"/>
      <c r="FL133" s="1028"/>
      <c r="FM133" s="1027"/>
      <c r="FN133" s="446"/>
      <c r="FO133" s="446"/>
      <c r="FP133" s="1028"/>
      <c r="FQ133" s="1027"/>
      <c r="FR133" s="446"/>
      <c r="FS133" s="446"/>
      <c r="FT133" s="1028"/>
      <c r="FU133" s="1027"/>
      <c r="FV133" s="446"/>
      <c r="FW133" s="446"/>
      <c r="FX133" s="1028"/>
      <c r="FY133" s="1027"/>
      <c r="FZ133" s="446"/>
      <c r="GA133" s="446"/>
      <c r="GB133" s="1028"/>
      <c r="GC133" s="1027"/>
      <c r="GD133" s="446"/>
      <c r="GE133" s="446"/>
      <c r="GF133" s="1028"/>
      <c r="GG133" s="1027"/>
      <c r="GH133" s="446"/>
      <c r="GI133" s="446"/>
      <c r="GJ133" s="1028"/>
      <c r="GK133" s="1027"/>
      <c r="GL133" s="446"/>
      <c r="GM133" s="446"/>
      <c r="GN133" s="1028"/>
      <c r="GO133" s="1027"/>
      <c r="GP133" s="446"/>
      <c r="GQ133" s="446"/>
      <c r="GR133" s="1028"/>
      <c r="GS133" s="1027"/>
      <c r="GT133" s="446"/>
      <c r="GU133" s="446"/>
      <c r="GV133" s="1028"/>
      <c r="GW133" s="1027"/>
      <c r="GX133" s="446"/>
      <c r="GY133" s="446"/>
      <c r="GZ133" s="1028"/>
      <c r="HA133" s="1027"/>
      <c r="HB133" s="446"/>
      <c r="HC133" s="446"/>
      <c r="HD133" s="1028"/>
      <c r="HE133" s="1027"/>
      <c r="HF133" s="446"/>
      <c r="HG133" s="446"/>
      <c r="HH133" s="1028"/>
      <c r="HI133" s="1027"/>
      <c r="HJ133" s="446"/>
      <c r="HK133" s="446"/>
      <c r="HL133" s="1028"/>
      <c r="HM133" s="1027"/>
      <c r="HN133" s="446"/>
      <c r="HO133" s="446"/>
      <c r="HP133" s="1028"/>
      <c r="HQ133" s="1027"/>
      <c r="HR133" s="446"/>
      <c r="HS133" s="446"/>
      <c r="HT133" s="1028"/>
      <c r="HU133" s="1027"/>
      <c r="HV133" s="446"/>
      <c r="HW133" s="446"/>
      <c r="HX133" s="1028"/>
      <c r="HY133" s="1027"/>
      <c r="HZ133" s="446"/>
      <c r="IA133" s="446"/>
      <c r="IB133" s="1028"/>
      <c r="IC133" s="1027"/>
      <c r="ID133" s="446"/>
      <c r="IE133" s="446"/>
      <c r="IF133" s="1028"/>
      <c r="IG133" s="1027"/>
      <c r="IH133" s="446"/>
      <c r="II133" s="446"/>
      <c r="IJ133" s="1028"/>
      <c r="IK133" s="1027"/>
      <c r="IL133" s="446"/>
      <c r="IM133" s="446"/>
      <c r="IN133" s="1028"/>
    </row>
    <row r="134" spans="1:248" ht="66.75" customHeight="1">
      <c r="A134" s="2500"/>
      <c r="B134" s="1507">
        <v>0.375</v>
      </c>
      <c r="C134" s="1416"/>
      <c r="D134" s="1027"/>
      <c r="E134" s="446"/>
      <c r="F134" s="446"/>
      <c r="G134" s="1028"/>
      <c r="H134" s="1027"/>
      <c r="I134" s="446"/>
      <c r="J134" s="446"/>
      <c r="K134" s="1028"/>
      <c r="L134" s="1027"/>
      <c r="M134" s="446"/>
      <c r="N134" s="446"/>
      <c r="O134" s="1028"/>
      <c r="P134" s="1035" t="s">
        <v>16130</v>
      </c>
      <c r="Q134" s="1027"/>
      <c r="R134" s="1027"/>
      <c r="S134" s="1028"/>
      <c r="T134" s="1027"/>
      <c r="U134" s="446"/>
      <c r="V134" s="446"/>
      <c r="W134" s="1028"/>
      <c r="X134" s="1027"/>
      <c r="Y134" s="446"/>
      <c r="Z134" s="446"/>
      <c r="AA134" s="1028"/>
      <c r="AB134" s="1027"/>
      <c r="AC134" s="446"/>
      <c r="AD134" s="446"/>
      <c r="AE134" s="1028"/>
      <c r="AF134" s="1027"/>
      <c r="AG134" s="446"/>
      <c r="AH134" s="446"/>
      <c r="AI134" s="1028"/>
      <c r="AJ134" s="1027"/>
      <c r="AK134" s="446"/>
      <c r="AL134" s="446"/>
      <c r="AM134" s="1028"/>
      <c r="AN134" s="1027"/>
      <c r="AO134" s="446"/>
      <c r="AP134" s="446"/>
      <c r="AQ134" s="1028"/>
      <c r="AR134" s="1027"/>
      <c r="AS134" s="446"/>
      <c r="AT134" s="446"/>
      <c r="AU134" s="1028"/>
      <c r="AV134" s="1027"/>
      <c r="AW134" s="446"/>
      <c r="AX134" s="446"/>
      <c r="AY134" s="1028"/>
      <c r="AZ134" s="1027"/>
      <c r="BA134" s="446"/>
      <c r="BB134" s="446"/>
      <c r="BC134" s="1028"/>
      <c r="BD134" s="1027"/>
      <c r="BE134" s="446"/>
      <c r="BF134" s="446"/>
      <c r="BG134" s="1028"/>
      <c r="BH134" s="1027"/>
      <c r="BI134" s="446"/>
      <c r="BJ134" s="446"/>
      <c r="BK134" s="1028"/>
      <c r="BL134" s="1027"/>
      <c r="BM134" s="446"/>
      <c r="BN134" s="446"/>
      <c r="BO134" s="1028"/>
      <c r="BP134" s="1027"/>
      <c r="BQ134" s="446"/>
      <c r="BR134" s="446"/>
      <c r="BS134" s="1028"/>
      <c r="BT134" s="1027"/>
      <c r="BU134" s="446"/>
      <c r="BV134" s="446"/>
      <c r="BW134" s="1028"/>
      <c r="BX134" s="1027"/>
      <c r="BY134" s="446"/>
      <c r="BZ134" s="446"/>
      <c r="CA134" s="1028"/>
      <c r="CB134" s="1027"/>
      <c r="CC134" s="446"/>
      <c r="CD134" s="446"/>
      <c r="CE134" s="1028"/>
      <c r="CF134" s="1027"/>
      <c r="CG134" s="446"/>
      <c r="CH134" s="446"/>
      <c r="CI134" s="1028"/>
      <c r="CJ134" s="1027"/>
      <c r="CK134" s="446"/>
      <c r="CL134" s="446"/>
      <c r="CM134" s="1028"/>
      <c r="CN134" s="1027"/>
      <c r="CO134" s="446"/>
      <c r="CP134" s="446"/>
      <c r="CQ134" s="1028"/>
      <c r="CR134" s="1027"/>
      <c r="CS134" s="446"/>
      <c r="CT134" s="446"/>
      <c r="CU134" s="1028"/>
      <c r="CV134" s="1027"/>
      <c r="CW134" s="446"/>
      <c r="CX134" s="446"/>
      <c r="CY134" s="1028"/>
      <c r="CZ134" s="1027"/>
      <c r="DA134" s="446"/>
      <c r="DB134" s="446"/>
      <c r="DC134" s="1028"/>
      <c r="DD134" s="1027"/>
      <c r="DE134" s="446"/>
      <c r="DF134" s="446"/>
      <c r="DG134" s="1028"/>
      <c r="DH134" s="1027"/>
      <c r="DI134" s="446"/>
      <c r="DJ134" s="446"/>
      <c r="DK134" s="1028"/>
      <c r="DL134" s="1027"/>
      <c r="DM134" s="446"/>
      <c r="DN134" s="446"/>
      <c r="DO134" s="1028"/>
      <c r="DP134" s="1027"/>
      <c r="DQ134" s="446"/>
      <c r="DR134" s="446"/>
      <c r="DS134" s="1028"/>
      <c r="DT134" s="1027"/>
      <c r="DU134" s="446"/>
      <c r="DV134" s="446"/>
      <c r="DW134" s="1028"/>
      <c r="DX134" s="1026"/>
      <c r="DY134" s="1197" t="s">
        <v>16550</v>
      </c>
      <c r="DZ134" s="1197" t="s">
        <v>16550</v>
      </c>
      <c r="EA134" s="1197" t="s">
        <v>16550</v>
      </c>
      <c r="EB134" s="1198" t="s">
        <v>17971</v>
      </c>
      <c r="EC134" s="1027"/>
      <c r="ED134" s="446"/>
      <c r="EE134" s="446"/>
      <c r="EF134" s="1028"/>
      <c r="EG134" s="1027"/>
      <c r="EH134" s="446"/>
      <c r="EI134" s="446"/>
      <c r="EJ134" s="1028"/>
      <c r="EK134" s="1027"/>
      <c r="EL134" s="446"/>
      <c r="EM134" s="446"/>
      <c r="EN134" s="1028"/>
      <c r="EO134" s="1027"/>
      <c r="EP134" s="446"/>
      <c r="EQ134" s="446"/>
      <c r="ER134" s="1028"/>
      <c r="ES134" s="1027"/>
      <c r="ET134" s="446"/>
      <c r="EU134" s="446"/>
      <c r="EV134" s="1028"/>
      <c r="EW134" s="1027"/>
      <c r="EX134" s="446"/>
      <c r="EY134" s="446"/>
      <c r="EZ134" s="1028"/>
      <c r="FA134" s="1027"/>
      <c r="FB134" s="446"/>
      <c r="FC134" s="446"/>
      <c r="FD134" s="1028"/>
      <c r="FE134" s="1027"/>
      <c r="FF134" s="446"/>
      <c r="FG134" s="446"/>
      <c r="FH134" s="1028"/>
      <c r="FI134" s="1027"/>
      <c r="FJ134" s="446"/>
      <c r="FK134" s="446"/>
      <c r="FL134" s="1028"/>
      <c r="FM134" s="1027"/>
      <c r="FN134" s="446"/>
      <c r="FO134" s="446"/>
      <c r="FP134" s="1028"/>
      <c r="FQ134" s="1027"/>
      <c r="FR134" s="446"/>
      <c r="FS134" s="446"/>
      <c r="FT134" s="1028"/>
      <c r="FU134" s="1027"/>
      <c r="FV134" s="446"/>
      <c r="FW134" s="446"/>
      <c r="FX134" s="1028"/>
      <c r="FY134" s="1027"/>
      <c r="FZ134" s="446"/>
      <c r="GA134" s="446"/>
      <c r="GB134" s="1028"/>
      <c r="GC134" s="1027"/>
      <c r="GD134" s="446"/>
      <c r="GE134" s="446"/>
      <c r="GF134" s="1028"/>
      <c r="GG134" s="1027"/>
      <c r="GH134" s="446"/>
      <c r="GI134" s="446"/>
      <c r="GJ134" s="1028"/>
      <c r="GK134" s="1027"/>
      <c r="GL134" s="446"/>
      <c r="GM134" s="446"/>
      <c r="GN134" s="1028"/>
      <c r="GO134" s="1027"/>
      <c r="GP134" s="446"/>
      <c r="GQ134" s="446"/>
      <c r="GR134" s="1028"/>
      <c r="GS134" s="1027"/>
      <c r="GT134" s="446"/>
      <c r="GU134" s="446"/>
      <c r="GV134" s="1028"/>
      <c r="GW134" s="1035" t="s">
        <v>16179</v>
      </c>
      <c r="GX134" s="446"/>
      <c r="GY134" s="446"/>
      <c r="GZ134" s="1028"/>
      <c r="HA134" s="1027"/>
      <c r="HB134" s="446"/>
      <c r="HC134" s="446"/>
      <c r="HD134" s="1028"/>
      <c r="HE134" s="1027"/>
      <c r="HF134" s="446"/>
      <c r="HG134" s="446"/>
      <c r="HH134" s="1028"/>
      <c r="HI134" s="1027"/>
      <c r="HJ134" s="446"/>
      <c r="HK134" s="446"/>
      <c r="HL134" s="1028"/>
      <c r="HM134" s="1027"/>
      <c r="HN134" s="446"/>
      <c r="HO134" s="446"/>
      <c r="HP134" s="1028"/>
      <c r="HQ134" s="1027"/>
      <c r="HR134" s="446"/>
      <c r="HS134" s="446"/>
      <c r="HT134" s="1028"/>
      <c r="HU134" s="1027"/>
      <c r="HV134" s="446"/>
      <c r="HW134" s="446"/>
      <c r="HX134" s="1028"/>
      <c r="HY134" s="1027"/>
      <c r="HZ134" s="446"/>
      <c r="IA134" s="446"/>
      <c r="IB134" s="1028"/>
      <c r="IC134" s="1027"/>
      <c r="ID134" s="446"/>
      <c r="IE134" s="446"/>
      <c r="IF134" s="1028"/>
      <c r="IG134" s="1027"/>
      <c r="IH134" s="446"/>
      <c r="II134" s="446"/>
      <c r="IJ134" s="1028"/>
      <c r="IK134" s="1027"/>
      <c r="IL134" s="446"/>
      <c r="IM134" s="446"/>
      <c r="IN134" s="1028"/>
    </row>
    <row r="135" spans="1:248" ht="30.75" customHeight="1">
      <c r="A135" s="2500"/>
      <c r="B135" s="1507">
        <v>0.41666666666666669</v>
      </c>
      <c r="C135" s="1014"/>
      <c r="D135" s="1027"/>
      <c r="E135" s="446"/>
      <c r="F135" s="446"/>
      <c r="G135" s="1028"/>
      <c r="H135" s="1027"/>
      <c r="I135" s="446"/>
      <c r="J135" s="446"/>
      <c r="K135" s="1028"/>
      <c r="L135" s="1027"/>
      <c r="M135" s="446"/>
      <c r="N135" s="446"/>
      <c r="O135" s="1028"/>
      <c r="P135" s="1027"/>
      <c r="Q135" s="446"/>
      <c r="R135" s="446"/>
      <c r="S135" s="1028"/>
      <c r="T135" s="1027"/>
      <c r="U135" s="446"/>
      <c r="V135" s="446"/>
      <c r="W135" s="1028"/>
      <c r="X135" s="1018" t="s">
        <v>17972</v>
      </c>
      <c r="Y135" s="1019" t="s">
        <v>17972</v>
      </c>
      <c r="Z135" s="1019" t="s">
        <v>17972</v>
      </c>
      <c r="AA135" s="1020" t="s">
        <v>17972</v>
      </c>
      <c r="AB135" s="1073" t="s">
        <v>16327</v>
      </c>
      <c r="AC135" s="1073" t="s">
        <v>16327</v>
      </c>
      <c r="AD135" s="1073" t="s">
        <v>16327</v>
      </c>
      <c r="AE135" s="1074" t="s">
        <v>17973</v>
      </c>
      <c r="AF135" s="1458" t="s">
        <v>17974</v>
      </c>
      <c r="AG135" s="1071" t="s">
        <v>16733</v>
      </c>
      <c r="AH135" s="1071" t="s">
        <v>16733</v>
      </c>
      <c r="AI135" s="1303" t="s">
        <v>17975</v>
      </c>
      <c r="AJ135" s="1027"/>
      <c r="AK135" s="446"/>
      <c r="AL135" s="446"/>
      <c r="AM135" s="1028"/>
      <c r="AN135" s="1027"/>
      <c r="AO135" s="446"/>
      <c r="AP135" s="446"/>
      <c r="AQ135" s="1028"/>
      <c r="AR135" s="1073" t="s">
        <v>16582</v>
      </c>
      <c r="AS135" s="1073" t="s">
        <v>16582</v>
      </c>
      <c r="AT135" s="446"/>
      <c r="AU135" s="1339" t="s">
        <v>17976</v>
      </c>
      <c r="AV135" s="1027"/>
      <c r="AW135" s="446"/>
      <c r="AX135" s="446"/>
      <c r="AY135" s="1028"/>
      <c r="AZ135" s="1073" t="s">
        <v>16588</v>
      </c>
      <c r="BA135" s="1073" t="s">
        <v>16588</v>
      </c>
      <c r="BB135" s="1073" t="s">
        <v>16588</v>
      </c>
      <c r="BC135" s="1073" t="s">
        <v>17977</v>
      </c>
      <c r="BD135" s="1027"/>
      <c r="BE135" s="446"/>
      <c r="BF135" s="446"/>
      <c r="BG135" s="1028"/>
      <c r="BH135" s="1027"/>
      <c r="BI135" s="446"/>
      <c r="BJ135" s="446"/>
      <c r="BK135" s="1028"/>
      <c r="BL135" s="1073" t="s">
        <v>16197</v>
      </c>
      <c r="BM135" s="1073" t="s">
        <v>16197</v>
      </c>
      <c r="BN135" s="1073" t="s">
        <v>16197</v>
      </c>
      <c r="BO135" s="1074" t="s">
        <v>17978</v>
      </c>
      <c r="BP135" s="1027"/>
      <c r="BQ135" s="446"/>
      <c r="BR135" s="446"/>
      <c r="BS135" s="1028"/>
      <c r="BT135" s="1027"/>
      <c r="BU135" s="446"/>
      <c r="BV135" s="446"/>
      <c r="BW135" s="1028"/>
      <c r="BX135" s="1027"/>
      <c r="BY135" s="446"/>
      <c r="BZ135" s="446"/>
      <c r="CA135" s="1028"/>
      <c r="CB135" s="1027"/>
      <c r="CC135" s="446"/>
      <c r="CD135" s="446"/>
      <c r="CE135" s="1028"/>
      <c r="CF135" s="1027"/>
      <c r="CG135" s="446"/>
      <c r="CH135" s="446"/>
      <c r="CI135" s="1028"/>
      <c r="CJ135" s="1027"/>
      <c r="CK135" s="446"/>
      <c r="CL135" s="446"/>
      <c r="CM135" s="1028"/>
      <c r="CN135" s="1027"/>
      <c r="CO135" s="446"/>
      <c r="CP135" s="446"/>
      <c r="CQ135" s="1028"/>
      <c r="CR135" s="1027"/>
      <c r="CS135" s="446"/>
      <c r="CT135" s="446"/>
      <c r="CU135" s="1028"/>
      <c r="CV135" s="1027"/>
      <c r="CW135" s="446"/>
      <c r="CX135" s="446"/>
      <c r="CY135" s="1028"/>
      <c r="CZ135" s="1018" t="s">
        <v>16142</v>
      </c>
      <c r="DA135" s="1019" t="s">
        <v>16142</v>
      </c>
      <c r="DB135" s="1019" t="s">
        <v>16142</v>
      </c>
      <c r="DC135" s="1020" t="s">
        <v>16142</v>
      </c>
      <c r="DD135" s="1027"/>
      <c r="DE135" s="446"/>
      <c r="DF135" s="446"/>
      <c r="DG135" s="1028"/>
      <c r="DH135" s="1018" t="s">
        <v>16347</v>
      </c>
      <c r="DI135" s="1019" t="s">
        <v>16347</v>
      </c>
      <c r="DJ135" s="1019" t="s">
        <v>16347</v>
      </c>
      <c r="DK135" s="1020" t="s">
        <v>16347</v>
      </c>
      <c r="DL135" s="1027"/>
      <c r="DM135" s="446"/>
      <c r="DN135" s="446"/>
      <c r="DO135" s="1028"/>
      <c r="DP135" s="1018" t="s">
        <v>17194</v>
      </c>
      <c r="DQ135" s="1019" t="s">
        <v>17194</v>
      </c>
      <c r="DR135" s="1019" t="s">
        <v>17194</v>
      </c>
      <c r="DS135" s="1020" t="s">
        <v>17194</v>
      </c>
      <c r="DT135" s="1027"/>
      <c r="DU135" s="446"/>
      <c r="DV135" s="446"/>
      <c r="DW135" s="1028"/>
      <c r="DX135" s="1026"/>
      <c r="DY135" s="1278" t="s">
        <v>16485</v>
      </c>
      <c r="DZ135" s="1278" t="s">
        <v>16485</v>
      </c>
      <c r="EA135" s="1278" t="s">
        <v>16485</v>
      </c>
      <c r="EB135" s="1350" t="s">
        <v>17979</v>
      </c>
      <c r="EC135" s="1079" t="s">
        <v>16214</v>
      </c>
      <c r="ED135" s="1079" t="s">
        <v>16214</v>
      </c>
      <c r="EE135" s="1079" t="s">
        <v>16214</v>
      </c>
      <c r="EF135" s="1080" t="s">
        <v>17980</v>
      </c>
      <c r="EG135" s="1083" t="s">
        <v>16626</v>
      </c>
      <c r="EH135" s="1083" t="s">
        <v>16626</v>
      </c>
      <c r="EI135" s="1083" t="s">
        <v>16626</v>
      </c>
      <c r="EJ135" s="1084" t="s">
        <v>17981</v>
      </c>
      <c r="EK135" s="1018" t="s">
        <v>17982</v>
      </c>
      <c r="EL135" s="1019" t="s">
        <v>17982</v>
      </c>
      <c r="EM135" s="1019" t="s">
        <v>17982</v>
      </c>
      <c r="EN135" s="1020" t="s">
        <v>17982</v>
      </c>
      <c r="EO135" s="1068" t="s">
        <v>16180</v>
      </c>
      <c r="EP135" s="1068" t="s">
        <v>16180</v>
      </c>
      <c r="EQ135" s="1068" t="s">
        <v>16180</v>
      </c>
      <c r="ER135" s="1069" t="s">
        <v>17983</v>
      </c>
      <c r="ES135" s="1035" t="s">
        <v>16554</v>
      </c>
      <c r="ET135" s="1035" t="s">
        <v>16554</v>
      </c>
      <c r="EU135" s="446"/>
      <c r="EV135" s="1036" t="s">
        <v>17984</v>
      </c>
      <c r="EW135" s="1027"/>
      <c r="EX135" s="446"/>
      <c r="EY135" s="446"/>
      <c r="EZ135" s="1028"/>
      <c r="FA135" s="1027"/>
      <c r="FB135" s="446"/>
      <c r="FC135" s="446"/>
      <c r="FD135" s="1028"/>
      <c r="FE135" s="1027"/>
      <c r="FF135" s="446"/>
      <c r="FG135" s="446"/>
      <c r="FH135" s="1028"/>
      <c r="FI135" s="1118"/>
      <c r="FJ135" s="1118"/>
      <c r="FK135" s="1118"/>
      <c r="FL135" s="1118"/>
      <c r="FM135" s="1213" t="s">
        <v>16624</v>
      </c>
      <c r="FN135" s="1213" t="s">
        <v>16624</v>
      </c>
      <c r="FO135" s="1213" t="s">
        <v>16624</v>
      </c>
      <c r="FP135" s="1213" t="s">
        <v>17985</v>
      </c>
      <c r="FQ135" s="1027"/>
      <c r="FR135" s="446"/>
      <c r="FS135" s="446"/>
      <c r="FT135" s="1028"/>
      <c r="FU135" s="1461"/>
      <c r="FV135" s="1461"/>
      <c r="FW135" s="1461"/>
      <c r="FX135" s="1461"/>
      <c r="FY135" s="1083" t="s">
        <v>16626</v>
      </c>
      <c r="FZ135" s="1083" t="s">
        <v>16626</v>
      </c>
      <c r="GA135" s="1083" t="s">
        <v>16626</v>
      </c>
      <c r="GB135" s="1084" t="s">
        <v>17986</v>
      </c>
      <c r="GC135" s="1027"/>
      <c r="GD135" s="446"/>
      <c r="GE135" s="446"/>
      <c r="GF135" s="1028"/>
      <c r="GG135" s="1027"/>
      <c r="GH135" s="446"/>
      <c r="GI135" s="446"/>
      <c r="GJ135" s="1028"/>
      <c r="GK135" s="1027"/>
      <c r="GL135" s="446"/>
      <c r="GM135" s="446"/>
      <c r="GN135" s="1028"/>
      <c r="GO135" s="1065"/>
      <c r="GP135" s="1065"/>
      <c r="GQ135" s="1065"/>
      <c r="GR135" s="1065"/>
      <c r="GS135" s="1027"/>
      <c r="GT135" s="446"/>
      <c r="GU135" s="446"/>
      <c r="GV135" s="1028"/>
      <c r="GW135" s="1027"/>
      <c r="GX135" s="446"/>
      <c r="GY135" s="446"/>
      <c r="GZ135" s="1028"/>
      <c r="HA135" s="1027"/>
      <c r="HB135" s="446"/>
      <c r="HC135" s="446"/>
      <c r="HD135" s="1028"/>
      <c r="HE135" s="1027"/>
      <c r="HF135" s="446"/>
      <c r="HG135" s="446"/>
      <c r="HH135" s="1028"/>
      <c r="HI135" s="1073" t="s">
        <v>16231</v>
      </c>
      <c r="HJ135" s="1073" t="s">
        <v>16231</v>
      </c>
      <c r="HK135" s="1073" t="s">
        <v>16231</v>
      </c>
      <c r="HL135" s="1074" t="s">
        <v>17987</v>
      </c>
      <c r="HM135" s="1083" t="s">
        <v>16225</v>
      </c>
      <c r="HN135" s="1083" t="s">
        <v>16225</v>
      </c>
      <c r="HO135" s="1083" t="s">
        <v>16225</v>
      </c>
      <c r="HP135" s="1084" t="s">
        <v>17988</v>
      </c>
      <c r="HQ135" s="1027"/>
      <c r="HR135" s="446"/>
      <c r="HS135" s="446"/>
      <c r="HT135" s="1028"/>
      <c r="HU135" s="1027"/>
      <c r="HV135" s="446"/>
      <c r="HW135" s="446"/>
      <c r="HX135" s="1028"/>
      <c r="HY135" s="1027"/>
      <c r="HZ135" s="446"/>
      <c r="IA135" s="446"/>
      <c r="IB135" s="1028"/>
      <c r="IC135" s="1027"/>
      <c r="ID135" s="446"/>
      <c r="IE135" s="446"/>
      <c r="IF135" s="1028"/>
      <c r="IG135" s="1027"/>
      <c r="IH135" s="446"/>
      <c r="II135" s="446"/>
      <c r="IJ135" s="1028"/>
      <c r="IK135" s="1027"/>
      <c r="IL135" s="446"/>
      <c r="IM135" s="446"/>
      <c r="IN135" s="1028"/>
    </row>
    <row r="136" spans="1:248" ht="27.75" customHeight="1">
      <c r="A136" s="2500"/>
      <c r="B136" s="1507">
        <v>0.45833333333333331</v>
      </c>
      <c r="C136" s="1014"/>
      <c r="D136" s="1027"/>
      <c r="E136" s="446"/>
      <c r="F136" s="446"/>
      <c r="G136" s="1028"/>
      <c r="H136" s="1027"/>
      <c r="I136" s="446"/>
      <c r="J136" s="446"/>
      <c r="K136" s="1028"/>
      <c r="L136" s="1027"/>
      <c r="M136" s="446"/>
      <c r="N136" s="446"/>
      <c r="O136" s="1028"/>
      <c r="P136" s="1027"/>
      <c r="Q136" s="446"/>
      <c r="R136" s="446"/>
      <c r="S136" s="1028"/>
      <c r="T136" s="1027"/>
      <c r="U136" s="446"/>
      <c r="V136" s="446"/>
      <c r="W136" s="1028"/>
      <c r="X136" s="1071" t="s">
        <v>16187</v>
      </c>
      <c r="Y136" s="1071" t="s">
        <v>16187</v>
      </c>
      <c r="Z136" s="1071" t="s">
        <v>16187</v>
      </c>
      <c r="AA136" s="1069" t="s">
        <v>17989</v>
      </c>
      <c r="AB136" s="1458" t="s">
        <v>17990</v>
      </c>
      <c r="AC136" s="1071" t="s">
        <v>16733</v>
      </c>
      <c r="AD136" s="1071" t="s">
        <v>16733</v>
      </c>
      <c r="AE136" s="1303" t="s">
        <v>17991</v>
      </c>
      <c r="AF136" s="1018" t="s">
        <v>17972</v>
      </c>
      <c r="AG136" s="1018" t="s">
        <v>17972</v>
      </c>
      <c r="AH136" s="1019" t="s">
        <v>17972</v>
      </c>
      <c r="AI136" s="1020" t="s">
        <v>17972</v>
      </c>
      <c r="AJ136" s="1027"/>
      <c r="AK136" s="446"/>
      <c r="AL136" s="446"/>
      <c r="AM136" s="1028"/>
      <c r="AN136" s="1027"/>
      <c r="AO136" s="446"/>
      <c r="AP136" s="446"/>
      <c r="AQ136" s="1028"/>
      <c r="AR136" s="1027"/>
      <c r="AS136" s="446"/>
      <c r="AT136" s="446"/>
      <c r="AU136" s="1028"/>
      <c r="AV136" s="1027"/>
      <c r="AW136" s="446"/>
      <c r="AX136" s="446"/>
      <c r="AY136" s="1028"/>
      <c r="AZ136" s="1027"/>
      <c r="BA136" s="446"/>
      <c r="BB136" s="446"/>
      <c r="BC136" s="1028"/>
      <c r="BD136" s="1027"/>
      <c r="BE136" s="446"/>
      <c r="BF136" s="446"/>
      <c r="BG136" s="1028"/>
      <c r="BH136" s="1027"/>
      <c r="BI136" s="446"/>
      <c r="BJ136" s="446"/>
      <c r="BK136" s="1028"/>
      <c r="BL136" s="1027"/>
      <c r="BM136" s="446"/>
      <c r="BN136" s="446"/>
      <c r="BO136" s="1028"/>
      <c r="BP136" s="1027"/>
      <c r="BQ136" s="446"/>
      <c r="BR136" s="446"/>
      <c r="BS136" s="1028"/>
      <c r="BT136" s="1027"/>
      <c r="BU136" s="446"/>
      <c r="BV136" s="446"/>
      <c r="BW136" s="1028"/>
      <c r="BX136" s="1027"/>
      <c r="BY136" s="446"/>
      <c r="BZ136" s="446"/>
      <c r="CA136" s="1028"/>
      <c r="CB136" s="1027"/>
      <c r="CC136" s="446"/>
      <c r="CD136" s="446"/>
      <c r="CE136" s="1028"/>
      <c r="CF136" s="1027"/>
      <c r="CG136" s="446"/>
      <c r="CH136" s="446"/>
      <c r="CI136" s="1028"/>
      <c r="CJ136" s="1027"/>
      <c r="CK136" s="446"/>
      <c r="CL136" s="446"/>
      <c r="CM136" s="1028"/>
      <c r="CN136" s="1027"/>
      <c r="CO136" s="446"/>
      <c r="CP136" s="446"/>
      <c r="CQ136" s="1028"/>
      <c r="CR136" s="1027"/>
      <c r="CS136" s="446"/>
      <c r="CT136" s="446"/>
      <c r="CU136" s="1028"/>
      <c r="CV136" s="1027"/>
      <c r="CW136" s="446"/>
      <c r="CX136" s="446"/>
      <c r="CY136" s="1028"/>
      <c r="CZ136" s="1027"/>
      <c r="DA136" s="446"/>
      <c r="DB136" s="446"/>
      <c r="DC136" s="1028"/>
      <c r="DD136" s="1027"/>
      <c r="DE136" s="446"/>
      <c r="DF136" s="446"/>
      <c r="DG136" s="1028"/>
      <c r="DH136" s="1027"/>
      <c r="DI136" s="446"/>
      <c r="DJ136" s="446"/>
      <c r="DK136" s="1028"/>
      <c r="DL136" s="1027"/>
      <c r="DM136" s="446"/>
      <c r="DN136" s="446"/>
      <c r="DO136" s="1028"/>
      <c r="DP136" s="1027"/>
      <c r="DQ136" s="446"/>
      <c r="DR136" s="446"/>
      <c r="DS136" s="1028"/>
      <c r="DT136" s="1027"/>
      <c r="DU136" s="446"/>
      <c r="DV136" s="446"/>
      <c r="DW136" s="1028"/>
      <c r="DX136" s="1026"/>
      <c r="DY136" s="1027"/>
      <c r="DZ136" s="446"/>
      <c r="EA136" s="446"/>
      <c r="EB136" s="1028"/>
      <c r="EC136" s="1027"/>
      <c r="ED136" s="446"/>
      <c r="EE136" s="446"/>
      <c r="EF136" s="1028"/>
      <c r="EG136" s="1027"/>
      <c r="EH136" s="446"/>
      <c r="EI136" s="446"/>
      <c r="EJ136" s="1028"/>
      <c r="EK136" s="1027"/>
      <c r="EL136" s="446"/>
      <c r="EM136" s="446"/>
      <c r="EN136" s="1028"/>
      <c r="EO136" s="1027"/>
      <c r="EP136" s="446"/>
      <c r="EQ136" s="446"/>
      <c r="ER136" s="1028"/>
      <c r="ES136" s="1071" t="s">
        <v>16733</v>
      </c>
      <c r="ET136" s="1071" t="s">
        <v>16733</v>
      </c>
      <c r="EU136" s="1071" t="s">
        <v>16733</v>
      </c>
      <c r="EV136" s="1303" t="s">
        <v>17992</v>
      </c>
      <c r="EW136" s="1027"/>
      <c r="EX136" s="446"/>
      <c r="EY136" s="446"/>
      <c r="EZ136" s="1028"/>
      <c r="FA136" s="1027"/>
      <c r="FB136" s="446"/>
      <c r="FC136" s="446"/>
      <c r="FD136" s="1028"/>
      <c r="FE136" s="1027"/>
      <c r="FF136" s="446"/>
      <c r="FG136" s="446"/>
      <c r="FH136" s="1028"/>
      <c r="FI136" s="1083" t="s">
        <v>16225</v>
      </c>
      <c r="FJ136" s="1083" t="s">
        <v>16225</v>
      </c>
      <c r="FK136" s="1083" t="s">
        <v>16225</v>
      </c>
      <c r="FL136" s="1084" t="s">
        <v>17993</v>
      </c>
      <c r="FM136" s="1027"/>
      <c r="FN136" s="446"/>
      <c r="FO136" s="446"/>
      <c r="FP136" s="1028"/>
      <c r="FQ136" s="1027"/>
      <c r="FR136" s="446"/>
      <c r="FS136" s="446"/>
      <c r="FT136" s="1028"/>
      <c r="FU136" s="1027"/>
      <c r="FV136" s="446"/>
      <c r="FW136" s="446"/>
      <c r="FX136" s="1028"/>
      <c r="FY136" s="1027"/>
      <c r="FZ136" s="446"/>
      <c r="GA136" s="446"/>
      <c r="GB136" s="1028"/>
      <c r="GC136" s="1027"/>
      <c r="GD136" s="446"/>
      <c r="GE136" s="446"/>
      <c r="GF136" s="1028"/>
      <c r="GG136" s="1027"/>
      <c r="GH136" s="446"/>
      <c r="GI136" s="446"/>
      <c r="GJ136" s="1028"/>
      <c r="GK136" s="1027"/>
      <c r="GL136" s="446"/>
      <c r="GM136" s="446"/>
      <c r="GN136" s="1028"/>
      <c r="GO136" s="1027"/>
      <c r="GP136" s="446"/>
      <c r="GQ136" s="446"/>
      <c r="GR136" s="1028"/>
      <c r="GS136" s="1027"/>
      <c r="GT136" s="446"/>
      <c r="GU136" s="446"/>
      <c r="GV136" s="1028"/>
      <c r="GW136" s="1027"/>
      <c r="GX136" s="446"/>
      <c r="GY136" s="446"/>
      <c r="GZ136" s="1028"/>
      <c r="HA136" s="1027"/>
      <c r="HB136" s="446"/>
      <c r="HC136" s="446"/>
      <c r="HD136" s="1028"/>
      <c r="HE136" s="1027"/>
      <c r="HF136" s="446"/>
      <c r="HG136" s="446"/>
      <c r="HH136" s="1028"/>
      <c r="HI136" s="1027"/>
      <c r="HJ136" s="446"/>
      <c r="HK136" s="446"/>
      <c r="HL136" s="1028"/>
      <c r="HM136" s="1027"/>
      <c r="HN136" s="446"/>
      <c r="HO136" s="446"/>
      <c r="HP136" s="1028"/>
      <c r="HQ136" s="1027"/>
      <c r="HR136" s="446"/>
      <c r="HS136" s="446"/>
      <c r="HT136" s="1028"/>
      <c r="HU136" s="1027"/>
      <c r="HV136" s="446"/>
      <c r="HW136" s="446"/>
      <c r="HX136" s="1028"/>
      <c r="HY136" s="1027"/>
      <c r="HZ136" s="446"/>
      <c r="IA136" s="446"/>
      <c r="IB136" s="1028"/>
      <c r="IC136" s="1027"/>
      <c r="ID136" s="446"/>
      <c r="IE136" s="446"/>
      <c r="IF136" s="1028"/>
      <c r="IG136" s="1027"/>
      <c r="IH136" s="446"/>
      <c r="II136" s="446"/>
      <c r="IJ136" s="1028"/>
      <c r="IK136" s="1027"/>
      <c r="IL136" s="446"/>
      <c r="IM136" s="446"/>
      <c r="IN136" s="1028"/>
    </row>
    <row r="137" spans="1:248" ht="31.5" customHeight="1">
      <c r="A137" s="2500"/>
      <c r="B137" s="1507">
        <v>0.47916666666666669</v>
      </c>
      <c r="C137" s="1014"/>
      <c r="D137" s="1027"/>
      <c r="E137" s="446"/>
      <c r="F137" s="446"/>
      <c r="G137" s="1028"/>
      <c r="H137" s="1027"/>
      <c r="I137" s="446"/>
      <c r="J137" s="446"/>
      <c r="K137" s="1028"/>
      <c r="L137" s="1027"/>
      <c r="M137" s="446"/>
      <c r="N137" s="446"/>
      <c r="O137" s="1028"/>
      <c r="P137" s="1027"/>
      <c r="Q137" s="446"/>
      <c r="R137" s="446"/>
      <c r="S137" s="1028"/>
      <c r="T137" s="1027"/>
      <c r="U137" s="446"/>
      <c r="V137" s="446"/>
      <c r="W137" s="1028"/>
      <c r="X137" s="1027"/>
      <c r="Y137" s="446"/>
      <c r="Z137" s="446"/>
      <c r="AA137" s="1028"/>
      <c r="AB137" s="1018" t="s">
        <v>17615</v>
      </c>
      <c r="AC137" s="1019" t="s">
        <v>17615</v>
      </c>
      <c r="AD137" s="1019" t="s">
        <v>17615</v>
      </c>
      <c r="AE137" s="1020" t="s">
        <v>17615</v>
      </c>
      <c r="AF137" s="1027"/>
      <c r="AG137" s="446"/>
      <c r="AH137" s="446"/>
      <c r="AI137" s="1028"/>
      <c r="AJ137" s="1027"/>
      <c r="AK137" s="446"/>
      <c r="AL137" s="446"/>
      <c r="AM137" s="1028"/>
      <c r="AN137" s="1027"/>
      <c r="AO137" s="446"/>
      <c r="AP137" s="446"/>
      <c r="AQ137" s="1028"/>
      <c r="AR137" s="1027"/>
      <c r="AS137" s="446"/>
      <c r="AT137" s="446"/>
      <c r="AU137" s="1028"/>
      <c r="AV137" s="1027"/>
      <c r="AW137" s="446"/>
      <c r="AX137" s="446"/>
      <c r="AY137" s="1028"/>
      <c r="AZ137" s="1027"/>
      <c r="BA137" s="446"/>
      <c r="BB137" s="446"/>
      <c r="BC137" s="1028"/>
      <c r="BD137" s="1027"/>
      <c r="BE137" s="446"/>
      <c r="BF137" s="446"/>
      <c r="BG137" s="1028"/>
      <c r="BH137" s="1027"/>
      <c r="BI137" s="446"/>
      <c r="BJ137" s="446"/>
      <c r="BK137" s="1028"/>
      <c r="BL137" s="1027"/>
      <c r="BM137" s="446"/>
      <c r="BN137" s="446"/>
      <c r="BO137" s="1028"/>
      <c r="BP137" s="1027"/>
      <c r="BQ137" s="446"/>
      <c r="BR137" s="446"/>
      <c r="BS137" s="1028"/>
      <c r="BT137" s="1027"/>
      <c r="BU137" s="446"/>
      <c r="BV137" s="446"/>
      <c r="BW137" s="1028"/>
      <c r="BX137" s="1027"/>
      <c r="BY137" s="446"/>
      <c r="BZ137" s="446"/>
      <c r="CA137" s="1028"/>
      <c r="CB137" s="1027"/>
      <c r="CC137" s="446"/>
      <c r="CD137" s="446"/>
      <c r="CE137" s="1028"/>
      <c r="CF137" s="1027"/>
      <c r="CG137" s="446"/>
      <c r="CH137" s="446"/>
      <c r="CI137" s="1028"/>
      <c r="CJ137" s="1027"/>
      <c r="CK137" s="446"/>
      <c r="CL137" s="446"/>
      <c r="CM137" s="1028"/>
      <c r="CN137" s="1027"/>
      <c r="CO137" s="446"/>
      <c r="CP137" s="446"/>
      <c r="CQ137" s="1028"/>
      <c r="CR137" s="1027"/>
      <c r="CS137" s="446"/>
      <c r="CT137" s="446"/>
      <c r="CU137" s="1028"/>
      <c r="CV137" s="1027"/>
      <c r="CW137" s="446"/>
      <c r="CX137" s="446"/>
      <c r="CY137" s="1028"/>
      <c r="CZ137" s="1027"/>
      <c r="DA137" s="446"/>
      <c r="DB137" s="446"/>
      <c r="DC137" s="1028"/>
      <c r="DD137" s="1027"/>
      <c r="DE137" s="446"/>
      <c r="DF137" s="446"/>
      <c r="DG137" s="1028"/>
      <c r="DH137" s="1027"/>
      <c r="DI137" s="446"/>
      <c r="DJ137" s="446"/>
      <c r="DK137" s="1028"/>
      <c r="DL137" s="1027"/>
      <c r="DM137" s="446"/>
      <c r="DN137" s="446"/>
      <c r="DO137" s="1028"/>
      <c r="DP137" s="1027"/>
      <c r="DQ137" s="446"/>
      <c r="DR137" s="446"/>
      <c r="DS137" s="1028"/>
      <c r="DT137" s="1027"/>
      <c r="DU137" s="446"/>
      <c r="DV137" s="446"/>
      <c r="DW137" s="1028"/>
      <c r="DX137" s="1026"/>
      <c r="DY137" s="1027"/>
      <c r="DZ137" s="446"/>
      <c r="EA137" s="446"/>
      <c r="EB137" s="1028"/>
      <c r="EC137" s="1027"/>
      <c r="ED137" s="446"/>
      <c r="EE137" s="446"/>
      <c r="EF137" s="1028"/>
      <c r="EG137" s="1027"/>
      <c r="EH137" s="446"/>
      <c r="EI137" s="446"/>
      <c r="EJ137" s="1028"/>
      <c r="EK137" s="1027"/>
      <c r="EL137" s="446"/>
      <c r="EM137" s="446"/>
      <c r="EN137" s="1028"/>
      <c r="EO137" s="1027"/>
      <c r="EP137" s="446"/>
      <c r="EQ137" s="446"/>
      <c r="ER137" s="1028"/>
      <c r="ES137" s="1027"/>
      <c r="ET137" s="446"/>
      <c r="EU137" s="446"/>
      <c r="EV137" s="1028"/>
      <c r="EW137" s="1027"/>
      <c r="EX137" s="446"/>
      <c r="EY137" s="446"/>
      <c r="EZ137" s="1028"/>
      <c r="FA137" s="1027"/>
      <c r="FB137" s="446"/>
      <c r="FC137" s="446"/>
      <c r="FD137" s="1028"/>
      <c r="FE137" s="1027"/>
      <c r="FF137" s="446"/>
      <c r="FG137" s="446"/>
      <c r="FH137" s="1028"/>
      <c r="FI137" s="1027"/>
      <c r="FJ137" s="446"/>
      <c r="FK137" s="446"/>
      <c r="FL137" s="1028"/>
      <c r="FM137" s="1027"/>
      <c r="FN137" s="446"/>
      <c r="FO137" s="446"/>
      <c r="FP137" s="1028"/>
      <c r="FQ137" s="1027"/>
      <c r="FR137" s="446"/>
      <c r="FS137" s="446"/>
      <c r="FT137" s="1028"/>
      <c r="FU137" s="1027"/>
      <c r="FV137" s="446"/>
      <c r="FW137" s="446"/>
      <c r="FX137" s="1028"/>
      <c r="FY137" s="1027"/>
      <c r="FZ137" s="446"/>
      <c r="GA137" s="446"/>
      <c r="GB137" s="1028"/>
      <c r="GC137" s="1027"/>
      <c r="GD137" s="446"/>
      <c r="GE137" s="446"/>
      <c r="GF137" s="1028"/>
      <c r="GG137" s="1027"/>
      <c r="GH137" s="446"/>
      <c r="GI137" s="446"/>
      <c r="GJ137" s="1028"/>
      <c r="GK137" s="1027"/>
      <c r="GL137" s="446"/>
      <c r="GM137" s="446"/>
      <c r="GN137" s="1028"/>
      <c r="GO137" s="1027"/>
      <c r="GP137" s="446"/>
      <c r="GQ137" s="446"/>
      <c r="GR137" s="1028"/>
      <c r="GS137" s="1027"/>
      <c r="GT137" s="446"/>
      <c r="GU137" s="446"/>
      <c r="GV137" s="1028"/>
      <c r="GW137" s="1027"/>
      <c r="GX137" s="446"/>
      <c r="GY137" s="446"/>
      <c r="GZ137" s="1028"/>
      <c r="HA137" s="1027"/>
      <c r="HB137" s="446"/>
      <c r="HC137" s="446"/>
      <c r="HD137" s="1028"/>
      <c r="HE137" s="1027"/>
      <c r="HF137" s="446"/>
      <c r="HG137" s="446"/>
      <c r="HH137" s="1028"/>
      <c r="HI137" s="1027"/>
      <c r="HJ137" s="446"/>
      <c r="HK137" s="446"/>
      <c r="HL137" s="1028"/>
      <c r="HM137" s="1027"/>
      <c r="HN137" s="446"/>
      <c r="HO137" s="446"/>
      <c r="HP137" s="1028"/>
      <c r="HQ137" s="1027"/>
      <c r="HR137" s="446"/>
      <c r="HS137" s="446"/>
      <c r="HT137" s="1028"/>
      <c r="HU137" s="1027"/>
      <c r="HV137" s="446"/>
      <c r="HW137" s="446"/>
      <c r="HX137" s="1028"/>
      <c r="HY137" s="1027"/>
      <c r="HZ137" s="446"/>
      <c r="IA137" s="446"/>
      <c r="IB137" s="1028"/>
      <c r="IC137" s="1027"/>
      <c r="ID137" s="446"/>
      <c r="IE137" s="446"/>
      <c r="IF137" s="1028"/>
      <c r="IG137" s="1027"/>
      <c r="IH137" s="446"/>
      <c r="II137" s="446"/>
      <c r="IJ137" s="1028"/>
      <c r="IK137" s="1027"/>
      <c r="IL137" s="446"/>
      <c r="IM137" s="446"/>
      <c r="IN137" s="1028"/>
    </row>
    <row r="138" spans="1:248" ht="16.5" customHeight="1">
      <c r="A138" s="2500"/>
      <c r="B138" s="1507">
        <v>0.5</v>
      </c>
      <c r="C138" s="1416"/>
      <c r="D138" s="1027"/>
      <c r="E138" s="446"/>
      <c r="F138" s="446"/>
      <c r="G138" s="1028"/>
      <c r="H138" s="1027"/>
      <c r="I138" s="446"/>
      <c r="J138" s="446"/>
      <c r="K138" s="1028"/>
      <c r="L138" s="1027"/>
      <c r="M138" s="446"/>
      <c r="N138" s="446"/>
      <c r="O138" s="1028"/>
      <c r="P138" s="1027"/>
      <c r="Q138" s="446"/>
      <c r="R138" s="446"/>
      <c r="S138" s="1028"/>
      <c r="T138" s="1027"/>
      <c r="U138" s="446"/>
      <c r="V138" s="446"/>
      <c r="W138" s="1028"/>
      <c r="X138" s="1018" t="s">
        <v>17587</v>
      </c>
      <c r="Y138" s="1019" t="s">
        <v>17587</v>
      </c>
      <c r="Z138" s="1019" t="s">
        <v>17587</v>
      </c>
      <c r="AA138" s="1020" t="s">
        <v>17587</v>
      </c>
      <c r="AB138" s="1027"/>
      <c r="AC138" s="446"/>
      <c r="AD138" s="446"/>
      <c r="AE138" s="1028"/>
      <c r="AF138" s="1018" t="s">
        <v>17994</v>
      </c>
      <c r="AG138" s="1019" t="s">
        <v>17994</v>
      </c>
      <c r="AH138" s="1019" t="s">
        <v>17994</v>
      </c>
      <c r="AI138" s="1020" t="s">
        <v>17994</v>
      </c>
      <c r="AJ138" s="1027"/>
      <c r="AK138" s="446"/>
      <c r="AL138" s="446"/>
      <c r="AM138" s="1028"/>
      <c r="AN138" s="1027"/>
      <c r="AO138" s="446"/>
      <c r="AP138" s="446"/>
      <c r="AQ138" s="1028"/>
      <c r="AR138" s="1027"/>
      <c r="AS138" s="446"/>
      <c r="AT138" s="446"/>
      <c r="AU138" s="1028"/>
      <c r="AV138" s="1027"/>
      <c r="AW138" s="446"/>
      <c r="AX138" s="446"/>
      <c r="AY138" s="1028"/>
      <c r="AZ138" s="1027"/>
      <c r="BA138" s="446"/>
      <c r="BB138" s="446"/>
      <c r="BC138" s="1028"/>
      <c r="BD138" s="1027"/>
      <c r="BE138" s="446"/>
      <c r="BF138" s="446"/>
      <c r="BG138" s="1028"/>
      <c r="BH138" s="1027"/>
      <c r="BI138" s="446"/>
      <c r="BJ138" s="446"/>
      <c r="BK138" s="1028"/>
      <c r="BL138" s="1027"/>
      <c r="BM138" s="446"/>
      <c r="BN138" s="446"/>
      <c r="BO138" s="1028"/>
      <c r="BP138" s="1027"/>
      <c r="BQ138" s="446"/>
      <c r="BR138" s="446"/>
      <c r="BS138" s="1028"/>
      <c r="BT138" s="1027"/>
      <c r="BU138" s="446"/>
      <c r="BV138" s="446"/>
      <c r="BW138" s="1028"/>
      <c r="BX138" s="1027"/>
      <c r="BY138" s="446"/>
      <c r="BZ138" s="446"/>
      <c r="CA138" s="1028"/>
      <c r="CB138" s="1027"/>
      <c r="CC138" s="446"/>
      <c r="CD138" s="446"/>
      <c r="CE138" s="1028"/>
      <c r="CF138" s="1027"/>
      <c r="CG138" s="446"/>
      <c r="CH138" s="446"/>
      <c r="CI138" s="1028"/>
      <c r="CJ138" s="1027"/>
      <c r="CK138" s="446"/>
      <c r="CL138" s="446"/>
      <c r="CM138" s="1028"/>
      <c r="CN138" s="1027"/>
      <c r="CO138" s="446"/>
      <c r="CP138" s="446"/>
      <c r="CQ138" s="1028"/>
      <c r="CR138" s="1027"/>
      <c r="CS138" s="446"/>
      <c r="CT138" s="446"/>
      <c r="CU138" s="1028"/>
      <c r="CV138" s="1027"/>
      <c r="CW138" s="446"/>
      <c r="CX138" s="446"/>
      <c r="CY138" s="1028"/>
      <c r="CZ138" s="1027"/>
      <c r="DA138" s="446"/>
      <c r="DB138" s="446"/>
      <c r="DC138" s="1028"/>
      <c r="DD138" s="1027"/>
      <c r="DE138" s="446"/>
      <c r="DF138" s="446"/>
      <c r="DG138" s="1028"/>
      <c r="DH138" s="1027"/>
      <c r="DI138" s="446"/>
      <c r="DJ138" s="446"/>
      <c r="DK138" s="1028"/>
      <c r="DL138" s="1027"/>
      <c r="DM138" s="446"/>
      <c r="DN138" s="446"/>
      <c r="DO138" s="1028"/>
      <c r="DP138" s="1027"/>
      <c r="DQ138" s="446"/>
      <c r="DR138" s="446"/>
      <c r="DS138" s="1028"/>
      <c r="DT138" s="1027"/>
      <c r="DU138" s="446"/>
      <c r="DV138" s="446"/>
      <c r="DW138" s="1028"/>
      <c r="DX138" s="1026"/>
      <c r="DY138" s="1027"/>
      <c r="DZ138" s="446"/>
      <c r="EA138" s="446"/>
      <c r="EB138" s="1028"/>
      <c r="EC138" s="1018" t="s">
        <v>16260</v>
      </c>
      <c r="ED138" s="1019" t="s">
        <v>16260</v>
      </c>
      <c r="EE138" s="1019" t="s">
        <v>16260</v>
      </c>
      <c r="EF138" s="1020" t="s">
        <v>16260</v>
      </c>
      <c r="EG138" s="1027"/>
      <c r="EH138" s="446"/>
      <c r="EI138" s="446"/>
      <c r="EJ138" s="1028"/>
      <c r="EK138" s="1027"/>
      <c r="EL138" s="446"/>
      <c r="EM138" s="446"/>
      <c r="EN138" s="1028"/>
      <c r="EO138" s="1027"/>
      <c r="EP138" s="446"/>
      <c r="EQ138" s="446"/>
      <c r="ER138" s="1028"/>
      <c r="ES138" s="1027"/>
      <c r="ET138" s="446"/>
      <c r="EU138" s="446"/>
      <c r="EV138" s="1028"/>
      <c r="EW138" s="1027"/>
      <c r="EX138" s="446"/>
      <c r="EY138" s="446"/>
      <c r="EZ138" s="1028"/>
      <c r="FA138" s="1027"/>
      <c r="FB138" s="446"/>
      <c r="FC138" s="446"/>
      <c r="FD138" s="1028"/>
      <c r="FE138" s="1027"/>
      <c r="FF138" s="446"/>
      <c r="FG138" s="446"/>
      <c r="FH138" s="1028"/>
      <c r="FI138" s="1027"/>
      <c r="FJ138" s="446"/>
      <c r="FK138" s="446"/>
      <c r="FL138" s="1028"/>
      <c r="FM138" s="1027"/>
      <c r="FN138" s="446"/>
      <c r="FO138" s="446"/>
      <c r="FP138" s="1028"/>
      <c r="FQ138" s="1027"/>
      <c r="FR138" s="446"/>
      <c r="FS138" s="446"/>
      <c r="FT138" s="1028"/>
      <c r="FU138" s="1027"/>
      <c r="FV138" s="446"/>
      <c r="FW138" s="446"/>
      <c r="FX138" s="1028"/>
      <c r="FY138" s="1027"/>
      <c r="FZ138" s="446"/>
      <c r="GA138" s="446"/>
      <c r="GB138" s="1028"/>
      <c r="GC138" s="1027"/>
      <c r="GD138" s="446"/>
      <c r="GE138" s="446"/>
      <c r="GF138" s="1028"/>
      <c r="GG138" s="1027"/>
      <c r="GH138" s="446"/>
      <c r="GI138" s="446"/>
      <c r="GJ138" s="1028"/>
      <c r="GK138" s="1027"/>
      <c r="GL138" s="446"/>
      <c r="GM138" s="446"/>
      <c r="GN138" s="1028"/>
      <c r="GO138" s="1027"/>
      <c r="GP138" s="446"/>
      <c r="GQ138" s="446"/>
      <c r="GR138" s="1028"/>
      <c r="GS138" s="1027"/>
      <c r="GT138" s="446"/>
      <c r="GU138" s="446"/>
      <c r="GV138" s="1028"/>
      <c r="GW138" s="1027"/>
      <c r="GX138" s="446"/>
      <c r="GY138" s="446"/>
      <c r="GZ138" s="1028"/>
      <c r="HA138" s="1027"/>
      <c r="HB138" s="446"/>
      <c r="HC138" s="446"/>
      <c r="HD138" s="1028"/>
      <c r="HE138" s="1027"/>
      <c r="HF138" s="446"/>
      <c r="HG138" s="446"/>
      <c r="HH138" s="1028"/>
      <c r="HI138" s="1027"/>
      <c r="HJ138" s="446"/>
      <c r="HK138" s="446"/>
      <c r="HL138" s="1028"/>
      <c r="HM138" s="1027"/>
      <c r="HN138" s="446"/>
      <c r="HO138" s="446"/>
      <c r="HP138" s="1028"/>
      <c r="HQ138" s="1027"/>
      <c r="HR138" s="446"/>
      <c r="HS138" s="446"/>
      <c r="HT138" s="1028"/>
      <c r="HU138" s="1027"/>
      <c r="HV138" s="446"/>
      <c r="HW138" s="446"/>
      <c r="HX138" s="1028"/>
      <c r="HY138" s="1027"/>
      <c r="HZ138" s="446"/>
      <c r="IA138" s="446"/>
      <c r="IB138" s="1028"/>
      <c r="IC138" s="1027"/>
      <c r="ID138" s="446"/>
      <c r="IE138" s="446"/>
      <c r="IF138" s="1028"/>
      <c r="IG138" s="1027"/>
      <c r="IH138" s="446"/>
      <c r="II138" s="446"/>
      <c r="IJ138" s="1028"/>
      <c r="IK138" s="1027"/>
      <c r="IL138" s="446"/>
      <c r="IM138" s="446"/>
      <c r="IN138" s="1028"/>
    </row>
    <row r="139" spans="1:248" ht="16.5" customHeight="1">
      <c r="A139" s="2500"/>
      <c r="B139" s="1507">
        <v>0.54166666666666663</v>
      </c>
      <c r="C139" s="1416"/>
      <c r="D139" s="1027"/>
      <c r="E139" s="446"/>
      <c r="F139" s="446"/>
      <c r="G139" s="1028"/>
      <c r="H139" s="1027"/>
      <c r="I139" s="446"/>
      <c r="J139" s="446"/>
      <c r="K139" s="1028"/>
      <c r="L139" s="1027"/>
      <c r="M139" s="446"/>
      <c r="N139" s="446"/>
      <c r="O139" s="1028"/>
      <c r="P139" s="1027"/>
      <c r="Q139" s="446"/>
      <c r="R139" s="446"/>
      <c r="S139" s="1028"/>
      <c r="T139" s="1027"/>
      <c r="U139" s="446"/>
      <c r="V139" s="446"/>
      <c r="W139" s="1028"/>
      <c r="X139" s="1050"/>
      <c r="Y139" s="1050"/>
      <c r="Z139" s="1050"/>
      <c r="AA139" s="1050"/>
      <c r="AB139" s="1018" t="s">
        <v>16306</v>
      </c>
      <c r="AC139" s="1019" t="s">
        <v>16306</v>
      </c>
      <c r="AD139" s="1019" t="s">
        <v>16306</v>
      </c>
      <c r="AE139" s="1020" t="s">
        <v>16306</v>
      </c>
      <c r="AF139" s="1018" t="s">
        <v>17995</v>
      </c>
      <c r="AG139" s="1019" t="s">
        <v>17995</v>
      </c>
      <c r="AH139" s="1019" t="s">
        <v>17995</v>
      </c>
      <c r="AI139" s="1020" t="s">
        <v>17995</v>
      </c>
      <c r="AJ139" s="1027"/>
      <c r="AK139" s="446"/>
      <c r="AL139" s="446"/>
      <c r="AM139" s="1028"/>
      <c r="AN139" s="1027"/>
      <c r="AO139" s="446"/>
      <c r="AP139" s="446"/>
      <c r="AQ139" s="1028"/>
      <c r="AR139" s="1027"/>
      <c r="AS139" s="446"/>
      <c r="AT139" s="446"/>
      <c r="AU139" s="1028"/>
      <c r="AV139" s="1027"/>
      <c r="AW139" s="446"/>
      <c r="AX139" s="446"/>
      <c r="AY139" s="1028"/>
      <c r="AZ139" s="1027"/>
      <c r="BA139" s="446"/>
      <c r="BB139" s="446"/>
      <c r="BC139" s="1028"/>
      <c r="BD139" s="1027"/>
      <c r="BE139" s="446"/>
      <c r="BF139" s="446"/>
      <c r="BG139" s="1028"/>
      <c r="BH139" s="1027"/>
      <c r="BI139" s="446"/>
      <c r="BJ139" s="446"/>
      <c r="BK139" s="1028"/>
      <c r="BL139" s="1027"/>
      <c r="BM139" s="446"/>
      <c r="BN139" s="446"/>
      <c r="BO139" s="1028"/>
      <c r="BP139" s="1027"/>
      <c r="BQ139" s="446"/>
      <c r="BR139" s="446"/>
      <c r="BS139" s="1028"/>
      <c r="BT139" s="1027"/>
      <c r="BU139" s="446"/>
      <c r="BV139" s="446"/>
      <c r="BW139" s="1028"/>
      <c r="BX139" s="1027"/>
      <c r="BY139" s="446"/>
      <c r="BZ139" s="446"/>
      <c r="CA139" s="1028"/>
      <c r="CB139" s="1027"/>
      <c r="CC139" s="446"/>
      <c r="CD139" s="446"/>
      <c r="CE139" s="1028"/>
      <c r="CF139" s="1027"/>
      <c r="CG139" s="446"/>
      <c r="CH139" s="446"/>
      <c r="CI139" s="1028"/>
      <c r="CJ139" s="1027"/>
      <c r="CK139" s="446"/>
      <c r="CL139" s="446"/>
      <c r="CM139" s="1028"/>
      <c r="CN139" s="1027"/>
      <c r="CO139" s="446"/>
      <c r="CP139" s="446"/>
      <c r="CQ139" s="1028"/>
      <c r="CR139" s="1027"/>
      <c r="CS139" s="446"/>
      <c r="CT139" s="446"/>
      <c r="CU139" s="1028"/>
      <c r="CV139" s="1027"/>
      <c r="CW139" s="446"/>
      <c r="CX139" s="446"/>
      <c r="CY139" s="1028"/>
      <c r="CZ139" s="1027"/>
      <c r="DA139" s="446"/>
      <c r="DB139" s="446"/>
      <c r="DC139" s="1028"/>
      <c r="DD139" s="1018" t="s">
        <v>16260</v>
      </c>
      <c r="DE139" s="1019" t="s">
        <v>16260</v>
      </c>
      <c r="DF139" s="1019" t="s">
        <v>16260</v>
      </c>
      <c r="DG139" s="1020" t="s">
        <v>16260</v>
      </c>
      <c r="DH139" s="1027"/>
      <c r="DI139" s="446"/>
      <c r="DJ139" s="446"/>
      <c r="DK139" s="1028"/>
      <c r="DL139" s="1018" t="s">
        <v>16142</v>
      </c>
      <c r="DM139" s="1019" t="s">
        <v>16142</v>
      </c>
      <c r="DN139" s="1019" t="s">
        <v>16142</v>
      </c>
      <c r="DO139" s="1020" t="s">
        <v>16142</v>
      </c>
      <c r="DP139" s="1027"/>
      <c r="DQ139" s="446"/>
      <c r="DR139" s="446"/>
      <c r="DS139" s="1028"/>
      <c r="DT139" s="1018" t="s">
        <v>17864</v>
      </c>
      <c r="DU139" s="1019" t="s">
        <v>17864</v>
      </c>
      <c r="DV139" s="1019" t="s">
        <v>17864</v>
      </c>
      <c r="DW139" s="1020" t="s">
        <v>17864</v>
      </c>
      <c r="DX139" s="1026"/>
      <c r="DY139" s="1027"/>
      <c r="DZ139" s="446"/>
      <c r="EA139" s="446"/>
      <c r="EB139" s="1028"/>
      <c r="EC139" s="1027"/>
      <c r="ED139" s="446"/>
      <c r="EE139" s="446"/>
      <c r="EF139" s="1028"/>
      <c r="EG139" s="1027"/>
      <c r="EH139" s="446"/>
      <c r="EI139" s="446"/>
      <c r="EJ139" s="1028"/>
      <c r="EK139" s="1018" t="s">
        <v>15235</v>
      </c>
      <c r="EL139" s="1019" t="s">
        <v>15235</v>
      </c>
      <c r="EM139" s="1019" t="s">
        <v>15235</v>
      </c>
      <c r="EN139" s="1020" t="s">
        <v>15235</v>
      </c>
      <c r="EO139" s="1027"/>
      <c r="EP139" s="446"/>
      <c r="EQ139" s="446"/>
      <c r="ER139" s="1028"/>
      <c r="ES139" s="1027"/>
      <c r="ET139" s="446"/>
      <c r="EU139" s="446"/>
      <c r="EV139" s="1028"/>
      <c r="EW139" s="1027"/>
      <c r="EX139" s="446"/>
      <c r="EY139" s="446"/>
      <c r="EZ139" s="1028"/>
      <c r="FA139" s="1027"/>
      <c r="FB139" s="446"/>
      <c r="FC139" s="446"/>
      <c r="FD139" s="1028"/>
      <c r="FE139" s="1027"/>
      <c r="FF139" s="446"/>
      <c r="FG139" s="446"/>
      <c r="FH139" s="1028"/>
      <c r="FI139" s="1027"/>
      <c r="FJ139" s="446"/>
      <c r="FK139" s="446"/>
      <c r="FL139" s="1028"/>
      <c r="FM139" s="1027"/>
      <c r="FN139" s="446"/>
      <c r="FO139" s="446"/>
      <c r="FP139" s="1028"/>
      <c r="FQ139" s="1027"/>
      <c r="FR139" s="446"/>
      <c r="FS139" s="446"/>
      <c r="FT139" s="1028"/>
      <c r="FU139" s="1027"/>
      <c r="FV139" s="446"/>
      <c r="FW139" s="446"/>
      <c r="FX139" s="1028"/>
      <c r="FY139" s="1027"/>
      <c r="FZ139" s="446"/>
      <c r="GA139" s="446"/>
      <c r="GB139" s="1028"/>
      <c r="GC139" s="1027"/>
      <c r="GD139" s="446"/>
      <c r="GE139" s="446"/>
      <c r="GF139" s="1028"/>
      <c r="GG139" s="1027"/>
      <c r="GH139" s="446"/>
      <c r="GI139" s="446"/>
      <c r="GJ139" s="1028"/>
      <c r="GK139" s="1027"/>
      <c r="GL139" s="446"/>
      <c r="GM139" s="446"/>
      <c r="GN139" s="1028"/>
      <c r="GO139" s="1027"/>
      <c r="GP139" s="446"/>
      <c r="GQ139" s="446"/>
      <c r="GR139" s="1028"/>
      <c r="GS139" s="1027"/>
      <c r="GT139" s="446"/>
      <c r="GU139" s="446"/>
      <c r="GV139" s="1028"/>
      <c r="GW139" s="1027"/>
      <c r="GX139" s="446"/>
      <c r="GY139" s="446"/>
      <c r="GZ139" s="1028"/>
      <c r="HA139" s="1027"/>
      <c r="HB139" s="446"/>
      <c r="HC139" s="446"/>
      <c r="HD139" s="1028"/>
      <c r="HE139" s="1027"/>
      <c r="HF139" s="446"/>
      <c r="HG139" s="446"/>
      <c r="HH139" s="1028"/>
      <c r="HI139" s="1027"/>
      <c r="HJ139" s="446"/>
      <c r="HK139" s="446"/>
      <c r="HL139" s="1028"/>
      <c r="HM139" s="1027"/>
      <c r="HN139" s="446"/>
      <c r="HO139" s="446"/>
      <c r="HP139" s="1028"/>
      <c r="HQ139" s="1027"/>
      <c r="HR139" s="446"/>
      <c r="HS139" s="446"/>
      <c r="HT139" s="1028"/>
      <c r="HU139" s="1027"/>
      <c r="HV139" s="446"/>
      <c r="HW139" s="446"/>
      <c r="HX139" s="1028"/>
      <c r="HY139" s="1027"/>
      <c r="HZ139" s="446"/>
      <c r="IA139" s="446"/>
      <c r="IB139" s="1028"/>
      <c r="IC139" s="1027"/>
      <c r="ID139" s="446"/>
      <c r="IE139" s="446"/>
      <c r="IF139" s="1028"/>
      <c r="IG139" s="1027"/>
      <c r="IH139" s="446"/>
      <c r="II139" s="446"/>
      <c r="IJ139" s="1028"/>
      <c r="IK139" s="1027"/>
      <c r="IL139" s="446"/>
      <c r="IM139" s="446"/>
      <c r="IN139" s="1028"/>
    </row>
    <row r="140" spans="1:248" ht="16.5" customHeight="1">
      <c r="A140" s="2500"/>
      <c r="B140" s="1507">
        <v>0.58333333333333337</v>
      </c>
      <c r="C140" s="1416"/>
      <c r="D140" s="1027"/>
      <c r="E140" s="446"/>
      <c r="F140" s="446"/>
      <c r="G140" s="1028"/>
      <c r="H140" s="1027"/>
      <c r="I140" s="446"/>
      <c r="J140" s="446"/>
      <c r="K140" s="1028"/>
      <c r="L140" s="1027"/>
      <c r="M140" s="446"/>
      <c r="N140" s="446"/>
      <c r="O140" s="1028"/>
      <c r="P140" s="1027"/>
      <c r="Q140" s="446"/>
      <c r="R140" s="446"/>
      <c r="S140" s="1028"/>
      <c r="T140" s="1027"/>
      <c r="U140" s="446"/>
      <c r="V140" s="446"/>
      <c r="W140" s="1028"/>
      <c r="X140" s="1018" t="s">
        <v>16151</v>
      </c>
      <c r="Y140" s="1019" t="s">
        <v>16151</v>
      </c>
      <c r="Z140" s="1019" t="s">
        <v>16151</v>
      </c>
      <c r="AA140" s="1019" t="s">
        <v>16151</v>
      </c>
      <c r="AB140" s="1027"/>
      <c r="AC140" s="446"/>
      <c r="AD140" s="446"/>
      <c r="AE140" s="1028"/>
      <c r="AF140" s="1027"/>
      <c r="AG140" s="446"/>
      <c r="AH140" s="446"/>
      <c r="AI140" s="1028"/>
      <c r="AJ140" s="1027"/>
      <c r="AK140" s="446"/>
      <c r="AL140" s="446"/>
      <c r="AM140" s="1028"/>
      <c r="AN140" s="1027"/>
      <c r="AO140" s="446"/>
      <c r="AP140" s="446"/>
      <c r="AQ140" s="1028"/>
      <c r="AR140" s="1027"/>
      <c r="AS140" s="446"/>
      <c r="AT140" s="446"/>
      <c r="AU140" s="1028"/>
      <c r="AV140" s="1027"/>
      <c r="AW140" s="446"/>
      <c r="AX140" s="446"/>
      <c r="AY140" s="1028"/>
      <c r="AZ140" s="1027"/>
      <c r="BA140" s="446"/>
      <c r="BB140" s="446"/>
      <c r="BC140" s="1028"/>
      <c r="BD140" s="1027"/>
      <c r="BE140" s="446"/>
      <c r="BF140" s="446"/>
      <c r="BG140" s="1028"/>
      <c r="BH140" s="1027"/>
      <c r="BI140" s="446"/>
      <c r="BJ140" s="446"/>
      <c r="BK140" s="1028"/>
      <c r="BL140" s="1027"/>
      <c r="BM140" s="446"/>
      <c r="BN140" s="446"/>
      <c r="BO140" s="1028"/>
      <c r="BP140" s="1027"/>
      <c r="BQ140" s="446"/>
      <c r="BR140" s="446"/>
      <c r="BS140" s="1028"/>
      <c r="BT140" s="1027"/>
      <c r="BU140" s="446"/>
      <c r="BV140" s="446"/>
      <c r="BW140" s="1028"/>
      <c r="BX140" s="1027"/>
      <c r="BY140" s="446"/>
      <c r="BZ140" s="446"/>
      <c r="CA140" s="1028"/>
      <c r="CB140" s="1027"/>
      <c r="CC140" s="446"/>
      <c r="CD140" s="446"/>
      <c r="CE140" s="1028"/>
      <c r="CF140" s="1027"/>
      <c r="CG140" s="446"/>
      <c r="CH140" s="446"/>
      <c r="CI140" s="1028"/>
      <c r="CJ140" s="1027"/>
      <c r="CK140" s="446"/>
      <c r="CL140" s="446"/>
      <c r="CM140" s="1028"/>
      <c r="CN140" s="1027"/>
      <c r="CO140" s="446"/>
      <c r="CP140" s="446"/>
      <c r="CQ140" s="1028"/>
      <c r="CR140" s="1027"/>
      <c r="CS140" s="446"/>
      <c r="CT140" s="446"/>
      <c r="CU140" s="1028"/>
      <c r="CV140" s="1027"/>
      <c r="CW140" s="446"/>
      <c r="CX140" s="446"/>
      <c r="CY140" s="1028"/>
      <c r="CZ140" s="1027"/>
      <c r="DA140" s="446"/>
      <c r="DB140" s="446"/>
      <c r="DC140" s="1028"/>
      <c r="DD140" s="1027"/>
      <c r="DE140" s="446"/>
      <c r="DF140" s="446"/>
      <c r="DG140" s="1028"/>
      <c r="DH140" s="1027"/>
      <c r="DI140" s="446"/>
      <c r="DJ140" s="446"/>
      <c r="DK140" s="1028"/>
      <c r="DL140" s="1027"/>
      <c r="DM140" s="446"/>
      <c r="DN140" s="446"/>
      <c r="DO140" s="1028"/>
      <c r="DP140" s="1027"/>
      <c r="DQ140" s="446"/>
      <c r="DR140" s="446"/>
      <c r="DS140" s="1028"/>
      <c r="DT140" s="1027"/>
      <c r="DU140" s="446"/>
      <c r="DV140" s="446"/>
      <c r="DW140" s="1028"/>
      <c r="DX140" s="1026"/>
      <c r="DY140" s="1027"/>
      <c r="DZ140" s="446"/>
      <c r="EA140" s="446"/>
      <c r="EB140" s="1028"/>
      <c r="EC140" s="1027"/>
      <c r="ED140" s="446"/>
      <c r="EE140" s="446"/>
      <c r="EF140" s="1028"/>
      <c r="EG140" s="1027"/>
      <c r="EH140" s="446"/>
      <c r="EI140" s="446"/>
      <c r="EJ140" s="1028"/>
      <c r="EK140" s="1027"/>
      <c r="EL140" s="446"/>
      <c r="EM140" s="446"/>
      <c r="EN140" s="1028"/>
      <c r="EO140" s="1027"/>
      <c r="EP140" s="446"/>
      <c r="EQ140" s="446"/>
      <c r="ER140" s="1028"/>
      <c r="ES140" s="1027"/>
      <c r="ET140" s="446"/>
      <c r="EU140" s="446"/>
      <c r="EV140" s="1028"/>
      <c r="EW140" s="1027"/>
      <c r="EX140" s="446"/>
      <c r="EY140" s="446"/>
      <c r="EZ140" s="1028"/>
      <c r="FA140" s="1027"/>
      <c r="FB140" s="446"/>
      <c r="FC140" s="446"/>
      <c r="FD140" s="1028"/>
      <c r="FE140" s="1027"/>
      <c r="FF140" s="446"/>
      <c r="FG140" s="446"/>
      <c r="FH140" s="1028"/>
      <c r="FI140" s="1027"/>
      <c r="FJ140" s="446"/>
      <c r="FK140" s="446"/>
      <c r="FL140" s="1028"/>
      <c r="FM140" s="1027"/>
      <c r="FN140" s="446"/>
      <c r="FO140" s="446"/>
      <c r="FP140" s="1028"/>
      <c r="FQ140" s="1027"/>
      <c r="FR140" s="446"/>
      <c r="FS140" s="446"/>
      <c r="FT140" s="1028"/>
      <c r="FU140" s="1027"/>
      <c r="FV140" s="446"/>
      <c r="FW140" s="446"/>
      <c r="FX140" s="1028"/>
      <c r="FY140" s="1027"/>
      <c r="FZ140" s="446"/>
      <c r="GA140" s="446"/>
      <c r="GB140" s="1028"/>
      <c r="GC140" s="1027"/>
      <c r="GD140" s="446"/>
      <c r="GE140" s="446"/>
      <c r="GF140" s="1028"/>
      <c r="GG140" s="1027"/>
      <c r="GH140" s="446"/>
      <c r="GI140" s="446"/>
      <c r="GJ140" s="1028"/>
      <c r="GK140" s="1027"/>
      <c r="GL140" s="446"/>
      <c r="GM140" s="446"/>
      <c r="GN140" s="1028"/>
      <c r="GO140" s="1027"/>
      <c r="GP140" s="446"/>
      <c r="GQ140" s="446"/>
      <c r="GR140" s="1028"/>
      <c r="GS140" s="1027"/>
      <c r="GT140" s="446"/>
      <c r="GU140" s="446"/>
      <c r="GV140" s="1028"/>
      <c r="GW140" s="1027"/>
      <c r="GX140" s="446"/>
      <c r="GY140" s="446"/>
      <c r="GZ140" s="1028"/>
      <c r="HA140" s="1027"/>
      <c r="HB140" s="446"/>
      <c r="HC140" s="446"/>
      <c r="HD140" s="1028"/>
      <c r="HE140" s="1027"/>
      <c r="HF140" s="446"/>
      <c r="HG140" s="446"/>
      <c r="HH140" s="1028"/>
      <c r="HI140" s="1027"/>
      <c r="HJ140" s="446"/>
      <c r="HK140" s="446"/>
      <c r="HL140" s="1028"/>
      <c r="HM140" s="1027"/>
      <c r="HN140" s="446"/>
      <c r="HO140" s="446"/>
      <c r="HP140" s="1028"/>
      <c r="HQ140" s="1027"/>
      <c r="HR140" s="446"/>
      <c r="HS140" s="446"/>
      <c r="HT140" s="1028"/>
      <c r="HU140" s="1027"/>
      <c r="HV140" s="446"/>
      <c r="HW140" s="446"/>
      <c r="HX140" s="1028"/>
      <c r="HY140" s="1027"/>
      <c r="HZ140" s="446"/>
      <c r="IA140" s="446"/>
      <c r="IB140" s="1028"/>
      <c r="IC140" s="1027"/>
      <c r="ID140" s="446"/>
      <c r="IE140" s="446"/>
      <c r="IF140" s="1028"/>
      <c r="IG140" s="1027"/>
      <c r="IH140" s="446"/>
      <c r="II140" s="446"/>
      <c r="IJ140" s="1028"/>
      <c r="IK140" s="1027"/>
      <c r="IL140" s="446"/>
      <c r="IM140" s="446"/>
      <c r="IN140" s="1028"/>
    </row>
    <row r="141" spans="1:248" ht="16.5" customHeight="1">
      <c r="A141" s="2500"/>
      <c r="B141" s="1507">
        <v>0.625</v>
      </c>
      <c r="C141" s="1416"/>
      <c r="D141" s="1027"/>
      <c r="E141" s="446"/>
      <c r="F141" s="446"/>
      <c r="G141" s="1028"/>
      <c r="H141" s="1027"/>
      <c r="I141" s="446"/>
      <c r="J141" s="446"/>
      <c r="K141" s="1028"/>
      <c r="L141" s="1027"/>
      <c r="M141" s="446"/>
      <c r="N141" s="446"/>
      <c r="O141" s="1028"/>
      <c r="P141" s="1027"/>
      <c r="Q141" s="446"/>
      <c r="R141" s="446"/>
      <c r="S141" s="1028"/>
      <c r="T141" s="1027"/>
      <c r="U141" s="446"/>
      <c r="V141" s="446"/>
      <c r="W141" s="1028"/>
      <c r="X141" s="1027"/>
      <c r="Y141" s="446"/>
      <c r="Z141" s="446"/>
      <c r="AA141" s="1028"/>
      <c r="AB141" s="1027"/>
      <c r="AC141" s="446"/>
      <c r="AD141" s="446"/>
      <c r="AE141" s="1028"/>
      <c r="AF141" s="1027"/>
      <c r="AG141" s="446"/>
      <c r="AH141" s="446"/>
      <c r="AI141" s="1028"/>
      <c r="AJ141" s="1027"/>
      <c r="AK141" s="446"/>
      <c r="AL141" s="446"/>
      <c r="AM141" s="1028"/>
      <c r="AN141" s="1027"/>
      <c r="AO141" s="446"/>
      <c r="AP141" s="446"/>
      <c r="AQ141" s="1028"/>
      <c r="AR141" s="1027"/>
      <c r="AS141" s="446"/>
      <c r="AT141" s="446"/>
      <c r="AU141" s="1028"/>
      <c r="AV141" s="1027"/>
      <c r="AW141" s="446"/>
      <c r="AX141" s="446"/>
      <c r="AY141" s="1028"/>
      <c r="AZ141" s="1027"/>
      <c r="BA141" s="446"/>
      <c r="BB141" s="446"/>
      <c r="BC141" s="1028"/>
      <c r="BD141" s="1027"/>
      <c r="BE141" s="446"/>
      <c r="BF141" s="446"/>
      <c r="BG141" s="1028"/>
      <c r="BH141" s="1027"/>
      <c r="BI141" s="446"/>
      <c r="BJ141" s="446"/>
      <c r="BK141" s="1028"/>
      <c r="BL141" s="1027"/>
      <c r="BM141" s="446"/>
      <c r="BN141" s="446"/>
      <c r="BO141" s="1028"/>
      <c r="BP141" s="1027"/>
      <c r="BQ141" s="446"/>
      <c r="BR141" s="446"/>
      <c r="BS141" s="1028"/>
      <c r="BT141" s="1027"/>
      <c r="BU141" s="446"/>
      <c r="BV141" s="446"/>
      <c r="BW141" s="1028"/>
      <c r="BX141" s="1027"/>
      <c r="BY141" s="446"/>
      <c r="BZ141" s="446"/>
      <c r="CA141" s="1028"/>
      <c r="CB141" s="1027"/>
      <c r="CC141" s="446"/>
      <c r="CD141" s="446"/>
      <c r="CE141" s="1028"/>
      <c r="CF141" s="1027"/>
      <c r="CG141" s="446"/>
      <c r="CH141" s="446"/>
      <c r="CI141" s="1028"/>
      <c r="CJ141" s="1027"/>
      <c r="CK141" s="446"/>
      <c r="CL141" s="446"/>
      <c r="CM141" s="1028"/>
      <c r="CN141" s="1027"/>
      <c r="CO141" s="446"/>
      <c r="CP141" s="446"/>
      <c r="CQ141" s="1028"/>
      <c r="CR141" s="1027"/>
      <c r="CS141" s="446"/>
      <c r="CT141" s="446"/>
      <c r="CU141" s="1028"/>
      <c r="CV141" s="1027"/>
      <c r="CW141" s="446"/>
      <c r="CX141" s="446"/>
      <c r="CY141" s="1028"/>
      <c r="CZ141" s="1027"/>
      <c r="DA141" s="446"/>
      <c r="DB141" s="446"/>
      <c r="DC141" s="1028"/>
      <c r="DD141" s="1027"/>
      <c r="DE141" s="446"/>
      <c r="DF141" s="446"/>
      <c r="DG141" s="1028"/>
      <c r="DH141" s="1027"/>
      <c r="DI141" s="446"/>
      <c r="DJ141" s="446"/>
      <c r="DK141" s="1028"/>
      <c r="DL141" s="1027"/>
      <c r="DM141" s="446"/>
      <c r="DN141" s="446"/>
      <c r="DO141" s="1028"/>
      <c r="DP141" s="1027"/>
      <c r="DQ141" s="446"/>
      <c r="DR141" s="446"/>
      <c r="DS141" s="1028"/>
      <c r="DT141" s="1027"/>
      <c r="DU141" s="446"/>
      <c r="DV141" s="446"/>
      <c r="DW141" s="1028"/>
      <c r="DX141" s="1026"/>
      <c r="DY141" s="1027"/>
      <c r="DZ141" s="446"/>
      <c r="EA141" s="446"/>
      <c r="EB141" s="1028"/>
      <c r="EC141" s="1027"/>
      <c r="ED141" s="446"/>
      <c r="EE141" s="446"/>
      <c r="EF141" s="1028"/>
      <c r="EG141" s="1027"/>
      <c r="EH141" s="446"/>
      <c r="EI141" s="446"/>
      <c r="EJ141" s="1028"/>
      <c r="EK141" s="1027"/>
      <c r="EL141" s="446"/>
      <c r="EM141" s="446"/>
      <c r="EN141" s="1028"/>
      <c r="EO141" s="1027"/>
      <c r="EP141" s="446"/>
      <c r="EQ141" s="446"/>
      <c r="ER141" s="1028"/>
      <c r="ES141" s="1027"/>
      <c r="ET141" s="446"/>
      <c r="EU141" s="446"/>
      <c r="EV141" s="1028"/>
      <c r="EW141" s="1027"/>
      <c r="EX141" s="446"/>
      <c r="EY141" s="446"/>
      <c r="EZ141" s="1028"/>
      <c r="FA141" s="1027"/>
      <c r="FB141" s="446"/>
      <c r="FC141" s="446"/>
      <c r="FD141" s="1028"/>
      <c r="FE141" s="1027"/>
      <c r="FF141" s="446"/>
      <c r="FG141" s="446"/>
      <c r="FH141" s="1028"/>
      <c r="FI141" s="1027"/>
      <c r="FJ141" s="446"/>
      <c r="FK141" s="446"/>
      <c r="FL141" s="1028"/>
      <c r="FM141" s="1027"/>
      <c r="FN141" s="446"/>
      <c r="FO141" s="446"/>
      <c r="FP141" s="1028"/>
      <c r="FQ141" s="1027"/>
      <c r="FR141" s="446"/>
      <c r="FS141" s="446"/>
      <c r="FT141" s="1028"/>
      <c r="FU141" s="1027"/>
      <c r="FV141" s="446"/>
      <c r="FW141" s="446"/>
      <c r="FX141" s="1028"/>
      <c r="FY141" s="1027"/>
      <c r="FZ141" s="446"/>
      <c r="GA141" s="446"/>
      <c r="GB141" s="1028"/>
      <c r="GC141" s="1027"/>
      <c r="GD141" s="446"/>
      <c r="GE141" s="446"/>
      <c r="GF141" s="1028"/>
      <c r="GG141" s="1027"/>
      <c r="GH141" s="446"/>
      <c r="GI141" s="446"/>
      <c r="GJ141" s="1028"/>
      <c r="GK141" s="1027"/>
      <c r="GL141" s="446"/>
      <c r="GM141" s="446"/>
      <c r="GN141" s="1028"/>
      <c r="GO141" s="1027"/>
      <c r="GP141" s="446"/>
      <c r="GQ141" s="446"/>
      <c r="GR141" s="1028"/>
      <c r="GS141" s="1027"/>
      <c r="GT141" s="446"/>
      <c r="GU141" s="446"/>
      <c r="GV141" s="1028"/>
      <c r="GW141" s="1027"/>
      <c r="GX141" s="446"/>
      <c r="GY141" s="446"/>
      <c r="GZ141" s="1028"/>
      <c r="HA141" s="1027"/>
      <c r="HB141" s="446"/>
      <c r="HC141" s="446"/>
      <c r="HD141" s="1028"/>
      <c r="HE141" s="1027"/>
      <c r="HF141" s="446"/>
      <c r="HG141" s="446"/>
      <c r="HH141" s="1028"/>
      <c r="HI141" s="1027"/>
      <c r="HJ141" s="446"/>
      <c r="HK141" s="446"/>
      <c r="HL141" s="1028"/>
      <c r="HM141" s="1027"/>
      <c r="HN141" s="446"/>
      <c r="HO141" s="446"/>
      <c r="HP141" s="1028"/>
      <c r="HQ141" s="1027"/>
      <c r="HR141" s="446"/>
      <c r="HS141" s="446"/>
      <c r="HT141" s="1028"/>
      <c r="HU141" s="1027"/>
      <c r="HV141" s="446"/>
      <c r="HW141" s="446"/>
      <c r="HX141" s="1028"/>
      <c r="HY141" s="1027"/>
      <c r="HZ141" s="446"/>
      <c r="IA141" s="446"/>
      <c r="IB141" s="1028"/>
      <c r="IC141" s="1027"/>
      <c r="ID141" s="446"/>
      <c r="IE141" s="446"/>
      <c r="IF141" s="1028"/>
      <c r="IG141" s="1027"/>
      <c r="IH141" s="446"/>
      <c r="II141" s="446"/>
      <c r="IJ141" s="1028"/>
      <c r="IK141" s="1027"/>
      <c r="IL141" s="446"/>
      <c r="IM141" s="446"/>
      <c r="IN141" s="1028"/>
    </row>
    <row r="142" spans="1:248" ht="16.5" customHeight="1">
      <c r="A142" s="2500"/>
      <c r="B142" s="1507">
        <v>0.6875</v>
      </c>
      <c r="C142" s="1014"/>
      <c r="D142" s="1027"/>
      <c r="E142" s="446"/>
      <c r="F142" s="446"/>
      <c r="G142" s="1028"/>
      <c r="H142" s="1027"/>
      <c r="I142" s="446"/>
      <c r="J142" s="446"/>
      <c r="K142" s="1028"/>
      <c r="L142" s="1027"/>
      <c r="M142" s="446"/>
      <c r="N142" s="446"/>
      <c r="O142" s="1028"/>
      <c r="P142" s="1027"/>
      <c r="Q142" s="446"/>
      <c r="R142" s="446"/>
      <c r="S142" s="1028"/>
      <c r="T142" s="1027"/>
      <c r="U142" s="446"/>
      <c r="V142" s="446"/>
      <c r="W142" s="1028"/>
      <c r="X142" s="1027"/>
      <c r="Y142" s="446"/>
      <c r="Z142" s="446"/>
      <c r="AA142" s="1028"/>
      <c r="AB142" s="1018" t="s">
        <v>17996</v>
      </c>
      <c r="AC142" s="1019" t="s">
        <v>17996</v>
      </c>
      <c r="AD142" s="1019" t="s">
        <v>17996</v>
      </c>
      <c r="AE142" s="1020" t="s">
        <v>17996</v>
      </c>
      <c r="AF142" s="1018" t="s">
        <v>17615</v>
      </c>
      <c r="AG142" s="1019" t="s">
        <v>17615</v>
      </c>
      <c r="AH142" s="1019" t="s">
        <v>17615</v>
      </c>
      <c r="AI142" s="1020" t="s">
        <v>17615</v>
      </c>
      <c r="AJ142" s="1027"/>
      <c r="AK142" s="446"/>
      <c r="AL142" s="446"/>
      <c r="AM142" s="1028"/>
      <c r="AN142" s="1027"/>
      <c r="AO142" s="446"/>
      <c r="AP142" s="446"/>
      <c r="AQ142" s="1028"/>
      <c r="AR142" s="1027"/>
      <c r="AS142" s="446"/>
      <c r="AT142" s="446"/>
      <c r="AU142" s="1028"/>
      <c r="AV142" s="1027"/>
      <c r="AW142" s="446"/>
      <c r="AX142" s="446"/>
      <c r="AY142" s="1028"/>
      <c r="AZ142" s="1027"/>
      <c r="BA142" s="446"/>
      <c r="BB142" s="446"/>
      <c r="BC142" s="1028"/>
      <c r="BD142" s="1027"/>
      <c r="BE142" s="446"/>
      <c r="BF142" s="446"/>
      <c r="BG142" s="1028"/>
      <c r="BH142" s="1027"/>
      <c r="BI142" s="446"/>
      <c r="BJ142" s="446"/>
      <c r="BK142" s="1028"/>
      <c r="BL142" s="1050"/>
      <c r="BM142" s="1050"/>
      <c r="BN142" s="1050"/>
      <c r="BO142" s="1050"/>
      <c r="BP142" s="1027"/>
      <c r="BQ142" s="446"/>
      <c r="BR142" s="446"/>
      <c r="BS142" s="1028"/>
      <c r="BT142" s="1027"/>
      <c r="BU142" s="446"/>
      <c r="BV142" s="446"/>
      <c r="BW142" s="1028"/>
      <c r="BX142" s="1027"/>
      <c r="BY142" s="446"/>
      <c r="BZ142" s="446"/>
      <c r="CA142" s="1028"/>
      <c r="CB142" s="1027"/>
      <c r="CC142" s="446"/>
      <c r="CD142" s="446"/>
      <c r="CE142" s="1028"/>
      <c r="CF142" s="1027"/>
      <c r="CG142" s="446"/>
      <c r="CH142" s="446"/>
      <c r="CI142" s="1028"/>
      <c r="CJ142" s="1027"/>
      <c r="CK142" s="446"/>
      <c r="CL142" s="446"/>
      <c r="CM142" s="1028"/>
      <c r="CN142" s="1027"/>
      <c r="CO142" s="446"/>
      <c r="CP142" s="446"/>
      <c r="CQ142" s="1028"/>
      <c r="CR142" s="1027"/>
      <c r="CS142" s="446"/>
      <c r="CT142" s="446"/>
      <c r="CU142" s="1028"/>
      <c r="CV142" s="1027"/>
      <c r="CW142" s="446"/>
      <c r="CX142" s="446"/>
      <c r="CY142" s="1028"/>
      <c r="CZ142" s="1027"/>
      <c r="DA142" s="446"/>
      <c r="DB142" s="446"/>
      <c r="DC142" s="1028"/>
      <c r="DD142" s="1027"/>
      <c r="DE142" s="446"/>
      <c r="DF142" s="446"/>
      <c r="DG142" s="1028"/>
      <c r="DH142" s="1027"/>
      <c r="DI142" s="446"/>
      <c r="DJ142" s="446"/>
      <c r="DK142" s="1028"/>
      <c r="DL142" s="1027"/>
      <c r="DM142" s="446"/>
      <c r="DN142" s="446"/>
      <c r="DO142" s="1028"/>
      <c r="DP142" s="1027"/>
      <c r="DQ142" s="446"/>
      <c r="DR142" s="446"/>
      <c r="DS142" s="1028"/>
      <c r="DT142" s="1027"/>
      <c r="DU142" s="446"/>
      <c r="DV142" s="446"/>
      <c r="DW142" s="1028"/>
      <c r="DX142" s="1026"/>
      <c r="DY142" s="1018" t="s">
        <v>16142</v>
      </c>
      <c r="DZ142" s="1019" t="s">
        <v>16142</v>
      </c>
      <c r="EA142" s="1019" t="s">
        <v>16142</v>
      </c>
      <c r="EB142" s="1020" t="s">
        <v>16142</v>
      </c>
      <c r="EC142" s="1027"/>
      <c r="ED142" s="446"/>
      <c r="EE142" s="446"/>
      <c r="EF142" s="1028"/>
      <c r="EG142" s="1027"/>
      <c r="EH142" s="446"/>
      <c r="EI142" s="446"/>
      <c r="EJ142" s="1028"/>
      <c r="EK142" s="1018" t="s">
        <v>17997</v>
      </c>
      <c r="EL142" s="1019" t="s">
        <v>17997</v>
      </c>
      <c r="EM142" s="1019" t="s">
        <v>17997</v>
      </c>
      <c r="EN142" s="1020" t="s">
        <v>17997</v>
      </c>
      <c r="EO142" s="1027"/>
      <c r="EP142" s="446"/>
      <c r="EQ142" s="446"/>
      <c r="ER142" s="1028"/>
      <c r="ES142" s="1027"/>
      <c r="ET142" s="446"/>
      <c r="EU142" s="446"/>
      <c r="EV142" s="1028"/>
      <c r="EW142" s="1027"/>
      <c r="EX142" s="446"/>
      <c r="EY142" s="446"/>
      <c r="EZ142" s="1028"/>
      <c r="FA142" s="1027"/>
      <c r="FB142" s="446"/>
      <c r="FC142" s="446"/>
      <c r="FD142" s="1028"/>
      <c r="FE142" s="1027"/>
      <c r="FF142" s="446"/>
      <c r="FG142" s="446"/>
      <c r="FH142" s="1028"/>
      <c r="FI142" s="1027"/>
      <c r="FJ142" s="446"/>
      <c r="FK142" s="446"/>
      <c r="FL142" s="1028"/>
      <c r="FM142" s="1027"/>
      <c r="FN142" s="446"/>
      <c r="FO142" s="446"/>
      <c r="FP142" s="1028"/>
      <c r="FQ142" s="1027"/>
      <c r="FR142" s="446"/>
      <c r="FS142" s="446"/>
      <c r="FT142" s="1028"/>
      <c r="FU142" s="1027"/>
      <c r="FV142" s="446"/>
      <c r="FW142" s="446"/>
      <c r="FX142" s="1028"/>
      <c r="FY142" s="1027"/>
      <c r="FZ142" s="446"/>
      <c r="GA142" s="446"/>
      <c r="GB142" s="1028"/>
      <c r="GC142" s="1027"/>
      <c r="GD142" s="446"/>
      <c r="GE142" s="446"/>
      <c r="GF142" s="1028"/>
      <c r="GG142" s="1027"/>
      <c r="GH142" s="446"/>
      <c r="GI142" s="446"/>
      <c r="GJ142" s="1028"/>
      <c r="GK142" s="1027"/>
      <c r="GL142" s="446"/>
      <c r="GM142" s="446"/>
      <c r="GN142" s="1028"/>
      <c r="GO142" s="1027"/>
      <c r="GP142" s="446"/>
      <c r="GQ142" s="446"/>
      <c r="GR142" s="1028"/>
      <c r="GS142" s="1027"/>
      <c r="GT142" s="446"/>
      <c r="GU142" s="446"/>
      <c r="GV142" s="1028"/>
      <c r="GW142" s="1027"/>
      <c r="GX142" s="446"/>
      <c r="GY142" s="446"/>
      <c r="GZ142" s="1028"/>
      <c r="HA142" s="1027"/>
      <c r="HB142" s="446"/>
      <c r="HC142" s="446"/>
      <c r="HD142" s="1028"/>
      <c r="HE142" s="1027"/>
      <c r="HF142" s="446"/>
      <c r="HG142" s="446"/>
      <c r="HH142" s="1028"/>
      <c r="HI142" s="1027"/>
      <c r="HJ142" s="446"/>
      <c r="HK142" s="446"/>
      <c r="HL142" s="1028"/>
      <c r="HM142" s="1027"/>
      <c r="HN142" s="446"/>
      <c r="HO142" s="446"/>
      <c r="HP142" s="1028"/>
      <c r="HQ142" s="1027"/>
      <c r="HR142" s="446"/>
      <c r="HS142" s="446"/>
      <c r="HT142" s="1028"/>
      <c r="HU142" s="1027"/>
      <c r="HV142" s="446"/>
      <c r="HW142" s="446"/>
      <c r="HX142" s="1028"/>
      <c r="HY142" s="1027"/>
      <c r="HZ142" s="446"/>
      <c r="IA142" s="446"/>
      <c r="IB142" s="1028"/>
      <c r="IC142" s="1027"/>
      <c r="ID142" s="446"/>
      <c r="IE142" s="446"/>
      <c r="IF142" s="1028"/>
      <c r="IG142" s="1027"/>
      <c r="IH142" s="446"/>
      <c r="II142" s="446"/>
      <c r="IJ142" s="1028"/>
      <c r="IK142" s="1027"/>
      <c r="IL142" s="446"/>
      <c r="IM142" s="446"/>
      <c r="IN142" s="1028"/>
    </row>
    <row r="143" spans="1:248" ht="16.5" customHeight="1">
      <c r="A143" s="2500"/>
      <c r="B143" s="1507">
        <v>0.70833333333333337</v>
      </c>
      <c r="C143" s="1416"/>
      <c r="D143" s="1027"/>
      <c r="E143" s="446"/>
      <c r="F143" s="446"/>
      <c r="G143" s="1028"/>
      <c r="H143" s="1027"/>
      <c r="I143" s="446"/>
      <c r="J143" s="446"/>
      <c r="K143" s="1028"/>
      <c r="L143" s="1027"/>
      <c r="M143" s="446"/>
      <c r="N143" s="446"/>
      <c r="O143" s="1028"/>
      <c r="P143" s="1027"/>
      <c r="Q143" s="446"/>
      <c r="R143" s="446"/>
      <c r="S143" s="1028"/>
      <c r="T143" s="1027"/>
      <c r="U143" s="446"/>
      <c r="V143" s="446"/>
      <c r="W143" s="1028"/>
      <c r="X143" s="1027"/>
      <c r="Y143" s="446"/>
      <c r="Z143" s="446"/>
      <c r="AA143" s="1028"/>
      <c r="AB143" s="1027"/>
      <c r="AC143" s="446"/>
      <c r="AD143" s="446"/>
      <c r="AE143" s="1028"/>
      <c r="AF143" s="1027"/>
      <c r="AG143" s="446"/>
      <c r="AH143" s="446"/>
      <c r="AI143" s="1028"/>
      <c r="AJ143" s="1027"/>
      <c r="AK143" s="446"/>
      <c r="AL143" s="446"/>
      <c r="AM143" s="1028"/>
      <c r="AN143" s="1027"/>
      <c r="AO143" s="446"/>
      <c r="AP143" s="446"/>
      <c r="AQ143" s="1028"/>
      <c r="AR143" s="1027"/>
      <c r="AS143" s="446"/>
      <c r="AT143" s="446"/>
      <c r="AU143" s="1028"/>
      <c r="AV143" s="1027"/>
      <c r="AW143" s="446"/>
      <c r="AX143" s="446"/>
      <c r="AY143" s="1028"/>
      <c r="AZ143" s="1027"/>
      <c r="BA143" s="446"/>
      <c r="BB143" s="446"/>
      <c r="BC143" s="1028"/>
      <c r="BD143" s="1027"/>
      <c r="BE143" s="446"/>
      <c r="BF143" s="446"/>
      <c r="BG143" s="1028"/>
      <c r="BH143" s="1027"/>
      <c r="BI143" s="446"/>
      <c r="BJ143" s="446"/>
      <c r="BK143" s="1028"/>
      <c r="BL143" s="1027"/>
      <c r="BM143" s="446"/>
      <c r="BN143" s="446"/>
      <c r="BO143" s="1028"/>
      <c r="BP143" s="1027"/>
      <c r="BQ143" s="446"/>
      <c r="BR143" s="446"/>
      <c r="BS143" s="1028"/>
      <c r="BT143" s="1027"/>
      <c r="BU143" s="446"/>
      <c r="BV143" s="446"/>
      <c r="BW143" s="1028"/>
      <c r="BX143" s="1027"/>
      <c r="BY143" s="446"/>
      <c r="BZ143" s="446"/>
      <c r="CA143" s="1028"/>
      <c r="CB143" s="1027"/>
      <c r="CC143" s="446"/>
      <c r="CD143" s="446"/>
      <c r="CE143" s="1028"/>
      <c r="CF143" s="1027"/>
      <c r="CG143" s="446"/>
      <c r="CH143" s="446"/>
      <c r="CI143" s="1028"/>
      <c r="CJ143" s="1027"/>
      <c r="CK143" s="446"/>
      <c r="CL143" s="446"/>
      <c r="CM143" s="1028"/>
      <c r="CN143" s="1027"/>
      <c r="CO143" s="446"/>
      <c r="CP143" s="446"/>
      <c r="CQ143" s="1028"/>
      <c r="CR143" s="1027"/>
      <c r="CS143" s="446"/>
      <c r="CT143" s="446"/>
      <c r="CU143" s="1028"/>
      <c r="CV143" s="1027"/>
      <c r="CW143" s="446"/>
      <c r="CX143" s="446"/>
      <c r="CY143" s="1028"/>
      <c r="CZ143" s="1027"/>
      <c r="DA143" s="446"/>
      <c r="DB143" s="446"/>
      <c r="DC143" s="1028"/>
      <c r="DD143" s="1027"/>
      <c r="DE143" s="446"/>
      <c r="DF143" s="446"/>
      <c r="DG143" s="1028"/>
      <c r="DH143" s="1027"/>
      <c r="DI143" s="446"/>
      <c r="DJ143" s="446"/>
      <c r="DK143" s="1028"/>
      <c r="DL143" s="1027"/>
      <c r="DM143" s="446"/>
      <c r="DN143" s="446"/>
      <c r="DO143" s="1028"/>
      <c r="DP143" s="1027"/>
      <c r="DQ143" s="446"/>
      <c r="DR143" s="446"/>
      <c r="DS143" s="1028"/>
      <c r="DT143" s="1027"/>
      <c r="DU143" s="446"/>
      <c r="DV143" s="446"/>
      <c r="DW143" s="1028"/>
      <c r="DX143" s="1026"/>
      <c r="DY143" s="1027"/>
      <c r="DZ143" s="446"/>
      <c r="EA143" s="446"/>
      <c r="EB143" s="1028"/>
      <c r="EC143" s="1027"/>
      <c r="ED143" s="446"/>
      <c r="EE143" s="446"/>
      <c r="EF143" s="1028"/>
      <c r="EG143" s="1027"/>
      <c r="EH143" s="446"/>
      <c r="EI143" s="446"/>
      <c r="EJ143" s="1028"/>
      <c r="EK143" s="1027"/>
      <c r="EL143" s="446"/>
      <c r="EM143" s="446"/>
      <c r="EN143" s="1028"/>
      <c r="EO143" s="1027"/>
      <c r="EP143" s="446"/>
      <c r="EQ143" s="446"/>
      <c r="ER143" s="1028"/>
      <c r="ES143" s="1027"/>
      <c r="ET143" s="446"/>
      <c r="EU143" s="446"/>
      <c r="EV143" s="1028"/>
      <c r="EW143" s="1027"/>
      <c r="EX143" s="446"/>
      <c r="EY143" s="446"/>
      <c r="EZ143" s="1028"/>
      <c r="FA143" s="1027"/>
      <c r="FB143" s="446"/>
      <c r="FC143" s="446"/>
      <c r="FD143" s="1028"/>
      <c r="FE143" s="1027"/>
      <c r="FF143" s="446"/>
      <c r="FG143" s="446"/>
      <c r="FH143" s="1028"/>
      <c r="FI143" s="1027"/>
      <c r="FJ143" s="446"/>
      <c r="FK143" s="446"/>
      <c r="FL143" s="1028"/>
      <c r="FM143" s="1027"/>
      <c r="FN143" s="446"/>
      <c r="FO143" s="446"/>
      <c r="FP143" s="1028"/>
      <c r="FQ143" s="1027"/>
      <c r="FR143" s="446"/>
      <c r="FS143" s="446"/>
      <c r="FT143" s="1028"/>
      <c r="FU143" s="1027"/>
      <c r="FV143" s="446"/>
      <c r="FW143" s="446"/>
      <c r="FX143" s="1028"/>
      <c r="FY143" s="1027"/>
      <c r="FZ143" s="446"/>
      <c r="GA143" s="446"/>
      <c r="GB143" s="1028"/>
      <c r="GC143" s="1027"/>
      <c r="GD143" s="446"/>
      <c r="GE143" s="446"/>
      <c r="GF143" s="1028"/>
      <c r="GG143" s="1027"/>
      <c r="GH143" s="446"/>
      <c r="GI143" s="446"/>
      <c r="GJ143" s="1028"/>
      <c r="GK143" s="1027"/>
      <c r="GL143" s="446"/>
      <c r="GM143" s="446"/>
      <c r="GN143" s="1028"/>
      <c r="GO143" s="1027"/>
      <c r="GP143" s="446"/>
      <c r="GQ143" s="446"/>
      <c r="GR143" s="1028"/>
      <c r="GS143" s="1027"/>
      <c r="GT143" s="446"/>
      <c r="GU143" s="446"/>
      <c r="GV143" s="1028"/>
      <c r="GW143" s="1027"/>
      <c r="GX143" s="446"/>
      <c r="GY143" s="446"/>
      <c r="GZ143" s="1028"/>
      <c r="HA143" s="1027"/>
      <c r="HB143" s="446"/>
      <c r="HC143" s="446"/>
      <c r="HD143" s="1028"/>
      <c r="HE143" s="1027"/>
      <c r="HF143" s="446"/>
      <c r="HG143" s="446"/>
      <c r="HH143" s="1028"/>
      <c r="HI143" s="1027"/>
      <c r="HJ143" s="446"/>
      <c r="HK143" s="446"/>
      <c r="HL143" s="1028"/>
      <c r="HM143" s="1027"/>
      <c r="HN143" s="446"/>
      <c r="HO143" s="446"/>
      <c r="HP143" s="1028"/>
      <c r="HQ143" s="1027"/>
      <c r="HR143" s="446"/>
      <c r="HS143" s="446"/>
      <c r="HT143" s="1028"/>
      <c r="HU143" s="1027"/>
      <c r="HV143" s="446"/>
      <c r="HW143" s="446"/>
      <c r="HX143" s="1028"/>
      <c r="HY143" s="1027"/>
      <c r="HZ143" s="446"/>
      <c r="IA143" s="446"/>
      <c r="IB143" s="1028"/>
      <c r="IC143" s="1027"/>
      <c r="ID143" s="446"/>
      <c r="IE143" s="446"/>
      <c r="IF143" s="1028"/>
      <c r="IG143" s="1027"/>
      <c r="IH143" s="446"/>
      <c r="II143" s="446"/>
      <c r="IJ143" s="1028"/>
      <c r="IK143" s="1027"/>
      <c r="IL143" s="446"/>
      <c r="IM143" s="446"/>
      <c r="IN143" s="1028"/>
    </row>
    <row r="144" spans="1:248" ht="16.5" customHeight="1">
      <c r="A144" s="2500"/>
      <c r="B144" s="1507">
        <v>0.75</v>
      </c>
      <c r="C144" s="1416"/>
      <c r="D144" s="1027"/>
      <c r="E144" s="446"/>
      <c r="F144" s="446"/>
      <c r="G144" s="1028"/>
      <c r="H144" s="1027"/>
      <c r="I144" s="446"/>
      <c r="J144" s="446"/>
      <c r="K144" s="1028"/>
      <c r="L144" s="1027"/>
      <c r="M144" s="446"/>
      <c r="N144" s="446"/>
      <c r="O144" s="1028"/>
      <c r="P144" s="1027"/>
      <c r="Q144" s="446"/>
      <c r="R144" s="446"/>
      <c r="S144" s="1028"/>
      <c r="T144" s="1027"/>
      <c r="U144" s="446"/>
      <c r="V144" s="446"/>
      <c r="W144" s="1028"/>
      <c r="X144" s="1027"/>
      <c r="Y144" s="446"/>
      <c r="Z144" s="446"/>
      <c r="AA144" s="1028"/>
      <c r="AB144" s="1027"/>
      <c r="AC144" s="446"/>
      <c r="AD144" s="446"/>
      <c r="AE144" s="1028"/>
      <c r="AF144" s="1027"/>
      <c r="AG144" s="446"/>
      <c r="AH144" s="446"/>
      <c r="AI144" s="1028"/>
      <c r="AJ144" s="1027"/>
      <c r="AK144" s="446"/>
      <c r="AL144" s="446"/>
      <c r="AM144" s="1028"/>
      <c r="AN144" s="1027"/>
      <c r="AO144" s="446"/>
      <c r="AP144" s="446"/>
      <c r="AQ144" s="1028"/>
      <c r="AR144" s="1027"/>
      <c r="AS144" s="446"/>
      <c r="AT144" s="446"/>
      <c r="AU144" s="1028"/>
      <c r="AV144" s="1027"/>
      <c r="AW144" s="446"/>
      <c r="AX144" s="446"/>
      <c r="AY144" s="1028"/>
      <c r="AZ144" s="1027"/>
      <c r="BA144" s="446"/>
      <c r="BB144" s="446"/>
      <c r="BC144" s="1028"/>
      <c r="BD144" s="1027"/>
      <c r="BE144" s="446"/>
      <c r="BF144" s="446"/>
      <c r="BG144" s="1028"/>
      <c r="BH144" s="1027"/>
      <c r="BI144" s="446"/>
      <c r="BJ144" s="446"/>
      <c r="BK144" s="1028"/>
      <c r="BL144" s="1027"/>
      <c r="BM144" s="446"/>
      <c r="BN144" s="446"/>
      <c r="BO144" s="1028"/>
      <c r="BP144" s="1027"/>
      <c r="BQ144" s="446"/>
      <c r="BR144" s="446"/>
      <c r="BS144" s="1028"/>
      <c r="BT144" s="1027"/>
      <c r="BU144" s="446"/>
      <c r="BV144" s="446"/>
      <c r="BW144" s="1028"/>
      <c r="BX144" s="1027"/>
      <c r="BY144" s="446"/>
      <c r="BZ144" s="446"/>
      <c r="CA144" s="1028"/>
      <c r="CB144" s="1027"/>
      <c r="CC144" s="446"/>
      <c r="CD144" s="446"/>
      <c r="CE144" s="1028"/>
      <c r="CF144" s="1027"/>
      <c r="CG144" s="446"/>
      <c r="CH144" s="446"/>
      <c r="CI144" s="1028"/>
      <c r="CJ144" s="1027"/>
      <c r="CK144" s="446"/>
      <c r="CL144" s="446"/>
      <c r="CM144" s="1028"/>
      <c r="CN144" s="1027"/>
      <c r="CO144" s="446"/>
      <c r="CP144" s="446"/>
      <c r="CQ144" s="1028"/>
      <c r="CR144" s="1027"/>
      <c r="CS144" s="446"/>
      <c r="CT144" s="446"/>
      <c r="CU144" s="1028"/>
      <c r="CV144" s="1027"/>
      <c r="CW144" s="446"/>
      <c r="CX144" s="446"/>
      <c r="CY144" s="1028"/>
      <c r="CZ144" s="1027"/>
      <c r="DA144" s="446"/>
      <c r="DB144" s="446"/>
      <c r="DC144" s="1028"/>
      <c r="DD144" s="1027"/>
      <c r="DE144" s="446"/>
      <c r="DF144" s="446"/>
      <c r="DG144" s="1028"/>
      <c r="DH144" s="1027"/>
      <c r="DI144" s="446"/>
      <c r="DJ144" s="446"/>
      <c r="DK144" s="1028"/>
      <c r="DL144" s="1027"/>
      <c r="DM144" s="446"/>
      <c r="DN144" s="446"/>
      <c r="DO144" s="1028"/>
      <c r="DP144" s="1027"/>
      <c r="DQ144" s="446"/>
      <c r="DR144" s="446"/>
      <c r="DS144" s="1028"/>
      <c r="DT144" s="1027"/>
      <c r="DU144" s="446"/>
      <c r="DV144" s="446"/>
      <c r="DW144" s="1028"/>
      <c r="DX144" s="1026"/>
      <c r="DY144" s="1027"/>
      <c r="DZ144" s="446"/>
      <c r="EA144" s="446"/>
      <c r="EB144" s="1028"/>
      <c r="EC144" s="1027"/>
      <c r="ED144" s="446"/>
      <c r="EE144" s="446"/>
      <c r="EF144" s="1028"/>
      <c r="EG144" s="1027"/>
      <c r="EH144" s="446"/>
      <c r="EI144" s="446"/>
      <c r="EJ144" s="1028"/>
      <c r="EK144" s="1027"/>
      <c r="EL144" s="446"/>
      <c r="EM144" s="446"/>
      <c r="EN144" s="1028"/>
      <c r="EO144" s="1027"/>
      <c r="EP144" s="446"/>
      <c r="EQ144" s="446"/>
      <c r="ER144" s="1028"/>
      <c r="ES144" s="1027"/>
      <c r="ET144" s="446"/>
      <c r="EU144" s="446"/>
      <c r="EV144" s="1028"/>
      <c r="EW144" s="1027"/>
      <c r="EX144" s="446"/>
      <c r="EY144" s="446"/>
      <c r="EZ144" s="1028"/>
      <c r="FA144" s="1027"/>
      <c r="FB144" s="446"/>
      <c r="FC144" s="446"/>
      <c r="FD144" s="1028"/>
      <c r="FE144" s="1027"/>
      <c r="FF144" s="446"/>
      <c r="FG144" s="446"/>
      <c r="FH144" s="1028"/>
      <c r="FI144" s="1027"/>
      <c r="FJ144" s="446"/>
      <c r="FK144" s="446"/>
      <c r="FL144" s="1028"/>
      <c r="FM144" s="1027"/>
      <c r="FN144" s="446"/>
      <c r="FO144" s="446"/>
      <c r="FP144" s="1028"/>
      <c r="FQ144" s="1027"/>
      <c r="FR144" s="446"/>
      <c r="FS144" s="446"/>
      <c r="FT144" s="1028"/>
      <c r="FU144" s="1027"/>
      <c r="FV144" s="446"/>
      <c r="FW144" s="446"/>
      <c r="FX144" s="1028"/>
      <c r="FY144" s="1027"/>
      <c r="FZ144" s="446"/>
      <c r="GA144" s="446"/>
      <c r="GB144" s="1028"/>
      <c r="GC144" s="1027"/>
      <c r="GD144" s="446"/>
      <c r="GE144" s="446"/>
      <c r="GF144" s="1028"/>
      <c r="GG144" s="1027"/>
      <c r="GH144" s="446"/>
      <c r="GI144" s="446"/>
      <c r="GJ144" s="1028"/>
      <c r="GK144" s="1027"/>
      <c r="GL144" s="446"/>
      <c r="GM144" s="446"/>
      <c r="GN144" s="1028"/>
      <c r="GO144" s="1027"/>
      <c r="GP144" s="446"/>
      <c r="GQ144" s="446"/>
      <c r="GR144" s="1028"/>
      <c r="GS144" s="1027"/>
      <c r="GT144" s="446"/>
      <c r="GU144" s="446"/>
      <c r="GV144" s="1028"/>
      <c r="GW144" s="1027"/>
      <c r="GX144" s="446"/>
      <c r="GY144" s="446"/>
      <c r="GZ144" s="1028"/>
      <c r="HA144" s="1027"/>
      <c r="HB144" s="446"/>
      <c r="HC144" s="446"/>
      <c r="HD144" s="1028"/>
      <c r="HE144" s="1027"/>
      <c r="HF144" s="446"/>
      <c r="HG144" s="446"/>
      <c r="HH144" s="1028"/>
      <c r="HI144" s="1027"/>
      <c r="HJ144" s="446"/>
      <c r="HK144" s="446"/>
      <c r="HL144" s="1028"/>
      <c r="HM144" s="1027"/>
      <c r="HN144" s="446"/>
      <c r="HO144" s="446"/>
      <c r="HP144" s="1028"/>
      <c r="HQ144" s="1027"/>
      <c r="HR144" s="446"/>
      <c r="HS144" s="446"/>
      <c r="HT144" s="1028"/>
      <c r="HU144" s="1027"/>
      <c r="HV144" s="446"/>
      <c r="HW144" s="446"/>
      <c r="HX144" s="1028"/>
      <c r="HY144" s="1027"/>
      <c r="HZ144" s="446"/>
      <c r="IA144" s="446"/>
      <c r="IB144" s="1028"/>
      <c r="IC144" s="1027"/>
      <c r="ID144" s="446"/>
      <c r="IE144" s="446"/>
      <c r="IF144" s="1028"/>
      <c r="IG144" s="1027"/>
      <c r="IH144" s="446"/>
      <c r="II144" s="446"/>
      <c r="IJ144" s="1028"/>
      <c r="IK144" s="1027"/>
      <c r="IL144" s="446"/>
      <c r="IM144" s="446"/>
      <c r="IN144" s="1028"/>
    </row>
    <row r="145" spans="1:248" ht="24" customHeight="1">
      <c r="A145" s="2560"/>
      <c r="B145" s="1508">
        <v>0.83333333333333337</v>
      </c>
      <c r="C145" s="1416"/>
      <c r="D145" s="1311"/>
      <c r="E145" s="1312"/>
      <c r="F145" s="1312"/>
      <c r="G145" s="1313"/>
      <c r="H145" s="1311"/>
      <c r="I145" s="1312"/>
      <c r="J145" s="1312"/>
      <c r="K145" s="1313"/>
      <c r="L145" s="1311"/>
      <c r="M145" s="1312"/>
      <c r="N145" s="1312"/>
      <c r="O145" s="1313"/>
      <c r="P145" s="1311"/>
      <c r="Q145" s="1312"/>
      <c r="R145" s="1312"/>
      <c r="S145" s="1313"/>
      <c r="T145" s="1311"/>
      <c r="U145" s="1312"/>
      <c r="V145" s="1312"/>
      <c r="W145" s="1313"/>
      <c r="X145" s="1311"/>
      <c r="Y145" s="1312"/>
      <c r="Z145" s="1312"/>
      <c r="AA145" s="1313"/>
      <c r="AB145" s="1311"/>
      <c r="AC145" s="1312"/>
      <c r="AD145" s="1312"/>
      <c r="AE145" s="1313"/>
      <c r="AF145" s="1311"/>
      <c r="AG145" s="1312"/>
      <c r="AH145" s="1312"/>
      <c r="AI145" s="1313"/>
      <c r="AJ145" s="1311"/>
      <c r="AK145" s="1312"/>
      <c r="AL145" s="1312"/>
      <c r="AM145" s="1313"/>
      <c r="AN145" s="1311"/>
      <c r="AO145" s="1312"/>
      <c r="AP145" s="1312"/>
      <c r="AQ145" s="1313"/>
      <c r="AR145" s="1311"/>
      <c r="AS145" s="1312"/>
      <c r="AT145" s="1312"/>
      <c r="AU145" s="1313"/>
      <c r="AV145" s="1311"/>
      <c r="AW145" s="1312"/>
      <c r="AX145" s="1312"/>
      <c r="AY145" s="1313"/>
      <c r="AZ145" s="1311"/>
      <c r="BA145" s="1312"/>
      <c r="BB145" s="1312"/>
      <c r="BC145" s="1313"/>
      <c r="BD145" s="1311"/>
      <c r="BE145" s="1312"/>
      <c r="BF145" s="1312"/>
      <c r="BG145" s="1313"/>
      <c r="BH145" s="1311"/>
      <c r="BI145" s="1312"/>
      <c r="BJ145" s="1312"/>
      <c r="BK145" s="1313"/>
      <c r="BL145" s="1311"/>
      <c r="BM145" s="1312"/>
      <c r="BN145" s="1312"/>
      <c r="BO145" s="1313"/>
      <c r="BP145" s="1311"/>
      <c r="BQ145" s="1312"/>
      <c r="BR145" s="1312"/>
      <c r="BS145" s="1313"/>
      <c r="BT145" s="1311"/>
      <c r="BU145" s="1312"/>
      <c r="BV145" s="1312"/>
      <c r="BW145" s="1313"/>
      <c r="BX145" s="1311"/>
      <c r="BY145" s="1312"/>
      <c r="BZ145" s="1312"/>
      <c r="CA145" s="1313"/>
      <c r="CB145" s="1311"/>
      <c r="CC145" s="1312"/>
      <c r="CD145" s="1312"/>
      <c r="CE145" s="1313"/>
      <c r="CF145" s="1311"/>
      <c r="CG145" s="1312"/>
      <c r="CH145" s="1312"/>
      <c r="CI145" s="1313"/>
      <c r="CJ145" s="1311"/>
      <c r="CK145" s="1312"/>
      <c r="CL145" s="1312"/>
      <c r="CM145" s="1313"/>
      <c r="CN145" s="1311"/>
      <c r="CO145" s="1312"/>
      <c r="CP145" s="1312"/>
      <c r="CQ145" s="1313"/>
      <c r="CR145" s="1311"/>
      <c r="CS145" s="1312"/>
      <c r="CT145" s="1312"/>
      <c r="CU145" s="1313"/>
      <c r="CV145" s="1311"/>
      <c r="CW145" s="1312"/>
      <c r="CX145" s="1312"/>
      <c r="CY145" s="1313"/>
      <c r="CZ145" s="1311"/>
      <c r="DA145" s="1312"/>
      <c r="DB145" s="1312"/>
      <c r="DC145" s="1313"/>
      <c r="DD145" s="1311"/>
      <c r="DE145" s="1312"/>
      <c r="DF145" s="1312"/>
      <c r="DG145" s="1313"/>
      <c r="DH145" s="1311"/>
      <c r="DI145" s="1312"/>
      <c r="DJ145" s="1312"/>
      <c r="DK145" s="1313"/>
      <c r="DL145" s="1311"/>
      <c r="DM145" s="1312"/>
      <c r="DN145" s="1312"/>
      <c r="DO145" s="1313"/>
      <c r="DP145" s="1311"/>
      <c r="DQ145" s="1312"/>
      <c r="DR145" s="1312"/>
      <c r="DS145" s="1313"/>
      <c r="DT145" s="1311"/>
      <c r="DU145" s="1312"/>
      <c r="DV145" s="1312"/>
      <c r="DW145" s="1313"/>
      <c r="DX145" s="1026"/>
      <c r="DY145" s="1311"/>
      <c r="DZ145" s="1312"/>
      <c r="EA145" s="1312"/>
      <c r="EB145" s="1313"/>
      <c r="EC145" s="1311"/>
      <c r="ED145" s="1312"/>
      <c r="EE145" s="1312"/>
      <c r="EF145" s="1313"/>
      <c r="EG145" s="1311"/>
      <c r="EH145" s="1312"/>
      <c r="EI145" s="1312"/>
      <c r="EJ145" s="1313"/>
      <c r="EK145" s="1311"/>
      <c r="EL145" s="1312"/>
      <c r="EM145" s="1312"/>
      <c r="EN145" s="1313"/>
      <c r="EO145" s="1311"/>
      <c r="EP145" s="1312"/>
      <c r="EQ145" s="1312"/>
      <c r="ER145" s="1313"/>
      <c r="ES145" s="1311"/>
      <c r="ET145" s="1312"/>
      <c r="EU145" s="1312"/>
      <c r="EV145" s="1313"/>
      <c r="EW145" s="1311"/>
      <c r="EX145" s="1312"/>
      <c r="EY145" s="1312"/>
      <c r="EZ145" s="1313"/>
      <c r="FA145" s="1311"/>
      <c r="FB145" s="1312"/>
      <c r="FC145" s="1312"/>
      <c r="FD145" s="1313"/>
      <c r="FE145" s="1311"/>
      <c r="FF145" s="1312"/>
      <c r="FG145" s="1312"/>
      <c r="FH145" s="1313"/>
      <c r="FI145" s="1311"/>
      <c r="FJ145" s="1312"/>
      <c r="FK145" s="1312"/>
      <c r="FL145" s="1313"/>
      <c r="FM145" s="1311"/>
      <c r="FN145" s="1312"/>
      <c r="FO145" s="1312"/>
      <c r="FP145" s="1313"/>
      <c r="FQ145" s="1311"/>
      <c r="FR145" s="1312"/>
      <c r="FS145" s="1312"/>
      <c r="FT145" s="1313"/>
      <c r="FU145" s="1311"/>
      <c r="FV145" s="1312"/>
      <c r="FW145" s="1312"/>
      <c r="FX145" s="1313"/>
      <c r="FY145" s="1311"/>
      <c r="FZ145" s="1312"/>
      <c r="GA145" s="1312"/>
      <c r="GB145" s="1313"/>
      <c r="GC145" s="1311"/>
      <c r="GD145" s="1312"/>
      <c r="GE145" s="1312"/>
      <c r="GF145" s="1313"/>
      <c r="GG145" s="1311"/>
      <c r="GH145" s="1312"/>
      <c r="GI145" s="1312"/>
      <c r="GJ145" s="1313"/>
      <c r="GK145" s="1311"/>
      <c r="GL145" s="1312"/>
      <c r="GM145" s="1312"/>
      <c r="GN145" s="1313"/>
      <c r="GO145" s="1311"/>
      <c r="GP145" s="1312"/>
      <c r="GQ145" s="1312"/>
      <c r="GR145" s="1313"/>
      <c r="GS145" s="1311"/>
      <c r="GT145" s="1312"/>
      <c r="GU145" s="1312"/>
      <c r="GV145" s="1313"/>
      <c r="GW145" s="1311"/>
      <c r="GX145" s="1312"/>
      <c r="GY145" s="1312"/>
      <c r="GZ145" s="1313"/>
      <c r="HA145" s="1311"/>
      <c r="HB145" s="1312"/>
      <c r="HC145" s="1312"/>
      <c r="HD145" s="1313"/>
      <c r="HE145" s="1311"/>
      <c r="HF145" s="1312"/>
      <c r="HG145" s="1312"/>
      <c r="HH145" s="1313"/>
      <c r="HI145" s="1311"/>
      <c r="HJ145" s="1312"/>
      <c r="HK145" s="1312"/>
      <c r="HL145" s="1313"/>
      <c r="HM145" s="1311"/>
      <c r="HN145" s="1312"/>
      <c r="HO145" s="1312"/>
      <c r="HP145" s="1313"/>
      <c r="HQ145" s="1311"/>
      <c r="HR145" s="1312"/>
      <c r="HS145" s="1312"/>
      <c r="HT145" s="1313"/>
      <c r="HU145" s="1311"/>
      <c r="HV145" s="1312"/>
      <c r="HW145" s="1312"/>
      <c r="HX145" s="1313"/>
      <c r="HY145" s="1311"/>
      <c r="HZ145" s="1312"/>
      <c r="IA145" s="1312"/>
      <c r="IB145" s="1313"/>
      <c r="IC145" s="1311"/>
      <c r="ID145" s="1312"/>
      <c r="IE145" s="1312"/>
      <c r="IF145" s="1313"/>
      <c r="IG145" s="1311"/>
      <c r="IH145" s="1312"/>
      <c r="II145" s="1312"/>
      <c r="IJ145" s="1313"/>
      <c r="IK145" s="1311"/>
      <c r="IL145" s="1312"/>
      <c r="IM145" s="1312"/>
      <c r="IN145" s="1313"/>
    </row>
    <row r="146" spans="1:248" ht="15">
      <c r="A146" s="2563" t="s">
        <v>17998</v>
      </c>
      <c r="B146" s="1509" t="s">
        <v>17999</v>
      </c>
      <c r="C146" s="1014"/>
      <c r="D146" s="1294"/>
      <c r="E146" s="1295"/>
      <c r="F146" s="1295"/>
      <c r="G146" s="1296"/>
      <c r="H146" s="1419" t="s">
        <v>17523</v>
      </c>
      <c r="I146" s="1419" t="s">
        <v>17523</v>
      </c>
      <c r="J146" s="1419" t="s">
        <v>17523</v>
      </c>
      <c r="K146" s="1420" t="s">
        <v>18000</v>
      </c>
      <c r="L146" s="1294"/>
      <c r="M146" s="1295"/>
      <c r="N146" s="1295"/>
      <c r="O146" s="1296"/>
      <c r="P146" s="1294"/>
      <c r="Q146" s="1295"/>
      <c r="R146" s="1295"/>
      <c r="S146" s="1296"/>
      <c r="T146" s="1294"/>
      <c r="U146" s="1295"/>
      <c r="V146" s="1295"/>
      <c r="W146" s="1296"/>
      <c r="X146" s="1419" t="s">
        <v>17526</v>
      </c>
      <c r="Y146" s="1419" t="s">
        <v>17526</v>
      </c>
      <c r="Z146" s="1419" t="s">
        <v>17526</v>
      </c>
      <c r="AA146" s="1420" t="s">
        <v>18001</v>
      </c>
      <c r="AB146" s="1294"/>
      <c r="AC146" s="1295"/>
      <c r="AD146" s="1295"/>
      <c r="AE146" s="1296"/>
      <c r="AF146" s="1289" t="s">
        <v>17962</v>
      </c>
      <c r="AG146" s="1096" t="s">
        <v>17962</v>
      </c>
      <c r="AH146" s="1096" t="s">
        <v>17962</v>
      </c>
      <c r="AI146" s="1290" t="s">
        <v>17962</v>
      </c>
      <c r="AJ146" s="1510"/>
      <c r="AK146" s="1511"/>
      <c r="AL146" s="1511"/>
      <c r="AM146" s="1511"/>
      <c r="AN146" s="1294"/>
      <c r="AO146" s="1295"/>
      <c r="AP146" s="1295"/>
      <c r="AQ146" s="1296"/>
      <c r="AR146" s="1419" t="s">
        <v>17529</v>
      </c>
      <c r="AS146" s="1419" t="s">
        <v>17529</v>
      </c>
      <c r="AT146" s="1419" t="s">
        <v>17529</v>
      </c>
      <c r="AU146" s="1420" t="s">
        <v>18002</v>
      </c>
      <c r="AV146" s="1294"/>
      <c r="AW146" s="1295"/>
      <c r="AX146" s="1295"/>
      <c r="AY146" s="1296"/>
      <c r="AZ146" s="1294"/>
      <c r="BA146" s="1295"/>
      <c r="BB146" s="1295"/>
      <c r="BC146" s="1296"/>
      <c r="BD146" s="1294"/>
      <c r="BE146" s="1295"/>
      <c r="BF146" s="1295"/>
      <c r="BG146" s="1296"/>
      <c r="BH146" s="1294"/>
      <c r="BI146" s="1295"/>
      <c r="BJ146" s="1295"/>
      <c r="BK146" s="1296"/>
      <c r="BL146" s="1294"/>
      <c r="BM146" s="1295"/>
      <c r="BN146" s="1295"/>
      <c r="BO146" s="1296"/>
      <c r="BP146" s="1294"/>
      <c r="BQ146" s="1295"/>
      <c r="BR146" s="1295"/>
      <c r="BS146" s="1296"/>
      <c r="BT146" s="1294"/>
      <c r="BU146" s="1295"/>
      <c r="BV146" s="1295"/>
      <c r="BW146" s="1296"/>
      <c r="BX146" s="1294"/>
      <c r="BY146" s="1295"/>
      <c r="BZ146" s="1295"/>
      <c r="CA146" s="1296"/>
      <c r="CB146" s="1510"/>
      <c r="CC146" s="1511"/>
      <c r="CD146" s="1511"/>
      <c r="CE146" s="1512"/>
      <c r="CF146" s="1294"/>
      <c r="CG146" s="1295"/>
      <c r="CH146" s="1295"/>
      <c r="CI146" s="1296"/>
      <c r="CJ146" s="1294"/>
      <c r="CK146" s="1295"/>
      <c r="CL146" s="1295"/>
      <c r="CM146" s="1296"/>
      <c r="CN146" s="1294"/>
      <c r="CO146" s="1295"/>
      <c r="CP146" s="1295"/>
      <c r="CQ146" s="1296"/>
      <c r="CR146" s="1294"/>
      <c r="CS146" s="1295"/>
      <c r="CT146" s="1295"/>
      <c r="CU146" s="1296"/>
      <c r="CV146" s="1294"/>
      <c r="CW146" s="1295"/>
      <c r="CX146" s="1295"/>
      <c r="CY146" s="1296"/>
      <c r="CZ146" s="1358" t="s">
        <v>17177</v>
      </c>
      <c r="DA146" s="1358" t="s">
        <v>17177</v>
      </c>
      <c r="DB146" s="1358" t="s">
        <v>17177</v>
      </c>
      <c r="DC146" s="1362" t="s">
        <v>18003</v>
      </c>
      <c r="DD146" s="1294"/>
      <c r="DE146" s="1295"/>
      <c r="DF146" s="1295"/>
      <c r="DG146" s="1296"/>
      <c r="DH146" s="1358" t="s">
        <v>17169</v>
      </c>
      <c r="DI146" s="1358" t="s">
        <v>17169</v>
      </c>
      <c r="DJ146" s="1358" t="s">
        <v>17169</v>
      </c>
      <c r="DK146" s="1362" t="s">
        <v>18004</v>
      </c>
      <c r="DL146" s="1294"/>
      <c r="DM146" s="1295"/>
      <c r="DN146" s="1295"/>
      <c r="DO146" s="1296"/>
      <c r="DP146" s="1294"/>
      <c r="DQ146" s="1295"/>
      <c r="DR146" s="1295"/>
      <c r="DS146" s="1296"/>
      <c r="DT146" s="1358" t="s">
        <v>17180</v>
      </c>
      <c r="DU146" s="1358" t="s">
        <v>17180</v>
      </c>
      <c r="DV146" s="1358" t="s">
        <v>17180</v>
      </c>
      <c r="DW146" s="1362" t="s">
        <v>18005</v>
      </c>
      <c r="DX146" s="1026"/>
      <c r="DY146" s="1294"/>
      <c r="DZ146" s="1295"/>
      <c r="EA146" s="1295"/>
      <c r="EB146" s="1296"/>
      <c r="EC146" s="1065"/>
      <c r="ED146" s="1066"/>
      <c r="EE146" s="1066"/>
      <c r="EF146" s="1067"/>
      <c r="EG146" s="1289" t="s">
        <v>16143</v>
      </c>
      <c r="EH146" s="1096" t="s">
        <v>16143</v>
      </c>
      <c r="EI146" s="1096" t="s">
        <v>16143</v>
      </c>
      <c r="EJ146" s="1290" t="s">
        <v>16143</v>
      </c>
      <c r="EK146" s="1289" t="s">
        <v>15229</v>
      </c>
      <c r="EL146" s="1096" t="s">
        <v>15229</v>
      </c>
      <c r="EM146" s="1096" t="s">
        <v>15229</v>
      </c>
      <c r="EN146" s="1290" t="s">
        <v>15229</v>
      </c>
      <c r="EO146" s="1294"/>
      <c r="EP146" s="1295"/>
      <c r="EQ146" s="1295"/>
      <c r="ER146" s="1296"/>
      <c r="ES146" s="1065"/>
      <c r="ET146" s="1066"/>
      <c r="EU146" s="1066"/>
      <c r="EV146" s="1067"/>
      <c r="EW146" s="1419" t="s">
        <v>17541</v>
      </c>
      <c r="EX146" s="1419" t="s">
        <v>17541</v>
      </c>
      <c r="EY146" s="1419" t="s">
        <v>17541</v>
      </c>
      <c r="EZ146" s="1420" t="s">
        <v>18006</v>
      </c>
      <c r="FA146" s="1294"/>
      <c r="FB146" s="1295"/>
      <c r="FC146" s="1295"/>
      <c r="FD146" s="1296"/>
      <c r="FE146" s="1065"/>
      <c r="FF146" s="1066"/>
      <c r="FG146" s="1066"/>
      <c r="FH146" s="1066"/>
      <c r="FI146" s="1294"/>
      <c r="FJ146" s="1295"/>
      <c r="FK146" s="1295"/>
      <c r="FL146" s="1296"/>
      <c r="FM146" s="1294"/>
      <c r="FN146" s="1295"/>
      <c r="FO146" s="1295"/>
      <c r="FP146" s="1296"/>
      <c r="FQ146" s="1294"/>
      <c r="FR146" s="1295"/>
      <c r="FS146" s="1295"/>
      <c r="FT146" s="1296"/>
      <c r="FU146" s="1294"/>
      <c r="FV146" s="1295"/>
      <c r="FW146" s="1295"/>
      <c r="FX146" s="1296"/>
      <c r="FY146" s="1294"/>
      <c r="FZ146" s="1295"/>
      <c r="GA146" s="1295"/>
      <c r="GB146" s="1296"/>
      <c r="GC146" s="1294"/>
      <c r="GD146" s="1295"/>
      <c r="GE146" s="1295"/>
      <c r="GF146" s="1296"/>
      <c r="GG146" s="1294"/>
      <c r="GH146" s="1295"/>
      <c r="GI146" s="1295"/>
      <c r="GJ146" s="1296"/>
      <c r="GK146" s="1294"/>
      <c r="GL146" s="1295"/>
      <c r="GM146" s="1295"/>
      <c r="GN146" s="1296"/>
      <c r="GO146" s="1294"/>
      <c r="GP146" s="1295"/>
      <c r="GQ146" s="1295"/>
      <c r="GR146" s="1296"/>
      <c r="GS146" s="1294"/>
      <c r="GT146" s="1295"/>
      <c r="GU146" s="1295"/>
      <c r="GV146" s="1296"/>
      <c r="GW146" s="1510"/>
      <c r="GX146" s="1511"/>
      <c r="GY146" s="1511"/>
      <c r="GZ146" s="1512"/>
      <c r="HA146" s="1294"/>
      <c r="HB146" s="1295"/>
      <c r="HC146" s="1295"/>
      <c r="HD146" s="1296"/>
      <c r="HE146" s="1294"/>
      <c r="HF146" s="1295"/>
      <c r="HG146" s="1295"/>
      <c r="HH146" s="1296"/>
      <c r="HI146" s="1294"/>
      <c r="HJ146" s="1295"/>
      <c r="HK146" s="1295"/>
      <c r="HL146" s="1296"/>
      <c r="HM146" s="1294"/>
      <c r="HN146" s="1295"/>
      <c r="HO146" s="1295"/>
      <c r="HP146" s="1296"/>
      <c r="HQ146" s="1294"/>
      <c r="HR146" s="1295"/>
      <c r="HS146" s="1295"/>
      <c r="HT146" s="1296"/>
      <c r="HU146" s="1358" t="s">
        <v>17182</v>
      </c>
      <c r="HV146" s="1358" t="s">
        <v>17182</v>
      </c>
      <c r="HW146" s="1358" t="s">
        <v>17182</v>
      </c>
      <c r="HX146" s="1362" t="s">
        <v>18007</v>
      </c>
      <c r="HY146" s="1294"/>
      <c r="HZ146" s="1295"/>
      <c r="IA146" s="1295"/>
      <c r="IB146" s="1296"/>
      <c r="IC146" s="1358" t="s">
        <v>17184</v>
      </c>
      <c r="ID146" s="1358" t="s">
        <v>17184</v>
      </c>
      <c r="IE146" s="1358" t="s">
        <v>17184</v>
      </c>
      <c r="IF146" s="1362" t="s">
        <v>18008</v>
      </c>
      <c r="IG146" s="1294"/>
      <c r="IH146" s="1295"/>
      <c r="II146" s="1295"/>
      <c r="IJ146" s="1296"/>
      <c r="IK146" s="1294"/>
      <c r="IL146" s="1295"/>
      <c r="IM146" s="1295"/>
      <c r="IN146" s="1296"/>
    </row>
    <row r="147" spans="1:248" ht="30">
      <c r="A147" s="2500"/>
      <c r="B147" s="1507" t="s">
        <v>18009</v>
      </c>
      <c r="C147" s="1014"/>
      <c r="D147" s="1027"/>
      <c r="E147" s="446"/>
      <c r="F147" s="446"/>
      <c r="G147" s="1028"/>
      <c r="H147" s="1027"/>
      <c r="I147" s="446"/>
      <c r="J147" s="446"/>
      <c r="K147" s="1028"/>
      <c r="L147" s="1027"/>
      <c r="M147" s="446"/>
      <c r="N147" s="446"/>
      <c r="O147" s="1028"/>
      <c r="P147" s="1027"/>
      <c r="Q147" s="446"/>
      <c r="R147" s="446"/>
      <c r="S147" s="1028"/>
      <c r="T147" s="1027"/>
      <c r="U147" s="446"/>
      <c r="V147" s="446"/>
      <c r="W147" s="1028"/>
      <c r="X147" s="1071" t="s">
        <v>16187</v>
      </c>
      <c r="Y147" s="1071" t="s">
        <v>16187</v>
      </c>
      <c r="Z147" s="1071" t="s">
        <v>16187</v>
      </c>
      <c r="AA147" s="1069" t="s">
        <v>18010</v>
      </c>
      <c r="AB147" s="1018" t="s">
        <v>17615</v>
      </c>
      <c r="AC147" s="1019" t="s">
        <v>17615</v>
      </c>
      <c r="AD147" s="1019" t="s">
        <v>17615</v>
      </c>
      <c r="AE147" s="1020" t="s">
        <v>17615</v>
      </c>
      <c r="AF147" s="1018" t="s">
        <v>17972</v>
      </c>
      <c r="AG147" s="1019" t="s">
        <v>17972</v>
      </c>
      <c r="AH147" s="1019" t="s">
        <v>17972</v>
      </c>
      <c r="AI147" s="1020" t="s">
        <v>17972</v>
      </c>
      <c r="AJ147" s="1027"/>
      <c r="AK147" s="446"/>
      <c r="AL147" s="446"/>
      <c r="AM147" s="1028"/>
      <c r="AN147" s="1027"/>
      <c r="AO147" s="446"/>
      <c r="AP147" s="446"/>
      <c r="AQ147" s="1028"/>
      <c r="AR147" s="1027"/>
      <c r="AS147" s="446"/>
      <c r="AT147" s="446"/>
      <c r="AU147" s="1028"/>
      <c r="AV147" s="1027"/>
      <c r="AW147" s="446"/>
      <c r="AX147" s="446"/>
      <c r="AY147" s="1028"/>
      <c r="AZ147" s="1027"/>
      <c r="BA147" s="446"/>
      <c r="BB147" s="446"/>
      <c r="BC147" s="1028"/>
      <c r="BD147" s="1027"/>
      <c r="BE147" s="446"/>
      <c r="BF147" s="446"/>
      <c r="BG147" s="1028"/>
      <c r="BH147" s="1027"/>
      <c r="BI147" s="446"/>
      <c r="BJ147" s="446"/>
      <c r="BK147" s="1028"/>
      <c r="BL147" s="1027"/>
      <c r="BM147" s="446"/>
      <c r="BN147" s="446"/>
      <c r="BO147" s="1028"/>
      <c r="BP147" s="1027"/>
      <c r="BQ147" s="446"/>
      <c r="BR147" s="446"/>
      <c r="BS147" s="1028"/>
      <c r="BT147" s="1027"/>
      <c r="BU147" s="446"/>
      <c r="BV147" s="446"/>
      <c r="BW147" s="1028"/>
      <c r="BX147" s="1027"/>
      <c r="BY147" s="446"/>
      <c r="BZ147" s="446"/>
      <c r="CA147" s="1028"/>
      <c r="CB147" s="1027"/>
      <c r="CC147" s="446"/>
      <c r="CD147" s="446"/>
      <c r="CE147" s="1028"/>
      <c r="CF147" s="1071" t="s">
        <v>16733</v>
      </c>
      <c r="CG147" s="1071" t="s">
        <v>16733</v>
      </c>
      <c r="CH147" s="1071" t="s">
        <v>16733</v>
      </c>
      <c r="CI147" s="1303" t="s">
        <v>18011</v>
      </c>
      <c r="CJ147" s="1027"/>
      <c r="CK147" s="446"/>
      <c r="CL147" s="446"/>
      <c r="CM147" s="1028"/>
      <c r="CN147" s="1027"/>
      <c r="CO147" s="446"/>
      <c r="CP147" s="446"/>
      <c r="CQ147" s="1028"/>
      <c r="CR147" s="1027"/>
      <c r="CS147" s="446"/>
      <c r="CT147" s="446"/>
      <c r="CU147" s="1028"/>
      <c r="CV147" s="1027"/>
      <c r="CW147" s="446"/>
      <c r="CX147" s="446"/>
      <c r="CY147" s="1028"/>
      <c r="CZ147" s="1018" t="s">
        <v>16142</v>
      </c>
      <c r="DA147" s="1019" t="s">
        <v>16142</v>
      </c>
      <c r="DB147" s="1019" t="s">
        <v>16142</v>
      </c>
      <c r="DC147" s="1020" t="s">
        <v>16142</v>
      </c>
      <c r="DD147" s="1027"/>
      <c r="DE147" s="446"/>
      <c r="DF147" s="446"/>
      <c r="DG147" s="1028"/>
      <c r="DH147" s="1053" t="s">
        <v>16347</v>
      </c>
      <c r="DI147" s="1041" t="s">
        <v>16347</v>
      </c>
      <c r="DJ147" s="1041" t="s">
        <v>16347</v>
      </c>
      <c r="DK147" s="1054" t="s">
        <v>16347</v>
      </c>
      <c r="DL147" s="1027"/>
      <c r="DM147" s="446"/>
      <c r="DN147" s="446"/>
      <c r="DO147" s="1028"/>
      <c r="DP147" s="1018" t="s">
        <v>17194</v>
      </c>
      <c r="DQ147" s="1019" t="s">
        <v>17194</v>
      </c>
      <c r="DR147" s="1019" t="s">
        <v>17194</v>
      </c>
      <c r="DS147" s="1020" t="s">
        <v>17194</v>
      </c>
      <c r="DT147" s="1027"/>
      <c r="DU147" s="446"/>
      <c r="DV147" s="446"/>
      <c r="DW147" s="1028"/>
      <c r="DX147" s="1026"/>
      <c r="DY147" s="1027"/>
      <c r="DZ147" s="446"/>
      <c r="EA147" s="446"/>
      <c r="EB147" s="1028"/>
      <c r="EC147" s="1027"/>
      <c r="ED147" s="446"/>
      <c r="EE147" s="446"/>
      <c r="EF147" s="1028"/>
      <c r="EG147" s="1027"/>
      <c r="EH147" s="446"/>
      <c r="EI147" s="446"/>
      <c r="EJ147" s="1028"/>
      <c r="EK147" s="1018" t="s">
        <v>17982</v>
      </c>
      <c r="EL147" s="1019" t="s">
        <v>17982</v>
      </c>
      <c r="EM147" s="1019" t="s">
        <v>17982</v>
      </c>
      <c r="EN147" s="1020" t="s">
        <v>17982</v>
      </c>
      <c r="EO147" s="1068" t="s">
        <v>16180</v>
      </c>
      <c r="EP147" s="1068" t="s">
        <v>16180</v>
      </c>
      <c r="EQ147" s="1068" t="s">
        <v>16180</v>
      </c>
      <c r="ER147" s="1069" t="s">
        <v>18012</v>
      </c>
      <c r="ES147" s="1027"/>
      <c r="ET147" s="446"/>
      <c r="EU147" s="446"/>
      <c r="EV147" s="1028"/>
      <c r="EW147" s="1027"/>
      <c r="EX147" s="446"/>
      <c r="EY147" s="446"/>
      <c r="EZ147" s="1028"/>
      <c r="FA147" s="1027"/>
      <c r="FB147" s="446"/>
      <c r="FC147" s="446"/>
      <c r="FD147" s="1028"/>
      <c r="FE147" s="1027"/>
      <c r="FF147" s="446"/>
      <c r="FG147" s="446"/>
      <c r="FH147" s="1028"/>
      <c r="FI147" s="1027"/>
      <c r="FJ147" s="446"/>
      <c r="FK147" s="446"/>
      <c r="FL147" s="1028"/>
      <c r="FM147" s="1027"/>
      <c r="FN147" s="446"/>
      <c r="FO147" s="446"/>
      <c r="FP147" s="1028"/>
      <c r="FQ147" s="1071" t="s">
        <v>16733</v>
      </c>
      <c r="FR147" s="1071" t="s">
        <v>16733</v>
      </c>
      <c r="FS147" s="1071" t="s">
        <v>16733</v>
      </c>
      <c r="FT147" s="1303" t="s">
        <v>18013</v>
      </c>
      <c r="FU147" s="1027"/>
      <c r="FV147" s="446"/>
      <c r="FW147" s="446"/>
      <c r="FX147" s="1028"/>
      <c r="FY147" s="1027"/>
      <c r="FZ147" s="446"/>
      <c r="GA147" s="446"/>
      <c r="GB147" s="1028"/>
      <c r="GC147" s="1027"/>
      <c r="GD147" s="446"/>
      <c r="GE147" s="446"/>
      <c r="GF147" s="1028"/>
      <c r="GG147" s="1027"/>
      <c r="GH147" s="446"/>
      <c r="GI147" s="446"/>
      <c r="GJ147" s="1028"/>
      <c r="GK147" s="1027"/>
      <c r="GL147" s="446"/>
      <c r="GM147" s="446"/>
      <c r="GN147" s="1028"/>
      <c r="GO147" s="1027"/>
      <c r="GP147" s="446"/>
      <c r="GQ147" s="446"/>
      <c r="GR147" s="1028"/>
      <c r="GS147" s="1027"/>
      <c r="GT147" s="446"/>
      <c r="GU147" s="446"/>
      <c r="GV147" s="1028"/>
      <c r="GW147" s="1027"/>
      <c r="GX147" s="446"/>
      <c r="GY147" s="446"/>
      <c r="GZ147" s="1028"/>
      <c r="HA147" s="1027"/>
      <c r="HB147" s="446"/>
      <c r="HC147" s="446"/>
      <c r="HD147" s="1028"/>
      <c r="HE147" s="1027"/>
      <c r="HF147" s="446"/>
      <c r="HG147" s="446"/>
      <c r="HH147" s="1028"/>
      <c r="HI147" s="1027"/>
      <c r="HJ147" s="446"/>
      <c r="HK147" s="446"/>
      <c r="HL147" s="1028"/>
      <c r="HM147" s="1027"/>
      <c r="HN147" s="446"/>
      <c r="HO147" s="446"/>
      <c r="HP147" s="1028"/>
      <c r="HQ147" s="1027"/>
      <c r="HR147" s="446"/>
      <c r="HS147" s="446"/>
      <c r="HT147" s="1028"/>
      <c r="HU147" s="1027"/>
      <c r="HV147" s="446"/>
      <c r="HW147" s="446"/>
      <c r="HX147" s="1028"/>
      <c r="HY147" s="1027"/>
      <c r="HZ147" s="446"/>
      <c r="IA147" s="446"/>
      <c r="IB147" s="1028"/>
      <c r="IC147" s="1027"/>
      <c r="ID147" s="446"/>
      <c r="IE147" s="446"/>
      <c r="IF147" s="1028"/>
      <c r="IG147" s="1027"/>
      <c r="IH147" s="446"/>
      <c r="II147" s="446"/>
      <c r="IJ147" s="1028"/>
      <c r="IK147" s="1027"/>
      <c r="IL147" s="446"/>
      <c r="IM147" s="446"/>
      <c r="IN147" s="1028"/>
    </row>
    <row r="148" spans="1:248" ht="30">
      <c r="A148" s="2500"/>
      <c r="B148" s="1507" t="s">
        <v>18014</v>
      </c>
      <c r="C148" s="1416"/>
      <c r="D148" s="1027"/>
      <c r="E148" s="446"/>
      <c r="F148" s="446"/>
      <c r="G148" s="1028"/>
      <c r="H148" s="1027"/>
      <c r="I148" s="446"/>
      <c r="J148" s="446"/>
      <c r="K148" s="1028"/>
      <c r="L148" s="1027"/>
      <c r="M148" s="446"/>
      <c r="N148" s="446"/>
      <c r="O148" s="1028"/>
      <c r="P148" s="1027"/>
      <c r="Q148" s="446"/>
      <c r="R148" s="446"/>
      <c r="S148" s="1028"/>
      <c r="T148" s="1027"/>
      <c r="U148" s="446"/>
      <c r="V148" s="446"/>
      <c r="W148" s="1028"/>
      <c r="X148" s="1038" t="s">
        <v>16272</v>
      </c>
      <c r="Y148" s="1038" t="s">
        <v>16272</v>
      </c>
      <c r="Z148" s="1038" t="s">
        <v>16272</v>
      </c>
      <c r="AA148" s="1038" t="s">
        <v>16272</v>
      </c>
      <c r="AB148" s="1113" t="s">
        <v>16306</v>
      </c>
      <c r="AC148" s="1019" t="s">
        <v>16306</v>
      </c>
      <c r="AD148" s="1019" t="s">
        <v>16306</v>
      </c>
      <c r="AE148" s="1020" t="s">
        <v>16306</v>
      </c>
      <c r="AF148" s="1113" t="s">
        <v>17995</v>
      </c>
      <c r="AG148" s="1019" t="s">
        <v>17995</v>
      </c>
      <c r="AH148" s="1019" t="s">
        <v>17995</v>
      </c>
      <c r="AI148" s="1020" t="s">
        <v>17995</v>
      </c>
      <c r="AJ148" s="1027"/>
      <c r="AK148" s="446"/>
      <c r="AL148" s="446"/>
      <c r="AM148" s="1028"/>
      <c r="AN148" s="1027"/>
      <c r="AO148" s="446"/>
      <c r="AP148" s="446"/>
      <c r="AQ148" s="1028"/>
      <c r="AR148" s="1027"/>
      <c r="AS148" s="446"/>
      <c r="AT148" s="446"/>
      <c r="AU148" s="1028"/>
      <c r="AV148" s="1027"/>
      <c r="AW148" s="446"/>
      <c r="AX148" s="446"/>
      <c r="AY148" s="1028"/>
      <c r="AZ148" s="1027"/>
      <c r="BA148" s="446"/>
      <c r="BB148" s="446"/>
      <c r="BC148" s="1028"/>
      <c r="BD148" s="1027"/>
      <c r="BE148" s="446"/>
      <c r="BF148" s="446"/>
      <c r="BG148" s="1028"/>
      <c r="BH148" s="1027"/>
      <c r="BI148" s="446"/>
      <c r="BJ148" s="446"/>
      <c r="BK148" s="1028"/>
      <c r="BL148" s="1027"/>
      <c r="BM148" s="446"/>
      <c r="BN148" s="446"/>
      <c r="BO148" s="1028"/>
      <c r="BP148" s="1027"/>
      <c r="BQ148" s="446"/>
      <c r="BR148" s="446"/>
      <c r="BS148" s="1028"/>
      <c r="BT148" s="1027"/>
      <c r="BU148" s="446"/>
      <c r="BV148" s="446"/>
      <c r="BW148" s="1028"/>
      <c r="BX148" s="1027"/>
      <c r="BY148" s="446"/>
      <c r="BZ148" s="446"/>
      <c r="CA148" s="1028"/>
      <c r="CB148" s="1027"/>
      <c r="CC148" s="446"/>
      <c r="CD148" s="446"/>
      <c r="CE148" s="1028"/>
      <c r="CF148" s="1027"/>
      <c r="CG148" s="446"/>
      <c r="CH148" s="446"/>
      <c r="CI148" s="1028"/>
      <c r="CJ148" s="1027"/>
      <c r="CK148" s="446"/>
      <c r="CL148" s="446"/>
      <c r="CM148" s="1028"/>
      <c r="CN148" s="1027"/>
      <c r="CO148" s="446"/>
      <c r="CP148" s="446"/>
      <c r="CQ148" s="1028"/>
      <c r="CR148" s="1027"/>
      <c r="CS148" s="446"/>
      <c r="CT148" s="446"/>
      <c r="CU148" s="1028"/>
      <c r="CV148" s="1027"/>
      <c r="CW148" s="446"/>
      <c r="CX148" s="446"/>
      <c r="CY148" s="1028"/>
      <c r="CZ148" s="1027"/>
      <c r="DA148" s="446"/>
      <c r="DB148" s="446"/>
      <c r="DC148" s="1028"/>
      <c r="DD148" s="1113" t="s">
        <v>16260</v>
      </c>
      <c r="DE148" s="1019" t="s">
        <v>16260</v>
      </c>
      <c r="DF148" s="1019" t="s">
        <v>16260</v>
      </c>
      <c r="DG148" s="1020" t="s">
        <v>16260</v>
      </c>
      <c r="DH148" s="1027"/>
      <c r="DI148" s="446"/>
      <c r="DJ148" s="446"/>
      <c r="DK148" s="1028"/>
      <c r="DL148" s="1113" t="s">
        <v>16142</v>
      </c>
      <c r="DM148" s="1019" t="s">
        <v>16142</v>
      </c>
      <c r="DN148" s="1019" t="s">
        <v>16142</v>
      </c>
      <c r="DO148" s="1020" t="s">
        <v>16142</v>
      </c>
      <c r="DP148" s="1027"/>
      <c r="DQ148" s="446"/>
      <c r="DR148" s="446"/>
      <c r="DS148" s="1028"/>
      <c r="DT148" s="1113" t="s">
        <v>17864</v>
      </c>
      <c r="DU148" s="1019" t="s">
        <v>17864</v>
      </c>
      <c r="DV148" s="1019" t="s">
        <v>17864</v>
      </c>
      <c r="DW148" s="1020" t="s">
        <v>17864</v>
      </c>
      <c r="DX148" s="1026"/>
      <c r="DY148" s="1027"/>
      <c r="DZ148" s="446"/>
      <c r="EA148" s="446"/>
      <c r="EB148" s="1028"/>
      <c r="EC148" s="1113" t="s">
        <v>16260</v>
      </c>
      <c r="ED148" s="1019" t="s">
        <v>16260</v>
      </c>
      <c r="EE148" s="1019" t="s">
        <v>16260</v>
      </c>
      <c r="EF148" s="1020" t="s">
        <v>16260</v>
      </c>
      <c r="EG148" s="1027"/>
      <c r="EH148" s="446"/>
      <c r="EI148" s="446"/>
      <c r="EJ148" s="1028"/>
      <c r="EK148" s="1113" t="s">
        <v>15235</v>
      </c>
      <c r="EL148" s="1019" t="s">
        <v>15235</v>
      </c>
      <c r="EM148" s="1019" t="s">
        <v>15235</v>
      </c>
      <c r="EN148" s="1020" t="s">
        <v>15235</v>
      </c>
      <c r="EO148" s="1027"/>
      <c r="EP148" s="446"/>
      <c r="EQ148" s="446"/>
      <c r="ER148" s="1028"/>
      <c r="ES148" s="1027"/>
      <c r="ET148" s="446"/>
      <c r="EU148" s="446"/>
      <c r="EV148" s="1028"/>
      <c r="EW148" s="1027"/>
      <c r="EX148" s="446"/>
      <c r="EY148" s="446"/>
      <c r="EZ148" s="1028"/>
      <c r="FA148" s="1027"/>
      <c r="FB148" s="446"/>
      <c r="FC148" s="446"/>
      <c r="FD148" s="1028"/>
      <c r="FE148" s="1027"/>
      <c r="FF148" s="446"/>
      <c r="FG148" s="446"/>
      <c r="FH148" s="1028"/>
      <c r="FI148" s="1027"/>
      <c r="FJ148" s="446"/>
      <c r="FK148" s="446"/>
      <c r="FL148" s="1028"/>
      <c r="FM148" s="1027"/>
      <c r="FN148" s="446"/>
      <c r="FO148" s="446"/>
      <c r="FP148" s="1028"/>
      <c r="FQ148" s="1027"/>
      <c r="FR148" s="446"/>
      <c r="FS148" s="446"/>
      <c r="FT148" s="1028"/>
      <c r="FU148" s="1027"/>
      <c r="FV148" s="446"/>
      <c r="FW148" s="446"/>
      <c r="FX148" s="1028"/>
      <c r="FY148" s="1027"/>
      <c r="FZ148" s="446"/>
      <c r="GA148" s="446"/>
      <c r="GB148" s="1028"/>
      <c r="GC148" s="1027"/>
      <c r="GD148" s="446"/>
      <c r="GE148" s="446"/>
      <c r="GF148" s="1028"/>
      <c r="GG148" s="1027"/>
      <c r="GH148" s="446"/>
      <c r="GI148" s="446"/>
      <c r="GJ148" s="1028"/>
      <c r="GK148" s="1027"/>
      <c r="GL148" s="446"/>
      <c r="GM148" s="446"/>
      <c r="GN148" s="1028"/>
      <c r="GO148" s="1027"/>
      <c r="GP148" s="446"/>
      <c r="GQ148" s="446"/>
      <c r="GR148" s="1028"/>
      <c r="GS148" s="1027"/>
      <c r="GT148" s="446"/>
      <c r="GU148" s="446"/>
      <c r="GV148" s="1028"/>
      <c r="GW148" s="1027"/>
      <c r="GX148" s="446"/>
      <c r="GY148" s="446"/>
      <c r="GZ148" s="1028"/>
      <c r="HA148" s="1027"/>
      <c r="HB148" s="446"/>
      <c r="HC148" s="446"/>
      <c r="HD148" s="1028"/>
      <c r="HE148" s="1027"/>
      <c r="HF148" s="446"/>
      <c r="HG148" s="446"/>
      <c r="HH148" s="1028"/>
      <c r="HI148" s="1027"/>
      <c r="HJ148" s="446"/>
      <c r="HK148" s="446"/>
      <c r="HL148" s="1028"/>
      <c r="HM148" s="1027"/>
      <c r="HN148" s="446"/>
      <c r="HO148" s="446"/>
      <c r="HP148" s="1028"/>
      <c r="HQ148" s="1027"/>
      <c r="HR148" s="446"/>
      <c r="HS148" s="446"/>
      <c r="HT148" s="1028"/>
      <c r="HU148" s="1027"/>
      <c r="HV148" s="446"/>
      <c r="HW148" s="446"/>
      <c r="HX148" s="1028"/>
      <c r="HY148" s="1027"/>
      <c r="HZ148" s="446"/>
      <c r="IA148" s="446"/>
      <c r="IB148" s="1028"/>
      <c r="IC148" s="1027"/>
      <c r="ID148" s="446"/>
      <c r="IE148" s="446"/>
      <c r="IF148" s="1028"/>
      <c r="IG148" s="1027"/>
      <c r="IH148" s="446"/>
      <c r="II148" s="446"/>
      <c r="IJ148" s="1028"/>
      <c r="IK148" s="1027"/>
      <c r="IL148" s="446"/>
      <c r="IM148" s="446"/>
      <c r="IN148" s="1028"/>
    </row>
    <row r="149" spans="1:248" ht="14">
      <c r="A149" s="2500"/>
      <c r="B149" s="1507" t="s">
        <v>18015</v>
      </c>
      <c r="C149" s="1416"/>
      <c r="D149" s="1027"/>
      <c r="E149" s="446"/>
      <c r="F149" s="446"/>
      <c r="G149" s="1028"/>
      <c r="H149" s="1027"/>
      <c r="I149" s="446"/>
      <c r="J149" s="446"/>
      <c r="K149" s="1028"/>
      <c r="L149" s="1027"/>
      <c r="M149" s="446"/>
      <c r="N149" s="446"/>
      <c r="O149" s="1028"/>
      <c r="P149" s="1027"/>
      <c r="Q149" s="446"/>
      <c r="R149" s="446"/>
      <c r="S149" s="1028"/>
      <c r="T149" s="1027"/>
      <c r="U149" s="446"/>
      <c r="V149" s="446"/>
      <c r="W149" s="1028"/>
      <c r="X149" s="1027"/>
      <c r="Y149" s="446"/>
      <c r="Z149" s="446"/>
      <c r="AA149" s="1028"/>
      <c r="AB149" s="1018" t="s">
        <v>17996</v>
      </c>
      <c r="AC149" s="1019" t="s">
        <v>17996</v>
      </c>
      <c r="AD149" s="1019" t="s">
        <v>17996</v>
      </c>
      <c r="AE149" s="1020" t="s">
        <v>17996</v>
      </c>
      <c r="AF149" s="1027"/>
      <c r="AG149" s="446"/>
      <c r="AH149" s="446"/>
      <c r="AI149" s="1028"/>
      <c r="AJ149" s="1027"/>
      <c r="AK149" s="446"/>
      <c r="AL149" s="446"/>
      <c r="AM149" s="1028"/>
      <c r="AN149" s="1027"/>
      <c r="AO149" s="446"/>
      <c r="AP149" s="446"/>
      <c r="AQ149" s="1028"/>
      <c r="AR149" s="1027"/>
      <c r="AS149" s="446"/>
      <c r="AT149" s="446"/>
      <c r="AU149" s="1028"/>
      <c r="AV149" s="1027"/>
      <c r="AW149" s="446"/>
      <c r="AX149" s="446"/>
      <c r="AY149" s="1028"/>
      <c r="AZ149" s="1027"/>
      <c r="BA149" s="446"/>
      <c r="BB149" s="446"/>
      <c r="BC149" s="1028"/>
      <c r="BD149" s="1027"/>
      <c r="BE149" s="446"/>
      <c r="BF149" s="446"/>
      <c r="BG149" s="1028"/>
      <c r="BH149" s="1027"/>
      <c r="BI149" s="446"/>
      <c r="BJ149" s="446"/>
      <c r="BK149" s="1028"/>
      <c r="BL149" s="1027"/>
      <c r="BM149" s="446"/>
      <c r="BN149" s="446"/>
      <c r="BO149" s="1028"/>
      <c r="BP149" s="1027"/>
      <c r="BQ149" s="446"/>
      <c r="BR149" s="446"/>
      <c r="BS149" s="1028"/>
      <c r="BT149" s="1027"/>
      <c r="BU149" s="446"/>
      <c r="BV149" s="446"/>
      <c r="BW149" s="1028"/>
      <c r="BX149" s="1027"/>
      <c r="BY149" s="446"/>
      <c r="BZ149" s="446"/>
      <c r="CA149" s="1028"/>
      <c r="CB149" s="1027"/>
      <c r="CC149" s="446"/>
      <c r="CD149" s="446"/>
      <c r="CE149" s="1028"/>
      <c r="CF149" s="1027"/>
      <c r="CG149" s="446"/>
      <c r="CH149" s="446"/>
      <c r="CI149" s="1028"/>
      <c r="CJ149" s="1027"/>
      <c r="CK149" s="446"/>
      <c r="CL149" s="446"/>
      <c r="CM149" s="1028"/>
      <c r="CN149" s="1027"/>
      <c r="CO149" s="446"/>
      <c r="CP149" s="446"/>
      <c r="CQ149" s="1028"/>
      <c r="CR149" s="1027"/>
      <c r="CS149" s="446"/>
      <c r="CT149" s="446"/>
      <c r="CU149" s="1028"/>
      <c r="CV149" s="1027"/>
      <c r="CW149" s="446"/>
      <c r="CX149" s="446"/>
      <c r="CY149" s="1028"/>
      <c r="CZ149" s="1027"/>
      <c r="DA149" s="446"/>
      <c r="DB149" s="446"/>
      <c r="DC149" s="1028"/>
      <c r="DD149" s="1027"/>
      <c r="DE149" s="446"/>
      <c r="DF149" s="446"/>
      <c r="DG149" s="1028"/>
      <c r="DH149" s="1027"/>
      <c r="DI149" s="446"/>
      <c r="DJ149" s="446"/>
      <c r="DK149" s="1028"/>
      <c r="DL149" s="1027"/>
      <c r="DM149" s="446"/>
      <c r="DN149" s="446"/>
      <c r="DO149" s="1028"/>
      <c r="DP149" s="1027"/>
      <c r="DQ149" s="446"/>
      <c r="DR149" s="446"/>
      <c r="DS149" s="1028"/>
      <c r="DT149" s="1027"/>
      <c r="DU149" s="446"/>
      <c r="DV149" s="446"/>
      <c r="DW149" s="1028"/>
      <c r="DX149" s="1026"/>
      <c r="DY149" s="1018" t="s">
        <v>17982</v>
      </c>
      <c r="DZ149" s="1019" t="s">
        <v>17982</v>
      </c>
      <c r="EA149" s="1019" t="s">
        <v>17982</v>
      </c>
      <c r="EB149" s="1020" t="s">
        <v>17982</v>
      </c>
      <c r="EC149" s="1027"/>
      <c r="ED149" s="446"/>
      <c r="EE149" s="446"/>
      <c r="EF149" s="1028"/>
      <c r="EG149" s="1027"/>
      <c r="EH149" s="446"/>
      <c r="EI149" s="446"/>
      <c r="EJ149" s="1028"/>
      <c r="EK149" s="1019" t="s">
        <v>17997</v>
      </c>
      <c r="EL149" s="1019" t="s">
        <v>17997</v>
      </c>
      <c r="EM149" s="1019" t="s">
        <v>17997</v>
      </c>
      <c r="EN149" s="1020" t="s">
        <v>17997</v>
      </c>
      <c r="EO149" s="1027"/>
      <c r="EP149" s="446"/>
      <c r="EQ149" s="446"/>
      <c r="ER149" s="1028"/>
      <c r="ES149" s="1027"/>
      <c r="ET149" s="446"/>
      <c r="EU149" s="446"/>
      <c r="EV149" s="1028"/>
      <c r="EW149" s="1027"/>
      <c r="EX149" s="446"/>
      <c r="EY149" s="446"/>
      <c r="EZ149" s="1028"/>
      <c r="FA149" s="1027"/>
      <c r="FB149" s="446"/>
      <c r="FC149" s="446"/>
      <c r="FD149" s="1028"/>
      <c r="FE149" s="1027"/>
      <c r="FF149" s="446"/>
      <c r="FG149" s="446"/>
      <c r="FH149" s="1028"/>
      <c r="FI149" s="1027"/>
      <c r="FJ149" s="446"/>
      <c r="FK149" s="446"/>
      <c r="FL149" s="1028"/>
      <c r="FM149" s="1027"/>
      <c r="FN149" s="446"/>
      <c r="FO149" s="446"/>
      <c r="FP149" s="1028"/>
      <c r="FQ149" s="1027"/>
      <c r="FR149" s="446"/>
      <c r="FS149" s="446"/>
      <c r="FT149" s="1028"/>
      <c r="FU149" s="1027"/>
      <c r="FV149" s="446"/>
      <c r="FW149" s="446"/>
      <c r="FX149" s="1028"/>
      <c r="FY149" s="1027"/>
      <c r="FZ149" s="446"/>
      <c r="GA149" s="446"/>
      <c r="GB149" s="1028"/>
      <c r="GC149" s="1027"/>
      <c r="GD149" s="446"/>
      <c r="GE149" s="446"/>
      <c r="GF149" s="1028"/>
      <c r="GG149" s="1027"/>
      <c r="GH149" s="446"/>
      <c r="GI149" s="446"/>
      <c r="GJ149" s="1028"/>
      <c r="GK149" s="1027"/>
      <c r="GL149" s="446"/>
      <c r="GM149" s="446"/>
      <c r="GN149" s="1028"/>
      <c r="GO149" s="1027"/>
      <c r="GP149" s="446"/>
      <c r="GQ149" s="446"/>
      <c r="GR149" s="1028"/>
      <c r="GS149" s="1027"/>
      <c r="GT149" s="446"/>
      <c r="GU149" s="446"/>
      <c r="GV149" s="1028"/>
      <c r="GW149" s="1027"/>
      <c r="GX149" s="446"/>
      <c r="GY149" s="446"/>
      <c r="GZ149" s="1028"/>
      <c r="HA149" s="1027"/>
      <c r="HB149" s="446"/>
      <c r="HC149" s="446"/>
      <c r="HD149" s="1028"/>
      <c r="HE149" s="1027"/>
      <c r="HF149" s="446"/>
      <c r="HG149" s="446"/>
      <c r="HH149" s="1028"/>
      <c r="HI149" s="1027"/>
      <c r="HJ149" s="446"/>
      <c r="HK149" s="446"/>
      <c r="HL149" s="1028"/>
      <c r="HM149" s="1027"/>
      <c r="HN149" s="446"/>
      <c r="HO149" s="446"/>
      <c r="HP149" s="1028"/>
      <c r="HQ149" s="1027"/>
      <c r="HR149" s="446"/>
      <c r="HS149" s="446"/>
      <c r="HT149" s="1028"/>
      <c r="HU149" s="1027"/>
      <c r="HV149" s="446"/>
      <c r="HW149" s="446"/>
      <c r="HX149" s="1028"/>
      <c r="HY149" s="1027"/>
      <c r="HZ149" s="446"/>
      <c r="IA149" s="446"/>
      <c r="IB149" s="1028"/>
      <c r="IC149" s="1027"/>
      <c r="ID149" s="446"/>
      <c r="IE149" s="446"/>
      <c r="IF149" s="1028"/>
      <c r="IG149" s="1027"/>
      <c r="IH149" s="446"/>
      <c r="II149" s="446"/>
      <c r="IJ149" s="1028"/>
      <c r="IK149" s="1027"/>
      <c r="IL149" s="446"/>
      <c r="IM149" s="446"/>
      <c r="IN149" s="1028"/>
    </row>
    <row r="150" spans="1:248" ht="14">
      <c r="A150" s="2560"/>
      <c r="B150" s="1508" t="s">
        <v>18016</v>
      </c>
      <c r="C150" s="1416"/>
      <c r="D150" s="1143"/>
      <c r="E150" s="1144"/>
      <c r="F150" s="1144"/>
      <c r="G150" s="1145"/>
      <c r="H150" s="1143"/>
      <c r="I150" s="1144"/>
      <c r="J150" s="1144"/>
      <c r="K150" s="1145"/>
      <c r="L150" s="1143"/>
      <c r="M150" s="1144"/>
      <c r="N150" s="1144"/>
      <c r="O150" s="1145"/>
      <c r="P150" s="1143"/>
      <c r="Q150" s="1144"/>
      <c r="R150" s="1144"/>
      <c r="S150" s="1145"/>
      <c r="T150" s="1143"/>
      <c r="U150" s="1144"/>
      <c r="V150" s="1144"/>
      <c r="W150" s="1145"/>
      <c r="X150" s="1143"/>
      <c r="Y150" s="1144"/>
      <c r="Z150" s="1144"/>
      <c r="AA150" s="1145"/>
      <c r="AB150" s="1143"/>
      <c r="AC150" s="1144"/>
      <c r="AD150" s="1144"/>
      <c r="AE150" s="1145"/>
      <c r="AF150" s="1143"/>
      <c r="AG150" s="1144"/>
      <c r="AH150" s="1144"/>
      <c r="AI150" s="1145"/>
      <c r="AJ150" s="1143"/>
      <c r="AK150" s="1144"/>
      <c r="AL150" s="1144"/>
      <c r="AM150" s="1145"/>
      <c r="AN150" s="1143"/>
      <c r="AO150" s="1144"/>
      <c r="AP150" s="1144"/>
      <c r="AQ150" s="1145"/>
      <c r="AR150" s="1143"/>
      <c r="AS150" s="1144"/>
      <c r="AT150" s="1144"/>
      <c r="AU150" s="1145"/>
      <c r="AV150" s="1143"/>
      <c r="AW150" s="1144"/>
      <c r="AX150" s="1144"/>
      <c r="AY150" s="1145"/>
      <c r="AZ150" s="1143"/>
      <c r="BA150" s="1144"/>
      <c r="BB150" s="1144"/>
      <c r="BC150" s="1145"/>
      <c r="BD150" s="1143"/>
      <c r="BE150" s="1144"/>
      <c r="BF150" s="1144"/>
      <c r="BG150" s="1145"/>
      <c r="BH150" s="1143"/>
      <c r="BI150" s="1144"/>
      <c r="BJ150" s="1144"/>
      <c r="BK150" s="1145"/>
      <c r="BL150" s="1143"/>
      <c r="BM150" s="1144"/>
      <c r="BN150" s="1144"/>
      <c r="BO150" s="1145"/>
      <c r="BP150" s="1143"/>
      <c r="BQ150" s="1144"/>
      <c r="BR150" s="1144"/>
      <c r="BS150" s="1145"/>
      <c r="BT150" s="1143"/>
      <c r="BU150" s="1144"/>
      <c r="BV150" s="1144"/>
      <c r="BW150" s="1145"/>
      <c r="BX150" s="1143"/>
      <c r="BY150" s="1144"/>
      <c r="BZ150" s="1144"/>
      <c r="CA150" s="1145"/>
      <c r="CB150" s="1143"/>
      <c r="CC150" s="1144"/>
      <c r="CD150" s="1144"/>
      <c r="CE150" s="1145"/>
      <c r="CF150" s="1143"/>
      <c r="CG150" s="1144"/>
      <c r="CH150" s="1144"/>
      <c r="CI150" s="1145"/>
      <c r="CJ150" s="1143"/>
      <c r="CK150" s="1144"/>
      <c r="CL150" s="1144"/>
      <c r="CM150" s="1145"/>
      <c r="CN150" s="1143"/>
      <c r="CO150" s="1144"/>
      <c r="CP150" s="1144"/>
      <c r="CQ150" s="1145"/>
      <c r="CR150" s="1143"/>
      <c r="CS150" s="1144"/>
      <c r="CT150" s="1144"/>
      <c r="CU150" s="1145"/>
      <c r="CV150" s="1143"/>
      <c r="CW150" s="1144"/>
      <c r="CX150" s="1144"/>
      <c r="CY150" s="1145"/>
      <c r="CZ150" s="1143"/>
      <c r="DA150" s="1144"/>
      <c r="DB150" s="1144"/>
      <c r="DC150" s="1145"/>
      <c r="DD150" s="1143"/>
      <c r="DE150" s="1144"/>
      <c r="DF150" s="1144"/>
      <c r="DG150" s="1145"/>
      <c r="DH150" s="1143"/>
      <c r="DI150" s="1144"/>
      <c r="DJ150" s="1144"/>
      <c r="DK150" s="1145"/>
      <c r="DL150" s="1143"/>
      <c r="DM150" s="1144"/>
      <c r="DN150" s="1144"/>
      <c r="DO150" s="1145"/>
      <c r="DP150" s="1143"/>
      <c r="DQ150" s="1144"/>
      <c r="DR150" s="1144"/>
      <c r="DS150" s="1145"/>
      <c r="DT150" s="1143"/>
      <c r="DU150" s="1144"/>
      <c r="DV150" s="1144"/>
      <c r="DW150" s="1145"/>
      <c r="DX150" s="1026"/>
      <c r="DY150" s="1143"/>
      <c r="DZ150" s="1144"/>
      <c r="EA150" s="1144"/>
      <c r="EB150" s="1145"/>
      <c r="EC150" s="1143"/>
      <c r="ED150" s="1144"/>
      <c r="EE150" s="1144"/>
      <c r="EF150" s="1145"/>
      <c r="EG150" s="1143"/>
      <c r="EH150" s="1144"/>
      <c r="EI150" s="1144"/>
      <c r="EJ150" s="1145"/>
      <c r="EK150" s="1143"/>
      <c r="EL150" s="1144"/>
      <c r="EM150" s="1144"/>
      <c r="EN150" s="1145"/>
      <c r="EO150" s="1143"/>
      <c r="EP150" s="1144"/>
      <c r="EQ150" s="1144"/>
      <c r="ER150" s="1145"/>
      <c r="ES150" s="1143"/>
      <c r="ET150" s="1144"/>
      <c r="EU150" s="1144"/>
      <c r="EV150" s="1145"/>
      <c r="EW150" s="1143"/>
      <c r="EX150" s="1144"/>
      <c r="EY150" s="1144"/>
      <c r="EZ150" s="1145"/>
      <c r="FA150" s="1143"/>
      <c r="FB150" s="1144"/>
      <c r="FC150" s="1144"/>
      <c r="FD150" s="1145"/>
      <c r="FE150" s="1143"/>
      <c r="FF150" s="1144"/>
      <c r="FG150" s="1144"/>
      <c r="FH150" s="1145"/>
      <c r="FI150" s="1143"/>
      <c r="FJ150" s="1144"/>
      <c r="FK150" s="1144"/>
      <c r="FL150" s="1145"/>
      <c r="FM150" s="1143"/>
      <c r="FN150" s="1144"/>
      <c r="FO150" s="1144"/>
      <c r="FP150" s="1145"/>
      <c r="FQ150" s="1143"/>
      <c r="FR150" s="1144"/>
      <c r="FS150" s="1144"/>
      <c r="FT150" s="1145"/>
      <c r="FU150" s="1143"/>
      <c r="FV150" s="1144"/>
      <c r="FW150" s="1144"/>
      <c r="FX150" s="1145"/>
      <c r="FY150" s="1143"/>
      <c r="FZ150" s="1144"/>
      <c r="GA150" s="1144"/>
      <c r="GB150" s="1145"/>
      <c r="GC150" s="1143"/>
      <c r="GD150" s="1144"/>
      <c r="GE150" s="1144"/>
      <c r="GF150" s="1145"/>
      <c r="GG150" s="1143"/>
      <c r="GH150" s="1144"/>
      <c r="GI150" s="1144"/>
      <c r="GJ150" s="1145"/>
      <c r="GK150" s="1143"/>
      <c r="GL150" s="1144"/>
      <c r="GM150" s="1144"/>
      <c r="GN150" s="1145"/>
      <c r="GO150" s="1143"/>
      <c r="GP150" s="1144"/>
      <c r="GQ150" s="1144"/>
      <c r="GR150" s="1145"/>
      <c r="GS150" s="1143"/>
      <c r="GT150" s="1144"/>
      <c r="GU150" s="1144"/>
      <c r="GV150" s="1145"/>
      <c r="GW150" s="1143"/>
      <c r="GX150" s="1144"/>
      <c r="GY150" s="1144"/>
      <c r="GZ150" s="1145"/>
      <c r="HA150" s="1143"/>
      <c r="HB150" s="1144"/>
      <c r="HC150" s="1144"/>
      <c r="HD150" s="1145"/>
      <c r="HE150" s="1143"/>
      <c r="HF150" s="1144"/>
      <c r="HG150" s="1144"/>
      <c r="HH150" s="1145"/>
      <c r="HI150" s="1143"/>
      <c r="HJ150" s="1144"/>
      <c r="HK150" s="1144"/>
      <c r="HL150" s="1145"/>
      <c r="HM150" s="1143"/>
      <c r="HN150" s="1144"/>
      <c r="HO150" s="1144"/>
      <c r="HP150" s="1145"/>
      <c r="HQ150" s="1143"/>
      <c r="HR150" s="1144"/>
      <c r="HS150" s="1144"/>
      <c r="HT150" s="1145"/>
      <c r="HU150" s="1143"/>
      <c r="HV150" s="1144"/>
      <c r="HW150" s="1144"/>
      <c r="HX150" s="1145"/>
      <c r="HY150" s="1143"/>
      <c r="HZ150" s="1144"/>
      <c r="IA150" s="1144"/>
      <c r="IB150" s="1145"/>
      <c r="IC150" s="1143"/>
      <c r="ID150" s="1144"/>
      <c r="IE150" s="1144"/>
      <c r="IF150" s="1145"/>
      <c r="IG150" s="1143"/>
      <c r="IH150" s="1144"/>
      <c r="II150" s="1144"/>
      <c r="IJ150" s="1145"/>
      <c r="IK150" s="1143"/>
      <c r="IL150" s="1144"/>
      <c r="IM150" s="1144"/>
      <c r="IN150" s="1145"/>
    </row>
    <row r="151" spans="1:248" ht="30">
      <c r="A151" s="2563" t="s">
        <v>18017</v>
      </c>
      <c r="B151" s="1509">
        <v>0.41666666666666669</v>
      </c>
      <c r="C151" s="1416"/>
      <c r="D151" s="1065"/>
      <c r="E151" s="1066"/>
      <c r="F151" s="1066"/>
      <c r="G151" s="1067"/>
      <c r="H151" s="1065"/>
      <c r="I151" s="1066"/>
      <c r="J151" s="1066"/>
      <c r="K151" s="1067"/>
      <c r="L151" s="1065"/>
      <c r="M151" s="1066"/>
      <c r="N151" s="1066"/>
      <c r="O151" s="1067"/>
      <c r="P151" s="1065"/>
      <c r="Q151" s="1066"/>
      <c r="R151" s="1066"/>
      <c r="S151" s="1067"/>
      <c r="T151" s="1065"/>
      <c r="U151" s="1066"/>
      <c r="V151" s="1066"/>
      <c r="W151" s="1067"/>
      <c r="X151" s="1071" t="s">
        <v>16187</v>
      </c>
      <c r="Y151" s="1071" t="s">
        <v>16187</v>
      </c>
      <c r="Z151" s="1071" t="s">
        <v>16187</v>
      </c>
      <c r="AA151" s="1069" t="s">
        <v>18018</v>
      </c>
      <c r="AB151" s="1458" t="s">
        <v>18019</v>
      </c>
      <c r="AC151" s="1071" t="s">
        <v>16733</v>
      </c>
      <c r="AD151" s="1071" t="s">
        <v>16733</v>
      </c>
      <c r="AE151" s="1303" t="s">
        <v>18020</v>
      </c>
      <c r="AF151" s="1053" t="s">
        <v>17972</v>
      </c>
      <c r="AG151" s="1041" t="s">
        <v>17972</v>
      </c>
      <c r="AH151" s="1041" t="s">
        <v>17972</v>
      </c>
      <c r="AI151" s="1054" t="s">
        <v>17972</v>
      </c>
      <c r="AJ151" s="1065"/>
      <c r="AK151" s="1066"/>
      <c r="AL151" s="1066"/>
      <c r="AM151" s="1067"/>
      <c r="AN151" s="1065"/>
      <c r="AO151" s="1066"/>
      <c r="AP151" s="1066"/>
      <c r="AQ151" s="1067"/>
      <c r="AR151" s="1065"/>
      <c r="AS151" s="1066"/>
      <c r="AT151" s="1066"/>
      <c r="AU151" s="1067"/>
      <c r="AV151" s="1065"/>
      <c r="AW151" s="1066"/>
      <c r="AX151" s="1066"/>
      <c r="AY151" s="1067"/>
      <c r="AZ151" s="1065"/>
      <c r="BA151" s="1066"/>
      <c r="BB151" s="1066"/>
      <c r="BC151" s="1067"/>
      <c r="BD151" s="1065"/>
      <c r="BE151" s="1066"/>
      <c r="BF151" s="1066"/>
      <c r="BG151" s="1067"/>
      <c r="BH151" s="1065"/>
      <c r="BI151" s="1066"/>
      <c r="BJ151" s="1066"/>
      <c r="BK151" s="1067"/>
      <c r="BL151" s="1065"/>
      <c r="BM151" s="1066"/>
      <c r="BN151" s="1066"/>
      <c r="BO151" s="1067"/>
      <c r="BP151" s="1065"/>
      <c r="BQ151" s="1066"/>
      <c r="BR151" s="1066"/>
      <c r="BS151" s="1067"/>
      <c r="BT151" s="1065"/>
      <c r="BU151" s="1066"/>
      <c r="BV151" s="1066"/>
      <c r="BW151" s="1067"/>
      <c r="BX151" s="1065"/>
      <c r="BY151" s="1066"/>
      <c r="BZ151" s="1066"/>
      <c r="CA151" s="1067"/>
      <c r="CB151" s="1065"/>
      <c r="CC151" s="1066"/>
      <c r="CD151" s="1066"/>
      <c r="CE151" s="1067"/>
      <c r="CF151" s="1065"/>
      <c r="CG151" s="1066"/>
      <c r="CH151" s="1066"/>
      <c r="CI151" s="1067"/>
      <c r="CJ151" s="1065"/>
      <c r="CK151" s="1066"/>
      <c r="CL151" s="1066"/>
      <c r="CM151" s="1067"/>
      <c r="CN151" s="1065"/>
      <c r="CO151" s="1066"/>
      <c r="CP151" s="1066"/>
      <c r="CQ151" s="1067"/>
      <c r="CR151" s="1065"/>
      <c r="CS151" s="1066"/>
      <c r="CT151" s="1066"/>
      <c r="CU151" s="1067"/>
      <c r="CV151" s="1065"/>
      <c r="CW151" s="1066"/>
      <c r="CX151" s="1066"/>
      <c r="CY151" s="1067"/>
      <c r="CZ151" s="1065"/>
      <c r="DA151" s="1066"/>
      <c r="DB151" s="1066"/>
      <c r="DC151" s="1067"/>
      <c r="DD151" s="1065"/>
      <c r="DE151" s="1066"/>
      <c r="DF151" s="1066"/>
      <c r="DG151" s="1067"/>
      <c r="DH151" s="1053" t="s">
        <v>16347</v>
      </c>
      <c r="DI151" s="1041" t="s">
        <v>16347</v>
      </c>
      <c r="DJ151" s="1041" t="s">
        <v>16347</v>
      </c>
      <c r="DK151" s="1054" t="s">
        <v>16347</v>
      </c>
      <c r="DL151" s="1065"/>
      <c r="DM151" s="1066"/>
      <c r="DN151" s="1066"/>
      <c r="DO151" s="1067"/>
      <c r="DP151" s="1053" t="s">
        <v>17194</v>
      </c>
      <c r="DQ151" s="1041" t="s">
        <v>17194</v>
      </c>
      <c r="DR151" s="1041" t="s">
        <v>17194</v>
      </c>
      <c r="DS151" s="1054" t="s">
        <v>17194</v>
      </c>
      <c r="DT151" s="1053" t="s">
        <v>17864</v>
      </c>
      <c r="DU151" s="1041" t="s">
        <v>17864</v>
      </c>
      <c r="DV151" s="1041" t="s">
        <v>17864</v>
      </c>
      <c r="DW151" s="1054" t="s">
        <v>17864</v>
      </c>
      <c r="DX151" s="1026"/>
      <c r="DY151" s="1065"/>
      <c r="DZ151" s="1066"/>
      <c r="EA151" s="1066"/>
      <c r="EB151" s="1067"/>
      <c r="EC151" s="1065"/>
      <c r="ED151" s="1066"/>
      <c r="EE151" s="1066"/>
      <c r="EF151" s="1067"/>
      <c r="EG151" s="1065"/>
      <c r="EH151" s="1066"/>
      <c r="EI151" s="1066"/>
      <c r="EJ151" s="1067"/>
      <c r="EK151" s="1053" t="s">
        <v>15232</v>
      </c>
      <c r="EL151" s="1041" t="s">
        <v>15232</v>
      </c>
      <c r="EM151" s="1041" t="s">
        <v>15232</v>
      </c>
      <c r="EN151" s="1054" t="s">
        <v>15232</v>
      </c>
      <c r="EO151" s="1068" t="s">
        <v>16180</v>
      </c>
      <c r="EP151" s="1068" t="s">
        <v>16180</v>
      </c>
      <c r="EQ151" s="1068" t="s">
        <v>16180</v>
      </c>
      <c r="ER151" s="1069" t="s">
        <v>18021</v>
      </c>
      <c r="ES151" s="1071" t="s">
        <v>16733</v>
      </c>
      <c r="ET151" s="1071" t="s">
        <v>16733</v>
      </c>
      <c r="EU151" s="1071" t="s">
        <v>16733</v>
      </c>
      <c r="EV151" s="1303" t="s">
        <v>18022</v>
      </c>
      <c r="EW151" s="1065"/>
      <c r="EX151" s="1066"/>
      <c r="EY151" s="1066"/>
      <c r="EZ151" s="1067"/>
      <c r="FA151" s="1065"/>
      <c r="FB151" s="1066"/>
      <c r="FC151" s="1066"/>
      <c r="FD151" s="1067"/>
      <c r="FE151" s="1065"/>
      <c r="FF151" s="1066"/>
      <c r="FG151" s="1066"/>
      <c r="FH151" s="1067"/>
      <c r="FI151" s="1065"/>
      <c r="FJ151" s="1066"/>
      <c r="FK151" s="1066"/>
      <c r="FL151" s="1067"/>
      <c r="FM151" s="1065"/>
      <c r="FN151" s="1066"/>
      <c r="FO151" s="1066"/>
      <c r="FP151" s="1067"/>
      <c r="FQ151" s="1065"/>
      <c r="FR151" s="1066"/>
      <c r="FS151" s="1066"/>
      <c r="FT151" s="1067"/>
      <c r="FU151" s="1065"/>
      <c r="FV151" s="1066"/>
      <c r="FW151" s="1066"/>
      <c r="FX151" s="1067"/>
      <c r="FY151" s="1065"/>
      <c r="FZ151" s="1066"/>
      <c r="GA151" s="1066"/>
      <c r="GB151" s="1067"/>
      <c r="GC151" s="1065"/>
      <c r="GD151" s="1066"/>
      <c r="GE151" s="1066"/>
      <c r="GF151" s="1067"/>
      <c r="GG151" s="1065"/>
      <c r="GH151" s="1066"/>
      <c r="GI151" s="1066"/>
      <c r="GJ151" s="1067"/>
      <c r="GK151" s="1065"/>
      <c r="GL151" s="1066"/>
      <c r="GM151" s="1066"/>
      <c r="GN151" s="1067"/>
      <c r="GO151" s="1065"/>
      <c r="GP151" s="1066"/>
      <c r="GQ151" s="1066"/>
      <c r="GR151" s="1067"/>
      <c r="GS151" s="1065"/>
      <c r="GT151" s="1066"/>
      <c r="GU151" s="1066"/>
      <c r="GV151" s="1067"/>
      <c r="GW151" s="1065"/>
      <c r="GX151" s="1066"/>
      <c r="GY151" s="1066"/>
      <c r="GZ151" s="1067"/>
      <c r="HA151" s="1065"/>
      <c r="HB151" s="1066"/>
      <c r="HC151" s="1066"/>
      <c r="HD151" s="1067"/>
      <c r="HE151" s="1065"/>
      <c r="HF151" s="1066"/>
      <c r="HG151" s="1066"/>
      <c r="HH151" s="1067"/>
      <c r="HI151" s="1065"/>
      <c r="HJ151" s="1066"/>
      <c r="HK151" s="1066"/>
      <c r="HL151" s="1067"/>
      <c r="HM151" s="1065"/>
      <c r="HN151" s="1066"/>
      <c r="HO151" s="1066"/>
      <c r="HP151" s="1067"/>
      <c r="HQ151" s="1065"/>
      <c r="HR151" s="1066"/>
      <c r="HS151" s="1066"/>
      <c r="HT151" s="1067"/>
      <c r="HU151" s="1065"/>
      <c r="HV151" s="1066"/>
      <c r="HW151" s="1066"/>
      <c r="HX151" s="1067"/>
      <c r="HY151" s="1065"/>
      <c r="HZ151" s="1066"/>
      <c r="IA151" s="1066"/>
      <c r="IB151" s="1067"/>
      <c r="IC151" s="1065"/>
      <c r="ID151" s="1066"/>
      <c r="IE151" s="1066"/>
      <c r="IF151" s="1067"/>
      <c r="IG151" s="1065"/>
      <c r="IH151" s="1066"/>
      <c r="II151" s="1066"/>
      <c r="IJ151" s="1067"/>
      <c r="IK151" s="1065"/>
      <c r="IL151" s="1066"/>
      <c r="IM151" s="1066"/>
      <c r="IN151" s="1067"/>
    </row>
    <row r="152" spans="1:248" ht="30">
      <c r="A152" s="2500"/>
      <c r="B152" s="1507">
        <v>0.625</v>
      </c>
      <c r="C152" s="1416"/>
      <c r="D152" s="1027"/>
      <c r="E152" s="446"/>
      <c r="F152" s="446"/>
      <c r="G152" s="1028"/>
      <c r="H152" s="1027"/>
      <c r="I152" s="446"/>
      <c r="J152" s="446"/>
      <c r="K152" s="1028"/>
      <c r="L152" s="1027"/>
      <c r="M152" s="446"/>
      <c r="N152" s="446"/>
      <c r="O152" s="1028"/>
      <c r="P152" s="1027"/>
      <c r="Q152" s="446"/>
      <c r="R152" s="446"/>
      <c r="S152" s="1028"/>
      <c r="T152" s="1027"/>
      <c r="U152" s="446"/>
      <c r="V152" s="446"/>
      <c r="W152" s="1028"/>
      <c r="X152" s="1113" t="s">
        <v>16151</v>
      </c>
      <c r="Y152" s="1019" t="s">
        <v>16151</v>
      </c>
      <c r="Z152" s="1019" t="s">
        <v>16151</v>
      </c>
      <c r="AA152" s="1020" t="s">
        <v>16151</v>
      </c>
      <c r="AB152" s="1027"/>
      <c r="AC152" s="446"/>
      <c r="AD152" s="446"/>
      <c r="AE152" s="1028"/>
      <c r="AF152" s="1027"/>
      <c r="AG152" s="446"/>
      <c r="AH152" s="446"/>
      <c r="AI152" s="1028"/>
      <c r="AJ152" s="1027"/>
      <c r="AK152" s="446"/>
      <c r="AL152" s="446"/>
      <c r="AM152" s="1028"/>
      <c r="AN152" s="1027"/>
      <c r="AO152" s="446"/>
      <c r="AP152" s="446"/>
      <c r="AQ152" s="1028"/>
      <c r="AR152" s="1027"/>
      <c r="AS152" s="446"/>
      <c r="AT152" s="446"/>
      <c r="AU152" s="1028"/>
      <c r="AV152" s="1027"/>
      <c r="AW152" s="446"/>
      <c r="AX152" s="446"/>
      <c r="AY152" s="1028"/>
      <c r="AZ152" s="1027"/>
      <c r="BA152" s="446"/>
      <c r="BB152" s="446"/>
      <c r="BC152" s="1028"/>
      <c r="BD152" s="1027"/>
      <c r="BE152" s="446"/>
      <c r="BF152" s="446"/>
      <c r="BG152" s="1028"/>
      <c r="BH152" s="1027"/>
      <c r="BI152" s="446"/>
      <c r="BJ152" s="446"/>
      <c r="BK152" s="1028"/>
      <c r="BL152" s="1027"/>
      <c r="BM152" s="446"/>
      <c r="BN152" s="446"/>
      <c r="BO152" s="1028"/>
      <c r="BP152" s="1027"/>
      <c r="BQ152" s="446"/>
      <c r="BR152" s="446"/>
      <c r="BS152" s="1028"/>
      <c r="BT152" s="1027"/>
      <c r="BU152" s="446"/>
      <c r="BV152" s="446"/>
      <c r="BW152" s="1028"/>
      <c r="BX152" s="1027"/>
      <c r="BY152" s="446"/>
      <c r="BZ152" s="446"/>
      <c r="CA152" s="1028"/>
      <c r="CB152" s="1027"/>
      <c r="CC152" s="446"/>
      <c r="CD152" s="446"/>
      <c r="CE152" s="1028"/>
      <c r="CF152" s="1027"/>
      <c r="CG152" s="446"/>
      <c r="CH152" s="446"/>
      <c r="CI152" s="1028"/>
      <c r="CJ152" s="1027"/>
      <c r="CK152" s="446"/>
      <c r="CL152" s="446"/>
      <c r="CM152" s="1028"/>
      <c r="CN152" s="1027"/>
      <c r="CO152" s="446"/>
      <c r="CP152" s="446"/>
      <c r="CQ152" s="1028"/>
      <c r="CR152" s="1027"/>
      <c r="CS152" s="446"/>
      <c r="CT152" s="446"/>
      <c r="CU152" s="1028"/>
      <c r="CV152" s="1027"/>
      <c r="CW152" s="446"/>
      <c r="CX152" s="446"/>
      <c r="CY152" s="1028"/>
      <c r="CZ152" s="1027"/>
      <c r="DA152" s="446"/>
      <c r="DB152" s="446"/>
      <c r="DC152" s="1028"/>
      <c r="DD152" s="1027"/>
      <c r="DE152" s="446"/>
      <c r="DF152" s="446"/>
      <c r="DG152" s="1028"/>
      <c r="DH152" s="1027"/>
      <c r="DI152" s="446"/>
      <c r="DJ152" s="446"/>
      <c r="DK152" s="1028"/>
      <c r="DL152" s="1113" t="s">
        <v>16142</v>
      </c>
      <c r="DM152" s="1019" t="s">
        <v>16142</v>
      </c>
      <c r="DN152" s="1019" t="s">
        <v>16142</v>
      </c>
      <c r="DO152" s="1020" t="s">
        <v>16142</v>
      </c>
      <c r="DP152" s="1027"/>
      <c r="DQ152" s="446"/>
      <c r="DR152" s="446"/>
      <c r="DS152" s="1028"/>
      <c r="DT152" s="1027"/>
      <c r="DU152" s="446"/>
      <c r="DV152" s="446"/>
      <c r="DW152" s="1028"/>
      <c r="DX152" s="1026"/>
      <c r="DY152" s="1027"/>
      <c r="DZ152" s="446"/>
      <c r="EA152" s="446"/>
      <c r="EB152" s="1028"/>
      <c r="EC152" s="1113" t="s">
        <v>16260</v>
      </c>
      <c r="ED152" s="1019" t="s">
        <v>16260</v>
      </c>
      <c r="EE152" s="1019" t="s">
        <v>16260</v>
      </c>
      <c r="EF152" s="1020" t="s">
        <v>16260</v>
      </c>
      <c r="EG152" s="1027"/>
      <c r="EH152" s="446"/>
      <c r="EI152" s="446"/>
      <c r="EJ152" s="1028"/>
      <c r="EK152" s="1113" t="s">
        <v>16260</v>
      </c>
      <c r="EL152" s="1019" t="s">
        <v>16260</v>
      </c>
      <c r="EM152" s="1019" t="s">
        <v>16260</v>
      </c>
      <c r="EN152" s="1020" t="s">
        <v>16260</v>
      </c>
      <c r="EO152" s="1027"/>
      <c r="EP152" s="446"/>
      <c r="EQ152" s="446"/>
      <c r="ER152" s="1028"/>
      <c r="ES152" s="1027"/>
      <c r="ET152" s="446"/>
      <c r="EU152" s="446"/>
      <c r="EV152" s="1028"/>
      <c r="EW152" s="1027"/>
      <c r="EX152" s="446"/>
      <c r="EY152" s="446"/>
      <c r="EZ152" s="1028"/>
      <c r="FA152" s="1027"/>
      <c r="FB152" s="446"/>
      <c r="FC152" s="446"/>
      <c r="FD152" s="1028"/>
      <c r="FE152" s="1027"/>
      <c r="FF152" s="446"/>
      <c r="FG152" s="446"/>
      <c r="FH152" s="1028"/>
      <c r="FI152" s="1027"/>
      <c r="FJ152" s="446"/>
      <c r="FK152" s="446"/>
      <c r="FL152" s="1028"/>
      <c r="FM152" s="1027"/>
      <c r="FN152" s="446"/>
      <c r="FO152" s="446"/>
      <c r="FP152" s="1028"/>
      <c r="FQ152" s="1027"/>
      <c r="FR152" s="446"/>
      <c r="FS152" s="446"/>
      <c r="FT152" s="1028"/>
      <c r="FU152" s="1027"/>
      <c r="FV152" s="446"/>
      <c r="FW152" s="446"/>
      <c r="FX152" s="1028"/>
      <c r="FY152" s="1027"/>
      <c r="FZ152" s="446"/>
      <c r="GA152" s="446"/>
      <c r="GB152" s="1028"/>
      <c r="GC152" s="1027"/>
      <c r="GD152" s="446"/>
      <c r="GE152" s="446"/>
      <c r="GF152" s="1028"/>
      <c r="GG152" s="1027"/>
      <c r="GH152" s="446"/>
      <c r="GI152" s="446"/>
      <c r="GJ152" s="1028"/>
      <c r="GK152" s="1027"/>
      <c r="GL152" s="446"/>
      <c r="GM152" s="446"/>
      <c r="GN152" s="1028"/>
      <c r="GO152" s="1027"/>
      <c r="GP152" s="446"/>
      <c r="GQ152" s="446"/>
      <c r="GR152" s="1028"/>
      <c r="GS152" s="1027"/>
      <c r="GT152" s="446"/>
      <c r="GU152" s="446"/>
      <c r="GV152" s="1028"/>
      <c r="GW152" s="1027"/>
      <c r="GX152" s="446"/>
      <c r="GY152" s="446"/>
      <c r="GZ152" s="1028"/>
      <c r="HA152" s="1027"/>
      <c r="HB152" s="446"/>
      <c r="HC152" s="446"/>
      <c r="HD152" s="1028"/>
      <c r="HE152" s="1027"/>
      <c r="HF152" s="446"/>
      <c r="HG152" s="446"/>
      <c r="HH152" s="1028"/>
      <c r="HI152" s="1027"/>
      <c r="HJ152" s="446"/>
      <c r="HK152" s="446"/>
      <c r="HL152" s="1028"/>
      <c r="HM152" s="1027"/>
      <c r="HN152" s="446"/>
      <c r="HO152" s="446"/>
      <c r="HP152" s="1028"/>
      <c r="HQ152" s="1027"/>
      <c r="HR152" s="446"/>
      <c r="HS152" s="446"/>
      <c r="HT152" s="1028"/>
      <c r="HU152" s="1027"/>
      <c r="HV152" s="446"/>
      <c r="HW152" s="446"/>
      <c r="HX152" s="1028"/>
      <c r="HY152" s="1027"/>
      <c r="HZ152" s="446"/>
      <c r="IA152" s="446"/>
      <c r="IB152" s="1028"/>
      <c r="IC152" s="1027"/>
      <c r="ID152" s="446"/>
      <c r="IE152" s="446"/>
      <c r="IF152" s="1028"/>
      <c r="IG152" s="1027"/>
      <c r="IH152" s="446"/>
      <c r="II152" s="446"/>
      <c r="IJ152" s="1028"/>
      <c r="IK152" s="1027"/>
      <c r="IL152" s="446"/>
      <c r="IM152" s="446"/>
      <c r="IN152" s="1028"/>
    </row>
    <row r="153" spans="1:248" ht="14">
      <c r="A153" s="2560"/>
      <c r="B153" s="1508" t="s">
        <v>18023</v>
      </c>
      <c r="C153" s="1416"/>
      <c r="D153" s="1143"/>
      <c r="E153" s="1144"/>
      <c r="F153" s="1144"/>
      <c r="G153" s="1145"/>
      <c r="H153" s="1143"/>
      <c r="I153" s="1144"/>
      <c r="J153" s="1144"/>
      <c r="K153" s="1145"/>
      <c r="L153" s="1143"/>
      <c r="M153" s="1144"/>
      <c r="N153" s="1144"/>
      <c r="O153" s="1145"/>
      <c r="P153" s="1143"/>
      <c r="Q153" s="1144"/>
      <c r="R153" s="1144"/>
      <c r="S153" s="1145"/>
      <c r="T153" s="1143"/>
      <c r="U153" s="1144"/>
      <c r="V153" s="1144"/>
      <c r="W153" s="1145"/>
      <c r="X153" s="1143"/>
      <c r="Y153" s="1144"/>
      <c r="Z153" s="1144"/>
      <c r="AA153" s="1145"/>
      <c r="AB153" s="1143"/>
      <c r="AC153" s="1144"/>
      <c r="AD153" s="1144"/>
      <c r="AE153" s="1145"/>
      <c r="AF153" s="1143"/>
      <c r="AG153" s="1144"/>
      <c r="AH153" s="1144"/>
      <c r="AI153" s="1145"/>
      <c r="AJ153" s="1143"/>
      <c r="AK153" s="1144"/>
      <c r="AL153" s="1144"/>
      <c r="AM153" s="1145"/>
      <c r="AN153" s="1143"/>
      <c r="AO153" s="1144"/>
      <c r="AP153" s="1144"/>
      <c r="AQ153" s="1145"/>
      <c r="AR153" s="1143"/>
      <c r="AS153" s="1144"/>
      <c r="AT153" s="1144"/>
      <c r="AU153" s="1145"/>
      <c r="AV153" s="1143"/>
      <c r="AW153" s="1144"/>
      <c r="AX153" s="1144"/>
      <c r="AY153" s="1145"/>
      <c r="AZ153" s="1143"/>
      <c r="BA153" s="1144"/>
      <c r="BB153" s="1144"/>
      <c r="BC153" s="1145"/>
      <c r="BD153" s="1143"/>
      <c r="BE153" s="1144"/>
      <c r="BF153" s="1144"/>
      <c r="BG153" s="1145"/>
      <c r="BH153" s="1143"/>
      <c r="BI153" s="1144"/>
      <c r="BJ153" s="1144"/>
      <c r="BK153" s="1145"/>
      <c r="BL153" s="1143"/>
      <c r="BM153" s="1144"/>
      <c r="BN153" s="1144"/>
      <c r="BO153" s="1145"/>
      <c r="BP153" s="1143"/>
      <c r="BQ153" s="1144"/>
      <c r="BR153" s="1144"/>
      <c r="BS153" s="1145"/>
      <c r="BT153" s="1143"/>
      <c r="BU153" s="1144"/>
      <c r="BV153" s="1144"/>
      <c r="BW153" s="1145"/>
      <c r="BX153" s="1143"/>
      <c r="BY153" s="1144"/>
      <c r="BZ153" s="1144"/>
      <c r="CA153" s="1145"/>
      <c r="CB153" s="1143"/>
      <c r="CC153" s="1144"/>
      <c r="CD153" s="1144"/>
      <c r="CE153" s="1145"/>
      <c r="CF153" s="1143"/>
      <c r="CG153" s="1144"/>
      <c r="CH153" s="1144"/>
      <c r="CI153" s="1145"/>
      <c r="CJ153" s="1143"/>
      <c r="CK153" s="1144"/>
      <c r="CL153" s="1144"/>
      <c r="CM153" s="1145"/>
      <c r="CN153" s="1143"/>
      <c r="CO153" s="1144"/>
      <c r="CP153" s="1144"/>
      <c r="CQ153" s="1145"/>
      <c r="CR153" s="1143"/>
      <c r="CS153" s="1144"/>
      <c r="CT153" s="1144"/>
      <c r="CU153" s="1145"/>
      <c r="CV153" s="1143"/>
      <c r="CW153" s="1144"/>
      <c r="CX153" s="1144"/>
      <c r="CY153" s="1145"/>
      <c r="CZ153" s="1143"/>
      <c r="DA153" s="1144"/>
      <c r="DB153" s="1144"/>
      <c r="DC153" s="1145"/>
      <c r="DD153" s="1143"/>
      <c r="DE153" s="1144"/>
      <c r="DF153" s="1144"/>
      <c r="DG153" s="1145"/>
      <c r="DH153" s="1143"/>
      <c r="DI153" s="1144"/>
      <c r="DJ153" s="1144"/>
      <c r="DK153" s="1145"/>
      <c r="DL153" s="1143"/>
      <c r="DM153" s="1144"/>
      <c r="DN153" s="1144"/>
      <c r="DO153" s="1145"/>
      <c r="DP153" s="1143"/>
      <c r="DQ153" s="1144"/>
      <c r="DR153" s="1144"/>
      <c r="DS153" s="1145"/>
      <c r="DT153" s="1143"/>
      <c r="DU153" s="1144"/>
      <c r="DV153" s="1144"/>
      <c r="DW153" s="1145"/>
      <c r="DX153" s="1026"/>
      <c r="DY153" s="1434" t="s">
        <v>16142</v>
      </c>
      <c r="DZ153" s="1435" t="s">
        <v>16142</v>
      </c>
      <c r="EA153" s="1435" t="s">
        <v>16142</v>
      </c>
      <c r="EB153" s="1436" t="s">
        <v>16142</v>
      </c>
      <c r="EC153" s="1143"/>
      <c r="ED153" s="1144"/>
      <c r="EE153" s="1144"/>
      <c r="EF153" s="1145"/>
      <c r="EG153" s="1143"/>
      <c r="EH153" s="1144"/>
      <c r="EI153" s="1144"/>
      <c r="EJ153" s="1145"/>
      <c r="EK153" s="1434" t="s">
        <v>17997</v>
      </c>
      <c r="EL153" s="1435" t="s">
        <v>17997</v>
      </c>
      <c r="EM153" s="1435" t="s">
        <v>17997</v>
      </c>
      <c r="EN153" s="1436" t="s">
        <v>17997</v>
      </c>
      <c r="EO153" s="1143"/>
      <c r="EP153" s="1144"/>
      <c r="EQ153" s="1144"/>
      <c r="ER153" s="1145"/>
      <c r="ES153" s="1143"/>
      <c r="ET153" s="1144"/>
      <c r="EU153" s="1144"/>
      <c r="EV153" s="1145"/>
      <c r="EW153" s="1143"/>
      <c r="EX153" s="1144"/>
      <c r="EY153" s="1144"/>
      <c r="EZ153" s="1145"/>
      <c r="FA153" s="1143"/>
      <c r="FB153" s="1144"/>
      <c r="FC153" s="1144"/>
      <c r="FD153" s="1145"/>
      <c r="FE153" s="1143"/>
      <c r="FF153" s="1144"/>
      <c r="FG153" s="1144"/>
      <c r="FH153" s="1145"/>
      <c r="FI153" s="1143"/>
      <c r="FJ153" s="1144"/>
      <c r="FK153" s="1144"/>
      <c r="FL153" s="1145"/>
      <c r="FM153" s="1143"/>
      <c r="FN153" s="1144"/>
      <c r="FO153" s="1144"/>
      <c r="FP153" s="1145"/>
      <c r="FQ153" s="1143"/>
      <c r="FR153" s="1144"/>
      <c r="FS153" s="1144"/>
      <c r="FT153" s="1145"/>
      <c r="FU153" s="1143"/>
      <c r="FV153" s="1144"/>
      <c r="FW153" s="1144"/>
      <c r="FX153" s="1145"/>
      <c r="FY153" s="1143"/>
      <c r="FZ153" s="1144"/>
      <c r="GA153" s="1144"/>
      <c r="GB153" s="1145"/>
      <c r="GC153" s="1143"/>
      <c r="GD153" s="1144"/>
      <c r="GE153" s="1144"/>
      <c r="GF153" s="1145"/>
      <c r="GG153" s="1143"/>
      <c r="GH153" s="1144"/>
      <c r="GI153" s="1144"/>
      <c r="GJ153" s="1145"/>
      <c r="GK153" s="1143"/>
      <c r="GL153" s="1144"/>
      <c r="GM153" s="1144"/>
      <c r="GN153" s="1145"/>
      <c r="GO153" s="1143"/>
      <c r="GP153" s="1144"/>
      <c r="GQ153" s="1144"/>
      <c r="GR153" s="1145"/>
      <c r="GS153" s="1143"/>
      <c r="GT153" s="1144"/>
      <c r="GU153" s="1144"/>
      <c r="GV153" s="1145"/>
      <c r="GW153" s="1143"/>
      <c r="GX153" s="1144"/>
      <c r="GY153" s="1144"/>
      <c r="GZ153" s="1145"/>
      <c r="HA153" s="1143"/>
      <c r="HB153" s="1144"/>
      <c r="HC153" s="1144"/>
      <c r="HD153" s="1145"/>
      <c r="HE153" s="1143"/>
      <c r="HF153" s="1144"/>
      <c r="HG153" s="1144"/>
      <c r="HH153" s="1145"/>
      <c r="HI153" s="1143"/>
      <c r="HJ153" s="1144"/>
      <c r="HK153" s="1144"/>
      <c r="HL153" s="1145"/>
      <c r="HM153" s="1143"/>
      <c r="HN153" s="1144"/>
      <c r="HO153" s="1144"/>
      <c r="HP153" s="1145"/>
      <c r="HQ153" s="1143"/>
      <c r="HR153" s="1144"/>
      <c r="HS153" s="1144"/>
      <c r="HT153" s="1145"/>
      <c r="HU153" s="1143"/>
      <c r="HV153" s="1144"/>
      <c r="HW153" s="1144"/>
      <c r="HX153" s="1145"/>
      <c r="HY153" s="1143"/>
      <c r="HZ153" s="1144"/>
      <c r="IA153" s="1144"/>
      <c r="IB153" s="1145"/>
      <c r="IC153" s="1143"/>
      <c r="ID153" s="1144"/>
      <c r="IE153" s="1144"/>
      <c r="IF153" s="1145"/>
      <c r="IG153" s="1143"/>
      <c r="IH153" s="1144"/>
      <c r="II153" s="1144"/>
      <c r="IJ153" s="1145"/>
      <c r="IK153" s="1143"/>
      <c r="IL153" s="1144"/>
      <c r="IM153" s="1144"/>
      <c r="IN153" s="1145"/>
    </row>
    <row r="154" spans="1:248" ht="15">
      <c r="A154" s="2561" t="s">
        <v>18024</v>
      </c>
      <c r="B154" s="1513" t="s">
        <v>18025</v>
      </c>
      <c r="C154" s="1416"/>
      <c r="D154" s="1419" t="s">
        <v>17523</v>
      </c>
      <c r="E154" s="1419" t="s">
        <v>17523</v>
      </c>
      <c r="F154" s="1419" t="s">
        <v>17523</v>
      </c>
      <c r="G154" s="1420" t="s">
        <v>18026</v>
      </c>
      <c r="H154" s="1065"/>
      <c r="I154" s="1066"/>
      <c r="J154" s="1066"/>
      <c r="K154" s="1067"/>
      <c r="L154" s="1065"/>
      <c r="M154" s="1066"/>
      <c r="N154" s="1066"/>
      <c r="O154" s="1067"/>
      <c r="P154" s="1065"/>
      <c r="Q154" s="1066"/>
      <c r="R154" s="1066"/>
      <c r="S154" s="1067"/>
      <c r="T154" s="1419" t="s">
        <v>17526</v>
      </c>
      <c r="U154" s="1419" t="s">
        <v>17526</v>
      </c>
      <c r="V154" s="1419" t="s">
        <v>17526</v>
      </c>
      <c r="W154" s="1420" t="s">
        <v>18027</v>
      </c>
      <c r="X154" s="1065"/>
      <c r="Y154" s="1066"/>
      <c r="Z154" s="1066"/>
      <c r="AA154" s="1067"/>
      <c r="AB154" s="1065"/>
      <c r="AC154" s="1066"/>
      <c r="AD154" s="1066"/>
      <c r="AE154" s="1067"/>
      <c r="AF154" s="1053" t="s">
        <v>17962</v>
      </c>
      <c r="AG154" s="1041" t="s">
        <v>17962</v>
      </c>
      <c r="AH154" s="1041" t="s">
        <v>17962</v>
      </c>
      <c r="AI154" s="1054" t="s">
        <v>17962</v>
      </c>
      <c r="AJ154" s="1065"/>
      <c r="AK154" s="1066"/>
      <c r="AL154" s="1066"/>
      <c r="AM154" s="1066"/>
      <c r="AN154" s="1419" t="s">
        <v>17529</v>
      </c>
      <c r="AO154" s="1419" t="s">
        <v>17529</v>
      </c>
      <c r="AP154" s="1419" t="s">
        <v>17529</v>
      </c>
      <c r="AQ154" s="1420" t="s">
        <v>18028</v>
      </c>
      <c r="AR154" s="1065"/>
      <c r="AS154" s="1066"/>
      <c r="AT154" s="1066"/>
      <c r="AU154" s="1067"/>
      <c r="AV154" s="1065"/>
      <c r="AW154" s="1066"/>
      <c r="AX154" s="1066"/>
      <c r="AY154" s="1067"/>
      <c r="AZ154" s="1065"/>
      <c r="BA154" s="1066"/>
      <c r="BB154" s="1066"/>
      <c r="BC154" s="1067"/>
      <c r="BD154" s="1065"/>
      <c r="BE154" s="1066"/>
      <c r="BF154" s="1066"/>
      <c r="BG154" s="1067"/>
      <c r="BH154" s="1065"/>
      <c r="BI154" s="1066"/>
      <c r="BJ154" s="1066"/>
      <c r="BK154" s="1067"/>
      <c r="BL154" s="1065"/>
      <c r="BM154" s="1066"/>
      <c r="BN154" s="1066"/>
      <c r="BO154" s="1067"/>
      <c r="BP154" s="1065"/>
      <c r="BQ154" s="1066"/>
      <c r="BR154" s="1066"/>
      <c r="BS154" s="1067"/>
      <c r="BT154" s="1065"/>
      <c r="BU154" s="1066"/>
      <c r="BV154" s="1066"/>
      <c r="BW154" s="1067"/>
      <c r="BX154" s="1065"/>
      <c r="BY154" s="1066"/>
      <c r="BZ154" s="1066"/>
      <c r="CA154" s="1067"/>
      <c r="CB154" s="1065"/>
      <c r="CC154" s="1066"/>
      <c r="CD154" s="1066"/>
      <c r="CE154" s="1067"/>
      <c r="CF154" s="1065"/>
      <c r="CG154" s="1066"/>
      <c r="CH154" s="1066"/>
      <c r="CI154" s="1067"/>
      <c r="CJ154" s="1065"/>
      <c r="CK154" s="1066"/>
      <c r="CL154" s="1066"/>
      <c r="CM154" s="1067"/>
      <c r="CN154" s="1065"/>
      <c r="CO154" s="1066"/>
      <c r="CP154" s="1066"/>
      <c r="CQ154" s="1067"/>
      <c r="CR154" s="1065"/>
      <c r="CS154" s="1066"/>
      <c r="CT154" s="1066"/>
      <c r="CU154" s="1067"/>
      <c r="CV154" s="1065"/>
      <c r="CW154" s="1066"/>
      <c r="CX154" s="1066"/>
      <c r="CY154" s="1067"/>
      <c r="CZ154" s="1065"/>
      <c r="DA154" s="1066"/>
      <c r="DB154" s="1066"/>
      <c r="DC154" s="1067"/>
      <c r="DD154" s="1065"/>
      <c r="DE154" s="1066"/>
      <c r="DF154" s="1066"/>
      <c r="DG154" s="1067"/>
      <c r="DH154" s="1065"/>
      <c r="DI154" s="1066"/>
      <c r="DJ154" s="1066"/>
      <c r="DK154" s="1067"/>
      <c r="DL154" s="1065"/>
      <c r="DM154" s="1066"/>
      <c r="DN154" s="1066"/>
      <c r="DO154" s="1067"/>
      <c r="DP154" s="1065"/>
      <c r="DQ154" s="1066"/>
      <c r="DR154" s="1066"/>
      <c r="DS154" s="1067"/>
      <c r="DT154" s="1065"/>
      <c r="DU154" s="1066"/>
      <c r="DV154" s="1066"/>
      <c r="DW154" s="1067"/>
      <c r="DX154" s="1026"/>
      <c r="DY154" s="1065"/>
      <c r="DZ154" s="1066"/>
      <c r="EA154" s="1066"/>
      <c r="EB154" s="1067"/>
      <c r="EC154" s="1065"/>
      <c r="ED154" s="1066"/>
      <c r="EE154" s="1066"/>
      <c r="EF154" s="1067"/>
      <c r="EG154" s="1053" t="s">
        <v>16143</v>
      </c>
      <c r="EH154" s="1041" t="s">
        <v>16143</v>
      </c>
      <c r="EI154" s="1041" t="s">
        <v>16143</v>
      </c>
      <c r="EJ154" s="1054" t="s">
        <v>16143</v>
      </c>
      <c r="EK154" s="1065"/>
      <c r="EL154" s="1066"/>
      <c r="EM154" s="1066"/>
      <c r="EN154" s="1067"/>
      <c r="EO154" s="1065"/>
      <c r="EP154" s="1066"/>
      <c r="EQ154" s="1066"/>
      <c r="ER154" s="1067"/>
      <c r="ES154" s="1065"/>
      <c r="ET154" s="1066"/>
      <c r="EU154" s="1066"/>
      <c r="EV154" s="1067"/>
      <c r="EW154" s="1419" t="s">
        <v>17541</v>
      </c>
      <c r="EX154" s="1419" t="s">
        <v>17541</v>
      </c>
      <c r="EY154" s="1419" t="s">
        <v>17541</v>
      </c>
      <c r="EZ154" s="1420" t="s">
        <v>18029</v>
      </c>
      <c r="FA154" s="1065"/>
      <c r="FB154" s="1066"/>
      <c r="FC154" s="1066"/>
      <c r="FD154" s="1067"/>
      <c r="FE154" s="1065"/>
      <c r="FF154" s="1066"/>
      <c r="FG154" s="1066"/>
      <c r="FH154" s="1066"/>
      <c r="FI154" s="1065"/>
      <c r="FJ154" s="1066"/>
      <c r="FK154" s="1066"/>
      <c r="FL154" s="1067"/>
      <c r="FM154" s="1065"/>
      <c r="FN154" s="1066"/>
      <c r="FO154" s="1066"/>
      <c r="FP154" s="1067"/>
      <c r="FQ154" s="1065"/>
      <c r="FR154" s="1066"/>
      <c r="FS154" s="1066"/>
      <c r="FT154" s="1067"/>
      <c r="FU154" s="1065"/>
      <c r="FV154" s="1066"/>
      <c r="FW154" s="1066"/>
      <c r="FX154" s="1067"/>
      <c r="FY154" s="1065"/>
      <c r="FZ154" s="1066"/>
      <c r="GA154" s="1066"/>
      <c r="GB154" s="1067"/>
      <c r="GC154" s="1065"/>
      <c r="GD154" s="1066"/>
      <c r="GE154" s="1066"/>
      <c r="GF154" s="1067"/>
      <c r="GG154" s="1065"/>
      <c r="GH154" s="1066"/>
      <c r="GI154" s="1066"/>
      <c r="GJ154" s="1067"/>
      <c r="GK154" s="1065"/>
      <c r="GL154" s="1066"/>
      <c r="GM154" s="1066"/>
      <c r="GN154" s="1067"/>
      <c r="GO154" s="1065"/>
      <c r="GP154" s="1066"/>
      <c r="GQ154" s="1066"/>
      <c r="GR154" s="1067"/>
      <c r="GS154" s="1065"/>
      <c r="GT154" s="1066"/>
      <c r="GU154" s="1066"/>
      <c r="GV154" s="1067"/>
      <c r="GW154" s="1065"/>
      <c r="GX154" s="1066"/>
      <c r="GY154" s="1066"/>
      <c r="GZ154" s="1067"/>
      <c r="HA154" s="1065"/>
      <c r="HB154" s="1066"/>
      <c r="HC154" s="1066"/>
      <c r="HD154" s="1067"/>
      <c r="HE154" s="1065"/>
      <c r="HF154" s="1066"/>
      <c r="HG154" s="1066"/>
      <c r="HH154" s="1067"/>
      <c r="HI154" s="1065"/>
      <c r="HJ154" s="1066"/>
      <c r="HK154" s="1066"/>
      <c r="HL154" s="1067"/>
      <c r="HM154" s="1065"/>
      <c r="HN154" s="1066"/>
      <c r="HO154" s="1066"/>
      <c r="HP154" s="1067"/>
      <c r="HQ154" s="1065"/>
      <c r="HR154" s="1066"/>
      <c r="HS154" s="1066"/>
      <c r="HT154" s="1067"/>
      <c r="HU154" s="1027"/>
      <c r="HV154" s="446"/>
      <c r="HW154" s="446"/>
      <c r="HX154" s="1028"/>
      <c r="HY154" s="1065"/>
      <c r="HZ154" s="1066"/>
      <c r="IA154" s="1066"/>
      <c r="IB154" s="1067"/>
      <c r="IC154" s="1065"/>
      <c r="ID154" s="1066"/>
      <c r="IE154" s="1066"/>
      <c r="IF154" s="1067"/>
      <c r="IG154" s="1065"/>
      <c r="IH154" s="1066"/>
      <c r="II154" s="1066"/>
      <c r="IJ154" s="1067"/>
      <c r="IK154" s="1065"/>
      <c r="IL154" s="1066"/>
      <c r="IM154" s="1066"/>
      <c r="IN154" s="1067"/>
    </row>
    <row r="155" spans="1:248" ht="30">
      <c r="A155" s="2500"/>
      <c r="B155" s="1507" t="s">
        <v>18030</v>
      </c>
      <c r="C155" s="1014"/>
      <c r="D155" s="1027"/>
      <c r="E155" s="446"/>
      <c r="F155" s="446"/>
      <c r="G155" s="1028"/>
      <c r="H155" s="1027"/>
      <c r="I155" s="446"/>
      <c r="J155" s="446"/>
      <c r="K155" s="1028"/>
      <c r="L155" s="1027"/>
      <c r="M155" s="446"/>
      <c r="N155" s="446"/>
      <c r="O155" s="1028"/>
      <c r="P155" s="1027"/>
      <c r="Q155" s="446"/>
      <c r="R155" s="446"/>
      <c r="S155" s="1028"/>
      <c r="T155" s="1027"/>
      <c r="U155" s="446"/>
      <c r="V155" s="446"/>
      <c r="W155" s="1028"/>
      <c r="X155" s="1071" t="s">
        <v>16187</v>
      </c>
      <c r="Y155" s="1071" t="s">
        <v>16187</v>
      </c>
      <c r="Z155" s="1071" t="s">
        <v>16187</v>
      </c>
      <c r="AA155" s="1069" t="s">
        <v>18031</v>
      </c>
      <c r="AB155" s="1018" t="s">
        <v>17615</v>
      </c>
      <c r="AC155" s="1019" t="s">
        <v>17615</v>
      </c>
      <c r="AD155" s="1019" t="s">
        <v>17615</v>
      </c>
      <c r="AE155" s="1020" t="s">
        <v>17615</v>
      </c>
      <c r="AF155" s="1018" t="s">
        <v>17972</v>
      </c>
      <c r="AG155" s="1019" t="s">
        <v>17972</v>
      </c>
      <c r="AH155" s="1019" t="s">
        <v>17972</v>
      </c>
      <c r="AI155" s="1020" t="s">
        <v>17972</v>
      </c>
      <c r="AJ155" s="1027"/>
      <c r="AK155" s="446"/>
      <c r="AL155" s="446"/>
      <c r="AM155" s="1028"/>
      <c r="AN155" s="1027"/>
      <c r="AO155" s="446"/>
      <c r="AP155" s="446"/>
      <c r="AQ155" s="1028"/>
      <c r="AR155" s="1027"/>
      <c r="AS155" s="446"/>
      <c r="AT155" s="446"/>
      <c r="AU155" s="1028"/>
      <c r="AV155" s="1027"/>
      <c r="AW155" s="446"/>
      <c r="AX155" s="446"/>
      <c r="AY155" s="1028"/>
      <c r="AZ155" s="1027"/>
      <c r="BA155" s="446"/>
      <c r="BB155" s="446"/>
      <c r="BC155" s="1028"/>
      <c r="BD155" s="1027"/>
      <c r="BE155" s="446"/>
      <c r="BF155" s="446"/>
      <c r="BG155" s="1028"/>
      <c r="BH155" s="1027"/>
      <c r="BI155" s="446"/>
      <c r="BJ155" s="446"/>
      <c r="BK155" s="1028"/>
      <c r="BL155" s="1027"/>
      <c r="BM155" s="446"/>
      <c r="BN155" s="446"/>
      <c r="BO155" s="1028"/>
      <c r="BP155" s="1027"/>
      <c r="BQ155" s="446"/>
      <c r="BR155" s="446"/>
      <c r="BS155" s="1028"/>
      <c r="BT155" s="1027"/>
      <c r="BU155" s="446"/>
      <c r="BV155" s="446"/>
      <c r="BW155" s="1028"/>
      <c r="BX155" s="1027"/>
      <c r="BY155" s="446"/>
      <c r="BZ155" s="446"/>
      <c r="CA155" s="1028"/>
      <c r="CB155" s="1027"/>
      <c r="CC155" s="446"/>
      <c r="CD155" s="446"/>
      <c r="CE155" s="1028"/>
      <c r="CF155" s="1027"/>
      <c r="CG155" s="446"/>
      <c r="CH155" s="446"/>
      <c r="CI155" s="1028"/>
      <c r="CJ155" s="1027"/>
      <c r="CK155" s="446"/>
      <c r="CL155" s="446"/>
      <c r="CM155" s="1028"/>
      <c r="CN155" s="1027"/>
      <c r="CO155" s="446"/>
      <c r="CP155" s="446"/>
      <c r="CQ155" s="1028"/>
      <c r="CR155" s="1027"/>
      <c r="CS155" s="446"/>
      <c r="CT155" s="446"/>
      <c r="CU155" s="1028"/>
      <c r="CV155" s="1027"/>
      <c r="CW155" s="446"/>
      <c r="CX155" s="446"/>
      <c r="CY155" s="1028"/>
      <c r="CZ155" s="1027"/>
      <c r="DA155" s="446"/>
      <c r="DB155" s="446"/>
      <c r="DC155" s="1028"/>
      <c r="DD155" s="1027"/>
      <c r="DE155" s="446"/>
      <c r="DF155" s="446"/>
      <c r="DG155" s="1028"/>
      <c r="DH155" s="1053" t="s">
        <v>16347</v>
      </c>
      <c r="DI155" s="1041" t="s">
        <v>16347</v>
      </c>
      <c r="DJ155" s="1041" t="s">
        <v>16347</v>
      </c>
      <c r="DK155" s="1054" t="s">
        <v>16347</v>
      </c>
      <c r="DL155" s="1027"/>
      <c r="DM155" s="446"/>
      <c r="DN155" s="446"/>
      <c r="DO155" s="1028"/>
      <c r="DP155" s="1018" t="s">
        <v>17194</v>
      </c>
      <c r="DQ155" s="1019" t="s">
        <v>17194</v>
      </c>
      <c r="DR155" s="1019" t="s">
        <v>17194</v>
      </c>
      <c r="DS155" s="1020" t="s">
        <v>17194</v>
      </c>
      <c r="DT155" s="1027"/>
      <c r="DU155" s="446"/>
      <c r="DV155" s="446"/>
      <c r="DW155" s="1028"/>
      <c r="DX155" s="1026"/>
      <c r="DY155" s="1027"/>
      <c r="DZ155" s="446"/>
      <c r="EA155" s="446"/>
      <c r="EB155" s="1028"/>
      <c r="EC155" s="1027"/>
      <c r="ED155" s="446"/>
      <c r="EE155" s="446"/>
      <c r="EF155" s="1028"/>
      <c r="EG155" s="1027"/>
      <c r="EH155" s="446"/>
      <c r="EI155" s="446"/>
      <c r="EJ155" s="1028"/>
      <c r="EK155" s="1018" t="s">
        <v>15232</v>
      </c>
      <c r="EL155" s="1019" t="s">
        <v>15232</v>
      </c>
      <c r="EM155" s="1019" t="s">
        <v>15232</v>
      </c>
      <c r="EN155" s="1020" t="s">
        <v>15232</v>
      </c>
      <c r="EO155" s="1068" t="s">
        <v>16180</v>
      </c>
      <c r="EP155" s="1068" t="s">
        <v>16180</v>
      </c>
      <c r="EQ155" s="1068" t="s">
        <v>16180</v>
      </c>
      <c r="ER155" s="1069" t="s">
        <v>18032</v>
      </c>
      <c r="ES155" s="1027"/>
      <c r="ET155" s="446"/>
      <c r="EU155" s="446"/>
      <c r="EV155" s="1028"/>
      <c r="EW155" s="1027"/>
      <c r="EX155" s="446"/>
      <c r="EY155" s="446"/>
      <c r="EZ155" s="1028"/>
      <c r="FA155" s="1027"/>
      <c r="FB155" s="446"/>
      <c r="FC155" s="446"/>
      <c r="FD155" s="1028"/>
      <c r="FE155" s="1027"/>
      <c r="FF155" s="446"/>
      <c r="FG155" s="446"/>
      <c r="FH155" s="1028"/>
      <c r="FI155" s="1027"/>
      <c r="FJ155" s="446"/>
      <c r="FK155" s="446"/>
      <c r="FL155" s="1028"/>
      <c r="FM155" s="1027"/>
      <c r="FN155" s="446"/>
      <c r="FO155" s="446"/>
      <c r="FP155" s="1028"/>
      <c r="FQ155" s="1027"/>
      <c r="FR155" s="446"/>
      <c r="FS155" s="446"/>
      <c r="FT155" s="1028"/>
      <c r="FU155" s="1027"/>
      <c r="FV155" s="446"/>
      <c r="FW155" s="446"/>
      <c r="FX155" s="1028"/>
      <c r="FY155" s="1027"/>
      <c r="FZ155" s="446"/>
      <c r="GA155" s="446"/>
      <c r="GB155" s="1028"/>
      <c r="GC155" s="1027"/>
      <c r="GD155" s="446"/>
      <c r="GE155" s="446"/>
      <c r="GF155" s="1028"/>
      <c r="GG155" s="1027"/>
      <c r="GH155" s="446"/>
      <c r="GI155" s="446"/>
      <c r="GJ155" s="1028"/>
      <c r="GK155" s="1027"/>
      <c r="GL155" s="446"/>
      <c r="GM155" s="446"/>
      <c r="GN155" s="1028"/>
      <c r="GO155" s="1027"/>
      <c r="GP155" s="446"/>
      <c r="GQ155" s="446"/>
      <c r="GR155" s="1028"/>
      <c r="GS155" s="1027"/>
      <c r="GT155" s="446"/>
      <c r="GU155" s="446"/>
      <c r="GV155" s="1028"/>
      <c r="GW155" s="1027"/>
      <c r="GX155" s="446"/>
      <c r="GY155" s="446"/>
      <c r="GZ155" s="1028"/>
      <c r="HA155" s="1027"/>
      <c r="HB155" s="446"/>
      <c r="HC155" s="446"/>
      <c r="HD155" s="1028"/>
      <c r="HE155" s="1027"/>
      <c r="HF155" s="446"/>
      <c r="HG155" s="446"/>
      <c r="HH155" s="1028"/>
      <c r="HI155" s="1458" t="s">
        <v>18033</v>
      </c>
      <c r="HJ155" s="1071" t="s">
        <v>16733</v>
      </c>
      <c r="HK155" s="1071" t="s">
        <v>16733</v>
      </c>
      <c r="HL155" s="1303" t="s">
        <v>18034</v>
      </c>
      <c r="HM155" s="1027"/>
      <c r="HN155" s="446"/>
      <c r="HO155" s="446"/>
      <c r="HP155" s="1028"/>
      <c r="HQ155" s="1027"/>
      <c r="HR155" s="446"/>
      <c r="HS155" s="446"/>
      <c r="HT155" s="1028"/>
      <c r="HU155" s="1027"/>
      <c r="HV155" s="446"/>
      <c r="HW155" s="446"/>
      <c r="HX155" s="1028"/>
      <c r="HY155" s="1027"/>
      <c r="HZ155" s="446"/>
      <c r="IA155" s="446"/>
      <c r="IB155" s="1028"/>
      <c r="IC155" s="1027"/>
      <c r="ID155" s="446"/>
      <c r="IE155" s="446"/>
      <c r="IF155" s="1028"/>
      <c r="IG155" s="1027"/>
      <c r="IH155" s="446"/>
      <c r="II155" s="446"/>
      <c r="IJ155" s="1028"/>
      <c r="IK155" s="1027"/>
      <c r="IL155" s="446"/>
      <c r="IM155" s="446"/>
      <c r="IN155" s="1028"/>
    </row>
    <row r="156" spans="1:248" ht="30">
      <c r="A156" s="2500"/>
      <c r="B156" s="1507" t="s">
        <v>18035</v>
      </c>
      <c r="C156" s="1416"/>
      <c r="D156" s="1027"/>
      <c r="E156" s="446"/>
      <c r="F156" s="446"/>
      <c r="G156" s="1028"/>
      <c r="H156" s="1027"/>
      <c r="I156" s="446"/>
      <c r="J156" s="446"/>
      <c r="K156" s="1028"/>
      <c r="L156" s="1027"/>
      <c r="M156" s="446"/>
      <c r="N156" s="446"/>
      <c r="O156" s="1028"/>
      <c r="P156" s="1027"/>
      <c r="Q156" s="446"/>
      <c r="R156" s="446"/>
      <c r="S156" s="1028"/>
      <c r="T156" s="1027"/>
      <c r="U156" s="446"/>
      <c r="V156" s="446"/>
      <c r="W156" s="1028"/>
      <c r="X156" s="1113" t="s">
        <v>16151</v>
      </c>
      <c r="Y156" s="1113" t="s">
        <v>16151</v>
      </c>
      <c r="Z156" s="1113" t="s">
        <v>16151</v>
      </c>
      <c r="AA156" s="1113" t="s">
        <v>16151</v>
      </c>
      <c r="AB156" s="1113" t="s">
        <v>16306</v>
      </c>
      <c r="AC156" s="1019" t="s">
        <v>16306</v>
      </c>
      <c r="AD156" s="1019" t="s">
        <v>16306</v>
      </c>
      <c r="AE156" s="1020" t="s">
        <v>16306</v>
      </c>
      <c r="AF156" s="1113" t="s">
        <v>17995</v>
      </c>
      <c r="AG156" s="1019" t="s">
        <v>17995</v>
      </c>
      <c r="AH156" s="1019" t="s">
        <v>17995</v>
      </c>
      <c r="AI156" s="1020" t="s">
        <v>17995</v>
      </c>
      <c r="AJ156" s="1027"/>
      <c r="AK156" s="446"/>
      <c r="AL156" s="446"/>
      <c r="AM156" s="1028"/>
      <c r="AN156" s="1027"/>
      <c r="AO156" s="446"/>
      <c r="AP156" s="446"/>
      <c r="AQ156" s="1028"/>
      <c r="AR156" s="1027"/>
      <c r="AS156" s="446"/>
      <c r="AT156" s="446"/>
      <c r="AU156" s="1028"/>
      <c r="AV156" s="1027"/>
      <c r="AW156" s="446"/>
      <c r="AX156" s="446"/>
      <c r="AY156" s="1028"/>
      <c r="AZ156" s="1027"/>
      <c r="BA156" s="446"/>
      <c r="BB156" s="446"/>
      <c r="BC156" s="1028"/>
      <c r="BD156" s="1027"/>
      <c r="BE156" s="446"/>
      <c r="BF156" s="446"/>
      <c r="BG156" s="1028"/>
      <c r="BH156" s="1027"/>
      <c r="BI156" s="446"/>
      <c r="BJ156" s="446"/>
      <c r="BK156" s="1028"/>
      <c r="BL156" s="1027"/>
      <c r="BM156" s="446"/>
      <c r="BN156" s="446"/>
      <c r="BO156" s="1028"/>
      <c r="BP156" s="1027"/>
      <c r="BQ156" s="446"/>
      <c r="BR156" s="446"/>
      <c r="BS156" s="1028"/>
      <c r="BT156" s="1027"/>
      <c r="BU156" s="446"/>
      <c r="BV156" s="446"/>
      <c r="BW156" s="1028"/>
      <c r="BX156" s="1027"/>
      <c r="BY156" s="446"/>
      <c r="BZ156" s="446"/>
      <c r="CA156" s="1028"/>
      <c r="CB156" s="1027"/>
      <c r="CC156" s="446"/>
      <c r="CD156" s="446"/>
      <c r="CE156" s="1028"/>
      <c r="CF156" s="1027"/>
      <c r="CG156" s="446"/>
      <c r="CH156" s="446"/>
      <c r="CI156" s="1028"/>
      <c r="CJ156" s="1027"/>
      <c r="CK156" s="446"/>
      <c r="CL156" s="446"/>
      <c r="CM156" s="1028"/>
      <c r="CN156" s="1027"/>
      <c r="CO156" s="446"/>
      <c r="CP156" s="446"/>
      <c r="CQ156" s="1028"/>
      <c r="CR156" s="1027"/>
      <c r="CS156" s="446"/>
      <c r="CT156" s="446"/>
      <c r="CU156" s="1028"/>
      <c r="CV156" s="1027"/>
      <c r="CW156" s="446"/>
      <c r="CX156" s="446"/>
      <c r="CY156" s="1028"/>
      <c r="CZ156" s="1027"/>
      <c r="DA156" s="446"/>
      <c r="DB156" s="446"/>
      <c r="DC156" s="1028"/>
      <c r="DD156" s="1113" t="s">
        <v>16260</v>
      </c>
      <c r="DE156" s="1019" t="s">
        <v>16260</v>
      </c>
      <c r="DF156" s="1019" t="s">
        <v>16260</v>
      </c>
      <c r="DG156" s="1020" t="s">
        <v>16260</v>
      </c>
      <c r="DH156" s="1027"/>
      <c r="DI156" s="446"/>
      <c r="DJ156" s="446"/>
      <c r="DK156" s="1028"/>
      <c r="DL156" s="1113" t="s">
        <v>16142</v>
      </c>
      <c r="DM156" s="1019" t="s">
        <v>16142</v>
      </c>
      <c r="DN156" s="1019" t="s">
        <v>16142</v>
      </c>
      <c r="DO156" s="1020" t="s">
        <v>16142</v>
      </c>
      <c r="DP156" s="1027"/>
      <c r="DQ156" s="446"/>
      <c r="DR156" s="446"/>
      <c r="DS156" s="1028"/>
      <c r="DT156" s="1113" t="s">
        <v>17864</v>
      </c>
      <c r="DU156" s="1019" t="s">
        <v>17864</v>
      </c>
      <c r="DV156" s="1019" t="s">
        <v>17864</v>
      </c>
      <c r="DW156" s="1020" t="s">
        <v>17864</v>
      </c>
      <c r="DX156" s="1026"/>
      <c r="DY156" s="1027"/>
      <c r="DZ156" s="446"/>
      <c r="EA156" s="446"/>
      <c r="EB156" s="1028"/>
      <c r="EC156" s="1113" t="s">
        <v>16260</v>
      </c>
      <c r="ED156" s="1019" t="s">
        <v>16260</v>
      </c>
      <c r="EE156" s="1019" t="s">
        <v>16260</v>
      </c>
      <c r="EF156" s="1020" t="s">
        <v>16260</v>
      </c>
      <c r="EG156" s="1027"/>
      <c r="EH156" s="446"/>
      <c r="EI156" s="446"/>
      <c r="EJ156" s="1028"/>
      <c r="EK156" s="1113" t="s">
        <v>16260</v>
      </c>
      <c r="EL156" s="1019" t="s">
        <v>16260</v>
      </c>
      <c r="EM156" s="1019" t="s">
        <v>16260</v>
      </c>
      <c r="EN156" s="1020" t="s">
        <v>16260</v>
      </c>
      <c r="EO156" s="1027"/>
      <c r="EP156" s="446"/>
      <c r="EQ156" s="446"/>
      <c r="ER156" s="1028"/>
      <c r="ES156" s="1027"/>
      <c r="ET156" s="446"/>
      <c r="EU156" s="446"/>
      <c r="EV156" s="1028"/>
      <c r="EW156" s="1027"/>
      <c r="EX156" s="446"/>
      <c r="EY156" s="446"/>
      <c r="EZ156" s="1028"/>
      <c r="FA156" s="1027"/>
      <c r="FB156" s="446"/>
      <c r="FC156" s="446"/>
      <c r="FD156" s="1028"/>
      <c r="FE156" s="1027"/>
      <c r="FF156" s="446"/>
      <c r="FG156" s="446"/>
      <c r="FH156" s="1028"/>
      <c r="FI156" s="1027"/>
      <c r="FJ156" s="446"/>
      <c r="FK156" s="446"/>
      <c r="FL156" s="1028"/>
      <c r="FM156" s="1027"/>
      <c r="FN156" s="446"/>
      <c r="FO156" s="446"/>
      <c r="FP156" s="1028"/>
      <c r="FQ156" s="1027"/>
      <c r="FR156" s="446"/>
      <c r="FS156" s="446"/>
      <c r="FT156" s="1028"/>
      <c r="FU156" s="1027"/>
      <c r="FV156" s="446"/>
      <c r="FW156" s="446"/>
      <c r="FX156" s="1028"/>
      <c r="FY156" s="1027"/>
      <c r="FZ156" s="446"/>
      <c r="GA156" s="446"/>
      <c r="GB156" s="1028"/>
      <c r="GC156" s="1027"/>
      <c r="GD156" s="446"/>
      <c r="GE156" s="446"/>
      <c r="GF156" s="1028"/>
      <c r="GG156" s="1027"/>
      <c r="GH156" s="446"/>
      <c r="GI156" s="446"/>
      <c r="GJ156" s="1028"/>
      <c r="GK156" s="1027"/>
      <c r="GL156" s="446"/>
      <c r="GM156" s="446"/>
      <c r="GN156" s="1028"/>
      <c r="GO156" s="1027"/>
      <c r="GP156" s="446"/>
      <c r="GQ156" s="446"/>
      <c r="GR156" s="1028"/>
      <c r="GS156" s="1027"/>
      <c r="GT156" s="446"/>
      <c r="GU156" s="446"/>
      <c r="GV156" s="1028"/>
      <c r="GW156" s="1027"/>
      <c r="GX156" s="446"/>
      <c r="GY156" s="446"/>
      <c r="GZ156" s="1028"/>
      <c r="HA156" s="1027"/>
      <c r="HB156" s="446"/>
      <c r="HC156" s="446"/>
      <c r="HD156" s="1028"/>
      <c r="HE156" s="1027"/>
      <c r="HF156" s="446"/>
      <c r="HG156" s="446"/>
      <c r="HH156" s="1028"/>
      <c r="HI156" s="1027"/>
      <c r="HJ156" s="446"/>
      <c r="HK156" s="446"/>
      <c r="HL156" s="1028"/>
      <c r="HM156" s="1027"/>
      <c r="HN156" s="446"/>
      <c r="HO156" s="446"/>
      <c r="HP156" s="1028"/>
      <c r="HQ156" s="1027"/>
      <c r="HR156" s="446"/>
      <c r="HS156" s="446"/>
      <c r="HT156" s="1028"/>
      <c r="HU156" s="1027"/>
      <c r="HV156" s="446"/>
      <c r="HW156" s="446"/>
      <c r="HX156" s="1028"/>
      <c r="HY156" s="1027"/>
      <c r="HZ156" s="446"/>
      <c r="IA156" s="446"/>
      <c r="IB156" s="1028"/>
      <c r="IC156" s="1027"/>
      <c r="ID156" s="446"/>
      <c r="IE156" s="446"/>
      <c r="IF156" s="1028"/>
      <c r="IG156" s="1027"/>
      <c r="IH156" s="446"/>
      <c r="II156" s="446"/>
      <c r="IJ156" s="1028"/>
      <c r="IK156" s="1027"/>
      <c r="IL156" s="446"/>
      <c r="IM156" s="446"/>
      <c r="IN156" s="1028"/>
    </row>
    <row r="157" spans="1:248" ht="14">
      <c r="A157" s="2500"/>
      <c r="B157" s="1507" t="s">
        <v>18036</v>
      </c>
      <c r="C157" s="1416"/>
      <c r="D157" s="1027"/>
      <c r="E157" s="446"/>
      <c r="F157" s="446"/>
      <c r="G157" s="1028"/>
      <c r="H157" s="1027"/>
      <c r="I157" s="446"/>
      <c r="J157" s="446"/>
      <c r="K157" s="1028"/>
      <c r="L157" s="1027"/>
      <c r="M157" s="446"/>
      <c r="N157" s="446"/>
      <c r="O157" s="1028"/>
      <c r="P157" s="1027"/>
      <c r="Q157" s="446"/>
      <c r="R157" s="446"/>
      <c r="S157" s="1028"/>
      <c r="T157" s="1027"/>
      <c r="U157" s="446"/>
      <c r="V157" s="446"/>
      <c r="W157" s="1028"/>
      <c r="X157" s="1027"/>
      <c r="Y157" s="446"/>
      <c r="Z157" s="446"/>
      <c r="AA157" s="1028"/>
      <c r="AB157" s="1018" t="s">
        <v>17996</v>
      </c>
      <c r="AC157" s="1019" t="s">
        <v>17996</v>
      </c>
      <c r="AD157" s="1019" t="s">
        <v>17996</v>
      </c>
      <c r="AE157" s="1020" t="s">
        <v>17996</v>
      </c>
      <c r="AF157" s="1018" t="s">
        <v>17615</v>
      </c>
      <c r="AG157" s="1019" t="s">
        <v>17615</v>
      </c>
      <c r="AH157" s="1019" t="s">
        <v>17615</v>
      </c>
      <c r="AI157" s="1020" t="s">
        <v>17615</v>
      </c>
      <c r="AJ157" s="1027"/>
      <c r="AK157" s="446"/>
      <c r="AL157" s="446"/>
      <c r="AM157" s="1028"/>
      <c r="AN157" s="1027"/>
      <c r="AO157" s="446"/>
      <c r="AP157" s="446"/>
      <c r="AQ157" s="1028"/>
      <c r="AR157" s="1027"/>
      <c r="AS157" s="446"/>
      <c r="AT157" s="446"/>
      <c r="AU157" s="1028"/>
      <c r="AV157" s="1027"/>
      <c r="AW157" s="446"/>
      <c r="AX157" s="446"/>
      <c r="AY157" s="1028"/>
      <c r="AZ157" s="1027"/>
      <c r="BA157" s="446"/>
      <c r="BB157" s="446"/>
      <c r="BC157" s="1028"/>
      <c r="BD157" s="1027"/>
      <c r="BE157" s="446"/>
      <c r="BF157" s="446"/>
      <c r="BG157" s="1028"/>
      <c r="BH157" s="1027"/>
      <c r="BI157" s="446"/>
      <c r="BJ157" s="446"/>
      <c r="BK157" s="1028"/>
      <c r="BL157" s="1027"/>
      <c r="BM157" s="446"/>
      <c r="BN157" s="446"/>
      <c r="BO157" s="1028"/>
      <c r="BP157" s="1027"/>
      <c r="BQ157" s="446"/>
      <c r="BR157" s="446"/>
      <c r="BS157" s="1028"/>
      <c r="BT157" s="1027"/>
      <c r="BU157" s="446"/>
      <c r="BV157" s="446"/>
      <c r="BW157" s="1028"/>
      <c r="BX157" s="1027"/>
      <c r="BY157" s="446"/>
      <c r="BZ157" s="446"/>
      <c r="CA157" s="1028"/>
      <c r="CB157" s="1027"/>
      <c r="CC157" s="446"/>
      <c r="CD157" s="446"/>
      <c r="CE157" s="1028"/>
      <c r="CF157" s="1027"/>
      <c r="CG157" s="446"/>
      <c r="CH157" s="446"/>
      <c r="CI157" s="1028"/>
      <c r="CJ157" s="1027"/>
      <c r="CK157" s="446"/>
      <c r="CL157" s="446"/>
      <c r="CM157" s="1028"/>
      <c r="CN157" s="1027"/>
      <c r="CO157" s="446"/>
      <c r="CP157" s="446"/>
      <c r="CQ157" s="1028"/>
      <c r="CR157" s="1027"/>
      <c r="CS157" s="446"/>
      <c r="CT157" s="446"/>
      <c r="CU157" s="1028"/>
      <c r="CV157" s="1027"/>
      <c r="CW157" s="446"/>
      <c r="CX157" s="446"/>
      <c r="CY157" s="1028"/>
      <c r="CZ157" s="1027"/>
      <c r="DA157" s="446"/>
      <c r="DB157" s="446"/>
      <c r="DC157" s="1028"/>
      <c r="DD157" s="1027"/>
      <c r="DE157" s="446"/>
      <c r="DF157" s="446"/>
      <c r="DG157" s="1028"/>
      <c r="DH157" s="1027"/>
      <c r="DI157" s="446"/>
      <c r="DJ157" s="446"/>
      <c r="DK157" s="1028"/>
      <c r="DL157" s="1027"/>
      <c r="DM157" s="446"/>
      <c r="DN157" s="446"/>
      <c r="DO157" s="1028"/>
      <c r="DP157" s="1027"/>
      <c r="DQ157" s="446"/>
      <c r="DR157" s="446"/>
      <c r="DS157" s="1028"/>
      <c r="DT157" s="1027"/>
      <c r="DU157" s="446"/>
      <c r="DV157" s="446"/>
      <c r="DW157" s="1028"/>
      <c r="DX157" s="1026"/>
      <c r="DY157" s="1018" t="s">
        <v>16142</v>
      </c>
      <c r="DZ157" s="1019" t="s">
        <v>16142</v>
      </c>
      <c r="EA157" s="1019" t="s">
        <v>16142</v>
      </c>
      <c r="EB157" s="1020" t="s">
        <v>16142</v>
      </c>
      <c r="EC157" s="1027"/>
      <c r="ED157" s="446"/>
      <c r="EE157" s="446"/>
      <c r="EF157" s="1028"/>
      <c r="EG157" s="1027"/>
      <c r="EH157" s="446"/>
      <c r="EI157" s="446"/>
      <c r="EJ157" s="1028"/>
      <c r="EK157" s="1018" t="s">
        <v>17997</v>
      </c>
      <c r="EL157" s="1019" t="s">
        <v>17997</v>
      </c>
      <c r="EM157" s="1019" t="s">
        <v>17997</v>
      </c>
      <c r="EN157" s="1019" t="s">
        <v>17997</v>
      </c>
      <c r="EO157" s="1027"/>
      <c r="EP157" s="446"/>
      <c r="EQ157" s="446"/>
      <c r="ER157" s="1028"/>
      <c r="ES157" s="1027"/>
      <c r="ET157" s="446"/>
      <c r="EU157" s="446"/>
      <c r="EV157" s="1028"/>
      <c r="EW157" s="1027"/>
      <c r="EX157" s="446"/>
      <c r="EY157" s="446"/>
      <c r="EZ157" s="1028"/>
      <c r="FA157" s="1027"/>
      <c r="FB157" s="446"/>
      <c r="FC157" s="446"/>
      <c r="FD157" s="1028"/>
      <c r="FE157" s="1027"/>
      <c r="FF157" s="446"/>
      <c r="FG157" s="446"/>
      <c r="FH157" s="1028"/>
      <c r="FI157" s="1027"/>
      <c r="FJ157" s="446"/>
      <c r="FK157" s="446"/>
      <c r="FL157" s="1028"/>
      <c r="FM157" s="1027"/>
      <c r="FN157" s="446"/>
      <c r="FO157" s="446"/>
      <c r="FP157" s="1028"/>
      <c r="FQ157" s="1027"/>
      <c r="FR157" s="446"/>
      <c r="FS157" s="446"/>
      <c r="FT157" s="1028"/>
      <c r="FU157" s="1027"/>
      <c r="FV157" s="446"/>
      <c r="FW157" s="446"/>
      <c r="FX157" s="1028"/>
      <c r="FY157" s="1027"/>
      <c r="FZ157" s="446"/>
      <c r="GA157" s="446"/>
      <c r="GB157" s="1028"/>
      <c r="GC157" s="1027"/>
      <c r="GD157" s="446"/>
      <c r="GE157" s="446"/>
      <c r="GF157" s="1028"/>
      <c r="GG157" s="1027"/>
      <c r="GH157" s="446"/>
      <c r="GI157" s="446"/>
      <c r="GJ157" s="1028"/>
      <c r="GK157" s="1027"/>
      <c r="GL157" s="446"/>
      <c r="GM157" s="446"/>
      <c r="GN157" s="1028"/>
      <c r="GO157" s="1027"/>
      <c r="GP157" s="446"/>
      <c r="GQ157" s="446"/>
      <c r="GR157" s="1028"/>
      <c r="GS157" s="1027"/>
      <c r="GT157" s="446"/>
      <c r="GU157" s="446"/>
      <c r="GV157" s="1028"/>
      <c r="GW157" s="1027"/>
      <c r="GX157" s="446"/>
      <c r="GY157" s="446"/>
      <c r="GZ157" s="1028"/>
      <c r="HA157" s="1027"/>
      <c r="HB157" s="446"/>
      <c r="HC157" s="446"/>
      <c r="HD157" s="1028"/>
      <c r="HE157" s="1027"/>
      <c r="HF157" s="446"/>
      <c r="HG157" s="446"/>
      <c r="HH157" s="1028"/>
      <c r="HI157" s="1027"/>
      <c r="HJ157" s="446"/>
      <c r="HK157" s="446"/>
      <c r="HL157" s="1028"/>
      <c r="HM157" s="1027"/>
      <c r="HN157" s="446"/>
      <c r="HO157" s="446"/>
      <c r="HP157" s="1028"/>
      <c r="HQ157" s="1027"/>
      <c r="HR157" s="446"/>
      <c r="HS157" s="446"/>
      <c r="HT157" s="1028"/>
      <c r="HU157" s="1027"/>
      <c r="HV157" s="446"/>
      <c r="HW157" s="446"/>
      <c r="HX157" s="1028"/>
      <c r="HY157" s="1027"/>
      <c r="HZ157" s="446"/>
      <c r="IA157" s="446"/>
      <c r="IB157" s="1028"/>
      <c r="IC157" s="1027"/>
      <c r="ID157" s="446"/>
      <c r="IE157" s="446"/>
      <c r="IF157" s="1028"/>
      <c r="IG157" s="1027"/>
      <c r="IH157" s="446"/>
      <c r="II157" s="446"/>
      <c r="IJ157" s="1028"/>
      <c r="IK157" s="1027"/>
      <c r="IL157" s="446"/>
      <c r="IM157" s="446"/>
      <c r="IN157" s="1028"/>
    </row>
    <row r="158" spans="1:248" ht="14">
      <c r="A158" s="2560"/>
      <c r="B158" s="1508" t="s">
        <v>18016</v>
      </c>
      <c r="C158" s="1416"/>
      <c r="D158" s="1143"/>
      <c r="E158" s="1144"/>
      <c r="F158" s="1144"/>
      <c r="G158" s="1145"/>
      <c r="H158" s="1143"/>
      <c r="I158" s="1144"/>
      <c r="J158" s="1144"/>
      <c r="K158" s="1145"/>
      <c r="L158" s="1143"/>
      <c r="M158" s="1144"/>
      <c r="N158" s="1144"/>
      <c r="O158" s="1145"/>
      <c r="P158" s="1143"/>
      <c r="Q158" s="1144"/>
      <c r="R158" s="1144"/>
      <c r="S158" s="1145"/>
      <c r="T158" s="1143"/>
      <c r="U158" s="1144"/>
      <c r="V158" s="1144"/>
      <c r="W158" s="1145"/>
      <c r="X158" s="1143"/>
      <c r="Y158" s="1144"/>
      <c r="Z158" s="1144"/>
      <c r="AA158" s="1145"/>
      <c r="AB158" s="1143"/>
      <c r="AC158" s="1144"/>
      <c r="AD158" s="1144"/>
      <c r="AE158" s="1145"/>
      <c r="AF158" s="1143"/>
      <c r="AG158" s="1144"/>
      <c r="AH158" s="1144"/>
      <c r="AI158" s="1145"/>
      <c r="AJ158" s="1143"/>
      <c r="AK158" s="1144"/>
      <c r="AL158" s="1144"/>
      <c r="AM158" s="1145"/>
      <c r="AN158" s="1143"/>
      <c r="AO158" s="1144"/>
      <c r="AP158" s="1144"/>
      <c r="AQ158" s="1145"/>
      <c r="AR158" s="1143"/>
      <c r="AS158" s="1144"/>
      <c r="AT158" s="1144"/>
      <c r="AU158" s="1145"/>
      <c r="AV158" s="1143"/>
      <c r="AW158" s="1144"/>
      <c r="AX158" s="1144"/>
      <c r="AY158" s="1145"/>
      <c r="AZ158" s="1143"/>
      <c r="BA158" s="1144"/>
      <c r="BB158" s="1144"/>
      <c r="BC158" s="1145"/>
      <c r="BD158" s="1143"/>
      <c r="BE158" s="1144"/>
      <c r="BF158" s="1144"/>
      <c r="BG158" s="1145"/>
      <c r="BH158" s="1143"/>
      <c r="BI158" s="1144"/>
      <c r="BJ158" s="1144"/>
      <c r="BK158" s="1145"/>
      <c r="BL158" s="1143"/>
      <c r="BM158" s="1144"/>
      <c r="BN158" s="1144"/>
      <c r="BO158" s="1145"/>
      <c r="BP158" s="1143"/>
      <c r="BQ158" s="1144"/>
      <c r="BR158" s="1144"/>
      <c r="BS158" s="1145"/>
      <c r="BT158" s="1143"/>
      <c r="BU158" s="1144"/>
      <c r="BV158" s="1144"/>
      <c r="BW158" s="1145"/>
      <c r="BX158" s="1143"/>
      <c r="BY158" s="1144"/>
      <c r="BZ158" s="1144"/>
      <c r="CA158" s="1145"/>
      <c r="CB158" s="1143"/>
      <c r="CC158" s="1144"/>
      <c r="CD158" s="1144"/>
      <c r="CE158" s="1145"/>
      <c r="CF158" s="1143"/>
      <c r="CG158" s="1144"/>
      <c r="CH158" s="1144"/>
      <c r="CI158" s="1145"/>
      <c r="CJ158" s="1143"/>
      <c r="CK158" s="1144"/>
      <c r="CL158" s="1144"/>
      <c r="CM158" s="1145"/>
      <c r="CN158" s="1143"/>
      <c r="CO158" s="1144"/>
      <c r="CP158" s="1144"/>
      <c r="CQ158" s="1145"/>
      <c r="CR158" s="1143"/>
      <c r="CS158" s="1144"/>
      <c r="CT158" s="1144"/>
      <c r="CU158" s="1145"/>
      <c r="CV158" s="1143"/>
      <c r="CW158" s="1144"/>
      <c r="CX158" s="1144"/>
      <c r="CY158" s="1145"/>
      <c r="CZ158" s="1143"/>
      <c r="DA158" s="1144"/>
      <c r="DB158" s="1144"/>
      <c r="DC158" s="1145"/>
      <c r="DD158" s="1143"/>
      <c r="DE158" s="1144"/>
      <c r="DF158" s="1144"/>
      <c r="DG158" s="1145"/>
      <c r="DH158" s="1143"/>
      <c r="DI158" s="1144"/>
      <c r="DJ158" s="1144"/>
      <c r="DK158" s="1145"/>
      <c r="DL158" s="1143"/>
      <c r="DM158" s="1144"/>
      <c r="DN158" s="1144"/>
      <c r="DO158" s="1145"/>
      <c r="DP158" s="1143"/>
      <c r="DQ158" s="1144"/>
      <c r="DR158" s="1144"/>
      <c r="DS158" s="1145"/>
      <c r="DT158" s="1143"/>
      <c r="DU158" s="1144"/>
      <c r="DV158" s="1144"/>
      <c r="DW158" s="1145"/>
      <c r="DX158" s="1026"/>
      <c r="DY158" s="1143"/>
      <c r="DZ158" s="1144"/>
      <c r="EA158" s="1144"/>
      <c r="EB158" s="1145"/>
      <c r="EC158" s="1143"/>
      <c r="ED158" s="1144"/>
      <c r="EE158" s="1144"/>
      <c r="EF158" s="1145"/>
      <c r="EG158" s="1143"/>
      <c r="EH158" s="1144"/>
      <c r="EI158" s="1144"/>
      <c r="EJ158" s="1145"/>
      <c r="EK158" s="1143"/>
      <c r="EL158" s="1144"/>
      <c r="EM158" s="1144"/>
      <c r="EN158" s="1145"/>
      <c r="EO158" s="1143"/>
      <c r="EP158" s="1144"/>
      <c r="EQ158" s="1144"/>
      <c r="ER158" s="1145"/>
      <c r="ES158" s="1143"/>
      <c r="ET158" s="1144"/>
      <c r="EU158" s="1144"/>
      <c r="EV158" s="1145"/>
      <c r="EW158" s="1143"/>
      <c r="EX158" s="1144"/>
      <c r="EY158" s="1144"/>
      <c r="EZ158" s="1145"/>
      <c r="FA158" s="1143"/>
      <c r="FB158" s="1144"/>
      <c r="FC158" s="1144"/>
      <c r="FD158" s="1145"/>
      <c r="FE158" s="1143"/>
      <c r="FF158" s="1144"/>
      <c r="FG158" s="1144"/>
      <c r="FH158" s="1145"/>
      <c r="FI158" s="1143"/>
      <c r="FJ158" s="1144"/>
      <c r="FK158" s="1144"/>
      <c r="FL158" s="1145"/>
      <c r="FM158" s="1143"/>
      <c r="FN158" s="1144"/>
      <c r="FO158" s="1144"/>
      <c r="FP158" s="1145"/>
      <c r="FQ158" s="1143"/>
      <c r="FR158" s="1144"/>
      <c r="FS158" s="1144"/>
      <c r="FT158" s="1145"/>
      <c r="FU158" s="1143"/>
      <c r="FV158" s="1144"/>
      <c r="FW158" s="1144"/>
      <c r="FX158" s="1145"/>
      <c r="FY158" s="1143"/>
      <c r="FZ158" s="1144"/>
      <c r="GA158" s="1144"/>
      <c r="GB158" s="1145"/>
      <c r="GC158" s="1143"/>
      <c r="GD158" s="1144"/>
      <c r="GE158" s="1144"/>
      <c r="GF158" s="1145"/>
      <c r="GG158" s="1143"/>
      <c r="GH158" s="1144"/>
      <c r="GI158" s="1144"/>
      <c r="GJ158" s="1145"/>
      <c r="GK158" s="1143"/>
      <c r="GL158" s="1144"/>
      <c r="GM158" s="1144"/>
      <c r="GN158" s="1145"/>
      <c r="GO158" s="1143"/>
      <c r="GP158" s="1144"/>
      <c r="GQ158" s="1144"/>
      <c r="GR158" s="1145"/>
      <c r="GS158" s="1143"/>
      <c r="GT158" s="1144"/>
      <c r="GU158" s="1144"/>
      <c r="GV158" s="1145"/>
      <c r="GW158" s="1143"/>
      <c r="GX158" s="1144"/>
      <c r="GY158" s="1144"/>
      <c r="GZ158" s="1145"/>
      <c r="HA158" s="1143"/>
      <c r="HB158" s="1144"/>
      <c r="HC158" s="1144"/>
      <c r="HD158" s="1145"/>
      <c r="HE158" s="1143"/>
      <c r="HF158" s="1144"/>
      <c r="HG158" s="1144"/>
      <c r="HH158" s="1145"/>
      <c r="HI158" s="1143"/>
      <c r="HJ158" s="1144"/>
      <c r="HK158" s="1144"/>
      <c r="HL158" s="1145"/>
      <c r="HM158" s="1143"/>
      <c r="HN158" s="1144"/>
      <c r="HO158" s="1144"/>
      <c r="HP158" s="1145"/>
      <c r="HQ158" s="1143"/>
      <c r="HR158" s="1144"/>
      <c r="HS158" s="1144"/>
      <c r="HT158" s="1145"/>
      <c r="HU158" s="1143"/>
      <c r="HV158" s="1144"/>
      <c r="HW158" s="1144"/>
      <c r="HX158" s="1145"/>
      <c r="HY158" s="1143"/>
      <c r="HZ158" s="1144"/>
      <c r="IA158" s="1144"/>
      <c r="IB158" s="1145"/>
      <c r="IC158" s="1143"/>
      <c r="ID158" s="1144"/>
      <c r="IE158" s="1144"/>
      <c r="IF158" s="1145"/>
      <c r="IG158" s="1143"/>
      <c r="IH158" s="1144"/>
      <c r="II158" s="1144"/>
      <c r="IJ158" s="1145"/>
      <c r="IK158" s="1143"/>
      <c r="IL158" s="1144"/>
      <c r="IM158" s="1144"/>
      <c r="IN158" s="1145"/>
    </row>
    <row r="159" spans="1:248" ht="14">
      <c r="A159" s="2563" t="s">
        <v>18037</v>
      </c>
      <c r="B159" s="1509">
        <v>0.29166666666666669</v>
      </c>
      <c r="C159" s="1416"/>
      <c r="D159" s="1065"/>
      <c r="E159" s="1066"/>
      <c r="F159" s="1066"/>
      <c r="G159" s="1067"/>
      <c r="H159" s="1065"/>
      <c r="I159" s="1066"/>
      <c r="J159" s="1066"/>
      <c r="K159" s="1067"/>
      <c r="L159" s="1065"/>
      <c r="M159" s="1066"/>
      <c r="N159" s="1066"/>
      <c r="O159" s="1067"/>
      <c r="P159" s="1065"/>
      <c r="Q159" s="1066"/>
      <c r="R159" s="1066"/>
      <c r="S159" s="1067"/>
      <c r="T159" s="1065"/>
      <c r="U159" s="1066"/>
      <c r="V159" s="1066"/>
      <c r="W159" s="1067"/>
      <c r="X159" s="1065"/>
      <c r="Y159" s="1066"/>
      <c r="Z159" s="1066"/>
      <c r="AA159" s="1067"/>
      <c r="AB159" s="1065"/>
      <c r="AC159" s="1066"/>
      <c r="AD159" s="1066"/>
      <c r="AE159" s="1067"/>
      <c r="AF159" s="1065"/>
      <c r="AG159" s="1066"/>
      <c r="AH159" s="1066"/>
      <c r="AI159" s="1067"/>
      <c r="AJ159" s="1065"/>
      <c r="AK159" s="1066"/>
      <c r="AL159" s="1066"/>
      <c r="AM159" s="1067"/>
      <c r="AN159" s="1065"/>
      <c r="AO159" s="1066"/>
      <c r="AP159" s="1066"/>
      <c r="AQ159" s="1067"/>
      <c r="AR159" s="1065"/>
      <c r="AS159" s="1066"/>
      <c r="AT159" s="1066"/>
      <c r="AU159" s="1067"/>
      <c r="AV159" s="1065"/>
      <c r="AW159" s="1066"/>
      <c r="AX159" s="1066"/>
      <c r="AY159" s="1067"/>
      <c r="AZ159" s="1065"/>
      <c r="BA159" s="1066"/>
      <c r="BB159" s="1066"/>
      <c r="BC159" s="1067"/>
      <c r="BD159" s="1065"/>
      <c r="BE159" s="1066"/>
      <c r="BF159" s="1066"/>
      <c r="BG159" s="1067"/>
      <c r="BH159" s="1065"/>
      <c r="BI159" s="1066"/>
      <c r="BJ159" s="1066"/>
      <c r="BK159" s="1067"/>
      <c r="BL159" s="1065"/>
      <c r="BM159" s="1066"/>
      <c r="BN159" s="1066"/>
      <c r="BO159" s="1067"/>
      <c r="BP159" s="1065"/>
      <c r="BQ159" s="1066"/>
      <c r="BR159" s="1066"/>
      <c r="BS159" s="1067"/>
      <c r="BT159" s="1065"/>
      <c r="BU159" s="1066"/>
      <c r="BV159" s="1066"/>
      <c r="BW159" s="1067"/>
      <c r="BX159" s="1065"/>
      <c r="BY159" s="1066"/>
      <c r="BZ159" s="1066"/>
      <c r="CA159" s="1067"/>
      <c r="CB159" s="1065"/>
      <c r="CC159" s="1066"/>
      <c r="CD159" s="1066"/>
      <c r="CE159" s="1067"/>
      <c r="CF159" s="1065"/>
      <c r="CG159" s="1066"/>
      <c r="CH159" s="1066"/>
      <c r="CI159" s="1067"/>
      <c r="CJ159" s="1065"/>
      <c r="CK159" s="1066"/>
      <c r="CL159" s="1066"/>
      <c r="CM159" s="1067"/>
      <c r="CN159" s="1065"/>
      <c r="CO159" s="1066"/>
      <c r="CP159" s="1066"/>
      <c r="CQ159" s="1067"/>
      <c r="CR159" s="1065"/>
      <c r="CS159" s="1066"/>
      <c r="CT159" s="1066"/>
      <c r="CU159" s="1067"/>
      <c r="CV159" s="1065"/>
      <c r="CW159" s="1066"/>
      <c r="CX159" s="1066"/>
      <c r="CY159" s="1067"/>
      <c r="CZ159" s="1065"/>
      <c r="DA159" s="1066"/>
      <c r="DB159" s="1066"/>
      <c r="DC159" s="1067"/>
      <c r="DD159" s="1065"/>
      <c r="DE159" s="1066"/>
      <c r="DF159" s="1066"/>
      <c r="DG159" s="1067"/>
      <c r="DH159" s="1065"/>
      <c r="DI159" s="1066"/>
      <c r="DJ159" s="1066"/>
      <c r="DK159" s="1067"/>
      <c r="DL159" s="1065"/>
      <c r="DM159" s="1066"/>
      <c r="DN159" s="1066"/>
      <c r="DO159" s="1067"/>
      <c r="DP159" s="1065"/>
      <c r="DQ159" s="1066"/>
      <c r="DR159" s="1066"/>
      <c r="DS159" s="1067"/>
      <c r="DT159" s="1065"/>
      <c r="DU159" s="1066"/>
      <c r="DV159" s="1066"/>
      <c r="DW159" s="1067"/>
      <c r="DX159" s="1026"/>
      <c r="DY159" s="1065"/>
      <c r="DZ159" s="1066"/>
      <c r="EA159" s="1066"/>
      <c r="EB159" s="1067"/>
      <c r="EC159" s="1065"/>
      <c r="ED159" s="1066"/>
      <c r="EE159" s="1066"/>
      <c r="EF159" s="1067"/>
      <c r="EG159" s="1065"/>
      <c r="EH159" s="1066"/>
      <c r="EI159" s="1066"/>
      <c r="EJ159" s="1067"/>
      <c r="EK159" s="1065"/>
      <c r="EL159" s="1066"/>
      <c r="EM159" s="1066"/>
      <c r="EN159" s="1067"/>
      <c r="EO159" s="1065"/>
      <c r="EP159" s="1066"/>
      <c r="EQ159" s="1066"/>
      <c r="ER159" s="1067"/>
      <c r="ES159" s="1065"/>
      <c r="ET159" s="1066"/>
      <c r="EU159" s="1066"/>
      <c r="EV159" s="1067"/>
      <c r="EW159" s="1065"/>
      <c r="EX159" s="1066"/>
      <c r="EY159" s="1066"/>
      <c r="EZ159" s="1067"/>
      <c r="FA159" s="1065"/>
      <c r="FB159" s="1066"/>
      <c r="FC159" s="1066"/>
      <c r="FD159" s="1067"/>
      <c r="FE159" s="1065"/>
      <c r="FF159" s="1066"/>
      <c r="FG159" s="1066"/>
      <c r="FH159" s="1067"/>
      <c r="FI159" s="1065"/>
      <c r="FJ159" s="1066"/>
      <c r="FK159" s="1066"/>
      <c r="FL159" s="1067"/>
      <c r="FM159" s="1065"/>
      <c r="FN159" s="1066"/>
      <c r="FO159" s="1066"/>
      <c r="FP159" s="1067"/>
      <c r="FQ159" s="1065"/>
      <c r="FR159" s="1066"/>
      <c r="FS159" s="1066"/>
      <c r="FT159" s="1067"/>
      <c r="FU159" s="1065"/>
      <c r="FV159" s="1066"/>
      <c r="FW159" s="1066"/>
      <c r="FX159" s="1067"/>
      <c r="FY159" s="1065"/>
      <c r="FZ159" s="1066"/>
      <c r="GA159" s="1066"/>
      <c r="GB159" s="1067"/>
      <c r="GC159" s="1065"/>
      <c r="GD159" s="1066"/>
      <c r="GE159" s="1066"/>
      <c r="GF159" s="1067"/>
      <c r="GG159" s="1065"/>
      <c r="GH159" s="1066"/>
      <c r="GI159" s="1066"/>
      <c r="GJ159" s="1067"/>
      <c r="GK159" s="1065"/>
      <c r="GL159" s="1066"/>
      <c r="GM159" s="1066"/>
      <c r="GN159" s="1067"/>
      <c r="GO159" s="1065"/>
      <c r="GP159" s="1066"/>
      <c r="GQ159" s="1066"/>
      <c r="GR159" s="1067"/>
      <c r="GS159" s="1065"/>
      <c r="GT159" s="1066"/>
      <c r="GU159" s="1066"/>
      <c r="GV159" s="1067"/>
      <c r="GW159" s="1065"/>
      <c r="GX159" s="1066"/>
      <c r="GY159" s="1066"/>
      <c r="GZ159" s="1067"/>
      <c r="HA159" s="1065"/>
      <c r="HB159" s="1066"/>
      <c r="HC159" s="1066"/>
      <c r="HD159" s="1067"/>
      <c r="HE159" s="1065"/>
      <c r="HF159" s="1066"/>
      <c r="HG159" s="1066"/>
      <c r="HH159" s="1067"/>
      <c r="HI159" s="1065"/>
      <c r="HJ159" s="1066"/>
      <c r="HK159" s="1066"/>
      <c r="HL159" s="1067"/>
      <c r="HM159" s="1065"/>
      <c r="HN159" s="1066"/>
      <c r="HO159" s="1066"/>
      <c r="HP159" s="1067"/>
      <c r="HQ159" s="1065"/>
      <c r="HR159" s="1066"/>
      <c r="HS159" s="1066"/>
      <c r="HT159" s="1067"/>
      <c r="HU159" s="1065"/>
      <c r="HV159" s="1066"/>
      <c r="HW159" s="1066"/>
      <c r="HX159" s="1067"/>
      <c r="HY159" s="1065"/>
      <c r="HZ159" s="1066"/>
      <c r="IA159" s="1066"/>
      <c r="IB159" s="1067"/>
      <c r="IC159" s="1065"/>
      <c r="ID159" s="1066"/>
      <c r="IE159" s="1066"/>
      <c r="IF159" s="1067"/>
      <c r="IG159" s="1065"/>
      <c r="IH159" s="1066"/>
      <c r="II159" s="1066"/>
      <c r="IJ159" s="1067"/>
      <c r="IK159" s="1065"/>
      <c r="IL159" s="1066"/>
      <c r="IM159" s="1066"/>
      <c r="IN159" s="1067"/>
    </row>
    <row r="160" spans="1:248" ht="14">
      <c r="A160" s="2500"/>
      <c r="B160" s="1507">
        <v>0.33333333333333331</v>
      </c>
      <c r="C160" s="1416"/>
      <c r="D160" s="1027"/>
      <c r="E160" s="446"/>
      <c r="F160" s="446"/>
      <c r="G160" s="1028"/>
      <c r="H160" s="1027"/>
      <c r="I160" s="446"/>
      <c r="J160" s="446"/>
      <c r="K160" s="1028"/>
      <c r="L160" s="1027"/>
      <c r="M160" s="446"/>
      <c r="N160" s="446"/>
      <c r="O160" s="1028"/>
      <c r="P160" s="1027"/>
      <c r="Q160" s="446"/>
      <c r="R160" s="446"/>
      <c r="S160" s="1028"/>
      <c r="T160" s="1027"/>
      <c r="U160" s="446"/>
      <c r="V160" s="446"/>
      <c r="W160" s="1028"/>
      <c r="X160" s="1027"/>
      <c r="Y160" s="446"/>
      <c r="Z160" s="446"/>
      <c r="AA160" s="1028"/>
      <c r="AB160" s="1027"/>
      <c r="AC160" s="446"/>
      <c r="AD160" s="446"/>
      <c r="AE160" s="1028"/>
      <c r="AF160" s="1027"/>
      <c r="AG160" s="446"/>
      <c r="AH160" s="446"/>
      <c r="AI160" s="1028"/>
      <c r="AJ160" s="1027"/>
      <c r="AK160" s="446"/>
      <c r="AL160" s="446"/>
      <c r="AM160" s="1028"/>
      <c r="AN160" s="1027"/>
      <c r="AO160" s="446"/>
      <c r="AP160" s="446"/>
      <c r="AQ160" s="1028"/>
      <c r="AR160" s="1027"/>
      <c r="AS160" s="446"/>
      <c r="AT160" s="446"/>
      <c r="AU160" s="1028"/>
      <c r="AV160" s="1027"/>
      <c r="AW160" s="446"/>
      <c r="AX160" s="446"/>
      <c r="AY160" s="1028"/>
      <c r="AZ160" s="1027"/>
      <c r="BA160" s="446"/>
      <c r="BB160" s="446"/>
      <c r="BC160" s="1028"/>
      <c r="BD160" s="1027"/>
      <c r="BE160" s="446"/>
      <c r="BF160" s="446"/>
      <c r="BG160" s="1028"/>
      <c r="BH160" s="1027"/>
      <c r="BI160" s="446"/>
      <c r="BJ160" s="446"/>
      <c r="BK160" s="1028"/>
      <c r="BL160" s="1027"/>
      <c r="BM160" s="446"/>
      <c r="BN160" s="446"/>
      <c r="BO160" s="1028"/>
      <c r="BP160" s="1027"/>
      <c r="BQ160" s="446"/>
      <c r="BR160" s="446"/>
      <c r="BS160" s="1028"/>
      <c r="BT160" s="1027"/>
      <c r="BU160" s="446"/>
      <c r="BV160" s="446"/>
      <c r="BW160" s="1028"/>
      <c r="BX160" s="1027"/>
      <c r="BY160" s="446"/>
      <c r="BZ160" s="446"/>
      <c r="CA160" s="1028"/>
      <c r="CB160" s="1027"/>
      <c r="CC160" s="446"/>
      <c r="CD160" s="446"/>
      <c r="CE160" s="1028"/>
      <c r="CF160" s="1027"/>
      <c r="CG160" s="446"/>
      <c r="CH160" s="446"/>
      <c r="CI160" s="1028"/>
      <c r="CJ160" s="1027"/>
      <c r="CK160" s="446"/>
      <c r="CL160" s="446"/>
      <c r="CM160" s="1028"/>
      <c r="CN160" s="1027"/>
      <c r="CO160" s="446"/>
      <c r="CP160" s="446"/>
      <c r="CQ160" s="1028"/>
      <c r="CR160" s="1027"/>
      <c r="CS160" s="446"/>
      <c r="CT160" s="446"/>
      <c r="CU160" s="1028"/>
      <c r="CV160" s="1027"/>
      <c r="CW160" s="446"/>
      <c r="CX160" s="446"/>
      <c r="CY160" s="1028"/>
      <c r="CZ160" s="1027"/>
      <c r="DA160" s="446"/>
      <c r="DB160" s="446"/>
      <c r="DC160" s="1028"/>
      <c r="DD160" s="1027"/>
      <c r="DE160" s="446"/>
      <c r="DF160" s="446"/>
      <c r="DG160" s="1028"/>
      <c r="DH160" s="1027"/>
      <c r="DI160" s="446"/>
      <c r="DJ160" s="446"/>
      <c r="DK160" s="1028"/>
      <c r="DL160" s="1027"/>
      <c r="DM160" s="446"/>
      <c r="DN160" s="446"/>
      <c r="DO160" s="1028"/>
      <c r="DP160" s="1027"/>
      <c r="DQ160" s="446"/>
      <c r="DR160" s="446"/>
      <c r="DS160" s="1028"/>
      <c r="DT160" s="1027"/>
      <c r="DU160" s="446"/>
      <c r="DV160" s="446"/>
      <c r="DW160" s="1028"/>
      <c r="DX160" s="1026"/>
      <c r="DY160" s="1027"/>
      <c r="DZ160" s="446"/>
      <c r="EA160" s="446"/>
      <c r="EB160" s="1028"/>
      <c r="EC160" s="1027"/>
      <c r="ED160" s="446"/>
      <c r="EE160" s="446"/>
      <c r="EF160" s="1028"/>
      <c r="EG160" s="1027"/>
      <c r="EH160" s="446"/>
      <c r="EI160" s="446"/>
      <c r="EJ160" s="1028"/>
      <c r="EK160" s="1027"/>
      <c r="EL160" s="446"/>
      <c r="EM160" s="446"/>
      <c r="EN160" s="1028"/>
      <c r="EO160" s="1027"/>
      <c r="EP160" s="446"/>
      <c r="EQ160" s="446"/>
      <c r="ER160" s="1028"/>
      <c r="ES160" s="1027"/>
      <c r="ET160" s="446"/>
      <c r="EU160" s="446"/>
      <c r="EV160" s="1028"/>
      <c r="EW160" s="1027"/>
      <c r="EX160" s="446"/>
      <c r="EY160" s="446"/>
      <c r="EZ160" s="1028"/>
      <c r="FA160" s="1027"/>
      <c r="FB160" s="446"/>
      <c r="FC160" s="446"/>
      <c r="FD160" s="1028"/>
      <c r="FE160" s="1027"/>
      <c r="FF160" s="446"/>
      <c r="FG160" s="446"/>
      <c r="FH160" s="1028"/>
      <c r="FI160" s="1027"/>
      <c r="FJ160" s="446"/>
      <c r="FK160" s="446"/>
      <c r="FL160" s="1028"/>
      <c r="FM160" s="1027"/>
      <c r="FN160" s="446"/>
      <c r="FO160" s="446"/>
      <c r="FP160" s="1028"/>
      <c r="FQ160" s="1027"/>
      <c r="FR160" s="446"/>
      <c r="FS160" s="446"/>
      <c r="FT160" s="1028"/>
      <c r="FU160" s="1027"/>
      <c r="FV160" s="446"/>
      <c r="FW160" s="446"/>
      <c r="FX160" s="1028"/>
      <c r="FY160" s="1027"/>
      <c r="FZ160" s="446"/>
      <c r="GA160" s="446"/>
      <c r="GB160" s="1028"/>
      <c r="GC160" s="1027"/>
      <c r="GD160" s="446"/>
      <c r="GE160" s="446"/>
      <c r="GF160" s="1028"/>
      <c r="GG160" s="1027"/>
      <c r="GH160" s="446"/>
      <c r="GI160" s="446"/>
      <c r="GJ160" s="1028"/>
      <c r="GK160" s="1027"/>
      <c r="GL160" s="446"/>
      <c r="GM160" s="446"/>
      <c r="GN160" s="1028"/>
      <c r="GO160" s="1027"/>
      <c r="GP160" s="446"/>
      <c r="GQ160" s="446"/>
      <c r="GR160" s="1028"/>
      <c r="GS160" s="1027"/>
      <c r="GT160" s="446"/>
      <c r="GU160" s="446"/>
      <c r="GV160" s="1028"/>
      <c r="GW160" s="1027"/>
      <c r="GX160" s="446"/>
      <c r="GY160" s="446"/>
      <c r="GZ160" s="1028"/>
      <c r="HA160" s="1027"/>
      <c r="HB160" s="446"/>
      <c r="HC160" s="446"/>
      <c r="HD160" s="1028"/>
      <c r="HE160" s="1027"/>
      <c r="HF160" s="446"/>
      <c r="HG160" s="446"/>
      <c r="HH160" s="1028"/>
      <c r="HI160" s="1027"/>
      <c r="HJ160" s="446"/>
      <c r="HK160" s="446"/>
      <c r="HL160" s="1028"/>
      <c r="HM160" s="1027"/>
      <c r="HN160" s="446"/>
      <c r="HO160" s="446"/>
      <c r="HP160" s="1028"/>
      <c r="HQ160" s="1027"/>
      <c r="HR160" s="446"/>
      <c r="HS160" s="446"/>
      <c r="HT160" s="1028"/>
      <c r="HU160" s="1027"/>
      <c r="HV160" s="446"/>
      <c r="HW160" s="446"/>
      <c r="HX160" s="1028"/>
      <c r="HY160" s="1027"/>
      <c r="HZ160" s="446"/>
      <c r="IA160" s="446"/>
      <c r="IB160" s="1028"/>
      <c r="IC160" s="1027"/>
      <c r="ID160" s="446"/>
      <c r="IE160" s="446"/>
      <c r="IF160" s="1028"/>
      <c r="IG160" s="1027"/>
      <c r="IH160" s="446"/>
      <c r="II160" s="446"/>
      <c r="IJ160" s="1028"/>
      <c r="IK160" s="1027"/>
      <c r="IL160" s="446"/>
      <c r="IM160" s="446"/>
      <c r="IN160" s="1028"/>
    </row>
    <row r="161" spans="1:248" ht="14">
      <c r="A161" s="2500"/>
      <c r="B161" s="1507">
        <v>0.58333333333333337</v>
      </c>
      <c r="C161" s="1014"/>
      <c r="D161" s="1027"/>
      <c r="E161" s="446"/>
      <c r="F161" s="446"/>
      <c r="G161" s="1028"/>
      <c r="H161" s="1027"/>
      <c r="I161" s="446"/>
      <c r="J161" s="446"/>
      <c r="K161" s="1028"/>
      <c r="L161" s="1027"/>
      <c r="M161" s="446"/>
      <c r="N161" s="446"/>
      <c r="O161" s="1028"/>
      <c r="P161" s="1027"/>
      <c r="Q161" s="446"/>
      <c r="R161" s="446"/>
      <c r="S161" s="1028"/>
      <c r="T161" s="1027"/>
      <c r="U161" s="446"/>
      <c r="V161" s="446"/>
      <c r="W161" s="1028"/>
      <c r="X161" s="1027"/>
      <c r="Y161" s="446"/>
      <c r="Z161" s="446"/>
      <c r="AA161" s="1028"/>
      <c r="AB161" s="1027"/>
      <c r="AC161" s="446"/>
      <c r="AD161" s="446"/>
      <c r="AE161" s="1028"/>
      <c r="AF161" s="1027"/>
      <c r="AG161" s="446"/>
      <c r="AH161" s="446"/>
      <c r="AI161" s="1028"/>
      <c r="AJ161" s="1027"/>
      <c r="AK161" s="446"/>
      <c r="AL161" s="446"/>
      <c r="AM161" s="1028"/>
      <c r="AN161" s="1027"/>
      <c r="AO161" s="446"/>
      <c r="AP161" s="446"/>
      <c r="AQ161" s="1028"/>
      <c r="AR161" s="1027"/>
      <c r="AS161" s="446"/>
      <c r="AT161" s="446"/>
      <c r="AU161" s="1028"/>
      <c r="AV161" s="1027"/>
      <c r="AW161" s="446"/>
      <c r="AX161" s="446"/>
      <c r="AY161" s="1028"/>
      <c r="AZ161" s="1027"/>
      <c r="BA161" s="446"/>
      <c r="BB161" s="446"/>
      <c r="BC161" s="1028"/>
      <c r="BD161" s="1027"/>
      <c r="BE161" s="446"/>
      <c r="BF161" s="446"/>
      <c r="BG161" s="1028"/>
      <c r="BH161" s="1027"/>
      <c r="BI161" s="446"/>
      <c r="BJ161" s="446"/>
      <c r="BK161" s="1028"/>
      <c r="BL161" s="1027"/>
      <c r="BM161" s="446"/>
      <c r="BN161" s="446"/>
      <c r="BO161" s="1028"/>
      <c r="BP161" s="1027"/>
      <c r="BQ161" s="446"/>
      <c r="BR161" s="446"/>
      <c r="BS161" s="1028"/>
      <c r="BT161" s="1027"/>
      <c r="BU161" s="446"/>
      <c r="BV161" s="446"/>
      <c r="BW161" s="1028"/>
      <c r="BX161" s="1027"/>
      <c r="BY161" s="446"/>
      <c r="BZ161" s="446"/>
      <c r="CA161" s="1028"/>
      <c r="CB161" s="1027"/>
      <c r="CC161" s="446"/>
      <c r="CD161" s="446"/>
      <c r="CE161" s="1028"/>
      <c r="CF161" s="1027"/>
      <c r="CG161" s="446"/>
      <c r="CH161" s="446"/>
      <c r="CI161" s="1028"/>
      <c r="CJ161" s="1027"/>
      <c r="CK161" s="446"/>
      <c r="CL161" s="446"/>
      <c r="CM161" s="1028"/>
      <c r="CN161" s="1027"/>
      <c r="CO161" s="446"/>
      <c r="CP161" s="446"/>
      <c r="CQ161" s="1028"/>
      <c r="CR161" s="1027"/>
      <c r="CS161" s="446"/>
      <c r="CT161" s="446"/>
      <c r="CU161" s="1028"/>
      <c r="CV161" s="1027"/>
      <c r="CW161" s="446"/>
      <c r="CX161" s="446"/>
      <c r="CY161" s="1028"/>
      <c r="CZ161" s="1027"/>
      <c r="DA161" s="446"/>
      <c r="DB161" s="446"/>
      <c r="DC161" s="1028"/>
      <c r="DD161" s="1027"/>
      <c r="DE161" s="446"/>
      <c r="DF161" s="446"/>
      <c r="DG161" s="1028"/>
      <c r="DH161" s="1027"/>
      <c r="DI161" s="446"/>
      <c r="DJ161" s="446"/>
      <c r="DK161" s="1028"/>
      <c r="DL161" s="1027"/>
      <c r="DM161" s="446"/>
      <c r="DN161" s="446"/>
      <c r="DO161" s="1028"/>
      <c r="DP161" s="1027"/>
      <c r="DQ161" s="446"/>
      <c r="DR161" s="446"/>
      <c r="DS161" s="1028"/>
      <c r="DT161" s="1027"/>
      <c r="DU161" s="446"/>
      <c r="DV161" s="446"/>
      <c r="DW161" s="1028"/>
      <c r="DX161" s="1026"/>
      <c r="DY161" s="1027"/>
      <c r="DZ161" s="446"/>
      <c r="EA161" s="446"/>
      <c r="EB161" s="1028"/>
      <c r="EC161" s="1027"/>
      <c r="ED161" s="446"/>
      <c r="EE161" s="446"/>
      <c r="EF161" s="1028"/>
      <c r="EG161" s="1027"/>
      <c r="EH161" s="446"/>
      <c r="EI161" s="446"/>
      <c r="EJ161" s="1028"/>
      <c r="EK161" s="1027"/>
      <c r="EL161" s="446"/>
      <c r="EM161" s="446"/>
      <c r="EN161" s="1028"/>
      <c r="EO161" s="1027"/>
      <c r="EP161" s="446"/>
      <c r="EQ161" s="446"/>
      <c r="ER161" s="1028"/>
      <c r="ES161" s="1027"/>
      <c r="ET161" s="446"/>
      <c r="EU161" s="446"/>
      <c r="EV161" s="1028"/>
      <c r="EW161" s="1027"/>
      <c r="EX161" s="446"/>
      <c r="EY161" s="446"/>
      <c r="EZ161" s="1028"/>
      <c r="FA161" s="1027"/>
      <c r="FB161" s="446"/>
      <c r="FC161" s="446"/>
      <c r="FD161" s="1028"/>
      <c r="FE161" s="1027"/>
      <c r="FF161" s="446"/>
      <c r="FG161" s="446"/>
      <c r="FH161" s="1028"/>
      <c r="FI161" s="1027"/>
      <c r="FJ161" s="446"/>
      <c r="FK161" s="446"/>
      <c r="FL161" s="1028"/>
      <c r="FM161" s="1027"/>
      <c r="FN161" s="446"/>
      <c r="FO161" s="446"/>
      <c r="FP161" s="1028"/>
      <c r="FQ161" s="1027"/>
      <c r="FR161" s="446"/>
      <c r="FS161" s="446"/>
      <c r="FT161" s="1028"/>
      <c r="FU161" s="1027"/>
      <c r="FV161" s="446"/>
      <c r="FW161" s="446"/>
      <c r="FX161" s="1028"/>
      <c r="FY161" s="1027"/>
      <c r="FZ161" s="446"/>
      <c r="GA161" s="446"/>
      <c r="GB161" s="1028"/>
      <c r="GC161" s="1027"/>
      <c r="GD161" s="446"/>
      <c r="GE161" s="446"/>
      <c r="GF161" s="1028"/>
      <c r="GG161" s="1027"/>
      <c r="GH161" s="446"/>
      <c r="GI161" s="446"/>
      <c r="GJ161" s="1028"/>
      <c r="GK161" s="1027"/>
      <c r="GL161" s="446"/>
      <c r="GM161" s="446"/>
      <c r="GN161" s="1028"/>
      <c r="GO161" s="1027"/>
      <c r="GP161" s="446"/>
      <c r="GQ161" s="446"/>
      <c r="GR161" s="1028"/>
      <c r="GS161" s="1027"/>
      <c r="GT161" s="446"/>
      <c r="GU161" s="446"/>
      <c r="GV161" s="1028"/>
      <c r="GW161" s="1027"/>
      <c r="GX161" s="446"/>
      <c r="GY161" s="446"/>
      <c r="GZ161" s="1028"/>
      <c r="HA161" s="1027"/>
      <c r="HB161" s="446"/>
      <c r="HC161" s="446"/>
      <c r="HD161" s="1028"/>
      <c r="HE161" s="1027"/>
      <c r="HF161" s="446"/>
      <c r="HG161" s="446"/>
      <c r="HH161" s="1028"/>
      <c r="HI161" s="1027"/>
      <c r="HJ161" s="446"/>
      <c r="HK161" s="446"/>
      <c r="HL161" s="1028"/>
      <c r="HM161" s="1027"/>
      <c r="HN161" s="446"/>
      <c r="HO161" s="446"/>
      <c r="HP161" s="1028"/>
      <c r="HQ161" s="1027"/>
      <c r="HR161" s="446"/>
      <c r="HS161" s="446"/>
      <c r="HT161" s="1028"/>
      <c r="HU161" s="1027"/>
      <c r="HV161" s="446"/>
      <c r="HW161" s="446"/>
      <c r="HX161" s="1028"/>
      <c r="HY161" s="1027"/>
      <c r="HZ161" s="446"/>
      <c r="IA161" s="446"/>
      <c r="IB161" s="1028"/>
      <c r="IC161" s="1027"/>
      <c r="ID161" s="446"/>
      <c r="IE161" s="446"/>
      <c r="IF161" s="1028"/>
      <c r="IG161" s="1027"/>
      <c r="IH161" s="446"/>
      <c r="II161" s="446"/>
      <c r="IJ161" s="1028"/>
      <c r="IK161" s="1027"/>
      <c r="IL161" s="446"/>
      <c r="IM161" s="446"/>
      <c r="IN161" s="1028"/>
    </row>
    <row r="162" spans="1:248" ht="14">
      <c r="A162" s="2560"/>
      <c r="B162" s="1508">
        <v>0.91666666666666663</v>
      </c>
      <c r="C162" s="1416"/>
      <c r="D162" s="1143"/>
      <c r="E162" s="1144"/>
      <c r="F162" s="1144"/>
      <c r="G162" s="1145"/>
      <c r="H162" s="1143"/>
      <c r="I162" s="1144"/>
      <c r="J162" s="1144"/>
      <c r="K162" s="1145"/>
      <c r="L162" s="1143"/>
      <c r="M162" s="1144"/>
      <c r="N162" s="1144"/>
      <c r="O162" s="1145"/>
      <c r="P162" s="1143"/>
      <c r="Q162" s="1144"/>
      <c r="R162" s="1144"/>
      <c r="S162" s="1145"/>
      <c r="T162" s="1143"/>
      <c r="U162" s="1144"/>
      <c r="V162" s="1144"/>
      <c r="W162" s="1145"/>
      <c r="X162" s="1143"/>
      <c r="Y162" s="1144"/>
      <c r="Z162" s="1144"/>
      <c r="AA162" s="1145"/>
      <c r="AB162" s="1143"/>
      <c r="AC162" s="1144"/>
      <c r="AD162" s="1144"/>
      <c r="AE162" s="1145"/>
      <c r="AF162" s="1143"/>
      <c r="AG162" s="1144"/>
      <c r="AH162" s="1144"/>
      <c r="AI162" s="1145"/>
      <c r="AJ162" s="1143"/>
      <c r="AK162" s="1144"/>
      <c r="AL162" s="1144"/>
      <c r="AM162" s="1145"/>
      <c r="AN162" s="1143"/>
      <c r="AO162" s="1144"/>
      <c r="AP162" s="1144"/>
      <c r="AQ162" s="1145"/>
      <c r="AR162" s="1143"/>
      <c r="AS162" s="1144"/>
      <c r="AT162" s="1144"/>
      <c r="AU162" s="1145"/>
      <c r="AV162" s="1143"/>
      <c r="AW162" s="1144"/>
      <c r="AX162" s="1144"/>
      <c r="AY162" s="1145"/>
      <c r="AZ162" s="1143"/>
      <c r="BA162" s="1144"/>
      <c r="BB162" s="1144"/>
      <c r="BC162" s="1145"/>
      <c r="BD162" s="1143"/>
      <c r="BE162" s="1144"/>
      <c r="BF162" s="1144"/>
      <c r="BG162" s="1145"/>
      <c r="BH162" s="1143"/>
      <c r="BI162" s="1144"/>
      <c r="BJ162" s="1144"/>
      <c r="BK162" s="1145"/>
      <c r="BL162" s="1143"/>
      <c r="BM162" s="1144"/>
      <c r="BN162" s="1144"/>
      <c r="BO162" s="1145"/>
      <c r="BP162" s="1143"/>
      <c r="BQ162" s="1144"/>
      <c r="BR162" s="1144"/>
      <c r="BS162" s="1145"/>
      <c r="BT162" s="1143"/>
      <c r="BU162" s="1144"/>
      <c r="BV162" s="1144"/>
      <c r="BW162" s="1145"/>
      <c r="BX162" s="1143"/>
      <c r="BY162" s="1144"/>
      <c r="BZ162" s="1144"/>
      <c r="CA162" s="1145"/>
      <c r="CB162" s="1143"/>
      <c r="CC162" s="1144"/>
      <c r="CD162" s="1144"/>
      <c r="CE162" s="1145"/>
      <c r="CF162" s="1143"/>
      <c r="CG162" s="1144"/>
      <c r="CH162" s="1144"/>
      <c r="CI162" s="1145"/>
      <c r="CJ162" s="1143"/>
      <c r="CK162" s="1144"/>
      <c r="CL162" s="1144"/>
      <c r="CM162" s="1145"/>
      <c r="CN162" s="1143"/>
      <c r="CO162" s="1144"/>
      <c r="CP162" s="1144"/>
      <c r="CQ162" s="1145"/>
      <c r="CR162" s="1143"/>
      <c r="CS162" s="1144"/>
      <c r="CT162" s="1144"/>
      <c r="CU162" s="1145"/>
      <c r="CV162" s="1143"/>
      <c r="CW162" s="1144"/>
      <c r="CX162" s="1144"/>
      <c r="CY162" s="1145"/>
      <c r="CZ162" s="1143"/>
      <c r="DA162" s="1144"/>
      <c r="DB162" s="1144"/>
      <c r="DC162" s="1145"/>
      <c r="DD162" s="1143"/>
      <c r="DE162" s="1144"/>
      <c r="DF162" s="1144"/>
      <c r="DG162" s="1145"/>
      <c r="DH162" s="1143"/>
      <c r="DI162" s="1144"/>
      <c r="DJ162" s="1144"/>
      <c r="DK162" s="1145"/>
      <c r="DL162" s="1143"/>
      <c r="DM162" s="1144"/>
      <c r="DN162" s="1144"/>
      <c r="DO162" s="1145"/>
      <c r="DP162" s="1143"/>
      <c r="DQ162" s="1144"/>
      <c r="DR162" s="1144"/>
      <c r="DS162" s="1145"/>
      <c r="DT162" s="1143"/>
      <c r="DU162" s="1144"/>
      <c r="DV162" s="1144"/>
      <c r="DW162" s="1145"/>
      <c r="DX162" s="1026"/>
      <c r="DY162" s="1143"/>
      <c r="DZ162" s="1144"/>
      <c r="EA162" s="1144"/>
      <c r="EB162" s="1145"/>
      <c r="EC162" s="1143"/>
      <c r="ED162" s="1144"/>
      <c r="EE162" s="1144"/>
      <c r="EF162" s="1145"/>
      <c r="EG162" s="1143"/>
      <c r="EH162" s="1144"/>
      <c r="EI162" s="1144"/>
      <c r="EJ162" s="1145"/>
      <c r="EK162" s="1143"/>
      <c r="EL162" s="1144"/>
      <c r="EM162" s="1144"/>
      <c r="EN162" s="1145"/>
      <c r="EO162" s="1143"/>
      <c r="EP162" s="1144"/>
      <c r="EQ162" s="1144"/>
      <c r="ER162" s="1145"/>
      <c r="ES162" s="1143"/>
      <c r="ET162" s="1144"/>
      <c r="EU162" s="1144"/>
      <c r="EV162" s="1145"/>
      <c r="EW162" s="1143"/>
      <c r="EX162" s="1144"/>
      <c r="EY162" s="1144"/>
      <c r="EZ162" s="1145"/>
      <c r="FA162" s="1143"/>
      <c r="FB162" s="1144"/>
      <c r="FC162" s="1144"/>
      <c r="FD162" s="1145"/>
      <c r="FE162" s="1143"/>
      <c r="FF162" s="1144"/>
      <c r="FG162" s="1144"/>
      <c r="FH162" s="1145"/>
      <c r="FI162" s="1143"/>
      <c r="FJ162" s="1144"/>
      <c r="FK162" s="1144"/>
      <c r="FL162" s="1145"/>
      <c r="FM162" s="1143"/>
      <c r="FN162" s="1144"/>
      <c r="FO162" s="1144"/>
      <c r="FP162" s="1145"/>
      <c r="FQ162" s="1143"/>
      <c r="FR162" s="1144"/>
      <c r="FS162" s="1144"/>
      <c r="FT162" s="1145"/>
      <c r="FU162" s="1143"/>
      <c r="FV162" s="1144"/>
      <c r="FW162" s="1144"/>
      <c r="FX162" s="1145"/>
      <c r="FY162" s="1143"/>
      <c r="FZ162" s="1144"/>
      <c r="GA162" s="1144"/>
      <c r="GB162" s="1145"/>
      <c r="GC162" s="1143"/>
      <c r="GD162" s="1144"/>
      <c r="GE162" s="1144"/>
      <c r="GF162" s="1145"/>
      <c r="GG162" s="1143"/>
      <c r="GH162" s="1144"/>
      <c r="GI162" s="1144"/>
      <c r="GJ162" s="1145"/>
      <c r="GK162" s="1143"/>
      <c r="GL162" s="1144"/>
      <c r="GM162" s="1144"/>
      <c r="GN162" s="1145"/>
      <c r="GO162" s="1143"/>
      <c r="GP162" s="1144"/>
      <c r="GQ162" s="1144"/>
      <c r="GR162" s="1145"/>
      <c r="GS162" s="1143"/>
      <c r="GT162" s="1144"/>
      <c r="GU162" s="1144"/>
      <c r="GV162" s="1145"/>
      <c r="GW162" s="1143"/>
      <c r="GX162" s="1144"/>
      <c r="GY162" s="1144"/>
      <c r="GZ162" s="1145"/>
      <c r="HA162" s="1143"/>
      <c r="HB162" s="1144"/>
      <c r="HC162" s="1144"/>
      <c r="HD162" s="1145"/>
      <c r="HE162" s="1143"/>
      <c r="HF162" s="1144"/>
      <c r="HG162" s="1144"/>
      <c r="HH162" s="1145"/>
      <c r="HI162" s="1143"/>
      <c r="HJ162" s="1144"/>
      <c r="HK162" s="1144"/>
      <c r="HL162" s="1145"/>
      <c r="HM162" s="1143"/>
      <c r="HN162" s="1144"/>
      <c r="HO162" s="1144"/>
      <c r="HP162" s="1145"/>
      <c r="HQ162" s="1143"/>
      <c r="HR162" s="1144"/>
      <c r="HS162" s="1144"/>
      <c r="HT162" s="1145"/>
      <c r="HU162" s="1143"/>
      <c r="HV162" s="1144"/>
      <c r="HW162" s="1144"/>
      <c r="HX162" s="1145"/>
      <c r="HY162" s="1143"/>
      <c r="HZ162" s="1144"/>
      <c r="IA162" s="1144"/>
      <c r="IB162" s="1145"/>
      <c r="IC162" s="1143"/>
      <c r="ID162" s="1144"/>
      <c r="IE162" s="1144"/>
      <c r="IF162" s="1145"/>
      <c r="IG162" s="1143"/>
      <c r="IH162" s="1144"/>
      <c r="II162" s="1144"/>
      <c r="IJ162" s="1145"/>
      <c r="IK162" s="1143"/>
      <c r="IL162" s="1144"/>
      <c r="IM162" s="1144"/>
      <c r="IN162" s="1145"/>
    </row>
    <row r="163" spans="1:248" ht="14">
      <c r="A163" s="2561" t="s">
        <v>18038</v>
      </c>
      <c r="B163" s="1513" t="s">
        <v>18039</v>
      </c>
      <c r="C163" s="1416"/>
      <c r="D163" s="1065"/>
      <c r="E163" s="1066"/>
      <c r="F163" s="1066"/>
      <c r="G163" s="1067"/>
      <c r="H163" s="1065"/>
      <c r="I163" s="1066"/>
      <c r="J163" s="1066"/>
      <c r="K163" s="1067"/>
      <c r="L163" s="1065"/>
      <c r="M163" s="1066"/>
      <c r="N163" s="1066"/>
      <c r="O163" s="1067"/>
      <c r="P163" s="1065"/>
      <c r="Q163" s="1066"/>
      <c r="R163" s="1066"/>
      <c r="S163" s="1067"/>
      <c r="T163" s="1065"/>
      <c r="U163" s="1066"/>
      <c r="V163" s="1066"/>
      <c r="W163" s="1067"/>
      <c r="X163" s="1065"/>
      <c r="Y163" s="1066"/>
      <c r="Z163" s="1066"/>
      <c r="AA163" s="1067"/>
      <c r="AB163" s="1065"/>
      <c r="AC163" s="1066"/>
      <c r="AD163" s="1066"/>
      <c r="AE163" s="1067"/>
      <c r="AF163" s="1065"/>
      <c r="AG163" s="1066"/>
      <c r="AH163" s="1066"/>
      <c r="AI163" s="1067"/>
      <c r="AJ163" s="1065"/>
      <c r="AK163" s="1066"/>
      <c r="AL163" s="1066"/>
      <c r="AM163" s="1067"/>
      <c r="AN163" s="1065"/>
      <c r="AO163" s="1066"/>
      <c r="AP163" s="1066"/>
      <c r="AQ163" s="1067"/>
      <c r="AR163" s="1065"/>
      <c r="AS163" s="1066"/>
      <c r="AT163" s="1066"/>
      <c r="AU163" s="1067"/>
      <c r="AV163" s="1065"/>
      <c r="AW163" s="1066"/>
      <c r="AX163" s="1066"/>
      <c r="AY163" s="1067"/>
      <c r="AZ163" s="1065"/>
      <c r="BA163" s="1066"/>
      <c r="BB163" s="1066"/>
      <c r="BC163" s="1067"/>
      <c r="BD163" s="1065"/>
      <c r="BE163" s="1066"/>
      <c r="BF163" s="1066"/>
      <c r="BG163" s="1067"/>
      <c r="BH163" s="1065"/>
      <c r="BI163" s="1066"/>
      <c r="BJ163" s="1066"/>
      <c r="BK163" s="1067"/>
      <c r="BL163" s="1065"/>
      <c r="BM163" s="1066"/>
      <c r="BN163" s="1066"/>
      <c r="BO163" s="1067"/>
      <c r="BP163" s="1065"/>
      <c r="BQ163" s="1066"/>
      <c r="BR163" s="1066"/>
      <c r="BS163" s="1067"/>
      <c r="BT163" s="1065"/>
      <c r="BU163" s="1066"/>
      <c r="BV163" s="1066"/>
      <c r="BW163" s="1067"/>
      <c r="BX163" s="1065"/>
      <c r="BY163" s="1066"/>
      <c r="BZ163" s="1066"/>
      <c r="CA163" s="1067"/>
      <c r="CB163" s="1065"/>
      <c r="CC163" s="1066"/>
      <c r="CD163" s="1066"/>
      <c r="CE163" s="1067"/>
      <c r="CF163" s="1065"/>
      <c r="CG163" s="1066"/>
      <c r="CH163" s="1066"/>
      <c r="CI163" s="1067"/>
      <c r="CJ163" s="1065"/>
      <c r="CK163" s="1066"/>
      <c r="CL163" s="1066"/>
      <c r="CM163" s="1067"/>
      <c r="CN163" s="1065"/>
      <c r="CO163" s="1066"/>
      <c r="CP163" s="1066"/>
      <c r="CQ163" s="1067"/>
      <c r="CR163" s="1065"/>
      <c r="CS163" s="1066"/>
      <c r="CT163" s="1066"/>
      <c r="CU163" s="1067"/>
      <c r="CV163" s="1065"/>
      <c r="CW163" s="1066"/>
      <c r="CX163" s="1066"/>
      <c r="CY163" s="1067"/>
      <c r="CZ163" s="1065"/>
      <c r="DA163" s="1066"/>
      <c r="DB163" s="1066"/>
      <c r="DC163" s="1067"/>
      <c r="DD163" s="1065"/>
      <c r="DE163" s="1066"/>
      <c r="DF163" s="1066"/>
      <c r="DG163" s="1067"/>
      <c r="DH163" s="1065"/>
      <c r="DI163" s="1066"/>
      <c r="DJ163" s="1066"/>
      <c r="DK163" s="1067"/>
      <c r="DL163" s="1065"/>
      <c r="DM163" s="1066"/>
      <c r="DN163" s="1066"/>
      <c r="DO163" s="1067"/>
      <c r="DP163" s="1065"/>
      <c r="DQ163" s="1066"/>
      <c r="DR163" s="1066"/>
      <c r="DS163" s="1067"/>
      <c r="DT163" s="1065"/>
      <c r="DU163" s="1066"/>
      <c r="DV163" s="1066"/>
      <c r="DW163" s="1067"/>
      <c r="DX163" s="1026"/>
      <c r="DY163" s="1065"/>
      <c r="DZ163" s="1066"/>
      <c r="EA163" s="1066"/>
      <c r="EB163" s="1067"/>
      <c r="EC163" s="1065"/>
      <c r="ED163" s="1066"/>
      <c r="EE163" s="1066"/>
      <c r="EF163" s="1067"/>
      <c r="EG163" s="1065"/>
      <c r="EH163" s="1066"/>
      <c r="EI163" s="1066"/>
      <c r="EJ163" s="1067"/>
      <c r="EK163" s="1065"/>
      <c r="EL163" s="1066"/>
      <c r="EM163" s="1066"/>
      <c r="EN163" s="1067"/>
      <c r="EO163" s="1065"/>
      <c r="EP163" s="1066"/>
      <c r="EQ163" s="1066"/>
      <c r="ER163" s="1067"/>
      <c r="ES163" s="1065"/>
      <c r="ET163" s="1066"/>
      <c r="EU163" s="1066"/>
      <c r="EV163" s="1067"/>
      <c r="EW163" s="1065"/>
      <c r="EX163" s="1066"/>
      <c r="EY163" s="1066"/>
      <c r="EZ163" s="1067"/>
      <c r="FA163" s="1065"/>
      <c r="FB163" s="1066"/>
      <c r="FC163" s="1066"/>
      <c r="FD163" s="1067"/>
      <c r="FE163" s="1065"/>
      <c r="FF163" s="1066"/>
      <c r="FG163" s="1066"/>
      <c r="FH163" s="1067"/>
      <c r="FI163" s="1065"/>
      <c r="FJ163" s="1066"/>
      <c r="FK163" s="1066"/>
      <c r="FL163" s="1067"/>
      <c r="FM163" s="1065"/>
      <c r="FN163" s="1066"/>
      <c r="FO163" s="1066"/>
      <c r="FP163" s="1067"/>
      <c r="FQ163" s="1065"/>
      <c r="FR163" s="1066"/>
      <c r="FS163" s="1066"/>
      <c r="FT163" s="1067"/>
      <c r="FU163" s="1065"/>
      <c r="FV163" s="1066"/>
      <c r="FW163" s="1066"/>
      <c r="FX163" s="1067"/>
      <c r="FY163" s="1065"/>
      <c r="FZ163" s="1066"/>
      <c r="GA163" s="1066"/>
      <c r="GB163" s="1067"/>
      <c r="GC163" s="1065"/>
      <c r="GD163" s="1066"/>
      <c r="GE163" s="1066"/>
      <c r="GF163" s="1067"/>
      <c r="GG163" s="1065"/>
      <c r="GH163" s="1066"/>
      <c r="GI163" s="1066"/>
      <c r="GJ163" s="1067"/>
      <c r="GK163" s="1065"/>
      <c r="GL163" s="1066"/>
      <c r="GM163" s="1066"/>
      <c r="GN163" s="1067"/>
      <c r="GO163" s="1065"/>
      <c r="GP163" s="1066"/>
      <c r="GQ163" s="1066"/>
      <c r="GR163" s="1067"/>
      <c r="GS163" s="1065"/>
      <c r="GT163" s="1066"/>
      <c r="GU163" s="1066"/>
      <c r="GV163" s="1067"/>
      <c r="GW163" s="1065"/>
      <c r="GX163" s="1066"/>
      <c r="GY163" s="1066"/>
      <c r="GZ163" s="1067"/>
      <c r="HA163" s="1065"/>
      <c r="HB163" s="1066"/>
      <c r="HC163" s="1066"/>
      <c r="HD163" s="1067"/>
      <c r="HE163" s="1065"/>
      <c r="HF163" s="1066"/>
      <c r="HG163" s="1066"/>
      <c r="HH163" s="1067"/>
      <c r="HI163" s="1065"/>
      <c r="HJ163" s="1066"/>
      <c r="HK163" s="1066"/>
      <c r="HL163" s="1067"/>
      <c r="HM163" s="1065"/>
      <c r="HN163" s="1066"/>
      <c r="HO163" s="1066"/>
      <c r="HP163" s="1067"/>
      <c r="HQ163" s="1065"/>
      <c r="HR163" s="1066"/>
      <c r="HS163" s="1066"/>
      <c r="HT163" s="1067"/>
      <c r="HU163" s="1065"/>
      <c r="HV163" s="1066"/>
      <c r="HW163" s="1066"/>
      <c r="HX163" s="1067"/>
      <c r="HY163" s="1065"/>
      <c r="HZ163" s="1066"/>
      <c r="IA163" s="1066"/>
      <c r="IB163" s="1067"/>
      <c r="IC163" s="1065"/>
      <c r="ID163" s="1066"/>
      <c r="IE163" s="1066"/>
      <c r="IF163" s="1067"/>
      <c r="IG163" s="1065"/>
      <c r="IH163" s="1066"/>
      <c r="II163" s="1066"/>
      <c r="IJ163" s="1067"/>
      <c r="IK163" s="1065"/>
      <c r="IL163" s="1066"/>
      <c r="IM163" s="1066"/>
      <c r="IN163" s="1067"/>
    </row>
    <row r="164" spans="1:248" ht="30">
      <c r="A164" s="2500"/>
      <c r="B164" s="1507" t="s">
        <v>18040</v>
      </c>
      <c r="C164" s="1416"/>
      <c r="D164" s="1027"/>
      <c r="E164" s="446"/>
      <c r="F164" s="446"/>
      <c r="G164" s="1028"/>
      <c r="H164" s="1027"/>
      <c r="I164" s="446"/>
      <c r="J164" s="446"/>
      <c r="K164" s="1028"/>
      <c r="L164" s="1027"/>
      <c r="M164" s="446"/>
      <c r="N164" s="446"/>
      <c r="O164" s="1028"/>
      <c r="P164" s="1027"/>
      <c r="Q164" s="446"/>
      <c r="R164" s="446"/>
      <c r="S164" s="1028"/>
      <c r="T164" s="1027"/>
      <c r="U164" s="446"/>
      <c r="V164" s="446"/>
      <c r="W164" s="1028"/>
      <c r="X164" s="1027"/>
      <c r="Y164" s="446"/>
      <c r="Z164" s="446"/>
      <c r="AA164" s="1028"/>
      <c r="AB164" s="1027"/>
      <c r="AC164" s="446"/>
      <c r="AD164" s="446"/>
      <c r="AE164" s="1028"/>
      <c r="AF164" s="1458" t="s">
        <v>18041</v>
      </c>
      <c r="AG164" s="1071" t="s">
        <v>16733</v>
      </c>
      <c r="AH164" s="1071" t="s">
        <v>16733</v>
      </c>
      <c r="AI164" s="1303" t="s">
        <v>18042</v>
      </c>
      <c r="AJ164" s="1027"/>
      <c r="AK164" s="446"/>
      <c r="AL164" s="446"/>
      <c r="AM164" s="1028"/>
      <c r="AN164" s="1027"/>
      <c r="AO164" s="446"/>
      <c r="AP164" s="446"/>
      <c r="AQ164" s="1028"/>
      <c r="AR164" s="1027"/>
      <c r="AS164" s="446"/>
      <c r="AT164" s="446"/>
      <c r="AU164" s="1028"/>
      <c r="AV164" s="1027"/>
      <c r="AW164" s="446"/>
      <c r="AX164" s="446"/>
      <c r="AY164" s="1028"/>
      <c r="AZ164" s="1027"/>
      <c r="BA164" s="446"/>
      <c r="BB164" s="446"/>
      <c r="BC164" s="1028"/>
      <c r="BD164" s="1027"/>
      <c r="BE164" s="446"/>
      <c r="BF164" s="446"/>
      <c r="BG164" s="1028"/>
      <c r="BH164" s="1027"/>
      <c r="BI164" s="446"/>
      <c r="BJ164" s="446"/>
      <c r="BK164" s="1028"/>
      <c r="BL164" s="1027"/>
      <c r="BM164" s="446"/>
      <c r="BN164" s="446"/>
      <c r="BO164" s="1028"/>
      <c r="BP164" s="1027"/>
      <c r="BQ164" s="446"/>
      <c r="BR164" s="446"/>
      <c r="BS164" s="1028"/>
      <c r="BT164" s="1027"/>
      <c r="BU164" s="446"/>
      <c r="BV164" s="446"/>
      <c r="BW164" s="1028"/>
      <c r="BX164" s="1027"/>
      <c r="BY164" s="446"/>
      <c r="BZ164" s="446"/>
      <c r="CA164" s="1028"/>
      <c r="CB164" s="1027"/>
      <c r="CC164" s="446"/>
      <c r="CD164" s="446"/>
      <c r="CE164" s="1028"/>
      <c r="CF164" s="1027"/>
      <c r="CG164" s="446"/>
      <c r="CH164" s="446"/>
      <c r="CI164" s="1028"/>
      <c r="CJ164" s="1027"/>
      <c r="CK164" s="446"/>
      <c r="CL164" s="446"/>
      <c r="CM164" s="1028"/>
      <c r="CN164" s="1027"/>
      <c r="CO164" s="446"/>
      <c r="CP164" s="446"/>
      <c r="CQ164" s="1028"/>
      <c r="CR164" s="1027"/>
      <c r="CS164" s="446"/>
      <c r="CT164" s="446"/>
      <c r="CU164" s="1028"/>
      <c r="CV164" s="1027"/>
      <c r="CW164" s="446"/>
      <c r="CX164" s="446"/>
      <c r="CY164" s="1028"/>
      <c r="CZ164" s="1027"/>
      <c r="DA164" s="446"/>
      <c r="DB164" s="446"/>
      <c r="DC164" s="1028"/>
      <c r="DD164" s="1027"/>
      <c r="DE164" s="446"/>
      <c r="DF164" s="446"/>
      <c r="DG164" s="1028"/>
      <c r="DH164" s="1027"/>
      <c r="DI164" s="446"/>
      <c r="DJ164" s="446"/>
      <c r="DK164" s="1028"/>
      <c r="DL164" s="1027"/>
      <c r="DM164" s="446"/>
      <c r="DN164" s="446"/>
      <c r="DO164" s="1028"/>
      <c r="DP164" s="1027"/>
      <c r="DQ164" s="446"/>
      <c r="DR164" s="446"/>
      <c r="DS164" s="1028"/>
      <c r="DT164" s="1027"/>
      <c r="DU164" s="446"/>
      <c r="DV164" s="446"/>
      <c r="DW164" s="1028"/>
      <c r="DX164" s="1026"/>
      <c r="DY164" s="1027"/>
      <c r="DZ164" s="446"/>
      <c r="EA164" s="446"/>
      <c r="EB164" s="1028"/>
      <c r="EC164" s="1027"/>
      <c r="ED164" s="446"/>
      <c r="EE164" s="446"/>
      <c r="EF164" s="1028"/>
      <c r="EG164" s="1027"/>
      <c r="EH164" s="446"/>
      <c r="EI164" s="446"/>
      <c r="EJ164" s="1028"/>
      <c r="EK164" s="1027"/>
      <c r="EL164" s="446"/>
      <c r="EM164" s="446"/>
      <c r="EN164" s="1028"/>
      <c r="EO164" s="1027"/>
      <c r="EP164" s="446"/>
      <c r="EQ164" s="446"/>
      <c r="ER164" s="1028"/>
      <c r="ES164" s="1027"/>
      <c r="ET164" s="446"/>
      <c r="EU164" s="446"/>
      <c r="EV164" s="1028"/>
      <c r="EW164" s="1027"/>
      <c r="EX164" s="446"/>
      <c r="EY164" s="446"/>
      <c r="EZ164" s="1028"/>
      <c r="FA164" s="1027"/>
      <c r="FB164" s="446"/>
      <c r="FC164" s="446"/>
      <c r="FD164" s="1028"/>
      <c r="FE164" s="1027"/>
      <c r="FF164" s="446"/>
      <c r="FG164" s="446"/>
      <c r="FH164" s="1028"/>
      <c r="FI164" s="1027"/>
      <c r="FJ164" s="446"/>
      <c r="FK164" s="446"/>
      <c r="FL164" s="1028"/>
      <c r="FM164" s="1027"/>
      <c r="FN164" s="446"/>
      <c r="FO164" s="446"/>
      <c r="FP164" s="1028"/>
      <c r="FQ164" s="1027"/>
      <c r="FR164" s="446"/>
      <c r="FS164" s="446"/>
      <c r="FT164" s="1028"/>
      <c r="FU164" s="1027"/>
      <c r="FV164" s="446"/>
      <c r="FW164" s="446"/>
      <c r="FX164" s="1028"/>
      <c r="FY164" s="1027"/>
      <c r="FZ164" s="446"/>
      <c r="GA164" s="446"/>
      <c r="GB164" s="1028"/>
      <c r="GC164" s="1027"/>
      <c r="GD164" s="446"/>
      <c r="GE164" s="446"/>
      <c r="GF164" s="1028"/>
      <c r="GG164" s="1027"/>
      <c r="GH164" s="446"/>
      <c r="GI164" s="446"/>
      <c r="GJ164" s="1028"/>
      <c r="GK164" s="1027"/>
      <c r="GL164" s="446"/>
      <c r="GM164" s="446"/>
      <c r="GN164" s="1028"/>
      <c r="GO164" s="1027"/>
      <c r="GP164" s="446"/>
      <c r="GQ164" s="446"/>
      <c r="GR164" s="1028"/>
      <c r="GS164" s="1027"/>
      <c r="GT164" s="446"/>
      <c r="GU164" s="446"/>
      <c r="GV164" s="1028"/>
      <c r="GW164" s="1027"/>
      <c r="GX164" s="446"/>
      <c r="GY164" s="446"/>
      <c r="GZ164" s="1028"/>
      <c r="HA164" s="1027"/>
      <c r="HB164" s="446"/>
      <c r="HC164" s="446"/>
      <c r="HD164" s="1028"/>
      <c r="HE164" s="1027"/>
      <c r="HF164" s="446"/>
      <c r="HG164" s="446"/>
      <c r="HH164" s="1028"/>
      <c r="HI164" s="1027"/>
      <c r="HJ164" s="446"/>
      <c r="HK164" s="446"/>
      <c r="HL164" s="1028"/>
      <c r="HM164" s="1027"/>
      <c r="HN164" s="446"/>
      <c r="HO164" s="446"/>
      <c r="HP164" s="1028"/>
      <c r="HQ164" s="1027"/>
      <c r="HR164" s="446"/>
      <c r="HS164" s="446"/>
      <c r="HT164" s="1028"/>
      <c r="HU164" s="1027"/>
      <c r="HV164" s="446"/>
      <c r="HW164" s="446"/>
      <c r="HX164" s="1028"/>
      <c r="HY164" s="1027"/>
      <c r="HZ164" s="446"/>
      <c r="IA164" s="446"/>
      <c r="IB164" s="1028"/>
      <c r="IC164" s="1027"/>
      <c r="ID164" s="446"/>
      <c r="IE164" s="446"/>
      <c r="IF164" s="1028"/>
      <c r="IG164" s="1027"/>
      <c r="IH164" s="446"/>
      <c r="II164" s="446"/>
      <c r="IJ164" s="1028"/>
      <c r="IK164" s="1027"/>
      <c r="IL164" s="446"/>
      <c r="IM164" s="446"/>
      <c r="IN164" s="1028"/>
    </row>
    <row r="165" spans="1:248" ht="14">
      <c r="A165" s="2500"/>
      <c r="B165" s="1507" t="s">
        <v>18043</v>
      </c>
      <c r="C165" s="1416"/>
      <c r="D165" s="1027"/>
      <c r="E165" s="446"/>
      <c r="F165" s="446"/>
      <c r="G165" s="1028"/>
      <c r="H165" s="1027"/>
      <c r="I165" s="446"/>
      <c r="J165" s="446"/>
      <c r="K165" s="1028"/>
      <c r="L165" s="1027"/>
      <c r="M165" s="446"/>
      <c r="N165" s="446"/>
      <c r="O165" s="1028"/>
      <c r="P165" s="1027"/>
      <c r="Q165" s="446"/>
      <c r="R165" s="446"/>
      <c r="S165" s="1028"/>
      <c r="T165" s="1027"/>
      <c r="U165" s="446"/>
      <c r="V165" s="446"/>
      <c r="W165" s="1028"/>
      <c r="X165" s="1027"/>
      <c r="Y165" s="446"/>
      <c r="Z165" s="446"/>
      <c r="AA165" s="1028"/>
      <c r="AB165" s="1027"/>
      <c r="AC165" s="446"/>
      <c r="AD165" s="446"/>
      <c r="AE165" s="1028"/>
      <c r="AF165" s="1027"/>
      <c r="AG165" s="446"/>
      <c r="AH165" s="446"/>
      <c r="AI165" s="1028"/>
      <c r="AJ165" s="1027"/>
      <c r="AK165" s="446"/>
      <c r="AL165" s="446"/>
      <c r="AM165" s="1028"/>
      <c r="AN165" s="1027"/>
      <c r="AO165" s="446"/>
      <c r="AP165" s="446"/>
      <c r="AQ165" s="1028"/>
      <c r="AR165" s="1027"/>
      <c r="AS165" s="446"/>
      <c r="AT165" s="446"/>
      <c r="AU165" s="1028"/>
      <c r="AV165" s="1027"/>
      <c r="AW165" s="446"/>
      <c r="AX165" s="446"/>
      <c r="AY165" s="1028"/>
      <c r="AZ165" s="1027"/>
      <c r="BA165" s="446"/>
      <c r="BB165" s="446"/>
      <c r="BC165" s="1028"/>
      <c r="BD165" s="1027"/>
      <c r="BE165" s="446"/>
      <c r="BF165" s="446"/>
      <c r="BG165" s="1028"/>
      <c r="BH165" s="1027"/>
      <c r="BI165" s="446"/>
      <c r="BJ165" s="446"/>
      <c r="BK165" s="1028"/>
      <c r="BL165" s="1027"/>
      <c r="BM165" s="446"/>
      <c r="BN165" s="446"/>
      <c r="BO165" s="1028"/>
      <c r="BP165" s="1027"/>
      <c r="BQ165" s="446"/>
      <c r="BR165" s="446"/>
      <c r="BS165" s="1028"/>
      <c r="BT165" s="1027"/>
      <c r="BU165" s="446"/>
      <c r="BV165" s="446"/>
      <c r="BW165" s="1028"/>
      <c r="BX165" s="1027"/>
      <c r="BY165" s="446"/>
      <c r="BZ165" s="446"/>
      <c r="CA165" s="1028"/>
      <c r="CB165" s="1027"/>
      <c r="CC165" s="446"/>
      <c r="CD165" s="446"/>
      <c r="CE165" s="1028"/>
      <c r="CF165" s="1027"/>
      <c r="CG165" s="446"/>
      <c r="CH165" s="446"/>
      <c r="CI165" s="1028"/>
      <c r="CJ165" s="1027"/>
      <c r="CK165" s="446"/>
      <c r="CL165" s="446"/>
      <c r="CM165" s="1028"/>
      <c r="CN165" s="1027"/>
      <c r="CO165" s="446"/>
      <c r="CP165" s="446"/>
      <c r="CQ165" s="1028"/>
      <c r="CR165" s="1027"/>
      <c r="CS165" s="446"/>
      <c r="CT165" s="446"/>
      <c r="CU165" s="1028"/>
      <c r="CV165" s="1027"/>
      <c r="CW165" s="446"/>
      <c r="CX165" s="446"/>
      <c r="CY165" s="1028"/>
      <c r="CZ165" s="1027"/>
      <c r="DA165" s="446"/>
      <c r="DB165" s="446"/>
      <c r="DC165" s="1028"/>
      <c r="DD165" s="1027"/>
      <c r="DE165" s="446"/>
      <c r="DF165" s="446"/>
      <c r="DG165" s="1028"/>
      <c r="DH165" s="1027"/>
      <c r="DI165" s="446"/>
      <c r="DJ165" s="446"/>
      <c r="DK165" s="1028"/>
      <c r="DL165" s="1027"/>
      <c r="DM165" s="446"/>
      <c r="DN165" s="446"/>
      <c r="DO165" s="1028"/>
      <c r="DP165" s="1027"/>
      <c r="DQ165" s="446"/>
      <c r="DR165" s="446"/>
      <c r="DS165" s="1028"/>
      <c r="DT165" s="1027"/>
      <c r="DU165" s="446"/>
      <c r="DV165" s="446"/>
      <c r="DW165" s="1028"/>
      <c r="DX165" s="1026"/>
      <c r="DY165" s="1027"/>
      <c r="DZ165" s="446"/>
      <c r="EA165" s="446"/>
      <c r="EB165" s="1028"/>
      <c r="EC165" s="1027"/>
      <c r="ED165" s="446"/>
      <c r="EE165" s="446"/>
      <c r="EF165" s="1028"/>
      <c r="EG165" s="1027"/>
      <c r="EH165" s="446"/>
      <c r="EI165" s="446"/>
      <c r="EJ165" s="1028"/>
      <c r="EK165" s="1027"/>
      <c r="EL165" s="446"/>
      <c r="EM165" s="446"/>
      <c r="EN165" s="1028"/>
      <c r="EO165" s="1027"/>
      <c r="EP165" s="446"/>
      <c r="EQ165" s="446"/>
      <c r="ER165" s="1028"/>
      <c r="ES165" s="1027"/>
      <c r="ET165" s="446"/>
      <c r="EU165" s="446"/>
      <c r="EV165" s="1028"/>
      <c r="EW165" s="1027"/>
      <c r="EX165" s="446"/>
      <c r="EY165" s="446"/>
      <c r="EZ165" s="1028"/>
      <c r="FA165" s="1027"/>
      <c r="FB165" s="446"/>
      <c r="FC165" s="446"/>
      <c r="FD165" s="1028"/>
      <c r="FE165" s="1027"/>
      <c r="FF165" s="446"/>
      <c r="FG165" s="446"/>
      <c r="FH165" s="1028"/>
      <c r="FI165" s="1027"/>
      <c r="FJ165" s="446"/>
      <c r="FK165" s="446"/>
      <c r="FL165" s="1028"/>
      <c r="FM165" s="1027"/>
      <c r="FN165" s="446"/>
      <c r="FO165" s="446"/>
      <c r="FP165" s="1028"/>
      <c r="FQ165" s="1027"/>
      <c r="FR165" s="446"/>
      <c r="FS165" s="446"/>
      <c r="FT165" s="1028"/>
      <c r="FU165" s="1027"/>
      <c r="FV165" s="446"/>
      <c r="FW165" s="446"/>
      <c r="FX165" s="1028"/>
      <c r="FY165" s="1027"/>
      <c r="FZ165" s="446"/>
      <c r="GA165" s="446"/>
      <c r="GB165" s="1028"/>
      <c r="GC165" s="1027"/>
      <c r="GD165" s="446"/>
      <c r="GE165" s="446"/>
      <c r="GF165" s="1028"/>
      <c r="GG165" s="1027"/>
      <c r="GH165" s="446"/>
      <c r="GI165" s="446"/>
      <c r="GJ165" s="1028"/>
      <c r="GK165" s="1027"/>
      <c r="GL165" s="446"/>
      <c r="GM165" s="446"/>
      <c r="GN165" s="1028"/>
      <c r="GO165" s="1027"/>
      <c r="GP165" s="446"/>
      <c r="GQ165" s="446"/>
      <c r="GR165" s="1028"/>
      <c r="GS165" s="1027"/>
      <c r="GT165" s="446"/>
      <c r="GU165" s="446"/>
      <c r="GV165" s="1028"/>
      <c r="GW165" s="1027"/>
      <c r="GX165" s="446"/>
      <c r="GY165" s="446"/>
      <c r="GZ165" s="1028"/>
      <c r="HA165" s="1027"/>
      <c r="HB165" s="446"/>
      <c r="HC165" s="446"/>
      <c r="HD165" s="1028"/>
      <c r="HE165" s="1027"/>
      <c r="HF165" s="446"/>
      <c r="HG165" s="446"/>
      <c r="HH165" s="1028"/>
      <c r="HI165" s="1027"/>
      <c r="HJ165" s="446"/>
      <c r="HK165" s="446"/>
      <c r="HL165" s="1028"/>
      <c r="HM165" s="1027"/>
      <c r="HN165" s="446"/>
      <c r="HO165" s="446"/>
      <c r="HP165" s="1028"/>
      <c r="HQ165" s="1027"/>
      <c r="HR165" s="446"/>
      <c r="HS165" s="446"/>
      <c r="HT165" s="1028"/>
      <c r="HU165" s="1027"/>
      <c r="HV165" s="446"/>
      <c r="HW165" s="446"/>
      <c r="HX165" s="1028"/>
      <c r="HY165" s="1027"/>
      <c r="HZ165" s="446"/>
      <c r="IA165" s="446"/>
      <c r="IB165" s="1028"/>
      <c r="IC165" s="1027"/>
      <c r="ID165" s="446"/>
      <c r="IE165" s="446"/>
      <c r="IF165" s="1028"/>
      <c r="IG165" s="1027"/>
      <c r="IH165" s="446"/>
      <c r="II165" s="446"/>
      <c r="IJ165" s="1028"/>
      <c r="IK165" s="1027"/>
      <c r="IL165" s="446"/>
      <c r="IM165" s="446"/>
      <c r="IN165" s="1028"/>
    </row>
    <row r="166" spans="1:248" ht="14">
      <c r="A166" s="2500"/>
      <c r="B166" s="1507" t="s">
        <v>18044</v>
      </c>
      <c r="C166" s="1014"/>
      <c r="D166" s="1027"/>
      <c r="E166" s="446"/>
      <c r="F166" s="446"/>
      <c r="G166" s="1028"/>
      <c r="H166" s="1027"/>
      <c r="I166" s="446"/>
      <c r="J166" s="446"/>
      <c r="K166" s="1028"/>
      <c r="L166" s="1027"/>
      <c r="M166" s="446"/>
      <c r="N166" s="446"/>
      <c r="O166" s="1028"/>
      <c r="P166" s="1027"/>
      <c r="Q166" s="446"/>
      <c r="R166" s="446"/>
      <c r="S166" s="1028"/>
      <c r="T166" s="1027"/>
      <c r="U166" s="446"/>
      <c r="V166" s="446"/>
      <c r="W166" s="1028"/>
      <c r="X166" s="1027"/>
      <c r="Y166" s="446"/>
      <c r="Z166" s="446"/>
      <c r="AA166" s="1028"/>
      <c r="AB166" s="1027"/>
      <c r="AC166" s="446"/>
      <c r="AD166" s="446"/>
      <c r="AE166" s="1028"/>
      <c r="AF166" s="1027"/>
      <c r="AG166" s="446"/>
      <c r="AH166" s="446"/>
      <c r="AI166" s="1028"/>
      <c r="AJ166" s="1027"/>
      <c r="AK166" s="446"/>
      <c r="AL166" s="446"/>
      <c r="AM166" s="1028"/>
      <c r="AN166" s="1027"/>
      <c r="AO166" s="446"/>
      <c r="AP166" s="446"/>
      <c r="AQ166" s="1028"/>
      <c r="AR166" s="1027"/>
      <c r="AS166" s="446"/>
      <c r="AT166" s="446"/>
      <c r="AU166" s="1028"/>
      <c r="AV166" s="1027"/>
      <c r="AW166" s="446"/>
      <c r="AX166" s="446"/>
      <c r="AY166" s="1028"/>
      <c r="AZ166" s="1027"/>
      <c r="BA166" s="446"/>
      <c r="BB166" s="446"/>
      <c r="BC166" s="1028"/>
      <c r="BD166" s="1027"/>
      <c r="BE166" s="446"/>
      <c r="BF166" s="446"/>
      <c r="BG166" s="1028"/>
      <c r="BH166" s="1027"/>
      <c r="BI166" s="446"/>
      <c r="BJ166" s="446"/>
      <c r="BK166" s="1028"/>
      <c r="BL166" s="1027"/>
      <c r="BM166" s="446"/>
      <c r="BN166" s="446"/>
      <c r="BO166" s="1028"/>
      <c r="BP166" s="1027"/>
      <c r="BQ166" s="446"/>
      <c r="BR166" s="446"/>
      <c r="BS166" s="1028"/>
      <c r="BT166" s="1027"/>
      <c r="BU166" s="446"/>
      <c r="BV166" s="446"/>
      <c r="BW166" s="1028"/>
      <c r="BX166" s="1027"/>
      <c r="BY166" s="446"/>
      <c r="BZ166" s="446"/>
      <c r="CA166" s="1028"/>
      <c r="CB166" s="1027"/>
      <c r="CC166" s="446"/>
      <c r="CD166" s="446"/>
      <c r="CE166" s="1028"/>
      <c r="CF166" s="1027"/>
      <c r="CG166" s="446"/>
      <c r="CH166" s="446"/>
      <c r="CI166" s="1028"/>
      <c r="CJ166" s="1027"/>
      <c r="CK166" s="446"/>
      <c r="CL166" s="446"/>
      <c r="CM166" s="1028"/>
      <c r="CN166" s="1027"/>
      <c r="CO166" s="446"/>
      <c r="CP166" s="446"/>
      <c r="CQ166" s="1028"/>
      <c r="CR166" s="1027"/>
      <c r="CS166" s="446"/>
      <c r="CT166" s="446"/>
      <c r="CU166" s="1028"/>
      <c r="CV166" s="1027"/>
      <c r="CW166" s="446"/>
      <c r="CX166" s="446"/>
      <c r="CY166" s="1028"/>
      <c r="CZ166" s="1027"/>
      <c r="DA166" s="446"/>
      <c r="DB166" s="446"/>
      <c r="DC166" s="1028"/>
      <c r="DD166" s="1027"/>
      <c r="DE166" s="446"/>
      <c r="DF166" s="446"/>
      <c r="DG166" s="1028"/>
      <c r="DH166" s="1027"/>
      <c r="DI166" s="446"/>
      <c r="DJ166" s="446"/>
      <c r="DK166" s="1028"/>
      <c r="DL166" s="1027"/>
      <c r="DM166" s="446"/>
      <c r="DN166" s="446"/>
      <c r="DO166" s="1028"/>
      <c r="DP166" s="1027"/>
      <c r="DQ166" s="446"/>
      <c r="DR166" s="446"/>
      <c r="DS166" s="1028"/>
      <c r="DT166" s="1027"/>
      <c r="DU166" s="446"/>
      <c r="DV166" s="446"/>
      <c r="DW166" s="1028"/>
      <c r="DX166" s="1026"/>
      <c r="DY166" s="1027"/>
      <c r="DZ166" s="446"/>
      <c r="EA166" s="446"/>
      <c r="EB166" s="1028"/>
      <c r="EC166" s="1027"/>
      <c r="ED166" s="446"/>
      <c r="EE166" s="446"/>
      <c r="EF166" s="1028"/>
      <c r="EG166" s="1027"/>
      <c r="EH166" s="446"/>
      <c r="EI166" s="446"/>
      <c r="EJ166" s="1028"/>
      <c r="EK166" s="1027"/>
      <c r="EL166" s="446"/>
      <c r="EM166" s="446"/>
      <c r="EN166" s="1028"/>
      <c r="EO166" s="1027"/>
      <c r="EP166" s="446"/>
      <c r="EQ166" s="446"/>
      <c r="ER166" s="1028"/>
      <c r="ES166" s="1027"/>
      <c r="ET166" s="446"/>
      <c r="EU166" s="446"/>
      <c r="EV166" s="1028"/>
      <c r="EW166" s="1027"/>
      <c r="EX166" s="446"/>
      <c r="EY166" s="446"/>
      <c r="EZ166" s="1028"/>
      <c r="FA166" s="1027"/>
      <c r="FB166" s="446"/>
      <c r="FC166" s="446"/>
      <c r="FD166" s="1028"/>
      <c r="FE166" s="1027"/>
      <c r="FF166" s="446"/>
      <c r="FG166" s="446"/>
      <c r="FH166" s="1028"/>
      <c r="FI166" s="1027"/>
      <c r="FJ166" s="446"/>
      <c r="FK166" s="446"/>
      <c r="FL166" s="1028"/>
      <c r="FM166" s="1027"/>
      <c r="FN166" s="446"/>
      <c r="FO166" s="446"/>
      <c r="FP166" s="1028"/>
      <c r="FQ166" s="1027"/>
      <c r="FR166" s="446"/>
      <c r="FS166" s="446"/>
      <c r="FT166" s="1028"/>
      <c r="FU166" s="1027"/>
      <c r="FV166" s="446"/>
      <c r="FW166" s="446"/>
      <c r="FX166" s="1028"/>
      <c r="FY166" s="1027"/>
      <c r="FZ166" s="446"/>
      <c r="GA166" s="446"/>
      <c r="GB166" s="1028"/>
      <c r="GC166" s="1027"/>
      <c r="GD166" s="446"/>
      <c r="GE166" s="446"/>
      <c r="GF166" s="1028"/>
      <c r="GG166" s="1027"/>
      <c r="GH166" s="446"/>
      <c r="GI166" s="446"/>
      <c r="GJ166" s="1028"/>
      <c r="GK166" s="1027"/>
      <c r="GL166" s="446"/>
      <c r="GM166" s="446"/>
      <c r="GN166" s="1028"/>
      <c r="GO166" s="1027"/>
      <c r="GP166" s="446"/>
      <c r="GQ166" s="446"/>
      <c r="GR166" s="1028"/>
      <c r="GS166" s="1027"/>
      <c r="GT166" s="446"/>
      <c r="GU166" s="446"/>
      <c r="GV166" s="1028"/>
      <c r="GW166" s="1027"/>
      <c r="GX166" s="446"/>
      <c r="GY166" s="446"/>
      <c r="GZ166" s="1028"/>
      <c r="HA166" s="1027"/>
      <c r="HB166" s="446"/>
      <c r="HC166" s="446"/>
      <c r="HD166" s="1028"/>
      <c r="HE166" s="1027"/>
      <c r="HF166" s="446"/>
      <c r="HG166" s="446"/>
      <c r="HH166" s="1028"/>
      <c r="HI166" s="1027"/>
      <c r="HJ166" s="446"/>
      <c r="HK166" s="446"/>
      <c r="HL166" s="1028"/>
      <c r="HM166" s="1027"/>
      <c r="HN166" s="446"/>
      <c r="HO166" s="446"/>
      <c r="HP166" s="1028"/>
      <c r="HQ166" s="1027"/>
      <c r="HR166" s="446"/>
      <c r="HS166" s="446"/>
      <c r="HT166" s="1028"/>
      <c r="HU166" s="1027"/>
      <c r="HV166" s="446"/>
      <c r="HW166" s="446"/>
      <c r="HX166" s="1028"/>
      <c r="HY166" s="1027"/>
      <c r="HZ166" s="446"/>
      <c r="IA166" s="446"/>
      <c r="IB166" s="1028"/>
      <c r="IC166" s="1027"/>
      <c r="ID166" s="446"/>
      <c r="IE166" s="446"/>
      <c r="IF166" s="1028"/>
      <c r="IG166" s="1027"/>
      <c r="IH166" s="446"/>
      <c r="II166" s="446"/>
      <c r="IJ166" s="1028"/>
      <c r="IK166" s="1027"/>
      <c r="IL166" s="446"/>
      <c r="IM166" s="446"/>
      <c r="IN166" s="1028"/>
    </row>
    <row r="167" spans="1:248" ht="14">
      <c r="A167" s="2560"/>
      <c r="B167" s="1508" t="s">
        <v>18016</v>
      </c>
      <c r="C167" s="1416"/>
      <c r="D167" s="1143"/>
      <c r="E167" s="1144"/>
      <c r="F167" s="1144"/>
      <c r="G167" s="1145"/>
      <c r="H167" s="1143"/>
      <c r="I167" s="1144"/>
      <c r="J167" s="1144"/>
      <c r="K167" s="1145"/>
      <c r="L167" s="1143"/>
      <c r="M167" s="1144"/>
      <c r="N167" s="1144"/>
      <c r="O167" s="1145"/>
      <c r="P167" s="1143"/>
      <c r="Q167" s="1144"/>
      <c r="R167" s="1144"/>
      <c r="S167" s="1145"/>
      <c r="T167" s="1143"/>
      <c r="U167" s="1144"/>
      <c r="V167" s="1144"/>
      <c r="W167" s="1145"/>
      <c r="X167" s="1143"/>
      <c r="Y167" s="1144"/>
      <c r="Z167" s="1144"/>
      <c r="AA167" s="1145"/>
      <c r="AB167" s="1143"/>
      <c r="AC167" s="1144"/>
      <c r="AD167" s="1144"/>
      <c r="AE167" s="1145"/>
      <c r="AF167" s="1143"/>
      <c r="AG167" s="1144"/>
      <c r="AH167" s="1144"/>
      <c r="AI167" s="1145"/>
      <c r="AJ167" s="1143"/>
      <c r="AK167" s="1144"/>
      <c r="AL167" s="1144"/>
      <c r="AM167" s="1145"/>
      <c r="AN167" s="1143"/>
      <c r="AO167" s="1144"/>
      <c r="AP167" s="1144"/>
      <c r="AQ167" s="1145"/>
      <c r="AR167" s="1143"/>
      <c r="AS167" s="1144"/>
      <c r="AT167" s="1144"/>
      <c r="AU167" s="1145"/>
      <c r="AV167" s="1143"/>
      <c r="AW167" s="1144"/>
      <c r="AX167" s="1144"/>
      <c r="AY167" s="1145"/>
      <c r="AZ167" s="1143"/>
      <c r="BA167" s="1144"/>
      <c r="BB167" s="1144"/>
      <c r="BC167" s="1145"/>
      <c r="BD167" s="1143"/>
      <c r="BE167" s="1144"/>
      <c r="BF167" s="1144"/>
      <c r="BG167" s="1145"/>
      <c r="BH167" s="1143"/>
      <c r="BI167" s="1144"/>
      <c r="BJ167" s="1144"/>
      <c r="BK167" s="1145"/>
      <c r="BL167" s="1143"/>
      <c r="BM167" s="1144"/>
      <c r="BN167" s="1144"/>
      <c r="BO167" s="1145"/>
      <c r="BP167" s="1143"/>
      <c r="BQ167" s="1144"/>
      <c r="BR167" s="1144"/>
      <c r="BS167" s="1145"/>
      <c r="BT167" s="1143"/>
      <c r="BU167" s="1144"/>
      <c r="BV167" s="1144"/>
      <c r="BW167" s="1145"/>
      <c r="BX167" s="1143"/>
      <c r="BY167" s="1144"/>
      <c r="BZ167" s="1144"/>
      <c r="CA167" s="1145"/>
      <c r="CB167" s="1143"/>
      <c r="CC167" s="1144"/>
      <c r="CD167" s="1144"/>
      <c r="CE167" s="1145"/>
      <c r="CF167" s="1143"/>
      <c r="CG167" s="1144"/>
      <c r="CH167" s="1144"/>
      <c r="CI167" s="1145"/>
      <c r="CJ167" s="1143"/>
      <c r="CK167" s="1144"/>
      <c r="CL167" s="1144"/>
      <c r="CM167" s="1145"/>
      <c r="CN167" s="1143"/>
      <c r="CO167" s="1144"/>
      <c r="CP167" s="1144"/>
      <c r="CQ167" s="1145"/>
      <c r="CR167" s="1143"/>
      <c r="CS167" s="1144"/>
      <c r="CT167" s="1144"/>
      <c r="CU167" s="1145"/>
      <c r="CV167" s="1143"/>
      <c r="CW167" s="1144"/>
      <c r="CX167" s="1144"/>
      <c r="CY167" s="1145"/>
      <c r="CZ167" s="1143"/>
      <c r="DA167" s="1144"/>
      <c r="DB167" s="1144"/>
      <c r="DC167" s="1145"/>
      <c r="DD167" s="1143"/>
      <c r="DE167" s="1144"/>
      <c r="DF167" s="1144"/>
      <c r="DG167" s="1145"/>
      <c r="DH167" s="1143"/>
      <c r="DI167" s="1144"/>
      <c r="DJ167" s="1144"/>
      <c r="DK167" s="1145"/>
      <c r="DL167" s="1143"/>
      <c r="DM167" s="1144"/>
      <c r="DN167" s="1144"/>
      <c r="DO167" s="1145"/>
      <c r="DP167" s="1143"/>
      <c r="DQ167" s="1144"/>
      <c r="DR167" s="1144"/>
      <c r="DS167" s="1145"/>
      <c r="DT167" s="1143"/>
      <c r="DU167" s="1144"/>
      <c r="DV167" s="1144"/>
      <c r="DW167" s="1145"/>
      <c r="DX167" s="1026"/>
      <c r="DY167" s="1143"/>
      <c r="DZ167" s="1144"/>
      <c r="EA167" s="1144"/>
      <c r="EB167" s="1145"/>
      <c r="EC167" s="1143"/>
      <c r="ED167" s="1144"/>
      <c r="EE167" s="1144"/>
      <c r="EF167" s="1145"/>
      <c r="EG167" s="1143"/>
      <c r="EH167" s="1144"/>
      <c r="EI167" s="1144"/>
      <c r="EJ167" s="1145"/>
      <c r="EK167" s="1143"/>
      <c r="EL167" s="1144"/>
      <c r="EM167" s="1144"/>
      <c r="EN167" s="1145"/>
      <c r="EO167" s="1143"/>
      <c r="EP167" s="1144"/>
      <c r="EQ167" s="1144"/>
      <c r="ER167" s="1145"/>
      <c r="ES167" s="1143"/>
      <c r="ET167" s="1144"/>
      <c r="EU167" s="1144"/>
      <c r="EV167" s="1145"/>
      <c r="EW167" s="1143"/>
      <c r="EX167" s="1144"/>
      <c r="EY167" s="1144"/>
      <c r="EZ167" s="1145"/>
      <c r="FA167" s="1143"/>
      <c r="FB167" s="1144"/>
      <c r="FC167" s="1144"/>
      <c r="FD167" s="1145"/>
      <c r="FE167" s="1143"/>
      <c r="FF167" s="1144"/>
      <c r="FG167" s="1144"/>
      <c r="FH167" s="1145"/>
      <c r="FI167" s="1143"/>
      <c r="FJ167" s="1144"/>
      <c r="FK167" s="1144"/>
      <c r="FL167" s="1145"/>
      <c r="FM167" s="1143"/>
      <c r="FN167" s="1144"/>
      <c r="FO167" s="1144"/>
      <c r="FP167" s="1145"/>
      <c r="FQ167" s="1143"/>
      <c r="FR167" s="1144"/>
      <c r="FS167" s="1144"/>
      <c r="FT167" s="1145"/>
      <c r="FU167" s="1143"/>
      <c r="FV167" s="1144"/>
      <c r="FW167" s="1144"/>
      <c r="FX167" s="1145"/>
      <c r="FY167" s="1143"/>
      <c r="FZ167" s="1144"/>
      <c r="GA167" s="1144"/>
      <c r="GB167" s="1145"/>
      <c r="GC167" s="1143"/>
      <c r="GD167" s="1144"/>
      <c r="GE167" s="1144"/>
      <c r="GF167" s="1145"/>
      <c r="GG167" s="1143"/>
      <c r="GH167" s="1144"/>
      <c r="GI167" s="1144"/>
      <c r="GJ167" s="1145"/>
      <c r="GK167" s="1143"/>
      <c r="GL167" s="1144"/>
      <c r="GM167" s="1144"/>
      <c r="GN167" s="1145"/>
      <c r="GO167" s="1143"/>
      <c r="GP167" s="1144"/>
      <c r="GQ167" s="1144"/>
      <c r="GR167" s="1145"/>
      <c r="GS167" s="1143"/>
      <c r="GT167" s="1144"/>
      <c r="GU167" s="1144"/>
      <c r="GV167" s="1145"/>
      <c r="GW167" s="1143"/>
      <c r="GX167" s="1144"/>
      <c r="GY167" s="1144"/>
      <c r="GZ167" s="1145"/>
      <c r="HA167" s="1143"/>
      <c r="HB167" s="1144"/>
      <c r="HC167" s="1144"/>
      <c r="HD167" s="1145"/>
      <c r="HE167" s="1143"/>
      <c r="HF167" s="1144"/>
      <c r="HG167" s="1144"/>
      <c r="HH167" s="1145"/>
      <c r="HI167" s="1143"/>
      <c r="HJ167" s="1144"/>
      <c r="HK167" s="1144"/>
      <c r="HL167" s="1145"/>
      <c r="HM167" s="1143"/>
      <c r="HN167" s="1144"/>
      <c r="HO167" s="1144"/>
      <c r="HP167" s="1145"/>
      <c r="HQ167" s="1143"/>
      <c r="HR167" s="1144"/>
      <c r="HS167" s="1144"/>
      <c r="HT167" s="1145"/>
      <c r="HU167" s="1143"/>
      <c r="HV167" s="1144"/>
      <c r="HW167" s="1144"/>
      <c r="HX167" s="1145"/>
      <c r="HY167" s="1143"/>
      <c r="HZ167" s="1144"/>
      <c r="IA167" s="1144"/>
      <c r="IB167" s="1145"/>
      <c r="IC167" s="1143"/>
      <c r="ID167" s="1144"/>
      <c r="IE167" s="1144"/>
      <c r="IF167" s="1145"/>
      <c r="IG167" s="1143"/>
      <c r="IH167" s="1144"/>
      <c r="II167" s="1144"/>
      <c r="IJ167" s="1145"/>
      <c r="IK167" s="1143"/>
      <c r="IL167" s="1144"/>
      <c r="IM167" s="1144"/>
      <c r="IN167" s="1145"/>
    </row>
    <row r="168" spans="1:248" ht="28.5" customHeight="1">
      <c r="A168" s="2563" t="s">
        <v>18045</v>
      </c>
      <c r="B168" s="1509">
        <v>0.29166666666666669</v>
      </c>
      <c r="C168" s="1416"/>
      <c r="D168" s="1065"/>
      <c r="E168" s="1066"/>
      <c r="F168" s="1066"/>
      <c r="G168" s="1067"/>
      <c r="H168" s="1065"/>
      <c r="I168" s="1066"/>
      <c r="J168" s="1066"/>
      <c r="K168" s="1067"/>
      <c r="L168" s="1065"/>
      <c r="M168" s="1066"/>
      <c r="N168" s="1066"/>
      <c r="O168" s="1067"/>
      <c r="P168" s="1065"/>
      <c r="Q168" s="1066"/>
      <c r="R168" s="1066"/>
      <c r="S168" s="1067"/>
      <c r="T168" s="1065"/>
      <c r="U168" s="1066"/>
      <c r="V168" s="1066"/>
      <c r="W168" s="1067"/>
      <c r="X168" s="1065"/>
      <c r="Y168" s="1066"/>
      <c r="Z168" s="1066"/>
      <c r="AA168" s="1067"/>
      <c r="AB168" s="1065"/>
      <c r="AC168" s="1066"/>
      <c r="AD168" s="1066"/>
      <c r="AE168" s="1067"/>
      <c r="AF168" s="1065"/>
      <c r="AG168" s="1066"/>
      <c r="AH168" s="1066"/>
      <c r="AI168" s="1067"/>
      <c r="AJ168" s="1065"/>
      <c r="AK168" s="1066"/>
      <c r="AL168" s="1066"/>
      <c r="AM168" s="1067"/>
      <c r="AN168" s="1065"/>
      <c r="AO168" s="1066"/>
      <c r="AP168" s="1066"/>
      <c r="AQ168" s="1067"/>
      <c r="AR168" s="1065"/>
      <c r="AS168" s="1066"/>
      <c r="AT168" s="1066"/>
      <c r="AU168" s="1067"/>
      <c r="AV168" s="1065"/>
      <c r="AW168" s="1066"/>
      <c r="AX168" s="1066"/>
      <c r="AY168" s="1067"/>
      <c r="AZ168" s="1065"/>
      <c r="BA168" s="1066"/>
      <c r="BB168" s="1066"/>
      <c r="BC168" s="1067"/>
      <c r="BD168" s="1065"/>
      <c r="BE168" s="1066"/>
      <c r="BF168" s="1066"/>
      <c r="BG168" s="1067"/>
      <c r="BH168" s="1065"/>
      <c r="BI168" s="1066"/>
      <c r="BJ168" s="1066"/>
      <c r="BK168" s="1067"/>
      <c r="BL168" s="1065"/>
      <c r="BM168" s="1066"/>
      <c r="BN168" s="1066"/>
      <c r="BO168" s="1067"/>
      <c r="BP168" s="1065"/>
      <c r="BQ168" s="1066"/>
      <c r="BR168" s="1066"/>
      <c r="BS168" s="1067"/>
      <c r="BT168" s="1065"/>
      <c r="BU168" s="1066"/>
      <c r="BV168" s="1066"/>
      <c r="BW168" s="1067"/>
      <c r="BX168" s="1065"/>
      <c r="BY168" s="1066"/>
      <c r="BZ168" s="1066"/>
      <c r="CA168" s="1067"/>
      <c r="CB168" s="1065"/>
      <c r="CC168" s="1066"/>
      <c r="CD168" s="1066"/>
      <c r="CE168" s="1067"/>
      <c r="CF168" s="1065"/>
      <c r="CG168" s="1066"/>
      <c r="CH168" s="1066"/>
      <c r="CI168" s="1067"/>
      <c r="CJ168" s="1065"/>
      <c r="CK168" s="1066"/>
      <c r="CL168" s="1066"/>
      <c r="CM168" s="1067"/>
      <c r="CN168" s="1065"/>
      <c r="CO168" s="1066"/>
      <c r="CP168" s="1066"/>
      <c r="CQ168" s="1067"/>
      <c r="CR168" s="1065"/>
      <c r="CS168" s="1066"/>
      <c r="CT168" s="1066"/>
      <c r="CU168" s="1067"/>
      <c r="CV168" s="1065"/>
      <c r="CW168" s="1066"/>
      <c r="CX168" s="1066"/>
      <c r="CY168" s="1067"/>
      <c r="CZ168" s="1065"/>
      <c r="DA168" s="1066"/>
      <c r="DB168" s="1066"/>
      <c r="DC168" s="1067"/>
      <c r="DD168" s="1065"/>
      <c r="DE168" s="1066"/>
      <c r="DF168" s="1066"/>
      <c r="DG168" s="1067"/>
      <c r="DH168" s="1065"/>
      <c r="DI168" s="1066"/>
      <c r="DJ168" s="1066"/>
      <c r="DK168" s="1067"/>
      <c r="DL168" s="1065"/>
      <c r="DM168" s="1066"/>
      <c r="DN168" s="1066"/>
      <c r="DO168" s="1067"/>
      <c r="DP168" s="1065"/>
      <c r="DQ168" s="1066"/>
      <c r="DR168" s="1066"/>
      <c r="DS168" s="1067"/>
      <c r="DT168" s="1065"/>
      <c r="DU168" s="1066"/>
      <c r="DV168" s="1066"/>
      <c r="DW168" s="1067"/>
      <c r="DX168" s="1026"/>
      <c r="DY168" s="1065"/>
      <c r="DZ168" s="1066"/>
      <c r="EA168" s="1066"/>
      <c r="EB168" s="1067"/>
      <c r="EC168" s="1065"/>
      <c r="ED168" s="1066"/>
      <c r="EE168" s="1066"/>
      <c r="EF168" s="1067"/>
      <c r="EG168" s="1065"/>
      <c r="EH168" s="1066"/>
      <c r="EI168" s="1066"/>
      <c r="EJ168" s="1067"/>
      <c r="EK168" s="1065"/>
      <c r="EL168" s="1066"/>
      <c r="EM168" s="1066"/>
      <c r="EN168" s="1067"/>
      <c r="EO168" s="1065"/>
      <c r="EP168" s="1066"/>
      <c r="EQ168" s="1066"/>
      <c r="ER168" s="1067"/>
      <c r="ES168" s="1065"/>
      <c r="ET168" s="1066"/>
      <c r="EU168" s="1066"/>
      <c r="EV168" s="1067"/>
      <c r="EW168" s="1065"/>
      <c r="EX168" s="1066"/>
      <c r="EY168" s="1066"/>
      <c r="EZ168" s="1067"/>
      <c r="FA168" s="1065"/>
      <c r="FB168" s="1066"/>
      <c r="FC168" s="1066"/>
      <c r="FD168" s="1067"/>
      <c r="FE168" s="1065"/>
      <c r="FF168" s="1066"/>
      <c r="FG168" s="1066"/>
      <c r="FH168" s="1067"/>
      <c r="FI168" s="1065"/>
      <c r="FJ168" s="1066"/>
      <c r="FK168" s="1066"/>
      <c r="FL168" s="1067"/>
      <c r="FM168" s="1065"/>
      <c r="FN168" s="1066"/>
      <c r="FO168" s="1066"/>
      <c r="FP168" s="1067"/>
      <c r="FQ168" s="1065"/>
      <c r="FR168" s="1066"/>
      <c r="FS168" s="1066"/>
      <c r="FT168" s="1067"/>
      <c r="FU168" s="1065"/>
      <c r="FV168" s="1066"/>
      <c r="FW168" s="1066"/>
      <c r="FX168" s="1067"/>
      <c r="FY168" s="1065"/>
      <c r="FZ168" s="1066"/>
      <c r="GA168" s="1066"/>
      <c r="GB168" s="1067"/>
      <c r="GC168" s="1065"/>
      <c r="GD168" s="1066"/>
      <c r="GE168" s="1066"/>
      <c r="GF168" s="1067"/>
      <c r="GG168" s="1065"/>
      <c r="GH168" s="1066"/>
      <c r="GI168" s="1066"/>
      <c r="GJ168" s="1067"/>
      <c r="GK168" s="1065"/>
      <c r="GL168" s="1066"/>
      <c r="GM168" s="1066"/>
      <c r="GN168" s="1067"/>
      <c r="GO168" s="1065"/>
      <c r="GP168" s="1066"/>
      <c r="GQ168" s="1066"/>
      <c r="GR168" s="1067"/>
      <c r="GS168" s="1065"/>
      <c r="GT168" s="1066"/>
      <c r="GU168" s="1066"/>
      <c r="GV168" s="1067"/>
      <c r="GW168" s="1065"/>
      <c r="GX168" s="1066"/>
      <c r="GY168" s="1066"/>
      <c r="GZ168" s="1067"/>
      <c r="HA168" s="1065"/>
      <c r="HB168" s="1066"/>
      <c r="HC168" s="1066"/>
      <c r="HD168" s="1067"/>
      <c r="HE168" s="1065"/>
      <c r="HF168" s="1066"/>
      <c r="HG168" s="1066"/>
      <c r="HH168" s="1067"/>
      <c r="HI168" s="1065"/>
      <c r="HJ168" s="1066"/>
      <c r="HK168" s="1066"/>
      <c r="HL168" s="1067"/>
      <c r="HM168" s="1065"/>
      <c r="HN168" s="1066"/>
      <c r="HO168" s="1066"/>
      <c r="HP168" s="1067"/>
      <c r="HQ168" s="1065"/>
      <c r="HR168" s="1066"/>
      <c r="HS168" s="1066"/>
      <c r="HT168" s="1067"/>
      <c r="HU168" s="1065"/>
      <c r="HV168" s="1066"/>
      <c r="HW168" s="1066"/>
      <c r="HX168" s="1067"/>
      <c r="HY168" s="1065"/>
      <c r="HZ168" s="1066"/>
      <c r="IA168" s="1066"/>
      <c r="IB168" s="1067"/>
      <c r="IC168" s="1065"/>
      <c r="ID168" s="1066"/>
      <c r="IE168" s="1066"/>
      <c r="IF168" s="1067"/>
      <c r="IG168" s="1065"/>
      <c r="IH168" s="1066"/>
      <c r="II168" s="1066"/>
      <c r="IJ168" s="1067"/>
      <c r="IK168" s="1065"/>
      <c r="IL168" s="1066"/>
      <c r="IM168" s="1066"/>
      <c r="IN168" s="1067"/>
    </row>
    <row r="169" spans="1:248" ht="14">
      <c r="A169" s="2500"/>
      <c r="B169" s="1507">
        <v>0.33333333333333331</v>
      </c>
      <c r="C169" s="1416"/>
      <c r="D169" s="1027"/>
      <c r="E169" s="446"/>
      <c r="F169" s="446"/>
      <c r="G169" s="1028"/>
      <c r="H169" s="1027"/>
      <c r="I169" s="446"/>
      <c r="J169" s="446"/>
      <c r="K169" s="1028"/>
      <c r="L169" s="1027"/>
      <c r="M169" s="446"/>
      <c r="N169" s="446"/>
      <c r="O169" s="1028"/>
      <c r="P169" s="1027"/>
      <c r="Q169" s="446"/>
      <c r="R169" s="446"/>
      <c r="S169" s="1028"/>
      <c r="T169" s="1027"/>
      <c r="U169" s="446"/>
      <c r="V169" s="446"/>
      <c r="W169" s="1028"/>
      <c r="X169" s="1027"/>
      <c r="Y169" s="446"/>
      <c r="Z169" s="446"/>
      <c r="AA169" s="1028"/>
      <c r="AB169" s="1027"/>
      <c r="AC169" s="446"/>
      <c r="AD169" s="446"/>
      <c r="AE169" s="1028"/>
      <c r="AF169" s="1027"/>
      <c r="AG169" s="446"/>
      <c r="AH169" s="446"/>
      <c r="AI169" s="1028"/>
      <c r="AJ169" s="1027"/>
      <c r="AK169" s="446"/>
      <c r="AL169" s="446"/>
      <c r="AM169" s="1028"/>
      <c r="AN169" s="1027"/>
      <c r="AO169" s="446"/>
      <c r="AP169" s="446"/>
      <c r="AQ169" s="1028"/>
      <c r="AR169" s="1027"/>
      <c r="AS169" s="446"/>
      <c r="AT169" s="446"/>
      <c r="AU169" s="1028"/>
      <c r="AV169" s="1027"/>
      <c r="AW169" s="446"/>
      <c r="AX169" s="446"/>
      <c r="AY169" s="1028"/>
      <c r="AZ169" s="1027"/>
      <c r="BA169" s="446"/>
      <c r="BB169" s="446"/>
      <c r="BC169" s="1028"/>
      <c r="BD169" s="1027"/>
      <c r="BE169" s="446"/>
      <c r="BF169" s="446"/>
      <c r="BG169" s="1028"/>
      <c r="BH169" s="1027"/>
      <c r="BI169" s="446"/>
      <c r="BJ169" s="446"/>
      <c r="BK169" s="1028"/>
      <c r="BL169" s="1027"/>
      <c r="BM169" s="446"/>
      <c r="BN169" s="446"/>
      <c r="BO169" s="1028"/>
      <c r="BP169" s="1027"/>
      <c r="BQ169" s="446"/>
      <c r="BR169" s="446"/>
      <c r="BS169" s="1028"/>
      <c r="BT169" s="1027"/>
      <c r="BU169" s="446"/>
      <c r="BV169" s="446"/>
      <c r="BW169" s="1028"/>
      <c r="BX169" s="1027"/>
      <c r="BY169" s="446"/>
      <c r="BZ169" s="446"/>
      <c r="CA169" s="1028"/>
      <c r="CB169" s="1027"/>
      <c r="CC169" s="446"/>
      <c r="CD169" s="446"/>
      <c r="CE169" s="1028"/>
      <c r="CF169" s="1027"/>
      <c r="CG169" s="446"/>
      <c r="CH169" s="446"/>
      <c r="CI169" s="1028"/>
      <c r="CJ169" s="1027"/>
      <c r="CK169" s="446"/>
      <c r="CL169" s="446"/>
      <c r="CM169" s="1028"/>
      <c r="CN169" s="1027"/>
      <c r="CO169" s="446"/>
      <c r="CP169" s="446"/>
      <c r="CQ169" s="1028"/>
      <c r="CR169" s="1027"/>
      <c r="CS169" s="446"/>
      <c r="CT169" s="446"/>
      <c r="CU169" s="1028"/>
      <c r="CV169" s="1027"/>
      <c r="CW169" s="446"/>
      <c r="CX169" s="446"/>
      <c r="CY169" s="1028"/>
      <c r="CZ169" s="1027"/>
      <c r="DA169" s="446"/>
      <c r="DB169" s="446"/>
      <c r="DC169" s="1028"/>
      <c r="DD169" s="1027"/>
      <c r="DE169" s="446"/>
      <c r="DF169" s="446"/>
      <c r="DG169" s="1028"/>
      <c r="DH169" s="1027"/>
      <c r="DI169" s="446"/>
      <c r="DJ169" s="446"/>
      <c r="DK169" s="1028"/>
      <c r="DL169" s="1027"/>
      <c r="DM169" s="446"/>
      <c r="DN169" s="446"/>
      <c r="DO169" s="1028"/>
      <c r="DP169" s="1027"/>
      <c r="DQ169" s="446"/>
      <c r="DR169" s="446"/>
      <c r="DS169" s="1028"/>
      <c r="DT169" s="1027"/>
      <c r="DU169" s="446"/>
      <c r="DV169" s="446"/>
      <c r="DW169" s="1028"/>
      <c r="DX169" s="1026"/>
      <c r="DY169" s="1027"/>
      <c r="DZ169" s="446"/>
      <c r="EA169" s="446"/>
      <c r="EB169" s="1028"/>
      <c r="EC169" s="1027"/>
      <c r="ED169" s="446"/>
      <c r="EE169" s="446"/>
      <c r="EF169" s="1028"/>
      <c r="EG169" s="1027"/>
      <c r="EH169" s="446"/>
      <c r="EI169" s="446"/>
      <c r="EJ169" s="1028"/>
      <c r="EK169" s="1027"/>
      <c r="EL169" s="446"/>
      <c r="EM169" s="446"/>
      <c r="EN169" s="1028"/>
      <c r="EO169" s="1027"/>
      <c r="EP169" s="446"/>
      <c r="EQ169" s="446"/>
      <c r="ER169" s="1028"/>
      <c r="ES169" s="1027"/>
      <c r="ET169" s="446"/>
      <c r="EU169" s="446"/>
      <c r="EV169" s="1028"/>
      <c r="EW169" s="1027"/>
      <c r="EX169" s="446"/>
      <c r="EY169" s="446"/>
      <c r="EZ169" s="1028"/>
      <c r="FA169" s="1027"/>
      <c r="FB169" s="446"/>
      <c r="FC169" s="446"/>
      <c r="FD169" s="1028"/>
      <c r="FE169" s="1027"/>
      <c r="FF169" s="446"/>
      <c r="FG169" s="446"/>
      <c r="FH169" s="1028"/>
      <c r="FI169" s="1027"/>
      <c r="FJ169" s="446"/>
      <c r="FK169" s="446"/>
      <c r="FL169" s="1028"/>
      <c r="FM169" s="1027"/>
      <c r="FN169" s="446"/>
      <c r="FO169" s="446"/>
      <c r="FP169" s="1028"/>
      <c r="FQ169" s="1027"/>
      <c r="FR169" s="446"/>
      <c r="FS169" s="446"/>
      <c r="FT169" s="1028"/>
      <c r="FU169" s="1027"/>
      <c r="FV169" s="446"/>
      <c r="FW169" s="446"/>
      <c r="FX169" s="1028"/>
      <c r="FY169" s="1027"/>
      <c r="FZ169" s="446"/>
      <c r="GA169" s="446"/>
      <c r="GB169" s="1028"/>
      <c r="GC169" s="1027"/>
      <c r="GD169" s="446"/>
      <c r="GE169" s="446"/>
      <c r="GF169" s="1028"/>
      <c r="GG169" s="1027"/>
      <c r="GH169" s="446"/>
      <c r="GI169" s="446"/>
      <c r="GJ169" s="1028"/>
      <c r="GK169" s="1027"/>
      <c r="GL169" s="446"/>
      <c r="GM169" s="446"/>
      <c r="GN169" s="1028"/>
      <c r="GO169" s="1027"/>
      <c r="GP169" s="446"/>
      <c r="GQ169" s="446"/>
      <c r="GR169" s="1028"/>
      <c r="GS169" s="1027"/>
      <c r="GT169" s="446"/>
      <c r="GU169" s="446"/>
      <c r="GV169" s="1028"/>
      <c r="GW169" s="1027"/>
      <c r="GX169" s="446"/>
      <c r="GY169" s="446"/>
      <c r="GZ169" s="1028"/>
      <c r="HA169" s="1027"/>
      <c r="HB169" s="446"/>
      <c r="HC169" s="446"/>
      <c r="HD169" s="1028"/>
      <c r="HE169" s="1027"/>
      <c r="HF169" s="446"/>
      <c r="HG169" s="446"/>
      <c r="HH169" s="1028"/>
      <c r="HI169" s="1027"/>
      <c r="HJ169" s="446"/>
      <c r="HK169" s="446"/>
      <c r="HL169" s="1028"/>
      <c r="HM169" s="1027"/>
      <c r="HN169" s="446"/>
      <c r="HO169" s="446"/>
      <c r="HP169" s="1028"/>
      <c r="HQ169" s="1027"/>
      <c r="HR169" s="446"/>
      <c r="HS169" s="446"/>
      <c r="HT169" s="1028"/>
      <c r="HU169" s="1027"/>
      <c r="HV169" s="446"/>
      <c r="HW169" s="446"/>
      <c r="HX169" s="1028"/>
      <c r="HY169" s="1027"/>
      <c r="HZ169" s="446"/>
      <c r="IA169" s="446"/>
      <c r="IB169" s="1028"/>
      <c r="IC169" s="1027"/>
      <c r="ID169" s="446"/>
      <c r="IE169" s="446"/>
      <c r="IF169" s="1028"/>
      <c r="IG169" s="1027"/>
      <c r="IH169" s="446"/>
      <c r="II169" s="446"/>
      <c r="IJ169" s="1028"/>
      <c r="IK169" s="1027"/>
      <c r="IL169" s="446"/>
      <c r="IM169" s="446"/>
      <c r="IN169" s="1028"/>
    </row>
    <row r="170" spans="1:248" ht="14">
      <c r="A170" s="2500"/>
      <c r="B170" s="1507">
        <v>0.375</v>
      </c>
      <c r="C170" s="1416"/>
      <c r="D170" s="1027"/>
      <c r="E170" s="446"/>
      <c r="F170" s="446"/>
      <c r="G170" s="1028"/>
      <c r="H170" s="1027"/>
      <c r="I170" s="446"/>
      <c r="J170" s="446"/>
      <c r="K170" s="1028"/>
      <c r="L170" s="1027"/>
      <c r="M170" s="446"/>
      <c r="N170" s="446"/>
      <c r="O170" s="1028"/>
      <c r="P170" s="1027"/>
      <c r="Q170" s="446"/>
      <c r="R170" s="446"/>
      <c r="S170" s="1028"/>
      <c r="T170" s="1027"/>
      <c r="U170" s="446"/>
      <c r="V170" s="446"/>
      <c r="W170" s="1028"/>
      <c r="X170" s="1027"/>
      <c r="Y170" s="446"/>
      <c r="Z170" s="446"/>
      <c r="AA170" s="1028"/>
      <c r="AB170" s="1027"/>
      <c r="AC170" s="446"/>
      <c r="AD170" s="446"/>
      <c r="AE170" s="1028"/>
      <c r="AF170" s="1027"/>
      <c r="AG170" s="446"/>
      <c r="AH170" s="446"/>
      <c r="AI170" s="1028"/>
      <c r="AJ170" s="1027"/>
      <c r="AK170" s="446"/>
      <c r="AL170" s="446"/>
      <c r="AM170" s="1028"/>
      <c r="AN170" s="1027"/>
      <c r="AO170" s="446"/>
      <c r="AP170" s="446"/>
      <c r="AQ170" s="1028"/>
      <c r="AR170" s="1027"/>
      <c r="AS170" s="446"/>
      <c r="AT170" s="446"/>
      <c r="AU170" s="1028"/>
      <c r="AV170" s="1027"/>
      <c r="AW170" s="446"/>
      <c r="AX170" s="446"/>
      <c r="AY170" s="1028"/>
      <c r="AZ170" s="1027"/>
      <c r="BA170" s="446"/>
      <c r="BB170" s="446"/>
      <c r="BC170" s="1028"/>
      <c r="BD170" s="1027"/>
      <c r="BE170" s="446"/>
      <c r="BF170" s="446"/>
      <c r="BG170" s="1028"/>
      <c r="BH170" s="1027"/>
      <c r="BI170" s="446"/>
      <c r="BJ170" s="446"/>
      <c r="BK170" s="1028"/>
      <c r="BL170" s="1027"/>
      <c r="BM170" s="446"/>
      <c r="BN170" s="446"/>
      <c r="BO170" s="1028"/>
      <c r="BP170" s="1027"/>
      <c r="BQ170" s="446"/>
      <c r="BR170" s="446"/>
      <c r="BS170" s="1028"/>
      <c r="BT170" s="1027"/>
      <c r="BU170" s="446"/>
      <c r="BV170" s="446"/>
      <c r="BW170" s="1028"/>
      <c r="BX170" s="1027"/>
      <c r="BY170" s="446"/>
      <c r="BZ170" s="446"/>
      <c r="CA170" s="1028"/>
      <c r="CB170" s="1027"/>
      <c r="CC170" s="446"/>
      <c r="CD170" s="446"/>
      <c r="CE170" s="1028"/>
      <c r="CF170" s="1027"/>
      <c r="CG170" s="446"/>
      <c r="CH170" s="446"/>
      <c r="CI170" s="1028"/>
      <c r="CJ170" s="1027"/>
      <c r="CK170" s="446"/>
      <c r="CL170" s="446"/>
      <c r="CM170" s="1028"/>
      <c r="CN170" s="1027"/>
      <c r="CO170" s="446"/>
      <c r="CP170" s="446"/>
      <c r="CQ170" s="1028"/>
      <c r="CR170" s="1027"/>
      <c r="CS170" s="446"/>
      <c r="CT170" s="446"/>
      <c r="CU170" s="1028"/>
      <c r="CV170" s="1027"/>
      <c r="CW170" s="446"/>
      <c r="CX170" s="446"/>
      <c r="CY170" s="1028"/>
      <c r="CZ170" s="1027"/>
      <c r="DA170" s="446"/>
      <c r="DB170" s="446"/>
      <c r="DC170" s="1028"/>
      <c r="DD170" s="1027"/>
      <c r="DE170" s="446"/>
      <c r="DF170" s="446"/>
      <c r="DG170" s="1028"/>
      <c r="DH170" s="1027"/>
      <c r="DI170" s="446"/>
      <c r="DJ170" s="446"/>
      <c r="DK170" s="1028"/>
      <c r="DL170" s="1027"/>
      <c r="DM170" s="446"/>
      <c r="DN170" s="446"/>
      <c r="DO170" s="1028"/>
      <c r="DP170" s="1027"/>
      <c r="DQ170" s="446"/>
      <c r="DR170" s="446"/>
      <c r="DS170" s="1028"/>
      <c r="DT170" s="1027"/>
      <c r="DU170" s="446"/>
      <c r="DV170" s="446"/>
      <c r="DW170" s="1028"/>
      <c r="DX170" s="1026"/>
      <c r="DY170" s="1027"/>
      <c r="DZ170" s="446"/>
      <c r="EA170" s="446"/>
      <c r="EB170" s="1028"/>
      <c r="EC170" s="1027"/>
      <c r="ED170" s="446"/>
      <c r="EE170" s="446"/>
      <c r="EF170" s="1028"/>
      <c r="EG170" s="1027"/>
      <c r="EH170" s="446"/>
      <c r="EI170" s="446"/>
      <c r="EJ170" s="1028"/>
      <c r="EK170" s="1027"/>
      <c r="EL170" s="446"/>
      <c r="EM170" s="446"/>
      <c r="EN170" s="1028"/>
      <c r="EO170" s="1027"/>
      <c r="EP170" s="446"/>
      <c r="EQ170" s="446"/>
      <c r="ER170" s="1028"/>
      <c r="ES170" s="1027"/>
      <c r="ET170" s="446"/>
      <c r="EU170" s="446"/>
      <c r="EV170" s="1028"/>
      <c r="EW170" s="1027"/>
      <c r="EX170" s="446"/>
      <c r="EY170" s="446"/>
      <c r="EZ170" s="1028"/>
      <c r="FA170" s="1027"/>
      <c r="FB170" s="446"/>
      <c r="FC170" s="446"/>
      <c r="FD170" s="1028"/>
      <c r="FE170" s="1027"/>
      <c r="FF170" s="446"/>
      <c r="FG170" s="446"/>
      <c r="FH170" s="1028"/>
      <c r="FI170" s="1027"/>
      <c r="FJ170" s="446"/>
      <c r="FK170" s="446"/>
      <c r="FL170" s="1028"/>
      <c r="FM170" s="1027"/>
      <c r="FN170" s="446"/>
      <c r="FO170" s="446"/>
      <c r="FP170" s="1028"/>
      <c r="FQ170" s="1027"/>
      <c r="FR170" s="446"/>
      <c r="FS170" s="446"/>
      <c r="FT170" s="1028"/>
      <c r="FU170" s="1027"/>
      <c r="FV170" s="446"/>
      <c r="FW170" s="446"/>
      <c r="FX170" s="1028"/>
      <c r="FY170" s="1027"/>
      <c r="FZ170" s="446"/>
      <c r="GA170" s="446"/>
      <c r="GB170" s="1028"/>
      <c r="GC170" s="1027"/>
      <c r="GD170" s="446"/>
      <c r="GE170" s="446"/>
      <c r="GF170" s="1028"/>
      <c r="GG170" s="1027"/>
      <c r="GH170" s="446"/>
      <c r="GI170" s="446"/>
      <c r="GJ170" s="1028"/>
      <c r="GK170" s="1027"/>
      <c r="GL170" s="446"/>
      <c r="GM170" s="446"/>
      <c r="GN170" s="1028"/>
      <c r="GO170" s="1027"/>
      <c r="GP170" s="446"/>
      <c r="GQ170" s="446"/>
      <c r="GR170" s="1028"/>
      <c r="GS170" s="1027"/>
      <c r="GT170" s="446"/>
      <c r="GU170" s="446"/>
      <c r="GV170" s="1028"/>
      <c r="GW170" s="1027"/>
      <c r="GX170" s="446"/>
      <c r="GY170" s="446"/>
      <c r="GZ170" s="1028"/>
      <c r="HA170" s="1027"/>
      <c r="HB170" s="446"/>
      <c r="HC170" s="446"/>
      <c r="HD170" s="1028"/>
      <c r="HE170" s="1027"/>
      <c r="HF170" s="446"/>
      <c r="HG170" s="446"/>
      <c r="HH170" s="1028"/>
      <c r="HI170" s="1027"/>
      <c r="HJ170" s="446"/>
      <c r="HK170" s="446"/>
      <c r="HL170" s="1028"/>
      <c r="HM170" s="1027"/>
      <c r="HN170" s="446"/>
      <c r="HO170" s="446"/>
      <c r="HP170" s="1028"/>
      <c r="HQ170" s="1027"/>
      <c r="HR170" s="446"/>
      <c r="HS170" s="446"/>
      <c r="HT170" s="1028"/>
      <c r="HU170" s="1027"/>
      <c r="HV170" s="446"/>
      <c r="HW170" s="446"/>
      <c r="HX170" s="1028"/>
      <c r="HY170" s="1027"/>
      <c r="HZ170" s="446"/>
      <c r="IA170" s="446"/>
      <c r="IB170" s="1028"/>
      <c r="IC170" s="1027"/>
      <c r="ID170" s="446"/>
      <c r="IE170" s="446"/>
      <c r="IF170" s="1028"/>
      <c r="IG170" s="1027"/>
      <c r="IH170" s="446"/>
      <c r="II170" s="446"/>
      <c r="IJ170" s="1028"/>
      <c r="IK170" s="1027"/>
      <c r="IL170" s="446"/>
      <c r="IM170" s="446"/>
      <c r="IN170" s="1028"/>
    </row>
    <row r="171" spans="1:248" ht="14">
      <c r="A171" s="2500"/>
      <c r="B171" s="1507">
        <v>0.54166666666666663</v>
      </c>
      <c r="C171" s="1416"/>
      <c r="D171" s="1027"/>
      <c r="E171" s="446"/>
      <c r="F171" s="446"/>
      <c r="G171" s="1028"/>
      <c r="H171" s="1027"/>
      <c r="I171" s="446"/>
      <c r="J171" s="446"/>
      <c r="K171" s="1028"/>
      <c r="L171" s="1027"/>
      <c r="M171" s="446"/>
      <c r="N171" s="446"/>
      <c r="O171" s="1028"/>
      <c r="P171" s="1027"/>
      <c r="Q171" s="446"/>
      <c r="R171" s="446"/>
      <c r="S171" s="1028"/>
      <c r="T171" s="1027"/>
      <c r="U171" s="446"/>
      <c r="V171" s="446"/>
      <c r="W171" s="1028"/>
      <c r="X171" s="1027"/>
      <c r="Y171" s="446"/>
      <c r="Z171" s="446"/>
      <c r="AA171" s="1028"/>
      <c r="AB171" s="1027"/>
      <c r="AC171" s="446"/>
      <c r="AD171" s="446"/>
      <c r="AE171" s="1028"/>
      <c r="AF171" s="1027"/>
      <c r="AG171" s="446"/>
      <c r="AH171" s="446"/>
      <c r="AI171" s="1028"/>
      <c r="AJ171" s="1027"/>
      <c r="AK171" s="446"/>
      <c r="AL171" s="446"/>
      <c r="AM171" s="1028"/>
      <c r="AN171" s="1027"/>
      <c r="AO171" s="446"/>
      <c r="AP171" s="446"/>
      <c r="AQ171" s="1028"/>
      <c r="AR171" s="1027"/>
      <c r="AS171" s="446"/>
      <c r="AT171" s="446"/>
      <c r="AU171" s="1028"/>
      <c r="AV171" s="1027"/>
      <c r="AW171" s="446"/>
      <c r="AX171" s="446"/>
      <c r="AY171" s="1028"/>
      <c r="AZ171" s="1027"/>
      <c r="BA171" s="446"/>
      <c r="BB171" s="446"/>
      <c r="BC171" s="1028"/>
      <c r="BD171" s="1027"/>
      <c r="BE171" s="446"/>
      <c r="BF171" s="446"/>
      <c r="BG171" s="1028"/>
      <c r="BH171" s="1027"/>
      <c r="BI171" s="446"/>
      <c r="BJ171" s="446"/>
      <c r="BK171" s="1028"/>
      <c r="BL171" s="1027"/>
      <c r="BM171" s="446"/>
      <c r="BN171" s="446"/>
      <c r="BO171" s="1028"/>
      <c r="BP171" s="1027"/>
      <c r="BQ171" s="446"/>
      <c r="BR171" s="446"/>
      <c r="BS171" s="1028"/>
      <c r="BT171" s="1027"/>
      <c r="BU171" s="446"/>
      <c r="BV171" s="446"/>
      <c r="BW171" s="1028"/>
      <c r="BX171" s="1027"/>
      <c r="BY171" s="446"/>
      <c r="BZ171" s="446"/>
      <c r="CA171" s="1028"/>
      <c r="CB171" s="1027"/>
      <c r="CC171" s="446"/>
      <c r="CD171" s="446"/>
      <c r="CE171" s="1028"/>
      <c r="CF171" s="1027"/>
      <c r="CG171" s="446"/>
      <c r="CH171" s="446"/>
      <c r="CI171" s="1028"/>
      <c r="CJ171" s="1027"/>
      <c r="CK171" s="446"/>
      <c r="CL171" s="446"/>
      <c r="CM171" s="1028"/>
      <c r="CN171" s="1027"/>
      <c r="CO171" s="446"/>
      <c r="CP171" s="446"/>
      <c r="CQ171" s="1028"/>
      <c r="CR171" s="1027"/>
      <c r="CS171" s="446"/>
      <c r="CT171" s="446"/>
      <c r="CU171" s="1028"/>
      <c r="CV171" s="1027"/>
      <c r="CW171" s="446"/>
      <c r="CX171" s="446"/>
      <c r="CY171" s="1028"/>
      <c r="CZ171" s="1027"/>
      <c r="DA171" s="446"/>
      <c r="DB171" s="446"/>
      <c r="DC171" s="1028"/>
      <c r="DD171" s="1027"/>
      <c r="DE171" s="446"/>
      <c r="DF171" s="446"/>
      <c r="DG171" s="1028"/>
      <c r="DH171" s="1027"/>
      <c r="DI171" s="446"/>
      <c r="DJ171" s="446"/>
      <c r="DK171" s="1028"/>
      <c r="DL171" s="1027"/>
      <c r="DM171" s="446"/>
      <c r="DN171" s="446"/>
      <c r="DO171" s="1028"/>
      <c r="DP171" s="1027"/>
      <c r="DQ171" s="446"/>
      <c r="DR171" s="446"/>
      <c r="DS171" s="1028"/>
      <c r="DT171" s="1027"/>
      <c r="DU171" s="446"/>
      <c r="DV171" s="446"/>
      <c r="DW171" s="1028"/>
      <c r="DX171" s="1026"/>
      <c r="DY171" s="1027"/>
      <c r="DZ171" s="446"/>
      <c r="EA171" s="446"/>
      <c r="EB171" s="1028"/>
      <c r="EC171" s="1027"/>
      <c r="ED171" s="446"/>
      <c r="EE171" s="446"/>
      <c r="EF171" s="1028"/>
      <c r="EG171" s="1027"/>
      <c r="EH171" s="446"/>
      <c r="EI171" s="446"/>
      <c r="EJ171" s="1028"/>
      <c r="EK171" s="1027"/>
      <c r="EL171" s="446"/>
      <c r="EM171" s="446"/>
      <c r="EN171" s="1028"/>
      <c r="EO171" s="1027"/>
      <c r="EP171" s="446"/>
      <c r="EQ171" s="446"/>
      <c r="ER171" s="1028"/>
      <c r="ES171" s="1027"/>
      <c r="ET171" s="446"/>
      <c r="EU171" s="446"/>
      <c r="EV171" s="1028"/>
      <c r="EW171" s="1027"/>
      <c r="EX171" s="446"/>
      <c r="EY171" s="446"/>
      <c r="EZ171" s="1028"/>
      <c r="FA171" s="1027"/>
      <c r="FB171" s="446"/>
      <c r="FC171" s="446"/>
      <c r="FD171" s="1028"/>
      <c r="FE171" s="1027"/>
      <c r="FF171" s="446"/>
      <c r="FG171" s="446"/>
      <c r="FH171" s="1028"/>
      <c r="FI171" s="1027"/>
      <c r="FJ171" s="446"/>
      <c r="FK171" s="446"/>
      <c r="FL171" s="1028"/>
      <c r="FM171" s="1027"/>
      <c r="FN171" s="446"/>
      <c r="FO171" s="446"/>
      <c r="FP171" s="1028"/>
      <c r="FQ171" s="1027"/>
      <c r="FR171" s="446"/>
      <c r="FS171" s="446"/>
      <c r="FT171" s="1028"/>
      <c r="FU171" s="1027"/>
      <c r="FV171" s="446"/>
      <c r="FW171" s="446"/>
      <c r="FX171" s="1028"/>
      <c r="FY171" s="1027"/>
      <c r="FZ171" s="446"/>
      <c r="GA171" s="446"/>
      <c r="GB171" s="1028"/>
      <c r="GC171" s="1027"/>
      <c r="GD171" s="446"/>
      <c r="GE171" s="446"/>
      <c r="GF171" s="1028"/>
      <c r="GG171" s="1027"/>
      <c r="GH171" s="446"/>
      <c r="GI171" s="446"/>
      <c r="GJ171" s="1028"/>
      <c r="GK171" s="1027"/>
      <c r="GL171" s="446"/>
      <c r="GM171" s="446"/>
      <c r="GN171" s="1028"/>
      <c r="GO171" s="1027"/>
      <c r="GP171" s="446"/>
      <c r="GQ171" s="446"/>
      <c r="GR171" s="1028"/>
      <c r="GS171" s="1027"/>
      <c r="GT171" s="446"/>
      <c r="GU171" s="446"/>
      <c r="GV171" s="1028"/>
      <c r="GW171" s="1027"/>
      <c r="GX171" s="446"/>
      <c r="GY171" s="446"/>
      <c r="GZ171" s="1028"/>
      <c r="HA171" s="1027"/>
      <c r="HB171" s="446"/>
      <c r="HC171" s="446"/>
      <c r="HD171" s="1028"/>
      <c r="HE171" s="1027"/>
      <c r="HF171" s="446"/>
      <c r="HG171" s="446"/>
      <c r="HH171" s="1028"/>
      <c r="HI171" s="1027"/>
      <c r="HJ171" s="446"/>
      <c r="HK171" s="446"/>
      <c r="HL171" s="1028"/>
      <c r="HM171" s="1027"/>
      <c r="HN171" s="446"/>
      <c r="HO171" s="446"/>
      <c r="HP171" s="1028"/>
      <c r="HQ171" s="1027"/>
      <c r="HR171" s="446"/>
      <c r="HS171" s="446"/>
      <c r="HT171" s="1028"/>
      <c r="HU171" s="1027"/>
      <c r="HV171" s="446"/>
      <c r="HW171" s="446"/>
      <c r="HX171" s="1028"/>
      <c r="HY171" s="1027"/>
      <c r="HZ171" s="446"/>
      <c r="IA171" s="446"/>
      <c r="IB171" s="1028"/>
      <c r="IC171" s="1027"/>
      <c r="ID171" s="446"/>
      <c r="IE171" s="446"/>
      <c r="IF171" s="1028"/>
      <c r="IG171" s="1027"/>
      <c r="IH171" s="446"/>
      <c r="II171" s="446"/>
      <c r="IJ171" s="1028"/>
      <c r="IK171" s="1027"/>
      <c r="IL171" s="446"/>
      <c r="IM171" s="446"/>
      <c r="IN171" s="1028"/>
    </row>
    <row r="172" spans="1:248" ht="14">
      <c r="A172" s="2500"/>
      <c r="B172" s="1507">
        <v>0.83333333333333337</v>
      </c>
      <c r="C172" s="1416"/>
      <c r="D172" s="1027"/>
      <c r="E172" s="446"/>
      <c r="F172" s="446"/>
      <c r="G172" s="1028"/>
      <c r="H172" s="1027"/>
      <c r="I172" s="446"/>
      <c r="J172" s="446"/>
      <c r="K172" s="1028"/>
      <c r="L172" s="1027"/>
      <c r="M172" s="446"/>
      <c r="N172" s="446"/>
      <c r="O172" s="1028"/>
      <c r="P172" s="1027"/>
      <c r="Q172" s="446"/>
      <c r="R172" s="446"/>
      <c r="S172" s="1028"/>
      <c r="T172" s="1027"/>
      <c r="U172" s="446"/>
      <c r="V172" s="446"/>
      <c r="W172" s="1028"/>
      <c r="X172" s="1027"/>
      <c r="Y172" s="446"/>
      <c r="Z172" s="446"/>
      <c r="AA172" s="1028"/>
      <c r="AB172" s="1027"/>
      <c r="AC172" s="446"/>
      <c r="AD172" s="446"/>
      <c r="AE172" s="1028"/>
      <c r="AF172" s="1027"/>
      <c r="AG172" s="446"/>
      <c r="AH172" s="446"/>
      <c r="AI172" s="1028"/>
      <c r="AJ172" s="1027"/>
      <c r="AK172" s="446"/>
      <c r="AL172" s="446"/>
      <c r="AM172" s="1028"/>
      <c r="AN172" s="1027"/>
      <c r="AO172" s="446"/>
      <c r="AP172" s="446"/>
      <c r="AQ172" s="1028"/>
      <c r="AR172" s="1027"/>
      <c r="AS172" s="446"/>
      <c r="AT172" s="446"/>
      <c r="AU172" s="1028"/>
      <c r="AV172" s="1027"/>
      <c r="AW172" s="446"/>
      <c r="AX172" s="446"/>
      <c r="AY172" s="1028"/>
      <c r="AZ172" s="1027"/>
      <c r="BA172" s="446"/>
      <c r="BB172" s="446"/>
      <c r="BC172" s="1028"/>
      <c r="BD172" s="1027"/>
      <c r="BE172" s="446"/>
      <c r="BF172" s="446"/>
      <c r="BG172" s="1028"/>
      <c r="BH172" s="1027"/>
      <c r="BI172" s="446"/>
      <c r="BJ172" s="446"/>
      <c r="BK172" s="1028"/>
      <c r="BL172" s="1027"/>
      <c r="BM172" s="446"/>
      <c r="BN172" s="446"/>
      <c r="BO172" s="1028"/>
      <c r="BP172" s="1027"/>
      <c r="BQ172" s="446"/>
      <c r="BR172" s="446"/>
      <c r="BS172" s="1028"/>
      <c r="BT172" s="1027"/>
      <c r="BU172" s="446"/>
      <c r="BV172" s="446"/>
      <c r="BW172" s="1028"/>
      <c r="BX172" s="1027"/>
      <c r="BY172" s="446"/>
      <c r="BZ172" s="446"/>
      <c r="CA172" s="1028"/>
      <c r="CB172" s="1027"/>
      <c r="CC172" s="446"/>
      <c r="CD172" s="446"/>
      <c r="CE172" s="1028"/>
      <c r="CF172" s="1027"/>
      <c r="CG172" s="446"/>
      <c r="CH172" s="446"/>
      <c r="CI172" s="1028"/>
      <c r="CJ172" s="1027"/>
      <c r="CK172" s="446"/>
      <c r="CL172" s="446"/>
      <c r="CM172" s="1028"/>
      <c r="CN172" s="1027"/>
      <c r="CO172" s="446"/>
      <c r="CP172" s="446"/>
      <c r="CQ172" s="1028"/>
      <c r="CR172" s="1027"/>
      <c r="CS172" s="446"/>
      <c r="CT172" s="446"/>
      <c r="CU172" s="1028"/>
      <c r="CV172" s="1027"/>
      <c r="CW172" s="446"/>
      <c r="CX172" s="446"/>
      <c r="CY172" s="1028"/>
      <c r="CZ172" s="1027"/>
      <c r="DA172" s="446"/>
      <c r="DB172" s="446"/>
      <c r="DC172" s="1028"/>
      <c r="DD172" s="1027"/>
      <c r="DE172" s="446"/>
      <c r="DF172" s="446"/>
      <c r="DG172" s="1028"/>
      <c r="DH172" s="1027"/>
      <c r="DI172" s="446"/>
      <c r="DJ172" s="446"/>
      <c r="DK172" s="1028"/>
      <c r="DL172" s="1027"/>
      <c r="DM172" s="446"/>
      <c r="DN172" s="446"/>
      <c r="DO172" s="1028"/>
      <c r="DP172" s="1027"/>
      <c r="DQ172" s="446"/>
      <c r="DR172" s="446"/>
      <c r="DS172" s="1028"/>
      <c r="DT172" s="1027"/>
      <c r="DU172" s="446"/>
      <c r="DV172" s="446"/>
      <c r="DW172" s="1028"/>
      <c r="DX172" s="1026"/>
      <c r="DY172" s="1027"/>
      <c r="DZ172" s="446"/>
      <c r="EA172" s="446"/>
      <c r="EB172" s="1028"/>
      <c r="EC172" s="1027"/>
      <c r="ED172" s="446"/>
      <c r="EE172" s="446"/>
      <c r="EF172" s="1028"/>
      <c r="EG172" s="1027"/>
      <c r="EH172" s="446"/>
      <c r="EI172" s="446"/>
      <c r="EJ172" s="1028"/>
      <c r="EK172" s="1027"/>
      <c r="EL172" s="446"/>
      <c r="EM172" s="446"/>
      <c r="EN172" s="1028"/>
      <c r="EO172" s="1027"/>
      <c r="EP172" s="446"/>
      <c r="EQ172" s="446"/>
      <c r="ER172" s="1028"/>
      <c r="ES172" s="1027"/>
      <c r="ET172" s="446"/>
      <c r="EU172" s="446"/>
      <c r="EV172" s="1028"/>
      <c r="EW172" s="1027"/>
      <c r="EX172" s="446"/>
      <c r="EY172" s="446"/>
      <c r="EZ172" s="1028"/>
      <c r="FA172" s="1027"/>
      <c r="FB172" s="446"/>
      <c r="FC172" s="446"/>
      <c r="FD172" s="1028"/>
      <c r="FE172" s="1027"/>
      <c r="FF172" s="446"/>
      <c r="FG172" s="446"/>
      <c r="FH172" s="1028"/>
      <c r="FI172" s="1027"/>
      <c r="FJ172" s="446"/>
      <c r="FK172" s="446"/>
      <c r="FL172" s="1028"/>
      <c r="FM172" s="1027"/>
      <c r="FN172" s="446"/>
      <c r="FO172" s="446"/>
      <c r="FP172" s="1028"/>
      <c r="FQ172" s="1027"/>
      <c r="FR172" s="446"/>
      <c r="FS172" s="446"/>
      <c r="FT172" s="1028"/>
      <c r="FU172" s="1027"/>
      <c r="FV172" s="446"/>
      <c r="FW172" s="446"/>
      <c r="FX172" s="1028"/>
      <c r="FY172" s="1027"/>
      <c r="FZ172" s="446"/>
      <c r="GA172" s="446"/>
      <c r="GB172" s="1028"/>
      <c r="GC172" s="1027"/>
      <c r="GD172" s="446"/>
      <c r="GE172" s="446"/>
      <c r="GF172" s="1028"/>
      <c r="GG172" s="1027"/>
      <c r="GH172" s="446"/>
      <c r="GI172" s="446"/>
      <c r="GJ172" s="1028"/>
      <c r="GK172" s="1027"/>
      <c r="GL172" s="446"/>
      <c r="GM172" s="446"/>
      <c r="GN172" s="1028"/>
      <c r="GO172" s="1027"/>
      <c r="GP172" s="446"/>
      <c r="GQ172" s="446"/>
      <c r="GR172" s="1028"/>
      <c r="GS172" s="1027"/>
      <c r="GT172" s="446"/>
      <c r="GU172" s="446"/>
      <c r="GV172" s="1028"/>
      <c r="GW172" s="1027"/>
      <c r="GX172" s="446"/>
      <c r="GY172" s="446"/>
      <c r="GZ172" s="1028"/>
      <c r="HA172" s="1027"/>
      <c r="HB172" s="446"/>
      <c r="HC172" s="446"/>
      <c r="HD172" s="1028"/>
      <c r="HE172" s="1027"/>
      <c r="HF172" s="446"/>
      <c r="HG172" s="446"/>
      <c r="HH172" s="1028"/>
      <c r="HI172" s="1027"/>
      <c r="HJ172" s="446"/>
      <c r="HK172" s="446"/>
      <c r="HL172" s="1028"/>
      <c r="HM172" s="1027"/>
      <c r="HN172" s="446"/>
      <c r="HO172" s="446"/>
      <c r="HP172" s="1028"/>
      <c r="HQ172" s="1027"/>
      <c r="HR172" s="446"/>
      <c r="HS172" s="446"/>
      <c r="HT172" s="1028"/>
      <c r="HU172" s="1027"/>
      <c r="HV172" s="446"/>
      <c r="HW172" s="446"/>
      <c r="HX172" s="1028"/>
      <c r="HY172" s="1027"/>
      <c r="HZ172" s="446"/>
      <c r="IA172" s="446"/>
      <c r="IB172" s="1028"/>
      <c r="IC172" s="1027"/>
      <c r="ID172" s="446"/>
      <c r="IE172" s="446"/>
      <c r="IF172" s="1028"/>
      <c r="IG172" s="1027"/>
      <c r="IH172" s="446"/>
      <c r="II172" s="446"/>
      <c r="IJ172" s="1028"/>
      <c r="IK172" s="1027"/>
      <c r="IL172" s="446"/>
      <c r="IM172" s="446"/>
      <c r="IN172" s="1028"/>
    </row>
    <row r="173" spans="1:248" ht="14">
      <c r="A173" s="2560"/>
      <c r="B173" s="1508">
        <v>0.91666666666666663</v>
      </c>
      <c r="C173" s="1416"/>
      <c r="D173" s="1143"/>
      <c r="E173" s="1144"/>
      <c r="F173" s="1144"/>
      <c r="G173" s="1145"/>
      <c r="H173" s="1143"/>
      <c r="I173" s="1144"/>
      <c r="J173" s="1144"/>
      <c r="K173" s="1145"/>
      <c r="L173" s="1143"/>
      <c r="M173" s="1144"/>
      <c r="N173" s="1144"/>
      <c r="O173" s="1145"/>
      <c r="P173" s="1143"/>
      <c r="Q173" s="1144"/>
      <c r="R173" s="1144"/>
      <c r="S173" s="1145"/>
      <c r="T173" s="1143"/>
      <c r="U173" s="1144"/>
      <c r="V173" s="1144"/>
      <c r="W173" s="1145"/>
      <c r="X173" s="1143"/>
      <c r="Y173" s="1144"/>
      <c r="Z173" s="1144"/>
      <c r="AA173" s="1145"/>
      <c r="AB173" s="1143"/>
      <c r="AC173" s="1144"/>
      <c r="AD173" s="1144"/>
      <c r="AE173" s="1145"/>
      <c r="AF173" s="1143"/>
      <c r="AG173" s="1144"/>
      <c r="AH173" s="1144"/>
      <c r="AI173" s="1145"/>
      <c r="AJ173" s="1143"/>
      <c r="AK173" s="1144"/>
      <c r="AL173" s="1144"/>
      <c r="AM173" s="1145"/>
      <c r="AN173" s="1143"/>
      <c r="AO173" s="1144"/>
      <c r="AP173" s="1144"/>
      <c r="AQ173" s="1145"/>
      <c r="AR173" s="1143"/>
      <c r="AS173" s="1144"/>
      <c r="AT173" s="1144"/>
      <c r="AU173" s="1145"/>
      <c r="AV173" s="1143"/>
      <c r="AW173" s="1144"/>
      <c r="AX173" s="1144"/>
      <c r="AY173" s="1145"/>
      <c r="AZ173" s="1143"/>
      <c r="BA173" s="1144"/>
      <c r="BB173" s="1144"/>
      <c r="BC173" s="1145"/>
      <c r="BD173" s="1143"/>
      <c r="BE173" s="1144"/>
      <c r="BF173" s="1144"/>
      <c r="BG173" s="1145"/>
      <c r="BH173" s="1143"/>
      <c r="BI173" s="1144"/>
      <c r="BJ173" s="1144"/>
      <c r="BK173" s="1145"/>
      <c r="BL173" s="1143"/>
      <c r="BM173" s="1144"/>
      <c r="BN173" s="1144"/>
      <c r="BO173" s="1145"/>
      <c r="BP173" s="1143"/>
      <c r="BQ173" s="1144"/>
      <c r="BR173" s="1144"/>
      <c r="BS173" s="1145"/>
      <c r="BT173" s="1143"/>
      <c r="BU173" s="1144"/>
      <c r="BV173" s="1144"/>
      <c r="BW173" s="1145"/>
      <c r="BX173" s="1143"/>
      <c r="BY173" s="1144"/>
      <c r="BZ173" s="1144"/>
      <c r="CA173" s="1145"/>
      <c r="CB173" s="1143"/>
      <c r="CC173" s="1144"/>
      <c r="CD173" s="1144"/>
      <c r="CE173" s="1145"/>
      <c r="CF173" s="1143"/>
      <c r="CG173" s="1144"/>
      <c r="CH173" s="1144"/>
      <c r="CI173" s="1145"/>
      <c r="CJ173" s="1143"/>
      <c r="CK173" s="1144"/>
      <c r="CL173" s="1144"/>
      <c r="CM173" s="1145"/>
      <c r="CN173" s="1143"/>
      <c r="CO173" s="1144"/>
      <c r="CP173" s="1144"/>
      <c r="CQ173" s="1145"/>
      <c r="CR173" s="1143"/>
      <c r="CS173" s="1144"/>
      <c r="CT173" s="1144"/>
      <c r="CU173" s="1145"/>
      <c r="CV173" s="1143"/>
      <c r="CW173" s="1144"/>
      <c r="CX173" s="1144"/>
      <c r="CY173" s="1145"/>
      <c r="CZ173" s="1143"/>
      <c r="DA173" s="1144"/>
      <c r="DB173" s="1144"/>
      <c r="DC173" s="1145"/>
      <c r="DD173" s="1143"/>
      <c r="DE173" s="1144"/>
      <c r="DF173" s="1144"/>
      <c r="DG173" s="1145"/>
      <c r="DH173" s="1143"/>
      <c r="DI173" s="1144"/>
      <c r="DJ173" s="1144"/>
      <c r="DK173" s="1145"/>
      <c r="DL173" s="1143"/>
      <c r="DM173" s="1144"/>
      <c r="DN173" s="1144"/>
      <c r="DO173" s="1145"/>
      <c r="DP173" s="1143"/>
      <c r="DQ173" s="1144"/>
      <c r="DR173" s="1144"/>
      <c r="DS173" s="1145"/>
      <c r="DT173" s="1143"/>
      <c r="DU173" s="1144"/>
      <c r="DV173" s="1144"/>
      <c r="DW173" s="1145"/>
      <c r="DX173" s="1026"/>
      <c r="DY173" s="1143"/>
      <c r="DZ173" s="1144"/>
      <c r="EA173" s="1144"/>
      <c r="EB173" s="1145"/>
      <c r="EC173" s="1143"/>
      <c r="ED173" s="1144"/>
      <c r="EE173" s="1144"/>
      <c r="EF173" s="1145"/>
      <c r="EG173" s="1143"/>
      <c r="EH173" s="1144"/>
      <c r="EI173" s="1144"/>
      <c r="EJ173" s="1145"/>
      <c r="EK173" s="1143"/>
      <c r="EL173" s="1144"/>
      <c r="EM173" s="1144"/>
      <c r="EN173" s="1145"/>
      <c r="EO173" s="1143"/>
      <c r="EP173" s="1144"/>
      <c r="EQ173" s="1144"/>
      <c r="ER173" s="1145"/>
      <c r="ES173" s="1143"/>
      <c r="ET173" s="1144"/>
      <c r="EU173" s="1144"/>
      <c r="EV173" s="1145"/>
      <c r="EW173" s="1143"/>
      <c r="EX173" s="1144"/>
      <c r="EY173" s="1144"/>
      <c r="EZ173" s="1145"/>
      <c r="FA173" s="1143"/>
      <c r="FB173" s="1144"/>
      <c r="FC173" s="1144"/>
      <c r="FD173" s="1145"/>
      <c r="FE173" s="1143"/>
      <c r="FF173" s="1144"/>
      <c r="FG173" s="1144"/>
      <c r="FH173" s="1145"/>
      <c r="FI173" s="1143"/>
      <c r="FJ173" s="1144"/>
      <c r="FK173" s="1144"/>
      <c r="FL173" s="1145"/>
      <c r="FM173" s="1143"/>
      <c r="FN173" s="1144"/>
      <c r="FO173" s="1144"/>
      <c r="FP173" s="1145"/>
      <c r="FQ173" s="1143"/>
      <c r="FR173" s="1144"/>
      <c r="FS173" s="1144"/>
      <c r="FT173" s="1145"/>
      <c r="FU173" s="1143"/>
      <c r="FV173" s="1144"/>
      <c r="FW173" s="1144"/>
      <c r="FX173" s="1145"/>
      <c r="FY173" s="1143"/>
      <c r="FZ173" s="1144"/>
      <c r="GA173" s="1144"/>
      <c r="GB173" s="1145"/>
      <c r="GC173" s="1143"/>
      <c r="GD173" s="1144"/>
      <c r="GE173" s="1144"/>
      <c r="GF173" s="1145"/>
      <c r="GG173" s="1143"/>
      <c r="GH173" s="1144"/>
      <c r="GI173" s="1144"/>
      <c r="GJ173" s="1145"/>
      <c r="GK173" s="1143"/>
      <c r="GL173" s="1144"/>
      <c r="GM173" s="1144"/>
      <c r="GN173" s="1145"/>
      <c r="GO173" s="1143"/>
      <c r="GP173" s="1144"/>
      <c r="GQ173" s="1144"/>
      <c r="GR173" s="1145"/>
      <c r="GS173" s="1143"/>
      <c r="GT173" s="1144"/>
      <c r="GU173" s="1144"/>
      <c r="GV173" s="1145"/>
      <c r="GW173" s="1143"/>
      <c r="GX173" s="1144"/>
      <c r="GY173" s="1144"/>
      <c r="GZ173" s="1145"/>
      <c r="HA173" s="1143"/>
      <c r="HB173" s="1144"/>
      <c r="HC173" s="1144"/>
      <c r="HD173" s="1145"/>
      <c r="HE173" s="1143"/>
      <c r="HF173" s="1144"/>
      <c r="HG173" s="1144"/>
      <c r="HH173" s="1145"/>
      <c r="HI173" s="1143"/>
      <c r="HJ173" s="1144"/>
      <c r="HK173" s="1144"/>
      <c r="HL173" s="1145"/>
      <c r="HM173" s="1143"/>
      <c r="HN173" s="1144"/>
      <c r="HO173" s="1144"/>
      <c r="HP173" s="1145"/>
      <c r="HQ173" s="1143"/>
      <c r="HR173" s="1144"/>
      <c r="HS173" s="1144"/>
      <c r="HT173" s="1145"/>
      <c r="HU173" s="1143"/>
      <c r="HV173" s="1144"/>
      <c r="HW173" s="1144"/>
      <c r="HX173" s="1145"/>
      <c r="HY173" s="1143"/>
      <c r="HZ173" s="1144"/>
      <c r="IA173" s="1144"/>
      <c r="IB173" s="1145"/>
      <c r="IC173" s="1143"/>
      <c r="ID173" s="1144"/>
      <c r="IE173" s="1144"/>
      <c r="IF173" s="1145"/>
      <c r="IG173" s="1143"/>
      <c r="IH173" s="1144"/>
      <c r="II173" s="1144"/>
      <c r="IJ173" s="1145"/>
      <c r="IK173" s="1143"/>
      <c r="IL173" s="1144"/>
      <c r="IM173" s="1144"/>
      <c r="IN173" s="1145"/>
    </row>
    <row r="174" spans="1:248" ht="14">
      <c r="A174" s="2561" t="s">
        <v>18046</v>
      </c>
      <c r="B174" s="1513" t="s">
        <v>18047</v>
      </c>
      <c r="C174" s="1416"/>
      <c r="D174" s="1065"/>
      <c r="E174" s="1066"/>
      <c r="F174" s="1066"/>
      <c r="G174" s="1067"/>
      <c r="H174" s="1065"/>
      <c r="I174" s="1066"/>
      <c r="J174" s="1066"/>
      <c r="K174" s="1067"/>
      <c r="L174" s="1065"/>
      <c r="M174" s="1066"/>
      <c r="N174" s="1066"/>
      <c r="O174" s="1067"/>
      <c r="P174" s="1065"/>
      <c r="Q174" s="1066"/>
      <c r="R174" s="1066"/>
      <c r="S174" s="1067"/>
      <c r="T174" s="1065"/>
      <c r="U174" s="1066"/>
      <c r="V174" s="1066"/>
      <c r="W174" s="1067"/>
      <c r="X174" s="1065"/>
      <c r="Y174" s="1066"/>
      <c r="Z174" s="1066"/>
      <c r="AA174" s="1067"/>
      <c r="AB174" s="1065"/>
      <c r="AC174" s="1066"/>
      <c r="AD174" s="1066"/>
      <c r="AE174" s="1067"/>
      <c r="AF174" s="1065"/>
      <c r="AG174" s="1066"/>
      <c r="AH174" s="1066"/>
      <c r="AI174" s="1067"/>
      <c r="AJ174" s="1065"/>
      <c r="AK174" s="1066"/>
      <c r="AL174" s="1066"/>
      <c r="AM174" s="1067"/>
      <c r="AN174" s="1065"/>
      <c r="AO174" s="1066"/>
      <c r="AP174" s="1066"/>
      <c r="AQ174" s="1067"/>
      <c r="AR174" s="1065"/>
      <c r="AS174" s="1066"/>
      <c r="AT174" s="1066"/>
      <c r="AU174" s="1067"/>
      <c r="AV174" s="1065"/>
      <c r="AW174" s="1066"/>
      <c r="AX174" s="1066"/>
      <c r="AY174" s="1067"/>
      <c r="AZ174" s="1065"/>
      <c r="BA174" s="1066"/>
      <c r="BB174" s="1066"/>
      <c r="BC174" s="1067"/>
      <c r="BD174" s="1065"/>
      <c r="BE174" s="1066"/>
      <c r="BF174" s="1066"/>
      <c r="BG174" s="1067"/>
      <c r="BH174" s="1065"/>
      <c r="BI174" s="1066"/>
      <c r="BJ174" s="1066"/>
      <c r="BK174" s="1067"/>
      <c r="BL174" s="1065"/>
      <c r="BM174" s="1066"/>
      <c r="BN174" s="1066"/>
      <c r="BO174" s="1067"/>
      <c r="BP174" s="1065"/>
      <c r="BQ174" s="1066"/>
      <c r="BR174" s="1066"/>
      <c r="BS174" s="1067"/>
      <c r="BT174" s="1065"/>
      <c r="BU174" s="1066"/>
      <c r="BV174" s="1066"/>
      <c r="BW174" s="1067"/>
      <c r="BX174" s="1065"/>
      <c r="BY174" s="1066"/>
      <c r="BZ174" s="1066"/>
      <c r="CA174" s="1067"/>
      <c r="CB174" s="1065"/>
      <c r="CC174" s="1066"/>
      <c r="CD174" s="1066"/>
      <c r="CE174" s="1067"/>
      <c r="CF174" s="1065"/>
      <c r="CG174" s="1066"/>
      <c r="CH174" s="1066"/>
      <c r="CI174" s="1067"/>
      <c r="CJ174" s="1065"/>
      <c r="CK174" s="1066"/>
      <c r="CL174" s="1066"/>
      <c r="CM174" s="1067"/>
      <c r="CN174" s="1065"/>
      <c r="CO174" s="1066"/>
      <c r="CP174" s="1066"/>
      <c r="CQ174" s="1067"/>
      <c r="CR174" s="1065"/>
      <c r="CS174" s="1066"/>
      <c r="CT174" s="1066"/>
      <c r="CU174" s="1067"/>
      <c r="CV174" s="1065"/>
      <c r="CW174" s="1066"/>
      <c r="CX174" s="1066"/>
      <c r="CY174" s="1067"/>
      <c r="CZ174" s="1065"/>
      <c r="DA174" s="1066"/>
      <c r="DB174" s="1066"/>
      <c r="DC174" s="1067"/>
      <c r="DD174" s="1065"/>
      <c r="DE174" s="1066"/>
      <c r="DF174" s="1066"/>
      <c r="DG174" s="1067"/>
      <c r="DH174" s="1065"/>
      <c r="DI174" s="1066"/>
      <c r="DJ174" s="1066"/>
      <c r="DK174" s="1067"/>
      <c r="DL174" s="1065"/>
      <c r="DM174" s="1066"/>
      <c r="DN174" s="1066"/>
      <c r="DO174" s="1067"/>
      <c r="DP174" s="1065"/>
      <c r="DQ174" s="1066"/>
      <c r="DR174" s="1066"/>
      <c r="DS174" s="1067"/>
      <c r="DT174" s="1065"/>
      <c r="DU174" s="1066"/>
      <c r="DV174" s="1066"/>
      <c r="DW174" s="1067"/>
      <c r="DX174" s="1026"/>
      <c r="DY174" s="1065"/>
      <c r="DZ174" s="1066"/>
      <c r="EA174" s="1066"/>
      <c r="EB174" s="1067"/>
      <c r="EC174" s="1065"/>
      <c r="ED174" s="1066"/>
      <c r="EE174" s="1066"/>
      <c r="EF174" s="1067"/>
      <c r="EG174" s="1065"/>
      <c r="EH174" s="1066"/>
      <c r="EI174" s="1066"/>
      <c r="EJ174" s="1067"/>
      <c r="EK174" s="1065"/>
      <c r="EL174" s="1066"/>
      <c r="EM174" s="1066"/>
      <c r="EN174" s="1067"/>
      <c r="EO174" s="1065"/>
      <c r="EP174" s="1066"/>
      <c r="EQ174" s="1066"/>
      <c r="ER174" s="1067"/>
      <c r="ES174" s="1065"/>
      <c r="ET174" s="1066"/>
      <c r="EU174" s="1066"/>
      <c r="EV174" s="1067"/>
      <c r="EW174" s="1065"/>
      <c r="EX174" s="1066"/>
      <c r="EY174" s="1066"/>
      <c r="EZ174" s="1067"/>
      <c r="FA174" s="1065"/>
      <c r="FB174" s="1066"/>
      <c r="FC174" s="1066"/>
      <c r="FD174" s="1067"/>
      <c r="FE174" s="1065"/>
      <c r="FF174" s="1066"/>
      <c r="FG174" s="1066"/>
      <c r="FH174" s="1067"/>
      <c r="FI174" s="1065"/>
      <c r="FJ174" s="1066"/>
      <c r="FK174" s="1066"/>
      <c r="FL174" s="1067"/>
      <c r="FM174" s="1065"/>
      <c r="FN174" s="1066"/>
      <c r="FO174" s="1066"/>
      <c r="FP174" s="1067"/>
      <c r="FQ174" s="1065"/>
      <c r="FR174" s="1066"/>
      <c r="FS174" s="1066"/>
      <c r="FT174" s="1067"/>
      <c r="FU174" s="1065"/>
      <c r="FV174" s="1066"/>
      <c r="FW174" s="1066"/>
      <c r="FX174" s="1067"/>
      <c r="FY174" s="1065"/>
      <c r="FZ174" s="1066"/>
      <c r="GA174" s="1066"/>
      <c r="GB174" s="1067"/>
      <c r="GC174" s="1065"/>
      <c r="GD174" s="1066"/>
      <c r="GE174" s="1066"/>
      <c r="GF174" s="1067"/>
      <c r="GG174" s="1065"/>
      <c r="GH174" s="1066"/>
      <c r="GI174" s="1066"/>
      <c r="GJ174" s="1067"/>
      <c r="GK174" s="1065"/>
      <c r="GL174" s="1066"/>
      <c r="GM174" s="1066"/>
      <c r="GN174" s="1067"/>
      <c r="GO174" s="1065"/>
      <c r="GP174" s="1066"/>
      <c r="GQ174" s="1066"/>
      <c r="GR174" s="1067"/>
      <c r="GS174" s="1065"/>
      <c r="GT174" s="1066"/>
      <c r="GU174" s="1066"/>
      <c r="GV174" s="1067"/>
      <c r="GW174" s="1065"/>
      <c r="GX174" s="1066"/>
      <c r="GY174" s="1066"/>
      <c r="GZ174" s="1067"/>
      <c r="HA174" s="1065"/>
      <c r="HB174" s="1066"/>
      <c r="HC174" s="1066"/>
      <c r="HD174" s="1067"/>
      <c r="HE174" s="1065"/>
      <c r="HF174" s="1066"/>
      <c r="HG174" s="1066"/>
      <c r="HH174" s="1067"/>
      <c r="HI174" s="1065"/>
      <c r="HJ174" s="1066"/>
      <c r="HK174" s="1066"/>
      <c r="HL174" s="1067"/>
      <c r="HM174" s="1065"/>
      <c r="HN174" s="1066"/>
      <c r="HO174" s="1066"/>
      <c r="HP174" s="1067"/>
      <c r="HQ174" s="1065"/>
      <c r="HR174" s="1066"/>
      <c r="HS174" s="1066"/>
      <c r="HT174" s="1067"/>
      <c r="HU174" s="1065"/>
      <c r="HV174" s="1066"/>
      <c r="HW174" s="1066"/>
      <c r="HX174" s="1067"/>
      <c r="HY174" s="1065"/>
      <c r="HZ174" s="1066"/>
      <c r="IA174" s="1066"/>
      <c r="IB174" s="1067"/>
      <c r="IC174" s="1065"/>
      <c r="ID174" s="1066"/>
      <c r="IE174" s="1066"/>
      <c r="IF174" s="1067"/>
      <c r="IG174" s="1065"/>
      <c r="IH174" s="1066"/>
      <c r="II174" s="1066"/>
      <c r="IJ174" s="1067"/>
      <c r="IK174" s="1065"/>
      <c r="IL174" s="1066"/>
      <c r="IM174" s="1066"/>
      <c r="IN174" s="1067"/>
    </row>
    <row r="175" spans="1:248" ht="14">
      <c r="A175" s="2500"/>
      <c r="B175" s="1507" t="s">
        <v>18048</v>
      </c>
      <c r="C175" s="1416"/>
      <c r="D175" s="1027"/>
      <c r="E175" s="446"/>
      <c r="F175" s="446"/>
      <c r="G175" s="1028"/>
      <c r="H175" s="1027"/>
      <c r="I175" s="446"/>
      <c r="J175" s="446"/>
      <c r="K175" s="1028"/>
      <c r="L175" s="1027"/>
      <c r="M175" s="446"/>
      <c r="N175" s="446"/>
      <c r="O175" s="1028"/>
      <c r="P175" s="1027"/>
      <c r="Q175" s="446"/>
      <c r="R175" s="446"/>
      <c r="S175" s="1028"/>
      <c r="T175" s="1027"/>
      <c r="U175" s="446"/>
      <c r="V175" s="446"/>
      <c r="W175" s="1028"/>
      <c r="X175" s="1027"/>
      <c r="Y175" s="446"/>
      <c r="Z175" s="446"/>
      <c r="AA175" s="1028"/>
      <c r="AB175" s="1027"/>
      <c r="AC175" s="446"/>
      <c r="AD175" s="446"/>
      <c r="AE175" s="1028"/>
      <c r="AF175" s="1027"/>
      <c r="AG175" s="446"/>
      <c r="AH175" s="446"/>
      <c r="AI175" s="1028"/>
      <c r="AJ175" s="1027"/>
      <c r="AK175" s="446"/>
      <c r="AL175" s="446"/>
      <c r="AM175" s="1028"/>
      <c r="AN175" s="1027"/>
      <c r="AO175" s="446"/>
      <c r="AP175" s="446"/>
      <c r="AQ175" s="1028"/>
      <c r="AR175" s="1027"/>
      <c r="AS175" s="446"/>
      <c r="AT175" s="446"/>
      <c r="AU175" s="1028"/>
      <c r="AV175" s="1027"/>
      <c r="AW175" s="446"/>
      <c r="AX175" s="446"/>
      <c r="AY175" s="1028"/>
      <c r="AZ175" s="1027"/>
      <c r="BA175" s="446"/>
      <c r="BB175" s="446"/>
      <c r="BC175" s="1028"/>
      <c r="BD175" s="1027"/>
      <c r="BE175" s="446"/>
      <c r="BF175" s="446"/>
      <c r="BG175" s="1028"/>
      <c r="BH175" s="1027"/>
      <c r="BI175" s="446"/>
      <c r="BJ175" s="446"/>
      <c r="BK175" s="1028"/>
      <c r="BL175" s="1027"/>
      <c r="BM175" s="446"/>
      <c r="BN175" s="446"/>
      <c r="BO175" s="1028"/>
      <c r="BP175" s="1027"/>
      <c r="BQ175" s="446"/>
      <c r="BR175" s="446"/>
      <c r="BS175" s="1028"/>
      <c r="BT175" s="1027"/>
      <c r="BU175" s="446"/>
      <c r="BV175" s="446"/>
      <c r="BW175" s="1028"/>
      <c r="BX175" s="1027"/>
      <c r="BY175" s="446"/>
      <c r="BZ175" s="446"/>
      <c r="CA175" s="1028"/>
      <c r="CB175" s="1027"/>
      <c r="CC175" s="446"/>
      <c r="CD175" s="446"/>
      <c r="CE175" s="1028"/>
      <c r="CF175" s="1027"/>
      <c r="CG175" s="446"/>
      <c r="CH175" s="446"/>
      <c r="CI175" s="1028"/>
      <c r="CJ175" s="1027"/>
      <c r="CK175" s="446"/>
      <c r="CL175" s="446"/>
      <c r="CM175" s="1028"/>
      <c r="CN175" s="1027"/>
      <c r="CO175" s="446"/>
      <c r="CP175" s="446"/>
      <c r="CQ175" s="1028"/>
      <c r="CR175" s="1027"/>
      <c r="CS175" s="446"/>
      <c r="CT175" s="446"/>
      <c r="CU175" s="1028"/>
      <c r="CV175" s="1027"/>
      <c r="CW175" s="446"/>
      <c r="CX175" s="446"/>
      <c r="CY175" s="1028"/>
      <c r="CZ175" s="1027"/>
      <c r="DA175" s="446"/>
      <c r="DB175" s="446"/>
      <c r="DC175" s="1028"/>
      <c r="DD175" s="1027"/>
      <c r="DE175" s="446"/>
      <c r="DF175" s="446"/>
      <c r="DG175" s="1028"/>
      <c r="DH175" s="1027"/>
      <c r="DI175" s="446"/>
      <c r="DJ175" s="446"/>
      <c r="DK175" s="1028"/>
      <c r="DL175" s="1027"/>
      <c r="DM175" s="446"/>
      <c r="DN175" s="446"/>
      <c r="DO175" s="1028"/>
      <c r="DP175" s="1027"/>
      <c r="DQ175" s="446"/>
      <c r="DR175" s="446"/>
      <c r="DS175" s="1028"/>
      <c r="DT175" s="1027"/>
      <c r="DU175" s="446"/>
      <c r="DV175" s="446"/>
      <c r="DW175" s="1028"/>
      <c r="DX175" s="1026"/>
      <c r="DY175" s="1027"/>
      <c r="DZ175" s="446"/>
      <c r="EA175" s="446"/>
      <c r="EB175" s="1028"/>
      <c r="EC175" s="1027"/>
      <c r="ED175" s="446"/>
      <c r="EE175" s="446"/>
      <c r="EF175" s="1028"/>
      <c r="EG175" s="1027"/>
      <c r="EH175" s="446"/>
      <c r="EI175" s="446"/>
      <c r="EJ175" s="1028"/>
      <c r="EK175" s="1027"/>
      <c r="EL175" s="446"/>
      <c r="EM175" s="446"/>
      <c r="EN175" s="1028"/>
      <c r="EO175" s="1027"/>
      <c r="EP175" s="446"/>
      <c r="EQ175" s="446"/>
      <c r="ER175" s="1028"/>
      <c r="ES175" s="1027"/>
      <c r="ET175" s="446"/>
      <c r="EU175" s="446"/>
      <c r="EV175" s="1028"/>
      <c r="EW175" s="1027"/>
      <c r="EX175" s="446"/>
      <c r="EY175" s="446"/>
      <c r="EZ175" s="1028"/>
      <c r="FA175" s="1027"/>
      <c r="FB175" s="446"/>
      <c r="FC175" s="446"/>
      <c r="FD175" s="1028"/>
      <c r="FE175" s="1027"/>
      <c r="FF175" s="446"/>
      <c r="FG175" s="446"/>
      <c r="FH175" s="1028"/>
      <c r="FI175" s="1027"/>
      <c r="FJ175" s="446"/>
      <c r="FK175" s="446"/>
      <c r="FL175" s="1028"/>
      <c r="FM175" s="1027"/>
      <c r="FN175" s="446"/>
      <c r="FO175" s="446"/>
      <c r="FP175" s="1028"/>
      <c r="FQ175" s="1027"/>
      <c r="FR175" s="446"/>
      <c r="FS175" s="446"/>
      <c r="FT175" s="1028"/>
      <c r="FU175" s="1027"/>
      <c r="FV175" s="446"/>
      <c r="FW175" s="446"/>
      <c r="FX175" s="1028"/>
      <c r="FY175" s="1027"/>
      <c r="FZ175" s="446"/>
      <c r="GA175" s="446"/>
      <c r="GB175" s="1028"/>
      <c r="GC175" s="1027"/>
      <c r="GD175" s="446"/>
      <c r="GE175" s="446"/>
      <c r="GF175" s="1028"/>
      <c r="GG175" s="1027"/>
      <c r="GH175" s="446"/>
      <c r="GI175" s="446"/>
      <c r="GJ175" s="1028"/>
      <c r="GK175" s="1027"/>
      <c r="GL175" s="446"/>
      <c r="GM175" s="446"/>
      <c r="GN175" s="1028"/>
      <c r="GO175" s="1027"/>
      <c r="GP175" s="446"/>
      <c r="GQ175" s="446"/>
      <c r="GR175" s="1028"/>
      <c r="GS175" s="1027"/>
      <c r="GT175" s="446"/>
      <c r="GU175" s="446"/>
      <c r="GV175" s="1028"/>
      <c r="GW175" s="1027"/>
      <c r="GX175" s="446"/>
      <c r="GY175" s="446"/>
      <c r="GZ175" s="1028"/>
      <c r="HA175" s="1027"/>
      <c r="HB175" s="446"/>
      <c r="HC175" s="446"/>
      <c r="HD175" s="1028"/>
      <c r="HE175" s="1027"/>
      <c r="HF175" s="446"/>
      <c r="HG175" s="446"/>
      <c r="HH175" s="1028"/>
      <c r="HI175" s="1027"/>
      <c r="HJ175" s="446"/>
      <c r="HK175" s="446"/>
      <c r="HL175" s="1028"/>
      <c r="HM175" s="1027"/>
      <c r="HN175" s="446"/>
      <c r="HO175" s="446"/>
      <c r="HP175" s="1028"/>
      <c r="HQ175" s="1027"/>
      <c r="HR175" s="446"/>
      <c r="HS175" s="446"/>
      <c r="HT175" s="1028"/>
      <c r="HU175" s="1027"/>
      <c r="HV175" s="446"/>
      <c r="HW175" s="446"/>
      <c r="HX175" s="1028"/>
      <c r="HY175" s="1027"/>
      <c r="HZ175" s="446"/>
      <c r="IA175" s="446"/>
      <c r="IB175" s="1028"/>
      <c r="IC175" s="1027"/>
      <c r="ID175" s="446"/>
      <c r="IE175" s="446"/>
      <c r="IF175" s="1028"/>
      <c r="IG175" s="1027"/>
      <c r="IH175" s="446"/>
      <c r="II175" s="446"/>
      <c r="IJ175" s="1028"/>
      <c r="IK175" s="1027"/>
      <c r="IL175" s="446"/>
      <c r="IM175" s="446"/>
      <c r="IN175" s="1028"/>
    </row>
    <row r="176" spans="1:248" ht="14">
      <c r="A176" s="2500"/>
      <c r="B176" s="1507" t="s">
        <v>18049</v>
      </c>
      <c r="C176" s="1416"/>
      <c r="D176" s="1027"/>
      <c r="E176" s="446"/>
      <c r="F176" s="446"/>
      <c r="G176" s="1028"/>
      <c r="H176" s="1027"/>
      <c r="I176" s="446"/>
      <c r="J176" s="446"/>
      <c r="K176" s="1028"/>
      <c r="L176" s="1027"/>
      <c r="M176" s="446"/>
      <c r="N176" s="446"/>
      <c r="O176" s="1028"/>
      <c r="P176" s="1027"/>
      <c r="Q176" s="446"/>
      <c r="R176" s="446"/>
      <c r="S176" s="1028"/>
      <c r="T176" s="1027"/>
      <c r="U176" s="446"/>
      <c r="V176" s="446"/>
      <c r="W176" s="1028"/>
      <c r="X176" s="1027"/>
      <c r="Y176" s="446"/>
      <c r="Z176" s="446"/>
      <c r="AA176" s="1028"/>
      <c r="AB176" s="1027"/>
      <c r="AC176" s="446"/>
      <c r="AD176" s="446"/>
      <c r="AE176" s="1028"/>
      <c r="AF176" s="1027"/>
      <c r="AG176" s="446"/>
      <c r="AH176" s="446"/>
      <c r="AI176" s="1028"/>
      <c r="AJ176" s="1027"/>
      <c r="AK176" s="446"/>
      <c r="AL176" s="446"/>
      <c r="AM176" s="1028"/>
      <c r="AN176" s="1027"/>
      <c r="AO176" s="446"/>
      <c r="AP176" s="446"/>
      <c r="AQ176" s="1028"/>
      <c r="AR176" s="1027"/>
      <c r="AS176" s="446"/>
      <c r="AT176" s="446"/>
      <c r="AU176" s="1028"/>
      <c r="AV176" s="1027"/>
      <c r="AW176" s="446"/>
      <c r="AX176" s="446"/>
      <c r="AY176" s="1028"/>
      <c r="AZ176" s="1027"/>
      <c r="BA176" s="446"/>
      <c r="BB176" s="446"/>
      <c r="BC176" s="1028"/>
      <c r="BD176" s="1027"/>
      <c r="BE176" s="446"/>
      <c r="BF176" s="446"/>
      <c r="BG176" s="1028"/>
      <c r="BH176" s="1027"/>
      <c r="BI176" s="446"/>
      <c r="BJ176" s="446"/>
      <c r="BK176" s="1028"/>
      <c r="BL176" s="1027"/>
      <c r="BM176" s="446"/>
      <c r="BN176" s="446"/>
      <c r="BO176" s="1028"/>
      <c r="BP176" s="1027"/>
      <c r="BQ176" s="446"/>
      <c r="BR176" s="446"/>
      <c r="BS176" s="1028"/>
      <c r="BT176" s="1027"/>
      <c r="BU176" s="446"/>
      <c r="BV176" s="446"/>
      <c r="BW176" s="1028"/>
      <c r="BX176" s="1027"/>
      <c r="BY176" s="446"/>
      <c r="BZ176" s="446"/>
      <c r="CA176" s="1028"/>
      <c r="CB176" s="1027"/>
      <c r="CC176" s="446"/>
      <c r="CD176" s="446"/>
      <c r="CE176" s="1028"/>
      <c r="CF176" s="1027"/>
      <c r="CG176" s="446"/>
      <c r="CH176" s="446"/>
      <c r="CI176" s="1028"/>
      <c r="CJ176" s="1027"/>
      <c r="CK176" s="446"/>
      <c r="CL176" s="446"/>
      <c r="CM176" s="1028"/>
      <c r="CN176" s="1027"/>
      <c r="CO176" s="446"/>
      <c r="CP176" s="446"/>
      <c r="CQ176" s="1028"/>
      <c r="CR176" s="1027"/>
      <c r="CS176" s="446"/>
      <c r="CT176" s="446"/>
      <c r="CU176" s="1028"/>
      <c r="CV176" s="1027"/>
      <c r="CW176" s="446"/>
      <c r="CX176" s="446"/>
      <c r="CY176" s="1028"/>
      <c r="CZ176" s="1027"/>
      <c r="DA176" s="446"/>
      <c r="DB176" s="446"/>
      <c r="DC176" s="1028"/>
      <c r="DD176" s="1027"/>
      <c r="DE176" s="446"/>
      <c r="DF176" s="446"/>
      <c r="DG176" s="1028"/>
      <c r="DH176" s="1027"/>
      <c r="DI176" s="446"/>
      <c r="DJ176" s="446"/>
      <c r="DK176" s="1028"/>
      <c r="DL176" s="1027"/>
      <c r="DM176" s="446"/>
      <c r="DN176" s="446"/>
      <c r="DO176" s="1028"/>
      <c r="DP176" s="1027"/>
      <c r="DQ176" s="446"/>
      <c r="DR176" s="446"/>
      <c r="DS176" s="1028"/>
      <c r="DT176" s="1027"/>
      <c r="DU176" s="446"/>
      <c r="DV176" s="446"/>
      <c r="DW176" s="1028"/>
      <c r="DX176" s="1026"/>
      <c r="DY176" s="1027"/>
      <c r="DZ176" s="446"/>
      <c r="EA176" s="446"/>
      <c r="EB176" s="1028"/>
      <c r="EC176" s="1027"/>
      <c r="ED176" s="446"/>
      <c r="EE176" s="446"/>
      <c r="EF176" s="1028"/>
      <c r="EG176" s="1027"/>
      <c r="EH176" s="446"/>
      <c r="EI176" s="446"/>
      <c r="EJ176" s="1028"/>
      <c r="EK176" s="1027"/>
      <c r="EL176" s="446"/>
      <c r="EM176" s="446"/>
      <c r="EN176" s="1028"/>
      <c r="EO176" s="1027"/>
      <c r="EP176" s="446"/>
      <c r="EQ176" s="446"/>
      <c r="ER176" s="1028"/>
      <c r="ES176" s="1027"/>
      <c r="ET176" s="446"/>
      <c r="EU176" s="446"/>
      <c r="EV176" s="1028"/>
      <c r="EW176" s="1027"/>
      <c r="EX176" s="446"/>
      <c r="EY176" s="446"/>
      <c r="EZ176" s="1028"/>
      <c r="FA176" s="1027"/>
      <c r="FB176" s="446"/>
      <c r="FC176" s="446"/>
      <c r="FD176" s="1028"/>
      <c r="FE176" s="1027"/>
      <c r="FF176" s="446"/>
      <c r="FG176" s="446"/>
      <c r="FH176" s="1028"/>
      <c r="FI176" s="1027"/>
      <c r="FJ176" s="446"/>
      <c r="FK176" s="446"/>
      <c r="FL176" s="1028"/>
      <c r="FM176" s="1027"/>
      <c r="FN176" s="446"/>
      <c r="FO176" s="446"/>
      <c r="FP176" s="1028"/>
      <c r="FQ176" s="1027"/>
      <c r="FR176" s="446"/>
      <c r="FS176" s="446"/>
      <c r="FT176" s="1028"/>
      <c r="FU176" s="1027"/>
      <c r="FV176" s="446"/>
      <c r="FW176" s="446"/>
      <c r="FX176" s="1028"/>
      <c r="FY176" s="1027"/>
      <c r="FZ176" s="446"/>
      <c r="GA176" s="446"/>
      <c r="GB176" s="1028"/>
      <c r="GC176" s="1027"/>
      <c r="GD176" s="446"/>
      <c r="GE176" s="446"/>
      <c r="GF176" s="1028"/>
      <c r="GG176" s="1027"/>
      <c r="GH176" s="446"/>
      <c r="GI176" s="446"/>
      <c r="GJ176" s="1028"/>
      <c r="GK176" s="1027"/>
      <c r="GL176" s="446"/>
      <c r="GM176" s="446"/>
      <c r="GN176" s="1028"/>
      <c r="GO176" s="1027"/>
      <c r="GP176" s="446"/>
      <c r="GQ176" s="446"/>
      <c r="GR176" s="1028"/>
      <c r="GS176" s="1027"/>
      <c r="GT176" s="446"/>
      <c r="GU176" s="446"/>
      <c r="GV176" s="1028"/>
      <c r="GW176" s="1027"/>
      <c r="GX176" s="446"/>
      <c r="GY176" s="446"/>
      <c r="GZ176" s="1028"/>
      <c r="HA176" s="1027"/>
      <c r="HB176" s="446"/>
      <c r="HC176" s="446"/>
      <c r="HD176" s="1028"/>
      <c r="HE176" s="1027"/>
      <c r="HF176" s="446"/>
      <c r="HG176" s="446"/>
      <c r="HH176" s="1028"/>
      <c r="HI176" s="1027"/>
      <c r="HJ176" s="446"/>
      <c r="HK176" s="446"/>
      <c r="HL176" s="1028"/>
      <c r="HM176" s="1027"/>
      <c r="HN176" s="446"/>
      <c r="HO176" s="446"/>
      <c r="HP176" s="1028"/>
      <c r="HQ176" s="1027"/>
      <c r="HR176" s="446"/>
      <c r="HS176" s="446"/>
      <c r="HT176" s="1028"/>
      <c r="HU176" s="1027"/>
      <c r="HV176" s="446"/>
      <c r="HW176" s="446"/>
      <c r="HX176" s="1028"/>
      <c r="HY176" s="1027"/>
      <c r="HZ176" s="446"/>
      <c r="IA176" s="446"/>
      <c r="IB176" s="1028"/>
      <c r="IC176" s="1027"/>
      <c r="ID176" s="446"/>
      <c r="IE176" s="446"/>
      <c r="IF176" s="1028"/>
      <c r="IG176" s="1027"/>
      <c r="IH176" s="446"/>
      <c r="II176" s="446"/>
      <c r="IJ176" s="1028"/>
      <c r="IK176" s="1027"/>
      <c r="IL176" s="446"/>
      <c r="IM176" s="446"/>
      <c r="IN176" s="1028"/>
    </row>
    <row r="177" spans="1:248" ht="14">
      <c r="A177" s="2500"/>
      <c r="B177" s="1507" t="s">
        <v>18050</v>
      </c>
      <c r="C177" s="1416"/>
      <c r="D177" s="1027"/>
      <c r="E177" s="446"/>
      <c r="F177" s="446"/>
      <c r="G177" s="1028"/>
      <c r="H177" s="1027"/>
      <c r="I177" s="446"/>
      <c r="J177" s="446"/>
      <c r="K177" s="1028"/>
      <c r="L177" s="1027"/>
      <c r="M177" s="446"/>
      <c r="N177" s="446"/>
      <c r="O177" s="1028"/>
      <c r="P177" s="1027"/>
      <c r="Q177" s="446"/>
      <c r="R177" s="446"/>
      <c r="S177" s="1028"/>
      <c r="T177" s="1027"/>
      <c r="U177" s="446"/>
      <c r="V177" s="446"/>
      <c r="W177" s="1028"/>
      <c r="X177" s="1027"/>
      <c r="Y177" s="446"/>
      <c r="Z177" s="446"/>
      <c r="AA177" s="1028"/>
      <c r="AB177" s="1027"/>
      <c r="AC177" s="446"/>
      <c r="AD177" s="446"/>
      <c r="AE177" s="1028"/>
      <c r="AF177" s="1027"/>
      <c r="AG177" s="446"/>
      <c r="AH177" s="446"/>
      <c r="AI177" s="1028"/>
      <c r="AJ177" s="1027"/>
      <c r="AK177" s="446"/>
      <c r="AL177" s="446"/>
      <c r="AM177" s="1028"/>
      <c r="AN177" s="1027"/>
      <c r="AO177" s="446"/>
      <c r="AP177" s="446"/>
      <c r="AQ177" s="1028"/>
      <c r="AR177" s="1027"/>
      <c r="AS177" s="446"/>
      <c r="AT177" s="446"/>
      <c r="AU177" s="1028"/>
      <c r="AV177" s="1027"/>
      <c r="AW177" s="446"/>
      <c r="AX177" s="446"/>
      <c r="AY177" s="1028"/>
      <c r="AZ177" s="1027"/>
      <c r="BA177" s="446"/>
      <c r="BB177" s="446"/>
      <c r="BC177" s="1028"/>
      <c r="BD177" s="1027"/>
      <c r="BE177" s="446"/>
      <c r="BF177" s="446"/>
      <c r="BG177" s="1028"/>
      <c r="BH177" s="1027"/>
      <c r="BI177" s="446"/>
      <c r="BJ177" s="446"/>
      <c r="BK177" s="1028"/>
      <c r="BL177" s="1027"/>
      <c r="BM177" s="446"/>
      <c r="BN177" s="446"/>
      <c r="BO177" s="1028"/>
      <c r="BP177" s="1027"/>
      <c r="BQ177" s="446"/>
      <c r="BR177" s="446"/>
      <c r="BS177" s="1028"/>
      <c r="BT177" s="1027"/>
      <c r="BU177" s="446"/>
      <c r="BV177" s="446"/>
      <c r="BW177" s="1028"/>
      <c r="BX177" s="1027"/>
      <c r="BY177" s="446"/>
      <c r="BZ177" s="446"/>
      <c r="CA177" s="1028"/>
      <c r="CB177" s="1027"/>
      <c r="CC177" s="446"/>
      <c r="CD177" s="446"/>
      <c r="CE177" s="1028"/>
      <c r="CF177" s="1027"/>
      <c r="CG177" s="446"/>
      <c r="CH177" s="446"/>
      <c r="CI177" s="1028"/>
      <c r="CJ177" s="1027"/>
      <c r="CK177" s="446"/>
      <c r="CL177" s="446"/>
      <c r="CM177" s="1028"/>
      <c r="CN177" s="1027"/>
      <c r="CO177" s="446"/>
      <c r="CP177" s="446"/>
      <c r="CQ177" s="1028"/>
      <c r="CR177" s="1027"/>
      <c r="CS177" s="446"/>
      <c r="CT177" s="446"/>
      <c r="CU177" s="1028"/>
      <c r="CV177" s="1027"/>
      <c r="CW177" s="446"/>
      <c r="CX177" s="446"/>
      <c r="CY177" s="1028"/>
      <c r="CZ177" s="1027"/>
      <c r="DA177" s="446"/>
      <c r="DB177" s="446"/>
      <c r="DC177" s="1028"/>
      <c r="DD177" s="1027"/>
      <c r="DE177" s="446"/>
      <c r="DF177" s="446"/>
      <c r="DG177" s="1028"/>
      <c r="DH177" s="1027"/>
      <c r="DI177" s="446"/>
      <c r="DJ177" s="446"/>
      <c r="DK177" s="1028"/>
      <c r="DL177" s="1027"/>
      <c r="DM177" s="446"/>
      <c r="DN177" s="446"/>
      <c r="DO177" s="1028"/>
      <c r="DP177" s="1027"/>
      <c r="DQ177" s="446"/>
      <c r="DR177" s="446"/>
      <c r="DS177" s="1028"/>
      <c r="DT177" s="1027"/>
      <c r="DU177" s="446"/>
      <c r="DV177" s="446"/>
      <c r="DW177" s="1028"/>
      <c r="DX177" s="1026"/>
      <c r="DY177" s="1027"/>
      <c r="DZ177" s="446"/>
      <c r="EA177" s="446"/>
      <c r="EB177" s="1028"/>
      <c r="EC177" s="1027"/>
      <c r="ED177" s="446"/>
      <c r="EE177" s="446"/>
      <c r="EF177" s="1028"/>
      <c r="EG177" s="1027"/>
      <c r="EH177" s="446"/>
      <c r="EI177" s="446"/>
      <c r="EJ177" s="1028"/>
      <c r="EK177" s="1027"/>
      <c r="EL177" s="446"/>
      <c r="EM177" s="446"/>
      <c r="EN177" s="1028"/>
      <c r="EO177" s="1027"/>
      <c r="EP177" s="446"/>
      <c r="EQ177" s="446"/>
      <c r="ER177" s="1028"/>
      <c r="ES177" s="1027"/>
      <c r="ET177" s="446"/>
      <c r="EU177" s="446"/>
      <c r="EV177" s="1028"/>
      <c r="EW177" s="1027"/>
      <c r="EX177" s="446"/>
      <c r="EY177" s="446"/>
      <c r="EZ177" s="1028"/>
      <c r="FA177" s="1027"/>
      <c r="FB177" s="446"/>
      <c r="FC177" s="446"/>
      <c r="FD177" s="1028"/>
      <c r="FE177" s="1027"/>
      <c r="FF177" s="446"/>
      <c r="FG177" s="446"/>
      <c r="FH177" s="1028"/>
      <c r="FI177" s="1027"/>
      <c r="FJ177" s="446"/>
      <c r="FK177" s="446"/>
      <c r="FL177" s="1028"/>
      <c r="FM177" s="1027"/>
      <c r="FN177" s="446"/>
      <c r="FO177" s="446"/>
      <c r="FP177" s="1028"/>
      <c r="FQ177" s="1027"/>
      <c r="FR177" s="446"/>
      <c r="FS177" s="446"/>
      <c r="FT177" s="1028"/>
      <c r="FU177" s="1027"/>
      <c r="FV177" s="446"/>
      <c r="FW177" s="446"/>
      <c r="FX177" s="1028"/>
      <c r="FY177" s="1027"/>
      <c r="FZ177" s="446"/>
      <c r="GA177" s="446"/>
      <c r="GB177" s="1028"/>
      <c r="GC177" s="1027"/>
      <c r="GD177" s="446"/>
      <c r="GE177" s="446"/>
      <c r="GF177" s="1028"/>
      <c r="GG177" s="1027"/>
      <c r="GH177" s="446"/>
      <c r="GI177" s="446"/>
      <c r="GJ177" s="1028"/>
      <c r="GK177" s="1027"/>
      <c r="GL177" s="446"/>
      <c r="GM177" s="446"/>
      <c r="GN177" s="1028"/>
      <c r="GO177" s="1027"/>
      <c r="GP177" s="446"/>
      <c r="GQ177" s="446"/>
      <c r="GR177" s="1028"/>
      <c r="GS177" s="1027"/>
      <c r="GT177" s="446"/>
      <c r="GU177" s="446"/>
      <c r="GV177" s="1028"/>
      <c r="GW177" s="1027"/>
      <c r="GX177" s="446"/>
      <c r="GY177" s="446"/>
      <c r="GZ177" s="1028"/>
      <c r="HA177" s="1027"/>
      <c r="HB177" s="446"/>
      <c r="HC177" s="446"/>
      <c r="HD177" s="1028"/>
      <c r="HE177" s="1027"/>
      <c r="HF177" s="446"/>
      <c r="HG177" s="446"/>
      <c r="HH177" s="1028"/>
      <c r="HI177" s="1027"/>
      <c r="HJ177" s="446"/>
      <c r="HK177" s="446"/>
      <c r="HL177" s="1028"/>
      <c r="HM177" s="1027"/>
      <c r="HN177" s="446"/>
      <c r="HO177" s="446"/>
      <c r="HP177" s="1028"/>
      <c r="HQ177" s="1027"/>
      <c r="HR177" s="446"/>
      <c r="HS177" s="446"/>
      <c r="HT177" s="1028"/>
      <c r="HU177" s="1027"/>
      <c r="HV177" s="446"/>
      <c r="HW177" s="446"/>
      <c r="HX177" s="1028"/>
      <c r="HY177" s="1027"/>
      <c r="HZ177" s="446"/>
      <c r="IA177" s="446"/>
      <c r="IB177" s="1028"/>
      <c r="IC177" s="1027"/>
      <c r="ID177" s="446"/>
      <c r="IE177" s="446"/>
      <c r="IF177" s="1028"/>
      <c r="IG177" s="1027"/>
      <c r="IH177" s="446"/>
      <c r="II177" s="446"/>
      <c r="IJ177" s="1028"/>
      <c r="IK177" s="1027"/>
      <c r="IL177" s="446"/>
      <c r="IM177" s="446"/>
      <c r="IN177" s="1028"/>
    </row>
    <row r="178" spans="1:248" ht="14">
      <c r="A178" s="2560"/>
      <c r="B178" s="1514" t="s">
        <v>18016</v>
      </c>
      <c r="C178" s="1416"/>
      <c r="D178" s="1143"/>
      <c r="E178" s="1144"/>
      <c r="F178" s="1144"/>
      <c r="G178" s="1145"/>
      <c r="H178" s="1143"/>
      <c r="I178" s="1144"/>
      <c r="J178" s="1144"/>
      <c r="K178" s="1145"/>
      <c r="L178" s="1143"/>
      <c r="M178" s="1144"/>
      <c r="N178" s="1144"/>
      <c r="O178" s="1145"/>
      <c r="P178" s="1143"/>
      <c r="Q178" s="1144"/>
      <c r="R178" s="1144"/>
      <c r="S178" s="1145"/>
      <c r="T178" s="1143"/>
      <c r="U178" s="1144"/>
      <c r="V178" s="1144"/>
      <c r="W178" s="1145"/>
      <c r="X178" s="1143"/>
      <c r="Y178" s="1144"/>
      <c r="Z178" s="1144"/>
      <c r="AA178" s="1145"/>
      <c r="AB178" s="1143"/>
      <c r="AC178" s="1144"/>
      <c r="AD178" s="1144"/>
      <c r="AE178" s="1145"/>
      <c r="AF178" s="1143"/>
      <c r="AG178" s="1144"/>
      <c r="AH178" s="1144"/>
      <c r="AI178" s="1145"/>
      <c r="AJ178" s="1143"/>
      <c r="AK178" s="1144"/>
      <c r="AL178" s="1144"/>
      <c r="AM178" s="1145"/>
      <c r="AN178" s="1143"/>
      <c r="AO178" s="1144"/>
      <c r="AP178" s="1144"/>
      <c r="AQ178" s="1145"/>
      <c r="AR178" s="1143"/>
      <c r="AS178" s="1144"/>
      <c r="AT178" s="1144"/>
      <c r="AU178" s="1145"/>
      <c r="AV178" s="1143"/>
      <c r="AW178" s="1144"/>
      <c r="AX178" s="1144"/>
      <c r="AY178" s="1145"/>
      <c r="AZ178" s="1143"/>
      <c r="BA178" s="1144"/>
      <c r="BB178" s="1144"/>
      <c r="BC178" s="1145"/>
      <c r="BD178" s="1143"/>
      <c r="BE178" s="1144"/>
      <c r="BF178" s="1144"/>
      <c r="BG178" s="1145"/>
      <c r="BH178" s="1143"/>
      <c r="BI178" s="1144"/>
      <c r="BJ178" s="1144"/>
      <c r="BK178" s="1145"/>
      <c r="BL178" s="1143"/>
      <c r="BM178" s="1144"/>
      <c r="BN178" s="1144"/>
      <c r="BO178" s="1145"/>
      <c r="BP178" s="1143"/>
      <c r="BQ178" s="1144"/>
      <c r="BR178" s="1144"/>
      <c r="BS178" s="1145"/>
      <c r="BT178" s="1143"/>
      <c r="BU178" s="1144"/>
      <c r="BV178" s="1144"/>
      <c r="BW178" s="1145"/>
      <c r="BX178" s="1143"/>
      <c r="BY178" s="1144"/>
      <c r="BZ178" s="1144"/>
      <c r="CA178" s="1145"/>
      <c r="CB178" s="1143"/>
      <c r="CC178" s="1144"/>
      <c r="CD178" s="1144"/>
      <c r="CE178" s="1145"/>
      <c r="CF178" s="1143"/>
      <c r="CG178" s="1144"/>
      <c r="CH178" s="1144"/>
      <c r="CI178" s="1145"/>
      <c r="CJ178" s="1143"/>
      <c r="CK178" s="1144"/>
      <c r="CL178" s="1144"/>
      <c r="CM178" s="1145"/>
      <c r="CN178" s="1143"/>
      <c r="CO178" s="1144"/>
      <c r="CP178" s="1144"/>
      <c r="CQ178" s="1145"/>
      <c r="CR178" s="1143"/>
      <c r="CS178" s="1144"/>
      <c r="CT178" s="1144"/>
      <c r="CU178" s="1145"/>
      <c r="CV178" s="1143"/>
      <c r="CW178" s="1144"/>
      <c r="CX178" s="1144"/>
      <c r="CY178" s="1145"/>
      <c r="CZ178" s="1143"/>
      <c r="DA178" s="1144"/>
      <c r="DB178" s="1144"/>
      <c r="DC178" s="1145"/>
      <c r="DD178" s="1143"/>
      <c r="DE178" s="1144"/>
      <c r="DF178" s="1144"/>
      <c r="DG178" s="1145"/>
      <c r="DH178" s="1143"/>
      <c r="DI178" s="1144"/>
      <c r="DJ178" s="1144"/>
      <c r="DK178" s="1145"/>
      <c r="DL178" s="1143"/>
      <c r="DM178" s="1144"/>
      <c r="DN178" s="1144"/>
      <c r="DO178" s="1145"/>
      <c r="DP178" s="1143"/>
      <c r="DQ178" s="1144"/>
      <c r="DR178" s="1144"/>
      <c r="DS178" s="1145"/>
      <c r="DT178" s="1143"/>
      <c r="DU178" s="1144"/>
      <c r="DV178" s="1144"/>
      <c r="DW178" s="1145"/>
      <c r="DX178" s="1026"/>
      <c r="DY178" s="1143"/>
      <c r="DZ178" s="1144"/>
      <c r="EA178" s="1144"/>
      <c r="EB178" s="1145"/>
      <c r="EC178" s="1143"/>
      <c r="ED178" s="1144"/>
      <c r="EE178" s="1144"/>
      <c r="EF178" s="1145"/>
      <c r="EG178" s="1143"/>
      <c r="EH178" s="1144"/>
      <c r="EI178" s="1144"/>
      <c r="EJ178" s="1145"/>
      <c r="EK178" s="1143"/>
      <c r="EL178" s="1144"/>
      <c r="EM178" s="1144"/>
      <c r="EN178" s="1145"/>
      <c r="EO178" s="1143"/>
      <c r="EP178" s="1144"/>
      <c r="EQ178" s="1144"/>
      <c r="ER178" s="1145"/>
      <c r="ES178" s="1143"/>
      <c r="ET178" s="1144"/>
      <c r="EU178" s="1144"/>
      <c r="EV178" s="1145"/>
      <c r="EW178" s="1143"/>
      <c r="EX178" s="1144"/>
      <c r="EY178" s="1144"/>
      <c r="EZ178" s="1145"/>
      <c r="FA178" s="1143"/>
      <c r="FB178" s="1144"/>
      <c r="FC178" s="1144"/>
      <c r="FD178" s="1145"/>
      <c r="FE178" s="1143"/>
      <c r="FF178" s="1144"/>
      <c r="FG178" s="1144"/>
      <c r="FH178" s="1145"/>
      <c r="FI178" s="1143"/>
      <c r="FJ178" s="1144"/>
      <c r="FK178" s="1144"/>
      <c r="FL178" s="1145"/>
      <c r="FM178" s="1143"/>
      <c r="FN178" s="1144"/>
      <c r="FO178" s="1144"/>
      <c r="FP178" s="1145"/>
      <c r="FQ178" s="1143"/>
      <c r="FR178" s="1144"/>
      <c r="FS178" s="1144"/>
      <c r="FT178" s="1145"/>
      <c r="FU178" s="1143"/>
      <c r="FV178" s="1144"/>
      <c r="FW178" s="1144"/>
      <c r="FX178" s="1145"/>
      <c r="FY178" s="1143"/>
      <c r="FZ178" s="1144"/>
      <c r="GA178" s="1144"/>
      <c r="GB178" s="1145"/>
      <c r="GC178" s="1143"/>
      <c r="GD178" s="1144"/>
      <c r="GE178" s="1144"/>
      <c r="GF178" s="1145"/>
      <c r="GG178" s="1143"/>
      <c r="GH178" s="1144"/>
      <c r="GI178" s="1144"/>
      <c r="GJ178" s="1145"/>
      <c r="GK178" s="1143"/>
      <c r="GL178" s="1144"/>
      <c r="GM178" s="1144"/>
      <c r="GN178" s="1145"/>
      <c r="GO178" s="1143"/>
      <c r="GP178" s="1144"/>
      <c r="GQ178" s="1144"/>
      <c r="GR178" s="1145"/>
      <c r="GS178" s="1143"/>
      <c r="GT178" s="1144"/>
      <c r="GU178" s="1144"/>
      <c r="GV178" s="1145"/>
      <c r="GW178" s="1143"/>
      <c r="GX178" s="1144"/>
      <c r="GY178" s="1144"/>
      <c r="GZ178" s="1145"/>
      <c r="HA178" s="1143"/>
      <c r="HB178" s="1144"/>
      <c r="HC178" s="1144"/>
      <c r="HD178" s="1145"/>
      <c r="HE178" s="1143"/>
      <c r="HF178" s="1144"/>
      <c r="HG178" s="1144"/>
      <c r="HH178" s="1145"/>
      <c r="HI178" s="1143"/>
      <c r="HJ178" s="1144"/>
      <c r="HK178" s="1144"/>
      <c r="HL178" s="1145"/>
      <c r="HM178" s="1143"/>
      <c r="HN178" s="1144"/>
      <c r="HO178" s="1144"/>
      <c r="HP178" s="1145"/>
      <c r="HQ178" s="1143"/>
      <c r="HR178" s="1144"/>
      <c r="HS178" s="1144"/>
      <c r="HT178" s="1145"/>
      <c r="HU178" s="1143"/>
      <c r="HV178" s="1144"/>
      <c r="HW178" s="1144"/>
      <c r="HX178" s="1145"/>
      <c r="HY178" s="1143"/>
      <c r="HZ178" s="1144"/>
      <c r="IA178" s="1144"/>
      <c r="IB178" s="1145"/>
      <c r="IC178" s="1143"/>
      <c r="ID178" s="1144"/>
      <c r="IE178" s="1144"/>
      <c r="IF178" s="1145"/>
      <c r="IG178" s="1143"/>
      <c r="IH178" s="1144"/>
      <c r="II178" s="1144"/>
      <c r="IJ178" s="1145"/>
      <c r="IK178" s="1143"/>
      <c r="IL178" s="1144"/>
      <c r="IM178" s="1144"/>
      <c r="IN178" s="1145"/>
    </row>
  </sheetData>
  <mergeCells count="208">
    <mergeCell ref="GG1:GJ1"/>
    <mergeCell ref="GG3:GJ3"/>
    <mergeCell ref="D3:G3"/>
    <mergeCell ref="H3:K3"/>
    <mergeCell ref="X3:AA3"/>
    <mergeCell ref="AB3:AE3"/>
    <mergeCell ref="AF3:AI3"/>
    <mergeCell ref="AJ3:AM3"/>
    <mergeCell ref="AN3:AQ3"/>
    <mergeCell ref="DD1:DG1"/>
    <mergeCell ref="DH1:DK1"/>
    <mergeCell ref="DL1:DO1"/>
    <mergeCell ref="DP1:DS1"/>
    <mergeCell ref="DT1:DW1"/>
    <mergeCell ref="DY1:EB1"/>
    <mergeCell ref="EC1:EF1"/>
    <mergeCell ref="EG1:EJ1"/>
    <mergeCell ref="EK1:EN1"/>
    <mergeCell ref="EO1:ER1"/>
    <mergeCell ref="ES1:EV1"/>
    <mergeCell ref="EW1:EZ1"/>
    <mergeCell ref="FA1:FD1"/>
    <mergeCell ref="FE1:FH1"/>
    <mergeCell ref="CR1:CU1"/>
    <mergeCell ref="CV1:CY1"/>
    <mergeCell ref="CZ1:DC1"/>
    <mergeCell ref="FI1:FL1"/>
    <mergeCell ref="FM1:FP1"/>
    <mergeCell ref="FQ1:FT1"/>
    <mergeCell ref="FU1:FX1"/>
    <mergeCell ref="FY1:GB1"/>
    <mergeCell ref="GC1:GF1"/>
    <mergeCell ref="BH1:BK1"/>
    <mergeCell ref="BL1:BO1"/>
    <mergeCell ref="BP1:BS1"/>
    <mergeCell ref="BT1:BW1"/>
    <mergeCell ref="BX1:CA1"/>
    <mergeCell ref="CB1:CE1"/>
    <mergeCell ref="CF1:CI1"/>
    <mergeCell ref="CJ1:CM1"/>
    <mergeCell ref="CN1:CQ1"/>
    <mergeCell ref="GK3:GN3"/>
    <mergeCell ref="GO3:GR3"/>
    <mergeCell ref="GS3:GV3"/>
    <mergeCell ref="GW3:GZ3"/>
    <mergeCell ref="HA3:HD3"/>
    <mergeCell ref="IG3:IJ3"/>
    <mergeCell ref="IK3:IN3"/>
    <mergeCell ref="HE3:HH3"/>
    <mergeCell ref="HI3:HL3"/>
    <mergeCell ref="HM3:HP3"/>
    <mergeCell ref="HQ3:HT3"/>
    <mergeCell ref="HU3:HX3"/>
    <mergeCell ref="HY3:IB3"/>
    <mergeCell ref="IC3:IF3"/>
    <mergeCell ref="EW3:EZ3"/>
    <mergeCell ref="FA3:FD3"/>
    <mergeCell ref="FE3:FH3"/>
    <mergeCell ref="FI3:FL3"/>
    <mergeCell ref="FM3:FP3"/>
    <mergeCell ref="FQ3:FT3"/>
    <mergeCell ref="FU3:FX3"/>
    <mergeCell ref="FY3:GB3"/>
    <mergeCell ref="GC3:GF3"/>
    <mergeCell ref="HB15:HB16"/>
    <mergeCell ref="HC15:HC16"/>
    <mergeCell ref="HD15:HD16"/>
    <mergeCell ref="EH15:EH16"/>
    <mergeCell ref="EJ15:EJ16"/>
    <mergeCell ref="FA15:FA16"/>
    <mergeCell ref="FB15:FB16"/>
    <mergeCell ref="FC15:FC16"/>
    <mergeCell ref="FD15:FD16"/>
    <mergeCell ref="FU15:FU16"/>
    <mergeCell ref="DY15:DY16"/>
    <mergeCell ref="DZ15:DZ16"/>
    <mergeCell ref="EA15:EA16"/>
    <mergeCell ref="EB15:EB16"/>
    <mergeCell ref="EG15:EG16"/>
    <mergeCell ref="FV15:FV16"/>
    <mergeCell ref="FW15:FW16"/>
    <mergeCell ref="FX15:FX16"/>
    <mergeCell ref="HA15:HA16"/>
    <mergeCell ref="DL3:DO3"/>
    <mergeCell ref="DP3:DS3"/>
    <mergeCell ref="DT3:DW3"/>
    <mergeCell ref="DY3:EB3"/>
    <mergeCell ref="EC3:EF3"/>
    <mergeCell ref="EG3:EJ3"/>
    <mergeCell ref="EK3:EN3"/>
    <mergeCell ref="EO3:ER3"/>
    <mergeCell ref="ES3:EV3"/>
    <mergeCell ref="DD3:DG3"/>
    <mergeCell ref="DH3:DK3"/>
    <mergeCell ref="CB3:CE3"/>
    <mergeCell ref="CF3:CI3"/>
    <mergeCell ref="CJ3:CM3"/>
    <mergeCell ref="CN3:CQ3"/>
    <mergeCell ref="CR3:CU3"/>
    <mergeCell ref="CV3:CY3"/>
    <mergeCell ref="CZ3:DC3"/>
    <mergeCell ref="BC15:BC16"/>
    <mergeCell ref="BL15:BL16"/>
    <mergeCell ref="BM15:BM16"/>
    <mergeCell ref="BU15:BU16"/>
    <mergeCell ref="BV15:BV16"/>
    <mergeCell ref="BW15:BW16"/>
    <mergeCell ref="BN15:BN16"/>
    <mergeCell ref="BO15:BO16"/>
    <mergeCell ref="BP15:BP16"/>
    <mergeCell ref="BQ15:BQ16"/>
    <mergeCell ref="BR15:BR16"/>
    <mergeCell ref="BS15:BS16"/>
    <mergeCell ref="BT15:BT16"/>
    <mergeCell ref="AO15:AO16"/>
    <mergeCell ref="AQ15:AQ16"/>
    <mergeCell ref="AV15:AV16"/>
    <mergeCell ref="AW15:AW16"/>
    <mergeCell ref="AX15:AX16"/>
    <mergeCell ref="AY15:AY16"/>
    <mergeCell ref="AZ15:AZ16"/>
    <mergeCell ref="BA15:BA16"/>
    <mergeCell ref="BB15:BB16"/>
    <mergeCell ref="AF15:AF19"/>
    <mergeCell ref="AG15:AG19"/>
    <mergeCell ref="AH15:AH19"/>
    <mergeCell ref="AI15:AI19"/>
    <mergeCell ref="AJ15:AJ16"/>
    <mergeCell ref="AK15:AK16"/>
    <mergeCell ref="AL15:AL17"/>
    <mergeCell ref="AM15:AM17"/>
    <mergeCell ref="AN15:AN16"/>
    <mergeCell ref="A4:B4"/>
    <mergeCell ref="D1:G1"/>
    <mergeCell ref="H1:K1"/>
    <mergeCell ref="P1:S1"/>
    <mergeCell ref="T1:W1"/>
    <mergeCell ref="T3:W3"/>
    <mergeCell ref="BT3:BW3"/>
    <mergeCell ref="BX3:CA3"/>
    <mergeCell ref="AR3:AU3"/>
    <mergeCell ref="AV3:AY3"/>
    <mergeCell ref="AZ3:BC3"/>
    <mergeCell ref="BD3:BG3"/>
    <mergeCell ref="BH3:BK3"/>
    <mergeCell ref="BL3:BO3"/>
    <mergeCell ref="BP3:BS3"/>
    <mergeCell ref="X1:AA1"/>
    <mergeCell ref="AB1:AE1"/>
    <mergeCell ref="AF1:AI1"/>
    <mergeCell ref="AJ1:AM1"/>
    <mergeCell ref="AN1:AQ1"/>
    <mergeCell ref="AR1:AU1"/>
    <mergeCell ref="AV1:AY1"/>
    <mergeCell ref="AZ1:BC1"/>
    <mergeCell ref="BD1:BG1"/>
    <mergeCell ref="A5:A14"/>
    <mergeCell ref="A15:A20"/>
    <mergeCell ref="A154:A158"/>
    <mergeCell ref="A159:A162"/>
    <mergeCell ref="A163:A167"/>
    <mergeCell ref="A168:A173"/>
    <mergeCell ref="A174:A178"/>
    <mergeCell ref="A151:A153"/>
    <mergeCell ref="A146:A150"/>
    <mergeCell ref="T15:T16"/>
    <mergeCell ref="U15:U16"/>
    <mergeCell ref="X15:X17"/>
    <mergeCell ref="Y15:Y17"/>
    <mergeCell ref="Z15:Z17"/>
    <mergeCell ref="AA15:AA17"/>
    <mergeCell ref="A122:A130"/>
    <mergeCell ref="A132:A145"/>
    <mergeCell ref="A105:A120"/>
    <mergeCell ref="A65:A84"/>
    <mergeCell ref="A85:A104"/>
    <mergeCell ref="A21:A25"/>
    <mergeCell ref="A26:A40"/>
    <mergeCell ref="A41:A46"/>
    <mergeCell ref="A47:A52"/>
    <mergeCell ref="A53:A55"/>
    <mergeCell ref="A57:A60"/>
    <mergeCell ref="A63:A64"/>
    <mergeCell ref="L3:O3"/>
    <mergeCell ref="P3:S3"/>
    <mergeCell ref="L1:O1"/>
    <mergeCell ref="L15:L19"/>
    <mergeCell ref="M15:M19"/>
    <mergeCell ref="N15:N19"/>
    <mergeCell ref="O15:O19"/>
    <mergeCell ref="P15:P16"/>
    <mergeCell ref="Q15:Q16"/>
    <mergeCell ref="R15:R16"/>
    <mergeCell ref="S15:S16"/>
    <mergeCell ref="HM1:HP1"/>
    <mergeCell ref="HQ1:HT1"/>
    <mergeCell ref="HU1:HX1"/>
    <mergeCell ref="HY1:IB1"/>
    <mergeCell ref="IC1:IF1"/>
    <mergeCell ref="IG1:IJ1"/>
    <mergeCell ref="IK1:IN1"/>
    <mergeCell ref="GK1:GN1"/>
    <mergeCell ref="GO1:GR1"/>
    <mergeCell ref="GS1:GV1"/>
    <mergeCell ref="GW1:GZ1"/>
    <mergeCell ref="HA1:HD1"/>
    <mergeCell ref="HE1:HH1"/>
    <mergeCell ref="HI1:HL1"/>
  </mergeCells>
  <conditionalFormatting sqref="CI86:IN86">
    <cfRule type="containsText" dxfId="33" priority="1" operator="containsText" text="[Whitelist New User]">
      <formula>NOT(ISERROR(SEARCH(("[Whitelist New User]"),(CI86))))</formula>
    </cfRule>
  </conditionalFormatting>
  <conditionalFormatting sqref="C1:IN178">
    <cfRule type="containsText" dxfId="32" priority="2" operator="containsText" text="Whitelist New User">
      <formula>NOT(ISERROR(SEARCH(("Whitelist New User"),(C1))))</formula>
    </cfRule>
  </conditionalFormatting>
  <conditionalFormatting sqref="C5:IN114 C116:IN124 C126:IN178">
    <cfRule type="containsText" dxfId="31" priority="3" operator="containsText" text="[PLF CP]">
      <formula>NOT(ISERROR(SEARCH(("[PLF CP]"),(C5))))</formula>
    </cfRule>
  </conditionalFormatting>
  <conditionalFormatting sqref="C5:IN114 C116:IN124 C126:IN178">
    <cfRule type="containsText" dxfId="30" priority="4" operator="containsText" text="[Mass Ads]">
      <formula>NOT(ISERROR(SEARCH(("[Mass Ads]"),(C5))))</formula>
    </cfRule>
  </conditionalFormatting>
  <conditionalFormatting sqref="C5:IN114 C116:IN124 C126:IN178">
    <cfRule type="containsText" dxfId="29" priority="5" operator="containsText" text="[SJBP]">
      <formula>NOT(ISERROR(SEARCH(("[SJBP]"),(C5))))</formula>
    </cfRule>
  </conditionalFormatting>
  <conditionalFormatting sqref="C5:IN114 C116:IN124 C126:IN178">
    <cfRule type="containsText" dxfId="28" priority="6" operator="containsText" text="[JBP]">
      <formula>NOT(ISERROR(SEARCH(("[JBP]"),(C5))))</formula>
    </cfRule>
  </conditionalFormatting>
  <conditionalFormatting sqref="C5:IN114 C116:IN124 C126:IN178">
    <cfRule type="containsText" dxfId="27" priority="7" operator="containsText" text="[Mart]">
      <formula>NOT(ISERROR(SEARCH(("[Mart]"),(C5))))</formula>
    </cfRule>
  </conditionalFormatting>
  <conditionalFormatting sqref="C5:IN114 C116:IN124 C126:IN178">
    <cfRule type="containsText" dxfId="26" priority="8" operator="containsText" text="[SuperVIP]">
      <formula>NOT(ISERROR(SEARCH(("[SuperVIP]"),(C5))))</formula>
    </cfRule>
  </conditionalFormatting>
  <conditionalFormatting sqref="C5:IN114 C116:IN124 C126:IN178">
    <cfRule type="containsText" dxfId="25" priority="9" operator="containsText" text="[VIP]">
      <formula>NOT(ISERROR(SEARCH(("[VIP]"),(C5))))</formula>
    </cfRule>
  </conditionalFormatting>
  <conditionalFormatting sqref="C5:IN114 C116:IN124 C126:IN178">
    <cfRule type="containsText" dxfId="24" priority="10" operator="containsText" text="[Win 1]">
      <formula>NOT(ISERROR(SEARCH(("[Win 1]"),(C5))))</formula>
    </cfRule>
  </conditionalFormatting>
  <conditionalFormatting sqref="C5:IN114 C116:IN124 C126:IN178">
    <cfRule type="containsText" dxfId="23" priority="11" operator="containsText" text="Win 2">
      <formula>NOT(ISERROR(SEARCH(("Win 2"),(C5))))</formula>
    </cfRule>
  </conditionalFormatting>
  <conditionalFormatting sqref="C5:IN114 C116:IN124 C126:IN178">
    <cfRule type="containsText" dxfId="22" priority="12" operator="containsText" text="[Win 3]">
      <formula>NOT(ISERROR(SEARCH(("[Win 3]"),(C5))))</formula>
    </cfRule>
  </conditionalFormatting>
  <conditionalFormatting sqref="C5:IN114 C116:IN124 C126:IN178">
    <cfRule type="containsText" dxfId="21" priority="13" operator="containsText" text="[Win 4]">
      <formula>NOT(ISERROR(SEARCH(("[Win 4]"),(C5))))</formula>
    </cfRule>
  </conditionalFormatting>
  <conditionalFormatting sqref="C5:IN114 C116:IN124 C126:IN178">
    <cfRule type="containsText" dxfId="20" priority="14" operator="containsText" text="[Alacarte]">
      <formula>NOT(ISERROR(SEARCH(("[Alacarte]"),(C5))))</formula>
    </cfRule>
  </conditionalFormatting>
  <conditionalFormatting sqref="C5:IN114 C116:IN124 C126:IN178">
    <cfRule type="containsText" dxfId="19" priority="15" operator="containsText" text="[Alacarte CB]">
      <formula>NOT(ISERROR(SEARCH(("[Alacarte CB]"),(C5))))</formula>
    </cfRule>
  </conditionalFormatting>
  <conditionalFormatting sqref="C5:IN114 C116:IN124 C126:IN178">
    <cfRule type="containsText" dxfId="18" priority="16" operator="containsText" text="[PNS]">
      <formula>NOT(ISERROR(SEARCH(("[PNS]"),(C5))))</formula>
    </cfRule>
  </conditionalFormatting>
  <conditionalFormatting sqref="C5:IN114 C116:IN124 C126:IN178">
    <cfRule type="containsText" dxfId="17" priority="17" operator="containsText" text="[PLF CP_add]">
      <formula>NOT(ISERROR(SEARCH(("[PLF CP_add]"),(C5))))</formula>
    </cfRule>
  </conditionalFormatting>
  <hyperlinks>
    <hyperlink ref="AZ5" r:id="rId1" location="gid=1252567251&amp;range=14:14" xr:uid="{00000000-0004-0000-0700-000000000000}"/>
    <hyperlink ref="BA5" r:id="rId2" location="gid=1252567251&amp;range=14:14" xr:uid="{00000000-0004-0000-0700-000001000000}"/>
    <hyperlink ref="BB5" r:id="rId3" location="gid=1252567251&amp;range=14:14" xr:uid="{00000000-0004-0000-0700-000002000000}"/>
    <hyperlink ref="BC5" r:id="rId4" location="gid=1252567251&amp;range=14:14" xr:uid="{00000000-0004-0000-0700-000003000000}"/>
    <hyperlink ref="CB5" r:id="rId5" location="gid=1252567251&amp;range=15:15" xr:uid="{00000000-0004-0000-0700-000004000000}"/>
    <hyperlink ref="CC5" r:id="rId6" location="gid=1252567251&amp;range=15:15" xr:uid="{00000000-0004-0000-0700-000005000000}"/>
    <hyperlink ref="CD5" r:id="rId7" location="gid=1252567251&amp;range=15:15" xr:uid="{00000000-0004-0000-0700-000006000000}"/>
    <hyperlink ref="CE5" r:id="rId8" location="gid=1252567251&amp;range=15:15" xr:uid="{00000000-0004-0000-0700-000007000000}"/>
    <hyperlink ref="DD5" r:id="rId9" location="gid=1252567251&amp;range=14:14" xr:uid="{00000000-0004-0000-0700-000008000000}"/>
    <hyperlink ref="DE5" r:id="rId10" location="gid=1252567251&amp;range=14:14" xr:uid="{00000000-0004-0000-0700-000009000000}"/>
    <hyperlink ref="DF5" r:id="rId11" location="gid=1252567251&amp;range=14:14" xr:uid="{00000000-0004-0000-0700-00000A000000}"/>
    <hyperlink ref="DG5" r:id="rId12" location="gid=1252567251&amp;range=14:14" xr:uid="{00000000-0004-0000-0700-00000B000000}"/>
    <hyperlink ref="FI5" r:id="rId13" location="gid=1252567251&amp;range=66:66" xr:uid="{00000000-0004-0000-0700-00000C000000}"/>
    <hyperlink ref="FJ5" r:id="rId14" location="gid=1252567251&amp;range=66:66" xr:uid="{00000000-0004-0000-0700-00000D000000}"/>
    <hyperlink ref="FK5" r:id="rId15" location="gid=1252567251&amp;range=66:66" xr:uid="{00000000-0004-0000-0700-00000E000000}"/>
    <hyperlink ref="FL5" r:id="rId16" location="gid=1252567251&amp;range=66:66" xr:uid="{00000000-0004-0000-0700-00000F000000}"/>
    <hyperlink ref="D6" r:id="rId17" location="gid=1252567251&amp;range=5:5" xr:uid="{00000000-0004-0000-0700-000010000000}"/>
    <hyperlink ref="E6" r:id="rId18" location="gid=1252567251&amp;range=5:5" xr:uid="{00000000-0004-0000-0700-000011000000}"/>
    <hyperlink ref="F6" r:id="rId19" location="gid=1252567251&amp;range=5:5" xr:uid="{00000000-0004-0000-0700-000012000000}"/>
    <hyperlink ref="G6" r:id="rId20" location="gid=1252567251&amp;range=5:5" xr:uid="{00000000-0004-0000-0700-000013000000}"/>
    <hyperlink ref="H6" location="null!G57" display="[SuperVIP]_Highlands Coffee_Mar" xr:uid="{00000000-0004-0000-0700-000014000000}"/>
    <hyperlink ref="I6" location="null!G56" display="[SJBP]_The Coffee House_WC Mon" xr:uid="{00000000-0004-0000-0700-000015000000}"/>
    <hyperlink ref="P6" location="null!G50" display="[SJBP]_Phúc Long Coffee &amp; Tea_Combo 119k_Mar" xr:uid="{00000000-0004-0000-0700-000016000000}"/>
    <hyperlink ref="T6" location="null!G98" display="[VIP]_Cà Phê Muối Chú Long_3-8.3" xr:uid="{00000000-0004-0000-0700-000017000000}"/>
    <hyperlink ref="U6" location="null!G98" display="[VIP]_Cà Phê Muối Chú Long_3-8.3" xr:uid="{00000000-0004-0000-0700-000018000000}"/>
    <hyperlink ref="V6" location="null!G98" display="[VIP]_Cà Phê Muối Chú Long_3-8.3" xr:uid="{00000000-0004-0000-0700-000019000000}"/>
    <hyperlink ref="W6" location="null!G98" display="[VIP]_Cà Phê Muối Chú Long_3-8.3 260202_Cà Phê Muối Chú Long_16 cities" xr:uid="{00000000-0004-0000-0700-00001A000000}"/>
    <hyperlink ref="AB6" r:id="rId21" location="gid=1252567251&amp;range=33:33" xr:uid="{00000000-0004-0000-0700-00001B000000}"/>
    <hyperlink ref="AC6" r:id="rId22" location="gid=1252567251&amp;range=33:33" xr:uid="{00000000-0004-0000-0700-00001C000000}"/>
    <hyperlink ref="AD6" r:id="rId23" location="gid=1252567251&amp;range=33:33" xr:uid="{00000000-0004-0000-0700-00001D000000}"/>
    <hyperlink ref="AE6" r:id="rId24" location="gid=1252567251&amp;range=33:33" xr:uid="{00000000-0004-0000-0700-00001E000000}"/>
    <hyperlink ref="AJ6" location="null!G53" display="[SuperVIP]_The Coffee House_9-11.3" xr:uid="{00000000-0004-0000-0700-00001F000000}"/>
    <hyperlink ref="AK6" location="null!G53" display="[SuperVIP]_The Coffee House_9-11.3" xr:uid="{00000000-0004-0000-0700-000020000000}"/>
    <hyperlink ref="AN6" location="null!G70" display="[SJBP]_Cheese Coffee_WC_Mar" xr:uid="{00000000-0004-0000-0700-000021000000}"/>
    <hyperlink ref="AO6" location="null!G53" display="[SuperVIP]_The Coffee House_9-11.3" xr:uid="{00000000-0004-0000-0700-000022000000}"/>
    <hyperlink ref="AR6" location="null!G53" display="[SuperVIP]_The Coffee House_9-11.3" xr:uid="{00000000-0004-0000-0700-000023000000}"/>
    <hyperlink ref="AS6" location="null!G53" display="[SuperVIP]_The Coffee House_9-11.3" xr:uid="{00000000-0004-0000-0700-000024000000}"/>
    <hyperlink ref="AV6" location="null!G58" display="[SuperVIP]_Highlands Coffee_9-13Mar" xr:uid="{00000000-0004-0000-0700-000025000000}"/>
    <hyperlink ref="BI6" location="null!G2670" display="[PLF CP]_Mid Month_Săn Deal Giữa Tháng, Giảm tới 75.000Đ_x000a_Text: Cà phê sáng, bún bò huế, phở gà,... giảm tới 75.000Đ" xr:uid="{00000000-0004-0000-0700-000026000000}"/>
    <hyperlink ref="BL6" location="null!G59" display="[SuperVIP]_Highlands Coffee_16-20Mar" xr:uid="{00000000-0004-0000-0700-000027000000}"/>
    <hyperlink ref="BM6" location="null!G56" display="[SJBP]_The Coffee House_WC Mon" xr:uid="{00000000-0004-0000-0700-000028000000}"/>
    <hyperlink ref="BT6" location="null!G52" display="[VIP]_Cheese Coffee_BOGO_Mar" xr:uid="{00000000-0004-0000-0700-000029000000}"/>
    <hyperlink ref="BU6" location="null!G52" display="[VIP]_Cheese Coffee_BOGO_Mar" xr:uid="{00000000-0004-0000-0700-00002A000000}"/>
    <hyperlink ref="BX6" location="null!G175" display="[SJBP]_The Coffee House_1đ" xr:uid="{00000000-0004-0000-0700-00002B000000}"/>
    <hyperlink ref="BY6" location="null!G175" display="[SJBP]_The Coffee House_1đ" xr:uid="{00000000-0004-0000-0700-00002C000000}"/>
    <hyperlink ref="CA6" location="null!G175" display="[SJBP]_The Coffee House_1đ 251014_The Coffee House_8 cities" xr:uid="{00000000-0004-0000-0700-00002D000000}"/>
    <hyperlink ref="CB6" location="null!G175" display="[SJBP]_The Coffee House_1đ" xr:uid="{00000000-0004-0000-0700-00002E000000}"/>
    <hyperlink ref="CC6" location="null!G175" display="[SJBP]_The Coffee House_1đ" xr:uid="{00000000-0004-0000-0700-00002F000000}"/>
    <hyperlink ref="CD6" location="null!G52" display="[VIP]_Cheese Coffee_BOGO_Mar" xr:uid="{00000000-0004-0000-0700-000030000000}"/>
    <hyperlink ref="CE6" location="null!G175" display="[SJBP]_The Coffee House_1đ 251014_The Coffee House_8 cities" xr:uid="{00000000-0004-0000-0700-000031000000}"/>
    <hyperlink ref="CJ6" r:id="rId25" location="gid=1252567251&amp;range=6:6" xr:uid="{00000000-0004-0000-0700-000032000000}"/>
    <hyperlink ref="CK6" r:id="rId26" location="gid=1252567251&amp;range=6:6" xr:uid="{00000000-0004-0000-0700-000033000000}"/>
    <hyperlink ref="CL6" r:id="rId27" location="gid=1252567251&amp;range=6:6" xr:uid="{00000000-0004-0000-0700-000034000000}"/>
    <hyperlink ref="CM6" r:id="rId28" location="gid=1252567251&amp;range=6:6" xr:uid="{00000000-0004-0000-0700-000035000000}"/>
    <hyperlink ref="CN6" location="null!G175" display="[SJBP]_The Coffee House_1đ" xr:uid="{00000000-0004-0000-0700-000036000000}"/>
    <hyperlink ref="CO6" location="null!G175" display="[SJBP]_The Coffee House_1đ" xr:uid="{00000000-0004-0000-0700-000037000000}"/>
    <hyperlink ref="CQ6" location="null!G175" display="[SJBP]_The Coffee House_1đ 251014_The Coffee House_8 cities" xr:uid="{00000000-0004-0000-0700-000038000000}"/>
    <hyperlink ref="CR6" location="null!G175" display="[SJBP]_The Coffee House_1đ" xr:uid="{00000000-0004-0000-0700-000039000000}"/>
    <hyperlink ref="CS6" location="null!G175" display="[SJBP]_The Coffee House_1đ" xr:uid="{00000000-0004-0000-0700-00003A000000}"/>
    <hyperlink ref="CU6" location="null!G175" display="[SJBP]_The Coffee House_1đ 251014_The Coffee House_8 cities" xr:uid="{00000000-0004-0000-0700-00003B000000}"/>
    <hyperlink ref="CV6" location="null!G176" display="[SJBP]_Highlands Coffee_23-26Mar" xr:uid="{00000000-0004-0000-0700-00003C000000}"/>
    <hyperlink ref="CW6" location="null!G176" display="[SJBP]_Highlands Coffee_23-26Mar" xr:uid="{00000000-0004-0000-0700-00003D000000}"/>
    <hyperlink ref="CX6" location="null!G176" display="[SJBP]_Highlands Coffee_23-26Mar" xr:uid="{00000000-0004-0000-0700-00003E000000}"/>
    <hyperlink ref="CY6" location="null!G176" display="[SJBP]_Highlands Coffee_23-26Mar 260106_Highlands Coffee_41 cities" xr:uid="{00000000-0004-0000-0700-00003F000000}"/>
    <hyperlink ref="CZ6" location="null!G176" display="[SJBP]_Highlands Coffee_23-26Mar" xr:uid="{00000000-0004-0000-0700-000040000000}"/>
    <hyperlink ref="DA6" location="null!G176" display="[SJBP]_Highlands Coffee_23-26Mar" xr:uid="{00000000-0004-0000-0700-000041000000}"/>
    <hyperlink ref="DB6" location="null!G176" display="[SJBP]_Highlands Coffee_23-26Mar" xr:uid="{00000000-0004-0000-0700-000042000000}"/>
    <hyperlink ref="DC6" location="null!G176" display="[SJBP]_Highlands Coffee_23-26Mar 260106_Highlands Coffee_41 cities" xr:uid="{00000000-0004-0000-0700-000043000000}"/>
    <hyperlink ref="DD6" location="null!G176" display="[SJBP]_Highlands Coffee_23-26Mar" xr:uid="{00000000-0004-0000-0700-000044000000}"/>
    <hyperlink ref="DE6" location="null!G176" display="[SJBP]_Highlands Coffee_23-26Mar" xr:uid="{00000000-0004-0000-0700-000045000000}"/>
    <hyperlink ref="DF6" location="null!G176" display="[SJBP]_Highlands Coffee_23-26Mar" xr:uid="{00000000-0004-0000-0700-000046000000}"/>
    <hyperlink ref="DG6" location="null!G176" display="[SJBP]_Highlands Coffee_23-26Mar 260106_Highlands Coffee_41 cities" xr:uid="{00000000-0004-0000-0700-000047000000}"/>
    <hyperlink ref="DL6" r:id="rId29" location="gid=1252567251&amp;range=5:5" xr:uid="{00000000-0004-0000-0700-000048000000}"/>
    <hyperlink ref="DM6" r:id="rId30" location="gid=1252567251&amp;range=5:5" xr:uid="{00000000-0004-0000-0700-000049000000}"/>
    <hyperlink ref="DN6" r:id="rId31" location="gid=1252567251&amp;range=5:5" xr:uid="{00000000-0004-0000-0700-00004A000000}"/>
    <hyperlink ref="DO6" r:id="rId32" location="gid=1252567251&amp;range=5:5" xr:uid="{00000000-0004-0000-0700-00004B000000}"/>
    <hyperlink ref="DP6" location="null!G70" display="[SJBP]_Cheese Coffee_WC_Mar" xr:uid="{00000000-0004-0000-0700-00004C000000}"/>
    <hyperlink ref="DQ6" location="null!G70" display="[SJBP]_Cheese Coffee_WC_Mar" xr:uid="{00000000-0004-0000-0700-00004D000000}"/>
    <hyperlink ref="DR6" location="null!G70" display="[SJBP]_Cheese Coffee_WC_Mar" xr:uid="{00000000-0004-0000-0700-00004E000000}"/>
    <hyperlink ref="DT6" location="null!G70" display="[SJBP]_Cheese Coffee_WC_Mar" xr:uid="{00000000-0004-0000-0700-00004F000000}"/>
    <hyperlink ref="DU6" location="null!G70" display="[SJBP]_Cheese Coffee_WC_Mar" xr:uid="{00000000-0004-0000-0700-000050000000}"/>
    <hyperlink ref="DV6" location="null!G70" display="[SJBP]_Cheese Coffee_WC_Mar" xr:uid="{00000000-0004-0000-0700-000051000000}"/>
    <hyperlink ref="EC6" r:id="rId33" location="gid=1258946380&amp;range=178:178" xr:uid="{00000000-0004-0000-0700-000052000000}"/>
    <hyperlink ref="EG6" r:id="rId34" location="gid=1252567251&amp;range=84:84" xr:uid="{00000000-0004-0000-0700-000053000000}"/>
    <hyperlink ref="EH6" r:id="rId35" location="gid=1252567251&amp;range=84:84" xr:uid="{00000000-0004-0000-0700-000054000000}"/>
    <hyperlink ref="EI6" r:id="rId36" location="gid=1252567251&amp;range=84:84" xr:uid="{00000000-0004-0000-0700-000055000000}"/>
    <hyperlink ref="EJ6" r:id="rId37" location="gid=1252567251&amp;range=84:84" xr:uid="{00000000-0004-0000-0700-000056000000}"/>
    <hyperlink ref="ES6" r:id="rId38" location="gid=1258946380&amp;range=178:178" xr:uid="{00000000-0004-0000-0700-000057000000}"/>
    <hyperlink ref="FU6" location="null!G165" display="[VIP]_The Coffee House_13-15Apr" xr:uid="{00000000-0004-0000-0700-000058000000}"/>
    <hyperlink ref="FX6" location="null!G165" display="[VIP]_The Coffee House_13-15Apr 251014_The Coffee House_8 cities" xr:uid="{00000000-0004-0000-0700-000059000000}"/>
    <hyperlink ref="FY6" location="null!G165" display="[VIP]_The Coffee House_13-15Apr" xr:uid="{00000000-0004-0000-0700-00005A000000}"/>
    <hyperlink ref="GB6" location="null!G165" display="[VIP]_The Coffee House_13-15Apr 251014_The Coffee House_8 cities" xr:uid="{00000000-0004-0000-0700-00005B000000}"/>
    <hyperlink ref="IC6" location="null!G170" display="[SuperVIP]_Highlands Coffee_add on Apr" xr:uid="{00000000-0004-0000-0700-00005C000000}"/>
    <hyperlink ref="H7" location="null!G57" display="[SuperVIP]_Highlands Coffee_Mar" xr:uid="{00000000-0004-0000-0700-00005D000000}"/>
    <hyperlink ref="I7" location="null!G56" display="[SJBP]_The Coffee House_WC Mon" xr:uid="{00000000-0004-0000-0700-00005E000000}"/>
    <hyperlink ref="P7" location="null!G50" display="[SJBP]_Phúc Long Coffee &amp; Tea_Combo 119k_Mar" xr:uid="{00000000-0004-0000-0700-00005F000000}"/>
    <hyperlink ref="Q7" location="null!G98" display="[VIP]_Cà Phê Muối Chú Long_3-8.3" xr:uid="{00000000-0004-0000-0700-000060000000}"/>
    <hyperlink ref="T7" location="null!G52" display="[VIP]_Cheese Coffee_BOGO_Mar" xr:uid="{00000000-0004-0000-0700-000061000000}"/>
    <hyperlink ref="U7" location="null!G52" display="[VIP]_Cheese Coffee_BOGO_Mar" xr:uid="{00000000-0004-0000-0700-000062000000}"/>
    <hyperlink ref="V7" location="null!G52" display="[VIP]_Cheese Coffee_BOGO_Mar" xr:uid="{00000000-0004-0000-0700-000063000000}"/>
    <hyperlink ref="X7" location="null!G52" display="[VIP]_Cheese Coffee_BOGO_Mar_x000a_ [SuperVIP]_Phúc Long Coffee &amp; Tea_Combo 88k_Mar" xr:uid="{00000000-0004-0000-0700-000064000000}"/>
    <hyperlink ref="Y7" location="null!G52" display="[VIP]_Cheese Coffee_BOGO_Mar_x000a_ [SuperVIP]_Phúc Long Coffee &amp; Tea_Combo 88k_Mar" xr:uid="{00000000-0004-0000-0700-000065000000}"/>
    <hyperlink ref="AB7" r:id="rId39" location="gid=1252567251&amp;range=35:35" xr:uid="{00000000-0004-0000-0700-000066000000}"/>
    <hyperlink ref="AC7" r:id="rId40" location="gid=1252567251&amp;range=35:35" xr:uid="{00000000-0004-0000-0700-000067000000}"/>
    <hyperlink ref="AD7" r:id="rId41" location="gid=1252567251&amp;range=35:35" xr:uid="{00000000-0004-0000-0700-000068000000}"/>
    <hyperlink ref="AE7" r:id="rId42" location="gid=1252567251&amp;range=35:35" xr:uid="{00000000-0004-0000-0700-000069000000}"/>
    <hyperlink ref="AJ7" r:id="rId43" location="gid=1258946380&amp;range=107:107" xr:uid="{00000000-0004-0000-0700-00006A000000}"/>
    <hyperlink ref="AN7" location="null!G50" display="[SJBP]_Phúc Long Coffee &amp; Tea_Combo 119k_Mar 260106_Phúc Long Coffee &amp; Tea_20 cities" xr:uid="{00000000-0004-0000-0700-00006B000000}"/>
    <hyperlink ref="AO7" location="null!G50" display="[SJBP]_Phúc Long Coffee &amp; Tea_Combo 119k_Mar 260106_Phúc Long Coffee &amp; Tea_20 cities" xr:uid="{00000000-0004-0000-0700-00006C000000}"/>
    <hyperlink ref="AQ7" location="null!G50" display="[SJBP]_Phúc Long Coffee &amp; Tea_Combo 119k_Mar 260106_Phúc Long Coffee &amp; Tea_20 cities " xr:uid="{00000000-0004-0000-0700-00006D000000}"/>
    <hyperlink ref="AR7" location="null!G70" display="[SJBP]_Cheese Coffee_WC_Mar" xr:uid="{00000000-0004-0000-0700-00006E000000}"/>
    <hyperlink ref="AV7" location="null!G58" display="[SuperVIP]_Highlands Coffee_9-13Mar" xr:uid="{00000000-0004-0000-0700-00006F000000}"/>
    <hyperlink ref="BL7" location="null!G59" display="[SuperVIP]_Highlands Coffee_16-20Mar" xr:uid="{00000000-0004-0000-0700-000070000000}"/>
    <hyperlink ref="BM7" location="null!G56" display="[SJBP]_The Coffee House_WC Mon" xr:uid="{00000000-0004-0000-0700-000071000000}"/>
    <hyperlink ref="BP7" location="null!G70" display="[SJBP]_Cheese Coffee_WC_Mar" xr:uid="{00000000-0004-0000-0700-000072000000}"/>
    <hyperlink ref="BT7" location="null!G50" display="[SJBP]_Phúc Long Coffee &amp; Tea_Combo 119k_Mar 260106_Phúc Long Coffee &amp; Tea_20 cities" xr:uid="{00000000-0004-0000-0700-000073000000}"/>
    <hyperlink ref="BU7" location="null!G50" display="[SJBP]_Phúc Long Coffee &amp; Tea_Combo 119k_Mar 260106_Phúc Long Coffee &amp; Tea_20 cities" xr:uid="{00000000-0004-0000-0700-000074000000}"/>
    <hyperlink ref="BV7" location="null!G52" display="[VIP]_Cheese Coffee_BOGO_Mar" xr:uid="{00000000-0004-0000-0700-000075000000}"/>
    <hyperlink ref="BX7" location="null!G52" display="[VIP]_Cheese Coffee_BOGO_Mar" xr:uid="{00000000-0004-0000-0700-000076000000}"/>
    <hyperlink ref="BY7" location="null!G52" display="[VIP]_Cheese Coffee_BOGO_Mar" xr:uid="{00000000-0004-0000-0700-000077000000}"/>
    <hyperlink ref="CB7" location="null!G52" display="[VIP]_Cheese Coffee_BOGO_Mar" xr:uid="{00000000-0004-0000-0700-000078000000}"/>
    <hyperlink ref="CC7" location="null!G52" display="[VIP]_Cheese Coffee_BOGO_Mar" xr:uid="{00000000-0004-0000-0700-000079000000}"/>
    <hyperlink ref="CD7" location="null!G52" display="[VIP]_Cheese Coffee_BOGO_Mar" xr:uid="{00000000-0004-0000-0700-00007A000000}"/>
    <hyperlink ref="CE7" location="null!G175" display="[SJBP]_The Coffee House_1đ 251014_The Coffee House_8 cities" xr:uid="{00000000-0004-0000-0700-00007B000000}"/>
    <hyperlink ref="CN7" location="null!G50" display="[SJBP]_Phúc Long Coffee &amp; Tea_Combo 119k_Mar 260106_Phúc Long Coffee &amp; Tea_20 cities" xr:uid="{00000000-0004-0000-0700-00007C000000}"/>
    <hyperlink ref="CO7" location="null!G56" display=" [SJBP]_The Coffee House_WC Mon" xr:uid="{00000000-0004-0000-0700-00007D000000}"/>
    <hyperlink ref="CQ7" location="null!G56" display=" [SJBP]_The Coffee House_WC Mon 251014_The Coffee House_8 cities" xr:uid="{00000000-0004-0000-0700-00007E000000}"/>
    <hyperlink ref="CR7" location="null!G175" display="[SJBP]_The Coffee House_1đ" xr:uid="{00000000-0004-0000-0700-00007F000000}"/>
    <hyperlink ref="CS7" location="null!G175" display="[SJBP]_The Coffee House_1đ" xr:uid="{00000000-0004-0000-0700-000080000000}"/>
    <hyperlink ref="CU7" location="null!G175" display="[SJBP]_The Coffee House_1đ 251014_The Coffee House_8 cities" xr:uid="{00000000-0004-0000-0700-000081000000}"/>
    <hyperlink ref="CV7" location="null!G176" display="[SJBP]_Highlands Coffee_23-26Mar" xr:uid="{00000000-0004-0000-0700-000082000000}"/>
    <hyperlink ref="CW7" location="null!G176" display="[SJBP]_Highlands Coffee_23-26Mar" xr:uid="{00000000-0004-0000-0700-000083000000}"/>
    <hyperlink ref="CX7" location="null!G176" display="[SJBP]_Highlands Coffee_23-26Mar" xr:uid="{00000000-0004-0000-0700-000084000000}"/>
    <hyperlink ref="CY7" location="null!G176" display="[SJBP]_Highlands Coffee_23-26Mar 260106_Highlands Coffee_41 cities" xr:uid="{00000000-0004-0000-0700-000085000000}"/>
    <hyperlink ref="CZ7" location="null!G176" display="[SJBP]_Highlands Coffee_23-26Mar" xr:uid="{00000000-0004-0000-0700-000086000000}"/>
    <hyperlink ref="DA7" location="null!G55" display="[VIP]_The Coffee House_25-27Mar" xr:uid="{00000000-0004-0000-0700-000087000000}"/>
    <hyperlink ref="DB7" location="null!G176" display="[SJBP]_Highlands Coffee_23-26Mar" xr:uid="{00000000-0004-0000-0700-000088000000}"/>
    <hyperlink ref="DC7" location="null!G176" display="[SJBP]_Highlands Coffee_23-26Mar 260106_Highlands Coffee_41 cities" xr:uid="{00000000-0004-0000-0700-000089000000}"/>
    <hyperlink ref="DD7" location="null!G176" display="[SJBP]_Highlands Coffee_23-26Mar" xr:uid="{00000000-0004-0000-0700-00008A000000}"/>
    <hyperlink ref="DE7" location="null!G176" display="[SJBP]_Highlands Coffee_23-26Mar" xr:uid="{00000000-0004-0000-0700-00008B000000}"/>
    <hyperlink ref="DF7" location="null!G176" display="[SJBP]_Highlands Coffee_23-26Mar" xr:uid="{00000000-0004-0000-0700-00008C000000}"/>
    <hyperlink ref="DG7" location="null!G176" display="[SJBP]_Highlands Coffee_23-26Mar 260106_Highlands Coffee_41 cities" xr:uid="{00000000-0004-0000-0700-00008D000000}"/>
    <hyperlink ref="DH7" location="null!G70" display="[SJBP]_Cheese Coffee_WC_Mar" xr:uid="{00000000-0004-0000-0700-00008E000000}"/>
    <hyperlink ref="DI7" location="null!G70" display="[SJBP]_Cheese Coffee_WC_Mar" xr:uid="{00000000-0004-0000-0700-00008F000000}"/>
    <hyperlink ref="DJ7" location="null!G70" display="[SJBP]_Cheese Coffee_WC_Mar" xr:uid="{00000000-0004-0000-0700-000090000000}"/>
    <hyperlink ref="DP7" location="null!G50" display="[SJBP]_Phúc Long Coffee &amp; Tea_Combo 119k_Mar 260106_Phúc Long Coffee &amp; Tea_20 cities" xr:uid="{00000000-0004-0000-0700-000091000000}"/>
    <hyperlink ref="DT7" location="null!G175" display="[SJBP]_The Coffee House_1đ" xr:uid="{00000000-0004-0000-0700-000092000000}"/>
    <hyperlink ref="DU7" location="null!G175" display="[SJBP]_The Coffee House_1đ" xr:uid="{00000000-0004-0000-0700-000093000000}"/>
    <hyperlink ref="DW7" location="null!G175" display="[SJBP]_The Coffee House_1đ 251014_The Coffee House_8 cities" xr:uid="{00000000-0004-0000-0700-000094000000}"/>
    <hyperlink ref="EG7" r:id="rId44" location="gid=1252567251&amp;range=83:83" xr:uid="{00000000-0004-0000-0700-000095000000}"/>
    <hyperlink ref="EH7" r:id="rId45" location="gid=1252567251&amp;range=83:83" xr:uid="{00000000-0004-0000-0700-000096000000}"/>
    <hyperlink ref="EI7" r:id="rId46" location="gid=1252567251&amp;range=83:83" xr:uid="{00000000-0004-0000-0700-000097000000}"/>
    <hyperlink ref="EJ7" r:id="rId47" location="gid=1252567251&amp;range=83:83" xr:uid="{00000000-0004-0000-0700-000098000000}"/>
    <hyperlink ref="FE7" location="null!G157" display="[VIP]_Phúc Long Coffee &amp; Tea_Combo 79k_Apr " xr:uid="{00000000-0004-0000-0700-000099000000}"/>
    <hyperlink ref="FF7" location="null!G157" display="[VIP]_Phúc Long Coffee &amp; Tea_Combo 79k_Apr " xr:uid="{00000000-0004-0000-0700-00009A000000}"/>
    <hyperlink ref="FG7" location="null!G157" display="[VIP]_Phúc Long Coffee &amp; Tea_Combo 79k_Apr " xr:uid="{00000000-0004-0000-0700-00009B000000}"/>
    <hyperlink ref="FH7" location="null!G157" display="[VIP]_Phúc Long Coffee &amp; Tea_Combo 79k_Apr 260106_Phúc Long Coffee &amp; Tea_20 cities" xr:uid="{00000000-0004-0000-0700-00009C000000}"/>
    <hyperlink ref="FY7" location="null!G239" display="[VIP]_Cheese Coffee_BOGO_Apr" xr:uid="{00000000-0004-0000-0700-00009D000000}"/>
    <hyperlink ref="FZ7" location="null!G239" display="[VIP]_Cheese Coffee_BOGO_Apr" xr:uid="{00000000-0004-0000-0700-00009E000000}"/>
    <hyperlink ref="GA7" location="null!G239" display="[VIP]_Cheese Coffee_BOGO_Apr" xr:uid="{00000000-0004-0000-0700-00009F000000}"/>
    <hyperlink ref="GK7" location="null!220:220" display="[PNS]_Pepsi Baseline_Apr" xr:uid="{00000000-0004-0000-0700-0000A0000000}"/>
    <hyperlink ref="GL7" location="null!220:220" display="[PNS]_Pepsi Baseline_Apr" xr:uid="{00000000-0004-0000-0700-0000A1000000}"/>
    <hyperlink ref="GM7" location="null!220:220" display="[PNS]_Pepsi Baseline_Apr" xr:uid="{00000000-0004-0000-0700-0000A2000000}"/>
    <hyperlink ref="GN7" location="null!220:220" display="[PNS]_Pepsi Baseline_Apr_BH, KH, CT, HP, Huế, BD, VT" xr:uid="{00000000-0004-0000-0700-0000A3000000}"/>
    <hyperlink ref="HI7" location="null!G157" display=" [VIP]_Phúc Long Coffee &amp; Tea_Combo 79k_Apr " xr:uid="{00000000-0004-0000-0700-0000A4000000}"/>
    <hyperlink ref="HJ7" location="null!G157" display=" [VIP]_Phúc Long Coffee &amp; Tea_Combo 79k_Apr " xr:uid="{00000000-0004-0000-0700-0000A5000000}"/>
    <hyperlink ref="HK7" location="null!G157" display=" [VIP]_Phúc Long Coffee &amp; Tea_Combo 79k_Apr " xr:uid="{00000000-0004-0000-0700-0000A6000000}"/>
    <hyperlink ref="HL7" location="null!G157" display="[VIP]_Phúc Long Coffee &amp; Tea_Combo 79k_Apr 260106_Phúc Long Coffee &amp; Tea_20 cities" xr:uid="{00000000-0004-0000-0700-0000A7000000}"/>
    <hyperlink ref="D8" location="null!26:26" display="[PNS]_Pepsi Baseline_Mar" xr:uid="{00000000-0004-0000-0700-0000A8000000}"/>
    <hyperlink ref="E8" location="null!26:26" display="[PNS]_Pepsi Baseline_Mar" xr:uid="{00000000-0004-0000-0700-0000A9000000}"/>
    <hyperlink ref="F8" location="null!26:26" display="[PNS]_Pepsi Baseline_Mar" xr:uid="{00000000-0004-0000-0700-0000AA000000}"/>
    <hyperlink ref="G8" location="null!26:26" display="[PNS]_Pepsi Baseline_Mar_BH, KH, CT, HP, Huế, BD, VT" xr:uid="{00000000-0004-0000-0700-0000AB000000}"/>
    <hyperlink ref="AV8" location="null!G82" display="[VIP]_Gà Rán Texas Chicken_Mar " xr:uid="{00000000-0004-0000-0700-0000AC000000}"/>
    <hyperlink ref="AW8" location="null!G82" display="[VIP]_Gà Rán Texas Chicken_Mar " xr:uid="{00000000-0004-0000-0700-0000AD000000}"/>
    <hyperlink ref="AX8" location="null!G82" display="[VIP]_Gà Rán Texas Chicken_Mar " xr:uid="{00000000-0004-0000-0700-0000AE000000}"/>
    <hyperlink ref="AY8" location="null!G82" display="[VIP]_Gà Rán Texas Chicken_Mar  250102_Gà Rán Texas Chicken_6 cities" xr:uid="{00000000-0004-0000-0700-0000AF000000}"/>
    <hyperlink ref="BD8" location="null!G71" display="[VIP]_McDonald's_Mar" xr:uid="{00000000-0004-0000-0700-0000B0000000}"/>
    <hyperlink ref="BE8" location="null!G71" display="[VIP]_McDonald's_Mar" xr:uid="{00000000-0004-0000-0700-0000B1000000}"/>
    <hyperlink ref="BF8" location="null!G71" display="[VIP]_McDonald's_Mar" xr:uid="{00000000-0004-0000-0700-0000B2000000}"/>
    <hyperlink ref="BG8" location="null!G71" display="[VIP]_McDonald's_Mar  251025_McDonald's_7 cities" xr:uid="{00000000-0004-0000-0700-0000B3000000}"/>
    <hyperlink ref="BT8" location="null!G81" display="[SuperVIP]_Lotteria DI_16-19Mar" xr:uid="{00000000-0004-0000-0700-0000B4000000}"/>
    <hyperlink ref="BU8" location="null!G81" display="[SuperVIP]_Lotteria DI_16-19Mar" xr:uid="{00000000-0004-0000-0700-0000B5000000}"/>
    <hyperlink ref="BV8" location="null!G81" display="[SuperVIP]_Lotteria DI_16-19Mar" xr:uid="{00000000-0004-0000-0700-0000B6000000}"/>
    <hyperlink ref="BW8" location="null!G81" display="[SuperVIP]_Lotteria DI_16-19Mar 260116_Lotteria_41 cities" xr:uid="{00000000-0004-0000-0700-0000B7000000}"/>
    <hyperlink ref="BX8" location="null!66:66" display="[SJBP]_Gà Rán Popeyes_Mar" xr:uid="{00000000-0004-0000-0700-0000B8000000}"/>
    <hyperlink ref="BY8" location="null!66:66" display="[SJBP]_Gà Rán Popeyes_Mar" xr:uid="{00000000-0004-0000-0700-0000B9000000}"/>
    <hyperlink ref="BZ8" location="null!66:66" display="[SJBP]_Gà Rán Popeyes_Mar" xr:uid="{00000000-0004-0000-0700-0000BA000000}"/>
    <hyperlink ref="CA8" location="null!66:66" display="[SJBP]_Gà Rán Popeyes_Mar 241231_Gà Rán Popeyes_9 cities" xr:uid="{00000000-0004-0000-0700-0000BB000000}"/>
    <hyperlink ref="CB8" location="null!G72" display="[SuperVIP]_McDonald's_Mar" xr:uid="{00000000-0004-0000-0700-0000BC000000}"/>
    <hyperlink ref="CC8" location="null!G72" display="[SuperVIP]_McDonald's_Mar" xr:uid="{00000000-0004-0000-0700-0000BD000000}"/>
    <hyperlink ref="CD8" location="null!G72" display="[SuperVIP]_McDonald's_Mar" xr:uid="{00000000-0004-0000-0700-0000BE000000}"/>
    <hyperlink ref="CE8" location="null!G72" display="[SuperVIP]_McDonald's_Mar 251025_McDonald's_7 cities" xr:uid="{00000000-0004-0000-0700-0000BF000000}"/>
    <hyperlink ref="CF8" location="null!32:32" display="[Win 1]_Cơm Tấm Phúc Lộc Thọ_Mar" xr:uid="{00000000-0004-0000-0700-0000C0000000}"/>
    <hyperlink ref="CJ8" location="null!G72" display="[SuperVIP]_McDonald's_Mar" xr:uid="{00000000-0004-0000-0700-0000C1000000}"/>
    <hyperlink ref="CK8" location="null!G72" display="[SuperVIP]_McDonald's_Mar" xr:uid="{00000000-0004-0000-0700-0000C2000000}"/>
    <hyperlink ref="CL8" location="null!G72" display="[SuperVIP]_McDonald's_Mar" xr:uid="{00000000-0004-0000-0700-0000C3000000}"/>
    <hyperlink ref="CM8" location="null!G72" display="[SuperVIP]_McDonald's_Mar 251025_McDonald's_7 cities" xr:uid="{00000000-0004-0000-0700-0000C4000000}"/>
    <hyperlink ref="CV8" location="null!65:65" display="[VIP]_Cơm Thố Anh Nguyễn_16-29Mar" xr:uid="{00000000-0004-0000-0700-0000C5000000}"/>
    <hyperlink ref="CW8" location="null!65:65" display="[VIP]_Cơm Thố Anh Nguyễn_16-29Mar" xr:uid="{00000000-0004-0000-0700-0000C6000000}"/>
    <hyperlink ref="CY8" location="null!65:65" display="[VIP]_Cơm Thố Anh Nguyễn_16-29Mar 250421_Cơm Thố Anh Nguyễn_13 cities" xr:uid="{00000000-0004-0000-0700-0000C7000000}"/>
    <hyperlink ref="CZ8" location="null!103:103" display="[SJBP]_Pizza Hut_Mar" xr:uid="{00000000-0004-0000-0700-0000C8000000}"/>
    <hyperlink ref="DA8" location="null!103:103" display="[SJBP]_Pizza Hut_Mar" xr:uid="{00000000-0004-0000-0700-0000C9000000}"/>
    <hyperlink ref="DB8" location="null!103:103" display="[SJBP]_Pizza Hut_Mar" xr:uid="{00000000-0004-0000-0700-0000CA000000}"/>
    <hyperlink ref="DC8" location="null!103:103" display="[SJBP]_Pizza Hut_Mar 260106_Pizza Hut_21 cities" xr:uid="{00000000-0004-0000-0700-0000CB000000}"/>
    <hyperlink ref="DD8" location="null!65:65" display="[VIP]_Cơm Thố Anh Nguyễn_16-29Mar" xr:uid="{00000000-0004-0000-0700-0000CC000000}"/>
    <hyperlink ref="DE8" location="null!65:65" display="[VIP]_Cơm Thố Anh Nguyễn_16-29Mar" xr:uid="{00000000-0004-0000-0700-0000CD000000}"/>
    <hyperlink ref="DG8" location="null!65:65" display="[VIP]_Cơm Thố Anh Nguyễn_16-29Mar 250421_Cơm Thố Anh Nguyễn_13 cities" xr:uid="{00000000-0004-0000-0700-0000CE000000}"/>
    <hyperlink ref="DH8" location="null!33:33" display="[Win 2]_Cơm Tấm Phúc Lộc Thọ_Mar" xr:uid="{00000000-0004-0000-0700-0000CF000000}"/>
    <hyperlink ref="DT8" location="null!68:68" display="[SJBP]_Cơm Thố Anh Nguyễn_Mar" xr:uid="{00000000-0004-0000-0700-0000D0000000}"/>
    <hyperlink ref="DU8" location="null!68:68" display="[SJBP]_Cơm Thố Anh Nguyễn_Mar" xr:uid="{00000000-0004-0000-0700-0000D1000000}"/>
    <hyperlink ref="DW8" location="null!68:68" display="[SJBP]_Cơm Thố Anh Nguyễn_Mar 250421_Cơm Thố Anh Nguyễn_13 cities" xr:uid="{00000000-0004-0000-0700-0000D2000000}"/>
    <hyperlink ref="EC8" location="null!186:186" display="[SuperVIP]_Gà Rán Popeyes_1-5Apr" xr:uid="{00000000-0004-0000-0700-0000D3000000}"/>
    <hyperlink ref="ED8" location="null!186:186" display="[SuperVIP]_Gà Rán Popeyes_1-5Apr" xr:uid="{00000000-0004-0000-0700-0000D4000000}"/>
    <hyperlink ref="EE8" location="null!186:186" display="[SuperVIP]_Gà Rán Popeyes_1-5Apr" xr:uid="{00000000-0004-0000-0700-0000D5000000}"/>
    <hyperlink ref="EF8" location="null!186:186" display="[SuperVIP]_Gà Rán Popeyes_1-5Apr 241231_Gà Rán Popeyes_9 cities" xr:uid="{00000000-0004-0000-0700-0000D6000000}"/>
    <hyperlink ref="EO8" location="null!188:188" display="[VIP]_Domino's Pizza_3-5Apr" xr:uid="{00000000-0004-0000-0700-0000D7000000}"/>
    <hyperlink ref="EP8" location="null!188:188" display="[VIP]_Domino's Pizza_3-5Apr" xr:uid="{00000000-0004-0000-0700-0000D8000000}"/>
    <hyperlink ref="EQ8" location="null!188:188" display="[VIP]_Domino's Pizza_3-5Apr" xr:uid="{00000000-0004-0000-0700-0000D9000000}"/>
    <hyperlink ref="ER8" location="null!188:188" display="[VIP]_Domino's Pizza_3-5Apr 250116_Domino pizza_11 cities" xr:uid="{00000000-0004-0000-0700-0000DA000000}"/>
    <hyperlink ref="ES8" location="null!183:183" display="[VIP]_Lotteria DI_6-9Apr" xr:uid="{00000000-0004-0000-0700-0000DB000000}"/>
    <hyperlink ref="ET8" location="null!183:183" display="[VIP]_Lotteria DI_6-9Apr" xr:uid="{00000000-0004-0000-0700-0000DC000000}"/>
    <hyperlink ref="EU8" location="null!183:183" display="[VIP]_Lotteria DI_6-9Apr" xr:uid="{00000000-0004-0000-0700-0000DD000000}"/>
    <hyperlink ref="EV8" location="null!183:183" display="[VIP]_Lotteria DI_6-9Apr 260116_Lotteria_41 cities" xr:uid="{00000000-0004-0000-0700-0000DE000000}"/>
    <hyperlink ref="EW8" location="null!183:183" display="[VIP]_Lotteria DI_6-9Apr" xr:uid="{00000000-0004-0000-0700-0000DF000000}"/>
    <hyperlink ref="EX8" location="null!183:183" display="[VIP]_Lotteria DI_6-9Apr" xr:uid="{00000000-0004-0000-0700-0000E0000000}"/>
    <hyperlink ref="EY8" location="null!183:183" display="[VIP]_Lotteria DI_6-9Apr" xr:uid="{00000000-0004-0000-0700-0000E1000000}"/>
    <hyperlink ref="EZ8" location="null!183:183" display="[VIP]_Lotteria DI_6-9Apr 260116_Lotteria_41 cities" xr:uid="{00000000-0004-0000-0700-0000E2000000}"/>
    <hyperlink ref="FE8" location="null!197:197" display="[VIP]_Gà Rán Texas Chicken_7-10Apr" xr:uid="{00000000-0004-0000-0700-0000E3000000}"/>
    <hyperlink ref="FF8" location="null!197:197" display="[VIP]_Gà Rán Texas Chicken_7-10Apr" xr:uid="{00000000-0004-0000-0700-0000E4000000}"/>
    <hyperlink ref="FG8" location="null!197:197" display="[VIP]_Gà Rán Texas Chicken_7-10Apr" xr:uid="{00000000-0004-0000-0700-0000E5000000}"/>
    <hyperlink ref="FH8" location="null!197:197" display="[VIP]_Gà Rán Texas Chicken_7-10Apr 250102_Gà Rán Texas Chicken_6 cities" xr:uid="{00000000-0004-0000-0700-0000E6000000}"/>
    <hyperlink ref="FI8" location="null!197:197" display="[VIP]_Gà Rán Texas Chicken_7-10Apr" xr:uid="{00000000-0004-0000-0700-0000E7000000}"/>
    <hyperlink ref="FJ8" location="null!197:197" display="[VIP]_Gà Rán Texas Chicken_7-10Apr" xr:uid="{00000000-0004-0000-0700-0000E8000000}"/>
    <hyperlink ref="FK8" location="null!197:197" display="[VIP]_Gà Rán Texas Chicken_7-10Apr" xr:uid="{00000000-0004-0000-0700-0000E9000000}"/>
    <hyperlink ref="FL8" location="null!197:197" display="[VIP]_Gà Rán Texas Chicken_7-10Apr 250102_Gà Rán Texas Chicken_6 cities" xr:uid="{00000000-0004-0000-0700-0000EA000000}"/>
    <hyperlink ref="FQ8" location="null!190:190" display="[SuperVIP]_Pizza Hut_10-26Apr" xr:uid="{00000000-0004-0000-0700-0000EB000000}"/>
    <hyperlink ref="FR8" location="null!190:190" display="[SuperVIP]_Pizza Hut_10-26Apr" xr:uid="{00000000-0004-0000-0700-0000EC000000}"/>
    <hyperlink ref="FS8" location="null!190:190" display="[SuperVIP]_Pizza Hut_10-26Apr" xr:uid="{00000000-0004-0000-0700-0000ED000000}"/>
    <hyperlink ref="FT8" location="null!190:190" display="[SuperVIP]_Pizza Hut_10-26Apr 260106_Pizza Hut_21 cities" xr:uid="{00000000-0004-0000-0700-0000EE000000}"/>
    <hyperlink ref="GS8" location="null!195:195" display="[VIP]_Cơm Thố Anh Nguyễn_1-19Apr" xr:uid="{00000000-0004-0000-0700-0000EF000000}"/>
    <hyperlink ref="GT8" location="null!195:195" display="[VIP]_Cơm Thố Anh Nguyễn_1-19Apr" xr:uid="{00000000-0004-0000-0700-0000F0000000}"/>
    <hyperlink ref="GV8" location="null!195:195" display="[VIP]_Cơm Thố Anh Nguyễn_1-19Apr 250421_Cơm Thố Anh Nguyễn_13 cities" xr:uid="{00000000-0004-0000-0700-0000F1000000}"/>
    <hyperlink ref="HE8" location="null!190:190" display="[SuperVIP]_Pizza Hut_10-26Apr" xr:uid="{00000000-0004-0000-0700-0000F2000000}"/>
    <hyperlink ref="HF8" location="null!190:190" display="[SuperVIP]_Pizza Hut_10-26Apr" xr:uid="{00000000-0004-0000-0700-0000F3000000}"/>
    <hyperlink ref="HG8" location="null!190:190" display="[SuperVIP]_Pizza Hut_10-26Apr" xr:uid="{00000000-0004-0000-0700-0000F4000000}"/>
    <hyperlink ref="HH8" location="null!190:190" display="[SuperVIP]_Pizza Hut_10-26Apr 260106_Pizza Hut_21 cities" xr:uid="{00000000-0004-0000-0700-0000F5000000}"/>
    <hyperlink ref="HI8" location="null!184:184" display="[SuperVIP]_Lotteria DI_23-26Apr" xr:uid="{00000000-0004-0000-0700-0000F6000000}"/>
    <hyperlink ref="HJ8" location="null!184:184" display="[SuperVIP]_Lotteria DI_23-26Apr" xr:uid="{00000000-0004-0000-0700-0000F7000000}"/>
    <hyperlink ref="HK8" location="null!184:184" display="[SuperVIP]_Lotteria DI_23-26Apr" xr:uid="{00000000-0004-0000-0700-0000F8000000}"/>
    <hyperlink ref="HL8" location="null!184:184" display="[SuperVIP]_Lotteria DI_23-26Apr 260116_Lotteria_41 cities" xr:uid="{00000000-0004-0000-0700-0000F9000000}"/>
    <hyperlink ref="HM8" location="null!184:184" display="[SuperVIP]_Lotteria DI_23-26Apr" xr:uid="{00000000-0004-0000-0700-0000FA000000}"/>
    <hyperlink ref="HN8" location="null!184:184" display="[SuperVIP]_Lotteria DI_23-26Apr" xr:uid="{00000000-0004-0000-0700-0000FB000000}"/>
    <hyperlink ref="HO8" location="null!184:184" display="[SuperVIP]_Lotteria DI_23-26Apr" xr:uid="{00000000-0004-0000-0700-0000FC000000}"/>
    <hyperlink ref="HP8" location="null!184:184" display="[SuperVIP]_Lotteria DI_23-26Apr 260116_Lotteria_41 cities" xr:uid="{00000000-0004-0000-0700-0000FD000000}"/>
    <hyperlink ref="HQ8" location="null!190:190" display="[SuperVIP]_Pizza Hut_10-26Apr" xr:uid="{00000000-0004-0000-0700-0000FE000000}"/>
    <hyperlink ref="HR8" location="null!190:190" display="[SuperVIP]_Pizza Hut_10-26Apr" xr:uid="{00000000-0004-0000-0700-0000FF000000}"/>
    <hyperlink ref="HS8" location="null!190:190" display="[SuperVIP]_Pizza Hut_10-26Apr" xr:uid="{00000000-0004-0000-0700-000000010000}"/>
    <hyperlink ref="HT8" location="null!190:190" display="[SuperVIP]_Pizza Hut_10-26Apr 260106_Pizza Hut_21 cities" xr:uid="{00000000-0004-0000-0700-000001010000}"/>
    <hyperlink ref="P9" location="null!G52" display="[VIP]_Cheese Coffee_BOGO_Mar" xr:uid="{00000000-0004-0000-0700-000002010000}"/>
    <hyperlink ref="Q9" location="null!G52" display="[VIP]_Cheese Coffee_BOGO_Mar" xr:uid="{00000000-0004-0000-0700-000003010000}"/>
    <hyperlink ref="S9" location="null!G50" display="[SJBP]_Phúc Long Coffee &amp; Tea_Combo 119k_Mar" xr:uid="{00000000-0004-0000-0700-000004010000}"/>
    <hyperlink ref="T9" location="null!G44" display="[VIP]_KATINAT Coffee &amp; Tea House_B2G1" xr:uid="{00000000-0004-0000-0700-000005010000}"/>
    <hyperlink ref="U9" location="null!G44" display="[VIP]_KATINAT Coffee &amp; Tea House_B2G1" xr:uid="{00000000-0004-0000-0700-000006010000}"/>
    <hyperlink ref="V9" location="null!G44" display="[VIP]_KATINAT Coffee &amp; Tea House_B2G1" xr:uid="{00000000-0004-0000-0700-000007010000}"/>
    <hyperlink ref="W9" location="null!G44" display="[VIP]_KATINAT Coffee &amp; Tea House_B2G1 260106_KATINAT Coffee &amp; Tea House_14 cities" xr:uid="{00000000-0004-0000-0700-000008010000}"/>
    <hyperlink ref="AJ9" location="null!G50" display="[SJBP]_Phúc Long Coffee &amp; Tea_Combo 119k_Mar" xr:uid="{00000000-0004-0000-0700-000009010000}"/>
    <hyperlink ref="AK9" location="null!G50" display="[SJBP]_Phúc Long Coffee &amp; Tea_Combo 119k_Mar" xr:uid="{00000000-0004-0000-0700-00000A010000}"/>
    <hyperlink ref="AL9" location="null!G50" display="[SJBP]_Phúc Long Coffee &amp; Tea_Combo 119k_Mar" xr:uid="{00000000-0004-0000-0700-00000B010000}"/>
    <hyperlink ref="AM9" location="null!G50" display="[SJBP]_Phúc Long Coffee &amp; Tea_Combo 119k_Mar 260106_Phúc Long Coffee &amp; Tea_20 cities" xr:uid="{00000000-0004-0000-0700-00000C010000}"/>
    <hyperlink ref="AN9" location="null!G41" display="[VIP]_Gong Cha_9-11Mar" xr:uid="{00000000-0004-0000-0700-00000D010000}"/>
    <hyperlink ref="AO9" location="null!G53" display="[SuperVIP]_The Coffee House_9-11.3" xr:uid="{00000000-0004-0000-0700-00000E010000}"/>
    <hyperlink ref="AR9" location="null!G41" display="[VIP]_Gong Cha_9-11Mar" xr:uid="{00000000-0004-0000-0700-00000F010000}"/>
    <hyperlink ref="AS9" location="null!G41" display="[VIP]_Gong Cha_9-11Mar" xr:uid="{00000000-0004-0000-0700-000010010000}"/>
    <hyperlink ref="AU9" location="null!G41" display="[VIP]_Gong Cha_9-11Mar 260109_Gong Cha_7 cities" xr:uid="{00000000-0004-0000-0700-000011010000}"/>
    <hyperlink ref="BH9" location="null!5:5" display="[Win 2]_Tocotoco_Mar" xr:uid="{00000000-0004-0000-0700-000012010000}"/>
    <hyperlink ref="BI9" location="null!5:5" display="[Win 2]_Tocotoco_Mar" xr:uid="{00000000-0004-0000-0700-000013010000}"/>
    <hyperlink ref="BP9" location="null!78:78" display="[Win 1]_Olong Châu_Mar" xr:uid="{00000000-0004-0000-0700-000014010000}"/>
    <hyperlink ref="BT9" location="null!G39" display="[SuperVIP]_Phê La_16-20Mar " xr:uid="{00000000-0004-0000-0700-000015010000}"/>
    <hyperlink ref="BU9" location="null!G39" display="[SuperVIP]_Phê La_16-20Mar " xr:uid="{00000000-0004-0000-0700-000016010000}"/>
    <hyperlink ref="BV9" location="null!G39" display="[SuperVIP]_Phê La_16-20Mar " xr:uid="{00000000-0004-0000-0700-000017010000}"/>
    <hyperlink ref="BW9" location="null!G39" display="[SuperVIP]_Phê La_16-20Mar 260116_Phê La_11 cities" xr:uid="{00000000-0004-0000-0700-000018010000}"/>
    <hyperlink ref="BX9" location="null!G51" display=" [SJBP]_Phúc Long Coffee &amp; Tea_M2T1_Mar" xr:uid="{00000000-0004-0000-0700-000019010000}"/>
    <hyperlink ref="BY9" location="null!G51" display=" [SJBP]_Phúc Long Coffee &amp; Tea_M2T1_Mar" xr:uid="{00000000-0004-0000-0700-00001A010000}"/>
    <hyperlink ref="CA9" location="null!G51" display=" [SJBP]_Phúc Long Coffee &amp; Tea_M2T1_Mar 260106_Phúc Long Coffee &amp; Tea_20 cities" xr:uid="{00000000-0004-0000-0700-00001B010000}"/>
    <hyperlink ref="CB9" location="null!8:8" display="[Win 1]_Trà Sữa May Cha_Mar" xr:uid="{00000000-0004-0000-0700-00001C010000}"/>
    <hyperlink ref="CC9" location="null!G175" display="[SJBP]_The Coffee House_1đ" xr:uid="{00000000-0004-0000-0700-00001D010000}"/>
    <hyperlink ref="CD9" location="null!8:8" display="[Win 1]_Trà Sữa May Cha_Mar" xr:uid="{00000000-0004-0000-0700-00001E010000}"/>
    <hyperlink ref="CE9" location="null!8:8" display="[Win 1]_Trà Sữa May Cha_Mar_BD,CT,AG,TG,BH,LA,KG,DL,Hue" xr:uid="{00000000-0004-0000-0700-00001F010000}"/>
    <hyperlink ref="CF9" location="null!8:8" display="[Win 1]_Trà Sữa May Cha_Mar" xr:uid="{00000000-0004-0000-0700-000020010000}"/>
    <hyperlink ref="CH9" location="null!8:8" display="[Win 1]_Trà Sữa May Cha_Mar" xr:uid="{00000000-0004-0000-0700-000021010000}"/>
    <hyperlink ref="CI9" location="null!8:8" display="[Win 1]_Trà Sữa May Cha_Mar_BD,CT,AG,TG,BH,LA,KG,DL,Hue" xr:uid="{00000000-0004-0000-0700-000022010000}"/>
    <hyperlink ref="CN9" location="null!75:75" display="[Win 1]_Rau Má Mix_Mar" xr:uid="{00000000-0004-0000-0700-000023010000}"/>
    <hyperlink ref="CO9" location="null!G70" display="[SJBP]_Cheese Coffee_WC_Mar" xr:uid="{00000000-0004-0000-0700-000024010000}"/>
    <hyperlink ref="CP9" location="null!G70" display="[SJBP]_Cheese Coffee_WC_Mar" xr:uid="{00000000-0004-0000-0700-000025010000}"/>
    <hyperlink ref="CR9" location="null!G42" display="[VIP]_Gong Cha_23-25Mar" xr:uid="{00000000-0004-0000-0700-000026010000}"/>
    <hyperlink ref="CS9" location="null!G42" display="[VIP]_Gong Cha_23-25Mar" xr:uid="{00000000-0004-0000-0700-000027010000}"/>
    <hyperlink ref="CU9" location="null!G42" display="[VIP]_Gong Cha_23-25Mar 260109_Gong Cha_7 cities" xr:uid="{00000000-0004-0000-0700-000028010000}"/>
    <hyperlink ref="CV9" location="null!G42" display="[VIP]_Gong Cha_23-25Mar" xr:uid="{00000000-0004-0000-0700-000029010000}"/>
    <hyperlink ref="CW9" location="null!G42" display="[VIP]_Gong Cha_23-25Mar " xr:uid="{00000000-0004-0000-0700-00002A010000}"/>
    <hyperlink ref="CY9" location="null!G42" display="[VIP]_Gong Cha_23-25Mar 260109_Gong Cha_7 cities" xr:uid="{00000000-0004-0000-0700-00002B010000}"/>
    <hyperlink ref="CZ9" location="null!G70" display="[SJBP]_Cheese Coffee_WC_Mar" xr:uid="{00000000-0004-0000-0700-00002C010000}"/>
    <hyperlink ref="DD9" location="null!129:129" display="[Win 1]_Trà Sữa Sunday Basic_Mar.M1T1" xr:uid="{00000000-0004-0000-0700-00002D010000}"/>
    <hyperlink ref="DE9" location="null!221:221" display="[Win 1]_Trà Sữa Mixue_Mar" xr:uid="{00000000-0004-0000-0700-00002E010000}"/>
    <hyperlink ref="DF9" location="null!221:221" display="[Win 1]_Trà Sữa Mixue_Mar" xr:uid="{00000000-0004-0000-0700-00002F010000}"/>
    <hyperlink ref="DG9" location="null!221:221" display="[Win 1]_Trà Sữa Mixue_Mar_260318_Trà sữa Mixue_30 cities" xr:uid="{00000000-0004-0000-0700-000030010000}"/>
    <hyperlink ref="DH9" location="null!6:6" display="[Win 1]_Tocotoco_Mar" xr:uid="{00000000-0004-0000-0700-000031010000}"/>
    <hyperlink ref="DI9" location="null!6:6" display="[Win 1]_Tocotoco_Mar" xr:uid="{00000000-0004-0000-0700-000032010000}"/>
    <hyperlink ref="DT9" location="null!G70" display="[SJBP]_Cheese Coffee_WC_Mar" xr:uid="{00000000-0004-0000-0700-000033010000}"/>
    <hyperlink ref="EG9" location="null!G239" display="[VIP]_Cheese Coffee_BOGO_Apr" xr:uid="{00000000-0004-0000-0700-000034010000}"/>
    <hyperlink ref="EH9" location="null!G239" display="[VIP]_Cheese Coffee_BOGO_Apr" xr:uid="{00000000-0004-0000-0700-000035010000}"/>
    <hyperlink ref="EI9" location="null!G239" display="[VIP]_Cheese Coffee_BOGO_Apr" xr:uid="{00000000-0004-0000-0700-000036010000}"/>
    <hyperlink ref="FE9" location="null!173:173" display="[Win 1]_Olong Châu_Apr" xr:uid="{00000000-0004-0000-0700-000037010000}"/>
    <hyperlink ref="FI9" location="null!G241" display="[SJBP]_Cheese Coffee_Combo 99k" xr:uid="{00000000-0004-0000-0700-000038010000}"/>
    <hyperlink ref="GG9" location="null!172:172" display="[Win 1]_Rau Má Mix_Apr" xr:uid="{00000000-0004-0000-0700-000039010000}"/>
    <hyperlink ref="H10" location="null!G36" display="[SuperVIP]_Trà Sữa May Cha_Mar" xr:uid="{00000000-0004-0000-0700-00003A010000}"/>
    <hyperlink ref="J10" location="null!G36" display="[SuperVIP]_Trà Sữa May Cha_Mar" xr:uid="{00000000-0004-0000-0700-00003B010000}"/>
    <hyperlink ref="P10" location="null!G68" display="[SJBP]_Highlands Coffee_Exclusive" xr:uid="{00000000-0004-0000-0700-00003C010000}"/>
    <hyperlink ref="Q10" location="null!87:87" display="[Win 2]_The Alley_Mar" xr:uid="{00000000-0004-0000-0700-00003D010000}"/>
    <hyperlink ref="R10" location="null!G68" display="[SJBP]_Highlands Coffee_Exclusive" xr:uid="{00000000-0004-0000-0700-00003E010000}"/>
    <hyperlink ref="S10" location="null!G68" display="[SJBP]_Highlands Coffee_Exclusive" xr:uid="{00000000-0004-0000-0700-00003F010000}"/>
    <hyperlink ref="U10" location="null!G54" display="[VIP]_The Coffee House_4-6.3" xr:uid="{00000000-0004-0000-0700-000040010000}"/>
    <hyperlink ref="AB10" location="null!G35" display="[VIP]_Trà Sữa May Cha_Mar" xr:uid="{00000000-0004-0000-0700-000041010000}"/>
    <hyperlink ref="AD10" location="null!G35" display="[VIP]_Trà Sữa May Cha_Mar" xr:uid="{00000000-0004-0000-0700-000042010000}"/>
    <hyperlink ref="AE10" location="null!G35" display="[VIP]_Trà Sữa May Cha_Mar 260106_Trà Sữa May Cha_9 cities" xr:uid="{00000000-0004-0000-0700-000043010000}"/>
    <hyperlink ref="AZ10" location="null!G36" display="[SuperVIP]_Trà Sữa May Cha_Mar" xr:uid="{00000000-0004-0000-0700-000044010000}"/>
    <hyperlink ref="BB10" location="null!G36" display="[SuperVIP]_Trà Sữa May Cha_Mar" xr:uid="{00000000-0004-0000-0700-000045010000}"/>
    <hyperlink ref="BC10" location="null!G36" display="[SuperVIP]_Trà Sữa May Cha_Mar 260106_Trà Sữa May Cha_9 cities" xr:uid="{00000000-0004-0000-0700-000046010000}"/>
    <hyperlink ref="BX10" location="null!29:29" display="[Win 2]_ Trà Sữa Vietnam Airlines - AFT_Mar" xr:uid="{00000000-0004-0000-0700-000047010000}"/>
    <hyperlink ref="BY10" location="null!121:121" display="[Win 1]_LaBoong - Trà Ô Long Làng LaBoong_Mar" xr:uid="{00000000-0004-0000-0700-000048010000}"/>
    <hyperlink ref="CB10" location="null!G39" display="[SuperVIP]_Phê La_16-20Mar " xr:uid="{00000000-0004-0000-0700-000049010000}"/>
    <hyperlink ref="CC10" location="null!G39" display="[SuperVIP]_Phê La_16-20Mar " xr:uid="{00000000-0004-0000-0700-00004A010000}"/>
    <hyperlink ref="CD10" location="null!G39" display="[SuperVIP]_Phê La_16-20Mar " xr:uid="{00000000-0004-0000-0700-00004B010000}"/>
    <hyperlink ref="CE10" location="null!G39" display="[SuperVIP]_Phê La_16-20Mar 260116_Phê La_11 cities" xr:uid="{00000000-0004-0000-0700-00004C010000}"/>
    <hyperlink ref="CF10" location="null!G38" display="[VIP]_Tocotoco_Mar" xr:uid="{00000000-0004-0000-0700-00004D010000}"/>
    <hyperlink ref="CG10" location="null!G38" display="[VIP]_Tocotoco_Mar" xr:uid="{00000000-0004-0000-0700-00004E010000}"/>
    <hyperlink ref="CJ10" location="null!128:128" display="[Win 1]_Trà Sữa Sunday Basic_Mar.1K" xr:uid="{00000000-0004-0000-0700-00004F010000}"/>
    <hyperlink ref="CN10" location="null!G70" display="[SJBP]_Cheese Coffee_WC_Mar" xr:uid="{00000000-0004-0000-0700-000050010000}"/>
    <hyperlink ref="CV10" location="null!9:9" display="[Combo 1]_Trà Sữa May Cha_Mar" xr:uid="{00000000-0004-0000-0700-000051010000}"/>
    <hyperlink ref="CX10" location="null!9:9" display="[Combo 1]_Trà Sữa May Cha_Mar" xr:uid="{00000000-0004-0000-0700-000052010000}"/>
    <hyperlink ref="CY10" location="null!9:9" display="[Combo 1]_Trà Sữa May Cha_Mar_BD,CT,AG,TG,BH,LA,KG,DL,Hue" xr:uid="{00000000-0004-0000-0700-000053010000}"/>
    <hyperlink ref="DA10" location="null!89:89" display="[Win 1]_The Alley_Mar" xr:uid="{00000000-0004-0000-0700-000054010000}"/>
    <hyperlink ref="DC10" location="null!136:136" display="[Win 2]_Trà Sữa Sunday Basic_Mar_BD,BH" xr:uid="{00000000-0004-0000-0700-000055010000}"/>
    <hyperlink ref="DD10" location="null!221:221" display="[Win 1]_Trà Sữa Mixue_Mar" xr:uid="{00000000-0004-0000-0700-000056010000}"/>
    <hyperlink ref="DE10" location="null!G55" display="[VIP]_The Coffee House_25-27Mar" xr:uid="{00000000-0004-0000-0700-000057010000}"/>
    <hyperlink ref="DL10" location="null!9:9" display="[Combo 1]_Trà Sữa May Cha_Mar" xr:uid="{00000000-0004-0000-0700-000058010000}"/>
    <hyperlink ref="DN10" location="null!9:9" display="[Combo 1]_Trà Sữa May Cha_Mar" xr:uid="{00000000-0004-0000-0700-000059010000}"/>
    <hyperlink ref="DO10" location="null!9:9" display="[Combo 1]_Trà Sữa May Cha_Mar_BD,CT,AG,TG,BH,LA,KG,DL,Hue" xr:uid="{00000000-0004-0000-0700-00005A010000}"/>
    <hyperlink ref="EX10" location="null!253:253" display="[Win 2]_The Alley_Apr" xr:uid="{00000000-0004-0000-0700-00005B010000}"/>
    <hyperlink ref="FA10" location="null!257:257" display="[Win 1]_Trà Sữa Sunday Basic_Apr.05" xr:uid="{00000000-0004-0000-0700-00005C010000}"/>
    <hyperlink ref="FQ10" location="null!231:231" display="[Win 2]_Tocotoco_Apr" xr:uid="{00000000-0004-0000-0700-00005D010000}"/>
    <hyperlink ref="FR10" location="null!231:231" display="[Win 2]_Tocotoco_Apr" xr:uid="{00000000-0004-0000-0700-00005E010000}"/>
    <hyperlink ref="FZ10" location="null!254:254" display="[Win 1]_The Alley_Apr" xr:uid="{00000000-0004-0000-0700-00005F010000}"/>
    <hyperlink ref="HB10" location="null!256:256" display="[Win 1]_LaBoong - Trà Ô Long Làng LaBoong_Apr" xr:uid="{00000000-0004-0000-0700-000060010000}"/>
    <hyperlink ref="HI10" location="null!232:232" display="[Win 1]_Tocotoco_Apr" xr:uid="{00000000-0004-0000-0700-000061010000}"/>
    <hyperlink ref="HJ10" location="null!232:232" display="[Win 1]_Tocotoco_Apr" xr:uid="{00000000-0004-0000-0700-000062010000}"/>
    <hyperlink ref="HM10" location="null!204:204" display="[Win 1]_Trà Sữa May Cha_Apr" xr:uid="{00000000-0004-0000-0700-000063010000}"/>
    <hyperlink ref="HO10" location="null!204:204" display="[Win 1]_Trà Sữa May Cha_Apr" xr:uid="{00000000-0004-0000-0700-000064010000}"/>
    <hyperlink ref="HP10" location="null!204:204" display="[Win 1]_Trà Sữa May Cha_Apr_BD,CT,AG,TG,BH,LA,KG,DL,Hue" xr:uid="{00000000-0004-0000-0700-000065010000}"/>
    <hyperlink ref="AR11" location="null!G82" display="[VIP]_Gà Rán Texas Chicken_Mar " xr:uid="{00000000-0004-0000-0700-000066010000}"/>
    <hyperlink ref="AS11" location="null!G82" display="[VIP]_Gà Rán Texas Chicken_Mar " xr:uid="{00000000-0004-0000-0700-000067010000}"/>
    <hyperlink ref="AT11" location="null!G82" display="[VIP]_Gà Rán Texas Chicken_Mar " xr:uid="{00000000-0004-0000-0700-000068010000}"/>
    <hyperlink ref="AU11" location="null!G82" display="[VIP]_Gà Rán Texas Chicken_Mar  250102_Gà Rán Texas Chicken_6 cities" xr:uid="{00000000-0004-0000-0700-000069010000}"/>
    <hyperlink ref="BT11" r:id="rId48" location="gid=1258946380&amp;range=105:105" xr:uid="{00000000-0004-0000-0700-00006A010000}"/>
    <hyperlink ref="BU11" r:id="rId49" location="gid=1258946380&amp;range=105:105" xr:uid="{00000000-0004-0000-0700-00006B010000}"/>
    <hyperlink ref="BV11" r:id="rId50" location="gid=1258946380&amp;range=105:105" xr:uid="{00000000-0004-0000-0700-00006C010000}"/>
    <hyperlink ref="BW11" r:id="rId51" location="gid=1258946380&amp;range=105:105" xr:uid="{00000000-0004-0000-0700-00006D010000}"/>
    <hyperlink ref="BX11" location="null!G81" display="[SuperVIP]_Lotteria DI_16-19Mar" xr:uid="{00000000-0004-0000-0700-00006E010000}"/>
    <hyperlink ref="BY11" location="null!G81" display="[SuperVIP]_Lotteria DI_16-19Mar" xr:uid="{00000000-0004-0000-0700-00006F010000}"/>
    <hyperlink ref="BZ11" location="null!G81" display="[SuperVIP]_Lotteria DI_16-19Mar" xr:uid="{00000000-0004-0000-0700-000070010000}"/>
    <hyperlink ref="CA11" location="null!G81" display="[SuperVIP]_Lotteria DI_16-19Mar 260116_Lotteria_41 cities" xr:uid="{00000000-0004-0000-0700-000071010000}"/>
    <hyperlink ref="CZ11" location="null!65:65" display="[VIP]_Cơm Thố Anh Nguyễn_16-29Mar" xr:uid="{00000000-0004-0000-0700-000072010000}"/>
    <hyperlink ref="DA11" location="null!65:65" display="[VIP]_Cơm Thố Anh Nguyễn_16-29Mar" xr:uid="{00000000-0004-0000-0700-000073010000}"/>
    <hyperlink ref="DC11" location="null!65:65" display="[VIP]_Cơm Thố Anh Nguyễn_16-29Mar 250421_Cơm Thố Anh Nguyễn_13 cities" xr:uid="{00000000-0004-0000-0700-000074010000}"/>
    <hyperlink ref="DH11" location="null!66:66" display="[SJBP]_Gà Rán Popeyes_Mar" xr:uid="{00000000-0004-0000-0700-000075010000}"/>
    <hyperlink ref="DI11" location="null!66:66" display="[SJBP]_Gà Rán Popeyes_Mar" xr:uid="{00000000-0004-0000-0700-000076010000}"/>
    <hyperlink ref="DJ11" location="null!66:66" display="[SJBP]_Gà Rán Popeyes_Mar" xr:uid="{00000000-0004-0000-0700-000077010000}"/>
    <hyperlink ref="DK11" location="null!66:66" display="[SJBP]_Gà Rán Popeyes_Mar 241231_Gà Rán Popeyes_9 cities" xr:uid="{00000000-0004-0000-0700-000078010000}"/>
    <hyperlink ref="DL11" location="null!65:65" display="[VIP]_Cơm Thố Anh Nguyễn_16-29Mar" xr:uid="{00000000-0004-0000-0700-000079010000}"/>
    <hyperlink ref="DM11" location="null!65:65" display="[VIP]_Cơm Thố Anh Nguyễn_16-29Mar" xr:uid="{00000000-0004-0000-0700-00007A010000}"/>
    <hyperlink ref="DO11" location="null!65:65" display="[VIP]_Cơm Thố Anh Nguyễn_16-29Mar 250421_Cơm Thố Anh Nguyễn_13 cities" xr:uid="{00000000-0004-0000-0700-00007B010000}"/>
    <hyperlink ref="DP11" location="null!101:101" display="[SJBP]_Lotteria DI_Mar" xr:uid="{00000000-0004-0000-0700-00007C010000}"/>
    <hyperlink ref="DQ11" location="null!101:101" display="[SJBP]_Lotteria DI_Mar" xr:uid="{00000000-0004-0000-0700-00007D010000}"/>
    <hyperlink ref="DR11" location="null!101:101" display="[SJBP]_Lotteria DI_Mar" xr:uid="{00000000-0004-0000-0700-00007E010000}"/>
    <hyperlink ref="DS11" location="null!101:101" display="[SJBP]_Lotteria DI_Mar 250424_Lotteria DI_32 cities" xr:uid="{00000000-0004-0000-0700-00007F010000}"/>
    <hyperlink ref="DT11" location="null!101:101" display="[SJBP]_Lotteria DI_Mar" xr:uid="{00000000-0004-0000-0700-000080010000}"/>
    <hyperlink ref="DU11" location="null!101:101" display="[SJBP]_Lotteria DI_Mar" xr:uid="{00000000-0004-0000-0700-000081010000}"/>
    <hyperlink ref="DV11" location="null!101:101" display="[SJBP]_Lotteria DI_Mar" xr:uid="{00000000-0004-0000-0700-000082010000}"/>
    <hyperlink ref="DW11" location="null!101:101" display="[SJBP]_Lotteria DI_Mar 250424_Lotteria DI_32 cities" xr:uid="{00000000-0004-0000-0700-000083010000}"/>
    <hyperlink ref="GO11" r:id="rId52" location="gid=1258946380&amp;range=237:237" xr:uid="{00000000-0004-0000-0700-000084010000}"/>
    <hyperlink ref="GP11" r:id="rId53" location="gid=1258946380&amp;range=237:237" xr:uid="{00000000-0004-0000-0700-000085010000}"/>
    <hyperlink ref="GQ11" r:id="rId54" location="gid=1258946380&amp;range=237:237" xr:uid="{00000000-0004-0000-0700-000086010000}"/>
    <hyperlink ref="GR11" r:id="rId55" location="gid=1258946380&amp;range=237:237" xr:uid="{00000000-0004-0000-0700-000087010000}"/>
    <hyperlink ref="D12" location="null!G73" display="[SuperVIP]_Pizza Hut_Mar" xr:uid="{00000000-0004-0000-0700-000088010000}"/>
    <hyperlink ref="E12" location="null!G73" display="[SuperVIP]_Pizza Hut_Mar" xr:uid="{00000000-0004-0000-0700-000089010000}"/>
    <hyperlink ref="F12" location="null!G73" display="[SuperVIP]_Pizza Hut_Mar" xr:uid="{00000000-0004-0000-0700-00008A010000}"/>
    <hyperlink ref="G12" location="null!G73" display="[SuperVIP]_Pizza Hut_Mar 260106_Pizza Hut_21 citie" xr:uid="{00000000-0004-0000-0700-00008B010000}"/>
    <hyperlink ref="AR12" location="null!G82" display="[VIP]_Gà Rán Texas Chicken_Mar " xr:uid="{00000000-0004-0000-0700-00008C010000}"/>
    <hyperlink ref="AS12" location="null!G82" display="[VIP]_Gà Rán Texas Chicken_Mar " xr:uid="{00000000-0004-0000-0700-00008D010000}"/>
    <hyperlink ref="AT12" location="null!G82" display="[VIP]_Gà Rán Texas Chicken_Mar " xr:uid="{00000000-0004-0000-0700-00008E010000}"/>
    <hyperlink ref="AU12" location="null!G82" display="[VIP]_Gà Rán Texas Chicken_Mar  250102_Gà Rán Texas Chicken_6 cities" xr:uid="{00000000-0004-0000-0700-00008F010000}"/>
    <hyperlink ref="AZ12" location="null!G77" display="[VIP]_Lotteria DI_11-13Mar" xr:uid="{00000000-0004-0000-0700-000090010000}"/>
    <hyperlink ref="BA12" location="null!G77" display="[VIP]_Lotteria DI_11-13Mar" xr:uid="{00000000-0004-0000-0700-000091010000}"/>
    <hyperlink ref="BB12" location="null!G77" display="[VIP]_Lotteria DI_11-13Mar" xr:uid="{00000000-0004-0000-0700-000092010000}"/>
    <hyperlink ref="BC12" location="null!G77" display="[VIP]_Lotteria DI_11-13Mar  260116_Lotteria_41 cities" xr:uid="{00000000-0004-0000-0700-000093010000}"/>
    <hyperlink ref="BT12" location="null!103:103" display="[SJBP]_Pizza Hut_Mar" xr:uid="{00000000-0004-0000-0700-000094010000}"/>
    <hyperlink ref="BU12" location="null!103:103" display="[SJBP]_Pizza Hut_Mar" xr:uid="{00000000-0004-0000-0700-000095010000}"/>
    <hyperlink ref="BV12" location="null!103:103" display="[SJBP]_Pizza Hut_Mar" xr:uid="{00000000-0004-0000-0700-000096010000}"/>
    <hyperlink ref="BW12" location="null!103:103" display="[SJBP]_Pizza Hut_Mar 260106_Pizza Hut_21 cities" xr:uid="{00000000-0004-0000-0700-000097010000}"/>
    <hyperlink ref="CB12" location="null!G72" display="[SuperVIP]_McDonald's_Mar" xr:uid="{00000000-0004-0000-0700-000098010000}"/>
    <hyperlink ref="CC12" location="null!G72" display="[SuperVIP]_McDonald's_Mar" xr:uid="{00000000-0004-0000-0700-000099010000}"/>
    <hyperlink ref="CD12" location="null!G72" display="[SuperVIP]_McDonald's_Mar" xr:uid="{00000000-0004-0000-0700-00009A010000}"/>
    <hyperlink ref="CE12" location="null!G72" display="[SuperVIP]_McDonald's_Mar 251025_McDonald's_7 cities" xr:uid="{00000000-0004-0000-0700-00009B010000}"/>
    <hyperlink ref="CF12" location="null!G74" display="[VIP]_Pizza Hut_Mar" xr:uid="{00000000-0004-0000-0700-00009C010000}"/>
    <hyperlink ref="CG12" location="null!G74" display="[VIP]_Pizza Hut_Mar" xr:uid="{00000000-0004-0000-0700-00009D010000}"/>
    <hyperlink ref="CH12" location="null!G74" display="[VIP]_Pizza Hut_Mar" xr:uid="{00000000-0004-0000-0700-00009E010000}"/>
    <hyperlink ref="CI12" location="null!G74" display="[VIP]_Pizza Hut_Mar 260106_Pizza Hut_21 citie" xr:uid="{00000000-0004-0000-0700-00009F010000}"/>
    <hyperlink ref="CN12" location="null!103:103" display="[SJBP]_Pizza Hut_Mar" xr:uid="{00000000-0004-0000-0700-0000A0010000}"/>
    <hyperlink ref="CO12" location="null!103:103" display="[SJBP]_Pizza Hut_Mar" xr:uid="{00000000-0004-0000-0700-0000A1010000}"/>
    <hyperlink ref="CP12" location="null!103:103" display="[SJBP]_Pizza Hut_Mar" xr:uid="{00000000-0004-0000-0700-0000A2010000}"/>
    <hyperlink ref="CQ12" location="null!103:103" display="[SJBP]_Pizza Hut_Mar 260106_Pizza Hut_21 cities" xr:uid="{00000000-0004-0000-0700-0000A3010000}"/>
    <hyperlink ref="DD12" location="null!G83" display=" [VIP]_Domino's Pizza_Mar  " xr:uid="{00000000-0004-0000-0700-0000A4010000}"/>
    <hyperlink ref="DE12" location="null!G83" display=" [VIP]_Domino's Pizza_Mar  " xr:uid="{00000000-0004-0000-0700-0000A5010000}"/>
    <hyperlink ref="DF12" location="null!G83" display=" [VIP]_Domino's Pizza_Mar  " xr:uid="{00000000-0004-0000-0700-0000A6010000}"/>
    <hyperlink ref="DG12" location="null!G83" display=" [VIP]_Domino's Pizza_Mar  250116_Domino pizza_11 cities" xr:uid="{00000000-0004-0000-0700-0000A7010000}"/>
    <hyperlink ref="DP12" location="null!103:103" display="[SJBP]_Pizza Hut_Mar" xr:uid="{00000000-0004-0000-0700-0000A8010000}"/>
    <hyperlink ref="DQ12" location="null!103:103" display="[SJBP]_Pizza Hut_Mar" xr:uid="{00000000-0004-0000-0700-0000A9010000}"/>
    <hyperlink ref="DR12" location="null!103:103" display="[SJBP]_Pizza Hut_Mar" xr:uid="{00000000-0004-0000-0700-0000AA010000}"/>
    <hyperlink ref="DS12" location="null!103:103" display="[SJBP]_Pizza Hut_Mar 260106_Pizza Hut_21 cities" xr:uid="{00000000-0004-0000-0700-0000AB010000}"/>
    <hyperlink ref="DT12" location="null!67:67" display="[SJBP]_Domino's Pizza_Mar" xr:uid="{00000000-0004-0000-0700-0000AC010000}"/>
    <hyperlink ref="DU12" location="null!67:67" display="[SJBP]_Domino's Pizza_Mar" xr:uid="{00000000-0004-0000-0700-0000AD010000}"/>
    <hyperlink ref="DV12" location="null!67:67" display="[SJBP]_Domino's Pizza_Mar" xr:uid="{00000000-0004-0000-0700-0000AE010000}"/>
    <hyperlink ref="DW12" location="null!67:67" display="[SJBP]_Domino's Pizza_Mar 250116_Domino pizza_11 cities" xr:uid="{00000000-0004-0000-0700-0000AF010000}"/>
    <hyperlink ref="ES12" location="null!195:195" display="[VIP]_Cơm Thố Anh Nguyễn_1-19Apr" xr:uid="{00000000-0004-0000-0700-0000B0010000}"/>
    <hyperlink ref="ET12" location="null!195:195" display="[VIP]_Cơm Thố Anh Nguyễn_1-19Apr" xr:uid="{00000000-0004-0000-0700-0000B1010000}"/>
    <hyperlink ref="EV12" location="null!195:195" display="[VIP]_Cơm Thố Anh Nguyễn_1-19Apr 250421_Cơm Thố Anh Nguyễn_13 cities" xr:uid="{00000000-0004-0000-0700-0000B2010000}"/>
    <hyperlink ref="FE12" location="null!155:155" display="[Win 2]_Cơm Tấm Phúc Lộc Thọ_Apr" xr:uid="{00000000-0004-0000-0700-0000B3010000}"/>
    <hyperlink ref="HI12" location="null!156:156" display="[Win 1]_Cơm Tấm Phúc Lộc Thọ_Apr" xr:uid="{00000000-0004-0000-0700-0000B4010000}"/>
    <hyperlink ref="M13" location="null!G2675" display="[PLF CP]_Block" xr:uid="{00000000-0004-0000-0700-0000B5010000}"/>
    <hyperlink ref="N13" location="null!G2675" display="[PLF CP]_Block" xr:uid="{00000000-0004-0000-0700-0000B6010000}"/>
    <hyperlink ref="O13" location="null!G2675" display="[PLF CP]_Block" xr:uid="{00000000-0004-0000-0700-0000B7010000}"/>
    <hyperlink ref="Q13" location="null!G2672" display="[PLF CP]_Thematic_Vạn Deal Xinh, Giảm tới 50%" xr:uid="{00000000-0004-0000-0700-0000B8010000}"/>
    <hyperlink ref="S13" location="null!G2675" display="[PLF CP]_Thematic_Vạn Deal Xinh, Giảm tới 50%" xr:uid="{00000000-0004-0000-0700-0000B9010000}"/>
    <hyperlink ref="T13" location="null!G2675" display="[PLF CP]_Thematic_Vạn Deal Xinh, Giảm tới 50%" xr:uid="{00000000-0004-0000-0700-0000BA010000}"/>
    <hyperlink ref="U13" location="null!G2675" display="[PLF CP]_Thematic_Vạn Deal Xinh, Giảm tới 50%" xr:uid="{00000000-0004-0000-0700-0000BB010000}"/>
    <hyperlink ref="AB13" location="null!G2676" display="[PLF CP]_Block" xr:uid="{00000000-0004-0000-0700-0000BC010000}"/>
    <hyperlink ref="AC13" location="null!G2676" display="[PLF CP]_Block" xr:uid="{00000000-0004-0000-0700-0000BD010000}"/>
    <hyperlink ref="AD13" location="null!G2676" display="[PLF CP]_Block" xr:uid="{00000000-0004-0000-0700-0000BE010000}"/>
    <hyperlink ref="AN13" location="null!G2676" display="[PLF CP]_BAU_Món gì cũng ngon, bữa tối giảm 30.000Đ" xr:uid="{00000000-0004-0000-0700-0000BF010000}"/>
    <hyperlink ref="AO13" location="null!G2676" display="[PLF CP]_BAU_Món gì cũng ngon, bữa tối giảm 30.000Đ" xr:uid="{00000000-0004-0000-0700-0000C0010000}"/>
    <hyperlink ref="AP13" location="null!G2676" display="[PLF CP]_BAU_Món gì cũng ngon, bữa tối giảm 30.000Đ" xr:uid="{00000000-0004-0000-0700-0000C1010000}"/>
    <hyperlink ref="AV13" r:id="rId56" location="gid=1258946380&amp;range=107:107" xr:uid="{00000000-0004-0000-0700-0000C2010000}"/>
    <hyperlink ref="AW13" location="null!G2677" display="[PLF CP]_BAU_Bữa tối no nê, Freeship 0Đ" xr:uid="{00000000-0004-0000-0700-0000C3010000}"/>
    <hyperlink ref="AX13" location="null!G2677" display="[PLF CP]_BAU_Bữa tối no nê, Freeship 0Đ" xr:uid="{00000000-0004-0000-0700-0000C4010000}"/>
    <hyperlink ref="AY13" location="null!G2677" display="[PLF CP]_BAU_Bữa tối no nê, Freeship 0Đ" xr:uid="{00000000-0004-0000-0700-0000C5010000}"/>
    <hyperlink ref="BC13" location="null!G2677" display="[PLF CP]_BAU_Bữa tối no nê, Freeship 0Đ" xr:uid="{00000000-0004-0000-0700-0000C6010000}"/>
    <hyperlink ref="BD13" location="null!G2677" display="[PLF CP]_WC_Thử Ngay Quán Mới, Giảm Tới 30.000Đ" xr:uid="{00000000-0004-0000-0700-0000C7010000}"/>
    <hyperlink ref="BE13" location="null!G2677" display="[PLF CP]_WC_Thử Ngay Quán Mới, Giảm Tới 30.000Đ" xr:uid="{00000000-0004-0000-0700-0000C8010000}"/>
    <hyperlink ref="BL13" location="null!80:80" display="[SJBP]_Gà Rán KFC_CUPC1_x000a_[PLF CP]_BAU_Bữa tối đủ chất, giảm tới 50.000Đ" xr:uid="{00000000-0004-0000-0700-0000C9010000}"/>
    <hyperlink ref="BM13" location="null!80:80" display="[SJBP]_Gà Rán KFC_CUPC1_x000a_[PLF CP]_BAU_Bữa tối đủ chất, giảm tới 50.000Đ" xr:uid="{00000000-0004-0000-0700-0000CA010000}"/>
    <hyperlink ref="BN13" location="null!80:80" display="[SJBP]_Gà Rán KFC_CUPC1_x000a_[PLF CP]_BAU_Bữa tối đủ chất, giảm tới 50.000Đ" xr:uid="{00000000-0004-0000-0700-0000CB010000}"/>
    <hyperlink ref="BO13" location="null!80:80" display="[SJBP]_Gà Rán KFC_CUPC1 260106_Gà Rán KFC_31 cities_x000a_[PLF CP]_BAU_Bữa tối đủ chất, giảm tới 50.000Đ" xr:uid="{00000000-0004-0000-0700-0000CC010000}"/>
    <hyperlink ref="CB13" location="null!G43" display="[VIP]_Trà Sữa Sunday Basic_Mar" xr:uid="{00000000-0004-0000-0700-0000CD010000}"/>
    <hyperlink ref="CJ13" location="null!8:8" display="[Win 1]_Trà Sữa May Cha_Mar" xr:uid="{00000000-0004-0000-0700-0000CE010000}"/>
    <hyperlink ref="CL13" location="null!8:8" display="[Win 1]_Trà Sữa May Cha_Mar" xr:uid="{00000000-0004-0000-0700-0000CF010000}"/>
    <hyperlink ref="CM13" location="null!8:8" display="[Win 1]_Trà Sữa May Cha_Mar_BD,CT,AG,TG,BH,LA,KG,DL,Hue" xr:uid="{00000000-0004-0000-0700-0000D0010000}"/>
    <hyperlink ref="Q14" location="null!G2672" display="[PLF CP_add]_BAU_Deal Cú Đêm, Freeship 20.000Đ" xr:uid="{00000000-0004-0000-0700-0000D1010000}"/>
    <hyperlink ref="BD14" r:id="rId57" location="gid=1252567251&amp;range=15:15" xr:uid="{00000000-0004-0000-0700-0000D2010000}"/>
    <hyperlink ref="BE14" r:id="rId58" location="gid=1252567251&amp;range=15:15" xr:uid="{00000000-0004-0000-0700-0000D3010000}"/>
    <hyperlink ref="BF14" r:id="rId59" location="gid=1252567251&amp;range=15:15" xr:uid="{00000000-0004-0000-0700-0000D4010000}"/>
    <hyperlink ref="BG14" r:id="rId60" location="gid=1252567251&amp;range=15:15" xr:uid="{00000000-0004-0000-0700-0000D5010000}"/>
    <hyperlink ref="CF14" r:id="rId61" location="gid=1252567251&amp;range=14:14" xr:uid="{00000000-0004-0000-0700-0000D6010000}"/>
    <hyperlink ref="CG14" r:id="rId62" location="gid=1252567251&amp;range=14:14" xr:uid="{00000000-0004-0000-0700-0000D7010000}"/>
    <hyperlink ref="CH14" r:id="rId63" location="gid=1252567251&amp;range=14:14" xr:uid="{00000000-0004-0000-0700-0000D8010000}"/>
    <hyperlink ref="CI14" r:id="rId64" location="gid=1252567251&amp;range=14:14" xr:uid="{00000000-0004-0000-0700-0000D9010000}"/>
    <hyperlink ref="DH14" r:id="rId65" location="gid=1252567251&amp;range=15:15" xr:uid="{00000000-0004-0000-0700-0000DA010000}"/>
    <hyperlink ref="DI14" r:id="rId66" location="gid=1252567251&amp;range=15:15" xr:uid="{00000000-0004-0000-0700-0000DB010000}"/>
    <hyperlink ref="DJ14" r:id="rId67" location="gid=1252567251&amp;range=15:15" xr:uid="{00000000-0004-0000-0700-0000DC010000}"/>
    <hyperlink ref="DK14" r:id="rId68" location="gid=1252567251&amp;range=15:15" xr:uid="{00000000-0004-0000-0700-0000DD010000}"/>
    <hyperlink ref="FM14" r:id="rId69" location="gid=1252567251&amp;range=65:65" xr:uid="{00000000-0004-0000-0700-0000DE010000}"/>
    <hyperlink ref="FN14" r:id="rId70" location="gid=1252567251&amp;range=65:65" xr:uid="{00000000-0004-0000-0700-0000DF010000}"/>
    <hyperlink ref="FO14" r:id="rId71" location="gid=1252567251&amp;range=65:65" xr:uid="{00000000-0004-0000-0700-0000E0010000}"/>
    <hyperlink ref="FP14" r:id="rId72" location="gid=1252567251&amp;range=65:65" xr:uid="{00000000-0004-0000-0700-0000E1010000}"/>
    <hyperlink ref="D15" location="null!G94" display="[SJBP]__Brand 50%" xr:uid="{00000000-0004-0000-0700-0000E2010000}"/>
    <hyperlink ref="E15" location="null!G94" display="[SJBP]__Brand 50%" xr:uid="{00000000-0004-0000-0700-0000E3010000}"/>
    <hyperlink ref="F15" location="null!G94" display="[SJBP]__Brand 50%" xr:uid="{00000000-0004-0000-0700-0000E4010000}"/>
    <hyperlink ref="G15" location="null!G94" display="[SJBP]__Brand 50%" xr:uid="{00000000-0004-0000-0700-0000E5010000}"/>
    <hyperlink ref="H15" location="null!G94" display="0h-10h[SJBP]__Brand 50%" xr:uid="{00000000-0004-0000-0700-0000E6010000}"/>
    <hyperlink ref="I15" location="null!G94" display="0h-10h[SJBP]__Brand 50%" xr:uid="{00000000-0004-0000-0700-0000E7010000}"/>
    <hyperlink ref="J15" location="null!G94" display="0h-10h[SJBP]__Brand 50%" xr:uid="{00000000-0004-0000-0700-0000E8010000}"/>
    <hyperlink ref="K15" location="null!G94" display="0h-10h[SJBP]__Brand 50%" xr:uid="{00000000-0004-0000-0700-0000E9010000}"/>
    <hyperlink ref="L15" location="null!G95" display="0h-6h [JBP]_3.3 Spike_0-6h_x000a_6h-24h [JBP]_3.3 Spike_6-24h" xr:uid="{00000000-0004-0000-0700-0000EA010000}"/>
    <hyperlink ref="M15" location="null!G95" display="0h-6h [JBP]_3.3 Spike_0-6h_x000a_6h-24h [JBP]_3.3 Spike_6-24h" xr:uid="{00000000-0004-0000-0700-0000EB010000}"/>
    <hyperlink ref="N15" location="null!G95" display="0h-6h [JBP]_3.3 Spike_0-6h_x000a_6h-24h [JBP]_3.3 Spike_6-24h" xr:uid="{00000000-0004-0000-0700-0000EC010000}"/>
    <hyperlink ref="O15" location="null!G95" display="0h-6h [JBP]_3.3 Spike_0-6h_x000a_6h-24h [JBP]_3.3 Spike_6-24h" xr:uid="{00000000-0004-0000-0700-0000ED010000}"/>
    <hyperlink ref="P15" location="null!G57" display="0h-10h[SuperVIP]_Highlands Coffee_Mar_x000a_ 10h-12h [SuperVIP]_Gà Rán KFC_4-29Mar" xr:uid="{00000000-0004-0000-0700-0000EE010000}"/>
    <hyperlink ref="Q15" location="null!G57" display="0h-10h[SuperVIP]_Highlands Coffee_Mar_x000a_ 10h-12h [SuperVIP]_Gà Rán KFC_4-29Mar" xr:uid="{00000000-0004-0000-0700-0000EF010000}"/>
    <hyperlink ref="R15" location="null!G57" display="0h-10h[SuperVIP]_Highlands Coffee_Mar_x000a_ 10h-12h [SuperVIP]_Gà Rán KFC_4-29Mar" xr:uid="{00000000-0004-0000-0700-0000F0010000}"/>
    <hyperlink ref="S15" location="null!G57" display="0h-10h[SuperVIP]_Highlands Coffee_Mar260106_Highlands Coffee_41 cities_x000a_ 10h-12h [SuperVIP]_Gà Rán KFC_4-29Mar  260106_Gà Rán KFC_31 cities " xr:uid="{00000000-0004-0000-0700-0000F1010000}"/>
    <hyperlink ref="T15" location="null!G52" display="0h-10h [VIP]_Cheese Coffee_BOGO_Mar_x000a_10h-12h [VIP]_Gà Rán Popeyes_2-5Mar" xr:uid="{00000000-0004-0000-0700-0000F2010000}"/>
    <hyperlink ref="U15" location="null!G54" display="0h-10h [VIP]_The Coffee House_4-6.3_x000a_10h-12h [VIP]_Gà Rán Popeyes_2-5Mar" xr:uid="{00000000-0004-0000-0700-0000F3010000}"/>
    <hyperlink ref="V15" location="null!G94" display="[SJBP]__Brand 50%" xr:uid="{00000000-0004-0000-0700-0000F4010000}"/>
    <hyperlink ref="W15" location="null!G94" display="[SJBP]__Brand 50%" xr:uid="{00000000-0004-0000-0700-0000F5010000}"/>
    <hyperlink ref="X15" location="null!G57" display="0h-10h [SuperVIP]_Highlands Coffee_Mar _x000a_10h-16h [VIP]_Cheese Coffee_BOGO_Mar" xr:uid="{00000000-0004-0000-0700-0000F6010000}"/>
    <hyperlink ref="Y15" location="null!G57" display="0h-10h [SuperVIP]_Highlands Coffee_Mar _x000a_10h-16h [VIP]_Cheese Coffee_BOGO_Mar" xr:uid="{00000000-0004-0000-0700-0000F7010000}"/>
    <hyperlink ref="Z15" location="null!G57" display="0h-10h [SuperVIP]_Highlands Coffee_Mar _x000a_10h-16h [VIP]_Cheese Coffee_BOGO_Mar" xr:uid="{00000000-0004-0000-0700-0000F8010000}"/>
    <hyperlink ref="AA15" location="null!G57" display="0h-10h[SuperVIP]_Highlands Coffee_Mar 260106_Highlands Coffee_41 cities_x000a_10h - 16h [SJBP]_McDonald's_Mar" xr:uid="{00000000-0004-0000-0700-0000F9010000}"/>
    <hyperlink ref="AF15" location="null!G130" display="0h-6h [JBP]_8.3 Spike_0-6h_x000a_6h-24h [JBP]_8.3 Spike_6-24h" xr:uid="{00000000-0004-0000-0700-0000FA010000}"/>
    <hyperlink ref="AG15" location="null!G130" display="0h-6h [JBP]_8.3 Spike_0-6h_x000a_6h-24h [JBP]_8.3 Spike_6-24h" xr:uid="{00000000-0004-0000-0700-0000FB010000}"/>
    <hyperlink ref="AH15" location="null!G130" display="0h-6h [JBP]_8.3 Spike_0-6h_x000a_6h-24h [JBP]_8.3 Spike_6-24h" xr:uid="{00000000-0004-0000-0700-0000FC010000}"/>
    <hyperlink ref="AI15" location="null!G130" display="0h-6h [JBP]_8.3 Spike_0-6h_x000a_6h-24h [JBP]_8.3 Spike_6-24h" xr:uid="{00000000-0004-0000-0700-0000FD010000}"/>
    <hyperlink ref="AJ15" location="null!G58" display="0h-10h [SuperVIP]_Highlands Coffee_9-13Mar_x000a_10h-12h Brand 50%" xr:uid="{00000000-0004-0000-0700-0000FE010000}"/>
    <hyperlink ref="AK15" location="null!G58" display="0h-10h [SuperVIP]_Highlands Coffee_9-13Mar_x000a_10h-12h Brand 50%" xr:uid="{00000000-0004-0000-0700-0000FF010000}"/>
    <hyperlink ref="AL15" location="null!G58" display="0h-10h [SuperVIP]_Highlands Coffee_9-13Mar_x000a_10h-16h Brand 50%" xr:uid="{00000000-0004-0000-0700-000000020000}"/>
    <hyperlink ref="AM15" location="null!G58" display="0h-10h [SuperVIP]_Highlands Coffee_9-13Mar_x000a_10h-16h Brand 50%" xr:uid="{00000000-0004-0000-0700-000001020000}"/>
    <hyperlink ref="AN15" location="null!G94" display="0h - 10h: Brand 50%_x000a_10h - 12h: [SJBP]_Cơm Thố Anh Nguyễn_Mar" xr:uid="{00000000-0004-0000-0700-000002020000}"/>
    <hyperlink ref="AO15" location="null!G94" display="0h - 10h: Brand 50%_x000a_10h - 12h: [SJBP]_Cơm Thố Anh Nguyễn_Mar" xr:uid="{00000000-0004-0000-0700-000003020000}"/>
    <hyperlink ref="AP15" location="null!G94" display="Brand 50%" xr:uid="{00000000-0004-0000-0700-000004020000}"/>
    <hyperlink ref="AQ15" location="null!G94" display="0h - 10h: Brand 50%_x000a_10h - 12h: [SJBP]_Cơm Thố Anh Nguyễn_Mar" xr:uid="{00000000-0004-0000-0700-000005020000}"/>
    <hyperlink ref="AR15" location="null!G53" display="[SuperVIP]_The Coffee House_9-11.3" xr:uid="{00000000-0004-0000-0700-000006020000}"/>
    <hyperlink ref="AS15" location="null!G53" display="[SuperVIP]_The Coffee House_9-11.3" xr:uid="{00000000-0004-0000-0700-000007020000}"/>
    <hyperlink ref="AT15" location="null!G94" display="Brand 50%" xr:uid="{00000000-0004-0000-0700-000008020000}"/>
    <hyperlink ref="AU15" location="null!G94" display="Brand 50%" xr:uid="{00000000-0004-0000-0700-000009020000}"/>
    <hyperlink ref="AV15" location="null!G50" display="0h-10h [SJBP]_Phúc Long Coffee &amp; Tea_Combo 119k_Mar_x000a_10h-12h[SuperVIP]_Cơm Thố Anh Nguyễn_11-15Mar" xr:uid="{00000000-0004-0000-0700-00000A020000}"/>
    <hyperlink ref="AW15" location="null!G50" display="0h-10h [SJBP]_Phúc Long Coffee &amp; Tea_Combo 119k_Mar_x000a_10h-12h[SuperVIP]_Cơm Thố Anh Nguyễn_11-15Mar" xr:uid="{00000000-0004-0000-0700-00000B020000}"/>
    <hyperlink ref="AX15" location="null!G50" display="0h-10h [SJBP]_Phúc Long Coffee &amp; Tea_Combo 119k_Mar_x000a_10h-12h [VIP]_Gà Rán Texas Chicken_Mar " xr:uid="{00000000-0004-0000-0700-00000C020000}"/>
    <hyperlink ref="AY15" location="null!G50" display="0h-10h [SJBP]_Phúc Long Coffee &amp; Tea_Combo 119k_Mar_x000a_10h-12h[SuperVIP]_Cơm Thố Anh Nguyễn_11-15Mar 250421_Cơm Thố Anh Nguyễn_13 cities" xr:uid="{00000000-0004-0000-0700-00000D020000}"/>
    <hyperlink ref="AZ15" location="null!G58" display="0h-10h [SuperVIP]_Highlands Coffee_9-13Mar_x000a_10h-12h [VIP]_Lotteria DI_11-13Mar" xr:uid="{00000000-0004-0000-0700-00000E020000}"/>
    <hyperlink ref="BA15" location="null!G58" display="0h-10h [SuperVIP]_Highlands Coffee_9-13Mar_x000a_10h-12h [VIP]_Lotteria DI_11-13Mar" xr:uid="{00000000-0004-0000-0700-00000F020000}"/>
    <hyperlink ref="BB15" location="null!G58" display="0h-10h [SuperVIP]_Highlands Coffee_9-13Mar_x000a_10h-12h [VIP]_Lotteria DI_11-13Mar" xr:uid="{00000000-0004-0000-0700-000010020000}"/>
    <hyperlink ref="BC15" location="null!G58" display="0h-10h [SuperVIP]_Highlands Coffee_9-13Mar_x000a_10h-12h [VIP]_Lotteria DI_11-13Mar 260116_Lotteria_41 cities" xr:uid="{00000000-0004-0000-0700-000011020000}"/>
    <hyperlink ref="BD15" location="null!G94" display="Brand 50%" xr:uid="{00000000-0004-0000-0700-000012020000}"/>
    <hyperlink ref="BE15" location="null!G94" display="Brand 50%" xr:uid="{00000000-0004-0000-0700-000013020000}"/>
    <hyperlink ref="BF15" location="null!G58" display="[SuperVIP]_Highlands Coffee_9-13Mar" xr:uid="{00000000-0004-0000-0700-000014020000}"/>
    <hyperlink ref="BG15" location="null!G94" display="Brand 50%" xr:uid="{00000000-0004-0000-0700-000015020000}"/>
    <hyperlink ref="BH15" location="null!G94" display="Brand 50%" xr:uid="{00000000-0004-0000-0700-000016020000}"/>
    <hyperlink ref="BI15" location="null!G94" display="Brand 50%" xr:uid="{00000000-0004-0000-0700-000017020000}"/>
    <hyperlink ref="BJ15" location="null!G94" display="Brand 50%" xr:uid="{00000000-0004-0000-0700-000018020000}"/>
    <hyperlink ref="BK15" location="null!G94" display="Brand 50%" xr:uid="{00000000-0004-0000-0700-000019020000}"/>
    <hyperlink ref="BL15" location="null!G59" display="0h-10h[SuperVIP]_Highlands Coffee_16-20Mar_x000a_10h-12h [VIP]_Cơm Thố Anh Nguyễn_16-29Mar" xr:uid="{00000000-0004-0000-0700-00001A020000}"/>
    <hyperlink ref="BM15" location="null!G59" display="0h-10h[SuperVIP]_Highlands Coffee_16-20Mar_x000a_10h-12h [VIP]_Cơm Thố Anh Nguyễn_16-29Mar" xr:uid="{00000000-0004-0000-0700-00001B020000}"/>
    <hyperlink ref="BN15" location="null!G59" display="0h-10h[SuperVIP]_Highlands Coffee_16-20Mar_x000a_10h-12h [SuperVIP]_Lotteria DI_16-19Mar" xr:uid="{00000000-0004-0000-0700-00001C020000}"/>
    <hyperlink ref="BO15" location="null!G59" display="0h-10h[SuperVIP]_Highlands Coffee_16-20Mar 260106_Highlands Coffee_41 cities_x000a_10h-12h [VIP]_Cơm Thố Anh Nguyễn_16-29Mar 250421_Cơm Thố Anh Nguyễn_13 cities" xr:uid="{00000000-0004-0000-0700-00001D020000}"/>
    <hyperlink ref="BP15" location="null!G59" display="0h-12h[SuperVIP]_Highlands Coffee_16-20Mar" xr:uid="{00000000-0004-0000-0700-00001E020000}"/>
    <hyperlink ref="BQ15" location="null!G59" display="0h-12h[SuperVIP]_Highlands Coffee_16-20Mar" xr:uid="{00000000-0004-0000-0700-00001F020000}"/>
    <hyperlink ref="BR15" location="null!G59" display="0h-12h[SuperVIP]_Highlands Coffee_16-20Mar" xr:uid="{00000000-0004-0000-0700-000020020000}"/>
    <hyperlink ref="BS15" location="null!G59" display="0h-12h[SuperVIP]_Highlands Coffee_16-20Mar" xr:uid="{00000000-0004-0000-0700-000021020000}"/>
    <hyperlink ref="BT15" location="null!G59" display="0h-12h[SuperVIP]_Highlands Coffee_16-20Mar" xr:uid="{00000000-0004-0000-0700-000022020000}"/>
    <hyperlink ref="BU15" location="null!G59" display="0h-12h[SuperVIP]_Highlands Coffee_16-20Mar" xr:uid="{00000000-0004-0000-0700-000023020000}"/>
    <hyperlink ref="BV15" location="null!G59" display="0h-12h[SuperVIP]_Highlands Coffee_16-20Mar" xr:uid="{00000000-0004-0000-0700-000024020000}"/>
    <hyperlink ref="BW15" location="null!G59" display="0h-12h[SuperVIP]_Highlands Coffee_16-20Mar" xr:uid="{00000000-0004-0000-0700-000025020000}"/>
    <hyperlink ref="BX15" location="null!G175" display="0h-10h [SJBP]_The Coffee House_1đ" xr:uid="{00000000-0004-0000-0700-000026020000}"/>
    <hyperlink ref="BY15" location="null!G175" display="0h-10h [SJBP]_The Coffee House_1đ" xr:uid="{00000000-0004-0000-0700-000027020000}"/>
    <hyperlink ref="BZ15" location="null!G59" display="[SuperVIP]_Highlands Coffee_16-20Mar" xr:uid="{00000000-0004-0000-0700-000028020000}"/>
    <hyperlink ref="CA15" location="null!G175" display="0h-10h[SJBP]_The Coffee House_1đ 251014_The Coffee House_8 cities" xr:uid="{00000000-0004-0000-0700-000029020000}"/>
    <hyperlink ref="CB15" location="null!G175" display="[SJBP]_The Coffee House_1đ" xr:uid="{00000000-0004-0000-0700-00002A020000}"/>
    <hyperlink ref="CC15" location="null!G175" display="[SJBP]_The Coffee House_1đ" xr:uid="{00000000-0004-0000-0700-00002B020000}"/>
    <hyperlink ref="CD15" location="null!G59" display="[SuperVIP]_Highlands Coffee_16-20Mar" xr:uid="{00000000-0004-0000-0700-00002C020000}"/>
    <hyperlink ref="CE15" location="null!G175" display="[SJBP]_The Coffee House_1đ 251014_The Coffee House_8 cities" xr:uid="{00000000-0004-0000-0700-00002D020000}"/>
    <hyperlink ref="CF15" location="null!G201" display="0h - 10h: [SJBP]_Highlands Coffee_-50k" xr:uid="{00000000-0004-0000-0700-00002E020000}"/>
    <hyperlink ref="CG15" location="null!G201" display="0h - 10h: [SJBP]_Highlands Coffee_-50k" xr:uid="{00000000-0004-0000-0700-00002F020000}"/>
    <hyperlink ref="CH15" location="null!G201" display="0h - 10h: [SJBP]_Highlands Coffee_-50k" xr:uid="{00000000-0004-0000-0700-000030020000}"/>
    <hyperlink ref="CI15" location="null!G201" display="10h-10h [SJBP]_Highlands Coffee_-50k 260106_Highlands Coffee_41 cities" xr:uid="{00000000-0004-0000-0700-000031020000}"/>
    <hyperlink ref="CJ15" location="null!G201" display="[SJBP]_Highlands Coffee_-50k" xr:uid="{00000000-0004-0000-0700-000032020000}"/>
    <hyperlink ref="CK15" location="null!G201" display="[SJBP]_Highlands Coffee_-50k" xr:uid="{00000000-0004-0000-0700-000033020000}"/>
    <hyperlink ref="CL15" location="null!G201" display="[SJBP]_Highlands Coffee_-50k" xr:uid="{00000000-0004-0000-0700-000034020000}"/>
    <hyperlink ref="CM15" location="null!G201" display="[SJBP]_Highlands Coffee_-50k 260106_Highlands Coffee_41 cities" xr:uid="{00000000-0004-0000-0700-000035020000}"/>
    <hyperlink ref="CN15" location="null!G176" display="[SJBP]_Highlands Coffee_23-26Mar" xr:uid="{00000000-0004-0000-0700-000036020000}"/>
    <hyperlink ref="CO15" location="null!G176" display="[SJBP]_Highlands Coffee_23-26Mar" xr:uid="{00000000-0004-0000-0700-000037020000}"/>
    <hyperlink ref="CP15" location="null!G176" display="[SJBP]_Highlands Coffee_23-26Mar" xr:uid="{00000000-0004-0000-0700-000038020000}"/>
    <hyperlink ref="CQ15" location="null!G176" display="[SJBP]_Highlands Coffee_23-26Mar 260106_Highlands Coffee_41 cities" xr:uid="{00000000-0004-0000-0700-000039020000}"/>
    <hyperlink ref="CR15" location="null!G176" display="[SJBP]_Highlands Coffee_23-26Mar" xr:uid="{00000000-0004-0000-0700-00003A020000}"/>
    <hyperlink ref="CS15" location="null!G176" display="[SJBP]_Highlands Coffee_23-26Mar" xr:uid="{00000000-0004-0000-0700-00003B020000}"/>
    <hyperlink ref="CT15" location="null!G176" display="[SJBP]_Highlands Coffee_23-26Mar" xr:uid="{00000000-0004-0000-0700-00003C020000}"/>
    <hyperlink ref="CU15" location="null!G176" display="[SJBP]_Highlands Coffee_23-26Mar" xr:uid="{00000000-0004-0000-0700-00003D020000}"/>
    <hyperlink ref="CV15" location="null!G70" display="[SJBP]_Cheese Coffee_WC_Mar" xr:uid="{00000000-0004-0000-0700-00003E020000}"/>
    <hyperlink ref="CW15" location="null!G70" display="[SJBP]_Cheese Coffee_WC_Mar" xr:uid="{00000000-0004-0000-0700-00003F020000}"/>
    <hyperlink ref="CX15" location="null!G70" display="[SJBP]_Cheese Coffee_WC_Mar" xr:uid="{00000000-0004-0000-0700-000040020000}"/>
    <hyperlink ref="CY15" location="null!G55" display="VIP]_The Coffee House_25-27Mar 251014_The Coffee House_8 cities" xr:uid="{00000000-0004-0000-0700-000041020000}"/>
    <hyperlink ref="CZ15" location="null!G176" display="0h-9h [SJBP]_Highlands Coffee_23-26Mar" xr:uid="{00000000-0004-0000-0700-000042020000}"/>
    <hyperlink ref="DA15" location="null!G176" display="0h - 9h [SJBP]_Highlands Coffee_23-26Mar" xr:uid="{00000000-0004-0000-0700-000043020000}"/>
    <hyperlink ref="DB15" location="null!G176" display="0h - 9h [SJBP]_Highlands Coffee_23-26Mar" xr:uid="{00000000-0004-0000-0700-000044020000}"/>
    <hyperlink ref="DC15" location="null!G176" display="0h - 9h [SJBP]_Highlands Coffee_23-26Mar 260106_Highlands Coffee_41 cities" xr:uid="{00000000-0004-0000-0700-000045020000}"/>
    <hyperlink ref="DD15" location="null!G176" display="[SJBP]_Highlands Coffee_23-26Mar" xr:uid="{00000000-0004-0000-0700-000046020000}"/>
    <hyperlink ref="DE15" location="null!G176" display="[SJBP]_Highlands Coffee_23-26Mar" xr:uid="{00000000-0004-0000-0700-000047020000}"/>
    <hyperlink ref="DF15" location="null!G176" display="[SJBP]_Highlands Coffee_23-26Mar" xr:uid="{00000000-0004-0000-0700-000048020000}"/>
    <hyperlink ref="DG15" location="null!G176" display="[SJBP]_Highlands Coffee_23-26Mar 260106_Highlands Coffee_41 cities" xr:uid="{00000000-0004-0000-0700-000049020000}"/>
    <hyperlink ref="DH15" location="null!G201" display="[SJBP]_Highlands Coffee_-50k" xr:uid="{00000000-0004-0000-0700-00004A020000}"/>
    <hyperlink ref="DI15" location="null!G201" display="[SJBP]_Highlands Coffee_-50k" xr:uid="{00000000-0004-0000-0700-00004B020000}"/>
    <hyperlink ref="DJ15" location="null!G201" display="[SJBP]_Highlands Coffee_-50k" xr:uid="{00000000-0004-0000-0700-00004C020000}"/>
    <hyperlink ref="DK15" location="null!G201" display="[SJBP]_Highlands Coffee_-50k 260106_Highlands Coffee_41 cities" xr:uid="{00000000-0004-0000-0700-00004D020000}"/>
    <hyperlink ref="DL15" location="null!G94" display="Brand 50%" xr:uid="{00000000-0004-0000-0700-00004E020000}"/>
    <hyperlink ref="DM15" location="null!G94" display="Brand 50%" xr:uid="{00000000-0004-0000-0700-00004F020000}"/>
    <hyperlink ref="DN15" location="null!G94" display="Brand 50%" xr:uid="{00000000-0004-0000-0700-000050020000}"/>
    <hyperlink ref="DO15" location="null!G94" display="Brand 50%" xr:uid="{00000000-0004-0000-0700-000051020000}"/>
    <hyperlink ref="DP15" location="null!G201" display="0h-10h [SJBP]_Highlands Coffee_-50k" xr:uid="{00000000-0004-0000-0700-000052020000}"/>
    <hyperlink ref="DQ15" location="null!G201" display="0h-10h [SJBP]_Highlands Coffee_-50k" xr:uid="{00000000-0004-0000-0700-000053020000}"/>
    <hyperlink ref="DR15" location="null!G201" display="0h-10h [SJBP]_Highlands Coffee_-50k" xr:uid="{00000000-0004-0000-0700-000054020000}"/>
    <hyperlink ref="DS15" location="null!G201" display="0h-10h[SJBP]_Highlands Coffee_-50k 260106_Highlands Coffee_41 cities" xr:uid="{00000000-0004-0000-0700-000055020000}"/>
    <hyperlink ref="DT15" location="null!G201" display="0h-10h [SJBP]_Highlands Coffee_-50k" xr:uid="{00000000-0004-0000-0700-000056020000}"/>
    <hyperlink ref="DU15" location="null!G201" display="0h-10h [SJBP]_Highlands Coffee_-50k" xr:uid="{00000000-0004-0000-0700-000057020000}"/>
    <hyperlink ref="DV15" location="null!G201" display="0h-10h [SJBP]_Highlands Coffee_-50k" xr:uid="{00000000-0004-0000-0700-000058020000}"/>
    <hyperlink ref="DW15" location="null!G201" display="0h-10h[SJBP]_Highlands Coffee_-50k 260106_Highlands Coffee_41 cities" xr:uid="{00000000-0004-0000-0700-000059020000}"/>
    <hyperlink ref="DY15" location="null!G94" display="0h-6h Brand 50%_x000a_6h-10h [SuperVIP]_Highlands Coffee_add on Apr_x000a_10h-12h [SuperVIP]_Gà Rán Popeyes_1-5Apr" xr:uid="{00000000-0004-0000-0700-00005A020000}"/>
    <hyperlink ref="DZ15" location="null!G94" display="0h-6h Brand 50%_x000a_6h-10h [SuperVIP]_Highlands Coffee_add on Apr_x000a_10h-12h [SuperVIP]_Gà Rán Popeyes_1-5Apr" xr:uid="{00000000-0004-0000-0700-00005B020000}"/>
    <hyperlink ref="EA15" location="null!G94" display="0h-6h Brand 50%_x000a_6h-10h [SuperVIP]_Highlands Coffee_add on Apr_x000a_10h-12h [SuperVIP]_Gà Rán Popeyes_1-5Apr" xr:uid="{00000000-0004-0000-0700-00005C020000}"/>
    <hyperlink ref="EB15" location="null!G94" display="0h-6h Brand 50%_x000a_6h-10h [SuperVIP]_Highlands Coffee_add on Apr 260106_Highlands Coffee_41 cities_x000a_10h-12h [SuperVIP]_Gà Rán Popeyes_1-5Apr  241231_Gà Rán Popeyes_9 cities" xr:uid="{00000000-0004-0000-0700-00005D020000}"/>
    <hyperlink ref="EC15" location="null!G94" display="Brand 50%" xr:uid="{00000000-0004-0000-0700-00005E020000}"/>
    <hyperlink ref="ED15" location="null!G94" display="Brand 50%" xr:uid="{00000000-0004-0000-0700-00005F020000}"/>
    <hyperlink ref="EE15" location="null!G94" display="Brand 50%" xr:uid="{00000000-0004-0000-0700-000060020000}"/>
    <hyperlink ref="EF15" location="null!G94" display="Brand 50%" xr:uid="{00000000-0004-0000-0700-000061020000}"/>
    <hyperlink ref="EG15" location="null!G164" display="0h-10h [SuperVIP]_The Coffee House_1-3Apr" xr:uid="{00000000-0004-0000-0700-000062020000}"/>
    <hyperlink ref="EH15" location="null!G164" display="0h-10h [SuperVIP]_The Coffee House_1-3Apr" xr:uid="{00000000-0004-0000-0700-000063020000}"/>
    <hyperlink ref="EI15" location="null!G94" display="Brand 50%" xr:uid="{00000000-0004-0000-0700-000064020000}"/>
    <hyperlink ref="EJ15" location="null!G164" display="0h-10h [SuperVIP]_The Coffee House_1-3Apr  251014_The Coffee House_8 cities" xr:uid="{00000000-0004-0000-0700-000065020000}"/>
    <hyperlink ref="EO15" location="null!G94" display="Brand 50%" xr:uid="{00000000-0004-0000-0700-000066020000}"/>
    <hyperlink ref="EP15" location="null!G94" display="Brand 50%" xr:uid="{00000000-0004-0000-0700-000067020000}"/>
    <hyperlink ref="EQ15" location="null!G94" display="Brand 50%" xr:uid="{00000000-0004-0000-0700-000068020000}"/>
    <hyperlink ref="ER15" location="null!G94" display="Brand 50%" xr:uid="{00000000-0004-0000-0700-000069020000}"/>
    <hyperlink ref="ES15" location="null!G94" display="Brand 50%" xr:uid="{00000000-0004-0000-0700-00006A020000}"/>
    <hyperlink ref="ET15" location="null!G94" display="Brand 50%" xr:uid="{00000000-0004-0000-0700-00006B020000}"/>
    <hyperlink ref="EU15" location="null!G94" display="Brand 50%" xr:uid="{00000000-0004-0000-0700-00006C020000}"/>
    <hyperlink ref="EV15" location="null!G94" display="Brand 50%" xr:uid="{00000000-0004-0000-0700-00006D020000}"/>
    <hyperlink ref="EW15" location="null!G94" display="Brand 50%" xr:uid="{00000000-0004-0000-0700-00006E020000}"/>
    <hyperlink ref="EX15" location="null!G94" display="Brand 50%" xr:uid="{00000000-0004-0000-0700-00006F020000}"/>
    <hyperlink ref="EY15" location="null!G94" display="Brand 50%" xr:uid="{00000000-0004-0000-0700-000070020000}"/>
    <hyperlink ref="EZ15" location="null!G94" display="Brand 50%" xr:uid="{00000000-0004-0000-0700-000071020000}"/>
    <hyperlink ref="FA15" location="null!G167" display="0h-10h [SuperVIP]_Highlands Coffee_6-10Apr" xr:uid="{00000000-0004-0000-0700-000072020000}"/>
    <hyperlink ref="FB15" location="null!G167" display="0h-10h [SuperVIP]_Highlands Coffee_6-10Apr" xr:uid="{00000000-0004-0000-0700-000073020000}"/>
    <hyperlink ref="FC15" location="null!G167" display="0h-10h [SuperVIP]_Highlands Coffee_6-10Apr" xr:uid="{00000000-0004-0000-0700-000074020000}"/>
    <hyperlink ref="FD15" location="null!G167" display="0h-10h [SuperVIP]_Highlands Coffee_6-10Apr 260106_Highlands Coffee_41 cities" xr:uid="{00000000-0004-0000-0700-000075020000}"/>
    <hyperlink ref="FU15" location="null!G168" display="0h-10h[SuperVIP]_Highlands Coffee_13-17Apr" xr:uid="{00000000-0004-0000-0700-000076020000}"/>
    <hyperlink ref="FV15" location="null!G168" display="0h-10h[SuperVIP]_Highlands Coffee_13-17Apr" xr:uid="{00000000-0004-0000-0700-000077020000}"/>
    <hyperlink ref="FW15" location="null!G168" display="0h-10h[SuperVIP]_Highlands Coffee_13-17Apr" xr:uid="{00000000-0004-0000-0700-000078020000}"/>
    <hyperlink ref="FX15" location="null!G168" display="0h-10h[SuperVIP]_Highlands Coffee_13-17Apr 260106_Highlands Coffee_41 cities" xr:uid="{00000000-0004-0000-0700-000079020000}"/>
    <hyperlink ref="FY15" location="null!G165" display="[VIP]_The Coffee House_13-15Apr" xr:uid="{00000000-0004-0000-0700-00007A020000}"/>
    <hyperlink ref="FZ15" location="null!G165" display="[VIP]_The Coffee House_13-15Apr" xr:uid="{00000000-0004-0000-0700-00007B020000}"/>
    <hyperlink ref="GC15" location="null!G148" display="[VIP]_Cà Phê Muối Chú Long_Apr" xr:uid="{00000000-0004-0000-0700-00007C020000}"/>
    <hyperlink ref="GD15" location="null!G148" display="[VIP]_Cà Phê Muối Chú Long_Apr" xr:uid="{00000000-0004-0000-0700-00007D020000}"/>
    <hyperlink ref="GE15" location="null!G148" display="[VIP]_Cà Phê Muối Chú Long_Apr" xr:uid="{00000000-0004-0000-0700-00007E020000}"/>
    <hyperlink ref="GF15" location="null!G148" display=" [VIP]_Cà Phê Muối Chú Long_Apr 260202_Cà Phê Muối Chú Long_16 cities" xr:uid="{00000000-0004-0000-0700-00007F020000}"/>
    <hyperlink ref="GG15" location="null!G148" display="[VIP]_Cà Phê Muối Chú Long_Apr" xr:uid="{00000000-0004-0000-0700-000080020000}"/>
    <hyperlink ref="GH15" location="null!G148" display="[VIP]_Cà Phê Muối Chú Long_Apr" xr:uid="{00000000-0004-0000-0700-000081020000}"/>
    <hyperlink ref="GI15" location="null!G148" display="[VIP]_Cà Phê Muối Chú Long_Apr" xr:uid="{00000000-0004-0000-0700-000082020000}"/>
    <hyperlink ref="GJ15" location="null!G148" display=" [VIP]_Cà Phê Muối Chú Long_Apr 260202_Cà Phê Muối Chú Long_16 cities" xr:uid="{00000000-0004-0000-0700-000083020000}"/>
    <hyperlink ref="HA15" location="null!G169" display="0h-10h[SuperVIP]_Highlands Coffee_20-24Apr" xr:uid="{00000000-0004-0000-0700-000084020000}"/>
    <hyperlink ref="HB15" location="null!G169" display="0h-10h[SuperVIP]_Highlands Coffee_20-24Apr" xr:uid="{00000000-0004-0000-0700-000085020000}"/>
    <hyperlink ref="HC15" location="null!G169" display="0h-10h[SuperVIP]_Highlands Coffee_20-24Apr" xr:uid="{00000000-0004-0000-0700-000086020000}"/>
    <hyperlink ref="HD15" location="null!G169" display="0h-10h[SuperVIP]_Highlands Coffee_20-24Apr 260106_Highlands Coffee_41 cities" xr:uid="{00000000-0004-0000-0700-000087020000}"/>
    <hyperlink ref="HE15" location="null!G166" display="[VIP]_The Coffee House_20-22Apr" xr:uid="{00000000-0004-0000-0700-000088020000}"/>
    <hyperlink ref="HF15" location="null!G166" display="[VIP]_The Coffee House_20-22Apr" xr:uid="{00000000-0004-0000-0700-000089020000}"/>
    <hyperlink ref="HH15" location="null!G166" display="[VIP]_The Coffee House_20-22Apr 251014_The Coffee House_8 cities" xr:uid="{00000000-0004-0000-0700-00008A020000}"/>
    <hyperlink ref="D16" location="null!G94" display="[SJBP]__Brand 50%" xr:uid="{00000000-0004-0000-0700-00008B020000}"/>
    <hyperlink ref="E16" location="null!G94" display="[SJBP]__Brand 50%" xr:uid="{00000000-0004-0000-0700-00008C020000}"/>
    <hyperlink ref="F16" location="null!G94" display="[SJBP]__Brand 50%" xr:uid="{00000000-0004-0000-0700-00008D020000}"/>
    <hyperlink ref="G16" location="null!G94" display="[SJBP]__Brand 50%" xr:uid="{00000000-0004-0000-0700-00008E020000}"/>
    <hyperlink ref="H16" location="null!62:62" display="10h-12h [VIP]_Gà Rán Popeyes_2-5Mar" xr:uid="{00000000-0004-0000-0700-00008F020000}"/>
    <hyperlink ref="I16" location="null!62:62" display="10h-12h [VIP]_Gà Rán Popeyes_2-5Mar" xr:uid="{00000000-0004-0000-0700-000090020000}"/>
    <hyperlink ref="J16" location="null!62:62" display="10h-12h [VIP]_Gà Rán Popeyes_2-5Mar" xr:uid="{00000000-0004-0000-0700-000091020000}"/>
    <hyperlink ref="K16" location="null!62:62" display="10h -12h [VIP]_Gà Rán Popeyes_2-5Mar 241231_Gà Rán Popeyes_9 cities" xr:uid="{00000000-0004-0000-0700-000092020000}"/>
    <hyperlink ref="V16" location="null!G94" display="[SJBP]__Brand 50%" xr:uid="{00000000-0004-0000-0700-000093020000}"/>
    <hyperlink ref="W16" location="null!G94" display="[SJBP]__Brand 50%" xr:uid="{00000000-0004-0000-0700-000094020000}"/>
    <hyperlink ref="AB16" location="null!G98" display="[VIP]_Cà Phê Muối Chú Long_3-8.3" xr:uid="{00000000-0004-0000-0700-000095020000}"/>
    <hyperlink ref="AC16" location="null!G98" display="[VIP]_Cà Phê Muối Chú Long_3-8.3" xr:uid="{00000000-0004-0000-0700-000096020000}"/>
    <hyperlink ref="AD16" location="null!G98" display="[VIP]_Cà Phê Muối Chú Long_3-8.3" xr:uid="{00000000-0004-0000-0700-000097020000}"/>
    <hyperlink ref="AE16" location="null!G98" display="[VIP]_Cà Phê Muối Chú Long_3-8.3 260202_Cà Phê Muối Chú Long_16 cities" xr:uid="{00000000-0004-0000-0700-000098020000}"/>
    <hyperlink ref="AP16" location="null!G94" display="Brand 50%" xr:uid="{00000000-0004-0000-0700-000099020000}"/>
    <hyperlink ref="AR16" location="null!G53" display="[SuperVIP]_The Coffee House_9-11.3" xr:uid="{00000000-0004-0000-0700-00009A020000}"/>
    <hyperlink ref="AS16" location="null!G53" display="[SuperVIP]_The Coffee House_9-11.3" xr:uid="{00000000-0004-0000-0700-00009B020000}"/>
    <hyperlink ref="AT16" location="null!G94" display="Brand 50%" xr:uid="{00000000-0004-0000-0700-00009C020000}"/>
    <hyperlink ref="AU16" location="null!G41" display="[VIP]_Gong Cha_9-11Mar 260109_Gong Cha_7 cities" xr:uid="{00000000-0004-0000-0700-00009D020000}"/>
    <hyperlink ref="BD16" location="null!G94" display="Brand 50%" xr:uid="{00000000-0004-0000-0700-00009E020000}"/>
    <hyperlink ref="BE16" location="null!G94" display="Brand 50%" xr:uid="{00000000-0004-0000-0700-00009F020000}"/>
    <hyperlink ref="BF16" location="null!G71" display="[VIP]_McDonald's_Mar" xr:uid="{00000000-0004-0000-0700-0000A0020000}"/>
    <hyperlink ref="BG16" location="null!G94" display="Brand 50%" xr:uid="{00000000-0004-0000-0700-0000A1020000}"/>
    <hyperlink ref="BH16" location="null!G94" display="Brand 50%" xr:uid="{00000000-0004-0000-0700-0000A2020000}"/>
    <hyperlink ref="BI16" location="null!G94" display="Brand 50%" xr:uid="{00000000-0004-0000-0700-0000A3020000}"/>
    <hyperlink ref="BJ16" location="null!G94" display="Brand 50%" xr:uid="{00000000-0004-0000-0700-0000A4020000}"/>
    <hyperlink ref="BK16" location="null!G94" display="8h-10h Brand 50%_x000a_10h-12h [SuperVIP]_Cơm Thố Anh Nguyễn_11-15Mar 250421_Cơm Thố Anh Nguyễn_13 cities" xr:uid="{00000000-0004-0000-0700-0000A5020000}"/>
    <hyperlink ref="BX16" location="null!65:65" display="10h-12h [VIP]_Cơm Thố Anh Nguyễn_16-29Mar" xr:uid="{00000000-0004-0000-0700-0000A6020000}"/>
    <hyperlink ref="BY16" location="null!65:65" display="10h-12h [VIP]_Cơm Thố Anh Nguyễn_16-29Mar" xr:uid="{00000000-0004-0000-0700-0000A7020000}"/>
    <hyperlink ref="BZ16" location="null!G59" display="[SuperVIP]_Highlands Coffee_16-20Mar" xr:uid="{00000000-0004-0000-0700-0000A8020000}"/>
    <hyperlink ref="CA16" location="null!65:65" display="10h - 12h [VIP]_Cơm Thố Anh Nguyễn_16-29Mar 250421_Cơm Thố Anh Nguyễn_13 cities" xr:uid="{00000000-0004-0000-0700-0000A9020000}"/>
    <hyperlink ref="CB16" location="null!G59" display="[SuperVIP]_Highlands Coffee_16-20Mar" xr:uid="{00000000-0004-0000-0700-0000AA020000}"/>
    <hyperlink ref="CC16" location="null!G59" display="[SuperVIP]_Highlands Coffee_16-20Mar" xr:uid="{00000000-0004-0000-0700-0000AB020000}"/>
    <hyperlink ref="CD16" location="null!G59" display="[SuperVIP]_Highlands Coffee_16-20Mar" xr:uid="{00000000-0004-0000-0700-0000AC020000}"/>
    <hyperlink ref="CE16" location="null!G59" display="[SuperVIP]_Highlands Coffee_16-20Mar 260106_Highlands Coffee_41 cities" xr:uid="{00000000-0004-0000-0700-0000AD020000}"/>
    <hyperlink ref="CF16" location="null!101:101" display="10h-12h [SJBP]_Lotteria DI_Mar" xr:uid="{00000000-0004-0000-0700-0000AE020000}"/>
    <hyperlink ref="CG16" location="null!101:101" display="10h - 12h [SJBP]_Lotteria DI_Mar" xr:uid="{00000000-0004-0000-0700-0000AF020000}"/>
    <hyperlink ref="CH16" location="null!101:101" display="10h - 12h [SJBP]_Lotteria DI_Mar" xr:uid="{00000000-0004-0000-0700-0000B0020000}"/>
    <hyperlink ref="CI16" location="null!101:101" display="10h - 12h[SJBP]_Lotteria DI_Mar 250424_Lotteria DI_32 cities" xr:uid="{00000000-0004-0000-0700-0000B1020000}"/>
    <hyperlink ref="CJ16" location="null!68:68" display="[SJBP]_Cơm Thố Anh Nguyễn_Mar" xr:uid="{00000000-0004-0000-0700-0000B2020000}"/>
    <hyperlink ref="CK16" location="null!68:68" display="[SJBP]_Cơm Thố Anh Nguyễn_Mar" xr:uid="{00000000-0004-0000-0700-0000B3020000}"/>
    <hyperlink ref="CL16" location="null!66:66" display="[SJBP]_Gà Rán Popeyes_Mar" xr:uid="{00000000-0004-0000-0700-0000B4020000}"/>
    <hyperlink ref="CM16" location="null!68:68" display="[SJBP]_Cơm Thố Anh Nguyễn_Mar 250421_Cơm Thố Anh Nguyễn_13 cities" xr:uid="{00000000-0004-0000-0700-0000B5020000}"/>
    <hyperlink ref="CN16" location="null!G176" display="[SJBP]_Highlands Coffee_23-26Mar" xr:uid="{00000000-0004-0000-0700-0000B6020000}"/>
    <hyperlink ref="CO16" location="null!G176" display="[SJBP]_Highlands Coffee_23-26Mar" xr:uid="{00000000-0004-0000-0700-0000B7020000}"/>
    <hyperlink ref="CP16" location="null!G176" display="[SJBP]_Highlands Coffee_23-26Mar" xr:uid="{00000000-0004-0000-0700-0000B8020000}"/>
    <hyperlink ref="CQ16" location="null!G176" display="[SJBP]_Highlands Coffee_23-26Mar" xr:uid="{00000000-0004-0000-0700-0000B9020000}"/>
    <hyperlink ref="CR16" location="null!G176" display="[SJBP]_Highlands Coffee_23-26Mar" xr:uid="{00000000-0004-0000-0700-0000BA020000}"/>
    <hyperlink ref="CS16" location="null!G176" display="[SJBP]_Highlands Coffee_23-26Mar" xr:uid="{00000000-0004-0000-0700-0000BB020000}"/>
    <hyperlink ref="CT16" location="null!80:80" display="[SJBP]_Gà Rán KFC_CUPC1" xr:uid="{00000000-0004-0000-0700-0000BC020000}"/>
    <hyperlink ref="CU16" location="null!G176" display="[SJBP]_Highlands Coffee_23-26Mar" xr:uid="{00000000-0004-0000-0700-0000BD020000}"/>
    <hyperlink ref="CV16" location="null!65:65" display=" [VIP]_Cơm Thố Anh Nguyễn_16-29Mar" xr:uid="{00000000-0004-0000-0700-0000BE020000}"/>
    <hyperlink ref="CW16" location="null!65:65" display=" [VIP]_Cơm Thố Anh Nguyễn_16-29Mar" xr:uid="{00000000-0004-0000-0700-0000BF020000}"/>
    <hyperlink ref="CX16" location="null!103:103" display="[SJBP]_Pizza Hut_Mar" xr:uid="{00000000-0004-0000-0700-0000C0020000}"/>
    <hyperlink ref="CY16" location="null!65:65" display=" [VIP]_Cơm Thố Anh Nguyễn_16-29Mar 250421_Cơm Thố Anh Nguyễn_13 cities" xr:uid="{00000000-0004-0000-0700-0000C1020000}"/>
    <hyperlink ref="CZ16" location="null!65:65" display="9h-12h [VIP]_Cơm Thố Anh Nguyễn_16-29Mar" xr:uid="{00000000-0004-0000-0700-0000C2020000}"/>
    <hyperlink ref="DA16" location="null!65:65" display="9h-12h [VIP]_Cơm Thố Anh Nguyễn_16-29Mar" xr:uid="{00000000-0004-0000-0700-0000C3020000}"/>
    <hyperlink ref="DB16" location="null!80:80" display=" [SJBP]_Gà Rán KFC_CUPC1" xr:uid="{00000000-0004-0000-0700-0000C4020000}"/>
    <hyperlink ref="DC16" location="null!65:65" display="9h - 12h [VIP]_Cơm Thố Anh Nguyễn_16-29Mar 250421_Cơm Thố Anh Nguyễn_13 cities" xr:uid="{00000000-0004-0000-0700-0000C5020000}"/>
    <hyperlink ref="DD16" location="null!G45" display="[VIP]_Phúc Long Coffee &amp; Tea_Combo 79k_Mar" xr:uid="{00000000-0004-0000-0700-0000C6020000}"/>
    <hyperlink ref="DE16" location="null!G55" display="[VIP]_The Coffee House_25-27Mar" xr:uid="{00000000-0004-0000-0700-0000C7020000}"/>
    <hyperlink ref="DF16" location="null!G176" display="[SJBP]_Highlands Coffee_23-26Mar" xr:uid="{00000000-0004-0000-0700-0000C8020000}"/>
    <hyperlink ref="DG16" location="null!G45" display="[VIP]_Phúc Long Coffee &amp; Tea_Combo 79k_Mar  260106_Phúc Long Coffee &amp; Tea_20 cities" xr:uid="{00000000-0004-0000-0700-0000C9020000}"/>
    <hyperlink ref="DH16" location="null!65:65" display=" [VIP]_Cơm Thố Anh Nguyễn_16-29Mar" xr:uid="{00000000-0004-0000-0700-0000CA020000}"/>
    <hyperlink ref="DI16" location="null!65:65" display=" [VIP]_Cơm Thố Anh Nguyễn_16-29Mar" xr:uid="{00000000-0004-0000-0700-0000CB020000}"/>
    <hyperlink ref="DJ16" location="null!G201" display="[SJBP]_Highlands Coffee_-50k" xr:uid="{00000000-0004-0000-0700-0000CC020000}"/>
    <hyperlink ref="DK16" location="null!65:65" display=" [VIP]_Cơm Thố Anh Nguyễn_16-29Mar 250421_Cơm Thố Anh Nguyễn_13 cities" xr:uid="{00000000-0004-0000-0700-0000CD020000}"/>
    <hyperlink ref="DL16" location="null!G94" display="Brand 50%" xr:uid="{00000000-0004-0000-0700-0000CE020000}"/>
    <hyperlink ref="DM16" location="null!G94" display="Brand 50%" xr:uid="{00000000-0004-0000-0700-0000CF020000}"/>
    <hyperlink ref="DN16" location="null!G94" display="Brand 50%" xr:uid="{00000000-0004-0000-0700-0000D0020000}"/>
    <hyperlink ref="DO16" location="null!G94" display="Brand 50%" xr:uid="{00000000-0004-0000-0700-0000D1020000}"/>
    <hyperlink ref="DP16" location="null!80:80" display="10h-12h [SJBP]_Gà Rán KFC_CUPC1" xr:uid="{00000000-0004-0000-0700-0000D2020000}"/>
    <hyperlink ref="DQ16" location="null!80:80" display="10h - 12h [SJBP]_Gà Rán KFC_CUPC1" xr:uid="{00000000-0004-0000-0700-0000D3020000}"/>
    <hyperlink ref="DR16" location="null!80:80" display="10h - 12h [SJBP]_Gà Rán KFC_CUPC1" xr:uid="{00000000-0004-0000-0700-0000D4020000}"/>
    <hyperlink ref="DS16" location="null!80:80" display=" 10h-12h [SJBP]_Gà Rán KFC_CUPC1 260106_Gà Rán KFC_31 cities" xr:uid="{00000000-0004-0000-0700-0000D5020000}"/>
    <hyperlink ref="DT16" location="null!103:103" display="10h-12h [SJBP]_Pizza Hut_Mar" xr:uid="{00000000-0004-0000-0700-0000D6020000}"/>
    <hyperlink ref="DU16" location="null!103:103" display="10h-12h [SJBP]_Pizza Hut_Mar" xr:uid="{00000000-0004-0000-0700-0000D7020000}"/>
    <hyperlink ref="DV16" location="null!103:103" display="10h-12h [SJBP]_Pizza Hut_Mar" xr:uid="{00000000-0004-0000-0700-0000D8020000}"/>
    <hyperlink ref="DW16" location="null!103:103" display="10h - 12h [SJBP]_Pizza Hut_Mar 260106_Pizza Hut_21 cities" xr:uid="{00000000-0004-0000-0700-0000D9020000}"/>
    <hyperlink ref="EC16" location="null!G94" display="Brand 50%" xr:uid="{00000000-0004-0000-0700-0000DA020000}"/>
    <hyperlink ref="ED16" location="null!G94" display="Brand 50%" xr:uid="{00000000-0004-0000-0700-0000DB020000}"/>
    <hyperlink ref="EE16" location="null!G94" display="Brand 50%" xr:uid="{00000000-0004-0000-0700-0000DC020000}"/>
    <hyperlink ref="EF16" location="null!G94" display="Brand 50%" xr:uid="{00000000-0004-0000-0700-0000DD020000}"/>
    <hyperlink ref="EI16" location="null!G94" display="Brand 50%" xr:uid="{00000000-0004-0000-0700-0000DE020000}"/>
    <hyperlink ref="EO16" location="null!G94" display="Brand 50%" xr:uid="{00000000-0004-0000-0700-0000DF020000}"/>
    <hyperlink ref="EP16" location="null!G94" display="Brand 50%" xr:uid="{00000000-0004-0000-0700-0000E0020000}"/>
    <hyperlink ref="EQ16" location="null!G94" display="Brand 50%" xr:uid="{00000000-0004-0000-0700-0000E1020000}"/>
    <hyperlink ref="ER16" location="null!G94" display="Brand 50%" xr:uid="{00000000-0004-0000-0700-0000E2020000}"/>
    <hyperlink ref="ES16" location="null!G94" display="Brand 50%" xr:uid="{00000000-0004-0000-0700-0000E3020000}"/>
    <hyperlink ref="ET16" location="null!G94" display="Brand 50%" xr:uid="{00000000-0004-0000-0700-0000E4020000}"/>
    <hyperlink ref="EU16" location="null!G94" display="Brand 50%" xr:uid="{00000000-0004-0000-0700-0000E5020000}"/>
    <hyperlink ref="EV16" location="null!G94" display="Brand 50%" xr:uid="{00000000-0004-0000-0700-0000E6020000}"/>
    <hyperlink ref="EW16" location="null!G94" display="Brand 50%" xr:uid="{00000000-0004-0000-0700-0000E7020000}"/>
    <hyperlink ref="EX16" location="null!G94" display="Brand 50%" xr:uid="{00000000-0004-0000-0700-0000E8020000}"/>
    <hyperlink ref="EY16" location="null!G94" display="Brand 50%" xr:uid="{00000000-0004-0000-0700-0000E9020000}"/>
    <hyperlink ref="EZ16" location="null!G94" display="Brand 50%" xr:uid="{00000000-0004-0000-0700-0000EA020000}"/>
    <hyperlink ref="FM16" location="null!190:190" display="10h - 12h [SuperVIP]_Pizza Hut_10-26Apr" xr:uid="{00000000-0004-0000-0700-0000EB020000}"/>
    <hyperlink ref="FN16" location="null!190:190" display="10h - 12h [SuperVIP]_Pizza Hut_10-26Apr" xr:uid="{00000000-0004-0000-0700-0000EC020000}"/>
    <hyperlink ref="FO16" location="null!190:190" display="10h - 12h [SuperVIP]_Pizza Hut_10-26Apr" xr:uid="{00000000-0004-0000-0700-0000ED020000}"/>
    <hyperlink ref="FP16" location="null!190:190" display="10h - 12h [SuperVIP]_Pizza Hut_10-26Apr 260106_Pizza Hut_21 cities" xr:uid="{00000000-0004-0000-0700-0000EE020000}"/>
    <hyperlink ref="FY16" location="null!G165" display=" [VIP]_The Coffee House_13-15Apr" xr:uid="{00000000-0004-0000-0700-0000EF020000}"/>
    <hyperlink ref="FZ16" location="null!G165" display=" [VIP]_The Coffee House_13-15Apr" xr:uid="{00000000-0004-0000-0700-0000F0020000}"/>
    <hyperlink ref="GC16" location="null!G148" display="[VIP]_Cà Phê Muối Chú Long_Apr" xr:uid="{00000000-0004-0000-0700-0000F1020000}"/>
    <hyperlink ref="GD16" location="null!G148" display="[VIP]_Cà Phê Muối Chú Long_Apr" xr:uid="{00000000-0004-0000-0700-0000F2020000}"/>
    <hyperlink ref="GE16" location="null!G148" display="[VIP]_Cà Phê Muối Chú Long_Apr" xr:uid="{00000000-0004-0000-0700-0000F3020000}"/>
    <hyperlink ref="GF16" location="null!G148" display=" [VIP]_Cà Phê Muối Chú Long_Apr 260202_Cà Phê Muối Chú Long_16 cities" xr:uid="{00000000-0004-0000-0700-0000F4020000}"/>
    <hyperlink ref="GG16" location="null!G148" display="[VIP]_Cà Phê Muối Chú Long_Apr" xr:uid="{00000000-0004-0000-0700-0000F5020000}"/>
    <hyperlink ref="GH16" location="null!G148" display="[VIP]_Cà Phê Muối Chú Long_Apr" xr:uid="{00000000-0004-0000-0700-0000F6020000}"/>
    <hyperlink ref="GI16" location="null!G148" display="[VIP]_Cà Phê Muối Chú Long_Apr" xr:uid="{00000000-0004-0000-0700-0000F7020000}"/>
    <hyperlink ref="GJ16" location="null!G148" display=" [VIP]_Cà Phê Muối Chú Long_Apr 260202_Cà Phê Muối Chú Long_16 cities" xr:uid="{00000000-0004-0000-0700-0000F8020000}"/>
    <hyperlink ref="GS16" location="null!193:193" display="9h - 12h [VIP]_McDonald's_17-19Apr" xr:uid="{00000000-0004-0000-0700-0000F9020000}"/>
    <hyperlink ref="GT16" location="null!193:193" display="9h - 12h [VIP]_McDonald's_17-19Apr" xr:uid="{00000000-0004-0000-0700-0000FA020000}"/>
    <hyperlink ref="GU16" location="null!193:193" display="9h - 12h [VIP]_McDonald's_17-19Apr" xr:uid="{00000000-0004-0000-0700-0000FB020000}"/>
    <hyperlink ref="GV16" location="null!193:193" display="9h - 12h [VIP]_McDonald's_17-19Apr 251025_McDonald's_7 cities" xr:uid="{00000000-0004-0000-0700-0000FC020000}"/>
    <hyperlink ref="HF16" location="null!G166" display="[VIP]_The Coffee House_20-22Apr" xr:uid="{00000000-0004-0000-0700-0000FD020000}"/>
    <hyperlink ref="HI16" location="null!184:184" display="09h -12h [SuperVIP]_Lotteria DI_23-26Apr" xr:uid="{00000000-0004-0000-0700-0000FE020000}"/>
    <hyperlink ref="HJ16" location="null!184:184" display="09h -12h [SuperVIP]_Lotteria DI_23-26Apr" xr:uid="{00000000-0004-0000-0700-0000FF020000}"/>
    <hyperlink ref="HK16" location="null!184:184" display="09h -12h [SuperVIP]_Lotteria DI_23-26Apr" xr:uid="{00000000-0004-0000-0700-000000030000}"/>
    <hyperlink ref="HL16" location="null!184:184" display="9h-12h [SuperVIP]_Lotteria DI_23-26Apr 260116_Lotteria_41 cities" xr:uid="{00000000-0004-0000-0700-000001030000}"/>
    <hyperlink ref="D17" location="null!G94" display="[SJBP]__Brand 50%" xr:uid="{00000000-0004-0000-0700-000002030000}"/>
    <hyperlink ref="E17" location="null!G94" display="[SJBP]__Brand 50%" xr:uid="{00000000-0004-0000-0700-000003030000}"/>
    <hyperlink ref="F17" location="null!G94" display="[SJBP]__Brand 50%" xr:uid="{00000000-0004-0000-0700-000004030000}"/>
    <hyperlink ref="G17" location="null!G94" display="[SJBP]__Brand 50%" xr:uid="{00000000-0004-0000-0700-000005030000}"/>
    <hyperlink ref="H17" location="null!G94" display="[SJBP]__Brand 50%" xr:uid="{00000000-0004-0000-0700-000006030000}"/>
    <hyperlink ref="I17" location="null!G94" display="[SJBP]__Brand 50%" xr:uid="{00000000-0004-0000-0700-000007030000}"/>
    <hyperlink ref="J17" location="null!G94" display="[SJBP]__Brand 50%" xr:uid="{00000000-0004-0000-0700-000008030000}"/>
    <hyperlink ref="K17" location="null!G94" display="[SJBP]__Brand 50%" xr:uid="{00000000-0004-0000-0700-000009030000}"/>
    <hyperlink ref="P17" location="null!G52" display="[VIP]_Cheese Coffee_BOGO_Mar" xr:uid="{00000000-0004-0000-0700-00000A030000}"/>
    <hyperlink ref="Q17" location="null!G52" display="[VIP]_Cheese Coffee_BOGO_Mar" xr:uid="{00000000-0004-0000-0700-00000B030000}"/>
    <hyperlink ref="R17" location="null!G52" display="[VIP]_Cheese Coffee_BOGO_Mar" xr:uid="{00000000-0004-0000-0700-00000C030000}"/>
    <hyperlink ref="S17" location="null!G50" display="[SJBP]_Phúc Long Coffee &amp; Tea_Combo 119k_Mar" xr:uid="{00000000-0004-0000-0700-00000D030000}"/>
    <hyperlink ref="T17" location="null!G52" display="[VIP]_Cheese Coffee_BOGO_Mar" xr:uid="{00000000-0004-0000-0700-00000E030000}"/>
    <hyperlink ref="U17" location="null!G54" display="[VIP]_The Coffee House_4-6.3_x000a_" xr:uid="{00000000-0004-0000-0700-00000F030000}"/>
    <hyperlink ref="V17" location="null!G94" display="[SJBP]__Brand 50%" xr:uid="{00000000-0004-0000-0700-000010030000}"/>
    <hyperlink ref="W17" location="null!G94" display="[SJBP]__Brand 50%" xr:uid="{00000000-0004-0000-0700-000011030000}"/>
    <hyperlink ref="AJ17" location="null!G50" display="[SJBP]_Phúc Long Coffee &amp; Tea_Combo 119k_Mar" xr:uid="{00000000-0004-0000-0700-000012030000}"/>
    <hyperlink ref="AK17" location="null!G53" display="[SuperVIP]_The Coffee House_9-11.3" xr:uid="{00000000-0004-0000-0700-000013030000}"/>
    <hyperlink ref="AN17" location="null!G94" display="Brand 50%" xr:uid="{00000000-0004-0000-0700-000014030000}"/>
    <hyperlink ref="AO17" location="null!G94" display="Brand 50%" xr:uid="{00000000-0004-0000-0700-000015030000}"/>
    <hyperlink ref="AP17" location="null!G94" display="Brand 50%" xr:uid="{00000000-0004-0000-0700-000016030000}"/>
    <hyperlink ref="AQ17" location="null!G41" display="[VIP]_Gong Cha_9-11Mar 260109_Gong Cha_7 cities" xr:uid="{00000000-0004-0000-0700-000017030000}"/>
    <hyperlink ref="AR17" location="null!G41" display="[VIP]_Gong Cha_9-11Mar" xr:uid="{00000000-0004-0000-0700-000018030000}"/>
    <hyperlink ref="AS17" location="null!G41" display="[VIP]_Gong Cha_9-11Mar" xr:uid="{00000000-0004-0000-0700-000019030000}"/>
    <hyperlink ref="AT17" location="null!G94" display="Brand 50%" xr:uid="{00000000-0004-0000-0700-00001A030000}"/>
    <hyperlink ref="AU17" location="null!G94" display="Brand 50%" xr:uid="{00000000-0004-0000-0700-00001B030000}"/>
    <hyperlink ref="AV17" location="null!G50" display=" [SJBP]_Phúc Long Coffee &amp; Tea_Combo 119k_Mar_x000a_" xr:uid="{00000000-0004-0000-0700-00001C030000}"/>
    <hyperlink ref="AW17" location="null!G50" display=" [SJBP]_Phúc Long Coffee &amp; Tea_Combo 119k_Mar_x000a_" xr:uid="{00000000-0004-0000-0700-00001D030000}"/>
    <hyperlink ref="AX17" location="null!G50" display=" [SJBP]_Phúc Long Coffee &amp; Tea_Combo 119k_Mar_x000a_" xr:uid="{00000000-0004-0000-0700-00001E030000}"/>
    <hyperlink ref="AY17" location="null!G50" display=" [SJBP]_Phúc Long Coffee &amp; Tea_Combo 119k_Mar_x000a_" xr:uid="{00000000-0004-0000-0700-00001F030000}"/>
    <hyperlink ref="AZ17" location="null!G36" display="[SuperVIP]_Trà Sữa May Cha_Mar" xr:uid="{00000000-0004-0000-0700-000020030000}"/>
    <hyperlink ref="BA17" location="null!5:5" display="[Win 2]_Tocotoco_Mar" xr:uid="{00000000-0004-0000-0700-000021030000}"/>
    <hyperlink ref="BB17" location="null!G36" display="[SuperVIP]_Trà Sữa May Cha_Mar" xr:uid="{00000000-0004-0000-0700-000022030000}"/>
    <hyperlink ref="BC17" location="null!G36" display="[SuperVIP]_Trà Sữa May Cha_Mar 260106_Trà Sữa May Cha_9 cities" xr:uid="{00000000-0004-0000-0700-000023030000}"/>
    <hyperlink ref="BD17" location="null!G94" display="Brand 50%" xr:uid="{00000000-0004-0000-0700-000024030000}"/>
    <hyperlink ref="BE17" location="null!G94" display="Brand 50%" xr:uid="{00000000-0004-0000-0700-000025030000}"/>
    <hyperlink ref="BF17" location="null!G36" display="[SuperVIP]_Trà Sữa May Cha_Mar" xr:uid="{00000000-0004-0000-0700-000026030000}"/>
    <hyperlink ref="BG17" location="null!G36" display="[SuperVIP]_Trà Sữa May Cha_Mar 260106_Trà Sữa May Cha_9 cities" xr:uid="{00000000-0004-0000-0700-000027030000}"/>
    <hyperlink ref="BH17" location="null!G94" display="Brand 50%" xr:uid="{00000000-0004-0000-0700-000028030000}"/>
    <hyperlink ref="BI17" location="null!G94" display="Brand 50%" xr:uid="{00000000-0004-0000-0700-000029030000}"/>
    <hyperlink ref="BJ17" location="null!G94" display="Brand 50%" xr:uid="{00000000-0004-0000-0700-00002A030000}"/>
    <hyperlink ref="BK17" location="null!G94" display="Brand 50%" xr:uid="{00000000-0004-0000-0700-00002B030000}"/>
    <hyperlink ref="BL17" location="null!G94" display="Brand 50%" xr:uid="{00000000-0004-0000-0700-00002C030000}"/>
    <hyperlink ref="BM17" location="null!G94" display="Brand 50%" xr:uid="{00000000-0004-0000-0700-00002D030000}"/>
    <hyperlink ref="BN17" location="null!G94" display="Brand 50%" xr:uid="{00000000-0004-0000-0700-00002E030000}"/>
    <hyperlink ref="BO17" location="null!G94" display="Brand 50%" xr:uid="{00000000-0004-0000-0700-00002F030000}"/>
    <hyperlink ref="BP17" location="null!G39" display="[SuperVIP]_Phê La_16-20Mar " xr:uid="{00000000-0004-0000-0700-000030030000}"/>
    <hyperlink ref="BQ17" location="null!G39" display="[SuperVIP]_Phê La_16-20Mar " xr:uid="{00000000-0004-0000-0700-000031030000}"/>
    <hyperlink ref="BR17" location="null!G39" display="[SuperVIP]_Phê La_16-20Mar " xr:uid="{00000000-0004-0000-0700-000032030000}"/>
    <hyperlink ref="BS17" location="null!G39" display="[SuperVIP]_Phê La_16-20Mar 260116_Phê La_11 cities" xr:uid="{00000000-0004-0000-0700-000033030000}"/>
    <hyperlink ref="BT17" location="null!G39" display="[SuperVIP]_Phê La_16-20Mar 260116_Phê La_11 cities" xr:uid="{00000000-0004-0000-0700-000034030000}"/>
    <hyperlink ref="BU17" location="null!G39" display="[SuperVIP]_Phê La_16-20Mar 260116_Phê La_11 cities_x000a_[SuperVIP]_The Coffee House_9-11.3" xr:uid="{00000000-0004-0000-0700-000035030000}"/>
    <hyperlink ref="BV17" location="null!G39" display="[SuperVIP]_Phê La_16-20Mar 260116_Phê La_11 cities" xr:uid="{00000000-0004-0000-0700-000036030000}"/>
    <hyperlink ref="BW17" location="null!G39" display="[SuperVIP]_Phê La_16-20Mar 260116_Phê La_11 cities" xr:uid="{00000000-0004-0000-0700-000037030000}"/>
    <hyperlink ref="BX17" location="null!G175" display="[SJBP]_The Coffee House_1đ" xr:uid="{00000000-0004-0000-0700-000038030000}"/>
    <hyperlink ref="BY17" location="null!G175" display="[SJBP]_The Coffee House_1đ" xr:uid="{00000000-0004-0000-0700-000039030000}"/>
    <hyperlink ref="BZ17" location="null!G59" display="[SuperVIP]_Highlands Coffee_16-20Mar" xr:uid="{00000000-0004-0000-0700-00003A030000}"/>
    <hyperlink ref="CA17" location="null!G175" display="[SJBP]_The Coffee House_1đ 251014_The Coffee House_8 cities" xr:uid="{00000000-0004-0000-0700-00003B030000}"/>
    <hyperlink ref="CB17" location="null!G43" display="[VIP]_Trà Sữa Sunday Basic_Mar" xr:uid="{00000000-0004-0000-0700-00003C030000}"/>
    <hyperlink ref="CC17" location="null!G175" display="[SJBP]_The Coffee House_1đ" xr:uid="{00000000-0004-0000-0700-00003D030000}"/>
    <hyperlink ref="CD17" location="null!8:8" display="[Win 1]_Trà Sữa May Cha_Mar" xr:uid="{00000000-0004-0000-0700-00003E030000}"/>
    <hyperlink ref="CE17" location="null!G175" display="[SJBP]_The Coffee House_1đ 251014_The Coffee House_8 cities" xr:uid="{00000000-0004-0000-0700-00003F030000}"/>
    <hyperlink ref="CF17" location="null!G70" display="[SJBP]_Cheese Coffee_WC_Mar" xr:uid="{00000000-0004-0000-0700-000040030000}"/>
    <hyperlink ref="CG17" location="null!G70" display="[SJBP]_Cheese Coffee_WC_Mar" xr:uid="{00000000-0004-0000-0700-000041030000}"/>
    <hyperlink ref="CH17" location="null!G70" display="[SJBP]_Cheese Coffee_WC_Mar" xr:uid="{00000000-0004-0000-0700-000042030000}"/>
    <hyperlink ref="CI17" location="null!8:8" display="[Win 1]_Trà Sữa May Cha_Mar_BD,CT,AG,TG,BH,LA,KG,DL,Hue" xr:uid="{00000000-0004-0000-0700-000043030000}"/>
    <hyperlink ref="CJ17" location="null!G38" display="[VIP]_Tocotoco_Mar" xr:uid="{00000000-0004-0000-0700-000044030000}"/>
    <hyperlink ref="CK17" location="null!G38" display="[VIP]_Tocotoco_Mar" xr:uid="{00000000-0004-0000-0700-000045030000}"/>
    <hyperlink ref="CL17" location="null!G94" display="Brand 50%" xr:uid="{00000000-0004-0000-0700-000046030000}"/>
    <hyperlink ref="CM17" location="null!G94" display="Brand 50%" xr:uid="{00000000-0004-0000-0700-000047030000}"/>
    <hyperlink ref="CN17" location="null!G175" display="[SJBP]_The Coffee House_1đ" xr:uid="{00000000-0004-0000-0700-000048030000}"/>
    <hyperlink ref="CO17" location="null!G175" display="[SJBP]_The Coffee House_1đ" xr:uid="{00000000-0004-0000-0700-000049030000}"/>
    <hyperlink ref="CP17" location="null!G176" display="[SJBP]_Highlands Coffee_23-26Mar" xr:uid="{00000000-0004-0000-0700-00004A030000}"/>
    <hyperlink ref="CQ17" location="null!G175" display="[SJBP]_The Coffee House_1đ 251014_The Coffee House_8 cities" xr:uid="{00000000-0004-0000-0700-00004B030000}"/>
    <hyperlink ref="CR17" location="null!G175" display="[SJBP]_The Coffee House_1đ" xr:uid="{00000000-0004-0000-0700-00004C030000}"/>
    <hyperlink ref="CS17" location="null!G175" display="[SJBP]_The Coffee House_1đ" xr:uid="{00000000-0004-0000-0700-00004D030000}"/>
    <hyperlink ref="CT17" location="null!G176" display="[SJBP]_Highlands Coffee_23-26Mar" xr:uid="{00000000-0004-0000-0700-00004E030000}"/>
    <hyperlink ref="CU17" location="null!G175" display="[SJBP]_The Coffee House_1đ 251014_The Coffee House_8 cities" xr:uid="{00000000-0004-0000-0700-00004F030000}"/>
    <hyperlink ref="CV17" location="null!G42" display="[VIP]_Gong Cha_23-25Mar" xr:uid="{00000000-0004-0000-0700-000050030000}"/>
    <hyperlink ref="CW17" location="null!G42" display="[VIP]_Gong Cha_23-25Mar " xr:uid="{00000000-0004-0000-0700-000051030000}"/>
    <hyperlink ref="CX17" location="null!9:9" display="[Combo 1]_Trà Sữa May Cha_Mar" xr:uid="{00000000-0004-0000-0700-000052030000}"/>
    <hyperlink ref="CY17" location="null!G42" display="[VIP]_Gong Cha_23-25Mar 260109_Gong Cha_7 cities" xr:uid="{00000000-0004-0000-0700-000053030000}"/>
    <hyperlink ref="CZ17" location="null!G70" display="[SJBP]_Cheese Coffee_WC_Mar" xr:uid="{00000000-0004-0000-0700-000054030000}"/>
    <hyperlink ref="DA17" location="null!G70" display="[SJBP]_Cheese Coffee_WC_Mar" xr:uid="{00000000-0004-0000-0700-000055030000}"/>
    <hyperlink ref="DB17" location="null!G70" display="[SJBP]_Cheese Coffee_WC_Mar" xr:uid="{00000000-0004-0000-0700-000056030000}"/>
    <hyperlink ref="DC17" location="null!G55" display=" [VIP]_The Coffee House_25-27Mar 251014_The Coffee House_8 cities" xr:uid="{00000000-0004-0000-0700-000057030000}"/>
    <hyperlink ref="DD17" location="null!G70" display="[SJBP]_Cheese Coffee_WC_Mar" xr:uid="{00000000-0004-0000-0700-000058030000}"/>
    <hyperlink ref="DE17" location="null!G70" display="[SJBP]_Cheese Coffee_WC_Mar" xr:uid="{00000000-0004-0000-0700-000059030000}"/>
    <hyperlink ref="DF17" location="null!G70" display="[SJBP]_Cheese Coffee_WC_Mar" xr:uid="{00000000-0004-0000-0700-00005A030000}"/>
    <hyperlink ref="DG17" location="null!G55" display="[VIP]_The Coffee House_25-27Mar" xr:uid="{00000000-0004-0000-0700-00005B030000}"/>
    <hyperlink ref="DH17" location="null!G70" display="[SJBP]_Cheese Coffee_WC_Mar" xr:uid="{00000000-0004-0000-0700-00005C030000}"/>
    <hyperlink ref="DI17" location="null!G70" display="[SJBP]_Cheese Coffee_WC_Mar" xr:uid="{00000000-0004-0000-0700-00005D030000}"/>
    <hyperlink ref="DJ17" location="null!G70" display="[SJBP]_Cheese Coffee_WC_Mar" xr:uid="{00000000-0004-0000-0700-00005E030000}"/>
    <hyperlink ref="DK17" location="null!G201" display="[SJBP]_Highlands Coffee_-50k 260106_Highlands Coffee_41 cities" xr:uid="{00000000-0004-0000-0700-00005F030000}"/>
    <hyperlink ref="DL17" location="null!9:9" display="[Combo 1]_Trà Sữa May Cha_Mar" xr:uid="{00000000-0004-0000-0700-000060030000}"/>
    <hyperlink ref="DM17" location="null!G94" display="Brand 50%" xr:uid="{00000000-0004-0000-0700-000061030000}"/>
    <hyperlink ref="DN17" location="null!9:9" display="[Combo 1]_Trà Sữa May Cha_Mar" xr:uid="{00000000-0004-0000-0700-000062030000}"/>
    <hyperlink ref="DO17" location="null!9:9" display="[Combo 1]_Trà Sữa May Cha_Mar_BD,CT,AG,TG,BH,LA,KG,DL,Hue" xr:uid="{00000000-0004-0000-0700-000063030000}"/>
    <hyperlink ref="DP17" location="null!G56" display="[SJBP]_The Coffee House_WC Mon" xr:uid="{00000000-0004-0000-0700-000064030000}"/>
    <hyperlink ref="DQ17" location="null!G56" display="[SJBP]_The Coffee House_WC Mon" xr:uid="{00000000-0004-0000-0700-000065030000}"/>
    <hyperlink ref="DR17" location="null!G70" display="[SJBP]_Cheese Coffee_WC_Mar" xr:uid="{00000000-0004-0000-0700-000066030000}"/>
    <hyperlink ref="DS17" location="null!G56" display=" [SJBP]_The Coffee House_WC Mon" xr:uid="{00000000-0004-0000-0700-000067030000}"/>
    <hyperlink ref="DT17" location="null!G70" display="[SJBP]_Cheese Coffee_WC_Mar" xr:uid="{00000000-0004-0000-0700-000068030000}"/>
    <hyperlink ref="DU17" location="null!G70" display="[SJBP]_Cheese Coffee_WC_Mar" xr:uid="{00000000-0004-0000-0700-000069030000}"/>
    <hyperlink ref="DV17" location="null!G70" display="[SJBP]_Cheese Coffee_WC_Mar" xr:uid="{00000000-0004-0000-0700-00006A030000}"/>
    <hyperlink ref="DW17" location="null!G201" display="[SJBP]_Highlands Coffee_-50k 260106_Highlands Coffee_41 cities" xr:uid="{00000000-0004-0000-0700-00006B030000}"/>
    <hyperlink ref="DY17" location="null!G149" display="[SuperVIP]_Phê La_1-3Apr" xr:uid="{00000000-0004-0000-0700-00006C030000}"/>
    <hyperlink ref="DZ17" location="null!G149" display="[SuperVIP]_Phê La_1-3Apr" xr:uid="{00000000-0004-0000-0700-00006D030000}"/>
    <hyperlink ref="EA17" location="null!G149" display="[SuperVIP]_Phê La_1-3Apr" xr:uid="{00000000-0004-0000-0700-00006E030000}"/>
    <hyperlink ref="EB17" location="null!G149" display="[SuperVIP]_Phê La_1-3Apr 260116_Phê La_11 cities" xr:uid="{00000000-0004-0000-0700-00006F030000}"/>
    <hyperlink ref="EC17" location="null!G94" display="Brand 50%" xr:uid="{00000000-0004-0000-0700-000070030000}"/>
    <hyperlink ref="ED17" location="null!G94" display="Brand 50%" xr:uid="{00000000-0004-0000-0700-000071030000}"/>
    <hyperlink ref="EE17" location="null!G94" display="Brand 50%" xr:uid="{00000000-0004-0000-0700-000072030000}"/>
    <hyperlink ref="EF17" location="null!G94" display="Brand 50%" xr:uid="{00000000-0004-0000-0700-000073030000}"/>
    <hyperlink ref="EG17" location="null!G145" display="[VIP]_Tocotoco_Apr" xr:uid="{00000000-0004-0000-0700-000074030000}"/>
    <hyperlink ref="EH17" location="null!G94" display="Brand 50%" xr:uid="{00000000-0004-0000-0700-000075030000}"/>
    <hyperlink ref="EI17" location="null!G94" display="Brand 50%" xr:uid="{00000000-0004-0000-0700-000076030000}"/>
    <hyperlink ref="EJ17" location="null!G94" display="Brand 50%" xr:uid="{00000000-0004-0000-0700-000077030000}"/>
    <hyperlink ref="EO17" location="null!G145" display="[VIP]_Tocotoco_Apr" xr:uid="{00000000-0004-0000-0700-000078030000}"/>
    <hyperlink ref="EP17" location="null!G94" display="Brand 50%" xr:uid="{00000000-0004-0000-0700-000079030000}"/>
    <hyperlink ref="EQ17" location="null!G94" display="Brand 50%" xr:uid="{00000000-0004-0000-0700-00007A030000}"/>
    <hyperlink ref="ER17" location="null!G94" display="Brand 50%" xr:uid="{00000000-0004-0000-0700-00007B030000}"/>
    <hyperlink ref="ES17" location="null!G94" display="Brand 50%" xr:uid="{00000000-0004-0000-0700-00007C030000}"/>
    <hyperlink ref="ET17" location="null!G94" display="Brand 50%" xr:uid="{00000000-0004-0000-0700-00007D030000}"/>
    <hyperlink ref="EU17" location="null!G94" display="Brand 50%" xr:uid="{00000000-0004-0000-0700-00007E030000}"/>
    <hyperlink ref="EV17" location="null!G94" display="Brand 50%" xr:uid="{00000000-0004-0000-0700-00007F030000}"/>
    <hyperlink ref="EW17" location="null!G240" display="[VIP]_Cheese Coffee_Combo 89k" xr:uid="{00000000-0004-0000-0700-000080030000}"/>
    <hyperlink ref="EX17" location="null!G240" display="[VIP]_Cheese Coffee_Combo 89k" xr:uid="{00000000-0004-0000-0700-000081030000}"/>
    <hyperlink ref="EY17" location="null!G240" display="[VIP]_Cheese Coffee_Combo 89k" xr:uid="{00000000-0004-0000-0700-000082030000}"/>
    <hyperlink ref="EZ17" location="null!G94" display="Brand 50%" xr:uid="{00000000-0004-0000-0700-000083030000}"/>
    <hyperlink ref="FA17" location="null!G151" display="[VIP]_Gong Cha_6-8Apr" xr:uid="{00000000-0004-0000-0700-000084030000}"/>
    <hyperlink ref="FB17" location="null!G151" display="[VIP]_Gong Cha_6-8Apr" xr:uid="{00000000-0004-0000-0700-000085030000}"/>
    <hyperlink ref="FD17" location="null!G151" display="[VIP]_Gong Cha_6-8Apr 260109_Gong Cha_7 cities" xr:uid="{00000000-0004-0000-0700-000086030000}"/>
    <hyperlink ref="FE17" location="null!G157" display="[VIP]_Phúc Long Coffee &amp; Tea_Combo 79k_Apr " xr:uid="{00000000-0004-0000-0700-000087030000}"/>
    <hyperlink ref="FF17" location="null!G157" display="[VIP]_Phúc Long Coffee &amp; Tea_Combo 79k_Apr " xr:uid="{00000000-0004-0000-0700-000088030000}"/>
    <hyperlink ref="FG17" location="null!G157" display="[VIP]_Phúc Long Coffee &amp; Tea_Combo 79k_Apr " xr:uid="{00000000-0004-0000-0700-000089030000}"/>
    <hyperlink ref="FH17" location="null!G157" display="[VIP]_Phúc Long Coffee &amp; Tea_Combo 79k_Apr 260106_Phúc Long Coffee &amp; Tea_20 cities" xr:uid="{00000000-0004-0000-0700-00008A030000}"/>
    <hyperlink ref="FI17" location="null!G143" display="[SuperVIP]_Trà Sữa May Cha_Apr " xr:uid="{00000000-0004-0000-0700-00008B030000}"/>
    <hyperlink ref="FK17" location="null!G143" display="[SuperVIP]_Trà Sữa May Cha_Apr " xr:uid="{00000000-0004-0000-0700-00008C030000}"/>
    <hyperlink ref="FL17" location="null!G143" display="[SuperVIP]_Trà Sữa May Cha_Apr  260106_Trà Sữa May Cha_9 cities" xr:uid="{00000000-0004-0000-0700-00008D030000}"/>
    <hyperlink ref="FM17" location="null!G242" display="[VIP]_Trà sữa Mixue_Apr" xr:uid="{00000000-0004-0000-0700-00008E030000}"/>
    <hyperlink ref="FN17" location="null!G242" display="[VIP]_Trà sữa Mixue_Apr" xr:uid="{00000000-0004-0000-0700-00008F030000}"/>
    <hyperlink ref="FO17" location="null!G242" display="[VIP]_Trà sữa Mixue_Apr" xr:uid="{00000000-0004-0000-0700-000090030000}"/>
    <hyperlink ref="FP17" location="null!G242" display="[VIP]_Trà sữa Mixue_Apr 260318_Trà sữa Mixue_30 cities" xr:uid="{00000000-0004-0000-0700-000091030000}"/>
    <hyperlink ref="FY17" location="null!G239" display="[VIP]_Cheese Coffee_BOGO_Apr" xr:uid="{00000000-0004-0000-0700-000092030000}"/>
    <hyperlink ref="GC17" location="null!G239" display="[VIP]_Cheese Coffee_BOGO_Apr" xr:uid="{00000000-0004-0000-0700-000093030000}"/>
    <hyperlink ref="GD17" location="null!G239" display="[VIP]_Cheese Coffee_BOGO_Apr" xr:uid="{00000000-0004-0000-0700-000094030000}"/>
    <hyperlink ref="GE17" location="null!G239" display="[VIP]_Cheese Coffee_BOGO_Apr" xr:uid="{00000000-0004-0000-0700-000095030000}"/>
    <hyperlink ref="GG17" location="null!G150" display="[SuperVIP]_Phê La_13-17Apr" xr:uid="{00000000-0004-0000-0700-000096030000}"/>
    <hyperlink ref="GH17" location="null!G150" display="[SuperVIP]_Phê La_13-17Apr" xr:uid="{00000000-0004-0000-0700-000097030000}"/>
    <hyperlink ref="GI17" location="null!G150" display="[SuperVIP]_Phê La_13-17Apr" xr:uid="{00000000-0004-0000-0700-000098030000}"/>
    <hyperlink ref="GJ17" location="null!G150" display="[SuperVIP]_Phê La_13-17Apr 260116_Phê La_11 cities" xr:uid="{00000000-0004-0000-0700-000099030000}"/>
    <hyperlink ref="GK17" location="null!G146" display="[VIP]_Trà Sữa May Cha_Apr" xr:uid="{00000000-0004-0000-0700-00009A030000}"/>
    <hyperlink ref="GM17" location="null!G146" display="[VIP]_Trà Sữa May Cha_Apr" xr:uid="{00000000-0004-0000-0700-00009B030000}"/>
    <hyperlink ref="GN17" location="null!G146" display="[VIP]_Trà Sữa May Cha_Apr 260106_Trà Sữa May Cha_9 cities" xr:uid="{00000000-0004-0000-0700-00009C030000}"/>
    <hyperlink ref="GS17" location="null!G145" display="[VIP]_Tocotoco_Apr" xr:uid="{00000000-0004-0000-0700-00009D030000}"/>
    <hyperlink ref="GT17" location="null!G145" display="[VIP]_Tocotoco_Apr" xr:uid="{00000000-0004-0000-0700-00009E030000}"/>
    <hyperlink ref="GW17" location="null!G239" display="[VIP]_Cheese Coffee_BOGO_Apr" xr:uid="{00000000-0004-0000-0700-00009F030000}"/>
    <hyperlink ref="GX17" location="null!G239" display="[VIP]_Cheese Coffee_BOGO_Apr" xr:uid="{00000000-0004-0000-0700-0000A0030000}"/>
    <hyperlink ref="GY17" location="null!G239" display="[VIP]_Cheese Coffee_BOGO_Apr" xr:uid="{00000000-0004-0000-0700-0000A1030000}"/>
    <hyperlink ref="HA17" location="null!G239" display="[VIP]_Cheese Coffee_BOGO_Apr" xr:uid="{00000000-0004-0000-0700-0000A2030000}"/>
    <hyperlink ref="HB17" location="null!G239" display="[VIP]_Cheese Coffee_BOGO_Apr" xr:uid="{00000000-0004-0000-0700-0000A3030000}"/>
    <hyperlink ref="HC17" location="null!G239" display="[VIP]_Cheese Coffee_BOGO_Apr" xr:uid="{00000000-0004-0000-0700-0000A4030000}"/>
    <hyperlink ref="HE17" location="null!G152" display="[VIP]_Gong Cha_20-22Apr" xr:uid="{00000000-0004-0000-0700-0000A5030000}"/>
    <hyperlink ref="HF17" location="null!G152" display="[VIP]_Gong Cha_20-22Apr" xr:uid="{00000000-0004-0000-0700-0000A6030000}"/>
    <hyperlink ref="HH17" location="null!G152" display="[VIP]_Gong Cha_20-22Apr  260109_Gong Cha_7 cities" xr:uid="{00000000-0004-0000-0700-0000A7030000}"/>
    <hyperlink ref="HI17" location="null!G157" display=" [VIP]_Phúc Long Coffee &amp; Tea_Combo 79k_Apr " xr:uid="{00000000-0004-0000-0700-0000A8030000}"/>
    <hyperlink ref="HJ17" location="null!G157" display=" [VIP]_Phúc Long Coffee &amp; Tea_Combo 79k_Apr " xr:uid="{00000000-0004-0000-0700-0000A9030000}"/>
    <hyperlink ref="HK17" location="null!G157" display=" [VIP]_Phúc Long Coffee &amp; Tea_Combo 79k_Apr " xr:uid="{00000000-0004-0000-0700-0000AA030000}"/>
    <hyperlink ref="HL17" location="null!G157" display="[VIP]_Phúc Long Coffee &amp; Tea_Combo 79k_Apr 260106_Phúc Long Coffee &amp; Tea_20 cities" xr:uid="{00000000-0004-0000-0700-0000AB030000}"/>
    <hyperlink ref="HM17" location="null!G147" display="[VIP]_Trà Sữa Sunday Basic_Apr" xr:uid="{00000000-0004-0000-0700-0000AC030000}"/>
    <hyperlink ref="D18" location="null!G94" display="[SJBP]__Brand 50%" xr:uid="{00000000-0004-0000-0700-0000AD030000}"/>
    <hyperlink ref="E18" location="null!G94" display="[SJBP]__Brand 50%" xr:uid="{00000000-0004-0000-0700-0000AE030000}"/>
    <hyperlink ref="F18" location="null!G94" display="[SJBP]__Brand 50%" xr:uid="{00000000-0004-0000-0700-0000AF030000}"/>
    <hyperlink ref="G18" location="null!G94" display="[SJBP]__Brand 50%" xr:uid="{00000000-0004-0000-0700-0000B0030000}"/>
    <hyperlink ref="H18" location="null!G94" display="[SJBP]__Brand 50%" xr:uid="{00000000-0004-0000-0700-0000B1030000}"/>
    <hyperlink ref="I18" location="null!G94" display="[SJBP]__Brand 50%" xr:uid="{00000000-0004-0000-0700-0000B2030000}"/>
    <hyperlink ref="J18" location="null!G94" display="[SJBP]__Brand 50%" xr:uid="{00000000-0004-0000-0700-0000B3030000}"/>
    <hyperlink ref="K18" location="null!G94" display="[SJBP]__Brand 50%" xr:uid="{00000000-0004-0000-0700-0000B4030000}"/>
    <hyperlink ref="P18" location="null!62:62" display="[VIP]_Gà Rán Popeyes_2-5Mar" xr:uid="{00000000-0004-0000-0700-0000B5030000}"/>
    <hyperlink ref="Q18" location="null!62:62" display="[VIP]_Gà Rán Popeyes_2-5Mar" xr:uid="{00000000-0004-0000-0700-0000B6030000}"/>
    <hyperlink ref="R18" location="null!62:62" display="[VIP]_Gà Rán Popeyes_2-5Mar" xr:uid="{00000000-0004-0000-0700-0000B7030000}"/>
    <hyperlink ref="S18" location="null!62:62" display="[VIP]_Gà Rán Popeyes_2-5Mar 241231_Gà Rán Popeyes_9 cities" xr:uid="{00000000-0004-0000-0700-0000B8030000}"/>
    <hyperlink ref="T18" location="null!62:62" display="[VIP]_Gà Rán Popeyes_2-5Mar" xr:uid="{00000000-0004-0000-0700-0000B9030000}"/>
    <hyperlink ref="U18" location="null!62:62" display="[VIP]_Gà Rán Popeyes_2-5Mar" xr:uid="{00000000-0004-0000-0700-0000BA030000}"/>
    <hyperlink ref="V18" location="null!62:62" display="[VIP]_Gà Rán Popeyes_2-5Mar" xr:uid="{00000000-0004-0000-0700-0000BB030000}"/>
    <hyperlink ref="W18" location="null!62:62" display="[VIP]_Gà Rán Popeyes_2-5Mar 241231_Gà Rán Popeyes_9 cities" xr:uid="{00000000-0004-0000-0700-0000BC030000}"/>
    <hyperlink ref="X18" location="null!G73" display="[SuperVIP]_Pizza Hut_Mar" xr:uid="{00000000-0004-0000-0700-0000BD030000}"/>
    <hyperlink ref="Y18" location="null!G73" display="[SuperVIP]_Pizza Hut_Mar" xr:uid="{00000000-0004-0000-0700-0000BE030000}"/>
    <hyperlink ref="Z18" location="null!G73" display="[SuperVIP]_Pizza Hut_Mar" xr:uid="{00000000-0004-0000-0700-0000BF030000}"/>
    <hyperlink ref="AA18" location="null!G73" display="[SuperVIP]_Pizza Hut_Mar 260106_Pizza Hut_21 citie" xr:uid="{00000000-0004-0000-0700-0000C0030000}"/>
    <hyperlink ref="AB18" location="null!60:60" display=" [SuperVIP]_Gà Rán KFC_4-29Mar" xr:uid="{00000000-0004-0000-0700-0000C1030000}"/>
    <hyperlink ref="AC18" location="null!60:60" display=" [SuperVIP]_Gà Rán KFC_4-29Mar" xr:uid="{00000000-0004-0000-0700-0000C2030000}"/>
    <hyperlink ref="AD18" location="null!60:60" display=" [SuperVIP]_Gà Rán KFC_4-29Mar" xr:uid="{00000000-0004-0000-0700-0000C3030000}"/>
    <hyperlink ref="AE18" location="null!60:60" display=" [SuperVIP]_Gà Rán KFC_4-29Mar 260106_Gà Rán KFC_31 cities" xr:uid="{00000000-0004-0000-0700-0000C4030000}"/>
    <hyperlink ref="AJ18" location="null!64:64" display="[SuperVIP]_Cơm Thố Anh Nguyễn_11-15Mar" xr:uid="{00000000-0004-0000-0700-0000C5030000}"/>
    <hyperlink ref="AK18" location="null!64:64" display="[SuperVIP]_Cơm Thố Anh Nguyễn_11-15Mar" xr:uid="{00000000-0004-0000-0700-0000C6030000}"/>
    <hyperlink ref="AL18" location="null!G94" display="Brand 50%" xr:uid="{00000000-0004-0000-0700-0000C7030000}"/>
    <hyperlink ref="AM18" location="null!64:64" display="[SuperVIP]_Cơm Thố Anh Nguyễn_11-15Mar 250421_Cơm Thố Anh Nguyễn_13 cities" xr:uid="{00000000-0004-0000-0700-0000C8030000}"/>
    <hyperlink ref="AN18" location="null!G94" display="Brand 50%" xr:uid="{00000000-0004-0000-0700-0000C9030000}"/>
    <hyperlink ref="AO18" location="null!G94" display="Brand 50%" xr:uid="{00000000-0004-0000-0700-0000CA030000}"/>
    <hyperlink ref="AP18" location="null!G94" display="Brand 50%" xr:uid="{00000000-0004-0000-0700-0000CB030000}"/>
    <hyperlink ref="AQ18" location="null!G94" display="Brand 50%" xr:uid="{00000000-0004-0000-0700-0000CC030000}"/>
    <hyperlink ref="AR18" location="null!G94" display="Brand 50%" xr:uid="{00000000-0004-0000-0700-0000CD030000}"/>
    <hyperlink ref="AS18" location="null!G94" display="Brand 50%" xr:uid="{00000000-0004-0000-0700-0000CE030000}"/>
    <hyperlink ref="AT18" location="null!G94" display="Brand 50%" xr:uid="{00000000-0004-0000-0700-0000CF030000}"/>
    <hyperlink ref="AU18" location="null!G94" display="Brand 50%" xr:uid="{00000000-0004-0000-0700-0000D0030000}"/>
    <hyperlink ref="AV18" location="null!G82" display="[VIP]_Gà Rán Texas Chicken_Mar " xr:uid="{00000000-0004-0000-0700-0000D1030000}"/>
    <hyperlink ref="AW18" location="null!G82" display="[VIP]_Gà Rán Texas Chicken_Mar " xr:uid="{00000000-0004-0000-0700-0000D2030000}"/>
    <hyperlink ref="AX18" location="null!G82" display="[VIP]_Gà Rán Texas Chicken_Mar " xr:uid="{00000000-0004-0000-0700-0000D3030000}"/>
    <hyperlink ref="AY18" location="null!G82" display="[VIP]_Gà Rán Texas Chicken_Mar  250102_Gà Rán Texas Chicken_6 cities" xr:uid="{00000000-0004-0000-0700-0000D4030000}"/>
    <hyperlink ref="AZ18" location="null!64:64" display="[SuperVIP]_Cơm Thố Anh Nguyễn_11-15Mar" xr:uid="{00000000-0004-0000-0700-0000D5030000}"/>
    <hyperlink ref="BA18" location="null!64:64" display="[SuperVIP]_Cơm Thố Anh Nguyễn_11-15Mar" xr:uid="{00000000-0004-0000-0700-0000D6030000}"/>
    <hyperlink ref="BB18" location="null!63:63" display="[SuperVIP]_Gà Rán Popeyes_13-15Mar" xr:uid="{00000000-0004-0000-0700-0000D7030000}"/>
    <hyperlink ref="BC18" location="null!64:64" display="[SuperVIP]_Cơm Thố Anh Nguyễn_11-15Mar 250421_Cơm Thố Anh Nguyễn_13 cities" xr:uid="{00000000-0004-0000-0700-0000D8030000}"/>
    <hyperlink ref="BD18" location="null!G71" display="[VIP]_McDonald's_Mar" xr:uid="{00000000-0004-0000-0700-0000D9030000}"/>
    <hyperlink ref="BE18" location="null!G71" display="[VIP]_McDonald's_Mar" xr:uid="{00000000-0004-0000-0700-0000DA030000}"/>
    <hyperlink ref="BF18" location="null!G71" display="[VIP]_McDonald's_Mar" xr:uid="{00000000-0004-0000-0700-0000DB030000}"/>
    <hyperlink ref="BG18" location="null!G71" display="[VIP]_McDonald's_Mar  251025_McDonald's_7 cities" xr:uid="{00000000-0004-0000-0700-0000DC030000}"/>
    <hyperlink ref="BH18" location="null!63:63" display="[SuperVIP]_Gà Rán Popeyes_13-15Mar" xr:uid="{00000000-0004-0000-0700-0000DD030000}"/>
    <hyperlink ref="BI18" location="null!63:63" display="[SuperVIP]_Gà Rán Popeyes_13-15Mar" xr:uid="{00000000-0004-0000-0700-0000DE030000}"/>
    <hyperlink ref="BJ18" location="null!63:63" display="[SuperVIP]_Gà Rán Popeyes_13-15Mar" xr:uid="{00000000-0004-0000-0700-0000DF030000}"/>
    <hyperlink ref="BK18" location="null!63:63" display="[SuperVIP]_Gà Rán Popeyes_13-15Mar 241231_Gà Rán Popeyes_9 cities" xr:uid="{00000000-0004-0000-0700-0000E0030000}"/>
    <hyperlink ref="BL18" location="null!80:80" display="Brand 50%_x000a_[SJBP]_Gà Rán KFC_CUPC1" xr:uid="{00000000-0004-0000-0700-0000E1030000}"/>
    <hyperlink ref="BM18" location="null!80:80" display="Brand 50%_x000a_[SJBP]_Gà Rán KFC_CUPC1" xr:uid="{00000000-0004-0000-0700-0000E2030000}"/>
    <hyperlink ref="BN18" location="null!80:80" display="Brand 50%_x000a_[SJBP]_Gà Rán KFC_CUPC1" xr:uid="{00000000-0004-0000-0700-0000E3030000}"/>
    <hyperlink ref="BO18" location="null!80:80" display="Brand 50%_x000a_[SJBP]_Gà Rán KFC_CUPC1 260106_Gà Rán KFC_31 cities" xr:uid="{00000000-0004-0000-0700-0000E4030000}"/>
    <hyperlink ref="BP18" location="null!102:102" display="[SJBP]_McDonald's_Mar" xr:uid="{00000000-0004-0000-0700-0000E5030000}"/>
    <hyperlink ref="BQ18" location="null!102:102" display="[SJBP]_McDonald's_Mar" xr:uid="{00000000-0004-0000-0700-0000E6030000}"/>
    <hyperlink ref="BR18" location="null!102:102" display="[SJBP]_McDonald's_Mar" xr:uid="{00000000-0004-0000-0700-0000E7030000}"/>
    <hyperlink ref="BS18" location="null!102:102" display="[SJBP]_McDonald's_Mar 251025_McDonald's_7 cities" xr:uid="{00000000-0004-0000-0700-0000E8030000}"/>
    <hyperlink ref="BT18" location="null!G81" display="[SuperVIP]_Lotteria DI_16-19Mar" xr:uid="{00000000-0004-0000-0700-0000E9030000}"/>
    <hyperlink ref="BU18" location="null!G81" display="[SuperVIP]_Lotteria DI_16-19Mar" xr:uid="{00000000-0004-0000-0700-0000EA030000}"/>
    <hyperlink ref="BV18" location="null!G81" display="[SuperVIP]_Lotteria DI_16-19Mar" xr:uid="{00000000-0004-0000-0700-0000EB030000}"/>
    <hyperlink ref="BW18" location="null!G81" display="[SuperVIP]_Lotteria DI_16-19Mar 260116_Lotteria_41 cities" xr:uid="{00000000-0004-0000-0700-0000EC030000}"/>
    <hyperlink ref="BX18" location="null!103:103" display="[SJBP]_Pizza Hut_Mar" xr:uid="{00000000-0004-0000-0700-0000ED030000}"/>
    <hyperlink ref="BY18" location="null!103:103" display="[SJBP]_Pizza Hut_Mar" xr:uid="{00000000-0004-0000-0700-0000EE030000}"/>
    <hyperlink ref="BZ18" location="null!103:103" display="[SJBP]_Pizza Hut_Mar" xr:uid="{00000000-0004-0000-0700-0000EF030000}"/>
    <hyperlink ref="CA18" location="null!103:103" display="[SJBP]_Pizza Hut_Mar 260106_Pizza Hut_21 cities" xr:uid="{00000000-0004-0000-0700-0000F0030000}"/>
    <hyperlink ref="CB18" location="null!G74" display="[VIP]_Pizza Hut_Mar" xr:uid="{00000000-0004-0000-0700-0000F1030000}"/>
    <hyperlink ref="CC18" location="null!G74" display="[VIP]_Pizza Hut_Mar" xr:uid="{00000000-0004-0000-0700-0000F2030000}"/>
    <hyperlink ref="CD18" location="null!G74" display="[VIP]_Pizza Hut_Mar" xr:uid="{00000000-0004-0000-0700-0000F3030000}"/>
    <hyperlink ref="CE18" location="null!G74" display="[VIP]_Pizza Hut_Mar 260106_Pizza Hut_21 citie" xr:uid="{00000000-0004-0000-0700-0000F4030000}"/>
    <hyperlink ref="CF18" location="null!61:61" display="[VIP]_Gà Rán KFC_20-22Mar" xr:uid="{00000000-0004-0000-0700-0000F5030000}"/>
    <hyperlink ref="CG18" location="null!61:61" display="[VIP]_Gà Rán KFC_20-22Mar" xr:uid="{00000000-0004-0000-0700-0000F6030000}"/>
    <hyperlink ref="CH18" location="null!61:61" display="[VIP]_Gà Rán KFC_20-22Mar" xr:uid="{00000000-0004-0000-0700-0000F7030000}"/>
    <hyperlink ref="CI18" location="null!61:61" display="[VIP]_Gà Rán KFC_20-22Mar 260106_Gà Rán KFC_31 cities" xr:uid="{00000000-0004-0000-0700-0000F8030000}"/>
    <hyperlink ref="CJ18" location="null!G72" display="[SuperVIP]_McDonald's_Mar" xr:uid="{00000000-0004-0000-0700-0000F9030000}"/>
    <hyperlink ref="CK18" location="null!G72" display="[SuperVIP]_McDonald's_Mar" xr:uid="{00000000-0004-0000-0700-0000FA030000}"/>
    <hyperlink ref="CL18" location="null!G72" display="[SuperVIP]_McDonald's_Mar" xr:uid="{00000000-0004-0000-0700-0000FB030000}"/>
    <hyperlink ref="CM18" location="null!G72" display="[SuperVIP]_McDonald's_Mar 251025_McDonald's_7 cities" xr:uid="{00000000-0004-0000-0700-0000FC030000}"/>
    <hyperlink ref="CN18" location="null!103:103" display="[SJBP]_Pizza Hut_Mar" xr:uid="{00000000-0004-0000-0700-0000FD030000}"/>
    <hyperlink ref="CO18" location="null!103:103" display="[SJBP]_Pizza Hut_Mar" xr:uid="{00000000-0004-0000-0700-0000FE030000}"/>
    <hyperlink ref="CP18" location="null!103:103" display="[SJBP]_Pizza Hut_Mar" xr:uid="{00000000-0004-0000-0700-0000FF030000}"/>
    <hyperlink ref="CQ18" location="null!103:103" display="[SJBP]_Pizza Hut_Mar 260106_Pizza Hut_21 cities" xr:uid="{00000000-0004-0000-0700-000000040000}"/>
    <hyperlink ref="CR18" location="null!141:141" display="[VIP]_Cơm Tấm Phúc Lộc Thọ_Mar" xr:uid="{00000000-0004-0000-0700-000001040000}"/>
    <hyperlink ref="CS18" location="null!68:68" display="[SJBP]_Cơm Thố Anh Nguyễn_Mar" xr:uid="{00000000-0004-0000-0700-000002040000}"/>
    <hyperlink ref="CT18" location="null!80:80" display="[SJBP]_Gà Rán KFC_CUPC1" xr:uid="{00000000-0004-0000-0700-000003040000}"/>
    <hyperlink ref="CU18" location="null!68:68" display="[SJBP]_Cơm Thố Anh Nguyễn_Mar 250421_Cơm Thố Anh Nguyễn_13 cities" xr:uid="{00000000-0004-0000-0700-000004040000}"/>
    <hyperlink ref="CV18" location="null!103:103" display="[SJBP]_Pizza Hut_Mar" xr:uid="{00000000-0004-0000-0700-000005040000}"/>
    <hyperlink ref="CW18" location="null!103:103" display="[SJBP]_Pizza Hut_Mar" xr:uid="{00000000-0004-0000-0700-000006040000}"/>
    <hyperlink ref="CX18" location="null!103:103" display="[SJBP]_Pizza Hut_Mar" xr:uid="{00000000-0004-0000-0700-000007040000}"/>
    <hyperlink ref="CY18" location="null!103:103" display="[SJBP]_Pizza Hut_Mar 260106_Pizza Hut_21 cities" xr:uid="{00000000-0004-0000-0700-000008040000}"/>
    <hyperlink ref="CZ18" location="null!141:141" display="[SJBP]_Pizza Hut_Mar_x000a_[VIP]_Cơm Tấm Phúc Lộc Thọ_Mar" xr:uid="{00000000-0004-0000-0700-000009040000}"/>
    <hyperlink ref="DA18" location="null!103:103" display="[SJBP]_Pizza Hut_Mar" xr:uid="{00000000-0004-0000-0700-00000A040000}"/>
    <hyperlink ref="DB18" location="null!103:103" display="[SJBP]_Pizza Hut_Mar" xr:uid="{00000000-0004-0000-0700-00000B040000}"/>
    <hyperlink ref="DC18" location="null!103:103" display="[SJBP]_Pizza Hut_Mar 260106_Pizza Hut_21 cities" xr:uid="{00000000-0004-0000-0700-00000C040000}"/>
    <hyperlink ref="DD18" location="null!66:66" display="[SJBP]_Gà Rán Popeyes_Mar" xr:uid="{00000000-0004-0000-0700-00000D040000}"/>
    <hyperlink ref="DE18" location="null!66:66" display="[SJBP]_Gà Rán Popeyes_Mar" xr:uid="{00000000-0004-0000-0700-00000E040000}"/>
    <hyperlink ref="DF18" location="null!66:66" display="[SJBP]_Gà Rán Popeyes_Mar" xr:uid="{00000000-0004-0000-0700-00000F040000}"/>
    <hyperlink ref="DG18" location="null!66:66" display="[SJBP]_Gà Rán Popeyes_Mar 241231_Gà Rán Popeyes_9 cities" xr:uid="{00000000-0004-0000-0700-000010040000}"/>
    <hyperlink ref="DH18" location="null!G83" display=" [VIP]_Domino's Pizza_Mar  " xr:uid="{00000000-0004-0000-0700-000011040000}"/>
    <hyperlink ref="DI18" location="null!G83" display=" [VIP]_Domino's Pizza_Mar  " xr:uid="{00000000-0004-0000-0700-000012040000}"/>
    <hyperlink ref="DJ18" location="null!G83" display=" [VIP]_Domino's Pizza_Mar  " xr:uid="{00000000-0004-0000-0700-000013040000}"/>
    <hyperlink ref="DK18" location="null!G83" display=" [VIP]_Domino's Pizza_Mar  250116_Domino pizza_11 cities" xr:uid="{00000000-0004-0000-0700-000014040000}"/>
    <hyperlink ref="DL18" location="null!80:80" display=" [SuperVIP]_Gà Rán KFC_4-29Mar_x000a_[SJBP]_Gà Rán KFC_CUPC1" xr:uid="{00000000-0004-0000-0700-000015040000}"/>
    <hyperlink ref="DM18" location="null!80:80" display=" [SuperVIP]_Gà Rán KFC_4-29Mar_x000a_[SJBP]_Gà Rán KFC_CUPC1" xr:uid="{00000000-0004-0000-0700-000016040000}"/>
    <hyperlink ref="DN18" location="null!80:80" display=" [SuperVIP]_Gà Rán KFC_4-29Mar_x000a_[SJBP]_Gà Rán KFC_CUPC1" xr:uid="{00000000-0004-0000-0700-000017040000}"/>
    <hyperlink ref="DO18" location="null!80:80" display=" [SuperVIP]_Gà Rán KFC_4-29Mar_x000a_[SJBP]_Gà Rán KFC_CUPC1  260106_Gà Rán KFC_31 cities" xr:uid="{00000000-0004-0000-0700-000018040000}"/>
    <hyperlink ref="DP18" location="null!103:103" display="[SJBP]_Pizza Hut_Mar" xr:uid="{00000000-0004-0000-0700-000019040000}"/>
    <hyperlink ref="DQ18" location="null!103:103" display="[SJBP]_Pizza Hut_Mar" xr:uid="{00000000-0004-0000-0700-00001A040000}"/>
    <hyperlink ref="DR18" location="null!103:103" display="[SJBP]_Pizza Hut_Mar" xr:uid="{00000000-0004-0000-0700-00001B040000}"/>
    <hyperlink ref="DS18" location="null!103:103" display="[SJBP]_Pizza Hut_Mar 260106_Pizza Hut_21 cities" xr:uid="{00000000-0004-0000-0700-00001C040000}"/>
    <hyperlink ref="DT18" location="null!68:68" display="[SJBP]_Cơm Thố Anh Nguyễn_Mar" xr:uid="{00000000-0004-0000-0700-00001D040000}"/>
    <hyperlink ref="DU18" location="null!68:68" display="[SJBP]_Cơm Thố Anh Nguyễn_Mar" xr:uid="{00000000-0004-0000-0700-00001E040000}"/>
    <hyperlink ref="DV18" location="null!80:80" display="[SJBP]_Gà Rán KFC_CUPC1" xr:uid="{00000000-0004-0000-0700-00001F040000}"/>
    <hyperlink ref="DW18" location="null!68:68" display="[SJBP]_Cơm Thố Anh Nguyễn_Mar 250421_Cơm Thố Anh Nguyễn_13 cities" xr:uid="{00000000-0004-0000-0700-000020040000}"/>
    <hyperlink ref="EC18" location="null!195:195" display="[VIP]_Cơm Thố Anh Nguyễn_1-19Apr" xr:uid="{00000000-0004-0000-0700-000021040000}"/>
    <hyperlink ref="ED18" location="null!195:195" display="[VIP]_Cơm Thố Anh Nguyễn_1-19Apr" xr:uid="{00000000-0004-0000-0700-000022040000}"/>
    <hyperlink ref="EE18" location="null!G94" display="Brand 50%" xr:uid="{00000000-0004-0000-0700-000023040000}"/>
    <hyperlink ref="EF18" location="null!195:195" display="[VIP]_Cơm Thố Anh Nguyễn_1-19Apr 250421_Cơm Thố Anh Nguyễn_13 cities" xr:uid="{00000000-0004-0000-0700-000024040000}"/>
    <hyperlink ref="EG18" location="null!G94" display="Brand 50%" xr:uid="{00000000-0004-0000-0700-000025040000}"/>
    <hyperlink ref="EH18" location="null!G94" display="Brand 50%" xr:uid="{00000000-0004-0000-0700-000026040000}"/>
    <hyperlink ref="EI18" location="null!G94" display="Brand 50%" xr:uid="{00000000-0004-0000-0700-000027040000}"/>
    <hyperlink ref="EJ18" location="null!G94" display="Brand 50%" xr:uid="{00000000-0004-0000-0700-000028040000}"/>
    <hyperlink ref="EO18" location="null!G94" display="Brand 50%" xr:uid="{00000000-0004-0000-0700-000029040000}"/>
    <hyperlink ref="EP18" location="null!G94" display="Brand 50%" xr:uid="{00000000-0004-0000-0700-00002A040000}"/>
    <hyperlink ref="EQ18" location="null!G94" display="Brand 50%" xr:uid="{00000000-0004-0000-0700-00002B040000}"/>
    <hyperlink ref="ER18" location="null!G94" display="Brand 50%" xr:uid="{00000000-0004-0000-0700-00002C040000}"/>
    <hyperlink ref="ES18" location="null!G94" display="Brand 50%" xr:uid="{00000000-0004-0000-0700-00002D040000}"/>
    <hyperlink ref="ET18" location="null!G94" display="Brand 50%" xr:uid="{00000000-0004-0000-0700-00002E040000}"/>
    <hyperlink ref="EU18" location="null!G94" display="Brand 50%" xr:uid="{00000000-0004-0000-0700-00002F040000}"/>
    <hyperlink ref="EV18" location="null!G94" display="Brand 50%" xr:uid="{00000000-0004-0000-0700-000030040000}"/>
    <hyperlink ref="EW18" location="null!183:183" display="[VIP]_Lotteria DI_6-9Apr" xr:uid="{00000000-0004-0000-0700-000031040000}"/>
    <hyperlink ref="EX18" location="null!183:183" display="[VIP]_Lotteria DI_6-9Apr" xr:uid="{00000000-0004-0000-0700-000032040000}"/>
    <hyperlink ref="EY18" location="null!183:183" display="[VIP]_Lotteria DI_6-9Apr" xr:uid="{00000000-0004-0000-0700-000033040000}"/>
    <hyperlink ref="EZ18" location="null!183:183" display="[VIP]_Lotteria DI_6-9Apr 260116_Lotteria_41 cities" xr:uid="{00000000-0004-0000-0700-000034040000}"/>
    <hyperlink ref="FA18" location="null!197:197" display="[VIP]_Gà Rán Texas Chicken_7-10Apr" xr:uid="{00000000-0004-0000-0700-000035040000}"/>
    <hyperlink ref="FB18" location="null!197:197" display="[VIP]_Gà Rán Texas Chicken_7-10Apr" xr:uid="{00000000-0004-0000-0700-000036040000}"/>
    <hyperlink ref="FC18" location="null!197:197" display="[VIP]_Gà Rán Texas Chicken_7-10Apr" xr:uid="{00000000-0004-0000-0700-000037040000}"/>
    <hyperlink ref="FD18" location="null!197:197" display="[VIP]_Gà Rán Texas Chicken_7-10Apr 250102_Gà Rán Texas Chicken_6 cities" xr:uid="{00000000-0004-0000-0700-000038040000}"/>
    <hyperlink ref="FI18" location="null!192:192" display="[SuperVIP]_McDonald's_10-12Apr" xr:uid="{00000000-0004-0000-0700-000039040000}"/>
    <hyperlink ref="FJ18" location="null!192:192" display="[SuperVIP]_McDonald's_10-12Apr" xr:uid="{00000000-0004-0000-0700-00003A040000}"/>
    <hyperlink ref="FK18" location="null!192:192" display="[SuperVIP]_McDonald's_10-12Apr" xr:uid="{00000000-0004-0000-0700-00003B040000}"/>
    <hyperlink ref="FL18" location="null!192:192" display="[SuperVIP]_McDonald's_10-12Apr 251025_McDonald's_7 cities" xr:uid="{00000000-0004-0000-0700-00003C040000}"/>
    <hyperlink ref="FY18" location="null!180:180" display="[SuperVIP]_Gà Rán KFC_3-16Apr" xr:uid="{00000000-0004-0000-0700-00003D040000}"/>
    <hyperlink ref="FZ18" location="null!180:180" display="[SuperVIP]_Gà Rán KFC_3-16Apr" xr:uid="{00000000-0004-0000-0700-00003E040000}"/>
    <hyperlink ref="GA18" location="null!180:180" display="[SuperVIP]_Gà Rán KFC_3-16Apr" xr:uid="{00000000-0004-0000-0700-00003F040000}"/>
    <hyperlink ref="GB18" location="null!180:180" display="[SuperVIP]_Gà Rán KFC_3-16Apr 260106_Gà Rán KFC_31 cities" xr:uid="{00000000-0004-0000-0700-000040040000}"/>
    <hyperlink ref="GO18" location="null!195:195" display="[VIP]_Cơm Thố Anh Nguyễn_1-19Apr" xr:uid="{00000000-0004-0000-0700-000041040000}"/>
    <hyperlink ref="GP18" location="null!195:195" display="[VIP]_Cơm Thố Anh Nguyễn_1-19Apr" xr:uid="{00000000-0004-0000-0700-000042040000}"/>
    <hyperlink ref="GR18" location="null!195:195" display="[VIP]_Cơm Thố Anh Nguyễn_1-19Apr 250421_Cơm Thố Anh Nguyễn_13 cities" xr:uid="{00000000-0004-0000-0700-000043040000}"/>
    <hyperlink ref="HU18" location="null!190:190" display="[SuperVIP]_Pizza Hut_10-26Apr" xr:uid="{00000000-0004-0000-0700-000044040000}"/>
    <hyperlink ref="HV18" location="null!190:190" display="[SuperVIP]_Pizza Hut_10-26Apr" xr:uid="{00000000-0004-0000-0700-000045040000}"/>
    <hyperlink ref="HW18" location="null!190:190" display="[SuperVIP]_Pizza Hut_10-26Apr" xr:uid="{00000000-0004-0000-0700-000046040000}"/>
    <hyperlink ref="HX18" location="null!190:190" display="[SuperVIP]_Pizza Hut_10-26Apr 260106_Pizza Hut_21 cities" xr:uid="{00000000-0004-0000-0700-000047040000}"/>
    <hyperlink ref="D19" location="null!G94" display="[SJBP]__Brand 50%" xr:uid="{00000000-0004-0000-0700-000048040000}"/>
    <hyperlink ref="E19" location="null!G94" display="[SJBP]__Brand 50%" xr:uid="{00000000-0004-0000-0700-000049040000}"/>
    <hyperlink ref="F19" location="null!G94" display="[SJBP]__Brand 50%" xr:uid="{00000000-0004-0000-0700-00004A040000}"/>
    <hyperlink ref="G19" location="null!G94" display="[SJBP]__Brand 50%" xr:uid="{00000000-0004-0000-0700-00004B040000}"/>
    <hyperlink ref="H19" location="null!G94" display="[SJBP]__Brand 50%" xr:uid="{00000000-0004-0000-0700-00004C040000}"/>
    <hyperlink ref="I19" location="null!G94" display="[SJBP]__Brand 50%" xr:uid="{00000000-0004-0000-0700-00004D040000}"/>
    <hyperlink ref="J19" location="null!G94" display="[SJBP]__Brand 50%" xr:uid="{00000000-0004-0000-0700-00004E040000}"/>
    <hyperlink ref="K19" location="null!G94" display="[SJBP]__Brand 50%" xr:uid="{00000000-0004-0000-0700-00004F040000}"/>
    <hyperlink ref="P19" location="null!G94" display="[SJBP]__Brand 50%" xr:uid="{00000000-0004-0000-0700-000050040000}"/>
    <hyperlink ref="Q19" location="null!G94" display="[SJBP]__Brand 50%" xr:uid="{00000000-0004-0000-0700-000051040000}"/>
    <hyperlink ref="R19" location="null!G94" display="[SJBP]__Brand 50%" xr:uid="{00000000-0004-0000-0700-000052040000}"/>
    <hyperlink ref="S19" location="null!G94" display="[SJBP]__Brand 50%" xr:uid="{00000000-0004-0000-0700-000053040000}"/>
    <hyperlink ref="T19" location="null!G94" display="[SJBP]__Brand 50%" xr:uid="{00000000-0004-0000-0700-000054040000}"/>
    <hyperlink ref="U19" location="null!G94" display="[SJBP]__Brand 50%" xr:uid="{00000000-0004-0000-0700-000055040000}"/>
    <hyperlink ref="V19" location="null!G94" display="[SJBP]__Brand 50%" xr:uid="{00000000-0004-0000-0700-000056040000}"/>
    <hyperlink ref="W19" location="null!G94" display="[SJBP]__Brand 50%" xr:uid="{00000000-0004-0000-0700-000057040000}"/>
    <hyperlink ref="X19" location="null!101:101" display="[SJBP]_Lotteria DI_Mar" xr:uid="{00000000-0004-0000-0700-000058040000}"/>
    <hyperlink ref="Y19" location="null!101:101" display="[SJBP]_Lotteria DI_Mar" xr:uid="{00000000-0004-0000-0700-000059040000}"/>
    <hyperlink ref="Z19" location="null!101:101" display="[SJBP]_Lotteria DI_Mar" xr:uid="{00000000-0004-0000-0700-00005A040000}"/>
    <hyperlink ref="AA19" location="null!101:101" display="[SJBP]_Lotteria DI_Mar 260116_Lotteria_41 cities" xr:uid="{00000000-0004-0000-0700-00005B040000}"/>
    <hyperlink ref="AB19" location="null!102:102" display="[SJBP]_McDonald's_Mar" xr:uid="{00000000-0004-0000-0700-00005C040000}"/>
    <hyperlink ref="AC19" location="null!102:102" display="[SJBP]_McDonald's_Mar" xr:uid="{00000000-0004-0000-0700-00005D040000}"/>
    <hyperlink ref="AD19" location="null!102:102" display="[SJBP]_McDonald's_Mar" xr:uid="{00000000-0004-0000-0700-00005E040000}"/>
    <hyperlink ref="AE19" location="null!102:102" display="[SJBP]_McDonald's_Mar 251025_McDonald's_7 cities" xr:uid="{00000000-0004-0000-0700-00005F040000}"/>
    <hyperlink ref="AJ19" location="null!G94" display="Brand 50%" xr:uid="{00000000-0004-0000-0700-000060040000}"/>
    <hyperlink ref="AK19" location="null!G94" display="Brand 50%" xr:uid="{00000000-0004-0000-0700-000061040000}"/>
    <hyperlink ref="AL19" location="null!G94" display="Brand 50%" xr:uid="{00000000-0004-0000-0700-000062040000}"/>
    <hyperlink ref="AM19" location="null!G94" display="Brand 50%" xr:uid="{00000000-0004-0000-0700-000063040000}"/>
    <hyperlink ref="AN19" location="null!G94" display="Brand 50%" xr:uid="{00000000-0004-0000-0700-000064040000}"/>
    <hyperlink ref="AO19" location="null!G94" display="Brand 50%" xr:uid="{00000000-0004-0000-0700-000065040000}"/>
    <hyperlink ref="AP19" location="null!G94" display="Brand 50%" xr:uid="{00000000-0004-0000-0700-000066040000}"/>
    <hyperlink ref="AQ19" location="null!G94" display="Brand 50%" xr:uid="{00000000-0004-0000-0700-000067040000}"/>
    <hyperlink ref="AR19" location="null!G94" display="Brand 50%" xr:uid="{00000000-0004-0000-0700-000068040000}"/>
    <hyperlink ref="AS19" location="null!G94" display="Brand 50%" xr:uid="{00000000-0004-0000-0700-000069040000}"/>
    <hyperlink ref="AT19" location="null!G94" display="Brand 50%" xr:uid="{00000000-0004-0000-0700-00006A040000}"/>
    <hyperlink ref="AU19" location="null!G94" display="Brand 50%" xr:uid="{00000000-0004-0000-0700-00006B040000}"/>
    <hyperlink ref="AV19" location="null!5:5" display="[Win 2]_Tocotoco_Mar" xr:uid="{00000000-0004-0000-0700-00006C040000}"/>
    <hyperlink ref="AW19" location="null!5:5" display="[Win 2]_Tocotoco_Mar" xr:uid="{00000000-0004-0000-0700-00006D040000}"/>
    <hyperlink ref="AX19" location="null!G82" display="[VIP]_Gà Rán Texas Chicken_Mar " xr:uid="{00000000-0004-0000-0700-00006E040000}"/>
    <hyperlink ref="AY19" location="null!G82" display="[VIP]_Gà Rán Texas Chicken_Mar  250102_Gà Rán Texas Chicken_6 cities" xr:uid="{00000000-0004-0000-0700-00006F040000}"/>
    <hyperlink ref="AZ19" location="null!G94" display="Brand 50%" xr:uid="{00000000-0004-0000-0700-000070040000}"/>
    <hyperlink ref="BA19" location="null!5:5" display="[Win 2]_Tocotoco_Mar" xr:uid="{00000000-0004-0000-0700-000071040000}"/>
    <hyperlink ref="BB19" location="null!G36" display="[SuperVIP]_Trà Sữa May Cha_Mar" xr:uid="{00000000-0004-0000-0700-000072040000}"/>
    <hyperlink ref="BC19" location="null!G36" display="[SuperVIP]_Trà Sữa May Cha_Mar 260106_Trà Sữa May Cha_9 cities" xr:uid="{00000000-0004-0000-0700-000073040000}"/>
    <hyperlink ref="BD19" location="null!G94" display="Brand 50%" xr:uid="{00000000-0004-0000-0700-000074040000}"/>
    <hyperlink ref="BE19" location="null!G94" display="Brand 50%" xr:uid="{00000000-0004-0000-0700-000075040000}"/>
    <hyperlink ref="BF19" location="null!G71" display="[VIP]_McDonald's_Mar" xr:uid="{00000000-0004-0000-0700-000076040000}"/>
    <hyperlink ref="BG19" location="null!G94" display="Brand 50%" xr:uid="{00000000-0004-0000-0700-000077040000}"/>
    <hyperlink ref="BH19" location="null!G94" display="Brand 50%" xr:uid="{00000000-0004-0000-0700-000078040000}"/>
    <hyperlink ref="BI19" location="null!G94" display="Brand 50%" xr:uid="{00000000-0004-0000-0700-000079040000}"/>
    <hyperlink ref="BJ19" location="null!G94" display="Brand 50%" xr:uid="{00000000-0004-0000-0700-00007A040000}"/>
    <hyperlink ref="BK19" location="null!G94" display="Brand 50%" xr:uid="{00000000-0004-0000-0700-00007B040000}"/>
    <hyperlink ref="BL19" location="null!G94" display="Brand 50%" xr:uid="{00000000-0004-0000-0700-00007C040000}"/>
    <hyperlink ref="BM19" location="null!G94" display="Brand 50%" xr:uid="{00000000-0004-0000-0700-00007D040000}"/>
    <hyperlink ref="BN19" location="null!G94" display="Brand 50%" xr:uid="{00000000-0004-0000-0700-00007E040000}"/>
    <hyperlink ref="BO19" location="null!G94" display="Brand 50%" xr:uid="{00000000-0004-0000-0700-00007F040000}"/>
    <hyperlink ref="BP19" location="null!80:80" display="[SJBP]_Gà Rán KFC_CUPC1" xr:uid="{00000000-0004-0000-0700-000080040000}"/>
    <hyperlink ref="BQ19" location="null!80:80" display="[SJBP]_Gà Rán KFC_CUPC1" xr:uid="{00000000-0004-0000-0700-000081040000}"/>
    <hyperlink ref="BR19" location="null!80:80" display="[SJBP]_Gà Rán KFC_CUPC1" xr:uid="{00000000-0004-0000-0700-000082040000}"/>
    <hyperlink ref="BS19" location="null!80:80" display="[SJBP]_Gà Rán KFC_CUPC1 260106_Gà Rán KFC_31 cities" xr:uid="{00000000-0004-0000-0700-000083040000}"/>
    <hyperlink ref="BT19" location="null!103:103" display="18h-20h [SJBP]_Pizza Hut_Mar" xr:uid="{00000000-0004-0000-0700-000084040000}"/>
    <hyperlink ref="BU19" location="null!103:103" display="18h-20h [SJBP]_Pizza Hut_Mar" xr:uid="{00000000-0004-0000-0700-000085040000}"/>
    <hyperlink ref="BV19" location="null!103:103" display="18h-20h [SJBP]_Pizza Hut_Mar" xr:uid="{00000000-0004-0000-0700-000086040000}"/>
    <hyperlink ref="BW19" location="null!103:103" display="18h-20h [SJBP]_Pizza Hut_Mar 260106_Pizza Hut_21 cities" xr:uid="{00000000-0004-0000-0700-000087040000}"/>
    <hyperlink ref="BX19" location="null!G43" display="20h-24h[VIP]_Trà Sữa Sunday Basic_Mar" xr:uid="{00000000-0004-0000-0700-000088040000}"/>
    <hyperlink ref="BY19" location="null!G81" display="20h-24h[SuperVIP]_Lotteria DI_16-19Mar" xr:uid="{00000000-0004-0000-0700-000089040000}"/>
    <hyperlink ref="BZ19" location="null!G81" display="20h-24h[SuperVIP]_Lotteria DI_16-19Mar" xr:uid="{00000000-0004-0000-0700-00008A040000}"/>
    <hyperlink ref="CA19" location="null!G81" display="20h-24h[SuperVIP]_Lotteria DI_16-19Mar 260116_Lotteria_41 cities" xr:uid="{00000000-0004-0000-0700-00008B040000}"/>
    <hyperlink ref="CB19" location="null!8:8" display="[Win 1]_Trà Sữa May Cha_Mar" xr:uid="{00000000-0004-0000-0700-00008C040000}"/>
    <hyperlink ref="CC19" location="null!G38" display=" [VIP]_Tocotoco_Mar" xr:uid="{00000000-0004-0000-0700-00008D040000}"/>
    <hyperlink ref="CD19" location="null!8:8" display="[Win 1]_Trà Sữa May Cha_Mar" xr:uid="{00000000-0004-0000-0700-00008E040000}"/>
    <hyperlink ref="CE19" location="null!8:8" display="[Win 1]_Trà Sữa May Cha_Mar_BD,CT,AG,TG,BH,LA,KG,DL,Hue" xr:uid="{00000000-0004-0000-0700-00008F040000}"/>
    <hyperlink ref="CF19" location="null!101:101" display="[SJBP]_Lotteria DI_Mar" xr:uid="{00000000-0004-0000-0700-000090040000}"/>
    <hyperlink ref="CG19" location="null!101:101" display="[SJBP]_Lotteria DI_Mar" xr:uid="{00000000-0004-0000-0700-000091040000}"/>
    <hyperlink ref="CH19" location="null!101:101" display="[SJBP]_Lotteria DI_Mar" xr:uid="{00000000-0004-0000-0700-000092040000}"/>
    <hyperlink ref="CI19" location="null!101:101" display="[SJBP]_Lotteria DI_Mar 250424_Lotteria DI_32 cities" xr:uid="{00000000-0004-0000-0700-000093040000}"/>
    <hyperlink ref="CJ19" location="null!101:101" display="[SJBP]_Lotteria DI_Mar" xr:uid="{00000000-0004-0000-0700-000094040000}"/>
    <hyperlink ref="CK19" location="null!101:101" display="[SJBP]_Lotteria DI_Mar" xr:uid="{00000000-0004-0000-0700-000095040000}"/>
    <hyperlink ref="CL19" location="null!101:101" display="[SJBP]_Lotteria DI_Mar" xr:uid="{00000000-0004-0000-0700-000096040000}"/>
    <hyperlink ref="CM19" location="null!101:101" display="[SJBP]_Lotteria DI_Mar 250424_Lotteria DI_32 cities" xr:uid="{00000000-0004-0000-0700-000097040000}"/>
    <hyperlink ref="CN19" location="null!80:80" display="[SJBP]_Gà Rán KFC_CUPC1" xr:uid="{00000000-0004-0000-0700-000098040000}"/>
    <hyperlink ref="CO19" location="null!80:80" display="[SJBP]_Gà Rán KFC_CUPC1" xr:uid="{00000000-0004-0000-0700-000099040000}"/>
    <hyperlink ref="CP19" location="null!80:80" display="[SJBP]_Gà Rán KFC_CUPC1" xr:uid="{00000000-0004-0000-0700-00009A040000}"/>
    <hyperlink ref="CQ19" location="null!80:80" display="[SJBP]_Gà Rán KFC_CUPC1 260106_Gà Rán KFC_31 cities" xr:uid="{00000000-0004-0000-0700-00009B040000}"/>
    <hyperlink ref="CR19" location="null!80:80" display="[SJBP]_Gà Rán KFC_CUPC1" xr:uid="{00000000-0004-0000-0700-00009C040000}"/>
    <hyperlink ref="CS19" location="null!80:80" display="[SJBP]_Gà Rán KFC_CUPC1" xr:uid="{00000000-0004-0000-0700-00009D040000}"/>
    <hyperlink ref="CT19" location="null!80:80" display="[SJBP]_Gà Rán KFC_CUPC1" xr:uid="{00000000-0004-0000-0700-00009E040000}"/>
    <hyperlink ref="CU19" location="null!80:80" display="[SJBP]_Gà Rán KFC_CUPC1 260106_Gà Rán KFC_31 cities" xr:uid="{00000000-0004-0000-0700-00009F040000}"/>
    <hyperlink ref="CV19" location="null!9:9" display="[Combo 1]_Trà Sữa May Cha_Mar" xr:uid="{00000000-0004-0000-0700-0000A0040000}"/>
    <hyperlink ref="CW19" location="null!103:103" display="[SJBP]_Pizza Hut_Mar" xr:uid="{00000000-0004-0000-0700-0000A1040000}"/>
    <hyperlink ref="CX19" location="null!9:9" display="[Combo 1]_Trà Sữa May Cha_Mar" xr:uid="{00000000-0004-0000-0700-0000A2040000}"/>
    <hyperlink ref="CY19" location="null!9:9" display="[Combo 1]_Trà Sữa May Cha_Mar_BD,CT,AG,TG,BH,LA,KG,DL,Hue" xr:uid="{00000000-0004-0000-0700-0000A3040000}"/>
    <hyperlink ref="CZ19" location="null!80:80" display=" [SJBP]_Gà Rán KFC_CUPC1" xr:uid="{00000000-0004-0000-0700-0000A4040000}"/>
    <hyperlink ref="DA19" location="null!80:80" display=" [SJBP]_Gà Rán KFC_CUPC1" xr:uid="{00000000-0004-0000-0700-0000A5040000}"/>
    <hyperlink ref="DB19" location="null!80:80" display=" [SJBP]_Gà Rán KFC_CUPC1" xr:uid="{00000000-0004-0000-0700-0000A6040000}"/>
    <hyperlink ref="DC19" location="null!80:80" display=" [SJBP]_Gà Rán KFC_CUPC1" xr:uid="{00000000-0004-0000-0700-0000A7040000}"/>
    <hyperlink ref="DD19" location="null!9:9" display="[Combo 1]_Trà Sữa May Cha_Mar" xr:uid="{00000000-0004-0000-0700-0000A8040000}"/>
    <hyperlink ref="DE19" location="null!66:66" display="[SJBP]_Gà Rán Popeyes_Mar" xr:uid="{00000000-0004-0000-0700-0000A9040000}"/>
    <hyperlink ref="DF19" location="null!9:9" display="[Combo 1]_Trà Sữa May Cha_Mar" xr:uid="{00000000-0004-0000-0700-0000AA040000}"/>
    <hyperlink ref="DG19" location="null!9:9" display="[Combo 1]_Trà Sữa May Cha_Mar_BD,CT,AG,TG,BH,LA,KG,DL,Hue" xr:uid="{00000000-0004-0000-0700-0000AB040000}"/>
    <hyperlink ref="DH19" location="null!9:9" display="[Combo 1]_Trà Sữa May Cha_Mar" xr:uid="{00000000-0004-0000-0700-0000AC040000}"/>
    <hyperlink ref="DI19" location="null!G83" display=" [VIP]_Domino's Pizza_Mar  " xr:uid="{00000000-0004-0000-0700-0000AD040000}"/>
    <hyperlink ref="DJ19" location="null!9:9" display="[Combo 1]_Trà Sữa May Cha_Mar" xr:uid="{00000000-0004-0000-0700-0000AE040000}"/>
    <hyperlink ref="DK19" location="null!9:9" display="[Combo 1]_Trà Sữa May Cha_Mar_BD,CT,AG,TG,BH,LA,KG,DL,Hue" xr:uid="{00000000-0004-0000-0700-0000AF040000}"/>
    <hyperlink ref="DL19" location="null!G94" display="Brand 50%" xr:uid="{00000000-0004-0000-0700-0000B0040000}"/>
    <hyperlink ref="DM19" location="null!G94" display="Brand 50%" xr:uid="{00000000-0004-0000-0700-0000B1040000}"/>
    <hyperlink ref="DN19" location="null!G94" display="Brand 50%" xr:uid="{00000000-0004-0000-0700-0000B2040000}"/>
    <hyperlink ref="DO19" location="null!G94" display="Brand 50%" xr:uid="{00000000-0004-0000-0700-0000B3040000}"/>
    <hyperlink ref="DP19" location="null!103:103" display="[SJBP]_Pizza Hut_Mar" xr:uid="{00000000-0004-0000-0700-0000B4040000}"/>
    <hyperlink ref="DQ19" location="null!103:103" display="[SJBP]_Pizza Hut_Mar" xr:uid="{00000000-0004-0000-0700-0000B5040000}"/>
    <hyperlink ref="DR19" location="null!103:103" display="[SJBP]_Pizza Hut_Mar" xr:uid="{00000000-0004-0000-0700-0000B6040000}"/>
    <hyperlink ref="DS19" location="null!103:103" display="[SJBP]_Pizza Hut_Mar 260106_Pizza Hut_21 cities" xr:uid="{00000000-0004-0000-0700-0000B7040000}"/>
    <hyperlink ref="DT19" location="null!80:80" display="[SJBP]_Gà Rán KFC_CUPC1" xr:uid="{00000000-0004-0000-0700-0000B8040000}"/>
    <hyperlink ref="DU19" location="null!80:80" display="[SJBP]_Gà Rán KFC_CUPC1" xr:uid="{00000000-0004-0000-0700-0000B9040000}"/>
    <hyperlink ref="DV19" location="null!80:80" display="[SJBP]_Gà Rán KFC_CUPC1" xr:uid="{00000000-0004-0000-0700-0000BA040000}"/>
    <hyperlink ref="DW19" location="null!80:80" display="[SJBP]_Gà Rán KFC_CUPC1 260106_Gà Rán KFC_31 cities" xr:uid="{00000000-0004-0000-0700-0000BB040000}"/>
    <hyperlink ref="DY19" location="null!202:202" display="[Combo 1]_Trà Sữa May Cha_Apr.50%" xr:uid="{00000000-0004-0000-0700-0000BC040000}"/>
    <hyperlink ref="EA19" location="null!202:202" display="[Combo 1]_Trà Sữa May Cha_Apr.50%" xr:uid="{00000000-0004-0000-0700-0000BD040000}"/>
    <hyperlink ref="EB19" location="null!202:202" display="[Combo 1]_Trà Sữa May Cha_Apr.50%_BD,CT,AG,TG,BH,LA,KG,DL,Hue" xr:uid="{00000000-0004-0000-0700-0000BE040000}"/>
    <hyperlink ref="EC19" location="null!G94" display="Brand 50%" xr:uid="{00000000-0004-0000-0700-0000BF040000}"/>
    <hyperlink ref="ED19" location="null!G94" display="Brand 50%" xr:uid="{00000000-0004-0000-0700-0000C0040000}"/>
    <hyperlink ref="EE19" location="null!G94" display="Brand 50%" xr:uid="{00000000-0004-0000-0700-0000C1040000}"/>
    <hyperlink ref="EF19" location="null!G94" display="Brand 50%" xr:uid="{00000000-0004-0000-0700-0000C2040000}"/>
    <hyperlink ref="EG19" location="null!G94" display="Brand 50%" xr:uid="{00000000-0004-0000-0700-0000C3040000}"/>
    <hyperlink ref="EH19" location="null!G94" display="Brand 50%" xr:uid="{00000000-0004-0000-0700-0000C4040000}"/>
    <hyperlink ref="EI19" location="null!G94" display="Brand 50%" xr:uid="{00000000-0004-0000-0700-0000C5040000}"/>
    <hyperlink ref="EJ19" location="null!G94" display="Brand 50%" xr:uid="{00000000-0004-0000-0700-0000C6040000}"/>
    <hyperlink ref="EO19" location="null!G94" display="Brand 50%" xr:uid="{00000000-0004-0000-0700-0000C7040000}"/>
    <hyperlink ref="EP19" location="null!G94" display="Brand 50%" xr:uid="{00000000-0004-0000-0700-0000C8040000}"/>
    <hyperlink ref="EQ19" location="null!G94" display="Brand 50%" xr:uid="{00000000-0004-0000-0700-0000C9040000}"/>
    <hyperlink ref="ER19" location="null!G94" display="Brand 50%" xr:uid="{00000000-0004-0000-0700-0000CA040000}"/>
    <hyperlink ref="ES19" location="null!G94" display="Brand 50%" xr:uid="{00000000-0004-0000-0700-0000CB040000}"/>
    <hyperlink ref="ET19" location="null!G94" display="Brand 50%" xr:uid="{00000000-0004-0000-0700-0000CC040000}"/>
    <hyperlink ref="EU19" location="null!G94" display="Brand 50%" xr:uid="{00000000-0004-0000-0700-0000CD040000}"/>
    <hyperlink ref="EV19" location="null!G94" display="Brand 50%" xr:uid="{00000000-0004-0000-0700-0000CE040000}"/>
    <hyperlink ref="EW19" location="null!G94" display="Brand 50%" xr:uid="{00000000-0004-0000-0700-0000CF040000}"/>
    <hyperlink ref="EX19" location="null!G94" display="Brand 50%" xr:uid="{00000000-0004-0000-0700-0000D0040000}"/>
    <hyperlink ref="EY19" location="null!G94" display="Brand 50%" xr:uid="{00000000-0004-0000-0700-0000D1040000}"/>
    <hyperlink ref="EZ19" location="null!G94" display="Brand 50%" xr:uid="{00000000-0004-0000-0700-0000D2040000}"/>
    <hyperlink ref="D20" location="null!G71" display="[VIP]_McDonald's_Mar" xr:uid="{00000000-0004-0000-0700-0000D3040000}"/>
    <hyperlink ref="E20" location="null!G71" display="[VIP]_McDonald's_Mar" xr:uid="{00000000-0004-0000-0700-0000D4040000}"/>
    <hyperlink ref="F20" location="null!G71" display="[VIP]_McDonald's_Mar" xr:uid="{00000000-0004-0000-0700-0000D5040000}"/>
    <hyperlink ref="G20" location="null!G71" display="[VIP]_McDonald's_Mar 251025_McDonald's_7 cities" xr:uid="{00000000-0004-0000-0700-0000D6040000}"/>
    <hyperlink ref="H20" location="null!G36" display="[SuperVIP]_Trà Sữa May Cha_Mar" xr:uid="{00000000-0004-0000-0700-0000D7040000}"/>
    <hyperlink ref="I20" location="null!G40" display="[SuperVIP]_Phê La_2-4Mar" xr:uid="{00000000-0004-0000-0700-0000D8040000}"/>
    <hyperlink ref="J20" location="null!G36" display="[SuperVIP]_Trà Sữa May Cha_Mar" xr:uid="{00000000-0004-0000-0700-0000D9040000}"/>
    <hyperlink ref="K20" location="null!G36" display="[SuperVIP]_Trà Sữa May Cha_Mar" xr:uid="{00000000-0004-0000-0700-0000DA040000}"/>
    <hyperlink ref="L20" location="null!G57" display="0h-10h [SuperVIP]_Highlands Coffee_Mar_x000a_10h - 13h [SJBP]_Lotteria DI_Mar_x000a_13h-16h [[VIP]_Phúc Long Coffee &amp; Tea_Combo 99k_3.3_x000a_16h - 24h [VIP]_Gà Rán Popeyes_2-5Mar" xr:uid="{00000000-0004-0000-0700-0000DB040000}"/>
    <hyperlink ref="M20" location="null!G57" display="0h-10h [SuperVIP]_Highlands Coffee_Mar_x000a_10h - 13h [SJBP]_McDonald's_Mar_x000a_13h-16h [SuperVIP]_Phê La_2-4Mar_x000a_16h - 24h [SJBP]_Gà Rán KFC_Mar" xr:uid="{00000000-0004-0000-0700-0000DC040000}"/>
    <hyperlink ref="N20" location="null!G57" display="0h-10h [SuperVIP]_Highlands Coffee_Mar_x000a_10h - 13h [SJBP]_Lotteria DI_Mar_x000a_13h-16h [SuperVIP]_Trà Sữa May Cha_3.3_x000a_16h - 24h [SJBP]_Pizza Hut_Mar" xr:uid="{00000000-0004-0000-0700-0000DD040000}"/>
    <hyperlink ref="O20" location="null!G57" display="0h-10h [SuperVIP]_Highlands Coffee_Mar 260106_Highlands Coffee_41 citie_x000a_10h - 13h [SJBP]_Gà Rán KFC_Mar 260106_Gà Rán KFC_31 cities_x000a_13h-16h [[VIP]_Phúc Long Coffee &amp; Tea_Combo 99k_3.3  260106_Phúc Long Coffee &amp; Tea_20 cities_x000a_16h - 14h [SJBP]_Lotteria DI_Mar 260116_Lotteria_41 cities" xr:uid="{00000000-0004-0000-0700-0000DE040000}"/>
    <hyperlink ref="P20" location="null!G98" display="[VIP]_Cà Phê Muối Chú Long_3-8.3" xr:uid="{00000000-0004-0000-0700-0000DF040000}"/>
    <hyperlink ref="Q20" location="null!G98" display="[VIP]_Cà Phê Muối Chú Long_3-8.3" xr:uid="{00000000-0004-0000-0700-0000E0040000}"/>
    <hyperlink ref="R20" location="null!G98" display="[VIP]_Cà Phê Muối Chú Long_3-8.3" xr:uid="{00000000-0004-0000-0700-0000E1040000}"/>
    <hyperlink ref="S20" location="null!G98" display="[VIP]_Cà Phê Muối Chú Long_3-8.3" xr:uid="{00000000-0004-0000-0700-0000E2040000}"/>
    <hyperlink ref="T20" location="null!G44" display="[VIP]_KATINAT Coffee &amp; Tea House_B2G1" xr:uid="{00000000-0004-0000-0700-0000E3040000}"/>
    <hyperlink ref="U20" location="null!87:87" display="[Win 2]_The Alley_Mar" xr:uid="{00000000-0004-0000-0700-0000E4040000}"/>
    <hyperlink ref="V20" location="null!G44" display="[VIP]_KATINAT Coffee &amp; Tea House_B2G1" xr:uid="{00000000-0004-0000-0700-0000E5040000}"/>
    <hyperlink ref="W20" location="null!G44" display="[VIP]_KATINAT Coffee &amp; Tea House_B2G1 260106_KATINAT Coffee &amp; Tea House_14 cities" xr:uid="{00000000-0004-0000-0700-0000E6040000}"/>
    <hyperlink ref="X20" location="null!G38" display="[VIP]_Tocotoco_Mar" xr:uid="{00000000-0004-0000-0700-0000E7040000}"/>
    <hyperlink ref="AB20" location="null!G38" display="[VIP]_Tocotoco_Mar" xr:uid="{00000000-0004-0000-0700-0000E8040000}"/>
    <hyperlink ref="AC20" location="null!G73" display="[SuperVIP]_Pizza Hut_Mar" xr:uid="{00000000-0004-0000-0700-0000E9040000}"/>
    <hyperlink ref="AD20" location="null!G73" display="[SuperVIP]_Pizza Hut_Mar" xr:uid="{00000000-0004-0000-0700-0000EA040000}"/>
    <hyperlink ref="AE20" location="null!G73" display="[SuperVIP]_Pizza Hut_Mar 260106_Pizza Hut_21 citie_x000a_" xr:uid="{00000000-0004-0000-0700-0000EB040000}"/>
    <hyperlink ref="AF20" location="null!G132" display="0h - 9h [SJBP]_Highlands Coffee_8.3_x000a_9h - 13h [SJBP]_Gà Rán Popeyes_Mar_x000a_13h-16h [SuperVIP]_Phúc Long Coffee &amp; Tea_Combo 88k_8.3_x000a_16h - 20h [SJBP]_Domino's Pizza_Mar_x000a_20h - 24h [VIP]_Trà Sữa May Cha_Mar" xr:uid="{00000000-0004-0000-0700-0000EC040000}"/>
    <hyperlink ref="AG20" location="null!G132" display="0h - 9h [SJBP]_Highlands Coffee_8.3_x000a_9h - 13h [SJBP]_Gà Rán KFC_Mar_x000a_13h - 16h SuperVIP]_Phúc Long Coffee &amp; Tea_Combo 88k_8.3_x000a_16h - 20h [SJBP]_Pizza Hut_Mar_x000a_20h - 24h [SJBP]_McDonald's_Mar" xr:uid="{00000000-0004-0000-0700-0000ED040000}"/>
    <hyperlink ref="AH20" location="null!G132" display="0h - 9h [SJBP]_Highlands Coffee_8.3_x000a_9h - 13h [SJBP]_McDonald's_Mar_x000a_13h - 16h SuperVIP]_Phúc Long Coffee &amp; Tea_Combo 88k_8.3_x000a_16h - 20h [SJBP]_Lotteria DI_8.3_x000a_20h - 24h [VIP]_Trà Sữa May Cha_Mar" xr:uid="{00000000-0004-0000-0700-0000EE040000}"/>
    <hyperlink ref="AI20" location="null!G132" display="0h - 9h [SJBP]_Highlands Coffee_8.3_x000a_9h - 13h [SJBP]_Lotteria DI_8.3 260116_Lotteria_41 cities_x000a_13h - 16h SuperVIP]_Phúc Long Coffee &amp; Tea_Combo 88k_8.3_x000a_16h - 20h [SJBP]_Gà Rán KFC_Mar 260106_Gà Rán KFC_31 cities_x000a_20h - 24h [VIP]_Trà Sữa May Cha_Mar" xr:uid="{00000000-0004-0000-0700-0000EF040000}"/>
    <hyperlink ref="AJ20" location="null!G82" display="[VIP]_Gà Rán Texas Chicken_Mar" xr:uid="{00000000-0004-0000-0700-0000F0040000}"/>
    <hyperlink ref="AK20" location="null!G82" display="[VIP]_Gà Rán Texas Chicken_Mar" xr:uid="{00000000-0004-0000-0700-0000F1040000}"/>
    <hyperlink ref="AL20" location="null!G82" display="[VIP]_Gà Rán Texas Chicken_Mar" xr:uid="{00000000-0004-0000-0700-0000F2040000}"/>
    <hyperlink ref="AM20" location="null!G82" display="[VIP]_Gà Rán Texas Chicken_Mar 250102_Gà Rán Texas Chicken_6 cities" xr:uid="{00000000-0004-0000-0700-0000F3040000}"/>
    <hyperlink ref="AN20" location="null!G58" display="[SuperVIP]_Highlands Coffee_9-13Mar" xr:uid="{00000000-0004-0000-0700-0000F4040000}"/>
    <hyperlink ref="AO20" location="null!G82" display="[VIP]_Gà Rán Texas Chicken_Mar " xr:uid="{00000000-0004-0000-0700-0000F5040000}"/>
    <hyperlink ref="AP20" location="null!G82" display="[VIP]_Gà Rán Texas Chicken_Mar " xr:uid="{00000000-0004-0000-0700-0000F6040000}"/>
    <hyperlink ref="AQ20" location="null!G82" display="[VIP]_Gà Rán Texas Chicken_Mar 250102_Gà Rán Texas Chicken_6 cities" xr:uid="{00000000-0004-0000-0700-0000F7040000}"/>
    <hyperlink ref="AR20" r:id="rId73" location="gid=1258946380&amp;range=107:107" xr:uid="{00000000-0004-0000-0700-0000F8040000}"/>
    <hyperlink ref="AS20" location="null!G77" display="[VIP]_Lotteria DI_11-13Mar" xr:uid="{00000000-0004-0000-0700-0000F9040000}"/>
    <hyperlink ref="AT20" location="null!G77" display="[VIP]_Lotteria DI_11-13Mar" xr:uid="{00000000-0004-0000-0700-0000FA040000}"/>
    <hyperlink ref="AU20" location="null!G77" display="[VIP]_Lotteria DI_11-13Mar  260116_Lotteria_41 cities" xr:uid="{00000000-0004-0000-0700-0000FB040000}"/>
    <hyperlink ref="AV20" location="null!G94" display="Brand 50%" xr:uid="{00000000-0004-0000-0700-0000FC040000}"/>
    <hyperlink ref="AW20" location="null!G94" display="Brand 50%" xr:uid="{00000000-0004-0000-0700-0000FD040000}"/>
    <hyperlink ref="AX20" location="null!G94" display="Brand 50%" xr:uid="{00000000-0004-0000-0700-0000FE040000}"/>
    <hyperlink ref="AY20" location="null!G94" display="Brand 50%" xr:uid="{00000000-0004-0000-0700-0000FF040000}"/>
    <hyperlink ref="AZ20" r:id="rId74" location="gid=1258946380&amp;range=107:107" xr:uid="{00000000-0004-0000-0700-000000050000}"/>
    <hyperlink ref="BA20" location="null!G94" display="Brand 50%" xr:uid="{00000000-0004-0000-0700-000001050000}"/>
    <hyperlink ref="BB20" location="null!G94" display="Brand 50%" xr:uid="{00000000-0004-0000-0700-000002050000}"/>
    <hyperlink ref="BC20" location="null!G94" display="Brand 50%" xr:uid="{00000000-0004-0000-0700-000003050000}"/>
    <hyperlink ref="BD20" location="null!5:5" display="[Win 2]_Tocotoco_Mar" xr:uid="{00000000-0004-0000-0700-000004050000}"/>
    <hyperlink ref="BE20" location="null!5:5" display="[Win 2]_Tocotoco_Mar" xr:uid="{00000000-0004-0000-0700-000005050000}"/>
    <hyperlink ref="BF20" location="null!G94" display="Brand 50%" xr:uid="{00000000-0004-0000-0700-000006050000}"/>
    <hyperlink ref="BG20" location="null!64:64" display="[SuperVIP]_Cơm Thố Anh Nguyễn_11-15Mar 250421_Cơm Thố Anh Nguyễn_13 cities_x000a__x000a_[SJBP]_Domino's Pizza_Mar 250116_Domino pizza_11 cities" xr:uid="{00000000-0004-0000-0700-000007050000}"/>
    <hyperlink ref="BH20" location="null!5:5" display="[Win 2]_Tocotoco_Mar" xr:uid="{00000000-0004-0000-0700-000008050000}"/>
    <hyperlink ref="BI20" location="null!5:5" display="[Win 2]_Tocotoco_Mar" xr:uid="{00000000-0004-0000-0700-000009050000}"/>
    <hyperlink ref="BJ20" location="null!G36" display="[SuperVIP]_Trà Sữa May Cha_Mar" xr:uid="{00000000-0004-0000-0700-00000A050000}"/>
    <hyperlink ref="BK20" location="null!G36" display="[SuperVIP]_Trà Sữa May Cha_Mar 260106_Trà Sữa May Cha_9 cities" xr:uid="{00000000-0004-0000-0700-00000B050000}"/>
    <hyperlink ref="BL20" location="null!29:29" display="[Win 2]_ Trà Sữa Vietnam Airlines - AFT_Mar" xr:uid="{00000000-0004-0000-0700-00000C050000}"/>
    <hyperlink ref="BM20" location="null!G56" display="[SJBP]_The Coffee House_WC Mon" xr:uid="{00000000-0004-0000-0700-00000D050000}"/>
    <hyperlink ref="BN20" location="null!G39" display="[SuperVIP]_Phê La_16-20Mar" xr:uid="{00000000-0004-0000-0700-00000E050000}"/>
    <hyperlink ref="BO20" location="null!G39" display="[SuperVIP]_Phê La_16-20Mar 260116_Phê La_11 cities" xr:uid="{00000000-0004-0000-0700-00000F050000}"/>
    <hyperlink ref="BP20" location="null!G94" display="Brand 50%" xr:uid="{00000000-0004-0000-0700-000010050000}"/>
    <hyperlink ref="BQ20" location="null!G94" display="Brand 50%" xr:uid="{00000000-0004-0000-0700-000011050000}"/>
    <hyperlink ref="BR20" location="null!G94" display="Brand 50%" xr:uid="{00000000-0004-0000-0700-000012050000}"/>
    <hyperlink ref="BS20" location="null!G94" display="Brand 50%" xr:uid="{00000000-0004-0000-0700-000013050000}"/>
    <hyperlink ref="BT20" location="null!G94" display="Brand 50%" xr:uid="{00000000-0004-0000-0700-000014050000}"/>
    <hyperlink ref="BU20" location="null!G94" display="Brand 50%" xr:uid="{00000000-0004-0000-0700-000015050000}"/>
    <hyperlink ref="BV20" location="null!G94" display="Brand 50%" xr:uid="{00000000-0004-0000-0700-000016050000}"/>
    <hyperlink ref="BW20" location="null!G94" display="Brand 50%" xr:uid="{00000000-0004-0000-0700-000017050000}"/>
    <hyperlink ref="BX20" location="null!G94" display="Brand 50%" xr:uid="{00000000-0004-0000-0700-000018050000}"/>
    <hyperlink ref="BY20" location="null!G94" display="Brand 50%" xr:uid="{00000000-0004-0000-0700-000019050000}"/>
    <hyperlink ref="BZ20" location="null!G94" display="Brand 50%" xr:uid="{00000000-0004-0000-0700-00001A050000}"/>
    <hyperlink ref="CA20" location="null!G94" display="Brand 50%" xr:uid="{00000000-0004-0000-0700-00001B050000}"/>
    <hyperlink ref="CB20" location="null!G59" display="[SuperVIP]_Highlands Coffee_16-20Mar" xr:uid="{00000000-0004-0000-0700-00001C050000}"/>
    <hyperlink ref="CC20" location="null!G94" display="Brand 50%_x000a_[SJBP]_Gà Rán Popeyes_Mar" xr:uid="{00000000-0004-0000-0700-00001D050000}"/>
    <hyperlink ref="CD20" location="null!G94" display="Brand 50%_x000a_[SJBP]_Gà Rán Popeyes_Mar" xr:uid="{00000000-0004-0000-0700-00001E050000}"/>
    <hyperlink ref="CE20" location="null!G94" display="Brand 50%_x000a_[SJBP]_Gà Rán Popeyes_Mar 241231_Gà Rán Popeyes_9 cities" xr:uid="{00000000-0004-0000-0700-00001F050000}"/>
    <hyperlink ref="CF20" location="null!G94" display="0h - 12h + 16h - 24h Brand 50%_x000a_12h - 16h [SJBP]_Gà Rán Popeyes_Mar" xr:uid="{00000000-0004-0000-0700-000020050000}"/>
    <hyperlink ref="CG20" location="null!G94" display="0h - 12h + 16h - 24h Brand 50%_x000a_12h - 16h [SJBP]_Gà Rán Popeyes_Mar" xr:uid="{00000000-0004-0000-0700-000021050000}"/>
    <hyperlink ref="CH20" location="null!G94" display="0h - 12h + 16h - 24h Brand 50%_x000a_12h - 16h [SJBP]_Gà Rán Popeyes_Mar" xr:uid="{00000000-0004-0000-0700-000022050000}"/>
    <hyperlink ref="CI20" location="null!G94" display="0h - 12h + 16h - 24h Brand 50%_x000a_12h - 16h [SJBP]_Gà Rán Popeyes_Mar 241231_Gà Rán Popeyes_9 cities" xr:uid="{00000000-0004-0000-0700-000023050000}"/>
    <hyperlink ref="CJ20" r:id="rId75" location="gid=1258946380&amp;range=106:106" xr:uid="{00000000-0004-0000-0700-000024050000}"/>
    <hyperlink ref="CK20" r:id="rId76" location="gid=1258946380&amp;range=106:106" xr:uid="{00000000-0004-0000-0700-000025050000}"/>
    <hyperlink ref="CL20" r:id="rId77" location="gid=1258946380&amp;range=106:106" xr:uid="{00000000-0004-0000-0700-000026050000}"/>
    <hyperlink ref="CM20" r:id="rId78" location="gid=1258946380&amp;range=106:106" xr:uid="{00000000-0004-0000-0700-000027050000}"/>
    <hyperlink ref="CN20" location="null!G94" display="Brand 50%" xr:uid="{00000000-0004-0000-0700-000028050000}"/>
    <hyperlink ref="CO20" location="null!G94" display="Brand 50%" xr:uid="{00000000-0004-0000-0700-000029050000}"/>
    <hyperlink ref="CP20" location="null!G94" display="Brand 50%" xr:uid="{00000000-0004-0000-0700-00002A050000}"/>
    <hyperlink ref="CQ20" location="null!G94" display="Brand 50%" xr:uid="{00000000-0004-0000-0700-00002B050000}"/>
    <hyperlink ref="CR20" location="null!G94" display="Brand 50%" xr:uid="{00000000-0004-0000-0700-00002C050000}"/>
    <hyperlink ref="CS20" location="null!G94" display="Brand 50%" xr:uid="{00000000-0004-0000-0700-00002D050000}"/>
    <hyperlink ref="CT20" location="null!G94" display="Brand 50%" xr:uid="{00000000-0004-0000-0700-00002E050000}"/>
    <hyperlink ref="CU20" location="null!G94" display="Brand 50%" xr:uid="{00000000-0004-0000-0700-00002F050000}"/>
    <hyperlink ref="CV20" location="null!213:213" display="[Combo 1]_Trà Hú_Mar" xr:uid="{00000000-0004-0000-0700-000030050000}"/>
    <hyperlink ref="CW20" location="null!G94" display="Brand 50%" xr:uid="{00000000-0004-0000-0700-000031050000}"/>
    <hyperlink ref="CX20" location="null!G94" display="Brand 50%" xr:uid="{00000000-0004-0000-0700-000032050000}"/>
    <hyperlink ref="CY20" location="null!G94" display="Brand 50%" xr:uid="{00000000-0004-0000-0700-000033050000}"/>
    <hyperlink ref="CZ20" location="null!127:127" display="[Win 3]_ Trà Sữa Vietnam Airlines - AFT_Mar" xr:uid="{00000000-0004-0000-0700-000034050000}"/>
    <hyperlink ref="DA20" location="null!G94" display="Brand 50%" xr:uid="{00000000-0004-0000-0700-000035050000}"/>
    <hyperlink ref="DB20" location="null!G94" display="Brand 50%" xr:uid="{00000000-0004-0000-0700-000036050000}"/>
    <hyperlink ref="DC20" location="null!G94" display="Brand 50%" xr:uid="{00000000-0004-0000-0700-000037050000}"/>
    <hyperlink ref="DD20" location="null!33:33" display="[Win 2]_Cơm Tấm Phúc Lộc Thọ_Mar" xr:uid="{00000000-0004-0000-0700-000038050000}"/>
    <hyperlink ref="DE20" location="null!G94" display="Brand 50%" xr:uid="{00000000-0004-0000-0700-000039050000}"/>
    <hyperlink ref="DF20" location="null!G94" display="Brand 50%" xr:uid="{00000000-0004-0000-0700-00003A050000}"/>
    <hyperlink ref="DG20" location="null!G94" display="Brand 50%" xr:uid="{00000000-0004-0000-0700-00003B050000}"/>
    <hyperlink ref="DH20" location="null!212:212" display="[Combo 1]_Hồng Trà Sữa Ba Cô Gái Tam Hảo_Mar" xr:uid="{00000000-0004-0000-0700-00003C050000}"/>
    <hyperlink ref="DI20" location="null!G94" display="Brand 50%" xr:uid="{00000000-0004-0000-0700-00003D050000}"/>
    <hyperlink ref="DJ20" location="null!G94" display="Brand 50%" xr:uid="{00000000-0004-0000-0700-00003E050000}"/>
    <hyperlink ref="DK20" location="null!G94" display="Brand 50%" xr:uid="{00000000-0004-0000-0700-00003F050000}"/>
    <hyperlink ref="DL20" location="null!G201" display="[SJBP]_Highlands Coffee_-50k_x000a_ [VIP]_Domino's Pizza_Mar  " xr:uid="{00000000-0004-0000-0700-000040050000}"/>
    <hyperlink ref="DM20" location="null!G201" display="[SJBP]_Highlands Coffee_-50k_x000a_ [VIP]_Domino's Pizza_Mar  " xr:uid="{00000000-0004-0000-0700-000041050000}"/>
    <hyperlink ref="DN20" location="null!G201" display="[SJBP]_Highlands Coffee_-50k_x000a_ [VIP]_Domino's Pizza_Mar  " xr:uid="{00000000-0004-0000-0700-000042050000}"/>
    <hyperlink ref="DO20" location="null!G201" display="[SJBP]_Highlands Coffee_-50k_x000a_ [VIP]_Domino's Pizza_Mar  " xr:uid="{00000000-0004-0000-0700-000043050000}"/>
    <hyperlink ref="DP20" location="null!G94" display="Brand 50%" xr:uid="{00000000-0004-0000-0700-000044050000}"/>
    <hyperlink ref="DQ20" location="null!G94" display="Brand 50%" xr:uid="{00000000-0004-0000-0700-000045050000}"/>
    <hyperlink ref="DR20" location="null!G94" display="Brand 50%" xr:uid="{00000000-0004-0000-0700-000046050000}"/>
    <hyperlink ref="DS20" location="null!G94" display="Brand 50%" xr:uid="{00000000-0004-0000-0700-000047050000}"/>
    <hyperlink ref="DT20" location="null!G94" display="Brand 50%" xr:uid="{00000000-0004-0000-0700-000048050000}"/>
    <hyperlink ref="DU20" location="null!G94" display="Brand 50%" xr:uid="{00000000-0004-0000-0700-000049050000}"/>
    <hyperlink ref="DV20" location="null!G94" display="Brand 50%" xr:uid="{00000000-0004-0000-0700-00004A050000}"/>
    <hyperlink ref="DW20" location="null!G94" display="Brand 50%" xr:uid="{00000000-0004-0000-0700-00004B050000}"/>
    <hyperlink ref="DY20" location="null!G94" display="Brand 50%" xr:uid="{00000000-0004-0000-0700-00004C050000}"/>
    <hyperlink ref="DZ20" location="null!G94" display="Brand 50%" xr:uid="{00000000-0004-0000-0700-00004D050000}"/>
    <hyperlink ref="EA20" location="null!G94" display="Brand 50%" xr:uid="{00000000-0004-0000-0700-00004E050000}"/>
    <hyperlink ref="EB20" location="null!G94" display="Brand 50%" xr:uid="{00000000-0004-0000-0700-00004F050000}"/>
    <hyperlink ref="EC20" r:id="rId79" location="gid=1258946380&amp;range=178:178" xr:uid="{00000000-0004-0000-0700-000050050000}"/>
    <hyperlink ref="ED20" location="null!G149" display="[SuperVIP]_Phê La_1-3Apr" xr:uid="{00000000-0004-0000-0700-000051050000}"/>
    <hyperlink ref="EE20" location="null!G149" display="[SuperVIP]_Phê La_1-3Apr" xr:uid="{00000000-0004-0000-0700-000052050000}"/>
    <hyperlink ref="EF20" location="null!G149" display="[SuperVIP]_Phê La_1-3Apr 260116_Phê La_11 cities" xr:uid="{00000000-0004-0000-0700-000053050000}"/>
    <hyperlink ref="EG20" location="null!G239" display="[VIP]_Cheese Coffee_BOGO_Apr" xr:uid="{00000000-0004-0000-0700-000054050000}"/>
    <hyperlink ref="EH20" location="null!G239" display="[VIP]_Cheese Coffee_BOGO_Apr" xr:uid="{00000000-0004-0000-0700-000055050000}"/>
    <hyperlink ref="EI20" location="null!G239" display="[VIP]_Cheese Coffee_BOGO_Apr" xr:uid="{00000000-0004-0000-0700-000056050000}"/>
    <hyperlink ref="EJ20" location="null!186:186" display="[SuperVIP]_Gà Rán Popeyes_1-5Apr 241231_Gà Rán Popeyes_9 cities" xr:uid="{00000000-0004-0000-0700-000057050000}"/>
    <hyperlink ref="EK20" location="null!180:180" display="10h-13h _x000a_13h-16h [VIP]_Phúc Long Coffee &amp; Tea_Combo 99k_4.4_x000a_16h - 18h_x000a_18h - 20h [VIP]_Domino's Pizza_3-5Apr_x000a_20h - 24h " xr:uid="{00000000-0004-0000-0700-000058050000}"/>
    <hyperlink ref="EL20" location="null!180:180" display="10h-13h [SuperVIP]_Gà Rán KFC_3-16Apr_x000a_13h-16h [VIP]_Phúc Long Coffee &amp; Tea_Combo 99k_4.4_x000a_16h - 18h_x000a_18h - 20h_x000a_20h - 24h " xr:uid="{00000000-0004-0000-0700-000059050000}"/>
    <hyperlink ref="EM20" location="null!180:180" display="10h-13h _x000a_13h-16h [VIP]_Phúc Long Coffee &amp; Tea_Combo 99k_4.4_x000a_16h - 18h_x000a_18h - 20h_x000a_20h - 24h " xr:uid="{00000000-0004-0000-0700-00005A050000}"/>
    <hyperlink ref="EN20" location="null!G160" display="10h - 13h _x000a_13h-16h [VIP]_Phúc Long Coffee &amp; Tea_Combo 99k_4.4 260106_Phúc Long Coffee &amp; Tea_20 cities_x000a_16h - 18h_x000a_18h - 20h_x000a_20h - 24h " xr:uid="{00000000-0004-0000-0700-00005B050000}"/>
    <hyperlink ref="EO20" r:id="rId80" location="gid=1258946380&amp;range=178:178" xr:uid="{00000000-0004-0000-0700-00005C050000}"/>
    <hyperlink ref="EP20" location="null!186:186" display="[SuperVIP]_Gà Rán Popeyes_1-5Apr" xr:uid="{00000000-0004-0000-0700-00005D050000}"/>
    <hyperlink ref="EQ20" location="null!186:186" display="[SuperVIP]_Gà Rán Popeyes_1-5Apr" xr:uid="{00000000-0004-0000-0700-00005E050000}"/>
    <hyperlink ref="ER20" location="null!186:186" display="[SuperVIP]_Gà Rán Popeyes_1-5Apr 241231_Gà Rán Popeyes_9 cities" xr:uid="{00000000-0004-0000-0700-00005F050000}"/>
    <hyperlink ref="ES20" location="null!195:195" display="[VIP]_Cơm Thố Anh Nguyễn_1-19Apr" xr:uid="{00000000-0004-0000-0700-000060050000}"/>
    <hyperlink ref="ET20" location="null!195:195" display="[VIP]_Cơm Thố Anh Nguyễn_1-19Apr" xr:uid="{00000000-0004-0000-0700-000061050000}"/>
    <hyperlink ref="EU20" location="null!80:80" display="[SJBP]_Gà Rán KFC_CUPC1" xr:uid="{00000000-0004-0000-0700-000062050000}"/>
    <hyperlink ref="EV20" location="null!195:195" display="[VIP]_Cơm Thố Anh Nguyễn_1-19Apr 250421_Cơm Thố Anh Nguyễn_13 cities" xr:uid="{00000000-0004-0000-0700-000063050000}"/>
    <hyperlink ref="EX20" location="null!183:183" display="[VIP]_Lotteria DI_6-9Apr" xr:uid="{00000000-0004-0000-0700-000064050000}"/>
    <hyperlink ref="EY20" location="null!183:183" display="[VIP]_Lotteria DI_6-9Apr" xr:uid="{00000000-0004-0000-0700-000065050000}"/>
    <hyperlink ref="EZ20" location="null!183:183" display="[VIP]_Lotteria DI_6-9Apr 260116_Lotteria_41 cities" xr:uid="{00000000-0004-0000-0700-000066050000}"/>
    <hyperlink ref="FE20" location="null!231:231" display="[Win 2]_Tocotoco_Apr" xr:uid="{00000000-0004-0000-0700-000067050000}"/>
    <hyperlink ref="FF20" location="null!231:231" display="[Win 2]_Tocotoco_Apr" xr:uid="{00000000-0004-0000-0700-000068050000}"/>
    <hyperlink ref="FI20" location="null!155:155" display="[Win 2]_Cơm Tấm Phúc Lộc Thọ_Apr" xr:uid="{00000000-0004-0000-0700-000069050000}"/>
    <hyperlink ref="FJ20" location="null!253:253" display="[Win 2]_The Alley_Apr" xr:uid="{00000000-0004-0000-0700-00006A050000}"/>
    <hyperlink ref="HM20" r:id="rId81" location="gid=1258946380&amp;range=238:238" xr:uid="{00000000-0004-0000-0700-00006B050000}"/>
    <hyperlink ref="HN20" r:id="rId82" location="gid=1258946380&amp;range=238:238" xr:uid="{00000000-0004-0000-0700-00006C050000}"/>
    <hyperlink ref="HO20" r:id="rId83" location="gid=1258946380&amp;range=238:238" xr:uid="{00000000-0004-0000-0700-00006D050000}"/>
    <hyperlink ref="HP20" r:id="rId84" location="gid=1258946380&amp;range=238:238" xr:uid="{00000000-0004-0000-0700-00006E050000}"/>
    <hyperlink ref="HY20" location="null!G170" display="[SuperVIP]_Highlands Coffee_add on Apr" xr:uid="{00000000-0004-0000-0700-00006F050000}"/>
    <hyperlink ref="D23" r:id="rId85" location="gid=546462470&amp;range=13:13" xr:uid="{00000000-0004-0000-0700-000070050000}"/>
    <hyperlink ref="E23" r:id="rId86" location="gid=546462470&amp;range=13:13" xr:uid="{00000000-0004-0000-0700-000071050000}"/>
    <hyperlink ref="F23" r:id="rId87" location="gid=546462470&amp;range=13:13" xr:uid="{00000000-0004-0000-0700-000072050000}"/>
    <hyperlink ref="G23" r:id="rId88" location="gid=546462470&amp;range=13:13" xr:uid="{00000000-0004-0000-0700-000073050000}"/>
    <hyperlink ref="AB23" r:id="rId89" location="gid=546462470&amp;range=16:16" xr:uid="{00000000-0004-0000-0700-000074050000}"/>
    <hyperlink ref="AC23" r:id="rId90" location="gid=546462470&amp;range=16:16" xr:uid="{00000000-0004-0000-0700-000075050000}"/>
    <hyperlink ref="AD23" r:id="rId91" location="gid=546462470&amp;range=16:16" xr:uid="{00000000-0004-0000-0700-000076050000}"/>
    <hyperlink ref="AE23" r:id="rId92" location="gid=546462470&amp;range=16:16" xr:uid="{00000000-0004-0000-0700-000077050000}"/>
    <hyperlink ref="BD23" r:id="rId93" location="gid=546462470&amp;range=9:9" xr:uid="{00000000-0004-0000-0700-000078050000}"/>
    <hyperlink ref="BE23" r:id="rId94" location="gid=546462470&amp;range=9:9" xr:uid="{00000000-0004-0000-0700-000079050000}"/>
    <hyperlink ref="BF23" r:id="rId95" location="gid=546462470&amp;range=9:9" xr:uid="{00000000-0004-0000-0700-00007A050000}"/>
    <hyperlink ref="BG23" r:id="rId96" location="gid=546462470&amp;range=9:9" xr:uid="{00000000-0004-0000-0700-00007B050000}"/>
    <hyperlink ref="BH23" r:id="rId97" location="gid=546462470&amp;range=10:10" xr:uid="{00000000-0004-0000-0700-00007C050000}"/>
    <hyperlink ref="BI23" r:id="rId98" location="gid=546462470&amp;range=10:10" xr:uid="{00000000-0004-0000-0700-00007D050000}"/>
    <hyperlink ref="BJ23" r:id="rId99" location="gid=546462470&amp;range=10:10" xr:uid="{00000000-0004-0000-0700-00007E050000}"/>
    <hyperlink ref="BK23" r:id="rId100" location="gid=546462470&amp;range=10:10" xr:uid="{00000000-0004-0000-0700-00007F050000}"/>
    <hyperlink ref="CF23" r:id="rId101" location="gid=546462470&amp;range=8:8" xr:uid="{00000000-0004-0000-0700-000080050000}"/>
    <hyperlink ref="CG23" r:id="rId102" location="gid=546462470&amp;range=8:8" xr:uid="{00000000-0004-0000-0700-000081050000}"/>
    <hyperlink ref="CH23" r:id="rId103" location="gid=546462470&amp;range=8:8" xr:uid="{00000000-0004-0000-0700-000082050000}"/>
    <hyperlink ref="CI23" r:id="rId104" location="gid=546462470&amp;range=8:8" xr:uid="{00000000-0004-0000-0700-000083050000}"/>
    <hyperlink ref="CJ23" r:id="rId105" location="gid=546462470&amp;range=9:9" xr:uid="{00000000-0004-0000-0700-000084050000}"/>
    <hyperlink ref="CK23" r:id="rId106" location="gid=546462470&amp;range=9:9" xr:uid="{00000000-0004-0000-0700-000085050000}"/>
    <hyperlink ref="CL23" r:id="rId107" location="gid=546462470&amp;range=9:9" xr:uid="{00000000-0004-0000-0700-000086050000}"/>
    <hyperlink ref="CM23" r:id="rId108" location="gid=546462470&amp;range=9:9" xr:uid="{00000000-0004-0000-0700-000087050000}"/>
    <hyperlink ref="DH23" r:id="rId109" location="gid=546462470&amp;range=9:9" xr:uid="{00000000-0004-0000-0700-000088050000}"/>
    <hyperlink ref="DI23" r:id="rId110" location="gid=546462470&amp;range=9:9" xr:uid="{00000000-0004-0000-0700-000089050000}"/>
    <hyperlink ref="DJ23" r:id="rId111" location="gid=546462470&amp;range=9:9" xr:uid="{00000000-0004-0000-0700-00008A050000}"/>
    <hyperlink ref="DK23" r:id="rId112" location="gid=546462470&amp;range=9:9" xr:uid="{00000000-0004-0000-0700-00008B050000}"/>
    <hyperlink ref="DL23" r:id="rId113" location="gid=546462470&amp;range=8:8" xr:uid="{00000000-0004-0000-0700-00008C050000}"/>
    <hyperlink ref="DM23" r:id="rId114" location="gid=546462470&amp;range=8:8" xr:uid="{00000000-0004-0000-0700-00008D050000}"/>
    <hyperlink ref="DN23" r:id="rId115" location="gid=546462470&amp;range=8:8" xr:uid="{00000000-0004-0000-0700-00008E050000}"/>
    <hyperlink ref="DO23" r:id="rId116" location="gid=546462470&amp;range=8:8" xr:uid="{00000000-0004-0000-0700-00008F050000}"/>
    <hyperlink ref="FA24" location="null!21:21" display="[PNS]_Coke Always on_Mar_Apr" xr:uid="{00000000-0004-0000-0700-000090050000}"/>
    <hyperlink ref="FB24" location="null!21:21" display="[PNS]_Coke Always on_Mar_Apr" xr:uid="{00000000-0004-0000-0700-000091050000}"/>
    <hyperlink ref="FC24" location="null!21:21" display="[PNS]_Coke Always on_Mar_Apr" xr:uid="{00000000-0004-0000-0700-000092050000}"/>
    <hyperlink ref="FD24" location="null!21:21" display="[PNS]_Coke Always on_Mar_Apr_HP, KH, CT" xr:uid="{00000000-0004-0000-0700-000093050000}"/>
    <hyperlink ref="FY24" location="null!21:21" display="[PNS]_Coke Always on_Mar_Apr" xr:uid="{00000000-0004-0000-0700-000094050000}"/>
    <hyperlink ref="FZ24" location="null!21:21" display="[PNS]_Coke Always on_Mar_Apr" xr:uid="{00000000-0004-0000-0700-000095050000}"/>
    <hyperlink ref="GA24" location="null!21:21" display="[PNS]_Coke Always on_Mar_Apr" xr:uid="{00000000-0004-0000-0700-000096050000}"/>
    <hyperlink ref="GB24" location="null!21:21" display="[PNS]_Coke Always on_Mar_Apr_HP, KH, CT" xr:uid="{00000000-0004-0000-0700-000097050000}"/>
    <hyperlink ref="HA24" location="null!21:21" display="[PNS]_Coke Always on_Mar_Apr" xr:uid="{00000000-0004-0000-0700-000098050000}"/>
    <hyperlink ref="HB24" location="null!21:21" display="[PNS]_Coke Always on_Mar_Apr" xr:uid="{00000000-0004-0000-0700-000099050000}"/>
    <hyperlink ref="HC24" location="null!21:21" display="[PNS]_Coke Always on_Mar_Apr" xr:uid="{00000000-0004-0000-0700-00009A050000}"/>
    <hyperlink ref="HD24" location="null!21:21" display="[PNS]_Coke Always on_Mar_Apr_HP, KH, CT" xr:uid="{00000000-0004-0000-0700-00009B050000}"/>
    <hyperlink ref="HY24" location="null!21:21" display="[PNS]_Coke Always on_Mar_Apr" xr:uid="{00000000-0004-0000-0700-00009C050000}"/>
    <hyperlink ref="HZ24" location="null!21:21" display="[PNS]_Coke Always on_Mar_Apr" xr:uid="{00000000-0004-0000-0700-00009D050000}"/>
    <hyperlink ref="IA24" location="null!21:21" display="[PNS]_Coke Always on_Mar_Apr" xr:uid="{00000000-0004-0000-0700-00009E050000}"/>
    <hyperlink ref="IB24" location="null!21:21" display="[PNS]_Coke Always on_Mar_Apr_HP, KH, CT" xr:uid="{00000000-0004-0000-0700-00009F050000}"/>
    <hyperlink ref="G25" location="null!G2664" display="Tháng 3 Ngon Chuẩn Vị - Đặt Là Mê" xr:uid="{00000000-0004-0000-0700-0000A0050000}"/>
    <hyperlink ref="H25" r:id="rId117" location="gid=546462470&amp;range=12:12" xr:uid="{00000000-0004-0000-0700-0000A1050000}"/>
    <hyperlink ref="I25" r:id="rId118" location="gid=546462470&amp;range=12:12" xr:uid="{00000000-0004-0000-0700-0000A2050000}"/>
    <hyperlink ref="J25" r:id="rId119" location="gid=546462470&amp;range=12:12" xr:uid="{00000000-0004-0000-0700-0000A3050000}"/>
    <hyperlink ref="K25" r:id="rId120" location="gid=546462470&amp;range=12:12" xr:uid="{00000000-0004-0000-0700-0000A4050000}"/>
    <hyperlink ref="L25" r:id="rId121" location="gid=546462470&amp;range=13:13" xr:uid="{00000000-0004-0000-0700-0000A5050000}"/>
    <hyperlink ref="M25" r:id="rId122" location="gid=546462470&amp;range=13:13" xr:uid="{00000000-0004-0000-0700-0000A6050000}"/>
    <hyperlink ref="N25" r:id="rId123" location="gid=546462470&amp;range=13:13" xr:uid="{00000000-0004-0000-0700-0000A7050000}"/>
    <hyperlink ref="O25" r:id="rId124" location="gid=546462470&amp;range=13:13" xr:uid="{00000000-0004-0000-0700-0000A8050000}"/>
    <hyperlink ref="P25" r:id="rId125" location="gid=546462470&amp;range=15:15" xr:uid="{00000000-0004-0000-0700-0000A9050000}"/>
    <hyperlink ref="Q25" r:id="rId126" location="gid=546462470&amp;range=15:15" xr:uid="{00000000-0004-0000-0700-0000AA050000}"/>
    <hyperlink ref="R25" r:id="rId127" location="gid=546462470&amp;range=15:15" xr:uid="{00000000-0004-0000-0700-0000AB050000}"/>
    <hyperlink ref="S25" r:id="rId128" location="gid=546462470&amp;range=15:15" xr:uid="{00000000-0004-0000-0700-0000AC050000}"/>
    <hyperlink ref="T25" r:id="rId129" location="gid=546462470&amp;range=14:14" xr:uid="{00000000-0004-0000-0700-0000AD050000}"/>
    <hyperlink ref="U25" r:id="rId130" location="gid=546462470&amp;range=14:14" xr:uid="{00000000-0004-0000-0700-0000AE050000}"/>
    <hyperlink ref="V25" r:id="rId131" location="gid=546462470&amp;range=14:14" xr:uid="{00000000-0004-0000-0700-0000AF050000}"/>
    <hyperlink ref="W25" r:id="rId132" location="gid=546462470&amp;range=14:14" xr:uid="{00000000-0004-0000-0700-0000B0050000}"/>
    <hyperlink ref="X25" r:id="rId133" location="gid=546462470&amp;range=17:17" xr:uid="{00000000-0004-0000-0700-0000B1050000}"/>
    <hyperlink ref="Y25" r:id="rId134" location="gid=546462470&amp;range=17:17" xr:uid="{00000000-0004-0000-0700-0000B2050000}"/>
    <hyperlink ref="Z25" r:id="rId135" location="gid=546462470&amp;range=17:17" xr:uid="{00000000-0004-0000-0700-0000B3050000}"/>
    <hyperlink ref="AA25" r:id="rId136" location="gid=546462470&amp;range=17:17" xr:uid="{00000000-0004-0000-0700-0000B4050000}"/>
    <hyperlink ref="AF25" r:id="rId137" location="gid=546462470&amp;range=15:15" xr:uid="{00000000-0004-0000-0700-0000B5050000}"/>
    <hyperlink ref="AG25" r:id="rId138" location="gid=546462470&amp;range=15:15" xr:uid="{00000000-0004-0000-0700-0000B6050000}"/>
    <hyperlink ref="AH25" r:id="rId139" location="gid=546462470&amp;range=15:15" xr:uid="{00000000-0004-0000-0700-0000B7050000}"/>
    <hyperlink ref="AI25" r:id="rId140" location="gid=546462470&amp;range=15:15" xr:uid="{00000000-0004-0000-0700-0000B8050000}"/>
    <hyperlink ref="AJ25" r:id="rId141" location="gid=546462470&amp;range=4:4" xr:uid="{00000000-0004-0000-0700-0000B9050000}"/>
    <hyperlink ref="AK25" r:id="rId142" location="gid=546462470&amp;range=4:4" xr:uid="{00000000-0004-0000-0700-0000BA050000}"/>
    <hyperlink ref="AL25" r:id="rId143" location="gid=546462470&amp;range=4:4" xr:uid="{00000000-0004-0000-0700-0000BB050000}"/>
    <hyperlink ref="AM25" r:id="rId144" location="gid=546462470&amp;range=4:4" xr:uid="{00000000-0004-0000-0700-0000BC050000}"/>
    <hyperlink ref="AN25" r:id="rId145" location="gid=546462470&amp;range=5:5" xr:uid="{00000000-0004-0000-0700-0000BD050000}"/>
    <hyperlink ref="AO25" r:id="rId146" location="gid=546462470&amp;range=5:5" xr:uid="{00000000-0004-0000-0700-0000BE050000}"/>
    <hyperlink ref="AP25" r:id="rId147" location="gid=546462470&amp;range=5:5" xr:uid="{00000000-0004-0000-0700-0000BF050000}"/>
    <hyperlink ref="AQ25" r:id="rId148" location="gid=546462470&amp;range=5:5" xr:uid="{00000000-0004-0000-0700-0000C0050000}"/>
    <hyperlink ref="AR25" r:id="rId149" location="gid=546462470&amp;range=3:3" xr:uid="{00000000-0004-0000-0700-0000C1050000}"/>
    <hyperlink ref="AS25" r:id="rId150" location="gid=546462470&amp;range=3:3" xr:uid="{00000000-0004-0000-0700-0000C2050000}"/>
    <hyperlink ref="AT25" r:id="rId151" location="gid=546462470&amp;range=3:3" xr:uid="{00000000-0004-0000-0700-0000C3050000}"/>
    <hyperlink ref="AU25" r:id="rId152" location="gid=546462470&amp;range=3:3" xr:uid="{00000000-0004-0000-0700-0000C4050000}"/>
    <hyperlink ref="AV25" r:id="rId153" location="gid=546462470&amp;range=7:7" xr:uid="{00000000-0004-0000-0700-0000C5050000}"/>
    <hyperlink ref="AW25" r:id="rId154" location="gid=546462470&amp;range=7:7" xr:uid="{00000000-0004-0000-0700-0000C6050000}"/>
    <hyperlink ref="AX25" r:id="rId155" location="gid=546462470&amp;range=7:7" xr:uid="{00000000-0004-0000-0700-0000C7050000}"/>
    <hyperlink ref="AY25" r:id="rId156" location="gid=546462470&amp;range=7:7" xr:uid="{00000000-0004-0000-0700-0000C8050000}"/>
    <hyperlink ref="AZ25" r:id="rId157" location="gid=546462470&amp;range=8:8" xr:uid="{00000000-0004-0000-0700-0000C9050000}"/>
    <hyperlink ref="BA25" r:id="rId158" location="gid=546462470&amp;range=8:8" xr:uid="{00000000-0004-0000-0700-0000CA050000}"/>
    <hyperlink ref="BB25" r:id="rId159" location="gid=546462470&amp;range=8:8" xr:uid="{00000000-0004-0000-0700-0000CB050000}"/>
    <hyperlink ref="BC25" r:id="rId160" location="gid=546462470&amp;range=8:8" xr:uid="{00000000-0004-0000-0700-0000CC050000}"/>
    <hyperlink ref="BF25" location="null!G2669" display="Tháng 3 Ngon Chuẩn Vị - Đặt Là Mê" xr:uid="{00000000-0004-0000-0700-0000CD050000}"/>
    <hyperlink ref="BI25" location="null!G2668" display="Tháng 3 Ngon Chuẩn Vị - Đặt Là Mê" xr:uid="{00000000-0004-0000-0700-0000CE050000}"/>
    <hyperlink ref="BL25" r:id="rId161" location="gid=546462470&amp;range=4:4" xr:uid="{00000000-0004-0000-0700-0000CF050000}"/>
    <hyperlink ref="BM25" r:id="rId162" location="gid=546462470&amp;range=4:4" xr:uid="{00000000-0004-0000-0700-0000D0050000}"/>
    <hyperlink ref="BN25" r:id="rId163" location="gid=546462470&amp;range=4:4" xr:uid="{00000000-0004-0000-0700-0000D1050000}"/>
    <hyperlink ref="BO25" r:id="rId164" location="gid=546462470&amp;range=4:4" xr:uid="{00000000-0004-0000-0700-0000D2050000}"/>
    <hyperlink ref="BP25" r:id="rId165" location="gid=546462470&amp;range=5:5" xr:uid="{00000000-0004-0000-0700-0000D3050000}"/>
    <hyperlink ref="BQ25" r:id="rId166" location="gid=546462470&amp;range=5:5" xr:uid="{00000000-0004-0000-0700-0000D4050000}"/>
    <hyperlink ref="BR25" r:id="rId167" location="gid=546462470&amp;range=5:5" xr:uid="{00000000-0004-0000-0700-0000D5050000}"/>
    <hyperlink ref="BS25" r:id="rId168" location="gid=546462470&amp;range=5:5" xr:uid="{00000000-0004-0000-0700-0000D6050000}"/>
    <hyperlink ref="BT25" r:id="rId169" location="gid=546462470&amp;range=3:3" xr:uid="{00000000-0004-0000-0700-0000D7050000}"/>
    <hyperlink ref="BU25" r:id="rId170" location="gid=546462470&amp;range=3:3" xr:uid="{00000000-0004-0000-0700-0000D8050000}"/>
    <hyperlink ref="BV25" r:id="rId171" location="gid=546462470&amp;range=3:3" xr:uid="{00000000-0004-0000-0700-0000D9050000}"/>
    <hyperlink ref="BW25" r:id="rId172" location="gid=546462470&amp;range=3:3" xr:uid="{00000000-0004-0000-0700-0000DA050000}"/>
    <hyperlink ref="BX25" r:id="rId173" location="gid=546462470&amp;range=11:11" xr:uid="{00000000-0004-0000-0700-0000DB050000}"/>
    <hyperlink ref="BY25" r:id="rId174" location="gid=546462470&amp;range=11:11" xr:uid="{00000000-0004-0000-0700-0000DC050000}"/>
    <hyperlink ref="BZ25" r:id="rId175" location="gid=546462470&amp;range=11:11" xr:uid="{00000000-0004-0000-0700-0000DD050000}"/>
    <hyperlink ref="CA25" r:id="rId176" location="gid=546462470&amp;range=11:11" xr:uid="{00000000-0004-0000-0700-0000DE050000}"/>
    <hyperlink ref="CB25" r:id="rId177" location="gid=546462470&amp;range=9:9" xr:uid="{00000000-0004-0000-0700-0000DF050000}"/>
    <hyperlink ref="CC25" r:id="rId178" location="gid=546462470&amp;range=9:9" xr:uid="{00000000-0004-0000-0700-0000E0050000}"/>
    <hyperlink ref="CD25" r:id="rId179" location="gid=546462470&amp;range=9:9" xr:uid="{00000000-0004-0000-0700-0000E1050000}"/>
    <hyperlink ref="CE25" r:id="rId180" location="gid=546462470&amp;range=9:9" xr:uid="{00000000-0004-0000-0700-0000E2050000}"/>
    <hyperlink ref="CN25" r:id="rId181" location="gid=546462470&amp;range=4:4" xr:uid="{00000000-0004-0000-0700-0000E3050000}"/>
    <hyperlink ref="CO25" r:id="rId182" location="gid=546462470&amp;range=4:4" xr:uid="{00000000-0004-0000-0700-0000E4050000}"/>
    <hyperlink ref="CP25" r:id="rId183" location="gid=546462470&amp;range=4:4" xr:uid="{00000000-0004-0000-0700-0000E5050000}"/>
    <hyperlink ref="CQ25" r:id="rId184" location="gid=546462470&amp;range=4:4" xr:uid="{00000000-0004-0000-0700-0000E6050000}"/>
    <hyperlink ref="CR25" r:id="rId185" location="gid=546462470&amp;range=5:5" xr:uid="{00000000-0004-0000-0700-0000E7050000}"/>
    <hyperlink ref="CS25" r:id="rId186" location="gid=546462470&amp;range=5:5" xr:uid="{00000000-0004-0000-0700-0000E8050000}"/>
    <hyperlink ref="CT25" r:id="rId187" location="gid=546462470&amp;range=5:5" xr:uid="{00000000-0004-0000-0700-0000E9050000}"/>
    <hyperlink ref="CU25" r:id="rId188" location="gid=546462470&amp;range=5:5" xr:uid="{00000000-0004-0000-0700-0000EA050000}"/>
    <hyperlink ref="CV25" r:id="rId189" location="gid=546462470&amp;range=3:3" xr:uid="{00000000-0004-0000-0700-0000EB050000}"/>
    <hyperlink ref="CW25" r:id="rId190" location="gid=546462470&amp;range=3:3" xr:uid="{00000000-0004-0000-0700-0000EC050000}"/>
    <hyperlink ref="CX25" r:id="rId191" location="gid=546462470&amp;range=3:3" xr:uid="{00000000-0004-0000-0700-0000ED050000}"/>
    <hyperlink ref="CY25" r:id="rId192" location="gid=546462470&amp;range=3:3" xr:uid="{00000000-0004-0000-0700-0000EE050000}"/>
    <hyperlink ref="CZ25" r:id="rId193" location="gid=546462470&amp;range=6:6" xr:uid="{00000000-0004-0000-0700-0000EF050000}"/>
    <hyperlink ref="DA25" r:id="rId194" location="gid=546462470&amp;range=6:6" xr:uid="{00000000-0004-0000-0700-0000F0050000}"/>
    <hyperlink ref="DB25" r:id="rId195" location="gid=546462470&amp;range=6:6" xr:uid="{00000000-0004-0000-0700-0000F1050000}"/>
    <hyperlink ref="DC25" r:id="rId196" location="gid=546462470&amp;range=6:6" xr:uid="{00000000-0004-0000-0700-0000F2050000}"/>
    <hyperlink ref="DD25" r:id="rId197" location="gid=546462470&amp;range=8:8" xr:uid="{00000000-0004-0000-0700-0000F3050000}"/>
    <hyperlink ref="DE25" r:id="rId198" location="gid=546462470&amp;range=8:8" xr:uid="{00000000-0004-0000-0700-0000F4050000}"/>
    <hyperlink ref="DF25" r:id="rId199" location="gid=546462470&amp;range=8:8" xr:uid="{00000000-0004-0000-0700-0000F5050000}"/>
    <hyperlink ref="DG25" r:id="rId200" location="gid=546462470&amp;range=8:8" xr:uid="{00000000-0004-0000-0700-0000F6050000}"/>
    <hyperlink ref="DP25" r:id="rId201" location="gid=546462470&amp;range=4:4" xr:uid="{00000000-0004-0000-0700-0000F7050000}"/>
    <hyperlink ref="DQ25" r:id="rId202" location="gid=546462470&amp;range=4:4" xr:uid="{00000000-0004-0000-0700-0000F8050000}"/>
    <hyperlink ref="DR25" r:id="rId203" location="gid=546462470&amp;range=4:4" xr:uid="{00000000-0004-0000-0700-0000F9050000}"/>
    <hyperlink ref="DS25" r:id="rId204" location="gid=546462470&amp;range=4:4" xr:uid="{00000000-0004-0000-0700-0000FA050000}"/>
    <hyperlink ref="DT25" r:id="rId205" location="gid=546462470&amp;range=5:5" xr:uid="{00000000-0004-0000-0700-0000FB050000}"/>
    <hyperlink ref="DU25" r:id="rId206" location="gid=546462470&amp;range=5:5" xr:uid="{00000000-0004-0000-0700-0000FC050000}"/>
    <hyperlink ref="DV25" r:id="rId207" location="gid=546462470&amp;range=5:5" xr:uid="{00000000-0004-0000-0700-0000FD050000}"/>
    <hyperlink ref="DW25" r:id="rId208" location="gid=546462470&amp;range=5:5" xr:uid="{00000000-0004-0000-0700-0000FE050000}"/>
    <hyperlink ref="M26" location="null!G2658" display="[PLF CP]_Block" xr:uid="{00000000-0004-0000-0700-0000FF050000}"/>
    <hyperlink ref="N26" location="null!G2658" display="[PLF CP]_Block" xr:uid="{00000000-0004-0000-0700-000000060000}"/>
    <hyperlink ref="AN26" location="null!G2654" display="[Whitelist New User] [PLF CP]_NU_Tặng bạn mới deal 0Đ" xr:uid="{00000000-0004-0000-0700-000001060000}"/>
    <hyperlink ref="AW26" location="null!G2657" display="[Whitelist New User] [PLF CP]_NU_Tặng bạn mới deal 0Đ" xr:uid="{00000000-0004-0000-0700-000002060000}"/>
    <hyperlink ref="AX26" location="null!G2657" display="[Whitelist New User] [PLF CP]_NU_Tặng bạn mới deal 0Đ" xr:uid="{00000000-0004-0000-0700-000003060000}"/>
    <hyperlink ref="BC26" location="null!G2670" display="[Whitelist New User] [PLF CP]_NU_Tặng bạn mới deal 0Đ" xr:uid="{00000000-0004-0000-0700-000004060000}"/>
    <hyperlink ref="BS26" location="null!G2674" display="[Whitelist New User] [PLF CP]_NU_Tặng bạn mới deal 0Đ" xr:uid="{00000000-0004-0000-0700-000005060000}"/>
    <hyperlink ref="D27" location="null!G71" display="[VIP]_McDonald's_Mar" xr:uid="{00000000-0004-0000-0700-000006060000}"/>
    <hyperlink ref="H27" location="null!G2664" display="[Whitelist New User] [PLF CP]_NU_Lần đầu đặt món giảm 50%_x000a_[Exclude NU][PLF CP]_3.3_Siêu Deal Đầu Năm, Giảm tới 50%" xr:uid="{00000000-0004-0000-0700-000007060000}"/>
    <hyperlink ref="P27" location="null!G40" display="0h-16h [SuperVIP]_Phê La_2-4Mar_x000a_16h - 24h [SuperVIP]_Gà Rán KFC_4-29Mar" xr:uid="{00000000-0004-0000-0700-000008060000}"/>
    <hyperlink ref="Q27" location="null!G54" display="0h - 16h [VIP]_The Coffee House_4-6.3_x000a_16h - 24h [SuperVIP]_Gà Rán KFC_4-29Mar" xr:uid="{00000000-0004-0000-0700-000009060000}"/>
    <hyperlink ref="R27" location="null!60:60" display=" [SuperVIP]_Gà Rán KFC_4-29Mar" xr:uid="{00000000-0004-0000-0700-00000A060000}"/>
    <hyperlink ref="S27" location="null!60:60" display=" [SuperVIP]_Gà Rán KFC_4-29Mar 260106_Gà Rán KFC_31 cities" xr:uid="{00000000-0004-0000-0700-00000B060000}"/>
    <hyperlink ref="V27" location="null!G2665" display="[Whitelist New User] [PLF CP]_NU_Lần đầu đặt món giảm 50%_x000a_[Exclude NU][PLF CP]_Thematic_Vạn Deal Xinh, Giảm tới 83.000Đ" xr:uid="{00000000-0004-0000-0700-00000C060000}"/>
    <hyperlink ref="X27" location="null!G47" display="0h-16h [SuperVIP]_Phúc Long Coffee &amp; Tea_Combo 88k_Mar_x000a_16h - 24h [SuperVIP]_Gà Rán KFC_4-29Mar" xr:uid="{00000000-0004-0000-0700-00000D060000}"/>
    <hyperlink ref="Y27" location="null!G54" display="0h - 16h [VIP]_The Coffee House_4-6.3_x000a_16h - 24h [SuperVIP]_Gà Rán KFC_4-29Mar" xr:uid="{00000000-0004-0000-0700-00000E060000}"/>
    <hyperlink ref="Z27" location="null!60:60" display=" [SuperVIP]_Gà Rán KFC_4-29Mar" xr:uid="{00000000-0004-0000-0700-00000F060000}"/>
    <hyperlink ref="AA27" location="null!G47" display="0h-16h [SuperVIP]_Phúc Long Coffee &amp; Tea_Combo 88k_Mar 260106_Phúc Long Coffee &amp; Tea_20 citie_x000a_16h - 24h [SuperVIP]_Gà Rán KFC_4-29Mar 260106_Gà Rán KFC_31 cities" xr:uid="{00000000-0004-0000-0700-000010060000}"/>
    <hyperlink ref="AB27" r:id="rId209" location="gid=1252567251&amp;range=35:35" xr:uid="{00000000-0004-0000-0700-000011060000}"/>
    <hyperlink ref="AC27" r:id="rId210" location="gid=1252567251&amp;range=35:35" xr:uid="{00000000-0004-0000-0700-000012060000}"/>
    <hyperlink ref="AD27" r:id="rId211" location="gid=1252567251&amp;range=35:35" xr:uid="{00000000-0004-0000-0700-000013060000}"/>
    <hyperlink ref="AE27" r:id="rId212" location="gid=1252567251&amp;range=35:35" xr:uid="{00000000-0004-0000-0700-000014060000}"/>
    <hyperlink ref="AJ27" location="null!G82" display="[VIP]_Gà Rán Texas Chicken_Mar" xr:uid="{00000000-0004-0000-0700-000015060000}"/>
    <hyperlink ref="AN27" location="null!G82" display="[VIP]_Gà Rán Texas Chicken_Mar " xr:uid="{00000000-0004-0000-0700-000016060000}"/>
    <hyperlink ref="AR27" location="null!G58" display="[SuperVIP]_Highlands Coffee_9-13Mar" xr:uid="{00000000-0004-0000-0700-000017060000}"/>
    <hyperlink ref="AS27" location="null!G58" display="[SuperVIP]_Highlands Coffee_9-13Mar" xr:uid="{00000000-0004-0000-0700-000018060000}"/>
    <hyperlink ref="AT27" location="null!G58" display="[SuperVIP]_Highlands Coffee_9-13Mar" xr:uid="{00000000-0004-0000-0700-000019060000}"/>
    <hyperlink ref="AU27" location="null!G2676" display="[SuperVIP]_Highlands Coffee_9-13Mar 260106_Highlands Coffee_41 cities" xr:uid="{00000000-0004-0000-0700-00001A060000}"/>
    <hyperlink ref="AV27" location="null!G58" display="[SuperVIP]_Highlands Coffee_9-13Mar" xr:uid="{00000000-0004-0000-0700-00001B060000}"/>
    <hyperlink ref="AW27" location="null!G58" display="[SuperVIP]_Highlands Coffee_9-13Mar" xr:uid="{00000000-0004-0000-0700-00001C060000}"/>
    <hyperlink ref="AX27" location="null!G58" display="[SuperVIP]_Highlands Coffee_9-13Mar" xr:uid="{00000000-0004-0000-0700-00001D060000}"/>
    <hyperlink ref="AY27" location="null!G2676" display="[SuperVIP]_Highlands Coffee_9-13Mar 260106_Highlands Coffee_41 cities" xr:uid="{00000000-0004-0000-0700-00001E060000}"/>
    <hyperlink ref="BD27" location="null!63:63" display="[SuperVIP]_Gà Rán Popeyes_13-15Mar" xr:uid="{00000000-0004-0000-0700-00001F060000}"/>
    <hyperlink ref="BE27" location="null!63:63" display="[SuperVIP]_Gà Rán Popeyes_13-15Mar" xr:uid="{00000000-0004-0000-0700-000020060000}"/>
    <hyperlink ref="BF27" location="null!63:63" display="[SuperVIP]_Gà Rán Popeyes_13-15Mar" xr:uid="{00000000-0004-0000-0700-000021060000}"/>
    <hyperlink ref="BG27" location="null!63:63" display="[SuperVIP]_Gà Rán Popeyes_13-15Mar 241231_Gà Rán Popeyes_9 cities" xr:uid="{00000000-0004-0000-0700-000022060000}"/>
    <hyperlink ref="BP27" location="null!G59" display="[SuperVIP]_Highlands Coffee_16-20Mar" xr:uid="{00000000-0004-0000-0700-000023060000}"/>
    <hyperlink ref="BQ27" location="null!G59" display="[SuperVIP]_Highlands Coffee_16-20Mar" xr:uid="{00000000-0004-0000-0700-000024060000}"/>
    <hyperlink ref="BR27" location="null!G59" display="[SuperVIP]_Highlands Coffee_16-20Mar" xr:uid="{00000000-0004-0000-0700-000025060000}"/>
    <hyperlink ref="BS27" location="null!G59" display="[SuperVIP]_Highlands Coffee_16-20Mar 260106_Highlands Coffee_41 cities" xr:uid="{00000000-0004-0000-0700-000026060000}"/>
    <hyperlink ref="BT27" location="null!G52" display="_x000a_10h-13h+16h - 24h [VIP]_Cơm Thố Anh Nguyễn_16-29Mar_x000a_0h-10h Brand 50%_x000a_13h-16h [SuperVIP]_Highlands Coffee_16-20Mar_x000a_" xr:uid="{00000000-0004-0000-0700-000027060000}"/>
    <hyperlink ref="BU27" location="null!65:65" display="10h-12h &amp; 16h - 24h [VIP]_Cơm Thố Anh Nguyễn_16-29Mar_x000a_0h-10h+12h-16h [SuperVIP]_The Coffee House_9-11.3" xr:uid="{00000000-0004-0000-0700-000028060000}"/>
    <hyperlink ref="BW27" location="null!65:65" display="10h-12h &amp; 16h - 24h [VIP]_Cơm Thố Anh Nguyễn_16-29Mar 250421_Cơm Thố Anh Nguyễn_13 cities_x000a_12h-16h[Combo 1]_Trà Sữa May Cha_Mar_BD,CT,AG,TG,BH,LA,KG,DL,Hue_x000a_0h-10h Brand 50%" xr:uid="{00000000-0004-0000-0700-000029060000}"/>
    <hyperlink ref="BX27" location="null!G59" display="[SuperVIP]_Highlands Coffee_16-20Mar" xr:uid="{00000000-0004-0000-0700-00002A060000}"/>
    <hyperlink ref="BY27" location="null!G59" display="[SuperVIP]_Highlands Coffee_16-20Mar" xr:uid="{00000000-0004-0000-0700-00002B060000}"/>
    <hyperlink ref="BZ27" location="null!G59" display="[SuperVIP]_Highlands Coffee_16-20Mar" xr:uid="{00000000-0004-0000-0700-00002C060000}"/>
    <hyperlink ref="CA27" location="null!G59" display="[SuperVIP]_Highlands Coffee_16-20Mar 260106_Highlands Coffee_41 cities" xr:uid="{00000000-0004-0000-0700-00002D060000}"/>
    <hyperlink ref="CV27" location="null!G45" display="0h -16h[VIP]_Phúc Long Coffee &amp; Tea_Combo 79k_Mar_x000a_16h - 24h [VIP]_Cơm Thố Anh Nguyễn_16-29Mar" xr:uid="{00000000-0004-0000-0700-00002E060000}"/>
    <hyperlink ref="CW27" location="null!G55" display="0h - 16h [VIP]_The Coffee House_25-27Mar_x000a_16h - 24h [VIP]_Cơm Thố Anh Nguyễn_16-29Mar" xr:uid="{00000000-0004-0000-0700-00002F060000}"/>
    <hyperlink ref="CY27" location="null!G45" display="0h -16h[VIP]_Phúc Long Coffee &amp; Tea_Combo 79k_Mar  260106_Phúc Long Coffee &amp; Tea_20 cities_x000a_16h - 24h [VIP]_Cơm Thố Anh Nguyễn_16-29Mar 250421_Cơm Thố Anh Nguyễn_13 cities" xr:uid="{00000000-0004-0000-0700-000030060000}"/>
    <hyperlink ref="CZ27" location="null!G45" display="0h -16h[VIP]_Phúc Long Coffee &amp; Tea_Combo 79k_Mar_x000a_16h - 24h [VIP]_Cơm Thố Anh Nguyễn_16-29Mar" xr:uid="{00000000-0004-0000-0700-000031060000}"/>
    <hyperlink ref="DA27" location="null!G55" display="[VIP]_The Coffee House_25-27Mar" xr:uid="{00000000-0004-0000-0700-000032060000}"/>
    <hyperlink ref="DC27" location="null!G45" display="0h -16h[VIP]_Phúc Long Coffee &amp; Tea_Combo 79k_Mar  260106_Phúc Long Coffee &amp; Tea_20 cities_x000a_16h - 24h [SJBP]_Lotteria DI_Mar" xr:uid="{00000000-0004-0000-0700-000033060000}"/>
    <hyperlink ref="DH27" location="null!65:65" display="10h-12h &amp; 16h - 24h [VIP]_Cơm Thố Anh Nguyễn_16-29Mar_x000a_0h-10h+12h-16h Brand 50%" xr:uid="{00000000-0004-0000-0700-000034060000}"/>
    <hyperlink ref="DI27" location="null!65:65" display="10h-12h &amp; 16h - 24h [VIP]_Cơm Thố Anh Nguyễn_16-29Mar_x000a_0h-10h+12h-16h Brand 50%" xr:uid="{00000000-0004-0000-0700-000035060000}"/>
    <hyperlink ref="DK27" location="null!65:65" display="10h-12h &amp; 16h - 24h [VIP]_Cơm Thố Anh Nguyễn_16-29Mar 250421_Cơm Thố Anh Nguyễn_13 cities_x000a_0h-10h+12h-16h Brand 50%" xr:uid="{00000000-0004-0000-0700-000036060000}"/>
    <hyperlink ref="EC27" location="null!G157" display="0h-7h + 22h-24h Brand 50%_x000a_7h-10h+13h-16h [VIP]_Phúc Long Coffee &amp; Tea_Combo 79k_Apr_x000a_10h-13h+16h-22h [SuperVIP]_Gà Rán Popeyes_1-5Apr" xr:uid="{00000000-0004-0000-0700-000037060000}"/>
    <hyperlink ref="ED27" location="null!G164" display="0h-10h+13h-16h[SuperVIP]_The Coffee House_1-3Apr_x000a_10h-13h+16h-24h [SuperVIP]_Gà Rán Popeyes_1-5Apr" xr:uid="{00000000-0004-0000-0700-000038060000}"/>
    <hyperlink ref="EE27" location="null!186:186" display="[SuperVIP]_Gà Rán Popeyes_1-5Apr" xr:uid="{00000000-0004-0000-0700-000039060000}"/>
    <hyperlink ref="EF27" location="null!G157" display="0h-10h+13h-16h [VIP]_Phúc Long Coffee &amp; Tea_Combo 79k_Apr 260106_Phúc Long Coffee &amp; Tea_20 cities_x000a_10h-13h+16h-24h [SuperVIP]_Gà Rán Popeyes_1-5Apr" xr:uid="{00000000-0004-0000-0700-00003A060000}"/>
    <hyperlink ref="EO27" location="null!180:180" display="[SuperVIP]_Gà Rán KFC_3-16Apr" xr:uid="{00000000-0004-0000-0700-00003B060000}"/>
    <hyperlink ref="EP27" location="null!180:180" display="[SuperVIP]_Gà Rán KFC_3-16Apr" xr:uid="{00000000-0004-0000-0700-00003C060000}"/>
    <hyperlink ref="EQ27" location="null!180:180" display="[SuperVIP]_Gà Rán KFC_3-16Apr" xr:uid="{00000000-0004-0000-0700-00003D060000}"/>
    <hyperlink ref="ER27" location="null!180:180" display="[SuperVIP]_Gà Rán KFC_3-16Apr 260106_Gà Rán KFC_31 cities" xr:uid="{00000000-0004-0000-0700-00003E060000}"/>
    <hyperlink ref="ES27" location="null!G167" display="[SuperVIP]_Highlands Coffee_6-10Apr" xr:uid="{00000000-0004-0000-0700-00003F060000}"/>
    <hyperlink ref="ET27" location="null!G167" display="[SuperVIP]_Highlands Coffee_6-10Apr" xr:uid="{00000000-0004-0000-0700-000040060000}"/>
    <hyperlink ref="EU27" location="null!G167" display="[SuperVIP]_Highlands Coffee_6-10Apr" xr:uid="{00000000-0004-0000-0700-000041060000}"/>
    <hyperlink ref="EV27" location="null!G167" display="[SuperVIP]_Highlands Coffee_6-10Apr 260106_Highlands Coffee_41 cities" xr:uid="{00000000-0004-0000-0700-000042060000}"/>
    <hyperlink ref="EW27" location="null!G167" display="[SuperVIP]_Highlands Coffee_6-10Apr" xr:uid="{00000000-0004-0000-0700-000043060000}"/>
    <hyperlink ref="EX27" location="null!G167" display="[SuperVIP]_Highlands Coffee_6-10Apr" xr:uid="{00000000-0004-0000-0700-000044060000}"/>
    <hyperlink ref="EY27" location="null!G167" display="[SuperVIP]_Highlands Coffee_6-10Apr" xr:uid="{00000000-0004-0000-0700-000045060000}"/>
    <hyperlink ref="EZ27" location="null!G167" display="[SuperVIP]_Highlands Coffee_6-10Apr 260106_Highlands Coffee_41 cities" xr:uid="{00000000-0004-0000-0700-000046060000}"/>
    <hyperlink ref="FA27" location="null!G157" display="0h-16h [VIP]_Phúc Long Coffee &amp; Tea_Combo 79k_Apr_x000a_16h - 24h [VIP]_Lotteria DI_6-9Apr" xr:uid="{00000000-0004-0000-0700-000047060000}"/>
    <hyperlink ref="FB27" location="null!183:183" display="[VIP]_Lotteria DI_6-9Apr" xr:uid="{00000000-0004-0000-0700-000048060000}"/>
    <hyperlink ref="FC27" location="null!183:183" display="[VIP]_Lotteria DI_6-9Apr" xr:uid="{00000000-0004-0000-0700-000049060000}"/>
    <hyperlink ref="FD27" location="null!G157" display="0h-16h [VIP]_Phúc Long Coffee &amp; Tea_Combo 79k_Apr 260106_Phúc Long Coffee &amp; Tea_20 cities_x000a_16h - 24h [VIP]_Lotteria DI_6-9Apr 260116_Lotteria_41 cities" xr:uid="{00000000-0004-0000-0700-00004A060000}"/>
    <hyperlink ref="FI27" location="null!G157" display="0h-16h [VIP]_Phúc Long Coffee &amp; Tea_Combo 79k_Apr _x000a_16h - 24h [SuperVIP]_Pizza Hut_10-26Apr" xr:uid="{00000000-0004-0000-0700-00004B060000}"/>
    <hyperlink ref="FJ27" location="null!G242" display="13h-16h [VIP]_Trà sữa Mixue_Apr_x000a_16h - 24h [SuperVIP]_Pizza Hut_10-26Apr" xr:uid="{00000000-0004-0000-0700-00004C060000}"/>
    <hyperlink ref="FK27" location="null!G242" display="13h-16h [VIP]_Trà sữa Mixue_Apr_x000a_16h - 24h [SuperVIP]_Pizza Hut_10-26Apr" xr:uid="{00000000-0004-0000-0700-00004D060000}"/>
    <hyperlink ref="FL27" location="null!G157" display="0h-16h [VIP]_Phúc Long Coffee &amp; Tea_Combo 79k_Apr 260106_Phúc Long Coffee &amp; Tea_20 cities_x000a_16h - 24h [SuperVIP]_Pizza Hut_10-26Apr" xr:uid="{00000000-0004-0000-0700-00004E060000}"/>
    <hyperlink ref="FM27" location="null!192:192" display="[SuperVIP]_McDonald's_10-12Apr" xr:uid="{00000000-0004-0000-0700-00004F060000}"/>
    <hyperlink ref="FN27" location="null!192:192" display="[SuperVIP]_McDonald's_10-12Apr" xr:uid="{00000000-0004-0000-0700-000050060000}"/>
    <hyperlink ref="FO27" location="null!192:192" display="[SuperVIP]_McDonald's_10-12Apr" xr:uid="{00000000-0004-0000-0700-000051060000}"/>
    <hyperlink ref="FP27" location="null!192:192" display="[SuperVIP]_McDonald's_10-12Apr 251025_McDonald's_7 cities" xr:uid="{00000000-0004-0000-0700-000052060000}"/>
    <hyperlink ref="FQ27" location="null!192:192" display="[SuperVIP]_McDonald's_10-12Apr" xr:uid="{00000000-0004-0000-0700-000053060000}"/>
    <hyperlink ref="FR27" location="null!192:192" display="[SuperVIP]_McDonald's_10-12Apr" xr:uid="{00000000-0004-0000-0700-000054060000}"/>
    <hyperlink ref="FS27" location="null!192:192" display="[SuperVIP]_McDonald's_10-12Apr" xr:uid="{00000000-0004-0000-0700-000055060000}"/>
    <hyperlink ref="FT27" location="null!192:192" display="[SuperVIP]_McDonald's_10-12Apr 251025_McDonald's_7 cities" xr:uid="{00000000-0004-0000-0700-000056060000}"/>
    <hyperlink ref="FU27" location="null!G150" display="0h-16h [SuperVIP]_Phê La_13-17Apr_x000a_16h - 24h [SuperVIP]_Gà Rán KFC_3-16Apr" xr:uid="{00000000-0004-0000-0700-000057060000}"/>
    <hyperlink ref="FV27" location="null!G150" display="0h-16h [SuperVIP]_Phê La_13-17Apr_x000a_16h - 24h [SuperVIP]_Gà Rán KFC_3-16Apr" xr:uid="{00000000-0004-0000-0700-000058060000}"/>
    <hyperlink ref="FW27" location="null!G150" display="0h-16h [SuperVIP]_Phê La_13-17Apr_x000a_16h - 24h [SuperVIP]_Gà Rán KFC_3-16Apr" xr:uid="{00000000-0004-0000-0700-000059060000}"/>
    <hyperlink ref="FX27" location="null!G150" display="0h-16h [SuperVIP]_Phê La_13-17Apr 260116_Phê La_11 cities_x000a_16h - 24h [SuperVIP]_Gà Rán KFC_3-16Apr" xr:uid="{00000000-0004-0000-0700-00005A060000}"/>
    <hyperlink ref="FY27" location="null!G150" display="0h-16h [SuperVIP]_Phê La_13-17Apr" xr:uid="{00000000-0004-0000-0700-00005B060000}"/>
    <hyperlink ref="FZ27" location="null!G150" display="0h-16h [SuperVIP]_Phê La_13-17Apr" xr:uid="{00000000-0004-0000-0700-00005C060000}"/>
    <hyperlink ref="GA27" location="null!G150" display="0h-16h [SuperVIP]_Phê La_13-17Apr" xr:uid="{00000000-0004-0000-0700-00005D060000}"/>
    <hyperlink ref="GB27" location="null!G150" display="0h-16h [SuperVIP]_Phê La_13-17Apr 260116_Phê La_11 cities" xr:uid="{00000000-0004-0000-0700-00005E060000}"/>
    <hyperlink ref="GG27" location="null!G168" display="[SuperVIP]_Highlands Coffee_13-17Apr" xr:uid="{00000000-0004-0000-0700-00005F060000}"/>
    <hyperlink ref="GH27" location="null!G168" display="[SuperVIP]_Highlands Coffee_13-17Apr" xr:uid="{00000000-0004-0000-0700-000060060000}"/>
    <hyperlink ref="GI27" location="null!G168" display="[SuperVIP]_Highlands Coffee_13-17Apr" xr:uid="{00000000-0004-0000-0700-000061060000}"/>
    <hyperlink ref="GJ27" location="null!G168" display="[SuperVIP]_Highlands Coffee_13-17Apr 260106_Highlands Coffee_41 cities" xr:uid="{00000000-0004-0000-0700-000062060000}"/>
    <hyperlink ref="GK27" location="null!G168" display="[SuperVIP]_Highlands Coffee_13-17Apr" xr:uid="{00000000-0004-0000-0700-000063060000}"/>
    <hyperlink ref="GL27" location="null!G168" display="[SuperVIP]_Highlands Coffee_13-17Apr" xr:uid="{00000000-0004-0000-0700-000064060000}"/>
    <hyperlink ref="GM27" location="null!G168" display="[SuperVIP]_Highlands Coffee_13-17Apr" xr:uid="{00000000-0004-0000-0700-000065060000}"/>
    <hyperlink ref="GN27" location="null!G168" display="[SuperVIP]_Highlands Coffee_13-17Apr 260106_Highlands Coffee_41 cities" xr:uid="{00000000-0004-0000-0700-000066060000}"/>
    <hyperlink ref="GO27" location="null!193:193" display="[VIP]_McDonald's_17-19Apr" xr:uid="{00000000-0004-0000-0700-000067060000}"/>
    <hyperlink ref="GP27" location="null!193:193" display="[VIP]_McDonald's_17-19Apr" xr:uid="{00000000-0004-0000-0700-000068060000}"/>
    <hyperlink ref="GQ27" location="null!193:193" display="[VIP]_McDonald's_17-19Apr" xr:uid="{00000000-0004-0000-0700-000069060000}"/>
    <hyperlink ref="GR27" location="null!193:193" display="[VIP]_McDonald's_17-19Apr 251025_McDonald's_7 cities" xr:uid="{00000000-0004-0000-0700-00006A060000}"/>
    <hyperlink ref="HE27" location="null!G157" display="0h-16h [VIP]_Phúc Long Coffee &amp; Tea_Combo 79k_Apr _x000a_16h-24h " xr:uid="{00000000-0004-0000-0700-00006B060000}"/>
    <hyperlink ref="HH27" location="null!G157" display="0h-16h [VIP]_Phúc Long Coffee &amp; Tea_Combo 79k_Apr 260106_Phúc Long Coffee &amp; Tea_20 cities_x000a_16h-24h" xr:uid="{00000000-0004-0000-0700-00006C060000}"/>
    <hyperlink ref="HI27" location="null!G169" display="[SuperVIP]_Highlands Coffee_20-24Apr" xr:uid="{00000000-0004-0000-0700-00006D060000}"/>
    <hyperlink ref="HJ27" location="null!G169" display="[SuperVIP]_Highlands Coffee_20-24Apr" xr:uid="{00000000-0004-0000-0700-00006E060000}"/>
    <hyperlink ref="HK27" location="null!G169" display="[SuperVIP]_Highlands Coffee_20-24Apr" xr:uid="{00000000-0004-0000-0700-00006F060000}"/>
    <hyperlink ref="HL27" location="null!G169" display="[SuperVIP]_Highlands Coffee_20-24Apr 260106_Highlands Coffee_41 cities" xr:uid="{00000000-0004-0000-0700-000070060000}"/>
    <hyperlink ref="HM27" location="null!G169" display="[SuperVIP]_Highlands Coffee_20-24Apr" xr:uid="{00000000-0004-0000-0700-000071060000}"/>
    <hyperlink ref="HN27" location="null!G169" display="[SuperVIP]_Highlands Coffee_20-24Apr" xr:uid="{00000000-0004-0000-0700-000072060000}"/>
    <hyperlink ref="HO27" location="null!G169" display="[SuperVIP]_Highlands Coffee_20-24Apr" xr:uid="{00000000-0004-0000-0700-000073060000}"/>
    <hyperlink ref="HP27" location="null!G169" display="[SuperVIP]_Highlands Coffee_20-24Apr 260106_Highlands Coffee_41 cities" xr:uid="{00000000-0004-0000-0700-000074060000}"/>
    <hyperlink ref="HQ27" location="null!184:184" display="[SuperVIP]_Lotteria DI_23-26Apr" xr:uid="{00000000-0004-0000-0700-000075060000}"/>
    <hyperlink ref="HR27" location="null!184:184" display="[SuperVIP]_Lotteria DI_23-26Apr" xr:uid="{00000000-0004-0000-0700-000076060000}"/>
    <hyperlink ref="HS27" location="null!184:184" display="[SuperVIP]_Lotteria DI_23-26Apr" xr:uid="{00000000-0004-0000-0700-000077060000}"/>
    <hyperlink ref="HT27" location="null!184:184" display="[SuperVIP]_Lotteria DI_23-26Apr 260116_Lotteria_41 cities" xr:uid="{00000000-0004-0000-0700-000078060000}"/>
    <hyperlink ref="HU27" location="null!184:184" display="[SuperVIP]_Lotteria DI_23-26Apr" xr:uid="{00000000-0004-0000-0700-000079060000}"/>
    <hyperlink ref="HV27" location="null!184:184" display="[SuperVIP]_Lotteria DI_23-26Apr" xr:uid="{00000000-0004-0000-0700-00007A060000}"/>
    <hyperlink ref="HW27" location="null!184:184" display="[SuperVIP]_Lotteria DI_23-26Apr" xr:uid="{00000000-0004-0000-0700-00007B060000}"/>
    <hyperlink ref="HX27" location="null!184:184" display="[SuperVIP]_Lotteria DI_23-26Apr 260116_Lotteria_41 cities" xr:uid="{00000000-0004-0000-0700-00007C060000}"/>
    <hyperlink ref="E28" location="null!G71" display="[VIP]_McDonald's_Mar" xr:uid="{00000000-0004-0000-0700-00007D060000}"/>
    <hyperlink ref="F28" location="null!G71" display="[VIP]_McDonald's_Mar" xr:uid="{00000000-0004-0000-0700-00007E060000}"/>
    <hyperlink ref="G28" location="null!G71" display="[VIP]_McDonald's_Mar 251025_McDonald's_7 cities" xr:uid="{00000000-0004-0000-0700-00007F060000}"/>
    <hyperlink ref="H28" location="null!G57" display="[SuperVIP]_Highlands Coffee_Mar" xr:uid="{00000000-0004-0000-0700-000080060000}"/>
    <hyperlink ref="I28" location="null!G57" display="[SuperVIP]_Highlands Coffee_Mar" xr:uid="{00000000-0004-0000-0700-000081060000}"/>
    <hyperlink ref="J28" location="null!G57" display="[SuperVIP]_Highlands Coffee_Mar" xr:uid="{00000000-0004-0000-0700-000082060000}"/>
    <hyperlink ref="K28" location="null!G57" display="[SuperVIP]_Highlands Coffee_Mar 260106_Highlands Coffee_41 cities" xr:uid="{00000000-0004-0000-0700-000083060000}"/>
    <hyperlink ref="T28" location="null!G57" display="[SuperVIP]_Highlands Coffee_Mar" xr:uid="{00000000-0004-0000-0700-000084060000}"/>
    <hyperlink ref="U28" location="null!G57" display="[SuperVIP]_Highlands Coffee_Mar" xr:uid="{00000000-0004-0000-0700-000085060000}"/>
    <hyperlink ref="V28" location="null!G57" display="[SuperVIP]_Highlands Coffee_Mar" xr:uid="{00000000-0004-0000-0700-000086060000}"/>
    <hyperlink ref="W28" location="null!G57" display="[SuperVIP]_Highlands Coffee_Mar 260106_Highlands Coffee_41 cities" xr:uid="{00000000-0004-0000-0700-000087060000}"/>
    <hyperlink ref="AR28" location="null!G77" display="[VIP]_Lotteria DI_11-13Mar_x000a_ 0H-10H  Brand 50%" xr:uid="{00000000-0004-0000-0700-000088060000}"/>
    <hyperlink ref="AS28" location="null!G77" display="[VIP]_Lotteria DI_11-13Mar_x000a_0H-10H  Brand 50%" xr:uid="{00000000-0004-0000-0700-000089060000}"/>
    <hyperlink ref="AT28" location="null!G77" display="[VIP]_Lotteria DI_11-13Mar_x000a_0H-10H  Brand 50%" xr:uid="{00000000-0004-0000-0700-00008A060000}"/>
    <hyperlink ref="AU28" location="null!G77" display="[VIP]_Lotteria DI_11-13Mar  260116_Lotteria_41 cities" xr:uid="{00000000-0004-0000-0700-00008B060000}"/>
    <hyperlink ref="AZ28" location="null!G36" display="12h-24h [SuperVIP]_Trà Sữa May Cha_Mar _x000a_0h-12h[SJBP]_Phúc Long Coffee &amp; Tea_Combo 119k_Mar" xr:uid="{00000000-0004-0000-0700-00008C060000}"/>
    <hyperlink ref="BB28" location="null!G36" display="[SuperVIP]_Trà Sữa May Cha_Mar" xr:uid="{00000000-0004-0000-0700-00008D060000}"/>
    <hyperlink ref="BC28" location="null!G36" display="[SuperVIP]_Trà Sữa May Cha_Mar 260106_Trà Sữa May Cha_9 cities" xr:uid="{00000000-0004-0000-0700-00008E060000}"/>
    <hyperlink ref="BJ28" location="null!G2668" display="0-10h: [PLF CP]_Mid Month_Tiệc Sáng Thương Hiệu Giảm 50% _x000a_10-13h: [PLF CP]_Mid Month_Tiệc Trưa Thương Hiệu Giảm 50% _x000a_13-17h: [PLF CP]_Mid Month_Tiệc Xế Thương Hiệu Giảm 50% _x000a_17-24h: [PLF CP]_Mid Month_Tiệc Tối Thương Hiệu Giảm 50%" xr:uid="{00000000-0004-0000-0700-00008F060000}"/>
    <hyperlink ref="BL28" location="null!G39" display="0h-16h[SuperVIP]_Phê La_16-20Mar_x000a_16h - 24h [VIP]_Cơm Thố Anh Nguyễn_16-29Mar" xr:uid="{00000000-0004-0000-0700-000090060000}"/>
    <hyperlink ref="BM28" location="null!G39" display="0h-16h[SuperVIP]_Phê La_16-20Mar_x000a_16h - 24h [VIP]_Cơm Thố Anh Nguyễn_16-29Mar" xr:uid="{00000000-0004-0000-0700-000091060000}"/>
    <hyperlink ref="BN28" location="null!G81" display="[SuperVIP]_Lotteria DI_16-19Mar" xr:uid="{00000000-0004-0000-0700-000092060000}"/>
    <hyperlink ref="BO28" location="null!65:65" display="[VIP]_Cơm Thố Anh Nguyễn_16-29Mar 250421_Cơm Thố Anh Nguyễn_13 cities" xr:uid="{00000000-0004-0000-0700-000093060000}"/>
    <hyperlink ref="BT28" location="null!G43" display="[VIP]_Trà Sữa Sunday Basic_Mar" xr:uid="{00000000-0004-0000-0700-000094060000}"/>
    <hyperlink ref="CB28" location="null!G50" display="0h-12h[SJBP]_Phúc Long Coffee &amp; Tea_Combo 119k_Mar _x000a_12h-16h [VIP]_Cheese Coffee_BOGO_Mar_x000a_16h-24h [VIP]_Tocotoco_Mar" xr:uid="{00000000-0004-0000-0700-000095060000}"/>
    <hyperlink ref="CD28" location="null!61:61" display="[VIP]_Gà Rán KFC_20-22Mar" xr:uid="{00000000-0004-0000-0700-000096060000}"/>
    <hyperlink ref="CE28" location="null!61:61" display="[VIP]_Gà Rán KFC_20-22Mar 260106_Gà Rán KFC_31 cities" xr:uid="{00000000-0004-0000-0700-000097060000}"/>
    <hyperlink ref="CN28" location="null!G42" display="[VIP]_Gong Cha_23-25Mar" xr:uid="{00000000-0004-0000-0700-000098060000}"/>
    <hyperlink ref="CO28" location="null!G175" display="0h-10h+13h-16h[SJBP]_The Coffee House_1đ_x000a_10h - 13h [SJBP]_Gà Rán KFC_CUPC1_x000a_16h-24h: [SJBP]_Cơm Thố Anh Nguyễn_Mar" xr:uid="{00000000-0004-0000-0700-000099060000}"/>
    <hyperlink ref="CQ28" location="null!G42" display="[VIP]_Gong Cha_23-25Mar 260109_Gong Cha_7 cities" xr:uid="{00000000-0004-0000-0700-00009A060000}"/>
    <hyperlink ref="DD28" location="null!60:60" display="[SuperVIP]_Gà Rán KFC_4-29Mar" xr:uid="{00000000-0004-0000-0700-00009B060000}"/>
    <hyperlink ref="DE28" location="null!60:60" display="[SuperVIP]_Gà Rán KFC_4-29Mar" xr:uid="{00000000-0004-0000-0700-00009C060000}"/>
    <hyperlink ref="DF28" location="null!60:60" display="[SuperVIP]_Gà Rán KFC_4-29Mar" xr:uid="{00000000-0004-0000-0700-00009D060000}"/>
    <hyperlink ref="DG28" location="null!60:60" display="[SuperVIP]_Gà Rán KFC_4-29Mar 260106_Gà Rán KFC_31 cities" xr:uid="{00000000-0004-0000-0700-00009E060000}"/>
    <hyperlink ref="DL28" location="null!60:60" display="[SuperVIP]_Gà Rán KFC_4-29Mar" xr:uid="{00000000-0004-0000-0700-00009F060000}"/>
    <hyperlink ref="DM28" location="null!60:60" display="[SuperVIP]_Gà Rán KFC_4-29Mar" xr:uid="{00000000-0004-0000-0700-0000A0060000}"/>
    <hyperlink ref="DN28" location="null!60:60" display="[SuperVIP]_Gà Rán KFC_4-29Mar" xr:uid="{00000000-0004-0000-0700-0000A1060000}"/>
    <hyperlink ref="DO28" location="null!60:60" display="[SuperVIP]_Gà Rán KFC_4-29Mar 260106_Gà Rán KFC_31 cities" xr:uid="{00000000-0004-0000-0700-0000A2060000}"/>
    <hyperlink ref="DP28" location="null!G175" display="0h-10h+13h-16h[SJBP]_The Coffee House_1đ_x000a_10h-13h + 16h-24h [SJBP]_Lotteria DI_Mar" xr:uid="{00000000-0004-0000-0700-0000A3060000}"/>
    <hyperlink ref="DQ28" location="null!G175" display="0h-10h+13h-16h[SJBP]_The Coffee House_1đ_x000a_10h-13h + 16h-24h [SJBP]_Lotteria DI_Mar" xr:uid="{00000000-0004-0000-0700-0000A4060000}"/>
    <hyperlink ref="DR28" location="null!101:101" display=" [SJBP]_Lotteria DI_Mar" xr:uid="{00000000-0004-0000-0700-0000A5060000}"/>
    <hyperlink ref="DS28" location="null!G175" display="0h-10h+13h-16h[SJBP]_The Coffee House_1đ_x000a_10h-13h + 16h-24h [SJBP]_Lotteria DI_Mar" xr:uid="{00000000-0004-0000-0700-0000A6060000}"/>
    <hyperlink ref="DY28" location="null!94:94" display="0h-10h + 22h-24h Brand 50%_x000a_10h - 13h + 16h-22h [SuperVIP]_Gà Rán Popeyes_1-5Apr_x000a_13h - 16h" xr:uid="{00000000-0004-0000-0700-0000A7060000}"/>
    <hyperlink ref="DZ28" location="null!94:94" display="0h-6h + 22h-24h Brand 50%_x000a_6h-10h + 13h-16h[SuperVIP]_The Coffee House_1-3Apr_x000a_10h-13h + 16h-22h [SuperVIP]_Gà Rán Popeyes_1-5Apr" xr:uid="{00000000-0004-0000-0700-0000A8060000}"/>
    <hyperlink ref="EA28" location="null!94:94" display="0h-6h + 22h-24h Brand 50%_x000a_6h-10h + 13h-16h[SuperVIP]_The Coffee House_1-3Apr_x000a_10h-13h + 16h-22h [SuperVIP]_Gà Rán Popeyes_1-5Apr" xr:uid="{00000000-0004-0000-0700-0000A9060000}"/>
    <hyperlink ref="EB28" location="null!94:94" display="0h-10h + 22h-24h Brand 50%_x000a_10h-13h + 16h-24h [SuperVIP]_Gà Rán Popeyes_1-5Apr 241231_Gà Rán Popeyes_9 cities_x000a_13h-16h " xr:uid="{00000000-0004-0000-0700-0000AA060000}"/>
    <hyperlink ref="EG28" location="null!G158" display="0h-10h + 13h-16h [VIP]_Phúc Long Coffee &amp; Tea_Combo 99k_Apr _x000a_10h-13h + 16h-24h [SuperVIP]_Gà Rán KFC_3-16Apr" xr:uid="{00000000-0004-0000-0700-0000AB060000}"/>
    <hyperlink ref="EH28" location="null!G145" display="0h-10h + 13h-16h + 21-24h  [VIP]_Tocotoco_Apr_x000a_10h-13h + 16h-21h [SuperVIP]_Gà Rán KFC_3-16Apr" xr:uid="{00000000-0004-0000-0700-0000AC060000}"/>
    <hyperlink ref="EI28" location="null!G158" display="0h-10h + 13h-16h [VIP]_Phúc Long Coffee &amp; Tea_Combo 99k_Apr   _x000a_10h-13h + 16h-24h [SuperVIP]_Gà Rán KFC_3-16Apr " xr:uid="{00000000-0004-0000-0700-0000AD060000}"/>
    <hyperlink ref="EJ28" location="null!G158" display="0h-10h + 13h-16h [VIP]_Phúc Long Coffee &amp; Tea_Combo 99k_Apr   260106_Trà Sữa May Cha_9 citie_x000a_10h-13h + 16h-24h [SuperVIP]_Gà Rán KFC_3-16Apr 260106_Gà Rán KFC_31 cities" xr:uid="{00000000-0004-0000-0700-0000AE060000}"/>
    <hyperlink ref="EO28" location="null!G143" display="[SuperVIP]_Trà Sữa May Cha_Apr" xr:uid="{00000000-0004-0000-0700-0000AF060000}"/>
    <hyperlink ref="EP28" location="null!G145" display="[VIP]_Tocotoco_Apr" xr:uid="{00000000-0004-0000-0700-0000B0060000}"/>
    <hyperlink ref="EQ28" location="null!G143" display="[SuperVIP]_Trà Sữa May Cha_Apr" xr:uid="{00000000-0004-0000-0700-0000B1060000}"/>
    <hyperlink ref="ER28" location="null!G143" display="[SuperVIP]_Trà Sữa May Cha_Apr 260106_Trà Sữa May Cha_9 cities" xr:uid="{00000000-0004-0000-0700-0000B2060000}"/>
    <hyperlink ref="ES28" location="null!G151" display="0h-10h + 13h-16h [VIP]_Gong Cha_6-8Apr_x000a_10h-13h + 16h-24h [VIP]_Lotteria DI_6-9Apr" xr:uid="{00000000-0004-0000-0700-0000B3060000}"/>
    <hyperlink ref="ET28" location="null!183:183" display="[VIP]_Lotteria DI_6-9Apr" xr:uid="{00000000-0004-0000-0700-0000B4060000}"/>
    <hyperlink ref="EU28" location="null!183:183" display="[VIP]_Lotteria DI_6-9Apr" xr:uid="{00000000-0004-0000-0700-0000B5060000}"/>
    <hyperlink ref="EV28" location="null!G151" display="13h-16h+19h-21h[VIP]_Gong Cha_6-8Apr 260109_Gong Cha_7 cities_x000a_10h-13h + 16h-24h [VIP]_Lotteria DI_6-9Apr 260116_Lotteria_41 cities_x000a_ 0h-10h Brand 50%" xr:uid="{00000000-0004-0000-0700-0000B6060000}"/>
    <hyperlink ref="EW28" location="null!G151" display="0h-10h + 13h-16h [VIP]_Gong Cha_6-8Apr_x000a_10h-13h + 16h-24h [VIP]_Gà Rán Texas Chicken_7-10Apr" xr:uid="{00000000-0004-0000-0700-0000B7060000}"/>
    <hyperlink ref="EX28" location="null!197:197" display="10h-13h + 16h-24h [VIP]_Gà Rán Texas Chicken_7-10Apr_x000a_ 0h-10h+13h-16h Brand 50%" xr:uid="{00000000-0004-0000-0700-0000B8060000}"/>
    <hyperlink ref="EY28" location="null!197:197" display="10h-13h + 16h-24h [VIP]_Gà Rán Texas Chicken_7-10Apr_x000a_ 0h-10h+13h-16h Brand 50%" xr:uid="{00000000-0004-0000-0700-0000B9060000}"/>
    <hyperlink ref="EZ28" location="null!G151" display="0h-10h + 13h-16h [VIP]_Gong Cha_6-8Apr 260109_Gong Cha_7 cities_x000a_10h-13h + 16h-21h [VIP]_Gà Rán Texas Chicken_7-10Apr 250102_Gà Rán Texas Chicken_6 cities" xr:uid="{00000000-0004-0000-0700-0000BA060000}"/>
    <hyperlink ref="FE28" location="null!197:197" display="[VIP]_Gà Rán Texas Chicken_7-10Apr" xr:uid="{00000000-0004-0000-0700-0000BB060000}"/>
    <hyperlink ref="FF28" location="null!197:197" display="[VIP]_Gà Rán Texas Chicken_7-10Apr" xr:uid="{00000000-0004-0000-0700-0000BC060000}"/>
    <hyperlink ref="FG28" location="null!197:197" display="[VIP]_Gà Rán Texas Chicken_7-10Apr" xr:uid="{00000000-0004-0000-0700-0000BD060000}"/>
    <hyperlink ref="FH28" location="null!197:197" display="[VIP]_Gà Rán Texas Chicken_7-10Apr 250102_Gà Rán Texas Chicken_6 cities" xr:uid="{00000000-0004-0000-0700-0000BE060000}"/>
    <hyperlink ref="FM28" location="null!G143" display="0h-10h + 13h-16h + 21-24h [SuperVIP]_Trà Sữa May Cha_Apr  _x000a_10h-13h + 16h-21h [SuperVIP]_Pizza Hut_10-26Apr" xr:uid="{00000000-0004-0000-0700-0000BF060000}"/>
    <hyperlink ref="FN28" location="null!G144" display="0h-10h + 13h-16h + 21-24h [SuperVIP]_Trà Sữa May Cha_4.4_x000a_10h-13h + 16h-21h [SuperVIP]_Pizza Hut_10-26Apr" xr:uid="{00000000-0004-0000-0700-0000C0060000}"/>
    <hyperlink ref="FO28" location="null!G143" display="0h-10h + 13h-16h + 21-24h [SuperVIP]_Trà Sữa May Cha_Apr  _x000a_10h-13h + 16h-21h [SuperVIP]_Pizza Hut_10-26Apr" xr:uid="{00000000-0004-0000-0700-0000C1060000}"/>
    <hyperlink ref="FP28" location="null!G143" display="0h-10h + 13h-16h + 21-24h[SuperVIP]_Trà Sữa May Cha_Apr  260106_Trà Sữa May Cha_9 cities_x000a_10h-13h + 16h-21h [SuperVIP]_Pizza Hut_10-26Apr  260106_Pizza Hut_21 cities" xr:uid="{00000000-0004-0000-0700-0000C2060000}"/>
    <hyperlink ref="FQ28" location="null!G143" display="[SuperVIP]_Trà Sữa May Cha_Apr " xr:uid="{00000000-0004-0000-0700-0000C3060000}"/>
    <hyperlink ref="FR28" location="null!G242" display="[VIP]_Trà sữa Mixue_Apr" xr:uid="{00000000-0004-0000-0700-0000C4060000}"/>
    <hyperlink ref="FS28" location="null!G143" display="[SuperVIP]_Trà Sữa May Cha_Apr " xr:uid="{00000000-0004-0000-0700-0000C5060000}"/>
    <hyperlink ref="FT28" location="null!G242" display="[VIP]_Trà sữa Mixue_Apr 260318_Trà sữa Mixue_30 cities" xr:uid="{00000000-0004-0000-0700-0000C6060000}"/>
    <hyperlink ref="FV28" location="null!G165" display="0h-16h [VIP]_The Coffee House_13-15Apr" xr:uid="{00000000-0004-0000-0700-0000C7060000}"/>
    <hyperlink ref="FZ28" location="null!G165" display="0h-16h [VIP]_The Coffee House_13-15Apr" xr:uid="{00000000-0004-0000-0700-0000C8060000}"/>
    <hyperlink ref="GD28" location="null!G165" display="0h-10h+13h-16h[VIP]_The Coffee House_13-15Apr" xr:uid="{00000000-0004-0000-0700-0000C9060000}"/>
    <hyperlink ref="GG28" location="null!180:180" display="[SuperVIP]_Gà Rán KFC_3-16Apr" xr:uid="{00000000-0004-0000-0700-0000CA060000}"/>
    <hyperlink ref="GH28" location="null!180:180" display="[SuperVIP]_Gà Rán KFC_3-16Apr" xr:uid="{00000000-0004-0000-0700-0000CB060000}"/>
    <hyperlink ref="GI28" location="null!180:180" display="[SuperVIP]_Gà Rán KFC_3-16Apr" xr:uid="{00000000-0004-0000-0700-0000CC060000}"/>
    <hyperlink ref="GJ28" location="null!180:180" display="[SuperVIP]_Gà Rán KFC_3-16Apr 260106_Gà Rán KFC_31 cities" xr:uid="{00000000-0004-0000-0700-0000CD060000}"/>
    <hyperlink ref="GK28" location="null!193:193" display="[VIP]_McDonald's_17-19Apr" xr:uid="{00000000-0004-0000-0700-0000CE060000}"/>
    <hyperlink ref="GL28" location="null!G145" display="0h-16h [VIP]_Tocotoco_Apr_x000a_16h-24h [VIP]_McDonald's_17-19Apr" xr:uid="{00000000-0004-0000-0700-0000CF060000}"/>
    <hyperlink ref="GM28" location="null!193:193" display="[VIP]_McDonald's_17-19Apr" xr:uid="{00000000-0004-0000-0700-0000D0060000}"/>
    <hyperlink ref="GN28" location="null!193:193" display="[VIP]_McDonald's_17-19Apr 251025_McDonald's_7 cities" xr:uid="{00000000-0004-0000-0700-0000D1060000}"/>
    <hyperlink ref="GO28" location="null!G146" display="[VIP]_Trà Sữa May Cha_Apr" xr:uid="{00000000-0004-0000-0700-0000D2060000}"/>
    <hyperlink ref="GP28" location="null!G145" display="[VIP]_Tocotoco_Apr" xr:uid="{00000000-0004-0000-0700-0000D3060000}"/>
    <hyperlink ref="GQ28" location="null!G146" display="[VIP]_Trà Sữa May Cha_Apr" xr:uid="{00000000-0004-0000-0700-0000D4060000}"/>
    <hyperlink ref="GR28" location="null!G146" display="[VIP]_Trà Sữa May Cha_Apr 260106_Trà Sữa May Cha_9 cities" xr:uid="{00000000-0004-0000-0700-0000D5060000}"/>
    <hyperlink ref="GS28" location="null!G146" display="[VIP]_Trà Sữa May Cha_Apr" xr:uid="{00000000-0004-0000-0700-0000D6060000}"/>
    <hyperlink ref="GT28" location="null!G145" display="[VIP]_Tocotoco_Apr" xr:uid="{00000000-0004-0000-0700-0000D7060000}"/>
    <hyperlink ref="GU28" location="null!G146" display="[VIP]_Trà Sữa May Cha_Apr" xr:uid="{00000000-0004-0000-0700-0000D8060000}"/>
    <hyperlink ref="GV28" location="null!G146" display="[VIP]_Trà Sữa May Cha_Apr 260106_Trà Sữa May Cha_9 cities" xr:uid="{00000000-0004-0000-0700-0000D9060000}"/>
    <hyperlink ref="GW28" location="null!G152" display="_x000a_10h-24h[VIP]_Gong Cha_20-22Apr _x000a_0h-10h[VIP]_Cheese Coffee_BOGO_Apr" xr:uid="{00000000-0004-0000-0700-0000DA060000}"/>
    <hyperlink ref="GX28" location="null!G166" display="0h-16h[VIP]_The Coffee House_20-22Apr" xr:uid="{00000000-0004-0000-0700-0000DB060000}"/>
    <hyperlink ref="GZ28" location="null!G152" display="[VIP]_Gong Cha_20-22Apr  260109_Gong Cha_7 cities" xr:uid="{00000000-0004-0000-0700-0000DC060000}"/>
    <hyperlink ref="HA28" location="null!G152" display="_x000a_10h-24h[VIP]_Gong Cha_20-22Apr _x000a_0h-10h[VIP]_Cheese Coffee_BOGO_Apr" xr:uid="{00000000-0004-0000-0700-0000DD060000}"/>
    <hyperlink ref="HB28" location="null!G166" display="0h-16h[VIP]_The Coffee House_20-22Apr" xr:uid="{00000000-0004-0000-0700-0000DE060000}"/>
    <hyperlink ref="HD28" location="null!G152" display="[VIP]_Gong Cha_20-22Apr  260109_Gong Cha_7 cities" xr:uid="{00000000-0004-0000-0700-0000DF060000}"/>
    <hyperlink ref="D29" location="null!G36" display="[SuperVIP]_Trà Sữa May Cha_Mar" xr:uid="{00000000-0004-0000-0700-0000E0060000}"/>
    <hyperlink ref="I29" location="null!G2664" display="[Exclude NU][PLF CP]_WC_Thứ 2 Đầu Tuần, Giảm Tới 40.000Đ" xr:uid="{00000000-0004-0000-0700-0000E1060000}"/>
    <hyperlink ref="O29" location="null!G2658" display="[PLF CP]_Block" xr:uid="{00000000-0004-0000-0700-0000E2060000}"/>
    <hyperlink ref="P29" location="null!62:62" display="10h-13h+16h-24h[VIP]_Gà Rán Popeyes_2-5Mar _x000a_0h-10h+13h-16h[VIP]_Cà Phê Muối Chú Long_3-8.3" xr:uid="{00000000-0004-0000-0700-0000E3060000}"/>
    <hyperlink ref="Q29" location="null!G40" display="0h-16h [SuperVIP]_Phê La_2-4Mar_x000a_16h - 24h [VIP]_Gà Rán Popeyes_2-5Mar" xr:uid="{00000000-0004-0000-0700-0000E4060000}"/>
    <hyperlink ref="R29" location="null!62:62" display="[VIP]_Gà Rán Popeyes_2-5Mar" xr:uid="{00000000-0004-0000-0700-0000E5060000}"/>
    <hyperlink ref="S29" location="null!G40" display="0h-16h [SuperVIP]_Phê La_2-4Mar 260116_Phê La_11 cities_x000a_16h - 24h [VIP]_Gà Rán Popeyes_2-5Mar 241231_Gà Rán Popeyes_9 cities" xr:uid="{00000000-0004-0000-0700-0000E6060000}"/>
    <hyperlink ref="U29" location="null!G2665" display="[Exclude NU][Mass Ads]_FoodFest" xr:uid="{00000000-0004-0000-0700-0000E7060000}"/>
    <hyperlink ref="W29" location="null!G2665" display="[Exclude NU][Mass Ads]_FoodFest" xr:uid="{00000000-0004-0000-0700-0000E8060000}"/>
    <hyperlink ref="X29" location="null!G35" display="[VIP]_Trà Sữa May Cha_Mar" xr:uid="{00000000-0004-0000-0700-0000E9060000}"/>
    <hyperlink ref="Y29" location="null!G38" display="[VIP]_Tocotoco_Mar" xr:uid="{00000000-0004-0000-0700-0000EA060000}"/>
    <hyperlink ref="Z29" location="null!G35" display="[VIP]_Trà Sữa May Cha_Mar" xr:uid="{00000000-0004-0000-0700-0000EB060000}"/>
    <hyperlink ref="AA29" location="null!G35" display="[VIP]_Trà Sữa May Cha_Mar 260106_Trà Sữa May Cha_9 cities" xr:uid="{00000000-0004-0000-0700-0000EC060000}"/>
    <hyperlink ref="AB29" location="null!G35" display="[VIP]_Trà Sữa May Cha_Mar_x000a_" xr:uid="{00000000-0004-0000-0700-0000ED060000}"/>
    <hyperlink ref="AC29" location="null!G38" display="[VIP]_Tocotoco_Mar" xr:uid="{00000000-0004-0000-0700-0000EE060000}"/>
    <hyperlink ref="AD29" location="null!G35" display="[VIP]_Trà Sữa May Cha_Mar" xr:uid="{00000000-0004-0000-0700-0000EF060000}"/>
    <hyperlink ref="AE29" location="null!G35" display="[VIP]_Trà Sữa May Cha_Mar 260106_Trà Sữa May Cha_9 cities" xr:uid="{00000000-0004-0000-0700-0000F0060000}"/>
    <hyperlink ref="AJ29" location="null!G41" display="[VIP]_Gong Cha_9-11Mar" xr:uid="{00000000-0004-0000-0700-0000F1060000}"/>
    <hyperlink ref="AK29" location="null!G53" display="[SuperVIP]_The Coffee House_9-11.3" xr:uid="{00000000-0004-0000-0700-0000F2060000}"/>
    <hyperlink ref="AL29" location="null!G82" display="[VIP]_Gà Rán Texas Chicken_Mar" xr:uid="{00000000-0004-0000-0700-0000F3060000}"/>
    <hyperlink ref="AM29" location="null!G41" display="[VIP]_Gong Cha_9-11Mar 260109_Gong Cha_7 cities" xr:uid="{00000000-0004-0000-0700-0000F4060000}"/>
    <hyperlink ref="AN29" location="null!G41" display="[VIP]_Gong Cha_9-11Mar" xr:uid="{00000000-0004-0000-0700-0000F5060000}"/>
    <hyperlink ref="AO29" location="null!G53" display="[SuperVIP]_The Coffee House_9-11.3" xr:uid="{00000000-0004-0000-0700-0000F6060000}"/>
    <hyperlink ref="AP29" location="null!G82" display="[VIP]_Gà Rán Texas Chicken_Mar " xr:uid="{00000000-0004-0000-0700-0000F7060000}"/>
    <hyperlink ref="AQ29" location="null!G41" display="[VIP]_Gong Cha_9-11Mar 260109_Gong Cha_7 cities" xr:uid="{00000000-0004-0000-0700-0000F8060000}"/>
    <hyperlink ref="AV29" location="null!G50" display="0h-16h [SJBP]_Phúc Long Coffee &amp; Tea_Combo 119k_Mar_x000a_16h-24h Brand 50%" xr:uid="{00000000-0004-0000-0700-0000F9060000}"/>
    <hyperlink ref="AW29" location="null!G77" display="[VIP]_Lotteria DI_11-13Mar" xr:uid="{00000000-0004-0000-0700-0000FA060000}"/>
    <hyperlink ref="AX29" location="null!G77" display="[VIP]_Lotteria DI_11-13Mar" xr:uid="{00000000-0004-0000-0700-0000FB060000}"/>
    <hyperlink ref="AY29" location="null!G77" display="[VIP]_Lotteria DI_11-13Mar  260116_Lotteria_41 cities" xr:uid="{00000000-0004-0000-0700-0000FC060000}"/>
    <hyperlink ref="AZ29" location="null!63:63" display="[SuperVIP]_Gà Rán Popeyes_13-15Mar" xr:uid="{00000000-0004-0000-0700-0000FD060000}"/>
    <hyperlink ref="BA29" location="null!63:63" display="[SuperVIP]_Gà Rán Popeyes_13-15Mar" xr:uid="{00000000-0004-0000-0700-0000FE060000}"/>
    <hyperlink ref="BB29" location="null!63:63" display="[SuperVIP]_Gà Rán Popeyes_13-15Mar" xr:uid="{00000000-0004-0000-0700-0000FF060000}"/>
    <hyperlink ref="BC29" location="null!63:63" display="[SuperVIP]_Gà Rán Popeyes_13-15Mar 241231_Gà Rán Popeyes_9 cities" xr:uid="{00000000-0004-0000-0700-000000070000}"/>
    <hyperlink ref="BD29" location="null!64:64" display="10h - 13h &amp; 16h - 20g [SuperVIP]_Cơm Thố Anh Nguyễn_11-15Mar_x000a_13h-16h+20h-24h [SuperVIP]_Trà Sữa May Cha_Mar_x000a_0h-10h Brand 50%" xr:uid="{00000000-0004-0000-0700-000001070000}"/>
    <hyperlink ref="BE29" location="null!64:64" display="10h - 13h &amp; 16h - 20g [SuperVIP]_Cơm Thố Anh Nguyễn_11-15Mar_x000a_0h-10h+13h-16 +20h-24h Brand 50%" xr:uid="{00000000-0004-0000-0700-000002070000}"/>
    <hyperlink ref="BF29" location="null!G36" display="13h-16h +19h-24h [SuperVIP]_Trà Sữa May Cha_Mar_x000a_0h-13+16h-19h Brand 50%" xr:uid="{00000000-0004-0000-0700-000003070000}"/>
    <hyperlink ref="BG29" location="null!64:64" display="10h - 13h &amp; 16h - 20g [SuperVIP]_Cơm Thố Anh Nguyễn_11-15Mar 250421_Cơm Thố Anh Nguyễn_13 cities_x000a_13h-16h+20h-24h [SuperVIP]_Trà Sữa May Cha_Mar 260106_Trà Sữa May Cha_9 cities_x000a_0h-10h Brand 50%" xr:uid="{00000000-0004-0000-0700-000004070000}"/>
    <hyperlink ref="BH29" location="null!G36" display="[SuperVIP]_Trà Sữa May Cha_Mar" xr:uid="{00000000-0004-0000-0700-000005070000}"/>
    <hyperlink ref="BI29" location="null!G71" display="[VIP]_McDonald's_Mar" xr:uid="{00000000-0004-0000-0700-000006070000}"/>
    <hyperlink ref="BJ29" location="null!G36" display="[SuperVIP]_Trà Sữa May Cha_Mar" xr:uid="{00000000-0004-0000-0700-000007070000}"/>
    <hyperlink ref="BK29" location="null!G36" display="[SuperVIP]_Trà Sữa May Cha_Mar 260106_Trà Sữa May Cha_9 cities" xr:uid="{00000000-0004-0000-0700-000008070000}"/>
    <hyperlink ref="BL29" location="null!G81" display="10h-13h+16h-24h [SuperVIP]_Lotteria DI_16-19Mar_x000a_0h-10h+13h-16h[SuperVIP]_The Coffee House_9-11.3" xr:uid="{00000000-0004-0000-0700-000009070000}"/>
    <hyperlink ref="BM29" location="null!G81" display="10h-13h+16h-24h [SuperVIP]_Lotteria DI_16-19Mar_x000a_0h-10h+13h-16h[SuperVIP]_The Coffee House_9-11.3" xr:uid="{00000000-0004-0000-0700-00000A070000}"/>
    <hyperlink ref="BO29" location="null!G81" display="10h-13h+16h-24h [SuperVIP]_Lotteria DI_16-19Mar 260116_Lotteria_41 cities_x000a_0h-10h+13h-16h[SuperVIP]_The Coffee House_9-11.3 251014_The Coffee House_8 cities" xr:uid="{00000000-0004-0000-0700-00000B070000}"/>
    <hyperlink ref="BP29" location="null!G81" display="10h-13h+16h-24h [SuperVIP]_Lotteria DI_16-19Mar_x000a_0h-10h+13h-16h[SuperVIP]_The Coffee House_9-11.3" xr:uid="{00000000-0004-0000-0700-00000C070000}"/>
    <hyperlink ref="BQ29" location="null!G81" display="10h-13h+16h-24h [SuperVIP]_Lotteria DI_16-19Mar_x000a_0h-10h+13h-16h[SuperVIP]_The Coffee House_9-11.3" xr:uid="{00000000-0004-0000-0700-00000D070000}"/>
    <hyperlink ref="BR29" location="null!G81" display="[SuperVIP]_Lotteria DI_16-19Mar" xr:uid="{00000000-0004-0000-0700-00000E070000}"/>
    <hyperlink ref="BS29" location="null!G81" display="10h-13h+16h-24h [SuperVIP]_Lotteria DI_16-19Mar 260116_Lotteria_41 cities_x000a_0h-10h+13h-16h[SuperVIP]_The Coffee House_9-11.3 251014_The Coffee House_8 cities" xr:uid="{00000000-0004-0000-0700-00000F070000}"/>
    <hyperlink ref="BX29" location="null!G43" display="[VIP]_Trà Sữa Sunday Basic_Mar" xr:uid="{00000000-0004-0000-0700-000010070000}"/>
    <hyperlink ref="BY29" location="null!G52" display="0h-10h+13h-16h VIP]_Cheese Coffee_BOGO_Mar_x000a_10h-13h+16h-24h Brand 50%" xr:uid="{00000000-0004-0000-0700-000011070000}"/>
    <hyperlink ref="CB29" location="null!G38" display="0h - 16h [VIP]_Tocotoco_Mar_x000a_16h - 24h [VIP]_Gà Rán KFC_20-22Mar" xr:uid="{00000000-0004-0000-0700-000012070000}"/>
    <hyperlink ref="CC29" location="null!G38" display="0h - 16h [VIP]_Tocotoco_Mar_x000a_16h - 24h [VIP]_Gà Rán KFC_20-22Mar" xr:uid="{00000000-0004-0000-0700-000013070000}"/>
    <hyperlink ref="CD29" location="null!8:8" display="[Win 1]_Trà Sữa May Cha_Mar" xr:uid="{00000000-0004-0000-0700-000014070000}"/>
    <hyperlink ref="CE29" location="null!8:8" display="[Win 1]_Trà Sữa May Cha_Mar_BD,CT,AG,TG,BH,LA,KG,DL,Hue" xr:uid="{00000000-0004-0000-0700-000015070000}"/>
    <hyperlink ref="CF29" location="null!G72" display="[SuperVIP]_McDonald's_Mar" xr:uid="{00000000-0004-0000-0700-000016070000}"/>
    <hyperlink ref="CG29" location="null!G38" display="[VIP]_Tocotoco_Mar" xr:uid="{00000000-0004-0000-0700-000017070000}"/>
    <hyperlink ref="CH29" location="null!G72" display="[SuperVIP]_McDonald's_Mar" xr:uid="{00000000-0004-0000-0700-000018070000}"/>
    <hyperlink ref="CI29" location="null!G72" display="[SuperVIP]_McDonald's_Mar 251025_McDonald's_7 cities" xr:uid="{00000000-0004-0000-0700-000019070000}"/>
    <hyperlink ref="CN29" location="null!141:141" display="[VIP]_Cơm Tấm Phúc Lộc Thọ_Mar" xr:uid="{00000000-0004-0000-0700-00001A070000}"/>
    <hyperlink ref="CR29" location="null!G42" display="[VIP]_Gong Cha_23-25Mar" xr:uid="{00000000-0004-0000-0700-00001B070000}"/>
    <hyperlink ref="CU29" location="null!G42" display="[VIP]_Gong Cha_23-25Mar 260109_Gong Cha_7 cities" xr:uid="{00000000-0004-0000-0700-00001C070000}"/>
    <hyperlink ref="DD29" location="null!G45" display="0h -16h[VIP]_Phúc Long Coffee &amp; Tea_Combo 79k_Mar_x000a_16h-24h [VIP]_Domino's Pizza_Mar" xr:uid="{00000000-0004-0000-0700-00001D070000}"/>
    <hyperlink ref="DE29" location="null!G45" display="0h -16h[VIP]_Phúc Long Coffee &amp; Tea_Combo 79k_Mar_x000a_16h-24h [VIP]_Domino's Pizza_Mar" xr:uid="{00000000-0004-0000-0700-00001E070000}"/>
    <hyperlink ref="DF29" location="null!G45" display="0h -16h[VIP]_Phúc Long Coffee &amp; Tea_Combo 79k_Mar_x000a_16h-24h [VIP]_Domino's Pizza_Mar" xr:uid="{00000000-0004-0000-0700-00001F070000}"/>
    <hyperlink ref="DG29" location="null!G45" display="0h -16h[VIP]_Phúc Long Coffee &amp; Tea_Combo 79k_Mar 260106_Phúc Long Coffee &amp; Tea_20 cities_x000a_16h-24h [VIP]_Domino's Pizza_Mar  250116_Domino pizza_11 cities" xr:uid="{00000000-0004-0000-0700-000020070000}"/>
    <hyperlink ref="DH29" location="null!G83" display="0h-13h+16h-24h [VIP]_Domino's Pizza_Mar  _x000a_13h-16h[Combo 1]_Trà Sữa May Cha_Mar" xr:uid="{00000000-0004-0000-0700-000021070000}"/>
    <hyperlink ref="DI29" location="null!G83" display="[VIP]_Domino's Pizza_Mar  " xr:uid="{00000000-0004-0000-0700-000022070000}"/>
    <hyperlink ref="DJ29" location="null!G83" display="0h-13h+16h-24h [VIP]_Domino's Pizza_Mar  _x000a_13h-16h[Combo 1]_Trà Sữa May Cha_Mar" xr:uid="{00000000-0004-0000-0700-000023070000}"/>
    <hyperlink ref="DK29" location="null!G83" display="0h-13h+16h-24h [VIP]_Domino's Pizza_Mar 250116_Domino pizza_11 cities  _x000a_13h-16h[Combo 1]_Trà Sữa May Cha_Mar BD,CT,AG,TG,BH,LA,KG,DL,Hue" xr:uid="{00000000-0004-0000-0700-000024070000}"/>
    <hyperlink ref="EO29" location="null!195:195" display="_x000a_10h-12h + 16h-18h [VIP]_Cơm Thố Anh Nguyễn_1-19Apr_x000a_18h-24h [VIP]_Domino's Pizza_3-5Apr" xr:uid="{00000000-0004-0000-0700-000025070000}"/>
    <hyperlink ref="EP29" location="null!195:195" display="0h-16h [VIP]_Cơm Thố Anh Nguyễn_1-19Apr_x000a_16h-24h [VIP]_Domino's Pizza_3-5Apr" xr:uid="{00000000-0004-0000-0700-000026070000}"/>
    <hyperlink ref="EQ29" location="null!188:188" display="0h-16h_x000a_16h-24h [VIP]_Domino's Pizza_3-5Apr" xr:uid="{00000000-0004-0000-0700-000027070000}"/>
    <hyperlink ref="ER29" location="null!195:195" display="0h-16h [VIP]_Cơm Thố Anh Nguyễn_1-19Apr 250421_Cơm Thố Anh Nguyễn_13 cities_x000a_16h-24h [VIP]_Domino's Pizza_3-5Apr 250116_Domino pizza_11 cities" xr:uid="{00000000-0004-0000-0700-000028070000}"/>
    <hyperlink ref="FA29" location="null!195:195" display="0h - 16h_x000a_16h - 24h [VIP]_Cơm Thố Anh Nguyễn_1-19Apr" xr:uid="{00000000-0004-0000-0700-000029070000}"/>
    <hyperlink ref="FB29" location="null!G157" display="0h-16h [VIP]_Phúc Long Coffee &amp; Tea_Combo 79k_Apr_x000a_16h - 24h [VIP]_Cơm Thố Anh Nguyễn_1-19Apr" xr:uid="{00000000-0004-0000-0700-00002A070000}"/>
    <hyperlink ref="FD29" location="null!195:195" display="16h - 24h [VIP]_Cơm Thố Anh Nguyễn_1-19Apr 250421_Cơm Thố Anh Nguyễn_13 cities" xr:uid="{00000000-0004-0000-0700-00002B070000}"/>
    <hyperlink ref="FU29" location="null!G148" display="0h-16h[VIP]_Cà Phê Muối Chú Long_Apr" xr:uid="{00000000-0004-0000-0700-00002C070000}"/>
    <hyperlink ref="FY29" location="null!G148" display="0h-16h[VIP]_Cà Phê Muối Chú Long_Apr" xr:uid="{00000000-0004-0000-0700-00002D070000}"/>
    <hyperlink ref="GG29" location="null!195:195" display="[VIP]_Cơm Thố Anh Nguyễn_1-19Apr" xr:uid="{00000000-0004-0000-0700-00002E070000}"/>
    <hyperlink ref="GH29" location="null!195:195" display="[VIP]_Cơm Thố Anh Nguyễn_1-19Apr" xr:uid="{00000000-0004-0000-0700-00002F070000}"/>
    <hyperlink ref="GJ29" location="null!195:195" display="[VIP]_Cơm Thố Anh Nguyễn_1-19Apr 250421_Cơm Thố Anh Nguyễn_13 cities" xr:uid="{00000000-0004-0000-0700-000030070000}"/>
    <hyperlink ref="HE29" location="null!G147" display="[VIP]_Trà Sữa Sunday Basic_Apr" xr:uid="{00000000-0004-0000-0700-000031070000}"/>
    <hyperlink ref="HI29" location="null!G147" display="[VIP]_Trà Sữa Sunday Basic_Apr" xr:uid="{00000000-0004-0000-0700-000032070000}"/>
    <hyperlink ref="HM29" location="null!G157" display="0h-16h [VIP]_Phúc Long Coffee &amp; Tea_Combo 79k_Apr _x000a_16h-24h [SuperVIP]_Pizza Hut_10-26Apr" xr:uid="{00000000-0004-0000-0700-000033070000}"/>
    <hyperlink ref="HN29" location="null!190:190" display="16h-24h [SuperVIP]_Pizza Hut_10-26Apr" xr:uid="{00000000-0004-0000-0700-000034070000}"/>
    <hyperlink ref="HO29" location="null!190:190" display="16h-24h [SuperVIP]_Pizza Hut_10-26Apr" xr:uid="{00000000-0004-0000-0700-000035070000}"/>
    <hyperlink ref="HP29" location="null!G157" display="0h-16h [VIP]_Phúc Long Coffee &amp; Tea_Combo 79k_Apr 260106_Phúc Long Coffee &amp; Tea_20 cities_x000a_16h-24h [SuperVIP]_Pizza Hut_10-26Apr260106_Pizza Hut_21 cities" xr:uid="{00000000-0004-0000-0700-000036070000}"/>
    <hyperlink ref="D30" location="null!G73" display="[SuperVIP]_Pizza Hut_Mar" xr:uid="{00000000-0004-0000-0700-000037070000}"/>
    <hyperlink ref="E30" location="null!G73" display="[SuperVIP]_Pizza Hut_Mar" xr:uid="{00000000-0004-0000-0700-000038070000}"/>
    <hyperlink ref="F30" location="null!G73" display="[SuperVIP]_Pizza Hut_Mar" xr:uid="{00000000-0004-0000-0700-000039070000}"/>
    <hyperlink ref="G30" location="null!G73" display="[SuperVIP]_Pizza Hut_Mar 260106_Pizza Hut_21 citie" xr:uid="{00000000-0004-0000-0700-00003A070000}"/>
    <hyperlink ref="H30" location="null!G46" display="0h-16h [VIP]_Phúc Long Coffee &amp; Tea_Combo 99k_Mar_x000a_16h - 24h: [VIP]_Gà Rán Popeyes_2-5Mar" xr:uid="{00000000-0004-0000-0700-00003B070000}"/>
    <hyperlink ref="I30" location="null!62:62" display="16h - 24h: [VIP]_Gà Rán Popeyes_2-5Mar_x000a_0h-16h [SJBP]__Brand 50%" xr:uid="{00000000-0004-0000-0700-00003C070000}"/>
    <hyperlink ref="J30" location="null!62:62" display="16h - 24h: [VIP]_Gà Rán Popeyes_2-5Mar_x000a_0h-16h [SJBP]__Brand 50%" xr:uid="{00000000-0004-0000-0700-00003D070000}"/>
    <hyperlink ref="K30" location="null!G46" display="0h-16h [VIP]_Phúc Long Coffee &amp; Tea_Combo 99k_Mar  260106_Phúc Long Coffee &amp; Tea_20 cities_x000a_16h - 24h: [VIP]_Gà Rán Popeyes_2-5Mar 241231_Gà Rán Popeyes_9 cities" xr:uid="{00000000-0004-0000-0700-00003E070000}"/>
    <hyperlink ref="T30" location="null!G44" display="[VIP]_KATINAT Coffee &amp; Tea House_B2G1" xr:uid="{00000000-0004-0000-0700-00003F070000}"/>
    <hyperlink ref="U30" location="null!G44" display="[VIP]_KATINAT Coffee &amp; Tea House_B2G1" xr:uid="{00000000-0004-0000-0700-000040070000}"/>
    <hyperlink ref="V30" location="null!G44" display="[VIP]_KATINAT Coffee &amp; Tea House_B2G1" xr:uid="{00000000-0004-0000-0700-000041070000}"/>
    <hyperlink ref="W30" location="null!G44" display="[VIP]_KATINAT Coffee &amp; Tea House_B2G1 260106_KATINAT Coffee &amp; Tea House_14 cities" xr:uid="{00000000-0004-0000-0700-000042070000}"/>
    <hyperlink ref="X30" location="null!G98" display="[VIP]_Cà Phê Muối Chú Long_3-8.3" xr:uid="{00000000-0004-0000-0700-000043070000}"/>
    <hyperlink ref="Y30" location="null!G98" display="[VIP]_Cà Phê Muối Chú Long_3-8.3" xr:uid="{00000000-0004-0000-0700-000044070000}"/>
    <hyperlink ref="Z30" location="null!G98" display="[VIP]_Cà Phê Muối Chú Long_3-8.3" xr:uid="{00000000-0004-0000-0700-000045070000}"/>
    <hyperlink ref="AA30" location="null!G98" display="[VIP]_Cà Phê Muối Chú Long_3-8.3 260202_Cà Phê Muối Chú Long_16 cities" xr:uid="{00000000-0004-0000-0700-000046070000}"/>
    <hyperlink ref="AB30" location="null!G73" display="0h-13h+16h-24h[SuperVIP]_Pizza Hut_Mar_x000a_13h-16h[SuperVIP]_Highlands Coffee_Mar" xr:uid="{00000000-0004-0000-0700-000047070000}"/>
    <hyperlink ref="AC30" location="null!G73" display="0h-13h+16h-24h[SuperVIP]_Pizza Hut_Mar_x000a_13h-16h[SuperVIP]_Highlands Coffee_Mar" xr:uid="{00000000-0004-0000-0700-000048070000}"/>
    <hyperlink ref="AD30" location="null!G73" display="0h-13h+16h-24h[SuperVIP]_Pizza Hut_Mar_x000a_13h-16h[SuperVIP]_Highlands Coffee_Mar" xr:uid="{00000000-0004-0000-0700-000049070000}"/>
    <hyperlink ref="AE30" location="null!G73" display="0h-13h+16h-24h[SuperVIP]_Pizza Hut_Mar_x000a_13h-16h[SuperVIP]_Highlands Coffee_Mar" xr:uid="{00000000-0004-0000-0700-00004A070000}"/>
    <hyperlink ref="AK30" location="null!G82" display="[VIP]_Gà Rán Texas Chicken_Mar" xr:uid="{00000000-0004-0000-0700-00004B070000}"/>
    <hyperlink ref="AM30" location="null!G82" display="[VIP]_Gà Rán Texas Chicken_Mar 250102_Gà Rán Texas Chicken_6 cities" xr:uid="{00000000-0004-0000-0700-00004C070000}"/>
    <hyperlink ref="AO30" location="null!G82" display="[VIP]_Gà Rán Texas Chicken_Mar " xr:uid="{00000000-0004-0000-0700-00004D070000}"/>
    <hyperlink ref="AQ30" location="null!G82" display="[VIP]_Gà Rán Texas Chicken_Mar 250102_Gà Rán Texas Chicken_6 cities" xr:uid="{00000000-0004-0000-0700-00004E070000}"/>
    <hyperlink ref="AR30" location="null!64:64" display="10h - 13h &amp; 16h - 24g [SuperVIP]_Cơm Thố Anh Nguyễn_11-15Mar_x000a__x000a_13H-16H[SuperVIP]_The Coffee House_9-11.3" xr:uid="{00000000-0004-0000-0700-00004F070000}"/>
    <hyperlink ref="AS30" location="null!64:64" display="10h - 13h &amp; 16h - 24g [SuperVIP]_Cơm Thố Anh Nguyễn_11-15Mar_x000a__x000a_13H-16H[SuperVIP]_The Coffee House_9-11.3" xr:uid="{00000000-0004-0000-0700-000050070000}"/>
    <hyperlink ref="AU30" location="null!64:64" display="10h - 13h &amp; 16h - 20g [SuperVIP]_Cơm Thố Anh Nguyễn_11-15Mar 250421_Cơm Thố Anh Nguyễn_13 cities_x000a_ 0H-10H [SJBP]__Brand 50%_x000a_13h-16h [SuperVIP]_The Coffee House_9-11.3 251014_The Coffee House_8 cities" xr:uid="{00000000-0004-0000-0700-000051070000}"/>
    <hyperlink ref="AV30" location="null!G77" display="[VIP]_Lotteria DI_11-13Mar" xr:uid="{00000000-0004-0000-0700-000052070000}"/>
    <hyperlink ref="BH30" location="null!G71" display="[VIP]_McDonald's_Mar" xr:uid="{00000000-0004-0000-0700-000053070000}"/>
    <hyperlink ref="BJ30" location="null!G71" display="[VIP]_McDonald's_Mar" xr:uid="{00000000-0004-0000-0700-000054070000}"/>
    <hyperlink ref="BK30" location="null!G71" display="[VIP]_McDonald's_Mar  251025_McDonald's_7 cities" xr:uid="{00000000-0004-0000-0700-000055070000}"/>
    <hyperlink ref="BO30" location="null!G39" display="0h-16h[SuperVIP]_Phê La_16-20Mar 260116_Phê La_11 cities_x000a_16h-24h Brand 50%" xr:uid="{00000000-0004-0000-0700-000056070000}"/>
    <hyperlink ref="BT30" location="null!G53" display="[SuperVIP]_The Coffee House_9-11.3" xr:uid="{00000000-0004-0000-0700-000057070000}"/>
    <hyperlink ref="BV30" location="null!9:9" display="_x000a_12h-16h [Combo 1]_Trà Sữa May Cha_Mar_x000a_0h-12h+16h-24h Brand 50%" xr:uid="{00000000-0004-0000-0700-000058070000}"/>
    <hyperlink ref="BW30" location="null!G94" display="10h-12h &amp; 16h - 24h Brand 50%_x000a_0h-10h+12h-16h [SuperVIP]_The Coffee House_9-11.3" xr:uid="{00000000-0004-0000-0700-000059070000}"/>
    <hyperlink ref="BX30" location="null!G52" display="0h-10h+13h-16h VIP]_Cheese Coffee_BOGO_Mar_x000a_10h-13h+16h-24h Brand 50%" xr:uid="{00000000-0004-0000-0700-00005A070000}"/>
    <hyperlink ref="BZ30" location="null!G52" display="0h-10h+13h-16h VIP]_Cheese Coffee_BOGO_Mar_x000a_10h-13h+16h-24h Brand 50%" xr:uid="{00000000-0004-0000-0700-00005B070000}"/>
    <hyperlink ref="CA30" location="null!G51" display=" [SJBP]_Phúc Long Coffee &amp; Tea_M2T1_Mar 260106_Phúc Long Coffee &amp; Tea_20 cities" xr:uid="{00000000-0004-0000-0700-00005C070000}"/>
    <hyperlink ref="CB30" location="null!G72" display="0h-16h [SuperVIP]_McDonald's_Mar_x000a_16h-24h Brand 50%_x000a_" xr:uid="{00000000-0004-0000-0700-00005D070000}"/>
    <hyperlink ref="CC30" location="null!G50" display="0h-12h[SJBP]_Phúc Long Coffee &amp; Tea_Combo 119k_Mar _x000a_12h-16h [VIP]_Cheese Coffee_BOGO_Mar_x000a_16h-24h [VIP]_Tocotoco_Mar" xr:uid="{00000000-0004-0000-0700-00005E070000}"/>
    <hyperlink ref="CD30" location="null!G72" display="0h-16h [SuperVIP]_McDonald's_Mar_x000a_16h-24h Brand 50%" xr:uid="{00000000-0004-0000-0700-00005F070000}"/>
    <hyperlink ref="CE30" location="null!G72" display="0h-16h [SuperVIP]_McDonald's_Mar_x000a_16h-24h Brand 50%" xr:uid="{00000000-0004-0000-0700-000060070000}"/>
    <hyperlink ref="CF30" location="null!68:68" display="[SJBP]_Cơm Thố Anh Nguyễn_Mar" xr:uid="{00000000-0004-0000-0700-000061070000}"/>
    <hyperlink ref="CG30" location="null!G72" display="[SuperVIP]_McDonald's_Mar" xr:uid="{00000000-0004-0000-0700-000062070000}"/>
    <hyperlink ref="CH30" location="null!8:8" display="[Win 1]_Trà Sữa May Cha_Mar" xr:uid="{00000000-0004-0000-0700-000063070000}"/>
    <hyperlink ref="CI30" location="null!68:68" display="[SJBP]_Cơm Thố Anh Nguyễn_Mar 250421_Cơm Thố Anh Nguyễn_13 cities" xr:uid="{00000000-0004-0000-0700-000064070000}"/>
    <hyperlink ref="CJ30" location="null!61:61" display="[VIP]_Gà Rán KFC_20-22Mar" xr:uid="{00000000-0004-0000-0700-000065070000}"/>
    <hyperlink ref="CK30" location="null!61:61" display="[VIP]_Gà Rán KFC_20-22Mar" xr:uid="{00000000-0004-0000-0700-000066070000}"/>
    <hyperlink ref="CL30" location="null!61:61" display="[VIP]_Gà Rán KFC_20-22Mar" xr:uid="{00000000-0004-0000-0700-000067070000}"/>
    <hyperlink ref="CM30" location="null!61:61" display="[VIP]_Gà Rán KFC_20-22Mar 260106_Gà Rán KFC_31 cities" xr:uid="{00000000-0004-0000-0700-000068070000}"/>
    <hyperlink ref="CN30" location="null!G175" display="0h-10h+13h-16h[SJBP]_The Coffee House_1đ_x000a_10h - 13h [SJBP]_Gà Rán KFC_CUPC1_x000a_16h-24h: [SJBP]_Cơm Thố Anh Nguyễn_Mar" xr:uid="{00000000-0004-0000-0700-000069070000}"/>
    <hyperlink ref="CO30" location="null!G42" display="[VIP]_Gong Cha_23-25Mar" xr:uid="{00000000-0004-0000-0700-00006A070000}"/>
    <hyperlink ref="CQ30" location="null!80:80" display="10h-13h: [SJBP]_Gà Rán KFC_CUPC1 260106_Gà Rán KFC_31 cities_x000a_0h-10h+13h-16h[SJBP]_The Coffee House_1đ 251014_The Coffee House_8 cities_x000a_16h-24h: [SJBP]_Cơm Thố Anh Nguyễn_Mar 250718_Cơm Thố Anh Nguyễn_11 cities" xr:uid="{00000000-0004-0000-0700-00006B070000}"/>
    <hyperlink ref="CR30" location="null!G70" display="0h-16h[SJBP]_Cheese Coffee_WC_Mar_x000a_16h - 24h [SJBP]_Lotteria DI_Mar" xr:uid="{00000000-0004-0000-0700-00006C070000}"/>
    <hyperlink ref="CS30" location="null!G176" display="[SJBP]_Highlands Coffee_23-26Mar" xr:uid="{00000000-0004-0000-0700-00006D070000}"/>
    <hyperlink ref="CT30" location="null!G176" display="[SJBP]_Highlands Coffee_23-26Mar" xr:uid="{00000000-0004-0000-0700-00006E070000}"/>
    <hyperlink ref="CU30" location="null!G176" display="[SJBP]_Highlands Coffee_23-26Mar" xr:uid="{00000000-0004-0000-0700-00006F070000}"/>
    <hyperlink ref="CV30" location="null!G55" display="0h - 16h [VIP]_The Coffee House_25-27Mar_x000a_16h-24h [SJBP]_Pizza Hut_Mar" xr:uid="{00000000-0004-0000-0700-000070070000}"/>
    <hyperlink ref="CW30" location="null!G45" display="0h -16h[VIP]_Phúc Long Coffee &amp; Tea_Combo 79k_Mar_x000a_16h-24h [SJBP]_Pizza Hut_Mar" xr:uid="{00000000-0004-0000-0700-000071070000}"/>
    <hyperlink ref="CX30" location="null!G45" display="0h -16h[VIP]_Phúc Long Coffee &amp; Tea_Combo 79k_Mar_x000a_16h-24h [Combo 1]_Trà Sữa May Cha_Mar" xr:uid="{00000000-0004-0000-0700-000072070000}"/>
    <hyperlink ref="CY30" location="null!9:9" display="[Combo 1]_Trà Sữa May Cha_Mar_BD,CT,AG,TG,BH,LA,KG,DL,Hue" xr:uid="{00000000-0004-0000-0700-000073070000}"/>
    <hyperlink ref="DA30" location="null!G45" display="0h -16h[VIP]_Phúc Long Coffee &amp; Tea_Combo 79k_Mar_x000a_16h-24h [SJBP]_Pizza Hut_Mar" xr:uid="{00000000-0004-0000-0700-000074070000}"/>
    <hyperlink ref="DB30" location="null!G45" display="0h -16h[VIP]_Phúc Long Coffee &amp; Tea_Combo 79k_Mar_x000a_16h-24h [SJBP]_Pizza Hut_Mar" xr:uid="{00000000-0004-0000-0700-000075070000}"/>
    <hyperlink ref="DE30" location="null!G55" display="[VIP]_The Coffee House_25-27Mar" xr:uid="{00000000-0004-0000-0700-000076070000}"/>
    <hyperlink ref="DH30" location="null!101:101" display="[SJBP]_Lotteria DI_Mar" xr:uid="{00000000-0004-0000-0700-000077070000}"/>
    <hyperlink ref="DI30" location="null!101:101" display="[SJBP]_Lotteria DI_Mar" xr:uid="{00000000-0004-0000-0700-000078070000}"/>
    <hyperlink ref="DJ30" location="null!101:101" display="[SJBP]_Lotteria DI_Mar" xr:uid="{00000000-0004-0000-0700-000079070000}"/>
    <hyperlink ref="DK30" location="null!101:101" display="[SJBP]_Lotteria DI_Mar 250424_Lotteria DI_32 cities" xr:uid="{00000000-0004-0000-0700-00007A070000}"/>
    <hyperlink ref="DL30" location="null!G83" display="10h - 13h &amp; 16h - 24h [VIP]_Domino's Pizza_Mar  _x000a_0h-10h+13h-16h Brand 50%" xr:uid="{00000000-0004-0000-0700-00007B070000}"/>
    <hyperlink ref="DM30" location="null!G83" display="10h - 13h &amp; 16h - 24h [VIP]_Domino's Pizza_Mar  _x000a_0h-10h+13h-16h Brand 50%" xr:uid="{00000000-0004-0000-0700-00007C070000}"/>
    <hyperlink ref="DN30" location="null!G83" display="10h - 13h &amp; 16h - 24h [VIP]_Domino's Pizza_Mar  _x000a_0h-10h+13h-16h Brand 50%" xr:uid="{00000000-0004-0000-0700-00007D070000}"/>
    <hyperlink ref="DO30" location="null!G83" display="10h - 13h &amp; 16h - 24h [VIP]_Domino's Pizza_Mar  _x000a_0h-10h+13h-16h Brand 50%" xr:uid="{00000000-0004-0000-0700-00007E070000}"/>
    <hyperlink ref="DT30" location="null!G201" display="[SJBP]_Highlands Coffee_-50k" xr:uid="{00000000-0004-0000-0700-00007F070000}"/>
    <hyperlink ref="DU30" location="null!G201" display="[SJBP]_Highlands Coffee_-50k" xr:uid="{00000000-0004-0000-0700-000080070000}"/>
    <hyperlink ref="DV30" location="null!G201" display="[SJBP]_Highlands Coffee_-50k" xr:uid="{00000000-0004-0000-0700-000081070000}"/>
    <hyperlink ref="DW30" location="null!G201" display="[SJBP]_Highlands Coffee_-50k 260106_Highlands Coffee_41 cities" xr:uid="{00000000-0004-0000-0700-000082070000}"/>
    <hyperlink ref="DY30" location="null!G164" display="0h-10h+13h-16h[SuperVIP]_The Coffee House_1-3Apr  _x000a_10h-13h+16h-24h [SJBP]_Domino's Pizza_Apr" xr:uid="{00000000-0004-0000-0700-000083070000}"/>
    <hyperlink ref="EB30" location="null!G164" display="0h-10h+13h-16h[SuperVIP]_The Coffee House_1-3Apr  251014_The Coffee House_8 cities_x000a_10h-13h+16h-24h [SJBP]_Domino's Pizza_Apr 250116_Domino pizza_11 cities" xr:uid="{00000000-0004-0000-0700-000084070000}"/>
    <hyperlink ref="EC30" location="null!G164" display="0h-10h+13h-16h[SuperVIP]_The Coffee House_1-3Apr  _x000a_10h-13h+16h-24h Brand 50%" xr:uid="{00000000-0004-0000-0700-000085070000}"/>
    <hyperlink ref="ED30" location="null!G157" display="0h-10h+13h-16h  [VIP]_Phúc Long Coffee &amp; Tea_Combo 79k_Apr_x000a_10h-13h+16h-24h Brand 50%" xr:uid="{00000000-0004-0000-0700-000086070000}"/>
    <hyperlink ref="EE30" location="null!G157" display="0h-10h+13h-16h  [VIP]_Phúc Long Coffee &amp; Tea_Combo 79k_Apr_x000a_10h-13h+16h-24h Brand 50%" xr:uid="{00000000-0004-0000-0700-000087070000}"/>
    <hyperlink ref="EF30" location="null!G164" display="0h-10h+13h-16h[SuperVIP]_The Coffee House_1-3Apr  251014_The Coffee House_8 cities_x000a_10h-13h+16h-24h Brand 50%" xr:uid="{00000000-0004-0000-0700-000088070000}"/>
    <hyperlink ref="EG30" location="null!G143" display="0h-10h+13h-16h+20h-24h SuperVIP]_Trà Sữa May Cha_Apr _x000a_10h-13h + 16h - 20h [VIP]_Domino's Pizza_3-5Apr_x000a_ 0h-10h Brand 50%" xr:uid="{00000000-0004-0000-0700-000089070000}"/>
    <hyperlink ref="EH30" location="null!G158" display="0h-16h [VIP]_Phúc Long Coffee &amp; Tea_Combo 99k_Apr_x000a_16h - 24h [VIP]_Domino's Pizza_3-5Apr" xr:uid="{00000000-0004-0000-0700-00008A070000}"/>
    <hyperlink ref="EI30" location="null!G143" display="0h-10h+13h-16h+20h-24h SuperVIP]_Trà Sữa May Cha_Apr _x000a_10h-13h + 16h - 20h [VIP]_Domino's Pizza_3-5Apr  250116_Domino pizza_11 cities_x000a_ 0h-10h Brand 50%" xr:uid="{00000000-0004-0000-0700-00008B070000}"/>
    <hyperlink ref="EJ30" location="null!G143" display="0h-10h+13h-16h+20h-24h SuperVIP]_Trà Sữa May Cha_Apr _x000a_10h-13h + 16h - 20h [VIP]_Domino's Pizza_3-5Apr  250116_Domino pizza_11 cities_x000a_ 0h-10h Brand 50%" xr:uid="{00000000-0004-0000-0700-00008C070000}"/>
    <hyperlink ref="ES30" location="null!G240" display="6h-10h +13h-16h [VIP]_Cheese Coffee_Combo 89k_x000a_0h-6h+10h-13h+16h-24h Brand 50%" xr:uid="{00000000-0004-0000-0700-00008D070000}"/>
    <hyperlink ref="ET30" location="null!G240" display="0h-10h +13h-16h [VIP]_Cheese Coffee_Combo 89k" xr:uid="{00000000-0004-0000-0700-00008E070000}"/>
    <hyperlink ref="EU30" location="null!G240" display="0h-10h +13h-16h [VIP]_Cheese Coffee_Combo 89k" xr:uid="{00000000-0004-0000-0700-00008F070000}"/>
    <hyperlink ref="FA30" location="null!80:80" display="16h - 24h: [SJBP]_Gà Rán KFC_CUPC1" xr:uid="{00000000-0004-0000-0700-000090070000}"/>
    <hyperlink ref="FB30" location="null!80:80" display="16h - 24h: [SJBP]_Gà Rán KFC_CUPC1" xr:uid="{00000000-0004-0000-0700-000091070000}"/>
    <hyperlink ref="FC30" location="null!G157" display="0h-16h [VIP]_Phúc Long Coffee &amp; Tea_Combo 79k_Apr_x000a_16h - 24h: [SJBP]_Gà Rán KFC_CUPC1" xr:uid="{00000000-0004-0000-0700-000092070000}"/>
    <hyperlink ref="FD30" location="null!80:80" display="16h - 24h: [SJBP]_Gà Rán KFC_CUPC1 260106_Gà Rán KFC_31 cities" xr:uid="{00000000-0004-0000-0700-000093070000}"/>
    <hyperlink ref="FE30" location="null!G241" display="0h-10h+13h-16h[SJBP]_Cheese Coffee_Combo 99k" xr:uid="{00000000-0004-0000-0700-000094070000}"/>
    <hyperlink ref="FI30" location="null!G242" display="13h-16h+19h-24h [VIP]_Trà sữa Mixue_Apr" xr:uid="{00000000-0004-0000-0700-000095070000}"/>
    <hyperlink ref="FJ30" location="null!G157" display="0h-16h [VIP]_Phúc Long Coffee &amp; Tea_Combo 79k_Apr _x000a_16h-24h [VIP]_Trà sữa Mixue_Apr" xr:uid="{00000000-0004-0000-0700-000096070000}"/>
    <hyperlink ref="FL30" location="null!G242" display="13h-16h+19h-24h [VIP]_Trà sữa Mixue_Apr 260318_Trà sữa Mixue_30 cities" xr:uid="{00000000-0004-0000-0700-000097070000}"/>
    <hyperlink ref="FV30" location="null!G148" display="0h-16h[VIP]_Cà Phê Muối Chú Long_Apr" xr:uid="{00000000-0004-0000-0700-000098070000}"/>
    <hyperlink ref="FW30" location="null!G148" display="0h-16h[VIP]_Cà Phê Muối Chú Long_Apr" xr:uid="{00000000-0004-0000-0700-000099070000}"/>
    <hyperlink ref="FX30" location="null!G148" display="0h-16h [VIP]_Cà Phê Muối Chú Long_Apr 260202_Cà Phê Muối Chú Long_16 cities" xr:uid="{00000000-0004-0000-0700-00009A070000}"/>
    <hyperlink ref="FZ30" location="null!G148" display="0h-16h[VIP]_Cà Phê Muối Chú Long_Apr" xr:uid="{00000000-0004-0000-0700-00009B070000}"/>
    <hyperlink ref="GA30" location="null!G148" display="0h-16h[VIP]_Cà Phê Muối Chú Long_Apr" xr:uid="{00000000-0004-0000-0700-00009C070000}"/>
    <hyperlink ref="GB30" location="null!G148" display="0h-16h [VIP]_Cà Phê Muối Chú Long_Apr 260202_Cà Phê Muối Chú Long_16 cities" xr:uid="{00000000-0004-0000-0700-00009D070000}"/>
    <hyperlink ref="GW30" location="null!G166" display="0h-16h[VIP]_The Coffee House_20-22Apr" xr:uid="{00000000-0004-0000-0700-00009E070000}"/>
    <hyperlink ref="GY30" location="null!G152" display="_x000a_0h-16h [VIP]_Cheese Coffee_BOGO_Apr" xr:uid="{00000000-0004-0000-0700-00009F070000}"/>
    <hyperlink ref="GZ30" location="null!G166" display="0h-16h[VIP]_The Coffee House_20-22Apr 251014_The Coffee House_8 cities" xr:uid="{00000000-0004-0000-0700-0000A0070000}"/>
    <hyperlink ref="HA30" location="null!G166" display="0h-16h[VIP]_The Coffee House_20-22Apr" xr:uid="{00000000-0004-0000-0700-0000A1070000}"/>
    <hyperlink ref="HD30" location="null!G166" display="0h-16h[VIP]_The Coffee House_20-22Apr 251014_The Coffee House_8 cities" xr:uid="{00000000-0004-0000-0700-0000A2070000}"/>
    <hyperlink ref="HF30" location="null!G157" display="0h-16h [VIP]_Phúc Long Coffee &amp; Tea_Combo 79k_Apr " xr:uid="{00000000-0004-0000-0700-0000A3070000}"/>
    <hyperlink ref="HN30" location="null!G157" display="0h-16h [VIP]_Phúc Long Coffee &amp; Tea_Combo 79k_Apr " xr:uid="{00000000-0004-0000-0700-0000A4070000}"/>
    <hyperlink ref="HU30" location="null!190:190" display="[SuperVIP]_Pizza Hut_10-26Apr" xr:uid="{00000000-0004-0000-0700-0000A5070000}"/>
    <hyperlink ref="HV30" location="null!190:190" display="[SuperVIP]_Pizza Hut_10-26Apr" xr:uid="{00000000-0004-0000-0700-0000A6070000}"/>
    <hyperlink ref="HW30" location="null!190:190" display="[SuperVIP]_Pizza Hut_10-26Apr" xr:uid="{00000000-0004-0000-0700-0000A7070000}"/>
    <hyperlink ref="HX30" location="null!190:190" display="[SuperVIP]_Pizza Hut_10-26Apr 260106_Pizza Hut_21 cities" xr:uid="{00000000-0004-0000-0700-0000A8070000}"/>
    <hyperlink ref="G31" location="null!G36" display="[SuperVIP]_Trà Sữa May Cha_Mar" xr:uid="{00000000-0004-0000-0700-0000A9070000}"/>
    <hyperlink ref="H31" location="null!G36" display="[SuperVIP]_Trà Sữa May Cha_Mar" xr:uid="{00000000-0004-0000-0700-0000AA070000}"/>
    <hyperlink ref="I31" location="null!G46" display="0h-16h [VIP]_Phúc Long Coffee &amp; Tea_Combo 99k_Mar_x000a_16h-24h[SJBP]__Brand 50%" xr:uid="{00000000-0004-0000-0700-0000AB070000}"/>
    <hyperlink ref="J31" location="null!G36" display="[SuperVIP]_Trà Sữa May Cha_Mar" xr:uid="{00000000-0004-0000-0700-0000AC070000}"/>
    <hyperlink ref="Q31" location="null!87:87" display="[Win 2]_The Alley_Mar" xr:uid="{00000000-0004-0000-0700-0000AD070000}"/>
    <hyperlink ref="R31" location="null!G40" display="0h-16h [SuperVIP]_Phê La_2-4Mar_x000a_16h-24h [SJBP]__Brand 50%" xr:uid="{00000000-0004-0000-0700-0000AE070000}"/>
    <hyperlink ref="AJ31" r:id="rId213" location="gid=1258946380&amp;range=107:107" xr:uid="{00000000-0004-0000-0700-0000AF070000}"/>
    <hyperlink ref="AN31" location="null!G70" display="0h-10h  12-16[SJBP]_Cheese Coffee_WC_Mar_x000a_10h - 12h &amp; 16h - 24h [SJBP]_Cơm Thố Anh Nguyễn_Mar" xr:uid="{00000000-0004-0000-0700-0000B0070000}"/>
    <hyperlink ref="AO31" location="null!G41" display="0h - 16h [VIP]_Gong Cha_9-11Mar_x000a_16h - 24h [SJBP]_Cơm Thố Anh Nguyễn_Mar" xr:uid="{00000000-0004-0000-0700-0000B1070000}"/>
    <hyperlink ref="AQ31" location="null!68:68" display="10h - 12h &amp; 16h - 24h [SJBP]_Cơm Thố Anh Nguyễn_Mar cơm thố anh_x000a__x000a_ 0H-10H+12H-16H [SJBP]__Brand 50%" xr:uid="{00000000-0004-0000-0700-0000B2070000}"/>
    <hyperlink ref="AV31" location="null!5:5" display="[Win 2]_Tocotoco_Mar" xr:uid="{00000000-0004-0000-0700-0000B3070000}"/>
    <hyperlink ref="AW31" location="null!5:5" display="[Win 2]_Tocotoco_Mar" xr:uid="{00000000-0004-0000-0700-0000B4070000}"/>
    <hyperlink ref="BD31" r:id="rId214" location="gid=1258946380&amp;range=105:105" xr:uid="{00000000-0004-0000-0700-0000B5070000}"/>
    <hyperlink ref="BE31" r:id="rId215" location="gid=1258946380&amp;range=105:105" xr:uid="{00000000-0004-0000-0700-0000B6070000}"/>
    <hyperlink ref="BF31" r:id="rId216" location="gid=1258946380&amp;range=105:105" xr:uid="{00000000-0004-0000-0700-0000B7070000}"/>
    <hyperlink ref="BG31" r:id="rId217" location="gid=1258946380&amp;range=105:105" xr:uid="{00000000-0004-0000-0700-0000B8070000}"/>
    <hyperlink ref="BL31" location="null!78:78" display="[Win 1]_Olong Châu_Mar" xr:uid="{00000000-0004-0000-0700-0000B9070000}"/>
    <hyperlink ref="BQ31" location="null!121:121" display="[Win 1]_LaBoong - Trà Ô Long Làng LaBoong_Mar" xr:uid="{00000000-0004-0000-0700-0000BA070000}"/>
    <hyperlink ref="BT31" location="null!29:29" display="[Win 2]_ Trà Sữa Vietnam Airlines - AFT_Mar" xr:uid="{00000000-0004-0000-0700-0000BB070000}"/>
    <hyperlink ref="BX31" location="null!32:32" display="[Win 1]_Cơm Tấm Phúc Lộc Thọ_Mar" xr:uid="{00000000-0004-0000-0700-0000BC070000}"/>
    <hyperlink ref="CB31" location="null!8:8" display="[Win 1]_Trà Sữa May Cha_Mar" xr:uid="{00000000-0004-0000-0700-0000BD070000}"/>
    <hyperlink ref="CC31" location="null!G72" display="0h-16h [SuperVIP]_McDonald's_Mar_x000a_16h-24h Brand 50%_x000a_" xr:uid="{00000000-0004-0000-0700-0000BE070000}"/>
    <hyperlink ref="CF31" location="null!G38" display="[VIP]_Tocotoco_Mar" xr:uid="{00000000-0004-0000-0700-0000BF070000}"/>
    <hyperlink ref="CG31" location="null!68:68" display="[SJBP]_Cơm Thố Anh Nguyễn_Mar" xr:uid="{00000000-0004-0000-0700-0000C0070000}"/>
    <hyperlink ref="CI31" location="null!8:8" display="[Win 1]_Trà Sữa May Cha_Mar_BD,CT,AG,TG,BH,LA,KG,DL,Hue" xr:uid="{00000000-0004-0000-0700-0000C1070000}"/>
    <hyperlink ref="CJ31" location="null!8:8" display="[Win 1]_Trà Sữa May Cha_Mar" xr:uid="{00000000-0004-0000-0700-0000C2070000}"/>
    <hyperlink ref="CL31" location="null!8:8" display="[Win 1]_Trà Sữa May Cha_Mar" xr:uid="{00000000-0004-0000-0700-0000C3070000}"/>
    <hyperlink ref="CM31" location="null!8:8" display="[Win 1]_Trà Sữa May Cha_Mar_BD,CT,AG,TG,BH,LA,KG,DL,Hue" xr:uid="{00000000-0004-0000-0700-0000C4070000}"/>
    <hyperlink ref="CQ31" location="null!136:136" display="[Win 2]_Trà Sữa Sunday Basic_Mar_BD,BH" xr:uid="{00000000-0004-0000-0700-0000C5070000}"/>
    <hyperlink ref="CR31" location="null!75:75" display="[Win 1]_Rau Má Mix_Mar" xr:uid="{00000000-0004-0000-0700-0000C6070000}"/>
    <hyperlink ref="CS31" location="null!G42" display="[VIP]_Gong Cha_23-25Mar" xr:uid="{00000000-0004-0000-0700-0000C7070000}"/>
    <hyperlink ref="CV31" location="null!128:128" display="[Win 1]_Trà Sữa Sunday Basic_Mar.1K" xr:uid="{00000000-0004-0000-0700-0000C8070000}"/>
    <hyperlink ref="CY31" location="null!G55" display="0h - 16h [VIP]_The Coffee House_25-27Mar 251014_The Coffee House_8 cities_x000a_16h-24h [SJBP]_Pizza Hut_Mar" xr:uid="{00000000-0004-0000-0700-0000C9070000}"/>
    <hyperlink ref="CZ31" location="null!33:33" display="[Win 2]_Cơm Tấm Phúc Lộc Thọ_Mar" xr:uid="{00000000-0004-0000-0700-0000CA070000}"/>
    <hyperlink ref="DC31" location="null!G55" display="0h - 16h [VIP]_The Coffee House_25-27Mar 251014_The Coffee House_8 cities_x000a_16h-24h [SJBP]_Pizza Hut_Mar" xr:uid="{00000000-0004-0000-0700-0000CB070000}"/>
    <hyperlink ref="DD31" location="null!9:9" display="13h-16h+19h-24h[Combo 1]_Trà Sữa May Cha_Mar__x000a_0h - 13h [VIP]_The Coffee House_25-27Mar _x000a_16h - 19h [SJBP]_McDonald's_Mar" xr:uid="{00000000-0004-0000-0700-0000CC070000}"/>
    <hyperlink ref="DF31" location="null!9:9" display="13h-16h+19h-24h[Combo 1]_Trà Sữa May Cha_Mar_x000a_0h-13h+16h-19h Brand 50%" xr:uid="{00000000-0004-0000-0700-0000CD070000}"/>
    <hyperlink ref="DG31" location="null!9:9" display="13h-16h+19h-24h[Combo 1]_Trà Sữa May Cha_Mar_BD,CT,AG,TG,BH,LA,KG,DL,Hue_x000a_0h - 13h [VIP]_The Coffee House_25-27Mar 251014_The Coffee House_8 cities_x000a_16h - 19h [SJBP]_McDonald's_Mar 251025_McDonald's_7 cities" xr:uid="{00000000-0004-0000-0700-0000CE070000}"/>
    <hyperlink ref="DH31" location="null!129:129" display="[Win 1]_Trà Sữa Sunday Basic_Mar.M1T1" xr:uid="{00000000-0004-0000-0700-0000CF070000}"/>
    <hyperlink ref="DJ31" location="null!221:221" display="[Win 1]_Trà Sữa Mixue_Mar" xr:uid="{00000000-0004-0000-0700-0000D0070000}"/>
    <hyperlink ref="DK31" location="null!221:221" display="[Win 1]_Trà Sữa Mixue_Mar_260318_Trà sữa Mixue_30 cities" xr:uid="{00000000-0004-0000-0700-0000D1070000}"/>
    <hyperlink ref="DL31" location="null!6:6" display="[Win 1]_Tocotoco_Mar" xr:uid="{00000000-0004-0000-0700-0000D2070000}"/>
    <hyperlink ref="DM31" location="null!6:6" display="[Win 1]_Tocotoco_Mar" xr:uid="{00000000-0004-0000-0700-0000D3070000}"/>
    <hyperlink ref="DP31" location="null!221:221" display="[Win 1]_Trà Sữa Mixue_Mar" xr:uid="{00000000-0004-0000-0700-0000D4070000}"/>
    <hyperlink ref="DQ31" location="null!221:221" display="[Win 1]_Trà Sữa Mixue_Mar" xr:uid="{00000000-0004-0000-0700-0000D5070000}"/>
    <hyperlink ref="DY31" r:id="rId218" location="gid=1258946380&amp;range=178:178" xr:uid="{00000000-0004-0000-0700-0000D6070000}"/>
    <hyperlink ref="EO31" location="null!257:257" display="[Win 1]_Trà Sữa Sunday Basic_Apr.05" xr:uid="{00000000-0004-0000-0700-0000D7070000}"/>
    <hyperlink ref="ES31" location="null!173:173" display="[Win 1]_Olong Châu_Apr" xr:uid="{00000000-0004-0000-0700-0000D8070000}"/>
    <hyperlink ref="ET31" location="null!G151" display="13h-16h+19h-21h[VIP]_Gong Cha_6-8Apr_x000a_0h-13h+16h-19h+21-24h Brand 50%" xr:uid="{00000000-0004-0000-0700-0000D9070000}"/>
    <hyperlink ref="EW31" r:id="rId219" location="gid=1258946380&amp;range=178:178" xr:uid="{00000000-0004-0000-0700-0000DA070000}"/>
    <hyperlink ref="EX31" location="null!G151" display="13h-16h+19h-21h [VIP]_Gong Cha_6-8Apr_x000a_10h-13h+16h-19h+21h-24h [VIP]_Lotteria DI_6-9Apr_x000a_0h-10h [VIP]_Cheese Coffee_Combo 89k" xr:uid="{00000000-0004-0000-0700-0000DB070000}"/>
    <hyperlink ref="FB31" location="null!253:253" display="[Win 2]_The Alley_Apr" xr:uid="{00000000-0004-0000-0700-0000DC070000}"/>
    <hyperlink ref="FK31" location="null!G157" display="0h-16h [VIP]_Phúc Long Coffee &amp; Tea_Combo 79k_Apr _x000a_16h-24h [VIP]_Trà sữa Mixue_Apr" xr:uid="{00000000-0004-0000-0700-0000DD070000}"/>
    <hyperlink ref="FM31" location="null!155:155" display="[Win 2]_Cơm Tấm Phúc Lộc Thọ_Apr" xr:uid="{00000000-0004-0000-0700-0000DE070000}"/>
    <hyperlink ref="FS31" location="null!G242" display="[VIP]_Trà sữa Mixue_Apr" xr:uid="{00000000-0004-0000-0700-0000DF070000}"/>
    <hyperlink ref="FT31" location="null!G143" display="[SuperVIP]_Trà Sữa May Cha_Apr  260106_Trà Sữa May Cha_9 cities" xr:uid="{00000000-0004-0000-0700-0000E0070000}"/>
    <hyperlink ref="FU31" location="null!172:172" display="[Win 1]_Rau Má Mix_Apr" xr:uid="{00000000-0004-0000-0700-0000E1070000}"/>
    <hyperlink ref="GD31" location="null!254:254" display="[Win 1]_The Alley_Apr" xr:uid="{00000000-0004-0000-0700-0000E2070000}"/>
    <hyperlink ref="GG31" location="null!220:220" display="[PNS]_Pepsi Baseline_Apr" xr:uid="{00000000-0004-0000-0700-0000E3070000}"/>
    <hyperlink ref="GH31" location="null!220:220" display="[PNS]_Pepsi Baseline_Apr" xr:uid="{00000000-0004-0000-0700-0000E4070000}"/>
    <hyperlink ref="GI31" location="null!220:220" display="[PNS]_Pepsi Baseline_Apr" xr:uid="{00000000-0004-0000-0700-0000E5070000}"/>
    <hyperlink ref="GJ31" location="null!220:220" display="[PNS]_Pepsi Baseline_Apr_BH, KH, CT, HP, Huế, BD, VT" xr:uid="{00000000-0004-0000-0700-0000E6070000}"/>
    <hyperlink ref="GK31" location="null!G145" display="[VIP]_Tocotoco_Apr" xr:uid="{00000000-0004-0000-0700-0000E7070000}"/>
    <hyperlink ref="GO31" location="null!G145" display="[VIP]_Tocotoco_Apr" xr:uid="{00000000-0004-0000-0700-0000E8070000}"/>
    <hyperlink ref="GP31" r:id="rId220" location="gid=1258946380&amp;range=237:237" xr:uid="{00000000-0004-0000-0700-0000E9070000}"/>
    <hyperlink ref="GQ31" r:id="rId221" location="gid=1258946380&amp;range=237:237" xr:uid="{00000000-0004-0000-0700-0000EA070000}"/>
    <hyperlink ref="GR31" r:id="rId222" location="gid=1258946380&amp;range=237:237" xr:uid="{00000000-0004-0000-0700-0000EB070000}"/>
    <hyperlink ref="GX31" location="null!G152" display="_x000a_10h-24h[VIP]_Gong Cha_20-22Apr _x000a_0h-10h[VIP]_Cheese Coffee_BOGO_Apr" xr:uid="{00000000-0004-0000-0700-0000EC070000}"/>
    <hyperlink ref="HB31" location="null!G152" display="_x000a_10h-24h[VIP]_Gong Cha_20-22Apr _x000a_0h-10h[VIP]_Cheese Coffee_BOGO_Apr" xr:uid="{00000000-0004-0000-0700-0000ED070000}"/>
    <hyperlink ref="HC31" location="null!G152" display="_x000a_0h-16h [VIP]_Cheese Coffee_BOGO_Apr" xr:uid="{00000000-0004-0000-0700-0000EE070000}"/>
    <hyperlink ref="HF31" location="null!256:256" display="[Win 1]_LaBoong - Trà Ô Long Làng LaBoong_Apr" xr:uid="{00000000-0004-0000-0700-0000EF070000}"/>
    <hyperlink ref="HG31" location="null!G157" display="0h-16h [VIP]_Phúc Long Coffee &amp; Tea_Combo 79k_Apr " xr:uid="{00000000-0004-0000-0700-0000F0070000}"/>
    <hyperlink ref="HO31" location="null!G157" display="0h-16h [VIP]_Phúc Long Coffee &amp; Tea_Combo 79k_Apr " xr:uid="{00000000-0004-0000-0700-0000F1070000}"/>
    <hyperlink ref="HQ31" location="null!156:156" display="[Win 1]_Cơm Tấm Phúc Lộc Thọ_Apr" xr:uid="{00000000-0004-0000-0700-0000F2070000}"/>
    <hyperlink ref="HS31" location="null!204:204" display="[Win 1]_Trà Sữa May Cha_Apr" xr:uid="{00000000-0004-0000-0700-0000F3070000}"/>
    <hyperlink ref="HT31" location="null!204:204" display="[Win 1]_Trà Sữa May Cha_Apr_BD,CT,AG,TG,BH,LA,KG,DL,Hue" xr:uid="{00000000-0004-0000-0700-0000F4070000}"/>
    <hyperlink ref="HU31" location="null!232:232" display="[Win 1]_Tocotoco_Apr" xr:uid="{00000000-0004-0000-0700-0000F5070000}"/>
    <hyperlink ref="HV31" location="null!232:232" display="[Win 1]_Tocotoco_Apr" xr:uid="{00000000-0004-0000-0700-0000F6070000}"/>
    <hyperlink ref="K32" location="null!G36" display="[SuperVIP]_Trà Sữa May Cha_Mar 260106_Trà Sữa May Cha_9 cities" xr:uid="{00000000-0004-0000-0700-0000F7070000}"/>
    <hyperlink ref="L32" r:id="rId223" location="gid=1252567251&amp;range=31:31" xr:uid="{00000000-0004-0000-0700-0000F8070000}"/>
    <hyperlink ref="M32" r:id="rId224" location="gid=1252567251&amp;range=31:31" xr:uid="{00000000-0004-0000-0700-0000F9070000}"/>
    <hyperlink ref="N32" r:id="rId225" location="gid=1252567251&amp;range=31:31" xr:uid="{00000000-0004-0000-0700-0000FA070000}"/>
    <hyperlink ref="O32" r:id="rId226" location="gid=1252567251&amp;range=31:31" xr:uid="{00000000-0004-0000-0700-0000FB070000}"/>
    <hyperlink ref="T32" location="null!G98" display="[VIP]_Cà Phê Muối Chú Long_3-8.3" xr:uid="{00000000-0004-0000-0700-0000FC070000}"/>
    <hyperlink ref="U32" location="null!G98" display="[VIP]_Cà Phê Muối Chú Long_3-8.3" xr:uid="{00000000-0004-0000-0700-0000FD070000}"/>
    <hyperlink ref="V32" location="null!G98" display="[VIP]_Cà Phê Muối Chú Long_3-8.3" xr:uid="{00000000-0004-0000-0700-0000FE070000}"/>
    <hyperlink ref="W32" location="null!G98" display="[VIP]_Cà Phê Muối Chú Long_3-8.3 260202_Cà Phê Muối Chú Long_16 cities" xr:uid="{00000000-0004-0000-0700-0000FF070000}"/>
    <hyperlink ref="AB32" location="null!101:101" display="0h-16h [SuperVIP]_Phúc Long Coffee &amp; Tea_Combo 88k_Mar_x000a_16h-24h [SJBP]__Brand 50%_x000a_10h - 13h [SJBP]_Lotteria DI_Mar_x000a_13h - 16h [SuperVIP]_Phúc Long Coffee &amp; Tea_Combo 88k_Mar_x000a_16h - 21h [SJBP]_Lotteria DI_Mar_x000a_21h - 24h [SJBP]__Brand 50%" xr:uid="{00000000-0004-0000-0700-000000080000}"/>
    <hyperlink ref="AC32" location="null!101:101" display="0h-16h [SuperVIP]_Phúc Long Coffee &amp; Tea_Combo 88k_Mar_x000a_16h-24h [SJBP]__Brand 50%_x000a_10h - 13h [SJBP]_Lotteria DI_Mar_x000a_13h - 16h [SuperVIP]_Phúc Long Coffee &amp; Tea_Combo 88k_Mar_x000a_16h - 21h [SJBP]_Lotteria DI_Mar_x000a_21h - 24h [SJBP]__Brand 50%" xr:uid="{00000000-0004-0000-0700-000001080000}"/>
    <hyperlink ref="AD32" location="null!101:101" display="0h-16h [SuperVIP]_Phúc Long Coffee &amp; Tea_Combo 88k_Mar_x000a_16h-24h [SJBP]__Brand 50%_x000a_10h - 13h [SJBP]_Lotteria DI_Mar_x000a_13h - 16h [SuperVIP]_Phúc Long Coffee &amp; Tea_Combo 88k_Mar_x000a_16h - 21h [SJBP]_Lotteria DI_Mar_x000a_21h - 24h [SJBP]__Brand 50%" xr:uid="{00000000-0004-0000-0700-000002080000}"/>
    <hyperlink ref="AE32" location="null!101:101" display="0h-16h [SuperVIP]_Phúc Long Coffee &amp; Tea_Combo 88k_Mar_x000a_16h-24h [SJBP]__Brand 50%_x000a_10h - 13h [SJBP]_Lotteria DI_Mar 260116_Lotteria_41 cities_x000a_13h - 16h [SuperVIP]_Phúc Long Coffee &amp; Tea_Combo 88k_Mar c_x000a_16h - 21h [SJBP]_Lotteria DI_Mar_x000a_21h - 24h [SJBP]__Brand 50%" xr:uid="{00000000-0004-0000-0700-000003080000}"/>
    <hyperlink ref="AF32" r:id="rId227" location="gid=1252567251&amp;range=34:34" xr:uid="{00000000-0004-0000-0700-000004080000}"/>
    <hyperlink ref="AG32" r:id="rId228" location="gid=1252567251&amp;range=34:34" xr:uid="{00000000-0004-0000-0700-000005080000}"/>
    <hyperlink ref="AH32" r:id="rId229" location="gid=1252567251&amp;range=34:34" xr:uid="{00000000-0004-0000-0700-000006080000}"/>
    <hyperlink ref="AI32" r:id="rId230" location="gid=1252567251&amp;range=34:34" xr:uid="{00000000-0004-0000-0700-000007080000}"/>
    <hyperlink ref="AK32" location="null!G41" display="[VIP]_Gong Cha_9-11Mar" xr:uid="{00000000-0004-0000-0700-000008080000}"/>
    <hyperlink ref="BD32" r:id="rId231" location="gid=1258946380&amp;range=107:107" xr:uid="{00000000-0004-0000-0700-000009080000}"/>
    <hyperlink ref="CF32" location="null!G74" display="[VIP]_Pizza Hut_Mar" xr:uid="{00000000-0004-0000-0700-00000A080000}"/>
    <hyperlink ref="CG32" location="null!G74" display="[VIP]_Pizza Hut_Mar" xr:uid="{00000000-0004-0000-0700-00000B080000}"/>
    <hyperlink ref="CH32" location="null!G74" display="[VIP]_Pizza Hut_Mar" xr:uid="{00000000-0004-0000-0700-00000C080000}"/>
    <hyperlink ref="CI32" location="null!G74" display="[VIP]_Pizza Hut_Mar 260106_Pizza Hut_21 citie" xr:uid="{00000000-0004-0000-0700-00000D080000}"/>
    <hyperlink ref="CJ32" location="null!G74" display="[VIP]_Pizza Hut_Mar" xr:uid="{00000000-0004-0000-0700-00000E080000}"/>
    <hyperlink ref="CK32" location="null!G74" display="[VIP]_Pizza Hut_Mar" xr:uid="{00000000-0004-0000-0700-00000F080000}"/>
    <hyperlink ref="CL32" location="null!G74" display="[VIP]_Pizza Hut_Mar" xr:uid="{00000000-0004-0000-0700-000010080000}"/>
    <hyperlink ref="CM32" location="null!G74" display="[VIP]_Pizza Hut_Mar 260106_Pizza Hut_21 citie" xr:uid="{00000000-0004-0000-0700-000011080000}"/>
    <hyperlink ref="CO32" location="null!89:89" display="[Win 1]_The Alley_Mar" xr:uid="{00000000-0004-0000-0700-000012080000}"/>
    <hyperlink ref="CR32" location="null!G176" display="[SJBP]_Highlands Coffee_23-26Mar" xr:uid="{00000000-0004-0000-0700-000013080000}"/>
    <hyperlink ref="CZ32" location="null!G55" display="0h - 16h [VIP]_The Coffee House_25-27Mar_x000a_16h - 24h [SJBP]_Gà Rán KFC_CUPC1" xr:uid="{00000000-0004-0000-0700-000014080000}"/>
    <hyperlink ref="DA32" location="null!80:80" display=" [SJBP]_Gà Rán KFC_CUPC1" xr:uid="{00000000-0004-0000-0700-000015080000}"/>
    <hyperlink ref="FI32" location="null!231:231" display="[Win 2]_Tocotoco_Apr" xr:uid="{00000000-0004-0000-0700-000016080000}"/>
    <hyperlink ref="FJ32" location="null!231:231" display="[Win 2]_Tocotoco_Apr" xr:uid="{00000000-0004-0000-0700-000017080000}"/>
    <hyperlink ref="GO32" r:id="rId232" location="gid=1258946380&amp;range=237:237" xr:uid="{00000000-0004-0000-0700-000018080000}"/>
    <hyperlink ref="HQ32" location="null!204:204" display="[Win 1]_Trà Sữa May Cha_Apr" xr:uid="{00000000-0004-0000-0700-000019080000}"/>
    <hyperlink ref="J33" location="null!G46" display="0h-16h [VIP]_Phúc Long Coffee &amp; Tea_Combo 99k_Mar_x000a_16h-24h[SJBP]__Brand 50%" xr:uid="{00000000-0004-0000-0700-00001A080000}"/>
    <hyperlink ref="AN33" location="null!99:99" display="[Combo 2]_CÁI LÒ NƯỚNG_Mar" xr:uid="{00000000-0004-0000-0700-00001B080000}"/>
    <hyperlink ref="AR33" location="null!99:99" display="[Combo 2]_CÁI LÒ NƯỚNG_Mar" xr:uid="{00000000-0004-0000-0700-00001C080000}"/>
    <hyperlink ref="AV33" location="null!93:93" display="[Combo 2]_Trà Sữa Sekai_Mar" xr:uid="{00000000-0004-0000-0700-00001D080000}"/>
    <hyperlink ref="AZ33" location="null!93:93" display="[Combo 2]_Trà Sữa Sekai_Mar" xr:uid="{00000000-0004-0000-0700-00001E080000}"/>
    <hyperlink ref="CB33" location="null!113:113" display="[Combo 2]_Milo Dầm TUTIMI_Mar" xr:uid="{00000000-0004-0000-0700-00001F080000}"/>
    <hyperlink ref="CF33" r:id="rId233" location="gid=1258946380&amp;range=106:106" xr:uid="{00000000-0004-0000-0700-000020080000}"/>
    <hyperlink ref="CG33" r:id="rId234" location="gid=1258946380&amp;range=106:106" xr:uid="{00000000-0004-0000-0700-000021080000}"/>
    <hyperlink ref="CH33" r:id="rId235" location="gid=1258946380&amp;range=106:106" xr:uid="{00000000-0004-0000-0700-000022080000}"/>
    <hyperlink ref="CI33" r:id="rId236" location="gid=1258946380&amp;range=106:106" xr:uid="{00000000-0004-0000-0700-000023080000}"/>
    <hyperlink ref="CJ33" location="null!113:113" display="[Combo 2]_Milo Dầm TUTIMI_Mar" xr:uid="{00000000-0004-0000-0700-000024080000}"/>
    <hyperlink ref="CN33" location="null!123:123" display="[Combo 2]_Hanuri - Món Ăn Hàn Quốc_Mar" xr:uid="{00000000-0004-0000-0700-000025080000}"/>
    <hyperlink ref="CR33" location="null!213:213" display="[Combo 1]_Trà Hú_Mar" xr:uid="{00000000-0004-0000-0700-000026080000}"/>
    <hyperlink ref="CV33" location="null!127:127" display="[Win 3]_ Trà Sữa Vietnam Airlines - AFT_Mar" xr:uid="{00000000-0004-0000-0700-000027080000}"/>
    <hyperlink ref="DD33" location="null!93:93" display="[Combo 2]_Trà Sữa Sekai_Mar" xr:uid="{00000000-0004-0000-0700-000028080000}"/>
    <hyperlink ref="DH33" location="null!93:93" display="[Combo 2]_Trà Sữa Sekai_Mar" xr:uid="{00000000-0004-0000-0700-000029080000}"/>
    <hyperlink ref="DL33" location="null!113:113" display="[Combo 2]_Milo Dầm TUTIMI_Mar" xr:uid="{00000000-0004-0000-0700-00002A080000}"/>
    <hyperlink ref="DP33" location="null!113:113" display="[Combo 2]_Milo Dầm TUTIMI_Mar" xr:uid="{00000000-0004-0000-0700-00002B080000}"/>
    <hyperlink ref="GW33" location="null!179:179" display="[Combo 2]_Family Mart - Cửa Hàng Tiện Lợi_Apr" xr:uid="{00000000-0004-0000-0700-00002C080000}"/>
    <hyperlink ref="HA33" location="null!179:179" display="[Combo 2]_Family Mart - Cửa Hàng Tiện Lợi_Apr" xr:uid="{00000000-0004-0000-0700-00002D080000}"/>
    <hyperlink ref="HE33" location="null!219:219" display="[Combo 2]_Kem Bơ - Trái Cây Tô &amp; Ăn Vặt_Apr" xr:uid="{00000000-0004-0000-0700-00002E080000}"/>
    <hyperlink ref="HI33" location="null!219:219" display="[Combo 2]_Kem Bơ - Trái Cây Tô &amp; Ăn Vặt_Apr" xr:uid="{00000000-0004-0000-0700-00002F080000}"/>
    <hyperlink ref="HQ33" r:id="rId237" location="gid=1258946380&amp;range=238:238" xr:uid="{00000000-0004-0000-0700-000030080000}"/>
    <hyperlink ref="HR33" r:id="rId238" location="gid=1258946380&amp;range=238:238" xr:uid="{00000000-0004-0000-0700-000031080000}"/>
    <hyperlink ref="HS33" r:id="rId239" location="gid=1258946380&amp;range=238:238" xr:uid="{00000000-0004-0000-0700-000032080000}"/>
    <hyperlink ref="HT33" r:id="rId240" location="gid=1258946380&amp;range=238:238" xr:uid="{00000000-0004-0000-0700-000033080000}"/>
    <hyperlink ref="AR34" location="null!119:119" display="[Combo 2]_Kem Bơ - Trái Cây Tô &amp; Ăn Vặt_Mar" xr:uid="{00000000-0004-0000-0700-000034080000}"/>
    <hyperlink ref="AV34" location="null!23:23" display="[PNS]_Coke_BBQ Grill_Mar" xr:uid="{00000000-0004-0000-0700-000035080000}"/>
    <hyperlink ref="AW34" location="null!23:23" display="[PNS]_Coke_BBQ Grill_Mar" xr:uid="{00000000-0004-0000-0700-000036080000}"/>
    <hyperlink ref="AX34" location="null!23:23" display="[PNS]_Coke_BBQ Grill_Mar" xr:uid="{00000000-0004-0000-0700-000037080000}"/>
    <hyperlink ref="AY34" location="null!23:23" display="[PNS]_Coke_BBQ Grill_Mar_HP, KH, CT" xr:uid="{00000000-0004-0000-0700-000038080000}"/>
    <hyperlink ref="AZ34" location="null!119:119" display="[Combo 2]_Kem Bơ - Trái Cây Tô &amp; Ăn Vặt_Mar" xr:uid="{00000000-0004-0000-0700-000039080000}"/>
    <hyperlink ref="BX34" location="null!24:24" display="[PNS]_Coke_International Cuisine_Mar" xr:uid="{00000000-0004-0000-0700-00003A080000}"/>
    <hyperlink ref="BY34" location="null!24:24" display="[PNS]_Coke_International Cuisine_Mar" xr:uid="{00000000-0004-0000-0700-00003B080000}"/>
    <hyperlink ref="BZ34" location="null!24:24" display="[PNS]_Coke_International Cuisine_Mar" xr:uid="{00000000-0004-0000-0700-00003C080000}"/>
    <hyperlink ref="CA34" location="null!24:24" display="[PNS]_Coke_International Cuisine_Mar_HP, KH, CT" xr:uid="{00000000-0004-0000-0700-00003D080000}"/>
    <hyperlink ref="CB34" r:id="rId241" location="gid=1258946380&amp;range=108:108" xr:uid="{00000000-0004-0000-0700-00003E080000}"/>
    <hyperlink ref="CJ34" r:id="rId242" location="gid=1258946380&amp;range=108:108" xr:uid="{00000000-0004-0000-0700-00003F080000}"/>
    <hyperlink ref="CV34" location="null!123:123" display="[Combo 2]_Hanuri - Món Ăn Hàn Quốc_Mar" xr:uid="{00000000-0004-0000-0700-000040080000}"/>
    <hyperlink ref="CZ34" location="null!25:25" display="[PNS]_Coke_Vietnam Cuisine _Mar" xr:uid="{00000000-0004-0000-0700-000041080000}"/>
    <hyperlink ref="DA34" location="null!25:25" display="[PNS]_Coke_Vietnam Cuisine _Mar" xr:uid="{00000000-0004-0000-0700-000042080000}"/>
    <hyperlink ref="DB34" location="null!25:25" display="[PNS]_Coke_Vietnam Cuisine _Mar" xr:uid="{00000000-0004-0000-0700-000043080000}"/>
    <hyperlink ref="DC34" location="null!25:25" display="[PNS]_Coke_Vietnam Cuisine _Mar_HP, KH, CT" xr:uid="{00000000-0004-0000-0700-000044080000}"/>
    <hyperlink ref="DD34" location="null!212:212" display="[Combo 1]_Hồng Trà Sữa Ba Cô Gái Tam Hảo_Mar" xr:uid="{00000000-0004-0000-0700-000045080000}"/>
    <hyperlink ref="FE34" location="null!223:223" display="[PNS]_Coke_Vegetarian/Healthy Food Cuisine_Apr" xr:uid="{00000000-0004-0000-0700-000046080000}"/>
    <hyperlink ref="FF34" location="null!223:223" display="[PNS]_Coke_Vegetarian/Healthy Food Cuisine_Apr" xr:uid="{00000000-0004-0000-0700-000047080000}"/>
    <hyperlink ref="FG34" location="null!223:223" display="[PNS]_Coke_Vegetarian/Healthy Food Cuisine_Apr" xr:uid="{00000000-0004-0000-0700-000048080000}"/>
    <hyperlink ref="FH34" location="null!223:223" display="[PNS]_Coke_Vegetarian/Healthy Food Cuisine_Apr_HP, KH, CT" xr:uid="{00000000-0004-0000-0700-000049080000}"/>
    <hyperlink ref="T35" location="null!85:85" display="[Alacarte]_Sukiya - Cơm Bò Hầm &amp; Mì Ramen_Mar" xr:uid="{00000000-0004-0000-0700-00004A080000}"/>
    <hyperlink ref="AR35" location="null!24:24" display="[PLF CP]_SPXI_Mar_Whitelist User_x000a_[Exclude NU] [PLF CP]_BAU_Tiền Bối Quán Ngon Truyền Kỳ" xr:uid="{00000000-0004-0000-0700-00004B080000}"/>
    <hyperlink ref="AS35" location="null!24:24" display="[PLF CP]_SPXI_Mar_Whitelist User_x000a_[Exclude NU] [PLF CP]_BAU_Quán mới lên sàn, ngàn deal 0Đ" xr:uid="{00000000-0004-0000-0700-00004C080000}"/>
    <hyperlink ref="AT35" location="null!24:24" display="[PLF CP]_SPXI_Mar_Whitelist User_x000a_[Exclude NU] [PLF CP]_BAU_Siêu Tiệc Giảm 99,000 đồng" xr:uid="{00000000-0004-0000-0700-00004D080000}"/>
    <hyperlink ref="AU35" location="null!24:24" display="[PLF CP]_SPXI_Mar_Whitelist User_x000a_[Exclude NU] [PLF CP]_BAU_Quán mới lên sàn, ngàn deal 0Đ" xr:uid="{00000000-0004-0000-0700-00004E080000}"/>
    <hyperlink ref="AV35" location="null!25:26" display="[PLF CP]_SPL_Mar_Whitelist User _x000a_[Exclude NU] [PLF CP]_BAU_Tiền Bối Quán Ngon Truyền Kỳ" xr:uid="{00000000-0004-0000-0700-00004F080000}"/>
    <hyperlink ref="AW35" location="null!25:26" display="[PLF CP]_SPL_Mar_Whitelist User _x000a_[Exclude NU] [PLF CP]_BAU_Quán mới lên sàn, ngàn deal 0Đ" xr:uid="{00000000-0004-0000-0700-000050080000}"/>
    <hyperlink ref="AX35" location="null!25:26" display="[PLF CP]_SPL_Mar_Whitelist User _x000a_[Exclude NU] [PLF CP]_BAU_Siêu Tiệc Giảm 99,000 đồng" xr:uid="{00000000-0004-0000-0700-000051080000}"/>
    <hyperlink ref="AY35" location="null!25:26" display="[PLF CP]_SPL_Mar_Whitelist User _x000a_[Exclude NU] [PLF CP]_BAU_Siêu Tiệc Giảm 99,000 đồng" xr:uid="{00000000-0004-0000-0700-000052080000}"/>
    <hyperlink ref="BP35" location="null!24:24" display="[PLF CP]_SPXI_Mar_Whitelist User_x000a_[Exclude NU] [PLF CP]_BAU_Quán mới lên sàn, ngàn deal 0Đ" xr:uid="{00000000-0004-0000-0700-000053080000}"/>
    <hyperlink ref="BQ35" location="null!24:24" display="[PLF CP]_SPXI_Mar_Whitelist User_x000a_[Exclude NU] [PLF CP]_OB_Vạn Món Giá Hời, Mời Deal Giảm 50.000Đ" xr:uid="{00000000-0004-0000-0700-000054080000}"/>
    <hyperlink ref="BR35" location="null!24:24" display="[PLF CP]_SPXI_Mar_Whitelist User_x000a_[Exclude NU] [PLF CP]_BAU_Quán mới lên sàn, ngàn deal 0Đ" xr:uid="{00000000-0004-0000-0700-000055080000}"/>
    <hyperlink ref="BS35" location="null!24:24" display="[PLF CP]_SPXI_Mar_Whitelist User_x000a_[Exclude NU] [PLF CP]_BAU_Quán mới lên sàn, ngàn deal 0Đ" xr:uid="{00000000-0004-0000-0700-000056080000}"/>
    <hyperlink ref="CB35" location="null!25:26" display="[PLF CP]_SPL_Mar_Whitelist User _x000a_0-6H: [Exclude NU][PLF CP]FS_Flash Sale Bữa Khuya, Giảm 45%_x000a_6-9H: [Exclude NU][PLF CP]FS_Flash Sale Ăn Sáng, Giảm 45%_x000a_9-13H: [Exclude NU][PLF CP]FS_Flash Sale Ăn Trưa, Giảm 45%_x000a_13-16H: [Exclude NU][PLF CP]FS_Flash Sale Ăn Xế, Giảm 45%_x000a_16-21H: [Exclude NU][PLF CP]FS_Flash Sale Ăn Tối, Giảm 45%_x000a_21-24H: [Exclude NU][PLF CP]FS_Flash Sale Bữa Khuya, Giảm 45%" xr:uid="{00000000-0004-0000-0700-000057080000}"/>
    <hyperlink ref="CC35" location="null!25:26" display="[PLF CP]_SPL_Mar_Whitelist User _x000a_[Exclude NU] [PLF CP]_OB_Vạn Món Giá Hời, Mời Deal Giảm 50.000Đ" xr:uid="{00000000-0004-0000-0700-000058080000}"/>
    <hyperlink ref="CD35" location="null!25:26" display="[PLF CP]_SPL_Mar_Whitelist User _x000a_[Exclude NU] [PLF CP]_OB_Vạn Món Giá Hời, Mời Deal Giảm 50.000Đ" xr:uid="{00000000-0004-0000-0700-000059080000}"/>
    <hyperlink ref="CE35" location="null!25:26" display="[PLF CP]_SPL_Mar_Whitelist User _x000a_[Exclude NU] [PLF CP]_OB_Vạn Món Giá Hời, Mời Deal Giảm 50.000Đ" xr:uid="{00000000-0004-0000-0700-00005A080000}"/>
    <hyperlink ref="CR35" location="null!24:24" display="[PLF CP]_SPXI_Mar_Whitelist User_x000a_0-6H: [Exclude NU][PLF CP]FS_Flash Sale Bữa Khuya, Giảm 45%_x000a_6-9H: [Exclude NU][PLF CP]FS_Flash Sale Ăn Sáng, Giảm 45%_x000a_9-13H: [Exclude NU][PLF CP]FS_Flash Sale Ăn Trưa, Giảm 45%_x000a_13-16H: [Exclude NU][PLF CP]FS_Flash Sale Ăn Xế, Giảm 45%_x000a_16-21H: [Exclude NU][PLF CP]FS_Flash Sale Ăn Tối, Giảm 45%_x000a_21-24H: [Exclude NU][PLF CP]FS_Flash Sale Bữa Khuya, Giảm 45%" xr:uid="{00000000-0004-0000-0700-00005B080000}"/>
    <hyperlink ref="CS35" location="null!24:24" display="[PLF CP]_SPXI_Mar_Whitelist User_x000a_[Exclude NU] [PLF CP]_OB_Vạn Món Giá Hời, Mời Deal Giảm 50.000Đ" xr:uid="{00000000-0004-0000-0700-00005C080000}"/>
    <hyperlink ref="CT35" location="null!24:24" display="[PLF CP]_SPXI_Mar_Whitelist User_x000a_[Exclude NU] [PLF CP]_BAU_Quán mới lên sàn, ngàn deal 0Đ" xr:uid="{00000000-0004-0000-0700-00005D080000}"/>
    <hyperlink ref="CU35" location="null!24:24" display="[PLF CP]_SPXI_Mar_Whitelist User_x000a_[Exclude NU] [PLF CP]_OB_Vạn Món Giá Hời, Mời Deal Giảm 50.000Đ" xr:uid="{00000000-0004-0000-0700-00005E080000}"/>
    <hyperlink ref="CV35" location="null!25:26" display="[PLF CP]_SPL_Mar_Whitelist User _x000a_[Exclude NU] [PLF CP]_BAU_Tiền Bối Quán Ngon Truyền Kỳ" xr:uid="{00000000-0004-0000-0700-00005F080000}"/>
    <hyperlink ref="CW35" location="null!25:26" display="[PLF CP]_SPL_Mar_Whitelist User _x000a_[Exclude NU] [PLF CP]_BAU_Quán mới lên sàn, ngàn deal 0Đ" xr:uid="{00000000-0004-0000-0700-000060080000}"/>
    <hyperlink ref="CX35" location="null!25:26" display="[PLF CP]_SPL_Mar_Whitelist User _x000a_[Exclude NU] [PLF CP]_BAU_Foodtour" xr:uid="{00000000-0004-0000-0700-000061080000}"/>
    <hyperlink ref="CY35" location="null!25:26" display="[PLF CP]_SPL_Mar_Whitelist User _x000a_[Exclude NU] [PLF CP]_Cheap Meal" xr:uid="{00000000-0004-0000-0700-000062080000}"/>
    <hyperlink ref="DT35" location="null!25:26" display="[PLF CP]_SPL_Mar_Whitelist User _x000a_[Exclude NU][PLF CP]_4.4_Ăn ngon Giá Rẻ Chỉ 27.000Đ" xr:uid="{00000000-0004-0000-0700-000063080000}"/>
    <hyperlink ref="DU35" location="null!25:26" display="[PLF CP]_SPL_Mar_Whitelist User _x000a_[Exclude NU][PLF CP]_4.4_Ăn ngon Giá Rẻ Chỉ 27.000Đ" xr:uid="{00000000-0004-0000-0700-000064080000}"/>
    <hyperlink ref="DV35" location="null!25:26" display="[PLF CP]_SPL_Mar_Whitelist User _x000a_[Exclude NU][PLF CP]_4.4_Ăn ngon Giá Rẻ Chỉ 27.000Đ" xr:uid="{00000000-0004-0000-0700-000065080000}"/>
    <hyperlink ref="DW35" location="null!25:26" display="[PLF CP]_SPL_Mar_Whitelist User _x000a_[Exclude NU][PLF CP]_4.4_Ăn ngon Giá Rẻ Chỉ 27.000Đ" xr:uid="{00000000-0004-0000-0700-000066080000}"/>
    <hyperlink ref="EG35" location="null!229:229" display="[Alacarte]_Bún Đậu Homemade_Apr" xr:uid="{00000000-0004-0000-0700-000067080000}"/>
    <hyperlink ref="FI35" location="null!217:217" display="[Alacarte]_Sukiya - Cơm Bò Hầm &amp; Mì Ramen_Apr" xr:uid="{00000000-0004-0000-0700-000068080000}"/>
    <hyperlink ref="FM35" location="null!246:246" display="[Combo Custom]_Milo Dầm TUTIMI_Apr.1" xr:uid="{00000000-0004-0000-0700-000069080000}"/>
    <hyperlink ref="FU35" location="null!246:246" display="[Combo Custom]_Milo Dầm TUTIMI_Apr.1" xr:uid="{00000000-0004-0000-0700-00006A080000}"/>
    <hyperlink ref="IK35" location="null!229:229" display="[Alacarte]_Bún Đậu Homemade_Apr" xr:uid="{00000000-0004-0000-0700-00006B080000}"/>
    <hyperlink ref="D36" r:id="rId243" location="gid=1252567251&amp;range=31:31" xr:uid="{00000000-0004-0000-0700-00006C080000}"/>
    <hyperlink ref="E36" r:id="rId244" location="gid=1252567251&amp;range=31:31" xr:uid="{00000000-0004-0000-0700-00006D080000}"/>
    <hyperlink ref="F36" r:id="rId245" location="gid=1252567251&amp;range=31:31" xr:uid="{00000000-0004-0000-0700-00006E080000}"/>
    <hyperlink ref="G36" r:id="rId246" location="gid=1252567251&amp;range=31:31" xr:uid="{00000000-0004-0000-0700-00006F080000}"/>
    <hyperlink ref="T36" location="null!22:22" display="[PNS]_Coke_Chicken Fast Food_Mar" xr:uid="{00000000-0004-0000-0700-000070080000}"/>
    <hyperlink ref="U36" location="null!22:22" display="[PNS]_Coke_Chicken Fast Food_Mar" xr:uid="{00000000-0004-0000-0700-000071080000}"/>
    <hyperlink ref="V36" location="null!22:22" display="[PNS]_Coke_Chicken Fast Food_Mar" xr:uid="{00000000-0004-0000-0700-000072080000}"/>
    <hyperlink ref="W36" location="null!22:22" display="[PNS]_Coke_Chicken Fast Food_Mar_HP, KH, CT" xr:uid="{00000000-0004-0000-0700-000073080000}"/>
    <hyperlink ref="AB36" location="null!20:20" display="[PNS]_MB JCB Hi ShopeeFood_Mar" xr:uid="{00000000-0004-0000-0700-000074080000}"/>
    <hyperlink ref="AC36" location="null!20:20" display="[PNS]_MB JCB Hi ShopeeFood_Mar" xr:uid="{00000000-0004-0000-0700-000075080000}"/>
    <hyperlink ref="AD36" location="null!20:20" display="[PNS]_MB JCB Hi ShopeeFood_Mar" xr:uid="{00000000-0004-0000-0700-000076080000}"/>
    <hyperlink ref="AE36" location="null!20:20" display="[PNS]_MB JCB Hi ShopeeFood_Mar_ALL" xr:uid="{00000000-0004-0000-0700-000077080000}"/>
    <hyperlink ref="AN36" location="null!18:18" display="[PNS]_AGRIBANK_Mar" xr:uid="{00000000-0004-0000-0700-000078080000}"/>
    <hyperlink ref="AO36" location="null!18:18" display="[PNS]_AGRIBANK_Mar" xr:uid="{00000000-0004-0000-0700-000079080000}"/>
    <hyperlink ref="AP36" location="null!18:18" display="[PNS]_AGRIBANK_Mar" xr:uid="{00000000-0004-0000-0700-00007A080000}"/>
    <hyperlink ref="AQ36" location="null!18:18" display="[PNS]_AGRIBANK_Mar_ALL" xr:uid="{00000000-0004-0000-0700-00007B080000}"/>
    <hyperlink ref="AZ36" location="null!26:26" display="[PNS]_Pepsi Baseline_Mar" xr:uid="{00000000-0004-0000-0700-00007C080000}"/>
    <hyperlink ref="BA36" location="null!26:26" display="[PNS]_Pepsi Baseline_Mar" xr:uid="{00000000-0004-0000-0700-00007D080000}"/>
    <hyperlink ref="BB36" location="null!26:26" display="[PNS]_Pepsi Baseline_Mar" xr:uid="{00000000-0004-0000-0700-00007E080000}"/>
    <hyperlink ref="BC36" location="null!26:26" display="[PNS]_Pepsi Baseline_Mar_BH, KH, CT, HP, Huế, BD, VT" xr:uid="{00000000-0004-0000-0700-00007F080000}"/>
    <hyperlink ref="BD36" r:id="rId247" location="gid=1252567251&amp;range=23:23" xr:uid="{00000000-0004-0000-0700-000080080000}"/>
    <hyperlink ref="BE36" r:id="rId248" location="gid=1252567251&amp;range=23:23" xr:uid="{00000000-0004-0000-0700-000081080000}"/>
    <hyperlink ref="BF36" r:id="rId249" location="gid=1252567251&amp;range=23:23" xr:uid="{00000000-0004-0000-0700-000082080000}"/>
    <hyperlink ref="BG36" r:id="rId250" location="gid=1252567251&amp;range=23:23" xr:uid="{00000000-0004-0000-0700-000083080000}"/>
    <hyperlink ref="BT36" location="null!16:16" display="[PNS]_BIDV_Mar.JCB" xr:uid="{00000000-0004-0000-0700-000084080000}"/>
    <hyperlink ref="BU36" location="null!16:16" display="[PNS]_BIDV_Mar.JCB" xr:uid="{00000000-0004-0000-0700-000085080000}"/>
    <hyperlink ref="BV36" location="null!16:16" display="[PNS]_BIDV_Mar.JCB" xr:uid="{00000000-0004-0000-0700-000086080000}"/>
    <hyperlink ref="BW36" location="null!16:16" display="[PNS]_BIDV_Mar.JCB_ALL" xr:uid="{00000000-0004-0000-0700-000087080000}"/>
    <hyperlink ref="CF36" r:id="rId251" location="gid=1252567251&amp;range=22:22" xr:uid="{00000000-0004-0000-0700-000088080000}"/>
    <hyperlink ref="CG36" r:id="rId252" location="gid=1252567251&amp;range=22:22" xr:uid="{00000000-0004-0000-0700-000089080000}"/>
    <hyperlink ref="CH36" r:id="rId253" location="gid=1252567251&amp;range=22:22" xr:uid="{00000000-0004-0000-0700-00008A080000}"/>
    <hyperlink ref="CI36" r:id="rId254" location="gid=1252567251&amp;range=22:22" xr:uid="{00000000-0004-0000-0700-00008B080000}"/>
    <hyperlink ref="CJ36" r:id="rId255" location="gid=1252567251&amp;range=23:23" xr:uid="{00000000-0004-0000-0700-00008C080000}"/>
    <hyperlink ref="CK36" r:id="rId256" location="gid=1252567251&amp;range=23:23" xr:uid="{00000000-0004-0000-0700-00008D080000}"/>
    <hyperlink ref="CL36" r:id="rId257" location="gid=1252567251&amp;range=23:23" xr:uid="{00000000-0004-0000-0700-00008E080000}"/>
    <hyperlink ref="CM36" r:id="rId258" location="gid=1252567251&amp;range=23:23" xr:uid="{00000000-0004-0000-0700-00008F080000}"/>
    <hyperlink ref="CZ36" location="null!19:19" display="[PNS]_LPBANK_Mar.JCB" xr:uid="{00000000-0004-0000-0700-000090080000}"/>
    <hyperlink ref="DA36" location="null!19:19" display="[PNS]_LPBANK_Mar.JCB" xr:uid="{00000000-0004-0000-0700-000091080000}"/>
    <hyperlink ref="DB36" location="null!19:19" display="[PNS]_LPBANK_Mar.JCB" xr:uid="{00000000-0004-0000-0700-000092080000}"/>
    <hyperlink ref="DC36" location="null!19:19" display="[PNS]_LPBANK_Mar.JCB_ALL" xr:uid="{00000000-0004-0000-0700-000093080000}"/>
    <hyperlink ref="DD36" location="null!26:26" display="[PNS]_Pepsi Baseline_Mar" xr:uid="{00000000-0004-0000-0700-000094080000}"/>
    <hyperlink ref="DE36" location="null!26:26" display="[PNS]_Pepsi Baseline_Mar" xr:uid="{00000000-0004-0000-0700-000095080000}"/>
    <hyperlink ref="DF36" location="null!26:26" display="[PNS]_Pepsi Baseline_Mar" xr:uid="{00000000-0004-0000-0700-000096080000}"/>
    <hyperlink ref="DG36" location="null!26:26" display="[PNS]_Pepsi Baseline_Mar_BH, KH, CT, HP, Huế, BD, VT" xr:uid="{00000000-0004-0000-0700-000097080000}"/>
    <hyperlink ref="DH36" r:id="rId259" location="gid=1252567251&amp;range=23:23" xr:uid="{00000000-0004-0000-0700-000098080000}"/>
    <hyperlink ref="DI36" r:id="rId260" location="gid=1252567251&amp;range=23:23" xr:uid="{00000000-0004-0000-0700-000099080000}"/>
    <hyperlink ref="DJ36" r:id="rId261" location="gid=1252567251&amp;range=23:23" xr:uid="{00000000-0004-0000-0700-00009A080000}"/>
    <hyperlink ref="DK36" r:id="rId262" location="gid=1252567251&amp;range=23:23" xr:uid="{00000000-0004-0000-0700-00009B080000}"/>
    <hyperlink ref="DL36" r:id="rId263" location="gid=1252567251&amp;range=22:22" xr:uid="{00000000-0004-0000-0700-00009C080000}"/>
    <hyperlink ref="DM36" r:id="rId264" location="gid=1252567251&amp;range=22:22" xr:uid="{00000000-0004-0000-0700-00009D080000}"/>
    <hyperlink ref="DN36" r:id="rId265" location="gid=1252567251&amp;range=22:22" xr:uid="{00000000-0004-0000-0700-00009E080000}"/>
    <hyperlink ref="DO36" r:id="rId266" location="gid=1252567251&amp;range=22:22" xr:uid="{00000000-0004-0000-0700-00009F080000}"/>
    <hyperlink ref="DP36" location="null!120:120" display="[PNS]_TPBANK_Mar.27" xr:uid="{00000000-0004-0000-0700-0000A0080000}"/>
    <hyperlink ref="DQ36" location="null!120:120" display="[PNS]_TPBANK_Mar.27" xr:uid="{00000000-0004-0000-0700-0000A1080000}"/>
    <hyperlink ref="DR36" location="null!120:120" display="[PNS]_TPBANK_Mar.27" xr:uid="{00000000-0004-0000-0700-0000A2080000}"/>
    <hyperlink ref="DS36" location="null!120:120" display="[PNS]_TPBANK_Mar.27_ALL" xr:uid="{00000000-0004-0000-0700-0000A3080000}"/>
    <hyperlink ref="ES36" location="null!209:209" display="[PNS]_LPBANK_Apr" xr:uid="{00000000-0004-0000-0700-0000A4080000}"/>
    <hyperlink ref="ET36" location="null!209:209" display="[PNS]_LPBANK_Apr" xr:uid="{00000000-0004-0000-0700-0000A5080000}"/>
    <hyperlink ref="EU36" location="null!209:209" display="[PNS]_LPBANK_Apr" xr:uid="{00000000-0004-0000-0700-0000A6080000}"/>
    <hyperlink ref="EV36" location="null!209:209" display="[PNS]_LPBANK_Apr_ALL" xr:uid="{00000000-0004-0000-0700-0000A7080000}"/>
    <hyperlink ref="FA36" location="null!210:210" display="[PNS]_MB JCB Hi ShopeeFood_Apr" xr:uid="{00000000-0004-0000-0700-0000A8080000}"/>
    <hyperlink ref="FB36" location="null!210:210" display="[PNS]_MB JCB Hi ShopeeFood_Apr" xr:uid="{00000000-0004-0000-0700-0000A9080000}"/>
    <hyperlink ref="FC36" location="null!210:210" display="[PNS]_MB JCB Hi ShopeeFood_Apr" xr:uid="{00000000-0004-0000-0700-0000AA080000}"/>
    <hyperlink ref="FD36" location="null!210:210" display="[PNS]_MB JCB Hi ShopeeFood_Apr_ALL" xr:uid="{00000000-0004-0000-0700-0000AB080000}"/>
    <hyperlink ref="FI36" location="null!246:246" display="[Combo Custom]_Milo Dầm TUTIMI_Apr.1" xr:uid="{00000000-0004-0000-0700-0000AC080000}"/>
    <hyperlink ref="GC36" location="null!21:21" display="[PNS]_Coke Always on_Mar_Apr" xr:uid="{00000000-0004-0000-0700-0000AD080000}"/>
    <hyperlink ref="GD36" location="null!21:21" display="[PNS]_Coke Always on_Mar_Apr" xr:uid="{00000000-0004-0000-0700-0000AE080000}"/>
    <hyperlink ref="GE36" location="null!21:21" display="[PNS]_Coke Always on_Mar_Apr" xr:uid="{00000000-0004-0000-0700-0000AF080000}"/>
    <hyperlink ref="GF36" location="null!21:21" display="[PNS]_Coke Always on_Mar_Apr_HP, KH, CT" xr:uid="{00000000-0004-0000-0700-0000B0080000}"/>
    <hyperlink ref="GK36" location="null!211:211" display="[PNS]_BIDV_Apr" xr:uid="{00000000-0004-0000-0700-0000B1080000}"/>
    <hyperlink ref="GL36" location="null!211:211" display="[PNS]_BIDV_Apr" xr:uid="{00000000-0004-0000-0700-0000B2080000}"/>
    <hyperlink ref="GM36" location="null!211:211" display="[PNS]_BIDV_Apr" xr:uid="{00000000-0004-0000-0700-0000B3080000}"/>
    <hyperlink ref="GN36" location="null!211:211" display="[PNS]_BIDV_Apr_ALL" xr:uid="{00000000-0004-0000-0700-0000B4080000}"/>
    <hyperlink ref="HE36" location="null!21:21" display="[PNS]_Coke Always on_Mar_Apr" xr:uid="{00000000-0004-0000-0700-0000B5080000}"/>
    <hyperlink ref="HF36" location="null!21:21" display="[PNS]_Coke Always on_Mar_Apr" xr:uid="{00000000-0004-0000-0700-0000B6080000}"/>
    <hyperlink ref="HG36" location="null!21:21" display="[PNS]_Coke Always on_Mar_Apr" xr:uid="{00000000-0004-0000-0700-0000B7080000}"/>
    <hyperlink ref="HH36" location="null!21:21" display="[PNS]_Coke Always on_Mar_Apr_HP, KH, CT" xr:uid="{00000000-0004-0000-0700-0000B8080000}"/>
    <hyperlink ref="IC36" location="null!21:21" display="[PNS]_Coke Always on_Mar_Apr" xr:uid="{00000000-0004-0000-0700-0000B9080000}"/>
    <hyperlink ref="ID36" location="null!21:21" display="[PNS]_Coke Always on_Mar_Apr" xr:uid="{00000000-0004-0000-0700-0000BA080000}"/>
    <hyperlink ref="IE36" location="null!21:21" display="[PNS]_Coke Always on_Mar_Apr" xr:uid="{00000000-0004-0000-0700-0000BB080000}"/>
    <hyperlink ref="IF36" location="null!21:21" display="[PNS]_Coke Always on_Mar_Apr_HP, KH, CT" xr:uid="{00000000-0004-0000-0700-0000BC080000}"/>
    <hyperlink ref="D39" r:id="rId267" location="gid=1252567251&amp;range=32:32" xr:uid="{00000000-0004-0000-0700-0000BD080000}"/>
    <hyperlink ref="E39" r:id="rId268" location="gid=1252567251&amp;range=32:32" xr:uid="{00000000-0004-0000-0700-0000BE080000}"/>
    <hyperlink ref="F39" r:id="rId269" location="gid=1252567251&amp;range=32:32" xr:uid="{00000000-0004-0000-0700-0000BF080000}"/>
    <hyperlink ref="G39" r:id="rId270" location="gid=1252567251&amp;range=32:32" xr:uid="{00000000-0004-0000-0700-0000C0080000}"/>
    <hyperlink ref="H39" r:id="rId271" location="gid=1252567251&amp;range=31:31" xr:uid="{00000000-0004-0000-0700-0000C1080000}"/>
    <hyperlink ref="I39" r:id="rId272" location="gid=1252567251&amp;range=31:31" xr:uid="{00000000-0004-0000-0700-0000C2080000}"/>
    <hyperlink ref="J39" r:id="rId273" location="gid=1252567251&amp;range=31:31" xr:uid="{00000000-0004-0000-0700-0000C3080000}"/>
    <hyperlink ref="K39" r:id="rId274" location="gid=1252567251&amp;range=31:31" xr:uid="{00000000-0004-0000-0700-0000C4080000}"/>
    <hyperlink ref="L39" r:id="rId275" location="gid=1252567251&amp;range=32:32" xr:uid="{00000000-0004-0000-0700-0000C5080000}"/>
    <hyperlink ref="M39" r:id="rId276" location="gid=1252567251&amp;range=32:32" xr:uid="{00000000-0004-0000-0700-0000C6080000}"/>
    <hyperlink ref="N39" r:id="rId277" location="gid=1252567251&amp;range=32:32" xr:uid="{00000000-0004-0000-0700-0000C7080000}"/>
    <hyperlink ref="O39" r:id="rId278" location="gid=1252567251&amp;range=32:32" xr:uid="{00000000-0004-0000-0700-0000C8080000}"/>
    <hyperlink ref="P39" r:id="rId279" location="gid=1252567251&amp;range=34:34" xr:uid="{00000000-0004-0000-0700-0000C9080000}"/>
    <hyperlink ref="Q39" r:id="rId280" location="gid=1252567251&amp;range=34:34" xr:uid="{00000000-0004-0000-0700-0000CA080000}"/>
    <hyperlink ref="R39" r:id="rId281" location="gid=1252567251&amp;range=34:34" xr:uid="{00000000-0004-0000-0700-0000CB080000}"/>
    <hyperlink ref="S39" r:id="rId282" location="gid=1252567251&amp;range=34:34" xr:uid="{00000000-0004-0000-0700-0000CC080000}"/>
    <hyperlink ref="T39" r:id="rId283" location="gid=1252567251&amp;range=33:33" xr:uid="{00000000-0004-0000-0700-0000CD080000}"/>
    <hyperlink ref="U39" r:id="rId284" location="gid=1252567251&amp;range=33:33" xr:uid="{00000000-0004-0000-0700-0000CE080000}"/>
    <hyperlink ref="V39" r:id="rId285" location="gid=1252567251&amp;range=33:33" xr:uid="{00000000-0004-0000-0700-0000CF080000}"/>
    <hyperlink ref="W39" r:id="rId286" location="gid=1252567251&amp;range=33:33" xr:uid="{00000000-0004-0000-0700-0000D0080000}"/>
    <hyperlink ref="X39" r:id="rId287" location="gid=1252567251&amp;range=36:36" xr:uid="{00000000-0004-0000-0700-0000D1080000}"/>
    <hyperlink ref="Y39" r:id="rId288" location="gid=1252567251&amp;range=36:36" xr:uid="{00000000-0004-0000-0700-0000D2080000}"/>
    <hyperlink ref="Z39" r:id="rId289" location="gid=1252567251&amp;range=36:36" xr:uid="{00000000-0004-0000-0700-0000D3080000}"/>
    <hyperlink ref="AA39" r:id="rId290" location="gid=1252567251&amp;range=36:36" xr:uid="{00000000-0004-0000-0700-0000D4080000}"/>
    <hyperlink ref="AB39" r:id="rId291" location="gid=1252567251&amp;range=36:36" xr:uid="{00000000-0004-0000-0700-0000D5080000}"/>
    <hyperlink ref="AC39" r:id="rId292" location="gid=1252567251&amp;range=36:36" xr:uid="{00000000-0004-0000-0700-0000D6080000}"/>
    <hyperlink ref="AD39" r:id="rId293" location="gid=1252567251&amp;range=36:36" xr:uid="{00000000-0004-0000-0700-0000D7080000}"/>
    <hyperlink ref="AE39" r:id="rId294" location="gid=1252567251&amp;range=36:36" xr:uid="{00000000-0004-0000-0700-0000D8080000}"/>
    <hyperlink ref="AF39" r:id="rId295" location="gid=1252567251&amp;range=33:33" xr:uid="{00000000-0004-0000-0700-0000D9080000}"/>
    <hyperlink ref="AG39" r:id="rId296" location="gid=1252567251&amp;range=33:33" xr:uid="{00000000-0004-0000-0700-0000DA080000}"/>
    <hyperlink ref="AH39" r:id="rId297" location="gid=1252567251&amp;range=33:33" xr:uid="{00000000-0004-0000-0700-0000DB080000}"/>
    <hyperlink ref="AI39" r:id="rId298" location="gid=1252567251&amp;range=33:33" xr:uid="{00000000-0004-0000-0700-0000DC080000}"/>
    <hyperlink ref="AJ39" r:id="rId299" location="gid=1252567251&amp;range=24:24" xr:uid="{00000000-0004-0000-0700-0000DD080000}"/>
    <hyperlink ref="AK39" r:id="rId300" location="gid=1252567251&amp;range=24:24" xr:uid="{00000000-0004-0000-0700-0000DE080000}"/>
    <hyperlink ref="AL39" r:id="rId301" location="gid=1252567251&amp;range=24:24" xr:uid="{00000000-0004-0000-0700-0000DF080000}"/>
    <hyperlink ref="AM39" r:id="rId302" location="gid=1252567251&amp;range=24:24" xr:uid="{00000000-0004-0000-0700-0000E0080000}"/>
    <hyperlink ref="AN39" r:id="rId303" location="gid=1252567251&amp;range=25:25" xr:uid="{00000000-0004-0000-0700-0000E1080000}"/>
    <hyperlink ref="AO39" r:id="rId304" location="gid=1252567251&amp;range=25:25" xr:uid="{00000000-0004-0000-0700-0000E2080000}"/>
    <hyperlink ref="AP39" r:id="rId305" location="gid=1252567251&amp;range=25:25" xr:uid="{00000000-0004-0000-0700-0000E3080000}"/>
    <hyperlink ref="AQ39" r:id="rId306" location="gid=1252567251&amp;range=25:25" xr:uid="{00000000-0004-0000-0700-0000E4080000}"/>
    <hyperlink ref="AR39" r:id="rId307" location="gid=1252567251&amp;range=26:26" xr:uid="{00000000-0004-0000-0700-0000E5080000}"/>
    <hyperlink ref="AS39" r:id="rId308" location="gid=1252567251&amp;range=26:26" xr:uid="{00000000-0004-0000-0700-0000E6080000}"/>
    <hyperlink ref="AT39" r:id="rId309" location="gid=1252567251&amp;range=26:26" xr:uid="{00000000-0004-0000-0700-0000E7080000}"/>
    <hyperlink ref="AU39" r:id="rId310" location="gid=1252567251&amp;range=26:26" xr:uid="{00000000-0004-0000-0700-0000E8080000}"/>
    <hyperlink ref="AV39" r:id="rId311" location="gid=1252567251&amp;range=27:27" xr:uid="{00000000-0004-0000-0700-0000E9080000}"/>
    <hyperlink ref="AW39" r:id="rId312" location="gid=1252567251&amp;range=5:5" xr:uid="{00000000-0004-0000-0700-0000EA080000}"/>
    <hyperlink ref="AX39" r:id="rId313" location="gid=1252567251&amp;range=5:5" xr:uid="{00000000-0004-0000-0700-0000EB080000}"/>
    <hyperlink ref="AY39" r:id="rId314" location="gid=1252567251&amp;range=5:5" xr:uid="{00000000-0004-0000-0700-0000EC080000}"/>
    <hyperlink ref="AZ39" r:id="rId315" location="gid=1252567251&amp;range=22:22" xr:uid="{00000000-0004-0000-0700-0000ED080000}"/>
    <hyperlink ref="BA39" r:id="rId316" location="gid=1252567251&amp;range=22:22" xr:uid="{00000000-0004-0000-0700-0000EE080000}"/>
    <hyperlink ref="BB39" r:id="rId317" location="gid=1252567251&amp;range=22:22" xr:uid="{00000000-0004-0000-0700-0000EF080000}"/>
    <hyperlink ref="BC39" r:id="rId318" location="gid=1252567251&amp;range=22:22" xr:uid="{00000000-0004-0000-0700-0000F0080000}"/>
    <hyperlink ref="BD39" r:id="rId319" location="gid=1252567251&amp;range=6:6" xr:uid="{00000000-0004-0000-0700-0000F1080000}"/>
    <hyperlink ref="BE39" r:id="rId320" location="gid=1252567251&amp;range=6:6" xr:uid="{00000000-0004-0000-0700-0000F2080000}"/>
    <hyperlink ref="BF39" r:id="rId321" location="gid=1252567251&amp;range=6:6" xr:uid="{00000000-0004-0000-0700-0000F3080000}"/>
    <hyperlink ref="BG39" r:id="rId322" location="gid=1252567251&amp;range=6:6" xr:uid="{00000000-0004-0000-0700-0000F4080000}"/>
    <hyperlink ref="BH39" r:id="rId323" location="gid=1252567251&amp;range=28:28" xr:uid="{00000000-0004-0000-0700-0000F5080000}"/>
    <hyperlink ref="BI39" r:id="rId324" location="gid=1252567251&amp;range=28:28" xr:uid="{00000000-0004-0000-0700-0000F6080000}"/>
    <hyperlink ref="BJ39" r:id="rId325" location="gid=1252567251&amp;range=28:28" xr:uid="{00000000-0004-0000-0700-0000F7080000}"/>
    <hyperlink ref="BK39" r:id="rId326" location="gid=1252567251&amp;range=28:28" xr:uid="{00000000-0004-0000-0700-0000F8080000}"/>
    <hyperlink ref="BL39" r:id="rId327" location="gid=1252567251&amp;range=24:24" xr:uid="{00000000-0004-0000-0700-0000F9080000}"/>
    <hyperlink ref="BM39" r:id="rId328" location="gid=1252567251&amp;range=24:24" xr:uid="{00000000-0004-0000-0700-0000FA080000}"/>
    <hyperlink ref="BN39" r:id="rId329" location="gid=1252567251&amp;range=24:24" xr:uid="{00000000-0004-0000-0700-0000FB080000}"/>
    <hyperlink ref="BO39" r:id="rId330" location="gid=1252567251&amp;range=24:24" xr:uid="{00000000-0004-0000-0700-0000FC080000}"/>
    <hyperlink ref="BP39" r:id="rId331" location="gid=1252567251&amp;range=25:25" xr:uid="{00000000-0004-0000-0700-0000FD080000}"/>
    <hyperlink ref="BQ39" r:id="rId332" location="gid=1252567251&amp;range=25:25" xr:uid="{00000000-0004-0000-0700-0000FE080000}"/>
    <hyperlink ref="BR39" r:id="rId333" location="gid=1252567251&amp;range=25:25" xr:uid="{00000000-0004-0000-0700-0000FF080000}"/>
    <hyperlink ref="BS39" r:id="rId334" location="gid=1252567251&amp;range=25:25" xr:uid="{00000000-0004-0000-0700-000000090000}"/>
    <hyperlink ref="BT39" r:id="rId335" location="gid=1252567251&amp;range=26:26" xr:uid="{00000000-0004-0000-0700-000001090000}"/>
    <hyperlink ref="BU39" r:id="rId336" location="gid=1252567251&amp;range=26:26" xr:uid="{00000000-0004-0000-0700-000002090000}"/>
    <hyperlink ref="BV39" r:id="rId337" location="gid=1252567251&amp;range=26:26" xr:uid="{00000000-0004-0000-0700-000003090000}"/>
    <hyperlink ref="BW39" r:id="rId338" location="gid=1252567251&amp;range=26:26" xr:uid="{00000000-0004-0000-0700-000004090000}"/>
    <hyperlink ref="BX39" r:id="rId339" location="gid=1252567251&amp;range=29:29" xr:uid="{00000000-0004-0000-0700-000005090000}"/>
    <hyperlink ref="BY39" r:id="rId340" location="gid=1252567251&amp;range=29:29" xr:uid="{00000000-0004-0000-0700-000006090000}"/>
    <hyperlink ref="BZ39" r:id="rId341" location="gid=1252567251&amp;range=29:29" xr:uid="{00000000-0004-0000-0700-000007090000}"/>
    <hyperlink ref="CA39" r:id="rId342" location="gid=1252567251&amp;range=29:29" xr:uid="{00000000-0004-0000-0700-000008090000}"/>
    <hyperlink ref="CB39" r:id="rId343" location="gid=1252567251&amp;range=23:23" xr:uid="{00000000-0004-0000-0700-000009090000}"/>
    <hyperlink ref="CC39" r:id="rId344" location="gid=1252567251&amp;range=23:23" xr:uid="{00000000-0004-0000-0700-00000A090000}"/>
    <hyperlink ref="CD39" r:id="rId345" location="gid=1252567251&amp;range=23:23" xr:uid="{00000000-0004-0000-0700-00000B090000}"/>
    <hyperlink ref="CE39" r:id="rId346" location="gid=1252567251&amp;range=23:23" xr:uid="{00000000-0004-0000-0700-00000C090000}"/>
    <hyperlink ref="CF39" r:id="rId347" location="gid=1252567251&amp;range=6:6" xr:uid="{00000000-0004-0000-0700-00000D090000}"/>
    <hyperlink ref="CG39" r:id="rId348" location="gid=1252567251&amp;range=6:6" xr:uid="{00000000-0004-0000-0700-00000E090000}"/>
    <hyperlink ref="CH39" r:id="rId349" location="gid=1252567251&amp;range=6:6" xr:uid="{00000000-0004-0000-0700-00000F090000}"/>
    <hyperlink ref="CI39" r:id="rId350" location="gid=1252567251&amp;range=6:6" xr:uid="{00000000-0004-0000-0700-000010090000}"/>
    <hyperlink ref="CJ39" r:id="rId351" location="gid=1252567251&amp;range=5:5" xr:uid="{00000000-0004-0000-0700-000011090000}"/>
    <hyperlink ref="CK39" r:id="rId352" location="gid=1252567251&amp;range=5:5" xr:uid="{00000000-0004-0000-0700-000012090000}"/>
    <hyperlink ref="CL39" r:id="rId353" location="gid=1252567251&amp;range=5:5" xr:uid="{00000000-0004-0000-0700-000013090000}"/>
    <hyperlink ref="CM39" r:id="rId354" location="gid=1252567251&amp;range=5:5" xr:uid="{00000000-0004-0000-0700-000014090000}"/>
    <hyperlink ref="CN39" r:id="rId355" location="gid=1252567251&amp;range=24:24" xr:uid="{00000000-0004-0000-0700-000015090000}"/>
    <hyperlink ref="CO39" r:id="rId356" location="gid=1252567251&amp;range=24:24" xr:uid="{00000000-0004-0000-0700-000016090000}"/>
    <hyperlink ref="CP39" r:id="rId357" location="gid=1252567251&amp;range=24:24" xr:uid="{00000000-0004-0000-0700-000017090000}"/>
    <hyperlink ref="CQ39" r:id="rId358" location="gid=1252567251&amp;range=24:24" xr:uid="{00000000-0004-0000-0700-000018090000}"/>
    <hyperlink ref="CR39" r:id="rId359" location="gid=1252567251&amp;range=25:25" xr:uid="{00000000-0004-0000-0700-000019090000}"/>
    <hyperlink ref="CS39" r:id="rId360" location="gid=1252567251&amp;range=25:25" xr:uid="{00000000-0004-0000-0700-00001A090000}"/>
    <hyperlink ref="CT39" r:id="rId361" location="gid=1252567251&amp;range=25:25" xr:uid="{00000000-0004-0000-0700-00001B090000}"/>
    <hyperlink ref="CU39" r:id="rId362" location="gid=1252567251&amp;range=25:25" xr:uid="{00000000-0004-0000-0700-00001C090000}"/>
    <hyperlink ref="CV39" r:id="rId363" location="gid=1252567251&amp;range=26:26" xr:uid="{00000000-0004-0000-0700-00001D090000}"/>
    <hyperlink ref="CW39" r:id="rId364" location="gid=1252567251&amp;range=26:26" xr:uid="{00000000-0004-0000-0700-00001E090000}"/>
    <hyperlink ref="CX39" r:id="rId365" location="gid=1252567251&amp;range=26:26" xr:uid="{00000000-0004-0000-0700-00001F090000}"/>
    <hyperlink ref="CY39" r:id="rId366" location="gid=1252567251&amp;range=26:26" xr:uid="{00000000-0004-0000-0700-000020090000}"/>
    <hyperlink ref="CZ39" r:id="rId367" location="gid=1252567251&amp;range=27:27" xr:uid="{00000000-0004-0000-0700-000021090000}"/>
    <hyperlink ref="DA39" r:id="rId368" location="gid=1252567251&amp;range=5:5" xr:uid="{00000000-0004-0000-0700-000022090000}"/>
    <hyperlink ref="DB39" r:id="rId369" location="gid=1252567251&amp;range=5:5" xr:uid="{00000000-0004-0000-0700-000023090000}"/>
    <hyperlink ref="DC39" r:id="rId370" location="gid=1252567251&amp;range=5:5" xr:uid="{00000000-0004-0000-0700-000024090000}"/>
    <hyperlink ref="DD39" r:id="rId371" location="gid=1252567251&amp;range=22:22" xr:uid="{00000000-0004-0000-0700-000025090000}"/>
    <hyperlink ref="DE39" r:id="rId372" location="gid=1252567251&amp;range=22:22" xr:uid="{00000000-0004-0000-0700-000026090000}"/>
    <hyperlink ref="DF39" r:id="rId373" location="gid=1252567251&amp;range=22:22" xr:uid="{00000000-0004-0000-0700-000027090000}"/>
    <hyperlink ref="DG39" r:id="rId374" location="gid=1252567251&amp;range=22:22" xr:uid="{00000000-0004-0000-0700-000028090000}"/>
    <hyperlink ref="DH39" r:id="rId375" location="gid=1252567251&amp;range=5:5" xr:uid="{00000000-0004-0000-0700-000029090000}"/>
    <hyperlink ref="DI39" r:id="rId376" location="gid=1252567251&amp;range=5:5" xr:uid="{00000000-0004-0000-0700-00002A090000}"/>
    <hyperlink ref="DJ39" r:id="rId377" location="gid=1252567251&amp;range=5:5" xr:uid="{00000000-0004-0000-0700-00002B090000}"/>
    <hyperlink ref="DK39" r:id="rId378" location="gid=1252567251&amp;range=5:5" xr:uid="{00000000-0004-0000-0700-00002C090000}"/>
    <hyperlink ref="DL39" r:id="rId379" location="gid=1252567251&amp;range=6:6" xr:uid="{00000000-0004-0000-0700-00002D090000}"/>
    <hyperlink ref="DM39" r:id="rId380" location="gid=1252567251&amp;range=6:6" xr:uid="{00000000-0004-0000-0700-00002E090000}"/>
    <hyperlink ref="DN39" r:id="rId381" location="gid=1252567251&amp;range=6:6" xr:uid="{00000000-0004-0000-0700-00002F090000}"/>
    <hyperlink ref="DO39" r:id="rId382" location="gid=1252567251&amp;range=6:6" xr:uid="{00000000-0004-0000-0700-000030090000}"/>
    <hyperlink ref="DP39" r:id="rId383" location="gid=1252567251&amp;range=24:24" xr:uid="{00000000-0004-0000-0700-000031090000}"/>
    <hyperlink ref="DQ39" r:id="rId384" location="gid=1252567251&amp;range=24:24" xr:uid="{00000000-0004-0000-0700-000032090000}"/>
    <hyperlink ref="DR39" r:id="rId385" location="gid=1252567251&amp;range=24:24" xr:uid="{00000000-0004-0000-0700-000033090000}"/>
    <hyperlink ref="DS39" r:id="rId386" location="gid=1252567251&amp;range=24:24" xr:uid="{00000000-0004-0000-0700-000034090000}"/>
    <hyperlink ref="DT39" r:id="rId387" location="gid=1252567251&amp;range=25:25" xr:uid="{00000000-0004-0000-0700-000035090000}"/>
    <hyperlink ref="DU39" r:id="rId388" location="gid=1252567251&amp;range=25:25" xr:uid="{00000000-0004-0000-0700-000036090000}"/>
    <hyperlink ref="DV39" r:id="rId389" location="gid=1252567251&amp;range=25:25" xr:uid="{00000000-0004-0000-0700-000037090000}"/>
    <hyperlink ref="DW39" r:id="rId390" location="gid=1252567251&amp;range=25:25" xr:uid="{00000000-0004-0000-0700-000038090000}"/>
    <hyperlink ref="DY39" r:id="rId391" location="gid=1252567251&amp;range=83:83" xr:uid="{00000000-0004-0000-0700-000039090000}"/>
    <hyperlink ref="DZ39" r:id="rId392" location="gid=1252567251&amp;range=83:83" xr:uid="{00000000-0004-0000-0700-00003A090000}"/>
    <hyperlink ref="EA39" r:id="rId393" location="gid=1252567251&amp;range=83:83" xr:uid="{00000000-0004-0000-0700-00003B090000}"/>
    <hyperlink ref="EB39" r:id="rId394" location="gid=1252567251&amp;range=83:83" xr:uid="{00000000-0004-0000-0700-00003C090000}"/>
    <hyperlink ref="EC39" r:id="rId395" location="gid=1252567251&amp;range=82:82" xr:uid="{00000000-0004-0000-0700-00003D090000}"/>
    <hyperlink ref="ED39" r:id="rId396" location="gid=1252567251&amp;range=82:82" xr:uid="{00000000-0004-0000-0700-00003E090000}"/>
    <hyperlink ref="EE39" r:id="rId397" location="gid=1252567251&amp;range=82:82" xr:uid="{00000000-0004-0000-0700-00003F090000}"/>
    <hyperlink ref="EF39" r:id="rId398" location="gid=1252567251&amp;range=82:82" xr:uid="{00000000-0004-0000-0700-000040090000}"/>
    <hyperlink ref="EG39" r:id="rId399" location="gid=1252567251&amp;range=84:84" xr:uid="{00000000-0004-0000-0700-000041090000}"/>
    <hyperlink ref="EH39" r:id="rId400" location="gid=1252567251&amp;range=84:84" xr:uid="{00000000-0004-0000-0700-000042090000}"/>
    <hyperlink ref="EI39" r:id="rId401" location="gid=1252567251&amp;range=84:84" xr:uid="{00000000-0004-0000-0700-000043090000}"/>
    <hyperlink ref="EJ39" r:id="rId402" location="gid=1252567251&amp;range=84:84" xr:uid="{00000000-0004-0000-0700-000044090000}"/>
    <hyperlink ref="EK39" r:id="rId403" location="gid=1252567251&amp;range=82:82" xr:uid="{00000000-0004-0000-0700-000045090000}"/>
    <hyperlink ref="EL39" r:id="rId404" location="gid=1252567251&amp;range=82:82" xr:uid="{00000000-0004-0000-0700-000046090000}"/>
    <hyperlink ref="EM39" r:id="rId405" location="gid=1252567251&amp;range=82:82" xr:uid="{00000000-0004-0000-0700-000047090000}"/>
    <hyperlink ref="EN39" r:id="rId406" location="gid=1252567251&amp;range=82:82" xr:uid="{00000000-0004-0000-0700-000048090000}"/>
    <hyperlink ref="EO39" r:id="rId407" location="gid=1252567251&amp;range=74:74" xr:uid="{00000000-0004-0000-0700-000049090000}"/>
    <hyperlink ref="EP39" r:id="rId408" location="gid=1252567251&amp;range=74:74" xr:uid="{00000000-0004-0000-0700-00004A090000}"/>
    <hyperlink ref="EQ39" r:id="rId409" location="gid=1252567251&amp;range=74:74" xr:uid="{00000000-0004-0000-0700-00004B090000}"/>
    <hyperlink ref="ER39" r:id="rId410" location="gid=1252567251&amp;range=74:74" xr:uid="{00000000-0004-0000-0700-00004C090000}"/>
    <hyperlink ref="ES39" r:id="rId411" location="gid=1252567251&amp;range=75:75" xr:uid="{00000000-0004-0000-0700-00004D090000}"/>
    <hyperlink ref="ET39" r:id="rId412" location="gid=1252567251&amp;range=75:75" xr:uid="{00000000-0004-0000-0700-00004E090000}"/>
    <hyperlink ref="EU39" r:id="rId413" location="gid=1252567251&amp;range=75:75" xr:uid="{00000000-0004-0000-0700-00004F090000}"/>
    <hyperlink ref="EV39" r:id="rId414" location="gid=1252567251&amp;range=75:75" xr:uid="{00000000-0004-0000-0700-000050090000}"/>
    <hyperlink ref="EW39" r:id="rId415" location="gid=1252567251&amp;range=76:76" xr:uid="{00000000-0004-0000-0700-000051090000}"/>
    <hyperlink ref="EX39" r:id="rId416" location="gid=1252567251&amp;range=76:76" xr:uid="{00000000-0004-0000-0700-000052090000}"/>
    <hyperlink ref="EY39" r:id="rId417" location="gid=1252567251&amp;range=76:76" xr:uid="{00000000-0004-0000-0700-000053090000}"/>
    <hyperlink ref="EZ39" r:id="rId418" location="gid=1252567251&amp;range=76:76" xr:uid="{00000000-0004-0000-0700-000054090000}"/>
    <hyperlink ref="FA39" r:id="rId419" location="gid=1252567251&amp;range=77:77" xr:uid="{00000000-0004-0000-0700-000055090000}"/>
    <hyperlink ref="FB39" r:id="rId420" location="gid=1252567251&amp;range=77:77" xr:uid="{00000000-0004-0000-0700-000056090000}"/>
    <hyperlink ref="FC39" r:id="rId421" location="gid=1252567251&amp;range=77:77" xr:uid="{00000000-0004-0000-0700-000057090000}"/>
    <hyperlink ref="FD39" r:id="rId422" location="gid=1252567251&amp;range=77:77" xr:uid="{00000000-0004-0000-0700-000058090000}"/>
    <hyperlink ref="FE39" r:id="rId423" location="gid=1252567251&amp;range=78:78" xr:uid="{00000000-0004-0000-0700-000059090000}"/>
    <hyperlink ref="FF39" r:id="rId424" location="gid=1252567251&amp;range=56:56" xr:uid="{00000000-0004-0000-0700-00005A090000}"/>
    <hyperlink ref="FG39" r:id="rId425" location="gid=1252567251&amp;range=56:56" xr:uid="{00000000-0004-0000-0700-00005B090000}"/>
    <hyperlink ref="FH39" r:id="rId426" location="gid=1252567251&amp;range=56:56" xr:uid="{00000000-0004-0000-0700-00005C090000}"/>
    <hyperlink ref="FI39" r:id="rId427" location="gid=1252567251&amp;range=73:73" xr:uid="{00000000-0004-0000-0700-00005D090000}"/>
    <hyperlink ref="FJ39" r:id="rId428" location="gid=1252567251&amp;range=73:73" xr:uid="{00000000-0004-0000-0700-00005E090000}"/>
    <hyperlink ref="FK39" r:id="rId429" location="gid=1252567251&amp;range=73:73" xr:uid="{00000000-0004-0000-0700-00005F090000}"/>
    <hyperlink ref="FL39" r:id="rId430" location="gid=1252567251&amp;range=73:73" xr:uid="{00000000-0004-0000-0700-000060090000}"/>
    <hyperlink ref="FM39" r:id="rId431" location="gid=1252567251&amp;range=74:74" xr:uid="{00000000-0004-0000-0700-000061090000}"/>
    <hyperlink ref="FN39" r:id="rId432" location="gid=1252567251&amp;range=74:74" xr:uid="{00000000-0004-0000-0700-000062090000}"/>
    <hyperlink ref="FO39" r:id="rId433" location="gid=1252567251&amp;range=74:74" xr:uid="{00000000-0004-0000-0700-000063090000}"/>
    <hyperlink ref="FP39" r:id="rId434" location="gid=1252567251&amp;range=74:74" xr:uid="{00000000-0004-0000-0700-000064090000}"/>
    <hyperlink ref="FQ39" r:id="rId435" location="gid=1252567251&amp;range=73:73" xr:uid="{00000000-0004-0000-0700-000065090000}"/>
    <hyperlink ref="FR39" r:id="rId436" location="gid=1252567251&amp;range=73:73" xr:uid="{00000000-0004-0000-0700-000066090000}"/>
    <hyperlink ref="FS39" r:id="rId437" location="gid=1252567251&amp;range=73:73" xr:uid="{00000000-0004-0000-0700-000067090000}"/>
    <hyperlink ref="FT39" r:id="rId438" location="gid=1252567251&amp;range=73:73" xr:uid="{00000000-0004-0000-0700-000068090000}"/>
    <hyperlink ref="FU39" r:id="rId439" location="gid=1252567251&amp;range=75:75" xr:uid="{00000000-0004-0000-0700-000069090000}"/>
    <hyperlink ref="FV39" r:id="rId440" location="gid=1252567251&amp;range=75:75" xr:uid="{00000000-0004-0000-0700-00006A090000}"/>
    <hyperlink ref="FW39" r:id="rId441" location="gid=1252567251&amp;range=75:75" xr:uid="{00000000-0004-0000-0700-00006B090000}"/>
    <hyperlink ref="FX39" r:id="rId442" location="gid=1252567251&amp;range=75:75" xr:uid="{00000000-0004-0000-0700-00006C090000}"/>
    <hyperlink ref="FY39" r:id="rId443" location="gid=1252567251&amp;range=76:76" xr:uid="{00000000-0004-0000-0700-00006D090000}"/>
    <hyperlink ref="FZ39" r:id="rId444" location="gid=1252567251&amp;range=76:76" xr:uid="{00000000-0004-0000-0700-00006E090000}"/>
    <hyperlink ref="GA39" r:id="rId445" location="gid=1252567251&amp;range=76:76" xr:uid="{00000000-0004-0000-0700-00006F090000}"/>
    <hyperlink ref="GB39" r:id="rId446" location="gid=1252567251&amp;range=76:76" xr:uid="{00000000-0004-0000-0700-000070090000}"/>
    <hyperlink ref="GC39" r:id="rId447" location="gid=1252567251&amp;range=79:79" xr:uid="{00000000-0004-0000-0700-000071090000}"/>
    <hyperlink ref="GD39" r:id="rId448" location="gid=1252567251&amp;range=79:79" xr:uid="{00000000-0004-0000-0700-000072090000}"/>
    <hyperlink ref="GE39" r:id="rId449" location="gid=1252567251&amp;range=79:79" xr:uid="{00000000-0004-0000-0700-000073090000}"/>
    <hyperlink ref="GF39" r:id="rId450" location="gid=1252567251&amp;range=79:79" xr:uid="{00000000-0004-0000-0700-000074090000}"/>
    <hyperlink ref="GG39" r:id="rId451" location="gid=1252567251&amp;range=78:78" xr:uid="{00000000-0004-0000-0700-000075090000}"/>
    <hyperlink ref="GH39" r:id="rId452" location="gid=1252567251&amp;range=57:57" xr:uid="{00000000-0004-0000-0700-000076090000}"/>
    <hyperlink ref="GI39" r:id="rId453" location="gid=1252567251&amp;range=57:57" xr:uid="{00000000-0004-0000-0700-000077090000}"/>
    <hyperlink ref="GJ39" r:id="rId454" location="gid=1252567251&amp;range=57:57" xr:uid="{00000000-0004-0000-0700-000078090000}"/>
    <hyperlink ref="GK39" r:id="rId455" location="gid=1252567251&amp;range=74:74" xr:uid="{00000000-0004-0000-0700-000079090000}"/>
    <hyperlink ref="GL39" r:id="rId456" location="gid=1252567251&amp;range=74:74" xr:uid="{00000000-0004-0000-0700-00007A090000}"/>
    <hyperlink ref="GM39" r:id="rId457" location="gid=1252567251&amp;range=74:74" xr:uid="{00000000-0004-0000-0700-00007B090000}"/>
    <hyperlink ref="GN39" r:id="rId458" location="gid=1252567251&amp;range=74:74" xr:uid="{00000000-0004-0000-0700-00007C090000}"/>
    <hyperlink ref="GO39" r:id="rId459" location="gid=1252567251&amp;range=73:73" xr:uid="{00000000-0004-0000-0700-00007D090000}"/>
    <hyperlink ref="GP39" r:id="rId460" location="gid=1252567251&amp;range=73:73" xr:uid="{00000000-0004-0000-0700-00007E090000}"/>
    <hyperlink ref="GQ39" r:id="rId461" location="gid=1252567251&amp;range=73:73" xr:uid="{00000000-0004-0000-0700-00007F090000}"/>
    <hyperlink ref="GR39" r:id="rId462" location="gid=1252567251&amp;range=73:73" xr:uid="{00000000-0004-0000-0700-000080090000}"/>
    <hyperlink ref="GS39" r:id="rId463" location="gid=1252567251&amp;range=80:80" xr:uid="{00000000-0004-0000-0700-000081090000}"/>
    <hyperlink ref="GT39" r:id="rId464" location="gid=1252567251&amp;range=80:80" xr:uid="{00000000-0004-0000-0700-000082090000}"/>
    <hyperlink ref="GU39" r:id="rId465" location="gid=1252567251&amp;range=80:80" xr:uid="{00000000-0004-0000-0700-000083090000}"/>
    <hyperlink ref="GV39" r:id="rId466" location="gid=1252567251&amp;range=80:80" xr:uid="{00000000-0004-0000-0700-000084090000}"/>
    <hyperlink ref="GW39" r:id="rId467" location="gid=1252567251&amp;range=75:75" xr:uid="{00000000-0004-0000-0700-000085090000}"/>
    <hyperlink ref="GX39" r:id="rId468" location="gid=1252567251&amp;range=75:75" xr:uid="{00000000-0004-0000-0700-000086090000}"/>
    <hyperlink ref="GY39" r:id="rId469" location="gid=1252567251&amp;range=75:75" xr:uid="{00000000-0004-0000-0700-000087090000}"/>
    <hyperlink ref="GZ39" r:id="rId470" location="gid=1252567251&amp;range=75:75" xr:uid="{00000000-0004-0000-0700-000088090000}"/>
    <hyperlink ref="HA39" r:id="rId471" location="gid=1252567251&amp;range=76:76" xr:uid="{00000000-0004-0000-0700-000089090000}"/>
    <hyperlink ref="HB39" r:id="rId472" location="gid=1252567251&amp;range=76:76" xr:uid="{00000000-0004-0000-0700-00008A090000}"/>
    <hyperlink ref="HC39" r:id="rId473" location="gid=1252567251&amp;range=76:76" xr:uid="{00000000-0004-0000-0700-00008B090000}"/>
    <hyperlink ref="HD39" r:id="rId474" location="gid=1252567251&amp;range=76:76" xr:uid="{00000000-0004-0000-0700-00008C090000}"/>
    <hyperlink ref="HE39" r:id="rId475" location="gid=1252567251&amp;range=77:77" xr:uid="{00000000-0004-0000-0700-00008D090000}"/>
    <hyperlink ref="HF39" r:id="rId476" location="gid=1252567251&amp;range=77:77" xr:uid="{00000000-0004-0000-0700-00008E090000}"/>
    <hyperlink ref="HG39" r:id="rId477" location="gid=1252567251&amp;range=77:77" xr:uid="{00000000-0004-0000-0700-00008F090000}"/>
    <hyperlink ref="HH39" r:id="rId478" location="gid=1252567251&amp;range=77:77" xr:uid="{00000000-0004-0000-0700-000090090000}"/>
    <hyperlink ref="HI39" r:id="rId479" location="gid=1252567251&amp;range=78:78" xr:uid="{00000000-0004-0000-0700-000091090000}"/>
    <hyperlink ref="HJ39" r:id="rId480" location="gid=1252567251&amp;range=56:56" xr:uid="{00000000-0004-0000-0700-000092090000}"/>
    <hyperlink ref="HK39" r:id="rId481" location="gid=1252567251&amp;range=56:56" xr:uid="{00000000-0004-0000-0700-000093090000}"/>
    <hyperlink ref="HL39" r:id="rId482" location="gid=1252567251&amp;range=56:56" xr:uid="{00000000-0004-0000-0700-000094090000}"/>
    <hyperlink ref="HM39" r:id="rId483" location="gid=1252567251&amp;range=73:73" xr:uid="{00000000-0004-0000-0700-000095090000}"/>
    <hyperlink ref="HN39" r:id="rId484" location="gid=1252567251&amp;range=73:73" xr:uid="{00000000-0004-0000-0700-000096090000}"/>
    <hyperlink ref="HO39" r:id="rId485" location="gid=1252567251&amp;range=73:73" xr:uid="{00000000-0004-0000-0700-000097090000}"/>
    <hyperlink ref="HP39" r:id="rId486" location="gid=1252567251&amp;range=73:73" xr:uid="{00000000-0004-0000-0700-000098090000}"/>
    <hyperlink ref="HQ39" r:id="rId487" location="gid=1252567251&amp;range=85:85" xr:uid="{00000000-0004-0000-0700-000099090000}"/>
    <hyperlink ref="HR39" r:id="rId488" location="gid=1252567251&amp;range=85:85" xr:uid="{00000000-0004-0000-0700-00009A090000}"/>
    <hyperlink ref="HS39" r:id="rId489" location="gid=1252567251&amp;range=85:85" xr:uid="{00000000-0004-0000-0700-00009B090000}"/>
    <hyperlink ref="HT39" r:id="rId490" location="gid=1252567251&amp;range=85:85" xr:uid="{00000000-0004-0000-0700-00009C090000}"/>
    <hyperlink ref="HU39" r:id="rId491" location="gid=1252567251&amp;range=86:86" xr:uid="{00000000-0004-0000-0700-00009D090000}"/>
    <hyperlink ref="HV39" r:id="rId492" location="gid=1252567251&amp;range=86:86" xr:uid="{00000000-0004-0000-0700-00009E090000}"/>
    <hyperlink ref="HW39" r:id="rId493" location="gid=1252567251&amp;range=86:86" xr:uid="{00000000-0004-0000-0700-00009F090000}"/>
    <hyperlink ref="HX39" r:id="rId494" location="gid=1252567251&amp;range=86:86" xr:uid="{00000000-0004-0000-0700-0000A0090000}"/>
    <hyperlink ref="HY39" r:id="rId495" location="gid=1252567251&amp;range=85:85" xr:uid="{00000000-0004-0000-0700-0000A1090000}"/>
    <hyperlink ref="HZ39" r:id="rId496" location="gid=1252567251&amp;range=85:85" xr:uid="{00000000-0004-0000-0700-0000A2090000}"/>
    <hyperlink ref="IA39" r:id="rId497" location="gid=1252567251&amp;range=85:85" xr:uid="{00000000-0004-0000-0700-0000A3090000}"/>
    <hyperlink ref="IB39" r:id="rId498" location="gid=1252567251&amp;range=85:85" xr:uid="{00000000-0004-0000-0700-0000A4090000}"/>
    <hyperlink ref="IC39" r:id="rId499" location="gid=1252567251&amp;range=86:86" xr:uid="{00000000-0004-0000-0700-0000A5090000}"/>
    <hyperlink ref="ID39" r:id="rId500" location="gid=1252567251&amp;range=86:86" xr:uid="{00000000-0004-0000-0700-0000A6090000}"/>
    <hyperlink ref="IE39" r:id="rId501" location="gid=1252567251&amp;range=86:86" xr:uid="{00000000-0004-0000-0700-0000A7090000}"/>
    <hyperlink ref="IF39" r:id="rId502" location="gid=1252567251&amp;range=86:86" xr:uid="{00000000-0004-0000-0700-0000A8090000}"/>
    <hyperlink ref="IG39" r:id="rId503" location="gid=1252567251&amp;range=85:85" xr:uid="{00000000-0004-0000-0700-0000A9090000}"/>
    <hyperlink ref="IH39" r:id="rId504" location="gid=1252567251&amp;range=85:85" xr:uid="{00000000-0004-0000-0700-0000AA090000}"/>
    <hyperlink ref="II39" r:id="rId505" location="gid=1252567251&amp;range=85:85" xr:uid="{00000000-0004-0000-0700-0000AB090000}"/>
    <hyperlink ref="IJ39" r:id="rId506" location="gid=1252567251&amp;range=85:85" xr:uid="{00000000-0004-0000-0700-0000AC090000}"/>
    <hyperlink ref="IK39" r:id="rId507" location="gid=1252567251&amp;range=86:86" xr:uid="{00000000-0004-0000-0700-0000AD090000}"/>
    <hyperlink ref="IL39" r:id="rId508" location="gid=1252567251&amp;range=86:86" xr:uid="{00000000-0004-0000-0700-0000AE090000}"/>
    <hyperlink ref="IM39" r:id="rId509" location="gid=1252567251&amp;range=86:86" xr:uid="{00000000-0004-0000-0700-0000AF090000}"/>
    <hyperlink ref="IN39" r:id="rId510" location="gid=1252567251&amp;range=86:86" xr:uid="{00000000-0004-0000-0700-0000B0090000}"/>
    <hyperlink ref="D41" location="null!66:66" display="[SJBP]_Gà Rán Popeyes_Mar" xr:uid="{00000000-0004-0000-0700-0000B1090000}"/>
    <hyperlink ref="E41" location="null!66:66" display="[SJBP]_Gà Rán Popeyes_Mar" xr:uid="{00000000-0004-0000-0700-0000B2090000}"/>
    <hyperlink ref="F41" location="null!66:66" display="[SJBP]_Gà Rán Popeyes_Mar" xr:uid="{00000000-0004-0000-0700-0000B3090000}"/>
    <hyperlink ref="G41" location="null!66:66" display="[SJBP]_Gà Rán Popeyes_Mar 241231_Gà Rán Popeyes_9 cities" xr:uid="{00000000-0004-0000-0700-0000B4090000}"/>
    <hyperlink ref="H41" location="null!G36" display="[SuperVIP]_Trà Sữa May Cha_Mar" xr:uid="{00000000-0004-0000-0700-0000B5090000}"/>
    <hyperlink ref="I41" location="null!G2658" display="[SuperVIP]_Phê La_2-4Mar" xr:uid="{00000000-0004-0000-0700-0000B6090000}"/>
    <hyperlink ref="J41" location="null!G40" display="[SuperVIP]_Phê La_2-4Mar" xr:uid="{00000000-0004-0000-0700-0000B7090000}"/>
    <hyperlink ref="K41" location="null!G40" display="[SuperVIP]_Phê La_2-4Mar 260116_Phê La_11 cities" xr:uid="{00000000-0004-0000-0700-0000B8090000}"/>
    <hyperlink ref="L41" location="null!G37" display="[SuperVIP]_Trà Sữa May Cha_3.3" xr:uid="{00000000-0004-0000-0700-0000B9090000}"/>
    <hyperlink ref="M41" location="null!G57" display="[SuperVIP]_Highlands Coffee_Mar" xr:uid="{00000000-0004-0000-0700-0000BA090000}"/>
    <hyperlink ref="N41" location="null!G37" display="[SuperVIP]_Trà Sữa May Cha_3.3" xr:uid="{00000000-0004-0000-0700-0000BB090000}"/>
    <hyperlink ref="O41" location="null!G37" display="[SuperVIP]_Trà Sữa May Cha_3.3" xr:uid="{00000000-0004-0000-0700-0000BC090000}"/>
    <hyperlink ref="P41" location="null!G52" display="[VIP]_Cheese Coffee_BOGO_Mar" xr:uid="{00000000-0004-0000-0700-0000BD090000}"/>
    <hyperlink ref="Q41" location="null!G52" display="[VIP]_Cheese Coffee_BOGO_Mar" xr:uid="{00000000-0004-0000-0700-0000BE090000}"/>
    <hyperlink ref="R41" location="null!G52" display="[VIP]_Cheese Coffee_BOGO_Mar" xr:uid="{00000000-0004-0000-0700-0000BF090000}"/>
    <hyperlink ref="S41" location="null!G40" display=" [SuperVIP]_Phê La_2-4Mar 260116_Phê La_11 cities_x000a_" xr:uid="{00000000-0004-0000-0700-0000C0090000}"/>
    <hyperlink ref="T41" location="null!G52" display="[VIP]_Cheese Coffee_BOGO_Mar" xr:uid="{00000000-0004-0000-0700-0000C1090000}"/>
    <hyperlink ref="U41" location="null!G52" display="[VIP]_Cheese Coffee_BOGO_Mar" xr:uid="{00000000-0004-0000-0700-0000C2090000}"/>
    <hyperlink ref="V41" location="null!G52" display="[VIP]_Cheese Coffee_BOGO_Mar" xr:uid="{00000000-0004-0000-0700-0000C3090000}"/>
    <hyperlink ref="W41" location="null!G44" display="[VIP]_KATINAT Coffee &amp; Tea House_B2G1 260106_KATINAT Coffee &amp; Tea House_14 cities" xr:uid="{00000000-0004-0000-0700-0000C4090000}"/>
    <hyperlink ref="X41" location="null!G35" display="[VIP]_Trà Sữa May Cha_Mar" xr:uid="{00000000-0004-0000-0700-0000C5090000}"/>
    <hyperlink ref="Z41" location="null!G35" display="[VIP]_Trà Sữa May Cha_Mar" xr:uid="{00000000-0004-0000-0700-0000C6090000}"/>
    <hyperlink ref="AA41" location="null!G35" display="[VIP]_Trà Sữa May Cha_Mar 260106_Trà Sữa May Cha_9 cities" xr:uid="{00000000-0004-0000-0700-0000C7090000}"/>
    <hyperlink ref="AB41" location="null!60:60" display=" [SuperVIP]_Gà Rán KFC_4-29Mar" xr:uid="{00000000-0004-0000-0700-0000C8090000}"/>
    <hyperlink ref="AC41" location="null!60:60" display=" [SuperVIP]_Gà Rán KFC_4-29Mar" xr:uid="{00000000-0004-0000-0700-0000C9090000}"/>
    <hyperlink ref="AD41" location="null!60:60" display=" [SuperVIP]_Gà Rán KFC_4-29Mar" xr:uid="{00000000-0004-0000-0700-0000CA090000}"/>
    <hyperlink ref="AE41" location="null!60:60" display=" [SuperVIP]_Gà Rán KFC_4-29Mar 260106_Gà Rán KFC_31 cities" xr:uid="{00000000-0004-0000-0700-0000CB090000}"/>
    <hyperlink ref="AF41" location="null!G35" display="[VIP]_Trà Sữa May Cha_Mar" xr:uid="{00000000-0004-0000-0700-0000CC090000}"/>
    <hyperlink ref="AG41" location="null!G132" display=" [SJBP]_Highlands Coffee_8.3" xr:uid="{00000000-0004-0000-0700-0000CD090000}"/>
    <hyperlink ref="AH41" location="null!G35" display="[VIP]_Trà Sữa May Cha_Mar" xr:uid="{00000000-0004-0000-0700-0000CE090000}"/>
    <hyperlink ref="AI41" location="null!G35" display="[VIP]_Trà Sữa May Cha_Mar 260106_Trà Sữa May Cha_9 cities" xr:uid="{00000000-0004-0000-0700-0000CF090000}"/>
    <hyperlink ref="AJ41" location="null!G53" display="[SuperVIP]_The Coffee House_9-11.3" xr:uid="{00000000-0004-0000-0700-0000D0090000}"/>
    <hyperlink ref="AK41" location="null!G53" display="[SuperVIP]_The Coffee House_9-11.3" xr:uid="{00000000-0004-0000-0700-0000D1090000}"/>
    <hyperlink ref="AL41" location="null!G68" display="[SJBP]_Highlands Coffee_Exclusive" xr:uid="{00000000-0004-0000-0700-0000D2090000}"/>
    <hyperlink ref="AM41" location="null!G68" display="[SJBP]_Highlands Coffee_Exclusive 260106_Highlands Coffee_41 cities" xr:uid="{00000000-0004-0000-0700-0000D3090000}"/>
    <hyperlink ref="AN41" location="null!G53" display="[SuperVIP]_The Coffee House_9-11.3" xr:uid="{00000000-0004-0000-0700-0000D4090000}"/>
    <hyperlink ref="AO41" location="null!G53" display="[SuperVIP]_The Coffee House_9-11.3" xr:uid="{00000000-0004-0000-0700-0000D5090000}"/>
    <hyperlink ref="AP41" location="null!G68" display="[SJBP]_Highlands Coffee_Exclusive" xr:uid="{00000000-0004-0000-0700-0000D6090000}"/>
    <hyperlink ref="AR41" location="null!G82" display="[VIP]_Gà Rán Texas Chicken_Mar " xr:uid="{00000000-0004-0000-0700-0000D7090000}"/>
    <hyperlink ref="AS41" location="null!G82" display="[VIP]_Gà Rán Texas Chicken_Mar " xr:uid="{00000000-0004-0000-0700-0000D8090000}"/>
    <hyperlink ref="AT41" location="null!G82" display="[VIP]_Gà Rán Texas Chicken_Mar " xr:uid="{00000000-0004-0000-0700-0000D9090000}"/>
    <hyperlink ref="AU41" location="null!G82" display="[VIP]_Gà Rán Texas Chicken_Mar  250102_Gà Rán Texas Chicken_6 cities" xr:uid="{00000000-0004-0000-0700-0000DA090000}"/>
    <hyperlink ref="AV41" location="null!G82" display="[VIP]_Gà Rán Texas Chicken_Mar " xr:uid="{00000000-0004-0000-0700-0000DB090000}"/>
    <hyperlink ref="AW41" location="null!G82" display="[VIP]_Gà Rán Texas Chicken_Mar " xr:uid="{00000000-0004-0000-0700-0000DC090000}"/>
    <hyperlink ref="AX41" location="null!G82" display="[VIP]_Gà Rán Texas Chicken_Mar " xr:uid="{00000000-0004-0000-0700-0000DD090000}"/>
    <hyperlink ref="AY41" location="null!G82" display="[VIP]_Gà Rán Texas Chicken_Mar  250102_Gà Rán Texas Chicken_6 cities" xr:uid="{00000000-0004-0000-0700-0000DE090000}"/>
    <hyperlink ref="AZ41" location="null!G58" display="[SuperVIP]_Highlands Coffee_9-13Mar" xr:uid="{00000000-0004-0000-0700-0000DF090000}"/>
    <hyperlink ref="BA41" location="null!G58" display="[SuperVIP]_Highlands Coffee_9-13Mar" xr:uid="{00000000-0004-0000-0700-0000E0090000}"/>
    <hyperlink ref="BB41" location="null!G58" display="[SuperVIP]_Highlands Coffee_9-13Mar" xr:uid="{00000000-0004-0000-0700-0000E1090000}"/>
    <hyperlink ref="BC41" location="null!G2676" display="[SuperVIP]_Highlands Coffee_9-13Mar 260106_Highlands Coffee_41 cities" xr:uid="{00000000-0004-0000-0700-0000E2090000}"/>
    <hyperlink ref="BD41" location="null!G71" display="[VIP]_McDonald's_Mar" xr:uid="{00000000-0004-0000-0700-0000E3090000}"/>
    <hyperlink ref="BE41" location="null!G71" display="[VIP]_McDonald's_Mar" xr:uid="{00000000-0004-0000-0700-0000E4090000}"/>
    <hyperlink ref="BF41" location="null!G71" display="[VIP]_McDonald's_Mar" xr:uid="{00000000-0004-0000-0700-0000E5090000}"/>
    <hyperlink ref="BG41" location="null!G71" display="[VIP]_McDonald's_Mar  251025_McDonald's_7 cities" xr:uid="{00000000-0004-0000-0700-0000E6090000}"/>
    <hyperlink ref="BH41" location="null!63:63" display="[SuperVIP]_Gà Rán Popeyes_13-15Mar" xr:uid="{00000000-0004-0000-0700-0000E7090000}"/>
    <hyperlink ref="BI41" location="null!63:63" display="[SuperVIP]_Gà Rán Popeyes_13-15Mar" xr:uid="{00000000-0004-0000-0700-0000E8090000}"/>
    <hyperlink ref="BJ41" location="null!63:63" display="[SuperVIP]_Gà Rán Popeyes_13-15Mar" xr:uid="{00000000-0004-0000-0700-0000E9090000}"/>
    <hyperlink ref="BK41" location="null!63:63" display="[SuperVIP]_Gà Rán Popeyes_13-15Mar 241231_Gà Rán Popeyes_9 cities" xr:uid="{00000000-0004-0000-0700-0000EA090000}"/>
    <hyperlink ref="BL41" location="null!G59" display="[SuperVIP]_Highlands Coffee_16-20Mar" xr:uid="{00000000-0004-0000-0700-0000EB090000}"/>
    <hyperlink ref="BM41" location="null!G59" display="[SuperVIP]_Highlands Coffee_16-20Mar" xr:uid="{00000000-0004-0000-0700-0000EC090000}"/>
    <hyperlink ref="BN41" location="null!G59" display="[SuperVIP]_Highlands Coffee_16-20Mar" xr:uid="{00000000-0004-0000-0700-0000ED090000}"/>
    <hyperlink ref="BO41" location="null!G59" display="[SuperVIP]_Highlands Coffee_16-20Mar 260106_Highlands Coffee_41 cities" xr:uid="{00000000-0004-0000-0700-0000EE090000}"/>
    <hyperlink ref="BP41" location="null!65:65" display="[VIP]_Cơm Thố Anh Nguyễn_16-29Mar" xr:uid="{00000000-0004-0000-0700-0000EF090000}"/>
    <hyperlink ref="BQ41" location="null!65:65" display="[VIP]_Cơm Thố Anh Nguyễn_16-29Mar" xr:uid="{00000000-0004-0000-0700-0000F0090000}"/>
    <hyperlink ref="BR41" location="null!G81" display="[SuperVIP]_Lotteria DI_16-19Mar" xr:uid="{00000000-0004-0000-0700-0000F1090000}"/>
    <hyperlink ref="BS41" location="null!65:65" display="[VIP]_Cơm Thố Anh Nguyễn_16-29Mar 250421_Cơm Thố Anh Nguyễn_13 cities" xr:uid="{00000000-0004-0000-0700-0000F2090000}"/>
    <hyperlink ref="BT41" location="null!78:78" display="[Win 1]_Olong Châu_Mar" xr:uid="{00000000-0004-0000-0700-0000F3090000}"/>
    <hyperlink ref="BU41" location="null!121:121" display="[Win 1]_LaBoong - Trà Ô Long Làng LaBoong_Mar" xr:uid="{00000000-0004-0000-0700-0000F4090000}"/>
    <hyperlink ref="BX41" location="null!G81" display="[SuperVIP]_Lotteria DI_16-19Mar" xr:uid="{00000000-0004-0000-0700-0000F5090000}"/>
    <hyperlink ref="BY41" location="null!G81" display="[SuperVIP]_Lotteria DI_16-19Mar" xr:uid="{00000000-0004-0000-0700-0000F6090000}"/>
    <hyperlink ref="BZ41" location="null!G81" display="[SuperVIP]_Lotteria DI_16-19Mar" xr:uid="{00000000-0004-0000-0700-0000F7090000}"/>
    <hyperlink ref="CA41" location="null!G81" display="[SuperVIP]_Lotteria DI_16-19Mar 260116_Lotteria_41 cities" xr:uid="{00000000-0004-0000-0700-0000F8090000}"/>
    <hyperlink ref="CB41" location="null!G43" display="[VIP]_Trà Sữa Sunday Basic_Mar" xr:uid="{00000000-0004-0000-0700-0000F9090000}"/>
    <hyperlink ref="CC41" location="null!G74" display="[VIP]_Pizza Hut_Mar" xr:uid="{00000000-0004-0000-0700-0000FA090000}"/>
    <hyperlink ref="CD41" location="null!G74" display="[VIP]_Pizza Hut_Mar" xr:uid="{00000000-0004-0000-0700-0000FB090000}"/>
    <hyperlink ref="CE41" location="null!G74" display="[VIP]_Pizza Hut_Mar 260106_Pizza Hut_21 citie" xr:uid="{00000000-0004-0000-0700-0000FC090000}"/>
    <hyperlink ref="CF41" location="null!8:8" display="[Win 1]_Trà Sữa May Cha_Mar" xr:uid="{00000000-0004-0000-0700-0000FD090000}"/>
    <hyperlink ref="CG41" location="null!G201" display="[SJBP]_Highlands Coffee_-50k" xr:uid="{00000000-0004-0000-0700-0000FE090000}"/>
    <hyperlink ref="CH41" location="null!8:8" display="[Win 1]_Trà Sữa May Cha_Mar" xr:uid="{00000000-0004-0000-0700-0000FF090000}"/>
    <hyperlink ref="CI41" location="null!8:8" display="[Win 1]_Trà Sữa May Cha_Mar_BD,CT,AG,TG,BH,LA,KG,DL,Hue" xr:uid="{00000000-0004-0000-0700-0000000A0000}"/>
    <hyperlink ref="CJ41" location="null!32:32" display="[Win 1]_Cơm Tấm Phúc Lộc Thọ_Mar" xr:uid="{00000000-0004-0000-0700-0000010A0000}"/>
    <hyperlink ref="CK41" location="null!G201" display="[SJBP]_Highlands Coffee_-50k" xr:uid="{00000000-0004-0000-0700-0000020A0000}"/>
    <hyperlink ref="CL41" location="null!G201" display="[SJBP]_Highlands Coffee_-50k" xr:uid="{00000000-0004-0000-0700-0000030A0000}"/>
    <hyperlink ref="CM41" location="null!G201" display="[SJBP]_Highlands Coffee_-50k 260106_Highlands Coffee_41 cities" xr:uid="{00000000-0004-0000-0700-0000040A0000}"/>
    <hyperlink ref="CN41" location="null!G175" display="[SJBP]_The Coffee House_1đ" xr:uid="{00000000-0004-0000-0700-0000050A0000}"/>
    <hyperlink ref="CO41" location="null!G175" display="[SJBP]_The Coffee House_1đ" xr:uid="{00000000-0004-0000-0700-0000060A0000}"/>
    <hyperlink ref="CQ41" location="null!G175" display="[SJBP]_The Coffee House_1đ 251014_The Coffee House_8 cities" xr:uid="{00000000-0004-0000-0700-0000070A0000}"/>
    <hyperlink ref="CR41" location="null!103:103" display="[SJBP]_Pizza Hut_Mar" xr:uid="{00000000-0004-0000-0700-0000080A0000}"/>
    <hyperlink ref="CS41" location="null!89:89" display="[Win 1]_The Alley_Mar" xr:uid="{00000000-0004-0000-0700-0000090A0000}"/>
    <hyperlink ref="CT41" location="null!67:67" display="[SJBP]_Domino's Pizza_Mar" xr:uid="{00000000-0004-0000-0700-00000A0A0000}"/>
    <hyperlink ref="CU41" location="null!67:67" display="[SJBP]_Domino's Pizza_Mar 250116_Domino pizza_11 cities" xr:uid="{00000000-0004-0000-0700-00000B0A0000}"/>
    <hyperlink ref="CV41" location="null!75:75" display="[Win 1]_Rau Má Mix_Mar" xr:uid="{00000000-0004-0000-0700-00000C0A0000}"/>
    <hyperlink ref="CW41" location="null!G55" display="[VIP]_The Coffee House_25-27Mar" xr:uid="{00000000-0004-0000-0700-00000D0A0000}"/>
    <hyperlink ref="CX41" location="null!G176" display="[SJBP]_Highlands Coffee_23-26Mar" xr:uid="{00000000-0004-0000-0700-00000E0A0000}"/>
    <hyperlink ref="CY41" location="null!G176" display="[SJBP]_Highlands Coffee_23-26Mar 260106_Highlands Coffee_41 cities" xr:uid="{00000000-0004-0000-0700-00000F0A0000}"/>
    <hyperlink ref="CZ41" location="null!128:128" display="[Win 1]_Trà Sữa Sunday Basic_Mar.1K" xr:uid="{00000000-0004-0000-0700-0000100A0000}"/>
    <hyperlink ref="DA41" location="null!103:103" display="[SJBP]_Pizza Hut_Mar" xr:uid="{00000000-0004-0000-0700-0000110A0000}"/>
    <hyperlink ref="DB41" location="null!103:103" display="[SJBP]_Pizza Hut_Mar" xr:uid="{00000000-0004-0000-0700-0000120A0000}"/>
    <hyperlink ref="DC41" location="null!103:103" display="[SJBP]_Pizza Hut_Mar 260106_Pizza Hut_21 cities" xr:uid="{00000000-0004-0000-0700-0000130A0000}"/>
    <hyperlink ref="DD41" location="null!6:6" display="[Win 1]_Tocotoco_Mar" xr:uid="{00000000-0004-0000-0700-0000140A0000}"/>
    <hyperlink ref="DE41" location="null!6:6" display="[Win 1]_Tocotoco_Mar" xr:uid="{00000000-0004-0000-0700-0000150A0000}"/>
    <hyperlink ref="DF41" location="null!G70" display="[SJBP]_Cheese Coffee_WC_Mar" xr:uid="{00000000-0004-0000-0700-0000160A0000}"/>
    <hyperlink ref="DH41" location="null!80:80" display=" [SuperVIP]_Gà Rán KFC_4-29Mar_x000a_[SJBP]_Gà Rán KFC_CUPC1" xr:uid="{00000000-0004-0000-0700-0000170A0000}"/>
    <hyperlink ref="DI41" location="null!80:80" display=" [SuperVIP]_Gà Rán KFC_4-29Mar_x000a_[SJBP]_Gà Rán KFC_CUPC1" xr:uid="{00000000-0004-0000-0700-0000180A0000}"/>
    <hyperlink ref="DJ41" location="null!80:80" display=" [SuperVIP]_Gà Rán KFC_4-29Mar_x000a_[SJBP]_Gà Rán KFC_CUPC1" xr:uid="{00000000-0004-0000-0700-0000190A0000}"/>
    <hyperlink ref="DK41" location="null!80:80" display=" [SuperVIP]_Gà Rán KFC_4-29Mar_x000a_[SJBP]_Gà Rán KFC_CUPC1  260106_Gà Rán KFC_31 cities" xr:uid="{00000000-0004-0000-0700-00001A0A0000}"/>
    <hyperlink ref="DL41" location="null!129:129" display="[Win 1]_Trà Sữa Sunday Basic_Mar.M1T1" xr:uid="{00000000-0004-0000-0700-00001B0A0000}"/>
    <hyperlink ref="DR41" location="null!221:221" display="[Win 1]_Trà Sữa Mixue_Mar" xr:uid="{00000000-0004-0000-0700-00001C0A0000}"/>
    <hyperlink ref="DS41" location="null!221:221" display="[Win 1]_Trà Sữa Mixue_Mar_260318_Trà sữa Mixue_30 cities" xr:uid="{00000000-0004-0000-0700-00001D0A0000}"/>
    <hyperlink ref="DT41" location="null!101:101" display="[SJBP]_Lotteria DI_Mar" xr:uid="{00000000-0004-0000-0700-00001E0A0000}"/>
    <hyperlink ref="DU41" location="null!101:101" display="[SJBP]_Lotteria DI_Mar" xr:uid="{00000000-0004-0000-0700-00001F0A0000}"/>
    <hyperlink ref="DV41" location="null!101:101" display="[SJBP]_Lotteria DI_Mar" xr:uid="{00000000-0004-0000-0700-0000200A0000}"/>
    <hyperlink ref="DW41" location="null!101:101" display="[SJBP]_Lotteria DI_Mar 250424_Lotteria DI_32 cities" xr:uid="{00000000-0004-0000-0700-0000210A0000}"/>
    <hyperlink ref="DY41" location="null!G149" display="[SuperVIP]_Phê La_1-3Apr" xr:uid="{00000000-0004-0000-0700-0000220A0000}"/>
    <hyperlink ref="DZ41" location="null!G149" display="[SuperVIP]_Phê La_1-3Apr" xr:uid="{00000000-0004-0000-0700-0000230A0000}"/>
    <hyperlink ref="EA41" location="null!G149" display="[SuperVIP]_Phê La_1-3Apr" xr:uid="{00000000-0004-0000-0700-0000240A0000}"/>
    <hyperlink ref="EB41" location="null!G149" display="[SuperVIP]_Phê La_1-3Apr 260116_Phê La_11 cities" xr:uid="{00000000-0004-0000-0700-0000250A0000}"/>
    <hyperlink ref="EC41" location="null!G164" display="[SuperVIP]_The Coffee House_1-3Apr" xr:uid="{00000000-0004-0000-0700-0000260A0000}"/>
    <hyperlink ref="ED41" location="null!G164" display="[SuperVIP]_The Coffee House_1-3Apr" xr:uid="{00000000-0004-0000-0700-0000270A0000}"/>
    <hyperlink ref="EF41" location="null!G164" display="[SuperVIP]_The Coffee House_1-3Apr 251014_The Coffee House_8 cities" xr:uid="{00000000-0004-0000-0700-0000280A0000}"/>
    <hyperlink ref="EG41" location="null!G164" display="[SuperVIP]_The Coffee House_1-3Apr" xr:uid="{00000000-0004-0000-0700-0000290A0000}"/>
    <hyperlink ref="EH41" location="null!G164" display="[SuperVIP]_The Coffee House_1-3Apr" xr:uid="{00000000-0004-0000-0700-00002A0A0000}"/>
    <hyperlink ref="EJ41" location="null!G164" display="[SuperVIP]_The Coffee House_1-3Apr 251014_The Coffee House_8 cities" xr:uid="{00000000-0004-0000-0700-00002B0A0000}"/>
    <hyperlink ref="EK41" location="null!G144" display="[SuperVIP]_Trà Sữa May Cha_4.4" xr:uid="{00000000-0004-0000-0700-00002C0A0000}"/>
    <hyperlink ref="EL41" location="null!G145" display="[VIP]_Tocotoco_Apr" xr:uid="{00000000-0004-0000-0700-00002D0A0000}"/>
    <hyperlink ref="EM41" location="null!G144" display="[SuperVIP]_Trà Sữa May Cha_4.4" xr:uid="{00000000-0004-0000-0700-00002E0A0000}"/>
    <hyperlink ref="EN41" location="null!G144" display="[SuperVIP]_Trà Sữa May Cha_4.4 260106_Trà Sữa May Cha_9 cities" xr:uid="{00000000-0004-0000-0700-00002F0A0000}"/>
    <hyperlink ref="ES41" location="null!257:257" display="[Win 1]_Trà Sữa Sunday Basic_Apr.05" xr:uid="{00000000-0004-0000-0700-0000300A0000}"/>
    <hyperlink ref="EW41" location="null!173:173" display="[Win 1]_Olong Châu_Apr" xr:uid="{00000000-0004-0000-0700-0000310A0000}"/>
    <hyperlink ref="EX41" location="null!197:197" display="[VIP]_Gà Rán Texas Chicken_7-10Apr" xr:uid="{00000000-0004-0000-0700-0000320A0000}"/>
    <hyperlink ref="EY41" location="null!197:197" display="[VIP]_Gà Rán Texas Chicken_7-10Apr" xr:uid="{00000000-0004-0000-0700-0000330A0000}"/>
    <hyperlink ref="EZ41" location="null!197:197" display="[VIP]_Gà Rán Texas Chicken_7-10Apr 250102_Gà Rán Texas Chicken_6 cities" xr:uid="{00000000-0004-0000-0700-0000340A0000}"/>
    <hyperlink ref="FA41" location="null!183:183" display="[VIP]_Lotteria DI_6-9Apr" xr:uid="{00000000-0004-0000-0700-0000350A0000}"/>
    <hyperlink ref="FB41" location="null!183:183" display="[VIP]_Lotteria DI_6-9Apr" xr:uid="{00000000-0004-0000-0700-0000360A0000}"/>
    <hyperlink ref="FC41" location="null!183:183" display="[VIP]_Lotteria DI_6-9Apr" xr:uid="{00000000-0004-0000-0700-0000370A0000}"/>
    <hyperlink ref="FD41" location="null!183:183" display="[VIP]_Lotteria DI_6-9Apr 260116_Lotteria_41 cities" xr:uid="{00000000-0004-0000-0700-0000380A0000}"/>
    <hyperlink ref="FE41" location="null!G167" display="[SuperVIP]_Highlands Coffee_6-10Apr" xr:uid="{00000000-0004-0000-0700-0000390A0000}"/>
    <hyperlink ref="FF41" location="null!G167" display="[SuperVIP]_Highlands Coffee_6-10Apr" xr:uid="{00000000-0004-0000-0700-00003A0A0000}"/>
    <hyperlink ref="FG41" location="null!G167" display="[SuperVIP]_Highlands Coffee_6-10Apr" xr:uid="{00000000-0004-0000-0700-00003B0A0000}"/>
    <hyperlink ref="FH41" location="null!G167" display="[SuperVIP]_Highlands Coffee_6-10Apr 260106_Highlands Coffee_41 cities" xr:uid="{00000000-0004-0000-0700-00003C0A0000}"/>
    <hyperlink ref="FJ41" location="null!192:192" display="[SuperVIP]_McDonald's_10-12Apr" xr:uid="{00000000-0004-0000-0700-00003D0A0000}"/>
    <hyperlink ref="FK41" location="null!192:192" display="[SuperVIP]_McDonald's_10-12Apr" xr:uid="{00000000-0004-0000-0700-00003E0A0000}"/>
    <hyperlink ref="FL41" location="null!192:192" display="[SuperVIP]_McDonald's_10-12Apr 251025_McDonald's_7 cities" xr:uid="{00000000-0004-0000-0700-00003F0A0000}"/>
    <hyperlink ref="FQ41" location="null!190:190" display="[SuperVIP]_Pizza Hut_10-26Apr" xr:uid="{00000000-0004-0000-0700-0000400A0000}"/>
    <hyperlink ref="FR41" location="null!190:190" display="[SuperVIP]_Pizza Hut_10-26Apr" xr:uid="{00000000-0004-0000-0700-0000410A0000}"/>
    <hyperlink ref="FS41" location="null!190:190" display="[SuperVIP]_Pizza Hut_10-26Apr" xr:uid="{00000000-0004-0000-0700-0000420A0000}"/>
    <hyperlink ref="FT41" location="null!190:190" display="[SuperVIP]_Pizza Hut_10-26Apr 260106_Pizza Hut_21 cities" xr:uid="{00000000-0004-0000-0700-0000430A0000}"/>
    <hyperlink ref="FY41" location="null!G165" display="[VIP]_The Coffee House_13-15Apr" xr:uid="{00000000-0004-0000-0700-0000440A0000}"/>
    <hyperlink ref="FZ41" location="null!G165" display="[VIP]_The Coffee House_13-15Apr" xr:uid="{00000000-0004-0000-0700-0000450A0000}"/>
    <hyperlink ref="GA41" location="null!G239" display="[VIP]_Cheese Coffee_BOGO_Apr" xr:uid="{00000000-0004-0000-0700-0000460A0000}"/>
    <hyperlink ref="GB41" location="null!G165" display="[VIP]_The Coffee House_13-15Apr 251014_The Coffee House_8 cities" xr:uid="{00000000-0004-0000-0700-0000470A0000}"/>
    <hyperlink ref="GC41" location="null!172:172" display="[Win 1]_Rau Má Mix_Apr" xr:uid="{00000000-0004-0000-0700-0000480A0000}"/>
    <hyperlink ref="GD41" location="null!G168" display="[SuperVIP]_Highlands Coffee_13-17Apr" xr:uid="{00000000-0004-0000-0700-0000490A0000}"/>
    <hyperlink ref="GE41" location="null!G168" display="[SuperVIP]_Highlands Coffee_13-17Apr" xr:uid="{00000000-0004-0000-0700-00004A0A0000}"/>
    <hyperlink ref="GF41" location="null!G168" display="[SuperVIP]_Highlands Coffee_13-17Apr 260106_Highlands Coffee_41 cities" xr:uid="{00000000-0004-0000-0700-00004B0A0000}"/>
    <hyperlink ref="GG41" location="null!180:180" display="[SuperVIP]_Gà Rán KFC_3-16Apr" xr:uid="{00000000-0004-0000-0700-00004C0A0000}"/>
    <hyperlink ref="GH41" location="null!180:180" display="[SuperVIP]_Gà Rán KFC_3-16Apr" xr:uid="{00000000-0004-0000-0700-00004D0A0000}"/>
    <hyperlink ref="GI41" location="null!180:180" display="[SuperVIP]_Gà Rán KFC_3-16Apr" xr:uid="{00000000-0004-0000-0700-00004E0A0000}"/>
    <hyperlink ref="GJ41" location="null!180:180" display="[SuperVIP]_Gà Rán KFC_3-16Apr 260106_Gà Rán KFC_31 cities" xr:uid="{00000000-0004-0000-0700-00004F0A0000}"/>
    <hyperlink ref="GK41" location="null!G146" display="[VIP]_Trà Sữa May Cha_Apr" xr:uid="{00000000-0004-0000-0700-0000500A0000}"/>
    <hyperlink ref="GL41" location="null!254:254" display="[Win 1]_The Alley_Apr" xr:uid="{00000000-0004-0000-0700-0000510A0000}"/>
    <hyperlink ref="GM41" location="null!G146" display="[VIP]_Trà Sữa May Cha_Apr" xr:uid="{00000000-0004-0000-0700-0000520A0000}"/>
    <hyperlink ref="GN41" location="null!G146" display="[VIP]_Trà Sữa May Cha_Apr 260106_Trà Sữa May Cha_9 cities" xr:uid="{00000000-0004-0000-0700-0000530A0000}"/>
    <hyperlink ref="GP41" location="null!193:193" display="[VIP]_McDonald's_17-19Apr" xr:uid="{00000000-0004-0000-0700-0000540A0000}"/>
    <hyperlink ref="GQ41" location="null!193:193" display="[VIP]_McDonald's_17-19Apr" xr:uid="{00000000-0004-0000-0700-0000550A0000}"/>
    <hyperlink ref="GR41" location="null!193:193" display="[VIP]_McDonald's_17-19Apr 251025_McDonald's_7 cities" xr:uid="{00000000-0004-0000-0700-0000560A0000}"/>
    <hyperlink ref="GS41" location="null!G145" display="[VIP]_Tocotoco_Apr" xr:uid="{00000000-0004-0000-0700-0000570A0000}"/>
    <hyperlink ref="GT41" location="null!G145" display="[VIP]_Tocotoco_Apr" xr:uid="{00000000-0004-0000-0700-0000580A0000}"/>
    <hyperlink ref="GU41" r:id="rId511" location="gid=1258946380&amp;range=237:237" xr:uid="{00000000-0004-0000-0700-0000590A0000}"/>
    <hyperlink ref="GV41" r:id="rId512" location="gid=1258946380&amp;range=237:237" xr:uid="{00000000-0004-0000-0700-00005A0A0000}"/>
    <hyperlink ref="GW41" location="null!G152" display="[VIP]_Gong Cha_20-22Apr" xr:uid="{00000000-0004-0000-0700-00005B0A0000}"/>
    <hyperlink ref="GX41" location="null!G152" display="[VIP]_Gong Cha_20-22Apr" xr:uid="{00000000-0004-0000-0700-00005C0A0000}"/>
    <hyperlink ref="GZ41" location="null!G152" display="[VIP]_Gong Cha_20-22Apr  260109_Gong Cha_7 cities" xr:uid="{00000000-0004-0000-0700-00005D0A0000}"/>
    <hyperlink ref="HB41" location="null!256:256" display="[Win 1]_LaBoong - Trà Ô Long Làng LaBoong_Apr" xr:uid="{00000000-0004-0000-0700-00005E0A0000}"/>
    <hyperlink ref="HE41" location="null!G166" display="[VIP]_The Coffee House_20-22Apr" xr:uid="{00000000-0004-0000-0700-00005F0A0000}"/>
    <hyperlink ref="HF41" location="null!G166" display="[VIP]_The Coffee House_20-22Apr" xr:uid="{00000000-0004-0000-0700-0000600A0000}"/>
    <hyperlink ref="HH41" location="null!G166" display="[VIP]_The Coffee House_20-22Apr 251014_The Coffee House_8 cities" xr:uid="{00000000-0004-0000-0700-0000610A0000}"/>
    <hyperlink ref="HI41" location="null!G147" display="[VIP]_Trà Sữa Sunday Basic_Apr" xr:uid="{00000000-0004-0000-0700-0000620A0000}"/>
    <hyperlink ref="HM41" location="null!156:156" display="[Win 1]_Cơm Tấm Phúc Lộc Thọ_Apr" xr:uid="{00000000-0004-0000-0700-0000630A0000}"/>
    <hyperlink ref="HQ41" location="null!232:232" display="[Win 1]_Tocotoco_Apr" xr:uid="{00000000-0004-0000-0700-0000640A0000}"/>
    <hyperlink ref="HR41" location="null!232:232" display="[Win 1]_Tocotoco_Apr" xr:uid="{00000000-0004-0000-0700-0000650A0000}"/>
    <hyperlink ref="HU41" location="null!204:204" display="[Win 1]_Trà Sữa May Cha_Apr" xr:uid="{00000000-0004-0000-0700-0000660A0000}"/>
    <hyperlink ref="HW41" location="null!204:204" display="[Win 1]_Trà Sữa May Cha_Apr" xr:uid="{00000000-0004-0000-0700-0000670A0000}"/>
    <hyperlink ref="HX41" location="null!204:204" display="[Win 1]_Trà Sữa May Cha_Apr_BD,CT,AG,TG,BH,LA,KG,DL,Hue" xr:uid="{00000000-0004-0000-0700-0000680A0000}"/>
    <hyperlink ref="H42" location="null!62:62" display="[VIP]_Gà Rán Popeyes_2-5Mar" xr:uid="{00000000-0004-0000-0700-0000690A0000}"/>
    <hyperlink ref="I42" location="null!62:62" display="[VIP]_Gà Rán Popeyes_2-5Mar" xr:uid="{00000000-0004-0000-0700-00006A0A0000}"/>
    <hyperlink ref="J42" location="null!62:62" display="[VIP]_Gà Rán Popeyes_2-5Mar" xr:uid="{00000000-0004-0000-0700-00006B0A0000}"/>
    <hyperlink ref="K42" location="null!62:62" display="[VIP]_Gà Rán Popeyes_2-5Mar 241231_Gà Rán Popeyes_9 cities" xr:uid="{00000000-0004-0000-0700-00006C0A0000}"/>
    <hyperlink ref="L42" location="null!G57" display="[SuperVIP]_Highlands Coffee_Mar" xr:uid="{00000000-0004-0000-0700-00006D0A0000}"/>
    <hyperlink ref="M42" location="null!100:100" display="[SJBP]_Gà Rán KFC_Mar" xr:uid="{00000000-0004-0000-0700-00006E0A0000}"/>
    <hyperlink ref="N42" location="null!G57" display="[SuperVIP]_Highlands Coffee_Mar" xr:uid="{00000000-0004-0000-0700-00006F0A0000}"/>
    <hyperlink ref="O42" location="null!G57" display="[SuperVIP]_Highlands Coffee_Mar 260106_Highlands Coffee_41 cities" xr:uid="{00000000-0004-0000-0700-0000700A0000}"/>
    <hyperlink ref="S42" location="null!62:62" display=" [VIP]_Gà Rán Popeyes_2-5Mar 241231_Gà Rán Popeyes_9 cities" xr:uid="{00000000-0004-0000-0700-0000710A0000}"/>
    <hyperlink ref="X42" location="null!G98" display="[VIP]_Cà Phê Muối Chú Long_3-8.3" xr:uid="{00000000-0004-0000-0700-0000720A0000}"/>
    <hyperlink ref="Y42" location="null!G98" display="[VIP]_Cà Phê Muối Chú Long_3-8.3" xr:uid="{00000000-0004-0000-0700-0000730A0000}"/>
    <hyperlink ref="Z42" location="null!G98" display="[VIP]_Cà Phê Muối Chú Long_3-8.3" xr:uid="{00000000-0004-0000-0700-0000740A0000}"/>
    <hyperlink ref="AA42" location="null!G98" display="[VIP]_Cà Phê Muối Chú Long_3-8.3 260202_Cà Phê Muối Chú Long_16 cities" xr:uid="{00000000-0004-0000-0700-0000750A0000}"/>
    <hyperlink ref="AB42" location="null!68:68" display="[SJBP]_Cơm Thố Anh Nguyễn_Mar" xr:uid="{00000000-0004-0000-0700-0000760A0000}"/>
    <hyperlink ref="AC42" location="null!68:68" display="[SJBP]_Cơm Thố Anh Nguyễn_Mar" xr:uid="{00000000-0004-0000-0700-0000770A0000}"/>
    <hyperlink ref="AE42" location="null!68:68" display="[SJBP]_Cơm Thố Anh Nguyễn_Mar 250421_Cơm Thố Anh Nguyễn_13 cities" xr:uid="{00000000-0004-0000-0700-0000780A0000}"/>
    <hyperlink ref="AF42" location="null!109:109" display="[SJBP]_Lotteria DI_8.3" xr:uid="{00000000-0004-0000-0700-0000790A0000}"/>
    <hyperlink ref="AG42" location="null!109:109" display="[SJBP]_Lotteria DI_8.3" xr:uid="{00000000-0004-0000-0700-00007A0A0000}"/>
    <hyperlink ref="AH42" location="null!109:109" display="[SJBP]_Lotteria DI_8.3" xr:uid="{00000000-0004-0000-0700-00007B0A0000}"/>
    <hyperlink ref="AI42" location="null!109:109" display="[SJBP]_Lotteria DI_8.3 260116_Lotteria_41 cities" xr:uid="{00000000-0004-0000-0700-00007C0A0000}"/>
    <hyperlink ref="AK42" location="null!G41" display="[VIP]_Gong Cha_9-11Mar" xr:uid="{00000000-0004-0000-0700-00007D0A0000}"/>
    <hyperlink ref="AL42" location="null!G41" display="[VIP]_Gong Cha_9-11Mar" xr:uid="{00000000-0004-0000-0700-00007E0A0000}"/>
    <hyperlink ref="AM42" location="null!G41" display="[VIP]_Gong Cha_9-11Mar 260109_Gong Cha_7 cities" xr:uid="{00000000-0004-0000-0700-00007F0A0000}"/>
    <hyperlink ref="AN42" location="null!68:68" display="[SJBP]_Cơm Thố Anh Nguyễn_Mar" xr:uid="{00000000-0004-0000-0700-0000800A0000}"/>
    <hyperlink ref="AO42" location="null!68:68" display="[SJBP]_Cơm Thố Anh Nguyễn_Mar" xr:uid="{00000000-0004-0000-0700-0000810A0000}"/>
    <hyperlink ref="AP42" location="null!G82" display="[VIP]_Gà Rán Texas Chicken_Mar " xr:uid="{00000000-0004-0000-0700-0000820A0000}"/>
    <hyperlink ref="AQ42" location="null!68:68" display="[SJBP]_Cơm Thố Anh Nguyễn_Mar 250421_Cơm Thố Anh Nguyễn_13 cities" xr:uid="{00000000-0004-0000-0700-0000830A0000}"/>
    <hyperlink ref="AR42" location="null!103:103" display="[SJBP]_Pizza Hut_Mar" xr:uid="{00000000-0004-0000-0700-0000840A0000}"/>
    <hyperlink ref="AS42" location="null!103:103" display="[SJBP]_Pizza Hut_Mar" xr:uid="{00000000-0004-0000-0700-0000850A0000}"/>
    <hyperlink ref="AT42" location="null!103:103" display="[SJBP]_Pizza Hut_Mar" xr:uid="{00000000-0004-0000-0700-0000860A0000}"/>
    <hyperlink ref="AU42" location="null!103:103" display="[SJBP]_Pizza Hut_Mar 241231_Pizza Hut_20 cities" xr:uid="{00000000-0004-0000-0700-0000870A0000}"/>
    <hyperlink ref="AZ42" location="null!64:64" display="[SuperVIP]_Cơm Thố Anh Nguyễn_11-15Mar" xr:uid="{00000000-0004-0000-0700-0000880A0000}"/>
    <hyperlink ref="BA42" location="null!64:64" display="[SuperVIP]_Cơm Thố Anh Nguyễn_11-15Mar" xr:uid="{00000000-0004-0000-0700-0000890A0000}"/>
    <hyperlink ref="BC42" location="null!64:64" display="[SuperVIP]_Cơm Thố Anh Nguyễn_11-15Mar 250421_Cơm Thố Anh Nguyễn_13 cities" xr:uid="{00000000-0004-0000-0700-00008A0A0000}"/>
    <hyperlink ref="BH42" r:id="rId513" location="gid=1258946380&amp;range=105:105" xr:uid="{00000000-0004-0000-0700-00008B0A0000}"/>
    <hyperlink ref="BI42" r:id="rId514" location="gid=1258946380&amp;range=105:105" xr:uid="{00000000-0004-0000-0700-00008C0A0000}"/>
    <hyperlink ref="BJ42" r:id="rId515" location="gid=1258946380&amp;range=105:105" xr:uid="{00000000-0004-0000-0700-00008D0A0000}"/>
    <hyperlink ref="BK42" location="null!105:105" display="[Win 1]_TH True Mart_Mar_SJBP_250925_TH True Mart_18 cities" xr:uid="{00000000-0004-0000-0700-00008E0A0000}"/>
    <hyperlink ref="BL42" location="null!G81" display="[SuperVIP]_Lotteria DI_16-19Mar" xr:uid="{00000000-0004-0000-0700-00008F0A0000}"/>
    <hyperlink ref="BM42" location="null!G81" display="[SuperVIP]_Lotteria DI_16-19Mar" xr:uid="{00000000-0004-0000-0700-0000900A0000}"/>
    <hyperlink ref="BN42" location="null!G81" display="[SuperVIP]_Lotteria DI_16-19Mar" xr:uid="{00000000-0004-0000-0700-0000910A0000}"/>
    <hyperlink ref="BO42" location="null!G81" display=" [SuperVIP]_Lotteria DI_16-19Mar 260116_Lotteria_41 citiess" xr:uid="{00000000-0004-0000-0700-0000920A0000}"/>
    <hyperlink ref="BR42" location="null!G70" display="[SJBP]_Cheese Coffee_WC_Mar" xr:uid="{00000000-0004-0000-0700-0000930A0000}"/>
    <hyperlink ref="BS42" location="null!G53" display="[SuperVIP]_The Coffee House_9-11.3 251014_The Coffee House_8 cities" xr:uid="{00000000-0004-0000-0700-0000940A0000}"/>
    <hyperlink ref="BT42" location="null!G81" display="[SuperVIP]_Lotteria DI_16-19Mar" xr:uid="{00000000-0004-0000-0700-0000950A0000}"/>
    <hyperlink ref="BU42" location="null!G81" display="[SuperVIP]_Lotteria DI_16-19Mar" xr:uid="{00000000-0004-0000-0700-0000960A0000}"/>
    <hyperlink ref="BV42" location="null!G81" display="[SuperVIP]_Lotteria DI_16-19Mar" xr:uid="{00000000-0004-0000-0700-0000970A0000}"/>
    <hyperlink ref="BW42" location="null!G81" display="[SuperVIP]_Lotteria DI_16-19Mar 260116_Lotteria_41 cities" xr:uid="{00000000-0004-0000-0700-0000980A0000}"/>
    <hyperlink ref="BX42" location="null!G175" display="[SJBP]_The Coffee House_1đ" xr:uid="{00000000-0004-0000-0700-0000990A0000}"/>
    <hyperlink ref="BY42" location="null!G175" display="[SJBP]_The Coffee House_1đ" xr:uid="{00000000-0004-0000-0700-00009A0A0000}"/>
    <hyperlink ref="BZ42" location="null!G59" display="[SuperVIP]_Highlands Coffee_16-20Mar" xr:uid="{00000000-0004-0000-0700-00009B0A0000}"/>
    <hyperlink ref="CA42" location="null!G175" display="[SJBP]_The Coffee House_1đ 251014_The Coffee House_8 cities" xr:uid="{00000000-0004-0000-0700-00009C0A0000}"/>
    <hyperlink ref="CB42" location="null!G72" display="[SuperVIP]_McDonald's_Mar" xr:uid="{00000000-0004-0000-0700-00009D0A0000}"/>
    <hyperlink ref="CC42" location="null!G72" display="[SuperVIP]_McDonald's_Mar" xr:uid="{00000000-0004-0000-0700-00009E0A0000}"/>
    <hyperlink ref="CD42" location="null!G72" display="[SuperVIP]_McDonald's_Mar" xr:uid="{00000000-0004-0000-0700-00009F0A0000}"/>
    <hyperlink ref="CE42" location="null!G72" display="[SuperVIP]_McDonald's_Mar 251025_McDonald's_7 cities" xr:uid="{00000000-0004-0000-0700-0000A00A0000}"/>
    <hyperlink ref="CF42" location="null!61:61" display="[VIP]_Gà Rán KFC_20-22Mar" xr:uid="{00000000-0004-0000-0700-0000A10A0000}"/>
    <hyperlink ref="CG42" location="null!61:61" display="[VIP]_Gà Rán KFC_20-22Mar" xr:uid="{00000000-0004-0000-0700-0000A20A0000}"/>
    <hyperlink ref="CH42" location="null!61:61" display="[VIP]_Gà Rán KFC_20-22Mar" xr:uid="{00000000-0004-0000-0700-0000A30A0000}"/>
    <hyperlink ref="CI42" location="null!61:61" display="[VIP]_Gà Rán KFC_20-22Mar 260106_Gà Rán KFC_31 cities" xr:uid="{00000000-0004-0000-0700-0000A40A0000}"/>
    <hyperlink ref="CJ42" location="null!G72" display="[SuperVIP]_McDonald's_Mar" xr:uid="{00000000-0004-0000-0700-0000A50A0000}"/>
    <hyperlink ref="CK42" location="null!G72" display="[SuperVIP]_McDonald's_Mar" xr:uid="{00000000-0004-0000-0700-0000A60A0000}"/>
    <hyperlink ref="CL42" location="null!G72" display="[SuperVIP]_McDonald's_Mar" xr:uid="{00000000-0004-0000-0700-0000A70A0000}"/>
    <hyperlink ref="CM42" location="null!G72" display="[SuperVIP]_McDonald's_Mar 251025_McDonald's_7 cities" xr:uid="{00000000-0004-0000-0700-0000A80A0000}"/>
    <hyperlink ref="CN42" location="null!101:101" display="[SJBP]_Lotteria DI_Mar" xr:uid="{00000000-0004-0000-0700-0000A90A0000}"/>
    <hyperlink ref="CO42" location="null!101:101" display="[SJBP]_Lotteria DI_Mar" xr:uid="{00000000-0004-0000-0700-0000AA0A0000}"/>
    <hyperlink ref="CP42" location="null!101:101" display="[SJBP]_Lotteria DI_Mar" xr:uid="{00000000-0004-0000-0700-0000AB0A0000}"/>
    <hyperlink ref="CQ42" location="null!101:101" display="[SJBP]_Lotteria DI_Mar 250424_Lotteria DI_32 cities" xr:uid="{00000000-0004-0000-0700-0000AC0A0000}"/>
    <hyperlink ref="CR42" location="null!68:68" display="[SJBP]_Cơm Thố Anh Nguyễn_Mar" xr:uid="{00000000-0004-0000-0700-0000AD0A0000}"/>
    <hyperlink ref="CS42" location="null!68:68" display="[SJBP]_Cơm Thố Anh Nguyễn_Mar" xr:uid="{00000000-0004-0000-0700-0000AE0A0000}"/>
    <hyperlink ref="CU42" location="null!68:68" display="[SJBP]_Cơm Thố Anh Nguyễn_Mar 250421_Cơm Thố Anh Nguyễn_13 cities" xr:uid="{00000000-0004-0000-0700-0000AF0A0000}"/>
    <hyperlink ref="CV42" location="null!141:141" display="[VIP]_Cơm Tấm Phúc Lộc Thọ_Mar" xr:uid="{00000000-0004-0000-0700-0000B00A0000}"/>
    <hyperlink ref="CW42" location="null!67:67" display="[SJBP]_Domino's Pizza_Mar" xr:uid="{00000000-0004-0000-0700-0000B10A0000}"/>
    <hyperlink ref="CX42" location="null!67:67" display="[SJBP]_Domino's Pizza_Mar" xr:uid="{00000000-0004-0000-0700-0000B20A0000}"/>
    <hyperlink ref="CY42" location="null!67:67" display="[SJBP]_Domino's Pizza_Mar 250116_Domino pizza_11 cities" xr:uid="{00000000-0004-0000-0700-0000B30A0000}"/>
    <hyperlink ref="CZ42" location="null!65:65" display="[VIP]_Cơm Thố Anh Nguyễn_16-29Mar" xr:uid="{00000000-0004-0000-0700-0000B40A0000}"/>
    <hyperlink ref="DA42" location="null!65:65" display="[VIP]_Cơm Thố Anh Nguyễn_16-29Mar" xr:uid="{00000000-0004-0000-0700-0000B50A0000}"/>
    <hyperlink ref="DC42" location="null!65:65" display="[VIP]_Cơm Thố Anh Nguyễn_16-29Mar 250421_Cơm Thố Anh Nguyễn_13 cities" xr:uid="{00000000-0004-0000-0700-0000B60A0000}"/>
    <hyperlink ref="DD42" location="null!G70" display="[SJBP]_Cheese Coffee_WC_Mar" xr:uid="{00000000-0004-0000-0700-0000B70A0000}"/>
    <hyperlink ref="DE42" location="null!G55" display="[VIP]_The Coffee House_25-27Mar" xr:uid="{00000000-0004-0000-0700-0000B80A0000}"/>
    <hyperlink ref="DH42" location="null!221:221" display="[Win 1]_Trà Sữa Mixue_Mar" xr:uid="{00000000-0004-0000-0700-0000B90A0000}"/>
    <hyperlink ref="DI42" location="null!221:221" display="[Win 1]_Trà Sữa Mixue_Mar" xr:uid="{00000000-0004-0000-0700-0000BA0A0000}"/>
    <hyperlink ref="DL42" location="null!66:66" display="[SJBP]_Gà Rán Popeyes_Mar" xr:uid="{00000000-0004-0000-0700-0000BB0A0000}"/>
    <hyperlink ref="DM42" location="null!66:66" display="[SJBP]_Gà Rán Popeyes_Mar" xr:uid="{00000000-0004-0000-0700-0000BC0A0000}"/>
    <hyperlink ref="DN42" location="null!66:66" display="[SJBP]_Gà Rán Popeyes_Mar" xr:uid="{00000000-0004-0000-0700-0000BD0A0000}"/>
    <hyperlink ref="DO42" location="null!66:66" display="[SJBP]_Gà Rán Popeyes_Mar 241231_Gà Rán Popeyes_9 cities" xr:uid="{00000000-0004-0000-0700-0000BE0A0000}"/>
    <hyperlink ref="DP42" location="null!103:103" display="[SJBP]_Pizza Hut_Mar" xr:uid="{00000000-0004-0000-0700-0000BF0A0000}"/>
    <hyperlink ref="DQ42" location="null!103:103" display="[SJBP]_Pizza Hut_Mar" xr:uid="{00000000-0004-0000-0700-0000C00A0000}"/>
    <hyperlink ref="DR42" location="null!103:103" display="[SJBP]_Pizza Hut_Mar" xr:uid="{00000000-0004-0000-0700-0000C10A0000}"/>
    <hyperlink ref="DS42" location="null!103:103" display="[SJBP]_Pizza Hut_Mar 260106_Pizza Hut_21 cities" xr:uid="{00000000-0004-0000-0700-0000C20A0000}"/>
    <hyperlink ref="DT42" location="null!G175" display="[SJBP]_The Coffee House_1đ" xr:uid="{00000000-0004-0000-0700-0000C30A0000}"/>
    <hyperlink ref="DU42" location="null!G175" display="[SJBP]_The Coffee House_1đ" xr:uid="{00000000-0004-0000-0700-0000C40A0000}"/>
    <hyperlink ref="DW42" location="null!G175" display="[SJBP]_The Coffee House_1đ 251014_The Coffee House_8 cities" xr:uid="{00000000-0004-0000-0700-0000C50A0000}"/>
    <hyperlink ref="EC42" location="null!195:195" display="[VIP]_Cơm Thố Anh Nguyễn_1-19Apr" xr:uid="{00000000-0004-0000-0700-0000C60A0000}"/>
    <hyperlink ref="ED42" location="null!195:195" display="[VIP]_Cơm Thố Anh Nguyễn_1-19Apr" xr:uid="{00000000-0004-0000-0700-0000C70A0000}"/>
    <hyperlink ref="EF42" location="null!195:195" display="[VIP]_Cơm Thố Anh Nguyễn_1-19Apr 250421_Cơm Thố Anh Nguyễn_13 cities" xr:uid="{00000000-0004-0000-0700-0000C80A0000}"/>
    <hyperlink ref="EG42" location="null!186:186" display="[SuperVIP]_Gà Rán Popeyes_1-5Apr" xr:uid="{00000000-0004-0000-0700-0000C90A0000}"/>
    <hyperlink ref="EH42" location="null!186:186" display="[SuperVIP]_Gà Rán Popeyes_1-5Apr" xr:uid="{00000000-0004-0000-0700-0000CA0A0000}"/>
    <hyperlink ref="EI42" location="null!186:186" display="[SuperVIP]_Gà Rán Popeyes_1-5Apr" xr:uid="{00000000-0004-0000-0700-0000CB0A0000}"/>
    <hyperlink ref="EJ42" location="null!186:186" display="[SuperVIP]_Gà Rán Popeyes_1-5Apr 241231_Gà Rán Popeyes_9 cities" xr:uid="{00000000-0004-0000-0700-0000CC0A0000}"/>
    <hyperlink ref="EK42" location="null!180:180" display="[SuperVIP]_Gà Rán KFC_3-16Apr" xr:uid="{00000000-0004-0000-0700-0000CD0A0000}"/>
    <hyperlink ref="EL42" location="null!180:180" display="[SuperVIP]_Gà Rán KFC_3-16Apr" xr:uid="{00000000-0004-0000-0700-0000CE0A0000}"/>
    <hyperlink ref="EM42" location="null!180:180" display="[SuperVIP]_Gà Rán KFC_3-16Apr" xr:uid="{00000000-0004-0000-0700-0000CF0A0000}"/>
    <hyperlink ref="EN42" location="null!180:180" display="[SuperVIP]_Gà Rán KFC_3-16Apr 260106_Gà Rán KFC_31 cities" xr:uid="{00000000-0004-0000-0700-0000D00A0000}"/>
    <hyperlink ref="EW42" location="null!80:80" display="[SJBP]_Gà Rán KFC_CUPC1" xr:uid="{00000000-0004-0000-0700-0000D10A0000}"/>
    <hyperlink ref="EX42" location="null!80:80" display="[SJBP]_Gà Rán KFC_CUPC1" xr:uid="{00000000-0004-0000-0700-0000D20A0000}"/>
    <hyperlink ref="EY42" location="null!80:80" display="[SJBP]_Gà Rán KFC_CUPC1" xr:uid="{00000000-0004-0000-0700-0000D30A0000}"/>
    <hyperlink ref="EZ42" location="null!80:80" display="[SJBP]_Gà Rán KFC_CUPC1 260106_Gà Rán KFC_31 cities" xr:uid="{00000000-0004-0000-0700-0000D40A0000}"/>
    <hyperlink ref="FE42" location="null!183:183" display="[VIP]_Lotteria DI_6-9Apr" xr:uid="{00000000-0004-0000-0700-0000D50A0000}"/>
    <hyperlink ref="FF42" location="null!183:183" display="[VIP]_Lotteria DI_6-9Apr" xr:uid="{00000000-0004-0000-0700-0000D60A0000}"/>
    <hyperlink ref="FG42" location="null!183:183" display="[VIP]_Lotteria DI_6-9Apr" xr:uid="{00000000-0004-0000-0700-0000D70A0000}"/>
    <hyperlink ref="FH42" location="null!183:183" display="[VIP]_Lotteria DI_6-9Apr 260116_Lotteria_41 cities" xr:uid="{00000000-0004-0000-0700-0000D80A0000}"/>
    <hyperlink ref="FI42" location="null!192:192" display="[SuperVIP]_McDonald's_10-12Apr" xr:uid="{00000000-0004-0000-0700-0000D90A0000}"/>
    <hyperlink ref="GC42" location="null!G168" display="[SuperVIP]_Highlands Coffee_13-17Apr" xr:uid="{00000000-0004-0000-0700-0000DA0A0000}"/>
    <hyperlink ref="GD42" location="null!195:195" display="[VIP]_Cơm Thố Anh Nguyễn_1-19Apr" xr:uid="{00000000-0004-0000-0700-0000DB0A0000}"/>
    <hyperlink ref="GK42" location="null!195:195" display="[VIP]_Cơm Thố Anh Nguyễn_1-19Apr" xr:uid="{00000000-0004-0000-0700-0000DC0A0000}"/>
    <hyperlink ref="GL42" location="null!195:195" display="[VIP]_Cơm Thố Anh Nguyễn_1-19Apr" xr:uid="{00000000-0004-0000-0700-0000DD0A0000}"/>
    <hyperlink ref="GN42" location="null!195:195" display="[VIP]_Cơm Thố Anh Nguyễn_1-19Apr 250421_Cơm Thố Anh Nguyễn_13 cities" xr:uid="{00000000-0004-0000-0700-0000DE0A0000}"/>
    <hyperlink ref="GO42" location="null!193:193" display="[VIP]_McDonald's_17-19Apr" xr:uid="{00000000-0004-0000-0700-0000DF0A0000}"/>
    <hyperlink ref="GS42" r:id="rId516" location="gid=1258946380&amp;range=237:237" xr:uid="{00000000-0004-0000-0700-0000E00A0000}"/>
    <hyperlink ref="GT42" r:id="rId517" location="gid=1258946380&amp;range=237:237" xr:uid="{00000000-0004-0000-0700-0000E10A0000}"/>
    <hyperlink ref="GW42" location="null!G169" display="[SuperVIP]_Highlands Coffee_20-24Apr" xr:uid="{00000000-0004-0000-0700-0000E20A0000}"/>
    <hyperlink ref="GX42" location="null!G169" display="[SuperVIP]_Highlands Coffee_20-24Apr" xr:uid="{00000000-0004-0000-0700-0000E30A0000}"/>
    <hyperlink ref="GY42" location="null!G169" display="[SuperVIP]_Highlands Coffee_20-24Apr" xr:uid="{00000000-0004-0000-0700-0000E40A0000}"/>
    <hyperlink ref="GZ42" location="null!G169" display="[SuperVIP]_Highlands Coffee_20-24Apr 260106_Highlands Coffee_41 cities" xr:uid="{00000000-0004-0000-0700-0000E50A0000}"/>
    <hyperlink ref="HM42" location="null!184:184" display="[SuperVIP]_Lotteria DI_23-26Apr" xr:uid="{00000000-0004-0000-0700-0000E60A0000}"/>
    <hyperlink ref="HN42" location="null!184:184" display="[SuperVIP]_Lotteria DI_23-26Apr" xr:uid="{00000000-0004-0000-0700-0000E70A0000}"/>
    <hyperlink ref="HO42" location="null!184:184" display="[SuperVIP]_Lotteria DI_23-26Apr" xr:uid="{00000000-0004-0000-0700-0000E80A0000}"/>
    <hyperlink ref="HP42" location="null!184:184" display="[SuperVIP]_Lotteria DI_23-26Apr 260116_Lotteria_41 cities" xr:uid="{00000000-0004-0000-0700-0000E90A0000}"/>
    <hyperlink ref="HQ42" location="null!190:190" display="[SuperVIP]_Pizza Hut_10-26Apr" xr:uid="{00000000-0004-0000-0700-0000EA0A0000}"/>
    <hyperlink ref="HR42" location="null!190:190" display="[SuperVIP]_Pizza Hut_10-26Apr" xr:uid="{00000000-0004-0000-0700-0000EB0A0000}"/>
    <hyperlink ref="HS42" location="null!190:190" display="[SuperVIP]_Pizza Hut_10-26Apr" xr:uid="{00000000-0004-0000-0700-0000EC0A0000}"/>
    <hyperlink ref="HT42" location="null!190:190" display="[SuperVIP]_Pizza Hut_10-26Apr 260106_Pizza Hut_21 cities" xr:uid="{00000000-0004-0000-0700-0000ED0A0000}"/>
    <hyperlink ref="F43" location="null!10:10" display="[Combo 1]_Trà Sữa May Cha_Mar" xr:uid="{00000000-0004-0000-0700-0000EE0A0000}"/>
    <hyperlink ref="G43" location="null!10:10" display="[Combo 1]_Trà Sữa May Cha_Mar_BD,BH,CT, Hue, DL" xr:uid="{00000000-0004-0000-0700-0000EF0A0000}"/>
    <hyperlink ref="H43" location="null!G40" display="[SuperVIP]_Phê La_2-4Mar" xr:uid="{00000000-0004-0000-0700-0000F00A0000}"/>
    <hyperlink ref="J43" location="null!10:10" display="[Combo 1]_Trà Sữa May Cha_Mar" xr:uid="{00000000-0004-0000-0700-0000F10A0000}"/>
    <hyperlink ref="K43" location="null!10:10" display="[Combo 1]_Trà Sữa May Cha_Mar_BD,BH,CT, Hue, DL" xr:uid="{00000000-0004-0000-0700-0000F20A0000}"/>
    <hyperlink ref="L43" location="null!62:62" display="[VIP]_Gà Rán Popeyes_2-5Mar" xr:uid="{00000000-0004-0000-0700-0000F30A0000}"/>
    <hyperlink ref="M43" location="null!68:68" display="[SJBP]_Cơm Thố Anh Nguyễn_Mar" xr:uid="{00000000-0004-0000-0700-0000F40A0000}"/>
    <hyperlink ref="N43" location="null!102:102" display="[SJBP]_McDonald's_Mar" xr:uid="{00000000-0004-0000-0700-0000F50A0000}"/>
    <hyperlink ref="O43" location="null!101:101" display="[SJBP]_Lotteria DI_Mar" xr:uid="{00000000-0004-0000-0700-0000F60A0000}"/>
    <hyperlink ref="P43" location="null!92:92" display="[Combo 1]_Trà Sữa Sekai_Mar" xr:uid="{00000000-0004-0000-0700-0000F70A0000}"/>
    <hyperlink ref="Q43" location="null!G54" display="[VIP]_The Coffee House_4-6.3" xr:uid="{00000000-0004-0000-0700-0000F80A0000}"/>
    <hyperlink ref="T43" location="null!76:76" display="[Combo 1]_Rau Má Mix_Mar" xr:uid="{00000000-0004-0000-0700-0000F90A0000}"/>
    <hyperlink ref="U43" location="null!97:97" display="[Combo 1]_Trà Sữa Winggo - Trà Sữa Kem Trứng Nướng, Trà Hoa Quả &amp; Matcha_Mar" xr:uid="{00000000-0004-0000-0700-0000FA0A0000}"/>
    <hyperlink ref="W43" location="null!G98" display="[VIP]_Cà Phê Muối Chú Long_3-8.3 260202_Cà Phê Muối Chú Long_16 cities" xr:uid="{00000000-0004-0000-0700-0000FB0A0000}"/>
    <hyperlink ref="X43" location="null!30:30" display="[Combo 1]_Cơm Tấm Phúc Lộc Thọ_Mar" xr:uid="{00000000-0004-0000-0700-0000FC0A0000}"/>
    <hyperlink ref="Y43" location="null!97:97" display="[Combo 1]_Trà Sữa Winggo - Trà Sữa Kem Trứng Nướng, Trà Hoa Quả &amp; Matcha_Mar" xr:uid="{00000000-0004-0000-0700-0000FD0A0000}"/>
    <hyperlink ref="AB43" location="null!91:91" display="[Combo 1]_Milo Dầm TUTIMI_Mar" xr:uid="{00000000-0004-0000-0700-0000FE0A0000}"/>
    <hyperlink ref="AC43" location="null!27:27" display="[Combo 1]_Mokchang - Đồ Ăn Hàn Quốc_Mar.06" xr:uid="{00000000-0004-0000-0700-0000FF0A0000}"/>
    <hyperlink ref="AF43" location="null!30:30" display="[Combo 1]_Cơm Tấm Phúc Lộc Thọ_Mar" xr:uid="{00000000-0004-0000-0700-0000000B0000}"/>
    <hyperlink ref="AG43" location="null!68:68" display="[SJBP]_Cơm Thố Anh Nguyễn_Mar" xr:uid="{00000000-0004-0000-0700-0000010B0000}"/>
    <hyperlink ref="AH43" location="null!G132" display=" [SJBP]_Highlands Coffee_8.3" xr:uid="{00000000-0004-0000-0700-0000020B0000}"/>
    <hyperlink ref="AI43" location="null!68:68" display="[SJBP]_Cơm Thố Anh Nguyễn_Mar 250421_Cơm Thố Anh Nguyễn_13 cities" xr:uid="{00000000-0004-0000-0700-0000030B0000}"/>
    <hyperlink ref="AJ43" location="null!79:79" display="[Combo 1]_Olong Châu_Mar" xr:uid="{00000000-0004-0000-0700-0000040B0000}"/>
    <hyperlink ref="AN43" location="null!118:118" display="[Combo 1]_Kem Bơ - Trái Cây Tô &amp; Ăn Vặt_Mar" xr:uid="{00000000-0004-0000-0700-0000050B0000}"/>
    <hyperlink ref="AO43" location="null!7:7" display="[Combo 1]_Ding Tea_Mar" xr:uid="{00000000-0004-0000-0700-0000060B0000}"/>
    <hyperlink ref="AP43" location="null!G70" display="[SJBP]_Cheese Coffee_WC_Mar" xr:uid="{00000000-0004-0000-0700-0000070B0000}"/>
    <hyperlink ref="AR43" location="null!9:9" display="[Combo 1]_Trà Sữa May Cha_Mar" xr:uid="{00000000-0004-0000-0700-0000080B0000}"/>
    <hyperlink ref="AS43" location="null!7:7" display="[Combo 1]_Ding Tea_Mar" xr:uid="{00000000-0004-0000-0700-0000090B0000}"/>
    <hyperlink ref="AT43" location="null!9:9" display="[Combo 1]_Trà Sữa May Cha_Mar" xr:uid="{00000000-0004-0000-0700-00000A0B0000}"/>
    <hyperlink ref="AU43" location="null!9:9" display="[Combo 1]_Trà Sữa May Cha_Mar_BD,CT,AG,TG,BH,LA,KG,DL,Hue" xr:uid="{00000000-0004-0000-0700-00000B0B0000}"/>
    <hyperlink ref="AV43" location="null!76:76" display="[Combo 1]_Rau Má Mix_Mar" xr:uid="{00000000-0004-0000-0700-00000C0B0000}"/>
    <hyperlink ref="AZ43" location="null!76:76" display="[Combo 1]_Rau Má Mix_Mar" xr:uid="{00000000-0004-0000-0700-00000D0B0000}"/>
    <hyperlink ref="BA43" r:id="rId518" location="gid=1258946380&amp;range=110:110" xr:uid="{00000000-0004-0000-0700-00000E0B0000}"/>
    <hyperlink ref="BD43" location="null!84:84" display="[Combo 1]_Sukiya - Cơm Bò Hầm &amp; Mì Ramen_Mar" xr:uid="{00000000-0004-0000-0700-00000F0B0000}"/>
    <hyperlink ref="BE43" location="null!86:86" display="[Combo 1]_Al Fresco's_Mar" xr:uid="{00000000-0004-0000-0700-0000100B0000}"/>
    <hyperlink ref="BF43" location="null!11:11" display="[Combo 1]_Trà Sữa May Cha_Mar" xr:uid="{00000000-0004-0000-0700-0000110B0000}"/>
    <hyperlink ref="BG43" location="null!11:11" display="[Combo 1]_Trà Sữa May Cha_Mar_BD,BH,CT,Hue,DL" xr:uid="{00000000-0004-0000-0700-0000120B0000}"/>
    <hyperlink ref="BH43" location="null!91:91" display="[Combo 1]_Milo Dầm TUTIMI_Mar" xr:uid="{00000000-0004-0000-0700-0000130B0000}"/>
    <hyperlink ref="BI43" r:id="rId519" location="gid=1258946380&amp;range=110:110" xr:uid="{00000000-0004-0000-0700-0000140B0000}"/>
    <hyperlink ref="BJ43" location="null!11:11" display="[Combo 1]_Trà Sữa May Cha_Mar" xr:uid="{00000000-0004-0000-0700-0000150B0000}"/>
    <hyperlink ref="BK43" location="null!11:11" display="[Combo 1]_Trà Sữa May Cha_Mar_BD,BH,CT,Hue,DL" xr:uid="{00000000-0004-0000-0700-0000160B0000}"/>
    <hyperlink ref="BL43" location="null!118:118" display="[Combo 1]_Kem Bơ - Trái Cây Tô &amp; Ăn Vặt_Mar" xr:uid="{00000000-0004-0000-0700-0000170B0000}"/>
    <hyperlink ref="BP43" location="null!115:115" display="[Combo 1]_Bún Bò 1991_Mar" xr:uid="{00000000-0004-0000-0700-0000180B0000}"/>
    <hyperlink ref="BQ43" location="null!7:7" display="[Combo 1]_Ding Tea_Mar" xr:uid="{00000000-0004-0000-0700-0000190B0000}"/>
    <hyperlink ref="BT43" location="null!103:103" display="[SJBP]_Pizza Hut_Mar" xr:uid="{00000000-0004-0000-0700-00001A0B0000}"/>
    <hyperlink ref="BU43" location="null!7:7" display="[Combo 1]_Ding Tea_Mar" xr:uid="{00000000-0004-0000-0700-00001B0B0000}"/>
    <hyperlink ref="CB43" location="null!G74" display="[VIP]_Pizza Hut_Mar" xr:uid="{00000000-0004-0000-0700-00001C0B0000}"/>
    <hyperlink ref="CC43" location="null!88:88" display="[Combo 1]_The Alley_Mar" xr:uid="{00000000-0004-0000-0700-00001D0B0000}"/>
    <hyperlink ref="CF43" location="null!92:92" display="[Combo 1]_Trà Sữa Sekai_Mar" xr:uid="{00000000-0004-0000-0700-00001E0B0000}"/>
    <hyperlink ref="CG43" location="null!28:28" display="[Combo 1]_Mokchang - Đồ Ăn Hàn Quốc_Mar.21" xr:uid="{00000000-0004-0000-0700-00001F0B0000}"/>
    <hyperlink ref="CH43" location="null!G201" display="[SJBP]_Highlands Coffee_-50k" xr:uid="{00000000-0004-0000-0700-0000200B0000}"/>
    <hyperlink ref="CI43" location="null!G201" display="[SJBP]_Highlands Coffee_-50k 260106_Highlands Coffee_41 cities" xr:uid="{00000000-0004-0000-0700-0000210B0000}"/>
    <hyperlink ref="CJ43" location="null!8:8" display="[Win 1]_Trà Sữa May Cha_Mar" xr:uid="{00000000-0004-0000-0700-0000220B0000}"/>
    <hyperlink ref="CL43" location="null!8:8" display="[Win 1]_Trà Sữa May Cha_Mar" xr:uid="{00000000-0004-0000-0700-0000230B0000}"/>
    <hyperlink ref="CM43" location="null!8:8" display="[Win 1]_Trà Sữa May Cha_Mar_BD,CT,AG,TG,BH,LA,KG,DL,Hue" xr:uid="{00000000-0004-0000-0700-0000240B0000}"/>
    <hyperlink ref="CN43" location="null!118:118" display="[Combo 1]_Kem Bơ - Trái Cây Tô &amp; Ăn Vặt_Mar" xr:uid="{00000000-0004-0000-0700-0000250B0000}"/>
    <hyperlink ref="CR43" location="null!118:118" display="[Combo 1]_Kem Bơ - Trái Cây Tô &amp; Ăn Vặt_Mar" xr:uid="{00000000-0004-0000-0700-0000260B0000}"/>
    <hyperlink ref="CS43" location="null!67:67" display="[SJBP]_Domino's Pizza_Mar" xr:uid="{00000000-0004-0000-0700-0000270B0000}"/>
    <hyperlink ref="CV43" location="null!112:112" display="[Combo 1]_Matcha Vibe - Tiệm Trà Nhật Bản_Mar" xr:uid="{00000000-0004-0000-0700-0000280B0000}"/>
    <hyperlink ref="CW43" location="null!124:124" display="[Combo 1]_Guu Chicken - Gà Rán &amp; Cơm Gà_Mar" xr:uid="{00000000-0004-0000-0700-0000290B0000}"/>
    <hyperlink ref="CZ43" location="null!122:122" display="[Combo 1]_Trà Sữa Dhi_Mar" xr:uid="{00000000-0004-0000-0700-00002A0B0000}"/>
    <hyperlink ref="DD43" location="null!9:9" display="[Combo 1]_Trà Sữa May Cha_Mar" xr:uid="{00000000-0004-0000-0700-00002B0B0000}"/>
    <hyperlink ref="DF43" location="null!9:9" display="[Combo 1]_Trà Sữa May Cha_Mar" xr:uid="{00000000-0004-0000-0700-00002C0B0000}"/>
    <hyperlink ref="DG43" location="null!9:9" display="[Combo 1]_Trà Sữa May Cha_Mar_BD,CT,AG,TG,BH,LA,KG,DL,Hue" xr:uid="{00000000-0004-0000-0700-00002D0B0000}"/>
    <hyperlink ref="DH43" location="null!206:206" display="[Combo 1]_Busan Korean Food_Mar" xr:uid="{00000000-0004-0000-0700-00002E0B0000}"/>
    <hyperlink ref="DL43" location="null!9:9" display="[Combo 1]_Trà Sữa May Cha_Mar" xr:uid="{00000000-0004-0000-0700-00002F0B0000}"/>
    <hyperlink ref="DN43" location="null!9:9" display="[Combo 1]_Trà Sữa May Cha_Mar" xr:uid="{00000000-0004-0000-0700-0000300B0000}"/>
    <hyperlink ref="DO43" location="null!9:9" display="[Combo 1]_Trà Sữa May Cha_Mar_BD,CT,AG,TG,BH,LA,KG,DL,Hue" xr:uid="{00000000-0004-0000-0700-0000310B0000}"/>
    <hyperlink ref="DP43" location="null!126:126" display="[Combo 1]_Trà Sữa GMi - Coffee &amp; Tea_Mar" xr:uid="{00000000-0004-0000-0700-0000320B0000}"/>
    <hyperlink ref="DT43" location="null!205:205" display="[Combo 1]_Trung Nguyên - Việt Nam_Mar" xr:uid="{00000000-0004-0000-0700-0000330B0000}"/>
    <hyperlink ref="DY43" location="null!171:171" display="[Combo 1]_Rau Má Mix_Apr" xr:uid="{00000000-0004-0000-0700-0000340B0000}"/>
    <hyperlink ref="EA43" location="null!202:202" display="[Combo 1]_Trà Sữa May Cha_Apr.50%" xr:uid="{00000000-0004-0000-0700-0000350B0000}"/>
    <hyperlink ref="EB43" location="null!202:202" display="[Combo 1]_Trà Sữa May Cha_Apr.50%_BD,CT,AG,TG,BH,LA,KG,DL,Hue" xr:uid="{00000000-0004-0000-0700-0000360B0000}"/>
    <hyperlink ref="EC43" location="null!203:203" display="[Combo 1]_Trà Sữa May Cha_Apr.30%" xr:uid="{00000000-0004-0000-0700-0000370B0000}"/>
    <hyperlink ref="EG43" location="null!245:245" display="[Combo Custom]_Milo Dầm TUTIMI_Apr.6.03" xr:uid="{00000000-0004-0000-0700-0000380B0000}"/>
    <hyperlink ref="EH43" location="null!235:235" display="[Combo 1]_Mokchang - Đồ Ăn Hàn Quốc_Apr" xr:uid="{00000000-0004-0000-0700-0000390B0000}"/>
    <hyperlink ref="EK43" location="null!G145" display="[VIP]_Tocotoco_Apr" xr:uid="{00000000-0004-0000-0700-00003A0B0000}"/>
    <hyperlink ref="EL43" location="null!G239" display="[VIP]_Cheese Coffee_BOGO_Apr" xr:uid="{00000000-0004-0000-0700-00003B0B0000}"/>
    <hyperlink ref="EM43" location="null!G239" display="[VIP]_Cheese Coffee_BOGO_Apr" xr:uid="{00000000-0004-0000-0700-00003C0B0000}"/>
    <hyperlink ref="EO43" location="null!245:245" display="[Combo Custom]_Milo Dầm TUTIMI_Apr.6.03" xr:uid="{00000000-0004-0000-0700-00003D0B0000}"/>
    <hyperlink ref="EP43" location="null!235:235" display="[Combo 1]_Mokchang - Đồ Ăn Hàn Quốc_Apr" xr:uid="{00000000-0004-0000-0700-00003E0B0000}"/>
    <hyperlink ref="ES43" location="null!G151" display="[VIP]_Gong Cha_6-8Apr" xr:uid="{00000000-0004-0000-0700-00003F0B0000}"/>
    <hyperlink ref="ET43" location="null!G151" display="[VIP]_Gong Cha_6-8Apr" xr:uid="{00000000-0004-0000-0700-0000400B0000}"/>
    <hyperlink ref="EV43" location="null!G151" display="[VIP]_Gong Cha_6-8Apr 260109_Gong Cha_7 cities" xr:uid="{00000000-0004-0000-0700-0000410B0000}"/>
    <hyperlink ref="EW43" location="null!245:245" display="[Combo Custom]_Milo Dầm TUTIMI_Apr.6.03" xr:uid="{00000000-0004-0000-0700-0000420B0000}"/>
    <hyperlink ref="FA43" location="null!214:214" display="[Combo 1]_Bún Bò 1991_Apr" xr:uid="{00000000-0004-0000-0700-0000430B0000}"/>
    <hyperlink ref="FB43" location="null!195:195" display="[VIP]_Cơm Thố Anh Nguyễn_1-19Apr" xr:uid="{00000000-0004-0000-0700-0000440B0000}"/>
    <hyperlink ref="FD43" location="null!195:195" display="[VIP]_Cơm Thố Anh Nguyễn_1-19Apr" xr:uid="{00000000-0004-0000-0700-0000450B0000}"/>
    <hyperlink ref="FE43" location="null!218:218" display="[Combo 1]_Kem Bơ - Trái Cây Tô &amp; Ăn Vặt_Apr" xr:uid="{00000000-0004-0000-0700-0000460B0000}"/>
    <hyperlink ref="FF43" location="null!199:199" display="[Combo 1]_Ding Tea_Apr" xr:uid="{00000000-0004-0000-0700-0000470B0000}"/>
    <hyperlink ref="FI43" location="null!G143" display="[SuperVIP]_Trà Sữa May Cha_Apr " xr:uid="{00000000-0004-0000-0700-0000480B0000}"/>
    <hyperlink ref="FK43" location="null!G143" display="[SuperVIP]_Trà Sữa May Cha_Apr " xr:uid="{00000000-0004-0000-0700-0000490B0000}"/>
    <hyperlink ref="FL43" location="null!G143" display="[SuperVIP]_Trà Sữa May Cha_Apr  260106_Trà Sữa May Cha_9 cities" xr:uid="{00000000-0004-0000-0700-00004A0B0000}"/>
    <hyperlink ref="FM43" location="null!227:227" display="[Combo 1]_Bún Đậu Homemade_Apr" xr:uid="{00000000-0004-0000-0700-00004B0B0000}"/>
    <hyperlink ref="FQ43" location="null!216:216" display="[Combo 1]_Sukiya - Cơm Bò Hầm &amp; Mì Ramen_Apr" xr:uid="{00000000-0004-0000-0700-00004C0B0000}"/>
    <hyperlink ref="FU43" location="null!218:218" display="[Combo 1]_Kem Bơ - Trái Cây Tô &amp; Ăn Vặt_Apr" xr:uid="{00000000-0004-0000-0700-00004D0B0000}"/>
    <hyperlink ref="FY43" location="null!203:203" display="[Combo 1]_Trà Sữa May Cha_Apr.30%" xr:uid="{00000000-0004-0000-0700-00004E0B0000}"/>
    <hyperlink ref="FZ43" location="null!233:233" display="[Combo 1]_Matcha Vibe - Tiệm Trà Nhật Bản_Apr" xr:uid="{00000000-0004-0000-0700-00004F0B0000}"/>
    <hyperlink ref="GD43" location="null!226:226" display="[Alacarte]_Guu Chicken - Gà Rán &amp; Cơm Gà_Apr" xr:uid="{00000000-0004-0000-0700-0000500B0000}"/>
    <hyperlink ref="GE43" location="null!G165" display=" [VIP]_The Coffee House_13-15Apr" xr:uid="{00000000-0004-0000-0700-0000510B0000}"/>
    <hyperlink ref="GF43" location="null!G165" display="[VIP]_The Coffee House_13-15Apr 251014_The Coffee House_8 cities" xr:uid="{00000000-0004-0000-0700-0000520B0000}"/>
    <hyperlink ref="GG43" location="null!218:218" display="[Combo 1]_Kem Bơ - Trái Cây Tô &amp; Ăn Vặt_Apr" xr:uid="{00000000-0004-0000-0700-0000530B0000}"/>
    <hyperlink ref="GK43" location="null!174:174" display="[Combo 1]_Olong Châu_Apr" xr:uid="{00000000-0004-0000-0700-0000540B0000}"/>
    <hyperlink ref="GP43" location="null!243:243" display="[Combo 1]_KOMBO - Cơm Niêu Singapore_Apr" xr:uid="{00000000-0004-0000-0700-0000550B0000}"/>
    <hyperlink ref="GT43" location="null!236:236" display="[Combo 1]_Mokchang - Đồ Ăn Hàn Quốc_Apr" xr:uid="{00000000-0004-0000-0700-0000560B0000}"/>
    <hyperlink ref="GW43" location="null!171:171" display="[Combo 1]_Rau Má Mix_Apr" xr:uid="{00000000-0004-0000-0700-0000570B0000}"/>
    <hyperlink ref="HE43" location="null!258:258" display="[Combo 1]_Bánh Mì Bà Huynh - Cống Quỳnh_Apr" xr:uid="{00000000-0004-0000-0700-0000580B0000}"/>
    <hyperlink ref="HF43" location="null!255:255" display="[Combo 1]_The Alley_Apr" xr:uid="{00000000-0004-0000-0700-0000590B0000}"/>
    <hyperlink ref="HI43" location="null!171:171" display="[Combo 1]_Rau Má Mix_Apr" xr:uid="{00000000-0004-0000-0700-00005A0B0000}"/>
    <hyperlink ref="HJ43" location="null!234:234" display="[Combo 1]_Trà Sữa Winggo - Trà Sữa Kem Trứng Nướng, Trà Hoa Quả &amp; Matcha_Apr" xr:uid="{00000000-0004-0000-0700-00005B0B0000}"/>
    <hyperlink ref="HM43" location="null!174:174" display="[Combo 1]_Olong Châu_Apr" xr:uid="{00000000-0004-0000-0700-00005C0B0000}"/>
    <hyperlink ref="HN43" location="null!255:255" display="[Combo 1]_The Alley_Apr" xr:uid="{00000000-0004-0000-0700-00005D0B0000}"/>
    <hyperlink ref="HV43" location="null!234:234" display="[Combo 1]_Trà Sữa Winggo - Trà Sữa Kem Trứng Nướng, Trà Hoa Quả &amp; Matcha_Apr" xr:uid="{00000000-0004-0000-0700-00005E0B0000}"/>
    <hyperlink ref="HY43" location="null!203:203" display="[Combo 1]_Trà Sữa May Cha_Apr.30%" xr:uid="{00000000-0004-0000-0700-00005F0B0000}"/>
    <hyperlink ref="IC43" location="null!248:248" display="[Combo Custom]_Milo Dầm TUTIMI_Apr.6.20" xr:uid="{00000000-0004-0000-0700-0000600B0000}"/>
    <hyperlink ref="IG43" location="null!202:202" display="[Combo 1]_Trà Sữa May Cha_Apr.50%" xr:uid="{00000000-0004-0000-0700-0000610B0000}"/>
    <hyperlink ref="II43" location="null!202:202" display="[Combo 1]_Trà Sữa May Cha_Apr.50%" xr:uid="{00000000-0004-0000-0700-0000620B0000}"/>
    <hyperlink ref="IJ43" location="null!202:202" display="[Combo 1]_Trà Sữa May Cha_Apr.50%_BD,CT,AG,TG,BH,LA,KG,DL,Hue" xr:uid="{00000000-0004-0000-0700-0000630B0000}"/>
    <hyperlink ref="IK43" location="null!202:202" display="[Combo 1]_Trà Sữa May Cha_Apr.50%" xr:uid="{00000000-0004-0000-0700-0000640B0000}"/>
    <hyperlink ref="IM43" location="null!202:202" display="[Combo 1]_Trà Sữa May Cha_Apr.50%" xr:uid="{00000000-0004-0000-0700-0000650B0000}"/>
    <hyperlink ref="IN43" location="null!202:202" display="[Combo 1]_Trà Sữa May Cha_Apr.50%_BD,CT,AG,TG,BH,LA,KG,DL,Hue" xr:uid="{00000000-0004-0000-0700-0000660B0000}"/>
    <hyperlink ref="D44" location="null!G71" display="[VIP]_McDonald's_Mar" xr:uid="{00000000-0004-0000-0700-0000670B0000}"/>
    <hyperlink ref="E44" location="null!G71" display="[VIP]_McDonald's_Mar" xr:uid="{00000000-0004-0000-0700-0000680B0000}"/>
    <hyperlink ref="F44" location="null!G71" display="[VIP]_McDonald's_Mar" xr:uid="{00000000-0004-0000-0700-0000690B0000}"/>
    <hyperlink ref="G44" location="null!G71" display="[VIP]_McDonald's_Mar  251025_McDonald's_7 cities" xr:uid="{00000000-0004-0000-0700-00006A0B0000}"/>
    <hyperlink ref="L44" location="null!G52" display="[VIP]_Cheese Coffee_BOGO_Mar" xr:uid="{00000000-0004-0000-0700-00006B0B0000}"/>
    <hyperlink ref="M44" location="null!G52" display="[VIP]_Cheese Coffee_BOGO_Mar" xr:uid="{00000000-0004-0000-0700-00006C0B0000}"/>
    <hyperlink ref="N44" location="null!G52" display="[VIP]_Cheese Coffee_BOGO_Mar" xr:uid="{00000000-0004-0000-0700-00006D0B0000}"/>
    <hyperlink ref="T44" location="null!92:92" display="[Combo 1]_Trà Sữa Sekai_Mar" xr:uid="{00000000-0004-0000-0700-00006E0B0000}"/>
    <hyperlink ref="U44" location="null!G54" display="[VIP]_The Coffee House_4-6.3" xr:uid="{00000000-0004-0000-0700-00006F0B0000}"/>
    <hyperlink ref="X44" location="null!76:76" display="[Combo 1]_Rau Má Mix_Mar" xr:uid="{00000000-0004-0000-0700-0000700B0000}"/>
    <hyperlink ref="Y44" location="null!27:27" display="[Combo 1]_Mokchang - Đồ Ăn Hàn Quốc_Mar.06" xr:uid="{00000000-0004-0000-0700-0000710B0000}"/>
    <hyperlink ref="AB44" location="null!G98" display="[VIP]_Cà Phê Muối Chú Long_3-8.3" xr:uid="{00000000-0004-0000-0700-0000720B0000}"/>
    <hyperlink ref="AC44" location="null!G98" display="[VIP]_Cà Phê Muối Chú Long_3-8.3" xr:uid="{00000000-0004-0000-0700-0000730B0000}"/>
    <hyperlink ref="AD44" location="null!G98" display="[VIP]_Cà Phê Muối Chú Long_3-8.3" xr:uid="{00000000-0004-0000-0700-0000740B0000}"/>
    <hyperlink ref="AE44" location="null!G98" display="[VIP]_Cà Phê Muối Chú Long_3-8.3 260202_Cà Phê Muối Chú Long_16 cities" xr:uid="{00000000-0004-0000-0700-0000750B0000}"/>
    <hyperlink ref="AF44" location="null!91:91" display="[Combo 1]_Milo Dầm TUTIMI_Mar" xr:uid="{00000000-0004-0000-0700-0000760B0000}"/>
    <hyperlink ref="AG44" location="null!G134" display="[VIP]_Tocotoco_8.3" xr:uid="{00000000-0004-0000-0700-0000770B0000}"/>
    <hyperlink ref="AI44" location="null!G132" display=" [SJBP]_Highlands Coffee_8.3" xr:uid="{00000000-0004-0000-0700-0000780B0000}"/>
    <hyperlink ref="AJ44" location="null!118:118" display="[Combo 1]_Kem Bơ - Trái Cây Tô &amp; Ăn Vặt_Mar" xr:uid="{00000000-0004-0000-0700-0000790B0000}"/>
    <hyperlink ref="AN44" location="null!79:79" display="[Combo 1]_Olong Châu_Mar" xr:uid="{00000000-0004-0000-0700-00007A0B0000}"/>
    <hyperlink ref="AR44" location="null!86:86" display="[Combo 1]_Al Fresco's_Mar" xr:uid="{00000000-0004-0000-0700-00007B0B0000}"/>
    <hyperlink ref="AV44" location="null!86:86" display="[Combo 1]_Al Fresco's_Mar" xr:uid="{00000000-0004-0000-0700-00007C0B0000}"/>
    <hyperlink ref="AZ44" r:id="rId520" location="gid=1258946380&amp;range=110:110" xr:uid="{00000000-0004-0000-0700-00007D0B0000}"/>
    <hyperlink ref="BC44" r:id="rId521" location="gid=1258946380&amp;range=110:110" xr:uid="{00000000-0004-0000-0700-00007E0B0000}"/>
    <hyperlink ref="BD44" location="null!91:91" display="[Combo 1]_Milo Dầm TUTIMI_Mar" xr:uid="{00000000-0004-0000-0700-00007F0B0000}"/>
    <hyperlink ref="BH44" location="null!84:84" display="[Combo 1]_Sukiya - Cơm Bò Hầm &amp; Mì Ramen_Mar" xr:uid="{00000000-0004-0000-0700-0000800B0000}"/>
    <hyperlink ref="BI44" location="null!86:86" display="[Combo 1]_Al Fresco's_Mar" xr:uid="{00000000-0004-0000-0700-0000810B0000}"/>
    <hyperlink ref="BK44" r:id="rId522" location="gid=1258946380&amp;range=110:110" xr:uid="{00000000-0004-0000-0700-0000820B0000}"/>
    <hyperlink ref="BP44" location="null!118:118" display="[Combo 1]_Kem Bơ - Trái Cây Tô &amp; Ăn Vặt_Mar" xr:uid="{00000000-0004-0000-0700-0000830B0000}"/>
    <hyperlink ref="BT44" location="null!115:115" display="[Combo 1]_Bún Bò 1991_Mar" xr:uid="{00000000-0004-0000-0700-0000840B0000}"/>
    <hyperlink ref="BU44" location="null!103:103" display="[SJBP]_Pizza Hut_Mar" xr:uid="{00000000-0004-0000-0700-0000850B0000}"/>
    <hyperlink ref="BY44" location="null!88:88" display="[Combo 1]_The Alley_Mar" xr:uid="{00000000-0004-0000-0700-0000860B0000}"/>
    <hyperlink ref="CB44" location="null!92:92" display="[Combo 1]_Trà Sữa Sekai_Mar" xr:uid="{00000000-0004-0000-0700-0000870B0000}"/>
    <hyperlink ref="CF44" location="null!116:116" display="[Combo 1]_Bún Đậu Homemade_Mar" xr:uid="{00000000-0004-0000-0700-0000880B0000}"/>
    <hyperlink ref="CJ44" location="null!116:116" display="[Combo 1]_Bún Đậu Homemade_Mar" xr:uid="{00000000-0004-0000-0700-0000890B0000}"/>
    <hyperlink ref="CK44" location="null!28:28" display="[Combo 1]_Mokchang - Đồ Ăn Hàn Quốc_Mar.21" xr:uid="{00000000-0004-0000-0700-00008A0B0000}"/>
    <hyperlink ref="CN44" location="null!142:142" display="[Combo 1]_Bánh Mì Bà Huynh - Cống Quỳnh_Mar" xr:uid="{00000000-0004-0000-0700-00008B0B0000}"/>
    <hyperlink ref="CR44" location="null!112:112" display="[Combo 1]_Matcha Vibe - Tiệm Trà Nhật Bản_Mar" xr:uid="{00000000-0004-0000-0700-00008C0B0000}"/>
    <hyperlink ref="CS44" location="null!124:124" display="[Combo 1]_Guu Chicken - Gà Rán &amp; Cơm Gà_Mar" xr:uid="{00000000-0004-0000-0700-00008D0B0000}"/>
    <hyperlink ref="CV44" location="null!9:9" display="[Combo 1]_Trà Sữa May Cha_Mar" xr:uid="{00000000-0004-0000-0700-00008E0B0000}"/>
    <hyperlink ref="CX44" location="null!9:9" display="[Combo 1]_Trà Sữa May Cha_Mar" xr:uid="{00000000-0004-0000-0700-00008F0B0000}"/>
    <hyperlink ref="CY44" location="null!9:9" display="[Combo 1]_Trà Sữa May Cha_Mar_BD,CT,AG,TG,BH,LA,KG,DL,Hue" xr:uid="{00000000-0004-0000-0700-0000900B0000}"/>
    <hyperlink ref="CZ44" location="null!118:118" display="[Combo 1]_Kem Bơ - Trái Cây Tô &amp; Ăn Vặt_Mar" xr:uid="{00000000-0004-0000-0700-0000910B0000}"/>
    <hyperlink ref="DD44" location="null!118:118" display="[Combo 1]_Kem Bơ - Trái Cây Tô &amp; Ăn Vặt_Mar" xr:uid="{00000000-0004-0000-0700-0000920B0000}"/>
    <hyperlink ref="DH44" location="null!122:122" display="[Combo 1]_Trà Sữa Dhi_Mar" xr:uid="{00000000-0004-0000-0700-0000930B0000}"/>
    <hyperlink ref="DL44" location="null!126:126" display="[Combo 1]_Trà Sữa GMi - Coffee &amp; Tea_Mar" xr:uid="{00000000-0004-0000-0700-0000940B0000}"/>
    <hyperlink ref="DP44" location="null!206:206" display="[Combo 1]_Busan Korean Food_Mar" xr:uid="{00000000-0004-0000-0700-0000950B0000}"/>
    <hyperlink ref="DY44" location="null!202:202" display="[Combo 1]_Trà Sữa May Cha_Apr.50%" xr:uid="{00000000-0004-0000-0700-0000960B0000}"/>
    <hyperlink ref="ED44" location="null!G149" display="[SuperVIP]_Phê La_1-3Apr" xr:uid="{00000000-0004-0000-0700-0000970B0000}"/>
    <hyperlink ref="EE44" location="null!G149" display="[SuperVIP]_Phê La_1-3Apr" xr:uid="{00000000-0004-0000-0700-0000980B0000}"/>
    <hyperlink ref="EF44" location="null!G149" display="[SuperVIP]_Phê La_1-3Apr 260116_Phê La_11 cities" xr:uid="{00000000-0004-0000-0700-0000990B0000}"/>
    <hyperlink ref="EG44" location="null!171:171" display="[Combo 1]_Rau Má Mix_Apr" xr:uid="{00000000-0004-0000-0700-00009A0B0000}"/>
    <hyperlink ref="EK44" location="null!G239" display="[VIP]_Cheese Coffee_BOGO_Apr" xr:uid="{00000000-0004-0000-0700-00009B0B0000}"/>
    <hyperlink ref="ES44" location="null!218:218" display="[Combo 1]_Kem Bơ - Trái Cây Tô &amp; Ăn Vặt_Apr" xr:uid="{00000000-0004-0000-0700-00009C0B0000}"/>
    <hyperlink ref="EW44" location="null!218:218" display="[Combo 1]_Kem Bơ - Trái Cây Tô &amp; Ăn Vặt_Apr" xr:uid="{00000000-0004-0000-0700-00009D0B0000}"/>
    <hyperlink ref="FA44" location="null!202:202" display="[Combo 1]_Trà Sữa May Cha_Apr.50%" xr:uid="{00000000-0004-0000-0700-00009E0B0000}"/>
    <hyperlink ref="FB44" location="null!199:199" display="[Combo 1]_Ding Tea_Apr" xr:uid="{00000000-0004-0000-0700-00009F0B0000}"/>
    <hyperlink ref="FC44" location="null!202:202" display="[Combo 1]_Trà Sữa May Cha_Apr.50%" xr:uid="{00000000-0004-0000-0700-0000A00B0000}"/>
    <hyperlink ref="FD44" location="null!202:202" display="[Combo 1]_Trà Sữa May Cha_Apr.50%_BD,CT,AG,TG,BH,LA,KG,DL,Hue" xr:uid="{00000000-0004-0000-0700-0000A10B0000}"/>
    <hyperlink ref="FE44" location="null!214:214" display="[Combo 1]_Bún Bò 1991_Apr" xr:uid="{00000000-0004-0000-0700-0000A20B0000}"/>
    <hyperlink ref="FI44" location="null!218:218" display="[Combo 1]_Kem Bơ - Trái Cây Tô &amp; Ăn Vặt_Apr" xr:uid="{00000000-0004-0000-0700-0000A30B0000}"/>
    <hyperlink ref="FM44" location="null!216:216" display="[Combo 1]_Sukiya - Cơm Bò Hầm &amp; Mì Ramen_Apr" xr:uid="{00000000-0004-0000-0700-0000A40B0000}"/>
    <hyperlink ref="FQ44" location="null!227:227" display="[Combo 1]_Bún Đậu Homemade_Apr" xr:uid="{00000000-0004-0000-0700-0000A50B0000}"/>
    <hyperlink ref="FU44" location="null!203:203" display="[Combo 1]_Trà Sữa May Cha_Apr.30%" xr:uid="{00000000-0004-0000-0700-0000A60B0000}"/>
    <hyperlink ref="FY44" location="null!218:218" display="[Combo 1]_Kem Bơ - Trái Cây Tô &amp; Ăn Vặt_Apr" xr:uid="{00000000-0004-0000-0700-0000A70B0000}"/>
    <hyperlink ref="FZ44" location="null!G239" display="[VIP]_Cheese Coffee_BOGO_Apr" xr:uid="{00000000-0004-0000-0700-0000A80B0000}"/>
    <hyperlink ref="GC44" location="null!174:174" display="[Combo 1]_Olong Châu_Apr" xr:uid="{00000000-0004-0000-0700-0000A90B0000}"/>
    <hyperlink ref="GD44" location="null!233:233" display="[Combo 1]_Matcha Vibe - Tiệm Trà Nhật Bản_Apr" xr:uid="{00000000-0004-0000-0700-0000AA0B0000}"/>
    <hyperlink ref="GK44" location="null!218:218" display="[Combo 1]_Kem Bơ - Trái Cây Tô &amp; Ăn Vặt_Apr" xr:uid="{00000000-0004-0000-0700-0000AB0B0000}"/>
    <hyperlink ref="GL44" location="null!243:243" display="[Combo 1]_KOMBO - Cơm Niêu Singapore_Apr" xr:uid="{00000000-0004-0000-0700-0000AC0B0000}"/>
    <hyperlink ref="GO44" location="null!154:154" display="[Combo 1]_Cơm Tấm Phúc Lộc Thọ_Apr" xr:uid="{00000000-0004-0000-0700-0000AD0B0000}"/>
    <hyperlink ref="GP44" location="null!236:236" display="[Combo 1]_Mokchang - Đồ Ăn Hàn Quốc_Apr" xr:uid="{00000000-0004-0000-0700-0000AE0B0000}"/>
    <hyperlink ref="GS44" location="null!154:154" display="[Combo 1]_Cơm Tấm Phúc Lộc Thọ_Apr" xr:uid="{00000000-0004-0000-0700-0000AF0B0000}"/>
    <hyperlink ref="GW44" location="null!248:248" display="[Combo Custom]_Milo Dầm TUTIMI_Apr.6.20" xr:uid="{00000000-0004-0000-0700-0000B00B0000}"/>
    <hyperlink ref="GX44" location="null!199:199" display="[Combo 1]_Ding Tea_Apr" xr:uid="{00000000-0004-0000-0700-0000B10B0000}"/>
    <hyperlink ref="HA44" location="null!171:171" display="[Combo 1]_Rau Má Mix_Apr" xr:uid="{00000000-0004-0000-0700-0000B20B0000}"/>
    <hyperlink ref="HE44" location="null!174:174" display="[Combo 1]_Olong Châu_Apr" xr:uid="{00000000-0004-0000-0700-0000B30B0000}"/>
    <hyperlink ref="HI44" location="null!258:258" display="[Combo 1]_Bánh Mì Bà Huynh - Cống Quỳnh_Apr" xr:uid="{00000000-0004-0000-0700-0000B40B0000}"/>
    <hyperlink ref="HM44" location="null!171:171" display="[Combo 1]_Rau Má Mix_Apr" xr:uid="{00000000-0004-0000-0700-0000B50B0000}"/>
    <hyperlink ref="HQ44" location="null!G147" display="[VIP]_Trà Sữa Sunday Basic_Apr" xr:uid="{00000000-0004-0000-0700-0000B60B0000}"/>
    <hyperlink ref="HU44" location="null!248:248" display="[Combo Custom]_Milo Dầm TUTIMI_Apr.6.20" xr:uid="{00000000-0004-0000-0700-0000B70B0000}"/>
    <hyperlink ref="HY44" r:id="rId523" location="gid=1258946380&amp;range=259:259" xr:uid="{00000000-0004-0000-0700-0000B80B0000}"/>
    <hyperlink ref="HZ44" r:id="rId524" location="gid=1258946380&amp;range=259:259" xr:uid="{00000000-0004-0000-0700-0000B90B0000}"/>
    <hyperlink ref="IB44" r:id="rId525" location="gid=1258946380&amp;range=259:259" xr:uid="{00000000-0004-0000-0700-0000BA0B0000}"/>
    <hyperlink ref="IC44" r:id="rId526" location="gid=1258946380&amp;range=259:259" xr:uid="{00000000-0004-0000-0700-0000BB0B0000}"/>
    <hyperlink ref="ID44" r:id="rId527" location="gid=1258946380&amp;range=259:259" xr:uid="{00000000-0004-0000-0700-0000BC0B0000}"/>
    <hyperlink ref="IF44" r:id="rId528" location="gid=1258946380&amp;range=259:259" xr:uid="{00000000-0004-0000-0700-0000BD0B0000}"/>
    <hyperlink ref="X45" location="null!66:66" display="[SJBP]_Gà Rán Popeyes_Mar" xr:uid="{00000000-0004-0000-0700-0000BE0B0000}"/>
    <hyperlink ref="Y45" location="null!66:66" display="[SJBP]_Gà Rán Popeyes_Mar" xr:uid="{00000000-0004-0000-0700-0000BF0B0000}"/>
    <hyperlink ref="Z45" location="null!66:66" display="[SJBP]_Gà Rán Popeyes_Mar" xr:uid="{00000000-0004-0000-0700-0000C00B0000}"/>
    <hyperlink ref="AB45" location="null!102:102" display="[SJBP]_McDonald's_Mar" xr:uid="{00000000-0004-0000-0700-0000C10B0000}"/>
    <hyperlink ref="AC45" location="null!102:102" display="[SJBP]_McDonald's_Mar" xr:uid="{00000000-0004-0000-0700-0000C20B0000}"/>
    <hyperlink ref="AD45" location="null!102:102" display="[SJBP]_McDonald's_Mar" xr:uid="{00000000-0004-0000-0700-0000C30B0000}"/>
    <hyperlink ref="AF45" location="null!111:111" display="[JBP]_Gà Rán Texas Chicken_Mar" xr:uid="{00000000-0004-0000-0700-0000C40B0000}"/>
    <hyperlink ref="AG45" location="null!111:111" display="[JBP]_Gà Rán Texas Chicken_Mar" xr:uid="{00000000-0004-0000-0700-0000C50B0000}"/>
    <hyperlink ref="AH45" location="null!111:111" display="[JBP]_Gà Rán Texas Chicken_Mar" xr:uid="{00000000-0004-0000-0700-0000C60B0000}"/>
    <hyperlink ref="AI45" location="null!111:111" display="[JBP]_Gà Rán Texas Chicken_Mar 250102_Gà Rán Texas Chicken_6 cities" xr:uid="{00000000-0004-0000-0700-0000C70B0000}"/>
    <hyperlink ref="AN45" location="null!101:101" display="[SJBP]_Lotteria DI_Mar" xr:uid="{00000000-0004-0000-0700-0000C80B0000}"/>
    <hyperlink ref="AO45" location="null!101:101" display="[SJBP]_Lotteria DI_Mar" xr:uid="{00000000-0004-0000-0700-0000C90B0000}"/>
    <hyperlink ref="AP45" location="null!101:101" display="[SJBP]_Lotteria DI_Mar" xr:uid="{00000000-0004-0000-0700-0000CA0B0000}"/>
    <hyperlink ref="AQ45" location="null!101:101" display="[SJBP]_Lotteria DI_Mar 250424_Lotteria DI_32 cities" xr:uid="{00000000-0004-0000-0700-0000CB0B0000}"/>
    <hyperlink ref="BH45" r:id="rId529" location="gid=1258946380&amp;range=110:110" xr:uid="{00000000-0004-0000-0700-0000CC0B0000}"/>
    <hyperlink ref="BT45" location="null!G39" display="[SuperVIP]_Phê La_16-20Mar " xr:uid="{00000000-0004-0000-0700-0000CD0B0000}"/>
    <hyperlink ref="BU45" location="null!G39" display="[SuperVIP]_Phê La_16-20Mar " xr:uid="{00000000-0004-0000-0700-0000CE0B0000}"/>
    <hyperlink ref="BV45" location="null!G39" display="[SuperVIP]_Phê La_16-20Mar " xr:uid="{00000000-0004-0000-0700-0000CF0B0000}"/>
    <hyperlink ref="BW45" location="null!G39" display="[SuperVIP]_Phê La_16-20Mar 260116_Phê La_11 cities" xr:uid="{00000000-0004-0000-0700-0000D00B0000}"/>
    <hyperlink ref="CF45" location="null!G43" display="[VIP]_Trà Sữa Sunday Basic_Mar" xr:uid="{00000000-0004-0000-0700-0000D10B0000}"/>
    <hyperlink ref="CJ45" location="null!G201" display="[SJBP]_Highlands Coffee_-50k" xr:uid="{00000000-0004-0000-0700-0000D20B0000}"/>
    <hyperlink ref="CR45" location="null!142:142" display="[Combo 1]_Bánh Mì Bà Huynh - Cống Quỳnh_Mar" xr:uid="{00000000-0004-0000-0700-0000D30B0000}"/>
    <hyperlink ref="CV45" location="null!G70" display="[SJBP]_Cheese Coffee_WC_Mar" xr:uid="{00000000-0004-0000-0700-0000D40B0000}"/>
    <hyperlink ref="CW45" location="null!G70" display="[SJBP]_Cheese Coffee_WC_Mar" xr:uid="{00000000-0004-0000-0700-0000D50B0000}"/>
    <hyperlink ref="CX45" location="null!G70" display="[SJBP]_Cheese Coffee_WC_Mar" xr:uid="{00000000-0004-0000-0700-0000D60B0000}"/>
    <hyperlink ref="DD45" location="null!177:177" display="[Combo 1]_SOL_Mar" xr:uid="{00000000-0004-0000-0700-0000D70B0000}"/>
    <hyperlink ref="DH45" location="null!177:177" display="[Combo 1]_SOL_Mar" xr:uid="{00000000-0004-0000-0700-0000D80B0000}"/>
    <hyperlink ref="DL45" location="null!177:177" display="[Combo 1]_SOL_Mar" xr:uid="{00000000-0004-0000-0700-0000D90B0000}"/>
    <hyperlink ref="DP45" location="null!205:205" display="[Combo 1]_Trung Nguyên - Việt Nam_Mar" xr:uid="{00000000-0004-0000-0700-0000DA0B0000}"/>
    <hyperlink ref="EC45" location="null!G149" display="[SuperVIP]_Phê La_1-3Apr" xr:uid="{00000000-0004-0000-0700-0000DB0B0000}"/>
    <hyperlink ref="EG45" location="null!G239" display="[VIP]_Cheese Coffee_BOGO_Apr" xr:uid="{00000000-0004-0000-0700-0000DC0B0000}"/>
    <hyperlink ref="EH45" location="null!G239" display="[VIP]_Cheese Coffee_BOGO_Apr" xr:uid="{00000000-0004-0000-0700-0000DD0B0000}"/>
    <hyperlink ref="EI45" location="null!G239" display="[VIP]_Cheese Coffee_BOGO_Apr" xr:uid="{00000000-0004-0000-0700-0000DE0B0000}"/>
    <hyperlink ref="EO45" location="null!244:244" display="[Alacarte]_Trà Sữa Bingxue_Apr" xr:uid="{00000000-0004-0000-0700-0000DF0B0000}"/>
    <hyperlink ref="EP45" location="null!244:244" display="[Alacarte]_Trà Sữa Bingxue_Apr" xr:uid="{00000000-0004-0000-0700-0000E00B0000}"/>
    <hyperlink ref="EQ45" location="null!244:244" display="[Alacarte]_Trà Sữa Bingxue_Apr" xr:uid="{00000000-0004-0000-0700-0000E10B0000}"/>
    <hyperlink ref="ER45" location="null!244:244" display="[Alacarte]_Trà Sữa Bingxue_Apr_260105_Trà sữa Bingxue_12 cities" xr:uid="{00000000-0004-0000-0700-0000E20B0000}"/>
    <hyperlink ref="ES45" location="null!244:244" display="[Alacarte]_Trà Sữa Bingxue_Apr" xr:uid="{00000000-0004-0000-0700-0000E30B0000}"/>
    <hyperlink ref="ET45" location="null!244:244" display="[Alacarte]_Trà Sữa Bingxue_Apr" xr:uid="{00000000-0004-0000-0700-0000E40B0000}"/>
    <hyperlink ref="EU45" location="null!244:244" display="[Alacarte]_Trà Sữa Bingxue_Apr" xr:uid="{00000000-0004-0000-0700-0000E50B0000}"/>
    <hyperlink ref="EV45" location="null!244:244" display="[Alacarte]_Trà Sữa Bingxue_Apr_260105_Trà sữa Bingxue_12 cities" xr:uid="{00000000-0004-0000-0700-0000E60B0000}"/>
    <hyperlink ref="EW45" location="null!244:244" display="[Alacarte]_Trà Sữa Bingxue_Apr" xr:uid="{00000000-0004-0000-0700-0000E70B0000}"/>
    <hyperlink ref="EX45" location="null!244:244" display="[Alacarte]_Trà Sữa Bingxue_Apr" xr:uid="{00000000-0004-0000-0700-0000E80B0000}"/>
    <hyperlink ref="EY45" location="null!244:244" display="[Alacarte]_Trà Sữa Bingxue_Apr" xr:uid="{00000000-0004-0000-0700-0000E90B0000}"/>
    <hyperlink ref="EZ45" location="null!244:244" display="[Alacarte]_Trà Sữa Bingxue_Apr_260105_Trà sữa Bingxue_12 cities" xr:uid="{00000000-0004-0000-0700-0000EA0B0000}"/>
    <hyperlink ref="FE45" location="null!244:244" display="[Alacarte]_Trà Sữa Bingxue_Apr" xr:uid="{00000000-0004-0000-0700-0000EB0B0000}"/>
    <hyperlink ref="FF45" location="null!244:244" display="[Alacarte]_Trà Sữa Bingxue_Apr" xr:uid="{00000000-0004-0000-0700-0000EC0B0000}"/>
    <hyperlink ref="FG45" location="null!244:244" display="[Alacarte]_Trà Sữa Bingxue_Apr" xr:uid="{00000000-0004-0000-0700-0000ED0B0000}"/>
    <hyperlink ref="FH45" location="null!244:244" display="[Alacarte]_Trà Sữa Bingxue_Apr_260105_Trà sữa Bingxue_12 cities" xr:uid="{00000000-0004-0000-0700-0000EE0B0000}"/>
    <hyperlink ref="FI45" location="null!244:244" display="[Alacarte]_Trà Sữa Bingxue_Apr" xr:uid="{00000000-0004-0000-0700-0000EF0B0000}"/>
    <hyperlink ref="FJ45" location="null!244:244" display="[Alacarte]_Trà Sữa Bingxue_Apr" xr:uid="{00000000-0004-0000-0700-0000F00B0000}"/>
    <hyperlink ref="FK45" location="null!244:244" display="[Alacarte]_Trà Sữa Bingxue_Apr" xr:uid="{00000000-0004-0000-0700-0000F10B0000}"/>
    <hyperlink ref="FL45" location="null!244:244" display="[Alacarte]_Trà Sữa Bingxue_Apr_260105_Trà sữa Bingxue_12 cities" xr:uid="{00000000-0004-0000-0700-0000F20B0000}"/>
    <hyperlink ref="FM45" location="null!244:244" display="[Alacarte]_Trà Sữa Bingxue_Apr" xr:uid="{00000000-0004-0000-0700-0000F30B0000}"/>
    <hyperlink ref="FN45" location="null!244:244" display="[Alacarte]_Trà Sữa Bingxue_Apr" xr:uid="{00000000-0004-0000-0700-0000F40B0000}"/>
    <hyperlink ref="FO45" location="null!244:244" display="[Alacarte]_Trà Sữa Bingxue_Apr" xr:uid="{00000000-0004-0000-0700-0000F50B0000}"/>
    <hyperlink ref="FP45" location="null!244:244" display="[Alacarte]_Trà Sữa Bingxue_Apr_260105_Trà sữa Bingxue_12 cities" xr:uid="{00000000-0004-0000-0700-0000F60B0000}"/>
    <hyperlink ref="FQ45" location="null!244:244" display="[Alacarte]_Trà Sữa Bingxue_Apr" xr:uid="{00000000-0004-0000-0700-0000F70B0000}"/>
    <hyperlink ref="FR45" location="null!244:244" display="[Alacarte]_Trà Sữa Bingxue_Apr" xr:uid="{00000000-0004-0000-0700-0000F80B0000}"/>
    <hyperlink ref="FS45" location="null!244:244" display="[Alacarte]_Trà Sữa Bingxue_Apr" xr:uid="{00000000-0004-0000-0700-0000F90B0000}"/>
    <hyperlink ref="FT45" location="null!244:244" display="[Alacarte]_Trà Sữa Bingxue_Apr_260105_Trà sữa Bingxue_12 cities" xr:uid="{00000000-0004-0000-0700-0000FA0B0000}"/>
    <hyperlink ref="FY45" location="null!G239" display="[VIP]_Cheese Coffee_BOGO_Apr" xr:uid="{00000000-0004-0000-0700-0000FB0B0000}"/>
    <hyperlink ref="GC45" location="null!G148" display="[VIP]_Cà Phê Muối Chú Long_Apr" xr:uid="{00000000-0004-0000-0700-0000FC0B0000}"/>
    <hyperlink ref="GD45" location="null!G148" display="[VIP]_Cà Phê Muối Chú Long_Apr" xr:uid="{00000000-0004-0000-0700-0000FD0B0000}"/>
    <hyperlink ref="GE45" location="null!G148" display="[VIP]_Cà Phê Muối Chú Long_Apr" xr:uid="{00000000-0004-0000-0700-0000FE0B0000}"/>
    <hyperlink ref="GF45" location="null!G148" display=" [VIP]_Cà Phê Muối Chú Long_Apr 260202_Cà Phê Muối Chú Long_16 cities" xr:uid="{00000000-0004-0000-0700-0000FF0B0000}"/>
    <hyperlink ref="GG45" location="null!244:244" display="[Alacarte]_Trà Sữa Bingxue_Apr" xr:uid="{00000000-0004-0000-0700-0000000C0000}"/>
    <hyperlink ref="GH45" location="null!244:244" display="[Alacarte]_Trà Sữa Bingxue_Apr" xr:uid="{00000000-0004-0000-0700-0000010C0000}"/>
    <hyperlink ref="GI45" location="null!244:244" display="[Alacarte]_Trà Sữa Bingxue_Apr" xr:uid="{00000000-0004-0000-0700-0000020C0000}"/>
    <hyperlink ref="GJ45" location="null!244:244" display="[Alacarte]_Trà Sữa Bingxue_Apr_260105_Trà sữa Bingxue_12 cities" xr:uid="{00000000-0004-0000-0700-0000030C0000}"/>
    <hyperlink ref="GK45" location="null!244:244" display="[Alacarte]_Trà Sữa Bingxue_Apr" xr:uid="{00000000-0004-0000-0700-0000040C0000}"/>
    <hyperlink ref="GL45" location="null!244:244" display="[Alacarte]_Trà Sữa Bingxue_Apr" xr:uid="{00000000-0004-0000-0700-0000050C0000}"/>
    <hyperlink ref="GM45" location="null!244:244" display="[Alacarte]_Trà Sữa Bingxue_Apr" xr:uid="{00000000-0004-0000-0700-0000060C0000}"/>
    <hyperlink ref="GN45" location="null!244:244" display="[Alacarte]_Trà Sữa Bingxue_Apr_260105_Trà sữa Bingxue_12 cities" xr:uid="{00000000-0004-0000-0700-0000070C0000}"/>
    <hyperlink ref="GO45" location="null!244:244" display="[Alacarte]_Trà Sữa Bingxue_Apr" xr:uid="{00000000-0004-0000-0700-0000080C0000}"/>
    <hyperlink ref="GP45" location="null!244:244" display="[Alacarte]_Trà Sữa Bingxue_Apr" xr:uid="{00000000-0004-0000-0700-0000090C0000}"/>
    <hyperlink ref="GQ45" location="null!244:244" display="[Alacarte]_Trà Sữa Bingxue_Apr" xr:uid="{00000000-0004-0000-0700-00000A0C0000}"/>
    <hyperlink ref="GR45" location="null!244:244" display="[Alacarte]_Trà Sữa Bingxue_Apr_260105_Trà sữa Bingxue_12 cities" xr:uid="{00000000-0004-0000-0700-00000B0C0000}"/>
    <hyperlink ref="GS45" location="null!244:244" display="[Alacarte]_Trà Sữa Bingxue_Apr" xr:uid="{00000000-0004-0000-0700-00000C0C0000}"/>
    <hyperlink ref="GT45" location="null!244:244" display="[Alacarte]_Trà Sữa Bingxue_Apr" xr:uid="{00000000-0004-0000-0700-00000D0C0000}"/>
    <hyperlink ref="GU45" location="null!244:244" display="[Alacarte]_Trà Sữa Bingxue_Apr" xr:uid="{00000000-0004-0000-0700-00000E0C0000}"/>
    <hyperlink ref="GV45" location="null!244:244" display="[Alacarte]_Trà Sữa Bingxue_Apr_260105_Trà sữa Bingxue_12 cities" xr:uid="{00000000-0004-0000-0700-00000F0C0000}"/>
    <hyperlink ref="HA45" location="null!244:244" display="[Alacarte]_Trà Sữa Bingxue_Apr" xr:uid="{00000000-0004-0000-0700-0000100C0000}"/>
    <hyperlink ref="HB45" location="null!244:244" display="[Alacarte]_Trà Sữa Bingxue_Apr" xr:uid="{00000000-0004-0000-0700-0000110C0000}"/>
    <hyperlink ref="HC45" location="null!244:244" display="[Alacarte]_Trà Sữa Bingxue_Apr" xr:uid="{00000000-0004-0000-0700-0000120C0000}"/>
    <hyperlink ref="HD45" location="null!244:244" display="[Alacarte]_Trà Sữa Bingxue_Apr_260105_Trà sữa Bingxue_12 cities" xr:uid="{00000000-0004-0000-0700-0000130C0000}"/>
    <hyperlink ref="HF45" location="null!199:199" display="[Combo 1]_Ding Tea_Apr" xr:uid="{00000000-0004-0000-0700-0000140C0000}"/>
    <hyperlink ref="HI45" location="null!252:252" display="[Combo Custom]_Trà Sữa Sekai_Apr.2" xr:uid="{00000000-0004-0000-0700-0000150C0000}"/>
    <hyperlink ref="HM45" location="null!252:252" display="[Combo Custom]_Trà Sữa Sekai_Apr.2" xr:uid="{00000000-0004-0000-0700-0000160C0000}"/>
    <hyperlink ref="HQ45" location="null!G242" display="[VIP]_Trà sữa Mixue_Apr" xr:uid="{00000000-0004-0000-0700-0000170C0000}"/>
    <hyperlink ref="HR45" location="null!G242" display="[VIP]_Trà sữa Mixue_Apr" xr:uid="{00000000-0004-0000-0700-0000180C0000}"/>
    <hyperlink ref="HS45" location="null!G242" display="[VIP]_Trà sữa Mixue_Apr" xr:uid="{00000000-0004-0000-0700-0000190C0000}"/>
    <hyperlink ref="HT45" location="null!G242" display="[VIP]_Trà sữa Mixue_Apr 260318_Trà sữa Mixue_30 cities" xr:uid="{00000000-0004-0000-0700-00001A0C0000}"/>
    <hyperlink ref="HU45" location="null!G242" display="[VIP]_Trà sữa Mixue_Apr" xr:uid="{00000000-0004-0000-0700-00001B0C0000}"/>
    <hyperlink ref="HV45" location="null!G242" display="[VIP]_Trà sữa Mixue_Apr" xr:uid="{00000000-0004-0000-0700-00001C0C0000}"/>
    <hyperlink ref="HW45" location="null!G242" display="[VIP]_Trà sữa Mixue_Apr" xr:uid="{00000000-0004-0000-0700-00001D0C0000}"/>
    <hyperlink ref="HX45" location="null!G242" display="[VIP]_Trà sữa Mixue_Apr 260318_Trà sữa Mixue_30 cities" xr:uid="{00000000-0004-0000-0700-00001E0C0000}"/>
    <hyperlink ref="AF46" location="null!G49" display=" [SuperVIP]_Phúc Long Coffee &amp; Tea_Combo 88k_8.3" xr:uid="{00000000-0004-0000-0700-00001F0C0000}"/>
    <hyperlink ref="AG46" location="null!G49" display=" [SuperVIP]_Phúc Long Coffee &amp; Tea_Combo 88k_8.3" xr:uid="{00000000-0004-0000-0700-0000200C0000}"/>
    <hyperlink ref="AH46" location="null!G49" display=" [SuperVIP]_Phúc Long Coffee &amp; Tea_Combo 88k_8.3" xr:uid="{00000000-0004-0000-0700-0000210C0000}"/>
    <hyperlink ref="AI46" location="null!G49" display=" [SuperVIP]_Phúc Long Coffee &amp; Tea_Combo 88k_8.3" xr:uid="{00000000-0004-0000-0700-0000220C0000}"/>
    <hyperlink ref="BV46" location="null!103:103" display="[SJBP]_Pizza Hut_Mar" xr:uid="{00000000-0004-0000-0700-0000230C0000}"/>
    <hyperlink ref="BW46" location="null!103:103" display="[SJBP]_Pizza Hut_Mar 260106_Pizza Hut_21 cities" xr:uid="{00000000-0004-0000-0700-0000240C0000}"/>
    <hyperlink ref="CF46" location="null!G201" display="[SJBP]_Highlands Coffee_-50k" xr:uid="{00000000-0004-0000-0700-0000250C0000}"/>
    <hyperlink ref="CR46" location="null!G175" display="[SJBP]_The Coffee House_1đ" xr:uid="{00000000-0004-0000-0700-0000260C0000}"/>
    <hyperlink ref="CS46" location="null!G175" display="[SJBP]_The Coffee House_1đ" xr:uid="{00000000-0004-0000-0700-0000270C0000}"/>
    <hyperlink ref="CU46" location="null!G175" display="[SJBP]_The Coffee House_1đ 251014_The Coffee House_8 cities" xr:uid="{00000000-0004-0000-0700-0000280C0000}"/>
    <hyperlink ref="DD46" location="null!G176" display="[SJBP]_Highlands Coffee_23-26Mar" xr:uid="{00000000-0004-0000-0700-0000290C0000}"/>
    <hyperlink ref="DE46" location="null!G176" display="[SJBP]_Highlands Coffee_23-26Mar" xr:uid="{00000000-0004-0000-0700-00002A0C0000}"/>
    <hyperlink ref="DF46" location="null!G176" display="[SJBP]_Highlands Coffee_23-26Mar" xr:uid="{00000000-0004-0000-0700-00002B0C0000}"/>
    <hyperlink ref="DG46" location="null!G176" display="[SJBP]_Highlands Coffee_23-26Mar 260106_Highlands Coffee_41 cities" xr:uid="{00000000-0004-0000-0700-00002C0C0000}"/>
    <hyperlink ref="DH46" location="null!G201" display="[SJBP]_Highlands Coffee_-50k" xr:uid="{00000000-0004-0000-0700-00002D0C0000}"/>
    <hyperlink ref="DI46" location="null!G201" display="[SJBP]_Highlands Coffee_-50k" xr:uid="{00000000-0004-0000-0700-00002E0C0000}"/>
    <hyperlink ref="DJ46" location="null!G201" display="[SJBP]_Highlands Coffee_-50k" xr:uid="{00000000-0004-0000-0700-00002F0C0000}"/>
    <hyperlink ref="DK46" location="null!G201" display="[SJBP]_Highlands Coffee_-50k 260106_Highlands Coffee_41 cities" xr:uid="{00000000-0004-0000-0700-0000300C0000}"/>
    <hyperlink ref="DL46" location="null!G201" display="[SJBP]_Highlands Coffee_-50k" xr:uid="{00000000-0004-0000-0700-0000310C0000}"/>
    <hyperlink ref="DM46" location="null!G201" display="[SJBP]_Highlands Coffee_-50k" xr:uid="{00000000-0004-0000-0700-0000320C0000}"/>
    <hyperlink ref="DN46" location="null!G201" display="[SJBP]_Highlands Coffee_-50k" xr:uid="{00000000-0004-0000-0700-0000330C0000}"/>
    <hyperlink ref="DO46" location="null!G201" display="[SJBP]_Highlands Coffee_-50k 260106_Highlands Coffee_41 cities" xr:uid="{00000000-0004-0000-0700-0000340C0000}"/>
    <hyperlink ref="DT46" location="null!207:207" display="[Combo 3]_Tháng 2 Cafe &amp; Trà_Mar" xr:uid="{00000000-0004-0000-0700-0000350C0000}"/>
    <hyperlink ref="EW46" location="null!197:197" display="[VIP]_Gà Rán Texas Chicken_7-10Apr" xr:uid="{00000000-0004-0000-0700-0000360C0000}"/>
    <hyperlink ref="GC46" location="null!G165" display=" [VIP]_The Coffee House_13-15Apr" xr:uid="{00000000-0004-0000-0700-0000370C0000}"/>
    <hyperlink ref="GD46" location="null!G165" display=" [VIP]_The Coffee House_13-15Apr" xr:uid="{00000000-0004-0000-0700-0000380C0000}"/>
    <hyperlink ref="HQ46" location="null!252:252" display="[Combo Custom]_Trà Sữa Sekai_Apr.2" xr:uid="{00000000-0004-0000-0700-0000390C0000}"/>
    <hyperlink ref="D47" location="null!G134" display="[VIP]_Tocotoco_8.3" xr:uid="{00000000-0004-0000-0700-00003A0C0000}"/>
    <hyperlink ref="E47" location="null!G69" display="[SJBP]_Highlands Coffee_Exclusive" xr:uid="{00000000-0004-0000-0700-00003B0C0000}"/>
    <hyperlink ref="F47" location="null!G69" display="[SJBP]_Highlands Coffee_Exclusive" xr:uid="{00000000-0004-0000-0700-00003C0C0000}"/>
    <hyperlink ref="G47" location="null!G69" display="[SJBP]_Highlands Coffee_Exclusive 260106_Highlands Coffee_41 cities" xr:uid="{00000000-0004-0000-0700-00003D0C0000}"/>
    <hyperlink ref="H47" location="null!G36" display="[SuperVIP]_Trà Sữa May Cha_Mar" xr:uid="{00000000-0004-0000-0700-00003E0C0000}"/>
    <hyperlink ref="I47" location="null!G40" display="[SuperVIP]_Phê La_2-4Mar" xr:uid="{00000000-0004-0000-0700-00003F0C0000}"/>
    <hyperlink ref="J47" location="null!G40" display="[SuperVIP]_Phê La_2-4Mar" xr:uid="{00000000-0004-0000-0700-0000400C0000}"/>
    <hyperlink ref="K47" location="null!G40" display="[SuperVIP]_Phê La_2-4Mar 260116_Phê La_11 cities" xr:uid="{00000000-0004-0000-0700-0000410C0000}"/>
    <hyperlink ref="L47" location="null!68:68" display="[SJBP]_Cơm Thố Anh Nguyễn_Mar" xr:uid="{00000000-0004-0000-0700-0000420C0000}"/>
    <hyperlink ref="M47" location="null!68:68" display="[SJBP]_Cơm Thố Anh Nguyễn_Mar" xr:uid="{00000000-0004-0000-0700-0000430C0000}"/>
    <hyperlink ref="N47" location="null!67:67" display="[SJBP]_Domino's Pizza_Mar" xr:uid="{00000000-0004-0000-0700-0000440C0000}"/>
    <hyperlink ref="O47" location="null!68:68" display="[SJBP]_Cơm Thố Anh Nguyễn_Mar 250421_Cơm Thố Anh Nguyễn_13 cities" xr:uid="{00000000-0004-0000-0700-0000450C0000}"/>
    <hyperlink ref="P47" location="null!90:90" display="[Combo 3]_Milo Dầm TUTIMI_Mar" xr:uid="{00000000-0004-0000-0700-0000460C0000}"/>
    <hyperlink ref="Q47" location="null!G52" display="[VIP]_Cheese Coffee_BOGO_Mar" xr:uid="{00000000-0004-0000-0700-0000470C0000}"/>
    <hyperlink ref="R47" location="null!G52" display="[VIP]_Cheese Coffee_BOGO_Mar" xr:uid="{00000000-0004-0000-0700-0000480C0000}"/>
    <hyperlink ref="S47" location="null!G40" display=" [SuperVIP]_Phê La_2-4Mar 260116_Phê La_11 cities_x000a_" xr:uid="{00000000-0004-0000-0700-0000490C0000}"/>
    <hyperlink ref="T47" location="null!G68" display="[SJBP]_Highlands Coffee_Exclusive" xr:uid="{00000000-0004-0000-0700-00004A0C0000}"/>
    <hyperlink ref="U47" location="null!G68" display="[SJBP]_Highlands Coffee_Exclusive" xr:uid="{00000000-0004-0000-0700-00004B0C0000}"/>
    <hyperlink ref="V47" location="null!G68" display="[SJBP]_Highlands Coffee_Exclusive" xr:uid="{00000000-0004-0000-0700-00004C0C0000}"/>
    <hyperlink ref="W47" location="null!G68" display="[SJBP]_Highlands Coffee_Exclusive 260106_Highlands Coffee_41 cities" xr:uid="{00000000-0004-0000-0700-00004D0C0000}"/>
    <hyperlink ref="X47" location="null!90:90" display="[Combo 3]_Milo Dầm TUTIMI_Mar" xr:uid="{00000000-0004-0000-0700-00004E0C0000}"/>
    <hyperlink ref="Y47" location="null!G38" display="[VIP]_Tocotoco_Mar" xr:uid="{00000000-0004-0000-0700-00004F0C0000}"/>
    <hyperlink ref="AB47" location="null!G38" display="[VIP]_Tocotoco_Mar" xr:uid="{00000000-0004-0000-0700-0000500C0000}"/>
    <hyperlink ref="AC47" location="null!G38" display="[VIP]_Tocotoco_Mar" xr:uid="{00000000-0004-0000-0700-0000510C0000}"/>
    <hyperlink ref="AF47" location="null!G73" display="[SuperVIP]_Pizza Hut_Mar" xr:uid="{00000000-0004-0000-0700-0000520C0000}"/>
    <hyperlink ref="AG47" location="null!G73" display="[SuperVIP]_Pizza Hut_Mar" xr:uid="{00000000-0004-0000-0700-0000530C0000}"/>
    <hyperlink ref="AH47" location="null!G73" display="[SuperVIP]_Pizza Hut_Mar" xr:uid="{00000000-0004-0000-0700-0000540C0000}"/>
    <hyperlink ref="AI47" location="null!G73" display="[SuperVIP]_Pizza Hut_Mar 260106_Pizza Hut_21 citie" xr:uid="{00000000-0004-0000-0700-0000550C0000}"/>
    <hyperlink ref="AJ47" location="null!G41" display="[VIP]_Gong Cha_9-11Mar" xr:uid="{00000000-0004-0000-0700-0000560C0000}"/>
    <hyperlink ref="AK47" location="null!G41" display="[VIP]_Gong Cha_9-11Mar" xr:uid="{00000000-0004-0000-0700-0000570C0000}"/>
    <hyperlink ref="AL47" location="null!G41" display="[VIP]_Gong Cha_9-11Mar" xr:uid="{00000000-0004-0000-0700-0000580C0000}"/>
    <hyperlink ref="AM47" location="null!G41" display="[VIP]_Gong Cha_9-11Mar 260109_Gong Cha_7 cities" xr:uid="{00000000-0004-0000-0700-0000590C0000}"/>
    <hyperlink ref="AN47" location="null!G41" display="[VIP]_Gong Cha_9-11Mar" xr:uid="{00000000-0004-0000-0700-00005A0C0000}"/>
    <hyperlink ref="AO47" location="null!G41" display="[VIP]_Gong Cha_9-11Mar" xr:uid="{00000000-0004-0000-0700-00005B0C0000}"/>
    <hyperlink ref="AR47" location="null!G41" display="[VIP]_Gong Cha_9-11Mar" xr:uid="{00000000-0004-0000-0700-00005C0C0000}"/>
    <hyperlink ref="AS47" location="null!G41" display="[VIP]_Gong Cha_9-11Mar" xr:uid="{00000000-0004-0000-0700-00005D0C0000}"/>
    <hyperlink ref="AT47" location="null!G70" display="[SJBP]_Cheese Coffee_WC_Mar" xr:uid="{00000000-0004-0000-0700-00005E0C0000}"/>
    <hyperlink ref="AU47" location="null!G41" display="[VIP]_Gong Cha_9-11Mar 260109_Gong Cha_7 cities" xr:uid="{00000000-0004-0000-0700-00005F0C0000}"/>
    <hyperlink ref="AV47" location="null!G77" display="[VIP]_Lotteria DI_11-13Mar" xr:uid="{00000000-0004-0000-0700-0000600C0000}"/>
    <hyperlink ref="AW47" location="null!G77" display="[VIP]_Lotteria DI_11-13Mar" xr:uid="{00000000-0004-0000-0700-0000610C0000}"/>
    <hyperlink ref="AX47" location="null!G77" display="[VIP]_Lotteria DI_11-13Mar" xr:uid="{00000000-0004-0000-0700-0000620C0000}"/>
    <hyperlink ref="AY47" location="null!G77" display="[VIP]_Lotteria DI_11-13Mar  260116_Lotteria_41 cities" xr:uid="{00000000-0004-0000-0700-0000630C0000}"/>
    <hyperlink ref="AZ47" location="null!31:31" display="[Combo 3]_Cơm Tấm Phúc Lộc Thọ_Mar" xr:uid="{00000000-0004-0000-0700-0000640C0000}"/>
    <hyperlink ref="BA47" location="null!64:64" display="[SuperVIP]_Cơm Thố Anh Nguyễn_11-15Mar" xr:uid="{00000000-0004-0000-0700-0000650C0000}"/>
    <hyperlink ref="BD47" location="null!G36" display="[SuperVIP]_Trà Sữa May Cha_Mar" xr:uid="{00000000-0004-0000-0700-0000660C0000}"/>
    <hyperlink ref="BF47" location="null!G36" display="[SuperVIP]_Trà Sữa May Cha_Mar" xr:uid="{00000000-0004-0000-0700-0000670C0000}"/>
    <hyperlink ref="BG47" location="null!G36" display="[SuperVIP]_Trà Sữa May Cha_Mar 260106_Trà Sữa May Cha_9 cities" xr:uid="{00000000-0004-0000-0700-0000680C0000}"/>
    <hyperlink ref="BH47" location="null!31:31" display="[Combo 3]_Cơm Tấm Phúc Lộc Thọ_Mar" xr:uid="{00000000-0004-0000-0700-0000690C0000}"/>
    <hyperlink ref="BI47" location="null!64:64" display="[SuperVIP]_Cơm Thố Anh Nguyễn_11-15Mar" xr:uid="{00000000-0004-0000-0700-00006A0C0000}"/>
    <hyperlink ref="BK47" location="null!64:64" display="[SuperVIP]_Cơm Thố Anh Nguyễn_11-15Mar 250421_Cơm Thố Anh Nguyễn_13 cities" xr:uid="{00000000-0004-0000-0700-00006B0C0000}"/>
    <hyperlink ref="BL47" location="null!G53" display="[SuperVIP]_The Coffee House_9-11.3" xr:uid="{00000000-0004-0000-0700-00006C0C0000}"/>
    <hyperlink ref="BM47" location="null!G53" display="[SuperVIP]_The Coffee House_9-11.3" xr:uid="{00000000-0004-0000-0700-00006D0C0000}"/>
    <hyperlink ref="BN47" location="null!G81" display="[SuperVIP]_Lotteria DI_16-19Mar" xr:uid="{00000000-0004-0000-0700-00006E0C0000}"/>
    <hyperlink ref="BO47" location="null!G53" display="[SuperVIP]_The Coffee House_9-11.3 251014_The Coffee House_8 cities" xr:uid="{00000000-0004-0000-0700-00006F0C0000}"/>
    <hyperlink ref="BP47" location="null!G70" display="[SJBP]_Cheese Coffee_WC_Mar" xr:uid="{00000000-0004-0000-0700-0000700C0000}"/>
    <hyperlink ref="BQ47" location="null!G70" display="[SJBP]_Cheese Coffee_WC_Mar" xr:uid="{00000000-0004-0000-0700-0000710C0000}"/>
    <hyperlink ref="BR47" location="null!G70" display="[SJBP]_Cheese Coffee_WC_Mar" xr:uid="{00000000-0004-0000-0700-0000720C0000}"/>
    <hyperlink ref="BS47" location="null!G53" display="[SuperVIP]_The Coffee House_9-11.3 251014_The Coffee House_8 cities" xr:uid="{00000000-0004-0000-0700-0000730C0000}"/>
    <hyperlink ref="BT47" location="null!12:12" display="[Combo 3]_Phê La_Mar" xr:uid="{00000000-0004-0000-0700-0000740C0000}"/>
    <hyperlink ref="BU47" location="null!G52" display="[VIP]_Cheese Coffee_BOGO_Mar" xr:uid="{00000000-0004-0000-0700-0000750C0000}"/>
    <hyperlink ref="BV47" location="null!G52" display="[VIP]_Cheese Coffee_BOGO_Mar" xr:uid="{00000000-0004-0000-0700-0000760C0000}"/>
    <hyperlink ref="BX47" location="null!12:12" display="[Combo 3]_Phê La_Mar" xr:uid="{00000000-0004-0000-0700-0000770C0000}"/>
    <hyperlink ref="BY47" location="null!103:103" display="[SJBP]_Pizza Hut_Mar" xr:uid="{00000000-0004-0000-0700-0000780C0000}"/>
    <hyperlink ref="BZ47" location="null!103:103" display="[SJBP]_Pizza Hut_Mar" xr:uid="{00000000-0004-0000-0700-0000790C0000}"/>
    <hyperlink ref="CA47" location="null!103:103" display="[SJBP]_Pizza Hut_Mar 260106_Pizza Hut_21 cities" xr:uid="{00000000-0004-0000-0700-00007A0C0000}"/>
    <hyperlink ref="CF47" location="null!G74" display="[VIP]_Pizza Hut_Mar" xr:uid="{00000000-0004-0000-0700-00007B0C0000}"/>
    <hyperlink ref="CG47" location="null!G74" display="[VIP]_Pizza Hut_Mar" xr:uid="{00000000-0004-0000-0700-00007C0C0000}"/>
    <hyperlink ref="CH47" location="null!G74" display="[VIP]_Pizza Hut_Mar" xr:uid="{00000000-0004-0000-0700-00007D0C0000}"/>
    <hyperlink ref="CI47" location="null!G74" display="[VIP]_Pizza Hut_Mar 260106_Pizza Hut_21 citie" xr:uid="{00000000-0004-0000-0700-00007E0C0000}"/>
    <hyperlink ref="CJ47" location="null!G74" display="[VIP]_Pizza Hut_Mar" xr:uid="{00000000-0004-0000-0700-00007F0C0000}"/>
    <hyperlink ref="CK47" location="null!G74" display="[VIP]_Pizza Hut_Mar" xr:uid="{00000000-0004-0000-0700-0000800C0000}"/>
    <hyperlink ref="CL47" location="null!G74" display="[VIP]_Pizza Hut_Mar" xr:uid="{00000000-0004-0000-0700-0000810C0000}"/>
    <hyperlink ref="CM47" location="null!G74" display="[VIP]_Pizza Hut_Mar 260106_Pizza Hut_21 citie" xr:uid="{00000000-0004-0000-0700-0000820C0000}"/>
    <hyperlink ref="CN47" location="null!G42" display="[VIP]_Gong Cha_23-25Mar" xr:uid="{00000000-0004-0000-0700-0000830C0000}"/>
    <hyperlink ref="CO47" location="null!G42" display="[VIP]_Gong Cha_23-25Mar" xr:uid="{00000000-0004-0000-0700-0000840C0000}"/>
    <hyperlink ref="CR47" location="null!G42" display="[VIP]_Gong Cha_23-25Mar" xr:uid="{00000000-0004-0000-0700-0000850C0000}"/>
    <hyperlink ref="CS47" location="null!G42" display="[VIP]_Gong Cha_23-25Mar" xr:uid="{00000000-0004-0000-0700-0000860C0000}"/>
    <hyperlink ref="CT47" location="null!G70" display="[SJBP]_Cheese Coffee_WC_Mar" xr:uid="{00000000-0004-0000-0700-0000870C0000}"/>
    <hyperlink ref="CU47" location="null!G42" display="[VIP]_Gong Cha_23-25Mar 260109_Gong Cha_7 cities" xr:uid="{00000000-0004-0000-0700-0000880C0000}"/>
    <hyperlink ref="CV47" location="null!G42" display="[VIP]_Gong Cha_23-25Mar" xr:uid="{00000000-0004-0000-0700-0000890C0000}"/>
    <hyperlink ref="CW47" location="null!G42" display="[VIP]_Gong Cha_23-25Mar " xr:uid="{00000000-0004-0000-0700-00008A0C0000}"/>
    <hyperlink ref="CX47" location="null!G70" display="[SJBP]_Cheese Coffee_WC_Mar" xr:uid="{00000000-0004-0000-0700-00008B0C0000}"/>
    <hyperlink ref="CY47" location="null!G42" display="[VIP]_Gong Cha_23-25Mar 260109_Gong Cha_7 cities" xr:uid="{00000000-0004-0000-0700-00008C0C0000}"/>
    <hyperlink ref="CZ47" location="null!103:103" display="[SJBP]_Pizza Hut_Mar" xr:uid="{00000000-0004-0000-0700-00008D0C0000}"/>
    <hyperlink ref="DD47" location="null!G83" display=" [VIP]_Domino's Pizza_Mar  " xr:uid="{00000000-0004-0000-0700-00008E0C0000}"/>
    <hyperlink ref="DE47" location="null!G83" display=" [VIP]_Domino's Pizza_Mar  " xr:uid="{00000000-0004-0000-0700-00008F0C0000}"/>
    <hyperlink ref="DF47" location="null!G83" display=" [VIP]_Domino's Pizza_Mar  " xr:uid="{00000000-0004-0000-0700-0000900C0000}"/>
    <hyperlink ref="DG47" location="null!G83" display=" [VIP]_Domino's Pizza_Mar  250116_Domino pizza_11 cities" xr:uid="{00000000-0004-0000-0700-0000910C0000}"/>
    <hyperlink ref="DH47" location="null!G83" display=" [VIP]_Domino's Pizza_Mar  " xr:uid="{00000000-0004-0000-0700-0000920C0000}"/>
    <hyperlink ref="DI47" location="null!G83" display=" [VIP]_Domino's Pizza_Mar  " xr:uid="{00000000-0004-0000-0700-0000930C0000}"/>
    <hyperlink ref="DJ47" location="null!G83" display=" [VIP]_Domino's Pizza_Mar  " xr:uid="{00000000-0004-0000-0700-0000940C0000}"/>
    <hyperlink ref="DK47" location="null!G83" display=" [VIP]_Domino's Pizza_Mar  250116_Domino pizza_11 cities" xr:uid="{00000000-0004-0000-0700-0000950C0000}"/>
    <hyperlink ref="DL47" location="null!G83" display=" [VIP]_Domino's Pizza_Mar  " xr:uid="{00000000-0004-0000-0700-0000960C0000}"/>
    <hyperlink ref="DM47" location="null!G83" display=" [VIP]_Domino's Pizza_Mar  " xr:uid="{00000000-0004-0000-0700-0000970C0000}"/>
    <hyperlink ref="DN47" location="null!G83" display=" [VIP]_Domino's Pizza_Mar  " xr:uid="{00000000-0004-0000-0700-0000980C0000}"/>
    <hyperlink ref="DO47" location="null!G83" display=" [VIP]_Domino's Pizza_Mar  250116_Domino pizza_11 cities" xr:uid="{00000000-0004-0000-0700-0000990C0000}"/>
    <hyperlink ref="DP47" location="null!207:207" display="[Combo 3]_Tháng 2 Cafe &amp; Trà_Mar" xr:uid="{00000000-0004-0000-0700-00009A0C0000}"/>
    <hyperlink ref="DT47" location="null!G70" display="[SJBP]_Cheese Coffee_WC_Mar" xr:uid="{00000000-0004-0000-0700-00009B0C0000}"/>
    <hyperlink ref="DU47" location="null!G70" display="[SJBP]_Cheese Coffee_WC_Mar" xr:uid="{00000000-0004-0000-0700-00009C0C0000}"/>
    <hyperlink ref="DV47" location="null!G70" display="[SJBP]_Cheese Coffee_WC_Mar" xr:uid="{00000000-0004-0000-0700-00009D0C0000}"/>
    <hyperlink ref="EC47" location="null!153:153" display="[Combo 3]_Cơm Tấm Phúc Lộc Thọ_Apr" xr:uid="{00000000-0004-0000-0700-00009E0C0000}"/>
    <hyperlink ref="EG47" location="null!153:153" display="[Combo 3]_Cơm Tấm Phúc Lộc Thọ_Apr" xr:uid="{00000000-0004-0000-0700-00009F0C0000}"/>
    <hyperlink ref="EK47" location="null!186:186" display="[SuperVIP]_Gà Rán Popeyes_1-5Apr" xr:uid="{00000000-0004-0000-0700-0000A00C0000}"/>
    <hyperlink ref="EL47" location="null!186:186" display="[SuperVIP]_Gà Rán Popeyes_1-5Apr" xr:uid="{00000000-0004-0000-0700-0000A10C0000}"/>
    <hyperlink ref="EM47" location="null!186:186" display="[SuperVIP]_Gà Rán Popeyes_1-5Apr" xr:uid="{00000000-0004-0000-0700-0000A20C0000}"/>
    <hyperlink ref="EN47" location="null!186:186" display="[SuperVIP]_Gà Rán Popeyes_1-5Apr 241231_Gà Rán Popeyes_9 cities" xr:uid="{00000000-0004-0000-0700-0000A30C0000}"/>
    <hyperlink ref="ES47" location="null!186:186" display="[SuperVIP]_Gà Rán Popeyes_1-5Apr" xr:uid="{00000000-0004-0000-0700-0000A40C0000}"/>
    <hyperlink ref="ET47" location="null!186:186" display="[SuperVIP]_Gà Rán Popeyes_1-5Apr" xr:uid="{00000000-0004-0000-0700-0000A50C0000}"/>
    <hyperlink ref="EU47" location="null!186:186" display="[SuperVIP]_Gà Rán Popeyes_1-5Apr" xr:uid="{00000000-0004-0000-0700-0000A60C0000}"/>
    <hyperlink ref="EV47" location="null!186:186" display="[SuperVIP]_Gà Rán Popeyes_1-5Apr 241231_Gà Rán Popeyes_9 cities" xr:uid="{00000000-0004-0000-0700-0000A70C0000}"/>
    <hyperlink ref="EW47" location="null!183:183" display="[VIP]_Lotteria DI_6-9Apr" xr:uid="{00000000-0004-0000-0700-0000A80C0000}"/>
    <hyperlink ref="EX47" location="null!183:183" display="[VIP]_Lotteria DI_6-9Apr" xr:uid="{00000000-0004-0000-0700-0000A90C0000}"/>
    <hyperlink ref="EY47" location="null!183:183" display="[VIP]_Lotteria DI_6-9Apr" xr:uid="{00000000-0004-0000-0700-0000AA0C0000}"/>
    <hyperlink ref="EZ47" location="null!183:183" display="[VIP]_Lotteria DI_6-9Apr 260116_Lotteria_41 cities" xr:uid="{00000000-0004-0000-0700-0000AB0C0000}"/>
    <hyperlink ref="FA47" location="null!200:200" display="[Combo 3]_Phê La_Apr" xr:uid="{00000000-0004-0000-0700-0000AC0C0000}"/>
    <hyperlink ref="FI47" location="null!200:200" display="[Combo 3]_Phê La_Apr" xr:uid="{00000000-0004-0000-0700-0000AD0C0000}"/>
    <hyperlink ref="FM47" location="null!250:250" display="[Combo Custom]_Trà Sữa Sekai_Apr.3" xr:uid="{00000000-0004-0000-0700-0000AE0C0000}"/>
    <hyperlink ref="FQ47" location="null!250:250" display="[Combo Custom]_Trà Sữa Sekai_Apr.3" xr:uid="{00000000-0004-0000-0700-0000AF0C0000}"/>
    <hyperlink ref="FU47" location="null!215:215" display="[Combo 3]_Bún Chả Hà Nội 1982_Apr" xr:uid="{00000000-0004-0000-0700-0000B00C0000}"/>
    <hyperlink ref="FY47" location="null!250:250" display="[Combo Custom]_Trà Sữa Sekai_Apr.3" xr:uid="{00000000-0004-0000-0700-0000B10C0000}"/>
    <hyperlink ref="GC47" location="null!215:215" display="[Combo 3]_Bún Chả Hà Nội 1982_Apr" xr:uid="{00000000-0004-0000-0700-0000B20C0000}"/>
    <hyperlink ref="GG47" location="null!247:247" display="[Combo Custom]_Milo Dầm TUTIMI_Apr.3" xr:uid="{00000000-0004-0000-0700-0000B30C0000}"/>
    <hyperlink ref="GK47" location="null!247:247" display="[Combo Custom]_Milo Dầm TUTIMI_Apr.3" xr:uid="{00000000-0004-0000-0700-0000B40C0000}"/>
    <hyperlink ref="GO47" location="null!228:228" display="[Combo 3]_Bún Đậu Homemade_Apr" xr:uid="{00000000-0004-0000-0700-0000B50C0000}"/>
    <hyperlink ref="GS47" location="null!228:228" display="[Combo 3]_Bún Đậu Homemade_Apr" xr:uid="{00000000-0004-0000-0700-0000B60C0000}"/>
    <hyperlink ref="HI47" location="null!184:184" display="[SuperVIP]_Lotteria DI_23-26Apr" xr:uid="{00000000-0004-0000-0700-0000B70C0000}"/>
    <hyperlink ref="HJ47" location="null!184:184" display="[SuperVIP]_Lotteria DI_23-26Apr" xr:uid="{00000000-0004-0000-0700-0000B80C0000}"/>
    <hyperlink ref="HK47" location="null!184:184" display="[SuperVIP]_Lotteria DI_23-26Apr" xr:uid="{00000000-0004-0000-0700-0000B90C0000}"/>
    <hyperlink ref="HL47" location="null!184:184" display="[SuperVIP]_Lotteria DI_23-26Apr 260116_Lotteria_41 cities" xr:uid="{00000000-0004-0000-0700-0000BA0C0000}"/>
    <hyperlink ref="HM47" location="null!228:228" display="[Combo 3]_Bún Đậu Homemade_Apr" xr:uid="{00000000-0004-0000-0700-0000BB0C0000}"/>
    <hyperlink ref="HQ47" location="null!228:228" display="[Combo 3]_Bún Đậu Homemade_Apr" xr:uid="{00000000-0004-0000-0700-0000BC0C0000}"/>
    <hyperlink ref="D48" location="null!G71" display="[VIP]_McDonald's_Mar" xr:uid="{00000000-0004-0000-0700-0000BD0C0000}"/>
    <hyperlink ref="E48" location="null!G71" display="[VIP]_McDonald's_Mar" xr:uid="{00000000-0004-0000-0700-0000BE0C0000}"/>
    <hyperlink ref="F48" location="null!G71" display="[VIP]_McDonald's_Mar" xr:uid="{00000000-0004-0000-0700-0000BF0C0000}"/>
    <hyperlink ref="G48" location="null!G71" display="[VIP]_McDonald's_Mar  251025_McDonald's_7 cities" xr:uid="{00000000-0004-0000-0700-0000C00C0000}"/>
    <hyperlink ref="H48" location="null!62:62" display="[VIP]_Gà Rán Popeyes_2-5Mar" xr:uid="{00000000-0004-0000-0700-0000C10C0000}"/>
    <hyperlink ref="I48" location="null!62:62" display="[VIP]_Gà Rán Popeyes_2-5Mar" xr:uid="{00000000-0004-0000-0700-0000C20C0000}"/>
    <hyperlink ref="J48" location="null!62:62" display="[VIP]_Gà Rán Popeyes_2-5Mar" xr:uid="{00000000-0004-0000-0700-0000C30C0000}"/>
    <hyperlink ref="K48" location="null!62:62" display="[VIP]_Gà Rán Popeyes_2-5Mar 241231_Gà Rán Popeyes_9 cities" xr:uid="{00000000-0004-0000-0700-0000C40C0000}"/>
    <hyperlink ref="L48" location="null!G37" display="[SuperVIP]_Trà Sữa May Cha_3.3" xr:uid="{00000000-0004-0000-0700-0000C50C0000}"/>
    <hyperlink ref="M48" location="null!G57" display="[SuperVIP]_Highlands Coffee_Mar" xr:uid="{00000000-0004-0000-0700-0000C60C0000}"/>
    <hyperlink ref="N48" location="null!G37" display="[SuperVIP]_Trà Sữa May Cha_3.3" xr:uid="{00000000-0004-0000-0700-0000C70C0000}"/>
    <hyperlink ref="O48" location="null!G37" display="[SuperVIP]_Trà Sữa May Cha_3.3" xr:uid="{00000000-0004-0000-0700-0000C80C0000}"/>
    <hyperlink ref="R48" location="null!60:60" display=" [SuperVIP]_Gà Rán KFC_4-29Mar" xr:uid="{00000000-0004-0000-0700-0000C90C0000}"/>
    <hyperlink ref="S48" location="null!62:62" display=" [VIP]_Gà Rán Popeyes_2-5Mar 241231_Gà Rán Popeyes_9 cities" xr:uid="{00000000-0004-0000-0700-0000CA0C0000}"/>
    <hyperlink ref="T48" location="null!G52" display="[VIP]_Cheese Coffee_BOGO_Mar" xr:uid="{00000000-0004-0000-0700-0000CB0C0000}"/>
    <hyperlink ref="U48" location="null!G52" display="[VIP]_Cheese Coffee_BOGO_Mar" xr:uid="{00000000-0004-0000-0700-0000CC0C0000}"/>
    <hyperlink ref="V48" location="null!G52" display="[VIP]_Cheese Coffee_BOGO_Mar" xr:uid="{00000000-0004-0000-0700-0000CD0C0000}"/>
    <hyperlink ref="X48" location="null!G73" display="[SuperVIP]_Pizza Hut_Mar" xr:uid="{00000000-0004-0000-0700-0000CE0C0000}"/>
    <hyperlink ref="Y48" location="null!G73" display="[SuperVIP]_Pizza Hut_Mar" xr:uid="{00000000-0004-0000-0700-0000CF0C0000}"/>
    <hyperlink ref="Z48" location="null!G73" display="[SuperVIP]_Pizza Hut_Mar" xr:uid="{00000000-0004-0000-0700-0000D00C0000}"/>
    <hyperlink ref="AA48" location="null!G73" display="[SuperVIP]_Pizza Hut_Mar 260106_Pizza Hut_21 citie" xr:uid="{00000000-0004-0000-0700-0000D10C0000}"/>
    <hyperlink ref="AB48" location="null!G68" display="[SJBP]_Highlands Coffee_Exclusive" xr:uid="{00000000-0004-0000-0700-0000D20C0000}"/>
    <hyperlink ref="AC48" location="null!G68" display="[SJBP]_Highlands Coffee_Exclusive" xr:uid="{00000000-0004-0000-0700-0000D30C0000}"/>
    <hyperlink ref="AD48" location="null!G68" display="[SJBP]_Highlands Coffee_Exclusive" xr:uid="{00000000-0004-0000-0700-0000D40C0000}"/>
    <hyperlink ref="AE48" location="null!G68" display="[SJBP]_Highlands Coffee_Exclusive 260106_Highlands Coffee_41 cities" xr:uid="{00000000-0004-0000-0700-0000D50C0000}"/>
    <hyperlink ref="AF48" location="null!66:66" display="[SJBP]_Gà Rán Popeyes_Mar" xr:uid="{00000000-0004-0000-0700-0000D60C0000}"/>
    <hyperlink ref="AG48" location="null!66:66" display="[SJBP]_Gà Rán Popeyes_Mar" xr:uid="{00000000-0004-0000-0700-0000D70C0000}"/>
    <hyperlink ref="AH48" location="null!66:66" display="[SJBP]_Gà Rán Popeyes_Mar" xr:uid="{00000000-0004-0000-0700-0000D80C0000}"/>
    <hyperlink ref="AI48" location="null!66:66" display="[SJBP]_Gà Rán Popeyes_Mar 241231_Gà Rán Popeyes_9 cities" xr:uid="{00000000-0004-0000-0700-0000D90C0000}"/>
    <hyperlink ref="AJ48" location="null!G68" display="[SJBP]_Highlands Coffee_Exclusive" xr:uid="{00000000-0004-0000-0700-0000DA0C0000}"/>
    <hyperlink ref="AK48" location="null!G68" display="[SJBP]_Highlands Coffee_Exclusive" xr:uid="{00000000-0004-0000-0700-0000DB0C0000}"/>
    <hyperlink ref="AL48" location="null!G68" display="[SJBP]_Highlands Coffee_Exclusive" xr:uid="{00000000-0004-0000-0700-0000DC0C0000}"/>
    <hyperlink ref="AM48" location="null!G68" display="[SJBP]_Highlands Coffee_Exclusive 260106_Highlands Coffee_41 cities" xr:uid="{00000000-0004-0000-0700-0000DD0C0000}"/>
    <hyperlink ref="AN48" location="null!G68" display="[SJBP]_Highlands Coffee_Exclusive" xr:uid="{00000000-0004-0000-0700-0000DE0C0000}"/>
    <hyperlink ref="AO48" location="null!G68" display="[SJBP]_Highlands Coffee_Exclusive" xr:uid="{00000000-0004-0000-0700-0000DF0C0000}"/>
    <hyperlink ref="AP48" location="null!G68" display="[SJBP]_Highlands Coffee_Exclusive" xr:uid="{00000000-0004-0000-0700-0000E00C0000}"/>
    <hyperlink ref="AQ48" location="null!G68" display="[SJBP]_Highlands Coffee_Exclusive 260106_Highlands Coffee_41 cities" xr:uid="{00000000-0004-0000-0700-0000E10C0000}"/>
    <hyperlink ref="AR48" location="null!G70" display="[SJBP]_Cheese Coffee_WC_Mar" xr:uid="{00000000-0004-0000-0700-0000E20C0000}"/>
    <hyperlink ref="AS48" location="null!G70" display="[SJBP]_Cheese Coffee_WC_Mar" xr:uid="{00000000-0004-0000-0700-0000E30C0000}"/>
    <hyperlink ref="AZ48" location="null!G36" display="[SuperVIP]_Trà Sữa May Cha_Mar" xr:uid="{00000000-0004-0000-0700-0000E40C0000}"/>
    <hyperlink ref="BB48" location="null!G36" display="[SuperVIP]_Trà Sữa May Cha_Mar" xr:uid="{00000000-0004-0000-0700-0000E50C0000}"/>
    <hyperlink ref="BC48" location="null!G36" display="[SuperVIP]_Trà Sữa May Cha_Mar 260106_Trà Sữa May Cha_9 cities" xr:uid="{00000000-0004-0000-0700-0000E60C0000}"/>
    <hyperlink ref="BD48" location="null!G71" display="[VIP]_McDonald's_Mar" xr:uid="{00000000-0004-0000-0700-0000E70C0000}"/>
    <hyperlink ref="BE48" location="null!G71" display="[VIP]_McDonald's_Mar" xr:uid="{00000000-0004-0000-0700-0000E80C0000}"/>
    <hyperlink ref="BF48" location="null!G71" display="[VIP]_McDonald's_Mar" xr:uid="{00000000-0004-0000-0700-0000E90C0000}"/>
    <hyperlink ref="BG48" location="null!G71" display="[VIP]_McDonald's_Mar  251025_McDonald's_7 cities" xr:uid="{00000000-0004-0000-0700-0000EA0C0000}"/>
    <hyperlink ref="BH48" location="null!G36" display="[SuperVIP]_Trà Sữa May Cha_Mar" xr:uid="{00000000-0004-0000-0700-0000EB0C0000}"/>
    <hyperlink ref="BJ48" location="null!G36" display="[SuperVIP]_Trà Sữa May Cha_Mar" xr:uid="{00000000-0004-0000-0700-0000EC0C0000}"/>
    <hyperlink ref="BK48" location="null!G36" display="[SuperVIP]_Trà Sữa May Cha_Mar 260106_Trà Sữa May Cha_9 cities" xr:uid="{00000000-0004-0000-0700-0000ED0C0000}"/>
    <hyperlink ref="BL48" location="null!G81" display="[SuperVIP]_Lotteria DI_16-19Mar" xr:uid="{00000000-0004-0000-0700-0000EE0C0000}"/>
    <hyperlink ref="BM48" location="null!G81" display="[SuperVIP]_Lotteria DI_16-19Mar" xr:uid="{00000000-0004-0000-0700-0000EF0C0000}"/>
    <hyperlink ref="BN48" location="null!G59" display="[SuperVIP]_Highlands Coffee_16-20Mar" xr:uid="{00000000-0004-0000-0700-0000F00C0000}"/>
    <hyperlink ref="BO48" location="null!G81" display=" [SuperVIP]_Lotteria DI_16-19Mar 260116_Lotteria_41 citiess" xr:uid="{00000000-0004-0000-0700-0000F10C0000}"/>
    <hyperlink ref="BP48" location="null!G81" display="[SuperVIP]_Lotteria DI_16-19Mar" xr:uid="{00000000-0004-0000-0700-0000F20C0000}"/>
    <hyperlink ref="BQ48" location="null!G81" display="[SuperVIP]_Lotteria DI_16-19Mar" xr:uid="{00000000-0004-0000-0700-0000F30C0000}"/>
    <hyperlink ref="BR48" location="null!G81" display="[SuperVIP]_Lotteria DI_16-19Mar" xr:uid="{00000000-0004-0000-0700-0000F40C0000}"/>
    <hyperlink ref="BS48" location="null!G81" display=" [SuperVIP]_Lotteria DI_16-19Mar 260116_Lotteria_41 cities" xr:uid="{00000000-0004-0000-0700-0000F50C0000}"/>
    <hyperlink ref="BT48" location="null!G52" display="[VIP]_Cheese Coffee_BOGO_Mar" xr:uid="{00000000-0004-0000-0700-0000F60C0000}"/>
    <hyperlink ref="BX48" location="null!G175" display="[SJBP]_The Coffee House_1đ" xr:uid="{00000000-0004-0000-0700-0000F70C0000}"/>
    <hyperlink ref="BY48" location="null!G175" display="[SJBP]_The Coffee House_1đ" xr:uid="{00000000-0004-0000-0700-0000F80C0000}"/>
    <hyperlink ref="BZ48" location="null!G59" display="[SuperVIP]_Highlands Coffee_16-20Mar" xr:uid="{00000000-0004-0000-0700-0000F90C0000}"/>
    <hyperlink ref="CA48" location="null!G175" display="[SJBP]_The Coffee House_1đ 251014_The Coffee House_8 cities" xr:uid="{00000000-0004-0000-0700-0000FA0C0000}"/>
    <hyperlink ref="CB48" location="null!66:66" display="[SJBP]_Gà Rán Popeyes_Mar" xr:uid="{00000000-0004-0000-0700-0000FB0C0000}"/>
    <hyperlink ref="CC48" location="null!66:66" display="[SJBP]_Gà Rán Popeyes_Mar" xr:uid="{00000000-0004-0000-0700-0000FC0C0000}"/>
    <hyperlink ref="CD48" location="null!66:66" display="[SJBP]_Gà Rán Popeyes_Mar" xr:uid="{00000000-0004-0000-0700-0000FD0C0000}"/>
    <hyperlink ref="CE48" location="null!66:66" display="[SJBP]_Gà Rán Popeyes_Mar 241231_Gà Rán Popeyes_9 cities" xr:uid="{00000000-0004-0000-0700-0000FE0C0000}"/>
    <hyperlink ref="CF48" location="null!66:66" display="[SJBP]_Gà Rán Popeyes_Mar" xr:uid="{00000000-0004-0000-0700-0000FF0C0000}"/>
    <hyperlink ref="CG48" location="null!66:66" display="[SJBP]_Gà Rán Popeyes_Mar" xr:uid="{00000000-0004-0000-0700-0000000D0000}"/>
    <hyperlink ref="CH48" location="null!66:66" display="[SJBP]_Gà Rán Popeyes_Mar" xr:uid="{00000000-0004-0000-0700-0000010D0000}"/>
    <hyperlink ref="CI48" location="null!66:66" display="[SJBP]_Gà Rán Popeyes_Mar 241231_Gà Rán Popeyes_9 cities" xr:uid="{00000000-0004-0000-0700-0000020D0000}"/>
    <hyperlink ref="CJ48" location="null!61:61" display="[VIP]_Gà Rán KFC_20-22Mar" xr:uid="{00000000-0004-0000-0700-0000030D0000}"/>
    <hyperlink ref="CK48" location="null!61:61" display="[VIP]_Gà Rán KFC_20-22Mar" xr:uid="{00000000-0004-0000-0700-0000040D0000}"/>
    <hyperlink ref="CL48" location="null!61:61" display="[VIP]_Gà Rán KFC_20-22Mar" xr:uid="{00000000-0004-0000-0700-0000050D0000}"/>
    <hyperlink ref="CM48" location="null!61:61" display="[VIP]_Gà Rán KFC_20-22Mar 260106_Gà Rán KFC_31 cities" xr:uid="{00000000-0004-0000-0700-0000060D0000}"/>
    <hyperlink ref="CN48" location="null!103:103" display="[SJBP]_Pizza Hut_Mar" xr:uid="{00000000-0004-0000-0700-0000070D0000}"/>
    <hyperlink ref="CO48" location="null!103:103" display="[SJBP]_Pizza Hut_Mar" xr:uid="{00000000-0004-0000-0700-0000080D0000}"/>
    <hyperlink ref="CP48" location="null!103:103" display="[SJBP]_Pizza Hut_Mar" xr:uid="{00000000-0004-0000-0700-0000090D0000}"/>
    <hyperlink ref="CQ48" location="null!103:103" display="[SJBP]_Pizza Hut_Mar 260106_Pizza Hut_21 cities" xr:uid="{00000000-0004-0000-0700-00000A0D0000}"/>
    <hyperlink ref="CR48" location="null!114:114" display="[Combo 3]_Bún Chả Hà Nội 1982_Mar" xr:uid="{00000000-0004-0000-0700-00000B0D0000}"/>
    <hyperlink ref="CS48" location="null!103:103" display="[SJBP]_Pizza Hut_Mar" xr:uid="{00000000-0004-0000-0700-00000C0D0000}"/>
    <hyperlink ref="CT48" location="null!103:103" display="[SJBP]_Pizza Hut_Mar" xr:uid="{00000000-0004-0000-0700-00000D0D0000}"/>
    <hyperlink ref="CU48" location="null!103:103" display="[SJBP]_Pizza Hut_Mar 260106_Pizza Hut_21 cities" xr:uid="{00000000-0004-0000-0700-00000E0D0000}"/>
    <hyperlink ref="CV48" location="null!114:114" display="[Combo 3]_Bún Chả Hà Nội 1982_Mar" xr:uid="{00000000-0004-0000-0700-00000F0D0000}"/>
    <hyperlink ref="CZ48" location="null!101:101" display="[SJBP]_Lotteria DI_Mar" xr:uid="{00000000-0004-0000-0700-0000100D0000}"/>
    <hyperlink ref="DA48" location="null!101:101" display="[SJBP]_Lotteria DI_Mar" xr:uid="{00000000-0004-0000-0700-0000110D0000}"/>
    <hyperlink ref="DB48" location="null!101:101" display="[SJBP]_Lotteria DI_Mar" xr:uid="{00000000-0004-0000-0700-0000120D0000}"/>
    <hyperlink ref="DC48" location="null!101:101" display="[SJBP]_Lotteria DI_Mar 250424_Lotteria DI_32 cities" xr:uid="{00000000-0004-0000-0700-0000130D0000}"/>
    <hyperlink ref="DD48" location="null!66:66" display="[SJBP]_Gà Rán Popeyes_Mar" xr:uid="{00000000-0004-0000-0700-0000140D0000}"/>
    <hyperlink ref="DE48" location="null!66:66" display="[SJBP]_Gà Rán Popeyes_Mar" xr:uid="{00000000-0004-0000-0700-0000150D0000}"/>
    <hyperlink ref="DF48" location="null!66:66" display="[SJBP]_Gà Rán Popeyes_Mar" xr:uid="{00000000-0004-0000-0700-0000160D0000}"/>
    <hyperlink ref="DG48" location="null!66:66" display="[SJBP]_Gà Rán Popeyes_Mar 241231_Gà Rán Popeyes_9 cities" xr:uid="{00000000-0004-0000-0700-0000170D0000}"/>
    <hyperlink ref="DH48" location="null!117:117" display="[Combo 3]_Bún Đậu Homemade_Mar" xr:uid="{00000000-0004-0000-0700-0000180D0000}"/>
    <hyperlink ref="DL48" location="null!117:117" display="[Combo 3]_Bún Đậu Homemade_Mar" xr:uid="{00000000-0004-0000-0700-0000190D0000}"/>
    <hyperlink ref="DT48" location="null!80:80" display="[SJBP]_Gà Rán KFC_CUPC1" xr:uid="{00000000-0004-0000-0700-00001A0D0000}"/>
    <hyperlink ref="DU48" location="null!80:80" display="[SJBP]_Gà Rán KFC_CUPC1" xr:uid="{00000000-0004-0000-0700-00001B0D0000}"/>
    <hyperlink ref="DV48" location="null!80:80" display="[SJBP]_Gà Rán KFC_CUPC1" xr:uid="{00000000-0004-0000-0700-00001C0D0000}"/>
    <hyperlink ref="DW48" location="null!80:80" display="[SJBP]_Gà Rán KFC_CUPC1 260106_Gà Rán KFC_31 cities" xr:uid="{00000000-0004-0000-0700-00001D0D0000}"/>
    <hyperlink ref="EC48" location="null!80:80" display="[SJBP]_Gà Rán KFC_CUPC1" xr:uid="{00000000-0004-0000-0700-00001E0D0000}"/>
    <hyperlink ref="ED48" location="null!80:80" display="[SJBP]_Gà Rán KFC_CUPC1" xr:uid="{00000000-0004-0000-0700-00001F0D0000}"/>
    <hyperlink ref="EE48" location="null!80:80" display="[SJBP]_Gà Rán KFC_CUPC1" xr:uid="{00000000-0004-0000-0700-0000200D0000}"/>
    <hyperlink ref="EF48" location="null!80:80" display="[SJBP]_Gà Rán KFC_CUPC1 260106_Gà Rán KFC_31 cities" xr:uid="{00000000-0004-0000-0700-0000210D0000}"/>
    <hyperlink ref="GS48" location="null!247:247" display="[Combo Custom]_Milo Dầm TUTIMI_Apr.3" xr:uid="{00000000-0004-0000-0700-0000220D0000}"/>
    <hyperlink ref="H49" location="null!G40" display="[SuperVIP]_Phê La_2-4Mar" xr:uid="{00000000-0004-0000-0700-0000230D0000}"/>
    <hyperlink ref="J49" location="null!10:10" display="[Combo 1]_Trà Sữa May Cha_Mar" xr:uid="{00000000-0004-0000-0700-0000240D0000}"/>
    <hyperlink ref="K49" location="null!10:10" display="[Combo 1]_Trà Sữa May Cha_Mar_BD,BH,CT, Hue, DL" xr:uid="{00000000-0004-0000-0700-0000250D0000}"/>
    <hyperlink ref="L49" location="null!G57" display="[SuperVIP]_Highlands Coffee_Mar" xr:uid="{00000000-0004-0000-0700-0000260D0000}"/>
    <hyperlink ref="M49" location="null!67:67" display="[SJBP]_Domino's Pizza_Mar" xr:uid="{00000000-0004-0000-0700-0000270D0000}"/>
    <hyperlink ref="N49" location="null!G57" display="[SuperVIP]_Highlands Coffee_Mar" xr:uid="{00000000-0004-0000-0700-0000280D0000}"/>
    <hyperlink ref="O49" location="null!G57" display="[SuperVIP]_Highlands Coffee_Mar 260106_Highlands Coffee_41 cities" xr:uid="{00000000-0004-0000-0700-0000290D0000}"/>
    <hyperlink ref="Q49" location="null!G54" display="[VIP]_The Coffee House_4-6.3" xr:uid="{00000000-0004-0000-0700-00002A0D0000}"/>
    <hyperlink ref="W49" location="null!G44" display="[VIP]_KATINAT Coffee &amp; Tea House_B2G1 260106_KATINAT Coffee &amp; Tea House_14 cities" xr:uid="{00000000-0004-0000-0700-00002B0D0000}"/>
    <hyperlink ref="X49" location="null!G38" display="[VIP]_Tocotoco_Mar" xr:uid="{00000000-0004-0000-0700-00002C0D0000}"/>
    <hyperlink ref="AB49" location="null!G73" display="[SuperVIP]_Pizza Hut_Mar" xr:uid="{00000000-0004-0000-0700-00002D0D0000}"/>
    <hyperlink ref="AC49" location="null!G73" display="[SuperVIP]_Pizza Hut_Mar" xr:uid="{00000000-0004-0000-0700-00002E0D0000}"/>
    <hyperlink ref="AD49" location="null!G73" display="[SuperVIP]_Pizza Hut_Mar" xr:uid="{00000000-0004-0000-0700-00002F0D0000}"/>
    <hyperlink ref="AE49" location="null!G73" display="[SuperVIP]_Pizza Hut_Mar 260106_Pizza Hut_21 citie" xr:uid="{00000000-0004-0000-0700-0000300D0000}"/>
    <hyperlink ref="AF49" location="null!G49" display=" [SuperVIP]_Phúc Long Coffee &amp; Tea_Combo 88k_8.3" xr:uid="{00000000-0004-0000-0700-0000310D0000}"/>
    <hyperlink ref="AG49" location="null!G134" display="[VIP]_Tocotoco_8.3" xr:uid="{00000000-0004-0000-0700-0000320D0000}"/>
    <hyperlink ref="AH49" location="null!G49" display=" [SuperVIP]_Phúc Long Coffee &amp; Tea_Combo 88k_8.3" xr:uid="{00000000-0004-0000-0700-0000330D0000}"/>
    <hyperlink ref="AI49" location="null!G49" display=" [SuperVIP]_Phúc Long Coffee &amp; Tea_Combo 88k_8.3" xr:uid="{00000000-0004-0000-0700-0000340D0000}"/>
    <hyperlink ref="AN49" location="null!103:103" display="[SJBP]_Pizza Hut_Mar" xr:uid="{00000000-0004-0000-0700-0000350D0000}"/>
    <hyperlink ref="AO49" location="null!103:103" display="[SJBP]_Pizza Hut_Mar" xr:uid="{00000000-0004-0000-0700-0000360D0000}"/>
    <hyperlink ref="AP49" location="null!103:103" display="[SJBP]_Pizza Hut_Mar" xr:uid="{00000000-0004-0000-0700-0000370D0000}"/>
    <hyperlink ref="AQ49" location="null!103:103" display="[SJBP]_Pizza Hut_Mar 241231_Pizza Hut_20 cities" xr:uid="{00000000-0004-0000-0700-0000380D0000}"/>
    <hyperlink ref="AR49" location="null!G2668" display="[SJBP]_Phúc Long Coffee &amp; Tea_Combo 119k_Mar" xr:uid="{00000000-0004-0000-0700-0000390D0000}"/>
    <hyperlink ref="AS49" location="null!G2668" display="[SJBP]_Phúc Long Coffee &amp; Tea_Combo 119k_Mar" xr:uid="{00000000-0004-0000-0700-00003A0D0000}"/>
    <hyperlink ref="AT49" location="null!G2668" display="[SJBP]_Phúc Long Coffee &amp; Tea_Combo 119k_Mar" xr:uid="{00000000-0004-0000-0700-00003B0D0000}"/>
    <hyperlink ref="AZ49" location="null!G77" display="[VIP]_Lotteria DI_11-13Mar" xr:uid="{00000000-0004-0000-0700-00003C0D0000}"/>
    <hyperlink ref="BA49" location="null!G77" display="[VIP]_Lotteria DI_11-13Mar" xr:uid="{00000000-0004-0000-0700-00003D0D0000}"/>
    <hyperlink ref="BB49" location="null!G77" display="[VIP]_Lotteria DI_11-13Mar" xr:uid="{00000000-0004-0000-0700-00003E0D0000}"/>
    <hyperlink ref="BC49" location="null!G77" display="[VIP]_Lotteria DI_11-13Mar  260116_Lotteria_41 cities" xr:uid="{00000000-0004-0000-0700-00003F0D0000}"/>
    <hyperlink ref="BD49" location="null!64:64" display="[SuperVIP]_Cơm Thố Anh Nguyễn_11-15Mar" xr:uid="{00000000-0004-0000-0700-0000400D0000}"/>
    <hyperlink ref="BH49" location="null!G71" display="[VIP]_McDonald's_Mar" xr:uid="{00000000-0004-0000-0700-0000410D0000}"/>
    <hyperlink ref="BI49" location="null!G71" display="[VIP]_McDonald's_Mar" xr:uid="{00000000-0004-0000-0700-0000420D0000}"/>
    <hyperlink ref="BJ49" location="null!G71" display="[VIP]_McDonald's_Mar" xr:uid="{00000000-0004-0000-0700-0000430D0000}"/>
    <hyperlink ref="BK49" location="null!G71" display="[VIP]_McDonald's_Mar  251025_McDonald's_7 cities" xr:uid="{00000000-0004-0000-0700-0000440D0000}"/>
    <hyperlink ref="BT49" location="null!9:9" display="[Combo 1]_Trà Sữa May Cha_Mar" xr:uid="{00000000-0004-0000-0700-0000450D0000}"/>
    <hyperlink ref="BV49" location="null!9:9" display="[Combo 1]_Trà Sữa May Cha_Mar" xr:uid="{00000000-0004-0000-0700-0000460D0000}"/>
    <hyperlink ref="BW49" location="null!9:9" display="[Combo 1]_Trà Sữa May Cha_Mar_BD,CT,AG,TG,BH,LA,KG,DL,Hue" xr:uid="{00000000-0004-0000-0700-0000470D0000}"/>
    <hyperlink ref="BX49" location="null!103:103" display="[SJBP]_Pizza Hut_Mar" xr:uid="{00000000-0004-0000-0700-0000480D0000}"/>
    <hyperlink ref="CF49" location="null!8:8" display="[Win 1]_Trà Sữa May Cha_Mar" xr:uid="{00000000-0004-0000-0700-0000490D0000}"/>
    <hyperlink ref="CH49" location="null!8:8" display="[Win 1]_Trà Sữa May Cha_Mar" xr:uid="{00000000-0004-0000-0700-00004A0D0000}"/>
    <hyperlink ref="CI49" location="null!8:8" display="[Win 1]_Trà Sữa May Cha_Mar_BD,CT,AG,TG,BH,LA,KG,DL,Hue" xr:uid="{00000000-0004-0000-0700-00004B0D0000}"/>
    <hyperlink ref="CR49" location="null!G70" display="[SJBP]_Cheese Coffee_WC_Mar" xr:uid="{00000000-0004-0000-0700-00004C0D0000}"/>
    <hyperlink ref="CS49" location="null!G70" display="[SJBP]_Cheese Coffee_WC_Mar" xr:uid="{00000000-0004-0000-0700-00004D0D0000}"/>
    <hyperlink ref="CV49" location="null!G70" display="[SJBP]_Cheese Coffee_WC_Mar" xr:uid="{00000000-0004-0000-0700-00004E0D0000}"/>
    <hyperlink ref="CW49" location="null!G70" display="[SJBP]_Cheese Coffee_WC_Mar" xr:uid="{00000000-0004-0000-0700-00004F0D0000}"/>
    <hyperlink ref="CX49" location="null!G176" display="[SJBP]_Highlands Coffee_23-26Mar" xr:uid="{00000000-0004-0000-0700-0000500D0000}"/>
    <hyperlink ref="CY49" location="null!G176" display="[SJBP]_Highlands Coffee_23-26Mar 260106_Highlands Coffee_41 cities" xr:uid="{00000000-0004-0000-0700-0000510D0000}"/>
    <hyperlink ref="DD49" location="null!9:9" display="[Combo 1]_Trà Sữa May Cha_Mar" xr:uid="{00000000-0004-0000-0700-0000520D0000}"/>
    <hyperlink ref="DF49" location="null!9:9" display="[Combo 1]_Trà Sữa May Cha_Mar" xr:uid="{00000000-0004-0000-0700-0000530D0000}"/>
    <hyperlink ref="DG49" location="null!9:9" display="[Combo 1]_Trà Sữa May Cha_Mar_BD,CT,AG,TG,BH,LA,KG,DL,Hue" xr:uid="{00000000-0004-0000-0700-0000540D0000}"/>
    <hyperlink ref="DH49" location="null!9:9" display="[Combo 1]_Trà Sữa May Cha_Mar" xr:uid="{00000000-0004-0000-0700-0000550D0000}"/>
    <hyperlink ref="DJ49" location="null!9:9" display="[Combo 1]_Trà Sữa May Cha_Mar" xr:uid="{00000000-0004-0000-0700-0000560D0000}"/>
    <hyperlink ref="DK49" location="null!9:9" display="[Combo 1]_Trà Sữa May Cha_Mar_BD,CT,AG,TG,BH,LA,KG,DL,Hue" xr:uid="{00000000-0004-0000-0700-0000570D0000}"/>
    <hyperlink ref="DL49" location="null!9:9" display="[Combo 1]_Trà Sữa May Cha_Mar" xr:uid="{00000000-0004-0000-0700-0000580D0000}"/>
    <hyperlink ref="DN49" location="null!9:9" display="[Combo 1]_Trà Sữa May Cha_Mar" xr:uid="{00000000-0004-0000-0700-0000590D0000}"/>
    <hyperlink ref="DO49" location="null!9:9" display="[Combo 1]_Trà Sữa May Cha_Mar_BD,CT,AG,TG,BH,LA,KG,DL,Hue" xr:uid="{00000000-0004-0000-0700-00005A0D0000}"/>
    <hyperlink ref="DP49" location="null!67:67" display="[SJBP]_Domino's Pizza_Mar" xr:uid="{00000000-0004-0000-0700-00005B0D0000}"/>
    <hyperlink ref="DQ49" location="null!67:67" display="[SJBP]_Domino's Pizza_Mar" xr:uid="{00000000-0004-0000-0700-00005C0D0000}"/>
    <hyperlink ref="DR49" location="null!67:67" display="[SJBP]_Domino's Pizza_Mar" xr:uid="{00000000-0004-0000-0700-00005D0D0000}"/>
    <hyperlink ref="DS49" location="null!67:67" display="[SJBP]_Domino's Pizza_Mar 250116_Domino pizza_11 cities" xr:uid="{00000000-0004-0000-0700-00005E0D0000}"/>
    <hyperlink ref="DY49" location="null!249:249" display="[Combo Custom]_Trà Sữa Sekai_Apr.4" xr:uid="{00000000-0004-0000-0700-00005F0D0000}"/>
    <hyperlink ref="EG49" location="null!249:249" display="[Combo Custom]_Trà Sữa Sekai_Apr.4" xr:uid="{00000000-0004-0000-0700-0000600D0000}"/>
    <hyperlink ref="EO49" location="null!249:249" display="[Combo Custom]_Trà Sữa Sekai_Apr.4" xr:uid="{00000000-0004-0000-0700-0000610D0000}"/>
    <hyperlink ref="ES49" location="null!80:80" display="[SJBP]_Gà Rán KFC_CUPC1" xr:uid="{00000000-0004-0000-0700-0000620D0000}"/>
    <hyperlink ref="ET49" location="null!80:80" display="[SJBP]_Gà Rán KFC_CUPC1" xr:uid="{00000000-0004-0000-0700-0000630D0000}"/>
    <hyperlink ref="EU49" location="null!80:80" display="[SJBP]_Gà Rán KFC_CUPC1" xr:uid="{00000000-0004-0000-0700-0000640D0000}"/>
    <hyperlink ref="EV49" location="null!80:80" display="[SJBP]_Gà Rán KFC_CUPC1 260106_Gà Rán KFC_31 cities" xr:uid="{00000000-0004-0000-0700-0000650D0000}"/>
    <hyperlink ref="D50" location="null!G73" display="[SuperVIP]_Pizza Hut_Mar" xr:uid="{00000000-0004-0000-0700-0000660D0000}"/>
    <hyperlink ref="E50" location="null!G73" display="[SuperVIP]_Pizza Hut_Mar" xr:uid="{00000000-0004-0000-0700-0000670D0000}"/>
    <hyperlink ref="F50" location="null!G73" display="[SuperVIP]_Pizza Hut_Mar" xr:uid="{00000000-0004-0000-0700-0000680D0000}"/>
    <hyperlink ref="G50" location="null!G73" display="[SuperVIP]_Pizza Hut_Mar 260106_Pizza Hut_21 citie" xr:uid="{00000000-0004-0000-0700-0000690D0000}"/>
    <hyperlink ref="L50" location="null!67:67" display="[SJBP]_Domino's Pizza_Mar" xr:uid="{00000000-0004-0000-0700-00006A0D0000}"/>
    <hyperlink ref="O50" location="null!67:67" display="[SJBP]_Domino's Pizza_Mar 250116_Domino pizza_11 cities" xr:uid="{00000000-0004-0000-0700-00006B0D0000}"/>
    <hyperlink ref="AF50" location="null!135:135" display="[JBP]_SaSin - Mì Cay 7 Cấp Độ Hàn Quốc_Mar" xr:uid="{00000000-0004-0000-0700-00006C0D0000}"/>
    <hyperlink ref="AG50" location="null!135:135" display="[JBP]_SaSin - Mì Cay 7 Cấp Độ Hàn Quốc_Mar" xr:uid="{00000000-0004-0000-0700-00006D0D0000}"/>
    <hyperlink ref="AH50" location="null!133:133" display="[SJBP]_Gà Rán KFC_Mar" xr:uid="{00000000-0004-0000-0700-00006E0D0000}"/>
    <hyperlink ref="AI50" location="null!133:133" display="[SJBP]_Gà Rán KFC_Mar 260106_Gà Rán KFC_31 cities" xr:uid="{00000000-0004-0000-0700-00006F0D0000}"/>
    <hyperlink ref="AN50" location="null!G70" display="[SJBP]_Cheese Coffee_WC_Mar" xr:uid="{00000000-0004-0000-0700-0000700D0000}"/>
    <hyperlink ref="AO50" location="null!G70" display="[SJBP]_Cheese Coffee_WC_Mar" xr:uid="{00000000-0004-0000-0700-0000710D0000}"/>
    <hyperlink ref="AP50" location="null!G70" display="[SJBP]_Cheese Coffee_WC_Mar" xr:uid="{00000000-0004-0000-0700-0000720D0000}"/>
    <hyperlink ref="AR50" location="null!G77" display="[VIP]_Lotteria DI_11-13Mar" xr:uid="{00000000-0004-0000-0700-0000730D0000}"/>
    <hyperlink ref="AS50" location="null!G77" display="[VIP]_Lotteria DI_11-13Mar" xr:uid="{00000000-0004-0000-0700-0000740D0000}"/>
    <hyperlink ref="AT50" location="null!G77" display="[VIP]_Lotteria DI_11-13Mar" xr:uid="{00000000-0004-0000-0700-0000750D0000}"/>
    <hyperlink ref="AU50" location="null!G77" display="[VIP]_Lotteria DI_11-13Mar  260116_Lotteria_41 cities" xr:uid="{00000000-0004-0000-0700-0000760D0000}"/>
    <hyperlink ref="BT50" location="null!80:80" display="[SJBP]_Gà Rán KFC_CUPC1" xr:uid="{00000000-0004-0000-0700-0000770D0000}"/>
    <hyperlink ref="BU50" location="null!80:80" display="[SJBP]_Gà Rán KFC_CUPC1" xr:uid="{00000000-0004-0000-0700-0000780D0000}"/>
    <hyperlink ref="BV50" location="null!80:80" display="[SJBP]_Gà Rán KFC_CUPC1" xr:uid="{00000000-0004-0000-0700-0000790D0000}"/>
    <hyperlink ref="BW50" location="null!80:80" display="[SJBP]_Gà Rán KFC_CUPC1 260106_Gà Rán KFC_31 cities" xr:uid="{00000000-0004-0000-0700-00007A0D0000}"/>
    <hyperlink ref="CB50" location="null!8:8" display="[Win 1]_Trà Sữa May Cha_Mar" xr:uid="{00000000-0004-0000-0700-00007B0D0000}"/>
    <hyperlink ref="CD50" location="null!8:8" display="[Win 1]_Trà Sữa May Cha_Mar" xr:uid="{00000000-0004-0000-0700-00007C0D0000}"/>
    <hyperlink ref="CE50" location="null!8:8" display="[Win 1]_Trà Sữa May Cha_Mar_BD,CT,AG,TG,BH,LA,KG,DL,Hue" xr:uid="{00000000-0004-0000-0700-00007D0D0000}"/>
    <hyperlink ref="CF50" location="null!68:68" display="[SJBP]_Cơm Thố Anh Nguyễn_Mar" xr:uid="{00000000-0004-0000-0700-00007E0D0000}"/>
    <hyperlink ref="CG50" location="null!68:68" display="[SJBP]_Cơm Thố Anh Nguyễn_Mar" xr:uid="{00000000-0004-0000-0700-00007F0D0000}"/>
    <hyperlink ref="CI50" location="null!68:68" display="[SJBP]_Cơm Thố Anh Nguyễn_Mar 250421_Cơm Thố Anh Nguyễn_13 cities" xr:uid="{00000000-0004-0000-0700-0000800D0000}"/>
    <hyperlink ref="CR50" location="null!80:80" display="[SJBP]_Gà Rán KFC_CUPC1" xr:uid="{00000000-0004-0000-0700-0000810D0000}"/>
    <hyperlink ref="CS50" location="null!80:80" display="[SJBP]_Gà Rán KFC_CUPC1" xr:uid="{00000000-0004-0000-0700-0000820D0000}"/>
    <hyperlink ref="CT50" location="null!80:80" display="[SJBP]_Gà Rán KFC_CUPC1" xr:uid="{00000000-0004-0000-0700-0000830D0000}"/>
    <hyperlink ref="CU50" location="null!80:80" display="[SJBP]_Gà Rán KFC_CUPC1 260106_Gà Rán KFC_31 cities" xr:uid="{00000000-0004-0000-0700-0000840D0000}"/>
    <hyperlink ref="CV50" location="null!103:103" display="[SJBP]_Pizza Hut_Mar" xr:uid="{00000000-0004-0000-0700-0000850D0000}"/>
    <hyperlink ref="CW50" location="null!103:103" display="[SJBP]_Pizza Hut_Mar" xr:uid="{00000000-0004-0000-0700-0000860D0000}"/>
    <hyperlink ref="CX50" location="null!103:103" display="[SJBP]_Pizza Hut_Mar" xr:uid="{00000000-0004-0000-0700-0000870D0000}"/>
    <hyperlink ref="CY50" location="null!103:103" display="[SJBP]_Pizza Hut_Mar 260106_Pizza Hut_21 cities" xr:uid="{00000000-0004-0000-0700-0000880D0000}"/>
    <hyperlink ref="DD50" location="null!G176" display="[SJBP]_Highlands Coffee_23-26Mar" xr:uid="{00000000-0004-0000-0700-0000890D0000}"/>
    <hyperlink ref="DE50" location="null!G176" display="[SJBP]_Highlands Coffee_23-26Mar" xr:uid="{00000000-0004-0000-0700-00008A0D0000}"/>
    <hyperlink ref="DF50" location="null!G176" display="[SJBP]_Highlands Coffee_23-26Mar" xr:uid="{00000000-0004-0000-0700-00008B0D0000}"/>
    <hyperlink ref="DG50" location="null!G176" display="[SJBP]_Highlands Coffee_23-26Mar 260106_Highlands Coffee_41 cities" xr:uid="{00000000-0004-0000-0700-00008C0D0000}"/>
    <hyperlink ref="DH50" location="null!G70" display="[SJBP]_Cheese Coffee_WC_Mar" xr:uid="{00000000-0004-0000-0700-00008D0D0000}"/>
    <hyperlink ref="DI50" location="null!G70" display="[SJBP]_Cheese Coffee_WC_Mar" xr:uid="{00000000-0004-0000-0700-00008E0D0000}"/>
    <hyperlink ref="DJ50" location="null!G70" display="[SJBP]_Cheese Coffee_WC_Mar" xr:uid="{00000000-0004-0000-0700-00008F0D0000}"/>
    <hyperlink ref="HE50" location="null!220:220" display="[PNS]_Pepsi Baseline_Apr" xr:uid="{00000000-0004-0000-0700-0000900D0000}"/>
    <hyperlink ref="HF50" location="null!220:220" display="[PNS]_Pepsi Baseline_Apr" xr:uid="{00000000-0004-0000-0700-0000910D0000}"/>
    <hyperlink ref="HG50" location="null!220:220" display="[PNS]_Pepsi Baseline_Apr" xr:uid="{00000000-0004-0000-0700-0000920D0000}"/>
    <hyperlink ref="HH50" location="null!220:220" display="[PNS]_Pepsi Baseline_Apr_BH, KH, CT, HP, Huế, BD, VT" xr:uid="{00000000-0004-0000-0700-0000930D0000}"/>
    <hyperlink ref="AF51" location="null!G132" display=" [SJBP]_Highlands Coffee_8.3" xr:uid="{00000000-0004-0000-0700-0000940D0000}"/>
    <hyperlink ref="AG51" location="null!G49" display=" [SuperVIP]_Phúc Long Coffee &amp; Tea_Combo 88k_8.3" xr:uid="{00000000-0004-0000-0700-0000950D0000}"/>
    <hyperlink ref="AH51" location="null!G132" display=" [SJBP]_Highlands Coffee_8.3" xr:uid="{00000000-0004-0000-0700-0000960D0000}"/>
    <hyperlink ref="AI51" location="null!G132" display=" [SJBP]_Highlands Coffee_8.3" xr:uid="{00000000-0004-0000-0700-0000970D0000}"/>
    <hyperlink ref="CZ51" location="null!177:177" display="[Combo 1]_SOL_Mar" xr:uid="{00000000-0004-0000-0700-0000980D0000}"/>
    <hyperlink ref="GK51" location="null!251:251" display="[Combo Custom]_Trà Sữa Sekai_Apr.5" xr:uid="{00000000-0004-0000-0700-0000990D0000}"/>
    <hyperlink ref="GS51" location="null!251:251" display="[Combo Custom]_Trà Sữa Sekai_Apr.5" xr:uid="{00000000-0004-0000-0700-00009A0D0000}"/>
    <hyperlink ref="GW51" location="null!251:251" display="[Combo Custom]_Trà Sữa Sekai_Apr.5" xr:uid="{00000000-0004-0000-0700-00009B0D0000}"/>
    <hyperlink ref="AF52" location="null!109:109" display="[SJBP]_Lotteria DI_8.3" xr:uid="{00000000-0004-0000-0700-00009C0D0000}"/>
    <hyperlink ref="AG52" location="null!109:109" display="[SJBP]_Lotteria DI_8.3" xr:uid="{00000000-0004-0000-0700-00009D0D0000}"/>
    <hyperlink ref="AH52" location="null!102:102" display="[SJBP]_McDonald's_Mar" xr:uid="{00000000-0004-0000-0700-00009E0D0000}"/>
    <hyperlink ref="AI52" location="null!102:102" display="[SJBP]_McDonald's_Mar 251025_McDonald's_7 cities" xr:uid="{00000000-0004-0000-0700-00009F0D0000}"/>
    <hyperlink ref="H53" location="null!14:14" display="[PNS]_HOME CREDIT_Mar" xr:uid="{00000000-0004-0000-0700-0000A00D0000}"/>
    <hyperlink ref="I53" location="null!14:14" display="[PNS]_HOME CREDIT_Mar" xr:uid="{00000000-0004-0000-0700-0000A10D0000}"/>
    <hyperlink ref="J53" location="null!14:14" display="[PNS]_HOME CREDIT_Mar" xr:uid="{00000000-0004-0000-0700-0000A20D0000}"/>
    <hyperlink ref="K53" location="null!14:14" display="[PNS]_HOME CREDIT_Mar_ALL" xr:uid="{00000000-0004-0000-0700-0000A30D0000}"/>
    <hyperlink ref="P53" location="null!21:21" display="[PNS]_Coke Always on_Mar_Apr" xr:uid="{00000000-0004-0000-0700-0000A40D0000}"/>
    <hyperlink ref="Q53" location="null!21:21" display="[PNS]_Coke Always on_Mar_Apr" xr:uid="{00000000-0004-0000-0700-0000A50D0000}"/>
    <hyperlink ref="R53" location="null!21:21" display="[PNS]_Coke Always on_Mar_Apr" xr:uid="{00000000-0004-0000-0700-0000A60D0000}"/>
    <hyperlink ref="S53" location="null!21:21" display="[PNS]_Coke Always on_Mar_Apr_HP, KH, CT" xr:uid="{00000000-0004-0000-0700-0000A70D0000}"/>
    <hyperlink ref="AB53" location="null!13:13" display="[PNS]_OCB_Mar" xr:uid="{00000000-0004-0000-0700-0000A80D0000}"/>
    <hyperlink ref="AC53" location="null!13:13" display="[PNS]_OCB_Mar" xr:uid="{00000000-0004-0000-0700-0000A90D0000}"/>
    <hyperlink ref="AD53" location="null!13:13" display="[PNS]_OCB_Mar" xr:uid="{00000000-0004-0000-0700-0000AA0D0000}"/>
    <hyperlink ref="AE53" location="null!13:13" display="[PNS]_OCB_Mar_ALL" xr:uid="{00000000-0004-0000-0700-0000AB0D0000}"/>
    <hyperlink ref="AF53" location="null!26:26" display="[PNS]_Pepsi Baseline_Mar" xr:uid="{00000000-0004-0000-0700-0000AC0D0000}"/>
    <hyperlink ref="AG53" location="null!26:26" display="[PNS]_Pepsi Baseline_Mar" xr:uid="{00000000-0004-0000-0700-0000AD0D0000}"/>
    <hyperlink ref="AH53" location="null!26:26" display="[PNS]_Pepsi Baseline_Mar" xr:uid="{00000000-0004-0000-0700-0000AE0D0000}"/>
    <hyperlink ref="AI53" location="null!26:26" display="[PNS]_Pepsi Baseline_Mar_BH, KH, CT, HP, Huế, BD, VT" xr:uid="{00000000-0004-0000-0700-0000AF0D0000}"/>
    <hyperlink ref="AJ53" location="null!15:15" display="[PNS]_TPBANK_Mar" xr:uid="{00000000-0004-0000-0700-0000B00D0000}"/>
    <hyperlink ref="AK53" location="null!15:15" display="[PNS]_TPBANK_Mar" xr:uid="{00000000-0004-0000-0700-0000B10D0000}"/>
    <hyperlink ref="AL53" location="null!15:15" display="[PNS]_TPBANK_Mar" xr:uid="{00000000-0004-0000-0700-0000B20D0000}"/>
    <hyperlink ref="AM53" location="null!15:15" display="[PNS]_TPBANK_Mar_ALL" xr:uid="{00000000-0004-0000-0700-0000B30D0000}"/>
    <hyperlink ref="AR53" location="null!21:21" display="[PNS]_Coke Always on_Mar_Apr" xr:uid="{00000000-0004-0000-0700-0000B40D0000}"/>
    <hyperlink ref="AS53" location="null!21:21" display="[PNS]_Coke Always on_Mar_Apr" xr:uid="{00000000-0004-0000-0700-0000B50D0000}"/>
    <hyperlink ref="AT53" location="null!21:21" display="[PNS]_Coke Always on_Mar_Apr" xr:uid="{00000000-0004-0000-0700-0000B60D0000}"/>
    <hyperlink ref="AU53" location="null!21:21" display="[PNS]_Coke Always on_Mar_Apr_HP, KH, CT" xr:uid="{00000000-0004-0000-0700-0000B70D0000}"/>
    <hyperlink ref="BL53" location="null!16:16" display="[PNS]_BIDV_Mar.JCB" xr:uid="{00000000-0004-0000-0700-0000B80D0000}"/>
    <hyperlink ref="BM53" location="null!16:16" display="[PNS]_BIDV_Mar.JCB" xr:uid="{00000000-0004-0000-0700-0000B90D0000}"/>
    <hyperlink ref="BN53" location="null!16:16" display="[PNS]_BIDV_Mar.JCB" xr:uid="{00000000-0004-0000-0700-0000BA0D0000}"/>
    <hyperlink ref="BO53" location="null!16:16" display="[PNS]_BIDV_Mar.JCB_ALL" xr:uid="{00000000-0004-0000-0700-0000BB0D0000}"/>
    <hyperlink ref="BT53" location="null!21:21" display="[PNS]_Coke Always on_Mar_Apr" xr:uid="{00000000-0004-0000-0700-0000BC0D0000}"/>
    <hyperlink ref="BU53" location="null!21:21" display="[PNS]_Coke Always on_Mar_Apr" xr:uid="{00000000-0004-0000-0700-0000BD0D0000}"/>
    <hyperlink ref="BV53" location="null!21:21" display="[PNS]_Coke Always on_Mar_Apr" xr:uid="{00000000-0004-0000-0700-0000BE0D0000}"/>
    <hyperlink ref="BW53" location="null!21:21" display="[PNS]_Coke Always on_Mar_Apr_HP, KH, CT" xr:uid="{00000000-0004-0000-0700-0000BF0D0000}"/>
    <hyperlink ref="CF53" location="null!26:26" display="[PNS]_Pepsi Baseline_Mar" xr:uid="{00000000-0004-0000-0700-0000C00D0000}"/>
    <hyperlink ref="CG53" location="null!26:26" display="[PNS]_Pepsi Baseline_Mar" xr:uid="{00000000-0004-0000-0700-0000C10D0000}"/>
    <hyperlink ref="CH53" location="null!26:26" display="[PNS]_Pepsi Baseline_Mar" xr:uid="{00000000-0004-0000-0700-0000C20D0000}"/>
    <hyperlink ref="CI53" location="null!26:26" display="[PNS]_Pepsi Baseline_Mar_BH, KH, CT, HP, Huế, BD, VT" xr:uid="{00000000-0004-0000-0700-0000C30D0000}"/>
    <hyperlink ref="CV53" location="null!21:21" display="[PNS]_Coke Always on_Mar_Apr" xr:uid="{00000000-0004-0000-0700-0000C40D0000}"/>
    <hyperlink ref="CW53" location="null!21:21" display="[PNS]_Coke Always on_Mar_Apr" xr:uid="{00000000-0004-0000-0700-0000C50D0000}"/>
    <hyperlink ref="CX53" location="null!21:21" display="[PNS]_Coke Always on_Mar_Apr" xr:uid="{00000000-0004-0000-0700-0000C60D0000}"/>
    <hyperlink ref="CY53" location="null!21:21" display="[PNS]_Coke Always on_Mar_Apr_HP, KH, CT" xr:uid="{00000000-0004-0000-0700-0000C70D0000}"/>
    <hyperlink ref="DD53" location="null!120:120" display="[PNS]_TPBANK_Mar.27" xr:uid="{00000000-0004-0000-0700-0000C80D0000}"/>
    <hyperlink ref="DE53" location="null!120:120" display="[PNS]_TPBANK_Mar.27" xr:uid="{00000000-0004-0000-0700-0000C90D0000}"/>
    <hyperlink ref="DF53" location="null!120:120" display="[PNS]_TPBANK_Mar.27" xr:uid="{00000000-0004-0000-0700-0000CA0D0000}"/>
    <hyperlink ref="DG53" location="null!120:120" display="[PNS]_TPBANK_Mar.27_ALL" xr:uid="{00000000-0004-0000-0700-0000CB0D0000}"/>
    <hyperlink ref="DH53" location="null!26:26" display="[PNS]_Pepsi Baseline_Mar" xr:uid="{00000000-0004-0000-0700-0000CC0D0000}"/>
    <hyperlink ref="DI53" location="null!26:26" display="[PNS]_Pepsi Baseline_Mar" xr:uid="{00000000-0004-0000-0700-0000CD0D0000}"/>
    <hyperlink ref="DJ53" location="null!26:26" display="[PNS]_Pepsi Baseline_Mar" xr:uid="{00000000-0004-0000-0700-0000CE0D0000}"/>
    <hyperlink ref="DK53" location="null!26:26" display="[PNS]_Pepsi Baseline_Mar_BH, KH, CT, HP, Huế, BD, VT" xr:uid="{00000000-0004-0000-0700-0000CF0D0000}"/>
    <hyperlink ref="EG53" location="null!222:222" display="[PNS]_Coke_Snack Cuisine_Apr" xr:uid="{00000000-0004-0000-0700-0000D00D0000}"/>
    <hyperlink ref="EH53" location="null!222:222" display="[PNS]_Coke_Snack Cuisine_Apr" xr:uid="{00000000-0004-0000-0700-0000D10D0000}"/>
    <hyperlink ref="EI53" location="null!222:222" display="[PNS]_Coke_Snack Cuisine_Apr" xr:uid="{00000000-0004-0000-0700-0000D20D0000}"/>
    <hyperlink ref="EJ53" location="null!222:222" display="[PNS]_Coke_Snack Cuisine_Apr_HP, KH, CT" xr:uid="{00000000-0004-0000-0700-0000D30D0000}"/>
    <hyperlink ref="EO53" location="null!220:220" display="[PNS]_Pepsi Baseline_Apr" xr:uid="{00000000-0004-0000-0700-0000D40D0000}"/>
    <hyperlink ref="EP53" location="null!220:220" display="[PNS]_Pepsi Baseline_Apr" xr:uid="{00000000-0004-0000-0700-0000D50D0000}"/>
    <hyperlink ref="EQ53" location="null!220:220" display="[PNS]_Pepsi Baseline_Apr" xr:uid="{00000000-0004-0000-0700-0000D60D0000}"/>
    <hyperlink ref="ER53" location="null!220:220" display="[PNS]_Pepsi Baseline_Apr_BH, KH, CT, HP, Huế, BD, VT" xr:uid="{00000000-0004-0000-0700-0000D70D0000}"/>
    <hyperlink ref="FE53" location="null!208:208" display="[PNS]_OCB_Apr" xr:uid="{00000000-0004-0000-0700-0000D80D0000}"/>
    <hyperlink ref="FF53" location="null!208:208" display="[PNS]_OCB_Apr" xr:uid="{00000000-0004-0000-0700-0000D90D0000}"/>
    <hyperlink ref="FG53" location="null!208:208" display="[PNS]_OCB_Apr" xr:uid="{00000000-0004-0000-0700-0000DA0D0000}"/>
    <hyperlink ref="FH53" location="null!208:208" display="[PNS]_OCB_Apr_ALL" xr:uid="{00000000-0004-0000-0700-0000DB0D0000}"/>
    <hyperlink ref="FQ53" location="null!220:220" display="[PNS]_Pepsi Baseline_Apr" xr:uid="{00000000-0004-0000-0700-0000DC0D0000}"/>
    <hyperlink ref="FR53" location="null!220:220" display="[PNS]_Pepsi Baseline_Apr" xr:uid="{00000000-0004-0000-0700-0000DD0D0000}"/>
    <hyperlink ref="FS53" location="null!220:220" display="[PNS]_Pepsi Baseline_Apr" xr:uid="{00000000-0004-0000-0700-0000DE0D0000}"/>
    <hyperlink ref="FT53" location="null!220:220" display="[PNS]_Pepsi Baseline_Apr_BH, KH, CT, HP, Huế, BD, VT" xr:uid="{00000000-0004-0000-0700-0000DF0D0000}"/>
    <hyperlink ref="FU53" location="null!21:21" display="[PNS]_Coke Always on_Mar_Apr" xr:uid="{00000000-0004-0000-0700-0000E00D0000}"/>
    <hyperlink ref="FV53" location="null!21:21" display="[PNS]_Coke Always on_Mar_Apr" xr:uid="{00000000-0004-0000-0700-0000E10D0000}"/>
    <hyperlink ref="FW53" location="null!21:21" display="[PNS]_Coke Always on_Mar_Apr" xr:uid="{00000000-0004-0000-0700-0000E20D0000}"/>
    <hyperlink ref="FX53" location="null!21:21" display="[PNS]_Coke Always on_Mar_Apr_HP, KH, CT" xr:uid="{00000000-0004-0000-0700-0000E30D0000}"/>
    <hyperlink ref="GG53" location="null!211:211" display="[PNS]_BIDV_Apr" xr:uid="{00000000-0004-0000-0700-0000E40D0000}"/>
    <hyperlink ref="GH53" location="null!211:211" display="[PNS]_BIDV_Apr" xr:uid="{00000000-0004-0000-0700-0000E50D0000}"/>
    <hyperlink ref="GI53" location="null!211:211" display="[PNS]_BIDV_Apr" xr:uid="{00000000-0004-0000-0700-0000E60D0000}"/>
    <hyperlink ref="GJ53" location="null!211:211" display="[PNS]_BIDV_Apr_ALL" xr:uid="{00000000-0004-0000-0700-0000E70D0000}"/>
    <hyperlink ref="GO53" location="null!224:224" display="[PNS]_Coke_Noodle Cuisine_Apr" xr:uid="{00000000-0004-0000-0700-0000E80D0000}"/>
    <hyperlink ref="GP53" location="null!224:224" display="[PNS]_Coke_Noodle Cuisine_Apr" xr:uid="{00000000-0004-0000-0700-0000E90D0000}"/>
    <hyperlink ref="GQ53" location="null!224:224" display="[PNS]_Coke_Noodle Cuisine_Apr" xr:uid="{00000000-0004-0000-0700-0000EA0D0000}"/>
    <hyperlink ref="GR53" location="null!224:224" display="[PNS]_Coke_Noodle Cuisine_Apr_HP, KH, CT" xr:uid="{00000000-0004-0000-0700-0000EB0D0000}"/>
    <hyperlink ref="GS53" location="null!220:220" display="[PNS]_Pepsi Baseline_Apr" xr:uid="{00000000-0004-0000-0700-0000EC0D0000}"/>
    <hyperlink ref="GT53" location="null!220:220" display="[PNS]_Pepsi Baseline_Apr" xr:uid="{00000000-0004-0000-0700-0000ED0D0000}"/>
    <hyperlink ref="GU53" location="null!220:220" display="[PNS]_Pepsi Baseline_Apr" xr:uid="{00000000-0004-0000-0700-0000EE0D0000}"/>
    <hyperlink ref="GV53" location="null!220:220" display="[PNS]_Pepsi Baseline_Apr_BH, KH, CT, HP, Huế, BD, VT" xr:uid="{00000000-0004-0000-0700-0000EF0D0000}"/>
    <hyperlink ref="HQ53" location="null!220:220" display="[PNS]_Pepsi Baseline_Apr" xr:uid="{00000000-0004-0000-0700-0000F00D0000}"/>
    <hyperlink ref="HR53" location="null!220:220" display="[PNS]_Pepsi Baseline_Apr" xr:uid="{00000000-0004-0000-0700-0000F10D0000}"/>
    <hyperlink ref="HS53" location="null!220:220" display="[PNS]_Pepsi Baseline_Apr" xr:uid="{00000000-0004-0000-0700-0000F20D0000}"/>
    <hyperlink ref="HT53" location="null!220:220" display="[PNS]_Pepsi Baseline_Apr_BH, KH, CT, HP, Huế, BD, VT" xr:uid="{00000000-0004-0000-0700-0000F30D0000}"/>
    <hyperlink ref="HU53" location="null!225:225" display="[PNS]_Coke_Pizza/Burger Cuisine_Apr" xr:uid="{00000000-0004-0000-0700-0000F40D0000}"/>
    <hyperlink ref="HV53" location="null!225:225" display="[PNS]_Coke_Pizza/Burger Cuisine_Apr" xr:uid="{00000000-0004-0000-0700-0000F50D0000}"/>
    <hyperlink ref="HW53" location="null!225:225" display="[PNS]_Coke_Pizza/Burger Cuisine_Apr" xr:uid="{00000000-0004-0000-0700-0000F60D0000}"/>
    <hyperlink ref="HX53" location="null!225:225" display="[PNS]_Coke_Pizza/Burger Cuisine_Apr_HP, KH, CT" xr:uid="{00000000-0004-0000-0700-0000F70D0000}"/>
    <hyperlink ref="AN55" location="null!25:26" display="[PLF CP]_SPL_Mar_Whitelist User " xr:uid="{00000000-0004-0000-0700-0000F80D0000}"/>
    <hyperlink ref="AO55" location="null!25:26" display="[PLF CP]_SPL_Mar_Whitelist User " xr:uid="{00000000-0004-0000-0700-0000F90D0000}"/>
    <hyperlink ref="AP55" location="null!25:26" display="[PLF CP]_SPL_Mar_Whitelist User " xr:uid="{00000000-0004-0000-0700-0000FA0D0000}"/>
    <hyperlink ref="AQ55" location="null!25:26" display="[PLF CP]_SPL_Mar_Whitelist User " xr:uid="{00000000-0004-0000-0700-0000FB0D0000}"/>
    <hyperlink ref="BL55" location="null!25:26" display="[PLF CP]_SPL_Mar_Whitelist User " xr:uid="{00000000-0004-0000-0700-0000FC0D0000}"/>
    <hyperlink ref="BM55" location="null!25:26" display="[PLF CP]_SPL_Mar_Whitelist User " xr:uid="{00000000-0004-0000-0700-0000FD0D0000}"/>
    <hyperlink ref="BN55" location="null!25:26" display="[PLF CP]_SPL_Mar_Whitelist User " xr:uid="{00000000-0004-0000-0700-0000FE0D0000}"/>
    <hyperlink ref="BO55" location="null!25:26" display="[PLF CP]_SPL_Mar_Whitelist User " xr:uid="{00000000-0004-0000-0700-0000FF0D0000}"/>
    <hyperlink ref="CJ55" location="null!25:26" display="[PLF CP]_SPL_Mar_Whitelist User " xr:uid="{00000000-0004-0000-0700-0000000E0000}"/>
    <hyperlink ref="CK55" location="null!25:26" display="[PLF CP]_SPL_Mar_Whitelist User " xr:uid="{00000000-0004-0000-0700-0000010E0000}"/>
    <hyperlink ref="CL55" location="null!25:26" display="[PLF CP]_SPL_Mar_Whitelist User " xr:uid="{00000000-0004-0000-0700-0000020E0000}"/>
    <hyperlink ref="CM55" location="null!25:26" display="[PLF CP]_SPL_Mar_Whitelist User " xr:uid="{00000000-0004-0000-0700-0000030E0000}"/>
    <hyperlink ref="DH55" location="null!25:26" display="[PLF CP]_SPL_Mar_Whitelist User " xr:uid="{00000000-0004-0000-0700-0000040E0000}"/>
    <hyperlink ref="DI55" location="null!25:26" display="[PLF CP]_SPL_Mar_Whitelist User " xr:uid="{00000000-0004-0000-0700-0000050E0000}"/>
    <hyperlink ref="DJ55" location="null!25:26" display="[PLF CP]_SPL_Mar_Whitelist User " xr:uid="{00000000-0004-0000-0700-0000060E0000}"/>
    <hyperlink ref="DK55" location="null!25:26" display="[PLF CP]_SPL_Mar_Whitelist User " xr:uid="{00000000-0004-0000-0700-0000070E0000}"/>
    <hyperlink ref="P56" location="null!17:17" display="[PNS]_FE CREDIT_Mar" xr:uid="{00000000-0004-0000-0700-0000080E0000}"/>
    <hyperlink ref="Q56" location="null!17:17" display="[PNS]_FE CREDIT_Mar" xr:uid="{00000000-0004-0000-0700-0000090E0000}"/>
    <hyperlink ref="R56" location="null!17:17" display="[PNS]_FE CREDIT_Mar" xr:uid="{00000000-0004-0000-0700-00000A0E0000}"/>
    <hyperlink ref="S56" location="null!17:17" display="[PNS]_FE CREDIT_Mar_ALL" xr:uid="{00000000-0004-0000-0700-00000B0E0000}"/>
    <hyperlink ref="AV56" location="null!18:18" display="[PNS]_AGRIBANK_Mar" xr:uid="{00000000-0004-0000-0700-00000C0E0000}"/>
    <hyperlink ref="AW56" location="null!18:18" display="[PNS]_AGRIBANK_Mar" xr:uid="{00000000-0004-0000-0700-00000D0E0000}"/>
    <hyperlink ref="AX56" location="null!18:18" display="[PNS]_AGRIBANK_Mar" xr:uid="{00000000-0004-0000-0700-00000E0E0000}"/>
    <hyperlink ref="AY56" location="null!18:18" display="[PNS]_AGRIBANK_Mar_ALL" xr:uid="{00000000-0004-0000-0700-00000F0E0000}"/>
    <hyperlink ref="BD56" location="null!21:21" display="[PNS]_Coke Always on_Mar_Apr" xr:uid="{00000000-0004-0000-0700-0000100E0000}"/>
    <hyperlink ref="BH56" location="null!26:26" display="[PNS]_Pepsi Baseline_Mar" xr:uid="{00000000-0004-0000-0700-0000110E0000}"/>
    <hyperlink ref="BI56" location="null!26:26" display="[PNS]_Pepsi Baseline_Mar" xr:uid="{00000000-0004-0000-0700-0000120E0000}"/>
    <hyperlink ref="BJ56" location="null!26:26" display="[PNS]_Pepsi Baseline_Mar" xr:uid="{00000000-0004-0000-0700-0000130E0000}"/>
    <hyperlink ref="BK56" location="null!26:26" display="[PNS]_Pepsi Baseline_Mar_BH, KH, CT, HP, Huế, BD, VT" xr:uid="{00000000-0004-0000-0700-0000140E0000}"/>
    <hyperlink ref="BP56" location="null!16:16" display="[PNS]_BIDV_Mar.JCB" xr:uid="{00000000-0004-0000-0700-0000150E0000}"/>
    <hyperlink ref="BQ56" location="null!16:16" display="[PNS]_BIDV_Mar.JCB" xr:uid="{00000000-0004-0000-0700-0000160E0000}"/>
    <hyperlink ref="BR56" location="null!16:16" display="[PNS]_BIDV_Mar.JCB" xr:uid="{00000000-0004-0000-0700-0000170E0000}"/>
    <hyperlink ref="BS56" location="null!16:16" display="[PNS]_BIDV_Mar.JCB_ALL" xr:uid="{00000000-0004-0000-0700-0000180E0000}"/>
    <hyperlink ref="CF56" location="null!19:19" display="[PNS]_LPBANK_Mar.JCB" xr:uid="{00000000-0004-0000-0700-0000190E0000}"/>
    <hyperlink ref="CG56" location="null!19:19" display="[PNS]_LPBANK_Mar.JCB" xr:uid="{00000000-0004-0000-0700-00001A0E0000}"/>
    <hyperlink ref="CH56" location="null!19:19" display="[PNS]_LPBANK_Mar.JCB" xr:uid="{00000000-0004-0000-0700-00001B0E0000}"/>
    <hyperlink ref="CI56" location="null!19:19" display="[PNS]_LPBANK_Mar.JCB_ALL" xr:uid="{00000000-0004-0000-0700-00001C0E0000}"/>
    <hyperlink ref="CV56" location="null!20:20" display="[PNS]_MB JCB Hi ShopeeFood_Mar" xr:uid="{00000000-0004-0000-0700-00001D0E0000}"/>
    <hyperlink ref="CW56" location="null!20:20" display="[PNS]_MB JCB Hi ShopeeFood_Mar" xr:uid="{00000000-0004-0000-0700-00001E0E0000}"/>
    <hyperlink ref="CX56" location="null!20:20" display="[PNS]_MB JCB Hi ShopeeFood_Mar" xr:uid="{00000000-0004-0000-0700-00001F0E0000}"/>
    <hyperlink ref="CY56" location="null!20:20" display="[PNS]_MB JCB Hi ShopeeFood_Mar_ALL" xr:uid="{00000000-0004-0000-0700-0000200E0000}"/>
    <hyperlink ref="DH56" location="null!120:120" display="[PNS]_TPBANK_Mar.27" xr:uid="{00000000-0004-0000-0700-0000210E0000}"/>
    <hyperlink ref="DI56" location="null!120:120" display="[PNS]_TPBANK_Mar.27" xr:uid="{00000000-0004-0000-0700-0000220E0000}"/>
    <hyperlink ref="DJ56" location="null!120:120" display="[PNS]_TPBANK_Mar.27" xr:uid="{00000000-0004-0000-0700-0000230E0000}"/>
    <hyperlink ref="DK56" location="null!120:120" display="[PNS]_TPBANK_Mar.27_ALL" xr:uid="{00000000-0004-0000-0700-0000240E0000}"/>
    <hyperlink ref="DT56" location="null!120:120" display="[PNS]_TPBANK_Mar.27" xr:uid="{00000000-0004-0000-0700-0000250E0000}"/>
    <hyperlink ref="DU56" location="null!120:120" display="[PNS]_TPBANK_Mar.27" xr:uid="{00000000-0004-0000-0700-0000260E0000}"/>
    <hyperlink ref="DV56" location="null!120:120" display="[PNS]_TPBANK_Mar.27" xr:uid="{00000000-0004-0000-0700-0000270E0000}"/>
    <hyperlink ref="DW56" location="null!120:120" display="[PNS]_TPBANK_Mar.27_ALL" xr:uid="{00000000-0004-0000-0700-0000280E0000}"/>
    <hyperlink ref="FJ56" location="null!21:21" display="[PNS]_Coke Always on_Mar_Apr" xr:uid="{00000000-0004-0000-0700-0000290E0000}"/>
    <hyperlink ref="GO56" location="null!211:211" display="[PNS]_BIDV_Apr" xr:uid="{00000000-0004-0000-0700-00002A0E0000}"/>
    <hyperlink ref="GP56" location="null!211:211" display="[PNS]_BIDV_Apr" xr:uid="{00000000-0004-0000-0700-00002B0E0000}"/>
    <hyperlink ref="GQ56" location="null!211:211" display="[PNS]_BIDV_Apr" xr:uid="{00000000-0004-0000-0700-00002C0E0000}"/>
    <hyperlink ref="GR56" location="null!211:211" display="[PNS]_BIDV_Apr_ALL" xr:uid="{00000000-0004-0000-0700-00002D0E0000}"/>
    <hyperlink ref="HA56" location="null!209:209" display="[PNS]_LPBANK_Apr" xr:uid="{00000000-0004-0000-0700-00002E0E0000}"/>
    <hyperlink ref="HB56" location="null!209:209" display="[PNS]_LPBANK_Apr" xr:uid="{00000000-0004-0000-0700-00002F0E0000}"/>
    <hyperlink ref="HC56" location="null!209:209" display="[PNS]_LPBANK_Apr" xr:uid="{00000000-0004-0000-0700-0000300E0000}"/>
    <hyperlink ref="HD56" location="null!209:209" display="[PNS]_LPBANK_Apr_ALL" xr:uid="{00000000-0004-0000-0700-0000310E0000}"/>
    <hyperlink ref="HQ56" location="null!210:210" display="[PNS]_MB JCB Hi ShopeeFood_Apr" xr:uid="{00000000-0004-0000-0700-0000320E0000}"/>
    <hyperlink ref="HR56" location="null!210:210" display="[PNS]_MB JCB Hi ShopeeFood_Apr" xr:uid="{00000000-0004-0000-0700-0000330E0000}"/>
    <hyperlink ref="HS56" location="null!210:210" display="[PNS]_MB JCB Hi ShopeeFood_Apr" xr:uid="{00000000-0004-0000-0700-0000340E0000}"/>
    <hyperlink ref="HT56" location="null!210:210" display="[PNS]_MB JCB Hi ShopeeFood_Apr_ALL" xr:uid="{00000000-0004-0000-0700-0000350E0000}"/>
    <hyperlink ref="H57" location="null!G36" display="[SuperVIP]_Trà Sữa May Cha_Mar" xr:uid="{00000000-0004-0000-0700-0000360E0000}"/>
    <hyperlink ref="J57" location="null!G36" display="[SuperVIP]_Trà Sữa May Cha_Mar" xr:uid="{00000000-0004-0000-0700-0000370E0000}"/>
    <hyperlink ref="T57" location="null!G52" display="[VIP]_Cheese Coffee_BOGO_Mar" xr:uid="{00000000-0004-0000-0700-0000380E0000}"/>
    <hyperlink ref="U57" location="null!G52" display="[VIP]_Cheese Coffee_BOGO_Mar" xr:uid="{00000000-0004-0000-0700-0000390E0000}"/>
    <hyperlink ref="V57" location="null!G52" display="[VIP]_Cheese Coffee_BOGO_Mar" xr:uid="{00000000-0004-0000-0700-00003A0E0000}"/>
    <hyperlink ref="X57" r:id="rId530" location="gid=1252567251&amp;range=36:36" xr:uid="{00000000-0004-0000-0700-00003B0E0000}"/>
    <hyperlink ref="Y57" r:id="rId531" location="gid=1252567251&amp;range=36:36" xr:uid="{00000000-0004-0000-0700-00003C0E0000}"/>
    <hyperlink ref="Z57" r:id="rId532" location="gid=1252567251&amp;range=36:36" xr:uid="{00000000-0004-0000-0700-00003D0E0000}"/>
    <hyperlink ref="AA57" r:id="rId533" location="gid=1252567251&amp;range=36:36" xr:uid="{00000000-0004-0000-0700-00003E0E0000}"/>
    <hyperlink ref="AB57" r:id="rId534" location="gid=1252567251&amp;range=35:35" xr:uid="{00000000-0004-0000-0700-00003F0E0000}"/>
    <hyperlink ref="AC57" r:id="rId535" location="gid=1252567251&amp;range=35:35" xr:uid="{00000000-0004-0000-0700-0000400E0000}"/>
    <hyperlink ref="AD57" r:id="rId536" location="gid=1252567251&amp;range=35:35" xr:uid="{00000000-0004-0000-0700-0000410E0000}"/>
    <hyperlink ref="AE57" r:id="rId537" location="gid=1252567251&amp;range=35:35" xr:uid="{00000000-0004-0000-0700-0000420E0000}"/>
    <hyperlink ref="AJ57" location="null!G41" display="[VIP]_Gong Cha_9-11Mar" xr:uid="{00000000-0004-0000-0700-0000430E0000}"/>
    <hyperlink ref="AK57" location="null!G41" display="[VIP]_Gong Cha_9-11Mar" xr:uid="{00000000-0004-0000-0700-0000440E0000}"/>
    <hyperlink ref="AM57" location="null!G41" display="[VIP]_Gong Cha_9-11Mar 260109_Gong Cha_7 cities" xr:uid="{00000000-0004-0000-0700-0000450E0000}"/>
    <hyperlink ref="AR57" location="null!G53" display="[SuperVIP]_The Coffee House_9-11.3" xr:uid="{00000000-0004-0000-0700-0000460E0000}"/>
    <hyperlink ref="AS57" location="null!G53" display="[SuperVIP]_The Coffee House_9-11.3" xr:uid="{00000000-0004-0000-0700-0000470E0000}"/>
    <hyperlink ref="AZ57" r:id="rId538" location="gid=1252567251&amp;range=22:22" xr:uid="{00000000-0004-0000-0700-0000480E0000}"/>
    <hyperlink ref="BA57" r:id="rId539" location="gid=1252567251&amp;range=22:22" xr:uid="{00000000-0004-0000-0700-0000490E0000}"/>
    <hyperlink ref="BB57" r:id="rId540" location="gid=1252567251&amp;range=22:22" xr:uid="{00000000-0004-0000-0700-00004A0E0000}"/>
    <hyperlink ref="BC57" r:id="rId541" location="gid=1252567251&amp;range=22:22" xr:uid="{00000000-0004-0000-0700-00004B0E0000}"/>
    <hyperlink ref="BD57" r:id="rId542" location="gid=1252567251&amp;range=23:23" xr:uid="{00000000-0004-0000-0700-00004C0E0000}"/>
    <hyperlink ref="BE57" r:id="rId543" location="gid=1252567251&amp;range=23:23" xr:uid="{00000000-0004-0000-0700-00004D0E0000}"/>
    <hyperlink ref="BF57" r:id="rId544" location="gid=1252567251&amp;range=23:23" xr:uid="{00000000-0004-0000-0700-00004E0E0000}"/>
    <hyperlink ref="BG57" r:id="rId545" location="gid=1252567251&amp;range=23:23" xr:uid="{00000000-0004-0000-0700-00004F0E0000}"/>
    <hyperlink ref="BH57" location="null!G36" display="[SuperVIP]_Trà Sữa May Cha_Mar" xr:uid="{00000000-0004-0000-0700-0000500E0000}"/>
    <hyperlink ref="BJ57" location="null!G36" display="[SuperVIP]_Trà Sữa May Cha_Mar" xr:uid="{00000000-0004-0000-0700-0000510E0000}"/>
    <hyperlink ref="BK57" location="null!G36" display="[SuperVIP]_Trà Sữa May Cha_Mar 260106_Trà Sữa May Cha_9 cities" xr:uid="{00000000-0004-0000-0700-0000520E0000}"/>
    <hyperlink ref="BT57" location="null!9:9" display="[Combo 1]_Trà Sữa May Cha_Mar" xr:uid="{00000000-0004-0000-0700-0000530E0000}"/>
    <hyperlink ref="BV57" location="null!9:9" display="[Combo 1]_Trà Sữa May Cha_Mar" xr:uid="{00000000-0004-0000-0700-0000540E0000}"/>
    <hyperlink ref="BW57" location="null!9:9" display="[Combo 1]_Trà Sữa May Cha_Mar_BD,CT,AG,TG,BH,LA,KG,DL,Hue" xr:uid="{00000000-0004-0000-0700-0000550E0000}"/>
    <hyperlink ref="BX57" location="null!G39" display="[SuperVIP]_Phê La_16-20Mar " xr:uid="{00000000-0004-0000-0700-0000560E0000}"/>
    <hyperlink ref="BY57" location="null!G39" display="[SuperVIP]_Phê La_16-20Mar " xr:uid="{00000000-0004-0000-0700-0000570E0000}"/>
    <hyperlink ref="BZ57" location="null!G39" display="[SuperVIP]_Phê La_16-20Mar " xr:uid="{00000000-0004-0000-0700-0000580E0000}"/>
    <hyperlink ref="CA57" location="null!G39" display="[SuperVIP]_Phê La_16-20Mar 260116_Phê La_11 cities" xr:uid="{00000000-0004-0000-0700-0000590E0000}"/>
    <hyperlink ref="CB57" r:id="rId546" location="gid=1252567251&amp;range=23:23" xr:uid="{00000000-0004-0000-0700-00005A0E0000}"/>
    <hyperlink ref="CC57" r:id="rId547" location="gid=1252567251&amp;range=23:23" xr:uid="{00000000-0004-0000-0700-00005B0E0000}"/>
    <hyperlink ref="CD57" r:id="rId548" location="gid=1252567251&amp;range=23:23" xr:uid="{00000000-0004-0000-0700-00005C0E0000}"/>
    <hyperlink ref="CE57" r:id="rId549" location="gid=1252567251&amp;range=23:23" xr:uid="{00000000-0004-0000-0700-00005D0E0000}"/>
    <hyperlink ref="CF57" r:id="rId550" location="gid=1252567251&amp;range=22:22" xr:uid="{00000000-0004-0000-0700-00005E0E0000}"/>
    <hyperlink ref="CG57" r:id="rId551" location="gid=1252567251&amp;range=22:22" xr:uid="{00000000-0004-0000-0700-00005F0E0000}"/>
    <hyperlink ref="CH57" r:id="rId552" location="gid=1252567251&amp;range=22:22" xr:uid="{00000000-0004-0000-0700-0000600E0000}"/>
    <hyperlink ref="CI57" r:id="rId553" location="gid=1252567251&amp;range=22:22" xr:uid="{00000000-0004-0000-0700-0000610E0000}"/>
    <hyperlink ref="CV57" location="null!G42" display="[VIP]_Gong Cha_23-25Mar" xr:uid="{00000000-0004-0000-0700-0000620E0000}"/>
    <hyperlink ref="CW57" location="null!G42" display="[VIP]_Gong Cha_23-25Mar " xr:uid="{00000000-0004-0000-0700-0000630E0000}"/>
    <hyperlink ref="CY57" location="null!G42" display="[VIP]_Gong Cha_23-25Mar 260109_Gong Cha_7 cities" xr:uid="{00000000-0004-0000-0700-0000640E0000}"/>
    <hyperlink ref="DA57" location="null!G55" display="[VIP]_The Coffee House_25-27Mar" xr:uid="{00000000-0004-0000-0700-0000650E0000}"/>
    <hyperlink ref="DD57" r:id="rId554" location="gid=1252567251&amp;range=22:22" xr:uid="{00000000-0004-0000-0700-0000660E0000}"/>
    <hyperlink ref="DE57" r:id="rId555" location="gid=1252567251&amp;range=22:22" xr:uid="{00000000-0004-0000-0700-0000670E0000}"/>
    <hyperlink ref="DF57" r:id="rId556" location="gid=1252567251&amp;range=22:22" xr:uid="{00000000-0004-0000-0700-0000680E0000}"/>
    <hyperlink ref="DG57" r:id="rId557" location="gid=1252567251&amp;range=22:22" xr:uid="{00000000-0004-0000-0700-0000690E0000}"/>
    <hyperlink ref="DH57" r:id="rId558" location="gid=1252567251&amp;range=23:23" xr:uid="{00000000-0004-0000-0700-00006A0E0000}"/>
    <hyperlink ref="DI57" r:id="rId559" location="gid=1252567251&amp;range=23:23" xr:uid="{00000000-0004-0000-0700-00006B0E0000}"/>
    <hyperlink ref="DJ57" r:id="rId560" location="gid=1252567251&amp;range=23:23" xr:uid="{00000000-0004-0000-0700-00006C0E0000}"/>
    <hyperlink ref="DK57" r:id="rId561" location="gid=1252567251&amp;range=23:23" xr:uid="{00000000-0004-0000-0700-00006D0E0000}"/>
    <hyperlink ref="DL57" location="null!120:120" display="[PNS]_TPBANK_Mar.27" xr:uid="{00000000-0004-0000-0700-00006E0E0000}"/>
    <hyperlink ref="DM57" location="null!120:120" display="[PNS]_TPBANK_Mar.27" xr:uid="{00000000-0004-0000-0700-00006F0E0000}"/>
    <hyperlink ref="DN57" location="null!120:120" display="[PNS]_TPBANK_Mar.27" xr:uid="{00000000-0004-0000-0700-0000700E0000}"/>
    <hyperlink ref="DO57" location="null!120:120" display="[PNS]_TPBANK_Mar.27_ALL" xr:uid="{00000000-0004-0000-0700-0000710E0000}"/>
    <hyperlink ref="DT57" location="null!G175" display="[SJBP]_The Coffee House_1đ" xr:uid="{00000000-0004-0000-0700-0000720E0000}"/>
    <hyperlink ref="DU57" location="null!G175" display="[SJBP]_The Coffee House_1đ" xr:uid="{00000000-0004-0000-0700-0000730E0000}"/>
    <hyperlink ref="DW57" location="null!G175" display="[SJBP]_The Coffee House_1đ 251014_The Coffee House_8 cities" xr:uid="{00000000-0004-0000-0700-0000740E0000}"/>
    <hyperlink ref="EG57" r:id="rId562" location="gid=1252567251&amp;range=84:84" xr:uid="{00000000-0004-0000-0700-0000750E0000}"/>
    <hyperlink ref="EH57" r:id="rId563" location="gid=1252567251&amp;range=84:84" xr:uid="{00000000-0004-0000-0700-0000760E0000}"/>
    <hyperlink ref="EI57" r:id="rId564" location="gid=1252567251&amp;range=84:84" xr:uid="{00000000-0004-0000-0700-0000770E0000}"/>
    <hyperlink ref="EJ57" r:id="rId565" location="gid=1252567251&amp;range=84:84" xr:uid="{00000000-0004-0000-0700-0000780E0000}"/>
    <hyperlink ref="EK57" r:id="rId566" location="gid=1252567251&amp;range=82:82" xr:uid="{00000000-0004-0000-0700-0000790E0000}"/>
    <hyperlink ref="EL57" r:id="rId567" location="gid=1252567251&amp;range=82:82" xr:uid="{00000000-0004-0000-0700-00007A0E0000}"/>
    <hyperlink ref="EM57" r:id="rId568" location="gid=1252567251&amp;range=82:82" xr:uid="{00000000-0004-0000-0700-00007B0E0000}"/>
    <hyperlink ref="EN57" r:id="rId569" location="gid=1252567251&amp;range=82:82" xr:uid="{00000000-0004-0000-0700-00007C0E0000}"/>
    <hyperlink ref="FE57" location="null!G241" display="[SJBP]_Cheese Coffee_Combo 99k" xr:uid="{00000000-0004-0000-0700-00007D0E0000}"/>
    <hyperlink ref="FI57" r:id="rId570" location="gid=1252567251&amp;range=73:73" xr:uid="{00000000-0004-0000-0700-00007E0E0000}"/>
    <hyperlink ref="FJ57" r:id="rId571" location="gid=1252567251&amp;range=73:73" xr:uid="{00000000-0004-0000-0700-00007F0E0000}"/>
    <hyperlink ref="FK57" r:id="rId572" location="gid=1252567251&amp;range=73:73" xr:uid="{00000000-0004-0000-0700-0000800E0000}"/>
    <hyperlink ref="FL57" r:id="rId573" location="gid=1252567251&amp;range=73:73" xr:uid="{00000000-0004-0000-0700-0000810E0000}"/>
    <hyperlink ref="FM57" r:id="rId574" location="gid=1252567251&amp;range=74:74" xr:uid="{00000000-0004-0000-0700-0000820E0000}"/>
    <hyperlink ref="FN57" r:id="rId575" location="gid=1252567251&amp;range=74:74" xr:uid="{00000000-0004-0000-0700-0000830E0000}"/>
    <hyperlink ref="FO57" r:id="rId576" location="gid=1252567251&amp;range=74:74" xr:uid="{00000000-0004-0000-0700-0000840E0000}"/>
    <hyperlink ref="FP57" r:id="rId577" location="gid=1252567251&amp;range=74:74" xr:uid="{00000000-0004-0000-0700-0000850E0000}"/>
    <hyperlink ref="FU57" location="null!G165" display="[VIP]_The Coffee House_13-15Apr 251014_The Coffee House_8 cities" xr:uid="{00000000-0004-0000-0700-0000860E0000}"/>
    <hyperlink ref="FX57" location="null!G165" display="[VIP]_The Coffee House_13-15Apr 251014_The Coffee House_8 cities" xr:uid="{00000000-0004-0000-0700-0000870E0000}"/>
    <hyperlink ref="FY57" location="null!209:209" display="[PNS]_LPBANK_Apr" xr:uid="{00000000-0004-0000-0700-0000880E0000}"/>
    <hyperlink ref="FZ57" location="null!209:209" display="[PNS]_LPBANK_Apr" xr:uid="{00000000-0004-0000-0700-0000890E0000}"/>
    <hyperlink ref="GA57" location="null!209:209" display="[PNS]_LPBANK_Apr" xr:uid="{00000000-0004-0000-0700-00008A0E0000}"/>
    <hyperlink ref="GB57" location="null!209:209" display="[PNS]_LPBANK_Apr_ALL" xr:uid="{00000000-0004-0000-0700-00008B0E0000}"/>
    <hyperlink ref="GK57" r:id="rId578" location="gid=1252567251&amp;range=74:74" xr:uid="{00000000-0004-0000-0700-00008C0E0000}"/>
    <hyperlink ref="GL57" r:id="rId579" location="gid=1252567251&amp;range=74:74" xr:uid="{00000000-0004-0000-0700-00008D0E0000}"/>
    <hyperlink ref="GM57" r:id="rId580" location="gid=1252567251&amp;range=74:74" xr:uid="{00000000-0004-0000-0700-00008E0E0000}"/>
    <hyperlink ref="GN57" r:id="rId581" location="gid=1252567251&amp;range=74:74" xr:uid="{00000000-0004-0000-0700-00008F0E0000}"/>
    <hyperlink ref="GO57" r:id="rId582" location="gid=1252567251&amp;range=73:73" xr:uid="{00000000-0004-0000-0700-0000900E0000}"/>
    <hyperlink ref="GP57" r:id="rId583" location="gid=1252567251&amp;range=73:73" xr:uid="{00000000-0004-0000-0700-0000910E0000}"/>
    <hyperlink ref="GQ57" r:id="rId584" location="gid=1252567251&amp;range=73:73" xr:uid="{00000000-0004-0000-0700-0000920E0000}"/>
    <hyperlink ref="GR57" r:id="rId585" location="gid=1252567251&amp;range=73:73" xr:uid="{00000000-0004-0000-0700-0000930E0000}"/>
    <hyperlink ref="HE57" location="null!G166" display="[VIP]_The Coffee House_20-22Apr" xr:uid="{00000000-0004-0000-0700-0000940E0000}"/>
    <hyperlink ref="HF57" location="null!G166" display="[VIP]_The Coffee House_20-22Apr" xr:uid="{00000000-0004-0000-0700-0000950E0000}"/>
    <hyperlink ref="HH57" location="null!G166" display="[VIP]_The Coffee House_20-22Apr 251014_The Coffee House_8 cities" xr:uid="{00000000-0004-0000-0700-0000960E0000}"/>
    <hyperlink ref="HM57" r:id="rId586" location="gid=1252567251&amp;range=73:73" xr:uid="{00000000-0004-0000-0700-0000970E0000}"/>
    <hyperlink ref="HN57" r:id="rId587" location="gid=1252567251&amp;range=73:73" xr:uid="{00000000-0004-0000-0700-0000980E0000}"/>
    <hyperlink ref="HO57" r:id="rId588" location="gid=1252567251&amp;range=73:73" xr:uid="{00000000-0004-0000-0700-0000990E0000}"/>
    <hyperlink ref="HP57" r:id="rId589" location="gid=1252567251&amp;range=73:73" xr:uid="{00000000-0004-0000-0700-00009A0E0000}"/>
    <hyperlink ref="HQ57" r:id="rId590" location="gid=1252567251&amp;range=85:85" xr:uid="{00000000-0004-0000-0700-00009B0E0000}"/>
    <hyperlink ref="HR57" r:id="rId591" location="gid=1252567251&amp;range=85:85" xr:uid="{00000000-0004-0000-0700-00009C0E0000}"/>
    <hyperlink ref="HS57" r:id="rId592" location="gid=1252567251&amp;range=85:85" xr:uid="{00000000-0004-0000-0700-00009D0E0000}"/>
    <hyperlink ref="HT57" r:id="rId593" location="gid=1252567251&amp;range=85:85" xr:uid="{00000000-0004-0000-0700-00009E0E0000}"/>
    <hyperlink ref="D58" location="null!G71" display="[VIP]_McDonald's_Mar" xr:uid="{00000000-0004-0000-0700-00009F0E0000}"/>
    <hyperlink ref="E58" location="null!G71" display="[VIP]_McDonald's_Mar" xr:uid="{00000000-0004-0000-0700-0000A00E0000}"/>
    <hyperlink ref="F58" location="null!G71" display="[VIP]_McDonald's_Mar" xr:uid="{00000000-0004-0000-0700-0000A10E0000}"/>
    <hyperlink ref="G58" location="null!G71" display="[VIP]_McDonald's_Mar  251025_McDonald's_7 cities" xr:uid="{00000000-0004-0000-0700-0000A20E0000}"/>
    <hyperlink ref="X58" location="null!G52" display="[VIP]_Cheese Coffee_BOGO_Mar" xr:uid="{00000000-0004-0000-0700-0000A30E0000}"/>
    <hyperlink ref="Y58" location="null!G54" display="[VIP]_The Coffee House_4-6.3" xr:uid="{00000000-0004-0000-0700-0000A40E0000}"/>
    <hyperlink ref="AB58" location="null!G38" display="[VIP]_Tocotoco_Mar" xr:uid="{00000000-0004-0000-0700-0000A50E0000}"/>
    <hyperlink ref="AF58" r:id="rId594" location="gid=1252567251&amp;range=34:34" xr:uid="{00000000-0004-0000-0700-0000A60E0000}"/>
    <hyperlink ref="AG58" r:id="rId595" location="gid=1252567251&amp;range=34:34" xr:uid="{00000000-0004-0000-0700-0000A70E0000}"/>
    <hyperlink ref="AH58" r:id="rId596" location="gid=1252567251&amp;range=34:34" xr:uid="{00000000-0004-0000-0700-0000A80E0000}"/>
    <hyperlink ref="AI58" r:id="rId597" location="gid=1252567251&amp;range=34:34" xr:uid="{00000000-0004-0000-0700-0000A90E0000}"/>
    <hyperlink ref="AR58" location="null!G82" display="[VIP]_Gà Rán Texas Chicken_Mar " xr:uid="{00000000-0004-0000-0700-0000AA0E0000}"/>
    <hyperlink ref="AS58" location="null!G82" display="[VIP]_Gà Rán Texas Chicken_Mar " xr:uid="{00000000-0004-0000-0700-0000AB0E0000}"/>
    <hyperlink ref="AT58" location="null!G82" display="[VIP]_Gà Rán Texas Chicken_Mar " xr:uid="{00000000-0004-0000-0700-0000AC0E0000}"/>
    <hyperlink ref="AU58" location="null!G82" display="[VIP]_Gà Rán Texas Chicken_Mar  250102_Gà Rán Texas Chicken_6 cities" xr:uid="{00000000-0004-0000-0700-0000AD0E0000}"/>
    <hyperlink ref="AZ58" location="null!G77" display="[VIP]_Lotteria DI_11-13Mar" xr:uid="{00000000-0004-0000-0700-0000AE0E0000}"/>
    <hyperlink ref="BA58" location="null!G77" display="[VIP]_Lotteria DI_11-13Mar" xr:uid="{00000000-0004-0000-0700-0000AF0E0000}"/>
    <hyperlink ref="BB58" location="null!G77" display="[VIP]_Lotteria DI_11-13Mar" xr:uid="{00000000-0004-0000-0700-0000B00E0000}"/>
    <hyperlink ref="BC58" location="null!G77" display="[VIP]_Lotteria DI_11-13Mar  260116_Lotteria_41 cities" xr:uid="{00000000-0004-0000-0700-0000B10E0000}"/>
    <hyperlink ref="BD58" location="null!19:19" display="[PNS]_LPBANK_Mar.JCB" xr:uid="{00000000-0004-0000-0700-0000B20E0000}"/>
    <hyperlink ref="BE58" location="null!19:19" display="[PNS]_LPBANK_Mar.JCB" xr:uid="{00000000-0004-0000-0700-0000B30E0000}"/>
    <hyperlink ref="BF58" location="null!19:19" display="[PNS]_LPBANK_Mar.JCB" xr:uid="{00000000-0004-0000-0700-0000B40E0000}"/>
    <hyperlink ref="BG58" location="null!19:19" display="[PNS]_LPBANK_Mar.JCB_ALL" xr:uid="{00000000-0004-0000-0700-0000B50E0000}"/>
    <hyperlink ref="BH58" r:id="rId598" location="gid=1252567251&amp;range=28:28" xr:uid="{00000000-0004-0000-0700-0000B60E0000}"/>
    <hyperlink ref="BI58" r:id="rId599" location="gid=1252567251&amp;range=28:28" xr:uid="{00000000-0004-0000-0700-0000B70E0000}"/>
    <hyperlink ref="BJ58" r:id="rId600" location="gid=1252567251&amp;range=28:28" xr:uid="{00000000-0004-0000-0700-0000B80E0000}"/>
    <hyperlink ref="BK58" r:id="rId601" location="gid=1252567251&amp;range=28:28" xr:uid="{00000000-0004-0000-0700-0000B90E0000}"/>
    <hyperlink ref="BX58" location="null!G81" display="[SuperVIP]_Lotteria DI_16-19Mar" xr:uid="{00000000-0004-0000-0700-0000BA0E0000}"/>
    <hyperlink ref="BY58" location="null!G81" display="[SuperVIP]_Lotteria DI_16-19Mar" xr:uid="{00000000-0004-0000-0700-0000BB0E0000}"/>
    <hyperlink ref="BZ58" location="null!G81" display="[SuperVIP]_Lotteria DI_16-19Mar" xr:uid="{00000000-0004-0000-0700-0000BC0E0000}"/>
    <hyperlink ref="CA58" location="null!G81" display="[SuperVIP]_Lotteria DI_16-19Mar 260116_Lotteria_41 cities" xr:uid="{00000000-0004-0000-0700-0000BD0E0000}"/>
    <hyperlink ref="CB58" location="null!G38" display="[VIP]_Tocotoco_Mar" xr:uid="{00000000-0004-0000-0700-0000BE0E0000}"/>
    <hyperlink ref="CC58" location="null!G38" display="[VIP]_Tocotoco_Mar" xr:uid="{00000000-0004-0000-0700-0000BF0E0000}"/>
    <hyperlink ref="CD58" location="null!8:8" display="[Win 1]_Trà Sữa May Cha_Mar" xr:uid="{00000000-0004-0000-0700-0000C00E0000}"/>
    <hyperlink ref="CE58" location="null!8:8" display="[Win 1]_Trà Sữa May Cha_Mar_BD,CT,AG,TG,BH,LA,KG,DL,Hue" xr:uid="{00000000-0004-0000-0700-0000C10E0000}"/>
    <hyperlink ref="CF58" location="null!G43" display="[VIP]_Trà Sữa Sunday Basic_Mar" xr:uid="{00000000-0004-0000-0700-0000C20E0000}"/>
    <hyperlink ref="CH58" location="null!8:8" display="[Win 1]_Trà Sữa May Cha_Mar" xr:uid="{00000000-0004-0000-0700-0000C30E0000}"/>
    <hyperlink ref="CI58" location="null!8:8" display="[Win 1]_Trà Sữa May Cha_Mar_BD,CT,AG,TG,BH,LA,KG,DL,Hue" xr:uid="{00000000-0004-0000-0700-0000C40E0000}"/>
    <hyperlink ref="CJ58" r:id="rId602" location="gid=1252567251&amp;range=23:23" xr:uid="{00000000-0004-0000-0700-0000C50E0000}"/>
    <hyperlink ref="CK58" r:id="rId603" location="gid=1252567251&amp;range=23:23" xr:uid="{00000000-0004-0000-0700-0000C60E0000}"/>
    <hyperlink ref="CL58" r:id="rId604" location="gid=1252567251&amp;range=23:23" xr:uid="{00000000-0004-0000-0700-0000C70E0000}"/>
    <hyperlink ref="CM58" r:id="rId605" location="gid=1252567251&amp;range=23:23" xr:uid="{00000000-0004-0000-0700-0000C80E0000}"/>
    <hyperlink ref="CV58" location="null!G70" display="[SJBP]_Cheese Coffee_WC_Mar" xr:uid="{00000000-0004-0000-0700-0000C90E0000}"/>
    <hyperlink ref="DD58" location="null!G83" display=" [VIP]_Domino's Pizza_Mar  " xr:uid="{00000000-0004-0000-0700-0000CA0E0000}"/>
    <hyperlink ref="DE58" location="null!G83" display=" [VIP]_Domino's Pizza_Mar  " xr:uid="{00000000-0004-0000-0700-0000CB0E0000}"/>
    <hyperlink ref="DF58" location="null!G83" display=" [VIP]_Domino's Pizza_Mar  " xr:uid="{00000000-0004-0000-0700-0000CC0E0000}"/>
    <hyperlink ref="DG58" location="null!G83" display=" [VIP]_Domino's Pizza_Mar  250116_Domino pizza_11 cities" xr:uid="{00000000-0004-0000-0700-0000CD0E0000}"/>
    <hyperlink ref="DH58" location="null!9:9" display="[Combo 1]_Trà Sữa May Cha_Mar" xr:uid="{00000000-0004-0000-0700-0000CE0E0000}"/>
    <hyperlink ref="DJ58" location="null!9:9" display="[Combo 1]_Trà Sữa May Cha_Mar" xr:uid="{00000000-0004-0000-0700-0000CF0E0000}"/>
    <hyperlink ref="DK58" location="null!9:9" display="[Combo 1]_Trà Sữa May Cha_Mar_BD,CT,AG,TG,BH,LA,KG,DL,Hue" xr:uid="{00000000-0004-0000-0700-0000D00E0000}"/>
    <hyperlink ref="DL58" r:id="rId606" location="gid=1252567251&amp;range=22:22" xr:uid="{00000000-0004-0000-0700-0000D10E0000}"/>
    <hyperlink ref="DM58" r:id="rId607" location="gid=1252567251&amp;range=22:22" xr:uid="{00000000-0004-0000-0700-0000D20E0000}"/>
    <hyperlink ref="DN58" r:id="rId608" location="gid=1252567251&amp;range=22:22" xr:uid="{00000000-0004-0000-0700-0000D30E0000}"/>
    <hyperlink ref="DO58" r:id="rId609" location="gid=1252567251&amp;range=22:22" xr:uid="{00000000-0004-0000-0700-0000D40E0000}"/>
    <hyperlink ref="EO58" r:id="rId610" location="gid=1252567251&amp;range=74:74" xr:uid="{00000000-0004-0000-0700-0000D50E0000}"/>
    <hyperlink ref="EP58" r:id="rId611" location="gid=1252567251&amp;range=74:74" xr:uid="{00000000-0004-0000-0700-0000D60E0000}"/>
    <hyperlink ref="EQ58" r:id="rId612" location="gid=1252567251&amp;range=74:74" xr:uid="{00000000-0004-0000-0700-0000D70E0000}"/>
    <hyperlink ref="ER58" r:id="rId613" location="gid=1252567251&amp;range=74:74" xr:uid="{00000000-0004-0000-0700-0000D80E0000}"/>
    <hyperlink ref="FI58" location="null!G241" display="[SJBP]_Cheese Coffee_Combo 99k" xr:uid="{00000000-0004-0000-0700-0000D90E0000}"/>
    <hyperlink ref="FQ58" r:id="rId614" location="gid=1252567251&amp;range=73:73" xr:uid="{00000000-0004-0000-0700-0000DA0E0000}"/>
    <hyperlink ref="FR58" r:id="rId615" location="gid=1252567251&amp;range=73:73" xr:uid="{00000000-0004-0000-0700-0000DB0E0000}"/>
    <hyperlink ref="FS58" r:id="rId616" location="gid=1252567251&amp;range=73:73" xr:uid="{00000000-0004-0000-0700-0000DC0E0000}"/>
    <hyperlink ref="FT58" r:id="rId617" location="gid=1252567251&amp;range=73:73" xr:uid="{00000000-0004-0000-0700-0000DD0E0000}"/>
    <hyperlink ref="FY58" location="null!G165" display="[VIP]_The Coffee House_13-15Apr" xr:uid="{00000000-0004-0000-0700-0000DE0E0000}"/>
    <hyperlink ref="GB58" location="null!G165" display="[VIP]_The Coffee House_13-15Apr 251014_The Coffee House_8 cities" xr:uid="{00000000-0004-0000-0700-0000DF0E0000}"/>
    <hyperlink ref="GS58" r:id="rId618" location="gid=1252567251&amp;range=80:80" xr:uid="{00000000-0004-0000-0700-0000E00E0000}"/>
    <hyperlink ref="GT58" r:id="rId619" location="gid=1252567251&amp;range=80:80" xr:uid="{00000000-0004-0000-0700-0000E10E0000}"/>
    <hyperlink ref="GU58" r:id="rId620" location="gid=1252567251&amp;range=80:80" xr:uid="{00000000-0004-0000-0700-0000E20E0000}"/>
    <hyperlink ref="GV58" r:id="rId621" location="gid=1252567251&amp;range=80:80" xr:uid="{00000000-0004-0000-0700-0000E30E0000}"/>
    <hyperlink ref="HU58" r:id="rId622" location="gid=1252567251&amp;range=86:86" xr:uid="{00000000-0004-0000-0700-0000E40E0000}"/>
    <hyperlink ref="HV58" r:id="rId623" location="gid=1252567251&amp;range=86:86" xr:uid="{00000000-0004-0000-0700-0000E50E0000}"/>
    <hyperlink ref="HW58" r:id="rId624" location="gid=1252567251&amp;range=86:86" xr:uid="{00000000-0004-0000-0700-0000E60E0000}"/>
    <hyperlink ref="HX58" r:id="rId625" location="gid=1252567251&amp;range=86:86" xr:uid="{00000000-0004-0000-0700-0000E70E0000}"/>
    <hyperlink ref="L59" r:id="rId626" location="gid=1252567251&amp;range=31:31" xr:uid="{00000000-0004-0000-0700-0000E80E0000}"/>
    <hyperlink ref="M59" r:id="rId627" location="gid=1252567251&amp;range=31:31" xr:uid="{00000000-0004-0000-0700-0000E90E0000}"/>
    <hyperlink ref="N59" r:id="rId628" location="gid=1252567251&amp;range=31:31" xr:uid="{00000000-0004-0000-0700-0000EA0E0000}"/>
    <hyperlink ref="O59" r:id="rId629" location="gid=1252567251&amp;range=31:31" xr:uid="{00000000-0004-0000-0700-0000EB0E0000}"/>
    <hyperlink ref="P59" r:id="rId630" location="gid=1252567251&amp;range=34:34" xr:uid="{00000000-0004-0000-0700-0000EC0E0000}"/>
    <hyperlink ref="Q59" r:id="rId631" location="gid=1252567251&amp;range=34:34" xr:uid="{00000000-0004-0000-0700-0000ED0E0000}"/>
    <hyperlink ref="R59" r:id="rId632" location="gid=1252567251&amp;range=34:34" xr:uid="{00000000-0004-0000-0700-0000EE0E0000}"/>
    <hyperlink ref="S59" r:id="rId633" location="gid=1252567251&amp;range=34:34" xr:uid="{00000000-0004-0000-0700-0000EF0E0000}"/>
    <hyperlink ref="T59" r:id="rId634" location="gid=1252567251&amp;range=33:33" xr:uid="{00000000-0004-0000-0700-0000F00E0000}"/>
    <hyperlink ref="U59" r:id="rId635" location="gid=1252567251&amp;range=33:33" xr:uid="{00000000-0004-0000-0700-0000F10E0000}"/>
    <hyperlink ref="V59" r:id="rId636" location="gid=1252567251&amp;range=33:33" xr:uid="{00000000-0004-0000-0700-0000F20E0000}"/>
    <hyperlink ref="W59" r:id="rId637" location="gid=1252567251&amp;range=33:33" xr:uid="{00000000-0004-0000-0700-0000F30E0000}"/>
    <hyperlink ref="X59" location="null!G35" display="[VIP]_Trà Sữa May Cha_Mar" xr:uid="{00000000-0004-0000-0700-0000F40E0000}"/>
    <hyperlink ref="Y59" location="null!G38" display="[VIP]_Tocotoco_Mar" xr:uid="{00000000-0004-0000-0700-0000F50E0000}"/>
    <hyperlink ref="Z59" location="null!G35" display="[VIP]_Trà Sữa May Cha_Mar" xr:uid="{00000000-0004-0000-0700-0000F60E0000}"/>
    <hyperlink ref="AA59" location="null!G35" display="[VIP]_Trà Sữa May Cha_Mar 260106_Trà Sữa May Cha_9 cities" xr:uid="{00000000-0004-0000-0700-0000F70E0000}"/>
    <hyperlink ref="AB59" location="null!G73" display="[SuperVIP]_Pizza Hut_Mar" xr:uid="{00000000-0004-0000-0700-0000F80E0000}"/>
    <hyperlink ref="AC59" location="null!G73" display="[SuperVIP]_Pizza Hut_Mar" xr:uid="{00000000-0004-0000-0700-0000F90E0000}"/>
    <hyperlink ref="AD59" location="null!G73" display="[SuperVIP]_Pizza Hut_Mar" xr:uid="{00000000-0004-0000-0700-0000FA0E0000}"/>
    <hyperlink ref="AE59" location="null!G73" display="[SuperVIP]_Pizza Hut_Mar 260106_Pizza Hut_21 citie" xr:uid="{00000000-0004-0000-0700-0000FB0E0000}"/>
    <hyperlink ref="AJ59" r:id="rId638" location="gid=1252567251&amp;range=24:24" xr:uid="{00000000-0004-0000-0700-0000FC0E0000}"/>
    <hyperlink ref="AK59" r:id="rId639" location="gid=1252567251&amp;range=24:24" xr:uid="{00000000-0004-0000-0700-0000FD0E0000}"/>
    <hyperlink ref="AL59" r:id="rId640" location="gid=1252567251&amp;range=24:24" xr:uid="{00000000-0004-0000-0700-0000FE0E0000}"/>
    <hyperlink ref="AM59" r:id="rId641" location="gid=1252567251&amp;range=24:24" xr:uid="{00000000-0004-0000-0700-0000FF0E0000}"/>
    <hyperlink ref="AN59" r:id="rId642" location="gid=1252567251&amp;range=25:25" xr:uid="{00000000-0004-0000-0700-0000000F0000}"/>
    <hyperlink ref="AO59" r:id="rId643" location="gid=1252567251&amp;range=25:25" xr:uid="{00000000-0004-0000-0700-0000010F0000}"/>
    <hyperlink ref="AP59" r:id="rId644" location="gid=1252567251&amp;range=25:25" xr:uid="{00000000-0004-0000-0700-0000020F0000}"/>
    <hyperlink ref="AQ59" r:id="rId645" location="gid=1252567251&amp;range=25:25" xr:uid="{00000000-0004-0000-0700-0000030F0000}"/>
    <hyperlink ref="AR59" r:id="rId646" location="gid=1252567251&amp;range=26:26" xr:uid="{00000000-0004-0000-0700-0000040F0000}"/>
    <hyperlink ref="AS59" r:id="rId647" location="gid=1252567251&amp;range=26:26" xr:uid="{00000000-0004-0000-0700-0000050F0000}"/>
    <hyperlink ref="AT59" r:id="rId648" location="gid=1252567251&amp;range=26:26" xr:uid="{00000000-0004-0000-0700-0000060F0000}"/>
    <hyperlink ref="AU59" r:id="rId649" location="gid=1252567251&amp;range=26:26" xr:uid="{00000000-0004-0000-0700-0000070F0000}"/>
    <hyperlink ref="AV59" r:id="rId650" location="gid=1252567251&amp;range=27:27" xr:uid="{00000000-0004-0000-0700-0000080F0000}"/>
    <hyperlink ref="AW59" r:id="rId651" location="gid=1252567251&amp;range=5:5" xr:uid="{00000000-0004-0000-0700-0000090F0000}"/>
    <hyperlink ref="AX59" r:id="rId652" location="gid=1252567251&amp;range=5:5" xr:uid="{00000000-0004-0000-0700-00000A0F0000}"/>
    <hyperlink ref="AY59" r:id="rId653" location="gid=1252567251&amp;range=5:5" xr:uid="{00000000-0004-0000-0700-00000B0F0000}"/>
    <hyperlink ref="BL59" r:id="rId654" location="gid=1252567251&amp;range=24:24" xr:uid="{00000000-0004-0000-0700-00000C0F0000}"/>
    <hyperlink ref="BM59" r:id="rId655" location="gid=1252567251&amp;range=24:24" xr:uid="{00000000-0004-0000-0700-00000D0F0000}"/>
    <hyperlink ref="BN59" r:id="rId656" location="gid=1252567251&amp;range=24:24" xr:uid="{00000000-0004-0000-0700-00000E0F0000}"/>
    <hyperlink ref="BO59" r:id="rId657" location="gid=1252567251&amp;range=24:24" xr:uid="{00000000-0004-0000-0700-00000F0F0000}"/>
    <hyperlink ref="BP59" r:id="rId658" location="gid=1252567251&amp;range=25:25" xr:uid="{00000000-0004-0000-0700-0000100F0000}"/>
    <hyperlink ref="BQ59" r:id="rId659" location="gid=1252567251&amp;range=25:25" xr:uid="{00000000-0004-0000-0700-0000110F0000}"/>
    <hyperlink ref="BR59" r:id="rId660" location="gid=1252567251&amp;range=25:25" xr:uid="{00000000-0004-0000-0700-0000120F0000}"/>
    <hyperlink ref="BS59" r:id="rId661" location="gid=1252567251&amp;range=25:25" xr:uid="{00000000-0004-0000-0700-0000130F0000}"/>
    <hyperlink ref="BT59" r:id="rId662" location="gid=1252567251&amp;range=26:26" xr:uid="{00000000-0004-0000-0700-0000140F0000}"/>
    <hyperlink ref="BU59" r:id="rId663" location="gid=1252567251&amp;range=26:26" xr:uid="{00000000-0004-0000-0700-0000150F0000}"/>
    <hyperlink ref="BV59" r:id="rId664" location="gid=1252567251&amp;range=26:26" xr:uid="{00000000-0004-0000-0700-0000160F0000}"/>
    <hyperlink ref="BW59" r:id="rId665" location="gid=1252567251&amp;range=26:26" xr:uid="{00000000-0004-0000-0700-0000170F0000}"/>
    <hyperlink ref="BX59" r:id="rId666" location="gid=1252567251&amp;range=29:29" xr:uid="{00000000-0004-0000-0700-0000180F0000}"/>
    <hyperlink ref="BY59" r:id="rId667" location="gid=1252567251&amp;range=29:29" xr:uid="{00000000-0004-0000-0700-0000190F0000}"/>
    <hyperlink ref="BZ59" r:id="rId668" location="gid=1252567251&amp;range=29:29" xr:uid="{00000000-0004-0000-0700-00001A0F0000}"/>
    <hyperlink ref="CA59" r:id="rId669" location="gid=1252567251&amp;range=29:29" xr:uid="{00000000-0004-0000-0700-00001B0F0000}"/>
    <hyperlink ref="CB59" location="null!18:18" display="[PNS]_AGRIBANK_Mar" xr:uid="{00000000-0004-0000-0700-00001C0F0000}"/>
    <hyperlink ref="CC59" location="null!18:18" display="[PNS]_AGRIBANK_Mar" xr:uid="{00000000-0004-0000-0700-00001D0F0000}"/>
    <hyperlink ref="CD59" location="null!18:18" display="[PNS]_AGRIBANK_Mar" xr:uid="{00000000-0004-0000-0700-00001E0F0000}"/>
    <hyperlink ref="CE59" location="null!18:18" display="[PNS]_AGRIBANK_Mar_ALL" xr:uid="{00000000-0004-0000-0700-00001F0F0000}"/>
    <hyperlink ref="CF59" location="null!G72" display="[SuperVIP]_McDonald's_Mar" xr:uid="{00000000-0004-0000-0700-0000200F0000}"/>
    <hyperlink ref="CG59" location="null!G72" display="[SuperVIP]_McDonald's_Mar" xr:uid="{00000000-0004-0000-0700-0000210F0000}"/>
    <hyperlink ref="CH59" location="null!G72" display="[SuperVIP]_McDonald's_Mar" xr:uid="{00000000-0004-0000-0700-0000220F0000}"/>
    <hyperlink ref="CI59" location="null!G72" display="[SuperVIP]_McDonald's_Mar 251025_McDonald's_7 cities" xr:uid="{00000000-0004-0000-0700-0000230F0000}"/>
    <hyperlink ref="CJ59" location="null!G201" display="[SJBP]_Highlands Coffee_-50k" xr:uid="{00000000-0004-0000-0700-0000240F0000}"/>
    <hyperlink ref="CK59" location="null!G201" display="[SJBP]_Highlands Coffee_-50k" xr:uid="{00000000-0004-0000-0700-0000250F0000}"/>
    <hyperlink ref="CL59" location="null!G201" display="[SJBP]_Highlands Coffee_-50k" xr:uid="{00000000-0004-0000-0700-0000260F0000}"/>
    <hyperlink ref="CM59" location="null!G201" display="[SJBP]_Highlands Coffee_-50k 260106_Highlands Coffee_41 cities" xr:uid="{00000000-0004-0000-0700-0000270F0000}"/>
    <hyperlink ref="CN59" r:id="rId670" location="gid=1252567251&amp;range=24:24" xr:uid="{00000000-0004-0000-0700-0000280F0000}"/>
    <hyperlink ref="CO59" r:id="rId671" location="gid=1252567251&amp;range=24:24" xr:uid="{00000000-0004-0000-0700-0000290F0000}"/>
    <hyperlink ref="CP59" r:id="rId672" location="gid=1252567251&amp;range=24:24" xr:uid="{00000000-0004-0000-0700-00002A0F0000}"/>
    <hyperlink ref="CQ59" r:id="rId673" location="gid=1252567251&amp;range=24:24" xr:uid="{00000000-0004-0000-0700-00002B0F0000}"/>
    <hyperlink ref="CR59" r:id="rId674" location="gid=1252567251&amp;range=25:25" xr:uid="{00000000-0004-0000-0700-00002C0F0000}"/>
    <hyperlink ref="CS59" r:id="rId675" location="gid=1252567251&amp;range=25:25" xr:uid="{00000000-0004-0000-0700-00002D0F0000}"/>
    <hyperlink ref="CT59" r:id="rId676" location="gid=1252567251&amp;range=25:25" xr:uid="{00000000-0004-0000-0700-00002E0F0000}"/>
    <hyperlink ref="CU59" r:id="rId677" location="gid=1252567251&amp;range=25:25" xr:uid="{00000000-0004-0000-0700-00002F0F0000}"/>
    <hyperlink ref="CV59" r:id="rId678" location="gid=1252567251&amp;range=26:26" xr:uid="{00000000-0004-0000-0700-0000300F0000}"/>
    <hyperlink ref="CW59" r:id="rId679" location="gid=1252567251&amp;range=26:26" xr:uid="{00000000-0004-0000-0700-0000310F0000}"/>
    <hyperlink ref="CX59" r:id="rId680" location="gid=1252567251&amp;range=26:26" xr:uid="{00000000-0004-0000-0700-0000320F0000}"/>
    <hyperlink ref="CY59" r:id="rId681" location="gid=1252567251&amp;range=26:26" xr:uid="{00000000-0004-0000-0700-0000330F0000}"/>
    <hyperlink ref="CZ59" r:id="rId682" location="gid=1252567251&amp;range=27:27" xr:uid="{00000000-0004-0000-0700-0000340F0000}"/>
    <hyperlink ref="DA59" r:id="rId683" location="gid=1252567251&amp;range=5:5" xr:uid="{00000000-0004-0000-0700-0000350F0000}"/>
    <hyperlink ref="DB59" r:id="rId684" location="gid=1252567251&amp;range=5:5" xr:uid="{00000000-0004-0000-0700-0000360F0000}"/>
    <hyperlink ref="DC59" r:id="rId685" location="gid=1252567251&amp;range=5:5" xr:uid="{00000000-0004-0000-0700-0000370F0000}"/>
    <hyperlink ref="DD59" location="null!9:9" display="[Combo 1]_Trà Sữa May Cha_Mar" xr:uid="{00000000-0004-0000-0700-0000380F0000}"/>
    <hyperlink ref="DF59" location="null!9:9" display="[Combo 1]_Trà Sữa May Cha_Mar" xr:uid="{00000000-0004-0000-0700-0000390F0000}"/>
    <hyperlink ref="DG59" location="null!9:9" display="[Combo 1]_Trà Sữa May Cha_Mar_BD,CT,AG,TG,BH,LA,KG,DL,Hue" xr:uid="{00000000-0004-0000-0700-00003A0F0000}"/>
    <hyperlink ref="DL59" location="null!9:9" display="[Combo 1]_Trà Sữa May Cha_Mar" xr:uid="{00000000-0004-0000-0700-00003B0F0000}"/>
    <hyperlink ref="DN59" location="null!9:9" display="[Combo 1]_Trà Sữa May Cha_Mar" xr:uid="{00000000-0004-0000-0700-00003C0F0000}"/>
    <hyperlink ref="DO59" location="null!9:9" display="[Combo 1]_Trà Sữa May Cha_Mar_BD,CT,AG,TG,BH,LA,KG,DL,Hue" xr:uid="{00000000-0004-0000-0700-00003D0F0000}"/>
    <hyperlink ref="DP59" r:id="rId686" location="gid=1252567251&amp;range=24:24" xr:uid="{00000000-0004-0000-0700-00003E0F0000}"/>
    <hyperlink ref="DQ59" r:id="rId687" location="gid=1252567251&amp;range=24:24" xr:uid="{00000000-0004-0000-0700-00003F0F0000}"/>
    <hyperlink ref="DR59" r:id="rId688" location="gid=1252567251&amp;range=24:24" xr:uid="{00000000-0004-0000-0700-0000400F0000}"/>
    <hyperlink ref="DS59" r:id="rId689" location="gid=1252567251&amp;range=24:24" xr:uid="{00000000-0004-0000-0700-0000410F0000}"/>
    <hyperlink ref="DT59" r:id="rId690" location="gid=1252567251&amp;range=25:25" xr:uid="{00000000-0004-0000-0700-0000420F0000}"/>
    <hyperlink ref="DU59" r:id="rId691" location="gid=1252567251&amp;range=25:25" xr:uid="{00000000-0004-0000-0700-0000430F0000}"/>
    <hyperlink ref="DV59" r:id="rId692" location="gid=1252567251&amp;range=25:25" xr:uid="{00000000-0004-0000-0700-0000440F0000}"/>
    <hyperlink ref="DW59" r:id="rId693" location="gid=1252567251&amp;range=25:25" xr:uid="{00000000-0004-0000-0700-0000450F0000}"/>
    <hyperlink ref="DY59" r:id="rId694" location="gid=1252567251&amp;range=83:83" xr:uid="{00000000-0004-0000-0700-0000460F0000}"/>
    <hyperlink ref="DZ59" r:id="rId695" location="gid=1252567251&amp;range=83:83" xr:uid="{00000000-0004-0000-0700-0000470F0000}"/>
    <hyperlink ref="EA59" r:id="rId696" location="gid=1252567251&amp;range=83:83" xr:uid="{00000000-0004-0000-0700-0000480F0000}"/>
    <hyperlink ref="EB59" r:id="rId697" location="gid=1252567251&amp;range=83:83" xr:uid="{00000000-0004-0000-0700-0000490F0000}"/>
    <hyperlink ref="EC59" r:id="rId698" location="gid=1252567251&amp;range=82:82" xr:uid="{00000000-0004-0000-0700-00004A0F0000}"/>
    <hyperlink ref="ED59" r:id="rId699" location="gid=1252567251&amp;range=82:82" xr:uid="{00000000-0004-0000-0700-00004B0F0000}"/>
    <hyperlink ref="EE59" r:id="rId700" location="gid=1252567251&amp;range=82:82" xr:uid="{00000000-0004-0000-0700-00004C0F0000}"/>
    <hyperlink ref="EF59" r:id="rId701" location="gid=1252567251&amp;range=82:82" xr:uid="{00000000-0004-0000-0700-00004D0F0000}"/>
    <hyperlink ref="ES59" r:id="rId702" location="gid=1252567251&amp;range=75:75" xr:uid="{00000000-0004-0000-0700-00004E0F0000}"/>
    <hyperlink ref="ET59" r:id="rId703" location="gid=1252567251&amp;range=75:75" xr:uid="{00000000-0004-0000-0700-00004F0F0000}"/>
    <hyperlink ref="EU59" r:id="rId704" location="gid=1252567251&amp;range=75:75" xr:uid="{00000000-0004-0000-0700-0000500F0000}"/>
    <hyperlink ref="EV59" r:id="rId705" location="gid=1252567251&amp;range=75:75" xr:uid="{00000000-0004-0000-0700-0000510F0000}"/>
    <hyperlink ref="EW59" r:id="rId706" location="gid=1252567251&amp;range=76:76" xr:uid="{00000000-0004-0000-0700-0000520F0000}"/>
    <hyperlink ref="EX59" r:id="rId707" location="gid=1252567251&amp;range=76:76" xr:uid="{00000000-0004-0000-0700-0000530F0000}"/>
    <hyperlink ref="EY59" r:id="rId708" location="gid=1252567251&amp;range=76:76" xr:uid="{00000000-0004-0000-0700-0000540F0000}"/>
    <hyperlink ref="EZ59" r:id="rId709" location="gid=1252567251&amp;range=76:76" xr:uid="{00000000-0004-0000-0700-0000550F0000}"/>
    <hyperlink ref="FA59" r:id="rId710" location="gid=1252567251&amp;range=77:77" xr:uid="{00000000-0004-0000-0700-0000560F0000}"/>
    <hyperlink ref="FB59" r:id="rId711" location="gid=1252567251&amp;range=77:77" xr:uid="{00000000-0004-0000-0700-0000570F0000}"/>
    <hyperlink ref="FC59" r:id="rId712" location="gid=1252567251&amp;range=77:77" xr:uid="{00000000-0004-0000-0700-0000580F0000}"/>
    <hyperlink ref="FD59" r:id="rId713" location="gid=1252567251&amp;range=77:77" xr:uid="{00000000-0004-0000-0700-0000590F0000}"/>
    <hyperlink ref="FE59" r:id="rId714" location="gid=1252567251&amp;range=78:78" xr:uid="{00000000-0004-0000-0700-00005A0F0000}"/>
    <hyperlink ref="FF59" r:id="rId715" location="gid=1252567251&amp;range=56:56" xr:uid="{00000000-0004-0000-0700-00005B0F0000}"/>
    <hyperlink ref="FG59" r:id="rId716" location="gid=1252567251&amp;range=56:56" xr:uid="{00000000-0004-0000-0700-00005C0F0000}"/>
    <hyperlink ref="FH59" r:id="rId717" location="gid=1252567251&amp;range=56:56" xr:uid="{00000000-0004-0000-0700-00005D0F0000}"/>
    <hyperlink ref="FU59" r:id="rId718" location="gid=1252567251&amp;range=75:75" xr:uid="{00000000-0004-0000-0700-00005E0F0000}"/>
    <hyperlink ref="FV59" r:id="rId719" location="gid=1252567251&amp;range=75:75" xr:uid="{00000000-0004-0000-0700-00005F0F0000}"/>
    <hyperlink ref="FW59" r:id="rId720" location="gid=1252567251&amp;range=75:75" xr:uid="{00000000-0004-0000-0700-0000600F0000}"/>
    <hyperlink ref="FX59" r:id="rId721" location="gid=1252567251&amp;range=75:75" xr:uid="{00000000-0004-0000-0700-0000610F0000}"/>
    <hyperlink ref="FY59" r:id="rId722" location="gid=1252567251&amp;range=76:76" xr:uid="{00000000-0004-0000-0700-0000620F0000}"/>
    <hyperlink ref="FZ59" r:id="rId723" location="gid=1252567251&amp;range=76:76" xr:uid="{00000000-0004-0000-0700-0000630F0000}"/>
    <hyperlink ref="GA59" r:id="rId724" location="gid=1252567251&amp;range=76:76" xr:uid="{00000000-0004-0000-0700-0000640F0000}"/>
    <hyperlink ref="GB59" r:id="rId725" location="gid=1252567251&amp;range=76:76" xr:uid="{00000000-0004-0000-0700-0000650F0000}"/>
    <hyperlink ref="GC59" r:id="rId726" location="gid=1252567251&amp;range=79:79" xr:uid="{00000000-0004-0000-0700-0000660F0000}"/>
    <hyperlink ref="GD59" r:id="rId727" location="gid=1252567251&amp;range=79:79" xr:uid="{00000000-0004-0000-0700-0000670F0000}"/>
    <hyperlink ref="GE59" r:id="rId728" location="gid=1252567251&amp;range=79:79" xr:uid="{00000000-0004-0000-0700-0000680F0000}"/>
    <hyperlink ref="GF59" r:id="rId729" location="gid=1252567251&amp;range=79:79" xr:uid="{00000000-0004-0000-0700-0000690F0000}"/>
    <hyperlink ref="GG59" r:id="rId730" location="gid=1252567251&amp;range=78:78" xr:uid="{00000000-0004-0000-0700-00006A0F0000}"/>
    <hyperlink ref="GH59" r:id="rId731" location="gid=1252567251&amp;range=57:57" xr:uid="{00000000-0004-0000-0700-00006B0F0000}"/>
    <hyperlink ref="GI59" r:id="rId732" location="gid=1252567251&amp;range=57:57" xr:uid="{00000000-0004-0000-0700-00006C0F0000}"/>
    <hyperlink ref="GJ59" r:id="rId733" location="gid=1252567251&amp;range=57:57" xr:uid="{00000000-0004-0000-0700-00006D0F0000}"/>
    <hyperlink ref="GW59" r:id="rId734" location="gid=1252567251&amp;range=75:75" xr:uid="{00000000-0004-0000-0700-00006E0F0000}"/>
    <hyperlink ref="GX59" r:id="rId735" location="gid=1252567251&amp;range=75:75" xr:uid="{00000000-0004-0000-0700-00006F0F0000}"/>
    <hyperlink ref="GY59" r:id="rId736" location="gid=1252567251&amp;range=75:75" xr:uid="{00000000-0004-0000-0700-0000700F0000}"/>
    <hyperlink ref="GZ59" r:id="rId737" location="gid=1252567251&amp;range=75:75" xr:uid="{00000000-0004-0000-0700-0000710F0000}"/>
    <hyperlink ref="HA59" r:id="rId738" location="gid=1252567251&amp;range=76:76" xr:uid="{00000000-0004-0000-0700-0000720F0000}"/>
    <hyperlink ref="HB59" r:id="rId739" location="gid=1252567251&amp;range=76:76" xr:uid="{00000000-0004-0000-0700-0000730F0000}"/>
    <hyperlink ref="HC59" r:id="rId740" location="gid=1252567251&amp;range=76:76" xr:uid="{00000000-0004-0000-0700-0000740F0000}"/>
    <hyperlink ref="HD59" r:id="rId741" location="gid=1252567251&amp;range=76:76" xr:uid="{00000000-0004-0000-0700-0000750F0000}"/>
    <hyperlink ref="HE59" r:id="rId742" location="gid=1252567251&amp;range=77:77" xr:uid="{00000000-0004-0000-0700-0000760F0000}"/>
    <hyperlink ref="HF59" r:id="rId743" location="gid=1252567251&amp;range=77:77" xr:uid="{00000000-0004-0000-0700-0000770F0000}"/>
    <hyperlink ref="HG59" r:id="rId744" location="gid=1252567251&amp;range=77:77" xr:uid="{00000000-0004-0000-0700-0000780F0000}"/>
    <hyperlink ref="HH59" r:id="rId745" location="gid=1252567251&amp;range=77:77" xr:uid="{00000000-0004-0000-0700-0000790F0000}"/>
    <hyperlink ref="HI59" r:id="rId746" location="gid=1252567251&amp;range=78:78" xr:uid="{00000000-0004-0000-0700-00007A0F0000}"/>
    <hyperlink ref="HJ59" r:id="rId747" location="gid=1252567251&amp;range=56:56" xr:uid="{00000000-0004-0000-0700-00007B0F0000}"/>
    <hyperlink ref="HK59" r:id="rId748" location="gid=1252567251&amp;range=56:56" xr:uid="{00000000-0004-0000-0700-00007C0F0000}"/>
    <hyperlink ref="HL59" r:id="rId749" location="gid=1252567251&amp;range=56:56" xr:uid="{00000000-0004-0000-0700-00007D0F0000}"/>
    <hyperlink ref="HY59" r:id="rId750" location="gid=1252567251&amp;range=85:85" xr:uid="{00000000-0004-0000-0700-00007E0F0000}"/>
    <hyperlink ref="HZ59" r:id="rId751" location="gid=1252567251&amp;range=85:85" xr:uid="{00000000-0004-0000-0700-00007F0F0000}"/>
    <hyperlink ref="IA59" r:id="rId752" location="gid=1252567251&amp;range=85:85" xr:uid="{00000000-0004-0000-0700-0000800F0000}"/>
    <hyperlink ref="IB59" r:id="rId753" location="gid=1252567251&amp;range=85:85" xr:uid="{00000000-0004-0000-0700-0000810F0000}"/>
    <hyperlink ref="IC59" r:id="rId754" location="gid=1252567251&amp;range=86:86" xr:uid="{00000000-0004-0000-0700-0000820F0000}"/>
    <hyperlink ref="ID59" r:id="rId755" location="gid=1252567251&amp;range=86:86" xr:uid="{00000000-0004-0000-0700-0000830F0000}"/>
    <hyperlink ref="IE59" r:id="rId756" location="gid=1252567251&amp;range=86:86" xr:uid="{00000000-0004-0000-0700-0000840F0000}"/>
    <hyperlink ref="IF59" r:id="rId757" location="gid=1252567251&amp;range=86:86" xr:uid="{00000000-0004-0000-0700-0000850F0000}"/>
    <hyperlink ref="IG59" r:id="rId758" location="gid=1252567251&amp;range=85:85" xr:uid="{00000000-0004-0000-0700-0000860F0000}"/>
    <hyperlink ref="IH59" r:id="rId759" location="gid=1252567251&amp;range=85:85" xr:uid="{00000000-0004-0000-0700-0000870F0000}"/>
    <hyperlink ref="II59" r:id="rId760" location="gid=1252567251&amp;range=85:85" xr:uid="{00000000-0004-0000-0700-0000880F0000}"/>
    <hyperlink ref="IJ59" r:id="rId761" location="gid=1252567251&amp;range=85:85" xr:uid="{00000000-0004-0000-0700-0000890F0000}"/>
    <hyperlink ref="IK59" r:id="rId762" location="gid=1252567251&amp;range=86:86" xr:uid="{00000000-0004-0000-0700-00008A0F0000}"/>
    <hyperlink ref="IL59" r:id="rId763" location="gid=1252567251&amp;range=86:86" xr:uid="{00000000-0004-0000-0700-00008B0F0000}"/>
    <hyperlink ref="IM59" r:id="rId764" location="gid=1252567251&amp;range=86:86" xr:uid="{00000000-0004-0000-0700-00008C0F0000}"/>
    <hyperlink ref="IN59" r:id="rId765" location="gid=1252567251&amp;range=86:86" xr:uid="{00000000-0004-0000-0700-00008D0F0000}"/>
    <hyperlink ref="CB60" location="null!8:8" display="[Win 1]_Trà Sữa May Cha_Mar" xr:uid="{00000000-0004-0000-0700-00008E0F0000}"/>
    <hyperlink ref="CF60" location="null!8:8" display="[Win 1]_Trà Sữa May Cha_Mar" xr:uid="{00000000-0004-0000-0700-00008F0F0000}"/>
    <hyperlink ref="CV60" location="null!9:9" display="[Combo 1]_Trà Sữa May Cha_Mar" xr:uid="{00000000-0004-0000-0700-0000900F0000}"/>
    <hyperlink ref="CX60" location="null!9:9" display="[Combo 1]_Trà Sữa May Cha_Mar" xr:uid="{00000000-0004-0000-0700-0000910F0000}"/>
    <hyperlink ref="CY60" location="null!9:9" display="[Combo 1]_Trà Sữa May Cha_Mar_BD,CT,AG,TG,BH,LA,KG,DL,Hue" xr:uid="{00000000-0004-0000-0700-0000920F0000}"/>
    <hyperlink ref="DL60" location="null!G201" display="[SJBP]_Highlands Coffee_-50k" xr:uid="{00000000-0004-0000-0700-0000930F0000}"/>
    <hyperlink ref="DM60" location="null!G201" display="[SJBP]_Highlands Coffee_-50k" xr:uid="{00000000-0004-0000-0700-0000940F0000}"/>
    <hyperlink ref="DN60" location="null!G201" display="[SJBP]_Highlands Coffee_-50k" xr:uid="{00000000-0004-0000-0700-0000950F0000}"/>
    <hyperlink ref="DO60" location="null!G201" display="[SJBP]_Highlands Coffee_-50k 260106_Highlands Coffee_41 cities" xr:uid="{00000000-0004-0000-0700-0000960F0000}"/>
    <hyperlink ref="P61" location="null!14:14" display="[PNS]_HOME CREDIT_Mar" xr:uid="{00000000-0004-0000-0700-0000970F0000}"/>
    <hyperlink ref="Q61" location="null!14:14" display="[PNS]_HOME CREDIT_Mar" xr:uid="{00000000-0004-0000-0700-0000980F0000}"/>
    <hyperlink ref="R61" location="null!14:14" display="[PNS]_HOME CREDIT_Mar" xr:uid="{00000000-0004-0000-0700-0000990F0000}"/>
    <hyperlink ref="S61" location="null!14:14" display="[PNS]_HOME CREDIT_Mar_ALL" xr:uid="{00000000-0004-0000-0700-00009A0F0000}"/>
    <hyperlink ref="X61" location="null!13:13" display="[PNS]_OCB_Mar" xr:uid="{00000000-0004-0000-0700-00009B0F0000}"/>
    <hyperlink ref="Y61" location="null!13:13" display="[PNS]_OCB_Mar" xr:uid="{00000000-0004-0000-0700-00009C0F0000}"/>
    <hyperlink ref="Z61" location="null!13:13" display="[PNS]_OCB_Mar" xr:uid="{00000000-0004-0000-0700-00009D0F0000}"/>
    <hyperlink ref="AA61" location="null!13:13" display="[PNS]_OCB_Mar_ALL" xr:uid="{00000000-0004-0000-0700-00009E0F0000}"/>
    <hyperlink ref="AV61" location="null!15:15" display="[PNS]_TPBANK_Mar" xr:uid="{00000000-0004-0000-0700-00009F0F0000}"/>
    <hyperlink ref="AW61" location="null!15:15" display="[PNS]_TPBANK_Mar" xr:uid="{00000000-0004-0000-0700-0000A00F0000}"/>
    <hyperlink ref="AX61" location="null!15:15" display="[PNS]_TPBANK_Mar" xr:uid="{00000000-0004-0000-0700-0000A10F0000}"/>
    <hyperlink ref="AY61" location="null!15:15" display="[PNS]_TPBANK_Mar_ALL" xr:uid="{00000000-0004-0000-0700-0000A20F0000}"/>
    <hyperlink ref="BX61" location="null!20:20" display="[PNS]_MB JCB Hi ShopeeFood_Mar" xr:uid="{00000000-0004-0000-0700-0000A30F0000}"/>
    <hyperlink ref="BY61" location="null!20:20" display="[PNS]_MB JCB Hi ShopeeFood_Mar" xr:uid="{00000000-0004-0000-0700-0000A40F0000}"/>
    <hyperlink ref="BZ61" location="null!20:20" display="[PNS]_MB JCB Hi ShopeeFood_Mar" xr:uid="{00000000-0004-0000-0700-0000A50F0000}"/>
    <hyperlink ref="CA61" location="null!20:20" display="[PNS]_MB JCB Hi ShopeeFood_Mar_ALL" xr:uid="{00000000-0004-0000-0700-0000A60F0000}"/>
    <hyperlink ref="CJ61" location="null!20:20" display="[PNS]_MB JCB Hi ShopeeFood_Mar" xr:uid="{00000000-0004-0000-0700-0000A70F0000}"/>
    <hyperlink ref="CK61" location="null!20:20" display="[PNS]_MB JCB Hi ShopeeFood_Mar" xr:uid="{00000000-0004-0000-0700-0000A80F0000}"/>
    <hyperlink ref="CL61" location="null!20:20" display="[PNS]_MB JCB Hi ShopeeFood_Mar" xr:uid="{00000000-0004-0000-0700-0000A90F0000}"/>
    <hyperlink ref="CM61" location="null!20:20" display="[PNS]_MB JCB Hi ShopeeFood_Mar_ALL" xr:uid="{00000000-0004-0000-0700-0000AA0F0000}"/>
    <hyperlink ref="CR61" location="null!18:18" display="[PNS]_AGRIBANK_Mar" xr:uid="{00000000-0004-0000-0700-0000AB0F0000}"/>
    <hyperlink ref="CS61" location="null!18:18" display="[PNS]_AGRIBANK_Mar" xr:uid="{00000000-0004-0000-0700-0000AC0F0000}"/>
    <hyperlink ref="CT61" location="null!18:18" display="[PNS]_AGRIBANK_Mar" xr:uid="{00000000-0004-0000-0700-0000AD0F0000}"/>
    <hyperlink ref="CU61" location="null!18:18" display="[PNS]_AGRIBANK_Mar_ALL" xr:uid="{00000000-0004-0000-0700-0000AE0F0000}"/>
    <hyperlink ref="CZ61" location="null!19:19" display="[PNS]_LPBANK_Mar.JCB" xr:uid="{00000000-0004-0000-0700-0000AF0F0000}"/>
    <hyperlink ref="DA61" location="null!19:19" display="[PNS]_LPBANK_Mar.JCB" xr:uid="{00000000-0004-0000-0700-0000B00F0000}"/>
    <hyperlink ref="DB61" location="null!19:19" display="[PNS]_LPBANK_Mar.JCB" xr:uid="{00000000-0004-0000-0700-0000B10F0000}"/>
    <hyperlink ref="DC61" location="null!19:19" display="[PNS]_LPBANK_Mar.JCB_ALL" xr:uid="{00000000-0004-0000-0700-0000B20F0000}"/>
    <hyperlink ref="FA61" location="null!208:208" display="[PNS]_OCB_Apr" xr:uid="{00000000-0004-0000-0700-0000B30F0000}"/>
    <hyperlink ref="FB61" location="null!208:208" display="[PNS]_OCB_Apr" xr:uid="{00000000-0004-0000-0700-0000B40F0000}"/>
    <hyperlink ref="FC61" location="null!208:208" display="[PNS]_OCB_Apr" xr:uid="{00000000-0004-0000-0700-0000B50F0000}"/>
    <hyperlink ref="FD61" location="null!208:208" display="[PNS]_OCB_Apr_ALL" xr:uid="{00000000-0004-0000-0700-0000B60F0000}"/>
    <hyperlink ref="GK61" location="null!210:210" display="[PNS]_MB JCB Hi ShopeeFood_Apr" xr:uid="{00000000-0004-0000-0700-0000B70F0000}"/>
    <hyperlink ref="GL61" location="null!210:210" display="[PNS]_MB JCB Hi ShopeeFood_Apr" xr:uid="{00000000-0004-0000-0700-0000B80F0000}"/>
    <hyperlink ref="GM61" location="null!210:210" display="[PNS]_MB JCB Hi ShopeeFood_Apr" xr:uid="{00000000-0004-0000-0700-0000B90F0000}"/>
    <hyperlink ref="GN61" location="null!210:210" display="[PNS]_MB JCB Hi ShopeeFood_Apr_ALL" xr:uid="{00000000-0004-0000-0700-0000BA0F0000}"/>
    <hyperlink ref="HE61" location="null!210:210" display="[PNS]_MB JCB Hi ShopeeFood_Apr" xr:uid="{00000000-0004-0000-0700-0000BB0F0000}"/>
    <hyperlink ref="HF61" location="null!210:210" display="[PNS]_MB JCB Hi ShopeeFood_Apr" xr:uid="{00000000-0004-0000-0700-0000BC0F0000}"/>
    <hyperlink ref="HG61" location="null!210:210" display="[PNS]_MB JCB Hi ShopeeFood_Apr" xr:uid="{00000000-0004-0000-0700-0000BD0F0000}"/>
    <hyperlink ref="HH61" location="null!210:210" display="[PNS]_MB JCB Hi ShopeeFood_Apr_ALL" xr:uid="{00000000-0004-0000-0700-0000BE0F0000}"/>
    <hyperlink ref="HU61" location="null!209:209" display="[PNS]_LPBANK_Apr" xr:uid="{00000000-0004-0000-0700-0000BF0F0000}"/>
    <hyperlink ref="HV61" location="null!209:209" display="[PNS]_LPBANK_Apr" xr:uid="{00000000-0004-0000-0700-0000C00F0000}"/>
    <hyperlink ref="HW61" location="null!209:209" display="[PNS]_LPBANK_Apr" xr:uid="{00000000-0004-0000-0700-0000C10F0000}"/>
    <hyperlink ref="HX61" location="null!209:209" display="[PNS]_LPBANK_Apr_ALL" xr:uid="{00000000-0004-0000-0700-0000C20F0000}"/>
    <hyperlink ref="L63" r:id="rId766" location="gid=1252567251&amp;range=31:31" xr:uid="{00000000-0004-0000-0700-0000C30F0000}"/>
    <hyperlink ref="M63" r:id="rId767" location="gid=1252567251&amp;range=31:31" xr:uid="{00000000-0004-0000-0700-0000C40F0000}"/>
    <hyperlink ref="N63" r:id="rId768" location="gid=1252567251&amp;range=31:31" xr:uid="{00000000-0004-0000-0700-0000C50F0000}"/>
    <hyperlink ref="O63" r:id="rId769" location="gid=1252567251&amp;range=31:31" xr:uid="{00000000-0004-0000-0700-0000C60F0000}"/>
    <hyperlink ref="L64" r:id="rId770" location="gid=1252567251&amp;range=32:32" xr:uid="{00000000-0004-0000-0700-0000C70F0000}"/>
    <hyperlink ref="M64" r:id="rId771" location="gid=1252567251&amp;range=32:32" xr:uid="{00000000-0004-0000-0700-0000C80F0000}"/>
    <hyperlink ref="N64" r:id="rId772" location="gid=1252567251&amp;range=32:32" xr:uid="{00000000-0004-0000-0700-0000C90F0000}"/>
    <hyperlink ref="O64" r:id="rId773" location="gid=1252567251&amp;range=32:32" xr:uid="{00000000-0004-0000-0700-0000CA0F0000}"/>
    <hyperlink ref="AN65" location="null!24:24" display="[PLF CP]_SPXI_Mar_Whitelist User" xr:uid="{00000000-0004-0000-0700-0000CB0F0000}"/>
    <hyperlink ref="AO65" location="null!24:24" display="[PLF CP]_SPXI_Mar_Whitelist User" xr:uid="{00000000-0004-0000-0700-0000CC0F0000}"/>
    <hyperlink ref="AP65" location="null!24:24" display="[PLF CP]_SPXI_Mar_Whitelist User" xr:uid="{00000000-0004-0000-0700-0000CD0F0000}"/>
    <hyperlink ref="AQ65" location="null!24:24" display="[PLF CP]_SPXI_Mar_Whitelist User" xr:uid="{00000000-0004-0000-0700-0000CE0F0000}"/>
    <hyperlink ref="AV65" location="null!25:26" display="[PLF CP]_SPL_Mar_Whitelist User " xr:uid="{00000000-0004-0000-0700-0000CF0F0000}"/>
    <hyperlink ref="AW65" location="null!25:26" display="[PLF CP]_SPL_Mar_Whitelist User " xr:uid="{00000000-0004-0000-0700-0000D00F0000}"/>
    <hyperlink ref="AX65" location="null!25:26" display="[PLF CP]_SPL_Mar_Whitelist User " xr:uid="{00000000-0004-0000-0700-0000D10F0000}"/>
    <hyperlink ref="AY65" location="null!25:26" display="[PLF CP]_SPL_Mar_Whitelist User " xr:uid="{00000000-0004-0000-0700-0000D20F0000}"/>
    <hyperlink ref="BD65" location="null!24:24" display="[PLF CP]_SPXI_Mar_Whitelist User" xr:uid="{00000000-0004-0000-0700-0000D30F0000}"/>
    <hyperlink ref="BE65" location="null!24:24" display="[PLF CP]_SPXI_Mar_Whitelist User" xr:uid="{00000000-0004-0000-0700-0000D40F0000}"/>
    <hyperlink ref="BF65" location="null!24:24" display="[PLF CP]_SPXI_Mar_Whitelist User" xr:uid="{00000000-0004-0000-0700-0000D50F0000}"/>
    <hyperlink ref="BG65" location="null!24:24" display="[PLF CP]_SPXI_Mar_Whitelist User" xr:uid="{00000000-0004-0000-0700-0000D60F0000}"/>
    <hyperlink ref="DD65" location="null!24:24" display="[PLF CP]_SPXI_Mar_Whitelist User" xr:uid="{00000000-0004-0000-0700-0000D70F0000}"/>
    <hyperlink ref="DE65" location="null!24:24" display="[PLF CP]_SPXI_Mar_Whitelist User" xr:uid="{00000000-0004-0000-0700-0000D80F0000}"/>
    <hyperlink ref="DF65" location="null!24:24" display="[PLF CP]_SPXI_Mar_Whitelist User" xr:uid="{00000000-0004-0000-0700-0000D90F0000}"/>
    <hyperlink ref="DG65" location="null!24:24" display="[PLF CP]_SPXI_Mar_Whitelist User" xr:uid="{00000000-0004-0000-0700-0000DA0F0000}"/>
    <hyperlink ref="DT65" location="null!25:26" display="[PLF CP]_SPL_Mar_Whitelist User " xr:uid="{00000000-0004-0000-0700-0000DB0F0000}"/>
    <hyperlink ref="DU65" location="null!25:26" display="[PLF CP]_SPL_Mar_Whitelist User " xr:uid="{00000000-0004-0000-0700-0000DC0F0000}"/>
    <hyperlink ref="DV65" location="null!25:26" display="[PLF CP]_SPL_Mar_Whitelist User " xr:uid="{00000000-0004-0000-0700-0000DD0F0000}"/>
    <hyperlink ref="DW65" location="null!25:26" display="[PLF CP]_SPL_Mar_Whitelist User " xr:uid="{00000000-0004-0000-0700-0000DE0F0000}"/>
    <hyperlink ref="AJ67" location="null!17:17" display="[PNS]_FE CREDIT_Mar" xr:uid="{00000000-0004-0000-0700-0000DF0F0000}"/>
    <hyperlink ref="AK67" location="null!17:17" display="[PNS]_FE CREDIT_Mar" xr:uid="{00000000-0004-0000-0700-0000E00F0000}"/>
    <hyperlink ref="AL67" location="null!17:17" display="[PNS]_FE CREDIT_Mar" xr:uid="{00000000-0004-0000-0700-0000E10F0000}"/>
    <hyperlink ref="AM67" location="null!17:17" display="[PNS]_FE CREDIT_Mar_ALL (whitelist)" xr:uid="{00000000-0004-0000-0700-0000E20F0000}"/>
    <hyperlink ref="CF67" location="null!24:24" display="[PLF CP]_SPXI_Mar_Whitelist User" xr:uid="{00000000-0004-0000-0700-0000E30F0000}"/>
    <hyperlink ref="CG67" location="null!24:24" display="[PLF CP]_SPXI_Mar_Whitelist User" xr:uid="{00000000-0004-0000-0700-0000E40F0000}"/>
    <hyperlink ref="CH67" location="null!24:24" display="[PLF CP]_SPXI_Mar_Whitelist User" xr:uid="{00000000-0004-0000-0700-0000E50F0000}"/>
    <hyperlink ref="CI67" location="null!24:24" display="[PLF CP]_SPXI_Mar_Whitelist User" xr:uid="{00000000-0004-0000-0700-0000E60F0000}"/>
    <hyperlink ref="P68" location="null!G57" display="[SuperVIP]_Highlands Coffee_Mar" xr:uid="{00000000-0004-0000-0700-0000E70F0000}"/>
    <hyperlink ref="Q68" location="null!G57" display="[SuperVIP]_Highlands Coffee_Mar" xr:uid="{00000000-0004-0000-0700-0000E80F0000}"/>
    <hyperlink ref="R68" location="null!G57" display="[SuperVIP]_Highlands Coffee_Mar" xr:uid="{00000000-0004-0000-0700-0000E90F0000}"/>
    <hyperlink ref="S68" location="null!G57" display="[SuperVIP]_Highlands Coffee_Mar 260106_Highlands Coffee_41 cities" xr:uid="{00000000-0004-0000-0700-0000EA0F0000}"/>
    <hyperlink ref="AJ68" location="null!G58" display="[SuperVIP]_Highlands Coffee_9-13Mar" xr:uid="{00000000-0004-0000-0700-0000EB0F0000}"/>
    <hyperlink ref="AK68" location="null!G58" display="[SuperVIP]_Highlands Coffee_9-13Mar" xr:uid="{00000000-0004-0000-0700-0000EC0F0000}"/>
    <hyperlink ref="AL68" location="null!G58" display="[SuperVIP]_Highlands Coffee_9-13Mar" xr:uid="{00000000-0004-0000-0700-0000ED0F0000}"/>
    <hyperlink ref="AM68" location="null!G2676" display="[SuperVIP]_Highlands Coffee_9-13Mar 260106_Highlands Coffee_41 cities" xr:uid="{00000000-0004-0000-0700-0000EE0F0000}"/>
    <hyperlink ref="BT68" location="null!G59" display="[SuperVIP]_Highlands Coffee_16-20Mar" xr:uid="{00000000-0004-0000-0700-0000EF0F0000}"/>
    <hyperlink ref="BU68" location="null!G59" display="[SuperVIP]_Highlands Coffee_16-20Mar" xr:uid="{00000000-0004-0000-0700-0000F00F0000}"/>
    <hyperlink ref="BV68" location="null!G59" display="[SuperVIP]_Highlands Coffee_16-20Mar" xr:uid="{00000000-0004-0000-0700-0000F10F0000}"/>
    <hyperlink ref="BW68" location="null!G59" display="[SuperVIP]_Highlands Coffee_16-20Mar 260106_Highlands Coffee_41 cities" xr:uid="{00000000-0004-0000-0700-0000F20F0000}"/>
    <hyperlink ref="EC68" location="null!G170" display="[SuperVIP]_Highlands Coffee_add on Apr" xr:uid="{00000000-0004-0000-0700-0000F30F0000}"/>
    <hyperlink ref="ED68" location="null!G170" display="[SuperVIP]_Highlands Coffee_add on Apr" xr:uid="{00000000-0004-0000-0700-0000F40F0000}"/>
    <hyperlink ref="EE68" location="null!G170" display="[SuperVIP]_Highlands Coffee_add on Apr" xr:uid="{00000000-0004-0000-0700-0000F50F0000}"/>
    <hyperlink ref="EF68" location="null!G170" display="[SuperVIP]_Highlands Coffee_add on Apr 260106_Highlands Coffee_41 cities" xr:uid="{00000000-0004-0000-0700-0000F60F0000}"/>
    <hyperlink ref="FE68" location="null!G167" display="[SuperVIP]_Highlands Coffee_6-10Apr" xr:uid="{00000000-0004-0000-0700-0000F70F0000}"/>
    <hyperlink ref="FF68" location="null!G167" display="[SuperVIP]_Highlands Coffee_6-10Apr" xr:uid="{00000000-0004-0000-0700-0000F80F0000}"/>
    <hyperlink ref="FG68" location="null!G167" display="[SuperVIP]_Highlands Coffee_6-10Apr" xr:uid="{00000000-0004-0000-0700-0000F90F0000}"/>
    <hyperlink ref="FH68" location="null!G167" display="[SuperVIP]_Highlands Coffee_6-10Apr 260106_Highlands Coffee_41 cities" xr:uid="{00000000-0004-0000-0700-0000FA0F0000}"/>
    <hyperlink ref="FU68" location="null!G168" display="[SuperVIP]_Highlands Coffee_13-17Apr" xr:uid="{00000000-0004-0000-0700-0000FB0F0000}"/>
    <hyperlink ref="FV68" location="null!G168" display="[SuperVIP]_Highlands Coffee_13-17Apr" xr:uid="{00000000-0004-0000-0700-0000FC0F0000}"/>
    <hyperlink ref="FW68" location="null!G168" display="[SuperVIP]_Highlands Coffee_13-17Apr" xr:uid="{00000000-0004-0000-0700-0000FD0F0000}"/>
    <hyperlink ref="FX68" location="null!G168" display="[SuperVIP]_Highlands Coffee_13-17Apr 260106_Highlands Coffee_41 cities" xr:uid="{00000000-0004-0000-0700-0000FE0F0000}"/>
    <hyperlink ref="GG68" location="null!G148" display="[VIP]_Cà Phê Muối Chú Long_Apr" xr:uid="{00000000-0004-0000-0700-0000FF0F0000}"/>
    <hyperlink ref="GH68" location="null!G148" display="[VIP]_Cà Phê Muối Chú Long_Apr" xr:uid="{00000000-0004-0000-0700-000000100000}"/>
    <hyperlink ref="GI68" location="null!G148" display="[VIP]_Cà Phê Muối Chú Long_Apr" xr:uid="{00000000-0004-0000-0700-000001100000}"/>
    <hyperlink ref="GJ68" location="null!G148" display=" [VIP]_Cà Phê Muối Chú Long_Apr 260202_Cà Phê Muối Chú Long_16 cities" xr:uid="{00000000-0004-0000-0700-000002100000}"/>
    <hyperlink ref="HA68" location="null!G169" display="[SuperVIP]_Highlands Coffee_20-24Apr" xr:uid="{00000000-0004-0000-0700-000003100000}"/>
    <hyperlink ref="HB68" location="null!G169" display="[SuperVIP]_Highlands Coffee_20-24Apr" xr:uid="{00000000-0004-0000-0700-000004100000}"/>
    <hyperlink ref="HC68" location="null!G169" display="[SuperVIP]_Highlands Coffee_20-24Apr" xr:uid="{00000000-0004-0000-0700-000005100000}"/>
    <hyperlink ref="HD68" location="null!G169" display="[SuperVIP]_Highlands Coffee_20-24Apr 260106_Highlands Coffee_41 cities" xr:uid="{00000000-0004-0000-0700-000006100000}"/>
    <hyperlink ref="AV70" r:id="rId774" location="gid=1258946380&amp;range=107:107" xr:uid="{00000000-0004-0000-0700-000007100000}"/>
    <hyperlink ref="CF70" r:id="rId775" location="gid=1258946380&amp;range=108:108" xr:uid="{00000000-0004-0000-0700-000008100000}"/>
    <hyperlink ref="FY70" location="null!G239" display="[VIP]_Cheese Coffee_BOGO_Apr" xr:uid="{00000000-0004-0000-0700-000009100000}"/>
    <hyperlink ref="FZ70" location="null!G165" display="[VIP]_The Coffee House_13-15Apr" xr:uid="{00000000-0004-0000-0700-00000A100000}"/>
    <hyperlink ref="BO71" location="null!65:65" display="[VIP]_Cơm Thố Anh Nguyễn_16-29Mar 250421_Cơm Thố Anh Nguyễn_13 cities" xr:uid="{00000000-0004-0000-0700-00000B100000}"/>
    <hyperlink ref="DG71" location="null!60:60" display=" [SuperVIP]_Gà Rán KFC_4-29Mar 260106_Gà Rán KFC_31 cities" xr:uid="{00000000-0004-0000-0700-00000C100000}"/>
    <hyperlink ref="DK71" location="null!G83" display=" [VIP]_Domino's Pizza_Mar  250116_Domino pizza_11 cities" xr:uid="{00000000-0004-0000-0700-00000D100000}"/>
    <hyperlink ref="EB71" location="null!195:195" display="[VIP]_Cơm Thố Anh Nguyễn_1-19Apr 250421_Cơm Thố Anh Nguyễn_13 cities" xr:uid="{00000000-0004-0000-0700-00000E100000}"/>
    <hyperlink ref="EJ71" location="null!180:180" display="[SuperVIP]_Gà Rán KFC_3-16Apr 260106_Gà Rán KFC_31 cities" xr:uid="{00000000-0004-0000-0700-00000F100000}"/>
    <hyperlink ref="ER71" location="null!180:180" display="[SuperVIP]_Gà Rán KFC_3-16Apr 260106_Gà Rán KFC_31 cities" xr:uid="{00000000-0004-0000-0700-000010100000}"/>
    <hyperlink ref="EZ71" location="null!195:195" display="[VIP]_Cơm Thố Anh Nguyễn_1-19Apr 250421_Cơm Thố Anh Nguyễn_13 cities" xr:uid="{00000000-0004-0000-0700-000011100000}"/>
    <hyperlink ref="FD71" location="null!197:197" display="[VIP]_Gà Rán Texas Chicken_7-10Apr 250102_Gà Rán Texas Chicken_6 cities" xr:uid="{00000000-0004-0000-0700-000012100000}"/>
    <hyperlink ref="FP71" location="null!192:192" display="[SuperVIP]_McDonald's_10-12Apr 251025_McDonald's_7 cities" xr:uid="{00000000-0004-0000-0700-000013100000}"/>
    <hyperlink ref="GR71" location="null!195:195" display="[VIP]_Cơm Thố Anh Nguyễn_1-19Apr 250421_Cơm Thố Anh Nguyễn_13 cities" xr:uid="{00000000-0004-0000-0700-000014100000}"/>
    <hyperlink ref="AR72" location="null!G77" display="[VIP]_Lotteria DI_11-13Mar" xr:uid="{00000000-0004-0000-0700-000015100000}"/>
    <hyperlink ref="AS72" location="null!G77" display="[VIP]_Lotteria DI_11-13Mar" xr:uid="{00000000-0004-0000-0700-000016100000}"/>
    <hyperlink ref="AT72" location="null!G77" display="[VIP]_Lotteria DI_11-13Mar" xr:uid="{00000000-0004-0000-0700-000017100000}"/>
    <hyperlink ref="AU72" location="null!G77" display="[VIP]_Lotteria DI_11-13Mar  260116_Lotteria_41 cities" xr:uid="{00000000-0004-0000-0700-000018100000}"/>
    <hyperlink ref="BL72" location="null!65:65" display="[VIP]_Cơm Thố Anh Nguyễn_16-29Mar" xr:uid="{00000000-0004-0000-0700-000019100000}"/>
    <hyperlink ref="BM72" location="null!65:65" display="[VIP]_Cơm Thố Anh Nguyễn_16-29Mar" xr:uid="{00000000-0004-0000-0700-00001A100000}"/>
    <hyperlink ref="CR72" location="null!141:141" display="[VIP]_Cơm Tấm Phúc Lộc Thọ_Mar" xr:uid="{00000000-0004-0000-0700-00001B100000}"/>
    <hyperlink ref="DD72" location="null!60:60" display=" [SuperVIP]_Gà Rán KFC_4-29Mar" xr:uid="{00000000-0004-0000-0700-00001C100000}"/>
    <hyperlink ref="DE72" location="null!60:60" display=" [SuperVIP]_Gà Rán KFC_4-29Mar" xr:uid="{00000000-0004-0000-0700-00001D100000}"/>
    <hyperlink ref="DF72" location="null!60:60" display=" [SuperVIP]_Gà Rán KFC_4-29Mar" xr:uid="{00000000-0004-0000-0700-00001E100000}"/>
    <hyperlink ref="DH72" location="null!G83" display=" [VIP]_Domino's Pizza_Mar  " xr:uid="{00000000-0004-0000-0700-00001F100000}"/>
    <hyperlink ref="DI72" location="null!G83" display=" [VIP]_Domino's Pizza_Mar  " xr:uid="{00000000-0004-0000-0700-000020100000}"/>
    <hyperlink ref="DJ72" location="null!G83" display=" [VIP]_Domino's Pizza_Mar  " xr:uid="{00000000-0004-0000-0700-000021100000}"/>
    <hyperlink ref="DY72" location="null!195:195" display="[VIP]_Cơm Thố Anh Nguyễn_1-19Apr" xr:uid="{00000000-0004-0000-0700-000022100000}"/>
    <hyperlink ref="DZ72" location="null!195:195" display="[VIP]_Cơm Thố Anh Nguyễn_1-19Apr" xr:uid="{00000000-0004-0000-0700-000023100000}"/>
    <hyperlink ref="EG72" location="null!180:180" display="[SuperVIP]_Gà Rán KFC_3-16Apr" xr:uid="{00000000-0004-0000-0700-000024100000}"/>
    <hyperlink ref="EH72" location="null!180:180" display="[SuperVIP]_Gà Rán KFC_3-16Apr" xr:uid="{00000000-0004-0000-0700-000025100000}"/>
    <hyperlink ref="EI72" location="null!180:180" display="[SuperVIP]_Gà Rán KFC_3-16Apr" xr:uid="{00000000-0004-0000-0700-000026100000}"/>
    <hyperlink ref="EO72" location="null!180:180" display="[SuperVIP]_Gà Rán KFC_3-16Apr" xr:uid="{00000000-0004-0000-0700-000027100000}"/>
    <hyperlink ref="EP72" location="null!180:180" display="[SuperVIP]_Gà Rán KFC_3-16Apr" xr:uid="{00000000-0004-0000-0700-000028100000}"/>
    <hyperlink ref="EQ72" location="null!180:180" display="[SuperVIP]_Gà Rán KFC_3-16Apr" xr:uid="{00000000-0004-0000-0700-000029100000}"/>
    <hyperlink ref="EW72" location="null!195:195" display="[VIP]_Cơm Thố Anh Nguyễn_1-19Apr" xr:uid="{00000000-0004-0000-0700-00002A100000}"/>
    <hyperlink ref="EX72" location="null!195:195" display="[VIP]_Cơm Thố Anh Nguyễn_1-19Apr" xr:uid="{00000000-0004-0000-0700-00002B100000}"/>
    <hyperlink ref="FA72" location="null!197:197" display="[VIP]_Gà Rán Texas Chicken_7-10Apr" xr:uid="{00000000-0004-0000-0700-00002C100000}"/>
    <hyperlink ref="FB72" location="null!197:197" display="[VIP]_Gà Rán Texas Chicken_7-10Apr" xr:uid="{00000000-0004-0000-0700-00002D100000}"/>
    <hyperlink ref="FC72" location="null!197:197" display="[VIP]_Gà Rán Texas Chicken_7-10Apr" xr:uid="{00000000-0004-0000-0700-00002E100000}"/>
    <hyperlink ref="FM72" location="null!192:192" display="[SuperVIP]_McDonald's_10-12Apr" xr:uid="{00000000-0004-0000-0700-00002F100000}"/>
    <hyperlink ref="FN72" location="null!192:192" display="[SuperVIP]_McDonald's_10-12Apr" xr:uid="{00000000-0004-0000-0700-000030100000}"/>
    <hyperlink ref="FO72" location="null!192:192" display="[SuperVIP]_McDonald's_10-12Apr" xr:uid="{00000000-0004-0000-0700-000031100000}"/>
    <hyperlink ref="GO72" location="null!195:195" display="[VIP]_Cơm Thố Anh Nguyễn_1-19Apr" xr:uid="{00000000-0004-0000-0700-000032100000}"/>
    <hyperlink ref="GP72" location="null!195:195" display="[VIP]_Cơm Thố Anh Nguyễn_1-19Apr" xr:uid="{00000000-0004-0000-0700-000033100000}"/>
    <hyperlink ref="HE72" location="null!156:156" display="[Win 1]_Cơm Tấm Phúc Lộc Thọ_Apr" xr:uid="{00000000-0004-0000-0700-000034100000}"/>
    <hyperlink ref="DO73" location="null!221:221" display="[Win 1]_Trà Sữa Mixue_Mar_260318_Trà sữa Mixue_30 cities" xr:uid="{00000000-0004-0000-0700-000035100000}"/>
    <hyperlink ref="EF73" location="null!G149" display="[SuperVIP]_Phê La_1-3Apr 260116_Phê La_11 cities" xr:uid="{00000000-0004-0000-0700-000036100000}"/>
    <hyperlink ref="HP73" location="null!204:204" display="[Win 1]_Trà Sữa May Cha_Apr_BD,CT,AG,TG,BH,LA,KG,DL,Hue" xr:uid="{00000000-0004-0000-0700-000037100000}"/>
    <hyperlink ref="X74" location="null!G57" display="[SuperVIP]_Highlands Coffee_Mar" xr:uid="{00000000-0004-0000-0700-000038100000}"/>
    <hyperlink ref="Y74" location="null!G57" display="[SuperVIP]_Highlands Coffee_Mar" xr:uid="{00000000-0004-0000-0700-000039100000}"/>
    <hyperlink ref="Z74" location="null!G57" display="[SuperVIP]_Highlands Coffee_Mar" xr:uid="{00000000-0004-0000-0700-00003A100000}"/>
    <hyperlink ref="AA74" location="null!G57" display="[SuperVIP]_Highlands Coffee_Mar 260106_Highlands Coffee_41 cities" xr:uid="{00000000-0004-0000-0700-00003B100000}"/>
    <hyperlink ref="AN74" location="null!G58" display="[SuperVIP]_Highlands Coffee_9-13Mar" xr:uid="{00000000-0004-0000-0700-00003C100000}"/>
    <hyperlink ref="AO74" location="null!G58" display="[SuperVIP]_Highlands Coffee_9-13Mar" xr:uid="{00000000-0004-0000-0700-00003D100000}"/>
    <hyperlink ref="AP74" location="null!G58" display="[SuperVIP]_Highlands Coffee_9-13Mar" xr:uid="{00000000-0004-0000-0700-00003E100000}"/>
    <hyperlink ref="AQ74" location="null!G2676" display="[SuperVIP]_Highlands Coffee_9-13Mar 260106_Highlands Coffee_41 cities" xr:uid="{00000000-0004-0000-0700-00003F100000}"/>
    <hyperlink ref="BD74" location="null!93:93" display="[Combo 2]_Trà Sữa Sekai_Mar" xr:uid="{00000000-0004-0000-0700-000040100000}"/>
    <hyperlink ref="CB74" location="null!G59" display="[SuperVIP]_Highlands Coffee_16-20Mar" xr:uid="{00000000-0004-0000-0700-000041100000}"/>
    <hyperlink ref="CC74" location="null!G59" display="[SuperVIP]_Highlands Coffee_16-20Mar" xr:uid="{00000000-0004-0000-0700-000042100000}"/>
    <hyperlink ref="CD74" location="null!G59" display="[SuperVIP]_Highlands Coffee_16-20Mar" xr:uid="{00000000-0004-0000-0700-000043100000}"/>
    <hyperlink ref="CE74" location="null!G59" display="[SuperVIP]_Highlands Coffee_16-20Mar 260106_Highlands Coffee_41 cities" xr:uid="{00000000-0004-0000-0700-000044100000}"/>
    <hyperlink ref="CJ74" location="null!92:92" display="[Combo 1]_Trà Sữa Sekai_Mar" xr:uid="{00000000-0004-0000-0700-000045100000}"/>
    <hyperlink ref="CR74" location="null!128:128" display="[Win 1]_Trà Sữa Sunday Basic_Mar.1K" xr:uid="{00000000-0004-0000-0700-000046100000}"/>
    <hyperlink ref="CZ74" location="null!6:6" display="[Win 1]_Tocotoco_Mar" xr:uid="{00000000-0004-0000-0700-000047100000}"/>
    <hyperlink ref="DA74" location="null!6:6" display="[Win 1]_Tocotoco_Mar" xr:uid="{00000000-0004-0000-0700-000048100000}"/>
    <hyperlink ref="DD74" location="null!75:75" display="[Win 1]_Rau Má Mix_Mar" xr:uid="{00000000-0004-0000-0700-000049100000}"/>
    <hyperlink ref="DH74" location="null!6:6" display="[Win 1]_Tocotoco_Mar" xr:uid="{00000000-0004-0000-0700-00004A100000}"/>
    <hyperlink ref="DL74" location="null!221:221" display="[Win 1]_Trà Sữa Mixue_Mar" xr:uid="{00000000-0004-0000-0700-00004B100000}"/>
    <hyperlink ref="DM74" location="null!221:221" display="[Win 1]_Trà Sữa Mixue_Mar" xr:uid="{00000000-0004-0000-0700-00004C100000}"/>
    <hyperlink ref="DN74" location="null!221:221" display="[Win 1]_Trà Sữa Mixue_Mar" xr:uid="{00000000-0004-0000-0700-00004D100000}"/>
    <hyperlink ref="EC74" location="null!G149" display="[SuperVIP]_Phê La_1-3Apr" xr:uid="{00000000-0004-0000-0700-00004E100000}"/>
    <hyperlink ref="ED74" location="null!G149" display="[SuperVIP]_Phê La_1-3Apr" xr:uid="{00000000-0004-0000-0700-00004F100000}"/>
    <hyperlink ref="EE74" location="null!G149" display="[SuperVIP]_Phê La_1-3Apr" xr:uid="{00000000-0004-0000-0700-000050100000}"/>
    <hyperlink ref="EW74" location="null!G151" display="[VIP]_Gong Cha_6-8Apr" xr:uid="{00000000-0004-0000-0700-000051100000}"/>
    <hyperlink ref="EX74" location="null!G151" display="[VIP]_Gong Cha_6-8Apr" xr:uid="{00000000-0004-0000-0700-000052100000}"/>
    <hyperlink ref="EZ74" location="null!G151" display="[VIP]_Gong Cha_6-8Apr 260109_Gong Cha_7 cities" xr:uid="{00000000-0004-0000-0700-000053100000}"/>
    <hyperlink ref="FE74" location="null!257:257" display="[Win 1]_Trà Sữa Sunday Basic_Apr.05" xr:uid="{00000000-0004-0000-0700-000054100000}"/>
    <hyperlink ref="FI74" location="null!173:173" display="[Win 1]_Olong Châu_Apr" xr:uid="{00000000-0004-0000-0700-000055100000}"/>
    <hyperlink ref="FY74" location="null!172:172" display="[Win 1]_Rau Má Mix_Apr" xr:uid="{00000000-0004-0000-0700-000056100000}"/>
    <hyperlink ref="GG74" location="null!203:203" display="[Combo 1]_Trà Sữa May Cha_Apr.30%" xr:uid="{00000000-0004-0000-0700-000057100000}"/>
    <hyperlink ref="GK74" location="null!G150" display=" [SuperVIP]_Phê La_13-17Apr" xr:uid="{00000000-0004-0000-0700-000058100000}"/>
    <hyperlink ref="GL74" location="null!G150" display=" [SuperVIP]_Phê La_13-17Apr" xr:uid="{00000000-0004-0000-0700-000059100000}"/>
    <hyperlink ref="GM74" location="null!G150" display=" [SuperVIP]_Phê La_13-17Apr" xr:uid="{00000000-0004-0000-0700-00005A100000}"/>
    <hyperlink ref="GN74" location="null!G150" display="[SuperVIP]_Phê La_13-17Apr 260116_Phê La_11 cities" xr:uid="{00000000-0004-0000-0700-00005B100000}"/>
    <hyperlink ref="GO74" location="null!G146" display="[VIP]_Trà Sữa May Cha_Apr" xr:uid="{00000000-0004-0000-0700-00005C100000}"/>
    <hyperlink ref="GQ74" location="null!G146" display="[VIP]_Trà Sữa May Cha_Apr" xr:uid="{00000000-0004-0000-0700-00005D100000}"/>
    <hyperlink ref="GR74" location="null!G146" display="[VIP]_Trà Sữa May Cha_Apr 260106_Trà Sữa May Cha_9 cities" xr:uid="{00000000-0004-0000-0700-00005E100000}"/>
    <hyperlink ref="HA74" location="null!G152" display="[VIP]_Gong Cha_20-22Apr" xr:uid="{00000000-0004-0000-0700-00005F100000}"/>
    <hyperlink ref="HB74" location="null!G152" display="[VIP]_Gong Cha_20-22Apr" xr:uid="{00000000-0004-0000-0700-000060100000}"/>
    <hyperlink ref="HD74" location="null!G152" display="[VIP]_Gong Cha_20-22Apr  260109_Gong Cha_7 cities" xr:uid="{00000000-0004-0000-0700-000061100000}"/>
    <hyperlink ref="HF74" location="null!G166" display="[VIP]_The Coffee House_20-22Apr" xr:uid="{00000000-0004-0000-0700-000062100000}"/>
    <hyperlink ref="HM74" location="null!204:204" display="[Win 1]_Trà Sữa May Cha_Apr" xr:uid="{00000000-0004-0000-0700-000063100000}"/>
    <hyperlink ref="HO74" location="null!204:204" display="[Win 1]_Trà Sữa May Cha_Apr" xr:uid="{00000000-0004-0000-0700-000064100000}"/>
    <hyperlink ref="CI75" location="null!8:8" display="[Win 1]_Trà Sữa May Cha_Mar_BD,CT,AG,TG,BH,LA,KG,DL,Hue" xr:uid="{00000000-0004-0000-0700-000065100000}"/>
    <hyperlink ref="EJ75" location="null!G143" display="[SuperVIP]_Trà Sữa May Cha_Apr 260106_Trà Sữa May Cha_9 cities" xr:uid="{00000000-0004-0000-0700-000066100000}"/>
    <hyperlink ref="AZ76" location="null!91:91" display="[Combo 1]_Milo Dầm TUTIMI_Mar" xr:uid="{00000000-0004-0000-0700-000067100000}"/>
    <hyperlink ref="BM76" location="null!121:121" display="[Win 1]_LaBoong - Trà Ô Long Làng LaBoong_Mar" xr:uid="{00000000-0004-0000-0700-000068100000}"/>
    <hyperlink ref="BX76" location="null!78:78" display="[Win 1]_Olong Châu_Mar" xr:uid="{00000000-0004-0000-0700-000069100000}"/>
    <hyperlink ref="CF76" location="null!8:8" display="[Win 1]_Trà Sữa May Cha_Mar" xr:uid="{00000000-0004-0000-0700-00006A100000}"/>
    <hyperlink ref="CH76" location="null!8:8" display="[Win 1]_Trà Sữa May Cha_Mar" xr:uid="{00000000-0004-0000-0700-00006B100000}"/>
    <hyperlink ref="CJ76" location="null!G38" display="[VIP]_Tocotoco_Mar" xr:uid="{00000000-0004-0000-0700-00006C100000}"/>
    <hyperlink ref="DE76" location="null!89:89" display="[Win 1]_The Alley_Mar" xr:uid="{00000000-0004-0000-0700-00006D100000}"/>
    <hyperlink ref="DH76" location="null!113:113" display="[Combo 2]_Milo Dầm TUTIMI_Mar" xr:uid="{00000000-0004-0000-0700-00006E100000}"/>
    <hyperlink ref="DP76" location="null!129:129" display="[Win 1]_Trà Sữa Sunday Basic_Mar.M1T1" xr:uid="{00000000-0004-0000-0700-00006F100000}"/>
    <hyperlink ref="EG76" location="null!G143" display="[SuperVIP]_Trà Sữa May Cha_Apr" xr:uid="{00000000-0004-0000-0700-000070100000}"/>
    <hyperlink ref="EI76" location="null!G143" display="[SuperVIP]_Trà Sữa May Cha_Apr" xr:uid="{00000000-0004-0000-0700-000071100000}"/>
    <hyperlink ref="FQ76" location="null!G143" display="[SuperVIP]_Trà Sữa May Cha_Apr " xr:uid="{00000000-0004-0000-0700-000072100000}"/>
    <hyperlink ref="FS76" location="null!G143" display="[SuperVIP]_Trà Sữa May Cha_Apr " xr:uid="{00000000-0004-0000-0700-000073100000}"/>
    <hyperlink ref="FT76" location="null!G143" display="[SuperVIP]_Trà Sữa May Cha_Apr  260106_Trà Sữa May Cha_9 cities" xr:uid="{00000000-0004-0000-0700-000074100000}"/>
    <hyperlink ref="FZ76" location="null!254:254" display="[Win 1]_The Alley_Apr" xr:uid="{00000000-0004-0000-0700-000075100000}"/>
    <hyperlink ref="GK76" location="null!G145" display="[VIP]_Tocotoco_Apr" xr:uid="{00000000-0004-0000-0700-000076100000}"/>
    <hyperlink ref="GL76" location="null!G145" display="[VIP]_Tocotoco_Apr" xr:uid="{00000000-0004-0000-0700-000077100000}"/>
    <hyperlink ref="GO76" location="null!247:247" display="[Combo Custom]_Milo Dầm TUTIMI_Apr.3" xr:uid="{00000000-0004-0000-0700-000078100000}"/>
    <hyperlink ref="GX76" location="null!256:256" display="[Win 1]_LaBoong - Trà Ô Long Làng LaBoong_Apr" xr:uid="{00000000-0004-0000-0700-000079100000}"/>
    <hyperlink ref="HE76" location="null!232:232" display="[Win 1]_Tocotoco_Apr" xr:uid="{00000000-0004-0000-0700-00007A100000}"/>
    <hyperlink ref="HF76" location="null!232:232" display="[Win 1]_Tocotoco_Apr" xr:uid="{00000000-0004-0000-0700-00007B100000}"/>
    <hyperlink ref="HU76" location="null!252:252" display="[Combo Custom]_Trà Sữa Sekai_Apr.2" xr:uid="{00000000-0004-0000-0700-00007C100000}"/>
    <hyperlink ref="HY76" location="null!248:248" display="[Combo Custom]_Milo Dầm TUTIMI_Apr.6.20" xr:uid="{00000000-0004-0000-0700-00007D100000}"/>
    <hyperlink ref="BC77" location="null!63:63" display="[SuperVIP]_Gà Rán Popeyes_13-15Mar 241231_Gà Rán Popeyes_9 cities" xr:uid="{00000000-0004-0000-0700-00007E100000}"/>
    <hyperlink ref="BS77" r:id="rId776" location="gid=1258946380&amp;range=105:105" xr:uid="{00000000-0004-0000-0700-00007F100000}"/>
    <hyperlink ref="CI77" location="null!G74" display="[VIP]_Pizza Hut_Mar 260106_Pizza Hut_21 citie" xr:uid="{00000000-0004-0000-0700-000080100000}"/>
    <hyperlink ref="EB77" location="null!186:186" display="[SuperVIP]_Gà Rán Popeyes_1-5Apr 241231_Gà Rán Popeyes_9 cities" xr:uid="{00000000-0004-0000-0700-000081100000}"/>
    <hyperlink ref="FH77" location="null!183:183" display="[VIP]_Lotteria DI_6-9Apr 260116_Lotteria_41 cities" xr:uid="{00000000-0004-0000-0700-000082100000}"/>
    <hyperlink ref="FL77" location="null!197:197" display="[VIP]_Gà Rán Texas Chicken_7-10Apr 250102_Gà Rán Texas Chicken_6 cities" xr:uid="{00000000-0004-0000-0700-000083100000}"/>
    <hyperlink ref="GF77" location="null!180:180" display="[SuperVIP]_Gà Rán KFC_3-16Apr 260106_Gà Rán KFC_31 cities" xr:uid="{00000000-0004-0000-0700-000084100000}"/>
    <hyperlink ref="GN77" r:id="rId777" location="gid=1258946380&amp;range=237:237" xr:uid="{00000000-0004-0000-0700-000085100000}"/>
    <hyperlink ref="GV77" location="null!193:193" display="[VIP]_McDonald's_17-19Apr 251025_McDonald's_7 cities" xr:uid="{00000000-0004-0000-0700-000086100000}"/>
    <hyperlink ref="HT77" location="null!190:190" display="[SuperVIP]_Pizza Hut_10-26Apr 260106_Pizza Hut_21 cities" xr:uid="{00000000-0004-0000-0700-000087100000}"/>
    <hyperlink ref="HX77" location="null!184:184" display="[SuperVIP]_Lotteria DI_23-26Apr 260116_Lotteria_41 cities" xr:uid="{00000000-0004-0000-0700-000088100000}"/>
    <hyperlink ref="AR78" location="null!103:103" display="[SJBP]_Pizza Hut_Mar" xr:uid="{00000000-0004-0000-0700-000089100000}"/>
    <hyperlink ref="AS78" location="null!103:103" display="[SJBP]_Pizza Hut_Mar" xr:uid="{00000000-0004-0000-0700-00008A100000}"/>
    <hyperlink ref="AT78" location="null!103:103" display="[SJBP]_Pizza Hut_Mar" xr:uid="{00000000-0004-0000-0700-00008B100000}"/>
    <hyperlink ref="AU78" location="null!103:103" display="[SJBP]_Pizza Hut_Mar 241231_Pizza Hut_20 cities" xr:uid="{00000000-0004-0000-0700-00008C100000}"/>
    <hyperlink ref="AZ78" location="null!63:63" display="[SuperVIP]_Gà Rán Popeyes_13-15Mar" xr:uid="{00000000-0004-0000-0700-00008D100000}"/>
    <hyperlink ref="BA78" location="null!63:63" display="[SuperVIP]_Gà Rán Popeyes_13-15Mar" xr:uid="{00000000-0004-0000-0700-00008E100000}"/>
    <hyperlink ref="BB78" location="null!63:63" display="[SuperVIP]_Gà Rán Popeyes_13-15Mar" xr:uid="{00000000-0004-0000-0700-00008F100000}"/>
    <hyperlink ref="BP78" r:id="rId778" location="gid=1258946380&amp;range=105:105" xr:uid="{00000000-0004-0000-0700-000090100000}"/>
    <hyperlink ref="BQ78" r:id="rId779" location="gid=1258946380&amp;range=105:105" xr:uid="{00000000-0004-0000-0700-000091100000}"/>
    <hyperlink ref="BR78" r:id="rId780" location="gid=1258946380&amp;range=105:105" xr:uid="{00000000-0004-0000-0700-000092100000}"/>
    <hyperlink ref="CF78" location="null!G74" display="[VIP]_Pizza Hut_Mar" xr:uid="{00000000-0004-0000-0700-000093100000}"/>
    <hyperlink ref="CG78" location="null!G74" display="[VIP]_Pizza Hut_Mar" xr:uid="{00000000-0004-0000-0700-000094100000}"/>
    <hyperlink ref="CH78" location="null!G74" display="[VIP]_Pizza Hut_Mar" xr:uid="{00000000-0004-0000-0700-000095100000}"/>
    <hyperlink ref="DY78" location="null!186:186" display="[SuperVIP]_Gà Rán Popeyes_1-5Apr" xr:uid="{00000000-0004-0000-0700-000096100000}"/>
    <hyperlink ref="DZ78" location="null!186:186" display="[SuperVIP]_Gà Rán Popeyes_1-5Apr" xr:uid="{00000000-0004-0000-0700-000097100000}"/>
    <hyperlink ref="EA78" location="null!186:186" display="[SuperVIP]_Gà Rán Popeyes_1-5Apr" xr:uid="{00000000-0004-0000-0700-000098100000}"/>
    <hyperlink ref="FE78" location="null!183:183" display="[VIP]_Lotteria DI_6-9Apr" xr:uid="{00000000-0004-0000-0700-000099100000}"/>
    <hyperlink ref="FF78" location="null!183:183" display="[VIP]_Lotteria DI_6-9Apr" xr:uid="{00000000-0004-0000-0700-00009A100000}"/>
    <hyperlink ref="FG78" location="null!183:183" display="[VIP]_Lotteria DI_6-9Apr" xr:uid="{00000000-0004-0000-0700-00009B100000}"/>
    <hyperlink ref="FI78" location="null!197:197" display="[VIP]_Gà Rán Texas Chicken_7-10Apr" xr:uid="{00000000-0004-0000-0700-00009C100000}"/>
    <hyperlink ref="FJ78" location="null!197:197" display="[VIP]_Gà Rán Texas Chicken_7-10Apr" xr:uid="{00000000-0004-0000-0700-00009D100000}"/>
    <hyperlink ref="FK78" location="null!197:197" display="[VIP]_Gà Rán Texas Chicken_7-10Apr" xr:uid="{00000000-0004-0000-0700-00009E100000}"/>
    <hyperlink ref="GC78" location="null!180:180" display="[SuperVIP]_Gà Rán KFC_3-16Apr" xr:uid="{00000000-0004-0000-0700-00009F100000}"/>
    <hyperlink ref="GD78" location="null!180:180" display="[SuperVIP]_Gà Rán KFC_3-16Apr" xr:uid="{00000000-0004-0000-0700-0000A0100000}"/>
    <hyperlink ref="GE78" location="null!180:180" display="[SuperVIP]_Gà Rán KFC_3-16Apr" xr:uid="{00000000-0004-0000-0700-0000A1100000}"/>
    <hyperlink ref="GK78" r:id="rId781" location="gid=1258946380&amp;range=237:237" xr:uid="{00000000-0004-0000-0700-0000A2100000}"/>
    <hyperlink ref="GL78" r:id="rId782" location="gid=1258946380&amp;range=237:237" xr:uid="{00000000-0004-0000-0700-0000A3100000}"/>
    <hyperlink ref="GM78" r:id="rId783" location="gid=1258946380&amp;range=237:237" xr:uid="{00000000-0004-0000-0700-0000A4100000}"/>
    <hyperlink ref="GS78" location="null!193:193" display="[VIP]_McDonald's_17-19Apr" xr:uid="{00000000-0004-0000-0700-0000A5100000}"/>
    <hyperlink ref="GT78" location="null!193:193" display="[VIP]_McDonald's_17-19Apr" xr:uid="{00000000-0004-0000-0700-0000A6100000}"/>
    <hyperlink ref="GU78" location="null!193:193" display="[VIP]_McDonald's_17-19Apr" xr:uid="{00000000-0004-0000-0700-0000A7100000}"/>
    <hyperlink ref="HQ78" location="null!190:190" display="[SuperVIP]_Pizza Hut_10-26Apr" xr:uid="{00000000-0004-0000-0700-0000A8100000}"/>
    <hyperlink ref="HR78" location="null!190:190" display="[SuperVIP]_Pizza Hut_10-26Apr" xr:uid="{00000000-0004-0000-0700-0000A9100000}"/>
    <hyperlink ref="HS78" location="null!190:190" display="[SuperVIP]_Pizza Hut_10-26Apr" xr:uid="{00000000-0004-0000-0700-0000AA100000}"/>
    <hyperlink ref="HU78" location="null!184:184" display="[SuperVIP]_Lotteria DI_23-26Apr" xr:uid="{00000000-0004-0000-0700-0000AB100000}"/>
    <hyperlink ref="HV78" location="null!184:184" display="[SuperVIP]_Lotteria DI_23-26Apr" xr:uid="{00000000-0004-0000-0700-0000AC100000}"/>
    <hyperlink ref="HW78" location="null!184:184" display="[SuperVIP]_Lotteria DI_23-26Apr" xr:uid="{00000000-0004-0000-0700-0000AD100000}"/>
    <hyperlink ref="S79" location="null!62:62" display="[VIP]_Gà Rán Popeyes_2-5Mar 241231_Gà Rán Popeyes_9 cities" xr:uid="{00000000-0004-0000-0700-0000AE100000}"/>
    <hyperlink ref="W79" location="null!62:62" display="[VIP]_Gà Rán Popeyes_2-5Mar 241231_Gà Rán Popeyes_9 cities" xr:uid="{00000000-0004-0000-0700-0000AF100000}"/>
    <hyperlink ref="BG79" location="null!64:64" display="[SuperVIP]_Cơm Thố Anh Nguyễn_11-15Mar 250421_Cơm Thố Anh Nguyễn_13 cities" xr:uid="{00000000-0004-0000-0700-0000B0100000}"/>
    <hyperlink ref="CU79" location="null!103:103" display="[SJBP]_Pizza Hut_Mar 260106_Pizza Hut_21 cities" xr:uid="{00000000-0004-0000-0700-0000B1100000}"/>
    <hyperlink ref="DG79" location="null!65:65" display="[VIP]_Cơm Thố Anh Nguyễn_16-29Mar 250421_Cơm Thố Anh Nguyễn_13 cities" xr:uid="{00000000-0004-0000-0700-0000B2100000}"/>
    <hyperlink ref="ER79" location="null!188:188" display="[VIP]_Domino's Pizza_3-5Apr 250116_Domino pizza_11 cities" xr:uid="{00000000-0004-0000-0700-0000B3100000}"/>
    <hyperlink ref="FT79" location="null!190:190" display="[SuperVIP]_Pizza Hut_10-26Apr 260106_Pizza Hut_21 cities" xr:uid="{00000000-0004-0000-0700-0000B4100000}"/>
    <hyperlink ref="HP79" location="null!190:190" display="[SuperVIP]_Pizza Hut_10-26Apr 260106_Pizza Hut_21 cities" xr:uid="{00000000-0004-0000-0700-0000B5100000}"/>
    <hyperlink ref="P80" location="null!62:62" display="[VIP]_Gà Rán Popeyes_2-5Mar" xr:uid="{00000000-0004-0000-0700-0000B6100000}"/>
    <hyperlink ref="Q80" location="null!62:62" display="[VIP]_Gà Rán Popeyes_2-5Mar" xr:uid="{00000000-0004-0000-0700-0000B7100000}"/>
    <hyperlink ref="R80" location="null!62:62" display="[VIP]_Gà Rán Popeyes_2-5Mar" xr:uid="{00000000-0004-0000-0700-0000B8100000}"/>
    <hyperlink ref="T80" location="null!62:62" display="[VIP]_Gà Rán Popeyes_2-5Mar" xr:uid="{00000000-0004-0000-0700-0000B9100000}"/>
    <hyperlink ref="U80" location="null!62:62" display="[VIP]_Gà Rán Popeyes_2-5Mar" xr:uid="{00000000-0004-0000-0700-0000BA100000}"/>
    <hyperlink ref="V80" location="null!62:62" display="[VIP]_Gà Rán Popeyes_2-5Mar" xr:uid="{00000000-0004-0000-0700-0000BB100000}"/>
    <hyperlink ref="AV80" location="null!G77" display="[VIP]_Lotteria DI_11-13Mar" xr:uid="{00000000-0004-0000-0700-0000BC100000}"/>
    <hyperlink ref="AW80" location="null!G77" display="[VIP]_Lotteria DI_11-13Mar" xr:uid="{00000000-0004-0000-0700-0000BD100000}"/>
    <hyperlink ref="AX80" location="null!G77" display="[VIP]_Lotteria DI_11-13Mar" xr:uid="{00000000-0004-0000-0700-0000BE100000}"/>
    <hyperlink ref="AY80" location="null!G77" display="[VIP]_Lotteria DI_11-13Mar  260116_Lotteria_41 cities" xr:uid="{00000000-0004-0000-0700-0000BF100000}"/>
    <hyperlink ref="BD80" location="null!64:64" display="[SuperVIP]_Cơm Thố Anh Nguyễn_11-15Mar" xr:uid="{00000000-0004-0000-0700-0000C0100000}"/>
    <hyperlink ref="BE80" location="null!64:64" display="[SuperVIP]_Cơm Thố Anh Nguyễn_11-15Mar" xr:uid="{00000000-0004-0000-0700-0000C1100000}"/>
    <hyperlink ref="CF80" location="null!32:32" display="[Win 1]_Cơm Tấm Phúc Lộc Thọ_Mar" xr:uid="{00000000-0004-0000-0700-0000C2100000}"/>
    <hyperlink ref="CR80" location="null!103:103" display="[SJBP]_Pizza Hut_Mar" xr:uid="{00000000-0004-0000-0700-0000C3100000}"/>
    <hyperlink ref="CS80" location="null!103:103" display="[SJBP]_Pizza Hut_Mar" xr:uid="{00000000-0004-0000-0700-0000C4100000}"/>
    <hyperlink ref="CT80" location="null!103:103" display="[SJBP]_Pizza Hut_Mar" xr:uid="{00000000-0004-0000-0700-0000C5100000}"/>
    <hyperlink ref="DD80" location="null!65:65" display="[VIP]_Cơm Thố Anh Nguyễn_16-29Mar" xr:uid="{00000000-0004-0000-0700-0000C6100000}"/>
    <hyperlink ref="DE80" location="null!65:65" display="[VIP]_Cơm Thố Anh Nguyễn_16-29Mar" xr:uid="{00000000-0004-0000-0700-0000C7100000}"/>
    <hyperlink ref="EO80" location="null!188:188" display="[VIP]_Domino's Pizza_3-5Apr" xr:uid="{00000000-0004-0000-0700-0000C8100000}"/>
    <hyperlink ref="EP80" location="null!188:188" display="[VIP]_Domino's Pizza_3-5Apr" xr:uid="{00000000-0004-0000-0700-0000C9100000}"/>
    <hyperlink ref="EQ80" location="null!188:188" display="[VIP]_Domino's Pizza_3-5Apr" xr:uid="{00000000-0004-0000-0700-0000CA100000}"/>
    <hyperlink ref="FQ80" location="null!190:190" display="[SuperVIP]_Pizza Hut_10-26Apr" xr:uid="{00000000-0004-0000-0700-0000CB100000}"/>
    <hyperlink ref="FR80" location="null!190:190" display="[SuperVIP]_Pizza Hut_10-26Apr" xr:uid="{00000000-0004-0000-0700-0000CC100000}"/>
    <hyperlink ref="FS80" location="null!190:190" display="[SuperVIP]_Pizza Hut_10-26Apr" xr:uid="{00000000-0004-0000-0700-0000CD100000}"/>
    <hyperlink ref="HM80" location="null!190:190" display="[SuperVIP]_Pizza Hut_10-26Apr" xr:uid="{00000000-0004-0000-0700-0000CE100000}"/>
    <hyperlink ref="HN80" location="null!190:190" display="[SuperVIP]_Pizza Hut_10-26Apr" xr:uid="{00000000-0004-0000-0700-0000CF100000}"/>
    <hyperlink ref="HO80" location="null!190:190" display="[SuperVIP]_Pizza Hut_10-26Apr" xr:uid="{00000000-0004-0000-0700-0000D0100000}"/>
    <hyperlink ref="HQ80" location="null!228:228" display="[Combo 3]_Bún Đậu Homemade_Apr" xr:uid="{00000000-0004-0000-0700-0000D1100000}"/>
    <hyperlink ref="HH81" location="null!202:202" display="[Combo 1]_Trà Sữa May Cha_Apr.50%_BD,CT,AG,TG,BH,LA,KG,DL,Hue" xr:uid="{00000000-0004-0000-0700-0000D2100000}"/>
    <hyperlink ref="CK82" location="null!G38" display="[VIP]_Tocotoco_Mar" xr:uid="{00000000-0004-0000-0700-0000D3100000}"/>
    <hyperlink ref="EG82" location="null!G145" display="[VIP]_Tocotoco_Apr" xr:uid="{00000000-0004-0000-0700-0000D4100000}"/>
    <hyperlink ref="EO82" location="null!G145" display="[VIP]_Tocotoco_Apr" xr:uid="{00000000-0004-0000-0700-0000D5100000}"/>
    <hyperlink ref="ES82" r:id="rId784" location="gid=1258946380&amp;range=178:178" xr:uid="{00000000-0004-0000-0700-0000D6100000}"/>
    <hyperlink ref="GO82" location="null!251:251" display="[Combo Custom]_Trà Sữa Sekai_Apr.5" xr:uid="{00000000-0004-0000-0700-0000D7100000}"/>
    <hyperlink ref="GS82" location="null!G145" display="[VIP]_Tocotoco_Apr" xr:uid="{00000000-0004-0000-0700-0000D8100000}"/>
    <hyperlink ref="GT82" location="null!G145" display="[VIP]_Tocotoco_Apr" xr:uid="{00000000-0004-0000-0700-0000D9100000}"/>
    <hyperlink ref="HE82" location="null!202:202" display="[Combo 1]_Trà Sữa May Cha_Apr.50%" xr:uid="{00000000-0004-0000-0700-0000DA100000}"/>
    <hyperlink ref="HG82" location="null!202:202" display="[Combo 1]_Trà Sữa May Cha_Apr.50%" xr:uid="{00000000-0004-0000-0700-0000DB100000}"/>
    <hyperlink ref="HM82" location="null!G147" display="[VIP]_Trà Sữa Sunday Basic_Apr" xr:uid="{00000000-0004-0000-0700-0000DC100000}"/>
    <hyperlink ref="BC83" location="null!24:24" display="[PLF CP]_SPXI_Mar_Whitelist User - T3 Only" xr:uid="{00000000-0004-0000-0700-0000DD100000}"/>
    <hyperlink ref="BO83" location="null!24:24" display="[PLF CP]_SPXI_Mar_Whitelist User - T3 Only" xr:uid="{00000000-0004-0000-0700-0000DE100000}"/>
    <hyperlink ref="CB83" location="null!25:26" display="[PLF CP]_SPL_Mar_Whitelist User " xr:uid="{00000000-0004-0000-0700-0000DF100000}"/>
    <hyperlink ref="CC83" location="null!25:26" display="[PLF CP]_SPL_Mar_Whitelist User " xr:uid="{00000000-0004-0000-0700-0000E0100000}"/>
    <hyperlink ref="CD83" location="null!25:26" display="[PLF CP]_SPL_Mar_Whitelist User " xr:uid="{00000000-0004-0000-0700-0000E1100000}"/>
    <hyperlink ref="CE83" location="null!25:26" display="[PLF CP]_SPL_Mar_Whitelist User " xr:uid="{00000000-0004-0000-0700-0000E2100000}"/>
    <hyperlink ref="CJ83" location="null!25:26" display="[PLF CP]_SPL_Mar_Whitelist User " xr:uid="{00000000-0004-0000-0700-0000E3100000}"/>
    <hyperlink ref="CK83" location="null!25:26" display="[PLF CP]_SPL_Mar_Whitelist User " xr:uid="{00000000-0004-0000-0700-0000E4100000}"/>
    <hyperlink ref="CL83" location="null!25:26" display="[PLF CP]_SPL_Mar_Whitelist User " xr:uid="{00000000-0004-0000-0700-0000E5100000}"/>
    <hyperlink ref="CM83" location="null!25:26" display="[PLF CP]_SPL_Mar_Whitelist User " xr:uid="{00000000-0004-0000-0700-0000E6100000}"/>
    <hyperlink ref="DK83" location="null!24:24" display="[PLF CP]_SPXI_Mar_Whitelist User - T3 Only" xr:uid="{00000000-0004-0000-0700-0000E7100000}"/>
    <hyperlink ref="BL85" location="null!25:26" display="[PLF CP]_SPL_Mar_Whitelist User " xr:uid="{00000000-0004-0000-0700-0000E8100000}"/>
    <hyperlink ref="BM85" location="null!25:26" display="[PLF CP]_SPL_Mar_Whitelist User " xr:uid="{00000000-0004-0000-0700-0000E9100000}"/>
    <hyperlink ref="BN85" location="null!25:26" display="[PLF CP]_SPL_Mar_Whitelist User " xr:uid="{00000000-0004-0000-0700-0000EA100000}"/>
    <hyperlink ref="BO85" location="null!25:26" display="[PLF CP]_SPL_Mar_Whitelist User " xr:uid="{00000000-0004-0000-0700-0000EB100000}"/>
    <hyperlink ref="BP85" location="null!24:24" display="[PLF CP]_SPXI_Mar_Whitelist User" xr:uid="{00000000-0004-0000-0700-0000EC100000}"/>
    <hyperlink ref="BQ85" location="null!24:24" display="[PLF CP]_SPXI_Mar_Whitelist User" xr:uid="{00000000-0004-0000-0700-0000ED100000}"/>
    <hyperlink ref="BR85" location="null!24:24" display="[PLF CP]_SPXI_Mar_Whitelist User" xr:uid="{00000000-0004-0000-0700-0000EE100000}"/>
    <hyperlink ref="BS85" location="null!24:24" display="[PLF CP]_SPXI_Mar_Whitelist User" xr:uid="{00000000-0004-0000-0700-0000EF100000}"/>
    <hyperlink ref="CE85" location="null!24:24" display="[PLF CP]_SPXI_Mar_Whitelist User - T3 Only" xr:uid="{00000000-0004-0000-0700-0000F0100000}"/>
    <hyperlink ref="CR85" location="null!24:24" display="[PLF CP]_SPXI_Mar_Whitelist User" xr:uid="{00000000-0004-0000-0700-0000F1100000}"/>
    <hyperlink ref="CS85" location="null!24:24" display="[PLF CP]_SPXI_Mar_Whitelist User" xr:uid="{00000000-0004-0000-0700-0000F2100000}"/>
    <hyperlink ref="CT85" location="null!24:24" display="[PLF CP]_SPXI_Mar_Whitelist User" xr:uid="{00000000-0004-0000-0700-0000F3100000}"/>
    <hyperlink ref="CU85" location="null!24:24" display="[PLF CP]_SPXI_Mar_Whitelist User" xr:uid="{00000000-0004-0000-0700-0000F4100000}"/>
    <hyperlink ref="DH85" location="null!25:26" display="[PLF CP]_SPL_Mar_Whitelist User " xr:uid="{00000000-0004-0000-0700-0000F5100000}"/>
    <hyperlink ref="DI85" location="null!25:26" display="[PLF CP]_SPL_Mar_Whitelist User " xr:uid="{00000000-0004-0000-0700-0000F6100000}"/>
    <hyperlink ref="DJ85" location="null!25:26" display="[PLF CP]_SPL_Mar_Whitelist User " xr:uid="{00000000-0004-0000-0700-0000F7100000}"/>
    <hyperlink ref="DK85" location="null!25:26" display="[PLF CP]_SPL_Mar_Whitelist User " xr:uid="{00000000-0004-0000-0700-0000F8100000}"/>
    <hyperlink ref="D86" r:id="rId785" location="gid=1252567251&amp;range=14:14" xr:uid="{00000000-0004-0000-0700-0000F9100000}"/>
    <hyperlink ref="E86" r:id="rId786" location="gid=1252567251&amp;range=14:14" xr:uid="{00000000-0004-0000-0700-0000FA100000}"/>
    <hyperlink ref="F86" r:id="rId787" location="gid=1252567251&amp;range=14:14" xr:uid="{00000000-0004-0000-0700-0000FB100000}"/>
    <hyperlink ref="G86" r:id="rId788" location="gid=1252567251&amp;range=14:14" xr:uid="{00000000-0004-0000-0700-0000FC100000}"/>
    <hyperlink ref="AB86" r:id="rId789" location="gid=1252567251&amp;range=15:15" xr:uid="{00000000-0004-0000-0700-0000FD100000}"/>
    <hyperlink ref="AC86" r:id="rId790" location="gid=1252567251&amp;range=15:15" xr:uid="{00000000-0004-0000-0700-0000FE100000}"/>
    <hyperlink ref="AD86" r:id="rId791" location="gid=1252567251&amp;range=15:15" xr:uid="{00000000-0004-0000-0700-0000FF100000}"/>
    <hyperlink ref="AE86" r:id="rId792" location="gid=1252567251&amp;range=15:15" xr:uid="{00000000-0004-0000-0700-000000110000}"/>
    <hyperlink ref="CJ86" r:id="rId793" location="gid=1252567251&amp;range=14:14" xr:uid="{00000000-0004-0000-0700-000001110000}"/>
    <hyperlink ref="CK86" r:id="rId794" location="gid=1252567251&amp;range=14:14" xr:uid="{00000000-0004-0000-0700-000002110000}"/>
    <hyperlink ref="CL86" r:id="rId795" location="gid=1252567251&amp;range=14:14" xr:uid="{00000000-0004-0000-0700-000003110000}"/>
    <hyperlink ref="CM86" r:id="rId796" location="gid=1252567251&amp;range=14:14" xr:uid="{00000000-0004-0000-0700-000004110000}"/>
    <hyperlink ref="DL86" r:id="rId797" location="gid=1252567251&amp;range=15:15" xr:uid="{00000000-0004-0000-0700-000005110000}"/>
    <hyperlink ref="DM86" r:id="rId798" location="gid=1252567251&amp;range=15:15" xr:uid="{00000000-0004-0000-0700-000006110000}"/>
    <hyperlink ref="DN86" r:id="rId799" location="gid=1252567251&amp;range=15:15" xr:uid="{00000000-0004-0000-0700-000007110000}"/>
    <hyperlink ref="DO86" r:id="rId800" location="gid=1252567251&amp;range=15:15" xr:uid="{00000000-0004-0000-0700-000008110000}"/>
    <hyperlink ref="EG86" r:id="rId801" location="gid=1252567251&amp;range=66:66" xr:uid="{00000000-0004-0000-0700-000009110000}"/>
    <hyperlink ref="EH86" r:id="rId802" location="gid=1252567251&amp;range=66:66" xr:uid="{00000000-0004-0000-0700-00000A110000}"/>
    <hyperlink ref="EI86" r:id="rId803" location="gid=1252567251&amp;range=66:66" xr:uid="{00000000-0004-0000-0700-00000B110000}"/>
    <hyperlink ref="EJ86" r:id="rId804" location="gid=1252567251&amp;range=66:66" xr:uid="{00000000-0004-0000-0700-00000C110000}"/>
    <hyperlink ref="EO86" r:id="rId805" location="gid=1252567251&amp;range=65:65" xr:uid="{00000000-0004-0000-0700-00000D110000}"/>
    <hyperlink ref="EP86" r:id="rId806" location="gid=1252567251&amp;range=65:65" xr:uid="{00000000-0004-0000-0700-00000E110000}"/>
    <hyperlink ref="EQ86" r:id="rId807" location="gid=1252567251&amp;range=65:65" xr:uid="{00000000-0004-0000-0700-00000F110000}"/>
    <hyperlink ref="ER86" r:id="rId808" location="gid=1252567251&amp;range=65:65" xr:uid="{00000000-0004-0000-0700-000010110000}"/>
    <hyperlink ref="CU87" location="null!24:24" display="[PLF CP]_SPXI_Mar_Whitelist User - T3 Only" xr:uid="{00000000-0004-0000-0700-000011110000}"/>
    <hyperlink ref="X88" location="null!G57" display="[SuperVIP]_Highlands Coffee_Mar" xr:uid="{00000000-0004-0000-0700-000012110000}"/>
    <hyperlink ref="Y88" location="null!G57" display="[SuperVIP]_Highlands Coffee_Mar" xr:uid="{00000000-0004-0000-0700-000013110000}"/>
    <hyperlink ref="Z88" location="null!G57" display="[SuperVIP]_Highlands Coffee_Mar" xr:uid="{00000000-0004-0000-0700-000014110000}"/>
    <hyperlink ref="AA88" location="null!G57" display="[SuperVIP]_Highlands Coffee_Mar 260106_Highlands Coffee_41 cities" xr:uid="{00000000-0004-0000-0700-000015110000}"/>
    <hyperlink ref="AN88" location="null!G58" display="[SuperVIP]_Highlands Coffee_9-13Mar" xr:uid="{00000000-0004-0000-0700-000016110000}"/>
    <hyperlink ref="AO88" location="null!G58" display="[SuperVIP]_Highlands Coffee_9-13Mar" xr:uid="{00000000-0004-0000-0700-000017110000}"/>
    <hyperlink ref="AP88" location="null!G58" display="[SuperVIP]_Highlands Coffee_9-13Mar" xr:uid="{00000000-0004-0000-0700-000018110000}"/>
    <hyperlink ref="AQ88" location="null!G2676" display="[SuperVIP]_Highlands Coffee_9-13Mar 260106_Highlands Coffee_41 cities" xr:uid="{00000000-0004-0000-0700-000019110000}"/>
    <hyperlink ref="BD88" r:id="rId809" location="gid=1252567251&amp;range=22:22" xr:uid="{00000000-0004-0000-0700-00001A110000}"/>
    <hyperlink ref="BE88" r:id="rId810" location="gid=1252567251&amp;range=22:22" xr:uid="{00000000-0004-0000-0700-00001B110000}"/>
    <hyperlink ref="BF88" r:id="rId811" location="gid=1252567251&amp;range=22:22" xr:uid="{00000000-0004-0000-0700-00001C110000}"/>
    <hyperlink ref="BG88" r:id="rId812" location="gid=1252567251&amp;range=22:22" xr:uid="{00000000-0004-0000-0700-00001D110000}"/>
    <hyperlink ref="CB88" location="null!G59" display="[SuperVIP]_Highlands Coffee_16-20Mar" xr:uid="{00000000-0004-0000-0700-00001E110000}"/>
    <hyperlink ref="CC88" location="null!G59" display="[SuperVIP]_Highlands Coffee_16-20Mar" xr:uid="{00000000-0004-0000-0700-00001F110000}"/>
    <hyperlink ref="CD88" location="null!G59" display="[SuperVIP]_Highlands Coffee_16-20Mar" xr:uid="{00000000-0004-0000-0700-000020110000}"/>
    <hyperlink ref="CE88" location="null!G59" display="[SuperVIP]_Highlands Coffee_16-20Mar 260106_Highlands Coffee_41 cities" xr:uid="{00000000-0004-0000-0700-000021110000}"/>
    <hyperlink ref="CF88" r:id="rId813" location="gid=1252567251&amp;range=22:22" xr:uid="{00000000-0004-0000-0700-000022110000}"/>
    <hyperlink ref="CG88" r:id="rId814" location="gid=1252567251&amp;range=22:22" xr:uid="{00000000-0004-0000-0700-000023110000}"/>
    <hyperlink ref="CH88" r:id="rId815" location="gid=1252567251&amp;range=22:22" xr:uid="{00000000-0004-0000-0700-000024110000}"/>
    <hyperlink ref="CI88" r:id="rId816" location="gid=1252567251&amp;range=22:22" xr:uid="{00000000-0004-0000-0700-000025110000}"/>
    <hyperlink ref="DH88" r:id="rId817" location="gid=1252567251&amp;range=23:23" xr:uid="{00000000-0004-0000-0700-000026110000}"/>
    <hyperlink ref="DI88" r:id="rId818" location="gid=1252567251&amp;range=23:23" xr:uid="{00000000-0004-0000-0700-000027110000}"/>
    <hyperlink ref="DJ88" r:id="rId819" location="gid=1252567251&amp;range=23:23" xr:uid="{00000000-0004-0000-0700-000028110000}"/>
    <hyperlink ref="DK88" r:id="rId820" location="gid=1252567251&amp;range=23:23" xr:uid="{00000000-0004-0000-0700-000029110000}"/>
    <hyperlink ref="EK88" r:id="rId821" location="gid=1252567251&amp;range=82:82" xr:uid="{00000000-0004-0000-0700-00002A110000}"/>
    <hyperlink ref="EL88" r:id="rId822" location="gid=1252567251&amp;range=82:82" xr:uid="{00000000-0004-0000-0700-00002B110000}"/>
    <hyperlink ref="EM88" r:id="rId823" location="gid=1252567251&amp;range=82:82" xr:uid="{00000000-0004-0000-0700-00002C110000}"/>
    <hyperlink ref="EN88" r:id="rId824" location="gid=1252567251&amp;range=82:82" xr:uid="{00000000-0004-0000-0700-00002D110000}"/>
    <hyperlink ref="FI88" location="null!G167" display="[SuperVIP]_Highlands Coffee_6-10Apr" xr:uid="{00000000-0004-0000-0700-00002E110000}"/>
    <hyperlink ref="FJ88" location="null!G167" display="[SuperVIP]_Highlands Coffee_6-10Apr" xr:uid="{00000000-0004-0000-0700-00002F110000}"/>
    <hyperlink ref="FK88" location="null!G167" display="[SuperVIP]_Highlands Coffee_6-10Apr" xr:uid="{00000000-0004-0000-0700-000030110000}"/>
    <hyperlink ref="FL88" location="null!G167" display="[SuperVIP]_Highlands Coffee_6-10Apr 260106_Highlands Coffee_41 cities" xr:uid="{00000000-0004-0000-0700-000031110000}"/>
    <hyperlink ref="FM88" r:id="rId825" location="gid=1252567251&amp;range=74:74" xr:uid="{00000000-0004-0000-0700-000032110000}"/>
    <hyperlink ref="FN88" r:id="rId826" location="gid=1252567251&amp;range=74:74" xr:uid="{00000000-0004-0000-0700-000033110000}"/>
    <hyperlink ref="FO88" r:id="rId827" location="gid=1252567251&amp;range=74:74" xr:uid="{00000000-0004-0000-0700-000034110000}"/>
    <hyperlink ref="FP88" r:id="rId828" location="gid=1252567251&amp;range=74:74" xr:uid="{00000000-0004-0000-0700-000035110000}"/>
    <hyperlink ref="FY88" location="null!G168" display="[SuperVIP]_Highlands Coffee_13-17Apr" xr:uid="{00000000-0004-0000-0700-000036110000}"/>
    <hyperlink ref="FZ88" location="null!G168" display="[SuperVIP]_Highlands Coffee_13-17Apr" xr:uid="{00000000-0004-0000-0700-000037110000}"/>
    <hyperlink ref="GA88" location="null!G168" display="[SuperVIP]_Highlands Coffee_13-17Apr" xr:uid="{00000000-0004-0000-0700-000038110000}"/>
    <hyperlink ref="GB88" location="null!G168" display="[SuperVIP]_Highlands Coffee_13-17Apr 260106_Highlands Coffee_41 cities" xr:uid="{00000000-0004-0000-0700-000039110000}"/>
    <hyperlink ref="GO88" r:id="rId829" location="gid=1252567251&amp;range=73:73" xr:uid="{00000000-0004-0000-0700-00003A110000}"/>
    <hyperlink ref="GP88" r:id="rId830" location="gid=1252567251&amp;range=73:73" xr:uid="{00000000-0004-0000-0700-00003B110000}"/>
    <hyperlink ref="GQ88" r:id="rId831" location="gid=1252567251&amp;range=73:73" xr:uid="{00000000-0004-0000-0700-00003C110000}"/>
    <hyperlink ref="GR88" r:id="rId832" location="gid=1252567251&amp;range=73:73" xr:uid="{00000000-0004-0000-0700-00003D110000}"/>
    <hyperlink ref="HB88" location="null!G166" display="[VIP]_The Coffee House_20-22Apr" xr:uid="{00000000-0004-0000-0700-00003E110000}"/>
    <hyperlink ref="HE88" location="null!G169" display="[SuperVIP]_Highlands Coffee_20-24Apr" xr:uid="{00000000-0004-0000-0700-00003F110000}"/>
    <hyperlink ref="HF88" location="null!G169" display="[SuperVIP]_Highlands Coffee_20-24Apr" xr:uid="{00000000-0004-0000-0700-000040110000}"/>
    <hyperlink ref="HG88" location="null!G169" display="[SuperVIP]_Highlands Coffee_20-24Apr" xr:uid="{00000000-0004-0000-0700-000041110000}"/>
    <hyperlink ref="HH88" location="null!G169" display="[SuperVIP]_Highlands Coffee_20-24Apr 260106_Highlands Coffee_41 cities" xr:uid="{00000000-0004-0000-0700-000042110000}"/>
    <hyperlink ref="HQ88" r:id="rId833" location="gid=1252567251&amp;range=85:85" xr:uid="{00000000-0004-0000-0700-000043110000}"/>
    <hyperlink ref="HR88" r:id="rId834" location="gid=1252567251&amp;range=85:85" xr:uid="{00000000-0004-0000-0700-000044110000}"/>
    <hyperlink ref="HS88" r:id="rId835" location="gid=1252567251&amp;range=85:85" xr:uid="{00000000-0004-0000-0700-000045110000}"/>
    <hyperlink ref="HT88" r:id="rId836" location="gid=1252567251&amp;range=85:85" xr:uid="{00000000-0004-0000-0700-000046110000}"/>
    <hyperlink ref="BG89" r:id="rId837" location="gid=1258946380&amp;range=110:110" xr:uid="{00000000-0004-0000-0700-000047110000}"/>
    <hyperlink ref="HX89" r:id="rId838" location="gid=1258946380&amp;range=259:259" xr:uid="{00000000-0004-0000-0700-000048110000}"/>
    <hyperlink ref="BD90" r:id="rId839" location="gid=1258946380&amp;range=110:110" xr:uid="{00000000-0004-0000-0700-000049110000}"/>
    <hyperlink ref="BE90" r:id="rId840" location="gid=1258946380&amp;range=110:110" xr:uid="{00000000-0004-0000-0700-00004A110000}"/>
    <hyperlink ref="BP90" location="null!20:20" display="[PNS]_MB JCB Hi ShopeeFood_Mar" xr:uid="{00000000-0004-0000-0700-00004B110000}"/>
    <hyperlink ref="BQ90" location="null!20:20" display="[PNS]_MB JCB Hi ShopeeFood_Mar" xr:uid="{00000000-0004-0000-0700-00004C110000}"/>
    <hyperlink ref="BR90" location="null!20:20" display="[PNS]_MB JCB Hi ShopeeFood_Mar" xr:uid="{00000000-0004-0000-0700-00004D110000}"/>
    <hyperlink ref="BS90" location="null!20:20" display="[PNS]_MB JCB Hi ShopeeFood_Mar_ALL" xr:uid="{00000000-0004-0000-0700-00004E110000}"/>
    <hyperlink ref="CF90" location="null!G201" display="[SJBP]_Highlands Coffee_-50k" xr:uid="{00000000-0004-0000-0700-00004F110000}"/>
    <hyperlink ref="CG90" location="null!G201" display="[SJBP]_Highlands Coffee_-50k" xr:uid="{00000000-0004-0000-0700-000050110000}"/>
    <hyperlink ref="CH90" location="null!G201" display="[SJBP]_Highlands Coffee_-50k" xr:uid="{00000000-0004-0000-0700-000051110000}"/>
    <hyperlink ref="CI90" location="null!G201" display="[SJBP]_Highlands Coffee_-50k 260106_Highlands Coffee_41 cities" xr:uid="{00000000-0004-0000-0700-000052110000}"/>
    <hyperlink ref="CR90" location="null!G175" display="[SJBP]_The Coffee House_1đ" xr:uid="{00000000-0004-0000-0700-000053110000}"/>
    <hyperlink ref="CS90" location="null!G175" display="[SJBP]_The Coffee House_1đ" xr:uid="{00000000-0004-0000-0700-000054110000}"/>
    <hyperlink ref="CU90" location="null!G175" display="[SJBP]_The Coffee House_1đ 251014_The Coffee House_8 cities" xr:uid="{00000000-0004-0000-0700-000055110000}"/>
    <hyperlink ref="DH90" location="null!G201" display="[SJBP]_Highlands Coffee_-50k" xr:uid="{00000000-0004-0000-0700-000056110000}"/>
    <hyperlink ref="DI90" location="null!G201" display="[SJBP]_Highlands Coffee_-50k" xr:uid="{00000000-0004-0000-0700-000057110000}"/>
    <hyperlink ref="DJ90" location="null!G201" display="[SJBP]_Highlands Coffee_-50k" xr:uid="{00000000-0004-0000-0700-000058110000}"/>
    <hyperlink ref="DK90" location="null!G201" display="[SJBP]_Highlands Coffee_-50k 260106_Highlands Coffee_41 cities" xr:uid="{00000000-0004-0000-0700-000059110000}"/>
    <hyperlink ref="DP90" location="null!205:205" display="[Combo 1]_Trung Nguyên - Việt Nam_Mar" xr:uid="{00000000-0004-0000-0700-00005A110000}"/>
    <hyperlink ref="EG90" location="null!G239" display="[VIP]_Cheese Coffee_BOGO_Apr" xr:uid="{00000000-0004-0000-0700-00005B110000}"/>
    <hyperlink ref="EH90" location="null!G239" display="[VIP]_Cheese Coffee_BOGO_Apr" xr:uid="{00000000-0004-0000-0700-00005C110000}"/>
    <hyperlink ref="EI90" location="null!G239" display="[VIP]_Cheese Coffee_BOGO_Apr" xr:uid="{00000000-0004-0000-0700-00005D110000}"/>
    <hyperlink ref="FI90" location="null!210:210" display="[PNS]_MB JCB Hi ShopeeFood_Apr" xr:uid="{00000000-0004-0000-0700-00005E110000}"/>
    <hyperlink ref="FJ90" location="null!210:210" display="[PNS]_MB JCB Hi ShopeeFood_Apr" xr:uid="{00000000-0004-0000-0700-00005F110000}"/>
    <hyperlink ref="FK90" location="null!210:210" display="[PNS]_MB JCB Hi ShopeeFood_Apr" xr:uid="{00000000-0004-0000-0700-000060110000}"/>
    <hyperlink ref="FL90" location="null!210:210" display="[PNS]_MB JCB Hi ShopeeFood_Apr_ALL" xr:uid="{00000000-0004-0000-0700-000061110000}"/>
    <hyperlink ref="FV90" location="null!G165" display="[VIP]_The Coffee House_13-15Apr" xr:uid="{00000000-0004-0000-0700-000062110000}"/>
    <hyperlink ref="GK90" location="null!G148" display="[VIP]_Cà Phê Muối Chú Long_Apr" xr:uid="{00000000-0004-0000-0700-000063110000}"/>
    <hyperlink ref="GL90" location="null!G148" display="[VIP]_Cà Phê Muối Chú Long_Apr" xr:uid="{00000000-0004-0000-0700-000064110000}"/>
    <hyperlink ref="GM90" location="null!G148" display="[VIP]_Cà Phê Muối Chú Long_Apr" xr:uid="{00000000-0004-0000-0700-000065110000}"/>
    <hyperlink ref="GN90" location="null!G148" display=" [VIP]_Cà Phê Muối Chú Long_Apr 260202_Cà Phê Muối Chú Long_16 cities" xr:uid="{00000000-0004-0000-0700-000066110000}"/>
    <hyperlink ref="HU90" r:id="rId841" location="gid=1258946380&amp;range=259:259" xr:uid="{00000000-0004-0000-0700-000067110000}"/>
    <hyperlink ref="HV90" r:id="rId842" location="gid=1258946380&amp;range=259:259" xr:uid="{00000000-0004-0000-0700-000068110000}"/>
    <hyperlink ref="AY91" location="null!64:64" display="[SuperVIP]_Cơm Thố Anh Nguyễn_11-15Mar 250421_Cơm Thố Anh Nguyễn_13 cities" xr:uid="{00000000-0004-0000-0700-000069110000}"/>
    <hyperlink ref="CY91" location="null!103:103" display="[SJBP]_Pizza Hut_Mar 260106_Pizza Hut_21 cities" xr:uid="{00000000-0004-0000-0700-00006A110000}"/>
    <hyperlink ref="DK91" location="null!60:60" display=" [SuperVIP]_Gà Rán KFC_4-29Mar 260106_Gà Rán KFC_31 cities" xr:uid="{00000000-0004-0000-0700-00006B110000}"/>
    <hyperlink ref="DO91" location="null!65:65" display="[VIP]_Cơm Thố Anh Nguyễn_16-29Mar 250421_Cơm Thố Anh Nguyễn_13 cities" xr:uid="{00000000-0004-0000-0700-00006C110000}"/>
    <hyperlink ref="FH91" location="null!183:183" display="[VIP]_Lotteria DI_6-9Apr 260116_Lotteria_41 cities" xr:uid="{00000000-0004-0000-0700-00006D110000}"/>
    <hyperlink ref="FT91" location="null!192:192" display="[SuperVIP]_McDonald's_10-12Apr 251025_McDonald's_7 cities" xr:uid="{00000000-0004-0000-0700-00006E110000}"/>
    <hyperlink ref="P92" location="null!60:60" display=" [SuperVIP]_Gà Rán KFC_4-29Mar" xr:uid="{00000000-0004-0000-0700-00006F110000}"/>
    <hyperlink ref="Q92" location="null!60:60" display=" [SuperVIP]_Gà Rán KFC_4-29Mar" xr:uid="{00000000-0004-0000-0700-000070110000}"/>
    <hyperlink ref="R92" location="null!60:60" display=" [SuperVIP]_Gà Rán KFC_4-29Mar" xr:uid="{00000000-0004-0000-0700-000071110000}"/>
    <hyperlink ref="S92" location="null!60:60" display=" [SuperVIP]_Gà Rán KFC_4-29Mar 260106_Gà Rán KFC_31 cities" xr:uid="{00000000-0004-0000-0700-000072110000}"/>
    <hyperlink ref="AV92" location="null!64:64" display="[SuperVIP]_Cơm Thố Anh Nguyễn_11-15Mar" xr:uid="{00000000-0004-0000-0700-000073110000}"/>
    <hyperlink ref="AW92" location="null!64:64" display="[SuperVIP]_Cơm Thố Anh Nguyễn_11-15Mar" xr:uid="{00000000-0004-0000-0700-000074110000}"/>
    <hyperlink ref="CB92" location="null!61:61" display="[VIP]_Gà Rán KFC_20-22Mar" xr:uid="{00000000-0004-0000-0700-000075110000}"/>
    <hyperlink ref="CC92" location="null!61:61" display="[VIP]_Gà Rán KFC_20-22Mar" xr:uid="{00000000-0004-0000-0700-000076110000}"/>
    <hyperlink ref="CD92" location="null!61:61" display="[VIP]_Gà Rán KFC_20-22Mar" xr:uid="{00000000-0004-0000-0700-000077110000}"/>
    <hyperlink ref="CE92" location="null!61:61" display="[VIP]_Gà Rán KFC_20-22Mar 260106_Gà Rán KFC_31 cities" xr:uid="{00000000-0004-0000-0700-000078110000}"/>
    <hyperlink ref="CJ92" location="null!61:61" display="[VIP]_Gà Rán KFC_20-22Mar" xr:uid="{00000000-0004-0000-0700-000079110000}"/>
    <hyperlink ref="CK92" location="null!61:61" display="[VIP]_Gà Rán KFC_20-22Mar" xr:uid="{00000000-0004-0000-0700-00007A110000}"/>
    <hyperlink ref="CL92" location="null!61:61" display="[VIP]_Gà Rán KFC_20-22Mar" xr:uid="{00000000-0004-0000-0700-00007B110000}"/>
    <hyperlink ref="CM92" location="null!61:61" display="[VIP]_Gà Rán KFC_20-22Mar 260106_Gà Rán KFC_31 cities" xr:uid="{00000000-0004-0000-0700-00007C110000}"/>
    <hyperlink ref="CN92" location="null!114:114" display="[Combo 3]_Bún Chả Hà Nội 1982_Mar" xr:uid="{00000000-0004-0000-0700-00007D110000}"/>
    <hyperlink ref="CR92" location="null!123:123" display="[Combo 2]_Hanuri - Món Ăn Hàn Quốc_Mar" xr:uid="{00000000-0004-0000-0700-00007E110000}"/>
    <hyperlink ref="CV92" location="null!103:103" display="[SJBP]_Pizza Hut_Mar" xr:uid="{00000000-0004-0000-0700-00007F110000}"/>
    <hyperlink ref="CW92" location="null!103:103" display="[SJBP]_Pizza Hut_Mar" xr:uid="{00000000-0004-0000-0700-000080110000}"/>
    <hyperlink ref="CX92" location="null!103:103" display="[SJBP]_Pizza Hut_Mar" xr:uid="{00000000-0004-0000-0700-000081110000}"/>
    <hyperlink ref="DD92" location="null!177:177" display="[Combo 1]_SOL_Mar" xr:uid="{00000000-0004-0000-0700-000082110000}"/>
    <hyperlink ref="DH92" location="null!60:60" display=" [SuperVIP]_Gà Rán KFC_4-29Mar" xr:uid="{00000000-0004-0000-0700-000083110000}"/>
    <hyperlink ref="DI92" location="null!60:60" display=" [SuperVIP]_Gà Rán KFC_4-29Mar" xr:uid="{00000000-0004-0000-0700-000084110000}"/>
    <hyperlink ref="DJ92" location="null!60:60" display=" [SuperVIP]_Gà Rán KFC_4-29Mar" xr:uid="{00000000-0004-0000-0700-000085110000}"/>
    <hyperlink ref="DL92" location="null!65:65" display="[VIP]_Cơm Thố Anh Nguyễn_16-29Mar" xr:uid="{00000000-0004-0000-0700-000086110000}"/>
    <hyperlink ref="DM92" location="null!65:65" display="[VIP]_Cơm Thố Anh Nguyễn_16-29Mar" xr:uid="{00000000-0004-0000-0700-000087110000}"/>
    <hyperlink ref="FE92" location="null!183:183" display="[VIP]_Lotteria DI_6-9Apr" xr:uid="{00000000-0004-0000-0700-000088110000}"/>
    <hyperlink ref="FF92" location="null!183:183" display="[VIP]_Lotteria DI_6-9Apr" xr:uid="{00000000-0004-0000-0700-000089110000}"/>
    <hyperlink ref="FG92" location="null!183:183" display="[VIP]_Lotteria DI_6-9Apr" xr:uid="{00000000-0004-0000-0700-00008A110000}"/>
    <hyperlink ref="FI92" location="null!214:214" display="[Combo 1]_Bún Bò 1991_Apr" xr:uid="{00000000-0004-0000-0700-00008B110000}"/>
    <hyperlink ref="FQ92" location="null!192:192" display="[SuperVIP]_McDonald's_10-12Apr" xr:uid="{00000000-0004-0000-0700-00008C110000}"/>
    <hyperlink ref="FR92" location="null!192:192" display="[SuperVIP]_McDonald's_10-12Apr" xr:uid="{00000000-0004-0000-0700-00008D110000}"/>
    <hyperlink ref="FS92" location="null!192:192" display="[SuperVIP]_McDonald's_10-12Apr" xr:uid="{00000000-0004-0000-0700-00008E110000}"/>
    <hyperlink ref="FY92" location="null!215:215" display="[Combo 3]_Bún Chả Hà Nội 1982_Apr" xr:uid="{00000000-0004-0000-0700-00008F110000}"/>
    <hyperlink ref="GF92" location="null!180:180" display="[SuperVIP]_Gà Rán KFC_3-16Apr 260106_Gà Rán KFC_31 cities" xr:uid="{00000000-0004-0000-0700-000090110000}"/>
    <hyperlink ref="GK92" location="null!154:154" display="[Combo 1]_Cơm Tấm Phúc Lộc Thọ_Apr" xr:uid="{00000000-0004-0000-0700-000091110000}"/>
    <hyperlink ref="GT92" location="null!243:243" display="[Combo 1]_KOMBO - Cơm Niêu Singapore_Apr" xr:uid="{00000000-0004-0000-0700-000092110000}"/>
    <hyperlink ref="DK93" location="null!9:9" display="[Combo 1]_Trà Sữa May Cha_Mar_BD,CT,AG,TG,BH,LA,KG,DL,Hue" xr:uid="{00000000-0004-0000-0700-000093110000}"/>
    <hyperlink ref="DW93" location="null!221:221" display="[Win 1]_Trà Sữa Mixue_Mar_260318_Trà sữa Mixue_30 cities" xr:uid="{00000000-0004-0000-0700-000094110000}"/>
    <hyperlink ref="GC93" location="null!180:180" display="[SuperVIP]_Gà Rán KFC_3-16Apr" xr:uid="{00000000-0004-0000-0700-000095110000}"/>
    <hyperlink ref="GD93" location="null!180:180" display="[SuperVIP]_Gà Rán KFC_3-16Apr" xr:uid="{00000000-0004-0000-0700-000096110000}"/>
    <hyperlink ref="GE93" location="null!180:180" display="[SuperVIP]_Gà Rán KFC_3-16Apr" xr:uid="{00000000-0004-0000-0700-000097110000}"/>
    <hyperlink ref="T94" location="null!90:90" display="[Combo 3]_Milo Dầm TUTIMI_Mar" xr:uid="{00000000-0004-0000-0700-000098110000}"/>
    <hyperlink ref="AJ94" location="null!91:91" display="[Combo 1]_Milo Dầm TUTIMI_Mar" xr:uid="{00000000-0004-0000-0700-000099110000}"/>
    <hyperlink ref="AR94" location="null!76:76" display="[Combo 1]_Rau Má Mix_Mar" xr:uid="{00000000-0004-0000-0700-00009A110000}"/>
    <hyperlink ref="AZ94" location="null!5:5" display="[Win 2]_Tocotoco_Mar" xr:uid="{00000000-0004-0000-0700-00009B110000}"/>
    <hyperlink ref="BA94" location="null!5:5" display="[Win 2]_Tocotoco_Mar" xr:uid="{00000000-0004-0000-0700-00009C110000}"/>
    <hyperlink ref="BL94" location="null!115:115" display="[Combo 1]_Bún Bò 1991_Mar" xr:uid="{00000000-0004-0000-0700-00009D110000}"/>
    <hyperlink ref="BP94" location="null!29:29" display="[Win 2]_ Trà Sữa Vietnam Airlines - AFT_Mar" xr:uid="{00000000-0004-0000-0700-00009E110000}"/>
    <hyperlink ref="BT94" location="null!9:9" display="[Combo 1]_Trà Sữa May Cha_Mar" xr:uid="{00000000-0004-0000-0700-00009F110000}"/>
    <hyperlink ref="BV94" location="null!9:9" display="[Combo 1]_Trà Sữa May Cha_Mar" xr:uid="{00000000-0004-0000-0700-0000A0110000}"/>
    <hyperlink ref="BW94" location="null!9:9" display="[Combo 1]_Trà Sữa May Cha_Mar_BD,CT,AG,TG,BH,LA,KG,DL,Hue" xr:uid="{00000000-0004-0000-0700-0000A1110000}"/>
    <hyperlink ref="CB94" location="null!78:78" display="[Win 1]_Olong Châu_Mar" xr:uid="{00000000-0004-0000-0700-0000A2110000}"/>
    <hyperlink ref="CF94" location="null!G43" display="[VIP]_Trà Sữa Sunday Basic_Mar" xr:uid="{00000000-0004-0000-0700-0000A3110000}"/>
    <hyperlink ref="CJ94" location="null!116:116" display="[Combo 1]_Bún Đậu Homemade_Mar" xr:uid="{00000000-0004-0000-0700-0000A4110000}"/>
    <hyperlink ref="CN94" location="null!213:213" display="[Combo 1]_Trà Hú_Mar" xr:uid="{00000000-0004-0000-0700-0000A5110000}"/>
    <hyperlink ref="CV94" location="null!6:6" display="[Win 1]_Tocotoco_Mar" xr:uid="{00000000-0004-0000-0700-0000A6110000}"/>
    <hyperlink ref="CW94" location="null!6:6" display="[Win 1]_Tocotoco_Mar" xr:uid="{00000000-0004-0000-0700-0000A7110000}"/>
    <hyperlink ref="CZ94" location="null!212:212" display="[Combo 1]_Hồng Trà Sữa Ba Cô Gái Tam Hảo_Mar" xr:uid="{00000000-0004-0000-0700-0000A8110000}"/>
    <hyperlink ref="DD94" location="null!122:122" display="[Combo 1]_Trà Sữa Dhi_Mar" xr:uid="{00000000-0004-0000-0700-0000A9110000}"/>
    <hyperlink ref="DH94" location="null!9:9" display="[Combo 1]_Trà Sữa May Cha_Mar" xr:uid="{00000000-0004-0000-0700-0000AA110000}"/>
    <hyperlink ref="DJ94" location="null!9:9" display="[Combo 1]_Trà Sữa May Cha_Mar" xr:uid="{00000000-0004-0000-0700-0000AB110000}"/>
    <hyperlink ref="DL94" location="null!205:205" display="[Combo 1]_Busan Korean Food_Mar" xr:uid="{00000000-0004-0000-0700-0000AC110000}"/>
    <hyperlink ref="DP94" location="null!126:126" display="[Combo 1]_Trà Sữa GMi - Coffee &amp; Tea_Mar" xr:uid="{00000000-0004-0000-0700-0000AD110000}"/>
    <hyperlink ref="DT94" location="null!221:221" display="[Win 1]_Trà Sữa Mixue_Mar" xr:uid="{00000000-0004-0000-0700-0000AE110000}"/>
    <hyperlink ref="DU94" location="null!221:221" display="[Win 1]_Trà Sữa Mixue_Mar" xr:uid="{00000000-0004-0000-0700-0000AF110000}"/>
    <hyperlink ref="DV94" location="null!221:221" display="[Win 1]_Trà Sữa Mixue_Mar" xr:uid="{00000000-0004-0000-0700-0000B0110000}"/>
    <hyperlink ref="DY94" location="null!207:207" display="[Combo 3]_Tháng 2 Cafe &amp; Trà_Mar" xr:uid="{00000000-0004-0000-0700-0000B1110000}"/>
    <hyperlink ref="EG94" location="null!G164" display="[SuperVIP]_The Coffee House_1-3Apr" xr:uid="{00000000-0004-0000-0700-0000B2110000}"/>
    <hyperlink ref="EH94" location="null!G164" display="[SuperVIP]_The Coffee House_1-3Apr" xr:uid="{00000000-0004-0000-0700-0000B3110000}"/>
    <hyperlink ref="EJ94" location="null!G164" display="[SuperVIP]_The Coffee House_1-3Apr 251014_The Coffee House_8 cities" xr:uid="{00000000-0004-0000-0700-0000B4110000}"/>
    <hyperlink ref="FA94" location="null!G151" display="[VIP]_Gong Cha_6-8Apr" xr:uid="{00000000-0004-0000-0700-0000B5110000}"/>
    <hyperlink ref="FB94" location="null!G151" display="[VIP]_Gong Cha_6-8Apr" xr:uid="{00000000-0004-0000-0700-0000B6110000}"/>
    <hyperlink ref="FD94" location="null!G151" display="[VIP]_Gong Cha_6-8Apr 260109_Gong Cha_7 cities" xr:uid="{00000000-0004-0000-0700-0000B7110000}"/>
    <hyperlink ref="FQ94" location="null!246:246" display="[Combo Custom]_Milo Dầm TUTIMI_Apr.1" xr:uid="{00000000-0004-0000-0700-0000B8110000}"/>
    <hyperlink ref="GG94" location="null!218:218" display="[Combo 1]_Kem Bơ - Trái Cây Tô &amp; Ăn Vặt_Apr" xr:uid="{00000000-0004-0000-0700-0000B9110000}"/>
    <hyperlink ref="HE94" location="null!G152" display="[VIP]_Gong Cha_20-22Apr" xr:uid="{00000000-0004-0000-0700-0000BA110000}"/>
    <hyperlink ref="HF94" location="null!G152" display="[VIP]_Gong Cha_20-22Apr" xr:uid="{00000000-0004-0000-0700-0000BB110000}"/>
    <hyperlink ref="HH94" location="null!G152" display="[VIP]_Gong Cha_20-22Apr  260109_Gong Cha_7 cities" xr:uid="{00000000-0004-0000-0700-0000BC110000}"/>
    <hyperlink ref="HI94" location="null!174:174" display="[Combo 1]_Olong Châu_Apr" xr:uid="{00000000-0004-0000-0700-0000BD110000}"/>
    <hyperlink ref="HJ94" location="null!255:255" display="[Combo 1]_The Alley_Apr" xr:uid="{00000000-0004-0000-0700-0000BE110000}"/>
    <hyperlink ref="HM94" location="null!171:171" display="[Combo 1]_Rau Má Mix_Apr" xr:uid="{00000000-0004-0000-0700-0000BF110000}"/>
    <hyperlink ref="HQ94" location="null!G147" display="[VIP]_Trà Sữa Sunday Basic_Apr" xr:uid="{00000000-0004-0000-0700-0000C0110000}"/>
    <hyperlink ref="CM95" location="null!8:8" display="[Win 1]_Trà Sữa May Cha_Mar_BD,CT,AG,TG,BH,LA,KG,DL,Hue" xr:uid="{00000000-0004-0000-0700-0000C1110000}"/>
    <hyperlink ref="CY95" location="null!136:136" display="[Win 2]_Trà Sữa Sunday Basic_Mar_BD,BH" xr:uid="{00000000-0004-0000-0700-0000C2110000}"/>
    <hyperlink ref="EB95" location="null!202:202" display="[Combo 1]_Trà Sữa May Cha_Apr.50%_BD,CT,AG,TG,BH,LA,KG,DL,Hue" xr:uid="{00000000-0004-0000-0700-0000C3110000}"/>
    <hyperlink ref="HT95" location="null!204:204" display="[Win 1]_Trà Sữa May Cha_Apr_BD,CT,AG,TG,BH,LA,KG,DL,Hue" xr:uid="{00000000-0004-0000-0700-0000C4110000}"/>
    <hyperlink ref="F96" location="null!10:10" display="[Combo 1]_Trà Sữa May Cha_Mar" xr:uid="{00000000-0004-0000-0700-0000C5110000}"/>
    <hyperlink ref="G96" location="null!10:10" display="[Combo 1]_Trà Sữa May Cha_Mar_BD,BH,CT, Hue, DL" xr:uid="{00000000-0004-0000-0700-0000C6110000}"/>
    <hyperlink ref="P96" location="null!76:76" display="[Combo 1]_Rau Má Mix_Mar" xr:uid="{00000000-0004-0000-0700-0000C7110000}"/>
    <hyperlink ref="Y96" location="null!87:87" display="[Win 2]_The Alley_Mar" xr:uid="{00000000-0004-0000-0700-0000C8110000}"/>
    <hyperlink ref="AB96" location="null!92:92" display="[Combo 1]_Trà Sữa Sekai_Mar" xr:uid="{00000000-0004-0000-0700-0000C9110000}"/>
    <hyperlink ref="AC96" location="null!97:97" display="[Combo 1]_Trà Sữa Winggo - Trà Sữa Kem Trứng Nướng, Trà Hoa Quả &amp; Matcha_Mar" xr:uid="{00000000-0004-0000-0700-0000CA110000}"/>
    <hyperlink ref="AN96" location="null!118:118" display="[Combo 1]_Kem Bơ - Trái Cây Tô &amp; Ăn Vặt_Mar" xr:uid="{00000000-0004-0000-0700-0000CB110000}"/>
    <hyperlink ref="AR96" location="null!79:79" display="[Combo 1]_Olong Châu_Mar" xr:uid="{00000000-0004-0000-0700-0000CC110000}"/>
    <hyperlink ref="AV96" location="null!119:119" display="[Combo 2]_Kem Bơ - Trái Cây Tô &amp; Ăn Vặt_Mar" xr:uid="{00000000-0004-0000-0700-0000CD110000}"/>
    <hyperlink ref="AW96" location="null!7:7" display="[Combo 1]_Ding Tea_Mar" xr:uid="{00000000-0004-0000-0700-0000CE110000}"/>
    <hyperlink ref="BB96" location="null!11:11" display="[Combo 1]_Trà Sữa May Cha_Mar" xr:uid="{00000000-0004-0000-0700-0000CF110000}"/>
    <hyperlink ref="BC96" location="null!11:11" display="[Combo 1]_Trà Sữa May Cha_Mar_BD,BH,CT,Hue,DL" xr:uid="{00000000-0004-0000-0700-0000D0110000}"/>
    <hyperlink ref="BU96" location="null!88:88" display="[Combo 1]_The Alley_Mar" xr:uid="{00000000-0004-0000-0700-0000D1110000}"/>
    <hyperlink ref="BY96" location="null!7:7" display="[Combo 1]_Ding Tea_Mar" xr:uid="{00000000-0004-0000-0700-0000D2110000}"/>
    <hyperlink ref="CB96" location="null!12:12" display="[Combo 3]_Phê La_Mar" xr:uid="{00000000-0004-0000-0700-0000D3110000}"/>
    <hyperlink ref="CC96" location="null!121:121" display="[Win 1]_LaBoong - Trà Ô Long Làng LaBoong_Mar" xr:uid="{00000000-0004-0000-0700-0000D4110000}"/>
    <hyperlink ref="CF96" location="null!113:113" display="[Combo 2]_Milo Dầm TUTIMI_Mar" xr:uid="{00000000-0004-0000-0700-0000D5110000}"/>
    <hyperlink ref="CJ96" location="null!8:8" display="[Win 1]_Trà Sữa May Cha_Mar" xr:uid="{00000000-0004-0000-0700-0000D6110000}"/>
    <hyperlink ref="CL96" location="null!8:8" display="[Win 1]_Trà Sữa May Cha_Mar" xr:uid="{00000000-0004-0000-0700-0000D7110000}"/>
    <hyperlink ref="CN96" location="null!128:128" display="[Win 1]_Trà Sữa Sunday Basic_Mar.1K" xr:uid="{00000000-0004-0000-0700-0000D8110000}"/>
    <hyperlink ref="CR96" location="null!112:112" display="[Combo 1]_Matcha Vibe - Tiệm Trà Nhật Bản_Mar" xr:uid="{00000000-0004-0000-0700-0000D9110000}"/>
    <hyperlink ref="CW96" location="null!89:89" display="[Win 1]_The Alley_Mar" xr:uid="{00000000-0004-0000-0700-0000DA110000}"/>
    <hyperlink ref="CZ96" location="null!75:75" display="[Win 1]_Rau Má Mix_Mar" xr:uid="{00000000-0004-0000-0700-0000DB110000}"/>
    <hyperlink ref="DD96" location="null!127:127" display="[Win 3]_ Trà Sữa Vietnam Airlines - AFT_Mar" xr:uid="{00000000-0004-0000-0700-0000DC110000}"/>
    <hyperlink ref="DL96" location="null!93:93" display="[Combo 2]_Trà Sữa Sekai_Mar" xr:uid="{00000000-0004-0000-0700-0000DD110000}"/>
    <hyperlink ref="DT96" location="null!129:129" display="[Win 1]_Trà Sữa Sunday Basic_Mar.M1T1" xr:uid="{00000000-0004-0000-0700-0000DE110000}"/>
    <hyperlink ref="DY96" location="null!202:202" display="[Combo 1]_Trà Sữa May Cha_Apr.50%" xr:uid="{00000000-0004-0000-0700-0000DF110000}"/>
    <hyperlink ref="EA96" location="null!202:202" display="[Combo 1]_Trà Sữa May Cha_Apr.50%" xr:uid="{00000000-0004-0000-0700-0000E0110000}"/>
    <hyperlink ref="EC96" location="null!171:171" display="[Combo 1]_Rau Má Mix_Apr" xr:uid="{00000000-0004-0000-0700-0000E1110000}"/>
    <hyperlink ref="EO96" location="null!G143" display="[SuperVIP]_Trà Sữa May Cha_Apr" xr:uid="{00000000-0004-0000-0700-0000E2110000}"/>
    <hyperlink ref="EQ96" location="null!G143" display="[SuperVIP]_Trà Sữa May Cha_Apr" xr:uid="{00000000-0004-0000-0700-0000E3110000}"/>
    <hyperlink ref="ER96" location="null!G143" display="[SuperVIP]_Trà Sữa May Cha_Apr 260106_Trà Sữa May Cha_9 cities" xr:uid="{00000000-0004-0000-0700-0000E4110000}"/>
    <hyperlink ref="ES96" location="null!218:218" display="[Combo 1]_Kem Bơ - Trái Cây Tô &amp; Ăn Vặt_Apr" xr:uid="{00000000-0004-0000-0700-0000E5110000}"/>
    <hyperlink ref="EW96" location="null!257:257" display="[Win 1]_Trà Sữa Sunday Basic_Apr.05" xr:uid="{00000000-0004-0000-0700-0000E6110000}"/>
    <hyperlink ref="EX96" location="null!199:199" display="[Combo 1]_Ding Tea_Apr" xr:uid="{00000000-0004-0000-0700-0000E7110000}"/>
    <hyperlink ref="FA96" location="null!173:173" display="[Win 1]_Olong Châu_Apr" xr:uid="{00000000-0004-0000-0700-0000E8110000}"/>
    <hyperlink ref="FE96" location="null!200:200" display="[Combo 3]_Phê La_Apr" xr:uid="{00000000-0004-0000-0700-0000E9110000}"/>
    <hyperlink ref="FF96" location="null!253:253" display="[Win 2]_The Alley_Apr" xr:uid="{00000000-0004-0000-0700-0000EA110000}"/>
    <hyperlink ref="FI96" location="null!218:218" display="[Combo 1]_Kem Bơ - Trái Cây Tô &amp; Ăn Vặt_Apr" xr:uid="{00000000-0004-0000-0700-0000EB110000}"/>
    <hyperlink ref="FM96" location="null!231:231" display="[Win 2]_Tocotoco_Apr" xr:uid="{00000000-0004-0000-0700-0000EC110000}"/>
    <hyperlink ref="FN96" location="null!231:231" display="[Win 2]_Tocotoco_Apr" xr:uid="{00000000-0004-0000-0700-0000ED110000}"/>
    <hyperlink ref="FU96" location="null!250:250" display="[Combo Custom]_Trà Sữa Sekai_Apr.3" xr:uid="{00000000-0004-0000-0700-0000EE110000}"/>
    <hyperlink ref="FY96" location="null!218:218" display="[Combo 1]_Kem Bơ - Trái Cây Tô &amp; Ăn Vặt_Apr" xr:uid="{00000000-0004-0000-0700-0000EF110000}"/>
    <hyperlink ref="FZ96" location="null!233:233" display="[Combo 1]_Matcha Vibe - Tiệm Trà Nhật Bản_Apr" xr:uid="{00000000-0004-0000-0700-0000F0110000}"/>
    <hyperlink ref="GG96" location="null!174:174" display="[Combo 1]_Olong Châu_Apr" xr:uid="{00000000-0004-0000-0700-0000F1110000}"/>
    <hyperlink ref="GH96" location="null!254:254" display="[Win 1]_The Alley_Apr" xr:uid="{00000000-0004-0000-0700-0000F2110000}"/>
    <hyperlink ref="GK96" location="null!172:172" display="[Win 1]_Rau Má Mix_Apr" xr:uid="{00000000-0004-0000-0700-0000F3110000}"/>
    <hyperlink ref="HB96" location="null!199:199" display="[Combo 1]_Ding Tea_Apr" xr:uid="{00000000-0004-0000-0700-0000F4110000}"/>
    <hyperlink ref="HE96" location="null!171:171" display="[Combo 1]_Rau Má Mix_Apr" xr:uid="{00000000-0004-0000-0700-0000F5110000}"/>
    <hyperlink ref="HI96" location="null!219:219" display="[Combo 2]_Kem Bơ - Trái Cây Tô &amp; Ăn Vặt_Apr" xr:uid="{00000000-0004-0000-0700-0000F6110000}"/>
    <hyperlink ref="HJ96" location="null!256:256" display="[Win 1]_LaBoong - Trà Ô Long Làng LaBoong_Apr" xr:uid="{00000000-0004-0000-0700-0000F7110000}"/>
    <hyperlink ref="HM96" location="null!232:232" display="[Win 1]_Tocotoco_Apr" xr:uid="{00000000-0004-0000-0700-0000F8110000}"/>
    <hyperlink ref="HN96" location="null!232:232" display="[Win 1]_Tocotoco_Apr" xr:uid="{00000000-0004-0000-0700-0000F9110000}"/>
    <hyperlink ref="HQ96" location="null!204:204" display="[Win 1]_Trà Sữa May Cha_Apr" xr:uid="{00000000-0004-0000-0700-0000FA110000}"/>
    <hyperlink ref="HR96" location="null!234:234" display="[Combo 1]_Trà Sữa Winggo - Trà Sữa Kem Trứng Nướng, Trà Hoa Quả &amp; Matcha_Apr" xr:uid="{00000000-0004-0000-0700-0000FB110000}"/>
    <hyperlink ref="HS96" location="null!204:204" display="[Win 1]_Trà Sữa May Cha_Apr" xr:uid="{00000000-0004-0000-0700-0000FC110000}"/>
    <hyperlink ref="IC96" location="null!203:203" display="[Combo 1]_Trà Sữa May Cha_Apr.30%" xr:uid="{00000000-0004-0000-0700-0000FD110000}"/>
    <hyperlink ref="BS97" location="null!65:65" display="[VIP]_Cơm Thố Anh Nguyễn_16-29Mar 250421_Cơm Thố Anh Nguyễn_13 cities" xr:uid="{00000000-0004-0000-0700-0000FE110000}"/>
    <hyperlink ref="CE97" location="null!24:24" display="[PNS]_Coke_International Cuisine_Mar_HP, KH, CT" xr:uid="{00000000-0004-0000-0700-0000FF110000}"/>
    <hyperlink ref="CI97" r:id="rId843" location="gid=1258946380&amp;range=106:106" xr:uid="{00000000-0004-0000-0700-000000120000}"/>
    <hyperlink ref="DG97" location="null!25:25" display="[PNS]_Coke_Vietnam Cuisine _Mar_HP, KH, CT" xr:uid="{00000000-0004-0000-0700-000001120000}"/>
    <hyperlink ref="EJ97" location="null!195:195" display="[VIP]_Cơm Thố Anh Nguyễn_1-19Apr 250421_Cơm Thố Anh Nguyễn_13 cities" xr:uid="{00000000-0004-0000-0700-000002120000}"/>
    <hyperlink ref="ER97" location="null!186:186" display="[SuperVIP]_Gà Rán Popeyes_1-5Apr 241231_Gà Rán Popeyes_9 cities" xr:uid="{00000000-0004-0000-0700-000003120000}"/>
    <hyperlink ref="FH97" location="null!195:195" display="[VIP]_Cơm Thố Anh Nguyễn_1-19Apr 250421_Cơm Thố Anh Nguyễn_13 cities" xr:uid="{00000000-0004-0000-0700-000004120000}"/>
    <hyperlink ref="GJ97" r:id="rId844" location="gid=1258946380&amp;range=237:237" xr:uid="{00000000-0004-0000-0700-000005120000}"/>
    <hyperlink ref="HX97" r:id="rId845" location="gid=1258946380&amp;range=238:238" xr:uid="{00000000-0004-0000-0700-000006120000}"/>
    <hyperlink ref="T98" location="null!60:60" display=" [SuperVIP]_Gà Rán KFC_4-29Mar" xr:uid="{00000000-0004-0000-0700-000007120000}"/>
    <hyperlink ref="U98" location="null!60:60" display=" [SuperVIP]_Gà Rán KFC_4-29Mar" xr:uid="{00000000-0004-0000-0700-000008120000}"/>
    <hyperlink ref="V98" location="null!60:60" display=" [SuperVIP]_Gà Rán KFC_4-29Mar" xr:uid="{00000000-0004-0000-0700-000009120000}"/>
    <hyperlink ref="W98" location="null!60:60" display=" [SuperVIP]_Gà Rán KFC_4-29Mar 260106_Gà Rán KFC_31 cities" xr:uid="{00000000-0004-0000-0700-00000A120000}"/>
    <hyperlink ref="X98" location="null!22:22" display="[PNS]_Coke_Chicken Fast Food_Mar" xr:uid="{00000000-0004-0000-0700-00000B120000}"/>
    <hyperlink ref="Y98" location="null!22:22" display="[PNS]_Coke_Chicken Fast Food_Mar" xr:uid="{00000000-0004-0000-0700-00000C120000}"/>
    <hyperlink ref="Z98" location="null!22:22" display="[PNS]_Coke_Chicken Fast Food_Mar" xr:uid="{00000000-0004-0000-0700-00000D120000}"/>
    <hyperlink ref="AA98" location="null!22:22" display="[PNS]_Coke_Chicken Fast Food_Mar_HP, KH, CT" xr:uid="{00000000-0004-0000-0700-00000E120000}"/>
    <hyperlink ref="AN98" location="null!86:86" display="[Combo 1]_Al Fresco's_Mar" xr:uid="{00000000-0004-0000-0700-00000F120000}"/>
    <hyperlink ref="AV98" location="null!99:99" display="[Combo 2]_CÁI LÒ NƯỚNG_Mar" xr:uid="{00000000-0004-0000-0700-000010120000}"/>
    <hyperlink ref="AZ98" location="null!23:23" display="[PNS]_Coke_BBQ Grill_Mar" xr:uid="{00000000-0004-0000-0700-000011120000}"/>
    <hyperlink ref="BA98" location="null!23:23" display="[PNS]_Coke_BBQ Grill_Mar" xr:uid="{00000000-0004-0000-0700-000012120000}"/>
    <hyperlink ref="BB98" location="null!23:23" display="[PNS]_Coke_BBQ Grill_Mar" xr:uid="{00000000-0004-0000-0700-000013120000}"/>
    <hyperlink ref="BC98" location="null!23:23" display="[PNS]_Coke_BBQ Grill_Mar_HP, KH, CT" xr:uid="{00000000-0004-0000-0700-000014120000}"/>
    <hyperlink ref="BD98" location="null!63:63" display="[SuperVIP]_Gà Rán Popeyes_13-15Mar" xr:uid="{00000000-0004-0000-0700-000015120000}"/>
    <hyperlink ref="BE98" location="null!63:63" display="[SuperVIP]_Gà Rán Popeyes_13-15Mar" xr:uid="{00000000-0004-0000-0700-000016120000}"/>
    <hyperlink ref="BF98" location="null!63:63" display="[SuperVIP]_Gà Rán Popeyes_13-15Mar" xr:uid="{00000000-0004-0000-0700-000017120000}"/>
    <hyperlink ref="BG98" location="null!63:63" display="[SuperVIP]_Gà Rán Popeyes_13-15Mar 241231_Gà Rán Popeyes_9 cities" xr:uid="{00000000-0004-0000-0700-000018120000}"/>
    <hyperlink ref="BL98" r:id="rId846" location="gid=1258946380&amp;range=105:105" xr:uid="{00000000-0004-0000-0700-000019120000}"/>
    <hyperlink ref="BM98" r:id="rId847" location="gid=1258946380&amp;range=105:105" xr:uid="{00000000-0004-0000-0700-00001A120000}"/>
    <hyperlink ref="BN98" r:id="rId848" location="gid=1258946380&amp;range=105:105" xr:uid="{00000000-0004-0000-0700-00001B120000}"/>
    <hyperlink ref="BO98" r:id="rId849" location="gid=1258946380&amp;range=105:105" xr:uid="{00000000-0004-0000-0700-00001C120000}"/>
    <hyperlink ref="BP98" location="null!65:65" display="[VIP]_Cơm Thố Anh Nguyễn_16-29Mar" xr:uid="{00000000-0004-0000-0700-00001D120000}"/>
    <hyperlink ref="BQ98" location="null!65:65" display="[VIP]_Cơm Thố Anh Nguyễn_16-29Mar" xr:uid="{00000000-0004-0000-0700-00001E120000}"/>
    <hyperlink ref="CB98" location="null!24:24" display="[PNS]_Coke_International Cuisine_Mar" xr:uid="{00000000-0004-0000-0700-00001F120000}"/>
    <hyperlink ref="CC98" location="null!24:24" display="[PNS]_Coke_International Cuisine_Mar" xr:uid="{00000000-0004-0000-0700-000020120000}"/>
    <hyperlink ref="CD98" location="null!24:24" display="[PNS]_Coke_International Cuisine_Mar" xr:uid="{00000000-0004-0000-0700-000021120000}"/>
    <hyperlink ref="CF98" r:id="rId850" location="gid=1258946380&amp;range=106:106" xr:uid="{00000000-0004-0000-0700-000022120000}"/>
    <hyperlink ref="CG98" r:id="rId851" location="gid=1258946380&amp;range=106:106" xr:uid="{00000000-0004-0000-0700-000023120000}"/>
    <hyperlink ref="CH98" r:id="rId852" location="gid=1258946380&amp;range=106:106" xr:uid="{00000000-0004-0000-0700-000024120000}"/>
    <hyperlink ref="CO98" location="null!141:141" display="[VIP]_Cơm Tấm Phúc Lộc Thọ_Mar" xr:uid="{00000000-0004-0000-0700-000025120000}"/>
    <hyperlink ref="CV98" location="null!142:142" display="[Combo 1]_Bánh Mì Bà Huynh - Cống Quỳnh_Mar" xr:uid="{00000000-0004-0000-0700-000026120000}"/>
    <hyperlink ref="DA98" location="null!124:124" display="[Combo 1]_Guu Chicken - Gà Rán &amp; Cơm Gà_Mar" xr:uid="{00000000-0004-0000-0700-000027120000}"/>
    <hyperlink ref="DD98" location="null!25:25" display="[PNS]_Coke_Vietnam Cuisine _Mar" xr:uid="{00000000-0004-0000-0700-000028120000}"/>
    <hyperlink ref="DE98" location="null!25:25" display="[PNS]_Coke_Vietnam Cuisine _Mar" xr:uid="{00000000-0004-0000-0700-000029120000}"/>
    <hyperlink ref="DF98" location="null!25:25" display="[PNS]_Coke_Vietnam Cuisine _Mar" xr:uid="{00000000-0004-0000-0700-00002A120000}"/>
    <hyperlink ref="EG98" location="null!195:195" display="[VIP]_Cơm Thố Anh Nguyễn_1-19Apr" xr:uid="{00000000-0004-0000-0700-00002B120000}"/>
    <hyperlink ref="EH98" location="null!195:195" display="[VIP]_Cơm Thố Anh Nguyễn_1-19Apr" xr:uid="{00000000-0004-0000-0700-00002C120000}"/>
    <hyperlink ref="EO98" location="null!186:186" display="[SuperVIP]_Gà Rán Popeyes_1-5Apr" xr:uid="{00000000-0004-0000-0700-00002D120000}"/>
    <hyperlink ref="EP98" location="null!186:186" display="[SuperVIP]_Gà Rán Popeyes_1-5Apr" xr:uid="{00000000-0004-0000-0700-00002E120000}"/>
    <hyperlink ref="EQ98" location="null!186:186" display="[SuperVIP]_Gà Rán Popeyes_1-5Apr" xr:uid="{00000000-0004-0000-0700-00002F120000}"/>
    <hyperlink ref="FE98" location="null!195:195" display="[VIP]_Cơm Thố Anh Nguyễn_1-19Apr" xr:uid="{00000000-0004-0000-0700-000030120000}"/>
    <hyperlink ref="FF98" location="null!195:195" display="[VIP]_Cơm Thố Anh Nguyễn_1-19Apr" xr:uid="{00000000-0004-0000-0700-000031120000}"/>
    <hyperlink ref="GG98" r:id="rId853" location="gid=1258946380&amp;range=237:237" xr:uid="{00000000-0004-0000-0700-000032120000}"/>
    <hyperlink ref="GH98" r:id="rId854" location="gid=1258946380&amp;range=237:237" xr:uid="{00000000-0004-0000-0700-000033120000}"/>
    <hyperlink ref="GI98" r:id="rId855" location="gid=1258946380&amp;range=237:237" xr:uid="{00000000-0004-0000-0700-000034120000}"/>
    <hyperlink ref="HM98" location="null!258:258" display="[Combo 1]_Bánh Mì Bà Huynh - Cống Quỳnh_Apr" xr:uid="{00000000-0004-0000-0700-000035120000}"/>
    <hyperlink ref="HU98" r:id="rId856" location="gid=1258946380&amp;range=238:238" xr:uid="{00000000-0004-0000-0700-000036120000}"/>
    <hyperlink ref="HV98" r:id="rId857" location="gid=1258946380&amp;range=238:238" xr:uid="{00000000-0004-0000-0700-000037120000}"/>
    <hyperlink ref="HW98" r:id="rId858" location="gid=1258946380&amp;range=238:238" xr:uid="{00000000-0004-0000-0700-000038120000}"/>
    <hyperlink ref="AY99" location="null!82:82" display="[VIP]_Gà Rán Texas Chicken_Mar 250102_Gà Rán Texas Chicken_6 cities" xr:uid="{00000000-0004-0000-0700-000039120000}"/>
    <hyperlink ref="CI99" location="null!66:66" display="[SJBP]_Gà Rán Popeyes_Mar 241231_Gà Rán Popeyes_9 cities" xr:uid="{00000000-0004-0000-0700-00003A120000}"/>
    <hyperlink ref="CM99" location="null!G74" display="[VIP]_Pizza Hut_Mar 260106_Pizza Hut_21 citie" xr:uid="{00000000-0004-0000-0700-00003B120000}"/>
    <hyperlink ref="DW99" location="null!103:103" display="[SJBP]_Pizza Hut_Mar 260106_Pizza Hut_21 cities" xr:uid="{00000000-0004-0000-0700-00003C120000}"/>
    <hyperlink ref="EJ99" location="null!180:180" display="[SuperVIP]_Gà Rán KFC_3-16Apr 260106_Gà Rán KFC_31 cities" xr:uid="{00000000-0004-0000-0700-00003D120000}"/>
    <hyperlink ref="FL99" location="null!190:190" display="[SuperVIP]_Pizza Hut_10-26Apr 260106_Pizza Hut_21 cities" xr:uid="{00000000-0004-0000-0700-00003E120000}"/>
    <hyperlink ref="GF99" location="null!195:195" display="[VIP]_Cơm Thố Anh Nguyễn_1-19Apr 250421_Cơm Thố Anh Nguyễn_13 cities" xr:uid="{00000000-0004-0000-0700-00003F120000}"/>
    <hyperlink ref="GN99" location="null!193:193" display="[VIP]_McDonald's_17-19Apr 251025_McDonald's_7 cities" xr:uid="{00000000-0004-0000-0700-000040120000}"/>
    <hyperlink ref="HL99" location="null!184:184" display="[SuperVIP]_Lotteria DI_23-26Apr 260116_Lotteria_41 cities" xr:uid="{00000000-0004-0000-0700-000041120000}"/>
    <hyperlink ref="T100" location="null!30:30" display="[Combo 1]_Cơm Tấm Phúc Lộc Thọ_Mar" xr:uid="{00000000-0004-0000-0700-000042120000}"/>
    <hyperlink ref="AC100" location="null!27:27" display="[Combo 1]_Mokchang - Đồ Ăn Hàn Quốc_Mar.06" xr:uid="{00000000-0004-0000-0700-000043120000}"/>
    <hyperlink ref="AZ100" location="null!84:84" display="[Combo 1]_Sukiya - Cơm Bò Hầm &amp; Mì Ramen_Mar" xr:uid="{00000000-0004-0000-0700-000044120000}"/>
    <hyperlink ref="BA100" location="null!86:86" display="[Combo 1]_Al Fresco's_Mar" xr:uid="{00000000-0004-0000-0700-000045120000}"/>
    <hyperlink ref="BD100" location="null!31:31" display="[Combo 3]_Cơm Tấm Phúc Lộc Thọ_Mar" xr:uid="{00000000-0004-0000-0700-000046120000}"/>
    <hyperlink ref="CB100" location="null!32:32" display="[Win 1]_Cơm Tấm Phúc Lộc Thọ_Mar" xr:uid="{00000000-0004-0000-0700-000047120000}"/>
    <hyperlink ref="CG100" location="null!28:28" display="[Combo 1]_Mokchang - Đồ Ăn Hàn Quốc_Mar.21" xr:uid="{00000000-0004-0000-0700-000048120000}"/>
    <hyperlink ref="CH100" location="null!66:66" display="[SJBP]_Gà Rán Popeyes_Mar" xr:uid="{00000000-0004-0000-0700-000049120000}"/>
    <hyperlink ref="CJ100" location="null!G74" display="[VIP]_Pizza Hut_Mar" xr:uid="{00000000-0004-0000-0700-00004A120000}"/>
    <hyperlink ref="CK100" location="null!G74" display="[VIP]_Pizza Hut_Mar" xr:uid="{00000000-0004-0000-0700-00004B120000}"/>
    <hyperlink ref="CL100" location="null!G74" display="[VIP]_Pizza Hut_Mar" xr:uid="{00000000-0004-0000-0700-00004C120000}"/>
    <hyperlink ref="CZ100" location="null!118:118" display="[Combo 1]_Kem Bơ - Trái Cây Tô &amp; Ăn Vặt_Mar" xr:uid="{00000000-0004-0000-0700-00004D120000}"/>
    <hyperlink ref="DH100" location="null!117:117" display="[Combo 3]_Bún Đậu Homemade_Mar" xr:uid="{00000000-0004-0000-0700-00004E120000}"/>
    <hyperlink ref="DL100" location="null!33:33" display="[Win 2]_Cơm Tấm Phúc Lộc Thọ_Mar" xr:uid="{00000000-0004-0000-0700-00004F120000}"/>
    <hyperlink ref="DT100" location="null!103:103" display="[SJBP]_Pizza Hut_Mar" xr:uid="{00000000-0004-0000-0700-000050120000}"/>
    <hyperlink ref="DU100" location="null!103:103" display="[SJBP]_Pizza Hut_Mar" xr:uid="{00000000-0004-0000-0700-000051120000}"/>
    <hyperlink ref="DV100" location="null!103:103" display="[SJBP]_Pizza Hut_Mar" xr:uid="{00000000-0004-0000-0700-000052120000}"/>
    <hyperlink ref="EG100" location="null!180:180" display="[SuperVIP]_Gà Rán KFC_3-16Apr" xr:uid="{00000000-0004-0000-0700-000053120000}"/>
    <hyperlink ref="EH100" location="null!180:180" display="[SuperVIP]_Gà Rán KFC_3-16Apr" xr:uid="{00000000-0004-0000-0700-000054120000}"/>
    <hyperlink ref="EI100" location="null!180:180" display="[SuperVIP]_Gà Rán KFC_3-16Apr" xr:uid="{00000000-0004-0000-0700-000055120000}"/>
    <hyperlink ref="EO100" location="null!153:153" display="[Combo 3]_Cơm Tấm Phúc Lộc Thọ_Apr" xr:uid="{00000000-0004-0000-0700-000056120000}"/>
    <hyperlink ref="EP100" location="null!235:235" display="[Combo 1]_Mokchang - Đồ Ăn Hàn Quốc_Apr" xr:uid="{00000000-0004-0000-0700-000057120000}"/>
    <hyperlink ref="FE100" location="null!216:216" display="[Combo 1]_Sukiya - Cơm Bò Hầm &amp; Mì Ramen_Apr" xr:uid="{00000000-0004-0000-0700-000058120000}"/>
    <hyperlink ref="FI100" location="null!190:190" display="[SuperVIP]_Pizza Hut_10-26Apr" xr:uid="{00000000-0004-0000-0700-000059120000}"/>
    <hyperlink ref="FJ100" location="null!190:190" display="[SuperVIP]_Pizza Hut_10-26Apr" xr:uid="{00000000-0004-0000-0700-00005A120000}"/>
    <hyperlink ref="FK100" location="null!190:190" display="[SuperVIP]_Pizza Hut_10-26Apr" xr:uid="{00000000-0004-0000-0700-00005B120000}"/>
    <hyperlink ref="FM100" location="null!227:227" display="[Combo 1]_Bún Đậu Homemade_Apr" xr:uid="{00000000-0004-0000-0700-00005C120000}"/>
    <hyperlink ref="FQ100" location="null!155:155" display="[Win 2]_Cơm Tấm Phúc Lộc Thọ_Apr" xr:uid="{00000000-0004-0000-0700-00005D120000}"/>
    <hyperlink ref="GC100" location="null!195:195" display="[VIP]_Cơm Thố Anh Nguyễn_1-19Apr" xr:uid="{00000000-0004-0000-0700-00005E120000}"/>
    <hyperlink ref="GD100" location="null!195:195" display="[VIP]_Cơm Thố Anh Nguyễn_1-19Apr" xr:uid="{00000000-0004-0000-0700-00005F120000}"/>
    <hyperlink ref="GK100" location="null!193:193" display="[VIP]_McDonald's_17-19Apr" xr:uid="{00000000-0004-0000-0700-000060120000}"/>
    <hyperlink ref="GL100" location="null!193:193" display="[VIP]_McDonald's_17-19Apr" xr:uid="{00000000-0004-0000-0700-000061120000}"/>
    <hyperlink ref="GM100" location="null!193:193" display="[VIP]_McDonald's_17-19Apr" xr:uid="{00000000-0004-0000-0700-000062120000}"/>
    <hyperlink ref="GP100" location="null!236:236" display="[Combo 1]_Mokchang - Đồ Ăn Hàn Quốc_Apr" xr:uid="{00000000-0004-0000-0700-000063120000}"/>
    <hyperlink ref="GS100" location="null!228:228" display="[Combo 3]_Bún Đậu Homemade_Apr" xr:uid="{00000000-0004-0000-0700-000064120000}"/>
    <hyperlink ref="HI100" location="null!184:184" display="[SuperVIP]_Lotteria DI_23-26Apr" xr:uid="{00000000-0004-0000-0700-000065120000}"/>
    <hyperlink ref="HJ100" location="null!184:184" display="[SuperVIP]_Lotteria DI_23-26Apr" xr:uid="{00000000-0004-0000-0700-000066120000}"/>
    <hyperlink ref="HK100" location="null!184:184" display="[SuperVIP]_Lotteria DI_23-26Apr" xr:uid="{00000000-0004-0000-0700-000067120000}"/>
    <hyperlink ref="HU100" location="null!156:156" display="[Win 1]_Cơm Tấm Phúc Lộc Thọ_Apr" xr:uid="{00000000-0004-0000-0700-000068120000}"/>
    <hyperlink ref="EJ101" location="null!188:188" display="[VIP]_Domino's Pizza_3-5Apr 250116_Domino pizza_11 cities" xr:uid="{00000000-0004-0000-0700-000069120000}"/>
    <hyperlink ref="AN102" r:id="rId859" location="gid=1258946380&amp;range=107:107" xr:uid="{00000000-0004-0000-0700-00006A120000}"/>
    <hyperlink ref="BD102" location="null!G36" display="[SuperVIP]_Trà Sữa May Cha_Mar" xr:uid="{00000000-0004-0000-0700-00006B120000}"/>
    <hyperlink ref="BF102" location="null!G36" display="[SuperVIP]_Trà Sữa May Cha_Mar" xr:uid="{00000000-0004-0000-0700-00006C120000}"/>
    <hyperlink ref="BG102" location="null!G36" display="[SuperVIP]_Trà Sữa May Cha_Mar 260106_Trà Sữa May Cha_9 cities" xr:uid="{00000000-0004-0000-0700-00006D120000}"/>
    <hyperlink ref="BL102" location="null!118:118" display="[Combo 1]_Kem Bơ - Trái Cây Tô &amp; Ăn Vặt_Mar" xr:uid="{00000000-0004-0000-0700-00006E120000}"/>
    <hyperlink ref="CN102" location="null!118:118" display="[Combo 1]_Kem Bơ - Trái Cây Tô &amp; Ăn Vặt_Mar" xr:uid="{00000000-0004-0000-0700-00006F120000}"/>
    <hyperlink ref="EC102" location="null!249:249" display="[Combo Custom]_Trà Sữa Sekai_Apr.4" xr:uid="{00000000-0004-0000-0700-000070120000}"/>
    <hyperlink ref="EG102" location="null!188:188" display="[VIP]_Domino's Pizza_3-5Apr" xr:uid="{00000000-0004-0000-0700-000071120000}"/>
    <hyperlink ref="EH102" location="null!188:188" display="[VIP]_Domino's Pizza_3-5Apr" xr:uid="{00000000-0004-0000-0700-000072120000}"/>
    <hyperlink ref="EI102" location="null!188:188" display="[VIP]_Domino's Pizza_3-5Apr" xr:uid="{00000000-0004-0000-0700-000073120000}"/>
    <hyperlink ref="ES102" location="null!245:245" display="[Combo Custom]_Milo Dầm TUTIMI_Apr.6.03" xr:uid="{00000000-0004-0000-0700-000074120000}"/>
    <hyperlink ref="FI102" location="null!G143" display="[SuperVIP]_Trà Sữa May Cha_Apr " xr:uid="{00000000-0004-0000-0700-000075120000}"/>
    <hyperlink ref="FK102" location="null!G143" display="[SuperVIP]_Trà Sữa May Cha_Apr " xr:uid="{00000000-0004-0000-0700-000076120000}"/>
    <hyperlink ref="FL102" location="null!G143" display="[SuperVIP]_Trà Sữa May Cha_Apr  260106_Trà Sữa May Cha_9 cities" xr:uid="{00000000-0004-0000-0700-000077120000}"/>
    <hyperlink ref="FM102" location="null!G242" display="[VIP]_Trà sữa Mixue_Apr" xr:uid="{00000000-0004-0000-0700-000078120000}"/>
    <hyperlink ref="FN102" location="null!G242" display="[VIP]_Trà sữa Mixue_Apr" xr:uid="{00000000-0004-0000-0700-000079120000}"/>
    <hyperlink ref="FO102" location="null!G242" display="[VIP]_Trà sữa Mixue_Apr" xr:uid="{00000000-0004-0000-0700-00007A120000}"/>
    <hyperlink ref="FP102" location="null!G242" display="[VIP]_Trà sữa Mixue_Apr 260318_Trà sữa Mixue_30 cities" xr:uid="{00000000-0004-0000-0700-00007B120000}"/>
    <hyperlink ref="GK102" location="null!G146" display="[VIP]_Trà Sữa May Cha_Apr" xr:uid="{00000000-0004-0000-0700-00007C120000}"/>
    <hyperlink ref="GM102" location="null!G146" display="[VIP]_Trà Sữa May Cha_Apr" xr:uid="{00000000-0004-0000-0700-00007D120000}"/>
    <hyperlink ref="GN102" location="null!G146" display="[VIP]_Trà Sữa May Cha_Apr 260106_Trà Sữa May Cha_9 cities" xr:uid="{00000000-0004-0000-0700-00007E120000}"/>
    <hyperlink ref="HA102" location="null!179:179" display="[Combo 2]_Family Mart - Cửa Hàng Tiện Lợi_Apr" xr:uid="{00000000-0004-0000-0700-00007F120000}"/>
    <hyperlink ref="HU102" location="null!G242" display="[VIP]_Trà sữa Mixue_Apr" xr:uid="{00000000-0004-0000-0700-000080120000}"/>
    <hyperlink ref="HV102" location="null!G242" display="[VIP]_Trà sữa Mixue_Apr" xr:uid="{00000000-0004-0000-0700-000081120000}"/>
    <hyperlink ref="HW102" location="null!G242" display="[VIP]_Trà sữa Mixue_Apr" xr:uid="{00000000-0004-0000-0700-000082120000}"/>
    <hyperlink ref="HX102" location="null!G242" display="[VIP]_Trà sữa Mixue_Apr 260318_Trà sữa Mixue_30 cities" xr:uid="{00000000-0004-0000-0700-000083120000}"/>
    <hyperlink ref="AN103" location="null!25:26" display="[PLF CP]_SPL_Mar_Whitelist User " xr:uid="{00000000-0004-0000-0700-000084120000}"/>
    <hyperlink ref="AO103" location="null!25:26" display="[PLF CP]_SPL_Mar_Whitelist User " xr:uid="{00000000-0004-0000-0700-000085120000}"/>
    <hyperlink ref="AP103" location="null!25:26" display="[PLF CP]_SPL_Mar_Whitelist User " xr:uid="{00000000-0004-0000-0700-000086120000}"/>
    <hyperlink ref="AQ103" location="null!25:26" display="[PLF CP]_SPL_Mar_Whitelist User " xr:uid="{00000000-0004-0000-0700-000087120000}"/>
    <hyperlink ref="AR103" location="null!24:24" display="[PLF CP]_SPXI_Mar_Whitelist User" xr:uid="{00000000-0004-0000-0700-000088120000}"/>
    <hyperlink ref="AS103" location="null!24:24" display="[PLF CP]_SPXI_Mar_Whitelist User" xr:uid="{00000000-0004-0000-0700-000089120000}"/>
    <hyperlink ref="AT103" location="null!24:24" display="[PLF CP]_SPXI_Mar_Whitelist User" xr:uid="{00000000-0004-0000-0700-00008A120000}"/>
    <hyperlink ref="AU103" location="null!24:24" display="[PLF CP]_SPXI_Mar_Whitelist User" xr:uid="{00000000-0004-0000-0700-00008B120000}"/>
    <hyperlink ref="CV103" location="null!25:26" display="[PLF CP]_SPL_Mar_Whitelist User " xr:uid="{00000000-0004-0000-0700-00008C120000}"/>
    <hyperlink ref="CW103" location="null!25:26" display="[PLF CP]_SPL_Mar_Whitelist User " xr:uid="{00000000-0004-0000-0700-00008D120000}"/>
    <hyperlink ref="CX103" location="null!25:26" display="[PLF CP]_SPL_Mar_Whitelist User " xr:uid="{00000000-0004-0000-0700-00008E120000}"/>
    <hyperlink ref="CY103" location="null!25:26" display="[PLF CP]_SPL_Mar_Whitelist User " xr:uid="{00000000-0004-0000-0700-00008F120000}"/>
    <hyperlink ref="AZ104" r:id="rId860" location="gid=1252567251&amp;range=14:14" xr:uid="{00000000-0004-0000-0700-000090120000}"/>
    <hyperlink ref="BA104" r:id="rId861" location="gid=1252567251&amp;range=14:14" xr:uid="{00000000-0004-0000-0700-000091120000}"/>
    <hyperlink ref="BB104" r:id="rId862" location="gid=1252567251&amp;range=14:14" xr:uid="{00000000-0004-0000-0700-000092120000}"/>
    <hyperlink ref="BC104" r:id="rId863" location="gid=1252567251&amp;range=14:14" xr:uid="{00000000-0004-0000-0700-000093120000}"/>
    <hyperlink ref="CB104" r:id="rId864" location="gid=1252567251&amp;range=15:15" xr:uid="{00000000-0004-0000-0700-000094120000}"/>
    <hyperlink ref="CC104" r:id="rId865" location="gid=1252567251&amp;range=15:15" xr:uid="{00000000-0004-0000-0700-000095120000}"/>
    <hyperlink ref="CD104" r:id="rId866" location="gid=1252567251&amp;range=15:15" xr:uid="{00000000-0004-0000-0700-000096120000}"/>
    <hyperlink ref="CE104" r:id="rId867" location="gid=1252567251&amp;range=15:15" xr:uid="{00000000-0004-0000-0700-000097120000}"/>
    <hyperlink ref="DD104" r:id="rId868" location="gid=1252567251&amp;range=14:14" xr:uid="{00000000-0004-0000-0700-000098120000}"/>
    <hyperlink ref="DE104" r:id="rId869" location="gid=1252567251&amp;range=14:14" xr:uid="{00000000-0004-0000-0700-000099120000}"/>
    <hyperlink ref="DF104" r:id="rId870" location="gid=1252567251&amp;range=14:14" xr:uid="{00000000-0004-0000-0700-00009A120000}"/>
    <hyperlink ref="DG104" r:id="rId871" location="gid=1252567251&amp;range=14:14" xr:uid="{00000000-0004-0000-0700-00009B120000}"/>
    <hyperlink ref="EG104" r:id="rId872" location="gid=1258946380&amp;range=178:178" xr:uid="{00000000-0004-0000-0700-00009C120000}"/>
    <hyperlink ref="AB107" r:id="rId873" location="gid=1252567251&amp;range=35:35" xr:uid="{00000000-0004-0000-0700-00009D120000}"/>
    <hyperlink ref="AC107" r:id="rId874" location="gid=1252567251&amp;range=35:35" xr:uid="{00000000-0004-0000-0700-00009E120000}"/>
    <hyperlink ref="AD107" r:id="rId875" location="gid=1252567251&amp;range=35:35" xr:uid="{00000000-0004-0000-0700-00009F120000}"/>
    <hyperlink ref="AE107" r:id="rId876" location="gid=1252567251&amp;range=35:35" xr:uid="{00000000-0004-0000-0700-0000A0120000}"/>
    <hyperlink ref="EG107" r:id="rId877" location="gid=1252567251&amp;range=84:84" xr:uid="{00000000-0004-0000-0700-0000A1120000}"/>
    <hyperlink ref="EH107" r:id="rId878" location="gid=1252567251&amp;range=84:84" xr:uid="{00000000-0004-0000-0700-0000A2120000}"/>
    <hyperlink ref="EI107" r:id="rId879" location="gid=1252567251&amp;range=84:84" xr:uid="{00000000-0004-0000-0700-0000A3120000}"/>
    <hyperlink ref="EJ107" r:id="rId880" location="gid=1252567251&amp;range=84:84" xr:uid="{00000000-0004-0000-0700-0000A4120000}"/>
    <hyperlink ref="D108" r:id="rId881" location="gid=1252567251&amp;range=32:32" xr:uid="{00000000-0004-0000-0700-0000A5120000}"/>
    <hyperlink ref="E108" r:id="rId882" location="gid=1252567251&amp;range=32:32" xr:uid="{00000000-0004-0000-0700-0000A6120000}"/>
    <hyperlink ref="F108" r:id="rId883" location="gid=1252567251&amp;range=32:32" xr:uid="{00000000-0004-0000-0700-0000A7120000}"/>
    <hyperlink ref="G108" r:id="rId884" location="gid=1252567251&amp;range=32:32" xr:uid="{00000000-0004-0000-0700-0000A8120000}"/>
    <hyperlink ref="AZ108" r:id="rId885" location="gid=1252567251&amp;range=22:22" xr:uid="{00000000-0004-0000-0700-0000A9120000}"/>
    <hyperlink ref="BA108" r:id="rId886" location="gid=1252567251&amp;range=22:22" xr:uid="{00000000-0004-0000-0700-0000AA120000}"/>
    <hyperlink ref="BB108" r:id="rId887" location="gid=1252567251&amp;range=22:22" xr:uid="{00000000-0004-0000-0700-0000AB120000}"/>
    <hyperlink ref="BC108" r:id="rId888" location="gid=1252567251&amp;range=22:22" xr:uid="{00000000-0004-0000-0700-0000AC120000}"/>
    <hyperlink ref="BD108" r:id="rId889" location="gid=1252567251&amp;range=22:22" xr:uid="{00000000-0004-0000-0700-0000AD120000}"/>
    <hyperlink ref="BE108" r:id="rId890" location="gid=1252567251&amp;range=22:22" xr:uid="{00000000-0004-0000-0700-0000AE120000}"/>
    <hyperlink ref="BF108" r:id="rId891" location="gid=1252567251&amp;range=22:22" xr:uid="{00000000-0004-0000-0700-0000AF120000}"/>
    <hyperlink ref="BG108" r:id="rId892" location="gid=1252567251&amp;range=22:22" xr:uid="{00000000-0004-0000-0700-0000B0120000}"/>
    <hyperlink ref="CB108" r:id="rId893" location="gid=1252567251&amp;range=23:23" xr:uid="{00000000-0004-0000-0700-0000B1120000}"/>
    <hyperlink ref="CC108" r:id="rId894" location="gid=1252567251&amp;range=23:23" xr:uid="{00000000-0004-0000-0700-0000B2120000}"/>
    <hyperlink ref="CD108" r:id="rId895" location="gid=1252567251&amp;range=23:23" xr:uid="{00000000-0004-0000-0700-0000B3120000}"/>
    <hyperlink ref="CE108" r:id="rId896" location="gid=1252567251&amp;range=23:23" xr:uid="{00000000-0004-0000-0700-0000B4120000}"/>
    <hyperlink ref="CF108" r:id="rId897" location="gid=1252567251&amp;range=23:23" xr:uid="{00000000-0004-0000-0700-0000B5120000}"/>
    <hyperlink ref="CG108" r:id="rId898" location="gid=1252567251&amp;range=23:23" xr:uid="{00000000-0004-0000-0700-0000B6120000}"/>
    <hyperlink ref="CH108" r:id="rId899" location="gid=1252567251&amp;range=23:23" xr:uid="{00000000-0004-0000-0700-0000B7120000}"/>
    <hyperlink ref="CI108" r:id="rId900" location="gid=1252567251&amp;range=23:23" xr:uid="{00000000-0004-0000-0700-0000B8120000}"/>
    <hyperlink ref="CJ108" r:id="rId901" location="gid=1252567251&amp;range=23:23" xr:uid="{00000000-0004-0000-0700-0000B9120000}"/>
    <hyperlink ref="CK108" r:id="rId902" location="gid=1252567251&amp;range=23:23" xr:uid="{00000000-0004-0000-0700-0000BA120000}"/>
    <hyperlink ref="CL108" r:id="rId903" location="gid=1252567251&amp;range=23:23" xr:uid="{00000000-0004-0000-0700-0000BB120000}"/>
    <hyperlink ref="CM108" r:id="rId904" location="gid=1252567251&amp;range=23:23" xr:uid="{00000000-0004-0000-0700-0000BC120000}"/>
    <hyperlink ref="DD108" r:id="rId905" location="gid=1252567251&amp;range=22:22" xr:uid="{00000000-0004-0000-0700-0000BD120000}"/>
    <hyperlink ref="DE108" r:id="rId906" location="gid=1252567251&amp;range=22:22" xr:uid="{00000000-0004-0000-0700-0000BE120000}"/>
    <hyperlink ref="DF108" r:id="rId907" location="gid=1252567251&amp;range=22:22" xr:uid="{00000000-0004-0000-0700-0000BF120000}"/>
    <hyperlink ref="DG108" r:id="rId908" location="gid=1252567251&amp;range=22:22" xr:uid="{00000000-0004-0000-0700-0000C0120000}"/>
    <hyperlink ref="DH108" r:id="rId909" location="gid=1252567251&amp;range=22:22" xr:uid="{00000000-0004-0000-0700-0000C1120000}"/>
    <hyperlink ref="DI108" r:id="rId910" location="gid=1252567251&amp;range=22:22" xr:uid="{00000000-0004-0000-0700-0000C2120000}"/>
    <hyperlink ref="DJ108" r:id="rId911" location="gid=1252567251&amp;range=22:22" xr:uid="{00000000-0004-0000-0700-0000C3120000}"/>
    <hyperlink ref="DK108" r:id="rId912" location="gid=1252567251&amp;range=22:22" xr:uid="{00000000-0004-0000-0700-0000C4120000}"/>
    <hyperlink ref="DL108" r:id="rId913" location="gid=1252567251&amp;range=22:22" xr:uid="{00000000-0004-0000-0700-0000C5120000}"/>
    <hyperlink ref="DM108" r:id="rId914" location="gid=1252567251&amp;range=22:22" xr:uid="{00000000-0004-0000-0700-0000C6120000}"/>
    <hyperlink ref="DN108" r:id="rId915" location="gid=1252567251&amp;range=22:22" xr:uid="{00000000-0004-0000-0700-0000C7120000}"/>
    <hyperlink ref="DO108" r:id="rId916" location="gid=1252567251&amp;range=22:22" xr:uid="{00000000-0004-0000-0700-0000C8120000}"/>
    <hyperlink ref="EO108" r:id="rId917" location="gid=1252567251&amp;range=74:74" xr:uid="{00000000-0004-0000-0700-0000C9120000}"/>
    <hyperlink ref="EP108" r:id="rId918" location="gid=1252567251&amp;range=74:74" xr:uid="{00000000-0004-0000-0700-0000CA120000}"/>
    <hyperlink ref="EQ108" r:id="rId919" location="gid=1252567251&amp;range=74:74" xr:uid="{00000000-0004-0000-0700-0000CB120000}"/>
    <hyperlink ref="ER108" r:id="rId920" location="gid=1252567251&amp;range=74:74" xr:uid="{00000000-0004-0000-0700-0000CC120000}"/>
    <hyperlink ref="FI108" r:id="rId921" location="gid=1252567251&amp;range=73:73" xr:uid="{00000000-0004-0000-0700-0000CD120000}"/>
    <hyperlink ref="FJ108" r:id="rId922" location="gid=1252567251&amp;range=73:73" xr:uid="{00000000-0004-0000-0700-0000CE120000}"/>
    <hyperlink ref="FK108" r:id="rId923" location="gid=1252567251&amp;range=73:73" xr:uid="{00000000-0004-0000-0700-0000CF120000}"/>
    <hyperlink ref="FL108" r:id="rId924" location="gid=1252567251&amp;range=73:73" xr:uid="{00000000-0004-0000-0700-0000D0120000}"/>
    <hyperlink ref="FM108" r:id="rId925" location="gid=1252567251&amp;range=73:73" xr:uid="{00000000-0004-0000-0700-0000D1120000}"/>
    <hyperlink ref="FN108" r:id="rId926" location="gid=1252567251&amp;range=73:73" xr:uid="{00000000-0004-0000-0700-0000D2120000}"/>
    <hyperlink ref="FO108" r:id="rId927" location="gid=1252567251&amp;range=73:73" xr:uid="{00000000-0004-0000-0700-0000D3120000}"/>
    <hyperlink ref="FP108" r:id="rId928" location="gid=1252567251&amp;range=73:73" xr:uid="{00000000-0004-0000-0700-0000D4120000}"/>
    <hyperlink ref="FQ108" r:id="rId929" location="gid=1252567251&amp;range=73:73" xr:uid="{00000000-0004-0000-0700-0000D5120000}"/>
    <hyperlink ref="FR108" r:id="rId930" location="gid=1252567251&amp;range=73:73" xr:uid="{00000000-0004-0000-0700-0000D6120000}"/>
    <hyperlink ref="FS108" r:id="rId931" location="gid=1252567251&amp;range=73:73" xr:uid="{00000000-0004-0000-0700-0000D7120000}"/>
    <hyperlink ref="FT108" r:id="rId932" location="gid=1252567251&amp;range=73:73" xr:uid="{00000000-0004-0000-0700-0000D8120000}"/>
    <hyperlink ref="GK108" r:id="rId933" location="gid=1252567251&amp;range=74:74" xr:uid="{00000000-0004-0000-0700-0000D9120000}"/>
    <hyperlink ref="GL108" r:id="rId934" location="gid=1252567251&amp;range=74:74" xr:uid="{00000000-0004-0000-0700-0000DA120000}"/>
    <hyperlink ref="GM108" r:id="rId935" location="gid=1252567251&amp;range=74:74" xr:uid="{00000000-0004-0000-0700-0000DB120000}"/>
    <hyperlink ref="GN108" r:id="rId936" location="gid=1252567251&amp;range=74:74" xr:uid="{00000000-0004-0000-0700-0000DC120000}"/>
    <hyperlink ref="GO108" r:id="rId937" location="gid=1252567251&amp;range=74:74" xr:uid="{00000000-0004-0000-0700-0000DD120000}"/>
    <hyperlink ref="GP108" r:id="rId938" location="gid=1252567251&amp;range=74:74" xr:uid="{00000000-0004-0000-0700-0000DE120000}"/>
    <hyperlink ref="GQ108" r:id="rId939" location="gid=1252567251&amp;range=74:74" xr:uid="{00000000-0004-0000-0700-0000DF120000}"/>
    <hyperlink ref="GR108" r:id="rId940" location="gid=1252567251&amp;range=74:74" xr:uid="{00000000-0004-0000-0700-0000E0120000}"/>
    <hyperlink ref="GS108" r:id="rId941" location="gid=1252567251&amp;range=80:80" xr:uid="{00000000-0004-0000-0700-0000E1120000}"/>
    <hyperlink ref="GT108" r:id="rId942" location="gid=1252567251&amp;range=80:80" xr:uid="{00000000-0004-0000-0700-0000E2120000}"/>
    <hyperlink ref="GU108" r:id="rId943" location="gid=1252567251&amp;range=80:80" xr:uid="{00000000-0004-0000-0700-0000E3120000}"/>
    <hyperlink ref="GV108" r:id="rId944" location="gid=1252567251&amp;range=80:80" xr:uid="{00000000-0004-0000-0700-0000E4120000}"/>
    <hyperlink ref="HM108" r:id="rId945" location="gid=1252567251&amp;range=73:73" xr:uid="{00000000-0004-0000-0700-0000E5120000}"/>
    <hyperlink ref="HN108" r:id="rId946" location="gid=1252567251&amp;range=73:73" xr:uid="{00000000-0004-0000-0700-0000E6120000}"/>
    <hyperlink ref="HO108" r:id="rId947" location="gid=1252567251&amp;range=73:73" xr:uid="{00000000-0004-0000-0700-0000E7120000}"/>
    <hyperlink ref="HP108" r:id="rId948" location="gid=1252567251&amp;range=73:73" xr:uid="{00000000-0004-0000-0700-0000E8120000}"/>
    <hyperlink ref="HQ108" r:id="rId949" location="gid=1252567251&amp;range=73:73" xr:uid="{00000000-0004-0000-0700-0000E9120000}"/>
    <hyperlink ref="HR108" r:id="rId950" location="gid=1252567251&amp;range=73:73" xr:uid="{00000000-0004-0000-0700-0000EA120000}"/>
    <hyperlink ref="HS108" r:id="rId951" location="gid=1252567251&amp;range=73:73" xr:uid="{00000000-0004-0000-0700-0000EB120000}"/>
    <hyperlink ref="HT108" r:id="rId952" location="gid=1252567251&amp;range=73:73" xr:uid="{00000000-0004-0000-0700-0000EC120000}"/>
    <hyperlink ref="HU108" r:id="rId953" location="gid=1252567251&amp;range=73:73" xr:uid="{00000000-0004-0000-0700-0000ED120000}"/>
    <hyperlink ref="HV108" r:id="rId954" location="gid=1252567251&amp;range=73:73" xr:uid="{00000000-0004-0000-0700-0000EE120000}"/>
    <hyperlink ref="HW108" r:id="rId955" location="gid=1252567251&amp;range=73:73" xr:uid="{00000000-0004-0000-0700-0000EF120000}"/>
    <hyperlink ref="HX108" r:id="rId956" location="gid=1252567251&amp;range=73:73" xr:uid="{00000000-0004-0000-0700-0000F0120000}"/>
    <hyperlink ref="BP109" location="null!20:20" display="[PNS]_MB JCB Hi ShopeeFood_Mar" xr:uid="{00000000-0004-0000-0700-0000F1120000}"/>
    <hyperlink ref="BQ109" location="null!20:20" display="[PNS]_MB JCB Hi ShopeeFood_Mar" xr:uid="{00000000-0004-0000-0700-0000F2120000}"/>
    <hyperlink ref="BR109" location="null!20:20" display="[PNS]_MB JCB Hi ShopeeFood_Mar" xr:uid="{00000000-0004-0000-0700-0000F3120000}"/>
    <hyperlink ref="BS109" location="null!20:20" display="[PNS]_MB JCB Hi ShopeeFood_Mar" xr:uid="{00000000-0004-0000-0700-0000F4120000}"/>
    <hyperlink ref="FI109" location="null!210:210" display="[PNS]_MB JCB Hi ShopeeFood_Apr" xr:uid="{00000000-0004-0000-0700-0000F5120000}"/>
    <hyperlink ref="FJ109" location="null!210:210" display="[PNS]_MB JCB Hi ShopeeFood_Apr" xr:uid="{00000000-0004-0000-0700-0000F6120000}"/>
    <hyperlink ref="FK109" location="null!210:210" display="[PNS]_MB JCB Hi ShopeeFood_Apr" xr:uid="{00000000-0004-0000-0700-0000F7120000}"/>
    <hyperlink ref="FL109" location="null!210:210" display="[PNS]_MB JCB Hi ShopeeFood_Apr_ALL" xr:uid="{00000000-0004-0000-0700-0000F8120000}"/>
    <hyperlink ref="H111" r:id="rId957" location="gid=1252567251&amp;range=31:31" xr:uid="{00000000-0004-0000-0700-0000F9120000}"/>
    <hyperlink ref="I111" r:id="rId958" location="gid=1252567251&amp;range=31:31" xr:uid="{00000000-0004-0000-0700-0000FA120000}"/>
    <hyperlink ref="J111" r:id="rId959" location="gid=1252567251&amp;range=31:31" xr:uid="{00000000-0004-0000-0700-0000FB120000}"/>
    <hyperlink ref="K111" r:id="rId960" location="gid=1252567251&amp;range=31:31" xr:uid="{00000000-0004-0000-0700-0000FC120000}"/>
    <hyperlink ref="P111" r:id="rId961" location="gid=1252567251&amp;range=34:34" xr:uid="{00000000-0004-0000-0700-0000FD120000}"/>
    <hyperlink ref="Q111" r:id="rId962" location="gid=1252567251&amp;range=34:34" xr:uid="{00000000-0004-0000-0700-0000FE120000}"/>
    <hyperlink ref="R111" r:id="rId963" location="gid=1252567251&amp;range=34:34" xr:uid="{00000000-0004-0000-0700-0000FF120000}"/>
    <hyperlink ref="S111" r:id="rId964" location="gid=1252567251&amp;range=34:34" xr:uid="{00000000-0004-0000-0700-000000130000}"/>
    <hyperlink ref="T111" r:id="rId965" location="gid=1252567251&amp;range=33:33" xr:uid="{00000000-0004-0000-0700-000001130000}"/>
    <hyperlink ref="U111" r:id="rId966" location="gid=1252567251&amp;range=33:33" xr:uid="{00000000-0004-0000-0700-000002130000}"/>
    <hyperlink ref="V111" r:id="rId967" location="gid=1252567251&amp;range=33:33" xr:uid="{00000000-0004-0000-0700-000003130000}"/>
    <hyperlink ref="W111" r:id="rId968" location="gid=1252567251&amp;range=33:33" xr:uid="{00000000-0004-0000-0700-000004130000}"/>
    <hyperlink ref="AJ111" r:id="rId969" location="gid=1252567251&amp;range=24:24" xr:uid="{00000000-0004-0000-0700-000005130000}"/>
    <hyperlink ref="AK111" r:id="rId970" location="gid=1252567251&amp;range=24:24" xr:uid="{00000000-0004-0000-0700-000006130000}"/>
    <hyperlink ref="AL111" r:id="rId971" location="gid=1252567251&amp;range=24:24" xr:uid="{00000000-0004-0000-0700-000007130000}"/>
    <hyperlink ref="AM111" r:id="rId972" location="gid=1252567251&amp;range=24:24" xr:uid="{00000000-0004-0000-0700-000008130000}"/>
    <hyperlink ref="AN111" r:id="rId973" location="gid=1252567251&amp;range=25:25" xr:uid="{00000000-0004-0000-0700-000009130000}"/>
    <hyperlink ref="AO111" r:id="rId974" location="gid=1252567251&amp;range=25:25" xr:uid="{00000000-0004-0000-0700-00000A130000}"/>
    <hyperlink ref="AP111" r:id="rId975" location="gid=1252567251&amp;range=25:25" xr:uid="{00000000-0004-0000-0700-00000B130000}"/>
    <hyperlink ref="AQ111" r:id="rId976" location="gid=1252567251&amp;range=25:25" xr:uid="{00000000-0004-0000-0700-00000C130000}"/>
    <hyperlink ref="AR111" r:id="rId977" location="gid=1252567251&amp;range=26:26" xr:uid="{00000000-0004-0000-0700-00000D130000}"/>
    <hyperlink ref="AS111" r:id="rId978" location="gid=1252567251&amp;range=26:26" xr:uid="{00000000-0004-0000-0700-00000E130000}"/>
    <hyperlink ref="AT111" r:id="rId979" location="gid=1252567251&amp;range=26:26" xr:uid="{00000000-0004-0000-0700-00000F130000}"/>
    <hyperlink ref="AU111" r:id="rId980" location="gid=1252567251&amp;range=26:26" xr:uid="{00000000-0004-0000-0700-000010130000}"/>
    <hyperlink ref="AV111" r:id="rId981" location="gid=1252567251&amp;range=27:27" xr:uid="{00000000-0004-0000-0700-000011130000}"/>
    <hyperlink ref="AW111" r:id="rId982" location="gid=1252567251&amp;range=5:5" xr:uid="{00000000-0004-0000-0700-000012130000}"/>
    <hyperlink ref="AX111" r:id="rId983" location="gid=1252567251&amp;range=5:5" xr:uid="{00000000-0004-0000-0700-000013130000}"/>
    <hyperlink ref="AY111" r:id="rId984" location="gid=1252567251&amp;range=5:5" xr:uid="{00000000-0004-0000-0700-000014130000}"/>
    <hyperlink ref="BL111" r:id="rId985" location="gid=1252567251&amp;range=24:24" xr:uid="{00000000-0004-0000-0700-000015130000}"/>
    <hyperlink ref="BM111" r:id="rId986" location="gid=1252567251&amp;range=24:24" xr:uid="{00000000-0004-0000-0700-000016130000}"/>
    <hyperlink ref="BN111" r:id="rId987" location="gid=1252567251&amp;range=24:24" xr:uid="{00000000-0004-0000-0700-000017130000}"/>
    <hyperlink ref="BO111" r:id="rId988" location="gid=1252567251&amp;range=24:24" xr:uid="{00000000-0004-0000-0700-000018130000}"/>
    <hyperlink ref="BP111" r:id="rId989" location="gid=1252567251&amp;range=25:25" xr:uid="{00000000-0004-0000-0700-000019130000}"/>
    <hyperlink ref="BQ111" r:id="rId990" location="gid=1252567251&amp;range=25:25" xr:uid="{00000000-0004-0000-0700-00001A130000}"/>
    <hyperlink ref="BR111" r:id="rId991" location="gid=1252567251&amp;range=25:25" xr:uid="{00000000-0004-0000-0700-00001B130000}"/>
    <hyperlink ref="BS111" r:id="rId992" location="gid=1252567251&amp;range=25:25" xr:uid="{00000000-0004-0000-0700-00001C130000}"/>
    <hyperlink ref="BT111" r:id="rId993" location="gid=1252567251&amp;range=26:26" xr:uid="{00000000-0004-0000-0700-00001D130000}"/>
    <hyperlink ref="BU111" r:id="rId994" location="gid=1252567251&amp;range=26:26" xr:uid="{00000000-0004-0000-0700-00001E130000}"/>
    <hyperlink ref="BV111" r:id="rId995" location="gid=1252567251&amp;range=26:26" xr:uid="{00000000-0004-0000-0700-00001F130000}"/>
    <hyperlink ref="BW111" r:id="rId996" location="gid=1252567251&amp;range=26:26" xr:uid="{00000000-0004-0000-0700-000020130000}"/>
    <hyperlink ref="CN111" r:id="rId997" location="gid=1252567251&amp;range=24:24" xr:uid="{00000000-0004-0000-0700-000021130000}"/>
    <hyperlink ref="CO111" r:id="rId998" location="gid=1252567251&amp;range=24:24" xr:uid="{00000000-0004-0000-0700-000022130000}"/>
    <hyperlink ref="CP111" r:id="rId999" location="gid=1252567251&amp;range=24:24" xr:uid="{00000000-0004-0000-0700-000023130000}"/>
    <hyperlink ref="CQ111" r:id="rId1000" location="gid=1252567251&amp;range=24:24" xr:uid="{00000000-0004-0000-0700-000024130000}"/>
    <hyperlink ref="CR111" r:id="rId1001" location="gid=1252567251&amp;range=25:25" xr:uid="{00000000-0004-0000-0700-000025130000}"/>
    <hyperlink ref="CS111" r:id="rId1002" location="gid=1252567251&amp;range=25:25" xr:uid="{00000000-0004-0000-0700-000026130000}"/>
    <hyperlink ref="CT111" r:id="rId1003" location="gid=1252567251&amp;range=25:25" xr:uid="{00000000-0004-0000-0700-000027130000}"/>
    <hyperlink ref="CU111" r:id="rId1004" location="gid=1252567251&amp;range=25:25" xr:uid="{00000000-0004-0000-0700-000028130000}"/>
    <hyperlink ref="CV111" r:id="rId1005" location="gid=1252567251&amp;range=26:26" xr:uid="{00000000-0004-0000-0700-000029130000}"/>
    <hyperlink ref="CW111" r:id="rId1006" location="gid=1252567251&amp;range=26:26" xr:uid="{00000000-0004-0000-0700-00002A130000}"/>
    <hyperlink ref="CX111" r:id="rId1007" location="gid=1252567251&amp;range=26:26" xr:uid="{00000000-0004-0000-0700-00002B130000}"/>
    <hyperlink ref="CY111" r:id="rId1008" location="gid=1252567251&amp;range=26:26" xr:uid="{00000000-0004-0000-0700-00002C130000}"/>
    <hyperlink ref="CZ111" r:id="rId1009" location="gid=1252567251&amp;range=27:27" xr:uid="{00000000-0004-0000-0700-00002D130000}"/>
    <hyperlink ref="DA111" r:id="rId1010" location="gid=1252567251&amp;range=5:5" xr:uid="{00000000-0004-0000-0700-00002E130000}"/>
    <hyperlink ref="DB111" r:id="rId1011" location="gid=1252567251&amp;range=5:5" xr:uid="{00000000-0004-0000-0700-00002F130000}"/>
    <hyperlink ref="DC111" r:id="rId1012" location="gid=1252567251&amp;range=5:5" xr:uid="{00000000-0004-0000-0700-000030130000}"/>
    <hyperlink ref="DP111" r:id="rId1013" location="gid=1252567251&amp;range=24:24" xr:uid="{00000000-0004-0000-0700-000031130000}"/>
    <hyperlink ref="DQ111" r:id="rId1014" location="gid=1252567251&amp;range=24:24" xr:uid="{00000000-0004-0000-0700-000032130000}"/>
    <hyperlink ref="DR111" r:id="rId1015" location="gid=1252567251&amp;range=24:24" xr:uid="{00000000-0004-0000-0700-000033130000}"/>
    <hyperlink ref="DS111" r:id="rId1016" location="gid=1252567251&amp;range=24:24" xr:uid="{00000000-0004-0000-0700-000034130000}"/>
    <hyperlink ref="DT111" r:id="rId1017" location="gid=1252567251&amp;range=25:25" xr:uid="{00000000-0004-0000-0700-000035130000}"/>
    <hyperlink ref="DU111" r:id="rId1018" location="gid=1252567251&amp;range=25:25" xr:uid="{00000000-0004-0000-0700-000036130000}"/>
    <hyperlink ref="DV111" r:id="rId1019" location="gid=1252567251&amp;range=25:25" xr:uid="{00000000-0004-0000-0700-000037130000}"/>
    <hyperlink ref="DW111" r:id="rId1020" location="gid=1252567251&amp;range=25:25" xr:uid="{00000000-0004-0000-0700-000038130000}"/>
    <hyperlink ref="DY111" r:id="rId1021" location="gid=1252567251&amp;range=83:83" xr:uid="{00000000-0004-0000-0700-000039130000}"/>
    <hyperlink ref="DZ111" r:id="rId1022" location="gid=1252567251&amp;range=83:83" xr:uid="{00000000-0004-0000-0700-00003A130000}"/>
    <hyperlink ref="EA111" r:id="rId1023" location="gid=1252567251&amp;range=83:83" xr:uid="{00000000-0004-0000-0700-00003B130000}"/>
    <hyperlink ref="EB111" r:id="rId1024" location="gid=1252567251&amp;range=83:83" xr:uid="{00000000-0004-0000-0700-00003C130000}"/>
    <hyperlink ref="EC111" r:id="rId1025" location="gid=1252567251&amp;range=82:82" xr:uid="{00000000-0004-0000-0700-00003D130000}"/>
    <hyperlink ref="ED111" r:id="rId1026" location="gid=1252567251&amp;range=82:82" xr:uid="{00000000-0004-0000-0700-00003E130000}"/>
    <hyperlink ref="EE111" r:id="rId1027" location="gid=1252567251&amp;range=82:82" xr:uid="{00000000-0004-0000-0700-00003F130000}"/>
    <hyperlink ref="EF111" r:id="rId1028" location="gid=1252567251&amp;range=82:82" xr:uid="{00000000-0004-0000-0700-000040130000}"/>
    <hyperlink ref="ES111" r:id="rId1029" location="gid=1252567251&amp;range=75:75" xr:uid="{00000000-0004-0000-0700-000041130000}"/>
    <hyperlink ref="ET111" r:id="rId1030" location="gid=1252567251&amp;range=75:75" xr:uid="{00000000-0004-0000-0700-000042130000}"/>
    <hyperlink ref="EU111" r:id="rId1031" location="gid=1252567251&amp;range=75:75" xr:uid="{00000000-0004-0000-0700-000043130000}"/>
    <hyperlink ref="EV111" r:id="rId1032" location="gid=1252567251&amp;range=75:75" xr:uid="{00000000-0004-0000-0700-000044130000}"/>
    <hyperlink ref="EW111" r:id="rId1033" location="gid=1252567251&amp;range=76:76" xr:uid="{00000000-0004-0000-0700-000045130000}"/>
    <hyperlink ref="EX111" r:id="rId1034" location="gid=1252567251&amp;range=76:76" xr:uid="{00000000-0004-0000-0700-000046130000}"/>
    <hyperlink ref="EY111" r:id="rId1035" location="gid=1252567251&amp;range=76:76" xr:uid="{00000000-0004-0000-0700-000047130000}"/>
    <hyperlink ref="EZ111" r:id="rId1036" location="gid=1252567251&amp;range=76:76" xr:uid="{00000000-0004-0000-0700-000048130000}"/>
    <hyperlink ref="FA111" r:id="rId1037" location="gid=1252567251&amp;range=77:77" xr:uid="{00000000-0004-0000-0700-000049130000}"/>
    <hyperlink ref="FB111" r:id="rId1038" location="gid=1252567251&amp;range=77:77" xr:uid="{00000000-0004-0000-0700-00004A130000}"/>
    <hyperlink ref="FC111" r:id="rId1039" location="gid=1252567251&amp;range=77:77" xr:uid="{00000000-0004-0000-0700-00004B130000}"/>
    <hyperlink ref="FD111" r:id="rId1040" location="gid=1252567251&amp;range=77:77" xr:uid="{00000000-0004-0000-0700-00004C130000}"/>
    <hyperlink ref="FE111" r:id="rId1041" location="gid=1252567251&amp;range=78:78" xr:uid="{00000000-0004-0000-0700-00004D130000}"/>
    <hyperlink ref="FU111" r:id="rId1042" location="gid=1252567251&amp;range=75:75" xr:uid="{00000000-0004-0000-0700-00004E130000}"/>
    <hyperlink ref="FV111" r:id="rId1043" location="gid=1252567251&amp;range=75:75" xr:uid="{00000000-0004-0000-0700-00004F130000}"/>
    <hyperlink ref="FW111" r:id="rId1044" location="gid=1252567251&amp;range=75:75" xr:uid="{00000000-0004-0000-0700-000050130000}"/>
    <hyperlink ref="FX111" r:id="rId1045" location="gid=1252567251&amp;range=75:75" xr:uid="{00000000-0004-0000-0700-000051130000}"/>
    <hyperlink ref="FY111" r:id="rId1046" location="gid=1252567251&amp;range=76:76" xr:uid="{00000000-0004-0000-0700-000052130000}"/>
    <hyperlink ref="FZ111" r:id="rId1047" location="gid=1252567251&amp;range=76:76" xr:uid="{00000000-0004-0000-0700-000053130000}"/>
    <hyperlink ref="GA111" r:id="rId1048" location="gid=1252567251&amp;range=76:76" xr:uid="{00000000-0004-0000-0700-000054130000}"/>
    <hyperlink ref="GB111" r:id="rId1049" location="gid=1252567251&amp;range=76:76" xr:uid="{00000000-0004-0000-0700-000055130000}"/>
    <hyperlink ref="GC111" r:id="rId1050" location="gid=1252567251&amp;range=79:79" xr:uid="{00000000-0004-0000-0700-000056130000}"/>
    <hyperlink ref="GD111" r:id="rId1051" location="gid=1252567251&amp;range=79:79" xr:uid="{00000000-0004-0000-0700-000057130000}"/>
    <hyperlink ref="GE111" r:id="rId1052" location="gid=1252567251&amp;range=79:79" xr:uid="{00000000-0004-0000-0700-000058130000}"/>
    <hyperlink ref="GF111" r:id="rId1053" location="gid=1252567251&amp;range=79:79" xr:uid="{00000000-0004-0000-0700-000059130000}"/>
    <hyperlink ref="GG111" r:id="rId1054" location="gid=1252567251&amp;range=78:78" xr:uid="{00000000-0004-0000-0700-00005A130000}"/>
    <hyperlink ref="GW111" r:id="rId1055" location="gid=1252567251&amp;range=75:75" xr:uid="{00000000-0004-0000-0700-00005B130000}"/>
    <hyperlink ref="GX111" r:id="rId1056" location="gid=1252567251&amp;range=75:75" xr:uid="{00000000-0004-0000-0700-00005C130000}"/>
    <hyperlink ref="GY111" r:id="rId1057" location="gid=1252567251&amp;range=75:75" xr:uid="{00000000-0004-0000-0700-00005D130000}"/>
    <hyperlink ref="GZ111" r:id="rId1058" location="gid=1252567251&amp;range=75:75" xr:uid="{00000000-0004-0000-0700-00005E130000}"/>
    <hyperlink ref="HA111" r:id="rId1059" location="gid=1252567251&amp;range=76:76" xr:uid="{00000000-0004-0000-0700-00005F130000}"/>
    <hyperlink ref="HB111" r:id="rId1060" location="gid=1252567251&amp;range=76:76" xr:uid="{00000000-0004-0000-0700-000060130000}"/>
    <hyperlink ref="HC111" r:id="rId1061" location="gid=1252567251&amp;range=76:76" xr:uid="{00000000-0004-0000-0700-000061130000}"/>
    <hyperlink ref="HD111" r:id="rId1062" location="gid=1252567251&amp;range=76:76" xr:uid="{00000000-0004-0000-0700-000062130000}"/>
    <hyperlink ref="HE111" r:id="rId1063" location="gid=1252567251&amp;range=77:77" xr:uid="{00000000-0004-0000-0700-000063130000}"/>
    <hyperlink ref="HF111" r:id="rId1064" location="gid=1252567251&amp;range=77:77" xr:uid="{00000000-0004-0000-0700-000064130000}"/>
    <hyperlink ref="HG111" r:id="rId1065" location="gid=1252567251&amp;range=77:77" xr:uid="{00000000-0004-0000-0700-000065130000}"/>
    <hyperlink ref="HH111" r:id="rId1066" location="gid=1252567251&amp;range=77:77" xr:uid="{00000000-0004-0000-0700-000066130000}"/>
    <hyperlink ref="HI111" r:id="rId1067" location="gid=1252567251&amp;range=78:78" xr:uid="{00000000-0004-0000-0700-000067130000}"/>
    <hyperlink ref="HY111" r:id="rId1068" location="gid=1252567251&amp;range=85:85" xr:uid="{00000000-0004-0000-0700-000068130000}"/>
    <hyperlink ref="HZ111" r:id="rId1069" location="gid=1252567251&amp;range=85:85" xr:uid="{00000000-0004-0000-0700-000069130000}"/>
    <hyperlink ref="IA111" r:id="rId1070" location="gid=1252567251&amp;range=85:85" xr:uid="{00000000-0004-0000-0700-00006A130000}"/>
    <hyperlink ref="IB111" r:id="rId1071" location="gid=1252567251&amp;range=85:85" xr:uid="{00000000-0004-0000-0700-00006B130000}"/>
    <hyperlink ref="IC111" r:id="rId1072" location="gid=1252567251&amp;range=86:86" xr:uid="{00000000-0004-0000-0700-00006C130000}"/>
    <hyperlink ref="ID111" r:id="rId1073" location="gid=1252567251&amp;range=86:86" xr:uid="{00000000-0004-0000-0700-00006D130000}"/>
    <hyperlink ref="IE111" r:id="rId1074" location="gid=1252567251&amp;range=86:86" xr:uid="{00000000-0004-0000-0700-00006E130000}"/>
    <hyperlink ref="IF111" r:id="rId1075" location="gid=1252567251&amp;range=86:86" xr:uid="{00000000-0004-0000-0700-00006F130000}"/>
    <hyperlink ref="IG111" r:id="rId1076" location="gid=1252567251&amp;range=85:85" xr:uid="{00000000-0004-0000-0700-000070130000}"/>
    <hyperlink ref="IH111" r:id="rId1077" location="gid=1252567251&amp;range=85:85" xr:uid="{00000000-0004-0000-0700-000071130000}"/>
    <hyperlink ref="II111" r:id="rId1078" location="gid=1252567251&amp;range=85:85" xr:uid="{00000000-0004-0000-0700-000072130000}"/>
    <hyperlink ref="IJ111" r:id="rId1079" location="gid=1252567251&amp;range=85:85" xr:uid="{00000000-0004-0000-0700-000073130000}"/>
    <hyperlink ref="IK111" r:id="rId1080" location="gid=1252567251&amp;range=86:86" xr:uid="{00000000-0004-0000-0700-000074130000}"/>
    <hyperlink ref="IL111" r:id="rId1081" location="gid=1252567251&amp;range=86:86" xr:uid="{00000000-0004-0000-0700-000075130000}"/>
    <hyperlink ref="IM111" r:id="rId1082" location="gid=1252567251&amp;range=86:86" xr:uid="{00000000-0004-0000-0700-000076130000}"/>
    <hyperlink ref="IN111" r:id="rId1083" location="gid=1252567251&amp;range=86:86" xr:uid="{00000000-0004-0000-0700-000077130000}"/>
    <hyperlink ref="L113" r:id="rId1084" location="gid=1252567251&amp;range=32:32" xr:uid="{00000000-0004-0000-0700-000078130000}"/>
    <hyperlink ref="M113" r:id="rId1085" location="gid=1252567251&amp;range=32:32" xr:uid="{00000000-0004-0000-0700-000079130000}"/>
    <hyperlink ref="N113" r:id="rId1086" location="gid=1252567251&amp;range=32:32" xr:uid="{00000000-0004-0000-0700-00007A130000}"/>
    <hyperlink ref="O113" r:id="rId1087" location="gid=1252567251&amp;range=32:32" xr:uid="{00000000-0004-0000-0700-00007B130000}"/>
    <hyperlink ref="X113" r:id="rId1088" location="gid=1252567251&amp;range=36:36" xr:uid="{00000000-0004-0000-0700-00007C130000}"/>
    <hyperlink ref="Y113" r:id="rId1089" location="gid=1252567251&amp;range=36:36" xr:uid="{00000000-0004-0000-0700-00007D130000}"/>
    <hyperlink ref="Z113" r:id="rId1090" location="gid=1252567251&amp;range=36:36" xr:uid="{00000000-0004-0000-0700-00007E130000}"/>
    <hyperlink ref="AA113" r:id="rId1091" location="gid=1252567251&amp;range=36:36" xr:uid="{00000000-0004-0000-0700-00007F130000}"/>
    <hyperlink ref="AF113" r:id="rId1092" location="gid=1252567251&amp;range=34:34" xr:uid="{00000000-0004-0000-0700-000080130000}"/>
    <hyperlink ref="AG113" r:id="rId1093" location="gid=1252567251&amp;range=34:34" xr:uid="{00000000-0004-0000-0700-000081130000}"/>
    <hyperlink ref="AH113" r:id="rId1094" location="gid=1252567251&amp;range=34:34" xr:uid="{00000000-0004-0000-0700-000082130000}"/>
    <hyperlink ref="AI113" r:id="rId1095" location="gid=1252567251&amp;range=34:34" xr:uid="{00000000-0004-0000-0700-000083130000}"/>
    <hyperlink ref="EK113" r:id="rId1096" location="gid=1252567251&amp;range=82:82" xr:uid="{00000000-0004-0000-0700-000084130000}"/>
    <hyperlink ref="EL113" r:id="rId1097" location="gid=1252567251&amp;range=82:82" xr:uid="{00000000-0004-0000-0700-000085130000}"/>
    <hyperlink ref="EM113" r:id="rId1098" location="gid=1252567251&amp;range=82:82" xr:uid="{00000000-0004-0000-0700-000086130000}"/>
    <hyperlink ref="EN113" r:id="rId1099" location="gid=1252567251&amp;range=82:82" xr:uid="{00000000-0004-0000-0700-000087130000}"/>
    <hyperlink ref="CB114" location="null!26:26" display="[PNS]_Pepsi Baseline_Mar" xr:uid="{00000000-0004-0000-0700-000088130000}"/>
    <hyperlink ref="CC114" location="null!26:26" display="[PNS]_Pepsi Baseline_Mar" xr:uid="{00000000-0004-0000-0700-000089130000}"/>
    <hyperlink ref="CD114" location="null!26:26" display="[PNS]_Pepsi Baseline_Mar" xr:uid="{00000000-0004-0000-0700-00008A130000}"/>
    <hyperlink ref="CE114" location="null!26:26" display="[PNS]_Pepsi Baseline_Mar_BH, KH, CT, HP, Huế, BD, VT" xr:uid="{00000000-0004-0000-0700-00008B130000}"/>
    <hyperlink ref="D122" location="null!21:21" display="[PNS]_Coke Always on_Mar_Apr" xr:uid="{00000000-0004-0000-0700-00008C130000}"/>
    <hyperlink ref="E122" location="null!21:21" display="[PNS]_Coke Always on_Mar_Apr" xr:uid="{00000000-0004-0000-0700-00008D130000}"/>
    <hyperlink ref="F122" location="null!21:21" display="[PNS]_Coke Always on_Mar_Apr" xr:uid="{00000000-0004-0000-0700-00008E130000}"/>
    <hyperlink ref="G122" location="null!21:21" display="[PNS]_Coke Always on_Mar_Apr_HP, KH, CT" xr:uid="{00000000-0004-0000-0700-00008F130000}"/>
    <hyperlink ref="H122" location="null!21:21" display="[PNS]_Coke Always on_Mar_Apr" xr:uid="{00000000-0004-0000-0700-000090130000}"/>
    <hyperlink ref="I122" location="null!21:21" display="[PNS]_Coke Always on_Mar_Apr" xr:uid="{00000000-0004-0000-0700-000091130000}"/>
    <hyperlink ref="J122" location="null!21:21" display="[PNS]_Coke Always on_Mar_Apr" xr:uid="{00000000-0004-0000-0700-000092130000}"/>
    <hyperlink ref="K122" location="null!21:21" display="[PNS]_Coke Always on_Mar_Apr_HP, KH, CT" xr:uid="{00000000-0004-0000-0700-000093130000}"/>
    <hyperlink ref="L122" location="null!21:21" display="[PNS]_Coke Always on_Mar_Apr" xr:uid="{00000000-0004-0000-0700-000094130000}"/>
    <hyperlink ref="M122" location="null!21:21" display="[PNS]_Coke Always on_Mar_Apr" xr:uid="{00000000-0004-0000-0700-000095130000}"/>
    <hyperlink ref="N122" location="null!21:21" display="[PNS]_Coke Always on_Mar_Apr" xr:uid="{00000000-0004-0000-0700-000096130000}"/>
    <hyperlink ref="O122" location="null!21:21" display="[PNS]_Coke Always on_Mar_Apr_HP, KH, CT" xr:uid="{00000000-0004-0000-0700-000097130000}"/>
    <hyperlink ref="P122" location="null!21:21" display="[PNS]_Coke Always on_Mar_Apr" xr:uid="{00000000-0004-0000-0700-000098130000}"/>
    <hyperlink ref="Q122" location="null!21:21" display="[PNS]_Coke Always on_Mar_Apr" xr:uid="{00000000-0004-0000-0700-000099130000}"/>
    <hyperlink ref="R122" location="null!21:21" display="[PNS]_Coke Always on_Mar_Apr" xr:uid="{00000000-0004-0000-0700-00009A130000}"/>
    <hyperlink ref="S122" location="null!21:21" display="[PNS]_Coke Always on_Mar_Apr_HP, KH, CT" xr:uid="{00000000-0004-0000-0700-00009B130000}"/>
    <hyperlink ref="T122" location="null!21:21" display="[PNS]_Coke Always on_Mar_Apr" xr:uid="{00000000-0004-0000-0700-00009C130000}"/>
    <hyperlink ref="U122" location="null!21:21" display="[PNS]_Coke Always on_Mar_Apr" xr:uid="{00000000-0004-0000-0700-00009D130000}"/>
    <hyperlink ref="V122" location="null!21:21" display="[PNS]_Coke Always on_Mar_Apr" xr:uid="{00000000-0004-0000-0700-00009E130000}"/>
    <hyperlink ref="W122" location="null!21:21" display="[PNS]_Coke Always on_Mar_Apr_HP, KH, CT" xr:uid="{00000000-0004-0000-0700-00009F130000}"/>
    <hyperlink ref="X122" location="null!21:21" display="[PNS]_Coke Always on_Mar_Apr" xr:uid="{00000000-0004-0000-0700-0000A0130000}"/>
    <hyperlink ref="Y122" location="null!21:21" display="[PNS]_Coke Always on_Mar_Apr" xr:uid="{00000000-0004-0000-0700-0000A1130000}"/>
    <hyperlink ref="Z122" location="null!21:21" display="[PNS]_Coke Always on_Mar_Apr" xr:uid="{00000000-0004-0000-0700-0000A2130000}"/>
    <hyperlink ref="AA122" location="null!21:21" display="[PNS]_Coke Always on_Mar_Apr_HP, KH, CT" xr:uid="{00000000-0004-0000-0700-0000A3130000}"/>
    <hyperlink ref="AB122" location="null!21:21" display="[PNS]_Coke Always on_Mar_Apr" xr:uid="{00000000-0004-0000-0700-0000A4130000}"/>
    <hyperlink ref="AC122" location="null!21:21" display="[PNS]_Coke Always on_Mar_Apr" xr:uid="{00000000-0004-0000-0700-0000A5130000}"/>
    <hyperlink ref="AD122" location="null!21:21" display="[PNS]_Coke Always on_Mar_Apr" xr:uid="{00000000-0004-0000-0700-0000A6130000}"/>
    <hyperlink ref="AE122" location="null!21:21" display="[PNS]_Coke Always on_Mar_Apr_HP, KH, CT" xr:uid="{00000000-0004-0000-0700-0000A7130000}"/>
    <hyperlink ref="AF122" location="null!21:21" display="[PNS]_Coke Always on_Mar_Apr" xr:uid="{00000000-0004-0000-0700-0000A8130000}"/>
    <hyperlink ref="AG122" location="null!21:21" display="[PNS]_Coke Always on_Mar_Apr" xr:uid="{00000000-0004-0000-0700-0000A9130000}"/>
    <hyperlink ref="AH122" location="null!21:21" display="[PNS]_Coke Always on_Mar_Apr" xr:uid="{00000000-0004-0000-0700-0000AA130000}"/>
    <hyperlink ref="AI122" location="null!21:21" display="[PNS]_Coke Always on_Mar_Apr_HP, KH, CT" xr:uid="{00000000-0004-0000-0700-0000AB130000}"/>
    <hyperlink ref="AJ122" location="null!21:21" display="[PNS]_Coke Always on_Mar_Apr" xr:uid="{00000000-0004-0000-0700-0000AC130000}"/>
    <hyperlink ref="AK122" location="null!21:21" display="[PNS]_Coke Always on_Mar_Apr" xr:uid="{00000000-0004-0000-0700-0000AD130000}"/>
    <hyperlink ref="AL122" location="null!21:21" display="[PNS]_Coke Always on_Mar_Apr" xr:uid="{00000000-0004-0000-0700-0000AE130000}"/>
    <hyperlink ref="AM122" location="null!21:21" display="[PNS]_Coke Always on_Mar_Apr_HP, KH, CT" xr:uid="{00000000-0004-0000-0700-0000AF130000}"/>
    <hyperlink ref="AN122" location="null!21:21" display="[PNS]_Coke Always on_Mar_Apr" xr:uid="{00000000-0004-0000-0700-0000B0130000}"/>
    <hyperlink ref="AO122" location="null!21:21" display="[PNS]_Coke Always on_Mar_Apr" xr:uid="{00000000-0004-0000-0700-0000B1130000}"/>
    <hyperlink ref="AP122" location="null!21:21" display="[PNS]_Coke Always on_Mar_Apr" xr:uid="{00000000-0004-0000-0700-0000B2130000}"/>
    <hyperlink ref="AQ122" location="null!21:21" display="[PNS]_Coke Always on_Mar_Apr_HP, KH, CT" xr:uid="{00000000-0004-0000-0700-0000B3130000}"/>
    <hyperlink ref="AR122" location="null!21:21" display="[PNS]_Coke Always on_Mar_Apr" xr:uid="{00000000-0004-0000-0700-0000B4130000}"/>
    <hyperlink ref="AS122" location="null!21:21" display="[PNS]_Coke Always on_Mar_Apr" xr:uid="{00000000-0004-0000-0700-0000B5130000}"/>
    <hyperlink ref="AT122" location="null!21:21" display="[PNS]_Coke Always on_Mar_Apr" xr:uid="{00000000-0004-0000-0700-0000B6130000}"/>
    <hyperlink ref="AU122" location="null!21:21" display="[PNS]_Coke Always on_Mar_Apr_HP, KH, CT" xr:uid="{00000000-0004-0000-0700-0000B7130000}"/>
    <hyperlink ref="AV122" location="null!21:21" display="[PNS]_Coke Always on_Mar_Apr" xr:uid="{00000000-0004-0000-0700-0000B8130000}"/>
    <hyperlink ref="AW122" location="null!21:21" display="[PNS]_Coke Always on_Mar_Apr" xr:uid="{00000000-0004-0000-0700-0000B9130000}"/>
    <hyperlink ref="AX122" location="null!21:21" display="[PNS]_Coke Always on_Mar_Apr" xr:uid="{00000000-0004-0000-0700-0000BA130000}"/>
    <hyperlink ref="AY122" location="null!21:21" display="[PNS]_Coke Always on_Mar_Apr_HP, KH, CT" xr:uid="{00000000-0004-0000-0700-0000BB130000}"/>
    <hyperlink ref="AZ122" location="null!21:21" display="[PNS]_Coke Always on_Mar_Apr" xr:uid="{00000000-0004-0000-0700-0000BC130000}"/>
    <hyperlink ref="BA122" location="null!21:21" display="[PNS]_Coke Always on_Mar_Apr" xr:uid="{00000000-0004-0000-0700-0000BD130000}"/>
    <hyperlink ref="BB122" location="null!21:21" display="[PNS]_Coke Always on_Mar_Apr" xr:uid="{00000000-0004-0000-0700-0000BE130000}"/>
    <hyperlink ref="BC122" location="null!21:21" display="[PNS]_Coke Always on_Mar_Apr_HP, KH, CT" xr:uid="{00000000-0004-0000-0700-0000BF130000}"/>
    <hyperlink ref="BD122" location="null!21:21" display="[PNS]_Coke Always on_Mar_Apr" xr:uid="{00000000-0004-0000-0700-0000C0130000}"/>
    <hyperlink ref="BE122" location="null!21:21" display="[PNS]_Coke Always on_Mar_Apr" xr:uid="{00000000-0004-0000-0700-0000C1130000}"/>
    <hyperlink ref="BF122" location="null!21:21" display="[PNS]_Coke Always on_Mar_Apr" xr:uid="{00000000-0004-0000-0700-0000C2130000}"/>
    <hyperlink ref="BG122" location="null!21:21" display="[PNS]_Coke Always on_Mar_Apr_HP, KH, CT" xr:uid="{00000000-0004-0000-0700-0000C3130000}"/>
    <hyperlink ref="BH122" location="null!21:21" display="[PNS]_Coke Always on_Mar_Apr" xr:uid="{00000000-0004-0000-0700-0000C4130000}"/>
    <hyperlink ref="BI122" location="null!21:21" display="[PNS]_Coke Always on_Mar_Apr" xr:uid="{00000000-0004-0000-0700-0000C5130000}"/>
    <hyperlink ref="BJ122" location="null!21:21" display="[PNS]_Coke Always on_Mar_Apr" xr:uid="{00000000-0004-0000-0700-0000C6130000}"/>
    <hyperlink ref="BK122" location="null!21:21" display="[PNS]_Coke Always on_Mar_Apr_HP, KH, CT" xr:uid="{00000000-0004-0000-0700-0000C7130000}"/>
    <hyperlink ref="BL122" location="null!21:21" display="[PNS]_Coke Always on_Mar_Apr" xr:uid="{00000000-0004-0000-0700-0000C8130000}"/>
    <hyperlink ref="BM122" location="null!21:21" display="[PNS]_Coke Always on_Mar_Apr" xr:uid="{00000000-0004-0000-0700-0000C9130000}"/>
    <hyperlink ref="BN122" location="null!21:21" display="[PNS]_Coke Always on_Mar_Apr" xr:uid="{00000000-0004-0000-0700-0000CA130000}"/>
    <hyperlink ref="BO122" location="null!21:21" display="[PNS]_Coke Always on_Mar_Apr_HP, KH, CT" xr:uid="{00000000-0004-0000-0700-0000CB130000}"/>
    <hyperlink ref="BP122" location="null!21:21" display="[PNS]_Coke Always on_Mar_Apr" xr:uid="{00000000-0004-0000-0700-0000CC130000}"/>
    <hyperlink ref="BQ122" location="null!21:21" display="[PNS]_Coke Always on_Mar_Apr" xr:uid="{00000000-0004-0000-0700-0000CD130000}"/>
    <hyperlink ref="BR122" location="null!21:21" display="[PNS]_Coke Always on_Mar_Apr" xr:uid="{00000000-0004-0000-0700-0000CE130000}"/>
    <hyperlink ref="BS122" location="null!21:21" display="[PNS]_Coke Always on_Mar_Apr_HP, KH, CT" xr:uid="{00000000-0004-0000-0700-0000CF130000}"/>
    <hyperlink ref="BT122" location="null!21:21" display="[PNS]_Coke Always on_Mar_Apr" xr:uid="{00000000-0004-0000-0700-0000D0130000}"/>
    <hyperlink ref="BU122" location="null!21:21" display="[PNS]_Coke Always on_Mar_Apr" xr:uid="{00000000-0004-0000-0700-0000D1130000}"/>
    <hyperlink ref="BV122" location="null!21:21" display="[PNS]_Coke Always on_Mar_Apr" xr:uid="{00000000-0004-0000-0700-0000D2130000}"/>
    <hyperlink ref="BW122" location="null!21:21" display="[PNS]_Coke Always on_Mar_Apr_HP, KH, CT" xr:uid="{00000000-0004-0000-0700-0000D3130000}"/>
    <hyperlink ref="BX122" location="null!21:21" display="[PNS]_Coke Always on_Mar_Apr" xr:uid="{00000000-0004-0000-0700-0000D4130000}"/>
    <hyperlink ref="BY122" location="null!21:21" display="[PNS]_Coke Always on_Mar_Apr" xr:uid="{00000000-0004-0000-0700-0000D5130000}"/>
    <hyperlink ref="BZ122" location="null!21:21" display="[PNS]_Coke Always on_Mar_Apr" xr:uid="{00000000-0004-0000-0700-0000D6130000}"/>
    <hyperlink ref="CA122" location="null!21:21" display="[PNS]_Coke Always on_Mar_Apr_HP, KH, CT" xr:uid="{00000000-0004-0000-0700-0000D7130000}"/>
    <hyperlink ref="CB122" location="null!21:21" display="[PNS]_Coke Always on_Mar_Apr" xr:uid="{00000000-0004-0000-0700-0000D8130000}"/>
    <hyperlink ref="CC122" location="null!21:21" display="[PNS]_Coke Always on_Mar_Apr" xr:uid="{00000000-0004-0000-0700-0000D9130000}"/>
    <hyperlink ref="CD122" location="null!21:21" display="[PNS]_Coke Always on_Mar_Apr" xr:uid="{00000000-0004-0000-0700-0000DA130000}"/>
    <hyperlink ref="CE122" location="null!21:21" display="[PNS]_Coke Always on_Mar_Apr_HP, KH, CT" xr:uid="{00000000-0004-0000-0700-0000DB130000}"/>
    <hyperlink ref="CF122" location="null!21:21" display="[PNS]_Coke Always on_Mar_Apr" xr:uid="{00000000-0004-0000-0700-0000DC130000}"/>
    <hyperlink ref="CG122" location="null!21:21" display="[PNS]_Coke Always on_Mar_Apr" xr:uid="{00000000-0004-0000-0700-0000DD130000}"/>
    <hyperlink ref="CH122" location="null!21:21" display="[PNS]_Coke Always on_Mar_Apr" xr:uid="{00000000-0004-0000-0700-0000DE130000}"/>
    <hyperlink ref="CI122" location="null!21:21" display="[PNS]_Coke Always on_Mar_Apr_HP, KH, CT" xr:uid="{00000000-0004-0000-0700-0000DF130000}"/>
    <hyperlink ref="CJ122" location="null!21:21" display="[PNS]_Coke Always on_Mar_Apr" xr:uid="{00000000-0004-0000-0700-0000E0130000}"/>
    <hyperlink ref="CK122" location="null!21:21" display="[PNS]_Coke Always on_Mar_Apr" xr:uid="{00000000-0004-0000-0700-0000E1130000}"/>
    <hyperlink ref="CL122" location="null!21:21" display="[PNS]_Coke Always on_Mar_Apr" xr:uid="{00000000-0004-0000-0700-0000E2130000}"/>
    <hyperlink ref="CM122" location="null!21:21" display="[PNS]_Coke Always on_Mar_Apr_HP, KH, CT" xr:uid="{00000000-0004-0000-0700-0000E3130000}"/>
    <hyperlink ref="CN122" location="null!21:21" display="[PNS]_Coke Always on_Mar_Apr" xr:uid="{00000000-0004-0000-0700-0000E4130000}"/>
    <hyperlink ref="CO122" location="null!21:21" display="[PNS]_Coke Always on_Mar_Apr" xr:uid="{00000000-0004-0000-0700-0000E5130000}"/>
    <hyperlink ref="CP122" location="null!21:21" display="[PNS]_Coke Always on_Mar_Apr" xr:uid="{00000000-0004-0000-0700-0000E6130000}"/>
    <hyperlink ref="CQ122" location="null!21:21" display="[PNS]_Coke Always on_Mar_Apr_HP, KH, CT" xr:uid="{00000000-0004-0000-0700-0000E7130000}"/>
    <hyperlink ref="CR122" location="null!21:21" display="[PNS]_Coke Always on_Mar_Apr" xr:uid="{00000000-0004-0000-0700-0000E8130000}"/>
    <hyperlink ref="CS122" location="null!21:21" display="[PNS]_Coke Always on_Mar_Apr" xr:uid="{00000000-0004-0000-0700-0000E9130000}"/>
    <hyperlink ref="CT122" location="null!21:21" display="[PNS]_Coke Always on_Mar_Apr" xr:uid="{00000000-0004-0000-0700-0000EA130000}"/>
    <hyperlink ref="CU122" location="null!21:21" display="[PNS]_Coke Always on_Mar_Apr_HP, KH, CT" xr:uid="{00000000-0004-0000-0700-0000EB130000}"/>
    <hyperlink ref="CV122" location="null!21:21" display="[PNS]_Coke Always on_Mar_Apr" xr:uid="{00000000-0004-0000-0700-0000EC130000}"/>
    <hyperlink ref="CW122" location="null!21:21" display="[PNS]_Coke Always on_Mar_Apr" xr:uid="{00000000-0004-0000-0700-0000ED130000}"/>
    <hyperlink ref="CX122" location="null!21:21" display="[PNS]_Coke Always on_Mar_Apr" xr:uid="{00000000-0004-0000-0700-0000EE130000}"/>
    <hyperlink ref="CY122" location="null!21:21" display="[PNS]_Coke Always on_Mar_Apr_HP, KH, CT" xr:uid="{00000000-0004-0000-0700-0000EF130000}"/>
    <hyperlink ref="CZ122" location="null!21:21" display="[PNS]_Coke Always on_Mar_Apr" xr:uid="{00000000-0004-0000-0700-0000F0130000}"/>
    <hyperlink ref="DA122" location="null!21:21" display="[PNS]_Coke Always on_Mar_Apr" xr:uid="{00000000-0004-0000-0700-0000F1130000}"/>
    <hyperlink ref="DB122" location="null!21:21" display="[PNS]_Coke Always on_Mar_Apr" xr:uid="{00000000-0004-0000-0700-0000F2130000}"/>
    <hyperlink ref="DC122" location="null!21:21" display="[PNS]_Coke Always on_Mar_Apr_HP, KH, CT" xr:uid="{00000000-0004-0000-0700-0000F3130000}"/>
    <hyperlink ref="DD122" location="null!21:21" display="[PNS]_Coke Always on_Mar_Apr" xr:uid="{00000000-0004-0000-0700-0000F4130000}"/>
    <hyperlink ref="DE122" location="null!21:21" display="[PNS]_Coke Always on_Mar_Apr" xr:uid="{00000000-0004-0000-0700-0000F5130000}"/>
    <hyperlink ref="DF122" location="null!21:21" display="[PNS]_Coke Always on_Mar_Apr" xr:uid="{00000000-0004-0000-0700-0000F6130000}"/>
    <hyperlink ref="DG122" location="null!21:21" display="[PNS]_Coke Always on_Mar_Apr_HP, KH, CT" xr:uid="{00000000-0004-0000-0700-0000F7130000}"/>
    <hyperlink ref="DH122" location="null!21:21" display="[PNS]_Coke Always on_Mar_Apr" xr:uid="{00000000-0004-0000-0700-0000F8130000}"/>
    <hyperlink ref="DI122" location="null!21:21" display="[PNS]_Coke Always on_Mar_Apr" xr:uid="{00000000-0004-0000-0700-0000F9130000}"/>
    <hyperlink ref="DJ122" location="null!21:21" display="[PNS]_Coke Always on_Mar_Apr" xr:uid="{00000000-0004-0000-0700-0000FA130000}"/>
    <hyperlink ref="DK122" location="null!21:21" display="[PNS]_Coke Always on_Mar_Apr_HP, KH, CT" xr:uid="{00000000-0004-0000-0700-0000FB130000}"/>
    <hyperlink ref="DL122" location="null!21:21" display="[PNS]_Coke Always on_Mar_Apr" xr:uid="{00000000-0004-0000-0700-0000FC130000}"/>
    <hyperlink ref="DM122" location="null!21:21" display="[PNS]_Coke Always on_Mar_Apr" xr:uid="{00000000-0004-0000-0700-0000FD130000}"/>
    <hyperlink ref="DN122" location="null!21:21" display="[PNS]_Coke Always on_Mar_Apr" xr:uid="{00000000-0004-0000-0700-0000FE130000}"/>
    <hyperlink ref="DO122" location="null!21:21" display="[PNS]_Coke Always on_Mar_Apr_HP, KH, CT" xr:uid="{00000000-0004-0000-0700-0000FF130000}"/>
    <hyperlink ref="DP122" location="null!21:21" display="[PNS]_Coke Always on_Mar_Apr" xr:uid="{00000000-0004-0000-0700-000000140000}"/>
    <hyperlink ref="DQ122" location="null!21:21" display="[PNS]_Coke Always on_Mar_Apr" xr:uid="{00000000-0004-0000-0700-000001140000}"/>
    <hyperlink ref="DR122" location="null!21:21" display="[PNS]_Coke Always on_Mar_Apr" xr:uid="{00000000-0004-0000-0700-000002140000}"/>
    <hyperlink ref="DS122" location="null!21:21" display="[PNS]_Coke Always on_Mar_Apr_HP, KH, CT" xr:uid="{00000000-0004-0000-0700-000003140000}"/>
    <hyperlink ref="DT122" location="null!21:21" display="[PNS]_Coke Always on_Mar_Apr" xr:uid="{00000000-0004-0000-0700-000004140000}"/>
    <hyperlink ref="DU122" location="null!21:21" display="[PNS]_Coke Always on_Mar_Apr" xr:uid="{00000000-0004-0000-0700-000005140000}"/>
    <hyperlink ref="DV122" location="null!21:21" display="[PNS]_Coke Always on_Mar_Apr" xr:uid="{00000000-0004-0000-0700-000006140000}"/>
    <hyperlink ref="DW122" location="null!21:21" display="[PNS]_Coke Always on_Mar_Apr_HP, KH, CT" xr:uid="{00000000-0004-0000-0700-000007140000}"/>
    <hyperlink ref="DY122" location="null!21:21" display="[PNS]_Coke Always on_Mar_Apr" xr:uid="{00000000-0004-0000-0700-000008140000}"/>
    <hyperlink ref="DZ122" location="null!21:21" display="[PNS]_Coke Always on_Mar_Apr" xr:uid="{00000000-0004-0000-0700-000009140000}"/>
    <hyperlink ref="EA122" location="null!21:21" display="[PNS]_Coke Always on_Mar_Apr" xr:uid="{00000000-0004-0000-0700-00000A140000}"/>
    <hyperlink ref="EB122" location="null!21:21" display="[PNS]_Coke Always on_Mar_Apr_HP, KH, CT" xr:uid="{00000000-0004-0000-0700-00000B140000}"/>
    <hyperlink ref="EC122" location="null!21:21" display="[PNS]_Coke Always on_Mar_Apr" xr:uid="{00000000-0004-0000-0700-00000C140000}"/>
    <hyperlink ref="ED122" location="null!21:21" display="[PNS]_Coke Always on_Mar_Apr" xr:uid="{00000000-0004-0000-0700-00000D140000}"/>
    <hyperlink ref="EE122" location="null!21:21" display="[PNS]_Coke Always on_Mar_Apr" xr:uid="{00000000-0004-0000-0700-00000E140000}"/>
    <hyperlink ref="EF122" location="null!21:21" display="[PNS]_Coke Always on_Mar_Apr_HP, KH, CT" xr:uid="{00000000-0004-0000-0700-00000F140000}"/>
    <hyperlink ref="EG122" location="null!21:21" display="[PNS]_Coke Always on_Mar_Apr" xr:uid="{00000000-0004-0000-0700-000010140000}"/>
    <hyperlink ref="EH122" location="null!21:21" display="[PNS]_Coke Always on_Mar_Apr" xr:uid="{00000000-0004-0000-0700-000011140000}"/>
    <hyperlink ref="EI122" location="null!21:21" display="[PNS]_Coke Always on_Mar_Apr" xr:uid="{00000000-0004-0000-0700-000012140000}"/>
    <hyperlink ref="EJ122" location="null!21:21" display="[PNS]_Coke Always on_Mar_Apr_HP, KH, CT" xr:uid="{00000000-0004-0000-0700-000013140000}"/>
    <hyperlink ref="EK122" location="null!21:21" display="[PNS]_Coke Always on_Mar_Apr" xr:uid="{00000000-0004-0000-0700-000014140000}"/>
    <hyperlink ref="EL122" location="null!21:21" display="[PNS]_Coke Always on_Mar_Apr" xr:uid="{00000000-0004-0000-0700-000015140000}"/>
    <hyperlink ref="EM122" location="null!21:21" display="[PNS]_Coke Always on_Mar_Apr" xr:uid="{00000000-0004-0000-0700-000016140000}"/>
    <hyperlink ref="EN122" location="null!21:21" display="[PNS]_Coke Always on_Mar_Apr_HP, KH, CT" xr:uid="{00000000-0004-0000-0700-000017140000}"/>
    <hyperlink ref="EO122" location="null!21:21" display="[PNS]_Coke Always on_Mar_Apr" xr:uid="{00000000-0004-0000-0700-000018140000}"/>
    <hyperlink ref="EP122" location="null!21:21" display="[PNS]_Coke Always on_Mar_Apr" xr:uid="{00000000-0004-0000-0700-000019140000}"/>
    <hyperlink ref="EQ122" location="null!21:21" display="[PNS]_Coke Always on_Mar_Apr" xr:uid="{00000000-0004-0000-0700-00001A140000}"/>
    <hyperlink ref="ER122" location="null!21:21" display="[PNS]_Coke Always on_Mar_Apr_HP, KH, CT" xr:uid="{00000000-0004-0000-0700-00001B140000}"/>
    <hyperlink ref="ES122" location="null!21:21" display="[PNS]_Coke Always on_Mar_Apr" xr:uid="{00000000-0004-0000-0700-00001C140000}"/>
    <hyperlink ref="ET122" location="null!21:21" display="[PNS]_Coke Always on_Mar_Apr" xr:uid="{00000000-0004-0000-0700-00001D140000}"/>
    <hyperlink ref="EU122" location="null!21:21" display="[PNS]_Coke Always on_Mar_Apr" xr:uid="{00000000-0004-0000-0700-00001E140000}"/>
    <hyperlink ref="EV122" location="null!21:21" display="[PNS]_Coke Always on_Mar_Apr_HP, KH, CT" xr:uid="{00000000-0004-0000-0700-00001F140000}"/>
    <hyperlink ref="EW122" location="null!21:21" display="[PNS]_Coke Always on_Mar_Apr" xr:uid="{00000000-0004-0000-0700-000020140000}"/>
    <hyperlink ref="EX122" location="null!21:21" display="[PNS]_Coke Always on_Mar_Apr" xr:uid="{00000000-0004-0000-0700-000021140000}"/>
    <hyperlink ref="EY122" location="null!21:21" display="[PNS]_Coke Always on_Mar_Apr" xr:uid="{00000000-0004-0000-0700-000022140000}"/>
    <hyperlink ref="EZ122" location="null!21:21" display="[PNS]_Coke Always on_Mar_Apr_HP, KH, CT" xr:uid="{00000000-0004-0000-0700-000023140000}"/>
    <hyperlink ref="FA122" location="null!21:21" display="[PNS]_Coke Always on_Mar_Apr" xr:uid="{00000000-0004-0000-0700-000024140000}"/>
    <hyperlink ref="FB122" location="null!21:21" display="[PNS]_Coke Always on_Mar_Apr" xr:uid="{00000000-0004-0000-0700-000025140000}"/>
    <hyperlink ref="FC122" location="null!21:21" display="[PNS]_Coke Always on_Mar_Apr" xr:uid="{00000000-0004-0000-0700-000026140000}"/>
    <hyperlink ref="FD122" location="null!21:21" display="[PNS]_Coke Always on_Mar_Apr_HP, KH, CT" xr:uid="{00000000-0004-0000-0700-000027140000}"/>
    <hyperlink ref="FE122" location="null!21:21" display="[PNS]_Coke Always on_Mar_Apr" xr:uid="{00000000-0004-0000-0700-000028140000}"/>
    <hyperlink ref="FF122" location="null!21:21" display="[PNS]_Coke Always on_Mar_Apr" xr:uid="{00000000-0004-0000-0700-000029140000}"/>
    <hyperlink ref="FG122" location="null!21:21" display="[PNS]_Coke Always on_Mar_Apr" xr:uid="{00000000-0004-0000-0700-00002A140000}"/>
    <hyperlink ref="FH122" location="null!21:21" display="[PNS]_Coke Always on_Mar_Apr_HP, KH, CT" xr:uid="{00000000-0004-0000-0700-00002B140000}"/>
    <hyperlink ref="FI122" location="null!21:21" display="[PNS]_Coke Always on_Mar_Apr" xr:uid="{00000000-0004-0000-0700-00002C140000}"/>
    <hyperlink ref="FJ122" location="null!21:21" display="[PNS]_Coke Always on_Mar_Apr" xr:uid="{00000000-0004-0000-0700-00002D140000}"/>
    <hyperlink ref="FK122" location="null!21:21" display="[PNS]_Coke Always on_Mar_Apr" xr:uid="{00000000-0004-0000-0700-00002E140000}"/>
    <hyperlink ref="FL122" location="null!21:21" display="[PNS]_Coke Always on_Mar_Apr_HP, KH, CT" xr:uid="{00000000-0004-0000-0700-00002F140000}"/>
    <hyperlink ref="FM122" location="null!21:21" display="[PNS]_Coke Always on_Mar_Apr" xr:uid="{00000000-0004-0000-0700-000030140000}"/>
    <hyperlink ref="FN122" location="null!21:21" display="[PNS]_Coke Always on_Mar_Apr" xr:uid="{00000000-0004-0000-0700-000031140000}"/>
    <hyperlink ref="FO122" location="null!21:21" display="[PNS]_Coke Always on_Mar_Apr" xr:uid="{00000000-0004-0000-0700-000032140000}"/>
    <hyperlink ref="FP122" location="null!21:21" display="[PNS]_Coke Always on_Mar_Apr_HP, KH, CT" xr:uid="{00000000-0004-0000-0700-000033140000}"/>
    <hyperlink ref="FQ122" location="null!21:21" display="[PNS]_Coke Always on_Mar_Apr" xr:uid="{00000000-0004-0000-0700-000034140000}"/>
    <hyperlink ref="FR122" location="null!21:21" display="[PNS]_Coke Always on_Mar_Apr" xr:uid="{00000000-0004-0000-0700-000035140000}"/>
    <hyperlink ref="FS122" location="null!21:21" display="[PNS]_Coke Always on_Mar_Apr" xr:uid="{00000000-0004-0000-0700-000036140000}"/>
    <hyperlink ref="FT122" location="null!21:21" display="[PNS]_Coke Always on_Mar_Apr_HP, KH, CT" xr:uid="{00000000-0004-0000-0700-000037140000}"/>
    <hyperlink ref="FU122" location="null!21:21" display="[PNS]_Coke Always on_Mar_Apr" xr:uid="{00000000-0004-0000-0700-000038140000}"/>
    <hyperlink ref="FV122" location="null!21:21" display="[PNS]_Coke Always on_Mar_Apr" xr:uid="{00000000-0004-0000-0700-000039140000}"/>
    <hyperlink ref="FW122" location="null!21:21" display="[PNS]_Coke Always on_Mar_Apr" xr:uid="{00000000-0004-0000-0700-00003A140000}"/>
    <hyperlink ref="FX122" location="null!21:21" display="[PNS]_Coke Always on_Mar_Apr_HP, KH, CT" xr:uid="{00000000-0004-0000-0700-00003B140000}"/>
    <hyperlink ref="FY122" location="null!21:21" display="[PNS]_Coke Always on_Mar_Apr" xr:uid="{00000000-0004-0000-0700-00003C140000}"/>
    <hyperlink ref="FZ122" location="null!21:21" display="[PNS]_Coke Always on_Mar_Apr" xr:uid="{00000000-0004-0000-0700-00003D140000}"/>
    <hyperlink ref="GA122" location="null!21:21" display="[PNS]_Coke Always on_Mar_Apr" xr:uid="{00000000-0004-0000-0700-00003E140000}"/>
    <hyperlink ref="GB122" location="null!21:21" display="[PNS]_Coke Always on_Mar_Apr_HP, KH, CT" xr:uid="{00000000-0004-0000-0700-00003F140000}"/>
    <hyperlink ref="GC122" location="null!21:21" display="[PNS]_Coke Always on_Mar_Apr" xr:uid="{00000000-0004-0000-0700-000040140000}"/>
    <hyperlink ref="GD122" location="null!21:21" display="[PNS]_Coke Always on_Mar_Apr" xr:uid="{00000000-0004-0000-0700-000041140000}"/>
    <hyperlink ref="GE122" location="null!21:21" display="[PNS]_Coke Always on_Mar_Apr" xr:uid="{00000000-0004-0000-0700-000042140000}"/>
    <hyperlink ref="GF122" location="null!21:21" display="[PNS]_Coke Always on_Mar_Apr_HP, KH, CT" xr:uid="{00000000-0004-0000-0700-000043140000}"/>
    <hyperlink ref="GG122" location="null!21:21" display="[PNS]_Coke Always on_Mar_Apr" xr:uid="{00000000-0004-0000-0700-000044140000}"/>
    <hyperlink ref="GH122" location="null!21:21" display="[PNS]_Coke Always on_Mar_Apr" xr:uid="{00000000-0004-0000-0700-000045140000}"/>
    <hyperlink ref="GI122" location="null!21:21" display="[PNS]_Coke Always on_Mar_Apr" xr:uid="{00000000-0004-0000-0700-000046140000}"/>
    <hyperlink ref="GJ122" location="null!21:21" display="[PNS]_Coke Always on_Mar_Apr_HP, KH, CT" xr:uid="{00000000-0004-0000-0700-000047140000}"/>
    <hyperlink ref="GK122" location="null!21:21" display="[PNS]_Coke Always on_Mar_Apr" xr:uid="{00000000-0004-0000-0700-000048140000}"/>
    <hyperlink ref="GL122" location="null!21:21" display="[PNS]_Coke Always on_Mar_Apr" xr:uid="{00000000-0004-0000-0700-000049140000}"/>
    <hyperlink ref="GM122" location="null!21:21" display="[PNS]_Coke Always on_Mar_Apr" xr:uid="{00000000-0004-0000-0700-00004A140000}"/>
    <hyperlink ref="GN122" location="null!21:21" display="[PNS]_Coke Always on_Mar_Apr_HP, KH, CT" xr:uid="{00000000-0004-0000-0700-00004B140000}"/>
    <hyperlink ref="GO122" location="null!21:21" display="[PNS]_Coke Always on_Mar_Apr" xr:uid="{00000000-0004-0000-0700-00004C140000}"/>
    <hyperlink ref="GP122" location="null!21:21" display="[PNS]_Coke Always on_Mar_Apr" xr:uid="{00000000-0004-0000-0700-00004D140000}"/>
    <hyperlink ref="GQ122" location="null!21:21" display="[PNS]_Coke Always on_Mar_Apr" xr:uid="{00000000-0004-0000-0700-00004E140000}"/>
    <hyperlink ref="GR122" location="null!21:21" display="[PNS]_Coke Always on_Mar_Apr_HP, KH, CT" xr:uid="{00000000-0004-0000-0700-00004F140000}"/>
    <hyperlink ref="GS122" location="null!21:21" display="[PNS]_Coke Always on_Mar_Apr" xr:uid="{00000000-0004-0000-0700-000050140000}"/>
    <hyperlink ref="GT122" location="null!21:21" display="[PNS]_Coke Always on_Mar_Apr" xr:uid="{00000000-0004-0000-0700-000051140000}"/>
    <hyperlink ref="GU122" location="null!21:21" display="[PNS]_Coke Always on_Mar_Apr" xr:uid="{00000000-0004-0000-0700-000052140000}"/>
    <hyperlink ref="GV122" location="null!21:21" display="[PNS]_Coke Always on_Mar_Apr_HP, KH, CT" xr:uid="{00000000-0004-0000-0700-000053140000}"/>
    <hyperlink ref="GW122" location="null!21:21" display="[PNS]_Coke Always on_Mar_Apr" xr:uid="{00000000-0004-0000-0700-000054140000}"/>
    <hyperlink ref="GX122" location="null!21:21" display="[PNS]_Coke Always on_Mar_Apr" xr:uid="{00000000-0004-0000-0700-000055140000}"/>
    <hyperlink ref="GY122" location="null!21:21" display="[PNS]_Coke Always on_Mar_Apr" xr:uid="{00000000-0004-0000-0700-000056140000}"/>
    <hyperlink ref="GZ122" location="null!21:21" display="[PNS]_Coke Always on_Mar_Apr_HP, KH, CT" xr:uid="{00000000-0004-0000-0700-000057140000}"/>
    <hyperlink ref="HA122" location="null!21:21" display="[PNS]_Coke Always on_Mar_Apr" xr:uid="{00000000-0004-0000-0700-000058140000}"/>
    <hyperlink ref="HB122" location="null!21:21" display="[PNS]_Coke Always on_Mar_Apr" xr:uid="{00000000-0004-0000-0700-000059140000}"/>
    <hyperlink ref="HC122" location="null!21:21" display="[PNS]_Coke Always on_Mar_Apr" xr:uid="{00000000-0004-0000-0700-00005A140000}"/>
    <hyperlink ref="HD122" location="null!21:21" display="[PNS]_Coke Always on_Mar_Apr_HP, KH, CT" xr:uid="{00000000-0004-0000-0700-00005B140000}"/>
    <hyperlink ref="HE122" location="null!21:21" display="[PNS]_Coke Always on_Mar_Apr" xr:uid="{00000000-0004-0000-0700-00005C140000}"/>
    <hyperlink ref="HF122" location="null!21:21" display="[PNS]_Coke Always on_Mar_Apr" xr:uid="{00000000-0004-0000-0700-00005D140000}"/>
    <hyperlink ref="HG122" location="null!21:21" display="[PNS]_Coke Always on_Mar_Apr" xr:uid="{00000000-0004-0000-0700-00005E140000}"/>
    <hyperlink ref="HH122" location="null!21:21" display="[PNS]_Coke Always on_Mar_Apr_HP, KH, CT" xr:uid="{00000000-0004-0000-0700-00005F140000}"/>
    <hyperlink ref="HI122" location="null!21:21" display="[PNS]_Coke Always on_Mar_Apr" xr:uid="{00000000-0004-0000-0700-000060140000}"/>
    <hyperlink ref="HJ122" location="null!21:21" display="[PNS]_Coke Always on_Mar_Apr" xr:uid="{00000000-0004-0000-0700-000061140000}"/>
    <hyperlink ref="HK122" location="null!21:21" display="[PNS]_Coke Always on_Mar_Apr" xr:uid="{00000000-0004-0000-0700-000062140000}"/>
    <hyperlink ref="HL122" location="null!21:21" display="[PNS]_Coke Always on_Mar_Apr_HP, KH, CT" xr:uid="{00000000-0004-0000-0700-000063140000}"/>
    <hyperlink ref="HM122" location="null!21:21" display="[PNS]_Coke Always on_Mar_Apr" xr:uid="{00000000-0004-0000-0700-000064140000}"/>
    <hyperlink ref="HN122" location="null!21:21" display="[PNS]_Coke Always on_Mar_Apr" xr:uid="{00000000-0004-0000-0700-000065140000}"/>
    <hyperlink ref="HO122" location="null!21:21" display="[PNS]_Coke Always on_Mar_Apr" xr:uid="{00000000-0004-0000-0700-000066140000}"/>
    <hyperlink ref="HP122" location="null!21:21" display="[PNS]_Coke Always on_Mar_Apr_HP, KH, CT" xr:uid="{00000000-0004-0000-0700-000067140000}"/>
    <hyperlink ref="HQ122" location="null!21:21" display="[PNS]_Coke Always on_Mar_Apr" xr:uid="{00000000-0004-0000-0700-000068140000}"/>
    <hyperlink ref="HR122" location="null!21:21" display="[PNS]_Coke Always on_Mar_Apr" xr:uid="{00000000-0004-0000-0700-000069140000}"/>
    <hyperlink ref="HS122" location="null!21:21" display="[PNS]_Coke Always on_Mar_Apr" xr:uid="{00000000-0004-0000-0700-00006A140000}"/>
    <hyperlink ref="HT122" location="null!21:21" display="[PNS]_Coke Always on_Mar_Apr_HP, KH, CT" xr:uid="{00000000-0004-0000-0700-00006B140000}"/>
    <hyperlink ref="HU122" location="null!21:21" display="[PNS]_Coke Always on_Mar_Apr" xr:uid="{00000000-0004-0000-0700-00006C140000}"/>
    <hyperlink ref="HV122" location="null!21:21" display="[PNS]_Coke Always on_Mar_Apr" xr:uid="{00000000-0004-0000-0700-00006D140000}"/>
    <hyperlink ref="HW122" location="null!21:21" display="[PNS]_Coke Always on_Mar_Apr" xr:uid="{00000000-0004-0000-0700-00006E140000}"/>
    <hyperlink ref="HX122" location="null!21:21" display="[PNS]_Coke Always on_Mar_Apr_HP, KH, CT" xr:uid="{00000000-0004-0000-0700-00006F140000}"/>
    <hyperlink ref="HY122" location="null!21:21" display="[PNS]_Coke Always on_Mar_Apr" xr:uid="{00000000-0004-0000-0700-000070140000}"/>
    <hyperlink ref="HZ122" location="null!21:21" display="[PNS]_Coke Always on_Mar_Apr" xr:uid="{00000000-0004-0000-0700-000071140000}"/>
    <hyperlink ref="IA122" location="null!21:21" display="[PNS]_Coke Always on_Mar_Apr" xr:uid="{00000000-0004-0000-0700-000072140000}"/>
    <hyperlink ref="IB122" location="null!21:21" display="[PNS]_Coke Always on_Mar_Apr_HP, KH, CT" xr:uid="{00000000-0004-0000-0700-000073140000}"/>
    <hyperlink ref="IC122" location="null!21:21" display="[PNS]_Coke Always on_Mar_Apr" xr:uid="{00000000-0004-0000-0700-000074140000}"/>
    <hyperlink ref="ID122" location="null!21:21" display="[PNS]_Coke Always on_Mar_Apr" xr:uid="{00000000-0004-0000-0700-000075140000}"/>
    <hyperlink ref="IE122" location="null!21:21" display="[PNS]_Coke Always on_Mar_Apr" xr:uid="{00000000-0004-0000-0700-000076140000}"/>
    <hyperlink ref="IF122" location="null!21:21" display="[PNS]_Coke Always on_Mar_Apr_HP, KH, CT" xr:uid="{00000000-0004-0000-0700-000077140000}"/>
    <hyperlink ref="IG122" location="null!21:21" display="[PNS]_Coke Always on_Mar_Apr" xr:uid="{00000000-0004-0000-0700-000078140000}"/>
    <hyperlink ref="IH122" location="null!21:21" display="[PNS]_Coke Always on_Mar_Apr" xr:uid="{00000000-0004-0000-0700-000079140000}"/>
    <hyperlink ref="II122" location="null!21:21" display="[PNS]_Coke Always on_Mar_Apr" xr:uid="{00000000-0004-0000-0700-00007A140000}"/>
    <hyperlink ref="IJ122" location="null!21:21" display="[PNS]_Coke Always on_Mar_Apr_HP, KH, CT" xr:uid="{00000000-0004-0000-0700-00007B140000}"/>
    <hyperlink ref="IK122" location="null!21:21" display="[PNS]_Coke Always on_Mar_Apr" xr:uid="{00000000-0004-0000-0700-00007C140000}"/>
    <hyperlink ref="IL122" location="null!21:21" display="[PNS]_Coke Always on_Mar_Apr" xr:uid="{00000000-0004-0000-0700-00007D140000}"/>
    <hyperlink ref="IM122" location="null!21:21" display="[PNS]_Coke Always on_Mar_Apr" xr:uid="{00000000-0004-0000-0700-00007E140000}"/>
    <hyperlink ref="IN122" location="null!21:21" display="[PNS]_Coke Always on_Mar_Apr_HP, KH, CT" xr:uid="{00000000-0004-0000-0700-00007F140000}"/>
    <hyperlink ref="D124" r:id="rId1100" location="gid=1252567251&amp;range=32:32" xr:uid="{00000000-0004-0000-0700-000080140000}"/>
    <hyperlink ref="E124" r:id="rId1101" location="gid=1252567251&amp;range=32:32" xr:uid="{00000000-0004-0000-0700-000081140000}"/>
    <hyperlink ref="F124" r:id="rId1102" location="gid=1252567251&amp;range=32:32" xr:uid="{00000000-0004-0000-0700-000082140000}"/>
    <hyperlink ref="G124" r:id="rId1103" location="gid=1252567251&amp;range=32:32" xr:uid="{00000000-0004-0000-0700-000083140000}"/>
    <hyperlink ref="H124" r:id="rId1104" location="gid=1252567251&amp;range=32:32" xr:uid="{00000000-0004-0000-0700-000084140000}"/>
    <hyperlink ref="I124" r:id="rId1105" location="gid=1252567251&amp;range=32:32" xr:uid="{00000000-0004-0000-0700-000085140000}"/>
    <hyperlink ref="J124" r:id="rId1106" location="gid=1252567251&amp;range=32:32" xr:uid="{00000000-0004-0000-0700-000086140000}"/>
    <hyperlink ref="K124" r:id="rId1107" location="gid=1252567251&amp;range=32:32" xr:uid="{00000000-0004-0000-0700-000087140000}"/>
    <hyperlink ref="L124" r:id="rId1108" location="gid=1252567251&amp;range=32:32" xr:uid="{00000000-0004-0000-0700-000088140000}"/>
    <hyperlink ref="M124" r:id="rId1109" location="gid=1252567251&amp;range=32:32" xr:uid="{00000000-0004-0000-0700-000089140000}"/>
    <hyperlink ref="N124" r:id="rId1110" location="gid=1252567251&amp;range=32:32" xr:uid="{00000000-0004-0000-0700-00008A140000}"/>
    <hyperlink ref="O124" r:id="rId1111" location="gid=1252567251&amp;range=32:32" xr:uid="{00000000-0004-0000-0700-00008B140000}"/>
    <hyperlink ref="P124" r:id="rId1112" location="gid=1252567251&amp;range=34:34" xr:uid="{00000000-0004-0000-0700-00008C140000}"/>
    <hyperlink ref="Q124" r:id="rId1113" location="gid=1252567251&amp;range=34:34" xr:uid="{00000000-0004-0000-0700-00008D140000}"/>
    <hyperlink ref="R124" r:id="rId1114" location="gid=1252567251&amp;range=34:34" xr:uid="{00000000-0004-0000-0700-00008E140000}"/>
    <hyperlink ref="S124" r:id="rId1115" location="gid=1252567251&amp;range=34:34" xr:uid="{00000000-0004-0000-0700-00008F140000}"/>
    <hyperlink ref="T124" r:id="rId1116" location="gid=1252567251&amp;range=34:34" xr:uid="{00000000-0004-0000-0700-000090140000}"/>
    <hyperlink ref="U124" r:id="rId1117" location="gid=1252567251&amp;range=34:34" xr:uid="{00000000-0004-0000-0700-000091140000}"/>
    <hyperlink ref="V124" r:id="rId1118" location="gid=1252567251&amp;range=34:34" xr:uid="{00000000-0004-0000-0700-000092140000}"/>
    <hyperlink ref="W124" r:id="rId1119" location="gid=1252567251&amp;range=34:34" xr:uid="{00000000-0004-0000-0700-000093140000}"/>
    <hyperlink ref="X124" r:id="rId1120" location="gid=1252567251&amp;range=34:34" xr:uid="{00000000-0004-0000-0700-000094140000}"/>
    <hyperlink ref="Y124" r:id="rId1121" location="gid=1252567251&amp;range=34:34" xr:uid="{00000000-0004-0000-0700-000095140000}"/>
    <hyperlink ref="Z124" r:id="rId1122" location="gid=1252567251&amp;range=34:34" xr:uid="{00000000-0004-0000-0700-000096140000}"/>
    <hyperlink ref="AA124" r:id="rId1123" location="gid=1252567251&amp;range=34:34" xr:uid="{00000000-0004-0000-0700-000097140000}"/>
    <hyperlink ref="AB124" r:id="rId1124" location="gid=1252567251&amp;range=35:35" xr:uid="{00000000-0004-0000-0700-000098140000}"/>
    <hyperlink ref="AC124" r:id="rId1125" location="gid=1252567251&amp;range=35:35" xr:uid="{00000000-0004-0000-0700-000099140000}"/>
    <hyperlink ref="AD124" r:id="rId1126" location="gid=1252567251&amp;range=35:35" xr:uid="{00000000-0004-0000-0700-00009A140000}"/>
    <hyperlink ref="AE124" r:id="rId1127" location="gid=1252567251&amp;range=35:35" xr:uid="{00000000-0004-0000-0700-00009B140000}"/>
    <hyperlink ref="AF124" r:id="rId1128" location="gid=1252567251&amp;range=34:34" xr:uid="{00000000-0004-0000-0700-00009C140000}"/>
    <hyperlink ref="AG124" r:id="rId1129" location="gid=1252567251&amp;range=34:34" xr:uid="{00000000-0004-0000-0700-00009D140000}"/>
    <hyperlink ref="AH124" r:id="rId1130" location="gid=1252567251&amp;range=34:34" xr:uid="{00000000-0004-0000-0700-00009E140000}"/>
    <hyperlink ref="AI124" r:id="rId1131" location="gid=1252567251&amp;range=34:34" xr:uid="{00000000-0004-0000-0700-00009F140000}"/>
    <hyperlink ref="AJ124" r:id="rId1132" location="gid=1252567251&amp;range=5:5" xr:uid="{00000000-0004-0000-0700-0000A0140000}"/>
    <hyperlink ref="AK124" r:id="rId1133" location="gid=1252567251&amp;range=5:5" xr:uid="{00000000-0004-0000-0700-0000A1140000}"/>
    <hyperlink ref="AL124" r:id="rId1134" location="gid=1252567251&amp;range=5:5" xr:uid="{00000000-0004-0000-0700-0000A2140000}"/>
    <hyperlink ref="AM124" r:id="rId1135" location="gid=1252567251&amp;range=5:5" xr:uid="{00000000-0004-0000-0700-0000A3140000}"/>
    <hyperlink ref="AN124" r:id="rId1136" location="gid=1252567251&amp;range=5:5" xr:uid="{00000000-0004-0000-0700-0000A4140000}"/>
    <hyperlink ref="AO124" r:id="rId1137" location="gid=1252567251&amp;range=5:5" xr:uid="{00000000-0004-0000-0700-0000A5140000}"/>
    <hyperlink ref="AP124" r:id="rId1138" location="gid=1252567251&amp;range=5:5" xr:uid="{00000000-0004-0000-0700-0000A6140000}"/>
    <hyperlink ref="AQ124" r:id="rId1139" location="gid=1252567251&amp;range=5:5" xr:uid="{00000000-0004-0000-0700-0000A7140000}"/>
    <hyperlink ref="AR124" r:id="rId1140" location="gid=1252567251&amp;range=5:5" xr:uid="{00000000-0004-0000-0700-0000A8140000}"/>
    <hyperlink ref="AS124" r:id="rId1141" location="gid=1252567251&amp;range=5:5" xr:uid="{00000000-0004-0000-0700-0000A9140000}"/>
    <hyperlink ref="AT124" r:id="rId1142" location="gid=1252567251&amp;range=5:5" xr:uid="{00000000-0004-0000-0700-0000AA140000}"/>
    <hyperlink ref="AU124" r:id="rId1143" location="gid=1252567251&amp;range=5:5" xr:uid="{00000000-0004-0000-0700-0000AB140000}"/>
    <hyperlink ref="AV124" r:id="rId1144" location="gid=1252567251&amp;range=5:5" xr:uid="{00000000-0004-0000-0700-0000AC140000}"/>
    <hyperlink ref="AW124" r:id="rId1145" location="gid=1252567251&amp;range=5:5" xr:uid="{00000000-0004-0000-0700-0000AD140000}"/>
    <hyperlink ref="AX124" r:id="rId1146" location="gid=1252567251&amp;range=5:5" xr:uid="{00000000-0004-0000-0700-0000AE140000}"/>
    <hyperlink ref="AY124" r:id="rId1147" location="gid=1252567251&amp;range=5:5" xr:uid="{00000000-0004-0000-0700-0000AF140000}"/>
    <hyperlink ref="AZ124" r:id="rId1148" location="gid=1252567251&amp;range=22:22" xr:uid="{00000000-0004-0000-0700-0000B0140000}"/>
    <hyperlink ref="BA124" r:id="rId1149" location="gid=1252567251&amp;range=22:22" xr:uid="{00000000-0004-0000-0700-0000B1140000}"/>
    <hyperlink ref="BB124" r:id="rId1150" location="gid=1252567251&amp;range=22:22" xr:uid="{00000000-0004-0000-0700-0000B2140000}"/>
    <hyperlink ref="BC124" r:id="rId1151" location="gid=1252567251&amp;range=22:22" xr:uid="{00000000-0004-0000-0700-0000B3140000}"/>
    <hyperlink ref="BD124" r:id="rId1152" location="gid=1252567251&amp;range=22:22" xr:uid="{00000000-0004-0000-0700-0000B4140000}"/>
    <hyperlink ref="BE124" r:id="rId1153" location="gid=1252567251&amp;range=22:22" xr:uid="{00000000-0004-0000-0700-0000B5140000}"/>
    <hyperlink ref="BF124" r:id="rId1154" location="gid=1252567251&amp;range=22:22" xr:uid="{00000000-0004-0000-0700-0000B6140000}"/>
    <hyperlink ref="BG124" r:id="rId1155" location="gid=1252567251&amp;range=22:22" xr:uid="{00000000-0004-0000-0700-0000B7140000}"/>
    <hyperlink ref="BH124" r:id="rId1156" location="gid=1252567251&amp;range=28:28" xr:uid="{00000000-0004-0000-0700-0000B8140000}"/>
    <hyperlink ref="BI124" r:id="rId1157" location="gid=1252567251&amp;range=28:28" xr:uid="{00000000-0004-0000-0700-0000B9140000}"/>
    <hyperlink ref="BJ124" r:id="rId1158" location="gid=1252567251&amp;range=28:28" xr:uid="{00000000-0004-0000-0700-0000BA140000}"/>
    <hyperlink ref="BK124" r:id="rId1159" location="gid=1252567251&amp;range=28:28" xr:uid="{00000000-0004-0000-0700-0000BB140000}"/>
    <hyperlink ref="BL124" r:id="rId1160" location="gid=1252567251&amp;range=6:6" xr:uid="{00000000-0004-0000-0700-0000BC140000}"/>
    <hyperlink ref="BM124" r:id="rId1161" location="gid=1252567251&amp;range=6:6" xr:uid="{00000000-0004-0000-0700-0000BD140000}"/>
    <hyperlink ref="BN124" r:id="rId1162" location="gid=1252567251&amp;range=6:6" xr:uid="{00000000-0004-0000-0700-0000BE140000}"/>
    <hyperlink ref="BO124" r:id="rId1163" location="gid=1252567251&amp;range=6:6" xr:uid="{00000000-0004-0000-0700-0000BF140000}"/>
    <hyperlink ref="BP124" r:id="rId1164" location="gid=1252567251&amp;range=6:6" xr:uid="{00000000-0004-0000-0700-0000C0140000}"/>
    <hyperlink ref="BQ124" r:id="rId1165" location="gid=1252567251&amp;range=6:6" xr:uid="{00000000-0004-0000-0700-0000C1140000}"/>
    <hyperlink ref="BR124" r:id="rId1166" location="gid=1252567251&amp;range=6:6" xr:uid="{00000000-0004-0000-0700-0000C2140000}"/>
    <hyperlink ref="BS124" r:id="rId1167" location="gid=1252567251&amp;range=6:6" xr:uid="{00000000-0004-0000-0700-0000C3140000}"/>
    <hyperlink ref="BT124" r:id="rId1168" location="gid=1252567251&amp;range=6:6" xr:uid="{00000000-0004-0000-0700-0000C4140000}"/>
    <hyperlink ref="BU124" r:id="rId1169" location="gid=1252567251&amp;range=6:6" xr:uid="{00000000-0004-0000-0700-0000C5140000}"/>
    <hyperlink ref="BV124" r:id="rId1170" location="gid=1252567251&amp;range=6:6" xr:uid="{00000000-0004-0000-0700-0000C6140000}"/>
    <hyperlink ref="BW124" r:id="rId1171" location="gid=1252567251&amp;range=6:6" xr:uid="{00000000-0004-0000-0700-0000C7140000}"/>
    <hyperlink ref="BX124" r:id="rId1172" location="gid=1252567251&amp;range=29:29" xr:uid="{00000000-0004-0000-0700-0000C8140000}"/>
    <hyperlink ref="BY124" r:id="rId1173" location="gid=1252567251&amp;range=29:29" xr:uid="{00000000-0004-0000-0700-0000C9140000}"/>
    <hyperlink ref="BZ124" r:id="rId1174" location="gid=1252567251&amp;range=29:29" xr:uid="{00000000-0004-0000-0700-0000CA140000}"/>
    <hyperlink ref="CA124" r:id="rId1175" location="gid=1252567251&amp;range=29:29" xr:uid="{00000000-0004-0000-0700-0000CB140000}"/>
    <hyperlink ref="CB124" r:id="rId1176" location="gid=1252567251&amp;range=23:23" xr:uid="{00000000-0004-0000-0700-0000CC140000}"/>
    <hyperlink ref="CC124" r:id="rId1177" location="gid=1252567251&amp;range=23:23" xr:uid="{00000000-0004-0000-0700-0000CD140000}"/>
    <hyperlink ref="CD124" r:id="rId1178" location="gid=1252567251&amp;range=23:23" xr:uid="{00000000-0004-0000-0700-0000CE140000}"/>
    <hyperlink ref="CE124" r:id="rId1179" location="gid=1252567251&amp;range=23:23" xr:uid="{00000000-0004-0000-0700-0000CF140000}"/>
    <hyperlink ref="CF124" r:id="rId1180" location="gid=1252567251&amp;range=23:23" xr:uid="{00000000-0004-0000-0700-0000D0140000}"/>
    <hyperlink ref="CG124" r:id="rId1181" location="gid=1252567251&amp;range=23:23" xr:uid="{00000000-0004-0000-0700-0000D1140000}"/>
    <hyperlink ref="CH124" r:id="rId1182" location="gid=1252567251&amp;range=23:23" xr:uid="{00000000-0004-0000-0700-0000D2140000}"/>
    <hyperlink ref="CI124" r:id="rId1183" location="gid=1252567251&amp;range=23:23" xr:uid="{00000000-0004-0000-0700-0000D3140000}"/>
    <hyperlink ref="CJ124" r:id="rId1184" location="gid=1252567251&amp;range=23:23" xr:uid="{00000000-0004-0000-0700-0000D4140000}"/>
    <hyperlink ref="CK124" r:id="rId1185" location="gid=1252567251&amp;range=23:23" xr:uid="{00000000-0004-0000-0700-0000D5140000}"/>
    <hyperlink ref="CL124" r:id="rId1186" location="gid=1252567251&amp;range=23:23" xr:uid="{00000000-0004-0000-0700-0000D6140000}"/>
    <hyperlink ref="CM124" r:id="rId1187" location="gid=1252567251&amp;range=23:23" xr:uid="{00000000-0004-0000-0700-0000D7140000}"/>
    <hyperlink ref="CN124" r:id="rId1188" location="gid=1252567251&amp;range=5:5" xr:uid="{00000000-0004-0000-0700-0000D8140000}"/>
    <hyperlink ref="CO124" r:id="rId1189" location="gid=1252567251&amp;range=5:5" xr:uid="{00000000-0004-0000-0700-0000D9140000}"/>
    <hyperlink ref="CP124" r:id="rId1190" location="gid=1252567251&amp;range=5:5" xr:uid="{00000000-0004-0000-0700-0000DA140000}"/>
    <hyperlink ref="CQ124" r:id="rId1191" location="gid=1252567251&amp;range=5:5" xr:uid="{00000000-0004-0000-0700-0000DB140000}"/>
    <hyperlink ref="CR124" r:id="rId1192" location="gid=1252567251&amp;range=5:5" xr:uid="{00000000-0004-0000-0700-0000DC140000}"/>
    <hyperlink ref="CS124" r:id="rId1193" location="gid=1252567251&amp;range=5:5" xr:uid="{00000000-0004-0000-0700-0000DD140000}"/>
    <hyperlink ref="CT124" r:id="rId1194" location="gid=1252567251&amp;range=5:5" xr:uid="{00000000-0004-0000-0700-0000DE140000}"/>
    <hyperlink ref="CU124" r:id="rId1195" location="gid=1252567251&amp;range=5:5" xr:uid="{00000000-0004-0000-0700-0000DF140000}"/>
    <hyperlink ref="CV124" r:id="rId1196" location="gid=1252567251&amp;range=5:5" xr:uid="{00000000-0004-0000-0700-0000E0140000}"/>
    <hyperlink ref="CW124" r:id="rId1197" location="gid=1252567251&amp;range=5:5" xr:uid="{00000000-0004-0000-0700-0000E1140000}"/>
    <hyperlink ref="CX124" r:id="rId1198" location="gid=1252567251&amp;range=5:5" xr:uid="{00000000-0004-0000-0700-0000E2140000}"/>
    <hyperlink ref="CY124" r:id="rId1199" location="gid=1252567251&amp;range=5:5" xr:uid="{00000000-0004-0000-0700-0000E3140000}"/>
    <hyperlink ref="CZ124" r:id="rId1200" location="gid=1252567251&amp;range=5:5" xr:uid="{00000000-0004-0000-0700-0000E4140000}"/>
    <hyperlink ref="DA124" r:id="rId1201" location="gid=1252567251&amp;range=5:5" xr:uid="{00000000-0004-0000-0700-0000E5140000}"/>
    <hyperlink ref="DB124" r:id="rId1202" location="gid=1252567251&amp;range=5:5" xr:uid="{00000000-0004-0000-0700-0000E6140000}"/>
    <hyperlink ref="DC124" r:id="rId1203" location="gid=1252567251&amp;range=5:5" xr:uid="{00000000-0004-0000-0700-0000E7140000}"/>
    <hyperlink ref="DD124" r:id="rId1204" location="gid=1252567251&amp;range=22:22" xr:uid="{00000000-0004-0000-0700-0000E8140000}"/>
    <hyperlink ref="DE124" r:id="rId1205" location="gid=1252567251&amp;range=22:22" xr:uid="{00000000-0004-0000-0700-0000E9140000}"/>
    <hyperlink ref="DF124" r:id="rId1206" location="gid=1252567251&amp;range=22:22" xr:uid="{00000000-0004-0000-0700-0000EA140000}"/>
    <hyperlink ref="DG124" r:id="rId1207" location="gid=1252567251&amp;range=22:22" xr:uid="{00000000-0004-0000-0700-0000EB140000}"/>
    <hyperlink ref="DH124" r:id="rId1208" location="gid=1252567251&amp;range=22:22" xr:uid="{00000000-0004-0000-0700-0000EC140000}"/>
    <hyperlink ref="DI124" r:id="rId1209" location="gid=1252567251&amp;range=22:22" xr:uid="{00000000-0004-0000-0700-0000ED140000}"/>
    <hyperlink ref="DJ124" r:id="rId1210" location="gid=1252567251&amp;range=22:22" xr:uid="{00000000-0004-0000-0700-0000EE140000}"/>
    <hyperlink ref="DK124" r:id="rId1211" location="gid=1252567251&amp;range=22:22" xr:uid="{00000000-0004-0000-0700-0000EF140000}"/>
    <hyperlink ref="DL124" r:id="rId1212" location="gid=1252567251&amp;range=22:22" xr:uid="{00000000-0004-0000-0700-0000F0140000}"/>
    <hyperlink ref="DM124" r:id="rId1213" location="gid=1252567251&amp;range=22:22" xr:uid="{00000000-0004-0000-0700-0000F1140000}"/>
    <hyperlink ref="DN124" r:id="rId1214" location="gid=1252567251&amp;range=22:22" xr:uid="{00000000-0004-0000-0700-0000F2140000}"/>
    <hyperlink ref="DO124" r:id="rId1215" location="gid=1252567251&amp;range=22:22" xr:uid="{00000000-0004-0000-0700-0000F3140000}"/>
    <hyperlink ref="DP124" r:id="rId1216" location="gid=1252567251&amp;range=6:6" xr:uid="{00000000-0004-0000-0700-0000F4140000}"/>
    <hyperlink ref="DQ124" r:id="rId1217" location="gid=1252567251&amp;range=6:6" xr:uid="{00000000-0004-0000-0700-0000F5140000}"/>
    <hyperlink ref="DR124" r:id="rId1218" location="gid=1252567251&amp;range=6:6" xr:uid="{00000000-0004-0000-0700-0000F6140000}"/>
    <hyperlink ref="DS124" r:id="rId1219" location="gid=1252567251&amp;range=6:6" xr:uid="{00000000-0004-0000-0700-0000F7140000}"/>
    <hyperlink ref="DT124" r:id="rId1220" location="gid=1252567251&amp;range=6:6" xr:uid="{00000000-0004-0000-0700-0000F8140000}"/>
    <hyperlink ref="DU124" r:id="rId1221" location="gid=1252567251&amp;range=6:6" xr:uid="{00000000-0004-0000-0700-0000F9140000}"/>
    <hyperlink ref="DV124" r:id="rId1222" location="gid=1252567251&amp;range=6:6" xr:uid="{00000000-0004-0000-0700-0000FA140000}"/>
    <hyperlink ref="DW124" r:id="rId1223" location="gid=1252567251&amp;range=6:6" xr:uid="{00000000-0004-0000-0700-0000FB140000}"/>
    <hyperlink ref="DY124" r:id="rId1224" location="gid=1252567251&amp;range=82:82" xr:uid="{00000000-0004-0000-0700-0000FC140000}"/>
    <hyperlink ref="DZ124" r:id="rId1225" location="gid=1252567251&amp;range=82:82" xr:uid="{00000000-0004-0000-0700-0000FD140000}"/>
    <hyperlink ref="EA124" r:id="rId1226" location="gid=1252567251&amp;range=82:82" xr:uid="{00000000-0004-0000-0700-0000FE140000}"/>
    <hyperlink ref="EB124" r:id="rId1227" location="gid=1252567251&amp;range=82:82" xr:uid="{00000000-0004-0000-0700-0000FF140000}"/>
    <hyperlink ref="EC124" r:id="rId1228" location="gid=1252567251&amp;range=82:82" xr:uid="{00000000-0004-0000-0700-000000150000}"/>
    <hyperlink ref="ED124" r:id="rId1229" location="gid=1252567251&amp;range=82:82" xr:uid="{00000000-0004-0000-0700-000001150000}"/>
    <hyperlink ref="EE124" r:id="rId1230" location="gid=1252567251&amp;range=82:82" xr:uid="{00000000-0004-0000-0700-000002150000}"/>
    <hyperlink ref="EF124" r:id="rId1231" location="gid=1252567251&amp;range=82:82" xr:uid="{00000000-0004-0000-0700-000003150000}"/>
    <hyperlink ref="EG124" r:id="rId1232" location="gid=1252567251&amp;range=82:82" xr:uid="{00000000-0004-0000-0700-000004150000}"/>
    <hyperlink ref="EH124" r:id="rId1233" location="gid=1252567251&amp;range=82:82" xr:uid="{00000000-0004-0000-0700-000005150000}"/>
    <hyperlink ref="EI124" r:id="rId1234" location="gid=1252567251&amp;range=82:82" xr:uid="{00000000-0004-0000-0700-000006150000}"/>
    <hyperlink ref="EJ124" r:id="rId1235" location="gid=1252567251&amp;range=82:82" xr:uid="{00000000-0004-0000-0700-000007150000}"/>
    <hyperlink ref="EK124" r:id="rId1236" location="gid=1252567251&amp;range=82:82" xr:uid="{00000000-0004-0000-0700-000008150000}"/>
    <hyperlink ref="EL124" r:id="rId1237" location="gid=1252567251&amp;range=82:82" xr:uid="{00000000-0004-0000-0700-000009150000}"/>
    <hyperlink ref="EM124" r:id="rId1238" location="gid=1252567251&amp;range=82:82" xr:uid="{00000000-0004-0000-0700-00000A150000}"/>
    <hyperlink ref="EN124" r:id="rId1239" location="gid=1252567251&amp;range=82:82" xr:uid="{00000000-0004-0000-0700-00000B150000}"/>
    <hyperlink ref="EO124" r:id="rId1240" location="gid=1252567251&amp;range=55:55" xr:uid="{00000000-0004-0000-0700-00000C150000}"/>
    <hyperlink ref="EP124" r:id="rId1241" location="gid=1252567251&amp;range=55:55" xr:uid="{00000000-0004-0000-0700-00000D150000}"/>
    <hyperlink ref="EQ124" r:id="rId1242" location="gid=1252567251&amp;range=55:55" xr:uid="{00000000-0004-0000-0700-00000E150000}"/>
    <hyperlink ref="ER124" r:id="rId1243" location="gid=1252567251&amp;range=55:55" xr:uid="{00000000-0004-0000-0700-00000F150000}"/>
    <hyperlink ref="ES124" r:id="rId1244" location="gid=1252567251&amp;range=55:55" xr:uid="{00000000-0004-0000-0700-000010150000}"/>
    <hyperlink ref="ET124" r:id="rId1245" location="gid=1252567251&amp;range=55:55" xr:uid="{00000000-0004-0000-0700-000011150000}"/>
    <hyperlink ref="EU124" r:id="rId1246" location="gid=1252567251&amp;range=55:55" xr:uid="{00000000-0004-0000-0700-000012150000}"/>
    <hyperlink ref="EV124" r:id="rId1247" location="gid=1252567251&amp;range=55:55" xr:uid="{00000000-0004-0000-0700-000013150000}"/>
    <hyperlink ref="EW124" r:id="rId1248" location="gid=1252567251&amp;range=55:55" xr:uid="{00000000-0004-0000-0700-000014150000}"/>
    <hyperlink ref="EX124" r:id="rId1249" location="gid=1252567251&amp;range=55:55" xr:uid="{00000000-0004-0000-0700-000015150000}"/>
    <hyperlink ref="EY124" r:id="rId1250" location="gid=1252567251&amp;range=55:55" xr:uid="{00000000-0004-0000-0700-000016150000}"/>
    <hyperlink ref="EZ124" r:id="rId1251" location="gid=1252567251&amp;range=55:55" xr:uid="{00000000-0004-0000-0700-000017150000}"/>
    <hyperlink ref="FA124" r:id="rId1252" location="gid=1252567251&amp;range=55:55" xr:uid="{00000000-0004-0000-0700-000018150000}"/>
    <hyperlink ref="FB124" r:id="rId1253" location="gid=1252567251&amp;range=55:55" xr:uid="{00000000-0004-0000-0700-000019150000}"/>
    <hyperlink ref="FC124" r:id="rId1254" location="gid=1252567251&amp;range=55:55" xr:uid="{00000000-0004-0000-0700-00001A150000}"/>
    <hyperlink ref="FD124" r:id="rId1255" location="gid=1252567251&amp;range=55:55" xr:uid="{00000000-0004-0000-0700-00001B150000}"/>
    <hyperlink ref="FE124" r:id="rId1256" location="gid=1252567251&amp;range=55:55" xr:uid="{00000000-0004-0000-0700-00001C150000}"/>
    <hyperlink ref="FF124" r:id="rId1257" location="gid=1252567251&amp;range=55:55" xr:uid="{00000000-0004-0000-0700-00001D150000}"/>
    <hyperlink ref="FG124" r:id="rId1258" location="gid=1252567251&amp;range=55:55" xr:uid="{00000000-0004-0000-0700-00001E150000}"/>
    <hyperlink ref="FH124" r:id="rId1259" location="gid=1252567251&amp;range=55:55" xr:uid="{00000000-0004-0000-0700-00001F150000}"/>
    <hyperlink ref="FI124" r:id="rId1260" location="gid=1252567251&amp;range=55:55" xr:uid="{00000000-0004-0000-0700-000020150000}"/>
    <hyperlink ref="FJ124" r:id="rId1261" location="gid=1252567251&amp;range=55:55" xr:uid="{00000000-0004-0000-0700-000021150000}"/>
    <hyperlink ref="FK124" r:id="rId1262" location="gid=1252567251&amp;range=55:55" xr:uid="{00000000-0004-0000-0700-000022150000}"/>
    <hyperlink ref="FL124" r:id="rId1263" location="gid=1252567251&amp;range=55:55" xr:uid="{00000000-0004-0000-0700-000023150000}"/>
    <hyperlink ref="FM124" r:id="rId1264" location="gid=1252567251&amp;range=55:55" xr:uid="{00000000-0004-0000-0700-000024150000}"/>
    <hyperlink ref="FN124" r:id="rId1265" location="gid=1252567251&amp;range=55:55" xr:uid="{00000000-0004-0000-0700-000025150000}"/>
    <hyperlink ref="FO124" r:id="rId1266" location="gid=1252567251&amp;range=55:55" xr:uid="{00000000-0004-0000-0700-000026150000}"/>
    <hyperlink ref="FP124" r:id="rId1267" location="gid=1252567251&amp;range=55:55" xr:uid="{00000000-0004-0000-0700-000027150000}"/>
    <hyperlink ref="FQ124" r:id="rId1268" location="gid=1252567251&amp;range=55:55" xr:uid="{00000000-0004-0000-0700-000028150000}"/>
    <hyperlink ref="FR124" r:id="rId1269" location="gid=1252567251&amp;range=55:55" xr:uid="{00000000-0004-0000-0700-000029150000}"/>
    <hyperlink ref="FS124" r:id="rId1270" location="gid=1252567251&amp;range=55:55" xr:uid="{00000000-0004-0000-0700-00002A150000}"/>
    <hyperlink ref="FT124" r:id="rId1271" location="gid=1252567251&amp;range=55:55" xr:uid="{00000000-0004-0000-0700-00002B150000}"/>
    <hyperlink ref="FU124" r:id="rId1272" location="gid=1252567251&amp;range=55:55" xr:uid="{00000000-0004-0000-0700-00002C150000}"/>
    <hyperlink ref="FV124" r:id="rId1273" location="gid=1252567251&amp;range=55:55" xr:uid="{00000000-0004-0000-0700-00002D150000}"/>
    <hyperlink ref="FW124" r:id="rId1274" location="gid=1252567251&amp;range=55:55" xr:uid="{00000000-0004-0000-0700-00002E150000}"/>
    <hyperlink ref="FX124" r:id="rId1275" location="gid=1252567251&amp;range=55:55" xr:uid="{00000000-0004-0000-0700-00002F150000}"/>
    <hyperlink ref="FY124" r:id="rId1276" location="gid=1252567251&amp;range=55:55" xr:uid="{00000000-0004-0000-0700-000030150000}"/>
    <hyperlink ref="FZ124" r:id="rId1277" location="gid=1252567251&amp;range=55:55" xr:uid="{00000000-0004-0000-0700-000031150000}"/>
    <hyperlink ref="GA124" r:id="rId1278" location="gid=1252567251&amp;range=55:55" xr:uid="{00000000-0004-0000-0700-000032150000}"/>
    <hyperlink ref="GB124" r:id="rId1279" location="gid=1252567251&amp;range=55:55" xr:uid="{00000000-0004-0000-0700-000033150000}"/>
    <hyperlink ref="GC124" r:id="rId1280" location="gid=1252567251&amp;range=79:79" xr:uid="{00000000-0004-0000-0700-000034150000}"/>
    <hyperlink ref="GD124" r:id="rId1281" location="gid=1252567251&amp;range=79:79" xr:uid="{00000000-0004-0000-0700-000035150000}"/>
    <hyperlink ref="GE124" r:id="rId1282" location="gid=1252567251&amp;range=79:79" xr:uid="{00000000-0004-0000-0700-000036150000}"/>
    <hyperlink ref="GF124" r:id="rId1283" location="gid=1252567251&amp;range=79:79" xr:uid="{00000000-0004-0000-0700-000037150000}"/>
    <hyperlink ref="GG124" r:id="rId1284" location="gid=1252567251&amp;range=57:57" xr:uid="{00000000-0004-0000-0700-000038150000}"/>
    <hyperlink ref="GH124" r:id="rId1285" location="gid=1252567251&amp;range=57:57" xr:uid="{00000000-0004-0000-0700-000039150000}"/>
    <hyperlink ref="GI124" r:id="rId1286" location="gid=1252567251&amp;range=57:57" xr:uid="{00000000-0004-0000-0700-00003A150000}"/>
    <hyperlink ref="GJ124" r:id="rId1287" location="gid=1252567251&amp;range=57:57" xr:uid="{00000000-0004-0000-0700-00003B150000}"/>
    <hyperlink ref="GK124" r:id="rId1288" location="gid=1252567251&amp;range=57:57" xr:uid="{00000000-0004-0000-0700-00003C150000}"/>
    <hyperlink ref="GL124" r:id="rId1289" location="gid=1252567251&amp;range=57:57" xr:uid="{00000000-0004-0000-0700-00003D150000}"/>
    <hyperlink ref="GM124" r:id="rId1290" location="gid=1252567251&amp;range=57:57" xr:uid="{00000000-0004-0000-0700-00003E150000}"/>
    <hyperlink ref="GN124" r:id="rId1291" location="gid=1252567251&amp;range=57:57" xr:uid="{00000000-0004-0000-0700-00003F150000}"/>
    <hyperlink ref="GO124" r:id="rId1292" location="gid=1252567251&amp;range=57:57" xr:uid="{00000000-0004-0000-0700-000040150000}"/>
    <hyperlink ref="GP124" r:id="rId1293" location="gid=1252567251&amp;range=57:57" xr:uid="{00000000-0004-0000-0700-000041150000}"/>
    <hyperlink ref="GQ124" r:id="rId1294" location="gid=1252567251&amp;range=57:57" xr:uid="{00000000-0004-0000-0700-000042150000}"/>
    <hyperlink ref="GR124" r:id="rId1295" location="gid=1252567251&amp;range=57:57" xr:uid="{00000000-0004-0000-0700-000043150000}"/>
    <hyperlink ref="GS124" r:id="rId1296" location="gid=1252567251&amp;range=80:80" xr:uid="{00000000-0004-0000-0700-000044150000}"/>
    <hyperlink ref="GT124" r:id="rId1297" location="gid=1252567251&amp;range=80:80" xr:uid="{00000000-0004-0000-0700-000045150000}"/>
    <hyperlink ref="GU124" r:id="rId1298" location="gid=1252567251&amp;range=80:80" xr:uid="{00000000-0004-0000-0700-000046150000}"/>
    <hyperlink ref="GV124" r:id="rId1299" location="gid=1252567251&amp;range=80:80" xr:uid="{00000000-0004-0000-0700-000047150000}"/>
    <hyperlink ref="GW124" r:id="rId1300" location="gid=1252567251&amp;range=56:56" xr:uid="{00000000-0004-0000-0700-000048150000}"/>
    <hyperlink ref="GX124" r:id="rId1301" location="gid=1252567251&amp;range=56:56" xr:uid="{00000000-0004-0000-0700-000049150000}"/>
    <hyperlink ref="GY124" r:id="rId1302" location="gid=1252567251&amp;range=56:56" xr:uid="{00000000-0004-0000-0700-00004A150000}"/>
    <hyperlink ref="GZ124" r:id="rId1303" location="gid=1252567251&amp;range=56:56" xr:uid="{00000000-0004-0000-0700-00004B150000}"/>
    <hyperlink ref="HA124" r:id="rId1304" location="gid=1252567251&amp;range=56:56" xr:uid="{00000000-0004-0000-0700-00004C150000}"/>
    <hyperlink ref="HB124" r:id="rId1305" location="gid=1252567251&amp;range=56:56" xr:uid="{00000000-0004-0000-0700-00004D150000}"/>
    <hyperlink ref="HC124" r:id="rId1306" location="gid=1252567251&amp;range=56:56" xr:uid="{00000000-0004-0000-0700-00004E150000}"/>
    <hyperlink ref="HD124" r:id="rId1307" location="gid=1252567251&amp;range=56:56" xr:uid="{00000000-0004-0000-0700-00004F150000}"/>
    <hyperlink ref="HE124" r:id="rId1308" location="gid=1252567251&amp;range=56:56" xr:uid="{00000000-0004-0000-0700-000050150000}"/>
    <hyperlink ref="HF124" r:id="rId1309" location="gid=1252567251&amp;range=56:56" xr:uid="{00000000-0004-0000-0700-000051150000}"/>
    <hyperlink ref="HG124" r:id="rId1310" location="gid=1252567251&amp;range=56:56" xr:uid="{00000000-0004-0000-0700-000052150000}"/>
    <hyperlink ref="HH124" r:id="rId1311" location="gid=1252567251&amp;range=56:56" xr:uid="{00000000-0004-0000-0700-000053150000}"/>
    <hyperlink ref="HI124" r:id="rId1312" location="gid=1252567251&amp;range=56:56" xr:uid="{00000000-0004-0000-0700-000054150000}"/>
    <hyperlink ref="HJ124" r:id="rId1313" location="gid=1252567251&amp;range=56:56" xr:uid="{00000000-0004-0000-0700-000055150000}"/>
    <hyperlink ref="HK124" r:id="rId1314" location="gid=1252567251&amp;range=56:56" xr:uid="{00000000-0004-0000-0700-000056150000}"/>
    <hyperlink ref="HL124" r:id="rId1315" location="gid=1252567251&amp;range=56:56" xr:uid="{00000000-0004-0000-0700-000057150000}"/>
    <hyperlink ref="HM124" r:id="rId1316" location="gid=1252567251&amp;range=56:56" xr:uid="{00000000-0004-0000-0700-000058150000}"/>
    <hyperlink ref="HN124" r:id="rId1317" location="gid=1252567251&amp;range=56:56" xr:uid="{00000000-0004-0000-0700-000059150000}"/>
    <hyperlink ref="HO124" r:id="rId1318" location="gid=1252567251&amp;range=56:56" xr:uid="{00000000-0004-0000-0700-00005A150000}"/>
    <hyperlink ref="HP124" r:id="rId1319" location="gid=1252567251&amp;range=56:56" xr:uid="{00000000-0004-0000-0700-00005B150000}"/>
    <hyperlink ref="HQ124" r:id="rId1320" location="gid=1252567251&amp;range=86:86" xr:uid="{00000000-0004-0000-0700-00005C150000}"/>
    <hyperlink ref="HR124" r:id="rId1321" location="gid=1252567251&amp;range=86:86" xr:uid="{00000000-0004-0000-0700-00005D150000}"/>
    <hyperlink ref="HS124" r:id="rId1322" location="gid=1252567251&amp;range=86:86" xr:uid="{00000000-0004-0000-0700-00005E150000}"/>
    <hyperlink ref="HT124" r:id="rId1323" location="gid=1252567251&amp;range=86:86" xr:uid="{00000000-0004-0000-0700-00005F150000}"/>
    <hyperlink ref="HU124" r:id="rId1324" location="gid=1252567251&amp;range=86:86" xr:uid="{00000000-0004-0000-0700-000060150000}"/>
    <hyperlink ref="HV124" r:id="rId1325" location="gid=1252567251&amp;range=86:86" xr:uid="{00000000-0004-0000-0700-000061150000}"/>
    <hyperlink ref="HW124" r:id="rId1326" location="gid=1252567251&amp;range=86:86" xr:uid="{00000000-0004-0000-0700-000062150000}"/>
    <hyperlink ref="HX124" r:id="rId1327" location="gid=1252567251&amp;range=86:86" xr:uid="{00000000-0004-0000-0700-000063150000}"/>
    <hyperlink ref="HY124" r:id="rId1328" location="gid=1252567251&amp;range=86:86" xr:uid="{00000000-0004-0000-0700-000064150000}"/>
    <hyperlink ref="HZ124" r:id="rId1329" location="gid=1252567251&amp;range=86:86" xr:uid="{00000000-0004-0000-0700-000065150000}"/>
    <hyperlink ref="IA124" r:id="rId1330" location="gid=1252567251&amp;range=86:86" xr:uid="{00000000-0004-0000-0700-000066150000}"/>
    <hyperlink ref="IB124" r:id="rId1331" location="gid=1252567251&amp;range=86:86" xr:uid="{00000000-0004-0000-0700-000067150000}"/>
    <hyperlink ref="IC124" r:id="rId1332" location="gid=1252567251&amp;range=86:86" xr:uid="{00000000-0004-0000-0700-000068150000}"/>
    <hyperlink ref="ID124" r:id="rId1333" location="gid=1252567251&amp;range=86:86" xr:uid="{00000000-0004-0000-0700-000069150000}"/>
    <hyperlink ref="IE124" r:id="rId1334" location="gid=1252567251&amp;range=86:86" xr:uid="{00000000-0004-0000-0700-00006A150000}"/>
    <hyperlink ref="IF124" r:id="rId1335" location="gid=1252567251&amp;range=86:86" xr:uid="{00000000-0004-0000-0700-00006B150000}"/>
    <hyperlink ref="IG124" r:id="rId1336" location="gid=1252567251&amp;range=86:86" xr:uid="{00000000-0004-0000-0700-00006C150000}"/>
    <hyperlink ref="IH124" r:id="rId1337" location="gid=1252567251&amp;range=86:86" xr:uid="{00000000-0004-0000-0700-00006D150000}"/>
    <hyperlink ref="II124" r:id="rId1338" location="gid=1252567251&amp;range=86:86" xr:uid="{00000000-0004-0000-0700-00006E150000}"/>
    <hyperlink ref="IJ124" r:id="rId1339" location="gid=1252567251&amp;range=86:86" xr:uid="{00000000-0004-0000-0700-00006F150000}"/>
    <hyperlink ref="IK124" r:id="rId1340" location="gid=1252567251&amp;range=86:86" xr:uid="{00000000-0004-0000-0700-000070150000}"/>
    <hyperlink ref="IL124" r:id="rId1341" location="gid=1252567251&amp;range=86:86" xr:uid="{00000000-0004-0000-0700-000071150000}"/>
    <hyperlink ref="IM124" r:id="rId1342" location="gid=1252567251&amp;range=86:86" xr:uid="{00000000-0004-0000-0700-000072150000}"/>
    <hyperlink ref="IN124" r:id="rId1343" location="gid=1252567251&amp;range=86:86" xr:uid="{00000000-0004-0000-0700-000073150000}"/>
    <hyperlink ref="H132" location="null!G57" display="[SuperVIP]_Highlands Coffee_Mar" xr:uid="{00000000-0004-0000-0700-000074150000}"/>
    <hyperlink ref="I132" location="null!G57" display="[SuperVIP]_Highlands Coffee_Mar" xr:uid="{00000000-0004-0000-0700-000075150000}"/>
    <hyperlink ref="J132" location="null!G57" display="[SuperVIP]_Highlands Coffee_Mar" xr:uid="{00000000-0004-0000-0700-000076150000}"/>
    <hyperlink ref="K132" location="null!G57" display="[SuperVIP]_Highlands Coffee_Mar 260106_Highlands Coffee_41 cities" xr:uid="{00000000-0004-0000-0700-000077150000}"/>
    <hyperlink ref="P132" location="null!G68" display="[SJBP]_Highlands Coffee_Exclusive" xr:uid="{00000000-0004-0000-0700-000078150000}"/>
    <hyperlink ref="Q132" location="null!G68" display="[SJBP]_Highlands Coffee_Exclusive" xr:uid="{00000000-0004-0000-0700-000079150000}"/>
    <hyperlink ref="R132" location="null!G68" display="[SJBP]_Highlands Coffee_Exclusive" xr:uid="{00000000-0004-0000-0700-00007A150000}"/>
    <hyperlink ref="S132" location="null!G68" display="[SJBP]_Highlands Coffee_Exclusive" xr:uid="{00000000-0004-0000-0700-00007B150000}"/>
    <hyperlink ref="T132" location="null!G125" display="[SJBP]_Cheese Coffee_blind cup" xr:uid="{00000000-0004-0000-0700-00007C150000}"/>
    <hyperlink ref="U132" location="null!G125" display="[SJBP]_Cheese Coffee_blind cup" xr:uid="{00000000-0004-0000-0700-00007D150000}"/>
    <hyperlink ref="V132" location="null!G125" display="[SJBP]_Cheese Coffee_blind cup" xr:uid="{00000000-0004-0000-0700-00007E150000}"/>
    <hyperlink ref="AJ132" location="null!G58" display="[SuperVIP]_Highlands Coffee_9-13Mar" xr:uid="{00000000-0004-0000-0700-00007F150000}"/>
    <hyperlink ref="AK132" location="null!G58" display="[SuperVIP]_Highlands Coffee_9-13Mar" xr:uid="{00000000-0004-0000-0700-000080150000}"/>
    <hyperlink ref="AL132" location="null!G58" display="[SuperVIP]_Highlands Coffee_9-13Mar" xr:uid="{00000000-0004-0000-0700-000081150000}"/>
    <hyperlink ref="AM132" location="null!G58" display="[SuperVIP]_Highlands Coffee_9-13Mar 260106_Highlands Coffee_41 cities" xr:uid="{00000000-0004-0000-0700-000082150000}"/>
    <hyperlink ref="BL132" location="null!G59" display="[SuperVIP]_Highlands Coffee_16-20Mar" xr:uid="{00000000-0004-0000-0700-000083150000}"/>
    <hyperlink ref="BM132" location="null!G59" display="[SuperVIP]_Highlands Coffee_16-20Mar" xr:uid="{00000000-0004-0000-0700-000084150000}"/>
    <hyperlink ref="BN132" location="null!G59" display="[SuperVIP]_Highlands Coffee_16-20Mar" xr:uid="{00000000-0004-0000-0700-000085150000}"/>
    <hyperlink ref="BO132" location="null!G59" display="[SuperVIP]_Highlands Coffee_16-20Mar 260106_Highlands Coffee_41 cities" xr:uid="{00000000-0004-0000-0700-000086150000}"/>
    <hyperlink ref="BP132" location="null!G53" display="[SuperVIP]_The Coffee House_9-11.3" xr:uid="{00000000-0004-0000-0700-000087150000}"/>
    <hyperlink ref="BQ132" location="null!G53" display="[SuperVIP]_The Coffee House_9-11.3" xr:uid="{00000000-0004-0000-0700-000088150000}"/>
    <hyperlink ref="BR132" location="null!G81" display="[SuperVIP]_Lotteria DI_16-19Mar" xr:uid="{00000000-0004-0000-0700-000089150000}"/>
    <hyperlink ref="BS132" location="null!G53" display="[SuperVIP]_The Coffee House_9-11.3 251014_The Coffee House_8 cities" xr:uid="{00000000-0004-0000-0700-00008A150000}"/>
    <hyperlink ref="BT132" location="null!G52" display="[VIP]_Cheese Coffee_BOGO_Mar" xr:uid="{00000000-0004-0000-0700-00008B150000}"/>
    <hyperlink ref="BU132" location="null!G52" display="[VIP]_Cheese Coffee_BOGO_Mar" xr:uid="{00000000-0004-0000-0700-00008C150000}"/>
    <hyperlink ref="BV132" location="null!G52" display="[VIP]_Cheese Coffee_BOGO_Mar" xr:uid="{00000000-0004-0000-0700-00008D150000}"/>
    <hyperlink ref="DY132" location="null!G164" display="[SuperVIP]_The Coffee House_1-3Apr" xr:uid="{00000000-0004-0000-0700-00008E150000}"/>
    <hyperlink ref="DZ132" location="null!G164" display="[SuperVIP]_The Coffee House_1-3Apr" xr:uid="{00000000-0004-0000-0700-00008F150000}"/>
    <hyperlink ref="EB132" location="null!G164" display="[SuperVIP]_The Coffee House_1-3Apr 251014_The Coffee House_8 cities" xr:uid="{00000000-0004-0000-0700-000090150000}"/>
    <hyperlink ref="ES132" location="null!G167" display="[SuperVIP]_Highlands Coffee_6-10Apr" xr:uid="{00000000-0004-0000-0700-000091150000}"/>
    <hyperlink ref="ET132" location="null!G167" display="[SuperVIP]_Highlands Coffee_6-10Apr" xr:uid="{00000000-0004-0000-0700-000092150000}"/>
    <hyperlink ref="EU132" location="null!G167" display="[SuperVIP]_Highlands Coffee_6-10Apr" xr:uid="{00000000-0004-0000-0700-000093150000}"/>
    <hyperlink ref="EV132" location="null!G167" display="[SuperVIP]_Highlands Coffee_6-10Apr 260106_Highlands Coffee_41 cities" xr:uid="{00000000-0004-0000-0700-000094150000}"/>
    <hyperlink ref="FU132" location="null!G168" display="[SuperVIP]_Highlands Coffee_13-17Apr" xr:uid="{00000000-0004-0000-0700-000095150000}"/>
    <hyperlink ref="FV132" location="null!G168" display="[SuperVIP]_Highlands Coffee_13-17Apr" xr:uid="{00000000-0004-0000-0700-000096150000}"/>
    <hyperlink ref="FW132" location="null!G168" display="[SuperVIP]_Highlands Coffee_13-17Apr" xr:uid="{00000000-0004-0000-0700-000097150000}"/>
    <hyperlink ref="FX132" location="null!G168" display="[SuperVIP]_Highlands Coffee_13-17Apr 260106_Highlands Coffee_41 cities" xr:uid="{00000000-0004-0000-0700-000098150000}"/>
    <hyperlink ref="FY132" location="null!G239" display="[VIP]_Cheese Coffee_BOGO_Apr" xr:uid="{00000000-0004-0000-0700-000099150000}"/>
    <hyperlink ref="GW132" location="null!G169" display="[SuperVIP]_Highlands Coffee_20-24Apr" xr:uid="{00000000-0004-0000-0700-00009A150000}"/>
    <hyperlink ref="GX132" location="null!G169" display="[SuperVIP]_Highlands Coffee_20-24Apr" xr:uid="{00000000-0004-0000-0700-00009B150000}"/>
    <hyperlink ref="GY132" location="null!G169" display="[SuperVIP]_Highlands Coffee_20-24Apr" xr:uid="{00000000-0004-0000-0700-00009C150000}"/>
    <hyperlink ref="GZ132" location="null!G169" display="[SuperVIP]_Highlands Coffee_20-24Apr 260106_Highlands Coffee_41 cities" xr:uid="{00000000-0004-0000-0700-00009D150000}"/>
    <hyperlink ref="P134" location="null!G52" display="[VIP]_Cheese Coffee_BOGO_Mar" xr:uid="{00000000-0004-0000-0700-00009E150000}"/>
    <hyperlink ref="DY134" location="null!G149" display="[SuperVIP]_Phê La_1-3Apr" xr:uid="{00000000-0004-0000-0700-00009F150000}"/>
    <hyperlink ref="DZ134" location="null!G149" display="[SuperVIP]_Phê La_1-3Apr" xr:uid="{00000000-0004-0000-0700-0000A0150000}"/>
    <hyperlink ref="EA134" location="null!G149" display="[SuperVIP]_Phê La_1-3Apr" xr:uid="{00000000-0004-0000-0700-0000A1150000}"/>
    <hyperlink ref="EB134" location="null!G149" display="[SuperVIP]_Phê La_1-3Apr 260116_Phê La_11 cities" xr:uid="{00000000-0004-0000-0700-0000A2150000}"/>
    <hyperlink ref="GW134" location="null!G239" display="[VIP]_Cheese Coffee_BOGO_Apr" xr:uid="{00000000-0004-0000-0700-0000A3150000}"/>
    <hyperlink ref="AB135" location="null!G73" display="[SuperVIP]_Pizza Hut_Mar" xr:uid="{00000000-0004-0000-0700-0000A4150000}"/>
    <hyperlink ref="AC135" location="null!G73" display="[SuperVIP]_Pizza Hut_Mar" xr:uid="{00000000-0004-0000-0700-0000A5150000}"/>
    <hyperlink ref="AD135" location="null!G73" display="[SuperVIP]_Pizza Hut_Mar" xr:uid="{00000000-0004-0000-0700-0000A6150000}"/>
    <hyperlink ref="AE135" location="null!G73" display="[SuperVIP]_Pizza Hut_Mar 260106_Pizza Hut_21 citie" xr:uid="{00000000-0004-0000-0700-0000A7150000}"/>
    <hyperlink ref="AF135" location="null!21:21" display="[PNS]_Coke Always on_Mar_Apr_minigame " xr:uid="{00000000-0004-0000-0700-0000A8150000}"/>
    <hyperlink ref="AG135" location="null!21:21" display="[PNS]_Coke Always on_Mar_Apr" xr:uid="{00000000-0004-0000-0700-0000A9150000}"/>
    <hyperlink ref="AH135" location="null!21:21" display="[PNS]_Coke Always on_Mar_Apr" xr:uid="{00000000-0004-0000-0700-0000AA150000}"/>
    <hyperlink ref="AI135" location="null!21:21" display="[PNS]_Coke Always on_Mar_Apr_HP, KH, CT" xr:uid="{00000000-0004-0000-0700-0000AB150000}"/>
    <hyperlink ref="AR135" location="null!64:64" display="[SuperVIP]_Cơm Thố Anh Nguyễn_11-15Mar" xr:uid="{00000000-0004-0000-0700-0000AC150000}"/>
    <hyperlink ref="AS135" location="null!64:64" display="[SuperVIP]_Cơm Thố Anh Nguyễn_11-15Mar" xr:uid="{00000000-0004-0000-0700-0000AD150000}"/>
    <hyperlink ref="AU135" location="null!64:64" display="[SuperVIP]_Cơm Thố Anh Nguyễn_11-15Mar 250421_Cơm Thố Anh Nguyễn_13 cities" xr:uid="{00000000-0004-0000-0700-0000AE150000}"/>
    <hyperlink ref="AZ135" location="null!63:63" display="[SuperVIP]_Gà Rán Popeyes_13-15Mar" xr:uid="{00000000-0004-0000-0700-0000AF150000}"/>
    <hyperlink ref="BA135" location="null!63:63" display="[SuperVIP]_Gà Rán Popeyes_13-15Mar" xr:uid="{00000000-0004-0000-0700-0000B0150000}"/>
    <hyperlink ref="BB135" location="null!63:63" display="[SuperVIP]_Gà Rán Popeyes_13-15Mar" xr:uid="{00000000-0004-0000-0700-0000B1150000}"/>
    <hyperlink ref="BC135" location="null!63:63" display="[SuperVIP]_Gà Rán Popeyes_13-15Mar 241231_Gà Rán Popeyes_9 cities" xr:uid="{00000000-0004-0000-0700-0000B2150000}"/>
    <hyperlink ref="BL135" location="null!G81" display="[SuperVIP]_Lotteria DI_16-19Mar" xr:uid="{00000000-0004-0000-0700-0000B3150000}"/>
    <hyperlink ref="BM135" location="null!G81" display="[SuperVIP]_Lotteria DI_16-19Mar" xr:uid="{00000000-0004-0000-0700-0000B4150000}"/>
    <hyperlink ref="BN135" location="null!G81" display="[SuperVIP]_Lotteria DI_16-19Mar" xr:uid="{00000000-0004-0000-0700-0000B5150000}"/>
    <hyperlink ref="BO135" location="null!G81" display="[SuperVIP]_Lotteria DI_16-19Mar 260116_Lotteria_41 cities" xr:uid="{00000000-0004-0000-0700-0000B6150000}"/>
    <hyperlink ref="DY135" location="null!80:80" display="[SJBP]_Gà Rán KFC_CUPC1" xr:uid="{00000000-0004-0000-0700-0000B7150000}"/>
    <hyperlink ref="DZ135" location="null!80:80" display="[SJBP]_Gà Rán KFC_CUPC1" xr:uid="{00000000-0004-0000-0700-0000B8150000}"/>
    <hyperlink ref="EA135" location="null!80:80" display="[SJBP]_Gà Rán KFC_CUPC1" xr:uid="{00000000-0004-0000-0700-0000B9150000}"/>
    <hyperlink ref="EB135" location="null!80:80" display="[SJBP]_Gà Rán KFC_CUPC1 260106_Gà Rán KFC_31 cities" xr:uid="{00000000-0004-0000-0700-0000BA150000}"/>
    <hyperlink ref="EC135" location="null!186:186" display="[SuperVIP]_Gà Rán Popeyes_1-5Apr" xr:uid="{00000000-0004-0000-0700-0000BB150000}"/>
    <hyperlink ref="ED135" location="null!186:186" display="[SuperVIP]_Gà Rán Popeyes_1-5Apr" xr:uid="{00000000-0004-0000-0700-0000BC150000}"/>
    <hyperlink ref="EE135" location="null!186:186" display="[SuperVIP]_Gà Rán Popeyes_1-5Apr" xr:uid="{00000000-0004-0000-0700-0000BD150000}"/>
    <hyperlink ref="EF135" location="null!186:186" display="[SuperVIP]_Gà Rán Popeyes_1-5Apr 241231_Gà Rán Popeyes_9 cities" xr:uid="{00000000-0004-0000-0700-0000BE150000}"/>
    <hyperlink ref="EG135" location="null!180:180" display="[SuperVIP]_Gà Rán KFC_3-16Apr" xr:uid="{00000000-0004-0000-0700-0000BF150000}"/>
    <hyperlink ref="EH135" location="null!180:180" display="[SuperVIP]_Gà Rán KFC_3-16Apr" xr:uid="{00000000-0004-0000-0700-0000C0150000}"/>
    <hyperlink ref="EI135" location="null!180:180" display="[SuperVIP]_Gà Rán KFC_3-16Apr" xr:uid="{00000000-0004-0000-0700-0000C1150000}"/>
    <hyperlink ref="EJ135" location="null!180:180" display="[SuperVIP]_Gà Rán KFC_3-16Apr 260106_Gà Rán KFC_31 cities" xr:uid="{00000000-0004-0000-0700-0000C2150000}"/>
    <hyperlink ref="EO135" location="null!220:220" display="[PNS]_Pepsi Baseline_Apr" xr:uid="{00000000-0004-0000-0700-0000C3150000}"/>
    <hyperlink ref="EP135" location="null!220:220" display="[PNS]_Pepsi Baseline_Apr" xr:uid="{00000000-0004-0000-0700-0000C4150000}"/>
    <hyperlink ref="EQ135" location="null!220:220" display="[PNS]_Pepsi Baseline_Apr" xr:uid="{00000000-0004-0000-0700-0000C5150000}"/>
    <hyperlink ref="ER135" location="null!220:220" display="[PNS]_Pepsi Baseline_Apr_BH, KH, CT, HP, Huế, BD, VT" xr:uid="{00000000-0004-0000-0700-0000C6150000}"/>
    <hyperlink ref="ES135" location="null!G151" display="[VIP]_Gong Cha_6-8Apr" xr:uid="{00000000-0004-0000-0700-0000C7150000}"/>
    <hyperlink ref="ET135" location="null!G151" display="[VIP]_Gong Cha_6-8Apr" xr:uid="{00000000-0004-0000-0700-0000C8150000}"/>
    <hyperlink ref="EV135" location="null!G151" display="[VIP]_Gong Cha_6-8Apr 260109_Gong Cha_7 cities" xr:uid="{00000000-0004-0000-0700-0000C9150000}"/>
    <hyperlink ref="FM135" location="null!192:192" display="[SuperVIP]_McDonald's_10-12Apr" xr:uid="{00000000-0004-0000-0700-0000CA150000}"/>
    <hyperlink ref="FN135" location="null!192:192" display="[SuperVIP]_McDonald's_10-12Apr" xr:uid="{00000000-0004-0000-0700-0000CB150000}"/>
    <hyperlink ref="FO135" location="null!192:192" display="[SuperVIP]_McDonald's_10-12Apr" xr:uid="{00000000-0004-0000-0700-0000CC150000}"/>
    <hyperlink ref="FP135" location="null!192:192" display="[SuperVIP]_McDonald's_10-12Apr 251025_McDonald's_7 cities" xr:uid="{00000000-0004-0000-0700-0000CD150000}"/>
    <hyperlink ref="FY135" location="null!180:180" display="[SuperVIP]_Gà Rán KFC_3-16Apr" xr:uid="{00000000-0004-0000-0700-0000CE150000}"/>
    <hyperlink ref="FZ135" location="null!180:180" display="[SuperVIP]_Gà Rán KFC_3-16Apr" xr:uid="{00000000-0004-0000-0700-0000CF150000}"/>
    <hyperlink ref="GA135" location="null!180:180" display="[SuperVIP]_Gà Rán KFC_3-16Apr" xr:uid="{00000000-0004-0000-0700-0000D0150000}"/>
    <hyperlink ref="GB135" location="null!180:180" display="[SuperVIP]_Gà Rán KFC_3-16Apr 260106_Gà Rán KFC_31 cities" xr:uid="{00000000-0004-0000-0700-0000D1150000}"/>
    <hyperlink ref="HI135" location="null!184:184" display="[SuperVIP]_Lotteria DI_23-26Apr" xr:uid="{00000000-0004-0000-0700-0000D2150000}"/>
    <hyperlink ref="HJ135" location="null!184:184" display="[SuperVIP]_Lotteria DI_23-26Apr" xr:uid="{00000000-0004-0000-0700-0000D3150000}"/>
    <hyperlink ref="HK135" location="null!184:184" display="[SuperVIP]_Lotteria DI_23-26Apr" xr:uid="{00000000-0004-0000-0700-0000D4150000}"/>
    <hyperlink ref="HL135" location="null!184:184" display="[SuperVIP]_Lotteria DI_23-26Apr 260116_Lotteria_41 cities" xr:uid="{00000000-0004-0000-0700-0000D5150000}"/>
    <hyperlink ref="HM135" location="null!190:190" display="[SuperVIP]_Pizza Hut_10-26Apr" xr:uid="{00000000-0004-0000-0700-0000D6150000}"/>
    <hyperlink ref="HN135" location="null!190:190" display="[SuperVIP]_Pizza Hut_10-26Apr" xr:uid="{00000000-0004-0000-0700-0000D7150000}"/>
    <hyperlink ref="HO135" location="null!190:190" display="[SuperVIP]_Pizza Hut_10-26Apr" xr:uid="{00000000-0004-0000-0700-0000D8150000}"/>
    <hyperlink ref="HP135" location="null!190:190" display="[SuperVIP]_Pizza Hut_10-26Apr 260106_Pizza Hut_21 cities" xr:uid="{00000000-0004-0000-0700-0000D9150000}"/>
    <hyperlink ref="X136" location="null!26:26" display="[PNS]_Pepsi Baseline_Mar" xr:uid="{00000000-0004-0000-0700-0000DA150000}"/>
    <hyperlink ref="Y136" location="null!26:26" display="[PNS]_Pepsi Baseline_Mar" xr:uid="{00000000-0004-0000-0700-0000DB150000}"/>
    <hyperlink ref="Z136" location="null!26:26" display="[PNS]_Pepsi Baseline_Mar" xr:uid="{00000000-0004-0000-0700-0000DC150000}"/>
    <hyperlink ref="AA136" location="null!26:26" display="[PNS]_Pepsi Baseline_Mar_BH, KH, CT, HP, Huế, BD, VT" xr:uid="{00000000-0004-0000-0700-0000DD150000}"/>
    <hyperlink ref="AB136" location="null!21:21" display="[PNS]_Coke Always on_Mar_Apr_cuisine" xr:uid="{00000000-0004-0000-0700-0000DE150000}"/>
    <hyperlink ref="AC136" location="null!21:21" display="[PNS]_Coke Always on_Mar_Apr" xr:uid="{00000000-0004-0000-0700-0000DF150000}"/>
    <hyperlink ref="AD136" location="null!21:21" display="[PNS]_Coke Always on_Mar_Apr" xr:uid="{00000000-0004-0000-0700-0000E0150000}"/>
    <hyperlink ref="AE136" location="null!21:21" display="[PNS]_Coke Always on_Mar_Apr_HP, KH, CT" xr:uid="{00000000-0004-0000-0700-0000E1150000}"/>
    <hyperlink ref="ES136" location="null!21:21" display="[PNS]_Coke Always on_Mar_Apr" xr:uid="{00000000-0004-0000-0700-0000E2150000}"/>
    <hyperlink ref="ET136" location="null!21:21" display="[PNS]_Coke Always on_Mar_Apr" xr:uid="{00000000-0004-0000-0700-0000E3150000}"/>
    <hyperlink ref="EU136" location="null!21:21" display="[PNS]_Coke Always on_Mar_Apr" xr:uid="{00000000-0004-0000-0700-0000E4150000}"/>
    <hyperlink ref="EV136" location="null!21:21" display="[PNS]_Coke Always on_Mar_Apr_HP, KH, CT" xr:uid="{00000000-0004-0000-0700-0000E5150000}"/>
    <hyperlink ref="FI136" location="null!190:190" display="[SuperVIP]_Pizza Hut_10-26Apr" xr:uid="{00000000-0004-0000-0700-0000E6150000}"/>
    <hyperlink ref="FJ136" location="null!190:190" display="[SuperVIP]_Pizza Hut_10-26Apr" xr:uid="{00000000-0004-0000-0700-0000E7150000}"/>
    <hyperlink ref="FK136" location="null!190:190" display="[SuperVIP]_Pizza Hut_10-26Apr" xr:uid="{00000000-0004-0000-0700-0000E8150000}"/>
    <hyperlink ref="FL136" location="null!190:190" display="[SuperVIP]_Pizza Hut_10-26Apr 260106_Pizza Hut_21 cities" xr:uid="{00000000-0004-0000-0700-0000E9150000}"/>
    <hyperlink ref="H146" location="null!14:14" display="[PNS]_HOME CREDIT_Mar" xr:uid="{00000000-0004-0000-0700-0000EA150000}"/>
    <hyperlink ref="I146" location="null!14:14" display="[PNS]_HOME CREDIT_Mar" xr:uid="{00000000-0004-0000-0700-0000EB150000}"/>
    <hyperlink ref="J146" location="null!14:14" display="[PNS]_HOME CREDIT_Mar" xr:uid="{00000000-0004-0000-0700-0000EC150000}"/>
    <hyperlink ref="K146" location="null!14:14" display="[PNS]_HOME CREDIT_Mar_ALL" xr:uid="{00000000-0004-0000-0700-0000ED150000}"/>
    <hyperlink ref="X146" location="null!13:13" display="[PNS]_OCB_Mar" xr:uid="{00000000-0004-0000-0700-0000EE150000}"/>
    <hyperlink ref="Y146" location="null!13:13" display="[PNS]_OCB_Mar" xr:uid="{00000000-0004-0000-0700-0000EF150000}"/>
    <hyperlink ref="Z146" location="null!13:13" display="[PNS]_OCB_Mar" xr:uid="{00000000-0004-0000-0700-0000F0150000}"/>
    <hyperlink ref="AA146" location="null!13:13" display="[PNS]_OCB_Mar_ALL" xr:uid="{00000000-0004-0000-0700-0000F1150000}"/>
    <hyperlink ref="AR146" location="null!15:15" display="[PNS]_TPBANK_Mar" xr:uid="{00000000-0004-0000-0700-0000F2150000}"/>
    <hyperlink ref="AS146" location="null!15:15" display="[PNS]_TPBANK_Mar" xr:uid="{00000000-0004-0000-0700-0000F3150000}"/>
    <hyperlink ref="AT146" location="null!15:15" display="[PNS]_TPBANK_Mar" xr:uid="{00000000-0004-0000-0700-0000F4150000}"/>
    <hyperlink ref="AU146" location="null!15:15" display="[PNS]_TPBANK_Mar_ALL" xr:uid="{00000000-0004-0000-0700-0000F5150000}"/>
    <hyperlink ref="CZ146" location="null!19:19" display="[PNS]_LPBANK_Mar.JCB" xr:uid="{00000000-0004-0000-0700-0000F6150000}"/>
    <hyperlink ref="DA146" location="null!19:19" display="[PNS]_LPBANK_Mar.JCB" xr:uid="{00000000-0004-0000-0700-0000F7150000}"/>
    <hyperlink ref="DB146" location="null!19:19" display="[PNS]_LPBANK_Mar.JCB" xr:uid="{00000000-0004-0000-0700-0000F8150000}"/>
    <hyperlink ref="DC146" location="null!19:19" display="[PNS]_LPBANK_Mar.JCB_ALL" xr:uid="{00000000-0004-0000-0700-0000F9150000}"/>
    <hyperlink ref="DH146" location="null!20:20" display="[PNS]_MB JCB Hi ShopeeFood_Mar" xr:uid="{00000000-0004-0000-0700-0000FA150000}"/>
    <hyperlink ref="DI146" location="null!20:20" display="[PNS]_MB JCB Hi ShopeeFood_Mar" xr:uid="{00000000-0004-0000-0700-0000FB150000}"/>
    <hyperlink ref="DJ146" location="null!20:20" display="[PNS]_MB JCB Hi ShopeeFood_Mar" xr:uid="{00000000-0004-0000-0700-0000FC150000}"/>
    <hyperlink ref="DK146" location="null!20:20" display="[PNS]_MB JCB Hi ShopeeFood_Mar_ALL" xr:uid="{00000000-0004-0000-0700-0000FD150000}"/>
    <hyperlink ref="DT146" location="null!120:120" display="[PNS]_TPBANK_Mar.27" xr:uid="{00000000-0004-0000-0700-0000FE150000}"/>
    <hyperlink ref="DU146" location="null!120:120" display="[PNS]_TPBANK_Mar.27" xr:uid="{00000000-0004-0000-0700-0000FF150000}"/>
    <hyperlink ref="DV146" location="null!120:120" display="[PNS]_TPBANK_Mar.27" xr:uid="{00000000-0004-0000-0700-000000160000}"/>
    <hyperlink ref="DW146" location="null!120:120" display="[PNS]_TPBANK_Mar.27_ALL" xr:uid="{00000000-0004-0000-0700-000001160000}"/>
    <hyperlink ref="EW146" location="null!208:208" display="[PNS]_OCB_Apr" xr:uid="{00000000-0004-0000-0700-000002160000}"/>
    <hyperlink ref="EX146" location="null!208:208" display="[PNS]_OCB_Apr" xr:uid="{00000000-0004-0000-0700-000003160000}"/>
    <hyperlink ref="EY146" location="null!208:208" display="[PNS]_OCB_Apr" xr:uid="{00000000-0004-0000-0700-000004160000}"/>
    <hyperlink ref="EZ146" location="null!208:208" display="[PNS]_OCB_Apr_ALL" xr:uid="{00000000-0004-0000-0700-000005160000}"/>
    <hyperlink ref="HU146" location="null!209:209" display="[PNS]_LPBANK_Apr" xr:uid="{00000000-0004-0000-0700-000006160000}"/>
    <hyperlink ref="HV146" location="null!209:209" display="[PNS]_LPBANK_Apr" xr:uid="{00000000-0004-0000-0700-000007160000}"/>
    <hyperlink ref="HW146" location="null!209:209" display="[PNS]_LPBANK_Apr" xr:uid="{00000000-0004-0000-0700-000008160000}"/>
    <hyperlink ref="HX146" location="null!209:209" display="[PNS]_LPBANK_Apr_ALL" xr:uid="{00000000-0004-0000-0700-000009160000}"/>
    <hyperlink ref="IC146" location="null!210:210" display="[PNS]_MB JCB Hi ShopeeFood_Apr" xr:uid="{00000000-0004-0000-0700-00000A160000}"/>
    <hyperlink ref="ID146" location="null!210:210" display="[PNS]_MB JCB Hi ShopeeFood_Apr" xr:uid="{00000000-0004-0000-0700-00000B160000}"/>
    <hyperlink ref="IE146" location="null!210:210" display="[PNS]_MB JCB Hi ShopeeFood_Apr" xr:uid="{00000000-0004-0000-0700-00000C160000}"/>
    <hyperlink ref="IF146" location="null!210:210" display="[PNS]_MB JCB Hi ShopeeFood_Apr_ALL" xr:uid="{00000000-0004-0000-0700-00000D160000}"/>
    <hyperlink ref="X147" location="null!26:26" display="[PNS]_Pepsi Baseline_Mar" xr:uid="{00000000-0004-0000-0700-00000E160000}"/>
    <hyperlink ref="Y147" location="null!26:26" display="[PNS]_Pepsi Baseline_Mar" xr:uid="{00000000-0004-0000-0700-00000F160000}"/>
    <hyperlink ref="Z147" location="null!26:26" display="[PNS]_Pepsi Baseline_Mar" xr:uid="{00000000-0004-0000-0700-000010160000}"/>
    <hyperlink ref="AA147" location="null!26:26" display="[PNS]_Pepsi Baseline_Mar_BH, KH, CT, HP, Huế, BD, VT" xr:uid="{00000000-0004-0000-0700-000011160000}"/>
    <hyperlink ref="CF147" location="null!21:21" display="[PNS]_Coke Always on_Mar_Apr" xr:uid="{00000000-0004-0000-0700-000012160000}"/>
    <hyperlink ref="CG147" location="null!21:21" display="[PNS]_Coke Always on_Mar_Apr" xr:uid="{00000000-0004-0000-0700-000013160000}"/>
    <hyperlink ref="CH147" location="null!21:21" display="[PNS]_Coke Always on_Mar_Apr" xr:uid="{00000000-0004-0000-0700-000014160000}"/>
    <hyperlink ref="CI147" location="null!21:21" display="[PNS]_Coke Always on_Mar_Apr_HP, KH, CT" xr:uid="{00000000-0004-0000-0700-000015160000}"/>
    <hyperlink ref="EO147" location="null!220:220" display="[PNS]_Pepsi Baseline_Apr" xr:uid="{00000000-0004-0000-0700-000016160000}"/>
    <hyperlink ref="EP147" location="null!220:220" display="[PNS]_Pepsi Baseline_Apr" xr:uid="{00000000-0004-0000-0700-000017160000}"/>
    <hyperlink ref="EQ147" location="null!220:220" display="[PNS]_Pepsi Baseline_Apr" xr:uid="{00000000-0004-0000-0700-000018160000}"/>
    <hyperlink ref="ER147" location="null!220:220" display="[PNS]_Pepsi Baseline_Apr_BH, KH, CT, HP, Huế, BD, VT" xr:uid="{00000000-0004-0000-0700-000019160000}"/>
    <hyperlink ref="FQ147" location="null!21:21" display="[PNS]_Coke Always on_Mar_Apr" xr:uid="{00000000-0004-0000-0700-00001A160000}"/>
    <hyperlink ref="FR147" location="null!21:21" display="[PNS]_Coke Always on_Mar_Apr" xr:uid="{00000000-0004-0000-0700-00001B160000}"/>
    <hyperlink ref="FS147" location="null!21:21" display="[PNS]_Coke Always on_Mar_Apr" xr:uid="{00000000-0004-0000-0700-00001C160000}"/>
    <hyperlink ref="FT147" location="null!21:21" display="[PNS]_Coke Always on_Mar_Apr_HP, KH, CT" xr:uid="{00000000-0004-0000-0700-00001D160000}"/>
    <hyperlink ref="X148" location="null!G68" display="[SJBP]_Highlands Coffee_Exclusive" xr:uid="{00000000-0004-0000-0700-00001E160000}"/>
    <hyperlink ref="Y148" location="null!G68" display="[SJBP]_Highlands Coffee_Exclusive" xr:uid="{00000000-0004-0000-0700-00001F160000}"/>
    <hyperlink ref="Z148" location="null!G68" display="[SJBP]_Highlands Coffee_Exclusive" xr:uid="{00000000-0004-0000-0700-000020160000}"/>
    <hyperlink ref="AA148" location="null!G68" display="[SJBP]_Highlands Coffee_Exclusive" xr:uid="{00000000-0004-0000-0700-000021160000}"/>
    <hyperlink ref="X151" location="null!26:26" display="[PNS]_Pepsi Baseline_Mar" xr:uid="{00000000-0004-0000-0700-000022160000}"/>
    <hyperlink ref="Y151" location="null!26:26" display="[PNS]_Pepsi Baseline_Mar" xr:uid="{00000000-0004-0000-0700-000023160000}"/>
    <hyperlink ref="Z151" location="null!26:26" display="[PNS]_Pepsi Baseline_Mar" xr:uid="{00000000-0004-0000-0700-000024160000}"/>
    <hyperlink ref="AA151" location="null!26:26" display="[PNS]_Pepsi Baseline_Mar_BH, KH, CT, HP, Huế, BD, VT" xr:uid="{00000000-0004-0000-0700-000025160000}"/>
    <hyperlink ref="AB151" location="null!21:21" display="[PNS]_Coke Always on_Mar_Apr_cuisine" xr:uid="{00000000-0004-0000-0700-000026160000}"/>
    <hyperlink ref="AC151" location="null!21:21" display="[PNS]_Coke Always on_Mar_Apr" xr:uid="{00000000-0004-0000-0700-000027160000}"/>
    <hyperlink ref="AD151" location="null!21:21" display="[PNS]_Coke Always on_Mar_Apr" xr:uid="{00000000-0004-0000-0700-000028160000}"/>
    <hyperlink ref="AE151" location="null!21:21" display="[PNS]_Coke Always on_Mar_Apr_HP, KH, CT" xr:uid="{00000000-0004-0000-0700-000029160000}"/>
    <hyperlink ref="EO151" location="null!220:220" display="[PNS]_Pepsi Baseline_Apr" xr:uid="{00000000-0004-0000-0700-00002A160000}"/>
    <hyperlink ref="EP151" location="null!220:220" display="[PNS]_Pepsi Baseline_Apr" xr:uid="{00000000-0004-0000-0700-00002B160000}"/>
    <hyperlink ref="EQ151" location="null!220:220" display="[PNS]_Pepsi Baseline_Apr" xr:uid="{00000000-0004-0000-0700-00002C160000}"/>
    <hyperlink ref="ER151" location="null!220:220" display="[PNS]_Pepsi Baseline_Apr_BH, KH, CT, HP, Huế, BD, VT" xr:uid="{00000000-0004-0000-0700-00002D160000}"/>
    <hyperlink ref="ES151" location="null!21:21" display="[PNS]_Coke Always on_Mar_Apr" xr:uid="{00000000-0004-0000-0700-00002E160000}"/>
    <hyperlink ref="ET151" location="null!21:21" display="[PNS]_Coke Always on_Mar_Apr" xr:uid="{00000000-0004-0000-0700-00002F160000}"/>
    <hyperlink ref="EU151" location="null!21:21" display="[PNS]_Coke Always on_Mar_Apr" xr:uid="{00000000-0004-0000-0700-000030160000}"/>
    <hyperlink ref="EV151" location="null!21:21" display="[PNS]_Coke Always on_Mar_Apr_HP, KH, CT" xr:uid="{00000000-0004-0000-0700-000031160000}"/>
    <hyperlink ref="D154" location="null!14:14" display="[PNS]_HOME CREDIT_Mar" xr:uid="{00000000-0004-0000-0700-000032160000}"/>
    <hyperlink ref="E154" location="null!14:14" display="[PNS]_HOME CREDIT_Mar" xr:uid="{00000000-0004-0000-0700-000033160000}"/>
    <hyperlink ref="F154" location="null!14:14" display="[PNS]_HOME CREDIT_Mar" xr:uid="{00000000-0004-0000-0700-000034160000}"/>
    <hyperlink ref="G154" location="null!14:14" display="[PNS]_HOME CREDIT_Mar_ALL" xr:uid="{00000000-0004-0000-0700-000035160000}"/>
    <hyperlink ref="T154" location="null!13:13" display="[PNS]_OCB_Mar" xr:uid="{00000000-0004-0000-0700-000036160000}"/>
    <hyperlink ref="U154" location="null!13:13" display="[PNS]_OCB_Mar" xr:uid="{00000000-0004-0000-0700-000037160000}"/>
    <hyperlink ref="V154" location="null!13:13" display="[PNS]_OCB_Mar" xr:uid="{00000000-0004-0000-0700-000038160000}"/>
    <hyperlink ref="W154" location="null!13:13" display="[PNS]_OCB_Mar_ALL" xr:uid="{00000000-0004-0000-0700-000039160000}"/>
    <hyperlink ref="AN154" location="null!15:15" display="[PNS]_TPBANK_Mar" xr:uid="{00000000-0004-0000-0700-00003A160000}"/>
    <hyperlink ref="AO154" location="null!15:15" display="[PNS]_TPBANK_Mar" xr:uid="{00000000-0004-0000-0700-00003B160000}"/>
    <hyperlink ref="AP154" location="null!15:15" display="[PNS]_TPBANK_Mar" xr:uid="{00000000-0004-0000-0700-00003C160000}"/>
    <hyperlink ref="AQ154" location="null!15:15" display="[PNS]_TPBANK_Mar_ALL" xr:uid="{00000000-0004-0000-0700-00003D160000}"/>
    <hyperlink ref="EW154" location="null!208:208" display="[PNS]_OCB_Apr" xr:uid="{00000000-0004-0000-0700-00003E160000}"/>
    <hyperlink ref="EX154" location="null!208:208" display="[PNS]_OCB_Apr" xr:uid="{00000000-0004-0000-0700-00003F160000}"/>
    <hyperlink ref="EY154" location="null!208:208" display="[PNS]_OCB_Apr" xr:uid="{00000000-0004-0000-0700-000040160000}"/>
    <hyperlink ref="EZ154" location="null!208:208" display="[PNS]_OCB_Apr_ALL" xr:uid="{00000000-0004-0000-0700-000041160000}"/>
    <hyperlink ref="X155" location="null!26:26" display="[PNS]_Pepsi Baseline_Mar" xr:uid="{00000000-0004-0000-0700-000042160000}"/>
    <hyperlink ref="Y155" location="null!26:26" display="[PNS]_Pepsi Baseline_Mar" xr:uid="{00000000-0004-0000-0700-000043160000}"/>
    <hyperlink ref="Z155" location="null!26:26" display="[PNS]_Pepsi Baseline_Mar" xr:uid="{00000000-0004-0000-0700-000044160000}"/>
    <hyperlink ref="AA155" location="null!26:26" display="[PNS]_Pepsi Baseline_Mar_BH, KH, CT, HP, Huế, BD, VT" xr:uid="{00000000-0004-0000-0700-000045160000}"/>
    <hyperlink ref="EO155" location="null!220:220" display="[PNS]_Pepsi Baseline_Apr" xr:uid="{00000000-0004-0000-0700-000046160000}"/>
    <hyperlink ref="EP155" location="null!220:220" display="[PNS]_Pepsi Baseline_Apr" xr:uid="{00000000-0004-0000-0700-000047160000}"/>
    <hyperlink ref="EQ155" location="null!220:220" display="[PNS]_Pepsi Baseline_Apr" xr:uid="{00000000-0004-0000-0700-000048160000}"/>
    <hyperlink ref="ER155" location="null!220:220" display="[PNS]_Pepsi Baseline_Apr_BH, KH, CT, HP, Huế, BD, VT" xr:uid="{00000000-0004-0000-0700-000049160000}"/>
    <hyperlink ref="HI155" location="null!21:21" display="[PNS]_Coke Always on_Mar_Apr_cuisine" xr:uid="{00000000-0004-0000-0700-00004A160000}"/>
    <hyperlink ref="HJ155" location="null!21:21" display="[PNS]_Coke Always on_Mar_Apr" xr:uid="{00000000-0004-0000-0700-00004B160000}"/>
    <hyperlink ref="HK155" location="null!21:21" display="[PNS]_Coke Always on_Mar_Apr" xr:uid="{00000000-0004-0000-0700-00004C160000}"/>
    <hyperlink ref="HL155" location="null!21:21" display="[PNS]_Coke Always on_Mar_Apr_HP, KH, CT" xr:uid="{00000000-0004-0000-0700-00004D160000}"/>
    <hyperlink ref="AF164" location="null!21:21" display="[PNS]_Coke Always on_Mar_Apr_cuisine" xr:uid="{00000000-0004-0000-0700-00004E160000}"/>
    <hyperlink ref="AG164" location="null!21:21" display="[PNS]_Coke Always on_Mar_Apr" xr:uid="{00000000-0004-0000-0700-00004F160000}"/>
    <hyperlink ref="AH164" location="null!21:21" display="[PNS]_Coke Always on_Mar_Apr" xr:uid="{00000000-0004-0000-0700-000050160000}"/>
    <hyperlink ref="AI164" location="null!21:21" display="[PNS]_Coke Always on_Mar_Apr_HP, KH, CT" xr:uid="{00000000-0004-0000-0700-000051160000}"/>
  </hyperlinks>
  <pageMargins left="0.7" right="0.7" top="0.75" bottom="0.75" header="0.3" footer="0.3"/>
  <legacyDrawing r:id="rId134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RD172"/>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2.6640625" defaultRowHeight="15.75" customHeight="1" outlineLevelRow="1" outlineLevelCol="2"/>
  <cols>
    <col min="1" max="1" width="16.6640625" customWidth="1"/>
    <col min="2" max="2" width="18.1640625" customWidth="1" collapsed="1"/>
    <col min="3" max="3" width="4" hidden="1" customWidth="1" outlineLevel="1" collapsed="1"/>
    <col min="4" max="34" width="25.1640625" hidden="1" customWidth="1" outlineLevel="2"/>
    <col min="35" max="35" width="4" hidden="1" customWidth="1" outlineLevel="1" collapsed="1"/>
    <col min="36" max="63" width="25.1640625" hidden="1" customWidth="1" outlineLevel="2"/>
    <col min="64" max="64" width="4" hidden="1" customWidth="1" outlineLevel="1" collapsed="1"/>
    <col min="65" max="95" width="25.1640625" hidden="1" customWidth="1" outlineLevel="2"/>
    <col min="96" max="96" width="4" hidden="1" customWidth="1" outlineLevel="1" collapsed="1"/>
    <col min="97" max="126" width="25.1640625" hidden="1" customWidth="1" outlineLevel="2"/>
    <col min="127" max="127" width="4" hidden="1" customWidth="1" outlineLevel="1" collapsed="1"/>
    <col min="128" max="158" width="25.1640625" hidden="1" customWidth="1" outlineLevel="2"/>
    <col min="159" max="159" width="4.6640625" hidden="1" customWidth="1" outlineLevel="1" collapsed="1"/>
    <col min="160" max="189" width="25.1640625" hidden="1" customWidth="1" outlineLevel="2"/>
    <col min="190" max="190" width="4.6640625" hidden="1" customWidth="1" outlineLevel="1" collapsed="1"/>
    <col min="191" max="221" width="25.1640625" hidden="1" customWidth="1" outlineLevel="2"/>
    <col min="222" max="222" width="4.6640625" hidden="1" customWidth="1" outlineLevel="1" collapsed="1"/>
    <col min="223" max="229" width="25.1640625" hidden="1" customWidth="1" outlineLevel="2"/>
    <col min="230" max="230" width="34.83203125" hidden="1" customWidth="1" outlineLevel="2"/>
    <col min="231" max="232" width="25.1640625" hidden="1" customWidth="1" outlineLevel="2"/>
    <col min="233" max="233" width="23.33203125" hidden="1" customWidth="1" outlineLevel="2"/>
    <col min="234" max="234" width="30.5" hidden="1" customWidth="1" outlineLevel="2"/>
    <col min="235" max="253" width="25.1640625" hidden="1" customWidth="1" outlineLevel="2"/>
    <col min="254" max="254" width="4.6640625" hidden="1" customWidth="1" outlineLevel="1" collapsed="1"/>
    <col min="255" max="284" width="25.1640625" hidden="1" customWidth="1" outlineLevel="2"/>
    <col min="285" max="285" width="4.6640625" hidden="1" customWidth="1" outlineLevel="1" collapsed="1"/>
    <col min="286" max="316" width="25.1640625" hidden="1" customWidth="1" outlineLevel="2"/>
    <col min="317" max="317" width="4.6640625" hidden="1" customWidth="1" outlineLevel="1"/>
    <col min="318" max="347" width="25.1640625" hidden="1" customWidth="1" outlineLevel="1"/>
    <col min="348" max="348" width="4.6640625" customWidth="1" collapsed="1"/>
    <col min="349" max="379" width="25.1640625" hidden="1" customWidth="1" outlineLevel="1"/>
    <col min="380" max="380" width="4.6640625" customWidth="1" collapsed="1"/>
    <col min="381" max="411" width="25.1640625" hidden="1" customWidth="1" outlineLevel="1"/>
    <col min="412" max="412" width="4.6640625" customWidth="1"/>
    <col min="413" max="424" width="25.1640625" customWidth="1" outlineLevel="1"/>
    <col min="425" max="425" width="28.1640625" customWidth="1" outlineLevel="1"/>
    <col min="426" max="440" width="25.1640625" customWidth="1" outlineLevel="1"/>
    <col min="441" max="441" width="4.6640625" customWidth="1"/>
    <col min="442" max="443" width="25.1640625" customWidth="1" outlineLevel="1"/>
    <col min="444" max="444" width="34.1640625" customWidth="1" outlineLevel="1"/>
    <col min="445" max="472" width="25.1640625" customWidth="1" outlineLevel="1"/>
  </cols>
  <sheetData>
    <row r="1" spans="1:472" ht="16">
      <c r="A1" s="1515" t="s">
        <v>18051</v>
      </c>
      <c r="B1" s="1516"/>
      <c r="C1" s="1517"/>
      <c r="D1" s="1518" t="str">
        <f t="shared" ref="D1:AH1" si="0">TEXT(D2,"Ddd")</f>
        <v>Wed</v>
      </c>
      <c r="E1" s="1518" t="str">
        <f t="shared" si="0"/>
        <v>Thu</v>
      </c>
      <c r="F1" s="1518" t="str">
        <f t="shared" si="0"/>
        <v>Fri</v>
      </c>
      <c r="G1" s="1518" t="str">
        <f t="shared" si="0"/>
        <v>Sat</v>
      </c>
      <c r="H1" s="1518" t="str">
        <f t="shared" si="0"/>
        <v>Sun</v>
      </c>
      <c r="I1" s="1518" t="str">
        <f t="shared" si="0"/>
        <v>Mon</v>
      </c>
      <c r="J1" s="1518" t="str">
        <f t="shared" si="0"/>
        <v>Tue</v>
      </c>
      <c r="K1" s="1518" t="str">
        <f t="shared" si="0"/>
        <v>Wed</v>
      </c>
      <c r="L1" s="1518" t="str">
        <f t="shared" si="0"/>
        <v>Thu</v>
      </c>
      <c r="M1" s="1518" t="str">
        <f t="shared" si="0"/>
        <v>Fri</v>
      </c>
      <c r="N1" s="1518" t="str">
        <f t="shared" si="0"/>
        <v>Sat</v>
      </c>
      <c r="O1" s="1518" t="str">
        <f t="shared" si="0"/>
        <v>Sun</v>
      </c>
      <c r="P1" s="1518" t="str">
        <f t="shared" si="0"/>
        <v>Mon</v>
      </c>
      <c r="Q1" s="1518" t="str">
        <f t="shared" si="0"/>
        <v>Tue</v>
      </c>
      <c r="R1" s="1518" t="str">
        <f t="shared" si="0"/>
        <v>Wed</v>
      </c>
      <c r="S1" s="1518" t="str">
        <f t="shared" si="0"/>
        <v>Thu</v>
      </c>
      <c r="T1" s="1518" t="str">
        <f t="shared" si="0"/>
        <v>Fri</v>
      </c>
      <c r="U1" s="1518" t="str">
        <f t="shared" si="0"/>
        <v>Sat</v>
      </c>
      <c r="V1" s="1518" t="str">
        <f t="shared" si="0"/>
        <v>Sun</v>
      </c>
      <c r="W1" s="1518" t="str">
        <f t="shared" si="0"/>
        <v>Mon</v>
      </c>
      <c r="X1" s="1518" t="str">
        <f t="shared" si="0"/>
        <v>Tue</v>
      </c>
      <c r="Y1" s="1518" t="str">
        <f t="shared" si="0"/>
        <v>Wed</v>
      </c>
      <c r="Z1" s="1518" t="str">
        <f t="shared" si="0"/>
        <v>Thu</v>
      </c>
      <c r="AA1" s="1518" t="str">
        <f t="shared" si="0"/>
        <v>Fri</v>
      </c>
      <c r="AB1" s="1518" t="str">
        <f t="shared" si="0"/>
        <v>Sat</v>
      </c>
      <c r="AC1" s="1518" t="str">
        <f t="shared" si="0"/>
        <v>Sun</v>
      </c>
      <c r="AD1" s="1518" t="str">
        <f t="shared" si="0"/>
        <v>Mon</v>
      </c>
      <c r="AE1" s="1518" t="str">
        <f t="shared" si="0"/>
        <v>Tue</v>
      </c>
      <c r="AF1" s="1518" t="str">
        <f t="shared" si="0"/>
        <v>Wed</v>
      </c>
      <c r="AG1" s="1518" t="str">
        <f t="shared" si="0"/>
        <v>Thu</v>
      </c>
      <c r="AH1" s="1519" t="str">
        <f t="shared" si="0"/>
        <v>Fri</v>
      </c>
      <c r="AI1" s="1517"/>
      <c r="AJ1" s="1520" t="str">
        <f t="shared" ref="AJ1:BK1" si="1">TEXT(AJ2,"Ddd")</f>
        <v>Sat</v>
      </c>
      <c r="AK1" s="1518" t="str">
        <f t="shared" si="1"/>
        <v>Sun</v>
      </c>
      <c r="AL1" s="1518" t="str">
        <f t="shared" si="1"/>
        <v>Mon</v>
      </c>
      <c r="AM1" s="1518" t="str">
        <f t="shared" si="1"/>
        <v>Tue</v>
      </c>
      <c r="AN1" s="1518" t="str">
        <f t="shared" si="1"/>
        <v>Wed</v>
      </c>
      <c r="AO1" s="1518" t="str">
        <f t="shared" si="1"/>
        <v>Thu</v>
      </c>
      <c r="AP1" s="1518" t="str">
        <f t="shared" si="1"/>
        <v>Fri</v>
      </c>
      <c r="AQ1" s="1518" t="str">
        <f t="shared" si="1"/>
        <v>Sat</v>
      </c>
      <c r="AR1" s="1518" t="str">
        <f t="shared" si="1"/>
        <v>Sun</v>
      </c>
      <c r="AS1" s="1518" t="str">
        <f t="shared" si="1"/>
        <v>Mon</v>
      </c>
      <c r="AT1" s="1518" t="str">
        <f t="shared" si="1"/>
        <v>Tue</v>
      </c>
      <c r="AU1" s="1518" t="str">
        <f t="shared" si="1"/>
        <v>Wed</v>
      </c>
      <c r="AV1" s="1518" t="str">
        <f t="shared" si="1"/>
        <v>Thu</v>
      </c>
      <c r="AW1" s="1518" t="str">
        <f t="shared" si="1"/>
        <v>Fri</v>
      </c>
      <c r="AX1" s="1518" t="str">
        <f t="shared" si="1"/>
        <v>Sat</v>
      </c>
      <c r="AY1" s="1518" t="str">
        <f t="shared" si="1"/>
        <v>Sun</v>
      </c>
      <c r="AZ1" s="1518" t="str">
        <f t="shared" si="1"/>
        <v>Mon</v>
      </c>
      <c r="BA1" s="1518" t="str">
        <f t="shared" si="1"/>
        <v>Tue</v>
      </c>
      <c r="BB1" s="1518" t="str">
        <f t="shared" si="1"/>
        <v>Wed</v>
      </c>
      <c r="BC1" s="1518" t="str">
        <f t="shared" si="1"/>
        <v>Thu</v>
      </c>
      <c r="BD1" s="1518" t="str">
        <f t="shared" si="1"/>
        <v>Fri</v>
      </c>
      <c r="BE1" s="1518" t="str">
        <f t="shared" si="1"/>
        <v>Sat</v>
      </c>
      <c r="BF1" s="1518" t="str">
        <f t="shared" si="1"/>
        <v>Sun</v>
      </c>
      <c r="BG1" s="1518" t="str">
        <f t="shared" si="1"/>
        <v>Mon</v>
      </c>
      <c r="BH1" s="1518" t="str">
        <f t="shared" si="1"/>
        <v>Tue</v>
      </c>
      <c r="BI1" s="1518" t="str">
        <f t="shared" si="1"/>
        <v>Wed</v>
      </c>
      <c r="BJ1" s="1518" t="str">
        <f t="shared" si="1"/>
        <v>Thu</v>
      </c>
      <c r="BK1" s="1518" t="str">
        <f t="shared" si="1"/>
        <v>Fri</v>
      </c>
      <c r="BL1" s="1517"/>
      <c r="BM1" s="1518" t="str">
        <f t="shared" ref="BM1:CQ1" si="2">TEXT(BM2,"Ddd")</f>
        <v>Sat</v>
      </c>
      <c r="BN1" s="1518" t="str">
        <f t="shared" si="2"/>
        <v>Sun</v>
      </c>
      <c r="BO1" s="1518" t="str">
        <f t="shared" si="2"/>
        <v>Mon</v>
      </c>
      <c r="BP1" s="1518" t="str">
        <f t="shared" si="2"/>
        <v>Tue</v>
      </c>
      <c r="BQ1" s="1518" t="str">
        <f t="shared" si="2"/>
        <v>Wed</v>
      </c>
      <c r="BR1" s="1518" t="str">
        <f t="shared" si="2"/>
        <v>Thu</v>
      </c>
      <c r="BS1" s="1518" t="str">
        <f t="shared" si="2"/>
        <v>Fri</v>
      </c>
      <c r="BT1" s="1518" t="str">
        <f t="shared" si="2"/>
        <v>Sat</v>
      </c>
      <c r="BU1" s="1518" t="str">
        <f t="shared" si="2"/>
        <v>Sun</v>
      </c>
      <c r="BV1" s="1518" t="str">
        <f t="shared" si="2"/>
        <v>Mon</v>
      </c>
      <c r="BW1" s="1518" t="str">
        <f t="shared" si="2"/>
        <v>Tue</v>
      </c>
      <c r="BX1" s="1518" t="str">
        <f t="shared" si="2"/>
        <v>Wed</v>
      </c>
      <c r="BY1" s="1518" t="str">
        <f t="shared" si="2"/>
        <v>Thu</v>
      </c>
      <c r="BZ1" s="1518" t="str">
        <f t="shared" si="2"/>
        <v>Fri</v>
      </c>
      <c r="CA1" s="1518" t="str">
        <f t="shared" si="2"/>
        <v>Sat</v>
      </c>
      <c r="CB1" s="1518" t="str">
        <f t="shared" si="2"/>
        <v>Sun</v>
      </c>
      <c r="CC1" s="1518" t="str">
        <f t="shared" si="2"/>
        <v>Mon</v>
      </c>
      <c r="CD1" s="1518" t="str">
        <f t="shared" si="2"/>
        <v>Tue</v>
      </c>
      <c r="CE1" s="1518" t="str">
        <f t="shared" si="2"/>
        <v>Wed</v>
      </c>
      <c r="CF1" s="1518" t="str">
        <f t="shared" si="2"/>
        <v>Thu</v>
      </c>
      <c r="CG1" s="1518" t="str">
        <f t="shared" si="2"/>
        <v>Fri</v>
      </c>
      <c r="CH1" s="1518" t="str">
        <f t="shared" si="2"/>
        <v>Sat</v>
      </c>
      <c r="CI1" s="1518" t="str">
        <f t="shared" si="2"/>
        <v>Sun</v>
      </c>
      <c r="CJ1" s="1518" t="str">
        <f t="shared" si="2"/>
        <v>Mon</v>
      </c>
      <c r="CK1" s="1518" t="str">
        <f t="shared" si="2"/>
        <v>Tue</v>
      </c>
      <c r="CL1" s="1518" t="str">
        <f t="shared" si="2"/>
        <v>Wed</v>
      </c>
      <c r="CM1" s="1518" t="str">
        <f t="shared" si="2"/>
        <v>Thu</v>
      </c>
      <c r="CN1" s="1518" t="str">
        <f t="shared" si="2"/>
        <v>Fri</v>
      </c>
      <c r="CO1" s="1518" t="str">
        <f t="shared" si="2"/>
        <v>Sat</v>
      </c>
      <c r="CP1" s="1518" t="str">
        <f t="shared" si="2"/>
        <v>Sun</v>
      </c>
      <c r="CQ1" s="1518" t="str">
        <f t="shared" si="2"/>
        <v>Mon</v>
      </c>
      <c r="CR1" s="1517"/>
      <c r="CS1" s="1518" t="str">
        <f t="shared" ref="CS1:DV1" si="3">TEXT(CS2,"Ddd")</f>
        <v>Tue</v>
      </c>
      <c r="CT1" s="1518" t="str">
        <f t="shared" si="3"/>
        <v>Wed</v>
      </c>
      <c r="CU1" s="1518" t="str">
        <f t="shared" si="3"/>
        <v>Thu</v>
      </c>
      <c r="CV1" s="1518" t="str">
        <f t="shared" si="3"/>
        <v>Fri</v>
      </c>
      <c r="CW1" s="1518" t="str">
        <f t="shared" si="3"/>
        <v>Sat</v>
      </c>
      <c r="CX1" s="1518" t="str">
        <f t="shared" si="3"/>
        <v>Sun</v>
      </c>
      <c r="CY1" s="1518" t="str">
        <f t="shared" si="3"/>
        <v>Mon</v>
      </c>
      <c r="CZ1" s="1518" t="str">
        <f t="shared" si="3"/>
        <v>Tue</v>
      </c>
      <c r="DA1" s="1518" t="str">
        <f t="shared" si="3"/>
        <v>Wed</v>
      </c>
      <c r="DB1" s="1518" t="str">
        <f t="shared" si="3"/>
        <v>Thu</v>
      </c>
      <c r="DC1" s="1518" t="str">
        <f t="shared" si="3"/>
        <v>Fri</v>
      </c>
      <c r="DD1" s="1518" t="str">
        <f t="shared" si="3"/>
        <v>Sat</v>
      </c>
      <c r="DE1" s="1518" t="str">
        <f t="shared" si="3"/>
        <v>Sun</v>
      </c>
      <c r="DF1" s="1518" t="str">
        <f t="shared" si="3"/>
        <v>Mon</v>
      </c>
      <c r="DG1" s="1518" t="str">
        <f t="shared" si="3"/>
        <v>Tue</v>
      </c>
      <c r="DH1" s="1518" t="str">
        <f t="shared" si="3"/>
        <v>Wed</v>
      </c>
      <c r="DI1" s="1518" t="str">
        <f t="shared" si="3"/>
        <v>Thu</v>
      </c>
      <c r="DJ1" s="1518" t="str">
        <f t="shared" si="3"/>
        <v>Fri</v>
      </c>
      <c r="DK1" s="1518" t="str">
        <f t="shared" si="3"/>
        <v>Sat</v>
      </c>
      <c r="DL1" s="1518" t="str">
        <f t="shared" si="3"/>
        <v>Sun</v>
      </c>
      <c r="DM1" s="1518" t="str">
        <f t="shared" si="3"/>
        <v>Mon</v>
      </c>
      <c r="DN1" s="1518" t="str">
        <f t="shared" si="3"/>
        <v>Tue</v>
      </c>
      <c r="DO1" s="1518" t="str">
        <f t="shared" si="3"/>
        <v>Wed</v>
      </c>
      <c r="DP1" s="1518" t="str">
        <f t="shared" si="3"/>
        <v>Thu</v>
      </c>
      <c r="DQ1" s="1518" t="str">
        <f t="shared" si="3"/>
        <v>Fri</v>
      </c>
      <c r="DR1" s="1518" t="str">
        <f t="shared" si="3"/>
        <v>Sat</v>
      </c>
      <c r="DS1" s="1518" t="str">
        <f t="shared" si="3"/>
        <v>Sun</v>
      </c>
      <c r="DT1" s="1518" t="str">
        <f t="shared" si="3"/>
        <v>Mon</v>
      </c>
      <c r="DU1" s="1518" t="str">
        <f t="shared" si="3"/>
        <v>Tue</v>
      </c>
      <c r="DV1" s="1518" t="str">
        <f t="shared" si="3"/>
        <v>Wed</v>
      </c>
      <c r="DW1" s="1517"/>
      <c r="DX1" s="1518" t="str">
        <f t="shared" ref="DX1:FB1" si="4">TEXT(DX2,"Ddd")</f>
        <v>Thu</v>
      </c>
      <c r="DY1" s="1518" t="str">
        <f t="shared" si="4"/>
        <v>Fri</v>
      </c>
      <c r="DZ1" s="1518" t="str">
        <f t="shared" si="4"/>
        <v>Sat</v>
      </c>
      <c r="EA1" s="1518" t="str">
        <f t="shared" si="4"/>
        <v>Sun</v>
      </c>
      <c r="EB1" s="1518" t="str">
        <f t="shared" si="4"/>
        <v>Mon</v>
      </c>
      <c r="EC1" s="1518" t="str">
        <f t="shared" si="4"/>
        <v>Tue</v>
      </c>
      <c r="ED1" s="1518" t="str">
        <f t="shared" si="4"/>
        <v>Wed</v>
      </c>
      <c r="EE1" s="1518" t="str">
        <f t="shared" si="4"/>
        <v>Thu</v>
      </c>
      <c r="EF1" s="1518" t="str">
        <f t="shared" si="4"/>
        <v>Fri</v>
      </c>
      <c r="EG1" s="1518" t="str">
        <f t="shared" si="4"/>
        <v>Sat</v>
      </c>
      <c r="EH1" s="1518" t="str">
        <f t="shared" si="4"/>
        <v>Sun</v>
      </c>
      <c r="EI1" s="1518" t="str">
        <f t="shared" si="4"/>
        <v>Mon</v>
      </c>
      <c r="EJ1" s="1518" t="str">
        <f t="shared" si="4"/>
        <v>Tue</v>
      </c>
      <c r="EK1" s="1518" t="str">
        <f t="shared" si="4"/>
        <v>Wed</v>
      </c>
      <c r="EL1" s="1518" t="str">
        <f t="shared" si="4"/>
        <v>Thu</v>
      </c>
      <c r="EM1" s="1518" t="str">
        <f t="shared" si="4"/>
        <v>Fri</v>
      </c>
      <c r="EN1" s="1518" t="str">
        <f t="shared" si="4"/>
        <v>Sat</v>
      </c>
      <c r="EO1" s="1518" t="str">
        <f t="shared" si="4"/>
        <v>Sun</v>
      </c>
      <c r="EP1" s="1518" t="str">
        <f t="shared" si="4"/>
        <v>Mon</v>
      </c>
      <c r="EQ1" s="1518" t="str">
        <f t="shared" si="4"/>
        <v>Tue</v>
      </c>
      <c r="ER1" s="1518" t="str">
        <f t="shared" si="4"/>
        <v>Wed</v>
      </c>
      <c r="ES1" s="1518" t="str">
        <f t="shared" si="4"/>
        <v>Thu</v>
      </c>
      <c r="ET1" s="1518" t="str">
        <f t="shared" si="4"/>
        <v>Fri</v>
      </c>
      <c r="EU1" s="1518" t="str">
        <f t="shared" si="4"/>
        <v>Sat</v>
      </c>
      <c r="EV1" s="1518" t="str">
        <f t="shared" si="4"/>
        <v>Sun</v>
      </c>
      <c r="EW1" s="1518" t="str">
        <f t="shared" si="4"/>
        <v>Mon</v>
      </c>
      <c r="EX1" s="1518" t="str">
        <f t="shared" si="4"/>
        <v>Tue</v>
      </c>
      <c r="EY1" s="1518" t="str">
        <f t="shared" si="4"/>
        <v>Wed</v>
      </c>
      <c r="EZ1" s="1518" t="str">
        <f t="shared" si="4"/>
        <v>Thu</v>
      </c>
      <c r="FA1" s="1518" t="str">
        <f t="shared" si="4"/>
        <v>Fri</v>
      </c>
      <c r="FB1" s="1518" t="str">
        <f t="shared" si="4"/>
        <v>Sat</v>
      </c>
      <c r="FC1" s="1517"/>
      <c r="FD1" s="1518" t="str">
        <f t="shared" ref="FD1:GG1" si="5">TEXT(FD2,"Ddd")</f>
        <v>Sun</v>
      </c>
      <c r="FE1" s="1518" t="str">
        <f t="shared" si="5"/>
        <v>Mon</v>
      </c>
      <c r="FF1" s="1518" t="str">
        <f t="shared" si="5"/>
        <v>Tue</v>
      </c>
      <c r="FG1" s="1518" t="str">
        <f t="shared" si="5"/>
        <v>Wed</v>
      </c>
      <c r="FH1" s="1518" t="str">
        <f t="shared" si="5"/>
        <v>Thu</v>
      </c>
      <c r="FI1" s="1518" t="str">
        <f t="shared" si="5"/>
        <v>Fri</v>
      </c>
      <c r="FJ1" s="1518" t="str">
        <f t="shared" si="5"/>
        <v>Sat</v>
      </c>
      <c r="FK1" s="1518" t="str">
        <f t="shared" si="5"/>
        <v>Sun</v>
      </c>
      <c r="FL1" s="1518" t="str">
        <f t="shared" si="5"/>
        <v>Mon</v>
      </c>
      <c r="FM1" s="1518" t="str">
        <f t="shared" si="5"/>
        <v>Tue</v>
      </c>
      <c r="FN1" s="1518" t="str">
        <f t="shared" si="5"/>
        <v>Wed</v>
      </c>
      <c r="FO1" s="1518" t="str">
        <f t="shared" si="5"/>
        <v>Thu</v>
      </c>
      <c r="FP1" s="1518" t="str">
        <f t="shared" si="5"/>
        <v>Fri</v>
      </c>
      <c r="FQ1" s="1518" t="str">
        <f t="shared" si="5"/>
        <v>Sat</v>
      </c>
      <c r="FR1" s="1518" t="str">
        <f t="shared" si="5"/>
        <v>Sun</v>
      </c>
      <c r="FS1" s="1518" t="str">
        <f t="shared" si="5"/>
        <v>Mon</v>
      </c>
      <c r="FT1" s="1518" t="str">
        <f t="shared" si="5"/>
        <v>Tue</v>
      </c>
      <c r="FU1" s="1518" t="str">
        <f t="shared" si="5"/>
        <v>Wed</v>
      </c>
      <c r="FV1" s="1518" t="str">
        <f t="shared" si="5"/>
        <v>Thu</v>
      </c>
      <c r="FW1" s="1518" t="str">
        <f t="shared" si="5"/>
        <v>Fri</v>
      </c>
      <c r="FX1" s="1518" t="str">
        <f t="shared" si="5"/>
        <v>Sat</v>
      </c>
      <c r="FY1" s="1518" t="str">
        <f t="shared" si="5"/>
        <v>Sun</v>
      </c>
      <c r="FZ1" s="1518" t="str">
        <f t="shared" si="5"/>
        <v>Mon</v>
      </c>
      <c r="GA1" s="1518" t="str">
        <f t="shared" si="5"/>
        <v>Tue</v>
      </c>
      <c r="GB1" s="1518" t="str">
        <f t="shared" si="5"/>
        <v>Wed</v>
      </c>
      <c r="GC1" s="1518" t="str">
        <f t="shared" si="5"/>
        <v>Thu</v>
      </c>
      <c r="GD1" s="1518" t="str">
        <f t="shared" si="5"/>
        <v>Fri</v>
      </c>
      <c r="GE1" s="1518" t="str">
        <f t="shared" si="5"/>
        <v>Sat</v>
      </c>
      <c r="GF1" s="1518" t="str">
        <f t="shared" si="5"/>
        <v>Sun</v>
      </c>
      <c r="GG1" s="1518" t="str">
        <f t="shared" si="5"/>
        <v>Mon</v>
      </c>
      <c r="GH1" s="1517"/>
      <c r="GI1" s="1518" t="str">
        <f t="shared" ref="GI1:HM1" si="6">TEXT(GI2,"Ddd")</f>
        <v>Tue</v>
      </c>
      <c r="GJ1" s="1518" t="str">
        <f t="shared" si="6"/>
        <v>Wed</v>
      </c>
      <c r="GK1" s="1518" t="str">
        <f t="shared" si="6"/>
        <v>Thu</v>
      </c>
      <c r="GL1" s="1518" t="str">
        <f t="shared" si="6"/>
        <v>Fri</v>
      </c>
      <c r="GM1" s="1518" t="str">
        <f t="shared" si="6"/>
        <v>Sat</v>
      </c>
      <c r="GN1" s="1518" t="str">
        <f t="shared" si="6"/>
        <v>Sun</v>
      </c>
      <c r="GO1" s="1518" t="str">
        <f t="shared" si="6"/>
        <v>Mon</v>
      </c>
      <c r="GP1" s="1518" t="str">
        <f t="shared" si="6"/>
        <v>Tue</v>
      </c>
      <c r="GQ1" s="1518" t="str">
        <f t="shared" si="6"/>
        <v>Wed</v>
      </c>
      <c r="GR1" s="1518" t="str">
        <f t="shared" si="6"/>
        <v>Thu</v>
      </c>
      <c r="GS1" s="1518" t="str">
        <f t="shared" si="6"/>
        <v>Fri</v>
      </c>
      <c r="GT1" s="1518" t="str">
        <f t="shared" si="6"/>
        <v>Sat</v>
      </c>
      <c r="GU1" s="1518" t="str">
        <f t="shared" si="6"/>
        <v>Sun</v>
      </c>
      <c r="GV1" s="1518" t="str">
        <f t="shared" si="6"/>
        <v>Mon</v>
      </c>
      <c r="GW1" s="1518" t="str">
        <f t="shared" si="6"/>
        <v>Tue</v>
      </c>
      <c r="GX1" s="1518" t="str">
        <f t="shared" si="6"/>
        <v>Wed</v>
      </c>
      <c r="GY1" s="1518" t="str">
        <f t="shared" si="6"/>
        <v>Thu</v>
      </c>
      <c r="GZ1" s="1518" t="str">
        <f t="shared" si="6"/>
        <v>Fri</v>
      </c>
      <c r="HA1" s="1518" t="str">
        <f t="shared" si="6"/>
        <v>Sat</v>
      </c>
      <c r="HB1" s="1518" t="str">
        <f t="shared" si="6"/>
        <v>Sun</v>
      </c>
      <c r="HC1" s="1518" t="str">
        <f t="shared" si="6"/>
        <v>Mon</v>
      </c>
      <c r="HD1" s="1518" t="str">
        <f t="shared" si="6"/>
        <v>Tue</v>
      </c>
      <c r="HE1" s="1518" t="str">
        <f t="shared" si="6"/>
        <v>Wed</v>
      </c>
      <c r="HF1" s="1518" t="str">
        <f t="shared" si="6"/>
        <v>Thu</v>
      </c>
      <c r="HG1" s="1518" t="str">
        <f t="shared" si="6"/>
        <v>Fri</v>
      </c>
      <c r="HH1" s="1518" t="str">
        <f t="shared" si="6"/>
        <v>Sat</v>
      </c>
      <c r="HI1" s="1518" t="str">
        <f t="shared" si="6"/>
        <v>Sun</v>
      </c>
      <c r="HJ1" s="1518" t="str">
        <f t="shared" si="6"/>
        <v>Mon</v>
      </c>
      <c r="HK1" s="1518" t="str">
        <f t="shared" si="6"/>
        <v>Tue</v>
      </c>
      <c r="HL1" s="1518" t="str">
        <f t="shared" si="6"/>
        <v>Wed</v>
      </c>
      <c r="HM1" s="1518" t="str">
        <f t="shared" si="6"/>
        <v>Thu</v>
      </c>
      <c r="HN1" s="1517"/>
      <c r="HO1" s="1518" t="str">
        <f t="shared" ref="HO1:IS1" si="7">TEXT(HO2,"Ddd")</f>
        <v>Fri</v>
      </c>
      <c r="HP1" s="1518" t="str">
        <f t="shared" si="7"/>
        <v>Sat</v>
      </c>
      <c r="HQ1" s="1518" t="str">
        <f t="shared" si="7"/>
        <v>Sun</v>
      </c>
      <c r="HR1" s="1518" t="str">
        <f t="shared" si="7"/>
        <v>Mon</v>
      </c>
      <c r="HS1" s="1518" t="str">
        <f t="shared" si="7"/>
        <v>Tue</v>
      </c>
      <c r="HT1" s="1518" t="str">
        <f t="shared" si="7"/>
        <v>Wed</v>
      </c>
      <c r="HU1" s="1518" t="str">
        <f t="shared" si="7"/>
        <v>Thu</v>
      </c>
      <c r="HV1" s="1518" t="str">
        <f t="shared" si="7"/>
        <v>Fri</v>
      </c>
      <c r="HW1" s="1518" t="str">
        <f t="shared" si="7"/>
        <v>Sat</v>
      </c>
      <c r="HX1" s="1518" t="str">
        <f t="shared" si="7"/>
        <v>Sun</v>
      </c>
      <c r="HY1" s="1518" t="str">
        <f t="shared" si="7"/>
        <v>Mon</v>
      </c>
      <c r="HZ1" s="1518" t="str">
        <f t="shared" si="7"/>
        <v>Tue</v>
      </c>
      <c r="IA1" s="1518" t="str">
        <f t="shared" si="7"/>
        <v>Wed</v>
      </c>
      <c r="IB1" s="1518" t="str">
        <f t="shared" si="7"/>
        <v>Thu</v>
      </c>
      <c r="IC1" s="1518" t="str">
        <f t="shared" si="7"/>
        <v>Fri</v>
      </c>
      <c r="ID1" s="1521" t="str">
        <f t="shared" si="7"/>
        <v>Sat</v>
      </c>
      <c r="IE1" s="1518" t="str">
        <f t="shared" si="7"/>
        <v>Sun</v>
      </c>
      <c r="IF1" s="1518" t="str">
        <f t="shared" si="7"/>
        <v>Mon</v>
      </c>
      <c r="IG1" s="1518" t="str">
        <f t="shared" si="7"/>
        <v>Tue</v>
      </c>
      <c r="IH1" s="1518" t="str">
        <f t="shared" si="7"/>
        <v>Wed</v>
      </c>
      <c r="II1" s="1518" t="str">
        <f t="shared" si="7"/>
        <v>Thu</v>
      </c>
      <c r="IJ1" s="1518" t="str">
        <f t="shared" si="7"/>
        <v>Fri</v>
      </c>
      <c r="IK1" s="1518" t="str">
        <f t="shared" si="7"/>
        <v>Sat</v>
      </c>
      <c r="IL1" s="1518" t="str">
        <f t="shared" si="7"/>
        <v>Sun</v>
      </c>
      <c r="IM1" s="1518" t="str">
        <f t="shared" si="7"/>
        <v>Mon</v>
      </c>
      <c r="IN1" s="1518" t="str">
        <f t="shared" si="7"/>
        <v>Tue</v>
      </c>
      <c r="IO1" s="1518" t="str">
        <f t="shared" si="7"/>
        <v>Wed</v>
      </c>
      <c r="IP1" s="1518" t="str">
        <f t="shared" si="7"/>
        <v>Thu</v>
      </c>
      <c r="IQ1" s="1518" t="str">
        <f t="shared" si="7"/>
        <v>Fri</v>
      </c>
      <c r="IR1" s="1518" t="str">
        <f t="shared" si="7"/>
        <v>Sat</v>
      </c>
      <c r="IS1" s="1518" t="str">
        <f t="shared" si="7"/>
        <v>Sun</v>
      </c>
      <c r="IT1" s="1522"/>
      <c r="IU1" s="1520" t="str">
        <f t="shared" ref="IU1:JX1" si="8">TEXT(IU2,"Ddd")</f>
        <v>Mon</v>
      </c>
      <c r="IV1" s="1518" t="str">
        <f t="shared" si="8"/>
        <v>Tue</v>
      </c>
      <c r="IW1" s="1518" t="str">
        <f t="shared" si="8"/>
        <v>Wed</v>
      </c>
      <c r="IX1" s="1518" t="str">
        <f t="shared" si="8"/>
        <v>Thu</v>
      </c>
      <c r="IY1" s="1518" t="str">
        <f t="shared" si="8"/>
        <v>Fri</v>
      </c>
      <c r="IZ1" s="1518" t="str">
        <f t="shared" si="8"/>
        <v>Sat</v>
      </c>
      <c r="JA1" s="1518" t="str">
        <f t="shared" si="8"/>
        <v>Sun</v>
      </c>
      <c r="JB1" s="1518" t="str">
        <f t="shared" si="8"/>
        <v>Mon</v>
      </c>
      <c r="JC1" s="1518" t="str">
        <f t="shared" si="8"/>
        <v>Tue</v>
      </c>
      <c r="JD1" s="1518" t="str">
        <f t="shared" si="8"/>
        <v>Wed</v>
      </c>
      <c r="JE1" s="1518" t="str">
        <f t="shared" si="8"/>
        <v>Thu</v>
      </c>
      <c r="JF1" s="1518" t="str">
        <f t="shared" si="8"/>
        <v>Fri</v>
      </c>
      <c r="JG1" s="1518" t="str">
        <f t="shared" si="8"/>
        <v>Sat</v>
      </c>
      <c r="JH1" s="1518" t="str">
        <f t="shared" si="8"/>
        <v>Sun</v>
      </c>
      <c r="JI1" s="1518" t="str">
        <f t="shared" si="8"/>
        <v>Mon</v>
      </c>
      <c r="JJ1" s="1518" t="str">
        <f t="shared" si="8"/>
        <v>Tue</v>
      </c>
      <c r="JK1" s="1518" t="str">
        <f t="shared" si="8"/>
        <v>Wed</v>
      </c>
      <c r="JL1" s="1518" t="str">
        <f t="shared" si="8"/>
        <v>Thu</v>
      </c>
      <c r="JM1" s="1518" t="str">
        <f t="shared" si="8"/>
        <v>Fri</v>
      </c>
      <c r="JN1" s="1518" t="str">
        <f t="shared" si="8"/>
        <v>Sat</v>
      </c>
      <c r="JO1" s="1518" t="str">
        <f t="shared" si="8"/>
        <v>Sun</v>
      </c>
      <c r="JP1" s="1518" t="str">
        <f t="shared" si="8"/>
        <v>Mon</v>
      </c>
      <c r="JQ1" s="1518" t="str">
        <f t="shared" si="8"/>
        <v>Tue</v>
      </c>
      <c r="JR1" s="1518" t="str">
        <f t="shared" si="8"/>
        <v>Wed</v>
      </c>
      <c r="JS1" s="1518" t="str">
        <f t="shared" si="8"/>
        <v>Thu</v>
      </c>
      <c r="JT1" s="1518" t="str">
        <f t="shared" si="8"/>
        <v>Fri</v>
      </c>
      <c r="JU1" s="1518" t="str">
        <f t="shared" si="8"/>
        <v>Sat</v>
      </c>
      <c r="JV1" s="1518" t="str">
        <f t="shared" si="8"/>
        <v>Sun</v>
      </c>
      <c r="JW1" s="1518" t="str">
        <f t="shared" si="8"/>
        <v>Mon</v>
      </c>
      <c r="JX1" s="1518" t="str">
        <f t="shared" si="8"/>
        <v>Tue</v>
      </c>
      <c r="JY1" s="1517"/>
      <c r="JZ1" s="1518" t="str">
        <f t="shared" ref="JZ1:LD1" si="9">TEXT(JZ2,"Ddd")</f>
        <v>Wed</v>
      </c>
      <c r="KA1" s="1518" t="str">
        <f t="shared" si="9"/>
        <v>Thu</v>
      </c>
      <c r="KB1" s="1518" t="str">
        <f t="shared" si="9"/>
        <v>Fri</v>
      </c>
      <c r="KC1" s="1518" t="str">
        <f t="shared" si="9"/>
        <v>Sat</v>
      </c>
      <c r="KD1" s="1518" t="str">
        <f t="shared" si="9"/>
        <v>Sun</v>
      </c>
      <c r="KE1" s="1518" t="str">
        <f t="shared" si="9"/>
        <v>Mon</v>
      </c>
      <c r="KF1" s="1518" t="str">
        <f t="shared" si="9"/>
        <v>Tue</v>
      </c>
      <c r="KG1" s="1518" t="str">
        <f t="shared" si="9"/>
        <v>Wed</v>
      </c>
      <c r="KH1" s="1518" t="str">
        <f t="shared" si="9"/>
        <v>Thu</v>
      </c>
      <c r="KI1" s="1518" t="str">
        <f t="shared" si="9"/>
        <v>Fri</v>
      </c>
      <c r="KJ1" s="1518" t="str">
        <f t="shared" si="9"/>
        <v>Sat</v>
      </c>
      <c r="KK1" s="1518" t="str">
        <f t="shared" si="9"/>
        <v>Sun</v>
      </c>
      <c r="KL1" s="1518" t="str">
        <f t="shared" si="9"/>
        <v>Mon</v>
      </c>
      <c r="KM1" s="1518" t="str">
        <f t="shared" si="9"/>
        <v>Tue</v>
      </c>
      <c r="KN1" s="1518" t="str">
        <f t="shared" si="9"/>
        <v>Wed</v>
      </c>
      <c r="KO1" s="1518" t="str">
        <f t="shared" si="9"/>
        <v>Thu</v>
      </c>
      <c r="KP1" s="1518" t="str">
        <f t="shared" si="9"/>
        <v>Fri</v>
      </c>
      <c r="KQ1" s="1518" t="str">
        <f t="shared" si="9"/>
        <v>Sat</v>
      </c>
      <c r="KR1" s="1518" t="str">
        <f t="shared" si="9"/>
        <v>Sun</v>
      </c>
      <c r="KS1" s="1518" t="str">
        <f t="shared" si="9"/>
        <v>Mon</v>
      </c>
      <c r="KT1" s="1518" t="str">
        <f t="shared" si="9"/>
        <v>Tue</v>
      </c>
      <c r="KU1" s="1518" t="str">
        <f t="shared" si="9"/>
        <v>Wed</v>
      </c>
      <c r="KV1" s="1518" t="str">
        <f t="shared" si="9"/>
        <v>Thu</v>
      </c>
      <c r="KW1" s="1518" t="str">
        <f t="shared" si="9"/>
        <v>Fri</v>
      </c>
      <c r="KX1" s="1518" t="str">
        <f t="shared" si="9"/>
        <v>Sat</v>
      </c>
      <c r="KY1" s="1518" t="str">
        <f t="shared" si="9"/>
        <v>Sun</v>
      </c>
      <c r="KZ1" s="1518" t="str">
        <f t="shared" si="9"/>
        <v>Mon</v>
      </c>
      <c r="LA1" s="1518" t="str">
        <f t="shared" si="9"/>
        <v>Tue</v>
      </c>
      <c r="LB1" s="1518" t="str">
        <f t="shared" si="9"/>
        <v>Wed</v>
      </c>
      <c r="LC1" s="1518" t="str">
        <f t="shared" si="9"/>
        <v>Thu</v>
      </c>
      <c r="LD1" s="1518" t="str">
        <f t="shared" si="9"/>
        <v>Fri</v>
      </c>
      <c r="LE1" s="1517"/>
      <c r="LF1" s="1518" t="str">
        <f t="shared" ref="LF1:MI1" si="10">TEXT(LF2,"Ddd")</f>
        <v>Sat</v>
      </c>
      <c r="LG1" s="1518" t="str">
        <f t="shared" si="10"/>
        <v>Sun</v>
      </c>
      <c r="LH1" s="1518" t="str">
        <f t="shared" si="10"/>
        <v>Mon</v>
      </c>
      <c r="LI1" s="1518" t="str">
        <f t="shared" si="10"/>
        <v>Tue</v>
      </c>
      <c r="LJ1" s="1518" t="str">
        <f t="shared" si="10"/>
        <v>Wed</v>
      </c>
      <c r="LK1" s="1518" t="str">
        <f t="shared" si="10"/>
        <v>Thu</v>
      </c>
      <c r="LL1" s="1518" t="str">
        <f t="shared" si="10"/>
        <v>Fri</v>
      </c>
      <c r="LM1" s="1518" t="str">
        <f t="shared" si="10"/>
        <v>Sat</v>
      </c>
      <c r="LN1" s="1518" t="str">
        <f t="shared" si="10"/>
        <v>Sun</v>
      </c>
      <c r="LO1" s="1518" t="str">
        <f t="shared" si="10"/>
        <v>Mon</v>
      </c>
      <c r="LP1" s="1518" t="str">
        <f t="shared" si="10"/>
        <v>Tue</v>
      </c>
      <c r="LQ1" s="1518" t="str">
        <f t="shared" si="10"/>
        <v>Wed</v>
      </c>
      <c r="LR1" s="1518" t="str">
        <f t="shared" si="10"/>
        <v>Thu</v>
      </c>
      <c r="LS1" s="1518" t="str">
        <f t="shared" si="10"/>
        <v>Fri</v>
      </c>
      <c r="LT1" s="1518" t="str">
        <f t="shared" si="10"/>
        <v>Sat</v>
      </c>
      <c r="LU1" s="1518" t="str">
        <f t="shared" si="10"/>
        <v>Sun</v>
      </c>
      <c r="LV1" s="1518" t="str">
        <f t="shared" si="10"/>
        <v>Mon</v>
      </c>
      <c r="LW1" s="1518" t="str">
        <f t="shared" si="10"/>
        <v>Tue</v>
      </c>
      <c r="LX1" s="1518" t="str">
        <f t="shared" si="10"/>
        <v>Wed</v>
      </c>
      <c r="LY1" s="1518" t="str">
        <f t="shared" si="10"/>
        <v>Thu</v>
      </c>
      <c r="LZ1" s="1518" t="str">
        <f t="shared" si="10"/>
        <v>Fri</v>
      </c>
      <c r="MA1" s="1518" t="str">
        <f t="shared" si="10"/>
        <v>Sat</v>
      </c>
      <c r="MB1" s="1518" t="str">
        <f t="shared" si="10"/>
        <v>Sun</v>
      </c>
      <c r="MC1" s="1518" t="str">
        <f t="shared" si="10"/>
        <v>Mon</v>
      </c>
      <c r="MD1" s="1518" t="str">
        <f t="shared" si="10"/>
        <v>Tue</v>
      </c>
      <c r="ME1" s="1518" t="str">
        <f t="shared" si="10"/>
        <v>Wed</v>
      </c>
      <c r="MF1" s="1518" t="str">
        <f t="shared" si="10"/>
        <v>Thu</v>
      </c>
      <c r="MG1" s="1518" t="str">
        <f t="shared" si="10"/>
        <v>Fri</v>
      </c>
      <c r="MH1" s="1518" t="str">
        <f t="shared" si="10"/>
        <v>Sat</v>
      </c>
      <c r="MI1" s="1518" t="str">
        <f t="shared" si="10"/>
        <v>Sun</v>
      </c>
      <c r="MJ1" s="1517"/>
      <c r="MK1" s="1518" t="str">
        <f t="shared" ref="MK1:NO1" si="11">TEXT(MK2,"Ddd")</f>
        <v>Mon</v>
      </c>
      <c r="ML1" s="1518" t="str">
        <f t="shared" si="11"/>
        <v>Tue</v>
      </c>
      <c r="MM1" s="1518" t="str">
        <f t="shared" si="11"/>
        <v>Wed</v>
      </c>
      <c r="MN1" s="1518" t="str">
        <f t="shared" si="11"/>
        <v>Thu</v>
      </c>
      <c r="MO1" s="1518" t="str">
        <f t="shared" si="11"/>
        <v>Fri</v>
      </c>
      <c r="MP1" s="1518" t="str">
        <f t="shared" si="11"/>
        <v>Sat</v>
      </c>
      <c r="MQ1" s="1518" t="str">
        <f t="shared" si="11"/>
        <v>Sun</v>
      </c>
      <c r="MR1" s="1518" t="str">
        <f t="shared" si="11"/>
        <v>Mon</v>
      </c>
      <c r="MS1" s="1518" t="str">
        <f t="shared" si="11"/>
        <v>Tue</v>
      </c>
      <c r="MT1" s="1518" t="str">
        <f t="shared" si="11"/>
        <v>Wed</v>
      </c>
      <c r="MU1" s="1518" t="str">
        <f t="shared" si="11"/>
        <v>Thu</v>
      </c>
      <c r="MV1" s="1518" t="str">
        <f t="shared" si="11"/>
        <v>Fri</v>
      </c>
      <c r="MW1" s="1518" t="str">
        <f t="shared" si="11"/>
        <v>Sat</v>
      </c>
      <c r="MX1" s="1518" t="str">
        <f t="shared" si="11"/>
        <v>Sun</v>
      </c>
      <c r="MY1" s="1518" t="str">
        <f t="shared" si="11"/>
        <v>Mon</v>
      </c>
      <c r="MZ1" s="1518" t="str">
        <f t="shared" si="11"/>
        <v>Tue</v>
      </c>
      <c r="NA1" s="1518" t="str">
        <f t="shared" si="11"/>
        <v>Wed</v>
      </c>
      <c r="NB1" s="1518" t="str">
        <f t="shared" si="11"/>
        <v>Thu</v>
      </c>
      <c r="NC1" s="1518" t="str">
        <f t="shared" si="11"/>
        <v>Fri</v>
      </c>
      <c r="ND1" s="1518" t="str">
        <f t="shared" si="11"/>
        <v>Sat</v>
      </c>
      <c r="NE1" s="1518" t="str">
        <f t="shared" si="11"/>
        <v>Sun</v>
      </c>
      <c r="NF1" s="1518" t="str">
        <f t="shared" si="11"/>
        <v>Mon</v>
      </c>
      <c r="NG1" s="1518" t="str">
        <f t="shared" si="11"/>
        <v>Tue</v>
      </c>
      <c r="NH1" s="1518" t="str">
        <f t="shared" si="11"/>
        <v>Wed</v>
      </c>
      <c r="NI1" s="1518" t="str">
        <f t="shared" si="11"/>
        <v>Thu</v>
      </c>
      <c r="NJ1" s="1518" t="str">
        <f t="shared" si="11"/>
        <v>Fri</v>
      </c>
      <c r="NK1" s="1518" t="str">
        <f t="shared" si="11"/>
        <v>Sat</v>
      </c>
      <c r="NL1" s="1518" t="str">
        <f t="shared" si="11"/>
        <v>Sun</v>
      </c>
      <c r="NM1" s="1518" t="str">
        <f t="shared" si="11"/>
        <v>Mon</v>
      </c>
      <c r="NN1" s="1518" t="str">
        <f t="shared" si="11"/>
        <v>Tue</v>
      </c>
      <c r="NO1" s="1518" t="str">
        <f t="shared" si="11"/>
        <v>Wed</v>
      </c>
      <c r="NP1" s="1517"/>
      <c r="NQ1" s="1518" t="str">
        <f t="shared" ref="NQ1:OU1" si="12">TEXT(NQ2,"Ddd")</f>
        <v>Thu</v>
      </c>
      <c r="NR1" s="1518" t="str">
        <f t="shared" si="12"/>
        <v>Fri</v>
      </c>
      <c r="NS1" s="1518" t="str">
        <f t="shared" si="12"/>
        <v>Sat</v>
      </c>
      <c r="NT1" s="1518" t="str">
        <f t="shared" si="12"/>
        <v>Sun</v>
      </c>
      <c r="NU1" s="1518" t="str">
        <f t="shared" si="12"/>
        <v>Mon</v>
      </c>
      <c r="NV1" s="1518" t="str">
        <f t="shared" si="12"/>
        <v>Tue</v>
      </c>
      <c r="NW1" s="1518" t="str">
        <f t="shared" si="12"/>
        <v>Wed</v>
      </c>
      <c r="NX1" s="1518" t="str">
        <f t="shared" si="12"/>
        <v>Thu</v>
      </c>
      <c r="NY1" s="1518" t="str">
        <f t="shared" si="12"/>
        <v>Fri</v>
      </c>
      <c r="NZ1" s="1518" t="str">
        <f t="shared" si="12"/>
        <v>Sat</v>
      </c>
      <c r="OA1" s="1518" t="str">
        <f t="shared" si="12"/>
        <v>Sun</v>
      </c>
      <c r="OB1" s="1518" t="str">
        <f t="shared" si="12"/>
        <v>Mon</v>
      </c>
      <c r="OC1" s="1518" t="str">
        <f t="shared" si="12"/>
        <v>Tue</v>
      </c>
      <c r="OD1" s="1518" t="str">
        <f t="shared" si="12"/>
        <v>Wed</v>
      </c>
      <c r="OE1" s="1518" t="str">
        <f t="shared" si="12"/>
        <v>Thu</v>
      </c>
      <c r="OF1" s="1518" t="str">
        <f t="shared" si="12"/>
        <v>Fri</v>
      </c>
      <c r="OG1" s="1518" t="str">
        <f t="shared" si="12"/>
        <v>Sat</v>
      </c>
      <c r="OH1" s="1518" t="str">
        <f t="shared" si="12"/>
        <v>Sun</v>
      </c>
      <c r="OI1" s="1518" t="str">
        <f t="shared" si="12"/>
        <v>Mon</v>
      </c>
      <c r="OJ1" s="1518" t="str">
        <f t="shared" si="12"/>
        <v>Tue</v>
      </c>
      <c r="OK1" s="1518" t="str">
        <f t="shared" si="12"/>
        <v>Wed</v>
      </c>
      <c r="OL1" s="1518" t="str">
        <f t="shared" si="12"/>
        <v>Thu</v>
      </c>
      <c r="OM1" s="1518" t="str">
        <f t="shared" si="12"/>
        <v>Fri</v>
      </c>
      <c r="ON1" s="1518" t="str">
        <f t="shared" si="12"/>
        <v>Sat</v>
      </c>
      <c r="OO1" s="1518" t="str">
        <f t="shared" si="12"/>
        <v>Sun</v>
      </c>
      <c r="OP1" s="1518" t="str">
        <f t="shared" si="12"/>
        <v>Mon</v>
      </c>
      <c r="OQ1" s="1518" t="str">
        <f t="shared" si="12"/>
        <v>Tue</v>
      </c>
      <c r="OR1" s="1518" t="str">
        <f t="shared" si="12"/>
        <v>Wed</v>
      </c>
      <c r="OS1" s="1518" t="str">
        <f t="shared" si="12"/>
        <v>Thu</v>
      </c>
      <c r="OT1" s="1518" t="str">
        <f t="shared" si="12"/>
        <v>Fri</v>
      </c>
      <c r="OU1" s="1518" t="str">
        <f t="shared" si="12"/>
        <v>Sat</v>
      </c>
      <c r="OV1" s="1517"/>
      <c r="OW1" s="1518" t="str">
        <f t="shared" ref="OW1:PX1" si="13">TEXT(OW2,"Ddd")</f>
        <v>Sun</v>
      </c>
      <c r="OX1" s="1518" t="str">
        <f t="shared" si="13"/>
        <v>Mon</v>
      </c>
      <c r="OY1" s="1518" t="str">
        <f t="shared" si="13"/>
        <v>Tue</v>
      </c>
      <c r="OZ1" s="1518" t="str">
        <f t="shared" si="13"/>
        <v>Wed</v>
      </c>
      <c r="PA1" s="1518" t="str">
        <f t="shared" si="13"/>
        <v>Thu</v>
      </c>
      <c r="PB1" s="1518" t="str">
        <f t="shared" si="13"/>
        <v>Fri</v>
      </c>
      <c r="PC1" s="1518" t="str">
        <f t="shared" si="13"/>
        <v>Sat</v>
      </c>
      <c r="PD1" s="1518" t="str">
        <f t="shared" si="13"/>
        <v>Sun</v>
      </c>
      <c r="PE1" s="1518" t="str">
        <f t="shared" si="13"/>
        <v>Mon</v>
      </c>
      <c r="PF1" s="1518" t="str">
        <f t="shared" si="13"/>
        <v>Tue</v>
      </c>
      <c r="PG1" s="1518" t="str">
        <f t="shared" si="13"/>
        <v>Wed</v>
      </c>
      <c r="PH1" s="1518" t="str">
        <f t="shared" si="13"/>
        <v>Thu</v>
      </c>
      <c r="PI1" s="1518" t="str">
        <f t="shared" si="13"/>
        <v>Fri</v>
      </c>
      <c r="PJ1" s="1518" t="str">
        <f t="shared" si="13"/>
        <v>Sat</v>
      </c>
      <c r="PK1" s="1518" t="str">
        <f t="shared" si="13"/>
        <v>Sun</v>
      </c>
      <c r="PL1" s="1518" t="str">
        <f t="shared" si="13"/>
        <v>Mon</v>
      </c>
      <c r="PM1" s="1518" t="str">
        <f t="shared" si="13"/>
        <v>Tue</v>
      </c>
      <c r="PN1" s="1518" t="str">
        <f t="shared" si="13"/>
        <v>Wed</v>
      </c>
      <c r="PO1" s="1518" t="str">
        <f t="shared" si="13"/>
        <v>Thu</v>
      </c>
      <c r="PP1" s="1518" t="str">
        <f t="shared" si="13"/>
        <v>Fri</v>
      </c>
      <c r="PQ1" s="1518" t="str">
        <f t="shared" si="13"/>
        <v>Sat</v>
      </c>
      <c r="PR1" s="1518" t="str">
        <f t="shared" si="13"/>
        <v>Sun</v>
      </c>
      <c r="PS1" s="1518" t="str">
        <f t="shared" si="13"/>
        <v>Mon</v>
      </c>
      <c r="PT1" s="1518" t="str">
        <f t="shared" si="13"/>
        <v>Tue</v>
      </c>
      <c r="PU1" s="1518" t="str">
        <f t="shared" si="13"/>
        <v>Wed</v>
      </c>
      <c r="PV1" s="1518" t="str">
        <f t="shared" si="13"/>
        <v>Thu</v>
      </c>
      <c r="PW1" s="1518" t="str">
        <f t="shared" si="13"/>
        <v>Fri</v>
      </c>
      <c r="PX1" s="1518" t="str">
        <f t="shared" si="13"/>
        <v>Sat</v>
      </c>
      <c r="PY1" s="1517"/>
      <c r="PZ1" s="1518" t="str">
        <f t="shared" ref="PZ1:RD1" si="14">TEXT(PZ2,"Ddd")</f>
        <v>Sun</v>
      </c>
      <c r="QA1" s="1518" t="str">
        <f t="shared" si="14"/>
        <v>Mon</v>
      </c>
      <c r="QB1" s="1518" t="str">
        <f t="shared" si="14"/>
        <v>Tue</v>
      </c>
      <c r="QC1" s="1518" t="str">
        <f t="shared" si="14"/>
        <v>Wed</v>
      </c>
      <c r="QD1" s="1518" t="str">
        <f t="shared" si="14"/>
        <v>Thu</v>
      </c>
      <c r="QE1" s="1518" t="str">
        <f t="shared" si="14"/>
        <v>Fri</v>
      </c>
      <c r="QF1" s="1518" t="str">
        <f t="shared" si="14"/>
        <v>Sat</v>
      </c>
      <c r="QG1" s="1518" t="str">
        <f t="shared" si="14"/>
        <v>Sun</v>
      </c>
      <c r="QH1" s="1518" t="str">
        <f t="shared" si="14"/>
        <v>Mon</v>
      </c>
      <c r="QI1" s="1518" t="str">
        <f t="shared" si="14"/>
        <v>Tue</v>
      </c>
      <c r="QJ1" s="1518" t="str">
        <f t="shared" si="14"/>
        <v>Wed</v>
      </c>
      <c r="QK1" s="1518" t="str">
        <f t="shared" si="14"/>
        <v>Thu</v>
      </c>
      <c r="QL1" s="1518" t="str">
        <f t="shared" si="14"/>
        <v>Fri</v>
      </c>
      <c r="QM1" s="1518" t="str">
        <f t="shared" si="14"/>
        <v>Sat</v>
      </c>
      <c r="QN1" s="1518" t="str">
        <f t="shared" si="14"/>
        <v>Sun</v>
      </c>
      <c r="QO1" s="1518" t="str">
        <f t="shared" si="14"/>
        <v>Mon</v>
      </c>
      <c r="QP1" s="1518" t="str">
        <f t="shared" si="14"/>
        <v>Tue</v>
      </c>
      <c r="QQ1" s="1518" t="str">
        <f t="shared" si="14"/>
        <v>Wed</v>
      </c>
      <c r="QR1" s="1518" t="str">
        <f t="shared" si="14"/>
        <v>Thu</v>
      </c>
      <c r="QS1" s="1518" t="str">
        <f t="shared" si="14"/>
        <v>Fri</v>
      </c>
      <c r="QT1" s="1518" t="str">
        <f t="shared" si="14"/>
        <v>Sat</v>
      </c>
      <c r="QU1" s="1518" t="str">
        <f t="shared" si="14"/>
        <v>Sun</v>
      </c>
      <c r="QV1" s="1518" t="str">
        <f t="shared" si="14"/>
        <v>Mon</v>
      </c>
      <c r="QW1" s="1518" t="str">
        <f t="shared" si="14"/>
        <v>Tue</v>
      </c>
      <c r="QX1" s="1518" t="str">
        <f t="shared" si="14"/>
        <v>Wed</v>
      </c>
      <c r="QY1" s="1518" t="str">
        <f t="shared" si="14"/>
        <v>Thu</v>
      </c>
      <c r="QZ1" s="1518" t="str">
        <f t="shared" si="14"/>
        <v>Fri</v>
      </c>
      <c r="RA1" s="1518" t="str">
        <f t="shared" si="14"/>
        <v>Sat</v>
      </c>
      <c r="RB1" s="1518" t="str">
        <f t="shared" si="14"/>
        <v>Sun</v>
      </c>
      <c r="RC1" s="1518" t="str">
        <f t="shared" si="14"/>
        <v>Mon</v>
      </c>
      <c r="RD1" s="1518" t="str">
        <f t="shared" si="14"/>
        <v>Tue</v>
      </c>
    </row>
    <row r="2" spans="1:472" ht="30">
      <c r="A2" s="1523" t="s">
        <v>631</v>
      </c>
      <c r="B2" s="1524" t="s">
        <v>16092</v>
      </c>
      <c r="C2" s="1525" t="s">
        <v>684</v>
      </c>
      <c r="D2" s="1526">
        <v>45658</v>
      </c>
      <c r="E2" s="1526">
        <f t="shared" ref="E2:AH2" si="15">D2+1</f>
        <v>45659</v>
      </c>
      <c r="F2" s="1526">
        <f t="shared" si="15"/>
        <v>45660</v>
      </c>
      <c r="G2" s="1526">
        <f t="shared" si="15"/>
        <v>45661</v>
      </c>
      <c r="H2" s="1526">
        <f t="shared" si="15"/>
        <v>45662</v>
      </c>
      <c r="I2" s="1526">
        <f t="shared" si="15"/>
        <v>45663</v>
      </c>
      <c r="J2" s="1526">
        <f t="shared" si="15"/>
        <v>45664</v>
      </c>
      <c r="K2" s="1526">
        <f t="shared" si="15"/>
        <v>45665</v>
      </c>
      <c r="L2" s="1526">
        <f t="shared" si="15"/>
        <v>45666</v>
      </c>
      <c r="M2" s="1526">
        <f t="shared" si="15"/>
        <v>45667</v>
      </c>
      <c r="N2" s="1526">
        <f t="shared" si="15"/>
        <v>45668</v>
      </c>
      <c r="O2" s="1526">
        <f t="shared" si="15"/>
        <v>45669</v>
      </c>
      <c r="P2" s="1526">
        <f t="shared" si="15"/>
        <v>45670</v>
      </c>
      <c r="Q2" s="1526">
        <f t="shared" si="15"/>
        <v>45671</v>
      </c>
      <c r="R2" s="1526">
        <f t="shared" si="15"/>
        <v>45672</v>
      </c>
      <c r="S2" s="1526">
        <f t="shared" si="15"/>
        <v>45673</v>
      </c>
      <c r="T2" s="1526">
        <f t="shared" si="15"/>
        <v>45674</v>
      </c>
      <c r="U2" s="1526">
        <f t="shared" si="15"/>
        <v>45675</v>
      </c>
      <c r="V2" s="1526">
        <f t="shared" si="15"/>
        <v>45676</v>
      </c>
      <c r="W2" s="1526">
        <f t="shared" si="15"/>
        <v>45677</v>
      </c>
      <c r="X2" s="1526">
        <f t="shared" si="15"/>
        <v>45678</v>
      </c>
      <c r="Y2" s="1526">
        <f t="shared" si="15"/>
        <v>45679</v>
      </c>
      <c r="Z2" s="1526">
        <f t="shared" si="15"/>
        <v>45680</v>
      </c>
      <c r="AA2" s="1526">
        <f t="shared" si="15"/>
        <v>45681</v>
      </c>
      <c r="AB2" s="1526">
        <f t="shared" si="15"/>
        <v>45682</v>
      </c>
      <c r="AC2" s="1526">
        <f t="shared" si="15"/>
        <v>45683</v>
      </c>
      <c r="AD2" s="1526">
        <f t="shared" si="15"/>
        <v>45684</v>
      </c>
      <c r="AE2" s="1526">
        <f t="shared" si="15"/>
        <v>45685</v>
      </c>
      <c r="AF2" s="1526">
        <f t="shared" si="15"/>
        <v>45686</v>
      </c>
      <c r="AG2" s="1526">
        <f t="shared" si="15"/>
        <v>45687</v>
      </c>
      <c r="AH2" s="1527">
        <f t="shared" si="15"/>
        <v>45688</v>
      </c>
      <c r="AI2" s="1525" t="str">
        <f>TEXT(AJ2,"Mmm")</f>
        <v>Feb</v>
      </c>
      <c r="AJ2" s="1528">
        <f>AH2+1</f>
        <v>45689</v>
      </c>
      <c r="AK2" s="1526">
        <f t="shared" ref="AK2:BK2" si="16">AJ2+1</f>
        <v>45690</v>
      </c>
      <c r="AL2" s="1526">
        <f t="shared" si="16"/>
        <v>45691</v>
      </c>
      <c r="AM2" s="1526">
        <f t="shared" si="16"/>
        <v>45692</v>
      </c>
      <c r="AN2" s="1526">
        <f t="shared" si="16"/>
        <v>45693</v>
      </c>
      <c r="AO2" s="1526">
        <f t="shared" si="16"/>
        <v>45694</v>
      </c>
      <c r="AP2" s="1526">
        <f t="shared" si="16"/>
        <v>45695</v>
      </c>
      <c r="AQ2" s="1526">
        <f t="shared" si="16"/>
        <v>45696</v>
      </c>
      <c r="AR2" s="1526">
        <f t="shared" si="16"/>
        <v>45697</v>
      </c>
      <c r="AS2" s="1526">
        <f t="shared" si="16"/>
        <v>45698</v>
      </c>
      <c r="AT2" s="1526">
        <f t="shared" si="16"/>
        <v>45699</v>
      </c>
      <c r="AU2" s="1526">
        <f t="shared" si="16"/>
        <v>45700</v>
      </c>
      <c r="AV2" s="1526">
        <f t="shared" si="16"/>
        <v>45701</v>
      </c>
      <c r="AW2" s="1526">
        <f t="shared" si="16"/>
        <v>45702</v>
      </c>
      <c r="AX2" s="1526">
        <f t="shared" si="16"/>
        <v>45703</v>
      </c>
      <c r="AY2" s="1526">
        <f t="shared" si="16"/>
        <v>45704</v>
      </c>
      <c r="AZ2" s="1526">
        <f t="shared" si="16"/>
        <v>45705</v>
      </c>
      <c r="BA2" s="1526">
        <f t="shared" si="16"/>
        <v>45706</v>
      </c>
      <c r="BB2" s="1526">
        <f t="shared" si="16"/>
        <v>45707</v>
      </c>
      <c r="BC2" s="1526">
        <f t="shared" si="16"/>
        <v>45708</v>
      </c>
      <c r="BD2" s="1526">
        <f t="shared" si="16"/>
        <v>45709</v>
      </c>
      <c r="BE2" s="1526">
        <f t="shared" si="16"/>
        <v>45710</v>
      </c>
      <c r="BF2" s="1526">
        <f t="shared" si="16"/>
        <v>45711</v>
      </c>
      <c r="BG2" s="1526">
        <f t="shared" si="16"/>
        <v>45712</v>
      </c>
      <c r="BH2" s="1526">
        <f t="shared" si="16"/>
        <v>45713</v>
      </c>
      <c r="BI2" s="1526">
        <f t="shared" si="16"/>
        <v>45714</v>
      </c>
      <c r="BJ2" s="1526">
        <f t="shared" si="16"/>
        <v>45715</v>
      </c>
      <c r="BK2" s="1526">
        <f t="shared" si="16"/>
        <v>45716</v>
      </c>
      <c r="BL2" s="1525" t="str">
        <f>TEXT(BM2,"Mmm")</f>
        <v>Mar</v>
      </c>
      <c r="BM2" s="1526">
        <f>BK2+1</f>
        <v>45717</v>
      </c>
      <c r="BN2" s="1526">
        <f t="shared" ref="BN2:CQ2" si="17">BM2+1</f>
        <v>45718</v>
      </c>
      <c r="BO2" s="1526">
        <f t="shared" si="17"/>
        <v>45719</v>
      </c>
      <c r="BP2" s="1526">
        <f t="shared" si="17"/>
        <v>45720</v>
      </c>
      <c r="BQ2" s="1526">
        <f t="shared" si="17"/>
        <v>45721</v>
      </c>
      <c r="BR2" s="1526">
        <f t="shared" si="17"/>
        <v>45722</v>
      </c>
      <c r="BS2" s="1526">
        <f t="shared" si="17"/>
        <v>45723</v>
      </c>
      <c r="BT2" s="1526">
        <f t="shared" si="17"/>
        <v>45724</v>
      </c>
      <c r="BU2" s="1526">
        <f t="shared" si="17"/>
        <v>45725</v>
      </c>
      <c r="BV2" s="1526">
        <f t="shared" si="17"/>
        <v>45726</v>
      </c>
      <c r="BW2" s="1526">
        <f t="shared" si="17"/>
        <v>45727</v>
      </c>
      <c r="BX2" s="1526">
        <f t="shared" si="17"/>
        <v>45728</v>
      </c>
      <c r="BY2" s="1526">
        <f t="shared" si="17"/>
        <v>45729</v>
      </c>
      <c r="BZ2" s="1526">
        <f t="shared" si="17"/>
        <v>45730</v>
      </c>
      <c r="CA2" s="1526">
        <f t="shared" si="17"/>
        <v>45731</v>
      </c>
      <c r="CB2" s="1526">
        <f t="shared" si="17"/>
        <v>45732</v>
      </c>
      <c r="CC2" s="1526">
        <f t="shared" si="17"/>
        <v>45733</v>
      </c>
      <c r="CD2" s="1526">
        <f t="shared" si="17"/>
        <v>45734</v>
      </c>
      <c r="CE2" s="1526">
        <f t="shared" si="17"/>
        <v>45735</v>
      </c>
      <c r="CF2" s="1526">
        <f t="shared" si="17"/>
        <v>45736</v>
      </c>
      <c r="CG2" s="1526">
        <f t="shared" si="17"/>
        <v>45737</v>
      </c>
      <c r="CH2" s="1526">
        <f t="shared" si="17"/>
        <v>45738</v>
      </c>
      <c r="CI2" s="1526">
        <f t="shared" si="17"/>
        <v>45739</v>
      </c>
      <c r="CJ2" s="1526">
        <f t="shared" si="17"/>
        <v>45740</v>
      </c>
      <c r="CK2" s="1526">
        <f t="shared" si="17"/>
        <v>45741</v>
      </c>
      <c r="CL2" s="1526">
        <f t="shared" si="17"/>
        <v>45742</v>
      </c>
      <c r="CM2" s="1526">
        <f t="shared" si="17"/>
        <v>45743</v>
      </c>
      <c r="CN2" s="1526">
        <f t="shared" si="17"/>
        <v>45744</v>
      </c>
      <c r="CO2" s="1526">
        <f t="shared" si="17"/>
        <v>45745</v>
      </c>
      <c r="CP2" s="1526">
        <f t="shared" si="17"/>
        <v>45746</v>
      </c>
      <c r="CQ2" s="1526">
        <f t="shared" si="17"/>
        <v>45747</v>
      </c>
      <c r="CR2" s="1525" t="str">
        <f>TEXT(CS2,"Mmm")</f>
        <v>Apr</v>
      </c>
      <c r="CS2" s="1526">
        <f>CQ2+1</f>
        <v>45748</v>
      </c>
      <c r="CT2" s="1526">
        <f t="shared" ref="CT2:DV2" si="18">CS2+1</f>
        <v>45749</v>
      </c>
      <c r="CU2" s="1526">
        <f t="shared" si="18"/>
        <v>45750</v>
      </c>
      <c r="CV2" s="1526">
        <f t="shared" si="18"/>
        <v>45751</v>
      </c>
      <c r="CW2" s="1526">
        <f t="shared" si="18"/>
        <v>45752</v>
      </c>
      <c r="CX2" s="1526">
        <f t="shared" si="18"/>
        <v>45753</v>
      </c>
      <c r="CY2" s="1526">
        <f t="shared" si="18"/>
        <v>45754</v>
      </c>
      <c r="CZ2" s="1526">
        <f t="shared" si="18"/>
        <v>45755</v>
      </c>
      <c r="DA2" s="1526">
        <f t="shared" si="18"/>
        <v>45756</v>
      </c>
      <c r="DB2" s="1526">
        <f t="shared" si="18"/>
        <v>45757</v>
      </c>
      <c r="DC2" s="1526">
        <f t="shared" si="18"/>
        <v>45758</v>
      </c>
      <c r="DD2" s="1526">
        <f t="shared" si="18"/>
        <v>45759</v>
      </c>
      <c r="DE2" s="1526">
        <f t="shared" si="18"/>
        <v>45760</v>
      </c>
      <c r="DF2" s="1526">
        <f t="shared" si="18"/>
        <v>45761</v>
      </c>
      <c r="DG2" s="1526">
        <f t="shared" si="18"/>
        <v>45762</v>
      </c>
      <c r="DH2" s="1526">
        <f t="shared" si="18"/>
        <v>45763</v>
      </c>
      <c r="DI2" s="1526">
        <f t="shared" si="18"/>
        <v>45764</v>
      </c>
      <c r="DJ2" s="1526">
        <f t="shared" si="18"/>
        <v>45765</v>
      </c>
      <c r="DK2" s="1526">
        <f t="shared" si="18"/>
        <v>45766</v>
      </c>
      <c r="DL2" s="1526">
        <f t="shared" si="18"/>
        <v>45767</v>
      </c>
      <c r="DM2" s="1526">
        <f t="shared" si="18"/>
        <v>45768</v>
      </c>
      <c r="DN2" s="1526">
        <f t="shared" si="18"/>
        <v>45769</v>
      </c>
      <c r="DO2" s="1526">
        <f t="shared" si="18"/>
        <v>45770</v>
      </c>
      <c r="DP2" s="1526">
        <f t="shared" si="18"/>
        <v>45771</v>
      </c>
      <c r="DQ2" s="1526">
        <f t="shared" si="18"/>
        <v>45772</v>
      </c>
      <c r="DR2" s="1529">
        <f t="shared" si="18"/>
        <v>45773</v>
      </c>
      <c r="DS2" s="1529">
        <f t="shared" si="18"/>
        <v>45774</v>
      </c>
      <c r="DT2" s="1526">
        <f t="shared" si="18"/>
        <v>45775</v>
      </c>
      <c r="DU2" s="1526">
        <f t="shared" si="18"/>
        <v>45776</v>
      </c>
      <c r="DV2" s="1526">
        <f t="shared" si="18"/>
        <v>45777</v>
      </c>
      <c r="DW2" s="1525" t="str">
        <f>TEXT(DX2,"Mmm")</f>
        <v>May</v>
      </c>
      <c r="DX2" s="1526">
        <f>DV2+1</f>
        <v>45778</v>
      </c>
      <c r="DY2" s="1526">
        <f t="shared" ref="DY2:FB2" si="19">DX2+1</f>
        <v>45779</v>
      </c>
      <c r="DZ2" s="1526">
        <f t="shared" si="19"/>
        <v>45780</v>
      </c>
      <c r="EA2" s="1526">
        <f t="shared" si="19"/>
        <v>45781</v>
      </c>
      <c r="EB2" s="1526">
        <f t="shared" si="19"/>
        <v>45782</v>
      </c>
      <c r="EC2" s="1526">
        <f t="shared" si="19"/>
        <v>45783</v>
      </c>
      <c r="ED2" s="1526">
        <f t="shared" si="19"/>
        <v>45784</v>
      </c>
      <c r="EE2" s="1526">
        <f t="shared" si="19"/>
        <v>45785</v>
      </c>
      <c r="EF2" s="1526">
        <f t="shared" si="19"/>
        <v>45786</v>
      </c>
      <c r="EG2" s="1526">
        <f t="shared" si="19"/>
        <v>45787</v>
      </c>
      <c r="EH2" s="1526">
        <f t="shared" si="19"/>
        <v>45788</v>
      </c>
      <c r="EI2" s="1526">
        <f t="shared" si="19"/>
        <v>45789</v>
      </c>
      <c r="EJ2" s="1526">
        <f t="shared" si="19"/>
        <v>45790</v>
      </c>
      <c r="EK2" s="1526">
        <f t="shared" si="19"/>
        <v>45791</v>
      </c>
      <c r="EL2" s="1526">
        <f t="shared" si="19"/>
        <v>45792</v>
      </c>
      <c r="EM2" s="1526">
        <f t="shared" si="19"/>
        <v>45793</v>
      </c>
      <c r="EN2" s="1526">
        <f t="shared" si="19"/>
        <v>45794</v>
      </c>
      <c r="EO2" s="1526">
        <f t="shared" si="19"/>
        <v>45795</v>
      </c>
      <c r="EP2" s="1526">
        <f t="shared" si="19"/>
        <v>45796</v>
      </c>
      <c r="EQ2" s="1526">
        <f t="shared" si="19"/>
        <v>45797</v>
      </c>
      <c r="ER2" s="1526">
        <f t="shared" si="19"/>
        <v>45798</v>
      </c>
      <c r="ES2" s="1526">
        <f t="shared" si="19"/>
        <v>45799</v>
      </c>
      <c r="ET2" s="1526">
        <f t="shared" si="19"/>
        <v>45800</v>
      </c>
      <c r="EU2" s="1526">
        <f t="shared" si="19"/>
        <v>45801</v>
      </c>
      <c r="EV2" s="1526">
        <f t="shared" si="19"/>
        <v>45802</v>
      </c>
      <c r="EW2" s="1526">
        <f t="shared" si="19"/>
        <v>45803</v>
      </c>
      <c r="EX2" s="1526">
        <f t="shared" si="19"/>
        <v>45804</v>
      </c>
      <c r="EY2" s="1526">
        <f t="shared" si="19"/>
        <v>45805</v>
      </c>
      <c r="EZ2" s="1526">
        <f t="shared" si="19"/>
        <v>45806</v>
      </c>
      <c r="FA2" s="1526">
        <f t="shared" si="19"/>
        <v>45807</v>
      </c>
      <c r="FB2" s="1526">
        <f t="shared" si="19"/>
        <v>45808</v>
      </c>
      <c r="FC2" s="1525" t="str">
        <f>TEXT(FD2,"Mmm")</f>
        <v>Jun</v>
      </c>
      <c r="FD2" s="1526">
        <f>FB2+1</f>
        <v>45809</v>
      </c>
      <c r="FE2" s="1526">
        <f t="shared" ref="FE2:GG2" si="20">FD2+1</f>
        <v>45810</v>
      </c>
      <c r="FF2" s="1526">
        <f t="shared" si="20"/>
        <v>45811</v>
      </c>
      <c r="FG2" s="1526">
        <f t="shared" si="20"/>
        <v>45812</v>
      </c>
      <c r="FH2" s="1526">
        <f t="shared" si="20"/>
        <v>45813</v>
      </c>
      <c r="FI2" s="1526">
        <f t="shared" si="20"/>
        <v>45814</v>
      </c>
      <c r="FJ2" s="1526">
        <f t="shared" si="20"/>
        <v>45815</v>
      </c>
      <c r="FK2" s="1526">
        <f t="shared" si="20"/>
        <v>45816</v>
      </c>
      <c r="FL2" s="1526">
        <f t="shared" si="20"/>
        <v>45817</v>
      </c>
      <c r="FM2" s="1526">
        <f t="shared" si="20"/>
        <v>45818</v>
      </c>
      <c r="FN2" s="1526">
        <f t="shared" si="20"/>
        <v>45819</v>
      </c>
      <c r="FO2" s="1526">
        <f t="shared" si="20"/>
        <v>45820</v>
      </c>
      <c r="FP2" s="1526">
        <f t="shared" si="20"/>
        <v>45821</v>
      </c>
      <c r="FQ2" s="1526">
        <f t="shared" si="20"/>
        <v>45822</v>
      </c>
      <c r="FR2" s="1526">
        <f t="shared" si="20"/>
        <v>45823</v>
      </c>
      <c r="FS2" s="1526">
        <f t="shared" si="20"/>
        <v>45824</v>
      </c>
      <c r="FT2" s="1526">
        <f t="shared" si="20"/>
        <v>45825</v>
      </c>
      <c r="FU2" s="1526">
        <f t="shared" si="20"/>
        <v>45826</v>
      </c>
      <c r="FV2" s="1526">
        <f t="shared" si="20"/>
        <v>45827</v>
      </c>
      <c r="FW2" s="1526">
        <f t="shared" si="20"/>
        <v>45828</v>
      </c>
      <c r="FX2" s="1526">
        <f t="shared" si="20"/>
        <v>45829</v>
      </c>
      <c r="FY2" s="1526">
        <f t="shared" si="20"/>
        <v>45830</v>
      </c>
      <c r="FZ2" s="1526">
        <f t="shared" si="20"/>
        <v>45831</v>
      </c>
      <c r="GA2" s="1526">
        <f t="shared" si="20"/>
        <v>45832</v>
      </c>
      <c r="GB2" s="1526">
        <f t="shared" si="20"/>
        <v>45833</v>
      </c>
      <c r="GC2" s="1526">
        <f t="shared" si="20"/>
        <v>45834</v>
      </c>
      <c r="GD2" s="1526">
        <f t="shared" si="20"/>
        <v>45835</v>
      </c>
      <c r="GE2" s="1526">
        <f t="shared" si="20"/>
        <v>45836</v>
      </c>
      <c r="GF2" s="1526">
        <f t="shared" si="20"/>
        <v>45837</v>
      </c>
      <c r="GG2" s="1526">
        <f t="shared" si="20"/>
        <v>45838</v>
      </c>
      <c r="GH2" s="1525" t="str">
        <f>TEXT(GI2,"Mmm")</f>
        <v>Jul</v>
      </c>
      <c r="GI2" s="1526">
        <v>45839</v>
      </c>
      <c r="GJ2" s="1526">
        <f t="shared" ref="GJ2:HM2" si="21">GI2+1</f>
        <v>45840</v>
      </c>
      <c r="GK2" s="1526">
        <f t="shared" si="21"/>
        <v>45841</v>
      </c>
      <c r="GL2" s="1526">
        <f t="shared" si="21"/>
        <v>45842</v>
      </c>
      <c r="GM2" s="1526">
        <f t="shared" si="21"/>
        <v>45843</v>
      </c>
      <c r="GN2" s="1526">
        <f t="shared" si="21"/>
        <v>45844</v>
      </c>
      <c r="GO2" s="1526">
        <f t="shared" si="21"/>
        <v>45845</v>
      </c>
      <c r="GP2" s="1526">
        <f t="shared" si="21"/>
        <v>45846</v>
      </c>
      <c r="GQ2" s="1526">
        <f t="shared" si="21"/>
        <v>45847</v>
      </c>
      <c r="GR2" s="1526">
        <f t="shared" si="21"/>
        <v>45848</v>
      </c>
      <c r="GS2" s="1526">
        <f t="shared" si="21"/>
        <v>45849</v>
      </c>
      <c r="GT2" s="1526">
        <f t="shared" si="21"/>
        <v>45850</v>
      </c>
      <c r="GU2" s="1526">
        <f t="shared" si="21"/>
        <v>45851</v>
      </c>
      <c r="GV2" s="1526">
        <f t="shared" si="21"/>
        <v>45852</v>
      </c>
      <c r="GW2" s="1526">
        <f t="shared" si="21"/>
        <v>45853</v>
      </c>
      <c r="GX2" s="1526">
        <f t="shared" si="21"/>
        <v>45854</v>
      </c>
      <c r="GY2" s="1526">
        <f t="shared" si="21"/>
        <v>45855</v>
      </c>
      <c r="GZ2" s="1526">
        <f t="shared" si="21"/>
        <v>45856</v>
      </c>
      <c r="HA2" s="1526">
        <f t="shared" si="21"/>
        <v>45857</v>
      </c>
      <c r="HB2" s="1526">
        <f t="shared" si="21"/>
        <v>45858</v>
      </c>
      <c r="HC2" s="1526">
        <f t="shared" si="21"/>
        <v>45859</v>
      </c>
      <c r="HD2" s="1526">
        <f t="shared" si="21"/>
        <v>45860</v>
      </c>
      <c r="HE2" s="1526">
        <f t="shared" si="21"/>
        <v>45861</v>
      </c>
      <c r="HF2" s="1526">
        <f t="shared" si="21"/>
        <v>45862</v>
      </c>
      <c r="HG2" s="1526">
        <f t="shared" si="21"/>
        <v>45863</v>
      </c>
      <c r="HH2" s="1526">
        <f t="shared" si="21"/>
        <v>45864</v>
      </c>
      <c r="HI2" s="1526">
        <f t="shared" si="21"/>
        <v>45865</v>
      </c>
      <c r="HJ2" s="1526">
        <f t="shared" si="21"/>
        <v>45866</v>
      </c>
      <c r="HK2" s="1526">
        <f t="shared" si="21"/>
        <v>45867</v>
      </c>
      <c r="HL2" s="1526">
        <f t="shared" si="21"/>
        <v>45868</v>
      </c>
      <c r="HM2" s="1526">
        <f t="shared" si="21"/>
        <v>45869</v>
      </c>
      <c r="HN2" s="1525" t="str">
        <f>TEXT(HO2,"Mmm")</f>
        <v>Aug</v>
      </c>
      <c r="HO2" s="1526">
        <f>HM2+1</f>
        <v>45870</v>
      </c>
      <c r="HP2" s="1526">
        <f t="shared" ref="HP2:IS2" si="22">HO2+1</f>
        <v>45871</v>
      </c>
      <c r="HQ2" s="1526">
        <f t="shared" si="22"/>
        <v>45872</v>
      </c>
      <c r="HR2" s="1526">
        <f t="shared" si="22"/>
        <v>45873</v>
      </c>
      <c r="HS2" s="1526">
        <f t="shared" si="22"/>
        <v>45874</v>
      </c>
      <c r="HT2" s="1526">
        <f t="shared" si="22"/>
        <v>45875</v>
      </c>
      <c r="HU2" s="1526">
        <f t="shared" si="22"/>
        <v>45876</v>
      </c>
      <c r="HV2" s="1526">
        <f t="shared" si="22"/>
        <v>45877</v>
      </c>
      <c r="HW2" s="1526">
        <f t="shared" si="22"/>
        <v>45878</v>
      </c>
      <c r="HX2" s="1526">
        <f t="shared" si="22"/>
        <v>45879</v>
      </c>
      <c r="HY2" s="1526">
        <f t="shared" si="22"/>
        <v>45880</v>
      </c>
      <c r="HZ2" s="1526">
        <f t="shared" si="22"/>
        <v>45881</v>
      </c>
      <c r="IA2" s="1526">
        <f t="shared" si="22"/>
        <v>45882</v>
      </c>
      <c r="IB2" s="1526">
        <f t="shared" si="22"/>
        <v>45883</v>
      </c>
      <c r="IC2" s="1526">
        <f t="shared" si="22"/>
        <v>45884</v>
      </c>
      <c r="ID2" s="1530">
        <f t="shared" si="22"/>
        <v>45885</v>
      </c>
      <c r="IE2" s="1526">
        <f t="shared" si="22"/>
        <v>45886</v>
      </c>
      <c r="IF2" s="1526">
        <f t="shared" si="22"/>
        <v>45887</v>
      </c>
      <c r="IG2" s="1526">
        <f t="shared" si="22"/>
        <v>45888</v>
      </c>
      <c r="IH2" s="1526">
        <f t="shared" si="22"/>
        <v>45889</v>
      </c>
      <c r="II2" s="1526">
        <f t="shared" si="22"/>
        <v>45890</v>
      </c>
      <c r="IJ2" s="1526">
        <f t="shared" si="22"/>
        <v>45891</v>
      </c>
      <c r="IK2" s="1526">
        <f t="shared" si="22"/>
        <v>45892</v>
      </c>
      <c r="IL2" s="1526">
        <f t="shared" si="22"/>
        <v>45893</v>
      </c>
      <c r="IM2" s="1526">
        <f t="shared" si="22"/>
        <v>45894</v>
      </c>
      <c r="IN2" s="1526">
        <f t="shared" si="22"/>
        <v>45895</v>
      </c>
      <c r="IO2" s="1526">
        <f t="shared" si="22"/>
        <v>45896</v>
      </c>
      <c r="IP2" s="1526">
        <f t="shared" si="22"/>
        <v>45897</v>
      </c>
      <c r="IQ2" s="1526">
        <f t="shared" si="22"/>
        <v>45898</v>
      </c>
      <c r="IR2" s="1526">
        <f t="shared" si="22"/>
        <v>45899</v>
      </c>
      <c r="IS2" s="1526">
        <f t="shared" si="22"/>
        <v>45900</v>
      </c>
      <c r="IT2" s="1522" t="str">
        <f>TEXT(IU2,"Mmm")</f>
        <v>Sep</v>
      </c>
      <c r="IU2" s="1528">
        <f>IS2+1</f>
        <v>45901</v>
      </c>
      <c r="IV2" s="1526">
        <f t="shared" ref="IV2:JX2" si="23">IU2+1</f>
        <v>45902</v>
      </c>
      <c r="IW2" s="1526">
        <f t="shared" si="23"/>
        <v>45903</v>
      </c>
      <c r="IX2" s="1526">
        <f t="shared" si="23"/>
        <v>45904</v>
      </c>
      <c r="IY2" s="1526">
        <f t="shared" si="23"/>
        <v>45905</v>
      </c>
      <c r="IZ2" s="1526">
        <f t="shared" si="23"/>
        <v>45906</v>
      </c>
      <c r="JA2" s="1526">
        <f t="shared" si="23"/>
        <v>45907</v>
      </c>
      <c r="JB2" s="1526">
        <f t="shared" si="23"/>
        <v>45908</v>
      </c>
      <c r="JC2" s="1526">
        <f t="shared" si="23"/>
        <v>45909</v>
      </c>
      <c r="JD2" s="1526">
        <f t="shared" si="23"/>
        <v>45910</v>
      </c>
      <c r="JE2" s="1526">
        <f t="shared" si="23"/>
        <v>45911</v>
      </c>
      <c r="JF2" s="1526">
        <f t="shared" si="23"/>
        <v>45912</v>
      </c>
      <c r="JG2" s="1526">
        <f t="shared" si="23"/>
        <v>45913</v>
      </c>
      <c r="JH2" s="1526">
        <f t="shared" si="23"/>
        <v>45914</v>
      </c>
      <c r="JI2" s="1526">
        <f t="shared" si="23"/>
        <v>45915</v>
      </c>
      <c r="JJ2" s="1526">
        <f t="shared" si="23"/>
        <v>45916</v>
      </c>
      <c r="JK2" s="1526">
        <f t="shared" si="23"/>
        <v>45917</v>
      </c>
      <c r="JL2" s="1526">
        <f t="shared" si="23"/>
        <v>45918</v>
      </c>
      <c r="JM2" s="1526">
        <f t="shared" si="23"/>
        <v>45919</v>
      </c>
      <c r="JN2" s="1526">
        <f t="shared" si="23"/>
        <v>45920</v>
      </c>
      <c r="JO2" s="1526">
        <f t="shared" si="23"/>
        <v>45921</v>
      </c>
      <c r="JP2" s="1526">
        <f t="shared" si="23"/>
        <v>45922</v>
      </c>
      <c r="JQ2" s="1526">
        <f t="shared" si="23"/>
        <v>45923</v>
      </c>
      <c r="JR2" s="1526">
        <f t="shared" si="23"/>
        <v>45924</v>
      </c>
      <c r="JS2" s="1526">
        <f t="shared" si="23"/>
        <v>45925</v>
      </c>
      <c r="JT2" s="1526">
        <f t="shared" si="23"/>
        <v>45926</v>
      </c>
      <c r="JU2" s="1526">
        <f t="shared" si="23"/>
        <v>45927</v>
      </c>
      <c r="JV2" s="1526">
        <f t="shared" si="23"/>
        <v>45928</v>
      </c>
      <c r="JW2" s="1526">
        <f t="shared" si="23"/>
        <v>45929</v>
      </c>
      <c r="JX2" s="1526">
        <f t="shared" si="23"/>
        <v>45930</v>
      </c>
      <c r="JY2" s="1525" t="str">
        <f>TEXT(JZ2,"Mmm")</f>
        <v>Oct</v>
      </c>
      <c r="JZ2" s="1526">
        <f>JX2+1</f>
        <v>45931</v>
      </c>
      <c r="KA2" s="1526">
        <f t="shared" ref="KA2:LD2" si="24">JZ2+1</f>
        <v>45932</v>
      </c>
      <c r="KB2" s="1526">
        <f t="shared" si="24"/>
        <v>45933</v>
      </c>
      <c r="KC2" s="1526">
        <f t="shared" si="24"/>
        <v>45934</v>
      </c>
      <c r="KD2" s="1526">
        <f t="shared" si="24"/>
        <v>45935</v>
      </c>
      <c r="KE2" s="1526">
        <f t="shared" si="24"/>
        <v>45936</v>
      </c>
      <c r="KF2" s="1526">
        <f t="shared" si="24"/>
        <v>45937</v>
      </c>
      <c r="KG2" s="1526">
        <f t="shared" si="24"/>
        <v>45938</v>
      </c>
      <c r="KH2" s="1526">
        <f t="shared" si="24"/>
        <v>45939</v>
      </c>
      <c r="KI2" s="1526">
        <f t="shared" si="24"/>
        <v>45940</v>
      </c>
      <c r="KJ2" s="1526">
        <f t="shared" si="24"/>
        <v>45941</v>
      </c>
      <c r="KK2" s="1526">
        <f t="shared" si="24"/>
        <v>45942</v>
      </c>
      <c r="KL2" s="1526">
        <f t="shared" si="24"/>
        <v>45943</v>
      </c>
      <c r="KM2" s="1526">
        <f t="shared" si="24"/>
        <v>45944</v>
      </c>
      <c r="KN2" s="1526">
        <f t="shared" si="24"/>
        <v>45945</v>
      </c>
      <c r="KO2" s="1526">
        <f t="shared" si="24"/>
        <v>45946</v>
      </c>
      <c r="KP2" s="1526">
        <f t="shared" si="24"/>
        <v>45947</v>
      </c>
      <c r="KQ2" s="1526">
        <f t="shared" si="24"/>
        <v>45948</v>
      </c>
      <c r="KR2" s="1526">
        <f t="shared" si="24"/>
        <v>45949</v>
      </c>
      <c r="KS2" s="1526">
        <f t="shared" si="24"/>
        <v>45950</v>
      </c>
      <c r="KT2" s="1526">
        <f t="shared" si="24"/>
        <v>45951</v>
      </c>
      <c r="KU2" s="1526">
        <f t="shared" si="24"/>
        <v>45952</v>
      </c>
      <c r="KV2" s="1526">
        <f t="shared" si="24"/>
        <v>45953</v>
      </c>
      <c r="KW2" s="1526">
        <f t="shared" si="24"/>
        <v>45954</v>
      </c>
      <c r="KX2" s="1526">
        <f t="shared" si="24"/>
        <v>45955</v>
      </c>
      <c r="KY2" s="1526">
        <f t="shared" si="24"/>
        <v>45956</v>
      </c>
      <c r="KZ2" s="1526">
        <f t="shared" si="24"/>
        <v>45957</v>
      </c>
      <c r="LA2" s="1526">
        <f t="shared" si="24"/>
        <v>45958</v>
      </c>
      <c r="LB2" s="1526">
        <f t="shared" si="24"/>
        <v>45959</v>
      </c>
      <c r="LC2" s="1526">
        <f t="shared" si="24"/>
        <v>45960</v>
      </c>
      <c r="LD2" s="1526">
        <f t="shared" si="24"/>
        <v>45961</v>
      </c>
      <c r="LE2" s="1525" t="str">
        <f>TEXT(LF2,"Mmm")</f>
        <v>Nov</v>
      </c>
      <c r="LF2" s="1526">
        <f>LD2+1</f>
        <v>45962</v>
      </c>
      <c r="LG2" s="1526">
        <f t="shared" ref="LG2:MI2" si="25">LF2+1</f>
        <v>45963</v>
      </c>
      <c r="LH2" s="1526">
        <f t="shared" si="25"/>
        <v>45964</v>
      </c>
      <c r="LI2" s="1526">
        <f t="shared" si="25"/>
        <v>45965</v>
      </c>
      <c r="LJ2" s="1526">
        <f t="shared" si="25"/>
        <v>45966</v>
      </c>
      <c r="LK2" s="1526">
        <f t="shared" si="25"/>
        <v>45967</v>
      </c>
      <c r="LL2" s="1526">
        <f t="shared" si="25"/>
        <v>45968</v>
      </c>
      <c r="LM2" s="1526">
        <f t="shared" si="25"/>
        <v>45969</v>
      </c>
      <c r="LN2" s="1526">
        <f t="shared" si="25"/>
        <v>45970</v>
      </c>
      <c r="LO2" s="1526">
        <f t="shared" si="25"/>
        <v>45971</v>
      </c>
      <c r="LP2" s="1526">
        <f t="shared" si="25"/>
        <v>45972</v>
      </c>
      <c r="LQ2" s="1526">
        <f t="shared" si="25"/>
        <v>45973</v>
      </c>
      <c r="LR2" s="1526">
        <f t="shared" si="25"/>
        <v>45974</v>
      </c>
      <c r="LS2" s="1526">
        <f t="shared" si="25"/>
        <v>45975</v>
      </c>
      <c r="LT2" s="1526">
        <f t="shared" si="25"/>
        <v>45976</v>
      </c>
      <c r="LU2" s="1526">
        <f t="shared" si="25"/>
        <v>45977</v>
      </c>
      <c r="LV2" s="1526">
        <f t="shared" si="25"/>
        <v>45978</v>
      </c>
      <c r="LW2" s="1526">
        <f t="shared" si="25"/>
        <v>45979</v>
      </c>
      <c r="LX2" s="1526">
        <f t="shared" si="25"/>
        <v>45980</v>
      </c>
      <c r="LY2" s="1526">
        <f t="shared" si="25"/>
        <v>45981</v>
      </c>
      <c r="LZ2" s="1526">
        <f t="shared" si="25"/>
        <v>45982</v>
      </c>
      <c r="MA2" s="1526">
        <f t="shared" si="25"/>
        <v>45983</v>
      </c>
      <c r="MB2" s="1526">
        <f t="shared" si="25"/>
        <v>45984</v>
      </c>
      <c r="MC2" s="1526">
        <f t="shared" si="25"/>
        <v>45985</v>
      </c>
      <c r="MD2" s="1526">
        <f t="shared" si="25"/>
        <v>45986</v>
      </c>
      <c r="ME2" s="1526">
        <f t="shared" si="25"/>
        <v>45987</v>
      </c>
      <c r="MF2" s="1526">
        <f t="shared" si="25"/>
        <v>45988</v>
      </c>
      <c r="MG2" s="1526">
        <f t="shared" si="25"/>
        <v>45989</v>
      </c>
      <c r="MH2" s="1526">
        <f t="shared" si="25"/>
        <v>45990</v>
      </c>
      <c r="MI2" s="1526">
        <f t="shared" si="25"/>
        <v>45991</v>
      </c>
      <c r="MJ2" s="1525" t="str">
        <f>TEXT(MK2,"Mmm")</f>
        <v>Dec</v>
      </c>
      <c r="MK2" s="1526">
        <f>MI2+1</f>
        <v>45992</v>
      </c>
      <c r="ML2" s="1526">
        <f t="shared" ref="ML2:NO2" si="26">MK2+1</f>
        <v>45993</v>
      </c>
      <c r="MM2" s="1526">
        <f t="shared" si="26"/>
        <v>45994</v>
      </c>
      <c r="MN2" s="1526">
        <f t="shared" si="26"/>
        <v>45995</v>
      </c>
      <c r="MO2" s="1526">
        <f t="shared" si="26"/>
        <v>45996</v>
      </c>
      <c r="MP2" s="1526">
        <f t="shared" si="26"/>
        <v>45997</v>
      </c>
      <c r="MQ2" s="1526">
        <f t="shared" si="26"/>
        <v>45998</v>
      </c>
      <c r="MR2" s="1526">
        <f t="shared" si="26"/>
        <v>45999</v>
      </c>
      <c r="MS2" s="1526">
        <f t="shared" si="26"/>
        <v>46000</v>
      </c>
      <c r="MT2" s="1526">
        <f t="shared" si="26"/>
        <v>46001</v>
      </c>
      <c r="MU2" s="1526">
        <f t="shared" si="26"/>
        <v>46002</v>
      </c>
      <c r="MV2" s="1526">
        <f t="shared" si="26"/>
        <v>46003</v>
      </c>
      <c r="MW2" s="1526">
        <f t="shared" si="26"/>
        <v>46004</v>
      </c>
      <c r="MX2" s="1526">
        <f t="shared" si="26"/>
        <v>46005</v>
      </c>
      <c r="MY2" s="1526">
        <f t="shared" si="26"/>
        <v>46006</v>
      </c>
      <c r="MZ2" s="1526">
        <f t="shared" si="26"/>
        <v>46007</v>
      </c>
      <c r="NA2" s="1526">
        <f t="shared" si="26"/>
        <v>46008</v>
      </c>
      <c r="NB2" s="1526">
        <f t="shared" si="26"/>
        <v>46009</v>
      </c>
      <c r="NC2" s="1526">
        <f t="shared" si="26"/>
        <v>46010</v>
      </c>
      <c r="ND2" s="1526">
        <f t="shared" si="26"/>
        <v>46011</v>
      </c>
      <c r="NE2" s="1526">
        <f t="shared" si="26"/>
        <v>46012</v>
      </c>
      <c r="NF2" s="1526">
        <f t="shared" si="26"/>
        <v>46013</v>
      </c>
      <c r="NG2" s="1526">
        <f t="shared" si="26"/>
        <v>46014</v>
      </c>
      <c r="NH2" s="1526">
        <f t="shared" si="26"/>
        <v>46015</v>
      </c>
      <c r="NI2" s="1526">
        <f t="shared" si="26"/>
        <v>46016</v>
      </c>
      <c r="NJ2" s="1526">
        <f t="shared" si="26"/>
        <v>46017</v>
      </c>
      <c r="NK2" s="1526">
        <f t="shared" si="26"/>
        <v>46018</v>
      </c>
      <c r="NL2" s="1526">
        <f t="shared" si="26"/>
        <v>46019</v>
      </c>
      <c r="NM2" s="1526">
        <f t="shared" si="26"/>
        <v>46020</v>
      </c>
      <c r="NN2" s="1526">
        <f t="shared" si="26"/>
        <v>46021</v>
      </c>
      <c r="NO2" s="1526">
        <f t="shared" si="26"/>
        <v>46022</v>
      </c>
      <c r="NP2" s="1525" t="str">
        <f>TEXT(NQ2,"Mmm")</f>
        <v>Jan</v>
      </c>
      <c r="NQ2" s="1526">
        <f>NO2+1</f>
        <v>46023</v>
      </c>
      <c r="NR2" s="1526">
        <f t="shared" ref="NR2:OU2" si="27">NQ2+1</f>
        <v>46024</v>
      </c>
      <c r="NS2" s="1526">
        <f t="shared" si="27"/>
        <v>46025</v>
      </c>
      <c r="NT2" s="1526">
        <f t="shared" si="27"/>
        <v>46026</v>
      </c>
      <c r="NU2" s="1526">
        <f t="shared" si="27"/>
        <v>46027</v>
      </c>
      <c r="NV2" s="1526">
        <f t="shared" si="27"/>
        <v>46028</v>
      </c>
      <c r="NW2" s="1526">
        <f t="shared" si="27"/>
        <v>46029</v>
      </c>
      <c r="NX2" s="1526">
        <f t="shared" si="27"/>
        <v>46030</v>
      </c>
      <c r="NY2" s="1526">
        <f t="shared" si="27"/>
        <v>46031</v>
      </c>
      <c r="NZ2" s="1526">
        <f t="shared" si="27"/>
        <v>46032</v>
      </c>
      <c r="OA2" s="1526">
        <f t="shared" si="27"/>
        <v>46033</v>
      </c>
      <c r="OB2" s="1526">
        <f t="shared" si="27"/>
        <v>46034</v>
      </c>
      <c r="OC2" s="1526">
        <f t="shared" si="27"/>
        <v>46035</v>
      </c>
      <c r="OD2" s="1526">
        <f t="shared" si="27"/>
        <v>46036</v>
      </c>
      <c r="OE2" s="1526">
        <f t="shared" si="27"/>
        <v>46037</v>
      </c>
      <c r="OF2" s="1526">
        <f t="shared" si="27"/>
        <v>46038</v>
      </c>
      <c r="OG2" s="1526">
        <f t="shared" si="27"/>
        <v>46039</v>
      </c>
      <c r="OH2" s="1526">
        <f t="shared" si="27"/>
        <v>46040</v>
      </c>
      <c r="OI2" s="1526">
        <f t="shared" si="27"/>
        <v>46041</v>
      </c>
      <c r="OJ2" s="1526">
        <f t="shared" si="27"/>
        <v>46042</v>
      </c>
      <c r="OK2" s="1526">
        <f t="shared" si="27"/>
        <v>46043</v>
      </c>
      <c r="OL2" s="1526">
        <f t="shared" si="27"/>
        <v>46044</v>
      </c>
      <c r="OM2" s="1526">
        <f t="shared" si="27"/>
        <v>46045</v>
      </c>
      <c r="ON2" s="1526">
        <f t="shared" si="27"/>
        <v>46046</v>
      </c>
      <c r="OO2" s="1526">
        <f t="shared" si="27"/>
        <v>46047</v>
      </c>
      <c r="OP2" s="1526">
        <f t="shared" si="27"/>
        <v>46048</v>
      </c>
      <c r="OQ2" s="1526">
        <f t="shared" si="27"/>
        <v>46049</v>
      </c>
      <c r="OR2" s="1526">
        <f t="shared" si="27"/>
        <v>46050</v>
      </c>
      <c r="OS2" s="1526">
        <f t="shared" si="27"/>
        <v>46051</v>
      </c>
      <c r="OT2" s="1526">
        <f t="shared" si="27"/>
        <v>46052</v>
      </c>
      <c r="OU2" s="1526">
        <f t="shared" si="27"/>
        <v>46053</v>
      </c>
      <c r="OV2" s="1525" t="str">
        <f>TEXT(OW2,"Mmm")</f>
        <v>Feb</v>
      </c>
      <c r="OW2" s="1526">
        <f>OU2+1</f>
        <v>46054</v>
      </c>
      <c r="OX2" s="1526">
        <f t="shared" ref="OX2:PX2" si="28">OW2+1</f>
        <v>46055</v>
      </c>
      <c r="OY2" s="1526">
        <f t="shared" si="28"/>
        <v>46056</v>
      </c>
      <c r="OZ2" s="1526">
        <f t="shared" si="28"/>
        <v>46057</v>
      </c>
      <c r="PA2" s="1526">
        <f t="shared" si="28"/>
        <v>46058</v>
      </c>
      <c r="PB2" s="1526">
        <f t="shared" si="28"/>
        <v>46059</v>
      </c>
      <c r="PC2" s="1526">
        <f t="shared" si="28"/>
        <v>46060</v>
      </c>
      <c r="PD2" s="1526">
        <f t="shared" si="28"/>
        <v>46061</v>
      </c>
      <c r="PE2" s="1526">
        <f t="shared" si="28"/>
        <v>46062</v>
      </c>
      <c r="PF2" s="1526">
        <f t="shared" si="28"/>
        <v>46063</v>
      </c>
      <c r="PG2" s="1526">
        <f t="shared" si="28"/>
        <v>46064</v>
      </c>
      <c r="PH2" s="1526">
        <f t="shared" si="28"/>
        <v>46065</v>
      </c>
      <c r="PI2" s="1526">
        <f t="shared" si="28"/>
        <v>46066</v>
      </c>
      <c r="PJ2" s="1526">
        <f t="shared" si="28"/>
        <v>46067</v>
      </c>
      <c r="PK2" s="1526">
        <f t="shared" si="28"/>
        <v>46068</v>
      </c>
      <c r="PL2" s="1526">
        <f t="shared" si="28"/>
        <v>46069</v>
      </c>
      <c r="PM2" s="1526">
        <f t="shared" si="28"/>
        <v>46070</v>
      </c>
      <c r="PN2" s="1526">
        <f t="shared" si="28"/>
        <v>46071</v>
      </c>
      <c r="PO2" s="1526">
        <f t="shared" si="28"/>
        <v>46072</v>
      </c>
      <c r="PP2" s="1526">
        <f t="shared" si="28"/>
        <v>46073</v>
      </c>
      <c r="PQ2" s="1526">
        <f t="shared" si="28"/>
        <v>46074</v>
      </c>
      <c r="PR2" s="1526">
        <f t="shared" si="28"/>
        <v>46075</v>
      </c>
      <c r="PS2" s="1526">
        <f t="shared" si="28"/>
        <v>46076</v>
      </c>
      <c r="PT2" s="1526">
        <f t="shared" si="28"/>
        <v>46077</v>
      </c>
      <c r="PU2" s="1526">
        <f t="shared" si="28"/>
        <v>46078</v>
      </c>
      <c r="PV2" s="1526">
        <f t="shared" si="28"/>
        <v>46079</v>
      </c>
      <c r="PW2" s="1526">
        <f t="shared" si="28"/>
        <v>46080</v>
      </c>
      <c r="PX2" s="1526">
        <f t="shared" si="28"/>
        <v>46081</v>
      </c>
      <c r="PY2" s="1525" t="str">
        <f>TEXT(PZ2,"Mmm")</f>
        <v>Mar</v>
      </c>
      <c r="PZ2" s="1526">
        <f>PX2+1</f>
        <v>46082</v>
      </c>
      <c r="QA2" s="1526">
        <f t="shared" ref="QA2:RD2" si="29">PZ2+1</f>
        <v>46083</v>
      </c>
      <c r="QB2" s="1526">
        <f t="shared" si="29"/>
        <v>46084</v>
      </c>
      <c r="QC2" s="1526">
        <f t="shared" si="29"/>
        <v>46085</v>
      </c>
      <c r="QD2" s="1526">
        <f t="shared" si="29"/>
        <v>46086</v>
      </c>
      <c r="QE2" s="1526">
        <f t="shared" si="29"/>
        <v>46087</v>
      </c>
      <c r="QF2" s="1526">
        <f t="shared" si="29"/>
        <v>46088</v>
      </c>
      <c r="QG2" s="1526">
        <f t="shared" si="29"/>
        <v>46089</v>
      </c>
      <c r="QH2" s="1526">
        <f t="shared" si="29"/>
        <v>46090</v>
      </c>
      <c r="QI2" s="1526">
        <f t="shared" si="29"/>
        <v>46091</v>
      </c>
      <c r="QJ2" s="1526">
        <f t="shared" si="29"/>
        <v>46092</v>
      </c>
      <c r="QK2" s="1526">
        <f t="shared" si="29"/>
        <v>46093</v>
      </c>
      <c r="QL2" s="1526">
        <f t="shared" si="29"/>
        <v>46094</v>
      </c>
      <c r="QM2" s="1526">
        <f t="shared" si="29"/>
        <v>46095</v>
      </c>
      <c r="QN2" s="1526">
        <f t="shared" si="29"/>
        <v>46096</v>
      </c>
      <c r="QO2" s="1526">
        <f t="shared" si="29"/>
        <v>46097</v>
      </c>
      <c r="QP2" s="1526">
        <f t="shared" si="29"/>
        <v>46098</v>
      </c>
      <c r="QQ2" s="1526">
        <f t="shared" si="29"/>
        <v>46099</v>
      </c>
      <c r="QR2" s="1526">
        <f t="shared" si="29"/>
        <v>46100</v>
      </c>
      <c r="QS2" s="1526">
        <f t="shared" si="29"/>
        <v>46101</v>
      </c>
      <c r="QT2" s="1526">
        <f t="shared" si="29"/>
        <v>46102</v>
      </c>
      <c r="QU2" s="1526">
        <f t="shared" si="29"/>
        <v>46103</v>
      </c>
      <c r="QV2" s="1526">
        <f t="shared" si="29"/>
        <v>46104</v>
      </c>
      <c r="QW2" s="1526">
        <f t="shared" si="29"/>
        <v>46105</v>
      </c>
      <c r="QX2" s="1526">
        <f t="shared" si="29"/>
        <v>46106</v>
      </c>
      <c r="QY2" s="1526">
        <f t="shared" si="29"/>
        <v>46107</v>
      </c>
      <c r="QZ2" s="1526">
        <f t="shared" si="29"/>
        <v>46108</v>
      </c>
      <c r="RA2" s="1526">
        <f t="shared" si="29"/>
        <v>46109</v>
      </c>
      <c r="RB2" s="1526">
        <f t="shared" si="29"/>
        <v>46110</v>
      </c>
      <c r="RC2" s="1526">
        <f t="shared" si="29"/>
        <v>46111</v>
      </c>
      <c r="RD2" s="1526">
        <f t="shared" si="29"/>
        <v>46112</v>
      </c>
    </row>
    <row r="3" spans="1:472" ht="14">
      <c r="A3" s="1531" t="s">
        <v>18052</v>
      </c>
      <c r="B3" s="1532"/>
      <c r="C3" s="1533"/>
      <c r="D3" s="1534" t="s">
        <v>18053</v>
      </c>
      <c r="E3" s="1534" t="s">
        <v>18053</v>
      </c>
      <c r="F3" s="1534" t="s">
        <v>18053</v>
      </c>
      <c r="G3" s="1534" t="s">
        <v>18053</v>
      </c>
      <c r="H3" s="1534" t="s">
        <v>18053</v>
      </c>
      <c r="I3" s="1534" t="s">
        <v>18053</v>
      </c>
      <c r="J3" s="1534" t="s">
        <v>18053</v>
      </c>
      <c r="K3" s="1534" t="s">
        <v>18053</v>
      </c>
      <c r="L3" s="1534" t="s">
        <v>18053</v>
      </c>
      <c r="M3" s="1534" t="s">
        <v>18053</v>
      </c>
      <c r="N3" s="1534" t="s">
        <v>18053</v>
      </c>
      <c r="O3" s="1534" t="s">
        <v>18053</v>
      </c>
      <c r="P3" s="1534" t="s">
        <v>18053</v>
      </c>
      <c r="Q3" s="1534" t="s">
        <v>18053</v>
      </c>
      <c r="R3" s="1535" t="s">
        <v>18054</v>
      </c>
      <c r="S3" s="1536"/>
      <c r="T3" s="1536"/>
      <c r="U3" s="1536"/>
      <c r="V3" s="1536"/>
      <c r="W3" s="1536"/>
      <c r="X3" s="1536"/>
      <c r="Y3" s="1536"/>
      <c r="Z3" s="1536"/>
      <c r="AA3" s="1536"/>
      <c r="AB3" s="1534" t="s">
        <v>18055</v>
      </c>
      <c r="AC3" s="1534" t="s">
        <v>18055</v>
      </c>
      <c r="AD3" s="1534" t="s">
        <v>18055</v>
      </c>
      <c r="AE3" s="1534" t="s">
        <v>18055</v>
      </c>
      <c r="AF3" s="1537" t="s">
        <v>18056</v>
      </c>
      <c r="AG3" s="1537" t="s">
        <v>18056</v>
      </c>
      <c r="AH3" s="1537" t="s">
        <v>18056</v>
      </c>
      <c r="AI3" s="1533"/>
      <c r="AJ3" s="1537" t="s">
        <v>18056</v>
      </c>
      <c r="AK3" s="1537" t="s">
        <v>18056</v>
      </c>
      <c r="AL3" s="1534" t="s">
        <v>18055</v>
      </c>
      <c r="AM3" s="1534" t="s">
        <v>18057</v>
      </c>
      <c r="AN3" s="1534" t="s">
        <v>18057</v>
      </c>
      <c r="AO3" s="1534" t="s">
        <v>18057</v>
      </c>
      <c r="AP3" s="1534" t="s">
        <v>18057</v>
      </c>
      <c r="AQ3" s="1534" t="s">
        <v>18057</v>
      </c>
      <c r="AR3" s="1534" t="s">
        <v>18057</v>
      </c>
      <c r="AS3" s="1534" t="s">
        <v>18057</v>
      </c>
      <c r="AT3" s="1534" t="s">
        <v>18057</v>
      </c>
      <c r="AU3" s="1534" t="s">
        <v>18057</v>
      </c>
      <c r="AV3" s="1534" t="s">
        <v>18057</v>
      </c>
      <c r="AW3" s="1538" t="s">
        <v>18058</v>
      </c>
      <c r="AX3" s="1534" t="s">
        <v>18059</v>
      </c>
      <c r="AY3" s="1536"/>
      <c r="AZ3" s="1536"/>
      <c r="BA3" s="1536"/>
      <c r="BB3" s="1539" t="s">
        <v>18060</v>
      </c>
      <c r="BC3" s="1534" t="s">
        <v>18061</v>
      </c>
      <c r="BD3" s="1534" t="s">
        <v>18061</v>
      </c>
      <c r="BE3" s="1534" t="s">
        <v>18061</v>
      </c>
      <c r="BF3" s="1534" t="s">
        <v>18061</v>
      </c>
      <c r="BG3" s="1534" t="s">
        <v>18061</v>
      </c>
      <c r="BH3" s="1534" t="s">
        <v>18061</v>
      </c>
      <c r="BI3" s="1534" t="s">
        <v>18061</v>
      </c>
      <c r="BJ3" s="1534" t="s">
        <v>18061</v>
      </c>
      <c r="BK3" s="1534" t="s">
        <v>18061</v>
      </c>
      <c r="BL3" s="1533"/>
      <c r="BM3" s="1534" t="s">
        <v>18061</v>
      </c>
      <c r="BN3" s="1534" t="s">
        <v>18061</v>
      </c>
      <c r="BO3" s="1539" t="s">
        <v>18062</v>
      </c>
      <c r="BP3" s="1534" t="s">
        <v>18063</v>
      </c>
      <c r="BQ3" s="1534" t="s">
        <v>18063</v>
      </c>
      <c r="BR3" s="1534" t="s">
        <v>18063</v>
      </c>
      <c r="BS3" s="1534" t="s">
        <v>18063</v>
      </c>
      <c r="BT3" s="1539" t="s">
        <v>18062</v>
      </c>
      <c r="BU3" s="1536"/>
      <c r="BV3" s="1536"/>
      <c r="BW3" s="1536"/>
      <c r="BX3" s="1536"/>
      <c r="BY3" s="1536"/>
      <c r="BZ3" s="1536"/>
      <c r="CA3" s="1534" t="s">
        <v>18064</v>
      </c>
      <c r="CB3" s="1536"/>
      <c r="CC3" s="1536"/>
      <c r="CD3" s="1536"/>
      <c r="CE3" s="1536"/>
      <c r="CF3" s="1536"/>
      <c r="CG3" s="1536"/>
      <c r="CH3" s="1539" t="s">
        <v>18065</v>
      </c>
      <c r="CI3" s="1534" t="s">
        <v>18066</v>
      </c>
      <c r="CJ3" s="1534" t="s">
        <v>18067</v>
      </c>
      <c r="CK3" s="1534" t="s">
        <v>18067</v>
      </c>
      <c r="CL3" s="1534" t="s">
        <v>18067</v>
      </c>
      <c r="CM3" s="1534" t="s">
        <v>18067</v>
      </c>
      <c r="CN3" s="1534" t="s">
        <v>18067</v>
      </c>
      <c r="CO3" s="1534" t="s">
        <v>18067</v>
      </c>
      <c r="CP3" s="1534" t="s">
        <v>18067</v>
      </c>
      <c r="CQ3" s="1534" t="s">
        <v>18067</v>
      </c>
      <c r="CR3" s="1533"/>
      <c r="CS3" s="1534" t="s">
        <v>18067</v>
      </c>
      <c r="CT3" s="1534" t="s">
        <v>18067</v>
      </c>
      <c r="CU3" s="1534" t="s">
        <v>18067</v>
      </c>
      <c r="CV3" s="1538" t="s">
        <v>18062</v>
      </c>
      <c r="CW3" s="1536"/>
      <c r="CX3" s="1536"/>
      <c r="CY3" s="1536"/>
      <c r="CZ3" s="1536"/>
      <c r="DA3" s="1536"/>
      <c r="DB3" s="1536"/>
      <c r="DC3" s="1536"/>
      <c r="DD3" s="1536"/>
      <c r="DE3" s="1536"/>
      <c r="DF3" s="1536"/>
      <c r="DG3" s="1540" t="s">
        <v>18068</v>
      </c>
      <c r="DH3" s="1536"/>
      <c r="DI3" s="1536"/>
      <c r="DJ3" s="1536"/>
      <c r="DK3" s="1538" t="s">
        <v>18065</v>
      </c>
      <c r="DL3" s="1536"/>
      <c r="DM3" s="1536"/>
      <c r="DN3" s="1536"/>
      <c r="DO3" s="1536"/>
      <c r="DP3" s="1536"/>
      <c r="DQ3" s="1536"/>
      <c r="DR3" s="1541" t="s">
        <v>18069</v>
      </c>
      <c r="DS3" s="1542" t="s">
        <v>18069</v>
      </c>
      <c r="DT3" s="1543" t="s">
        <v>18069</v>
      </c>
      <c r="DU3" s="1544" t="s">
        <v>18069</v>
      </c>
      <c r="DV3" s="1544" t="s">
        <v>18069</v>
      </c>
      <c r="DW3" s="1533"/>
      <c r="DX3" s="1544" t="s">
        <v>18069</v>
      </c>
      <c r="DY3" s="1544" t="s">
        <v>18069</v>
      </c>
      <c r="DZ3" s="1544" t="s">
        <v>18069</v>
      </c>
      <c r="EA3" s="1544" t="s">
        <v>18069</v>
      </c>
      <c r="EB3" s="1545" t="s">
        <v>18070</v>
      </c>
      <c r="EC3" s="1536"/>
      <c r="ED3" s="1536"/>
      <c r="EE3" s="1536"/>
      <c r="EF3" s="1536"/>
      <c r="EG3" s="1536"/>
      <c r="EH3" s="1536"/>
      <c r="EI3" s="1536"/>
      <c r="EJ3" s="1536"/>
      <c r="EK3" s="1536"/>
      <c r="EL3" s="1546" t="s">
        <v>18071</v>
      </c>
      <c r="EM3" s="1536"/>
      <c r="EN3" s="1547" t="s">
        <v>18072</v>
      </c>
      <c r="EO3" s="1536"/>
      <c r="EP3" s="1536"/>
      <c r="EQ3" s="1536"/>
      <c r="ER3" s="1536"/>
      <c r="ES3" s="1536"/>
      <c r="ET3" s="1536"/>
      <c r="EU3" s="1536"/>
      <c r="EV3" s="1536"/>
      <c r="EW3" s="1534" t="s">
        <v>18073</v>
      </c>
      <c r="EX3" s="1534" t="s">
        <v>18073</v>
      </c>
      <c r="EY3" s="1534" t="s">
        <v>18073</v>
      </c>
      <c r="EZ3" s="1534" t="s">
        <v>18073</v>
      </c>
      <c r="FA3" s="1534" t="s">
        <v>18073</v>
      </c>
      <c r="FB3" s="1534" t="s">
        <v>18073</v>
      </c>
      <c r="FC3" s="1533"/>
      <c r="FD3" s="1534" t="s">
        <v>18073</v>
      </c>
      <c r="FE3" s="1534" t="s">
        <v>18073</v>
      </c>
      <c r="FF3" s="1534" t="s">
        <v>18073</v>
      </c>
      <c r="FG3" s="1534" t="s">
        <v>18073</v>
      </c>
      <c r="FH3" s="1534" t="s">
        <v>18073</v>
      </c>
      <c r="FI3" s="1548" t="s">
        <v>18070</v>
      </c>
      <c r="FJ3" s="1536"/>
      <c r="FK3" s="1536"/>
      <c r="FL3" s="1536"/>
      <c r="FM3" s="1536"/>
      <c r="FN3" s="1536"/>
      <c r="FO3" s="1536"/>
      <c r="FP3" s="1536"/>
      <c r="FQ3" s="1536"/>
      <c r="FR3" s="1549" t="s">
        <v>18071</v>
      </c>
      <c r="FS3" s="1536"/>
      <c r="FT3" s="1536"/>
      <c r="FU3" s="1536"/>
      <c r="FV3" s="1536"/>
      <c r="FW3" s="1536"/>
      <c r="FX3" s="1548" t="s">
        <v>18074</v>
      </c>
      <c r="FY3" s="1536"/>
      <c r="FZ3" s="1536"/>
      <c r="GA3" s="1536"/>
      <c r="GB3" s="1536"/>
      <c r="GC3" s="1534" t="s">
        <v>18075</v>
      </c>
      <c r="GD3" s="1534" t="s">
        <v>18075</v>
      </c>
      <c r="GE3" s="1534" t="s">
        <v>18075</v>
      </c>
      <c r="GF3" s="1534" t="s">
        <v>18075</v>
      </c>
      <c r="GG3" s="1534" t="s">
        <v>18075</v>
      </c>
      <c r="GH3" s="1533"/>
      <c r="GI3" s="1534" t="s">
        <v>18075</v>
      </c>
      <c r="GJ3" s="1534" t="s">
        <v>18075</v>
      </c>
      <c r="GK3" s="1534" t="s">
        <v>18075</v>
      </c>
      <c r="GL3" s="1534" t="s">
        <v>18075</v>
      </c>
      <c r="GM3" s="1534" t="s">
        <v>18075</v>
      </c>
      <c r="GN3" s="1534" t="s">
        <v>18075</v>
      </c>
      <c r="GO3" s="1548" t="s">
        <v>18070</v>
      </c>
      <c r="GP3" s="1536"/>
      <c r="GQ3" s="1536"/>
      <c r="GR3" s="1536"/>
      <c r="GS3" s="1536"/>
      <c r="GT3" s="1536"/>
      <c r="GU3" s="1536"/>
      <c r="GV3" s="1536"/>
      <c r="GW3" s="1549" t="s">
        <v>18071</v>
      </c>
      <c r="GX3" s="1536"/>
      <c r="GY3" s="1536"/>
      <c r="GZ3" s="1536"/>
      <c r="HA3" s="1548" t="s">
        <v>18076</v>
      </c>
      <c r="HB3" s="1536"/>
      <c r="HC3" s="1536"/>
      <c r="HD3" s="1536"/>
      <c r="HE3" s="1536"/>
      <c r="HF3" s="1536"/>
      <c r="HG3" s="1536"/>
      <c r="HH3" s="1536"/>
      <c r="HI3" s="1536"/>
      <c r="HJ3" s="1536"/>
      <c r="HK3" s="1534" t="s">
        <v>18077</v>
      </c>
      <c r="HL3" s="1534" t="s">
        <v>18077</v>
      </c>
      <c r="HM3" s="1534" t="s">
        <v>18077</v>
      </c>
      <c r="HN3" s="1533"/>
      <c r="HO3" s="1534" t="s">
        <v>18077</v>
      </c>
      <c r="HP3" s="1534" t="s">
        <v>18077</v>
      </c>
      <c r="HQ3" s="1534" t="s">
        <v>18077</v>
      </c>
      <c r="HR3" s="1534" t="s">
        <v>18077</v>
      </c>
      <c r="HS3" s="1534" t="s">
        <v>18077</v>
      </c>
      <c r="HT3" s="1534" t="s">
        <v>18077</v>
      </c>
      <c r="HU3" s="1534" t="s">
        <v>18077</v>
      </c>
      <c r="HV3" s="1545" t="s">
        <v>18070</v>
      </c>
      <c r="HW3" s="1536"/>
      <c r="HX3" s="1536"/>
      <c r="HY3" s="1536"/>
      <c r="HZ3" s="1536"/>
      <c r="IA3" s="1536"/>
      <c r="IB3" s="1536"/>
      <c r="IC3" s="1545" t="s">
        <v>18078</v>
      </c>
      <c r="ID3" s="1550"/>
      <c r="IE3" s="1545" t="s">
        <v>18076</v>
      </c>
      <c r="IF3" s="1536"/>
      <c r="IG3" s="1536"/>
      <c r="IH3" s="1536"/>
      <c r="II3" s="1536"/>
      <c r="IJ3" s="1536"/>
      <c r="IK3" s="1536"/>
      <c r="IL3" s="1536"/>
      <c r="IM3" s="1536"/>
      <c r="IN3" s="1536"/>
      <c r="IO3" s="1536"/>
      <c r="IP3" s="1536"/>
      <c r="IQ3" s="1545" t="s">
        <v>18079</v>
      </c>
      <c r="IR3" s="1536"/>
      <c r="IS3" s="1536"/>
      <c r="IT3" s="1551"/>
      <c r="IU3" s="1534" t="s">
        <v>18080</v>
      </c>
      <c r="IV3" s="1534" t="s">
        <v>18081</v>
      </c>
      <c r="IW3" s="1534" t="s">
        <v>18082</v>
      </c>
      <c r="IX3" s="1534" t="s">
        <v>18083</v>
      </c>
      <c r="IY3" s="1534" t="s">
        <v>18084</v>
      </c>
      <c r="IZ3" s="1534" t="s">
        <v>18085</v>
      </c>
      <c r="JA3" s="1534" t="s">
        <v>18086</v>
      </c>
      <c r="JB3" s="1534" t="s">
        <v>18087</v>
      </c>
      <c r="JC3" s="1545" t="s">
        <v>18070</v>
      </c>
      <c r="JD3" s="1536"/>
      <c r="JE3" s="1536"/>
      <c r="JF3" s="1536"/>
      <c r="JG3" s="1536"/>
      <c r="JH3" s="1536"/>
      <c r="JI3" s="1545" t="s">
        <v>18088</v>
      </c>
      <c r="JJ3" s="1536"/>
      <c r="JK3" s="1536"/>
      <c r="JL3" s="1536"/>
      <c r="JM3" s="1536"/>
      <c r="JN3" s="1536"/>
      <c r="JO3" s="1536"/>
      <c r="JP3" s="1536"/>
      <c r="JQ3" s="1536"/>
      <c r="JR3" s="1536"/>
      <c r="JS3" s="1536"/>
      <c r="JT3" s="1536"/>
      <c r="JU3" s="1545" t="s">
        <v>18076</v>
      </c>
      <c r="JV3" s="1536"/>
      <c r="JW3" s="1536"/>
      <c r="JX3" s="1536"/>
      <c r="JY3" s="1533"/>
      <c r="JZ3" s="1534" t="s">
        <v>18089</v>
      </c>
      <c r="KA3" s="1534" t="s">
        <v>18089</v>
      </c>
      <c r="KB3" s="1534" t="s">
        <v>18090</v>
      </c>
      <c r="KC3" s="1534" t="s">
        <v>18091</v>
      </c>
      <c r="KD3" s="1534" t="s">
        <v>18092</v>
      </c>
      <c r="KE3" s="1534" t="s">
        <v>18093</v>
      </c>
      <c r="KF3" s="1534" t="s">
        <v>18094</v>
      </c>
      <c r="KG3" s="1534" t="s">
        <v>18095</v>
      </c>
      <c r="KH3" s="1534" t="s">
        <v>18096</v>
      </c>
      <c r="KI3" s="1552" t="s">
        <v>18097</v>
      </c>
      <c r="KJ3" s="1536"/>
      <c r="KK3" s="1536"/>
      <c r="KL3" s="1536"/>
      <c r="KM3" s="1545" t="s">
        <v>18098</v>
      </c>
      <c r="KN3" s="1536"/>
      <c r="KO3" s="1536"/>
      <c r="KP3" s="1536"/>
      <c r="KQ3" s="1548" t="s">
        <v>18099</v>
      </c>
      <c r="KR3" s="1553" t="s">
        <v>18100</v>
      </c>
      <c r="KS3" s="1553" t="s">
        <v>18101</v>
      </c>
      <c r="KT3" s="1554"/>
      <c r="KU3" s="1536"/>
      <c r="KV3" s="1536"/>
      <c r="KW3" s="1536"/>
      <c r="KX3" s="1536"/>
      <c r="KY3" s="1536"/>
      <c r="KZ3" s="1536"/>
      <c r="LA3" s="1536"/>
      <c r="LB3" s="1536"/>
      <c r="LC3" s="1536"/>
      <c r="LD3" s="1536"/>
      <c r="LE3" s="1533"/>
      <c r="LF3" s="1534" t="s">
        <v>18102</v>
      </c>
      <c r="LG3" s="1534" t="s">
        <v>18102</v>
      </c>
      <c r="LH3" s="1534" t="s">
        <v>18102</v>
      </c>
      <c r="LI3" s="1534" t="s">
        <v>18103</v>
      </c>
      <c r="LJ3" s="1534" t="s">
        <v>18104</v>
      </c>
      <c r="LK3" s="1534" t="s">
        <v>18105</v>
      </c>
      <c r="LL3" s="1534" t="s">
        <v>18106</v>
      </c>
      <c r="LM3" s="1534" t="s">
        <v>18107</v>
      </c>
      <c r="LN3" s="1534" t="s">
        <v>18108</v>
      </c>
      <c r="LO3" s="1534" t="s">
        <v>18109</v>
      </c>
      <c r="LP3" s="1555" t="s">
        <v>18110</v>
      </c>
      <c r="LQ3" s="1536"/>
      <c r="LR3" s="1536"/>
      <c r="LS3" s="1536"/>
      <c r="LT3" s="1547" t="s">
        <v>18111</v>
      </c>
      <c r="LU3" s="1536"/>
      <c r="LV3" s="1536"/>
      <c r="LW3" s="1536"/>
      <c r="LX3" s="1556" t="s">
        <v>18110</v>
      </c>
      <c r="LY3" s="1547" t="s">
        <v>18112</v>
      </c>
      <c r="LZ3" s="1536"/>
      <c r="MA3" s="1536"/>
      <c r="MB3" s="1536"/>
      <c r="MC3" s="1536"/>
      <c r="MD3" s="1536"/>
      <c r="ME3" s="1536"/>
      <c r="MF3" s="1536"/>
      <c r="MG3" s="1536"/>
      <c r="MH3" s="1536"/>
      <c r="MI3" s="1536"/>
      <c r="MJ3" s="1533"/>
      <c r="MK3" s="1534" t="s">
        <v>18113</v>
      </c>
      <c r="ML3" s="1534" t="s">
        <v>18113</v>
      </c>
      <c r="MM3" s="1534" t="s">
        <v>18113</v>
      </c>
      <c r="MN3" s="1534" t="s">
        <v>18113</v>
      </c>
      <c r="MO3" s="1534" t="s">
        <v>18103</v>
      </c>
      <c r="MP3" s="1534" t="s">
        <v>18104</v>
      </c>
      <c r="MQ3" s="1534" t="s">
        <v>18105</v>
      </c>
      <c r="MR3" s="1534" t="s">
        <v>18106</v>
      </c>
      <c r="MS3" s="1534" t="s">
        <v>18107</v>
      </c>
      <c r="MT3" s="1534" t="s">
        <v>18108</v>
      </c>
      <c r="MU3" s="1557" t="s">
        <v>18114</v>
      </c>
      <c r="MV3" s="1558" t="s">
        <v>18115</v>
      </c>
      <c r="MW3" s="1536"/>
      <c r="MX3" s="1536"/>
      <c r="MY3" s="1558" t="s">
        <v>18116</v>
      </c>
      <c r="MZ3" s="1536"/>
      <c r="NA3" s="1558" t="s">
        <v>18117</v>
      </c>
      <c r="NB3" s="1536"/>
      <c r="NC3" s="1536"/>
      <c r="ND3" s="1536"/>
      <c r="NE3" s="1558" t="s">
        <v>18118</v>
      </c>
      <c r="NF3" s="1536"/>
      <c r="NG3" s="1536"/>
      <c r="NH3" s="1558" t="s">
        <v>18119</v>
      </c>
      <c r="NI3" s="1558" t="s">
        <v>18120</v>
      </c>
      <c r="NJ3" s="1536"/>
      <c r="NK3" s="1536"/>
      <c r="NL3" s="1558" t="s">
        <v>18121</v>
      </c>
      <c r="NM3" s="1536"/>
      <c r="NN3" s="1536"/>
      <c r="NO3" s="1536"/>
      <c r="NP3" s="1533"/>
      <c r="NQ3" s="1534" t="s">
        <v>18122</v>
      </c>
      <c r="NR3" s="1534" t="s">
        <v>18122</v>
      </c>
      <c r="NS3" s="1534" t="s">
        <v>18122</v>
      </c>
      <c r="NT3" s="1534" t="s">
        <v>18122</v>
      </c>
      <c r="NU3" s="1534" t="s">
        <v>18122</v>
      </c>
      <c r="NV3" s="1534" t="s">
        <v>18122</v>
      </c>
      <c r="NW3" s="1534" t="s">
        <v>18122</v>
      </c>
      <c r="NX3" s="1534" t="s">
        <v>18122</v>
      </c>
      <c r="NY3" s="1534" t="s">
        <v>18122</v>
      </c>
      <c r="NZ3" s="1534" t="s">
        <v>18122</v>
      </c>
      <c r="OA3" s="1534" t="s">
        <v>18122</v>
      </c>
      <c r="OB3" s="1534" t="s">
        <v>18122</v>
      </c>
      <c r="OC3" s="1534" t="s">
        <v>18122</v>
      </c>
      <c r="OD3" s="1534" t="s">
        <v>18122</v>
      </c>
      <c r="OE3" s="1538" t="s">
        <v>18123</v>
      </c>
      <c r="OF3" s="1534"/>
      <c r="OG3" s="1534"/>
      <c r="OH3" s="1534"/>
      <c r="OI3" s="1534"/>
      <c r="OJ3" s="1534"/>
      <c r="OK3" s="1534"/>
      <c r="OL3" s="1534"/>
      <c r="OM3" s="1534"/>
      <c r="ON3" s="1534"/>
      <c r="OO3" s="1534"/>
      <c r="OP3" s="1534" t="s">
        <v>18124</v>
      </c>
      <c r="OQ3" s="1534" t="s">
        <v>18124</v>
      </c>
      <c r="OR3" s="1534" t="s">
        <v>18124</v>
      </c>
      <c r="OS3" s="1534" t="s">
        <v>18124</v>
      </c>
      <c r="OT3" s="1534" t="s">
        <v>18124</v>
      </c>
      <c r="OU3" s="1534" t="s">
        <v>18124</v>
      </c>
      <c r="OV3" s="1533"/>
      <c r="OW3" s="1534" t="s">
        <v>18124</v>
      </c>
      <c r="OX3" s="1538" t="s">
        <v>18125</v>
      </c>
      <c r="OY3" s="1534" t="s">
        <v>18124</v>
      </c>
      <c r="OZ3" s="1534" t="s">
        <v>18124</v>
      </c>
      <c r="PA3" s="1534" t="s">
        <v>18124</v>
      </c>
      <c r="PB3" s="1534" t="s">
        <v>18124</v>
      </c>
      <c r="PC3" s="1534" t="s">
        <v>18124</v>
      </c>
      <c r="PD3" s="1559" t="s">
        <v>18126</v>
      </c>
      <c r="PE3" s="1534" t="s">
        <v>18124</v>
      </c>
      <c r="PF3" s="1534" t="s">
        <v>18124</v>
      </c>
      <c r="PG3" s="1534" t="s">
        <v>18124</v>
      </c>
      <c r="PH3" s="1534" t="s">
        <v>18124</v>
      </c>
      <c r="PI3" s="1534" t="s">
        <v>18124</v>
      </c>
      <c r="PJ3" s="1538" t="s">
        <v>18127</v>
      </c>
      <c r="PK3" s="1538" t="s">
        <v>18127</v>
      </c>
      <c r="PL3" s="1538" t="s">
        <v>18127</v>
      </c>
      <c r="PM3" s="1538" t="s">
        <v>18127</v>
      </c>
      <c r="PN3" s="1538" t="s">
        <v>18127</v>
      </c>
      <c r="PO3" s="1538" t="s">
        <v>18127</v>
      </c>
      <c r="PP3" s="1538" t="s">
        <v>18127</v>
      </c>
      <c r="PQ3" s="1560" t="s">
        <v>18128</v>
      </c>
      <c r="PR3" s="1560" t="s">
        <v>18128</v>
      </c>
      <c r="PS3" s="1534" t="s">
        <v>16094</v>
      </c>
      <c r="PT3" s="1534" t="s">
        <v>16094</v>
      </c>
      <c r="PU3" s="1534" t="s">
        <v>16094</v>
      </c>
      <c r="PV3" s="1534" t="s">
        <v>16094</v>
      </c>
      <c r="PW3" s="1534" t="s">
        <v>16094</v>
      </c>
      <c r="PX3" s="1534" t="s">
        <v>16094</v>
      </c>
      <c r="PY3" s="1533"/>
      <c r="PZ3" s="1534" t="s">
        <v>16094</v>
      </c>
      <c r="QA3" s="1534" t="s">
        <v>16094</v>
      </c>
      <c r="QB3" s="1561" t="s">
        <v>18129</v>
      </c>
      <c r="QC3" s="1534"/>
      <c r="QD3" s="1534"/>
      <c r="QE3" s="1534"/>
      <c r="QF3" s="1534"/>
      <c r="QG3" s="1534"/>
      <c r="QH3" s="1534"/>
      <c r="QI3" s="1534"/>
      <c r="QJ3" s="1534"/>
      <c r="QK3" s="1534"/>
      <c r="QL3" s="1534"/>
      <c r="QM3" s="1534"/>
      <c r="QN3" s="1534"/>
      <c r="QO3" s="1534"/>
      <c r="QP3" s="1534"/>
      <c r="QQ3" s="1534"/>
      <c r="QR3" s="1534"/>
      <c r="QS3" s="1534"/>
      <c r="QT3" s="1534"/>
      <c r="QU3" s="1534"/>
      <c r="QV3" s="1534"/>
      <c r="QW3" s="1534"/>
      <c r="QX3" s="1534"/>
      <c r="QY3" s="1534"/>
      <c r="QZ3" s="1534"/>
      <c r="RA3" s="1534"/>
      <c r="RB3" s="1534"/>
      <c r="RC3" s="1534"/>
      <c r="RD3" s="1534"/>
    </row>
    <row r="4" spans="1:472" ht="19.5" customHeight="1" outlineLevel="1">
      <c r="A4" s="2609" t="s">
        <v>16105</v>
      </c>
      <c r="B4" s="2541"/>
      <c r="C4" s="1562"/>
      <c r="D4" s="1563" t="s">
        <v>630</v>
      </c>
      <c r="E4" s="1563" t="s">
        <v>630</v>
      </c>
      <c r="F4" s="1563" t="s">
        <v>630</v>
      </c>
      <c r="G4" s="1563" t="s">
        <v>630</v>
      </c>
      <c r="H4" s="1563" t="s">
        <v>630</v>
      </c>
      <c r="I4" s="1563" t="s">
        <v>630</v>
      </c>
      <c r="J4" s="1563" t="s">
        <v>630</v>
      </c>
      <c r="K4" s="1563" t="s">
        <v>630</v>
      </c>
      <c r="L4" s="1563" t="s">
        <v>630</v>
      </c>
      <c r="M4" s="1563" t="s">
        <v>630</v>
      </c>
      <c r="N4" s="1563" t="s">
        <v>630</v>
      </c>
      <c r="O4" s="1563" t="s">
        <v>630</v>
      </c>
      <c r="P4" s="1563" t="s">
        <v>630</v>
      </c>
      <c r="Q4" s="1563" t="s">
        <v>630</v>
      </c>
      <c r="R4" s="1563" t="s">
        <v>630</v>
      </c>
      <c r="S4" s="1563" t="s">
        <v>630</v>
      </c>
      <c r="T4" s="1563" t="s">
        <v>630</v>
      </c>
      <c r="U4" s="1563" t="s">
        <v>630</v>
      </c>
      <c r="V4" s="1563" t="s">
        <v>630</v>
      </c>
      <c r="W4" s="1563" t="s">
        <v>630</v>
      </c>
      <c r="X4" s="1563" t="s">
        <v>630</v>
      </c>
      <c r="Y4" s="1563" t="s">
        <v>630</v>
      </c>
      <c r="Z4" s="1563" t="s">
        <v>630</v>
      </c>
      <c r="AA4" s="1563" t="s">
        <v>630</v>
      </c>
      <c r="AB4" s="1563" t="s">
        <v>630</v>
      </c>
      <c r="AC4" s="1563" t="s">
        <v>630</v>
      </c>
      <c r="AD4" s="1563" t="s">
        <v>630</v>
      </c>
      <c r="AE4" s="1563" t="s">
        <v>630</v>
      </c>
      <c r="AF4" s="1563" t="s">
        <v>630</v>
      </c>
      <c r="AG4" s="1563" t="s">
        <v>630</v>
      </c>
      <c r="AH4" s="1564" t="s">
        <v>630</v>
      </c>
      <c r="AI4" s="1562"/>
      <c r="AJ4" s="1565" t="s">
        <v>630</v>
      </c>
      <c r="AK4" s="1563" t="s">
        <v>630</v>
      </c>
      <c r="AL4" s="1563" t="s">
        <v>630</v>
      </c>
      <c r="AM4" s="1563" t="s">
        <v>630</v>
      </c>
      <c r="AN4" s="1563" t="s">
        <v>630</v>
      </c>
      <c r="AO4" s="1563" t="s">
        <v>630</v>
      </c>
      <c r="AP4" s="1563" t="s">
        <v>630</v>
      </c>
      <c r="AQ4" s="1563" t="s">
        <v>630</v>
      </c>
      <c r="AR4" s="1563" t="s">
        <v>630</v>
      </c>
      <c r="AS4" s="1563" t="s">
        <v>630</v>
      </c>
      <c r="AT4" s="1563" t="s">
        <v>630</v>
      </c>
      <c r="AU4" s="1563" t="s">
        <v>630</v>
      </c>
      <c r="AV4" s="1563" t="s">
        <v>630</v>
      </c>
      <c r="AW4" s="1563" t="s">
        <v>630</v>
      </c>
      <c r="AX4" s="1563" t="s">
        <v>630</v>
      </c>
      <c r="AY4" s="1563" t="s">
        <v>630</v>
      </c>
      <c r="AZ4" s="1563" t="s">
        <v>630</v>
      </c>
      <c r="BA4" s="1563" t="s">
        <v>630</v>
      </c>
      <c r="BB4" s="1563" t="s">
        <v>630</v>
      </c>
      <c r="BC4" s="1563" t="s">
        <v>630</v>
      </c>
      <c r="BD4" s="1563" t="s">
        <v>630</v>
      </c>
      <c r="BE4" s="1563" t="s">
        <v>630</v>
      </c>
      <c r="BF4" s="1563" t="s">
        <v>630</v>
      </c>
      <c r="BG4" s="1563" t="s">
        <v>630</v>
      </c>
      <c r="BH4" s="1563" t="s">
        <v>630</v>
      </c>
      <c r="BI4" s="1563" t="s">
        <v>630</v>
      </c>
      <c r="BJ4" s="1563" t="s">
        <v>630</v>
      </c>
      <c r="BK4" s="1563" t="s">
        <v>630</v>
      </c>
      <c r="BL4" s="1562"/>
      <c r="BM4" s="1563" t="s">
        <v>630</v>
      </c>
      <c r="BN4" s="1563" t="s">
        <v>630</v>
      </c>
      <c r="BO4" s="1563" t="s">
        <v>630</v>
      </c>
      <c r="BP4" s="1563" t="s">
        <v>630</v>
      </c>
      <c r="BQ4" s="1563" t="s">
        <v>630</v>
      </c>
      <c r="BR4" s="1563" t="s">
        <v>630</v>
      </c>
      <c r="BS4" s="1563" t="s">
        <v>630</v>
      </c>
      <c r="BT4" s="1563" t="s">
        <v>630</v>
      </c>
      <c r="BU4" s="1563" t="s">
        <v>630</v>
      </c>
      <c r="BV4" s="1563" t="s">
        <v>630</v>
      </c>
      <c r="BW4" s="1563" t="s">
        <v>630</v>
      </c>
      <c r="BX4" s="1563" t="s">
        <v>630</v>
      </c>
      <c r="BY4" s="1563" t="s">
        <v>630</v>
      </c>
      <c r="BZ4" s="1563" t="s">
        <v>630</v>
      </c>
      <c r="CA4" s="1563" t="s">
        <v>630</v>
      </c>
      <c r="CB4" s="1563" t="s">
        <v>630</v>
      </c>
      <c r="CC4" s="1563" t="s">
        <v>630</v>
      </c>
      <c r="CD4" s="1563" t="s">
        <v>630</v>
      </c>
      <c r="CE4" s="1563" t="s">
        <v>630</v>
      </c>
      <c r="CF4" s="1563" t="s">
        <v>630</v>
      </c>
      <c r="CG4" s="1563" t="s">
        <v>630</v>
      </c>
      <c r="CH4" s="1563" t="s">
        <v>630</v>
      </c>
      <c r="CI4" s="1563" t="s">
        <v>630</v>
      </c>
      <c r="CJ4" s="1563" t="s">
        <v>630</v>
      </c>
      <c r="CK4" s="1563" t="s">
        <v>630</v>
      </c>
      <c r="CL4" s="1563" t="s">
        <v>630</v>
      </c>
      <c r="CM4" s="1563" t="s">
        <v>630</v>
      </c>
      <c r="CN4" s="1563" t="s">
        <v>630</v>
      </c>
      <c r="CO4" s="1563" t="s">
        <v>630</v>
      </c>
      <c r="CP4" s="1563" t="s">
        <v>630</v>
      </c>
      <c r="CQ4" s="1563" t="s">
        <v>630</v>
      </c>
      <c r="CR4" s="1562"/>
      <c r="CS4" s="1563" t="s">
        <v>630</v>
      </c>
      <c r="CT4" s="1563" t="s">
        <v>630</v>
      </c>
      <c r="CU4" s="1563" t="s">
        <v>630</v>
      </c>
      <c r="CV4" s="1563" t="s">
        <v>630</v>
      </c>
      <c r="CW4" s="1563" t="s">
        <v>630</v>
      </c>
      <c r="CX4" s="1563" t="s">
        <v>630</v>
      </c>
      <c r="CY4" s="1563" t="s">
        <v>630</v>
      </c>
      <c r="CZ4" s="1563" t="s">
        <v>630</v>
      </c>
      <c r="DA4" s="1563" t="s">
        <v>630</v>
      </c>
      <c r="DB4" s="1563" t="s">
        <v>630</v>
      </c>
      <c r="DC4" s="1563" t="s">
        <v>630</v>
      </c>
      <c r="DD4" s="1563" t="s">
        <v>630</v>
      </c>
      <c r="DE4" s="1563" t="s">
        <v>630</v>
      </c>
      <c r="DF4" s="1563" t="s">
        <v>630</v>
      </c>
      <c r="DG4" s="1563" t="s">
        <v>630</v>
      </c>
      <c r="DH4" s="1563" t="s">
        <v>630</v>
      </c>
      <c r="DI4" s="1563" t="s">
        <v>630</v>
      </c>
      <c r="DJ4" s="1563" t="s">
        <v>630</v>
      </c>
      <c r="DK4" s="1563" t="s">
        <v>630</v>
      </c>
      <c r="DL4" s="1563" t="s">
        <v>630</v>
      </c>
      <c r="DM4" s="1563" t="s">
        <v>630</v>
      </c>
      <c r="DN4" s="1563" t="s">
        <v>630</v>
      </c>
      <c r="DO4" s="1563" t="s">
        <v>630</v>
      </c>
      <c r="DP4" s="1563" t="s">
        <v>630</v>
      </c>
      <c r="DQ4" s="1563" t="s">
        <v>630</v>
      </c>
      <c r="DR4" s="1563" t="s">
        <v>630</v>
      </c>
      <c r="DS4" s="1563" t="s">
        <v>630</v>
      </c>
      <c r="DT4" s="1563" t="s">
        <v>630</v>
      </c>
      <c r="DU4" s="1563" t="s">
        <v>630</v>
      </c>
      <c r="DV4" s="1563" t="s">
        <v>630</v>
      </c>
      <c r="DW4" s="1562"/>
      <c r="DX4" s="1563" t="s">
        <v>630</v>
      </c>
      <c r="DY4" s="1563" t="s">
        <v>630</v>
      </c>
      <c r="DZ4" s="1563" t="s">
        <v>630</v>
      </c>
      <c r="EA4" s="1563" t="s">
        <v>630</v>
      </c>
      <c r="EB4" s="1563" t="s">
        <v>630</v>
      </c>
      <c r="EC4" s="1563" t="s">
        <v>630</v>
      </c>
      <c r="ED4" s="1563" t="s">
        <v>630</v>
      </c>
      <c r="EE4" s="1563" t="s">
        <v>630</v>
      </c>
      <c r="EF4" s="1563" t="s">
        <v>630</v>
      </c>
      <c r="EG4" s="1563" t="s">
        <v>630</v>
      </c>
      <c r="EH4" s="1563" t="s">
        <v>630</v>
      </c>
      <c r="EI4" s="1563" t="s">
        <v>630</v>
      </c>
      <c r="EJ4" s="1563" t="s">
        <v>630</v>
      </c>
      <c r="EK4" s="1563" t="s">
        <v>630</v>
      </c>
      <c r="EL4" s="1563" t="s">
        <v>630</v>
      </c>
      <c r="EM4" s="1563" t="s">
        <v>630</v>
      </c>
      <c r="EN4" s="1563" t="s">
        <v>630</v>
      </c>
      <c r="EO4" s="1563" t="s">
        <v>630</v>
      </c>
      <c r="EP4" s="1563" t="s">
        <v>630</v>
      </c>
      <c r="EQ4" s="1563" t="s">
        <v>630</v>
      </c>
      <c r="ER4" s="1563" t="s">
        <v>630</v>
      </c>
      <c r="ES4" s="1563" t="s">
        <v>630</v>
      </c>
      <c r="ET4" s="1563" t="s">
        <v>630</v>
      </c>
      <c r="EU4" s="1563" t="s">
        <v>630</v>
      </c>
      <c r="EV4" s="1563" t="s">
        <v>630</v>
      </c>
      <c r="EW4" s="1563" t="s">
        <v>630</v>
      </c>
      <c r="EX4" s="1563" t="s">
        <v>630</v>
      </c>
      <c r="EY4" s="1563" t="s">
        <v>630</v>
      </c>
      <c r="EZ4" s="1563" t="s">
        <v>630</v>
      </c>
      <c r="FA4" s="1563" t="s">
        <v>630</v>
      </c>
      <c r="FB4" s="1563" t="s">
        <v>630</v>
      </c>
      <c r="FC4" s="1562"/>
      <c r="FD4" s="1563" t="s">
        <v>630</v>
      </c>
      <c r="FE4" s="1563" t="s">
        <v>630</v>
      </c>
      <c r="FF4" s="1563" t="s">
        <v>630</v>
      </c>
      <c r="FG4" s="1563" t="s">
        <v>630</v>
      </c>
      <c r="FH4" s="1563" t="s">
        <v>630</v>
      </c>
      <c r="FI4" s="1563" t="s">
        <v>630</v>
      </c>
      <c r="FJ4" s="1563" t="s">
        <v>630</v>
      </c>
      <c r="FK4" s="1563" t="s">
        <v>630</v>
      </c>
      <c r="FL4" s="1563" t="s">
        <v>630</v>
      </c>
      <c r="FM4" s="1563" t="s">
        <v>630</v>
      </c>
      <c r="FN4" s="1563" t="s">
        <v>630</v>
      </c>
      <c r="FO4" s="1563" t="s">
        <v>630</v>
      </c>
      <c r="FP4" s="1563" t="s">
        <v>630</v>
      </c>
      <c r="FQ4" s="1563" t="s">
        <v>630</v>
      </c>
      <c r="FR4" s="1563" t="s">
        <v>630</v>
      </c>
      <c r="FS4" s="1563" t="s">
        <v>630</v>
      </c>
      <c r="FT4" s="1563" t="s">
        <v>630</v>
      </c>
      <c r="FU4" s="1563" t="s">
        <v>630</v>
      </c>
      <c r="FV4" s="1563" t="s">
        <v>630</v>
      </c>
      <c r="FW4" s="1563" t="s">
        <v>630</v>
      </c>
      <c r="FX4" s="1563" t="s">
        <v>630</v>
      </c>
      <c r="FY4" s="1563" t="s">
        <v>630</v>
      </c>
      <c r="FZ4" s="1563" t="s">
        <v>630</v>
      </c>
      <c r="GA4" s="1563" t="s">
        <v>630</v>
      </c>
      <c r="GB4" s="1563" t="s">
        <v>630</v>
      </c>
      <c r="GC4" s="1563" t="s">
        <v>630</v>
      </c>
      <c r="GD4" s="1563" t="s">
        <v>630</v>
      </c>
      <c r="GE4" s="1563" t="s">
        <v>630</v>
      </c>
      <c r="GF4" s="1563" t="s">
        <v>630</v>
      </c>
      <c r="GG4" s="1563" t="s">
        <v>630</v>
      </c>
      <c r="GH4" s="1562"/>
      <c r="GI4" s="1563" t="s">
        <v>630</v>
      </c>
      <c r="GJ4" s="1563"/>
      <c r="GK4" s="1563"/>
      <c r="GL4" s="1563"/>
      <c r="GM4" s="1563"/>
      <c r="GN4" s="1563"/>
      <c r="GO4" s="1563"/>
      <c r="GP4" s="1563"/>
      <c r="GQ4" s="1563"/>
      <c r="GR4" s="1563"/>
      <c r="GS4" s="1563"/>
      <c r="GT4" s="1563"/>
      <c r="GU4" s="1563"/>
      <c r="GV4" s="1563"/>
      <c r="GW4" s="1563"/>
      <c r="GX4" s="1563"/>
      <c r="GY4" s="1563"/>
      <c r="GZ4" s="1563"/>
      <c r="HA4" s="1563"/>
      <c r="HB4" s="1563"/>
      <c r="HC4" s="1563"/>
      <c r="HD4" s="1563"/>
      <c r="HE4" s="1563"/>
      <c r="HF4" s="1563"/>
      <c r="HG4" s="1563"/>
      <c r="HH4" s="1563"/>
      <c r="HI4" s="1563"/>
      <c r="HJ4" s="1563"/>
      <c r="HK4" s="1563"/>
      <c r="HL4" s="1563"/>
      <c r="HM4" s="1563"/>
      <c r="HN4" s="1562"/>
      <c r="HO4" s="1563"/>
      <c r="HP4" s="1563"/>
      <c r="HQ4" s="1563"/>
      <c r="HR4" s="1563"/>
      <c r="HS4" s="1563"/>
      <c r="HT4" s="1563"/>
      <c r="HU4" s="1563"/>
      <c r="HV4" s="1563"/>
      <c r="HW4" s="1563"/>
      <c r="HX4" s="1563"/>
      <c r="HY4" s="1563"/>
      <c r="HZ4" s="1563"/>
      <c r="IA4" s="1563"/>
      <c r="IB4" s="1563"/>
      <c r="IC4" s="1563"/>
      <c r="ID4" s="1566"/>
      <c r="IE4" s="1563"/>
      <c r="IF4" s="1563"/>
      <c r="IG4" s="1563"/>
      <c r="IH4" s="1563"/>
      <c r="II4" s="1563"/>
      <c r="IJ4" s="1563"/>
      <c r="IK4" s="1563"/>
      <c r="IL4" s="1563"/>
      <c r="IM4" s="1563"/>
      <c r="IN4" s="1563"/>
      <c r="IO4" s="1563"/>
      <c r="IP4" s="1563"/>
      <c r="IQ4" s="1563"/>
      <c r="IR4" s="1563"/>
      <c r="IS4" s="1567"/>
      <c r="IT4" s="1568"/>
      <c r="IU4" s="1565"/>
      <c r="IV4" s="1563"/>
      <c r="IW4" s="1563"/>
      <c r="IX4" s="1563"/>
      <c r="IY4" s="1563"/>
      <c r="IZ4" s="1563"/>
      <c r="JA4" s="1563"/>
      <c r="JB4" s="1563"/>
      <c r="JC4" s="1563"/>
      <c r="JD4" s="1563"/>
      <c r="JE4" s="1563"/>
      <c r="JF4" s="1563"/>
      <c r="JG4" s="1563"/>
      <c r="JH4" s="1563"/>
      <c r="JI4" s="1563"/>
      <c r="JJ4" s="1563"/>
      <c r="JK4" s="1563"/>
      <c r="JL4" s="1563"/>
      <c r="JM4" s="1563"/>
      <c r="JN4" s="1563"/>
      <c r="JO4" s="1563"/>
      <c r="JP4" s="1563"/>
      <c r="JQ4" s="1563"/>
      <c r="JR4" s="1563"/>
      <c r="JS4" s="1563"/>
      <c r="JT4" s="1563"/>
      <c r="JU4" s="1563"/>
      <c r="JV4" s="1563"/>
      <c r="JW4" s="1563"/>
      <c r="JX4" s="1563"/>
      <c r="JY4" s="1562"/>
      <c r="JZ4" s="1563"/>
      <c r="KA4" s="1563"/>
      <c r="KB4" s="1563"/>
      <c r="KC4" s="1563"/>
      <c r="KD4" s="1563"/>
      <c r="KE4" s="1563"/>
      <c r="KF4" s="1563"/>
      <c r="KG4" s="1563"/>
      <c r="KH4" s="1563"/>
      <c r="KI4" s="1563"/>
      <c r="KJ4" s="1563"/>
      <c r="KK4" s="1563"/>
      <c r="KL4" s="1563"/>
      <c r="KM4" s="1563"/>
      <c r="KN4" s="1563"/>
      <c r="KO4" s="1563"/>
      <c r="KP4" s="1563"/>
      <c r="KQ4" s="1563"/>
      <c r="KR4" s="1563"/>
      <c r="KS4" s="1563"/>
      <c r="KT4" s="1563"/>
      <c r="KU4" s="1563"/>
      <c r="KV4" s="1563"/>
      <c r="KW4" s="1563"/>
      <c r="KX4" s="1563"/>
      <c r="KY4" s="1563"/>
      <c r="KZ4" s="1563"/>
      <c r="LA4" s="1563"/>
      <c r="LB4" s="1563"/>
      <c r="LC4" s="1563"/>
      <c r="LD4" s="1563"/>
      <c r="LE4" s="1562"/>
      <c r="LF4" s="1563"/>
      <c r="LG4" s="1563"/>
      <c r="LH4" s="1566"/>
      <c r="LI4" s="1563"/>
      <c r="LJ4" s="1563"/>
      <c r="LK4" s="1563"/>
      <c r="LL4" s="1563"/>
      <c r="LM4" s="1563"/>
      <c r="LN4" s="1563"/>
      <c r="LO4" s="1563"/>
      <c r="LP4" s="1563"/>
      <c r="LQ4" s="1563"/>
      <c r="LR4" s="1563"/>
      <c r="LS4" s="1563"/>
      <c r="LT4" s="1563"/>
      <c r="LU4" s="1563"/>
      <c r="LV4" s="1563"/>
      <c r="LW4" s="1563"/>
      <c r="LX4" s="1563"/>
      <c r="LY4" s="1563"/>
      <c r="LZ4" s="1563"/>
      <c r="MA4" s="1563"/>
      <c r="MB4" s="1563"/>
      <c r="MC4" s="1563"/>
      <c r="MD4" s="1563"/>
      <c r="ME4" s="1563"/>
      <c r="MF4" s="1563"/>
      <c r="MG4" s="1563"/>
      <c r="MH4" s="1563"/>
      <c r="MI4" s="1563"/>
      <c r="MJ4" s="1562"/>
      <c r="MK4" s="1563"/>
      <c r="ML4" s="1563"/>
      <c r="MM4" s="1563"/>
      <c r="MN4" s="1563"/>
      <c r="MO4" s="1563"/>
      <c r="MP4" s="1563"/>
      <c r="MQ4" s="1563"/>
      <c r="MR4" s="1563"/>
      <c r="MS4" s="1563"/>
      <c r="MT4" s="1563"/>
      <c r="MU4" s="1563"/>
      <c r="MV4" s="1563"/>
      <c r="MW4" s="1563"/>
      <c r="MX4" s="1563"/>
      <c r="MY4" s="1563"/>
      <c r="MZ4" s="1563"/>
      <c r="NA4" s="1563"/>
      <c r="NB4" s="1563"/>
      <c r="NC4" s="1563"/>
      <c r="ND4" s="1563"/>
      <c r="NE4" s="1563"/>
      <c r="NF4" s="1563"/>
      <c r="NG4" s="1563"/>
      <c r="NH4" s="1563"/>
      <c r="NI4" s="1563"/>
      <c r="NJ4" s="1563"/>
      <c r="NK4" s="1563"/>
      <c r="NL4" s="1563"/>
      <c r="NM4" s="1563"/>
      <c r="NN4" s="1563"/>
      <c r="NO4" s="1563"/>
      <c r="NP4" s="1562"/>
      <c r="NQ4" s="1563"/>
      <c r="NR4" s="1563"/>
      <c r="NS4" s="1563"/>
      <c r="NT4" s="1563"/>
      <c r="NU4" s="1563"/>
      <c r="NV4" s="1563"/>
      <c r="NW4" s="1563"/>
      <c r="NX4" s="1563"/>
      <c r="NY4" s="1563"/>
      <c r="NZ4" s="1563"/>
      <c r="OA4" s="1563"/>
      <c r="OB4" s="1563"/>
      <c r="OC4" s="1563"/>
      <c r="OD4" s="1563"/>
      <c r="OE4" s="1559"/>
      <c r="OF4" s="1559"/>
      <c r="OG4" s="1559"/>
      <c r="OH4" s="1559"/>
      <c r="OI4" s="1559" t="s">
        <v>18130</v>
      </c>
      <c r="OJ4" s="1559"/>
      <c r="OK4" s="1559"/>
      <c r="OL4" s="1559"/>
      <c r="OM4" s="1559"/>
      <c r="ON4" s="1559"/>
      <c r="OO4" s="1559"/>
      <c r="OP4" s="1559"/>
      <c r="OQ4" s="1559"/>
      <c r="OR4" s="1559"/>
      <c r="OS4" s="1559"/>
      <c r="OT4" s="1559"/>
      <c r="OU4" s="1559"/>
      <c r="OV4" s="1562"/>
      <c r="OW4" s="1559"/>
      <c r="OX4" s="1559"/>
      <c r="OY4" s="1559"/>
      <c r="OZ4" s="1559"/>
      <c r="PA4" s="1559"/>
      <c r="PB4" s="1559"/>
      <c r="PC4" s="1559"/>
      <c r="PD4" s="1559"/>
      <c r="PE4" s="1559"/>
      <c r="PF4" s="1559"/>
      <c r="PG4" s="1559"/>
      <c r="PH4" s="1559"/>
      <c r="PI4" s="1559"/>
      <c r="PJ4" s="1559"/>
      <c r="PK4" s="1559"/>
      <c r="PL4" s="1559"/>
      <c r="PM4" s="1559"/>
      <c r="PN4" s="1559"/>
      <c r="PO4" s="1559"/>
      <c r="PP4" s="1559"/>
      <c r="PQ4" s="1559"/>
      <c r="PR4" s="1559"/>
      <c r="PS4" s="1559"/>
      <c r="PT4" s="1559"/>
      <c r="PU4" s="1559"/>
      <c r="PV4" s="1559"/>
      <c r="PW4" s="1559"/>
      <c r="PX4" s="1559"/>
      <c r="PY4" s="1562"/>
      <c r="PZ4" s="1559"/>
      <c r="QA4" s="1559"/>
      <c r="QB4" s="1559"/>
      <c r="QC4" s="1559"/>
      <c r="QD4" s="1559"/>
      <c r="QE4" s="1559"/>
      <c r="QF4" s="1559"/>
      <c r="QG4" s="1559"/>
      <c r="QH4" s="1559"/>
      <c r="QI4" s="1559"/>
      <c r="QJ4" s="1559"/>
      <c r="QK4" s="1559"/>
      <c r="QL4" s="1559"/>
      <c r="QM4" s="1559"/>
      <c r="QN4" s="1559"/>
      <c r="QO4" s="1559"/>
      <c r="QP4" s="1559"/>
      <c r="QQ4" s="1559"/>
      <c r="QR4" s="1559"/>
      <c r="QS4" s="1559"/>
      <c r="QT4" s="1559"/>
      <c r="QU4" s="1559"/>
      <c r="QV4" s="1559"/>
      <c r="QW4" s="1559"/>
      <c r="QX4" s="1559"/>
      <c r="QY4" s="1559"/>
      <c r="QZ4" s="1559"/>
      <c r="RA4" s="1559"/>
      <c r="RB4" s="1559"/>
      <c r="RC4" s="1559"/>
      <c r="RD4" s="1559"/>
    </row>
    <row r="5" spans="1:472" ht="32.25" customHeight="1">
      <c r="A5" s="2610" t="s">
        <v>18131</v>
      </c>
      <c r="B5" s="1569" t="s">
        <v>18132</v>
      </c>
      <c r="C5" s="1570"/>
      <c r="D5" s="469" t="s">
        <v>16108</v>
      </c>
      <c r="E5" s="469" t="s">
        <v>16108</v>
      </c>
      <c r="F5" s="1571" t="s">
        <v>18133</v>
      </c>
      <c r="G5" s="469" t="s">
        <v>16108</v>
      </c>
      <c r="H5" s="469" t="s">
        <v>16108</v>
      </c>
      <c r="I5" s="469" t="s">
        <v>16108</v>
      </c>
      <c r="J5" s="469" t="s">
        <v>16108</v>
      </c>
      <c r="K5" s="469" t="s">
        <v>16108</v>
      </c>
      <c r="L5" s="469" t="s">
        <v>16108</v>
      </c>
      <c r="M5" s="269" t="s">
        <v>18134</v>
      </c>
      <c r="N5" s="469" t="s">
        <v>16108</v>
      </c>
      <c r="O5" s="469" t="s">
        <v>16108</v>
      </c>
      <c r="P5" s="469" t="s">
        <v>16108</v>
      </c>
      <c r="Q5" s="469" t="s">
        <v>16108</v>
      </c>
      <c r="R5" s="2588" t="s">
        <v>18135</v>
      </c>
      <c r="S5" s="469" t="s">
        <v>16108</v>
      </c>
      <c r="T5" s="1572" t="s">
        <v>18136</v>
      </c>
      <c r="U5" s="469" t="s">
        <v>16108</v>
      </c>
      <c r="V5" s="469" t="s">
        <v>16108</v>
      </c>
      <c r="W5" s="469" t="s">
        <v>16108</v>
      </c>
      <c r="X5" s="469" t="s">
        <v>16108</v>
      </c>
      <c r="Y5" s="469" t="s">
        <v>16108</v>
      </c>
      <c r="Z5" s="469" t="s">
        <v>16108</v>
      </c>
      <c r="AA5" s="1571" t="s">
        <v>18137</v>
      </c>
      <c r="AB5" s="469" t="s">
        <v>14628</v>
      </c>
      <c r="AC5" s="469" t="s">
        <v>14628</v>
      </c>
      <c r="AD5" s="469" t="s">
        <v>14628</v>
      </c>
      <c r="AE5" s="469" t="s">
        <v>14882</v>
      </c>
      <c r="AF5" s="469" t="s">
        <v>14882</v>
      </c>
      <c r="AG5" s="469" t="s">
        <v>14882</v>
      </c>
      <c r="AH5" s="1571" t="s">
        <v>18138</v>
      </c>
      <c r="AI5" s="1570"/>
      <c r="AJ5" s="1573" t="s">
        <v>14882</v>
      </c>
      <c r="AK5" s="1573" t="s">
        <v>14882</v>
      </c>
      <c r="AL5" s="1573" t="s">
        <v>14882</v>
      </c>
      <c r="AM5" s="469" t="s">
        <v>16108</v>
      </c>
      <c r="AN5" s="469" t="s">
        <v>16108</v>
      </c>
      <c r="AO5" s="469" t="s">
        <v>16108</v>
      </c>
      <c r="AP5" s="269" t="s">
        <v>18139</v>
      </c>
      <c r="AQ5" s="469" t="s">
        <v>16108</v>
      </c>
      <c r="AR5" s="469" t="s">
        <v>16108</v>
      </c>
      <c r="AS5" s="469" t="s">
        <v>16108</v>
      </c>
      <c r="AT5" s="469" t="s">
        <v>16108</v>
      </c>
      <c r="AU5" s="469" t="s">
        <v>16108</v>
      </c>
      <c r="AV5" s="469" t="s">
        <v>16108</v>
      </c>
      <c r="AW5" s="1574" t="s">
        <v>18140</v>
      </c>
      <c r="AX5" s="2588" t="s">
        <v>18141</v>
      </c>
      <c r="AY5" s="469" t="s">
        <v>16108</v>
      </c>
      <c r="AZ5" s="469" t="s">
        <v>16108</v>
      </c>
      <c r="BA5" s="469" t="s">
        <v>16108</v>
      </c>
      <c r="BB5" s="2611" t="s">
        <v>18142</v>
      </c>
      <c r="BC5" s="469" t="s">
        <v>16108</v>
      </c>
      <c r="BD5" s="1571" t="s">
        <v>18143</v>
      </c>
      <c r="BE5" s="469" t="s">
        <v>16108</v>
      </c>
      <c r="BF5" s="469" t="s">
        <v>16108</v>
      </c>
      <c r="BG5" s="469" t="s">
        <v>16108</v>
      </c>
      <c r="BH5" s="469" t="s">
        <v>16108</v>
      </c>
      <c r="BI5" s="469" t="s">
        <v>16108</v>
      </c>
      <c r="BJ5" s="469" t="s">
        <v>16108</v>
      </c>
      <c r="BK5" s="269" t="s">
        <v>18144</v>
      </c>
      <c r="BL5" s="1570"/>
      <c r="BM5" s="469" t="s">
        <v>16108</v>
      </c>
      <c r="BN5" s="469" t="s">
        <v>16108</v>
      </c>
      <c r="BO5" s="2591" t="s">
        <v>18145</v>
      </c>
      <c r="BP5" s="469" t="s">
        <v>16108</v>
      </c>
      <c r="BQ5" s="469" t="s">
        <v>16108</v>
      </c>
      <c r="BR5" s="469" t="s">
        <v>16108</v>
      </c>
      <c r="BS5" s="1571" t="s">
        <v>18146</v>
      </c>
      <c r="BT5" s="2591" t="s">
        <v>18147</v>
      </c>
      <c r="BU5" s="469" t="s">
        <v>16108</v>
      </c>
      <c r="BV5" s="469" t="s">
        <v>16108</v>
      </c>
      <c r="BW5" s="469" t="s">
        <v>16108</v>
      </c>
      <c r="BX5" s="469" t="s">
        <v>16108</v>
      </c>
      <c r="BY5" s="469" t="s">
        <v>16108</v>
      </c>
      <c r="BZ5" s="1577" t="s">
        <v>18148</v>
      </c>
      <c r="CA5" s="2611" t="s">
        <v>18149</v>
      </c>
      <c r="CB5" s="469" t="s">
        <v>16108</v>
      </c>
      <c r="CC5" s="469" t="s">
        <v>16108</v>
      </c>
      <c r="CD5" s="469" t="s">
        <v>16108</v>
      </c>
      <c r="CE5" s="469" t="s">
        <v>16108</v>
      </c>
      <c r="CF5" s="469" t="s">
        <v>16108</v>
      </c>
      <c r="CG5" s="1571" t="s">
        <v>18150</v>
      </c>
      <c r="CH5" s="2611" t="s">
        <v>18151</v>
      </c>
      <c r="CI5" s="469" t="s">
        <v>16108</v>
      </c>
      <c r="CJ5" s="469" t="s">
        <v>16108</v>
      </c>
      <c r="CK5" s="469" t="s">
        <v>16108</v>
      </c>
      <c r="CL5" s="469" t="s">
        <v>16108</v>
      </c>
      <c r="CM5" s="469" t="s">
        <v>16108</v>
      </c>
      <c r="CN5" s="1577" t="s">
        <v>18152</v>
      </c>
      <c r="CO5" s="469" t="s">
        <v>16108</v>
      </c>
      <c r="CP5" s="469" t="s">
        <v>16108</v>
      </c>
      <c r="CQ5" s="469" t="s">
        <v>16108</v>
      </c>
      <c r="CR5" s="1570"/>
      <c r="CS5" s="469" t="s">
        <v>16108</v>
      </c>
      <c r="CT5" s="469" t="s">
        <v>16108</v>
      </c>
      <c r="CU5" s="269" t="s">
        <v>18153</v>
      </c>
      <c r="CV5" s="2629" t="s">
        <v>18154</v>
      </c>
      <c r="CW5" s="469" t="s">
        <v>16108</v>
      </c>
      <c r="CX5" s="469" t="s">
        <v>16108</v>
      </c>
      <c r="CY5" s="469" t="s">
        <v>16108</v>
      </c>
      <c r="CZ5" s="469" t="s">
        <v>16108</v>
      </c>
      <c r="DA5" s="469" t="s">
        <v>16108</v>
      </c>
      <c r="DB5" s="469" t="s">
        <v>16108</v>
      </c>
      <c r="DC5" s="269" t="s">
        <v>18155</v>
      </c>
      <c r="DD5" s="469" t="s">
        <v>16108</v>
      </c>
      <c r="DE5" s="469" t="s">
        <v>16108</v>
      </c>
      <c r="DF5" s="469" t="s">
        <v>16108</v>
      </c>
      <c r="DG5" s="2625" t="s">
        <v>18156</v>
      </c>
      <c r="DH5" s="469" t="s">
        <v>16108</v>
      </c>
      <c r="DI5" s="469" t="s">
        <v>16108</v>
      </c>
      <c r="DJ5" s="269" t="s">
        <v>18157</v>
      </c>
      <c r="DK5" s="2587" t="s">
        <v>18158</v>
      </c>
      <c r="DL5" s="469" t="s">
        <v>16108</v>
      </c>
      <c r="DM5" s="469" t="s">
        <v>16108</v>
      </c>
      <c r="DN5" s="469" t="s">
        <v>16108</v>
      </c>
      <c r="DO5" s="469" t="s">
        <v>16108</v>
      </c>
      <c r="DP5" s="469" t="s">
        <v>16108</v>
      </c>
      <c r="DQ5" s="269" t="s">
        <v>18159</v>
      </c>
      <c r="DR5" s="469" t="s">
        <v>16108</v>
      </c>
      <c r="DS5" s="469" t="s">
        <v>16108</v>
      </c>
      <c r="DT5" s="469" t="s">
        <v>16108</v>
      </c>
      <c r="DU5" s="469" t="s">
        <v>16108</v>
      </c>
      <c r="DV5" s="469" t="s">
        <v>16108</v>
      </c>
      <c r="DW5" s="1570"/>
      <c r="DX5" s="469" t="s">
        <v>16108</v>
      </c>
      <c r="DY5" s="269" t="s">
        <v>16111</v>
      </c>
      <c r="DZ5" s="469" t="s">
        <v>16108</v>
      </c>
      <c r="EA5" s="469" t="s">
        <v>16108</v>
      </c>
      <c r="EB5" s="2626" t="s">
        <v>18160</v>
      </c>
      <c r="EC5" s="469" t="s">
        <v>16108</v>
      </c>
      <c r="ED5" s="469" t="s">
        <v>16108</v>
      </c>
      <c r="EE5" s="469" t="s">
        <v>16108</v>
      </c>
      <c r="EF5" s="269" t="s">
        <v>16114</v>
      </c>
      <c r="EG5" s="469" t="s">
        <v>16108</v>
      </c>
      <c r="EH5" s="469" t="s">
        <v>16108</v>
      </c>
      <c r="EI5" s="469" t="s">
        <v>16108</v>
      </c>
      <c r="EJ5" s="469" t="s">
        <v>16108</v>
      </c>
      <c r="EK5" s="469" t="s">
        <v>16108</v>
      </c>
      <c r="EL5" s="1579" t="s">
        <v>18161</v>
      </c>
      <c r="EM5" s="269" t="s">
        <v>16111</v>
      </c>
      <c r="EN5" s="1580" t="s">
        <v>16108</v>
      </c>
      <c r="EO5" s="469" t="s">
        <v>16108</v>
      </c>
      <c r="EP5" s="469" t="s">
        <v>16108</v>
      </c>
      <c r="EQ5" s="469" t="s">
        <v>16108</v>
      </c>
      <c r="ER5" s="469" t="s">
        <v>16108</v>
      </c>
      <c r="ES5" s="469" t="s">
        <v>16108</v>
      </c>
      <c r="ET5" s="269" t="s">
        <v>16114</v>
      </c>
      <c r="EU5" s="469" t="s">
        <v>16108</v>
      </c>
      <c r="EV5" s="469" t="s">
        <v>16108</v>
      </c>
      <c r="EW5" s="469" t="s">
        <v>16108</v>
      </c>
      <c r="EX5" s="469" t="s">
        <v>16108</v>
      </c>
      <c r="EY5" s="469" t="s">
        <v>16108</v>
      </c>
      <c r="EZ5" s="469" t="s">
        <v>16108</v>
      </c>
      <c r="FA5" s="269" t="s">
        <v>16111</v>
      </c>
      <c r="FB5" s="469" t="s">
        <v>16108</v>
      </c>
      <c r="FC5" s="1570"/>
      <c r="FD5" s="469" t="s">
        <v>16108</v>
      </c>
      <c r="FE5" s="469" t="s">
        <v>16108</v>
      </c>
      <c r="FF5" s="469" t="s">
        <v>16108</v>
      </c>
      <c r="FG5" s="469" t="s">
        <v>16108</v>
      </c>
      <c r="FH5" s="469" t="s">
        <v>16108</v>
      </c>
      <c r="FI5" s="2626" t="s">
        <v>18162</v>
      </c>
      <c r="FJ5" s="469" t="s">
        <v>16108</v>
      </c>
      <c r="FK5" s="469" t="s">
        <v>16108</v>
      </c>
      <c r="FL5" s="469" t="s">
        <v>16108</v>
      </c>
      <c r="FM5" s="469" t="s">
        <v>16108</v>
      </c>
      <c r="FN5" s="469" t="s">
        <v>16108</v>
      </c>
      <c r="FO5" s="469" t="s">
        <v>16108</v>
      </c>
      <c r="FP5" s="469" t="s">
        <v>16108</v>
      </c>
      <c r="FQ5" s="469" t="s">
        <v>16108</v>
      </c>
      <c r="FR5" s="469" t="s">
        <v>16108</v>
      </c>
      <c r="FS5" s="469" t="s">
        <v>16108</v>
      </c>
      <c r="FT5" s="469" t="s">
        <v>16108</v>
      </c>
      <c r="FU5" s="469" t="s">
        <v>16108</v>
      </c>
      <c r="FV5" s="469" t="s">
        <v>16108</v>
      </c>
      <c r="FW5" s="1581" t="s">
        <v>16111</v>
      </c>
      <c r="FX5" s="2591" t="s">
        <v>18163</v>
      </c>
      <c r="FY5" s="469" t="s">
        <v>16108</v>
      </c>
      <c r="FZ5" s="232" t="s">
        <v>18164</v>
      </c>
      <c r="GA5" s="1582" t="s">
        <v>18164</v>
      </c>
      <c r="GB5" s="1582" t="s">
        <v>18164</v>
      </c>
      <c r="GC5" s="1582" t="s">
        <v>18164</v>
      </c>
      <c r="GD5" s="1583" t="s">
        <v>16114</v>
      </c>
      <c r="GE5" s="469" t="s">
        <v>16108</v>
      </c>
      <c r="GF5" s="469" t="s">
        <v>16108</v>
      </c>
      <c r="GG5" s="469" t="s">
        <v>16108</v>
      </c>
      <c r="GH5" s="1570"/>
      <c r="GI5" s="469" t="s">
        <v>16108</v>
      </c>
      <c r="GJ5" s="469" t="s">
        <v>16108</v>
      </c>
      <c r="GK5" s="469" t="s">
        <v>16108</v>
      </c>
      <c r="GL5" s="469" t="s">
        <v>16108</v>
      </c>
      <c r="GM5" s="469" t="s">
        <v>16108</v>
      </c>
      <c r="GN5" s="469" t="s">
        <v>16108</v>
      </c>
      <c r="GO5" s="2592" t="s">
        <v>18165</v>
      </c>
      <c r="GP5" s="469" t="s">
        <v>16108</v>
      </c>
      <c r="GQ5" s="469" t="s">
        <v>16108</v>
      </c>
      <c r="GR5" s="469" t="s">
        <v>16108</v>
      </c>
      <c r="GS5" s="469" t="s">
        <v>16108</v>
      </c>
      <c r="GT5" s="469" t="s">
        <v>16108</v>
      </c>
      <c r="GU5" s="469" t="s">
        <v>16108</v>
      </c>
      <c r="GV5" s="469" t="s">
        <v>16108</v>
      </c>
      <c r="GW5" s="469" t="s">
        <v>16108</v>
      </c>
      <c r="GX5" s="469" t="s">
        <v>16108</v>
      </c>
      <c r="GY5" s="469" t="s">
        <v>16108</v>
      </c>
      <c r="GZ5" s="469" t="s">
        <v>16108</v>
      </c>
      <c r="HA5" s="469" t="s">
        <v>16108</v>
      </c>
      <c r="HB5" s="469" t="s">
        <v>16108</v>
      </c>
      <c r="HC5" s="469" t="s">
        <v>16108</v>
      </c>
      <c r="HD5" s="469" t="s">
        <v>16108</v>
      </c>
      <c r="HE5" s="469" t="s">
        <v>16108</v>
      </c>
      <c r="HF5" s="469" t="s">
        <v>16108</v>
      </c>
      <c r="HG5" s="469" t="s">
        <v>16108</v>
      </c>
      <c r="HH5" s="469" t="s">
        <v>16108</v>
      </c>
      <c r="HI5" s="469" t="s">
        <v>16108</v>
      </c>
      <c r="HJ5" s="469" t="s">
        <v>16108</v>
      </c>
      <c r="HK5" s="469" t="s">
        <v>16108</v>
      </c>
      <c r="HL5" s="469" t="s">
        <v>16108</v>
      </c>
      <c r="HM5" s="469" t="s">
        <v>16108</v>
      </c>
      <c r="HN5" s="1570"/>
      <c r="HO5" s="469" t="s">
        <v>16108</v>
      </c>
      <c r="HP5" s="469" t="s">
        <v>16108</v>
      </c>
      <c r="HQ5" s="469" t="s">
        <v>16108</v>
      </c>
      <c r="HR5" s="469" t="s">
        <v>16108</v>
      </c>
      <c r="HS5" s="469" t="s">
        <v>16108</v>
      </c>
      <c r="HT5" s="469" t="s">
        <v>16108</v>
      </c>
      <c r="HU5" s="469" t="s">
        <v>16108</v>
      </c>
      <c r="HV5" s="2593" t="s">
        <v>18166</v>
      </c>
      <c r="HW5" s="469" t="s">
        <v>16108</v>
      </c>
      <c r="HX5" s="469" t="s">
        <v>16108</v>
      </c>
      <c r="HY5" s="469" t="s">
        <v>16108</v>
      </c>
      <c r="HZ5" s="469" t="s">
        <v>16108</v>
      </c>
      <c r="IA5" s="469" t="s">
        <v>16108</v>
      </c>
      <c r="IB5" s="469" t="s">
        <v>16108</v>
      </c>
      <c r="IC5" s="469" t="s">
        <v>16108</v>
      </c>
      <c r="ID5" s="257" t="s">
        <v>16108</v>
      </c>
      <c r="IE5" s="469" t="s">
        <v>16108</v>
      </c>
      <c r="IF5" s="469" t="s">
        <v>16108</v>
      </c>
      <c r="IG5" s="469" t="s">
        <v>16108</v>
      </c>
      <c r="IH5" s="469" t="s">
        <v>16108</v>
      </c>
      <c r="II5" s="469" t="s">
        <v>16108</v>
      </c>
      <c r="IJ5" s="469" t="s">
        <v>16108</v>
      </c>
      <c r="IK5" s="469" t="s">
        <v>16108</v>
      </c>
      <c r="IL5" s="469" t="s">
        <v>16108</v>
      </c>
      <c r="IM5" s="469" t="s">
        <v>16108</v>
      </c>
      <c r="IN5" s="469" t="s">
        <v>16108</v>
      </c>
      <c r="IO5" s="469" t="s">
        <v>16108</v>
      </c>
      <c r="IP5" s="469" t="s">
        <v>16108</v>
      </c>
      <c r="IQ5" s="469" t="s">
        <v>16108</v>
      </c>
      <c r="IR5" s="469" t="s">
        <v>16108</v>
      </c>
      <c r="IS5" s="1585" t="s">
        <v>16108</v>
      </c>
      <c r="IT5" s="640"/>
      <c r="IU5" s="1573" t="s">
        <v>16108</v>
      </c>
      <c r="IV5" s="1573" t="s">
        <v>16108</v>
      </c>
      <c r="IW5" s="1573" t="s">
        <v>16108</v>
      </c>
      <c r="IX5" s="1573" t="s">
        <v>16108</v>
      </c>
      <c r="IY5" s="1586" t="s">
        <v>16111</v>
      </c>
      <c r="IZ5" s="1573" t="s">
        <v>16108</v>
      </c>
      <c r="JA5" s="1573" t="s">
        <v>16108</v>
      </c>
      <c r="JB5" s="1573" t="s">
        <v>16108</v>
      </c>
      <c r="JC5" s="663" t="s">
        <v>16109</v>
      </c>
      <c r="JD5" s="1573" t="s">
        <v>16108</v>
      </c>
      <c r="JE5" s="1573" t="s">
        <v>16108</v>
      </c>
      <c r="JF5" s="1587" t="s">
        <v>16114</v>
      </c>
      <c r="JG5" s="1573" t="s">
        <v>16108</v>
      </c>
      <c r="JH5" s="1573" t="s">
        <v>16108</v>
      </c>
      <c r="JI5" s="2594" t="s">
        <v>18167</v>
      </c>
      <c r="JJ5" s="1573" t="s">
        <v>16108</v>
      </c>
      <c r="JK5" s="1573" t="s">
        <v>16108</v>
      </c>
      <c r="JL5" s="1573" t="s">
        <v>16108</v>
      </c>
      <c r="JM5" s="1587" t="s">
        <v>16114</v>
      </c>
      <c r="JN5" s="1573" t="s">
        <v>16108</v>
      </c>
      <c r="JO5" s="1573" t="s">
        <v>16108</v>
      </c>
      <c r="JP5" s="1573" t="s">
        <v>16108</v>
      </c>
      <c r="JQ5" s="1573" t="s">
        <v>16108</v>
      </c>
      <c r="JR5" s="1588" t="s">
        <v>18168</v>
      </c>
      <c r="JS5" s="1573" t="s">
        <v>16108</v>
      </c>
      <c r="JT5" s="1587" t="s">
        <v>16114</v>
      </c>
      <c r="JU5" s="2594" t="s">
        <v>18169</v>
      </c>
      <c r="JV5" s="1573" t="s">
        <v>16108</v>
      </c>
      <c r="JW5" s="1573" t="s">
        <v>16108</v>
      </c>
      <c r="JX5" s="1573" t="s">
        <v>16108</v>
      </c>
      <c r="JY5" s="1570"/>
      <c r="JZ5" s="1573" t="s">
        <v>16108</v>
      </c>
      <c r="KA5" s="1573" t="s">
        <v>16108</v>
      </c>
      <c r="KB5" s="269" t="s">
        <v>16114</v>
      </c>
      <c r="KC5" s="1573" t="s">
        <v>16108</v>
      </c>
      <c r="KD5" s="1573" t="s">
        <v>16108</v>
      </c>
      <c r="KE5" s="1573" t="s">
        <v>16108</v>
      </c>
      <c r="KF5" s="1573" t="s">
        <v>16108</v>
      </c>
      <c r="KG5" s="1588" t="s">
        <v>18168</v>
      </c>
      <c r="KH5" s="1573" t="s">
        <v>16108</v>
      </c>
      <c r="KI5" s="269" t="s">
        <v>16111</v>
      </c>
      <c r="KJ5" s="1573" t="s">
        <v>16108</v>
      </c>
      <c r="KK5" s="1573" t="s">
        <v>16108</v>
      </c>
      <c r="KL5" s="1573" t="s">
        <v>16108</v>
      </c>
      <c r="KM5" s="1573" t="s">
        <v>16108</v>
      </c>
      <c r="KN5" s="2595" t="s">
        <v>18170</v>
      </c>
      <c r="KO5" s="1573" t="s">
        <v>16108</v>
      </c>
      <c r="KP5" s="269" t="s">
        <v>16114</v>
      </c>
      <c r="KQ5" s="1573" t="s">
        <v>16108</v>
      </c>
      <c r="KR5" s="1590" t="s">
        <v>18171</v>
      </c>
      <c r="KS5" s="469"/>
      <c r="KT5" s="1573" t="s">
        <v>16108</v>
      </c>
      <c r="KU5" s="1573" t="s">
        <v>16108</v>
      </c>
      <c r="KV5" s="1573" t="s">
        <v>16108</v>
      </c>
      <c r="KW5" s="269" t="s">
        <v>16111</v>
      </c>
      <c r="KX5" s="1591" t="s">
        <v>16108</v>
      </c>
      <c r="KY5" s="1591" t="s">
        <v>16108</v>
      </c>
      <c r="KZ5" s="1591" t="s">
        <v>16108</v>
      </c>
      <c r="LA5" s="1591" t="s">
        <v>16108</v>
      </c>
      <c r="LB5" s="1591" t="s">
        <v>16108</v>
      </c>
      <c r="LC5" s="1591" t="s">
        <v>16108</v>
      </c>
      <c r="LD5" s="269" t="s">
        <v>16114</v>
      </c>
      <c r="LE5" s="1570"/>
      <c r="LF5" s="1592" t="s">
        <v>16108</v>
      </c>
      <c r="LG5" s="1592" t="s">
        <v>16108</v>
      </c>
      <c r="LH5" s="1593" t="s">
        <v>16108</v>
      </c>
      <c r="LI5" s="1592" t="s">
        <v>16108</v>
      </c>
      <c r="LJ5" s="1592" t="s">
        <v>16108</v>
      </c>
      <c r="LK5" s="1592" t="s">
        <v>16108</v>
      </c>
      <c r="LL5" s="1578" t="s">
        <v>16111</v>
      </c>
      <c r="LM5" s="1592" t="s">
        <v>16108</v>
      </c>
      <c r="LN5" s="1592" t="s">
        <v>16108</v>
      </c>
      <c r="LO5" s="1592" t="s">
        <v>16108</v>
      </c>
      <c r="LP5" s="469"/>
      <c r="LQ5" s="1592" t="s">
        <v>16108</v>
      </c>
      <c r="LR5" s="1592" t="s">
        <v>16108</v>
      </c>
      <c r="LS5" s="269" t="s">
        <v>16114</v>
      </c>
      <c r="LT5" s="2593" t="s">
        <v>18172</v>
      </c>
      <c r="LU5" s="1592" t="s">
        <v>16108</v>
      </c>
      <c r="LV5" s="1592" t="s">
        <v>16108</v>
      </c>
      <c r="LW5" s="1594" t="s">
        <v>16110</v>
      </c>
      <c r="LX5" s="1595" t="s">
        <v>18173</v>
      </c>
      <c r="LY5" s="1595" t="s">
        <v>18174</v>
      </c>
      <c r="LZ5" s="1596" t="s">
        <v>16111</v>
      </c>
      <c r="MA5" s="1597" t="s">
        <v>16108</v>
      </c>
      <c r="MB5" s="1597" t="s">
        <v>16108</v>
      </c>
      <c r="MC5" s="1597" t="s">
        <v>16108</v>
      </c>
      <c r="MD5" s="1597" t="s">
        <v>16108</v>
      </c>
      <c r="ME5" s="1597" t="s">
        <v>16108</v>
      </c>
      <c r="MF5" s="1597" t="s">
        <v>16108</v>
      </c>
      <c r="MG5" s="269" t="s">
        <v>16114</v>
      </c>
      <c r="MH5" s="1597" t="s">
        <v>16108</v>
      </c>
      <c r="MI5" s="1597" t="s">
        <v>16108</v>
      </c>
      <c r="MJ5" s="1570"/>
      <c r="MK5" s="1591" t="s">
        <v>16108</v>
      </c>
      <c r="ML5" s="1598" t="s">
        <v>16108</v>
      </c>
      <c r="MM5" s="1598" t="s">
        <v>16108</v>
      </c>
      <c r="MN5" s="1598" t="s">
        <v>16108</v>
      </c>
      <c r="MO5" s="1598" t="s">
        <v>16108</v>
      </c>
      <c r="MP5" s="1598" t="s">
        <v>16108</v>
      </c>
      <c r="MQ5" s="1598" t="s">
        <v>16108</v>
      </c>
      <c r="MR5" s="1598" t="s">
        <v>16108</v>
      </c>
      <c r="MS5" s="1598" t="s">
        <v>16108</v>
      </c>
      <c r="MT5" s="1599" t="s">
        <v>16110</v>
      </c>
      <c r="MU5" s="1598" t="s">
        <v>16108</v>
      </c>
      <c r="MV5" s="469"/>
      <c r="MW5" s="1598" t="s">
        <v>16108</v>
      </c>
      <c r="MX5" s="1598" t="s">
        <v>16108</v>
      </c>
      <c r="MY5" s="2622" t="s">
        <v>18175</v>
      </c>
      <c r="MZ5" s="1598" t="s">
        <v>16108</v>
      </c>
      <c r="NA5" s="1599" t="s">
        <v>16110</v>
      </c>
      <c r="NB5" s="1598" t="s">
        <v>16108</v>
      </c>
      <c r="NC5" s="1598" t="s">
        <v>16108</v>
      </c>
      <c r="ND5" s="1598" t="s">
        <v>16108</v>
      </c>
      <c r="NE5" s="1600" t="s">
        <v>18176</v>
      </c>
      <c r="NF5" s="1598" t="s">
        <v>16108</v>
      </c>
      <c r="NG5" s="1601" t="s">
        <v>16110</v>
      </c>
      <c r="NH5" s="2593" t="s">
        <v>18177</v>
      </c>
      <c r="NI5" s="2593" t="s">
        <v>18178</v>
      </c>
      <c r="NJ5" s="1598" t="s">
        <v>16108</v>
      </c>
      <c r="NK5" s="1598" t="s">
        <v>16108</v>
      </c>
      <c r="NL5" s="1598" t="s">
        <v>16108</v>
      </c>
      <c r="NM5" s="1598" t="s">
        <v>16108</v>
      </c>
      <c r="NN5" s="1598" t="s">
        <v>16108</v>
      </c>
      <c r="NO5" s="81" t="s">
        <v>18179</v>
      </c>
      <c r="NP5" s="1602"/>
      <c r="NQ5" s="1603" t="s">
        <v>16108</v>
      </c>
      <c r="NR5" s="269" t="s">
        <v>16111</v>
      </c>
      <c r="NS5" s="1603" t="s">
        <v>16108</v>
      </c>
      <c r="NT5" s="1591" t="s">
        <v>16108</v>
      </c>
      <c r="NU5" s="1603" t="s">
        <v>16108</v>
      </c>
      <c r="NV5" s="1603" t="s">
        <v>16108</v>
      </c>
      <c r="NW5" s="736" t="s">
        <v>16110</v>
      </c>
      <c r="NX5" s="1603" t="s">
        <v>16108</v>
      </c>
      <c r="NY5" s="269" t="s">
        <v>16114</v>
      </c>
      <c r="NZ5" s="1603" t="s">
        <v>16108</v>
      </c>
      <c r="OA5" s="1603" t="s">
        <v>16108</v>
      </c>
      <c r="OB5" s="1603" t="s">
        <v>16108</v>
      </c>
      <c r="OC5" s="1603" t="s">
        <v>16108</v>
      </c>
      <c r="OD5" s="736" t="s">
        <v>16110</v>
      </c>
      <c r="OE5" s="1604" t="s">
        <v>16109</v>
      </c>
      <c r="OF5" s="1605" t="s">
        <v>16111</v>
      </c>
      <c r="OG5" s="1606" t="s">
        <v>16108</v>
      </c>
      <c r="OH5" s="1606" t="s">
        <v>16108</v>
      </c>
      <c r="OI5" s="2624" t="s">
        <v>18180</v>
      </c>
      <c r="OJ5" s="1606" t="s">
        <v>16108</v>
      </c>
      <c r="OK5" s="736" t="s">
        <v>16110</v>
      </c>
      <c r="OL5" s="1591" t="s">
        <v>16108</v>
      </c>
      <c r="OM5" s="269" t="s">
        <v>16114</v>
      </c>
      <c r="ON5" s="1607" t="s">
        <v>16108</v>
      </c>
      <c r="OO5" s="1607" t="s">
        <v>16108</v>
      </c>
      <c r="OP5" s="1607" t="s">
        <v>16108</v>
      </c>
      <c r="OQ5" s="1607" t="s">
        <v>16108</v>
      </c>
      <c r="OR5" s="736" t="s">
        <v>16110</v>
      </c>
      <c r="OS5" s="1607" t="s">
        <v>16108</v>
      </c>
      <c r="OT5" s="1605" t="s">
        <v>16111</v>
      </c>
      <c r="OU5" s="1607" t="s">
        <v>16108</v>
      </c>
      <c r="OV5" s="1570"/>
      <c r="OW5" s="1607" t="s">
        <v>16108</v>
      </c>
      <c r="OX5" s="2624" t="s">
        <v>18181</v>
      </c>
      <c r="OY5" s="1608" t="s">
        <v>16108</v>
      </c>
      <c r="OZ5" s="736" t="s">
        <v>16110</v>
      </c>
      <c r="PA5" s="2624" t="s">
        <v>18182</v>
      </c>
      <c r="PB5" s="1605" t="s">
        <v>16114</v>
      </c>
      <c r="PC5" s="1591" t="s">
        <v>16108</v>
      </c>
      <c r="PD5" s="1591" t="s">
        <v>16108</v>
      </c>
      <c r="PE5" s="1591" t="s">
        <v>16108</v>
      </c>
      <c r="PF5" s="1591" t="s">
        <v>16108</v>
      </c>
      <c r="PG5" s="736" t="s">
        <v>18183</v>
      </c>
      <c r="PH5" s="1591" t="s">
        <v>16108</v>
      </c>
      <c r="PI5" s="1605" t="s">
        <v>16111</v>
      </c>
      <c r="PJ5" s="1608"/>
      <c r="PK5" s="1608"/>
      <c r="PL5" s="1608"/>
      <c r="PM5" s="1608"/>
      <c r="PN5" s="736" t="s">
        <v>16110</v>
      </c>
      <c r="PO5" s="1608"/>
      <c r="PP5" s="1577" t="s">
        <v>18184</v>
      </c>
      <c r="PQ5" s="1608"/>
      <c r="PR5" s="1608"/>
      <c r="PS5" s="1609" t="s">
        <v>16108</v>
      </c>
      <c r="PT5" s="1610" t="s">
        <v>16108</v>
      </c>
      <c r="PU5" s="736" t="s">
        <v>16110</v>
      </c>
      <c r="PV5" s="1611" t="s">
        <v>16108</v>
      </c>
      <c r="PW5" s="1605" t="s">
        <v>16114</v>
      </c>
      <c r="PX5" s="736" t="s">
        <v>16108</v>
      </c>
      <c r="PY5" s="1570"/>
      <c r="PZ5" s="1591"/>
      <c r="QA5" s="1591"/>
      <c r="QB5" s="1591"/>
      <c r="QC5" s="1591"/>
      <c r="QD5" s="1591"/>
      <c r="QE5" s="1591"/>
      <c r="QF5" s="1591"/>
      <c r="QG5" s="1591"/>
      <c r="QH5" s="1591"/>
      <c r="QI5" s="1591"/>
      <c r="QJ5" s="1591"/>
      <c r="QK5" s="1591"/>
      <c r="QL5" s="1591"/>
      <c r="QM5" s="1591"/>
      <c r="QN5" s="1591"/>
      <c r="QO5" s="1591"/>
      <c r="QP5" s="1591"/>
      <c r="QQ5" s="1591"/>
      <c r="QR5" s="1591"/>
      <c r="QS5" s="1591"/>
      <c r="QT5" s="1591"/>
      <c r="QU5" s="1591"/>
      <c r="QV5" s="1591"/>
      <c r="QW5" s="1591"/>
      <c r="QX5" s="1591"/>
      <c r="QY5" s="1591"/>
      <c r="QZ5" s="1591"/>
      <c r="RA5" s="1591"/>
      <c r="RB5" s="1591"/>
      <c r="RC5" s="1591"/>
      <c r="RD5" s="1591"/>
    </row>
    <row r="6" spans="1:472" ht="32.25" customHeight="1">
      <c r="A6" s="2500"/>
      <c r="B6" s="1612" t="s">
        <v>18185</v>
      </c>
      <c r="C6" s="1570"/>
      <c r="D6" s="269" t="s">
        <v>18186</v>
      </c>
      <c r="E6" s="269" t="s">
        <v>18187</v>
      </c>
      <c r="F6" s="1613" t="s">
        <v>18188</v>
      </c>
      <c r="G6" s="1614" t="s">
        <v>18189</v>
      </c>
      <c r="H6" s="269" t="s">
        <v>18190</v>
      </c>
      <c r="I6" s="1615" t="s">
        <v>18191</v>
      </c>
      <c r="J6" s="469" t="s">
        <v>18192</v>
      </c>
      <c r="K6" s="1583" t="s">
        <v>18193</v>
      </c>
      <c r="L6" s="469" t="s">
        <v>18194</v>
      </c>
      <c r="M6" s="269" t="s">
        <v>18195</v>
      </c>
      <c r="N6" s="469" t="s">
        <v>18196</v>
      </c>
      <c r="O6" s="269" t="s">
        <v>18197</v>
      </c>
      <c r="P6" s="1614" t="s">
        <v>18198</v>
      </c>
      <c r="Q6" s="469" t="s">
        <v>18199</v>
      </c>
      <c r="R6" s="2500"/>
      <c r="S6" s="469" t="s">
        <v>18200</v>
      </c>
      <c r="T6" s="1615" t="s">
        <v>18201</v>
      </c>
      <c r="U6" s="1614" t="s">
        <v>18202</v>
      </c>
      <c r="V6" s="469" t="s">
        <v>18203</v>
      </c>
      <c r="W6" s="469" t="s">
        <v>18204</v>
      </c>
      <c r="X6" s="1615" t="s">
        <v>18205</v>
      </c>
      <c r="Y6" s="469" t="s">
        <v>18206</v>
      </c>
      <c r="Z6" s="469" t="s">
        <v>18207</v>
      </c>
      <c r="AA6" s="469" t="s">
        <v>18208</v>
      </c>
      <c r="AB6" s="469" t="s">
        <v>14636</v>
      </c>
      <c r="AC6" s="269" t="s">
        <v>18209</v>
      </c>
      <c r="AD6" s="1616" t="s">
        <v>18210</v>
      </c>
      <c r="AE6" s="469" t="s">
        <v>14882</v>
      </c>
      <c r="AF6" s="469" t="s">
        <v>14882</v>
      </c>
      <c r="AG6" s="469" t="s">
        <v>14882</v>
      </c>
      <c r="AH6" s="469" t="s">
        <v>14882</v>
      </c>
      <c r="AI6" s="1570"/>
      <c r="AJ6" s="469" t="s">
        <v>14882</v>
      </c>
      <c r="AK6" s="269" t="s">
        <v>18211</v>
      </c>
      <c r="AL6" s="469" t="s">
        <v>14882</v>
      </c>
      <c r="AM6" s="1615" t="s">
        <v>18212</v>
      </c>
      <c r="AN6" s="469" t="s">
        <v>18213</v>
      </c>
      <c r="AO6" s="469" t="s">
        <v>18214</v>
      </c>
      <c r="AP6" s="1615" t="s">
        <v>18215</v>
      </c>
      <c r="AQ6" s="469" t="s">
        <v>18216</v>
      </c>
      <c r="AR6" s="1571" t="s">
        <v>18217</v>
      </c>
      <c r="AS6" s="1615" t="s">
        <v>18218</v>
      </c>
      <c r="AT6" s="469" t="s">
        <v>18219</v>
      </c>
      <c r="AU6" s="469" t="s">
        <v>18213</v>
      </c>
      <c r="AV6" s="269" t="s">
        <v>18220</v>
      </c>
      <c r="AW6" s="269" t="s">
        <v>18221</v>
      </c>
      <c r="AX6" s="2500"/>
      <c r="AY6" s="269" t="s">
        <v>18222</v>
      </c>
      <c r="AZ6" s="469" t="s">
        <v>18223</v>
      </c>
      <c r="BA6" s="469" t="s">
        <v>18194</v>
      </c>
      <c r="BB6" s="2500"/>
      <c r="BC6" s="1617" t="s">
        <v>18224</v>
      </c>
      <c r="BD6" s="1617" t="s">
        <v>18225</v>
      </c>
      <c r="BE6" s="469" t="s">
        <v>18226</v>
      </c>
      <c r="BF6" s="1571" t="s">
        <v>18227</v>
      </c>
      <c r="BG6" s="469" t="s">
        <v>18228</v>
      </c>
      <c r="BH6" s="269" t="s">
        <v>18229</v>
      </c>
      <c r="BI6" s="269" t="s">
        <v>18230</v>
      </c>
      <c r="BJ6" s="469" t="s">
        <v>18196</v>
      </c>
      <c r="BK6" s="1617" t="s">
        <v>18231</v>
      </c>
      <c r="BL6" s="1570"/>
      <c r="BM6" s="1614" t="s">
        <v>18232</v>
      </c>
      <c r="BN6" s="1571" t="s">
        <v>18233</v>
      </c>
      <c r="BO6" s="2500"/>
      <c r="BP6" s="1587" t="s">
        <v>18234</v>
      </c>
      <c r="BQ6" s="469" t="s">
        <v>18200</v>
      </c>
      <c r="BR6" s="469" t="s">
        <v>18199</v>
      </c>
      <c r="BS6" s="1615" t="s">
        <v>18235</v>
      </c>
      <c r="BT6" s="2500"/>
      <c r="BU6" s="269" t="s">
        <v>18236</v>
      </c>
      <c r="BV6" s="469" t="s">
        <v>18237</v>
      </c>
      <c r="BW6" s="269" t="s">
        <v>18238</v>
      </c>
      <c r="BX6" s="469" t="s">
        <v>18200</v>
      </c>
      <c r="BY6" s="269" t="s">
        <v>18239</v>
      </c>
      <c r="BZ6" s="469" t="s">
        <v>18240</v>
      </c>
      <c r="CA6" s="2500"/>
      <c r="CB6" s="1571" t="s">
        <v>18241</v>
      </c>
      <c r="CC6" s="1618" t="s">
        <v>18242</v>
      </c>
      <c r="CD6" s="269" t="s">
        <v>18243</v>
      </c>
      <c r="CE6" s="469" t="s">
        <v>18200</v>
      </c>
      <c r="CF6" s="1614" t="s">
        <v>18244</v>
      </c>
      <c r="CG6" s="1616" t="s">
        <v>18245</v>
      </c>
      <c r="CH6" s="2500"/>
      <c r="CI6" s="269" t="s">
        <v>18246</v>
      </c>
      <c r="CJ6" s="1619" t="s">
        <v>18188</v>
      </c>
      <c r="CK6" s="269" t="s">
        <v>18247</v>
      </c>
      <c r="CL6" s="469" t="s">
        <v>18248</v>
      </c>
      <c r="CM6" s="269" t="s">
        <v>18249</v>
      </c>
      <c r="CN6" s="469" t="s">
        <v>18189</v>
      </c>
      <c r="CO6" s="469" t="s">
        <v>18250</v>
      </c>
      <c r="CP6" s="1571" t="s">
        <v>18251</v>
      </c>
      <c r="CQ6" s="1615" t="s">
        <v>18252</v>
      </c>
      <c r="CR6" s="1570"/>
      <c r="CS6" s="469" t="s">
        <v>18192</v>
      </c>
      <c r="CT6" s="469" t="s">
        <v>18248</v>
      </c>
      <c r="CU6" s="269" t="s">
        <v>18253</v>
      </c>
      <c r="CV6" s="2575"/>
      <c r="CW6" s="469" t="s">
        <v>18254</v>
      </c>
      <c r="CX6" s="269" t="s">
        <v>18255</v>
      </c>
      <c r="CY6" s="469" t="s">
        <v>18256</v>
      </c>
      <c r="CZ6" s="469" t="s">
        <v>18194</v>
      </c>
      <c r="DA6" s="469" t="s">
        <v>18213</v>
      </c>
      <c r="DB6" s="1572" t="s">
        <v>18257</v>
      </c>
      <c r="DC6" s="1572" t="s">
        <v>18258</v>
      </c>
      <c r="DD6" s="469" t="s">
        <v>18259</v>
      </c>
      <c r="DE6" s="269" t="s">
        <v>18260</v>
      </c>
      <c r="DF6" s="469" t="s">
        <v>18261</v>
      </c>
      <c r="DG6" s="2575"/>
      <c r="DH6" s="469" t="s">
        <v>18213</v>
      </c>
      <c r="DI6" s="469" t="s">
        <v>18214</v>
      </c>
      <c r="DJ6" s="469" t="s">
        <v>18262</v>
      </c>
      <c r="DK6" s="2500"/>
      <c r="DL6" s="269" t="s">
        <v>18263</v>
      </c>
      <c r="DM6" s="269" t="s">
        <v>18264</v>
      </c>
      <c r="DN6" s="269" t="s">
        <v>18265</v>
      </c>
      <c r="DO6" s="469" t="s">
        <v>18266</v>
      </c>
      <c r="DP6" s="469" t="s">
        <v>18267</v>
      </c>
      <c r="DQ6" s="469" t="s">
        <v>18268</v>
      </c>
      <c r="DR6" s="1584" t="s">
        <v>18269</v>
      </c>
      <c r="DS6" s="269" t="s">
        <v>16135</v>
      </c>
      <c r="DT6" s="469" t="s">
        <v>18270</v>
      </c>
      <c r="DU6" s="469" t="s">
        <v>18271</v>
      </c>
      <c r="DV6" s="469" t="s">
        <v>18168</v>
      </c>
      <c r="DW6" s="1570"/>
      <c r="DX6" s="1620" t="s">
        <v>18272</v>
      </c>
      <c r="DY6" s="1572" t="s">
        <v>18273</v>
      </c>
      <c r="DZ6" s="469" t="s">
        <v>18274</v>
      </c>
      <c r="EA6" s="269" t="s">
        <v>16117</v>
      </c>
      <c r="EB6" s="2500"/>
      <c r="EC6" s="469" t="s">
        <v>18275</v>
      </c>
      <c r="ED6" s="469" t="s">
        <v>18168</v>
      </c>
      <c r="EE6" s="1588" t="s">
        <v>18276</v>
      </c>
      <c r="EF6" s="1615" t="s">
        <v>18277</v>
      </c>
      <c r="EG6" s="1621" t="s">
        <v>18278</v>
      </c>
      <c r="EH6" s="269" t="s">
        <v>16135</v>
      </c>
      <c r="EI6" s="469" t="s">
        <v>18279</v>
      </c>
      <c r="EJ6" s="469" t="s">
        <v>18280</v>
      </c>
      <c r="EK6" s="469" t="s">
        <v>18168</v>
      </c>
      <c r="EL6" s="1579" t="s">
        <v>18281</v>
      </c>
      <c r="EM6" s="1588" t="s">
        <v>18282</v>
      </c>
      <c r="EN6" s="1580" t="s">
        <v>18283</v>
      </c>
      <c r="EO6" s="269" t="s">
        <v>16117</v>
      </c>
      <c r="EP6" s="466" t="s">
        <v>18284</v>
      </c>
      <c r="EQ6" s="1615" t="s">
        <v>18285</v>
      </c>
      <c r="ER6" s="469" t="s">
        <v>18168</v>
      </c>
      <c r="ES6" s="264" t="s">
        <v>18286</v>
      </c>
      <c r="ET6" s="1622" t="s">
        <v>18287</v>
      </c>
      <c r="EU6" s="1615" t="s">
        <v>18288</v>
      </c>
      <c r="EV6" s="269" t="s">
        <v>16135</v>
      </c>
      <c r="EW6" s="176" t="s">
        <v>15412</v>
      </c>
      <c r="EX6" s="494" t="s">
        <v>16189</v>
      </c>
      <c r="EY6" s="469" t="s">
        <v>18168</v>
      </c>
      <c r="EZ6" s="469" t="s">
        <v>18289</v>
      </c>
      <c r="FA6" s="1615" t="s">
        <v>18290</v>
      </c>
      <c r="FB6" s="350" t="s">
        <v>15416</v>
      </c>
      <c r="FC6" s="1570"/>
      <c r="FD6" s="1623" t="s">
        <v>16135</v>
      </c>
      <c r="FE6" s="1615" t="s">
        <v>18291</v>
      </c>
      <c r="FF6" s="469" t="s">
        <v>15416</v>
      </c>
      <c r="FG6" s="469" t="s">
        <v>18168</v>
      </c>
      <c r="FH6" s="469" t="s">
        <v>15412</v>
      </c>
      <c r="FI6" s="2500"/>
      <c r="FJ6" s="469" t="s">
        <v>18292</v>
      </c>
      <c r="FK6" s="1624" t="s">
        <v>16117</v>
      </c>
      <c r="FL6" s="1572" t="s">
        <v>18293</v>
      </c>
      <c r="FM6" s="1572" t="s">
        <v>18294</v>
      </c>
      <c r="FN6" s="469" t="s">
        <v>18168</v>
      </c>
      <c r="FO6" s="1625" t="s">
        <v>18295</v>
      </c>
      <c r="FP6" s="269" t="s">
        <v>18296</v>
      </c>
      <c r="FQ6" s="350" t="s">
        <v>18297</v>
      </c>
      <c r="FR6" s="1625" t="s">
        <v>18298</v>
      </c>
      <c r="FS6" s="1615" t="s">
        <v>18299</v>
      </c>
      <c r="FT6" s="1572" t="s">
        <v>18300</v>
      </c>
      <c r="FU6" s="469" t="s">
        <v>18168</v>
      </c>
      <c r="FV6" s="1625" t="s">
        <v>14579</v>
      </c>
      <c r="FW6" s="469" t="s">
        <v>18301</v>
      </c>
      <c r="FX6" s="2500"/>
      <c r="FY6" s="1623" t="s">
        <v>16135</v>
      </c>
      <c r="FZ6" s="269" t="s">
        <v>18302</v>
      </c>
      <c r="GA6" s="269" t="s">
        <v>18303</v>
      </c>
      <c r="GB6" s="469" t="s">
        <v>18168</v>
      </c>
      <c r="GC6" s="494" t="s">
        <v>18304</v>
      </c>
      <c r="GD6" s="494" t="s">
        <v>16311</v>
      </c>
      <c r="GE6" s="494" t="s">
        <v>15500</v>
      </c>
      <c r="GF6" s="1624" t="s">
        <v>16117</v>
      </c>
      <c r="GG6" s="1626" t="s">
        <v>14678</v>
      </c>
      <c r="GH6" s="1570"/>
      <c r="GI6" s="495" t="s">
        <v>18305</v>
      </c>
      <c r="GJ6" s="269" t="s">
        <v>18306</v>
      </c>
      <c r="GK6" s="495" t="s">
        <v>18305</v>
      </c>
      <c r="GL6" s="1627" t="s">
        <v>18301</v>
      </c>
      <c r="GM6" s="1628" t="s">
        <v>14697</v>
      </c>
      <c r="GN6" s="495" t="s">
        <v>18305</v>
      </c>
      <c r="GO6" s="2500"/>
      <c r="GP6" s="1616" t="s">
        <v>18307</v>
      </c>
      <c r="GQ6" s="1616" t="s">
        <v>18308</v>
      </c>
      <c r="GR6" s="1629" t="s">
        <v>14579</v>
      </c>
      <c r="GS6" s="245" t="s">
        <v>18309</v>
      </c>
      <c r="GT6" s="1629" t="s">
        <v>14700</v>
      </c>
      <c r="GU6" s="245" t="s">
        <v>18309</v>
      </c>
      <c r="GV6" s="1628" t="s">
        <v>14678</v>
      </c>
      <c r="GW6" s="1630" t="s">
        <v>18310</v>
      </c>
      <c r="GX6" s="1627" t="s">
        <v>18311</v>
      </c>
      <c r="GY6" s="245" t="s">
        <v>18309</v>
      </c>
      <c r="GZ6" s="1627" t="s">
        <v>18301</v>
      </c>
      <c r="HA6" s="1631" t="s">
        <v>18312</v>
      </c>
      <c r="HB6" s="1630" t="s">
        <v>18313</v>
      </c>
      <c r="HC6" s="1628" t="s">
        <v>14678</v>
      </c>
      <c r="HD6" s="1629" t="s">
        <v>14579</v>
      </c>
      <c r="HE6" s="1630" t="s">
        <v>18313</v>
      </c>
      <c r="HF6" s="1630" t="s">
        <v>18310</v>
      </c>
      <c r="HG6" s="1629" t="s">
        <v>14584</v>
      </c>
      <c r="HH6" s="1622" t="s">
        <v>18309</v>
      </c>
      <c r="HI6" s="1628" t="s">
        <v>14697</v>
      </c>
      <c r="HJ6" s="1632" t="s">
        <v>18314</v>
      </c>
      <c r="HK6" s="1628" t="s">
        <v>14678</v>
      </c>
      <c r="HL6" s="1633" t="s">
        <v>14584</v>
      </c>
      <c r="HM6" s="1633" t="s">
        <v>14670</v>
      </c>
      <c r="HN6" s="1570"/>
      <c r="HO6" s="1615" t="s">
        <v>18315</v>
      </c>
      <c r="HP6" s="469" t="s">
        <v>14700</v>
      </c>
      <c r="HQ6" s="469" t="s">
        <v>15579</v>
      </c>
      <c r="HR6" s="1615" t="s">
        <v>18316</v>
      </c>
      <c r="HS6" s="469" t="s">
        <v>14579</v>
      </c>
      <c r="HT6" s="469" t="s">
        <v>18168</v>
      </c>
      <c r="HU6" s="469" t="s">
        <v>14636</v>
      </c>
      <c r="HV6" s="2500"/>
      <c r="HW6" s="1615" t="s">
        <v>18317</v>
      </c>
      <c r="HX6" s="469" t="s">
        <v>14697</v>
      </c>
      <c r="HY6" s="1634" t="s">
        <v>18318</v>
      </c>
      <c r="HZ6" s="493" t="s">
        <v>14678</v>
      </c>
      <c r="IA6" s="469" t="s">
        <v>18168</v>
      </c>
      <c r="IB6" s="1635" t="s">
        <v>18319</v>
      </c>
      <c r="IC6" s="469" t="s">
        <v>18320</v>
      </c>
      <c r="ID6" s="1636" t="s">
        <v>14697</v>
      </c>
      <c r="IE6" s="469" t="s">
        <v>18321</v>
      </c>
      <c r="IF6" s="1637" t="s">
        <v>14678</v>
      </c>
      <c r="IG6" s="469" t="s">
        <v>18168</v>
      </c>
      <c r="IH6" s="1615" t="s">
        <v>18322</v>
      </c>
      <c r="II6" s="469" t="s">
        <v>14579</v>
      </c>
      <c r="IJ6" s="1638" t="s">
        <v>18323</v>
      </c>
      <c r="IK6" s="1588" t="s">
        <v>18323</v>
      </c>
      <c r="IL6" s="1638" t="s">
        <v>16319</v>
      </c>
      <c r="IM6" s="469" t="s">
        <v>14636</v>
      </c>
      <c r="IN6" s="1616" t="s">
        <v>18324</v>
      </c>
      <c r="IO6" s="469" t="s">
        <v>18168</v>
      </c>
      <c r="IP6" s="1579" t="s">
        <v>14579</v>
      </c>
      <c r="IQ6" s="469" t="s">
        <v>18325</v>
      </c>
      <c r="IR6" s="469" t="s">
        <v>14700</v>
      </c>
      <c r="IS6" s="1585" t="s">
        <v>18323</v>
      </c>
      <c r="IT6" s="640"/>
      <c r="IU6" s="1018" t="s">
        <v>18326</v>
      </c>
      <c r="IV6" s="269" t="s">
        <v>18327</v>
      </c>
      <c r="IW6" s="1301" t="s">
        <v>18168</v>
      </c>
      <c r="IX6" s="495" t="s">
        <v>14636</v>
      </c>
      <c r="IY6" s="469" t="s">
        <v>18328</v>
      </c>
      <c r="IZ6" s="1588" t="s">
        <v>14670</v>
      </c>
      <c r="JA6" s="1587" t="s">
        <v>16114</v>
      </c>
      <c r="JB6" s="1586" t="s">
        <v>16111</v>
      </c>
      <c r="JC6" s="663" t="s">
        <v>16109</v>
      </c>
      <c r="JD6" s="1588" t="s">
        <v>18168</v>
      </c>
      <c r="JE6" s="469" t="s">
        <v>14579</v>
      </c>
      <c r="JF6" s="469" t="s">
        <v>14584</v>
      </c>
      <c r="JG6" s="495" t="s">
        <v>18329</v>
      </c>
      <c r="JH6" s="1586" t="s">
        <v>16111</v>
      </c>
      <c r="JI6" s="2496"/>
      <c r="JJ6" s="469" t="s">
        <v>18330</v>
      </c>
      <c r="JK6" s="495" t="s">
        <v>18331</v>
      </c>
      <c r="JL6" s="1639" t="s">
        <v>18332</v>
      </c>
      <c r="JM6" s="1587" t="s">
        <v>18333</v>
      </c>
      <c r="JN6" s="1587" t="s">
        <v>18334</v>
      </c>
      <c r="JO6" s="1586" t="s">
        <v>16111</v>
      </c>
      <c r="JP6" s="1640" t="s">
        <v>14678</v>
      </c>
      <c r="JQ6" s="1641" t="s">
        <v>18335</v>
      </c>
      <c r="JR6" s="495" t="s">
        <v>18336</v>
      </c>
      <c r="JS6" s="495" t="s">
        <v>18337</v>
      </c>
      <c r="JT6" s="495" t="s">
        <v>18338</v>
      </c>
      <c r="JU6" s="2496"/>
      <c r="JV6" s="1586" t="s">
        <v>16111</v>
      </c>
      <c r="JW6" s="495" t="s">
        <v>18339</v>
      </c>
      <c r="JX6" s="495" t="s">
        <v>18340</v>
      </c>
      <c r="JY6" s="1570"/>
      <c r="JZ6" s="1642" t="s">
        <v>14670</v>
      </c>
      <c r="KA6" s="495" t="s">
        <v>18341</v>
      </c>
      <c r="KB6" s="1642" t="s">
        <v>14670</v>
      </c>
      <c r="KC6" s="1641" t="s">
        <v>18342</v>
      </c>
      <c r="KD6" s="269" t="s">
        <v>16117</v>
      </c>
      <c r="KE6" s="1638" t="s">
        <v>14586</v>
      </c>
      <c r="KF6" s="730" t="s">
        <v>14678</v>
      </c>
      <c r="KG6" s="1638" t="s">
        <v>14636</v>
      </c>
      <c r="KH6" s="269" t="s">
        <v>16135</v>
      </c>
      <c r="KI6" s="469"/>
      <c r="KJ6" s="1636" t="s">
        <v>14697</v>
      </c>
      <c r="KK6" s="269" t="s">
        <v>16117</v>
      </c>
      <c r="KL6" s="1643" t="s">
        <v>18343</v>
      </c>
      <c r="KM6" s="1616" t="s">
        <v>18344</v>
      </c>
      <c r="KN6" s="2501"/>
      <c r="KO6" s="1638" t="s">
        <v>14579</v>
      </c>
      <c r="KP6" s="1638" t="s">
        <v>14586</v>
      </c>
      <c r="KQ6" s="1636" t="s">
        <v>14697</v>
      </c>
      <c r="KR6" s="269" t="s">
        <v>16135</v>
      </c>
      <c r="KS6" s="469"/>
      <c r="KT6" s="1638" t="s">
        <v>14579</v>
      </c>
      <c r="KU6" s="1644" t="s">
        <v>18345</v>
      </c>
      <c r="KV6" s="1638" t="s">
        <v>14586</v>
      </c>
      <c r="KW6" s="1645" t="s">
        <v>14579</v>
      </c>
      <c r="KX6" s="269" t="s">
        <v>18346</v>
      </c>
      <c r="KY6" s="269" t="s">
        <v>16117</v>
      </c>
      <c r="KZ6" s="1615" t="s">
        <v>18347</v>
      </c>
      <c r="LA6" s="1646" t="s">
        <v>14678</v>
      </c>
      <c r="LB6" s="493" t="s">
        <v>14584</v>
      </c>
      <c r="LC6" s="1341" t="s">
        <v>14636</v>
      </c>
      <c r="LD6" s="1647" t="s">
        <v>14579</v>
      </c>
      <c r="LE6" s="1570"/>
      <c r="LF6" s="1648" t="s">
        <v>15830</v>
      </c>
      <c r="LG6" s="1617" t="s">
        <v>16117</v>
      </c>
      <c r="LH6" s="1615" t="s">
        <v>18348</v>
      </c>
      <c r="LI6" s="1641" t="s">
        <v>14579</v>
      </c>
      <c r="LJ6" s="469" t="s">
        <v>15804</v>
      </c>
      <c r="LK6" s="469" t="s">
        <v>14584</v>
      </c>
      <c r="LL6" s="1649" t="s">
        <v>14678</v>
      </c>
      <c r="LM6" s="1650" t="s">
        <v>14697</v>
      </c>
      <c r="LN6" s="1617" t="s">
        <v>16135</v>
      </c>
      <c r="LO6" s="1617" t="s">
        <v>16117</v>
      </c>
      <c r="LP6" s="469"/>
      <c r="LQ6" s="1588" t="s">
        <v>14670</v>
      </c>
      <c r="LR6" s="469" t="s">
        <v>14636</v>
      </c>
      <c r="LS6" s="469" t="s">
        <v>15884</v>
      </c>
      <c r="LT6" s="2500"/>
      <c r="LU6" s="1617" t="s">
        <v>16135</v>
      </c>
      <c r="LV6" s="1600" t="s">
        <v>14678</v>
      </c>
      <c r="LW6" s="1600" t="s">
        <v>14636</v>
      </c>
      <c r="LX6" s="1615" t="s">
        <v>18349</v>
      </c>
      <c r="LY6" s="1595" t="s">
        <v>18350</v>
      </c>
      <c r="LZ6" s="1651" t="s">
        <v>14636</v>
      </c>
      <c r="MA6" s="1648" t="s">
        <v>14584</v>
      </c>
      <c r="MB6" s="269" t="s">
        <v>16117</v>
      </c>
      <c r="MC6" s="469" t="s">
        <v>14636</v>
      </c>
      <c r="MD6" s="1595" t="s">
        <v>14636</v>
      </c>
      <c r="ME6" s="1601" t="s">
        <v>16110</v>
      </c>
      <c r="MF6" s="469" t="s">
        <v>14636</v>
      </c>
      <c r="MG6" s="269" t="s">
        <v>18351</v>
      </c>
      <c r="MH6" s="1588" t="s">
        <v>14636</v>
      </c>
      <c r="MI6" s="1652" t="s">
        <v>18352</v>
      </c>
      <c r="MJ6" s="1570"/>
      <c r="MK6" s="469" t="s">
        <v>14579</v>
      </c>
      <c r="ML6" s="1648" t="s">
        <v>15937</v>
      </c>
      <c r="MM6" s="1588" t="s">
        <v>18353</v>
      </c>
      <c r="MN6" s="1653" t="s">
        <v>14670</v>
      </c>
      <c r="MO6" s="1600" t="s">
        <v>14584</v>
      </c>
      <c r="MP6" s="991" t="s">
        <v>18353</v>
      </c>
      <c r="MQ6" s="1641" t="s">
        <v>15937</v>
      </c>
      <c r="MR6" s="469" t="s">
        <v>14678</v>
      </c>
      <c r="MS6" s="1591" t="s">
        <v>15937</v>
      </c>
      <c r="MT6" s="1588" t="s">
        <v>14584</v>
      </c>
      <c r="MU6" s="469" t="s">
        <v>14670</v>
      </c>
      <c r="MV6" s="469"/>
      <c r="MW6" s="1648" t="s">
        <v>14700</v>
      </c>
      <c r="MX6" s="469" t="s">
        <v>18354</v>
      </c>
      <c r="MY6" s="2575"/>
      <c r="MZ6" s="469" t="s">
        <v>14636</v>
      </c>
      <c r="NA6" s="1588" t="s">
        <v>14670</v>
      </c>
      <c r="NB6" s="1588" t="s">
        <v>14636</v>
      </c>
      <c r="NC6" s="269" t="s">
        <v>18355</v>
      </c>
      <c r="ND6" s="269" t="s">
        <v>18356</v>
      </c>
      <c r="NE6" s="1654" t="s">
        <v>18357</v>
      </c>
      <c r="NF6" s="469" t="s">
        <v>14636</v>
      </c>
      <c r="NG6" s="1615" t="s">
        <v>18358</v>
      </c>
      <c r="NH6" s="2500"/>
      <c r="NI6" s="2500"/>
      <c r="NJ6" s="469" t="s">
        <v>14670</v>
      </c>
      <c r="NK6" s="1623" t="s">
        <v>18359</v>
      </c>
      <c r="NL6" s="1650" t="s">
        <v>14697</v>
      </c>
      <c r="NM6" s="1655" t="s">
        <v>14636</v>
      </c>
      <c r="NN6" s="1656" t="s">
        <v>18360</v>
      </c>
      <c r="NO6" s="1601" t="s">
        <v>16110</v>
      </c>
      <c r="NP6" s="1657"/>
      <c r="NQ6" s="1658" t="s">
        <v>15984</v>
      </c>
      <c r="NR6" s="1658" t="s">
        <v>14670</v>
      </c>
      <c r="NS6" s="1658" t="s">
        <v>14697</v>
      </c>
      <c r="NT6" s="269" t="s">
        <v>16117</v>
      </c>
      <c r="NU6" s="1658" t="s">
        <v>14584</v>
      </c>
      <c r="NV6" s="268" t="s">
        <v>14678</v>
      </c>
      <c r="NW6" s="269" t="s">
        <v>18361</v>
      </c>
      <c r="NX6" s="1658" t="s">
        <v>14670</v>
      </c>
      <c r="NY6" s="1658" t="s">
        <v>14586</v>
      </c>
      <c r="NZ6" s="1658" t="s">
        <v>14697</v>
      </c>
      <c r="OA6" s="269" t="s">
        <v>16135</v>
      </c>
      <c r="OB6" s="1658" t="s">
        <v>14678</v>
      </c>
      <c r="OC6" s="1658" t="s">
        <v>14584</v>
      </c>
      <c r="OD6" s="1659" t="s">
        <v>14584</v>
      </c>
      <c r="OE6" s="1604" t="s">
        <v>16109</v>
      </c>
      <c r="OF6" s="736" t="s">
        <v>14636</v>
      </c>
      <c r="OG6" s="1660" t="s">
        <v>14700</v>
      </c>
      <c r="OH6" s="269" t="s">
        <v>16117</v>
      </c>
      <c r="OI6" s="2496"/>
      <c r="OJ6" s="1661" t="s">
        <v>14636</v>
      </c>
      <c r="OK6" s="268" t="s">
        <v>14670</v>
      </c>
      <c r="OL6" s="736" t="s">
        <v>14636</v>
      </c>
      <c r="OM6" s="1642" t="s">
        <v>14670</v>
      </c>
      <c r="ON6" s="1662" t="s">
        <v>14697</v>
      </c>
      <c r="OO6" s="269" t="s">
        <v>16135</v>
      </c>
      <c r="OP6" s="1662" t="s">
        <v>14584</v>
      </c>
      <c r="OQ6" s="736" t="s">
        <v>14678</v>
      </c>
      <c r="OR6" s="1661" t="s">
        <v>14636</v>
      </c>
      <c r="OS6" s="1615" t="s">
        <v>18362</v>
      </c>
      <c r="OT6" s="736" t="s">
        <v>18363</v>
      </c>
      <c r="OU6" s="736" t="s">
        <v>14697</v>
      </c>
      <c r="OV6" s="1570"/>
      <c r="OW6" s="269" t="s">
        <v>16117</v>
      </c>
      <c r="OX6" s="2496"/>
      <c r="OY6" s="736" t="s">
        <v>14584</v>
      </c>
      <c r="OZ6" s="736" t="s">
        <v>14678</v>
      </c>
      <c r="PA6" s="2496"/>
      <c r="PB6" s="1615" t="s">
        <v>18364</v>
      </c>
      <c r="PC6" s="1662" t="s">
        <v>14700</v>
      </c>
      <c r="PD6" s="269" t="s">
        <v>16135</v>
      </c>
      <c r="PE6" s="736" t="s">
        <v>14584</v>
      </c>
      <c r="PF6" s="1661" t="s">
        <v>14636</v>
      </c>
      <c r="PG6" s="736" t="s">
        <v>18363</v>
      </c>
      <c r="PH6" s="1615" t="s">
        <v>18365</v>
      </c>
      <c r="PI6" s="1663" t="s">
        <v>18366</v>
      </c>
      <c r="PJ6" s="1608"/>
      <c r="PK6" s="269" t="s">
        <v>18367</v>
      </c>
      <c r="PL6" s="1608"/>
      <c r="PM6" s="1608"/>
      <c r="PN6" s="1608"/>
      <c r="PO6" s="1608"/>
      <c r="PP6" s="1608"/>
      <c r="PQ6" s="1608"/>
      <c r="PR6" s="269" t="s">
        <v>18367</v>
      </c>
      <c r="PS6" s="1660" t="s">
        <v>14636</v>
      </c>
      <c r="PT6" s="1615" t="s">
        <v>18368</v>
      </c>
      <c r="PU6" s="269" t="s">
        <v>18369</v>
      </c>
      <c r="PV6" s="1658" t="s">
        <v>15002</v>
      </c>
      <c r="PW6" s="736" t="s">
        <v>14586</v>
      </c>
      <c r="PX6" s="736" t="s">
        <v>14700</v>
      </c>
      <c r="PY6" s="1570"/>
      <c r="PZ6" s="268"/>
      <c r="QA6" s="268"/>
      <c r="QB6" s="268"/>
      <c r="QC6" s="268"/>
      <c r="QD6" s="1623" t="s">
        <v>18370</v>
      </c>
      <c r="QE6" s="268"/>
      <c r="QF6" s="268"/>
      <c r="QG6" s="268"/>
      <c r="QH6" s="1623" t="s">
        <v>18371</v>
      </c>
      <c r="QI6" s="1623" t="s">
        <v>18372</v>
      </c>
      <c r="QJ6" s="268"/>
      <c r="QK6" s="268"/>
      <c r="QL6" s="268"/>
      <c r="QM6" s="268"/>
      <c r="QN6" s="268"/>
      <c r="QO6" s="1623" t="s">
        <v>18373</v>
      </c>
      <c r="QP6" s="268"/>
      <c r="QQ6" s="268"/>
      <c r="QR6" s="268"/>
      <c r="QS6" s="268"/>
      <c r="QT6" s="268"/>
      <c r="QU6" s="268"/>
      <c r="QV6" s="1623" t="s">
        <v>18374</v>
      </c>
      <c r="QW6" s="1623" t="s">
        <v>18375</v>
      </c>
      <c r="QX6" s="268"/>
      <c r="QY6" s="268"/>
      <c r="QZ6" s="268"/>
      <c r="RA6" s="268"/>
      <c r="RB6" s="268"/>
      <c r="RC6" s="1623" t="s">
        <v>18376</v>
      </c>
      <c r="RD6" s="1623" t="s">
        <v>18377</v>
      </c>
    </row>
    <row r="7" spans="1:472" ht="40.5" customHeight="1">
      <c r="A7" s="2500"/>
      <c r="B7" s="1569" t="s">
        <v>16186</v>
      </c>
      <c r="C7" s="1664"/>
      <c r="D7" s="269" t="s">
        <v>18378</v>
      </c>
      <c r="E7" s="469" t="s">
        <v>18379</v>
      </c>
      <c r="F7" s="1614" t="s">
        <v>18380</v>
      </c>
      <c r="G7" s="469" t="s">
        <v>18381</v>
      </c>
      <c r="H7" s="469" t="s">
        <v>18382</v>
      </c>
      <c r="I7" s="469" t="s">
        <v>18383</v>
      </c>
      <c r="J7" s="469" t="s">
        <v>18384</v>
      </c>
      <c r="K7" s="469" t="s">
        <v>18385</v>
      </c>
      <c r="L7" s="469" t="s">
        <v>18386</v>
      </c>
      <c r="M7" s="269" t="s">
        <v>18387</v>
      </c>
      <c r="N7" s="469" t="s">
        <v>18388</v>
      </c>
      <c r="O7" s="469" t="s">
        <v>18389</v>
      </c>
      <c r="P7" s="469" t="s">
        <v>18390</v>
      </c>
      <c r="Q7" s="469" t="s">
        <v>18391</v>
      </c>
      <c r="R7" s="2500"/>
      <c r="S7" s="1614" t="s">
        <v>18379</v>
      </c>
      <c r="T7" s="469" t="s">
        <v>18392</v>
      </c>
      <c r="U7" s="469" t="s">
        <v>18393</v>
      </c>
      <c r="V7" s="469" t="s">
        <v>18389</v>
      </c>
      <c r="W7" s="469" t="s">
        <v>18394</v>
      </c>
      <c r="X7" s="469" t="s">
        <v>18395</v>
      </c>
      <c r="Y7" s="1614" t="s">
        <v>18396</v>
      </c>
      <c r="Z7" s="469" t="s">
        <v>18397</v>
      </c>
      <c r="AA7" s="1615" t="s">
        <v>18398</v>
      </c>
      <c r="AB7" s="469" t="s">
        <v>14599</v>
      </c>
      <c r="AC7" s="269" t="s">
        <v>18399</v>
      </c>
      <c r="AD7" s="469" t="s">
        <v>14856</v>
      </c>
      <c r="AE7" s="469" t="s">
        <v>14856</v>
      </c>
      <c r="AF7" s="469" t="s">
        <v>14856</v>
      </c>
      <c r="AG7" s="469" t="s">
        <v>14856</v>
      </c>
      <c r="AH7" s="469" t="s">
        <v>14856</v>
      </c>
      <c r="AI7" s="1664"/>
      <c r="AJ7" s="469" t="s">
        <v>14856</v>
      </c>
      <c r="AK7" s="469" t="s">
        <v>14856</v>
      </c>
      <c r="AL7" s="469" t="s">
        <v>14856</v>
      </c>
      <c r="AM7" s="469" t="s">
        <v>18400</v>
      </c>
      <c r="AN7" s="469" t="s">
        <v>18401</v>
      </c>
      <c r="AO7" s="469" t="s">
        <v>18402</v>
      </c>
      <c r="AP7" s="469" t="s">
        <v>18403</v>
      </c>
      <c r="AQ7" s="1665" t="s">
        <v>18404</v>
      </c>
      <c r="AR7" s="469" t="s">
        <v>18405</v>
      </c>
      <c r="AS7" s="269" t="s">
        <v>18406</v>
      </c>
      <c r="AT7" s="469" t="s">
        <v>18407</v>
      </c>
      <c r="AU7" s="469" t="s">
        <v>18408</v>
      </c>
      <c r="AV7" s="269" t="s">
        <v>18409</v>
      </c>
      <c r="AW7" s="469" t="s">
        <v>18410</v>
      </c>
      <c r="AX7" s="2500"/>
      <c r="AY7" s="1617" t="s">
        <v>18411</v>
      </c>
      <c r="AZ7" s="469" t="s">
        <v>18386</v>
      </c>
      <c r="BA7" s="1614" t="s">
        <v>18412</v>
      </c>
      <c r="BB7" s="2500"/>
      <c r="BC7" s="1615" t="s">
        <v>18413</v>
      </c>
      <c r="BD7" s="469" t="s">
        <v>18414</v>
      </c>
      <c r="BE7" s="469" t="s">
        <v>18381</v>
      </c>
      <c r="BF7" s="1615" t="s">
        <v>18415</v>
      </c>
      <c r="BG7" s="469" t="s">
        <v>18384</v>
      </c>
      <c r="BH7" s="469" t="s">
        <v>18416</v>
      </c>
      <c r="BI7" s="1019" t="s">
        <v>18385</v>
      </c>
      <c r="BJ7" s="1019" t="s">
        <v>18386</v>
      </c>
      <c r="BK7" s="469" t="s">
        <v>18388</v>
      </c>
      <c r="BL7" s="1664"/>
      <c r="BM7" s="1614" t="s">
        <v>18417</v>
      </c>
      <c r="BN7" s="1614" t="s">
        <v>18418</v>
      </c>
      <c r="BO7" s="2500"/>
      <c r="BP7" s="469" t="s">
        <v>18419</v>
      </c>
      <c r="BQ7" s="469" t="s">
        <v>18386</v>
      </c>
      <c r="BR7" s="469" t="s">
        <v>18385</v>
      </c>
      <c r="BS7" s="1617" t="s">
        <v>18420</v>
      </c>
      <c r="BT7" s="2500"/>
      <c r="BU7" s="1614" t="s">
        <v>18421</v>
      </c>
      <c r="BV7" s="1614" t="s">
        <v>18422</v>
      </c>
      <c r="BW7" s="469" t="s">
        <v>18423</v>
      </c>
      <c r="BX7" s="269" t="s">
        <v>18424</v>
      </c>
      <c r="BY7" s="469" t="s">
        <v>18425</v>
      </c>
      <c r="BZ7" s="269" t="s">
        <v>18426</v>
      </c>
      <c r="CA7" s="2500"/>
      <c r="CB7" s="469" t="s">
        <v>18427</v>
      </c>
      <c r="CC7" s="469" t="s">
        <v>18428</v>
      </c>
      <c r="CD7" s="1615" t="s">
        <v>18429</v>
      </c>
      <c r="CE7" s="469" t="s">
        <v>18430</v>
      </c>
      <c r="CF7" s="268" t="s">
        <v>18431</v>
      </c>
      <c r="CG7" s="269" t="s">
        <v>18432</v>
      </c>
      <c r="CH7" s="2500"/>
      <c r="CI7" s="469" t="s">
        <v>18433</v>
      </c>
      <c r="CJ7" s="1618" t="s">
        <v>18380</v>
      </c>
      <c r="CK7" s="469" t="s">
        <v>18434</v>
      </c>
      <c r="CL7" s="469" t="s">
        <v>18435</v>
      </c>
      <c r="CM7" s="1666" t="s">
        <v>18436</v>
      </c>
      <c r="CN7" s="469" t="s">
        <v>18379</v>
      </c>
      <c r="CO7" s="469" t="s">
        <v>18381</v>
      </c>
      <c r="CP7" s="469" t="s">
        <v>18382</v>
      </c>
      <c r="CQ7" s="469" t="s">
        <v>18437</v>
      </c>
      <c r="CR7" s="1664"/>
      <c r="CS7" s="469" t="s">
        <v>18384</v>
      </c>
      <c r="CT7" s="269" t="s">
        <v>18438</v>
      </c>
      <c r="CU7" s="1580" t="s">
        <v>18379</v>
      </c>
      <c r="CV7" s="2575"/>
      <c r="CW7" s="269" t="s">
        <v>18439</v>
      </c>
      <c r="CX7" s="269" t="s">
        <v>18440</v>
      </c>
      <c r="CY7" s="1587" t="s">
        <v>18441</v>
      </c>
      <c r="CZ7" s="1587" t="s">
        <v>18442</v>
      </c>
      <c r="DA7" s="1617" t="s">
        <v>18443</v>
      </c>
      <c r="DB7" s="1667" t="s">
        <v>18444</v>
      </c>
      <c r="DC7" s="269" t="s">
        <v>18445</v>
      </c>
      <c r="DD7" s="269" t="s">
        <v>18446</v>
      </c>
      <c r="DE7" s="1617" t="s">
        <v>18447</v>
      </c>
      <c r="DF7" s="1587" t="s">
        <v>18448</v>
      </c>
      <c r="DG7" s="2575"/>
      <c r="DH7" s="469" t="s">
        <v>18401</v>
      </c>
      <c r="DI7" s="469" t="s">
        <v>18402</v>
      </c>
      <c r="DJ7" s="269" t="s">
        <v>18449</v>
      </c>
      <c r="DK7" s="2500"/>
      <c r="DL7" s="269" t="s">
        <v>18450</v>
      </c>
      <c r="DM7" s="269" t="s">
        <v>18451</v>
      </c>
      <c r="DN7" s="1578" t="s">
        <v>18452</v>
      </c>
      <c r="DO7" s="1617" t="s">
        <v>18453</v>
      </c>
      <c r="DP7" s="269" t="s">
        <v>18454</v>
      </c>
      <c r="DQ7" s="269" t="s">
        <v>18455</v>
      </c>
      <c r="DR7" s="1617" t="s">
        <v>18456</v>
      </c>
      <c r="DS7" s="269" t="s">
        <v>18457</v>
      </c>
      <c r="DT7" s="269" t="s">
        <v>18458</v>
      </c>
      <c r="DU7" s="269" t="s">
        <v>18459</v>
      </c>
      <c r="DV7" s="269" t="s">
        <v>18460</v>
      </c>
      <c r="DW7" s="1664"/>
      <c r="DX7" s="269" t="s">
        <v>18461</v>
      </c>
      <c r="DY7" s="1668" t="s">
        <v>18462</v>
      </c>
      <c r="DZ7" s="1587" t="s">
        <v>18463</v>
      </c>
      <c r="EA7" s="1587" t="s">
        <v>18464</v>
      </c>
      <c r="EB7" s="2500"/>
      <c r="EC7" s="269" t="s">
        <v>18465</v>
      </c>
      <c r="ED7" s="269" t="s">
        <v>18466</v>
      </c>
      <c r="EE7" s="1617" t="s">
        <v>18467</v>
      </c>
      <c r="EF7" s="1615" t="s">
        <v>18468</v>
      </c>
      <c r="EG7" s="1615" t="s">
        <v>18469</v>
      </c>
      <c r="EH7" s="1669" t="s">
        <v>18470</v>
      </c>
      <c r="EI7" s="469" t="s">
        <v>18471</v>
      </c>
      <c r="EJ7" s="495" t="s">
        <v>18472</v>
      </c>
      <c r="EK7" s="857" t="s">
        <v>18473</v>
      </c>
      <c r="EL7" s="1579" t="s">
        <v>18474</v>
      </c>
      <c r="EM7" s="1617" t="s">
        <v>18475</v>
      </c>
      <c r="EN7" s="1580" t="s">
        <v>18476</v>
      </c>
      <c r="EO7" s="1587" t="s">
        <v>18477</v>
      </c>
      <c r="EP7" s="1670" t="s">
        <v>18478</v>
      </c>
      <c r="EQ7" s="269" t="s">
        <v>18479</v>
      </c>
      <c r="ER7" s="469" t="s">
        <v>18480</v>
      </c>
      <c r="ES7" s="469" t="s">
        <v>18481</v>
      </c>
      <c r="ET7" s="1622" t="s">
        <v>18287</v>
      </c>
      <c r="EU7" s="269" t="s">
        <v>18482</v>
      </c>
      <c r="EV7" s="269" t="s">
        <v>18483</v>
      </c>
      <c r="EW7" s="493" t="s">
        <v>18284</v>
      </c>
      <c r="EX7" s="269" t="s">
        <v>18484</v>
      </c>
      <c r="EY7" s="176" t="s">
        <v>15416</v>
      </c>
      <c r="EZ7" s="176" t="s">
        <v>15420</v>
      </c>
      <c r="FA7" s="1615" t="s">
        <v>18485</v>
      </c>
      <c r="FB7" s="1615" t="s">
        <v>18486</v>
      </c>
      <c r="FC7" s="1664"/>
      <c r="FD7" s="1617" t="s">
        <v>18487</v>
      </c>
      <c r="FE7" s="469" t="s">
        <v>15412</v>
      </c>
      <c r="FF7" s="469" t="s">
        <v>15420</v>
      </c>
      <c r="FG7" s="1671" t="s">
        <v>18488</v>
      </c>
      <c r="FH7" s="469" t="s">
        <v>15416</v>
      </c>
      <c r="FI7" s="2500"/>
      <c r="FJ7" s="469" t="s">
        <v>18489</v>
      </c>
      <c r="FK7" s="469" t="s">
        <v>18490</v>
      </c>
      <c r="FL7" s="1617" t="s">
        <v>18491</v>
      </c>
      <c r="FM7" s="469" t="s">
        <v>18492</v>
      </c>
      <c r="FN7" s="1672" t="s">
        <v>18493</v>
      </c>
      <c r="FO7" s="1673" t="s">
        <v>18494</v>
      </c>
      <c r="FP7" s="1615" t="s">
        <v>18495</v>
      </c>
      <c r="FQ7" s="1615" t="s">
        <v>18496</v>
      </c>
      <c r="FR7" s="495" t="s">
        <v>18497</v>
      </c>
      <c r="FS7" s="1617" t="s">
        <v>18498</v>
      </c>
      <c r="FT7" s="495" t="s">
        <v>18499</v>
      </c>
      <c r="FU7" s="1615" t="s">
        <v>18500</v>
      </c>
      <c r="FV7" s="1673" t="s">
        <v>18501</v>
      </c>
      <c r="FW7" s="469" t="s">
        <v>18502</v>
      </c>
      <c r="FX7" s="2500"/>
      <c r="FY7" s="469" t="s">
        <v>16319</v>
      </c>
      <c r="FZ7" s="1674" t="s">
        <v>16277</v>
      </c>
      <c r="GA7" s="494" t="s">
        <v>16189</v>
      </c>
      <c r="GB7" s="494" t="s">
        <v>18503</v>
      </c>
      <c r="GC7" s="494" t="s">
        <v>18504</v>
      </c>
      <c r="GD7" s="1615" t="s">
        <v>18505</v>
      </c>
      <c r="GE7" s="1615" t="s">
        <v>18506</v>
      </c>
      <c r="GF7" s="494" t="s">
        <v>18507</v>
      </c>
      <c r="GG7" s="1635" t="s">
        <v>16277</v>
      </c>
      <c r="GH7" s="1664"/>
      <c r="GI7" s="1675" t="s">
        <v>18508</v>
      </c>
      <c r="GJ7" s="1617" t="s">
        <v>18509</v>
      </c>
      <c r="GK7" s="1629" t="s">
        <v>14597</v>
      </c>
      <c r="GL7" s="495" t="s">
        <v>18510</v>
      </c>
      <c r="GM7" s="1629" t="s">
        <v>14682</v>
      </c>
      <c r="GN7" s="1676" t="s">
        <v>18511</v>
      </c>
      <c r="GO7" s="2500"/>
      <c r="GP7" s="1675" t="s">
        <v>18508</v>
      </c>
      <c r="GQ7" s="1676" t="s">
        <v>18512</v>
      </c>
      <c r="GR7" s="1587" t="s">
        <v>18513</v>
      </c>
      <c r="GS7" s="1676" t="s">
        <v>18514</v>
      </c>
      <c r="GT7" s="245" t="s">
        <v>18515</v>
      </c>
      <c r="GU7" s="1630" t="s">
        <v>18313</v>
      </c>
      <c r="GV7" s="1627" t="s">
        <v>18516</v>
      </c>
      <c r="GW7" s="1617" t="s">
        <v>18517</v>
      </c>
      <c r="GX7" s="245" t="s">
        <v>18515</v>
      </c>
      <c r="GY7" s="1629" t="s">
        <v>14597</v>
      </c>
      <c r="GZ7" s="1676" t="s">
        <v>18518</v>
      </c>
      <c r="HA7" s="1587" t="s">
        <v>18519</v>
      </c>
      <c r="HB7" s="1629" t="s">
        <v>14685</v>
      </c>
      <c r="HC7" s="1587" t="s">
        <v>18520</v>
      </c>
      <c r="HD7" s="1675" t="s">
        <v>18508</v>
      </c>
      <c r="HE7" s="1627" t="s">
        <v>18311</v>
      </c>
      <c r="HF7" s="1587" t="s">
        <v>18521</v>
      </c>
      <c r="HG7" s="1627" t="s">
        <v>18301</v>
      </c>
      <c r="HH7" s="1630" t="s">
        <v>18313</v>
      </c>
      <c r="HI7" s="245" t="s">
        <v>18515</v>
      </c>
      <c r="HJ7" s="1617" t="s">
        <v>18509</v>
      </c>
      <c r="HK7" s="495" t="s">
        <v>18508</v>
      </c>
      <c r="HL7" s="1587" t="s">
        <v>18522</v>
      </c>
      <c r="HM7" s="1629" t="s">
        <v>14597</v>
      </c>
      <c r="HN7" s="1664"/>
      <c r="HO7" s="269" t="s">
        <v>18523</v>
      </c>
      <c r="HP7" s="469" t="s">
        <v>15556</v>
      </c>
      <c r="HQ7" s="1615" t="s">
        <v>18524</v>
      </c>
      <c r="HR7" s="268" t="s">
        <v>18525</v>
      </c>
      <c r="HS7" s="991" t="s">
        <v>15556</v>
      </c>
      <c r="HT7" s="1039" t="s">
        <v>15574</v>
      </c>
      <c r="HU7" s="495" t="s">
        <v>15556</v>
      </c>
      <c r="HV7" s="2500"/>
      <c r="HW7" s="1571" t="s">
        <v>18526</v>
      </c>
      <c r="HX7" s="1615" t="s">
        <v>18527</v>
      </c>
      <c r="HY7" s="1634" t="s">
        <v>14597</v>
      </c>
      <c r="HZ7" s="469" t="s">
        <v>16189</v>
      </c>
      <c r="IA7" s="1615" t="s">
        <v>18528</v>
      </c>
      <c r="IB7" s="1677" t="s">
        <v>18529</v>
      </c>
      <c r="IC7" s="469" t="s">
        <v>18530</v>
      </c>
      <c r="ID7" s="1615" t="s">
        <v>18531</v>
      </c>
      <c r="IE7" s="469" t="s">
        <v>18532</v>
      </c>
      <c r="IF7" s="1638" t="s">
        <v>14590</v>
      </c>
      <c r="IG7" s="1637" t="s">
        <v>18533</v>
      </c>
      <c r="IH7" s="469" t="s">
        <v>14597</v>
      </c>
      <c r="II7" s="469" t="s">
        <v>14644</v>
      </c>
      <c r="IJ7" s="1588" t="s">
        <v>16319</v>
      </c>
      <c r="IK7" s="1588" t="s">
        <v>14682</v>
      </c>
      <c r="IL7" s="495" t="s">
        <v>18534</v>
      </c>
      <c r="IM7" s="1678" t="s">
        <v>18535</v>
      </c>
      <c r="IN7" s="1587" t="s">
        <v>18536</v>
      </c>
      <c r="IO7" s="1587" t="s">
        <v>18537</v>
      </c>
      <c r="IP7" s="1579" t="s">
        <v>14644</v>
      </c>
      <c r="IQ7" s="469" t="s">
        <v>18538</v>
      </c>
      <c r="IR7" s="469" t="s">
        <v>18539</v>
      </c>
      <c r="IS7" s="1585" t="s">
        <v>14685</v>
      </c>
      <c r="IT7" s="1679"/>
      <c r="IU7" s="1018" t="s">
        <v>18540</v>
      </c>
      <c r="IV7" s="1018" t="s">
        <v>16189</v>
      </c>
      <c r="IW7" s="1579" t="s">
        <v>18541</v>
      </c>
      <c r="IX7" s="991" t="s">
        <v>14597</v>
      </c>
      <c r="IY7" s="469" t="s">
        <v>18542</v>
      </c>
      <c r="IZ7" s="1588" t="s">
        <v>16211</v>
      </c>
      <c r="JA7" s="495" t="s">
        <v>18543</v>
      </c>
      <c r="JB7" s="469" t="s">
        <v>18544</v>
      </c>
      <c r="JC7" s="663" t="s">
        <v>16109</v>
      </c>
      <c r="JD7" s="269" t="s">
        <v>18545</v>
      </c>
      <c r="JE7" s="269" t="s">
        <v>18546</v>
      </c>
      <c r="JF7" s="1636" t="s">
        <v>18547</v>
      </c>
      <c r="JG7" s="958" t="s">
        <v>14682</v>
      </c>
      <c r="JH7" s="1587" t="s">
        <v>18548</v>
      </c>
      <c r="JI7" s="2496"/>
      <c r="JJ7" s="1615" t="s">
        <v>18549</v>
      </c>
      <c r="JK7" s="1615" t="s">
        <v>18550</v>
      </c>
      <c r="JL7" s="1587" t="s">
        <v>18551</v>
      </c>
      <c r="JM7" s="1615" t="s">
        <v>18552</v>
      </c>
      <c r="JN7" s="1615" t="s">
        <v>18553</v>
      </c>
      <c r="JO7" s="206" t="s">
        <v>18554</v>
      </c>
      <c r="JP7" s="1641" t="s">
        <v>18555</v>
      </c>
      <c r="JQ7" s="1641" t="s">
        <v>18556</v>
      </c>
      <c r="JR7" s="495" t="s">
        <v>18557</v>
      </c>
      <c r="JS7" s="495" t="s">
        <v>18558</v>
      </c>
      <c r="JT7" s="1587" t="s">
        <v>18559</v>
      </c>
      <c r="JU7" s="2496"/>
      <c r="JV7" s="206" t="s">
        <v>18560</v>
      </c>
      <c r="JW7" s="1615" t="s">
        <v>18561</v>
      </c>
      <c r="JX7" s="1615" t="s">
        <v>18562</v>
      </c>
      <c r="JY7" s="1664"/>
      <c r="JZ7" s="1641" t="s">
        <v>14590</v>
      </c>
      <c r="KA7" s="1571" t="s">
        <v>18563</v>
      </c>
      <c r="KB7" s="1587" t="s">
        <v>18564</v>
      </c>
      <c r="KC7" s="1641" t="s">
        <v>14682</v>
      </c>
      <c r="KD7" s="1615" t="s">
        <v>18565</v>
      </c>
      <c r="KE7" s="1673" t="s">
        <v>18566</v>
      </c>
      <c r="KF7" s="1641" t="s">
        <v>18567</v>
      </c>
      <c r="KG7" s="1587" t="s">
        <v>18568</v>
      </c>
      <c r="KH7" s="1571" t="s">
        <v>18569</v>
      </c>
      <c r="KI7" s="469"/>
      <c r="KJ7" s="1587" t="s">
        <v>18570</v>
      </c>
      <c r="KK7" s="1673" t="s">
        <v>18571</v>
      </c>
      <c r="KL7" s="1587" t="s">
        <v>18572</v>
      </c>
      <c r="KM7" s="1638" t="s">
        <v>18573</v>
      </c>
      <c r="KN7" s="1587" t="s">
        <v>18574</v>
      </c>
      <c r="KO7" s="1587" t="s">
        <v>18575</v>
      </c>
      <c r="KP7" s="1587" t="s">
        <v>18576</v>
      </c>
      <c r="KQ7" s="269" t="s">
        <v>18577</v>
      </c>
      <c r="KR7" s="269" t="s">
        <v>18578</v>
      </c>
      <c r="KS7" s="469"/>
      <c r="KT7" s="1587" t="s">
        <v>18579</v>
      </c>
      <c r="KU7" s="1615" t="s">
        <v>18580</v>
      </c>
      <c r="KV7" s="1615" t="s">
        <v>18581</v>
      </c>
      <c r="KW7" s="1623" t="s">
        <v>18582</v>
      </c>
      <c r="KX7" s="269" t="s">
        <v>18583</v>
      </c>
      <c r="KY7" s="1615" t="s">
        <v>18584</v>
      </c>
      <c r="KZ7" s="1615" t="s">
        <v>18585</v>
      </c>
      <c r="LA7" s="469" t="s">
        <v>14595</v>
      </c>
      <c r="LB7" s="1615" t="s">
        <v>18586</v>
      </c>
      <c r="LC7" s="1341" t="s">
        <v>14597</v>
      </c>
      <c r="LD7" s="1647" t="s">
        <v>16311</v>
      </c>
      <c r="LE7" s="1664"/>
      <c r="LF7" s="1680" t="s">
        <v>16211</v>
      </c>
      <c r="LG7" s="1641" t="s">
        <v>18587</v>
      </c>
      <c r="LH7" s="1681" t="s">
        <v>15830</v>
      </c>
      <c r="LI7" s="1641" t="s">
        <v>14595</v>
      </c>
      <c r="LJ7" s="469" t="s">
        <v>14597</v>
      </c>
      <c r="LK7" s="1591" t="s">
        <v>15830</v>
      </c>
      <c r="LL7" s="1587" t="s">
        <v>18588</v>
      </c>
      <c r="LM7" s="1615" t="s">
        <v>18589</v>
      </c>
      <c r="LN7" s="1587" t="s">
        <v>18590</v>
      </c>
      <c r="LO7" s="1595" t="s">
        <v>15824</v>
      </c>
      <c r="LP7" s="469"/>
      <c r="LQ7" s="1623" t="s">
        <v>18591</v>
      </c>
      <c r="LR7" s="1588" t="s">
        <v>15873</v>
      </c>
      <c r="LS7" s="1572" t="s">
        <v>18592</v>
      </c>
      <c r="LT7" s="2500"/>
      <c r="LU7" s="1654" t="s">
        <v>16341</v>
      </c>
      <c r="LV7" s="1682" t="s">
        <v>14644</v>
      </c>
      <c r="LW7" s="1648" t="s">
        <v>15884</v>
      </c>
      <c r="LX7" s="1683" t="s">
        <v>18593</v>
      </c>
      <c r="LY7" s="1595" t="s">
        <v>18594</v>
      </c>
      <c r="LZ7" s="1684" t="s">
        <v>18595</v>
      </c>
      <c r="MA7" s="1685" t="s">
        <v>14599</v>
      </c>
      <c r="MB7" s="268" t="s">
        <v>16341</v>
      </c>
      <c r="MC7" s="469" t="s">
        <v>14644</v>
      </c>
      <c r="MD7" s="1588" t="s">
        <v>18596</v>
      </c>
      <c r="ME7" s="1588" t="s">
        <v>14590</v>
      </c>
      <c r="MF7" s="1588" t="s">
        <v>14644</v>
      </c>
      <c r="MG7" s="1595" t="s">
        <v>18597</v>
      </c>
      <c r="MH7" s="1686" t="s">
        <v>16341</v>
      </c>
      <c r="MI7" s="1595" t="s">
        <v>14682</v>
      </c>
      <c r="MJ7" s="1664"/>
      <c r="MK7" s="469" t="s">
        <v>14590</v>
      </c>
      <c r="ML7" s="1641" t="s">
        <v>18598</v>
      </c>
      <c r="MM7" s="1638" t="s">
        <v>14590</v>
      </c>
      <c r="MN7" s="1648" t="s">
        <v>15956</v>
      </c>
      <c r="MO7" s="1600" t="s">
        <v>14597</v>
      </c>
      <c r="MP7" s="1615" t="s">
        <v>18599</v>
      </c>
      <c r="MQ7" s="1615" t="s">
        <v>18600</v>
      </c>
      <c r="MR7" s="1641" t="s">
        <v>18598</v>
      </c>
      <c r="MS7" s="1648" t="s">
        <v>14597</v>
      </c>
      <c r="MT7" s="991" t="s">
        <v>14599</v>
      </c>
      <c r="MU7" s="1687" t="s">
        <v>15937</v>
      </c>
      <c r="MV7" s="469"/>
      <c r="MW7" s="1688" t="s">
        <v>18601</v>
      </c>
      <c r="MX7" s="1648" t="s">
        <v>18602</v>
      </c>
      <c r="MY7" s="2575"/>
      <c r="MZ7" s="1682" t="s">
        <v>14597</v>
      </c>
      <c r="NA7" s="1587" t="s">
        <v>18603</v>
      </c>
      <c r="NB7" s="269" t="s">
        <v>18604</v>
      </c>
      <c r="NC7" s="469" t="s">
        <v>14644</v>
      </c>
      <c r="ND7" s="1587" t="s">
        <v>18605</v>
      </c>
      <c r="NE7" s="1654" t="s">
        <v>18606</v>
      </c>
      <c r="NF7" s="469" t="s">
        <v>18601</v>
      </c>
      <c r="NG7" s="469" t="s">
        <v>14597</v>
      </c>
      <c r="NH7" s="2500"/>
      <c r="NI7" s="2500"/>
      <c r="NJ7" s="1615" t="s">
        <v>18607</v>
      </c>
      <c r="NK7" s="1599" t="s">
        <v>14685</v>
      </c>
      <c r="NL7" s="1689" t="s">
        <v>14682</v>
      </c>
      <c r="NM7" s="1663" t="s">
        <v>18608</v>
      </c>
      <c r="NN7" s="567" t="s">
        <v>14599</v>
      </c>
      <c r="NO7" s="1663" t="s">
        <v>18609</v>
      </c>
      <c r="NP7" s="1690"/>
      <c r="NQ7" s="1658" t="s">
        <v>14599</v>
      </c>
      <c r="NR7" s="1658" t="s">
        <v>14597</v>
      </c>
      <c r="NS7" s="1658" t="s">
        <v>14682</v>
      </c>
      <c r="NT7" s="1658" t="s">
        <v>16211</v>
      </c>
      <c r="NU7" s="1658" t="s">
        <v>14597</v>
      </c>
      <c r="NV7" s="740" t="s">
        <v>14590</v>
      </c>
      <c r="NW7" s="1658" t="s">
        <v>14599</v>
      </c>
      <c r="NX7" s="1658" t="s">
        <v>14644</v>
      </c>
      <c r="NY7" s="1658" t="s">
        <v>15988</v>
      </c>
      <c r="NZ7" s="1658" t="s">
        <v>14682</v>
      </c>
      <c r="OA7" s="1658" t="s">
        <v>16211</v>
      </c>
      <c r="OB7" s="1658" t="s">
        <v>15988</v>
      </c>
      <c r="OC7" s="1658" t="s">
        <v>14590</v>
      </c>
      <c r="OD7" s="1658" t="s">
        <v>14597</v>
      </c>
      <c r="OE7" s="1604" t="s">
        <v>16109</v>
      </c>
      <c r="OF7" s="1691" t="s">
        <v>14644</v>
      </c>
      <c r="OG7" s="1660" t="s">
        <v>14599</v>
      </c>
      <c r="OH7" s="1692" t="s">
        <v>14682</v>
      </c>
      <c r="OI7" s="2496"/>
      <c r="OJ7" s="1692" t="s">
        <v>14597</v>
      </c>
      <c r="OK7" s="469" t="s">
        <v>14644</v>
      </c>
      <c r="OL7" s="740" t="s">
        <v>14644</v>
      </c>
      <c r="OM7" s="1639" t="s">
        <v>14599</v>
      </c>
      <c r="ON7" s="1692" t="s">
        <v>14597</v>
      </c>
      <c r="OO7" s="740" t="s">
        <v>14597</v>
      </c>
      <c r="OP7" s="1691" t="s">
        <v>14590</v>
      </c>
      <c r="OQ7" s="740" t="s">
        <v>18610</v>
      </c>
      <c r="OR7" s="1693" t="s">
        <v>14597</v>
      </c>
      <c r="OS7" s="740" t="s">
        <v>14644</v>
      </c>
      <c r="OT7" s="740" t="s">
        <v>14597</v>
      </c>
      <c r="OU7" s="740" t="s">
        <v>14685</v>
      </c>
      <c r="OV7" s="1664"/>
      <c r="OW7" s="740" t="s">
        <v>14682</v>
      </c>
      <c r="OX7" s="2496"/>
      <c r="OY7" s="740" t="s">
        <v>14590</v>
      </c>
      <c r="OZ7" s="740" t="s">
        <v>14597</v>
      </c>
      <c r="PA7" s="2496"/>
      <c r="PB7" s="1623" t="s">
        <v>18611</v>
      </c>
      <c r="PC7" s="1694" t="s">
        <v>18612</v>
      </c>
      <c r="PD7" s="1623" t="s">
        <v>18613</v>
      </c>
      <c r="PE7" s="740" t="s">
        <v>14590</v>
      </c>
      <c r="PF7" s="1692" t="s">
        <v>14597</v>
      </c>
      <c r="PG7" s="740" t="s">
        <v>14599</v>
      </c>
      <c r="PH7" s="740" t="s">
        <v>14644</v>
      </c>
      <c r="PI7" s="269" t="s">
        <v>18614</v>
      </c>
      <c r="PJ7" s="730"/>
      <c r="PK7" s="730"/>
      <c r="PL7" s="730"/>
      <c r="PM7" s="730"/>
      <c r="PN7" s="730"/>
      <c r="PO7" s="730"/>
      <c r="PP7" s="730"/>
      <c r="PQ7" s="730"/>
      <c r="PR7" s="730"/>
      <c r="PS7" s="1623" t="s">
        <v>18615</v>
      </c>
      <c r="PT7" s="269" t="s">
        <v>18616</v>
      </c>
      <c r="PU7" s="269" t="s">
        <v>18617</v>
      </c>
      <c r="PV7" s="171" t="s">
        <v>18618</v>
      </c>
      <c r="PW7" s="1695" t="s">
        <v>15002</v>
      </c>
      <c r="PX7" s="1623" t="s">
        <v>18619</v>
      </c>
      <c r="PY7" s="1664"/>
      <c r="PZ7" s="740"/>
      <c r="QA7" s="740"/>
      <c r="QB7" s="740"/>
      <c r="QC7" s="740"/>
      <c r="QD7" s="740"/>
      <c r="QE7" s="740"/>
      <c r="QF7" s="740"/>
      <c r="QG7" s="740"/>
      <c r="QH7" s="740"/>
      <c r="QI7" s="740"/>
      <c r="QJ7" s="740"/>
      <c r="QK7" s="740"/>
      <c r="QL7" s="740"/>
      <c r="QM7" s="740"/>
      <c r="QN7" s="740"/>
      <c r="QO7" s="740"/>
      <c r="QP7" s="740"/>
      <c r="QQ7" s="740"/>
      <c r="QR7" s="740"/>
      <c r="QS7" s="740"/>
      <c r="QT7" s="740"/>
      <c r="QU7" s="740"/>
      <c r="QV7" s="740"/>
      <c r="QW7" s="740"/>
      <c r="QX7" s="740"/>
      <c r="QY7" s="740"/>
      <c r="QZ7" s="740"/>
      <c r="RA7" s="740"/>
      <c r="RB7" s="740"/>
      <c r="RC7" s="740"/>
      <c r="RD7" s="740"/>
    </row>
    <row r="8" spans="1:472" ht="39" customHeight="1">
      <c r="A8" s="2500"/>
      <c r="B8" s="1569" t="s">
        <v>16235</v>
      </c>
      <c r="C8" s="1664"/>
      <c r="D8" s="269" t="s">
        <v>18620</v>
      </c>
      <c r="E8" s="469" t="s">
        <v>18621</v>
      </c>
      <c r="F8" s="1666" t="s">
        <v>18622</v>
      </c>
      <c r="G8" s="1666" t="s">
        <v>18623</v>
      </c>
      <c r="H8" s="1666" t="s">
        <v>18624</v>
      </c>
      <c r="I8" s="1666" t="s">
        <v>18625</v>
      </c>
      <c r="J8" s="269" t="s">
        <v>18626</v>
      </c>
      <c r="K8" s="1666" t="s">
        <v>18627</v>
      </c>
      <c r="L8" s="1666" t="s">
        <v>18628</v>
      </c>
      <c r="M8" s="1615" t="s">
        <v>18629</v>
      </c>
      <c r="N8" s="469" t="s">
        <v>18630</v>
      </c>
      <c r="O8" s="469" t="s">
        <v>18631</v>
      </c>
      <c r="P8" s="1617" t="s">
        <v>18632</v>
      </c>
      <c r="Q8" s="269" t="s">
        <v>18633</v>
      </c>
      <c r="R8" s="2500"/>
      <c r="S8" s="469" t="s">
        <v>18627</v>
      </c>
      <c r="T8" s="1617" t="s">
        <v>18634</v>
      </c>
      <c r="U8" s="469" t="s">
        <v>18635</v>
      </c>
      <c r="V8" s="1666" t="s">
        <v>18636</v>
      </c>
      <c r="W8" s="469" t="s">
        <v>18637</v>
      </c>
      <c r="X8" s="1615" t="s">
        <v>18638</v>
      </c>
      <c r="Y8" s="1615" t="s">
        <v>18639</v>
      </c>
      <c r="Z8" s="269" t="s">
        <v>18640</v>
      </c>
      <c r="AA8" s="1615" t="s">
        <v>18641</v>
      </c>
      <c r="AB8" s="469" t="s">
        <v>14607</v>
      </c>
      <c r="AC8" s="469" t="s">
        <v>14859</v>
      </c>
      <c r="AD8" s="469" t="s">
        <v>14859</v>
      </c>
      <c r="AE8" s="469" t="s">
        <v>14859</v>
      </c>
      <c r="AF8" s="469" t="s">
        <v>14859</v>
      </c>
      <c r="AG8" s="469" t="s">
        <v>14859</v>
      </c>
      <c r="AH8" s="469" t="s">
        <v>14859</v>
      </c>
      <c r="AI8" s="1664"/>
      <c r="AJ8" s="469" t="s">
        <v>14859</v>
      </c>
      <c r="AK8" s="469" t="s">
        <v>14859</v>
      </c>
      <c r="AL8" s="469" t="s">
        <v>14859</v>
      </c>
      <c r="AM8" s="1615" t="s">
        <v>18642</v>
      </c>
      <c r="AN8" s="469" t="s">
        <v>18643</v>
      </c>
      <c r="AO8" s="469" t="s">
        <v>18644</v>
      </c>
      <c r="AP8" s="469" t="s">
        <v>18645</v>
      </c>
      <c r="AQ8" s="469" t="s">
        <v>18646</v>
      </c>
      <c r="AR8" s="469" t="s">
        <v>18647</v>
      </c>
      <c r="AS8" s="469" t="s">
        <v>18631</v>
      </c>
      <c r="AT8" s="469" t="s">
        <v>18648</v>
      </c>
      <c r="AU8" s="269" t="s">
        <v>18649</v>
      </c>
      <c r="AV8" s="469" t="s">
        <v>18645</v>
      </c>
      <c r="AW8" s="269" t="s">
        <v>18650</v>
      </c>
      <c r="AX8" s="2500"/>
      <c r="AY8" s="1666" t="s">
        <v>18651</v>
      </c>
      <c r="AZ8" s="1666" t="s">
        <v>18628</v>
      </c>
      <c r="BA8" s="269" t="s">
        <v>18652</v>
      </c>
      <c r="BB8" s="2500"/>
      <c r="BC8" s="1618" t="s">
        <v>18622</v>
      </c>
      <c r="BD8" s="1618" t="s">
        <v>18627</v>
      </c>
      <c r="BE8" s="469" t="s">
        <v>18653</v>
      </c>
      <c r="BF8" s="1666" t="s">
        <v>18654</v>
      </c>
      <c r="BG8" s="469" t="s">
        <v>18655</v>
      </c>
      <c r="BH8" s="1666" t="s">
        <v>18628</v>
      </c>
      <c r="BI8" s="469" t="s">
        <v>18656</v>
      </c>
      <c r="BJ8" s="1615" t="s">
        <v>18657</v>
      </c>
      <c r="BK8" s="269" t="s">
        <v>18658</v>
      </c>
      <c r="BL8" s="1664"/>
      <c r="BM8" s="469" t="s">
        <v>18659</v>
      </c>
      <c r="BN8" s="469" t="s">
        <v>18660</v>
      </c>
      <c r="BO8" s="2500"/>
      <c r="BP8" s="469" t="s">
        <v>18655</v>
      </c>
      <c r="BQ8" s="1696" t="s">
        <v>18661</v>
      </c>
      <c r="BR8" s="1618" t="s">
        <v>18628</v>
      </c>
      <c r="BS8" s="269" t="s">
        <v>18662</v>
      </c>
      <c r="BT8" s="2500"/>
      <c r="BU8" s="269" t="s">
        <v>18663</v>
      </c>
      <c r="BV8" s="469" t="s">
        <v>18664</v>
      </c>
      <c r="BW8" s="469" t="s">
        <v>18631</v>
      </c>
      <c r="BX8" s="171" t="s">
        <v>18665</v>
      </c>
      <c r="BY8" s="171" t="s">
        <v>18666</v>
      </c>
      <c r="BZ8" s="469" t="s">
        <v>18667</v>
      </c>
      <c r="CA8" s="2500"/>
      <c r="CB8" s="469" t="s">
        <v>18664</v>
      </c>
      <c r="CC8" s="469" t="s">
        <v>18668</v>
      </c>
      <c r="CD8" s="269" t="s">
        <v>18669</v>
      </c>
      <c r="CE8" s="269" t="s">
        <v>18670</v>
      </c>
      <c r="CF8" s="469" t="s">
        <v>18671</v>
      </c>
      <c r="CG8" s="269" t="s">
        <v>18672</v>
      </c>
      <c r="CH8" s="2500"/>
      <c r="CI8" s="469" t="s">
        <v>18673</v>
      </c>
      <c r="CJ8" s="1666" t="s">
        <v>18625</v>
      </c>
      <c r="CK8" s="469" t="s">
        <v>18674</v>
      </c>
      <c r="CL8" s="469" t="s">
        <v>18675</v>
      </c>
      <c r="CM8" s="1666" t="s">
        <v>18676</v>
      </c>
      <c r="CN8" s="1696" t="s">
        <v>18677</v>
      </c>
      <c r="CO8" s="469" t="s">
        <v>18622</v>
      </c>
      <c r="CP8" s="469" t="s">
        <v>18623</v>
      </c>
      <c r="CQ8" s="469" t="s">
        <v>18678</v>
      </c>
      <c r="CR8" s="1664"/>
      <c r="CS8" s="469" t="s">
        <v>18655</v>
      </c>
      <c r="CT8" s="469" t="s">
        <v>18679</v>
      </c>
      <c r="CU8" s="469" t="s">
        <v>18625</v>
      </c>
      <c r="CV8" s="2575"/>
      <c r="CW8" s="469" t="s">
        <v>18680</v>
      </c>
      <c r="CX8" s="469" t="s">
        <v>18681</v>
      </c>
      <c r="CY8" s="469" t="s">
        <v>18624</v>
      </c>
      <c r="CZ8" s="469" t="s">
        <v>18682</v>
      </c>
      <c r="DA8" s="469" t="s">
        <v>18683</v>
      </c>
      <c r="DB8" s="469" t="s">
        <v>18646</v>
      </c>
      <c r="DC8" s="1019" t="s">
        <v>18647</v>
      </c>
      <c r="DD8" s="1019" t="s">
        <v>18631</v>
      </c>
      <c r="DE8" s="1618" t="s">
        <v>18651</v>
      </c>
      <c r="DF8" s="1618" t="s">
        <v>18628</v>
      </c>
      <c r="DG8" s="2575"/>
      <c r="DH8" s="469" t="s">
        <v>18643</v>
      </c>
      <c r="DI8" s="469" t="s">
        <v>18644</v>
      </c>
      <c r="DJ8" s="1615" t="s">
        <v>18684</v>
      </c>
      <c r="DK8" s="2500"/>
      <c r="DL8" s="469" t="s">
        <v>18624</v>
      </c>
      <c r="DM8" s="469" t="s">
        <v>18685</v>
      </c>
      <c r="DN8" s="469" t="s">
        <v>18655</v>
      </c>
      <c r="DO8" s="469" t="s">
        <v>18627</v>
      </c>
      <c r="DP8" s="1615" t="s">
        <v>18686</v>
      </c>
      <c r="DQ8" s="1615" t="s">
        <v>18687</v>
      </c>
      <c r="DR8" s="1571" t="s">
        <v>18688</v>
      </c>
      <c r="DS8" s="469" t="s">
        <v>18689</v>
      </c>
      <c r="DT8" s="1615" t="s">
        <v>18690</v>
      </c>
      <c r="DU8" s="469" t="s">
        <v>18691</v>
      </c>
      <c r="DV8" s="1620" t="s">
        <v>18692</v>
      </c>
      <c r="DW8" s="1664"/>
      <c r="DX8" s="1620" t="s">
        <v>18693</v>
      </c>
      <c r="DY8" s="1697" t="s">
        <v>18694</v>
      </c>
      <c r="DZ8" s="1697" t="s">
        <v>18695</v>
      </c>
      <c r="EA8" s="469" t="s">
        <v>18696</v>
      </c>
      <c r="EB8" s="2500"/>
      <c r="EC8" s="469" t="s">
        <v>18697</v>
      </c>
      <c r="ED8" s="1588" t="s">
        <v>18698</v>
      </c>
      <c r="EE8" s="469" t="s">
        <v>18699</v>
      </c>
      <c r="EF8" s="1698" t="s">
        <v>18700</v>
      </c>
      <c r="EG8" s="469" t="s">
        <v>18701</v>
      </c>
      <c r="EH8" s="469" t="s">
        <v>18702</v>
      </c>
      <c r="EI8" s="469" t="s">
        <v>18703</v>
      </c>
      <c r="EJ8" s="1588" t="s">
        <v>18704</v>
      </c>
      <c r="EK8" s="1617" t="s">
        <v>18705</v>
      </c>
      <c r="EL8" s="1579" t="s">
        <v>18706</v>
      </c>
      <c r="EM8" s="1617" t="s">
        <v>18707</v>
      </c>
      <c r="EN8" s="1580" t="s">
        <v>18708</v>
      </c>
      <c r="EO8" s="469" t="s">
        <v>18709</v>
      </c>
      <c r="EP8" s="1670" t="s">
        <v>18710</v>
      </c>
      <c r="EQ8" s="1588" t="s">
        <v>18711</v>
      </c>
      <c r="ER8" s="1588" t="s">
        <v>18712</v>
      </c>
      <c r="ES8" s="857" t="s">
        <v>18713</v>
      </c>
      <c r="ET8" s="857" t="s">
        <v>18714</v>
      </c>
      <c r="EU8" s="264" t="s">
        <v>18715</v>
      </c>
      <c r="EV8" s="1699" t="s">
        <v>18716</v>
      </c>
      <c r="EW8" s="193" t="s">
        <v>18717</v>
      </c>
      <c r="EX8" s="176" t="s">
        <v>15416</v>
      </c>
      <c r="EY8" s="193" t="s">
        <v>18717</v>
      </c>
      <c r="EZ8" s="1700" t="s">
        <v>14603</v>
      </c>
      <c r="FA8" s="1615" t="s">
        <v>18718</v>
      </c>
      <c r="FB8" s="430" t="s">
        <v>18717</v>
      </c>
      <c r="FC8" s="1664"/>
      <c r="FD8" s="469" t="s">
        <v>14608</v>
      </c>
      <c r="FE8" s="469" t="s">
        <v>14607</v>
      </c>
      <c r="FF8" s="469" t="s">
        <v>15412</v>
      </c>
      <c r="FG8" s="469" t="s">
        <v>14688</v>
      </c>
      <c r="FH8" s="469" t="s">
        <v>18717</v>
      </c>
      <c r="FI8" s="2500"/>
      <c r="FJ8" s="469" t="s">
        <v>18719</v>
      </c>
      <c r="FK8" s="469" t="s">
        <v>16341</v>
      </c>
      <c r="FL8" s="469" t="s">
        <v>18720</v>
      </c>
      <c r="FM8" s="469" t="s">
        <v>18720</v>
      </c>
      <c r="FN8" s="1701" t="s">
        <v>18721</v>
      </c>
      <c r="FO8" s="1572" t="s">
        <v>18722</v>
      </c>
      <c r="FP8" s="1702" t="s">
        <v>18723</v>
      </c>
      <c r="FQ8" s="1703" t="s">
        <v>18724</v>
      </c>
      <c r="FR8" s="1639" t="s">
        <v>18725</v>
      </c>
      <c r="FS8" s="1617" t="s">
        <v>18726</v>
      </c>
      <c r="FT8" s="1615" t="s">
        <v>18727</v>
      </c>
      <c r="FU8" s="1636" t="s">
        <v>18728</v>
      </c>
      <c r="FV8" s="269" t="s">
        <v>18729</v>
      </c>
      <c r="FW8" s="1572" t="s">
        <v>18730</v>
      </c>
      <c r="FX8" s="2500"/>
      <c r="FY8" s="469" t="s">
        <v>18717</v>
      </c>
      <c r="FZ8" s="1615" t="s">
        <v>18731</v>
      </c>
      <c r="GA8" s="1615" t="s">
        <v>18732</v>
      </c>
      <c r="GB8" s="494" t="s">
        <v>18733</v>
      </c>
      <c r="GC8" s="1704" t="s">
        <v>18734</v>
      </c>
      <c r="GD8" s="494" t="s">
        <v>14603</v>
      </c>
      <c r="GE8" s="494" t="s">
        <v>14688</v>
      </c>
      <c r="GF8" s="494" t="s">
        <v>15490</v>
      </c>
      <c r="GG8" s="1635" t="s">
        <v>18735</v>
      </c>
      <c r="GH8" s="1664"/>
      <c r="GI8" s="495" t="s">
        <v>18736</v>
      </c>
      <c r="GJ8" s="1671" t="s">
        <v>18737</v>
      </c>
      <c r="GK8" s="1615" t="s">
        <v>18738</v>
      </c>
      <c r="GL8" s="1629" t="s">
        <v>14688</v>
      </c>
      <c r="GM8" s="1629" t="s">
        <v>14607</v>
      </c>
      <c r="GN8" s="1629" t="s">
        <v>14608</v>
      </c>
      <c r="GO8" s="2500"/>
      <c r="GP8" s="245" t="s">
        <v>18739</v>
      </c>
      <c r="GQ8" s="1627" t="s">
        <v>18311</v>
      </c>
      <c r="GR8" s="1616" t="s">
        <v>18740</v>
      </c>
      <c r="GS8" s="1629" t="s">
        <v>14688</v>
      </c>
      <c r="GT8" s="245" t="s">
        <v>18739</v>
      </c>
      <c r="GU8" s="1675" t="s">
        <v>18741</v>
      </c>
      <c r="GV8" s="1629" t="s">
        <v>14651</v>
      </c>
      <c r="GW8" s="1629" t="s">
        <v>14688</v>
      </c>
      <c r="GX8" s="1630" t="s">
        <v>18313</v>
      </c>
      <c r="GY8" s="1629" t="s">
        <v>14688</v>
      </c>
      <c r="GZ8" s="1629" t="s">
        <v>14651</v>
      </c>
      <c r="HA8" s="1630" t="s">
        <v>18313</v>
      </c>
      <c r="HB8" s="1630" t="s">
        <v>18313</v>
      </c>
      <c r="HC8" s="1627" t="s">
        <v>18516</v>
      </c>
      <c r="HD8" s="1627" t="s">
        <v>18742</v>
      </c>
      <c r="HE8" s="245" t="s">
        <v>18739</v>
      </c>
      <c r="HF8" s="1630" t="s">
        <v>18743</v>
      </c>
      <c r="HG8" s="245" t="s">
        <v>18744</v>
      </c>
      <c r="HH8" s="1630" t="s">
        <v>18743</v>
      </c>
      <c r="HI8" s="245" t="s">
        <v>18745</v>
      </c>
      <c r="HJ8" s="1627" t="s">
        <v>18516</v>
      </c>
      <c r="HK8" s="1616" t="s">
        <v>18746</v>
      </c>
      <c r="HL8" s="1630" t="s">
        <v>15556</v>
      </c>
      <c r="HM8" s="495" t="s">
        <v>14603</v>
      </c>
      <c r="HN8" s="1664"/>
      <c r="HO8" s="469" t="s">
        <v>14608</v>
      </c>
      <c r="HP8" s="469" t="s">
        <v>14608</v>
      </c>
      <c r="HQ8" s="469" t="s">
        <v>16319</v>
      </c>
      <c r="HR8" s="269" t="s">
        <v>18747</v>
      </c>
      <c r="HS8" s="1615" t="s">
        <v>18748</v>
      </c>
      <c r="HT8" s="1705" t="s">
        <v>15556</v>
      </c>
      <c r="HU8" s="469" t="s">
        <v>14651</v>
      </c>
      <c r="HV8" s="2500"/>
      <c r="HW8" s="469" t="s">
        <v>14685</v>
      </c>
      <c r="HX8" s="469" t="s">
        <v>14599</v>
      </c>
      <c r="HY8" s="1634" t="s">
        <v>18749</v>
      </c>
      <c r="HZ8" s="469" t="s">
        <v>18750</v>
      </c>
      <c r="IA8" s="469" t="s">
        <v>18751</v>
      </c>
      <c r="IB8" s="1628" t="s">
        <v>14603</v>
      </c>
      <c r="IC8" s="469" t="s">
        <v>18752</v>
      </c>
      <c r="ID8" s="1637" t="s">
        <v>16211</v>
      </c>
      <c r="IE8" s="469" t="s">
        <v>18753</v>
      </c>
      <c r="IF8" s="857" t="s">
        <v>14603</v>
      </c>
      <c r="IG8" s="1615" t="s">
        <v>18754</v>
      </c>
      <c r="IH8" s="469" t="s">
        <v>18755</v>
      </c>
      <c r="II8" s="469" t="s">
        <v>14688</v>
      </c>
      <c r="IJ8" s="206" t="s">
        <v>18756</v>
      </c>
      <c r="IK8" s="1706" t="s">
        <v>18757</v>
      </c>
      <c r="IL8" s="1629" t="s">
        <v>14688</v>
      </c>
      <c r="IM8" s="1707" t="s">
        <v>18758</v>
      </c>
      <c r="IN8" s="1115" t="s">
        <v>14674</v>
      </c>
      <c r="IO8" s="1708" t="s">
        <v>18759</v>
      </c>
      <c r="IP8" s="1025" t="s">
        <v>14688</v>
      </c>
      <c r="IQ8" s="469" t="s">
        <v>18760</v>
      </c>
      <c r="IR8" s="469" t="s">
        <v>14688</v>
      </c>
      <c r="IS8" s="1585" t="s">
        <v>18761</v>
      </c>
      <c r="IT8" s="1679"/>
      <c r="IU8" s="1709" t="s">
        <v>18762</v>
      </c>
      <c r="IV8" s="958" t="s">
        <v>18763</v>
      </c>
      <c r="IW8" s="958" t="s">
        <v>14608</v>
      </c>
      <c r="IX8" s="1638" t="s">
        <v>14688</v>
      </c>
      <c r="IY8" s="1591" t="s">
        <v>16319</v>
      </c>
      <c r="IZ8" s="1638" t="s">
        <v>15655</v>
      </c>
      <c r="JA8" s="469" t="s">
        <v>14688</v>
      </c>
      <c r="JB8" s="1710" t="s">
        <v>18764</v>
      </c>
      <c r="JC8" s="663" t="s">
        <v>16109</v>
      </c>
      <c r="JD8" s="1638" t="s">
        <v>14688</v>
      </c>
      <c r="JE8" s="469" t="s">
        <v>14688</v>
      </c>
      <c r="JF8" s="1587" t="s">
        <v>18765</v>
      </c>
      <c r="JG8" s="958" t="s">
        <v>14607</v>
      </c>
      <c r="JH8" s="958" t="s">
        <v>14688</v>
      </c>
      <c r="JI8" s="2496"/>
      <c r="JJ8" s="469" t="s">
        <v>18766</v>
      </c>
      <c r="JK8" s="1025" t="s">
        <v>14688</v>
      </c>
      <c r="JL8" s="958" t="s">
        <v>18767</v>
      </c>
      <c r="JM8" s="1680" t="s">
        <v>18768</v>
      </c>
      <c r="JN8" s="1658" t="s">
        <v>18769</v>
      </c>
      <c r="JO8" s="1658" t="s">
        <v>18770</v>
      </c>
      <c r="JP8" s="1711" t="s">
        <v>18771</v>
      </c>
      <c r="JQ8" s="1641" t="s">
        <v>14688</v>
      </c>
      <c r="JR8" s="1711" t="s">
        <v>18772</v>
      </c>
      <c r="JS8" s="1636" t="s">
        <v>18773</v>
      </c>
      <c r="JT8" s="1641" t="s">
        <v>14688</v>
      </c>
      <c r="JU8" s="2496"/>
      <c r="JV8" s="495" t="s">
        <v>18774</v>
      </c>
      <c r="JW8" s="1638" t="s">
        <v>14688</v>
      </c>
      <c r="JX8" s="1641" t="s">
        <v>14674</v>
      </c>
      <c r="JY8" s="1664"/>
      <c r="JZ8" s="1680" t="s">
        <v>14603</v>
      </c>
      <c r="KA8" s="1641" t="s">
        <v>14688</v>
      </c>
      <c r="KB8" s="1638" t="s">
        <v>14607</v>
      </c>
      <c r="KC8" s="1641" t="s">
        <v>15767</v>
      </c>
      <c r="KD8" s="1638" t="s">
        <v>14688</v>
      </c>
      <c r="KE8" s="1591" t="s">
        <v>15726</v>
      </c>
      <c r="KF8" s="1641" t="s">
        <v>14688</v>
      </c>
      <c r="KG8" s="469" t="s">
        <v>14603</v>
      </c>
      <c r="KH8" s="1637" t="s">
        <v>14603</v>
      </c>
      <c r="KI8" s="469"/>
      <c r="KJ8" s="1641" t="s">
        <v>14674</v>
      </c>
      <c r="KK8" s="1641" t="s">
        <v>14688</v>
      </c>
      <c r="KL8" s="1638" t="s">
        <v>14607</v>
      </c>
      <c r="KM8" s="1644" t="s">
        <v>18775</v>
      </c>
      <c r="KN8" s="2596" t="s">
        <v>18776</v>
      </c>
      <c r="KO8" s="1616" t="s">
        <v>18777</v>
      </c>
      <c r="KP8" s="1616" t="s">
        <v>18778</v>
      </c>
      <c r="KQ8" s="1588" t="s">
        <v>14688</v>
      </c>
      <c r="KR8" s="1712" t="s">
        <v>18779</v>
      </c>
      <c r="KS8" s="469"/>
      <c r="KT8" s="1615" t="s">
        <v>18780</v>
      </c>
      <c r="KU8" s="1638" t="s">
        <v>14607</v>
      </c>
      <c r="KV8" s="1638" t="s">
        <v>14688</v>
      </c>
      <c r="KW8" s="1615" t="s">
        <v>18781</v>
      </c>
      <c r="KX8" s="1713" t="s">
        <v>18782</v>
      </c>
      <c r="KY8" s="1713" t="s">
        <v>14651</v>
      </c>
      <c r="KZ8" s="469" t="s">
        <v>14688</v>
      </c>
      <c r="LA8" s="269" t="s">
        <v>18783</v>
      </c>
      <c r="LB8" s="1615" t="s">
        <v>18784</v>
      </c>
      <c r="LC8" s="1341" t="s">
        <v>14603</v>
      </c>
      <c r="LD8" s="1647" t="s">
        <v>14688</v>
      </c>
      <c r="LE8" s="1664"/>
      <c r="LF8" s="1600" t="s">
        <v>14608</v>
      </c>
      <c r="LG8" s="1648" t="s">
        <v>15830</v>
      </c>
      <c r="LH8" s="1663" t="s">
        <v>18785</v>
      </c>
      <c r="LI8" s="1641" t="s">
        <v>14688</v>
      </c>
      <c r="LJ8" s="469" t="s">
        <v>14603</v>
      </c>
      <c r="LK8" s="469" t="s">
        <v>14688</v>
      </c>
      <c r="LL8" s="1600" t="s">
        <v>14603</v>
      </c>
      <c r="LM8" s="469" t="s">
        <v>15804</v>
      </c>
      <c r="LN8" s="1638" t="s">
        <v>15830</v>
      </c>
      <c r="LO8" s="1671" t="s">
        <v>18786</v>
      </c>
      <c r="LP8" s="469"/>
      <c r="LQ8" s="1588" t="s">
        <v>14688</v>
      </c>
      <c r="LR8" s="1588" t="s">
        <v>14688</v>
      </c>
      <c r="LS8" s="1623" t="s">
        <v>18787</v>
      </c>
      <c r="LT8" s="2500"/>
      <c r="LU8" s="1683" t="s">
        <v>14688</v>
      </c>
      <c r="LV8" s="1615" t="s">
        <v>18788</v>
      </c>
      <c r="LW8" s="1600" t="s">
        <v>14688</v>
      </c>
      <c r="LX8" s="1712" t="s">
        <v>18789</v>
      </c>
      <c r="LY8" s="1595" t="s">
        <v>18790</v>
      </c>
      <c r="LZ8" s="1714" t="s">
        <v>14688</v>
      </c>
      <c r="MA8" s="1714" t="s">
        <v>16319</v>
      </c>
      <c r="MB8" s="1595" t="s">
        <v>14651</v>
      </c>
      <c r="MC8" s="1600" t="s">
        <v>14674</v>
      </c>
      <c r="MD8" s="1715" t="s">
        <v>14688</v>
      </c>
      <c r="ME8" s="1588" t="s">
        <v>14651</v>
      </c>
      <c r="MF8" s="1615" t="s">
        <v>18791</v>
      </c>
      <c r="MG8" s="1615" t="s">
        <v>18792</v>
      </c>
      <c r="MH8" s="1689" t="s">
        <v>14674</v>
      </c>
      <c r="MI8" s="469" t="s">
        <v>14651</v>
      </c>
      <c r="MJ8" s="1664"/>
      <c r="MK8" s="469" t="s">
        <v>14688</v>
      </c>
      <c r="ML8" s="1641" t="s">
        <v>18793</v>
      </c>
      <c r="MM8" s="991" t="s">
        <v>15937</v>
      </c>
      <c r="MN8" s="1716" t="s">
        <v>18794</v>
      </c>
      <c r="MO8" s="1600" t="s">
        <v>18598</v>
      </c>
      <c r="MP8" s="1641" t="s">
        <v>14688</v>
      </c>
      <c r="MQ8" s="1717" t="s">
        <v>18795</v>
      </c>
      <c r="MR8" s="1641" t="s">
        <v>18793</v>
      </c>
      <c r="MS8" s="1717" t="s">
        <v>18795</v>
      </c>
      <c r="MT8" s="1682" t="s">
        <v>14688</v>
      </c>
      <c r="MU8" s="1587" t="s">
        <v>18796</v>
      </c>
      <c r="MV8" s="469"/>
      <c r="MW8" s="1600" t="s">
        <v>14688</v>
      </c>
      <c r="MX8" s="1658" t="s">
        <v>16341</v>
      </c>
      <c r="MY8" s="2575"/>
      <c r="MZ8" s="1588" t="s">
        <v>14688</v>
      </c>
      <c r="NA8" s="1588" t="s">
        <v>18797</v>
      </c>
      <c r="NB8" s="1591" t="s">
        <v>14688</v>
      </c>
      <c r="NC8" s="469" t="s">
        <v>14688</v>
      </c>
      <c r="ND8" s="469" t="s">
        <v>14651</v>
      </c>
      <c r="NE8" s="1654" t="s">
        <v>18798</v>
      </c>
      <c r="NF8" s="1615" t="s">
        <v>18799</v>
      </c>
      <c r="NG8" s="469" t="s">
        <v>14688</v>
      </c>
      <c r="NH8" s="2500"/>
      <c r="NI8" s="2500"/>
      <c r="NJ8" s="1588" t="s">
        <v>14688</v>
      </c>
      <c r="NK8" s="394" t="s">
        <v>18800</v>
      </c>
      <c r="NL8" s="1682" t="s">
        <v>14651</v>
      </c>
      <c r="NM8" s="1663" t="s">
        <v>18801</v>
      </c>
      <c r="NN8" s="1663" t="s">
        <v>18802</v>
      </c>
      <c r="NO8" s="394" t="s">
        <v>18803</v>
      </c>
      <c r="NP8" s="1690"/>
      <c r="NQ8" s="1658" t="s">
        <v>14688</v>
      </c>
      <c r="NR8" s="1658" t="s">
        <v>15997</v>
      </c>
      <c r="NS8" s="1658" t="s">
        <v>14688</v>
      </c>
      <c r="NT8" s="1658" t="s">
        <v>15995</v>
      </c>
      <c r="NU8" s="1658" t="s">
        <v>14688</v>
      </c>
      <c r="NV8" s="740" t="s">
        <v>15988</v>
      </c>
      <c r="NW8" s="1658" t="s">
        <v>14688</v>
      </c>
      <c r="NX8" s="1658" t="s">
        <v>14603</v>
      </c>
      <c r="NY8" s="1658" t="s">
        <v>14688</v>
      </c>
      <c r="NZ8" s="1658" t="s">
        <v>15997</v>
      </c>
      <c r="OA8" s="1658" t="s">
        <v>14688</v>
      </c>
      <c r="OB8" s="1658" t="s">
        <v>14651</v>
      </c>
      <c r="OC8" s="1658" t="s">
        <v>14674</v>
      </c>
      <c r="OD8" s="1677" t="s">
        <v>18804</v>
      </c>
      <c r="OE8" s="1604" t="s">
        <v>16109</v>
      </c>
      <c r="OF8" s="1692" t="s">
        <v>14674</v>
      </c>
      <c r="OG8" s="1660" t="s">
        <v>14688</v>
      </c>
      <c r="OH8" s="1662" t="s">
        <v>16319</v>
      </c>
      <c r="OI8" s="2496"/>
      <c r="OJ8" s="1692" t="s">
        <v>14651</v>
      </c>
      <c r="OK8" s="469" t="s">
        <v>14674</v>
      </c>
      <c r="OL8" s="1615" t="s">
        <v>18805</v>
      </c>
      <c r="OM8" s="1718" t="s">
        <v>14674</v>
      </c>
      <c r="ON8" s="1692" t="s">
        <v>14688</v>
      </c>
      <c r="OO8" s="1615" t="s">
        <v>18806</v>
      </c>
      <c r="OP8" s="269" t="s">
        <v>18807</v>
      </c>
      <c r="OQ8" s="740" t="s">
        <v>14688</v>
      </c>
      <c r="OR8" s="1693" t="s">
        <v>14688</v>
      </c>
      <c r="OS8" s="1677" t="s">
        <v>18808</v>
      </c>
      <c r="OT8" s="1587" t="s">
        <v>18809</v>
      </c>
      <c r="OU8" s="740" t="s">
        <v>18363</v>
      </c>
      <c r="OV8" s="1664"/>
      <c r="OW8" s="740" t="s">
        <v>14688</v>
      </c>
      <c r="OX8" s="2496"/>
      <c r="OY8" s="740" t="s">
        <v>14651</v>
      </c>
      <c r="OZ8" s="740" t="s">
        <v>18363</v>
      </c>
      <c r="PA8" s="2496"/>
      <c r="PB8" s="1663" t="s">
        <v>18810</v>
      </c>
      <c r="PC8" s="1692" t="s">
        <v>18363</v>
      </c>
      <c r="PD8" s="1662" t="s">
        <v>14688</v>
      </c>
      <c r="PE8" s="740" t="s">
        <v>18363</v>
      </c>
      <c r="PF8" s="1663" t="s">
        <v>18811</v>
      </c>
      <c r="PG8" s="1719" t="s">
        <v>18812</v>
      </c>
      <c r="PH8" s="469" t="s">
        <v>14688</v>
      </c>
      <c r="PI8" s="740" t="s">
        <v>14651</v>
      </c>
      <c r="PJ8" s="730"/>
      <c r="PK8" s="730"/>
      <c r="PL8" s="730"/>
      <c r="PM8" s="730"/>
      <c r="PN8" s="730"/>
      <c r="PO8" s="730"/>
      <c r="PP8" s="730"/>
      <c r="PQ8" s="730"/>
      <c r="PR8" s="730"/>
      <c r="PS8" s="1623" t="s">
        <v>18813</v>
      </c>
      <c r="PT8" s="269" t="s">
        <v>18814</v>
      </c>
      <c r="PU8" s="1615" t="s">
        <v>18815</v>
      </c>
      <c r="PV8" s="1615" t="s">
        <v>18816</v>
      </c>
      <c r="PW8" s="740" t="s">
        <v>16057</v>
      </c>
      <c r="PX8" s="740" t="s">
        <v>14688</v>
      </c>
      <c r="PY8" s="1664"/>
      <c r="PZ8" s="740"/>
      <c r="QA8" s="740"/>
      <c r="QB8" s="740"/>
      <c r="QC8" s="1623" t="s">
        <v>18817</v>
      </c>
      <c r="QD8" s="1694" t="s">
        <v>18818</v>
      </c>
      <c r="QE8" s="740"/>
      <c r="QF8" s="740"/>
      <c r="QG8" s="740"/>
      <c r="QH8" s="740"/>
      <c r="QI8" s="740"/>
      <c r="QJ8" s="740"/>
      <c r="QK8" s="740"/>
      <c r="QL8" s="740"/>
      <c r="QM8" s="740"/>
      <c r="QN8" s="740"/>
      <c r="QO8" s="740"/>
      <c r="QP8" s="740"/>
      <c r="QQ8" s="740"/>
      <c r="QR8" s="1587" t="s">
        <v>16684</v>
      </c>
      <c r="QS8" s="1587" t="s">
        <v>16684</v>
      </c>
      <c r="QT8" s="740"/>
      <c r="QU8" s="740"/>
      <c r="QV8" s="1694" t="s">
        <v>18819</v>
      </c>
      <c r="QW8" s="740"/>
      <c r="QX8" s="740"/>
      <c r="QY8" s="740"/>
      <c r="QZ8" s="740"/>
      <c r="RA8" s="740"/>
      <c r="RB8" s="740"/>
      <c r="RC8" s="740"/>
      <c r="RD8" s="740"/>
    </row>
    <row r="9" spans="1:472" ht="39" customHeight="1">
      <c r="A9" s="2500"/>
      <c r="B9" s="1569" t="s">
        <v>18820</v>
      </c>
      <c r="C9" s="1664"/>
      <c r="D9" s="269" t="s">
        <v>18821</v>
      </c>
      <c r="E9" s="269" t="s">
        <v>18822</v>
      </c>
      <c r="F9" s="1666" t="s">
        <v>18823</v>
      </c>
      <c r="G9" s="1666" t="s">
        <v>18824</v>
      </c>
      <c r="H9" s="1666" t="s">
        <v>18825</v>
      </c>
      <c r="I9" s="1666" t="s">
        <v>18826</v>
      </c>
      <c r="J9" s="469" t="s">
        <v>18827</v>
      </c>
      <c r="K9" s="1666" t="s">
        <v>18828</v>
      </c>
      <c r="L9" s="1666" t="s">
        <v>18829</v>
      </c>
      <c r="M9" s="1666" t="s">
        <v>18830</v>
      </c>
      <c r="N9" s="469" t="s">
        <v>18622</v>
      </c>
      <c r="O9" s="1666" t="s">
        <v>18831</v>
      </c>
      <c r="P9" s="469" t="s">
        <v>18832</v>
      </c>
      <c r="Q9" s="469" t="s">
        <v>18833</v>
      </c>
      <c r="R9" s="2500"/>
      <c r="S9" s="1666" t="s">
        <v>18834</v>
      </c>
      <c r="T9" s="469" t="s">
        <v>18835</v>
      </c>
      <c r="U9" s="469" t="s">
        <v>18836</v>
      </c>
      <c r="V9" s="469" t="s">
        <v>18837</v>
      </c>
      <c r="W9" s="269" t="s">
        <v>18838</v>
      </c>
      <c r="X9" s="1617" t="s">
        <v>18839</v>
      </c>
      <c r="Y9" s="469" t="s">
        <v>18840</v>
      </c>
      <c r="Z9" s="469" t="s">
        <v>18841</v>
      </c>
      <c r="AA9" s="469" t="s">
        <v>18842</v>
      </c>
      <c r="AB9" s="469" t="s">
        <v>14651</v>
      </c>
      <c r="AC9" s="469" t="s">
        <v>14852</v>
      </c>
      <c r="AD9" s="469" t="s">
        <v>14852</v>
      </c>
      <c r="AE9" s="469" t="s">
        <v>14852</v>
      </c>
      <c r="AF9" s="469" t="s">
        <v>14852</v>
      </c>
      <c r="AG9" s="469" t="s">
        <v>14852</v>
      </c>
      <c r="AH9" s="469" t="s">
        <v>14852</v>
      </c>
      <c r="AI9" s="1664"/>
      <c r="AJ9" s="469" t="s">
        <v>14852</v>
      </c>
      <c r="AK9" s="469" t="s">
        <v>14852</v>
      </c>
      <c r="AL9" s="469" t="s">
        <v>14852</v>
      </c>
      <c r="AM9" s="1615" t="s">
        <v>18843</v>
      </c>
      <c r="AN9" s="1615" t="s">
        <v>18844</v>
      </c>
      <c r="AO9" s="469" t="s">
        <v>18845</v>
      </c>
      <c r="AP9" s="1615" t="s">
        <v>18846</v>
      </c>
      <c r="AQ9" s="469" t="s">
        <v>18847</v>
      </c>
      <c r="AR9" s="469" t="s">
        <v>18848</v>
      </c>
      <c r="AS9" s="469" t="s">
        <v>18849</v>
      </c>
      <c r="AT9" s="469" t="s">
        <v>18850</v>
      </c>
      <c r="AU9" s="469" t="s">
        <v>18851</v>
      </c>
      <c r="AV9" s="469" t="s">
        <v>18852</v>
      </c>
      <c r="AW9" s="469" t="s">
        <v>18636</v>
      </c>
      <c r="AX9" s="2500"/>
      <c r="AY9" s="469" t="s">
        <v>18853</v>
      </c>
      <c r="AZ9" s="1666" t="s">
        <v>18829</v>
      </c>
      <c r="BA9" s="469" t="s">
        <v>18854</v>
      </c>
      <c r="BB9" s="2500"/>
      <c r="BC9" s="1618" t="s">
        <v>18823</v>
      </c>
      <c r="BD9" s="1666" t="s">
        <v>18855</v>
      </c>
      <c r="BE9" s="469" t="s">
        <v>18856</v>
      </c>
      <c r="BF9" s="1666" t="s">
        <v>18857</v>
      </c>
      <c r="BG9" s="469" t="s">
        <v>18827</v>
      </c>
      <c r="BH9" s="1666" t="s">
        <v>18829</v>
      </c>
      <c r="BI9" s="1615" t="s">
        <v>18858</v>
      </c>
      <c r="BJ9" s="469" t="s">
        <v>18859</v>
      </c>
      <c r="BK9" s="1666" t="s">
        <v>18830</v>
      </c>
      <c r="BL9" s="1664"/>
      <c r="BM9" s="469" t="s">
        <v>18631</v>
      </c>
      <c r="BN9" s="469" t="s">
        <v>18860</v>
      </c>
      <c r="BO9" s="2500"/>
      <c r="BP9" s="1019" t="s">
        <v>18827</v>
      </c>
      <c r="BQ9" s="1666" t="s">
        <v>18828</v>
      </c>
      <c r="BR9" s="1618" t="s">
        <v>18829</v>
      </c>
      <c r="BS9" s="269" t="s">
        <v>18861</v>
      </c>
      <c r="BT9" s="2500"/>
      <c r="BU9" s="663" t="s">
        <v>18862</v>
      </c>
      <c r="BV9" s="469" t="s">
        <v>18863</v>
      </c>
      <c r="BW9" s="469" t="s">
        <v>18864</v>
      </c>
      <c r="BX9" s="269" t="s">
        <v>18865</v>
      </c>
      <c r="BY9" s="469" t="s">
        <v>18866</v>
      </c>
      <c r="BZ9" s="269" t="s">
        <v>18867</v>
      </c>
      <c r="CA9" s="2500"/>
      <c r="CB9" s="663" t="s">
        <v>18868</v>
      </c>
      <c r="CC9" s="469" t="s">
        <v>18622</v>
      </c>
      <c r="CD9" s="469" t="s">
        <v>18869</v>
      </c>
      <c r="CE9" s="1698" t="s">
        <v>18870</v>
      </c>
      <c r="CF9" s="1720" t="s">
        <v>18871</v>
      </c>
      <c r="CG9" s="269" t="s">
        <v>18872</v>
      </c>
      <c r="CH9" s="2500"/>
      <c r="CI9" s="469" t="s">
        <v>18873</v>
      </c>
      <c r="CJ9" s="1618" t="s">
        <v>18823</v>
      </c>
      <c r="CK9" s="1666" t="s">
        <v>18874</v>
      </c>
      <c r="CL9" s="1698" t="s">
        <v>18875</v>
      </c>
      <c r="CM9" s="469" t="s">
        <v>18876</v>
      </c>
      <c r="CN9" s="1666" t="s">
        <v>18823</v>
      </c>
      <c r="CO9" s="469" t="s">
        <v>18823</v>
      </c>
      <c r="CP9" s="469" t="s">
        <v>18824</v>
      </c>
      <c r="CQ9" s="469" t="s">
        <v>18877</v>
      </c>
      <c r="CR9" s="1664"/>
      <c r="CS9" s="269" t="s">
        <v>18878</v>
      </c>
      <c r="CT9" s="469" t="s">
        <v>18879</v>
      </c>
      <c r="CU9" s="469" t="s">
        <v>18826</v>
      </c>
      <c r="CV9" s="2575"/>
      <c r="CW9" s="469" t="s">
        <v>18621</v>
      </c>
      <c r="CX9" s="469" t="s">
        <v>18880</v>
      </c>
      <c r="CY9" s="469" t="s">
        <v>18825</v>
      </c>
      <c r="CZ9" s="469" t="s">
        <v>18881</v>
      </c>
      <c r="DA9" s="269" t="s">
        <v>18882</v>
      </c>
      <c r="DB9" s="469" t="s">
        <v>18847</v>
      </c>
      <c r="DC9" s="1721" t="s">
        <v>18883</v>
      </c>
      <c r="DD9" s="1722" t="s">
        <v>18849</v>
      </c>
      <c r="DE9" s="1019" t="s">
        <v>18853</v>
      </c>
      <c r="DF9" s="1618" t="s">
        <v>18829</v>
      </c>
      <c r="DG9" s="2575"/>
      <c r="DH9" s="469" t="s">
        <v>18884</v>
      </c>
      <c r="DI9" s="469" t="s">
        <v>18845</v>
      </c>
      <c r="DJ9" s="269" t="s">
        <v>18885</v>
      </c>
      <c r="DK9" s="2500"/>
      <c r="DL9" s="269" t="s">
        <v>18886</v>
      </c>
      <c r="DM9" s="1615" t="s">
        <v>18887</v>
      </c>
      <c r="DN9" s="269" t="s">
        <v>18888</v>
      </c>
      <c r="DO9" s="469" t="s">
        <v>18828</v>
      </c>
      <c r="DP9" s="469" t="s">
        <v>18859</v>
      </c>
      <c r="DQ9" s="469" t="s">
        <v>18889</v>
      </c>
      <c r="DR9" s="264" t="s">
        <v>18890</v>
      </c>
      <c r="DS9" s="469" t="s">
        <v>18689</v>
      </c>
      <c r="DT9" s="495" t="s">
        <v>18891</v>
      </c>
      <c r="DU9" s="469" t="s">
        <v>18691</v>
      </c>
      <c r="DV9" s="1620" t="s">
        <v>18692</v>
      </c>
      <c r="DW9" s="1664"/>
      <c r="DX9" s="469" t="s">
        <v>18892</v>
      </c>
      <c r="DY9" s="1697" t="s">
        <v>18893</v>
      </c>
      <c r="DZ9" s="1697" t="s">
        <v>18894</v>
      </c>
      <c r="EA9" s="1584" t="s">
        <v>18696</v>
      </c>
      <c r="EB9" s="2500"/>
      <c r="EC9" s="469" t="s">
        <v>18895</v>
      </c>
      <c r="ED9" s="1588" t="s">
        <v>18896</v>
      </c>
      <c r="EE9" s="1588" t="s">
        <v>18897</v>
      </c>
      <c r="EF9" s="1669" t="s">
        <v>18898</v>
      </c>
      <c r="EG9" s="1669" t="s">
        <v>18899</v>
      </c>
      <c r="EH9" s="469" t="s">
        <v>18900</v>
      </c>
      <c r="EI9" s="1615" t="s">
        <v>18901</v>
      </c>
      <c r="EJ9" s="469" t="s">
        <v>18902</v>
      </c>
      <c r="EK9" s="1580" t="s">
        <v>18903</v>
      </c>
      <c r="EL9" s="1579" t="s">
        <v>18904</v>
      </c>
      <c r="EM9" s="1588" t="s">
        <v>18905</v>
      </c>
      <c r="EN9" s="1580" t="s">
        <v>18906</v>
      </c>
      <c r="EO9" s="469" t="s">
        <v>18709</v>
      </c>
      <c r="EP9" s="1670" t="s">
        <v>18710</v>
      </c>
      <c r="EQ9" s="1663" t="s">
        <v>18907</v>
      </c>
      <c r="ER9" s="1663" t="s">
        <v>18908</v>
      </c>
      <c r="ES9" s="857" t="s">
        <v>18713</v>
      </c>
      <c r="ET9" s="857" t="s">
        <v>18714</v>
      </c>
      <c r="EU9" s="269" t="s">
        <v>18909</v>
      </c>
      <c r="EV9" s="1615" t="s">
        <v>18910</v>
      </c>
      <c r="EW9" s="193" t="s">
        <v>18911</v>
      </c>
      <c r="EX9" s="469" t="s">
        <v>18289</v>
      </c>
      <c r="EY9" s="1615" t="s">
        <v>18912</v>
      </c>
      <c r="EZ9" s="193" t="s">
        <v>18911</v>
      </c>
      <c r="FA9" s="1615" t="s">
        <v>18913</v>
      </c>
      <c r="FB9" s="1723" t="s">
        <v>16319</v>
      </c>
      <c r="FC9" s="1664"/>
      <c r="FD9" s="469" t="s">
        <v>15412</v>
      </c>
      <c r="FE9" s="1615" t="s">
        <v>18914</v>
      </c>
      <c r="FF9" s="469" t="s">
        <v>14603</v>
      </c>
      <c r="FG9" s="469" t="s">
        <v>15412</v>
      </c>
      <c r="FH9" s="1615" t="s">
        <v>18915</v>
      </c>
      <c r="FI9" s="2500"/>
      <c r="FJ9" s="469" t="s">
        <v>18916</v>
      </c>
      <c r="FK9" s="469" t="s">
        <v>18917</v>
      </c>
      <c r="FL9" s="469" t="s">
        <v>16277</v>
      </c>
      <c r="FM9" s="469" t="s">
        <v>18533</v>
      </c>
      <c r="FN9" s="1701" t="s">
        <v>18918</v>
      </c>
      <c r="FO9" s="1724" t="s">
        <v>18919</v>
      </c>
      <c r="FP9" s="1703" t="s">
        <v>18920</v>
      </c>
      <c r="FQ9" s="1703" t="s">
        <v>18921</v>
      </c>
      <c r="FR9" s="495" t="s">
        <v>18922</v>
      </c>
      <c r="FS9" s="1615" t="s">
        <v>18923</v>
      </c>
      <c r="FT9" s="1617" t="s">
        <v>18924</v>
      </c>
      <c r="FU9" s="1617" t="s">
        <v>18925</v>
      </c>
      <c r="FV9" s="1615" t="s">
        <v>18926</v>
      </c>
      <c r="FW9" s="1615" t="s">
        <v>18927</v>
      </c>
      <c r="FX9" s="2500"/>
      <c r="FY9" s="1725" t="s">
        <v>16341</v>
      </c>
      <c r="FZ9" s="1674" t="s">
        <v>18928</v>
      </c>
      <c r="GA9" s="494" t="s">
        <v>18929</v>
      </c>
      <c r="GB9" s="494" t="s">
        <v>18930</v>
      </c>
      <c r="GC9" s="494" t="s">
        <v>18929</v>
      </c>
      <c r="GD9" s="494" t="s">
        <v>15490</v>
      </c>
      <c r="GE9" s="494" t="s">
        <v>15490</v>
      </c>
      <c r="GF9" s="494" t="s">
        <v>14608</v>
      </c>
      <c r="GG9" s="1635" t="s">
        <v>15490</v>
      </c>
      <c r="GH9" s="1664"/>
      <c r="GI9" s="1629" t="s">
        <v>14651</v>
      </c>
      <c r="GJ9" s="1615" t="s">
        <v>18931</v>
      </c>
      <c r="GK9" s="495" t="s">
        <v>15495</v>
      </c>
      <c r="GL9" s="1615" t="s">
        <v>18932</v>
      </c>
      <c r="GM9" s="1675" t="s">
        <v>18741</v>
      </c>
      <c r="GN9" s="495" t="s">
        <v>18933</v>
      </c>
      <c r="GO9" s="2500"/>
      <c r="GP9" s="1630" t="s">
        <v>18743</v>
      </c>
      <c r="GQ9" s="245" t="s">
        <v>18744</v>
      </c>
      <c r="GR9" s="1629" t="s">
        <v>14688</v>
      </c>
      <c r="GS9" s="1628" t="s">
        <v>14603</v>
      </c>
      <c r="GT9" s="245" t="s">
        <v>18744</v>
      </c>
      <c r="GU9" s="1630" t="s">
        <v>18743</v>
      </c>
      <c r="GV9" s="1675" t="s">
        <v>18735</v>
      </c>
      <c r="GW9" s="1726" t="s">
        <v>18934</v>
      </c>
      <c r="GX9" s="1630" t="s">
        <v>18743</v>
      </c>
      <c r="GY9" s="245" t="s">
        <v>18744</v>
      </c>
      <c r="GZ9" s="1675" t="s">
        <v>18741</v>
      </c>
      <c r="HA9" s="1631" t="s">
        <v>18935</v>
      </c>
      <c r="HB9" s="245" t="s">
        <v>18744</v>
      </c>
      <c r="HC9" s="1675" t="s">
        <v>18735</v>
      </c>
      <c r="HD9" s="245" t="s">
        <v>18744</v>
      </c>
      <c r="HE9" s="1615" t="s">
        <v>18936</v>
      </c>
      <c r="HF9" s="1616" t="s">
        <v>18937</v>
      </c>
      <c r="HG9" s="1615" t="s">
        <v>18938</v>
      </c>
      <c r="HH9" s="1630" t="s">
        <v>18939</v>
      </c>
      <c r="HI9" s="1630" t="s">
        <v>18940</v>
      </c>
      <c r="HJ9" s="1675" t="s">
        <v>18735</v>
      </c>
      <c r="HK9" s="1615" t="s">
        <v>18941</v>
      </c>
      <c r="HL9" s="1630" t="s">
        <v>18942</v>
      </c>
      <c r="HM9" s="495" t="s">
        <v>15556</v>
      </c>
      <c r="HN9" s="1664"/>
      <c r="HO9" s="469" t="s">
        <v>15556</v>
      </c>
      <c r="HP9" s="469" t="s">
        <v>16341</v>
      </c>
      <c r="HQ9" s="469" t="s">
        <v>15563</v>
      </c>
      <c r="HR9" s="469" t="s">
        <v>18535</v>
      </c>
      <c r="HS9" s="1039" t="s">
        <v>15574</v>
      </c>
      <c r="HT9" s="1615" t="s">
        <v>18943</v>
      </c>
      <c r="HU9" s="1025" t="s">
        <v>18944</v>
      </c>
      <c r="HV9" s="2500"/>
      <c r="HW9" s="469" t="s">
        <v>18945</v>
      </c>
      <c r="HX9" s="1727" t="s">
        <v>14608</v>
      </c>
      <c r="HY9" s="469" t="s">
        <v>18535</v>
      </c>
      <c r="HZ9" s="469" t="s">
        <v>18946</v>
      </c>
      <c r="IA9" s="469" t="s">
        <v>14608</v>
      </c>
      <c r="IB9" s="469" t="s">
        <v>18757</v>
      </c>
      <c r="IC9" s="469" t="s">
        <v>18947</v>
      </c>
      <c r="ID9" s="1569" t="s">
        <v>14674</v>
      </c>
      <c r="IE9" s="469" t="s">
        <v>18948</v>
      </c>
      <c r="IF9" s="1615" t="s">
        <v>18949</v>
      </c>
      <c r="IG9" s="1706" t="s">
        <v>14607</v>
      </c>
      <c r="IH9" s="469" t="s">
        <v>14674</v>
      </c>
      <c r="II9" s="469" t="s">
        <v>18757</v>
      </c>
      <c r="IJ9" s="469" t="s">
        <v>14608</v>
      </c>
      <c r="IK9" s="469" t="s">
        <v>14651</v>
      </c>
      <c r="IL9" s="1595" t="s">
        <v>18950</v>
      </c>
      <c r="IM9" s="958" t="s">
        <v>14651</v>
      </c>
      <c r="IN9" s="1672" t="s">
        <v>18951</v>
      </c>
      <c r="IO9" s="1672" t="s">
        <v>14603</v>
      </c>
      <c r="IP9" s="1728" t="s">
        <v>18952</v>
      </c>
      <c r="IQ9" s="1615" t="s">
        <v>18953</v>
      </c>
      <c r="IR9" s="469" t="s">
        <v>14674</v>
      </c>
      <c r="IS9" s="1585" t="s">
        <v>18954</v>
      </c>
      <c r="IT9" s="1679"/>
      <c r="IU9" s="1703" t="s">
        <v>18955</v>
      </c>
      <c r="IV9" s="1729" t="s">
        <v>18956</v>
      </c>
      <c r="IW9" s="1615" t="s">
        <v>18957</v>
      </c>
      <c r="IX9" s="1579" t="s">
        <v>18958</v>
      </c>
      <c r="IY9" s="1615" t="s">
        <v>18959</v>
      </c>
      <c r="IZ9" s="495" t="s">
        <v>18960</v>
      </c>
      <c r="JA9" s="1573" t="s">
        <v>18961</v>
      </c>
      <c r="JB9" s="1730" t="s">
        <v>18962</v>
      </c>
      <c r="JC9" s="663" t="s">
        <v>16109</v>
      </c>
      <c r="JD9" s="1638" t="s">
        <v>14607</v>
      </c>
      <c r="JE9" s="1731" t="s">
        <v>18757</v>
      </c>
      <c r="JF9" s="1732" t="s">
        <v>18963</v>
      </c>
      <c r="JG9" s="958" t="s">
        <v>16319</v>
      </c>
      <c r="JH9" s="958" t="s">
        <v>18964</v>
      </c>
      <c r="JI9" s="2496"/>
      <c r="JJ9" s="1025" t="s">
        <v>14688</v>
      </c>
      <c r="JK9" s="1733" t="s">
        <v>18965</v>
      </c>
      <c r="JL9" s="1734" t="s">
        <v>18966</v>
      </c>
      <c r="JM9" s="1641" t="s">
        <v>18967</v>
      </c>
      <c r="JN9" s="1658" t="s">
        <v>18968</v>
      </c>
      <c r="JO9" s="1658" t="s">
        <v>18969</v>
      </c>
      <c r="JP9" s="1641" t="s">
        <v>14608</v>
      </c>
      <c r="JQ9" s="1641" t="s">
        <v>18970</v>
      </c>
      <c r="JR9" s="1636" t="s">
        <v>18971</v>
      </c>
      <c r="JS9" s="495" t="s">
        <v>18972</v>
      </c>
      <c r="JT9" s="1641" t="s">
        <v>14674</v>
      </c>
      <c r="JU9" s="2496"/>
      <c r="JV9" s="1615" t="s">
        <v>18973</v>
      </c>
      <c r="JW9" s="1638" t="s">
        <v>14608</v>
      </c>
      <c r="JX9" s="1680" t="s">
        <v>14603</v>
      </c>
      <c r="JY9" s="1664"/>
      <c r="JZ9" s="1641" t="s">
        <v>14608</v>
      </c>
      <c r="KA9" s="1735" t="s">
        <v>15767</v>
      </c>
      <c r="KB9" s="1641" t="s">
        <v>14608</v>
      </c>
      <c r="KC9" s="1680" t="s">
        <v>14603</v>
      </c>
      <c r="KD9" s="1638" t="s">
        <v>14608</v>
      </c>
      <c r="KE9" s="1591" t="s">
        <v>14674</v>
      </c>
      <c r="KF9" s="1641" t="s">
        <v>14608</v>
      </c>
      <c r="KG9" s="1641" t="s">
        <v>15770</v>
      </c>
      <c r="KH9" s="1638" t="s">
        <v>14607</v>
      </c>
      <c r="KI9" s="469"/>
      <c r="KJ9" s="1641" t="s">
        <v>14651</v>
      </c>
      <c r="KK9" s="1641" t="s">
        <v>14608</v>
      </c>
      <c r="KL9" s="1638" t="s">
        <v>14688</v>
      </c>
      <c r="KM9" s="1638" t="s">
        <v>14651</v>
      </c>
      <c r="KN9" s="2568"/>
      <c r="KO9" s="1638" t="s">
        <v>14607</v>
      </c>
      <c r="KP9" s="1641" t="s">
        <v>14608</v>
      </c>
      <c r="KQ9" s="1638" t="s">
        <v>14651</v>
      </c>
      <c r="KR9" s="1683" t="s">
        <v>18974</v>
      </c>
      <c r="KS9" s="469"/>
      <c r="KT9" s="1643" t="s">
        <v>18975</v>
      </c>
      <c r="KU9" s="1638" t="s">
        <v>14674</v>
      </c>
      <c r="KV9" s="1637" t="s">
        <v>14603</v>
      </c>
      <c r="KW9" s="1645" t="s">
        <v>14608</v>
      </c>
      <c r="KX9" s="1713" t="s">
        <v>14603</v>
      </c>
      <c r="KY9" s="1713" t="s">
        <v>14607</v>
      </c>
      <c r="KZ9" s="469" t="s">
        <v>14608</v>
      </c>
      <c r="LA9" s="469" t="s">
        <v>14651</v>
      </c>
      <c r="LB9" s="1341" t="s">
        <v>14674</v>
      </c>
      <c r="LC9" s="1615" t="s">
        <v>18976</v>
      </c>
      <c r="LD9" s="1647" t="s">
        <v>14603</v>
      </c>
      <c r="LE9" s="1664"/>
      <c r="LF9" s="1641" t="s">
        <v>14607</v>
      </c>
      <c r="LG9" s="1640" t="s">
        <v>18977</v>
      </c>
      <c r="LH9" s="1736" t="s">
        <v>15804</v>
      </c>
      <c r="LI9" s="1641" t="s">
        <v>14688</v>
      </c>
      <c r="LJ9" s="469" t="s">
        <v>15824</v>
      </c>
      <c r="LK9" s="469" t="s">
        <v>14608</v>
      </c>
      <c r="LL9" s="1683" t="s">
        <v>15824</v>
      </c>
      <c r="LM9" s="469" t="s">
        <v>14608</v>
      </c>
      <c r="LN9" s="469" t="s">
        <v>14688</v>
      </c>
      <c r="LO9" s="1658" t="s">
        <v>14608</v>
      </c>
      <c r="LP9" s="469"/>
      <c r="LQ9" s="1588" t="s">
        <v>14608</v>
      </c>
      <c r="LR9" s="469" t="s">
        <v>14674</v>
      </c>
      <c r="LS9" s="1588" t="s">
        <v>14608</v>
      </c>
      <c r="LT9" s="2500"/>
      <c r="LU9" s="1600" t="s">
        <v>15884</v>
      </c>
      <c r="LV9" s="1682" t="s">
        <v>14608</v>
      </c>
      <c r="LW9" s="1600" t="s">
        <v>14674</v>
      </c>
      <c r="LX9" s="469" t="s">
        <v>18978</v>
      </c>
      <c r="LY9" s="1595" t="s">
        <v>18979</v>
      </c>
      <c r="LZ9" s="1714" t="s">
        <v>14608</v>
      </c>
      <c r="MA9" s="1714" t="s">
        <v>14651</v>
      </c>
      <c r="MB9" s="1615" t="s">
        <v>18980</v>
      </c>
      <c r="MC9" s="1615" t="s">
        <v>18981</v>
      </c>
      <c r="MD9" s="1651" t="s">
        <v>14651</v>
      </c>
      <c r="ME9" s="1615" t="s">
        <v>18982</v>
      </c>
      <c r="MF9" s="1600" t="s">
        <v>14674</v>
      </c>
      <c r="MG9" s="1615" t="s">
        <v>18983</v>
      </c>
      <c r="MH9" s="1682" t="s">
        <v>14651</v>
      </c>
      <c r="MI9" s="1615" t="s">
        <v>18984</v>
      </c>
      <c r="MJ9" s="1664"/>
      <c r="MK9" s="469" t="s">
        <v>14608</v>
      </c>
      <c r="ML9" s="1641" t="s">
        <v>14607</v>
      </c>
      <c r="MM9" s="1588" t="s">
        <v>14651</v>
      </c>
      <c r="MN9" s="1638" t="s">
        <v>14608</v>
      </c>
      <c r="MO9" s="1641" t="s">
        <v>14608</v>
      </c>
      <c r="MP9" s="1641" t="s">
        <v>15937</v>
      </c>
      <c r="MQ9" s="1641" t="s">
        <v>18793</v>
      </c>
      <c r="MR9" s="1600" t="s">
        <v>15937</v>
      </c>
      <c r="MS9" s="1714" t="s">
        <v>14608</v>
      </c>
      <c r="MT9" s="1706" t="s">
        <v>18353</v>
      </c>
      <c r="MU9" s="1588" t="s">
        <v>14688</v>
      </c>
      <c r="MV9" s="469"/>
      <c r="MW9" s="1600" t="s">
        <v>14651</v>
      </c>
      <c r="MX9" s="1600" t="s">
        <v>14651</v>
      </c>
      <c r="MY9" s="2575"/>
      <c r="MZ9" s="1588" t="s">
        <v>14651</v>
      </c>
      <c r="NA9" s="1588" t="s">
        <v>14608</v>
      </c>
      <c r="NB9" s="469" t="s">
        <v>14651</v>
      </c>
      <c r="NC9" s="469" t="s">
        <v>14651</v>
      </c>
      <c r="ND9" s="469" t="s">
        <v>18985</v>
      </c>
      <c r="NE9" s="1654" t="s">
        <v>18986</v>
      </c>
      <c r="NF9" s="469" t="s">
        <v>14674</v>
      </c>
      <c r="NG9" s="469" t="s">
        <v>14651</v>
      </c>
      <c r="NH9" s="2500"/>
      <c r="NI9" s="2500"/>
      <c r="NJ9" s="1588" t="s">
        <v>14608</v>
      </c>
      <c r="NK9" s="1682" t="s">
        <v>14651</v>
      </c>
      <c r="NL9" s="1599" t="s">
        <v>14688</v>
      </c>
      <c r="NM9" s="1655" t="s">
        <v>14608</v>
      </c>
      <c r="NN9" s="1658" t="s">
        <v>14651</v>
      </c>
      <c r="NO9" s="394" t="s">
        <v>18987</v>
      </c>
      <c r="NP9" s="1690"/>
      <c r="NQ9" s="1658" t="s">
        <v>14608</v>
      </c>
      <c r="NR9" s="268" t="s">
        <v>15988</v>
      </c>
      <c r="NS9" s="1658" t="s">
        <v>14608</v>
      </c>
      <c r="NT9" s="1658" t="s">
        <v>14607</v>
      </c>
      <c r="NU9" s="1658" t="s">
        <v>14603</v>
      </c>
      <c r="NV9" s="730" t="s">
        <v>15997</v>
      </c>
      <c r="NW9" s="1658" t="s">
        <v>15997</v>
      </c>
      <c r="NX9" s="1658" t="s">
        <v>14608</v>
      </c>
      <c r="NY9" s="1658" t="s">
        <v>15991</v>
      </c>
      <c r="NZ9" s="1658" t="s">
        <v>14651</v>
      </c>
      <c r="OA9" s="1658" t="s">
        <v>14608</v>
      </c>
      <c r="OB9" s="1658" t="s">
        <v>14603</v>
      </c>
      <c r="OC9" s="1658" t="s">
        <v>14607</v>
      </c>
      <c r="OD9" s="469" t="s">
        <v>15997</v>
      </c>
      <c r="OE9" s="1604" t="s">
        <v>16109</v>
      </c>
      <c r="OF9" s="1692" t="s">
        <v>14651</v>
      </c>
      <c r="OG9" s="1660" t="s">
        <v>14674</v>
      </c>
      <c r="OH9" s="1737" t="s">
        <v>16341</v>
      </c>
      <c r="OI9" s="2496"/>
      <c r="OJ9" s="1693" t="s">
        <v>14674</v>
      </c>
      <c r="OK9" s="469" t="s">
        <v>14651</v>
      </c>
      <c r="OL9" s="1718" t="s">
        <v>14674</v>
      </c>
      <c r="OM9" s="1692" t="s">
        <v>14608</v>
      </c>
      <c r="ON9" s="1692" t="s">
        <v>14674</v>
      </c>
      <c r="OO9" s="1692" t="s">
        <v>14688</v>
      </c>
      <c r="OP9" s="1692" t="s">
        <v>14603</v>
      </c>
      <c r="OQ9" s="268" t="s">
        <v>14651</v>
      </c>
      <c r="OR9" s="1692" t="s">
        <v>14674</v>
      </c>
      <c r="OS9" s="268" t="s">
        <v>14674</v>
      </c>
      <c r="OT9" s="740" t="s">
        <v>14608</v>
      </c>
      <c r="OU9" s="740" t="s">
        <v>18988</v>
      </c>
      <c r="OV9" s="1664"/>
      <c r="OW9" s="740" t="s">
        <v>14651</v>
      </c>
      <c r="OX9" s="2496"/>
      <c r="OY9" s="740" t="s">
        <v>14674</v>
      </c>
      <c r="OZ9" s="740" t="s">
        <v>14674</v>
      </c>
      <c r="PA9" s="2496"/>
      <c r="PB9" s="1692" t="s">
        <v>14651</v>
      </c>
      <c r="PC9" s="1692" t="s">
        <v>14651</v>
      </c>
      <c r="PD9" s="1692" t="s">
        <v>18363</v>
      </c>
      <c r="PE9" s="740" t="s">
        <v>14651</v>
      </c>
      <c r="PF9" s="1692" t="s">
        <v>18363</v>
      </c>
      <c r="PG9" s="1615" t="s">
        <v>18989</v>
      </c>
      <c r="PH9" s="269" t="s">
        <v>18990</v>
      </c>
      <c r="PI9" s="1738" t="s">
        <v>18991</v>
      </c>
      <c r="PJ9" s="730"/>
      <c r="PK9" s="730"/>
      <c r="PL9" s="730"/>
      <c r="PM9" s="730"/>
      <c r="PN9" s="730"/>
      <c r="PO9" s="730"/>
      <c r="PP9" s="730"/>
      <c r="PQ9" s="730"/>
      <c r="PR9" s="730"/>
      <c r="PS9" s="1739" t="s">
        <v>14651</v>
      </c>
      <c r="PT9" s="1658" t="s">
        <v>14994</v>
      </c>
      <c r="PU9" s="469" t="s">
        <v>14674</v>
      </c>
      <c r="PV9" s="730" t="s">
        <v>14994</v>
      </c>
      <c r="PW9" s="740" t="s">
        <v>15002</v>
      </c>
      <c r="PX9" s="740" t="s">
        <v>14608</v>
      </c>
      <c r="PY9" s="1664"/>
      <c r="PZ9" s="740"/>
      <c r="QA9" s="740"/>
      <c r="QB9" s="740"/>
      <c r="QC9" s="740"/>
      <c r="QD9" s="740"/>
      <c r="QE9" s="740"/>
      <c r="QF9" s="369" t="s">
        <v>18992</v>
      </c>
      <c r="QG9" s="740"/>
      <c r="QH9" s="740"/>
      <c r="QI9" s="740"/>
      <c r="QJ9" s="740"/>
      <c r="QK9" s="740"/>
      <c r="QL9" s="740"/>
      <c r="QM9" s="740"/>
      <c r="QN9" s="740"/>
      <c r="QO9" s="740"/>
      <c r="QP9" s="740"/>
      <c r="QQ9" s="740"/>
      <c r="QR9" s="740"/>
      <c r="QS9" s="740"/>
      <c r="QT9" s="740"/>
      <c r="QU9" s="740"/>
      <c r="QV9" s="740"/>
      <c r="QW9" s="740"/>
      <c r="QX9" s="740"/>
      <c r="QY9" s="740"/>
      <c r="QZ9" s="740"/>
      <c r="RA9" s="740"/>
      <c r="RB9" s="740"/>
      <c r="RC9" s="740"/>
      <c r="RD9" s="740"/>
    </row>
    <row r="10" spans="1:472" ht="32.25" customHeight="1">
      <c r="A10" s="2500"/>
      <c r="B10" s="1569" t="s">
        <v>18993</v>
      </c>
      <c r="C10" s="1740"/>
      <c r="D10" s="469" t="s">
        <v>18994</v>
      </c>
      <c r="E10" s="469" t="s">
        <v>18995</v>
      </c>
      <c r="F10" s="469" t="s">
        <v>18996</v>
      </c>
      <c r="G10" s="469" t="s">
        <v>18997</v>
      </c>
      <c r="H10" s="469" t="s">
        <v>18998</v>
      </c>
      <c r="I10" s="469" t="s">
        <v>18999</v>
      </c>
      <c r="J10" s="469" t="s">
        <v>19000</v>
      </c>
      <c r="K10" s="469" t="s">
        <v>19001</v>
      </c>
      <c r="L10" s="1614" t="s">
        <v>19002</v>
      </c>
      <c r="M10" s="1696" t="s">
        <v>19003</v>
      </c>
      <c r="N10" s="469" t="s">
        <v>19004</v>
      </c>
      <c r="O10" s="1741" t="s">
        <v>19005</v>
      </c>
      <c r="P10" s="469" t="s">
        <v>19006</v>
      </c>
      <c r="Q10" s="469" t="s">
        <v>19007</v>
      </c>
      <c r="R10" s="2500"/>
      <c r="S10" s="1615" t="s">
        <v>19008</v>
      </c>
      <c r="T10" s="469" t="s">
        <v>19009</v>
      </c>
      <c r="U10" s="1615" t="s">
        <v>19010</v>
      </c>
      <c r="V10" s="469" t="s">
        <v>19011</v>
      </c>
      <c r="W10" s="469" t="s">
        <v>19012</v>
      </c>
      <c r="X10" s="469" t="s">
        <v>19013</v>
      </c>
      <c r="Y10" s="469" t="s">
        <v>19014</v>
      </c>
      <c r="Z10" s="469" t="s">
        <v>19015</v>
      </c>
      <c r="AA10" s="469" t="s">
        <v>19016</v>
      </c>
      <c r="AB10" s="1615" t="s">
        <v>19017</v>
      </c>
      <c r="AC10" s="469" t="s">
        <v>14856</v>
      </c>
      <c r="AD10" s="469" t="s">
        <v>14856</v>
      </c>
      <c r="AE10" s="469" t="s">
        <v>14856</v>
      </c>
      <c r="AF10" s="469" t="s">
        <v>14856</v>
      </c>
      <c r="AG10" s="469" t="s">
        <v>14856</v>
      </c>
      <c r="AH10" s="469" t="s">
        <v>14856</v>
      </c>
      <c r="AI10" s="1664"/>
      <c r="AJ10" s="469" t="s">
        <v>14856</v>
      </c>
      <c r="AK10" s="469" t="s">
        <v>14856</v>
      </c>
      <c r="AL10" s="469" t="s">
        <v>14856</v>
      </c>
      <c r="AM10" s="469" t="s">
        <v>19018</v>
      </c>
      <c r="AN10" s="269" t="s">
        <v>19019</v>
      </c>
      <c r="AO10" s="1617" t="s">
        <v>19020</v>
      </c>
      <c r="AP10" s="269" t="s">
        <v>19021</v>
      </c>
      <c r="AQ10" s="269" t="s">
        <v>19022</v>
      </c>
      <c r="AR10" s="269" t="s">
        <v>19023</v>
      </c>
      <c r="AS10" s="469" t="s">
        <v>19024</v>
      </c>
      <c r="AT10" s="269" t="s">
        <v>19025</v>
      </c>
      <c r="AU10" s="269" t="s">
        <v>19026</v>
      </c>
      <c r="AV10" s="469" t="s">
        <v>19027</v>
      </c>
      <c r="AW10" s="1617" t="s">
        <v>19028</v>
      </c>
      <c r="AX10" s="2500"/>
      <c r="AY10" s="469" t="s">
        <v>19029</v>
      </c>
      <c r="AZ10" s="469" t="s">
        <v>19007</v>
      </c>
      <c r="BA10" s="469" t="s">
        <v>19030</v>
      </c>
      <c r="BB10" s="2500"/>
      <c r="BC10" s="1584" t="s">
        <v>19031</v>
      </c>
      <c r="BD10" s="469" t="s">
        <v>19032</v>
      </c>
      <c r="BE10" s="469" t="s">
        <v>19033</v>
      </c>
      <c r="BF10" s="469" t="s">
        <v>19034</v>
      </c>
      <c r="BG10" s="1733" t="s">
        <v>19035</v>
      </c>
      <c r="BH10" s="1614" t="s">
        <v>19002</v>
      </c>
      <c r="BI10" s="1616" t="s">
        <v>19036</v>
      </c>
      <c r="BJ10" s="1616" t="s">
        <v>19037</v>
      </c>
      <c r="BK10" s="469" t="s">
        <v>19007</v>
      </c>
      <c r="BL10" s="1740"/>
      <c r="BM10" s="1614" t="s">
        <v>19038</v>
      </c>
      <c r="BN10" s="1614" t="s">
        <v>19039</v>
      </c>
      <c r="BO10" s="2500"/>
      <c r="BP10" s="1019" t="s">
        <v>19000</v>
      </c>
      <c r="BQ10" s="1615" t="s">
        <v>19040</v>
      </c>
      <c r="BR10" s="1615" t="s">
        <v>19041</v>
      </c>
      <c r="BS10" s="469" t="s">
        <v>19042</v>
      </c>
      <c r="BT10" s="2500"/>
      <c r="BU10" s="663" t="s">
        <v>19043</v>
      </c>
      <c r="BV10" s="269" t="s">
        <v>19044</v>
      </c>
      <c r="BW10" s="1615" t="s">
        <v>19045</v>
      </c>
      <c r="BX10" s="1615" t="s">
        <v>19046</v>
      </c>
      <c r="BY10" s="269" t="s">
        <v>19047</v>
      </c>
      <c r="BZ10" s="469" t="s">
        <v>19048</v>
      </c>
      <c r="CA10" s="2500"/>
      <c r="CB10" s="469" t="s">
        <v>19049</v>
      </c>
      <c r="CC10" s="663" t="s">
        <v>19050</v>
      </c>
      <c r="CD10" s="469" t="s">
        <v>19051</v>
      </c>
      <c r="CE10" s="469" t="s">
        <v>19052</v>
      </c>
      <c r="CF10" s="1615" t="s">
        <v>19053</v>
      </c>
      <c r="CG10" s="1614" t="s">
        <v>19054</v>
      </c>
      <c r="CH10" s="2500"/>
      <c r="CI10" s="269" t="s">
        <v>19055</v>
      </c>
      <c r="CJ10" s="1019" t="s">
        <v>18996</v>
      </c>
      <c r="CK10" s="1615" t="s">
        <v>19056</v>
      </c>
      <c r="CL10" s="1733" t="s">
        <v>19057</v>
      </c>
      <c r="CM10" s="1615" t="s">
        <v>19058</v>
      </c>
      <c r="CN10" s="469" t="s">
        <v>18997</v>
      </c>
      <c r="CO10" s="269" t="s">
        <v>19059</v>
      </c>
      <c r="CP10" s="269" t="s">
        <v>19060</v>
      </c>
      <c r="CQ10" s="469" t="s">
        <v>19061</v>
      </c>
      <c r="CR10" s="1740"/>
      <c r="CS10" s="469" t="s">
        <v>19000</v>
      </c>
      <c r="CT10" s="469" t="s">
        <v>19062</v>
      </c>
      <c r="CU10" s="469" t="s">
        <v>19063</v>
      </c>
      <c r="CV10" s="2575"/>
      <c r="CW10" s="1615" t="s">
        <v>19064</v>
      </c>
      <c r="CX10" s="1615" t="s">
        <v>19065</v>
      </c>
      <c r="CY10" s="469" t="s">
        <v>18998</v>
      </c>
      <c r="CZ10" s="1587" t="s">
        <v>19066</v>
      </c>
      <c r="DA10" s="1742" t="s">
        <v>19067</v>
      </c>
      <c r="DB10" s="1571" t="s">
        <v>19068</v>
      </c>
      <c r="DC10" s="269" t="s">
        <v>19069</v>
      </c>
      <c r="DD10" s="269" t="s">
        <v>19070</v>
      </c>
      <c r="DE10" s="469" t="s">
        <v>19071</v>
      </c>
      <c r="DF10" s="469" t="s">
        <v>19072</v>
      </c>
      <c r="DG10" s="2575"/>
      <c r="DH10" s="469" t="s">
        <v>19073</v>
      </c>
      <c r="DI10" s="469" t="s">
        <v>19074</v>
      </c>
      <c r="DJ10" s="469" t="s">
        <v>19075</v>
      </c>
      <c r="DK10" s="2500"/>
      <c r="DL10" s="469" t="s">
        <v>18998</v>
      </c>
      <c r="DM10" s="269" t="s">
        <v>19076</v>
      </c>
      <c r="DN10" s="469" t="s">
        <v>19000</v>
      </c>
      <c r="DO10" s="469" t="s">
        <v>18996</v>
      </c>
      <c r="DP10" s="269" t="s">
        <v>19077</v>
      </c>
      <c r="DQ10" s="1743" t="s">
        <v>19078</v>
      </c>
      <c r="DR10" s="269" t="s">
        <v>19079</v>
      </c>
      <c r="DS10" s="469" t="s">
        <v>19080</v>
      </c>
      <c r="DT10" s="1743" t="s">
        <v>19081</v>
      </c>
      <c r="DU10" s="269" t="s">
        <v>19082</v>
      </c>
      <c r="DV10" s="269" t="s">
        <v>19083</v>
      </c>
      <c r="DW10" s="1740"/>
      <c r="DX10" s="1668" t="s">
        <v>19084</v>
      </c>
      <c r="DY10" s="269" t="s">
        <v>19085</v>
      </c>
      <c r="DZ10" s="1677" t="s">
        <v>19086</v>
      </c>
      <c r="EA10" s="1587" t="s">
        <v>19087</v>
      </c>
      <c r="EB10" s="2500"/>
      <c r="EC10" s="269" t="s">
        <v>19088</v>
      </c>
      <c r="ED10" s="1587" t="s">
        <v>19089</v>
      </c>
      <c r="EE10" s="269" t="s">
        <v>19090</v>
      </c>
      <c r="EF10" s="1617" t="s">
        <v>19091</v>
      </c>
      <c r="EG10" s="269" t="s">
        <v>19092</v>
      </c>
      <c r="EH10" s="269" t="s">
        <v>19093</v>
      </c>
      <c r="EI10" s="469" t="s">
        <v>19094</v>
      </c>
      <c r="EJ10" s="469" t="s">
        <v>19095</v>
      </c>
      <c r="EK10" s="1617" t="s">
        <v>19096</v>
      </c>
      <c r="EL10" s="1579" t="s">
        <v>19097</v>
      </c>
      <c r="EM10" s="1615" t="s">
        <v>19098</v>
      </c>
      <c r="EN10" s="1580" t="s">
        <v>19099</v>
      </c>
      <c r="EO10" s="1617" t="s">
        <v>18475</v>
      </c>
      <c r="EP10" s="1670" t="s">
        <v>19100</v>
      </c>
      <c r="EQ10" s="1588" t="s">
        <v>19101</v>
      </c>
      <c r="ER10" s="469" t="s">
        <v>19102</v>
      </c>
      <c r="ES10" s="1615" t="s">
        <v>19103</v>
      </c>
      <c r="ET10" s="1615" t="s">
        <v>19104</v>
      </c>
      <c r="EU10" s="857" t="s">
        <v>19105</v>
      </c>
      <c r="EV10" s="1615" t="s">
        <v>19106</v>
      </c>
      <c r="EW10" s="176" t="s">
        <v>15416</v>
      </c>
      <c r="EX10" s="1615" t="s">
        <v>19107</v>
      </c>
      <c r="EY10" s="1615" t="s">
        <v>19108</v>
      </c>
      <c r="EZ10" s="269" t="s">
        <v>19109</v>
      </c>
      <c r="FA10" s="269" t="s">
        <v>19110</v>
      </c>
      <c r="FB10" s="269" t="s">
        <v>19111</v>
      </c>
      <c r="FC10" s="1740"/>
      <c r="FD10" s="1673" t="s">
        <v>19112</v>
      </c>
      <c r="FE10" s="1673" t="s">
        <v>19113</v>
      </c>
      <c r="FF10" s="1671" t="s">
        <v>18488</v>
      </c>
      <c r="FG10" s="469" t="s">
        <v>15416</v>
      </c>
      <c r="FH10" s="469" t="s">
        <v>18911</v>
      </c>
      <c r="FI10" s="2500"/>
      <c r="FJ10" s="469" t="s">
        <v>19114</v>
      </c>
      <c r="FK10" s="1615" t="s">
        <v>19115</v>
      </c>
      <c r="FL10" s="469" t="s">
        <v>18535</v>
      </c>
      <c r="FM10" s="1617" t="s">
        <v>19116</v>
      </c>
      <c r="FN10" s="1701" t="s">
        <v>19117</v>
      </c>
      <c r="FO10" s="495" t="s">
        <v>19118</v>
      </c>
      <c r="FP10" s="350" t="s">
        <v>19119</v>
      </c>
      <c r="FQ10" s="1744" t="s">
        <v>19120</v>
      </c>
      <c r="FR10" s="495" t="s">
        <v>19121</v>
      </c>
      <c r="FS10" s="1636" t="s">
        <v>16277</v>
      </c>
      <c r="FT10" s="1725" t="s">
        <v>18508</v>
      </c>
      <c r="FU10" s="1617" t="s">
        <v>19122</v>
      </c>
      <c r="FV10" s="495" t="s">
        <v>14617</v>
      </c>
      <c r="FW10" s="469" t="s">
        <v>18741</v>
      </c>
      <c r="FX10" s="2500"/>
      <c r="FY10" s="469" t="s">
        <v>16211</v>
      </c>
      <c r="FZ10" s="1745" t="s">
        <v>18535</v>
      </c>
      <c r="GA10" s="494" t="s">
        <v>14617</v>
      </c>
      <c r="GB10" s="494" t="s">
        <v>14615</v>
      </c>
      <c r="GC10" s="494" t="s">
        <v>19123</v>
      </c>
      <c r="GD10" s="494" t="s">
        <v>18741</v>
      </c>
      <c r="GE10" s="494" t="s">
        <v>19124</v>
      </c>
      <c r="GF10" s="494" t="s">
        <v>15519</v>
      </c>
      <c r="GG10" s="269" t="s">
        <v>19125</v>
      </c>
      <c r="GH10" s="1740"/>
      <c r="GI10" s="1629" t="s">
        <v>14617</v>
      </c>
      <c r="GJ10" s="1627" t="s">
        <v>18311</v>
      </c>
      <c r="GK10" s="1617" t="s">
        <v>18509</v>
      </c>
      <c r="GL10" s="1587" t="s">
        <v>19126</v>
      </c>
      <c r="GM10" s="495" t="s">
        <v>19127</v>
      </c>
      <c r="GN10" s="1587" t="s">
        <v>19128</v>
      </c>
      <c r="GO10" s="2500"/>
      <c r="GP10" s="1629" t="s">
        <v>14617</v>
      </c>
      <c r="GQ10" s="245" t="s">
        <v>19129</v>
      </c>
      <c r="GR10" s="1587" t="s">
        <v>19130</v>
      </c>
      <c r="GS10" s="1673" t="s">
        <v>19131</v>
      </c>
      <c r="GT10" s="1673" t="s">
        <v>19132</v>
      </c>
      <c r="GU10" s="245" t="s">
        <v>19129</v>
      </c>
      <c r="GV10" s="1746" t="s">
        <v>14676</v>
      </c>
      <c r="GW10" s="1731" t="s">
        <v>19133</v>
      </c>
      <c r="GX10" s="1673" t="s">
        <v>19134</v>
      </c>
      <c r="GY10" s="245" t="s">
        <v>19129</v>
      </c>
      <c r="GZ10" s="1673" t="s">
        <v>19135</v>
      </c>
      <c r="HA10" s="1587" t="s">
        <v>19136</v>
      </c>
      <c r="HB10" s="1587" t="s">
        <v>19137</v>
      </c>
      <c r="HC10" s="1630" t="s">
        <v>18313</v>
      </c>
      <c r="HD10" s="1629" t="s">
        <v>14610</v>
      </c>
      <c r="HE10" s="245" t="s">
        <v>19129</v>
      </c>
      <c r="HF10" s="1615" t="s">
        <v>19138</v>
      </c>
      <c r="HG10" s="1747" t="s">
        <v>19139</v>
      </c>
      <c r="HH10" s="1627" t="s">
        <v>19140</v>
      </c>
      <c r="HI10" s="1615" t="s">
        <v>19141</v>
      </c>
      <c r="HJ10" s="1633" t="s">
        <v>14657</v>
      </c>
      <c r="HK10" s="1617" t="s">
        <v>18509</v>
      </c>
      <c r="HL10" s="257" t="s">
        <v>14610</v>
      </c>
      <c r="HM10" s="469" t="s">
        <v>15579</v>
      </c>
      <c r="HN10" s="1740"/>
      <c r="HO10" s="1039" t="s">
        <v>14615</v>
      </c>
      <c r="HP10" s="1731" t="s">
        <v>15570</v>
      </c>
      <c r="HQ10" s="269" t="s">
        <v>19142</v>
      </c>
      <c r="HR10" s="1731" t="s">
        <v>14610</v>
      </c>
      <c r="HS10" s="1019" t="s">
        <v>15579</v>
      </c>
      <c r="HT10" s="1587" t="s">
        <v>19143</v>
      </c>
      <c r="HU10" s="1019" t="s">
        <v>15579</v>
      </c>
      <c r="HV10" s="2500"/>
      <c r="HW10" s="1748" t="s">
        <v>14691</v>
      </c>
      <c r="HX10" s="269" t="s">
        <v>19144</v>
      </c>
      <c r="HY10" s="770" t="s">
        <v>16277</v>
      </c>
      <c r="HZ10" s="268" t="s">
        <v>14615</v>
      </c>
      <c r="IA10" s="1583" t="s">
        <v>19145</v>
      </c>
      <c r="IB10" s="1677" t="s">
        <v>19146</v>
      </c>
      <c r="IC10" s="1731" t="s">
        <v>19147</v>
      </c>
      <c r="ID10" s="1676" t="s">
        <v>19148</v>
      </c>
      <c r="IE10" s="1731" t="s">
        <v>19149</v>
      </c>
      <c r="IF10" s="1709" t="s">
        <v>16277</v>
      </c>
      <c r="IG10" s="958" t="s">
        <v>19150</v>
      </c>
      <c r="IH10" s="1731" t="s">
        <v>18751</v>
      </c>
      <c r="II10" s="1616" t="s">
        <v>19151</v>
      </c>
      <c r="IJ10" s="1616" t="s">
        <v>19152</v>
      </c>
      <c r="IK10" s="1638" t="s">
        <v>16341</v>
      </c>
      <c r="IL10" s="469" t="s">
        <v>14657</v>
      </c>
      <c r="IM10" s="1672" t="s">
        <v>19153</v>
      </c>
      <c r="IN10" s="1672" t="s">
        <v>19154</v>
      </c>
      <c r="IO10" s="1672" t="s">
        <v>18751</v>
      </c>
      <c r="IP10" s="1587" t="s">
        <v>19155</v>
      </c>
      <c r="IQ10" s="1731" t="s">
        <v>19156</v>
      </c>
      <c r="IR10" s="1731" t="s">
        <v>19157</v>
      </c>
      <c r="IS10" s="1749" t="s">
        <v>14691</v>
      </c>
      <c r="IT10" s="1679"/>
      <c r="IU10" s="1113" t="s">
        <v>16277</v>
      </c>
      <c r="IV10" s="958" t="s">
        <v>15648</v>
      </c>
      <c r="IW10" s="1025" t="s">
        <v>15655</v>
      </c>
      <c r="IX10" s="1750" t="s">
        <v>15644</v>
      </c>
      <c r="IY10" s="1731" t="s">
        <v>19158</v>
      </c>
      <c r="IZ10" s="991" t="s">
        <v>19159</v>
      </c>
      <c r="JA10" s="1615" t="s">
        <v>19160</v>
      </c>
      <c r="JB10" s="991" t="s">
        <v>19161</v>
      </c>
      <c r="JC10" s="663" t="s">
        <v>16109</v>
      </c>
      <c r="JD10" s="495" t="s">
        <v>14610</v>
      </c>
      <c r="JE10" s="663" t="s">
        <v>14617</v>
      </c>
      <c r="JF10" s="958" t="s">
        <v>14610</v>
      </c>
      <c r="JG10" s="1734" t="s">
        <v>16211</v>
      </c>
      <c r="JH10" s="958" t="s">
        <v>14694</v>
      </c>
      <c r="JI10" s="2496"/>
      <c r="JJ10" s="1019" t="s">
        <v>19162</v>
      </c>
      <c r="JK10" s="1733" t="s">
        <v>19163</v>
      </c>
      <c r="JL10" s="1703" t="s">
        <v>19164</v>
      </c>
      <c r="JM10" s="1587" t="s">
        <v>19165</v>
      </c>
      <c r="JN10" s="206" t="s">
        <v>19166</v>
      </c>
      <c r="JO10" s="1638" t="s">
        <v>16341</v>
      </c>
      <c r="JP10" s="1641" t="s">
        <v>19167</v>
      </c>
      <c r="JQ10" s="1641" t="s">
        <v>19168</v>
      </c>
      <c r="JR10" s="269" t="s">
        <v>19169</v>
      </c>
      <c r="JS10" s="269" t="s">
        <v>19170</v>
      </c>
      <c r="JT10" s="1615" t="s">
        <v>19171</v>
      </c>
      <c r="JU10" s="2496"/>
      <c r="JV10" s="1636" t="s">
        <v>19172</v>
      </c>
      <c r="JW10" s="206" t="s">
        <v>19173</v>
      </c>
      <c r="JX10" s="206" t="s">
        <v>19174</v>
      </c>
      <c r="JY10" s="1740"/>
      <c r="JZ10" s="1641" t="s">
        <v>18503</v>
      </c>
      <c r="KA10" s="1641" t="s">
        <v>14615</v>
      </c>
      <c r="KB10" s="1641" t="s">
        <v>19175</v>
      </c>
      <c r="KC10" s="1587" t="s">
        <v>19176</v>
      </c>
      <c r="KD10" s="1587" t="s">
        <v>19177</v>
      </c>
      <c r="KE10" s="1751" t="s">
        <v>15731</v>
      </c>
      <c r="KF10" s="1641" t="s">
        <v>19178</v>
      </c>
      <c r="KG10" s="1641" t="s">
        <v>14617</v>
      </c>
      <c r="KH10" s="495" t="s">
        <v>19179</v>
      </c>
      <c r="KI10" s="1731"/>
      <c r="KJ10" s="1698" t="s">
        <v>19180</v>
      </c>
      <c r="KK10" s="1587" t="s">
        <v>19181</v>
      </c>
      <c r="KL10" s="269" t="s">
        <v>19182</v>
      </c>
      <c r="KM10" s="1752" t="s">
        <v>16189</v>
      </c>
      <c r="KN10" s="2568"/>
      <c r="KO10" s="269" t="s">
        <v>19183</v>
      </c>
      <c r="KP10" s="1641" t="s">
        <v>18573</v>
      </c>
      <c r="KQ10" s="1698" t="s">
        <v>19184</v>
      </c>
      <c r="KR10" s="1698" t="s">
        <v>19185</v>
      </c>
      <c r="KS10" s="1731"/>
      <c r="KT10" s="1638" t="s">
        <v>14617</v>
      </c>
      <c r="KU10" s="495" t="s">
        <v>14610</v>
      </c>
      <c r="KV10" s="1615" t="s">
        <v>19186</v>
      </c>
      <c r="KW10" s="269" t="s">
        <v>19187</v>
      </c>
      <c r="KX10" s="1615" t="s">
        <v>19188</v>
      </c>
      <c r="KY10" s="1753" t="s">
        <v>16211</v>
      </c>
      <c r="KZ10" s="269" t="s">
        <v>19189</v>
      </c>
      <c r="LA10" s="268" t="s">
        <v>14610</v>
      </c>
      <c r="LB10" s="1019" t="s">
        <v>18751</v>
      </c>
      <c r="LC10" s="1754" t="s">
        <v>19190</v>
      </c>
      <c r="LD10" s="1647" t="s">
        <v>18782</v>
      </c>
      <c r="LE10" s="1740"/>
      <c r="LF10" s="1641" t="s">
        <v>18587</v>
      </c>
      <c r="LG10" s="1680" t="s">
        <v>16211</v>
      </c>
      <c r="LH10" s="1755" t="s">
        <v>15830</v>
      </c>
      <c r="LI10" s="1641" t="s">
        <v>15810</v>
      </c>
      <c r="LJ10" s="1751" t="s">
        <v>15830</v>
      </c>
      <c r="LK10" s="1731" t="s">
        <v>15824</v>
      </c>
      <c r="LL10" s="1615" t="s">
        <v>19191</v>
      </c>
      <c r="LM10" s="1587" t="s">
        <v>19192</v>
      </c>
      <c r="LN10" s="1685" t="s">
        <v>16341</v>
      </c>
      <c r="LO10" s="1641" t="s">
        <v>19193</v>
      </c>
      <c r="LP10" s="1731"/>
      <c r="LQ10" s="1588" t="s">
        <v>18751</v>
      </c>
      <c r="LR10" s="1731" t="s">
        <v>14657</v>
      </c>
      <c r="LS10" s="1756" t="s">
        <v>16311</v>
      </c>
      <c r="LT10" s="2500"/>
      <c r="LU10" s="1616" t="s">
        <v>19194</v>
      </c>
      <c r="LV10" s="1587" t="s">
        <v>19195</v>
      </c>
      <c r="LW10" s="1600" t="s">
        <v>16189</v>
      </c>
      <c r="LX10" s="1623" t="s">
        <v>18591</v>
      </c>
      <c r="LY10" s="1595" t="s">
        <v>19196</v>
      </c>
      <c r="LZ10" s="1757" t="s">
        <v>14615</v>
      </c>
      <c r="MA10" s="1685" t="s">
        <v>14617</v>
      </c>
      <c r="MB10" s="1588" t="s">
        <v>14617</v>
      </c>
      <c r="MC10" s="1588" t="s">
        <v>14657</v>
      </c>
      <c r="MD10" s="1752" t="s">
        <v>16189</v>
      </c>
      <c r="ME10" s="1623" t="s">
        <v>18591</v>
      </c>
      <c r="MF10" s="1683" t="s">
        <v>14610</v>
      </c>
      <c r="MG10" s="1587" t="s">
        <v>19197</v>
      </c>
      <c r="MH10" s="1682" t="s">
        <v>14694</v>
      </c>
      <c r="MI10" s="1587" t="s">
        <v>19197</v>
      </c>
      <c r="MJ10" s="1740"/>
      <c r="MK10" s="1731" t="s">
        <v>15937</v>
      </c>
      <c r="ML10" s="1653" t="s">
        <v>16189</v>
      </c>
      <c r="MM10" s="1730" t="s">
        <v>19198</v>
      </c>
      <c r="MN10" s="1731" t="s">
        <v>18598</v>
      </c>
      <c r="MO10" s="1600" t="s">
        <v>16311</v>
      </c>
      <c r="MP10" s="1600" t="s">
        <v>16211</v>
      </c>
      <c r="MQ10" s="1641" t="s">
        <v>19199</v>
      </c>
      <c r="MR10" s="1648" t="s">
        <v>14615</v>
      </c>
      <c r="MS10" s="1648" t="s">
        <v>14617</v>
      </c>
      <c r="MT10" s="991" t="s">
        <v>15937</v>
      </c>
      <c r="MU10" s="81" t="s">
        <v>14617</v>
      </c>
      <c r="MV10" s="1731"/>
      <c r="MW10" s="1587" t="s">
        <v>19200</v>
      </c>
      <c r="MX10" s="1758" t="s">
        <v>18601</v>
      </c>
      <c r="MY10" s="2575"/>
      <c r="MZ10" s="1588" t="s">
        <v>18354</v>
      </c>
      <c r="NA10" s="269" t="s">
        <v>19201</v>
      </c>
      <c r="NB10" s="1759" t="s">
        <v>19202</v>
      </c>
      <c r="NC10" s="1731" t="s">
        <v>16311</v>
      </c>
      <c r="ND10" s="1759" t="s">
        <v>19203</v>
      </c>
      <c r="NE10" s="1600" t="s">
        <v>19204</v>
      </c>
      <c r="NF10" s="269" t="s">
        <v>19205</v>
      </c>
      <c r="NG10" s="269" t="s">
        <v>19206</v>
      </c>
      <c r="NH10" s="2500"/>
      <c r="NI10" s="2500"/>
      <c r="NJ10" s="1588" t="s">
        <v>14615</v>
      </c>
      <c r="NK10" s="1615" t="s">
        <v>19207</v>
      </c>
      <c r="NL10" s="1760" t="s">
        <v>19208</v>
      </c>
      <c r="NM10" s="1663" t="s">
        <v>19209</v>
      </c>
      <c r="NN10" s="1663" t="s">
        <v>19210</v>
      </c>
      <c r="NO10" s="394" t="s">
        <v>19211</v>
      </c>
      <c r="NP10" s="1690"/>
      <c r="NQ10" s="1713" t="s">
        <v>15997</v>
      </c>
      <c r="NR10" s="1658" t="s">
        <v>14620</v>
      </c>
      <c r="NS10" s="1658" t="s">
        <v>15986</v>
      </c>
      <c r="NT10" s="1658" t="s">
        <v>15997</v>
      </c>
      <c r="NU10" s="1658" t="s">
        <v>16277</v>
      </c>
      <c r="NV10" s="740" t="s">
        <v>14615</v>
      </c>
      <c r="NW10" s="1713" t="s">
        <v>14617</v>
      </c>
      <c r="NX10" s="1658" t="s">
        <v>15995</v>
      </c>
      <c r="NY10" s="1615" t="s">
        <v>19212</v>
      </c>
      <c r="NZ10" s="1658" t="s">
        <v>15986</v>
      </c>
      <c r="OA10" s="1658" t="s">
        <v>14691</v>
      </c>
      <c r="OB10" s="1658" t="s">
        <v>16277</v>
      </c>
      <c r="OC10" s="1658" t="s">
        <v>14615</v>
      </c>
      <c r="OD10" s="1615" t="s">
        <v>19213</v>
      </c>
      <c r="OE10" s="1604" t="s">
        <v>16109</v>
      </c>
      <c r="OF10" s="1692" t="s">
        <v>14610</v>
      </c>
      <c r="OG10" s="1659" t="s">
        <v>16341</v>
      </c>
      <c r="OH10" s="1615" t="s">
        <v>19214</v>
      </c>
      <c r="OI10" s="2496"/>
      <c r="OJ10" s="1692" t="s">
        <v>14617</v>
      </c>
      <c r="OK10" s="1694" t="s">
        <v>19215</v>
      </c>
      <c r="OL10" s="469" t="s">
        <v>14615</v>
      </c>
      <c r="OM10" s="269" t="s">
        <v>19216</v>
      </c>
      <c r="ON10" s="1761" t="s">
        <v>19217</v>
      </c>
      <c r="OO10" s="1762" t="s">
        <v>14617</v>
      </c>
      <c r="OP10" s="1615" t="s">
        <v>19217</v>
      </c>
      <c r="OQ10" s="740" t="s">
        <v>18610</v>
      </c>
      <c r="OR10" s="1693" t="s">
        <v>14615</v>
      </c>
      <c r="OS10" s="740" t="s">
        <v>14657</v>
      </c>
      <c r="OT10" s="740" t="s">
        <v>14617</v>
      </c>
      <c r="OU10" s="740" t="s">
        <v>14691</v>
      </c>
      <c r="OV10" s="1740"/>
      <c r="OW10" s="740" t="s">
        <v>19218</v>
      </c>
      <c r="OX10" s="2496"/>
      <c r="OY10" s="740" t="s">
        <v>14615</v>
      </c>
      <c r="OZ10" s="1615" t="s">
        <v>19219</v>
      </c>
      <c r="PA10" s="2496"/>
      <c r="PB10" s="1691" t="s">
        <v>19220</v>
      </c>
      <c r="PC10" s="1623" t="s">
        <v>19221</v>
      </c>
      <c r="PD10" s="1623" t="s">
        <v>19222</v>
      </c>
      <c r="PE10" s="740" t="s">
        <v>14615</v>
      </c>
      <c r="PF10" s="1623" t="s">
        <v>19223</v>
      </c>
      <c r="PG10" s="469" t="s">
        <v>14617</v>
      </c>
      <c r="PH10" s="740" t="s">
        <v>14657</v>
      </c>
      <c r="PI10" s="740" t="s">
        <v>14615</v>
      </c>
      <c r="PJ10" s="730"/>
      <c r="PK10" s="730"/>
      <c r="PL10" s="730"/>
      <c r="PM10" s="730"/>
      <c r="PN10" s="730"/>
      <c r="PO10" s="730"/>
      <c r="PP10" s="730"/>
      <c r="PQ10" s="730"/>
      <c r="PR10" s="730"/>
      <c r="PS10" s="1663" t="s">
        <v>19224</v>
      </c>
      <c r="PT10" s="1658" t="s">
        <v>14676</v>
      </c>
      <c r="PU10" s="269" t="s">
        <v>19225</v>
      </c>
      <c r="PV10" s="730" t="s">
        <v>15002</v>
      </c>
      <c r="PW10" s="1693" t="s">
        <v>14994</v>
      </c>
      <c r="PX10" s="740" t="s">
        <v>14994</v>
      </c>
      <c r="PY10" s="1740"/>
      <c r="PZ10" s="740"/>
      <c r="QA10" s="740"/>
      <c r="QB10" s="740"/>
      <c r="QC10" s="740"/>
      <c r="QD10" s="740"/>
      <c r="QE10" s="740"/>
      <c r="QF10" s="740"/>
      <c r="QG10" s="740"/>
      <c r="QH10" s="740"/>
      <c r="QI10" s="740"/>
      <c r="QJ10" s="740"/>
      <c r="QK10" s="740"/>
      <c r="QL10" s="740"/>
      <c r="QM10" s="740"/>
      <c r="QN10" s="740"/>
      <c r="QO10" s="740"/>
      <c r="QP10" s="740"/>
      <c r="QQ10" s="740"/>
      <c r="QR10" s="740"/>
      <c r="QS10" s="740"/>
      <c r="QT10" s="740"/>
      <c r="QU10" s="740"/>
      <c r="QV10" s="740"/>
      <c r="QW10" s="740"/>
      <c r="QX10" s="740"/>
      <c r="QY10" s="740"/>
      <c r="QZ10" s="740"/>
      <c r="RA10" s="740"/>
      <c r="RB10" s="740"/>
      <c r="RC10" s="740"/>
      <c r="RD10" s="740"/>
    </row>
    <row r="11" spans="1:472" ht="32.25" customHeight="1">
      <c r="A11" s="2500"/>
      <c r="B11" s="1763" t="s">
        <v>19226</v>
      </c>
      <c r="C11" s="1740"/>
      <c r="D11" s="269" t="s">
        <v>19227</v>
      </c>
      <c r="E11" s="469" t="s">
        <v>19228</v>
      </c>
      <c r="F11" s="1614" t="s">
        <v>19229</v>
      </c>
      <c r="G11" s="1614" t="s">
        <v>19230</v>
      </c>
      <c r="H11" s="1614" t="s">
        <v>19231</v>
      </c>
      <c r="I11" s="469" t="s">
        <v>19232</v>
      </c>
      <c r="J11" s="268" t="s">
        <v>19062</v>
      </c>
      <c r="K11" s="469" t="s">
        <v>19001</v>
      </c>
      <c r="L11" s="1614" t="s">
        <v>19233</v>
      </c>
      <c r="M11" s="469" t="s">
        <v>19234</v>
      </c>
      <c r="N11" s="469" t="s">
        <v>19235</v>
      </c>
      <c r="O11" s="1614" t="s">
        <v>19236</v>
      </c>
      <c r="P11" s="1614" t="s">
        <v>19237</v>
      </c>
      <c r="Q11" s="469" t="s">
        <v>19238</v>
      </c>
      <c r="R11" s="2500"/>
      <c r="S11" s="469" t="s">
        <v>19239</v>
      </c>
      <c r="T11" s="469" t="s">
        <v>19240</v>
      </c>
      <c r="U11" s="1614" t="s">
        <v>19241</v>
      </c>
      <c r="V11" s="469" t="s">
        <v>19242</v>
      </c>
      <c r="W11" s="269" t="s">
        <v>19243</v>
      </c>
      <c r="X11" s="469" t="s">
        <v>19244</v>
      </c>
      <c r="Y11" s="469" t="s">
        <v>19245</v>
      </c>
      <c r="Z11" s="469" t="s">
        <v>19246</v>
      </c>
      <c r="AA11" s="469" t="s">
        <v>19247</v>
      </c>
      <c r="AB11" s="469" t="s">
        <v>14617</v>
      </c>
      <c r="AC11" s="469" t="s">
        <v>14882</v>
      </c>
      <c r="AD11" s="469" t="s">
        <v>14882</v>
      </c>
      <c r="AE11" s="469" t="s">
        <v>14882</v>
      </c>
      <c r="AF11" s="469" t="s">
        <v>14882</v>
      </c>
      <c r="AG11" s="469" t="s">
        <v>14882</v>
      </c>
      <c r="AH11" s="469" t="s">
        <v>14882</v>
      </c>
      <c r="AI11" s="1740"/>
      <c r="AJ11" s="469" t="s">
        <v>14882</v>
      </c>
      <c r="AK11" s="469" t="s">
        <v>14882</v>
      </c>
      <c r="AL11" s="469" t="s">
        <v>14882</v>
      </c>
      <c r="AM11" s="469" t="s">
        <v>19248</v>
      </c>
      <c r="AN11" s="469" t="s">
        <v>19249</v>
      </c>
      <c r="AO11" s="469" t="s">
        <v>19250</v>
      </c>
      <c r="AP11" s="469" t="s">
        <v>19251</v>
      </c>
      <c r="AQ11" s="469" t="s">
        <v>19252</v>
      </c>
      <c r="AR11" s="469" t="s">
        <v>19253</v>
      </c>
      <c r="AS11" s="269" t="s">
        <v>19254</v>
      </c>
      <c r="AT11" s="469" t="s">
        <v>19255</v>
      </c>
      <c r="AU11" s="469" t="s">
        <v>19256</v>
      </c>
      <c r="AV11" s="469" t="s">
        <v>19257</v>
      </c>
      <c r="AW11" s="469" t="s">
        <v>19258</v>
      </c>
      <c r="AX11" s="2500"/>
      <c r="AY11" s="1614" t="s">
        <v>19259</v>
      </c>
      <c r="AZ11" s="469" t="s">
        <v>19234</v>
      </c>
      <c r="BA11" s="469" t="s">
        <v>19260</v>
      </c>
      <c r="BB11" s="2500"/>
      <c r="BC11" s="1584" t="s">
        <v>19031</v>
      </c>
      <c r="BD11" s="469" t="s">
        <v>19261</v>
      </c>
      <c r="BE11" s="469" t="s">
        <v>19262</v>
      </c>
      <c r="BF11" s="469" t="s">
        <v>19263</v>
      </c>
      <c r="BG11" s="1019" t="s">
        <v>19062</v>
      </c>
      <c r="BH11" s="469" t="s">
        <v>19264</v>
      </c>
      <c r="BI11" s="469" t="s">
        <v>19001</v>
      </c>
      <c r="BJ11" s="1614" t="s">
        <v>19233</v>
      </c>
      <c r="BK11" s="469" t="s">
        <v>19234</v>
      </c>
      <c r="BL11" s="1740"/>
      <c r="BM11" s="469" t="s">
        <v>19265</v>
      </c>
      <c r="BN11" s="269" t="s">
        <v>19266</v>
      </c>
      <c r="BO11" s="2500"/>
      <c r="BP11" s="1019" t="s">
        <v>19062</v>
      </c>
      <c r="BQ11" s="1614" t="s">
        <v>19233</v>
      </c>
      <c r="BR11" s="469" t="s">
        <v>19240</v>
      </c>
      <c r="BS11" s="1698" t="s">
        <v>19267</v>
      </c>
      <c r="BT11" s="2500"/>
      <c r="BU11" s="1618" t="s">
        <v>19268</v>
      </c>
      <c r="BV11" s="1618" t="s">
        <v>19269</v>
      </c>
      <c r="BW11" s="1618" t="s">
        <v>19270</v>
      </c>
      <c r="BX11" s="1614" t="s">
        <v>19271</v>
      </c>
      <c r="BY11" s="469" t="s">
        <v>19272</v>
      </c>
      <c r="BZ11" s="1764" t="s">
        <v>19273</v>
      </c>
      <c r="CA11" s="2500"/>
      <c r="CB11" s="1614" t="s">
        <v>19274</v>
      </c>
      <c r="CC11" s="1614" t="s">
        <v>19275</v>
      </c>
      <c r="CD11" s="1614" t="s">
        <v>19276</v>
      </c>
      <c r="CE11" s="469" t="s">
        <v>19277</v>
      </c>
      <c r="CF11" s="663" t="s">
        <v>19230</v>
      </c>
      <c r="CG11" s="469" t="s">
        <v>19278</v>
      </c>
      <c r="CH11" s="2500"/>
      <c r="CI11" s="469" t="s">
        <v>19279</v>
      </c>
      <c r="CJ11" s="1618" t="s">
        <v>19229</v>
      </c>
      <c r="CK11" s="1614" t="s">
        <v>19280</v>
      </c>
      <c r="CL11" s="469" t="s">
        <v>19281</v>
      </c>
      <c r="CM11" s="663" t="s">
        <v>19282</v>
      </c>
      <c r="CN11" s="1614" t="s">
        <v>19229</v>
      </c>
      <c r="CO11" s="1618" t="s">
        <v>19230</v>
      </c>
      <c r="CP11" s="1618" t="s">
        <v>19231</v>
      </c>
      <c r="CQ11" s="469" t="s">
        <v>19283</v>
      </c>
      <c r="CR11" s="1740"/>
      <c r="CS11" s="469" t="s">
        <v>18996</v>
      </c>
      <c r="CT11" s="1614" t="s">
        <v>19229</v>
      </c>
      <c r="CU11" s="469" t="s">
        <v>19284</v>
      </c>
      <c r="CV11" s="2575"/>
      <c r="CW11" s="469" t="s">
        <v>19284</v>
      </c>
      <c r="CX11" s="1571" t="s">
        <v>19285</v>
      </c>
      <c r="CY11" s="469" t="s">
        <v>19286</v>
      </c>
      <c r="CZ11" s="469" t="s">
        <v>19287</v>
      </c>
      <c r="DA11" s="1019" t="s">
        <v>19250</v>
      </c>
      <c r="DB11" s="1019" t="s">
        <v>19251</v>
      </c>
      <c r="DC11" s="469" t="s">
        <v>19253</v>
      </c>
      <c r="DD11" s="1697" t="s">
        <v>19288</v>
      </c>
      <c r="DE11" s="469" t="s">
        <v>19255</v>
      </c>
      <c r="DF11" s="1614" t="s">
        <v>19259</v>
      </c>
      <c r="DG11" s="2575"/>
      <c r="DH11" s="469" t="s">
        <v>19249</v>
      </c>
      <c r="DI11" s="469" t="s">
        <v>19289</v>
      </c>
      <c r="DJ11" s="469" t="s">
        <v>19251</v>
      </c>
      <c r="DK11" s="2500"/>
      <c r="DL11" s="469" t="s">
        <v>19231</v>
      </c>
      <c r="DM11" s="269" t="s">
        <v>19290</v>
      </c>
      <c r="DN11" s="469" t="s">
        <v>19062</v>
      </c>
      <c r="DO11" s="469" t="s">
        <v>19229</v>
      </c>
      <c r="DP11" s="469" t="s">
        <v>19233</v>
      </c>
      <c r="DQ11" s="469" t="s">
        <v>19291</v>
      </c>
      <c r="DR11" s="1571" t="s">
        <v>19292</v>
      </c>
      <c r="DS11" s="469" t="s">
        <v>19080</v>
      </c>
      <c r="DT11" s="269" t="s">
        <v>19293</v>
      </c>
      <c r="DU11" s="269" t="s">
        <v>19294</v>
      </c>
      <c r="DV11" s="269" t="s">
        <v>19295</v>
      </c>
      <c r="DW11" s="1740"/>
      <c r="DX11" s="269" t="s">
        <v>19296</v>
      </c>
      <c r="DY11" s="469" t="s">
        <v>19297</v>
      </c>
      <c r="DZ11" s="264" t="s">
        <v>19298</v>
      </c>
      <c r="EA11" s="649" t="s">
        <v>19299</v>
      </c>
      <c r="EB11" s="2500"/>
      <c r="EC11" s="469" t="s">
        <v>19300</v>
      </c>
      <c r="ED11" s="1588" t="s">
        <v>19301</v>
      </c>
      <c r="EE11" s="1588" t="s">
        <v>18282</v>
      </c>
      <c r="EF11" s="857" t="s">
        <v>19302</v>
      </c>
      <c r="EG11" s="469" t="s">
        <v>19303</v>
      </c>
      <c r="EH11" s="469" t="s">
        <v>19304</v>
      </c>
      <c r="EI11" s="469" t="s">
        <v>19305</v>
      </c>
      <c r="EJ11" s="469" t="s">
        <v>19306</v>
      </c>
      <c r="EK11" s="469" t="s">
        <v>19307</v>
      </c>
      <c r="EL11" s="1579" t="s">
        <v>19308</v>
      </c>
      <c r="EM11" s="269" t="s">
        <v>19309</v>
      </c>
      <c r="EN11" s="469" t="s">
        <v>19310</v>
      </c>
      <c r="EO11" s="269" t="s">
        <v>19311</v>
      </c>
      <c r="EP11" s="1670" t="s">
        <v>19100</v>
      </c>
      <c r="EQ11" s="1588" t="s">
        <v>19101</v>
      </c>
      <c r="ER11" s="469" t="s">
        <v>19102</v>
      </c>
      <c r="ES11" s="857" t="s">
        <v>19312</v>
      </c>
      <c r="ET11" s="1588" t="s">
        <v>18289</v>
      </c>
      <c r="EU11" s="857" t="s">
        <v>19105</v>
      </c>
      <c r="EV11" s="1699" t="s">
        <v>19313</v>
      </c>
      <c r="EW11" s="176" t="s">
        <v>15428</v>
      </c>
      <c r="EX11" s="176" t="s">
        <v>15412</v>
      </c>
      <c r="EY11" s="494" t="s">
        <v>19307</v>
      </c>
      <c r="EZ11" s="176" t="s">
        <v>15428</v>
      </c>
      <c r="FA11" s="1765" t="s">
        <v>16311</v>
      </c>
      <c r="FB11" s="350" t="s">
        <v>15412</v>
      </c>
      <c r="FC11" s="1740"/>
      <c r="FD11" s="469" t="s">
        <v>15428</v>
      </c>
      <c r="FE11" s="469" t="s">
        <v>15420</v>
      </c>
      <c r="FF11" s="469" t="s">
        <v>16189</v>
      </c>
      <c r="FG11" s="469" t="s">
        <v>18503</v>
      </c>
      <c r="FH11" s="469" t="s">
        <v>15428</v>
      </c>
      <c r="FI11" s="2500"/>
      <c r="FJ11" s="469" t="s">
        <v>19314</v>
      </c>
      <c r="FK11" s="469" t="s">
        <v>19315</v>
      </c>
      <c r="FL11" s="469" t="s">
        <v>19316</v>
      </c>
      <c r="FM11" s="469" t="s">
        <v>14617</v>
      </c>
      <c r="FN11" s="1703" t="s">
        <v>19317</v>
      </c>
      <c r="FO11" s="495" t="s">
        <v>19318</v>
      </c>
      <c r="FP11" s="1702" t="s">
        <v>19319</v>
      </c>
      <c r="FQ11" s="1571" t="s">
        <v>19320</v>
      </c>
      <c r="FR11" s="495" t="s">
        <v>19321</v>
      </c>
      <c r="FS11" s="1725" t="s">
        <v>18535</v>
      </c>
      <c r="FT11" s="1636" t="s">
        <v>18742</v>
      </c>
      <c r="FU11" s="469" t="s">
        <v>19322</v>
      </c>
      <c r="FV11" s="1725" t="s">
        <v>19323</v>
      </c>
      <c r="FW11" s="469" t="s">
        <v>19324</v>
      </c>
      <c r="FX11" s="2500"/>
      <c r="FY11" s="495" t="s">
        <v>14576</v>
      </c>
      <c r="FZ11" s="1674" t="s">
        <v>19325</v>
      </c>
      <c r="GA11" s="494" t="s">
        <v>18533</v>
      </c>
      <c r="GB11" s="494" t="s">
        <v>18751</v>
      </c>
      <c r="GC11" s="494" t="s">
        <v>14617</v>
      </c>
      <c r="GD11" s="494" t="s">
        <v>19324</v>
      </c>
      <c r="GE11" s="494" t="s">
        <v>14691</v>
      </c>
      <c r="GF11" s="494" t="s">
        <v>19326</v>
      </c>
      <c r="GG11" s="1635" t="s">
        <v>15500</v>
      </c>
      <c r="GH11" s="1740"/>
      <c r="GI11" s="1622" t="s">
        <v>18742</v>
      </c>
      <c r="GJ11" s="495" t="s">
        <v>18305</v>
      </c>
      <c r="GK11" s="495" t="s">
        <v>19327</v>
      </c>
      <c r="GL11" s="1675" t="s">
        <v>19324</v>
      </c>
      <c r="GM11" s="495" t="s">
        <v>19327</v>
      </c>
      <c r="GN11" s="1627" t="s">
        <v>19140</v>
      </c>
      <c r="GO11" s="2500"/>
      <c r="GP11" s="1629" t="s">
        <v>19100</v>
      </c>
      <c r="GQ11" s="1675" t="s">
        <v>19328</v>
      </c>
      <c r="GR11" s="1629" t="s">
        <v>14615</v>
      </c>
      <c r="GS11" s="245" t="s">
        <v>19129</v>
      </c>
      <c r="GT11" s="1587" t="s">
        <v>19329</v>
      </c>
      <c r="GU11" s="1627" t="s">
        <v>19140</v>
      </c>
      <c r="GV11" s="1628" t="s">
        <v>14565</v>
      </c>
      <c r="GW11" s="469" t="s">
        <v>19330</v>
      </c>
      <c r="GX11" s="1675" t="s">
        <v>19328</v>
      </c>
      <c r="GY11" s="1630" t="s">
        <v>18313</v>
      </c>
      <c r="GZ11" s="1628" t="s">
        <v>14565</v>
      </c>
      <c r="HA11" s="1631" t="s">
        <v>19331</v>
      </c>
      <c r="HB11" s="245" t="s">
        <v>19129</v>
      </c>
      <c r="HC11" s="1630" t="s">
        <v>18743</v>
      </c>
      <c r="HD11" s="1630" t="s">
        <v>18313</v>
      </c>
      <c r="HE11" s="1629" t="s">
        <v>14628</v>
      </c>
      <c r="HF11" s="245" t="s">
        <v>18492</v>
      </c>
      <c r="HG11" s="1675" t="s">
        <v>18741</v>
      </c>
      <c r="HH11" s="245" t="s">
        <v>19129</v>
      </c>
      <c r="HI11" s="245" t="s">
        <v>19332</v>
      </c>
      <c r="HJ11" s="1633" t="s">
        <v>19333</v>
      </c>
      <c r="HK11" s="495" t="s">
        <v>19334</v>
      </c>
      <c r="HL11" s="1630" t="s">
        <v>19335</v>
      </c>
      <c r="HM11" s="1629" t="s">
        <v>19336</v>
      </c>
      <c r="HN11" s="1740"/>
      <c r="HO11" s="495" t="s">
        <v>15574</v>
      </c>
      <c r="HP11" s="469" t="s">
        <v>15583</v>
      </c>
      <c r="HQ11" s="469" t="s">
        <v>15556</v>
      </c>
      <c r="HR11" s="469" t="s">
        <v>15574</v>
      </c>
      <c r="HS11" s="1039" t="s">
        <v>18533</v>
      </c>
      <c r="HT11" s="495" t="s">
        <v>15563</v>
      </c>
      <c r="HU11" s="1039" t="s">
        <v>15574</v>
      </c>
      <c r="HV11" s="2500"/>
      <c r="HW11" s="469" t="s">
        <v>16341</v>
      </c>
      <c r="HX11" s="469" t="s">
        <v>14617</v>
      </c>
      <c r="HY11" s="494" t="s">
        <v>19337</v>
      </c>
      <c r="HZ11" s="469" t="s">
        <v>19338</v>
      </c>
      <c r="IA11" s="469" t="s">
        <v>18168</v>
      </c>
      <c r="IB11" s="469" t="s">
        <v>19339</v>
      </c>
      <c r="IC11" s="469" t="s">
        <v>19340</v>
      </c>
      <c r="ID11" s="257" t="s">
        <v>19341</v>
      </c>
      <c r="IE11" s="469" t="s">
        <v>19342</v>
      </c>
      <c r="IF11" s="1115" t="s">
        <v>14610</v>
      </c>
      <c r="IG11" s="958" t="s">
        <v>16189</v>
      </c>
      <c r="IH11" s="469" t="s">
        <v>14615</v>
      </c>
      <c r="II11" s="469" t="s">
        <v>14610</v>
      </c>
      <c r="IJ11" s="991" t="s">
        <v>14617</v>
      </c>
      <c r="IK11" s="1588" t="s">
        <v>14691</v>
      </c>
      <c r="IL11" s="1580" t="s">
        <v>14691</v>
      </c>
      <c r="IM11" s="958" t="s">
        <v>19150</v>
      </c>
      <c r="IN11" s="1672" t="s">
        <v>18535</v>
      </c>
      <c r="IO11" s="1672" t="s">
        <v>19343</v>
      </c>
      <c r="IP11" s="1573" t="s">
        <v>19344</v>
      </c>
      <c r="IQ11" s="469" t="s">
        <v>19345</v>
      </c>
      <c r="IR11" s="469" t="s">
        <v>16341</v>
      </c>
      <c r="IS11" s="700" t="s">
        <v>19157</v>
      </c>
      <c r="IT11" s="1679"/>
      <c r="IU11" s="1113" t="s">
        <v>19346</v>
      </c>
      <c r="IV11" s="958" t="s">
        <v>15659</v>
      </c>
      <c r="IW11" s="1750" t="s">
        <v>15644</v>
      </c>
      <c r="IX11" s="958" t="s">
        <v>15659</v>
      </c>
      <c r="IY11" s="469" t="s">
        <v>14617</v>
      </c>
      <c r="IZ11" s="1638" t="s">
        <v>15659</v>
      </c>
      <c r="JA11" s="469" t="s">
        <v>16341</v>
      </c>
      <c r="JB11" s="469" t="s">
        <v>16277</v>
      </c>
      <c r="JC11" s="663" t="s">
        <v>16109</v>
      </c>
      <c r="JD11" s="1766" t="s">
        <v>19347</v>
      </c>
      <c r="JE11" s="469" t="s">
        <v>14615</v>
      </c>
      <c r="JF11" s="958" t="s">
        <v>19348</v>
      </c>
      <c r="JG11" s="958" t="s">
        <v>14694</v>
      </c>
      <c r="JH11" s="958" t="s">
        <v>19349</v>
      </c>
      <c r="JI11" s="2496"/>
      <c r="JJ11" s="1039" t="s">
        <v>16189</v>
      </c>
      <c r="JK11" s="958" t="s">
        <v>18503</v>
      </c>
      <c r="JL11" s="958" t="s">
        <v>19350</v>
      </c>
      <c r="JM11" s="1638" t="s">
        <v>16319</v>
      </c>
      <c r="JN11" s="495" t="s">
        <v>14694</v>
      </c>
      <c r="JO11" s="495" t="s">
        <v>16319</v>
      </c>
      <c r="JP11" s="1680" t="s">
        <v>16277</v>
      </c>
      <c r="JQ11" s="1641" t="s">
        <v>16189</v>
      </c>
      <c r="JR11" s="495" t="s">
        <v>14615</v>
      </c>
      <c r="JS11" s="495" t="s">
        <v>19351</v>
      </c>
      <c r="JT11" s="495" t="s">
        <v>19352</v>
      </c>
      <c r="JU11" s="2496"/>
      <c r="JV11" s="495" t="s">
        <v>14694</v>
      </c>
      <c r="JW11" s="991" t="s">
        <v>16277</v>
      </c>
      <c r="JX11" s="1638" t="s">
        <v>16189</v>
      </c>
      <c r="JY11" s="1740"/>
      <c r="JZ11" s="1641" t="s">
        <v>15749</v>
      </c>
      <c r="KA11" s="1641" t="s">
        <v>15753</v>
      </c>
      <c r="KB11" s="1731" t="s">
        <v>19353</v>
      </c>
      <c r="KC11" s="495" t="s">
        <v>19354</v>
      </c>
      <c r="KD11" s="495" t="s">
        <v>14610</v>
      </c>
      <c r="KE11" s="1591" t="s">
        <v>16277</v>
      </c>
      <c r="KF11" s="1648" t="s">
        <v>19355</v>
      </c>
      <c r="KG11" s="1714" t="s">
        <v>16316</v>
      </c>
      <c r="KH11" s="495" t="s">
        <v>19356</v>
      </c>
      <c r="KI11" s="469"/>
      <c r="KJ11" s="1767" t="s">
        <v>16211</v>
      </c>
      <c r="KK11" s="1698" t="s">
        <v>19357</v>
      </c>
      <c r="KL11" s="495" t="s">
        <v>14691</v>
      </c>
      <c r="KM11" s="495" t="s">
        <v>14610</v>
      </c>
      <c r="KN11" s="2568"/>
      <c r="KO11" s="1638" t="s">
        <v>18573</v>
      </c>
      <c r="KP11" s="1768" t="s">
        <v>18595</v>
      </c>
      <c r="KQ11" s="1768" t="s">
        <v>16211</v>
      </c>
      <c r="KR11" s="1712" t="s">
        <v>19358</v>
      </c>
      <c r="KS11" s="469"/>
      <c r="KT11" s="495" t="s">
        <v>14657</v>
      </c>
      <c r="KU11" s="1638" t="s">
        <v>14617</v>
      </c>
      <c r="KV11" s="495" t="s">
        <v>14657</v>
      </c>
      <c r="KW11" s="1769" t="s">
        <v>16311</v>
      </c>
      <c r="KX11" s="493" t="s">
        <v>19359</v>
      </c>
      <c r="KY11" s="1713" t="s">
        <v>14691</v>
      </c>
      <c r="KZ11" s="469" t="s">
        <v>18782</v>
      </c>
      <c r="LA11" s="469" t="s">
        <v>16189</v>
      </c>
      <c r="LB11" s="1770" t="s">
        <v>16316</v>
      </c>
      <c r="LC11" s="1771" t="s">
        <v>19359</v>
      </c>
      <c r="LD11" s="1754" t="s">
        <v>19190</v>
      </c>
      <c r="LE11" s="1740"/>
      <c r="LF11" s="469" t="s">
        <v>14610</v>
      </c>
      <c r="LG11" s="1641" t="s">
        <v>14691</v>
      </c>
      <c r="LH11" s="1349" t="s">
        <v>16277</v>
      </c>
      <c r="LI11" s="1648" t="s">
        <v>15830</v>
      </c>
      <c r="LJ11" s="469" t="s">
        <v>16316</v>
      </c>
      <c r="LK11" s="469" t="s">
        <v>14610</v>
      </c>
      <c r="LL11" s="1638" t="s">
        <v>15830</v>
      </c>
      <c r="LM11" s="1595" t="s">
        <v>15824</v>
      </c>
      <c r="LN11" s="1658" t="s">
        <v>15810</v>
      </c>
      <c r="LO11" s="1680" t="s">
        <v>16277</v>
      </c>
      <c r="LP11" s="469"/>
      <c r="LQ11" s="991" t="s">
        <v>16316</v>
      </c>
      <c r="LR11" s="495" t="s">
        <v>15884</v>
      </c>
      <c r="LS11" s="469" t="s">
        <v>18595</v>
      </c>
      <c r="LT11" s="2501"/>
      <c r="LU11" s="1588" t="s">
        <v>16211</v>
      </c>
      <c r="LV11" s="1595" t="s">
        <v>16277</v>
      </c>
      <c r="LW11" s="1685" t="s">
        <v>14610</v>
      </c>
      <c r="LX11" s="1683" t="s">
        <v>15891</v>
      </c>
      <c r="LY11" s="1595" t="s">
        <v>19360</v>
      </c>
      <c r="LZ11" s="1714" t="s">
        <v>16311</v>
      </c>
      <c r="MA11" s="1772" t="s">
        <v>14657</v>
      </c>
      <c r="MB11" s="1588" t="s">
        <v>14691</v>
      </c>
      <c r="MC11" s="991" t="s">
        <v>16277</v>
      </c>
      <c r="MD11" s="1682" t="s">
        <v>14615</v>
      </c>
      <c r="ME11" s="1595" t="s">
        <v>16316</v>
      </c>
      <c r="MF11" s="1600" t="s">
        <v>14657</v>
      </c>
      <c r="MG11" s="469" t="s">
        <v>19361</v>
      </c>
      <c r="MH11" s="1682" t="s">
        <v>14617</v>
      </c>
      <c r="MI11" s="469" t="s">
        <v>14657</v>
      </c>
      <c r="MJ11" s="1740"/>
      <c r="MK11" s="469" t="s">
        <v>16277</v>
      </c>
      <c r="ML11" s="1648" t="s">
        <v>14615</v>
      </c>
      <c r="MM11" s="991" t="s">
        <v>16316</v>
      </c>
      <c r="MN11" s="1641" t="s">
        <v>15937</v>
      </c>
      <c r="MO11" s="1600" t="s">
        <v>14617</v>
      </c>
      <c r="MP11" s="1600" t="s">
        <v>14694</v>
      </c>
      <c r="MQ11" s="469" t="s">
        <v>16341</v>
      </c>
      <c r="MR11" s="1591" t="s">
        <v>16277</v>
      </c>
      <c r="MS11" s="1600" t="s">
        <v>16189</v>
      </c>
      <c r="MT11" s="991" t="s">
        <v>16316</v>
      </c>
      <c r="MU11" s="991" t="s">
        <v>18598</v>
      </c>
      <c r="MV11" s="469"/>
      <c r="MW11" s="1588" t="s">
        <v>16211</v>
      </c>
      <c r="MX11" s="1600" t="s">
        <v>14691</v>
      </c>
      <c r="MY11" s="2575"/>
      <c r="MZ11" s="1591" t="s">
        <v>16189</v>
      </c>
      <c r="NA11" s="469" t="s">
        <v>16316</v>
      </c>
      <c r="NB11" s="469" t="s">
        <v>14615</v>
      </c>
      <c r="NC11" s="469" t="s">
        <v>14617</v>
      </c>
      <c r="ND11" s="1591" t="s">
        <v>18601</v>
      </c>
      <c r="NE11" s="1654" t="s">
        <v>19362</v>
      </c>
      <c r="NF11" s="469" t="s">
        <v>18985</v>
      </c>
      <c r="NG11" s="469" t="s">
        <v>16189</v>
      </c>
      <c r="NH11" s="2500"/>
      <c r="NI11" s="2500"/>
      <c r="NJ11" s="1588" t="s">
        <v>19363</v>
      </c>
      <c r="NK11" s="1773" t="s">
        <v>19208</v>
      </c>
      <c r="NL11" s="1601" t="s">
        <v>16211</v>
      </c>
      <c r="NM11" s="1601" t="s">
        <v>19364</v>
      </c>
      <c r="NN11" s="1774" t="s">
        <v>16189</v>
      </c>
      <c r="NO11" s="1601" t="s">
        <v>19365</v>
      </c>
      <c r="NP11" s="1775"/>
      <c r="NQ11" s="1658" t="s">
        <v>15988</v>
      </c>
      <c r="NR11" s="1658" t="s">
        <v>16311</v>
      </c>
      <c r="NS11" s="1658" t="s">
        <v>16211</v>
      </c>
      <c r="NT11" s="1658" t="s">
        <v>15988</v>
      </c>
      <c r="NU11" s="1658" t="s">
        <v>15988</v>
      </c>
      <c r="NV11" s="1691" t="s">
        <v>16189</v>
      </c>
      <c r="NW11" s="1658" t="s">
        <v>16316</v>
      </c>
      <c r="NX11" s="1658" t="s">
        <v>15988</v>
      </c>
      <c r="NY11" s="1658" t="s">
        <v>16311</v>
      </c>
      <c r="NZ11" s="1658" t="s">
        <v>16211</v>
      </c>
      <c r="OA11" s="1658" t="s">
        <v>15988</v>
      </c>
      <c r="OB11" s="1658" t="s">
        <v>15997</v>
      </c>
      <c r="OC11" s="1658" t="s">
        <v>16189</v>
      </c>
      <c r="OD11" s="469" t="s">
        <v>16316</v>
      </c>
      <c r="OE11" s="1604" t="s">
        <v>16109</v>
      </c>
      <c r="OF11" s="1691" t="s">
        <v>14615</v>
      </c>
      <c r="OG11" s="1659" t="s">
        <v>16211</v>
      </c>
      <c r="OH11" s="1692" t="s">
        <v>14691</v>
      </c>
      <c r="OI11" s="2496"/>
      <c r="OJ11" s="1691" t="s">
        <v>16189</v>
      </c>
      <c r="OK11" s="1691" t="s">
        <v>14657</v>
      </c>
      <c r="OL11" s="469" t="s">
        <v>14610</v>
      </c>
      <c r="OM11" s="1692" t="s">
        <v>16311</v>
      </c>
      <c r="ON11" s="1691" t="s">
        <v>16211</v>
      </c>
      <c r="OO11" s="469" t="s">
        <v>14657</v>
      </c>
      <c r="OP11" s="1692" t="s">
        <v>16277</v>
      </c>
      <c r="OQ11" s="736" t="s">
        <v>16189</v>
      </c>
      <c r="OR11" s="1692" t="s">
        <v>16316</v>
      </c>
      <c r="OS11" s="736" t="s">
        <v>19366</v>
      </c>
      <c r="OT11" s="1698" t="s">
        <v>19367</v>
      </c>
      <c r="OU11" s="736" t="s">
        <v>16211</v>
      </c>
      <c r="OV11" s="1740"/>
      <c r="OW11" s="736" t="s">
        <v>18363</v>
      </c>
      <c r="OX11" s="2496"/>
      <c r="OY11" s="736" t="s">
        <v>16189</v>
      </c>
      <c r="OZ11" s="736" t="s">
        <v>16316</v>
      </c>
      <c r="PA11" s="2496"/>
      <c r="PB11" s="1691" t="s">
        <v>14617</v>
      </c>
      <c r="PC11" s="1638" t="s">
        <v>18610</v>
      </c>
      <c r="PD11" s="1691" t="s">
        <v>18363</v>
      </c>
      <c r="PE11" s="736" t="s">
        <v>16277</v>
      </c>
      <c r="PF11" s="1691" t="s">
        <v>16189</v>
      </c>
      <c r="PG11" s="469" t="s">
        <v>16316</v>
      </c>
      <c r="PH11" s="736" t="s">
        <v>18363</v>
      </c>
      <c r="PI11" s="736" t="s">
        <v>16311</v>
      </c>
      <c r="PJ11" s="1608"/>
      <c r="PK11" s="1608"/>
      <c r="PL11" s="1608"/>
      <c r="PM11" s="1608"/>
      <c r="PN11" s="1608"/>
      <c r="PO11" s="1608"/>
      <c r="PP11" s="1608"/>
      <c r="PQ11" s="1608"/>
      <c r="PR11" s="1608"/>
      <c r="PS11" s="1658" t="s">
        <v>16277</v>
      </c>
      <c r="PT11" s="1658" t="s">
        <v>16189</v>
      </c>
      <c r="PU11" s="469" t="s">
        <v>16316</v>
      </c>
      <c r="PV11" s="1659" t="s">
        <v>14676</v>
      </c>
      <c r="PW11" s="736" t="s">
        <v>16311</v>
      </c>
      <c r="PX11" s="736" t="s">
        <v>14691</v>
      </c>
      <c r="PY11" s="1740"/>
      <c r="PZ11" s="736"/>
      <c r="QA11" s="736"/>
      <c r="QB11" s="736"/>
      <c r="QC11" s="736"/>
      <c r="QD11" s="736"/>
      <c r="QE11" s="736"/>
      <c r="QF11" s="736"/>
      <c r="QG11" s="736"/>
      <c r="QH11" s="736"/>
      <c r="QI11" s="736"/>
      <c r="QJ11" s="736"/>
      <c r="QK11" s="736"/>
      <c r="QL11" s="736"/>
      <c r="QM11" s="736"/>
      <c r="QN11" s="736"/>
      <c r="QO11" s="736"/>
      <c r="QP11" s="736"/>
      <c r="QQ11" s="736"/>
      <c r="QR11" s="736"/>
      <c r="QS11" s="736"/>
      <c r="QT11" s="736"/>
      <c r="QU11" s="736"/>
      <c r="QV11" s="736"/>
      <c r="QW11" s="736"/>
      <c r="QX11" s="736"/>
      <c r="QY11" s="736"/>
      <c r="QZ11" s="736"/>
      <c r="RA11" s="736"/>
      <c r="RB11" s="736"/>
      <c r="RC11" s="736"/>
      <c r="RD11" s="736"/>
    </row>
    <row r="12" spans="1:472" ht="32.25" customHeight="1">
      <c r="A12" s="2560"/>
      <c r="B12" s="1776" t="s">
        <v>19368</v>
      </c>
      <c r="C12" s="1777"/>
      <c r="D12" s="1778" t="s">
        <v>19369</v>
      </c>
      <c r="E12" s="1778" t="s">
        <v>19369</v>
      </c>
      <c r="F12" s="1778" t="s">
        <v>19369</v>
      </c>
      <c r="G12" s="1779" t="s">
        <v>19370</v>
      </c>
      <c r="H12" s="1778" t="s">
        <v>19369</v>
      </c>
      <c r="I12" s="1778" t="s">
        <v>19369</v>
      </c>
      <c r="J12" s="1778" t="s">
        <v>19369</v>
      </c>
      <c r="K12" s="1778" t="s">
        <v>19369</v>
      </c>
      <c r="L12" s="1778" t="s">
        <v>19369</v>
      </c>
      <c r="M12" s="1778" t="s">
        <v>19369</v>
      </c>
      <c r="N12" s="1780" t="s">
        <v>19371</v>
      </c>
      <c r="O12" s="1778" t="s">
        <v>19369</v>
      </c>
      <c r="P12" s="1778" t="s">
        <v>19369</v>
      </c>
      <c r="Q12" s="1778" t="s">
        <v>19369</v>
      </c>
      <c r="R12" s="2560"/>
      <c r="S12" s="1778" t="s">
        <v>19369</v>
      </c>
      <c r="T12" s="1778" t="s">
        <v>19369</v>
      </c>
      <c r="U12" s="1577" t="s">
        <v>19372</v>
      </c>
      <c r="V12" s="1577" t="s">
        <v>14628</v>
      </c>
      <c r="W12" s="1778" t="s">
        <v>19369</v>
      </c>
      <c r="X12" s="1778" t="s">
        <v>19369</v>
      </c>
      <c r="Y12" s="1778" t="s">
        <v>19369</v>
      </c>
      <c r="Z12" s="1778" t="s">
        <v>19369</v>
      </c>
      <c r="AA12" s="1778" t="s">
        <v>19369</v>
      </c>
      <c r="AB12" s="1577" t="s">
        <v>19373</v>
      </c>
      <c r="AC12" s="1778" t="s">
        <v>19369</v>
      </c>
      <c r="AD12" s="1778" t="s">
        <v>19369</v>
      </c>
      <c r="AE12" s="1781" t="s">
        <v>14865</v>
      </c>
      <c r="AF12" s="1781" t="s">
        <v>14865</v>
      </c>
      <c r="AG12" s="1781" t="s">
        <v>14865</v>
      </c>
      <c r="AH12" s="1781" t="s">
        <v>14865</v>
      </c>
      <c r="AI12" s="1777"/>
      <c r="AJ12" s="1780" t="s">
        <v>19374</v>
      </c>
      <c r="AK12" s="1781" t="s">
        <v>14865</v>
      </c>
      <c r="AL12" s="1781" t="s">
        <v>14865</v>
      </c>
      <c r="AM12" s="1782" t="s">
        <v>19369</v>
      </c>
      <c r="AN12" s="1782" t="s">
        <v>19369</v>
      </c>
      <c r="AO12" s="1782" t="s">
        <v>19369</v>
      </c>
      <c r="AP12" s="1782" t="s">
        <v>19369</v>
      </c>
      <c r="AQ12" s="1780" t="s">
        <v>19375</v>
      </c>
      <c r="AR12" s="1782" t="s">
        <v>19376</v>
      </c>
      <c r="AS12" s="1782" t="s">
        <v>19376</v>
      </c>
      <c r="AT12" s="1782" t="s">
        <v>19376</v>
      </c>
      <c r="AU12" s="1782" t="s">
        <v>19376</v>
      </c>
      <c r="AV12" s="1782" t="s">
        <v>19376</v>
      </c>
      <c r="AW12" s="1782" t="s">
        <v>19376</v>
      </c>
      <c r="AX12" s="2560"/>
      <c r="AY12" s="1782" t="s">
        <v>19376</v>
      </c>
      <c r="AZ12" s="1782" t="s">
        <v>19376</v>
      </c>
      <c r="BA12" s="1782" t="s">
        <v>19376</v>
      </c>
      <c r="BB12" s="2560"/>
      <c r="BC12" s="1782" t="s">
        <v>19376</v>
      </c>
      <c r="BD12" s="1782" t="s">
        <v>19369</v>
      </c>
      <c r="BE12" s="1577" t="s">
        <v>19377</v>
      </c>
      <c r="BF12" s="1782" t="s">
        <v>19369</v>
      </c>
      <c r="BG12" s="1782" t="s">
        <v>19369</v>
      </c>
      <c r="BH12" s="1782" t="s">
        <v>19369</v>
      </c>
      <c r="BI12" s="1782" t="s">
        <v>19369</v>
      </c>
      <c r="BJ12" s="1782" t="s">
        <v>19369</v>
      </c>
      <c r="BK12" s="1782" t="s">
        <v>19369</v>
      </c>
      <c r="BL12" s="1777"/>
      <c r="BM12" s="1577" t="s">
        <v>19378</v>
      </c>
      <c r="BN12" s="1782" t="s">
        <v>15017</v>
      </c>
      <c r="BO12" s="2560"/>
      <c r="BP12" s="1782" t="s">
        <v>19369</v>
      </c>
      <c r="BQ12" s="1782" t="s">
        <v>19369</v>
      </c>
      <c r="BR12" s="1782" t="s">
        <v>19369</v>
      </c>
      <c r="BS12" s="1782" t="s">
        <v>15078</v>
      </c>
      <c r="BT12" s="2560"/>
      <c r="BU12" s="1782" t="s">
        <v>19369</v>
      </c>
      <c r="BV12" s="1782" t="s">
        <v>19369</v>
      </c>
      <c r="BW12" s="1782" t="s">
        <v>19369</v>
      </c>
      <c r="BX12" s="1782" t="s">
        <v>19369</v>
      </c>
      <c r="BY12" s="1782" t="s">
        <v>19369</v>
      </c>
      <c r="BZ12" s="1782" t="s">
        <v>19369</v>
      </c>
      <c r="CA12" s="2560"/>
      <c r="CB12" s="1782" t="s">
        <v>19369</v>
      </c>
      <c r="CC12" s="1782" t="s">
        <v>19369</v>
      </c>
      <c r="CD12" s="1782" t="s">
        <v>19369</v>
      </c>
      <c r="CE12" s="1782" t="s">
        <v>19369</v>
      </c>
      <c r="CF12" s="1782" t="s">
        <v>19369</v>
      </c>
      <c r="CG12" s="1782" t="s">
        <v>19369</v>
      </c>
      <c r="CH12" s="2560"/>
      <c r="CI12" s="1782" t="s">
        <v>19369</v>
      </c>
      <c r="CJ12" s="1782" t="s">
        <v>19369</v>
      </c>
      <c r="CK12" s="1782" t="s">
        <v>19369</v>
      </c>
      <c r="CL12" s="1782" t="s">
        <v>19369</v>
      </c>
      <c r="CM12" s="1782" t="s">
        <v>19369</v>
      </c>
      <c r="CN12" s="1782" t="s">
        <v>19369</v>
      </c>
      <c r="CO12" s="1780" t="s">
        <v>19379</v>
      </c>
      <c r="CP12" s="1782" t="s">
        <v>19369</v>
      </c>
      <c r="CQ12" s="1782" t="s">
        <v>19369</v>
      </c>
      <c r="CR12" s="1777"/>
      <c r="CS12" s="1782" t="s">
        <v>19369</v>
      </c>
      <c r="CT12" s="1782" t="s">
        <v>19369</v>
      </c>
      <c r="CU12" s="1782" t="s">
        <v>15218</v>
      </c>
      <c r="CV12" s="2623"/>
      <c r="CW12" s="1577" t="s">
        <v>19380</v>
      </c>
      <c r="CX12" s="1782" t="s">
        <v>19376</v>
      </c>
      <c r="CY12" s="1782" t="s">
        <v>19376</v>
      </c>
      <c r="CZ12" s="1782" t="s">
        <v>19376</v>
      </c>
      <c r="DA12" s="1782" t="s">
        <v>19376</v>
      </c>
      <c r="DB12" s="1782" t="s">
        <v>19376</v>
      </c>
      <c r="DC12" s="1782" t="s">
        <v>19376</v>
      </c>
      <c r="DD12" s="1577" t="s">
        <v>19381</v>
      </c>
      <c r="DE12" s="1782" t="s">
        <v>19376</v>
      </c>
      <c r="DF12" s="1782" t="s">
        <v>19376</v>
      </c>
      <c r="DG12" s="2623"/>
      <c r="DH12" s="1782" t="s">
        <v>19376</v>
      </c>
      <c r="DI12" s="1782" t="s">
        <v>19376</v>
      </c>
      <c r="DJ12" s="1782" t="s">
        <v>19376</v>
      </c>
      <c r="DK12" s="2560"/>
      <c r="DL12" s="1782" t="s">
        <v>19376</v>
      </c>
      <c r="DM12" s="1782" t="s">
        <v>19376</v>
      </c>
      <c r="DN12" s="1782" t="s">
        <v>19376</v>
      </c>
      <c r="DO12" s="1782" t="s">
        <v>19376</v>
      </c>
      <c r="DP12" s="1782" t="s">
        <v>19369</v>
      </c>
      <c r="DQ12" s="1782" t="s">
        <v>19369</v>
      </c>
      <c r="DR12" s="1577" t="s">
        <v>19382</v>
      </c>
      <c r="DS12" s="1782" t="s">
        <v>19369</v>
      </c>
      <c r="DT12" s="1782" t="s">
        <v>19369</v>
      </c>
      <c r="DU12" s="1782" t="s">
        <v>19369</v>
      </c>
      <c r="DV12" s="1782" t="s">
        <v>19369</v>
      </c>
      <c r="DW12" s="1777"/>
      <c r="DX12" s="1782" t="s">
        <v>19369</v>
      </c>
      <c r="DY12" s="1782" t="s">
        <v>19369</v>
      </c>
      <c r="DZ12" s="1577" t="s">
        <v>16114</v>
      </c>
      <c r="EA12" s="1782" t="s">
        <v>19369</v>
      </c>
      <c r="EB12" s="2560"/>
      <c r="EC12" s="1782" t="s">
        <v>19369</v>
      </c>
      <c r="ED12" s="1782" t="s">
        <v>19369</v>
      </c>
      <c r="EE12" s="1782" t="s">
        <v>19369</v>
      </c>
      <c r="EF12" s="1782" t="s">
        <v>19369</v>
      </c>
      <c r="EG12" s="1577" t="s">
        <v>16111</v>
      </c>
      <c r="EH12" s="1782" t="s">
        <v>19369</v>
      </c>
      <c r="EI12" s="1782" t="s">
        <v>19369</v>
      </c>
      <c r="EJ12" s="1782" t="s">
        <v>19369</v>
      </c>
      <c r="EK12" s="1782" t="s">
        <v>19369</v>
      </c>
      <c r="EL12" s="1783" t="s">
        <v>19383</v>
      </c>
      <c r="EM12" s="1782" t="s">
        <v>19369</v>
      </c>
      <c r="EN12" s="1782" t="s">
        <v>19369</v>
      </c>
      <c r="EO12" s="1782" t="s">
        <v>19369</v>
      </c>
      <c r="EP12" s="1782" t="s">
        <v>19369</v>
      </c>
      <c r="EQ12" s="1782" t="s">
        <v>19369</v>
      </c>
      <c r="ER12" s="1782" t="s">
        <v>19369</v>
      </c>
      <c r="ES12" s="1782" t="s">
        <v>19369</v>
      </c>
      <c r="ET12" s="1782" t="s">
        <v>19369</v>
      </c>
      <c r="EU12" s="1577" t="s">
        <v>16114</v>
      </c>
      <c r="EV12" s="1782" t="s">
        <v>19369</v>
      </c>
      <c r="EW12" s="1782" t="s">
        <v>19369</v>
      </c>
      <c r="EX12" s="1782" t="s">
        <v>19369</v>
      </c>
      <c r="EY12" s="1782" t="s">
        <v>19369</v>
      </c>
      <c r="EZ12" s="1782" t="s">
        <v>19369</v>
      </c>
      <c r="FA12" s="1782" t="s">
        <v>19369</v>
      </c>
      <c r="FB12" s="1577" t="s">
        <v>16111</v>
      </c>
      <c r="FC12" s="1777"/>
      <c r="FD12" s="1782" t="s">
        <v>19369</v>
      </c>
      <c r="FE12" s="1782" t="s">
        <v>19369</v>
      </c>
      <c r="FF12" s="1782" t="s">
        <v>19369</v>
      </c>
      <c r="FG12" s="1782" t="s">
        <v>19369</v>
      </c>
      <c r="FH12" s="1782" t="s">
        <v>19369</v>
      </c>
      <c r="FI12" s="2501"/>
      <c r="FJ12" s="1784" t="s">
        <v>16114</v>
      </c>
      <c r="FK12" s="1782" t="s">
        <v>19369</v>
      </c>
      <c r="FL12" s="1782" t="s">
        <v>19369</v>
      </c>
      <c r="FM12" s="1782" t="s">
        <v>19369</v>
      </c>
      <c r="FN12" s="1782" t="s">
        <v>19369</v>
      </c>
      <c r="FO12" s="1782" t="s">
        <v>19369</v>
      </c>
      <c r="FP12" s="1782" t="s">
        <v>19369</v>
      </c>
      <c r="FQ12" s="1782" t="s">
        <v>19369</v>
      </c>
      <c r="FR12" s="1782" t="s">
        <v>19369</v>
      </c>
      <c r="FS12" s="1782" t="s">
        <v>19369</v>
      </c>
      <c r="FT12" s="1782" t="s">
        <v>19369</v>
      </c>
      <c r="FU12" s="1782" t="s">
        <v>19369</v>
      </c>
      <c r="FV12" s="1782" t="s">
        <v>19369</v>
      </c>
      <c r="FW12" s="1782" t="s">
        <v>19369</v>
      </c>
      <c r="FX12" s="2560"/>
      <c r="FY12" s="1782" t="s">
        <v>19369</v>
      </c>
      <c r="FZ12" s="1785" t="s">
        <v>18164</v>
      </c>
      <c r="GA12" s="1786" t="s">
        <v>18164</v>
      </c>
      <c r="GB12" s="1786" t="s">
        <v>18164</v>
      </c>
      <c r="GC12" s="1786" t="s">
        <v>18164</v>
      </c>
      <c r="GD12" s="1782" t="s">
        <v>19369</v>
      </c>
      <c r="GE12" s="1787" t="s">
        <v>16111</v>
      </c>
      <c r="GF12" s="1782" t="s">
        <v>19369</v>
      </c>
      <c r="GG12" s="1782" t="s">
        <v>19369</v>
      </c>
      <c r="GH12" s="1777"/>
      <c r="GI12" s="1782" t="s">
        <v>19369</v>
      </c>
      <c r="GJ12" s="1782" t="s">
        <v>19369</v>
      </c>
      <c r="GK12" s="1782" t="s">
        <v>19369</v>
      </c>
      <c r="GL12" s="1782" t="s">
        <v>19369</v>
      </c>
      <c r="GM12" s="1782" t="s">
        <v>19369</v>
      </c>
      <c r="GN12" s="1782" t="s">
        <v>19369</v>
      </c>
      <c r="GO12" s="2501"/>
      <c r="GP12" s="1782" t="s">
        <v>19369</v>
      </c>
      <c r="GQ12" s="1782" t="s">
        <v>19369</v>
      </c>
      <c r="GR12" s="1782" t="s">
        <v>19369</v>
      </c>
      <c r="GS12" s="1782" t="s">
        <v>19369</v>
      </c>
      <c r="GT12" s="1782" t="s">
        <v>19369</v>
      </c>
      <c r="GU12" s="1782" t="s">
        <v>19369</v>
      </c>
      <c r="GV12" s="1782" t="s">
        <v>19369</v>
      </c>
      <c r="GW12" s="1782" t="s">
        <v>19369</v>
      </c>
      <c r="GX12" s="1782" t="s">
        <v>19369</v>
      </c>
      <c r="GY12" s="1782" t="s">
        <v>19369</v>
      </c>
      <c r="GZ12" s="1782" t="s">
        <v>19369</v>
      </c>
      <c r="HA12" s="1782" t="s">
        <v>19369</v>
      </c>
      <c r="HB12" s="1782" t="s">
        <v>19369</v>
      </c>
      <c r="HC12" s="1782" t="s">
        <v>19369</v>
      </c>
      <c r="HD12" s="1782" t="s">
        <v>19369</v>
      </c>
      <c r="HE12" s="1782" t="s">
        <v>19369</v>
      </c>
      <c r="HF12" s="1782" t="s">
        <v>19369</v>
      </c>
      <c r="HG12" s="1782" t="s">
        <v>19369</v>
      </c>
      <c r="HH12" s="1782" t="s">
        <v>19369</v>
      </c>
      <c r="HI12" s="1782" t="s">
        <v>19369</v>
      </c>
      <c r="HJ12" s="1782" t="s">
        <v>19369</v>
      </c>
      <c r="HK12" s="1782" t="s">
        <v>19369</v>
      </c>
      <c r="HL12" s="1782" t="s">
        <v>19369</v>
      </c>
      <c r="HM12" s="1782" t="s">
        <v>19369</v>
      </c>
      <c r="HN12" s="1777"/>
      <c r="HO12" s="1788" t="s">
        <v>16108</v>
      </c>
      <c r="HP12" s="1788" t="s">
        <v>16108</v>
      </c>
      <c r="HQ12" s="1788" t="s">
        <v>16108</v>
      </c>
      <c r="HR12" s="1788" t="s">
        <v>16108</v>
      </c>
      <c r="HS12" s="1788" t="s">
        <v>16108</v>
      </c>
      <c r="HT12" s="1788" t="s">
        <v>16108</v>
      </c>
      <c r="HU12" s="1788" t="s">
        <v>16108</v>
      </c>
      <c r="HV12" s="2560"/>
      <c r="HW12" s="1788" t="s">
        <v>16108</v>
      </c>
      <c r="HX12" s="1134" t="s">
        <v>16108</v>
      </c>
      <c r="HY12" s="1134" t="s">
        <v>16108</v>
      </c>
      <c r="HZ12" s="1134" t="s">
        <v>16108</v>
      </c>
      <c r="IA12" s="1134" t="s">
        <v>16108</v>
      </c>
      <c r="IB12" s="1134" t="s">
        <v>16108</v>
      </c>
      <c r="IC12" s="1789" t="s">
        <v>19384</v>
      </c>
      <c r="ID12" s="1467" t="s">
        <v>16108</v>
      </c>
      <c r="IE12" s="1789" t="s">
        <v>19385</v>
      </c>
      <c r="IF12" s="1134" t="s">
        <v>16108</v>
      </c>
      <c r="IG12" s="1134" t="s">
        <v>16108</v>
      </c>
      <c r="IH12" s="1134" t="s">
        <v>16108</v>
      </c>
      <c r="II12" s="1134" t="s">
        <v>16108</v>
      </c>
      <c r="IJ12" s="1134" t="s">
        <v>16108</v>
      </c>
      <c r="IK12" s="1134" t="s">
        <v>16108</v>
      </c>
      <c r="IL12" s="1134" t="s">
        <v>16108</v>
      </c>
      <c r="IM12" s="1134" t="s">
        <v>16108</v>
      </c>
      <c r="IN12" s="1790" t="s">
        <v>16108</v>
      </c>
      <c r="IO12" s="1790" t="s">
        <v>16108</v>
      </c>
      <c r="IP12" s="1790" t="s">
        <v>16108</v>
      </c>
      <c r="IQ12" s="1790" t="s">
        <v>16108</v>
      </c>
      <c r="IR12" s="1790" t="s">
        <v>16108</v>
      </c>
      <c r="IS12" s="1791" t="s">
        <v>16108</v>
      </c>
      <c r="IT12" s="1792"/>
      <c r="IU12" s="1793" t="s">
        <v>16108</v>
      </c>
      <c r="IV12" s="1793" t="s">
        <v>16108</v>
      </c>
      <c r="IW12" s="1793" t="s">
        <v>16108</v>
      </c>
      <c r="IX12" s="1793" t="s">
        <v>16108</v>
      </c>
      <c r="IY12" s="1793" t="s">
        <v>16108</v>
      </c>
      <c r="IZ12" s="1794" t="s">
        <v>16111</v>
      </c>
      <c r="JA12" s="1793" t="s">
        <v>16108</v>
      </c>
      <c r="JB12" s="1793" t="s">
        <v>16108</v>
      </c>
      <c r="JC12" s="1795" t="s">
        <v>16109</v>
      </c>
      <c r="JD12" s="1793" t="s">
        <v>16108</v>
      </c>
      <c r="JE12" s="1793" t="s">
        <v>16108</v>
      </c>
      <c r="JF12" s="1793" t="s">
        <v>16108</v>
      </c>
      <c r="JG12" s="1796" t="s">
        <v>16114</v>
      </c>
      <c r="JH12" s="1797" t="s">
        <v>16108</v>
      </c>
      <c r="JI12" s="2598"/>
      <c r="JJ12" s="1797" t="s">
        <v>16108</v>
      </c>
      <c r="JK12" s="1797" t="s">
        <v>16108</v>
      </c>
      <c r="JL12" s="1797" t="s">
        <v>16108</v>
      </c>
      <c r="JM12" s="1797" t="s">
        <v>16108</v>
      </c>
      <c r="JN12" s="1796" t="s">
        <v>16114</v>
      </c>
      <c r="JO12" s="1797" t="s">
        <v>16108</v>
      </c>
      <c r="JP12" s="1797" t="s">
        <v>16108</v>
      </c>
      <c r="JQ12" s="1797" t="s">
        <v>16108</v>
      </c>
      <c r="JR12" s="1798" t="s">
        <v>18168</v>
      </c>
      <c r="JS12" s="1797" t="s">
        <v>16108</v>
      </c>
      <c r="JT12" s="1797" t="s">
        <v>16108</v>
      </c>
      <c r="JU12" s="1796" t="s">
        <v>16114</v>
      </c>
      <c r="JV12" s="1797" t="s">
        <v>16108</v>
      </c>
      <c r="JW12" s="1797" t="s">
        <v>16108</v>
      </c>
      <c r="JX12" s="1797" t="s">
        <v>16108</v>
      </c>
      <c r="JY12" s="1777"/>
      <c r="JZ12" s="1797" t="s">
        <v>16108</v>
      </c>
      <c r="KA12" s="1797" t="s">
        <v>16108</v>
      </c>
      <c r="KB12" s="1797" t="s">
        <v>16108</v>
      </c>
      <c r="KC12" s="1577" t="s">
        <v>16111</v>
      </c>
      <c r="KD12" s="1797" t="s">
        <v>16108</v>
      </c>
      <c r="KE12" s="1797" t="s">
        <v>16108</v>
      </c>
      <c r="KF12" s="1797" t="s">
        <v>16108</v>
      </c>
      <c r="KG12" s="1799" t="s">
        <v>18168</v>
      </c>
      <c r="KH12" s="1797" t="s">
        <v>16108</v>
      </c>
      <c r="KI12" s="1797" t="s">
        <v>16108</v>
      </c>
      <c r="KJ12" s="1577" t="s">
        <v>16114</v>
      </c>
      <c r="KK12" s="1797" t="s">
        <v>16108</v>
      </c>
      <c r="KL12" s="1797" t="s">
        <v>16108</v>
      </c>
      <c r="KM12" s="1797" t="s">
        <v>16108</v>
      </c>
      <c r="KN12" s="2578"/>
      <c r="KO12" s="1797" t="s">
        <v>16108</v>
      </c>
      <c r="KP12" s="1797" t="s">
        <v>16108</v>
      </c>
      <c r="KQ12" s="1577" t="s">
        <v>16111</v>
      </c>
      <c r="KR12" s="1800" t="s">
        <v>19386</v>
      </c>
      <c r="KS12" s="1782"/>
      <c r="KT12" s="1797" t="s">
        <v>16108</v>
      </c>
      <c r="KU12" s="1797" t="s">
        <v>16108</v>
      </c>
      <c r="KV12" s="1797" t="s">
        <v>16108</v>
      </c>
      <c r="KW12" s="1801" t="s">
        <v>16108</v>
      </c>
      <c r="KX12" s="1577" t="s">
        <v>16114</v>
      </c>
      <c r="KY12" s="1801" t="s">
        <v>16108</v>
      </c>
      <c r="KZ12" s="1801" t="s">
        <v>16108</v>
      </c>
      <c r="LA12" s="1801" t="s">
        <v>16108</v>
      </c>
      <c r="LB12" s="1801" t="s">
        <v>16108</v>
      </c>
      <c r="LC12" s="1801" t="s">
        <v>16108</v>
      </c>
      <c r="LD12" s="1801" t="s">
        <v>16108</v>
      </c>
      <c r="LE12" s="1777"/>
      <c r="LF12" s="1802" t="s">
        <v>16111</v>
      </c>
      <c r="LG12" s="1801" t="s">
        <v>16108</v>
      </c>
      <c r="LH12" s="1801" t="s">
        <v>16108</v>
      </c>
      <c r="LI12" s="1801" t="s">
        <v>16108</v>
      </c>
      <c r="LJ12" s="1801" t="s">
        <v>16108</v>
      </c>
      <c r="LK12" s="1801" t="s">
        <v>16108</v>
      </c>
      <c r="LL12" s="1801" t="s">
        <v>16108</v>
      </c>
      <c r="LM12" s="1577" t="s">
        <v>16114</v>
      </c>
      <c r="LN12" s="1801" t="s">
        <v>16108</v>
      </c>
      <c r="LO12" s="1801" t="s">
        <v>16108</v>
      </c>
      <c r="LP12" s="1782"/>
      <c r="LQ12" s="1801" t="s">
        <v>16108</v>
      </c>
      <c r="LR12" s="1801" t="s">
        <v>16108</v>
      </c>
      <c r="LS12" s="1801" t="s">
        <v>16108</v>
      </c>
      <c r="LT12" s="1803" t="s">
        <v>16111</v>
      </c>
      <c r="LU12" s="1801" t="s">
        <v>16108</v>
      </c>
      <c r="LV12" s="1801" t="s">
        <v>16108</v>
      </c>
      <c r="LW12" s="1804" t="s">
        <v>16110</v>
      </c>
      <c r="LX12" s="1800" t="s">
        <v>19387</v>
      </c>
      <c r="LY12" s="1805" t="s">
        <v>15908</v>
      </c>
      <c r="LZ12" s="1806" t="s">
        <v>16108</v>
      </c>
      <c r="MA12" s="1807" t="s">
        <v>16114</v>
      </c>
      <c r="MB12" s="1806" t="s">
        <v>16108</v>
      </c>
      <c r="MC12" s="1806" t="s">
        <v>16108</v>
      </c>
      <c r="MD12" s="1806" t="s">
        <v>16108</v>
      </c>
      <c r="ME12" s="1806" t="s">
        <v>16108</v>
      </c>
      <c r="MF12" s="1806" t="s">
        <v>16108</v>
      </c>
      <c r="MG12" s="1806" t="s">
        <v>16108</v>
      </c>
      <c r="MH12" s="1802" t="s">
        <v>16111</v>
      </c>
      <c r="MI12" s="1806" t="s">
        <v>16108</v>
      </c>
      <c r="MJ12" s="1777"/>
      <c r="MK12" s="1808" t="s">
        <v>16108</v>
      </c>
      <c r="ML12" s="1809" t="s">
        <v>16108</v>
      </c>
      <c r="MM12" s="1809" t="s">
        <v>16108</v>
      </c>
      <c r="MN12" s="1809" t="s">
        <v>16108</v>
      </c>
      <c r="MO12" s="1809" t="s">
        <v>16108</v>
      </c>
      <c r="MP12" s="1809" t="s">
        <v>16108</v>
      </c>
      <c r="MQ12" s="1809" t="s">
        <v>16108</v>
      </c>
      <c r="MR12" s="1809" t="s">
        <v>16108</v>
      </c>
      <c r="MS12" s="1809" t="s">
        <v>16108</v>
      </c>
      <c r="MT12" s="1810" t="s">
        <v>16110</v>
      </c>
      <c r="MU12" s="1809" t="s">
        <v>16108</v>
      </c>
      <c r="MV12" s="1782"/>
      <c r="MW12" s="1809" t="s">
        <v>16108</v>
      </c>
      <c r="MX12" s="1809" t="s">
        <v>16108</v>
      </c>
      <c r="MY12" s="2623"/>
      <c r="MZ12" s="1809" t="s">
        <v>16108</v>
      </c>
      <c r="NA12" s="1810" t="s">
        <v>16110</v>
      </c>
      <c r="NB12" s="1809" t="s">
        <v>16108</v>
      </c>
      <c r="NC12" s="1809" t="s">
        <v>16108</v>
      </c>
      <c r="ND12" s="1809" t="s">
        <v>16108</v>
      </c>
      <c r="NE12" s="1811" t="s">
        <v>19388</v>
      </c>
      <c r="NF12" s="1809" t="s">
        <v>16108</v>
      </c>
      <c r="NG12" s="1812" t="s">
        <v>16110</v>
      </c>
      <c r="NH12" s="2560"/>
      <c r="NI12" s="2560"/>
      <c r="NJ12" s="1809" t="s">
        <v>16108</v>
      </c>
      <c r="NK12" s="1809" t="s">
        <v>16108</v>
      </c>
      <c r="NL12" s="1809" t="s">
        <v>16108</v>
      </c>
      <c r="NM12" s="1809" t="s">
        <v>16108</v>
      </c>
      <c r="NN12" s="1809" t="s">
        <v>16108</v>
      </c>
      <c r="NO12" s="1798" t="s">
        <v>19364</v>
      </c>
      <c r="NP12" s="1813"/>
      <c r="NQ12" s="1801" t="s">
        <v>16108</v>
      </c>
      <c r="NR12" s="1801" t="s">
        <v>16108</v>
      </c>
      <c r="NS12" s="1577" t="s">
        <v>16114</v>
      </c>
      <c r="NT12" s="1801" t="s">
        <v>16108</v>
      </c>
      <c r="NU12" s="1801" t="s">
        <v>16108</v>
      </c>
      <c r="NV12" s="1801" t="s">
        <v>16108</v>
      </c>
      <c r="NW12" s="1814" t="s">
        <v>16110</v>
      </c>
      <c r="NX12" s="1801" t="s">
        <v>16108</v>
      </c>
      <c r="NY12" s="1801" t="s">
        <v>16108</v>
      </c>
      <c r="NZ12" s="1577" t="s">
        <v>16111</v>
      </c>
      <c r="OA12" s="1801" t="s">
        <v>16108</v>
      </c>
      <c r="OB12" s="1801" t="s">
        <v>16108</v>
      </c>
      <c r="OC12" s="1801" t="s">
        <v>16108</v>
      </c>
      <c r="OD12" s="1814" t="s">
        <v>16110</v>
      </c>
      <c r="OE12" s="1815" t="s">
        <v>16109</v>
      </c>
      <c r="OF12" s="1816" t="s">
        <v>16108</v>
      </c>
      <c r="OG12" s="1577" t="s">
        <v>16114</v>
      </c>
      <c r="OH12" s="1816" t="s">
        <v>16108</v>
      </c>
      <c r="OI12" s="2496"/>
      <c r="OJ12" s="1816" t="s">
        <v>16108</v>
      </c>
      <c r="OK12" s="1814" t="s">
        <v>16110</v>
      </c>
      <c r="OL12" s="1808" t="s">
        <v>16108</v>
      </c>
      <c r="OM12" s="1808" t="s">
        <v>16108</v>
      </c>
      <c r="ON12" s="1577" t="s">
        <v>16111</v>
      </c>
      <c r="OO12" s="1808" t="s">
        <v>16108</v>
      </c>
      <c r="OP12" s="1808" t="s">
        <v>16108</v>
      </c>
      <c r="OQ12" s="1808" t="s">
        <v>16108</v>
      </c>
      <c r="OR12" s="1814" t="s">
        <v>16110</v>
      </c>
      <c r="OS12" s="1808" t="s">
        <v>16108</v>
      </c>
      <c r="OT12" s="1808" t="s">
        <v>16108</v>
      </c>
      <c r="OU12" s="1577" t="s">
        <v>16114</v>
      </c>
      <c r="OV12" s="1777"/>
      <c r="OW12" s="1808" t="s">
        <v>16108</v>
      </c>
      <c r="OX12" s="2598"/>
      <c r="OY12" s="1817" t="s">
        <v>16108</v>
      </c>
      <c r="OZ12" s="1814" t="s">
        <v>16110</v>
      </c>
      <c r="PA12" s="2598"/>
      <c r="PB12" s="1607" t="s">
        <v>16108</v>
      </c>
      <c r="PC12" s="1818" t="s">
        <v>16111</v>
      </c>
      <c r="PD12" s="1607" t="s">
        <v>16108</v>
      </c>
      <c r="PE12" s="1607" t="s">
        <v>16108</v>
      </c>
      <c r="PF12" s="1607" t="s">
        <v>16108</v>
      </c>
      <c r="PG12" s="1819" t="s">
        <v>19389</v>
      </c>
      <c r="PH12" s="1607" t="s">
        <v>16108</v>
      </c>
      <c r="PI12" s="1607" t="s">
        <v>16108</v>
      </c>
      <c r="PJ12" s="1577" t="s">
        <v>18184</v>
      </c>
      <c r="PK12" s="1817"/>
      <c r="PL12" s="1817"/>
      <c r="PM12" s="1817"/>
      <c r="PN12" s="1814" t="s">
        <v>16110</v>
      </c>
      <c r="PO12" s="1817"/>
      <c r="PP12" s="1817"/>
      <c r="PQ12" s="1577" t="s">
        <v>18184</v>
      </c>
      <c r="PR12" s="1817"/>
      <c r="PS12" s="1820" t="s">
        <v>16108</v>
      </c>
      <c r="PT12" s="1603" t="s">
        <v>16108</v>
      </c>
      <c r="PU12" s="1814" t="s">
        <v>16110</v>
      </c>
      <c r="PV12" s="1603" t="s">
        <v>16108</v>
      </c>
      <c r="PW12" s="1814" t="s">
        <v>16108</v>
      </c>
      <c r="PX12" s="1818" t="s">
        <v>16111</v>
      </c>
      <c r="PY12" s="1813"/>
      <c r="PZ12" s="1607"/>
      <c r="QA12" s="1607"/>
      <c r="QB12" s="1607"/>
      <c r="QC12" s="1607"/>
      <c r="QD12" s="1607"/>
      <c r="QE12" s="1607"/>
      <c r="QF12" s="1607"/>
      <c r="QG12" s="1607"/>
      <c r="QH12" s="1607"/>
      <c r="QI12" s="1607"/>
      <c r="QJ12" s="1607"/>
      <c r="QK12" s="1607"/>
      <c r="QL12" s="1607"/>
      <c r="QM12" s="1607"/>
      <c r="QN12" s="1607"/>
      <c r="QO12" s="1607"/>
      <c r="QP12" s="1607"/>
      <c r="QQ12" s="1607"/>
      <c r="QR12" s="1607"/>
      <c r="QS12" s="1607"/>
      <c r="QT12" s="1607"/>
      <c r="QU12" s="1607"/>
      <c r="QV12" s="1607"/>
      <c r="QW12" s="1607"/>
      <c r="QX12" s="1607"/>
      <c r="QY12" s="1607"/>
      <c r="QZ12" s="1607"/>
      <c r="RA12" s="1607"/>
      <c r="RB12" s="1607"/>
      <c r="RC12" s="1607"/>
      <c r="RD12" s="1607"/>
    </row>
    <row r="13" spans="1:472" ht="49.5" customHeight="1">
      <c r="A13" s="2612" t="s">
        <v>16368</v>
      </c>
      <c r="B13" s="1822" t="s">
        <v>19390</v>
      </c>
      <c r="C13" s="1823"/>
      <c r="D13" s="1668" t="s">
        <v>1463</v>
      </c>
      <c r="E13" s="1668" t="s">
        <v>19391</v>
      </c>
      <c r="F13" s="1668" t="s">
        <v>19392</v>
      </c>
      <c r="G13" s="1824" t="s">
        <v>19393</v>
      </c>
      <c r="H13" s="1824" t="s">
        <v>19394</v>
      </c>
      <c r="I13" s="1825" t="s">
        <v>19395</v>
      </c>
      <c r="J13" s="1826" t="s">
        <v>19396</v>
      </c>
      <c r="K13" s="1825" t="s">
        <v>19397</v>
      </c>
      <c r="L13" s="1668" t="s">
        <v>19398</v>
      </c>
      <c r="M13" s="1668" t="s">
        <v>19399</v>
      </c>
      <c r="N13" s="1668" t="s">
        <v>19400</v>
      </c>
      <c r="O13" s="1668" t="s">
        <v>19401</v>
      </c>
      <c r="P13" s="1668" t="s">
        <v>19402</v>
      </c>
      <c r="Q13" s="1668" t="s">
        <v>19403</v>
      </c>
      <c r="R13" s="1668" t="s">
        <v>19404</v>
      </c>
      <c r="S13" s="1668" t="s">
        <v>19405</v>
      </c>
      <c r="T13" s="1668" t="s">
        <v>19406</v>
      </c>
      <c r="U13" s="1668" t="s">
        <v>19407</v>
      </c>
      <c r="V13" s="1668" t="s">
        <v>19408</v>
      </c>
      <c r="W13" s="1668" t="s">
        <v>19409</v>
      </c>
      <c r="X13" s="1825" t="s">
        <v>19410</v>
      </c>
      <c r="Y13" s="1825" t="s">
        <v>19411</v>
      </c>
      <c r="Z13" s="1668" t="s">
        <v>19412</v>
      </c>
      <c r="AA13" s="1668" t="s">
        <v>19413</v>
      </c>
      <c r="AB13" s="1668" t="s">
        <v>19414</v>
      </c>
      <c r="AC13" s="1668" t="s">
        <v>19415</v>
      </c>
      <c r="AD13" s="1668" t="s">
        <v>19416</v>
      </c>
      <c r="AE13" s="1827"/>
      <c r="AF13" s="1827"/>
      <c r="AG13" s="1827"/>
      <c r="AH13" s="1827"/>
      <c r="AI13" s="1828"/>
      <c r="AJ13" s="1827"/>
      <c r="AK13" s="1827"/>
      <c r="AL13" s="1827"/>
      <c r="AM13" s="1829" t="s">
        <v>19417</v>
      </c>
      <c r="AN13" s="1668" t="s">
        <v>19418</v>
      </c>
      <c r="AO13" s="1668" t="s">
        <v>19419</v>
      </c>
      <c r="AP13" s="1668" t="s">
        <v>19420</v>
      </c>
      <c r="AQ13" s="1668" t="s">
        <v>19421</v>
      </c>
      <c r="AR13" s="1668" t="s">
        <v>19422</v>
      </c>
      <c r="AS13" s="1825" t="s">
        <v>19423</v>
      </c>
      <c r="AT13" s="1825" t="s">
        <v>19424</v>
      </c>
      <c r="AU13" s="1825" t="s">
        <v>19425</v>
      </c>
      <c r="AV13" s="1825" t="s">
        <v>19426</v>
      </c>
      <c r="AW13" s="1668" t="s">
        <v>19427</v>
      </c>
      <c r="AX13" s="1668" t="s">
        <v>19428</v>
      </c>
      <c r="AY13" s="1668" t="s">
        <v>19429</v>
      </c>
      <c r="AZ13" s="1668" t="s">
        <v>19430</v>
      </c>
      <c r="BA13" s="1825" t="s">
        <v>19431</v>
      </c>
      <c r="BB13" s="1668" t="s">
        <v>19432</v>
      </c>
      <c r="BC13" s="1668" t="s">
        <v>19433</v>
      </c>
      <c r="BD13" s="1668" t="s">
        <v>19434</v>
      </c>
      <c r="BE13" s="1668" t="s">
        <v>19435</v>
      </c>
      <c r="BF13" s="1668" t="s">
        <v>19436</v>
      </c>
      <c r="BG13" s="1668" t="s">
        <v>19437</v>
      </c>
      <c r="BH13" s="1668" t="s">
        <v>19438</v>
      </c>
      <c r="BI13" s="1668" t="s">
        <v>19439</v>
      </c>
      <c r="BJ13" s="1668" t="s">
        <v>19440</v>
      </c>
      <c r="BK13" s="1668" t="s">
        <v>19441</v>
      </c>
      <c r="BL13" s="1828"/>
      <c r="BM13" s="1668" t="s">
        <v>19442</v>
      </c>
      <c r="BN13" s="1668" t="s">
        <v>19443</v>
      </c>
      <c r="BO13" s="2589" t="s">
        <v>19444</v>
      </c>
      <c r="BP13" s="1825" t="s">
        <v>19445</v>
      </c>
      <c r="BQ13" s="1825" t="s">
        <v>19446</v>
      </c>
      <c r="BR13" s="1825" t="s">
        <v>19447</v>
      </c>
      <c r="BS13" s="1668" t="s">
        <v>19448</v>
      </c>
      <c r="BT13" s="2589" t="s">
        <v>19449</v>
      </c>
      <c r="BU13" s="1668" t="s">
        <v>19450</v>
      </c>
      <c r="BV13" s="1831" t="s">
        <v>19451</v>
      </c>
      <c r="BW13" s="1668" t="s">
        <v>19452</v>
      </c>
      <c r="BX13" s="1668" t="s">
        <v>19453</v>
      </c>
      <c r="BY13" s="1668" t="s">
        <v>19454</v>
      </c>
      <c r="BZ13" s="1668" t="s">
        <v>19455</v>
      </c>
      <c r="CA13" s="1668" t="s">
        <v>19456</v>
      </c>
      <c r="CB13" s="1668" t="s">
        <v>19457</v>
      </c>
      <c r="CC13" s="1825" t="s">
        <v>19458</v>
      </c>
      <c r="CD13" s="1668" t="s">
        <v>19459</v>
      </c>
      <c r="CE13" s="1668" t="s">
        <v>19460</v>
      </c>
      <c r="CF13" s="1668" t="s">
        <v>19461</v>
      </c>
      <c r="CG13" s="1668" t="s">
        <v>19462</v>
      </c>
      <c r="CH13" s="1668" t="s">
        <v>19463</v>
      </c>
      <c r="CI13" s="1668" t="s">
        <v>19464</v>
      </c>
      <c r="CJ13" s="1668" t="s">
        <v>19465</v>
      </c>
      <c r="CK13" s="1668" t="s">
        <v>19466</v>
      </c>
      <c r="CL13" s="1825" t="s">
        <v>19467</v>
      </c>
      <c r="CM13" s="1668" t="s">
        <v>19468</v>
      </c>
      <c r="CN13" s="1668" t="s">
        <v>19469</v>
      </c>
      <c r="CO13" s="1668" t="s">
        <v>19470</v>
      </c>
      <c r="CP13" s="1668" t="s">
        <v>19471</v>
      </c>
      <c r="CQ13" s="1668" t="s">
        <v>19472</v>
      </c>
      <c r="CR13" s="1828"/>
      <c r="CS13" s="1668" t="s">
        <v>19473</v>
      </c>
      <c r="CT13" s="1668" t="s">
        <v>19474</v>
      </c>
      <c r="CU13" s="1668" t="s">
        <v>19475</v>
      </c>
      <c r="CV13" s="2589" t="s">
        <v>19476</v>
      </c>
      <c r="CW13" s="1668" t="s">
        <v>19477</v>
      </c>
      <c r="CX13" s="1668" t="s">
        <v>19478</v>
      </c>
      <c r="CY13" s="1825" t="s">
        <v>19479</v>
      </c>
      <c r="CZ13" s="1825" t="s">
        <v>19480</v>
      </c>
      <c r="DA13" s="1825" t="s">
        <v>19481</v>
      </c>
      <c r="DB13" s="1825" t="s">
        <v>19482</v>
      </c>
      <c r="DC13" s="1825" t="s">
        <v>19483</v>
      </c>
      <c r="DD13" s="1668" t="s">
        <v>19484</v>
      </c>
      <c r="DE13" s="1668" t="s">
        <v>19485</v>
      </c>
      <c r="DF13" s="2589" t="s">
        <v>19486</v>
      </c>
      <c r="DG13" s="1668" t="s">
        <v>19487</v>
      </c>
      <c r="DH13" s="1832" t="s">
        <v>19488</v>
      </c>
      <c r="DI13" s="1825" t="s">
        <v>19489</v>
      </c>
      <c r="DJ13" s="1832" t="s">
        <v>19490</v>
      </c>
      <c r="DK13" s="1668" t="s">
        <v>19491</v>
      </c>
      <c r="DL13" s="1668" t="s">
        <v>19492</v>
      </c>
      <c r="DM13" s="1825" t="s">
        <v>19493</v>
      </c>
      <c r="DN13" s="1668" t="s">
        <v>19494</v>
      </c>
      <c r="DO13" s="1825" t="s">
        <v>19495</v>
      </c>
      <c r="DP13" s="1825" t="s">
        <v>19496</v>
      </c>
      <c r="DQ13" s="1825" t="s">
        <v>19497</v>
      </c>
      <c r="DR13" s="1826" t="s">
        <v>19498</v>
      </c>
      <c r="DS13" s="1668" t="s">
        <v>19499</v>
      </c>
      <c r="DT13" s="1668" t="s">
        <v>19500</v>
      </c>
      <c r="DU13" s="1668" t="s">
        <v>19501</v>
      </c>
      <c r="DV13" s="1668" t="s">
        <v>19502</v>
      </c>
      <c r="DW13" s="1828"/>
      <c r="DX13" s="1668" t="s">
        <v>19503</v>
      </c>
      <c r="DY13" s="1668" t="s">
        <v>19504</v>
      </c>
      <c r="DZ13" s="1668" t="s">
        <v>19505</v>
      </c>
      <c r="EA13" s="1668" t="s">
        <v>19506</v>
      </c>
      <c r="EB13" s="2589" t="s">
        <v>19507</v>
      </c>
      <c r="EC13" s="1825" t="s">
        <v>19508</v>
      </c>
      <c r="ED13" s="1825" t="s">
        <v>19509</v>
      </c>
      <c r="EE13" s="2589" t="s">
        <v>19510</v>
      </c>
      <c r="EF13" s="2589" t="s">
        <v>19511</v>
      </c>
      <c r="EG13" s="1668" t="s">
        <v>19512</v>
      </c>
      <c r="EH13" s="1668" t="s">
        <v>19513</v>
      </c>
      <c r="EI13" s="1825" t="s">
        <v>19514</v>
      </c>
      <c r="EJ13" s="1668" t="s">
        <v>19515</v>
      </c>
      <c r="EK13" s="1668" t="s">
        <v>19516</v>
      </c>
      <c r="EL13" s="2586" t="s">
        <v>19517</v>
      </c>
      <c r="EM13" s="1668" t="s">
        <v>19518</v>
      </c>
      <c r="EN13" s="1668" t="s">
        <v>19519</v>
      </c>
      <c r="EO13" s="1668" t="s">
        <v>19520</v>
      </c>
      <c r="EP13" s="1668" t="s">
        <v>19521</v>
      </c>
      <c r="EQ13" s="1668" t="s">
        <v>19522</v>
      </c>
      <c r="ER13" s="1668" t="s">
        <v>19523</v>
      </c>
      <c r="ES13" s="1668" t="s">
        <v>19524</v>
      </c>
      <c r="ET13" s="1668" t="s">
        <v>19525</v>
      </c>
      <c r="EU13" s="1668" t="s">
        <v>19526</v>
      </c>
      <c r="EV13" s="1668" t="s">
        <v>19527</v>
      </c>
      <c r="EW13" s="1825" t="s">
        <v>19528</v>
      </c>
      <c r="EX13" s="1668" t="s">
        <v>19529</v>
      </c>
      <c r="EY13" s="2586" t="s">
        <v>19530</v>
      </c>
      <c r="EZ13" s="1825" t="s">
        <v>19531</v>
      </c>
      <c r="FA13" s="1668" t="s">
        <v>19532</v>
      </c>
      <c r="FB13" s="1668" t="s">
        <v>19533</v>
      </c>
      <c r="FC13" s="1828"/>
      <c r="FD13" s="1668" t="s">
        <v>19534</v>
      </c>
      <c r="FE13" s="2586" t="s">
        <v>19535</v>
      </c>
      <c r="FF13" s="1825" t="s">
        <v>19536</v>
      </c>
      <c r="FG13" s="2586" t="s">
        <v>19537</v>
      </c>
      <c r="FH13" s="2590" t="s">
        <v>19538</v>
      </c>
      <c r="FI13" s="2589" t="s">
        <v>19539</v>
      </c>
      <c r="FJ13" s="1668" t="s">
        <v>19540</v>
      </c>
      <c r="FK13" s="1668" t="s">
        <v>19541</v>
      </c>
      <c r="FL13" s="1668" t="s">
        <v>19542</v>
      </c>
      <c r="FM13" s="1825" t="s">
        <v>19543</v>
      </c>
      <c r="FN13" s="1825" t="s">
        <v>19544</v>
      </c>
      <c r="FO13" s="2586" t="s">
        <v>19545</v>
      </c>
      <c r="FP13" s="1825" t="s">
        <v>19546</v>
      </c>
      <c r="FQ13" s="1668" t="s">
        <v>19547</v>
      </c>
      <c r="FR13" s="1668" t="s">
        <v>19548</v>
      </c>
      <c r="FS13" s="1668" t="s">
        <v>19549</v>
      </c>
      <c r="FT13" s="1825" t="s">
        <v>19550</v>
      </c>
      <c r="FU13" s="1825" t="s">
        <v>19551</v>
      </c>
      <c r="FV13" s="1825" t="s">
        <v>19552</v>
      </c>
      <c r="FW13" s="1825" t="s">
        <v>19553</v>
      </c>
      <c r="FX13" s="1668" t="s">
        <v>19554</v>
      </c>
      <c r="FY13" s="1668" t="s">
        <v>19555</v>
      </c>
      <c r="FZ13" s="1825" t="s">
        <v>19556</v>
      </c>
      <c r="GA13" s="1825" t="s">
        <v>19557</v>
      </c>
      <c r="GB13" s="1825" t="s">
        <v>19558</v>
      </c>
      <c r="GC13" s="1668" t="s">
        <v>19559</v>
      </c>
      <c r="GD13" s="1668" t="s">
        <v>19560</v>
      </c>
      <c r="GE13" s="1668" t="s">
        <v>19561</v>
      </c>
      <c r="GF13" s="1668" t="s">
        <v>19562</v>
      </c>
      <c r="GG13" s="1825" t="s">
        <v>19563</v>
      </c>
      <c r="GH13" s="1828"/>
      <c r="GI13" s="2586" t="s">
        <v>19564</v>
      </c>
      <c r="GJ13" s="2627" t="s">
        <v>19565</v>
      </c>
      <c r="GK13" s="1825" t="s">
        <v>19566</v>
      </c>
      <c r="GL13" s="1825" t="s">
        <v>19567</v>
      </c>
      <c r="GM13" s="1834" t="s">
        <v>19568</v>
      </c>
      <c r="GN13" s="1668" t="s">
        <v>19569</v>
      </c>
      <c r="GO13" s="2628" t="s">
        <v>19570</v>
      </c>
      <c r="GP13" s="1825" t="s">
        <v>19571</v>
      </c>
      <c r="GQ13" s="1825" t="s">
        <v>19572</v>
      </c>
      <c r="GR13" s="1825" t="s">
        <v>19573</v>
      </c>
      <c r="GS13" s="1825" t="s">
        <v>19574</v>
      </c>
      <c r="GT13" s="1668" t="s">
        <v>19575</v>
      </c>
      <c r="GU13" s="1668" t="s">
        <v>19576</v>
      </c>
      <c r="GV13" s="1668" t="s">
        <v>19577</v>
      </c>
      <c r="GW13" s="1825" t="s">
        <v>19578</v>
      </c>
      <c r="GX13" s="1825" t="s">
        <v>19579</v>
      </c>
      <c r="GY13" s="1668" t="s">
        <v>19580</v>
      </c>
      <c r="GZ13" s="1668" t="s">
        <v>19581</v>
      </c>
      <c r="HA13" s="1668" t="s">
        <v>19582</v>
      </c>
      <c r="HB13" s="1668" t="s">
        <v>19583</v>
      </c>
      <c r="HC13" s="1668" t="s">
        <v>19584</v>
      </c>
      <c r="HD13" s="1825" t="s">
        <v>19585</v>
      </c>
      <c r="HE13" s="1825" t="s">
        <v>19586</v>
      </c>
      <c r="HF13" s="1668" t="s">
        <v>19587</v>
      </c>
      <c r="HG13" s="1668" t="s">
        <v>19588</v>
      </c>
      <c r="HH13" s="1668" t="s">
        <v>19589</v>
      </c>
      <c r="HI13" s="1668" t="s">
        <v>19590</v>
      </c>
      <c r="HJ13" s="1668" t="s">
        <v>19591</v>
      </c>
      <c r="HK13" s="1825" t="s">
        <v>19592</v>
      </c>
      <c r="HL13" s="1668" t="s">
        <v>19593</v>
      </c>
      <c r="HM13" s="1825" t="s">
        <v>19594</v>
      </c>
      <c r="HN13" s="1828"/>
      <c r="HO13" s="1835" t="s">
        <v>19595</v>
      </c>
      <c r="HP13" s="1668" t="s">
        <v>19596</v>
      </c>
      <c r="HQ13" s="1836" t="s">
        <v>19597</v>
      </c>
      <c r="HR13" s="1825" t="s">
        <v>19598</v>
      </c>
      <c r="HS13" s="1825" t="s">
        <v>19599</v>
      </c>
      <c r="HT13" s="1825" t="s">
        <v>19600</v>
      </c>
      <c r="HU13" s="1825" t="s">
        <v>19601</v>
      </c>
      <c r="HV13" s="1668" t="s">
        <v>19602</v>
      </c>
      <c r="HW13" s="1668" t="s">
        <v>19603</v>
      </c>
      <c r="HX13" s="1668" t="s">
        <v>19604</v>
      </c>
      <c r="HY13" s="1825" t="s">
        <v>19605</v>
      </c>
      <c r="HZ13" s="1668" t="s">
        <v>19606</v>
      </c>
      <c r="IA13" s="1668" t="s">
        <v>19607</v>
      </c>
      <c r="IB13" s="1825" t="s">
        <v>19608</v>
      </c>
      <c r="IC13" s="1668" t="s">
        <v>19609</v>
      </c>
      <c r="ID13" s="1668" t="s">
        <v>19610</v>
      </c>
      <c r="IE13" s="1668" t="s">
        <v>19611</v>
      </c>
      <c r="IF13" s="1825" t="s">
        <v>19612</v>
      </c>
      <c r="IG13" s="1834" t="s">
        <v>19613</v>
      </c>
      <c r="IH13" s="1825" t="s">
        <v>19614</v>
      </c>
      <c r="II13" s="1834" t="s">
        <v>19615</v>
      </c>
      <c r="IJ13" s="1834" t="s">
        <v>19615</v>
      </c>
      <c r="IK13" s="1668" t="s">
        <v>19616</v>
      </c>
      <c r="IL13" s="1668" t="s">
        <v>19617</v>
      </c>
      <c r="IM13" s="1668" t="s">
        <v>19618</v>
      </c>
      <c r="IN13" s="1668" t="s">
        <v>19619</v>
      </c>
      <c r="IO13" s="1825" t="s">
        <v>19620</v>
      </c>
      <c r="IP13" s="1825" t="s">
        <v>19621</v>
      </c>
      <c r="IQ13" s="1825" t="s">
        <v>19622</v>
      </c>
      <c r="IR13" s="1825" t="s">
        <v>19623</v>
      </c>
      <c r="IS13" s="1837" t="s">
        <v>19624</v>
      </c>
      <c r="IT13" s="1838"/>
      <c r="IU13" s="1668" t="s">
        <v>19625</v>
      </c>
      <c r="IV13" s="1668" t="s">
        <v>19626</v>
      </c>
      <c r="IW13" s="2589" t="s">
        <v>19627</v>
      </c>
      <c r="IX13" s="1668" t="s">
        <v>19628</v>
      </c>
      <c r="IY13" s="1668" t="s">
        <v>19629</v>
      </c>
      <c r="IZ13" s="1668" t="s">
        <v>19630</v>
      </c>
      <c r="JA13" s="1668" t="s">
        <v>19631</v>
      </c>
      <c r="JB13" s="2589" t="s">
        <v>19632</v>
      </c>
      <c r="JC13" s="1668" t="s">
        <v>19633</v>
      </c>
      <c r="JD13" s="1668" t="s">
        <v>19634</v>
      </c>
      <c r="JE13" s="1668" t="s">
        <v>19635</v>
      </c>
      <c r="JF13" s="2589" t="s">
        <v>19636</v>
      </c>
      <c r="JG13" s="1668" t="s">
        <v>19637</v>
      </c>
      <c r="JH13" s="1668" t="s">
        <v>19638</v>
      </c>
      <c r="JI13" s="1668" t="s">
        <v>19639</v>
      </c>
      <c r="JJ13" s="1668" t="s">
        <v>19640</v>
      </c>
      <c r="JK13" s="1825" t="s">
        <v>19641</v>
      </c>
      <c r="JL13" s="1834" t="s">
        <v>19642</v>
      </c>
      <c r="JM13" s="1834" t="s">
        <v>19643</v>
      </c>
      <c r="JN13" s="1839" t="s">
        <v>19644</v>
      </c>
      <c r="JO13" s="1839" t="s">
        <v>19645</v>
      </c>
      <c r="JP13" s="1825" t="s">
        <v>19646</v>
      </c>
      <c r="JQ13" s="1825" t="s">
        <v>19647</v>
      </c>
      <c r="JR13" s="1825" t="s">
        <v>19648</v>
      </c>
      <c r="JS13" s="1825" t="s">
        <v>19649</v>
      </c>
      <c r="JT13" s="1839" t="s">
        <v>19650</v>
      </c>
      <c r="JU13" s="1840" t="s">
        <v>19651</v>
      </c>
      <c r="JV13" s="1840" t="s">
        <v>19652</v>
      </c>
      <c r="JW13" s="1840" t="s">
        <v>19653</v>
      </c>
      <c r="JX13" s="1840" t="s">
        <v>19654</v>
      </c>
      <c r="JY13" s="1841"/>
      <c r="JZ13" s="1840" t="s">
        <v>19655</v>
      </c>
      <c r="KA13" s="1668" t="s">
        <v>19656</v>
      </c>
      <c r="KB13" s="1668" t="s">
        <v>19657</v>
      </c>
      <c r="KC13" s="1668" t="s">
        <v>19658</v>
      </c>
      <c r="KD13" s="1668" t="s">
        <v>19659</v>
      </c>
      <c r="KE13" s="1668" t="s">
        <v>19660</v>
      </c>
      <c r="KF13" s="1668" t="s">
        <v>19661</v>
      </c>
      <c r="KG13" s="1668" t="s">
        <v>19662</v>
      </c>
      <c r="KH13" s="1668" t="s">
        <v>19663</v>
      </c>
      <c r="KI13" s="2599" t="s">
        <v>19664</v>
      </c>
      <c r="KJ13" s="1668" t="s">
        <v>19665</v>
      </c>
      <c r="KK13" s="1668" t="s">
        <v>19666</v>
      </c>
      <c r="KL13" s="1668" t="s">
        <v>19667</v>
      </c>
      <c r="KM13" s="2589" t="s">
        <v>19668</v>
      </c>
      <c r="KN13" s="1668" t="s">
        <v>19669</v>
      </c>
      <c r="KO13" s="1825" t="s">
        <v>19670</v>
      </c>
      <c r="KP13" s="1825" t="s">
        <v>19671</v>
      </c>
      <c r="KQ13" s="1668" t="s">
        <v>19672</v>
      </c>
      <c r="KR13" s="1668" t="s">
        <v>19673</v>
      </c>
      <c r="KS13" s="2600" t="s">
        <v>19674</v>
      </c>
      <c r="KT13" s="1668" t="s">
        <v>19675</v>
      </c>
      <c r="KU13" s="1668" t="s">
        <v>19676</v>
      </c>
      <c r="KV13" s="1668" t="s">
        <v>19677</v>
      </c>
      <c r="KW13" s="1826" t="s">
        <v>19678</v>
      </c>
      <c r="KX13" s="1668" t="s">
        <v>19679</v>
      </c>
      <c r="KY13" s="1668" t="s">
        <v>18582</v>
      </c>
      <c r="KZ13" s="1825" t="s">
        <v>19680</v>
      </c>
      <c r="LA13" s="1825" t="s">
        <v>19681</v>
      </c>
      <c r="LB13" s="1825" t="s">
        <v>19682</v>
      </c>
      <c r="LC13" s="1668" t="s">
        <v>19683</v>
      </c>
      <c r="LD13" s="1668" t="s">
        <v>19684</v>
      </c>
      <c r="LE13" s="1823"/>
      <c r="LF13" s="1668" t="s">
        <v>19685</v>
      </c>
      <c r="LG13" s="1668" t="s">
        <v>19686</v>
      </c>
      <c r="LH13" s="1842" t="s">
        <v>19687</v>
      </c>
      <c r="LI13" s="1668" t="s">
        <v>19688</v>
      </c>
      <c r="LJ13" s="1668" t="s">
        <v>19689</v>
      </c>
      <c r="LK13" s="1668" t="s">
        <v>19690</v>
      </c>
      <c r="LL13" s="2586" t="s">
        <v>19691</v>
      </c>
      <c r="LM13" s="1668" t="s">
        <v>19692</v>
      </c>
      <c r="LN13" s="1668" t="s">
        <v>19693</v>
      </c>
      <c r="LO13" s="1825" t="s">
        <v>19694</v>
      </c>
      <c r="LP13" s="2628" t="s">
        <v>19695</v>
      </c>
      <c r="LQ13" s="1668" t="s">
        <v>19696</v>
      </c>
      <c r="LR13" s="1668" t="s">
        <v>19697</v>
      </c>
      <c r="LS13" s="2586" t="s">
        <v>19698</v>
      </c>
      <c r="LT13" s="1668" t="s">
        <v>19699</v>
      </c>
      <c r="LU13" s="1668" t="s">
        <v>19700</v>
      </c>
      <c r="LV13" s="1668" t="s">
        <v>19701</v>
      </c>
      <c r="LW13" s="1668" t="s">
        <v>19702</v>
      </c>
      <c r="LX13" s="1825" t="s">
        <v>19703</v>
      </c>
      <c r="LY13" s="1668" t="s">
        <v>19704</v>
      </c>
      <c r="LZ13" s="1668" t="s">
        <v>19705</v>
      </c>
      <c r="MA13" s="1668" t="s">
        <v>19706</v>
      </c>
      <c r="MB13" s="1668" t="s">
        <v>19707</v>
      </c>
      <c r="MC13" s="1668" t="s">
        <v>19708</v>
      </c>
      <c r="MD13" s="1668" t="s">
        <v>19709</v>
      </c>
      <c r="ME13" s="1668" t="s">
        <v>19710</v>
      </c>
      <c r="MF13" s="1668" t="s">
        <v>19711</v>
      </c>
      <c r="MG13" s="1825" t="s">
        <v>19712</v>
      </c>
      <c r="MH13" s="1668" t="s">
        <v>19713</v>
      </c>
      <c r="MI13" s="1668" t="s">
        <v>19714</v>
      </c>
      <c r="MJ13" s="1828"/>
      <c r="MK13" s="1835" t="s">
        <v>19715</v>
      </c>
      <c r="ML13" s="1835" t="s">
        <v>19716</v>
      </c>
      <c r="MM13" s="1668" t="s">
        <v>19717</v>
      </c>
      <c r="MN13" s="1825" t="s">
        <v>19718</v>
      </c>
      <c r="MO13" s="1668" t="s">
        <v>19719</v>
      </c>
      <c r="MP13" s="1668" t="s">
        <v>19720</v>
      </c>
      <c r="MQ13" s="1668" t="s">
        <v>19721</v>
      </c>
      <c r="MR13" s="2586" t="s">
        <v>19722</v>
      </c>
      <c r="MS13" s="2586" t="s">
        <v>19723</v>
      </c>
      <c r="MT13" s="1834" t="s">
        <v>19724</v>
      </c>
      <c r="MU13" s="1825" t="s">
        <v>19725</v>
      </c>
      <c r="MV13" s="2632" t="s">
        <v>19726</v>
      </c>
      <c r="MW13" s="1668" t="s">
        <v>19727</v>
      </c>
      <c r="MX13" s="1668" t="s">
        <v>19728</v>
      </c>
      <c r="MY13" s="1668" t="s">
        <v>19729</v>
      </c>
      <c r="MZ13" s="1668" t="s">
        <v>19730</v>
      </c>
      <c r="NA13" s="1668" t="s">
        <v>19731</v>
      </c>
      <c r="NB13" s="1668" t="s">
        <v>19732</v>
      </c>
      <c r="NC13" s="1668" t="s">
        <v>19733</v>
      </c>
      <c r="ND13" s="1668" t="s">
        <v>19734</v>
      </c>
      <c r="NE13" s="1668" t="s">
        <v>19735</v>
      </c>
      <c r="NF13" s="1668" t="s">
        <v>19736</v>
      </c>
      <c r="NG13" s="1668" t="s">
        <v>19737</v>
      </c>
      <c r="NH13" s="1668" t="s">
        <v>19738</v>
      </c>
      <c r="NI13" s="2633" t="s">
        <v>19739</v>
      </c>
      <c r="NJ13" s="2634" t="s">
        <v>19740</v>
      </c>
      <c r="NK13" s="2605" t="s">
        <v>19741</v>
      </c>
      <c r="NL13" s="1668" t="s">
        <v>19742</v>
      </c>
      <c r="NM13" s="1668" t="s">
        <v>19743</v>
      </c>
      <c r="NN13" s="1668" t="s">
        <v>19744</v>
      </c>
      <c r="NO13" s="1668" t="s">
        <v>19745</v>
      </c>
      <c r="NP13" s="1828"/>
      <c r="NQ13" s="2579" t="s">
        <v>19746</v>
      </c>
      <c r="NR13" s="1843" t="s">
        <v>19747</v>
      </c>
      <c r="NS13" s="1844" t="s">
        <v>19748</v>
      </c>
      <c r="NT13" s="2579" t="s">
        <v>19749</v>
      </c>
      <c r="NU13" s="2586" t="s">
        <v>19750</v>
      </c>
      <c r="NV13" s="2586" t="s">
        <v>19751</v>
      </c>
      <c r="NW13" s="1845" t="s">
        <v>19752</v>
      </c>
      <c r="NX13" s="1668" t="s">
        <v>19753</v>
      </c>
      <c r="NY13" s="2607" t="s">
        <v>19754</v>
      </c>
      <c r="NZ13" s="1668" t="s">
        <v>19755</v>
      </c>
      <c r="OA13" s="1668" t="s">
        <v>19756</v>
      </c>
      <c r="OB13" s="2589" t="s">
        <v>19757</v>
      </c>
      <c r="OC13" s="2589" t="s">
        <v>19758</v>
      </c>
      <c r="OD13" s="2589" t="s">
        <v>19759</v>
      </c>
      <c r="OE13" s="1668" t="s">
        <v>19760</v>
      </c>
      <c r="OF13" s="2589" t="s">
        <v>19761</v>
      </c>
      <c r="OG13" s="1668" t="s">
        <v>19762</v>
      </c>
      <c r="OH13" s="1668" t="s">
        <v>19763</v>
      </c>
      <c r="OI13" s="1668" t="s">
        <v>19764</v>
      </c>
      <c r="OJ13" s="1668" t="s">
        <v>19765</v>
      </c>
      <c r="OK13" s="1668" t="s">
        <v>19766</v>
      </c>
      <c r="OL13" s="1668" t="s">
        <v>19767</v>
      </c>
      <c r="OM13" s="1668" t="s">
        <v>19768</v>
      </c>
      <c r="ON13" s="1668" t="s">
        <v>19769</v>
      </c>
      <c r="OO13" s="1668" t="s">
        <v>19770</v>
      </c>
      <c r="OP13" s="2586" t="s">
        <v>19771</v>
      </c>
      <c r="OQ13" s="1847" t="s">
        <v>19772</v>
      </c>
      <c r="OR13" s="1668" t="s">
        <v>19773</v>
      </c>
      <c r="OS13" s="1668" t="s">
        <v>19774</v>
      </c>
      <c r="OT13" s="1668" t="s">
        <v>19775</v>
      </c>
      <c r="OU13" s="1668" t="s">
        <v>19776</v>
      </c>
      <c r="OV13" s="1848"/>
      <c r="OW13" s="1668" t="s">
        <v>19777</v>
      </c>
      <c r="OX13" s="2630" t="s">
        <v>19778</v>
      </c>
      <c r="OY13" s="1668" t="s">
        <v>19779</v>
      </c>
      <c r="OZ13" s="1668" t="s">
        <v>19780</v>
      </c>
      <c r="PA13" s="1668" t="s">
        <v>19781</v>
      </c>
      <c r="PB13" s="1668" t="s">
        <v>19782</v>
      </c>
      <c r="PC13" s="1668" t="s">
        <v>19783</v>
      </c>
      <c r="PD13" s="1668" t="s">
        <v>19784</v>
      </c>
      <c r="PE13" s="1668" t="s">
        <v>19785</v>
      </c>
      <c r="PF13" s="1668" t="s">
        <v>19786</v>
      </c>
      <c r="PG13" s="1668" t="s">
        <v>19787</v>
      </c>
      <c r="PH13" s="1668" t="s">
        <v>19788</v>
      </c>
      <c r="PI13" s="1668" t="s">
        <v>19789</v>
      </c>
      <c r="PJ13" s="1849"/>
      <c r="PK13" s="1849"/>
      <c r="PL13" s="1849"/>
      <c r="PM13" s="1849"/>
      <c r="PN13" s="1849"/>
      <c r="PO13" s="1849"/>
      <c r="PP13" s="1849"/>
      <c r="PQ13" s="1849"/>
      <c r="PR13" s="1849"/>
      <c r="PS13" s="1668" t="s">
        <v>19790</v>
      </c>
      <c r="PT13" s="1668" t="s">
        <v>19791</v>
      </c>
      <c r="PU13" s="1668" t="s">
        <v>19792</v>
      </c>
      <c r="PV13" s="1668" t="s">
        <v>19793</v>
      </c>
      <c r="PW13" s="1617" t="s">
        <v>19794</v>
      </c>
      <c r="PX13" s="1617" t="s">
        <v>19795</v>
      </c>
      <c r="PY13" s="1848"/>
      <c r="PZ13" s="1850"/>
      <c r="QA13" s="1849"/>
      <c r="QB13" s="1849"/>
      <c r="QC13" s="2601" t="s">
        <v>19796</v>
      </c>
      <c r="QD13" s="1849"/>
      <c r="QE13" s="2601" t="s">
        <v>19797</v>
      </c>
      <c r="QF13" s="1849"/>
      <c r="QG13" s="1849"/>
      <c r="QH13" s="2602" t="s">
        <v>19798</v>
      </c>
      <c r="QI13" s="1849"/>
      <c r="QJ13" s="1849"/>
      <c r="QK13" s="1849"/>
      <c r="QL13" s="2602" t="s">
        <v>19799</v>
      </c>
      <c r="QM13" s="1849"/>
      <c r="QN13" s="1849"/>
      <c r="QO13" s="2602" t="s">
        <v>19800</v>
      </c>
      <c r="QP13" s="1849"/>
      <c r="QQ13" s="1849"/>
      <c r="QR13" s="1849"/>
      <c r="QS13" s="1849"/>
      <c r="QT13" s="1849"/>
      <c r="QU13" s="1849"/>
      <c r="QV13" s="1849"/>
      <c r="QW13" s="1849"/>
      <c r="QX13" s="1849"/>
      <c r="QY13" s="1849"/>
      <c r="QZ13" s="1849"/>
      <c r="RA13" s="1849"/>
      <c r="RB13" s="1849"/>
      <c r="RC13" s="1849"/>
      <c r="RD13" s="1849"/>
    </row>
    <row r="14" spans="1:472" ht="49.5" customHeight="1">
      <c r="A14" s="2500"/>
      <c r="B14" s="1569" t="s">
        <v>19801</v>
      </c>
      <c r="C14" s="1690"/>
      <c r="D14" s="1615" t="s">
        <v>19802</v>
      </c>
      <c r="E14" s="171" t="s">
        <v>19803</v>
      </c>
      <c r="F14" s="1615" t="s">
        <v>19804</v>
      </c>
      <c r="G14" s="1851" t="s">
        <v>19805</v>
      </c>
      <c r="H14" s="1851" t="s">
        <v>19806</v>
      </c>
      <c r="I14" s="1615" t="s">
        <v>19807</v>
      </c>
      <c r="J14" s="171" t="s">
        <v>19808</v>
      </c>
      <c r="K14" s="1615" t="s">
        <v>19809</v>
      </c>
      <c r="L14" s="269" t="s">
        <v>19810</v>
      </c>
      <c r="M14" s="269" t="s">
        <v>19811</v>
      </c>
      <c r="N14" s="269" t="s">
        <v>19812</v>
      </c>
      <c r="O14" s="269" t="s">
        <v>19813</v>
      </c>
      <c r="P14" s="269" t="s">
        <v>19814</v>
      </c>
      <c r="Q14" s="269" t="s">
        <v>19815</v>
      </c>
      <c r="R14" s="269" t="s">
        <v>19816</v>
      </c>
      <c r="S14" s="269" t="s">
        <v>19817</v>
      </c>
      <c r="T14" s="269" t="s">
        <v>19818</v>
      </c>
      <c r="U14" s="269" t="s">
        <v>19819</v>
      </c>
      <c r="V14" s="269" t="s">
        <v>19820</v>
      </c>
      <c r="W14" s="171" t="s">
        <v>19821</v>
      </c>
      <c r="X14" s="1615" t="s">
        <v>19822</v>
      </c>
      <c r="Y14" s="269" t="s">
        <v>19823</v>
      </c>
      <c r="Z14" s="269" t="s">
        <v>19824</v>
      </c>
      <c r="AA14" s="269" t="s">
        <v>19825</v>
      </c>
      <c r="AB14" s="269" t="s">
        <v>19826</v>
      </c>
      <c r="AC14" s="269" t="s">
        <v>19827</v>
      </c>
      <c r="AD14" s="269" t="s">
        <v>19828</v>
      </c>
      <c r="AE14" s="469"/>
      <c r="AF14" s="469"/>
      <c r="AG14" s="469"/>
      <c r="AH14" s="469"/>
      <c r="AI14" s="1852"/>
      <c r="AJ14" s="469"/>
      <c r="AK14" s="469"/>
      <c r="AL14" s="469"/>
      <c r="AM14" s="1853" t="s">
        <v>19829</v>
      </c>
      <c r="AN14" s="269" t="s">
        <v>19830</v>
      </c>
      <c r="AO14" s="269" t="s">
        <v>19831</v>
      </c>
      <c r="AP14" s="269" t="s">
        <v>19832</v>
      </c>
      <c r="AQ14" s="269" t="s">
        <v>19833</v>
      </c>
      <c r="AR14" s="269" t="s">
        <v>19834</v>
      </c>
      <c r="AS14" s="269" t="s">
        <v>19835</v>
      </c>
      <c r="AT14" s="1615" t="s">
        <v>19836</v>
      </c>
      <c r="AU14" s="1615" t="s">
        <v>19837</v>
      </c>
      <c r="AV14" s="1615" t="s">
        <v>19838</v>
      </c>
      <c r="AW14" s="269" t="s">
        <v>19839</v>
      </c>
      <c r="AX14" s="269" t="s">
        <v>19840</v>
      </c>
      <c r="AY14" s="269" t="s">
        <v>19841</v>
      </c>
      <c r="AZ14" s="269" t="s">
        <v>19842</v>
      </c>
      <c r="BA14" s="1615" t="s">
        <v>19843</v>
      </c>
      <c r="BB14" s="269" t="s">
        <v>19844</v>
      </c>
      <c r="BC14" s="1615" t="s">
        <v>19845</v>
      </c>
      <c r="BD14" s="1615" t="s">
        <v>19846</v>
      </c>
      <c r="BE14" s="269" t="s">
        <v>19847</v>
      </c>
      <c r="BF14" s="269" t="s">
        <v>19848</v>
      </c>
      <c r="BG14" s="269" t="s">
        <v>19849</v>
      </c>
      <c r="BH14" s="269" t="s">
        <v>19850</v>
      </c>
      <c r="BI14" s="269" t="s">
        <v>19851</v>
      </c>
      <c r="BJ14" s="269" t="s">
        <v>19852</v>
      </c>
      <c r="BK14" s="269" t="s">
        <v>19853</v>
      </c>
      <c r="BL14" s="1852"/>
      <c r="BM14" s="269" t="s">
        <v>19854</v>
      </c>
      <c r="BN14" s="269" t="s">
        <v>19855</v>
      </c>
      <c r="BO14" s="2501"/>
      <c r="BP14" s="1615" t="s">
        <v>19856</v>
      </c>
      <c r="BQ14" s="1615" t="s">
        <v>19857</v>
      </c>
      <c r="BR14" s="269" t="s">
        <v>19858</v>
      </c>
      <c r="BS14" s="269" t="s">
        <v>19859</v>
      </c>
      <c r="BT14" s="2500"/>
      <c r="BU14" s="269" t="s">
        <v>19860</v>
      </c>
      <c r="BV14" s="1854" t="s">
        <v>19861</v>
      </c>
      <c r="BW14" s="1615" t="s">
        <v>19862</v>
      </c>
      <c r="BX14" s="269" t="s">
        <v>19863</v>
      </c>
      <c r="BY14" s="1615" t="s">
        <v>19864</v>
      </c>
      <c r="BZ14" s="269" t="s">
        <v>19865</v>
      </c>
      <c r="CA14" s="1615" t="s">
        <v>19866</v>
      </c>
      <c r="CB14" s="1615" t="s">
        <v>19867</v>
      </c>
      <c r="CC14" s="269" t="s">
        <v>19868</v>
      </c>
      <c r="CD14" s="1615" t="s">
        <v>19869</v>
      </c>
      <c r="CE14" s="1615" t="s">
        <v>19870</v>
      </c>
      <c r="CF14" s="1855" t="s">
        <v>19871</v>
      </c>
      <c r="CG14" s="269" t="s">
        <v>19872</v>
      </c>
      <c r="CH14" s="269" t="s">
        <v>19873</v>
      </c>
      <c r="CI14" s="269" t="s">
        <v>19874</v>
      </c>
      <c r="CJ14" s="269" t="s">
        <v>19875</v>
      </c>
      <c r="CK14" s="269" t="s">
        <v>19876</v>
      </c>
      <c r="CL14" s="1854" t="s">
        <v>19877</v>
      </c>
      <c r="CM14" s="269" t="s">
        <v>19878</v>
      </c>
      <c r="CN14" s="269" t="s">
        <v>19879</v>
      </c>
      <c r="CO14" s="269" t="s">
        <v>19880</v>
      </c>
      <c r="CP14" s="269" t="s">
        <v>19881</v>
      </c>
      <c r="CQ14" s="269" t="s">
        <v>19882</v>
      </c>
      <c r="CR14" s="1852"/>
      <c r="CS14" s="1856" t="s">
        <v>19883</v>
      </c>
      <c r="CT14" s="269" t="s">
        <v>19884</v>
      </c>
      <c r="CU14" s="269" t="s">
        <v>19885</v>
      </c>
      <c r="CV14" s="2501"/>
      <c r="CW14" s="269" t="s">
        <v>19886</v>
      </c>
      <c r="CX14" s="269" t="s">
        <v>19887</v>
      </c>
      <c r="CY14" s="1615" t="s">
        <v>19888</v>
      </c>
      <c r="CZ14" s="1615" t="s">
        <v>19889</v>
      </c>
      <c r="DA14" s="269" t="s">
        <v>19890</v>
      </c>
      <c r="DB14" s="269" t="s">
        <v>19891</v>
      </c>
      <c r="DC14" s="269" t="s">
        <v>19892</v>
      </c>
      <c r="DD14" s="269" t="s">
        <v>19893</v>
      </c>
      <c r="DE14" s="269" t="s">
        <v>19894</v>
      </c>
      <c r="DF14" s="2500"/>
      <c r="DG14" s="269" t="s">
        <v>19895</v>
      </c>
      <c r="DH14" s="269" t="s">
        <v>19896</v>
      </c>
      <c r="DI14" s="1615" t="s">
        <v>19897</v>
      </c>
      <c r="DJ14" s="269" t="s">
        <v>19898</v>
      </c>
      <c r="DK14" s="269" t="s">
        <v>19899</v>
      </c>
      <c r="DL14" s="1851" t="s">
        <v>19900</v>
      </c>
      <c r="DM14" s="269" t="s">
        <v>19901</v>
      </c>
      <c r="DN14" s="269" t="s">
        <v>19902</v>
      </c>
      <c r="DO14" s="269" t="s">
        <v>19903</v>
      </c>
      <c r="DP14" s="269" t="s">
        <v>19904</v>
      </c>
      <c r="DQ14" s="269" t="s">
        <v>19905</v>
      </c>
      <c r="DR14" s="1615" t="s">
        <v>19906</v>
      </c>
      <c r="DS14" s="1615" t="s">
        <v>19907</v>
      </c>
      <c r="DT14" s="269" t="s">
        <v>19908</v>
      </c>
      <c r="DU14" s="269" t="s">
        <v>19909</v>
      </c>
      <c r="DV14" s="269" t="s">
        <v>19910</v>
      </c>
      <c r="DW14" s="1852"/>
      <c r="DX14" s="269" t="s">
        <v>19911</v>
      </c>
      <c r="DY14" s="269" t="s">
        <v>19912</v>
      </c>
      <c r="DZ14" s="269" t="s">
        <v>19913</v>
      </c>
      <c r="EA14" s="269" t="s">
        <v>19914</v>
      </c>
      <c r="EB14" s="2501"/>
      <c r="EC14" s="1615" t="s">
        <v>19915</v>
      </c>
      <c r="ED14" s="1615" t="s">
        <v>19916</v>
      </c>
      <c r="EE14" s="2501"/>
      <c r="EF14" s="2501"/>
      <c r="EG14" s="269" t="s">
        <v>19917</v>
      </c>
      <c r="EH14" s="269" t="s">
        <v>19918</v>
      </c>
      <c r="EI14" s="1615" t="s">
        <v>19919</v>
      </c>
      <c r="EJ14" s="269" t="s">
        <v>19920</v>
      </c>
      <c r="EK14" s="269" t="s">
        <v>19516</v>
      </c>
      <c r="EL14" s="2500"/>
      <c r="EM14" s="1857" t="s">
        <v>19921</v>
      </c>
      <c r="EN14" s="269" t="s">
        <v>18475</v>
      </c>
      <c r="EO14" s="269" t="s">
        <v>19311</v>
      </c>
      <c r="EP14" s="269" t="s">
        <v>19922</v>
      </c>
      <c r="EQ14" s="269" t="s">
        <v>19923</v>
      </c>
      <c r="ER14" s="269" t="s">
        <v>19924</v>
      </c>
      <c r="ES14" s="1615" t="s">
        <v>19925</v>
      </c>
      <c r="ET14" s="269" t="s">
        <v>19526</v>
      </c>
      <c r="EU14" s="269" t="s">
        <v>19526</v>
      </c>
      <c r="EV14" s="269" t="s">
        <v>19926</v>
      </c>
      <c r="EW14" s="269" t="s">
        <v>19927</v>
      </c>
      <c r="EX14" s="269" t="s">
        <v>19928</v>
      </c>
      <c r="EY14" s="2500"/>
      <c r="EZ14" s="1615" t="s">
        <v>19929</v>
      </c>
      <c r="FA14" s="269" t="s">
        <v>19930</v>
      </c>
      <c r="FB14" s="269" t="s">
        <v>19931</v>
      </c>
      <c r="FC14" s="1852"/>
      <c r="FD14" s="269" t="s">
        <v>19932</v>
      </c>
      <c r="FE14" s="2500"/>
      <c r="FF14" s="269" t="s">
        <v>18488</v>
      </c>
      <c r="FG14" s="2500"/>
      <c r="FH14" s="2500"/>
      <c r="FI14" s="2501"/>
      <c r="FJ14" s="1617" t="s">
        <v>19933</v>
      </c>
      <c r="FK14" s="1617" t="s">
        <v>19934</v>
      </c>
      <c r="FL14" s="1615" t="s">
        <v>19935</v>
      </c>
      <c r="FM14" s="1615" t="s">
        <v>19936</v>
      </c>
      <c r="FN14" s="1617" t="s">
        <v>19937</v>
      </c>
      <c r="FO14" s="2500"/>
      <c r="FP14" s="1615" t="s">
        <v>19938</v>
      </c>
      <c r="FQ14" s="269" t="s">
        <v>19939</v>
      </c>
      <c r="FR14" s="269" t="s">
        <v>19940</v>
      </c>
      <c r="FS14" s="269" t="s">
        <v>19122</v>
      </c>
      <c r="FT14" s="1615" t="s">
        <v>19941</v>
      </c>
      <c r="FU14" s="1615" t="s">
        <v>19942</v>
      </c>
      <c r="FV14" s="269" t="s">
        <v>19943</v>
      </c>
      <c r="FW14" s="1616" t="s">
        <v>19944</v>
      </c>
      <c r="FX14" s="269" t="s">
        <v>19554</v>
      </c>
      <c r="FY14" s="1858" t="s">
        <v>19945</v>
      </c>
      <c r="FZ14" s="1615" t="s">
        <v>19946</v>
      </c>
      <c r="GA14" s="269" t="s">
        <v>19947</v>
      </c>
      <c r="GB14" s="269" t="s">
        <v>19948</v>
      </c>
      <c r="GC14" s="1617" t="s">
        <v>19947</v>
      </c>
      <c r="GD14" s="269" t="s">
        <v>19949</v>
      </c>
      <c r="GE14" s="1617" t="s">
        <v>19950</v>
      </c>
      <c r="GF14" s="1617" t="s">
        <v>19951</v>
      </c>
      <c r="GG14" s="1615" t="s">
        <v>19952</v>
      </c>
      <c r="GH14" s="1852"/>
      <c r="GI14" s="2500"/>
      <c r="GJ14" s="2568"/>
      <c r="GK14" s="1616" t="s">
        <v>19953</v>
      </c>
      <c r="GL14" s="1615" t="s">
        <v>19954</v>
      </c>
      <c r="GM14" s="1587" t="s">
        <v>19568</v>
      </c>
      <c r="GN14" s="1587" t="s">
        <v>19568</v>
      </c>
      <c r="GO14" s="2568"/>
      <c r="GP14" s="1616" t="s">
        <v>19955</v>
      </c>
      <c r="GQ14" s="1859" t="s">
        <v>19956</v>
      </c>
      <c r="GR14" s="1615" t="s">
        <v>19957</v>
      </c>
      <c r="GS14" s="1615" t="s">
        <v>19958</v>
      </c>
      <c r="GT14" s="1587" t="s">
        <v>18513</v>
      </c>
      <c r="GU14" s="1587" t="s">
        <v>19959</v>
      </c>
      <c r="GV14" s="269" t="s">
        <v>19960</v>
      </c>
      <c r="GW14" s="1860" t="s">
        <v>19961</v>
      </c>
      <c r="GX14" s="1617" t="s">
        <v>19962</v>
      </c>
      <c r="GY14" s="1860" t="s">
        <v>19963</v>
      </c>
      <c r="GZ14" s="1587" t="s">
        <v>19964</v>
      </c>
      <c r="HA14" s="1617" t="s">
        <v>19965</v>
      </c>
      <c r="HB14" s="1643" t="s">
        <v>19966</v>
      </c>
      <c r="HC14" s="1587" t="s">
        <v>19967</v>
      </c>
      <c r="HD14" s="1616" t="s">
        <v>19968</v>
      </c>
      <c r="HE14" s="1587" t="s">
        <v>19969</v>
      </c>
      <c r="HF14" s="1615" t="s">
        <v>19970</v>
      </c>
      <c r="HG14" s="1671" t="s">
        <v>19971</v>
      </c>
      <c r="HH14" s="1587" t="s">
        <v>19972</v>
      </c>
      <c r="HI14" s="269" t="s">
        <v>19973</v>
      </c>
      <c r="HJ14" s="1587" t="s">
        <v>19967</v>
      </c>
      <c r="HK14" s="1587" t="s">
        <v>19967</v>
      </c>
      <c r="HL14" s="269" t="s">
        <v>19974</v>
      </c>
      <c r="HM14" s="269" t="s">
        <v>19975</v>
      </c>
      <c r="HN14" s="1852"/>
      <c r="HO14" s="1861" t="s">
        <v>19976</v>
      </c>
      <c r="HP14" s="1587" t="s">
        <v>19977</v>
      </c>
      <c r="HQ14" s="1861" t="s">
        <v>19978</v>
      </c>
      <c r="HR14" s="1615" t="s">
        <v>19979</v>
      </c>
      <c r="HS14" s="1587" t="s">
        <v>19980</v>
      </c>
      <c r="HT14" s="1615" t="s">
        <v>19981</v>
      </c>
      <c r="HU14" s="1587" t="s">
        <v>19982</v>
      </c>
      <c r="HV14" s="269" t="s">
        <v>19983</v>
      </c>
      <c r="HW14" s="1587" t="s">
        <v>19984</v>
      </c>
      <c r="HX14" s="1587" t="s">
        <v>19985</v>
      </c>
      <c r="HY14" s="1615" t="s">
        <v>19986</v>
      </c>
      <c r="HZ14" s="269" t="s">
        <v>19987</v>
      </c>
      <c r="IA14" s="1862" t="s">
        <v>19988</v>
      </c>
      <c r="IB14" s="1615" t="s">
        <v>19989</v>
      </c>
      <c r="IC14" s="1587" t="s">
        <v>19990</v>
      </c>
      <c r="ID14" s="1615" t="s">
        <v>19991</v>
      </c>
      <c r="IE14" s="1587" t="s">
        <v>19992</v>
      </c>
      <c r="IF14" s="1615" t="s">
        <v>19993</v>
      </c>
      <c r="IG14" s="1587" t="s">
        <v>19994</v>
      </c>
      <c r="IH14" s="1863" t="s">
        <v>19995</v>
      </c>
      <c r="II14" s="269" t="s">
        <v>19996</v>
      </c>
      <c r="IJ14" s="1587" t="s">
        <v>19997</v>
      </c>
      <c r="IK14" s="1587" t="s">
        <v>19998</v>
      </c>
      <c r="IL14" s="1587" t="s">
        <v>19999</v>
      </c>
      <c r="IM14" s="1643" t="s">
        <v>20000</v>
      </c>
      <c r="IN14" s="1616" t="s">
        <v>20001</v>
      </c>
      <c r="IO14" s="1587" t="s">
        <v>20002</v>
      </c>
      <c r="IP14" s="1616" t="s">
        <v>20003</v>
      </c>
      <c r="IQ14" s="1671" t="s">
        <v>20004</v>
      </c>
      <c r="IR14" s="1587" t="s">
        <v>20005</v>
      </c>
      <c r="IS14" s="1864" t="s">
        <v>20006</v>
      </c>
      <c r="IT14" s="1679"/>
      <c r="IU14" s="269" t="s">
        <v>20007</v>
      </c>
      <c r="IV14" s="269" t="s">
        <v>20008</v>
      </c>
      <c r="IW14" s="2500"/>
      <c r="IX14" s="269" t="s">
        <v>20009</v>
      </c>
      <c r="IY14" s="269" t="s">
        <v>20010</v>
      </c>
      <c r="IZ14" s="269" t="s">
        <v>20011</v>
      </c>
      <c r="JA14" s="269" t="s">
        <v>20012</v>
      </c>
      <c r="JB14" s="2500"/>
      <c r="JC14" s="269" t="s">
        <v>20013</v>
      </c>
      <c r="JD14" s="269" t="s">
        <v>20014</v>
      </c>
      <c r="JE14" s="269" t="s">
        <v>20015</v>
      </c>
      <c r="JF14" s="2500"/>
      <c r="JG14" s="269" t="s">
        <v>20016</v>
      </c>
      <c r="JH14" s="269" t="s">
        <v>20017</v>
      </c>
      <c r="JI14" s="1615" t="s">
        <v>20018</v>
      </c>
      <c r="JJ14" s="1615" t="s">
        <v>20019</v>
      </c>
      <c r="JK14" s="1615" t="s">
        <v>20020</v>
      </c>
      <c r="JL14" s="1587" t="s">
        <v>20021</v>
      </c>
      <c r="JM14" s="1587" t="s">
        <v>20022</v>
      </c>
      <c r="JN14" s="206" t="s">
        <v>20023</v>
      </c>
      <c r="JO14" s="1587" t="s">
        <v>20024</v>
      </c>
      <c r="JP14" s="1616" t="s">
        <v>20025</v>
      </c>
      <c r="JQ14" s="1587" t="s">
        <v>20026</v>
      </c>
      <c r="JR14" s="1615" t="s">
        <v>20027</v>
      </c>
      <c r="JS14" s="1616" t="s">
        <v>20028</v>
      </c>
      <c r="JT14" s="206" t="s">
        <v>20029</v>
      </c>
      <c r="JU14" s="1587" t="s">
        <v>20030</v>
      </c>
      <c r="JV14" s="424" t="s">
        <v>20031</v>
      </c>
      <c r="JW14" s="269" t="s">
        <v>20032</v>
      </c>
      <c r="JX14" s="424" t="s">
        <v>20033</v>
      </c>
      <c r="JY14" s="1865"/>
      <c r="JZ14" s="424" t="s">
        <v>20034</v>
      </c>
      <c r="KA14" s="269" t="s">
        <v>20035</v>
      </c>
      <c r="KB14" s="269" t="s">
        <v>20036</v>
      </c>
      <c r="KC14" s="269" t="s">
        <v>20037</v>
      </c>
      <c r="KD14" s="269" t="s">
        <v>20038</v>
      </c>
      <c r="KE14" s="269" t="s">
        <v>20039</v>
      </c>
      <c r="KF14" s="269" t="s">
        <v>20040</v>
      </c>
      <c r="KG14" s="269" t="s">
        <v>20041</v>
      </c>
      <c r="KH14" s="269" t="s">
        <v>20042</v>
      </c>
      <c r="KI14" s="2500"/>
      <c r="KJ14" s="269" t="s">
        <v>20043</v>
      </c>
      <c r="KK14" s="269" t="s">
        <v>20044</v>
      </c>
      <c r="KL14" s="269" t="s">
        <v>20045</v>
      </c>
      <c r="KM14" s="2500"/>
      <c r="KN14" s="269" t="s">
        <v>20046</v>
      </c>
      <c r="KO14" s="424" t="s">
        <v>20047</v>
      </c>
      <c r="KP14" s="269" t="s">
        <v>20048</v>
      </c>
      <c r="KQ14" s="1615" t="s">
        <v>20049</v>
      </c>
      <c r="KR14" s="269" t="s">
        <v>20050</v>
      </c>
      <c r="KS14" s="2500"/>
      <c r="KT14" s="424" t="s">
        <v>20051</v>
      </c>
      <c r="KU14" s="424" t="s">
        <v>20051</v>
      </c>
      <c r="KV14" s="269" t="s">
        <v>20052</v>
      </c>
      <c r="KW14" s="269" t="s">
        <v>20053</v>
      </c>
      <c r="KX14" s="1615" t="s">
        <v>20054</v>
      </c>
      <c r="KY14" s="269" t="s">
        <v>18582</v>
      </c>
      <c r="KZ14" s="269" t="s">
        <v>20055</v>
      </c>
      <c r="LA14" s="1615" t="s">
        <v>20056</v>
      </c>
      <c r="LB14" s="1615" t="s">
        <v>20057</v>
      </c>
      <c r="LC14" s="269" t="s">
        <v>20058</v>
      </c>
      <c r="LD14" s="424" t="s">
        <v>20059</v>
      </c>
      <c r="LE14" s="1690"/>
      <c r="LF14" s="1571" t="s">
        <v>20060</v>
      </c>
      <c r="LG14" s="1571" t="s">
        <v>20061</v>
      </c>
      <c r="LH14" s="2597" t="s">
        <v>20062</v>
      </c>
      <c r="LI14" s="1587" t="s">
        <v>20063</v>
      </c>
      <c r="LJ14" s="1698" t="s">
        <v>20064</v>
      </c>
      <c r="LK14" s="269" t="s">
        <v>20065</v>
      </c>
      <c r="LL14" s="2500"/>
      <c r="LM14" s="1698" t="s">
        <v>20066</v>
      </c>
      <c r="LN14" s="1587" t="s">
        <v>20067</v>
      </c>
      <c r="LO14" s="1615" t="s">
        <v>20068</v>
      </c>
      <c r="LP14" s="2568"/>
      <c r="LQ14" s="1623" t="s">
        <v>20069</v>
      </c>
      <c r="LR14" s="1587" t="s">
        <v>20070</v>
      </c>
      <c r="LS14" s="2500"/>
      <c r="LT14" s="1587" t="s">
        <v>20071</v>
      </c>
      <c r="LU14" s="1587" t="s">
        <v>20071</v>
      </c>
      <c r="LV14" s="1615" t="s">
        <v>20072</v>
      </c>
      <c r="LW14" s="1587" t="s">
        <v>20073</v>
      </c>
      <c r="LX14" s="1615" t="s">
        <v>20074</v>
      </c>
      <c r="LY14" s="269" t="s">
        <v>20075</v>
      </c>
      <c r="LZ14" s="1587" t="s">
        <v>20076</v>
      </c>
      <c r="MA14" s="1587" t="s">
        <v>20077</v>
      </c>
      <c r="MB14" s="206" t="s">
        <v>20078</v>
      </c>
      <c r="MC14" s="1623" t="s">
        <v>20079</v>
      </c>
      <c r="MD14" s="1587" t="s">
        <v>20080</v>
      </c>
      <c r="ME14" s="1615" t="s">
        <v>20081</v>
      </c>
      <c r="MF14" s="1615" t="s">
        <v>20082</v>
      </c>
      <c r="MG14" s="1615" t="s">
        <v>20083</v>
      </c>
      <c r="MH14" s="269" t="s">
        <v>20084</v>
      </c>
      <c r="MI14" s="1861" t="s">
        <v>20085</v>
      </c>
      <c r="MJ14" s="1852"/>
      <c r="MK14" s="1643" t="s">
        <v>20086</v>
      </c>
      <c r="ML14" s="1587" t="s">
        <v>20087</v>
      </c>
      <c r="MM14" s="1759" t="s">
        <v>20088</v>
      </c>
      <c r="MN14" s="269" t="s">
        <v>20089</v>
      </c>
      <c r="MO14" s="1615" t="s">
        <v>20090</v>
      </c>
      <c r="MP14" s="1671" t="s">
        <v>20091</v>
      </c>
      <c r="MQ14" s="1617" t="s">
        <v>20092</v>
      </c>
      <c r="MR14" s="2500"/>
      <c r="MS14" s="2500"/>
      <c r="MT14" s="2635" t="s">
        <v>20093</v>
      </c>
      <c r="MU14" s="1866" t="s">
        <v>20094</v>
      </c>
      <c r="MV14" s="2496"/>
      <c r="MW14" s="269" t="s">
        <v>20095</v>
      </c>
      <c r="MX14" s="269" t="s">
        <v>20096</v>
      </c>
      <c r="MY14" s="269" t="s">
        <v>20097</v>
      </c>
      <c r="MZ14" s="269" t="s">
        <v>20098</v>
      </c>
      <c r="NA14" s="269" t="s">
        <v>20099</v>
      </c>
      <c r="NB14" s="1587" t="s">
        <v>20100</v>
      </c>
      <c r="NC14" s="1587" t="s">
        <v>20101</v>
      </c>
      <c r="ND14" s="1587" t="s">
        <v>20102</v>
      </c>
      <c r="NE14" s="206" t="s">
        <v>20103</v>
      </c>
      <c r="NF14" s="269" t="s">
        <v>20104</v>
      </c>
      <c r="NG14" s="269" t="s">
        <v>20105</v>
      </c>
      <c r="NH14" s="269" t="s">
        <v>20106</v>
      </c>
      <c r="NI14" s="2547"/>
      <c r="NJ14" s="2606"/>
      <c r="NK14" s="2606"/>
      <c r="NL14" s="269" t="s">
        <v>20107</v>
      </c>
      <c r="NM14" s="269" t="s">
        <v>20108</v>
      </c>
      <c r="NN14" s="269" t="s">
        <v>19744</v>
      </c>
      <c r="NO14" s="269" t="s">
        <v>20109</v>
      </c>
      <c r="NP14" s="1852"/>
      <c r="NQ14" s="2500"/>
      <c r="NR14" s="1623" t="s">
        <v>19747</v>
      </c>
      <c r="NS14" s="369" t="s">
        <v>20110</v>
      </c>
      <c r="NT14" s="2500"/>
      <c r="NU14" s="2500"/>
      <c r="NV14" s="2500"/>
      <c r="NW14" s="1571" t="s">
        <v>20111</v>
      </c>
      <c r="NX14" s="269" t="s">
        <v>18361</v>
      </c>
      <c r="NY14" s="2550"/>
      <c r="NZ14" s="269" t="s">
        <v>20112</v>
      </c>
      <c r="OA14" s="269" t="s">
        <v>20113</v>
      </c>
      <c r="OB14" s="2500"/>
      <c r="OC14" s="2500"/>
      <c r="OD14" s="2500"/>
      <c r="OE14" s="269" t="s">
        <v>20114</v>
      </c>
      <c r="OF14" s="2500"/>
      <c r="OG14" s="269" t="s">
        <v>20115</v>
      </c>
      <c r="OH14" s="269" t="s">
        <v>20116</v>
      </c>
      <c r="OI14" s="269" t="s">
        <v>20117</v>
      </c>
      <c r="OJ14" s="269" t="s">
        <v>20118</v>
      </c>
      <c r="OK14" s="269" t="s">
        <v>20119</v>
      </c>
      <c r="OL14" s="269" t="s">
        <v>20120</v>
      </c>
      <c r="OM14" s="269" t="s">
        <v>20121</v>
      </c>
      <c r="ON14" s="269" t="s">
        <v>20122</v>
      </c>
      <c r="OO14" s="269" t="s">
        <v>20123</v>
      </c>
      <c r="OP14" s="2500"/>
      <c r="OQ14" s="1867" t="s">
        <v>20124</v>
      </c>
      <c r="OR14" s="269" t="s">
        <v>20125</v>
      </c>
      <c r="OS14" s="269" t="s">
        <v>20126</v>
      </c>
      <c r="OT14" s="269" t="s">
        <v>20127</v>
      </c>
      <c r="OU14" s="269" t="s">
        <v>20128</v>
      </c>
      <c r="OV14" s="1664"/>
      <c r="OW14" s="269" t="s">
        <v>20129</v>
      </c>
      <c r="OX14" s="2500"/>
      <c r="OY14" s="171" t="s">
        <v>20130</v>
      </c>
      <c r="OZ14" s="171" t="s">
        <v>20131</v>
      </c>
      <c r="PA14" s="171" t="s">
        <v>20132</v>
      </c>
      <c r="PB14" s="171" t="s">
        <v>20133</v>
      </c>
      <c r="PC14" s="171" t="s">
        <v>20134</v>
      </c>
      <c r="PD14" s="171" t="s">
        <v>20135</v>
      </c>
      <c r="PE14" s="171" t="s">
        <v>20136</v>
      </c>
      <c r="PF14" s="171" t="s">
        <v>20137</v>
      </c>
      <c r="PG14" s="179" t="s">
        <v>20138</v>
      </c>
      <c r="PH14" s="171" t="s">
        <v>20139</v>
      </c>
      <c r="PI14" s="171" t="s">
        <v>20140</v>
      </c>
      <c r="PJ14" s="199"/>
      <c r="PK14" s="199"/>
      <c r="PL14" s="199"/>
      <c r="PM14" s="199"/>
      <c r="PN14" s="199"/>
      <c r="PO14" s="199"/>
      <c r="PP14" s="199"/>
      <c r="PQ14" s="199"/>
      <c r="PR14" s="199"/>
      <c r="PS14" s="171" t="s">
        <v>20141</v>
      </c>
      <c r="PT14" s="171" t="s">
        <v>20142</v>
      </c>
      <c r="PU14" s="171" t="s">
        <v>20143</v>
      </c>
      <c r="PV14" s="171" t="s">
        <v>20144</v>
      </c>
      <c r="PW14" s="1617" t="s">
        <v>20145</v>
      </c>
      <c r="PX14" s="171" t="s">
        <v>20146</v>
      </c>
      <c r="PY14" s="1664"/>
      <c r="PZ14" s="1693"/>
      <c r="QA14" s="268"/>
      <c r="QB14" s="268"/>
      <c r="QC14" s="2547"/>
      <c r="QD14" s="268"/>
      <c r="QE14" s="2547"/>
      <c r="QF14" s="268"/>
      <c r="QG14" s="268"/>
      <c r="QH14" s="2547"/>
      <c r="QI14" s="268"/>
      <c r="QJ14" s="268"/>
      <c r="QK14" s="268"/>
      <c r="QL14" s="2547"/>
      <c r="QM14" s="268"/>
      <c r="QN14" s="268"/>
      <c r="QO14" s="2547"/>
      <c r="QP14" s="1587" t="s">
        <v>16684</v>
      </c>
      <c r="QQ14" s="268"/>
      <c r="QR14" s="268"/>
      <c r="QS14" s="268"/>
      <c r="QT14" s="268"/>
      <c r="QU14" s="268"/>
      <c r="QV14" s="1694" t="s">
        <v>20147</v>
      </c>
      <c r="QW14" s="1694" t="s">
        <v>20148</v>
      </c>
      <c r="QX14" s="268"/>
      <c r="QY14" s="268"/>
      <c r="QZ14" s="268"/>
      <c r="RA14" s="268"/>
      <c r="RB14" s="268"/>
      <c r="RC14" s="268"/>
      <c r="RD14" s="268"/>
    </row>
    <row r="15" spans="1:472" ht="49.5" customHeight="1">
      <c r="A15" s="2500"/>
      <c r="B15" s="1868" t="s">
        <v>20149</v>
      </c>
      <c r="C15" s="1869"/>
      <c r="D15" s="1870" t="s">
        <v>20150</v>
      </c>
      <c r="E15" s="1871" t="s">
        <v>20151</v>
      </c>
      <c r="F15" s="1872" t="s">
        <v>20152</v>
      </c>
      <c r="G15" s="1872" t="s">
        <v>20153</v>
      </c>
      <c r="H15" s="1872" t="s">
        <v>20154</v>
      </c>
      <c r="I15" s="1871" t="s">
        <v>20155</v>
      </c>
      <c r="J15" s="1873" t="s">
        <v>20156</v>
      </c>
      <c r="K15" s="1870" t="s">
        <v>20157</v>
      </c>
      <c r="L15" s="1870" t="s">
        <v>20158</v>
      </c>
      <c r="M15" s="1870" t="s">
        <v>20159</v>
      </c>
      <c r="N15" s="1870" t="s">
        <v>20160</v>
      </c>
      <c r="O15" s="1870" t="s">
        <v>20161</v>
      </c>
      <c r="P15" s="1870" t="s">
        <v>20162</v>
      </c>
      <c r="Q15" s="1870" t="s">
        <v>20163</v>
      </c>
      <c r="R15" s="1870" t="s">
        <v>20164</v>
      </c>
      <c r="S15" s="1870" t="s">
        <v>20165</v>
      </c>
      <c r="T15" s="1870" t="s">
        <v>20166</v>
      </c>
      <c r="U15" s="1870" t="s">
        <v>20167</v>
      </c>
      <c r="V15" s="1870" t="s">
        <v>20168</v>
      </c>
      <c r="W15" s="1870" t="s">
        <v>20169</v>
      </c>
      <c r="X15" s="1870" t="s">
        <v>20170</v>
      </c>
      <c r="Y15" s="1871" t="s">
        <v>20171</v>
      </c>
      <c r="Z15" s="1870" t="s">
        <v>20172</v>
      </c>
      <c r="AA15" s="1870" t="s">
        <v>20173</v>
      </c>
      <c r="AB15" s="1870" t="s">
        <v>20174</v>
      </c>
      <c r="AC15" s="1870" t="s">
        <v>20175</v>
      </c>
      <c r="AD15" s="1870" t="s">
        <v>20176</v>
      </c>
      <c r="AE15" s="1874"/>
      <c r="AF15" s="1874"/>
      <c r="AG15" s="1874"/>
      <c r="AH15" s="1874"/>
      <c r="AI15" s="1875"/>
      <c r="AJ15" s="1874"/>
      <c r="AK15" s="1874"/>
      <c r="AL15" s="1874"/>
      <c r="AM15" s="1876" t="s">
        <v>20177</v>
      </c>
      <c r="AN15" s="1870" t="s">
        <v>20178</v>
      </c>
      <c r="AO15" s="1871" t="s">
        <v>20179</v>
      </c>
      <c r="AP15" s="1870" t="s">
        <v>20180</v>
      </c>
      <c r="AQ15" s="1870" t="s">
        <v>20181</v>
      </c>
      <c r="AR15" s="1870" t="s">
        <v>20182</v>
      </c>
      <c r="AS15" s="1871" t="s">
        <v>20183</v>
      </c>
      <c r="AT15" s="1870" t="s">
        <v>20184</v>
      </c>
      <c r="AU15" s="1870" t="s">
        <v>20185</v>
      </c>
      <c r="AV15" s="1870" t="s">
        <v>20186</v>
      </c>
      <c r="AW15" s="1870" t="s">
        <v>20187</v>
      </c>
      <c r="AX15" s="1870" t="s">
        <v>20188</v>
      </c>
      <c r="AY15" s="1870" t="s">
        <v>20189</v>
      </c>
      <c r="AZ15" s="1871" t="s">
        <v>20190</v>
      </c>
      <c r="BA15" s="1870" t="s">
        <v>20191</v>
      </c>
      <c r="BB15" s="1870" t="s">
        <v>20192</v>
      </c>
      <c r="BC15" s="1870" t="s">
        <v>20193</v>
      </c>
      <c r="BD15" s="1870" t="s">
        <v>20194</v>
      </c>
      <c r="BE15" s="1870" t="s">
        <v>20195</v>
      </c>
      <c r="BF15" s="1870" t="s">
        <v>20196</v>
      </c>
      <c r="BG15" s="1870" t="s">
        <v>20197</v>
      </c>
      <c r="BH15" s="1870" t="s">
        <v>20198</v>
      </c>
      <c r="BI15" s="1870" t="s">
        <v>20199</v>
      </c>
      <c r="BJ15" s="1870" t="s">
        <v>20200</v>
      </c>
      <c r="BK15" s="1870" t="s">
        <v>20201</v>
      </c>
      <c r="BL15" s="1875"/>
      <c r="BM15" s="1870" t="s">
        <v>20202</v>
      </c>
      <c r="BN15" s="1870" t="s">
        <v>20203</v>
      </c>
      <c r="BO15" s="1870" t="s">
        <v>20204</v>
      </c>
      <c r="BP15" s="1870" t="s">
        <v>20205</v>
      </c>
      <c r="BQ15" s="1870" t="s">
        <v>20206</v>
      </c>
      <c r="BR15" s="1870" t="s">
        <v>20207</v>
      </c>
      <c r="BS15" s="1870" t="s">
        <v>20208</v>
      </c>
      <c r="BT15" s="2501"/>
      <c r="BU15" s="1870" t="s">
        <v>20209</v>
      </c>
      <c r="BV15" s="1870" t="s">
        <v>20210</v>
      </c>
      <c r="BW15" s="1870" t="s">
        <v>20211</v>
      </c>
      <c r="BX15" s="1870" t="s">
        <v>20212</v>
      </c>
      <c r="BY15" s="1870" t="s">
        <v>20213</v>
      </c>
      <c r="BZ15" s="1870" t="s">
        <v>20214</v>
      </c>
      <c r="CA15" s="1870" t="s">
        <v>20215</v>
      </c>
      <c r="CB15" s="1870" t="s">
        <v>20216</v>
      </c>
      <c r="CC15" s="1871" t="s">
        <v>20217</v>
      </c>
      <c r="CD15" s="1870" t="s">
        <v>20218</v>
      </c>
      <c r="CE15" s="1870" t="s">
        <v>20219</v>
      </c>
      <c r="CF15" s="1870" t="s">
        <v>20220</v>
      </c>
      <c r="CG15" s="1871" t="s">
        <v>20221</v>
      </c>
      <c r="CH15" s="1870" t="s">
        <v>20222</v>
      </c>
      <c r="CI15" s="1870" t="s">
        <v>20223</v>
      </c>
      <c r="CJ15" s="1870" t="s">
        <v>20224</v>
      </c>
      <c r="CK15" s="1870" t="s">
        <v>20225</v>
      </c>
      <c r="CL15" s="1877" t="s">
        <v>20226</v>
      </c>
      <c r="CM15" s="1870" t="s">
        <v>20227</v>
      </c>
      <c r="CN15" s="1870" t="s">
        <v>20228</v>
      </c>
      <c r="CO15" s="1870" t="s">
        <v>20229</v>
      </c>
      <c r="CP15" s="1870" t="s">
        <v>20230</v>
      </c>
      <c r="CQ15" s="1870" t="s">
        <v>20231</v>
      </c>
      <c r="CR15" s="1875"/>
      <c r="CS15" s="1870" t="s">
        <v>20232</v>
      </c>
      <c r="CT15" s="1870" t="s">
        <v>19884</v>
      </c>
      <c r="CU15" s="1870" t="s">
        <v>20233</v>
      </c>
      <c r="CV15" s="1878" t="s">
        <v>20234</v>
      </c>
      <c r="CW15" s="1870" t="s">
        <v>20235</v>
      </c>
      <c r="CX15" s="1870" t="s">
        <v>20236</v>
      </c>
      <c r="CY15" s="1870" t="s">
        <v>20237</v>
      </c>
      <c r="CZ15" s="1870" t="s">
        <v>20238</v>
      </c>
      <c r="DA15" s="1870" t="s">
        <v>20239</v>
      </c>
      <c r="DB15" s="1870" t="s">
        <v>20240</v>
      </c>
      <c r="DC15" s="1870" t="s">
        <v>20241</v>
      </c>
      <c r="DD15" s="1870" t="s">
        <v>20242</v>
      </c>
      <c r="DE15" s="1870" t="s">
        <v>20243</v>
      </c>
      <c r="DF15" s="2501"/>
      <c r="DG15" s="1870" t="s">
        <v>20244</v>
      </c>
      <c r="DH15" s="1870" t="s">
        <v>20245</v>
      </c>
      <c r="DI15" s="1870" t="s">
        <v>20246</v>
      </c>
      <c r="DJ15" s="1870" t="s">
        <v>20247</v>
      </c>
      <c r="DK15" s="1870" t="s">
        <v>20248</v>
      </c>
      <c r="DL15" s="1872" t="s">
        <v>20249</v>
      </c>
      <c r="DM15" s="1871" t="s">
        <v>20250</v>
      </c>
      <c r="DN15" s="1870" t="s">
        <v>20251</v>
      </c>
      <c r="DO15" s="1871" t="s">
        <v>20252</v>
      </c>
      <c r="DP15" s="1870" t="s">
        <v>20253</v>
      </c>
      <c r="DQ15" s="1870" t="s">
        <v>20254</v>
      </c>
      <c r="DR15" s="1871" t="s">
        <v>20255</v>
      </c>
      <c r="DS15" s="1871" t="s">
        <v>20256</v>
      </c>
      <c r="DT15" s="1870" t="s">
        <v>20257</v>
      </c>
      <c r="DU15" s="1870" t="s">
        <v>20258</v>
      </c>
      <c r="DV15" s="1870" t="s">
        <v>20259</v>
      </c>
      <c r="DW15" s="1875"/>
      <c r="DX15" s="1870" t="s">
        <v>20260</v>
      </c>
      <c r="DY15" s="1870" t="s">
        <v>20261</v>
      </c>
      <c r="DZ15" s="1870" t="s">
        <v>20262</v>
      </c>
      <c r="EA15" s="1870" t="s">
        <v>20263</v>
      </c>
      <c r="EB15" s="1870" t="s">
        <v>20264</v>
      </c>
      <c r="EC15" s="1870" t="s">
        <v>20265</v>
      </c>
      <c r="ED15" s="1870" t="s">
        <v>20266</v>
      </c>
      <c r="EE15" s="1871" t="s">
        <v>20267</v>
      </c>
      <c r="EF15" s="1870" t="s">
        <v>19918</v>
      </c>
      <c r="EG15" s="1870" t="s">
        <v>20268</v>
      </c>
      <c r="EH15" s="1870" t="s">
        <v>19918</v>
      </c>
      <c r="EI15" s="1870" t="s">
        <v>20269</v>
      </c>
      <c r="EJ15" s="1870" t="s">
        <v>20270</v>
      </c>
      <c r="EK15" s="1870" t="s">
        <v>19516</v>
      </c>
      <c r="EL15" s="2501"/>
      <c r="EM15" s="1870" t="s">
        <v>18475</v>
      </c>
      <c r="EN15" s="1870" t="s">
        <v>18475</v>
      </c>
      <c r="EO15" s="1870" t="s">
        <v>19311</v>
      </c>
      <c r="EP15" s="1879" t="s">
        <v>20271</v>
      </c>
      <c r="EQ15" s="1870" t="s">
        <v>20272</v>
      </c>
      <c r="ER15" s="1870" t="s">
        <v>20273</v>
      </c>
      <c r="ES15" s="1870" t="s">
        <v>20274</v>
      </c>
      <c r="ET15" s="1870" t="s">
        <v>19526</v>
      </c>
      <c r="EU15" s="1870" t="s">
        <v>20275</v>
      </c>
      <c r="EV15" s="1870" t="s">
        <v>20276</v>
      </c>
      <c r="EW15" s="1870" t="s">
        <v>20277</v>
      </c>
      <c r="EX15" s="1870" t="s">
        <v>20278</v>
      </c>
      <c r="EY15" s="2501"/>
      <c r="EZ15" s="1871" t="s">
        <v>20279</v>
      </c>
      <c r="FA15" s="1870" t="s">
        <v>20280</v>
      </c>
      <c r="FB15" s="1870" t="s">
        <v>20281</v>
      </c>
      <c r="FC15" s="1875"/>
      <c r="FD15" s="1870" t="s">
        <v>20282</v>
      </c>
      <c r="FE15" s="2501"/>
      <c r="FF15" s="1870" t="s">
        <v>18488</v>
      </c>
      <c r="FG15" s="2501"/>
      <c r="FH15" s="2501"/>
      <c r="FI15" s="1880" t="s">
        <v>20283</v>
      </c>
      <c r="FJ15" s="1870" t="s">
        <v>20284</v>
      </c>
      <c r="FK15" s="1870" t="s">
        <v>20285</v>
      </c>
      <c r="FL15" s="1870" t="s">
        <v>20286</v>
      </c>
      <c r="FM15" s="1870" t="s">
        <v>20287</v>
      </c>
      <c r="FN15" s="1742" t="s">
        <v>20288</v>
      </c>
      <c r="FO15" s="2501"/>
      <c r="FP15" s="1870" t="s">
        <v>19939</v>
      </c>
      <c r="FQ15" s="1870" t="s">
        <v>19939</v>
      </c>
      <c r="FR15" s="1870" t="s">
        <v>19940</v>
      </c>
      <c r="FS15" s="1870" t="s">
        <v>19122</v>
      </c>
      <c r="FT15" s="1870" t="s">
        <v>20289</v>
      </c>
      <c r="FU15" s="1870" t="s">
        <v>19122</v>
      </c>
      <c r="FV15" s="1870" t="s">
        <v>19943</v>
      </c>
      <c r="FW15" s="1870" t="s">
        <v>20290</v>
      </c>
      <c r="FX15" s="1870" t="s">
        <v>19554</v>
      </c>
      <c r="FY15" s="1870" t="s">
        <v>20290</v>
      </c>
      <c r="FZ15" s="1871" t="s">
        <v>20291</v>
      </c>
      <c r="GA15" s="1870" t="s">
        <v>20292</v>
      </c>
      <c r="GB15" s="1870" t="s">
        <v>19947</v>
      </c>
      <c r="GC15" s="1742" t="s">
        <v>19947</v>
      </c>
      <c r="GD15" s="1870" t="s">
        <v>20293</v>
      </c>
      <c r="GE15" s="1870" t="s">
        <v>20294</v>
      </c>
      <c r="GF15" s="1742" t="s">
        <v>20295</v>
      </c>
      <c r="GG15" s="1870" t="s">
        <v>20296</v>
      </c>
      <c r="GH15" s="1875"/>
      <c r="GI15" s="2501"/>
      <c r="GJ15" s="2578"/>
      <c r="GK15" s="1742" t="s">
        <v>18509</v>
      </c>
      <c r="GL15" s="1881" t="s">
        <v>19568</v>
      </c>
      <c r="GM15" s="1881" t="s">
        <v>19568</v>
      </c>
      <c r="GN15" s="1881" t="s">
        <v>19568</v>
      </c>
      <c r="GO15" s="2569"/>
      <c r="GP15" s="1881" t="s">
        <v>20297</v>
      </c>
      <c r="GQ15" s="1881" t="s">
        <v>20298</v>
      </c>
      <c r="GR15" s="1882" t="s">
        <v>20299</v>
      </c>
      <c r="GS15" s="1871" t="s">
        <v>20300</v>
      </c>
      <c r="GT15" s="1881" t="s">
        <v>18513</v>
      </c>
      <c r="GU15" s="1881" t="s">
        <v>20301</v>
      </c>
      <c r="GV15" s="1870" t="s">
        <v>20302</v>
      </c>
      <c r="GW15" s="1870" t="s">
        <v>20303</v>
      </c>
      <c r="GX15" s="1742" t="s">
        <v>20304</v>
      </c>
      <c r="GY15" s="1742" t="s">
        <v>20305</v>
      </c>
      <c r="GZ15" s="1871" t="s">
        <v>20306</v>
      </c>
      <c r="HA15" s="1881" t="s">
        <v>20307</v>
      </c>
      <c r="HB15" s="1881" t="s">
        <v>20308</v>
      </c>
      <c r="HC15" s="1881" t="s">
        <v>19967</v>
      </c>
      <c r="HD15" s="1881" t="s">
        <v>20309</v>
      </c>
      <c r="HE15" s="1881" t="s">
        <v>20310</v>
      </c>
      <c r="HF15" s="1870" t="s">
        <v>20311</v>
      </c>
      <c r="HG15" s="1883" t="s">
        <v>20312</v>
      </c>
      <c r="HH15" s="1881" t="s">
        <v>19972</v>
      </c>
      <c r="HI15" s="1883" t="s">
        <v>20313</v>
      </c>
      <c r="HJ15" s="1881" t="s">
        <v>19967</v>
      </c>
      <c r="HK15" s="1881" t="s">
        <v>19967</v>
      </c>
      <c r="HL15" s="1870" t="s">
        <v>20314</v>
      </c>
      <c r="HM15" s="1881" t="s">
        <v>20315</v>
      </c>
      <c r="HN15" s="1875"/>
      <c r="HO15" s="1884" t="s">
        <v>20316</v>
      </c>
      <c r="HP15" s="1881" t="s">
        <v>20317</v>
      </c>
      <c r="HQ15" s="1884" t="s">
        <v>20318</v>
      </c>
      <c r="HR15" s="1871" t="s">
        <v>20319</v>
      </c>
      <c r="HS15" s="1881" t="s">
        <v>20320</v>
      </c>
      <c r="HT15" s="1871" t="s">
        <v>20321</v>
      </c>
      <c r="HU15" s="1871" t="s">
        <v>20322</v>
      </c>
      <c r="HV15" s="1885" t="s">
        <v>20323</v>
      </c>
      <c r="HW15" s="1881" t="s">
        <v>20324</v>
      </c>
      <c r="HX15" s="1881" t="s">
        <v>20325</v>
      </c>
      <c r="HY15" s="1870" t="s">
        <v>20326</v>
      </c>
      <c r="HZ15" s="1886" t="s">
        <v>19967</v>
      </c>
      <c r="IA15" s="1887" t="s">
        <v>19197</v>
      </c>
      <c r="IB15" s="1881" t="s">
        <v>20327</v>
      </c>
      <c r="IC15" s="1881" t="s">
        <v>20328</v>
      </c>
      <c r="ID15" s="1888" t="s">
        <v>20329</v>
      </c>
      <c r="IE15" s="1881" t="s">
        <v>20330</v>
      </c>
      <c r="IF15" s="1889" t="s">
        <v>20331</v>
      </c>
      <c r="IG15" s="1870" t="s">
        <v>20332</v>
      </c>
      <c r="IH15" s="1889" t="s">
        <v>20333</v>
      </c>
      <c r="II15" s="1881" t="s">
        <v>20334</v>
      </c>
      <c r="IJ15" s="1881" t="s">
        <v>20335</v>
      </c>
      <c r="IK15" s="1881" t="s">
        <v>20336</v>
      </c>
      <c r="IL15" s="1881" t="s">
        <v>20337</v>
      </c>
      <c r="IM15" s="1870" t="s">
        <v>20338</v>
      </c>
      <c r="IN15" s="1881" t="s">
        <v>20339</v>
      </c>
      <c r="IO15" s="1881" t="s">
        <v>20340</v>
      </c>
      <c r="IP15" s="1890" t="s">
        <v>20341</v>
      </c>
      <c r="IQ15" s="1891" t="s">
        <v>20342</v>
      </c>
      <c r="IR15" s="1881" t="s">
        <v>20343</v>
      </c>
      <c r="IS15" s="1881" t="s">
        <v>20344</v>
      </c>
      <c r="IT15" s="1892"/>
      <c r="IU15" s="1870" t="s">
        <v>20345</v>
      </c>
      <c r="IV15" s="1870" t="s">
        <v>20346</v>
      </c>
      <c r="IW15" s="2501"/>
      <c r="IX15" s="1870" t="s">
        <v>20347</v>
      </c>
      <c r="IY15" s="1870" t="s">
        <v>20348</v>
      </c>
      <c r="IZ15" s="1870" t="s">
        <v>20349</v>
      </c>
      <c r="JA15" s="1870" t="s">
        <v>20350</v>
      </c>
      <c r="JB15" s="2501"/>
      <c r="JC15" s="1870" t="s">
        <v>20351</v>
      </c>
      <c r="JD15" s="1870" t="s">
        <v>20352</v>
      </c>
      <c r="JE15" s="1870" t="s">
        <v>20353</v>
      </c>
      <c r="JF15" s="2501"/>
      <c r="JG15" s="1870" t="s">
        <v>20354</v>
      </c>
      <c r="JH15" s="1870" t="s">
        <v>20355</v>
      </c>
      <c r="JI15" s="1870" t="s">
        <v>20356</v>
      </c>
      <c r="JJ15" s="1870" t="s">
        <v>20357</v>
      </c>
      <c r="JK15" s="1870" t="s">
        <v>20358</v>
      </c>
      <c r="JL15" s="1881" t="s">
        <v>20359</v>
      </c>
      <c r="JM15" s="1881" t="s">
        <v>20360</v>
      </c>
      <c r="JN15" s="1881" t="s">
        <v>20361</v>
      </c>
      <c r="JO15" s="1881" t="s">
        <v>20362</v>
      </c>
      <c r="JP15" s="1870" t="s">
        <v>20363</v>
      </c>
      <c r="JQ15" s="1881" t="s">
        <v>20364</v>
      </c>
      <c r="JR15" s="1893" t="s">
        <v>20365</v>
      </c>
      <c r="JS15" s="1881" t="s">
        <v>20366</v>
      </c>
      <c r="JT15" s="1881" t="s">
        <v>20367</v>
      </c>
      <c r="JU15" s="1870" t="s">
        <v>20368</v>
      </c>
      <c r="JV15" s="1870" t="s">
        <v>20369</v>
      </c>
      <c r="JW15" s="1870" t="s">
        <v>20370</v>
      </c>
      <c r="JX15" s="1870" t="s">
        <v>20371</v>
      </c>
      <c r="JY15" s="1894"/>
      <c r="JZ15" s="1870" t="s">
        <v>20372</v>
      </c>
      <c r="KA15" s="1870" t="s">
        <v>20373</v>
      </c>
      <c r="KB15" s="1870" t="s">
        <v>20374</v>
      </c>
      <c r="KC15" s="1870" t="s">
        <v>20375</v>
      </c>
      <c r="KD15" s="1870" t="s">
        <v>20376</v>
      </c>
      <c r="KE15" s="1870" t="s">
        <v>20377</v>
      </c>
      <c r="KF15" s="1870" t="s">
        <v>20378</v>
      </c>
      <c r="KG15" s="1870" t="s">
        <v>20379</v>
      </c>
      <c r="KH15" s="1870" t="s">
        <v>20380</v>
      </c>
      <c r="KI15" s="2501"/>
      <c r="KJ15" s="1870" t="s">
        <v>20381</v>
      </c>
      <c r="KK15" s="1870" t="s">
        <v>20382</v>
      </c>
      <c r="KL15" s="1870" t="s">
        <v>20383</v>
      </c>
      <c r="KM15" s="2501"/>
      <c r="KN15" s="1870" t="s">
        <v>20384</v>
      </c>
      <c r="KO15" s="1878" t="s">
        <v>20047</v>
      </c>
      <c r="KP15" s="1871" t="s">
        <v>20385</v>
      </c>
      <c r="KQ15" s="1870" t="s">
        <v>20386</v>
      </c>
      <c r="KR15" s="1870" t="s">
        <v>20387</v>
      </c>
      <c r="KS15" s="2501"/>
      <c r="KT15" s="1870" t="s">
        <v>20388</v>
      </c>
      <c r="KU15" s="1878" t="s">
        <v>20051</v>
      </c>
      <c r="KV15" s="1878" t="s">
        <v>20051</v>
      </c>
      <c r="KW15" s="1870" t="s">
        <v>20389</v>
      </c>
      <c r="KX15" s="1870" t="s">
        <v>20389</v>
      </c>
      <c r="KY15" s="1870" t="s">
        <v>18582</v>
      </c>
      <c r="KZ15" s="1888" t="s">
        <v>20390</v>
      </c>
      <c r="LA15" s="1871" t="s">
        <v>20391</v>
      </c>
      <c r="LB15" s="1871" t="s">
        <v>20057</v>
      </c>
      <c r="LC15" s="1870" t="s">
        <v>20392</v>
      </c>
      <c r="LD15" s="1881" t="s">
        <v>20393</v>
      </c>
      <c r="LE15" s="1869"/>
      <c r="LF15" s="1886" t="s">
        <v>20394</v>
      </c>
      <c r="LG15" s="1881" t="s">
        <v>20393</v>
      </c>
      <c r="LH15" s="2501"/>
      <c r="LI15" s="1881" t="s">
        <v>20063</v>
      </c>
      <c r="LJ15" s="1870" t="s">
        <v>20395</v>
      </c>
      <c r="LK15" s="1881" t="s">
        <v>20063</v>
      </c>
      <c r="LL15" s="2501"/>
      <c r="LM15" s="1883" t="s">
        <v>20396</v>
      </c>
      <c r="LN15" s="1891" t="s">
        <v>20397</v>
      </c>
      <c r="LO15" s="1881" t="s">
        <v>20398</v>
      </c>
      <c r="LP15" s="2569"/>
      <c r="LQ15" s="1881" t="s">
        <v>20399</v>
      </c>
      <c r="LR15" s="1881" t="s">
        <v>20400</v>
      </c>
      <c r="LS15" s="2501"/>
      <c r="LT15" s="1883" t="s">
        <v>20401</v>
      </c>
      <c r="LU15" s="1881" t="s">
        <v>20071</v>
      </c>
      <c r="LV15" s="1881" t="s">
        <v>20402</v>
      </c>
      <c r="LW15" s="1881" t="s">
        <v>20403</v>
      </c>
      <c r="LX15" s="1870" t="s">
        <v>20404</v>
      </c>
      <c r="LY15" s="1870" t="s">
        <v>20405</v>
      </c>
      <c r="LZ15" s="1883" t="s">
        <v>20078</v>
      </c>
      <c r="MA15" s="1881" t="s">
        <v>20077</v>
      </c>
      <c r="MB15" s="1883" t="s">
        <v>20078</v>
      </c>
      <c r="MC15" s="1881" t="s">
        <v>20080</v>
      </c>
      <c r="MD15" s="1881" t="s">
        <v>20080</v>
      </c>
      <c r="ME15" s="1895" t="s">
        <v>20406</v>
      </c>
      <c r="MF15" s="1881" t="s">
        <v>20080</v>
      </c>
      <c r="MG15" s="1884" t="s">
        <v>20085</v>
      </c>
      <c r="MH15" s="1587" t="s">
        <v>20085</v>
      </c>
      <c r="MI15" s="1861" t="s">
        <v>20085</v>
      </c>
      <c r="MJ15" s="1875"/>
      <c r="MK15" s="1643" t="s">
        <v>20407</v>
      </c>
      <c r="ML15" s="1881" t="s">
        <v>20087</v>
      </c>
      <c r="MM15" s="1587" t="s">
        <v>20408</v>
      </c>
      <c r="MN15" s="1886" t="s">
        <v>20409</v>
      </c>
      <c r="MO15" s="1896" t="s">
        <v>20410</v>
      </c>
      <c r="MP15" s="1891" t="s">
        <v>20411</v>
      </c>
      <c r="MQ15" s="1896" t="s">
        <v>20410</v>
      </c>
      <c r="MR15" s="2631"/>
      <c r="MS15" s="2631"/>
      <c r="MT15" s="2571"/>
      <c r="MU15" s="269" t="s">
        <v>20412</v>
      </c>
      <c r="MV15" s="2540"/>
      <c r="MW15" s="269" t="s">
        <v>19200</v>
      </c>
      <c r="MX15" s="269" t="s">
        <v>20413</v>
      </c>
      <c r="MY15" s="269" t="s">
        <v>20414</v>
      </c>
      <c r="MZ15" s="269" t="s">
        <v>20415</v>
      </c>
      <c r="NA15" s="269" t="s">
        <v>20416</v>
      </c>
      <c r="NB15" s="1881" t="s">
        <v>20417</v>
      </c>
      <c r="NC15" s="1881" t="s">
        <v>20418</v>
      </c>
      <c r="ND15" s="1881" t="s">
        <v>20419</v>
      </c>
      <c r="NE15" s="1883" t="s">
        <v>20103</v>
      </c>
      <c r="NF15" s="269" t="s">
        <v>20420</v>
      </c>
      <c r="NG15" s="1881" t="s">
        <v>20421</v>
      </c>
      <c r="NH15" s="269" t="s">
        <v>20422</v>
      </c>
      <c r="NI15" s="1897" t="s">
        <v>20423</v>
      </c>
      <c r="NJ15" s="269" t="s">
        <v>20424</v>
      </c>
      <c r="NK15" s="1889" t="s">
        <v>20425</v>
      </c>
      <c r="NL15" s="269" t="s">
        <v>20426</v>
      </c>
      <c r="NM15" s="269" t="s">
        <v>20427</v>
      </c>
      <c r="NN15" s="1663" t="s">
        <v>20428</v>
      </c>
      <c r="NO15" s="269" t="s">
        <v>19745</v>
      </c>
      <c r="NP15" s="1875"/>
      <c r="NQ15" s="2560"/>
      <c r="NR15" s="1623" t="s">
        <v>19747</v>
      </c>
      <c r="NS15" s="369" t="s">
        <v>20429</v>
      </c>
      <c r="NT15" s="2560"/>
      <c r="NU15" s="2501"/>
      <c r="NV15" s="2501"/>
      <c r="NW15" s="1571" t="s">
        <v>20430</v>
      </c>
      <c r="NX15" s="269" t="s">
        <v>18361</v>
      </c>
      <c r="NY15" s="2551"/>
      <c r="NZ15" s="269" t="s">
        <v>20431</v>
      </c>
      <c r="OA15" s="269" t="s">
        <v>20432</v>
      </c>
      <c r="OB15" s="2501"/>
      <c r="OC15" s="2501"/>
      <c r="OD15" s="2501"/>
      <c r="OE15" s="269" t="s">
        <v>20433</v>
      </c>
      <c r="OF15" s="2501"/>
      <c r="OG15" s="269" t="s">
        <v>20434</v>
      </c>
      <c r="OH15" s="269" t="s">
        <v>20435</v>
      </c>
      <c r="OI15" s="269" t="s">
        <v>20436</v>
      </c>
      <c r="OJ15" s="269" t="s">
        <v>20437</v>
      </c>
      <c r="OK15" s="269" t="s">
        <v>20438</v>
      </c>
      <c r="OL15" s="269" t="s">
        <v>20439</v>
      </c>
      <c r="OM15" s="269" t="s">
        <v>20440</v>
      </c>
      <c r="ON15" s="269" t="s">
        <v>20441</v>
      </c>
      <c r="OO15" s="269" t="s">
        <v>20442</v>
      </c>
      <c r="OP15" s="2501"/>
      <c r="OQ15" s="1867" t="s">
        <v>20443</v>
      </c>
      <c r="OR15" s="1615" t="s">
        <v>20444</v>
      </c>
      <c r="OS15" s="269" t="s">
        <v>20445</v>
      </c>
      <c r="OT15" s="269" t="s">
        <v>20446</v>
      </c>
      <c r="OU15" s="269" t="s">
        <v>20447</v>
      </c>
      <c r="OV15" s="1664"/>
      <c r="OW15" s="269" t="s">
        <v>20448</v>
      </c>
      <c r="OX15" s="2501"/>
      <c r="OY15" s="269" t="s">
        <v>20449</v>
      </c>
      <c r="OZ15" s="269" t="s">
        <v>20450</v>
      </c>
      <c r="PA15" s="269" t="s">
        <v>20451</v>
      </c>
      <c r="PB15" s="269" t="s">
        <v>20452</v>
      </c>
      <c r="PC15" s="269" t="s">
        <v>20453</v>
      </c>
      <c r="PD15" s="269" t="s">
        <v>20454</v>
      </c>
      <c r="PE15" s="269" t="s">
        <v>20455</v>
      </c>
      <c r="PF15" s="269" t="s">
        <v>20456</v>
      </c>
      <c r="PG15" s="269" t="s">
        <v>20457</v>
      </c>
      <c r="PH15" s="269" t="s">
        <v>20458</v>
      </c>
      <c r="PI15" s="269" t="s">
        <v>20459</v>
      </c>
      <c r="PJ15" s="268"/>
      <c r="PK15" s="268"/>
      <c r="PL15" s="268"/>
      <c r="PM15" s="268"/>
      <c r="PN15" s="268"/>
      <c r="PO15" s="268"/>
      <c r="PP15" s="268"/>
      <c r="PQ15" s="268"/>
      <c r="PR15" s="268"/>
      <c r="PS15" s="269" t="s">
        <v>20460</v>
      </c>
      <c r="PT15" s="269" t="s">
        <v>20461</v>
      </c>
      <c r="PU15" s="269" t="s">
        <v>20462</v>
      </c>
      <c r="PV15" s="269" t="s">
        <v>20463</v>
      </c>
      <c r="PW15" s="269" t="s">
        <v>20464</v>
      </c>
      <c r="PX15" s="171" t="s">
        <v>20465</v>
      </c>
      <c r="PY15" s="1664"/>
      <c r="PZ15" s="1693"/>
      <c r="QA15" s="268"/>
      <c r="QB15" s="268"/>
      <c r="QC15" s="268"/>
      <c r="QD15" s="268"/>
      <c r="QE15" s="268"/>
      <c r="QF15" s="268"/>
      <c r="QG15" s="268"/>
      <c r="QH15" s="268"/>
      <c r="QI15" s="268"/>
      <c r="QJ15" s="268"/>
      <c r="QK15" s="268"/>
      <c r="QL15" s="268"/>
      <c r="QM15" s="268"/>
      <c r="QN15" s="268"/>
      <c r="QO15" s="268"/>
      <c r="QP15" s="268"/>
      <c r="QQ15" s="268"/>
      <c r="QR15" s="268"/>
      <c r="QS15" s="268"/>
      <c r="QT15" s="268"/>
      <c r="QU15" s="268"/>
      <c r="QV15" s="268"/>
      <c r="QW15" s="268"/>
      <c r="QX15" s="268"/>
      <c r="QY15" s="268"/>
      <c r="QZ15" s="268"/>
      <c r="RA15" s="268"/>
      <c r="RB15" s="268"/>
      <c r="RC15" s="268"/>
      <c r="RD15" s="268"/>
    </row>
    <row r="16" spans="1:472" ht="49.5" customHeight="1">
      <c r="A16" s="2500"/>
      <c r="B16" s="1898" t="s">
        <v>20466</v>
      </c>
      <c r="C16" s="1899"/>
      <c r="D16" s="1617" t="s">
        <v>20467</v>
      </c>
      <c r="E16" s="1617" t="s">
        <v>20468</v>
      </c>
      <c r="F16" s="1617" t="s">
        <v>20469</v>
      </c>
      <c r="G16" s="1616" t="s">
        <v>20470</v>
      </c>
      <c r="H16" s="1617" t="s">
        <v>20471</v>
      </c>
      <c r="I16" s="1616" t="s">
        <v>20472</v>
      </c>
      <c r="J16" s="1617" t="s">
        <v>20473</v>
      </c>
      <c r="K16" s="1617" t="s">
        <v>20474</v>
      </c>
      <c r="L16" s="533" t="s">
        <v>20475</v>
      </c>
      <c r="M16" s="533" t="s">
        <v>20476</v>
      </c>
      <c r="N16" s="533" t="s">
        <v>20477</v>
      </c>
      <c r="O16" s="533" t="s">
        <v>20478</v>
      </c>
      <c r="P16" s="533" t="s">
        <v>20479</v>
      </c>
      <c r="Q16" s="1617" t="s">
        <v>20480</v>
      </c>
      <c r="R16" s="1617" t="s">
        <v>20481</v>
      </c>
      <c r="S16" s="1616" t="s">
        <v>20482</v>
      </c>
      <c r="T16" s="1617" t="s">
        <v>20483</v>
      </c>
      <c r="U16" s="1617" t="s">
        <v>20484</v>
      </c>
      <c r="V16" s="1617" t="s">
        <v>20485</v>
      </c>
      <c r="W16" s="1617" t="s">
        <v>20486</v>
      </c>
      <c r="X16" s="1617" t="s">
        <v>20487</v>
      </c>
      <c r="Y16" s="533" t="s">
        <v>20488</v>
      </c>
      <c r="Z16" s="1616" t="s">
        <v>20489</v>
      </c>
      <c r="AA16" s="1616" t="s">
        <v>20490</v>
      </c>
      <c r="AB16" s="1617" t="s">
        <v>20491</v>
      </c>
      <c r="AC16" s="1617" t="s">
        <v>20492</v>
      </c>
      <c r="AD16" s="1616" t="s">
        <v>20493</v>
      </c>
      <c r="AE16" s="1580"/>
      <c r="AF16" s="1580"/>
      <c r="AG16" s="1580"/>
      <c r="AH16" s="1580"/>
      <c r="AI16" s="1900"/>
      <c r="AJ16" s="1580"/>
      <c r="AK16" s="1580"/>
      <c r="AL16" s="1580"/>
      <c r="AM16" s="2608" t="s">
        <v>20494</v>
      </c>
      <c r="AN16" s="1616" t="s">
        <v>20495</v>
      </c>
      <c r="AO16" s="1617" t="s">
        <v>20496</v>
      </c>
      <c r="AP16" s="1616" t="s">
        <v>20497</v>
      </c>
      <c r="AQ16" s="1617" t="s">
        <v>20498</v>
      </c>
      <c r="AR16" s="1617" t="s">
        <v>20499</v>
      </c>
      <c r="AS16" s="1617" t="s">
        <v>20500</v>
      </c>
      <c r="AT16" s="1617" t="s">
        <v>20501</v>
      </c>
      <c r="AU16" s="1617" t="s">
        <v>20502</v>
      </c>
      <c r="AV16" s="1617" t="s">
        <v>20503</v>
      </c>
      <c r="AW16" s="1617" t="s">
        <v>20504</v>
      </c>
      <c r="AX16" s="1617" t="s">
        <v>20505</v>
      </c>
      <c r="AY16" s="1617" t="s">
        <v>20506</v>
      </c>
      <c r="AZ16" s="1616" t="s">
        <v>20507</v>
      </c>
      <c r="BA16" s="1617" t="s">
        <v>20508</v>
      </c>
      <c r="BB16" s="1617" t="s">
        <v>20509</v>
      </c>
      <c r="BC16" s="1616" t="s">
        <v>20510</v>
      </c>
      <c r="BD16" s="1617" t="s">
        <v>20511</v>
      </c>
      <c r="BE16" s="1617" t="s">
        <v>20512</v>
      </c>
      <c r="BF16" s="1617" t="s">
        <v>20513</v>
      </c>
      <c r="BG16" s="1617" t="s">
        <v>20514</v>
      </c>
      <c r="BH16" s="1617" t="s">
        <v>20515</v>
      </c>
      <c r="BI16" s="1617" t="s">
        <v>20516</v>
      </c>
      <c r="BJ16" s="1617" t="s">
        <v>20517</v>
      </c>
      <c r="BK16" s="1617" t="s">
        <v>20518</v>
      </c>
      <c r="BL16" s="1900"/>
      <c r="BM16" s="1617" t="s">
        <v>20519</v>
      </c>
      <c r="BN16" s="1617" t="s">
        <v>20520</v>
      </c>
      <c r="BO16" s="2587" t="s">
        <v>20521</v>
      </c>
      <c r="BP16" s="1617" t="s">
        <v>20522</v>
      </c>
      <c r="BQ16" s="1617" t="s">
        <v>20523</v>
      </c>
      <c r="BR16" s="1617" t="s">
        <v>20524</v>
      </c>
      <c r="BS16" s="1617" t="s">
        <v>20525</v>
      </c>
      <c r="BT16" s="2587" t="s">
        <v>20526</v>
      </c>
      <c r="BU16" s="1617" t="s">
        <v>20527</v>
      </c>
      <c r="BV16" s="1617" t="s">
        <v>20528</v>
      </c>
      <c r="BW16" s="533" t="s">
        <v>20529</v>
      </c>
      <c r="BX16" s="533" t="s">
        <v>20530</v>
      </c>
      <c r="BY16" s="1617" t="s">
        <v>20531</v>
      </c>
      <c r="BZ16" s="1616" t="s">
        <v>20532</v>
      </c>
      <c r="CA16" s="1617" t="s">
        <v>20533</v>
      </c>
      <c r="CB16" s="1617" t="s">
        <v>20534</v>
      </c>
      <c r="CC16" s="1617" t="s">
        <v>20535</v>
      </c>
      <c r="CD16" s="1616" t="s">
        <v>20536</v>
      </c>
      <c r="CE16" s="1616" t="s">
        <v>20537</v>
      </c>
      <c r="CF16" s="1617" t="s">
        <v>20538</v>
      </c>
      <c r="CG16" s="1617" t="s">
        <v>20539</v>
      </c>
      <c r="CH16" s="1617" t="s">
        <v>20540</v>
      </c>
      <c r="CI16" s="1617" t="s">
        <v>20541</v>
      </c>
      <c r="CJ16" s="1617" t="s">
        <v>20542</v>
      </c>
      <c r="CK16" s="1617" t="s">
        <v>20543</v>
      </c>
      <c r="CL16" s="1617" t="s">
        <v>20544</v>
      </c>
      <c r="CM16" s="1617" t="s">
        <v>20545</v>
      </c>
      <c r="CN16" s="1617" t="s">
        <v>20546</v>
      </c>
      <c r="CO16" s="1617" t="s">
        <v>20547</v>
      </c>
      <c r="CP16" s="1617" t="s">
        <v>20548</v>
      </c>
      <c r="CQ16" s="1617" t="s">
        <v>20549</v>
      </c>
      <c r="CR16" s="1900"/>
      <c r="CS16" s="1617" t="s">
        <v>20550</v>
      </c>
      <c r="CT16" s="1901" t="s">
        <v>20551</v>
      </c>
      <c r="CU16" s="1902" t="s">
        <v>20552</v>
      </c>
      <c r="CV16" s="2587" t="s">
        <v>20553</v>
      </c>
      <c r="CW16" s="1617" t="s">
        <v>20554</v>
      </c>
      <c r="CX16" s="1617" t="s">
        <v>20555</v>
      </c>
      <c r="CY16" s="1617" t="s">
        <v>20556</v>
      </c>
      <c r="CZ16" s="1617" t="s">
        <v>20557</v>
      </c>
      <c r="DA16" s="1617" t="s">
        <v>20558</v>
      </c>
      <c r="DB16" s="1617" t="s">
        <v>20559</v>
      </c>
      <c r="DC16" s="1617" t="s">
        <v>20560</v>
      </c>
      <c r="DD16" s="1617" t="s">
        <v>20561</v>
      </c>
      <c r="DE16" s="1617" t="s">
        <v>20562</v>
      </c>
      <c r="DF16" s="1616" t="s">
        <v>20563</v>
      </c>
      <c r="DG16" s="1616" t="s">
        <v>20564</v>
      </c>
      <c r="DH16" s="1617" t="s">
        <v>20565</v>
      </c>
      <c r="DI16" s="1617" t="s">
        <v>20566</v>
      </c>
      <c r="DJ16" s="1617" t="s">
        <v>20567</v>
      </c>
      <c r="DK16" s="1379" t="s">
        <v>20568</v>
      </c>
      <c r="DL16" s="1617" t="s">
        <v>20569</v>
      </c>
      <c r="DM16" s="1617" t="s">
        <v>20570</v>
      </c>
      <c r="DN16" s="1617" t="s">
        <v>20571</v>
      </c>
      <c r="DO16" s="1617" t="s">
        <v>20572</v>
      </c>
      <c r="DP16" s="1617" t="s">
        <v>20573</v>
      </c>
      <c r="DQ16" s="1617" t="s">
        <v>20574</v>
      </c>
      <c r="DR16" s="1617" t="s">
        <v>20575</v>
      </c>
      <c r="DS16" s="1617" t="s">
        <v>20576</v>
      </c>
      <c r="DT16" s="1617" t="s">
        <v>20577</v>
      </c>
      <c r="DU16" s="1617" t="s">
        <v>20578</v>
      </c>
      <c r="DV16" s="1617" t="s">
        <v>20579</v>
      </c>
      <c r="DW16" s="1900"/>
      <c r="DX16" s="1617" t="s">
        <v>20580</v>
      </c>
      <c r="DY16" s="1617" t="s">
        <v>20581</v>
      </c>
      <c r="DZ16" s="1617" t="s">
        <v>20582</v>
      </c>
      <c r="EA16" s="1617" t="s">
        <v>20583</v>
      </c>
      <c r="EB16" s="1616" t="s">
        <v>20584</v>
      </c>
      <c r="EC16" s="1617" t="s">
        <v>20585</v>
      </c>
      <c r="ED16" s="1617" t="s">
        <v>20586</v>
      </c>
      <c r="EE16" s="1617" t="s">
        <v>20587</v>
      </c>
      <c r="EF16" s="1617" t="s">
        <v>20588</v>
      </c>
      <c r="EG16" s="1617" t="s">
        <v>20589</v>
      </c>
      <c r="EH16" s="1903" t="s">
        <v>20590</v>
      </c>
      <c r="EI16" s="1617" t="s">
        <v>20591</v>
      </c>
      <c r="EJ16" s="1617" t="s">
        <v>20592</v>
      </c>
      <c r="EK16" s="1617" t="s">
        <v>20593</v>
      </c>
      <c r="EL16" s="1617" t="s">
        <v>20594</v>
      </c>
      <c r="EM16" s="1616" t="s">
        <v>20595</v>
      </c>
      <c r="EN16" s="1617" t="s">
        <v>19311</v>
      </c>
      <c r="EO16" s="1617" t="s">
        <v>20596</v>
      </c>
      <c r="EP16" s="1617" t="s">
        <v>20597</v>
      </c>
      <c r="EQ16" s="1617" t="s">
        <v>20598</v>
      </c>
      <c r="ER16" s="1617" t="s">
        <v>20599</v>
      </c>
      <c r="ES16" s="1617" t="s">
        <v>20600</v>
      </c>
      <c r="ET16" s="1616" t="s">
        <v>20601</v>
      </c>
      <c r="EU16" s="1617" t="s">
        <v>20602</v>
      </c>
      <c r="EV16" s="1617" t="s">
        <v>20603</v>
      </c>
      <c r="EW16" s="1617" t="s">
        <v>20604</v>
      </c>
      <c r="EX16" s="1617" t="s">
        <v>20605</v>
      </c>
      <c r="EY16" s="1617" t="s">
        <v>20606</v>
      </c>
      <c r="EZ16" s="1617" t="s">
        <v>20607</v>
      </c>
      <c r="FA16" s="1617" t="s">
        <v>20608</v>
      </c>
      <c r="FB16" s="1617" t="s">
        <v>20609</v>
      </c>
      <c r="FC16" s="1900"/>
      <c r="FD16" s="1617" t="s">
        <v>20610</v>
      </c>
      <c r="FE16" s="1617" t="s">
        <v>20611</v>
      </c>
      <c r="FF16" s="1617" t="s">
        <v>18488</v>
      </c>
      <c r="FG16" s="1617" t="s">
        <v>20612</v>
      </c>
      <c r="FH16" s="1617" t="s">
        <v>20613</v>
      </c>
      <c r="FI16" s="1616" t="s">
        <v>20614</v>
      </c>
      <c r="FJ16" s="1617" t="s">
        <v>20615</v>
      </c>
      <c r="FK16" s="1617" t="s">
        <v>20616</v>
      </c>
      <c r="FL16" s="1617" t="s">
        <v>20617</v>
      </c>
      <c r="FM16" s="1617" t="s">
        <v>20618</v>
      </c>
      <c r="FN16" s="1617" t="s">
        <v>20619</v>
      </c>
      <c r="FO16" s="1617" t="s">
        <v>20620</v>
      </c>
      <c r="FP16" s="1617" t="s">
        <v>20621</v>
      </c>
      <c r="FQ16" s="1671" t="s">
        <v>20622</v>
      </c>
      <c r="FR16" s="1617" t="s">
        <v>19940</v>
      </c>
      <c r="FS16" s="1616" t="s">
        <v>20623</v>
      </c>
      <c r="FT16" s="1617" t="s">
        <v>20624</v>
      </c>
      <c r="FU16" s="1617" t="s">
        <v>20625</v>
      </c>
      <c r="FV16" s="1617" t="s">
        <v>20626</v>
      </c>
      <c r="FW16" s="1617" t="s">
        <v>20627</v>
      </c>
      <c r="FX16" s="1617" t="s">
        <v>20628</v>
      </c>
      <c r="FY16" s="1617" t="s">
        <v>20290</v>
      </c>
      <c r="FZ16" s="1617" t="s">
        <v>20629</v>
      </c>
      <c r="GA16" s="1617" t="s">
        <v>20630</v>
      </c>
      <c r="GB16" s="1617" t="s">
        <v>20631</v>
      </c>
      <c r="GC16" s="1617" t="s">
        <v>19947</v>
      </c>
      <c r="GD16" s="1617" t="s">
        <v>20632</v>
      </c>
      <c r="GE16" s="1617" t="s">
        <v>20633</v>
      </c>
      <c r="GF16" s="1617" t="s">
        <v>20634</v>
      </c>
      <c r="GG16" s="1617" t="s">
        <v>20635</v>
      </c>
      <c r="GH16" s="1900"/>
      <c r="GI16" s="1617" t="s">
        <v>20636</v>
      </c>
      <c r="GJ16" s="1671" t="s">
        <v>20637</v>
      </c>
      <c r="GK16" s="1617" t="s">
        <v>20638</v>
      </c>
      <c r="GL16" s="1617" t="s">
        <v>20639</v>
      </c>
      <c r="GM16" s="1617" t="s">
        <v>20640</v>
      </c>
      <c r="GN16" s="1587" t="s">
        <v>19568</v>
      </c>
      <c r="GO16" s="1616" t="s">
        <v>20641</v>
      </c>
      <c r="GP16" s="1617" t="s">
        <v>20642</v>
      </c>
      <c r="GQ16" s="1617" t="s">
        <v>20643</v>
      </c>
      <c r="GR16" s="1587" t="s">
        <v>20644</v>
      </c>
      <c r="GS16" s="1617" t="s">
        <v>20645</v>
      </c>
      <c r="GT16" s="1587" t="s">
        <v>20646</v>
      </c>
      <c r="GU16" s="1587" t="s">
        <v>20647</v>
      </c>
      <c r="GV16" s="1904" t="s">
        <v>20648</v>
      </c>
      <c r="GW16" s="1617" t="s">
        <v>20649</v>
      </c>
      <c r="GX16" s="1617" t="s">
        <v>20650</v>
      </c>
      <c r="GY16" s="1671" t="s">
        <v>20651</v>
      </c>
      <c r="GZ16" s="1671" t="s">
        <v>20652</v>
      </c>
      <c r="HA16" s="1587" t="s">
        <v>19967</v>
      </c>
      <c r="HB16" s="1671" t="s">
        <v>20653</v>
      </c>
      <c r="HC16" s="1616" t="s">
        <v>20654</v>
      </c>
      <c r="HD16" s="1617" t="s">
        <v>20655</v>
      </c>
      <c r="HE16" s="1617" t="s">
        <v>20656</v>
      </c>
      <c r="HF16" s="1616" t="s">
        <v>20657</v>
      </c>
      <c r="HG16" s="1587" t="s">
        <v>20658</v>
      </c>
      <c r="HH16" s="1587" t="s">
        <v>19972</v>
      </c>
      <c r="HI16" s="1587" t="s">
        <v>20659</v>
      </c>
      <c r="HJ16" s="1587" t="s">
        <v>20660</v>
      </c>
      <c r="HK16" s="1617" t="s">
        <v>20661</v>
      </c>
      <c r="HL16" s="1587" t="s">
        <v>20662</v>
      </c>
      <c r="HM16" s="1617" t="s">
        <v>20663</v>
      </c>
      <c r="HN16" s="1900"/>
      <c r="HO16" s="1617" t="s">
        <v>20664</v>
      </c>
      <c r="HP16" s="1861" t="s">
        <v>20665</v>
      </c>
      <c r="HQ16" s="1587" t="s">
        <v>20666</v>
      </c>
      <c r="HR16" s="1617" t="s">
        <v>20667</v>
      </c>
      <c r="HS16" s="1617" t="s">
        <v>20668</v>
      </c>
      <c r="HT16" s="1617" t="s">
        <v>20669</v>
      </c>
      <c r="HU16" s="1617" t="s">
        <v>20670</v>
      </c>
      <c r="HV16" s="1617" t="s">
        <v>20671</v>
      </c>
      <c r="HW16" s="1587" t="s">
        <v>20672</v>
      </c>
      <c r="HX16" s="1587" t="s">
        <v>20673</v>
      </c>
      <c r="HY16" s="1617" t="s">
        <v>20674</v>
      </c>
      <c r="HZ16" s="1671" t="s">
        <v>19967</v>
      </c>
      <c r="IA16" s="1862" t="s">
        <v>19988</v>
      </c>
      <c r="IB16" s="1617" t="s">
        <v>20675</v>
      </c>
      <c r="IC16" s="1698" t="s">
        <v>20676</v>
      </c>
      <c r="ID16" s="1617" t="s">
        <v>20677</v>
      </c>
      <c r="IE16" s="1587" t="s">
        <v>20678</v>
      </c>
      <c r="IF16" s="206" t="s">
        <v>20679</v>
      </c>
      <c r="IG16" s="206" t="s">
        <v>20680</v>
      </c>
      <c r="IH16" s="1617" t="s">
        <v>20681</v>
      </c>
      <c r="II16" s="1617" t="s">
        <v>20682</v>
      </c>
      <c r="IJ16" s="1617" t="s">
        <v>20683</v>
      </c>
      <c r="IK16" s="1587" t="s">
        <v>20684</v>
      </c>
      <c r="IL16" s="1587" t="s">
        <v>20685</v>
      </c>
      <c r="IM16" s="206" t="s">
        <v>20686</v>
      </c>
      <c r="IN16" s="1616" t="s">
        <v>20687</v>
      </c>
      <c r="IO16" s="1617" t="s">
        <v>20688</v>
      </c>
      <c r="IP16" s="1617" t="s">
        <v>20689</v>
      </c>
      <c r="IQ16" s="1671" t="s">
        <v>20690</v>
      </c>
      <c r="IR16" s="1617" t="s">
        <v>20691</v>
      </c>
      <c r="IS16" s="1617" t="s">
        <v>20692</v>
      </c>
      <c r="IT16" s="1679"/>
      <c r="IU16" s="1617" t="s">
        <v>20693</v>
      </c>
      <c r="IV16" s="1617" t="s">
        <v>20694</v>
      </c>
      <c r="IW16" s="1617" t="s">
        <v>20695</v>
      </c>
      <c r="IX16" s="1617" t="s">
        <v>20696</v>
      </c>
      <c r="IY16" s="1617" t="s">
        <v>20697</v>
      </c>
      <c r="IZ16" s="1617" t="s">
        <v>20698</v>
      </c>
      <c r="JA16" s="1617" t="s">
        <v>20699</v>
      </c>
      <c r="JB16" s="1617" t="s">
        <v>20700</v>
      </c>
      <c r="JC16" s="1617" t="s">
        <v>20701</v>
      </c>
      <c r="JD16" s="1617" t="s">
        <v>20702</v>
      </c>
      <c r="JE16" s="1617" t="s">
        <v>20703</v>
      </c>
      <c r="JF16" s="1617" t="s">
        <v>20704</v>
      </c>
      <c r="JG16" s="1617" t="s">
        <v>20705</v>
      </c>
      <c r="JH16" s="1617" t="s">
        <v>20706</v>
      </c>
      <c r="JI16" s="1616" t="s">
        <v>20707</v>
      </c>
      <c r="JJ16" s="1616" t="s">
        <v>20708</v>
      </c>
      <c r="JK16" s="1587" t="s">
        <v>20709</v>
      </c>
      <c r="JL16" s="1617" t="s">
        <v>20710</v>
      </c>
      <c r="JM16" s="1617" t="s">
        <v>20711</v>
      </c>
      <c r="JN16" s="1617" t="s">
        <v>20712</v>
      </c>
      <c r="JO16" s="1617" t="s">
        <v>20713</v>
      </c>
      <c r="JP16" s="1617" t="s">
        <v>20714</v>
      </c>
      <c r="JQ16" s="1617" t="s">
        <v>20715</v>
      </c>
      <c r="JR16" s="1617" t="s">
        <v>20716</v>
      </c>
      <c r="JS16" s="1617" t="s">
        <v>20717</v>
      </c>
      <c r="JT16" s="1905" t="s">
        <v>20718</v>
      </c>
      <c r="JU16" s="1617" t="s">
        <v>20719</v>
      </c>
      <c r="JV16" s="1617" t="s">
        <v>20720</v>
      </c>
      <c r="JW16" s="1617" t="s">
        <v>20721</v>
      </c>
      <c r="JX16" s="1617" t="s">
        <v>20722</v>
      </c>
      <c r="JY16" s="1906"/>
      <c r="JZ16" s="1617" t="s">
        <v>20723</v>
      </c>
      <c r="KA16" s="1617" t="s">
        <v>20724</v>
      </c>
      <c r="KB16" s="1617" t="s">
        <v>20725</v>
      </c>
      <c r="KC16" s="1617" t="s">
        <v>20726</v>
      </c>
      <c r="KD16" s="1617" t="s">
        <v>20727</v>
      </c>
      <c r="KE16" s="1617" t="s">
        <v>20728</v>
      </c>
      <c r="KF16" s="1617" t="s">
        <v>20729</v>
      </c>
      <c r="KG16" s="1617" t="s">
        <v>20730</v>
      </c>
      <c r="KH16" s="1617" t="s">
        <v>20731</v>
      </c>
      <c r="KI16" s="1617" t="s">
        <v>20732</v>
      </c>
      <c r="KJ16" s="1617" t="s">
        <v>20733</v>
      </c>
      <c r="KK16" s="1617" t="s">
        <v>20734</v>
      </c>
      <c r="KL16" s="1617" t="s">
        <v>20735</v>
      </c>
      <c r="KM16" s="1617" t="s">
        <v>20047</v>
      </c>
      <c r="KN16" s="1617" t="s">
        <v>20736</v>
      </c>
      <c r="KO16" s="1617" t="s">
        <v>20737</v>
      </c>
      <c r="KP16" s="1617" t="s">
        <v>20738</v>
      </c>
      <c r="KQ16" s="1903" t="s">
        <v>20739</v>
      </c>
      <c r="KR16" s="1616" t="s">
        <v>20740</v>
      </c>
      <c r="KS16" s="1617" t="s">
        <v>20741</v>
      </c>
      <c r="KT16" s="1616" t="s">
        <v>20742</v>
      </c>
      <c r="KU16" s="1617" t="s">
        <v>20743</v>
      </c>
      <c r="KV16" s="1617" t="s">
        <v>20744</v>
      </c>
      <c r="KW16" s="1617" t="s">
        <v>20745</v>
      </c>
      <c r="KX16" s="1617" t="s">
        <v>20746</v>
      </c>
      <c r="KY16" s="1617" t="s">
        <v>20747</v>
      </c>
      <c r="KZ16" s="1617" t="s">
        <v>20748</v>
      </c>
      <c r="LA16" s="1617" t="s">
        <v>20749</v>
      </c>
      <c r="LB16" s="1617" t="s">
        <v>20750</v>
      </c>
      <c r="LC16" s="1616" t="s">
        <v>20751</v>
      </c>
      <c r="LD16" s="1671" t="s">
        <v>20752</v>
      </c>
      <c r="LE16" s="1899"/>
      <c r="LF16" s="1716" t="s">
        <v>20753</v>
      </c>
      <c r="LG16" s="1671" t="s">
        <v>20754</v>
      </c>
      <c r="LH16" s="1617" t="s">
        <v>20755</v>
      </c>
      <c r="LI16" s="1716" t="s">
        <v>20756</v>
      </c>
      <c r="LJ16" s="1859" t="s">
        <v>20757</v>
      </c>
      <c r="LK16" s="1859" t="s">
        <v>20758</v>
      </c>
      <c r="LL16" s="1587" t="s">
        <v>20759</v>
      </c>
      <c r="LM16" s="1716" t="s">
        <v>20760</v>
      </c>
      <c r="LN16" s="1587" t="s">
        <v>20761</v>
      </c>
      <c r="LO16" s="1617" t="s">
        <v>20762</v>
      </c>
      <c r="LP16" s="1616" t="s">
        <v>20763</v>
      </c>
      <c r="LQ16" s="1616" t="s">
        <v>20764</v>
      </c>
      <c r="LR16" s="1616" t="s">
        <v>20765</v>
      </c>
      <c r="LS16" s="1617" t="s">
        <v>20766</v>
      </c>
      <c r="LT16" s="1578" t="s">
        <v>18592</v>
      </c>
      <c r="LU16" s="1587" t="s">
        <v>20071</v>
      </c>
      <c r="LV16" s="1901" t="s">
        <v>20767</v>
      </c>
      <c r="LW16" s="1616" t="s">
        <v>20768</v>
      </c>
      <c r="LX16" s="1617" t="s">
        <v>20769</v>
      </c>
      <c r="LY16" s="1901" t="s">
        <v>20770</v>
      </c>
      <c r="LZ16" s="1907" t="s">
        <v>20771</v>
      </c>
      <c r="MA16" s="1908" t="s">
        <v>20772</v>
      </c>
      <c r="MB16" s="1587" t="s">
        <v>20773</v>
      </c>
      <c r="MC16" s="1616" t="s">
        <v>20774</v>
      </c>
      <c r="MD16" s="1716" t="s">
        <v>20775</v>
      </c>
      <c r="ME16" s="1616" t="s">
        <v>20776</v>
      </c>
      <c r="MF16" s="1908" t="s">
        <v>20777</v>
      </c>
      <c r="MG16" s="269" t="s">
        <v>20778</v>
      </c>
      <c r="MH16" s="1587" t="s">
        <v>20085</v>
      </c>
      <c r="MI16" s="1861" t="s">
        <v>20085</v>
      </c>
      <c r="MJ16" s="1900"/>
      <c r="MK16" s="269" t="s">
        <v>20779</v>
      </c>
      <c r="ML16" s="269" t="s">
        <v>20780</v>
      </c>
      <c r="MM16" s="1615" t="s">
        <v>20781</v>
      </c>
      <c r="MN16" s="269" t="s">
        <v>20782</v>
      </c>
      <c r="MO16" s="1615" t="s">
        <v>20783</v>
      </c>
      <c r="MP16" s="206" t="s">
        <v>20784</v>
      </c>
      <c r="MQ16" s="1896" t="s">
        <v>20410</v>
      </c>
      <c r="MR16" s="1617" t="s">
        <v>20785</v>
      </c>
      <c r="MS16" s="1617" t="s">
        <v>20786</v>
      </c>
      <c r="MT16" s="1905" t="s">
        <v>20787</v>
      </c>
      <c r="MU16" s="269" t="s">
        <v>20788</v>
      </c>
      <c r="MV16" s="1909" t="s">
        <v>20789</v>
      </c>
      <c r="MW16" s="269" t="s">
        <v>20413</v>
      </c>
      <c r="MX16" s="269" t="s">
        <v>20413</v>
      </c>
      <c r="MY16" s="269" t="s">
        <v>20790</v>
      </c>
      <c r="MZ16" s="269" t="s">
        <v>20791</v>
      </c>
      <c r="NA16" s="269" t="s">
        <v>20792</v>
      </c>
      <c r="NB16" s="1881" t="s">
        <v>20793</v>
      </c>
      <c r="NC16" s="1881" t="s">
        <v>20794</v>
      </c>
      <c r="ND16" s="1881" t="s">
        <v>20795</v>
      </c>
      <c r="NE16" s="1587" t="s">
        <v>20796</v>
      </c>
      <c r="NF16" s="1907" t="s">
        <v>20797</v>
      </c>
      <c r="NG16" s="1907" t="s">
        <v>20798</v>
      </c>
      <c r="NH16" s="1907" t="s">
        <v>20799</v>
      </c>
      <c r="NI16" s="269" t="s">
        <v>20800</v>
      </c>
      <c r="NJ16" s="269" t="s">
        <v>20801</v>
      </c>
      <c r="NK16" s="1889" t="s">
        <v>20425</v>
      </c>
      <c r="NL16" s="2603" t="s">
        <v>20802</v>
      </c>
      <c r="NM16" s="2603" t="s">
        <v>20803</v>
      </c>
      <c r="NN16" s="2603" t="s">
        <v>20804</v>
      </c>
      <c r="NO16" s="2603" t="s">
        <v>20805</v>
      </c>
      <c r="NP16" s="1900"/>
      <c r="NQ16" s="1910" t="s">
        <v>20806</v>
      </c>
      <c r="NR16" s="1577" t="s">
        <v>20807</v>
      </c>
      <c r="NS16" s="1587" t="s">
        <v>20808</v>
      </c>
      <c r="NT16" s="369" t="s">
        <v>20809</v>
      </c>
      <c r="NU16" s="1587" t="s">
        <v>20810</v>
      </c>
      <c r="NV16" s="2603" t="s">
        <v>20811</v>
      </c>
      <c r="NW16" s="2603" t="s">
        <v>20812</v>
      </c>
      <c r="NX16" s="269" t="s">
        <v>20813</v>
      </c>
      <c r="NY16" s="1677" t="s">
        <v>20814</v>
      </c>
      <c r="NZ16" s="269" t="s">
        <v>20815</v>
      </c>
      <c r="OA16" s="269" t="s">
        <v>20816</v>
      </c>
      <c r="OB16" s="269" t="s">
        <v>20817</v>
      </c>
      <c r="OC16" s="269" t="s">
        <v>20818</v>
      </c>
      <c r="OD16" s="269" t="s">
        <v>20819</v>
      </c>
      <c r="OE16" s="2588" t="s">
        <v>20820</v>
      </c>
      <c r="OF16" s="269" t="s">
        <v>20821</v>
      </c>
      <c r="OG16" s="269" t="s">
        <v>20822</v>
      </c>
      <c r="OH16" s="269" t="s">
        <v>20822</v>
      </c>
      <c r="OI16" s="269" t="s">
        <v>20823</v>
      </c>
      <c r="OJ16" s="269" t="s">
        <v>20824</v>
      </c>
      <c r="OK16" s="269" t="s">
        <v>20825</v>
      </c>
      <c r="OL16" s="269" t="s">
        <v>19216</v>
      </c>
      <c r="OM16" s="269" t="s">
        <v>20826</v>
      </c>
      <c r="ON16" s="269" t="s">
        <v>20827</v>
      </c>
      <c r="OO16" s="269" t="s">
        <v>20828</v>
      </c>
      <c r="OP16" s="269" t="s">
        <v>19216</v>
      </c>
      <c r="OQ16" s="1677" t="s">
        <v>20829</v>
      </c>
      <c r="OR16" s="269" t="s">
        <v>20830</v>
      </c>
      <c r="OS16" s="1615" t="s">
        <v>20831</v>
      </c>
      <c r="OT16" s="1615" t="s">
        <v>20832</v>
      </c>
      <c r="OU16" s="269" t="s">
        <v>20833</v>
      </c>
      <c r="OV16" s="1664"/>
      <c r="OW16" s="269" t="s">
        <v>20834</v>
      </c>
      <c r="OX16" s="171" t="s">
        <v>20835</v>
      </c>
      <c r="OY16" s="269" t="s">
        <v>20836</v>
      </c>
      <c r="OZ16" s="269" t="s">
        <v>20837</v>
      </c>
      <c r="PA16" s="269" t="s">
        <v>20838</v>
      </c>
      <c r="PB16" s="269" t="s">
        <v>20839</v>
      </c>
      <c r="PC16" s="269" t="s">
        <v>20840</v>
      </c>
      <c r="PD16" s="269" t="s">
        <v>20841</v>
      </c>
      <c r="PE16" s="269" t="s">
        <v>20842</v>
      </c>
      <c r="PF16" s="269" t="s">
        <v>20843</v>
      </c>
      <c r="PG16" s="269" t="s">
        <v>20844</v>
      </c>
      <c r="PH16" s="269" t="s">
        <v>20845</v>
      </c>
      <c r="PI16" s="269" t="s">
        <v>20846</v>
      </c>
      <c r="PJ16" s="268"/>
      <c r="PK16" s="268"/>
      <c r="PL16" s="268"/>
      <c r="PM16" s="268"/>
      <c r="PN16" s="268"/>
      <c r="PO16" s="268"/>
      <c r="PP16" s="268"/>
      <c r="PQ16" s="268"/>
      <c r="PR16" s="268"/>
      <c r="PS16" s="1617" t="s">
        <v>20847</v>
      </c>
      <c r="PT16" s="1623" t="s">
        <v>20848</v>
      </c>
      <c r="PU16" s="1617" t="s">
        <v>20849</v>
      </c>
      <c r="PV16" s="1617" t="s">
        <v>20850</v>
      </c>
      <c r="PW16" s="1577" t="s">
        <v>20851</v>
      </c>
      <c r="PX16" s="1577" t="s">
        <v>20852</v>
      </c>
      <c r="PY16" s="1664"/>
      <c r="PZ16" s="1693"/>
      <c r="QA16" s="268"/>
      <c r="QB16" s="268"/>
      <c r="QC16" s="268"/>
      <c r="QD16" s="268"/>
      <c r="QE16" s="268"/>
      <c r="QF16" s="268"/>
      <c r="QG16" s="268"/>
      <c r="QH16" s="1911"/>
      <c r="QI16" s="268"/>
      <c r="QJ16" s="268"/>
      <c r="QK16" s="268"/>
      <c r="QL16" s="268"/>
      <c r="QM16" s="268"/>
      <c r="QN16" s="268"/>
      <c r="QO16" s="268"/>
      <c r="QP16" s="268"/>
      <c r="QQ16" s="268"/>
      <c r="QR16" s="268"/>
      <c r="QS16" s="268"/>
      <c r="QT16" s="268"/>
      <c r="QU16" s="268"/>
      <c r="QV16" s="268"/>
      <c r="QW16" s="268"/>
      <c r="QX16" s="268"/>
      <c r="QY16" s="268"/>
      <c r="QZ16" s="268"/>
      <c r="RA16" s="268"/>
      <c r="RB16" s="268"/>
      <c r="RC16" s="268"/>
      <c r="RD16" s="268"/>
    </row>
    <row r="17" spans="1:472" ht="49.5" customHeight="1">
      <c r="A17" s="2500"/>
      <c r="B17" s="1569" t="s">
        <v>20853</v>
      </c>
      <c r="C17" s="1690"/>
      <c r="D17" s="269" t="s">
        <v>20854</v>
      </c>
      <c r="E17" s="269" t="s">
        <v>20855</v>
      </c>
      <c r="F17" s="269" t="s">
        <v>20856</v>
      </c>
      <c r="G17" s="1615" t="s">
        <v>20857</v>
      </c>
      <c r="H17" s="269" t="s">
        <v>20858</v>
      </c>
      <c r="I17" s="269" t="s">
        <v>20859</v>
      </c>
      <c r="J17" s="269" t="s">
        <v>20860</v>
      </c>
      <c r="K17" s="269" t="s">
        <v>20861</v>
      </c>
      <c r="L17" s="171" t="s">
        <v>20862</v>
      </c>
      <c r="M17" s="171" t="s">
        <v>20863</v>
      </c>
      <c r="N17" s="171" t="s">
        <v>20864</v>
      </c>
      <c r="O17" s="171" t="s">
        <v>20865</v>
      </c>
      <c r="P17" s="269" t="s">
        <v>20866</v>
      </c>
      <c r="Q17" s="171" t="s">
        <v>20867</v>
      </c>
      <c r="R17" s="171" t="s">
        <v>20868</v>
      </c>
      <c r="S17" s="269" t="s">
        <v>20869</v>
      </c>
      <c r="T17" s="269" t="s">
        <v>20870</v>
      </c>
      <c r="U17" s="269" t="s">
        <v>20871</v>
      </c>
      <c r="V17" s="269" t="s">
        <v>20872</v>
      </c>
      <c r="W17" s="269" t="s">
        <v>20873</v>
      </c>
      <c r="X17" s="269" t="s">
        <v>20874</v>
      </c>
      <c r="Y17" s="269" t="s">
        <v>20875</v>
      </c>
      <c r="Z17" s="269" t="s">
        <v>20876</v>
      </c>
      <c r="AA17" s="269" t="s">
        <v>20877</v>
      </c>
      <c r="AB17" s="269" t="s">
        <v>20878</v>
      </c>
      <c r="AC17" s="269" t="s">
        <v>20879</v>
      </c>
      <c r="AD17" s="1615" t="s">
        <v>20880</v>
      </c>
      <c r="AE17" s="469"/>
      <c r="AF17" s="469"/>
      <c r="AG17" s="469"/>
      <c r="AH17" s="469"/>
      <c r="AI17" s="1852"/>
      <c r="AJ17" s="469"/>
      <c r="AK17" s="469"/>
      <c r="AL17" s="469"/>
      <c r="AM17" s="2500"/>
      <c r="AN17" s="269" t="s">
        <v>20881</v>
      </c>
      <c r="AO17" s="269" t="s">
        <v>20882</v>
      </c>
      <c r="AP17" s="269" t="s">
        <v>20883</v>
      </c>
      <c r="AQ17" s="269" t="s">
        <v>20884</v>
      </c>
      <c r="AR17" s="269" t="s">
        <v>20885</v>
      </c>
      <c r="AS17" s="269" t="s">
        <v>20886</v>
      </c>
      <c r="AT17" s="269" t="s">
        <v>20887</v>
      </c>
      <c r="AU17" s="269" t="s">
        <v>20888</v>
      </c>
      <c r="AV17" s="269" t="s">
        <v>20889</v>
      </c>
      <c r="AW17" s="269" t="s">
        <v>20890</v>
      </c>
      <c r="AX17" s="269" t="s">
        <v>20891</v>
      </c>
      <c r="AY17" s="269" t="s">
        <v>20892</v>
      </c>
      <c r="AZ17" s="269" t="s">
        <v>20893</v>
      </c>
      <c r="BA17" s="269" t="s">
        <v>20894</v>
      </c>
      <c r="BB17" s="269" t="s">
        <v>20895</v>
      </c>
      <c r="BC17" s="269" t="s">
        <v>20896</v>
      </c>
      <c r="BD17" s="269" t="s">
        <v>20897</v>
      </c>
      <c r="BE17" s="269" t="s">
        <v>20898</v>
      </c>
      <c r="BF17" s="269" t="s">
        <v>20899</v>
      </c>
      <c r="BG17" s="269" t="s">
        <v>19437</v>
      </c>
      <c r="BH17" s="269" t="s">
        <v>20900</v>
      </c>
      <c r="BI17" s="269" t="s">
        <v>20901</v>
      </c>
      <c r="BJ17" s="269" t="s">
        <v>20902</v>
      </c>
      <c r="BK17" s="1615" t="s">
        <v>20903</v>
      </c>
      <c r="BL17" s="1852"/>
      <c r="BM17" s="269" t="s">
        <v>20904</v>
      </c>
      <c r="BN17" s="269" t="s">
        <v>20905</v>
      </c>
      <c r="BO17" s="2500"/>
      <c r="BP17" s="269" t="s">
        <v>20906</v>
      </c>
      <c r="BQ17" s="269" t="s">
        <v>20907</v>
      </c>
      <c r="BR17" s="1615" t="s">
        <v>20908</v>
      </c>
      <c r="BS17" s="269" t="s">
        <v>20909</v>
      </c>
      <c r="BT17" s="2501"/>
      <c r="BU17" s="269" t="s">
        <v>20910</v>
      </c>
      <c r="BV17" s="269" t="s">
        <v>20911</v>
      </c>
      <c r="BW17" s="171" t="s">
        <v>20912</v>
      </c>
      <c r="BX17" s="269" t="s">
        <v>20913</v>
      </c>
      <c r="BY17" s="269" t="s">
        <v>20914</v>
      </c>
      <c r="BZ17" s="269" t="s">
        <v>20915</v>
      </c>
      <c r="CA17" s="269" t="s">
        <v>20916</v>
      </c>
      <c r="CB17" s="269" t="s">
        <v>20917</v>
      </c>
      <c r="CC17" s="269" t="s">
        <v>20918</v>
      </c>
      <c r="CD17" s="269" t="s">
        <v>20919</v>
      </c>
      <c r="CE17" s="269" t="s">
        <v>20920</v>
      </c>
      <c r="CF17" s="269" t="s">
        <v>20921</v>
      </c>
      <c r="CG17" s="269" t="s">
        <v>20922</v>
      </c>
      <c r="CH17" s="269" t="s">
        <v>20923</v>
      </c>
      <c r="CI17" s="269" t="s">
        <v>20924</v>
      </c>
      <c r="CJ17" s="269" t="s">
        <v>20925</v>
      </c>
      <c r="CK17" s="269" t="s">
        <v>20926</v>
      </c>
      <c r="CL17" s="269" t="s">
        <v>20927</v>
      </c>
      <c r="CM17" s="269" t="s">
        <v>20928</v>
      </c>
      <c r="CN17" s="269" t="s">
        <v>20929</v>
      </c>
      <c r="CO17" s="269" t="s">
        <v>20930</v>
      </c>
      <c r="CP17" s="269" t="s">
        <v>20931</v>
      </c>
      <c r="CQ17" s="269" t="s">
        <v>20932</v>
      </c>
      <c r="CR17" s="1852"/>
      <c r="CS17" s="269" t="s">
        <v>20933</v>
      </c>
      <c r="CT17" s="269" t="s">
        <v>20934</v>
      </c>
      <c r="CU17" s="269" t="s">
        <v>20935</v>
      </c>
      <c r="CV17" s="2501"/>
      <c r="CW17" s="269" t="s">
        <v>20936</v>
      </c>
      <c r="CX17" s="269" t="s">
        <v>20937</v>
      </c>
      <c r="CY17" s="269" t="s">
        <v>20938</v>
      </c>
      <c r="CZ17" s="269" t="s">
        <v>20939</v>
      </c>
      <c r="DA17" s="269" t="s">
        <v>20940</v>
      </c>
      <c r="DB17" s="1615" t="s">
        <v>20941</v>
      </c>
      <c r="DC17" s="1615" t="s">
        <v>20942</v>
      </c>
      <c r="DD17" s="269" t="s">
        <v>20943</v>
      </c>
      <c r="DE17" s="269" t="s">
        <v>20944</v>
      </c>
      <c r="DF17" s="269" t="s">
        <v>20945</v>
      </c>
      <c r="DG17" s="2588" t="s">
        <v>20946</v>
      </c>
      <c r="DH17" s="269" t="s">
        <v>20947</v>
      </c>
      <c r="DI17" s="269" t="s">
        <v>20948</v>
      </c>
      <c r="DJ17" s="269" t="s">
        <v>20949</v>
      </c>
      <c r="DK17" s="1055" t="s">
        <v>20568</v>
      </c>
      <c r="DL17" s="269" t="s">
        <v>20950</v>
      </c>
      <c r="DM17" s="1615" t="s">
        <v>20951</v>
      </c>
      <c r="DN17" s="269" t="s">
        <v>20952</v>
      </c>
      <c r="DO17" s="1615" t="s">
        <v>20953</v>
      </c>
      <c r="DP17" s="1615" t="s">
        <v>20954</v>
      </c>
      <c r="DQ17" s="269" t="s">
        <v>20955</v>
      </c>
      <c r="DR17" s="269" t="s">
        <v>20956</v>
      </c>
      <c r="DS17" s="269" t="s">
        <v>20957</v>
      </c>
      <c r="DT17" s="269" t="s">
        <v>20958</v>
      </c>
      <c r="DU17" s="269" t="s">
        <v>20959</v>
      </c>
      <c r="DV17" s="269" t="s">
        <v>20960</v>
      </c>
      <c r="DW17" s="1852"/>
      <c r="DX17" s="269" t="s">
        <v>20961</v>
      </c>
      <c r="DY17" s="269" t="s">
        <v>20962</v>
      </c>
      <c r="DZ17" s="269" t="s">
        <v>20963</v>
      </c>
      <c r="EA17" s="269" t="s">
        <v>20964</v>
      </c>
      <c r="EB17" s="269" t="s">
        <v>20965</v>
      </c>
      <c r="EC17" s="269" t="s">
        <v>20966</v>
      </c>
      <c r="ED17" s="269" t="s">
        <v>20967</v>
      </c>
      <c r="EE17" s="269" t="s">
        <v>20968</v>
      </c>
      <c r="EF17" s="269" t="s">
        <v>20969</v>
      </c>
      <c r="EG17" s="269" t="s">
        <v>20970</v>
      </c>
      <c r="EH17" s="424" t="s">
        <v>20971</v>
      </c>
      <c r="EI17" s="269" t="s">
        <v>20972</v>
      </c>
      <c r="EJ17" s="269" t="s">
        <v>20973</v>
      </c>
      <c r="EK17" s="269" t="s">
        <v>20974</v>
      </c>
      <c r="EL17" s="269" t="s">
        <v>20975</v>
      </c>
      <c r="EM17" s="269" t="s">
        <v>19311</v>
      </c>
      <c r="EN17" s="269" t="s">
        <v>19311</v>
      </c>
      <c r="EO17" s="269" t="s">
        <v>20976</v>
      </c>
      <c r="EP17" s="1615" t="s">
        <v>20977</v>
      </c>
      <c r="EQ17" s="269" t="s">
        <v>20978</v>
      </c>
      <c r="ER17" s="269" t="s">
        <v>20979</v>
      </c>
      <c r="ES17" s="269" t="s">
        <v>19526</v>
      </c>
      <c r="ET17" s="269" t="s">
        <v>20980</v>
      </c>
      <c r="EU17" s="269" t="s">
        <v>20981</v>
      </c>
      <c r="EV17" s="269" t="s">
        <v>20982</v>
      </c>
      <c r="EW17" s="269" t="s">
        <v>20983</v>
      </c>
      <c r="EX17" s="269" t="s">
        <v>20984</v>
      </c>
      <c r="EY17" s="269" t="s">
        <v>20985</v>
      </c>
      <c r="EZ17" s="269" t="s">
        <v>20986</v>
      </c>
      <c r="FA17" s="269" t="s">
        <v>20987</v>
      </c>
      <c r="FB17" s="269" t="s">
        <v>20988</v>
      </c>
      <c r="FC17" s="1852"/>
      <c r="FD17" s="269" t="s">
        <v>20989</v>
      </c>
      <c r="FE17" s="269" t="s">
        <v>20990</v>
      </c>
      <c r="FF17" s="1615" t="s">
        <v>20991</v>
      </c>
      <c r="FG17" s="269" t="s">
        <v>20992</v>
      </c>
      <c r="FH17" s="269" t="s">
        <v>20993</v>
      </c>
      <c r="FI17" s="269" t="s">
        <v>20994</v>
      </c>
      <c r="FJ17" s="269" t="s">
        <v>20995</v>
      </c>
      <c r="FK17" s="269" t="s">
        <v>20996</v>
      </c>
      <c r="FL17" s="269" t="s">
        <v>20997</v>
      </c>
      <c r="FM17" s="269" t="s">
        <v>20998</v>
      </c>
      <c r="FN17" s="1615" t="s">
        <v>20999</v>
      </c>
      <c r="FO17" s="269" t="s">
        <v>21000</v>
      </c>
      <c r="FP17" s="269" t="s">
        <v>21001</v>
      </c>
      <c r="FQ17" s="1571" t="s">
        <v>21002</v>
      </c>
      <c r="FR17" s="269" t="s">
        <v>21003</v>
      </c>
      <c r="FS17" s="269" t="s">
        <v>21004</v>
      </c>
      <c r="FT17" s="269" t="s">
        <v>21005</v>
      </c>
      <c r="FU17" s="1617" t="s">
        <v>21006</v>
      </c>
      <c r="FV17" s="1912" t="s">
        <v>21007</v>
      </c>
      <c r="FW17" s="269" t="s">
        <v>21008</v>
      </c>
      <c r="FX17" s="269" t="s">
        <v>21009</v>
      </c>
      <c r="FY17" s="269" t="s">
        <v>21010</v>
      </c>
      <c r="FZ17" s="269" t="s">
        <v>19947</v>
      </c>
      <c r="GA17" s="269" t="s">
        <v>21011</v>
      </c>
      <c r="GB17" s="269" t="s">
        <v>21012</v>
      </c>
      <c r="GC17" s="1698" t="s">
        <v>21013</v>
      </c>
      <c r="GD17" s="269" t="s">
        <v>21014</v>
      </c>
      <c r="GE17" s="269" t="s">
        <v>21015</v>
      </c>
      <c r="GF17" s="269" t="s">
        <v>21016</v>
      </c>
      <c r="GG17" s="269" t="s">
        <v>21017</v>
      </c>
      <c r="GH17" s="1852"/>
      <c r="GI17" s="269" t="s">
        <v>21018</v>
      </c>
      <c r="GJ17" s="1671" t="s">
        <v>21019</v>
      </c>
      <c r="GK17" s="1617" t="s">
        <v>18509</v>
      </c>
      <c r="GL17" s="269" t="s">
        <v>21020</v>
      </c>
      <c r="GM17" s="269" t="s">
        <v>21021</v>
      </c>
      <c r="GN17" s="269" t="s">
        <v>21022</v>
      </c>
      <c r="GO17" s="1587" t="s">
        <v>21023</v>
      </c>
      <c r="GP17" s="269" t="s">
        <v>21024</v>
      </c>
      <c r="GQ17" s="1587" t="s">
        <v>21025</v>
      </c>
      <c r="GR17" s="1587" t="s">
        <v>21026</v>
      </c>
      <c r="GS17" s="1587" t="s">
        <v>21027</v>
      </c>
      <c r="GT17" s="1587" t="s">
        <v>21028</v>
      </c>
      <c r="GU17" s="1587" t="s">
        <v>18513</v>
      </c>
      <c r="GV17" s="1860" t="s">
        <v>21029</v>
      </c>
      <c r="GW17" s="1730" t="s">
        <v>19967</v>
      </c>
      <c r="GX17" s="269" t="s">
        <v>21030</v>
      </c>
      <c r="GY17" s="1617" t="s">
        <v>21031</v>
      </c>
      <c r="GZ17" s="1571" t="s">
        <v>21032</v>
      </c>
      <c r="HA17" s="1571" t="s">
        <v>21033</v>
      </c>
      <c r="HB17" s="1571" t="s">
        <v>21034</v>
      </c>
      <c r="HC17" s="269" t="s">
        <v>21035</v>
      </c>
      <c r="HD17" s="1587" t="s">
        <v>21036</v>
      </c>
      <c r="HE17" s="269" t="s">
        <v>21037</v>
      </c>
      <c r="HF17" s="269" t="s">
        <v>21038</v>
      </c>
      <c r="HG17" s="1587" t="s">
        <v>21039</v>
      </c>
      <c r="HH17" s="1910" t="s">
        <v>21040</v>
      </c>
      <c r="HI17" s="269" t="s">
        <v>21041</v>
      </c>
      <c r="HJ17" s="269" t="s">
        <v>21042</v>
      </c>
      <c r="HK17" s="269" t="s">
        <v>21043</v>
      </c>
      <c r="HL17" s="269" t="s">
        <v>21044</v>
      </c>
      <c r="HM17" s="269" t="s">
        <v>21045</v>
      </c>
      <c r="HN17" s="1852"/>
      <c r="HO17" s="1864" t="s">
        <v>21046</v>
      </c>
      <c r="HP17" s="1861" t="s">
        <v>21047</v>
      </c>
      <c r="HQ17" s="1587" t="s">
        <v>21048</v>
      </c>
      <c r="HR17" s="269" t="s">
        <v>21049</v>
      </c>
      <c r="HS17" s="269" t="s">
        <v>21050</v>
      </c>
      <c r="HT17" s="1587" t="s">
        <v>21051</v>
      </c>
      <c r="HU17" s="1615" t="s">
        <v>21052</v>
      </c>
      <c r="HV17" s="269" t="s">
        <v>21053</v>
      </c>
      <c r="HW17" s="269" t="s">
        <v>21054</v>
      </c>
      <c r="HX17" s="269" t="s">
        <v>21055</v>
      </c>
      <c r="HY17" s="269" t="s">
        <v>21056</v>
      </c>
      <c r="HZ17" s="1571" t="s">
        <v>19967</v>
      </c>
      <c r="IA17" s="269" t="s">
        <v>21057</v>
      </c>
      <c r="IB17" s="1587" t="s">
        <v>21058</v>
      </c>
      <c r="IC17" s="1698" t="s">
        <v>21059</v>
      </c>
      <c r="ID17" s="1698" t="s">
        <v>21060</v>
      </c>
      <c r="IE17" s="269" t="s">
        <v>21061</v>
      </c>
      <c r="IF17" s="1864" t="s">
        <v>21062</v>
      </c>
      <c r="IG17" s="206" t="s">
        <v>21063</v>
      </c>
      <c r="IH17" s="1615" t="s">
        <v>21064</v>
      </c>
      <c r="II17" s="1587" t="s">
        <v>21065</v>
      </c>
      <c r="IJ17" s="269" t="s">
        <v>21066</v>
      </c>
      <c r="IK17" s="269" t="s">
        <v>21067</v>
      </c>
      <c r="IL17" s="269" t="s">
        <v>21068</v>
      </c>
      <c r="IM17" s="269" t="s">
        <v>21069</v>
      </c>
      <c r="IN17" s="269" t="s">
        <v>21070</v>
      </c>
      <c r="IO17" s="269" t="s">
        <v>21071</v>
      </c>
      <c r="IP17" s="269" t="s">
        <v>21072</v>
      </c>
      <c r="IQ17" s="1615" t="s">
        <v>21073</v>
      </c>
      <c r="IR17" s="269" t="s">
        <v>21074</v>
      </c>
      <c r="IS17" s="269" t="s">
        <v>21075</v>
      </c>
      <c r="IT17" s="1679"/>
      <c r="IU17" s="269" t="s">
        <v>21076</v>
      </c>
      <c r="IV17" s="269" t="s">
        <v>21077</v>
      </c>
      <c r="IW17" s="269" t="s">
        <v>21078</v>
      </c>
      <c r="IX17" s="269" t="s">
        <v>21079</v>
      </c>
      <c r="IY17" s="269" t="s">
        <v>21080</v>
      </c>
      <c r="IZ17" s="269" t="s">
        <v>21081</v>
      </c>
      <c r="JA17" s="269" t="s">
        <v>21082</v>
      </c>
      <c r="JB17" s="269" t="s">
        <v>21083</v>
      </c>
      <c r="JC17" s="269" t="s">
        <v>21084</v>
      </c>
      <c r="JD17" s="269" t="s">
        <v>21085</v>
      </c>
      <c r="JE17" s="269" t="s">
        <v>21086</v>
      </c>
      <c r="JF17" s="269" t="s">
        <v>21087</v>
      </c>
      <c r="JG17" s="269" t="s">
        <v>21088</v>
      </c>
      <c r="JH17" s="269" t="s">
        <v>21089</v>
      </c>
      <c r="JI17" s="1587" t="s">
        <v>21090</v>
      </c>
      <c r="JJ17" s="1587" t="s">
        <v>21091</v>
      </c>
      <c r="JK17" s="1587" t="s">
        <v>21092</v>
      </c>
      <c r="JL17" s="269" t="s">
        <v>21093</v>
      </c>
      <c r="JM17" s="269" t="s">
        <v>21094</v>
      </c>
      <c r="JN17" s="269" t="s">
        <v>21095</v>
      </c>
      <c r="JO17" s="269" t="s">
        <v>21096</v>
      </c>
      <c r="JP17" s="269" t="s">
        <v>21097</v>
      </c>
      <c r="JQ17" s="269" t="s">
        <v>21098</v>
      </c>
      <c r="JR17" s="1587" t="s">
        <v>21099</v>
      </c>
      <c r="JS17" s="269" t="s">
        <v>21100</v>
      </c>
      <c r="JT17" s="1677" t="s">
        <v>21101</v>
      </c>
      <c r="JU17" s="269" t="s">
        <v>21102</v>
      </c>
      <c r="JV17" s="269" t="s">
        <v>21103</v>
      </c>
      <c r="JW17" s="269" t="s">
        <v>21104</v>
      </c>
      <c r="JX17" s="269" t="s">
        <v>21105</v>
      </c>
      <c r="JY17" s="1865"/>
      <c r="JZ17" s="269" t="s">
        <v>21106</v>
      </c>
      <c r="KA17" s="269" t="s">
        <v>21107</v>
      </c>
      <c r="KB17" s="269" t="s">
        <v>21108</v>
      </c>
      <c r="KC17" s="269" t="s">
        <v>21109</v>
      </c>
      <c r="KD17" s="269" t="s">
        <v>21110</v>
      </c>
      <c r="KE17" s="269" t="s">
        <v>21111</v>
      </c>
      <c r="KF17" s="269" t="s">
        <v>21112</v>
      </c>
      <c r="KG17" s="269" t="s">
        <v>21113</v>
      </c>
      <c r="KH17" s="269" t="s">
        <v>21114</v>
      </c>
      <c r="KI17" s="269" t="s">
        <v>21115</v>
      </c>
      <c r="KJ17" s="269" t="s">
        <v>21116</v>
      </c>
      <c r="KK17" s="269" t="s">
        <v>21117</v>
      </c>
      <c r="KL17" s="269" t="s">
        <v>21118</v>
      </c>
      <c r="KM17" s="269" t="s">
        <v>20047</v>
      </c>
      <c r="KN17" s="269" t="s">
        <v>21119</v>
      </c>
      <c r="KO17" s="1615" t="s">
        <v>21120</v>
      </c>
      <c r="KP17" s="1615" t="s">
        <v>21121</v>
      </c>
      <c r="KQ17" s="269" t="s">
        <v>21122</v>
      </c>
      <c r="KR17" s="269" t="s">
        <v>21123</v>
      </c>
      <c r="KS17" s="269" t="s">
        <v>21124</v>
      </c>
      <c r="KT17" s="1615" t="s">
        <v>21125</v>
      </c>
      <c r="KU17" s="269" t="s">
        <v>21126</v>
      </c>
      <c r="KV17" s="269" t="s">
        <v>21127</v>
      </c>
      <c r="KW17" s="1615" t="s">
        <v>21128</v>
      </c>
      <c r="KX17" s="269" t="s">
        <v>21129</v>
      </c>
      <c r="KY17" s="269" t="s">
        <v>21130</v>
      </c>
      <c r="KZ17" s="1615" t="s">
        <v>21131</v>
      </c>
      <c r="LA17" s="1571" t="s">
        <v>21132</v>
      </c>
      <c r="LB17" s="1571" t="s">
        <v>21133</v>
      </c>
      <c r="LC17" s="1615" t="s">
        <v>21134</v>
      </c>
      <c r="LD17" s="1571" t="s">
        <v>21135</v>
      </c>
      <c r="LE17" s="1690"/>
      <c r="LF17" s="1587" t="s">
        <v>20393</v>
      </c>
      <c r="LG17" s="269" t="s">
        <v>21136</v>
      </c>
      <c r="LH17" s="1698" t="s">
        <v>21137</v>
      </c>
      <c r="LI17" s="1623" t="s">
        <v>21138</v>
      </c>
      <c r="LJ17" s="1587" t="s">
        <v>21139</v>
      </c>
      <c r="LK17" s="1587" t="s">
        <v>21140</v>
      </c>
      <c r="LL17" s="1587" t="s">
        <v>21141</v>
      </c>
      <c r="LM17" s="1587" t="s">
        <v>21142</v>
      </c>
      <c r="LN17" s="206" t="s">
        <v>20396</v>
      </c>
      <c r="LO17" s="1587" t="s">
        <v>21143</v>
      </c>
      <c r="LP17" s="1716" t="s">
        <v>21144</v>
      </c>
      <c r="LQ17" s="269" t="s">
        <v>21145</v>
      </c>
      <c r="LR17" s="269" t="s">
        <v>21146</v>
      </c>
      <c r="LS17" s="269" t="s">
        <v>21147</v>
      </c>
      <c r="LT17" s="1572" t="s">
        <v>18592</v>
      </c>
      <c r="LU17" s="269" t="s">
        <v>21148</v>
      </c>
      <c r="LV17" s="1587" t="s">
        <v>21149</v>
      </c>
      <c r="LW17" s="269" t="s">
        <v>21150</v>
      </c>
      <c r="LX17" s="269" t="s">
        <v>21151</v>
      </c>
      <c r="LY17" s="1663" t="s">
        <v>21152</v>
      </c>
      <c r="LZ17" s="269" t="s">
        <v>21153</v>
      </c>
      <c r="MA17" s="1910" t="s">
        <v>21154</v>
      </c>
      <c r="MB17" s="269" t="s">
        <v>21155</v>
      </c>
      <c r="MC17" s="1615" t="s">
        <v>21156</v>
      </c>
      <c r="MD17" s="269" t="s">
        <v>21157</v>
      </c>
      <c r="ME17" s="1796" t="s">
        <v>20080</v>
      </c>
      <c r="MF17" s="1910" t="s">
        <v>21158</v>
      </c>
      <c r="MG17" s="269" t="s">
        <v>21159</v>
      </c>
      <c r="MH17" s="1587" t="s">
        <v>20085</v>
      </c>
      <c r="MI17" s="269" t="s">
        <v>21160</v>
      </c>
      <c r="MJ17" s="1852"/>
      <c r="MK17" s="269" t="s">
        <v>21161</v>
      </c>
      <c r="ML17" s="269" t="s">
        <v>21162</v>
      </c>
      <c r="MM17" s="1587" t="s">
        <v>20408</v>
      </c>
      <c r="MN17" s="1587" t="s">
        <v>20408</v>
      </c>
      <c r="MO17" s="269" t="s">
        <v>21163</v>
      </c>
      <c r="MP17" s="269" t="s">
        <v>20409</v>
      </c>
      <c r="MQ17" s="1896" t="s">
        <v>20410</v>
      </c>
      <c r="MR17" s="1617" t="s">
        <v>21164</v>
      </c>
      <c r="MS17" s="1617" t="s">
        <v>21165</v>
      </c>
      <c r="MT17" s="1905" t="s">
        <v>21166</v>
      </c>
      <c r="MU17" s="269" t="s">
        <v>21167</v>
      </c>
      <c r="MV17" s="1863" t="s">
        <v>21168</v>
      </c>
      <c r="MW17" s="269" t="s">
        <v>19200</v>
      </c>
      <c r="MX17" s="269" t="s">
        <v>20413</v>
      </c>
      <c r="MY17" s="269" t="s">
        <v>20414</v>
      </c>
      <c r="MZ17" s="269" t="s">
        <v>21169</v>
      </c>
      <c r="NA17" s="269" t="s">
        <v>21170</v>
      </c>
      <c r="NB17" s="1587" t="s">
        <v>21171</v>
      </c>
      <c r="NC17" s="269" t="s">
        <v>21172</v>
      </c>
      <c r="ND17" s="269" t="s">
        <v>21173</v>
      </c>
      <c r="NE17" s="269" t="s">
        <v>21174</v>
      </c>
      <c r="NF17" s="1864" t="s">
        <v>21175</v>
      </c>
      <c r="NG17" s="1907" t="s">
        <v>21176</v>
      </c>
      <c r="NH17" s="1864" t="s">
        <v>21177</v>
      </c>
      <c r="NI17" s="179" t="s">
        <v>20423</v>
      </c>
      <c r="NJ17" s="1716" t="s">
        <v>21178</v>
      </c>
      <c r="NK17" s="1889" t="s">
        <v>20425</v>
      </c>
      <c r="NL17" s="2501"/>
      <c r="NM17" s="2500"/>
      <c r="NN17" s="2500"/>
      <c r="NO17" s="2500"/>
      <c r="NP17" s="1852"/>
      <c r="NQ17" s="1910" t="s">
        <v>20806</v>
      </c>
      <c r="NR17" s="369" t="s">
        <v>21179</v>
      </c>
      <c r="NS17" s="1587" t="s">
        <v>21180</v>
      </c>
      <c r="NT17" s="369" t="s">
        <v>21181</v>
      </c>
      <c r="NU17" s="1587" t="s">
        <v>21182</v>
      </c>
      <c r="NV17" s="2500"/>
      <c r="NW17" s="2500"/>
      <c r="NX17" s="269" t="s">
        <v>21183</v>
      </c>
      <c r="NY17" s="1677" t="s">
        <v>21184</v>
      </c>
      <c r="NZ17" s="269" t="s">
        <v>21185</v>
      </c>
      <c r="OA17" s="269" t="s">
        <v>21186</v>
      </c>
      <c r="OB17" s="269" t="s">
        <v>21187</v>
      </c>
      <c r="OC17" s="269" t="s">
        <v>21188</v>
      </c>
      <c r="OD17" s="269" t="s">
        <v>21189</v>
      </c>
      <c r="OE17" s="2501"/>
      <c r="OF17" s="269" t="s">
        <v>21190</v>
      </c>
      <c r="OG17" s="269" t="s">
        <v>21191</v>
      </c>
      <c r="OH17" s="269" t="s">
        <v>21192</v>
      </c>
      <c r="OI17" s="269" t="s">
        <v>21193</v>
      </c>
      <c r="OJ17" s="269" t="s">
        <v>21194</v>
      </c>
      <c r="OK17" s="269" t="s">
        <v>21195</v>
      </c>
      <c r="OL17" s="269" t="s">
        <v>19216</v>
      </c>
      <c r="OM17" s="269" t="s">
        <v>21196</v>
      </c>
      <c r="ON17" s="269" t="s">
        <v>21197</v>
      </c>
      <c r="OO17" s="269" t="s">
        <v>19216</v>
      </c>
      <c r="OP17" s="269" t="s">
        <v>19216</v>
      </c>
      <c r="OQ17" s="1677" t="s">
        <v>21198</v>
      </c>
      <c r="OR17" s="269" t="s">
        <v>21199</v>
      </c>
      <c r="OS17" s="269" t="s">
        <v>21200</v>
      </c>
      <c r="OT17" s="269" t="s">
        <v>21201</v>
      </c>
      <c r="OU17" s="269" t="s">
        <v>21202</v>
      </c>
      <c r="OV17" s="1664"/>
      <c r="OW17" s="1704" t="s">
        <v>21203</v>
      </c>
      <c r="OX17" s="2602" t="s">
        <v>21204</v>
      </c>
      <c r="OY17" s="269" t="s">
        <v>21205</v>
      </c>
      <c r="OZ17" s="269" t="s">
        <v>21206</v>
      </c>
      <c r="PA17" s="269" t="s">
        <v>21207</v>
      </c>
      <c r="PB17" s="269" t="s">
        <v>21208</v>
      </c>
      <c r="PC17" s="269" t="s">
        <v>21209</v>
      </c>
      <c r="PD17" s="269" t="s">
        <v>21210</v>
      </c>
      <c r="PE17" s="269" t="s">
        <v>21211</v>
      </c>
      <c r="PF17" s="269" t="s">
        <v>21212</v>
      </c>
      <c r="PG17" s="269" t="s">
        <v>21213</v>
      </c>
      <c r="PH17" s="269" t="s">
        <v>21214</v>
      </c>
      <c r="PI17" s="269" t="s">
        <v>21215</v>
      </c>
      <c r="PJ17" s="268"/>
      <c r="PK17" s="268"/>
      <c r="PL17" s="268"/>
      <c r="PM17" s="268"/>
      <c r="PN17" s="268"/>
      <c r="PO17" s="268"/>
      <c r="PP17" s="268"/>
      <c r="PQ17" s="268"/>
      <c r="PR17" s="268"/>
      <c r="PS17" s="1617" t="s">
        <v>21216</v>
      </c>
      <c r="PT17" s="1617" t="s">
        <v>21217</v>
      </c>
      <c r="PU17" s="1617" t="s">
        <v>21218</v>
      </c>
      <c r="PV17" s="1617" t="s">
        <v>21219</v>
      </c>
      <c r="PW17" s="1577" t="s">
        <v>21220</v>
      </c>
      <c r="PX17" s="1617" t="s">
        <v>21221</v>
      </c>
      <c r="PY17" s="1664"/>
      <c r="PZ17" s="1913"/>
      <c r="QA17" s="1914"/>
      <c r="QB17" s="269" t="s">
        <v>21222</v>
      </c>
      <c r="QC17" s="1914"/>
      <c r="QD17" s="1914"/>
      <c r="QE17" s="1914"/>
      <c r="QF17" s="1914"/>
      <c r="QG17" s="1694" t="s">
        <v>21223</v>
      </c>
      <c r="QH17" s="1914"/>
      <c r="QI17" s="1914"/>
      <c r="QJ17" s="1914"/>
      <c r="QK17" s="1914"/>
      <c r="QL17" s="1914"/>
      <c r="QM17" s="1914"/>
      <c r="QN17" s="1914"/>
      <c r="QO17" s="1914"/>
      <c r="QP17" s="1914"/>
      <c r="QQ17" s="1914"/>
      <c r="QR17" s="1914"/>
      <c r="QS17" s="1914"/>
      <c r="QT17" s="1914"/>
      <c r="QU17" s="1914"/>
      <c r="QV17" s="1914"/>
      <c r="QW17" s="1914"/>
      <c r="QX17" s="1914"/>
      <c r="QY17" s="1914"/>
      <c r="QZ17" s="1914"/>
      <c r="RA17" s="1914"/>
      <c r="RB17" s="1914"/>
      <c r="RC17" s="1914"/>
      <c r="RD17" s="1914"/>
    </row>
    <row r="18" spans="1:472" ht="49.5" customHeight="1" collapsed="1">
      <c r="A18" s="2560"/>
      <c r="B18" s="1776" t="s">
        <v>21224</v>
      </c>
      <c r="C18" s="1777"/>
      <c r="D18" s="1784" t="s">
        <v>21225</v>
      </c>
      <c r="E18" s="1784" t="s">
        <v>21226</v>
      </c>
      <c r="F18" s="1915" t="s">
        <v>21227</v>
      </c>
      <c r="G18" s="1915" t="s">
        <v>21228</v>
      </c>
      <c r="H18" s="1577" t="s">
        <v>21229</v>
      </c>
      <c r="I18" s="1915" t="s">
        <v>21230</v>
      </c>
      <c r="J18" s="1577" t="s">
        <v>21231</v>
      </c>
      <c r="K18" s="1915" t="s">
        <v>21232</v>
      </c>
      <c r="L18" s="1916" t="s">
        <v>21233</v>
      </c>
      <c r="M18" s="1916" t="s">
        <v>21234</v>
      </c>
      <c r="N18" s="1916" t="s">
        <v>21235</v>
      </c>
      <c r="O18" s="1916" t="s">
        <v>21236</v>
      </c>
      <c r="P18" s="1916" t="s">
        <v>21237</v>
      </c>
      <c r="Q18" s="1916" t="s">
        <v>21238</v>
      </c>
      <c r="R18" s="1577" t="s">
        <v>21239</v>
      </c>
      <c r="S18" s="1577" t="s">
        <v>21240</v>
      </c>
      <c r="T18" s="1577" t="s">
        <v>21241</v>
      </c>
      <c r="U18" s="1577" t="s">
        <v>21242</v>
      </c>
      <c r="V18" s="1784" t="s">
        <v>21243</v>
      </c>
      <c r="W18" s="1577" t="s">
        <v>21244</v>
      </c>
      <c r="X18" s="1577" t="s">
        <v>21245</v>
      </c>
      <c r="Y18" s="1577" t="s">
        <v>21246</v>
      </c>
      <c r="Z18" s="1577" t="s">
        <v>21247</v>
      </c>
      <c r="AA18" s="1577" t="s">
        <v>21248</v>
      </c>
      <c r="AB18" s="1577" t="s">
        <v>21249</v>
      </c>
      <c r="AC18" s="1577" t="s">
        <v>21250</v>
      </c>
      <c r="AD18" s="1577" t="s">
        <v>21251</v>
      </c>
      <c r="AE18" s="1782"/>
      <c r="AF18" s="1782"/>
      <c r="AG18" s="1782"/>
      <c r="AH18" s="1782"/>
      <c r="AI18" s="1917"/>
      <c r="AJ18" s="1782"/>
      <c r="AK18" s="1782"/>
      <c r="AL18" s="1782"/>
      <c r="AM18" s="2560"/>
      <c r="AN18" s="1577" t="s">
        <v>21252</v>
      </c>
      <c r="AO18" s="1577" t="s">
        <v>21253</v>
      </c>
      <c r="AP18" s="1577" t="s">
        <v>21254</v>
      </c>
      <c r="AQ18" s="1577" t="s">
        <v>21255</v>
      </c>
      <c r="AR18" s="1577" t="s">
        <v>21256</v>
      </c>
      <c r="AS18" s="1577" t="s">
        <v>21257</v>
      </c>
      <c r="AT18" s="1577" t="s">
        <v>21258</v>
      </c>
      <c r="AU18" s="1577" t="s">
        <v>21259</v>
      </c>
      <c r="AV18" s="1577" t="s">
        <v>21260</v>
      </c>
      <c r="AW18" s="1577" t="s">
        <v>21261</v>
      </c>
      <c r="AX18" s="1577" t="s">
        <v>21262</v>
      </c>
      <c r="AY18" s="1577" t="s">
        <v>21263</v>
      </c>
      <c r="AZ18" s="1577" t="s">
        <v>21264</v>
      </c>
      <c r="BA18" s="1577" t="s">
        <v>21265</v>
      </c>
      <c r="BB18" s="1577" t="s">
        <v>21266</v>
      </c>
      <c r="BC18" s="1577" t="s">
        <v>21267</v>
      </c>
      <c r="BD18" s="1577" t="s">
        <v>21268</v>
      </c>
      <c r="BE18" s="1577" t="s">
        <v>21269</v>
      </c>
      <c r="BF18" s="1577" t="s">
        <v>21270</v>
      </c>
      <c r="BG18" s="1577" t="s">
        <v>21271</v>
      </c>
      <c r="BH18" s="1577" t="s">
        <v>21272</v>
      </c>
      <c r="BI18" s="1577" t="s">
        <v>21273</v>
      </c>
      <c r="BJ18" s="1577" t="s">
        <v>21274</v>
      </c>
      <c r="BK18" s="1577" t="s">
        <v>21275</v>
      </c>
      <c r="BL18" s="1917"/>
      <c r="BM18" s="1577" t="s">
        <v>21276</v>
      </c>
      <c r="BN18" s="1577" t="s">
        <v>21277</v>
      </c>
      <c r="BO18" s="2560"/>
      <c r="BP18" s="1577" t="s">
        <v>21278</v>
      </c>
      <c r="BQ18" s="1577" t="s">
        <v>21279</v>
      </c>
      <c r="BR18" s="1915" t="s">
        <v>21280</v>
      </c>
      <c r="BS18" s="1577" t="s">
        <v>21281</v>
      </c>
      <c r="BT18" s="1577" t="s">
        <v>21282</v>
      </c>
      <c r="BU18" s="1577" t="s">
        <v>21283</v>
      </c>
      <c r="BV18" s="1577" t="s">
        <v>21284</v>
      </c>
      <c r="BW18" s="1916" t="s">
        <v>21285</v>
      </c>
      <c r="BX18" s="1577" t="s">
        <v>21286</v>
      </c>
      <c r="BY18" s="1577" t="s">
        <v>21287</v>
      </c>
      <c r="BZ18" s="1915" t="s">
        <v>21288</v>
      </c>
      <c r="CA18" s="1915" t="s">
        <v>21289</v>
      </c>
      <c r="CB18" s="1577" t="s">
        <v>21290</v>
      </c>
      <c r="CC18" s="1577" t="s">
        <v>21291</v>
      </c>
      <c r="CD18" s="1577" t="s">
        <v>21292</v>
      </c>
      <c r="CE18" s="1915" t="s">
        <v>21293</v>
      </c>
      <c r="CF18" s="1577" t="s">
        <v>21294</v>
      </c>
      <c r="CG18" s="1577" t="s">
        <v>21295</v>
      </c>
      <c r="CH18" s="1577" t="s">
        <v>21296</v>
      </c>
      <c r="CI18" s="1577" t="s">
        <v>21297</v>
      </c>
      <c r="CJ18" s="1577" t="s">
        <v>21298</v>
      </c>
      <c r="CK18" s="1577" t="s">
        <v>21299</v>
      </c>
      <c r="CL18" s="1577" t="s">
        <v>21300</v>
      </c>
      <c r="CM18" s="1577" t="s">
        <v>21301</v>
      </c>
      <c r="CN18" s="1577" t="s">
        <v>21302</v>
      </c>
      <c r="CO18" s="1577" t="s">
        <v>21303</v>
      </c>
      <c r="CP18" s="1577" t="s">
        <v>21304</v>
      </c>
      <c r="CQ18" s="1577" t="s">
        <v>21305</v>
      </c>
      <c r="CR18" s="1917"/>
      <c r="CS18" s="1577" t="s">
        <v>21306</v>
      </c>
      <c r="CT18" s="1577" t="s">
        <v>21307</v>
      </c>
      <c r="CU18" s="1577" t="s">
        <v>21308</v>
      </c>
      <c r="CV18" s="1577" t="s">
        <v>21309</v>
      </c>
      <c r="CW18" s="1577" t="s">
        <v>21310</v>
      </c>
      <c r="CX18" s="1577" t="s">
        <v>21311</v>
      </c>
      <c r="CY18" s="1577" t="s">
        <v>21312</v>
      </c>
      <c r="CZ18" s="1577" t="s">
        <v>21313</v>
      </c>
      <c r="DA18" s="1577" t="s">
        <v>21314</v>
      </c>
      <c r="DB18" s="1577" t="s">
        <v>21315</v>
      </c>
      <c r="DC18" s="1577" t="s">
        <v>21316</v>
      </c>
      <c r="DD18" s="1577" t="s">
        <v>21317</v>
      </c>
      <c r="DE18" s="1577" t="s">
        <v>21318</v>
      </c>
      <c r="DF18" s="1577" t="s">
        <v>21319</v>
      </c>
      <c r="DG18" s="2560"/>
      <c r="DH18" s="1577" t="s">
        <v>21320</v>
      </c>
      <c r="DI18" s="1915" t="s">
        <v>21321</v>
      </c>
      <c r="DJ18" s="1238" t="s">
        <v>20568</v>
      </c>
      <c r="DK18" s="1918" t="s">
        <v>21322</v>
      </c>
      <c r="DL18" s="1577" t="s">
        <v>21323</v>
      </c>
      <c r="DM18" s="1577" t="s">
        <v>21324</v>
      </c>
      <c r="DN18" s="1577" t="s">
        <v>21325</v>
      </c>
      <c r="DO18" s="1577" t="s">
        <v>21326</v>
      </c>
      <c r="DP18" s="1577" t="s">
        <v>21327</v>
      </c>
      <c r="DQ18" s="1577" t="s">
        <v>21328</v>
      </c>
      <c r="DR18" s="1577" t="s">
        <v>21329</v>
      </c>
      <c r="DS18" s="1577" t="s">
        <v>21330</v>
      </c>
      <c r="DT18" s="1577" t="s">
        <v>21331</v>
      </c>
      <c r="DU18" s="1577" t="s">
        <v>21332</v>
      </c>
      <c r="DV18" s="1577" t="s">
        <v>21333</v>
      </c>
      <c r="DW18" s="1917"/>
      <c r="DX18" s="1577" t="s">
        <v>21334</v>
      </c>
      <c r="DY18" s="1577" t="s">
        <v>21335</v>
      </c>
      <c r="DZ18" s="1577" t="s">
        <v>21336</v>
      </c>
      <c r="EA18" s="1577" t="s">
        <v>21337</v>
      </c>
      <c r="EB18" s="1577" t="s">
        <v>21338</v>
      </c>
      <c r="EC18" s="1915" t="s">
        <v>21339</v>
      </c>
      <c r="ED18" s="1577" t="s">
        <v>21340</v>
      </c>
      <c r="EE18" s="1577" t="s">
        <v>21341</v>
      </c>
      <c r="EF18" s="1577" t="s">
        <v>21342</v>
      </c>
      <c r="EG18" s="1577" t="s">
        <v>21343</v>
      </c>
      <c r="EH18" s="1919" t="s">
        <v>21344</v>
      </c>
      <c r="EI18" s="1577" t="s">
        <v>21345</v>
      </c>
      <c r="EJ18" s="1577" t="s">
        <v>21346</v>
      </c>
      <c r="EK18" s="1577" t="s">
        <v>21347</v>
      </c>
      <c r="EL18" s="1577" t="s">
        <v>21348</v>
      </c>
      <c r="EM18" s="1577" t="s">
        <v>19311</v>
      </c>
      <c r="EN18" s="1577" t="s">
        <v>19311</v>
      </c>
      <c r="EO18" s="1577" t="s">
        <v>18475</v>
      </c>
      <c r="EP18" s="1915" t="s">
        <v>21349</v>
      </c>
      <c r="EQ18" s="1577" t="s">
        <v>21350</v>
      </c>
      <c r="ER18" s="1577" t="s">
        <v>21351</v>
      </c>
      <c r="ES18" s="1577" t="s">
        <v>19526</v>
      </c>
      <c r="ET18" s="1577" t="s">
        <v>21352</v>
      </c>
      <c r="EU18" s="1577" t="s">
        <v>21353</v>
      </c>
      <c r="EV18" s="1577" t="s">
        <v>21354</v>
      </c>
      <c r="EW18" s="1577" t="s">
        <v>21355</v>
      </c>
      <c r="EX18" s="1577" t="s">
        <v>21356</v>
      </c>
      <c r="EY18" s="1577" t="s">
        <v>21357</v>
      </c>
      <c r="EZ18" s="1577" t="s">
        <v>21358</v>
      </c>
      <c r="FA18" s="1577" t="s">
        <v>21359</v>
      </c>
      <c r="FB18" s="1577" t="s">
        <v>21360</v>
      </c>
      <c r="FC18" s="1917"/>
      <c r="FD18" s="1577" t="s">
        <v>21361</v>
      </c>
      <c r="FE18" s="1577" t="s">
        <v>21362</v>
      </c>
      <c r="FF18" s="1915" t="s">
        <v>21363</v>
      </c>
      <c r="FG18" s="1577" t="s">
        <v>21364</v>
      </c>
      <c r="FH18" s="1577" t="s">
        <v>21365</v>
      </c>
      <c r="FI18" s="1577" t="s">
        <v>21366</v>
      </c>
      <c r="FJ18" s="1577" t="s">
        <v>21367</v>
      </c>
      <c r="FK18" s="1577" t="s">
        <v>21368</v>
      </c>
      <c r="FL18" s="1577" t="s">
        <v>21369</v>
      </c>
      <c r="FM18" s="1915" t="s">
        <v>21370</v>
      </c>
      <c r="FN18" s="1915" t="s">
        <v>21371</v>
      </c>
      <c r="FO18" s="1577" t="s">
        <v>21372</v>
      </c>
      <c r="FP18" s="1577" t="s">
        <v>21373</v>
      </c>
      <c r="FQ18" s="1780" t="s">
        <v>21374</v>
      </c>
      <c r="FR18" s="1577" t="s">
        <v>21375</v>
      </c>
      <c r="FS18" s="1915" t="s">
        <v>21376</v>
      </c>
      <c r="FT18" s="1915" t="s">
        <v>21377</v>
      </c>
      <c r="FU18" s="1577" t="s">
        <v>21378</v>
      </c>
      <c r="FV18" s="1577" t="s">
        <v>21379</v>
      </c>
      <c r="FW18" s="1577" t="s">
        <v>21380</v>
      </c>
      <c r="FX18" s="1577" t="s">
        <v>21381</v>
      </c>
      <c r="FY18" s="1577" t="s">
        <v>21382</v>
      </c>
      <c r="FZ18" s="1577" t="s">
        <v>21383</v>
      </c>
      <c r="GA18" s="1577" t="s">
        <v>21384</v>
      </c>
      <c r="GB18" s="1920" t="s">
        <v>21385</v>
      </c>
      <c r="GC18" s="1921" t="s">
        <v>21386</v>
      </c>
      <c r="GD18" s="1577" t="s">
        <v>21387</v>
      </c>
      <c r="GE18" s="1577" t="s">
        <v>21388</v>
      </c>
      <c r="GF18" s="1577" t="s">
        <v>21389</v>
      </c>
      <c r="GG18" s="1577" t="s">
        <v>21390</v>
      </c>
      <c r="GH18" s="1917"/>
      <c r="GI18" s="1577" t="s">
        <v>21391</v>
      </c>
      <c r="GJ18" s="1577" t="s">
        <v>21392</v>
      </c>
      <c r="GK18" s="1577" t="s">
        <v>21393</v>
      </c>
      <c r="GL18" s="1577" t="s">
        <v>21394</v>
      </c>
      <c r="GM18" s="1577" t="s">
        <v>21395</v>
      </c>
      <c r="GN18" s="1577" t="s">
        <v>21396</v>
      </c>
      <c r="GO18" s="1796" t="s">
        <v>21397</v>
      </c>
      <c r="GP18" s="1577" t="s">
        <v>21398</v>
      </c>
      <c r="GQ18" s="1796" t="s">
        <v>21399</v>
      </c>
      <c r="GR18" s="1796" t="s">
        <v>21400</v>
      </c>
      <c r="GS18" s="1796" t="s">
        <v>18513</v>
      </c>
      <c r="GT18" s="1796" t="s">
        <v>21401</v>
      </c>
      <c r="GU18" s="1796" t="s">
        <v>21402</v>
      </c>
      <c r="GV18" s="1796" t="s">
        <v>21403</v>
      </c>
      <c r="GW18" s="1802" t="s">
        <v>21404</v>
      </c>
      <c r="GX18" s="1915" t="s">
        <v>21405</v>
      </c>
      <c r="GY18" s="1577" t="s">
        <v>21406</v>
      </c>
      <c r="GZ18" s="1802" t="s">
        <v>21407</v>
      </c>
      <c r="HA18" s="1796" t="s">
        <v>19967</v>
      </c>
      <c r="HB18" s="1802" t="s">
        <v>21408</v>
      </c>
      <c r="HC18" s="1577" t="s">
        <v>21409</v>
      </c>
      <c r="HD18" s="1577" t="s">
        <v>21410</v>
      </c>
      <c r="HE18" s="1577" t="s">
        <v>21411</v>
      </c>
      <c r="HF18" s="1922" t="s">
        <v>21412</v>
      </c>
      <c r="HG18" s="1796" t="s">
        <v>21413</v>
      </c>
      <c r="HH18" s="1922" t="s">
        <v>21414</v>
      </c>
      <c r="HI18" s="1577" t="s">
        <v>21415</v>
      </c>
      <c r="HJ18" s="1577" t="s">
        <v>21416</v>
      </c>
      <c r="HK18" s="1577" t="s">
        <v>21417</v>
      </c>
      <c r="HL18" s="1577" t="s">
        <v>21418</v>
      </c>
      <c r="HM18" s="1577" t="s">
        <v>21419</v>
      </c>
      <c r="HN18" s="1917"/>
      <c r="HO18" s="1577" t="s">
        <v>21420</v>
      </c>
      <c r="HP18" s="1923" t="s">
        <v>21421</v>
      </c>
      <c r="HQ18" s="1796" t="s">
        <v>21422</v>
      </c>
      <c r="HR18" s="1577" t="s">
        <v>21423</v>
      </c>
      <c r="HS18" s="1577" t="s">
        <v>21424</v>
      </c>
      <c r="HT18" s="1796" t="s">
        <v>21425</v>
      </c>
      <c r="HU18" s="1577" t="s">
        <v>21426</v>
      </c>
      <c r="HV18" s="1577" t="s">
        <v>21427</v>
      </c>
      <c r="HW18" s="1796" t="s">
        <v>21428</v>
      </c>
      <c r="HX18" s="1796" t="s">
        <v>21429</v>
      </c>
      <c r="HY18" s="1577" t="s">
        <v>21430</v>
      </c>
      <c r="HZ18" s="1915" t="s">
        <v>21431</v>
      </c>
      <c r="IA18" s="1924" t="s">
        <v>19988</v>
      </c>
      <c r="IB18" s="1577" t="s">
        <v>21432</v>
      </c>
      <c r="IC18" s="1577" t="s">
        <v>21433</v>
      </c>
      <c r="ID18" s="1921" t="s">
        <v>21434</v>
      </c>
      <c r="IE18" s="1577" t="s">
        <v>21435</v>
      </c>
      <c r="IF18" s="1577" t="s">
        <v>21436</v>
      </c>
      <c r="IG18" s="1925" t="s">
        <v>21437</v>
      </c>
      <c r="IH18" s="1577" t="s">
        <v>21438</v>
      </c>
      <c r="II18" s="1577" t="s">
        <v>21439</v>
      </c>
      <c r="IJ18" s="1577" t="s">
        <v>21440</v>
      </c>
      <c r="IK18" s="1577" t="s">
        <v>21441</v>
      </c>
      <c r="IL18" s="1577" t="s">
        <v>21442</v>
      </c>
      <c r="IM18" s="1796" t="s">
        <v>21443</v>
      </c>
      <c r="IN18" s="1577" t="s">
        <v>21444</v>
      </c>
      <c r="IO18" s="1577" t="s">
        <v>21445</v>
      </c>
      <c r="IP18" s="1577" t="s">
        <v>21446</v>
      </c>
      <c r="IQ18" s="1915" t="s">
        <v>21447</v>
      </c>
      <c r="IR18" s="1577" t="s">
        <v>21448</v>
      </c>
      <c r="IS18" s="1577" t="s">
        <v>21449</v>
      </c>
      <c r="IT18" s="1792"/>
      <c r="IU18" s="1577" t="s">
        <v>21450</v>
      </c>
      <c r="IV18" s="1577" t="s">
        <v>21451</v>
      </c>
      <c r="IW18" s="1577" t="s">
        <v>21452</v>
      </c>
      <c r="IX18" s="1577" t="s">
        <v>21453</v>
      </c>
      <c r="IY18" s="1577" t="s">
        <v>21454</v>
      </c>
      <c r="IZ18" s="1577" t="s">
        <v>21455</v>
      </c>
      <c r="JA18" s="1577" t="s">
        <v>21456</v>
      </c>
      <c r="JB18" s="1577" t="s">
        <v>21457</v>
      </c>
      <c r="JC18" s="1577" t="s">
        <v>21458</v>
      </c>
      <c r="JD18" s="1577" t="s">
        <v>21459</v>
      </c>
      <c r="JE18" s="1577" t="s">
        <v>21460</v>
      </c>
      <c r="JF18" s="1577" t="s">
        <v>21461</v>
      </c>
      <c r="JG18" s="1577" t="s">
        <v>21462</v>
      </c>
      <c r="JH18" s="1577" t="s">
        <v>21463</v>
      </c>
      <c r="JI18" s="1796" t="s">
        <v>21464</v>
      </c>
      <c r="JJ18" s="1915" t="s">
        <v>21465</v>
      </c>
      <c r="JK18" s="1796" t="s">
        <v>21466</v>
      </c>
      <c r="JL18" s="1577" t="s">
        <v>21467</v>
      </c>
      <c r="JM18" s="1577" t="s">
        <v>21468</v>
      </c>
      <c r="JN18" s="1577" t="s">
        <v>21469</v>
      </c>
      <c r="JO18" s="1577" t="s">
        <v>21470</v>
      </c>
      <c r="JP18" s="1920" t="s">
        <v>21471</v>
      </c>
      <c r="JQ18" s="1577" t="s">
        <v>21472</v>
      </c>
      <c r="JR18" s="1577" t="s">
        <v>21473</v>
      </c>
      <c r="JS18" s="1577" t="s">
        <v>21474</v>
      </c>
      <c r="JT18" s="1926" t="s">
        <v>21475</v>
      </c>
      <c r="JU18" s="1577" t="s">
        <v>21476</v>
      </c>
      <c r="JV18" s="1577" t="s">
        <v>21477</v>
      </c>
      <c r="JW18" s="1577" t="s">
        <v>21478</v>
      </c>
      <c r="JX18" s="1577" t="s">
        <v>21479</v>
      </c>
      <c r="JY18" s="1927"/>
      <c r="JZ18" s="1577" t="s">
        <v>21480</v>
      </c>
      <c r="KA18" s="1577" t="s">
        <v>21481</v>
      </c>
      <c r="KB18" s="1577" t="s">
        <v>21482</v>
      </c>
      <c r="KC18" s="1577" t="s">
        <v>21483</v>
      </c>
      <c r="KD18" s="1577" t="s">
        <v>21484</v>
      </c>
      <c r="KE18" s="1577" t="s">
        <v>21485</v>
      </c>
      <c r="KF18" s="1577" t="s">
        <v>21486</v>
      </c>
      <c r="KG18" s="1577" t="s">
        <v>21487</v>
      </c>
      <c r="KH18" s="1577" t="s">
        <v>21488</v>
      </c>
      <c r="KI18" s="1577" t="s">
        <v>21489</v>
      </c>
      <c r="KJ18" s="1577" t="s">
        <v>21490</v>
      </c>
      <c r="KK18" s="1577" t="s">
        <v>21491</v>
      </c>
      <c r="KL18" s="1577" t="s">
        <v>21492</v>
      </c>
      <c r="KM18" s="1577" t="s">
        <v>20047</v>
      </c>
      <c r="KN18" s="1577" t="s">
        <v>21493</v>
      </c>
      <c r="KO18" s="1577" t="s">
        <v>21494</v>
      </c>
      <c r="KP18" s="1577" t="s">
        <v>21495</v>
      </c>
      <c r="KQ18" s="1577" t="s">
        <v>21496</v>
      </c>
      <c r="KR18" s="1577" t="s">
        <v>21497</v>
      </c>
      <c r="KS18" s="1577" t="s">
        <v>21498</v>
      </c>
      <c r="KT18" s="1915" t="s">
        <v>21499</v>
      </c>
      <c r="KU18" s="1577" t="s">
        <v>21500</v>
      </c>
      <c r="KV18" s="1577" t="s">
        <v>21501</v>
      </c>
      <c r="KW18" s="1577" t="s">
        <v>18582</v>
      </c>
      <c r="KX18" s="1577" t="s">
        <v>21502</v>
      </c>
      <c r="KY18" s="1928" t="s">
        <v>20389</v>
      </c>
      <c r="KZ18" s="1577" t="s">
        <v>21503</v>
      </c>
      <c r="LA18" s="1780" t="s">
        <v>21504</v>
      </c>
      <c r="LB18" s="1780" t="s">
        <v>21505</v>
      </c>
      <c r="LC18" s="1915" t="s">
        <v>21506</v>
      </c>
      <c r="LD18" s="1780" t="s">
        <v>21507</v>
      </c>
      <c r="LE18" s="1777"/>
      <c r="LF18" s="1796" t="s">
        <v>20393</v>
      </c>
      <c r="LG18" s="1577" t="s">
        <v>21508</v>
      </c>
      <c r="LH18" s="1577" t="s">
        <v>21509</v>
      </c>
      <c r="LI18" s="1577" t="s">
        <v>21510</v>
      </c>
      <c r="LJ18" s="1796" t="s">
        <v>20063</v>
      </c>
      <c r="LK18" s="1577" t="s">
        <v>21511</v>
      </c>
      <c r="LL18" s="1796" t="s">
        <v>21512</v>
      </c>
      <c r="LM18" s="1928" t="s">
        <v>21513</v>
      </c>
      <c r="LN18" s="1925" t="s">
        <v>20396</v>
      </c>
      <c r="LO18" s="1577" t="s">
        <v>21514</v>
      </c>
      <c r="LP18" s="1928" t="s">
        <v>21515</v>
      </c>
      <c r="LQ18" s="1577" t="s">
        <v>21516</v>
      </c>
      <c r="LR18" s="1577" t="s">
        <v>21517</v>
      </c>
      <c r="LS18" s="1577" t="s">
        <v>21518</v>
      </c>
      <c r="LT18" s="1577" t="s">
        <v>21519</v>
      </c>
      <c r="LU18" s="1577" t="s">
        <v>21520</v>
      </c>
      <c r="LV18" s="1929" t="s">
        <v>21521</v>
      </c>
      <c r="LW18" s="1577" t="s">
        <v>21522</v>
      </c>
      <c r="LX18" s="1915" t="s">
        <v>21523</v>
      </c>
      <c r="LY18" s="1929" t="s">
        <v>21524</v>
      </c>
      <c r="LZ18" s="1577" t="s">
        <v>21525</v>
      </c>
      <c r="MA18" s="1577" t="s">
        <v>21526</v>
      </c>
      <c r="MB18" s="1577" t="s">
        <v>21527</v>
      </c>
      <c r="MC18" s="1577" t="s">
        <v>21528</v>
      </c>
      <c r="MD18" s="1577" t="s">
        <v>21529</v>
      </c>
      <c r="ME18" s="1796" t="s">
        <v>20080</v>
      </c>
      <c r="MF18" s="1928" t="s">
        <v>21530</v>
      </c>
      <c r="MG18" s="1577" t="s">
        <v>21531</v>
      </c>
      <c r="MH18" s="1577" t="s">
        <v>21532</v>
      </c>
      <c r="MI18" s="1577" t="s">
        <v>21533</v>
      </c>
      <c r="MJ18" s="1917"/>
      <c r="MK18" s="1577" t="s">
        <v>21534</v>
      </c>
      <c r="ML18" s="1577" t="s">
        <v>21535</v>
      </c>
      <c r="MM18" s="1930" t="s">
        <v>21536</v>
      </c>
      <c r="MN18" s="1577" t="s">
        <v>21537</v>
      </c>
      <c r="MO18" s="1577" t="s">
        <v>21538</v>
      </c>
      <c r="MP18" s="1577" t="s">
        <v>21539</v>
      </c>
      <c r="MQ18" s="1802" t="s">
        <v>21540</v>
      </c>
      <c r="MR18" s="1802" t="s">
        <v>21541</v>
      </c>
      <c r="MS18" s="1802" t="s">
        <v>21542</v>
      </c>
      <c r="MT18" s="1931" t="s">
        <v>21543</v>
      </c>
      <c r="MU18" s="1915" t="s">
        <v>21544</v>
      </c>
      <c r="MV18" s="1932" t="s">
        <v>21545</v>
      </c>
      <c r="MW18" s="1577" t="s">
        <v>21546</v>
      </c>
      <c r="MX18" s="1577" t="s">
        <v>21547</v>
      </c>
      <c r="MY18" s="1577" t="s">
        <v>21548</v>
      </c>
      <c r="MZ18" s="1577" t="s">
        <v>20414</v>
      </c>
      <c r="NA18" s="1577" t="s">
        <v>20414</v>
      </c>
      <c r="NB18" s="1796" t="s">
        <v>21549</v>
      </c>
      <c r="NC18" s="1577" t="s">
        <v>21550</v>
      </c>
      <c r="ND18" s="1577" t="s">
        <v>21551</v>
      </c>
      <c r="NE18" s="1577" t="s">
        <v>21552</v>
      </c>
      <c r="NF18" s="1933" t="s">
        <v>20423</v>
      </c>
      <c r="NG18" s="1933" t="s">
        <v>20423</v>
      </c>
      <c r="NH18" s="1796" t="s">
        <v>21553</v>
      </c>
      <c r="NI18" s="1577" t="s">
        <v>21554</v>
      </c>
      <c r="NJ18" s="1934" t="s">
        <v>21555</v>
      </c>
      <c r="NK18" s="1926" t="s">
        <v>21556</v>
      </c>
      <c r="NL18" s="1577" t="s">
        <v>21557</v>
      </c>
      <c r="NM18" s="2560"/>
      <c r="NN18" s="2560"/>
      <c r="NO18" s="2560"/>
      <c r="NP18" s="1917"/>
      <c r="NQ18" s="1922" t="s">
        <v>20806</v>
      </c>
      <c r="NR18" s="1796" t="s">
        <v>21558</v>
      </c>
      <c r="NS18" s="1796" t="s">
        <v>21559</v>
      </c>
      <c r="NT18" s="1935" t="s">
        <v>21560</v>
      </c>
      <c r="NU18" s="1796" t="s">
        <v>21561</v>
      </c>
      <c r="NV18" s="2560"/>
      <c r="NW18" s="2560"/>
      <c r="NX18" s="1577" t="s">
        <v>21562</v>
      </c>
      <c r="NY18" s="1926" t="s">
        <v>21563</v>
      </c>
      <c r="NZ18" s="1577" t="s">
        <v>21564</v>
      </c>
      <c r="OA18" s="1577" t="s">
        <v>21565</v>
      </c>
      <c r="OB18" s="1577" t="s">
        <v>21566</v>
      </c>
      <c r="OC18" s="1577" t="s">
        <v>21567</v>
      </c>
      <c r="OD18" s="1916" t="s">
        <v>21568</v>
      </c>
      <c r="OE18" s="1577" t="s">
        <v>21569</v>
      </c>
      <c r="OF18" s="1577" t="s">
        <v>19216</v>
      </c>
      <c r="OG18" s="1577" t="s">
        <v>21570</v>
      </c>
      <c r="OH18" s="1577" t="s">
        <v>21571</v>
      </c>
      <c r="OI18" s="1577" t="s">
        <v>21572</v>
      </c>
      <c r="OJ18" s="1577" t="s">
        <v>21573</v>
      </c>
      <c r="OK18" s="1577" t="s">
        <v>21574</v>
      </c>
      <c r="OL18" s="1577" t="s">
        <v>19216</v>
      </c>
      <c r="OM18" s="1577" t="s">
        <v>21575</v>
      </c>
      <c r="ON18" s="1577" t="s">
        <v>19216</v>
      </c>
      <c r="OO18" s="1577" t="s">
        <v>19216</v>
      </c>
      <c r="OP18" s="1577" t="s">
        <v>19216</v>
      </c>
      <c r="OQ18" s="1926" t="s">
        <v>21576</v>
      </c>
      <c r="OR18" s="1577" t="s">
        <v>21577</v>
      </c>
      <c r="OS18" s="1577" t="s">
        <v>21578</v>
      </c>
      <c r="OT18" s="1916" t="s">
        <v>21579</v>
      </c>
      <c r="OU18" s="1577" t="s">
        <v>21580</v>
      </c>
      <c r="OV18" s="1813"/>
      <c r="OW18" s="1916" t="s">
        <v>21581</v>
      </c>
      <c r="OX18" s="2604"/>
      <c r="OY18" s="1577" t="s">
        <v>21582</v>
      </c>
      <c r="OZ18" s="1577" t="s">
        <v>21583</v>
      </c>
      <c r="PA18" s="1577" t="s">
        <v>21584</v>
      </c>
      <c r="PB18" s="1577" t="s">
        <v>21585</v>
      </c>
      <c r="PC18" s="1577" t="s">
        <v>21586</v>
      </c>
      <c r="PD18" s="1577" t="s">
        <v>21587</v>
      </c>
      <c r="PE18" s="1577" t="s">
        <v>21588</v>
      </c>
      <c r="PF18" s="1577" t="s">
        <v>21589</v>
      </c>
      <c r="PG18" s="1577" t="s">
        <v>21590</v>
      </c>
      <c r="PH18" s="1577" t="s">
        <v>21591</v>
      </c>
      <c r="PI18" s="1577" t="s">
        <v>21592</v>
      </c>
      <c r="PJ18" s="1936"/>
      <c r="PK18" s="1936"/>
      <c r="PL18" s="1936"/>
      <c r="PM18" s="1936"/>
      <c r="PN18" s="1936"/>
      <c r="PO18" s="1936"/>
      <c r="PP18" s="1936"/>
      <c r="PQ18" s="1936"/>
      <c r="PR18" s="1936"/>
      <c r="PS18" s="1617" t="s">
        <v>21593</v>
      </c>
      <c r="PT18" s="1617" t="s">
        <v>21594</v>
      </c>
      <c r="PU18" s="1617" t="s">
        <v>21595</v>
      </c>
      <c r="PV18" s="1617" t="s">
        <v>21596</v>
      </c>
      <c r="PW18" s="1617" t="s">
        <v>21597</v>
      </c>
      <c r="PX18" s="1577" t="s">
        <v>21598</v>
      </c>
      <c r="PY18" s="1813"/>
      <c r="PZ18" s="1937"/>
      <c r="QA18" s="1938"/>
      <c r="QB18" s="1938"/>
      <c r="QC18" s="1938"/>
      <c r="QD18" s="1938"/>
      <c r="QE18" s="1938"/>
      <c r="QF18" s="1938"/>
      <c r="QG18" s="1938"/>
      <c r="QH18" s="1938"/>
      <c r="QI18" s="1938"/>
      <c r="QJ18" s="1938"/>
      <c r="QK18" s="1938"/>
      <c r="QL18" s="1938"/>
      <c r="QM18" s="1938"/>
      <c r="QN18" s="1938"/>
      <c r="QO18" s="1938"/>
      <c r="QP18" s="1938"/>
      <c r="QQ18" s="1938"/>
      <c r="QR18" s="1938"/>
      <c r="QS18" s="1938"/>
      <c r="QT18" s="1938"/>
      <c r="QU18" s="1938"/>
      <c r="QV18" s="1938"/>
      <c r="QW18" s="1938"/>
      <c r="QX18" s="1938"/>
      <c r="QY18" s="1938"/>
      <c r="QZ18" s="1938"/>
      <c r="RA18" s="1938"/>
      <c r="RB18" s="1938"/>
      <c r="RC18" s="1938"/>
      <c r="RD18" s="1938"/>
    </row>
    <row r="19" spans="1:472" ht="62.25" hidden="1" customHeight="1" outlineLevel="1">
      <c r="A19" s="2613" t="s">
        <v>16714</v>
      </c>
      <c r="B19" s="1939" t="s">
        <v>16715</v>
      </c>
      <c r="C19" s="1940"/>
      <c r="D19" s="1580"/>
      <c r="E19" s="1580"/>
      <c r="F19" s="1580"/>
      <c r="G19" s="1580"/>
      <c r="H19" s="1580"/>
      <c r="I19" s="1580"/>
      <c r="J19" s="1580"/>
      <c r="K19" s="1580"/>
      <c r="L19" s="1580"/>
      <c r="M19" s="1580"/>
      <c r="N19" s="1580"/>
      <c r="O19" s="1580"/>
      <c r="P19" s="1580"/>
      <c r="Q19" s="1580"/>
      <c r="R19" s="1580"/>
      <c r="S19" s="1580"/>
      <c r="T19" s="1580"/>
      <c r="U19" s="1580"/>
      <c r="V19" s="1580"/>
      <c r="W19" s="1580"/>
      <c r="X19" s="1580"/>
      <c r="Y19" s="1580"/>
      <c r="Z19" s="1580"/>
      <c r="AA19" s="1580"/>
      <c r="AB19" s="1580"/>
      <c r="AC19" s="1580"/>
      <c r="AD19" s="1580"/>
      <c r="AE19" s="1580"/>
      <c r="AF19" s="1580"/>
      <c r="AG19" s="1580"/>
      <c r="AH19" s="1941"/>
      <c r="AI19" s="1940"/>
      <c r="AJ19" s="1942"/>
      <c r="AK19" s="1580"/>
      <c r="AL19" s="1580"/>
      <c r="AM19" s="1580"/>
      <c r="AN19" s="1580"/>
      <c r="AO19" s="1580"/>
      <c r="AP19" s="1580"/>
      <c r="AQ19" s="1580"/>
      <c r="AR19" s="1580"/>
      <c r="AS19" s="1580"/>
      <c r="AT19" s="1580"/>
      <c r="AU19" s="1580"/>
      <c r="AV19" s="1580"/>
      <c r="AW19" s="1580"/>
      <c r="AX19" s="1580"/>
      <c r="AY19" s="1580"/>
      <c r="AZ19" s="1580"/>
      <c r="BA19" s="1580"/>
      <c r="BB19" s="1580"/>
      <c r="BC19" s="1580"/>
      <c r="BD19" s="1580"/>
      <c r="BE19" s="1580"/>
      <c r="BF19" s="1580"/>
      <c r="BG19" s="1580"/>
      <c r="BH19" s="1580"/>
      <c r="BI19" s="1580"/>
      <c r="BJ19" s="1580"/>
      <c r="BK19" s="1580"/>
      <c r="BL19" s="1940"/>
      <c r="BM19" s="1580"/>
      <c r="BN19" s="1580"/>
      <c r="BO19" s="1580"/>
      <c r="BP19" s="1580"/>
      <c r="BQ19" s="1580"/>
      <c r="BR19" s="1580"/>
      <c r="BS19" s="1580"/>
      <c r="BT19" s="1580"/>
      <c r="BU19" s="1580"/>
      <c r="BV19" s="1580"/>
      <c r="BW19" s="1580"/>
      <c r="BX19" s="1580"/>
      <c r="BY19" s="1580"/>
      <c r="BZ19" s="1580"/>
      <c r="CA19" s="1580"/>
      <c r="CB19" s="1580"/>
      <c r="CC19" s="1580"/>
      <c r="CD19" s="1580"/>
      <c r="CE19" s="1580"/>
      <c r="CF19" s="1580"/>
      <c r="CG19" s="1580"/>
      <c r="CH19" s="1580"/>
      <c r="CI19" s="1580"/>
      <c r="CJ19" s="1580"/>
      <c r="CK19" s="1580"/>
      <c r="CL19" s="1580"/>
      <c r="CM19" s="1580"/>
      <c r="CN19" s="1580"/>
      <c r="CO19" s="1580"/>
      <c r="CP19" s="1580"/>
      <c r="CQ19" s="1580"/>
      <c r="CR19" s="1940"/>
      <c r="CS19" s="1580"/>
      <c r="CT19" s="1580"/>
      <c r="CU19" s="1580"/>
      <c r="CV19" s="1580"/>
      <c r="CW19" s="1580"/>
      <c r="CX19" s="1580"/>
      <c r="CY19" s="1580"/>
      <c r="CZ19" s="1580"/>
      <c r="DA19" s="1580"/>
      <c r="DB19" s="1580"/>
      <c r="DC19" s="1580"/>
      <c r="DD19" s="1580"/>
      <c r="DE19" s="1580"/>
      <c r="DF19" s="1580"/>
      <c r="DG19" s="1580"/>
      <c r="DH19" s="1580"/>
      <c r="DI19" s="1580"/>
      <c r="DJ19" s="1580"/>
      <c r="DK19" s="1580"/>
      <c r="DL19" s="1580"/>
      <c r="DM19" s="1580"/>
      <c r="DN19" s="1580"/>
      <c r="DO19" s="1580"/>
      <c r="DP19" s="1580"/>
      <c r="DQ19" s="1580"/>
      <c r="DR19" s="1580"/>
      <c r="DS19" s="1580"/>
      <c r="DT19" s="1580"/>
      <c r="DU19" s="1580"/>
      <c r="DV19" s="1580"/>
      <c r="DW19" s="1940"/>
      <c r="DX19" s="1580"/>
      <c r="DY19" s="1580"/>
      <c r="DZ19" s="1580"/>
      <c r="EA19" s="1580"/>
      <c r="EB19" s="1580"/>
      <c r="EC19" s="1580"/>
      <c r="ED19" s="1580"/>
      <c r="EE19" s="1580"/>
      <c r="EF19" s="1580"/>
      <c r="EG19" s="1580"/>
      <c r="EH19" s="1580"/>
      <c r="EI19" s="1580"/>
      <c r="EJ19" s="1580"/>
      <c r="EK19" s="1580"/>
      <c r="EL19" s="1580"/>
      <c r="EM19" s="1580"/>
      <c r="EN19" s="1580"/>
      <c r="EO19" s="1580"/>
      <c r="EP19" s="1580"/>
      <c r="EQ19" s="1580"/>
      <c r="ER19" s="1580"/>
      <c r="ES19" s="1580"/>
      <c r="ET19" s="1580"/>
      <c r="EU19" s="1580"/>
      <c r="EV19" s="1580"/>
      <c r="EW19" s="1580"/>
      <c r="EX19" s="1580"/>
      <c r="EY19" s="1580"/>
      <c r="EZ19" s="1580"/>
      <c r="FA19" s="1580"/>
      <c r="FB19" s="1580"/>
      <c r="FC19" s="1940"/>
      <c r="FD19" s="1580"/>
      <c r="FE19" s="1580"/>
      <c r="FF19" s="1580"/>
      <c r="FG19" s="1580"/>
      <c r="FH19" s="1580"/>
      <c r="FI19" s="1580"/>
      <c r="FJ19" s="1580"/>
      <c r="FK19" s="1580"/>
      <c r="FL19" s="1580"/>
      <c r="FM19" s="1580"/>
      <c r="FN19" s="1580"/>
      <c r="FO19" s="1580"/>
      <c r="FP19" s="1580"/>
      <c r="FQ19" s="1580"/>
      <c r="FR19" s="1580"/>
      <c r="FS19" s="1580"/>
      <c r="FT19" s="1580"/>
      <c r="FU19" s="1580"/>
      <c r="FV19" s="1580"/>
      <c r="FW19" s="1580"/>
      <c r="FX19" s="1580"/>
      <c r="FY19" s="1580"/>
      <c r="FZ19" s="1580"/>
      <c r="GA19" s="1580"/>
      <c r="GB19" s="1580"/>
      <c r="GC19" s="1580"/>
      <c r="GD19" s="1580"/>
      <c r="GE19" s="1580"/>
      <c r="GF19" s="1580"/>
      <c r="GG19" s="1580"/>
      <c r="GH19" s="1940"/>
      <c r="GI19" s="1580"/>
      <c r="GJ19" s="1580"/>
      <c r="GK19" s="1580"/>
      <c r="GL19" s="1580"/>
      <c r="GM19" s="1580"/>
      <c r="GN19" s="1580"/>
      <c r="GO19" s="1580"/>
      <c r="GP19" s="1580"/>
      <c r="GQ19" s="1580"/>
      <c r="GR19" s="1580"/>
      <c r="GS19" s="1580"/>
      <c r="GT19" s="1580"/>
      <c r="GU19" s="1580"/>
      <c r="GV19" s="1580"/>
      <c r="GW19" s="1580"/>
      <c r="GX19" s="1580"/>
      <c r="GY19" s="1580"/>
      <c r="GZ19" s="1580"/>
      <c r="HA19" s="1580"/>
      <c r="HB19" s="1580"/>
      <c r="HC19" s="1580"/>
      <c r="HD19" s="1580"/>
      <c r="HE19" s="1580"/>
      <c r="HF19" s="1580"/>
      <c r="HG19" s="1580"/>
      <c r="HH19" s="1580"/>
      <c r="HI19" s="1580"/>
      <c r="HJ19" s="1580"/>
      <c r="HK19" s="1580"/>
      <c r="HL19" s="1580"/>
      <c r="HM19" s="1580"/>
      <c r="HN19" s="1940"/>
      <c r="HO19" s="1580"/>
      <c r="HP19" s="1580"/>
      <c r="HQ19" s="1580"/>
      <c r="HR19" s="1580"/>
      <c r="HS19" s="1580"/>
      <c r="HT19" s="1580"/>
      <c r="HU19" s="1580"/>
      <c r="HV19" s="1580"/>
      <c r="HW19" s="1580"/>
      <c r="HX19" s="1580"/>
      <c r="HY19" s="1580"/>
      <c r="HZ19" s="1580"/>
      <c r="IA19" s="1580"/>
      <c r="IB19" s="1580"/>
      <c r="IC19" s="1580"/>
      <c r="ID19" s="1943"/>
      <c r="IE19" s="1580"/>
      <c r="IF19" s="1580"/>
      <c r="IG19" s="1580"/>
      <c r="IH19" s="1580"/>
      <c r="II19" s="1580"/>
      <c r="IJ19" s="1580"/>
      <c r="IK19" s="1580"/>
      <c r="IL19" s="1580"/>
      <c r="IM19" s="1580"/>
      <c r="IN19" s="1580"/>
      <c r="IO19" s="1580"/>
      <c r="IP19" s="1580"/>
      <c r="IQ19" s="1580"/>
      <c r="IR19" s="1580"/>
      <c r="IS19" s="1944"/>
      <c r="IT19" s="1945"/>
      <c r="IU19" s="1942"/>
      <c r="IV19" s="1580"/>
      <c r="IW19" s="1580"/>
      <c r="IX19" s="1580"/>
      <c r="IY19" s="1580"/>
      <c r="IZ19" s="1580"/>
      <c r="JA19" s="1580"/>
      <c r="JB19" s="1580"/>
      <c r="JC19" s="1580"/>
      <c r="JD19" s="1580"/>
      <c r="JE19" s="1580"/>
      <c r="JF19" s="1580"/>
      <c r="JG19" s="1580"/>
      <c r="JH19" s="1580"/>
      <c r="JI19" s="1580"/>
      <c r="JJ19" s="1580"/>
      <c r="JK19" s="1580"/>
      <c r="JL19" s="1580"/>
      <c r="JM19" s="1580"/>
      <c r="JN19" s="1580"/>
      <c r="JO19" s="1580"/>
      <c r="JP19" s="1580"/>
      <c r="JQ19" s="1580"/>
      <c r="JR19" s="1580"/>
      <c r="JS19" s="1580"/>
      <c r="JT19" s="1580"/>
      <c r="JU19" s="1580"/>
      <c r="JV19" s="1580"/>
      <c r="JW19" s="1580"/>
      <c r="JX19" s="1580"/>
      <c r="JY19" s="1940"/>
      <c r="JZ19" s="1580"/>
      <c r="KA19" s="1580"/>
      <c r="KB19" s="1580"/>
      <c r="KC19" s="1580"/>
      <c r="KD19" s="1580"/>
      <c r="KE19" s="1580"/>
      <c r="KF19" s="1580"/>
      <c r="KG19" s="1580"/>
      <c r="KH19" s="1580"/>
      <c r="KI19" s="1580"/>
      <c r="KJ19" s="1580"/>
      <c r="KK19" s="1580"/>
      <c r="KL19" s="1580"/>
      <c r="KM19" s="1580"/>
      <c r="KN19" s="1580"/>
      <c r="KO19" s="1580"/>
      <c r="KP19" s="1580"/>
      <c r="KQ19" s="1580"/>
      <c r="KR19" s="1580"/>
      <c r="KS19" s="1580"/>
      <c r="KT19" s="1580"/>
      <c r="KU19" s="1580"/>
      <c r="KV19" s="1580"/>
      <c r="KW19" s="1580"/>
      <c r="KX19" s="1580"/>
      <c r="KY19" s="1580"/>
      <c r="KZ19" s="1580"/>
      <c r="LA19" s="1580"/>
      <c r="LB19" s="1580"/>
      <c r="LC19" s="1580"/>
      <c r="LD19" s="1580"/>
      <c r="LE19" s="1940"/>
      <c r="LF19" s="1580"/>
      <c r="LG19" s="1580"/>
      <c r="LH19" s="1580"/>
      <c r="LI19" s="1580"/>
      <c r="LJ19" s="1580"/>
      <c r="LK19" s="1580"/>
      <c r="LL19" s="1580"/>
      <c r="LM19" s="1580"/>
      <c r="LN19" s="1580"/>
      <c r="LO19" s="1580"/>
      <c r="LP19" s="1580"/>
      <c r="LQ19" s="1580"/>
      <c r="LR19" s="1580"/>
      <c r="LS19" s="1580"/>
      <c r="LT19" s="1580"/>
      <c r="LU19" s="1580"/>
      <c r="LV19" s="1580"/>
      <c r="LW19" s="1580"/>
      <c r="LX19" s="1580"/>
      <c r="LY19" s="1580"/>
      <c r="LZ19" s="1580"/>
      <c r="MA19" s="1580"/>
      <c r="MB19" s="1580"/>
      <c r="MC19" s="1580"/>
      <c r="MD19" s="1580"/>
      <c r="ME19" s="1580"/>
      <c r="MF19" s="1580"/>
      <c r="MG19" s="1580"/>
      <c r="MH19" s="1580"/>
      <c r="MI19" s="1580"/>
      <c r="MJ19" s="1940"/>
      <c r="MK19" s="1580"/>
      <c r="ML19" s="1580"/>
      <c r="MM19" s="1580"/>
      <c r="MN19" s="1580"/>
      <c r="MO19" s="1580"/>
      <c r="MP19" s="1580"/>
      <c r="MQ19" s="1580"/>
      <c r="MR19" s="1580"/>
      <c r="MS19" s="1580"/>
      <c r="MT19" s="1580"/>
      <c r="MU19" s="1580"/>
      <c r="MV19" s="1580"/>
      <c r="MW19" s="1580"/>
      <c r="MX19" s="1580"/>
      <c r="MY19" s="1580"/>
      <c r="MZ19" s="1580"/>
      <c r="NA19" s="1580"/>
      <c r="NB19" s="1580"/>
      <c r="NC19" s="1580"/>
      <c r="ND19" s="1580"/>
      <c r="NE19" s="1580"/>
      <c r="NF19" s="1580"/>
      <c r="NG19" s="1580"/>
      <c r="NH19" s="1580"/>
      <c r="NI19" s="1580"/>
      <c r="NJ19" s="1580"/>
      <c r="NK19" s="1580"/>
      <c r="NL19" s="1580"/>
      <c r="NM19" s="1580"/>
      <c r="NN19" s="1580"/>
      <c r="NO19" s="1580"/>
      <c r="NP19" s="1940"/>
      <c r="NQ19" s="1580"/>
      <c r="NR19" s="1580"/>
      <c r="NS19" s="1580"/>
      <c r="NT19" s="1580"/>
      <c r="NU19" s="1580"/>
      <c r="NV19" s="1580"/>
      <c r="NW19" s="1580"/>
      <c r="NX19" s="1580"/>
      <c r="NY19" s="1580"/>
      <c r="NZ19" s="1580"/>
      <c r="OA19" s="1580"/>
      <c r="OB19" s="1580"/>
      <c r="OC19" s="1580"/>
      <c r="OD19" s="1580"/>
      <c r="OE19" s="1580"/>
      <c r="OF19" s="1580"/>
      <c r="OG19" s="1580"/>
      <c r="OH19" s="1580"/>
      <c r="OI19" s="1580"/>
      <c r="OJ19" s="1580"/>
      <c r="OK19" s="1580"/>
      <c r="OL19" s="1580"/>
      <c r="OM19" s="1580"/>
      <c r="ON19" s="1580"/>
      <c r="OO19" s="1580"/>
      <c r="OP19" s="1580"/>
      <c r="OQ19" s="1580"/>
      <c r="OR19" s="1580"/>
      <c r="OS19" s="1580"/>
      <c r="OT19" s="1580"/>
      <c r="OU19" s="1580"/>
      <c r="OV19" s="1940"/>
      <c r="OW19" s="1580"/>
      <c r="OX19" s="1580"/>
      <c r="OY19" s="1580"/>
      <c r="OZ19" s="1580"/>
      <c r="PA19" s="1580"/>
      <c r="PB19" s="1580"/>
      <c r="PC19" s="1580"/>
      <c r="PD19" s="1580"/>
      <c r="PE19" s="1580"/>
      <c r="PF19" s="1580"/>
      <c r="PG19" s="1580"/>
      <c r="PH19" s="1580"/>
      <c r="PI19" s="1580"/>
      <c r="PJ19" s="1580"/>
      <c r="PK19" s="1580"/>
      <c r="PL19" s="1580"/>
      <c r="PM19" s="1580"/>
      <c r="PN19" s="1580"/>
      <c r="PO19" s="1580"/>
      <c r="PP19" s="1580"/>
      <c r="PQ19" s="1580"/>
      <c r="PR19" s="1580"/>
      <c r="PS19" s="1580"/>
      <c r="PT19" s="1580"/>
      <c r="PU19" s="1580"/>
      <c r="PV19" s="1580"/>
      <c r="PW19" s="1580"/>
      <c r="PX19" s="1580"/>
      <c r="PY19" s="1946"/>
      <c r="PZ19" s="1580"/>
      <c r="QA19" s="1580"/>
      <c r="QB19" s="1580"/>
      <c r="QC19" s="1580"/>
      <c r="QD19" s="1580"/>
      <c r="QE19" s="1580"/>
      <c r="QF19" s="1580"/>
      <c r="QG19" s="1580"/>
      <c r="QH19" s="1580"/>
      <c r="QI19" s="1580"/>
      <c r="QJ19" s="1580"/>
      <c r="QK19" s="1580"/>
      <c r="QL19" s="1580"/>
      <c r="QM19" s="1580"/>
      <c r="QN19" s="1580"/>
      <c r="QO19" s="1580"/>
      <c r="QP19" s="1580"/>
      <c r="QQ19" s="1580"/>
      <c r="QR19" s="1580"/>
      <c r="QS19" s="1580"/>
      <c r="QT19" s="1580"/>
      <c r="QU19" s="1580"/>
      <c r="QV19" s="1580"/>
      <c r="QW19" s="1580"/>
      <c r="QX19" s="1580"/>
      <c r="QY19" s="1580"/>
      <c r="QZ19" s="1580"/>
      <c r="RA19" s="1580"/>
      <c r="RB19" s="1580"/>
      <c r="RC19" s="1580"/>
      <c r="RD19" s="1580"/>
    </row>
    <row r="20" spans="1:472" ht="62.25" hidden="1" customHeight="1" outlineLevel="1">
      <c r="A20" s="2500"/>
      <c r="B20" s="1939" t="s">
        <v>16717</v>
      </c>
      <c r="C20" s="1940"/>
      <c r="D20" s="469"/>
      <c r="E20" s="469"/>
      <c r="F20" s="469"/>
      <c r="G20" s="469"/>
      <c r="H20" s="469"/>
      <c r="I20" s="469"/>
      <c r="J20" s="469"/>
      <c r="K20" s="469"/>
      <c r="L20" s="469"/>
      <c r="M20" s="469"/>
      <c r="N20" s="469"/>
      <c r="O20" s="469"/>
      <c r="P20" s="469"/>
      <c r="Q20" s="469"/>
      <c r="R20" s="469"/>
      <c r="S20" s="469"/>
      <c r="T20" s="469"/>
      <c r="U20" s="469"/>
      <c r="V20" s="469"/>
      <c r="W20" s="469"/>
      <c r="X20" s="469"/>
      <c r="Y20" s="469"/>
      <c r="Z20" s="469"/>
      <c r="AA20" s="469"/>
      <c r="AB20" s="469"/>
      <c r="AC20" s="469"/>
      <c r="AD20" s="469"/>
      <c r="AE20" s="469"/>
      <c r="AF20" s="469"/>
      <c r="AG20" s="469"/>
      <c r="AH20" s="1692"/>
      <c r="AI20" s="1940"/>
      <c r="AJ20" s="1573"/>
      <c r="AK20" s="469"/>
      <c r="AL20" s="469"/>
      <c r="AM20" s="469"/>
      <c r="AN20" s="469"/>
      <c r="AO20" s="469"/>
      <c r="AP20" s="469"/>
      <c r="AQ20" s="469"/>
      <c r="AR20" s="469"/>
      <c r="AS20" s="469"/>
      <c r="AT20" s="469"/>
      <c r="AU20" s="469"/>
      <c r="AV20" s="469"/>
      <c r="AW20" s="469"/>
      <c r="AX20" s="469"/>
      <c r="AY20" s="469"/>
      <c r="AZ20" s="469"/>
      <c r="BA20" s="469"/>
      <c r="BB20" s="469"/>
      <c r="BC20" s="469"/>
      <c r="BD20" s="469"/>
      <c r="BE20" s="469"/>
      <c r="BF20" s="469"/>
      <c r="BG20" s="469"/>
      <c r="BH20" s="469"/>
      <c r="BI20" s="469"/>
      <c r="BJ20" s="469"/>
      <c r="BK20" s="469"/>
      <c r="BL20" s="1940"/>
      <c r="BM20" s="469"/>
      <c r="BN20" s="469"/>
      <c r="BO20" s="469"/>
      <c r="BP20" s="469"/>
      <c r="BQ20" s="469"/>
      <c r="BR20" s="469"/>
      <c r="BS20" s="469"/>
      <c r="BT20" s="469"/>
      <c r="BU20" s="469"/>
      <c r="BV20" s="469"/>
      <c r="BW20" s="469"/>
      <c r="BX20" s="469"/>
      <c r="BY20" s="469"/>
      <c r="BZ20" s="469"/>
      <c r="CA20" s="469"/>
      <c r="CB20" s="469"/>
      <c r="CC20" s="469"/>
      <c r="CD20" s="469"/>
      <c r="CE20" s="469"/>
      <c r="CF20" s="469"/>
      <c r="CG20" s="469"/>
      <c r="CH20" s="469"/>
      <c r="CI20" s="469"/>
      <c r="CJ20" s="469"/>
      <c r="CK20" s="469"/>
      <c r="CL20" s="469"/>
      <c r="CM20" s="469"/>
      <c r="CN20" s="469"/>
      <c r="CO20" s="469"/>
      <c r="CP20" s="469"/>
      <c r="CQ20" s="469"/>
      <c r="CR20" s="1940"/>
      <c r="CS20" s="469"/>
      <c r="CT20" s="469"/>
      <c r="CU20" s="469"/>
      <c r="CV20" s="469"/>
      <c r="CW20" s="469"/>
      <c r="CX20" s="469"/>
      <c r="CY20" s="469"/>
      <c r="CZ20" s="469"/>
      <c r="DA20" s="469"/>
      <c r="DB20" s="469"/>
      <c r="DC20" s="469"/>
      <c r="DD20" s="469"/>
      <c r="DE20" s="469"/>
      <c r="DF20" s="469"/>
      <c r="DG20" s="469"/>
      <c r="DH20" s="469"/>
      <c r="DI20" s="469"/>
      <c r="DJ20" s="469"/>
      <c r="DK20" s="469"/>
      <c r="DL20" s="469"/>
      <c r="DM20" s="469"/>
      <c r="DN20" s="469"/>
      <c r="DO20" s="469"/>
      <c r="DP20" s="469"/>
      <c r="DQ20" s="469"/>
      <c r="DR20" s="469"/>
      <c r="DS20" s="469"/>
      <c r="DT20" s="469"/>
      <c r="DU20" s="469"/>
      <c r="DV20" s="469"/>
      <c r="DW20" s="1940"/>
      <c r="DX20" s="469"/>
      <c r="DY20" s="469"/>
      <c r="DZ20" s="469"/>
      <c r="EA20" s="469"/>
      <c r="EB20" s="469"/>
      <c r="EC20" s="469"/>
      <c r="ED20" s="469"/>
      <c r="EE20" s="469"/>
      <c r="EF20" s="469"/>
      <c r="EG20" s="469"/>
      <c r="EH20" s="469"/>
      <c r="EI20" s="469"/>
      <c r="EJ20" s="469"/>
      <c r="EK20" s="469"/>
      <c r="EL20" s="469"/>
      <c r="EM20" s="469"/>
      <c r="EN20" s="469"/>
      <c r="EO20" s="469"/>
      <c r="EP20" s="469"/>
      <c r="EQ20" s="469"/>
      <c r="ER20" s="469"/>
      <c r="ES20" s="469"/>
      <c r="ET20" s="469"/>
      <c r="EU20" s="469"/>
      <c r="EV20" s="469"/>
      <c r="EW20" s="469"/>
      <c r="EX20" s="469"/>
      <c r="EY20" s="469"/>
      <c r="EZ20" s="469"/>
      <c r="FA20" s="469"/>
      <c r="FB20" s="469"/>
      <c r="FC20" s="1940"/>
      <c r="FD20" s="469"/>
      <c r="FE20" s="469"/>
      <c r="FF20" s="469"/>
      <c r="FG20" s="469"/>
      <c r="FH20" s="469"/>
      <c r="FI20" s="469"/>
      <c r="FJ20" s="469"/>
      <c r="FK20" s="469"/>
      <c r="FL20" s="469"/>
      <c r="FM20" s="469"/>
      <c r="FN20" s="469"/>
      <c r="FO20" s="469"/>
      <c r="FP20" s="469"/>
      <c r="FQ20" s="469"/>
      <c r="FR20" s="469"/>
      <c r="FS20" s="469"/>
      <c r="FT20" s="469"/>
      <c r="FU20" s="469"/>
      <c r="FV20" s="469"/>
      <c r="FW20" s="469"/>
      <c r="FX20" s="469"/>
      <c r="FY20" s="469"/>
      <c r="FZ20" s="469"/>
      <c r="GA20" s="469"/>
      <c r="GB20" s="469"/>
      <c r="GC20" s="469"/>
      <c r="GD20" s="469"/>
      <c r="GE20" s="469"/>
      <c r="GF20" s="469"/>
      <c r="GG20" s="469"/>
      <c r="GH20" s="1940"/>
      <c r="GI20" s="469"/>
      <c r="GJ20" s="469"/>
      <c r="GK20" s="469"/>
      <c r="GL20" s="469"/>
      <c r="GM20" s="469"/>
      <c r="GN20" s="469"/>
      <c r="GO20" s="469"/>
      <c r="GP20" s="469"/>
      <c r="GQ20" s="469"/>
      <c r="GR20" s="469"/>
      <c r="GS20" s="469"/>
      <c r="GT20" s="469"/>
      <c r="GU20" s="469"/>
      <c r="GV20" s="469"/>
      <c r="GW20" s="469"/>
      <c r="GX20" s="469"/>
      <c r="GY20" s="469"/>
      <c r="GZ20" s="469"/>
      <c r="HA20" s="469"/>
      <c r="HB20" s="469"/>
      <c r="HC20" s="469"/>
      <c r="HD20" s="469"/>
      <c r="HE20" s="469"/>
      <c r="HF20" s="469"/>
      <c r="HG20" s="469"/>
      <c r="HH20" s="469"/>
      <c r="HI20" s="469"/>
      <c r="HJ20" s="469"/>
      <c r="HK20" s="469"/>
      <c r="HL20" s="469"/>
      <c r="HM20" s="469"/>
      <c r="HN20" s="1940"/>
      <c r="HO20" s="469"/>
      <c r="HP20" s="469"/>
      <c r="HQ20" s="469"/>
      <c r="HR20" s="469"/>
      <c r="HS20" s="469"/>
      <c r="HT20" s="469"/>
      <c r="HU20" s="469"/>
      <c r="HV20" s="469"/>
      <c r="HW20" s="469"/>
      <c r="HX20" s="469"/>
      <c r="HY20" s="469"/>
      <c r="HZ20" s="469"/>
      <c r="IA20" s="469"/>
      <c r="IB20" s="469"/>
      <c r="IC20" s="469"/>
      <c r="ID20" s="257"/>
      <c r="IE20" s="469"/>
      <c r="IF20" s="469"/>
      <c r="IG20" s="469"/>
      <c r="IH20" s="469"/>
      <c r="II20" s="469"/>
      <c r="IJ20" s="469"/>
      <c r="IK20" s="469"/>
      <c r="IL20" s="469"/>
      <c r="IM20" s="469"/>
      <c r="IN20" s="469"/>
      <c r="IO20" s="469"/>
      <c r="IP20" s="469"/>
      <c r="IQ20" s="469"/>
      <c r="IR20" s="469"/>
      <c r="IS20" s="1585"/>
      <c r="IT20" s="1945"/>
      <c r="IU20" s="1573"/>
      <c r="IV20" s="469"/>
      <c r="IW20" s="469"/>
      <c r="IX20" s="469"/>
      <c r="IY20" s="469"/>
      <c r="IZ20" s="469"/>
      <c r="JA20" s="469"/>
      <c r="JB20" s="469"/>
      <c r="JC20" s="469"/>
      <c r="JD20" s="469"/>
      <c r="JE20" s="469"/>
      <c r="JF20" s="469"/>
      <c r="JG20" s="469"/>
      <c r="JH20" s="469"/>
      <c r="JI20" s="469"/>
      <c r="JJ20" s="469"/>
      <c r="JK20" s="469"/>
      <c r="JL20" s="469"/>
      <c r="JM20" s="469"/>
      <c r="JN20" s="469"/>
      <c r="JO20" s="469"/>
      <c r="JP20" s="469"/>
      <c r="JQ20" s="469"/>
      <c r="JR20" s="469"/>
      <c r="JS20" s="469"/>
      <c r="JT20" s="469"/>
      <c r="JU20" s="469"/>
      <c r="JV20" s="469"/>
      <c r="JW20" s="469"/>
      <c r="JX20" s="469"/>
      <c r="JY20" s="1940"/>
      <c r="JZ20" s="469"/>
      <c r="KA20" s="469"/>
      <c r="KB20" s="469"/>
      <c r="KC20" s="469"/>
      <c r="KD20" s="469"/>
      <c r="KE20" s="469"/>
      <c r="KF20" s="469"/>
      <c r="KG20" s="469"/>
      <c r="KH20" s="469"/>
      <c r="KI20" s="469"/>
      <c r="KJ20" s="469"/>
      <c r="KK20" s="469"/>
      <c r="KL20" s="469"/>
      <c r="KM20" s="469"/>
      <c r="KN20" s="469"/>
      <c r="KO20" s="469"/>
      <c r="KP20" s="469"/>
      <c r="KQ20" s="469"/>
      <c r="KR20" s="469"/>
      <c r="KS20" s="469"/>
      <c r="KT20" s="469"/>
      <c r="KU20" s="469"/>
      <c r="KV20" s="469"/>
      <c r="KW20" s="469"/>
      <c r="KX20" s="469"/>
      <c r="KY20" s="469"/>
      <c r="KZ20" s="469"/>
      <c r="LA20" s="469"/>
      <c r="LB20" s="469"/>
      <c r="LC20" s="469"/>
      <c r="LD20" s="469"/>
      <c r="LE20" s="1940"/>
      <c r="LF20" s="469"/>
      <c r="LG20" s="469"/>
      <c r="LH20" s="469"/>
      <c r="LI20" s="469"/>
      <c r="LJ20" s="469"/>
      <c r="LK20" s="469"/>
      <c r="LL20" s="469"/>
      <c r="LM20" s="469"/>
      <c r="LN20" s="469"/>
      <c r="LO20" s="469"/>
      <c r="LP20" s="469"/>
      <c r="LQ20" s="469"/>
      <c r="LR20" s="469"/>
      <c r="LS20" s="469"/>
      <c r="LT20" s="469"/>
      <c r="LU20" s="469"/>
      <c r="LV20" s="469"/>
      <c r="LW20" s="469"/>
      <c r="LX20" s="469"/>
      <c r="LY20" s="469"/>
      <c r="LZ20" s="469"/>
      <c r="MA20" s="469"/>
      <c r="MB20" s="469"/>
      <c r="MC20" s="469"/>
      <c r="MD20" s="469"/>
      <c r="ME20" s="469"/>
      <c r="MF20" s="469"/>
      <c r="MG20" s="469"/>
      <c r="MH20" s="469"/>
      <c r="MI20" s="469"/>
      <c r="MJ20" s="1940"/>
      <c r="MK20" s="469"/>
      <c r="ML20" s="469"/>
      <c r="MM20" s="469"/>
      <c r="MN20" s="469"/>
      <c r="MO20" s="469"/>
      <c r="MP20" s="469"/>
      <c r="MQ20" s="469"/>
      <c r="MR20" s="469"/>
      <c r="MS20" s="469"/>
      <c r="MT20" s="469"/>
      <c r="MU20" s="469"/>
      <c r="MV20" s="469"/>
      <c r="MW20" s="469"/>
      <c r="MX20" s="469"/>
      <c r="MY20" s="469"/>
      <c r="MZ20" s="469"/>
      <c r="NA20" s="469"/>
      <c r="NB20" s="469"/>
      <c r="NC20" s="469"/>
      <c r="ND20" s="469"/>
      <c r="NE20" s="469"/>
      <c r="NF20" s="469"/>
      <c r="NG20" s="469"/>
      <c r="NH20" s="469"/>
      <c r="NI20" s="469"/>
      <c r="NJ20" s="469"/>
      <c r="NK20" s="469"/>
      <c r="NL20" s="469"/>
      <c r="NM20" s="469"/>
      <c r="NN20" s="469"/>
      <c r="NO20" s="469"/>
      <c r="NP20" s="1940"/>
      <c r="NQ20" s="469"/>
      <c r="NR20" s="469"/>
      <c r="NS20" s="469"/>
      <c r="NT20" s="469"/>
      <c r="NU20" s="469"/>
      <c r="NV20" s="469"/>
      <c r="NW20" s="469"/>
      <c r="NX20" s="469"/>
      <c r="NY20" s="469"/>
      <c r="NZ20" s="469"/>
      <c r="OA20" s="469"/>
      <c r="OB20" s="469"/>
      <c r="OC20" s="469"/>
      <c r="OD20" s="469"/>
      <c r="OE20" s="469"/>
      <c r="OF20" s="469"/>
      <c r="OG20" s="469"/>
      <c r="OH20" s="469"/>
      <c r="OI20" s="469"/>
      <c r="OJ20" s="469"/>
      <c r="OK20" s="469"/>
      <c r="OL20" s="469"/>
      <c r="OM20" s="469"/>
      <c r="ON20" s="469"/>
      <c r="OO20" s="469"/>
      <c r="OP20" s="469"/>
      <c r="OQ20" s="469"/>
      <c r="OR20" s="469"/>
      <c r="OS20" s="469"/>
      <c r="OT20" s="469"/>
      <c r="OU20" s="469"/>
      <c r="OV20" s="1940"/>
      <c r="OW20" s="469"/>
      <c r="OX20" s="469"/>
      <c r="OY20" s="469"/>
      <c r="OZ20" s="469"/>
      <c r="PA20" s="469"/>
      <c r="PB20" s="469"/>
      <c r="PC20" s="469"/>
      <c r="PD20" s="469"/>
      <c r="PE20" s="469"/>
      <c r="PF20" s="469"/>
      <c r="PG20" s="469"/>
      <c r="PH20" s="469"/>
      <c r="PI20" s="469"/>
      <c r="PJ20" s="469"/>
      <c r="PK20" s="469"/>
      <c r="PL20" s="469"/>
      <c r="PM20" s="469"/>
      <c r="PN20" s="469"/>
      <c r="PO20" s="469"/>
      <c r="PP20" s="469"/>
      <c r="PQ20" s="469"/>
      <c r="PR20" s="469"/>
      <c r="PS20" s="469"/>
      <c r="PT20" s="469"/>
      <c r="PU20" s="469"/>
      <c r="PV20" s="469"/>
      <c r="PW20" s="469"/>
      <c r="PX20" s="469"/>
      <c r="PY20" s="1946"/>
      <c r="PZ20" s="469"/>
      <c r="QA20" s="469"/>
      <c r="QB20" s="469"/>
      <c r="QC20" s="469"/>
      <c r="QD20" s="469"/>
      <c r="QE20" s="469"/>
      <c r="QF20" s="469"/>
      <c r="QG20" s="469"/>
      <c r="QH20" s="469"/>
      <c r="QI20" s="469"/>
      <c r="QJ20" s="469"/>
      <c r="QK20" s="469"/>
      <c r="QL20" s="469"/>
      <c r="QM20" s="469"/>
      <c r="QN20" s="469"/>
      <c r="QO20" s="469"/>
      <c r="QP20" s="469"/>
      <c r="QQ20" s="469"/>
      <c r="QR20" s="469"/>
      <c r="QS20" s="469"/>
      <c r="QT20" s="469"/>
      <c r="QU20" s="469"/>
      <c r="QV20" s="469"/>
      <c r="QW20" s="469"/>
      <c r="QX20" s="469"/>
      <c r="QY20" s="469"/>
      <c r="QZ20" s="469"/>
      <c r="RA20" s="469"/>
      <c r="RB20" s="469"/>
      <c r="RC20" s="469"/>
      <c r="RD20" s="469"/>
    </row>
    <row r="21" spans="1:472" ht="62.25" hidden="1" customHeight="1" outlineLevel="1">
      <c r="A21" s="2500"/>
      <c r="B21" s="1939" t="s">
        <v>16719</v>
      </c>
      <c r="C21" s="1940"/>
      <c r="D21" s="469"/>
      <c r="E21" s="469"/>
      <c r="F21" s="469"/>
      <c r="G21" s="469"/>
      <c r="H21" s="469"/>
      <c r="I21" s="469"/>
      <c r="J21" s="469"/>
      <c r="K21" s="469"/>
      <c r="L21" s="469"/>
      <c r="M21" s="469"/>
      <c r="N21" s="469"/>
      <c r="O21" s="469"/>
      <c r="P21" s="469"/>
      <c r="Q21" s="469"/>
      <c r="R21" s="469"/>
      <c r="S21" s="469"/>
      <c r="T21" s="469"/>
      <c r="U21" s="469"/>
      <c r="V21" s="469"/>
      <c r="W21" s="469"/>
      <c r="X21" s="469"/>
      <c r="Y21" s="469"/>
      <c r="Z21" s="469"/>
      <c r="AA21" s="469"/>
      <c r="AB21" s="469"/>
      <c r="AC21" s="469"/>
      <c r="AD21" s="469"/>
      <c r="AE21" s="469"/>
      <c r="AF21" s="469"/>
      <c r="AG21" s="469"/>
      <c r="AH21" s="1692"/>
      <c r="AI21" s="1940"/>
      <c r="AJ21" s="1573"/>
      <c r="AK21" s="469"/>
      <c r="AL21" s="469"/>
      <c r="AM21" s="469"/>
      <c r="AN21" s="469"/>
      <c r="AO21" s="469"/>
      <c r="AP21" s="469"/>
      <c r="AQ21" s="469"/>
      <c r="AR21" s="469"/>
      <c r="AS21" s="469"/>
      <c r="AT21" s="469"/>
      <c r="AU21" s="469"/>
      <c r="AV21" s="469"/>
      <c r="AW21" s="469"/>
      <c r="AX21" s="469"/>
      <c r="AY21" s="469"/>
      <c r="AZ21" s="469"/>
      <c r="BA21" s="469"/>
      <c r="BB21" s="469"/>
      <c r="BC21" s="469"/>
      <c r="BD21" s="469"/>
      <c r="BE21" s="469"/>
      <c r="BF21" s="469"/>
      <c r="BG21" s="469"/>
      <c r="BH21" s="469"/>
      <c r="BI21" s="469"/>
      <c r="BJ21" s="469"/>
      <c r="BK21" s="469"/>
      <c r="BL21" s="1940"/>
      <c r="BM21" s="469"/>
      <c r="BN21" s="469"/>
      <c r="BO21" s="469"/>
      <c r="BP21" s="469"/>
      <c r="BQ21" s="469"/>
      <c r="BR21" s="469"/>
      <c r="BS21" s="469"/>
      <c r="BT21" s="469"/>
      <c r="BU21" s="469"/>
      <c r="BV21" s="469"/>
      <c r="BW21" s="469"/>
      <c r="BX21" s="469"/>
      <c r="BY21" s="469"/>
      <c r="BZ21" s="469"/>
      <c r="CA21" s="469"/>
      <c r="CB21" s="469"/>
      <c r="CC21" s="469"/>
      <c r="CD21" s="469"/>
      <c r="CE21" s="469"/>
      <c r="CF21" s="469"/>
      <c r="CG21" s="469"/>
      <c r="CH21" s="469"/>
      <c r="CI21" s="469"/>
      <c r="CJ21" s="469"/>
      <c r="CK21" s="469"/>
      <c r="CL21" s="469"/>
      <c r="CM21" s="469"/>
      <c r="CN21" s="469"/>
      <c r="CO21" s="469"/>
      <c r="CP21" s="469"/>
      <c r="CQ21" s="469"/>
      <c r="CR21" s="1940"/>
      <c r="CS21" s="469"/>
      <c r="CT21" s="469"/>
      <c r="CU21" s="469"/>
      <c r="CV21" s="469"/>
      <c r="CW21" s="469"/>
      <c r="CX21" s="469"/>
      <c r="CY21" s="469"/>
      <c r="CZ21" s="469"/>
      <c r="DA21" s="469"/>
      <c r="DB21" s="469"/>
      <c r="DC21" s="469"/>
      <c r="DD21" s="469"/>
      <c r="DE21" s="469"/>
      <c r="DF21" s="469"/>
      <c r="DG21" s="469"/>
      <c r="DH21" s="469"/>
      <c r="DI21" s="469"/>
      <c r="DJ21" s="469"/>
      <c r="DK21" s="469"/>
      <c r="DL21" s="469"/>
      <c r="DM21" s="469"/>
      <c r="DN21" s="469"/>
      <c r="DO21" s="469"/>
      <c r="DP21" s="469"/>
      <c r="DQ21" s="469"/>
      <c r="DR21" s="469"/>
      <c r="DS21" s="469"/>
      <c r="DT21" s="469"/>
      <c r="DU21" s="469"/>
      <c r="DV21" s="469"/>
      <c r="DW21" s="1940"/>
      <c r="DX21" s="469"/>
      <c r="DY21" s="469"/>
      <c r="DZ21" s="469"/>
      <c r="EA21" s="469"/>
      <c r="EB21" s="469"/>
      <c r="EC21" s="469"/>
      <c r="ED21" s="469"/>
      <c r="EE21" s="469"/>
      <c r="EF21" s="469"/>
      <c r="EG21" s="469"/>
      <c r="EH21" s="469"/>
      <c r="EI21" s="469"/>
      <c r="EJ21" s="469"/>
      <c r="EK21" s="469"/>
      <c r="EL21" s="469"/>
      <c r="EM21" s="469"/>
      <c r="EN21" s="469"/>
      <c r="EO21" s="469"/>
      <c r="EP21" s="469"/>
      <c r="EQ21" s="469"/>
      <c r="ER21" s="469"/>
      <c r="ES21" s="469"/>
      <c r="ET21" s="469"/>
      <c r="EU21" s="469"/>
      <c r="EV21" s="469"/>
      <c r="EW21" s="469"/>
      <c r="EX21" s="469"/>
      <c r="EY21" s="469"/>
      <c r="EZ21" s="469"/>
      <c r="FA21" s="469"/>
      <c r="FB21" s="469"/>
      <c r="FC21" s="1940"/>
      <c r="FD21" s="469"/>
      <c r="FE21" s="469"/>
      <c r="FF21" s="469"/>
      <c r="FG21" s="469"/>
      <c r="FH21" s="469"/>
      <c r="FI21" s="469"/>
      <c r="FJ21" s="469"/>
      <c r="FK21" s="469"/>
      <c r="FL21" s="469"/>
      <c r="FM21" s="469"/>
      <c r="FN21" s="469"/>
      <c r="FO21" s="469"/>
      <c r="FP21" s="469"/>
      <c r="FQ21" s="469"/>
      <c r="FR21" s="469"/>
      <c r="FS21" s="469"/>
      <c r="FT21" s="469"/>
      <c r="FU21" s="469"/>
      <c r="FV21" s="469"/>
      <c r="FW21" s="469"/>
      <c r="FX21" s="469"/>
      <c r="FY21" s="469"/>
      <c r="FZ21" s="469"/>
      <c r="GA21" s="469"/>
      <c r="GB21" s="469"/>
      <c r="GC21" s="469"/>
      <c r="GD21" s="469"/>
      <c r="GE21" s="469"/>
      <c r="GF21" s="469"/>
      <c r="GG21" s="469"/>
      <c r="GH21" s="1940"/>
      <c r="GI21" s="469"/>
      <c r="GJ21" s="469"/>
      <c r="GK21" s="469"/>
      <c r="GL21" s="469"/>
      <c r="GM21" s="469"/>
      <c r="GN21" s="469"/>
      <c r="GO21" s="469"/>
      <c r="GP21" s="469"/>
      <c r="GQ21" s="469"/>
      <c r="GR21" s="469"/>
      <c r="GS21" s="469"/>
      <c r="GT21" s="469"/>
      <c r="GU21" s="469"/>
      <c r="GV21" s="469"/>
      <c r="GW21" s="469"/>
      <c r="GX21" s="469"/>
      <c r="GY21" s="469"/>
      <c r="GZ21" s="469"/>
      <c r="HA21" s="469"/>
      <c r="HB21" s="469"/>
      <c r="HC21" s="469"/>
      <c r="HD21" s="469"/>
      <c r="HE21" s="469"/>
      <c r="HF21" s="469"/>
      <c r="HG21" s="469"/>
      <c r="HH21" s="469"/>
      <c r="HI21" s="469"/>
      <c r="HJ21" s="469"/>
      <c r="HK21" s="469"/>
      <c r="HL21" s="469"/>
      <c r="HM21" s="469"/>
      <c r="HN21" s="1940"/>
      <c r="HO21" s="469"/>
      <c r="HP21" s="469"/>
      <c r="HQ21" s="469"/>
      <c r="HR21" s="469"/>
      <c r="HS21" s="469"/>
      <c r="HT21" s="469"/>
      <c r="HU21" s="469"/>
      <c r="HV21" s="469"/>
      <c r="HW21" s="469"/>
      <c r="HX21" s="469"/>
      <c r="HY21" s="469"/>
      <c r="HZ21" s="469"/>
      <c r="IA21" s="469"/>
      <c r="IB21" s="469"/>
      <c r="IC21" s="469"/>
      <c r="ID21" s="257"/>
      <c r="IE21" s="469"/>
      <c r="IF21" s="469"/>
      <c r="IG21" s="469"/>
      <c r="IH21" s="469"/>
      <c r="II21" s="469"/>
      <c r="IJ21" s="469"/>
      <c r="IK21" s="469"/>
      <c r="IL21" s="469"/>
      <c r="IM21" s="469"/>
      <c r="IN21" s="469"/>
      <c r="IO21" s="469"/>
      <c r="IP21" s="469"/>
      <c r="IQ21" s="469"/>
      <c r="IR21" s="469"/>
      <c r="IS21" s="1585"/>
      <c r="IT21" s="1945"/>
      <c r="IU21" s="1573"/>
      <c r="IV21" s="469"/>
      <c r="IW21" s="469"/>
      <c r="IX21" s="469"/>
      <c r="IY21" s="469"/>
      <c r="IZ21" s="469"/>
      <c r="JA21" s="469"/>
      <c r="JB21" s="469"/>
      <c r="JC21" s="469"/>
      <c r="JD21" s="469"/>
      <c r="JE21" s="469"/>
      <c r="JF21" s="469"/>
      <c r="JG21" s="469"/>
      <c r="JH21" s="469"/>
      <c r="JI21" s="469"/>
      <c r="JJ21" s="469"/>
      <c r="JK21" s="469"/>
      <c r="JL21" s="469"/>
      <c r="JM21" s="469"/>
      <c r="JN21" s="469"/>
      <c r="JO21" s="469"/>
      <c r="JP21" s="469"/>
      <c r="JQ21" s="469"/>
      <c r="JR21" s="469"/>
      <c r="JS21" s="469"/>
      <c r="JT21" s="469"/>
      <c r="JU21" s="469"/>
      <c r="JV21" s="469"/>
      <c r="JW21" s="469"/>
      <c r="JX21" s="469"/>
      <c r="JY21" s="1940"/>
      <c r="JZ21" s="469"/>
      <c r="KA21" s="469"/>
      <c r="KB21" s="469"/>
      <c r="KC21" s="469"/>
      <c r="KD21" s="469"/>
      <c r="KE21" s="469"/>
      <c r="KF21" s="469"/>
      <c r="KG21" s="469"/>
      <c r="KH21" s="469"/>
      <c r="KI21" s="469"/>
      <c r="KJ21" s="469"/>
      <c r="KK21" s="469"/>
      <c r="KL21" s="469"/>
      <c r="KM21" s="469"/>
      <c r="KN21" s="469"/>
      <c r="KO21" s="469"/>
      <c r="KP21" s="469"/>
      <c r="KQ21" s="469"/>
      <c r="KR21" s="469"/>
      <c r="KS21" s="469"/>
      <c r="KT21" s="469"/>
      <c r="KU21" s="469"/>
      <c r="KV21" s="469"/>
      <c r="KW21" s="469"/>
      <c r="KX21" s="469"/>
      <c r="KY21" s="469"/>
      <c r="KZ21" s="469"/>
      <c r="LA21" s="469"/>
      <c r="LB21" s="469"/>
      <c r="LC21" s="469"/>
      <c r="LD21" s="469"/>
      <c r="LE21" s="1940"/>
      <c r="LF21" s="469"/>
      <c r="LG21" s="469"/>
      <c r="LH21" s="469"/>
      <c r="LI21" s="469"/>
      <c r="LJ21" s="469"/>
      <c r="LK21" s="469"/>
      <c r="LL21" s="469"/>
      <c r="LM21" s="469"/>
      <c r="LN21" s="469"/>
      <c r="LO21" s="469"/>
      <c r="LP21" s="469"/>
      <c r="LQ21" s="469"/>
      <c r="LR21" s="469"/>
      <c r="LS21" s="469"/>
      <c r="LT21" s="469"/>
      <c r="LU21" s="469"/>
      <c r="LV21" s="469"/>
      <c r="LW21" s="469"/>
      <c r="LX21" s="469"/>
      <c r="LY21" s="469"/>
      <c r="LZ21" s="469"/>
      <c r="MA21" s="469"/>
      <c r="MB21" s="469"/>
      <c r="MC21" s="469"/>
      <c r="MD21" s="469"/>
      <c r="ME21" s="469"/>
      <c r="MF21" s="469"/>
      <c r="MG21" s="469"/>
      <c r="MH21" s="469"/>
      <c r="MI21" s="469"/>
      <c r="MJ21" s="1940"/>
      <c r="MK21" s="469"/>
      <c r="ML21" s="469"/>
      <c r="MM21" s="469"/>
      <c r="MN21" s="469"/>
      <c r="MO21" s="469"/>
      <c r="MP21" s="469"/>
      <c r="MQ21" s="469"/>
      <c r="MR21" s="469"/>
      <c r="MS21" s="469"/>
      <c r="MT21" s="469"/>
      <c r="MU21" s="469"/>
      <c r="MV21" s="469"/>
      <c r="MW21" s="469"/>
      <c r="MX21" s="469"/>
      <c r="MY21" s="469"/>
      <c r="MZ21" s="469"/>
      <c r="NA21" s="469"/>
      <c r="NB21" s="469"/>
      <c r="NC21" s="469"/>
      <c r="ND21" s="469"/>
      <c r="NE21" s="469"/>
      <c r="NF21" s="469"/>
      <c r="NG21" s="469"/>
      <c r="NH21" s="469"/>
      <c r="NI21" s="469"/>
      <c r="NJ21" s="469"/>
      <c r="NK21" s="469"/>
      <c r="NL21" s="469"/>
      <c r="NM21" s="469"/>
      <c r="NN21" s="469"/>
      <c r="NO21" s="469"/>
      <c r="NP21" s="1940"/>
      <c r="NQ21" s="469"/>
      <c r="NR21" s="469"/>
      <c r="NS21" s="469"/>
      <c r="NT21" s="469"/>
      <c r="NU21" s="469"/>
      <c r="NV21" s="469"/>
      <c r="NW21" s="469"/>
      <c r="NX21" s="469"/>
      <c r="NY21" s="469"/>
      <c r="NZ21" s="469"/>
      <c r="OA21" s="469"/>
      <c r="OB21" s="469"/>
      <c r="OC21" s="469"/>
      <c r="OD21" s="469"/>
      <c r="OE21" s="469"/>
      <c r="OF21" s="469"/>
      <c r="OG21" s="469"/>
      <c r="OH21" s="469"/>
      <c r="OI21" s="469"/>
      <c r="OJ21" s="469"/>
      <c r="OK21" s="469"/>
      <c r="OL21" s="469"/>
      <c r="OM21" s="469"/>
      <c r="ON21" s="469"/>
      <c r="OO21" s="469"/>
      <c r="OP21" s="469"/>
      <c r="OQ21" s="469"/>
      <c r="OR21" s="469"/>
      <c r="OS21" s="469"/>
      <c r="OT21" s="469"/>
      <c r="OU21" s="469"/>
      <c r="OV21" s="1940"/>
      <c r="OW21" s="469"/>
      <c r="OX21" s="469"/>
      <c r="OY21" s="469"/>
      <c r="OZ21" s="469"/>
      <c r="PA21" s="469"/>
      <c r="PB21" s="469"/>
      <c r="PC21" s="469"/>
      <c r="PD21" s="469"/>
      <c r="PE21" s="469"/>
      <c r="PF21" s="469"/>
      <c r="PG21" s="469"/>
      <c r="PH21" s="469"/>
      <c r="PI21" s="469"/>
      <c r="PJ21" s="469"/>
      <c r="PK21" s="469"/>
      <c r="PL21" s="469"/>
      <c r="PM21" s="469"/>
      <c r="PN21" s="469"/>
      <c r="PO21" s="469"/>
      <c r="PP21" s="469"/>
      <c r="PQ21" s="469"/>
      <c r="PR21" s="469"/>
      <c r="PS21" s="469"/>
      <c r="PT21" s="469"/>
      <c r="PU21" s="469"/>
      <c r="PV21" s="469"/>
      <c r="PW21" s="469"/>
      <c r="PX21" s="469"/>
      <c r="PY21" s="1946"/>
      <c r="PZ21" s="469"/>
      <c r="QA21" s="469"/>
      <c r="QB21" s="469"/>
      <c r="QC21" s="469"/>
      <c r="QD21" s="469"/>
      <c r="QE21" s="469"/>
      <c r="QF21" s="469"/>
      <c r="QG21" s="469"/>
      <c r="QH21" s="469"/>
      <c r="QI21" s="469"/>
      <c r="QJ21" s="469"/>
      <c r="QK21" s="469"/>
      <c r="QL21" s="469"/>
      <c r="QM21" s="469"/>
      <c r="QN21" s="469"/>
      <c r="QO21" s="469"/>
      <c r="QP21" s="469"/>
      <c r="QQ21" s="469"/>
      <c r="QR21" s="469"/>
      <c r="QS21" s="469"/>
      <c r="QT21" s="469"/>
      <c r="QU21" s="469"/>
      <c r="QV21" s="469"/>
      <c r="QW21" s="469"/>
      <c r="QX21" s="469"/>
      <c r="QY21" s="469"/>
      <c r="QZ21" s="469"/>
      <c r="RA21" s="469"/>
      <c r="RB21" s="469"/>
      <c r="RC21" s="469"/>
      <c r="RD21" s="469"/>
    </row>
    <row r="22" spans="1:472" ht="62.25" hidden="1" customHeight="1" outlineLevel="1">
      <c r="A22" s="2500"/>
      <c r="B22" s="1939" t="s">
        <v>16725</v>
      </c>
      <c r="C22" s="1940"/>
      <c r="D22" s="469"/>
      <c r="E22" s="469"/>
      <c r="F22" s="469"/>
      <c r="G22" s="469"/>
      <c r="H22" s="469"/>
      <c r="I22" s="469"/>
      <c r="J22" s="469"/>
      <c r="K22" s="469"/>
      <c r="L22" s="469"/>
      <c r="M22" s="469"/>
      <c r="N22" s="469"/>
      <c r="O22" s="469"/>
      <c r="P22" s="469"/>
      <c r="Q22" s="469"/>
      <c r="R22" s="469"/>
      <c r="S22" s="469"/>
      <c r="T22" s="469"/>
      <c r="U22" s="469"/>
      <c r="V22" s="469"/>
      <c r="W22" s="469"/>
      <c r="X22" s="469"/>
      <c r="Y22" s="469"/>
      <c r="Z22" s="469"/>
      <c r="AA22" s="469"/>
      <c r="AB22" s="469"/>
      <c r="AC22" s="469"/>
      <c r="AD22" s="469"/>
      <c r="AE22" s="469"/>
      <c r="AF22" s="469"/>
      <c r="AG22" s="469"/>
      <c r="AH22" s="1692"/>
      <c r="AI22" s="1940"/>
      <c r="AJ22" s="1573"/>
      <c r="AK22" s="469"/>
      <c r="AL22" s="469"/>
      <c r="AM22" s="469"/>
      <c r="AN22" s="469"/>
      <c r="AO22" s="469"/>
      <c r="AP22" s="469"/>
      <c r="AQ22" s="469"/>
      <c r="AR22" s="469"/>
      <c r="AS22" s="469"/>
      <c r="AT22" s="469"/>
      <c r="AU22" s="469"/>
      <c r="AV22" s="469"/>
      <c r="AW22" s="469"/>
      <c r="AX22" s="469"/>
      <c r="AY22" s="469"/>
      <c r="AZ22" s="469"/>
      <c r="BA22" s="469"/>
      <c r="BB22" s="469"/>
      <c r="BC22" s="469"/>
      <c r="BD22" s="469"/>
      <c r="BE22" s="469"/>
      <c r="BF22" s="469"/>
      <c r="BG22" s="469"/>
      <c r="BH22" s="469"/>
      <c r="BI22" s="469"/>
      <c r="BJ22" s="469"/>
      <c r="BK22" s="469"/>
      <c r="BL22" s="1940"/>
      <c r="BM22" s="469"/>
      <c r="BN22" s="469"/>
      <c r="BO22" s="469"/>
      <c r="BP22" s="469"/>
      <c r="BQ22" s="469"/>
      <c r="BR22" s="469"/>
      <c r="BS22" s="469"/>
      <c r="BT22" s="469"/>
      <c r="BU22" s="469"/>
      <c r="BV22" s="469"/>
      <c r="BW22" s="469"/>
      <c r="BX22" s="469"/>
      <c r="BY22" s="469"/>
      <c r="BZ22" s="469"/>
      <c r="CA22" s="469"/>
      <c r="CB22" s="469"/>
      <c r="CC22" s="469"/>
      <c r="CD22" s="469"/>
      <c r="CE22" s="469"/>
      <c r="CF22" s="469"/>
      <c r="CG22" s="469"/>
      <c r="CH22" s="469"/>
      <c r="CI22" s="469"/>
      <c r="CJ22" s="469"/>
      <c r="CK22" s="469"/>
      <c r="CL22" s="469"/>
      <c r="CM22" s="469"/>
      <c r="CN22" s="469"/>
      <c r="CO22" s="469"/>
      <c r="CP22" s="469"/>
      <c r="CQ22" s="469"/>
      <c r="CR22" s="1940"/>
      <c r="CS22" s="469"/>
      <c r="CT22" s="469"/>
      <c r="CU22" s="469"/>
      <c r="CV22" s="469"/>
      <c r="CW22" s="469"/>
      <c r="CX22" s="469"/>
      <c r="CY22" s="469"/>
      <c r="CZ22" s="469"/>
      <c r="DA22" s="469"/>
      <c r="DB22" s="469"/>
      <c r="DC22" s="469"/>
      <c r="DD22" s="469"/>
      <c r="DE22" s="469"/>
      <c r="DF22" s="469"/>
      <c r="DG22" s="469"/>
      <c r="DH22" s="469"/>
      <c r="DI22" s="469"/>
      <c r="DJ22" s="469"/>
      <c r="DK22" s="469"/>
      <c r="DL22" s="469"/>
      <c r="DM22" s="469"/>
      <c r="DN22" s="469"/>
      <c r="DO22" s="469"/>
      <c r="DP22" s="469"/>
      <c r="DQ22" s="469"/>
      <c r="DR22" s="469"/>
      <c r="DS22" s="469"/>
      <c r="DT22" s="469"/>
      <c r="DU22" s="469"/>
      <c r="DV22" s="469"/>
      <c r="DW22" s="1940"/>
      <c r="DX22" s="469"/>
      <c r="DY22" s="469"/>
      <c r="DZ22" s="469"/>
      <c r="EA22" s="469"/>
      <c r="EB22" s="469"/>
      <c r="EC22" s="469"/>
      <c r="ED22" s="469"/>
      <c r="EE22" s="469"/>
      <c r="EF22" s="469"/>
      <c r="EG22" s="469"/>
      <c r="EH22" s="469"/>
      <c r="EI22" s="469"/>
      <c r="EJ22" s="469"/>
      <c r="EK22" s="469"/>
      <c r="EL22" s="469"/>
      <c r="EM22" s="469"/>
      <c r="EN22" s="469"/>
      <c r="EO22" s="469"/>
      <c r="EP22" s="469"/>
      <c r="EQ22" s="469"/>
      <c r="ER22" s="469"/>
      <c r="ES22" s="469"/>
      <c r="ET22" s="469"/>
      <c r="EU22" s="469"/>
      <c r="EV22" s="469"/>
      <c r="EW22" s="469"/>
      <c r="EX22" s="469"/>
      <c r="EY22" s="469"/>
      <c r="EZ22" s="469"/>
      <c r="FA22" s="469"/>
      <c r="FB22" s="469"/>
      <c r="FC22" s="1940"/>
      <c r="FD22" s="469"/>
      <c r="FE22" s="469"/>
      <c r="FF22" s="469"/>
      <c r="FG22" s="469"/>
      <c r="FH22" s="469"/>
      <c r="FI22" s="469"/>
      <c r="FJ22" s="469"/>
      <c r="FK22" s="469"/>
      <c r="FL22" s="469"/>
      <c r="FM22" s="469"/>
      <c r="FN22" s="469"/>
      <c r="FO22" s="469"/>
      <c r="FP22" s="469"/>
      <c r="FQ22" s="469"/>
      <c r="FR22" s="469"/>
      <c r="FS22" s="469"/>
      <c r="FT22" s="469"/>
      <c r="FU22" s="469"/>
      <c r="FV22" s="469"/>
      <c r="FW22" s="469"/>
      <c r="FX22" s="469"/>
      <c r="FY22" s="469"/>
      <c r="FZ22" s="469"/>
      <c r="GA22" s="469"/>
      <c r="GB22" s="469"/>
      <c r="GC22" s="469"/>
      <c r="GD22" s="469"/>
      <c r="GE22" s="469"/>
      <c r="GF22" s="469"/>
      <c r="GG22" s="469"/>
      <c r="GH22" s="1940"/>
      <c r="GI22" s="469"/>
      <c r="GJ22" s="469"/>
      <c r="GK22" s="469"/>
      <c r="GL22" s="469"/>
      <c r="GM22" s="469"/>
      <c r="GN22" s="469"/>
      <c r="GO22" s="469"/>
      <c r="GP22" s="469"/>
      <c r="GQ22" s="469"/>
      <c r="GR22" s="469"/>
      <c r="GS22" s="469"/>
      <c r="GT22" s="469"/>
      <c r="GU22" s="469"/>
      <c r="GV22" s="469"/>
      <c r="GW22" s="469"/>
      <c r="GX22" s="469"/>
      <c r="GY22" s="469"/>
      <c r="GZ22" s="469"/>
      <c r="HA22" s="469"/>
      <c r="HB22" s="469"/>
      <c r="HC22" s="469"/>
      <c r="HD22" s="469"/>
      <c r="HE22" s="469"/>
      <c r="HF22" s="469"/>
      <c r="HG22" s="469"/>
      <c r="HH22" s="469"/>
      <c r="HI22" s="469"/>
      <c r="HJ22" s="469"/>
      <c r="HK22" s="469"/>
      <c r="HL22" s="469"/>
      <c r="HM22" s="469"/>
      <c r="HN22" s="1940"/>
      <c r="HO22" s="469"/>
      <c r="HP22" s="469"/>
      <c r="HQ22" s="469"/>
      <c r="HR22" s="469"/>
      <c r="HS22" s="469"/>
      <c r="HT22" s="469"/>
      <c r="HU22" s="469"/>
      <c r="HV22" s="469"/>
      <c r="HW22" s="469"/>
      <c r="HX22" s="469"/>
      <c r="HY22" s="469"/>
      <c r="HZ22" s="469"/>
      <c r="IA22" s="469"/>
      <c r="IB22" s="469"/>
      <c r="IC22" s="469"/>
      <c r="ID22" s="257"/>
      <c r="IE22" s="469"/>
      <c r="IF22" s="469"/>
      <c r="IG22" s="469"/>
      <c r="IH22" s="469"/>
      <c r="II22" s="469"/>
      <c r="IJ22" s="469"/>
      <c r="IK22" s="469"/>
      <c r="IL22" s="469"/>
      <c r="IM22" s="469"/>
      <c r="IN22" s="469"/>
      <c r="IO22" s="469"/>
      <c r="IP22" s="469"/>
      <c r="IQ22" s="469"/>
      <c r="IR22" s="469"/>
      <c r="IS22" s="1585"/>
      <c r="IT22" s="1945"/>
      <c r="IU22" s="1573"/>
      <c r="IV22" s="469"/>
      <c r="IW22" s="469"/>
      <c r="IX22" s="469"/>
      <c r="IY22" s="469"/>
      <c r="IZ22" s="469"/>
      <c r="JA22" s="469"/>
      <c r="JB22" s="469"/>
      <c r="JC22" s="469"/>
      <c r="JD22" s="469"/>
      <c r="JE22" s="469"/>
      <c r="JF22" s="469"/>
      <c r="JG22" s="469"/>
      <c r="JH22" s="469"/>
      <c r="JI22" s="469"/>
      <c r="JJ22" s="469"/>
      <c r="JK22" s="469"/>
      <c r="JL22" s="469"/>
      <c r="JM22" s="469"/>
      <c r="JN22" s="469"/>
      <c r="JO22" s="469"/>
      <c r="JP22" s="469"/>
      <c r="JQ22" s="469"/>
      <c r="JR22" s="469"/>
      <c r="JS22" s="469"/>
      <c r="JT22" s="469"/>
      <c r="JU22" s="469"/>
      <c r="JV22" s="469"/>
      <c r="JW22" s="469"/>
      <c r="JX22" s="469"/>
      <c r="JY22" s="1940"/>
      <c r="JZ22" s="469"/>
      <c r="KA22" s="469"/>
      <c r="KB22" s="469"/>
      <c r="KC22" s="469"/>
      <c r="KD22" s="469"/>
      <c r="KE22" s="469"/>
      <c r="KF22" s="469"/>
      <c r="KG22" s="469"/>
      <c r="KH22" s="469"/>
      <c r="KI22" s="469"/>
      <c r="KJ22" s="469"/>
      <c r="KK22" s="469"/>
      <c r="KL22" s="469"/>
      <c r="KM22" s="469"/>
      <c r="KN22" s="469"/>
      <c r="KO22" s="469"/>
      <c r="KP22" s="469"/>
      <c r="KQ22" s="469"/>
      <c r="KR22" s="469"/>
      <c r="KS22" s="469"/>
      <c r="KT22" s="469"/>
      <c r="KU22" s="469"/>
      <c r="KV22" s="469"/>
      <c r="KW22" s="469"/>
      <c r="KX22" s="469"/>
      <c r="KY22" s="469"/>
      <c r="KZ22" s="469"/>
      <c r="LA22" s="469"/>
      <c r="LB22" s="469"/>
      <c r="LC22" s="469"/>
      <c r="LD22" s="469"/>
      <c r="LE22" s="1940"/>
      <c r="LF22" s="469"/>
      <c r="LG22" s="469"/>
      <c r="LH22" s="469"/>
      <c r="LI22" s="469"/>
      <c r="LJ22" s="469"/>
      <c r="LK22" s="469"/>
      <c r="LL22" s="469"/>
      <c r="LM22" s="469"/>
      <c r="LN22" s="469"/>
      <c r="LO22" s="469"/>
      <c r="LP22" s="469"/>
      <c r="LQ22" s="469"/>
      <c r="LR22" s="469"/>
      <c r="LS22" s="469"/>
      <c r="LT22" s="469"/>
      <c r="LU22" s="469"/>
      <c r="LV22" s="469"/>
      <c r="LW22" s="469"/>
      <c r="LX22" s="469"/>
      <c r="LY22" s="469"/>
      <c r="LZ22" s="469"/>
      <c r="MA22" s="469"/>
      <c r="MB22" s="469"/>
      <c r="MC22" s="469"/>
      <c r="MD22" s="469"/>
      <c r="ME22" s="469"/>
      <c r="MF22" s="469"/>
      <c r="MG22" s="469"/>
      <c r="MH22" s="469"/>
      <c r="MI22" s="469"/>
      <c r="MJ22" s="1940"/>
      <c r="MK22" s="469"/>
      <c r="ML22" s="469"/>
      <c r="MM22" s="469"/>
      <c r="MN22" s="469"/>
      <c r="MO22" s="469"/>
      <c r="MP22" s="469"/>
      <c r="MQ22" s="469"/>
      <c r="MR22" s="469"/>
      <c r="MS22" s="469"/>
      <c r="MT22" s="469"/>
      <c r="MU22" s="469"/>
      <c r="MV22" s="469"/>
      <c r="MW22" s="469"/>
      <c r="MX22" s="469"/>
      <c r="MY22" s="469"/>
      <c r="MZ22" s="469"/>
      <c r="NA22" s="469"/>
      <c r="NB22" s="469"/>
      <c r="NC22" s="469"/>
      <c r="ND22" s="469"/>
      <c r="NE22" s="469"/>
      <c r="NF22" s="469"/>
      <c r="NG22" s="469"/>
      <c r="NH22" s="469"/>
      <c r="NI22" s="469"/>
      <c r="NJ22" s="469"/>
      <c r="NK22" s="469"/>
      <c r="NL22" s="469"/>
      <c r="NM22" s="469"/>
      <c r="NN22" s="469"/>
      <c r="NO22" s="469"/>
      <c r="NP22" s="1940"/>
      <c r="NQ22" s="469"/>
      <c r="NR22" s="469"/>
      <c r="NS22" s="469"/>
      <c r="NT22" s="469"/>
      <c r="NU22" s="469"/>
      <c r="NV22" s="469"/>
      <c r="NW22" s="469"/>
      <c r="NX22" s="469"/>
      <c r="NY22" s="469"/>
      <c r="NZ22" s="469"/>
      <c r="OA22" s="469"/>
      <c r="OB22" s="469"/>
      <c r="OC22" s="469"/>
      <c r="OD22" s="469"/>
      <c r="OE22" s="469"/>
      <c r="OF22" s="469"/>
      <c r="OG22" s="469"/>
      <c r="OH22" s="469"/>
      <c r="OI22" s="469"/>
      <c r="OJ22" s="469"/>
      <c r="OK22" s="469"/>
      <c r="OL22" s="469"/>
      <c r="OM22" s="469"/>
      <c r="ON22" s="469"/>
      <c r="OO22" s="469"/>
      <c r="OP22" s="469"/>
      <c r="OQ22" s="469"/>
      <c r="OR22" s="469"/>
      <c r="OS22" s="469"/>
      <c r="OT22" s="469"/>
      <c r="OU22" s="469"/>
      <c r="OV22" s="1940"/>
      <c r="OW22" s="469"/>
      <c r="OX22" s="469"/>
      <c r="OY22" s="469"/>
      <c r="OZ22" s="469"/>
      <c r="PA22" s="469"/>
      <c r="PB22" s="469"/>
      <c r="PC22" s="469"/>
      <c r="PD22" s="469"/>
      <c r="PE22" s="469"/>
      <c r="PF22" s="469"/>
      <c r="PG22" s="469"/>
      <c r="PH22" s="469"/>
      <c r="PI22" s="469"/>
      <c r="PJ22" s="469"/>
      <c r="PK22" s="469"/>
      <c r="PL22" s="469"/>
      <c r="PM22" s="469"/>
      <c r="PN22" s="469"/>
      <c r="PO22" s="469"/>
      <c r="PP22" s="469"/>
      <c r="PQ22" s="469"/>
      <c r="PR22" s="469"/>
      <c r="PS22" s="469"/>
      <c r="PT22" s="469"/>
      <c r="PU22" s="469"/>
      <c r="PV22" s="469"/>
      <c r="PW22" s="469"/>
      <c r="PX22" s="469"/>
      <c r="PY22" s="1946"/>
      <c r="PZ22" s="469"/>
      <c r="QA22" s="469"/>
      <c r="QB22" s="469"/>
      <c r="QC22" s="469"/>
      <c r="QD22" s="469"/>
      <c r="QE22" s="469"/>
      <c r="QF22" s="469"/>
      <c r="QG22" s="469"/>
      <c r="QH22" s="469"/>
      <c r="QI22" s="469"/>
      <c r="QJ22" s="469"/>
      <c r="QK22" s="469"/>
      <c r="QL22" s="469"/>
      <c r="QM22" s="469"/>
      <c r="QN22" s="469"/>
      <c r="QO22" s="469"/>
      <c r="QP22" s="469"/>
      <c r="QQ22" s="469"/>
      <c r="QR22" s="469"/>
      <c r="QS22" s="469"/>
      <c r="QT22" s="469"/>
      <c r="QU22" s="469"/>
      <c r="QV22" s="469"/>
      <c r="QW22" s="469"/>
      <c r="QX22" s="469"/>
      <c r="QY22" s="469"/>
      <c r="QZ22" s="469"/>
      <c r="RA22" s="469"/>
      <c r="RB22" s="469"/>
      <c r="RC22" s="469"/>
      <c r="RD22" s="469"/>
    </row>
    <row r="23" spans="1:472" ht="62.25" hidden="1" customHeight="1" outlineLevel="1">
      <c r="A23" s="2614"/>
      <c r="B23" s="1947" t="s">
        <v>16738</v>
      </c>
      <c r="C23" s="1948"/>
      <c r="D23" s="1782"/>
      <c r="E23" s="1782"/>
      <c r="F23" s="1782"/>
      <c r="G23" s="1782"/>
      <c r="H23" s="1782"/>
      <c r="I23" s="1782"/>
      <c r="J23" s="1782"/>
      <c r="K23" s="1782"/>
      <c r="L23" s="1782"/>
      <c r="M23" s="1782"/>
      <c r="N23" s="1782"/>
      <c r="O23" s="1782"/>
      <c r="P23" s="1782"/>
      <c r="Q23" s="1782"/>
      <c r="R23" s="1782"/>
      <c r="S23" s="1782"/>
      <c r="T23" s="1782"/>
      <c r="U23" s="1782"/>
      <c r="V23" s="1782"/>
      <c r="W23" s="1584"/>
      <c r="X23" s="1584"/>
      <c r="Y23" s="1584"/>
      <c r="Z23" s="1584"/>
      <c r="AA23" s="1584"/>
      <c r="AB23" s="1584"/>
      <c r="AC23" s="1584"/>
      <c r="AD23" s="1584"/>
      <c r="AE23" s="1584"/>
      <c r="AF23" s="1782"/>
      <c r="AG23" s="1782"/>
      <c r="AH23" s="1949"/>
      <c r="AI23" s="1948"/>
      <c r="AJ23" s="1797"/>
      <c r="AK23" s="1782"/>
      <c r="AL23" s="1782"/>
      <c r="AM23" s="1782"/>
      <c r="AN23" s="1782"/>
      <c r="AO23" s="1782"/>
      <c r="AP23" s="1782"/>
      <c r="AQ23" s="1782"/>
      <c r="AR23" s="1782"/>
      <c r="AS23" s="1782"/>
      <c r="AT23" s="1782"/>
      <c r="AU23" s="1782"/>
      <c r="AV23" s="1782"/>
      <c r="AW23" s="1782"/>
      <c r="AX23" s="1782"/>
      <c r="AY23" s="1782"/>
      <c r="AZ23" s="1782"/>
      <c r="BA23" s="1782"/>
      <c r="BB23" s="1584"/>
      <c r="BC23" s="1584"/>
      <c r="BD23" s="1584"/>
      <c r="BE23" s="1584"/>
      <c r="BF23" s="1584"/>
      <c r="BG23" s="1584"/>
      <c r="BH23" s="1584"/>
      <c r="BI23" s="1584"/>
      <c r="BJ23" s="1782"/>
      <c r="BK23" s="1782"/>
      <c r="BL23" s="1948"/>
      <c r="BM23" s="1782"/>
      <c r="BN23" s="1782"/>
      <c r="BO23" s="1782"/>
      <c r="BP23" s="1782"/>
      <c r="BQ23" s="1782"/>
      <c r="BR23" s="1782"/>
      <c r="BS23" s="1782"/>
      <c r="BT23" s="1782"/>
      <c r="BU23" s="1782"/>
      <c r="BV23" s="1782"/>
      <c r="BW23" s="1782"/>
      <c r="BX23" s="1782"/>
      <c r="BY23" s="1782"/>
      <c r="BZ23" s="1782"/>
      <c r="CA23" s="1782"/>
      <c r="CB23" s="1782"/>
      <c r="CC23" s="1782"/>
      <c r="CD23" s="1782"/>
      <c r="CE23" s="1782"/>
      <c r="CF23" s="1782"/>
      <c r="CG23" s="1782"/>
      <c r="CH23" s="1782"/>
      <c r="CI23" s="1782"/>
      <c r="CJ23" s="1782"/>
      <c r="CK23" s="1782"/>
      <c r="CL23" s="1782"/>
      <c r="CM23" s="1782"/>
      <c r="CN23" s="1584"/>
      <c r="CO23" s="1584"/>
      <c r="CP23" s="1584"/>
      <c r="CQ23" s="1584"/>
      <c r="CR23" s="1948"/>
      <c r="CS23" s="1782"/>
      <c r="CT23" s="1782"/>
      <c r="CU23" s="1782"/>
      <c r="CV23" s="1782"/>
      <c r="CW23" s="1782"/>
      <c r="CX23" s="1782"/>
      <c r="CY23" s="1782"/>
      <c r="CZ23" s="1782"/>
      <c r="DA23" s="1782"/>
      <c r="DB23" s="1782"/>
      <c r="DC23" s="1782"/>
      <c r="DD23" s="1782"/>
      <c r="DE23" s="1782"/>
      <c r="DF23" s="1782"/>
      <c r="DG23" s="1782"/>
      <c r="DH23" s="1782"/>
      <c r="DI23" s="1782"/>
      <c r="DJ23" s="1782"/>
      <c r="DK23" s="1782"/>
      <c r="DL23" s="1782"/>
      <c r="DM23" s="1782"/>
      <c r="DN23" s="1782"/>
      <c r="DO23" s="1782"/>
      <c r="DP23" s="1782"/>
      <c r="DQ23" s="1782"/>
      <c r="DR23" s="1782"/>
      <c r="DS23" s="1782"/>
      <c r="DT23" s="1782"/>
      <c r="DU23" s="1782"/>
      <c r="DV23" s="1782"/>
      <c r="DW23" s="1948"/>
      <c r="DX23" s="1782"/>
      <c r="DY23" s="1782"/>
      <c r="DZ23" s="1782"/>
      <c r="EA23" s="1782"/>
      <c r="EB23" s="1782"/>
      <c r="EC23" s="1782"/>
      <c r="ED23" s="1782"/>
      <c r="EE23" s="1782"/>
      <c r="EF23" s="1782"/>
      <c r="EG23" s="1782"/>
      <c r="EH23" s="1782"/>
      <c r="EI23" s="1782"/>
      <c r="EJ23" s="1782"/>
      <c r="EK23" s="1782"/>
      <c r="EL23" s="1782"/>
      <c r="EM23" s="1782"/>
      <c r="EN23" s="1782"/>
      <c r="EO23" s="1782"/>
      <c r="EP23" s="1782"/>
      <c r="EQ23" s="1782"/>
      <c r="ER23" s="1782"/>
      <c r="ES23" s="1782"/>
      <c r="ET23" s="1782"/>
      <c r="EU23" s="1782"/>
      <c r="EV23" s="1782"/>
      <c r="EW23" s="1782"/>
      <c r="EX23" s="1782"/>
      <c r="EY23" s="1782"/>
      <c r="EZ23" s="1782"/>
      <c r="FA23" s="1782"/>
      <c r="FB23" s="1782"/>
      <c r="FC23" s="1948"/>
      <c r="FD23" s="1782"/>
      <c r="FE23" s="1782"/>
      <c r="FF23" s="1782"/>
      <c r="FG23" s="1782"/>
      <c r="FH23" s="1782"/>
      <c r="FI23" s="1782"/>
      <c r="FJ23" s="1782"/>
      <c r="FK23" s="1782"/>
      <c r="FL23" s="1782"/>
      <c r="FM23" s="1782"/>
      <c r="FN23" s="1782"/>
      <c r="FO23" s="1782"/>
      <c r="FP23" s="1782"/>
      <c r="FQ23" s="1782"/>
      <c r="FR23" s="1782"/>
      <c r="FS23" s="1782"/>
      <c r="FT23" s="1782"/>
      <c r="FU23" s="1782"/>
      <c r="FV23" s="1782"/>
      <c r="FW23" s="1782"/>
      <c r="FX23" s="1782"/>
      <c r="FY23" s="1782"/>
      <c r="FZ23" s="1782"/>
      <c r="GA23" s="1782"/>
      <c r="GB23" s="1782"/>
      <c r="GC23" s="1782"/>
      <c r="GD23" s="1782"/>
      <c r="GE23" s="1782"/>
      <c r="GF23" s="1782"/>
      <c r="GG23" s="1782"/>
      <c r="GH23" s="1948"/>
      <c r="GI23" s="1782"/>
      <c r="GJ23" s="1782"/>
      <c r="GK23" s="1782"/>
      <c r="GL23" s="1782"/>
      <c r="GM23" s="1782"/>
      <c r="GN23" s="1782"/>
      <c r="GO23" s="1782"/>
      <c r="GP23" s="1782"/>
      <c r="GQ23" s="1782"/>
      <c r="GR23" s="1782"/>
      <c r="GS23" s="1782"/>
      <c r="GT23" s="1782"/>
      <c r="GU23" s="1782"/>
      <c r="GV23" s="1782"/>
      <c r="GW23" s="1782"/>
      <c r="GX23" s="1782"/>
      <c r="GY23" s="1782"/>
      <c r="GZ23" s="1782"/>
      <c r="HA23" s="1782"/>
      <c r="HB23" s="1782"/>
      <c r="HC23" s="1782"/>
      <c r="HD23" s="1782"/>
      <c r="HE23" s="1782"/>
      <c r="HF23" s="1782"/>
      <c r="HG23" s="1782"/>
      <c r="HH23" s="1782"/>
      <c r="HI23" s="1782"/>
      <c r="HJ23" s="1782"/>
      <c r="HK23" s="1782"/>
      <c r="HL23" s="1782"/>
      <c r="HM23" s="1782"/>
      <c r="HN23" s="1948"/>
      <c r="HO23" s="1782"/>
      <c r="HP23" s="1782"/>
      <c r="HQ23" s="1782"/>
      <c r="HR23" s="1782"/>
      <c r="HS23" s="1782"/>
      <c r="HT23" s="1782"/>
      <c r="HU23" s="1782"/>
      <c r="HV23" s="1782"/>
      <c r="HW23" s="1782"/>
      <c r="HX23" s="1782"/>
      <c r="HY23" s="1782"/>
      <c r="HZ23" s="1782"/>
      <c r="IA23" s="1782"/>
      <c r="IB23" s="1782"/>
      <c r="IC23" s="1782"/>
      <c r="ID23" s="1950"/>
      <c r="IE23" s="1782"/>
      <c r="IF23" s="1782"/>
      <c r="IG23" s="1782"/>
      <c r="IH23" s="1782"/>
      <c r="II23" s="1782"/>
      <c r="IJ23" s="1782"/>
      <c r="IK23" s="1782"/>
      <c r="IL23" s="1782"/>
      <c r="IM23" s="1782"/>
      <c r="IN23" s="1782"/>
      <c r="IO23" s="1782"/>
      <c r="IP23" s="1782"/>
      <c r="IQ23" s="1782"/>
      <c r="IR23" s="1782"/>
      <c r="IS23" s="1951"/>
      <c r="IT23" s="1945"/>
      <c r="IU23" s="1797"/>
      <c r="IV23" s="1782"/>
      <c r="IW23" s="1782"/>
      <c r="IX23" s="1782"/>
      <c r="IY23" s="1782"/>
      <c r="IZ23" s="1782"/>
      <c r="JA23" s="1782"/>
      <c r="JB23" s="1782"/>
      <c r="JC23" s="1782"/>
      <c r="JD23" s="1782"/>
      <c r="JE23" s="1782"/>
      <c r="JF23" s="1782"/>
      <c r="JG23" s="1782"/>
      <c r="JH23" s="1782"/>
      <c r="JI23" s="1782"/>
      <c r="JJ23" s="1782"/>
      <c r="JK23" s="1782"/>
      <c r="JL23" s="1782"/>
      <c r="JM23" s="1782"/>
      <c r="JN23" s="1782"/>
      <c r="JO23" s="1782"/>
      <c r="JP23" s="1782"/>
      <c r="JQ23" s="1782"/>
      <c r="JR23" s="1782"/>
      <c r="JS23" s="1782"/>
      <c r="JT23" s="1782"/>
      <c r="JU23" s="1782"/>
      <c r="JV23" s="1782"/>
      <c r="JW23" s="1782"/>
      <c r="JX23" s="1782"/>
      <c r="JY23" s="1948"/>
      <c r="JZ23" s="1782"/>
      <c r="KA23" s="1782"/>
      <c r="KB23" s="1782"/>
      <c r="KC23" s="1782"/>
      <c r="KD23" s="1782"/>
      <c r="KE23" s="1782"/>
      <c r="KF23" s="1782"/>
      <c r="KG23" s="1782"/>
      <c r="KH23" s="1782"/>
      <c r="KI23" s="1782"/>
      <c r="KJ23" s="1782"/>
      <c r="KK23" s="1782"/>
      <c r="KL23" s="1782"/>
      <c r="KM23" s="1782"/>
      <c r="KN23" s="1782"/>
      <c r="KO23" s="1782"/>
      <c r="KP23" s="1782"/>
      <c r="KQ23" s="1782"/>
      <c r="KR23" s="1782"/>
      <c r="KS23" s="1782"/>
      <c r="KT23" s="1782"/>
      <c r="KU23" s="1782"/>
      <c r="KV23" s="1782"/>
      <c r="KW23" s="1782"/>
      <c r="KX23" s="1782"/>
      <c r="KY23" s="1782"/>
      <c r="KZ23" s="1782"/>
      <c r="LA23" s="1782"/>
      <c r="LB23" s="1782"/>
      <c r="LC23" s="1782"/>
      <c r="LD23" s="1782"/>
      <c r="LE23" s="1948"/>
      <c r="LF23" s="1782"/>
      <c r="LG23" s="1782"/>
      <c r="LH23" s="1782"/>
      <c r="LI23" s="1782"/>
      <c r="LJ23" s="1782"/>
      <c r="LK23" s="1782"/>
      <c r="LL23" s="1782"/>
      <c r="LM23" s="1782"/>
      <c r="LN23" s="1782"/>
      <c r="LO23" s="1782"/>
      <c r="LP23" s="1782"/>
      <c r="LQ23" s="1782"/>
      <c r="LR23" s="1782"/>
      <c r="LS23" s="1782"/>
      <c r="LT23" s="1782"/>
      <c r="LU23" s="1782"/>
      <c r="LV23" s="1782"/>
      <c r="LW23" s="1782"/>
      <c r="LX23" s="1782"/>
      <c r="LY23" s="1782"/>
      <c r="LZ23" s="1782"/>
      <c r="MA23" s="1782"/>
      <c r="MB23" s="1782"/>
      <c r="MC23" s="1782"/>
      <c r="MD23" s="1782"/>
      <c r="ME23" s="1782"/>
      <c r="MF23" s="1782"/>
      <c r="MG23" s="1782"/>
      <c r="MH23" s="1782"/>
      <c r="MI23" s="1782"/>
      <c r="MJ23" s="1948"/>
      <c r="MK23" s="1782"/>
      <c r="ML23" s="1782"/>
      <c r="MM23" s="1782"/>
      <c r="MN23" s="1782"/>
      <c r="MO23" s="1782"/>
      <c r="MP23" s="1782"/>
      <c r="MQ23" s="1782"/>
      <c r="MR23" s="1782"/>
      <c r="MS23" s="1782"/>
      <c r="MT23" s="1782"/>
      <c r="MU23" s="1782"/>
      <c r="MV23" s="1782"/>
      <c r="MW23" s="1782"/>
      <c r="MX23" s="1782"/>
      <c r="MY23" s="1782"/>
      <c r="MZ23" s="1782"/>
      <c r="NA23" s="1782"/>
      <c r="NB23" s="1782"/>
      <c r="NC23" s="1782"/>
      <c r="ND23" s="1782"/>
      <c r="NE23" s="1782"/>
      <c r="NF23" s="1782"/>
      <c r="NG23" s="1782"/>
      <c r="NH23" s="1782"/>
      <c r="NI23" s="1782"/>
      <c r="NJ23" s="1782"/>
      <c r="NK23" s="1782"/>
      <c r="NL23" s="1782"/>
      <c r="NM23" s="1782"/>
      <c r="NN23" s="1782"/>
      <c r="NO23" s="1782"/>
      <c r="NP23" s="1948"/>
      <c r="NQ23" s="1584"/>
      <c r="NR23" s="1584"/>
      <c r="NS23" s="1584"/>
      <c r="NT23" s="1584"/>
      <c r="NU23" s="1584"/>
      <c r="NV23" s="1584"/>
      <c r="NW23" s="1584"/>
      <c r="NX23" s="1584"/>
      <c r="NY23" s="1584"/>
      <c r="NZ23" s="1584"/>
      <c r="OA23" s="1584"/>
      <c r="OB23" s="1584"/>
      <c r="OC23" s="1584"/>
      <c r="OD23" s="1584"/>
      <c r="OE23" s="1584"/>
      <c r="OF23" s="1584"/>
      <c r="OG23" s="1584"/>
      <c r="OH23" s="1584"/>
      <c r="OI23" s="1584"/>
      <c r="OJ23" s="1584"/>
      <c r="OK23" s="1584"/>
      <c r="OL23" s="1584"/>
      <c r="OM23" s="1584"/>
      <c r="ON23" s="1584"/>
      <c r="OO23" s="1584"/>
      <c r="OP23" s="1584"/>
      <c r="OQ23" s="1584"/>
      <c r="OR23" s="1584"/>
      <c r="OS23" s="1584"/>
      <c r="OT23" s="1584"/>
      <c r="OU23" s="1584"/>
      <c r="OV23" s="1948"/>
      <c r="OW23" s="1584"/>
      <c r="OX23" s="1584"/>
      <c r="OY23" s="1584"/>
      <c r="OZ23" s="1584"/>
      <c r="PA23" s="1584"/>
      <c r="PB23" s="1584"/>
      <c r="PC23" s="1584"/>
      <c r="PD23" s="1584"/>
      <c r="PE23" s="1584"/>
      <c r="PF23" s="1584"/>
      <c r="PG23" s="1584"/>
      <c r="PH23" s="1584"/>
      <c r="PI23" s="1584"/>
      <c r="PJ23" s="1584"/>
      <c r="PK23" s="1584"/>
      <c r="PL23" s="1584"/>
      <c r="PM23" s="1584"/>
      <c r="PN23" s="1584"/>
      <c r="PO23" s="1584"/>
      <c r="PP23" s="1584"/>
      <c r="PQ23" s="1584"/>
      <c r="PR23" s="1584"/>
      <c r="PS23" s="1584"/>
      <c r="PT23" s="1584"/>
      <c r="PU23" s="1584"/>
      <c r="PV23" s="1584"/>
      <c r="PW23" s="1584"/>
      <c r="PX23" s="1584"/>
      <c r="PY23" s="1952"/>
      <c r="PZ23" s="469"/>
      <c r="QA23" s="469"/>
      <c r="QB23" s="469"/>
      <c r="QC23" s="469"/>
      <c r="QD23" s="469"/>
      <c r="QE23" s="469"/>
      <c r="QF23" s="469"/>
      <c r="QG23" s="469"/>
      <c r="QH23" s="469"/>
      <c r="QI23" s="469"/>
      <c r="QJ23" s="469"/>
      <c r="QK23" s="469"/>
      <c r="QL23" s="469"/>
      <c r="QM23" s="469"/>
      <c r="QN23" s="469"/>
      <c r="QO23" s="469"/>
      <c r="QP23" s="469"/>
      <c r="QQ23" s="469"/>
      <c r="QR23" s="469"/>
      <c r="QS23" s="469"/>
      <c r="QT23" s="469"/>
      <c r="QU23" s="469"/>
      <c r="QV23" s="469"/>
      <c r="QW23" s="469"/>
      <c r="QX23" s="469"/>
      <c r="QY23" s="469"/>
      <c r="QZ23" s="469"/>
      <c r="RA23" s="469"/>
      <c r="RB23" s="469"/>
      <c r="RC23" s="469"/>
      <c r="RD23" s="469"/>
    </row>
    <row r="24" spans="1:472" ht="60.75" customHeight="1">
      <c r="A24" s="1821"/>
      <c r="B24" s="1953" t="s">
        <v>16747</v>
      </c>
      <c r="C24" s="1954"/>
      <c r="D24" s="1955"/>
      <c r="E24" s="1955"/>
      <c r="F24" s="1956"/>
      <c r="G24" s="1956"/>
      <c r="H24" s="1956"/>
      <c r="I24" s="1956"/>
      <c r="J24" s="1956"/>
      <c r="K24" s="1956"/>
      <c r="L24" s="1957"/>
      <c r="M24" s="1955"/>
      <c r="N24" s="1958"/>
      <c r="O24" s="1958"/>
      <c r="P24" s="1955"/>
      <c r="Q24" s="1956"/>
      <c r="R24" s="1959"/>
      <c r="S24" s="1955"/>
      <c r="T24" s="1955"/>
      <c r="U24" s="1960"/>
      <c r="V24" s="1955"/>
      <c r="W24" s="1955"/>
      <c r="X24" s="1955"/>
      <c r="Y24" s="1955"/>
      <c r="Z24" s="1956"/>
      <c r="AA24" s="1955"/>
      <c r="AB24" s="1955"/>
      <c r="AC24" s="1955"/>
      <c r="AD24" s="1956"/>
      <c r="AE24" s="1955"/>
      <c r="AF24" s="1961"/>
      <c r="AG24" s="1961"/>
      <c r="AH24" s="1962"/>
      <c r="AI24" s="1954"/>
      <c r="AJ24" s="1963"/>
      <c r="AK24" s="1955"/>
      <c r="AL24" s="1955"/>
      <c r="AM24" s="1955"/>
      <c r="AN24" s="1955"/>
      <c r="AO24" s="1955"/>
      <c r="AP24" s="1955"/>
      <c r="AQ24" s="1955"/>
      <c r="AR24" s="1955"/>
      <c r="AS24" s="1955"/>
      <c r="AT24" s="1955"/>
      <c r="AU24" s="1955"/>
      <c r="AV24" s="1955"/>
      <c r="AW24" s="1956"/>
      <c r="AX24" s="1959"/>
      <c r="AY24" s="1955"/>
      <c r="AZ24" s="1955"/>
      <c r="BA24" s="1956"/>
      <c r="BB24" s="1959"/>
      <c r="BC24" s="1955"/>
      <c r="BD24" s="1955"/>
      <c r="BE24" s="1955"/>
      <c r="BF24" s="1955"/>
      <c r="BG24" s="1955"/>
      <c r="BH24" s="1955"/>
      <c r="BI24" s="1955"/>
      <c r="BJ24" s="1955"/>
      <c r="BK24" s="1955"/>
      <c r="BL24" s="1954"/>
      <c r="BM24" s="1955"/>
      <c r="BN24" s="1955"/>
      <c r="BO24" s="1959"/>
      <c r="BP24" s="1956"/>
      <c r="BQ24" s="1955"/>
      <c r="BR24" s="1955"/>
      <c r="BS24" s="1955"/>
      <c r="BT24" s="1959"/>
      <c r="BU24" s="1955"/>
      <c r="BV24" s="1956"/>
      <c r="BW24" s="1955"/>
      <c r="BX24" s="1956"/>
      <c r="BY24" s="1955"/>
      <c r="BZ24" s="1955"/>
      <c r="CA24" s="1959"/>
      <c r="CB24" s="1955"/>
      <c r="CC24" s="1956"/>
      <c r="CD24" s="1955"/>
      <c r="CE24" s="1955"/>
      <c r="CF24" s="1955"/>
      <c r="CG24" s="1955"/>
      <c r="CH24" s="1959"/>
      <c r="CI24" s="1955"/>
      <c r="CJ24" s="1955"/>
      <c r="CK24" s="1955"/>
      <c r="CL24" s="1955"/>
      <c r="CM24" s="1955"/>
      <c r="CN24" s="1955"/>
      <c r="CO24" s="1955"/>
      <c r="CP24" s="1955"/>
      <c r="CQ24" s="1955"/>
      <c r="CR24" s="1954"/>
      <c r="CS24" s="1955"/>
      <c r="CT24" s="1955"/>
      <c r="CU24" s="1955"/>
      <c r="CV24" s="1959"/>
      <c r="CW24" s="1955"/>
      <c r="CX24" s="1955"/>
      <c r="CY24" s="1960"/>
      <c r="CZ24" s="1955"/>
      <c r="DA24" s="1955"/>
      <c r="DB24" s="1955"/>
      <c r="DC24" s="1955"/>
      <c r="DD24" s="1955"/>
      <c r="DE24" s="1955"/>
      <c r="DF24" s="1955"/>
      <c r="DG24" s="1959"/>
      <c r="DH24" s="1955"/>
      <c r="DI24" s="1955"/>
      <c r="DJ24" s="1955"/>
      <c r="DK24" s="1959"/>
      <c r="DL24" s="1955"/>
      <c r="DM24" s="1955"/>
      <c r="DN24" s="1955"/>
      <c r="DO24" s="1955"/>
      <c r="DP24" s="1955"/>
      <c r="DQ24" s="1955"/>
      <c r="DR24" s="1956"/>
      <c r="DS24" s="1956"/>
      <c r="DT24" s="1955"/>
      <c r="DU24" s="1955"/>
      <c r="DV24" s="1955"/>
      <c r="DW24" s="1954"/>
      <c r="DX24" s="1955"/>
      <c r="DY24" s="1955"/>
      <c r="DZ24" s="1955"/>
      <c r="EA24" s="1955"/>
      <c r="EB24" s="1959"/>
      <c r="EC24" s="1955"/>
      <c r="ED24" s="1955"/>
      <c r="EE24" s="1955"/>
      <c r="EF24" s="1956"/>
      <c r="EG24" s="1964"/>
      <c r="EH24" s="1955"/>
      <c r="EI24" s="1955"/>
      <c r="EJ24" s="1955"/>
      <c r="EK24" s="1955"/>
      <c r="EL24" s="1965"/>
      <c r="EM24" s="1955"/>
      <c r="EN24" s="1964"/>
      <c r="EO24" s="1955"/>
      <c r="EP24" s="1959"/>
      <c r="EQ24" s="1955"/>
      <c r="ER24" s="1955"/>
      <c r="ES24" s="1955"/>
      <c r="ET24" s="1955"/>
      <c r="EU24" s="1955"/>
      <c r="EV24" s="1955"/>
      <c r="EW24" s="1955"/>
      <c r="EX24" s="1955"/>
      <c r="EY24" s="1955"/>
      <c r="EZ24" s="1955"/>
      <c r="FA24" s="1955"/>
      <c r="FB24" s="1955"/>
      <c r="FC24" s="1954"/>
      <c r="FD24" s="1963"/>
      <c r="FE24" s="1963"/>
      <c r="FF24" s="1955"/>
      <c r="FG24" s="1966"/>
      <c r="FH24" s="1967" t="s">
        <v>21599</v>
      </c>
      <c r="FI24" s="1967" t="s">
        <v>21600</v>
      </c>
      <c r="FJ24" s="1967" t="s">
        <v>21601</v>
      </c>
      <c r="FK24" s="1967" t="s">
        <v>21602</v>
      </c>
      <c r="FL24" s="1967" t="s">
        <v>21603</v>
      </c>
      <c r="FM24" s="1967" t="s">
        <v>21604</v>
      </c>
      <c r="FN24" s="1967" t="s">
        <v>21605</v>
      </c>
      <c r="FO24" s="1967" t="s">
        <v>21606</v>
      </c>
      <c r="FP24" s="1967" t="s">
        <v>21607</v>
      </c>
      <c r="FQ24" s="1967" t="s">
        <v>21608</v>
      </c>
      <c r="FR24" s="1967" t="s">
        <v>21609</v>
      </c>
      <c r="FS24" s="1967" t="s">
        <v>21610</v>
      </c>
      <c r="FT24" s="1967" t="s">
        <v>21611</v>
      </c>
      <c r="FU24" s="1967" t="s">
        <v>21612</v>
      </c>
      <c r="FV24" s="1967" t="s">
        <v>21613</v>
      </c>
      <c r="FW24" s="1967" t="s">
        <v>21614</v>
      </c>
      <c r="FX24" s="1967" t="s">
        <v>21615</v>
      </c>
      <c r="FY24" s="1967" t="s">
        <v>21616</v>
      </c>
      <c r="FZ24" s="1967" t="s">
        <v>21617</v>
      </c>
      <c r="GA24" s="1967" t="s">
        <v>21618</v>
      </c>
      <c r="GB24" s="1967" t="s">
        <v>21619</v>
      </c>
      <c r="GC24" s="1967" t="s">
        <v>21620</v>
      </c>
      <c r="GD24" s="1967" t="s">
        <v>21621</v>
      </c>
      <c r="GE24" s="1967" t="s">
        <v>21622</v>
      </c>
      <c r="GF24" s="1967" t="s">
        <v>21623</v>
      </c>
      <c r="GG24" s="1967" t="s">
        <v>21624</v>
      </c>
      <c r="GH24" s="1954"/>
      <c r="GI24" s="1967" t="s">
        <v>21625</v>
      </c>
      <c r="GJ24" s="1967" t="s">
        <v>21626</v>
      </c>
      <c r="GK24" s="1967" t="s">
        <v>21627</v>
      </c>
      <c r="GL24" s="1967" t="s">
        <v>21628</v>
      </c>
      <c r="GM24" s="1967" t="s">
        <v>21629</v>
      </c>
      <c r="GN24" s="1967" t="s">
        <v>21630</v>
      </c>
      <c r="GO24" s="1967" t="s">
        <v>21631</v>
      </c>
      <c r="GP24" s="1967" t="s">
        <v>21632</v>
      </c>
      <c r="GQ24" s="1967" t="s">
        <v>21633</v>
      </c>
      <c r="GR24" s="1967" t="s">
        <v>21634</v>
      </c>
      <c r="GS24" s="1967" t="s">
        <v>21635</v>
      </c>
      <c r="GT24" s="1967" t="s">
        <v>21636</v>
      </c>
      <c r="GU24" s="1967" t="s">
        <v>21637</v>
      </c>
      <c r="GV24" s="1967" t="s">
        <v>21638</v>
      </c>
      <c r="GW24" s="1967" t="s">
        <v>21639</v>
      </c>
      <c r="GX24" s="1967" t="s">
        <v>21640</v>
      </c>
      <c r="GY24" s="1967" t="s">
        <v>21641</v>
      </c>
      <c r="GZ24" s="1967" t="s">
        <v>21642</v>
      </c>
      <c r="HA24" s="1967" t="s">
        <v>21643</v>
      </c>
      <c r="HB24" s="1967" t="s">
        <v>21644</v>
      </c>
      <c r="HC24" s="1967" t="s">
        <v>21645</v>
      </c>
      <c r="HD24" s="1967" t="s">
        <v>21646</v>
      </c>
      <c r="HE24" s="1967" t="s">
        <v>21647</v>
      </c>
      <c r="HF24" s="1967" t="s">
        <v>21648</v>
      </c>
      <c r="HG24" s="1967" t="s">
        <v>21649</v>
      </c>
      <c r="HH24" s="1967" t="s">
        <v>21650</v>
      </c>
      <c r="HI24" s="1967" t="s">
        <v>21651</v>
      </c>
      <c r="HJ24" s="1967" t="s">
        <v>21652</v>
      </c>
      <c r="HK24" s="1967" t="s">
        <v>21653</v>
      </c>
      <c r="HL24" s="1967" t="s">
        <v>21654</v>
      </c>
      <c r="HM24" s="1967" t="s">
        <v>21655</v>
      </c>
      <c r="HN24" s="1954"/>
      <c r="HO24" s="1967" t="s">
        <v>21656</v>
      </c>
      <c r="HP24" s="1967" t="s">
        <v>21657</v>
      </c>
      <c r="HQ24" s="1967" t="s">
        <v>21658</v>
      </c>
      <c r="HR24" s="1967" t="s">
        <v>21659</v>
      </c>
      <c r="HS24" s="1967" t="s">
        <v>21660</v>
      </c>
      <c r="HT24" s="1967" t="s">
        <v>21661</v>
      </c>
      <c r="HU24" s="1967" t="s">
        <v>21662</v>
      </c>
      <c r="HV24" s="1967" t="s">
        <v>21663</v>
      </c>
      <c r="HW24" s="1967" t="s">
        <v>21664</v>
      </c>
      <c r="HX24" s="1967" t="s">
        <v>21665</v>
      </c>
      <c r="HY24" s="1967" t="s">
        <v>21666</v>
      </c>
      <c r="HZ24" s="1967" t="s">
        <v>21667</v>
      </c>
      <c r="IA24" s="1967" t="s">
        <v>21668</v>
      </c>
      <c r="IB24" s="1967" t="s">
        <v>21669</v>
      </c>
      <c r="IC24" s="1968" t="s">
        <v>21670</v>
      </c>
      <c r="ID24" s="1968" t="s">
        <v>21670</v>
      </c>
      <c r="IE24" s="1967" t="s">
        <v>21670</v>
      </c>
      <c r="IF24" s="1967" t="s">
        <v>21670</v>
      </c>
      <c r="IG24" s="1967" t="s">
        <v>21670</v>
      </c>
      <c r="IH24" s="1967" t="s">
        <v>21670</v>
      </c>
      <c r="II24" s="1967" t="s">
        <v>21670</v>
      </c>
      <c r="IJ24" s="1967" t="s">
        <v>21670</v>
      </c>
      <c r="IK24" s="1967" t="s">
        <v>21670</v>
      </c>
      <c r="IL24" s="1967" t="s">
        <v>21670</v>
      </c>
      <c r="IM24" s="1967" t="s">
        <v>21670</v>
      </c>
      <c r="IN24" s="1967" t="s">
        <v>21670</v>
      </c>
      <c r="IO24" s="1967" t="s">
        <v>21670</v>
      </c>
      <c r="IP24" s="1967" t="s">
        <v>21670</v>
      </c>
      <c r="IQ24" s="1967" t="s">
        <v>21670</v>
      </c>
      <c r="IR24" s="1967" t="s">
        <v>21670</v>
      </c>
      <c r="IS24" s="1969" t="s">
        <v>21670</v>
      </c>
      <c r="IT24" s="1838"/>
      <c r="IU24" s="1970" t="s">
        <v>21671</v>
      </c>
      <c r="IV24" s="1967" t="s">
        <v>21672</v>
      </c>
      <c r="IW24" s="1967" t="s">
        <v>21673</v>
      </c>
      <c r="IX24" s="1967" t="s">
        <v>21674</v>
      </c>
      <c r="IY24" s="1967" t="s">
        <v>21675</v>
      </c>
      <c r="IZ24" s="1967" t="s">
        <v>21676</v>
      </c>
      <c r="JA24" s="1967" t="s">
        <v>21677</v>
      </c>
      <c r="JB24" s="1967" t="s">
        <v>21678</v>
      </c>
      <c r="JC24" s="1971" t="s">
        <v>16109</v>
      </c>
      <c r="JD24" s="1967" t="s">
        <v>21679</v>
      </c>
      <c r="JE24" s="1967" t="s">
        <v>21680</v>
      </c>
      <c r="JF24" s="1967" t="s">
        <v>21681</v>
      </c>
      <c r="JG24" s="1967" t="s">
        <v>21682</v>
      </c>
      <c r="JH24" s="1967" t="s">
        <v>21683</v>
      </c>
      <c r="JI24" s="1967" t="s">
        <v>21684</v>
      </c>
      <c r="JJ24" s="1967" t="s">
        <v>21685</v>
      </c>
      <c r="JK24" s="1967" t="s">
        <v>21686</v>
      </c>
      <c r="JL24" s="1967" t="s">
        <v>21687</v>
      </c>
      <c r="JM24" s="1967" t="s">
        <v>21688</v>
      </c>
      <c r="JN24" s="1967" t="s">
        <v>21689</v>
      </c>
      <c r="JO24" s="1967" t="s">
        <v>21690</v>
      </c>
      <c r="JP24" s="1967" t="s">
        <v>21691</v>
      </c>
      <c r="JQ24" s="1967" t="s">
        <v>21692</v>
      </c>
      <c r="JR24" s="1967" t="s">
        <v>21693</v>
      </c>
      <c r="JS24" s="1967" t="s">
        <v>21694</v>
      </c>
      <c r="JT24" s="1967" t="s">
        <v>21695</v>
      </c>
      <c r="JU24" s="1967" t="s">
        <v>21696</v>
      </c>
      <c r="JV24" s="1967" t="s">
        <v>21697</v>
      </c>
      <c r="JW24" s="1972" t="s">
        <v>21698</v>
      </c>
      <c r="JX24" s="1972" t="s">
        <v>21699</v>
      </c>
      <c r="JY24" s="1954"/>
      <c r="JZ24" s="1967" t="s">
        <v>21700</v>
      </c>
      <c r="KA24" s="1967" t="s">
        <v>21701</v>
      </c>
      <c r="KB24" s="1967" t="s">
        <v>21702</v>
      </c>
      <c r="KC24" s="1967" t="s">
        <v>21703</v>
      </c>
      <c r="KD24" s="1967" t="s">
        <v>21704</v>
      </c>
      <c r="KE24" s="1967" t="s">
        <v>21705</v>
      </c>
      <c r="KF24" s="1967" t="s">
        <v>21706</v>
      </c>
      <c r="KG24" s="1967" t="s">
        <v>21707</v>
      </c>
      <c r="KH24" s="1967" t="s">
        <v>21708</v>
      </c>
      <c r="KI24" s="1959"/>
      <c r="KJ24" s="1967" t="s">
        <v>21709</v>
      </c>
      <c r="KK24" s="1967" t="s">
        <v>21710</v>
      </c>
      <c r="KL24" s="1967" t="s">
        <v>21711</v>
      </c>
      <c r="KM24" s="1967" t="s">
        <v>21712</v>
      </c>
      <c r="KN24" s="1967" t="s">
        <v>21713</v>
      </c>
      <c r="KO24" s="1967" t="s">
        <v>21714</v>
      </c>
      <c r="KP24" s="1967" t="s">
        <v>21715</v>
      </c>
      <c r="KQ24" s="1967" t="s">
        <v>21716</v>
      </c>
      <c r="KR24" s="1967" t="s">
        <v>21717</v>
      </c>
      <c r="KS24" s="1967" t="s">
        <v>21718</v>
      </c>
      <c r="KT24" s="1967" t="s">
        <v>21719</v>
      </c>
      <c r="KU24" s="1967" t="s">
        <v>21720</v>
      </c>
      <c r="KV24" s="1967" t="s">
        <v>21721</v>
      </c>
      <c r="KW24" s="1967" t="s">
        <v>21722</v>
      </c>
      <c r="KX24" s="1967" t="s">
        <v>21723</v>
      </c>
      <c r="KY24" s="1967" t="s">
        <v>21724</v>
      </c>
      <c r="KZ24" s="1967" t="s">
        <v>21725</v>
      </c>
      <c r="LA24" s="1967" t="s">
        <v>21726</v>
      </c>
      <c r="LB24" s="1967" t="s">
        <v>21727</v>
      </c>
      <c r="LC24" s="1967" t="s">
        <v>21728</v>
      </c>
      <c r="LD24" s="1967" t="s">
        <v>21729</v>
      </c>
      <c r="LE24" s="1954"/>
      <c r="LF24" s="1967" t="s">
        <v>21730</v>
      </c>
      <c r="LG24" s="1967" t="s">
        <v>21731</v>
      </c>
      <c r="LH24" s="1967" t="s">
        <v>21732</v>
      </c>
      <c r="LI24" s="1967" t="s">
        <v>21733</v>
      </c>
      <c r="LJ24" s="1967" t="s">
        <v>21734</v>
      </c>
      <c r="LK24" s="1967" t="s">
        <v>21735</v>
      </c>
      <c r="LL24" s="1967" t="s">
        <v>21736</v>
      </c>
      <c r="LM24" s="1967" t="s">
        <v>21737</v>
      </c>
      <c r="LN24" s="1967" t="s">
        <v>21738</v>
      </c>
      <c r="LO24" s="1967" t="s">
        <v>21739</v>
      </c>
      <c r="LP24" s="1959"/>
      <c r="LQ24" s="1967" t="s">
        <v>21740</v>
      </c>
      <c r="LR24" s="1967" t="s">
        <v>21741</v>
      </c>
      <c r="LS24" s="1967" t="s">
        <v>21742</v>
      </c>
      <c r="LT24" s="1967" t="s">
        <v>21743</v>
      </c>
      <c r="LU24" s="1967" t="s">
        <v>21744</v>
      </c>
      <c r="LV24" s="1967" t="s">
        <v>21745</v>
      </c>
      <c r="LW24" s="1967" t="s">
        <v>21746</v>
      </c>
      <c r="LX24" s="1967" t="s">
        <v>21747</v>
      </c>
      <c r="LY24" s="1967" t="s">
        <v>21748</v>
      </c>
      <c r="LZ24" s="1967" t="s">
        <v>21749</v>
      </c>
      <c r="MA24" s="1967" t="s">
        <v>21750</v>
      </c>
      <c r="MB24" s="1967" t="s">
        <v>21751</v>
      </c>
      <c r="MC24" s="1967" t="s">
        <v>21752</v>
      </c>
      <c r="MD24" s="1967" t="s">
        <v>21753</v>
      </c>
      <c r="ME24" s="1967" t="s">
        <v>21754</v>
      </c>
      <c r="MF24" s="1967" t="s">
        <v>21755</v>
      </c>
      <c r="MG24" s="1967" t="s">
        <v>21756</v>
      </c>
      <c r="MH24" s="1967" t="s">
        <v>21757</v>
      </c>
      <c r="MI24" s="1967" t="s">
        <v>21758</v>
      </c>
      <c r="MJ24" s="1954"/>
      <c r="MK24" s="1967" t="s">
        <v>21759</v>
      </c>
      <c r="ML24" s="1967" t="s">
        <v>21760</v>
      </c>
      <c r="MM24" s="1967" t="s">
        <v>21761</v>
      </c>
      <c r="MN24" s="1967" t="s">
        <v>21762</v>
      </c>
      <c r="MO24" s="1967" t="s">
        <v>21763</v>
      </c>
      <c r="MP24" s="1967" t="s">
        <v>21764</v>
      </c>
      <c r="MQ24" s="1967" t="s">
        <v>21765</v>
      </c>
      <c r="MR24" s="1967" t="s">
        <v>21766</v>
      </c>
      <c r="MS24" s="1967" t="s">
        <v>21767</v>
      </c>
      <c r="MT24" s="1967" t="s">
        <v>21768</v>
      </c>
      <c r="MU24" s="1967" t="s">
        <v>21769</v>
      </c>
      <c r="MV24" s="1967" t="s">
        <v>21770</v>
      </c>
      <c r="MW24" s="1967" t="s">
        <v>21771</v>
      </c>
      <c r="MX24" s="1967" t="s">
        <v>21772</v>
      </c>
      <c r="MY24" s="1967" t="s">
        <v>21773</v>
      </c>
      <c r="MZ24" s="1967" t="s">
        <v>21774</v>
      </c>
      <c r="NA24" s="1967" t="s">
        <v>21775</v>
      </c>
      <c r="NB24" s="1967" t="s">
        <v>21776</v>
      </c>
      <c r="NC24" s="1967" t="s">
        <v>21777</v>
      </c>
      <c r="ND24" s="1967" t="s">
        <v>21778</v>
      </c>
      <c r="NE24" s="1967" t="s">
        <v>21779</v>
      </c>
      <c r="NF24" s="1967" t="s">
        <v>21780</v>
      </c>
      <c r="NG24" s="1967" t="s">
        <v>21781</v>
      </c>
      <c r="NH24" s="1967" t="s">
        <v>21782</v>
      </c>
      <c r="NI24" s="1967" t="s">
        <v>21783</v>
      </c>
      <c r="NJ24" s="1967" t="s">
        <v>21784</v>
      </c>
      <c r="NK24" s="1967" t="s">
        <v>21785</v>
      </c>
      <c r="NL24" s="1967" t="s">
        <v>21786</v>
      </c>
      <c r="NM24" s="1967" t="s">
        <v>21787</v>
      </c>
      <c r="NN24" s="1967" t="s">
        <v>21788</v>
      </c>
      <c r="NO24" s="1967" t="s">
        <v>21789</v>
      </c>
      <c r="NP24" s="1954"/>
      <c r="NQ24" s="1973" t="s">
        <v>21790</v>
      </c>
      <c r="NR24" s="1973" t="s">
        <v>21791</v>
      </c>
      <c r="NS24" s="1973" t="s">
        <v>21792</v>
      </c>
      <c r="NT24" s="1973" t="s">
        <v>21793</v>
      </c>
      <c r="NU24" s="1973" t="s">
        <v>21794</v>
      </c>
      <c r="NV24" s="1973" t="s">
        <v>21795</v>
      </c>
      <c r="NW24" s="1973" t="s">
        <v>21796</v>
      </c>
      <c r="NX24" s="1973" t="s">
        <v>21797</v>
      </c>
      <c r="NY24" s="1973" t="s">
        <v>21798</v>
      </c>
      <c r="NZ24" s="1973" t="s">
        <v>21799</v>
      </c>
      <c r="OA24" s="1973" t="s">
        <v>21800</v>
      </c>
      <c r="OB24" s="1973" t="s">
        <v>21801</v>
      </c>
      <c r="OC24" s="1973" t="s">
        <v>21802</v>
      </c>
      <c r="OD24" s="1973" t="s">
        <v>21803</v>
      </c>
      <c r="OE24" s="466"/>
      <c r="OF24" s="1973" t="s">
        <v>21804</v>
      </c>
      <c r="OG24" s="1973" t="s">
        <v>21805</v>
      </c>
      <c r="OH24" s="1973" t="s">
        <v>21806</v>
      </c>
      <c r="OI24" s="1973" t="s">
        <v>21807</v>
      </c>
      <c r="OJ24" s="1973" t="s">
        <v>21808</v>
      </c>
      <c r="OK24" s="1973" t="s">
        <v>21809</v>
      </c>
      <c r="OL24" s="1973" t="s">
        <v>21810</v>
      </c>
      <c r="OM24" s="1973" t="s">
        <v>21811</v>
      </c>
      <c r="ON24" s="1973" t="s">
        <v>21812</v>
      </c>
      <c r="OO24" s="1973" t="s">
        <v>21813</v>
      </c>
      <c r="OP24" s="1973" t="s">
        <v>21814</v>
      </c>
      <c r="OQ24" s="1973" t="s">
        <v>21815</v>
      </c>
      <c r="OR24" s="1973" t="s">
        <v>21816</v>
      </c>
      <c r="OS24" s="1973" t="s">
        <v>21817</v>
      </c>
      <c r="OT24" s="1973" t="s">
        <v>21818</v>
      </c>
      <c r="OU24" s="1973" t="s">
        <v>21819</v>
      </c>
      <c r="OV24" s="1954"/>
      <c r="OW24" s="1973" t="s">
        <v>21820</v>
      </c>
      <c r="OX24" s="1973"/>
      <c r="OY24" s="1973" t="s">
        <v>21821</v>
      </c>
      <c r="OZ24" s="1973" t="s">
        <v>21822</v>
      </c>
      <c r="PA24" s="1973" t="s">
        <v>21823</v>
      </c>
      <c r="PB24" s="1973" t="s">
        <v>21824</v>
      </c>
      <c r="PC24" s="1973" t="s">
        <v>21825</v>
      </c>
      <c r="PD24" s="1973" t="s">
        <v>21826</v>
      </c>
      <c r="PE24" s="1973" t="s">
        <v>21827</v>
      </c>
      <c r="PF24" s="1973" t="s">
        <v>21828</v>
      </c>
      <c r="PG24" s="1973" t="s">
        <v>21829</v>
      </c>
      <c r="PH24" s="1973" t="s">
        <v>21830</v>
      </c>
      <c r="PI24" s="1973" t="s">
        <v>21831</v>
      </c>
      <c r="PJ24" s="466"/>
      <c r="PK24" s="466"/>
      <c r="PL24" s="466"/>
      <c r="PM24" s="466"/>
      <c r="PN24" s="466"/>
      <c r="PO24" s="466"/>
      <c r="PP24" s="466"/>
      <c r="PQ24" s="466"/>
      <c r="PR24" s="466"/>
      <c r="PS24" s="1973" t="s">
        <v>21832</v>
      </c>
      <c r="PT24" s="1973" t="s">
        <v>21833</v>
      </c>
      <c r="PU24" s="1973" t="s">
        <v>21834</v>
      </c>
      <c r="PV24" s="1973" t="s">
        <v>21835</v>
      </c>
      <c r="PW24" s="1973" t="s">
        <v>21836</v>
      </c>
      <c r="PX24" s="1973" t="s">
        <v>21837</v>
      </c>
      <c r="PY24" s="1838"/>
      <c r="PZ24" s="466"/>
      <c r="QA24" s="466"/>
      <c r="QB24" s="466"/>
      <c r="QC24" s="466"/>
      <c r="QD24" s="466"/>
      <c r="QE24" s="466"/>
      <c r="QF24" s="466"/>
      <c r="QG24" s="466"/>
      <c r="QH24" s="466"/>
      <c r="QI24" s="466"/>
      <c r="QJ24" s="466"/>
      <c r="QK24" s="466"/>
      <c r="QL24" s="466"/>
      <c r="QM24" s="466"/>
      <c r="QN24" s="466"/>
      <c r="QO24" s="466"/>
      <c r="QP24" s="466"/>
      <c r="QQ24" s="466"/>
      <c r="QR24" s="466"/>
      <c r="QS24" s="466"/>
      <c r="QT24" s="466"/>
      <c r="QU24" s="466"/>
      <c r="QV24" s="466"/>
      <c r="QW24" s="466"/>
      <c r="QX24" s="1974"/>
      <c r="QY24" s="1974"/>
      <c r="QZ24" s="1974"/>
      <c r="RA24" s="466"/>
      <c r="RB24" s="466"/>
      <c r="RC24" s="466"/>
      <c r="RD24" s="466"/>
    </row>
    <row r="25" spans="1:472" ht="60.75" customHeight="1">
      <c r="A25" s="2613" t="s">
        <v>16746</v>
      </c>
      <c r="B25" s="1939" t="s">
        <v>16748</v>
      </c>
      <c r="C25" s="1899"/>
      <c r="D25" s="269" t="s">
        <v>21838</v>
      </c>
      <c r="E25" s="269" t="s">
        <v>21839</v>
      </c>
      <c r="F25" s="1615" t="s">
        <v>21840</v>
      </c>
      <c r="G25" s="1615" t="s">
        <v>21841</v>
      </c>
      <c r="H25" s="1615" t="s">
        <v>21842</v>
      </c>
      <c r="I25" s="1615" t="s">
        <v>21843</v>
      </c>
      <c r="J25" s="1615" t="s">
        <v>21844</v>
      </c>
      <c r="K25" s="1615" t="s">
        <v>21845</v>
      </c>
      <c r="L25" s="1677" t="s">
        <v>21846</v>
      </c>
      <c r="M25" s="269" t="s">
        <v>21847</v>
      </c>
      <c r="N25" s="227" t="s">
        <v>21848</v>
      </c>
      <c r="O25" s="227" t="s">
        <v>21849</v>
      </c>
      <c r="P25" s="1617" t="s">
        <v>21850</v>
      </c>
      <c r="Q25" s="1825" t="s">
        <v>21851</v>
      </c>
      <c r="R25" s="1827" t="s">
        <v>21852</v>
      </c>
      <c r="S25" s="1668" t="s">
        <v>21853</v>
      </c>
      <c r="T25" s="1830" t="s">
        <v>21854</v>
      </c>
      <c r="U25" s="1587" t="s">
        <v>21855</v>
      </c>
      <c r="V25" s="1667" t="s">
        <v>14788</v>
      </c>
      <c r="W25" s="1975" t="s">
        <v>21856</v>
      </c>
      <c r="X25" s="1975" t="s">
        <v>21857</v>
      </c>
      <c r="Y25" s="1975" t="s">
        <v>21858</v>
      </c>
      <c r="Z25" s="1976" t="s">
        <v>21859</v>
      </c>
      <c r="AA25" s="1975" t="s">
        <v>21860</v>
      </c>
      <c r="AB25" s="1975" t="s">
        <v>21861</v>
      </c>
      <c r="AC25" s="1975" t="s">
        <v>21862</v>
      </c>
      <c r="AD25" s="1976" t="s">
        <v>21863</v>
      </c>
      <c r="AE25" s="269" t="s">
        <v>14879</v>
      </c>
      <c r="AF25" s="1942" t="s">
        <v>21864</v>
      </c>
      <c r="AG25" s="1942" t="s">
        <v>21864</v>
      </c>
      <c r="AH25" s="1942" t="s">
        <v>21864</v>
      </c>
      <c r="AI25" s="1899"/>
      <c r="AJ25" s="269" t="s">
        <v>14879</v>
      </c>
      <c r="AK25" s="269" t="s">
        <v>14879</v>
      </c>
      <c r="AL25" s="269" t="s">
        <v>14879</v>
      </c>
      <c r="AM25" s="269" t="s">
        <v>21865</v>
      </c>
      <c r="AN25" s="1668" t="s">
        <v>21866</v>
      </c>
      <c r="AO25" s="1668" t="s">
        <v>21867</v>
      </c>
      <c r="AP25" s="1668" t="s">
        <v>21868</v>
      </c>
      <c r="AQ25" s="269" t="s">
        <v>21869</v>
      </c>
      <c r="AR25" s="1668" t="s">
        <v>21870</v>
      </c>
      <c r="AS25" s="1668" t="s">
        <v>21871</v>
      </c>
      <c r="AT25" s="1668" t="s">
        <v>21872</v>
      </c>
      <c r="AU25" s="1668" t="s">
        <v>21873</v>
      </c>
      <c r="AV25" s="1668" t="s">
        <v>21874</v>
      </c>
      <c r="AW25" s="1825" t="s">
        <v>21875</v>
      </c>
      <c r="AX25" s="1827" t="s">
        <v>14950</v>
      </c>
      <c r="AY25" s="1668" t="s">
        <v>21876</v>
      </c>
      <c r="AZ25" s="1668" t="s">
        <v>21877</v>
      </c>
      <c r="BA25" s="1615" t="s">
        <v>21878</v>
      </c>
      <c r="BB25" s="1977" t="s">
        <v>21879</v>
      </c>
      <c r="BC25" s="1975" t="s">
        <v>21880</v>
      </c>
      <c r="BD25" s="1975" t="s">
        <v>21881</v>
      </c>
      <c r="BE25" s="269" t="s">
        <v>21882</v>
      </c>
      <c r="BF25" s="1975" t="s">
        <v>21883</v>
      </c>
      <c r="BG25" s="1975" t="s">
        <v>21884</v>
      </c>
      <c r="BH25" s="1975" t="s">
        <v>21885</v>
      </c>
      <c r="BI25" s="1975" t="s">
        <v>21886</v>
      </c>
      <c r="BJ25" s="269" t="s">
        <v>21887</v>
      </c>
      <c r="BK25" s="269" t="s">
        <v>21888</v>
      </c>
      <c r="BL25" s="1899"/>
      <c r="BM25" s="268" t="s">
        <v>16211</v>
      </c>
      <c r="BN25" s="269" t="s">
        <v>21889</v>
      </c>
      <c r="BO25" s="1580" t="s">
        <v>21890</v>
      </c>
      <c r="BP25" s="1615" t="s">
        <v>21891</v>
      </c>
      <c r="BQ25" s="269" t="s">
        <v>21892</v>
      </c>
      <c r="BR25" s="1617" t="s">
        <v>21893</v>
      </c>
      <c r="BS25" s="1617" t="s">
        <v>21894</v>
      </c>
      <c r="BT25" s="1580" t="s">
        <v>21895</v>
      </c>
      <c r="BU25" s="1617" t="s">
        <v>21896</v>
      </c>
      <c r="BV25" s="1615" t="s">
        <v>21897</v>
      </c>
      <c r="BW25" s="269" t="s">
        <v>21898</v>
      </c>
      <c r="BX25" s="1615" t="s">
        <v>21899</v>
      </c>
      <c r="BY25" s="269" t="s">
        <v>21900</v>
      </c>
      <c r="BZ25" s="269" t="s">
        <v>21901</v>
      </c>
      <c r="CA25" s="1580" t="s">
        <v>14950</v>
      </c>
      <c r="CB25" s="269" t="s">
        <v>21902</v>
      </c>
      <c r="CC25" s="1615" t="s">
        <v>21903</v>
      </c>
      <c r="CD25" s="269" t="s">
        <v>21904</v>
      </c>
      <c r="CE25" s="269" t="s">
        <v>21905</v>
      </c>
      <c r="CF25" s="1617" t="s">
        <v>21906</v>
      </c>
      <c r="CG25" s="269" t="s">
        <v>21907</v>
      </c>
      <c r="CH25" s="469" t="s">
        <v>14975</v>
      </c>
      <c r="CI25" s="269" t="s">
        <v>21908</v>
      </c>
      <c r="CJ25" s="1617" t="s">
        <v>21909</v>
      </c>
      <c r="CK25" s="269" t="s">
        <v>21910</v>
      </c>
      <c r="CL25" s="269" t="s">
        <v>21911</v>
      </c>
      <c r="CM25" s="269" t="s">
        <v>21912</v>
      </c>
      <c r="CN25" s="1975" t="s">
        <v>21913</v>
      </c>
      <c r="CO25" s="1975" t="s">
        <v>21914</v>
      </c>
      <c r="CP25" s="1975" t="s">
        <v>21915</v>
      </c>
      <c r="CQ25" s="1975" t="s">
        <v>21916</v>
      </c>
      <c r="CR25" s="1899"/>
      <c r="CS25" s="269" t="s">
        <v>21917</v>
      </c>
      <c r="CT25" s="269" t="s">
        <v>21918</v>
      </c>
      <c r="CU25" s="1617" t="s">
        <v>21919</v>
      </c>
      <c r="CV25" s="1580" t="s">
        <v>21920</v>
      </c>
      <c r="CW25" s="269" t="s">
        <v>21921</v>
      </c>
      <c r="CX25" s="269" t="s">
        <v>21922</v>
      </c>
      <c r="CY25" s="1587" t="s">
        <v>21923</v>
      </c>
      <c r="CZ25" s="269" t="s">
        <v>21924</v>
      </c>
      <c r="DA25" s="1572" t="s">
        <v>21925</v>
      </c>
      <c r="DB25" s="1617" t="s">
        <v>21926</v>
      </c>
      <c r="DC25" s="1617" t="s">
        <v>21927</v>
      </c>
      <c r="DD25" s="1617" t="s">
        <v>21928</v>
      </c>
      <c r="DE25" s="269" t="s">
        <v>21929</v>
      </c>
      <c r="DF25" s="269" t="s">
        <v>21930</v>
      </c>
      <c r="DG25" s="1580" t="s">
        <v>14950</v>
      </c>
      <c r="DH25" s="269" t="s">
        <v>21931</v>
      </c>
      <c r="DI25" s="269" t="s">
        <v>21932</v>
      </c>
      <c r="DJ25" s="269" t="s">
        <v>21933</v>
      </c>
      <c r="DK25" s="1580" t="s">
        <v>14969</v>
      </c>
      <c r="DL25" s="269" t="s">
        <v>21934</v>
      </c>
      <c r="DM25" s="1572" t="s">
        <v>21935</v>
      </c>
      <c r="DN25" s="269" t="s">
        <v>21936</v>
      </c>
      <c r="DO25" s="1617" t="s">
        <v>21937</v>
      </c>
      <c r="DP25" s="269" t="s">
        <v>21938</v>
      </c>
      <c r="DQ25" s="269" t="s">
        <v>21939</v>
      </c>
      <c r="DR25" s="1615" t="s">
        <v>21940</v>
      </c>
      <c r="DS25" s="1615" t="s">
        <v>21941</v>
      </c>
      <c r="DT25" s="1617" t="s">
        <v>21942</v>
      </c>
      <c r="DU25" s="1617" t="s">
        <v>21943</v>
      </c>
      <c r="DV25" s="269" t="s">
        <v>21944</v>
      </c>
      <c r="DW25" s="1899"/>
      <c r="DX25" s="269" t="s">
        <v>21945</v>
      </c>
      <c r="DY25" s="269" t="s">
        <v>21946</v>
      </c>
      <c r="DZ25" s="269" t="s">
        <v>21947</v>
      </c>
      <c r="EA25" s="1617" t="s">
        <v>21948</v>
      </c>
      <c r="EB25" s="1580" t="s">
        <v>21949</v>
      </c>
      <c r="EC25" s="269" t="s">
        <v>21950</v>
      </c>
      <c r="ED25" s="269" t="s">
        <v>21951</v>
      </c>
      <c r="EE25" s="1617" t="s">
        <v>21952</v>
      </c>
      <c r="EF25" s="1615" t="s">
        <v>21953</v>
      </c>
      <c r="EG25" s="1973" t="s">
        <v>16211</v>
      </c>
      <c r="EH25" s="1617" t="s">
        <v>21954</v>
      </c>
      <c r="EI25" s="1617" t="s">
        <v>21955</v>
      </c>
      <c r="EJ25" s="269" t="s">
        <v>21956</v>
      </c>
      <c r="EK25" s="269" t="s">
        <v>21957</v>
      </c>
      <c r="EL25" s="1750" t="s">
        <v>15119</v>
      </c>
      <c r="EM25" s="269" t="s">
        <v>21958</v>
      </c>
      <c r="EN25" s="1973" t="s">
        <v>21959</v>
      </c>
      <c r="EO25" s="1617" t="s">
        <v>21960</v>
      </c>
      <c r="EP25" s="1580" t="s">
        <v>18284</v>
      </c>
      <c r="EQ25" s="269" t="s">
        <v>21961</v>
      </c>
      <c r="ER25" s="1617" t="s">
        <v>21962</v>
      </c>
      <c r="ES25" s="1617" t="s">
        <v>21963</v>
      </c>
      <c r="ET25" s="1617" t="s">
        <v>21964</v>
      </c>
      <c r="EU25" s="269" t="s">
        <v>21965</v>
      </c>
      <c r="EV25" s="269" t="s">
        <v>21966</v>
      </c>
      <c r="EW25" s="1617" t="s">
        <v>21967</v>
      </c>
      <c r="EX25" s="1617" t="s">
        <v>21968</v>
      </c>
      <c r="EY25" s="1617" t="s">
        <v>21969</v>
      </c>
      <c r="EZ25" s="269" t="s">
        <v>21970</v>
      </c>
      <c r="FA25" s="269" t="s">
        <v>21971</v>
      </c>
      <c r="FB25" s="1617" t="s">
        <v>21972</v>
      </c>
      <c r="FC25" s="1899"/>
      <c r="FD25" s="1671" t="s">
        <v>21973</v>
      </c>
      <c r="FE25" s="1671" t="s">
        <v>21974</v>
      </c>
      <c r="FF25" s="269" t="s">
        <v>21975</v>
      </c>
      <c r="FG25" s="495" t="s">
        <v>21976</v>
      </c>
      <c r="FH25" s="1617" t="s">
        <v>21977</v>
      </c>
      <c r="FI25" s="1580" t="s">
        <v>21978</v>
      </c>
      <c r="FJ25" s="1617" t="s">
        <v>21979</v>
      </c>
      <c r="FK25" s="1617" t="s">
        <v>21980</v>
      </c>
      <c r="FL25" s="1615" t="s">
        <v>21981</v>
      </c>
      <c r="FM25" s="269" t="s">
        <v>21982</v>
      </c>
      <c r="FN25" s="1617" t="s">
        <v>21983</v>
      </c>
      <c r="FO25" s="1615" t="s">
        <v>21984</v>
      </c>
      <c r="FP25" s="1617" t="s">
        <v>21985</v>
      </c>
      <c r="FQ25" s="1617" t="s">
        <v>21986</v>
      </c>
      <c r="FR25" s="958" t="s">
        <v>18497</v>
      </c>
      <c r="FS25" s="1617" t="s">
        <v>19122</v>
      </c>
      <c r="FT25" s="1617" t="s">
        <v>21987</v>
      </c>
      <c r="FU25" s="1615" t="s">
        <v>21988</v>
      </c>
      <c r="FV25" s="1615" t="s">
        <v>21989</v>
      </c>
      <c r="FW25" s="1617" t="s">
        <v>19554</v>
      </c>
      <c r="FX25" s="1580" t="s">
        <v>21990</v>
      </c>
      <c r="FY25" s="1617" t="s">
        <v>19554</v>
      </c>
      <c r="FZ25" s="1617" t="s">
        <v>19947</v>
      </c>
      <c r="GA25" s="269" t="s">
        <v>21991</v>
      </c>
      <c r="GB25" s="469" t="s">
        <v>21992</v>
      </c>
      <c r="GC25" s="1617" t="s">
        <v>19947</v>
      </c>
      <c r="GD25" s="269" t="s">
        <v>21993</v>
      </c>
      <c r="GE25" s="269" t="s">
        <v>21994</v>
      </c>
      <c r="GF25" s="1617" t="s">
        <v>21995</v>
      </c>
      <c r="GG25" s="1617" t="s">
        <v>21996</v>
      </c>
      <c r="GH25" s="1899"/>
      <c r="GI25" s="1671" t="s">
        <v>21997</v>
      </c>
      <c r="GJ25" s="1671" t="s">
        <v>21997</v>
      </c>
      <c r="GK25" s="1671" t="s">
        <v>21997</v>
      </c>
      <c r="GL25" s="1671" t="s">
        <v>21998</v>
      </c>
      <c r="GM25" s="1587" t="s">
        <v>19568</v>
      </c>
      <c r="GN25" s="269" t="s">
        <v>21999</v>
      </c>
      <c r="GO25" s="1973" t="s">
        <v>22000</v>
      </c>
      <c r="GP25" s="1571" t="s">
        <v>22001</v>
      </c>
      <c r="GQ25" s="269" t="s">
        <v>22002</v>
      </c>
      <c r="GR25" s="1587" t="s">
        <v>22003</v>
      </c>
      <c r="GS25" s="1587" t="s">
        <v>18513</v>
      </c>
      <c r="GT25" s="1587" t="s">
        <v>22004</v>
      </c>
      <c r="GU25" s="1587" t="s">
        <v>18513</v>
      </c>
      <c r="GV25" s="1860" t="s">
        <v>22005</v>
      </c>
      <c r="GW25" s="1587" t="s">
        <v>22006</v>
      </c>
      <c r="GX25" s="1978" t="s">
        <v>22007</v>
      </c>
      <c r="GY25" s="1860" t="s">
        <v>22008</v>
      </c>
      <c r="GZ25" s="1617" t="s">
        <v>22009</v>
      </c>
      <c r="HA25" s="1571" t="s">
        <v>22010</v>
      </c>
      <c r="HB25" s="1617" t="s">
        <v>22011</v>
      </c>
      <c r="HC25" s="1587" t="s">
        <v>22012</v>
      </c>
      <c r="HD25" s="1587" t="s">
        <v>22013</v>
      </c>
      <c r="HE25" s="1587" t="s">
        <v>22014</v>
      </c>
      <c r="HF25" s="269" t="s">
        <v>22015</v>
      </c>
      <c r="HG25" s="1587" t="s">
        <v>22016</v>
      </c>
      <c r="HH25" s="269" t="s">
        <v>22017</v>
      </c>
      <c r="HI25" s="1587" t="s">
        <v>22018</v>
      </c>
      <c r="HJ25" s="269" t="s">
        <v>22019</v>
      </c>
      <c r="HK25" s="269" t="s">
        <v>22020</v>
      </c>
      <c r="HL25" s="1671" t="s">
        <v>22021</v>
      </c>
      <c r="HM25" s="1671" t="s">
        <v>22022</v>
      </c>
      <c r="HN25" s="1899"/>
      <c r="HO25" s="1861" t="s">
        <v>22023</v>
      </c>
      <c r="HP25" s="1861" t="s">
        <v>22024</v>
      </c>
      <c r="HQ25" s="1677" t="s">
        <v>22025</v>
      </c>
      <c r="HR25" s="1615" t="s">
        <v>22026</v>
      </c>
      <c r="HS25" s="1587" t="s">
        <v>22027</v>
      </c>
      <c r="HT25" s="1587" t="s">
        <v>22028</v>
      </c>
      <c r="HU25" s="1587" t="s">
        <v>22029</v>
      </c>
      <c r="HV25" s="1979" t="s">
        <v>22030</v>
      </c>
      <c r="HW25" s="1587" t="s">
        <v>22031</v>
      </c>
      <c r="HX25" s="1587" t="s">
        <v>22032</v>
      </c>
      <c r="HY25" s="206" t="s">
        <v>22033</v>
      </c>
      <c r="HZ25" s="206" t="s">
        <v>22034</v>
      </c>
      <c r="IA25" s="206" t="s">
        <v>22035</v>
      </c>
      <c r="IB25" s="1587" t="s">
        <v>22036</v>
      </c>
      <c r="IC25" s="1698" t="s">
        <v>22037</v>
      </c>
      <c r="ID25" s="1698" t="s">
        <v>22038</v>
      </c>
      <c r="IE25" s="1698" t="s">
        <v>22039</v>
      </c>
      <c r="IF25" s="269" t="s">
        <v>22040</v>
      </c>
      <c r="IG25" s="269" t="s">
        <v>22041</v>
      </c>
      <c r="IH25" s="1698" t="s">
        <v>22042</v>
      </c>
      <c r="II25" s="1587" t="s">
        <v>22043</v>
      </c>
      <c r="IJ25" s="1587" t="s">
        <v>22044</v>
      </c>
      <c r="IK25" s="1587" t="s">
        <v>22045</v>
      </c>
      <c r="IL25" s="1587" t="s">
        <v>22046</v>
      </c>
      <c r="IM25" s="206" t="s">
        <v>22047</v>
      </c>
      <c r="IN25" s="206" t="s">
        <v>22048</v>
      </c>
      <c r="IO25" s="1587" t="s">
        <v>22049</v>
      </c>
      <c r="IP25" s="1587" t="s">
        <v>22050</v>
      </c>
      <c r="IQ25" s="1698" t="s">
        <v>22051</v>
      </c>
      <c r="IR25" s="1671" t="s">
        <v>22052</v>
      </c>
      <c r="IS25" s="1698" t="s">
        <v>22053</v>
      </c>
      <c r="IT25" s="1679"/>
      <c r="IU25" s="1587" t="s">
        <v>22054</v>
      </c>
      <c r="IV25" s="269" t="s">
        <v>22055</v>
      </c>
      <c r="IW25" s="1587" t="s">
        <v>22056</v>
      </c>
      <c r="IX25" s="1587" t="s">
        <v>22057</v>
      </c>
      <c r="IY25" s="1587" t="s">
        <v>22058</v>
      </c>
      <c r="IZ25" s="1671" t="s">
        <v>22059</v>
      </c>
      <c r="JA25" s="1587" t="s">
        <v>22060</v>
      </c>
      <c r="JB25" s="1587" t="s">
        <v>22061</v>
      </c>
      <c r="JC25" s="663" t="s">
        <v>16109</v>
      </c>
      <c r="JD25" s="1587" t="s">
        <v>22062</v>
      </c>
      <c r="JE25" s="1587" t="s">
        <v>22063</v>
      </c>
      <c r="JF25" s="1587" t="s">
        <v>22064</v>
      </c>
      <c r="JG25" s="1587" t="s">
        <v>22065</v>
      </c>
      <c r="JH25" s="1587" t="s">
        <v>22066</v>
      </c>
      <c r="JI25" s="1587" t="s">
        <v>22067</v>
      </c>
      <c r="JJ25" s="1587" t="s">
        <v>22068</v>
      </c>
      <c r="JK25" s="1587" t="s">
        <v>22069</v>
      </c>
      <c r="JL25" s="1587" t="s">
        <v>22070</v>
      </c>
      <c r="JM25" s="1587" t="s">
        <v>22071</v>
      </c>
      <c r="JN25" s="1587" t="s">
        <v>22072</v>
      </c>
      <c r="JO25" s="206" t="s">
        <v>22073</v>
      </c>
      <c r="JP25" s="1587" t="s">
        <v>22074</v>
      </c>
      <c r="JQ25" s="1587" t="s">
        <v>22075</v>
      </c>
      <c r="JR25" s="269" t="s">
        <v>22076</v>
      </c>
      <c r="JS25" s="1864" t="s">
        <v>22077</v>
      </c>
      <c r="JT25" s="1587" t="s">
        <v>22078</v>
      </c>
      <c r="JU25" s="206" t="s">
        <v>22079</v>
      </c>
      <c r="JV25" s="1587" t="s">
        <v>22080</v>
      </c>
      <c r="JW25" s="1980" t="s">
        <v>22081</v>
      </c>
      <c r="JX25" s="1981" t="s">
        <v>22082</v>
      </c>
      <c r="JY25" s="1899"/>
      <c r="JZ25" s="1571" t="s">
        <v>22083</v>
      </c>
      <c r="KA25" s="1587" t="s">
        <v>22084</v>
      </c>
      <c r="KB25" s="1571" t="s">
        <v>22085</v>
      </c>
      <c r="KC25" s="1587" t="s">
        <v>22086</v>
      </c>
      <c r="KD25" s="1571" t="s">
        <v>22087</v>
      </c>
      <c r="KE25" s="1982" t="s">
        <v>22088</v>
      </c>
      <c r="KF25" s="1982" t="s">
        <v>22089</v>
      </c>
      <c r="KG25" s="1587" t="s">
        <v>22090</v>
      </c>
      <c r="KH25" s="1587" t="s">
        <v>22091</v>
      </c>
      <c r="KI25" s="1580"/>
      <c r="KJ25" s="1623" t="s">
        <v>22092</v>
      </c>
      <c r="KK25" s="1623" t="s">
        <v>22093</v>
      </c>
      <c r="KL25" s="1587" t="s">
        <v>22094</v>
      </c>
      <c r="KM25" s="1616" t="s">
        <v>22095</v>
      </c>
      <c r="KN25" s="1587" t="s">
        <v>22096</v>
      </c>
      <c r="KO25" s="1716" t="s">
        <v>22097</v>
      </c>
      <c r="KP25" s="1587" t="s">
        <v>22098</v>
      </c>
      <c r="KQ25" s="1698" t="s">
        <v>22099</v>
      </c>
      <c r="KR25" s="1698" t="s">
        <v>22100</v>
      </c>
      <c r="KS25" s="1580"/>
      <c r="KT25" s="1571" t="s">
        <v>22101</v>
      </c>
      <c r="KU25" s="1571" t="s">
        <v>22102</v>
      </c>
      <c r="KV25" s="206" t="s">
        <v>20051</v>
      </c>
      <c r="KW25" s="1861" t="s">
        <v>18582</v>
      </c>
      <c r="KX25" s="1587" t="s">
        <v>18582</v>
      </c>
      <c r="KY25" s="1623" t="s">
        <v>22103</v>
      </c>
      <c r="KZ25" s="1716" t="s">
        <v>20057</v>
      </c>
      <c r="LA25" s="1716" t="s">
        <v>20057</v>
      </c>
      <c r="LB25" s="1571" t="s">
        <v>22104</v>
      </c>
      <c r="LC25" s="1982" t="s">
        <v>22105</v>
      </c>
      <c r="LD25" s="1663" t="s">
        <v>22106</v>
      </c>
      <c r="LE25" s="1899"/>
      <c r="LF25" s="1698" t="s">
        <v>22107</v>
      </c>
      <c r="LG25" s="1716" t="s">
        <v>22108</v>
      </c>
      <c r="LH25" s="1623" t="s">
        <v>22109</v>
      </c>
      <c r="LI25" s="1587" t="s">
        <v>22110</v>
      </c>
      <c r="LJ25" s="1573" t="s">
        <v>16769</v>
      </c>
      <c r="LK25" s="1587" t="s">
        <v>22111</v>
      </c>
      <c r="LL25" s="1571" t="s">
        <v>22112</v>
      </c>
      <c r="LM25" s="1983" t="s">
        <v>22113</v>
      </c>
      <c r="LN25" s="1623" t="s">
        <v>22114</v>
      </c>
      <c r="LO25" s="1671" t="s">
        <v>22115</v>
      </c>
      <c r="LP25" s="1580"/>
      <c r="LQ25" s="1615" t="s">
        <v>22116</v>
      </c>
      <c r="LR25" s="1587" t="s">
        <v>20071</v>
      </c>
      <c r="LS25" s="1573" t="s">
        <v>16763</v>
      </c>
      <c r="LT25" s="1641" t="s">
        <v>22117</v>
      </c>
      <c r="LU25" s="1573" t="s">
        <v>22118</v>
      </c>
      <c r="LV25" s="1615" t="s">
        <v>22119</v>
      </c>
      <c r="LW25" s="1573" t="s">
        <v>22120</v>
      </c>
      <c r="LX25" s="1573" t="s">
        <v>22118</v>
      </c>
      <c r="LY25" s="1984" t="s">
        <v>22121</v>
      </c>
      <c r="LZ25" s="1573" t="s">
        <v>16763</v>
      </c>
      <c r="MA25" s="1587" t="s">
        <v>22122</v>
      </c>
      <c r="MB25" s="1587" t="s">
        <v>22123</v>
      </c>
      <c r="MC25" s="1587" t="s">
        <v>22124</v>
      </c>
      <c r="MD25" s="1623" t="s">
        <v>22125</v>
      </c>
      <c r="ME25" s="1615" t="s">
        <v>22126</v>
      </c>
      <c r="MF25" s="1716" t="s">
        <v>22127</v>
      </c>
      <c r="MG25" s="1678" t="s">
        <v>22128</v>
      </c>
      <c r="MH25" s="1587" t="s">
        <v>22129</v>
      </c>
      <c r="MI25" s="1861" t="s">
        <v>20085</v>
      </c>
      <c r="MJ25" s="1899"/>
      <c r="MK25" s="1861" t="s">
        <v>22130</v>
      </c>
      <c r="ML25" s="1942" t="s">
        <v>22131</v>
      </c>
      <c r="MM25" s="1861" t="s">
        <v>22132</v>
      </c>
      <c r="MN25" s="1615" t="s">
        <v>22133</v>
      </c>
      <c r="MO25" s="1942" t="s">
        <v>22131</v>
      </c>
      <c r="MP25" s="1942" t="s">
        <v>22134</v>
      </c>
      <c r="MQ25" s="1942" t="s">
        <v>22134</v>
      </c>
      <c r="MR25" s="1615" t="s">
        <v>22135</v>
      </c>
      <c r="MS25" s="1706" t="s">
        <v>16831</v>
      </c>
      <c r="MT25" s="1587" t="s">
        <v>22136</v>
      </c>
      <c r="MU25" s="1985" t="s">
        <v>22137</v>
      </c>
      <c r="MV25" s="1580"/>
      <c r="MW25" s="1573" t="s">
        <v>22138</v>
      </c>
      <c r="MX25" s="1716" t="s">
        <v>20413</v>
      </c>
      <c r="MY25" s="1861" t="s">
        <v>22139</v>
      </c>
      <c r="MZ25" s="1986" t="s">
        <v>16731</v>
      </c>
      <c r="NA25" s="1987" t="s">
        <v>16769</v>
      </c>
      <c r="NB25" s="1580" t="s">
        <v>22140</v>
      </c>
      <c r="NC25" s="1573" t="s">
        <v>16763</v>
      </c>
      <c r="ND25" s="1573" t="s">
        <v>22138</v>
      </c>
      <c r="NE25" s="1984" t="s">
        <v>22141</v>
      </c>
      <c r="NF25" s="1573" t="s">
        <v>16758</v>
      </c>
      <c r="NG25" s="1580" t="s">
        <v>22138</v>
      </c>
      <c r="NH25" s="1984" t="s">
        <v>22142</v>
      </c>
      <c r="NI25" s="1984" t="s">
        <v>22142</v>
      </c>
      <c r="NJ25" s="1987" t="s">
        <v>22143</v>
      </c>
      <c r="NK25" s="1595" t="s">
        <v>22144</v>
      </c>
      <c r="NL25" s="1698" t="s">
        <v>22145</v>
      </c>
      <c r="NM25" s="1988" t="s">
        <v>22144</v>
      </c>
      <c r="NN25" s="1989" t="s">
        <v>22144</v>
      </c>
      <c r="NO25" s="1595" t="s">
        <v>22144</v>
      </c>
      <c r="NP25" s="1899"/>
      <c r="NQ25" s="1595" t="s">
        <v>22146</v>
      </c>
      <c r="NR25" s="369" t="s">
        <v>22147</v>
      </c>
      <c r="NS25" s="369" t="s">
        <v>22148</v>
      </c>
      <c r="NT25" s="369" t="s">
        <v>22149</v>
      </c>
      <c r="NU25" s="1587" t="s">
        <v>22150</v>
      </c>
      <c r="NV25" s="1587" t="s">
        <v>22151</v>
      </c>
      <c r="NW25" s="1587" t="s">
        <v>18361</v>
      </c>
      <c r="NX25" s="1587" t="s">
        <v>22152</v>
      </c>
      <c r="NY25" s="1571" t="s">
        <v>22153</v>
      </c>
      <c r="NZ25" s="1571" t="s">
        <v>22154</v>
      </c>
      <c r="OA25" s="1571" t="s">
        <v>22155</v>
      </c>
      <c r="OB25" s="1587" t="s">
        <v>22156</v>
      </c>
      <c r="OC25" s="1587" t="s">
        <v>22157</v>
      </c>
      <c r="OD25" s="1587" t="s">
        <v>22158</v>
      </c>
      <c r="OE25" s="1604" t="s">
        <v>16109</v>
      </c>
      <c r="OF25" s="1587" t="s">
        <v>22159</v>
      </c>
      <c r="OG25" s="1587" t="s">
        <v>22160</v>
      </c>
      <c r="OH25" s="1587" t="s">
        <v>22161</v>
      </c>
      <c r="OI25" s="1990" t="s">
        <v>22162</v>
      </c>
      <c r="OJ25" s="1990" t="s">
        <v>16760</v>
      </c>
      <c r="OK25" s="1587" t="s">
        <v>22163</v>
      </c>
      <c r="OL25" s="1587" t="s">
        <v>22164</v>
      </c>
      <c r="OM25" s="1587" t="s">
        <v>22165</v>
      </c>
      <c r="ON25" s="1587" t="s">
        <v>22166</v>
      </c>
      <c r="OO25" s="1587" t="s">
        <v>22167</v>
      </c>
      <c r="OP25" s="1623" t="s">
        <v>22168</v>
      </c>
      <c r="OQ25" s="1587" t="s">
        <v>22169</v>
      </c>
      <c r="OR25" s="1991" t="s">
        <v>22170</v>
      </c>
      <c r="OS25" s="1587" t="s">
        <v>22171</v>
      </c>
      <c r="OT25" s="1587" t="s">
        <v>22172</v>
      </c>
      <c r="OU25" s="1587" t="s">
        <v>22173</v>
      </c>
      <c r="OV25" s="1899"/>
      <c r="OW25" s="1623" t="s">
        <v>22174</v>
      </c>
      <c r="OX25" s="1604" t="s">
        <v>16109</v>
      </c>
      <c r="OY25" s="1910" t="s">
        <v>22175</v>
      </c>
      <c r="OZ25" s="1910" t="s">
        <v>22176</v>
      </c>
      <c r="PA25" s="301" t="s">
        <v>22177</v>
      </c>
      <c r="PB25" s="1623" t="s">
        <v>22178</v>
      </c>
      <c r="PC25" s="1694" t="s">
        <v>22179</v>
      </c>
      <c r="PD25" s="1992" t="s">
        <v>22180</v>
      </c>
      <c r="PE25" s="1623" t="s">
        <v>22181</v>
      </c>
      <c r="PF25" s="1623" t="s">
        <v>22182</v>
      </c>
      <c r="PG25" s="1623" t="s">
        <v>22183</v>
      </c>
      <c r="PH25" s="1623" t="s">
        <v>22184</v>
      </c>
      <c r="PI25" s="1623" t="s">
        <v>22185</v>
      </c>
      <c r="PJ25" s="469"/>
      <c r="PK25" s="469"/>
      <c r="PL25" s="469"/>
      <c r="PM25" s="469"/>
      <c r="PN25" s="469"/>
      <c r="PO25" s="469"/>
      <c r="PP25" s="469"/>
      <c r="PQ25" s="469"/>
      <c r="PR25" s="469"/>
      <c r="PS25" s="1623" t="s">
        <v>22186</v>
      </c>
      <c r="PT25" s="1623" t="s">
        <v>22187</v>
      </c>
      <c r="PU25" s="1993" t="s">
        <v>22188</v>
      </c>
      <c r="PV25" s="269" t="s">
        <v>22189</v>
      </c>
      <c r="PW25" s="269" t="s">
        <v>22190</v>
      </c>
      <c r="PX25" s="269" t="s">
        <v>22191</v>
      </c>
      <c r="PY25" s="1994"/>
      <c r="PZ25" s="1694" t="s">
        <v>22192</v>
      </c>
      <c r="QA25" s="269" t="s">
        <v>22193</v>
      </c>
      <c r="QB25" s="268"/>
      <c r="QC25" s="1587" t="s">
        <v>22194</v>
      </c>
      <c r="QD25" s="1623" t="s">
        <v>22195</v>
      </c>
      <c r="QE25" s="1694" t="s">
        <v>22196</v>
      </c>
      <c r="QF25" s="268"/>
      <c r="QG25" s="268"/>
      <c r="QH25" s="268"/>
      <c r="QI25" s="268"/>
      <c r="QJ25" s="1694" t="s">
        <v>22197</v>
      </c>
      <c r="QK25" s="1623" t="s">
        <v>22198</v>
      </c>
      <c r="QL25" s="1911"/>
      <c r="QM25" s="1621"/>
      <c r="QN25" s="1621"/>
      <c r="QO25" s="268"/>
      <c r="QP25" s="1694" t="s">
        <v>22199</v>
      </c>
      <c r="QQ25" s="268"/>
      <c r="QR25" s="1694" t="s">
        <v>22200</v>
      </c>
      <c r="QS25" s="1623" t="s">
        <v>22201</v>
      </c>
      <c r="QT25" s="268"/>
      <c r="QU25" s="268"/>
      <c r="QV25" s="1621"/>
      <c r="QW25" s="1995"/>
      <c r="QX25" s="369" t="s">
        <v>22202</v>
      </c>
      <c r="QY25" s="369" t="s">
        <v>22203</v>
      </c>
      <c r="QZ25" s="369" t="s">
        <v>22204</v>
      </c>
      <c r="RA25" s="1731"/>
      <c r="RB25" s="268"/>
      <c r="RC25" s="268"/>
      <c r="RD25" s="268"/>
    </row>
    <row r="26" spans="1:472" ht="60.75" customHeight="1">
      <c r="A26" s="2500"/>
      <c r="B26" s="1996" t="s">
        <v>16826</v>
      </c>
      <c r="C26" s="1664"/>
      <c r="D26" s="269" t="s">
        <v>22205</v>
      </c>
      <c r="E26" s="1615" t="s">
        <v>22206</v>
      </c>
      <c r="F26" s="1585" t="s">
        <v>18595</v>
      </c>
      <c r="G26" s="1997" t="s">
        <v>22207</v>
      </c>
      <c r="H26" s="1997" t="s">
        <v>22208</v>
      </c>
      <c r="I26" s="1997" t="s">
        <v>22209</v>
      </c>
      <c r="J26" s="469" t="s">
        <v>22210</v>
      </c>
      <c r="K26" s="269" t="s">
        <v>22211</v>
      </c>
      <c r="L26" s="219" t="s">
        <v>22212</v>
      </c>
      <c r="M26" s="269" t="s">
        <v>22213</v>
      </c>
      <c r="N26" s="1583" t="s">
        <v>22214</v>
      </c>
      <c r="O26" s="269" t="s">
        <v>22215</v>
      </c>
      <c r="P26" s="269" t="s">
        <v>22216</v>
      </c>
      <c r="Q26" s="469" t="s">
        <v>22210</v>
      </c>
      <c r="R26" s="469" t="s">
        <v>14715</v>
      </c>
      <c r="S26" s="1867" t="s">
        <v>22217</v>
      </c>
      <c r="T26" s="1587" t="s">
        <v>22218</v>
      </c>
      <c r="U26" s="1671" t="s">
        <v>22219</v>
      </c>
      <c r="V26" s="1998" t="s">
        <v>22220</v>
      </c>
      <c r="W26" s="1617" t="s">
        <v>22221</v>
      </c>
      <c r="X26" s="469" t="s">
        <v>22210</v>
      </c>
      <c r="Y26" s="1571" t="s">
        <v>22222</v>
      </c>
      <c r="Z26" s="269" t="s">
        <v>22223</v>
      </c>
      <c r="AA26" s="1615" t="s">
        <v>22224</v>
      </c>
      <c r="AB26" s="1587" t="s">
        <v>22225</v>
      </c>
      <c r="AC26" s="1587" t="s">
        <v>22226</v>
      </c>
      <c r="AD26" s="269" t="s">
        <v>22227</v>
      </c>
      <c r="AE26" s="469" t="s">
        <v>14856</v>
      </c>
      <c r="AF26" s="269" t="s">
        <v>14879</v>
      </c>
      <c r="AG26" s="269" t="s">
        <v>14879</v>
      </c>
      <c r="AH26" s="269" t="s">
        <v>14879</v>
      </c>
      <c r="AI26" s="1664"/>
      <c r="AJ26" s="469" t="s">
        <v>14856</v>
      </c>
      <c r="AK26" s="469" t="s">
        <v>14856</v>
      </c>
      <c r="AL26" s="469" t="s">
        <v>14856</v>
      </c>
      <c r="AM26" s="1999" t="s">
        <v>22210</v>
      </c>
      <c r="AN26" s="269" t="s">
        <v>22228</v>
      </c>
      <c r="AO26" s="269" t="s">
        <v>22229</v>
      </c>
      <c r="AP26" s="269" t="s">
        <v>22230</v>
      </c>
      <c r="AQ26" s="269" t="s">
        <v>22231</v>
      </c>
      <c r="AR26" s="269" t="s">
        <v>22232</v>
      </c>
      <c r="AS26" s="269" t="s">
        <v>22233</v>
      </c>
      <c r="AT26" s="1999" t="s">
        <v>22210</v>
      </c>
      <c r="AU26" s="1615" t="s">
        <v>22234</v>
      </c>
      <c r="AV26" s="469" t="s">
        <v>14904</v>
      </c>
      <c r="AW26" s="1617" t="s">
        <v>22235</v>
      </c>
      <c r="AX26" s="469" t="s">
        <v>22236</v>
      </c>
      <c r="AY26" s="269" t="s">
        <v>22237</v>
      </c>
      <c r="AZ26" s="269" t="s">
        <v>22238</v>
      </c>
      <c r="BA26" s="1999" t="s">
        <v>22210</v>
      </c>
      <c r="BB26" s="469" t="s">
        <v>14969</v>
      </c>
      <c r="BC26" s="1615" t="s">
        <v>22239</v>
      </c>
      <c r="BD26" s="269" t="s">
        <v>22240</v>
      </c>
      <c r="BE26" s="1617" t="s">
        <v>22241</v>
      </c>
      <c r="BF26" s="1617" t="s">
        <v>22242</v>
      </c>
      <c r="BG26" s="1580" t="s">
        <v>15002</v>
      </c>
      <c r="BH26" s="1999" t="s">
        <v>22210</v>
      </c>
      <c r="BI26" s="269" t="s">
        <v>22243</v>
      </c>
      <c r="BJ26" s="1617" t="s">
        <v>22244</v>
      </c>
      <c r="BK26" s="1580" t="s">
        <v>15002</v>
      </c>
      <c r="BL26" s="1664"/>
      <c r="BM26" s="269" t="s">
        <v>22245</v>
      </c>
      <c r="BN26" s="1580" t="s">
        <v>22246</v>
      </c>
      <c r="BO26" s="1580" t="s">
        <v>22247</v>
      </c>
      <c r="BP26" s="469" t="s">
        <v>16731</v>
      </c>
      <c r="BQ26" s="1615" t="s">
        <v>22248</v>
      </c>
      <c r="BR26" s="1580" t="s">
        <v>15065</v>
      </c>
      <c r="BS26" s="1617" t="s">
        <v>22249</v>
      </c>
      <c r="BT26" s="1580" t="s">
        <v>15071</v>
      </c>
      <c r="BU26" s="269" t="s">
        <v>22250</v>
      </c>
      <c r="BV26" s="269" t="s">
        <v>22251</v>
      </c>
      <c r="BW26" s="469" t="s">
        <v>22252</v>
      </c>
      <c r="BX26" s="269" t="s">
        <v>22253</v>
      </c>
      <c r="BY26" s="269" t="s">
        <v>22254</v>
      </c>
      <c r="BZ26" s="269" t="s">
        <v>22255</v>
      </c>
      <c r="CA26" s="469" t="s">
        <v>22236</v>
      </c>
      <c r="CB26" s="1580" t="s">
        <v>16211</v>
      </c>
      <c r="CC26" s="269" t="s">
        <v>22256</v>
      </c>
      <c r="CD26" s="469" t="s">
        <v>22257</v>
      </c>
      <c r="CE26" s="1615" t="s">
        <v>22258</v>
      </c>
      <c r="CF26" s="269" t="s">
        <v>22259</v>
      </c>
      <c r="CG26" s="269" t="s">
        <v>22260</v>
      </c>
      <c r="CH26" s="1580" t="s">
        <v>22261</v>
      </c>
      <c r="CI26" s="269" t="s">
        <v>22262</v>
      </c>
      <c r="CJ26" s="1855" t="s">
        <v>22263</v>
      </c>
      <c r="CK26" s="469" t="s">
        <v>22257</v>
      </c>
      <c r="CL26" s="1802" t="s">
        <v>22264</v>
      </c>
      <c r="CM26" s="269" t="s">
        <v>22265</v>
      </c>
      <c r="CN26" s="1580" t="s">
        <v>15189</v>
      </c>
      <c r="CO26" s="1580" t="s">
        <v>16211</v>
      </c>
      <c r="CP26" s="269" t="s">
        <v>22266</v>
      </c>
      <c r="CQ26" s="1632" t="s">
        <v>22267</v>
      </c>
      <c r="CR26" s="1664"/>
      <c r="CS26" s="469" t="s">
        <v>22257</v>
      </c>
      <c r="CT26" s="269" t="s">
        <v>22268</v>
      </c>
      <c r="CU26" s="269" t="s">
        <v>22269</v>
      </c>
      <c r="CV26" s="1580" t="s">
        <v>22270</v>
      </c>
      <c r="CW26" s="269" t="s">
        <v>22271</v>
      </c>
      <c r="CX26" s="1580" t="s">
        <v>15278</v>
      </c>
      <c r="CY26" s="1615" t="s">
        <v>22272</v>
      </c>
      <c r="CZ26" s="469" t="s">
        <v>22257</v>
      </c>
      <c r="DA26" s="269" t="s">
        <v>22273</v>
      </c>
      <c r="DB26" s="1572" t="s">
        <v>22274</v>
      </c>
      <c r="DC26" s="269" t="s">
        <v>22275</v>
      </c>
      <c r="DD26" s="1580" t="s">
        <v>16211</v>
      </c>
      <c r="DE26" s="1742" t="s">
        <v>22276</v>
      </c>
      <c r="DF26" s="1587" t="s">
        <v>22277</v>
      </c>
      <c r="DG26" s="1580" t="s">
        <v>22278</v>
      </c>
      <c r="DH26" s="269" t="s">
        <v>22279</v>
      </c>
      <c r="DI26" s="469" t="s">
        <v>22257</v>
      </c>
      <c r="DJ26" s="1851" t="s">
        <v>22280</v>
      </c>
      <c r="DK26" s="1580" t="s">
        <v>22261</v>
      </c>
      <c r="DL26" s="1944" t="s">
        <v>16211</v>
      </c>
      <c r="DM26" s="1587" t="s">
        <v>22281</v>
      </c>
      <c r="DN26" s="1573" t="s">
        <v>22257</v>
      </c>
      <c r="DO26" s="1571" t="s">
        <v>22282</v>
      </c>
      <c r="DP26" s="1587" t="s">
        <v>22283</v>
      </c>
      <c r="DQ26" s="1615" t="s">
        <v>22284</v>
      </c>
      <c r="DR26" s="269" t="s">
        <v>22285</v>
      </c>
      <c r="DS26" s="269" t="s">
        <v>22286</v>
      </c>
      <c r="DT26" s="269" t="s">
        <v>22287</v>
      </c>
      <c r="DU26" s="469" t="s">
        <v>22257</v>
      </c>
      <c r="DV26" s="269" t="s">
        <v>22288</v>
      </c>
      <c r="DW26" s="1664"/>
      <c r="DX26" s="269" t="s">
        <v>22289</v>
      </c>
      <c r="DY26" s="1973" t="s">
        <v>15352</v>
      </c>
      <c r="DZ26" s="1973" t="s">
        <v>15344</v>
      </c>
      <c r="EA26" s="1587" t="s">
        <v>22290</v>
      </c>
      <c r="EB26" s="1580" t="s">
        <v>22291</v>
      </c>
      <c r="EC26" s="469" t="s">
        <v>22292</v>
      </c>
      <c r="ED26" s="269" t="s">
        <v>22293</v>
      </c>
      <c r="EE26" s="1617" t="s">
        <v>22294</v>
      </c>
      <c r="EF26" s="269" t="s">
        <v>19918</v>
      </c>
      <c r="EG26" s="1615" t="s">
        <v>22295</v>
      </c>
      <c r="EH26" s="269" t="s">
        <v>22296</v>
      </c>
      <c r="EI26" s="1973" t="s">
        <v>18278</v>
      </c>
      <c r="EJ26" s="469" t="s">
        <v>22292</v>
      </c>
      <c r="EK26" s="1615" t="s">
        <v>22297</v>
      </c>
      <c r="EL26" s="1750" t="s">
        <v>14950</v>
      </c>
      <c r="EM26" s="1617" t="s">
        <v>22298</v>
      </c>
      <c r="EN26" s="1973" t="s">
        <v>14961</v>
      </c>
      <c r="EO26" s="269" t="s">
        <v>22299</v>
      </c>
      <c r="EP26" s="269" t="s">
        <v>22300</v>
      </c>
      <c r="EQ26" s="469" t="s">
        <v>22292</v>
      </c>
      <c r="ER26" s="1580" t="s">
        <v>19307</v>
      </c>
      <c r="ES26" s="269" t="s">
        <v>22301</v>
      </c>
      <c r="ET26" s="269" t="s">
        <v>22302</v>
      </c>
      <c r="EU26" s="1617" t="s">
        <v>22303</v>
      </c>
      <c r="EV26" s="1629" t="s">
        <v>19100</v>
      </c>
      <c r="EW26" s="1580" t="s">
        <v>18284</v>
      </c>
      <c r="EX26" s="469" t="s">
        <v>22292</v>
      </c>
      <c r="EY26" s="1617" t="s">
        <v>22304</v>
      </c>
      <c r="EZ26" s="269" t="s">
        <v>22305</v>
      </c>
      <c r="FA26" s="1616" t="s">
        <v>22306</v>
      </c>
      <c r="FB26" s="269" t="s">
        <v>22307</v>
      </c>
      <c r="FC26" s="1664"/>
      <c r="FD26" s="1587" t="s">
        <v>22308</v>
      </c>
      <c r="FE26" s="495" t="s">
        <v>15416</v>
      </c>
      <c r="FF26" s="469" t="s">
        <v>22292</v>
      </c>
      <c r="FG26" s="1671" t="s">
        <v>22309</v>
      </c>
      <c r="FH26" s="1617" t="s">
        <v>22310</v>
      </c>
      <c r="FI26" s="1580" t="s">
        <v>22311</v>
      </c>
      <c r="FJ26" s="269" t="s">
        <v>22312</v>
      </c>
      <c r="FK26" s="269" t="s">
        <v>22313</v>
      </c>
      <c r="FL26" s="269" t="s">
        <v>22314</v>
      </c>
      <c r="FM26" s="469" t="s">
        <v>22292</v>
      </c>
      <c r="FN26" s="269" t="s">
        <v>22315</v>
      </c>
      <c r="FO26" s="1572" t="s">
        <v>22316</v>
      </c>
      <c r="FP26" s="1615" t="s">
        <v>22317</v>
      </c>
      <c r="FQ26" s="1973" t="s">
        <v>22318</v>
      </c>
      <c r="FR26" s="958" t="s">
        <v>19121</v>
      </c>
      <c r="FS26" s="269" t="s">
        <v>22319</v>
      </c>
      <c r="FT26" s="469" t="s">
        <v>22292</v>
      </c>
      <c r="FU26" s="2000" t="s">
        <v>22320</v>
      </c>
      <c r="FV26" s="269" t="s">
        <v>19943</v>
      </c>
      <c r="FW26" s="269" t="s">
        <v>20290</v>
      </c>
      <c r="FX26" s="1973" t="s">
        <v>22321</v>
      </c>
      <c r="FY26" s="269" t="s">
        <v>20290</v>
      </c>
      <c r="FZ26" s="269" t="s">
        <v>22322</v>
      </c>
      <c r="GA26" s="469" t="s">
        <v>22292</v>
      </c>
      <c r="GB26" s="269" t="s">
        <v>22323</v>
      </c>
      <c r="GC26" s="269" t="s">
        <v>22324</v>
      </c>
      <c r="GD26" s="1973" t="s">
        <v>22325</v>
      </c>
      <c r="GE26" s="1571" t="s">
        <v>22326</v>
      </c>
      <c r="GF26" s="269" t="s">
        <v>22327</v>
      </c>
      <c r="GG26" s="1973" t="s">
        <v>22328</v>
      </c>
      <c r="GH26" s="1664"/>
      <c r="GI26" s="495" t="s">
        <v>15495</v>
      </c>
      <c r="GJ26" s="1973" t="s">
        <v>22329</v>
      </c>
      <c r="GK26" s="1671" t="s">
        <v>22330</v>
      </c>
      <c r="GL26" s="1587" t="s">
        <v>19568</v>
      </c>
      <c r="GM26" s="269" t="s">
        <v>22331</v>
      </c>
      <c r="GN26" s="1973" t="s">
        <v>22332</v>
      </c>
      <c r="GO26" s="1973" t="s">
        <v>22333</v>
      </c>
      <c r="GP26" s="1587" t="s">
        <v>22334</v>
      </c>
      <c r="GQ26" s="1973" t="s">
        <v>22335</v>
      </c>
      <c r="GR26" s="1973" t="s">
        <v>22336</v>
      </c>
      <c r="GS26" s="1615" t="s">
        <v>22337</v>
      </c>
      <c r="GT26" s="1587" t="s">
        <v>22338</v>
      </c>
      <c r="GU26" s="1587" t="s">
        <v>22339</v>
      </c>
      <c r="GV26" s="1617" t="s">
        <v>22340</v>
      </c>
      <c r="GW26" s="2001" t="s">
        <v>22341</v>
      </c>
      <c r="GX26" s="1571" t="s">
        <v>22342</v>
      </c>
      <c r="GY26" s="1571" t="s">
        <v>22343</v>
      </c>
      <c r="GZ26" s="1571" t="s">
        <v>22344</v>
      </c>
      <c r="HA26" s="1587" t="s">
        <v>19967</v>
      </c>
      <c r="HB26" s="1617" t="s">
        <v>22345</v>
      </c>
      <c r="HC26" s="1973" t="s">
        <v>22346</v>
      </c>
      <c r="HD26" s="1973" t="s">
        <v>22347</v>
      </c>
      <c r="HE26" s="1973" t="s">
        <v>22348</v>
      </c>
      <c r="HF26" s="1973" t="s">
        <v>22349</v>
      </c>
      <c r="HG26" s="269" t="s">
        <v>22350</v>
      </c>
      <c r="HH26" s="1630" t="s">
        <v>22351</v>
      </c>
      <c r="HI26" s="269" t="s">
        <v>22352</v>
      </c>
      <c r="HJ26" s="2002" t="s">
        <v>18516</v>
      </c>
      <c r="HK26" s="495" t="s">
        <v>15556</v>
      </c>
      <c r="HL26" s="1587" t="s">
        <v>22353</v>
      </c>
      <c r="HM26" s="269" t="s">
        <v>22354</v>
      </c>
      <c r="HN26" s="1664"/>
      <c r="HO26" s="1677" t="s">
        <v>22355</v>
      </c>
      <c r="HP26" s="1973" t="s">
        <v>22356</v>
      </c>
      <c r="HQ26" s="1973" t="s">
        <v>22357</v>
      </c>
      <c r="HR26" s="1973" t="s">
        <v>22358</v>
      </c>
      <c r="HS26" s="1615" t="s">
        <v>22359</v>
      </c>
      <c r="HT26" s="1973" t="s">
        <v>22360</v>
      </c>
      <c r="HU26" s="1973" t="s">
        <v>22361</v>
      </c>
      <c r="HV26" s="1979" t="s">
        <v>22362</v>
      </c>
      <c r="HW26" s="2003" t="s">
        <v>22363</v>
      </c>
      <c r="HX26" s="2003" t="s">
        <v>22364</v>
      </c>
      <c r="HY26" s="1973" t="s">
        <v>22365</v>
      </c>
      <c r="HZ26" s="1615" t="s">
        <v>22366</v>
      </c>
      <c r="IA26" s="1973" t="s">
        <v>22367</v>
      </c>
      <c r="IB26" s="495" t="s">
        <v>22368</v>
      </c>
      <c r="IC26" s="1973" t="s">
        <v>22369</v>
      </c>
      <c r="ID26" s="2004" t="s">
        <v>22370</v>
      </c>
      <c r="IE26" s="1973" t="s">
        <v>22371</v>
      </c>
      <c r="IF26" s="1973" t="s">
        <v>22372</v>
      </c>
      <c r="IG26" s="1615" t="s">
        <v>22373</v>
      </c>
      <c r="IH26" s="495" t="s">
        <v>22374</v>
      </c>
      <c r="II26" s="1973" t="s">
        <v>22375</v>
      </c>
      <c r="IJ26" s="1973" t="s">
        <v>22376</v>
      </c>
      <c r="IK26" s="1973" t="s">
        <v>22377</v>
      </c>
      <c r="IL26" s="1973" t="s">
        <v>22378</v>
      </c>
      <c r="IM26" s="1973" t="s">
        <v>22379</v>
      </c>
      <c r="IN26" s="1973" t="s">
        <v>22380</v>
      </c>
      <c r="IO26" s="1973" t="s">
        <v>22381</v>
      </c>
      <c r="IP26" s="1973" t="s">
        <v>22382</v>
      </c>
      <c r="IQ26" s="1984" t="s">
        <v>22383</v>
      </c>
      <c r="IR26" s="1973" t="s">
        <v>22384</v>
      </c>
      <c r="IS26" s="2005" t="s">
        <v>22384</v>
      </c>
      <c r="IT26" s="1679"/>
      <c r="IU26" s="1571" t="s">
        <v>22385</v>
      </c>
      <c r="IV26" s="1587" t="s">
        <v>22386</v>
      </c>
      <c r="IW26" s="1710" t="s">
        <v>22387</v>
      </c>
      <c r="IX26" s="269" t="s">
        <v>22388</v>
      </c>
      <c r="IY26" s="1671" t="s">
        <v>22389</v>
      </c>
      <c r="IZ26" s="1587" t="s">
        <v>22390</v>
      </c>
      <c r="JA26" s="206" t="s">
        <v>22391</v>
      </c>
      <c r="JB26" s="1615" t="s">
        <v>22392</v>
      </c>
      <c r="JC26" s="663" t="s">
        <v>16109</v>
      </c>
      <c r="JD26" s="991" t="s">
        <v>22393</v>
      </c>
      <c r="JE26" s="1615" t="s">
        <v>22394</v>
      </c>
      <c r="JF26" s="1587" t="s">
        <v>22395</v>
      </c>
      <c r="JG26" s="1587" t="s">
        <v>22396</v>
      </c>
      <c r="JH26" s="2006" t="s">
        <v>22397</v>
      </c>
      <c r="JI26" s="1615" t="s">
        <v>22398</v>
      </c>
      <c r="JJ26" s="1615" t="s">
        <v>22399</v>
      </c>
      <c r="JK26" s="1973" t="s">
        <v>22400</v>
      </c>
      <c r="JL26" s="1587" t="s">
        <v>22401</v>
      </c>
      <c r="JM26" s="1587" t="s">
        <v>22402</v>
      </c>
      <c r="JN26" s="1587" t="s">
        <v>22403</v>
      </c>
      <c r="JO26" s="1973" t="s">
        <v>22404</v>
      </c>
      <c r="JP26" s="1587" t="s">
        <v>22405</v>
      </c>
      <c r="JQ26" s="1615" t="s">
        <v>22406</v>
      </c>
      <c r="JR26" s="1616" t="s">
        <v>22407</v>
      </c>
      <c r="JS26" s="1616" t="s">
        <v>22408</v>
      </c>
      <c r="JT26" s="1587" t="s">
        <v>22409</v>
      </c>
      <c r="JU26" s="1861" t="s">
        <v>22410</v>
      </c>
      <c r="JV26" s="1861" t="s">
        <v>22411</v>
      </c>
      <c r="JW26" s="1981" t="s">
        <v>22412</v>
      </c>
      <c r="JX26" s="2007" t="s">
        <v>22413</v>
      </c>
      <c r="JY26" s="1664"/>
      <c r="JZ26" s="1571" t="s">
        <v>22414</v>
      </c>
      <c r="KA26" s="1571" t="s">
        <v>22415</v>
      </c>
      <c r="KB26" s="1587" t="s">
        <v>22416</v>
      </c>
      <c r="KC26" s="1571" t="s">
        <v>22417</v>
      </c>
      <c r="KD26" s="1587" t="s">
        <v>22418</v>
      </c>
      <c r="KE26" s="1587" t="s">
        <v>22419</v>
      </c>
      <c r="KF26" s="1587" t="s">
        <v>22420</v>
      </c>
      <c r="KG26" s="1615" t="s">
        <v>22421</v>
      </c>
      <c r="KH26" s="1861" t="s">
        <v>22422</v>
      </c>
      <c r="KI26" s="1591"/>
      <c r="KJ26" s="1716" t="s">
        <v>22423</v>
      </c>
      <c r="KK26" s="1716" t="s">
        <v>22424</v>
      </c>
      <c r="KL26" s="1587" t="s">
        <v>22425</v>
      </c>
      <c r="KM26" s="1907" t="s">
        <v>20047</v>
      </c>
      <c r="KN26" s="1616" t="s">
        <v>22426</v>
      </c>
      <c r="KO26" s="1616" t="s">
        <v>22427</v>
      </c>
      <c r="KP26" s="1615" t="s">
        <v>22428</v>
      </c>
      <c r="KQ26" s="1587" t="s">
        <v>22429</v>
      </c>
      <c r="KR26" s="1862" t="s">
        <v>22430</v>
      </c>
      <c r="KS26" s="1591"/>
      <c r="KT26" s="206" t="s">
        <v>20051</v>
      </c>
      <c r="KU26" s="206" t="s">
        <v>20051</v>
      </c>
      <c r="KV26" s="1578" t="s">
        <v>22431</v>
      </c>
      <c r="KW26" s="1623" t="s">
        <v>22432</v>
      </c>
      <c r="KX26" s="1623" t="s">
        <v>22433</v>
      </c>
      <c r="KY26" s="1698" t="s">
        <v>22434</v>
      </c>
      <c r="KZ26" s="1571" t="s">
        <v>22435</v>
      </c>
      <c r="LA26" s="1571" t="s">
        <v>22436</v>
      </c>
      <c r="LB26" s="1716" t="s">
        <v>20057</v>
      </c>
      <c r="LC26" s="1571" t="s">
        <v>22437</v>
      </c>
      <c r="LD26" s="269" t="s">
        <v>22438</v>
      </c>
      <c r="LE26" s="1664"/>
      <c r="LF26" s="1716" t="s">
        <v>22439</v>
      </c>
      <c r="LG26" s="1571" t="s">
        <v>22440</v>
      </c>
      <c r="LH26" s="1698" t="s">
        <v>22441</v>
      </c>
      <c r="LI26" s="1698" t="s">
        <v>22442</v>
      </c>
      <c r="LJ26" s="1759" t="s">
        <v>22443</v>
      </c>
      <c r="LK26" s="2008" t="s">
        <v>22444</v>
      </c>
      <c r="LL26" s="1698" t="s">
        <v>22445</v>
      </c>
      <c r="LM26" s="1671" t="s">
        <v>20397</v>
      </c>
      <c r="LN26" s="1573" t="s">
        <v>22446</v>
      </c>
      <c r="LO26" s="1587" t="s">
        <v>22447</v>
      </c>
      <c r="LP26" s="2009"/>
      <c r="LQ26" s="1573" t="s">
        <v>16769</v>
      </c>
      <c r="LR26" s="1615" t="s">
        <v>22448</v>
      </c>
      <c r="LS26" s="1587" t="s">
        <v>20071</v>
      </c>
      <c r="LT26" s="2010" t="s">
        <v>22449</v>
      </c>
      <c r="LU26" s="206" t="s">
        <v>20401</v>
      </c>
      <c r="LV26" s="1573" t="s">
        <v>22120</v>
      </c>
      <c r="LW26" s="2011" t="s">
        <v>22450</v>
      </c>
      <c r="LX26" s="1587" t="s">
        <v>22451</v>
      </c>
      <c r="LY26" s="269" t="s">
        <v>22452</v>
      </c>
      <c r="LZ26" s="1587" t="s">
        <v>22453</v>
      </c>
      <c r="MA26" s="1573" t="s">
        <v>16772</v>
      </c>
      <c r="MB26" s="1587" t="s">
        <v>22454</v>
      </c>
      <c r="MC26" s="2012" t="s">
        <v>16758</v>
      </c>
      <c r="MD26" s="2009" t="s">
        <v>16864</v>
      </c>
      <c r="ME26" s="1587" t="s">
        <v>22455</v>
      </c>
      <c r="MF26" s="1573" t="s">
        <v>22456</v>
      </c>
      <c r="MG26" s="1861" t="s">
        <v>20085</v>
      </c>
      <c r="MH26" s="1573" t="s">
        <v>16772</v>
      </c>
      <c r="MI26" s="1573" t="s">
        <v>16772</v>
      </c>
      <c r="MJ26" s="1664"/>
      <c r="MK26" s="1587" t="s">
        <v>22457</v>
      </c>
      <c r="ML26" s="1861" t="s">
        <v>22458</v>
      </c>
      <c r="MM26" s="1615" t="s">
        <v>22459</v>
      </c>
      <c r="MN26" s="1942" t="s">
        <v>22131</v>
      </c>
      <c r="MO26" s="1671" t="s">
        <v>22460</v>
      </c>
      <c r="MP26" s="1595" t="s">
        <v>16942</v>
      </c>
      <c r="MQ26" s="1671" t="s">
        <v>22461</v>
      </c>
      <c r="MR26" s="1942" t="s">
        <v>22134</v>
      </c>
      <c r="MS26" s="1587" t="s">
        <v>22462</v>
      </c>
      <c r="MT26" s="1942" t="s">
        <v>22131</v>
      </c>
      <c r="MU26" s="1573" t="s">
        <v>22131</v>
      </c>
      <c r="MV26" s="1591"/>
      <c r="MW26" s="1716" t="s">
        <v>20413</v>
      </c>
      <c r="MX26" s="1573" t="s">
        <v>22138</v>
      </c>
      <c r="MY26" s="1987" t="s">
        <v>22463</v>
      </c>
      <c r="MZ26" s="1587" t="s">
        <v>20414</v>
      </c>
      <c r="NA26" s="1587" t="s">
        <v>20414</v>
      </c>
      <c r="NB26" s="1987" t="s">
        <v>22464</v>
      </c>
      <c r="NC26" s="206" t="s">
        <v>20103</v>
      </c>
      <c r="ND26" s="1587" t="s">
        <v>22465</v>
      </c>
      <c r="NE26" s="1984" t="s">
        <v>22466</v>
      </c>
      <c r="NF26" s="2011" t="s">
        <v>22467</v>
      </c>
      <c r="NG26" s="1987" t="s">
        <v>16864</v>
      </c>
      <c r="NH26" s="1595" t="s">
        <v>22468</v>
      </c>
      <c r="NI26" s="1595" t="s">
        <v>22468</v>
      </c>
      <c r="NJ26" s="269" t="s">
        <v>22469</v>
      </c>
      <c r="NK26" s="269" t="s">
        <v>22470</v>
      </c>
      <c r="NL26" s="1595" t="s">
        <v>22144</v>
      </c>
      <c r="NM26" s="1591" t="s">
        <v>22471</v>
      </c>
      <c r="NN26" s="1717" t="s">
        <v>22471</v>
      </c>
      <c r="NO26" s="1595" t="s">
        <v>22468</v>
      </c>
      <c r="NP26" s="1664"/>
      <c r="NQ26" s="1595" t="s">
        <v>22472</v>
      </c>
      <c r="NR26" s="1587" t="s">
        <v>22473</v>
      </c>
      <c r="NS26" s="1587" t="s">
        <v>22474</v>
      </c>
      <c r="NT26" s="1587" t="s">
        <v>22475</v>
      </c>
      <c r="NU26" s="1671" t="s">
        <v>22476</v>
      </c>
      <c r="NV26" s="1595" t="s">
        <v>22146</v>
      </c>
      <c r="NW26" s="301" t="s">
        <v>16769</v>
      </c>
      <c r="NX26" s="1989" t="s">
        <v>22477</v>
      </c>
      <c r="NY26" s="1671" t="s">
        <v>22476</v>
      </c>
      <c r="NZ26" s="1595" t="s">
        <v>22146</v>
      </c>
      <c r="OA26" s="1595" t="s">
        <v>22477</v>
      </c>
      <c r="OB26" s="1595" t="s">
        <v>22477</v>
      </c>
      <c r="OC26" s="1615" t="s">
        <v>22478</v>
      </c>
      <c r="OD26" s="1595" t="s">
        <v>22477</v>
      </c>
      <c r="OE26" s="1604" t="s">
        <v>16109</v>
      </c>
      <c r="OF26" s="1990" t="s">
        <v>16763</v>
      </c>
      <c r="OG26" s="1990" t="s">
        <v>16772</v>
      </c>
      <c r="OH26" s="1990" t="s">
        <v>22479</v>
      </c>
      <c r="OI26" s="1990" t="s">
        <v>22480</v>
      </c>
      <c r="OJ26" s="1587" t="s">
        <v>22481</v>
      </c>
      <c r="OK26" s="1990" t="s">
        <v>16769</v>
      </c>
      <c r="OL26" s="1615" t="s">
        <v>22482</v>
      </c>
      <c r="OM26" s="301" t="s">
        <v>16763</v>
      </c>
      <c r="ON26" s="1759" t="s">
        <v>22483</v>
      </c>
      <c r="OO26" s="1990" t="s">
        <v>16772</v>
      </c>
      <c r="OP26" s="2013" t="s">
        <v>16758</v>
      </c>
      <c r="OQ26" s="1990" t="s">
        <v>16760</v>
      </c>
      <c r="OR26" s="301" t="s">
        <v>16769</v>
      </c>
      <c r="OS26" s="301" t="s">
        <v>22177</v>
      </c>
      <c r="OT26" s="301" t="s">
        <v>16763</v>
      </c>
      <c r="OU26" s="1990" t="s">
        <v>16772</v>
      </c>
      <c r="OV26" s="1664"/>
      <c r="OW26" s="301" t="s">
        <v>22177</v>
      </c>
      <c r="OX26" s="1604" t="s">
        <v>16109</v>
      </c>
      <c r="OY26" s="301" t="s">
        <v>22177</v>
      </c>
      <c r="OZ26" s="301" t="s">
        <v>22177</v>
      </c>
      <c r="PA26" s="2014" t="s">
        <v>22484</v>
      </c>
      <c r="PB26" s="301" t="s">
        <v>22177</v>
      </c>
      <c r="PC26" s="1587" t="s">
        <v>22485</v>
      </c>
      <c r="PD26" s="1587" t="s">
        <v>22486</v>
      </c>
      <c r="PE26" s="1623" t="s">
        <v>22487</v>
      </c>
      <c r="PF26" s="1623" t="s">
        <v>22488</v>
      </c>
      <c r="PG26" s="1990" t="s">
        <v>22489</v>
      </c>
      <c r="PH26" s="301" t="s">
        <v>22489</v>
      </c>
      <c r="PI26" s="301" t="s">
        <v>22489</v>
      </c>
      <c r="PJ26" s="268"/>
      <c r="PK26" s="268"/>
      <c r="PL26" s="268"/>
      <c r="PM26" s="268"/>
      <c r="PN26" s="1604" t="s">
        <v>16109</v>
      </c>
      <c r="PO26" s="1604" t="s">
        <v>16109</v>
      </c>
      <c r="PP26" s="1604" t="s">
        <v>16109</v>
      </c>
      <c r="PQ26" s="268"/>
      <c r="PR26" s="268"/>
      <c r="PS26" s="1623" t="s">
        <v>22490</v>
      </c>
      <c r="PT26" s="1990" t="s">
        <v>16760</v>
      </c>
      <c r="PU26" s="1990" t="s">
        <v>16769</v>
      </c>
      <c r="PV26" s="1990" t="s">
        <v>16750</v>
      </c>
      <c r="PW26" s="301" t="s">
        <v>16763</v>
      </c>
      <c r="PX26" s="268" t="s">
        <v>16772</v>
      </c>
      <c r="PY26" s="1664"/>
      <c r="PZ26" s="162"/>
      <c r="QA26" s="1623" t="s">
        <v>22491</v>
      </c>
      <c r="QB26" s="162"/>
      <c r="QC26" s="162"/>
      <c r="QF26" s="369" t="s">
        <v>22492</v>
      </c>
      <c r="QG26" s="162"/>
      <c r="QH26" s="1694" t="s">
        <v>22493</v>
      </c>
      <c r="QI26" s="1694" t="s">
        <v>22494</v>
      </c>
      <c r="QJ26" s="1694" t="s">
        <v>22495</v>
      </c>
      <c r="QK26" s="1694" t="s">
        <v>22496</v>
      </c>
      <c r="QL26" s="369" t="s">
        <v>22497</v>
      </c>
      <c r="QM26" s="369" t="s">
        <v>22498</v>
      </c>
      <c r="QN26" s="369" t="s">
        <v>22499</v>
      </c>
      <c r="QO26" s="1587" t="s">
        <v>22500</v>
      </c>
      <c r="QP26" s="1623" t="s">
        <v>22501</v>
      </c>
      <c r="QQ26" s="1623" t="s">
        <v>22502</v>
      </c>
      <c r="QR26" s="1694" t="s">
        <v>22503</v>
      </c>
      <c r="QS26" s="162"/>
      <c r="QT26" s="162"/>
      <c r="QU26" s="434"/>
      <c r="QV26" s="369" t="s">
        <v>22504</v>
      </c>
      <c r="QW26" s="369" t="s">
        <v>22505</v>
      </c>
      <c r="QY26" s="406"/>
      <c r="QZ26" s="353"/>
      <c r="RA26" s="162"/>
      <c r="RB26" s="162"/>
      <c r="RC26" s="1694" t="s">
        <v>22506</v>
      </c>
      <c r="RD26" s="1694" t="s">
        <v>22507</v>
      </c>
    </row>
    <row r="27" spans="1:472" ht="60.75" customHeight="1">
      <c r="A27" s="2500"/>
      <c r="B27" s="1569" t="s">
        <v>22508</v>
      </c>
      <c r="C27" s="1690"/>
      <c r="D27" s="1615" t="s">
        <v>22509</v>
      </c>
      <c r="E27" s="1615" t="s">
        <v>22510</v>
      </c>
      <c r="F27" s="1851" t="s">
        <v>22511</v>
      </c>
      <c r="G27" s="1583" t="s">
        <v>22512</v>
      </c>
      <c r="H27" s="1583" t="s">
        <v>22513</v>
      </c>
      <c r="I27" s="1583" t="s">
        <v>22514</v>
      </c>
      <c r="J27" s="1615" t="s">
        <v>22515</v>
      </c>
      <c r="K27" s="1571" t="s">
        <v>22516</v>
      </c>
      <c r="L27" s="269" t="s">
        <v>22517</v>
      </c>
      <c r="M27" s="1583" t="s">
        <v>22518</v>
      </c>
      <c r="N27" s="469" t="s">
        <v>16211</v>
      </c>
      <c r="O27" s="469" t="s">
        <v>16211</v>
      </c>
      <c r="P27" s="469" t="s">
        <v>22519</v>
      </c>
      <c r="Q27" s="1617" t="s">
        <v>22520</v>
      </c>
      <c r="R27" s="469" t="s">
        <v>14729</v>
      </c>
      <c r="S27" s="269" t="s">
        <v>22521</v>
      </c>
      <c r="T27" s="1617" t="s">
        <v>22522</v>
      </c>
      <c r="U27" s="1998" t="s">
        <v>22523</v>
      </c>
      <c r="V27" s="469" t="s">
        <v>14776</v>
      </c>
      <c r="W27" s="1616" t="s">
        <v>22524</v>
      </c>
      <c r="X27" s="1587" t="s">
        <v>22525</v>
      </c>
      <c r="Y27" s="1587" t="s">
        <v>22526</v>
      </c>
      <c r="Z27" s="269" t="s">
        <v>22527</v>
      </c>
      <c r="AA27" s="269" t="s">
        <v>22528</v>
      </c>
      <c r="AB27" s="269" t="s">
        <v>22529</v>
      </c>
      <c r="AC27" s="269" t="s">
        <v>22530</v>
      </c>
      <c r="AD27" s="269" t="s">
        <v>14879</v>
      </c>
      <c r="AE27" s="469" t="s">
        <v>14859</v>
      </c>
      <c r="AF27" s="469" t="s">
        <v>14856</v>
      </c>
      <c r="AG27" s="469" t="s">
        <v>14856</v>
      </c>
      <c r="AH27" s="469" t="s">
        <v>14856</v>
      </c>
      <c r="AI27" s="1690"/>
      <c r="AJ27" s="469" t="s">
        <v>14859</v>
      </c>
      <c r="AK27" s="469" t="s">
        <v>14859</v>
      </c>
      <c r="AL27" s="469" t="s">
        <v>14859</v>
      </c>
      <c r="AM27" s="2015" t="s">
        <v>22531</v>
      </c>
      <c r="AN27" s="1615" t="s">
        <v>22532</v>
      </c>
      <c r="AO27" s="1617" t="s">
        <v>22533</v>
      </c>
      <c r="AP27" s="269" t="s">
        <v>22534</v>
      </c>
      <c r="AQ27" s="1617" t="s">
        <v>22535</v>
      </c>
      <c r="AR27" s="2016" t="s">
        <v>22536</v>
      </c>
      <c r="AS27" s="269" t="s">
        <v>22537</v>
      </c>
      <c r="AT27" s="269" t="s">
        <v>22538</v>
      </c>
      <c r="AU27" s="1623" t="s">
        <v>22539</v>
      </c>
      <c r="AV27" s="269" t="s">
        <v>22540</v>
      </c>
      <c r="AW27" s="469" t="s">
        <v>14919</v>
      </c>
      <c r="AX27" s="469" t="s">
        <v>14947</v>
      </c>
      <c r="AY27" s="269" t="s">
        <v>22541</v>
      </c>
      <c r="AZ27" s="469" t="s">
        <v>22519</v>
      </c>
      <c r="BA27" s="2016" t="s">
        <v>22542</v>
      </c>
      <c r="BB27" s="1580" t="s">
        <v>22543</v>
      </c>
      <c r="BC27" s="269" t="s">
        <v>22544</v>
      </c>
      <c r="BD27" s="269" t="s">
        <v>22545</v>
      </c>
      <c r="BE27" s="269" t="s">
        <v>22546</v>
      </c>
      <c r="BF27" s="269" t="s">
        <v>22547</v>
      </c>
      <c r="BG27" s="269" t="s">
        <v>22548</v>
      </c>
      <c r="BH27" s="269" t="s">
        <v>22549</v>
      </c>
      <c r="BI27" s="1580" t="s">
        <v>15002</v>
      </c>
      <c r="BJ27" s="269" t="s">
        <v>22550</v>
      </c>
      <c r="BK27" s="269" t="s">
        <v>22551</v>
      </c>
      <c r="BL27" s="1690"/>
      <c r="BM27" s="1615" t="s">
        <v>22552</v>
      </c>
      <c r="BN27" s="1587" t="s">
        <v>22553</v>
      </c>
      <c r="BO27" s="1580" t="s">
        <v>15021</v>
      </c>
      <c r="BP27" s="1580" t="s">
        <v>16189</v>
      </c>
      <c r="BQ27" s="269" t="s">
        <v>22554</v>
      </c>
      <c r="BR27" s="269" t="s">
        <v>22555</v>
      </c>
      <c r="BS27" s="269" t="s">
        <v>22556</v>
      </c>
      <c r="BT27" s="1580" t="s">
        <v>22557</v>
      </c>
      <c r="BU27" s="269" t="s">
        <v>22558</v>
      </c>
      <c r="BV27" s="469" t="s">
        <v>18284</v>
      </c>
      <c r="BW27" s="1580" t="s">
        <v>16189</v>
      </c>
      <c r="BX27" s="269" t="s">
        <v>22559</v>
      </c>
      <c r="BY27" s="171" t="s">
        <v>22560</v>
      </c>
      <c r="BZ27" s="269" t="s">
        <v>22561</v>
      </c>
      <c r="CA27" s="469" t="s">
        <v>14947</v>
      </c>
      <c r="CB27" s="2017" t="s">
        <v>22562</v>
      </c>
      <c r="CC27" s="1638" t="s">
        <v>18284</v>
      </c>
      <c r="CD27" s="269" t="s">
        <v>22563</v>
      </c>
      <c r="CE27" s="1571" t="s">
        <v>22564</v>
      </c>
      <c r="CF27" s="1617" t="s">
        <v>22565</v>
      </c>
      <c r="CG27" s="269" t="s">
        <v>22566</v>
      </c>
      <c r="CH27" s="469" t="s">
        <v>14969</v>
      </c>
      <c r="CI27" s="469" t="s">
        <v>14972</v>
      </c>
      <c r="CJ27" s="269" t="s">
        <v>22567</v>
      </c>
      <c r="CK27" s="1668" t="s">
        <v>22568</v>
      </c>
      <c r="CL27" s="1617" t="s">
        <v>22569</v>
      </c>
      <c r="CM27" s="1580" t="s">
        <v>15195</v>
      </c>
      <c r="CN27" s="269" t="s">
        <v>22570</v>
      </c>
      <c r="CO27" s="1587" t="s">
        <v>22571</v>
      </c>
      <c r="CP27" s="1580" t="s">
        <v>15189</v>
      </c>
      <c r="CQ27" s="1580" t="s">
        <v>15195</v>
      </c>
      <c r="CR27" s="1690"/>
      <c r="CS27" s="1580" t="s">
        <v>16189</v>
      </c>
      <c r="CT27" s="269" t="s">
        <v>22572</v>
      </c>
      <c r="CU27" s="1580" t="s">
        <v>22573</v>
      </c>
      <c r="CV27" s="1580" t="s">
        <v>15221</v>
      </c>
      <c r="CW27" s="1587" t="s">
        <v>22574</v>
      </c>
      <c r="CX27" s="269" t="s">
        <v>22575</v>
      </c>
      <c r="CY27" s="269" t="s">
        <v>22576</v>
      </c>
      <c r="CZ27" s="1615" t="s">
        <v>22577</v>
      </c>
      <c r="DA27" s="2018" t="s">
        <v>22578</v>
      </c>
      <c r="DB27" s="1571" t="s">
        <v>22579</v>
      </c>
      <c r="DC27" s="269" t="s">
        <v>22580</v>
      </c>
      <c r="DD27" s="1571" t="s">
        <v>22581</v>
      </c>
      <c r="DE27" s="269" t="s">
        <v>22582</v>
      </c>
      <c r="DF27" s="1742" t="s">
        <v>22583</v>
      </c>
      <c r="DG27" s="1580" t="s">
        <v>14947</v>
      </c>
      <c r="DH27" s="269" t="s">
        <v>22584</v>
      </c>
      <c r="DI27" s="269" t="s">
        <v>22585</v>
      </c>
      <c r="DJ27" s="269" t="s">
        <v>22586</v>
      </c>
      <c r="DK27" s="1580" t="s">
        <v>14975</v>
      </c>
      <c r="DL27" s="269" t="s">
        <v>22587</v>
      </c>
      <c r="DM27" s="1617" t="s">
        <v>22588</v>
      </c>
      <c r="DN27" s="269" t="s">
        <v>22589</v>
      </c>
      <c r="DO27" s="269" t="s">
        <v>22590</v>
      </c>
      <c r="DP27" s="269" t="s">
        <v>22591</v>
      </c>
      <c r="DQ27" s="269" t="s">
        <v>22592</v>
      </c>
      <c r="DR27" s="1580" t="s">
        <v>15344</v>
      </c>
      <c r="DS27" s="1580" t="s">
        <v>15344</v>
      </c>
      <c r="DT27" s="1580" t="s">
        <v>15352</v>
      </c>
      <c r="DU27" s="269" t="s">
        <v>22593</v>
      </c>
      <c r="DV27" s="2018" t="s">
        <v>22594</v>
      </c>
      <c r="DW27" s="1690"/>
      <c r="DX27" s="1973" t="s">
        <v>15344</v>
      </c>
      <c r="DY27" s="269" t="s">
        <v>22595</v>
      </c>
      <c r="DZ27" s="269" t="s">
        <v>22596</v>
      </c>
      <c r="EA27" s="269" t="s">
        <v>22597</v>
      </c>
      <c r="EB27" s="1580" t="s">
        <v>15344</v>
      </c>
      <c r="EC27" s="1615" t="s">
        <v>22598</v>
      </c>
      <c r="ED27" s="1616" t="s">
        <v>22599</v>
      </c>
      <c r="EE27" s="1615" t="s">
        <v>22600</v>
      </c>
      <c r="EF27" s="1617" t="s">
        <v>22601</v>
      </c>
      <c r="EG27" s="269" t="s">
        <v>19918</v>
      </c>
      <c r="EH27" s="2018" t="s">
        <v>22602</v>
      </c>
      <c r="EI27" s="269" t="s">
        <v>22603</v>
      </c>
      <c r="EJ27" s="269" t="s">
        <v>22604</v>
      </c>
      <c r="EK27" s="2018" t="s">
        <v>22605</v>
      </c>
      <c r="EL27" s="1041" t="s">
        <v>22606</v>
      </c>
      <c r="EM27" s="1617" t="s">
        <v>22607</v>
      </c>
      <c r="EN27" s="1973" t="s">
        <v>14975</v>
      </c>
      <c r="EO27" s="1617" t="s">
        <v>22608</v>
      </c>
      <c r="EP27" s="1580" t="s">
        <v>18717</v>
      </c>
      <c r="EQ27" s="269" t="s">
        <v>22609</v>
      </c>
      <c r="ER27" s="2018" t="s">
        <v>22610</v>
      </c>
      <c r="ES27" s="269" t="s">
        <v>22611</v>
      </c>
      <c r="ET27" s="269" t="s">
        <v>22612</v>
      </c>
      <c r="EU27" s="1580" t="s">
        <v>18717</v>
      </c>
      <c r="EV27" s="1617" t="s">
        <v>22613</v>
      </c>
      <c r="EW27" s="1571" t="s">
        <v>22614</v>
      </c>
      <c r="EX27" s="1578" t="s">
        <v>22615</v>
      </c>
      <c r="EY27" s="2018" t="s">
        <v>22616</v>
      </c>
      <c r="EZ27" s="1617" t="s">
        <v>22617</v>
      </c>
      <c r="FA27" s="1580" t="s">
        <v>16311</v>
      </c>
      <c r="FB27" s="269" t="s">
        <v>22618</v>
      </c>
      <c r="FC27" s="1690"/>
      <c r="FD27" s="495" t="s">
        <v>15420</v>
      </c>
      <c r="FE27" s="269" t="s">
        <v>22619</v>
      </c>
      <c r="FF27" s="495" t="s">
        <v>15416</v>
      </c>
      <c r="FG27" s="1615" t="s">
        <v>22620</v>
      </c>
      <c r="FH27" s="269" t="s">
        <v>22621</v>
      </c>
      <c r="FI27" s="1580" t="s">
        <v>22622</v>
      </c>
      <c r="FJ27" s="269" t="s">
        <v>22623</v>
      </c>
      <c r="FK27" s="1580" t="s">
        <v>22624</v>
      </c>
      <c r="FL27" s="269" t="s">
        <v>22625</v>
      </c>
      <c r="FM27" s="1617" t="s">
        <v>22626</v>
      </c>
      <c r="FN27" s="269" t="s">
        <v>22627</v>
      </c>
      <c r="FO27" s="269" t="s">
        <v>22628</v>
      </c>
      <c r="FP27" s="1973" t="s">
        <v>22629</v>
      </c>
      <c r="FQ27" s="1571" t="s">
        <v>22630</v>
      </c>
      <c r="FR27" s="1041" t="s">
        <v>22606</v>
      </c>
      <c r="FS27" s="1973" t="s">
        <v>22631</v>
      </c>
      <c r="FT27" s="269" t="s">
        <v>22632</v>
      </c>
      <c r="FU27" s="1617" t="s">
        <v>19122</v>
      </c>
      <c r="FV27" s="495" t="s">
        <v>22633</v>
      </c>
      <c r="FW27" s="1973" t="s">
        <v>22634</v>
      </c>
      <c r="FX27" s="1580" t="s">
        <v>22635</v>
      </c>
      <c r="FY27" s="1973" t="s">
        <v>22636</v>
      </c>
      <c r="FZ27" s="1973" t="s">
        <v>22637</v>
      </c>
      <c r="GA27" s="1617" t="s">
        <v>19947</v>
      </c>
      <c r="GB27" s="1617" t="s">
        <v>19947</v>
      </c>
      <c r="GC27" s="469" t="s">
        <v>21992</v>
      </c>
      <c r="GD27" s="269" t="s">
        <v>22638</v>
      </c>
      <c r="GE27" s="1617" t="s">
        <v>22639</v>
      </c>
      <c r="GF27" s="1973" t="s">
        <v>22640</v>
      </c>
      <c r="GG27" s="1571" t="s">
        <v>22641</v>
      </c>
      <c r="GH27" s="1690"/>
      <c r="GI27" s="1973" t="s">
        <v>22642</v>
      </c>
      <c r="GJ27" s="1616" t="s">
        <v>22643</v>
      </c>
      <c r="GK27" s="495" t="s">
        <v>18510</v>
      </c>
      <c r="GL27" s="1973" t="s">
        <v>22644</v>
      </c>
      <c r="GM27" s="1973" t="s">
        <v>22645</v>
      </c>
      <c r="GN27" s="1587" t="s">
        <v>19568</v>
      </c>
      <c r="GO27" s="1973" t="s">
        <v>22646</v>
      </c>
      <c r="GP27" s="1973" t="s">
        <v>22647</v>
      </c>
      <c r="GQ27" s="1615" t="s">
        <v>22648</v>
      </c>
      <c r="GR27" s="2019" t="s">
        <v>22649</v>
      </c>
      <c r="GS27" s="1587" t="s">
        <v>22650</v>
      </c>
      <c r="GT27" s="1587" t="s">
        <v>22651</v>
      </c>
      <c r="GU27" s="1587" t="s">
        <v>22652</v>
      </c>
      <c r="GV27" s="1627" t="s">
        <v>18516</v>
      </c>
      <c r="GW27" s="1973" t="s">
        <v>22653</v>
      </c>
      <c r="GX27" s="1973" t="s">
        <v>22654</v>
      </c>
      <c r="GY27" s="1617" t="s">
        <v>22655</v>
      </c>
      <c r="GZ27" s="1587" t="s">
        <v>22656</v>
      </c>
      <c r="HA27" s="1617" t="s">
        <v>22657</v>
      </c>
      <c r="HB27" s="1587" t="s">
        <v>22658</v>
      </c>
      <c r="HC27" s="1587" t="s">
        <v>22659</v>
      </c>
      <c r="HD27" s="1587" t="s">
        <v>22660</v>
      </c>
      <c r="HE27" s="1616" t="s">
        <v>22661</v>
      </c>
      <c r="HF27" s="1587" t="s">
        <v>22662</v>
      </c>
      <c r="HG27" s="1973" t="s">
        <v>22663</v>
      </c>
      <c r="HH27" s="1587" t="s">
        <v>22664</v>
      </c>
      <c r="HI27" s="269" t="s">
        <v>22665</v>
      </c>
      <c r="HJ27" s="1587" t="s">
        <v>22666</v>
      </c>
      <c r="HK27" s="1973" t="s">
        <v>22667</v>
      </c>
      <c r="HL27" s="269" t="s">
        <v>22668</v>
      </c>
      <c r="HM27" s="1587" t="s">
        <v>22669</v>
      </c>
      <c r="HN27" s="1690"/>
      <c r="HO27" s="1973" t="s">
        <v>22670</v>
      </c>
      <c r="HP27" s="1677" t="s">
        <v>22671</v>
      </c>
      <c r="HQ27" s="1587" t="s">
        <v>22672</v>
      </c>
      <c r="HR27" s="1587" t="s">
        <v>22673</v>
      </c>
      <c r="HS27" s="1973" t="s">
        <v>22674</v>
      </c>
      <c r="HT27" s="1587" t="s">
        <v>22675</v>
      </c>
      <c r="HU27" s="1587" t="s">
        <v>22676</v>
      </c>
      <c r="HV27" s="1979" t="s">
        <v>22677</v>
      </c>
      <c r="HW27" s="1587" t="s">
        <v>22678</v>
      </c>
      <c r="HX27" s="1587" t="s">
        <v>22679</v>
      </c>
      <c r="HY27" s="1615" t="s">
        <v>22680</v>
      </c>
      <c r="HZ27" s="1973" t="s">
        <v>22681</v>
      </c>
      <c r="IA27" s="1587" t="s">
        <v>22682</v>
      </c>
      <c r="IB27" s="1587" t="s">
        <v>22683</v>
      </c>
      <c r="IC27" s="1587" t="s">
        <v>22684</v>
      </c>
      <c r="ID27" s="1698" t="s">
        <v>22685</v>
      </c>
      <c r="IE27" s="1587" t="s">
        <v>22686</v>
      </c>
      <c r="IF27" s="1863" t="s">
        <v>22687</v>
      </c>
      <c r="IG27" s="1973" t="s">
        <v>22688</v>
      </c>
      <c r="IH27" s="206" t="s">
        <v>22689</v>
      </c>
      <c r="II27" s="206" t="s">
        <v>22690</v>
      </c>
      <c r="IJ27" s="1587" t="s">
        <v>22691</v>
      </c>
      <c r="IK27" s="1587" t="s">
        <v>22692</v>
      </c>
      <c r="IL27" s="1587" t="s">
        <v>22693</v>
      </c>
      <c r="IM27" s="269" t="s">
        <v>22694</v>
      </c>
      <c r="IN27" s="1973" t="s">
        <v>22695</v>
      </c>
      <c r="IO27" s="1616" t="s">
        <v>22696</v>
      </c>
      <c r="IP27" s="1616" t="s">
        <v>22697</v>
      </c>
      <c r="IQ27" s="1671" t="s">
        <v>22698</v>
      </c>
      <c r="IR27" s="1698" t="s">
        <v>22699</v>
      </c>
      <c r="IS27" s="1864" t="s">
        <v>22700</v>
      </c>
      <c r="IT27" s="1679"/>
      <c r="IU27" s="2020" t="s">
        <v>22701</v>
      </c>
      <c r="IV27" s="1587" t="s">
        <v>22702</v>
      </c>
      <c r="IW27" s="1710" t="s">
        <v>22703</v>
      </c>
      <c r="IX27" s="1973" t="s">
        <v>22704</v>
      </c>
      <c r="IY27" s="1710" t="s">
        <v>22705</v>
      </c>
      <c r="IZ27" s="1587" t="s">
        <v>22706</v>
      </c>
      <c r="JA27" s="1587" t="s">
        <v>22707</v>
      </c>
      <c r="JB27" s="2021" t="s">
        <v>22708</v>
      </c>
      <c r="JC27" s="663" t="s">
        <v>16109</v>
      </c>
      <c r="JD27" s="2021" t="s">
        <v>22709</v>
      </c>
      <c r="JE27" s="1587" t="s">
        <v>22710</v>
      </c>
      <c r="JF27" s="1587" t="s">
        <v>22711</v>
      </c>
      <c r="JG27" s="1587" t="s">
        <v>22712</v>
      </c>
      <c r="JH27" s="1039" t="s">
        <v>22713</v>
      </c>
      <c r="JI27" s="2022" t="s">
        <v>22714</v>
      </c>
      <c r="JJ27" s="1973" t="s">
        <v>22715</v>
      </c>
      <c r="JK27" s="1587" t="s">
        <v>22716</v>
      </c>
      <c r="JL27" s="1973" t="s">
        <v>22717</v>
      </c>
      <c r="JM27" s="1587" t="s">
        <v>22718</v>
      </c>
      <c r="JN27" s="206" t="s">
        <v>22719</v>
      </c>
      <c r="JO27" s="2023" t="s">
        <v>22713</v>
      </c>
      <c r="JP27" s="1587" t="s">
        <v>22720</v>
      </c>
      <c r="JQ27" s="1973" t="s">
        <v>22721</v>
      </c>
      <c r="JR27" s="1587" t="s">
        <v>22722</v>
      </c>
      <c r="JS27" s="269" t="s">
        <v>22723</v>
      </c>
      <c r="JT27" s="1587" t="s">
        <v>22724</v>
      </c>
      <c r="JU27" s="2024" t="s">
        <v>22725</v>
      </c>
      <c r="JV27" s="206" t="s">
        <v>22726</v>
      </c>
      <c r="JW27" s="2025" t="s">
        <v>22727</v>
      </c>
      <c r="JX27" s="1980" t="s">
        <v>22728</v>
      </c>
      <c r="JY27" s="1690"/>
      <c r="JZ27" s="2004" t="s">
        <v>22729</v>
      </c>
      <c r="KA27" s="1973" t="s">
        <v>22730</v>
      </c>
      <c r="KB27" s="1862" t="s">
        <v>22731</v>
      </c>
      <c r="KC27" s="1862" t="s">
        <v>22732</v>
      </c>
      <c r="KD27" s="1862" t="s">
        <v>22733</v>
      </c>
      <c r="KE27" s="1615" t="s">
        <v>22734</v>
      </c>
      <c r="KF27" s="1615" t="s">
        <v>22735</v>
      </c>
      <c r="KG27" s="1861" t="s">
        <v>22736</v>
      </c>
      <c r="KH27" s="1587" t="s">
        <v>22737</v>
      </c>
      <c r="KI27" s="1731"/>
      <c r="KJ27" s="2026" t="s">
        <v>22738</v>
      </c>
      <c r="KK27" s="2026" t="s">
        <v>22739</v>
      </c>
      <c r="KL27" s="1615" t="s">
        <v>22740</v>
      </c>
      <c r="KM27" s="1587" t="s">
        <v>22741</v>
      </c>
      <c r="KN27" s="1587" t="s">
        <v>22742</v>
      </c>
      <c r="KO27" s="1587" t="s">
        <v>22743</v>
      </c>
      <c r="KP27" s="1862" t="s">
        <v>22744</v>
      </c>
      <c r="KQ27" s="1862" t="s">
        <v>22745</v>
      </c>
      <c r="KR27" s="1587" t="s">
        <v>22746</v>
      </c>
      <c r="KS27" s="1731"/>
      <c r="KT27" s="1644" t="s">
        <v>22747</v>
      </c>
      <c r="KU27" s="1587" t="s">
        <v>22748</v>
      </c>
      <c r="KV27" s="1643" t="s">
        <v>22749</v>
      </c>
      <c r="KW27" s="1578" t="s">
        <v>22750</v>
      </c>
      <c r="KX27" s="1623" t="s">
        <v>20389</v>
      </c>
      <c r="KY27" s="1861" t="s">
        <v>22751</v>
      </c>
      <c r="KZ27" s="1587" t="s">
        <v>22752</v>
      </c>
      <c r="LA27" s="269" t="s">
        <v>22753</v>
      </c>
      <c r="LB27" s="1982" t="s">
        <v>22754</v>
      </c>
      <c r="LC27" s="1573" t="s">
        <v>22755</v>
      </c>
      <c r="LD27" s="1573" t="s">
        <v>22755</v>
      </c>
      <c r="LE27" s="1690"/>
      <c r="LF27" s="1587" t="s">
        <v>20393</v>
      </c>
      <c r="LG27" s="1573" t="s">
        <v>16772</v>
      </c>
      <c r="LH27" s="1573" t="s">
        <v>16758</v>
      </c>
      <c r="LI27" s="1623" t="s">
        <v>22756</v>
      </c>
      <c r="LJ27" s="495" t="s">
        <v>22757</v>
      </c>
      <c r="LK27" s="1759" t="s">
        <v>22758</v>
      </c>
      <c r="LL27" s="1671" t="s">
        <v>20397</v>
      </c>
      <c r="LM27" s="1623" t="s">
        <v>22759</v>
      </c>
      <c r="LN27" s="2027" t="s">
        <v>22760</v>
      </c>
      <c r="LO27" s="2028" t="s">
        <v>22761</v>
      </c>
      <c r="LP27" s="1731"/>
      <c r="LQ27" s="1587" t="s">
        <v>22762</v>
      </c>
      <c r="LR27" s="1573" t="s">
        <v>22763</v>
      </c>
      <c r="LS27" s="1572" t="s">
        <v>18592</v>
      </c>
      <c r="LT27" s="206" t="s">
        <v>20401</v>
      </c>
      <c r="LU27" s="1587" t="s">
        <v>20071</v>
      </c>
      <c r="LV27" s="269" t="s">
        <v>22764</v>
      </c>
      <c r="LW27" s="2011" t="s">
        <v>22765</v>
      </c>
      <c r="LX27" s="2029" t="s">
        <v>22766</v>
      </c>
      <c r="LY27" s="1984" t="s">
        <v>22767</v>
      </c>
      <c r="LZ27" s="2030" t="s">
        <v>22768</v>
      </c>
      <c r="MA27" s="1573" t="s">
        <v>16848</v>
      </c>
      <c r="MB27" s="2012" t="s">
        <v>16772</v>
      </c>
      <c r="MC27" s="1683" t="s">
        <v>22769</v>
      </c>
      <c r="MD27" s="1573" t="s">
        <v>22770</v>
      </c>
      <c r="ME27" s="2031" t="s">
        <v>16316</v>
      </c>
      <c r="MF27" s="1115" t="s">
        <v>22771</v>
      </c>
      <c r="MG27" s="1615" t="s">
        <v>22772</v>
      </c>
      <c r="MH27" s="269" t="s">
        <v>22773</v>
      </c>
      <c r="MI27" s="269" t="s">
        <v>22774</v>
      </c>
      <c r="MJ27" s="1690"/>
      <c r="MK27" s="1573" t="s">
        <v>22131</v>
      </c>
      <c r="ML27" s="1942" t="s">
        <v>16831</v>
      </c>
      <c r="MM27" s="2032" t="s">
        <v>22131</v>
      </c>
      <c r="MN27" s="1716" t="s">
        <v>22775</v>
      </c>
      <c r="MO27" s="1907" t="s">
        <v>22776</v>
      </c>
      <c r="MP27" s="206" t="s">
        <v>22777</v>
      </c>
      <c r="MQ27" s="1595" t="s">
        <v>16942</v>
      </c>
      <c r="MR27" s="1716" t="s">
        <v>22778</v>
      </c>
      <c r="MS27" s="1716" t="s">
        <v>22779</v>
      </c>
      <c r="MT27" s="1595" t="s">
        <v>22780</v>
      </c>
      <c r="MU27" s="1595" t="s">
        <v>22781</v>
      </c>
      <c r="MV27" s="1731"/>
      <c r="MW27" s="1716" t="s">
        <v>22782</v>
      </c>
      <c r="MX27" s="1716" t="s">
        <v>22783</v>
      </c>
      <c r="MY27" s="1987" t="s">
        <v>16903</v>
      </c>
      <c r="MZ27" s="1623" t="s">
        <v>22784</v>
      </c>
      <c r="NA27" s="1623" t="s">
        <v>22785</v>
      </c>
      <c r="NB27" s="1623" t="s">
        <v>22786</v>
      </c>
      <c r="NC27" s="1595" t="s">
        <v>22787</v>
      </c>
      <c r="ND27" s="1595" t="s">
        <v>22464</v>
      </c>
      <c r="NE27" s="1587" t="s">
        <v>22788</v>
      </c>
      <c r="NF27" s="1595" t="s">
        <v>22464</v>
      </c>
      <c r="NG27" s="1986" t="s">
        <v>16731</v>
      </c>
      <c r="NH27" s="1864" t="s">
        <v>22789</v>
      </c>
      <c r="NI27" s="179" t="s">
        <v>20423</v>
      </c>
      <c r="NJ27" s="1716" t="s">
        <v>22790</v>
      </c>
      <c r="NK27" s="1716" t="s">
        <v>22791</v>
      </c>
      <c r="NL27" s="1716" t="s">
        <v>22792</v>
      </c>
      <c r="NM27" s="1988" t="s">
        <v>16903</v>
      </c>
      <c r="NN27" s="2033" t="s">
        <v>16831</v>
      </c>
      <c r="NO27" s="1595" t="s">
        <v>22793</v>
      </c>
      <c r="NP27" s="1690"/>
      <c r="NQ27" s="1595" t="s">
        <v>22794</v>
      </c>
      <c r="NR27" s="1989" t="s">
        <v>22146</v>
      </c>
      <c r="NS27" s="1989" t="s">
        <v>22146</v>
      </c>
      <c r="NT27" s="1989" t="s">
        <v>22146</v>
      </c>
      <c r="NU27" s="1683" t="s">
        <v>16903</v>
      </c>
      <c r="NV27" s="991" t="s">
        <v>16831</v>
      </c>
      <c r="NW27" s="1587" t="s">
        <v>22795</v>
      </c>
      <c r="NX27" s="1683" t="s">
        <v>22472</v>
      </c>
      <c r="NY27" s="1587" t="s">
        <v>22796</v>
      </c>
      <c r="NZ27" s="1587" t="s">
        <v>22797</v>
      </c>
      <c r="OA27" s="1587" t="s">
        <v>22798</v>
      </c>
      <c r="OB27" s="1587" t="s">
        <v>22799</v>
      </c>
      <c r="OC27" s="2034" t="s">
        <v>16831</v>
      </c>
      <c r="OD27" s="1587" t="s">
        <v>22800</v>
      </c>
      <c r="OE27" s="1604" t="s">
        <v>16109</v>
      </c>
      <c r="OF27" s="1587" t="s">
        <v>22801</v>
      </c>
      <c r="OG27" s="1587" t="s">
        <v>22802</v>
      </c>
      <c r="OH27" s="1587" t="s">
        <v>22803</v>
      </c>
      <c r="OI27" s="1587" t="s">
        <v>22804</v>
      </c>
      <c r="OJ27" s="2035" t="s">
        <v>16731</v>
      </c>
      <c r="OK27" s="1587" t="s">
        <v>22805</v>
      </c>
      <c r="OL27" s="1587" t="s">
        <v>22806</v>
      </c>
      <c r="OM27" s="1587" t="s">
        <v>22807</v>
      </c>
      <c r="ON27" s="1990" t="s">
        <v>16772</v>
      </c>
      <c r="OO27" s="1990" t="s">
        <v>16848</v>
      </c>
      <c r="OP27" s="2036" t="s">
        <v>22808</v>
      </c>
      <c r="OQ27" s="991" t="s">
        <v>16831</v>
      </c>
      <c r="OR27" s="269" t="s">
        <v>22809</v>
      </c>
      <c r="OS27" s="269" t="s">
        <v>22810</v>
      </c>
      <c r="OT27" s="269" t="s">
        <v>22811</v>
      </c>
      <c r="OU27" s="1694" t="s">
        <v>22812</v>
      </c>
      <c r="OV27" s="1690"/>
      <c r="OW27" s="1623" t="s">
        <v>22813</v>
      </c>
      <c r="OX27" s="1604" t="s">
        <v>16109</v>
      </c>
      <c r="OY27" s="2035" t="s">
        <v>16831</v>
      </c>
      <c r="OZ27" s="1623" t="s">
        <v>22814</v>
      </c>
      <c r="PA27" s="171" t="s">
        <v>22815</v>
      </c>
      <c r="PB27" s="171" t="s">
        <v>22816</v>
      </c>
      <c r="PC27" s="301" t="s">
        <v>22817</v>
      </c>
      <c r="PD27" s="301" t="s">
        <v>22817</v>
      </c>
      <c r="PE27" s="301" t="s">
        <v>22489</v>
      </c>
      <c r="PF27" s="2035" t="s">
        <v>22818</v>
      </c>
      <c r="PG27" s="1623" t="s">
        <v>22819</v>
      </c>
      <c r="PH27" s="1587" t="s">
        <v>22820</v>
      </c>
      <c r="PI27" s="1587" t="s">
        <v>22821</v>
      </c>
      <c r="PJ27" s="1604" t="s">
        <v>16109</v>
      </c>
      <c r="PK27" s="1604" t="s">
        <v>16109</v>
      </c>
      <c r="PL27" s="1604" t="s">
        <v>16109</v>
      </c>
      <c r="PM27" s="2035" t="s">
        <v>16731</v>
      </c>
      <c r="PN27" s="469"/>
      <c r="PO27" s="469"/>
      <c r="PP27" s="469"/>
      <c r="PQ27" s="1604" t="s">
        <v>16109</v>
      </c>
      <c r="PR27" s="1604" t="s">
        <v>16109</v>
      </c>
      <c r="PS27" s="1990" t="s">
        <v>16758</v>
      </c>
      <c r="PT27" s="2035" t="s">
        <v>16831</v>
      </c>
      <c r="PU27" s="1623" t="s">
        <v>22822</v>
      </c>
      <c r="PV27" s="171" t="s">
        <v>22823</v>
      </c>
      <c r="PW27" s="171" t="s">
        <v>22824</v>
      </c>
      <c r="PX27" s="301" t="s">
        <v>22825</v>
      </c>
      <c r="PY27" s="1664"/>
      <c r="PZ27" s="268"/>
      <c r="QA27" s="1694" t="s">
        <v>22826</v>
      </c>
      <c r="QB27" s="268"/>
      <c r="QC27" s="268"/>
      <c r="QD27" s="1694" t="s">
        <v>22827</v>
      </c>
      <c r="QE27" s="369" t="s">
        <v>22828</v>
      </c>
      <c r="QF27" s="268"/>
      <c r="QG27" s="268"/>
      <c r="QH27" s="268"/>
      <c r="QI27" s="268"/>
      <c r="QJ27" s="268"/>
      <c r="QK27" s="268"/>
      <c r="QL27" s="1667"/>
      <c r="QM27" s="1667"/>
      <c r="QN27" s="1667"/>
      <c r="QO27" s="268"/>
      <c r="QP27" s="268"/>
      <c r="QQ27" s="268"/>
      <c r="QR27" s="268"/>
      <c r="QS27" s="268"/>
      <c r="QT27" s="268"/>
      <c r="QU27" s="268"/>
      <c r="QV27" s="1667"/>
      <c r="QW27" s="1667"/>
      <c r="QX27" s="369" t="s">
        <v>22829</v>
      </c>
      <c r="QY27" s="268"/>
      <c r="QZ27" s="268"/>
      <c r="RA27" s="268"/>
      <c r="RB27" s="268"/>
      <c r="RC27" s="268"/>
      <c r="RD27" s="268"/>
    </row>
    <row r="28" spans="1:472" ht="60.75" customHeight="1">
      <c r="A28" s="2500"/>
      <c r="B28" s="1569" t="s">
        <v>22830</v>
      </c>
      <c r="C28" s="1690"/>
      <c r="D28" s="469" t="s">
        <v>14718</v>
      </c>
      <c r="E28" s="269" t="s">
        <v>22831</v>
      </c>
      <c r="F28" s="269" t="s">
        <v>22832</v>
      </c>
      <c r="G28" s="269" t="s">
        <v>22833</v>
      </c>
      <c r="H28" s="269" t="s">
        <v>22834</v>
      </c>
      <c r="I28" s="268" t="s">
        <v>22519</v>
      </c>
      <c r="J28" s="269" t="s">
        <v>22835</v>
      </c>
      <c r="K28" s="269" t="s">
        <v>22836</v>
      </c>
      <c r="L28" s="269" t="s">
        <v>22837</v>
      </c>
      <c r="M28" s="1615" t="s">
        <v>22838</v>
      </c>
      <c r="N28" s="469" t="s">
        <v>14729</v>
      </c>
      <c r="O28" s="469" t="s">
        <v>14729</v>
      </c>
      <c r="P28" s="469" t="s">
        <v>14718</v>
      </c>
      <c r="Q28" s="1571" t="s">
        <v>22839</v>
      </c>
      <c r="R28" s="469" t="s">
        <v>14741</v>
      </c>
      <c r="S28" s="1578" t="s">
        <v>22840</v>
      </c>
      <c r="T28" s="269" t="s">
        <v>22841</v>
      </c>
      <c r="U28" s="269" t="s">
        <v>22842</v>
      </c>
      <c r="V28" s="1587" t="s">
        <v>22843</v>
      </c>
      <c r="W28" s="269" t="s">
        <v>22844</v>
      </c>
      <c r="X28" s="2037" t="s">
        <v>22845</v>
      </c>
      <c r="Y28" s="2038" t="s">
        <v>22846</v>
      </c>
      <c r="Z28" s="2039" t="s">
        <v>22847</v>
      </c>
      <c r="AA28" s="2039" t="s">
        <v>22848</v>
      </c>
      <c r="AB28" s="269" t="s">
        <v>14879</v>
      </c>
      <c r="AC28" s="269" t="s">
        <v>14879</v>
      </c>
      <c r="AD28" s="469" t="s">
        <v>14856</v>
      </c>
      <c r="AE28" s="469" t="s">
        <v>14882</v>
      </c>
      <c r="AF28" s="469" t="s">
        <v>14859</v>
      </c>
      <c r="AG28" s="469" t="s">
        <v>14859</v>
      </c>
      <c r="AH28" s="469" t="s">
        <v>14859</v>
      </c>
      <c r="AI28" s="1690"/>
      <c r="AJ28" s="469" t="s">
        <v>14882</v>
      </c>
      <c r="AK28" s="469" t="s">
        <v>14882</v>
      </c>
      <c r="AL28" s="469" t="s">
        <v>14882</v>
      </c>
      <c r="AM28" s="1583" t="s">
        <v>22849</v>
      </c>
      <c r="AN28" s="469" t="s">
        <v>22850</v>
      </c>
      <c r="AO28" s="469" t="s">
        <v>22851</v>
      </c>
      <c r="AP28" s="269" t="s">
        <v>22852</v>
      </c>
      <c r="AQ28" s="269" t="s">
        <v>22853</v>
      </c>
      <c r="AR28" s="269" t="s">
        <v>22854</v>
      </c>
      <c r="AS28" s="1615" t="s">
        <v>22855</v>
      </c>
      <c r="AT28" s="1615" t="s">
        <v>22856</v>
      </c>
      <c r="AU28" s="269" t="s">
        <v>22857</v>
      </c>
      <c r="AV28" s="269" t="s">
        <v>22858</v>
      </c>
      <c r="AW28" s="269" t="s">
        <v>22859</v>
      </c>
      <c r="AX28" s="469" t="s">
        <v>14930</v>
      </c>
      <c r="AY28" s="269" t="s">
        <v>22860</v>
      </c>
      <c r="AZ28" s="1580" t="s">
        <v>22861</v>
      </c>
      <c r="BA28" s="269" t="s">
        <v>22862</v>
      </c>
      <c r="BB28" s="469" t="s">
        <v>14957</v>
      </c>
      <c r="BC28" s="1580" t="s">
        <v>15002</v>
      </c>
      <c r="BD28" s="269" t="s">
        <v>22863</v>
      </c>
      <c r="BE28" s="1580" t="s">
        <v>15002</v>
      </c>
      <c r="BF28" s="469" t="s">
        <v>16211</v>
      </c>
      <c r="BG28" s="269" t="s">
        <v>22864</v>
      </c>
      <c r="BH28" s="269" t="s">
        <v>22865</v>
      </c>
      <c r="BI28" s="269" t="s">
        <v>22866</v>
      </c>
      <c r="BJ28" s="269" t="s">
        <v>22867</v>
      </c>
      <c r="BK28" s="469" t="s">
        <v>15009</v>
      </c>
      <c r="BL28" s="1690"/>
      <c r="BM28" s="269" t="s">
        <v>22868</v>
      </c>
      <c r="BN28" s="1615" t="s">
        <v>22869</v>
      </c>
      <c r="BO28" s="1580" t="s">
        <v>15045</v>
      </c>
      <c r="BP28" s="1587" t="s">
        <v>22870</v>
      </c>
      <c r="BQ28" s="1587" t="s">
        <v>22871</v>
      </c>
      <c r="BR28" s="269" t="s">
        <v>22872</v>
      </c>
      <c r="BS28" s="1580" t="s">
        <v>22873</v>
      </c>
      <c r="BT28" s="1580" t="s">
        <v>15110</v>
      </c>
      <c r="BU28" s="269" t="s">
        <v>22874</v>
      </c>
      <c r="BV28" s="269" t="s">
        <v>22875</v>
      </c>
      <c r="BW28" s="171" t="s">
        <v>22876</v>
      </c>
      <c r="BX28" s="1617" t="s">
        <v>22877</v>
      </c>
      <c r="BY28" s="269" t="s">
        <v>22878</v>
      </c>
      <c r="BZ28" s="2017" t="s">
        <v>22879</v>
      </c>
      <c r="CA28" s="1580" t="s">
        <v>15128</v>
      </c>
      <c r="CB28" s="2017" t="s">
        <v>22880</v>
      </c>
      <c r="CC28" s="1617" t="s">
        <v>22881</v>
      </c>
      <c r="CD28" s="495" t="s">
        <v>16189</v>
      </c>
      <c r="CE28" s="1698" t="s">
        <v>22882</v>
      </c>
      <c r="CF28" s="1587" t="s">
        <v>22883</v>
      </c>
      <c r="CG28" s="269" t="s">
        <v>22884</v>
      </c>
      <c r="CH28" s="469" t="s">
        <v>14957</v>
      </c>
      <c r="CI28" s="269" t="s">
        <v>22885</v>
      </c>
      <c r="CJ28" s="1580" t="s">
        <v>15195</v>
      </c>
      <c r="CK28" s="469" t="s">
        <v>16189</v>
      </c>
      <c r="CL28" s="1615" t="s">
        <v>22886</v>
      </c>
      <c r="CM28" s="269" t="s">
        <v>22887</v>
      </c>
      <c r="CN28" s="1616" t="s">
        <v>22888</v>
      </c>
      <c r="CO28" s="269" t="s">
        <v>22889</v>
      </c>
      <c r="CP28" s="1587" t="s">
        <v>22890</v>
      </c>
      <c r="CQ28" s="1587" t="s">
        <v>22891</v>
      </c>
      <c r="CR28" s="1690"/>
      <c r="CS28" s="1580" t="s">
        <v>15273</v>
      </c>
      <c r="CT28" s="1580" t="s">
        <v>15195</v>
      </c>
      <c r="CU28" s="269" t="s">
        <v>22892</v>
      </c>
      <c r="CV28" s="1580" t="s">
        <v>15241</v>
      </c>
      <c r="CW28" s="1580" t="s">
        <v>15278</v>
      </c>
      <c r="CX28" s="1587" t="s">
        <v>22893</v>
      </c>
      <c r="CY28" s="1580" t="s">
        <v>15278</v>
      </c>
      <c r="CZ28" s="1615" t="s">
        <v>22894</v>
      </c>
      <c r="DA28" s="1742" t="s">
        <v>22895</v>
      </c>
      <c r="DB28" s="1615" t="s">
        <v>22896</v>
      </c>
      <c r="DC28" s="269" t="s">
        <v>22897</v>
      </c>
      <c r="DD28" s="269" t="s">
        <v>22898</v>
      </c>
      <c r="DE28" s="1580" t="s">
        <v>16211</v>
      </c>
      <c r="DF28" s="1615" t="s">
        <v>22899</v>
      </c>
      <c r="DG28" s="269" t="s">
        <v>22900</v>
      </c>
      <c r="DH28" s="2018" t="s">
        <v>22901</v>
      </c>
      <c r="DI28" s="269" t="s">
        <v>22902</v>
      </c>
      <c r="DJ28" s="269" t="s">
        <v>22903</v>
      </c>
      <c r="DK28" s="1851" t="s">
        <v>22904</v>
      </c>
      <c r="DL28" s="269" t="s">
        <v>22905</v>
      </c>
      <c r="DM28" s="1638" t="s">
        <v>18284</v>
      </c>
      <c r="DN28" s="1616" t="s">
        <v>22906</v>
      </c>
      <c r="DO28" s="1616" t="s">
        <v>22907</v>
      </c>
      <c r="DP28" s="269" t="s">
        <v>22908</v>
      </c>
      <c r="DQ28" s="1663" t="s">
        <v>22909</v>
      </c>
      <c r="DR28" s="1587" t="s">
        <v>22910</v>
      </c>
      <c r="DS28" s="1587" t="s">
        <v>22911</v>
      </c>
      <c r="DT28" s="269" t="s">
        <v>22912</v>
      </c>
      <c r="DU28" s="1580" t="s">
        <v>15352</v>
      </c>
      <c r="DV28" s="1587" t="s">
        <v>22913</v>
      </c>
      <c r="DW28" s="1690"/>
      <c r="DX28" s="269" t="s">
        <v>22914</v>
      </c>
      <c r="DY28" s="269" t="s">
        <v>22915</v>
      </c>
      <c r="DZ28" s="269" t="s">
        <v>22916</v>
      </c>
      <c r="EA28" s="269" t="s">
        <v>22917</v>
      </c>
      <c r="EB28" s="1580" t="s">
        <v>22918</v>
      </c>
      <c r="EC28" s="1587" t="s">
        <v>22919</v>
      </c>
      <c r="ED28" s="2018" t="s">
        <v>22920</v>
      </c>
      <c r="EE28" s="1587" t="s">
        <v>22921</v>
      </c>
      <c r="EF28" s="1622" t="s">
        <v>16311</v>
      </c>
      <c r="EG28" s="269" t="s">
        <v>22922</v>
      </c>
      <c r="EH28" s="269" t="s">
        <v>22923</v>
      </c>
      <c r="EI28" s="1615" t="s">
        <v>22924</v>
      </c>
      <c r="EJ28" s="1973" t="s">
        <v>16189</v>
      </c>
      <c r="EK28" s="269" t="s">
        <v>19516</v>
      </c>
      <c r="EL28" s="269" t="s">
        <v>22925</v>
      </c>
      <c r="EM28" s="269" t="s">
        <v>22926</v>
      </c>
      <c r="EN28" s="269" t="s">
        <v>22927</v>
      </c>
      <c r="EO28" s="1580" t="s">
        <v>22928</v>
      </c>
      <c r="EP28" s="1615" t="s">
        <v>22929</v>
      </c>
      <c r="EQ28" s="1580" t="s">
        <v>16189</v>
      </c>
      <c r="ER28" s="269" t="s">
        <v>22930</v>
      </c>
      <c r="ES28" s="1580" t="s">
        <v>22931</v>
      </c>
      <c r="ET28" s="269" t="s">
        <v>22932</v>
      </c>
      <c r="EU28" s="269" t="s">
        <v>22933</v>
      </c>
      <c r="EV28" s="1587" t="s">
        <v>22934</v>
      </c>
      <c r="EW28" s="1578" t="s">
        <v>22935</v>
      </c>
      <c r="EX28" s="1580" t="s">
        <v>15416</v>
      </c>
      <c r="EY28" s="1615" t="s">
        <v>22936</v>
      </c>
      <c r="EZ28" s="2040" t="s">
        <v>22937</v>
      </c>
      <c r="FA28" s="1617" t="s">
        <v>22938</v>
      </c>
      <c r="FB28" s="1580" t="s">
        <v>22939</v>
      </c>
      <c r="FC28" s="1690"/>
      <c r="FD28" s="1571" t="s">
        <v>22940</v>
      </c>
      <c r="FE28" s="1615" t="s">
        <v>22941</v>
      </c>
      <c r="FF28" s="1615" t="s">
        <v>22942</v>
      </c>
      <c r="FG28" s="1571" t="s">
        <v>22943</v>
      </c>
      <c r="FH28" s="1580" t="s">
        <v>21976</v>
      </c>
      <c r="FI28" s="1580" t="s">
        <v>22944</v>
      </c>
      <c r="FJ28" s="1617" t="s">
        <v>22945</v>
      </c>
      <c r="FK28" s="269" t="s">
        <v>22946</v>
      </c>
      <c r="FL28" s="1580" t="s">
        <v>22947</v>
      </c>
      <c r="FM28" s="1580" t="s">
        <v>22948</v>
      </c>
      <c r="FN28" s="1616" t="s">
        <v>22949</v>
      </c>
      <c r="FO28" s="1973" t="s">
        <v>22950</v>
      </c>
      <c r="FP28" s="269" t="s">
        <v>19939</v>
      </c>
      <c r="FQ28" s="269" t="s">
        <v>19939</v>
      </c>
      <c r="FR28" s="1617" t="s">
        <v>22951</v>
      </c>
      <c r="FS28" s="1615" t="s">
        <v>22952</v>
      </c>
      <c r="FT28" s="1973" t="s">
        <v>22953</v>
      </c>
      <c r="FU28" s="1617" t="s">
        <v>22954</v>
      </c>
      <c r="FV28" s="1973" t="s">
        <v>22955</v>
      </c>
      <c r="FW28" s="269" t="s">
        <v>22956</v>
      </c>
      <c r="FX28" s="269" t="s">
        <v>22957</v>
      </c>
      <c r="FY28" s="269" t="s">
        <v>22958</v>
      </c>
      <c r="FZ28" s="1615" t="s">
        <v>22959</v>
      </c>
      <c r="GA28" s="1615" t="s">
        <v>22960</v>
      </c>
      <c r="GB28" s="269" t="s">
        <v>22961</v>
      </c>
      <c r="GC28" s="1973" t="s">
        <v>22962</v>
      </c>
      <c r="GD28" s="1615" t="s">
        <v>22963</v>
      </c>
      <c r="GE28" s="1973" t="s">
        <v>22964</v>
      </c>
      <c r="GF28" s="1571" t="s">
        <v>22965</v>
      </c>
      <c r="GG28" s="269" t="s">
        <v>22966</v>
      </c>
      <c r="GH28" s="1690"/>
      <c r="GI28" s="1616" t="s">
        <v>22967</v>
      </c>
      <c r="GJ28" s="495" t="s">
        <v>22968</v>
      </c>
      <c r="GK28" s="1973" t="s">
        <v>22969</v>
      </c>
      <c r="GL28" s="269" t="s">
        <v>22970</v>
      </c>
      <c r="GM28" s="1587" t="s">
        <v>22971</v>
      </c>
      <c r="GN28" s="269" t="s">
        <v>22972</v>
      </c>
      <c r="GO28" s="1973" t="s">
        <v>22973</v>
      </c>
      <c r="GP28" s="1973" t="s">
        <v>22974</v>
      </c>
      <c r="GQ28" s="1587" t="s">
        <v>22975</v>
      </c>
      <c r="GR28" s="2041" t="s">
        <v>22976</v>
      </c>
      <c r="GS28" s="1627" t="s">
        <v>18301</v>
      </c>
      <c r="GT28" s="1587" t="s">
        <v>18513</v>
      </c>
      <c r="GU28" s="1973" t="s">
        <v>22977</v>
      </c>
      <c r="GV28" s="1973" t="s">
        <v>22978</v>
      </c>
      <c r="GW28" s="1675" t="s">
        <v>18508</v>
      </c>
      <c r="GX28" s="1627" t="s">
        <v>18311</v>
      </c>
      <c r="GY28" s="1973" t="s">
        <v>22979</v>
      </c>
      <c r="GZ28" s="1571" t="s">
        <v>22980</v>
      </c>
      <c r="HA28" s="1973" t="s">
        <v>22981</v>
      </c>
      <c r="HB28" s="1571" t="s">
        <v>22982</v>
      </c>
      <c r="HC28" s="1978" t="s">
        <v>22983</v>
      </c>
      <c r="HD28" s="1978" t="s">
        <v>22983</v>
      </c>
      <c r="HE28" s="1978" t="s">
        <v>22983</v>
      </c>
      <c r="HF28" s="1587" t="s">
        <v>22984</v>
      </c>
      <c r="HG28" s="1587" t="s">
        <v>22985</v>
      </c>
      <c r="HH28" s="1747" t="s">
        <v>22986</v>
      </c>
      <c r="HI28" s="1747" t="s">
        <v>22987</v>
      </c>
      <c r="HJ28" s="1615" t="s">
        <v>22988</v>
      </c>
      <c r="HK28" s="1587" t="s">
        <v>22989</v>
      </c>
      <c r="HL28" s="1973" t="s">
        <v>22990</v>
      </c>
      <c r="HM28" s="495" t="s">
        <v>15563</v>
      </c>
      <c r="HN28" s="1690"/>
      <c r="HO28" s="1587" t="s">
        <v>22991</v>
      </c>
      <c r="HP28" s="1587" t="s">
        <v>22992</v>
      </c>
      <c r="HQ28" s="1587" t="s">
        <v>22993</v>
      </c>
      <c r="HR28" s="1615" t="s">
        <v>22994</v>
      </c>
      <c r="HS28" s="1587" t="s">
        <v>22995</v>
      </c>
      <c r="HT28" s="1587" t="s">
        <v>22996</v>
      </c>
      <c r="HU28" s="1677" t="s">
        <v>22997</v>
      </c>
      <c r="HV28" s="1979" t="s">
        <v>22998</v>
      </c>
      <c r="HW28" s="1730" t="s">
        <v>22999</v>
      </c>
      <c r="HX28" s="1587" t="s">
        <v>23000</v>
      </c>
      <c r="HY28" s="495" t="s">
        <v>23001</v>
      </c>
      <c r="HZ28" s="1698" t="s">
        <v>23002</v>
      </c>
      <c r="IA28" s="1698" t="s">
        <v>23003</v>
      </c>
      <c r="IB28" s="269" t="s">
        <v>23004</v>
      </c>
      <c r="IC28" s="1973" t="s">
        <v>23005</v>
      </c>
      <c r="ID28" s="1698" t="s">
        <v>23006</v>
      </c>
      <c r="IE28" s="269" t="s">
        <v>23007</v>
      </c>
      <c r="IF28" s="206" t="s">
        <v>23008</v>
      </c>
      <c r="IG28" s="1863" t="s">
        <v>23009</v>
      </c>
      <c r="IH28" s="1615" t="s">
        <v>23010</v>
      </c>
      <c r="II28" s="269" t="s">
        <v>23011</v>
      </c>
      <c r="IJ28" s="1730" t="s">
        <v>23012</v>
      </c>
      <c r="IK28" s="269" t="s">
        <v>23013</v>
      </c>
      <c r="IL28" s="269" t="s">
        <v>23014</v>
      </c>
      <c r="IM28" s="1587" t="s">
        <v>23015</v>
      </c>
      <c r="IN28" s="1587" t="s">
        <v>23016</v>
      </c>
      <c r="IO28" s="206" t="s">
        <v>23017</v>
      </c>
      <c r="IP28" s="1677" t="s">
        <v>23018</v>
      </c>
      <c r="IQ28" s="269" t="s">
        <v>23019</v>
      </c>
      <c r="IR28" s="269" t="s">
        <v>23020</v>
      </c>
      <c r="IS28" s="2005" t="s">
        <v>16838</v>
      </c>
      <c r="IT28" s="1679"/>
      <c r="IU28" s="1863" t="s">
        <v>23021</v>
      </c>
      <c r="IV28" s="1928" t="s">
        <v>23022</v>
      </c>
      <c r="IW28" s="1587" t="s">
        <v>23023</v>
      </c>
      <c r="IX28" s="2042" t="s">
        <v>23024</v>
      </c>
      <c r="IY28" s="1623" t="s">
        <v>23025</v>
      </c>
      <c r="IZ28" s="1623" t="s">
        <v>23025</v>
      </c>
      <c r="JA28" s="1623" t="s">
        <v>23025</v>
      </c>
      <c r="JB28" s="1623" t="s">
        <v>23025</v>
      </c>
      <c r="JC28" s="663" t="s">
        <v>16109</v>
      </c>
      <c r="JD28" s="1732" t="s">
        <v>22713</v>
      </c>
      <c r="JE28" s="1588" t="s">
        <v>23026</v>
      </c>
      <c r="JF28" s="1587" t="s">
        <v>23027</v>
      </c>
      <c r="JG28" s="1587" t="s">
        <v>23028</v>
      </c>
      <c r="JH28" s="1587" t="s">
        <v>23029</v>
      </c>
      <c r="JI28" s="2043" t="s">
        <v>23005</v>
      </c>
      <c r="JJ28" s="1018" t="s">
        <v>16864</v>
      </c>
      <c r="JK28" s="1039" t="s">
        <v>22713</v>
      </c>
      <c r="JL28" s="1693" t="s">
        <v>23030</v>
      </c>
      <c r="JM28" s="2044" t="s">
        <v>23031</v>
      </c>
      <c r="JN28" s="1973" t="s">
        <v>23032</v>
      </c>
      <c r="JO28" s="1587" t="s">
        <v>23033</v>
      </c>
      <c r="JP28" s="2044" t="s">
        <v>23034</v>
      </c>
      <c r="JQ28" s="495" t="s">
        <v>16864</v>
      </c>
      <c r="JR28" s="1973" t="s">
        <v>23035</v>
      </c>
      <c r="JS28" s="1973" t="s">
        <v>23036</v>
      </c>
      <c r="JT28" s="2045" t="s">
        <v>23037</v>
      </c>
      <c r="JU28" s="2024" t="s">
        <v>23038</v>
      </c>
      <c r="JV28" s="269" t="s">
        <v>23039</v>
      </c>
      <c r="JW28" s="2007" t="s">
        <v>23040</v>
      </c>
      <c r="JX28" s="2046" t="s">
        <v>23041</v>
      </c>
      <c r="JY28" s="1690"/>
      <c r="JZ28" s="269" t="s">
        <v>23042</v>
      </c>
      <c r="KA28" s="1571" t="s">
        <v>23043</v>
      </c>
      <c r="KB28" s="1587" t="s">
        <v>23044</v>
      </c>
      <c r="KC28" s="1587" t="s">
        <v>23045</v>
      </c>
      <c r="KD28" s="1587" t="s">
        <v>23046</v>
      </c>
      <c r="KE28" s="2012" t="s">
        <v>23047</v>
      </c>
      <c r="KF28" s="1973" t="s">
        <v>23048</v>
      </c>
      <c r="KG28" s="269" t="s">
        <v>23049</v>
      </c>
      <c r="KH28" s="1615" t="s">
        <v>23050</v>
      </c>
      <c r="KI28" s="469"/>
      <c r="KJ28" s="1698" t="s">
        <v>23051</v>
      </c>
      <c r="KK28" s="1698" t="s">
        <v>23052</v>
      </c>
      <c r="KL28" s="1907" t="s">
        <v>20047</v>
      </c>
      <c r="KM28" s="269" t="s">
        <v>23053</v>
      </c>
      <c r="KN28" s="269" t="s">
        <v>23054</v>
      </c>
      <c r="KO28" s="1907" t="s">
        <v>20047</v>
      </c>
      <c r="KP28" s="1587" t="s">
        <v>23055</v>
      </c>
      <c r="KQ28" s="1698" t="s">
        <v>23056</v>
      </c>
      <c r="KR28" s="2047" t="s">
        <v>23057</v>
      </c>
      <c r="KS28" s="469"/>
      <c r="KT28" s="1587" t="s">
        <v>23058</v>
      </c>
      <c r="KU28" s="1578" t="s">
        <v>23059</v>
      </c>
      <c r="KV28" s="1587" t="s">
        <v>23060</v>
      </c>
      <c r="KW28" s="1623" t="s">
        <v>20389</v>
      </c>
      <c r="KX28" s="1578" t="s">
        <v>23061</v>
      </c>
      <c r="KY28" s="1623" t="s">
        <v>20389</v>
      </c>
      <c r="KZ28" s="1644" t="s">
        <v>23062</v>
      </c>
      <c r="LA28" s="1643" t="s">
        <v>23063</v>
      </c>
      <c r="LB28" s="1615" t="s">
        <v>23064</v>
      </c>
      <c r="LC28" s="1615" t="s">
        <v>23065</v>
      </c>
      <c r="LD28" s="2048" t="s">
        <v>23066</v>
      </c>
      <c r="LE28" s="1690"/>
      <c r="LF28" s="1573" t="s">
        <v>16772</v>
      </c>
      <c r="LG28" s="1587" t="s">
        <v>20393</v>
      </c>
      <c r="LH28" s="1587" t="s">
        <v>20063</v>
      </c>
      <c r="LI28" s="2012" t="s">
        <v>16760</v>
      </c>
      <c r="LJ28" s="1587" t="s">
        <v>20063</v>
      </c>
      <c r="LK28" s="1573" t="s">
        <v>22761</v>
      </c>
      <c r="LL28" s="1573" t="s">
        <v>23067</v>
      </c>
      <c r="LM28" s="1573" t="s">
        <v>23068</v>
      </c>
      <c r="LN28" s="206" t="s">
        <v>20396</v>
      </c>
      <c r="LO28" s="269" t="s">
        <v>23069</v>
      </c>
      <c r="LP28" s="469"/>
      <c r="LQ28" s="1756" t="s">
        <v>23070</v>
      </c>
      <c r="LR28" s="1730" t="s">
        <v>23071</v>
      </c>
      <c r="LS28" s="1623" t="s">
        <v>23072</v>
      </c>
      <c r="LT28" s="1984" t="s">
        <v>23073</v>
      </c>
      <c r="LU28" s="1573" t="s">
        <v>23074</v>
      </c>
      <c r="LV28" s="1573" t="s">
        <v>23075</v>
      </c>
      <c r="LW28" s="1615" t="s">
        <v>23076</v>
      </c>
      <c r="LX28" s="1115" t="s">
        <v>23077</v>
      </c>
      <c r="LY28" s="1984" t="s">
        <v>23078</v>
      </c>
      <c r="LZ28" s="1907" t="s">
        <v>23079</v>
      </c>
      <c r="MA28" s="206" t="s">
        <v>23080</v>
      </c>
      <c r="MB28" s="2011" t="s">
        <v>16848</v>
      </c>
      <c r="MC28" s="2011" t="s">
        <v>23081</v>
      </c>
      <c r="MD28" s="1115" t="s">
        <v>23082</v>
      </c>
      <c r="ME28" s="2049" t="s">
        <v>23083</v>
      </c>
      <c r="MF28" s="1587" t="s">
        <v>23084</v>
      </c>
      <c r="MG28" s="2023" t="s">
        <v>23085</v>
      </c>
      <c r="MH28" s="2050" t="s">
        <v>16848</v>
      </c>
      <c r="MI28" s="2050" t="s">
        <v>16848</v>
      </c>
      <c r="MJ28" s="1690"/>
      <c r="MK28" s="495" t="s">
        <v>22781</v>
      </c>
      <c r="ML28" s="1643" t="s">
        <v>23086</v>
      </c>
      <c r="MM28" s="1683" t="s">
        <v>22780</v>
      </c>
      <c r="MN28" s="269" t="s">
        <v>20409</v>
      </c>
      <c r="MO28" s="269" t="s">
        <v>20409</v>
      </c>
      <c r="MP28" s="2051" t="s">
        <v>23087</v>
      </c>
      <c r="MQ28" s="206" t="s">
        <v>20410</v>
      </c>
      <c r="MR28" s="1683" t="s">
        <v>16903</v>
      </c>
      <c r="MS28" s="1942" t="s">
        <v>22131</v>
      </c>
      <c r="MT28" s="1615" t="s">
        <v>23088</v>
      </c>
      <c r="MU28" s="1587" t="s">
        <v>23089</v>
      </c>
      <c r="MV28" s="469"/>
      <c r="MW28" s="1573" t="s">
        <v>22464</v>
      </c>
      <c r="MX28" s="1573" t="s">
        <v>22464</v>
      </c>
      <c r="MY28" s="1987" t="s">
        <v>23090</v>
      </c>
      <c r="MZ28" s="1987" t="s">
        <v>22138</v>
      </c>
      <c r="NA28" s="1595" t="s">
        <v>23091</v>
      </c>
      <c r="NB28" s="1587" t="s">
        <v>23092</v>
      </c>
      <c r="NC28" s="1587" t="s">
        <v>23093</v>
      </c>
      <c r="ND28" s="206" t="s">
        <v>20103</v>
      </c>
      <c r="NE28" s="1984" t="s">
        <v>23094</v>
      </c>
      <c r="NF28" s="1864" t="s">
        <v>23095</v>
      </c>
      <c r="NG28" s="179" t="s">
        <v>20423</v>
      </c>
      <c r="NH28" s="1907" t="s">
        <v>23096</v>
      </c>
      <c r="NI28" s="1683" t="s">
        <v>22464</v>
      </c>
      <c r="NJ28" s="1987" t="s">
        <v>17094</v>
      </c>
      <c r="NK28" s="2052" t="s">
        <v>22471</v>
      </c>
      <c r="NL28" s="1571" t="s">
        <v>20425</v>
      </c>
      <c r="NM28" s="1591" t="s">
        <v>23097</v>
      </c>
      <c r="NN28" s="1683" t="s">
        <v>16864</v>
      </c>
      <c r="NO28" s="1683" t="s">
        <v>23098</v>
      </c>
      <c r="NP28" s="1690"/>
      <c r="NQ28" s="1595" t="s">
        <v>23099</v>
      </c>
      <c r="NR28" s="1683" t="s">
        <v>17094</v>
      </c>
      <c r="NS28" s="1683" t="s">
        <v>22794</v>
      </c>
      <c r="NT28" s="1683" t="s">
        <v>22794</v>
      </c>
      <c r="NU28" s="1989" t="s">
        <v>22146</v>
      </c>
      <c r="NV28" s="1639" t="s">
        <v>16864</v>
      </c>
      <c r="NW28" s="301" t="s">
        <v>23100</v>
      </c>
      <c r="NX28" s="2053" t="s">
        <v>22794</v>
      </c>
      <c r="NY28" s="301" t="s">
        <v>22146</v>
      </c>
      <c r="NZ28" s="1648" t="s">
        <v>16942</v>
      </c>
      <c r="OA28" s="1648" t="s">
        <v>16942</v>
      </c>
      <c r="OB28" s="1648" t="s">
        <v>16903</v>
      </c>
      <c r="OC28" s="1989" t="s">
        <v>22477</v>
      </c>
      <c r="OD28" s="1615" t="s">
        <v>23101</v>
      </c>
      <c r="OE28" s="1604" t="s">
        <v>16109</v>
      </c>
      <c r="OF28" s="1990" t="s">
        <v>16838</v>
      </c>
      <c r="OG28" s="1990" t="s">
        <v>16848</v>
      </c>
      <c r="OH28" s="1990" t="s">
        <v>23102</v>
      </c>
      <c r="OI28" s="2036" t="s">
        <v>23102</v>
      </c>
      <c r="OJ28" s="1990" t="s">
        <v>23103</v>
      </c>
      <c r="OK28" s="2036" t="s">
        <v>16830</v>
      </c>
      <c r="OL28" s="2054" t="s">
        <v>23104</v>
      </c>
      <c r="OM28" s="2055" t="s">
        <v>16838</v>
      </c>
      <c r="ON28" s="1990" t="s">
        <v>16848</v>
      </c>
      <c r="OO28" s="1990" t="s">
        <v>16838</v>
      </c>
      <c r="OP28" s="2036" t="s">
        <v>22471</v>
      </c>
      <c r="OQ28" s="1694" t="s">
        <v>23105</v>
      </c>
      <c r="OR28" s="1643" t="s">
        <v>23106</v>
      </c>
      <c r="OS28" s="1643" t="s">
        <v>23107</v>
      </c>
      <c r="OT28" s="2055" t="s">
        <v>22808</v>
      </c>
      <c r="OU28" s="1577" t="s">
        <v>23108</v>
      </c>
      <c r="OV28" s="1690"/>
      <c r="OW28" s="301" t="s">
        <v>16942</v>
      </c>
      <c r="OX28" s="1604" t="s">
        <v>16109</v>
      </c>
      <c r="OY28" s="301" t="s">
        <v>16864</v>
      </c>
      <c r="OZ28" s="2055" t="s">
        <v>22780</v>
      </c>
      <c r="PA28" s="1623" t="s">
        <v>23109</v>
      </c>
      <c r="PB28" s="1587" t="s">
        <v>23110</v>
      </c>
      <c r="PC28" s="1623" t="s">
        <v>23111</v>
      </c>
      <c r="PD28" s="1694" t="s">
        <v>23112</v>
      </c>
      <c r="PE28" s="1623" t="s">
        <v>23113</v>
      </c>
      <c r="PF28" s="1623" t="s">
        <v>23114</v>
      </c>
      <c r="PG28" s="1663" t="s">
        <v>23115</v>
      </c>
      <c r="PH28" s="1623" t="s">
        <v>23116</v>
      </c>
      <c r="PI28" s="1623" t="s">
        <v>23117</v>
      </c>
      <c r="PJ28" s="2055"/>
      <c r="PK28" s="2055"/>
      <c r="PL28" s="2055"/>
      <c r="PM28" s="2055"/>
      <c r="PN28" s="2055"/>
      <c r="PO28" s="2055"/>
      <c r="PP28" s="2055"/>
      <c r="PQ28" s="2055"/>
      <c r="PR28" s="2055"/>
      <c r="PS28" s="1623" t="s">
        <v>23118</v>
      </c>
      <c r="PT28" s="1623" t="s">
        <v>23119</v>
      </c>
      <c r="PU28" s="1623" t="s">
        <v>23120</v>
      </c>
      <c r="PV28" s="1623" t="s">
        <v>23121</v>
      </c>
      <c r="PW28" s="1623" t="s">
        <v>23122</v>
      </c>
      <c r="PX28" s="171" t="s">
        <v>23123</v>
      </c>
      <c r="PY28" s="1664"/>
      <c r="PZ28" s="162"/>
      <c r="QA28" s="1911"/>
      <c r="QB28" s="162"/>
      <c r="QC28" s="162"/>
      <c r="QD28" s="162"/>
      <c r="QE28" s="162"/>
      <c r="QF28" s="1694" t="s">
        <v>23124</v>
      </c>
      <c r="QG28" s="162"/>
      <c r="QH28" s="162"/>
      <c r="QI28" s="162"/>
      <c r="QJ28" s="162"/>
      <c r="QK28" s="162"/>
      <c r="QL28" s="162"/>
      <c r="QM28" s="162"/>
      <c r="QN28" s="162"/>
      <c r="QO28" s="162"/>
      <c r="QP28" s="162"/>
      <c r="QQ28" s="162"/>
      <c r="QR28" s="162"/>
      <c r="QS28" s="162"/>
      <c r="QT28" s="162"/>
      <c r="QU28" s="162"/>
      <c r="QV28" s="162"/>
      <c r="QW28" s="162"/>
      <c r="QX28" s="162"/>
      <c r="QY28" s="162"/>
      <c r="QZ28" s="162"/>
      <c r="RA28" s="162"/>
      <c r="RB28" s="162"/>
      <c r="RC28" s="162"/>
      <c r="RD28" s="162"/>
    </row>
    <row r="29" spans="1:472" ht="60.75" customHeight="1">
      <c r="A29" s="2500"/>
      <c r="B29" s="1569" t="s">
        <v>17042</v>
      </c>
      <c r="C29" s="1690"/>
      <c r="D29" s="269" t="s">
        <v>23125</v>
      </c>
      <c r="E29" s="1615" t="s">
        <v>23126</v>
      </c>
      <c r="F29" s="469" t="s">
        <v>14718</v>
      </c>
      <c r="G29" s="269" t="s">
        <v>23127</v>
      </c>
      <c r="H29" s="1583" t="s">
        <v>23128</v>
      </c>
      <c r="I29" s="469" t="s">
        <v>14718</v>
      </c>
      <c r="J29" s="269" t="s">
        <v>23129</v>
      </c>
      <c r="K29" s="469" t="s">
        <v>14718</v>
      </c>
      <c r="L29" s="469" t="s">
        <v>14718</v>
      </c>
      <c r="M29" s="269" t="s">
        <v>23130</v>
      </c>
      <c r="N29" s="269" t="s">
        <v>23131</v>
      </c>
      <c r="O29" s="1583" t="s">
        <v>23132</v>
      </c>
      <c r="P29" s="469" t="s">
        <v>14733</v>
      </c>
      <c r="Q29" s="1583" t="s">
        <v>23133</v>
      </c>
      <c r="R29" s="268" t="s">
        <v>22850</v>
      </c>
      <c r="S29" s="1587" t="s">
        <v>23134</v>
      </c>
      <c r="T29" s="1571" t="s">
        <v>23135</v>
      </c>
      <c r="U29" s="1588" t="s">
        <v>16211</v>
      </c>
      <c r="V29" s="269" t="s">
        <v>23136</v>
      </c>
      <c r="W29" s="1998" t="s">
        <v>23137</v>
      </c>
      <c r="X29" s="2038" t="s">
        <v>23138</v>
      </c>
      <c r="Y29" s="2056" t="s">
        <v>23139</v>
      </c>
      <c r="Z29" s="2016" t="s">
        <v>23140</v>
      </c>
      <c r="AA29" s="2057" t="s">
        <v>14776</v>
      </c>
      <c r="AB29" s="469" t="s">
        <v>14856</v>
      </c>
      <c r="AC29" s="469" t="s">
        <v>14856</v>
      </c>
      <c r="AD29" s="469" t="s">
        <v>14859</v>
      </c>
      <c r="AE29" s="469" t="s">
        <v>14852</v>
      </c>
      <c r="AF29" s="469" t="s">
        <v>14882</v>
      </c>
      <c r="AG29" s="469" t="s">
        <v>14882</v>
      </c>
      <c r="AH29" s="469" t="s">
        <v>14882</v>
      </c>
      <c r="AI29" s="1690"/>
      <c r="AJ29" s="469" t="s">
        <v>14852</v>
      </c>
      <c r="AK29" s="469" t="s">
        <v>14852</v>
      </c>
      <c r="AL29" s="469" t="s">
        <v>14852</v>
      </c>
      <c r="AM29" s="1583" t="s">
        <v>23141</v>
      </c>
      <c r="AN29" s="469" t="s">
        <v>14904</v>
      </c>
      <c r="AO29" s="469" t="s">
        <v>14904</v>
      </c>
      <c r="AP29" s="269" t="s">
        <v>23142</v>
      </c>
      <c r="AQ29" s="469" t="s">
        <v>16211</v>
      </c>
      <c r="AR29" s="469" t="s">
        <v>16211</v>
      </c>
      <c r="AS29" s="469" t="s">
        <v>22519</v>
      </c>
      <c r="AT29" s="269" t="s">
        <v>23143</v>
      </c>
      <c r="AU29" s="269" t="s">
        <v>23144</v>
      </c>
      <c r="AV29" s="269" t="s">
        <v>23145</v>
      </c>
      <c r="AW29" s="269" t="s">
        <v>23146</v>
      </c>
      <c r="AX29" s="269" t="s">
        <v>23147</v>
      </c>
      <c r="AY29" s="269" t="s">
        <v>23148</v>
      </c>
      <c r="AZ29" s="1615" t="s">
        <v>23149</v>
      </c>
      <c r="BA29" s="2058" t="s">
        <v>18902</v>
      </c>
      <c r="BB29" s="269" t="s">
        <v>23150</v>
      </c>
      <c r="BC29" s="469" t="s">
        <v>15009</v>
      </c>
      <c r="BD29" s="269" t="s">
        <v>23151</v>
      </c>
      <c r="BE29" s="1571" t="s">
        <v>23152</v>
      </c>
      <c r="BF29" s="269" t="s">
        <v>23153</v>
      </c>
      <c r="BG29" s="469" t="s">
        <v>22861</v>
      </c>
      <c r="BH29" s="1580" t="s">
        <v>15002</v>
      </c>
      <c r="BI29" s="269" t="s">
        <v>23154</v>
      </c>
      <c r="BJ29" s="1580" t="s">
        <v>15002</v>
      </c>
      <c r="BK29" s="1616" t="s">
        <v>23155</v>
      </c>
      <c r="BL29" s="1690"/>
      <c r="BM29" s="1587" t="s">
        <v>23156</v>
      </c>
      <c r="BN29" s="269" t="s">
        <v>23157</v>
      </c>
      <c r="BO29" s="1580" t="s">
        <v>23158</v>
      </c>
      <c r="BP29" s="1617" t="s">
        <v>23159</v>
      </c>
      <c r="BQ29" s="1615" t="s">
        <v>23160</v>
      </c>
      <c r="BR29" s="1587" t="s">
        <v>23161</v>
      </c>
      <c r="BS29" s="269" t="s">
        <v>23162</v>
      </c>
      <c r="BT29" s="1580" t="s">
        <v>23163</v>
      </c>
      <c r="BU29" s="1615" t="s">
        <v>23164</v>
      </c>
      <c r="BV29" s="469" t="s">
        <v>19336</v>
      </c>
      <c r="BW29" s="1617" t="s">
        <v>23165</v>
      </c>
      <c r="BX29" s="269" t="s">
        <v>23166</v>
      </c>
      <c r="BY29" s="269" t="s">
        <v>23167</v>
      </c>
      <c r="BZ29" s="2059" t="s">
        <v>23168</v>
      </c>
      <c r="CA29" s="1583" t="s">
        <v>23169</v>
      </c>
      <c r="CB29" s="269" t="s">
        <v>23170</v>
      </c>
      <c r="CC29" s="1615" t="s">
        <v>23171</v>
      </c>
      <c r="CD29" s="469" t="s">
        <v>17592</v>
      </c>
      <c r="CE29" s="1871" t="s">
        <v>23172</v>
      </c>
      <c r="CF29" s="269" t="s">
        <v>23173</v>
      </c>
      <c r="CG29" s="269" t="s">
        <v>23174</v>
      </c>
      <c r="CH29" s="269" t="s">
        <v>23175</v>
      </c>
      <c r="CI29" s="269" t="s">
        <v>23176</v>
      </c>
      <c r="CJ29" s="1615" t="s">
        <v>23177</v>
      </c>
      <c r="CK29" s="1632" t="s">
        <v>23178</v>
      </c>
      <c r="CL29" s="269" t="s">
        <v>23179</v>
      </c>
      <c r="CM29" s="1580" t="s">
        <v>15212</v>
      </c>
      <c r="CN29" s="1587" t="s">
        <v>23180</v>
      </c>
      <c r="CO29" s="269" t="s">
        <v>23181</v>
      </c>
      <c r="CP29" s="1623" t="s">
        <v>23182</v>
      </c>
      <c r="CQ29" s="1623" t="s">
        <v>23183</v>
      </c>
      <c r="CR29" s="1690"/>
      <c r="CS29" s="1616" t="s">
        <v>23184</v>
      </c>
      <c r="CT29" s="268" t="s">
        <v>15212</v>
      </c>
      <c r="CU29" s="469" t="s">
        <v>15212</v>
      </c>
      <c r="CV29" s="2060" t="s">
        <v>23185</v>
      </c>
      <c r="CW29" s="1616" t="s">
        <v>23186</v>
      </c>
      <c r="CX29" s="1571" t="s">
        <v>23187</v>
      </c>
      <c r="CY29" s="469" t="s">
        <v>23188</v>
      </c>
      <c r="CZ29" s="1742" t="s">
        <v>23189</v>
      </c>
      <c r="DA29" s="1615" t="s">
        <v>23190</v>
      </c>
      <c r="DB29" s="269" t="s">
        <v>23191</v>
      </c>
      <c r="DC29" s="469" t="s">
        <v>18595</v>
      </c>
      <c r="DD29" s="469" t="s">
        <v>18492</v>
      </c>
      <c r="DE29" s="469" t="s">
        <v>17592</v>
      </c>
      <c r="DF29" s="1580" t="s">
        <v>18284</v>
      </c>
      <c r="DG29" s="1587" t="s">
        <v>23192</v>
      </c>
      <c r="DH29" s="269" t="s">
        <v>23193</v>
      </c>
      <c r="DI29" s="1615" t="s">
        <v>23194</v>
      </c>
      <c r="DJ29" s="269" t="s">
        <v>23195</v>
      </c>
      <c r="DK29" s="1616" t="s">
        <v>23196</v>
      </c>
      <c r="DL29" s="469" t="s">
        <v>19336</v>
      </c>
      <c r="DM29" s="269" t="s">
        <v>23197</v>
      </c>
      <c r="DN29" s="495" t="s">
        <v>16189</v>
      </c>
      <c r="DO29" s="2018" t="s">
        <v>23198</v>
      </c>
      <c r="DP29" s="269" t="s">
        <v>23199</v>
      </c>
      <c r="DQ29" s="1587" t="s">
        <v>23200</v>
      </c>
      <c r="DR29" s="1571" t="s">
        <v>23201</v>
      </c>
      <c r="DS29" s="1587" t="s">
        <v>23202</v>
      </c>
      <c r="DT29" s="1615" t="s">
        <v>23203</v>
      </c>
      <c r="DU29" s="269" t="s">
        <v>23204</v>
      </c>
      <c r="DV29" s="1571" t="s">
        <v>23205</v>
      </c>
      <c r="DW29" s="1690"/>
      <c r="DX29" s="469" t="s">
        <v>15308</v>
      </c>
      <c r="DY29" s="1973" t="s">
        <v>15344</v>
      </c>
      <c r="DZ29" s="1587" t="s">
        <v>23206</v>
      </c>
      <c r="EA29" s="1615" t="s">
        <v>23207</v>
      </c>
      <c r="EB29" s="1580" t="s">
        <v>23208</v>
      </c>
      <c r="EC29" s="1973" t="s">
        <v>16189</v>
      </c>
      <c r="ED29" s="1615" t="s">
        <v>23209</v>
      </c>
      <c r="EE29" s="1638" t="s">
        <v>23210</v>
      </c>
      <c r="EF29" s="269" t="s">
        <v>23211</v>
      </c>
      <c r="EG29" s="1587" t="s">
        <v>23212</v>
      </c>
      <c r="EH29" s="269" t="s">
        <v>23213</v>
      </c>
      <c r="EI29" s="269" t="s">
        <v>20269</v>
      </c>
      <c r="EJ29" s="269" t="s">
        <v>23214</v>
      </c>
      <c r="EK29" s="1676" t="s">
        <v>23215</v>
      </c>
      <c r="EL29" s="269" t="s">
        <v>23216</v>
      </c>
      <c r="EM29" s="269" t="s">
        <v>23217</v>
      </c>
      <c r="EN29" s="1857" t="s">
        <v>23218</v>
      </c>
      <c r="EO29" s="1857" t="s">
        <v>23219</v>
      </c>
      <c r="EP29" s="269" t="s">
        <v>23220</v>
      </c>
      <c r="EQ29" s="1587" t="s">
        <v>23221</v>
      </c>
      <c r="ER29" s="269" t="s">
        <v>23222</v>
      </c>
      <c r="ES29" s="269" t="s">
        <v>23223</v>
      </c>
      <c r="ET29" s="1580" t="s">
        <v>16311</v>
      </c>
      <c r="EU29" s="1587" t="s">
        <v>23224</v>
      </c>
      <c r="EV29" s="469" t="s">
        <v>18717</v>
      </c>
      <c r="EW29" s="469" t="s">
        <v>23225</v>
      </c>
      <c r="EX29" s="469" t="s">
        <v>15424</v>
      </c>
      <c r="EY29" s="1617" t="s">
        <v>23226</v>
      </c>
      <c r="EZ29" s="1587" t="s">
        <v>23227</v>
      </c>
      <c r="FA29" s="1587" t="s">
        <v>23228</v>
      </c>
      <c r="FB29" s="1587" t="s">
        <v>23229</v>
      </c>
      <c r="FC29" s="1690"/>
      <c r="FD29" s="1615" t="s">
        <v>23230</v>
      </c>
      <c r="FE29" s="495" t="s">
        <v>15412</v>
      </c>
      <c r="FF29" s="1615" t="s">
        <v>23231</v>
      </c>
      <c r="FG29" s="2000" t="s">
        <v>23232</v>
      </c>
      <c r="FH29" s="2061" t="s">
        <v>23233</v>
      </c>
      <c r="FI29" s="1580" t="s">
        <v>15412</v>
      </c>
      <c r="FJ29" s="1580" t="s">
        <v>22624</v>
      </c>
      <c r="FK29" s="469" t="s">
        <v>22357</v>
      </c>
      <c r="FL29" s="469" t="s">
        <v>23234</v>
      </c>
      <c r="FM29" s="1615" t="s">
        <v>23235</v>
      </c>
      <c r="FN29" s="1973" t="s">
        <v>23236</v>
      </c>
      <c r="FO29" s="1617" t="s">
        <v>23237</v>
      </c>
      <c r="FP29" s="1725" t="s">
        <v>23238</v>
      </c>
      <c r="FQ29" s="1725" t="s">
        <v>23239</v>
      </c>
      <c r="FR29" s="269" t="s">
        <v>19939</v>
      </c>
      <c r="FS29" s="1617" t="s">
        <v>23240</v>
      </c>
      <c r="FT29" s="1617" t="s">
        <v>19122</v>
      </c>
      <c r="FU29" s="1973" t="s">
        <v>23241</v>
      </c>
      <c r="FV29" s="1617" t="s">
        <v>23242</v>
      </c>
      <c r="FW29" s="1858" t="s">
        <v>19945</v>
      </c>
      <c r="FX29" s="1858" t="s">
        <v>19945</v>
      </c>
      <c r="FY29" s="1725" t="s">
        <v>23239</v>
      </c>
      <c r="FZ29" s="469" t="s">
        <v>21992</v>
      </c>
      <c r="GA29" s="1973" t="s">
        <v>23243</v>
      </c>
      <c r="GB29" s="2000" t="s">
        <v>23244</v>
      </c>
      <c r="GC29" s="1615" t="s">
        <v>23245</v>
      </c>
      <c r="GD29" s="495" t="s">
        <v>23246</v>
      </c>
      <c r="GE29" s="1571" t="s">
        <v>23247</v>
      </c>
      <c r="GF29" s="1571" t="s">
        <v>23248</v>
      </c>
      <c r="GG29" s="495" t="s">
        <v>22968</v>
      </c>
      <c r="GH29" s="1690"/>
      <c r="GI29" s="1676" t="s">
        <v>23249</v>
      </c>
      <c r="GJ29" s="1617" t="s">
        <v>18509</v>
      </c>
      <c r="GK29" s="1671" t="s">
        <v>18509</v>
      </c>
      <c r="GL29" s="1587" t="s">
        <v>1463</v>
      </c>
      <c r="GM29" s="495" t="s">
        <v>22968</v>
      </c>
      <c r="GN29" s="269" t="s">
        <v>23250</v>
      </c>
      <c r="GO29" s="1973" t="s">
        <v>23251</v>
      </c>
      <c r="GP29" s="1615" t="s">
        <v>23252</v>
      </c>
      <c r="GQ29" s="2019" t="s">
        <v>22649</v>
      </c>
      <c r="GR29" s="1973" t="s">
        <v>23253</v>
      </c>
      <c r="GS29" s="1587" t="s">
        <v>23254</v>
      </c>
      <c r="GT29" s="1973" t="s">
        <v>23255</v>
      </c>
      <c r="GU29" s="1630" t="s">
        <v>22351</v>
      </c>
      <c r="GV29" s="1630" t="s">
        <v>18313</v>
      </c>
      <c r="GW29" s="1617" t="s">
        <v>23256</v>
      </c>
      <c r="GX29" s="269" t="s">
        <v>23257</v>
      </c>
      <c r="GY29" s="1978" t="s">
        <v>22983</v>
      </c>
      <c r="GZ29" s="1643" t="s">
        <v>23258</v>
      </c>
      <c r="HA29" s="1643" t="s">
        <v>23259</v>
      </c>
      <c r="HB29" s="1973" t="s">
        <v>23260</v>
      </c>
      <c r="HC29" s="1973" t="s">
        <v>23261</v>
      </c>
      <c r="HD29" s="1973" t="s">
        <v>23262</v>
      </c>
      <c r="HE29" s="2062" t="s">
        <v>23263</v>
      </c>
      <c r="HF29" s="2041" t="s">
        <v>23264</v>
      </c>
      <c r="HG29" s="2019" t="s">
        <v>23265</v>
      </c>
      <c r="HH29" s="1978" t="s">
        <v>22983</v>
      </c>
      <c r="HI29" s="1973" t="s">
        <v>23266</v>
      </c>
      <c r="HJ29" s="1698" t="s">
        <v>23267</v>
      </c>
      <c r="HK29" s="1616" t="s">
        <v>23268</v>
      </c>
      <c r="HL29" s="1616" t="s">
        <v>23269</v>
      </c>
      <c r="HM29" s="1698" t="s">
        <v>23270</v>
      </c>
      <c r="HN29" s="1690"/>
      <c r="HO29" s="1615" t="s">
        <v>23271</v>
      </c>
      <c r="HP29" s="1973" t="s">
        <v>23272</v>
      </c>
      <c r="HQ29" s="1973" t="s">
        <v>23273</v>
      </c>
      <c r="HR29" s="1973" t="s">
        <v>23274</v>
      </c>
      <c r="HS29" s="1973" t="s">
        <v>23275</v>
      </c>
      <c r="HT29" s="1973" t="s">
        <v>23276</v>
      </c>
      <c r="HU29" s="269" t="s">
        <v>23277</v>
      </c>
      <c r="HV29" s="1979" t="s">
        <v>23278</v>
      </c>
      <c r="HW29" s="1588" t="s">
        <v>16319</v>
      </c>
      <c r="HX29" s="2063" t="s">
        <v>17120</v>
      </c>
      <c r="HY29" s="1615" t="s">
        <v>23279</v>
      </c>
      <c r="HZ29" s="2064" t="s">
        <v>23280</v>
      </c>
      <c r="IA29" s="2064" t="s">
        <v>23281</v>
      </c>
      <c r="IB29" s="1579" t="s">
        <v>23282</v>
      </c>
      <c r="IC29" s="1623" t="s">
        <v>23283</v>
      </c>
      <c r="ID29" s="1569" t="s">
        <v>18741</v>
      </c>
      <c r="IE29" s="269" t="s">
        <v>23284</v>
      </c>
      <c r="IF29" s="469" t="s">
        <v>23285</v>
      </c>
      <c r="IG29" s="495" t="s">
        <v>16864</v>
      </c>
      <c r="IH29" s="469" t="s">
        <v>23285</v>
      </c>
      <c r="II29" s="1584" t="s">
        <v>23285</v>
      </c>
      <c r="IJ29" s="1973" t="s">
        <v>23286</v>
      </c>
      <c r="IK29" s="495" t="s">
        <v>18741</v>
      </c>
      <c r="IL29" s="495" t="s">
        <v>18741</v>
      </c>
      <c r="IM29" s="1588" t="s">
        <v>23287</v>
      </c>
      <c r="IN29" s="1588" t="s">
        <v>23287</v>
      </c>
      <c r="IO29" s="2062" t="s">
        <v>23288</v>
      </c>
      <c r="IP29" s="2065" t="s">
        <v>23289</v>
      </c>
      <c r="IQ29" s="1973" t="s">
        <v>23290</v>
      </c>
      <c r="IR29" s="1973" t="s">
        <v>23291</v>
      </c>
      <c r="IS29" s="1677" t="s">
        <v>23292</v>
      </c>
      <c r="IT29" s="1679"/>
      <c r="IU29" s="958" t="s">
        <v>22704</v>
      </c>
      <c r="IV29" s="1973" t="s">
        <v>23293</v>
      </c>
      <c r="IW29" s="269" t="s">
        <v>23294</v>
      </c>
      <c r="IX29" s="1733" t="s">
        <v>23295</v>
      </c>
      <c r="IY29" s="1615" t="s">
        <v>23296</v>
      </c>
      <c r="IZ29" s="206" t="s">
        <v>23297</v>
      </c>
      <c r="JA29" s="991" t="s">
        <v>16772</v>
      </c>
      <c r="JB29" s="1730" t="s">
        <v>23298</v>
      </c>
      <c r="JC29" s="2021"/>
      <c r="JD29" s="1115" t="s">
        <v>23299</v>
      </c>
      <c r="JE29" s="2021" t="s">
        <v>23300</v>
      </c>
      <c r="JF29" s="2006" t="s">
        <v>16763</v>
      </c>
      <c r="JG29" s="2006" t="s">
        <v>22397</v>
      </c>
      <c r="JH29" s="1587" t="s">
        <v>23301</v>
      </c>
      <c r="JI29" s="2006" t="s">
        <v>16758</v>
      </c>
      <c r="JJ29" s="1039" t="s">
        <v>22713</v>
      </c>
      <c r="JK29" s="2066" t="s">
        <v>23302</v>
      </c>
      <c r="JL29" s="1587" t="s">
        <v>23303</v>
      </c>
      <c r="JM29" s="2010" t="s">
        <v>22713</v>
      </c>
      <c r="JN29" s="2067" t="s">
        <v>22771</v>
      </c>
      <c r="JO29" s="1641" t="s">
        <v>16838</v>
      </c>
      <c r="JP29" s="1641" t="s">
        <v>23304</v>
      </c>
      <c r="JQ29" s="1710" t="s">
        <v>23305</v>
      </c>
      <c r="JR29" s="495" t="s">
        <v>23306</v>
      </c>
      <c r="JS29" s="1615" t="s">
        <v>23307</v>
      </c>
      <c r="JT29" s="2011" t="s">
        <v>23306</v>
      </c>
      <c r="JU29" s="2068" t="s">
        <v>23308</v>
      </c>
      <c r="JV29" s="1973" t="s">
        <v>23309</v>
      </c>
      <c r="JW29" s="2025" t="s">
        <v>23310</v>
      </c>
      <c r="JX29" s="2069" t="s">
        <v>16864</v>
      </c>
      <c r="JY29" s="1690"/>
      <c r="JZ29" s="1113" t="s">
        <v>23311</v>
      </c>
      <c r="KA29" s="1571" t="s">
        <v>23312</v>
      </c>
      <c r="KB29" s="1571" t="s">
        <v>23313</v>
      </c>
      <c r="KC29" s="1615" t="s">
        <v>23314</v>
      </c>
      <c r="KD29" s="1615" t="s">
        <v>23315</v>
      </c>
      <c r="KE29" s="2011" t="s">
        <v>23316</v>
      </c>
      <c r="KF29" s="2011" t="s">
        <v>23317</v>
      </c>
      <c r="KG29" s="1673" t="s">
        <v>23318</v>
      </c>
      <c r="KH29" s="1673" t="s">
        <v>23319</v>
      </c>
      <c r="KI29" s="1591"/>
      <c r="KJ29" s="1973" t="s">
        <v>23320</v>
      </c>
      <c r="KK29" s="1973" t="s">
        <v>23321</v>
      </c>
      <c r="KL29" s="1587" t="s">
        <v>23322</v>
      </c>
      <c r="KM29" s="1571" t="s">
        <v>23323</v>
      </c>
      <c r="KN29" s="1587" t="s">
        <v>23324</v>
      </c>
      <c r="KO29" s="269" t="s">
        <v>23325</v>
      </c>
      <c r="KP29" s="1698" t="s">
        <v>23326</v>
      </c>
      <c r="KQ29" s="1615" t="s">
        <v>23327</v>
      </c>
      <c r="KR29" s="1571" t="s">
        <v>20386</v>
      </c>
      <c r="KS29" s="1591"/>
      <c r="KT29" s="1571" t="s">
        <v>23328</v>
      </c>
      <c r="KU29" s="2050" t="s">
        <v>22780</v>
      </c>
      <c r="KV29" s="2070" t="s">
        <v>23329</v>
      </c>
      <c r="KW29" s="171" t="s">
        <v>23330</v>
      </c>
      <c r="KX29" s="2070" t="s">
        <v>16772</v>
      </c>
      <c r="KY29" s="1907" t="s">
        <v>23331</v>
      </c>
      <c r="KZ29" s="269" t="s">
        <v>23332</v>
      </c>
      <c r="LA29" s="1615" t="s">
        <v>23333</v>
      </c>
      <c r="LB29" s="1583" t="s">
        <v>23331</v>
      </c>
      <c r="LC29" s="1588" t="s">
        <v>23334</v>
      </c>
      <c r="LD29" s="1600" t="s">
        <v>23334</v>
      </c>
      <c r="LE29" s="1690"/>
      <c r="LF29" s="1571" t="s">
        <v>23335</v>
      </c>
      <c r="LG29" s="1698" t="s">
        <v>23336</v>
      </c>
      <c r="LH29" s="2071" t="s">
        <v>23337</v>
      </c>
      <c r="LI29" s="2072" t="s">
        <v>23338</v>
      </c>
      <c r="LJ29" s="495" t="s">
        <v>23339</v>
      </c>
      <c r="LK29" s="2027" t="s">
        <v>23340</v>
      </c>
      <c r="LL29" s="1907" t="s">
        <v>23341</v>
      </c>
      <c r="LM29" s="1573" t="s">
        <v>16942</v>
      </c>
      <c r="LN29" s="1698" t="s">
        <v>23342</v>
      </c>
      <c r="LO29" s="1573" t="s">
        <v>16903</v>
      </c>
      <c r="LP29" s="1591"/>
      <c r="LQ29" s="269" t="s">
        <v>23343</v>
      </c>
      <c r="LR29" s="1623" t="s">
        <v>23344</v>
      </c>
      <c r="LS29" s="1698" t="s">
        <v>23345</v>
      </c>
      <c r="LT29" s="1572" t="s">
        <v>18592</v>
      </c>
      <c r="LU29" s="1698" t="s">
        <v>23346</v>
      </c>
      <c r="LV29" s="1587" t="s">
        <v>23347</v>
      </c>
      <c r="LW29" s="269" t="s">
        <v>23348</v>
      </c>
      <c r="LX29" s="2073" t="s">
        <v>23349</v>
      </c>
      <c r="LY29" s="1907" t="s">
        <v>23350</v>
      </c>
      <c r="LZ29" s="1698" t="s">
        <v>23351</v>
      </c>
      <c r="MA29" s="2011" t="s">
        <v>23081</v>
      </c>
      <c r="MB29" s="2011" t="s">
        <v>23081</v>
      </c>
      <c r="MC29" s="1115" t="s">
        <v>22771</v>
      </c>
      <c r="MD29" s="1615" t="s">
        <v>23352</v>
      </c>
      <c r="ME29" s="2074" t="s">
        <v>17173</v>
      </c>
      <c r="MF29" s="269" t="s">
        <v>23353</v>
      </c>
      <c r="MG29" s="1907" t="s">
        <v>23354</v>
      </c>
      <c r="MH29" s="469" t="s">
        <v>16838</v>
      </c>
      <c r="MI29" s="469" t="s">
        <v>16838</v>
      </c>
      <c r="MJ29" s="1690"/>
      <c r="MK29" s="1643" t="s">
        <v>23355</v>
      </c>
      <c r="ML29" s="1639" t="s">
        <v>16864</v>
      </c>
      <c r="MM29" s="1587" t="s">
        <v>23356</v>
      </c>
      <c r="MN29" s="1641" t="s">
        <v>22781</v>
      </c>
      <c r="MO29" s="205" t="s">
        <v>20410</v>
      </c>
      <c r="MP29" s="1712" t="s">
        <v>23357</v>
      </c>
      <c r="MQ29" s="206" t="s">
        <v>23358</v>
      </c>
      <c r="MR29" s="1641" t="s">
        <v>22781</v>
      </c>
      <c r="MS29" s="1683" t="s">
        <v>16864</v>
      </c>
      <c r="MT29" s="495" t="s">
        <v>22781</v>
      </c>
      <c r="MU29" s="1693" t="s">
        <v>23359</v>
      </c>
      <c r="MV29" s="1591"/>
      <c r="MW29" s="1587" t="s">
        <v>19200</v>
      </c>
      <c r="MX29" s="1587" t="s">
        <v>23360</v>
      </c>
      <c r="MY29" s="269" t="s">
        <v>23361</v>
      </c>
      <c r="MZ29" s="269" t="s">
        <v>23362</v>
      </c>
      <c r="NA29" s="1587" t="s">
        <v>23363</v>
      </c>
      <c r="NB29" s="1987" t="s">
        <v>23364</v>
      </c>
      <c r="NC29" s="1595" t="s">
        <v>22464</v>
      </c>
      <c r="ND29" s="1683" t="s">
        <v>16942</v>
      </c>
      <c r="NE29" s="1984" t="s">
        <v>23365</v>
      </c>
      <c r="NF29" s="1907" t="s">
        <v>23366</v>
      </c>
      <c r="NG29" s="1907" t="s">
        <v>23367</v>
      </c>
      <c r="NH29" s="1712" t="s">
        <v>23368</v>
      </c>
      <c r="NI29" s="1683" t="s">
        <v>23369</v>
      </c>
      <c r="NJ29" s="1571" t="s">
        <v>20425</v>
      </c>
      <c r="NK29" s="1623" t="s">
        <v>18359</v>
      </c>
      <c r="NL29" s="2052" t="s">
        <v>22471</v>
      </c>
      <c r="NM29" s="1623" t="s">
        <v>18359</v>
      </c>
      <c r="NN29" s="1683" t="s">
        <v>23097</v>
      </c>
      <c r="NO29" s="1688" t="s">
        <v>23370</v>
      </c>
      <c r="NP29" s="1690"/>
      <c r="NQ29" s="1595" t="s">
        <v>23371</v>
      </c>
      <c r="NR29" s="1683" t="s">
        <v>22472</v>
      </c>
      <c r="NS29" s="1683" t="s">
        <v>16942</v>
      </c>
      <c r="NT29" s="1683" t="s">
        <v>16942</v>
      </c>
      <c r="NU29" s="1683" t="s">
        <v>22472</v>
      </c>
      <c r="NV29" s="1587" t="s">
        <v>18361</v>
      </c>
      <c r="NW29" s="1587" t="s">
        <v>23372</v>
      </c>
      <c r="NX29" s="1654" t="s">
        <v>23373</v>
      </c>
      <c r="NY29" s="1587" t="s">
        <v>23374</v>
      </c>
      <c r="NZ29" s="2053" t="s">
        <v>22794</v>
      </c>
      <c r="OA29" s="2053" t="s">
        <v>22794</v>
      </c>
      <c r="OB29" s="1648" t="s">
        <v>22472</v>
      </c>
      <c r="OC29" s="1648" t="s">
        <v>16864</v>
      </c>
      <c r="OD29" s="1648" t="s">
        <v>22780</v>
      </c>
      <c r="OE29" s="1604" t="s">
        <v>16109</v>
      </c>
      <c r="OF29" s="1615" t="s">
        <v>23375</v>
      </c>
      <c r="OG29" s="1990" t="s">
        <v>16838</v>
      </c>
      <c r="OH29" s="1990" t="s">
        <v>23376</v>
      </c>
      <c r="OI29" s="2036" t="s">
        <v>23376</v>
      </c>
      <c r="OJ29" s="1623" t="s">
        <v>23377</v>
      </c>
      <c r="OK29" s="1600" t="s">
        <v>23378</v>
      </c>
      <c r="OL29" s="2036" t="s">
        <v>16830</v>
      </c>
      <c r="OM29" s="1698" t="s">
        <v>19217</v>
      </c>
      <c r="ON29" s="1623" t="s">
        <v>23379</v>
      </c>
      <c r="OO29" s="1623" t="s">
        <v>23380</v>
      </c>
      <c r="OP29" s="2036" t="s">
        <v>23381</v>
      </c>
      <c r="OQ29" s="1698" t="s">
        <v>19217</v>
      </c>
      <c r="OR29" s="493" t="s">
        <v>22808</v>
      </c>
      <c r="OS29" s="494" t="s">
        <v>22471</v>
      </c>
      <c r="OT29" s="1698" t="s">
        <v>19217</v>
      </c>
      <c r="OU29" s="2036" t="s">
        <v>22808</v>
      </c>
      <c r="OV29" s="1690"/>
      <c r="OW29" s="1623" t="s">
        <v>23382</v>
      </c>
      <c r="OX29" s="1604" t="s">
        <v>16109</v>
      </c>
      <c r="OY29" s="1623" t="s">
        <v>23383</v>
      </c>
      <c r="OZ29" s="494" t="s">
        <v>22471</v>
      </c>
      <c r="PA29" s="1990" t="s">
        <v>23384</v>
      </c>
      <c r="PB29" s="1623" t="s">
        <v>23385</v>
      </c>
      <c r="PC29" s="2075" t="s">
        <v>23386</v>
      </c>
      <c r="PD29" s="494" t="s">
        <v>16942</v>
      </c>
      <c r="PE29" s="2075" t="s">
        <v>23387</v>
      </c>
      <c r="PF29" s="494" t="s">
        <v>23388</v>
      </c>
      <c r="PG29" s="171" t="s">
        <v>23389</v>
      </c>
      <c r="PH29" s="2075" t="s">
        <v>23390</v>
      </c>
      <c r="PI29" s="494" t="s">
        <v>22484</v>
      </c>
      <c r="PJ29" s="494"/>
      <c r="PK29" s="494"/>
      <c r="PL29" s="494"/>
      <c r="PM29" s="494"/>
      <c r="PN29" s="494"/>
      <c r="PO29" s="494"/>
      <c r="PP29" s="494"/>
      <c r="PQ29" s="494"/>
      <c r="PR29" s="494"/>
      <c r="PS29" s="1641" t="s">
        <v>22825</v>
      </c>
      <c r="PT29" s="171" t="s">
        <v>23391</v>
      </c>
      <c r="PU29" s="1623" t="s">
        <v>23392</v>
      </c>
      <c r="PV29" s="1641" t="s">
        <v>16902</v>
      </c>
      <c r="PW29" s="171" t="s">
        <v>23393</v>
      </c>
      <c r="PX29" s="494" t="s">
        <v>16902</v>
      </c>
      <c r="PY29" s="1664"/>
      <c r="PZ29" s="268"/>
      <c r="QA29" s="268"/>
      <c r="QB29" s="268"/>
      <c r="QC29" s="268"/>
      <c r="QD29" s="268"/>
      <c r="QE29" s="268"/>
      <c r="QF29" s="268"/>
      <c r="QG29" s="268"/>
      <c r="QH29" s="268"/>
      <c r="QI29" s="268"/>
      <c r="QJ29" s="268"/>
      <c r="QK29" s="268"/>
      <c r="QL29" s="268"/>
      <c r="QM29" s="268"/>
      <c r="QN29" s="268"/>
      <c r="QO29" s="268"/>
      <c r="QP29" s="268"/>
      <c r="QQ29" s="268"/>
      <c r="QR29" s="268"/>
      <c r="QS29" s="268"/>
      <c r="QT29" s="268"/>
      <c r="QU29" s="268"/>
      <c r="QV29" s="268"/>
      <c r="QW29" s="268"/>
      <c r="QX29" s="268"/>
      <c r="QY29" s="268"/>
      <c r="QZ29" s="268"/>
      <c r="RA29" s="268"/>
      <c r="RB29" s="268"/>
      <c r="RC29" s="268"/>
      <c r="RD29" s="268"/>
    </row>
    <row r="30" spans="1:472" ht="60.75" customHeight="1">
      <c r="A30" s="2500"/>
      <c r="B30" s="1569" t="s">
        <v>23394</v>
      </c>
      <c r="C30" s="1690"/>
      <c r="D30" s="469" t="s">
        <v>22850</v>
      </c>
      <c r="E30" s="469" t="s">
        <v>14718</v>
      </c>
      <c r="F30" s="2076" t="s">
        <v>23395</v>
      </c>
      <c r="G30" s="2077" t="s">
        <v>14718</v>
      </c>
      <c r="H30" s="2077" t="s">
        <v>14718</v>
      </c>
      <c r="I30" s="2077" t="s">
        <v>22861</v>
      </c>
      <c r="J30" s="469" t="s">
        <v>14718</v>
      </c>
      <c r="K30" s="469" t="s">
        <v>14729</v>
      </c>
      <c r="L30" s="268" t="s">
        <v>22851</v>
      </c>
      <c r="M30" s="268" t="s">
        <v>18595</v>
      </c>
      <c r="N30" s="469" t="s">
        <v>14715</v>
      </c>
      <c r="O30" s="469" t="s">
        <v>14715</v>
      </c>
      <c r="P30" s="269" t="s">
        <v>23396</v>
      </c>
      <c r="Q30" s="469" t="s">
        <v>18492</v>
      </c>
      <c r="R30" s="269" t="s">
        <v>23397</v>
      </c>
      <c r="S30" s="1998" t="s">
        <v>23398</v>
      </c>
      <c r="T30" s="269" t="s">
        <v>23399</v>
      </c>
      <c r="U30" s="2076" t="s">
        <v>23400</v>
      </c>
      <c r="V30" s="269" t="s">
        <v>23401</v>
      </c>
      <c r="W30" s="469" t="s">
        <v>22519</v>
      </c>
      <c r="X30" s="2078" t="s">
        <v>23402</v>
      </c>
      <c r="Y30" s="2037" t="s">
        <v>23403</v>
      </c>
      <c r="Z30" s="2037" t="s">
        <v>23404</v>
      </c>
      <c r="AA30" s="2057" t="s">
        <v>18595</v>
      </c>
      <c r="AB30" s="469" t="s">
        <v>14859</v>
      </c>
      <c r="AC30" s="469" t="s">
        <v>14859</v>
      </c>
      <c r="AD30" s="469" t="s">
        <v>14882</v>
      </c>
      <c r="AE30" s="469" t="s">
        <v>14865</v>
      </c>
      <c r="AF30" s="469" t="s">
        <v>14852</v>
      </c>
      <c r="AG30" s="469" t="s">
        <v>14852</v>
      </c>
      <c r="AH30" s="469" t="s">
        <v>14852</v>
      </c>
      <c r="AI30" s="1690"/>
      <c r="AJ30" s="469" t="s">
        <v>14865</v>
      </c>
      <c r="AK30" s="469" t="s">
        <v>14865</v>
      </c>
      <c r="AL30" s="469" t="s">
        <v>14865</v>
      </c>
      <c r="AM30" s="469" t="s">
        <v>14904</v>
      </c>
      <c r="AN30" s="469" t="s">
        <v>14888</v>
      </c>
      <c r="AO30" s="469" t="s">
        <v>14888</v>
      </c>
      <c r="AP30" s="469" t="s">
        <v>18595</v>
      </c>
      <c r="AQ30" s="469" t="s">
        <v>14900</v>
      </c>
      <c r="AR30" s="469" t="s">
        <v>14900</v>
      </c>
      <c r="AS30" s="469" t="s">
        <v>14904</v>
      </c>
      <c r="AT30" s="469" t="s">
        <v>14904</v>
      </c>
      <c r="AU30" s="269" t="s">
        <v>23405</v>
      </c>
      <c r="AV30" s="469" t="s">
        <v>22851</v>
      </c>
      <c r="AW30" s="469" t="s">
        <v>14900</v>
      </c>
      <c r="AX30" s="269" t="s">
        <v>23406</v>
      </c>
      <c r="AY30" s="269" t="s">
        <v>23407</v>
      </c>
      <c r="AZ30" s="2058" t="s">
        <v>19336</v>
      </c>
      <c r="BA30" s="469" t="s">
        <v>23408</v>
      </c>
      <c r="BB30" s="269" t="s">
        <v>23409</v>
      </c>
      <c r="BC30" s="469" t="s">
        <v>14990</v>
      </c>
      <c r="BD30" s="1615" t="s">
        <v>23410</v>
      </c>
      <c r="BE30" s="1580" t="s">
        <v>15009</v>
      </c>
      <c r="BF30" s="1580" t="s">
        <v>15002</v>
      </c>
      <c r="BG30" s="1580" t="s">
        <v>15009</v>
      </c>
      <c r="BH30" s="1580" t="s">
        <v>15009</v>
      </c>
      <c r="BI30" s="269" t="s">
        <v>23411</v>
      </c>
      <c r="BJ30" s="1580" t="s">
        <v>22851</v>
      </c>
      <c r="BK30" s="269" t="s">
        <v>23412</v>
      </c>
      <c r="BL30" s="1690"/>
      <c r="BM30" s="469" t="s">
        <v>15002</v>
      </c>
      <c r="BN30" s="469" t="s">
        <v>15009</v>
      </c>
      <c r="BO30" s="269" t="s">
        <v>23413</v>
      </c>
      <c r="BP30" s="269" t="s">
        <v>23414</v>
      </c>
      <c r="BQ30" s="1617" t="s">
        <v>23415</v>
      </c>
      <c r="BR30" s="269" t="s">
        <v>23416</v>
      </c>
      <c r="BS30" s="1615" t="s">
        <v>23417</v>
      </c>
      <c r="BT30" s="2061" t="s">
        <v>23418</v>
      </c>
      <c r="BU30" s="269" t="s">
        <v>23419</v>
      </c>
      <c r="BV30" s="269" t="s">
        <v>23420</v>
      </c>
      <c r="BW30" s="1632" t="s">
        <v>23421</v>
      </c>
      <c r="BX30" s="1580" t="s">
        <v>17570</v>
      </c>
      <c r="BY30" s="469" t="s">
        <v>17592</v>
      </c>
      <c r="BZ30" s="1698" t="s">
        <v>23422</v>
      </c>
      <c r="CA30" s="1583" t="s">
        <v>23423</v>
      </c>
      <c r="CB30" s="469" t="s">
        <v>19336</v>
      </c>
      <c r="CC30" s="269" t="s">
        <v>23424</v>
      </c>
      <c r="CD30" s="469" t="s">
        <v>18902</v>
      </c>
      <c r="CE30" s="1580" t="s">
        <v>19307</v>
      </c>
      <c r="CF30" s="269" t="s">
        <v>23425</v>
      </c>
      <c r="CG30" s="2059" t="s">
        <v>23426</v>
      </c>
      <c r="CH30" s="269" t="s">
        <v>23427</v>
      </c>
      <c r="CI30" s="1580" t="s">
        <v>14975</v>
      </c>
      <c r="CJ30" s="469" t="s">
        <v>18284</v>
      </c>
      <c r="CK30" s="1580" t="s">
        <v>15195</v>
      </c>
      <c r="CL30" s="1580" t="s">
        <v>15212</v>
      </c>
      <c r="CM30" s="469" t="s">
        <v>15201</v>
      </c>
      <c r="CN30" s="2059" t="s">
        <v>23428</v>
      </c>
      <c r="CO30" s="1580" t="s">
        <v>15195</v>
      </c>
      <c r="CP30" s="469" t="s">
        <v>16211</v>
      </c>
      <c r="CQ30" s="1580" t="s">
        <v>18284</v>
      </c>
      <c r="CR30" s="1690"/>
      <c r="CS30" s="1580" t="s">
        <v>15189</v>
      </c>
      <c r="CT30" s="469" t="s">
        <v>15185</v>
      </c>
      <c r="CU30" s="1616" t="s">
        <v>23429</v>
      </c>
      <c r="CV30" s="269" t="s">
        <v>23430</v>
      </c>
      <c r="CW30" s="1571" t="s">
        <v>23431</v>
      </c>
      <c r="CX30" s="469" t="s">
        <v>23188</v>
      </c>
      <c r="CY30" s="469" t="s">
        <v>15281</v>
      </c>
      <c r="CZ30" s="1615" t="s">
        <v>23432</v>
      </c>
      <c r="DA30" s="269" t="s">
        <v>23433</v>
      </c>
      <c r="DB30" s="1615" t="s">
        <v>23434</v>
      </c>
      <c r="DC30" s="2018" t="s">
        <v>23435</v>
      </c>
      <c r="DD30" s="1615" t="s">
        <v>23436</v>
      </c>
      <c r="DE30" s="469" t="s">
        <v>23408</v>
      </c>
      <c r="DF30" s="269" t="s">
        <v>23437</v>
      </c>
      <c r="DG30" s="469" t="s">
        <v>15128</v>
      </c>
      <c r="DH30" s="1615" t="s">
        <v>23438</v>
      </c>
      <c r="DI30" s="469" t="s">
        <v>17592</v>
      </c>
      <c r="DJ30" s="1572" t="s">
        <v>23439</v>
      </c>
      <c r="DK30" s="269" t="s">
        <v>23440</v>
      </c>
      <c r="DL30" s="1019" t="s">
        <v>23408</v>
      </c>
      <c r="DM30" s="1616" t="s">
        <v>23441</v>
      </c>
      <c r="DN30" s="269" t="s">
        <v>23442</v>
      </c>
      <c r="DO30" s="469" t="s">
        <v>17570</v>
      </c>
      <c r="DP30" s="1616" t="s">
        <v>23443</v>
      </c>
      <c r="DQ30" s="269" t="s">
        <v>23444</v>
      </c>
      <c r="DR30" s="469" t="s">
        <v>23445</v>
      </c>
      <c r="DS30" s="469" t="s">
        <v>23445</v>
      </c>
      <c r="DT30" s="469" t="s">
        <v>15344</v>
      </c>
      <c r="DU30" s="2040" t="s">
        <v>23446</v>
      </c>
      <c r="DV30" s="1678" t="s">
        <v>15308</v>
      </c>
      <c r="DW30" s="1690"/>
      <c r="DX30" s="1973" t="s">
        <v>15352</v>
      </c>
      <c r="DY30" s="1587" t="s">
        <v>23447</v>
      </c>
      <c r="DZ30" s="1973" t="s">
        <v>23445</v>
      </c>
      <c r="EA30" s="1973" t="s">
        <v>15344</v>
      </c>
      <c r="EB30" s="1571" t="s">
        <v>23448</v>
      </c>
      <c r="EC30" s="1616" t="s">
        <v>23449</v>
      </c>
      <c r="ED30" s="192" t="s">
        <v>18278</v>
      </c>
      <c r="EE30" s="1616" t="s">
        <v>23450</v>
      </c>
      <c r="EF30" s="1587" t="s">
        <v>23451</v>
      </c>
      <c r="EG30" s="469" t="s">
        <v>18278</v>
      </c>
      <c r="EH30" s="1973" t="s">
        <v>23452</v>
      </c>
      <c r="EI30" s="469" t="s">
        <v>18284</v>
      </c>
      <c r="EJ30" s="469" t="s">
        <v>23453</v>
      </c>
      <c r="EK30" s="269" t="s">
        <v>23454</v>
      </c>
      <c r="EL30" s="269" t="s">
        <v>23455</v>
      </c>
      <c r="EM30" s="264" t="s">
        <v>16311</v>
      </c>
      <c r="EN30" s="269" t="s">
        <v>19311</v>
      </c>
      <c r="EO30" s="1973" t="s">
        <v>18478</v>
      </c>
      <c r="EP30" s="1578" t="s">
        <v>23456</v>
      </c>
      <c r="EQ30" s="469" t="s">
        <v>18902</v>
      </c>
      <c r="ER30" s="1580" t="s">
        <v>23457</v>
      </c>
      <c r="ES30" s="469" t="s">
        <v>18911</v>
      </c>
      <c r="ET30" s="1580" t="s">
        <v>16319</v>
      </c>
      <c r="EU30" s="1591" t="s">
        <v>16341</v>
      </c>
      <c r="EV30" s="1999" t="s">
        <v>16341</v>
      </c>
      <c r="EW30" s="469" t="s">
        <v>15416</v>
      </c>
      <c r="EX30" s="469" t="s">
        <v>15412</v>
      </c>
      <c r="EY30" s="1578" t="s">
        <v>23458</v>
      </c>
      <c r="EZ30" s="1615" t="s">
        <v>23459</v>
      </c>
      <c r="FA30" s="1615" t="s">
        <v>23460</v>
      </c>
      <c r="FB30" s="469" t="s">
        <v>15412</v>
      </c>
      <c r="FC30" s="1690"/>
      <c r="FD30" s="495" t="s">
        <v>15459</v>
      </c>
      <c r="FE30" s="1587" t="s">
        <v>23461</v>
      </c>
      <c r="FF30" s="495" t="s">
        <v>15412</v>
      </c>
      <c r="FG30" s="1587" t="s">
        <v>23462</v>
      </c>
      <c r="FH30" s="506" t="s">
        <v>23463</v>
      </c>
      <c r="FI30" s="269" t="s">
        <v>23464</v>
      </c>
      <c r="FJ30" s="469" t="s">
        <v>22357</v>
      </c>
      <c r="FK30" s="469" t="s">
        <v>23465</v>
      </c>
      <c r="FL30" s="469" t="s">
        <v>22948</v>
      </c>
      <c r="FM30" s="469" t="s">
        <v>23466</v>
      </c>
      <c r="FN30" s="1725" t="s">
        <v>23238</v>
      </c>
      <c r="FO30" s="1629" t="s">
        <v>23467</v>
      </c>
      <c r="FP30" s="495" t="s">
        <v>22633</v>
      </c>
      <c r="FQ30" s="495" t="s">
        <v>18741</v>
      </c>
      <c r="FR30" s="1615" t="s">
        <v>23468</v>
      </c>
      <c r="FS30" s="1615" t="s">
        <v>23469</v>
      </c>
      <c r="FT30" s="1636" t="s">
        <v>18742</v>
      </c>
      <c r="FU30" s="1615" t="s">
        <v>23470</v>
      </c>
      <c r="FV30" s="495" t="s">
        <v>23471</v>
      </c>
      <c r="FW30" s="495" t="s">
        <v>18741</v>
      </c>
      <c r="FX30" s="1617" t="s">
        <v>19554</v>
      </c>
      <c r="FY30" s="495" t="s">
        <v>18741</v>
      </c>
      <c r="FZ30" s="1725" t="s">
        <v>18735</v>
      </c>
      <c r="GA30" s="1615" t="s">
        <v>23472</v>
      </c>
      <c r="GB30" s="1725" t="s">
        <v>19328</v>
      </c>
      <c r="GC30" s="495" t="s">
        <v>23473</v>
      </c>
      <c r="GD30" s="1636" t="s">
        <v>18301</v>
      </c>
      <c r="GE30" s="495" t="s">
        <v>23474</v>
      </c>
      <c r="GF30" s="495" t="s">
        <v>18510</v>
      </c>
      <c r="GG30" s="1636" t="s">
        <v>18516</v>
      </c>
      <c r="GH30" s="1690"/>
      <c r="GI30" s="1617" t="s">
        <v>18509</v>
      </c>
      <c r="GJ30" s="2062" t="s">
        <v>23475</v>
      </c>
      <c r="GK30" s="2041" t="s">
        <v>23476</v>
      </c>
      <c r="GL30" s="1627" t="s">
        <v>18301</v>
      </c>
      <c r="GM30" s="495" t="s">
        <v>23477</v>
      </c>
      <c r="GN30" s="495" t="s">
        <v>22968</v>
      </c>
      <c r="GO30" s="2079" t="s">
        <v>23478</v>
      </c>
      <c r="GP30" s="2019" t="s">
        <v>23479</v>
      </c>
      <c r="GQ30" s="2062" t="s">
        <v>23480</v>
      </c>
      <c r="GR30" s="1616" t="s">
        <v>23481</v>
      </c>
      <c r="GS30" s="1587" t="s">
        <v>23482</v>
      </c>
      <c r="GT30" s="1627" t="s">
        <v>19140</v>
      </c>
      <c r="GU30" s="1627" t="s">
        <v>19140</v>
      </c>
      <c r="GV30" s="1630" t="s">
        <v>18743</v>
      </c>
      <c r="GW30" s="2001" t="s">
        <v>18497</v>
      </c>
      <c r="GX30" s="2062" t="s">
        <v>23483</v>
      </c>
      <c r="GY30" s="2041" t="s">
        <v>23484</v>
      </c>
      <c r="GZ30" s="1973" t="s">
        <v>23485</v>
      </c>
      <c r="HA30" s="1978" t="s">
        <v>22635</v>
      </c>
      <c r="HB30" s="1978" t="s">
        <v>22983</v>
      </c>
      <c r="HC30" s="1616" t="s">
        <v>23486</v>
      </c>
      <c r="HD30" s="1675" t="s">
        <v>18508</v>
      </c>
      <c r="HE30" s="1587" t="s">
        <v>23487</v>
      </c>
      <c r="HF30" s="1978" t="s">
        <v>22983</v>
      </c>
      <c r="HG30" s="1973" t="s">
        <v>23488</v>
      </c>
      <c r="HH30" s="1973" t="s">
        <v>23489</v>
      </c>
      <c r="HI30" s="1978" t="s">
        <v>22983</v>
      </c>
      <c r="HJ30" s="1973" t="s">
        <v>23490</v>
      </c>
      <c r="HK30" s="495" t="s">
        <v>23491</v>
      </c>
      <c r="HL30" s="2062" t="s">
        <v>23492</v>
      </c>
      <c r="HM30" s="1973" t="s">
        <v>23493</v>
      </c>
      <c r="HN30" s="1690"/>
      <c r="HO30" s="1973" t="s">
        <v>23299</v>
      </c>
      <c r="HP30" s="1587" t="s">
        <v>23494</v>
      </c>
      <c r="HQ30" s="269" t="s">
        <v>23495</v>
      </c>
      <c r="HR30" s="1698" t="s">
        <v>23496</v>
      </c>
      <c r="HS30" s="1615" t="s">
        <v>23497</v>
      </c>
      <c r="HT30" s="1615" t="s">
        <v>23498</v>
      </c>
      <c r="HU30" s="469" t="s">
        <v>17193</v>
      </c>
      <c r="HV30" s="1024" t="s">
        <v>23499</v>
      </c>
      <c r="HW30" s="1587" t="s">
        <v>23500</v>
      </c>
      <c r="HX30" s="1587" t="s">
        <v>23501</v>
      </c>
      <c r="HY30" s="264" t="s">
        <v>23502</v>
      </c>
      <c r="HZ30" s="1622" t="s">
        <v>18508</v>
      </c>
      <c r="IA30" s="1622" t="s">
        <v>23503</v>
      </c>
      <c r="IB30" s="1579" t="s">
        <v>23504</v>
      </c>
      <c r="IC30" s="1587" t="s">
        <v>23505</v>
      </c>
      <c r="ID30" s="1615" t="s">
        <v>23506</v>
      </c>
      <c r="IE30" s="1973" t="s">
        <v>23038</v>
      </c>
      <c r="IF30" s="1864" t="s">
        <v>23507</v>
      </c>
      <c r="IG30" s="1864" t="s">
        <v>23508</v>
      </c>
      <c r="IH30" s="1643" t="s">
        <v>23509</v>
      </c>
      <c r="II30" s="1588" t="s">
        <v>23510</v>
      </c>
      <c r="IJ30" s="269" t="s">
        <v>23511</v>
      </c>
      <c r="IK30" s="1587" t="s">
        <v>23512</v>
      </c>
      <c r="IL30" s="2080" t="s">
        <v>23513</v>
      </c>
      <c r="IM30" s="1698" t="s">
        <v>23514</v>
      </c>
      <c r="IN30" s="1677" t="s">
        <v>23515</v>
      </c>
      <c r="IO30" s="1677" t="s">
        <v>23516</v>
      </c>
      <c r="IP30" s="269" t="s">
        <v>23517</v>
      </c>
      <c r="IQ30" s="1984" t="s">
        <v>23518</v>
      </c>
      <c r="IR30" s="1720" t="s">
        <v>23519</v>
      </c>
      <c r="IS30" s="1720" t="s">
        <v>23519</v>
      </c>
      <c r="IT30" s="1679"/>
      <c r="IU30" s="958" t="s">
        <v>23295</v>
      </c>
      <c r="IV30" s="1039" t="s">
        <v>23519</v>
      </c>
      <c r="IW30" s="1973" t="s">
        <v>23520</v>
      </c>
      <c r="IX30" s="1019" t="s">
        <v>23521</v>
      </c>
      <c r="IY30" s="1587" t="s">
        <v>23522</v>
      </c>
      <c r="IZ30" s="469" t="s">
        <v>16942</v>
      </c>
      <c r="JA30" s="991" t="s">
        <v>23523</v>
      </c>
      <c r="JB30" s="1710" t="s">
        <v>23524</v>
      </c>
      <c r="JC30" s="1587" t="s">
        <v>23525</v>
      </c>
      <c r="JD30" s="958" t="s">
        <v>16992</v>
      </c>
      <c r="JE30" s="2081" t="s">
        <v>16992</v>
      </c>
      <c r="JF30" s="1039" t="s">
        <v>22713</v>
      </c>
      <c r="JG30" s="1039" t="s">
        <v>22713</v>
      </c>
      <c r="JH30" s="495" t="s">
        <v>16838</v>
      </c>
      <c r="JI30" s="1041" t="s">
        <v>22449</v>
      </c>
      <c r="JJ30" s="958" t="s">
        <v>23030</v>
      </c>
      <c r="JK30" s="1115" t="s">
        <v>22771</v>
      </c>
      <c r="JL30" s="2066" t="s">
        <v>23526</v>
      </c>
      <c r="JM30" s="2011" t="s">
        <v>23527</v>
      </c>
      <c r="JN30" s="1641" t="s">
        <v>16838</v>
      </c>
      <c r="JO30" s="2067" t="s">
        <v>22771</v>
      </c>
      <c r="JP30" s="1641" t="s">
        <v>23316</v>
      </c>
      <c r="JQ30" s="1641" t="s">
        <v>23306</v>
      </c>
      <c r="JR30" s="1973" t="s">
        <v>22713</v>
      </c>
      <c r="JS30" s="1623" t="s">
        <v>23528</v>
      </c>
      <c r="JT30" s="2010" t="s">
        <v>16838</v>
      </c>
      <c r="JU30" s="269" t="s">
        <v>23529</v>
      </c>
      <c r="JV30" s="1587" t="s">
        <v>23530</v>
      </c>
      <c r="JW30" s="2046" t="s">
        <v>23531</v>
      </c>
      <c r="JX30" s="2069" t="s">
        <v>23306</v>
      </c>
      <c r="JY30" s="1690"/>
      <c r="JZ30" s="1113" t="s">
        <v>23532</v>
      </c>
      <c r="KA30" s="1623" t="s">
        <v>23533</v>
      </c>
      <c r="KB30" s="1573" t="s">
        <v>16763</v>
      </c>
      <c r="KC30" s="1573" t="s">
        <v>16772</v>
      </c>
      <c r="KD30" s="1573" t="s">
        <v>23534</v>
      </c>
      <c r="KE30" s="2082" t="s">
        <v>23535</v>
      </c>
      <c r="KF30" s="1641" t="s">
        <v>16864</v>
      </c>
      <c r="KG30" s="2044" t="s">
        <v>23536</v>
      </c>
      <c r="KH30" s="1571" t="s">
        <v>23312</v>
      </c>
      <c r="KI30" s="269" t="s">
        <v>23499</v>
      </c>
      <c r="KJ30" s="1573" t="s">
        <v>23537</v>
      </c>
      <c r="KK30" s="1573" t="s">
        <v>23537</v>
      </c>
      <c r="KL30" s="1571" t="s">
        <v>23538</v>
      </c>
      <c r="KM30" s="1973" t="s">
        <v>23539</v>
      </c>
      <c r="KN30" s="2083" t="s">
        <v>22714</v>
      </c>
      <c r="KO30" s="1571" t="s">
        <v>23312</v>
      </c>
      <c r="KP30" s="1571" t="s">
        <v>20386</v>
      </c>
      <c r="KQ30" s="269" t="s">
        <v>23540</v>
      </c>
      <c r="KR30" s="1680" t="s">
        <v>23541</v>
      </c>
      <c r="KS30" s="1617" t="s">
        <v>23542</v>
      </c>
      <c r="KT30" s="1573" t="s">
        <v>16864</v>
      </c>
      <c r="KU30" s="469" t="s">
        <v>23083</v>
      </c>
      <c r="KV30" s="1638" t="s">
        <v>17099</v>
      </c>
      <c r="KW30" s="269" t="s">
        <v>23543</v>
      </c>
      <c r="KX30" s="1587" t="s">
        <v>23544</v>
      </c>
      <c r="KY30" s="2070" t="s">
        <v>16772</v>
      </c>
      <c r="KZ30" s="2084" t="s">
        <v>23545</v>
      </c>
      <c r="LA30" s="1571" t="s">
        <v>23546</v>
      </c>
      <c r="LB30" s="1698" t="s">
        <v>23547</v>
      </c>
      <c r="LC30" s="2048" t="s">
        <v>23066</v>
      </c>
      <c r="LD30" s="1587" t="s">
        <v>20393</v>
      </c>
      <c r="LE30" s="1690"/>
      <c r="LF30" s="1942" t="s">
        <v>23337</v>
      </c>
      <c r="LG30" s="2085" t="s">
        <v>23337</v>
      </c>
      <c r="LH30" s="1641" t="s">
        <v>22757</v>
      </c>
      <c r="LI30" s="1641" t="s">
        <v>22757</v>
      </c>
      <c r="LJ30" s="495" t="s">
        <v>23548</v>
      </c>
      <c r="LK30" s="495" t="s">
        <v>22757</v>
      </c>
      <c r="LL30" s="495" t="s">
        <v>22757</v>
      </c>
      <c r="LM30" s="269" t="s">
        <v>23549</v>
      </c>
      <c r="LN30" s="1573" t="s">
        <v>16942</v>
      </c>
      <c r="LO30" s="495" t="s">
        <v>22757</v>
      </c>
      <c r="LP30" s="1024" t="s">
        <v>23550</v>
      </c>
      <c r="LQ30" s="1615" t="s">
        <v>23551</v>
      </c>
      <c r="LR30" s="1572" t="s">
        <v>18592</v>
      </c>
      <c r="LS30" s="2049" t="s">
        <v>23070</v>
      </c>
      <c r="LT30" s="269" t="s">
        <v>23552</v>
      </c>
      <c r="LU30" s="269" t="s">
        <v>23553</v>
      </c>
      <c r="LV30" s="269" t="s">
        <v>23554</v>
      </c>
      <c r="LW30" s="1756" t="s">
        <v>23081</v>
      </c>
      <c r="LX30" s="1864" t="s">
        <v>23555</v>
      </c>
      <c r="LY30" s="1984" t="s">
        <v>23556</v>
      </c>
      <c r="LZ30" s="206" t="s">
        <v>23557</v>
      </c>
      <c r="MA30" s="2086" t="s">
        <v>23558</v>
      </c>
      <c r="MB30" s="2011" t="s">
        <v>16838</v>
      </c>
      <c r="MC30" s="1615" t="s">
        <v>23559</v>
      </c>
      <c r="MD30" s="1587" t="s">
        <v>20080</v>
      </c>
      <c r="ME30" s="1573" t="s">
        <v>23081</v>
      </c>
      <c r="MF30" s="2042" t="s">
        <v>23081</v>
      </c>
      <c r="MG30" s="1615" t="s">
        <v>23560</v>
      </c>
      <c r="MH30" s="2087" t="s">
        <v>23561</v>
      </c>
      <c r="MI30" s="2087" t="s">
        <v>23562</v>
      </c>
      <c r="MJ30" s="1690"/>
      <c r="MK30" s="1639" t="s">
        <v>16903</v>
      </c>
      <c r="ML30" s="495" t="s">
        <v>22781</v>
      </c>
      <c r="MM30" s="1643" t="s">
        <v>23563</v>
      </c>
      <c r="MN30" s="1641" t="s">
        <v>23564</v>
      </c>
      <c r="MO30" s="1595" t="s">
        <v>17094</v>
      </c>
      <c r="MP30" s="1641" t="s">
        <v>22781</v>
      </c>
      <c r="MQ30" s="495" t="s">
        <v>22781</v>
      </c>
      <c r="MR30" s="2067" t="s">
        <v>23565</v>
      </c>
      <c r="MS30" s="1641" t="s">
        <v>22781</v>
      </c>
      <c r="MT30" s="495" t="s">
        <v>23359</v>
      </c>
      <c r="MU30" s="1615" t="s">
        <v>23566</v>
      </c>
      <c r="MV30" s="469"/>
      <c r="MW30" s="1573" t="s">
        <v>16838</v>
      </c>
      <c r="MX30" s="1573" t="s">
        <v>16942</v>
      </c>
      <c r="MY30" s="1864" t="s">
        <v>23567</v>
      </c>
      <c r="MZ30" s="1907" t="s">
        <v>23568</v>
      </c>
      <c r="NA30" s="1907" t="s">
        <v>23569</v>
      </c>
      <c r="NB30" s="1587" t="s">
        <v>23570</v>
      </c>
      <c r="NC30" s="1864" t="s">
        <v>23571</v>
      </c>
      <c r="ND30" s="2088" t="s">
        <v>22471</v>
      </c>
      <c r="NE30" s="2089" t="s">
        <v>23572</v>
      </c>
      <c r="NF30" s="469" t="s">
        <v>22471</v>
      </c>
      <c r="NG30" s="469" t="s">
        <v>22464</v>
      </c>
      <c r="NH30" s="1683" t="s">
        <v>23369</v>
      </c>
      <c r="NI30" s="2011" t="s">
        <v>23573</v>
      </c>
      <c r="NJ30" s="1988" t="s">
        <v>23574</v>
      </c>
      <c r="NK30" s="2052" t="s">
        <v>23097</v>
      </c>
      <c r="NL30" s="1988" t="s">
        <v>16942</v>
      </c>
      <c r="NM30" s="2090" t="s">
        <v>23574</v>
      </c>
      <c r="NN30" s="2091" t="s">
        <v>23574</v>
      </c>
      <c r="NO30" s="1688" t="s">
        <v>22471</v>
      </c>
      <c r="NP30" s="1690"/>
      <c r="NQ30" s="394" t="s">
        <v>23565</v>
      </c>
      <c r="NR30" s="1683" t="s">
        <v>22794</v>
      </c>
      <c r="NS30" s="1683" t="s">
        <v>22472</v>
      </c>
      <c r="NT30" s="1683" t="s">
        <v>22472</v>
      </c>
      <c r="NU30" s="1683" t="s">
        <v>22794</v>
      </c>
      <c r="NV30" s="1595" t="s">
        <v>22472</v>
      </c>
      <c r="NW30" s="494" t="s">
        <v>22472</v>
      </c>
      <c r="NX30" s="2053" t="s">
        <v>23565</v>
      </c>
      <c r="NY30" s="469" t="s">
        <v>17094</v>
      </c>
      <c r="NZ30" s="1600" t="s">
        <v>23373</v>
      </c>
      <c r="OA30" s="1600" t="s">
        <v>23373</v>
      </c>
      <c r="OB30" s="2053" t="s">
        <v>22794</v>
      </c>
      <c r="OC30" s="1648" t="s">
        <v>22472</v>
      </c>
      <c r="OD30" s="2092" t="s">
        <v>22472</v>
      </c>
      <c r="OE30" s="2093" t="s">
        <v>23575</v>
      </c>
      <c r="OF30" s="1587" t="s">
        <v>23576</v>
      </c>
      <c r="OG30" s="1623" t="s">
        <v>23577</v>
      </c>
      <c r="OH30" s="1623" t="s">
        <v>23578</v>
      </c>
      <c r="OI30" s="2036" t="s">
        <v>23579</v>
      </c>
      <c r="OJ30" s="2036" t="s">
        <v>16830</v>
      </c>
      <c r="OK30" s="2036" t="s">
        <v>23081</v>
      </c>
      <c r="OL30" s="1714" t="s">
        <v>16992</v>
      </c>
      <c r="OM30" s="493" t="s">
        <v>16830</v>
      </c>
      <c r="ON30" s="2094" t="s">
        <v>23580</v>
      </c>
      <c r="OO30" s="2036" t="s">
        <v>16830</v>
      </c>
      <c r="OP30" s="2036" t="s">
        <v>23581</v>
      </c>
      <c r="OQ30" s="269" t="s">
        <v>23582</v>
      </c>
      <c r="OR30" s="493" t="s">
        <v>22471</v>
      </c>
      <c r="OS30" s="494" t="s">
        <v>23381</v>
      </c>
      <c r="OT30" s="493" t="s">
        <v>22471</v>
      </c>
      <c r="OU30" s="2036" t="s">
        <v>22471</v>
      </c>
      <c r="OV30" s="1690"/>
      <c r="OW30" s="1704" t="s">
        <v>23583</v>
      </c>
      <c r="OX30" s="269" t="s">
        <v>23584</v>
      </c>
      <c r="OY30" s="494" t="s">
        <v>22471</v>
      </c>
      <c r="OZ30" s="493" t="s">
        <v>23381</v>
      </c>
      <c r="PA30" s="1615" t="s">
        <v>23585</v>
      </c>
      <c r="PB30" s="1623" t="s">
        <v>23586</v>
      </c>
      <c r="PC30" s="493" t="s">
        <v>16942</v>
      </c>
      <c r="PD30" s="1623" t="s">
        <v>23587</v>
      </c>
      <c r="PE30" s="493" t="s">
        <v>16903</v>
      </c>
      <c r="PF30" s="493" t="s">
        <v>16864</v>
      </c>
      <c r="PG30" s="2095" t="s">
        <v>22780</v>
      </c>
      <c r="PH30" s="171" t="s">
        <v>23588</v>
      </c>
      <c r="PI30" s="171" t="s">
        <v>23589</v>
      </c>
      <c r="PJ30" s="494"/>
      <c r="PK30" s="494"/>
      <c r="PL30" s="494"/>
      <c r="PM30" s="494"/>
      <c r="PN30" s="494"/>
      <c r="PO30" s="494"/>
      <c r="PP30" s="494"/>
      <c r="PQ30" s="494"/>
      <c r="PR30" s="494"/>
      <c r="PS30" s="1641" t="s">
        <v>16902</v>
      </c>
      <c r="PT30" s="1623" t="s">
        <v>23590</v>
      </c>
      <c r="PU30" s="495" t="s">
        <v>22825</v>
      </c>
      <c r="PV30" s="1641" t="s">
        <v>17045</v>
      </c>
      <c r="PW30" s="494" t="s">
        <v>22825</v>
      </c>
      <c r="PX30" s="494" t="s">
        <v>17043</v>
      </c>
      <c r="PY30" s="1664"/>
      <c r="PZ30" s="1914"/>
      <c r="QA30" s="1914"/>
      <c r="QB30" s="1914"/>
      <c r="QC30" s="1914"/>
      <c r="QD30" s="1914"/>
      <c r="QE30" s="1914"/>
      <c r="QF30" s="1914"/>
      <c r="QG30" s="1914"/>
      <c r="QH30" s="1914"/>
      <c r="QI30" s="1914"/>
      <c r="QJ30" s="1914"/>
      <c r="QK30" s="1914"/>
      <c r="QL30" s="1914"/>
      <c r="QM30" s="1914"/>
      <c r="QN30" s="1914"/>
      <c r="QO30" s="1914"/>
      <c r="QP30" s="1914"/>
      <c r="QQ30" s="1914"/>
      <c r="QR30" s="1914"/>
      <c r="QS30" s="1914"/>
      <c r="QT30" s="1914"/>
      <c r="QU30" s="1914"/>
      <c r="QV30" s="1914"/>
      <c r="QW30" s="1914"/>
      <c r="QX30" s="1914"/>
      <c r="QY30" s="1914"/>
      <c r="QZ30" s="1914"/>
      <c r="RA30" s="1914"/>
      <c r="RB30" s="1914"/>
      <c r="RC30" s="1914"/>
      <c r="RD30" s="1914"/>
    </row>
    <row r="31" spans="1:472" ht="60.75" customHeight="1">
      <c r="A31" s="2500"/>
      <c r="B31" s="1996" t="s">
        <v>17095</v>
      </c>
      <c r="C31" s="1690"/>
      <c r="D31" s="469" t="s">
        <v>14729</v>
      </c>
      <c r="E31" s="469" t="s">
        <v>22851</v>
      </c>
      <c r="F31" s="469" t="s">
        <v>14729</v>
      </c>
      <c r="G31" s="469" t="s">
        <v>16211</v>
      </c>
      <c r="H31" s="469" t="s">
        <v>14729</v>
      </c>
      <c r="I31" s="1583" t="s">
        <v>23591</v>
      </c>
      <c r="J31" s="469" t="s">
        <v>23592</v>
      </c>
      <c r="K31" s="469" t="s">
        <v>14707</v>
      </c>
      <c r="L31" s="469" t="s">
        <v>14729</v>
      </c>
      <c r="M31" s="469" t="s">
        <v>14718</v>
      </c>
      <c r="N31" s="469" t="s">
        <v>14703</v>
      </c>
      <c r="O31" s="469" t="s">
        <v>16319</v>
      </c>
      <c r="P31" s="469" t="s">
        <v>14729</v>
      </c>
      <c r="Q31" s="469" t="s">
        <v>14729</v>
      </c>
      <c r="R31" s="1615" t="s">
        <v>23593</v>
      </c>
      <c r="S31" s="469" t="s">
        <v>14776</v>
      </c>
      <c r="T31" s="1615" t="s">
        <v>23594</v>
      </c>
      <c r="U31" s="1588" t="s">
        <v>14776</v>
      </c>
      <c r="V31" s="469" t="s">
        <v>14762</v>
      </c>
      <c r="W31" s="1615" t="s">
        <v>23595</v>
      </c>
      <c r="X31" s="2039" t="s">
        <v>23596</v>
      </c>
      <c r="Y31" s="2057" t="s">
        <v>14776</v>
      </c>
      <c r="Z31" s="2057" t="s">
        <v>14776</v>
      </c>
      <c r="AA31" s="2037" t="s">
        <v>23597</v>
      </c>
      <c r="AB31" s="469" t="s">
        <v>14882</v>
      </c>
      <c r="AC31" s="469" t="s">
        <v>14882</v>
      </c>
      <c r="AD31" s="469" t="s">
        <v>14852</v>
      </c>
      <c r="AE31" s="469" t="s">
        <v>14862</v>
      </c>
      <c r="AF31" s="469" t="s">
        <v>14865</v>
      </c>
      <c r="AG31" s="469" t="s">
        <v>14865</v>
      </c>
      <c r="AH31" s="469" t="s">
        <v>14865</v>
      </c>
      <c r="AI31" s="1690"/>
      <c r="AJ31" s="469" t="s">
        <v>14862</v>
      </c>
      <c r="AK31" s="469" t="s">
        <v>14862</v>
      </c>
      <c r="AL31" s="469" t="s">
        <v>14862</v>
      </c>
      <c r="AM31" s="1615" t="s">
        <v>23598</v>
      </c>
      <c r="AN31" s="1615" t="s">
        <v>23599</v>
      </c>
      <c r="AO31" s="1615" t="s">
        <v>23600</v>
      </c>
      <c r="AP31" s="469" t="s">
        <v>14904</v>
      </c>
      <c r="AQ31" s="269" t="s">
        <v>23601</v>
      </c>
      <c r="AR31" s="469" t="s">
        <v>14888</v>
      </c>
      <c r="AS31" s="1615" t="s">
        <v>23602</v>
      </c>
      <c r="AT31" s="469" t="s">
        <v>18902</v>
      </c>
      <c r="AU31" s="269" t="s">
        <v>23420</v>
      </c>
      <c r="AV31" s="469" t="s">
        <v>14888</v>
      </c>
      <c r="AW31" s="469" t="s">
        <v>23603</v>
      </c>
      <c r="AX31" s="269" t="s">
        <v>23604</v>
      </c>
      <c r="AY31" s="469" t="s">
        <v>16211</v>
      </c>
      <c r="AZ31" s="1615" t="s">
        <v>23605</v>
      </c>
      <c r="BA31" s="1615" t="s">
        <v>23606</v>
      </c>
      <c r="BB31" s="269" t="s">
        <v>23607</v>
      </c>
      <c r="BC31" s="1580" t="s">
        <v>22851</v>
      </c>
      <c r="BD31" s="1580" t="s">
        <v>15002</v>
      </c>
      <c r="BE31" s="469" t="s">
        <v>16211</v>
      </c>
      <c r="BF31" s="1580" t="s">
        <v>15009</v>
      </c>
      <c r="BG31" s="469" t="s">
        <v>22519</v>
      </c>
      <c r="BH31" s="469" t="s">
        <v>14990</v>
      </c>
      <c r="BI31" s="1615" t="s">
        <v>23608</v>
      </c>
      <c r="BJ31" s="1615" t="s">
        <v>23609</v>
      </c>
      <c r="BK31" s="2096" t="s">
        <v>14990</v>
      </c>
      <c r="BL31" s="1690"/>
      <c r="BM31" s="469" t="s">
        <v>15009</v>
      </c>
      <c r="BN31" s="469" t="s">
        <v>15013</v>
      </c>
      <c r="BO31" s="1580" t="s">
        <v>15013</v>
      </c>
      <c r="BP31" s="1615" t="s">
        <v>23610</v>
      </c>
      <c r="BQ31" s="1580" t="s">
        <v>15065</v>
      </c>
      <c r="BR31" s="469" t="s">
        <v>15057</v>
      </c>
      <c r="BS31" s="269" t="s">
        <v>23611</v>
      </c>
      <c r="BT31" s="1580" t="s">
        <v>23612</v>
      </c>
      <c r="BU31" s="1580" t="s">
        <v>16211</v>
      </c>
      <c r="BV31" s="1580" t="s">
        <v>17616</v>
      </c>
      <c r="BW31" s="1615" t="s">
        <v>23613</v>
      </c>
      <c r="BX31" s="1615" t="s">
        <v>23614</v>
      </c>
      <c r="BY31" s="1615" t="s">
        <v>23615</v>
      </c>
      <c r="BZ31" s="1615" t="s">
        <v>23616</v>
      </c>
      <c r="CA31" s="269" t="s">
        <v>23617</v>
      </c>
      <c r="CB31" s="1698" t="s">
        <v>23618</v>
      </c>
      <c r="CC31" s="469" t="s">
        <v>19336</v>
      </c>
      <c r="CD31" s="1615" t="s">
        <v>23619</v>
      </c>
      <c r="CE31" s="1615" t="s">
        <v>23620</v>
      </c>
      <c r="CF31" s="469" t="s">
        <v>19336</v>
      </c>
      <c r="CG31" s="1615" t="s">
        <v>23621</v>
      </c>
      <c r="CH31" s="1580" t="s">
        <v>16211</v>
      </c>
      <c r="CI31" s="1615" t="s">
        <v>23622</v>
      </c>
      <c r="CJ31" s="1580" t="s">
        <v>15212</v>
      </c>
      <c r="CK31" s="1615" t="s">
        <v>23623</v>
      </c>
      <c r="CL31" s="469" t="s">
        <v>15201</v>
      </c>
      <c r="CM31" s="1615" t="s">
        <v>23624</v>
      </c>
      <c r="CN31" s="1580" t="s">
        <v>15201</v>
      </c>
      <c r="CO31" s="469" t="s">
        <v>15212</v>
      </c>
      <c r="CP31" s="1580" t="s">
        <v>15212</v>
      </c>
      <c r="CQ31" s="269" t="s">
        <v>23625</v>
      </c>
      <c r="CR31" s="1690"/>
      <c r="CS31" s="469" t="s">
        <v>15212</v>
      </c>
      <c r="CT31" s="2097" t="s">
        <v>15201</v>
      </c>
      <c r="CU31" s="469" t="s">
        <v>15201</v>
      </c>
      <c r="CV31" s="1580" t="s">
        <v>23626</v>
      </c>
      <c r="CW31" s="1742" t="s">
        <v>23627</v>
      </c>
      <c r="CX31" s="1616" t="s">
        <v>23628</v>
      </c>
      <c r="CY31" s="1587" t="s">
        <v>23629</v>
      </c>
      <c r="CZ31" s="269" t="s">
        <v>23630</v>
      </c>
      <c r="DA31" s="469" t="s">
        <v>19336</v>
      </c>
      <c r="DB31" s="469" t="s">
        <v>19336</v>
      </c>
      <c r="DC31" s="469" t="s">
        <v>18717</v>
      </c>
      <c r="DD31" s="269" t="s">
        <v>23631</v>
      </c>
      <c r="DE31" s="469" t="s">
        <v>17616</v>
      </c>
      <c r="DF31" s="469" t="s">
        <v>19336</v>
      </c>
      <c r="DG31" s="469" t="s">
        <v>15251</v>
      </c>
      <c r="DH31" s="469" t="s">
        <v>17570</v>
      </c>
      <c r="DI31" s="1103" t="s">
        <v>19336</v>
      </c>
      <c r="DJ31" s="1587" t="s">
        <v>23632</v>
      </c>
      <c r="DK31" s="1671" t="s">
        <v>23633</v>
      </c>
      <c r="DL31" s="269" t="s">
        <v>23634</v>
      </c>
      <c r="DM31" s="1587" t="s">
        <v>23635</v>
      </c>
      <c r="DN31" s="469" t="s">
        <v>17592</v>
      </c>
      <c r="DO31" s="1615" t="s">
        <v>23636</v>
      </c>
      <c r="DP31" s="2098" t="s">
        <v>19336</v>
      </c>
      <c r="DQ31" s="1617" t="s">
        <v>23637</v>
      </c>
      <c r="DR31" s="1743" t="s">
        <v>23638</v>
      </c>
      <c r="DS31" s="1617" t="s">
        <v>23639</v>
      </c>
      <c r="DT31" s="1743" t="s">
        <v>23640</v>
      </c>
      <c r="DU31" s="1571" t="s">
        <v>23641</v>
      </c>
      <c r="DV31" s="469" t="s">
        <v>15320</v>
      </c>
      <c r="DW31" s="1690"/>
      <c r="DX31" s="1615" t="s">
        <v>23642</v>
      </c>
      <c r="DY31" s="2099" t="s">
        <v>23643</v>
      </c>
      <c r="DZ31" s="1587" t="s">
        <v>23644</v>
      </c>
      <c r="EA31" s="1587" t="s">
        <v>23645</v>
      </c>
      <c r="EB31" s="1580" t="s">
        <v>15352</v>
      </c>
      <c r="EC31" s="1973" t="s">
        <v>18902</v>
      </c>
      <c r="ED31" s="1615" t="s">
        <v>23646</v>
      </c>
      <c r="EE31" s="269" t="s">
        <v>23647</v>
      </c>
      <c r="EF31" s="1973" t="s">
        <v>18278</v>
      </c>
      <c r="EG31" s="469" t="s">
        <v>16319</v>
      </c>
      <c r="EH31" s="1615" t="s">
        <v>23648</v>
      </c>
      <c r="EI31" s="1973" t="s">
        <v>18717</v>
      </c>
      <c r="EJ31" s="469" t="s">
        <v>18478</v>
      </c>
      <c r="EK31" s="264" t="s">
        <v>18478</v>
      </c>
      <c r="EL31" s="1587" t="s">
        <v>23649</v>
      </c>
      <c r="EM31" s="269" t="s">
        <v>23650</v>
      </c>
      <c r="EN31" s="269" t="s">
        <v>23651</v>
      </c>
      <c r="EO31" s="269" t="s">
        <v>23652</v>
      </c>
      <c r="EP31" s="1617" t="s">
        <v>23653</v>
      </c>
      <c r="EQ31" s="1580" t="s">
        <v>23654</v>
      </c>
      <c r="ER31" s="1616" t="s">
        <v>23655</v>
      </c>
      <c r="ES31" s="2040" t="s">
        <v>23656</v>
      </c>
      <c r="ET31" s="2015" t="s">
        <v>23657</v>
      </c>
      <c r="EU31" s="1580" t="s">
        <v>16319</v>
      </c>
      <c r="EV31" s="1615" t="s">
        <v>23658</v>
      </c>
      <c r="EW31" s="1580" t="s">
        <v>15424</v>
      </c>
      <c r="EX31" s="469" t="s">
        <v>16189</v>
      </c>
      <c r="EY31" s="1580" t="s">
        <v>19307</v>
      </c>
      <c r="EZ31" s="469" t="s">
        <v>15412</v>
      </c>
      <c r="FA31" s="1580" t="s">
        <v>18595</v>
      </c>
      <c r="FB31" s="469" t="s">
        <v>16319</v>
      </c>
      <c r="FC31" s="1690"/>
      <c r="FD31" s="1571" t="s">
        <v>23659</v>
      </c>
      <c r="FE31" s="1571" t="s">
        <v>23660</v>
      </c>
      <c r="FF31" s="1587" t="s">
        <v>23661</v>
      </c>
      <c r="FG31" s="1615" t="s">
        <v>23662</v>
      </c>
      <c r="FH31" s="2041" t="s">
        <v>23663</v>
      </c>
      <c r="FI31" s="1580" t="s">
        <v>23664</v>
      </c>
      <c r="FJ31" s="469" t="s">
        <v>23465</v>
      </c>
      <c r="FK31" s="269" t="s">
        <v>23665</v>
      </c>
      <c r="FL31" s="1580" t="s">
        <v>23666</v>
      </c>
      <c r="FM31" s="1580" t="s">
        <v>23667</v>
      </c>
      <c r="FN31" s="2000" t="s">
        <v>23668</v>
      </c>
      <c r="FO31" s="495" t="s">
        <v>19322</v>
      </c>
      <c r="FP31" s="1725" t="s">
        <v>19324</v>
      </c>
      <c r="FQ31" s="269" t="s">
        <v>23669</v>
      </c>
      <c r="FR31" s="1571" t="s">
        <v>23670</v>
      </c>
      <c r="FS31" s="1725" t="s">
        <v>18735</v>
      </c>
      <c r="FT31" s="495" t="s">
        <v>22633</v>
      </c>
      <c r="FU31" s="269" t="s">
        <v>23671</v>
      </c>
      <c r="FV31" s="2041" t="s">
        <v>23672</v>
      </c>
      <c r="FW31" s="1615" t="s">
        <v>23673</v>
      </c>
      <c r="FX31" s="1615" t="s">
        <v>23674</v>
      </c>
      <c r="FY31" s="1615" t="s">
        <v>23675</v>
      </c>
      <c r="FZ31" s="495" t="s">
        <v>23246</v>
      </c>
      <c r="GA31" s="1725" t="s">
        <v>18508</v>
      </c>
      <c r="GB31" s="1616" t="s">
        <v>23676</v>
      </c>
      <c r="GC31" s="2041" t="s">
        <v>23677</v>
      </c>
      <c r="GD31" s="495" t="s">
        <v>23473</v>
      </c>
      <c r="GE31" s="495" t="s">
        <v>19326</v>
      </c>
      <c r="GF31" s="495" t="s">
        <v>19326</v>
      </c>
      <c r="GG31" s="495" t="s">
        <v>18305</v>
      </c>
      <c r="GH31" s="1690"/>
      <c r="GI31" s="1571" t="s">
        <v>23678</v>
      </c>
      <c r="GJ31" s="1627" t="s">
        <v>18311</v>
      </c>
      <c r="GK31" s="1615" t="s">
        <v>23679</v>
      </c>
      <c r="GL31" s="269" t="s">
        <v>23680</v>
      </c>
      <c r="GM31" s="1676" t="s">
        <v>23681</v>
      </c>
      <c r="GN31" s="269" t="s">
        <v>23682</v>
      </c>
      <c r="GO31" s="1973" t="s">
        <v>15490</v>
      </c>
      <c r="GP31" s="245" t="s">
        <v>18492</v>
      </c>
      <c r="GQ31" s="1616" t="s">
        <v>23683</v>
      </c>
      <c r="GR31" s="1587" t="s">
        <v>23684</v>
      </c>
      <c r="GS31" s="1973" t="s">
        <v>23685</v>
      </c>
      <c r="GT31" s="1615" t="s">
        <v>23686</v>
      </c>
      <c r="GU31" s="1676" t="s">
        <v>23687</v>
      </c>
      <c r="GV31" s="1615" t="s">
        <v>23688</v>
      </c>
      <c r="GW31" s="1627" t="s">
        <v>18742</v>
      </c>
      <c r="GX31" s="1615" t="s">
        <v>23689</v>
      </c>
      <c r="GY31" s="1673" t="s">
        <v>23690</v>
      </c>
      <c r="GZ31" s="1978" t="s">
        <v>23691</v>
      </c>
      <c r="HA31" s="1615" t="s">
        <v>23692</v>
      </c>
      <c r="HB31" s="1615" t="s">
        <v>23693</v>
      </c>
      <c r="HC31" s="269" t="s">
        <v>23694</v>
      </c>
      <c r="HD31" s="1630" t="s">
        <v>22351</v>
      </c>
      <c r="HE31" s="1630" t="s">
        <v>22351</v>
      </c>
      <c r="HF31" s="1615" t="s">
        <v>23695</v>
      </c>
      <c r="HG31" s="1615" t="s">
        <v>23696</v>
      </c>
      <c r="HH31" s="2002" t="s">
        <v>19140</v>
      </c>
      <c r="HI31" s="1973" t="s">
        <v>19140</v>
      </c>
      <c r="HJ31" s="1615" t="s">
        <v>23697</v>
      </c>
      <c r="HK31" s="1615" t="s">
        <v>23698</v>
      </c>
      <c r="HL31" s="1615" t="s">
        <v>23699</v>
      </c>
      <c r="HM31" s="495" t="s">
        <v>15579</v>
      </c>
      <c r="HN31" s="1690"/>
      <c r="HO31" s="1644" t="s">
        <v>23700</v>
      </c>
      <c r="HP31" s="269" t="s">
        <v>23701</v>
      </c>
      <c r="HQ31" s="469" t="s">
        <v>23702</v>
      </c>
      <c r="HR31" s="469" t="s">
        <v>23703</v>
      </c>
      <c r="HS31" s="269" t="s">
        <v>23704</v>
      </c>
      <c r="HT31" s="269" t="s">
        <v>23705</v>
      </c>
      <c r="HU31" s="469" t="s">
        <v>23706</v>
      </c>
      <c r="HV31" s="1595" t="s">
        <v>23707</v>
      </c>
      <c r="HW31" s="1615" t="s">
        <v>23708</v>
      </c>
      <c r="HX31" s="269" t="s">
        <v>23709</v>
      </c>
      <c r="HY31" s="1579" t="s">
        <v>23710</v>
      </c>
      <c r="HZ31" s="1579" t="s">
        <v>23711</v>
      </c>
      <c r="IA31" s="1579" t="s">
        <v>23712</v>
      </c>
      <c r="IB31" s="1579" t="s">
        <v>17116</v>
      </c>
      <c r="IC31" s="1615" t="s">
        <v>23713</v>
      </c>
      <c r="ID31" s="1676" t="s">
        <v>23714</v>
      </c>
      <c r="IE31" s="1615" t="s">
        <v>23715</v>
      </c>
      <c r="IF31" s="958" t="s">
        <v>23716</v>
      </c>
      <c r="IG31" s="469" t="s">
        <v>23285</v>
      </c>
      <c r="IH31" s="269" t="s">
        <v>23717</v>
      </c>
      <c r="II31" s="1616" t="s">
        <v>23718</v>
      </c>
      <c r="IJ31" s="1616" t="s">
        <v>23719</v>
      </c>
      <c r="IK31" s="1588" t="s">
        <v>23287</v>
      </c>
      <c r="IL31" s="1615" t="s">
        <v>23720</v>
      </c>
      <c r="IM31" s="1759" t="s">
        <v>23721</v>
      </c>
      <c r="IN31" s="1616" t="s">
        <v>23722</v>
      </c>
      <c r="IO31" s="1759" t="s">
        <v>23723</v>
      </c>
      <c r="IP31" s="1616" t="s">
        <v>23724</v>
      </c>
      <c r="IQ31" s="1616" t="s">
        <v>23725</v>
      </c>
      <c r="IR31" s="1663" t="s">
        <v>23726</v>
      </c>
      <c r="IS31" s="2100" t="s">
        <v>23727</v>
      </c>
      <c r="IT31" s="1679"/>
      <c r="IU31" s="1673" t="s">
        <v>23728</v>
      </c>
      <c r="IV31" s="958" t="s">
        <v>22704</v>
      </c>
      <c r="IW31" s="269" t="s">
        <v>23729</v>
      </c>
      <c r="IX31" s="1019" t="s">
        <v>23730</v>
      </c>
      <c r="IY31" s="269" t="s">
        <v>23731</v>
      </c>
      <c r="IZ31" s="269" t="s">
        <v>23732</v>
      </c>
      <c r="JA31" s="1615" t="s">
        <v>23733</v>
      </c>
      <c r="JB31" s="469" t="s">
        <v>16903</v>
      </c>
      <c r="JC31" s="663" t="s">
        <v>16109</v>
      </c>
      <c r="JD31" s="1025" t="s">
        <v>23734</v>
      </c>
      <c r="JE31" s="1615" t="s">
        <v>23735</v>
      </c>
      <c r="JF31" s="1705" t="s">
        <v>23527</v>
      </c>
      <c r="JG31" s="958" t="s">
        <v>16838</v>
      </c>
      <c r="JH31" s="269" t="s">
        <v>23736</v>
      </c>
      <c r="JI31" s="958" t="s">
        <v>23737</v>
      </c>
      <c r="JJ31" s="1115" t="s">
        <v>22771</v>
      </c>
      <c r="JK31" s="1025" t="s">
        <v>23083</v>
      </c>
      <c r="JL31" s="958" t="s">
        <v>17087</v>
      </c>
      <c r="JM31" s="2067" t="s">
        <v>22771</v>
      </c>
      <c r="JN31" s="2101" t="s">
        <v>22713</v>
      </c>
      <c r="JO31" s="1648" t="s">
        <v>23030</v>
      </c>
      <c r="JP31" s="1711" t="s">
        <v>23738</v>
      </c>
      <c r="JQ31" s="2067" t="s">
        <v>22771</v>
      </c>
      <c r="JR31" s="1711" t="s">
        <v>23739</v>
      </c>
      <c r="JS31" s="1615" t="s">
        <v>23740</v>
      </c>
      <c r="JT31" s="1615" t="s">
        <v>23741</v>
      </c>
      <c r="JU31" s="1615" t="s">
        <v>23742</v>
      </c>
      <c r="JV31" s="1615" t="s">
        <v>23743</v>
      </c>
      <c r="JW31" s="2069" t="s">
        <v>23306</v>
      </c>
      <c r="JX31" s="2102" t="s">
        <v>22713</v>
      </c>
      <c r="JY31" s="1690"/>
      <c r="JZ31" s="1113" t="s">
        <v>23744</v>
      </c>
      <c r="KA31" s="269" t="s">
        <v>23745</v>
      </c>
      <c r="KB31" s="1973" t="s">
        <v>23746</v>
      </c>
      <c r="KC31" s="269" t="s">
        <v>23747</v>
      </c>
      <c r="KD31" s="2011" t="s">
        <v>23532</v>
      </c>
      <c r="KE31" s="1615" t="s">
        <v>23748</v>
      </c>
      <c r="KF31" s="1641" t="s">
        <v>23749</v>
      </c>
      <c r="KG31" s="2103" t="s">
        <v>23750</v>
      </c>
      <c r="KH31" s="1673" t="s">
        <v>23751</v>
      </c>
      <c r="KI31" s="469"/>
      <c r="KJ31" s="1615" t="s">
        <v>23752</v>
      </c>
      <c r="KK31" s="1615" t="s">
        <v>23753</v>
      </c>
      <c r="KL31" s="1644" t="s">
        <v>23754</v>
      </c>
      <c r="KM31" s="1615" t="s">
        <v>23755</v>
      </c>
      <c r="KN31" s="2104" t="s">
        <v>23756</v>
      </c>
      <c r="KO31" s="269" t="s">
        <v>19183</v>
      </c>
      <c r="KP31" s="1616" t="s">
        <v>23757</v>
      </c>
      <c r="KQ31" s="1571" t="s">
        <v>20386</v>
      </c>
      <c r="KR31" s="1641" t="s">
        <v>23758</v>
      </c>
      <c r="KS31" s="469"/>
      <c r="KT31" s="1588" t="s">
        <v>23082</v>
      </c>
      <c r="KU31" s="2105" t="s">
        <v>23759</v>
      </c>
      <c r="KV31" s="1615" t="s">
        <v>23760</v>
      </c>
      <c r="KW31" s="1615" t="s">
        <v>23761</v>
      </c>
      <c r="KX31" s="1615" t="s">
        <v>23762</v>
      </c>
      <c r="KY31" s="1587" t="s">
        <v>23763</v>
      </c>
      <c r="KZ31" s="1698" t="s">
        <v>23764</v>
      </c>
      <c r="LA31" s="269" t="s">
        <v>23765</v>
      </c>
      <c r="LB31" s="1573" t="s">
        <v>16769</v>
      </c>
      <c r="LC31" s="1683" t="s">
        <v>22771</v>
      </c>
      <c r="LD31" s="1648" t="s">
        <v>17094</v>
      </c>
      <c r="LE31" s="1690"/>
      <c r="LF31" s="269" t="s">
        <v>23766</v>
      </c>
      <c r="LG31" s="1641" t="s">
        <v>23548</v>
      </c>
      <c r="LH31" s="269" t="s">
        <v>23767</v>
      </c>
      <c r="LI31" s="1641" t="s">
        <v>23339</v>
      </c>
      <c r="LJ31" s="269" t="s">
        <v>23768</v>
      </c>
      <c r="LK31" s="1615" t="s">
        <v>23769</v>
      </c>
      <c r="LL31" s="1615" t="s">
        <v>23770</v>
      </c>
      <c r="LM31" s="1615" t="s">
        <v>23771</v>
      </c>
      <c r="LN31" s="1615" t="s">
        <v>23772</v>
      </c>
      <c r="LO31" s="1641" t="s">
        <v>23339</v>
      </c>
      <c r="LP31" s="469"/>
      <c r="LQ31" s="1615" t="s">
        <v>23773</v>
      </c>
      <c r="LR31" s="1623" t="s">
        <v>23774</v>
      </c>
      <c r="LS31" s="269" t="s">
        <v>23775</v>
      </c>
      <c r="LT31" s="2106" t="s">
        <v>23776</v>
      </c>
      <c r="LU31" s="2011" t="s">
        <v>16848</v>
      </c>
      <c r="LV31" s="2011" t="s">
        <v>23777</v>
      </c>
      <c r="LW31" s="1615" t="s">
        <v>23778</v>
      </c>
      <c r="LX31" s="2073" t="s">
        <v>23779</v>
      </c>
      <c r="LY31" s="1984" t="s">
        <v>23780</v>
      </c>
      <c r="LZ31" s="1615" t="s">
        <v>23781</v>
      </c>
      <c r="MA31" s="269" t="s">
        <v>23782</v>
      </c>
      <c r="MB31" s="2011" t="s">
        <v>22771</v>
      </c>
      <c r="MC31" s="2011" t="s">
        <v>17099</v>
      </c>
      <c r="MD31" s="1615" t="s">
        <v>23783</v>
      </c>
      <c r="ME31" s="1573" t="s">
        <v>17099</v>
      </c>
      <c r="MF31" s="1615" t="s">
        <v>23784</v>
      </c>
      <c r="MG31" s="1615" t="s">
        <v>23785</v>
      </c>
      <c r="MH31" s="1615" t="s">
        <v>23786</v>
      </c>
      <c r="MI31" s="1615" t="s">
        <v>23787</v>
      </c>
      <c r="MJ31" s="1690"/>
      <c r="MK31" s="495" t="s">
        <v>23788</v>
      </c>
      <c r="ML31" s="269" t="s">
        <v>23789</v>
      </c>
      <c r="MM31" s="495" t="s">
        <v>22781</v>
      </c>
      <c r="MN31" s="1928" t="s">
        <v>23790</v>
      </c>
      <c r="MO31" s="269" t="s">
        <v>23791</v>
      </c>
      <c r="MP31" s="2103" t="s">
        <v>23792</v>
      </c>
      <c r="MQ31" s="1663" t="s">
        <v>23793</v>
      </c>
      <c r="MR31" s="1641" t="s">
        <v>23788</v>
      </c>
      <c r="MS31" s="269" t="s">
        <v>23794</v>
      </c>
      <c r="MT31" s="495" t="s">
        <v>23788</v>
      </c>
      <c r="MU31" s="1588" t="s">
        <v>23788</v>
      </c>
      <c r="MV31" s="469"/>
      <c r="MW31" s="269" t="s">
        <v>23795</v>
      </c>
      <c r="MX31" s="1571" t="s">
        <v>23796</v>
      </c>
      <c r="MY31" s="469" t="s">
        <v>23797</v>
      </c>
      <c r="MZ31" s="2107" t="s">
        <v>16864</v>
      </c>
      <c r="NA31" s="1595" t="s">
        <v>23798</v>
      </c>
      <c r="NB31" s="469" t="s">
        <v>22471</v>
      </c>
      <c r="NC31" s="269" t="s">
        <v>23799</v>
      </c>
      <c r="ND31" s="1759" t="s">
        <v>23800</v>
      </c>
      <c r="NE31" s="1759" t="s">
        <v>23801</v>
      </c>
      <c r="NF31" s="1615" t="s">
        <v>23802</v>
      </c>
      <c r="NG31" s="1615" t="s">
        <v>23803</v>
      </c>
      <c r="NH31" s="2108" t="s">
        <v>23804</v>
      </c>
      <c r="NI31" s="1987" t="s">
        <v>22471</v>
      </c>
      <c r="NJ31" s="1591" t="s">
        <v>22471</v>
      </c>
      <c r="NK31" s="1853" t="s">
        <v>23805</v>
      </c>
      <c r="NL31" s="1591" t="s">
        <v>23097</v>
      </c>
      <c r="NM31" s="1663" t="s">
        <v>23806</v>
      </c>
      <c r="NN31" s="1663" t="s">
        <v>23807</v>
      </c>
      <c r="NO31" s="1663" t="s">
        <v>23808</v>
      </c>
      <c r="NP31" s="1690"/>
      <c r="NQ31" s="1595" t="s">
        <v>23809</v>
      </c>
      <c r="NR31" s="1683" t="s">
        <v>23371</v>
      </c>
      <c r="NS31" s="1683" t="s">
        <v>23371</v>
      </c>
      <c r="NT31" s="1683" t="s">
        <v>23371</v>
      </c>
      <c r="NU31" s="1683" t="s">
        <v>23371</v>
      </c>
      <c r="NV31" s="1595" t="s">
        <v>22794</v>
      </c>
      <c r="NW31" s="268" t="s">
        <v>22794</v>
      </c>
      <c r="NX31" s="740" t="s">
        <v>23371</v>
      </c>
      <c r="NY31" s="301" t="s">
        <v>22472</v>
      </c>
      <c r="NZ31" s="1683" t="s">
        <v>16838</v>
      </c>
      <c r="OA31" s="1683" t="s">
        <v>16838</v>
      </c>
      <c r="OB31" s="2036" t="s">
        <v>23565</v>
      </c>
      <c r="OC31" s="2053" t="s">
        <v>22794</v>
      </c>
      <c r="OD31" s="1615" t="s">
        <v>23810</v>
      </c>
      <c r="OE31" s="1604" t="s">
        <v>16109</v>
      </c>
      <c r="OF31" s="2036" t="s">
        <v>16830</v>
      </c>
      <c r="OG31" s="1615" t="s">
        <v>23811</v>
      </c>
      <c r="OH31" s="2036" t="s">
        <v>23579</v>
      </c>
      <c r="OI31" s="2109" t="s">
        <v>23812</v>
      </c>
      <c r="OJ31" s="2036" t="s">
        <v>23081</v>
      </c>
      <c r="OK31" s="1714" t="s">
        <v>16992</v>
      </c>
      <c r="OL31" s="2036" t="s">
        <v>23081</v>
      </c>
      <c r="OM31" s="2110" t="s">
        <v>16992</v>
      </c>
      <c r="ON31" s="2111" t="s">
        <v>16830</v>
      </c>
      <c r="OO31" s="1714" t="s">
        <v>16992</v>
      </c>
      <c r="OP31" s="2036" t="s">
        <v>23813</v>
      </c>
      <c r="OQ31" s="2110" t="s">
        <v>22808</v>
      </c>
      <c r="OR31" s="2110" t="s">
        <v>23381</v>
      </c>
      <c r="OS31" s="268" t="s">
        <v>23581</v>
      </c>
      <c r="OT31" s="2110" t="s">
        <v>23381</v>
      </c>
      <c r="OU31" s="2112" t="s">
        <v>23381</v>
      </c>
      <c r="OV31" s="1690"/>
      <c r="OW31" s="2110" t="s">
        <v>23381</v>
      </c>
      <c r="OX31" s="1604" t="s">
        <v>16109</v>
      </c>
      <c r="OY31" s="2110" t="s">
        <v>23381</v>
      </c>
      <c r="OZ31" s="2110" t="s">
        <v>23813</v>
      </c>
      <c r="PA31" s="2036" t="s">
        <v>23381</v>
      </c>
      <c r="PB31" s="1693" t="s">
        <v>23814</v>
      </c>
      <c r="PC31" s="2110" t="s">
        <v>23381</v>
      </c>
      <c r="PD31" s="268" t="s">
        <v>23381</v>
      </c>
      <c r="PE31" s="2110" t="s">
        <v>22484</v>
      </c>
      <c r="PF31" s="1615" t="s">
        <v>23815</v>
      </c>
      <c r="PG31" s="2113" t="s">
        <v>23816</v>
      </c>
      <c r="PH31" s="1615" t="s">
        <v>23817</v>
      </c>
      <c r="PI31" s="2113" t="s">
        <v>23818</v>
      </c>
      <c r="PJ31" s="268"/>
      <c r="PK31" s="268"/>
      <c r="PL31" s="268"/>
      <c r="PM31" s="268"/>
      <c r="PN31" s="268"/>
      <c r="PO31" s="268"/>
      <c r="PP31" s="268"/>
      <c r="PQ31" s="268"/>
      <c r="PR31" s="268"/>
      <c r="PS31" s="1641" t="s">
        <v>17045</v>
      </c>
      <c r="PT31" s="1641" t="s">
        <v>22825</v>
      </c>
      <c r="PU31" s="1623" t="s">
        <v>23819</v>
      </c>
      <c r="PV31" s="1615" t="s">
        <v>23820</v>
      </c>
      <c r="PW31" s="268" t="s">
        <v>16902</v>
      </c>
      <c r="PX31" s="268" t="s">
        <v>16341</v>
      </c>
      <c r="PY31" s="1664"/>
      <c r="PZ31" s="2110"/>
      <c r="QA31" s="2110"/>
      <c r="QB31" s="2110"/>
      <c r="QC31" s="2110"/>
      <c r="QD31" s="2110"/>
      <c r="QE31" s="2110"/>
      <c r="QF31" s="2110"/>
      <c r="QG31" s="2110"/>
      <c r="QH31" s="2110"/>
      <c r="QI31" s="2110"/>
      <c r="QJ31" s="2110"/>
      <c r="QK31" s="2110"/>
      <c r="QL31" s="2110"/>
      <c r="QM31" s="2110"/>
      <c r="QN31" s="2110"/>
      <c r="QO31" s="2110"/>
      <c r="QP31" s="2110"/>
      <c r="QQ31" s="2110"/>
      <c r="QR31" s="2110"/>
      <c r="QS31" s="2110"/>
      <c r="QT31" s="2110"/>
      <c r="QU31" s="2110"/>
      <c r="QV31" s="2110"/>
      <c r="QW31" s="2110"/>
      <c r="QX31" s="2110"/>
      <c r="QY31" s="2110"/>
      <c r="QZ31" s="2110"/>
      <c r="RA31" s="2110"/>
      <c r="RB31" s="2110"/>
      <c r="RC31" s="2110"/>
      <c r="RD31" s="2110"/>
    </row>
    <row r="32" spans="1:472" ht="60.75" customHeight="1">
      <c r="A32" s="2500"/>
      <c r="B32" s="1996" t="s">
        <v>17113</v>
      </c>
      <c r="C32" s="1690"/>
      <c r="D32" s="469" t="s">
        <v>14707</v>
      </c>
      <c r="E32" s="469" t="s">
        <v>14729</v>
      </c>
      <c r="F32" s="469" t="s">
        <v>14707</v>
      </c>
      <c r="G32" s="469" t="s">
        <v>14729</v>
      </c>
      <c r="H32" s="469" t="s">
        <v>16211</v>
      </c>
      <c r="I32" s="469" t="s">
        <v>14707</v>
      </c>
      <c r="J32" s="469" t="s">
        <v>14729</v>
      </c>
      <c r="K32" s="469" t="s">
        <v>14703</v>
      </c>
      <c r="L32" s="469" t="s">
        <v>14707</v>
      </c>
      <c r="M32" s="469" t="s">
        <v>14729</v>
      </c>
      <c r="N32" s="469" t="s">
        <v>16319</v>
      </c>
      <c r="O32" s="269" t="s">
        <v>23821</v>
      </c>
      <c r="P32" s="469" t="s">
        <v>22861</v>
      </c>
      <c r="Q32" s="469" t="s">
        <v>14707</v>
      </c>
      <c r="R32" s="469" t="s">
        <v>14733</v>
      </c>
      <c r="S32" s="469" t="s">
        <v>22851</v>
      </c>
      <c r="T32" s="469" t="s">
        <v>18595</v>
      </c>
      <c r="U32" s="469" t="s">
        <v>14758</v>
      </c>
      <c r="V32" s="469" t="s">
        <v>14758</v>
      </c>
      <c r="W32" s="469" t="s">
        <v>14776</v>
      </c>
      <c r="X32" s="469" t="s">
        <v>14776</v>
      </c>
      <c r="Y32" s="469" t="s">
        <v>14758</v>
      </c>
      <c r="Z32" s="469" t="s">
        <v>22851</v>
      </c>
      <c r="AA32" s="269" t="s">
        <v>23822</v>
      </c>
      <c r="AB32" s="469" t="s">
        <v>14852</v>
      </c>
      <c r="AC32" s="469" t="s">
        <v>14852</v>
      </c>
      <c r="AD32" s="469" t="s">
        <v>14865</v>
      </c>
      <c r="AE32" s="469" t="s">
        <v>14869</v>
      </c>
      <c r="AF32" s="469" t="s">
        <v>14862</v>
      </c>
      <c r="AG32" s="469" t="s">
        <v>14862</v>
      </c>
      <c r="AH32" s="469" t="s">
        <v>14862</v>
      </c>
      <c r="AI32" s="1690"/>
      <c r="AJ32" s="469" t="s">
        <v>14869</v>
      </c>
      <c r="AK32" s="469" t="s">
        <v>14869</v>
      </c>
      <c r="AL32" s="469" t="s">
        <v>14869</v>
      </c>
      <c r="AM32" s="469" t="s">
        <v>14888</v>
      </c>
      <c r="AN32" s="269" t="s">
        <v>23823</v>
      </c>
      <c r="AO32" s="269" t="s">
        <v>23824</v>
      </c>
      <c r="AP32" s="469" t="s">
        <v>14888</v>
      </c>
      <c r="AQ32" s="469" t="s">
        <v>14888</v>
      </c>
      <c r="AR32" s="269" t="s">
        <v>23825</v>
      </c>
      <c r="AS32" s="469" t="s">
        <v>22861</v>
      </c>
      <c r="AT32" s="469" t="s">
        <v>14888</v>
      </c>
      <c r="AU32" s="469" t="s">
        <v>14904</v>
      </c>
      <c r="AV32" s="268" t="s">
        <v>23408</v>
      </c>
      <c r="AW32" s="469" t="s">
        <v>14915</v>
      </c>
      <c r="AX32" s="469" t="s">
        <v>16211</v>
      </c>
      <c r="AY32" s="2058" t="s">
        <v>23826</v>
      </c>
      <c r="AZ32" s="1571" t="s">
        <v>23827</v>
      </c>
      <c r="BA32" s="469" t="s">
        <v>23592</v>
      </c>
      <c r="BB32" s="1571" t="s">
        <v>23828</v>
      </c>
      <c r="BC32" s="469" t="s">
        <v>14994</v>
      </c>
      <c r="BD32" s="269" t="s">
        <v>23829</v>
      </c>
      <c r="BE32" s="469" t="s">
        <v>14990</v>
      </c>
      <c r="BF32" s="469" t="s">
        <v>23830</v>
      </c>
      <c r="BG32" s="469" t="s">
        <v>14990</v>
      </c>
      <c r="BH32" s="469" t="s">
        <v>14994</v>
      </c>
      <c r="BI32" s="469" t="s">
        <v>15009</v>
      </c>
      <c r="BJ32" s="469" t="s">
        <v>15009</v>
      </c>
      <c r="BK32" s="469" t="s">
        <v>23408</v>
      </c>
      <c r="BL32" s="1690"/>
      <c r="BM32" s="469" t="s">
        <v>23831</v>
      </c>
      <c r="BN32" s="469" t="s">
        <v>14994</v>
      </c>
      <c r="BO32" s="1580" t="s">
        <v>15009</v>
      </c>
      <c r="BP32" s="1580" t="s">
        <v>15065</v>
      </c>
      <c r="BQ32" s="1615" t="s">
        <v>23832</v>
      </c>
      <c r="BR32" s="469" t="s">
        <v>23408</v>
      </c>
      <c r="BS32" s="269" t="s">
        <v>23833</v>
      </c>
      <c r="BT32" s="1580" t="s">
        <v>23834</v>
      </c>
      <c r="BU32" s="469" t="s">
        <v>23408</v>
      </c>
      <c r="BV32" s="469" t="s">
        <v>17592</v>
      </c>
      <c r="BW32" s="2114" t="s">
        <v>23835</v>
      </c>
      <c r="BX32" s="469" t="s">
        <v>19336</v>
      </c>
      <c r="BY32" s="469" t="s">
        <v>19336</v>
      </c>
      <c r="BZ32" s="1615" t="s">
        <v>23836</v>
      </c>
      <c r="CA32" s="1698" t="s">
        <v>23837</v>
      </c>
      <c r="CB32" s="269" t="s">
        <v>23838</v>
      </c>
      <c r="CC32" s="1615" t="s">
        <v>23839</v>
      </c>
      <c r="CD32" s="1725" t="s">
        <v>23840</v>
      </c>
      <c r="CE32" s="469" t="s">
        <v>17570</v>
      </c>
      <c r="CF32" s="469" t="s">
        <v>17570</v>
      </c>
      <c r="CG32" s="469" t="s">
        <v>16319</v>
      </c>
      <c r="CH32" s="1615" t="s">
        <v>23841</v>
      </c>
      <c r="CI32" s="1615" t="s">
        <v>23842</v>
      </c>
      <c r="CJ32" s="1615" t="s">
        <v>23843</v>
      </c>
      <c r="CK32" s="1615" t="s">
        <v>23844</v>
      </c>
      <c r="CL32" s="495" t="s">
        <v>19307</v>
      </c>
      <c r="CM32" s="1580" t="s">
        <v>15185</v>
      </c>
      <c r="CN32" s="1615" t="s">
        <v>23845</v>
      </c>
      <c r="CO32" s="469" t="s">
        <v>18492</v>
      </c>
      <c r="CP32" s="269" t="s">
        <v>23846</v>
      </c>
      <c r="CQ32" s="469" t="s">
        <v>15212</v>
      </c>
      <c r="CR32" s="1690"/>
      <c r="CS32" s="469" t="s">
        <v>15201</v>
      </c>
      <c r="CT32" s="469" t="s">
        <v>23847</v>
      </c>
      <c r="CU32" s="469" t="s">
        <v>15185</v>
      </c>
      <c r="CV32" s="2097" t="s">
        <v>15201</v>
      </c>
      <c r="CW32" s="469" t="s">
        <v>16211</v>
      </c>
      <c r="CX32" s="469" t="s">
        <v>16211</v>
      </c>
      <c r="CY32" s="469" t="s">
        <v>23848</v>
      </c>
      <c r="CZ32" s="269" t="s">
        <v>23849</v>
      </c>
      <c r="DA32" s="469" t="s">
        <v>17616</v>
      </c>
      <c r="DB32" s="469" t="s">
        <v>17592</v>
      </c>
      <c r="DC32" s="469" t="s">
        <v>16319</v>
      </c>
      <c r="DD32" s="469" t="s">
        <v>16319</v>
      </c>
      <c r="DE32" s="1615" t="s">
        <v>23850</v>
      </c>
      <c r="DF32" s="469" t="s">
        <v>17616</v>
      </c>
      <c r="DG32" s="469" t="s">
        <v>16189</v>
      </c>
      <c r="DH32" s="1019" t="s">
        <v>19336</v>
      </c>
      <c r="DI32" s="1019" t="s">
        <v>17570</v>
      </c>
      <c r="DJ32" s="1580" t="s">
        <v>18595</v>
      </c>
      <c r="DK32" s="269" t="s">
        <v>23851</v>
      </c>
      <c r="DL32" s="469" t="s">
        <v>17592</v>
      </c>
      <c r="DM32" s="1617" t="s">
        <v>23852</v>
      </c>
      <c r="DN32" s="469" t="s">
        <v>18902</v>
      </c>
      <c r="DO32" s="469" t="s">
        <v>19336</v>
      </c>
      <c r="DP32" s="1019" t="s">
        <v>17570</v>
      </c>
      <c r="DQ32" s="1617" t="s">
        <v>23853</v>
      </c>
      <c r="DR32" s="1617" t="s">
        <v>23854</v>
      </c>
      <c r="DS32" s="469" t="s">
        <v>15352</v>
      </c>
      <c r="DT32" s="469" t="s">
        <v>23445</v>
      </c>
      <c r="DU32" s="269" t="s">
        <v>23855</v>
      </c>
      <c r="DV32" s="469" t="s">
        <v>15323</v>
      </c>
      <c r="DW32" s="1690"/>
      <c r="DX32" s="1587" t="s">
        <v>23856</v>
      </c>
      <c r="DY32" s="469" t="s">
        <v>15308</v>
      </c>
      <c r="DZ32" s="469" t="s">
        <v>15352</v>
      </c>
      <c r="EA32" s="1973" t="s">
        <v>23445</v>
      </c>
      <c r="EB32" s="1580" t="s">
        <v>23857</v>
      </c>
      <c r="EC32" s="469" t="s">
        <v>23654</v>
      </c>
      <c r="ED32" s="1587" t="s">
        <v>23858</v>
      </c>
      <c r="EE32" s="192" t="s">
        <v>18278</v>
      </c>
      <c r="EF32" s="269" t="s">
        <v>23859</v>
      </c>
      <c r="EG32" s="1973" t="s">
        <v>16341</v>
      </c>
      <c r="EH32" s="469" t="s">
        <v>18278</v>
      </c>
      <c r="EI32" s="469" t="s">
        <v>23860</v>
      </c>
      <c r="EJ32" s="1973" t="s">
        <v>19100</v>
      </c>
      <c r="EK32" s="2115" t="s">
        <v>23861</v>
      </c>
      <c r="EL32" s="1025" t="s">
        <v>15128</v>
      </c>
      <c r="EM32" s="2015" t="s">
        <v>23862</v>
      </c>
      <c r="EN32" s="269" t="s">
        <v>23863</v>
      </c>
      <c r="EO32" s="1587" t="s">
        <v>23864</v>
      </c>
      <c r="EP32" s="469" t="s">
        <v>18478</v>
      </c>
      <c r="EQ32" s="469" t="s">
        <v>18717</v>
      </c>
      <c r="ER32" s="469" t="s">
        <v>18717</v>
      </c>
      <c r="ES32" s="1629" t="s">
        <v>19100</v>
      </c>
      <c r="ET32" s="469" t="s">
        <v>18595</v>
      </c>
      <c r="EU32" s="1615" t="s">
        <v>23865</v>
      </c>
      <c r="EV32" s="1615" t="s">
        <v>23866</v>
      </c>
      <c r="EW32" s="469" t="s">
        <v>15412</v>
      </c>
      <c r="EX32" s="1580" t="s">
        <v>18902</v>
      </c>
      <c r="EY32" s="1580" t="s">
        <v>15416</v>
      </c>
      <c r="EZ32" s="1580" t="s">
        <v>15416</v>
      </c>
      <c r="FA32" s="2055" t="s">
        <v>16319</v>
      </c>
      <c r="FB32" s="469" t="s">
        <v>16211</v>
      </c>
      <c r="FC32" s="1690"/>
      <c r="FD32" s="1571" t="s">
        <v>23867</v>
      </c>
      <c r="FE32" s="506" t="s">
        <v>23868</v>
      </c>
      <c r="FF32" s="506" t="s">
        <v>23868</v>
      </c>
      <c r="FG32" s="495" t="s">
        <v>23663</v>
      </c>
      <c r="FH32" s="469" t="s">
        <v>23869</v>
      </c>
      <c r="FI32" s="1580" t="s">
        <v>15424</v>
      </c>
      <c r="FJ32" s="1725" t="s">
        <v>23870</v>
      </c>
      <c r="FK32" s="2116" t="s">
        <v>23871</v>
      </c>
      <c r="FL32" s="269" t="s">
        <v>23872</v>
      </c>
      <c r="FM32" s="469" t="s">
        <v>23666</v>
      </c>
      <c r="FN32" s="1615" t="s">
        <v>23873</v>
      </c>
      <c r="FO32" s="1615" t="s">
        <v>23874</v>
      </c>
      <c r="FP32" s="495" t="s">
        <v>18741</v>
      </c>
      <c r="FQ32" s="1725" t="s">
        <v>23238</v>
      </c>
      <c r="FR32" s="1725" t="s">
        <v>23238</v>
      </c>
      <c r="FS32" s="495" t="s">
        <v>22633</v>
      </c>
      <c r="FT32" s="1617" t="s">
        <v>23875</v>
      </c>
      <c r="FU32" s="1725" t="s">
        <v>19328</v>
      </c>
      <c r="FV32" s="1725" t="s">
        <v>23238</v>
      </c>
      <c r="FW32" s="495" t="s">
        <v>22633</v>
      </c>
      <c r="FX32" s="469" t="s">
        <v>18935</v>
      </c>
      <c r="FY32" s="495" t="s">
        <v>19322</v>
      </c>
      <c r="FZ32" s="1725" t="s">
        <v>23238</v>
      </c>
      <c r="GA32" s="469" t="s">
        <v>23876</v>
      </c>
      <c r="GB32" s="1616" t="s">
        <v>23877</v>
      </c>
      <c r="GC32" s="264" t="s">
        <v>23878</v>
      </c>
      <c r="GD32" s="495" t="s">
        <v>18305</v>
      </c>
      <c r="GE32" s="495" t="s">
        <v>23879</v>
      </c>
      <c r="GF32" s="495" t="s">
        <v>23879</v>
      </c>
      <c r="GG32" s="1725" t="s">
        <v>23880</v>
      </c>
      <c r="GH32" s="1690"/>
      <c r="GI32" s="2117" t="s">
        <v>18508</v>
      </c>
      <c r="GJ32" s="495" t="s">
        <v>18305</v>
      </c>
      <c r="GK32" s="495" t="s">
        <v>18305</v>
      </c>
      <c r="GL32" s="1615" t="s">
        <v>23881</v>
      </c>
      <c r="GM32" s="495" t="s">
        <v>18305</v>
      </c>
      <c r="GN32" s="495" t="s">
        <v>18305</v>
      </c>
      <c r="GO32" s="2118" t="s">
        <v>23882</v>
      </c>
      <c r="GP32" s="1673" t="s">
        <v>23883</v>
      </c>
      <c r="GQ32" s="2019" t="s">
        <v>23479</v>
      </c>
      <c r="GR32" s="1673" t="s">
        <v>23884</v>
      </c>
      <c r="GS32" s="2019" t="s">
        <v>23885</v>
      </c>
      <c r="GT32" s="1615" t="s">
        <v>23886</v>
      </c>
      <c r="GU32" s="1587" t="s">
        <v>23887</v>
      </c>
      <c r="GV32" s="1615" t="s">
        <v>23888</v>
      </c>
      <c r="GW32" s="1587" t="s">
        <v>23889</v>
      </c>
      <c r="GX32" s="1630" t="s">
        <v>18743</v>
      </c>
      <c r="GY32" s="1630" t="s">
        <v>18743</v>
      </c>
      <c r="GZ32" s="1673" t="s">
        <v>23890</v>
      </c>
      <c r="HA32" s="1587" t="s">
        <v>23891</v>
      </c>
      <c r="HB32" s="1676" t="s">
        <v>23892</v>
      </c>
      <c r="HC32" s="1632" t="s">
        <v>23893</v>
      </c>
      <c r="HD32" s="2002" t="s">
        <v>18742</v>
      </c>
      <c r="HE32" s="2117" t="s">
        <v>19328</v>
      </c>
      <c r="HF32" s="1587" t="s">
        <v>23894</v>
      </c>
      <c r="HG32" s="1615" t="s">
        <v>23895</v>
      </c>
      <c r="HH32" s="2117" t="s">
        <v>18741</v>
      </c>
      <c r="HI32" s="1630" t="s">
        <v>22351</v>
      </c>
      <c r="HJ32" s="1616" t="s">
        <v>23896</v>
      </c>
      <c r="HK32" s="1615" t="s">
        <v>23897</v>
      </c>
      <c r="HL32" s="1616" t="s">
        <v>23898</v>
      </c>
      <c r="HM32" s="2119" t="s">
        <v>23870</v>
      </c>
      <c r="HN32" s="1690"/>
      <c r="HO32" s="269" t="s">
        <v>23899</v>
      </c>
      <c r="HP32" s="469" t="s">
        <v>23900</v>
      </c>
      <c r="HQ32" s="469" t="s">
        <v>23901</v>
      </c>
      <c r="HR32" s="469" t="s">
        <v>23901</v>
      </c>
      <c r="HS32" s="1025" t="s">
        <v>18508</v>
      </c>
      <c r="HT32" s="1587" t="s">
        <v>23902</v>
      </c>
      <c r="HU32" s="469" t="s">
        <v>23903</v>
      </c>
      <c r="HV32" s="1595" t="s">
        <v>23904</v>
      </c>
      <c r="HW32" s="2120" t="s">
        <v>17120</v>
      </c>
      <c r="HX32" s="1615" t="s">
        <v>23905</v>
      </c>
      <c r="HY32" s="1638" t="s">
        <v>23906</v>
      </c>
      <c r="HZ32" s="1579" t="s">
        <v>23907</v>
      </c>
      <c r="IA32" s="1638" t="s">
        <v>23908</v>
      </c>
      <c r="IB32" s="2121" t="s">
        <v>16992</v>
      </c>
      <c r="IC32" s="1698" t="s">
        <v>23909</v>
      </c>
      <c r="ID32" s="257" t="s">
        <v>23285</v>
      </c>
      <c r="IE32" s="2004" t="s">
        <v>19331</v>
      </c>
      <c r="IF32" s="958" t="s">
        <v>16992</v>
      </c>
      <c r="IG32" s="1734" t="s">
        <v>18533</v>
      </c>
      <c r="IH32" s="495" t="s">
        <v>19328</v>
      </c>
      <c r="II32" s="2105" t="s">
        <v>19346</v>
      </c>
      <c r="IJ32" s="1615" t="s">
        <v>23910</v>
      </c>
      <c r="IK32" s="1087" t="s">
        <v>23285</v>
      </c>
      <c r="IL32" s="1588" t="s">
        <v>23287</v>
      </c>
      <c r="IM32" s="1643" t="s">
        <v>23911</v>
      </c>
      <c r="IN32" s="1025" t="s">
        <v>23510</v>
      </c>
      <c r="IO32" s="1588" t="s">
        <v>23510</v>
      </c>
      <c r="IP32" s="1588" t="s">
        <v>23510</v>
      </c>
      <c r="IQ32" s="1615" t="s">
        <v>23912</v>
      </c>
      <c r="IR32" s="1616" t="s">
        <v>23913</v>
      </c>
      <c r="IS32" s="1585" t="s">
        <v>23914</v>
      </c>
      <c r="IT32" s="1679"/>
      <c r="IU32" s="958" t="s">
        <v>23915</v>
      </c>
      <c r="IV32" s="958" t="s">
        <v>23295</v>
      </c>
      <c r="IW32" s="958" t="s">
        <v>22704</v>
      </c>
      <c r="IX32" s="1087" t="s">
        <v>22771</v>
      </c>
      <c r="IY32" s="1615" t="s">
        <v>23916</v>
      </c>
      <c r="IZ32" s="1615" t="s">
        <v>23917</v>
      </c>
      <c r="JA32" s="991" t="s">
        <v>23024</v>
      </c>
      <c r="JB32" s="1588" t="s">
        <v>23024</v>
      </c>
      <c r="JC32" s="663" t="s">
        <v>16109</v>
      </c>
      <c r="JD32" s="1020" t="s">
        <v>17099</v>
      </c>
      <c r="JE32" s="1020" t="s">
        <v>17087</v>
      </c>
      <c r="JF32" s="1115" t="s">
        <v>22771</v>
      </c>
      <c r="JG32" s="1115" t="s">
        <v>22771</v>
      </c>
      <c r="JH32" s="1115" t="s">
        <v>22771</v>
      </c>
      <c r="JI32" s="958" t="s">
        <v>23918</v>
      </c>
      <c r="JJ32" s="1734" t="s">
        <v>23919</v>
      </c>
      <c r="JK32" s="1025" t="s">
        <v>16992</v>
      </c>
      <c r="JL32" s="1115" t="s">
        <v>23920</v>
      </c>
      <c r="JM32" s="1641" t="s">
        <v>16838</v>
      </c>
      <c r="JN32" s="2122" t="s">
        <v>23030</v>
      </c>
      <c r="JO32" s="1600" t="s">
        <v>16848</v>
      </c>
      <c r="JP32" s="2067" t="s">
        <v>22771</v>
      </c>
      <c r="JQ32" s="1641" t="s">
        <v>23316</v>
      </c>
      <c r="JR32" s="2116" t="s">
        <v>16992</v>
      </c>
      <c r="JS32" s="1683" t="s">
        <v>16992</v>
      </c>
      <c r="JT32" s="1641" t="s">
        <v>23316</v>
      </c>
      <c r="JU32" s="2123" t="s">
        <v>22713</v>
      </c>
      <c r="JV32" s="2011" t="s">
        <v>23306</v>
      </c>
      <c r="JW32" s="2102" t="s">
        <v>22713</v>
      </c>
      <c r="JX32" s="2124" t="s">
        <v>23030</v>
      </c>
      <c r="JY32" s="1690"/>
      <c r="JZ32" s="1349" t="s">
        <v>22771</v>
      </c>
      <c r="KA32" s="2011" t="s">
        <v>23532</v>
      </c>
      <c r="KB32" s="269" t="s">
        <v>23921</v>
      </c>
      <c r="KC32" s="2010" t="s">
        <v>23746</v>
      </c>
      <c r="KD32" s="1648" t="s">
        <v>16942</v>
      </c>
      <c r="KE32" s="1587" t="s">
        <v>23922</v>
      </c>
      <c r="KF32" s="2011" t="s">
        <v>23532</v>
      </c>
      <c r="KG32" s="1589" t="s">
        <v>23532</v>
      </c>
      <c r="KH32" s="269" t="s">
        <v>23923</v>
      </c>
      <c r="KI32" s="1731"/>
      <c r="KJ32" s="1673" t="s">
        <v>23924</v>
      </c>
      <c r="KK32" s="1615" t="s">
        <v>23925</v>
      </c>
      <c r="KL32" s="1973" t="s">
        <v>23926</v>
      </c>
      <c r="KM32" s="2011" t="s">
        <v>16864</v>
      </c>
      <c r="KN32" s="2092" t="s">
        <v>16769</v>
      </c>
      <c r="KO32" s="1644" t="s">
        <v>23927</v>
      </c>
      <c r="KP32" s="1572" t="s">
        <v>23928</v>
      </c>
      <c r="KQ32" s="2125" t="s">
        <v>23929</v>
      </c>
      <c r="KR32" s="1641" t="s">
        <v>23930</v>
      </c>
      <c r="KS32" s="469"/>
      <c r="KT32" s="495" t="s">
        <v>17173</v>
      </c>
      <c r="KU32" s="1638" t="s">
        <v>16992</v>
      </c>
      <c r="KV32" s="1615" t="s">
        <v>23931</v>
      </c>
      <c r="KW32" s="2070" t="s">
        <v>16763</v>
      </c>
      <c r="KX32" s="2011" t="s">
        <v>23932</v>
      </c>
      <c r="KY32" s="2103" t="s">
        <v>23933</v>
      </c>
      <c r="KZ32" s="469" t="s">
        <v>16758</v>
      </c>
      <c r="LA32" s="469" t="s">
        <v>16760</v>
      </c>
      <c r="LB32" s="1571" t="s">
        <v>23934</v>
      </c>
      <c r="LC32" s="2070" t="s">
        <v>16992</v>
      </c>
      <c r="LD32" s="1648" t="s">
        <v>16838</v>
      </c>
      <c r="LE32" s="1690"/>
      <c r="LF32" s="1641" t="s">
        <v>23548</v>
      </c>
      <c r="LG32" s="1641" t="s">
        <v>22757</v>
      </c>
      <c r="LH32" s="1641" t="s">
        <v>22769</v>
      </c>
      <c r="LI32" s="1641" t="s">
        <v>23082</v>
      </c>
      <c r="LJ32" s="1686" t="s">
        <v>23083</v>
      </c>
      <c r="LK32" s="495" t="s">
        <v>23339</v>
      </c>
      <c r="LL32" s="2126" t="s">
        <v>17094</v>
      </c>
      <c r="LM32" s="1907" t="s">
        <v>23935</v>
      </c>
      <c r="LN32" s="1641" t="s">
        <v>22757</v>
      </c>
      <c r="LO32" s="1735" t="s">
        <v>23936</v>
      </c>
      <c r="LP32" s="469"/>
      <c r="LQ32" s="1756" t="s">
        <v>23083</v>
      </c>
      <c r="LR32" s="1756" t="s">
        <v>23081</v>
      </c>
      <c r="LS32" s="2127" t="s">
        <v>23937</v>
      </c>
      <c r="LT32" s="2106" t="s">
        <v>23938</v>
      </c>
      <c r="LU32" s="2011" t="s">
        <v>16838</v>
      </c>
      <c r="LV32" s="1648" t="s">
        <v>23081</v>
      </c>
      <c r="LW32" s="1641" t="s">
        <v>23779</v>
      </c>
      <c r="LX32" s="2073" t="s">
        <v>23939</v>
      </c>
      <c r="LY32" s="1595" t="s">
        <v>23940</v>
      </c>
      <c r="LZ32" s="1615" t="s">
        <v>23941</v>
      </c>
      <c r="MA32" s="1683" t="s">
        <v>22771</v>
      </c>
      <c r="MB32" s="2128" t="s">
        <v>23942</v>
      </c>
      <c r="MC32" s="2127" t="s">
        <v>17087</v>
      </c>
      <c r="MD32" s="1615" t="s">
        <v>23943</v>
      </c>
      <c r="ME32" s="2048" t="s">
        <v>17087</v>
      </c>
      <c r="MF32" s="1730" t="s">
        <v>23312</v>
      </c>
      <c r="MG32" s="1615" t="s">
        <v>23944</v>
      </c>
      <c r="MH32" s="1115" t="s">
        <v>22771</v>
      </c>
      <c r="MI32" s="1615" t="s">
        <v>23945</v>
      </c>
      <c r="MJ32" s="1690"/>
      <c r="MK32" s="495" t="s">
        <v>23564</v>
      </c>
      <c r="ML32" s="1641" t="s">
        <v>23788</v>
      </c>
      <c r="MM32" s="495" t="s">
        <v>23564</v>
      </c>
      <c r="MN32" s="269" t="s">
        <v>23946</v>
      </c>
      <c r="MO32" s="1641" t="s">
        <v>22781</v>
      </c>
      <c r="MP32" s="1641" t="s">
        <v>23788</v>
      </c>
      <c r="MQ32" s="1641" t="s">
        <v>16838</v>
      </c>
      <c r="MR32" s="1641" t="s">
        <v>23359</v>
      </c>
      <c r="MS32" s="1641" t="s">
        <v>23788</v>
      </c>
      <c r="MT32" s="1716" t="s">
        <v>23947</v>
      </c>
      <c r="MU32" s="2090" t="s">
        <v>23564</v>
      </c>
      <c r="MV32" s="469"/>
      <c r="MW32" s="2089" t="s">
        <v>23948</v>
      </c>
      <c r="MX32" s="2011" t="s">
        <v>16838</v>
      </c>
      <c r="MY32" s="1591" t="s">
        <v>23073</v>
      </c>
      <c r="MZ32" s="2011" t="s">
        <v>22464</v>
      </c>
      <c r="NA32" s="1588" t="s">
        <v>22787</v>
      </c>
      <c r="NB32" s="1716" t="s">
        <v>23949</v>
      </c>
      <c r="NC32" s="1571" t="s">
        <v>23950</v>
      </c>
      <c r="ND32" s="2011" t="s">
        <v>23364</v>
      </c>
      <c r="NE32" s="1571" t="s">
        <v>23951</v>
      </c>
      <c r="NF32" s="2011" t="s">
        <v>23364</v>
      </c>
      <c r="NG32" s="469" t="s">
        <v>22471</v>
      </c>
      <c r="NH32" s="2086" t="s">
        <v>23952</v>
      </c>
      <c r="NI32" s="1573" t="s">
        <v>23364</v>
      </c>
      <c r="NJ32" s="1591" t="s">
        <v>23097</v>
      </c>
      <c r="NK32" s="2129" t="s">
        <v>23953</v>
      </c>
      <c r="NL32" s="469" t="s">
        <v>23574</v>
      </c>
      <c r="NM32" s="1591" t="s">
        <v>16830</v>
      </c>
      <c r="NN32" s="1595" t="s">
        <v>23954</v>
      </c>
      <c r="NO32" s="2130" t="s">
        <v>23955</v>
      </c>
      <c r="NP32" s="1690"/>
      <c r="NQ32" s="1595" t="s">
        <v>23956</v>
      </c>
      <c r="NR32" s="1656" t="s">
        <v>23565</v>
      </c>
      <c r="NS32" s="1656" t="s">
        <v>23565</v>
      </c>
      <c r="NT32" s="1656" t="s">
        <v>23565</v>
      </c>
      <c r="NU32" s="1656" t="s">
        <v>23565</v>
      </c>
      <c r="NV32" s="1595" t="s">
        <v>23371</v>
      </c>
      <c r="NW32" s="740" t="s">
        <v>23371</v>
      </c>
      <c r="NX32" s="1600" t="s">
        <v>23099</v>
      </c>
      <c r="NY32" s="2053" t="s">
        <v>22794</v>
      </c>
      <c r="NZ32" s="2131" t="s">
        <v>23957</v>
      </c>
      <c r="OA32" s="2053" t="s">
        <v>23371</v>
      </c>
      <c r="OB32" s="1600" t="s">
        <v>23373</v>
      </c>
      <c r="OC32" s="1600" t="s">
        <v>23373</v>
      </c>
      <c r="OD32" s="2132" t="s">
        <v>22794</v>
      </c>
      <c r="OE32" s="1604" t="s">
        <v>16109</v>
      </c>
      <c r="OF32" s="1641" t="s">
        <v>17087</v>
      </c>
      <c r="OG32" s="2111" t="s">
        <v>16830</v>
      </c>
      <c r="OH32" s="2036" t="s">
        <v>23958</v>
      </c>
      <c r="OI32" s="2036" t="s">
        <v>16903</v>
      </c>
      <c r="OJ32" s="1714" t="s">
        <v>16992</v>
      </c>
      <c r="OK32" s="1714" t="s">
        <v>17087</v>
      </c>
      <c r="OL32" s="1641" t="s">
        <v>17087</v>
      </c>
      <c r="OM32" s="730" t="s">
        <v>17087</v>
      </c>
      <c r="ON32" s="1641" t="s">
        <v>16992</v>
      </c>
      <c r="OO32" s="1713" t="s">
        <v>17116</v>
      </c>
      <c r="OP32" s="2036" t="s">
        <v>16830</v>
      </c>
      <c r="OQ32" s="730" t="s">
        <v>22471</v>
      </c>
      <c r="OR32" s="730" t="s">
        <v>23581</v>
      </c>
      <c r="OS32" s="740" t="s">
        <v>23813</v>
      </c>
      <c r="OT32" s="730" t="s">
        <v>23581</v>
      </c>
      <c r="OU32" s="2112" t="s">
        <v>23813</v>
      </c>
      <c r="OV32" s="1690"/>
      <c r="OW32" s="740" t="s">
        <v>22471</v>
      </c>
      <c r="OX32" s="1604" t="s">
        <v>16109</v>
      </c>
      <c r="OY32" s="730" t="s">
        <v>23813</v>
      </c>
      <c r="OZ32" s="730" t="s">
        <v>23581</v>
      </c>
      <c r="PA32" s="2036" t="s">
        <v>23959</v>
      </c>
      <c r="PB32" s="2014" t="s">
        <v>22484</v>
      </c>
      <c r="PC32" s="730" t="s">
        <v>23813</v>
      </c>
      <c r="PD32" s="730" t="s">
        <v>23813</v>
      </c>
      <c r="PE32" s="730" t="s">
        <v>23381</v>
      </c>
      <c r="PF32" s="2053" t="s">
        <v>22484</v>
      </c>
      <c r="PG32" s="2053" t="s">
        <v>22484</v>
      </c>
      <c r="PH32" s="740" t="s">
        <v>22484</v>
      </c>
      <c r="PI32" s="740" t="s">
        <v>17094</v>
      </c>
      <c r="PJ32" s="730"/>
      <c r="PK32" s="730"/>
      <c r="PL32" s="730"/>
      <c r="PM32" s="730"/>
      <c r="PN32" s="730"/>
      <c r="PO32" s="730"/>
      <c r="PP32" s="730"/>
      <c r="PQ32" s="730"/>
      <c r="PR32" s="730"/>
      <c r="PS32" s="1735" t="s">
        <v>17043</v>
      </c>
      <c r="PT32" s="1714" t="s">
        <v>16902</v>
      </c>
      <c r="PU32" s="1641" t="s">
        <v>16902</v>
      </c>
      <c r="PV32" s="1714" t="s">
        <v>17043</v>
      </c>
      <c r="PW32" s="740" t="s">
        <v>17045</v>
      </c>
      <c r="PX32" s="491" t="s">
        <v>23960</v>
      </c>
      <c r="PY32" s="1664"/>
      <c r="PZ32" s="740"/>
      <c r="QA32" s="740"/>
      <c r="QB32" s="740"/>
      <c r="QC32" s="740"/>
      <c r="QD32" s="740"/>
      <c r="QE32" s="740"/>
      <c r="QF32" s="740"/>
      <c r="QG32" s="740"/>
      <c r="QH32" s="740"/>
      <c r="QI32" s="740"/>
      <c r="QJ32" s="740"/>
      <c r="QK32" s="740"/>
      <c r="QL32" s="740"/>
      <c r="QM32" s="740"/>
      <c r="QN32" s="740"/>
      <c r="QO32" s="740"/>
      <c r="QP32" s="740"/>
      <c r="QQ32" s="740"/>
      <c r="QR32" s="740"/>
      <c r="QS32" s="740"/>
      <c r="QT32" s="740"/>
      <c r="QU32" s="740"/>
      <c r="QV32" s="740"/>
      <c r="QW32" s="740"/>
      <c r="QX32" s="740"/>
      <c r="QY32" s="740"/>
      <c r="QZ32" s="740"/>
      <c r="RA32" s="740"/>
      <c r="RB32" s="740"/>
      <c r="RC32" s="740"/>
      <c r="RD32" s="740"/>
    </row>
    <row r="33" spans="1:472" ht="60.75" customHeight="1">
      <c r="A33" s="2500"/>
      <c r="B33" s="1996" t="s">
        <v>17131</v>
      </c>
      <c r="C33" s="1690"/>
      <c r="D33" s="269" t="s">
        <v>23961</v>
      </c>
      <c r="E33" s="269" t="s">
        <v>23962</v>
      </c>
      <c r="F33" s="269" t="s">
        <v>23963</v>
      </c>
      <c r="G33" s="469" t="s">
        <v>14707</v>
      </c>
      <c r="H33" s="469" t="s">
        <v>14707</v>
      </c>
      <c r="I33" s="469" t="s">
        <v>19336</v>
      </c>
      <c r="J33" s="469" t="s">
        <v>18902</v>
      </c>
      <c r="K33" s="269" t="s">
        <v>23964</v>
      </c>
      <c r="L33" s="469" t="s">
        <v>14703</v>
      </c>
      <c r="M33" s="269" t="s">
        <v>23965</v>
      </c>
      <c r="N33" s="269" t="s">
        <v>23966</v>
      </c>
      <c r="O33" s="469" t="s">
        <v>14703</v>
      </c>
      <c r="P33" s="269" t="s">
        <v>23967</v>
      </c>
      <c r="Q33" s="269" t="s">
        <v>23968</v>
      </c>
      <c r="R33" s="469" t="s">
        <v>23969</v>
      </c>
      <c r="S33" s="269" t="s">
        <v>23970</v>
      </c>
      <c r="T33" s="1998" t="s">
        <v>23971</v>
      </c>
      <c r="U33" s="1580" t="s">
        <v>14762</v>
      </c>
      <c r="V33" s="469" t="s">
        <v>23972</v>
      </c>
      <c r="W33" s="469" t="s">
        <v>14758</v>
      </c>
      <c r="X33" s="2133" t="s">
        <v>23973</v>
      </c>
      <c r="Y33" s="469" t="s">
        <v>14762</v>
      </c>
      <c r="Z33" s="469" t="s">
        <v>14758</v>
      </c>
      <c r="AA33" s="469" t="s">
        <v>14758</v>
      </c>
      <c r="AB33" s="469" t="s">
        <v>14865</v>
      </c>
      <c r="AC33" s="469" t="s">
        <v>14865</v>
      </c>
      <c r="AD33" s="469" t="s">
        <v>14862</v>
      </c>
      <c r="AE33" s="469"/>
      <c r="AF33" s="469" t="s">
        <v>14869</v>
      </c>
      <c r="AG33" s="469" t="s">
        <v>14869</v>
      </c>
      <c r="AH33" s="469" t="s">
        <v>14869</v>
      </c>
      <c r="AI33" s="1690"/>
      <c r="AJ33" s="1573"/>
      <c r="AK33" s="469"/>
      <c r="AL33" s="1999"/>
      <c r="AM33" s="1583" t="s">
        <v>23974</v>
      </c>
      <c r="AN33" s="469" t="s">
        <v>23408</v>
      </c>
      <c r="AO33" s="469" t="s">
        <v>14911</v>
      </c>
      <c r="AP33" s="269" t="s">
        <v>23975</v>
      </c>
      <c r="AQ33" s="469" t="s">
        <v>14892</v>
      </c>
      <c r="AR33" s="469" t="s">
        <v>14892</v>
      </c>
      <c r="AS33" s="469" t="s">
        <v>14888</v>
      </c>
      <c r="AT33" s="469" t="s">
        <v>23592</v>
      </c>
      <c r="AU33" s="469" t="s">
        <v>14888</v>
      </c>
      <c r="AV33" s="269" t="s">
        <v>23976</v>
      </c>
      <c r="AW33" s="469" t="s">
        <v>14888</v>
      </c>
      <c r="AX33" s="469" t="s">
        <v>14938</v>
      </c>
      <c r="AY33" s="469" t="s">
        <v>23408</v>
      </c>
      <c r="AZ33" s="2061" t="s">
        <v>23977</v>
      </c>
      <c r="BA33" s="2058" t="s">
        <v>19336</v>
      </c>
      <c r="BB33" s="469" t="s">
        <v>22850</v>
      </c>
      <c r="BC33" s="469" t="s">
        <v>23978</v>
      </c>
      <c r="BD33" s="469" t="s">
        <v>14990</v>
      </c>
      <c r="BE33" s="269" t="s">
        <v>23979</v>
      </c>
      <c r="BF33" s="469" t="s">
        <v>14990</v>
      </c>
      <c r="BG33" s="2134" t="s">
        <v>23980</v>
      </c>
      <c r="BH33" s="469" t="s">
        <v>23981</v>
      </c>
      <c r="BI33" s="469" t="s">
        <v>14994</v>
      </c>
      <c r="BJ33" s="2096" t="s">
        <v>14990</v>
      </c>
      <c r="BK33" s="268" t="s">
        <v>23982</v>
      </c>
      <c r="BL33" s="1690"/>
      <c r="BM33" s="469" t="s">
        <v>14994</v>
      </c>
      <c r="BN33" s="469" t="s">
        <v>16211</v>
      </c>
      <c r="BO33" s="1580" t="s">
        <v>23983</v>
      </c>
      <c r="BP33" s="469" t="s">
        <v>15057</v>
      </c>
      <c r="BQ33" s="469" t="s">
        <v>19307</v>
      </c>
      <c r="BR33" s="469" t="s">
        <v>15053</v>
      </c>
      <c r="BS33" s="269" t="s">
        <v>23984</v>
      </c>
      <c r="BT33" s="1580" t="s">
        <v>15106</v>
      </c>
      <c r="BU33" s="269" t="s">
        <v>23985</v>
      </c>
      <c r="BV33" s="2114" t="s">
        <v>23986</v>
      </c>
      <c r="BW33" s="1615" t="s">
        <v>23987</v>
      </c>
      <c r="BX33" s="269" t="s">
        <v>23988</v>
      </c>
      <c r="BY33" s="268" t="s">
        <v>17570</v>
      </c>
      <c r="BZ33" s="469" t="s">
        <v>18492</v>
      </c>
      <c r="CA33" s="1870" t="s">
        <v>23989</v>
      </c>
      <c r="CB33" s="469" t="s">
        <v>23408</v>
      </c>
      <c r="CC33" s="2114" t="s">
        <v>23990</v>
      </c>
      <c r="CD33" s="469" t="s">
        <v>17570</v>
      </c>
      <c r="CE33" s="469" t="s">
        <v>19336</v>
      </c>
      <c r="CF33" s="469" t="s">
        <v>17592</v>
      </c>
      <c r="CG33" s="1725" t="s">
        <v>23991</v>
      </c>
      <c r="CH33" s="469" t="s">
        <v>14961</v>
      </c>
      <c r="CI33" s="469" t="s">
        <v>14957</v>
      </c>
      <c r="CJ33" s="469" t="s">
        <v>15201</v>
      </c>
      <c r="CK33" s="1580" t="s">
        <v>15212</v>
      </c>
      <c r="CL33" s="469" t="s">
        <v>23992</v>
      </c>
      <c r="CM33" s="495" t="s">
        <v>17570</v>
      </c>
      <c r="CN33" s="469" t="s">
        <v>15185</v>
      </c>
      <c r="CO33" s="469" t="s">
        <v>23993</v>
      </c>
      <c r="CP33" s="469" t="s">
        <v>23993</v>
      </c>
      <c r="CQ33" s="1580" t="s">
        <v>15201</v>
      </c>
      <c r="CR33" s="1690"/>
      <c r="CS33" s="469" t="s">
        <v>15185</v>
      </c>
      <c r="CT33" s="469" t="s">
        <v>23408</v>
      </c>
      <c r="CU33" s="469" t="s">
        <v>23994</v>
      </c>
      <c r="CV33" s="1580" t="s">
        <v>15212</v>
      </c>
      <c r="CW33" s="469" t="s">
        <v>23848</v>
      </c>
      <c r="CX33" s="469" t="s">
        <v>15281</v>
      </c>
      <c r="CY33" s="469" t="s">
        <v>23408</v>
      </c>
      <c r="CZ33" s="469" t="s">
        <v>16189</v>
      </c>
      <c r="DA33" s="469" t="s">
        <v>17570</v>
      </c>
      <c r="DB33" s="469" t="s">
        <v>17616</v>
      </c>
      <c r="DC33" s="1725" t="s">
        <v>23995</v>
      </c>
      <c r="DD33" s="1725" t="s">
        <v>23996</v>
      </c>
      <c r="DE33" s="1725" t="s">
        <v>23996</v>
      </c>
      <c r="DF33" s="469" t="s">
        <v>18717</v>
      </c>
      <c r="DG33" s="469" t="s">
        <v>14934</v>
      </c>
      <c r="DH33" s="1125" t="s">
        <v>23997</v>
      </c>
      <c r="DI33" s="1019" t="s">
        <v>23990</v>
      </c>
      <c r="DJ33" s="2040" t="s">
        <v>23998</v>
      </c>
      <c r="DK33" s="269" t="s">
        <v>23999</v>
      </c>
      <c r="DL33" s="469" t="s">
        <v>16319</v>
      </c>
      <c r="DM33" s="1125" t="s">
        <v>24000</v>
      </c>
      <c r="DN33" s="1725" t="s">
        <v>23840</v>
      </c>
      <c r="DO33" s="663" t="s">
        <v>23992</v>
      </c>
      <c r="DP33" s="1019" t="s">
        <v>17592</v>
      </c>
      <c r="DQ33" s="469" t="s">
        <v>18595</v>
      </c>
      <c r="DR33" s="171" t="s">
        <v>24001</v>
      </c>
      <c r="DS33" s="469" t="s">
        <v>24002</v>
      </c>
      <c r="DT33" s="469" t="s">
        <v>18492</v>
      </c>
      <c r="DU33" s="469" t="s">
        <v>15344</v>
      </c>
      <c r="DV33" s="469" t="s">
        <v>15344</v>
      </c>
      <c r="DW33" s="1690"/>
      <c r="DX33" s="469" t="s">
        <v>15320</v>
      </c>
      <c r="DY33" s="469" t="s">
        <v>15320</v>
      </c>
      <c r="DZ33" s="469" t="s">
        <v>15320</v>
      </c>
      <c r="EA33" s="469" t="s">
        <v>15352</v>
      </c>
      <c r="EB33" s="1580" t="s">
        <v>15360</v>
      </c>
      <c r="EC33" s="469" t="s">
        <v>18278</v>
      </c>
      <c r="ED33" s="192" t="s">
        <v>19305</v>
      </c>
      <c r="EE33" s="1588" t="s">
        <v>19100</v>
      </c>
      <c r="EF33" s="469" t="s">
        <v>18595</v>
      </c>
      <c r="EG33" s="469" t="s">
        <v>19100</v>
      </c>
      <c r="EH33" s="469" t="s">
        <v>24003</v>
      </c>
      <c r="EI33" s="469" t="s">
        <v>18911</v>
      </c>
      <c r="EJ33" s="469" t="s">
        <v>18710</v>
      </c>
      <c r="EK33" s="1615" t="s">
        <v>24004</v>
      </c>
      <c r="EL33" s="1025" t="s">
        <v>14934</v>
      </c>
      <c r="EM33" s="1725" t="s">
        <v>24005</v>
      </c>
      <c r="EN33" s="1676" t="s">
        <v>24006</v>
      </c>
      <c r="EO33" s="469" t="s">
        <v>18710</v>
      </c>
      <c r="EP33" s="469" t="s">
        <v>18710</v>
      </c>
      <c r="EQ33" s="469" t="s">
        <v>18911</v>
      </c>
      <c r="ER33" s="469" t="s">
        <v>18911</v>
      </c>
      <c r="ES33" s="1629" t="s">
        <v>23871</v>
      </c>
      <c r="ET33" s="469" t="s">
        <v>24005</v>
      </c>
      <c r="EU33" s="469" t="s">
        <v>16211</v>
      </c>
      <c r="EV33" s="469" t="s">
        <v>16319</v>
      </c>
      <c r="EW33" s="1629" t="s">
        <v>18717</v>
      </c>
      <c r="EX33" s="1630" t="s">
        <v>23654</v>
      </c>
      <c r="EY33" s="469" t="s">
        <v>15424</v>
      </c>
      <c r="EZ33" s="469" t="s">
        <v>15424</v>
      </c>
      <c r="FA33" s="469" t="s">
        <v>15412</v>
      </c>
      <c r="FB33" s="1580" t="s">
        <v>15416</v>
      </c>
      <c r="FC33" s="1690"/>
      <c r="FD33" s="269" t="s">
        <v>24007</v>
      </c>
      <c r="FE33" s="495" t="s">
        <v>15424</v>
      </c>
      <c r="FF33" s="469" t="s">
        <v>18533</v>
      </c>
      <c r="FG33" s="469" t="s">
        <v>24008</v>
      </c>
      <c r="FH33" s="469" t="s">
        <v>24009</v>
      </c>
      <c r="FI33" s="1580" t="s">
        <v>24010</v>
      </c>
      <c r="FJ33" s="2116" t="s">
        <v>23408</v>
      </c>
      <c r="FK33" s="2116" t="s">
        <v>23408</v>
      </c>
      <c r="FL33" s="469" t="s">
        <v>24011</v>
      </c>
      <c r="FM33" s="469" t="s">
        <v>24011</v>
      </c>
      <c r="FN33" s="495" t="s">
        <v>22633</v>
      </c>
      <c r="FO33" s="2041" t="s">
        <v>24012</v>
      </c>
      <c r="FP33" s="1725" t="s">
        <v>23880</v>
      </c>
      <c r="FQ33" s="495" t="s">
        <v>22633</v>
      </c>
      <c r="FR33" s="495" t="s">
        <v>24013</v>
      </c>
      <c r="FS33" s="1725" t="s">
        <v>23238</v>
      </c>
      <c r="FT33" s="1725" t="s">
        <v>23238</v>
      </c>
      <c r="FU33" s="1725" t="s">
        <v>23238</v>
      </c>
      <c r="FV33" s="495" t="s">
        <v>19322</v>
      </c>
      <c r="FW33" s="495" t="s">
        <v>19322</v>
      </c>
      <c r="FX33" s="469" t="s">
        <v>18312</v>
      </c>
      <c r="FY33" s="495" t="s">
        <v>17120</v>
      </c>
      <c r="FZ33" s="495" t="s">
        <v>23473</v>
      </c>
      <c r="GA33" s="495" t="s">
        <v>23246</v>
      </c>
      <c r="GB33" s="1615" t="s">
        <v>24014</v>
      </c>
      <c r="GC33" s="1725" t="s">
        <v>23238</v>
      </c>
      <c r="GD33" s="1725" t="s">
        <v>23238</v>
      </c>
      <c r="GE33" s="1725" t="s">
        <v>23238</v>
      </c>
      <c r="GF33" s="1725" t="s">
        <v>23238</v>
      </c>
      <c r="GG33" s="1725" t="s">
        <v>23238</v>
      </c>
      <c r="GH33" s="1690"/>
      <c r="GI33" s="495" t="s">
        <v>18305</v>
      </c>
      <c r="GJ33" s="2119" t="s">
        <v>23870</v>
      </c>
      <c r="GK33" s="495" t="s">
        <v>23477</v>
      </c>
      <c r="GL33" s="495" t="s">
        <v>18305</v>
      </c>
      <c r="GM33" s="1627" t="s">
        <v>19140</v>
      </c>
      <c r="GN33" s="495" t="s">
        <v>23477</v>
      </c>
      <c r="GO33" s="1973" t="s">
        <v>15504</v>
      </c>
      <c r="GP33" s="1616" t="s">
        <v>24015</v>
      </c>
      <c r="GQ33" s="1630" t="s">
        <v>18743</v>
      </c>
      <c r="GR33" s="2019" t="s">
        <v>23479</v>
      </c>
      <c r="GS33" s="1675" t="s">
        <v>18741</v>
      </c>
      <c r="GT33" s="1675" t="s">
        <v>18741</v>
      </c>
      <c r="GU33" s="1675" t="s">
        <v>18741</v>
      </c>
      <c r="GV33" s="1978" t="s">
        <v>24016</v>
      </c>
      <c r="GW33" s="1973" t="s">
        <v>24017</v>
      </c>
      <c r="GX33" s="1616" t="s">
        <v>24018</v>
      </c>
      <c r="GY33" s="1630" t="s">
        <v>22351</v>
      </c>
      <c r="GZ33" s="1630" t="s">
        <v>18743</v>
      </c>
      <c r="HA33" s="1630" t="s">
        <v>18935</v>
      </c>
      <c r="HB33" s="1630" t="s">
        <v>18743</v>
      </c>
      <c r="HC33" s="1630" t="s">
        <v>18743</v>
      </c>
      <c r="HD33" s="2119" t="s">
        <v>23870</v>
      </c>
      <c r="HE33" s="2119" t="s">
        <v>23870</v>
      </c>
      <c r="HF33" s="1615" t="s">
        <v>24019</v>
      </c>
      <c r="HG33" s="1747" t="s">
        <v>24020</v>
      </c>
      <c r="HH33" s="269" t="s">
        <v>24021</v>
      </c>
      <c r="HI33" s="1630" t="s">
        <v>18313</v>
      </c>
      <c r="HJ33" s="1675" t="s">
        <v>18735</v>
      </c>
      <c r="HK33" s="1615" t="s">
        <v>24022</v>
      </c>
      <c r="HL33" s="2119" t="s">
        <v>23870</v>
      </c>
      <c r="HM33" s="495" t="s">
        <v>15574</v>
      </c>
      <c r="HN33" s="1690"/>
      <c r="HO33" s="1615" t="s">
        <v>24023</v>
      </c>
      <c r="HP33" s="469" t="s">
        <v>23706</v>
      </c>
      <c r="HQ33" s="469" t="s">
        <v>24024</v>
      </c>
      <c r="HR33" s="469" t="s">
        <v>23706</v>
      </c>
      <c r="HS33" s="1025" t="s">
        <v>17196</v>
      </c>
      <c r="HT33" s="1703" t="s">
        <v>24024</v>
      </c>
      <c r="HU33" s="1584" t="s">
        <v>24025</v>
      </c>
      <c r="HV33" s="2135" t="s">
        <v>24026</v>
      </c>
      <c r="HW33" s="1634" t="s">
        <v>23908</v>
      </c>
      <c r="HX33" s="1025" t="s">
        <v>18741</v>
      </c>
      <c r="HY33" s="1579" t="s">
        <v>17116</v>
      </c>
      <c r="HZ33" s="1703" t="s">
        <v>24027</v>
      </c>
      <c r="IA33" s="2136" t="s">
        <v>23285</v>
      </c>
      <c r="IB33" s="1703" t="s">
        <v>24028</v>
      </c>
      <c r="IC33" s="1583" t="s">
        <v>24029</v>
      </c>
      <c r="ID33" s="1639" t="s">
        <v>17120</v>
      </c>
      <c r="IE33" s="495" t="s">
        <v>18935</v>
      </c>
      <c r="IF33" s="1638" t="s">
        <v>17116</v>
      </c>
      <c r="IG33" s="1025" t="s">
        <v>23510</v>
      </c>
      <c r="IH33" s="1025" t="s">
        <v>23510</v>
      </c>
      <c r="II33" s="1025" t="s">
        <v>16992</v>
      </c>
      <c r="IJ33" s="1681" t="s">
        <v>19324</v>
      </c>
      <c r="IK33" s="958" t="s">
        <v>23239</v>
      </c>
      <c r="IL33" s="1572" t="s">
        <v>24030</v>
      </c>
      <c r="IM33" s="1569" t="s">
        <v>23510</v>
      </c>
      <c r="IN33" s="1734" t="s">
        <v>23919</v>
      </c>
      <c r="IO33" s="1584" t="s">
        <v>23285</v>
      </c>
      <c r="IP33" s="2065" t="s">
        <v>24031</v>
      </c>
      <c r="IQ33" s="1595" t="s">
        <v>24032</v>
      </c>
      <c r="IR33" s="1720" t="s">
        <v>23914</v>
      </c>
      <c r="IS33" s="1720" t="s">
        <v>23291</v>
      </c>
      <c r="IT33" s="1679"/>
      <c r="IU33" s="958" t="s">
        <v>23024</v>
      </c>
      <c r="IV33" s="958" t="s">
        <v>23915</v>
      </c>
      <c r="IW33" s="1039" t="s">
        <v>23287</v>
      </c>
      <c r="IX33" s="958" t="s">
        <v>16992</v>
      </c>
      <c r="IY33" s="269" t="s">
        <v>24033</v>
      </c>
      <c r="IZ33" s="1623" t="s">
        <v>24034</v>
      </c>
      <c r="JA33" s="1584" t="s">
        <v>16838</v>
      </c>
      <c r="JB33" s="1706" t="s">
        <v>24035</v>
      </c>
      <c r="JC33" s="663" t="s">
        <v>16109</v>
      </c>
      <c r="JD33" s="1020" t="s">
        <v>17087</v>
      </c>
      <c r="JE33" s="1020" t="s">
        <v>23920</v>
      </c>
      <c r="JF33" s="958" t="s">
        <v>16992</v>
      </c>
      <c r="JG33" s="1087" t="s">
        <v>16848</v>
      </c>
      <c r="JH33" s="1087" t="s">
        <v>16848</v>
      </c>
      <c r="JI33" s="958" t="s">
        <v>23797</v>
      </c>
      <c r="JJ33" s="1025" t="s">
        <v>16992</v>
      </c>
      <c r="JK33" s="958" t="s">
        <v>17087</v>
      </c>
      <c r="JL33" s="1115" t="s">
        <v>16992</v>
      </c>
      <c r="JM33" s="1648" t="s">
        <v>23030</v>
      </c>
      <c r="JN33" s="1588" t="s">
        <v>16848</v>
      </c>
      <c r="JO33" s="1683" t="s">
        <v>16992</v>
      </c>
      <c r="JP33" s="1641" t="s">
        <v>24036</v>
      </c>
      <c r="JQ33" s="1641" t="s">
        <v>24036</v>
      </c>
      <c r="JR33" s="1623" t="s">
        <v>24037</v>
      </c>
      <c r="JS33" s="2010" t="s">
        <v>22713</v>
      </c>
      <c r="JT33" s="1680" t="s">
        <v>23527</v>
      </c>
      <c r="JU33" s="2137" t="s">
        <v>24038</v>
      </c>
      <c r="JV33" s="2010" t="s">
        <v>16838</v>
      </c>
      <c r="JW33" s="2124" t="s">
        <v>23030</v>
      </c>
      <c r="JX33" s="2138" t="s">
        <v>22771</v>
      </c>
      <c r="JY33" s="1690"/>
      <c r="JZ33" s="1703" t="s">
        <v>23749</v>
      </c>
      <c r="KA33" s="1641" t="s">
        <v>23030</v>
      </c>
      <c r="KB33" s="1641" t="s">
        <v>23030</v>
      </c>
      <c r="KC33" s="2011" t="s">
        <v>23532</v>
      </c>
      <c r="KD33" s="1623" t="s">
        <v>24039</v>
      </c>
      <c r="KE33" s="1573" t="s">
        <v>24040</v>
      </c>
      <c r="KF33" s="1641" t="s">
        <v>15770</v>
      </c>
      <c r="KG33" s="1658" t="s">
        <v>23744</v>
      </c>
      <c r="KH33" s="2012" t="s">
        <v>24041</v>
      </c>
      <c r="KI33" s="469"/>
      <c r="KJ33" s="1573" t="s">
        <v>16838</v>
      </c>
      <c r="KK33" s="1573" t="s">
        <v>16838</v>
      </c>
      <c r="KL33" s="1573" t="s">
        <v>23537</v>
      </c>
      <c r="KM33" s="2103" t="s">
        <v>24042</v>
      </c>
      <c r="KN33" s="1714" t="s">
        <v>23737</v>
      </c>
      <c r="KO33" s="1973" t="s">
        <v>24043</v>
      </c>
      <c r="KP33" s="2125" t="s">
        <v>24044</v>
      </c>
      <c r="KQ33" s="1648" t="s">
        <v>23537</v>
      </c>
      <c r="KR33" s="1683" t="s">
        <v>22771</v>
      </c>
      <c r="KS33" s="469"/>
      <c r="KT33" s="1638" t="s">
        <v>17120</v>
      </c>
      <c r="KU33" s="1638" t="s">
        <v>17120</v>
      </c>
      <c r="KV33" s="1638" t="s">
        <v>17087</v>
      </c>
      <c r="KW33" s="1686" t="s">
        <v>23527</v>
      </c>
      <c r="KX33" s="1641" t="s">
        <v>23334</v>
      </c>
      <c r="KY33" s="1648" t="s">
        <v>16838</v>
      </c>
      <c r="KZ33" s="469" t="s">
        <v>24045</v>
      </c>
      <c r="LA33" s="469" t="s">
        <v>24045</v>
      </c>
      <c r="LB33" s="1623" t="s">
        <v>24046</v>
      </c>
      <c r="LC33" s="1588" t="s">
        <v>22713</v>
      </c>
      <c r="LD33" s="2067" t="s">
        <v>22771</v>
      </c>
      <c r="LE33" s="1690"/>
      <c r="LF33" s="1641" t="s">
        <v>22757</v>
      </c>
      <c r="LG33" s="1641" t="s">
        <v>23339</v>
      </c>
      <c r="LH33" s="1641" t="s">
        <v>23548</v>
      </c>
      <c r="LI33" s="1641" t="s">
        <v>23548</v>
      </c>
      <c r="LJ33" s="1115" t="s">
        <v>22771</v>
      </c>
      <c r="LK33" s="1730" t="s">
        <v>23312</v>
      </c>
      <c r="LL33" s="206" t="s">
        <v>20396</v>
      </c>
      <c r="LM33" s="495" t="s">
        <v>23548</v>
      </c>
      <c r="LN33" s="1641" t="s">
        <v>23339</v>
      </c>
      <c r="LO33" s="1735" t="s">
        <v>24047</v>
      </c>
      <c r="LP33" s="469"/>
      <c r="LQ33" s="1756" t="s">
        <v>23081</v>
      </c>
      <c r="LR33" s="268" t="s">
        <v>23779</v>
      </c>
      <c r="LS33" s="1648" t="s">
        <v>23081</v>
      </c>
      <c r="LT33" s="1907" t="s">
        <v>24048</v>
      </c>
      <c r="LU33" s="1641" t="s">
        <v>23779</v>
      </c>
      <c r="LV33" s="1641" t="s">
        <v>23779</v>
      </c>
      <c r="LW33" s="1641" t="s">
        <v>23349</v>
      </c>
      <c r="LX33" s="2073" t="s">
        <v>22780</v>
      </c>
      <c r="LY33" s="1595" t="s">
        <v>24049</v>
      </c>
      <c r="LZ33" s="1683" t="s">
        <v>22771</v>
      </c>
      <c r="MA33" s="1714" t="s">
        <v>17087</v>
      </c>
      <c r="MB33" s="2011" t="s">
        <v>16992</v>
      </c>
      <c r="MC33" s="2127" t="s">
        <v>16992</v>
      </c>
      <c r="MD33" s="1910" t="s">
        <v>24050</v>
      </c>
      <c r="ME33" s="2074" t="s">
        <v>24051</v>
      </c>
      <c r="MF33" s="1730" t="s">
        <v>24052</v>
      </c>
      <c r="MG33" s="1615" t="s">
        <v>24053</v>
      </c>
      <c r="MH33" s="1907" t="s">
        <v>24054</v>
      </c>
      <c r="MI33" s="2042" t="s">
        <v>23081</v>
      </c>
      <c r="MJ33" s="1690"/>
      <c r="MK33" s="495" t="s">
        <v>23359</v>
      </c>
      <c r="ML33" s="1641" t="s">
        <v>23564</v>
      </c>
      <c r="MM33" s="495" t="s">
        <v>23788</v>
      </c>
      <c r="MN33" s="495" t="s">
        <v>23359</v>
      </c>
      <c r="MO33" s="1641" t="s">
        <v>23359</v>
      </c>
      <c r="MP33" s="1658" t="s">
        <v>24055</v>
      </c>
      <c r="MQ33" s="1641" t="s">
        <v>23788</v>
      </c>
      <c r="MR33" s="1658" t="s">
        <v>24055</v>
      </c>
      <c r="MS33" s="1641" t="s">
        <v>23359</v>
      </c>
      <c r="MT33" s="469" t="s">
        <v>24055</v>
      </c>
      <c r="MU33" s="495" t="s">
        <v>24056</v>
      </c>
      <c r="MV33" s="469"/>
      <c r="MW33" s="1571" t="s">
        <v>24057</v>
      </c>
      <c r="MX33" s="2011" t="s">
        <v>22471</v>
      </c>
      <c r="MY33" s="1591" t="s">
        <v>23737</v>
      </c>
      <c r="MZ33" s="2011" t="s">
        <v>22471</v>
      </c>
      <c r="NA33" s="1573" t="s">
        <v>22464</v>
      </c>
      <c r="NB33" s="469" t="s">
        <v>16830</v>
      </c>
      <c r="NC33" s="2011" t="s">
        <v>22471</v>
      </c>
      <c r="ND33" s="1683" t="s">
        <v>16830</v>
      </c>
      <c r="NE33" s="1591" t="s">
        <v>24058</v>
      </c>
      <c r="NF33" s="1683" t="s">
        <v>16830</v>
      </c>
      <c r="NG33" s="469" t="s">
        <v>23364</v>
      </c>
      <c r="NH33" s="1573" t="s">
        <v>24059</v>
      </c>
      <c r="NI33" s="1573" t="s">
        <v>24060</v>
      </c>
      <c r="NJ33" s="1591" t="s">
        <v>16838</v>
      </c>
      <c r="NK33" s="2091" t="s">
        <v>23574</v>
      </c>
      <c r="NL33" s="1591" t="s">
        <v>23954</v>
      </c>
      <c r="NM33" s="469" t="s">
        <v>24061</v>
      </c>
      <c r="NN33" s="1595" t="s">
        <v>24061</v>
      </c>
      <c r="NO33" s="394" t="s">
        <v>24062</v>
      </c>
      <c r="NP33" s="1690"/>
      <c r="NQ33" s="1595" t="s">
        <v>24063</v>
      </c>
      <c r="NR33" s="1683" t="s">
        <v>16838</v>
      </c>
      <c r="NS33" s="1595" t="s">
        <v>16838</v>
      </c>
      <c r="NT33" s="1683" t="s">
        <v>16838</v>
      </c>
      <c r="NU33" s="495" t="s">
        <v>23099</v>
      </c>
      <c r="NV33" s="394" t="s">
        <v>23565</v>
      </c>
      <c r="NW33" s="740" t="s">
        <v>23565</v>
      </c>
      <c r="NX33" s="736" t="s">
        <v>23956</v>
      </c>
      <c r="NY33" s="1654" t="s">
        <v>23373</v>
      </c>
      <c r="NZ33" s="1683" t="s">
        <v>22472</v>
      </c>
      <c r="OA33" s="1663" t="s">
        <v>24064</v>
      </c>
      <c r="OB33" s="2053" t="s">
        <v>23371</v>
      </c>
      <c r="OC33" s="2014" t="s">
        <v>23371</v>
      </c>
      <c r="OD33" s="2139" t="s">
        <v>23373</v>
      </c>
      <c r="OE33" s="1604" t="s">
        <v>16109</v>
      </c>
      <c r="OF33" s="1641" t="s">
        <v>16992</v>
      </c>
      <c r="OG33" s="1638" t="s">
        <v>16992</v>
      </c>
      <c r="OH33" s="2140" t="s">
        <v>24065</v>
      </c>
      <c r="OI33" s="2036" t="s">
        <v>16830</v>
      </c>
      <c r="OJ33" s="1714" t="s">
        <v>17087</v>
      </c>
      <c r="OK33" s="1641" t="s">
        <v>17099</v>
      </c>
      <c r="OL33" s="1638" t="s">
        <v>17099</v>
      </c>
      <c r="OM33" s="730" t="s">
        <v>17099</v>
      </c>
      <c r="ON33" s="1641" t="s">
        <v>17087</v>
      </c>
      <c r="OO33" s="2140" t="s">
        <v>24066</v>
      </c>
      <c r="OP33" s="2036" t="s">
        <v>24067</v>
      </c>
      <c r="OQ33" s="730" t="s">
        <v>23381</v>
      </c>
      <c r="OR33" s="730" t="s">
        <v>23813</v>
      </c>
      <c r="OS33" s="740" t="s">
        <v>16830</v>
      </c>
      <c r="OT33" s="730" t="s">
        <v>23813</v>
      </c>
      <c r="OU33" s="2109" t="s">
        <v>24068</v>
      </c>
      <c r="OV33" s="1690"/>
      <c r="OW33" s="730" t="s">
        <v>23813</v>
      </c>
      <c r="OX33" s="1604" t="s">
        <v>16109</v>
      </c>
      <c r="OY33" s="730" t="s">
        <v>23581</v>
      </c>
      <c r="OZ33" s="730" t="s">
        <v>16830</v>
      </c>
      <c r="PA33" s="2036" t="s">
        <v>23813</v>
      </c>
      <c r="PB33" s="1615" t="s">
        <v>24069</v>
      </c>
      <c r="PC33" s="730" t="s">
        <v>23581</v>
      </c>
      <c r="PD33" s="740" t="s">
        <v>22484</v>
      </c>
      <c r="PE33" s="730" t="s">
        <v>23813</v>
      </c>
      <c r="PF33" s="2141" t="s">
        <v>24070</v>
      </c>
      <c r="PG33" s="2036" t="s">
        <v>23381</v>
      </c>
      <c r="PH33" s="740" t="s">
        <v>23381</v>
      </c>
      <c r="PI33" s="740" t="s">
        <v>23381</v>
      </c>
      <c r="PJ33" s="730"/>
      <c r="PK33" s="730"/>
      <c r="PL33" s="730"/>
      <c r="PM33" s="730"/>
      <c r="PN33" s="730"/>
      <c r="PO33" s="730"/>
      <c r="PP33" s="730"/>
      <c r="PQ33" s="730"/>
      <c r="PR33" s="730"/>
      <c r="PS33" s="1641" t="s">
        <v>24071</v>
      </c>
      <c r="PT33" s="2142" t="s">
        <v>24072</v>
      </c>
      <c r="PU33" s="1615" t="s">
        <v>24073</v>
      </c>
      <c r="PV33" s="1714" t="s">
        <v>24071</v>
      </c>
      <c r="PW33" s="740" t="s">
        <v>17043</v>
      </c>
      <c r="PX33" s="740" t="s">
        <v>17096</v>
      </c>
      <c r="PY33" s="1664"/>
      <c r="PZ33" s="730"/>
      <c r="QA33" s="730"/>
      <c r="QB33" s="730"/>
      <c r="QC33" s="730"/>
      <c r="QD33" s="730"/>
      <c r="QE33" s="730"/>
      <c r="QF33" s="730"/>
      <c r="QG33" s="730"/>
      <c r="QH33" s="730"/>
      <c r="QI33" s="730"/>
      <c r="QJ33" s="730"/>
      <c r="QK33" s="730"/>
      <c r="QL33" s="730"/>
      <c r="QM33" s="730"/>
      <c r="QN33" s="730"/>
      <c r="QO33" s="730"/>
      <c r="QP33" s="730"/>
      <c r="QQ33" s="730"/>
      <c r="QR33" s="730"/>
      <c r="QS33" s="730"/>
      <c r="QT33" s="730"/>
      <c r="QU33" s="730"/>
      <c r="QV33" s="730"/>
      <c r="QW33" s="730"/>
      <c r="QX33" s="730"/>
      <c r="QY33" s="730"/>
      <c r="QZ33" s="730"/>
      <c r="RA33" s="730"/>
      <c r="RB33" s="730"/>
      <c r="RC33" s="730"/>
      <c r="RD33" s="730"/>
    </row>
    <row r="34" spans="1:472" ht="60.75" customHeight="1">
      <c r="A34" s="2500"/>
      <c r="B34" s="1996" t="s">
        <v>17165</v>
      </c>
      <c r="C34" s="1690"/>
      <c r="D34" s="269" t="s">
        <v>24074</v>
      </c>
      <c r="E34" s="469" t="s">
        <v>14703</v>
      </c>
      <c r="F34" s="269" t="s">
        <v>24075</v>
      </c>
      <c r="G34" s="1616" t="s">
        <v>24076</v>
      </c>
      <c r="H34" s="1617" t="s">
        <v>24077</v>
      </c>
      <c r="I34" s="269" t="s">
        <v>24078</v>
      </c>
      <c r="J34" s="469" t="s">
        <v>19336</v>
      </c>
      <c r="K34" s="269" t="s">
        <v>24079</v>
      </c>
      <c r="L34" s="269" t="s">
        <v>24080</v>
      </c>
      <c r="M34" s="1571" t="s">
        <v>24081</v>
      </c>
      <c r="N34" s="269" t="s">
        <v>16724</v>
      </c>
      <c r="O34" s="1671" t="s">
        <v>24082</v>
      </c>
      <c r="P34" s="469" t="s">
        <v>14703</v>
      </c>
      <c r="Q34" s="269" t="s">
        <v>24083</v>
      </c>
      <c r="R34" s="469" t="s">
        <v>14703</v>
      </c>
      <c r="S34" s="469" t="s">
        <v>14758</v>
      </c>
      <c r="T34" s="469" t="s">
        <v>14776</v>
      </c>
      <c r="U34" s="469" t="s">
        <v>23972</v>
      </c>
      <c r="V34" s="269" t="s">
        <v>16724</v>
      </c>
      <c r="W34" s="469" t="s">
        <v>14762</v>
      </c>
      <c r="X34" s="469" t="s">
        <v>14762</v>
      </c>
      <c r="Y34" s="269" t="s">
        <v>24084</v>
      </c>
      <c r="Z34" s="469" t="s">
        <v>14762</v>
      </c>
      <c r="AA34" s="469" t="s">
        <v>14762</v>
      </c>
      <c r="AB34" s="269" t="s">
        <v>16724</v>
      </c>
      <c r="AC34" s="1668" t="s">
        <v>24085</v>
      </c>
      <c r="AD34" s="469" t="s">
        <v>14869</v>
      </c>
      <c r="AE34" s="331"/>
      <c r="AF34" s="469"/>
      <c r="AG34" s="469"/>
      <c r="AH34" s="1692"/>
      <c r="AI34" s="1690"/>
      <c r="AJ34" s="1573"/>
      <c r="AK34" s="469"/>
      <c r="AL34" s="1999"/>
      <c r="AM34" s="2143" t="s">
        <v>24086</v>
      </c>
      <c r="AN34" s="469" t="s">
        <v>14892</v>
      </c>
      <c r="AO34" s="469" t="s">
        <v>23408</v>
      </c>
      <c r="AP34" s="268" t="s">
        <v>14907</v>
      </c>
      <c r="AQ34" s="268" t="s">
        <v>14907</v>
      </c>
      <c r="AR34" s="1024" t="s">
        <v>24087</v>
      </c>
      <c r="AS34" s="269" t="s">
        <v>24088</v>
      </c>
      <c r="AT34" s="268" t="s">
        <v>19336</v>
      </c>
      <c r="AU34" s="269" t="s">
        <v>24089</v>
      </c>
      <c r="AV34" s="268" t="s">
        <v>19336</v>
      </c>
      <c r="AW34" s="268" t="s">
        <v>14911</v>
      </c>
      <c r="AX34" s="469" t="s">
        <v>14934</v>
      </c>
      <c r="AY34" s="269" t="s">
        <v>16724</v>
      </c>
      <c r="AZ34" s="469" t="s">
        <v>23408</v>
      </c>
      <c r="BA34" s="1571" t="s">
        <v>24090</v>
      </c>
      <c r="BB34" s="2061" t="s">
        <v>24091</v>
      </c>
      <c r="BC34" s="269" t="s">
        <v>24092</v>
      </c>
      <c r="BD34" s="469" t="s">
        <v>14994</v>
      </c>
      <c r="BE34" s="469" t="s">
        <v>14994</v>
      </c>
      <c r="BF34" s="1024" t="s">
        <v>24087</v>
      </c>
      <c r="BG34" s="1615" t="s">
        <v>24093</v>
      </c>
      <c r="BH34" s="269" t="s">
        <v>24094</v>
      </c>
      <c r="BI34" s="1615" t="s">
        <v>24095</v>
      </c>
      <c r="BJ34" s="1615" t="s">
        <v>24096</v>
      </c>
      <c r="BK34" s="469" t="s">
        <v>14994</v>
      </c>
      <c r="BL34" s="1690"/>
      <c r="BM34" s="269" t="s">
        <v>24097</v>
      </c>
      <c r="BN34" s="469" t="s">
        <v>24098</v>
      </c>
      <c r="BO34" s="1580" t="s">
        <v>14990</v>
      </c>
      <c r="BP34" s="269" t="s">
        <v>24099</v>
      </c>
      <c r="BQ34" s="269" t="s">
        <v>24100</v>
      </c>
      <c r="BR34" s="469" t="s">
        <v>24101</v>
      </c>
      <c r="BS34" s="269" t="s">
        <v>24102</v>
      </c>
      <c r="BT34" s="1580" t="s">
        <v>15053</v>
      </c>
      <c r="BU34" s="469" t="s">
        <v>16319</v>
      </c>
      <c r="BV34" s="269" t="s">
        <v>24103</v>
      </c>
      <c r="BW34" s="469" t="s">
        <v>18902</v>
      </c>
      <c r="BX34" s="269" t="s">
        <v>24104</v>
      </c>
      <c r="BY34" s="2114" t="s">
        <v>23990</v>
      </c>
      <c r="BZ34" s="269" t="s">
        <v>24105</v>
      </c>
      <c r="CA34" s="1615" t="s">
        <v>24106</v>
      </c>
      <c r="CB34" s="469" t="s">
        <v>16319</v>
      </c>
      <c r="CC34" s="269" t="s">
        <v>24107</v>
      </c>
      <c r="CD34" s="469" t="s">
        <v>19336</v>
      </c>
      <c r="CE34" s="663" t="s">
        <v>23992</v>
      </c>
      <c r="CF34" s="495" t="s">
        <v>24108</v>
      </c>
      <c r="CG34" s="1615" t="s">
        <v>24109</v>
      </c>
      <c r="CH34" s="469" t="s">
        <v>24110</v>
      </c>
      <c r="CI34" s="469" t="s">
        <v>16211</v>
      </c>
      <c r="CJ34" s="469" t="s">
        <v>15185</v>
      </c>
      <c r="CK34" s="469" t="s">
        <v>15201</v>
      </c>
      <c r="CL34" s="469" t="s">
        <v>23408</v>
      </c>
      <c r="CM34" s="469" t="s">
        <v>23408</v>
      </c>
      <c r="CN34" s="469" t="s">
        <v>16319</v>
      </c>
      <c r="CO34" s="1580" t="s">
        <v>15201</v>
      </c>
      <c r="CP34" s="1580" t="s">
        <v>15201</v>
      </c>
      <c r="CQ34" s="469" t="s">
        <v>15185</v>
      </c>
      <c r="CR34" s="1690"/>
      <c r="CS34" s="469" t="s">
        <v>17592</v>
      </c>
      <c r="CT34" s="469" t="s">
        <v>19307</v>
      </c>
      <c r="CU34" s="1615" t="s">
        <v>24111</v>
      </c>
      <c r="CV34" s="1580" t="s">
        <v>24112</v>
      </c>
      <c r="CW34" s="1615" t="s">
        <v>24113</v>
      </c>
      <c r="CX34" s="269" t="s">
        <v>24114</v>
      </c>
      <c r="CY34" s="269" t="s">
        <v>24115</v>
      </c>
      <c r="CZ34" s="1615" t="s">
        <v>24116</v>
      </c>
      <c r="DA34" s="269" t="s">
        <v>24117</v>
      </c>
      <c r="DB34" s="625" t="s">
        <v>24118</v>
      </c>
      <c r="DC34" s="269" t="s">
        <v>24119</v>
      </c>
      <c r="DD34" s="269" t="s">
        <v>24120</v>
      </c>
      <c r="DE34" s="269" t="s">
        <v>16724</v>
      </c>
      <c r="DF34" s="469" t="s">
        <v>17592</v>
      </c>
      <c r="DG34" s="469" t="s">
        <v>14938</v>
      </c>
      <c r="DH34" s="469" t="s">
        <v>17592</v>
      </c>
      <c r="DI34" s="1019" t="s">
        <v>23408</v>
      </c>
      <c r="DJ34" s="1616" t="s">
        <v>24121</v>
      </c>
      <c r="DK34" s="1588" t="s">
        <v>14961</v>
      </c>
      <c r="DL34" s="269" t="s">
        <v>16724</v>
      </c>
      <c r="DM34" s="469" t="s">
        <v>19336</v>
      </c>
      <c r="DN34" s="1615" t="s">
        <v>24122</v>
      </c>
      <c r="DO34" s="1615" t="s">
        <v>24123</v>
      </c>
      <c r="DP34" s="1584" t="s">
        <v>18911</v>
      </c>
      <c r="DQ34" s="268" t="s">
        <v>15325</v>
      </c>
      <c r="DR34" s="2144" t="s">
        <v>15352</v>
      </c>
      <c r="DS34" s="269" t="s">
        <v>24124</v>
      </c>
      <c r="DT34" s="469" t="s">
        <v>18284</v>
      </c>
      <c r="DU34" s="269" t="s">
        <v>24125</v>
      </c>
      <c r="DV34" s="469" t="s">
        <v>15305</v>
      </c>
      <c r="DW34" s="1690"/>
      <c r="DX34" s="469" t="s">
        <v>15302</v>
      </c>
      <c r="DY34" s="469" t="s">
        <v>15305</v>
      </c>
      <c r="DZ34" s="269" t="s">
        <v>24126</v>
      </c>
      <c r="EA34" s="469" t="s">
        <v>15305</v>
      </c>
      <c r="EB34" s="1580" t="s">
        <v>18278</v>
      </c>
      <c r="EC34" s="268" t="s">
        <v>18717</v>
      </c>
      <c r="ED34" s="1588" t="s">
        <v>19100</v>
      </c>
      <c r="EE34" s="269" t="s">
        <v>24127</v>
      </c>
      <c r="EF34" s="1615" t="s">
        <v>24128</v>
      </c>
      <c r="EG34" s="1615" t="s">
        <v>24129</v>
      </c>
      <c r="EH34" s="269" t="s">
        <v>16724</v>
      </c>
      <c r="EI34" s="269" t="s">
        <v>24130</v>
      </c>
      <c r="EJ34" s="469" t="s">
        <v>22928</v>
      </c>
      <c r="EK34" s="2145" t="s">
        <v>18710</v>
      </c>
      <c r="EL34" s="1676" t="s">
        <v>24131</v>
      </c>
      <c r="EM34" s="1615" t="s">
        <v>24132</v>
      </c>
      <c r="EN34" s="1615" t="s">
        <v>24133</v>
      </c>
      <c r="EO34" s="269" t="s">
        <v>16722</v>
      </c>
      <c r="EP34" s="469" t="s">
        <v>22928</v>
      </c>
      <c r="EQ34" s="1629" t="s">
        <v>19100</v>
      </c>
      <c r="ER34" s="1663" t="s">
        <v>24134</v>
      </c>
      <c r="ES34" s="1663" t="s">
        <v>24135</v>
      </c>
      <c r="ET34" s="269" t="s">
        <v>24136</v>
      </c>
      <c r="EU34" s="1615" t="s">
        <v>24137</v>
      </c>
      <c r="EV34" s="269" t="s">
        <v>16724</v>
      </c>
      <c r="EW34" s="264" t="s">
        <v>15407</v>
      </c>
      <c r="EX34" s="1630" t="s">
        <v>18492</v>
      </c>
      <c r="EY34" s="1615" t="s">
        <v>24138</v>
      </c>
      <c r="EZ34" s="1615" t="s">
        <v>24139</v>
      </c>
      <c r="FA34" s="469" t="s">
        <v>18717</v>
      </c>
      <c r="FB34" s="469" t="s">
        <v>18717</v>
      </c>
      <c r="FC34" s="1690"/>
      <c r="FD34" s="1571" t="s">
        <v>23464</v>
      </c>
      <c r="FE34" s="1673" t="s">
        <v>24140</v>
      </c>
      <c r="FF34" s="1673" t="s">
        <v>24141</v>
      </c>
      <c r="FG34" s="469" t="s">
        <v>24142</v>
      </c>
      <c r="FH34" s="469" t="s">
        <v>24143</v>
      </c>
      <c r="FI34" s="1580" t="s">
        <v>15432</v>
      </c>
      <c r="FJ34" s="1587" t="s">
        <v>24144</v>
      </c>
      <c r="FK34" s="269" t="s">
        <v>16722</v>
      </c>
      <c r="FL34" s="1615" t="s">
        <v>24145</v>
      </c>
      <c r="FM34" s="1571" t="s">
        <v>24146</v>
      </c>
      <c r="FN34" s="1725" t="s">
        <v>23880</v>
      </c>
      <c r="FO34" s="1673" t="s">
        <v>24147</v>
      </c>
      <c r="FP34" s="269" t="s">
        <v>24148</v>
      </c>
      <c r="FQ34" s="495" t="s">
        <v>19322</v>
      </c>
      <c r="FR34" s="1615" t="s">
        <v>24149</v>
      </c>
      <c r="FS34" s="1725" t="s">
        <v>23880</v>
      </c>
      <c r="FT34" s="1725" t="s">
        <v>23880</v>
      </c>
      <c r="FU34" s="495" t="s">
        <v>22633</v>
      </c>
      <c r="FV34" s="1673" t="s">
        <v>24150</v>
      </c>
      <c r="FW34" s="1725" t="s">
        <v>19324</v>
      </c>
      <c r="FX34" s="1725" t="s">
        <v>24151</v>
      </c>
      <c r="FY34" s="269" t="s">
        <v>16722</v>
      </c>
      <c r="FZ34" s="495" t="s">
        <v>19336</v>
      </c>
      <c r="GA34" s="495" t="s">
        <v>23473</v>
      </c>
      <c r="GB34" s="264" t="s">
        <v>23878</v>
      </c>
      <c r="GC34" s="495" t="s">
        <v>18305</v>
      </c>
      <c r="GD34" s="1673" t="s">
        <v>24152</v>
      </c>
      <c r="GE34" s="1615" t="s">
        <v>24153</v>
      </c>
      <c r="GF34" s="269" t="s">
        <v>24154</v>
      </c>
      <c r="GG34" s="1725" t="s">
        <v>18735</v>
      </c>
      <c r="GH34" s="1690"/>
      <c r="GI34" s="495" t="s">
        <v>23477</v>
      </c>
      <c r="GJ34" s="1629" t="s">
        <v>19100</v>
      </c>
      <c r="GK34" s="2146" t="s">
        <v>23870</v>
      </c>
      <c r="GL34" s="495" t="s">
        <v>23477</v>
      </c>
      <c r="GM34" s="1675" t="s">
        <v>18741</v>
      </c>
      <c r="GN34" s="1627" t="s">
        <v>19140</v>
      </c>
      <c r="GO34" s="1973" t="s">
        <v>24155</v>
      </c>
      <c r="GP34" s="2119" t="s">
        <v>23870</v>
      </c>
      <c r="GQ34" s="245" t="s">
        <v>18492</v>
      </c>
      <c r="GR34" s="1615" t="s">
        <v>24156</v>
      </c>
      <c r="GS34" s="1675" t="s">
        <v>19324</v>
      </c>
      <c r="GT34" s="1675" t="s">
        <v>23239</v>
      </c>
      <c r="GU34" s="1675" t="s">
        <v>23239</v>
      </c>
      <c r="GV34" s="1675" t="s">
        <v>18735</v>
      </c>
      <c r="GW34" s="1630" t="s">
        <v>18313</v>
      </c>
      <c r="GX34" s="269" t="s">
        <v>24157</v>
      </c>
      <c r="GY34" s="269" t="s">
        <v>24158</v>
      </c>
      <c r="GZ34" s="269" t="s">
        <v>24159</v>
      </c>
      <c r="HA34" s="1676" t="s">
        <v>24160</v>
      </c>
      <c r="HB34" s="1630" t="s">
        <v>22351</v>
      </c>
      <c r="HC34" s="1630" t="s">
        <v>22351</v>
      </c>
      <c r="HD34" s="1615" t="s">
        <v>24161</v>
      </c>
      <c r="HE34" s="1698" t="s">
        <v>24162</v>
      </c>
      <c r="HF34" s="1630" t="s">
        <v>22351</v>
      </c>
      <c r="HG34" s="1615" t="s">
        <v>24163</v>
      </c>
      <c r="HH34" s="2119" t="s">
        <v>23870</v>
      </c>
      <c r="HI34" s="269" t="s">
        <v>24164</v>
      </c>
      <c r="HJ34" s="1629" t="s">
        <v>17116</v>
      </c>
      <c r="HK34" s="1615" t="s">
        <v>24165</v>
      </c>
      <c r="HL34" s="1615" t="s">
        <v>24166</v>
      </c>
      <c r="HM34" s="269" t="s">
        <v>24167</v>
      </c>
      <c r="HN34" s="1690"/>
      <c r="HO34" s="269" t="s">
        <v>24168</v>
      </c>
      <c r="HP34" s="469" t="s">
        <v>23702</v>
      </c>
      <c r="HQ34" s="268" t="s">
        <v>18741</v>
      </c>
      <c r="HR34" s="269" t="s">
        <v>24169</v>
      </c>
      <c r="HS34" s="1025" t="s">
        <v>24024</v>
      </c>
      <c r="HT34" s="1701" t="s">
        <v>24170</v>
      </c>
      <c r="HU34" s="1615" t="s">
        <v>24171</v>
      </c>
      <c r="HV34" s="2135" t="s">
        <v>24172</v>
      </c>
      <c r="HW34" s="1615" t="s">
        <v>24173</v>
      </c>
      <c r="HX34" s="2147" t="s">
        <v>24174</v>
      </c>
      <c r="HY34" s="269" t="s">
        <v>24175</v>
      </c>
      <c r="HZ34" s="1615" t="s">
        <v>24176</v>
      </c>
      <c r="IA34" s="1615" t="s">
        <v>24177</v>
      </c>
      <c r="IB34" s="1615" t="s">
        <v>24178</v>
      </c>
      <c r="IC34" s="269" t="s">
        <v>24179</v>
      </c>
      <c r="ID34" s="1615" t="s">
        <v>24180</v>
      </c>
      <c r="IE34" s="469" t="s">
        <v>23238</v>
      </c>
      <c r="IF34" s="1615" t="s">
        <v>24181</v>
      </c>
      <c r="IG34" s="958" t="s">
        <v>16992</v>
      </c>
      <c r="IH34" s="1019" t="s">
        <v>16992</v>
      </c>
      <c r="II34" s="958" t="s">
        <v>17087</v>
      </c>
      <c r="IJ34" s="2148" t="s">
        <v>23510</v>
      </c>
      <c r="IK34" s="1025" t="s">
        <v>23510</v>
      </c>
      <c r="IL34" s="617" t="s">
        <v>23239</v>
      </c>
      <c r="IM34" s="495" t="s">
        <v>23716</v>
      </c>
      <c r="IN34" s="1615" t="s">
        <v>24182</v>
      </c>
      <c r="IO34" s="269" t="s">
        <v>24183</v>
      </c>
      <c r="IP34" s="1579" t="s">
        <v>24184</v>
      </c>
      <c r="IQ34" s="1115" t="s">
        <v>24185</v>
      </c>
      <c r="IR34" s="1720" t="s">
        <v>24186</v>
      </c>
      <c r="IS34" s="1720" t="s">
        <v>24186</v>
      </c>
      <c r="IT34" s="1679"/>
      <c r="IU34" s="1115" t="s">
        <v>24187</v>
      </c>
      <c r="IV34" s="1025" t="s">
        <v>23024</v>
      </c>
      <c r="IW34" s="958" t="s">
        <v>23295</v>
      </c>
      <c r="IX34" s="958" t="s">
        <v>17087</v>
      </c>
      <c r="IY34" s="469" t="s">
        <v>24188</v>
      </c>
      <c r="IZ34" s="1617" t="s">
        <v>24189</v>
      </c>
      <c r="JA34" s="1587" t="s">
        <v>16724</v>
      </c>
      <c r="JB34" s="495" t="s">
        <v>23295</v>
      </c>
      <c r="JC34" s="663" t="s">
        <v>16109</v>
      </c>
      <c r="JD34" s="495" t="s">
        <v>24051</v>
      </c>
      <c r="JE34" s="1019" t="s">
        <v>24190</v>
      </c>
      <c r="JF34" s="1615" t="s">
        <v>24191</v>
      </c>
      <c r="JG34" s="269" t="s">
        <v>24192</v>
      </c>
      <c r="JH34" s="1587" t="s">
        <v>16724</v>
      </c>
      <c r="JI34" s="1115" t="s">
        <v>22771</v>
      </c>
      <c r="JJ34" s="1615" t="s">
        <v>24193</v>
      </c>
      <c r="JK34" s="958" t="s">
        <v>17116</v>
      </c>
      <c r="JL34" s="269" t="s">
        <v>24194</v>
      </c>
      <c r="JM34" s="269" t="s">
        <v>24195</v>
      </c>
      <c r="JN34" s="1587" t="s">
        <v>16724</v>
      </c>
      <c r="JO34" s="1617" t="s">
        <v>16722</v>
      </c>
      <c r="JP34" s="2010" t="s">
        <v>22713</v>
      </c>
      <c r="JQ34" s="2010" t="s">
        <v>22713</v>
      </c>
      <c r="JR34" s="2070" t="s">
        <v>22771</v>
      </c>
      <c r="JS34" s="1641" t="s">
        <v>23316</v>
      </c>
      <c r="JT34" s="1683" t="s">
        <v>16992</v>
      </c>
      <c r="JU34" s="1064" t="s">
        <v>24196</v>
      </c>
      <c r="JV34" s="2093" t="s">
        <v>16724</v>
      </c>
      <c r="JW34" s="1648" t="s">
        <v>22771</v>
      </c>
      <c r="JX34" s="1658" t="s">
        <v>23919</v>
      </c>
      <c r="JY34" s="1690"/>
      <c r="JZ34" s="1641" t="s">
        <v>23030</v>
      </c>
      <c r="KA34" s="2011" t="s">
        <v>23744</v>
      </c>
      <c r="KB34" s="2011" t="s">
        <v>23532</v>
      </c>
      <c r="KC34" s="269" t="s">
        <v>24197</v>
      </c>
      <c r="KD34" s="269" t="s">
        <v>23499</v>
      </c>
      <c r="KE34" s="991" t="s">
        <v>23030</v>
      </c>
      <c r="KF34" s="2091" t="s">
        <v>22771</v>
      </c>
      <c r="KG34" s="269" t="s">
        <v>24198</v>
      </c>
      <c r="KH34" s="2103" t="s">
        <v>24199</v>
      </c>
      <c r="KI34" s="469"/>
      <c r="KJ34" s="269" t="s">
        <v>16724</v>
      </c>
      <c r="KK34" s="1673" t="s">
        <v>24200</v>
      </c>
      <c r="KL34" s="1643" t="s">
        <v>24201</v>
      </c>
      <c r="KM34" s="2127" t="s">
        <v>22713</v>
      </c>
      <c r="KN34" s="1714" t="s">
        <v>23918</v>
      </c>
      <c r="KO34" s="269" t="s">
        <v>24202</v>
      </c>
      <c r="KP34" s="2103" t="s">
        <v>24203</v>
      </c>
      <c r="KQ34" s="269" t="s">
        <v>16722</v>
      </c>
      <c r="KR34" s="1616" t="s">
        <v>24204</v>
      </c>
      <c r="KS34" s="469"/>
      <c r="KT34" s="1638" t="s">
        <v>16992</v>
      </c>
      <c r="KU34" s="1638" t="s">
        <v>17099</v>
      </c>
      <c r="KV34" s="1683" t="s">
        <v>22771</v>
      </c>
      <c r="KW34" s="269" t="s">
        <v>24205</v>
      </c>
      <c r="KX34" s="269" t="s">
        <v>16724</v>
      </c>
      <c r="KY34" s="269" t="s">
        <v>24206</v>
      </c>
      <c r="KZ34" s="469" t="s">
        <v>23334</v>
      </c>
      <c r="LA34" s="269" t="s">
        <v>24207</v>
      </c>
      <c r="LB34" s="2011" t="s">
        <v>23083</v>
      </c>
      <c r="LC34" s="1638" t="s">
        <v>17087</v>
      </c>
      <c r="LD34" s="1648" t="s">
        <v>23527</v>
      </c>
      <c r="LE34" s="1690"/>
      <c r="LF34" s="1024" t="s">
        <v>23550</v>
      </c>
      <c r="LG34" s="1024" t="s">
        <v>24208</v>
      </c>
      <c r="LH34" s="1641" t="s">
        <v>23339</v>
      </c>
      <c r="LI34" s="1641" t="s">
        <v>16992</v>
      </c>
      <c r="LJ34" s="2090" t="s">
        <v>17087</v>
      </c>
      <c r="LK34" s="495" t="s">
        <v>23548</v>
      </c>
      <c r="LL34" s="495" t="s">
        <v>24209</v>
      </c>
      <c r="LM34" s="269" t="s">
        <v>24210</v>
      </c>
      <c r="LN34" s="1024" t="s">
        <v>23550</v>
      </c>
      <c r="LO34" s="1615" t="s">
        <v>24211</v>
      </c>
      <c r="LP34" s="469"/>
      <c r="LQ34" s="1756" t="s">
        <v>23779</v>
      </c>
      <c r="LR34" s="1115" t="s">
        <v>22771</v>
      </c>
      <c r="LS34" s="2127" t="s">
        <v>23527</v>
      </c>
      <c r="LT34" s="1064" t="s">
        <v>24212</v>
      </c>
      <c r="LU34" s="269" t="s">
        <v>24213</v>
      </c>
      <c r="LV34" s="1641" t="s">
        <v>23349</v>
      </c>
      <c r="LW34" s="1683" t="s">
        <v>22771</v>
      </c>
      <c r="LX34" s="469" t="s">
        <v>22771</v>
      </c>
      <c r="LY34" s="1595" t="s">
        <v>24214</v>
      </c>
      <c r="LZ34" s="1683" t="s">
        <v>16838</v>
      </c>
      <c r="MA34" s="1064" t="s">
        <v>16722</v>
      </c>
      <c r="MB34" s="1064" t="s">
        <v>16724</v>
      </c>
      <c r="MC34" s="1714" t="s">
        <v>17173</v>
      </c>
      <c r="MD34" s="1683" t="s">
        <v>22771</v>
      </c>
      <c r="ME34" s="1115" t="s">
        <v>22771</v>
      </c>
      <c r="MF34" s="269" t="s">
        <v>24215</v>
      </c>
      <c r="MG34" s="634" t="s">
        <v>24216</v>
      </c>
      <c r="MH34" s="1064" t="s">
        <v>16724</v>
      </c>
      <c r="MI34" s="1064" t="s">
        <v>16722</v>
      </c>
      <c r="MJ34" s="1690"/>
      <c r="MK34" s="1672" t="s">
        <v>24217</v>
      </c>
      <c r="ML34" s="1641" t="s">
        <v>23359</v>
      </c>
      <c r="MM34" s="495" t="s">
        <v>23359</v>
      </c>
      <c r="MN34" s="1716" t="s">
        <v>24218</v>
      </c>
      <c r="MO34" s="1615" t="s">
        <v>24219</v>
      </c>
      <c r="MP34" s="1615" t="s">
        <v>24220</v>
      </c>
      <c r="MQ34" s="1641" t="s">
        <v>23564</v>
      </c>
      <c r="MR34" s="1588" t="s">
        <v>24221</v>
      </c>
      <c r="MS34" s="1641" t="s">
        <v>23564</v>
      </c>
      <c r="MT34" s="1615" t="s">
        <v>24222</v>
      </c>
      <c r="MU34" s="1712" t="s">
        <v>24223</v>
      </c>
      <c r="MV34" s="469"/>
      <c r="MW34" s="2055" t="s">
        <v>16848</v>
      </c>
      <c r="MX34" s="2055" t="s">
        <v>16848</v>
      </c>
      <c r="MY34" s="269" t="s">
        <v>24224</v>
      </c>
      <c r="MZ34" s="269" t="s">
        <v>24225</v>
      </c>
      <c r="NA34" s="1615" t="s">
        <v>24226</v>
      </c>
      <c r="NB34" s="269" t="s">
        <v>24227</v>
      </c>
      <c r="NC34" s="2011" t="s">
        <v>23364</v>
      </c>
      <c r="ND34" s="2011" t="s">
        <v>24060</v>
      </c>
      <c r="NE34" s="1591" t="s">
        <v>23565</v>
      </c>
      <c r="NF34" s="1683" t="s">
        <v>24228</v>
      </c>
      <c r="NG34" s="634" t="s">
        <v>24229</v>
      </c>
      <c r="NH34" s="1573" t="s">
        <v>24060</v>
      </c>
      <c r="NI34" s="1573" t="s">
        <v>24230</v>
      </c>
      <c r="NJ34" s="1591" t="s">
        <v>16830</v>
      </c>
      <c r="NK34" s="1717" t="s">
        <v>23954</v>
      </c>
      <c r="NL34" s="469" t="s">
        <v>24061</v>
      </c>
      <c r="NM34" s="1663" t="s">
        <v>24231</v>
      </c>
      <c r="NN34" s="1663" t="s">
        <v>24232</v>
      </c>
      <c r="NO34" s="1615" t="s">
        <v>24233</v>
      </c>
      <c r="NP34" s="1690"/>
      <c r="NQ34" s="1595" t="s">
        <v>17087</v>
      </c>
      <c r="NR34" s="1683" t="s">
        <v>23099</v>
      </c>
      <c r="NS34" s="171" t="s">
        <v>24234</v>
      </c>
      <c r="NT34" s="2149" t="s">
        <v>24235</v>
      </c>
      <c r="NU34" s="171" t="s">
        <v>24236</v>
      </c>
      <c r="NV34" s="495" t="s">
        <v>23099</v>
      </c>
      <c r="NW34" s="740" t="s">
        <v>23373</v>
      </c>
      <c r="NX34" s="171" t="s">
        <v>24237</v>
      </c>
      <c r="NY34" s="2053" t="s">
        <v>23565</v>
      </c>
      <c r="NZ34" s="1024" t="s">
        <v>16722</v>
      </c>
      <c r="OA34" s="1024" t="s">
        <v>16724</v>
      </c>
      <c r="OB34" s="171" t="s">
        <v>24238</v>
      </c>
      <c r="OC34" s="1615" t="s">
        <v>24239</v>
      </c>
      <c r="OD34" s="2132" t="s">
        <v>23371</v>
      </c>
      <c r="OE34" s="1604" t="s">
        <v>16109</v>
      </c>
      <c r="OF34" s="171" t="s">
        <v>24240</v>
      </c>
      <c r="OG34" s="269" t="s">
        <v>16724</v>
      </c>
      <c r="OH34" s="171" t="s">
        <v>24241</v>
      </c>
      <c r="OI34" s="2036" t="s">
        <v>23081</v>
      </c>
      <c r="OJ34" s="1641" t="s">
        <v>17099</v>
      </c>
      <c r="OK34" s="1714" t="s">
        <v>17173</v>
      </c>
      <c r="OL34" s="171" t="s">
        <v>24242</v>
      </c>
      <c r="OM34" s="1615" t="s">
        <v>24243</v>
      </c>
      <c r="ON34" s="269" t="s">
        <v>16722</v>
      </c>
      <c r="OO34" s="269" t="s">
        <v>16724</v>
      </c>
      <c r="OP34" s="1641" t="s">
        <v>16992</v>
      </c>
      <c r="OQ34" s="730" t="s">
        <v>23581</v>
      </c>
      <c r="OR34" s="740" t="s">
        <v>24244</v>
      </c>
      <c r="OS34" s="740" t="s">
        <v>24244</v>
      </c>
      <c r="OT34" s="730" t="s">
        <v>16838</v>
      </c>
      <c r="OU34" s="269" t="s">
        <v>16724</v>
      </c>
      <c r="OV34" s="1690"/>
      <c r="OW34" s="1024" t="s">
        <v>16722</v>
      </c>
      <c r="OX34" s="1604" t="s">
        <v>16109</v>
      </c>
      <c r="OY34" s="171" t="s">
        <v>24245</v>
      </c>
      <c r="OZ34" s="730" t="s">
        <v>24067</v>
      </c>
      <c r="PA34" s="1683" t="s">
        <v>23581</v>
      </c>
      <c r="PB34" s="1615" t="s">
        <v>24246</v>
      </c>
      <c r="PC34" s="1024" t="s">
        <v>24247</v>
      </c>
      <c r="PD34" s="1024" t="s">
        <v>23584</v>
      </c>
      <c r="PE34" s="730" t="s">
        <v>24244</v>
      </c>
      <c r="PF34" s="171" t="s">
        <v>24248</v>
      </c>
      <c r="PG34" s="2053" t="s">
        <v>23813</v>
      </c>
      <c r="PH34" s="740" t="s">
        <v>23813</v>
      </c>
      <c r="PI34" s="171" t="s">
        <v>24249</v>
      </c>
      <c r="PJ34" s="2150" t="s">
        <v>24250</v>
      </c>
      <c r="PK34" s="1024" t="s">
        <v>18367</v>
      </c>
      <c r="PL34" s="730"/>
      <c r="PM34" s="730"/>
      <c r="PN34" s="730"/>
      <c r="PO34" s="730"/>
      <c r="PP34" s="730"/>
      <c r="PQ34" s="2150" t="s">
        <v>24250</v>
      </c>
      <c r="PR34" s="1024" t="s">
        <v>18367</v>
      </c>
      <c r="PS34" s="1641" t="s">
        <v>17192</v>
      </c>
      <c r="PT34" s="1714" t="s">
        <v>17043</v>
      </c>
      <c r="PU34" s="1641" t="s">
        <v>17045</v>
      </c>
      <c r="PV34" s="1714" t="s">
        <v>17192</v>
      </c>
      <c r="PW34" s="171" t="s">
        <v>24251</v>
      </c>
      <c r="PX34" s="1024" t="s">
        <v>16722</v>
      </c>
      <c r="PY34" s="1664"/>
      <c r="PZ34" s="351"/>
      <c r="QA34" s="351"/>
      <c r="QB34" s="351"/>
      <c r="QC34" s="351"/>
      <c r="QD34" s="351"/>
      <c r="QE34" s="351"/>
      <c r="QF34" s="351"/>
      <c r="QG34" s="351"/>
      <c r="QH34" s="351"/>
      <c r="QI34" s="351"/>
      <c r="QJ34" s="351"/>
      <c r="QK34" s="351"/>
      <c r="QL34" s="351"/>
      <c r="QM34" s="351"/>
      <c r="QN34" s="351"/>
      <c r="QO34" s="351"/>
      <c r="QP34" s="351"/>
      <c r="QQ34" s="351"/>
      <c r="QR34" s="351"/>
      <c r="QS34" s="351"/>
      <c r="QT34" s="351"/>
      <c r="QU34" s="351"/>
      <c r="QV34" s="351"/>
      <c r="QW34" s="351"/>
      <c r="QX34" s="351"/>
      <c r="QY34" s="351"/>
      <c r="QZ34" s="351"/>
      <c r="RA34" s="351"/>
      <c r="RB34" s="351"/>
      <c r="RC34" s="351"/>
      <c r="RD34" s="351"/>
    </row>
    <row r="35" spans="1:472" ht="60.75" customHeight="1">
      <c r="A35" s="2500"/>
      <c r="B35" s="1996" t="s">
        <v>17191</v>
      </c>
      <c r="C35" s="1690"/>
      <c r="D35" s="469" t="s">
        <v>14703</v>
      </c>
      <c r="E35" s="469" t="s">
        <v>14707</v>
      </c>
      <c r="F35" s="469" t="s">
        <v>16319</v>
      </c>
      <c r="G35" s="269" t="s">
        <v>24087</v>
      </c>
      <c r="H35" s="269" t="s">
        <v>16724</v>
      </c>
      <c r="I35" s="269" t="s">
        <v>24252</v>
      </c>
      <c r="J35" s="469" t="s">
        <v>14707</v>
      </c>
      <c r="K35" s="469" t="s">
        <v>23408</v>
      </c>
      <c r="L35" s="469" t="s">
        <v>24253</v>
      </c>
      <c r="M35" s="1583" t="s">
        <v>24254</v>
      </c>
      <c r="N35" s="469" t="s">
        <v>14721</v>
      </c>
      <c r="O35" s="269" t="s">
        <v>24087</v>
      </c>
      <c r="P35" s="469" t="s">
        <v>14721</v>
      </c>
      <c r="Q35" s="469" t="s">
        <v>23592</v>
      </c>
      <c r="R35" s="469" t="s">
        <v>24255</v>
      </c>
      <c r="S35" s="469" t="s">
        <v>14762</v>
      </c>
      <c r="T35" s="469" t="s">
        <v>14758</v>
      </c>
      <c r="U35" s="269" t="s">
        <v>24087</v>
      </c>
      <c r="V35" s="469" t="s">
        <v>16211</v>
      </c>
      <c r="W35" s="469" t="s">
        <v>22861</v>
      </c>
      <c r="X35" s="469" t="s">
        <v>14780</v>
      </c>
      <c r="Y35" s="469" t="s">
        <v>14784</v>
      </c>
      <c r="Z35" s="2133" t="s">
        <v>24256</v>
      </c>
      <c r="AA35" s="2133" t="s">
        <v>24257</v>
      </c>
      <c r="AB35" s="469" t="s">
        <v>14862</v>
      </c>
      <c r="AC35" s="269" t="s">
        <v>24087</v>
      </c>
      <c r="AD35" s="469"/>
      <c r="AE35" s="469"/>
      <c r="AF35" s="469"/>
      <c r="AG35" s="469"/>
      <c r="AH35" s="1692"/>
      <c r="AI35" s="1690"/>
      <c r="AJ35" s="1573"/>
      <c r="AK35" s="469"/>
      <c r="AL35" s="1999"/>
      <c r="AM35" s="469" t="s">
        <v>14892</v>
      </c>
      <c r="AN35" s="268" t="s">
        <v>14907</v>
      </c>
      <c r="AO35" s="469" t="s">
        <v>14892</v>
      </c>
      <c r="AP35" s="469" t="s">
        <v>14892</v>
      </c>
      <c r="AQ35" s="269" t="s">
        <v>16724</v>
      </c>
      <c r="AR35" s="469" t="s">
        <v>23408</v>
      </c>
      <c r="AS35" s="469" t="s">
        <v>14892</v>
      </c>
      <c r="AT35" s="469" t="s">
        <v>14892</v>
      </c>
      <c r="AU35" s="268" t="s">
        <v>24258</v>
      </c>
      <c r="AV35" s="469" t="s">
        <v>14892</v>
      </c>
      <c r="AW35" s="469" t="s">
        <v>14892</v>
      </c>
      <c r="AX35" s="2151" t="s">
        <v>24259</v>
      </c>
      <c r="AY35" s="269" t="s">
        <v>24260</v>
      </c>
      <c r="AZ35" s="469" t="s">
        <v>17616</v>
      </c>
      <c r="BA35" s="469" t="s">
        <v>17616</v>
      </c>
      <c r="BB35" s="469" t="s">
        <v>14961</v>
      </c>
      <c r="BC35" s="469" t="s">
        <v>23408</v>
      </c>
      <c r="BD35" s="469" t="s">
        <v>16319</v>
      </c>
      <c r="BE35" s="269" t="s">
        <v>16724</v>
      </c>
      <c r="BF35" s="469" t="s">
        <v>14994</v>
      </c>
      <c r="BG35" s="469" t="s">
        <v>14994</v>
      </c>
      <c r="BH35" s="469" t="s">
        <v>19336</v>
      </c>
      <c r="BI35" s="2096" t="s">
        <v>14990</v>
      </c>
      <c r="BJ35" s="469" t="s">
        <v>14994</v>
      </c>
      <c r="BK35" s="469" t="s">
        <v>16319</v>
      </c>
      <c r="BL35" s="1690"/>
      <c r="BM35" s="1024" t="s">
        <v>23413</v>
      </c>
      <c r="BN35" s="1057" t="s">
        <v>24261</v>
      </c>
      <c r="BO35" s="1580" t="s">
        <v>24262</v>
      </c>
      <c r="BP35" s="469" t="s">
        <v>24263</v>
      </c>
      <c r="BQ35" s="469" t="s">
        <v>24264</v>
      </c>
      <c r="BR35" s="469" t="s">
        <v>17570</v>
      </c>
      <c r="BS35" s="469" t="s">
        <v>24265</v>
      </c>
      <c r="BT35" s="1580" t="s">
        <v>15049</v>
      </c>
      <c r="BU35" s="269" t="s">
        <v>16724</v>
      </c>
      <c r="BV35" s="1580" t="s">
        <v>17570</v>
      </c>
      <c r="BW35" s="469" t="s">
        <v>19336</v>
      </c>
      <c r="BX35" s="469" t="s">
        <v>23408</v>
      </c>
      <c r="BY35" s="469" t="s">
        <v>23408</v>
      </c>
      <c r="BZ35" s="469" t="s">
        <v>16319</v>
      </c>
      <c r="CA35" s="1024" t="s">
        <v>24266</v>
      </c>
      <c r="CB35" s="1024" t="s">
        <v>24087</v>
      </c>
      <c r="CC35" s="469" t="s">
        <v>23408</v>
      </c>
      <c r="CD35" s="469" t="s">
        <v>17616</v>
      </c>
      <c r="CE35" s="469" t="s">
        <v>23408</v>
      </c>
      <c r="CF35" s="469" t="s">
        <v>17616</v>
      </c>
      <c r="CG35" s="469" t="s">
        <v>19336</v>
      </c>
      <c r="CH35" s="1571" t="s">
        <v>24196</v>
      </c>
      <c r="CI35" s="1571" t="s">
        <v>24196</v>
      </c>
      <c r="CJ35" s="469" t="s">
        <v>15179</v>
      </c>
      <c r="CK35" s="469" t="s">
        <v>15185</v>
      </c>
      <c r="CL35" s="469" t="s">
        <v>15179</v>
      </c>
      <c r="CM35" s="1580" t="s">
        <v>24267</v>
      </c>
      <c r="CN35" s="469" t="s">
        <v>15179</v>
      </c>
      <c r="CO35" s="1024" t="s">
        <v>24268</v>
      </c>
      <c r="CP35" s="1024" t="s">
        <v>24087</v>
      </c>
      <c r="CQ35" s="469" t="s">
        <v>15179</v>
      </c>
      <c r="CR35" s="1690"/>
      <c r="CS35" s="469" t="s">
        <v>15179</v>
      </c>
      <c r="CT35" s="2055" t="s">
        <v>15179</v>
      </c>
      <c r="CU35" s="469" t="s">
        <v>15179</v>
      </c>
      <c r="CV35" s="1580" t="s">
        <v>15179</v>
      </c>
      <c r="CW35" s="269" t="s">
        <v>24114</v>
      </c>
      <c r="CX35" s="1615" t="s">
        <v>24269</v>
      </c>
      <c r="CY35" s="469" t="s">
        <v>24270</v>
      </c>
      <c r="CZ35" s="469" t="s">
        <v>18902</v>
      </c>
      <c r="DA35" s="469" t="s">
        <v>23408</v>
      </c>
      <c r="DB35" s="469" t="s">
        <v>17570</v>
      </c>
      <c r="DC35" s="1615" t="s">
        <v>24271</v>
      </c>
      <c r="DD35" s="269" t="s">
        <v>24272</v>
      </c>
      <c r="DE35" s="1617" t="s">
        <v>24273</v>
      </c>
      <c r="DF35" s="469" t="s">
        <v>24274</v>
      </c>
      <c r="DG35" s="469" t="s">
        <v>23408</v>
      </c>
      <c r="DH35" s="469" t="s">
        <v>17616</v>
      </c>
      <c r="DI35" s="1041" t="s">
        <v>17616</v>
      </c>
      <c r="DJ35" s="269" t="s">
        <v>24275</v>
      </c>
      <c r="DK35" s="1588" t="s">
        <v>14957</v>
      </c>
      <c r="DL35" s="1616" t="s">
        <v>24276</v>
      </c>
      <c r="DM35" s="2114" t="s">
        <v>23990</v>
      </c>
      <c r="DN35" s="1584" t="s">
        <v>18911</v>
      </c>
      <c r="DO35" s="1019" t="s">
        <v>23408</v>
      </c>
      <c r="DP35" s="1019" t="s">
        <v>17616</v>
      </c>
      <c r="DQ35" s="469" t="s">
        <v>15305</v>
      </c>
      <c r="DR35" s="269" t="s">
        <v>24124</v>
      </c>
      <c r="DS35" s="2144" t="s">
        <v>15305</v>
      </c>
      <c r="DT35" s="469" t="s">
        <v>18911</v>
      </c>
      <c r="DU35" s="469" t="s">
        <v>16189</v>
      </c>
      <c r="DV35" s="469" t="s">
        <v>15317</v>
      </c>
      <c r="DW35" s="1690"/>
      <c r="DX35" s="469" t="s">
        <v>15305</v>
      </c>
      <c r="DY35" s="469" t="s">
        <v>15302</v>
      </c>
      <c r="DZ35" s="1571" t="s">
        <v>23448</v>
      </c>
      <c r="EA35" s="469" t="s">
        <v>24002</v>
      </c>
      <c r="EB35" s="1580" t="s">
        <v>15336</v>
      </c>
      <c r="EC35" s="469" t="s">
        <v>18911</v>
      </c>
      <c r="ED35" s="1703" t="s">
        <v>18911</v>
      </c>
      <c r="EE35" s="192" t="s">
        <v>18717</v>
      </c>
      <c r="EF35" s="1341" t="s">
        <v>19305</v>
      </c>
      <c r="EG35" s="269" t="s">
        <v>16722</v>
      </c>
      <c r="EH35" s="1580" t="s">
        <v>24277</v>
      </c>
      <c r="EI35" s="469" t="s">
        <v>19100</v>
      </c>
      <c r="EJ35" s="469" t="s">
        <v>23408</v>
      </c>
      <c r="EK35" s="2145" t="s">
        <v>22928</v>
      </c>
      <c r="EL35" s="1103" t="s">
        <v>18478</v>
      </c>
      <c r="EM35" s="1676" t="s">
        <v>24278</v>
      </c>
      <c r="EN35" s="269" t="s">
        <v>24279</v>
      </c>
      <c r="EO35" s="1615" t="s">
        <v>24280</v>
      </c>
      <c r="EP35" s="469" t="s">
        <v>19100</v>
      </c>
      <c r="EQ35" s="1629" t="s">
        <v>23871</v>
      </c>
      <c r="ER35" s="1629" t="s">
        <v>23871</v>
      </c>
      <c r="ES35" s="1630" t="s">
        <v>19336</v>
      </c>
      <c r="ET35" s="469" t="s">
        <v>18717</v>
      </c>
      <c r="EU35" s="269" t="s">
        <v>16722</v>
      </c>
      <c r="EV35" s="1615" t="s">
        <v>24281</v>
      </c>
      <c r="EW35" s="1629" t="s">
        <v>18911</v>
      </c>
      <c r="EX35" s="1630" t="s">
        <v>18717</v>
      </c>
      <c r="EY35" s="469" t="s">
        <v>15412</v>
      </c>
      <c r="EZ35" s="1629" t="s">
        <v>19100</v>
      </c>
      <c r="FA35" s="1580" t="s">
        <v>15416</v>
      </c>
      <c r="FB35" s="269" t="s">
        <v>16724</v>
      </c>
      <c r="FC35" s="1690"/>
      <c r="FD35" s="495" t="s">
        <v>15455</v>
      </c>
      <c r="FE35" s="1627" t="s">
        <v>16277</v>
      </c>
      <c r="FF35" s="269" t="s">
        <v>24282</v>
      </c>
      <c r="FG35" s="469" t="s">
        <v>24283</v>
      </c>
      <c r="FH35" s="469" t="s">
        <v>24284</v>
      </c>
      <c r="FI35" s="1580" t="s">
        <v>15407</v>
      </c>
      <c r="FJ35" s="269" t="s">
        <v>16724</v>
      </c>
      <c r="FK35" s="1663" t="s">
        <v>24285</v>
      </c>
      <c r="FL35" s="1663" t="s">
        <v>24286</v>
      </c>
      <c r="FM35" s="1725" t="s">
        <v>23238</v>
      </c>
      <c r="FN35" s="1628" t="s">
        <v>24287</v>
      </c>
      <c r="FO35" s="1663" t="s">
        <v>24288</v>
      </c>
      <c r="FP35" s="1663" t="s">
        <v>24289</v>
      </c>
      <c r="FQ35" s="269" t="s">
        <v>16722</v>
      </c>
      <c r="FR35" s="495" t="s">
        <v>19321</v>
      </c>
      <c r="FS35" s="1636" t="s">
        <v>24290</v>
      </c>
      <c r="FT35" s="1636" t="s">
        <v>24290</v>
      </c>
      <c r="FU35" s="1725" t="s">
        <v>23880</v>
      </c>
      <c r="FV35" s="495" t="s">
        <v>23871</v>
      </c>
      <c r="FW35" s="1725" t="s">
        <v>23880</v>
      </c>
      <c r="FX35" s="495" t="s">
        <v>24291</v>
      </c>
      <c r="FY35" s="1673" t="s">
        <v>24292</v>
      </c>
      <c r="FZ35" s="495" t="s">
        <v>19100</v>
      </c>
      <c r="GA35" s="495" t="s">
        <v>19100</v>
      </c>
      <c r="GB35" s="495" t="s">
        <v>23473</v>
      </c>
      <c r="GC35" s="495" t="s">
        <v>19100</v>
      </c>
      <c r="GD35" s="1617" t="s">
        <v>24293</v>
      </c>
      <c r="GE35" s="269" t="s">
        <v>24154</v>
      </c>
      <c r="GF35" s="1615" t="s">
        <v>24294</v>
      </c>
      <c r="GG35" s="495" t="s">
        <v>19327</v>
      </c>
      <c r="GH35" s="1690"/>
      <c r="GI35" s="495" t="s">
        <v>22968</v>
      </c>
      <c r="GJ35" s="1392" t="s">
        <v>17087</v>
      </c>
      <c r="GK35" s="1629" t="s">
        <v>19100</v>
      </c>
      <c r="GL35" s="495" t="s">
        <v>22968</v>
      </c>
      <c r="GM35" s="2119" t="s">
        <v>23870</v>
      </c>
      <c r="GN35" s="1675" t="s">
        <v>18741</v>
      </c>
      <c r="GO35" s="1973" t="s">
        <v>15514</v>
      </c>
      <c r="GP35" s="1627" t="s">
        <v>18742</v>
      </c>
      <c r="GQ35" s="1392" t="s">
        <v>17087</v>
      </c>
      <c r="GR35" s="1392" t="s">
        <v>17087</v>
      </c>
      <c r="GS35" s="1392" t="s">
        <v>17087</v>
      </c>
      <c r="GT35" s="1392" t="s">
        <v>17087</v>
      </c>
      <c r="GU35" s="1392" t="s">
        <v>17087</v>
      </c>
      <c r="GV35" s="1392" t="s">
        <v>17087</v>
      </c>
      <c r="GW35" s="2001" t="s">
        <v>19121</v>
      </c>
      <c r="GX35" s="1615" t="s">
        <v>24295</v>
      </c>
      <c r="GY35" s="1630" t="s">
        <v>18313</v>
      </c>
      <c r="GZ35" s="1630" t="s">
        <v>22351</v>
      </c>
      <c r="HA35" s="1630" t="s">
        <v>19331</v>
      </c>
      <c r="HB35" s="1630" t="s">
        <v>18313</v>
      </c>
      <c r="HC35" s="1630" t="s">
        <v>18313</v>
      </c>
      <c r="HD35" s="1630" t="s">
        <v>18743</v>
      </c>
      <c r="HE35" s="1630" t="s">
        <v>18313</v>
      </c>
      <c r="HF35" s="1629" t="s">
        <v>19100</v>
      </c>
      <c r="HG35" s="245" t="s">
        <v>18492</v>
      </c>
      <c r="HH35" s="1630" t="s">
        <v>18313</v>
      </c>
      <c r="HI35" s="2119" t="s">
        <v>23870</v>
      </c>
      <c r="HJ35" s="2119" t="s">
        <v>23870</v>
      </c>
      <c r="HK35" s="2119" t="s">
        <v>23870</v>
      </c>
      <c r="HL35" s="495" t="s">
        <v>15579</v>
      </c>
      <c r="HM35" s="495" t="s">
        <v>15583</v>
      </c>
      <c r="HN35" s="1690"/>
      <c r="HO35" s="1730" t="s">
        <v>24296</v>
      </c>
      <c r="HP35" s="469" t="s">
        <v>23901</v>
      </c>
      <c r="HQ35" s="469" t="s">
        <v>23706</v>
      </c>
      <c r="HR35" s="469" t="s">
        <v>24297</v>
      </c>
      <c r="HS35" s="1025" t="s">
        <v>23706</v>
      </c>
      <c r="HT35" s="1584" t="s">
        <v>24025</v>
      </c>
      <c r="HU35" s="2152" t="s">
        <v>24298</v>
      </c>
      <c r="HV35" s="663" t="s">
        <v>24299</v>
      </c>
      <c r="HW35" s="1087" t="s">
        <v>23706</v>
      </c>
      <c r="HX35" s="2153" t="s">
        <v>23706</v>
      </c>
      <c r="HY35" s="2154" t="s">
        <v>23908</v>
      </c>
      <c r="HZ35" s="2136" t="s">
        <v>23285</v>
      </c>
      <c r="IA35" s="2155" t="s">
        <v>18751</v>
      </c>
      <c r="IB35" s="1638" t="s">
        <v>17099</v>
      </c>
      <c r="IC35" s="495" t="s">
        <v>23776</v>
      </c>
      <c r="ID35" s="495" t="s">
        <v>16848</v>
      </c>
      <c r="IE35" s="1631" t="s">
        <v>24300</v>
      </c>
      <c r="IF35" s="1638" t="s">
        <v>17087</v>
      </c>
      <c r="IG35" s="958" t="s">
        <v>17087</v>
      </c>
      <c r="IH35" s="958" t="s">
        <v>17087</v>
      </c>
      <c r="II35" s="958" t="s">
        <v>17116</v>
      </c>
      <c r="IJ35" s="958" t="s">
        <v>18741</v>
      </c>
      <c r="IK35" s="469" t="s">
        <v>24301</v>
      </c>
      <c r="IL35" s="1996" t="s">
        <v>16992</v>
      </c>
      <c r="IM35" s="1087" t="s">
        <v>23285</v>
      </c>
      <c r="IN35" s="1087" t="s">
        <v>23285</v>
      </c>
      <c r="IO35" s="1576" t="s">
        <v>24302</v>
      </c>
      <c r="IP35" s="958" t="s">
        <v>24032</v>
      </c>
      <c r="IQ35" s="1115" t="s">
        <v>23527</v>
      </c>
      <c r="IR35" s="1720" t="s">
        <v>16838</v>
      </c>
      <c r="IS35" s="1720" t="s">
        <v>22713</v>
      </c>
      <c r="IT35" s="1679"/>
      <c r="IU35" s="1734" t="s">
        <v>16903</v>
      </c>
      <c r="IV35" s="1115" t="s">
        <v>22771</v>
      </c>
      <c r="IW35" s="1756" t="s">
        <v>23024</v>
      </c>
      <c r="IX35" s="1703" t="s">
        <v>24303</v>
      </c>
      <c r="IY35" s="958" t="s">
        <v>17094</v>
      </c>
      <c r="IZ35" s="469" t="s">
        <v>16838</v>
      </c>
      <c r="JA35" s="1115" t="s">
        <v>22771</v>
      </c>
      <c r="JB35" s="2156" t="s">
        <v>22771</v>
      </c>
      <c r="JC35" s="663" t="s">
        <v>16109</v>
      </c>
      <c r="JD35" s="2116" t="s">
        <v>23920</v>
      </c>
      <c r="JE35" s="1020" t="s">
        <v>17099</v>
      </c>
      <c r="JF35" s="958" t="s">
        <v>17087</v>
      </c>
      <c r="JG35" s="1617" t="s">
        <v>16722</v>
      </c>
      <c r="JH35" s="1638" t="s">
        <v>16992</v>
      </c>
      <c r="JI35" s="958" t="s">
        <v>24304</v>
      </c>
      <c r="JJ35" s="1638" t="s">
        <v>17087</v>
      </c>
      <c r="JK35" s="958" t="s">
        <v>17099</v>
      </c>
      <c r="JL35" s="1587" t="s">
        <v>24305</v>
      </c>
      <c r="JM35" s="1587" t="s">
        <v>24306</v>
      </c>
      <c r="JN35" s="2116" t="s">
        <v>16992</v>
      </c>
      <c r="JO35" s="1638" t="s">
        <v>17087</v>
      </c>
      <c r="JP35" s="1648" t="s">
        <v>23030</v>
      </c>
      <c r="JQ35" s="1648" t="s">
        <v>23030</v>
      </c>
      <c r="JR35" s="1693" t="s">
        <v>23030</v>
      </c>
      <c r="JS35" s="1638" t="s">
        <v>15726</v>
      </c>
      <c r="JT35" s="1641" t="s">
        <v>23030</v>
      </c>
      <c r="JU35" s="663" t="s">
        <v>24307</v>
      </c>
      <c r="JV35" s="1641" t="s">
        <v>23316</v>
      </c>
      <c r="JW35" s="495" t="s">
        <v>23716</v>
      </c>
      <c r="JX35" s="1641" t="s">
        <v>23316</v>
      </c>
      <c r="JY35" s="1690"/>
      <c r="JZ35" s="1641" t="s">
        <v>23083</v>
      </c>
      <c r="KA35" s="1648" t="s">
        <v>22771</v>
      </c>
      <c r="KB35" s="1680" t="s">
        <v>23527</v>
      </c>
      <c r="KC35" s="2091" t="s">
        <v>23744</v>
      </c>
      <c r="KD35" s="2157" t="s">
        <v>16838</v>
      </c>
      <c r="KE35" s="1573" t="s">
        <v>23532</v>
      </c>
      <c r="KF35" s="2091" t="s">
        <v>24308</v>
      </c>
      <c r="KG35" s="469" t="s">
        <v>23749</v>
      </c>
      <c r="KH35" s="1658" t="s">
        <v>23749</v>
      </c>
      <c r="KI35" s="469"/>
      <c r="KJ35" s="1573" t="s">
        <v>24309</v>
      </c>
      <c r="KK35" s="269" t="s">
        <v>16722</v>
      </c>
      <c r="KL35" s="2158" t="s">
        <v>19193</v>
      </c>
      <c r="KM35" s="2127" t="s">
        <v>24309</v>
      </c>
      <c r="KN35" s="1714" t="s">
        <v>23797</v>
      </c>
      <c r="KO35" s="2159" t="s">
        <v>24309</v>
      </c>
      <c r="KP35" s="1680" t="s">
        <v>24309</v>
      </c>
      <c r="KQ35" s="1680" t="s">
        <v>24309</v>
      </c>
      <c r="KR35" s="269" t="s">
        <v>16724</v>
      </c>
      <c r="KS35" s="469"/>
      <c r="KT35" s="2091" t="s">
        <v>22771</v>
      </c>
      <c r="KU35" s="2091" t="s">
        <v>22771</v>
      </c>
      <c r="KV35" s="2116" t="s">
        <v>23920</v>
      </c>
      <c r="KW35" s="2127" t="s">
        <v>16838</v>
      </c>
      <c r="KX35" s="1600" t="s">
        <v>16848</v>
      </c>
      <c r="KY35" s="2160" t="s">
        <v>23334</v>
      </c>
      <c r="KZ35" s="469" t="s">
        <v>23716</v>
      </c>
      <c r="LA35" s="469" t="s">
        <v>23082</v>
      </c>
      <c r="LB35" s="1600" t="s">
        <v>23334</v>
      </c>
      <c r="LC35" s="495" t="s">
        <v>17173</v>
      </c>
      <c r="LD35" s="1658" t="s">
        <v>22713</v>
      </c>
      <c r="LE35" s="1690"/>
      <c r="LF35" s="1641" t="s">
        <v>23339</v>
      </c>
      <c r="LG35" s="1714" t="s">
        <v>16848</v>
      </c>
      <c r="LH35" s="1641" t="s">
        <v>16992</v>
      </c>
      <c r="LI35" s="1683" t="s">
        <v>22771</v>
      </c>
      <c r="LJ35" s="1672" t="s">
        <v>24310</v>
      </c>
      <c r="LK35" s="1115" t="s">
        <v>22771</v>
      </c>
      <c r="LL35" s="495" t="s">
        <v>24311</v>
      </c>
      <c r="LM35" s="1024" t="s">
        <v>24208</v>
      </c>
      <c r="LN35" s="2050" t="s">
        <v>16848</v>
      </c>
      <c r="LO35" s="1641" t="s">
        <v>16992</v>
      </c>
      <c r="LP35" s="469"/>
      <c r="LQ35" s="1115" t="s">
        <v>22771</v>
      </c>
      <c r="LR35" s="2090" t="s">
        <v>17087</v>
      </c>
      <c r="LS35" s="1658" t="s">
        <v>23779</v>
      </c>
      <c r="LT35" s="2161" t="s">
        <v>24312</v>
      </c>
      <c r="LU35" s="1064" t="s">
        <v>24313</v>
      </c>
      <c r="LV35" s="1683" t="s">
        <v>22771</v>
      </c>
      <c r="LW35" s="1714" t="s">
        <v>17087</v>
      </c>
      <c r="LX35" s="469" t="s">
        <v>24314</v>
      </c>
      <c r="LY35" s="1595" t="s">
        <v>15907</v>
      </c>
      <c r="LZ35" s="2011" t="s">
        <v>23081</v>
      </c>
      <c r="MA35" s="1616" t="s">
        <v>24315</v>
      </c>
      <c r="MB35" s="1616" t="s">
        <v>24316</v>
      </c>
      <c r="MC35" s="1714" t="s">
        <v>24317</v>
      </c>
      <c r="MD35" s="2011" t="s">
        <v>17099</v>
      </c>
      <c r="ME35" s="2048" t="s">
        <v>16992</v>
      </c>
      <c r="MF35" s="1714" t="s">
        <v>16992</v>
      </c>
      <c r="MG35" s="1623" t="s">
        <v>21530</v>
      </c>
      <c r="MH35" s="269" t="s">
        <v>24318</v>
      </c>
      <c r="MI35" s="469" t="s">
        <v>17099</v>
      </c>
      <c r="MJ35" s="1690"/>
      <c r="MK35" s="2090" t="s">
        <v>17087</v>
      </c>
      <c r="ML35" s="1712" t="s">
        <v>24223</v>
      </c>
      <c r="MM35" s="1712" t="s">
        <v>23565</v>
      </c>
      <c r="MN35" s="2067" t="s">
        <v>23565</v>
      </c>
      <c r="MO35" s="1641" t="s">
        <v>23788</v>
      </c>
      <c r="MP35" s="2090" t="s">
        <v>24319</v>
      </c>
      <c r="MQ35" s="1658" t="s">
        <v>24055</v>
      </c>
      <c r="MR35" s="2091" t="s">
        <v>24056</v>
      </c>
      <c r="MS35" s="1658" t="s">
        <v>24055</v>
      </c>
      <c r="MT35" s="2090" t="s">
        <v>24056</v>
      </c>
      <c r="MU35" s="793" t="s">
        <v>24319</v>
      </c>
      <c r="MV35" s="469"/>
      <c r="MW35" s="1615" t="s">
        <v>24320</v>
      </c>
      <c r="MX35" s="1615" t="s">
        <v>24321</v>
      </c>
      <c r="MY35" s="1615" t="s">
        <v>24322</v>
      </c>
      <c r="MZ35" s="2011" t="s">
        <v>23364</v>
      </c>
      <c r="NA35" s="269" t="s">
        <v>24323</v>
      </c>
      <c r="NB35" s="269" t="s">
        <v>24324</v>
      </c>
      <c r="NC35" s="2011" t="s">
        <v>23081</v>
      </c>
      <c r="ND35" s="2011" t="s">
        <v>23081</v>
      </c>
      <c r="NE35" s="1591" t="s">
        <v>22713</v>
      </c>
      <c r="NF35" s="2011" t="s">
        <v>23081</v>
      </c>
      <c r="NG35" s="469" t="s">
        <v>24228</v>
      </c>
      <c r="NH35" s="1573" t="s">
        <v>24230</v>
      </c>
      <c r="NI35" s="1573" t="s">
        <v>24228</v>
      </c>
      <c r="NJ35" s="1591" t="s">
        <v>23954</v>
      </c>
      <c r="NK35" s="1591" t="s">
        <v>16830</v>
      </c>
      <c r="NL35" s="469" t="s">
        <v>16848</v>
      </c>
      <c r="NM35" s="1573" t="s">
        <v>23081</v>
      </c>
      <c r="NN35" s="1615" t="s">
        <v>24325</v>
      </c>
      <c r="NO35" s="394" t="s">
        <v>23565</v>
      </c>
      <c r="NP35" s="1690"/>
      <c r="NQ35" s="1595" t="s">
        <v>16992</v>
      </c>
      <c r="NR35" s="2067" t="s">
        <v>23809</v>
      </c>
      <c r="NS35" s="1024" t="s">
        <v>16724</v>
      </c>
      <c r="NT35" s="1024" t="s">
        <v>16722</v>
      </c>
      <c r="NU35" s="1683" t="s">
        <v>23956</v>
      </c>
      <c r="NV35" s="1115" t="s">
        <v>23956</v>
      </c>
      <c r="NW35" s="736" t="s">
        <v>23809</v>
      </c>
      <c r="NX35" s="736" t="s">
        <v>23809</v>
      </c>
      <c r="NY35" s="740" t="s">
        <v>23371</v>
      </c>
      <c r="NZ35" s="1683" t="s">
        <v>16848</v>
      </c>
      <c r="OA35" s="2053" t="s">
        <v>23565</v>
      </c>
      <c r="OB35" s="2053" t="s">
        <v>23099</v>
      </c>
      <c r="OC35" s="2036" t="s">
        <v>23565</v>
      </c>
      <c r="OD35" s="2112" t="s">
        <v>23565</v>
      </c>
      <c r="OE35" s="1604" t="s">
        <v>16109</v>
      </c>
      <c r="OF35" s="1638" t="s">
        <v>17099</v>
      </c>
      <c r="OG35" s="1638" t="s">
        <v>17087</v>
      </c>
      <c r="OH35" s="269" t="s">
        <v>16722</v>
      </c>
      <c r="OI35" s="1714" t="s">
        <v>16992</v>
      </c>
      <c r="OJ35" s="1714" t="s">
        <v>23759</v>
      </c>
      <c r="OK35" s="1714" t="s">
        <v>17193</v>
      </c>
      <c r="OL35" s="2074" t="s">
        <v>17173</v>
      </c>
      <c r="OM35" s="736" t="s">
        <v>17173</v>
      </c>
      <c r="ON35" s="1641" t="s">
        <v>17099</v>
      </c>
      <c r="OO35" s="1638" t="s">
        <v>17099</v>
      </c>
      <c r="OP35" s="494" t="s">
        <v>17116</v>
      </c>
      <c r="OQ35" s="1608" t="s">
        <v>23813</v>
      </c>
      <c r="OR35" s="1608" t="s">
        <v>16992</v>
      </c>
      <c r="OS35" s="736" t="s">
        <v>24067</v>
      </c>
      <c r="OT35" s="1608" t="s">
        <v>16830</v>
      </c>
      <c r="OU35" s="2112" t="s">
        <v>16838</v>
      </c>
      <c r="OV35" s="1690"/>
      <c r="OW35" s="1608" t="s">
        <v>23581</v>
      </c>
      <c r="OX35" s="1604" t="s">
        <v>16109</v>
      </c>
      <c r="OY35" s="1608" t="s">
        <v>16830</v>
      </c>
      <c r="OZ35" s="736" t="s">
        <v>17087</v>
      </c>
      <c r="PA35" s="1712" t="s">
        <v>24326</v>
      </c>
      <c r="PB35" s="1349" t="s">
        <v>23381</v>
      </c>
      <c r="PC35" s="424" t="s">
        <v>24327</v>
      </c>
      <c r="PD35" s="1608" t="s">
        <v>23581</v>
      </c>
      <c r="PE35" s="491" t="s">
        <v>24328</v>
      </c>
      <c r="PF35" s="2162" t="s">
        <v>23813</v>
      </c>
      <c r="PG35" s="2053" t="s">
        <v>23581</v>
      </c>
      <c r="PH35" s="736" t="s">
        <v>23581</v>
      </c>
      <c r="PI35" s="736" t="s">
        <v>23813</v>
      </c>
      <c r="PJ35" s="736"/>
      <c r="PK35" s="736"/>
      <c r="PL35" s="736"/>
      <c r="PM35" s="736"/>
      <c r="PN35" s="736"/>
      <c r="PO35" s="736"/>
      <c r="PP35" s="736"/>
      <c r="PQ35" s="736"/>
      <c r="PR35" s="736"/>
      <c r="PS35" s="1349" t="s">
        <v>16830</v>
      </c>
      <c r="PT35" s="1714" t="s">
        <v>24071</v>
      </c>
      <c r="PU35" s="1714" t="s">
        <v>17043</v>
      </c>
      <c r="PV35" s="1714" t="s">
        <v>17096</v>
      </c>
      <c r="PW35" s="736" t="s">
        <v>24071</v>
      </c>
      <c r="PX35" s="1615" t="s">
        <v>24329</v>
      </c>
      <c r="PY35" s="1664"/>
      <c r="PZ35" s="1608"/>
      <c r="QA35" s="1608"/>
      <c r="QB35" s="1608"/>
      <c r="QC35" s="1608"/>
      <c r="QD35" s="1608"/>
      <c r="QE35" s="1608"/>
      <c r="QF35" s="1608"/>
      <c r="QG35" s="1608"/>
      <c r="QH35" s="1608"/>
      <c r="QI35" s="1608"/>
      <c r="QJ35" s="1608"/>
      <c r="QK35" s="1608"/>
      <c r="QL35" s="1608"/>
      <c r="QM35" s="1608"/>
      <c r="QN35" s="1608"/>
      <c r="QO35" s="1608"/>
      <c r="QP35" s="1608"/>
      <c r="QQ35" s="1608"/>
      <c r="QR35" s="1608"/>
      <c r="QS35" s="1608"/>
      <c r="QT35" s="1608"/>
      <c r="QU35" s="1608"/>
      <c r="QV35" s="1608"/>
      <c r="QW35" s="1608"/>
      <c r="QX35" s="1608"/>
      <c r="QY35" s="1608"/>
      <c r="QZ35" s="1608"/>
      <c r="RA35" s="1608"/>
      <c r="RB35" s="1608"/>
      <c r="RC35" s="1608"/>
      <c r="RD35" s="1608"/>
    </row>
    <row r="36" spans="1:472" ht="60.75" customHeight="1">
      <c r="A36" s="2500"/>
      <c r="B36" s="1996" t="s">
        <v>17195</v>
      </c>
      <c r="C36" s="1690"/>
      <c r="D36" s="469" t="s">
        <v>14721</v>
      </c>
      <c r="E36" s="469" t="s">
        <v>14721</v>
      </c>
      <c r="F36" s="469" t="s">
        <v>14721</v>
      </c>
      <c r="G36" s="469" t="s">
        <v>24330</v>
      </c>
      <c r="H36" s="469" t="s">
        <v>24330</v>
      </c>
      <c r="I36" s="469" t="s">
        <v>14721</v>
      </c>
      <c r="J36" s="469" t="s">
        <v>14721</v>
      </c>
      <c r="K36" s="469" t="s">
        <v>14721</v>
      </c>
      <c r="L36" s="469" t="s">
        <v>14721</v>
      </c>
      <c r="M36" s="469" t="s">
        <v>24331</v>
      </c>
      <c r="N36" s="469" t="s">
        <v>14707</v>
      </c>
      <c r="O36" s="469" t="s">
        <v>24332</v>
      </c>
      <c r="P36" s="469" t="s">
        <v>14707</v>
      </c>
      <c r="Q36" s="469" t="s">
        <v>14721</v>
      </c>
      <c r="R36" s="469" t="s">
        <v>24333</v>
      </c>
      <c r="S36" s="469" t="s">
        <v>14784</v>
      </c>
      <c r="T36" s="469" t="s">
        <v>24334</v>
      </c>
      <c r="U36" s="469" t="s">
        <v>24335</v>
      </c>
      <c r="V36" s="469" t="s">
        <v>14784</v>
      </c>
      <c r="W36" s="469" t="s">
        <v>14784</v>
      </c>
      <c r="X36" s="469" t="s">
        <v>14784</v>
      </c>
      <c r="Y36" s="2133" t="s">
        <v>24336</v>
      </c>
      <c r="Z36" s="469" t="s">
        <v>14784</v>
      </c>
      <c r="AA36" s="469" t="s">
        <v>14784</v>
      </c>
      <c r="AB36" s="469" t="s">
        <v>14869</v>
      </c>
      <c r="AC36" s="469" t="s">
        <v>24337</v>
      </c>
      <c r="AD36" s="331"/>
      <c r="AE36" s="469"/>
      <c r="AF36" s="469"/>
      <c r="AG36" s="469"/>
      <c r="AH36" s="1692"/>
      <c r="AI36" s="1690"/>
      <c r="AJ36" s="1573"/>
      <c r="AK36" s="469"/>
      <c r="AL36" s="1999"/>
      <c r="AM36" s="268" t="s">
        <v>14907</v>
      </c>
      <c r="AN36" s="269" t="s">
        <v>24338</v>
      </c>
      <c r="AO36" s="268" t="s">
        <v>14907</v>
      </c>
      <c r="AP36" s="269" t="s">
        <v>24339</v>
      </c>
      <c r="AQ36" s="268" t="s">
        <v>23408</v>
      </c>
      <c r="AR36" s="268" t="s">
        <v>14907</v>
      </c>
      <c r="AS36" s="268" t="s">
        <v>14907</v>
      </c>
      <c r="AT36" s="469" t="s">
        <v>14907</v>
      </c>
      <c r="AU36" s="469" t="s">
        <v>14907</v>
      </c>
      <c r="AV36" s="469" t="s">
        <v>14907</v>
      </c>
      <c r="AW36" s="469" t="s">
        <v>14907</v>
      </c>
      <c r="AX36" s="469" t="s">
        <v>23408</v>
      </c>
      <c r="AY36" s="469" t="s">
        <v>24340</v>
      </c>
      <c r="AZ36" s="469" t="s">
        <v>17570</v>
      </c>
      <c r="BA36" s="469" t="s">
        <v>17570</v>
      </c>
      <c r="BB36" s="469" t="s">
        <v>23408</v>
      </c>
      <c r="BC36" s="469" t="s">
        <v>15005</v>
      </c>
      <c r="BD36" s="469" t="s">
        <v>15005</v>
      </c>
      <c r="BE36" s="469" t="s">
        <v>15005</v>
      </c>
      <c r="BF36" s="469" t="s">
        <v>15005</v>
      </c>
      <c r="BG36" s="469" t="s">
        <v>15005</v>
      </c>
      <c r="BH36" s="469" t="s">
        <v>15005</v>
      </c>
      <c r="BI36" s="469" t="s">
        <v>15005</v>
      </c>
      <c r="BJ36" s="469" t="s">
        <v>15005</v>
      </c>
      <c r="BK36" s="469" t="s">
        <v>15005</v>
      </c>
      <c r="BL36" s="1690"/>
      <c r="BM36" s="469" t="s">
        <v>24341</v>
      </c>
      <c r="BN36" s="469" t="s">
        <v>24342</v>
      </c>
      <c r="BO36" s="1580" t="s">
        <v>24343</v>
      </c>
      <c r="BP36" s="469" t="s">
        <v>24344</v>
      </c>
      <c r="BQ36" s="469" t="s">
        <v>24345</v>
      </c>
      <c r="BR36" s="469" t="s">
        <v>15049</v>
      </c>
      <c r="BS36" s="469" t="s">
        <v>24346</v>
      </c>
      <c r="BT36" s="1580" t="s">
        <v>15074</v>
      </c>
      <c r="BU36" s="469" t="s">
        <v>16341</v>
      </c>
      <c r="BV36" s="469" t="s">
        <v>23408</v>
      </c>
      <c r="BW36" s="469" t="s">
        <v>23408</v>
      </c>
      <c r="BX36" s="1580" t="s">
        <v>17616</v>
      </c>
      <c r="BY36" s="1580" t="s">
        <v>17616</v>
      </c>
      <c r="BZ36" s="469" t="s">
        <v>23408</v>
      </c>
      <c r="CA36" s="469" t="s">
        <v>24347</v>
      </c>
      <c r="CB36" s="469" t="s">
        <v>16341</v>
      </c>
      <c r="CC36" s="469" t="s">
        <v>17616</v>
      </c>
      <c r="CD36" s="469" t="s">
        <v>23408</v>
      </c>
      <c r="CE36" s="469" t="s">
        <v>17616</v>
      </c>
      <c r="CF36" s="1583" t="s">
        <v>24348</v>
      </c>
      <c r="CG36" s="1583" t="s">
        <v>24349</v>
      </c>
      <c r="CH36" s="1583" t="s">
        <v>16319</v>
      </c>
      <c r="CI36" s="469" t="s">
        <v>14961</v>
      </c>
      <c r="CJ36" s="469" t="s">
        <v>15207</v>
      </c>
      <c r="CK36" s="469" t="s">
        <v>24350</v>
      </c>
      <c r="CL36" s="469" t="s">
        <v>15207</v>
      </c>
      <c r="CM36" s="469" t="s">
        <v>24351</v>
      </c>
      <c r="CN36" s="469" t="s">
        <v>15207</v>
      </c>
      <c r="CO36" s="469" t="s">
        <v>15185</v>
      </c>
      <c r="CP36" s="469" t="s">
        <v>15185</v>
      </c>
      <c r="CQ36" s="469" t="s">
        <v>15207</v>
      </c>
      <c r="CR36" s="1690"/>
      <c r="CS36" s="469" t="s">
        <v>15207</v>
      </c>
      <c r="CT36" s="469" t="s">
        <v>15207</v>
      </c>
      <c r="CU36" s="469" t="s">
        <v>15207</v>
      </c>
      <c r="CV36" s="1580" t="s">
        <v>15207</v>
      </c>
      <c r="CW36" s="469" t="s">
        <v>24352</v>
      </c>
      <c r="CX36" s="469" t="s">
        <v>24353</v>
      </c>
      <c r="CY36" s="469" t="s">
        <v>24354</v>
      </c>
      <c r="CZ36" s="469" t="s">
        <v>24355</v>
      </c>
      <c r="DA36" s="469" t="s">
        <v>24356</v>
      </c>
      <c r="DB36" s="469" t="s">
        <v>24357</v>
      </c>
      <c r="DC36" s="469" t="s">
        <v>23408</v>
      </c>
      <c r="DD36" s="469" t="s">
        <v>24358</v>
      </c>
      <c r="DE36" s="469" t="s">
        <v>24340</v>
      </c>
      <c r="DF36" s="469" t="s">
        <v>24359</v>
      </c>
      <c r="DG36" s="469" t="s">
        <v>18902</v>
      </c>
      <c r="DH36" s="469" t="s">
        <v>23408</v>
      </c>
      <c r="DI36" s="1041" t="s">
        <v>18911</v>
      </c>
      <c r="DJ36" s="1733" t="s">
        <v>24360</v>
      </c>
      <c r="DK36" s="1588" t="s">
        <v>16211</v>
      </c>
      <c r="DL36" s="469" t="s">
        <v>16341</v>
      </c>
      <c r="DM36" s="1733" t="s">
        <v>24361</v>
      </c>
      <c r="DN36" s="1733" t="s">
        <v>24362</v>
      </c>
      <c r="DO36" s="1019" t="s">
        <v>17616</v>
      </c>
      <c r="DP36" s="1125" t="s">
        <v>24363</v>
      </c>
      <c r="DQ36" s="469" t="s">
        <v>24364</v>
      </c>
      <c r="DR36" s="469" t="s">
        <v>24002</v>
      </c>
      <c r="DS36" s="469" t="s">
        <v>18911</v>
      </c>
      <c r="DT36" s="469" t="s">
        <v>24002</v>
      </c>
      <c r="DU36" s="469" t="s">
        <v>24002</v>
      </c>
      <c r="DV36" s="469" t="s">
        <v>15302</v>
      </c>
      <c r="DW36" s="1690"/>
      <c r="DX36" s="469" t="s">
        <v>15317</v>
      </c>
      <c r="DY36" s="469" t="s">
        <v>15323</v>
      </c>
      <c r="DZ36" s="469" t="s">
        <v>24002</v>
      </c>
      <c r="EA36" s="469" t="s">
        <v>16211</v>
      </c>
      <c r="EB36" s="1580" t="s">
        <v>24365</v>
      </c>
      <c r="EC36" s="469" t="s">
        <v>19100</v>
      </c>
      <c r="ED36" s="958" t="s">
        <v>17570</v>
      </c>
      <c r="EE36" s="1629" t="s">
        <v>17570</v>
      </c>
      <c r="EF36" s="1025" t="s">
        <v>16319</v>
      </c>
      <c r="EG36" s="269" t="s">
        <v>24366</v>
      </c>
      <c r="EH36" s="469" t="s">
        <v>19100</v>
      </c>
      <c r="EI36" s="469" t="s">
        <v>19305</v>
      </c>
      <c r="EJ36" s="469" t="s">
        <v>18902</v>
      </c>
      <c r="EK36" s="469" t="s">
        <v>23408</v>
      </c>
      <c r="EL36" s="1025" t="s">
        <v>18710</v>
      </c>
      <c r="EM36" s="264" t="s">
        <v>18478</v>
      </c>
      <c r="EN36" s="469" t="s">
        <v>14957</v>
      </c>
      <c r="EO36" s="469" t="s">
        <v>16319</v>
      </c>
      <c r="EP36" s="1629" t="s">
        <v>23408</v>
      </c>
      <c r="EQ36" s="1629" t="s">
        <v>23408</v>
      </c>
      <c r="ER36" s="1629" t="s">
        <v>23408</v>
      </c>
      <c r="ES36" s="1629" t="s">
        <v>23408</v>
      </c>
      <c r="ET36" s="469" t="s">
        <v>18911</v>
      </c>
      <c r="EU36" s="469" t="s">
        <v>24367</v>
      </c>
      <c r="EV36" s="469" t="s">
        <v>16211</v>
      </c>
      <c r="EW36" s="1629" t="s">
        <v>19100</v>
      </c>
      <c r="EX36" s="1629" t="s">
        <v>19100</v>
      </c>
      <c r="EY36" s="469" t="s">
        <v>23457</v>
      </c>
      <c r="EZ36" s="264" t="s">
        <v>15407</v>
      </c>
      <c r="FA36" s="469" t="s">
        <v>15424</v>
      </c>
      <c r="FB36" s="469" t="s">
        <v>15424</v>
      </c>
      <c r="FC36" s="1690"/>
      <c r="FD36" s="495" t="s">
        <v>15451</v>
      </c>
      <c r="FE36" s="2163" t="s">
        <v>18535</v>
      </c>
      <c r="FF36" s="1725" t="s">
        <v>16189</v>
      </c>
      <c r="FG36" s="469" t="s">
        <v>24368</v>
      </c>
      <c r="FH36" s="469" t="s">
        <v>24368</v>
      </c>
      <c r="FI36" s="1580" t="s">
        <v>15428</v>
      </c>
      <c r="FJ36" s="1571" t="s">
        <v>24369</v>
      </c>
      <c r="FK36" s="1725" t="s">
        <v>23870</v>
      </c>
      <c r="FL36" s="1725" t="s">
        <v>23870</v>
      </c>
      <c r="FM36" s="2116" t="s">
        <v>23871</v>
      </c>
      <c r="FN36" s="1629" t="s">
        <v>23467</v>
      </c>
      <c r="FO36" s="1628" t="s">
        <v>24287</v>
      </c>
      <c r="FP36" s="1636" t="s">
        <v>24290</v>
      </c>
      <c r="FQ36" s="1636" t="s">
        <v>24290</v>
      </c>
      <c r="FR36" s="495" t="s">
        <v>18741</v>
      </c>
      <c r="FS36" s="495" t="s">
        <v>23471</v>
      </c>
      <c r="FT36" s="495" t="s">
        <v>23467</v>
      </c>
      <c r="FU36" s="495" t="s">
        <v>23467</v>
      </c>
      <c r="FV36" s="495" t="s">
        <v>23467</v>
      </c>
      <c r="FW36" s="495" t="s">
        <v>23467</v>
      </c>
      <c r="FX36" s="1636" t="s">
        <v>19140</v>
      </c>
      <c r="FY36" s="1636" t="s">
        <v>24290</v>
      </c>
      <c r="FZ36" s="495" t="s">
        <v>17120</v>
      </c>
      <c r="GA36" s="495" t="s">
        <v>17120</v>
      </c>
      <c r="GB36" s="495" t="s">
        <v>17120</v>
      </c>
      <c r="GC36" s="495" t="s">
        <v>17120</v>
      </c>
      <c r="GD36" s="495" t="s">
        <v>16992</v>
      </c>
      <c r="GE36" s="495" t="s">
        <v>16992</v>
      </c>
      <c r="GF36" s="495" t="s">
        <v>16992</v>
      </c>
      <c r="GG36" s="1636" t="s">
        <v>24290</v>
      </c>
      <c r="GH36" s="1690"/>
      <c r="GI36" s="495" t="s">
        <v>24370</v>
      </c>
      <c r="GJ36" s="495" t="s">
        <v>24371</v>
      </c>
      <c r="GK36" s="495" t="s">
        <v>19327</v>
      </c>
      <c r="GL36" s="495" t="s">
        <v>24372</v>
      </c>
      <c r="GM36" s="495" t="s">
        <v>19327</v>
      </c>
      <c r="GN36" s="495" t="s">
        <v>19327</v>
      </c>
      <c r="GO36" s="2003" t="s">
        <v>15509</v>
      </c>
      <c r="GP36" s="1392" t="s">
        <v>17087</v>
      </c>
      <c r="GQ36" s="1629" t="s">
        <v>19100</v>
      </c>
      <c r="GR36" s="1629" t="s">
        <v>19100</v>
      </c>
      <c r="GS36" s="1630" t="s">
        <v>18743</v>
      </c>
      <c r="GT36" s="1630" t="s">
        <v>18743</v>
      </c>
      <c r="GU36" s="1630" t="s">
        <v>18313</v>
      </c>
      <c r="GV36" s="1630" t="s">
        <v>22351</v>
      </c>
      <c r="GW36" s="2001" t="s">
        <v>19321</v>
      </c>
      <c r="GX36" s="1630" t="s">
        <v>22351</v>
      </c>
      <c r="GY36" s="1629" t="s">
        <v>19100</v>
      </c>
      <c r="GZ36" s="1630" t="s">
        <v>18313</v>
      </c>
      <c r="HA36" s="1630" t="s">
        <v>18312</v>
      </c>
      <c r="HB36" s="1629" t="s">
        <v>19100</v>
      </c>
      <c r="HC36" s="1629" t="s">
        <v>19100</v>
      </c>
      <c r="HD36" s="1630" t="s">
        <v>18313</v>
      </c>
      <c r="HE36" s="1629" t="s">
        <v>19100</v>
      </c>
      <c r="HF36" s="1630" t="s">
        <v>18313</v>
      </c>
      <c r="HG36" s="1615" t="s">
        <v>24373</v>
      </c>
      <c r="HH36" s="1629" t="s">
        <v>19100</v>
      </c>
      <c r="HI36" s="1629" t="s">
        <v>19100</v>
      </c>
      <c r="HJ36" s="1629" t="s">
        <v>19100</v>
      </c>
      <c r="HK36" s="495" t="s">
        <v>15579</v>
      </c>
      <c r="HL36" s="495" t="s">
        <v>15574</v>
      </c>
      <c r="HM36" s="1629" t="s">
        <v>19100</v>
      </c>
      <c r="HN36" s="1690"/>
      <c r="HO36" s="2048" t="s">
        <v>15563</v>
      </c>
      <c r="HP36" s="469" t="s">
        <v>23903</v>
      </c>
      <c r="HQ36" s="469" t="s">
        <v>23239</v>
      </c>
      <c r="HR36" s="469" t="s">
        <v>18735</v>
      </c>
      <c r="HS36" s="2164" t="s">
        <v>23702</v>
      </c>
      <c r="HT36" s="1025" t="s">
        <v>23706</v>
      </c>
      <c r="HU36" s="1087" t="s">
        <v>24297</v>
      </c>
      <c r="HV36" s="2135" t="s">
        <v>24374</v>
      </c>
      <c r="HW36" s="2165" t="s">
        <v>23239</v>
      </c>
      <c r="HX36" s="1733" t="s">
        <v>23908</v>
      </c>
      <c r="HY36" s="2136" t="s">
        <v>23285</v>
      </c>
      <c r="HZ36" s="1638" t="s">
        <v>23908</v>
      </c>
      <c r="IA36" s="495" t="s">
        <v>17120</v>
      </c>
      <c r="IB36" s="1638" t="s">
        <v>23908</v>
      </c>
      <c r="IC36" s="495" t="s">
        <v>23938</v>
      </c>
      <c r="ID36" s="1638" t="s">
        <v>16992</v>
      </c>
      <c r="IE36" s="1631" t="s">
        <v>18312</v>
      </c>
      <c r="IF36" s="1638" t="s">
        <v>24375</v>
      </c>
      <c r="IG36" s="958" t="s">
        <v>17116</v>
      </c>
      <c r="IH36" s="1638" t="s">
        <v>17116</v>
      </c>
      <c r="II36" s="1115" t="s">
        <v>23920</v>
      </c>
      <c r="IJ36" s="1770" t="s">
        <v>23285</v>
      </c>
      <c r="IK36" s="1025" t="s">
        <v>16992</v>
      </c>
      <c r="IL36" s="257" t="s">
        <v>24301</v>
      </c>
      <c r="IM36" s="1736" t="s">
        <v>16992</v>
      </c>
      <c r="IN36" s="958" t="s">
        <v>24302</v>
      </c>
      <c r="IO36" s="1025" t="s">
        <v>23083</v>
      </c>
      <c r="IP36" s="958" t="s">
        <v>24302</v>
      </c>
      <c r="IQ36" s="1087" t="s">
        <v>23285</v>
      </c>
      <c r="IR36" s="1720" t="s">
        <v>22713</v>
      </c>
      <c r="IS36" s="1720" t="s">
        <v>16341</v>
      </c>
      <c r="IT36" s="1679"/>
      <c r="IU36" s="1139" t="s">
        <v>23285</v>
      </c>
      <c r="IV36" s="2166" t="s">
        <v>23914</v>
      </c>
      <c r="IW36" s="1115" t="s">
        <v>22771</v>
      </c>
      <c r="IX36" s="469" t="s">
        <v>24376</v>
      </c>
      <c r="IY36" s="958" t="s">
        <v>23024</v>
      </c>
      <c r="IZ36" s="469" t="s">
        <v>23730</v>
      </c>
      <c r="JA36" s="1019" t="s">
        <v>23730</v>
      </c>
      <c r="JB36" s="2090" t="s">
        <v>23730</v>
      </c>
      <c r="JC36" s="663" t="s">
        <v>16109</v>
      </c>
      <c r="JD36" s="495" t="s">
        <v>17173</v>
      </c>
      <c r="JE36" s="1020" t="s">
        <v>23759</v>
      </c>
      <c r="JF36" s="1019" t="s">
        <v>24190</v>
      </c>
      <c r="JG36" s="1638" t="s">
        <v>16992</v>
      </c>
      <c r="JH36" s="958" t="s">
        <v>17087</v>
      </c>
      <c r="JI36" s="1638" t="s">
        <v>16992</v>
      </c>
      <c r="JJ36" s="469" t="s">
        <v>17196</v>
      </c>
      <c r="JK36" s="469" t="s">
        <v>17196</v>
      </c>
      <c r="JL36" s="1638" t="s">
        <v>17099</v>
      </c>
      <c r="JM36" s="2116" t="s">
        <v>16992</v>
      </c>
      <c r="JN36" s="1638" t="s">
        <v>17087</v>
      </c>
      <c r="JO36" s="1638" t="s">
        <v>17099</v>
      </c>
      <c r="JP36" s="469" t="s">
        <v>23716</v>
      </c>
      <c r="JQ36" s="1680" t="s">
        <v>23919</v>
      </c>
      <c r="JR36" s="495" t="s">
        <v>24036</v>
      </c>
      <c r="JS36" s="1638" t="s">
        <v>15709</v>
      </c>
      <c r="JT36" s="1641" t="s">
        <v>24040</v>
      </c>
      <c r="JU36" s="663" t="s">
        <v>24377</v>
      </c>
      <c r="JV36" s="1641" t="s">
        <v>16848</v>
      </c>
      <c r="JW36" s="495" t="s">
        <v>23316</v>
      </c>
      <c r="JX36" s="1641" t="s">
        <v>24040</v>
      </c>
      <c r="JY36" s="1690"/>
      <c r="JZ36" s="1641" t="s">
        <v>23316</v>
      </c>
      <c r="KA36" s="1735" t="s">
        <v>23749</v>
      </c>
      <c r="KB36" s="2091" t="s">
        <v>23744</v>
      </c>
      <c r="KC36" s="1641" t="s">
        <v>23749</v>
      </c>
      <c r="KD36" s="2091" t="s">
        <v>23744</v>
      </c>
      <c r="KE36" s="495" t="s">
        <v>24378</v>
      </c>
      <c r="KF36" s="1638" t="s">
        <v>16992</v>
      </c>
      <c r="KG36" s="1638" t="s">
        <v>16992</v>
      </c>
      <c r="KH36" s="1589" t="s">
        <v>23532</v>
      </c>
      <c r="KI36" s="469"/>
      <c r="KJ36" s="1573" t="s">
        <v>23930</v>
      </c>
      <c r="KK36" s="1573" t="s">
        <v>24309</v>
      </c>
      <c r="KL36" s="1600" t="s">
        <v>22713</v>
      </c>
      <c r="KM36" s="2091" t="s">
        <v>22771</v>
      </c>
      <c r="KN36" s="1714" t="s">
        <v>24304</v>
      </c>
      <c r="KO36" s="2167" t="s">
        <v>23930</v>
      </c>
      <c r="KP36" s="1641" t="s">
        <v>23930</v>
      </c>
      <c r="KQ36" s="1641" t="s">
        <v>23930</v>
      </c>
      <c r="KR36" s="2167" t="s">
        <v>17114</v>
      </c>
      <c r="KS36" s="469"/>
      <c r="KT36" s="1638" t="s">
        <v>17099</v>
      </c>
      <c r="KU36" s="1638" t="s">
        <v>18944</v>
      </c>
      <c r="KV36" s="469" t="s">
        <v>22713</v>
      </c>
      <c r="KW36" s="2067" t="s">
        <v>16992</v>
      </c>
      <c r="KX36" s="2067" t="s">
        <v>22771</v>
      </c>
      <c r="KY36" s="1648" t="s">
        <v>23066</v>
      </c>
      <c r="KZ36" s="469" t="s">
        <v>23932</v>
      </c>
      <c r="LA36" s="469" t="s">
        <v>23334</v>
      </c>
      <c r="LB36" s="469" t="s">
        <v>23066</v>
      </c>
      <c r="LC36" s="1638" t="s">
        <v>17099</v>
      </c>
      <c r="LD36" s="1638" t="s">
        <v>17087</v>
      </c>
      <c r="LE36" s="1690"/>
      <c r="LF36" s="1714" t="s">
        <v>16848</v>
      </c>
      <c r="LG36" s="1714" t="s">
        <v>16838</v>
      </c>
      <c r="LH36" s="1683" t="s">
        <v>22771</v>
      </c>
      <c r="LI36" s="2091" t="s">
        <v>17087</v>
      </c>
      <c r="LJ36" s="495" t="s">
        <v>17173</v>
      </c>
      <c r="LK36" s="1730" t="s">
        <v>24379</v>
      </c>
      <c r="LL36" s="2035" t="s">
        <v>24380</v>
      </c>
      <c r="LM36" s="495" t="s">
        <v>23339</v>
      </c>
      <c r="LN36" s="469" t="s">
        <v>23548</v>
      </c>
      <c r="LO36" s="1683" t="s">
        <v>22771</v>
      </c>
      <c r="LP36" s="469"/>
      <c r="LQ36" s="2090" t="s">
        <v>17087</v>
      </c>
      <c r="LR36" s="469" t="s">
        <v>23939</v>
      </c>
      <c r="LS36" s="2091" t="s">
        <v>16838</v>
      </c>
      <c r="LT36" s="1683" t="s">
        <v>16942</v>
      </c>
      <c r="LU36" s="1616" t="s">
        <v>24381</v>
      </c>
      <c r="LV36" s="1714" t="s">
        <v>17087</v>
      </c>
      <c r="LW36" s="1689" t="s">
        <v>17173</v>
      </c>
      <c r="LX36" s="1039" t="s">
        <v>23081</v>
      </c>
      <c r="LY36" s="1595" t="s">
        <v>15892</v>
      </c>
      <c r="LZ36" s="2011" t="s">
        <v>17099</v>
      </c>
      <c r="MA36" s="1910" t="s">
        <v>24382</v>
      </c>
      <c r="MB36" s="2090" t="s">
        <v>23759</v>
      </c>
      <c r="MC36" s="469" t="s">
        <v>17116</v>
      </c>
      <c r="MD36" s="2127" t="s">
        <v>17087</v>
      </c>
      <c r="ME36" s="1910" t="s">
        <v>24383</v>
      </c>
      <c r="MF36" s="1714" t="s">
        <v>17099</v>
      </c>
      <c r="MG36" s="495" t="s">
        <v>24384</v>
      </c>
      <c r="MH36" s="2042" t="s">
        <v>23081</v>
      </c>
      <c r="MI36" s="1910" t="s">
        <v>24385</v>
      </c>
      <c r="MJ36" s="1690"/>
      <c r="MK36" s="2090" t="s">
        <v>24056</v>
      </c>
      <c r="ML36" s="2091" t="s">
        <v>24056</v>
      </c>
      <c r="MM36" s="2090" t="s">
        <v>24056</v>
      </c>
      <c r="MN36" s="1658" t="s">
        <v>24055</v>
      </c>
      <c r="MO36" s="1641" t="s">
        <v>23564</v>
      </c>
      <c r="MP36" s="2090" t="s">
        <v>24056</v>
      </c>
      <c r="MQ36" s="2091" t="s">
        <v>16848</v>
      </c>
      <c r="MR36" s="2091" t="s">
        <v>24319</v>
      </c>
      <c r="MS36" s="1588" t="s">
        <v>24386</v>
      </c>
      <c r="MT36" s="2090" t="s">
        <v>24319</v>
      </c>
      <c r="MU36" s="2168" t="s">
        <v>17087</v>
      </c>
      <c r="MV36" s="469"/>
      <c r="MW36" s="1573" t="s">
        <v>23364</v>
      </c>
      <c r="MX36" s="1573" t="s">
        <v>23364</v>
      </c>
      <c r="MY36" s="1591" t="s">
        <v>22449</v>
      </c>
      <c r="MZ36" s="2067" t="s">
        <v>16830</v>
      </c>
      <c r="NA36" s="1573" t="s">
        <v>22471</v>
      </c>
      <c r="NB36" s="269" t="s">
        <v>24387</v>
      </c>
      <c r="NC36" s="2011" t="s">
        <v>24060</v>
      </c>
      <c r="ND36" s="1683" t="s">
        <v>24228</v>
      </c>
      <c r="NE36" s="1591" t="s">
        <v>16942</v>
      </c>
      <c r="NF36" s="2011" t="s">
        <v>24060</v>
      </c>
      <c r="NG36" s="469" t="s">
        <v>16830</v>
      </c>
      <c r="NH36" s="1573" t="s">
        <v>22780</v>
      </c>
      <c r="NI36" s="1573" t="s">
        <v>23081</v>
      </c>
      <c r="NJ36" s="469" t="s">
        <v>24061</v>
      </c>
      <c r="NK36" s="469" t="s">
        <v>24061</v>
      </c>
      <c r="NL36" s="1591" t="s">
        <v>16830</v>
      </c>
      <c r="NM36" s="469" t="s">
        <v>23954</v>
      </c>
      <c r="NN36" s="1591" t="s">
        <v>16830</v>
      </c>
      <c r="NO36" s="394" t="s">
        <v>22780</v>
      </c>
      <c r="NP36" s="1690"/>
      <c r="NQ36" s="1595" t="s">
        <v>17099</v>
      </c>
      <c r="NR36" s="1683" t="s">
        <v>23956</v>
      </c>
      <c r="NS36" s="1595" t="s">
        <v>16848</v>
      </c>
      <c r="NT36" s="1990" t="s">
        <v>23809</v>
      </c>
      <c r="NU36" s="2036" t="s">
        <v>23809</v>
      </c>
      <c r="NV36" s="1990" t="s">
        <v>23809</v>
      </c>
      <c r="NW36" s="736" t="s">
        <v>23956</v>
      </c>
      <c r="NX36" s="1588" t="s">
        <v>17087</v>
      </c>
      <c r="NY36" s="736" t="s">
        <v>23809</v>
      </c>
      <c r="NZ36" s="2053" t="s">
        <v>23565</v>
      </c>
      <c r="OA36" s="1595" t="s">
        <v>16848</v>
      </c>
      <c r="OB36" s="1600" t="s">
        <v>23809</v>
      </c>
      <c r="OC36" s="2053" t="s">
        <v>23099</v>
      </c>
      <c r="OD36" s="1654" t="s">
        <v>24388</v>
      </c>
      <c r="OE36" s="1604" t="s">
        <v>16109</v>
      </c>
      <c r="OF36" s="495" t="s">
        <v>17057</v>
      </c>
      <c r="OG36" s="1638" t="s">
        <v>17099</v>
      </c>
      <c r="OH36" s="495" t="s">
        <v>16838</v>
      </c>
      <c r="OI36" s="1714" t="s">
        <v>17087</v>
      </c>
      <c r="OJ36" s="1714" t="s">
        <v>18944</v>
      </c>
      <c r="OK36" s="1714" t="s">
        <v>24051</v>
      </c>
      <c r="OL36" s="2074" t="s">
        <v>17193</v>
      </c>
      <c r="OM36" s="736" t="s">
        <v>17193</v>
      </c>
      <c r="ON36" s="1714" t="s">
        <v>17173</v>
      </c>
      <c r="OO36" s="2074" t="s">
        <v>17173</v>
      </c>
      <c r="OP36" s="2074" t="s">
        <v>17173</v>
      </c>
      <c r="OQ36" s="1608" t="s">
        <v>16830</v>
      </c>
      <c r="OR36" s="1608" t="s">
        <v>24067</v>
      </c>
      <c r="OS36" s="736" t="s">
        <v>17087</v>
      </c>
      <c r="OT36" s="1608" t="s">
        <v>24067</v>
      </c>
      <c r="OU36" s="2112" t="s">
        <v>24067</v>
      </c>
      <c r="OV36" s="1690"/>
      <c r="OW36" s="1608" t="s">
        <v>16838</v>
      </c>
      <c r="OX36" s="1604" t="s">
        <v>16109</v>
      </c>
      <c r="OY36" s="1608" t="s">
        <v>24067</v>
      </c>
      <c r="OZ36" s="736" t="s">
        <v>16992</v>
      </c>
      <c r="PA36" s="2112" t="s">
        <v>16830</v>
      </c>
      <c r="PB36" s="2111" t="s">
        <v>23813</v>
      </c>
      <c r="PC36" s="2169" t="s">
        <v>16838</v>
      </c>
      <c r="PD36" s="736" t="s">
        <v>24067</v>
      </c>
      <c r="PE36" s="1608" t="s">
        <v>23581</v>
      </c>
      <c r="PF36" s="2014" t="s">
        <v>23581</v>
      </c>
      <c r="PG36" s="2067" t="s">
        <v>24067</v>
      </c>
      <c r="PH36" s="736" t="s">
        <v>24389</v>
      </c>
      <c r="PI36" s="736" t="s">
        <v>23581</v>
      </c>
      <c r="PJ36" s="1608"/>
      <c r="PK36" s="1608"/>
      <c r="PL36" s="1608"/>
      <c r="PM36" s="1608"/>
      <c r="PN36" s="1608"/>
      <c r="PO36" s="1608"/>
      <c r="PP36" s="1608"/>
      <c r="PQ36" s="1608"/>
      <c r="PR36" s="1608"/>
      <c r="PS36" s="1641" t="s">
        <v>17096</v>
      </c>
      <c r="PT36" s="2170" t="s">
        <v>17192</v>
      </c>
      <c r="PU36" s="1714" t="s">
        <v>24071</v>
      </c>
      <c r="PV36" s="2036" t="s">
        <v>16830</v>
      </c>
      <c r="PW36" s="736" t="s">
        <v>17096</v>
      </c>
      <c r="PX36" s="736" t="s">
        <v>16838</v>
      </c>
      <c r="PY36" s="1664"/>
      <c r="PZ36" s="1608"/>
      <c r="QA36" s="1608"/>
      <c r="QB36" s="1608"/>
      <c r="QC36" s="1608"/>
      <c r="QD36" s="1608"/>
      <c r="QE36" s="1608"/>
      <c r="QF36" s="1608"/>
      <c r="QG36" s="1608"/>
      <c r="QH36" s="1608"/>
      <c r="QI36" s="1608"/>
      <c r="QJ36" s="1608"/>
      <c r="QK36" s="1608"/>
      <c r="QL36" s="1608"/>
      <c r="QM36" s="1608"/>
      <c r="QN36" s="1608"/>
      <c r="QO36" s="1608"/>
      <c r="QP36" s="1608"/>
      <c r="QQ36" s="1608"/>
      <c r="QR36" s="1608"/>
      <c r="QS36" s="1608"/>
      <c r="QT36" s="1608"/>
      <c r="QU36" s="1608"/>
      <c r="QV36" s="1608"/>
      <c r="QW36" s="1608"/>
      <c r="QX36" s="1608"/>
      <c r="QY36" s="1608"/>
      <c r="QZ36" s="1608"/>
      <c r="RA36" s="1608"/>
      <c r="RB36" s="1608"/>
      <c r="RC36" s="1608"/>
      <c r="RD36" s="1608"/>
    </row>
    <row r="37" spans="1:472" ht="60.75" customHeight="1">
      <c r="A37" s="2500"/>
      <c r="B37" s="1569" t="s">
        <v>24390</v>
      </c>
      <c r="C37" s="1690"/>
      <c r="D37" s="1024" t="s">
        <v>24391</v>
      </c>
      <c r="E37" s="1024" t="s">
        <v>24392</v>
      </c>
      <c r="F37" s="269" t="s">
        <v>16724</v>
      </c>
      <c r="G37" s="1024" t="s">
        <v>24392</v>
      </c>
      <c r="H37" s="1024" t="s">
        <v>24391</v>
      </c>
      <c r="I37" s="1024" t="s">
        <v>24393</v>
      </c>
      <c r="J37" s="1024" t="s">
        <v>17199</v>
      </c>
      <c r="K37" s="1024" t="s">
        <v>24394</v>
      </c>
      <c r="L37" s="269" t="s">
        <v>16742</v>
      </c>
      <c r="M37" s="269" t="s">
        <v>24087</v>
      </c>
      <c r="N37" s="1024" t="s">
        <v>24391</v>
      </c>
      <c r="O37" s="1024" t="s">
        <v>24392</v>
      </c>
      <c r="P37" s="1024" t="s">
        <v>24391</v>
      </c>
      <c r="Q37" s="269" t="s">
        <v>24395</v>
      </c>
      <c r="R37" s="1024" t="s">
        <v>24391</v>
      </c>
      <c r="S37" s="269" t="s">
        <v>24396</v>
      </c>
      <c r="T37" s="269" t="s">
        <v>16724</v>
      </c>
      <c r="U37" s="1024" t="s">
        <v>24396</v>
      </c>
      <c r="V37" s="1024" t="s">
        <v>24397</v>
      </c>
      <c r="W37" s="1024" t="s">
        <v>24396</v>
      </c>
      <c r="X37" s="1024" t="s">
        <v>24397</v>
      </c>
      <c r="Y37" s="1024" t="s">
        <v>24396</v>
      </c>
      <c r="Z37" s="1024" t="s">
        <v>24397</v>
      </c>
      <c r="AA37" s="269" t="s">
        <v>24087</v>
      </c>
      <c r="AB37" s="1146" t="s">
        <v>24398</v>
      </c>
      <c r="AC37" s="1146" t="s">
        <v>24399</v>
      </c>
      <c r="AD37" s="1146" t="s">
        <v>24398</v>
      </c>
      <c r="AE37" s="1577" t="s">
        <v>24400</v>
      </c>
      <c r="AF37" s="1577" t="s">
        <v>24400</v>
      </c>
      <c r="AG37" s="1146" t="s">
        <v>24401</v>
      </c>
      <c r="AH37" s="1146" t="s">
        <v>24398</v>
      </c>
      <c r="AI37" s="1690"/>
      <c r="AJ37" s="1146" t="s">
        <v>24402</v>
      </c>
      <c r="AK37" s="1146" t="s">
        <v>24398</v>
      </c>
      <c r="AL37" s="1146" t="s">
        <v>24401</v>
      </c>
      <c r="AM37" s="1024" t="s">
        <v>17199</v>
      </c>
      <c r="AN37" s="1024" t="s">
        <v>24394</v>
      </c>
      <c r="AO37" s="1024" t="s">
        <v>16742</v>
      </c>
      <c r="AP37" s="1024" t="s">
        <v>24087</v>
      </c>
      <c r="AQ37" s="1024" t="s">
        <v>16742</v>
      </c>
      <c r="AR37" s="1024" t="s">
        <v>16742</v>
      </c>
      <c r="AS37" s="1024" t="s">
        <v>24393</v>
      </c>
      <c r="AT37" s="1024" t="s">
        <v>17199</v>
      </c>
      <c r="AU37" s="1024" t="s">
        <v>24395</v>
      </c>
      <c r="AV37" s="1024" t="s">
        <v>16742</v>
      </c>
      <c r="AW37" s="1024" t="s">
        <v>24403</v>
      </c>
      <c r="AX37" s="1024" t="s">
        <v>24087</v>
      </c>
      <c r="AY37" s="1024" t="s">
        <v>16742</v>
      </c>
      <c r="AZ37" s="1024" t="s">
        <v>24393</v>
      </c>
      <c r="BA37" s="1024" t="s">
        <v>17199</v>
      </c>
      <c r="BB37" s="1024" t="s">
        <v>24404</v>
      </c>
      <c r="BC37" s="1024" t="s">
        <v>16742</v>
      </c>
      <c r="BD37" s="1024" t="s">
        <v>24087</v>
      </c>
      <c r="BE37" s="1024" t="s">
        <v>16742</v>
      </c>
      <c r="BF37" s="1024" t="s">
        <v>16742</v>
      </c>
      <c r="BG37" s="1024" t="s">
        <v>24393</v>
      </c>
      <c r="BH37" s="1024" t="s">
        <v>17199</v>
      </c>
      <c r="BI37" s="1024" t="s">
        <v>24394</v>
      </c>
      <c r="BJ37" s="1024" t="s">
        <v>16742</v>
      </c>
      <c r="BK37" s="1024" t="s">
        <v>24395</v>
      </c>
      <c r="BL37" s="1690"/>
      <c r="BM37" s="1024" t="s">
        <v>16724</v>
      </c>
      <c r="BN37" s="1057" t="s">
        <v>24087</v>
      </c>
      <c r="BO37" s="1024" t="s">
        <v>24261</v>
      </c>
      <c r="BP37" s="2061" t="s">
        <v>24405</v>
      </c>
      <c r="BQ37" s="1024" t="s">
        <v>24406</v>
      </c>
      <c r="BR37" s="2061" t="s">
        <v>24407</v>
      </c>
      <c r="BS37" s="1024" t="s">
        <v>24406</v>
      </c>
      <c r="BT37" s="2061" t="s">
        <v>24408</v>
      </c>
      <c r="BU37" s="1024" t="s">
        <v>16742</v>
      </c>
      <c r="BV37" s="1024" t="s">
        <v>24393</v>
      </c>
      <c r="BW37" s="1024" t="s">
        <v>17199</v>
      </c>
      <c r="BX37" s="1024" t="s">
        <v>24394</v>
      </c>
      <c r="BY37" s="1024" t="s">
        <v>16742</v>
      </c>
      <c r="BZ37" s="1024" t="s">
        <v>24268</v>
      </c>
      <c r="CA37" s="1024" t="s">
        <v>16724</v>
      </c>
      <c r="CB37" s="1024" t="s">
        <v>16742</v>
      </c>
      <c r="CC37" s="1024" t="s">
        <v>24393</v>
      </c>
      <c r="CD37" s="1024" t="s">
        <v>17199</v>
      </c>
      <c r="CE37" s="1024" t="s">
        <v>24394</v>
      </c>
      <c r="CF37" s="1024" t="s">
        <v>16742</v>
      </c>
      <c r="CG37" s="1024" t="s">
        <v>16724</v>
      </c>
      <c r="CH37" s="1024" t="s">
        <v>24087</v>
      </c>
      <c r="CI37" s="1024" t="s">
        <v>16724</v>
      </c>
      <c r="CJ37" s="2171" t="s">
        <v>24409</v>
      </c>
      <c r="CK37" s="2151" t="s">
        <v>24410</v>
      </c>
      <c r="CL37" s="1024" t="s">
        <v>24394</v>
      </c>
      <c r="CM37" s="1024" t="s">
        <v>16742</v>
      </c>
      <c r="CN37" s="1024" t="s">
        <v>24087</v>
      </c>
      <c r="CO37" s="1024" t="s">
        <v>16724</v>
      </c>
      <c r="CP37" s="2151" t="s">
        <v>24411</v>
      </c>
      <c r="CQ37" s="2151" t="s">
        <v>24412</v>
      </c>
      <c r="CR37" s="1690"/>
      <c r="CS37" s="1024" t="s">
        <v>23430</v>
      </c>
      <c r="CT37" s="1024" t="s">
        <v>24413</v>
      </c>
      <c r="CU37" s="1024" t="s">
        <v>23430</v>
      </c>
      <c r="CV37" s="1024" t="s">
        <v>24413</v>
      </c>
      <c r="CW37" s="1024" t="s">
        <v>16724</v>
      </c>
      <c r="CX37" s="1024" t="s">
        <v>24087</v>
      </c>
      <c r="CY37" s="1024" t="s">
        <v>24114</v>
      </c>
      <c r="CZ37" s="1024" t="s">
        <v>17199</v>
      </c>
      <c r="DA37" s="1024" t="s">
        <v>17200</v>
      </c>
      <c r="DB37" s="1024" t="s">
        <v>16742</v>
      </c>
      <c r="DC37" s="1024" t="s">
        <v>16724</v>
      </c>
      <c r="DD37" s="1024" t="s">
        <v>24087</v>
      </c>
      <c r="DE37" s="1024" t="s">
        <v>24414</v>
      </c>
      <c r="DF37" s="1024" t="s">
        <v>24393</v>
      </c>
      <c r="DG37" s="1024" t="s">
        <v>24212</v>
      </c>
      <c r="DH37" s="1024" t="s">
        <v>17200</v>
      </c>
      <c r="DI37" s="1024" t="s">
        <v>16742</v>
      </c>
      <c r="DJ37" s="1024" t="s">
        <v>24087</v>
      </c>
      <c r="DK37" s="1024" t="s">
        <v>24196</v>
      </c>
      <c r="DL37" s="1024" t="s">
        <v>24415</v>
      </c>
      <c r="DM37" s="1024" t="s">
        <v>24393</v>
      </c>
      <c r="DN37" s="1024" t="s">
        <v>17199</v>
      </c>
      <c r="DO37" s="1024" t="s">
        <v>17200</v>
      </c>
      <c r="DP37" s="1024" t="s">
        <v>16742</v>
      </c>
      <c r="DQ37" s="1024" t="s">
        <v>24124</v>
      </c>
      <c r="DR37" s="1024" t="s">
        <v>16724</v>
      </c>
      <c r="DS37" s="1024" t="s">
        <v>24087</v>
      </c>
      <c r="DT37" s="1024" t="s">
        <v>24272</v>
      </c>
      <c r="DU37" s="1024" t="s">
        <v>24124</v>
      </c>
      <c r="DV37" s="2150" t="s">
        <v>24124</v>
      </c>
      <c r="DW37" s="1690"/>
      <c r="DX37" s="1024" t="s">
        <v>24124</v>
      </c>
      <c r="DY37" s="1024" t="s">
        <v>24416</v>
      </c>
      <c r="DZ37" s="1024" t="s">
        <v>24416</v>
      </c>
      <c r="EA37" s="1024" t="s">
        <v>24416</v>
      </c>
      <c r="EB37" s="1024" t="s">
        <v>24416</v>
      </c>
      <c r="EC37" s="1024" t="s">
        <v>24417</v>
      </c>
      <c r="ED37" s="1024" t="s">
        <v>24417</v>
      </c>
      <c r="EE37" s="1024" t="s">
        <v>24417</v>
      </c>
      <c r="EF37" s="1024" t="s">
        <v>16724</v>
      </c>
      <c r="EG37" s="1024" t="s">
        <v>24417</v>
      </c>
      <c r="EH37" s="1024" t="s">
        <v>24417</v>
      </c>
      <c r="EI37" s="1024" t="s">
        <v>24417</v>
      </c>
      <c r="EJ37" s="2172" t="s">
        <v>24418</v>
      </c>
      <c r="EK37" s="1024" t="s">
        <v>24418</v>
      </c>
      <c r="EL37" s="1024" t="s">
        <v>24419</v>
      </c>
      <c r="EM37" s="1024" t="s">
        <v>16722</v>
      </c>
      <c r="EN37" s="1024" t="s">
        <v>16724</v>
      </c>
      <c r="EO37" s="1024" t="s">
        <v>24418</v>
      </c>
      <c r="EP37" s="1024" t="s">
        <v>24418</v>
      </c>
      <c r="EQ37" s="1024" t="s">
        <v>24418</v>
      </c>
      <c r="ER37" s="1024" t="s">
        <v>24418</v>
      </c>
      <c r="ES37" s="1024" t="s">
        <v>24418</v>
      </c>
      <c r="ET37" s="1024" t="s">
        <v>16724</v>
      </c>
      <c r="EU37" s="1024" t="s">
        <v>24418</v>
      </c>
      <c r="EV37" s="1024" t="s">
        <v>24418</v>
      </c>
      <c r="EW37" s="1024" t="s">
        <v>24393</v>
      </c>
      <c r="EX37" s="1024" t="s">
        <v>24272</v>
      </c>
      <c r="EY37" s="1024" t="s">
        <v>17200</v>
      </c>
      <c r="EZ37" s="1024" t="s">
        <v>16742</v>
      </c>
      <c r="FA37" s="1024" t="s">
        <v>16722</v>
      </c>
      <c r="FB37" s="1024" t="s">
        <v>16742</v>
      </c>
      <c r="FC37" s="1690"/>
      <c r="FD37" s="1057" t="s">
        <v>24420</v>
      </c>
      <c r="FE37" s="1024" t="s">
        <v>23464</v>
      </c>
      <c r="FF37" s="1057" t="s">
        <v>24420</v>
      </c>
      <c r="FG37" s="1024" t="s">
        <v>23464</v>
      </c>
      <c r="FH37" s="1057" t="s">
        <v>24420</v>
      </c>
      <c r="FI37" s="1057" t="s">
        <v>24420</v>
      </c>
      <c r="FJ37" s="1024" t="s">
        <v>16117</v>
      </c>
      <c r="FK37" s="1024" t="s">
        <v>16135</v>
      </c>
      <c r="FL37" s="1024" t="s">
        <v>24421</v>
      </c>
      <c r="FM37" s="1024" t="s">
        <v>24272</v>
      </c>
      <c r="FN37" s="1024" t="s">
        <v>24421</v>
      </c>
      <c r="FO37" s="1024" t="s">
        <v>24421</v>
      </c>
      <c r="FP37" s="1024" t="s">
        <v>16724</v>
      </c>
      <c r="FQ37" s="1024" t="s">
        <v>24421</v>
      </c>
      <c r="FR37" s="1024" t="s">
        <v>24422</v>
      </c>
      <c r="FS37" s="1024" t="s">
        <v>24421</v>
      </c>
      <c r="FT37" s="1024" t="s">
        <v>24421</v>
      </c>
      <c r="FU37" s="1024" t="s">
        <v>24421</v>
      </c>
      <c r="FV37" s="1024" t="s">
        <v>24421</v>
      </c>
      <c r="FW37" s="1024" t="s">
        <v>16722</v>
      </c>
      <c r="FX37" s="1024" t="s">
        <v>16724</v>
      </c>
      <c r="FY37" s="1024" t="s">
        <v>24421</v>
      </c>
      <c r="FZ37" s="1024" t="s">
        <v>24423</v>
      </c>
      <c r="GA37" s="1024" t="s">
        <v>24423</v>
      </c>
      <c r="GB37" s="1024" t="s">
        <v>24272</v>
      </c>
      <c r="GC37" s="1024" t="s">
        <v>24423</v>
      </c>
      <c r="GD37" s="1024" t="s">
        <v>24423</v>
      </c>
      <c r="GE37" s="1024" t="s">
        <v>16722</v>
      </c>
      <c r="GF37" s="1024" t="s">
        <v>16724</v>
      </c>
      <c r="GG37" s="1024" t="s">
        <v>24393</v>
      </c>
      <c r="GH37" s="1664"/>
      <c r="GI37" s="2079" t="s">
        <v>24420</v>
      </c>
      <c r="GJ37" s="2079" t="s">
        <v>23478</v>
      </c>
      <c r="GK37" s="2079" t="s">
        <v>24420</v>
      </c>
      <c r="GL37" s="2079" t="s">
        <v>23478</v>
      </c>
      <c r="GM37" s="2079" t="s">
        <v>16722</v>
      </c>
      <c r="GN37" s="2173" t="s">
        <v>24424</v>
      </c>
      <c r="GO37" s="2079" t="s">
        <v>24420</v>
      </c>
      <c r="GP37" s="2079" t="s">
        <v>24425</v>
      </c>
      <c r="GQ37" s="2079" t="s">
        <v>24272</v>
      </c>
      <c r="GR37" s="2079" t="s">
        <v>24425</v>
      </c>
      <c r="GS37" s="2079" t="s">
        <v>24426</v>
      </c>
      <c r="GT37" s="2079" t="s">
        <v>16724</v>
      </c>
      <c r="GU37" s="2079" t="s">
        <v>16722</v>
      </c>
      <c r="GV37" s="2079" t="s">
        <v>24425</v>
      </c>
      <c r="GW37" s="2079" t="s">
        <v>24422</v>
      </c>
      <c r="GX37" s="2079" t="s">
        <v>24427</v>
      </c>
      <c r="GY37" s="2079" t="s">
        <v>24427</v>
      </c>
      <c r="GZ37" s="2079" t="s">
        <v>24427</v>
      </c>
      <c r="HA37" s="2079" t="s">
        <v>24279</v>
      </c>
      <c r="HB37" s="2079" t="s">
        <v>16724</v>
      </c>
      <c r="HC37" s="2079" t="s">
        <v>24427</v>
      </c>
      <c r="HD37" s="2079" t="s">
        <v>24425</v>
      </c>
      <c r="HE37" s="2079" t="s">
        <v>24426</v>
      </c>
      <c r="HF37" s="2079" t="s">
        <v>24425</v>
      </c>
      <c r="HG37" s="2079" t="s">
        <v>24272</v>
      </c>
      <c r="HH37" s="2079" t="s">
        <v>24425</v>
      </c>
      <c r="HI37" s="2079" t="s">
        <v>24426</v>
      </c>
      <c r="HJ37" s="2079" t="s">
        <v>24393</v>
      </c>
      <c r="HK37" s="2079" t="s">
        <v>17199</v>
      </c>
      <c r="HL37" s="2079" t="s">
        <v>17200</v>
      </c>
      <c r="HM37" s="2079" t="s">
        <v>16742</v>
      </c>
      <c r="HN37" s="1690"/>
      <c r="HO37" s="1024" t="s">
        <v>16724</v>
      </c>
      <c r="HP37" s="1024" t="s">
        <v>16722</v>
      </c>
      <c r="HQ37" s="1024" t="s">
        <v>16724</v>
      </c>
      <c r="HR37" s="1024" t="s">
        <v>24428</v>
      </c>
      <c r="HS37" s="1024" t="s">
        <v>23499</v>
      </c>
      <c r="HT37" s="1024" t="s">
        <v>24428</v>
      </c>
      <c r="HU37" s="1024" t="s">
        <v>24429</v>
      </c>
      <c r="HV37" s="1024" t="s">
        <v>24428</v>
      </c>
      <c r="HW37" s="1024" t="s">
        <v>16724</v>
      </c>
      <c r="HX37" s="1024" t="s">
        <v>16722</v>
      </c>
      <c r="HY37" s="1024" t="s">
        <v>24393</v>
      </c>
      <c r="HZ37" s="1024" t="s">
        <v>17199</v>
      </c>
      <c r="IA37" s="1024" t="s">
        <v>17200</v>
      </c>
      <c r="IB37" s="1024" t="s">
        <v>16742</v>
      </c>
      <c r="IC37" s="1024" t="s">
        <v>24212</v>
      </c>
      <c r="ID37" s="2174" t="s">
        <v>16722</v>
      </c>
      <c r="IE37" s="1024" t="s">
        <v>24196</v>
      </c>
      <c r="IF37" s="2175" t="s">
        <v>24430</v>
      </c>
      <c r="IG37" s="2175" t="s">
        <v>24431</v>
      </c>
      <c r="IH37" s="2175" t="s">
        <v>24432</v>
      </c>
      <c r="II37" s="1024" t="s">
        <v>24433</v>
      </c>
      <c r="IJ37" s="1024" t="s">
        <v>16722</v>
      </c>
      <c r="IK37" s="1024" t="s">
        <v>24272</v>
      </c>
      <c r="IL37" s="1024" t="s">
        <v>16722</v>
      </c>
      <c r="IM37" s="1024" t="s">
        <v>24433</v>
      </c>
      <c r="IN37" s="1024" t="s">
        <v>24433</v>
      </c>
      <c r="IO37" s="1024" t="s">
        <v>24434</v>
      </c>
      <c r="IP37" s="1024" t="s">
        <v>24434</v>
      </c>
      <c r="IQ37" s="1024" t="s">
        <v>24434</v>
      </c>
      <c r="IR37" s="1024" t="s">
        <v>16722</v>
      </c>
      <c r="IS37" s="2176" t="s">
        <v>16724</v>
      </c>
      <c r="IT37" s="1679"/>
      <c r="IU37" s="2093" t="s">
        <v>24435</v>
      </c>
      <c r="IV37" s="2093" t="s">
        <v>24435</v>
      </c>
      <c r="IW37" s="2093" t="s">
        <v>23525</v>
      </c>
      <c r="IX37" s="2093" t="s">
        <v>23499</v>
      </c>
      <c r="IY37" s="2093" t="s">
        <v>24433</v>
      </c>
      <c r="IZ37" s="2093" t="s">
        <v>23525</v>
      </c>
      <c r="JA37" s="2093" t="s">
        <v>23499</v>
      </c>
      <c r="JB37" s="2093" t="s">
        <v>23499</v>
      </c>
      <c r="JC37" s="2093" t="s">
        <v>23499</v>
      </c>
      <c r="JD37" s="2093" t="s">
        <v>17200</v>
      </c>
      <c r="JE37" s="2093" t="s">
        <v>16742</v>
      </c>
      <c r="JF37" s="2093" t="s">
        <v>16724</v>
      </c>
      <c r="JG37" s="1064" t="s">
        <v>16117</v>
      </c>
      <c r="JH37" s="2093" t="s">
        <v>16135</v>
      </c>
      <c r="JI37" s="2093" t="s">
        <v>24212</v>
      </c>
      <c r="JJ37" s="1057" t="s">
        <v>17199</v>
      </c>
      <c r="JK37" s="2093" t="s">
        <v>17200</v>
      </c>
      <c r="JL37" s="2093" t="s">
        <v>16742</v>
      </c>
      <c r="JM37" s="1064" t="s">
        <v>16722</v>
      </c>
      <c r="JN37" s="1064" t="s">
        <v>16117</v>
      </c>
      <c r="JO37" s="2093" t="s">
        <v>16135</v>
      </c>
      <c r="JP37" s="2093" t="s">
        <v>24272</v>
      </c>
      <c r="JQ37" s="1057" t="s">
        <v>24436</v>
      </c>
      <c r="JR37" s="2093" t="s">
        <v>24437</v>
      </c>
      <c r="JS37" s="1057" t="s">
        <v>24436</v>
      </c>
      <c r="JT37" s="2093" t="s">
        <v>16724</v>
      </c>
      <c r="JU37" s="1617" t="s">
        <v>16722</v>
      </c>
      <c r="JV37" s="2093" t="s">
        <v>24437</v>
      </c>
      <c r="JW37" s="1057" t="s">
        <v>24436</v>
      </c>
      <c r="JX37" s="2093" t="s">
        <v>24437</v>
      </c>
      <c r="JY37" s="1690"/>
      <c r="JZ37" s="1064" t="s">
        <v>24436</v>
      </c>
      <c r="KA37" s="1064" t="s">
        <v>24436</v>
      </c>
      <c r="KB37" s="1064" t="s">
        <v>24436</v>
      </c>
      <c r="KC37" s="1064" t="s">
        <v>24436</v>
      </c>
      <c r="KD37" s="1064" t="s">
        <v>24436</v>
      </c>
      <c r="KE37" s="1064" t="s">
        <v>24436</v>
      </c>
      <c r="KF37" s="1024" t="s">
        <v>24197</v>
      </c>
      <c r="KG37" s="1024" t="s">
        <v>23499</v>
      </c>
      <c r="KH37" s="1024" t="s">
        <v>24197</v>
      </c>
      <c r="KI37" s="1024" t="s">
        <v>24197</v>
      </c>
      <c r="KJ37" s="1064" t="s">
        <v>24438</v>
      </c>
      <c r="KK37" s="1064" t="s">
        <v>23542</v>
      </c>
      <c r="KL37" s="1064" t="s">
        <v>24438</v>
      </c>
      <c r="KM37" s="1064" t="s">
        <v>23542</v>
      </c>
      <c r="KN37" s="1064" t="s">
        <v>24212</v>
      </c>
      <c r="KO37" s="1064" t="s">
        <v>24438</v>
      </c>
      <c r="KP37" s="1064" t="s">
        <v>23542</v>
      </c>
      <c r="KQ37" s="1064" t="s">
        <v>24438</v>
      </c>
      <c r="KR37" s="1064" t="s">
        <v>23542</v>
      </c>
      <c r="KS37" s="1064" t="s">
        <v>24438</v>
      </c>
      <c r="KT37" s="1064" t="s">
        <v>24272</v>
      </c>
      <c r="KU37" s="1064" t="s">
        <v>17200</v>
      </c>
      <c r="KV37" s="1910" t="s">
        <v>16117</v>
      </c>
      <c r="KW37" s="269" t="s">
        <v>16722</v>
      </c>
      <c r="KX37" s="1064" t="s">
        <v>24439</v>
      </c>
      <c r="KY37" s="1064" t="s">
        <v>24440</v>
      </c>
      <c r="KZ37" s="1064" t="s">
        <v>24439</v>
      </c>
      <c r="LA37" s="1064" t="s">
        <v>24440</v>
      </c>
      <c r="LB37" s="1064" t="s">
        <v>24439</v>
      </c>
      <c r="LC37" s="1064" t="s">
        <v>24440</v>
      </c>
      <c r="LD37" s="1064" t="s">
        <v>24439</v>
      </c>
      <c r="LE37" s="1690"/>
      <c r="LF37" s="1024" t="s">
        <v>24208</v>
      </c>
      <c r="LG37" s="1024" t="s">
        <v>23550</v>
      </c>
      <c r="LH37" s="1024" t="s">
        <v>23550</v>
      </c>
      <c r="LI37" s="2150" t="s">
        <v>24272</v>
      </c>
      <c r="LJ37" s="1024" t="s">
        <v>23550</v>
      </c>
      <c r="LK37" s="1024" t="s">
        <v>24208</v>
      </c>
      <c r="LL37" s="1024" t="s">
        <v>23550</v>
      </c>
      <c r="LM37" s="1024" t="s">
        <v>23550</v>
      </c>
      <c r="LN37" s="1024" t="s">
        <v>24208</v>
      </c>
      <c r="LO37" s="1024" t="s">
        <v>24208</v>
      </c>
      <c r="LP37" s="1024" t="s">
        <v>24208</v>
      </c>
      <c r="LQ37" s="1064" t="s">
        <v>24313</v>
      </c>
      <c r="LR37" s="1064" t="s">
        <v>24441</v>
      </c>
      <c r="LS37" s="1064" t="s">
        <v>24313</v>
      </c>
      <c r="LT37" s="1064" t="s">
        <v>24441</v>
      </c>
      <c r="LU37" s="1064" t="s">
        <v>24441</v>
      </c>
      <c r="LV37" s="1064" t="s">
        <v>24313</v>
      </c>
      <c r="LW37" s="1064" t="s">
        <v>24441</v>
      </c>
      <c r="LX37" s="1064" t="s">
        <v>24313</v>
      </c>
      <c r="LY37" s="1064" t="s">
        <v>24313</v>
      </c>
      <c r="LZ37" s="1064" t="s">
        <v>16724</v>
      </c>
      <c r="MA37" s="1064" t="s">
        <v>16117</v>
      </c>
      <c r="MB37" s="1064" t="s">
        <v>16135</v>
      </c>
      <c r="MC37" s="1064" t="s">
        <v>17198</v>
      </c>
      <c r="MD37" s="1064" t="s">
        <v>17199</v>
      </c>
      <c r="ME37" s="1064" t="s">
        <v>17200</v>
      </c>
      <c r="MF37" s="1064" t="s">
        <v>16135</v>
      </c>
      <c r="MG37" s="1064" t="s">
        <v>24442</v>
      </c>
      <c r="MH37" s="1064" t="s">
        <v>16135</v>
      </c>
      <c r="MI37" s="1064" t="s">
        <v>16117</v>
      </c>
      <c r="MJ37" s="1690"/>
      <c r="MK37" s="1064" t="s">
        <v>24208</v>
      </c>
      <c r="ML37" s="1064" t="s">
        <v>24443</v>
      </c>
      <c r="MM37" s="1064" t="s">
        <v>24208</v>
      </c>
      <c r="MN37" s="1064" t="s">
        <v>24443</v>
      </c>
      <c r="MO37" s="1064" t="s">
        <v>24208</v>
      </c>
      <c r="MP37" s="1064" t="s">
        <v>24443</v>
      </c>
      <c r="MQ37" s="1064" t="s">
        <v>16722</v>
      </c>
      <c r="MR37" s="1064" t="s">
        <v>24443</v>
      </c>
      <c r="MS37" s="1064" t="s">
        <v>24208</v>
      </c>
      <c r="MT37" s="1064" t="s">
        <v>24443</v>
      </c>
      <c r="MU37" s="1617" t="s">
        <v>24444</v>
      </c>
      <c r="MV37" s="2177" t="s">
        <v>24445</v>
      </c>
      <c r="MW37" s="1064" t="s">
        <v>24446</v>
      </c>
      <c r="MX37" s="1064" t="s">
        <v>24447</v>
      </c>
      <c r="MY37" s="1064" t="s">
        <v>24448</v>
      </c>
      <c r="MZ37" s="1064" t="s">
        <v>24446</v>
      </c>
      <c r="NA37" s="1064" t="s">
        <v>24447</v>
      </c>
      <c r="NB37" s="1064" t="s">
        <v>24446</v>
      </c>
      <c r="NC37" s="1064" t="s">
        <v>24447</v>
      </c>
      <c r="ND37" s="1617" t="s">
        <v>24446</v>
      </c>
      <c r="NE37" s="1064" t="s">
        <v>24449</v>
      </c>
      <c r="NF37" s="1064" t="s">
        <v>24447</v>
      </c>
      <c r="NG37" s="1064" t="s">
        <v>24446</v>
      </c>
      <c r="NH37" s="1064" t="s">
        <v>24447</v>
      </c>
      <c r="NI37" s="1064" t="s">
        <v>24446</v>
      </c>
      <c r="NJ37" s="1064" t="s">
        <v>24450</v>
      </c>
      <c r="NK37" s="2178" t="s">
        <v>24451</v>
      </c>
      <c r="NL37" s="1064" t="s">
        <v>24450</v>
      </c>
      <c r="NM37" s="2178" t="s">
        <v>24451</v>
      </c>
      <c r="NN37" s="1064" t="s">
        <v>24450</v>
      </c>
      <c r="NO37" s="2178" t="s">
        <v>24451</v>
      </c>
      <c r="NP37" s="1690"/>
      <c r="NQ37" s="1024" t="s">
        <v>24452</v>
      </c>
      <c r="NR37" s="2093" t="s">
        <v>23575</v>
      </c>
      <c r="NS37" s="1024" t="s">
        <v>24452</v>
      </c>
      <c r="NT37" s="2093" t="s">
        <v>23575</v>
      </c>
      <c r="NU37" s="1024" t="s">
        <v>24452</v>
      </c>
      <c r="NV37" s="2093" t="s">
        <v>23575</v>
      </c>
      <c r="NW37" s="1024" t="s">
        <v>24452</v>
      </c>
      <c r="NX37" s="2093" t="s">
        <v>23575</v>
      </c>
      <c r="NY37" s="1024" t="s">
        <v>24452</v>
      </c>
      <c r="NZ37" s="2093" t="s">
        <v>23575</v>
      </c>
      <c r="OA37" s="1024" t="s">
        <v>24452</v>
      </c>
      <c r="OB37" s="2093" t="s">
        <v>23575</v>
      </c>
      <c r="OC37" s="1024" t="s">
        <v>24452</v>
      </c>
      <c r="OD37" s="2093" t="s">
        <v>23575</v>
      </c>
      <c r="OE37" s="1024" t="s">
        <v>24452</v>
      </c>
      <c r="OF37" s="1024" t="s">
        <v>16722</v>
      </c>
      <c r="OG37" s="1024" t="s">
        <v>16117</v>
      </c>
      <c r="OH37" s="1024" t="s">
        <v>16135</v>
      </c>
      <c r="OI37" s="269" t="s">
        <v>24449</v>
      </c>
      <c r="OJ37" s="1024" t="s">
        <v>17199</v>
      </c>
      <c r="OK37" s="1024" t="s">
        <v>17200</v>
      </c>
      <c r="OL37" s="1024" t="s">
        <v>16135</v>
      </c>
      <c r="OM37" s="1024" t="s">
        <v>16724</v>
      </c>
      <c r="ON37" s="1024" t="s">
        <v>16135</v>
      </c>
      <c r="OO37" s="1024" t="s">
        <v>16117</v>
      </c>
      <c r="OP37" s="1024" t="s">
        <v>23584</v>
      </c>
      <c r="OQ37" s="1024" t="s">
        <v>24247</v>
      </c>
      <c r="OR37" s="1024" t="s">
        <v>23584</v>
      </c>
      <c r="OS37" s="1024" t="s">
        <v>24247</v>
      </c>
      <c r="OT37" s="1024" t="s">
        <v>16722</v>
      </c>
      <c r="OU37" s="1024" t="s">
        <v>24247</v>
      </c>
      <c r="OV37" s="1690"/>
      <c r="OW37" s="1024" t="s">
        <v>23584</v>
      </c>
      <c r="OX37" s="1024" t="s">
        <v>24247</v>
      </c>
      <c r="OY37" s="1024" t="s">
        <v>23584</v>
      </c>
      <c r="OZ37" s="1024" t="s">
        <v>24247</v>
      </c>
      <c r="PA37" s="1024" t="s">
        <v>24449</v>
      </c>
      <c r="PB37" s="1024" t="s">
        <v>24247</v>
      </c>
      <c r="PC37" s="1024" t="s">
        <v>23584</v>
      </c>
      <c r="PD37" s="1024" t="s">
        <v>24247</v>
      </c>
      <c r="PE37" s="1024" t="s">
        <v>23584</v>
      </c>
      <c r="PF37" s="1024" t="s">
        <v>24247</v>
      </c>
      <c r="PG37" s="1024" t="s">
        <v>23584</v>
      </c>
      <c r="PH37" s="1024" t="s">
        <v>24247</v>
      </c>
      <c r="PI37" s="1024" t="s">
        <v>23584</v>
      </c>
      <c r="PJ37" s="1024" t="s">
        <v>18367</v>
      </c>
      <c r="PK37" s="2150" t="s">
        <v>24453</v>
      </c>
      <c r="PL37" s="2150" t="s">
        <v>24250</v>
      </c>
      <c r="PM37" s="1024" t="s">
        <v>18367</v>
      </c>
      <c r="PN37" s="2150" t="s">
        <v>24453</v>
      </c>
      <c r="PO37" s="2150" t="s">
        <v>24250</v>
      </c>
      <c r="PP37" s="1024" t="s">
        <v>18367</v>
      </c>
      <c r="PQ37" s="2150" t="s">
        <v>24453</v>
      </c>
      <c r="PR37" s="2150" t="s">
        <v>24250</v>
      </c>
      <c r="PS37" s="1024" t="s">
        <v>17198</v>
      </c>
      <c r="PT37" s="1024" t="s">
        <v>17199</v>
      </c>
      <c r="PU37" s="1024" t="s">
        <v>17200</v>
      </c>
      <c r="PV37" s="2179" t="s">
        <v>16117</v>
      </c>
      <c r="PW37" s="1024" t="s">
        <v>16724</v>
      </c>
      <c r="PX37" s="269" t="s">
        <v>16135</v>
      </c>
      <c r="PY37" s="1664"/>
      <c r="PZ37" s="351"/>
      <c r="QA37" s="351"/>
      <c r="QB37" s="351"/>
      <c r="QC37" s="351"/>
      <c r="QD37" s="351"/>
      <c r="QE37" s="351"/>
      <c r="QF37" s="351"/>
      <c r="QG37" s="351"/>
      <c r="QH37" s="351"/>
      <c r="QI37" s="351"/>
      <c r="QJ37" s="351"/>
      <c r="QK37" s="351"/>
      <c r="QL37" s="351"/>
      <c r="QM37" s="351"/>
      <c r="QN37" s="351"/>
      <c r="QO37" s="351"/>
      <c r="QP37" s="351"/>
      <c r="QQ37" s="351"/>
      <c r="QR37" s="351"/>
      <c r="QS37" s="351"/>
      <c r="QT37" s="351"/>
      <c r="QU37" s="351"/>
      <c r="QV37" s="351"/>
      <c r="QW37" s="351"/>
      <c r="QX37" s="351"/>
      <c r="QY37" s="351"/>
      <c r="QZ37" s="351"/>
      <c r="RA37" s="351"/>
      <c r="RB37" s="351"/>
      <c r="RC37" s="351"/>
      <c r="RD37" s="351"/>
    </row>
    <row r="38" spans="1:472" ht="60.75" customHeight="1">
      <c r="A38" s="2560"/>
      <c r="B38" s="2180" t="s">
        <v>24454</v>
      </c>
      <c r="C38" s="1777"/>
      <c r="D38" s="1782"/>
      <c r="E38" s="1782"/>
      <c r="F38" s="1782"/>
      <c r="G38" s="1782"/>
      <c r="H38" s="1782"/>
      <c r="I38" s="1782"/>
      <c r="J38" s="1782"/>
      <c r="K38" s="1782"/>
      <c r="L38" s="1782"/>
      <c r="M38" s="1782"/>
      <c r="N38" s="1782"/>
      <c r="O38" s="1782"/>
      <c r="P38" s="1782"/>
      <c r="Q38" s="1782"/>
      <c r="R38" s="1782"/>
      <c r="S38" s="1782"/>
      <c r="T38" s="1780" t="s">
        <v>24455</v>
      </c>
      <c r="U38" s="1782"/>
      <c r="V38" s="1782"/>
      <c r="W38" s="1782"/>
      <c r="X38" s="1780" t="s">
        <v>24456</v>
      </c>
      <c r="Y38" s="1782"/>
      <c r="Z38" s="1780" t="s">
        <v>24457</v>
      </c>
      <c r="AA38" s="1780" t="s">
        <v>24458</v>
      </c>
      <c r="AB38" s="1782"/>
      <c r="AC38" s="1782"/>
      <c r="AD38" s="1782"/>
      <c r="AE38" s="1782"/>
      <c r="AF38" s="1782"/>
      <c r="AG38" s="1782"/>
      <c r="AH38" s="1949"/>
      <c r="AI38" s="1777"/>
      <c r="AJ38" s="1797"/>
      <c r="AK38" s="1782"/>
      <c r="AL38" s="1782"/>
      <c r="AM38" s="1782"/>
      <c r="AN38" s="1782"/>
      <c r="AO38" s="1782"/>
      <c r="AP38" s="1782"/>
      <c r="AQ38" s="1782"/>
      <c r="AR38" s="1782"/>
      <c r="AS38" s="1782"/>
      <c r="AT38" s="1782"/>
      <c r="AU38" s="1782"/>
      <c r="AV38" s="1782"/>
      <c r="AW38" s="1782"/>
      <c r="AX38" s="1782"/>
      <c r="AY38" s="1782"/>
      <c r="AZ38" s="1782"/>
      <c r="BA38" s="1782"/>
      <c r="BB38" s="1782"/>
      <c r="BC38" s="1780" t="s">
        <v>24459</v>
      </c>
      <c r="BD38" s="1782"/>
      <c r="BE38" s="1782"/>
      <c r="BF38" s="1782"/>
      <c r="BG38" s="1782"/>
      <c r="BH38" s="1780" t="s">
        <v>24460</v>
      </c>
      <c r="BI38" s="1782"/>
      <c r="BJ38" s="1780" t="s">
        <v>24461</v>
      </c>
      <c r="BK38" s="1782"/>
      <c r="BL38" s="1777"/>
      <c r="BM38" s="1782"/>
      <c r="BN38" s="1782"/>
      <c r="BO38" s="1782"/>
      <c r="BP38" s="1782"/>
      <c r="BQ38" s="1782"/>
      <c r="BR38" s="1782"/>
      <c r="BS38" s="1782"/>
      <c r="BT38" s="1782"/>
      <c r="BU38" s="1782"/>
      <c r="BV38" s="1782"/>
      <c r="BW38" s="1782"/>
      <c r="BX38" s="1782"/>
      <c r="BY38" s="1782"/>
      <c r="BZ38" s="1584"/>
      <c r="CA38" s="1782"/>
      <c r="CB38" s="1782"/>
      <c r="CC38" s="1782"/>
      <c r="CD38" s="1782"/>
      <c r="CE38" s="1782"/>
      <c r="CF38" s="1782"/>
      <c r="CG38" s="1782"/>
      <c r="CH38" s="1584"/>
      <c r="CI38" s="1584"/>
      <c r="CJ38" s="1782"/>
      <c r="CK38" s="1782"/>
      <c r="CL38" s="1782"/>
      <c r="CM38" s="1782"/>
      <c r="CN38" s="1782"/>
      <c r="CO38" s="1782"/>
      <c r="CP38" s="1782"/>
      <c r="CQ38" s="1782"/>
      <c r="CR38" s="1777"/>
      <c r="CS38" s="1782"/>
      <c r="CT38" s="1782"/>
      <c r="CU38" s="1782"/>
      <c r="CV38" s="1782"/>
      <c r="CW38" s="1584"/>
      <c r="CX38" s="1782"/>
      <c r="CY38" s="1782"/>
      <c r="CZ38" s="1782"/>
      <c r="DA38" s="1782"/>
      <c r="DB38" s="1782"/>
      <c r="DC38" s="1782"/>
      <c r="DD38" s="1782"/>
      <c r="DE38" s="1782"/>
      <c r="DF38" s="1782"/>
      <c r="DG38" s="1782"/>
      <c r="DH38" s="1782"/>
      <c r="DI38" s="1782"/>
      <c r="DJ38" s="1782"/>
      <c r="DK38" s="1782"/>
      <c r="DL38" s="1782"/>
      <c r="DM38" s="1782"/>
      <c r="DN38" s="1782"/>
      <c r="DO38" s="1782"/>
      <c r="DP38" s="1782"/>
      <c r="DQ38" s="1782"/>
      <c r="DR38" s="1782"/>
      <c r="DS38" s="1782"/>
      <c r="DT38" s="1782"/>
      <c r="DU38" s="1782"/>
      <c r="DV38" s="1782"/>
      <c r="DW38" s="1777"/>
      <c r="DX38" s="1782"/>
      <c r="DY38" s="1782"/>
      <c r="DZ38" s="1782"/>
      <c r="EA38" s="1782"/>
      <c r="EB38" s="1782"/>
      <c r="EC38" s="1782"/>
      <c r="ED38" s="1782"/>
      <c r="EE38" s="1782"/>
      <c r="EF38" s="1782"/>
      <c r="EG38" s="1782"/>
      <c r="EH38" s="1782"/>
      <c r="EI38" s="1782"/>
      <c r="EJ38" s="1782"/>
      <c r="EK38" s="1782"/>
      <c r="EL38" s="1782"/>
      <c r="EM38" s="1782"/>
      <c r="EN38" s="1782"/>
      <c r="EO38" s="1782"/>
      <c r="EP38" s="1782"/>
      <c r="EQ38" s="1782"/>
      <c r="ER38" s="1782"/>
      <c r="ES38" s="1782"/>
      <c r="ET38" s="1782"/>
      <c r="EU38" s="1782"/>
      <c r="EV38" s="1782"/>
      <c r="EW38" s="1782"/>
      <c r="EX38" s="1782"/>
      <c r="EY38" s="1782"/>
      <c r="EZ38" s="1782"/>
      <c r="FA38" s="1782"/>
      <c r="FB38" s="1782"/>
      <c r="FC38" s="1777"/>
      <c r="FD38" s="1782"/>
      <c r="FE38" s="1782"/>
      <c r="FF38" s="2055"/>
      <c r="FG38" s="1782"/>
      <c r="FH38" s="1584"/>
      <c r="FI38" s="1782"/>
      <c r="FJ38" s="1584"/>
      <c r="FK38" s="1584"/>
      <c r="FL38" s="1782"/>
      <c r="FM38" s="1782"/>
      <c r="FN38" s="1782"/>
      <c r="FO38" s="1782"/>
      <c r="FP38" s="1782"/>
      <c r="FQ38" s="1782"/>
      <c r="FR38" s="1782"/>
      <c r="FS38" s="1782"/>
      <c r="FT38" s="1782"/>
      <c r="FU38" s="1782"/>
      <c r="FV38" s="1782"/>
      <c r="FW38" s="1782"/>
      <c r="FX38" s="1782"/>
      <c r="FY38" s="1782"/>
      <c r="FZ38" s="1782"/>
      <c r="GA38" s="1782"/>
      <c r="GB38" s="1782"/>
      <c r="GC38" s="1782"/>
      <c r="GD38" s="1782"/>
      <c r="GE38" s="1782"/>
      <c r="GF38" s="1782"/>
      <c r="GG38" s="1782"/>
      <c r="GH38" s="1777"/>
      <c r="GI38" s="2181"/>
      <c r="GJ38" s="2181"/>
      <c r="GK38" s="2181"/>
      <c r="GL38" s="2181"/>
      <c r="GM38" s="2181"/>
      <c r="GN38" s="2181"/>
      <c r="GO38" s="1973" t="s">
        <v>24462</v>
      </c>
      <c r="GP38" s="2181"/>
      <c r="GQ38" s="2181"/>
      <c r="GR38" s="2181"/>
      <c r="GS38" s="2181"/>
      <c r="GT38" s="2181"/>
      <c r="GU38" s="2181"/>
      <c r="GV38" s="2181"/>
      <c r="GW38" s="2181"/>
      <c r="GX38" s="2181"/>
      <c r="GY38" s="2181"/>
      <c r="GZ38" s="2181"/>
      <c r="HA38" s="2181"/>
      <c r="HB38" s="2181"/>
      <c r="HC38" s="2181"/>
      <c r="HD38" s="2181"/>
      <c r="HE38" s="2181"/>
      <c r="HF38" s="2181"/>
      <c r="HG38" s="2181"/>
      <c r="HH38" s="2181"/>
      <c r="HI38" s="2181"/>
      <c r="HJ38" s="2181"/>
      <c r="HK38" s="2181"/>
      <c r="HL38" s="2181"/>
      <c r="HM38" s="2181"/>
      <c r="HN38" s="1777"/>
      <c r="HO38" s="1782"/>
      <c r="HP38" s="1782"/>
      <c r="HQ38" s="1782"/>
      <c r="HR38" s="1782"/>
      <c r="HS38" s="1782"/>
      <c r="HT38" s="1782"/>
      <c r="HU38" s="1782"/>
      <c r="HV38" s="1782"/>
      <c r="HW38" s="1782"/>
      <c r="HX38" s="1782"/>
      <c r="HY38" s="1782"/>
      <c r="HZ38" s="1782"/>
      <c r="IA38" s="1782"/>
      <c r="IB38" s="1782"/>
      <c r="IC38" s="1782"/>
      <c r="ID38" s="1950"/>
      <c r="IE38" s="1782"/>
      <c r="IF38" s="1782"/>
      <c r="IG38" s="1782"/>
      <c r="IH38" s="1782"/>
      <c r="II38" s="1782"/>
      <c r="IJ38" s="1782"/>
      <c r="IK38" s="1782"/>
      <c r="IL38" s="1782"/>
      <c r="IM38" s="1782"/>
      <c r="IN38" s="1782"/>
      <c r="IO38" s="1782"/>
      <c r="IP38" s="1782"/>
      <c r="IQ38" s="1782"/>
      <c r="IR38" s="1782"/>
      <c r="IS38" s="1951"/>
      <c r="IT38" s="1679"/>
      <c r="IU38" s="1797"/>
      <c r="IV38" s="1782"/>
      <c r="IW38" s="1782"/>
      <c r="IX38" s="1782"/>
      <c r="IY38" s="1782"/>
      <c r="IZ38" s="1782"/>
      <c r="JA38" s="1782"/>
      <c r="JB38" s="1782"/>
      <c r="JC38" s="1782"/>
      <c r="JD38" s="1782"/>
      <c r="JE38" s="1782"/>
      <c r="JF38" s="1782"/>
      <c r="JG38" s="1782"/>
      <c r="JH38" s="1782"/>
      <c r="JI38" s="1782"/>
      <c r="JJ38" s="1782"/>
      <c r="JK38" s="1782"/>
      <c r="JL38" s="1782"/>
      <c r="JM38" s="1782"/>
      <c r="JN38" s="1782"/>
      <c r="JO38" s="1782"/>
      <c r="JP38" s="1782"/>
      <c r="JQ38" s="1782"/>
      <c r="JR38" s="1782"/>
      <c r="JS38" s="1782"/>
      <c r="JT38" s="1782"/>
      <c r="JU38" s="1782"/>
      <c r="JV38" s="1782"/>
      <c r="JW38" s="1782"/>
      <c r="JX38" s="1782"/>
      <c r="JY38" s="1777"/>
      <c r="JZ38" s="1782"/>
      <c r="KA38" s="1782"/>
      <c r="KB38" s="1782"/>
      <c r="KC38" s="1782"/>
      <c r="KD38" s="1782"/>
      <c r="KE38" s="1782"/>
      <c r="KF38" s="1782"/>
      <c r="KG38" s="1782"/>
      <c r="KH38" s="1782"/>
      <c r="KI38" s="1782"/>
      <c r="KJ38" s="1782"/>
      <c r="KK38" s="1584"/>
      <c r="KL38" s="1782"/>
      <c r="KM38" s="1782"/>
      <c r="KN38" s="1782"/>
      <c r="KO38" s="1782"/>
      <c r="KP38" s="1782"/>
      <c r="KQ38" s="1782"/>
      <c r="KR38" s="1782"/>
      <c r="KS38" s="1782"/>
      <c r="KT38" s="1782"/>
      <c r="KU38" s="1782"/>
      <c r="KV38" s="1782"/>
      <c r="KW38" s="1782"/>
      <c r="KX38" s="1782"/>
      <c r="KY38" s="1782"/>
      <c r="KZ38" s="1782"/>
      <c r="LA38" s="1782"/>
      <c r="LB38" s="1584"/>
      <c r="LC38" s="1782"/>
      <c r="LD38" s="1782"/>
      <c r="LE38" s="1777"/>
      <c r="LF38" s="1782"/>
      <c r="LG38" s="1782"/>
      <c r="LH38" s="1782"/>
      <c r="LI38" s="1782"/>
      <c r="LJ38" s="1782"/>
      <c r="LK38" s="1782"/>
      <c r="LL38" s="1782"/>
      <c r="LM38" s="1782"/>
      <c r="LN38" s="1782"/>
      <c r="LO38" s="1782"/>
      <c r="LP38" s="1782"/>
      <c r="LQ38" s="1782"/>
      <c r="LR38" s="1782"/>
      <c r="LS38" s="1782"/>
      <c r="LT38" s="1782"/>
      <c r="LU38" s="1782"/>
      <c r="LV38" s="1782"/>
      <c r="LW38" s="1782"/>
      <c r="LX38" s="1782"/>
      <c r="LY38" s="1782"/>
      <c r="LZ38" s="1782"/>
      <c r="MA38" s="1782"/>
      <c r="MB38" s="1782"/>
      <c r="MC38" s="1782"/>
      <c r="MD38" s="1782"/>
      <c r="ME38" s="1782"/>
      <c r="MF38" s="1782"/>
      <c r="MG38" s="1782"/>
      <c r="MH38" s="1782"/>
      <c r="MI38" s="1782"/>
      <c r="MJ38" s="1777"/>
      <c r="MK38" s="1782"/>
      <c r="ML38" s="1782"/>
      <c r="MM38" s="1782"/>
      <c r="MN38" s="1782"/>
      <c r="MO38" s="1782"/>
      <c r="MP38" s="1782"/>
      <c r="MQ38" s="1782"/>
      <c r="MR38" s="1782"/>
      <c r="MS38" s="1782"/>
      <c r="MT38" s="1782"/>
      <c r="MU38" s="1782"/>
      <c r="MV38" s="1782"/>
      <c r="MW38" s="1782"/>
      <c r="MX38" s="1584"/>
      <c r="MY38" s="1782"/>
      <c r="MZ38" s="1782"/>
      <c r="NA38" s="1782"/>
      <c r="NB38" s="1782"/>
      <c r="NC38" s="1782"/>
      <c r="ND38" s="1782"/>
      <c r="NE38" s="1782"/>
      <c r="NF38" s="1782"/>
      <c r="NG38" s="1782"/>
      <c r="NH38" s="1782"/>
      <c r="NI38" s="1782"/>
      <c r="NJ38" s="1782"/>
      <c r="NK38" s="1782"/>
      <c r="NL38" s="1782"/>
      <c r="NM38" s="1782"/>
      <c r="NN38" s="1782"/>
      <c r="NO38" s="1782"/>
      <c r="NP38" s="1777"/>
      <c r="NQ38" s="2182"/>
      <c r="NR38" s="2182"/>
      <c r="NS38" s="2182"/>
      <c r="NT38" s="2182"/>
      <c r="NU38" s="2182"/>
      <c r="NV38" s="2182"/>
      <c r="NW38" s="2182"/>
      <c r="NX38" s="2182"/>
      <c r="NY38" s="2182"/>
      <c r="NZ38" s="2182"/>
      <c r="OA38" s="2182"/>
      <c r="OB38" s="2182"/>
      <c r="OC38" s="2182"/>
      <c r="OD38" s="2182"/>
      <c r="OE38" s="2182"/>
      <c r="OF38" s="2182"/>
      <c r="OG38" s="2182"/>
      <c r="OH38" s="2182"/>
      <c r="OI38" s="2182"/>
      <c r="OJ38" s="2182"/>
      <c r="OK38" s="2182"/>
      <c r="OL38" s="2182"/>
      <c r="OM38" s="2182"/>
      <c r="ON38" s="2182"/>
      <c r="OO38" s="2182"/>
      <c r="OP38" s="2182"/>
      <c r="OQ38" s="2182"/>
      <c r="OR38" s="2182"/>
      <c r="OS38" s="2182"/>
      <c r="OT38" s="2182"/>
      <c r="OU38" s="2182"/>
      <c r="OV38" s="1777"/>
      <c r="OW38" s="2182"/>
      <c r="OX38" s="2182"/>
      <c r="OY38" s="2182"/>
      <c r="OZ38" s="2182"/>
      <c r="PA38" s="2182"/>
      <c r="PB38" s="2182"/>
      <c r="PC38" s="2182"/>
      <c r="PD38" s="2182"/>
      <c r="PE38" s="2182"/>
      <c r="PF38" s="2182"/>
      <c r="PG38" s="2182"/>
      <c r="PH38" s="2182"/>
      <c r="PI38" s="2182"/>
      <c r="PJ38" s="2182"/>
      <c r="PK38" s="2182"/>
      <c r="PL38" s="2182"/>
      <c r="PM38" s="2182"/>
      <c r="PN38" s="2182"/>
      <c r="PO38" s="2182"/>
      <c r="PP38" s="2182"/>
      <c r="PQ38" s="2182"/>
      <c r="PR38" s="2182"/>
      <c r="PS38" s="2182"/>
      <c r="PT38" s="2182"/>
      <c r="PU38" s="2182"/>
      <c r="PV38" s="2182"/>
      <c r="PW38" s="2182"/>
      <c r="PX38" s="2182"/>
      <c r="PY38" s="1813"/>
      <c r="PZ38" s="1782"/>
      <c r="QA38" s="1782"/>
      <c r="QB38" s="1782"/>
      <c r="QC38" s="1782"/>
      <c r="QD38" s="1782"/>
      <c r="QE38" s="1782"/>
      <c r="QF38" s="1782"/>
      <c r="QG38" s="1782"/>
      <c r="QH38" s="1782"/>
      <c r="QI38" s="1782"/>
      <c r="QJ38" s="1782"/>
      <c r="QK38" s="1782"/>
      <c r="QL38" s="1782"/>
      <c r="QM38" s="1782"/>
      <c r="QN38" s="1782"/>
      <c r="QO38" s="1782"/>
      <c r="QP38" s="1782"/>
      <c r="QQ38" s="1782"/>
      <c r="QR38" s="1782"/>
      <c r="QS38" s="1782"/>
      <c r="QT38" s="1782"/>
      <c r="QU38" s="1782"/>
      <c r="QV38" s="1782"/>
      <c r="QW38" s="1782"/>
      <c r="QX38" s="1782"/>
      <c r="QY38" s="1782"/>
      <c r="QZ38" s="1782"/>
      <c r="RA38" s="1782"/>
      <c r="RB38" s="1782"/>
      <c r="RC38" s="1782"/>
      <c r="RD38" s="1782"/>
    </row>
    <row r="39" spans="1:472" ht="37.5" customHeight="1">
      <c r="A39" s="2610" t="s">
        <v>17208</v>
      </c>
      <c r="B39" s="2183" t="s">
        <v>17209</v>
      </c>
      <c r="C39" s="2184"/>
      <c r="D39" s="269" t="s">
        <v>24463</v>
      </c>
      <c r="E39" s="269" t="s">
        <v>24464</v>
      </c>
      <c r="F39" s="1851" t="s">
        <v>24465</v>
      </c>
      <c r="G39" s="219" t="s">
        <v>24466</v>
      </c>
      <c r="H39" s="219" t="s">
        <v>24467</v>
      </c>
      <c r="I39" s="219" t="s">
        <v>24468</v>
      </c>
      <c r="J39" s="1615" t="s">
        <v>24469</v>
      </c>
      <c r="K39" s="269" t="s">
        <v>24470</v>
      </c>
      <c r="L39" s="269" t="s">
        <v>24471</v>
      </c>
      <c r="M39" s="227" t="s">
        <v>24472</v>
      </c>
      <c r="N39" s="227" t="s">
        <v>24473</v>
      </c>
      <c r="O39" s="227" t="s">
        <v>24474</v>
      </c>
      <c r="P39" s="269" t="s">
        <v>24475</v>
      </c>
      <c r="Q39" s="1617" t="s">
        <v>24476</v>
      </c>
      <c r="R39" s="1615" t="s">
        <v>24477</v>
      </c>
      <c r="S39" s="1617" t="s">
        <v>24478</v>
      </c>
      <c r="T39" s="269" t="s">
        <v>24479</v>
      </c>
      <c r="U39" s="1617" t="s">
        <v>24480</v>
      </c>
      <c r="V39" s="1617" t="s">
        <v>24481</v>
      </c>
      <c r="W39" s="1617" t="s">
        <v>24482</v>
      </c>
      <c r="X39" s="219" t="s">
        <v>24483</v>
      </c>
      <c r="Y39" s="1615" t="s">
        <v>24484</v>
      </c>
      <c r="Z39" s="269" t="s">
        <v>24485</v>
      </c>
      <c r="AA39" s="269" t="s">
        <v>24486</v>
      </c>
      <c r="AB39" s="269" t="s">
        <v>24487</v>
      </c>
      <c r="AC39" s="269" t="s">
        <v>24488</v>
      </c>
      <c r="AD39" s="269" t="s">
        <v>24489</v>
      </c>
      <c r="AE39" s="1580" t="s">
        <v>14882</v>
      </c>
      <c r="AF39" s="1580" t="s">
        <v>14882</v>
      </c>
      <c r="AG39" s="1580" t="s">
        <v>14882</v>
      </c>
      <c r="AH39" s="1580" t="s">
        <v>14882</v>
      </c>
      <c r="AI39" s="2184"/>
      <c r="AJ39" s="469" t="s">
        <v>14869</v>
      </c>
      <c r="AK39" s="469" t="s">
        <v>14869</v>
      </c>
      <c r="AL39" s="469" t="s">
        <v>14869</v>
      </c>
      <c r="AM39" s="269" t="s">
        <v>24490</v>
      </c>
      <c r="AN39" s="1580"/>
      <c r="AO39" s="1617" t="s">
        <v>24491</v>
      </c>
      <c r="AP39" s="1615" t="s">
        <v>24492</v>
      </c>
      <c r="AQ39" s="1617" t="s">
        <v>24493</v>
      </c>
      <c r="AR39" s="1617" t="s">
        <v>24494</v>
      </c>
      <c r="AS39" s="269" t="s">
        <v>24495</v>
      </c>
      <c r="AT39" s="269" t="s">
        <v>24496</v>
      </c>
      <c r="AU39" s="269" t="s">
        <v>24497</v>
      </c>
      <c r="AV39" s="269" t="s">
        <v>24498</v>
      </c>
      <c r="AW39" s="1190" t="s">
        <v>24499</v>
      </c>
      <c r="AX39" s="1190" t="s">
        <v>24500</v>
      </c>
      <c r="AY39" s="269" t="s">
        <v>24501</v>
      </c>
      <c r="AZ39" s="269" t="s">
        <v>24502</v>
      </c>
      <c r="BA39" s="2055"/>
      <c r="BB39" s="1615" t="s">
        <v>24503</v>
      </c>
      <c r="BC39" s="269" t="s">
        <v>24504</v>
      </c>
      <c r="BD39" s="1615" t="s">
        <v>24505</v>
      </c>
      <c r="BE39" s="1617" t="s">
        <v>24506</v>
      </c>
      <c r="BF39" s="1617" t="s">
        <v>24507</v>
      </c>
      <c r="BG39" s="1580"/>
      <c r="BH39" s="469"/>
      <c r="BI39" s="1580"/>
      <c r="BJ39" s="1580"/>
      <c r="BK39" s="1615" t="s">
        <v>24508</v>
      </c>
      <c r="BL39" s="2184"/>
      <c r="BM39" s="269" t="s">
        <v>24509</v>
      </c>
      <c r="BN39" s="269" t="s">
        <v>24510</v>
      </c>
      <c r="BO39" s="269" t="s">
        <v>24511</v>
      </c>
      <c r="BP39" s="1580"/>
      <c r="BQ39" s="1616" t="s">
        <v>24512</v>
      </c>
      <c r="BR39" s="1617" t="s">
        <v>24513</v>
      </c>
      <c r="BS39" s="1617" t="s">
        <v>24514</v>
      </c>
      <c r="BT39" s="269" t="s">
        <v>24515</v>
      </c>
      <c r="BU39" s="269" t="s">
        <v>24516</v>
      </c>
      <c r="BV39" s="469"/>
      <c r="BW39" s="269" t="s">
        <v>24517</v>
      </c>
      <c r="BX39" s="171" t="s">
        <v>24518</v>
      </c>
      <c r="BY39" s="269" t="s">
        <v>24519</v>
      </c>
      <c r="BZ39" s="1825" t="s">
        <v>24520</v>
      </c>
      <c r="CA39" s="1825" t="s">
        <v>24521</v>
      </c>
      <c r="CB39" s="1825" t="s">
        <v>24522</v>
      </c>
      <c r="CC39" s="1615" t="s">
        <v>24523</v>
      </c>
      <c r="CD39" s="1615" t="s">
        <v>24524</v>
      </c>
      <c r="CE39" s="1615" t="s">
        <v>24525</v>
      </c>
      <c r="CF39" s="1580"/>
      <c r="CG39" s="1615" t="s">
        <v>24526</v>
      </c>
      <c r="CH39" s="1615" t="s">
        <v>24527</v>
      </c>
      <c r="CI39" s="1615" t="s">
        <v>24528</v>
      </c>
      <c r="CJ39" s="1632" t="s">
        <v>24529</v>
      </c>
      <c r="CK39" s="1855" t="s">
        <v>24530</v>
      </c>
      <c r="CL39" s="1615" t="s">
        <v>24531</v>
      </c>
      <c r="CM39" s="1855" t="s">
        <v>24532</v>
      </c>
      <c r="CN39" s="1615" t="s">
        <v>24533</v>
      </c>
      <c r="CO39" s="1615" t="s">
        <v>24534</v>
      </c>
      <c r="CP39" s="1615" t="s">
        <v>24535</v>
      </c>
      <c r="CQ39" s="1615" t="s">
        <v>24536</v>
      </c>
      <c r="CR39" s="2184"/>
      <c r="CS39" s="269" t="s">
        <v>24537</v>
      </c>
      <c r="CT39" s="269" t="s">
        <v>24538</v>
      </c>
      <c r="CU39" s="269" t="s">
        <v>24539</v>
      </c>
      <c r="CV39" s="269" t="s">
        <v>24540</v>
      </c>
      <c r="CW39" s="1976" t="s">
        <v>24541</v>
      </c>
      <c r="CX39" s="1976" t="s">
        <v>24542</v>
      </c>
      <c r="CY39" s="1667"/>
      <c r="CZ39" s="1667"/>
      <c r="DA39" s="1615" t="s">
        <v>24543</v>
      </c>
      <c r="DB39" s="1615" t="s">
        <v>24544</v>
      </c>
      <c r="DC39" s="1617" t="s">
        <v>24545</v>
      </c>
      <c r="DD39" s="269" t="s">
        <v>24546</v>
      </c>
      <c r="DE39" s="1617" t="s">
        <v>24547</v>
      </c>
      <c r="DF39" s="199"/>
      <c r="DG39" s="269" t="s">
        <v>24548</v>
      </c>
      <c r="DH39" s="269" t="s">
        <v>24549</v>
      </c>
      <c r="DI39" s="1615" t="s">
        <v>24550</v>
      </c>
      <c r="DJ39" s="1851" t="s">
        <v>24551</v>
      </c>
      <c r="DK39" s="269" t="s">
        <v>24552</v>
      </c>
      <c r="DL39" s="1851" t="s">
        <v>24553</v>
      </c>
      <c r="DM39" s="1616" t="s">
        <v>24554</v>
      </c>
      <c r="DN39" s="269" t="s">
        <v>24555</v>
      </c>
      <c r="DO39" s="2133" t="s">
        <v>24556</v>
      </c>
      <c r="DP39" s="269" t="s">
        <v>24557</v>
      </c>
      <c r="DQ39" s="1976" t="s">
        <v>24558</v>
      </c>
      <c r="DR39" s="1976" t="s">
        <v>24559</v>
      </c>
      <c r="DS39" s="1976" t="s">
        <v>24560</v>
      </c>
      <c r="DT39" s="269" t="s">
        <v>24561</v>
      </c>
      <c r="DU39" s="269" t="s">
        <v>24562</v>
      </c>
      <c r="DV39" s="1617" t="s">
        <v>24563</v>
      </c>
      <c r="DW39" s="2184"/>
      <c r="DX39" s="269" t="s">
        <v>24564</v>
      </c>
      <c r="DY39" s="269" t="s">
        <v>24565</v>
      </c>
      <c r="DZ39" s="2185" t="s">
        <v>24566</v>
      </c>
      <c r="EA39" s="2185" t="s">
        <v>24567</v>
      </c>
      <c r="EB39" s="269" t="s">
        <v>24568</v>
      </c>
      <c r="EC39" s="269" t="s">
        <v>24569</v>
      </c>
      <c r="ED39" s="269" t="s">
        <v>24570</v>
      </c>
      <c r="EE39" s="1617" t="s">
        <v>24571</v>
      </c>
      <c r="EF39" s="269" t="s">
        <v>19918</v>
      </c>
      <c r="EG39" s="1617" t="s">
        <v>24572</v>
      </c>
      <c r="EH39" s="2185" t="s">
        <v>24573</v>
      </c>
      <c r="EI39" s="1615" t="s">
        <v>24574</v>
      </c>
      <c r="EJ39" s="1615" t="s">
        <v>24575</v>
      </c>
      <c r="EK39" s="1617" t="s">
        <v>24576</v>
      </c>
      <c r="EL39" s="1617" t="s">
        <v>24577</v>
      </c>
      <c r="EM39" s="2186" t="s">
        <v>24578</v>
      </c>
      <c r="EN39" s="2186" t="s">
        <v>24579</v>
      </c>
      <c r="EO39" s="1616" t="s">
        <v>24580</v>
      </c>
      <c r="EP39" s="1616" t="s">
        <v>24581</v>
      </c>
      <c r="EQ39" s="269" t="s">
        <v>24582</v>
      </c>
      <c r="ER39" s="1578" t="s">
        <v>24583</v>
      </c>
      <c r="ES39" s="269" t="s">
        <v>24584</v>
      </c>
      <c r="ET39" s="269" t="s">
        <v>24585</v>
      </c>
      <c r="EU39" s="1617" t="s">
        <v>19526</v>
      </c>
      <c r="EV39" s="1617" t="s">
        <v>19526</v>
      </c>
      <c r="EW39" s="269" t="s">
        <v>24586</v>
      </c>
      <c r="EX39" s="1617" t="s">
        <v>24587</v>
      </c>
      <c r="EY39" s="1617" t="s">
        <v>24588</v>
      </c>
      <c r="EZ39" s="1616" t="s">
        <v>24589</v>
      </c>
      <c r="FA39" s="1616" t="s">
        <v>24590</v>
      </c>
      <c r="FB39" s="1616" t="s">
        <v>24591</v>
      </c>
      <c r="FC39" s="2184"/>
      <c r="FD39" s="1617" t="s">
        <v>24592</v>
      </c>
      <c r="FE39" s="1671" t="s">
        <v>24593</v>
      </c>
      <c r="FF39" s="1615" t="s">
        <v>24594</v>
      </c>
      <c r="FG39" s="1671" t="s">
        <v>24595</v>
      </c>
      <c r="FH39" s="1615" t="s">
        <v>24596</v>
      </c>
      <c r="FI39" s="1617" t="s">
        <v>24597</v>
      </c>
      <c r="FJ39" s="1615" t="s">
        <v>24598</v>
      </c>
      <c r="FK39" s="1615" t="s">
        <v>24599</v>
      </c>
      <c r="FL39" s="269" t="s">
        <v>24600</v>
      </c>
      <c r="FM39" s="269" t="s">
        <v>24601</v>
      </c>
      <c r="FN39" s="1615" t="s">
        <v>24602</v>
      </c>
      <c r="FO39" s="1615" t="s">
        <v>24603</v>
      </c>
      <c r="FP39" s="269" t="s">
        <v>19939</v>
      </c>
      <c r="FQ39" s="269" t="s">
        <v>19939</v>
      </c>
      <c r="FR39" s="1617" t="s">
        <v>24604</v>
      </c>
      <c r="FS39" s="1943"/>
      <c r="FT39" s="1615" t="s">
        <v>24605</v>
      </c>
      <c r="FU39" s="269" t="s">
        <v>24606</v>
      </c>
      <c r="FV39" s="269" t="s">
        <v>19943</v>
      </c>
      <c r="FW39" s="1615" t="s">
        <v>24607</v>
      </c>
      <c r="FX39" s="1858" t="s">
        <v>19945</v>
      </c>
      <c r="FY39" s="1394"/>
      <c r="FZ39" s="1617" t="s">
        <v>19947</v>
      </c>
      <c r="GA39" s="1617" t="s">
        <v>19947</v>
      </c>
      <c r="GB39" s="1617" t="s">
        <v>19947</v>
      </c>
      <c r="GC39" s="1615" t="s">
        <v>24608</v>
      </c>
      <c r="GD39" s="269" t="s">
        <v>24609</v>
      </c>
      <c r="GE39" s="269" t="s">
        <v>24610</v>
      </c>
      <c r="GF39" s="1615" t="s">
        <v>24611</v>
      </c>
      <c r="GG39" s="1571" t="s">
        <v>24612</v>
      </c>
      <c r="GH39" s="2184"/>
      <c r="GI39" s="1617" t="s">
        <v>18509</v>
      </c>
      <c r="GJ39" s="1671" t="s">
        <v>21997</v>
      </c>
      <c r="GK39" s="1617" t="s">
        <v>18509</v>
      </c>
      <c r="GL39" s="2187" t="s">
        <v>24613</v>
      </c>
      <c r="GM39" s="2187" t="s">
        <v>24614</v>
      </c>
      <c r="GN39" s="2187" t="s">
        <v>24615</v>
      </c>
      <c r="GO39" s="269" t="s">
        <v>24616</v>
      </c>
      <c r="GP39" s="1616" t="s">
        <v>24617</v>
      </c>
      <c r="GQ39" s="1616" t="s">
        <v>24618</v>
      </c>
      <c r="GR39" s="1587" t="s">
        <v>18513</v>
      </c>
      <c r="GS39" s="1587" t="s">
        <v>18513</v>
      </c>
      <c r="GT39" s="1587" t="s">
        <v>24619</v>
      </c>
      <c r="GU39" s="1587" t="s">
        <v>24620</v>
      </c>
      <c r="GV39" s="2055"/>
      <c r="GW39" s="269" t="s">
        <v>24621</v>
      </c>
      <c r="GX39" s="171" t="s">
        <v>24622</v>
      </c>
      <c r="GY39" s="171" t="s">
        <v>24623</v>
      </c>
      <c r="GZ39" s="1615" t="s">
        <v>24624</v>
      </c>
      <c r="HA39" s="1587" t="s">
        <v>24625</v>
      </c>
      <c r="HB39" s="1587" t="s">
        <v>24626</v>
      </c>
      <c r="HC39" s="1587" t="s">
        <v>19967</v>
      </c>
      <c r="HD39" s="1616" t="s">
        <v>24627</v>
      </c>
      <c r="HE39" s="269" t="s">
        <v>24628</v>
      </c>
      <c r="HF39" s="1587" t="s">
        <v>24629</v>
      </c>
      <c r="HG39" s="2187" t="s">
        <v>24630</v>
      </c>
      <c r="HH39" s="2187" t="s">
        <v>24631</v>
      </c>
      <c r="HI39" s="2187" t="s">
        <v>24632</v>
      </c>
      <c r="HJ39" s="1617" t="s">
        <v>18509</v>
      </c>
      <c r="HK39" s="1617" t="s">
        <v>18509</v>
      </c>
      <c r="HL39" s="1615" t="s">
        <v>24633</v>
      </c>
      <c r="HM39" s="1615" t="s">
        <v>24634</v>
      </c>
      <c r="HN39" s="2184"/>
      <c r="HO39" s="1587" t="s">
        <v>24635</v>
      </c>
      <c r="HP39" s="1861" t="s">
        <v>24636</v>
      </c>
      <c r="HQ39" s="1861" t="s">
        <v>24637</v>
      </c>
      <c r="HR39" s="1615" t="s">
        <v>24638</v>
      </c>
      <c r="HS39" s="1615" t="s">
        <v>24639</v>
      </c>
      <c r="HT39" s="1587" t="s">
        <v>24640</v>
      </c>
      <c r="HU39" s="1587" t="s">
        <v>24641</v>
      </c>
      <c r="HV39" s="1587" t="s">
        <v>24642</v>
      </c>
      <c r="HW39" s="1673" t="s">
        <v>24643</v>
      </c>
      <c r="HX39" s="1673" t="s">
        <v>24644</v>
      </c>
      <c r="HY39" s="1615" t="s">
        <v>24645</v>
      </c>
      <c r="HZ39" s="269" t="s">
        <v>24646</v>
      </c>
      <c r="IA39" s="1677" t="s">
        <v>24647</v>
      </c>
      <c r="IB39" s="1615" t="s">
        <v>24648</v>
      </c>
      <c r="IC39" s="2055"/>
      <c r="ID39" s="1615" t="s">
        <v>24649</v>
      </c>
      <c r="IE39" s="1615" t="s">
        <v>24650</v>
      </c>
      <c r="IF39" s="1615" t="s">
        <v>24651</v>
      </c>
      <c r="IG39" s="1863" t="s">
        <v>24652</v>
      </c>
      <c r="IH39" s="1863" t="s">
        <v>24653</v>
      </c>
      <c r="II39" s="2188" t="s">
        <v>24654</v>
      </c>
      <c r="IJ39" s="1673" t="s">
        <v>24655</v>
      </c>
      <c r="IK39" s="1587" t="s">
        <v>24656</v>
      </c>
      <c r="IL39" s="1587" t="s">
        <v>24657</v>
      </c>
      <c r="IM39" s="1677" t="s">
        <v>24658</v>
      </c>
      <c r="IN39" s="1616" t="s">
        <v>24659</v>
      </c>
      <c r="IO39" s="1616" t="s">
        <v>24660</v>
      </c>
      <c r="IP39" s="1616" t="s">
        <v>24661</v>
      </c>
      <c r="IQ39" s="1663" t="s">
        <v>24662</v>
      </c>
      <c r="IR39" s="1671" t="s">
        <v>24663</v>
      </c>
      <c r="IS39" s="2186" t="s">
        <v>24664</v>
      </c>
      <c r="IT39" s="1679"/>
      <c r="IU39" s="1587" t="s">
        <v>24665</v>
      </c>
      <c r="IV39" s="1587" t="s">
        <v>24666</v>
      </c>
      <c r="IW39" s="1587" t="s">
        <v>24667</v>
      </c>
      <c r="IX39" s="1587" t="s">
        <v>24668</v>
      </c>
      <c r="IY39" s="1616" t="s">
        <v>24669</v>
      </c>
      <c r="IZ39" s="1616" t="s">
        <v>24670</v>
      </c>
      <c r="JA39" s="1616" t="s">
        <v>24671</v>
      </c>
      <c r="JB39" s="269" t="s">
        <v>24672</v>
      </c>
      <c r="JC39" s="1615" t="s">
        <v>24673</v>
      </c>
      <c r="JD39" s="2021" t="s">
        <v>24674</v>
      </c>
      <c r="JE39" s="2021" t="s">
        <v>24675</v>
      </c>
      <c r="JF39" s="1616" t="s">
        <v>24676</v>
      </c>
      <c r="JG39" s="1731"/>
      <c r="JH39" s="1731"/>
      <c r="JI39" s="1587" t="s">
        <v>24677</v>
      </c>
      <c r="JJ39" s="1615" t="s">
        <v>24678</v>
      </c>
      <c r="JK39" s="1615" t="s">
        <v>24679</v>
      </c>
      <c r="JL39" s="1615" t="s">
        <v>24680</v>
      </c>
      <c r="JM39" s="1587" t="s">
        <v>24681</v>
      </c>
      <c r="JN39" s="1587" t="s">
        <v>24682</v>
      </c>
      <c r="JO39" s="1615" t="s">
        <v>24683</v>
      </c>
      <c r="JP39" s="1615" t="s">
        <v>24684</v>
      </c>
      <c r="JQ39" s="1615" t="s">
        <v>24685</v>
      </c>
      <c r="JR39" s="1615" t="s">
        <v>24686</v>
      </c>
      <c r="JS39" s="1587" t="s">
        <v>24687</v>
      </c>
      <c r="JT39" s="1587" t="s">
        <v>24688</v>
      </c>
      <c r="JU39" s="1587" t="s">
        <v>24689</v>
      </c>
      <c r="JV39" s="206" t="s">
        <v>24690</v>
      </c>
      <c r="JW39" s="269" t="s">
        <v>24691</v>
      </c>
      <c r="JX39" s="269" t="s">
        <v>24692</v>
      </c>
      <c r="JY39" s="2184"/>
      <c r="JZ39" s="269" t="s">
        <v>24693</v>
      </c>
      <c r="KA39" s="1571" t="s">
        <v>23312</v>
      </c>
      <c r="KB39" s="1587" t="s">
        <v>24694</v>
      </c>
      <c r="KC39" s="1587" t="s">
        <v>24695</v>
      </c>
      <c r="KD39" s="1587" t="s">
        <v>24696</v>
      </c>
      <c r="KE39" s="1615" t="s">
        <v>24697</v>
      </c>
      <c r="KF39" s="1615" t="s">
        <v>24698</v>
      </c>
      <c r="KG39" s="1587" t="s">
        <v>24699</v>
      </c>
      <c r="KH39" s="1587" t="s">
        <v>24700</v>
      </c>
      <c r="KI39" s="1716" t="s">
        <v>24701</v>
      </c>
      <c r="KJ39" s="2186" t="s">
        <v>24702</v>
      </c>
      <c r="KK39" s="1615" t="s">
        <v>24703</v>
      </c>
      <c r="KL39" s="2185" t="s">
        <v>24704</v>
      </c>
      <c r="KM39" s="1907" t="s">
        <v>20047</v>
      </c>
      <c r="KN39" s="1907" t="s">
        <v>20047</v>
      </c>
      <c r="KO39" s="1616" t="s">
        <v>24705</v>
      </c>
      <c r="KP39" s="1861" t="s">
        <v>24706</v>
      </c>
      <c r="KQ39" s="1861" t="s">
        <v>24707</v>
      </c>
      <c r="KR39" s="269" t="s">
        <v>24708</v>
      </c>
      <c r="KS39" s="206" t="s">
        <v>20051</v>
      </c>
      <c r="KT39" s="1615" t="s">
        <v>24709</v>
      </c>
      <c r="KU39" s="1615" t="s">
        <v>24710</v>
      </c>
      <c r="KV39" s="1615" t="s">
        <v>24711</v>
      </c>
      <c r="KW39" s="1861" t="s">
        <v>18582</v>
      </c>
      <c r="KX39" s="1861" t="s">
        <v>18582</v>
      </c>
      <c r="KY39" s="1861" t="s">
        <v>18582</v>
      </c>
      <c r="KZ39" s="1571" t="s">
        <v>24712</v>
      </c>
      <c r="LA39" s="1615" t="s">
        <v>24713</v>
      </c>
      <c r="LB39" s="1615" t="s">
        <v>24714</v>
      </c>
      <c r="LC39" s="1643" t="s">
        <v>24715</v>
      </c>
      <c r="LD39" s="1587" t="s">
        <v>20393</v>
      </c>
      <c r="LE39" s="2184"/>
      <c r="LF39" s="1673" t="s">
        <v>24716</v>
      </c>
      <c r="LG39" s="1673" t="s">
        <v>24717</v>
      </c>
      <c r="LH39" s="1673" t="s">
        <v>24718</v>
      </c>
      <c r="LI39" s="1587" t="s">
        <v>20063</v>
      </c>
      <c r="LJ39" s="269" t="s">
        <v>24719</v>
      </c>
      <c r="LK39" s="1587" t="s">
        <v>20063</v>
      </c>
      <c r="LL39" s="269" t="s">
        <v>24720</v>
      </c>
      <c r="LM39" s="206" t="s">
        <v>20396</v>
      </c>
      <c r="LN39" s="1615" t="s">
        <v>24721</v>
      </c>
      <c r="LO39" s="1615" t="s">
        <v>24722</v>
      </c>
      <c r="LP39" s="269" t="s">
        <v>24723</v>
      </c>
      <c r="LQ39" s="1587" t="s">
        <v>24724</v>
      </c>
      <c r="LR39" s="1615" t="s">
        <v>24725</v>
      </c>
      <c r="LS39" s="1572" t="s">
        <v>18592</v>
      </c>
      <c r="LT39" s="206" t="s">
        <v>20401</v>
      </c>
      <c r="LU39" s="1730" t="s">
        <v>23312</v>
      </c>
      <c r="LV39" s="1615" t="s">
        <v>24726</v>
      </c>
      <c r="LW39" s="1587" t="s">
        <v>24727</v>
      </c>
      <c r="LX39" s="1587" t="s">
        <v>24728</v>
      </c>
      <c r="LY39" s="1587" t="s">
        <v>20077</v>
      </c>
      <c r="LZ39" s="1587" t="s">
        <v>20077</v>
      </c>
      <c r="MA39" s="1587" t="s">
        <v>20077</v>
      </c>
      <c r="MB39" s="1587" t="s">
        <v>20077</v>
      </c>
      <c r="MC39" s="1731"/>
      <c r="MD39" s="1615" t="s">
        <v>24729</v>
      </c>
      <c r="ME39" s="2027" t="s">
        <v>24730</v>
      </c>
      <c r="MF39" s="2027" t="s">
        <v>24731</v>
      </c>
      <c r="MG39" s="1615" t="s">
        <v>24732</v>
      </c>
      <c r="MH39" s="1615" t="s">
        <v>24733</v>
      </c>
      <c r="MI39" s="1615" t="s">
        <v>24734</v>
      </c>
      <c r="MJ39" s="2184"/>
      <c r="MK39" s="1910" t="s">
        <v>24735</v>
      </c>
      <c r="ML39" s="1673" t="s">
        <v>24736</v>
      </c>
      <c r="MM39" s="1673" t="s">
        <v>24737</v>
      </c>
      <c r="MN39" s="1673" t="s">
        <v>24738</v>
      </c>
      <c r="MO39" s="1673" t="s">
        <v>24739</v>
      </c>
      <c r="MP39" s="1673" t="s">
        <v>24740</v>
      </c>
      <c r="MQ39" s="1673" t="s">
        <v>24741</v>
      </c>
      <c r="MR39" s="1587" t="s">
        <v>24742</v>
      </c>
      <c r="MS39" s="1587" t="s">
        <v>24742</v>
      </c>
      <c r="MT39" s="1587" t="s">
        <v>24743</v>
      </c>
      <c r="MU39" s="1571" t="s">
        <v>24744</v>
      </c>
      <c r="MV39" s="1671" t="s">
        <v>20413</v>
      </c>
      <c r="MW39" s="2186" t="s">
        <v>24745</v>
      </c>
      <c r="MX39" s="1615" t="s">
        <v>24746</v>
      </c>
      <c r="MY39" s="2185" t="s">
        <v>24747</v>
      </c>
      <c r="MZ39" s="1587" t="s">
        <v>24748</v>
      </c>
      <c r="NA39" s="1587" t="s">
        <v>24749</v>
      </c>
      <c r="NB39" s="1731"/>
      <c r="NC39" s="1587" t="s">
        <v>24750</v>
      </c>
      <c r="ND39" s="1673" t="s">
        <v>24751</v>
      </c>
      <c r="NE39" s="1673" t="s">
        <v>24752</v>
      </c>
      <c r="NF39" s="179" t="s">
        <v>20423</v>
      </c>
      <c r="NG39" s="1864" t="s">
        <v>24753</v>
      </c>
      <c r="NH39" s="179" t="s">
        <v>20423</v>
      </c>
      <c r="NI39" s="1623" t="s">
        <v>18359</v>
      </c>
      <c r="NJ39" s="1615" t="s">
        <v>24754</v>
      </c>
      <c r="NK39" s="1615" t="s">
        <v>24755</v>
      </c>
      <c r="NL39" s="1615" t="s">
        <v>24756</v>
      </c>
      <c r="NM39" s="1663" t="s">
        <v>24757</v>
      </c>
      <c r="NN39" s="1673" t="s">
        <v>24758</v>
      </c>
      <c r="NO39" s="1673" t="s">
        <v>24759</v>
      </c>
      <c r="NP39" s="2184"/>
      <c r="NQ39" s="1910" t="s">
        <v>20806</v>
      </c>
      <c r="NR39" s="2097"/>
      <c r="NS39" s="2097"/>
      <c r="NT39" s="2097"/>
      <c r="NU39" s="2097"/>
      <c r="NV39" s="2097"/>
      <c r="NW39" s="1671" t="s">
        <v>22476</v>
      </c>
      <c r="NX39" s="1671" t="s">
        <v>22476</v>
      </c>
      <c r="NY39" s="2097"/>
      <c r="OA39" s="269" t="s">
        <v>24760</v>
      </c>
      <c r="OB39" s="1587" t="s">
        <v>24761</v>
      </c>
      <c r="OC39" s="1623" t="s">
        <v>24762</v>
      </c>
      <c r="OD39" s="1623" t="s">
        <v>24763</v>
      </c>
      <c r="OE39" s="1623" t="s">
        <v>24764</v>
      </c>
      <c r="OF39" s="2097"/>
      <c r="OG39" s="1623" t="s">
        <v>24765</v>
      </c>
      <c r="OH39" s="1623" t="s">
        <v>24766</v>
      </c>
      <c r="OI39" s="1623" t="s">
        <v>24767</v>
      </c>
      <c r="OJ39" s="1623" t="s">
        <v>24768</v>
      </c>
      <c r="OK39" s="1623" t="s">
        <v>24769</v>
      </c>
      <c r="OL39" s="1698" t="s">
        <v>19217</v>
      </c>
      <c r="OM39" s="1825" t="s">
        <v>24770</v>
      </c>
      <c r="ON39" s="1825" t="s">
        <v>24771</v>
      </c>
      <c r="OO39" s="1825" t="s">
        <v>24772</v>
      </c>
      <c r="OP39" s="1643" t="s">
        <v>24773</v>
      </c>
      <c r="OQ39" s="269" t="s">
        <v>24774</v>
      </c>
      <c r="OR39" s="1698" t="s">
        <v>19217</v>
      </c>
      <c r="OS39" s="1698" t="s">
        <v>24775</v>
      </c>
      <c r="OT39" s="1698" t="s">
        <v>24776</v>
      </c>
      <c r="OU39" s="1698" t="s">
        <v>24777</v>
      </c>
      <c r="OV39" s="2184"/>
      <c r="OW39" s="2097"/>
      <c r="OX39" s="1623" t="s">
        <v>24778</v>
      </c>
      <c r="OY39" s="2097"/>
      <c r="OZ39" s="2097"/>
      <c r="PA39" s="1615" t="s">
        <v>24779</v>
      </c>
      <c r="PB39" s="2084" t="s">
        <v>24780</v>
      </c>
      <c r="PC39" s="2084" t="s">
        <v>24781</v>
      </c>
      <c r="PD39" s="2084" t="s">
        <v>24782</v>
      </c>
      <c r="PE39" s="2097"/>
      <c r="PF39" s="1623" t="s">
        <v>24783</v>
      </c>
      <c r="PG39" s="1615" t="s">
        <v>24784</v>
      </c>
      <c r="PH39" s="2113" t="s">
        <v>24785</v>
      </c>
      <c r="PI39" s="1623" t="s">
        <v>24786</v>
      </c>
      <c r="PJ39" s="2097"/>
      <c r="PK39" s="2097"/>
      <c r="PL39" s="2097"/>
      <c r="PM39" s="2097"/>
      <c r="PN39" s="2097"/>
      <c r="PO39" s="2097"/>
      <c r="PP39" s="2097"/>
      <c r="PQ39" s="2097"/>
      <c r="PR39" s="2097"/>
      <c r="PS39" s="1993" t="s">
        <v>24787</v>
      </c>
      <c r="PT39" s="1993" t="s">
        <v>24788</v>
      </c>
      <c r="PU39" s="1623" t="s">
        <v>24789</v>
      </c>
      <c r="PV39" s="2084" t="s">
        <v>24790</v>
      </c>
      <c r="PW39" s="2084" t="s">
        <v>24791</v>
      </c>
      <c r="PX39" s="2084" t="s">
        <v>24792</v>
      </c>
      <c r="PY39" s="1679"/>
      <c r="PZ39" s="2097"/>
      <c r="QA39" s="1587" t="s">
        <v>24793</v>
      </c>
      <c r="QB39" s="1694" t="s">
        <v>24794</v>
      </c>
      <c r="QC39" s="2189"/>
      <c r="QD39" s="2097"/>
      <c r="QE39" s="369" t="s">
        <v>24795</v>
      </c>
      <c r="QF39" s="2097"/>
      <c r="QG39" s="369" t="s">
        <v>24796</v>
      </c>
      <c r="QH39" s="2097"/>
      <c r="QI39" s="2097"/>
      <c r="QJ39" s="2097"/>
      <c r="QK39" s="2097"/>
      <c r="QL39" s="1694" t="s">
        <v>24797</v>
      </c>
      <c r="QM39" s="2097"/>
      <c r="QN39" s="2097"/>
      <c r="QO39" s="1694" t="s">
        <v>24798</v>
      </c>
      <c r="QP39" s="2097"/>
      <c r="QQ39" s="1587" t="s">
        <v>16684</v>
      </c>
      <c r="QR39" s="1587" t="s">
        <v>16684</v>
      </c>
      <c r="QS39" s="1587" t="s">
        <v>16684</v>
      </c>
      <c r="QT39" s="2097"/>
      <c r="QU39" s="2097"/>
      <c r="QV39" s="2097"/>
      <c r="QW39" s="2097"/>
      <c r="QX39" s="2097"/>
      <c r="QY39" s="2097"/>
      <c r="QZ39" s="2097"/>
      <c r="RA39" s="2097"/>
      <c r="RB39" s="2097"/>
      <c r="RC39" s="2097"/>
      <c r="RD39" s="2097"/>
    </row>
    <row r="40" spans="1:472" ht="37.5" customHeight="1">
      <c r="A40" s="2500"/>
      <c r="B40" s="1996" t="s">
        <v>17267</v>
      </c>
      <c r="C40" s="1690"/>
      <c r="D40" s="269" t="s">
        <v>24799</v>
      </c>
      <c r="E40" s="269" t="s">
        <v>24800</v>
      </c>
      <c r="F40" s="469"/>
      <c r="G40" s="1851" t="s">
        <v>24801</v>
      </c>
      <c r="H40" s="1851" t="s">
        <v>24802</v>
      </c>
      <c r="I40" s="469"/>
      <c r="J40" s="469"/>
      <c r="K40" s="1615" t="s">
        <v>24803</v>
      </c>
      <c r="L40" s="219" t="s">
        <v>24804</v>
      </c>
      <c r="M40" s="269" t="s">
        <v>24805</v>
      </c>
      <c r="N40" s="269" t="s">
        <v>24806</v>
      </c>
      <c r="O40" s="469"/>
      <c r="P40" s="469"/>
      <c r="Q40" s="1615" t="s">
        <v>24807</v>
      </c>
      <c r="R40" s="469"/>
      <c r="S40" s="469"/>
      <c r="T40" s="269" t="s">
        <v>24808</v>
      </c>
      <c r="U40" s="269" t="s">
        <v>24809</v>
      </c>
      <c r="V40" s="269" t="s">
        <v>24810</v>
      </c>
      <c r="W40" s="469"/>
      <c r="X40" s="1617" t="s">
        <v>24811</v>
      </c>
      <c r="Y40" s="1617" t="s">
        <v>24812</v>
      </c>
      <c r="Z40" s="269" t="s">
        <v>24813</v>
      </c>
      <c r="AA40" s="269" t="s">
        <v>24814</v>
      </c>
      <c r="AB40" s="269" t="s">
        <v>24815</v>
      </c>
      <c r="AC40" s="1580" t="s">
        <v>14882</v>
      </c>
      <c r="AD40" s="1580" t="s">
        <v>14882</v>
      </c>
      <c r="AE40" s="469"/>
      <c r="AF40" s="269" t="s">
        <v>14879</v>
      </c>
      <c r="AG40" s="469"/>
      <c r="AH40" s="269" t="s">
        <v>14879</v>
      </c>
      <c r="AI40" s="1690"/>
      <c r="AJ40" s="269" t="s">
        <v>14879</v>
      </c>
      <c r="AK40" s="269" t="s">
        <v>14879</v>
      </c>
      <c r="AL40" s="269" t="s">
        <v>14879</v>
      </c>
      <c r="AM40" s="469" t="s">
        <v>14900</v>
      </c>
      <c r="AN40" s="269" t="s">
        <v>24816</v>
      </c>
      <c r="AO40" s="1615" t="s">
        <v>24817</v>
      </c>
      <c r="AP40" s="1617" t="s">
        <v>24818</v>
      </c>
      <c r="AQ40" s="269" t="s">
        <v>24819</v>
      </c>
      <c r="AR40" s="269" t="s">
        <v>24820</v>
      </c>
      <c r="AS40" s="1615" t="s">
        <v>24821</v>
      </c>
      <c r="AT40" s="1615" t="s">
        <v>24822</v>
      </c>
      <c r="AU40" s="1615" t="s">
        <v>24823</v>
      </c>
      <c r="AV40" s="1617" t="s">
        <v>24824</v>
      </c>
      <c r="AW40" s="269" t="s">
        <v>24825</v>
      </c>
      <c r="AX40" s="269" t="s">
        <v>24826</v>
      </c>
      <c r="AY40" s="1617" t="s">
        <v>24827</v>
      </c>
      <c r="AZ40" s="2190" t="s">
        <v>24828</v>
      </c>
      <c r="BA40" s="2190"/>
      <c r="BB40" s="269" t="s">
        <v>24829</v>
      </c>
      <c r="BC40" s="269" t="s">
        <v>24830</v>
      </c>
      <c r="BD40" s="269" t="s">
        <v>24831</v>
      </c>
      <c r="BE40" s="269" t="s">
        <v>24832</v>
      </c>
      <c r="BF40" s="269" t="s">
        <v>24833</v>
      </c>
      <c r="BG40" s="469"/>
      <c r="BH40" s="469"/>
      <c r="BI40" s="469"/>
      <c r="BJ40" s="469"/>
      <c r="BK40" s="1616" t="s">
        <v>24834</v>
      </c>
      <c r="BL40" s="1690"/>
      <c r="BM40" s="1587" t="s">
        <v>24835</v>
      </c>
      <c r="BN40" s="1587" t="s">
        <v>24836</v>
      </c>
      <c r="BO40" s="1615" t="s">
        <v>24837</v>
      </c>
      <c r="BP40" s="469"/>
      <c r="BQ40" s="269" t="s">
        <v>24838</v>
      </c>
      <c r="BR40" s="269" t="s">
        <v>24839</v>
      </c>
      <c r="BS40" s="1615" t="s">
        <v>24840</v>
      </c>
      <c r="BT40" s="1617" t="s">
        <v>24841</v>
      </c>
      <c r="BU40" s="1617" t="s">
        <v>24842</v>
      </c>
      <c r="BV40" s="469"/>
      <c r="BW40" s="171" t="s">
        <v>24843</v>
      </c>
      <c r="BX40" s="469"/>
      <c r="BY40" s="1615" t="s">
        <v>24844</v>
      </c>
      <c r="BZ40" s="1615" t="s">
        <v>24845</v>
      </c>
      <c r="CA40" s="269" t="s">
        <v>24846</v>
      </c>
      <c r="CB40" s="1615" t="s">
        <v>24847</v>
      </c>
      <c r="CC40" s="469"/>
      <c r="CD40" s="469"/>
      <c r="CE40" s="469"/>
      <c r="CF40" s="469"/>
      <c r="CG40" s="1615" t="s">
        <v>24848</v>
      </c>
      <c r="CH40" s="469"/>
      <c r="CI40" s="469"/>
      <c r="CJ40" s="269" t="s">
        <v>24849</v>
      </c>
      <c r="CK40" s="269" t="s">
        <v>24850</v>
      </c>
      <c r="CL40" s="1615" t="s">
        <v>24851</v>
      </c>
      <c r="CM40" s="2055"/>
      <c r="CN40" s="269" t="s">
        <v>24852</v>
      </c>
      <c r="CO40" s="1615" t="s">
        <v>24853</v>
      </c>
      <c r="CP40" s="1615" t="s">
        <v>24854</v>
      </c>
      <c r="CQ40" s="1615" t="s">
        <v>24855</v>
      </c>
      <c r="CR40" s="1690"/>
      <c r="CS40" s="469"/>
      <c r="CT40" s="469"/>
      <c r="CU40" s="1856" t="s">
        <v>24856</v>
      </c>
      <c r="CV40" s="269" t="s">
        <v>24857</v>
      </c>
      <c r="CW40" s="269" t="s">
        <v>24858</v>
      </c>
      <c r="CX40" s="1615" t="s">
        <v>24859</v>
      </c>
      <c r="CY40" s="469"/>
      <c r="CZ40" s="469"/>
      <c r="DA40" s="469"/>
      <c r="DB40" s="2191" t="s">
        <v>24860</v>
      </c>
      <c r="DC40" s="269" t="s">
        <v>24861</v>
      </c>
      <c r="DD40" s="469"/>
      <c r="DE40" s="1615" t="s">
        <v>24862</v>
      </c>
      <c r="DF40" s="469"/>
      <c r="DG40" s="1571" t="s">
        <v>24863</v>
      </c>
      <c r="DH40" s="1615" t="s">
        <v>24864</v>
      </c>
      <c r="DI40" s="469"/>
      <c r="DJ40" s="269" t="s">
        <v>24865</v>
      </c>
      <c r="DK40" s="2192" t="s">
        <v>24866</v>
      </c>
      <c r="DL40" s="1616" t="s">
        <v>24867</v>
      </c>
      <c r="DM40" s="1578" t="s">
        <v>24868</v>
      </c>
      <c r="DN40" s="2133" t="s">
        <v>24869</v>
      </c>
      <c r="DO40" s="1616" t="s">
        <v>24870</v>
      </c>
      <c r="DP40" s="1616" t="s">
        <v>24871</v>
      </c>
      <c r="DQ40" s="269" t="s">
        <v>19499</v>
      </c>
      <c r="DR40" s="1617" t="s">
        <v>24872</v>
      </c>
      <c r="DS40" s="269" t="s">
        <v>19499</v>
      </c>
      <c r="DT40" s="269" t="s">
        <v>24873</v>
      </c>
      <c r="DU40" s="269" t="s">
        <v>24874</v>
      </c>
      <c r="DV40" s="1587" t="s">
        <v>24875</v>
      </c>
      <c r="DW40" s="1690"/>
      <c r="DX40" s="269" t="s">
        <v>24876</v>
      </c>
      <c r="DY40" s="269" t="s">
        <v>24877</v>
      </c>
      <c r="DZ40" s="269" t="s">
        <v>24878</v>
      </c>
      <c r="EA40" s="269" t="s">
        <v>24879</v>
      </c>
      <c r="EB40" s="269" t="s">
        <v>24880</v>
      </c>
      <c r="EC40" s="1615" t="s">
        <v>24881</v>
      </c>
      <c r="ED40" s="1616" t="s">
        <v>24882</v>
      </c>
      <c r="EE40" s="1616" t="s">
        <v>24883</v>
      </c>
      <c r="EF40" s="1615" t="s">
        <v>24884</v>
      </c>
      <c r="EG40" s="469"/>
      <c r="EH40" s="1617" t="s">
        <v>24885</v>
      </c>
      <c r="EI40" s="269" t="s">
        <v>24886</v>
      </c>
      <c r="EJ40" s="269" t="s">
        <v>24887</v>
      </c>
      <c r="EK40" s="1615" t="s">
        <v>24888</v>
      </c>
      <c r="EL40" s="1587" t="s">
        <v>24889</v>
      </c>
      <c r="EM40" s="1857" t="s">
        <v>24890</v>
      </c>
      <c r="EN40" s="269" t="s">
        <v>19311</v>
      </c>
      <c r="EO40" s="1857" t="s">
        <v>24891</v>
      </c>
      <c r="EP40" s="1578" t="s">
        <v>24892</v>
      </c>
      <c r="EQ40" s="269" t="s">
        <v>24893</v>
      </c>
      <c r="ER40" s="1617" t="s">
        <v>24894</v>
      </c>
      <c r="ES40" s="1615" t="s">
        <v>24895</v>
      </c>
      <c r="ET40" s="1615" t="s">
        <v>24896</v>
      </c>
      <c r="EU40" s="1615" t="s">
        <v>24897</v>
      </c>
      <c r="EV40" s="1578" t="s">
        <v>24898</v>
      </c>
      <c r="EW40" s="1615" t="s">
        <v>24899</v>
      </c>
      <c r="EX40" s="1615" t="s">
        <v>24900</v>
      </c>
      <c r="EY40" s="1615" t="s">
        <v>24901</v>
      </c>
      <c r="EZ40" s="1615" t="s">
        <v>24902</v>
      </c>
      <c r="FA40" s="1578" t="s">
        <v>24903</v>
      </c>
      <c r="FB40" s="1578" t="s">
        <v>24904</v>
      </c>
      <c r="FC40" s="1690"/>
      <c r="FD40" s="1587" t="s">
        <v>24905</v>
      </c>
      <c r="FE40" s="1615" t="s">
        <v>24906</v>
      </c>
      <c r="FF40" s="1671" t="s">
        <v>24907</v>
      </c>
      <c r="FG40" s="1587" t="s">
        <v>24908</v>
      </c>
      <c r="FH40" s="1617" t="s">
        <v>24909</v>
      </c>
      <c r="FI40" s="1615" t="s">
        <v>24910</v>
      </c>
      <c r="FJ40" s="269" t="s">
        <v>24911</v>
      </c>
      <c r="FK40" s="269" t="s">
        <v>24912</v>
      </c>
      <c r="FL40" s="469"/>
      <c r="FM40" s="1615" t="s">
        <v>24913</v>
      </c>
      <c r="FN40" s="1615" t="s">
        <v>24914</v>
      </c>
      <c r="FO40" s="469"/>
      <c r="FP40" s="1617" t="s">
        <v>24915</v>
      </c>
      <c r="FQ40" s="1617" t="s">
        <v>24916</v>
      </c>
      <c r="FR40" s="469"/>
      <c r="FS40" s="1617" t="s">
        <v>19122</v>
      </c>
      <c r="FT40" s="1617" t="s">
        <v>19122</v>
      </c>
      <c r="FU40" s="1615" t="s">
        <v>24917</v>
      </c>
      <c r="FV40" s="269" t="s">
        <v>24918</v>
      </c>
      <c r="FW40" s="1858" t="s">
        <v>19945</v>
      </c>
      <c r="FX40" s="1615" t="s">
        <v>24919</v>
      </c>
      <c r="FY40" s="1615" t="s">
        <v>24920</v>
      </c>
      <c r="FZ40" s="1615" t="s">
        <v>24921</v>
      </c>
      <c r="GA40" s="1615" t="s">
        <v>24922</v>
      </c>
      <c r="GB40" s="1615" t="s">
        <v>24923</v>
      </c>
      <c r="GC40" s="1615" t="s">
        <v>24924</v>
      </c>
      <c r="GD40" s="1617" t="s">
        <v>24925</v>
      </c>
      <c r="GE40" s="1617" t="s">
        <v>24926</v>
      </c>
      <c r="GF40" s="1617" t="s">
        <v>24927</v>
      </c>
      <c r="GG40" s="1615" t="s">
        <v>24928</v>
      </c>
      <c r="GH40" s="1690"/>
      <c r="GI40" s="469"/>
      <c r="GJ40" s="1616" t="s">
        <v>24929</v>
      </c>
      <c r="GK40" s="1616" t="s">
        <v>24930</v>
      </c>
      <c r="GL40" s="1587" t="s">
        <v>24931</v>
      </c>
      <c r="GM40" s="1587" t="s">
        <v>24932</v>
      </c>
      <c r="GN40" s="1587" t="s">
        <v>19568</v>
      </c>
      <c r="GO40" s="1623" t="s">
        <v>24933</v>
      </c>
      <c r="GP40" s="1587" t="s">
        <v>24934</v>
      </c>
      <c r="GQ40" s="1587" t="s">
        <v>24935</v>
      </c>
      <c r="GR40" s="1616" t="s">
        <v>24936</v>
      </c>
      <c r="GS40" s="1615" t="s">
        <v>24937</v>
      </c>
      <c r="GT40" s="469"/>
      <c r="GU40" s="469"/>
      <c r="GV40" s="1615" t="s">
        <v>24938</v>
      </c>
      <c r="GW40" s="1860" t="s">
        <v>24939</v>
      </c>
      <c r="GX40" s="1860" t="s">
        <v>24940</v>
      </c>
      <c r="GY40" s="269" t="s">
        <v>24941</v>
      </c>
      <c r="GZ40" s="269" t="s">
        <v>24942</v>
      </c>
      <c r="HA40" s="1617" t="s">
        <v>24943</v>
      </c>
      <c r="HB40" s="1617" t="s">
        <v>24944</v>
      </c>
      <c r="HC40" s="1616" t="s">
        <v>24945</v>
      </c>
      <c r="HD40" s="1587" t="s">
        <v>24946</v>
      </c>
      <c r="HE40" s="1587" t="s">
        <v>24947</v>
      </c>
      <c r="HF40" s="269" t="s">
        <v>24948</v>
      </c>
      <c r="HG40" s="1587" t="s">
        <v>19972</v>
      </c>
      <c r="HH40" s="1587" t="s">
        <v>19972</v>
      </c>
      <c r="HI40" s="1747" t="s">
        <v>24949</v>
      </c>
      <c r="HJ40" s="269" t="s">
        <v>24950</v>
      </c>
      <c r="HK40" s="1616" t="s">
        <v>24951</v>
      </c>
      <c r="HL40" s="171" t="s">
        <v>24952</v>
      </c>
      <c r="HM40" s="1616" t="s">
        <v>24953</v>
      </c>
      <c r="HN40" s="1690"/>
      <c r="HO40" s="269" t="s">
        <v>24954</v>
      </c>
      <c r="HP40" s="1587" t="s">
        <v>24955</v>
      </c>
      <c r="HQ40" s="269" t="s">
        <v>24956</v>
      </c>
      <c r="HR40" s="269" t="s">
        <v>24957</v>
      </c>
      <c r="HS40" s="1587" t="s">
        <v>24958</v>
      </c>
      <c r="HT40" s="1615" t="s">
        <v>24959</v>
      </c>
      <c r="HU40" s="1615" t="s">
        <v>24960</v>
      </c>
      <c r="HV40" s="1677" t="s">
        <v>24961</v>
      </c>
      <c r="HW40" s="1587" t="s">
        <v>24962</v>
      </c>
      <c r="HX40" s="1587" t="s">
        <v>24963</v>
      </c>
      <c r="HY40" s="269" t="s">
        <v>24964</v>
      </c>
      <c r="HZ40" s="269" t="s">
        <v>24965</v>
      </c>
      <c r="IA40" s="269" t="s">
        <v>24966</v>
      </c>
      <c r="IB40" s="269" t="s">
        <v>24967</v>
      </c>
      <c r="IC40" s="269" t="s">
        <v>24968</v>
      </c>
      <c r="ID40" s="1615" t="s">
        <v>24969</v>
      </c>
      <c r="IE40" s="269" t="s">
        <v>24970</v>
      </c>
      <c r="IF40" s="269" t="s">
        <v>24971</v>
      </c>
      <c r="IG40" s="1615" t="s">
        <v>24972</v>
      </c>
      <c r="IH40" s="1643" t="s">
        <v>24973</v>
      </c>
      <c r="II40" s="1863" t="s">
        <v>24974</v>
      </c>
      <c r="IJ40" s="1587" t="s">
        <v>24975</v>
      </c>
      <c r="IK40" s="1673" t="s">
        <v>24976</v>
      </c>
      <c r="IL40" s="1673" t="s">
        <v>24977</v>
      </c>
      <c r="IM40" s="1615" t="s">
        <v>24978</v>
      </c>
      <c r="IN40" s="1615" t="s">
        <v>24979</v>
      </c>
      <c r="IO40" s="1677" t="s">
        <v>24980</v>
      </c>
      <c r="IP40" s="1615" t="s">
        <v>24981</v>
      </c>
      <c r="IQ40" s="1698" t="s">
        <v>24982</v>
      </c>
      <c r="IR40" s="1698" t="s">
        <v>24983</v>
      </c>
      <c r="IS40" s="1698" t="s">
        <v>24984</v>
      </c>
      <c r="IT40" s="1679"/>
      <c r="IU40" s="269" t="s">
        <v>24985</v>
      </c>
      <c r="IV40" s="1587" t="s">
        <v>24986</v>
      </c>
      <c r="IW40" s="1587" t="s">
        <v>24987</v>
      </c>
      <c r="IX40" s="1710" t="s">
        <v>24988</v>
      </c>
      <c r="IY40" s="1587" t="s">
        <v>24989</v>
      </c>
      <c r="IZ40" s="1587" t="s">
        <v>24990</v>
      </c>
      <c r="JA40" s="269" t="s">
        <v>24991</v>
      </c>
      <c r="JB40" s="1615" t="s">
        <v>24992</v>
      </c>
      <c r="JC40" s="2021" t="s">
        <v>24993</v>
      </c>
      <c r="JD40" s="469"/>
      <c r="JE40" s="469"/>
      <c r="JF40" s="1587" t="s">
        <v>24994</v>
      </c>
      <c r="JG40" s="1616" t="s">
        <v>24995</v>
      </c>
      <c r="JH40" s="1616" t="s">
        <v>24996</v>
      </c>
      <c r="JI40" s="1615" t="s">
        <v>24997</v>
      </c>
      <c r="JJ40" s="1615" t="s">
        <v>24998</v>
      </c>
      <c r="JK40" s="1615" t="s">
        <v>24999</v>
      </c>
      <c r="JL40" s="469"/>
      <c r="JM40" s="469"/>
      <c r="JN40" s="206" t="s">
        <v>25000</v>
      </c>
      <c r="JO40" s="206" t="s">
        <v>25001</v>
      </c>
      <c r="JP40" s="1616" t="s">
        <v>25002</v>
      </c>
      <c r="JQ40" s="1615" t="s">
        <v>25003</v>
      </c>
      <c r="JR40" s="269" t="s">
        <v>25004</v>
      </c>
      <c r="JS40" s="1616" t="s">
        <v>25005</v>
      </c>
      <c r="JT40" s="206" t="s">
        <v>25006</v>
      </c>
      <c r="JU40" s="269" t="s">
        <v>25007</v>
      </c>
      <c r="JV40" s="269" t="s">
        <v>25008</v>
      </c>
      <c r="JW40" s="206" t="s">
        <v>25009</v>
      </c>
      <c r="JX40" s="206" t="s">
        <v>25010</v>
      </c>
      <c r="JY40" s="1690"/>
      <c r="JZ40" s="1571" t="s">
        <v>18563</v>
      </c>
      <c r="KA40" s="269" t="s">
        <v>25011</v>
      </c>
      <c r="KB40" s="269" t="s">
        <v>25012</v>
      </c>
      <c r="KC40" s="269" t="s">
        <v>25013</v>
      </c>
      <c r="KD40" s="469"/>
      <c r="KE40" s="469"/>
      <c r="KF40" s="469"/>
      <c r="KG40" s="1615" t="s">
        <v>25014</v>
      </c>
      <c r="KH40" s="1571" t="s">
        <v>25015</v>
      </c>
      <c r="KI40" s="1571" t="s">
        <v>25016</v>
      </c>
      <c r="KJ40" s="2026" t="s">
        <v>25017</v>
      </c>
      <c r="KK40" s="2026" t="s">
        <v>25018</v>
      </c>
      <c r="KL40" s="1615" t="s">
        <v>25019</v>
      </c>
      <c r="KM40" s="269" t="s">
        <v>25020</v>
      </c>
      <c r="KN40" s="1616" t="s">
        <v>25021</v>
      </c>
      <c r="KO40" s="1587" t="s">
        <v>25022</v>
      </c>
      <c r="KP40" s="1615" t="s">
        <v>25023</v>
      </c>
      <c r="KQ40" s="1615" t="s">
        <v>25024</v>
      </c>
      <c r="KR40" s="1587" t="s">
        <v>25025</v>
      </c>
      <c r="KS40" s="1571" t="s">
        <v>25026</v>
      </c>
      <c r="KT40" s="1571" t="s">
        <v>25027</v>
      </c>
      <c r="KU40" s="1587" t="s">
        <v>25028</v>
      </c>
      <c r="KV40" s="1578" t="s">
        <v>25029</v>
      </c>
      <c r="KW40" s="1615" t="s">
        <v>25030</v>
      </c>
      <c r="KX40" s="1615" t="s">
        <v>25031</v>
      </c>
      <c r="KY40" s="1615" t="s">
        <v>25032</v>
      </c>
      <c r="KZ40" s="1907" t="s">
        <v>23331</v>
      </c>
      <c r="LA40" s="1907" t="s">
        <v>23331</v>
      </c>
      <c r="LB40" s="1571" t="s">
        <v>25033</v>
      </c>
      <c r="LC40" s="469"/>
      <c r="LD40" s="1571" t="s">
        <v>25034</v>
      </c>
      <c r="LE40" s="1690"/>
      <c r="LF40" s="1571" t="s">
        <v>25035</v>
      </c>
      <c r="LG40" s="1571" t="s">
        <v>25036</v>
      </c>
      <c r="LH40" s="1759" t="s">
        <v>25037</v>
      </c>
      <c r="LI40" s="1759" t="s">
        <v>25038</v>
      </c>
      <c r="LJ40" s="1759" t="s">
        <v>25039</v>
      </c>
      <c r="LK40" s="269" t="s">
        <v>25040</v>
      </c>
      <c r="LL40" s="1587" t="s">
        <v>25041</v>
      </c>
      <c r="LM40" s="269" t="s">
        <v>25042</v>
      </c>
      <c r="LN40" s="206" t="s">
        <v>20396</v>
      </c>
      <c r="LO40" s="269" t="s">
        <v>25043</v>
      </c>
      <c r="LP40" s="2193" t="s">
        <v>25044</v>
      </c>
      <c r="LQ40" s="268"/>
      <c r="LR40" s="1572" t="s">
        <v>18592</v>
      </c>
      <c r="LS40" s="469"/>
      <c r="LT40" s="469"/>
      <c r="LU40" s="1572" t="s">
        <v>18592</v>
      </c>
      <c r="LV40" s="1910" t="s">
        <v>24050</v>
      </c>
      <c r="LW40" s="1615" t="s">
        <v>25045</v>
      </c>
      <c r="LX40" s="1623" t="s">
        <v>21530</v>
      </c>
      <c r="LY40" s="1623" t="s">
        <v>21530</v>
      </c>
      <c r="LZ40" s="1673" t="s">
        <v>25046</v>
      </c>
      <c r="MA40" s="1673" t="s">
        <v>25047</v>
      </c>
      <c r="MB40" s="1673" t="s">
        <v>25048</v>
      </c>
      <c r="MC40" s="469"/>
      <c r="MD40" s="469"/>
      <c r="ME40" s="1623" t="s">
        <v>18591</v>
      </c>
      <c r="MF40" s="1615" t="s">
        <v>25049</v>
      </c>
      <c r="MG40" s="1615" t="s">
        <v>25050</v>
      </c>
      <c r="MH40" s="269" t="s">
        <v>25051</v>
      </c>
      <c r="MI40" s="469"/>
      <c r="MJ40" s="1690"/>
      <c r="MK40" s="1587" t="s">
        <v>20087</v>
      </c>
      <c r="ML40" s="1587" t="s">
        <v>20087</v>
      </c>
      <c r="MM40" s="269" t="s">
        <v>20409</v>
      </c>
      <c r="MN40" s="1587" t="s">
        <v>20087</v>
      </c>
      <c r="MO40" s="269" t="s">
        <v>20409</v>
      </c>
      <c r="MP40" s="469"/>
      <c r="MQ40" s="469"/>
      <c r="MR40" s="1623" t="s">
        <v>24735</v>
      </c>
      <c r="MS40" s="1615" t="s">
        <v>25052</v>
      </c>
      <c r="MT40" s="1617" t="s">
        <v>25053</v>
      </c>
      <c r="MU40" s="1615" t="s">
        <v>25054</v>
      </c>
      <c r="MV40" s="1617" t="s">
        <v>25055</v>
      </c>
      <c r="MW40" s="1864" t="s">
        <v>25056</v>
      </c>
      <c r="MX40" s="469"/>
      <c r="MY40" s="269" t="s">
        <v>25057</v>
      </c>
      <c r="MZ40" s="269" t="s">
        <v>25058</v>
      </c>
      <c r="NA40" s="469"/>
      <c r="NB40" s="469"/>
      <c r="NC40" s="1673" t="s">
        <v>25059</v>
      </c>
      <c r="ND40" s="1571" t="s">
        <v>25060</v>
      </c>
      <c r="NE40" s="469"/>
      <c r="NF40" s="469"/>
      <c r="NG40" s="469"/>
      <c r="NH40" s="1673" t="s">
        <v>25061</v>
      </c>
      <c r="NI40" s="469"/>
      <c r="NJ40" s="1615" t="s">
        <v>25062</v>
      </c>
      <c r="NK40" s="1615" t="s">
        <v>25063</v>
      </c>
      <c r="NL40" s="1615" t="s">
        <v>25064</v>
      </c>
      <c r="NM40" s="469"/>
      <c r="NN40" s="1663" t="s">
        <v>25065</v>
      </c>
      <c r="NO40" s="1663" t="s">
        <v>25066</v>
      </c>
      <c r="NP40" s="1690"/>
      <c r="NQ40" s="268"/>
      <c r="NR40" s="268"/>
      <c r="NS40" s="268"/>
      <c r="NT40" s="268"/>
      <c r="NU40" s="268"/>
      <c r="NV40" s="1587" t="s">
        <v>18361</v>
      </c>
      <c r="NW40" s="268"/>
      <c r="NX40" s="268"/>
      <c r="NY40" s="268"/>
      <c r="NZ40" s="268"/>
      <c r="OA40" s="268"/>
      <c r="OB40" s="269" t="s">
        <v>25067</v>
      </c>
      <c r="OC40" s="268"/>
      <c r="OD40" s="1615" t="s">
        <v>25068</v>
      </c>
      <c r="OE40" s="268"/>
      <c r="OF40" s="268"/>
      <c r="OG40" s="268"/>
      <c r="OH40" s="268"/>
      <c r="OI40" s="268"/>
      <c r="OJ40" s="268"/>
      <c r="OK40" s="268"/>
      <c r="OL40" s="268"/>
      <c r="OM40" s="268"/>
      <c r="ON40" s="268"/>
      <c r="OO40" s="1698" t="s">
        <v>19217</v>
      </c>
      <c r="OP40" s="269" t="s">
        <v>24774</v>
      </c>
      <c r="OQ40" s="268"/>
      <c r="OR40" s="269" t="s">
        <v>24774</v>
      </c>
      <c r="OS40" s="1643" t="s">
        <v>25069</v>
      </c>
      <c r="OT40" s="268"/>
      <c r="OU40" s="268"/>
      <c r="OV40" s="1690"/>
      <c r="OW40" s="268"/>
      <c r="OX40" s="1623" t="s">
        <v>25070</v>
      </c>
      <c r="OY40" s="171" t="s">
        <v>25071</v>
      </c>
      <c r="OZ40" s="171" t="s">
        <v>25072</v>
      </c>
      <c r="PA40" s="268"/>
      <c r="PB40" s="1615" t="s">
        <v>25073</v>
      </c>
      <c r="PC40" s="1694" t="s">
        <v>25074</v>
      </c>
      <c r="PD40" s="1694" t="s">
        <v>25075</v>
      </c>
      <c r="PE40" s="2075" t="s">
        <v>25076</v>
      </c>
      <c r="PF40" s="2113" t="s">
        <v>25077</v>
      </c>
      <c r="PG40" s="268"/>
      <c r="PH40" s="268"/>
      <c r="PI40" s="268"/>
      <c r="PJ40" s="268"/>
      <c r="PK40" s="268"/>
      <c r="PL40" s="268"/>
      <c r="PM40" s="268"/>
      <c r="PN40" s="268"/>
      <c r="PO40" s="268"/>
      <c r="PP40" s="268"/>
      <c r="PQ40" s="268"/>
      <c r="PR40" s="268"/>
      <c r="PS40" s="1623" t="s">
        <v>25078</v>
      </c>
      <c r="PT40" s="171" t="s">
        <v>25079</v>
      </c>
      <c r="PU40" s="268"/>
      <c r="PV40" s="1623" t="s">
        <v>25080</v>
      </c>
      <c r="PW40" s="1693"/>
      <c r="PX40" s="1623" t="s">
        <v>25081</v>
      </c>
      <c r="PY40" s="1664"/>
      <c r="PZ40" s="268"/>
      <c r="QA40" s="268"/>
      <c r="QB40" s="1623" t="s">
        <v>25082</v>
      </c>
      <c r="QC40" s="268"/>
      <c r="QD40" s="268"/>
      <c r="QE40" s="268"/>
      <c r="QF40" s="268"/>
      <c r="QG40" s="268"/>
      <c r="QH40" s="268"/>
      <c r="QI40" s="268"/>
      <c r="QJ40" s="268"/>
      <c r="QK40" s="268"/>
      <c r="QL40" s="268"/>
      <c r="QM40" s="268"/>
      <c r="QN40" s="268"/>
      <c r="QO40" s="268"/>
      <c r="QP40" s="268"/>
      <c r="QQ40" s="268"/>
      <c r="QR40" s="268"/>
      <c r="QS40" s="268"/>
      <c r="QT40" s="268"/>
      <c r="QU40" s="268"/>
      <c r="QV40" s="268"/>
      <c r="QW40" s="268"/>
      <c r="QX40" s="268"/>
      <c r="QY40" s="268"/>
      <c r="QZ40" s="268"/>
      <c r="RA40" s="268"/>
      <c r="RB40" s="268"/>
      <c r="RC40" s="268"/>
      <c r="RD40" s="268"/>
    </row>
    <row r="41" spans="1:472" ht="37.5" customHeight="1">
      <c r="A41" s="2500"/>
      <c r="B41" s="1996" t="s">
        <v>17304</v>
      </c>
      <c r="C41" s="1690"/>
      <c r="D41" s="469"/>
      <c r="E41" s="469"/>
      <c r="F41" s="469"/>
      <c r="G41" s="469"/>
      <c r="H41" s="469"/>
      <c r="I41" s="469"/>
      <c r="J41" s="469"/>
      <c r="K41" s="469"/>
      <c r="L41" s="469"/>
      <c r="M41" s="469"/>
      <c r="N41" s="469"/>
      <c r="O41" s="469"/>
      <c r="P41" s="469"/>
      <c r="Q41" s="469"/>
      <c r="R41" s="469"/>
      <c r="S41" s="469"/>
      <c r="T41" s="469"/>
      <c r="U41" s="469"/>
      <c r="V41" s="469"/>
      <c r="W41" s="219" t="s">
        <v>25083</v>
      </c>
      <c r="X41" s="1615" t="s">
        <v>25084</v>
      </c>
      <c r="Y41" s="1615" t="s">
        <v>25085</v>
      </c>
      <c r="Z41" s="2194" t="s">
        <v>14885</v>
      </c>
      <c r="AA41" s="2194" t="s">
        <v>14885</v>
      </c>
      <c r="AB41" s="269" t="s">
        <v>14879</v>
      </c>
      <c r="AC41" s="469"/>
      <c r="AD41" s="269" t="s">
        <v>14879</v>
      </c>
      <c r="AE41" s="469"/>
      <c r="AF41" s="331"/>
      <c r="AG41" s="331"/>
      <c r="AH41" s="331"/>
      <c r="AI41" s="1690"/>
      <c r="AJ41" s="1573"/>
      <c r="AK41" s="469"/>
      <c r="AL41" s="469"/>
      <c r="AM41" s="469" t="s">
        <v>18902</v>
      </c>
      <c r="AN41" s="469"/>
      <c r="AO41" s="469"/>
      <c r="AP41" s="1616" t="s">
        <v>25086</v>
      </c>
      <c r="AQ41" s="469"/>
      <c r="AR41" s="469"/>
      <c r="AS41" s="469"/>
      <c r="AT41" s="469"/>
      <c r="AU41" s="469"/>
      <c r="AV41" s="2190" t="s">
        <v>24828</v>
      </c>
      <c r="AW41" s="2190" t="s">
        <v>24828</v>
      </c>
      <c r="AX41" s="2190" t="s">
        <v>24828</v>
      </c>
      <c r="AY41" s="2190" t="s">
        <v>24828</v>
      </c>
      <c r="AZ41" s="469"/>
      <c r="BA41" s="2190" t="s">
        <v>24828</v>
      </c>
      <c r="BB41" s="2055"/>
      <c r="BC41" s="1615" t="s">
        <v>25087</v>
      </c>
      <c r="BD41" s="1615" t="s">
        <v>25088</v>
      </c>
      <c r="BE41" s="1615" t="s">
        <v>25088</v>
      </c>
      <c r="BF41" s="1615" t="s">
        <v>25088</v>
      </c>
      <c r="BG41" s="469"/>
      <c r="BH41" s="469"/>
      <c r="BI41" s="469"/>
      <c r="BJ41" s="1615" t="s">
        <v>25089</v>
      </c>
      <c r="BK41" s="1615" t="s">
        <v>25090</v>
      </c>
      <c r="BL41" s="1690"/>
      <c r="BM41" s="2055"/>
      <c r="BN41" s="2055"/>
      <c r="BO41" s="269" t="s">
        <v>25091</v>
      </c>
      <c r="BP41" s="469"/>
      <c r="BQ41" s="469"/>
      <c r="BR41" s="1616" t="s">
        <v>25092</v>
      </c>
      <c r="BS41" s="269" t="s">
        <v>25093</v>
      </c>
      <c r="BT41" s="1910" t="s">
        <v>25094</v>
      </c>
      <c r="BU41" s="469"/>
      <c r="BV41" s="469"/>
      <c r="BW41" s="469"/>
      <c r="BX41" s="1616" t="s">
        <v>25095</v>
      </c>
      <c r="BY41" s="1615" t="s">
        <v>25096</v>
      </c>
      <c r="BZ41" s="469"/>
      <c r="CA41" s="469"/>
      <c r="CB41" s="269" t="s">
        <v>25097</v>
      </c>
      <c r="CC41" s="469"/>
      <c r="CD41" s="469"/>
      <c r="CE41" s="469"/>
      <c r="CF41" s="469"/>
      <c r="CG41" s="469"/>
      <c r="CH41" s="469"/>
      <c r="CI41" s="1615" t="s">
        <v>25098</v>
      </c>
      <c r="CJ41" s="1615" t="s">
        <v>25099</v>
      </c>
      <c r="CK41" s="1615" t="s">
        <v>25100</v>
      </c>
      <c r="CL41" s="2055"/>
      <c r="CM41" s="1615" t="s">
        <v>25101</v>
      </c>
      <c r="CN41" s="2097"/>
      <c r="CO41" s="269" t="s">
        <v>25102</v>
      </c>
      <c r="CP41" s="1975" t="s">
        <v>25103</v>
      </c>
      <c r="CQ41" s="469"/>
      <c r="CR41" s="1690"/>
      <c r="CS41" s="469"/>
      <c r="CT41" s="469"/>
      <c r="CU41" s="469"/>
      <c r="CV41" s="269" t="s">
        <v>25104</v>
      </c>
      <c r="CW41" s="469"/>
      <c r="CX41" s="469"/>
      <c r="CY41" s="469"/>
      <c r="CZ41" s="469"/>
      <c r="DA41" s="469"/>
      <c r="DB41" s="1615" t="s">
        <v>25105</v>
      </c>
      <c r="DC41" s="1615" t="s">
        <v>25106</v>
      </c>
      <c r="DD41" s="469"/>
      <c r="DE41" s="469"/>
      <c r="DF41" s="469"/>
      <c r="DG41" s="469"/>
      <c r="DH41" s="469"/>
      <c r="DI41" s="469"/>
      <c r="DJ41" s="1615" t="s">
        <v>25107</v>
      </c>
      <c r="DK41" s="1851" t="s">
        <v>25108</v>
      </c>
      <c r="DL41" s="269" t="s">
        <v>25109</v>
      </c>
      <c r="DM41" s="1615" t="s">
        <v>25110</v>
      </c>
      <c r="DN41" s="1617" t="s">
        <v>25111</v>
      </c>
      <c r="DO41" s="1615" t="s">
        <v>25112</v>
      </c>
      <c r="DP41" s="1617" t="s">
        <v>25113</v>
      </c>
      <c r="DQ41" s="1616" t="s">
        <v>25114</v>
      </c>
      <c r="DR41" s="269" t="s">
        <v>19499</v>
      </c>
      <c r="DS41" s="1587" t="s">
        <v>25115</v>
      </c>
      <c r="DT41" s="1572" t="s">
        <v>25116</v>
      </c>
      <c r="DU41" s="1572" t="s">
        <v>25117</v>
      </c>
      <c r="DV41" s="1759" t="s">
        <v>25118</v>
      </c>
      <c r="DW41" s="1690"/>
      <c r="DX41" s="469"/>
      <c r="DY41" s="469"/>
      <c r="DZ41" s="269" t="s">
        <v>25119</v>
      </c>
      <c r="EA41" s="269" t="s">
        <v>25120</v>
      </c>
      <c r="EB41" s="269" t="s">
        <v>25121</v>
      </c>
      <c r="EC41" s="269" t="s">
        <v>25122</v>
      </c>
      <c r="ED41" s="269" t="s">
        <v>25123</v>
      </c>
      <c r="EE41" s="269" t="s">
        <v>25124</v>
      </c>
      <c r="EF41" s="269" t="s">
        <v>25125</v>
      </c>
      <c r="EG41" s="469"/>
      <c r="EH41" s="269" t="s">
        <v>19918</v>
      </c>
      <c r="EI41" s="469"/>
      <c r="EJ41" s="469"/>
      <c r="EK41" s="469"/>
      <c r="EL41" s="1578" t="s">
        <v>25126</v>
      </c>
      <c r="EM41" s="269" t="s">
        <v>19311</v>
      </c>
      <c r="EN41" s="1617" t="s">
        <v>18475</v>
      </c>
      <c r="EO41" s="269" t="s">
        <v>19311</v>
      </c>
      <c r="EP41" s="469"/>
      <c r="EQ41" s="469"/>
      <c r="ER41" s="469"/>
      <c r="ES41" s="1617" t="s">
        <v>25127</v>
      </c>
      <c r="ET41" s="1615" t="s">
        <v>25128</v>
      </c>
      <c r="EU41" s="1615" t="s">
        <v>25129</v>
      </c>
      <c r="EV41" s="1615" t="s">
        <v>25130</v>
      </c>
      <c r="EW41" s="1615" t="s">
        <v>25131</v>
      </c>
      <c r="EX41" s="1615" t="s">
        <v>25132</v>
      </c>
      <c r="EY41" s="1615" t="s">
        <v>25133</v>
      </c>
      <c r="EZ41" s="1615" t="s">
        <v>25134</v>
      </c>
      <c r="FA41" s="1615" t="s">
        <v>25135</v>
      </c>
      <c r="FB41" s="1615" t="s">
        <v>25136</v>
      </c>
      <c r="FC41" s="1690"/>
      <c r="FD41" s="469"/>
      <c r="FE41" s="1587" t="s">
        <v>25137</v>
      </c>
      <c r="FF41" s="1615" t="s">
        <v>25138</v>
      </c>
      <c r="FG41" s="506" t="s">
        <v>25139</v>
      </c>
      <c r="FH41" s="1587" t="s">
        <v>25140</v>
      </c>
      <c r="FI41" s="269" t="s">
        <v>25141</v>
      </c>
      <c r="FJ41" s="1587" t="s">
        <v>25142</v>
      </c>
      <c r="FK41" s="1587" t="s">
        <v>25143</v>
      </c>
      <c r="FL41" s="1587" t="s">
        <v>25144</v>
      </c>
      <c r="FM41" s="1587" t="s">
        <v>25145</v>
      </c>
      <c r="FN41" s="469"/>
      <c r="FO41" s="469"/>
      <c r="FP41" s="469"/>
      <c r="FQ41" s="469"/>
      <c r="FR41" s="1615" t="s">
        <v>25146</v>
      </c>
      <c r="FS41" s="469"/>
      <c r="FT41" s="469"/>
      <c r="FU41" s="1617" t="s">
        <v>25147</v>
      </c>
      <c r="FV41" s="1617" t="s">
        <v>25148</v>
      </c>
      <c r="FW41" s="469"/>
      <c r="FX41" s="469"/>
      <c r="FY41" s="1615" t="s">
        <v>25149</v>
      </c>
      <c r="FZ41" s="1615" t="s">
        <v>25150</v>
      </c>
      <c r="GA41" s="1615" t="s">
        <v>25151</v>
      </c>
      <c r="GB41" s="1616" t="s">
        <v>25152</v>
      </c>
      <c r="GC41" s="1615" t="s">
        <v>25153</v>
      </c>
      <c r="GD41" s="1615" t="s">
        <v>25154</v>
      </c>
      <c r="GE41" s="1615" t="s">
        <v>25155</v>
      </c>
      <c r="GF41" s="469"/>
      <c r="GG41" s="1615" t="s">
        <v>25156</v>
      </c>
      <c r="GH41" s="1690"/>
      <c r="GI41" s="469"/>
      <c r="GJ41" s="469"/>
      <c r="GK41" s="469"/>
      <c r="GL41" s="469"/>
      <c r="GM41" s="469"/>
      <c r="GN41" s="469"/>
      <c r="GO41" s="1615" t="s">
        <v>25157</v>
      </c>
      <c r="GP41" s="469"/>
      <c r="GQ41" s="469"/>
      <c r="GR41" s="469"/>
      <c r="GS41" s="469"/>
      <c r="GT41" s="469"/>
      <c r="GU41" s="469"/>
      <c r="GV41" s="469"/>
      <c r="GW41" s="171" t="s">
        <v>25158</v>
      </c>
      <c r="GX41" s="269" t="s">
        <v>25159</v>
      </c>
      <c r="GY41" s="469"/>
      <c r="GZ41" s="1587" t="s">
        <v>25160</v>
      </c>
      <c r="HA41" s="1587" t="s">
        <v>25161</v>
      </c>
      <c r="HB41" s="1643" t="s">
        <v>25162</v>
      </c>
      <c r="HC41" s="1587" t="s">
        <v>25163</v>
      </c>
      <c r="HD41" s="269" t="s">
        <v>25164</v>
      </c>
      <c r="HE41" s="469"/>
      <c r="HF41" s="1616" t="s">
        <v>25165</v>
      </c>
      <c r="HG41" s="1747" t="s">
        <v>25166</v>
      </c>
      <c r="HH41" s="1615" t="s">
        <v>25167</v>
      </c>
      <c r="HI41" s="269" t="s">
        <v>25168</v>
      </c>
      <c r="HJ41" s="171" t="s">
        <v>25169</v>
      </c>
      <c r="HK41" s="171" t="s">
        <v>25170</v>
      </c>
      <c r="HL41" s="269" t="s">
        <v>25171</v>
      </c>
      <c r="HM41" s="1587" t="s">
        <v>25172</v>
      </c>
      <c r="HN41" s="1690"/>
      <c r="HO41" s="1644" t="s">
        <v>25173</v>
      </c>
      <c r="HP41" s="269" t="s">
        <v>25174</v>
      </c>
      <c r="HQ41" s="1698" t="s">
        <v>25175</v>
      </c>
      <c r="HR41" s="1698" t="s">
        <v>25176</v>
      </c>
      <c r="HS41" s="269" t="s">
        <v>25177</v>
      </c>
      <c r="HT41" s="1587" t="s">
        <v>25178</v>
      </c>
      <c r="HU41" s="269" t="s">
        <v>25179</v>
      </c>
      <c r="HV41" s="1587" t="s">
        <v>25180</v>
      </c>
      <c r="HW41" s="1587" t="s">
        <v>25181</v>
      </c>
      <c r="HX41" s="1587" t="s">
        <v>25182</v>
      </c>
      <c r="HY41" s="269" t="s">
        <v>25183</v>
      </c>
      <c r="HZ41" s="469"/>
      <c r="IA41" s="1615" t="s">
        <v>25184</v>
      </c>
      <c r="IB41" s="469"/>
      <c r="IC41" s="269" t="s">
        <v>25185</v>
      </c>
      <c r="ID41" s="257"/>
      <c r="IE41" s="469"/>
      <c r="IF41" s="469"/>
      <c r="IG41" s="469"/>
      <c r="IH41" s="469"/>
      <c r="II41" s="269" t="s">
        <v>25186</v>
      </c>
      <c r="IJ41" s="269" t="s">
        <v>25187</v>
      </c>
      <c r="IK41" s="1615" t="s">
        <v>25188</v>
      </c>
      <c r="IL41" s="1615" t="s">
        <v>25189</v>
      </c>
      <c r="IM41" s="469"/>
      <c r="IN41" s="1759" t="s">
        <v>25190</v>
      </c>
      <c r="IO41" s="1615" t="s">
        <v>25191</v>
      </c>
      <c r="IP41" s="1759" t="s">
        <v>25192</v>
      </c>
      <c r="IQ41" s="1615" t="s">
        <v>25193</v>
      </c>
      <c r="IR41" s="469"/>
      <c r="IS41" s="1585"/>
      <c r="IT41" s="1679"/>
      <c r="IU41" s="1571" t="s">
        <v>25194</v>
      </c>
      <c r="IV41" s="1571" t="s">
        <v>25195</v>
      </c>
      <c r="IW41" s="1710" t="s">
        <v>25196</v>
      </c>
      <c r="IX41" s="469"/>
      <c r="IY41" s="1905" t="s">
        <v>25197</v>
      </c>
      <c r="IZ41" s="269" t="s">
        <v>25198</v>
      </c>
      <c r="JA41" s="206" t="s">
        <v>25199</v>
      </c>
      <c r="JB41" s="469"/>
      <c r="JC41" s="269" t="s">
        <v>25200</v>
      </c>
      <c r="JD41" s="469"/>
      <c r="JE41" s="469"/>
      <c r="JF41" s="469"/>
      <c r="JG41" s="1587" t="s">
        <v>25201</v>
      </c>
      <c r="JH41" s="1587" t="s">
        <v>25202</v>
      </c>
      <c r="JI41" s="269" t="s">
        <v>25203</v>
      </c>
      <c r="JJ41" s="469"/>
      <c r="JK41" s="469"/>
      <c r="JL41" s="469"/>
      <c r="JM41" s="469"/>
      <c r="JN41" s="469"/>
      <c r="JO41" s="469"/>
      <c r="JP41" s="469"/>
      <c r="JQ41" s="1711" t="s">
        <v>25204</v>
      </c>
      <c r="JR41" s="469"/>
      <c r="JS41" s="269" t="s">
        <v>25205</v>
      </c>
      <c r="JT41" s="269" t="s">
        <v>25206</v>
      </c>
      <c r="JU41" s="1587" t="s">
        <v>25207</v>
      </c>
      <c r="JV41" s="1587" t="s">
        <v>25208</v>
      </c>
      <c r="JW41" s="469"/>
      <c r="JX41" s="469"/>
      <c r="JY41" s="1690"/>
      <c r="JZ41" s="469"/>
      <c r="KA41" s="1587" t="s">
        <v>25209</v>
      </c>
      <c r="KB41" s="1571" t="s">
        <v>25210</v>
      </c>
      <c r="KC41" s="1587" t="s">
        <v>25211</v>
      </c>
      <c r="KD41" s="469"/>
      <c r="KE41" s="469"/>
      <c r="KF41" s="1615" t="s">
        <v>25212</v>
      </c>
      <c r="KG41" s="469"/>
      <c r="KH41" s="469"/>
      <c r="KI41" s="1615" t="s">
        <v>25213</v>
      </c>
      <c r="KJ41" s="1698" t="s">
        <v>25214</v>
      </c>
      <c r="KK41" s="1698" t="s">
        <v>25215</v>
      </c>
      <c r="KL41" s="1907" t="s">
        <v>20047</v>
      </c>
      <c r="KM41" s="1616" t="s">
        <v>25216</v>
      </c>
      <c r="KN41" s="1587" t="s">
        <v>25217</v>
      </c>
      <c r="KO41" s="269" t="s">
        <v>25218</v>
      </c>
      <c r="KP41" s="269" t="s">
        <v>25219</v>
      </c>
      <c r="KQ41" s="1698" t="s">
        <v>25220</v>
      </c>
      <c r="KR41" s="269" t="s">
        <v>25221</v>
      </c>
      <c r="KS41" s="269" t="s">
        <v>25222</v>
      </c>
      <c r="KT41" s="1587" t="s">
        <v>25223</v>
      </c>
      <c r="KU41" s="269" t="s">
        <v>25224</v>
      </c>
      <c r="KV41" s="1587" t="s">
        <v>25225</v>
      </c>
      <c r="KW41" s="1615" t="s">
        <v>25226</v>
      </c>
      <c r="KX41" s="1615" t="s">
        <v>25227</v>
      </c>
      <c r="KY41" s="1615" t="s">
        <v>25228</v>
      </c>
      <c r="KZ41" s="1698" t="s">
        <v>25229</v>
      </c>
      <c r="LA41" s="469"/>
      <c r="LB41" s="469"/>
      <c r="LC41" s="469"/>
      <c r="LD41" s="469"/>
      <c r="LE41" s="1690"/>
      <c r="LF41" s="269" t="s">
        <v>25230</v>
      </c>
      <c r="LG41" s="1587" t="s">
        <v>20393</v>
      </c>
      <c r="LH41" s="269" t="s">
        <v>25231</v>
      </c>
      <c r="LI41" s="269" t="s">
        <v>25232</v>
      </c>
      <c r="LJ41" s="1587" t="s">
        <v>25233</v>
      </c>
      <c r="LK41" s="2008" t="s">
        <v>25234</v>
      </c>
      <c r="LL41" s="1907" t="s">
        <v>25235</v>
      </c>
      <c r="LM41" s="1623" t="s">
        <v>25236</v>
      </c>
      <c r="LN41" s="469"/>
      <c r="LO41" s="1615" t="s">
        <v>25237</v>
      </c>
      <c r="LP41" s="1615" t="s">
        <v>25238</v>
      </c>
      <c r="LQ41" s="469"/>
      <c r="LR41" s="269" t="s">
        <v>25239</v>
      </c>
      <c r="LS41" s="469"/>
      <c r="LT41" s="469"/>
      <c r="LU41" s="206" t="s">
        <v>20401</v>
      </c>
      <c r="LV41" s="1623" t="s">
        <v>25240</v>
      </c>
      <c r="LW41" s="269" t="s">
        <v>25241</v>
      </c>
      <c r="LX41" s="469"/>
      <c r="LY41" s="469"/>
      <c r="LZ41" s="1615" t="s">
        <v>25242</v>
      </c>
      <c r="MA41" s="1615" t="s">
        <v>25243</v>
      </c>
      <c r="MB41" s="1615" t="s">
        <v>25244</v>
      </c>
      <c r="MC41" s="1615" t="s">
        <v>25245</v>
      </c>
      <c r="MD41" s="469"/>
      <c r="ME41" s="469"/>
      <c r="MF41" s="1615" t="s">
        <v>25246</v>
      </c>
      <c r="MG41" s="1615" t="s">
        <v>25247</v>
      </c>
      <c r="MH41" s="1615" t="s">
        <v>25248</v>
      </c>
      <c r="MI41" s="469"/>
      <c r="MJ41" s="1690"/>
      <c r="MK41" s="1643" t="s">
        <v>25249</v>
      </c>
      <c r="ML41" s="1643" t="s">
        <v>25250</v>
      </c>
      <c r="MM41" s="1643" t="s">
        <v>25251</v>
      </c>
      <c r="MN41" s="1615" t="s">
        <v>25252</v>
      </c>
      <c r="MO41" s="1615" t="s">
        <v>25253</v>
      </c>
      <c r="MP41" s="469"/>
      <c r="MQ41" s="469"/>
      <c r="MR41" s="469"/>
      <c r="MS41" s="469"/>
      <c r="MT41" s="469"/>
      <c r="MU41" s="469"/>
      <c r="MV41" s="1587" t="s">
        <v>25254</v>
      </c>
      <c r="MW41" s="469"/>
      <c r="MX41" s="469"/>
      <c r="MZ41" s="2188" t="s">
        <v>25255</v>
      </c>
      <c r="NA41" s="469"/>
      <c r="NB41" s="469"/>
      <c r="NC41" s="469"/>
      <c r="ND41" s="469"/>
      <c r="NE41" s="469"/>
      <c r="NF41" s="469"/>
      <c r="NG41" s="469"/>
      <c r="NH41" s="1623" t="s">
        <v>25256</v>
      </c>
      <c r="NI41" s="469"/>
      <c r="NJ41" s="469"/>
      <c r="NK41" s="469"/>
      <c r="NL41" s="1663" t="s">
        <v>25257</v>
      </c>
      <c r="NM41" s="469"/>
      <c r="NN41" s="1587" t="s">
        <v>25258</v>
      </c>
      <c r="NO41" s="1663" t="s">
        <v>25259</v>
      </c>
      <c r="NP41" s="1690"/>
      <c r="NQ41" s="2055"/>
      <c r="NR41" s="2055"/>
      <c r="NS41" s="2055"/>
      <c r="NT41" s="2055"/>
      <c r="NU41" s="2055"/>
      <c r="NV41" s="2055"/>
      <c r="NW41" s="1587" t="s">
        <v>18361</v>
      </c>
      <c r="NX41" s="2055"/>
      <c r="NY41" s="2055"/>
      <c r="NZ41" s="2055"/>
      <c r="OA41" s="2055"/>
      <c r="OB41" s="2055"/>
      <c r="OC41" s="2055"/>
      <c r="OD41" s="2055"/>
      <c r="OE41" s="2055"/>
      <c r="OF41" s="2055"/>
      <c r="OG41" s="2055"/>
      <c r="OH41" s="2055"/>
      <c r="OI41" s="2055"/>
      <c r="OJ41" s="2055"/>
      <c r="OK41" s="2055"/>
      <c r="OL41" s="2055"/>
      <c r="OM41" s="2055"/>
      <c r="ON41" s="2055"/>
      <c r="OO41" s="2055"/>
      <c r="OP41" s="2055"/>
      <c r="OQ41" s="2055"/>
      <c r="OR41" s="2055"/>
      <c r="OS41" s="2055"/>
      <c r="OT41" s="2055"/>
      <c r="OU41" s="2055"/>
      <c r="OV41" s="1690"/>
      <c r="OW41" s="2055"/>
      <c r="OX41" s="1704" t="s">
        <v>25260</v>
      </c>
      <c r="OY41" s="2055"/>
      <c r="OZ41" s="2055"/>
      <c r="PA41" s="2055"/>
      <c r="PB41" s="2055"/>
      <c r="PC41" s="2055"/>
      <c r="PD41" s="2055"/>
      <c r="PE41" s="2055"/>
      <c r="PF41" s="2075"/>
      <c r="PG41" s="2055"/>
      <c r="PH41" s="2075" t="s">
        <v>25261</v>
      </c>
      <c r="PI41" s="2055"/>
      <c r="PJ41" s="2055"/>
      <c r="PK41" s="2055"/>
      <c r="PL41" s="2055"/>
      <c r="PM41" s="2055"/>
      <c r="PN41" s="2055"/>
      <c r="PO41" s="2055"/>
      <c r="PP41" s="2055"/>
      <c r="PQ41" s="2055"/>
      <c r="PR41" s="2055"/>
      <c r="PS41" s="2055"/>
      <c r="PT41" s="2055"/>
      <c r="PU41" s="2055"/>
      <c r="PV41" s="171" t="s">
        <v>25262</v>
      </c>
      <c r="PW41" s="2055"/>
      <c r="PX41" s="2055"/>
      <c r="PY41" s="1664"/>
      <c r="PZ41" s="2055"/>
      <c r="QA41" s="2055"/>
      <c r="QB41" s="1587" t="s">
        <v>25263</v>
      </c>
      <c r="QC41" s="2055"/>
      <c r="QD41" s="2055"/>
      <c r="QE41" s="2055"/>
      <c r="QF41" s="2055"/>
      <c r="QG41" s="2055"/>
      <c r="QH41" s="2055"/>
      <c r="QI41" s="2055"/>
      <c r="QJ41" s="2055"/>
      <c r="QK41" s="2055"/>
      <c r="QL41" s="2055"/>
      <c r="QM41" s="2055"/>
      <c r="QN41" s="2055"/>
      <c r="QO41" s="2055"/>
      <c r="QP41" s="2055"/>
      <c r="QQ41" s="2055"/>
      <c r="QR41" s="2055"/>
      <c r="QS41" s="2055"/>
      <c r="QT41" s="2055"/>
      <c r="QU41" s="2055"/>
      <c r="QV41" s="2055"/>
      <c r="QW41" s="2055"/>
      <c r="QX41" s="2055"/>
      <c r="QY41" s="2055"/>
      <c r="QZ41" s="2055"/>
      <c r="RA41" s="2055"/>
      <c r="RB41" s="2055"/>
      <c r="RC41" s="2055"/>
      <c r="RD41" s="2055"/>
    </row>
    <row r="42" spans="1:472" ht="37.5" customHeight="1">
      <c r="A42" s="2500"/>
      <c r="B42" s="1996" t="s">
        <v>17363</v>
      </c>
      <c r="C42" s="1690"/>
      <c r="D42" s="469"/>
      <c r="E42" s="469"/>
      <c r="F42" s="469"/>
      <c r="G42" s="1615" t="s">
        <v>25264</v>
      </c>
      <c r="H42" s="1615" t="s">
        <v>25265</v>
      </c>
      <c r="I42" s="1615" t="s">
        <v>25266</v>
      </c>
      <c r="J42" s="1615" t="s">
        <v>25267</v>
      </c>
      <c r="K42" s="469"/>
      <c r="L42" s="469"/>
      <c r="M42" s="469"/>
      <c r="N42" s="469"/>
      <c r="O42" s="469"/>
      <c r="P42" s="469"/>
      <c r="Q42" s="469"/>
      <c r="R42" s="469"/>
      <c r="S42" s="1615" t="s">
        <v>25268</v>
      </c>
      <c r="T42" s="1615" t="s">
        <v>25269</v>
      </c>
      <c r="U42" s="1615" t="s">
        <v>25270</v>
      </c>
      <c r="V42" s="1615" t="s">
        <v>25271</v>
      </c>
      <c r="W42" s="1615" t="s">
        <v>25272</v>
      </c>
      <c r="X42" s="2195" t="s">
        <v>14770</v>
      </c>
      <c r="Y42" s="2195" t="s">
        <v>14770</v>
      </c>
      <c r="Z42" s="2195" t="s">
        <v>14770</v>
      </c>
      <c r="AA42" s="469" t="s">
        <v>14770</v>
      </c>
      <c r="AB42" s="469"/>
      <c r="AC42" s="469"/>
      <c r="AD42" s="469"/>
      <c r="AE42" s="469"/>
      <c r="AF42" s="469"/>
      <c r="AG42" s="469"/>
      <c r="AH42" s="1692"/>
      <c r="AI42" s="1690"/>
      <c r="AJ42" s="1573"/>
      <c r="AK42" s="469"/>
      <c r="AL42" s="469"/>
      <c r="AM42" s="469"/>
      <c r="AN42" s="469" t="s">
        <v>22850</v>
      </c>
      <c r="AO42" s="469" t="s">
        <v>22851</v>
      </c>
      <c r="AP42" s="469" t="s">
        <v>18595</v>
      </c>
      <c r="AQ42" s="1615" t="s">
        <v>25273</v>
      </c>
      <c r="AR42" s="1615" t="s">
        <v>25274</v>
      </c>
      <c r="AS42" s="1615" t="s">
        <v>25275</v>
      </c>
      <c r="AT42" s="1615" t="s">
        <v>25276</v>
      </c>
      <c r="AU42" s="469"/>
      <c r="AV42" s="469"/>
      <c r="AW42" s="469"/>
      <c r="AX42" s="469"/>
      <c r="AY42" s="469"/>
      <c r="AZ42" s="469"/>
      <c r="BA42" s="469"/>
      <c r="BB42" s="1615" t="s">
        <v>25277</v>
      </c>
      <c r="BC42" s="469"/>
      <c r="BD42" s="469"/>
      <c r="BE42" s="469"/>
      <c r="BF42" s="469"/>
      <c r="BG42" s="469"/>
      <c r="BH42" s="469"/>
      <c r="BI42" s="1615" t="s">
        <v>25278</v>
      </c>
      <c r="BJ42" s="1615" t="s">
        <v>25279</v>
      </c>
      <c r="BK42" s="1615" t="s">
        <v>25280</v>
      </c>
      <c r="BL42" s="1690"/>
      <c r="BM42" s="1615" t="s">
        <v>25281</v>
      </c>
      <c r="BN42" s="1615" t="s">
        <v>25282</v>
      </c>
      <c r="BO42" s="1572" t="s">
        <v>25283</v>
      </c>
      <c r="BP42" s="469"/>
      <c r="BQ42" s="469"/>
      <c r="BR42" s="469"/>
      <c r="BS42" s="469"/>
      <c r="BT42" s="469"/>
      <c r="BU42" s="469"/>
      <c r="BV42" s="1615" t="s">
        <v>25284</v>
      </c>
      <c r="BW42" s="1615" t="s">
        <v>25285</v>
      </c>
      <c r="BX42" s="469"/>
      <c r="BY42" s="469"/>
      <c r="BZ42" s="469"/>
      <c r="CA42" s="469"/>
      <c r="CB42" s="469"/>
      <c r="CC42" s="469"/>
      <c r="CD42" s="469"/>
      <c r="CE42" s="469"/>
      <c r="CF42" s="469"/>
      <c r="CG42" s="469"/>
      <c r="CH42" s="469"/>
      <c r="CI42" s="1615" t="s">
        <v>25286</v>
      </c>
      <c r="CJ42" s="1615" t="s">
        <v>25287</v>
      </c>
      <c r="CK42" s="1615" t="s">
        <v>25288</v>
      </c>
      <c r="CL42" s="1615" t="s">
        <v>25289</v>
      </c>
      <c r="CM42" s="1615" t="s">
        <v>25290</v>
      </c>
      <c r="CN42" s="1615" t="s">
        <v>25291</v>
      </c>
      <c r="CO42" s="1615" t="s">
        <v>25292</v>
      </c>
      <c r="CP42" s="1615" t="s">
        <v>25293</v>
      </c>
      <c r="CQ42" s="469"/>
      <c r="CR42" s="1690"/>
      <c r="CS42" s="469"/>
      <c r="CT42" s="469"/>
      <c r="CU42" s="469"/>
      <c r="CV42" s="469"/>
      <c r="CW42" s="469"/>
      <c r="CX42" s="469"/>
      <c r="CY42" s="469"/>
      <c r="CZ42" s="469"/>
      <c r="DA42" s="469"/>
      <c r="DB42" s="469"/>
      <c r="DC42" s="469"/>
      <c r="DD42" s="269" t="s">
        <v>25294</v>
      </c>
      <c r="DE42" s="269" t="s">
        <v>25295</v>
      </c>
      <c r="DF42" s="469"/>
      <c r="DG42" s="469"/>
      <c r="DH42" s="469"/>
      <c r="DI42" s="469"/>
      <c r="DJ42" s="469"/>
      <c r="DK42" s="469"/>
      <c r="DL42" s="469"/>
      <c r="DM42" s="1615" t="s">
        <v>25296</v>
      </c>
      <c r="DN42" s="1578" t="s">
        <v>25297</v>
      </c>
      <c r="DO42" s="1615" t="s">
        <v>25298</v>
      </c>
      <c r="DP42" s="269" t="s">
        <v>25299</v>
      </c>
      <c r="DQ42" s="269" t="s">
        <v>25300</v>
      </c>
      <c r="DR42" s="269" t="s">
        <v>25301</v>
      </c>
      <c r="DS42" s="1743" t="s">
        <v>25302</v>
      </c>
      <c r="DT42" s="1615" t="s">
        <v>25303</v>
      </c>
      <c r="DU42" s="1743" t="s">
        <v>25304</v>
      </c>
      <c r="DV42" s="1615" t="s">
        <v>25305</v>
      </c>
      <c r="DW42" s="1690"/>
      <c r="DX42" s="469"/>
      <c r="DY42" s="469"/>
      <c r="DZ42" s="469"/>
      <c r="EA42" s="1587" t="s">
        <v>25306</v>
      </c>
      <c r="EB42" s="1615" t="s">
        <v>25307</v>
      </c>
      <c r="EC42" s="1615" t="s">
        <v>25308</v>
      </c>
      <c r="ED42" s="1615" t="s">
        <v>25309</v>
      </c>
      <c r="EE42" s="1615" t="s">
        <v>25310</v>
      </c>
      <c r="EF42" s="1615" t="s">
        <v>25311</v>
      </c>
      <c r="EG42" s="1615" t="s">
        <v>25312</v>
      </c>
      <c r="EH42" s="469"/>
      <c r="EI42" s="469"/>
      <c r="EJ42" s="469"/>
      <c r="EK42" s="1615" t="s">
        <v>25313</v>
      </c>
      <c r="EL42" s="1615" t="s">
        <v>25314</v>
      </c>
      <c r="EM42" s="1615" t="s">
        <v>25315</v>
      </c>
      <c r="EN42" s="1578" t="s">
        <v>25316</v>
      </c>
      <c r="EO42" s="1617" t="s">
        <v>18475</v>
      </c>
      <c r="EP42" s="1615" t="s">
        <v>25317</v>
      </c>
      <c r="EQ42" s="1615" t="s">
        <v>25317</v>
      </c>
      <c r="ER42" s="1615" t="s">
        <v>25317</v>
      </c>
      <c r="ES42" s="1663" t="s">
        <v>25318</v>
      </c>
      <c r="ET42" s="1663" t="s">
        <v>25319</v>
      </c>
      <c r="EU42" s="1615" t="s">
        <v>25320</v>
      </c>
      <c r="EV42" s="1615" t="s">
        <v>25321</v>
      </c>
      <c r="EW42" s="1615" t="s">
        <v>25322</v>
      </c>
      <c r="EX42" s="1615" t="s">
        <v>25323</v>
      </c>
      <c r="EY42" s="1615" t="s">
        <v>25324</v>
      </c>
      <c r="EZ42" s="1615" t="s">
        <v>25325</v>
      </c>
      <c r="FA42" s="1615" t="s">
        <v>25326</v>
      </c>
      <c r="FB42" s="1615" t="s">
        <v>25327</v>
      </c>
      <c r="FC42" s="1690"/>
      <c r="FD42" s="1673" t="s">
        <v>25328</v>
      </c>
      <c r="FE42" s="269" t="s">
        <v>25329</v>
      </c>
      <c r="FF42" s="269" t="s">
        <v>25330</v>
      </c>
      <c r="FG42" s="269" t="s">
        <v>25331</v>
      </c>
      <c r="FH42" s="1673" t="s">
        <v>25332</v>
      </c>
      <c r="FI42" s="269" t="s">
        <v>25333</v>
      </c>
      <c r="FJ42" s="469"/>
      <c r="FK42" s="469"/>
      <c r="FL42" s="469"/>
      <c r="FM42" s="469"/>
      <c r="FN42" s="1673" t="s">
        <v>25334</v>
      </c>
      <c r="FO42" s="1615" t="s">
        <v>25335</v>
      </c>
      <c r="FP42" s="1615" t="s">
        <v>25336</v>
      </c>
      <c r="FQ42" s="1615" t="s">
        <v>25337</v>
      </c>
      <c r="FR42" s="495" t="s">
        <v>19321</v>
      </c>
      <c r="FS42" s="1615" t="s">
        <v>25338</v>
      </c>
      <c r="FT42" s="1615" t="s">
        <v>25339</v>
      </c>
      <c r="FU42" s="1615" t="s">
        <v>25340</v>
      </c>
      <c r="FV42" s="1615" t="s">
        <v>25341</v>
      </c>
      <c r="FW42" s="1673" t="s">
        <v>25342</v>
      </c>
      <c r="FX42" s="1673" t="s">
        <v>25343</v>
      </c>
      <c r="FY42" s="1615" t="s">
        <v>25344</v>
      </c>
      <c r="FZ42" s="1615" t="s">
        <v>25345</v>
      </c>
      <c r="GA42" s="1615" t="s">
        <v>25346</v>
      </c>
      <c r="GB42" s="1615" t="s">
        <v>25347</v>
      </c>
      <c r="GC42" s="1615" t="s">
        <v>25348</v>
      </c>
      <c r="GD42" s="1615" t="s">
        <v>25349</v>
      </c>
      <c r="GE42" s="1673" t="s">
        <v>25350</v>
      </c>
      <c r="GF42" s="1615" t="s">
        <v>25351</v>
      </c>
      <c r="GG42" s="1615" t="s">
        <v>25352</v>
      </c>
      <c r="GH42" s="1690"/>
      <c r="GI42" s="1615" t="s">
        <v>25353</v>
      </c>
      <c r="GJ42" s="1615" t="s">
        <v>25354</v>
      </c>
      <c r="GK42" s="1615" t="s">
        <v>25355</v>
      </c>
      <c r="GL42" s="1615" t="s">
        <v>25356</v>
      </c>
      <c r="GM42" s="1615" t="s">
        <v>25357</v>
      </c>
      <c r="GN42" s="1615" t="s">
        <v>25358</v>
      </c>
      <c r="GO42" s="1730" t="s">
        <v>25359</v>
      </c>
      <c r="GP42" s="469"/>
      <c r="GQ42" s="1673" t="s">
        <v>25360</v>
      </c>
      <c r="GR42" s="469"/>
      <c r="GS42" s="469"/>
      <c r="GT42" s="1673" t="s">
        <v>25361</v>
      </c>
      <c r="GU42" s="1673" t="s">
        <v>25362</v>
      </c>
      <c r="GV42" s="1673" t="s">
        <v>25363</v>
      </c>
      <c r="GW42" s="1673" t="s">
        <v>25364</v>
      </c>
      <c r="GX42" s="1673" t="s">
        <v>25365</v>
      </c>
      <c r="GY42" s="469"/>
      <c r="GZ42" s="1643" t="s">
        <v>25366</v>
      </c>
      <c r="HA42" s="1673" t="s">
        <v>25367</v>
      </c>
      <c r="HB42" s="1730" t="s">
        <v>19967</v>
      </c>
      <c r="HC42" s="1615" t="s">
        <v>25368</v>
      </c>
      <c r="HD42" s="469"/>
      <c r="HE42" s="469"/>
      <c r="HF42" s="1615" t="s">
        <v>25369</v>
      </c>
      <c r="HG42" s="1615" t="s">
        <v>25370</v>
      </c>
      <c r="HH42" s="1615" t="s">
        <v>25371</v>
      </c>
      <c r="HI42" s="1615" t="s">
        <v>25372</v>
      </c>
      <c r="HJ42" s="1616" t="s">
        <v>25373</v>
      </c>
      <c r="HK42" s="469"/>
      <c r="HL42" s="1615" t="s">
        <v>25374</v>
      </c>
      <c r="HM42" s="1615" t="s">
        <v>25375</v>
      </c>
      <c r="HN42" s="1690"/>
      <c r="HO42" s="269" t="s">
        <v>25376</v>
      </c>
      <c r="HP42" s="1698" t="s">
        <v>25377</v>
      </c>
      <c r="HQ42" s="469"/>
      <c r="HR42" s="469"/>
      <c r="HS42" s="469"/>
      <c r="HT42" s="269" t="s">
        <v>25378</v>
      </c>
      <c r="HU42" s="269" t="s">
        <v>25379</v>
      </c>
      <c r="HV42" s="1730" t="s">
        <v>25380</v>
      </c>
      <c r="HW42" s="1615" t="s">
        <v>25381</v>
      </c>
      <c r="HX42" s="269" t="s">
        <v>25382</v>
      </c>
      <c r="HY42" s="1615" t="s">
        <v>25383</v>
      </c>
      <c r="HZ42" s="1615" t="s">
        <v>25384</v>
      </c>
      <c r="IA42" s="1615" t="s">
        <v>25385</v>
      </c>
      <c r="IB42" s="1583" t="s">
        <v>25386</v>
      </c>
      <c r="IC42" s="469"/>
      <c r="ID42" s="257"/>
      <c r="IE42" s="469"/>
      <c r="IF42" s="469"/>
      <c r="IG42" s="469"/>
      <c r="IH42" s="469"/>
      <c r="II42" s="206" t="s">
        <v>25387</v>
      </c>
      <c r="IJ42" s="206" t="s">
        <v>25388</v>
      </c>
      <c r="IK42" s="1616" t="s">
        <v>25389</v>
      </c>
      <c r="IL42" s="1616" t="s">
        <v>25390</v>
      </c>
      <c r="IM42" s="1615" t="s">
        <v>25391</v>
      </c>
      <c r="IN42" s="1615" t="s">
        <v>25392</v>
      </c>
      <c r="IO42" s="1615" t="s">
        <v>25393</v>
      </c>
      <c r="IP42" s="469"/>
      <c r="IQ42" s="469"/>
      <c r="IR42" s="469"/>
      <c r="IS42" s="1585"/>
      <c r="IT42" s="1679"/>
      <c r="IU42" s="1573"/>
      <c r="IV42" s="469"/>
      <c r="IW42" s="1615" t="s">
        <v>25394</v>
      </c>
      <c r="IX42" s="1615" t="s">
        <v>25395</v>
      </c>
      <c r="IY42" s="469"/>
      <c r="IZ42" s="1580"/>
      <c r="JA42" s="469"/>
      <c r="JB42" s="469"/>
      <c r="JC42" s="2133" t="s">
        <v>25396</v>
      </c>
      <c r="JD42" s="469"/>
      <c r="JE42" s="469"/>
      <c r="JF42" s="469"/>
      <c r="JG42" s="469"/>
      <c r="JH42" s="1587" t="s">
        <v>25397</v>
      </c>
      <c r="JI42" s="469"/>
      <c r="JJ42" s="469"/>
      <c r="JK42" s="469"/>
      <c r="JL42" s="1615" t="s">
        <v>25398</v>
      </c>
      <c r="JM42" s="1615" t="s">
        <v>25398</v>
      </c>
      <c r="JN42" s="1615" t="s">
        <v>25398</v>
      </c>
      <c r="JO42" s="469"/>
      <c r="JP42" s="1615" t="s">
        <v>25399</v>
      </c>
      <c r="JQ42" s="1615" t="s">
        <v>25399</v>
      </c>
      <c r="JR42" s="1615" t="s">
        <v>25399</v>
      </c>
      <c r="JS42" s="1711" t="s">
        <v>25400</v>
      </c>
      <c r="JT42" s="1615" t="s">
        <v>25401</v>
      </c>
      <c r="JU42" s="469"/>
      <c r="JV42" s="1615" t="s">
        <v>25402</v>
      </c>
      <c r="JW42" s="469"/>
      <c r="JX42" s="469"/>
      <c r="JY42" s="1690"/>
      <c r="JZ42" s="469"/>
      <c r="KA42" s="469"/>
      <c r="KB42" s="469"/>
      <c r="KC42" s="469"/>
      <c r="KD42" s="469"/>
      <c r="KE42" s="469"/>
      <c r="KF42" s="1615" t="s">
        <v>25403</v>
      </c>
      <c r="KG42" s="1615" t="s">
        <v>25404</v>
      </c>
      <c r="KH42" s="1615" t="s">
        <v>25405</v>
      </c>
      <c r="KI42" s="1928" t="s">
        <v>25406</v>
      </c>
      <c r="KJ42" s="469"/>
      <c r="KK42" s="469"/>
      <c r="KL42" s="1615" t="s">
        <v>25407</v>
      </c>
      <c r="KM42" s="1587" t="s">
        <v>25408</v>
      </c>
      <c r="KN42" s="1616" t="s">
        <v>25409</v>
      </c>
      <c r="KO42" s="469"/>
      <c r="KP42" s="469"/>
      <c r="KQ42" s="269" t="s">
        <v>25410</v>
      </c>
      <c r="KR42" s="469"/>
      <c r="KS42" s="1615" t="s">
        <v>25411</v>
      </c>
      <c r="KT42" s="1587" t="s">
        <v>25412</v>
      </c>
      <c r="KU42" s="1615" t="s">
        <v>25413</v>
      </c>
      <c r="KV42" s="269" t="s">
        <v>25414</v>
      </c>
      <c r="KW42" s="1615" t="s">
        <v>25415</v>
      </c>
      <c r="KX42" s="269" t="s">
        <v>25416</v>
      </c>
      <c r="KY42" s="1615" t="s">
        <v>25417</v>
      </c>
      <c r="KZ42" s="1615" t="s">
        <v>25418</v>
      </c>
      <c r="LA42" s="1615" t="s">
        <v>25419</v>
      </c>
      <c r="LB42" s="1615" t="s">
        <v>25420</v>
      </c>
      <c r="LC42" s="469"/>
      <c r="LD42" s="469"/>
      <c r="LE42" s="1690"/>
      <c r="LF42" s="469"/>
      <c r="LG42" s="269" t="s">
        <v>25421</v>
      </c>
      <c r="LH42" s="1698" t="s">
        <v>25422</v>
      </c>
      <c r="LI42" s="1623" t="s">
        <v>25423</v>
      </c>
      <c r="LJ42" s="1587" t="s">
        <v>20063</v>
      </c>
      <c r="LK42" s="1615" t="s">
        <v>25424</v>
      </c>
      <c r="LL42" s="1615" t="s">
        <v>25425</v>
      </c>
      <c r="LM42" s="1587" t="s">
        <v>25426</v>
      </c>
      <c r="LN42" s="1615" t="s">
        <v>25427</v>
      </c>
      <c r="LO42" s="269" t="s">
        <v>25428</v>
      </c>
      <c r="LP42" s="1587" t="s">
        <v>25429</v>
      </c>
      <c r="LQ42" s="469"/>
      <c r="LR42" s="469"/>
      <c r="LS42" s="469"/>
      <c r="LT42" s="469"/>
      <c r="LU42" s="469"/>
      <c r="LV42" s="1615" t="s">
        <v>25430</v>
      </c>
      <c r="LW42" s="469"/>
      <c r="LX42" s="469"/>
      <c r="LY42" s="1615" t="s">
        <v>25431</v>
      </c>
      <c r="LZ42" s="469"/>
      <c r="MA42" s="1615" t="s">
        <v>25432</v>
      </c>
      <c r="MB42" s="1615" t="s">
        <v>25433</v>
      </c>
      <c r="MC42" s="1615" t="s">
        <v>25434</v>
      </c>
      <c r="MD42" s="1615" t="s">
        <v>25435</v>
      </c>
      <c r="ME42" s="1615" t="s">
        <v>25436</v>
      </c>
      <c r="MF42" s="1615" t="s">
        <v>25437</v>
      </c>
      <c r="MG42" s="1615" t="s">
        <v>25438</v>
      </c>
      <c r="MH42" s="1615" t="s">
        <v>25439</v>
      </c>
      <c r="MI42" s="269" t="s">
        <v>25440</v>
      </c>
      <c r="MJ42" s="1690"/>
      <c r="MK42" s="469"/>
      <c r="ML42" s="469"/>
      <c r="MM42" s="469"/>
      <c r="MN42" s="469"/>
      <c r="MO42" s="469"/>
      <c r="MP42" s="1615" t="s">
        <v>25441</v>
      </c>
      <c r="MQ42" s="1615" t="s">
        <v>25442</v>
      </c>
      <c r="MR42" s="469"/>
      <c r="MS42" s="469"/>
      <c r="MT42" s="469"/>
      <c r="MU42" s="469"/>
      <c r="MV42" s="1910" t="s">
        <v>25443</v>
      </c>
      <c r="MW42" s="469"/>
      <c r="MX42" s="469"/>
      <c r="MY42" s="269" t="s">
        <v>25444</v>
      </c>
      <c r="MZ42" s="1615" t="s">
        <v>25445</v>
      </c>
      <c r="NA42" s="1615" t="s">
        <v>25446</v>
      </c>
      <c r="NB42" s="1759" t="s">
        <v>25447</v>
      </c>
      <c r="NC42" s="1759" t="s">
        <v>25448</v>
      </c>
      <c r="ND42" s="269" t="s">
        <v>25449</v>
      </c>
      <c r="NE42" s="469"/>
      <c r="NF42" s="469"/>
      <c r="NG42" s="1615" t="s">
        <v>25450</v>
      </c>
      <c r="NH42" s="1615" t="s">
        <v>25451</v>
      </c>
      <c r="NI42" s="1615" t="s">
        <v>25452</v>
      </c>
      <c r="NJ42" s="1615" t="s">
        <v>25453</v>
      </c>
      <c r="NK42" s="1615" t="s">
        <v>25454</v>
      </c>
      <c r="NL42" s="1663" t="s">
        <v>25455</v>
      </c>
      <c r="NM42" s="469"/>
      <c r="NO42" s="1663" t="s">
        <v>25456</v>
      </c>
      <c r="NP42" s="1690"/>
      <c r="NQ42" s="469"/>
      <c r="NR42" s="469"/>
      <c r="NS42" s="469"/>
      <c r="NT42" s="469"/>
      <c r="NU42" s="469"/>
      <c r="NV42" s="469"/>
      <c r="NW42" s="469"/>
      <c r="NX42" s="469"/>
      <c r="NY42" s="469"/>
      <c r="NZ42" s="469"/>
      <c r="OA42" s="469"/>
      <c r="OB42" s="1615" t="s">
        <v>25457</v>
      </c>
      <c r="OC42" s="469"/>
      <c r="OD42" s="469"/>
      <c r="OE42" s="469"/>
      <c r="OF42" s="1615" t="s">
        <v>25458</v>
      </c>
      <c r="OG42" s="1615" t="s">
        <v>25459</v>
      </c>
      <c r="OH42" s="1615" t="s">
        <v>25460</v>
      </c>
      <c r="OI42" s="469"/>
      <c r="OJ42" s="469"/>
      <c r="OK42" s="469"/>
      <c r="OL42" s="469"/>
      <c r="OM42" s="1615" t="s">
        <v>25461</v>
      </c>
      <c r="ON42" s="1615" t="s">
        <v>25462</v>
      </c>
      <c r="OO42" s="1615" t="s">
        <v>25463</v>
      </c>
      <c r="OP42" s="268"/>
      <c r="OQ42" s="469"/>
      <c r="OR42" s="268"/>
      <c r="OS42" s="469"/>
      <c r="OT42" s="469"/>
      <c r="OU42" s="469"/>
      <c r="OV42" s="1690"/>
      <c r="OW42" s="469"/>
      <c r="OX42" s="469"/>
      <c r="OY42" s="469"/>
      <c r="OZ42" s="469"/>
      <c r="PA42" s="469"/>
      <c r="PB42" s="1663" t="s">
        <v>25464</v>
      </c>
      <c r="PC42" s="1615" t="s">
        <v>25465</v>
      </c>
      <c r="PD42" s="1615" t="s">
        <v>25466</v>
      </c>
      <c r="PE42" s="1615" t="s">
        <v>25467</v>
      </c>
      <c r="PF42" s="2075" t="s">
        <v>25468</v>
      </c>
      <c r="PG42" s="1615" t="s">
        <v>25469</v>
      </c>
      <c r="PH42" s="469"/>
      <c r="PI42" s="1615" t="s">
        <v>25470</v>
      </c>
      <c r="PJ42" s="469"/>
      <c r="PK42" s="469"/>
      <c r="PL42" s="469"/>
      <c r="PM42" s="469"/>
      <c r="PN42" s="469"/>
      <c r="PO42" s="469"/>
      <c r="PP42" s="469"/>
      <c r="PQ42" s="469"/>
      <c r="PR42" s="469"/>
      <c r="PS42" s="469"/>
      <c r="PT42" s="1615" t="s">
        <v>25471</v>
      </c>
      <c r="PU42" s="1615" t="s">
        <v>25472</v>
      </c>
      <c r="PV42" s="1731"/>
      <c r="PW42" s="1615" t="s">
        <v>25473</v>
      </c>
      <c r="PX42" s="1615" t="s">
        <v>25474</v>
      </c>
      <c r="PY42" s="1664"/>
      <c r="PZ42" s="469"/>
      <c r="QA42" s="469"/>
      <c r="QB42" s="469"/>
      <c r="QC42" s="469"/>
      <c r="QD42" s="469"/>
      <c r="QE42" s="469"/>
      <c r="QF42" s="469"/>
      <c r="QG42" s="469"/>
      <c r="QH42" s="469"/>
      <c r="QI42" s="469"/>
      <c r="QJ42" s="469"/>
      <c r="QK42" s="469"/>
      <c r="QL42" s="469"/>
      <c r="QM42" s="469"/>
      <c r="QN42" s="469"/>
      <c r="QO42" s="469"/>
      <c r="QP42" s="469"/>
      <c r="QQ42" s="469"/>
      <c r="QR42" s="469"/>
      <c r="QS42" s="469"/>
      <c r="QT42" s="469"/>
      <c r="QU42" s="469"/>
      <c r="QV42" s="469"/>
      <c r="QW42" s="469"/>
      <c r="QX42" s="469"/>
      <c r="QY42" s="469"/>
      <c r="QZ42" s="469"/>
      <c r="RA42" s="469"/>
      <c r="RB42" s="469"/>
      <c r="RC42" s="469"/>
      <c r="RD42" s="469"/>
    </row>
    <row r="43" spans="1:472" ht="37.5" customHeight="1">
      <c r="A43" s="2500"/>
      <c r="B43" s="1612" t="s">
        <v>25475</v>
      </c>
      <c r="C43" s="1899"/>
      <c r="D43" s="469"/>
      <c r="E43" s="469"/>
      <c r="F43" s="469"/>
      <c r="G43" s="469"/>
      <c r="H43" s="469"/>
      <c r="I43" s="1616" t="s">
        <v>25476</v>
      </c>
      <c r="J43" s="469"/>
      <c r="K43" s="469"/>
      <c r="L43" s="469"/>
      <c r="M43" s="469"/>
      <c r="N43" s="469"/>
      <c r="O43" s="469"/>
      <c r="P43" s="469"/>
      <c r="Q43" s="469"/>
      <c r="R43" s="469"/>
      <c r="S43" s="469"/>
      <c r="T43" s="469"/>
      <c r="U43" s="469"/>
      <c r="V43" s="469"/>
      <c r="W43" s="469"/>
      <c r="X43" s="469"/>
      <c r="Y43" s="469"/>
      <c r="Z43" s="469"/>
      <c r="AA43" s="469"/>
      <c r="AB43" s="469"/>
      <c r="AC43" s="469"/>
      <c r="AD43" s="469"/>
      <c r="AE43" s="469"/>
      <c r="AF43" s="469"/>
      <c r="AG43" s="469"/>
      <c r="AH43" s="1692"/>
      <c r="AI43" s="1899"/>
      <c r="AJ43" s="1573"/>
      <c r="AK43" s="469"/>
      <c r="AL43" s="469"/>
      <c r="AM43" s="469"/>
      <c r="AN43" s="469"/>
      <c r="AO43" s="469"/>
      <c r="AP43" s="469"/>
      <c r="AQ43" s="469" t="s">
        <v>16211</v>
      </c>
      <c r="AR43" s="469" t="s">
        <v>16211</v>
      </c>
      <c r="AS43" s="331"/>
      <c r="AT43" s="331"/>
      <c r="AU43" s="331"/>
      <c r="AV43" s="331"/>
      <c r="AW43" s="469"/>
      <c r="AX43" s="469"/>
      <c r="AY43" s="469" t="s">
        <v>25477</v>
      </c>
      <c r="AZ43" s="469" t="s">
        <v>25477</v>
      </c>
      <c r="BA43" s="469"/>
      <c r="BB43" s="469"/>
      <c r="BC43" s="469"/>
      <c r="BD43" s="469"/>
      <c r="BE43" s="469"/>
      <c r="BF43" s="469"/>
      <c r="BG43" s="469"/>
      <c r="BH43" s="469"/>
      <c r="BI43" s="469"/>
      <c r="BJ43" s="469"/>
      <c r="BK43" s="469"/>
      <c r="BL43" s="1899"/>
      <c r="BM43" s="1615" t="s">
        <v>25478</v>
      </c>
      <c r="BN43" s="1615" t="s">
        <v>25479</v>
      </c>
      <c r="BO43" s="1587" t="s">
        <v>25480</v>
      </c>
      <c r="BP43" s="1615" t="s">
        <v>25481</v>
      </c>
      <c r="BQ43" s="1615" t="s">
        <v>25482</v>
      </c>
      <c r="BR43" s="1615" t="s">
        <v>25483</v>
      </c>
      <c r="BS43" s="1615" t="s">
        <v>25484</v>
      </c>
      <c r="BT43" s="1615" t="s">
        <v>25485</v>
      </c>
      <c r="BU43" s="1615" t="s">
        <v>25486</v>
      </c>
      <c r="BV43" s="1615" t="s">
        <v>25487</v>
      </c>
      <c r="BW43" s="1615" t="s">
        <v>25488</v>
      </c>
      <c r="BX43" s="1615" t="s">
        <v>25489</v>
      </c>
      <c r="BY43" s="1615" t="s">
        <v>25490</v>
      </c>
      <c r="BZ43" s="1615" t="s">
        <v>25491</v>
      </c>
      <c r="CA43" s="1615" t="s">
        <v>25492</v>
      </c>
      <c r="CB43" s="1615" t="s">
        <v>25493</v>
      </c>
      <c r="CC43" s="1615" t="s">
        <v>25494</v>
      </c>
      <c r="CD43" s="1615" t="s">
        <v>25495</v>
      </c>
      <c r="CE43" s="1615" t="s">
        <v>25496</v>
      </c>
      <c r="CF43" s="1615" t="s">
        <v>25497</v>
      </c>
      <c r="CG43" s="1615" t="s">
        <v>25498</v>
      </c>
      <c r="CH43" s="1615" t="s">
        <v>25499</v>
      </c>
      <c r="CI43" s="1615" t="s">
        <v>25500</v>
      </c>
      <c r="CJ43" s="1615" t="s">
        <v>25501</v>
      </c>
      <c r="CK43" s="1615" t="s">
        <v>25502</v>
      </c>
      <c r="CL43" s="1615" t="s">
        <v>25503</v>
      </c>
      <c r="CM43" s="1615" t="s">
        <v>25504</v>
      </c>
      <c r="CN43" s="1615" t="s">
        <v>25505</v>
      </c>
      <c r="CO43" s="1615" t="s">
        <v>25506</v>
      </c>
      <c r="CP43" s="1615" t="s">
        <v>25507</v>
      </c>
      <c r="CQ43" s="1615" t="s">
        <v>25508</v>
      </c>
      <c r="CR43" s="1899"/>
      <c r="CS43" s="269" t="s">
        <v>25509</v>
      </c>
      <c r="CT43" s="269" t="s">
        <v>25510</v>
      </c>
      <c r="CU43" s="269" t="s">
        <v>25511</v>
      </c>
      <c r="CV43" s="469"/>
      <c r="CW43" s="269" t="s">
        <v>25512</v>
      </c>
      <c r="CX43" s="269" t="s">
        <v>25513</v>
      </c>
      <c r="CY43" s="269" t="s">
        <v>25514</v>
      </c>
      <c r="CZ43" s="269" t="s">
        <v>25515</v>
      </c>
      <c r="DA43" s="269" t="s">
        <v>25516</v>
      </c>
      <c r="DB43" s="269" t="s">
        <v>25517</v>
      </c>
      <c r="DC43" s="269" t="s">
        <v>25518</v>
      </c>
      <c r="DD43" s="269" t="s">
        <v>25519</v>
      </c>
      <c r="DE43" s="269" t="s">
        <v>25520</v>
      </c>
      <c r="DF43" s="269" t="s">
        <v>25521</v>
      </c>
      <c r="DG43" s="269" t="s">
        <v>25522</v>
      </c>
      <c r="DH43" s="269" t="s">
        <v>25523</v>
      </c>
      <c r="DI43" s="269" t="s">
        <v>25524</v>
      </c>
      <c r="DJ43" s="269" t="s">
        <v>25525</v>
      </c>
      <c r="DK43" s="269" t="s">
        <v>25526</v>
      </c>
      <c r="DL43" s="269" t="s">
        <v>25527</v>
      </c>
      <c r="DM43" s="1615" t="s">
        <v>25528</v>
      </c>
      <c r="DN43" s="269" t="s">
        <v>25529</v>
      </c>
      <c r="DO43" s="269" t="s">
        <v>25530</v>
      </c>
      <c r="DP43" s="269" t="s">
        <v>25531</v>
      </c>
      <c r="DQ43" s="269" t="s">
        <v>25532</v>
      </c>
      <c r="DR43" s="269" t="s">
        <v>25533</v>
      </c>
      <c r="DS43" s="269" t="s">
        <v>25534</v>
      </c>
      <c r="DT43" s="269" t="s">
        <v>25535</v>
      </c>
      <c r="DU43" s="269" t="s">
        <v>25536</v>
      </c>
      <c r="DV43" s="1615" t="s">
        <v>25537</v>
      </c>
      <c r="DW43" s="1899"/>
      <c r="DX43" s="469"/>
      <c r="DY43" s="469"/>
      <c r="DZ43" s="469"/>
      <c r="EA43" s="469"/>
      <c r="EB43" s="1587" t="s">
        <v>25538</v>
      </c>
      <c r="EC43" s="469"/>
      <c r="ED43" s="469"/>
      <c r="EE43" s="269" t="s">
        <v>25539</v>
      </c>
      <c r="EF43" s="1698" t="s">
        <v>25540</v>
      </c>
      <c r="EG43" s="269" t="s">
        <v>25541</v>
      </c>
      <c r="EH43" s="469"/>
      <c r="EI43" s="1615" t="s">
        <v>25542</v>
      </c>
      <c r="EJ43" s="1615" t="s">
        <v>25543</v>
      </c>
      <c r="EK43" s="1615" t="s">
        <v>25544</v>
      </c>
      <c r="EL43" s="1615" t="s">
        <v>25545</v>
      </c>
      <c r="EM43" s="269" t="s">
        <v>25546</v>
      </c>
      <c r="EN43" s="1615" t="s">
        <v>25547</v>
      </c>
      <c r="EO43" s="1615" t="s">
        <v>25548</v>
      </c>
      <c r="EP43" s="1615" t="s">
        <v>25549</v>
      </c>
      <c r="EQ43" s="1615" t="s">
        <v>25550</v>
      </c>
      <c r="ER43" s="1615" t="s">
        <v>25551</v>
      </c>
      <c r="ES43" s="1615" t="s">
        <v>25552</v>
      </c>
      <c r="ET43" s="1615" t="s">
        <v>25553</v>
      </c>
      <c r="EU43" s="1615" t="s">
        <v>25554</v>
      </c>
      <c r="EV43" s="1615" t="s">
        <v>25555</v>
      </c>
      <c r="EW43" s="1615" t="s">
        <v>25556</v>
      </c>
      <c r="EX43" s="1615" t="s">
        <v>25557</v>
      </c>
      <c r="EY43" s="1615" t="s">
        <v>25558</v>
      </c>
      <c r="EZ43" s="1615" t="s">
        <v>25559</v>
      </c>
      <c r="FA43" s="1615" t="s">
        <v>25560</v>
      </c>
      <c r="FB43" s="469"/>
      <c r="FC43" s="1899"/>
      <c r="FD43" s="469"/>
      <c r="FE43" s="469"/>
      <c r="FF43" s="1587" t="s">
        <v>25561</v>
      </c>
      <c r="FG43" s="469"/>
      <c r="FH43" s="506" t="s">
        <v>25562</v>
      </c>
      <c r="FI43" s="506" t="s">
        <v>25563</v>
      </c>
      <c r="FJ43" s="1617" t="s">
        <v>25564</v>
      </c>
      <c r="FK43" s="1617" t="s">
        <v>25565</v>
      </c>
      <c r="FL43" s="469"/>
      <c r="FM43" s="469"/>
      <c r="FN43" s="469"/>
      <c r="FO43" s="469"/>
      <c r="FP43" s="469"/>
      <c r="FQ43" s="469"/>
      <c r="FR43" s="469"/>
      <c r="FS43" s="469"/>
      <c r="FT43" s="469"/>
      <c r="FU43" s="1615" t="s">
        <v>25566</v>
      </c>
      <c r="FV43" s="469"/>
      <c r="FW43" s="469"/>
      <c r="FX43" s="469"/>
      <c r="FY43" s="469"/>
      <c r="FZ43" s="1615" t="s">
        <v>25567</v>
      </c>
      <c r="GA43" s="469"/>
      <c r="GB43" s="469"/>
      <c r="GC43" s="469"/>
      <c r="GD43" s="469"/>
      <c r="GE43" s="469"/>
      <c r="GF43" s="1571" t="s">
        <v>25568</v>
      </c>
      <c r="GG43" s="469"/>
      <c r="GH43" s="1899"/>
      <c r="GI43" s="469"/>
      <c r="GJ43" s="1615" t="s">
        <v>25569</v>
      </c>
      <c r="GK43" s="469"/>
      <c r="GL43" s="469"/>
      <c r="GM43" s="469"/>
      <c r="GN43" s="469"/>
      <c r="GO43" s="1587" t="s">
        <v>25570</v>
      </c>
      <c r="GP43" s="469"/>
      <c r="GQ43" s="469"/>
      <c r="GR43" s="469"/>
      <c r="GS43" s="469"/>
      <c r="GT43" s="469"/>
      <c r="GU43" s="469"/>
      <c r="GV43" s="469"/>
      <c r="GW43" s="469"/>
      <c r="GX43" s="469"/>
      <c r="GY43" s="469"/>
      <c r="GZ43" s="469"/>
      <c r="HA43" s="1698" t="s">
        <v>25571</v>
      </c>
      <c r="HB43" s="1587" t="s">
        <v>25572</v>
      </c>
      <c r="HC43" s="469"/>
      <c r="HD43" s="469"/>
      <c r="HE43" s="469"/>
      <c r="HF43" s="469"/>
      <c r="HG43" s="1910" t="s">
        <v>25573</v>
      </c>
      <c r="HH43" s="1910" t="s">
        <v>25574</v>
      </c>
      <c r="HI43" s="1910" t="s">
        <v>25575</v>
      </c>
      <c r="HJ43" s="469"/>
      <c r="HK43" s="469"/>
      <c r="HL43" s="469"/>
      <c r="HM43" s="469"/>
      <c r="HN43" s="1899"/>
      <c r="HO43" s="1730" t="s">
        <v>25576</v>
      </c>
      <c r="HP43" s="469"/>
      <c r="HQ43" s="469"/>
      <c r="HR43" s="469"/>
      <c r="HS43" s="469"/>
      <c r="HT43" s="469"/>
      <c r="HU43" s="469"/>
      <c r="HV43" s="269" t="s">
        <v>25577</v>
      </c>
      <c r="HW43" s="1871" t="s">
        <v>25578</v>
      </c>
      <c r="HX43" s="1871" t="s">
        <v>25579</v>
      </c>
      <c r="HY43" s="1871" t="s">
        <v>25580</v>
      </c>
      <c r="HZ43" s="469"/>
      <c r="IA43" s="1903" t="s">
        <v>19197</v>
      </c>
      <c r="IB43" s="469"/>
      <c r="IC43" s="469"/>
      <c r="ID43" s="257"/>
      <c r="IE43" s="1871" t="s">
        <v>25581</v>
      </c>
      <c r="IF43" s="1871" t="s">
        <v>25582</v>
      </c>
      <c r="IG43" s="1871" t="s">
        <v>25583</v>
      </c>
      <c r="IH43" s="469"/>
      <c r="II43" s="469"/>
      <c r="IJ43" s="469"/>
      <c r="IK43" s="469"/>
      <c r="IL43" s="469"/>
      <c r="IM43" s="469"/>
      <c r="IN43" s="1871" t="s">
        <v>25584</v>
      </c>
      <c r="IO43" s="1871" t="s">
        <v>25585</v>
      </c>
      <c r="IP43" s="1871" t="s">
        <v>25586</v>
      </c>
      <c r="IQ43" s="469"/>
      <c r="IR43" s="469"/>
      <c r="IS43" s="1585"/>
      <c r="IT43" s="1679"/>
      <c r="IU43" s="1573"/>
      <c r="IV43" s="469"/>
      <c r="IW43" s="469"/>
      <c r="IX43" s="1615" t="s">
        <v>25587</v>
      </c>
      <c r="IY43" s="1615" t="s">
        <v>25588</v>
      </c>
      <c r="IZ43" s="1615" t="s">
        <v>25589</v>
      </c>
      <c r="JA43" s="469"/>
      <c r="JB43" s="469"/>
      <c r="JC43" s="269" t="s">
        <v>25590</v>
      </c>
      <c r="JD43" s="469"/>
      <c r="JE43" s="469"/>
      <c r="JF43" s="469"/>
      <c r="JG43" s="469"/>
      <c r="JH43" s="469"/>
      <c r="JI43" s="469"/>
      <c r="JJ43" s="1615" t="s">
        <v>25591</v>
      </c>
      <c r="JK43" s="1615" t="s">
        <v>25592</v>
      </c>
      <c r="JL43" s="1615" t="s">
        <v>25593</v>
      </c>
      <c r="JM43" s="469"/>
      <c r="JN43" s="469"/>
      <c r="JO43" s="469"/>
      <c r="JP43" s="469"/>
      <c r="JQ43" s="469"/>
      <c r="JR43" s="469"/>
      <c r="JS43" s="1615" t="s">
        <v>25594</v>
      </c>
      <c r="JT43" s="1615" t="s">
        <v>25595</v>
      </c>
      <c r="JU43" s="1615" t="s">
        <v>25596</v>
      </c>
      <c r="JV43" s="1587" t="s">
        <v>25597</v>
      </c>
      <c r="JW43" s="469"/>
      <c r="JX43" s="469"/>
      <c r="JY43" s="1899"/>
      <c r="JZ43" s="469"/>
      <c r="KA43" s="469"/>
      <c r="KB43" s="469"/>
      <c r="KC43" s="469"/>
      <c r="KD43" s="469"/>
      <c r="KE43" s="469"/>
      <c r="KF43" s="469"/>
      <c r="KG43" s="469"/>
      <c r="KH43" s="469"/>
      <c r="KI43" s="1698" t="s">
        <v>25598</v>
      </c>
      <c r="KJ43" s="469"/>
      <c r="KK43" s="469"/>
      <c r="KL43" s="469"/>
      <c r="KM43" s="469"/>
      <c r="KN43" s="469"/>
      <c r="KO43" s="469"/>
      <c r="KP43" s="469"/>
      <c r="KQ43" s="469"/>
      <c r="KR43" s="469"/>
      <c r="KS43" s="469"/>
      <c r="KT43" s="269" t="s">
        <v>25599</v>
      </c>
      <c r="KU43" s="469"/>
      <c r="KV43" s="469"/>
      <c r="KW43" s="469"/>
      <c r="KX43" s="469"/>
      <c r="KY43" s="1698" t="s">
        <v>25600</v>
      </c>
      <c r="KZ43" s="469"/>
      <c r="LA43" s="469"/>
      <c r="LB43" s="469"/>
      <c r="LC43" s="469"/>
      <c r="LD43" s="469"/>
      <c r="LE43" s="1899"/>
      <c r="LF43" s="469"/>
      <c r="LG43" s="469"/>
      <c r="LH43" s="1730" t="s">
        <v>23312</v>
      </c>
      <c r="LI43" s="469"/>
      <c r="LJ43" s="1698" t="s">
        <v>25601</v>
      </c>
      <c r="LK43" s="1587" t="s">
        <v>25602</v>
      </c>
      <c r="LL43" s="269" t="s">
        <v>25603</v>
      </c>
      <c r="LM43" s="1615" t="s">
        <v>25604</v>
      </c>
      <c r="LN43" s="469"/>
      <c r="LO43" s="469"/>
      <c r="LP43" s="469"/>
      <c r="LQ43" s="469"/>
      <c r="LR43" s="469"/>
      <c r="LS43" s="469"/>
      <c r="LT43" s="469"/>
      <c r="LU43" s="469"/>
      <c r="LV43" s="269" t="s">
        <v>25241</v>
      </c>
      <c r="LW43" s="469"/>
      <c r="LX43" s="469"/>
      <c r="LY43" s="469"/>
      <c r="LZ43" s="469"/>
      <c r="MA43" s="469"/>
      <c r="MB43" s="1910" t="s">
        <v>25605</v>
      </c>
      <c r="MC43" s="469"/>
      <c r="MD43" s="469"/>
      <c r="ME43" s="469"/>
      <c r="MF43" s="1615" t="s">
        <v>25606</v>
      </c>
      <c r="MG43" s="469"/>
      <c r="MH43" s="1861" t="s">
        <v>20085</v>
      </c>
      <c r="MI43" s="469"/>
      <c r="MJ43" s="1899"/>
      <c r="MK43" s="469"/>
      <c r="ML43" s="469"/>
      <c r="MM43" s="469"/>
      <c r="MN43" s="469"/>
      <c r="MO43" s="469"/>
      <c r="MP43" s="469"/>
      <c r="MQ43" s="469"/>
      <c r="MR43" s="469"/>
      <c r="MS43" s="469"/>
      <c r="MT43" s="469"/>
      <c r="MU43" s="469"/>
      <c r="MV43" s="1587" t="s">
        <v>25607</v>
      </c>
      <c r="MW43" s="469"/>
      <c r="MX43" s="469"/>
      <c r="MY43" s="469"/>
      <c r="MZ43" s="469"/>
      <c r="NA43" s="469"/>
      <c r="NB43" s="1615" t="s">
        <v>25608</v>
      </c>
      <c r="NC43" s="469"/>
      <c r="ND43" s="469"/>
      <c r="NE43" s="469"/>
      <c r="NF43" s="469"/>
      <c r="NG43" s="469"/>
      <c r="NH43" s="469"/>
      <c r="NI43" s="469"/>
      <c r="NJ43" s="469"/>
      <c r="NK43" s="469"/>
      <c r="NL43" s="469"/>
      <c r="NM43" s="469"/>
      <c r="NN43" s="469"/>
      <c r="NO43" s="469"/>
      <c r="NP43" s="1899"/>
      <c r="NQ43" s="469"/>
      <c r="NR43" s="469"/>
      <c r="NS43" s="469"/>
      <c r="NT43" s="469"/>
      <c r="NU43" s="469"/>
      <c r="NV43" s="469"/>
      <c r="NW43" s="1615" t="s">
        <v>25609</v>
      </c>
      <c r="NX43" s="1615" t="s">
        <v>25610</v>
      </c>
      <c r="NY43" s="1615" t="s">
        <v>25611</v>
      </c>
      <c r="NZ43" s="1615" t="s">
        <v>25612</v>
      </c>
      <c r="OA43" s="1615" t="s">
        <v>25613</v>
      </c>
      <c r="OB43" s="1615" t="s">
        <v>25614</v>
      </c>
      <c r="OC43" s="1615" t="s">
        <v>25615</v>
      </c>
      <c r="OD43" s="1615" t="s">
        <v>25616</v>
      </c>
      <c r="OE43" s="1615" t="s">
        <v>25617</v>
      </c>
      <c r="OF43" s="1615" t="s">
        <v>25618</v>
      </c>
      <c r="OG43" s="1615" t="s">
        <v>25619</v>
      </c>
      <c r="OH43" s="1615" t="s">
        <v>25620</v>
      </c>
      <c r="OI43" s="1615" t="s">
        <v>25621</v>
      </c>
      <c r="OJ43" s="1615" t="s">
        <v>25622</v>
      </c>
      <c r="OK43" s="1615" t="s">
        <v>25623</v>
      </c>
      <c r="OL43" s="1615" t="s">
        <v>25624</v>
      </c>
      <c r="OM43" s="1615" t="s">
        <v>25625</v>
      </c>
      <c r="ON43" s="1615" t="s">
        <v>25626</v>
      </c>
      <c r="OO43" s="1615" t="s">
        <v>25627</v>
      </c>
      <c r="OP43" s="1615" t="s">
        <v>25628</v>
      </c>
      <c r="OQ43" s="1615" t="s">
        <v>25629</v>
      </c>
      <c r="OR43" s="1615" t="s">
        <v>25630</v>
      </c>
      <c r="OS43" s="1615" t="s">
        <v>25631</v>
      </c>
      <c r="OT43" s="1615" t="s">
        <v>25632</v>
      </c>
      <c r="OU43" s="1615" t="s">
        <v>25633</v>
      </c>
      <c r="OV43" s="1899"/>
      <c r="OW43" s="1615" t="s">
        <v>25634</v>
      </c>
      <c r="OX43" s="1615" t="s">
        <v>25635</v>
      </c>
      <c r="OY43" s="1615" t="s">
        <v>25636</v>
      </c>
      <c r="OZ43" s="1615" t="s">
        <v>25637</v>
      </c>
      <c r="PA43" s="1615" t="s">
        <v>25638</v>
      </c>
      <c r="PB43" s="1615" t="s">
        <v>25639</v>
      </c>
      <c r="PC43" s="1615" t="s">
        <v>25640</v>
      </c>
      <c r="PD43" s="1615" t="s">
        <v>25641</v>
      </c>
      <c r="PE43" s="1615" t="s">
        <v>25642</v>
      </c>
      <c r="PF43" s="1615" t="s">
        <v>25643</v>
      </c>
      <c r="PG43" s="469"/>
      <c r="PH43" s="469"/>
      <c r="PI43" s="469"/>
      <c r="PJ43" s="469"/>
      <c r="PK43" s="469"/>
      <c r="PL43" s="469"/>
      <c r="PM43" s="469"/>
      <c r="PN43" s="469"/>
      <c r="PO43" s="469"/>
      <c r="PP43" s="469"/>
      <c r="PQ43" s="469"/>
      <c r="PR43" s="469"/>
      <c r="PS43" s="469"/>
      <c r="PT43" s="469"/>
      <c r="PU43" s="469"/>
      <c r="PV43" s="469"/>
      <c r="PW43" s="1615" t="s">
        <v>25644</v>
      </c>
      <c r="PX43" s="469"/>
      <c r="PY43" s="1994"/>
      <c r="PZ43" s="2055"/>
      <c r="QA43" s="2055"/>
      <c r="QB43" s="2055"/>
      <c r="QC43" s="2055"/>
      <c r="QD43" s="2055"/>
      <c r="QE43" s="2055"/>
      <c r="QF43" s="2055"/>
      <c r="QG43" s="2055"/>
      <c r="QH43" s="2055"/>
      <c r="QI43" s="2055"/>
      <c r="QJ43" s="2055"/>
      <c r="QK43" s="2055"/>
      <c r="QL43" s="2055"/>
      <c r="QM43" s="2055"/>
      <c r="QN43" s="2055"/>
      <c r="QO43" s="2055"/>
      <c r="QP43" s="2055"/>
      <c r="QQ43" s="2055"/>
      <c r="QR43" s="2055"/>
      <c r="QS43" s="2055"/>
      <c r="QT43" s="2055"/>
      <c r="QU43" s="2055"/>
      <c r="QV43" s="2055"/>
      <c r="QW43" s="2055"/>
      <c r="QX43" s="2055"/>
      <c r="QY43" s="2055"/>
      <c r="QZ43" s="2055"/>
      <c r="RA43" s="2055"/>
      <c r="RB43" s="2055"/>
      <c r="RC43" s="2055"/>
      <c r="RD43" s="2055"/>
    </row>
    <row r="44" spans="1:472" ht="37.5" customHeight="1">
      <c r="A44" s="2500"/>
      <c r="B44" s="2180" t="s">
        <v>17406</v>
      </c>
      <c r="C44" s="1777"/>
      <c r="D44" s="1782"/>
      <c r="E44" s="1782"/>
      <c r="F44" s="1782"/>
      <c r="G44" s="1782"/>
      <c r="H44" s="1782"/>
      <c r="I44" s="1782"/>
      <c r="J44" s="1782"/>
      <c r="K44" s="1782"/>
      <c r="L44" s="1782"/>
      <c r="M44" s="1782"/>
      <c r="N44" s="1782"/>
      <c r="O44" s="1782"/>
      <c r="P44" s="1782"/>
      <c r="Q44" s="1782"/>
      <c r="R44" s="1782"/>
      <c r="S44" s="1782" t="s">
        <v>25477</v>
      </c>
      <c r="T44" s="1782" t="s">
        <v>25477</v>
      </c>
      <c r="U44" s="1782" t="s">
        <v>25477</v>
      </c>
      <c r="V44" s="1782" t="s">
        <v>25477</v>
      </c>
      <c r="W44" s="1782" t="s">
        <v>22861</v>
      </c>
      <c r="X44" s="1782" t="s">
        <v>18902</v>
      </c>
      <c r="Y44" s="1782" t="s">
        <v>14776</v>
      </c>
      <c r="Z44" s="1782" t="s">
        <v>22851</v>
      </c>
      <c r="AA44" s="1782" t="s">
        <v>14776</v>
      </c>
      <c r="AB44" s="1782"/>
      <c r="AC44" s="1782"/>
      <c r="AD44" s="1782"/>
      <c r="AE44" s="1782"/>
      <c r="AF44" s="1782"/>
      <c r="AG44" s="1782"/>
      <c r="AH44" s="1949"/>
      <c r="AI44" s="1777"/>
      <c r="AJ44" s="1797"/>
      <c r="AK44" s="1782"/>
      <c r="AL44" s="1782"/>
      <c r="AM44" s="1782"/>
      <c r="AN44" s="1782"/>
      <c r="AO44" s="1782"/>
      <c r="AP44" s="1782"/>
      <c r="AQ44" s="1782"/>
      <c r="AR44" s="1782"/>
      <c r="AS44" s="1784" t="s">
        <v>25645</v>
      </c>
      <c r="AT44" s="1784" t="s">
        <v>25646</v>
      </c>
      <c r="AU44" s="1784" t="s">
        <v>25647</v>
      </c>
      <c r="AV44" s="1784" t="s">
        <v>25648</v>
      </c>
      <c r="AW44" s="1782" t="s">
        <v>14915</v>
      </c>
      <c r="AX44" s="469" t="s">
        <v>16211</v>
      </c>
      <c r="AY44" s="1782" t="s">
        <v>16211</v>
      </c>
      <c r="AZ44" s="469" t="s">
        <v>23408</v>
      </c>
      <c r="BA44" s="469" t="s">
        <v>25477</v>
      </c>
      <c r="BB44" s="469" t="s">
        <v>25477</v>
      </c>
      <c r="BC44" s="1584" t="s">
        <v>25477</v>
      </c>
      <c r="BD44" s="1584" t="s">
        <v>25477</v>
      </c>
      <c r="BE44" s="1584" t="s">
        <v>25477</v>
      </c>
      <c r="BF44" s="1584" t="s">
        <v>25477</v>
      </c>
      <c r="BG44" s="1584" t="s">
        <v>25477</v>
      </c>
      <c r="BH44" s="469" t="s">
        <v>25477</v>
      </c>
      <c r="BI44" s="469" t="s">
        <v>25477</v>
      </c>
      <c r="BJ44" s="469" t="s">
        <v>25477</v>
      </c>
      <c r="BK44" s="469" t="s">
        <v>25477</v>
      </c>
      <c r="BL44" s="1777"/>
      <c r="BM44" s="469" t="s">
        <v>25477</v>
      </c>
      <c r="BN44" s="469" t="s">
        <v>25477</v>
      </c>
      <c r="BO44" s="1615" t="s">
        <v>25649</v>
      </c>
      <c r="BP44" s="1782"/>
      <c r="BQ44" s="1782"/>
      <c r="BR44" s="1782"/>
      <c r="BS44" s="1782"/>
      <c r="BT44" s="1782" t="s">
        <v>23408</v>
      </c>
      <c r="BU44" s="1583" t="s">
        <v>25650</v>
      </c>
      <c r="BV44" s="1583" t="s">
        <v>25651</v>
      </c>
      <c r="BW44" s="1583" t="s">
        <v>25652</v>
      </c>
      <c r="BX44" s="1583" t="s">
        <v>25653</v>
      </c>
      <c r="BY44" s="1583" t="s">
        <v>25654</v>
      </c>
      <c r="BZ44" s="1583" t="s">
        <v>25655</v>
      </c>
      <c r="CA44" s="1583" t="s">
        <v>25656</v>
      </c>
      <c r="CB44" s="1583" t="s">
        <v>25657</v>
      </c>
      <c r="CC44" s="1583" t="s">
        <v>25658</v>
      </c>
      <c r="CD44" s="1583" t="s">
        <v>25659</v>
      </c>
      <c r="CE44" s="1583" t="s">
        <v>25660</v>
      </c>
      <c r="CF44" s="1583" t="s">
        <v>25661</v>
      </c>
      <c r="CG44" s="1583" t="s">
        <v>25662</v>
      </c>
      <c r="CH44" s="1583" t="s">
        <v>25663</v>
      </c>
      <c r="CI44" s="1583" t="s">
        <v>25664</v>
      </c>
      <c r="CJ44" s="2191" t="s">
        <v>25665</v>
      </c>
      <c r="CK44" s="2191" t="s">
        <v>25666</v>
      </c>
      <c r="CL44" s="2191" t="s">
        <v>25667</v>
      </c>
      <c r="CM44" s="2191" t="s">
        <v>25668</v>
      </c>
      <c r="CN44" s="2191" t="s">
        <v>25669</v>
      </c>
      <c r="CO44" s="2191" t="s">
        <v>25670</v>
      </c>
      <c r="CP44" s="2191" t="s">
        <v>25671</v>
      </c>
      <c r="CQ44" s="2191" t="s">
        <v>25672</v>
      </c>
      <c r="CR44" s="1777"/>
      <c r="CS44" s="2191" t="s">
        <v>25673</v>
      </c>
      <c r="CT44" s="2191" t="s">
        <v>25674</v>
      </c>
      <c r="CU44" s="2191" t="s">
        <v>25675</v>
      </c>
      <c r="CV44" s="469" t="s">
        <v>15241</v>
      </c>
      <c r="CW44" s="2191" t="s">
        <v>25676</v>
      </c>
      <c r="CX44" s="2191" t="s">
        <v>25677</v>
      </c>
      <c r="CY44" s="2191" t="s">
        <v>25678</v>
      </c>
      <c r="CZ44" s="2191" t="s">
        <v>25679</v>
      </c>
      <c r="DA44" s="2191" t="s">
        <v>25680</v>
      </c>
      <c r="DB44" s="269" t="s">
        <v>25681</v>
      </c>
      <c r="DC44" s="2191" t="s">
        <v>25682</v>
      </c>
      <c r="DD44" s="2191" t="s">
        <v>25683</v>
      </c>
      <c r="DE44" s="2191" t="s">
        <v>25684</v>
      </c>
      <c r="DF44" s="2191" t="s">
        <v>25685</v>
      </c>
      <c r="DG44" s="1731"/>
      <c r="DH44" s="2191" t="s">
        <v>25686</v>
      </c>
      <c r="DI44" s="2191" t="s">
        <v>25687</v>
      </c>
      <c r="DJ44" s="2191" t="s">
        <v>25688</v>
      </c>
      <c r="DK44" s="2191" t="s">
        <v>25689</v>
      </c>
      <c r="DL44" s="2191" t="s">
        <v>25690</v>
      </c>
      <c r="DM44" s="1915" t="s">
        <v>25691</v>
      </c>
      <c r="DN44" s="1915" t="s">
        <v>25692</v>
      </c>
      <c r="DO44" s="1915" t="s">
        <v>25693</v>
      </c>
      <c r="DP44" s="1915" t="s">
        <v>25694</v>
      </c>
      <c r="DQ44" s="1577" t="s">
        <v>25695</v>
      </c>
      <c r="DR44" s="1577" t="s">
        <v>25696</v>
      </c>
      <c r="DS44" s="1577" t="s">
        <v>25697</v>
      </c>
      <c r="DT44" s="1782"/>
      <c r="DU44" s="1782"/>
      <c r="DV44" s="1782"/>
      <c r="DW44" s="1777"/>
      <c r="DX44" s="1782"/>
      <c r="DY44" s="1782"/>
      <c r="DZ44" s="1782"/>
      <c r="EA44" s="1782"/>
      <c r="EB44" s="1615" t="s">
        <v>25698</v>
      </c>
      <c r="EC44" s="1782"/>
      <c r="ED44" s="1782"/>
      <c r="EE44" s="1782"/>
      <c r="EF44" s="1782"/>
      <c r="EG44" s="1782"/>
      <c r="EH44" s="1782"/>
      <c r="EI44" s="1782"/>
      <c r="EJ44" s="1782"/>
      <c r="EK44" s="1782"/>
      <c r="EL44" s="1782"/>
      <c r="EM44" s="1617" t="s">
        <v>18475</v>
      </c>
      <c r="EN44" s="269" t="s">
        <v>25699</v>
      </c>
      <c r="EO44" s="1587" t="s">
        <v>25700</v>
      </c>
      <c r="EP44" s="1782"/>
      <c r="EQ44" s="1782"/>
      <c r="ER44" s="1782"/>
      <c r="ES44" s="1782"/>
      <c r="ET44" s="1915" t="s">
        <v>25701</v>
      </c>
      <c r="EU44" s="1782"/>
      <c r="EV44" s="1782"/>
      <c r="EW44" s="1782"/>
      <c r="EX44" s="1782"/>
      <c r="EY44" s="1782"/>
      <c r="EZ44" s="1782"/>
      <c r="FA44" s="1782"/>
      <c r="FB44" s="1782"/>
      <c r="FC44" s="1777"/>
      <c r="FD44" s="1782"/>
      <c r="FE44" s="1782"/>
      <c r="FF44" s="1782"/>
      <c r="FG44" s="1782"/>
      <c r="FH44" s="1782"/>
      <c r="FI44" s="1615" t="s">
        <v>25702</v>
      </c>
      <c r="FJ44" s="1782"/>
      <c r="FK44" s="1782"/>
      <c r="FL44" s="1782"/>
      <c r="FM44" s="1782"/>
      <c r="FN44" s="1782"/>
      <c r="FO44" s="1782"/>
      <c r="FP44" s="1782"/>
      <c r="FQ44" s="1782"/>
      <c r="FR44" s="1782"/>
      <c r="FS44" s="1782"/>
      <c r="FT44" s="1782"/>
      <c r="FU44" s="1782"/>
      <c r="FV44" s="1782"/>
      <c r="FW44" s="1782"/>
      <c r="FX44" s="1782"/>
      <c r="FY44" s="1782"/>
      <c r="FZ44" s="1782"/>
      <c r="GA44" s="1782"/>
      <c r="GB44" s="1782"/>
      <c r="GC44" s="1782"/>
      <c r="GD44" s="1782"/>
      <c r="GE44" s="1782"/>
      <c r="GF44" s="1782"/>
      <c r="GG44" s="1782"/>
      <c r="GH44" s="1777"/>
      <c r="GI44" s="1782"/>
      <c r="GJ44" s="1782"/>
      <c r="GK44" s="1782"/>
      <c r="GL44" s="1782"/>
      <c r="GM44" s="1782"/>
      <c r="GN44" s="1782"/>
      <c r="GO44" s="1782"/>
      <c r="GP44" s="1782"/>
      <c r="GQ44" s="1782"/>
      <c r="GR44" s="1782"/>
      <c r="GS44" s="1782"/>
      <c r="GT44" s="1782"/>
      <c r="GU44" s="1782"/>
      <c r="GV44" s="1915" t="s">
        <v>25703</v>
      </c>
      <c r="GW44" s="1915" t="s">
        <v>25704</v>
      </c>
      <c r="GX44" s="1915" t="s">
        <v>25705</v>
      </c>
      <c r="GY44" s="1782"/>
      <c r="GZ44" s="1782"/>
      <c r="HA44" s="1782"/>
      <c r="HB44" s="1698" t="s">
        <v>25706</v>
      </c>
      <c r="HC44" s="1915" t="s">
        <v>25707</v>
      </c>
      <c r="HD44" s="1915" t="s">
        <v>25708</v>
      </c>
      <c r="HE44" s="1915" t="s">
        <v>25709</v>
      </c>
      <c r="HF44" s="1782"/>
      <c r="HG44" s="1782"/>
      <c r="HH44" s="1782"/>
      <c r="HI44" s="1782"/>
      <c r="HJ44" s="1782"/>
      <c r="HK44" s="1782"/>
      <c r="HL44" s="1782"/>
      <c r="HM44" s="1782"/>
      <c r="HN44" s="1777"/>
      <c r="HO44" s="1915" t="s">
        <v>25710</v>
      </c>
      <c r="HP44" s="1915" t="s">
        <v>25711</v>
      </c>
      <c r="HQ44" s="1915" t="s">
        <v>25712</v>
      </c>
      <c r="HR44" s="1915" t="s">
        <v>25713</v>
      </c>
      <c r="HS44" s="1915" t="s">
        <v>25714</v>
      </c>
      <c r="HT44" s="1915" t="s">
        <v>25715</v>
      </c>
      <c r="HU44" s="1915" t="s">
        <v>25716</v>
      </c>
      <c r="HV44" s="269" t="s">
        <v>25717</v>
      </c>
      <c r="HW44" s="2196"/>
      <c r="HX44" s="2196"/>
      <c r="HY44" s="2196"/>
      <c r="HZ44" s="1915" t="s">
        <v>25718</v>
      </c>
      <c r="IA44" s="1915" t="s">
        <v>25719</v>
      </c>
      <c r="IB44" s="1915" t="s">
        <v>25720</v>
      </c>
      <c r="IC44" s="1915" t="s">
        <v>25721</v>
      </c>
      <c r="ID44" s="1915" t="s">
        <v>25722</v>
      </c>
      <c r="IE44" s="2196"/>
      <c r="IF44" s="2196"/>
      <c r="IG44" s="2196"/>
      <c r="IH44" s="1915" t="s">
        <v>25723</v>
      </c>
      <c r="II44" s="1915" t="s">
        <v>25724</v>
      </c>
      <c r="IJ44" s="1915" t="s">
        <v>25725</v>
      </c>
      <c r="IK44" s="1915" t="s">
        <v>25726</v>
      </c>
      <c r="IL44" s="1915" t="s">
        <v>25727</v>
      </c>
      <c r="IM44" s="1915" t="s">
        <v>25728</v>
      </c>
      <c r="IN44" s="2197"/>
      <c r="IO44" s="2197"/>
      <c r="IP44" s="2197"/>
      <c r="IQ44" s="1915" t="s">
        <v>25729</v>
      </c>
      <c r="IR44" s="1915" t="s">
        <v>25730</v>
      </c>
      <c r="IS44" s="2198" t="s">
        <v>25731</v>
      </c>
      <c r="IT44" s="1679"/>
      <c r="IU44" s="2199" t="s">
        <v>25732</v>
      </c>
      <c r="IV44" s="1915" t="s">
        <v>25733</v>
      </c>
      <c r="IW44" s="1915" t="s">
        <v>25734</v>
      </c>
      <c r="IX44" s="2196"/>
      <c r="IY44" s="1915" t="s">
        <v>25735</v>
      </c>
      <c r="IZ44" s="1915" t="s">
        <v>25736</v>
      </c>
      <c r="JA44" s="1577" t="s">
        <v>25737</v>
      </c>
      <c r="JB44" s="1577" t="s">
        <v>25738</v>
      </c>
      <c r="JC44" s="269" t="s">
        <v>25739</v>
      </c>
      <c r="JD44" s="1915" t="s">
        <v>25740</v>
      </c>
      <c r="JE44" s="1915" t="s">
        <v>25741</v>
      </c>
      <c r="JF44" s="1915" t="s">
        <v>25742</v>
      </c>
      <c r="JG44" s="1915" t="s">
        <v>25743</v>
      </c>
      <c r="JH44" s="1915" t="s">
        <v>25744</v>
      </c>
      <c r="JI44" s="1915" t="s">
        <v>25745</v>
      </c>
      <c r="JJ44" s="2196"/>
      <c r="JK44" s="2196"/>
      <c r="JL44" s="2196"/>
      <c r="JM44" s="1915" t="s">
        <v>25746</v>
      </c>
      <c r="JN44" s="1577" t="s">
        <v>25747</v>
      </c>
      <c r="JO44" s="1577" t="s">
        <v>25748</v>
      </c>
      <c r="JP44" s="1577" t="s">
        <v>25749</v>
      </c>
      <c r="JQ44" s="1577" t="s">
        <v>25750</v>
      </c>
      <c r="JR44" s="1577" t="s">
        <v>25751</v>
      </c>
      <c r="JS44" s="1915" t="s">
        <v>25752</v>
      </c>
      <c r="JT44" s="1915" t="s">
        <v>25753</v>
      </c>
      <c r="JU44" s="1915" t="s">
        <v>25754</v>
      </c>
      <c r="JV44" s="1577" t="s">
        <v>25755</v>
      </c>
      <c r="JW44" s="1577" t="s">
        <v>25756</v>
      </c>
      <c r="JX44" s="1577" t="s">
        <v>25757</v>
      </c>
      <c r="JY44" s="1777"/>
      <c r="JZ44" s="1915" t="s">
        <v>25758</v>
      </c>
      <c r="KA44" s="1782"/>
      <c r="KB44" s="1782"/>
      <c r="KC44" s="1782"/>
      <c r="KD44" s="1782"/>
      <c r="KE44" s="1782"/>
      <c r="KF44" s="1782"/>
      <c r="KG44" s="1782"/>
      <c r="KH44" s="1782"/>
      <c r="KI44" s="269" t="s">
        <v>25759</v>
      </c>
      <c r="KJ44" s="1782"/>
      <c r="KK44" s="1782"/>
      <c r="KL44" s="1782"/>
      <c r="KM44" s="1782"/>
      <c r="KN44" s="1915" t="s">
        <v>25760</v>
      </c>
      <c r="KO44" s="1915" t="s">
        <v>25761</v>
      </c>
      <c r="KP44" s="1915" t="s">
        <v>25762</v>
      </c>
      <c r="KQ44" s="1915" t="s">
        <v>25763</v>
      </c>
      <c r="KR44" s="1915" t="s">
        <v>25764</v>
      </c>
      <c r="KS44" s="1782"/>
      <c r="KT44" s="1915" t="s">
        <v>25765</v>
      </c>
      <c r="KU44" s="1915" t="s">
        <v>25766</v>
      </c>
      <c r="KV44" s="1915" t="s">
        <v>25767</v>
      </c>
      <c r="KW44" s="1915" t="s">
        <v>25768</v>
      </c>
      <c r="KX44" s="1915" t="s">
        <v>25769</v>
      </c>
      <c r="KY44" s="1915" t="s">
        <v>25770</v>
      </c>
      <c r="KZ44" s="1915" t="s">
        <v>25771</v>
      </c>
      <c r="LA44" s="1915" t="s">
        <v>25772</v>
      </c>
      <c r="LB44" s="1915" t="s">
        <v>25773</v>
      </c>
      <c r="LC44" s="1915" t="s">
        <v>25774</v>
      </c>
      <c r="LD44" s="1782"/>
      <c r="LE44" s="1777"/>
      <c r="LF44" s="1782"/>
      <c r="LG44" s="1782"/>
      <c r="LH44" s="1782"/>
      <c r="LI44" s="1782"/>
      <c r="LJ44" s="1782"/>
      <c r="LK44" s="1782"/>
      <c r="LL44" s="1782"/>
      <c r="LM44" s="1782"/>
      <c r="LN44" s="1782"/>
      <c r="LO44" s="1782"/>
      <c r="LP44" s="1782"/>
      <c r="LQ44" s="1782"/>
      <c r="LR44" s="1915" t="s">
        <v>25775</v>
      </c>
      <c r="LS44" s="1915" t="s">
        <v>25776</v>
      </c>
      <c r="LT44" s="1915" t="s">
        <v>25777</v>
      </c>
      <c r="LU44" s="1915" t="s">
        <v>25778</v>
      </c>
      <c r="LV44" s="1915" t="s">
        <v>25779</v>
      </c>
      <c r="LW44" s="1915" t="s">
        <v>25780</v>
      </c>
      <c r="LX44" s="1915" t="s">
        <v>25781</v>
      </c>
      <c r="LY44" s="1915" t="s">
        <v>25782</v>
      </c>
      <c r="LZ44" s="1915" t="s">
        <v>25783</v>
      </c>
      <c r="MA44" s="1915" t="s">
        <v>25784</v>
      </c>
      <c r="MB44" s="1915" t="s">
        <v>25785</v>
      </c>
      <c r="MC44" s="1915" t="s">
        <v>25786</v>
      </c>
      <c r="MD44" s="1915" t="s">
        <v>25787</v>
      </c>
      <c r="ME44" s="1915" t="s">
        <v>25788</v>
      </c>
      <c r="MF44" s="1915" t="s">
        <v>25789</v>
      </c>
      <c r="MG44" s="1782"/>
      <c r="MH44" s="1910" t="s">
        <v>25790</v>
      </c>
      <c r="MI44" s="1782"/>
      <c r="MJ44" s="1777"/>
      <c r="MK44" s="1782"/>
      <c r="ML44" s="1782"/>
      <c r="MM44" s="1782"/>
      <c r="MN44" s="1782"/>
      <c r="MO44" s="1782"/>
      <c r="MP44" s="1782"/>
      <c r="MQ44" s="1782"/>
      <c r="MR44" s="1782"/>
      <c r="MS44" s="1782"/>
      <c r="MT44" s="1782"/>
      <c r="MU44" s="1782"/>
      <c r="MV44" s="1587" t="s">
        <v>25791</v>
      </c>
      <c r="MW44" s="1915" t="s">
        <v>25792</v>
      </c>
      <c r="MX44" s="1915" t="s">
        <v>25793</v>
      </c>
      <c r="MY44" s="1915" t="s">
        <v>25794</v>
      </c>
      <c r="MZ44" s="1915" t="s">
        <v>25795</v>
      </c>
      <c r="NA44" s="1915" t="s">
        <v>25796</v>
      </c>
      <c r="NB44" s="1915" t="s">
        <v>25797</v>
      </c>
      <c r="NC44" s="1915" t="s">
        <v>25798</v>
      </c>
      <c r="ND44" s="1915" t="s">
        <v>25799</v>
      </c>
      <c r="NE44" s="1915" t="s">
        <v>25800</v>
      </c>
      <c r="NF44" s="1915" t="s">
        <v>25801</v>
      </c>
      <c r="NG44" s="1915" t="s">
        <v>25802</v>
      </c>
      <c r="NH44" s="1915" t="s">
        <v>25803</v>
      </c>
      <c r="NI44" s="1915" t="s">
        <v>25804</v>
      </c>
      <c r="NJ44" s="1915" t="s">
        <v>25805</v>
      </c>
      <c r="NK44" s="1915" t="s">
        <v>25806</v>
      </c>
      <c r="NL44" s="1782"/>
      <c r="NM44" s="1782"/>
      <c r="NN44" s="1782"/>
      <c r="NO44" s="1782"/>
      <c r="NP44" s="1777"/>
      <c r="NQ44" s="2182"/>
      <c r="NR44" s="2182"/>
      <c r="NS44" s="2182"/>
      <c r="NT44" s="2182"/>
      <c r="NU44" s="2182"/>
      <c r="NV44" s="2182"/>
      <c r="NW44" s="2200"/>
      <c r="NX44" s="2200"/>
      <c r="NY44" s="2200"/>
      <c r="NZ44" s="2200"/>
      <c r="OA44" s="2200"/>
      <c r="OB44" s="2200"/>
      <c r="OC44" s="2200"/>
      <c r="OD44" s="2200"/>
      <c r="OE44" s="2200"/>
      <c r="OF44" s="2200"/>
      <c r="OG44" s="2200"/>
      <c r="OH44" s="2200"/>
      <c r="OI44" s="2200"/>
      <c r="OJ44" s="2200"/>
      <c r="OK44" s="2200"/>
      <c r="OL44" s="2200"/>
      <c r="OM44" s="2200"/>
      <c r="ON44" s="2200"/>
      <c r="OO44" s="2200"/>
      <c r="OP44" s="2200"/>
      <c r="OQ44" s="2200"/>
      <c r="OR44" s="2200"/>
      <c r="OS44" s="2200"/>
      <c r="OT44" s="2200"/>
      <c r="OU44" s="2200"/>
      <c r="OV44" s="1777"/>
      <c r="OW44" s="2182"/>
      <c r="OX44" s="2182"/>
      <c r="OY44" s="2182"/>
      <c r="OZ44" s="2182"/>
      <c r="PA44" s="2182"/>
      <c r="PB44" s="2182"/>
      <c r="PC44" s="2182"/>
      <c r="PD44" s="2182"/>
      <c r="PE44" s="2182"/>
      <c r="PF44" s="2182"/>
      <c r="PG44" s="2182"/>
      <c r="PH44" s="2182"/>
      <c r="PI44" s="2182"/>
      <c r="PJ44" s="2182"/>
      <c r="PK44" s="2182"/>
      <c r="PL44" s="2182"/>
      <c r="PM44" s="2182"/>
      <c r="PN44" s="2182"/>
      <c r="PO44" s="2182"/>
      <c r="PP44" s="2182"/>
      <c r="PQ44" s="2182"/>
      <c r="PR44" s="2182"/>
      <c r="PS44" s="2182"/>
      <c r="PT44" s="2182"/>
      <c r="PU44" s="2182"/>
      <c r="PV44" s="2182"/>
      <c r="PW44" s="2182"/>
      <c r="PX44" s="2182"/>
      <c r="PY44" s="1813"/>
      <c r="PZ44" s="1782"/>
      <c r="QA44" s="1782"/>
      <c r="QB44" s="1782"/>
      <c r="QC44" s="1782"/>
      <c r="QD44" s="1782"/>
      <c r="QE44" s="1782"/>
      <c r="QF44" s="1782"/>
      <c r="QG44" s="1782"/>
      <c r="QH44" s="1782"/>
      <c r="QI44" s="1782"/>
      <c r="QJ44" s="1782"/>
      <c r="QK44" s="1782"/>
      <c r="QL44" s="1782"/>
      <c r="QM44" s="1782"/>
      <c r="QN44" s="1782"/>
      <c r="QO44" s="1782"/>
      <c r="QP44" s="1782"/>
      <c r="QQ44" s="1782"/>
      <c r="QR44" s="1782"/>
      <c r="QS44" s="1782"/>
      <c r="QT44" s="1782"/>
      <c r="QU44" s="1782"/>
      <c r="QV44" s="1782"/>
      <c r="QW44" s="1782"/>
      <c r="QX44" s="1782"/>
      <c r="QY44" s="1782"/>
      <c r="QZ44" s="1782"/>
      <c r="RA44" s="1782"/>
      <c r="RB44" s="1782"/>
      <c r="RC44" s="1782"/>
      <c r="RD44" s="1782"/>
    </row>
    <row r="45" spans="1:472" ht="37.5" customHeight="1">
      <c r="A45" s="2615" t="s">
        <v>17416</v>
      </c>
      <c r="B45" s="2201" t="s">
        <v>17417</v>
      </c>
      <c r="C45" s="1823"/>
      <c r="D45" s="269" t="s">
        <v>25807</v>
      </c>
      <c r="E45" s="269" t="s">
        <v>25808</v>
      </c>
      <c r="F45" s="269" t="s">
        <v>25809</v>
      </c>
      <c r="G45" s="269" t="s">
        <v>25810</v>
      </c>
      <c r="H45" s="269" t="s">
        <v>25811</v>
      </c>
      <c r="I45" s="1580"/>
      <c r="J45" s="1580"/>
      <c r="K45" s="1580"/>
      <c r="L45" s="2202"/>
      <c r="M45" s="269" t="s">
        <v>25812</v>
      </c>
      <c r="N45" s="1580"/>
      <c r="O45" s="1580"/>
      <c r="P45" s="1617" t="s">
        <v>25813</v>
      </c>
      <c r="Q45" s="1617" t="s">
        <v>25814</v>
      </c>
      <c r="R45" s="1617" t="s">
        <v>25815</v>
      </c>
      <c r="S45" s="1617" t="s">
        <v>25816</v>
      </c>
      <c r="T45" s="1580" t="s">
        <v>18595</v>
      </c>
      <c r="U45" s="1580" t="s">
        <v>16211</v>
      </c>
      <c r="V45" s="1580" t="s">
        <v>16211</v>
      </c>
      <c r="W45" s="1617" t="s">
        <v>25817</v>
      </c>
      <c r="X45" s="1617" t="s">
        <v>25818</v>
      </c>
      <c r="Y45" s="1617" t="s">
        <v>25819</v>
      </c>
      <c r="Z45" s="1615" t="s">
        <v>25820</v>
      </c>
      <c r="AA45" s="268" t="s">
        <v>25477</v>
      </c>
      <c r="AB45" s="269" t="s">
        <v>25821</v>
      </c>
      <c r="AC45" s="269" t="s">
        <v>25822</v>
      </c>
      <c r="AD45" s="1580" t="s">
        <v>14865</v>
      </c>
      <c r="AE45" s="1580" t="s">
        <v>14865</v>
      </c>
      <c r="AF45" s="1580" t="s">
        <v>14865</v>
      </c>
      <c r="AG45" s="1580" t="s">
        <v>14865</v>
      </c>
      <c r="AH45" s="1580" t="s">
        <v>14865</v>
      </c>
      <c r="AI45" s="1823"/>
      <c r="AJ45" s="1580" t="s">
        <v>14865</v>
      </c>
      <c r="AK45" s="1580" t="s">
        <v>14865</v>
      </c>
      <c r="AL45" s="1580" t="s">
        <v>14865</v>
      </c>
      <c r="AM45" s="1580" t="s">
        <v>23592</v>
      </c>
      <c r="AN45" s="1580" t="s">
        <v>14900</v>
      </c>
      <c r="AO45" s="1580" t="s">
        <v>14900</v>
      </c>
      <c r="AP45" s="269" t="s">
        <v>25823</v>
      </c>
      <c r="AQ45" s="269" t="s">
        <v>25824</v>
      </c>
      <c r="AR45" s="268" t="s">
        <v>14904</v>
      </c>
      <c r="AS45" s="269" t="s">
        <v>25825</v>
      </c>
      <c r="AT45" s="269" t="s">
        <v>25826</v>
      </c>
      <c r="AU45" s="269" t="s">
        <v>25827</v>
      </c>
      <c r="AV45" s="269" t="s">
        <v>25828</v>
      </c>
      <c r="AW45" s="1190" t="s">
        <v>25829</v>
      </c>
      <c r="AX45" s="1190" t="s">
        <v>25830</v>
      </c>
      <c r="AY45" s="1190" t="s">
        <v>25831</v>
      </c>
      <c r="AZ45" s="1580"/>
      <c r="BA45" s="269" t="s">
        <v>25832</v>
      </c>
      <c r="BB45" s="1615" t="s">
        <v>25833</v>
      </c>
      <c r="BC45" s="1825" t="s">
        <v>25834</v>
      </c>
      <c r="BD45" s="1668" t="s">
        <v>25835</v>
      </c>
      <c r="BE45" s="1668" t="s">
        <v>25836</v>
      </c>
      <c r="BF45" s="1668" t="s">
        <v>25837</v>
      </c>
      <c r="BG45" s="1668" t="s">
        <v>25838</v>
      </c>
      <c r="BH45" s="269" t="s">
        <v>25839</v>
      </c>
      <c r="BI45" s="269" t="s">
        <v>25840</v>
      </c>
      <c r="BJ45" s="1617" t="s">
        <v>25841</v>
      </c>
      <c r="BK45" s="1617" t="s">
        <v>25842</v>
      </c>
      <c r="BL45" s="1823"/>
      <c r="BM45" s="269" t="s">
        <v>25843</v>
      </c>
      <c r="BN45" s="269" t="s">
        <v>25844</v>
      </c>
      <c r="BO45" s="1915" t="s">
        <v>25845</v>
      </c>
      <c r="BP45" s="1580"/>
      <c r="BQ45" s="1580"/>
      <c r="BR45" s="269" t="s">
        <v>25846</v>
      </c>
      <c r="BS45" s="269" t="s">
        <v>25847</v>
      </c>
      <c r="BT45" s="269" t="s">
        <v>25848</v>
      </c>
      <c r="BU45" s="269" t="s">
        <v>25849</v>
      </c>
      <c r="BV45" s="1580"/>
      <c r="BW45" s="1580"/>
      <c r="BX45" s="1616" t="s">
        <v>25850</v>
      </c>
      <c r="BY45" s="269" t="s">
        <v>25851</v>
      </c>
      <c r="BZ45" s="1742" t="s">
        <v>25852</v>
      </c>
      <c r="CA45" s="269" t="s">
        <v>25853</v>
      </c>
      <c r="CB45" s="1742" t="s">
        <v>25854</v>
      </c>
      <c r="CC45" s="1580"/>
      <c r="CD45" s="1871" t="s">
        <v>25855</v>
      </c>
      <c r="CE45" s="1580"/>
      <c r="CF45" s="1580"/>
      <c r="CG45" s="269" t="s">
        <v>25856</v>
      </c>
      <c r="CH45" s="269" t="s">
        <v>25857</v>
      </c>
      <c r="CI45" s="269" t="s">
        <v>25858</v>
      </c>
      <c r="CJ45" s="1977"/>
      <c r="CK45" s="1977"/>
      <c r="CL45" s="1977"/>
      <c r="CM45" s="1977"/>
      <c r="CN45" s="269" t="s">
        <v>25859</v>
      </c>
      <c r="CO45" s="1975" t="s">
        <v>25860</v>
      </c>
      <c r="CP45" s="269" t="s">
        <v>25861</v>
      </c>
      <c r="CQ45" s="1977"/>
      <c r="CR45" s="1823"/>
      <c r="CS45" s="269" t="s">
        <v>25862</v>
      </c>
      <c r="CT45" s="269" t="s">
        <v>25863</v>
      </c>
      <c r="CU45" s="1580"/>
      <c r="CV45" s="269" t="s">
        <v>25864</v>
      </c>
      <c r="CW45" s="269" t="s">
        <v>25865</v>
      </c>
      <c r="CX45" s="269" t="s">
        <v>25866</v>
      </c>
      <c r="CY45" s="1580"/>
      <c r="CZ45" s="1580"/>
      <c r="DA45" s="1615" t="s">
        <v>25867</v>
      </c>
      <c r="DB45" s="1617" t="s">
        <v>25868</v>
      </c>
      <c r="DC45" s="269" t="s">
        <v>25869</v>
      </c>
      <c r="DD45" s="1617" t="s">
        <v>25870</v>
      </c>
      <c r="DE45" s="269" t="s">
        <v>25871</v>
      </c>
      <c r="DF45" s="1580"/>
      <c r="DG45" s="269" t="s">
        <v>25872</v>
      </c>
      <c r="DH45" s="269" t="s">
        <v>25873</v>
      </c>
      <c r="DI45" s="1580"/>
      <c r="DJ45" s="269" t="s">
        <v>25874</v>
      </c>
      <c r="DK45" s="1851" t="s">
        <v>25875</v>
      </c>
      <c r="DL45" s="269" t="s">
        <v>25876</v>
      </c>
      <c r="DM45" s="1580"/>
      <c r="DN45" s="1577" t="s">
        <v>25877</v>
      </c>
      <c r="DO45" s="1577" t="s">
        <v>25878</v>
      </c>
      <c r="DP45" s="269" t="s">
        <v>25879</v>
      </c>
      <c r="DQ45" s="269" t="s">
        <v>19499</v>
      </c>
      <c r="DR45" s="269" t="s">
        <v>19499</v>
      </c>
      <c r="DS45" s="269" t="s">
        <v>19499</v>
      </c>
      <c r="DT45" s="1617" t="s">
        <v>24563</v>
      </c>
      <c r="DU45" s="1617" t="s">
        <v>24563</v>
      </c>
      <c r="DV45" s="269" t="s">
        <v>25880</v>
      </c>
      <c r="DW45" s="1823"/>
      <c r="DX45" s="269" t="s">
        <v>25881</v>
      </c>
      <c r="DY45" s="269" t="s">
        <v>25882</v>
      </c>
      <c r="DZ45" s="1587" t="s">
        <v>25883</v>
      </c>
      <c r="EA45" s="1587" t="s">
        <v>25884</v>
      </c>
      <c r="EB45" s="269" t="s">
        <v>25885</v>
      </c>
      <c r="EC45" s="1617" t="s">
        <v>25886</v>
      </c>
      <c r="ED45" s="269" t="s">
        <v>25887</v>
      </c>
      <c r="EE45" s="1617" t="s">
        <v>25888</v>
      </c>
      <c r="EF45" s="1587" t="s">
        <v>25889</v>
      </c>
      <c r="EG45" s="269" t="s">
        <v>19918</v>
      </c>
      <c r="EH45" s="269" t="s">
        <v>19918</v>
      </c>
      <c r="EI45" s="269" t="s">
        <v>25890</v>
      </c>
      <c r="EJ45" s="269" t="s">
        <v>25891</v>
      </c>
      <c r="EK45" s="269" t="s">
        <v>25892</v>
      </c>
      <c r="EL45" s="269" t="s">
        <v>25893</v>
      </c>
      <c r="EM45" s="269" t="s">
        <v>25894</v>
      </c>
      <c r="EN45" s="269" t="s">
        <v>19311</v>
      </c>
      <c r="EO45" s="269" t="s">
        <v>19311</v>
      </c>
      <c r="EP45" s="269" t="s">
        <v>25895</v>
      </c>
      <c r="EQ45" s="269" t="s">
        <v>25896</v>
      </c>
      <c r="ER45" s="269" t="s">
        <v>25897</v>
      </c>
      <c r="ES45" s="1617" t="s">
        <v>19526</v>
      </c>
      <c r="ET45" s="1617" t="s">
        <v>25898</v>
      </c>
      <c r="EU45" s="269" t="s">
        <v>25899</v>
      </c>
      <c r="EV45" s="269" t="s">
        <v>25900</v>
      </c>
      <c r="EW45" s="1617" t="s">
        <v>25901</v>
      </c>
      <c r="EX45" s="1617" t="s">
        <v>25902</v>
      </c>
      <c r="EY45" s="269" t="s">
        <v>25903</v>
      </c>
      <c r="EZ45" s="1616" t="s">
        <v>25904</v>
      </c>
      <c r="FA45" s="1616" t="s">
        <v>25905</v>
      </c>
      <c r="FB45" s="269" t="s">
        <v>25906</v>
      </c>
      <c r="FC45" s="1823"/>
      <c r="FD45" s="1671" t="s">
        <v>25907</v>
      </c>
      <c r="FE45" s="1671" t="s">
        <v>25908</v>
      </c>
      <c r="FF45" s="1615" t="s">
        <v>25909</v>
      </c>
      <c r="FG45" s="1671" t="s">
        <v>25910</v>
      </c>
      <c r="FH45" s="1617" t="s">
        <v>25911</v>
      </c>
      <c r="FI45" s="269" t="s">
        <v>25912</v>
      </c>
      <c r="FJ45" s="1617" t="s">
        <v>25913</v>
      </c>
      <c r="FK45" s="1617" t="s">
        <v>25914</v>
      </c>
      <c r="FL45" s="269" t="s">
        <v>25915</v>
      </c>
      <c r="FM45" s="269" t="s">
        <v>25916</v>
      </c>
      <c r="FN45" s="269" t="s">
        <v>25917</v>
      </c>
      <c r="FO45" s="269" t="s">
        <v>25918</v>
      </c>
      <c r="FP45" s="1617" t="s">
        <v>25919</v>
      </c>
      <c r="FQ45" s="1617" t="s">
        <v>25920</v>
      </c>
      <c r="FR45" s="269" t="s">
        <v>19939</v>
      </c>
      <c r="FS45" s="1617" t="s">
        <v>25921</v>
      </c>
      <c r="FT45" s="1617" t="s">
        <v>25922</v>
      </c>
      <c r="FU45" s="1617" t="s">
        <v>19122</v>
      </c>
      <c r="FV45" s="1615" t="s">
        <v>25923</v>
      </c>
      <c r="FW45" s="1617" t="s">
        <v>19554</v>
      </c>
      <c r="FX45" s="1617" t="s">
        <v>19554</v>
      </c>
      <c r="FY45" s="1617" t="s">
        <v>19554</v>
      </c>
      <c r="FZ45" s="1617" t="s">
        <v>19947</v>
      </c>
      <c r="GA45" s="1617" t="s">
        <v>19947</v>
      </c>
      <c r="GB45" s="1617" t="s">
        <v>19947</v>
      </c>
      <c r="GC45" s="1580"/>
      <c r="GD45" s="1580"/>
      <c r="GE45" s="1580"/>
      <c r="GF45" s="1571" t="s">
        <v>25924</v>
      </c>
      <c r="GG45" s="1580"/>
      <c r="GH45" s="1823"/>
      <c r="GI45" s="1580"/>
      <c r="GJ45" s="1671" t="s">
        <v>21997</v>
      </c>
      <c r="GK45" s="1671" t="s">
        <v>21997</v>
      </c>
      <c r="GL45" s="1587" t="s">
        <v>19568</v>
      </c>
      <c r="GM45" s="1587" t="s">
        <v>19568</v>
      </c>
      <c r="GN45" s="1580"/>
      <c r="GO45" s="1730" t="s">
        <v>25925</v>
      </c>
      <c r="GP45" s="1587" t="s">
        <v>25926</v>
      </c>
      <c r="GQ45" s="1587" t="s">
        <v>25927</v>
      </c>
      <c r="GR45" s="1580"/>
      <c r="GS45" s="1587" t="s">
        <v>25928</v>
      </c>
      <c r="GT45" s="1587" t="s">
        <v>18513</v>
      </c>
      <c r="GU45" s="1587" t="s">
        <v>18513</v>
      </c>
      <c r="GV45" s="1615" t="s">
        <v>25929</v>
      </c>
      <c r="GW45" s="269" t="s">
        <v>25930</v>
      </c>
      <c r="GX45" s="1617" t="s">
        <v>25931</v>
      </c>
      <c r="GY45" s="1617" t="s">
        <v>25932</v>
      </c>
      <c r="GZ45" s="1617" t="s">
        <v>25933</v>
      </c>
      <c r="HA45" s="1617" t="s">
        <v>25934</v>
      </c>
      <c r="HB45" s="1730" t="s">
        <v>19967</v>
      </c>
      <c r="HC45" s="1587" t="s">
        <v>19967</v>
      </c>
      <c r="HD45" s="1587" t="s">
        <v>25935</v>
      </c>
      <c r="HE45" s="1587" t="s">
        <v>25936</v>
      </c>
      <c r="HF45" s="1698" t="s">
        <v>25937</v>
      </c>
      <c r="HG45" s="1747" t="s">
        <v>25938</v>
      </c>
      <c r="HH45" s="1587" t="s">
        <v>19972</v>
      </c>
      <c r="HI45" s="1587" t="s">
        <v>19972</v>
      </c>
      <c r="HJ45" s="1698" t="s">
        <v>25939</v>
      </c>
      <c r="HK45" s="1698" t="s">
        <v>25940</v>
      </c>
      <c r="HL45" s="1698" t="s">
        <v>25941</v>
      </c>
      <c r="HM45" s="1587" t="s">
        <v>21536</v>
      </c>
      <c r="HN45" s="1823"/>
      <c r="HO45" s="1861" t="s">
        <v>25942</v>
      </c>
      <c r="HP45" s="1861" t="s">
        <v>25943</v>
      </c>
      <c r="HQ45" s="1587" t="s">
        <v>25944</v>
      </c>
      <c r="HR45" s="1587" t="s">
        <v>25945</v>
      </c>
      <c r="HS45" s="269" t="s">
        <v>25946</v>
      </c>
      <c r="HT45" s="269" t="s">
        <v>25947</v>
      </c>
      <c r="HU45" s="269" t="s">
        <v>25948</v>
      </c>
      <c r="HV45" s="1587" t="s">
        <v>25949</v>
      </c>
      <c r="HW45" s="1673" t="s">
        <v>25950</v>
      </c>
      <c r="HX45" s="1587" t="s">
        <v>25951</v>
      </c>
      <c r="HY45" s="269" t="s">
        <v>25952</v>
      </c>
      <c r="HZ45" s="269" t="s">
        <v>25953</v>
      </c>
      <c r="IA45" s="1677" t="s">
        <v>25954</v>
      </c>
      <c r="IB45" s="269" t="s">
        <v>25955</v>
      </c>
      <c r="IC45" s="1587" t="s">
        <v>25956</v>
      </c>
      <c r="ID45" s="1698" t="s">
        <v>25957</v>
      </c>
      <c r="IE45" s="1587" t="s">
        <v>25958</v>
      </c>
      <c r="IF45" s="269" t="s">
        <v>25959</v>
      </c>
      <c r="IG45" s="1863" t="s">
        <v>25960</v>
      </c>
      <c r="IH45" s="269" t="s">
        <v>25961</v>
      </c>
      <c r="II45" s="1863" t="s">
        <v>25962</v>
      </c>
      <c r="IJ45" s="1587" t="s">
        <v>25963</v>
      </c>
      <c r="IK45" s="1587" t="s">
        <v>25964</v>
      </c>
      <c r="IL45" s="1587" t="s">
        <v>25965</v>
      </c>
      <c r="IM45" s="1587" t="s">
        <v>25966</v>
      </c>
      <c r="IN45" s="1587" t="s">
        <v>25967</v>
      </c>
      <c r="IO45" s="1587" t="s">
        <v>25968</v>
      </c>
      <c r="IP45" s="1698" t="s">
        <v>25969</v>
      </c>
      <c r="IQ45" s="1698" t="s">
        <v>25970</v>
      </c>
      <c r="IR45" s="1671" t="s">
        <v>25971</v>
      </c>
      <c r="IS45" s="1864" t="s">
        <v>25972</v>
      </c>
      <c r="IT45" s="1679"/>
      <c r="IU45" s="1587" t="s">
        <v>25973</v>
      </c>
      <c r="IV45" s="1587" t="s">
        <v>25974</v>
      </c>
      <c r="IW45" s="1587" t="s">
        <v>25975</v>
      </c>
      <c r="IX45" s="1587" t="s">
        <v>25976</v>
      </c>
      <c r="IY45" s="1671" t="s">
        <v>25977</v>
      </c>
      <c r="IZ45" s="1671" t="s">
        <v>25978</v>
      </c>
      <c r="JA45" s="1616" t="s">
        <v>25979</v>
      </c>
      <c r="JB45" s="269" t="s">
        <v>25980</v>
      </c>
      <c r="JC45" s="2021" t="s">
        <v>25981</v>
      </c>
      <c r="JD45" s="1580"/>
      <c r="JE45" s="1580"/>
      <c r="JF45" s="1587" t="s">
        <v>25982</v>
      </c>
      <c r="JG45" s="1587" t="s">
        <v>25983</v>
      </c>
      <c r="JH45" s="1587" t="s">
        <v>25984</v>
      </c>
      <c r="JI45" s="1587" t="s">
        <v>25985</v>
      </c>
      <c r="JJ45" s="1580"/>
      <c r="JK45" s="1580"/>
      <c r="JL45" s="1587" t="s">
        <v>25986</v>
      </c>
      <c r="JM45" s="1580"/>
      <c r="JN45" s="206" t="s">
        <v>25987</v>
      </c>
      <c r="JO45" s="206" t="s">
        <v>25988</v>
      </c>
      <c r="JP45" s="1616" t="s">
        <v>25989</v>
      </c>
      <c r="JQ45" s="1616" t="s">
        <v>25990</v>
      </c>
      <c r="JR45" s="1587" t="s">
        <v>25991</v>
      </c>
      <c r="JS45" s="1587" t="s">
        <v>25992</v>
      </c>
      <c r="JT45" s="1587" t="s">
        <v>25993</v>
      </c>
      <c r="JU45" s="1587" t="s">
        <v>25994</v>
      </c>
      <c r="JV45" s="1587" t="s">
        <v>25995</v>
      </c>
      <c r="JW45" s="269" t="s">
        <v>25996</v>
      </c>
      <c r="JX45" s="269" t="s">
        <v>25997</v>
      </c>
      <c r="JY45" s="1823"/>
      <c r="JZ45" s="269" t="s">
        <v>25998</v>
      </c>
      <c r="KA45" s="1587" t="s">
        <v>25999</v>
      </c>
      <c r="KB45" s="1587" t="s">
        <v>26000</v>
      </c>
      <c r="KC45" s="1587" t="s">
        <v>26001</v>
      </c>
      <c r="KD45" s="1587" t="s">
        <v>26002</v>
      </c>
      <c r="KE45" s="1580"/>
      <c r="KF45" s="1587" t="s">
        <v>26003</v>
      </c>
      <c r="KG45" s="1615" t="s">
        <v>26004</v>
      </c>
      <c r="KH45" s="1571" t="s">
        <v>26005</v>
      </c>
      <c r="KI45" s="1616" t="s">
        <v>26006</v>
      </c>
      <c r="KJ45" s="1716" t="s">
        <v>26007</v>
      </c>
      <c r="KK45" s="1716" t="s">
        <v>26008</v>
      </c>
      <c r="KL45" s="1587" t="s">
        <v>26009</v>
      </c>
      <c r="KM45" s="1587" t="s">
        <v>26010</v>
      </c>
      <c r="KN45" s="1587" t="s">
        <v>26011</v>
      </c>
      <c r="KO45" s="1587" t="s">
        <v>26012</v>
      </c>
      <c r="KP45" s="1571" t="s">
        <v>20386</v>
      </c>
      <c r="KQ45" s="1861" t="s">
        <v>26013</v>
      </c>
      <c r="KR45" s="1861" t="s">
        <v>26014</v>
      </c>
      <c r="KS45" s="206" t="s">
        <v>20051</v>
      </c>
      <c r="KT45" s="1571" t="s">
        <v>26015</v>
      </c>
      <c r="KU45" s="1578" t="s">
        <v>26016</v>
      </c>
      <c r="KV45" s="206" t="s">
        <v>20051</v>
      </c>
      <c r="KW45" s="1623" t="s">
        <v>20389</v>
      </c>
      <c r="KX45" s="1578" t="s">
        <v>26017</v>
      </c>
      <c r="KY45" s="1623" t="s">
        <v>20389</v>
      </c>
      <c r="KZ45" s="1571" t="s">
        <v>26018</v>
      </c>
      <c r="LA45" s="1716" t="s">
        <v>20057</v>
      </c>
      <c r="LB45" s="1716" t="s">
        <v>20057</v>
      </c>
      <c r="LC45" s="1615" t="s">
        <v>26019</v>
      </c>
      <c r="LD45" s="1615" t="s">
        <v>26020</v>
      </c>
      <c r="LE45" s="1823"/>
      <c r="LF45" s="1571" t="s">
        <v>26021</v>
      </c>
      <c r="LG45" s="1571" t="s">
        <v>26022</v>
      </c>
      <c r="LH45" s="269" t="s">
        <v>26023</v>
      </c>
      <c r="LI45" s="269" t="s">
        <v>26024</v>
      </c>
      <c r="LJ45" s="1587" t="s">
        <v>20063</v>
      </c>
      <c r="LK45" s="269" t="s">
        <v>26025</v>
      </c>
      <c r="LL45" s="269" t="s">
        <v>26026</v>
      </c>
      <c r="LM45" s="1671" t="s">
        <v>20397</v>
      </c>
      <c r="LN45" s="1671" t="s">
        <v>20397</v>
      </c>
      <c r="LO45" s="1572" t="s">
        <v>26027</v>
      </c>
      <c r="LP45" s="1678"/>
      <c r="LQ45" s="269" t="s">
        <v>26028</v>
      </c>
      <c r="LR45" s="1572" t="s">
        <v>18592</v>
      </c>
      <c r="LS45" s="1587" t="s">
        <v>26029</v>
      </c>
      <c r="LT45" s="1580"/>
      <c r="LU45" s="1730" t="s">
        <v>23312</v>
      </c>
      <c r="LV45" s="1663" t="s">
        <v>26030</v>
      </c>
      <c r="LW45" s="1587" t="s">
        <v>26031</v>
      </c>
      <c r="LX45" s="1623" t="s">
        <v>21530</v>
      </c>
      <c r="LY45" s="1587" t="s">
        <v>26032</v>
      </c>
      <c r="LZ45" s="1587" t="s">
        <v>20077</v>
      </c>
      <c r="MA45" s="1587" t="s">
        <v>20077</v>
      </c>
      <c r="MB45" s="1587" t="s">
        <v>20077</v>
      </c>
      <c r="MC45" s="1910" t="s">
        <v>26033</v>
      </c>
      <c r="MD45" s="1587" t="s">
        <v>20080</v>
      </c>
      <c r="ME45" s="2027" t="s">
        <v>26034</v>
      </c>
      <c r="MF45" s="1587" t="s">
        <v>20080</v>
      </c>
      <c r="MG45" s="1861" t="s">
        <v>20085</v>
      </c>
      <c r="MH45" s="1861" t="s">
        <v>20085</v>
      </c>
      <c r="MI45" s="1861" t="s">
        <v>20085</v>
      </c>
      <c r="MJ45" s="1823"/>
      <c r="MK45" s="1910" t="s">
        <v>24735</v>
      </c>
      <c r="ML45" s="1580"/>
      <c r="MM45" s="269" t="s">
        <v>20409</v>
      </c>
      <c r="MN45" s="1580"/>
      <c r="MO45" s="1587" t="s">
        <v>20411</v>
      </c>
      <c r="MP45" s="269" t="s">
        <v>20409</v>
      </c>
      <c r="MQ45" s="205" t="s">
        <v>20410</v>
      </c>
      <c r="MR45" s="1580"/>
      <c r="MS45" s="1580"/>
      <c r="MT45" s="1587" t="s">
        <v>26035</v>
      </c>
      <c r="MU45" s="1580"/>
      <c r="MV45" s="1671" t="s">
        <v>20413</v>
      </c>
      <c r="MW45" s="1716" t="s">
        <v>20413</v>
      </c>
      <c r="MX45" s="1580"/>
      <c r="MY45" s="1587" t="s">
        <v>20414</v>
      </c>
      <c r="MZ45" s="269" t="s">
        <v>26036</v>
      </c>
      <c r="NA45" s="1864" t="s">
        <v>25056</v>
      </c>
      <c r="NB45" s="1587" t="s">
        <v>21536</v>
      </c>
      <c r="NC45" s="1587" t="s">
        <v>26037</v>
      </c>
      <c r="ND45" s="206" t="s">
        <v>20103</v>
      </c>
      <c r="NE45" s="269" t="s">
        <v>26038</v>
      </c>
      <c r="NF45" s="179" t="s">
        <v>20423</v>
      </c>
      <c r="NG45" s="1580"/>
      <c r="NH45" s="1864" t="s">
        <v>26039</v>
      </c>
      <c r="NI45" s="1580"/>
      <c r="NJ45" s="1580"/>
      <c r="NK45" s="1571" t="s">
        <v>20425</v>
      </c>
      <c r="NL45" s="1574" t="s">
        <v>20425</v>
      </c>
      <c r="NM45" s="1587" t="s">
        <v>25258</v>
      </c>
      <c r="NN45" s="1623" t="s">
        <v>18359</v>
      </c>
      <c r="NO45" s="1623" t="s">
        <v>18359</v>
      </c>
      <c r="NP45" s="1823"/>
      <c r="NQ45" s="1910" t="s">
        <v>20806</v>
      </c>
      <c r="NR45" s="1580"/>
      <c r="NS45" s="1580"/>
      <c r="NT45" s="1580"/>
      <c r="NU45" s="1580"/>
      <c r="NV45" s="1580"/>
      <c r="NW45" s="1580"/>
      <c r="NX45" s="1580"/>
      <c r="NY45" s="1580"/>
      <c r="NZ45" s="1580"/>
      <c r="OA45" s="1580"/>
      <c r="OB45" s="1580"/>
      <c r="OC45" s="1580"/>
      <c r="OD45" s="1580"/>
      <c r="OE45" s="1615" t="s">
        <v>26040</v>
      </c>
      <c r="OF45" s="1580"/>
      <c r="OG45" s="1580"/>
      <c r="OH45" s="1580"/>
      <c r="OI45" s="1580"/>
      <c r="OJ45" s="1580"/>
      <c r="OK45" s="1580"/>
      <c r="OL45" s="1759" t="s">
        <v>26041</v>
      </c>
      <c r="OM45" s="1580"/>
      <c r="ON45" s="1580"/>
      <c r="OO45" s="1580"/>
      <c r="OP45" s="1580"/>
      <c r="OQ45" s="1580"/>
      <c r="OR45" s="1580"/>
      <c r="OS45" s="1580"/>
      <c r="OT45" s="1580"/>
      <c r="OU45" s="1580"/>
      <c r="OV45" s="1823"/>
      <c r="OW45" s="1580"/>
      <c r="OX45" s="1623" t="s">
        <v>26042</v>
      </c>
      <c r="OY45" s="1580"/>
      <c r="OZ45" s="1580"/>
      <c r="PA45" s="1615" t="s">
        <v>26043</v>
      </c>
      <c r="PB45" s="1615" t="s">
        <v>26044</v>
      </c>
      <c r="PC45" s="1623" t="s">
        <v>26045</v>
      </c>
      <c r="PD45" s="1623" t="s">
        <v>26046</v>
      </c>
      <c r="PE45" s="1580"/>
      <c r="PF45" s="2075" t="s">
        <v>26047</v>
      </c>
      <c r="PG45" s="1580"/>
      <c r="PH45" s="1580"/>
      <c r="PI45" s="1580"/>
      <c r="PJ45" s="1580"/>
      <c r="PK45" s="1580"/>
      <c r="PL45" s="1580"/>
      <c r="PM45" s="1580"/>
      <c r="PN45" s="1580"/>
      <c r="PO45" s="1580"/>
      <c r="PP45" s="1580"/>
      <c r="PQ45" s="1580"/>
      <c r="PR45" s="1580"/>
      <c r="PS45" s="1580"/>
      <c r="PT45" s="1580"/>
      <c r="PU45" s="171" t="s">
        <v>26048</v>
      </c>
      <c r="PV45" s="269" t="s">
        <v>26049</v>
      </c>
      <c r="PW45" s="269" t="s">
        <v>26050</v>
      </c>
      <c r="PX45" s="269" t="s">
        <v>26051</v>
      </c>
      <c r="PY45" s="1848"/>
      <c r="PZ45" s="1580"/>
      <c r="QA45" s="1580"/>
      <c r="QB45" s="1580"/>
      <c r="QC45" s="1580"/>
      <c r="QD45" s="1580"/>
      <c r="QE45" s="1580"/>
      <c r="QF45" s="1580"/>
      <c r="QG45" s="1580"/>
      <c r="QH45" s="1580"/>
      <c r="QI45" s="1580"/>
      <c r="QJ45" s="1580"/>
      <c r="QK45" s="1580"/>
      <c r="QL45" s="1580"/>
      <c r="QM45" s="1580"/>
      <c r="QN45" s="1580"/>
      <c r="QO45" s="1580"/>
      <c r="QP45" s="1580"/>
      <c r="QQ45" s="1580"/>
      <c r="QR45" s="1580"/>
      <c r="QS45" s="1580"/>
      <c r="QT45" s="1580"/>
      <c r="QU45" s="1580"/>
      <c r="QV45" s="1580"/>
      <c r="QW45" s="1580"/>
      <c r="QX45" s="1580"/>
      <c r="QY45" s="1580"/>
      <c r="QZ45" s="1580"/>
      <c r="RA45" s="1580"/>
      <c r="RB45" s="1580"/>
      <c r="RC45" s="1580"/>
      <c r="RD45" s="1580"/>
    </row>
    <row r="46" spans="1:472" ht="37.5" customHeight="1">
      <c r="A46" s="2500"/>
      <c r="B46" s="1996" t="s">
        <v>17461</v>
      </c>
      <c r="C46" s="1690"/>
      <c r="D46" s="269" t="s">
        <v>26052</v>
      </c>
      <c r="E46" s="269" t="s">
        <v>26053</v>
      </c>
      <c r="F46" s="1851" t="s">
        <v>26054</v>
      </c>
      <c r="G46" s="1851" t="s">
        <v>26055</v>
      </c>
      <c r="H46" s="1851" t="s">
        <v>26056</v>
      </c>
      <c r="I46" s="469"/>
      <c r="J46" s="469"/>
      <c r="K46" s="469"/>
      <c r="L46" s="469"/>
      <c r="M46" s="227" t="s">
        <v>26057</v>
      </c>
      <c r="N46" s="227" t="s">
        <v>26058</v>
      </c>
      <c r="O46" s="227" t="s">
        <v>26059</v>
      </c>
      <c r="P46" s="469"/>
      <c r="Q46" s="469"/>
      <c r="R46" s="469"/>
      <c r="S46" s="469"/>
      <c r="T46" s="269" t="s">
        <v>26060</v>
      </c>
      <c r="U46" s="269" t="s">
        <v>26061</v>
      </c>
      <c r="V46" s="269" t="s">
        <v>26062</v>
      </c>
      <c r="W46" s="469" t="s">
        <v>22519</v>
      </c>
      <c r="X46" s="469" t="s">
        <v>23592</v>
      </c>
      <c r="Y46" s="469" t="s">
        <v>26063</v>
      </c>
      <c r="Z46" s="1782" t="s">
        <v>25477</v>
      </c>
      <c r="AA46" s="469" t="s">
        <v>16319</v>
      </c>
      <c r="AB46" s="1580" t="s">
        <v>14865</v>
      </c>
      <c r="AC46" s="269" t="s">
        <v>14879</v>
      </c>
      <c r="AD46" s="469"/>
      <c r="AE46" s="269" t="s">
        <v>14879</v>
      </c>
      <c r="AF46" s="469"/>
      <c r="AG46" s="269" t="s">
        <v>14879</v>
      </c>
      <c r="AH46" s="1692"/>
      <c r="AI46" s="1690"/>
      <c r="AJ46" s="269" t="s">
        <v>14879</v>
      </c>
      <c r="AK46" s="269" t="s">
        <v>14879</v>
      </c>
      <c r="AL46" s="269" t="s">
        <v>14879</v>
      </c>
      <c r="AM46" s="469" t="s">
        <v>14911</v>
      </c>
      <c r="AN46" s="469" t="s">
        <v>23408</v>
      </c>
      <c r="AO46" s="469" t="s">
        <v>23408</v>
      </c>
      <c r="AP46" s="269" t="s">
        <v>26064</v>
      </c>
      <c r="AQ46" s="268" t="s">
        <v>14904</v>
      </c>
      <c r="AR46" s="269" t="s">
        <v>26065</v>
      </c>
      <c r="AS46" s="269" t="s">
        <v>26066</v>
      </c>
      <c r="AT46" s="269" t="s">
        <v>26067</v>
      </c>
      <c r="AU46" s="269" t="s">
        <v>26068</v>
      </c>
      <c r="AV46" s="269" t="s">
        <v>26069</v>
      </c>
      <c r="AW46" s="269" t="s">
        <v>26070</v>
      </c>
      <c r="AX46" s="269" t="s">
        <v>26071</v>
      </c>
      <c r="AY46" s="269" t="s">
        <v>26072</v>
      </c>
      <c r="AZ46" s="469"/>
      <c r="BA46" s="1615" t="s">
        <v>26073</v>
      </c>
      <c r="BB46" s="269" t="s">
        <v>26074</v>
      </c>
      <c r="BC46" s="469"/>
      <c r="BD46" s="269" t="s">
        <v>26075</v>
      </c>
      <c r="BE46" s="1617" t="s">
        <v>26076</v>
      </c>
      <c r="BF46" s="1617" t="s">
        <v>26077</v>
      </c>
      <c r="BG46" s="1616" t="s">
        <v>26078</v>
      </c>
      <c r="BH46" s="469"/>
      <c r="BI46" s="469"/>
      <c r="BJ46" s="269" t="s">
        <v>26079</v>
      </c>
      <c r="BK46" s="469"/>
      <c r="BL46" s="1690"/>
      <c r="BM46" s="1587" t="s">
        <v>26080</v>
      </c>
      <c r="BN46" s="1587" t="s">
        <v>26081</v>
      </c>
      <c r="BO46" s="1587" t="s">
        <v>26082</v>
      </c>
      <c r="BP46" s="469"/>
      <c r="BQ46" s="469"/>
      <c r="BR46" s="269" t="s">
        <v>26083</v>
      </c>
      <c r="BS46" s="269" t="s">
        <v>26084</v>
      </c>
      <c r="BT46" s="269" t="s">
        <v>26085</v>
      </c>
      <c r="BU46" s="1617" t="s">
        <v>26086</v>
      </c>
      <c r="BV46" s="469"/>
      <c r="BW46" s="469"/>
      <c r="BX46" s="469"/>
      <c r="BY46" s="469"/>
      <c r="BZ46" s="1632" t="s">
        <v>26087</v>
      </c>
      <c r="CA46" s="1742" t="s">
        <v>26088</v>
      </c>
      <c r="CB46" s="269" t="s">
        <v>26089</v>
      </c>
      <c r="CC46" s="469"/>
      <c r="CD46" s="469"/>
      <c r="CE46" s="469"/>
      <c r="CF46" s="469"/>
      <c r="CG46" s="469"/>
      <c r="CH46" s="269" t="s">
        <v>26090</v>
      </c>
      <c r="CI46" s="469"/>
      <c r="CJ46" s="469"/>
      <c r="CK46" s="469"/>
      <c r="CL46" s="469"/>
      <c r="CM46" s="469"/>
      <c r="CN46" s="269" t="s">
        <v>26091</v>
      </c>
      <c r="CO46" s="1975" t="s">
        <v>26092</v>
      </c>
      <c r="CP46" s="269" t="s">
        <v>26093</v>
      </c>
      <c r="CQ46" s="469"/>
      <c r="CR46" s="1690"/>
      <c r="CS46" s="469"/>
      <c r="CT46" s="469"/>
      <c r="CU46" s="469"/>
      <c r="CV46" s="469"/>
      <c r="CW46" s="469" t="s">
        <v>25477</v>
      </c>
      <c r="CX46" s="469" t="s">
        <v>25477</v>
      </c>
      <c r="CY46" s="469" t="s">
        <v>25477</v>
      </c>
      <c r="CZ46" s="469"/>
      <c r="DA46" s="469"/>
      <c r="DB46" s="268"/>
      <c r="DC46" s="469"/>
      <c r="DD46" s="269" t="s">
        <v>26094</v>
      </c>
      <c r="DE46" s="469"/>
      <c r="DF46" s="469"/>
      <c r="DG46" s="1615" t="s">
        <v>26095</v>
      </c>
      <c r="DH46" s="1663" t="s">
        <v>26096</v>
      </c>
      <c r="DI46" s="469"/>
      <c r="DJ46" s="1851" t="s">
        <v>26097</v>
      </c>
      <c r="DK46" s="269" t="s">
        <v>26098</v>
      </c>
      <c r="DL46" s="1851" t="s">
        <v>26099</v>
      </c>
      <c r="DM46" s="269" t="s">
        <v>26100</v>
      </c>
      <c r="DN46" s="469"/>
      <c r="DO46" s="269" t="s">
        <v>26101</v>
      </c>
      <c r="DP46" s="1587" t="s">
        <v>26102</v>
      </c>
      <c r="DQ46" s="2097"/>
      <c r="DR46" s="469"/>
      <c r="DS46" s="1587" t="s">
        <v>26103</v>
      </c>
      <c r="DT46" s="1587" t="s">
        <v>26104</v>
      </c>
      <c r="DU46" s="269" t="s">
        <v>26105</v>
      </c>
      <c r="DV46" s="1587" t="s">
        <v>26106</v>
      </c>
      <c r="DW46" s="1690"/>
      <c r="DX46" s="269" t="s">
        <v>26107</v>
      </c>
      <c r="DY46" s="269" t="s">
        <v>26108</v>
      </c>
      <c r="DZ46" s="269" t="s">
        <v>26109</v>
      </c>
      <c r="EA46" s="469"/>
      <c r="EB46" s="1615" t="s">
        <v>26110</v>
      </c>
      <c r="EC46" s="469"/>
      <c r="ED46" s="2203" t="s">
        <v>18278</v>
      </c>
      <c r="EE46" s="269" t="s">
        <v>26111</v>
      </c>
      <c r="EF46" s="2203" t="s">
        <v>16311</v>
      </c>
      <c r="EG46" s="469"/>
      <c r="EH46" s="469"/>
      <c r="EI46" s="1587" t="s">
        <v>26112</v>
      </c>
      <c r="EJ46" s="1587" t="s">
        <v>26113</v>
      </c>
      <c r="EK46" s="469"/>
      <c r="EL46" s="1587" t="s">
        <v>26114</v>
      </c>
      <c r="EM46" s="269" t="s">
        <v>19311</v>
      </c>
      <c r="EN46" s="1617" t="s">
        <v>18475</v>
      </c>
      <c r="EO46" s="1617" t="s">
        <v>18475</v>
      </c>
      <c r="EP46" s="469"/>
      <c r="EQ46" s="1587" t="s">
        <v>26115</v>
      </c>
      <c r="ER46" s="1615" t="s">
        <v>26116</v>
      </c>
      <c r="ES46" s="1587" t="s">
        <v>26117</v>
      </c>
      <c r="ET46" s="1617" t="s">
        <v>19526</v>
      </c>
      <c r="EU46" s="1617" t="s">
        <v>19526</v>
      </c>
      <c r="EV46" s="1572" t="s">
        <v>26118</v>
      </c>
      <c r="EW46" s="1587" t="s">
        <v>26119</v>
      </c>
      <c r="EX46" s="1587" t="s">
        <v>26120</v>
      </c>
      <c r="EY46" s="1587" t="s">
        <v>26121</v>
      </c>
      <c r="EZ46" s="1587" t="s">
        <v>26122</v>
      </c>
      <c r="FA46" s="1587" t="s">
        <v>26123</v>
      </c>
      <c r="FB46" s="1587" t="s">
        <v>26124</v>
      </c>
      <c r="FC46" s="1690"/>
      <c r="FD46" s="495" t="s">
        <v>15416</v>
      </c>
      <c r="FE46" s="1615" t="s">
        <v>26125</v>
      </c>
      <c r="FF46" s="1671" t="s">
        <v>26126</v>
      </c>
      <c r="FG46" s="495" t="s">
        <v>15420</v>
      </c>
      <c r="FH46" s="1615" t="s">
        <v>26127</v>
      </c>
      <c r="FI46" s="1617" t="s">
        <v>26128</v>
      </c>
      <c r="FJ46" s="269" t="s">
        <v>26129</v>
      </c>
      <c r="FK46" s="269" t="s">
        <v>26130</v>
      </c>
      <c r="FL46" s="1587" t="s">
        <v>26131</v>
      </c>
      <c r="FM46" s="1587" t="s">
        <v>26132</v>
      </c>
      <c r="FN46" s="1587" t="s">
        <v>26133</v>
      </c>
      <c r="FO46" s="1587" t="s">
        <v>26134</v>
      </c>
      <c r="FP46" s="1587" t="s">
        <v>26135</v>
      </c>
      <c r="FQ46" s="269" t="s">
        <v>19939</v>
      </c>
      <c r="FR46" s="1617" t="s">
        <v>26136</v>
      </c>
      <c r="FS46" s="469"/>
      <c r="FT46" s="469"/>
      <c r="FU46" s="469"/>
      <c r="FV46" s="1617" t="s">
        <v>26137</v>
      </c>
      <c r="FW46" s="269" t="s">
        <v>20290</v>
      </c>
      <c r="FX46" s="269" t="s">
        <v>20290</v>
      </c>
      <c r="FY46" s="269" t="s">
        <v>20290</v>
      </c>
      <c r="FZ46" s="469"/>
      <c r="GA46" s="469"/>
      <c r="GB46" s="1616" t="s">
        <v>26138</v>
      </c>
      <c r="GC46" s="469"/>
      <c r="GD46" s="469"/>
      <c r="GE46" s="469"/>
      <c r="GF46" s="469"/>
      <c r="GG46" s="469"/>
      <c r="GH46" s="1690"/>
      <c r="GI46" s="469"/>
      <c r="GJ46" s="1615" t="s">
        <v>26139</v>
      </c>
      <c r="GK46" s="469"/>
      <c r="GL46" s="1615" t="s">
        <v>26140</v>
      </c>
      <c r="GM46" s="469"/>
      <c r="GN46" s="469"/>
      <c r="GO46" s="1587" t="s">
        <v>21536</v>
      </c>
      <c r="GP46" s="469"/>
      <c r="GQ46" s="469"/>
      <c r="GR46" s="469"/>
      <c r="GS46" s="1587" t="s">
        <v>18513</v>
      </c>
      <c r="GT46" s="469"/>
      <c r="GU46" s="1730" t="s">
        <v>26141</v>
      </c>
      <c r="GV46" s="469"/>
      <c r="GW46" s="1616" t="s">
        <v>26142</v>
      </c>
      <c r="GX46" s="469"/>
      <c r="GY46" s="1615" t="s">
        <v>26143</v>
      </c>
      <c r="GZ46" s="469"/>
      <c r="HA46" s="1587" t="s">
        <v>21536</v>
      </c>
      <c r="HB46" s="1617" t="s">
        <v>26144</v>
      </c>
      <c r="HC46" s="469"/>
      <c r="HD46" s="469"/>
      <c r="HE46" s="469"/>
      <c r="HF46" s="469"/>
      <c r="HG46" s="469"/>
      <c r="HH46" s="1747" t="s">
        <v>26145</v>
      </c>
      <c r="HI46" s="1747" t="s">
        <v>26146</v>
      </c>
      <c r="HJ46" s="469"/>
      <c r="HK46" s="469"/>
      <c r="HL46" s="2055"/>
      <c r="HM46" s="1615" t="s">
        <v>26147</v>
      </c>
      <c r="HN46" s="1690"/>
      <c r="HO46" s="1615" t="s">
        <v>26148</v>
      </c>
      <c r="HP46" s="269" t="s">
        <v>26149</v>
      </c>
      <c r="HQ46" s="269" t="s">
        <v>26150</v>
      </c>
      <c r="HR46" s="1615" t="s">
        <v>26151</v>
      </c>
      <c r="HS46" s="1615" t="s">
        <v>26152</v>
      </c>
      <c r="HT46" s="1615" t="s">
        <v>26153</v>
      </c>
      <c r="HU46" s="1698" t="s">
        <v>26154</v>
      </c>
      <c r="HV46" s="1730" t="s">
        <v>26155</v>
      </c>
      <c r="HW46" s="1587" t="s">
        <v>26156</v>
      </c>
      <c r="HX46" s="1587" t="s">
        <v>26157</v>
      </c>
      <c r="HY46" s="469"/>
      <c r="HZ46" s="269" t="s">
        <v>26158</v>
      </c>
      <c r="IA46" s="269" t="s">
        <v>26159</v>
      </c>
      <c r="IB46" s="469"/>
      <c r="IC46" s="1587" t="s">
        <v>26160</v>
      </c>
      <c r="ID46" s="1698" t="s">
        <v>26161</v>
      </c>
      <c r="IE46" s="269" t="s">
        <v>26162</v>
      </c>
      <c r="IF46" s="269" t="s">
        <v>26163</v>
      </c>
      <c r="IG46" s="469"/>
      <c r="IH46" s="469"/>
      <c r="II46" s="269" t="s">
        <v>26164</v>
      </c>
      <c r="IJ46" s="269" t="s">
        <v>26165</v>
      </c>
      <c r="IK46" s="1587" t="s">
        <v>26166</v>
      </c>
      <c r="IL46" s="269" t="s">
        <v>26167</v>
      </c>
      <c r="IM46" s="269" t="s">
        <v>26168</v>
      </c>
      <c r="IN46" s="269" t="s">
        <v>26169</v>
      </c>
      <c r="IO46" s="469"/>
      <c r="IP46" s="469"/>
      <c r="IQ46" s="1615" t="s">
        <v>26170</v>
      </c>
      <c r="IR46" s="469"/>
      <c r="IS46" s="1585"/>
      <c r="IT46" s="1679"/>
      <c r="IU46" s="1571" t="s">
        <v>26171</v>
      </c>
      <c r="IV46" s="1571" t="s">
        <v>26172</v>
      </c>
      <c r="IW46" s="1587" t="s">
        <v>26173</v>
      </c>
      <c r="IX46" s="1710" t="s">
        <v>26174</v>
      </c>
      <c r="IY46" s="1710" t="s">
        <v>26175</v>
      </c>
      <c r="IZ46" s="1587" t="s">
        <v>26176</v>
      </c>
      <c r="JA46" s="269" t="s">
        <v>26177</v>
      </c>
      <c r="JB46" s="1615" t="s">
        <v>26178</v>
      </c>
      <c r="JC46" s="1615" t="s">
        <v>26179</v>
      </c>
      <c r="JD46" s="469"/>
      <c r="JE46" s="469"/>
      <c r="JF46" s="469"/>
      <c r="JG46" s="1587" t="s">
        <v>26180</v>
      </c>
      <c r="JH46" s="469"/>
      <c r="JI46" s="1615" t="s">
        <v>26181</v>
      </c>
      <c r="JJ46" s="469"/>
      <c r="JK46" s="469"/>
      <c r="JL46" s="1587" t="s">
        <v>26182</v>
      </c>
      <c r="JM46" s="469"/>
      <c r="JN46" s="1587" t="s">
        <v>26183</v>
      </c>
      <c r="JO46" s="1587" t="s">
        <v>26184</v>
      </c>
      <c r="JP46" s="269" t="s">
        <v>26185</v>
      </c>
      <c r="JQ46" s="1587" t="s">
        <v>26186</v>
      </c>
      <c r="JR46" s="1587" t="s">
        <v>26187</v>
      </c>
      <c r="JS46" s="1587" t="s">
        <v>26188</v>
      </c>
      <c r="JT46" s="206" t="s">
        <v>26189</v>
      </c>
      <c r="JU46" s="269" t="s">
        <v>26190</v>
      </c>
      <c r="JV46" s="269" t="s">
        <v>26191</v>
      </c>
      <c r="JW46" s="206" t="s">
        <v>26192</v>
      </c>
      <c r="JX46" s="206" t="s">
        <v>26193</v>
      </c>
      <c r="JY46" s="1690"/>
      <c r="JZ46" s="269" t="s">
        <v>26194</v>
      </c>
      <c r="KA46" s="1571" t="s">
        <v>18563</v>
      </c>
      <c r="KB46" s="1571" t="s">
        <v>26195</v>
      </c>
      <c r="KC46" s="1587" t="s">
        <v>26196</v>
      </c>
      <c r="KD46" s="469"/>
      <c r="KE46" s="469"/>
      <c r="KF46" s="469"/>
      <c r="KG46" s="1587" t="s">
        <v>26197</v>
      </c>
      <c r="KH46" s="469"/>
      <c r="KI46" s="1698" t="s">
        <v>26198</v>
      </c>
      <c r="KJ46" s="2026" t="s">
        <v>26199</v>
      </c>
      <c r="KK46" s="2026" t="s">
        <v>26200</v>
      </c>
      <c r="KL46" s="1643" t="s">
        <v>26201</v>
      </c>
      <c r="KM46" s="269" t="s">
        <v>26202</v>
      </c>
      <c r="KN46" s="1616" t="s">
        <v>26203</v>
      </c>
      <c r="KO46" s="1616" t="s">
        <v>26204</v>
      </c>
      <c r="KP46" s="1861" t="s">
        <v>26205</v>
      </c>
      <c r="KQ46" s="1571" t="s">
        <v>20386</v>
      </c>
      <c r="KR46" s="1571" t="s">
        <v>20386</v>
      </c>
      <c r="KS46" s="269" t="s">
        <v>26206</v>
      </c>
      <c r="KT46" s="1587" t="s">
        <v>26207</v>
      </c>
      <c r="KU46" s="1644" t="s">
        <v>26208</v>
      </c>
      <c r="KV46" s="1578" t="s">
        <v>26209</v>
      </c>
      <c r="KW46" s="171" t="s">
        <v>26210</v>
      </c>
      <c r="KX46" s="1587" t="s">
        <v>26211</v>
      </c>
      <c r="KY46" s="1578" t="s">
        <v>26212</v>
      </c>
      <c r="KZ46" s="269" t="s">
        <v>26213</v>
      </c>
      <c r="LA46" s="1571" t="s">
        <v>26214</v>
      </c>
      <c r="LB46" s="1615" t="s">
        <v>26215</v>
      </c>
      <c r="LC46" s="1571" t="s">
        <v>26216</v>
      </c>
      <c r="LD46" s="1587" t="s">
        <v>20393</v>
      </c>
      <c r="LE46" s="1690"/>
      <c r="LF46" s="1587" t="s">
        <v>20393</v>
      </c>
      <c r="LG46" s="269" t="s">
        <v>26217</v>
      </c>
      <c r="LH46" s="1759" t="s">
        <v>26218</v>
      </c>
      <c r="LI46" s="1759" t="s">
        <v>26219</v>
      </c>
      <c r="LJ46" s="269" t="s">
        <v>26220</v>
      </c>
      <c r="LK46" s="1587" t="s">
        <v>26221</v>
      </c>
      <c r="LL46" s="1587" t="s">
        <v>26222</v>
      </c>
      <c r="LM46" s="269" t="s">
        <v>26223</v>
      </c>
      <c r="LN46" s="1585"/>
      <c r="LO46" s="1615" t="s">
        <v>26224</v>
      </c>
      <c r="LP46" s="2193" t="s">
        <v>26225</v>
      </c>
      <c r="LQ46" s="469"/>
      <c r="LR46" s="1573"/>
      <c r="LS46" s="1572" t="s">
        <v>18592</v>
      </c>
      <c r="LT46" s="469"/>
      <c r="LU46" s="1572" t="s">
        <v>18592</v>
      </c>
      <c r="LV46" s="469"/>
      <c r="LW46" s="469"/>
      <c r="LX46" s="1910" t="s">
        <v>26226</v>
      </c>
      <c r="LY46" s="1663" t="s">
        <v>26227</v>
      </c>
      <c r="LZ46" s="269" t="s">
        <v>25241</v>
      </c>
      <c r="MA46" s="206" t="s">
        <v>20078</v>
      </c>
      <c r="MB46" s="206" t="s">
        <v>20078</v>
      </c>
      <c r="MC46" s="469"/>
      <c r="MD46" s="469"/>
      <c r="ME46" s="1623" t="s">
        <v>18591</v>
      </c>
      <c r="MF46" s="1587" t="s">
        <v>19197</v>
      </c>
      <c r="MG46" s="469"/>
      <c r="MH46" s="1587" t="s">
        <v>19197</v>
      </c>
      <c r="MI46" s="469"/>
      <c r="MJ46" s="1690"/>
      <c r="MK46" s="1587" t="s">
        <v>20087</v>
      </c>
      <c r="ML46" s="469"/>
      <c r="MM46" s="469"/>
      <c r="MN46" s="469"/>
      <c r="MO46" s="469"/>
      <c r="MP46" s="1587" t="s">
        <v>20411</v>
      </c>
      <c r="MQ46" s="1623" t="s">
        <v>25256</v>
      </c>
      <c r="MR46" s="1587" t="s">
        <v>24742</v>
      </c>
      <c r="MS46" s="1587" t="s">
        <v>24742</v>
      </c>
      <c r="MT46" s="1617" t="s">
        <v>26228</v>
      </c>
      <c r="MU46" s="469"/>
      <c r="MV46" s="1587" t="s">
        <v>19200</v>
      </c>
      <c r="MW46" s="469"/>
      <c r="MX46" s="469"/>
      <c r="MY46" s="469"/>
      <c r="MZ46" s="1623" t="s">
        <v>26229</v>
      </c>
      <c r="NA46" s="469"/>
      <c r="NB46" s="1587" t="s">
        <v>26230</v>
      </c>
      <c r="NC46" s="206" t="s">
        <v>20103</v>
      </c>
      <c r="ND46" s="1587" t="s">
        <v>26231</v>
      </c>
      <c r="NE46" s="469"/>
      <c r="NF46" s="1587" t="s">
        <v>25258</v>
      </c>
      <c r="NG46" s="469"/>
      <c r="NH46" s="469"/>
      <c r="NI46" s="469"/>
      <c r="NJ46" s="469"/>
      <c r="NK46" s="269" t="s">
        <v>26232</v>
      </c>
      <c r="NL46" s="269" t="s">
        <v>26233</v>
      </c>
      <c r="NM46" s="1573"/>
      <c r="NN46" s="469"/>
      <c r="NO46" s="469"/>
      <c r="NP46" s="1690"/>
      <c r="NQ46" s="268"/>
      <c r="NR46" s="469"/>
      <c r="NS46" s="469"/>
      <c r="NT46" s="469"/>
      <c r="NU46" s="469"/>
      <c r="NV46" s="469"/>
      <c r="NW46" s="469"/>
      <c r="NX46" s="469"/>
      <c r="NY46" s="469"/>
      <c r="NZ46" s="469"/>
      <c r="OA46" s="469"/>
      <c r="OB46" s="469"/>
      <c r="OC46" s="469"/>
      <c r="OD46" s="469"/>
      <c r="OE46" s="469"/>
      <c r="OF46" s="469"/>
      <c r="OG46" s="469"/>
      <c r="OH46" s="469"/>
      <c r="OI46" s="469"/>
      <c r="OJ46" s="469"/>
      <c r="OK46" s="469"/>
      <c r="OL46" s="1615" t="s">
        <v>26234</v>
      </c>
      <c r="OM46" s="469"/>
      <c r="ON46" s="469"/>
      <c r="OO46" s="469"/>
      <c r="OP46" s="469"/>
      <c r="OQ46" s="469"/>
      <c r="OR46" s="469"/>
      <c r="OS46" s="469"/>
      <c r="OT46" s="469"/>
      <c r="OU46" s="469"/>
      <c r="OV46" s="1690"/>
      <c r="OW46" s="469"/>
      <c r="OX46" s="469"/>
      <c r="OY46" s="469"/>
      <c r="OZ46" s="469"/>
      <c r="PA46" s="469"/>
      <c r="PB46" s="469"/>
      <c r="PC46" s="2075" t="s">
        <v>26235</v>
      </c>
      <c r="PD46" s="469"/>
      <c r="PE46" s="469"/>
      <c r="PF46" s="469"/>
      <c r="PG46" s="469"/>
      <c r="PH46" s="469"/>
      <c r="PI46" s="469"/>
      <c r="PJ46" s="469"/>
      <c r="PK46" s="469"/>
      <c r="PL46" s="469"/>
      <c r="PM46" s="469"/>
      <c r="PN46" s="469"/>
      <c r="PO46" s="469"/>
      <c r="PP46" s="469"/>
      <c r="PQ46" s="469"/>
      <c r="PR46" s="469"/>
      <c r="PS46" s="469"/>
      <c r="PT46" s="469"/>
      <c r="PU46" s="2075" t="s">
        <v>26236</v>
      </c>
      <c r="PV46" s="469"/>
      <c r="PW46" s="469"/>
      <c r="PX46" s="469"/>
      <c r="PY46" s="1664"/>
      <c r="PZ46" s="469"/>
      <c r="QA46" s="469"/>
      <c r="QB46" s="469"/>
      <c r="QC46" s="469"/>
      <c r="QD46" s="469"/>
      <c r="QE46" s="469"/>
      <c r="QF46" s="469"/>
      <c r="QG46" s="469"/>
      <c r="QH46" s="469"/>
      <c r="QI46" s="469"/>
      <c r="QJ46" s="469"/>
      <c r="QK46" s="469"/>
      <c r="QL46" s="469"/>
      <c r="QM46" s="469"/>
      <c r="QN46" s="469"/>
      <c r="QO46" s="469"/>
      <c r="QP46" s="469"/>
      <c r="QQ46" s="469"/>
      <c r="QR46" s="469"/>
      <c r="QS46" s="469"/>
      <c r="QT46" s="469"/>
      <c r="QU46" s="469"/>
      <c r="QV46" s="469"/>
      <c r="QW46" s="469"/>
      <c r="QX46" s="469"/>
      <c r="QY46" s="469"/>
      <c r="QZ46" s="469"/>
      <c r="RA46" s="469"/>
      <c r="RB46" s="469"/>
      <c r="RC46" s="469"/>
      <c r="RD46" s="469"/>
    </row>
    <row r="47" spans="1:472" ht="37.5" customHeight="1">
      <c r="A47" s="2500"/>
      <c r="B47" s="1996" t="s">
        <v>17487</v>
      </c>
      <c r="C47" s="1690"/>
      <c r="D47" s="469"/>
      <c r="E47" s="469"/>
      <c r="F47" s="469"/>
      <c r="G47" s="469"/>
      <c r="H47" s="469"/>
      <c r="I47" s="469"/>
      <c r="J47" s="469"/>
      <c r="K47" s="469"/>
      <c r="L47" s="469"/>
      <c r="M47" s="469"/>
      <c r="N47" s="469"/>
      <c r="O47" s="469"/>
      <c r="P47" s="469"/>
      <c r="Q47" s="469"/>
      <c r="R47" s="469"/>
      <c r="S47" s="469"/>
      <c r="T47" s="469"/>
      <c r="U47" s="469"/>
      <c r="V47" s="469"/>
      <c r="W47" s="331"/>
      <c r="X47" s="2194" t="s">
        <v>14885</v>
      </c>
      <c r="Y47" s="2194" t="s">
        <v>14885</v>
      </c>
      <c r="Z47" s="469" t="s">
        <v>24253</v>
      </c>
      <c r="AA47" s="269" t="s">
        <v>26237</v>
      </c>
      <c r="AB47" s="469"/>
      <c r="AC47" s="469"/>
      <c r="AD47" s="469"/>
      <c r="AE47" s="331"/>
      <c r="AF47" s="331"/>
      <c r="AG47" s="331"/>
      <c r="AH47" s="1692"/>
      <c r="AI47" s="1690"/>
      <c r="AJ47" s="1573"/>
      <c r="AK47" s="469"/>
      <c r="AL47" s="469"/>
      <c r="AM47" s="469"/>
      <c r="AN47" s="469"/>
      <c r="AO47" s="469"/>
      <c r="AP47" s="469" t="s">
        <v>14900</v>
      </c>
      <c r="AQ47" s="1583" t="s">
        <v>26238</v>
      </c>
      <c r="AR47" s="469"/>
      <c r="AS47" s="1615" t="s">
        <v>26239</v>
      </c>
      <c r="AT47" s="469"/>
      <c r="AU47" s="469"/>
      <c r="AV47" s="469"/>
      <c r="AW47" s="269" t="s">
        <v>26240</v>
      </c>
      <c r="AX47" s="469"/>
      <c r="AY47" s="469"/>
      <c r="AZ47" s="469"/>
      <c r="BA47" s="469"/>
      <c r="BB47" s="1615" t="s">
        <v>26241</v>
      </c>
      <c r="BC47" s="469"/>
      <c r="BD47" s="1615" t="s">
        <v>26242</v>
      </c>
      <c r="BE47" s="269" t="s">
        <v>26243</v>
      </c>
      <c r="BF47" s="269" t="s">
        <v>26244</v>
      </c>
      <c r="BG47" s="469"/>
      <c r="BH47" s="469"/>
      <c r="BI47" s="469"/>
      <c r="BJ47" s="469"/>
      <c r="BK47" s="469"/>
      <c r="BL47" s="1690"/>
      <c r="BM47" s="469"/>
      <c r="BN47" s="469"/>
      <c r="BO47" s="1615" t="s">
        <v>26245</v>
      </c>
      <c r="BP47" s="469"/>
      <c r="BQ47" s="469"/>
      <c r="BR47" s="469"/>
      <c r="BS47" s="1615" t="s">
        <v>26246</v>
      </c>
      <c r="BT47" s="1617" t="s">
        <v>26247</v>
      </c>
      <c r="BU47" s="469"/>
      <c r="BV47" s="469"/>
      <c r="BW47" s="469"/>
      <c r="BX47" s="469"/>
      <c r="BY47" s="469"/>
      <c r="BZ47" s="469"/>
      <c r="CA47" s="469"/>
      <c r="CB47" s="469"/>
      <c r="CC47" s="469"/>
      <c r="CD47" s="469"/>
      <c r="CE47" s="469"/>
      <c r="CF47" s="469"/>
      <c r="CG47" s="469"/>
      <c r="CH47" s="469"/>
      <c r="CI47" s="469"/>
      <c r="CJ47" s="469"/>
      <c r="CK47" s="469"/>
      <c r="CL47" s="469"/>
      <c r="CM47" s="469"/>
      <c r="CN47" s="469"/>
      <c r="CO47" s="469"/>
      <c r="CP47" s="1975" t="s">
        <v>26248</v>
      </c>
      <c r="CQ47" s="469"/>
      <c r="CR47" s="1690"/>
      <c r="CS47" s="469"/>
      <c r="CT47" s="469"/>
      <c r="CU47" s="469"/>
      <c r="CV47" s="469"/>
      <c r="CW47" s="469"/>
      <c r="CX47" s="469"/>
      <c r="CY47" s="469"/>
      <c r="CZ47" s="469"/>
      <c r="DA47" s="469"/>
      <c r="DB47" s="469"/>
      <c r="DC47" s="469"/>
      <c r="DD47" s="469"/>
      <c r="DE47" s="469"/>
      <c r="DF47" s="469"/>
      <c r="DG47" s="469"/>
      <c r="DH47" s="469"/>
      <c r="DI47" s="469"/>
      <c r="DJ47" s="469"/>
      <c r="DK47" s="469"/>
      <c r="DL47" s="469"/>
      <c r="DM47" s="469"/>
      <c r="DN47" s="469"/>
      <c r="DO47" s="469"/>
      <c r="DP47" s="469"/>
      <c r="DQ47" s="469"/>
      <c r="DR47" s="469"/>
      <c r="DS47" s="469"/>
      <c r="DT47" s="269" t="s">
        <v>26249</v>
      </c>
      <c r="DU47" s="269" t="s">
        <v>26250</v>
      </c>
      <c r="DV47" s="469"/>
      <c r="DW47" s="1690"/>
      <c r="DX47" s="269" t="s">
        <v>26251</v>
      </c>
      <c r="DY47" s="469"/>
      <c r="DZ47" s="469"/>
      <c r="EA47" s="469"/>
      <c r="EB47" s="269" t="s">
        <v>26252</v>
      </c>
      <c r="EC47" s="469"/>
      <c r="ED47" s="469"/>
      <c r="EE47" s="2203" t="s">
        <v>18278</v>
      </c>
      <c r="EF47" s="2203" t="s">
        <v>18278</v>
      </c>
      <c r="EG47" s="469"/>
      <c r="EH47" s="469"/>
      <c r="EI47" s="1616" t="s">
        <v>26253</v>
      </c>
      <c r="EJ47" s="469"/>
      <c r="EK47" s="469"/>
      <c r="EL47" s="1615" t="s">
        <v>26254</v>
      </c>
      <c r="EM47" s="1617" t="s">
        <v>18475</v>
      </c>
      <c r="EN47" s="469"/>
      <c r="EO47" s="469"/>
      <c r="EP47" s="469"/>
      <c r="EQ47" s="269" t="s">
        <v>26255</v>
      </c>
      <c r="ER47" s="1617" t="s">
        <v>26256</v>
      </c>
      <c r="ES47" s="269" t="s">
        <v>26257</v>
      </c>
      <c r="ET47" s="269" t="s">
        <v>26258</v>
      </c>
      <c r="EU47" s="1587" t="s">
        <v>26259</v>
      </c>
      <c r="EV47" s="1587" t="s">
        <v>26260</v>
      </c>
      <c r="EW47" s="1587" t="s">
        <v>26260</v>
      </c>
      <c r="EX47" s="1587" t="s">
        <v>26260</v>
      </c>
      <c r="EY47" s="1698" t="s">
        <v>26261</v>
      </c>
      <c r="EZ47" s="1698" t="s">
        <v>26262</v>
      </c>
      <c r="FA47" s="1698" t="s">
        <v>26263</v>
      </c>
      <c r="FB47" s="1587" t="s">
        <v>26260</v>
      </c>
      <c r="FC47" s="1690"/>
      <c r="FD47" s="495" t="s">
        <v>15412</v>
      </c>
      <c r="FE47" s="495" t="s">
        <v>15420</v>
      </c>
      <c r="FF47" s="1615" t="s">
        <v>26264</v>
      </c>
      <c r="FG47" s="506" t="s">
        <v>26265</v>
      </c>
      <c r="FH47" s="495" t="s">
        <v>15420</v>
      </c>
      <c r="FI47" s="1615" t="s">
        <v>26266</v>
      </c>
      <c r="FJ47" s="469"/>
      <c r="FK47" s="469"/>
      <c r="FL47" s="1615" t="s">
        <v>26267</v>
      </c>
      <c r="FM47" s="1615" t="s">
        <v>26268</v>
      </c>
      <c r="FN47" s="469"/>
      <c r="FO47" s="469"/>
      <c r="FP47" s="269" t="s">
        <v>19939</v>
      </c>
      <c r="FQ47" s="1571" t="s">
        <v>26269</v>
      </c>
      <c r="FR47" s="469"/>
      <c r="FS47" s="469"/>
      <c r="FT47" s="469"/>
      <c r="FU47" s="469"/>
      <c r="FV47" s="469"/>
      <c r="FW47" s="469"/>
      <c r="FX47" s="469"/>
      <c r="FY47" s="469"/>
      <c r="FZ47" s="469"/>
      <c r="GA47" s="469"/>
      <c r="GB47" s="469"/>
      <c r="GC47" s="469"/>
      <c r="GD47" s="469"/>
      <c r="GE47" s="469"/>
      <c r="GF47" s="469"/>
      <c r="GG47" s="469"/>
      <c r="GH47" s="1690"/>
      <c r="GI47" s="469"/>
      <c r="GJ47" s="469"/>
      <c r="GK47" s="469"/>
      <c r="GL47" s="469"/>
      <c r="GM47" s="469"/>
      <c r="GN47" s="469"/>
      <c r="GO47" s="469"/>
      <c r="GP47" s="469"/>
      <c r="GQ47" s="469"/>
      <c r="GR47" s="469"/>
      <c r="GS47" s="1615" t="s">
        <v>26270</v>
      </c>
      <c r="GT47" s="469"/>
      <c r="GU47" s="469"/>
      <c r="GV47" s="469"/>
      <c r="GW47" s="469"/>
      <c r="GX47" s="469"/>
      <c r="GY47" s="469"/>
      <c r="GZ47" s="1587" t="s">
        <v>26271</v>
      </c>
      <c r="HA47" s="1587" t="s">
        <v>26272</v>
      </c>
      <c r="HB47" s="469"/>
      <c r="HC47" s="469"/>
      <c r="HD47" s="469"/>
      <c r="HE47" s="469"/>
      <c r="HF47" s="469"/>
      <c r="HG47" s="469"/>
      <c r="HH47" s="469"/>
      <c r="HI47" s="469"/>
      <c r="HJ47" s="469"/>
      <c r="HK47" s="469"/>
      <c r="HL47" s="469"/>
      <c r="HM47" s="469"/>
      <c r="HN47" s="1690"/>
      <c r="HO47" s="269" t="s">
        <v>26273</v>
      </c>
      <c r="HP47" s="1587" t="s">
        <v>26274</v>
      </c>
      <c r="HQ47" s="469"/>
      <c r="HR47" s="1698" t="s">
        <v>26275</v>
      </c>
      <c r="HS47" s="1698" t="s">
        <v>26276</v>
      </c>
      <c r="HT47" s="1698" t="s">
        <v>26277</v>
      </c>
      <c r="HU47" s="469"/>
      <c r="HV47" s="269" t="s">
        <v>26278</v>
      </c>
      <c r="HW47" s="269" t="s">
        <v>26279</v>
      </c>
      <c r="HX47" s="269" t="s">
        <v>26280</v>
      </c>
      <c r="HY47" s="469"/>
      <c r="HZ47" s="469"/>
      <c r="IA47" s="469"/>
      <c r="IB47" s="469"/>
      <c r="IC47" s="269" t="s">
        <v>26281</v>
      </c>
      <c r="ID47" s="1615" t="s">
        <v>26282</v>
      </c>
      <c r="IE47" s="269" t="s">
        <v>26283</v>
      </c>
      <c r="IF47" s="469"/>
      <c r="IG47" s="469"/>
      <c r="IH47" s="469"/>
      <c r="II47" s="206" t="s">
        <v>26284</v>
      </c>
      <c r="IJ47" s="206" t="s">
        <v>26285</v>
      </c>
      <c r="IK47" s="469"/>
      <c r="IL47" s="469"/>
      <c r="IM47" s="1643" t="s">
        <v>26286</v>
      </c>
      <c r="IN47" s="469"/>
      <c r="IO47" s="469"/>
      <c r="IP47" s="469"/>
      <c r="IQ47" s="469"/>
      <c r="IR47" s="469"/>
      <c r="IS47" s="1585"/>
      <c r="IT47" s="1679"/>
      <c r="IU47" s="1587" t="s">
        <v>26287</v>
      </c>
      <c r="IV47" s="1928" t="s">
        <v>26288</v>
      </c>
      <c r="IW47" s="1928" t="s">
        <v>26289</v>
      </c>
      <c r="IX47" s="1587" t="s">
        <v>26290</v>
      </c>
      <c r="IY47" s="1587" t="s">
        <v>26291</v>
      </c>
      <c r="IZ47" s="1587" t="s">
        <v>26292</v>
      </c>
      <c r="JA47" s="206" t="s">
        <v>26293</v>
      </c>
      <c r="JB47" s="1730" t="s">
        <v>26294</v>
      </c>
      <c r="JC47" s="2133" t="s">
        <v>26295</v>
      </c>
      <c r="JD47" s="469"/>
      <c r="JE47" s="469"/>
      <c r="JF47" s="469"/>
      <c r="JG47" s="1587" t="s">
        <v>26296</v>
      </c>
      <c r="JH47" s="469"/>
      <c r="JI47" s="269" t="s">
        <v>26297</v>
      </c>
      <c r="JJ47" s="469"/>
      <c r="JK47" s="469"/>
      <c r="JL47" s="469"/>
      <c r="JM47" s="469"/>
      <c r="JN47" s="469"/>
      <c r="JO47" s="469"/>
      <c r="JP47" s="369" t="s">
        <v>26298</v>
      </c>
      <c r="JQ47" s="269" t="s">
        <v>26299</v>
      </c>
      <c r="JR47" s="269" t="s">
        <v>26300</v>
      </c>
      <c r="JS47" s="369" t="s">
        <v>26301</v>
      </c>
      <c r="JT47" s="369" t="s">
        <v>26302</v>
      </c>
      <c r="JU47" s="1587" t="s">
        <v>26303</v>
      </c>
      <c r="JV47" s="206" t="s">
        <v>26304</v>
      </c>
      <c r="JW47" s="469"/>
      <c r="JX47" s="469"/>
      <c r="JY47" s="1690"/>
      <c r="JZ47" s="1571" t="s">
        <v>18563</v>
      </c>
      <c r="KA47" s="269" t="s">
        <v>26305</v>
      </c>
      <c r="KB47" s="269" t="s">
        <v>26306</v>
      </c>
      <c r="KC47" s="269" t="s">
        <v>26307</v>
      </c>
      <c r="KD47" s="469"/>
      <c r="KE47" s="1615" t="s">
        <v>26308</v>
      </c>
      <c r="KF47" s="469"/>
      <c r="KG47" s="469"/>
      <c r="KH47" s="469"/>
      <c r="KI47" s="269" t="s">
        <v>26309</v>
      </c>
      <c r="KJ47" s="1698" t="s">
        <v>26310</v>
      </c>
      <c r="KK47" s="1698" t="s">
        <v>26311</v>
      </c>
      <c r="KL47" s="469"/>
      <c r="KM47" s="1643" t="s">
        <v>26312</v>
      </c>
      <c r="KN47" s="269" t="s">
        <v>26313</v>
      </c>
      <c r="KO47" s="269" t="s">
        <v>26314</v>
      </c>
      <c r="KP47" s="1644" t="s">
        <v>26315</v>
      </c>
      <c r="KQ47" s="1698" t="s">
        <v>26316</v>
      </c>
      <c r="KR47" s="1698" t="s">
        <v>26317</v>
      </c>
      <c r="KS47" s="469"/>
      <c r="KT47" s="1587" t="s">
        <v>26318</v>
      </c>
      <c r="KU47" s="2188" t="s">
        <v>26319</v>
      </c>
      <c r="KV47" s="1587" t="s">
        <v>26320</v>
      </c>
      <c r="KW47" s="269" t="s">
        <v>26321</v>
      </c>
      <c r="KX47" s="269" t="s">
        <v>26322</v>
      </c>
      <c r="KY47" s="1587" t="s">
        <v>26323</v>
      </c>
      <c r="KZ47" s="469"/>
      <c r="LA47" s="469"/>
      <c r="LB47" s="1698" t="s">
        <v>26324</v>
      </c>
      <c r="LC47" s="469"/>
      <c r="LD47" s="469"/>
      <c r="LE47" s="1690"/>
      <c r="LF47" s="269" t="s">
        <v>26325</v>
      </c>
      <c r="LG47" s="1730" t="s">
        <v>23312</v>
      </c>
      <c r="LH47" s="469"/>
      <c r="LI47" s="1587" t="s">
        <v>26326</v>
      </c>
      <c r="LJ47" s="1759" t="s">
        <v>26327</v>
      </c>
      <c r="LK47" s="2008" t="s">
        <v>26328</v>
      </c>
      <c r="LL47" s="1907" t="s">
        <v>26329</v>
      </c>
      <c r="LM47" s="469"/>
      <c r="LN47" s="1585"/>
      <c r="LO47" s="269" t="s">
        <v>26330</v>
      </c>
      <c r="LP47" s="269" t="s">
        <v>26331</v>
      </c>
      <c r="LQ47" s="469"/>
      <c r="LR47" s="1573"/>
      <c r="LS47" s="1623" t="s">
        <v>26332</v>
      </c>
      <c r="LT47" s="469"/>
      <c r="LU47" s="206" t="s">
        <v>20401</v>
      </c>
      <c r="LV47" s="469"/>
      <c r="LW47" s="469"/>
      <c r="LX47" s="469"/>
      <c r="LY47" s="469"/>
      <c r="LZ47" s="469"/>
      <c r="MA47" s="469"/>
      <c r="MB47" s="269" t="s">
        <v>25241</v>
      </c>
      <c r="MC47" s="469"/>
      <c r="MD47" s="469"/>
      <c r="ME47" s="1910" t="s">
        <v>26333</v>
      </c>
      <c r="MF47" s="469"/>
      <c r="MG47" s="469"/>
      <c r="MH47" s="469"/>
      <c r="MI47" s="469"/>
      <c r="MJ47" s="1690"/>
      <c r="MK47" s="1643" t="s">
        <v>26334</v>
      </c>
      <c r="ML47" s="469"/>
      <c r="MM47" s="469"/>
      <c r="MN47" s="469"/>
      <c r="MO47" s="469"/>
      <c r="MP47" s="205" t="s">
        <v>20410</v>
      </c>
      <c r="MQ47" s="469"/>
      <c r="MR47" s="1623" t="s">
        <v>24735</v>
      </c>
      <c r="MS47" s="1587" t="s">
        <v>26335</v>
      </c>
      <c r="MT47" s="1573"/>
      <c r="MU47" s="469"/>
      <c r="MV47" s="1617" t="s">
        <v>25055</v>
      </c>
      <c r="MW47" s="469"/>
      <c r="MX47" s="469"/>
      <c r="MY47" s="469"/>
      <c r="MZ47" s="469"/>
      <c r="NA47" s="469"/>
      <c r="NB47" s="469"/>
      <c r="NC47" s="1587" t="s">
        <v>26336</v>
      </c>
      <c r="ND47" s="1587" t="s">
        <v>25258</v>
      </c>
      <c r="NE47" s="469"/>
      <c r="NH47" s="469"/>
      <c r="NI47" s="469"/>
      <c r="NJ47" s="469"/>
      <c r="NK47" s="469"/>
      <c r="NL47" s="1580"/>
      <c r="NM47" s="469"/>
      <c r="NN47" s="469"/>
      <c r="NO47" s="469"/>
      <c r="NP47" s="1690"/>
      <c r="NQ47" s="2055"/>
      <c r="NR47" s="469"/>
      <c r="NS47" s="2204" t="s">
        <v>26337</v>
      </c>
      <c r="NT47" s="469"/>
      <c r="NU47" s="469"/>
      <c r="NV47" s="469"/>
      <c r="NW47" s="469"/>
      <c r="NX47" s="469"/>
      <c r="NY47" s="2204" t="s">
        <v>26337</v>
      </c>
      <c r="NZ47" s="469"/>
      <c r="OA47" s="469"/>
      <c r="OB47" s="469"/>
      <c r="OC47" s="469"/>
      <c r="OD47" s="469"/>
      <c r="OE47" s="469"/>
      <c r="OF47" s="2204" t="s">
        <v>26337</v>
      </c>
      <c r="OG47" s="469"/>
      <c r="OH47" s="469"/>
      <c r="OI47" s="469"/>
      <c r="OJ47" s="469"/>
      <c r="OK47" s="1698" t="s">
        <v>19217</v>
      </c>
      <c r="OL47" s="469"/>
      <c r="OM47" s="1698" t="s">
        <v>19217</v>
      </c>
      <c r="ON47" s="469"/>
      <c r="OO47" s="1698" t="s">
        <v>19217</v>
      </c>
      <c r="OP47" s="469"/>
      <c r="OQ47" s="469"/>
      <c r="OR47" s="469"/>
      <c r="OS47" s="469"/>
      <c r="OT47" s="469"/>
      <c r="OU47" s="469"/>
      <c r="OV47" s="1690"/>
      <c r="OW47" s="469"/>
      <c r="OX47" s="469"/>
      <c r="OY47" s="469"/>
      <c r="OZ47" s="469"/>
      <c r="PA47" s="469"/>
      <c r="PB47" s="469"/>
      <c r="PC47" s="469"/>
      <c r="PD47" s="469"/>
      <c r="PE47" s="469"/>
      <c r="PF47" s="469"/>
      <c r="PG47" s="469"/>
      <c r="PH47" s="469"/>
      <c r="PI47" s="469"/>
      <c r="PJ47" s="469"/>
      <c r="PK47" s="469"/>
      <c r="PL47" s="469"/>
      <c r="PM47" s="469"/>
      <c r="PN47" s="469"/>
      <c r="PO47" s="469"/>
      <c r="PP47" s="469"/>
      <c r="PQ47" s="469"/>
      <c r="PR47" s="469"/>
      <c r="PS47" s="469"/>
      <c r="PT47" s="469"/>
      <c r="PU47" s="469"/>
      <c r="PV47" s="1663" t="s">
        <v>26338</v>
      </c>
      <c r="PW47" s="469"/>
      <c r="PX47" s="1623" t="s">
        <v>26339</v>
      </c>
      <c r="PY47" s="1664"/>
      <c r="PZ47" s="469"/>
      <c r="QA47" s="469"/>
      <c r="QB47" s="469"/>
      <c r="QC47" s="469"/>
      <c r="QD47" s="469"/>
      <c r="QE47" s="469"/>
      <c r="QF47" s="469"/>
      <c r="QG47" s="469"/>
      <c r="QH47" s="469"/>
      <c r="QI47" s="469"/>
      <c r="QJ47" s="469"/>
      <c r="QK47" s="469"/>
      <c r="QL47" s="469"/>
      <c r="QM47" s="469"/>
      <c r="QN47" s="469"/>
      <c r="QO47" s="469"/>
      <c r="QP47" s="469"/>
      <c r="QQ47" s="469"/>
      <c r="QR47" s="469"/>
      <c r="QS47" s="469"/>
      <c r="QT47" s="469"/>
      <c r="QU47" s="469"/>
      <c r="QV47" s="469"/>
      <c r="QW47" s="469"/>
      <c r="QX47" s="469"/>
      <c r="QY47" s="469"/>
      <c r="QZ47" s="469"/>
      <c r="RA47" s="469"/>
      <c r="RB47" s="469"/>
      <c r="RC47" s="469"/>
      <c r="RD47" s="469"/>
    </row>
    <row r="48" spans="1:472" ht="37.5" customHeight="1">
      <c r="A48" s="2500"/>
      <c r="B48" s="1996" t="s">
        <v>17504</v>
      </c>
      <c r="C48" s="1690"/>
      <c r="D48" s="469"/>
      <c r="E48" s="469"/>
      <c r="F48" s="469"/>
      <c r="G48" s="469"/>
      <c r="H48" s="469"/>
      <c r="I48" s="469"/>
      <c r="J48" s="469"/>
      <c r="K48" s="469"/>
      <c r="L48" s="469"/>
      <c r="M48" s="469"/>
      <c r="N48" s="469"/>
      <c r="O48" s="469"/>
      <c r="P48" s="469"/>
      <c r="Q48" s="469"/>
      <c r="R48" s="469"/>
      <c r="S48" s="469"/>
      <c r="T48" s="469"/>
      <c r="U48" s="469"/>
      <c r="V48" s="469"/>
      <c r="W48" s="469"/>
      <c r="X48" s="469"/>
      <c r="Y48" s="469"/>
      <c r="Z48" s="269" t="s">
        <v>26340</v>
      </c>
      <c r="AA48" s="2194"/>
      <c r="AB48" s="469"/>
      <c r="AC48" s="469"/>
      <c r="AD48" s="469"/>
      <c r="AE48" s="469"/>
      <c r="AF48" s="469"/>
      <c r="AG48" s="469"/>
      <c r="AH48" s="1692"/>
      <c r="AI48" s="1690"/>
      <c r="AJ48" s="1573"/>
      <c r="AK48" s="469"/>
      <c r="AL48" s="469"/>
      <c r="AM48" s="469"/>
      <c r="AN48" s="469"/>
      <c r="AO48" s="469"/>
      <c r="AP48" s="1583" t="s">
        <v>26341</v>
      </c>
      <c r="AQ48" s="469"/>
      <c r="AR48" s="469"/>
      <c r="AS48" s="469"/>
      <c r="AT48" s="469"/>
      <c r="AU48" s="469"/>
      <c r="AV48" s="469"/>
      <c r="AW48" s="469"/>
      <c r="AX48" s="469"/>
      <c r="AY48" s="469"/>
      <c r="AZ48" s="469"/>
      <c r="BA48" s="469"/>
      <c r="BB48" s="469"/>
      <c r="BC48" s="469"/>
      <c r="BD48" s="469"/>
      <c r="BE48" s="469"/>
      <c r="BF48" s="1616" t="s">
        <v>26342</v>
      </c>
      <c r="BG48" s="469"/>
      <c r="BH48" s="469"/>
      <c r="BI48" s="469"/>
      <c r="BJ48" s="469"/>
      <c r="BK48" s="469"/>
      <c r="BL48" s="1690"/>
      <c r="BM48" s="469"/>
      <c r="BN48" s="469"/>
      <c r="BO48" s="469"/>
      <c r="BP48" s="469"/>
      <c r="BQ48" s="469"/>
      <c r="BR48" s="469"/>
      <c r="BS48" s="269" t="s">
        <v>26343</v>
      </c>
      <c r="BT48" s="469"/>
      <c r="BU48" s="469"/>
      <c r="BV48" s="469"/>
      <c r="BW48" s="469"/>
      <c r="BX48" s="469"/>
      <c r="BY48" s="469"/>
      <c r="BZ48" s="469"/>
      <c r="CA48" s="469"/>
      <c r="CB48" s="469"/>
      <c r="CC48" s="469"/>
      <c r="CD48" s="469"/>
      <c r="CE48" s="469"/>
      <c r="CF48" s="469"/>
      <c r="CG48" s="469"/>
      <c r="CH48" s="469"/>
      <c r="CI48" s="469"/>
      <c r="CJ48" s="469"/>
      <c r="CK48" s="469"/>
      <c r="CL48" s="469"/>
      <c r="CM48" s="469"/>
      <c r="CN48" s="469"/>
      <c r="CO48" s="469"/>
      <c r="CP48" s="469"/>
      <c r="CQ48" s="469"/>
      <c r="CR48" s="1690"/>
      <c r="CS48" s="469"/>
      <c r="CT48" s="469"/>
      <c r="CU48" s="469"/>
      <c r="CV48" s="469"/>
      <c r="CW48" s="469"/>
      <c r="CX48" s="469"/>
      <c r="CY48" s="469"/>
      <c r="CZ48" s="469"/>
      <c r="DA48" s="469"/>
      <c r="DB48" s="469"/>
      <c r="DC48" s="469"/>
      <c r="DD48" s="469"/>
      <c r="DE48" s="469"/>
      <c r="DF48" s="469"/>
      <c r="DG48" s="469"/>
      <c r="DH48" s="469"/>
      <c r="DI48" s="469"/>
      <c r="DJ48" s="469"/>
      <c r="DK48" s="469"/>
      <c r="DL48" s="469"/>
      <c r="DM48" s="469"/>
      <c r="DN48" s="469"/>
      <c r="DO48" s="469"/>
      <c r="DP48" s="469"/>
      <c r="DQ48" s="469"/>
      <c r="DR48" s="469"/>
      <c r="DS48" s="469"/>
      <c r="DT48" s="469"/>
      <c r="DU48" s="469"/>
      <c r="DV48" s="469"/>
      <c r="DW48" s="1690"/>
      <c r="DX48" s="1587" t="s">
        <v>26344</v>
      </c>
      <c r="DY48" s="469"/>
      <c r="DZ48" s="469"/>
      <c r="EA48" s="469"/>
      <c r="EB48" s="1615" t="s">
        <v>26345</v>
      </c>
      <c r="EC48" s="469"/>
      <c r="ED48" s="469"/>
      <c r="EE48" s="469"/>
      <c r="EF48" s="469"/>
      <c r="EG48" s="469"/>
      <c r="EH48" s="469"/>
      <c r="EI48" s="469"/>
      <c r="EJ48" s="469"/>
      <c r="EK48" s="469"/>
      <c r="EL48" s="269" t="s">
        <v>26346</v>
      </c>
      <c r="EM48" s="1615" t="s">
        <v>26347</v>
      </c>
      <c r="EN48" s="469"/>
      <c r="EO48" s="469"/>
      <c r="EP48" s="469"/>
      <c r="EQ48" s="469"/>
      <c r="ER48" s="1587" t="s">
        <v>26348</v>
      </c>
      <c r="ES48" s="469"/>
      <c r="ET48" s="1587" t="s">
        <v>26349</v>
      </c>
      <c r="EU48" s="269" t="s">
        <v>26350</v>
      </c>
      <c r="EV48" s="1587" t="s">
        <v>26351</v>
      </c>
      <c r="EW48" s="2188" t="s">
        <v>26352</v>
      </c>
      <c r="EX48" s="2188" t="s">
        <v>26353</v>
      </c>
      <c r="EY48" s="1587" t="s">
        <v>26260</v>
      </c>
      <c r="EZ48" s="1587" t="s">
        <v>26260</v>
      </c>
      <c r="FA48" s="1587" t="s">
        <v>26260</v>
      </c>
      <c r="FB48" s="1595"/>
      <c r="FC48" s="1690"/>
      <c r="FD48" s="469"/>
      <c r="FE48" s="469"/>
      <c r="FF48" s="469"/>
      <c r="FG48" s="469"/>
      <c r="FH48" s="506" t="s">
        <v>26354</v>
      </c>
      <c r="FI48" s="1587" t="s">
        <v>26355</v>
      </c>
      <c r="FJ48" s="469"/>
      <c r="FK48" s="469"/>
      <c r="FL48" s="469"/>
      <c r="FM48" s="469"/>
      <c r="FN48" s="469"/>
      <c r="FO48" s="469"/>
      <c r="FP48" s="469"/>
      <c r="FQ48" s="469"/>
      <c r="FR48" s="469"/>
      <c r="FS48" s="469"/>
      <c r="FT48" s="469"/>
      <c r="FU48" s="469"/>
      <c r="FV48" s="469"/>
      <c r="FW48" s="469"/>
      <c r="FX48" s="469"/>
      <c r="FY48" s="469"/>
      <c r="FZ48" s="469"/>
      <c r="GA48" s="469"/>
      <c r="GB48" s="469"/>
      <c r="GC48" s="469"/>
      <c r="GD48" s="469"/>
      <c r="GE48" s="469"/>
      <c r="GF48" s="469"/>
      <c r="GG48" s="469"/>
      <c r="GH48" s="1690"/>
      <c r="GI48" s="469"/>
      <c r="GJ48" s="469"/>
      <c r="GK48" s="469"/>
      <c r="GL48" s="469"/>
      <c r="GM48" s="469"/>
      <c r="GN48" s="469"/>
      <c r="GO48" s="469"/>
      <c r="GP48" s="469"/>
      <c r="GQ48" s="469"/>
      <c r="GR48" s="469"/>
      <c r="GS48" s="469"/>
      <c r="GT48" s="469"/>
      <c r="GU48" s="469"/>
      <c r="GV48" s="469"/>
      <c r="GW48" s="469"/>
      <c r="GX48" s="469"/>
      <c r="GY48" s="469"/>
      <c r="GZ48" s="469"/>
      <c r="HA48" s="469"/>
      <c r="HB48" s="469"/>
      <c r="HC48" s="469"/>
      <c r="HD48" s="469"/>
      <c r="HE48" s="469"/>
      <c r="HF48" s="469"/>
      <c r="HG48" s="469"/>
      <c r="HH48" s="469"/>
      <c r="HI48" s="469"/>
      <c r="HJ48" s="469"/>
      <c r="HK48" s="469"/>
      <c r="HL48" s="469"/>
      <c r="HM48" s="469"/>
      <c r="HN48" s="1690"/>
      <c r="HO48" s="469"/>
      <c r="HP48" s="469"/>
      <c r="HQ48" s="469"/>
      <c r="HR48" s="469"/>
      <c r="HS48" s="469"/>
      <c r="HT48" s="469"/>
      <c r="HU48" s="469"/>
      <c r="HV48" s="1698" t="s">
        <v>26356</v>
      </c>
      <c r="HW48" s="469"/>
      <c r="HX48" s="469"/>
      <c r="HY48" s="469"/>
      <c r="HZ48" s="469"/>
      <c r="IA48" s="469"/>
      <c r="IB48" s="469"/>
      <c r="IC48" s="469"/>
      <c r="ID48" s="257"/>
      <c r="IE48" s="469"/>
      <c r="IF48" s="469"/>
      <c r="IG48" s="469"/>
      <c r="IH48" s="469"/>
      <c r="II48" s="469"/>
      <c r="IJ48" s="469"/>
      <c r="IK48" s="469"/>
      <c r="IL48" s="469"/>
      <c r="IM48" s="469"/>
      <c r="IN48" s="469"/>
      <c r="IO48" s="469"/>
      <c r="IP48" s="469"/>
      <c r="IQ48" s="469"/>
      <c r="IR48" s="469"/>
      <c r="IS48" s="1585"/>
      <c r="IT48" s="1679"/>
      <c r="IU48" s="1573"/>
      <c r="IV48" s="469"/>
      <c r="IW48" s="469"/>
      <c r="IX48" s="469"/>
      <c r="IY48" s="469"/>
      <c r="IZ48" s="469"/>
      <c r="JA48" s="1587" t="s">
        <v>26357</v>
      </c>
      <c r="JB48" s="1710" t="s">
        <v>26358</v>
      </c>
      <c r="JC48" s="269" t="s">
        <v>25590</v>
      </c>
      <c r="JD48" s="469"/>
      <c r="JE48" s="469"/>
      <c r="JF48" s="469"/>
      <c r="JG48" s="469"/>
      <c r="JH48" s="469"/>
      <c r="JI48" s="1615" t="s">
        <v>26359</v>
      </c>
      <c r="JJ48" s="1615" t="s">
        <v>26360</v>
      </c>
      <c r="JK48" s="1615" t="s">
        <v>26361</v>
      </c>
      <c r="JL48" s="1693"/>
      <c r="JM48" s="1615" t="s">
        <v>26362</v>
      </c>
      <c r="JN48" s="1615" t="s">
        <v>26363</v>
      </c>
      <c r="JO48" s="1615" t="s">
        <v>26364</v>
      </c>
      <c r="JP48" s="469"/>
      <c r="JQ48" s="469"/>
      <c r="JR48" s="469"/>
      <c r="JS48" s="269" t="s">
        <v>26365</v>
      </c>
      <c r="JT48" s="269" t="s">
        <v>26366</v>
      </c>
      <c r="JU48" s="469"/>
      <c r="JV48" s="1615" t="s">
        <v>26367</v>
      </c>
      <c r="JW48" s="1615" t="s">
        <v>26368</v>
      </c>
      <c r="JX48" s="1615" t="s">
        <v>26369</v>
      </c>
      <c r="JY48" s="1690"/>
      <c r="JZ48" s="469"/>
      <c r="KA48" s="469"/>
      <c r="KB48" s="469"/>
      <c r="KC48" s="469"/>
      <c r="KD48" s="469"/>
      <c r="KE48" s="469"/>
      <c r="KF48" s="469"/>
      <c r="KG48" s="469"/>
      <c r="KH48" s="469"/>
      <c r="KI48" s="1673" t="s">
        <v>26370</v>
      </c>
      <c r="KJ48" s="469"/>
      <c r="KK48" s="469"/>
      <c r="KL48" s="469"/>
      <c r="KM48" s="469"/>
      <c r="KN48" s="469"/>
      <c r="KO48" s="469"/>
      <c r="KP48" s="269" t="s">
        <v>26371</v>
      </c>
      <c r="KQ48" s="269" t="s">
        <v>26372</v>
      </c>
      <c r="KR48" s="269" t="s">
        <v>26373</v>
      </c>
      <c r="KS48" s="469"/>
      <c r="KT48" s="1615" t="s">
        <v>26374</v>
      </c>
      <c r="KU48" s="1615" t="s">
        <v>26375</v>
      </c>
      <c r="KV48" s="1615" t="s">
        <v>26376</v>
      </c>
      <c r="KW48" s="469"/>
      <c r="KX48" s="1615" t="s">
        <v>26377</v>
      </c>
      <c r="KY48" s="1615" t="s">
        <v>26378</v>
      </c>
      <c r="KZ48" s="1615" t="s">
        <v>26379</v>
      </c>
      <c r="LA48" s="469"/>
      <c r="LB48" s="469"/>
      <c r="LC48" s="469"/>
      <c r="LD48" s="469"/>
      <c r="LE48" s="1690"/>
      <c r="LF48" s="469"/>
      <c r="LG48" s="469"/>
      <c r="LH48" s="469"/>
      <c r="LI48" s="1623" t="s">
        <v>26380</v>
      </c>
      <c r="LJ48" s="1587" t="s">
        <v>26381</v>
      </c>
      <c r="LK48" s="1615" t="s">
        <v>26382</v>
      </c>
      <c r="LL48" s="1615" t="s">
        <v>26383</v>
      </c>
      <c r="LM48" s="1615" t="s">
        <v>26384</v>
      </c>
      <c r="LN48" s="1585"/>
      <c r="LO48" s="469"/>
      <c r="LP48" s="469"/>
      <c r="LQ48" s="469"/>
      <c r="LR48" s="1573"/>
      <c r="LS48" s="469"/>
      <c r="LT48" s="469"/>
      <c r="LU48" s="469"/>
      <c r="LV48" s="469"/>
      <c r="LW48" s="469"/>
      <c r="LX48" s="469"/>
      <c r="LY48" s="1623" t="s">
        <v>21530</v>
      </c>
      <c r="LZ48" s="469"/>
      <c r="MA48" s="469"/>
      <c r="MB48" s="469"/>
      <c r="MC48" s="469"/>
      <c r="MD48" s="469"/>
      <c r="ME48" s="469"/>
      <c r="MF48" s="469"/>
      <c r="MG48" s="469"/>
      <c r="MH48" s="469"/>
      <c r="MI48" s="469"/>
      <c r="MJ48" s="1690"/>
      <c r="MK48" s="469"/>
      <c r="ML48" s="469"/>
      <c r="MM48" s="469"/>
      <c r="MN48" s="469"/>
      <c r="MO48" s="469"/>
      <c r="MP48" s="469"/>
      <c r="MQ48" s="469"/>
      <c r="MR48" s="469"/>
      <c r="MS48" s="1580"/>
      <c r="MT48" s="469"/>
      <c r="MU48" s="469"/>
      <c r="MV48" s="1587" t="s">
        <v>26385</v>
      </c>
      <c r="MW48" s="469"/>
      <c r="MX48" s="469"/>
      <c r="MY48" s="469"/>
      <c r="MZ48" s="469"/>
      <c r="NA48" s="469"/>
      <c r="NB48" s="469"/>
      <c r="NC48" s="469"/>
      <c r="ND48" s="469"/>
      <c r="NE48" s="469"/>
      <c r="NF48" s="1615" t="s">
        <v>26386</v>
      </c>
      <c r="NG48" s="1615" t="s">
        <v>26387</v>
      </c>
      <c r="NH48" s="171" t="s">
        <v>20423</v>
      </c>
      <c r="NI48" s="1615" t="s">
        <v>26388</v>
      </c>
      <c r="NJ48" s="1615" t="s">
        <v>26389</v>
      </c>
      <c r="NK48" s="1615" t="s">
        <v>26390</v>
      </c>
      <c r="NL48" s="469"/>
      <c r="NM48" s="469"/>
      <c r="NN48" s="469"/>
      <c r="NO48" s="469"/>
      <c r="NP48" s="1690"/>
      <c r="NQ48" s="469"/>
      <c r="NR48" s="469"/>
      <c r="NS48" s="469"/>
      <c r="NT48" s="469"/>
      <c r="NU48" s="469"/>
      <c r="NV48" s="469"/>
      <c r="NW48" s="469"/>
      <c r="NX48" s="469"/>
      <c r="NY48" s="469"/>
      <c r="NZ48" s="469"/>
      <c r="OA48" s="469"/>
      <c r="OB48" s="469"/>
      <c r="OC48" s="469"/>
      <c r="OD48" s="469"/>
      <c r="OE48" s="469"/>
      <c r="OF48" s="469"/>
      <c r="OG48" s="1615" t="s">
        <v>26391</v>
      </c>
      <c r="OH48" s="469"/>
      <c r="OI48" s="469"/>
      <c r="OJ48" s="469"/>
      <c r="OK48" s="469"/>
      <c r="OL48" s="469"/>
      <c r="OM48" s="469"/>
      <c r="ON48" s="469"/>
      <c r="OO48" s="469"/>
      <c r="OP48" s="469"/>
      <c r="OQ48" s="1615" t="s">
        <v>26392</v>
      </c>
      <c r="OR48" s="1615" t="s">
        <v>26393</v>
      </c>
      <c r="OS48" s="469"/>
      <c r="OT48" s="1615" t="s">
        <v>26394</v>
      </c>
      <c r="OU48" s="424" t="s">
        <v>26395</v>
      </c>
      <c r="OV48" s="1690"/>
      <c r="OW48" s="469"/>
      <c r="OX48" s="469"/>
      <c r="OY48" s="469"/>
      <c r="OZ48" s="469"/>
      <c r="PA48" s="469"/>
      <c r="PB48" s="469"/>
      <c r="PC48" s="469"/>
      <c r="PD48" s="469"/>
      <c r="PE48" s="469"/>
      <c r="PF48" s="469"/>
      <c r="PG48" s="469"/>
      <c r="PH48" s="469"/>
      <c r="PI48" s="469"/>
      <c r="PJ48" s="469"/>
      <c r="PK48" s="469"/>
      <c r="PL48" s="469"/>
      <c r="PM48" s="469"/>
      <c r="PN48" s="469"/>
      <c r="PO48" s="469"/>
      <c r="PP48" s="469"/>
      <c r="PQ48" s="469"/>
      <c r="PR48" s="469"/>
      <c r="PS48" s="469"/>
      <c r="PT48" s="469"/>
      <c r="PU48" s="469"/>
      <c r="PV48" s="469"/>
      <c r="PW48" s="469"/>
      <c r="PX48" s="469"/>
      <c r="PY48" s="1664"/>
      <c r="PZ48" s="469"/>
      <c r="QA48" s="469"/>
      <c r="QB48" s="469"/>
      <c r="QC48" s="469"/>
      <c r="QD48" s="469"/>
      <c r="QE48" s="469"/>
      <c r="QF48" s="469"/>
      <c r="QG48" s="469"/>
      <c r="QH48" s="469"/>
      <c r="QI48" s="469"/>
      <c r="QJ48" s="469"/>
      <c r="QK48" s="469"/>
      <c r="QL48" s="469"/>
      <c r="QM48" s="469"/>
      <c r="QN48" s="469"/>
      <c r="QO48" s="469"/>
      <c r="QP48" s="469"/>
      <c r="QQ48" s="469"/>
      <c r="QR48" s="469"/>
      <c r="QS48" s="469"/>
      <c r="QT48" s="469"/>
      <c r="QU48" s="469"/>
      <c r="QV48" s="469"/>
      <c r="QW48" s="469"/>
      <c r="QX48" s="469"/>
      <c r="QY48" s="469"/>
      <c r="QZ48" s="469"/>
      <c r="RA48" s="469"/>
      <c r="RB48" s="469"/>
      <c r="RC48" s="469"/>
      <c r="RD48" s="469"/>
    </row>
    <row r="49" spans="1:472" ht="37.5" customHeight="1">
      <c r="A49" s="2500"/>
      <c r="B49" s="1569" t="s">
        <v>17517</v>
      </c>
      <c r="C49" s="1690"/>
      <c r="D49" s="469"/>
      <c r="E49" s="469"/>
      <c r="F49" s="469"/>
      <c r="G49" s="469"/>
      <c r="H49" s="469"/>
      <c r="I49" s="469"/>
      <c r="J49" s="469"/>
      <c r="K49" s="469"/>
      <c r="L49" s="469"/>
      <c r="M49" s="469"/>
      <c r="N49" s="469"/>
      <c r="O49" s="469"/>
      <c r="P49" s="469"/>
      <c r="Q49" s="469"/>
      <c r="R49" s="469"/>
      <c r="S49" s="469"/>
      <c r="T49" s="469"/>
      <c r="U49" s="469"/>
      <c r="V49" s="469"/>
      <c r="W49" s="469"/>
      <c r="X49" s="469"/>
      <c r="Y49" s="469"/>
      <c r="Z49" s="2194"/>
      <c r="AA49" s="469"/>
      <c r="AB49" s="469"/>
      <c r="AC49" s="469"/>
      <c r="AD49" s="469"/>
      <c r="AE49" s="469"/>
      <c r="AF49" s="469"/>
      <c r="AG49" s="469"/>
      <c r="AH49" s="1692"/>
      <c r="AI49" s="1690"/>
      <c r="AJ49" s="1573"/>
      <c r="AK49" s="469"/>
      <c r="AL49" s="469"/>
      <c r="AM49" s="469"/>
      <c r="AN49" s="469"/>
      <c r="AO49" s="469"/>
      <c r="AP49" s="469"/>
      <c r="AQ49" s="469"/>
      <c r="AR49" s="469"/>
      <c r="AS49" s="469"/>
      <c r="AT49" s="469"/>
      <c r="AU49" s="469"/>
      <c r="AV49" s="469"/>
      <c r="AW49" s="469"/>
      <c r="AX49" s="469" t="s">
        <v>14944</v>
      </c>
      <c r="AY49" s="469"/>
      <c r="AZ49" s="469" t="s">
        <v>22519</v>
      </c>
      <c r="BA49" s="331"/>
      <c r="BB49" s="469"/>
      <c r="BC49" s="469"/>
      <c r="BD49" s="269" t="s">
        <v>26396</v>
      </c>
      <c r="BE49" s="469"/>
      <c r="BF49" s="469"/>
      <c r="BG49" s="469"/>
      <c r="BH49" s="469"/>
      <c r="BI49" s="469"/>
      <c r="BJ49" s="469"/>
      <c r="BK49" s="269" t="s">
        <v>26397</v>
      </c>
      <c r="BL49" s="1690"/>
      <c r="BM49" s="469"/>
      <c r="BN49" s="469"/>
      <c r="BO49" s="469"/>
      <c r="BP49" s="469"/>
      <c r="BQ49" s="469"/>
      <c r="BR49" s="469"/>
      <c r="BS49" s="469"/>
      <c r="BT49" s="469"/>
      <c r="BU49" s="469"/>
      <c r="BV49" s="469"/>
      <c r="BW49" s="469"/>
      <c r="BX49" s="469"/>
      <c r="BY49" s="469"/>
      <c r="BZ49" s="469"/>
      <c r="CA49" s="469"/>
      <c r="CB49" s="469"/>
      <c r="CC49" s="469"/>
      <c r="CD49" s="469"/>
      <c r="CE49" s="469"/>
      <c r="CF49" s="469"/>
      <c r="CG49" s="469"/>
      <c r="CH49" s="469"/>
      <c r="CI49" s="469"/>
      <c r="CJ49" s="469"/>
      <c r="CK49" s="469"/>
      <c r="CL49" s="469"/>
      <c r="CM49" s="469"/>
      <c r="CN49" s="469"/>
      <c r="CO49" s="469" t="s">
        <v>18492</v>
      </c>
      <c r="CP49" s="469"/>
      <c r="CQ49" s="469"/>
      <c r="CR49" s="1690"/>
      <c r="CS49" s="469"/>
      <c r="CT49" s="469"/>
      <c r="CU49" s="469"/>
      <c r="CV49" s="469" t="s">
        <v>15185</v>
      </c>
      <c r="CW49" s="469"/>
      <c r="CX49" s="469"/>
      <c r="CY49" s="469"/>
      <c r="CZ49" s="469"/>
      <c r="DA49" s="469"/>
      <c r="DB49" s="469"/>
      <c r="DC49" s="469"/>
      <c r="DD49" s="469"/>
      <c r="DE49" s="469"/>
      <c r="DF49" s="469"/>
      <c r="DG49" s="469"/>
      <c r="DH49" s="469"/>
      <c r="DI49" s="469"/>
      <c r="DJ49" s="469"/>
      <c r="DK49" s="469"/>
      <c r="DL49" s="469"/>
      <c r="DM49" s="469"/>
      <c r="DN49" s="469"/>
      <c r="DO49" s="469"/>
      <c r="DP49" s="469"/>
      <c r="DQ49" s="469"/>
      <c r="DR49" s="469"/>
      <c r="DS49" s="469"/>
      <c r="DT49" s="469"/>
      <c r="DU49" s="469"/>
      <c r="DV49" s="469"/>
      <c r="DW49" s="1690"/>
      <c r="DX49" s="469"/>
      <c r="DY49" s="469"/>
      <c r="DZ49" s="469"/>
      <c r="EA49" s="469"/>
      <c r="EB49" s="469"/>
      <c r="EC49" s="469"/>
      <c r="ED49" s="469"/>
      <c r="EE49" s="469"/>
      <c r="EF49" s="469"/>
      <c r="EG49" s="469"/>
      <c r="EH49" s="469"/>
      <c r="EI49" s="469"/>
      <c r="EJ49" s="469"/>
      <c r="EK49" s="469"/>
      <c r="EL49" s="469"/>
      <c r="EM49" s="469"/>
      <c r="EN49" s="469"/>
      <c r="EO49" s="469"/>
      <c r="EP49" s="469"/>
      <c r="EQ49" s="469"/>
      <c r="ER49" s="2133" t="s">
        <v>26398</v>
      </c>
      <c r="ES49" s="469"/>
      <c r="ET49" s="269" t="s">
        <v>26399</v>
      </c>
      <c r="EU49" s="469"/>
      <c r="EV49" s="269" t="s">
        <v>26400</v>
      </c>
      <c r="EW49" s="269" t="s">
        <v>26401</v>
      </c>
      <c r="EX49" s="269" t="s">
        <v>26402</v>
      </c>
      <c r="EY49" s="1580"/>
      <c r="EZ49" s="1580"/>
      <c r="FA49" s="1580"/>
      <c r="FB49" s="1580"/>
      <c r="FC49" s="1690"/>
      <c r="FD49" s="469"/>
      <c r="FE49" s="469"/>
      <c r="FF49" s="469"/>
      <c r="FG49" s="469"/>
      <c r="FH49" s="469"/>
      <c r="FI49" s="1615" t="s">
        <v>26403</v>
      </c>
      <c r="FJ49" s="469"/>
      <c r="FK49" s="469"/>
      <c r="FL49" s="469"/>
      <c r="FM49" s="469"/>
      <c r="FN49" s="469"/>
      <c r="FO49" s="469"/>
      <c r="FP49" s="469"/>
      <c r="FQ49" s="469"/>
      <c r="FR49" s="469"/>
      <c r="FS49" s="469"/>
      <c r="FT49" s="469"/>
      <c r="FU49" s="469"/>
      <c r="FV49" s="469"/>
      <c r="FW49" s="469"/>
      <c r="FX49" s="469"/>
      <c r="FY49" s="469"/>
      <c r="FZ49" s="469"/>
      <c r="GA49" s="469"/>
      <c r="GB49" s="469"/>
      <c r="GC49" s="469"/>
      <c r="GD49" s="469"/>
      <c r="GE49" s="469"/>
      <c r="GF49" s="469"/>
      <c r="GG49" s="469"/>
      <c r="GH49" s="1690"/>
      <c r="GI49" s="469"/>
      <c r="GJ49" s="469"/>
      <c r="GK49" s="469"/>
      <c r="GL49" s="469"/>
      <c r="GM49" s="469"/>
      <c r="GN49" s="469"/>
      <c r="GO49" s="469"/>
      <c r="GP49" s="469"/>
      <c r="GQ49" s="469"/>
      <c r="GR49" s="469"/>
      <c r="GS49" s="469"/>
      <c r="GT49" s="469"/>
      <c r="GU49" s="469"/>
      <c r="GV49" s="469"/>
      <c r="GW49" s="469"/>
      <c r="GX49" s="469"/>
      <c r="GY49" s="469"/>
      <c r="GZ49" s="469"/>
      <c r="HA49" s="469"/>
      <c r="HB49" s="469"/>
      <c r="HC49" s="469"/>
      <c r="HD49" s="469"/>
      <c r="HE49" s="469"/>
      <c r="HF49" s="469"/>
      <c r="HG49" s="469"/>
      <c r="HH49" s="469"/>
      <c r="HI49" s="469"/>
      <c r="HJ49" s="469"/>
      <c r="HK49" s="469"/>
      <c r="HL49" s="469"/>
      <c r="HM49" s="469"/>
      <c r="HN49" s="1690"/>
      <c r="HO49" s="469"/>
      <c r="HP49" s="469"/>
      <c r="HQ49" s="469"/>
      <c r="HR49" s="469"/>
      <c r="HS49" s="469"/>
      <c r="HT49" s="469"/>
      <c r="HU49" s="469"/>
      <c r="HV49" s="469"/>
      <c r="HW49" s="469"/>
      <c r="HX49" s="469"/>
      <c r="HY49" s="469"/>
      <c r="HZ49" s="469"/>
      <c r="IA49" s="469"/>
      <c r="IB49" s="469"/>
      <c r="IC49" s="469"/>
      <c r="ID49" s="257"/>
      <c r="IE49" s="469"/>
      <c r="IF49" s="469"/>
      <c r="IG49" s="469"/>
      <c r="IH49" s="469"/>
      <c r="II49" s="469"/>
      <c r="IJ49" s="469"/>
      <c r="IK49" s="469"/>
      <c r="IL49" s="469"/>
      <c r="IM49" s="469"/>
      <c r="IN49" s="469"/>
      <c r="IO49" s="469"/>
      <c r="IP49" s="469"/>
      <c r="IQ49" s="469"/>
      <c r="IR49" s="469"/>
      <c r="IS49" s="1585"/>
      <c r="IT49" s="1679"/>
      <c r="IU49" s="1573"/>
      <c r="IV49" s="469"/>
      <c r="IW49" s="469"/>
      <c r="IX49" s="469"/>
      <c r="IY49" s="469"/>
      <c r="IZ49" s="469"/>
      <c r="JA49" s="269" t="s">
        <v>26404</v>
      </c>
      <c r="JB49" s="2021" t="s">
        <v>26405</v>
      </c>
      <c r="JC49" s="269" t="s">
        <v>26406</v>
      </c>
      <c r="JD49" s="469"/>
      <c r="JE49" s="469"/>
      <c r="JF49" s="469"/>
      <c r="JG49" s="469"/>
      <c r="JH49" s="469"/>
      <c r="JI49" s="469"/>
      <c r="JJ49" s="469"/>
      <c r="JK49" s="469"/>
      <c r="JL49" s="1587" t="s">
        <v>26407</v>
      </c>
      <c r="JM49" s="469"/>
      <c r="JN49" s="469"/>
      <c r="JO49" s="469"/>
      <c r="JP49" s="469"/>
      <c r="JQ49" s="469"/>
      <c r="JR49" s="469"/>
      <c r="JS49" s="469"/>
      <c r="JT49" s="469"/>
      <c r="JU49" s="469"/>
      <c r="JV49" s="469"/>
      <c r="JW49" s="469"/>
      <c r="JX49" s="469"/>
      <c r="JY49" s="1690"/>
      <c r="JZ49" s="469"/>
      <c r="KA49" s="469"/>
      <c r="KB49" s="469"/>
      <c r="KC49" s="469"/>
      <c r="KD49" s="469"/>
      <c r="KE49" s="469"/>
      <c r="KF49" s="469"/>
      <c r="KG49" s="469"/>
      <c r="KH49" s="469"/>
      <c r="KI49" s="469"/>
      <c r="KJ49" s="469"/>
      <c r="KK49" s="469"/>
      <c r="KL49" s="469"/>
      <c r="KM49" s="469"/>
      <c r="KN49" s="469"/>
      <c r="KO49" s="469"/>
      <c r="KP49" s="469"/>
      <c r="KQ49" s="469"/>
      <c r="KR49" s="469"/>
      <c r="KS49" s="469"/>
      <c r="KT49" s="269" t="s">
        <v>26408</v>
      </c>
      <c r="KU49" s="269" t="s">
        <v>26409</v>
      </c>
      <c r="KV49" s="269" t="s">
        <v>26410</v>
      </c>
      <c r="KW49" s="469"/>
      <c r="KX49" s="469"/>
      <c r="KY49" s="1698" t="s">
        <v>26411</v>
      </c>
      <c r="KZ49" s="469"/>
      <c r="LA49" s="469"/>
      <c r="LB49" s="469"/>
      <c r="LC49" s="469"/>
      <c r="LD49" s="469"/>
      <c r="LE49" s="1690"/>
      <c r="LF49" s="469"/>
      <c r="LG49" s="469"/>
      <c r="LH49" s="469"/>
      <c r="LI49" s="469"/>
      <c r="LJ49" s="469"/>
      <c r="LK49" s="469"/>
      <c r="LL49" s="469"/>
      <c r="LM49" s="1623" t="s">
        <v>26412</v>
      </c>
      <c r="LN49" s="469"/>
      <c r="LO49" s="1580"/>
      <c r="LP49" s="1580"/>
      <c r="LQ49" s="1580"/>
      <c r="LR49" s="469"/>
      <c r="LS49" s="469"/>
      <c r="LT49" s="469"/>
      <c r="LU49" s="469"/>
      <c r="LV49" s="469"/>
      <c r="LW49" s="469"/>
      <c r="LX49" s="469"/>
      <c r="LY49" s="469"/>
      <c r="LZ49" s="469"/>
      <c r="MA49" s="469"/>
      <c r="MB49" s="469"/>
      <c r="MC49" s="469"/>
      <c r="MD49" s="469"/>
      <c r="ME49" s="469"/>
      <c r="MF49" s="469"/>
      <c r="MG49" s="469"/>
      <c r="MH49" s="469"/>
      <c r="MI49" s="469"/>
      <c r="MJ49" s="1690"/>
      <c r="MK49" s="469"/>
      <c r="ML49" s="469"/>
      <c r="MM49" s="469"/>
      <c r="MN49" s="469"/>
      <c r="MO49" s="469"/>
      <c r="MP49" s="469"/>
      <c r="MQ49" s="469"/>
      <c r="MR49" s="469"/>
      <c r="MS49" s="469"/>
      <c r="MT49" s="469"/>
      <c r="MU49" s="469"/>
      <c r="MV49" s="469"/>
      <c r="MW49" s="469"/>
      <c r="MX49" s="469"/>
      <c r="MY49" s="469"/>
      <c r="MZ49" s="469"/>
      <c r="NA49" s="469"/>
      <c r="NB49" s="469"/>
      <c r="NC49" s="469"/>
      <c r="ND49" s="469"/>
      <c r="NE49" s="469"/>
      <c r="NF49" s="257"/>
      <c r="NG49" s="257"/>
      <c r="NH49" s="1615" t="s">
        <v>26413</v>
      </c>
      <c r="NI49" s="469"/>
      <c r="NJ49" s="469"/>
      <c r="NK49" s="469"/>
      <c r="NL49" s="469"/>
      <c r="NM49" s="469"/>
      <c r="NN49" s="469"/>
      <c r="NO49" s="469"/>
      <c r="NP49" s="1690"/>
      <c r="NQ49" s="469"/>
      <c r="NR49" s="469"/>
      <c r="NS49" s="469"/>
      <c r="NT49" s="469"/>
      <c r="NU49" s="469"/>
      <c r="NV49" s="469"/>
      <c r="NW49" s="469"/>
      <c r="NX49" s="469"/>
      <c r="NY49" s="469"/>
      <c r="NZ49" s="469"/>
      <c r="OA49" s="469"/>
      <c r="OB49" s="469"/>
      <c r="OC49" s="469"/>
      <c r="OD49" s="469"/>
      <c r="OE49" s="469"/>
      <c r="OF49" s="469"/>
      <c r="OG49" s="469"/>
      <c r="OH49" s="469"/>
      <c r="OI49" s="469"/>
      <c r="OJ49" s="469"/>
      <c r="OK49" s="469"/>
      <c r="OL49" s="469"/>
      <c r="OM49" s="469"/>
      <c r="ON49" s="469"/>
      <c r="OO49" s="469"/>
      <c r="OP49" s="469"/>
      <c r="OQ49" s="469"/>
      <c r="OR49" s="469"/>
      <c r="OS49" s="469"/>
      <c r="OT49" s="469"/>
      <c r="OU49" s="1663" t="s">
        <v>26414</v>
      </c>
      <c r="OV49" s="1690"/>
      <c r="OW49" s="469"/>
      <c r="OX49" s="469"/>
      <c r="OY49" s="469"/>
      <c r="OZ49" s="469"/>
      <c r="PA49" s="469"/>
      <c r="PB49" s="469"/>
      <c r="PC49" s="469"/>
      <c r="PD49" s="469"/>
      <c r="PE49" s="469"/>
      <c r="PF49" s="469"/>
      <c r="PG49" s="469"/>
      <c r="PH49" s="469"/>
      <c r="PI49" s="469"/>
      <c r="PJ49" s="469"/>
      <c r="PK49" s="469"/>
      <c r="PL49" s="469"/>
      <c r="PM49" s="469"/>
      <c r="PN49" s="469"/>
      <c r="PO49" s="469"/>
      <c r="PP49" s="469"/>
      <c r="PQ49" s="469"/>
      <c r="PR49" s="469"/>
      <c r="PS49" s="469"/>
      <c r="PT49" s="469"/>
      <c r="PU49" s="469"/>
      <c r="PV49" s="469"/>
      <c r="PW49" s="469"/>
      <c r="PX49" s="469"/>
      <c r="PY49" s="1664"/>
      <c r="PZ49" s="469"/>
      <c r="QA49" s="469"/>
      <c r="QB49" s="469"/>
      <c r="QC49" s="469"/>
      <c r="QD49" s="469"/>
      <c r="QE49" s="469"/>
      <c r="QF49" s="469"/>
      <c r="QG49" s="469"/>
      <c r="QH49" s="469"/>
      <c r="QI49" s="469"/>
      <c r="QJ49" s="469"/>
      <c r="QK49" s="469"/>
      <c r="QL49" s="469"/>
      <c r="QM49" s="469"/>
      <c r="QN49" s="469"/>
      <c r="QO49" s="469"/>
      <c r="QP49" s="469"/>
      <c r="QQ49" s="469"/>
      <c r="QR49" s="469"/>
      <c r="QS49" s="469"/>
      <c r="QT49" s="469"/>
      <c r="QU49" s="469"/>
      <c r="QV49" s="469"/>
      <c r="QW49" s="469"/>
      <c r="QX49" s="469"/>
      <c r="QY49" s="469"/>
      <c r="QZ49" s="469"/>
      <c r="RA49" s="469"/>
      <c r="RB49" s="469"/>
      <c r="RC49" s="469"/>
      <c r="RD49" s="469"/>
    </row>
    <row r="50" spans="1:472" ht="37.5" customHeight="1">
      <c r="A50" s="2560"/>
      <c r="B50" s="2180" t="s">
        <v>17519</v>
      </c>
      <c r="C50" s="2205"/>
      <c r="D50" s="1782"/>
      <c r="E50" s="1782"/>
      <c r="F50" s="1782"/>
      <c r="G50" s="1782"/>
      <c r="H50" s="1782"/>
      <c r="I50" s="1782"/>
      <c r="J50" s="1782"/>
      <c r="K50" s="1782"/>
      <c r="L50" s="1782"/>
      <c r="M50" s="1782"/>
      <c r="N50" s="1782"/>
      <c r="O50" s="1782"/>
      <c r="P50" s="1782"/>
      <c r="Q50" s="1782"/>
      <c r="R50" s="1782"/>
      <c r="S50" s="1782"/>
      <c r="T50" s="1782"/>
      <c r="U50" s="1782"/>
      <c r="V50" s="1782"/>
      <c r="W50" s="1782"/>
      <c r="X50" s="1782"/>
      <c r="Y50" s="1782"/>
      <c r="Z50" s="1782"/>
      <c r="AA50" s="1782"/>
      <c r="AB50" s="1782"/>
      <c r="AC50" s="1782"/>
      <c r="AD50" s="1782"/>
      <c r="AE50" s="1782"/>
      <c r="AF50" s="1782"/>
      <c r="AG50" s="1782"/>
      <c r="AH50" s="1949"/>
      <c r="AI50" s="2205"/>
      <c r="AJ50" s="1797"/>
      <c r="AK50" s="1782"/>
      <c r="AL50" s="1782"/>
      <c r="AM50" s="1782"/>
      <c r="AN50" s="1782"/>
      <c r="AO50" s="1782"/>
      <c r="AP50" s="1782"/>
      <c r="AQ50" s="1782"/>
      <c r="AR50" s="1782"/>
      <c r="AS50" s="1782" t="s">
        <v>19336</v>
      </c>
      <c r="AT50" s="1782" t="s">
        <v>19336</v>
      </c>
      <c r="AU50" s="1782" t="s">
        <v>19336</v>
      </c>
      <c r="AV50" s="1782" t="s">
        <v>19336</v>
      </c>
      <c r="AW50" s="1782" t="s">
        <v>14919</v>
      </c>
      <c r="AX50" s="1782" t="s">
        <v>14934</v>
      </c>
      <c r="AY50" s="469" t="s">
        <v>16341</v>
      </c>
      <c r="AZ50" s="1782" t="s">
        <v>26415</v>
      </c>
      <c r="BA50" s="469" t="s">
        <v>23592</v>
      </c>
      <c r="BB50" s="1782" t="s">
        <v>14975</v>
      </c>
      <c r="BC50" s="1782" t="s">
        <v>14998</v>
      </c>
      <c r="BD50" s="1782" t="s">
        <v>14998</v>
      </c>
      <c r="BE50" s="1782" t="s">
        <v>14998</v>
      </c>
      <c r="BF50" s="1782" t="s">
        <v>14998</v>
      </c>
      <c r="BG50" s="1782" t="s">
        <v>14998</v>
      </c>
      <c r="BH50" s="1782" t="s">
        <v>14998</v>
      </c>
      <c r="BI50" s="1782" t="s">
        <v>14998</v>
      </c>
      <c r="BJ50" s="1782" t="s">
        <v>14998</v>
      </c>
      <c r="BK50" s="1782" t="s">
        <v>18492</v>
      </c>
      <c r="BL50" s="2205"/>
      <c r="BM50" s="1782" t="s">
        <v>14998</v>
      </c>
      <c r="BN50" s="1782" t="s">
        <v>14998</v>
      </c>
      <c r="BO50" s="1782" t="s">
        <v>14998</v>
      </c>
      <c r="BP50" s="469" t="s">
        <v>15049</v>
      </c>
      <c r="BQ50" s="469" t="s">
        <v>15049</v>
      </c>
      <c r="BR50" s="469" t="s">
        <v>15049</v>
      </c>
      <c r="BS50" s="469" t="s">
        <v>15049</v>
      </c>
      <c r="BT50" s="469" t="s">
        <v>16211</v>
      </c>
      <c r="BU50" s="1584" t="s">
        <v>25477</v>
      </c>
      <c r="BV50" s="1584" t="s">
        <v>25477</v>
      </c>
      <c r="BW50" s="1584" t="s">
        <v>25477</v>
      </c>
      <c r="BX50" s="1584" t="s">
        <v>25477</v>
      </c>
      <c r="BY50" s="1584" t="s">
        <v>25477</v>
      </c>
      <c r="BZ50" s="1584" t="s">
        <v>25477</v>
      </c>
      <c r="CA50" s="1584" t="s">
        <v>25477</v>
      </c>
      <c r="CB50" s="1584" t="s">
        <v>25477</v>
      </c>
      <c r="CC50" s="1584" t="s">
        <v>25477</v>
      </c>
      <c r="CD50" s="1584" t="s">
        <v>25477</v>
      </c>
      <c r="CE50" s="1584" t="s">
        <v>25477</v>
      </c>
      <c r="CF50" s="1584" t="s">
        <v>25477</v>
      </c>
      <c r="CG50" s="1584" t="s">
        <v>25477</v>
      </c>
      <c r="CH50" s="1584" t="s">
        <v>25477</v>
      </c>
      <c r="CI50" s="1584" t="s">
        <v>25477</v>
      </c>
      <c r="CJ50" s="1782" t="s">
        <v>18284</v>
      </c>
      <c r="CK50" s="1782" t="s">
        <v>16189</v>
      </c>
      <c r="CL50" s="1782" t="s">
        <v>26416</v>
      </c>
      <c r="CM50" s="1782" t="s">
        <v>19336</v>
      </c>
      <c r="CN50" s="1782" t="s">
        <v>18595</v>
      </c>
      <c r="CO50" s="1782" t="s">
        <v>16211</v>
      </c>
      <c r="CP50" s="1782" t="s">
        <v>16211</v>
      </c>
      <c r="CQ50" s="1782" t="s">
        <v>18284</v>
      </c>
      <c r="CR50" s="2205"/>
      <c r="CS50" s="1782" t="s">
        <v>16189</v>
      </c>
      <c r="CT50" s="1782" t="s">
        <v>19307</v>
      </c>
      <c r="CU50" s="1782" t="s">
        <v>15195</v>
      </c>
      <c r="CV50" s="1782" t="s">
        <v>15189</v>
      </c>
      <c r="CW50" s="1782" t="s">
        <v>16211</v>
      </c>
      <c r="CX50" s="1782" t="s">
        <v>16211</v>
      </c>
      <c r="CY50" s="1782" t="s">
        <v>18284</v>
      </c>
      <c r="CZ50" s="1782" t="s">
        <v>16189</v>
      </c>
      <c r="DA50" s="1782" t="s">
        <v>26416</v>
      </c>
      <c r="DB50" s="1584" t="s">
        <v>19336</v>
      </c>
      <c r="DC50" s="1782" t="s">
        <v>18595</v>
      </c>
      <c r="DD50" s="1782" t="s">
        <v>16211</v>
      </c>
      <c r="DE50" s="1782" t="s">
        <v>16211</v>
      </c>
      <c r="DF50" s="1782" t="s">
        <v>18284</v>
      </c>
      <c r="DG50" s="1782" t="s">
        <v>18717</v>
      </c>
      <c r="DH50" s="1782" t="s">
        <v>18717</v>
      </c>
      <c r="DI50" s="1782" t="s">
        <v>18717</v>
      </c>
      <c r="DJ50" s="1782" t="s">
        <v>18717</v>
      </c>
      <c r="DK50" s="1782" t="s">
        <v>18717</v>
      </c>
      <c r="DL50" s="1782" t="s">
        <v>18717</v>
      </c>
      <c r="DM50" s="1782" t="s">
        <v>18717</v>
      </c>
      <c r="DN50" s="1782" t="s">
        <v>18717</v>
      </c>
      <c r="DO50" s="1782" t="s">
        <v>18717</v>
      </c>
      <c r="DP50" s="1782" t="s">
        <v>18717</v>
      </c>
      <c r="DQ50" s="1782" t="s">
        <v>18717</v>
      </c>
      <c r="DR50" s="1782" t="s">
        <v>18717</v>
      </c>
      <c r="DS50" s="1782" t="s">
        <v>18717</v>
      </c>
      <c r="DT50" s="1782" t="s">
        <v>18717</v>
      </c>
      <c r="DU50" s="1782" t="s">
        <v>18717</v>
      </c>
      <c r="DV50" s="1782" t="s">
        <v>18717</v>
      </c>
      <c r="DW50" s="2205"/>
      <c r="DX50" s="1782"/>
      <c r="DY50" s="1782"/>
      <c r="DZ50" s="1782"/>
      <c r="EA50" s="1782"/>
      <c r="EB50" s="1782"/>
      <c r="EC50" s="1782"/>
      <c r="ED50" s="1782"/>
      <c r="EE50" s="1782"/>
      <c r="EF50" s="1782"/>
      <c r="EG50" s="1782"/>
      <c r="EH50" s="1782"/>
      <c r="EI50" s="1782"/>
      <c r="EJ50" s="1782"/>
      <c r="EK50" s="1782"/>
      <c r="EL50" s="1782"/>
      <c r="EM50" s="1782"/>
      <c r="EN50" s="1782"/>
      <c r="EO50" s="1782"/>
      <c r="EP50" s="1782"/>
      <c r="EQ50" s="1782"/>
      <c r="ER50" s="1782"/>
      <c r="ES50" s="1782"/>
      <c r="ET50" s="1782"/>
      <c r="EU50" s="1782"/>
      <c r="EV50" s="1782"/>
      <c r="EW50" s="1782"/>
      <c r="EX50" s="1782"/>
      <c r="EY50" s="1782"/>
      <c r="EZ50" s="1782"/>
      <c r="FA50" s="1782"/>
      <c r="FB50" s="1782"/>
      <c r="FC50" s="2205"/>
      <c r="FD50" s="1782"/>
      <c r="FE50" s="1782"/>
      <c r="FF50" s="1782"/>
      <c r="FG50" s="1782"/>
      <c r="FH50" s="1782"/>
      <c r="FI50" s="1782"/>
      <c r="FJ50" s="1782"/>
      <c r="FK50" s="1782"/>
      <c r="FL50" s="1782"/>
      <c r="FM50" s="1782"/>
      <c r="FN50" s="1782"/>
      <c r="FO50" s="1782"/>
      <c r="FP50" s="1782"/>
      <c r="FQ50" s="1782"/>
      <c r="FR50" s="1782"/>
      <c r="FS50" s="1782"/>
      <c r="FT50" s="1782"/>
      <c r="FU50" s="1782"/>
      <c r="FV50" s="1782"/>
      <c r="FW50" s="1782"/>
      <c r="FX50" s="1782"/>
      <c r="FY50" s="1782"/>
      <c r="FZ50" s="1782"/>
      <c r="GA50" s="1782"/>
      <c r="GB50" s="1782"/>
      <c r="GC50" s="1782"/>
      <c r="GD50" s="1782"/>
      <c r="GE50" s="1782"/>
      <c r="GF50" s="1782"/>
      <c r="GG50" s="1782"/>
      <c r="GH50" s="2205"/>
      <c r="GI50" s="1782"/>
      <c r="GJ50" s="1782"/>
      <c r="GK50" s="1782"/>
      <c r="GL50" s="1782"/>
      <c r="GM50" s="1782"/>
      <c r="GN50" s="1782"/>
      <c r="GO50" s="1782"/>
      <c r="GP50" s="1782"/>
      <c r="GQ50" s="1782"/>
      <c r="GR50" s="1782"/>
      <c r="GS50" s="1782"/>
      <c r="GT50" s="1782"/>
      <c r="GU50" s="1782"/>
      <c r="GV50" s="1782"/>
      <c r="GW50" s="1782"/>
      <c r="GX50" s="1782"/>
      <c r="GY50" s="1782"/>
      <c r="GZ50" s="1782"/>
      <c r="HA50" s="1782"/>
      <c r="HB50" s="1782"/>
      <c r="HC50" s="1782"/>
      <c r="HD50" s="1782"/>
      <c r="HE50" s="1782"/>
      <c r="HF50" s="1782"/>
      <c r="HG50" s="1782"/>
      <c r="HH50" s="1782"/>
      <c r="HI50" s="1782"/>
      <c r="HJ50" s="1782"/>
      <c r="HK50" s="1782"/>
      <c r="HL50" s="1782"/>
      <c r="HM50" s="1782"/>
      <c r="HN50" s="2205"/>
      <c r="HO50" s="1782"/>
      <c r="HP50" s="1782"/>
      <c r="HQ50" s="1782"/>
      <c r="HR50" s="1782"/>
      <c r="HS50" s="1782"/>
      <c r="HT50" s="1782"/>
      <c r="HU50" s="1782"/>
      <c r="HV50" s="1782"/>
      <c r="HW50" s="1782"/>
      <c r="HX50" s="1782"/>
      <c r="HY50" s="1782"/>
      <c r="HZ50" s="1782"/>
      <c r="IA50" s="1782"/>
      <c r="IB50" s="1782"/>
      <c r="IC50" s="1782"/>
      <c r="ID50" s="1950"/>
      <c r="IE50" s="1782"/>
      <c r="IF50" s="1782"/>
      <c r="IG50" s="1782"/>
      <c r="IH50" s="1782"/>
      <c r="II50" s="1782"/>
      <c r="IJ50" s="1782"/>
      <c r="IK50" s="1782"/>
      <c r="IL50" s="1782"/>
      <c r="IM50" s="1782"/>
      <c r="IN50" s="1782"/>
      <c r="IO50" s="1782"/>
      <c r="IP50" s="1782"/>
      <c r="IQ50" s="1782"/>
      <c r="IR50" s="1782"/>
      <c r="IS50" s="1951"/>
      <c r="IT50" s="2206"/>
      <c r="IU50" s="1797"/>
      <c r="IV50" s="1782"/>
      <c r="IW50" s="1782"/>
      <c r="IX50" s="1782"/>
      <c r="IY50" s="1782"/>
      <c r="IZ50" s="1782"/>
      <c r="JA50" s="1782"/>
      <c r="JB50" s="1782"/>
      <c r="JC50" s="269" t="s">
        <v>26417</v>
      </c>
      <c r="JD50" s="1782"/>
      <c r="JE50" s="1782"/>
      <c r="JF50" s="1782"/>
      <c r="JG50" s="1782"/>
      <c r="JH50" s="1782"/>
      <c r="JI50" s="1782"/>
      <c r="JJ50" s="1782"/>
      <c r="JK50" s="1782"/>
      <c r="JL50" s="1782"/>
      <c r="JM50" s="1782"/>
      <c r="JN50" s="1782"/>
      <c r="JO50" s="1782"/>
      <c r="JP50" s="1782"/>
      <c r="JQ50" s="1782"/>
      <c r="JR50" s="1782"/>
      <c r="JS50" s="1782"/>
      <c r="JT50" s="1782"/>
      <c r="JU50" s="1782"/>
      <c r="JV50" s="1782"/>
      <c r="JW50" s="1782"/>
      <c r="JX50" s="1782"/>
      <c r="JY50" s="2205"/>
      <c r="JZ50" s="1782"/>
      <c r="KA50" s="1782"/>
      <c r="KB50" s="1782"/>
      <c r="KC50" s="1782"/>
      <c r="KD50" s="1782"/>
      <c r="KE50" s="1782"/>
      <c r="KF50" s="1782"/>
      <c r="KG50" s="1782"/>
      <c r="KH50" s="1782"/>
      <c r="KI50" s="1782"/>
      <c r="KJ50" s="1782"/>
      <c r="KK50" s="1782"/>
      <c r="KL50" s="1782"/>
      <c r="KM50" s="1782"/>
      <c r="KN50" s="1782"/>
      <c r="KO50" s="1782"/>
      <c r="KP50" s="1782"/>
      <c r="KQ50" s="1782"/>
      <c r="KR50" s="1782"/>
      <c r="KS50" s="1782"/>
      <c r="KT50" s="1782"/>
      <c r="KU50" s="1782"/>
      <c r="KV50" s="1782"/>
      <c r="KW50" s="1782"/>
      <c r="KX50" s="1782"/>
      <c r="KY50" s="2207" t="s">
        <v>20389</v>
      </c>
      <c r="KZ50" s="1782"/>
      <c r="LA50" s="1782"/>
      <c r="LB50" s="1782"/>
      <c r="LC50" s="1782"/>
      <c r="LD50" s="1782"/>
      <c r="LE50" s="2205"/>
      <c r="LF50" s="1782"/>
      <c r="LG50" s="1782"/>
      <c r="LH50" s="1782"/>
      <c r="LI50" s="1782"/>
      <c r="LJ50" s="1782"/>
      <c r="LK50" s="1782"/>
      <c r="LL50" s="1782"/>
      <c r="LM50" s="1587" t="s">
        <v>26418</v>
      </c>
      <c r="LN50" s="1782"/>
      <c r="LO50" s="1782"/>
      <c r="LP50" s="1782"/>
      <c r="LQ50" s="1782"/>
      <c r="LR50" s="1782"/>
      <c r="LS50" s="1782"/>
      <c r="LT50" s="1782"/>
      <c r="LU50" s="1782"/>
      <c r="LV50" s="1782"/>
      <c r="LW50" s="1782"/>
      <c r="LX50" s="1782"/>
      <c r="LY50" s="1782"/>
      <c r="LZ50" s="1782"/>
      <c r="MA50" s="1782"/>
      <c r="MB50" s="1782"/>
      <c r="MC50" s="1782"/>
      <c r="MD50" s="1782"/>
      <c r="ME50" s="1782"/>
      <c r="MF50" s="1782"/>
      <c r="MG50" s="1782"/>
      <c r="MH50" s="1782"/>
      <c r="MI50" s="1782"/>
      <c r="MJ50" s="2205"/>
      <c r="MK50" s="1782"/>
      <c r="ML50" s="1782"/>
      <c r="MM50" s="1782"/>
      <c r="MN50" s="1782"/>
      <c r="MO50" s="1782"/>
      <c r="MP50" s="1782"/>
      <c r="MQ50" s="1782"/>
      <c r="MR50" s="1782"/>
      <c r="MS50" s="1782"/>
      <c r="MT50" s="1782"/>
      <c r="MU50" s="1782"/>
      <c r="MV50" s="1782"/>
      <c r="MW50" s="1782"/>
      <c r="MX50" s="1782"/>
      <c r="MY50" s="1782"/>
      <c r="MZ50" s="1782"/>
      <c r="NA50" s="1782"/>
      <c r="NB50" s="1782"/>
      <c r="NC50" s="1782"/>
      <c r="ND50" s="1782"/>
      <c r="NE50" s="1782"/>
      <c r="NF50" s="1782"/>
      <c r="NG50" s="1782"/>
      <c r="NH50" s="1782"/>
      <c r="NI50" s="1782"/>
      <c r="NJ50" s="1782"/>
      <c r="NK50" s="1782"/>
      <c r="NL50" s="1782"/>
      <c r="NM50" s="1782"/>
      <c r="NN50" s="1782"/>
      <c r="NO50" s="1782"/>
      <c r="NP50" s="2205"/>
      <c r="NQ50" s="2182"/>
      <c r="NR50" s="2182"/>
      <c r="NS50" s="2182"/>
      <c r="NT50" s="2182"/>
      <c r="NU50" s="2182"/>
      <c r="NV50" s="2182"/>
      <c r="NW50" s="2182"/>
      <c r="NX50" s="2182"/>
      <c r="NY50" s="2182"/>
      <c r="NZ50" s="2182"/>
      <c r="OA50" s="2182"/>
      <c r="OB50" s="2182"/>
      <c r="OC50" s="2182"/>
      <c r="OD50" s="2182"/>
      <c r="OE50" s="2182"/>
      <c r="OF50" s="2182"/>
      <c r="OG50" s="2182"/>
      <c r="OH50" s="2182"/>
      <c r="OI50" s="2182"/>
      <c r="OJ50" s="2182"/>
      <c r="OK50" s="2182"/>
      <c r="OL50" s="2182"/>
      <c r="OM50" s="2182"/>
      <c r="ON50" s="2182"/>
      <c r="OO50" s="2182"/>
      <c r="OP50" s="2182"/>
      <c r="OQ50" s="2182"/>
      <c r="OR50" s="2182"/>
      <c r="OS50" s="2182"/>
      <c r="OT50" s="2182"/>
      <c r="OU50" s="2182"/>
      <c r="OV50" s="2205"/>
      <c r="OW50" s="2182"/>
      <c r="OX50" s="2182"/>
      <c r="OY50" s="2182"/>
      <c r="OZ50" s="2182"/>
      <c r="PA50" s="2182"/>
      <c r="PB50" s="2182"/>
      <c r="PC50" s="2182"/>
      <c r="PD50" s="2182"/>
      <c r="PE50" s="2182"/>
      <c r="PF50" s="2182"/>
      <c r="PG50" s="2182"/>
      <c r="PH50" s="2182"/>
      <c r="PI50" s="2182"/>
      <c r="PJ50" s="2182"/>
      <c r="PK50" s="2182"/>
      <c r="PL50" s="2182"/>
      <c r="PM50" s="2182"/>
      <c r="PN50" s="2182"/>
      <c r="PO50" s="2182"/>
      <c r="PP50" s="2182"/>
      <c r="PQ50" s="2182"/>
      <c r="PR50" s="2182"/>
      <c r="PS50" s="2182"/>
      <c r="PT50" s="2182"/>
      <c r="PU50" s="2182"/>
      <c r="PV50" s="2182"/>
      <c r="PW50" s="2182"/>
      <c r="PX50" s="2182"/>
      <c r="PY50" s="2208"/>
      <c r="PZ50" s="469"/>
      <c r="QA50" s="469"/>
      <c r="QB50" s="469"/>
      <c r="QC50" s="469"/>
      <c r="QD50" s="469"/>
      <c r="QE50" s="469"/>
      <c r="QF50" s="469"/>
      <c r="QG50" s="469"/>
      <c r="QH50" s="469"/>
      <c r="QI50" s="469"/>
      <c r="QJ50" s="469"/>
      <c r="QK50" s="469"/>
      <c r="QL50" s="469"/>
      <c r="QM50" s="469"/>
      <c r="QN50" s="469"/>
      <c r="QO50" s="469"/>
      <c r="QP50" s="469"/>
      <c r="QQ50" s="469"/>
      <c r="QR50" s="469"/>
      <c r="QS50" s="469"/>
      <c r="QT50" s="469"/>
      <c r="QU50" s="469"/>
      <c r="QV50" s="469"/>
      <c r="QW50" s="469"/>
      <c r="QX50" s="469"/>
      <c r="QY50" s="469"/>
      <c r="QZ50" s="469"/>
      <c r="RA50" s="469"/>
      <c r="RB50" s="469"/>
      <c r="RC50" s="469"/>
      <c r="RD50" s="469"/>
    </row>
    <row r="51" spans="1:472" ht="37.5" customHeight="1">
      <c r="A51" s="2615" t="s">
        <v>17521</v>
      </c>
      <c r="B51" s="2201" t="s">
        <v>17522</v>
      </c>
      <c r="C51" s="2209"/>
      <c r="D51" s="1580"/>
      <c r="E51" s="269" t="s">
        <v>26419</v>
      </c>
      <c r="F51" s="1617" t="s">
        <v>26420</v>
      </c>
      <c r="G51" s="1580"/>
      <c r="H51" s="269" t="s">
        <v>26421</v>
      </c>
      <c r="I51" s="1583" t="s">
        <v>26422</v>
      </c>
      <c r="J51" s="1583" t="s">
        <v>26423</v>
      </c>
      <c r="K51" s="1583" t="s">
        <v>26424</v>
      </c>
      <c r="L51" s="1583" t="s">
        <v>26425</v>
      </c>
      <c r="M51" s="1583" t="s">
        <v>26426</v>
      </c>
      <c r="N51" s="1583" t="s">
        <v>26427</v>
      </c>
      <c r="O51" s="1583" t="s">
        <v>26428</v>
      </c>
      <c r="P51" s="1571" t="s">
        <v>26429</v>
      </c>
      <c r="Q51" s="1580"/>
      <c r="R51" s="1580"/>
      <c r="S51" s="1580" t="s">
        <v>18168</v>
      </c>
      <c r="T51" s="269" t="s">
        <v>26430</v>
      </c>
      <c r="U51" s="269" t="s">
        <v>26431</v>
      </c>
      <c r="V51" s="269" t="s">
        <v>26432</v>
      </c>
      <c r="W51" s="1580"/>
      <c r="X51" s="1580"/>
      <c r="Y51" s="1580"/>
      <c r="Z51" s="1580" t="s">
        <v>18168</v>
      </c>
      <c r="AA51" s="1668" t="s">
        <v>26433</v>
      </c>
      <c r="AB51" s="1580"/>
      <c r="AC51" s="1580"/>
      <c r="AD51" s="1580"/>
      <c r="AE51" s="1580"/>
      <c r="AF51" s="1580"/>
      <c r="AG51" s="1580"/>
      <c r="AH51" s="1941"/>
      <c r="AI51" s="2209"/>
      <c r="AJ51" s="1942"/>
      <c r="AK51" s="1580"/>
      <c r="AL51" s="1580"/>
      <c r="AM51" s="1580"/>
      <c r="AN51" s="268"/>
      <c r="AO51" s="1580"/>
      <c r="AP51" s="1580"/>
      <c r="AQ51" s="1580"/>
      <c r="AR51" s="1580"/>
      <c r="AS51" s="1580"/>
      <c r="AT51" s="269" t="s">
        <v>26434</v>
      </c>
      <c r="AU51" s="1617" t="s">
        <v>26435</v>
      </c>
      <c r="AV51" s="268"/>
      <c r="AW51" s="1580"/>
      <c r="AX51" s="1580"/>
      <c r="AY51" s="1668" t="s">
        <v>26436</v>
      </c>
      <c r="AZ51" s="269" t="s">
        <v>26437</v>
      </c>
      <c r="BA51" s="1571" t="s">
        <v>26438</v>
      </c>
      <c r="BB51" s="269" t="s">
        <v>26439</v>
      </c>
      <c r="BC51" s="1571" t="s">
        <v>26440</v>
      </c>
      <c r="BD51" s="269" t="s">
        <v>26441</v>
      </c>
      <c r="BE51" s="269" t="s">
        <v>26442</v>
      </c>
      <c r="BF51" s="269" t="s">
        <v>26443</v>
      </c>
      <c r="BG51" s="1580"/>
      <c r="BH51" s="1615" t="s">
        <v>26444</v>
      </c>
      <c r="BI51" s="1580"/>
      <c r="BJ51" s="1580"/>
      <c r="BK51" s="1580"/>
      <c r="BL51" s="2209"/>
      <c r="BM51" s="1644" t="s">
        <v>26445</v>
      </c>
      <c r="BN51" s="1616" t="s">
        <v>26446</v>
      </c>
      <c r="BO51" s="1615" t="s">
        <v>26447</v>
      </c>
      <c r="BP51" s="269" t="s">
        <v>26448</v>
      </c>
      <c r="BQ51" s="269" t="s">
        <v>26449</v>
      </c>
      <c r="BR51" s="1615" t="s">
        <v>26450</v>
      </c>
      <c r="BS51" s="1616" t="s">
        <v>26451</v>
      </c>
      <c r="BT51" s="1617" t="s">
        <v>26452</v>
      </c>
      <c r="BU51" s="1617" t="s">
        <v>26453</v>
      </c>
      <c r="BV51" s="1580"/>
      <c r="BW51" s="1616" t="s">
        <v>26454</v>
      </c>
      <c r="BX51" s="1571" t="s">
        <v>26455</v>
      </c>
      <c r="BY51" s="269" t="s">
        <v>26456</v>
      </c>
      <c r="BZ51" s="269" t="s">
        <v>26457</v>
      </c>
      <c r="CA51" s="269" t="s">
        <v>26458</v>
      </c>
      <c r="CB51" s="269" t="s">
        <v>26459</v>
      </c>
      <c r="CC51" s="1580"/>
      <c r="CD51" s="1616" t="s">
        <v>26460</v>
      </c>
      <c r="CE51" s="1580"/>
      <c r="CF51" s="1616" t="s">
        <v>26461</v>
      </c>
      <c r="CG51" s="1580"/>
      <c r="CH51" s="1615" t="s">
        <v>26462</v>
      </c>
      <c r="CI51" s="1615" t="s">
        <v>26463</v>
      </c>
      <c r="CJ51" s="1580"/>
      <c r="CK51" s="1615" t="s">
        <v>26464</v>
      </c>
      <c r="CL51" s="1616" t="s">
        <v>26465</v>
      </c>
      <c r="CM51" s="269" t="s">
        <v>26466</v>
      </c>
      <c r="CN51" s="1616" t="s">
        <v>26467</v>
      </c>
      <c r="CO51" s="1615" t="s">
        <v>26468</v>
      </c>
      <c r="CP51" s="1615" t="s">
        <v>26469</v>
      </c>
      <c r="CQ51" s="1580"/>
      <c r="CR51" s="2209"/>
      <c r="CS51" s="1835" t="s">
        <v>26470</v>
      </c>
      <c r="CT51" s="1845" t="s">
        <v>26471</v>
      </c>
      <c r="CU51" s="1616" t="s">
        <v>26472</v>
      </c>
      <c r="CV51" s="1616" t="s">
        <v>26473</v>
      </c>
      <c r="CW51" s="1571" t="s">
        <v>26474</v>
      </c>
      <c r="CX51" s="1571" t="s">
        <v>26475</v>
      </c>
      <c r="CY51" s="1615" t="s">
        <v>26476</v>
      </c>
      <c r="CZ51" s="1615" t="s">
        <v>26477</v>
      </c>
      <c r="DA51" s="1676" t="s">
        <v>26478</v>
      </c>
      <c r="DB51" s="1842" t="s">
        <v>26479</v>
      </c>
      <c r="DC51" s="269" t="s">
        <v>26480</v>
      </c>
      <c r="DD51" s="269" t="s">
        <v>26481</v>
      </c>
      <c r="DE51" s="1580"/>
      <c r="DF51" s="1580"/>
      <c r="DG51" s="1676" t="s">
        <v>26482</v>
      </c>
      <c r="DH51" s="1676" t="s">
        <v>26483</v>
      </c>
      <c r="DI51" s="1616" t="s">
        <v>26484</v>
      </c>
      <c r="DJ51" s="1851" t="s">
        <v>26485</v>
      </c>
      <c r="DK51" s="1851" t="s">
        <v>26486</v>
      </c>
      <c r="DL51" s="1851" t="s">
        <v>26487</v>
      </c>
      <c r="DM51" s="1577" t="s">
        <v>26488</v>
      </c>
      <c r="DN51" s="269" t="s">
        <v>26489</v>
      </c>
      <c r="DO51" s="1676" t="s">
        <v>26490</v>
      </c>
      <c r="DP51" s="269" t="s">
        <v>26491</v>
      </c>
      <c r="DQ51" s="1616" t="s">
        <v>26492</v>
      </c>
      <c r="DR51" s="1616" t="s">
        <v>26493</v>
      </c>
      <c r="DS51" s="1676" t="s">
        <v>26494</v>
      </c>
      <c r="DT51" s="1676" t="s">
        <v>26495</v>
      </c>
      <c r="DU51" s="269" t="s">
        <v>26496</v>
      </c>
      <c r="DV51" s="269" t="s">
        <v>26497</v>
      </c>
      <c r="DW51" s="2209"/>
      <c r="DX51" s="269" t="s">
        <v>26498</v>
      </c>
      <c r="DY51" s="1587" t="s">
        <v>26499</v>
      </c>
      <c r="DZ51" s="1615" t="s">
        <v>26500</v>
      </c>
      <c r="EA51" s="1587" t="s">
        <v>26501</v>
      </c>
      <c r="EB51" s="269" t="s">
        <v>26502</v>
      </c>
      <c r="EC51" s="1668" t="s">
        <v>26503</v>
      </c>
      <c r="ED51" s="1580"/>
      <c r="EE51" s="269" t="s">
        <v>26504</v>
      </c>
      <c r="EF51" s="1615" t="s">
        <v>26505</v>
      </c>
      <c r="EG51" s="269" t="s">
        <v>26506</v>
      </c>
      <c r="EH51" s="1580"/>
      <c r="EI51" s="1676" t="s">
        <v>26507</v>
      </c>
      <c r="EJ51" s="1676" t="s">
        <v>26508</v>
      </c>
      <c r="EK51" s="1580"/>
      <c r="EL51" s="1587" t="s">
        <v>26509</v>
      </c>
      <c r="EM51" s="269" t="s">
        <v>26510</v>
      </c>
      <c r="EN51" s="269" t="s">
        <v>19311</v>
      </c>
      <c r="EO51" s="269" t="s">
        <v>19311</v>
      </c>
      <c r="EP51" s="1580"/>
      <c r="EQ51" s="269" t="s">
        <v>26511</v>
      </c>
      <c r="ER51" s="269" t="s">
        <v>26512</v>
      </c>
      <c r="ES51" s="269" t="s">
        <v>26513</v>
      </c>
      <c r="ET51" s="1615" t="s">
        <v>26514</v>
      </c>
      <c r="EU51" s="269" t="s">
        <v>26515</v>
      </c>
      <c r="EV51" s="269" t="s">
        <v>26516</v>
      </c>
      <c r="EW51" s="1617" t="s">
        <v>26517</v>
      </c>
      <c r="EX51" s="1617" t="s">
        <v>26518</v>
      </c>
      <c r="EY51" s="1668" t="s">
        <v>26519</v>
      </c>
      <c r="EZ51" s="1616" t="s">
        <v>26520</v>
      </c>
      <c r="FA51" s="1615" t="s">
        <v>26521</v>
      </c>
      <c r="FB51" s="1615" t="s">
        <v>26522</v>
      </c>
      <c r="FC51" s="2209"/>
      <c r="FD51" s="1580"/>
      <c r="FE51" s="1580"/>
      <c r="FF51" s="1580"/>
      <c r="FG51" s="1580"/>
      <c r="FH51" s="1615" t="s">
        <v>26523</v>
      </c>
      <c r="FI51" s="1617" t="s">
        <v>26524</v>
      </c>
      <c r="FJ51" s="1617" t="s">
        <v>26525</v>
      </c>
      <c r="FK51" s="1617" t="s">
        <v>26526</v>
      </c>
      <c r="FL51" s="1580"/>
      <c r="FM51" s="1615" t="s">
        <v>26527</v>
      </c>
      <c r="FN51" s="1580"/>
      <c r="FO51" s="1580"/>
      <c r="FP51" s="1617" t="s">
        <v>26528</v>
      </c>
      <c r="FQ51" s="1615" t="s">
        <v>26529</v>
      </c>
      <c r="FR51" s="1580"/>
      <c r="FS51" s="1617" t="s">
        <v>19122</v>
      </c>
      <c r="FT51" s="1617" t="s">
        <v>19122</v>
      </c>
      <c r="FU51" s="1617" t="s">
        <v>19122</v>
      </c>
      <c r="FV51" s="269" t="s">
        <v>19943</v>
      </c>
      <c r="FW51" s="1615" t="s">
        <v>26530</v>
      </c>
      <c r="FX51" s="1580"/>
      <c r="FY51" s="1580"/>
      <c r="FZ51" s="1580"/>
      <c r="GA51" s="1580"/>
      <c r="GB51" s="1580"/>
      <c r="GC51" s="1580"/>
      <c r="GD51" s="1615" t="s">
        <v>26531</v>
      </c>
      <c r="GE51" s="1571" t="s">
        <v>26532</v>
      </c>
      <c r="GF51" s="1615" t="s">
        <v>26533</v>
      </c>
      <c r="GG51" s="1580"/>
      <c r="GH51" s="2209"/>
      <c r="GI51" s="1671" t="s">
        <v>26534</v>
      </c>
      <c r="GJ51" s="1580"/>
      <c r="GK51" s="1676" t="s">
        <v>26535</v>
      </c>
      <c r="GL51" s="1676" t="s">
        <v>26536</v>
      </c>
      <c r="GM51" s="1587" t="s">
        <v>26537</v>
      </c>
      <c r="GN51" s="1580"/>
      <c r="GO51" s="1615" t="s">
        <v>26538</v>
      </c>
      <c r="GP51" s="1580"/>
      <c r="GQ51" s="1580"/>
      <c r="GR51" s="269" t="s">
        <v>26539</v>
      </c>
      <c r="GS51" s="1580"/>
      <c r="GT51" s="1676" t="s">
        <v>26540</v>
      </c>
      <c r="GU51" s="1615" t="s">
        <v>26541</v>
      </c>
      <c r="GV51" s="269" t="s">
        <v>26542</v>
      </c>
      <c r="GW51" s="1580"/>
      <c r="GX51" s="1617" t="s">
        <v>18509</v>
      </c>
      <c r="GY51" s="1580"/>
      <c r="GZ51" s="269" t="s">
        <v>26543</v>
      </c>
      <c r="HA51" s="1587" t="s">
        <v>26544</v>
      </c>
      <c r="HB51" s="1617" t="s">
        <v>26545</v>
      </c>
      <c r="HC51" s="1587" t="s">
        <v>19967</v>
      </c>
      <c r="HD51" s="269" t="s">
        <v>26546</v>
      </c>
      <c r="HE51" s="1698" t="s">
        <v>26547</v>
      </c>
      <c r="HF51" s="1698" t="s">
        <v>26548</v>
      </c>
      <c r="HG51" s="1587" t="s">
        <v>19972</v>
      </c>
      <c r="HH51" s="1910" t="s">
        <v>26549</v>
      </c>
      <c r="HI51" s="1676" t="s">
        <v>26550</v>
      </c>
      <c r="HJ51" s="1698" t="s">
        <v>26551</v>
      </c>
      <c r="HK51" s="269" t="s">
        <v>26552</v>
      </c>
      <c r="HL51" s="1698" t="s">
        <v>26553</v>
      </c>
      <c r="HM51" s="1698" t="s">
        <v>26554</v>
      </c>
      <c r="HN51" s="2209"/>
      <c r="HO51" s="1698" t="s">
        <v>26555</v>
      </c>
      <c r="HP51" s="1615" t="s">
        <v>26556</v>
      </c>
      <c r="HQ51" s="1861" t="s">
        <v>26557</v>
      </c>
      <c r="HR51" s="269" t="s">
        <v>26558</v>
      </c>
      <c r="HS51" s="269" t="s">
        <v>26559</v>
      </c>
      <c r="HT51" s="269" t="s">
        <v>26560</v>
      </c>
      <c r="HU51" s="269" t="s">
        <v>26561</v>
      </c>
      <c r="HV51" s="1615" t="s">
        <v>26562</v>
      </c>
      <c r="HW51" s="269" t="s">
        <v>26563</v>
      </c>
      <c r="HX51" s="269" t="s">
        <v>26564</v>
      </c>
      <c r="HY51" s="269" t="s">
        <v>26565</v>
      </c>
      <c r="HZ51" s="1615" t="s">
        <v>26566</v>
      </c>
      <c r="IA51" s="269" t="s">
        <v>26567</v>
      </c>
      <c r="IB51" s="2210" t="s">
        <v>26568</v>
      </c>
      <c r="IC51" s="269" t="s">
        <v>26569</v>
      </c>
      <c r="ID51" s="1615" t="s">
        <v>26570</v>
      </c>
      <c r="IE51" s="269" t="s">
        <v>26571</v>
      </c>
      <c r="IF51" s="269" t="s">
        <v>26572</v>
      </c>
      <c r="IG51" s="2210" t="s">
        <v>26573</v>
      </c>
      <c r="IH51" s="269" t="s">
        <v>26574</v>
      </c>
      <c r="II51" s="269" t="s">
        <v>26575</v>
      </c>
      <c r="IJ51" s="2055"/>
      <c r="IK51" s="1615" t="s">
        <v>26576</v>
      </c>
      <c r="IL51" s="269" t="s">
        <v>26577</v>
      </c>
      <c r="IM51" s="269" t="s">
        <v>26578</v>
      </c>
      <c r="IN51" s="2210" t="s">
        <v>26579</v>
      </c>
      <c r="IO51" s="1587" t="s">
        <v>26580</v>
      </c>
      <c r="IP51" s="1833" t="s">
        <v>26581</v>
      </c>
      <c r="IQ51" s="1580"/>
      <c r="IR51" s="1615" t="s">
        <v>26582</v>
      </c>
      <c r="IS51" s="2211" t="s">
        <v>26583</v>
      </c>
      <c r="IT51" s="2206"/>
      <c r="IU51" s="1942"/>
      <c r="IV51" s="2212" t="s">
        <v>26584</v>
      </c>
      <c r="IW51" s="1580"/>
      <c r="IX51" s="1580"/>
      <c r="IY51" s="1716" t="s">
        <v>26585</v>
      </c>
      <c r="IZ51" s="1615" t="s">
        <v>26586</v>
      </c>
      <c r="JA51" s="1671" t="s">
        <v>26587</v>
      </c>
      <c r="JB51" s="269" t="s">
        <v>26588</v>
      </c>
      <c r="JC51" s="1676" t="s">
        <v>26589</v>
      </c>
      <c r="JD51" s="1623" t="s">
        <v>26590</v>
      </c>
      <c r="JE51" s="2021" t="s">
        <v>26591</v>
      </c>
      <c r="JF51" s="1587" t="s">
        <v>26592</v>
      </c>
      <c r="JG51" s="1587" t="s">
        <v>26593</v>
      </c>
      <c r="JH51" s="269" t="s">
        <v>26594</v>
      </c>
      <c r="JI51" s="1580"/>
      <c r="JJ51" s="1676" t="s">
        <v>26595</v>
      </c>
      <c r="JK51" s="1580"/>
      <c r="JL51" s="1587" t="s">
        <v>26596</v>
      </c>
      <c r="JM51" s="1580"/>
      <c r="JN51" s="1615" t="s">
        <v>26597</v>
      </c>
      <c r="JO51" s="1580"/>
      <c r="JP51" s="1580"/>
      <c r="JQ51" s="1676" t="s">
        <v>26598</v>
      </c>
      <c r="JR51" s="1623" t="s">
        <v>26599</v>
      </c>
      <c r="JS51" s="1587" t="s">
        <v>26600</v>
      </c>
      <c r="JT51" s="1587" t="s">
        <v>26601</v>
      </c>
      <c r="JU51" s="1615" t="s">
        <v>26602</v>
      </c>
      <c r="JV51" s="206" t="s">
        <v>26603</v>
      </c>
      <c r="JW51" s="1615" t="s">
        <v>26604</v>
      </c>
      <c r="JX51" s="269" t="s">
        <v>26605</v>
      </c>
      <c r="JY51" s="2209"/>
      <c r="JZ51" s="269" t="s">
        <v>26606</v>
      </c>
      <c r="KA51" s="1983" t="s">
        <v>26607</v>
      </c>
      <c r="KB51" s="1615" t="s">
        <v>26608</v>
      </c>
      <c r="KC51" s="1587" t="s">
        <v>26609</v>
      </c>
      <c r="KD51" s="269" t="s">
        <v>26610</v>
      </c>
      <c r="KE51" s="1673" t="s">
        <v>26611</v>
      </c>
      <c r="KF51" s="1673" t="s">
        <v>26612</v>
      </c>
      <c r="KG51" s="1615" t="s">
        <v>26613</v>
      </c>
      <c r="KH51" s="1983" t="s">
        <v>26614</v>
      </c>
      <c r="KI51" s="1673" t="s">
        <v>26615</v>
      </c>
      <c r="KJ51" s="269" t="s">
        <v>26616</v>
      </c>
      <c r="KK51" s="1698" t="s">
        <v>26617</v>
      </c>
      <c r="KL51" s="1587" t="s">
        <v>26618</v>
      </c>
      <c r="KM51" s="269" t="s">
        <v>26619</v>
      </c>
      <c r="KN51" s="1644" t="s">
        <v>26620</v>
      </c>
      <c r="KO51" s="1983" t="s">
        <v>26621</v>
      </c>
      <c r="KP51" s="269" t="s">
        <v>26622</v>
      </c>
      <c r="KQ51" s="269" t="s">
        <v>26623</v>
      </c>
      <c r="KR51" s="1587" t="s">
        <v>26624</v>
      </c>
      <c r="KS51" s="269" t="s">
        <v>26625</v>
      </c>
      <c r="KT51" s="1615" t="s">
        <v>26626</v>
      </c>
      <c r="KU51" s="1587" t="s">
        <v>26627</v>
      </c>
      <c r="KV51" s="1587" t="s">
        <v>26628</v>
      </c>
      <c r="KW51" s="269" t="s">
        <v>26629</v>
      </c>
      <c r="KX51" s="1587" t="s">
        <v>26630</v>
      </c>
      <c r="KY51" s="1983" t="s">
        <v>26631</v>
      </c>
      <c r="KZ51" s="269" t="s">
        <v>26632</v>
      </c>
      <c r="LA51" s="1580"/>
      <c r="LB51" s="1698" t="s">
        <v>26633</v>
      </c>
      <c r="LD51" s="1580"/>
      <c r="LE51" s="2209"/>
      <c r="LF51" s="269" t="s">
        <v>26634</v>
      </c>
      <c r="LG51" s="269" t="s">
        <v>26635</v>
      </c>
      <c r="LH51" s="1983" t="s">
        <v>26636</v>
      </c>
      <c r="LI51" s="1983" t="s">
        <v>26637</v>
      </c>
      <c r="LJ51" s="269" t="s">
        <v>26638</v>
      </c>
      <c r="LK51" s="269" t="s">
        <v>26639</v>
      </c>
      <c r="LL51" s="1983" t="s">
        <v>26640</v>
      </c>
      <c r="LM51" s="269" t="s">
        <v>26641</v>
      </c>
      <c r="LN51" s="269" t="s">
        <v>26642</v>
      </c>
      <c r="LO51" s="269" t="s">
        <v>26643</v>
      </c>
      <c r="LP51" s="2193" t="s">
        <v>26644</v>
      </c>
      <c r="LQ51" s="269" t="s">
        <v>26645</v>
      </c>
      <c r="LR51" s="1580"/>
      <c r="LS51" s="1587" t="s">
        <v>26646</v>
      </c>
      <c r="LT51" s="1587" t="s">
        <v>20071</v>
      </c>
      <c r="LU51" s="1587" t="s">
        <v>20071</v>
      </c>
      <c r="LV51" s="269" t="s">
        <v>25241</v>
      </c>
      <c r="LW51" s="1910" t="s">
        <v>24050</v>
      </c>
      <c r="LX51" s="1580"/>
      <c r="LY51" s="1580"/>
      <c r="LZ51" s="1983" t="s">
        <v>26647</v>
      </c>
      <c r="MA51" s="1983" t="s">
        <v>26648</v>
      </c>
      <c r="MB51" s="206" t="s">
        <v>20078</v>
      </c>
      <c r="MC51" s="1580"/>
      <c r="MD51" s="1580"/>
      <c r="ME51" s="1580"/>
      <c r="MF51" s="634" t="s">
        <v>26649</v>
      </c>
      <c r="MG51" s="1587" t="s">
        <v>19197</v>
      </c>
      <c r="MH51" s="1580"/>
      <c r="MI51" s="1580"/>
      <c r="MJ51" s="2209"/>
      <c r="MK51" s="1580"/>
      <c r="ML51" s="1616" t="s">
        <v>26650</v>
      </c>
      <c r="MM51" s="1615" t="s">
        <v>26651</v>
      </c>
      <c r="MN51" s="1587" t="s">
        <v>21536</v>
      </c>
      <c r="MO51" s="269" t="s">
        <v>26652</v>
      </c>
      <c r="MP51" s="1580"/>
      <c r="MQ51" s="1580"/>
      <c r="MR51" s="1623" t="s">
        <v>26229</v>
      </c>
      <c r="MS51" s="1616" t="s">
        <v>26653</v>
      </c>
      <c r="MT51" s="1587" t="s">
        <v>26654</v>
      </c>
      <c r="MU51" s="1580"/>
      <c r="MV51" s="1580"/>
      <c r="MW51" s="269" t="s">
        <v>26655</v>
      </c>
      <c r="MX51" s="269" t="s">
        <v>26656</v>
      </c>
      <c r="MY51" s="1580"/>
      <c r="MZ51" s="1616" t="s">
        <v>26657</v>
      </c>
      <c r="NA51" s="1580"/>
      <c r="NB51" s="1580"/>
      <c r="NC51" s="1587" t="s">
        <v>21536</v>
      </c>
      <c r="ND51" s="269" t="s">
        <v>26658</v>
      </c>
      <c r="NE51" s="1616" t="s">
        <v>26659</v>
      </c>
      <c r="NF51" s="1580"/>
      <c r="NG51" s="1580"/>
      <c r="NH51" s="1580"/>
      <c r="NI51" s="1580"/>
      <c r="NJ51" s="634" t="s">
        <v>26660</v>
      </c>
      <c r="NK51" s="1580"/>
      <c r="NL51" s="1580"/>
      <c r="NM51" s="1580"/>
      <c r="NN51" s="1580"/>
      <c r="NO51" s="1580"/>
      <c r="NP51" s="2209"/>
      <c r="NQ51" s="1580"/>
      <c r="NR51" s="1615" t="s">
        <v>26661</v>
      </c>
      <c r="NS51" s="2097"/>
      <c r="NT51" s="2097"/>
      <c r="NU51" s="2097"/>
      <c r="NV51" s="2097"/>
      <c r="NW51" s="2097"/>
      <c r="NX51" s="2097"/>
      <c r="NY51" s="2097"/>
      <c r="NZ51" s="1615" t="s">
        <v>26662</v>
      </c>
      <c r="OA51" s="2097"/>
      <c r="OB51" s="1615" t="s">
        <v>26663</v>
      </c>
      <c r="OC51" s="1615" t="s">
        <v>26664</v>
      </c>
      <c r="OD51" s="1615" t="s">
        <v>26665</v>
      </c>
      <c r="OE51" s="1615" t="s">
        <v>26666</v>
      </c>
      <c r="OF51" s="171" t="s">
        <v>26667</v>
      </c>
      <c r="OG51" s="2097"/>
      <c r="OH51" s="1615" t="s">
        <v>26668</v>
      </c>
      <c r="OI51" s="424" t="s">
        <v>26669</v>
      </c>
      <c r="OJ51" s="424" t="s">
        <v>26670</v>
      </c>
      <c r="OK51" s="424" t="s">
        <v>26671</v>
      </c>
      <c r="OL51" s="2097"/>
      <c r="OM51" s="1615" t="s">
        <v>26672</v>
      </c>
      <c r="ON51" s="2097"/>
      <c r="OO51" s="2097"/>
      <c r="OP51" s="2097"/>
      <c r="OQ51" s="424" t="s">
        <v>26673</v>
      </c>
      <c r="OR51" s="171" t="s">
        <v>26674</v>
      </c>
      <c r="OS51" s="1615" t="s">
        <v>26675</v>
      </c>
      <c r="OT51" s="1615" t="s">
        <v>26676</v>
      </c>
      <c r="OU51" s="424" t="s">
        <v>26677</v>
      </c>
      <c r="OV51" s="2209"/>
      <c r="OW51" s="2097"/>
      <c r="OX51" s="2097"/>
      <c r="OY51" s="2097"/>
      <c r="OZ51" s="2097"/>
      <c r="PA51" s="1615" t="s">
        <v>26678</v>
      </c>
      <c r="PB51" s="2097"/>
      <c r="PC51" s="1615" t="s">
        <v>26679</v>
      </c>
      <c r="PD51" s="2097"/>
      <c r="PE51" s="1615" t="s">
        <v>26680</v>
      </c>
      <c r="PF51" s="2097"/>
      <c r="PG51" s="2097"/>
      <c r="PH51" s="2097"/>
      <c r="PI51" s="2097"/>
      <c r="PJ51" s="2097"/>
      <c r="PK51" s="2097"/>
      <c r="PL51" s="2097"/>
      <c r="PM51" s="2097"/>
      <c r="PN51" s="2097"/>
      <c r="PO51" s="2097"/>
      <c r="PP51" s="2097"/>
      <c r="PQ51" s="2097"/>
      <c r="PR51" s="2097"/>
      <c r="PS51" s="2097"/>
      <c r="PU51" s="1615" t="s">
        <v>26681</v>
      </c>
      <c r="PV51" s="424" t="s">
        <v>26682</v>
      </c>
      <c r="PW51" s="1615" t="s">
        <v>26683</v>
      </c>
      <c r="PX51" s="424" t="s">
        <v>26684</v>
      </c>
      <c r="PY51" s="2213"/>
      <c r="PZ51" s="2055"/>
      <c r="QA51" s="2055"/>
      <c r="QB51" s="2055"/>
      <c r="QC51" s="2055"/>
      <c r="QD51" s="2055"/>
      <c r="QE51" s="2055"/>
      <c r="QF51" s="2055"/>
      <c r="QG51" s="2055"/>
      <c r="QH51" s="2055"/>
      <c r="QI51" s="2055"/>
      <c r="QJ51" s="2055"/>
      <c r="QK51" s="2055"/>
      <c r="QL51" s="2055"/>
      <c r="QM51" s="2055"/>
      <c r="QN51" s="2055"/>
      <c r="QO51" s="2055"/>
      <c r="QP51" s="2055"/>
      <c r="QQ51" s="2055"/>
      <c r="QR51" s="2055"/>
      <c r="QS51" s="2055"/>
      <c r="QT51" s="2055"/>
      <c r="QU51" s="2055"/>
      <c r="QV51" s="2055"/>
      <c r="QW51" s="2055"/>
      <c r="QX51" s="2055"/>
      <c r="QY51" s="2055"/>
      <c r="QZ51" s="2055"/>
      <c r="RA51" s="2055"/>
      <c r="RB51" s="2055"/>
      <c r="RC51" s="2055"/>
      <c r="RD51" s="2055"/>
    </row>
    <row r="52" spans="1:472" ht="37.5" customHeight="1">
      <c r="A52" s="2500"/>
      <c r="B52" s="1996" t="s">
        <v>17552</v>
      </c>
      <c r="C52" s="2214"/>
      <c r="D52" s="469"/>
      <c r="E52" s="469" t="s">
        <v>18168</v>
      </c>
      <c r="F52" s="469"/>
      <c r="G52" s="469"/>
      <c r="H52" s="469"/>
      <c r="I52" s="469"/>
      <c r="J52" s="469"/>
      <c r="K52" s="469"/>
      <c r="L52" s="469" t="s">
        <v>18168</v>
      </c>
      <c r="M52" s="469"/>
      <c r="N52" s="1671" t="s">
        <v>26685</v>
      </c>
      <c r="O52" s="469"/>
      <c r="P52" s="469"/>
      <c r="Q52" s="469"/>
      <c r="R52" s="469"/>
      <c r="S52" s="469"/>
      <c r="T52" s="469"/>
      <c r="U52" s="469"/>
      <c r="V52" s="469"/>
      <c r="W52" s="469"/>
      <c r="X52" s="469"/>
      <c r="Y52" s="469"/>
      <c r="Z52" s="469"/>
      <c r="AA52" s="469"/>
      <c r="AB52" s="469"/>
      <c r="AC52" s="469"/>
      <c r="AD52" s="469"/>
      <c r="AE52" s="469"/>
      <c r="AF52" s="469"/>
      <c r="AG52" s="469"/>
      <c r="AH52" s="1692"/>
      <c r="AI52" s="2214"/>
      <c r="AJ52" s="1573"/>
      <c r="AK52" s="469"/>
      <c r="AL52" s="469"/>
      <c r="AM52" s="469"/>
      <c r="AN52" s="469"/>
      <c r="AO52" s="469"/>
      <c r="AP52" s="469"/>
      <c r="AQ52" s="469"/>
      <c r="AR52" s="469"/>
      <c r="AS52" s="469"/>
      <c r="AT52" s="469"/>
      <c r="AU52" s="506" t="s">
        <v>26686</v>
      </c>
      <c r="AV52" s="469"/>
      <c r="AW52" s="469"/>
      <c r="AX52" s="469"/>
      <c r="AY52" s="469"/>
      <c r="AZ52" s="469"/>
      <c r="BA52" s="269" t="s">
        <v>26687</v>
      </c>
      <c r="BB52" s="469"/>
      <c r="BC52" s="469"/>
      <c r="BD52" s="1571" t="s">
        <v>26688</v>
      </c>
      <c r="BE52" s="1571" t="s">
        <v>26689</v>
      </c>
      <c r="BF52" s="469"/>
      <c r="BG52" s="469"/>
      <c r="BH52" s="469"/>
      <c r="BI52" s="469"/>
      <c r="BJ52" s="469"/>
      <c r="BK52" s="469"/>
      <c r="BL52" s="2214"/>
      <c r="BM52" s="469"/>
      <c r="BN52" s="469"/>
      <c r="BO52" s="1587" t="s">
        <v>26690</v>
      </c>
      <c r="BP52" s="469"/>
      <c r="BQ52" s="469"/>
      <c r="BR52" s="1617" t="s">
        <v>26691</v>
      </c>
      <c r="BS52" s="1617" t="s">
        <v>26692</v>
      </c>
      <c r="BT52" s="269" t="s">
        <v>26693</v>
      </c>
      <c r="BU52" s="1668" t="s">
        <v>26694</v>
      </c>
      <c r="BV52" s="469"/>
      <c r="BW52" s="469"/>
      <c r="BX52" s="469"/>
      <c r="BY52" s="469"/>
      <c r="BZ52" s="1616" t="s">
        <v>26695</v>
      </c>
      <c r="CA52" s="2017" t="s">
        <v>26696</v>
      </c>
      <c r="CB52" s="2017" t="s">
        <v>26697</v>
      </c>
      <c r="CC52" s="469"/>
      <c r="CD52" s="469"/>
      <c r="CE52" s="469"/>
      <c r="CF52" s="469"/>
      <c r="CG52" s="469"/>
      <c r="CH52" s="469"/>
      <c r="CI52" s="469"/>
      <c r="CJ52" s="469"/>
      <c r="CK52" s="469"/>
      <c r="CL52" s="469"/>
      <c r="CM52" s="469"/>
      <c r="CN52" s="469"/>
      <c r="CO52" s="1975" t="s">
        <v>26698</v>
      </c>
      <c r="CP52" s="469"/>
      <c r="CQ52" s="469"/>
      <c r="CR52" s="2214"/>
      <c r="CS52" s="469"/>
      <c r="CT52" s="469"/>
      <c r="CU52" s="469"/>
      <c r="CV52" s="469"/>
      <c r="CW52" s="469"/>
      <c r="CX52" s="469"/>
      <c r="CY52" s="469"/>
      <c r="CZ52" s="469"/>
      <c r="DA52" s="469"/>
      <c r="DB52" s="269" t="s">
        <v>26699</v>
      </c>
      <c r="DC52" s="469"/>
      <c r="DD52" s="269" t="s">
        <v>26700</v>
      </c>
      <c r="DE52" s="469"/>
      <c r="DF52" s="469"/>
      <c r="DG52" s="1571" t="s">
        <v>26701</v>
      </c>
      <c r="DH52" s="469"/>
      <c r="DI52" s="469"/>
      <c r="DJ52" s="1616" t="s">
        <v>26702</v>
      </c>
      <c r="DK52" s="269" t="s">
        <v>26703</v>
      </c>
      <c r="DL52" s="269" t="s">
        <v>26704</v>
      </c>
      <c r="DM52" s="469"/>
      <c r="DN52" s="1617" t="s">
        <v>26705</v>
      </c>
      <c r="DO52" s="1577" t="s">
        <v>26706</v>
      </c>
      <c r="DP52" s="1676" t="s">
        <v>26707</v>
      </c>
      <c r="DQ52" s="269" t="s">
        <v>19499</v>
      </c>
      <c r="DR52" s="269" t="s">
        <v>19499</v>
      </c>
      <c r="DS52" s="269" t="s">
        <v>19499</v>
      </c>
      <c r="DT52" s="1587" t="s">
        <v>26708</v>
      </c>
      <c r="DU52" s="269" t="s">
        <v>26709</v>
      </c>
      <c r="DV52" s="269" t="s">
        <v>26710</v>
      </c>
      <c r="DW52" s="2214"/>
      <c r="DX52" s="269" t="s">
        <v>26711</v>
      </c>
      <c r="DY52" s="469"/>
      <c r="DZ52" s="1587" t="s">
        <v>26712</v>
      </c>
      <c r="EA52" s="469"/>
      <c r="EB52" s="1615" t="s">
        <v>26713</v>
      </c>
      <c r="EC52" s="469"/>
      <c r="ED52" s="469"/>
      <c r="EE52" s="469"/>
      <c r="EF52" s="469"/>
      <c r="EG52" s="269" t="s">
        <v>26714</v>
      </c>
      <c r="EH52" s="469"/>
      <c r="EI52" s="469"/>
      <c r="EJ52" s="469"/>
      <c r="EK52" s="469"/>
      <c r="EL52" s="469"/>
      <c r="EM52" s="269" t="s">
        <v>19311</v>
      </c>
      <c r="EN52" s="1617" t="s">
        <v>18475</v>
      </c>
      <c r="EO52" s="1617" t="s">
        <v>18475</v>
      </c>
      <c r="EP52" s="469"/>
      <c r="EQ52" s="1587" t="s">
        <v>26715</v>
      </c>
      <c r="ER52" s="1587" t="s">
        <v>26716</v>
      </c>
      <c r="ES52" s="1587" t="s">
        <v>26717</v>
      </c>
      <c r="ET52" s="1587" t="s">
        <v>26718</v>
      </c>
      <c r="EU52" s="1587" t="s">
        <v>26719</v>
      </c>
      <c r="EV52" s="1587" t="s">
        <v>26720</v>
      </c>
      <c r="EW52" s="1587" t="s">
        <v>26721</v>
      </c>
      <c r="EX52" s="1587" t="s">
        <v>26722</v>
      </c>
      <c r="EY52" s="1587" t="s">
        <v>26723</v>
      </c>
      <c r="EZ52" s="1587" t="s">
        <v>26724</v>
      </c>
      <c r="FA52" s="269" t="s">
        <v>26725</v>
      </c>
      <c r="FB52" s="269" t="s">
        <v>26726</v>
      </c>
      <c r="FC52" s="2214"/>
      <c r="FD52" s="469"/>
      <c r="FE52" s="469"/>
      <c r="FF52" s="469"/>
      <c r="FG52" s="469"/>
      <c r="FH52" s="1617" t="s">
        <v>26727</v>
      </c>
      <c r="FI52" s="1615" t="s">
        <v>26728</v>
      </c>
      <c r="FJ52" s="469"/>
      <c r="FK52" s="1617" t="s">
        <v>26729</v>
      </c>
      <c r="FL52" s="469"/>
      <c r="FM52" s="469"/>
      <c r="FN52" s="1615" t="s">
        <v>26730</v>
      </c>
      <c r="FO52" s="469"/>
      <c r="FP52" s="269" t="s">
        <v>19939</v>
      </c>
      <c r="FQ52" s="1571" t="s">
        <v>26731</v>
      </c>
      <c r="FR52" s="469"/>
      <c r="FS52" s="1617" t="s">
        <v>26732</v>
      </c>
      <c r="FT52" s="469"/>
      <c r="FU52" s="469"/>
      <c r="FV52" s="1615" t="s">
        <v>26733</v>
      </c>
      <c r="FW52" s="469"/>
      <c r="FX52" s="469"/>
      <c r="FY52" s="469"/>
      <c r="FZ52" s="469"/>
      <c r="GA52" s="469"/>
      <c r="GB52" s="469"/>
      <c r="GC52" s="469"/>
      <c r="GD52" s="469"/>
      <c r="GE52" s="469"/>
      <c r="GF52" s="1571" t="s">
        <v>26734</v>
      </c>
      <c r="GG52" s="469"/>
      <c r="GH52" s="2214"/>
      <c r="GI52" s="469"/>
      <c r="GJ52" s="469"/>
      <c r="GK52" s="1617" t="s">
        <v>18509</v>
      </c>
      <c r="GL52" s="469"/>
      <c r="GM52" s="469"/>
      <c r="GN52" s="469"/>
      <c r="GO52" s="469"/>
      <c r="GP52" s="469"/>
      <c r="GQ52" s="469"/>
      <c r="GR52" s="469"/>
      <c r="GS52" s="469"/>
      <c r="GT52" s="469"/>
      <c r="GU52" s="469"/>
      <c r="GV52" s="469"/>
      <c r="GW52" s="469"/>
      <c r="GX52" s="469"/>
      <c r="GY52" s="469"/>
      <c r="GZ52" s="469"/>
      <c r="HA52" s="469"/>
      <c r="HB52" s="1587" t="s">
        <v>21536</v>
      </c>
      <c r="HC52" s="469"/>
      <c r="HD52" s="469"/>
      <c r="HE52" s="469"/>
      <c r="HF52" s="469"/>
      <c r="HG52" s="1676" t="s">
        <v>26735</v>
      </c>
      <c r="HH52" s="469"/>
      <c r="HI52" s="1587" t="s">
        <v>19972</v>
      </c>
      <c r="HJ52" s="469"/>
      <c r="HK52" s="469"/>
      <c r="HL52" s="469"/>
      <c r="HM52" s="469"/>
      <c r="HN52" s="2214"/>
      <c r="HO52" s="1615" t="s">
        <v>26736</v>
      </c>
      <c r="HP52" s="269" t="s">
        <v>26737</v>
      </c>
      <c r="HQ52" s="1587" t="s">
        <v>26738</v>
      </c>
      <c r="HR52" s="469"/>
      <c r="HS52" s="469"/>
      <c r="HT52" s="469"/>
      <c r="HU52" s="469"/>
      <c r="HV52" s="1698" t="s">
        <v>26739</v>
      </c>
      <c r="HW52" s="469"/>
      <c r="HX52" s="469"/>
      <c r="HY52" s="469"/>
      <c r="HZ52" s="469"/>
      <c r="IA52" s="469"/>
      <c r="IB52" s="469"/>
      <c r="IC52" s="269" t="s">
        <v>26740</v>
      </c>
      <c r="ID52" s="1615" t="s">
        <v>26741</v>
      </c>
      <c r="IE52" s="269" t="s">
        <v>26742</v>
      </c>
      <c r="IF52" s="269" t="s">
        <v>26743</v>
      </c>
      <c r="IG52" s="469"/>
      <c r="IH52" s="469"/>
      <c r="II52" s="469"/>
      <c r="IJ52" s="269" t="s">
        <v>26744</v>
      </c>
      <c r="IK52" s="469"/>
      <c r="IL52" s="469"/>
      <c r="IM52" s="1587" t="s">
        <v>26745</v>
      </c>
      <c r="IN52" s="1587" t="s">
        <v>26746</v>
      </c>
      <c r="IO52" s="469"/>
      <c r="IP52" s="1587" t="s">
        <v>26747</v>
      </c>
      <c r="IQ52" s="469"/>
      <c r="IR52" s="469"/>
      <c r="IS52" s="1585"/>
      <c r="IT52" s="2206"/>
      <c r="IU52" s="1573"/>
      <c r="IV52" s="1580"/>
      <c r="IW52" s="469"/>
      <c r="IX52" s="469"/>
      <c r="IY52" s="469"/>
      <c r="IZ52" s="469"/>
      <c r="JA52" s="469"/>
      <c r="JB52" s="469"/>
      <c r="JC52" s="2021" t="s">
        <v>26748</v>
      </c>
      <c r="JD52" s="469"/>
      <c r="JE52" s="469"/>
      <c r="JF52" s="469"/>
      <c r="JG52" s="469"/>
      <c r="JH52" s="1587" t="s">
        <v>26749</v>
      </c>
      <c r="JI52" s="469"/>
      <c r="JJ52" s="469"/>
      <c r="JK52" s="469"/>
      <c r="JL52" s="469"/>
      <c r="JM52" s="469"/>
      <c r="JN52" s="206" t="s">
        <v>26750</v>
      </c>
      <c r="JO52" s="469"/>
      <c r="JP52" s="469"/>
      <c r="JQ52" s="269" t="s">
        <v>26751</v>
      </c>
      <c r="JR52" s="269" t="s">
        <v>26752</v>
      </c>
      <c r="JS52" s="269" t="s">
        <v>26753</v>
      </c>
      <c r="JT52" s="269" t="s">
        <v>26754</v>
      </c>
      <c r="JU52" s="1587" t="s">
        <v>26755</v>
      </c>
      <c r="JV52" s="1587" t="s">
        <v>26756</v>
      </c>
      <c r="JW52" s="269" t="s">
        <v>26757</v>
      </c>
      <c r="JX52" s="206" t="s">
        <v>26758</v>
      </c>
      <c r="JY52" s="2214"/>
      <c r="JZ52" s="269" t="s">
        <v>26759</v>
      </c>
      <c r="KA52" s="1571" t="s">
        <v>18563</v>
      </c>
      <c r="KB52" s="1587" t="s">
        <v>26760</v>
      </c>
      <c r="KC52" s="469"/>
      <c r="KD52" s="1587" t="s">
        <v>26761</v>
      </c>
      <c r="KE52" s="469"/>
      <c r="KF52" s="469"/>
      <c r="KG52" s="469"/>
      <c r="KH52" s="1571" t="s">
        <v>26762</v>
      </c>
      <c r="KI52" s="1571" t="s">
        <v>26763</v>
      </c>
      <c r="KJ52" s="1716" t="s">
        <v>26764</v>
      </c>
      <c r="KK52" s="1571" t="s">
        <v>26765</v>
      </c>
      <c r="KL52" s="469"/>
      <c r="KM52" s="1587" t="s">
        <v>26766</v>
      </c>
      <c r="KN52" s="1587" t="s">
        <v>26767</v>
      </c>
      <c r="KO52" s="1587" t="s">
        <v>26768</v>
      </c>
      <c r="KP52" s="1861" t="s">
        <v>26769</v>
      </c>
      <c r="KQ52" s="269" t="s">
        <v>26770</v>
      </c>
      <c r="KR52" s="269" t="s">
        <v>26771</v>
      </c>
      <c r="KS52" s="469"/>
      <c r="KT52" s="1587" t="s">
        <v>26772</v>
      </c>
      <c r="KU52" s="269" t="s">
        <v>26773</v>
      </c>
      <c r="KV52" s="269" t="s">
        <v>26774</v>
      </c>
      <c r="KW52" s="469"/>
      <c r="KX52" s="269" t="s">
        <v>26775</v>
      </c>
      <c r="KY52" s="1623" t="s">
        <v>20389</v>
      </c>
      <c r="KZ52" s="1698" t="s">
        <v>26776</v>
      </c>
      <c r="LA52" s="469"/>
      <c r="LB52" s="469"/>
      <c r="LC52" s="469"/>
      <c r="LD52" s="469"/>
      <c r="LE52" s="2214"/>
      <c r="LF52" s="1730" t="s">
        <v>23312</v>
      </c>
      <c r="LG52" s="469"/>
      <c r="LH52" s="269" t="s">
        <v>26777</v>
      </c>
      <c r="LI52" s="269" t="s">
        <v>26778</v>
      </c>
      <c r="LJ52" s="269" t="s">
        <v>26779</v>
      </c>
      <c r="LK52" s="1587" t="s">
        <v>26780</v>
      </c>
      <c r="LL52" s="1587" t="s">
        <v>26781</v>
      </c>
      <c r="LM52" s="469"/>
      <c r="LN52" s="469"/>
      <c r="LO52" s="469"/>
      <c r="LP52" s="469"/>
      <c r="LQ52" s="269" t="s">
        <v>25241</v>
      </c>
      <c r="LR52" s="469"/>
      <c r="LS52" s="269" t="s">
        <v>25241</v>
      </c>
      <c r="LT52" s="1983" t="s">
        <v>26782</v>
      </c>
      <c r="LU52" s="206" t="s">
        <v>20401</v>
      </c>
      <c r="LV52" s="469"/>
      <c r="LW52" s="469"/>
      <c r="LX52" s="469"/>
      <c r="LY52" s="469"/>
      <c r="LZ52" s="469"/>
      <c r="MA52" s="206" t="s">
        <v>20078</v>
      </c>
      <c r="MB52" s="469"/>
      <c r="MC52" s="469"/>
      <c r="MD52" s="469"/>
      <c r="ME52" s="469"/>
      <c r="MF52" s="1910" t="s">
        <v>24050</v>
      </c>
      <c r="MG52" s="469"/>
      <c r="MH52" s="469"/>
      <c r="MI52" s="469"/>
      <c r="MJ52" s="2214"/>
      <c r="MK52" s="469"/>
      <c r="ML52" s="1580"/>
      <c r="MM52" s="469"/>
      <c r="MN52" s="469"/>
      <c r="MO52" s="1864" t="s">
        <v>25056</v>
      </c>
      <c r="MP52" s="469"/>
      <c r="MQ52" s="469"/>
      <c r="MR52" s="469"/>
      <c r="MS52" s="469"/>
      <c r="MT52" s="469"/>
      <c r="MU52" s="469"/>
      <c r="MV52" s="469"/>
      <c r="MW52" s="469"/>
      <c r="MX52" s="469"/>
      <c r="MY52" s="469"/>
      <c r="MZ52" s="469"/>
      <c r="NA52" s="469"/>
      <c r="NB52" s="469"/>
      <c r="NC52" s="469"/>
      <c r="ND52" s="469"/>
      <c r="NE52" s="206" t="s">
        <v>20103</v>
      </c>
      <c r="NF52" s="469"/>
      <c r="NG52" s="469"/>
      <c r="NH52" s="469"/>
      <c r="NI52" s="469"/>
      <c r="NJ52" s="469"/>
      <c r="NK52" s="469"/>
      <c r="NL52" s="469"/>
      <c r="NM52" s="469"/>
      <c r="NN52" s="469"/>
      <c r="NO52" s="469"/>
      <c r="NP52" s="2214"/>
      <c r="NQ52" s="469"/>
      <c r="NR52" s="1580"/>
      <c r="NS52" s="1580"/>
      <c r="NT52" s="1580"/>
      <c r="NU52" s="1580"/>
      <c r="NV52" s="1580"/>
      <c r="NW52" s="1580"/>
      <c r="NX52" s="1580"/>
      <c r="NY52" s="1580"/>
      <c r="NZ52" s="1580"/>
      <c r="OA52" s="1580"/>
      <c r="OB52" s="1580"/>
      <c r="OC52" s="1580"/>
      <c r="OD52" s="1580"/>
      <c r="OE52" s="1580"/>
      <c r="OF52" s="1580"/>
      <c r="OG52" s="1580"/>
      <c r="OH52" s="1580"/>
      <c r="OI52" s="1580"/>
      <c r="OJ52" s="1580"/>
      <c r="OK52" s="1580"/>
      <c r="OL52" s="1580"/>
      <c r="OM52" s="1580"/>
      <c r="ON52" s="1580"/>
      <c r="OO52" s="1580"/>
      <c r="OP52" s="1580"/>
      <c r="OQ52" s="1580"/>
      <c r="OR52" s="1615" t="s">
        <v>26783</v>
      </c>
      <c r="OS52" s="1580"/>
      <c r="OT52" s="1663" t="s">
        <v>26784</v>
      </c>
      <c r="OU52" s="1580"/>
      <c r="OV52" s="2214"/>
      <c r="OW52" s="1580"/>
      <c r="OX52" s="1580"/>
      <c r="OY52" s="1580"/>
      <c r="OZ52" s="1580"/>
      <c r="PA52" s="1580"/>
      <c r="PB52" s="1580"/>
      <c r="PC52" s="1580"/>
      <c r="PD52" s="1580"/>
      <c r="PE52" s="1580"/>
      <c r="PF52" s="1580"/>
      <c r="PG52" s="1580"/>
      <c r="PH52" s="1580"/>
      <c r="PI52" s="1580"/>
      <c r="PJ52" s="1580"/>
      <c r="PK52" s="1580"/>
      <c r="PL52" s="1580"/>
      <c r="PM52" s="1580"/>
      <c r="PN52" s="1580"/>
      <c r="PO52" s="1580"/>
      <c r="PP52" s="1580"/>
      <c r="PQ52" s="1580"/>
      <c r="PR52" s="1580"/>
      <c r="PS52" s="1580"/>
      <c r="PT52" s="1580"/>
      <c r="PU52" s="1580"/>
      <c r="PV52" s="1580"/>
      <c r="PW52" s="1580"/>
      <c r="PX52" s="171" t="s">
        <v>26785</v>
      </c>
      <c r="PY52" s="2215"/>
      <c r="PZ52" s="469"/>
      <c r="QA52" s="469"/>
      <c r="QB52" s="469"/>
      <c r="QC52" s="469"/>
      <c r="QD52" s="469"/>
      <c r="QE52" s="469"/>
      <c r="QF52" s="469"/>
      <c r="QG52" s="469"/>
      <c r="QH52" s="469"/>
      <c r="QI52" s="469"/>
      <c r="QJ52" s="469"/>
      <c r="QK52" s="469"/>
      <c r="QL52" s="469"/>
      <c r="QM52" s="469"/>
      <c r="QN52" s="469"/>
      <c r="QO52" s="469"/>
      <c r="QP52" s="469"/>
      <c r="QQ52" s="469"/>
      <c r="QR52" s="469"/>
      <c r="QS52" s="469"/>
      <c r="QT52" s="469"/>
      <c r="QU52" s="469"/>
      <c r="QV52" s="469"/>
      <c r="QW52" s="469"/>
      <c r="QX52" s="469"/>
      <c r="QY52" s="469"/>
      <c r="QZ52" s="469"/>
      <c r="RA52" s="469"/>
      <c r="RB52" s="469"/>
      <c r="RC52" s="469"/>
      <c r="RD52" s="469"/>
    </row>
    <row r="53" spans="1:472" ht="37.5" customHeight="1">
      <c r="A53" s="2560"/>
      <c r="B53" s="2180" t="s">
        <v>17553</v>
      </c>
      <c r="C53" s="2205"/>
      <c r="D53" s="1782"/>
      <c r="E53" s="1782"/>
      <c r="F53" s="1782"/>
      <c r="G53" s="1782"/>
      <c r="H53" s="1782"/>
      <c r="I53" s="1782"/>
      <c r="J53" s="1782"/>
      <c r="K53" s="1782"/>
      <c r="L53" s="1782"/>
      <c r="M53" s="1782"/>
      <c r="N53" s="1782"/>
      <c r="O53" s="1782"/>
      <c r="P53" s="1782"/>
      <c r="Q53" s="1782"/>
      <c r="R53" s="1782"/>
      <c r="S53" s="1782"/>
      <c r="T53" s="1782"/>
      <c r="U53" s="1782"/>
      <c r="V53" s="1782"/>
      <c r="W53" s="1782"/>
      <c r="X53" s="1782"/>
      <c r="Y53" s="1782"/>
      <c r="Z53" s="1782"/>
      <c r="AA53" s="1782"/>
      <c r="AB53" s="1782"/>
      <c r="AC53" s="1782"/>
      <c r="AD53" s="1782"/>
      <c r="AE53" s="1782"/>
      <c r="AF53" s="1782"/>
      <c r="AG53" s="1782"/>
      <c r="AH53" s="1949"/>
      <c r="AI53" s="2205"/>
      <c r="AJ53" s="1797"/>
      <c r="AK53" s="1782"/>
      <c r="AL53" s="1782"/>
      <c r="AM53" s="1782"/>
      <c r="AN53" s="1782"/>
      <c r="AO53" s="1782"/>
      <c r="AP53" s="1782"/>
      <c r="AQ53" s="1782"/>
      <c r="AR53" s="1782"/>
      <c r="AS53" s="1782"/>
      <c r="AT53" s="1782"/>
      <c r="AU53" s="1782"/>
      <c r="AV53" s="1782"/>
      <c r="AW53" s="1782"/>
      <c r="AX53" s="1782"/>
      <c r="AY53" s="1782"/>
      <c r="AZ53" s="1782"/>
      <c r="BA53" s="1782"/>
      <c r="BB53" s="1782"/>
      <c r="BC53" s="1782"/>
      <c r="BD53" s="1782"/>
      <c r="BE53" s="1782"/>
      <c r="BF53" s="1782"/>
      <c r="BG53" s="1782"/>
      <c r="BH53" s="1782"/>
      <c r="BI53" s="1782"/>
      <c r="BJ53" s="1782"/>
      <c r="BK53" s="1782"/>
      <c r="BL53" s="2205"/>
      <c r="BM53" s="1782"/>
      <c r="BN53" s="1782"/>
      <c r="BO53" s="1782"/>
      <c r="BP53" s="1782"/>
      <c r="BQ53" s="1782"/>
      <c r="BR53" s="1782"/>
      <c r="BS53" s="1782"/>
      <c r="BT53" s="1782"/>
      <c r="BU53" s="1782"/>
      <c r="BV53" s="1782"/>
      <c r="BW53" s="1782"/>
      <c r="BX53" s="1782"/>
      <c r="BY53" s="1782"/>
      <c r="BZ53" s="1782"/>
      <c r="CA53" s="1782"/>
      <c r="CB53" s="1782"/>
      <c r="CC53" s="1782"/>
      <c r="CD53" s="1782"/>
      <c r="CE53" s="1782"/>
      <c r="CF53" s="1782"/>
      <c r="CG53" s="1782"/>
      <c r="CH53" s="1782"/>
      <c r="CI53" s="1782"/>
      <c r="CJ53" s="1782"/>
      <c r="CK53" s="1782"/>
      <c r="CL53" s="1782"/>
      <c r="CM53" s="1782"/>
      <c r="CN53" s="1782"/>
      <c r="CO53" s="1782"/>
      <c r="CP53" s="1782"/>
      <c r="CQ53" s="1782"/>
      <c r="CR53" s="2205"/>
      <c r="CS53" s="1782"/>
      <c r="CT53" s="1782"/>
      <c r="CU53" s="1782"/>
      <c r="CV53" s="1782"/>
      <c r="CW53" s="1782"/>
      <c r="CX53" s="1782"/>
      <c r="CY53" s="1782"/>
      <c r="CZ53" s="1782"/>
      <c r="DA53" s="1782"/>
      <c r="DB53" s="1782"/>
      <c r="DC53" s="1782"/>
      <c r="DD53" s="1782"/>
      <c r="DE53" s="1782"/>
      <c r="DF53" s="1782"/>
      <c r="DG53" s="1782"/>
      <c r="DH53" s="1782"/>
      <c r="DI53" s="1782"/>
      <c r="DJ53" s="2192" t="s">
        <v>24866</v>
      </c>
      <c r="DK53" s="1782"/>
      <c r="DL53" s="1782"/>
      <c r="DM53" s="1782"/>
      <c r="DN53" s="1782"/>
      <c r="DO53" s="1782"/>
      <c r="DP53" s="1577" t="s">
        <v>26786</v>
      </c>
      <c r="DQ53" s="1782"/>
      <c r="DR53" s="1782"/>
      <c r="DS53" s="1782"/>
      <c r="DT53" s="269" t="s">
        <v>26787</v>
      </c>
      <c r="DU53" s="1782"/>
      <c r="DV53" s="1782"/>
      <c r="DW53" s="2205"/>
      <c r="DX53" s="1782"/>
      <c r="DY53" s="1782"/>
      <c r="DZ53" s="1782"/>
      <c r="EA53" s="1782"/>
      <c r="EB53" s="1587" t="s">
        <v>26788</v>
      </c>
      <c r="EC53" s="1782"/>
      <c r="ED53" s="1782"/>
      <c r="EE53" s="1782"/>
      <c r="EF53" s="1782"/>
      <c r="EG53" s="1782"/>
      <c r="EH53" s="1782"/>
      <c r="EI53" s="1782"/>
      <c r="EJ53" s="1782"/>
      <c r="EK53" s="1782"/>
      <c r="EL53" s="1782"/>
      <c r="EM53" s="1617" t="s">
        <v>18475</v>
      </c>
      <c r="EN53" s="1782"/>
      <c r="EO53" s="1782"/>
      <c r="EP53" s="1782"/>
      <c r="EQ53" s="269" t="s">
        <v>26789</v>
      </c>
      <c r="ER53" s="269" t="s">
        <v>26790</v>
      </c>
      <c r="ES53" s="1617" t="s">
        <v>19526</v>
      </c>
      <c r="ET53" s="1617" t="s">
        <v>26791</v>
      </c>
      <c r="EU53" s="1617" t="s">
        <v>26792</v>
      </c>
      <c r="EV53" s="1577" t="s">
        <v>26260</v>
      </c>
      <c r="EW53" s="1577" t="s">
        <v>26260</v>
      </c>
      <c r="EX53" s="1577" t="s">
        <v>26260</v>
      </c>
      <c r="EY53" s="1577" t="s">
        <v>26260</v>
      </c>
      <c r="EZ53" s="1577" t="s">
        <v>26260</v>
      </c>
      <c r="FA53" s="1587" t="s">
        <v>26793</v>
      </c>
      <c r="FB53" s="1587" t="s">
        <v>26794</v>
      </c>
      <c r="FC53" s="2205"/>
      <c r="FD53" s="1782"/>
      <c r="FE53" s="1782"/>
      <c r="FF53" s="1782"/>
      <c r="FG53" s="1782"/>
      <c r="FH53" s="506" t="s">
        <v>26795</v>
      </c>
      <c r="FI53" s="506" t="s">
        <v>26796</v>
      </c>
      <c r="FJ53" s="1782"/>
      <c r="FK53" s="1782"/>
      <c r="FL53" s="1782"/>
      <c r="FM53" s="1782"/>
      <c r="FN53" s="1782"/>
      <c r="FO53" s="1782"/>
      <c r="FP53" s="1782"/>
      <c r="FQ53" s="1782"/>
      <c r="FR53" s="1782"/>
      <c r="FS53" s="1617" t="s">
        <v>26797</v>
      </c>
      <c r="FT53" s="1782"/>
      <c r="FU53" s="1782"/>
      <c r="FV53" s="1617" t="s">
        <v>26798</v>
      </c>
      <c r="FW53" s="1782"/>
      <c r="FX53" s="1782"/>
      <c r="FY53" s="1782"/>
      <c r="FZ53" s="1782"/>
      <c r="GA53" s="1782"/>
      <c r="GB53" s="1782"/>
      <c r="GC53" s="1782"/>
      <c r="GD53" s="1782"/>
      <c r="GE53" s="1782"/>
      <c r="GF53" s="1782"/>
      <c r="GG53" s="1782"/>
      <c r="GH53" s="2205"/>
      <c r="GI53" s="1782"/>
      <c r="GJ53" s="1782"/>
      <c r="GK53" s="1782"/>
      <c r="GL53" s="1782"/>
      <c r="GM53" s="1782"/>
      <c r="GN53" s="1782"/>
      <c r="GO53" s="1782"/>
      <c r="GP53" s="1782"/>
      <c r="GQ53" s="1782"/>
      <c r="GR53" s="1782"/>
      <c r="GS53" s="1782"/>
      <c r="GT53" s="1782"/>
      <c r="GU53" s="1782"/>
      <c r="GV53" s="1782"/>
      <c r="GW53" s="1782"/>
      <c r="GX53" s="1782"/>
      <c r="GY53" s="1782"/>
      <c r="GZ53" s="1782"/>
      <c r="HA53" s="1782"/>
      <c r="HB53" s="1782"/>
      <c r="HC53" s="1782"/>
      <c r="HD53" s="1782"/>
      <c r="HE53" s="1782"/>
      <c r="HF53" s="1782"/>
      <c r="HG53" s="1910" t="s">
        <v>26799</v>
      </c>
      <c r="HH53" s="1782"/>
      <c r="HI53" s="1910" t="s">
        <v>26800</v>
      </c>
      <c r="HJ53" s="1782"/>
      <c r="HK53" s="1782"/>
      <c r="HL53" s="1782"/>
      <c r="HM53" s="1782"/>
      <c r="HN53" s="2205"/>
      <c r="HO53" s="269" t="s">
        <v>26801</v>
      </c>
      <c r="HP53" s="1587" t="s">
        <v>26802</v>
      </c>
      <c r="HQ53" s="1782"/>
      <c r="HR53" s="1782"/>
      <c r="HS53" s="1782"/>
      <c r="HT53" s="1782"/>
      <c r="HU53" s="1782"/>
      <c r="HV53" s="269" t="s">
        <v>26803</v>
      </c>
      <c r="HW53" s="1782"/>
      <c r="HX53" s="1782"/>
      <c r="HY53" s="1782"/>
      <c r="HZ53" s="1782"/>
      <c r="IA53" s="1782"/>
      <c r="IB53" s="1782"/>
      <c r="IC53" s="1782"/>
      <c r="ID53" s="1950"/>
      <c r="IE53" s="1782"/>
      <c r="IF53" s="1782"/>
      <c r="IG53" s="1782"/>
      <c r="IH53" s="1782"/>
      <c r="II53" s="1782"/>
      <c r="IJ53" s="1782"/>
      <c r="IK53" s="1782"/>
      <c r="IL53" s="1782"/>
      <c r="IM53" s="1782"/>
      <c r="IN53" s="1782"/>
      <c r="IO53" s="1782"/>
      <c r="IP53" s="1782"/>
      <c r="IQ53" s="1782"/>
      <c r="IR53" s="1782"/>
      <c r="IS53" s="1951"/>
      <c r="IT53" s="2206"/>
      <c r="IU53" s="1797"/>
      <c r="IV53" s="1782"/>
      <c r="IW53" s="1782"/>
      <c r="IX53" s="1782"/>
      <c r="IY53" s="1782"/>
      <c r="IZ53" s="1782"/>
      <c r="JA53" s="1782"/>
      <c r="JB53" s="1782"/>
      <c r="JC53" s="1782"/>
      <c r="JD53" s="1782"/>
      <c r="JE53" s="1782"/>
      <c r="JF53" s="1782"/>
      <c r="JG53" s="1782"/>
      <c r="JH53" s="1782"/>
      <c r="JI53" s="1782"/>
      <c r="JJ53" s="1782"/>
      <c r="JK53" s="1782"/>
      <c r="JL53" s="1782"/>
      <c r="JM53" s="1782"/>
      <c r="JN53" s="1782"/>
      <c r="JO53" s="1782"/>
      <c r="JP53" s="1782"/>
      <c r="JQ53" s="1782"/>
      <c r="JR53" s="1782"/>
      <c r="JS53" s="1782"/>
      <c r="JT53" s="1782"/>
      <c r="JU53" s="269" t="s">
        <v>26804</v>
      </c>
      <c r="JV53" s="1782"/>
      <c r="JW53" s="206" t="s">
        <v>26805</v>
      </c>
      <c r="JX53" s="269" t="s">
        <v>26806</v>
      </c>
      <c r="JY53" s="2205"/>
      <c r="JZ53" s="1571" t="s">
        <v>18563</v>
      </c>
      <c r="KA53" s="1782"/>
      <c r="KB53" s="1782"/>
      <c r="KC53" s="1782"/>
      <c r="KD53" s="1782"/>
      <c r="KE53" s="1782"/>
      <c r="KF53" s="1584"/>
      <c r="KG53" s="1782"/>
      <c r="KH53" s="1782"/>
      <c r="KI53" s="1782"/>
      <c r="KJ53" s="1571" t="s">
        <v>26807</v>
      </c>
      <c r="KK53" s="1587" t="s">
        <v>26808</v>
      </c>
      <c r="KL53" s="1782"/>
      <c r="KM53" s="1782"/>
      <c r="KN53" s="269" t="s">
        <v>26809</v>
      </c>
      <c r="KO53" s="269" t="s">
        <v>26810</v>
      </c>
      <c r="KP53" s="2216" t="s">
        <v>26811</v>
      </c>
      <c r="KQ53" s="1698" t="s">
        <v>26812</v>
      </c>
      <c r="KR53" s="1698" t="s">
        <v>26813</v>
      </c>
      <c r="KS53" s="1782"/>
      <c r="KT53" s="1587" t="s">
        <v>26814</v>
      </c>
      <c r="KU53" s="1782"/>
      <c r="KV53" s="1782"/>
      <c r="KW53" s="1782"/>
      <c r="KX53" s="1782"/>
      <c r="KY53" s="1587" t="s">
        <v>26815</v>
      </c>
      <c r="KZ53" s="1782"/>
      <c r="LA53" s="1782"/>
      <c r="LB53" s="1782"/>
      <c r="LC53" s="1782"/>
      <c r="LD53" s="1782"/>
      <c r="LE53" s="2205"/>
      <c r="LF53" s="1782"/>
      <c r="LG53" s="1782"/>
      <c r="LH53" s="1782"/>
      <c r="LI53" s="1587" t="s">
        <v>26816</v>
      </c>
      <c r="LJ53" s="1587" t="s">
        <v>26817</v>
      </c>
      <c r="LK53" s="2008" t="s">
        <v>26818</v>
      </c>
      <c r="LL53" s="269" t="s">
        <v>26819</v>
      </c>
      <c r="LM53" s="1782"/>
      <c r="LN53" s="1782"/>
      <c r="LO53" s="1782"/>
      <c r="LP53" s="1782"/>
      <c r="LQ53" s="1782"/>
      <c r="LR53" s="1782"/>
      <c r="LS53" s="1782"/>
      <c r="LT53" s="1782"/>
      <c r="LU53" s="1782"/>
      <c r="LV53" s="1782"/>
      <c r="LW53" s="1782"/>
      <c r="LX53" s="1782"/>
      <c r="LY53" s="1782"/>
      <c r="LZ53" s="1782"/>
      <c r="MA53" s="1782"/>
      <c r="MB53" s="1782"/>
      <c r="MC53" s="1782"/>
      <c r="MD53" s="1782"/>
      <c r="ME53" s="1782"/>
      <c r="MF53" s="1782"/>
      <c r="MG53" s="1782"/>
      <c r="MH53" s="1782"/>
      <c r="MI53" s="1782"/>
      <c r="MJ53" s="2205"/>
      <c r="MK53" s="1782"/>
      <c r="ML53" s="1782"/>
      <c r="MM53" s="1782"/>
      <c r="MN53" s="1782"/>
      <c r="MO53" s="1930" t="s">
        <v>21536</v>
      </c>
      <c r="MP53" s="1782"/>
      <c r="MQ53" s="1782"/>
      <c r="MR53" s="1782"/>
      <c r="MS53" s="1782"/>
      <c r="MT53" s="1782"/>
      <c r="MU53" s="1782"/>
      <c r="MV53" s="1782"/>
      <c r="MW53" s="1782"/>
      <c r="MX53" s="1782"/>
      <c r="MY53" s="1782"/>
      <c r="MZ53" s="1782"/>
      <c r="NA53" s="1782"/>
      <c r="NB53" s="1782"/>
      <c r="NC53" s="1782"/>
      <c r="ND53" s="1782"/>
      <c r="NE53" s="1782"/>
      <c r="NF53" s="1782"/>
      <c r="NG53" s="1782"/>
      <c r="NH53" s="1782"/>
      <c r="NI53" s="1782"/>
      <c r="NJ53" s="1782"/>
      <c r="NK53" s="1782"/>
      <c r="NL53" s="1782"/>
      <c r="NM53" s="1782"/>
      <c r="NN53" s="1782"/>
      <c r="NO53" s="1782"/>
      <c r="NP53" s="2205"/>
      <c r="NQ53" s="1782"/>
      <c r="NR53" s="1782"/>
      <c r="NS53" s="1782"/>
      <c r="NT53" s="1782"/>
      <c r="NU53" s="1782"/>
      <c r="NV53" s="1782"/>
      <c r="NW53" s="1782"/>
      <c r="NX53" s="1782"/>
      <c r="NY53" s="1782"/>
      <c r="NZ53" s="1782"/>
      <c r="OA53" s="1782"/>
      <c r="OB53" s="1782"/>
      <c r="OC53" s="1782"/>
      <c r="OD53" s="1782"/>
      <c r="OE53" s="1782"/>
      <c r="OF53" s="1782"/>
      <c r="OG53" s="1782"/>
      <c r="OH53" s="1782"/>
      <c r="OI53" s="1782"/>
      <c r="OJ53" s="1782"/>
      <c r="OK53" s="1782"/>
      <c r="OL53" s="1782"/>
      <c r="OM53" s="1782"/>
      <c r="ON53" s="1782"/>
      <c r="OO53" s="1782"/>
      <c r="OP53" s="1782"/>
      <c r="OQ53" s="1782"/>
      <c r="OR53" s="1782"/>
      <c r="OS53" s="1782"/>
      <c r="OT53" s="1782"/>
      <c r="OU53" s="1782"/>
      <c r="OV53" s="2205"/>
      <c r="OW53" s="1782"/>
      <c r="OX53" s="1782"/>
      <c r="OY53" s="1782"/>
      <c r="OZ53" s="1782"/>
      <c r="PA53" s="1782"/>
      <c r="PB53" s="1782"/>
      <c r="PC53" s="1782"/>
      <c r="PD53" s="1782"/>
      <c r="PE53" s="1782"/>
      <c r="PF53" s="1782"/>
      <c r="PG53" s="1782"/>
      <c r="PH53" s="1782"/>
      <c r="PI53" s="1782"/>
      <c r="PJ53" s="1782"/>
      <c r="PK53" s="1782"/>
      <c r="PL53" s="1782"/>
      <c r="PM53" s="1782"/>
      <c r="PN53" s="1782"/>
      <c r="PO53" s="1782"/>
      <c r="PP53" s="1782"/>
      <c r="PQ53" s="1782"/>
      <c r="PR53" s="1782"/>
      <c r="PS53" s="1782"/>
      <c r="PT53" s="1663" t="s">
        <v>26820</v>
      </c>
      <c r="PU53" s="1782"/>
      <c r="PV53" s="1782"/>
      <c r="PW53" s="1782"/>
      <c r="PX53" s="1782"/>
      <c r="PY53" s="2208"/>
      <c r="PZ53" s="1782"/>
      <c r="QA53" s="1782"/>
      <c r="QB53" s="1782"/>
      <c r="QC53" s="1782"/>
      <c r="QD53" s="1782"/>
      <c r="QE53" s="1782"/>
      <c r="QF53" s="1782"/>
      <c r="QG53" s="1782"/>
      <c r="QH53" s="1782"/>
      <c r="QI53" s="1782"/>
      <c r="QJ53" s="1782"/>
      <c r="QK53" s="1782"/>
      <c r="QL53" s="1782"/>
      <c r="QM53" s="1782"/>
      <c r="QN53" s="1782"/>
      <c r="QO53" s="1782"/>
      <c r="QP53" s="1782"/>
      <c r="QQ53" s="1782"/>
      <c r="QR53" s="1782"/>
      <c r="QS53" s="1782"/>
      <c r="QT53" s="1782"/>
      <c r="QU53" s="1782"/>
      <c r="QV53" s="1782"/>
      <c r="QW53" s="1782"/>
      <c r="QX53" s="1782"/>
      <c r="QY53" s="1782"/>
      <c r="QZ53" s="1782"/>
      <c r="RA53" s="1782"/>
      <c r="RB53" s="1782"/>
      <c r="RC53" s="1782"/>
      <c r="RD53" s="1782"/>
    </row>
    <row r="54" spans="1:472" ht="37.5" customHeight="1">
      <c r="A54" s="2616" t="s">
        <v>17555</v>
      </c>
      <c r="B54" s="2217" t="s">
        <v>17556</v>
      </c>
      <c r="C54" s="2209"/>
      <c r="D54" s="269" t="s">
        <v>26821</v>
      </c>
      <c r="E54" s="269" t="s">
        <v>26822</v>
      </c>
      <c r="F54" s="269" t="s">
        <v>26823</v>
      </c>
      <c r="G54" s="269" t="s">
        <v>26824</v>
      </c>
      <c r="H54" s="2076" t="s">
        <v>26825</v>
      </c>
      <c r="I54" s="1617" t="s">
        <v>26826</v>
      </c>
      <c r="J54" s="1583" t="s">
        <v>26827</v>
      </c>
      <c r="K54" s="269" t="s">
        <v>26828</v>
      </c>
      <c r="L54" s="269" t="s">
        <v>26829</v>
      </c>
      <c r="M54" s="1571" t="s">
        <v>26830</v>
      </c>
      <c r="N54" s="269" t="s">
        <v>26831</v>
      </c>
      <c r="O54" s="1731"/>
      <c r="P54" s="1671" t="s">
        <v>26832</v>
      </c>
      <c r="Q54" s="1571" t="s">
        <v>26833</v>
      </c>
      <c r="R54" s="269" t="s">
        <v>26834</v>
      </c>
      <c r="S54" s="1616" t="s">
        <v>26835</v>
      </c>
      <c r="T54" s="269" t="s">
        <v>26836</v>
      </c>
      <c r="U54" s="1571" t="s">
        <v>26837</v>
      </c>
      <c r="V54" s="2076" t="s">
        <v>26838</v>
      </c>
      <c r="W54" s="1580"/>
      <c r="X54" s="1580"/>
      <c r="Y54" s="1580"/>
      <c r="Z54" s="1580"/>
      <c r="AA54" s="1580"/>
      <c r="AB54" s="1580"/>
      <c r="AC54" s="1580"/>
      <c r="AD54" s="1580"/>
      <c r="AE54" s="1580"/>
      <c r="AF54" s="1580"/>
      <c r="AG54" s="1580"/>
      <c r="AH54" s="1941"/>
      <c r="AI54" s="2209"/>
      <c r="AJ54" s="1942"/>
      <c r="AK54" s="1580"/>
      <c r="AL54" s="1580"/>
      <c r="AM54" s="1580"/>
      <c r="AN54" s="1615" t="s">
        <v>26839</v>
      </c>
      <c r="AO54" s="269" t="s">
        <v>26840</v>
      </c>
      <c r="AP54" s="1580"/>
      <c r="AQ54" s="268"/>
      <c r="AR54" s="1580"/>
      <c r="AS54" s="269" t="s">
        <v>26841</v>
      </c>
      <c r="AT54" s="1617" t="s">
        <v>26842</v>
      </c>
      <c r="AU54" s="1580"/>
      <c r="AV54" s="1580"/>
      <c r="AW54" s="1580"/>
      <c r="AX54" s="1580"/>
      <c r="AY54" s="1580"/>
      <c r="AZ54" s="1668" t="s">
        <v>26843</v>
      </c>
      <c r="BA54" s="1580"/>
      <c r="BB54" s="1615" t="s">
        <v>26844</v>
      </c>
      <c r="BC54" s="269" t="s">
        <v>26845</v>
      </c>
      <c r="BD54" s="269" t="s">
        <v>26846</v>
      </c>
      <c r="BE54" s="1571" t="s">
        <v>26847</v>
      </c>
      <c r="BF54" s="469"/>
      <c r="BG54" s="1580"/>
      <c r="BH54" s="1580"/>
      <c r="BI54" s="1580"/>
      <c r="BJ54" s="1580"/>
      <c r="BK54" s="1580"/>
      <c r="BL54" s="2209"/>
      <c r="BM54" s="1580"/>
      <c r="BN54" s="269" t="s">
        <v>26848</v>
      </c>
      <c r="BO54" s="1580"/>
      <c r="BP54" s="469"/>
      <c r="BQ54" s="1580"/>
      <c r="BR54" s="1580"/>
      <c r="BS54" s="1615" t="s">
        <v>26849</v>
      </c>
      <c r="BT54" s="1615" t="s">
        <v>26850</v>
      </c>
      <c r="BU54" s="1580"/>
      <c r="BV54" s="269" t="s">
        <v>26851</v>
      </c>
      <c r="BW54" s="1580"/>
      <c r="BX54" s="1580"/>
      <c r="BY54" s="1571" t="s">
        <v>26852</v>
      </c>
      <c r="BZ54" s="1580"/>
      <c r="CA54" s="269" t="s">
        <v>26853</v>
      </c>
      <c r="CB54" s="1580"/>
      <c r="CC54" s="1580"/>
      <c r="CD54" s="269" t="s">
        <v>26854</v>
      </c>
      <c r="CE54" s="1580"/>
      <c r="CF54" s="1580"/>
      <c r="CG54" s="1580"/>
      <c r="CH54" s="1580"/>
      <c r="CI54" s="1580"/>
      <c r="CJ54" s="1580"/>
      <c r="CK54" s="1580"/>
      <c r="CL54" s="1580"/>
      <c r="CM54" s="1580"/>
      <c r="CN54" s="1580"/>
      <c r="CO54" s="1580"/>
      <c r="CP54" s="1580"/>
      <c r="CQ54" s="1580"/>
      <c r="CR54" s="2209"/>
      <c r="CS54" s="1580"/>
      <c r="CT54" s="1580"/>
      <c r="CU54" s="1616" t="s">
        <v>26855</v>
      </c>
      <c r="CV54" s="1580"/>
      <c r="CW54" s="1580"/>
      <c r="CX54" s="1580"/>
      <c r="CY54" s="1580"/>
      <c r="CZ54" s="1580"/>
      <c r="DA54" s="1580"/>
      <c r="DB54" s="625" t="s">
        <v>26856</v>
      </c>
      <c r="DC54" s="1617" t="s">
        <v>26857</v>
      </c>
      <c r="DD54" s="1580"/>
      <c r="DE54" s="1580"/>
      <c r="DF54" s="1580"/>
      <c r="DG54" s="1580"/>
      <c r="DH54" s="1617" t="s">
        <v>26858</v>
      </c>
      <c r="DI54" s="1580"/>
      <c r="DJ54" s="269" t="s">
        <v>26859</v>
      </c>
      <c r="DK54" s="1580"/>
      <c r="DL54" s="1580"/>
      <c r="DM54" s="1580"/>
      <c r="DN54" s="1580"/>
      <c r="DO54" s="1617" t="s">
        <v>26860</v>
      </c>
      <c r="DP54" s="1580"/>
      <c r="DQ54" s="1580"/>
      <c r="DR54" s="171" t="s">
        <v>26861</v>
      </c>
      <c r="DS54" s="469"/>
      <c r="DT54" s="1580"/>
      <c r="DU54" s="1580"/>
      <c r="DV54" s="1580"/>
      <c r="DW54" s="2209"/>
      <c r="DX54" s="2099" t="s">
        <v>26862</v>
      </c>
      <c r="DY54" s="469"/>
      <c r="DZ54" s="1580"/>
      <c r="EA54" s="269" t="s">
        <v>26863</v>
      </c>
      <c r="EB54" s="1580"/>
      <c r="EC54" s="1580"/>
      <c r="ED54" s="1580"/>
      <c r="EE54" s="1580"/>
      <c r="EF54" s="1580"/>
      <c r="EG54" s="269" t="s">
        <v>26864</v>
      </c>
      <c r="EH54" s="1580"/>
      <c r="EI54" s="269" t="s">
        <v>26865</v>
      </c>
      <c r="EJ54" s="1580"/>
      <c r="EK54" s="1580"/>
      <c r="EL54" s="1580"/>
      <c r="EM54" s="1617" t="s">
        <v>26866</v>
      </c>
      <c r="EN54" s="1580"/>
      <c r="EO54" s="1580"/>
      <c r="EP54" s="1580"/>
      <c r="EQ54" s="323"/>
      <c r="ER54" s="369" t="s">
        <v>26867</v>
      </c>
      <c r="ES54" s="1580"/>
      <c r="ET54" s="1580"/>
      <c r="EU54" s="1580"/>
      <c r="EV54" s="269" t="s">
        <v>26868</v>
      </c>
      <c r="EW54" s="1580"/>
      <c r="EX54" s="1668" t="s">
        <v>26869</v>
      </c>
      <c r="EY54" s="1580"/>
      <c r="EZ54" s="1849"/>
      <c r="FA54" s="1580"/>
      <c r="FB54" s="1580"/>
      <c r="FC54" s="2209"/>
      <c r="FD54" s="1571" t="s">
        <v>26870</v>
      </c>
      <c r="FE54" s="1580"/>
      <c r="FF54" s="1580"/>
      <c r="FG54" s="269" t="s">
        <v>26871</v>
      </c>
      <c r="FH54" s="1580"/>
      <c r="FI54" s="1580"/>
      <c r="FJ54" s="1580"/>
      <c r="FK54" s="269" t="s">
        <v>26872</v>
      </c>
      <c r="FL54" s="1580"/>
      <c r="FM54" s="1571" t="s">
        <v>26873</v>
      </c>
      <c r="FN54" s="1580"/>
      <c r="FO54" s="269" t="s">
        <v>26874</v>
      </c>
      <c r="FP54" s="1616" t="s">
        <v>26875</v>
      </c>
      <c r="FQ54" s="1580"/>
      <c r="FR54" s="269" t="s">
        <v>26876</v>
      </c>
      <c r="FS54" s="1615" t="s">
        <v>26877</v>
      </c>
      <c r="FT54" s="1580"/>
      <c r="FU54" s="1617" t="s">
        <v>26878</v>
      </c>
      <c r="FV54" s="269" t="s">
        <v>26879</v>
      </c>
      <c r="FW54" s="1580"/>
      <c r="FX54" s="1615" t="s">
        <v>26880</v>
      </c>
      <c r="FY54" s="1580"/>
      <c r="FZ54" s="1580"/>
      <c r="GA54" s="1580"/>
      <c r="GB54" s="1617" t="s">
        <v>26881</v>
      </c>
      <c r="GC54" s="1580"/>
      <c r="GD54" s="1580"/>
      <c r="GE54" s="1615" t="s">
        <v>26882</v>
      </c>
      <c r="GF54" s="1580"/>
      <c r="GG54" s="1580"/>
      <c r="GH54" s="2209"/>
      <c r="GI54" s="1615" t="s">
        <v>26883</v>
      </c>
      <c r="GJ54" s="1580"/>
      <c r="GK54" s="1571" t="s">
        <v>26884</v>
      </c>
      <c r="GL54" s="1580"/>
      <c r="GM54" s="1580"/>
      <c r="GN54" s="1580"/>
      <c r="GO54" s="1580"/>
      <c r="GP54" s="1580"/>
      <c r="GQ54" s="1580"/>
      <c r="GR54" s="1580"/>
      <c r="GS54" s="1615" t="s">
        <v>26885</v>
      </c>
      <c r="GT54" s="1580"/>
      <c r="GU54" s="1615" t="s">
        <v>26886</v>
      </c>
      <c r="GV54" s="469"/>
      <c r="GW54" s="269" t="s">
        <v>26887</v>
      </c>
      <c r="GX54" s="269" t="s">
        <v>26888</v>
      </c>
      <c r="GY54" s="269" t="s">
        <v>26889</v>
      </c>
      <c r="GZ54" s="1580"/>
      <c r="HA54" s="269" t="s">
        <v>26890</v>
      </c>
      <c r="HB54" s="1580"/>
      <c r="HC54" s="1615" t="s">
        <v>26891</v>
      </c>
      <c r="HD54" s="1580"/>
      <c r="HE54" s="269" t="s">
        <v>26892</v>
      </c>
      <c r="HF54" s="1580"/>
      <c r="HG54" s="1580"/>
      <c r="HH54" s="269" t="s">
        <v>26893</v>
      </c>
      <c r="HI54" s="1580"/>
      <c r="HJ54" s="1615" t="s">
        <v>26894</v>
      </c>
      <c r="HK54" s="1580"/>
      <c r="HL54" s="269" t="s">
        <v>26895</v>
      </c>
      <c r="HM54" s="1580"/>
      <c r="HN54" s="2209"/>
      <c r="HO54" s="1615" t="s">
        <v>26896</v>
      </c>
      <c r="HP54" s="1580"/>
      <c r="HQ54" s="1580"/>
      <c r="HR54" s="1580"/>
      <c r="HS54" s="1580"/>
      <c r="HT54" s="1580"/>
      <c r="HU54" s="1580"/>
      <c r="HV54" s="1580"/>
      <c r="HW54" s="269" t="s">
        <v>26897</v>
      </c>
      <c r="HX54" s="269" t="s">
        <v>26898</v>
      </c>
      <c r="HY54" s="1615" t="s">
        <v>26899</v>
      </c>
      <c r="HZ54" s="269" t="s">
        <v>26900</v>
      </c>
      <c r="IA54" s="1615" t="s">
        <v>26901</v>
      </c>
      <c r="IB54" s="269" t="s">
        <v>26902</v>
      </c>
      <c r="IC54" s="1615" t="s">
        <v>26903</v>
      </c>
      <c r="ID54" s="1615" t="s">
        <v>26904</v>
      </c>
      <c r="IE54" s="269" t="s">
        <v>26905</v>
      </c>
      <c r="IF54" s="1580"/>
      <c r="IG54" s="1580"/>
      <c r="IH54" s="1580"/>
      <c r="II54" s="1580"/>
      <c r="IJ54" s="269" t="s">
        <v>26906</v>
      </c>
      <c r="IK54" s="1580"/>
      <c r="IL54" s="1580"/>
      <c r="IM54" s="1615" t="s">
        <v>26907</v>
      </c>
      <c r="IN54" s="1580"/>
      <c r="IO54" s="1580"/>
      <c r="IP54" s="1580"/>
      <c r="IQ54" s="1580"/>
      <c r="IR54" s="1580"/>
      <c r="IS54" s="1846" t="s">
        <v>26908</v>
      </c>
      <c r="IT54" s="2206"/>
      <c r="IU54" s="1942"/>
      <c r="IV54" s="1580"/>
      <c r="IW54" s="1615" t="s">
        <v>26909</v>
      </c>
      <c r="IX54" s="1580"/>
      <c r="IY54" s="1580"/>
      <c r="IZ54" s="269" t="s">
        <v>26910</v>
      </c>
      <c r="JA54" s="1580"/>
      <c r="JB54" s="269" t="s">
        <v>26911</v>
      </c>
      <c r="JC54" s="1580"/>
      <c r="JD54" s="269" t="s">
        <v>26912</v>
      </c>
      <c r="JE54" s="1580"/>
      <c r="JF54" s="1615" t="s">
        <v>26913</v>
      </c>
      <c r="JG54" s="1580"/>
      <c r="JH54" s="269" t="s">
        <v>26914</v>
      </c>
      <c r="JI54" s="1580"/>
      <c r="JJ54" s="269" t="s">
        <v>26915</v>
      </c>
      <c r="JK54" s="269" t="s">
        <v>26916</v>
      </c>
      <c r="JL54" s="269" t="s">
        <v>26917</v>
      </c>
      <c r="JM54" s="1580"/>
      <c r="JN54" s="1580"/>
      <c r="JO54" s="1615" t="s">
        <v>26918</v>
      </c>
      <c r="JP54" s="1580"/>
      <c r="JQ54" s="1580"/>
      <c r="JR54" s="1580"/>
      <c r="JS54" s="1580"/>
      <c r="JT54" s="1580"/>
      <c r="JU54" s="1580"/>
      <c r="JV54" s="1580"/>
      <c r="JW54" s="1580"/>
      <c r="JX54" s="1580"/>
      <c r="JY54" s="2209"/>
      <c r="JZ54" s="1580"/>
      <c r="KA54" s="269" t="s">
        <v>26919</v>
      </c>
      <c r="KB54" s="1580"/>
      <c r="KC54" s="269" t="s">
        <v>26920</v>
      </c>
      <c r="KD54" s="1580"/>
      <c r="KE54" s="269" t="s">
        <v>26921</v>
      </c>
      <c r="KF54" s="269" t="s">
        <v>26922</v>
      </c>
      <c r="KG54" s="269" t="s">
        <v>26923</v>
      </c>
      <c r="KH54" s="269" t="s">
        <v>26924</v>
      </c>
      <c r="KI54" s="1580"/>
      <c r="KJ54" s="1580"/>
      <c r="KK54" s="1580"/>
      <c r="KL54" s="1615" t="s">
        <v>26925</v>
      </c>
      <c r="KM54" s="1580"/>
      <c r="KN54" s="1580"/>
      <c r="KO54" s="269" t="s">
        <v>26926</v>
      </c>
      <c r="KP54" s="2218" t="s">
        <v>26927</v>
      </c>
      <c r="KQ54" s="1615" t="s">
        <v>26928</v>
      </c>
      <c r="KR54" s="269" t="s">
        <v>26929</v>
      </c>
      <c r="KS54" s="1572" t="s">
        <v>26930</v>
      </c>
      <c r="KT54" s="269" t="s">
        <v>26931</v>
      </c>
      <c r="KU54" s="1580"/>
      <c r="KV54" s="1580"/>
      <c r="KW54" s="1580"/>
      <c r="KX54" s="1580"/>
      <c r="KY54" s="1580"/>
      <c r="KZ54" s="1580"/>
      <c r="LA54" s="1580"/>
      <c r="LB54" s="269" t="s">
        <v>26932</v>
      </c>
      <c r="LC54" s="1580"/>
      <c r="LD54" s="1580"/>
      <c r="LE54" s="2209"/>
      <c r="LF54" s="269" t="s">
        <v>26933</v>
      </c>
      <c r="LG54" s="1580"/>
      <c r="LH54" s="269" t="s">
        <v>26934</v>
      </c>
      <c r="LI54" s="1977"/>
      <c r="LJ54" s="1615" t="s">
        <v>26935</v>
      </c>
      <c r="LK54" s="469"/>
      <c r="LL54" s="1580"/>
      <c r="LM54" s="1617" t="s">
        <v>26936</v>
      </c>
      <c r="LN54" s="269" t="s">
        <v>26937</v>
      </c>
      <c r="LO54" s="269" t="s">
        <v>26938</v>
      </c>
      <c r="LP54" s="1580"/>
      <c r="LQ54" s="1580"/>
      <c r="LR54" s="1615" t="s">
        <v>26939</v>
      </c>
      <c r="LS54" s="1580"/>
      <c r="LT54" s="1580"/>
      <c r="LU54" s="269" t="s">
        <v>26940</v>
      </c>
      <c r="LV54" s="1580"/>
      <c r="LW54" s="1580"/>
      <c r="LX54" s="269" t="s">
        <v>26941</v>
      </c>
      <c r="LY54" s="1580"/>
      <c r="LZ54" s="269" t="s">
        <v>26942</v>
      </c>
      <c r="MA54" s="1580"/>
      <c r="MB54" s="269" t="s">
        <v>26943</v>
      </c>
      <c r="MC54" s="1580"/>
      <c r="MD54" s="1580"/>
      <c r="ME54" s="1580"/>
      <c r="MF54" s="269" t="s">
        <v>26944</v>
      </c>
      <c r="MG54" s="1580"/>
      <c r="MH54" s="634" t="s">
        <v>26945</v>
      </c>
      <c r="MI54" s="1580"/>
      <c r="MJ54" s="2209"/>
      <c r="MK54" s="269" t="s">
        <v>26946</v>
      </c>
      <c r="ML54" s="1580"/>
      <c r="MM54" s="1580"/>
      <c r="MN54" s="1615" t="s">
        <v>26947</v>
      </c>
      <c r="MO54" s="1580"/>
      <c r="MP54" s="1580"/>
      <c r="MQ54" s="1615" t="s">
        <v>26948</v>
      </c>
      <c r="MR54" s="1663" t="s">
        <v>26949</v>
      </c>
      <c r="MS54" s="1580"/>
      <c r="MT54" s="1580"/>
      <c r="MU54" s="1580"/>
      <c r="MV54" s="1615" t="s">
        <v>26950</v>
      </c>
      <c r="MW54" s="1580"/>
      <c r="MX54" s="1580"/>
      <c r="MY54" s="1580"/>
      <c r="MZ54" s="269" t="s">
        <v>26951</v>
      </c>
      <c r="NA54" s="269" t="s">
        <v>26952</v>
      </c>
      <c r="NB54" s="269" t="s">
        <v>26953</v>
      </c>
      <c r="NC54" s="269" t="s">
        <v>26954</v>
      </c>
      <c r="ND54" s="1580"/>
      <c r="NE54" s="1580"/>
      <c r="NF54" s="269" t="s">
        <v>26955</v>
      </c>
      <c r="NG54" s="269" t="s">
        <v>26956</v>
      </c>
      <c r="NH54" s="1580"/>
      <c r="NI54" s="1580"/>
      <c r="NJ54" s="269" t="s">
        <v>26957</v>
      </c>
      <c r="NK54" s="269" t="s">
        <v>26958</v>
      </c>
      <c r="NL54" s="1580"/>
      <c r="NM54" s="1580"/>
      <c r="NN54" s="1580"/>
      <c r="NO54" s="1853" t="s">
        <v>26959</v>
      </c>
      <c r="NP54" s="2209"/>
      <c r="NQ54" s="268"/>
      <c r="NR54" s="1580"/>
      <c r="NS54" s="1580"/>
      <c r="NT54" s="1580"/>
      <c r="NU54" s="1580"/>
      <c r="NV54" s="1580"/>
      <c r="NW54" s="1580"/>
      <c r="NX54" s="1580"/>
      <c r="NY54" s="1580"/>
      <c r="NZ54" s="171" t="s">
        <v>26960</v>
      </c>
      <c r="OA54" s="1580"/>
      <c r="OB54" s="1580"/>
      <c r="OC54" s="1580"/>
      <c r="OD54" s="171" t="s">
        <v>26961</v>
      </c>
      <c r="OE54" s="1580"/>
      <c r="OF54" s="1580"/>
      <c r="OG54" s="171" t="s">
        <v>26962</v>
      </c>
      <c r="OH54" s="1580"/>
      <c r="OI54" s="1580"/>
      <c r="OJ54" s="1615" t="s">
        <v>26963</v>
      </c>
      <c r="OK54" s="1580"/>
      <c r="OL54" s="1580"/>
      <c r="OM54" s="1580"/>
      <c r="ON54" s="1580"/>
      <c r="OO54" s="1580"/>
      <c r="OP54" s="1580"/>
      <c r="OQ54" s="1580"/>
      <c r="OR54" s="1580"/>
      <c r="OS54" s="1580"/>
      <c r="OT54" s="1580"/>
      <c r="OU54" s="1580"/>
      <c r="OV54" s="2209"/>
      <c r="OW54" s="1580"/>
      <c r="OX54" s="1580"/>
      <c r="OY54" s="1580"/>
      <c r="OZ54" s="1580"/>
      <c r="PA54" s="1580"/>
      <c r="PB54" s="1580"/>
      <c r="PC54" s="1580"/>
      <c r="PD54" s="1615" t="s">
        <v>26964</v>
      </c>
      <c r="PE54" s="269" t="s">
        <v>26965</v>
      </c>
      <c r="PF54" s="1580"/>
      <c r="PG54" s="1580"/>
      <c r="PH54" s="171" t="s">
        <v>26966</v>
      </c>
      <c r="PI54" s="1580"/>
      <c r="PJ54" s="1580"/>
      <c r="PK54" s="1580"/>
      <c r="PL54" s="1580"/>
      <c r="PM54" s="1580"/>
      <c r="PN54" s="1580"/>
      <c r="PO54" s="1580"/>
      <c r="PP54" s="1580"/>
      <c r="PQ54" s="1580"/>
      <c r="PR54" s="1580"/>
      <c r="PS54" s="1580"/>
      <c r="PT54" s="1580"/>
      <c r="PU54" s="171" t="s">
        <v>26967</v>
      </c>
      <c r="PV54" s="1580"/>
      <c r="PW54" s="1580"/>
      <c r="PX54" s="424" t="s">
        <v>26968</v>
      </c>
      <c r="PY54" s="2213"/>
      <c r="PZ54" s="1580"/>
      <c r="QA54" s="1580"/>
      <c r="QB54" s="1580"/>
      <c r="QC54" s="1580"/>
      <c r="QD54" s="1580"/>
      <c r="QE54" s="1580"/>
      <c r="QF54" s="1580"/>
      <c r="QG54" s="1580"/>
      <c r="QH54" s="1580"/>
      <c r="QI54" s="1580"/>
      <c r="QJ54" s="1580"/>
      <c r="QK54" s="1580"/>
      <c r="QL54" s="1580"/>
      <c r="QM54" s="1580"/>
      <c r="QN54" s="1580"/>
      <c r="QO54" s="1580"/>
      <c r="QP54" s="1580"/>
      <c r="QQ54" s="1580"/>
      <c r="QR54" s="1580"/>
      <c r="QS54" s="1580"/>
      <c r="QT54" s="1580"/>
      <c r="QU54" s="1580"/>
      <c r="QV54" s="1580"/>
      <c r="QW54" s="1580"/>
      <c r="QX54" s="1580"/>
      <c r="QY54" s="1580"/>
      <c r="QZ54" s="1580"/>
      <c r="RA54" s="1580"/>
      <c r="RB54" s="1580"/>
      <c r="RC54" s="1580"/>
      <c r="RD54" s="1580"/>
    </row>
    <row r="55" spans="1:472" ht="37.5" customHeight="1">
      <c r="A55" s="2560"/>
      <c r="B55" s="2219" t="s">
        <v>26969</v>
      </c>
      <c r="C55" s="2205"/>
      <c r="D55" s="1782"/>
      <c r="E55" s="1782"/>
      <c r="F55" s="1782"/>
      <c r="G55" s="1782"/>
      <c r="H55" s="1782"/>
      <c r="I55" s="1782"/>
      <c r="J55" s="1782"/>
      <c r="K55" s="1782"/>
      <c r="L55" s="1782"/>
      <c r="M55" s="1782"/>
      <c r="N55" s="1782"/>
      <c r="O55" s="1782"/>
      <c r="P55" s="1782"/>
      <c r="Q55" s="1782"/>
      <c r="R55" s="1782"/>
      <c r="S55" s="1782"/>
      <c r="T55" s="1782"/>
      <c r="U55" s="1782"/>
      <c r="V55" s="1782"/>
      <c r="W55" s="1782"/>
      <c r="X55" s="1782"/>
      <c r="Y55" s="1782"/>
      <c r="Z55" s="1782"/>
      <c r="AA55" s="1782"/>
      <c r="AB55" s="1782"/>
      <c r="AC55" s="1782"/>
      <c r="AD55" s="1782"/>
      <c r="AE55" s="1782"/>
      <c r="AF55" s="1782"/>
      <c r="AG55" s="1782"/>
      <c r="AH55" s="1949"/>
      <c r="AI55" s="2205"/>
      <c r="AJ55" s="1797"/>
      <c r="AK55" s="1782"/>
      <c r="AL55" s="1782"/>
      <c r="AM55" s="1782"/>
      <c r="AN55" s="1782"/>
      <c r="AO55" s="1782"/>
      <c r="AP55" s="1782"/>
      <c r="AQ55" s="1782"/>
      <c r="AR55" s="1782"/>
      <c r="AS55" s="1782"/>
      <c r="AT55" s="1782"/>
      <c r="AU55" s="1782"/>
      <c r="AV55" s="1782"/>
      <c r="AW55" s="1782"/>
      <c r="AX55" s="1782"/>
      <c r="AY55" s="1782"/>
      <c r="AZ55" s="1782"/>
      <c r="BA55" s="1782"/>
      <c r="BB55" s="1782"/>
      <c r="BC55" s="1782"/>
      <c r="BD55" s="1782"/>
      <c r="BE55" s="1782"/>
      <c r="BF55" s="1782"/>
      <c r="BG55" s="1782"/>
      <c r="BH55" s="1782"/>
      <c r="BI55" s="1782"/>
      <c r="BJ55" s="1782"/>
      <c r="BK55" s="1782"/>
      <c r="BL55" s="2205"/>
      <c r="BM55" s="1782"/>
      <c r="BN55" s="1782"/>
      <c r="BO55" s="1782"/>
      <c r="BP55" s="1782"/>
      <c r="BQ55" s="1782"/>
      <c r="BR55" s="1782"/>
      <c r="BS55" s="1782"/>
      <c r="BT55" s="469"/>
      <c r="BU55" s="1782"/>
      <c r="BV55" s="1782"/>
      <c r="BW55" s="1782"/>
      <c r="BX55" s="1782"/>
      <c r="BY55" s="1782"/>
      <c r="BZ55" s="1782"/>
      <c r="CA55" s="1782"/>
      <c r="CB55" s="1782"/>
      <c r="CC55" s="1782"/>
      <c r="CD55" s="1782"/>
      <c r="CE55" s="1782"/>
      <c r="CF55" s="1782"/>
      <c r="CG55" s="1782"/>
      <c r="CH55" s="1782"/>
      <c r="CI55" s="1782"/>
      <c r="CJ55" s="1782"/>
      <c r="CK55" s="1782"/>
      <c r="CL55" s="1782"/>
      <c r="CM55" s="1782"/>
      <c r="CN55" s="1782"/>
      <c r="CO55" s="1782"/>
      <c r="CP55" s="1782"/>
      <c r="CQ55" s="1782"/>
      <c r="CR55" s="2205"/>
      <c r="CS55" s="1782"/>
      <c r="CT55" s="1782"/>
      <c r="CU55" s="1782"/>
      <c r="CV55" s="1782"/>
      <c r="CW55" s="1782"/>
      <c r="CX55" s="1782"/>
      <c r="CY55" s="1782"/>
      <c r="CZ55" s="1782"/>
      <c r="DA55" s="1782"/>
      <c r="DB55" s="1782"/>
      <c r="DC55" s="1782"/>
      <c r="DD55" s="1782"/>
      <c r="DE55" s="1782"/>
      <c r="DF55" s="1782"/>
      <c r="DG55" s="1782"/>
      <c r="DH55" s="1782"/>
      <c r="DI55" s="1782"/>
      <c r="DJ55" s="1782"/>
      <c r="DK55" s="1782"/>
      <c r="DL55" s="1782"/>
      <c r="DM55" s="1782"/>
      <c r="DN55" s="1782"/>
      <c r="DO55" s="1782"/>
      <c r="DP55" s="1782"/>
      <c r="DQ55" s="1782"/>
      <c r="DR55" s="1782"/>
      <c r="DS55" s="1782"/>
      <c r="DT55" s="1782"/>
      <c r="DU55" s="1782"/>
      <c r="DV55" s="1782"/>
      <c r="DW55" s="2205"/>
      <c r="DX55" s="1782"/>
      <c r="DY55" s="1782"/>
      <c r="DZ55" s="1782"/>
      <c r="EA55" s="1782"/>
      <c r="EB55" s="1782"/>
      <c r="EC55" s="1782"/>
      <c r="ED55" s="1782"/>
      <c r="EE55" s="1782"/>
      <c r="EF55" s="1782"/>
      <c r="EG55" s="1782"/>
      <c r="EH55" s="1782"/>
      <c r="EI55" s="1782"/>
      <c r="EJ55" s="1782"/>
      <c r="EK55" s="1782"/>
      <c r="EL55" s="1782"/>
      <c r="EM55" s="1782"/>
      <c r="EN55" s="1782"/>
      <c r="EO55" s="1782"/>
      <c r="EP55" s="1782"/>
      <c r="EQ55" s="1782"/>
      <c r="ER55" s="1782"/>
      <c r="ES55" s="1782"/>
      <c r="ET55" s="1782"/>
      <c r="EU55" s="1782"/>
      <c r="EV55" s="1782"/>
      <c r="EW55" s="1782"/>
      <c r="EX55" s="1782"/>
      <c r="EY55" s="1782"/>
      <c r="EZ55" s="1782"/>
      <c r="FA55" s="1782"/>
      <c r="FB55" s="1782"/>
      <c r="FC55" s="2205"/>
      <c r="FD55" s="1782"/>
      <c r="FE55" s="1782"/>
      <c r="FF55" s="1782"/>
      <c r="FG55" s="1782"/>
      <c r="FH55" s="1782"/>
      <c r="FI55" s="1782"/>
      <c r="FJ55" s="1782"/>
      <c r="FK55" s="1782"/>
      <c r="FL55" s="1782"/>
      <c r="FM55" s="1782"/>
      <c r="FN55" s="1782"/>
      <c r="FO55" s="1782"/>
      <c r="FP55" s="1782"/>
      <c r="FQ55" s="1782"/>
      <c r="FR55" s="1782"/>
      <c r="FS55" s="1782"/>
      <c r="FT55" s="1782"/>
      <c r="FU55" s="1782"/>
      <c r="FV55" s="1782"/>
      <c r="FW55" s="1782"/>
      <c r="FX55" s="1782"/>
      <c r="FY55" s="1782"/>
      <c r="FZ55" s="1782"/>
      <c r="GA55" s="1782"/>
      <c r="GB55" s="1782"/>
      <c r="GC55" s="1782"/>
      <c r="GD55" s="1782"/>
      <c r="GE55" s="1782"/>
      <c r="GF55" s="1782"/>
      <c r="GG55" s="1782"/>
      <c r="GH55" s="2205"/>
      <c r="GI55" s="1782"/>
      <c r="GJ55" s="1782"/>
      <c r="GK55" s="1782"/>
      <c r="GL55" s="1782"/>
      <c r="GM55" s="1782"/>
      <c r="GN55" s="1782"/>
      <c r="GO55" s="1782"/>
      <c r="GP55" s="1782"/>
      <c r="GQ55" s="1782"/>
      <c r="GR55" s="1782"/>
      <c r="GS55" s="1782"/>
      <c r="GT55" s="1782"/>
      <c r="GU55" s="1782"/>
      <c r="GV55" s="1782"/>
      <c r="GW55" s="1782"/>
      <c r="GX55" s="1782"/>
      <c r="GY55" s="1782"/>
      <c r="GZ55" s="1782"/>
      <c r="HA55" s="1782"/>
      <c r="HB55" s="1782"/>
      <c r="HC55" s="1782"/>
      <c r="HD55" s="1782"/>
      <c r="HE55" s="1782"/>
      <c r="HF55" s="1782"/>
      <c r="HG55" s="1782"/>
      <c r="HH55" s="1782"/>
      <c r="HI55" s="1782"/>
      <c r="HJ55" s="1782"/>
      <c r="HK55" s="1782"/>
      <c r="HL55" s="1782"/>
      <c r="HM55" s="1782"/>
      <c r="HN55" s="2205"/>
      <c r="HO55" s="1782"/>
      <c r="HP55" s="1782"/>
      <c r="HQ55" s="1782"/>
      <c r="HR55" s="1782"/>
      <c r="HS55" s="1782"/>
      <c r="HT55" s="1782"/>
      <c r="HU55" s="1782"/>
      <c r="HV55" s="1782"/>
      <c r="HW55" s="1782"/>
      <c r="HX55" s="1782"/>
      <c r="HY55" s="1782"/>
      <c r="HZ55" s="1782"/>
      <c r="IA55" s="1782"/>
      <c r="IB55" s="1782"/>
      <c r="IC55" s="1782"/>
      <c r="ID55" s="1950"/>
      <c r="IE55" s="1782"/>
      <c r="IF55" s="1782"/>
      <c r="IG55" s="1782"/>
      <c r="IH55" s="1782"/>
      <c r="II55" s="1782"/>
      <c r="IJ55" s="1782"/>
      <c r="IK55" s="1782"/>
      <c r="IL55" s="1782"/>
      <c r="IM55" s="1782"/>
      <c r="IN55" s="1782"/>
      <c r="IO55" s="1782"/>
      <c r="IP55" s="1782"/>
      <c r="IQ55" s="1782"/>
      <c r="IR55" s="1782"/>
      <c r="IS55" s="1951"/>
      <c r="IT55" s="2206"/>
      <c r="IU55" s="1797"/>
      <c r="IV55" s="1782"/>
      <c r="IW55" s="1782"/>
      <c r="IX55" s="1782"/>
      <c r="IY55" s="1782"/>
      <c r="IZ55" s="1782"/>
      <c r="JA55" s="1782"/>
      <c r="JB55" s="1782"/>
      <c r="JC55" s="1782"/>
      <c r="JD55" s="1782"/>
      <c r="JE55" s="1782"/>
      <c r="JF55" s="1782"/>
      <c r="JG55" s="1782"/>
      <c r="JH55" s="1782"/>
      <c r="JI55" s="1782"/>
      <c r="JJ55" s="1782"/>
      <c r="JK55" s="1782"/>
      <c r="JL55" s="1782"/>
      <c r="JM55" s="1782"/>
      <c r="JN55" s="1782"/>
      <c r="JO55" s="1782"/>
      <c r="JP55" s="1782"/>
      <c r="JQ55" s="1782"/>
      <c r="JR55" s="1782"/>
      <c r="JS55" s="1782"/>
      <c r="JT55" s="1782"/>
      <c r="JU55" s="1782"/>
      <c r="JV55" s="1782"/>
      <c r="JW55" s="1782"/>
      <c r="JX55" s="1782"/>
      <c r="JY55" s="2205"/>
      <c r="JZ55" s="1782"/>
      <c r="KA55" s="1782"/>
      <c r="KB55" s="1782"/>
      <c r="KC55" s="1782"/>
      <c r="KD55" s="1782"/>
      <c r="KE55" s="1782"/>
      <c r="KF55" s="1782"/>
      <c r="KG55" s="1782"/>
      <c r="KH55" s="1782"/>
      <c r="KI55" s="1782"/>
      <c r="KJ55" s="1782"/>
      <c r="KK55" s="1782"/>
      <c r="KL55" s="1782"/>
      <c r="KM55" s="1782"/>
      <c r="KN55" s="1782"/>
      <c r="KO55" s="1782"/>
      <c r="KP55" s="1782"/>
      <c r="KQ55" s="1782"/>
      <c r="KR55" s="1782"/>
      <c r="KS55" s="1782"/>
      <c r="KT55" s="1782"/>
      <c r="KU55" s="1782"/>
      <c r="KV55" s="1782"/>
      <c r="KW55" s="1782"/>
      <c r="KX55" s="1782"/>
      <c r="KY55" s="1782"/>
      <c r="KZ55" s="1782"/>
      <c r="LA55" s="1782"/>
      <c r="LB55" s="1782"/>
      <c r="LC55" s="1782"/>
      <c r="LD55" s="1782"/>
      <c r="LE55" s="2205"/>
      <c r="LF55" s="1782"/>
      <c r="LG55" s="1782"/>
      <c r="LH55" s="1782"/>
      <c r="LI55" s="1782"/>
      <c r="LJ55" s="1782"/>
      <c r="LK55" s="1782"/>
      <c r="LL55" s="1782"/>
      <c r="LM55" s="1782"/>
      <c r="LN55" s="1782"/>
      <c r="LO55" s="1782"/>
      <c r="LP55" s="1782"/>
      <c r="LQ55" s="1782"/>
      <c r="LR55" s="1782"/>
      <c r="LS55" s="1782"/>
      <c r="LT55" s="1782"/>
      <c r="LU55" s="1782"/>
      <c r="LV55" s="1782"/>
      <c r="LW55" s="1782"/>
      <c r="LX55" s="1782"/>
      <c r="LY55" s="1782"/>
      <c r="LZ55" s="1782"/>
      <c r="MA55" s="1782"/>
      <c r="MB55" s="1782"/>
      <c r="MC55" s="1782"/>
      <c r="MD55" s="1782"/>
      <c r="ME55" s="1782"/>
      <c r="MF55" s="1782"/>
      <c r="MG55" s="1782"/>
      <c r="MH55" s="1782"/>
      <c r="MI55" s="1782"/>
      <c r="MJ55" s="2205"/>
      <c r="MK55" s="1782"/>
      <c r="ML55" s="1782"/>
      <c r="MM55" s="1782"/>
      <c r="MN55" s="1782"/>
      <c r="MO55" s="1782"/>
      <c r="MP55" s="1782"/>
      <c r="MQ55" s="1782"/>
      <c r="MR55" s="1782"/>
      <c r="MS55" s="1782"/>
      <c r="MT55" s="1782"/>
      <c r="MU55" s="1782"/>
      <c r="MV55" s="1782"/>
      <c r="MW55" s="1782"/>
      <c r="MX55" s="1782"/>
      <c r="MY55" s="1782"/>
      <c r="MZ55" s="1782"/>
      <c r="NA55" s="1782"/>
      <c r="NB55" s="1782"/>
      <c r="NC55" s="1782"/>
      <c r="ND55" s="1782"/>
      <c r="NE55" s="1782"/>
      <c r="NF55" s="1782"/>
      <c r="NG55" s="1782"/>
      <c r="NH55" s="1782"/>
      <c r="NI55" s="1782"/>
      <c r="NJ55" s="1782"/>
      <c r="NK55" s="1782"/>
      <c r="NL55" s="1782"/>
      <c r="NM55" s="1782"/>
      <c r="NN55" s="1782"/>
      <c r="NO55" s="1782"/>
      <c r="NP55" s="2205"/>
      <c r="NQ55" s="1874"/>
      <c r="NR55" s="1874"/>
      <c r="NS55" s="1874"/>
      <c r="NT55" s="1874"/>
      <c r="NU55" s="1874"/>
      <c r="NV55" s="1874"/>
      <c r="NW55" s="1874"/>
      <c r="NX55" s="1874"/>
      <c r="NY55" s="1874"/>
      <c r="NZ55" s="1874"/>
      <c r="OA55" s="1874"/>
      <c r="OB55" s="1874"/>
      <c r="OC55" s="1874"/>
      <c r="OD55" s="1874"/>
      <c r="OE55" s="1874"/>
      <c r="OF55" s="1874"/>
      <c r="OG55" s="1874"/>
      <c r="OH55" s="1874"/>
      <c r="OI55" s="1874"/>
      <c r="OJ55" s="1874"/>
      <c r="OK55" s="1874"/>
      <c r="OL55" s="1874"/>
      <c r="OM55" s="1874"/>
      <c r="ON55" s="1874"/>
      <c r="OO55" s="1874"/>
      <c r="OP55" s="1874"/>
      <c r="OQ55" s="1874"/>
      <c r="OR55" s="1874"/>
      <c r="OS55" s="1874"/>
      <c r="OT55" s="1874"/>
      <c r="OU55" s="1874"/>
      <c r="OV55" s="2220"/>
      <c r="OW55" s="1874"/>
      <c r="OX55" s="1874"/>
      <c r="OY55" s="1874"/>
      <c r="OZ55" s="1874"/>
      <c r="PA55" s="1874"/>
      <c r="PB55" s="1874"/>
      <c r="PC55" s="1874"/>
      <c r="PD55" s="1874"/>
      <c r="PE55" s="1874"/>
      <c r="PF55" s="1874"/>
      <c r="PG55" s="1874"/>
      <c r="PH55" s="1874"/>
      <c r="PI55" s="1874"/>
      <c r="PJ55" s="1874"/>
      <c r="PK55" s="1874"/>
      <c r="PL55" s="1874"/>
      <c r="PM55" s="1874"/>
      <c r="PN55" s="1874"/>
      <c r="PO55" s="1874"/>
      <c r="PP55" s="1874"/>
      <c r="PQ55" s="1874"/>
      <c r="PR55" s="1874"/>
      <c r="PS55" s="1874"/>
      <c r="PT55" s="1874"/>
      <c r="PU55" s="1874"/>
      <c r="PV55" s="1874"/>
      <c r="PW55" s="1874"/>
      <c r="PX55" s="1874"/>
      <c r="PY55" s="2221"/>
      <c r="PZ55" s="469"/>
      <c r="QA55" s="469"/>
      <c r="QB55" s="469"/>
      <c r="QC55" s="469"/>
      <c r="QD55" s="469"/>
      <c r="QE55" s="469"/>
      <c r="QF55" s="469"/>
      <c r="QG55" s="469"/>
      <c r="QH55" s="469"/>
      <c r="QI55" s="469"/>
      <c r="QJ55" s="469"/>
      <c r="QK55" s="469"/>
      <c r="QL55" s="469"/>
      <c r="QM55" s="469"/>
      <c r="QN55" s="469"/>
      <c r="QO55" s="469"/>
      <c r="QP55" s="469"/>
      <c r="QQ55" s="469"/>
      <c r="QR55" s="469"/>
      <c r="QS55" s="469"/>
      <c r="QT55" s="469"/>
      <c r="QU55" s="469"/>
      <c r="QV55" s="469"/>
      <c r="QW55" s="469"/>
      <c r="QX55" s="469"/>
      <c r="QY55" s="469"/>
      <c r="QZ55" s="469"/>
      <c r="RA55" s="469"/>
      <c r="RB55" s="469"/>
      <c r="RC55" s="469"/>
      <c r="RD55" s="469"/>
    </row>
    <row r="56" spans="1:472" ht="47.25" customHeight="1">
      <c r="A56" s="2612" t="s">
        <v>15</v>
      </c>
      <c r="B56" s="2217" t="s">
        <v>17569</v>
      </c>
      <c r="C56" s="2209"/>
      <c r="D56" s="269" t="s">
        <v>26970</v>
      </c>
      <c r="E56" s="268" t="s">
        <v>14718</v>
      </c>
      <c r="F56" s="1024" t="s">
        <v>16724</v>
      </c>
      <c r="G56" s="1024" t="s">
        <v>24087</v>
      </c>
      <c r="H56" s="469" t="s">
        <v>14718</v>
      </c>
      <c r="I56" s="219" t="s">
        <v>26971</v>
      </c>
      <c r="J56" s="269" t="s">
        <v>26972</v>
      </c>
      <c r="K56" s="1580" t="s">
        <v>14729</v>
      </c>
      <c r="L56" s="1615" t="s">
        <v>26973</v>
      </c>
      <c r="M56" s="1024" t="s">
        <v>24087</v>
      </c>
      <c r="N56" s="1024" t="s">
        <v>16724</v>
      </c>
      <c r="O56" s="469" t="s">
        <v>14729</v>
      </c>
      <c r="P56" s="1580" t="s">
        <v>22861</v>
      </c>
      <c r="Q56" s="1617" t="s">
        <v>26974</v>
      </c>
      <c r="R56" s="1580" t="s">
        <v>14718</v>
      </c>
      <c r="S56" s="1615" t="s">
        <v>26975</v>
      </c>
      <c r="T56" s="1024" t="s">
        <v>16724</v>
      </c>
      <c r="U56" s="1024" t="s">
        <v>24087</v>
      </c>
      <c r="V56" s="1998" t="s">
        <v>26976</v>
      </c>
      <c r="W56" s="1617" t="s">
        <v>26977</v>
      </c>
      <c r="X56" s="1617" t="s">
        <v>26978</v>
      </c>
      <c r="Y56" s="219" t="s">
        <v>26979</v>
      </c>
      <c r="Z56" s="269" t="s">
        <v>26980</v>
      </c>
      <c r="AA56" s="1024" t="s">
        <v>24087</v>
      </c>
      <c r="AB56" s="1024" t="s">
        <v>16724</v>
      </c>
      <c r="AC56" s="269" t="s">
        <v>26981</v>
      </c>
      <c r="AD56" s="469" t="s">
        <v>14882</v>
      </c>
      <c r="AE56" s="1580"/>
      <c r="AF56" s="1580"/>
      <c r="AG56" s="1580"/>
      <c r="AH56" s="1936"/>
      <c r="AI56" s="2209"/>
      <c r="AJ56" s="1936"/>
      <c r="AK56" s="1580"/>
      <c r="AL56" s="1580"/>
      <c r="AM56" s="1616" t="s">
        <v>26982</v>
      </c>
      <c r="AN56" s="1615" t="s">
        <v>26983</v>
      </c>
      <c r="AO56" s="1617" t="s">
        <v>26984</v>
      </c>
      <c r="AP56" s="1024" t="s">
        <v>24087</v>
      </c>
      <c r="AQ56" s="1024" t="s">
        <v>16724</v>
      </c>
      <c r="AR56" s="269" t="s">
        <v>26985</v>
      </c>
      <c r="AS56" s="1615" t="s">
        <v>26986</v>
      </c>
      <c r="AT56" s="1580" t="s">
        <v>23592</v>
      </c>
      <c r="AU56" s="269" t="s">
        <v>26987</v>
      </c>
      <c r="AV56" s="269" t="s">
        <v>26988</v>
      </c>
      <c r="AW56" s="269" t="s">
        <v>24403</v>
      </c>
      <c r="AX56" s="269" t="s">
        <v>26989</v>
      </c>
      <c r="AY56" s="1617" t="s">
        <v>26990</v>
      </c>
      <c r="AZ56" s="469" t="s">
        <v>22519</v>
      </c>
      <c r="BA56" s="269" t="s">
        <v>26991</v>
      </c>
      <c r="BB56" s="1580" t="s">
        <v>14972</v>
      </c>
      <c r="BC56" s="2055" t="s">
        <v>22851</v>
      </c>
      <c r="BD56" s="1024" t="s">
        <v>24087</v>
      </c>
      <c r="BE56" s="1024" t="s">
        <v>16724</v>
      </c>
      <c r="BF56" s="269" t="s">
        <v>26992</v>
      </c>
      <c r="BG56" s="1580" t="s">
        <v>22519</v>
      </c>
      <c r="BH56" s="1580" t="s">
        <v>23592</v>
      </c>
      <c r="BI56" s="1580" t="s">
        <v>22850</v>
      </c>
      <c r="BJ56" s="1580" t="s">
        <v>22851</v>
      </c>
      <c r="BK56" s="269" t="s">
        <v>24395</v>
      </c>
      <c r="BL56" s="2209"/>
      <c r="BM56" s="1057" t="s">
        <v>24261</v>
      </c>
      <c r="BN56" s="269" t="s">
        <v>26993</v>
      </c>
      <c r="BO56" s="1580" t="s">
        <v>15002</v>
      </c>
      <c r="BP56" s="2222" t="s">
        <v>26994</v>
      </c>
      <c r="BQ56" s="1580" t="s">
        <v>19307</v>
      </c>
      <c r="BR56" s="269" t="s">
        <v>26995</v>
      </c>
      <c r="BS56" s="1064" t="s">
        <v>21894</v>
      </c>
      <c r="BT56" s="2061" t="s">
        <v>26996</v>
      </c>
      <c r="BU56" s="269" t="s">
        <v>26997</v>
      </c>
      <c r="BV56" s="1580" t="s">
        <v>18284</v>
      </c>
      <c r="BW56" s="2015" t="s">
        <v>26998</v>
      </c>
      <c r="BX56" s="1580" t="s">
        <v>19307</v>
      </c>
      <c r="BY56" s="171" t="s">
        <v>26999</v>
      </c>
      <c r="BZ56" s="1024" t="s">
        <v>24268</v>
      </c>
      <c r="CA56" s="1024" t="s">
        <v>24266</v>
      </c>
      <c r="CB56" s="1742" t="s">
        <v>27000</v>
      </c>
      <c r="CC56" s="269" t="s">
        <v>27001</v>
      </c>
      <c r="CD56" s="2223" t="s">
        <v>18902</v>
      </c>
      <c r="CE56" s="1615" t="s">
        <v>27002</v>
      </c>
      <c r="CF56" s="1871" t="s">
        <v>27003</v>
      </c>
      <c r="CG56" s="1024" t="s">
        <v>16724</v>
      </c>
      <c r="CH56" s="1057" t="s">
        <v>24196</v>
      </c>
      <c r="CI56" s="269" t="s">
        <v>27004</v>
      </c>
      <c r="CJ56" s="1616" t="s">
        <v>27005</v>
      </c>
      <c r="CK56" s="1580" t="s">
        <v>16189</v>
      </c>
      <c r="CL56" s="1580" t="s">
        <v>15201</v>
      </c>
      <c r="CM56" s="269" t="s">
        <v>27006</v>
      </c>
      <c r="CN56" s="1024" t="s">
        <v>24087</v>
      </c>
      <c r="CO56" s="1024" t="s">
        <v>16724</v>
      </c>
      <c r="CP56" s="469" t="s">
        <v>15201</v>
      </c>
      <c r="CQ56" s="1580" t="s">
        <v>18284</v>
      </c>
      <c r="CR56" s="2209"/>
      <c r="CS56" s="1580" t="s">
        <v>15195</v>
      </c>
      <c r="CT56" s="1580" t="s">
        <v>15201</v>
      </c>
      <c r="CU56" s="1580" t="s">
        <v>15201</v>
      </c>
      <c r="CV56" s="1024" t="s">
        <v>23430</v>
      </c>
      <c r="CW56" s="1024" t="s">
        <v>24114</v>
      </c>
      <c r="CX56" s="1580" t="s">
        <v>23188</v>
      </c>
      <c r="CY56" s="1580" t="s">
        <v>23188</v>
      </c>
      <c r="CZ56" s="269" t="s">
        <v>27007</v>
      </c>
      <c r="DA56" s="1615" t="s">
        <v>27008</v>
      </c>
      <c r="DB56" s="469" t="s">
        <v>17616</v>
      </c>
      <c r="DC56" s="1024" t="s">
        <v>16724</v>
      </c>
      <c r="DD56" s="1024" t="s">
        <v>24272</v>
      </c>
      <c r="DE56" s="1617" t="s">
        <v>27009</v>
      </c>
      <c r="DF56" s="1580" t="s">
        <v>18284</v>
      </c>
      <c r="DG56" s="1580" t="s">
        <v>14950</v>
      </c>
      <c r="DH56" s="1615" t="s">
        <v>27010</v>
      </c>
      <c r="DI56" s="269" t="s">
        <v>27011</v>
      </c>
      <c r="DJ56" s="1024" t="s">
        <v>24087</v>
      </c>
      <c r="DK56" s="1024" t="s">
        <v>24196</v>
      </c>
      <c r="DL56" s="2015" t="s">
        <v>26998</v>
      </c>
      <c r="DM56" s="269" t="s">
        <v>27012</v>
      </c>
      <c r="DN56" s="1616" t="s">
        <v>27013</v>
      </c>
      <c r="DO56" s="269" t="s">
        <v>27014</v>
      </c>
      <c r="DP56" s="269" t="s">
        <v>27015</v>
      </c>
      <c r="DQ56" s="1024" t="s">
        <v>24124</v>
      </c>
      <c r="DR56" s="1024" t="s">
        <v>24124</v>
      </c>
      <c r="DS56" s="269" t="s">
        <v>19499</v>
      </c>
      <c r="DT56" s="269" t="s">
        <v>27016</v>
      </c>
      <c r="DU56" s="1571" t="s">
        <v>27017</v>
      </c>
      <c r="DV56" s="1571" t="s">
        <v>27018</v>
      </c>
      <c r="DW56" s="2209"/>
      <c r="DX56" s="269" t="s">
        <v>27019</v>
      </c>
      <c r="DY56" s="1024" t="s">
        <v>24416</v>
      </c>
      <c r="DZ56" s="1057" t="s">
        <v>23448</v>
      </c>
      <c r="EA56" s="1587" t="s">
        <v>27020</v>
      </c>
      <c r="EB56" s="1580" t="s">
        <v>15344</v>
      </c>
      <c r="EC56" s="269" t="s">
        <v>27021</v>
      </c>
      <c r="ED56" s="1616" t="s">
        <v>27022</v>
      </c>
      <c r="EE56" s="269" t="s">
        <v>27023</v>
      </c>
      <c r="EF56" s="1024" t="s">
        <v>16724</v>
      </c>
      <c r="EG56" s="1024" t="s">
        <v>16722</v>
      </c>
      <c r="EH56" s="192" t="s">
        <v>27024</v>
      </c>
      <c r="EI56" s="2115" t="s">
        <v>27025</v>
      </c>
      <c r="EJ56" s="1580" t="s">
        <v>18478</v>
      </c>
      <c r="EK56" s="1580" t="s">
        <v>18478</v>
      </c>
      <c r="EL56" s="1588" t="s">
        <v>15119</v>
      </c>
      <c r="EM56" s="1024" t="s">
        <v>16722</v>
      </c>
      <c r="EN56" s="1024" t="s">
        <v>24279</v>
      </c>
      <c r="EO56" s="269" t="s">
        <v>19311</v>
      </c>
      <c r="EP56" s="469" t="s">
        <v>18284</v>
      </c>
      <c r="EQ56" s="369" t="s">
        <v>27026</v>
      </c>
      <c r="ER56" s="269" t="s">
        <v>27027</v>
      </c>
      <c r="ES56" s="192" t="s">
        <v>18717</v>
      </c>
      <c r="ET56" s="1024" t="s">
        <v>16724</v>
      </c>
      <c r="EU56" s="1024" t="s">
        <v>16722</v>
      </c>
      <c r="EV56" s="1675" t="s">
        <v>16319</v>
      </c>
      <c r="EW56" s="269" t="s">
        <v>27028</v>
      </c>
      <c r="EX56" s="495" t="s">
        <v>16189</v>
      </c>
      <c r="EY56" s="1615" t="s">
        <v>27029</v>
      </c>
      <c r="EZ56" s="192" t="s">
        <v>18717</v>
      </c>
      <c r="FA56" s="1024" t="s">
        <v>16722</v>
      </c>
      <c r="FB56" s="1024" t="s">
        <v>16724</v>
      </c>
      <c r="FC56" s="2209"/>
      <c r="FD56" s="1616" t="s">
        <v>27030</v>
      </c>
      <c r="FE56" s="1615" t="s">
        <v>27031</v>
      </c>
      <c r="FF56" s="1671" t="s">
        <v>18488</v>
      </c>
      <c r="FG56" s="1855" t="s">
        <v>27032</v>
      </c>
      <c r="FH56" s="1617" t="s">
        <v>27033</v>
      </c>
      <c r="FI56" s="1024" t="s">
        <v>23464</v>
      </c>
      <c r="FJ56" s="1024" t="s">
        <v>16724</v>
      </c>
      <c r="FK56" s="1580"/>
      <c r="FL56" s="1615" t="s">
        <v>27034</v>
      </c>
      <c r="FM56" s="1616" t="s">
        <v>27035</v>
      </c>
      <c r="FN56" s="1615" t="s">
        <v>27036</v>
      </c>
      <c r="FO56" s="1580"/>
      <c r="FP56" s="1024" t="s">
        <v>16724</v>
      </c>
      <c r="FQ56" s="1024" t="s">
        <v>16722</v>
      </c>
      <c r="FR56" s="495" t="s">
        <v>27037</v>
      </c>
      <c r="FS56" s="1617" t="s">
        <v>27038</v>
      </c>
      <c r="FT56" s="1617" t="s">
        <v>19122</v>
      </c>
      <c r="FU56" s="1615" t="s">
        <v>27039</v>
      </c>
      <c r="FV56" s="1615" t="s">
        <v>27040</v>
      </c>
      <c r="FW56" s="1024" t="s">
        <v>16722</v>
      </c>
      <c r="FX56" s="1024" t="s">
        <v>24279</v>
      </c>
      <c r="FY56" s="269" t="s">
        <v>20290</v>
      </c>
      <c r="FZ56" s="1615" t="s">
        <v>27041</v>
      </c>
      <c r="GA56" s="1627" t="s">
        <v>18742</v>
      </c>
      <c r="GB56" s="1617" t="s">
        <v>19947</v>
      </c>
      <c r="GC56" s="1617" t="s">
        <v>27042</v>
      </c>
      <c r="GD56" s="1024" t="s">
        <v>24423</v>
      </c>
      <c r="GE56" s="1024" t="s">
        <v>24154</v>
      </c>
      <c r="GF56" s="495" t="s">
        <v>23474</v>
      </c>
      <c r="GG56" s="495" t="s">
        <v>27043</v>
      </c>
      <c r="GH56" s="2209"/>
      <c r="GI56" s="1671" t="s">
        <v>21997</v>
      </c>
      <c r="GJ56" s="495" t="s">
        <v>15495</v>
      </c>
      <c r="GK56" s="495" t="s">
        <v>15495</v>
      </c>
      <c r="GL56" s="2224" t="s">
        <v>23478</v>
      </c>
      <c r="GM56" s="1571" t="s">
        <v>24420</v>
      </c>
      <c r="GN56" s="495" t="s">
        <v>15500</v>
      </c>
      <c r="GO56" s="1731"/>
      <c r="GP56" s="1615" t="s">
        <v>27044</v>
      </c>
      <c r="GQ56" s="1616" t="s">
        <v>27045</v>
      </c>
      <c r="GR56" s="2019" t="s">
        <v>23479</v>
      </c>
      <c r="GS56" s="1615" t="s">
        <v>27046</v>
      </c>
      <c r="GT56" s="1587" t="s">
        <v>18513</v>
      </c>
      <c r="GU56" s="1630" t="s">
        <v>18313</v>
      </c>
      <c r="GV56" s="1860" t="s">
        <v>27047</v>
      </c>
      <c r="GW56" s="1615" t="s">
        <v>27048</v>
      </c>
      <c r="GX56" s="1627" t="s">
        <v>18311</v>
      </c>
      <c r="GY56" s="1616" t="s">
        <v>27049</v>
      </c>
      <c r="GZ56" s="2079" t="s">
        <v>24427</v>
      </c>
      <c r="HA56" s="2079" t="s">
        <v>24279</v>
      </c>
      <c r="HB56" s="269" t="s">
        <v>27050</v>
      </c>
      <c r="HC56" s="1627" t="s">
        <v>18516</v>
      </c>
      <c r="HD56" s="1587" t="s">
        <v>27051</v>
      </c>
      <c r="HE56" s="1616" t="s">
        <v>27052</v>
      </c>
      <c r="HF56" s="1630" t="s">
        <v>18313</v>
      </c>
      <c r="HG56" s="2079" t="s">
        <v>24272</v>
      </c>
      <c r="HH56" s="2079" t="s">
        <v>24425</v>
      </c>
      <c r="HI56" s="1910" t="s">
        <v>27053</v>
      </c>
      <c r="HJ56" s="1632" t="s">
        <v>27054</v>
      </c>
      <c r="HK56" s="1698" t="s">
        <v>27055</v>
      </c>
      <c r="HL56" s="1616" t="s">
        <v>27056</v>
      </c>
      <c r="HM56" s="1698" t="s">
        <v>27057</v>
      </c>
      <c r="HN56" s="2209"/>
      <c r="HO56" s="1024" t="s">
        <v>16724</v>
      </c>
      <c r="HP56" s="1024" t="s">
        <v>16722</v>
      </c>
      <c r="HQ56" s="1861" t="s">
        <v>27058</v>
      </c>
      <c r="HR56" s="1615" t="s">
        <v>27059</v>
      </c>
      <c r="HS56" s="958" t="s">
        <v>16189</v>
      </c>
      <c r="HT56" s="1638" t="s">
        <v>18503</v>
      </c>
      <c r="HU56" s="1587" t="s">
        <v>27060</v>
      </c>
      <c r="HV56" s="1024" t="s">
        <v>24428</v>
      </c>
      <c r="HW56" s="1024" t="s">
        <v>16724</v>
      </c>
      <c r="HX56" s="1587" t="s">
        <v>27061</v>
      </c>
      <c r="HY56" s="2225" t="s">
        <v>16277</v>
      </c>
      <c r="HZ56" s="1580" t="s">
        <v>16189</v>
      </c>
      <c r="IA56" s="1615" t="s">
        <v>27062</v>
      </c>
      <c r="IB56" s="1698" t="s">
        <v>27063</v>
      </c>
      <c r="IC56" s="1024" t="s">
        <v>24212</v>
      </c>
      <c r="ID56" s="2174" t="s">
        <v>16722</v>
      </c>
      <c r="IE56" s="1587" t="s">
        <v>27064</v>
      </c>
      <c r="IF56" s="663" t="s">
        <v>16277</v>
      </c>
      <c r="IG56" s="1615" t="s">
        <v>27065</v>
      </c>
      <c r="IH56" s="1863" t="s">
        <v>27066</v>
      </c>
      <c r="II56" s="1580" t="s">
        <v>19346</v>
      </c>
      <c r="IJ56" s="1024" t="s">
        <v>16722</v>
      </c>
      <c r="IK56" s="1024" t="s">
        <v>24272</v>
      </c>
      <c r="IL56" s="1587" t="s">
        <v>27067</v>
      </c>
      <c r="IM56" s="1637" t="s">
        <v>16277</v>
      </c>
      <c r="IN56" s="958" t="s">
        <v>16189</v>
      </c>
      <c r="IO56" s="1587" t="s">
        <v>27068</v>
      </c>
      <c r="IP56" s="495" t="s">
        <v>27069</v>
      </c>
      <c r="IQ56" s="1024" t="s">
        <v>24434</v>
      </c>
      <c r="IR56" s="1024" t="s">
        <v>16722</v>
      </c>
      <c r="IS56" s="1864" t="s">
        <v>27070</v>
      </c>
      <c r="IT56" s="2206"/>
      <c r="IU56" s="1018" t="s">
        <v>15648</v>
      </c>
      <c r="IV56" s="1018" t="s">
        <v>15648</v>
      </c>
      <c r="IW56" s="1587" t="s">
        <v>27071</v>
      </c>
      <c r="IX56" s="1615" t="s">
        <v>27072</v>
      </c>
      <c r="IY56" s="269" t="s">
        <v>27073</v>
      </c>
      <c r="IZ56" s="1580" t="s">
        <v>27074</v>
      </c>
      <c r="JA56" s="1671" t="s">
        <v>27075</v>
      </c>
      <c r="JB56" s="1999" t="s">
        <v>16277</v>
      </c>
      <c r="JC56" s="2226" t="s">
        <v>27076</v>
      </c>
      <c r="JD56" s="1638" t="s">
        <v>18503</v>
      </c>
      <c r="JE56" s="2021" t="s">
        <v>27077</v>
      </c>
      <c r="JF56" s="1580" t="s">
        <v>18595</v>
      </c>
      <c r="JG56" s="1734" t="s">
        <v>16211</v>
      </c>
      <c r="JH56" s="1587" t="s">
        <v>27078</v>
      </c>
      <c r="JI56" s="1580" t="s">
        <v>27079</v>
      </c>
      <c r="JJ56" s="958" t="s">
        <v>16189</v>
      </c>
      <c r="JK56" s="1615" t="s">
        <v>27080</v>
      </c>
      <c r="JL56" s="958" t="s">
        <v>15709</v>
      </c>
      <c r="JM56" s="1641" t="s">
        <v>16311</v>
      </c>
      <c r="JN56" s="206" t="s">
        <v>27081</v>
      </c>
      <c r="JO56" s="1587" t="s">
        <v>27082</v>
      </c>
      <c r="JP56" s="1616" t="s">
        <v>27083</v>
      </c>
      <c r="JQ56" s="1587" t="s">
        <v>27084</v>
      </c>
      <c r="JR56" s="269" t="s">
        <v>27085</v>
      </c>
      <c r="JS56" s="269" t="s">
        <v>27086</v>
      </c>
      <c r="JT56" s="1587" t="s">
        <v>27087</v>
      </c>
      <c r="JU56" s="269" t="s">
        <v>27088</v>
      </c>
      <c r="JV56" s="1587" t="s">
        <v>27089</v>
      </c>
      <c r="JW56" s="269" t="s">
        <v>27090</v>
      </c>
      <c r="JX56" s="269" t="s">
        <v>27091</v>
      </c>
      <c r="JY56" s="2209"/>
      <c r="JZ56" s="1641" t="s">
        <v>15749</v>
      </c>
      <c r="KA56" s="269" t="s">
        <v>27092</v>
      </c>
      <c r="KB56" s="1064" t="s">
        <v>24436</v>
      </c>
      <c r="KC56" s="1064" t="s">
        <v>24436</v>
      </c>
      <c r="KD56" s="1587" t="s">
        <v>27093</v>
      </c>
      <c r="KE56" s="1615" t="s">
        <v>27094</v>
      </c>
      <c r="KF56" s="1615" t="s">
        <v>27095</v>
      </c>
      <c r="KG56" s="2227" t="s">
        <v>16316</v>
      </c>
      <c r="KH56" s="1587" t="s">
        <v>27096</v>
      </c>
      <c r="KI56" s="269" t="s">
        <v>23499</v>
      </c>
      <c r="KJ56" s="269" t="s">
        <v>16724</v>
      </c>
      <c r="KK56" s="2026" t="s">
        <v>27097</v>
      </c>
      <c r="KL56" s="1684" t="s">
        <v>16277</v>
      </c>
      <c r="KM56" s="1752" t="s">
        <v>16189</v>
      </c>
      <c r="KN56" s="1615" t="s">
        <v>27098</v>
      </c>
      <c r="KO56" s="1907" t="s">
        <v>20047</v>
      </c>
      <c r="KP56" s="1064" t="s">
        <v>23542</v>
      </c>
      <c r="KQ56" s="269" t="s">
        <v>16722</v>
      </c>
      <c r="KR56" s="1861" t="s">
        <v>27099</v>
      </c>
      <c r="KS56" s="1572" t="s">
        <v>27100</v>
      </c>
      <c r="KT56" s="1752" t="s">
        <v>16189</v>
      </c>
      <c r="KU56" s="1587" t="s">
        <v>27101</v>
      </c>
      <c r="KV56" s="206" t="s">
        <v>20051</v>
      </c>
      <c r="KW56" s="1024" t="s">
        <v>16722</v>
      </c>
      <c r="KX56" s="269" t="s">
        <v>16724</v>
      </c>
      <c r="KY56" s="1578" t="s">
        <v>27102</v>
      </c>
      <c r="KZ56" s="1698" t="s">
        <v>27103</v>
      </c>
      <c r="LA56" s="1752" t="s">
        <v>16189</v>
      </c>
      <c r="LB56" s="1698" t="s">
        <v>27104</v>
      </c>
      <c r="LC56" s="1571" t="s">
        <v>23312</v>
      </c>
      <c r="LD56" s="1064" t="s">
        <v>24439</v>
      </c>
      <c r="LE56" s="2209"/>
      <c r="LF56" s="1024" t="s">
        <v>23550</v>
      </c>
      <c r="LG56" s="1587" t="s">
        <v>20393</v>
      </c>
      <c r="LH56" s="1714" t="s">
        <v>27105</v>
      </c>
      <c r="LI56" s="1714" t="s">
        <v>27106</v>
      </c>
      <c r="LJ56" s="1587" t="s">
        <v>20063</v>
      </c>
      <c r="LK56" s="1759" t="s">
        <v>27107</v>
      </c>
      <c r="LL56" s="1024" t="s">
        <v>23550</v>
      </c>
      <c r="LM56" s="1024" t="s">
        <v>23550</v>
      </c>
      <c r="LN56" s="1671" t="s">
        <v>20397</v>
      </c>
      <c r="LO56" s="269" t="s">
        <v>27108</v>
      </c>
      <c r="LP56" s="269" t="s">
        <v>27109</v>
      </c>
      <c r="LQ56" s="1615" t="s">
        <v>27110</v>
      </c>
      <c r="LR56" s="1587" t="s">
        <v>27111</v>
      </c>
      <c r="LS56" s="1064" t="s">
        <v>24313</v>
      </c>
      <c r="LT56" s="1064" t="s">
        <v>24212</v>
      </c>
      <c r="LU56" s="1587" t="s">
        <v>20071</v>
      </c>
      <c r="LV56" s="269" t="s">
        <v>27112</v>
      </c>
      <c r="LW56" s="1587" t="s">
        <v>27113</v>
      </c>
      <c r="LX56" s="1615" t="s">
        <v>27114</v>
      </c>
      <c r="LY56" s="1805" t="s">
        <v>27115</v>
      </c>
      <c r="LZ56" s="1064" t="s">
        <v>16724</v>
      </c>
      <c r="MA56" s="1064" t="s">
        <v>16722</v>
      </c>
      <c r="MB56" s="206" t="s">
        <v>20078</v>
      </c>
      <c r="MC56" s="2228" t="s">
        <v>16277</v>
      </c>
      <c r="MD56" s="269" t="s">
        <v>27116</v>
      </c>
      <c r="ME56" s="1580" t="s">
        <v>16316</v>
      </c>
      <c r="MF56" s="269" t="s">
        <v>27117</v>
      </c>
      <c r="MG56" s="1064" t="s">
        <v>24442</v>
      </c>
      <c r="MH56" s="1064" t="s">
        <v>16724</v>
      </c>
      <c r="MI56" s="634" t="s">
        <v>27118</v>
      </c>
      <c r="MJ56" s="2209"/>
      <c r="MK56" s="1615" t="s">
        <v>27119</v>
      </c>
      <c r="ML56" s="269" t="s">
        <v>27120</v>
      </c>
      <c r="MM56" s="1587" t="s">
        <v>20087</v>
      </c>
      <c r="MN56" s="1638" t="s">
        <v>18353</v>
      </c>
      <c r="MO56" s="1064" t="s">
        <v>24208</v>
      </c>
      <c r="MP56" s="1064" t="s">
        <v>24443</v>
      </c>
      <c r="MQ56" s="205" t="s">
        <v>20410</v>
      </c>
      <c r="MR56" s="1587" t="s">
        <v>24742</v>
      </c>
      <c r="MS56" s="1615" t="s">
        <v>27121</v>
      </c>
      <c r="MT56" s="1663" t="s">
        <v>27122</v>
      </c>
      <c r="MU56" s="1580" t="s">
        <v>18598</v>
      </c>
      <c r="MV56" s="1064" t="s">
        <v>24443</v>
      </c>
      <c r="MW56" s="1064" t="s">
        <v>24446</v>
      </c>
      <c r="MX56" s="1716" t="s">
        <v>20413</v>
      </c>
      <c r="MY56" s="1999" t="s">
        <v>27123</v>
      </c>
      <c r="MZ56" s="269" t="s">
        <v>27124</v>
      </c>
      <c r="NA56" s="1587" t="s">
        <v>20414</v>
      </c>
      <c r="NB56" s="269" t="s">
        <v>27125</v>
      </c>
      <c r="NC56" s="1064" t="s">
        <v>24447</v>
      </c>
      <c r="ND56" s="1617" t="s">
        <v>24446</v>
      </c>
      <c r="NE56" s="206" t="s">
        <v>20103</v>
      </c>
      <c r="NF56" s="179" t="s">
        <v>20423</v>
      </c>
      <c r="NG56" s="1698" t="s">
        <v>27126</v>
      </c>
      <c r="NH56" s="1864" t="s">
        <v>27127</v>
      </c>
      <c r="NI56" s="1853" t="s">
        <v>27128</v>
      </c>
      <c r="NJ56" s="1064" t="s">
        <v>24450</v>
      </c>
      <c r="NK56" s="2178" t="s">
        <v>24451</v>
      </c>
      <c r="NL56" s="1571" t="s">
        <v>20425</v>
      </c>
      <c r="NM56" s="1615" t="s">
        <v>27129</v>
      </c>
      <c r="NN56" s="634" t="s">
        <v>27130</v>
      </c>
      <c r="NO56" s="2229" t="s">
        <v>19208</v>
      </c>
      <c r="NP56" s="2213"/>
      <c r="NQ56" s="2230" t="s">
        <v>15988</v>
      </c>
      <c r="NR56" s="2093" t="s">
        <v>23575</v>
      </c>
      <c r="NS56" s="1024" t="s">
        <v>24452</v>
      </c>
      <c r="NT56" s="2230" t="s">
        <v>15988</v>
      </c>
      <c r="NU56" s="2230" t="s">
        <v>15988</v>
      </c>
      <c r="NV56" s="2230" t="s">
        <v>15988</v>
      </c>
      <c r="NW56" s="2231" t="s">
        <v>16316</v>
      </c>
      <c r="NX56" s="1587" t="s">
        <v>18361</v>
      </c>
      <c r="NY56" s="1024" t="s">
        <v>24452</v>
      </c>
      <c r="NZ56" s="2093" t="s">
        <v>23575</v>
      </c>
      <c r="OA56" s="2232" t="s">
        <v>15988</v>
      </c>
      <c r="OB56" s="1642" t="s">
        <v>16277</v>
      </c>
      <c r="OC56" s="2233" t="s">
        <v>15988</v>
      </c>
      <c r="OD56" s="1662" t="s">
        <v>16316</v>
      </c>
      <c r="OE56" s="1667" t="s">
        <v>15988</v>
      </c>
      <c r="OF56" s="1024" t="s">
        <v>16722</v>
      </c>
      <c r="OG56" s="269" t="s">
        <v>16724</v>
      </c>
      <c r="OH56" s="2234" t="s">
        <v>16211</v>
      </c>
      <c r="OI56" s="1667" t="s">
        <v>27131</v>
      </c>
      <c r="OJ56" s="1694" t="s">
        <v>27132</v>
      </c>
      <c r="OK56" s="2231" t="s">
        <v>16316</v>
      </c>
      <c r="OL56" s="1615" t="s">
        <v>27133</v>
      </c>
      <c r="OM56" s="1024" t="s">
        <v>16724</v>
      </c>
      <c r="ON56" s="269" t="s">
        <v>16722</v>
      </c>
      <c r="OO56" s="1623" t="s">
        <v>27134</v>
      </c>
      <c r="OP56" s="1623" t="s">
        <v>27135</v>
      </c>
      <c r="OQ56" s="2235" t="s">
        <v>18363</v>
      </c>
      <c r="OR56" s="2230" t="s">
        <v>27136</v>
      </c>
      <c r="OS56" s="1663" t="s">
        <v>27137</v>
      </c>
      <c r="OT56" s="1024" t="s">
        <v>16722</v>
      </c>
      <c r="OU56" s="269" t="s">
        <v>16724</v>
      </c>
      <c r="OV56" s="2236"/>
      <c r="OW56" s="1694" t="s">
        <v>27138</v>
      </c>
      <c r="OX56" s="2235" t="s">
        <v>18363</v>
      </c>
      <c r="OY56" s="1667" t="s">
        <v>18363</v>
      </c>
      <c r="OZ56" s="424" t="s">
        <v>27139</v>
      </c>
      <c r="PA56" s="171" t="s">
        <v>27140</v>
      </c>
      <c r="PB56" s="1024" t="s">
        <v>24247</v>
      </c>
      <c r="PC56" s="1024" t="s">
        <v>23584</v>
      </c>
      <c r="PD56" s="269" t="s">
        <v>27141</v>
      </c>
      <c r="PE56" s="2113" t="s">
        <v>27142</v>
      </c>
      <c r="PF56" s="1638" t="s">
        <v>18363</v>
      </c>
      <c r="PG56" s="171" t="s">
        <v>27143</v>
      </c>
      <c r="PH56" s="1667" t="s">
        <v>18363</v>
      </c>
      <c r="PI56" s="1024" t="s">
        <v>23584</v>
      </c>
      <c r="PJ56" s="1024" t="s">
        <v>18367</v>
      </c>
      <c r="PK56" s="1667"/>
      <c r="PL56" s="1667"/>
      <c r="PM56" s="1667"/>
      <c r="PN56" s="1667"/>
      <c r="PO56" s="1667"/>
      <c r="PP56" s="1024" t="s">
        <v>18367</v>
      </c>
      <c r="PQ56" s="2150" t="s">
        <v>24453</v>
      </c>
      <c r="PR56" s="1667"/>
      <c r="PS56" s="2231" t="s">
        <v>15002</v>
      </c>
      <c r="PT56" s="1663" t="s">
        <v>27144</v>
      </c>
      <c r="PU56" s="1623" t="s">
        <v>27145</v>
      </c>
      <c r="PV56" s="2237" t="s">
        <v>16033</v>
      </c>
      <c r="PW56" s="1024" t="s">
        <v>16724</v>
      </c>
      <c r="PX56" s="1024" t="s">
        <v>16722</v>
      </c>
      <c r="PY56" s="2238"/>
      <c r="PZ56" s="199"/>
      <c r="QA56" s="199"/>
      <c r="QB56" s="199"/>
      <c r="QC56" s="199"/>
      <c r="QD56" s="199"/>
      <c r="QE56" s="369" t="s">
        <v>27146</v>
      </c>
      <c r="QF56" s="199"/>
      <c r="QG56" s="199"/>
      <c r="QH56" s="199"/>
      <c r="QI56" s="199"/>
      <c r="QJ56" s="199"/>
      <c r="QK56" s="199"/>
      <c r="QL56" s="199"/>
      <c r="QM56" s="199"/>
      <c r="QN56" s="199"/>
      <c r="QO56" s="199"/>
      <c r="QP56" s="199"/>
      <c r="QQ56" s="199"/>
      <c r="QR56" s="199"/>
      <c r="QS56" s="199"/>
      <c r="QT56" s="199"/>
      <c r="QU56" s="199"/>
      <c r="QV56" s="199"/>
      <c r="QW56" s="199"/>
      <c r="QX56" s="199"/>
      <c r="QY56" s="199"/>
      <c r="QZ56" s="199"/>
      <c r="RA56" s="199"/>
      <c r="RB56" s="199"/>
      <c r="RC56" s="199"/>
      <c r="RD56" s="199"/>
    </row>
    <row r="57" spans="1:472" ht="47.25" customHeight="1">
      <c r="A57" s="2500"/>
      <c r="B57" s="2239" t="s">
        <v>17585</v>
      </c>
      <c r="C57" s="2214"/>
      <c r="D57" s="469" t="s">
        <v>14718</v>
      </c>
      <c r="E57" s="469" t="s">
        <v>14729</v>
      </c>
      <c r="F57" s="269" t="s">
        <v>27147</v>
      </c>
      <c r="G57" s="469" t="s">
        <v>14718</v>
      </c>
      <c r="H57" s="269" t="s">
        <v>16724</v>
      </c>
      <c r="I57" s="469" t="s">
        <v>22519</v>
      </c>
      <c r="J57" s="1615" t="s">
        <v>27148</v>
      </c>
      <c r="K57" s="469" t="s">
        <v>22850</v>
      </c>
      <c r="L57" s="469" t="s">
        <v>22851</v>
      </c>
      <c r="M57" s="227" t="s">
        <v>27149</v>
      </c>
      <c r="N57" s="469" t="s">
        <v>14718</v>
      </c>
      <c r="O57" s="269" t="s">
        <v>24087</v>
      </c>
      <c r="P57" s="469" t="s">
        <v>14729</v>
      </c>
      <c r="Q57" s="469" t="s">
        <v>23592</v>
      </c>
      <c r="R57" s="469" t="s">
        <v>14733</v>
      </c>
      <c r="S57" s="469" t="s">
        <v>22851</v>
      </c>
      <c r="T57" s="1615" t="s">
        <v>27150</v>
      </c>
      <c r="U57" s="469" t="s">
        <v>17616</v>
      </c>
      <c r="V57" s="269" t="s">
        <v>24397</v>
      </c>
      <c r="W57" s="469" t="s">
        <v>22519</v>
      </c>
      <c r="X57" s="469" t="s">
        <v>23592</v>
      </c>
      <c r="Y57" s="1998" t="s">
        <v>27151</v>
      </c>
      <c r="Z57" s="469" t="s">
        <v>22851</v>
      </c>
      <c r="AA57" s="1615" t="s">
        <v>27152</v>
      </c>
      <c r="AB57" s="269" t="s">
        <v>27153</v>
      </c>
      <c r="AC57" s="269" t="s">
        <v>24087</v>
      </c>
      <c r="AD57" s="1580" t="s">
        <v>14859</v>
      </c>
      <c r="AE57" s="331"/>
      <c r="AF57" s="469"/>
      <c r="AG57" s="469"/>
      <c r="AH57" s="1692"/>
      <c r="AI57" s="2214"/>
      <c r="AJ57" s="1573"/>
      <c r="AK57" s="1936"/>
      <c r="AL57" s="469"/>
      <c r="AM57" s="1041" t="s">
        <v>23592</v>
      </c>
      <c r="AN57" s="469" t="s">
        <v>14904</v>
      </c>
      <c r="AO57" s="269" t="s">
        <v>27154</v>
      </c>
      <c r="AP57" s="469" t="s">
        <v>14904</v>
      </c>
      <c r="AQ57" s="469" t="s">
        <v>16211</v>
      </c>
      <c r="AR57" s="269" t="s">
        <v>24087</v>
      </c>
      <c r="AS57" s="469" t="s">
        <v>22519</v>
      </c>
      <c r="AT57" s="469" t="s">
        <v>14904</v>
      </c>
      <c r="AU57" s="469" t="s">
        <v>22850</v>
      </c>
      <c r="AV57" s="1615" t="s">
        <v>27155</v>
      </c>
      <c r="AW57" s="1615" t="s">
        <v>27156</v>
      </c>
      <c r="AX57" s="469" t="s">
        <v>14947</v>
      </c>
      <c r="AY57" s="269" t="s">
        <v>16724</v>
      </c>
      <c r="AZ57" s="1615" t="s">
        <v>27157</v>
      </c>
      <c r="BA57" s="469" t="s">
        <v>23592</v>
      </c>
      <c r="BB57" s="469" t="s">
        <v>14975</v>
      </c>
      <c r="BC57" s="1615" t="s">
        <v>27158</v>
      </c>
      <c r="BD57" s="469" t="s">
        <v>15009</v>
      </c>
      <c r="BE57" s="469" t="s">
        <v>16211</v>
      </c>
      <c r="BF57" s="1024" t="s">
        <v>24087</v>
      </c>
      <c r="BG57" s="1583" t="s">
        <v>27159</v>
      </c>
      <c r="BH57" s="469" t="s">
        <v>15002</v>
      </c>
      <c r="BI57" s="469" t="s">
        <v>15002</v>
      </c>
      <c r="BJ57" s="469" t="s">
        <v>15002</v>
      </c>
      <c r="BK57" s="1617" t="s">
        <v>27160</v>
      </c>
      <c r="BL57" s="2214"/>
      <c r="BM57" s="269" t="s">
        <v>27161</v>
      </c>
      <c r="BN57" s="1057" t="s">
        <v>24261</v>
      </c>
      <c r="BO57" s="269" t="s">
        <v>27162</v>
      </c>
      <c r="BP57" s="469" t="s">
        <v>16189</v>
      </c>
      <c r="BQ57" s="469" t="s">
        <v>15065</v>
      </c>
      <c r="BR57" s="1615" t="s">
        <v>27163</v>
      </c>
      <c r="BS57" s="1617" t="s">
        <v>27164</v>
      </c>
      <c r="BT57" s="1617" t="s">
        <v>27165</v>
      </c>
      <c r="BU57" s="269" t="s">
        <v>16724</v>
      </c>
      <c r="BV57" s="469" t="s">
        <v>17616</v>
      </c>
      <c r="BW57" s="469" t="s">
        <v>16189</v>
      </c>
      <c r="BX57" s="1632" t="s">
        <v>27166</v>
      </c>
      <c r="BY57" s="469" t="s">
        <v>17570</v>
      </c>
      <c r="BZ57" s="1615" t="s">
        <v>27167</v>
      </c>
      <c r="CA57" s="269" t="s">
        <v>27168</v>
      </c>
      <c r="CB57" s="269" t="s">
        <v>24087</v>
      </c>
      <c r="CC57" s="469" t="s">
        <v>18284</v>
      </c>
      <c r="CD57" s="469" t="s">
        <v>16189</v>
      </c>
      <c r="CE57" s="1855" t="s">
        <v>27169</v>
      </c>
      <c r="CF57" s="469" t="s">
        <v>19336</v>
      </c>
      <c r="CG57" s="469" t="s">
        <v>18595</v>
      </c>
      <c r="CH57" s="269" t="s">
        <v>27170</v>
      </c>
      <c r="CI57" s="1571" t="s">
        <v>24196</v>
      </c>
      <c r="CJ57" s="1782" t="s">
        <v>18284</v>
      </c>
      <c r="CK57" s="1782" t="s">
        <v>15201</v>
      </c>
      <c r="CL57" s="1580" t="s">
        <v>15195</v>
      </c>
      <c r="CM57" s="469" t="s">
        <v>15189</v>
      </c>
      <c r="CN57" s="269" t="s">
        <v>27171</v>
      </c>
      <c r="CO57" s="469" t="s">
        <v>15201</v>
      </c>
      <c r="CP57" s="269" t="s">
        <v>27172</v>
      </c>
      <c r="CQ57" s="469" t="s">
        <v>15201</v>
      </c>
      <c r="CR57" s="2214"/>
      <c r="CS57" s="469" t="s">
        <v>16189</v>
      </c>
      <c r="CT57" s="1580" t="s">
        <v>15195</v>
      </c>
      <c r="CU57" s="469" t="s">
        <v>15189</v>
      </c>
      <c r="CV57" s="269" t="s">
        <v>27173</v>
      </c>
      <c r="CW57" s="469" t="s">
        <v>23188</v>
      </c>
      <c r="CX57" s="269" t="s">
        <v>24114</v>
      </c>
      <c r="CY57" s="469" t="s">
        <v>23848</v>
      </c>
      <c r="CZ57" s="469" t="s">
        <v>16189</v>
      </c>
      <c r="DA57" s="469" t="s">
        <v>19307</v>
      </c>
      <c r="DB57" s="469" t="s">
        <v>19336</v>
      </c>
      <c r="DC57" s="269" t="s">
        <v>27174</v>
      </c>
      <c r="DD57" s="1617" t="s">
        <v>27175</v>
      </c>
      <c r="DE57" s="269" t="s">
        <v>16724</v>
      </c>
      <c r="DF57" s="469" t="s">
        <v>17616</v>
      </c>
      <c r="DG57" s="1615" t="s">
        <v>27176</v>
      </c>
      <c r="DH57" s="469" t="s">
        <v>19307</v>
      </c>
      <c r="DI57" s="2240" t="s">
        <v>25477</v>
      </c>
      <c r="DJ57" s="1663" t="s">
        <v>27177</v>
      </c>
      <c r="DK57" s="269" t="s">
        <v>27178</v>
      </c>
      <c r="DL57" s="269" t="s">
        <v>16724</v>
      </c>
      <c r="DM57" s="269" t="s">
        <v>27179</v>
      </c>
      <c r="DN57" s="469" t="s">
        <v>16189</v>
      </c>
      <c r="DO57" s="469" t="s">
        <v>19307</v>
      </c>
      <c r="DP57" s="1782" t="s">
        <v>17616</v>
      </c>
      <c r="DQ57" s="1615" t="s">
        <v>27180</v>
      </c>
      <c r="DR57" s="269" t="s">
        <v>19499</v>
      </c>
      <c r="DS57" s="269" t="s">
        <v>24124</v>
      </c>
      <c r="DT57" s="1587" t="s">
        <v>27181</v>
      </c>
      <c r="DU57" s="1587" t="s">
        <v>27182</v>
      </c>
      <c r="DV57" s="1587" t="s">
        <v>27183</v>
      </c>
      <c r="DW57" s="2214"/>
      <c r="DX57" s="269" t="s">
        <v>27184</v>
      </c>
      <c r="DY57" s="1587" t="s">
        <v>27185</v>
      </c>
      <c r="DZ57" s="269" t="s">
        <v>27186</v>
      </c>
      <c r="EA57" s="1617" t="s">
        <v>21948</v>
      </c>
      <c r="EB57" s="269" t="s">
        <v>27187</v>
      </c>
      <c r="EC57" s="269" t="s">
        <v>27188</v>
      </c>
      <c r="ED57" s="469"/>
      <c r="EE57" s="1615" t="s">
        <v>27189</v>
      </c>
      <c r="EF57" s="1698" t="s">
        <v>27190</v>
      </c>
      <c r="EG57" s="269" t="s">
        <v>19918</v>
      </c>
      <c r="EH57" s="269" t="s">
        <v>16724</v>
      </c>
      <c r="EI57" s="469" t="s">
        <v>18278</v>
      </c>
      <c r="EJ57" s="1615" t="s">
        <v>27191</v>
      </c>
      <c r="EK57" s="469" t="s">
        <v>18710</v>
      </c>
      <c r="EL57" s="269" t="s">
        <v>27192</v>
      </c>
      <c r="EM57" s="269" t="s">
        <v>27193</v>
      </c>
      <c r="EN57" s="1617" t="s">
        <v>18475</v>
      </c>
      <c r="EO57" s="269" t="s">
        <v>16722</v>
      </c>
      <c r="EP57" s="1874" t="s">
        <v>22928</v>
      </c>
      <c r="EQ57" s="269" t="s">
        <v>27194</v>
      </c>
      <c r="ER57" s="495" t="s">
        <v>19307</v>
      </c>
      <c r="ES57" s="192" t="s">
        <v>18911</v>
      </c>
      <c r="ET57" s="1615" t="s">
        <v>27195</v>
      </c>
      <c r="EU57" s="1617" t="s">
        <v>19526</v>
      </c>
      <c r="EV57" s="269" t="s">
        <v>16724</v>
      </c>
      <c r="EW57" s="1638" t="s">
        <v>18284</v>
      </c>
      <c r="EX57" s="264" t="s">
        <v>18492</v>
      </c>
      <c r="EY57" s="495" t="s">
        <v>19307</v>
      </c>
      <c r="EZ57" s="192" t="s">
        <v>18911</v>
      </c>
      <c r="FA57" s="1622" t="s">
        <v>16311</v>
      </c>
      <c r="FB57" s="1616" t="s">
        <v>27196</v>
      </c>
      <c r="FC57" s="2214"/>
      <c r="FD57" s="495" t="s">
        <v>15420</v>
      </c>
      <c r="FE57" s="495" t="s">
        <v>15416</v>
      </c>
      <c r="FF57" s="1615" t="s">
        <v>27197</v>
      </c>
      <c r="FG57" s="1615" t="s">
        <v>27198</v>
      </c>
      <c r="FH57" s="495" t="s">
        <v>15412</v>
      </c>
      <c r="FI57" s="269" t="s">
        <v>27199</v>
      </c>
      <c r="FJ57" s="1571" t="s">
        <v>27200</v>
      </c>
      <c r="FK57" s="269" t="s">
        <v>16722</v>
      </c>
      <c r="FL57" s="469"/>
      <c r="FM57" s="469"/>
      <c r="FN57" s="469"/>
      <c r="FO57" s="269" t="s">
        <v>27201</v>
      </c>
      <c r="FP57" s="1615" t="s">
        <v>27202</v>
      </c>
      <c r="FQ57" s="1571" t="s">
        <v>27203</v>
      </c>
      <c r="FR57" s="269" t="s">
        <v>24422</v>
      </c>
      <c r="FS57" s="469"/>
      <c r="FT57" s="269" t="s">
        <v>27204</v>
      </c>
      <c r="FU57" s="1617" t="s">
        <v>27205</v>
      </c>
      <c r="FV57" s="1617" t="s">
        <v>27206</v>
      </c>
      <c r="FW57" s="1617" t="s">
        <v>19554</v>
      </c>
      <c r="FX57" s="495" t="s">
        <v>27207</v>
      </c>
      <c r="FY57" s="269" t="s">
        <v>16722</v>
      </c>
      <c r="FZ57" s="1636" t="s">
        <v>18516</v>
      </c>
      <c r="GA57" s="1675" t="s">
        <v>18508</v>
      </c>
      <c r="GB57" s="1616" t="s">
        <v>27208</v>
      </c>
      <c r="GC57" s="1615" t="s">
        <v>27209</v>
      </c>
      <c r="GD57" s="1627" t="s">
        <v>18301</v>
      </c>
      <c r="GE57" s="495" t="s">
        <v>27210</v>
      </c>
      <c r="GF57" s="269" t="s">
        <v>24154</v>
      </c>
      <c r="GG57" s="1636" t="s">
        <v>18516</v>
      </c>
      <c r="GH57" s="2214"/>
      <c r="GI57" s="1616" t="s">
        <v>27211</v>
      </c>
      <c r="GJ57" s="495" t="s">
        <v>15490</v>
      </c>
      <c r="GK57" s="469" t="s">
        <v>22292</v>
      </c>
      <c r="GL57" s="1587" t="s">
        <v>19568</v>
      </c>
      <c r="GM57" s="1587" t="s">
        <v>21536</v>
      </c>
      <c r="GN57" s="1587" t="s">
        <v>27212</v>
      </c>
      <c r="GO57" s="469"/>
      <c r="GP57" s="1675" t="s">
        <v>18508</v>
      </c>
      <c r="GQ57" s="1627" t="s">
        <v>18311</v>
      </c>
      <c r="GR57" s="1630" t="s">
        <v>18743</v>
      </c>
      <c r="GS57" s="2019" t="s">
        <v>23479</v>
      </c>
      <c r="GT57" s="1730" t="s">
        <v>27213</v>
      </c>
      <c r="GU57" s="1630" t="s">
        <v>18743</v>
      </c>
      <c r="GV57" s="1627" t="s">
        <v>18516</v>
      </c>
      <c r="GW57" s="1617" t="s">
        <v>27214</v>
      </c>
      <c r="GX57" s="1675" t="s">
        <v>19328</v>
      </c>
      <c r="GY57" s="991" t="s">
        <v>22292</v>
      </c>
      <c r="GZ57" s="269" t="s">
        <v>27215</v>
      </c>
      <c r="HA57" s="1643" t="s">
        <v>27216</v>
      </c>
      <c r="HB57" s="2079" t="s">
        <v>16724</v>
      </c>
      <c r="HC57" s="1675" t="s">
        <v>18735</v>
      </c>
      <c r="HD57" s="1615" t="s">
        <v>27217</v>
      </c>
      <c r="HE57" s="1627" t="s">
        <v>18311</v>
      </c>
      <c r="HF57" s="991" t="s">
        <v>22292</v>
      </c>
      <c r="HG57" s="1587" t="s">
        <v>19972</v>
      </c>
      <c r="HH57" s="1910" t="s">
        <v>27218</v>
      </c>
      <c r="HI57" s="2079" t="s">
        <v>24426</v>
      </c>
      <c r="HJ57" s="1698" t="s">
        <v>27219</v>
      </c>
      <c r="HK57" s="495" t="s">
        <v>15556</v>
      </c>
      <c r="HL57" s="1698" t="s">
        <v>27220</v>
      </c>
      <c r="HM57" s="991" t="s">
        <v>22292</v>
      </c>
      <c r="HN57" s="2214"/>
      <c r="HO57" s="1698" t="s">
        <v>27221</v>
      </c>
      <c r="HP57" s="1698" t="s">
        <v>27222</v>
      </c>
      <c r="HQ57" s="1024" t="s">
        <v>16724</v>
      </c>
      <c r="HR57" s="1615" t="s">
        <v>27223</v>
      </c>
      <c r="HS57" s="1025" t="s">
        <v>23759</v>
      </c>
      <c r="HT57" s="1615" t="s">
        <v>27224</v>
      </c>
      <c r="HU57" s="991" t="s">
        <v>22292</v>
      </c>
      <c r="HV57" s="1698" t="s">
        <v>27225</v>
      </c>
      <c r="HW57" s="1698" t="s">
        <v>27226</v>
      </c>
      <c r="HX57" s="1024" t="s">
        <v>16722</v>
      </c>
      <c r="HY57" s="1703" t="s">
        <v>27227</v>
      </c>
      <c r="HZ57" s="469" t="s">
        <v>18533</v>
      </c>
      <c r="IA57" s="1638" t="s">
        <v>18503</v>
      </c>
      <c r="IB57" s="991" t="s">
        <v>22292</v>
      </c>
      <c r="IC57" s="1698" t="s">
        <v>27228</v>
      </c>
      <c r="ID57" s="1615" t="s">
        <v>27229</v>
      </c>
      <c r="IE57" s="1024" t="s">
        <v>24196</v>
      </c>
      <c r="IF57" s="991" t="s">
        <v>17592</v>
      </c>
      <c r="IG57" s="2241" t="s">
        <v>16189</v>
      </c>
      <c r="IH57" s="1643" t="s">
        <v>27230</v>
      </c>
      <c r="II57" s="991" t="s">
        <v>22292</v>
      </c>
      <c r="IJ57" s="1698" t="s">
        <v>27231</v>
      </c>
      <c r="IK57" s="1698" t="s">
        <v>27232</v>
      </c>
      <c r="IL57" s="1024" t="s">
        <v>16722</v>
      </c>
      <c r="IM57" s="469" t="s">
        <v>19346</v>
      </c>
      <c r="IN57" s="1734" t="s">
        <v>18533</v>
      </c>
      <c r="IO57" s="1616" t="s">
        <v>27233</v>
      </c>
      <c r="IP57" s="991" t="s">
        <v>22292</v>
      </c>
      <c r="IQ57" s="1734" t="s">
        <v>27069</v>
      </c>
      <c r="IR57" s="469" t="s">
        <v>16211</v>
      </c>
      <c r="IS57" s="2176" t="s">
        <v>16724</v>
      </c>
      <c r="IT57" s="2206"/>
      <c r="IU57" s="1018" t="s">
        <v>27234</v>
      </c>
      <c r="IV57" s="1018" t="s">
        <v>27234</v>
      </c>
      <c r="IW57" s="1710" t="s">
        <v>27235</v>
      </c>
      <c r="IX57" s="1018" t="s">
        <v>15648</v>
      </c>
      <c r="IY57" s="1710" t="s">
        <v>27236</v>
      </c>
      <c r="IZ57" s="469" t="s">
        <v>16211</v>
      </c>
      <c r="JA57" s="1587" t="s">
        <v>27237</v>
      </c>
      <c r="JB57" s="1580" t="s">
        <v>27074</v>
      </c>
      <c r="JC57" s="1039" t="s">
        <v>15650</v>
      </c>
      <c r="JD57" s="1637" t="s">
        <v>18751</v>
      </c>
      <c r="JE57" s="1579" t="s">
        <v>27238</v>
      </c>
      <c r="JF57" s="1615" t="s">
        <v>27239</v>
      </c>
      <c r="JG57" s="958" t="s">
        <v>16319</v>
      </c>
      <c r="JH57" s="1734" t="s">
        <v>16211</v>
      </c>
      <c r="JI57" s="469" t="s">
        <v>27240</v>
      </c>
      <c r="JJ57" s="1734" t="s">
        <v>18533</v>
      </c>
      <c r="JK57" s="958" t="s">
        <v>18503</v>
      </c>
      <c r="JL57" s="991" t="s">
        <v>22292</v>
      </c>
      <c r="JM57" s="1641" t="s">
        <v>16319</v>
      </c>
      <c r="JN57" s="1637" t="s">
        <v>16211</v>
      </c>
      <c r="JO57" s="1637" t="s">
        <v>16211</v>
      </c>
      <c r="JP57" s="1680" t="s">
        <v>16277</v>
      </c>
      <c r="JQ57" s="1587" t="s">
        <v>27241</v>
      </c>
      <c r="JR57" s="1641" t="s">
        <v>18503</v>
      </c>
      <c r="JS57" s="1638" t="s">
        <v>15715</v>
      </c>
      <c r="JT57" s="1641" t="s">
        <v>16311</v>
      </c>
      <c r="JU57" s="206" t="s">
        <v>27242</v>
      </c>
      <c r="JV57" s="1637" t="s">
        <v>16211</v>
      </c>
      <c r="JW57" s="206" t="s">
        <v>27243</v>
      </c>
      <c r="JX57" s="206" t="s">
        <v>27244</v>
      </c>
      <c r="JY57" s="2214"/>
      <c r="JZ57" s="1641" t="s">
        <v>15770</v>
      </c>
      <c r="KA57" s="1571" t="s">
        <v>27245</v>
      </c>
      <c r="KB57" s="1587" t="s">
        <v>27246</v>
      </c>
      <c r="KC57" s="1587" t="s">
        <v>27247</v>
      </c>
      <c r="KD57" s="1064" t="s">
        <v>24436</v>
      </c>
      <c r="KE57" s="1638" t="s">
        <v>15715</v>
      </c>
      <c r="KF57" s="1638" t="s">
        <v>16189</v>
      </c>
      <c r="KG57" s="1641" t="s">
        <v>15749</v>
      </c>
      <c r="KH57" s="1673" t="s">
        <v>27248</v>
      </c>
      <c r="KI57" s="469" t="s">
        <v>15764</v>
      </c>
      <c r="KJ57" s="1716" t="s">
        <v>27249</v>
      </c>
      <c r="KK57" s="269" t="s">
        <v>16722</v>
      </c>
      <c r="KL57" s="2158" t="s">
        <v>19193</v>
      </c>
      <c r="KM57" s="1616" t="s">
        <v>27250</v>
      </c>
      <c r="KN57" s="1587" t="s">
        <v>27251</v>
      </c>
      <c r="KO57" s="269" t="s">
        <v>27252</v>
      </c>
      <c r="KP57" s="1616" t="s">
        <v>27253</v>
      </c>
      <c r="KQ57" s="1615" t="s">
        <v>27254</v>
      </c>
      <c r="KR57" s="269" t="s">
        <v>16724</v>
      </c>
      <c r="KS57" s="1" t="s">
        <v>27255</v>
      </c>
      <c r="KT57" s="1768" t="s">
        <v>18533</v>
      </c>
      <c r="KU57" s="2050" t="s">
        <v>16316</v>
      </c>
      <c r="KV57" s="1643" t="s">
        <v>27256</v>
      </c>
      <c r="KW57" s="1668" t="s">
        <v>27257</v>
      </c>
      <c r="KX57" s="269" t="s">
        <v>27258</v>
      </c>
      <c r="KY57" s="269" t="s">
        <v>16722</v>
      </c>
      <c r="KZ57" s="1907" t="s">
        <v>23331</v>
      </c>
      <c r="LA57" s="1716" t="s">
        <v>20057</v>
      </c>
      <c r="LB57" s="2050" t="s">
        <v>16316</v>
      </c>
      <c r="LC57" s="1615" t="s">
        <v>27259</v>
      </c>
      <c r="LD57" s="269" t="s">
        <v>27260</v>
      </c>
      <c r="LE57" s="2214"/>
      <c r="LF57" s="1571" t="s">
        <v>27261</v>
      </c>
      <c r="LG57" s="1024" t="s">
        <v>24208</v>
      </c>
      <c r="LH57" s="1714" t="s">
        <v>27262</v>
      </c>
      <c r="LI57" s="1714" t="s">
        <v>16189</v>
      </c>
      <c r="LJ57" s="1684" t="s">
        <v>18751</v>
      </c>
      <c r="LK57" s="1587" t="s">
        <v>27263</v>
      </c>
      <c r="LL57" s="1587" t="s">
        <v>27264</v>
      </c>
      <c r="LM57" s="206" t="s">
        <v>20396</v>
      </c>
      <c r="LN57" s="1024" t="s">
        <v>24208</v>
      </c>
      <c r="LO57" s="2242" t="s">
        <v>15804</v>
      </c>
      <c r="LP57" s="1638" t="s">
        <v>15815</v>
      </c>
      <c r="LQ57" s="1623" t="s">
        <v>18591</v>
      </c>
      <c r="LR57" s="269" t="s">
        <v>25241</v>
      </c>
      <c r="LS57" s="1698" t="s">
        <v>27265</v>
      </c>
      <c r="LT57" s="1615" t="s">
        <v>27266</v>
      </c>
      <c r="LU57" s="1064" t="s">
        <v>24313</v>
      </c>
      <c r="LV57" s="1663" t="s">
        <v>27267</v>
      </c>
      <c r="LW57" s="1752" t="s">
        <v>16189</v>
      </c>
      <c r="LX57" s="1623" t="s">
        <v>18591</v>
      </c>
      <c r="LY57" s="469" t="s">
        <v>15908</v>
      </c>
      <c r="LZ57" s="1910" t="s">
        <v>27268</v>
      </c>
      <c r="MA57" s="1587" t="s">
        <v>20077</v>
      </c>
      <c r="MB57" s="1064" t="s">
        <v>16724</v>
      </c>
      <c r="MC57" s="1772" t="s">
        <v>19193</v>
      </c>
      <c r="MD57" s="1752" t="s">
        <v>16189</v>
      </c>
      <c r="ME57" s="1615" t="s">
        <v>27269</v>
      </c>
      <c r="MF57" s="1587" t="s">
        <v>20080</v>
      </c>
      <c r="MG57" s="1698" t="s">
        <v>27270</v>
      </c>
      <c r="MH57" s="1623" t="s">
        <v>21530</v>
      </c>
      <c r="MI57" s="1064" t="s">
        <v>16722</v>
      </c>
      <c r="MJ57" s="2214"/>
      <c r="MK57" s="1600" t="s">
        <v>18353</v>
      </c>
      <c r="ML57" s="1643" t="s">
        <v>27271</v>
      </c>
      <c r="MM57" s="2050" t="s">
        <v>16316</v>
      </c>
      <c r="MN57" s="1782" t="s">
        <v>15937</v>
      </c>
      <c r="MO57" s="269" t="s">
        <v>20409</v>
      </c>
      <c r="MP57" s="1587" t="s">
        <v>20411</v>
      </c>
      <c r="MQ57" s="1064" t="s">
        <v>16722</v>
      </c>
      <c r="MR57" s="1642" t="s">
        <v>16277</v>
      </c>
      <c r="MS57" s="1639" t="s">
        <v>16189</v>
      </c>
      <c r="MT57" s="1615" t="s">
        <v>27272</v>
      </c>
      <c r="MU57" s="469" t="s">
        <v>15937</v>
      </c>
      <c r="MV57" s="469" t="s">
        <v>15933</v>
      </c>
      <c r="MW57" s="1640" t="s">
        <v>16211</v>
      </c>
      <c r="MX57" s="1064" t="s">
        <v>24447</v>
      </c>
      <c r="MY57" s="1591" t="s">
        <v>27273</v>
      </c>
      <c r="MZ57" s="269" t="s">
        <v>27274</v>
      </c>
      <c r="NA57" s="1587" t="s">
        <v>27275</v>
      </c>
      <c r="NB57" s="469" t="s">
        <v>18601</v>
      </c>
      <c r="NC57" s="1600" t="s">
        <v>16311</v>
      </c>
      <c r="ND57" s="1587" t="s">
        <v>27276</v>
      </c>
      <c r="NE57" s="1064" t="s">
        <v>24449</v>
      </c>
      <c r="NF57" s="269" t="s">
        <v>27277</v>
      </c>
      <c r="NG57" s="469" t="s">
        <v>18354</v>
      </c>
      <c r="NH57" s="1638" t="s">
        <v>18601</v>
      </c>
      <c r="NI57" s="1638" t="s">
        <v>18601</v>
      </c>
      <c r="NJ57" s="269" t="s">
        <v>27278</v>
      </c>
      <c r="NK57" s="2229" t="s">
        <v>19208</v>
      </c>
      <c r="NL57" s="1064" t="s">
        <v>24450</v>
      </c>
      <c r="NM57" s="2229" t="s">
        <v>19208</v>
      </c>
      <c r="NN57" s="1623" t="s">
        <v>18359</v>
      </c>
      <c r="NO57" s="1623" t="s">
        <v>18359</v>
      </c>
      <c r="NP57" s="2215"/>
      <c r="NQ57" s="2232" t="s">
        <v>15991</v>
      </c>
      <c r="NR57" s="2232" t="s">
        <v>15991</v>
      </c>
      <c r="NS57" s="2231" t="s">
        <v>15988</v>
      </c>
      <c r="NT57" s="2093" t="s">
        <v>23575</v>
      </c>
      <c r="NU57" s="2243" t="s">
        <v>15997</v>
      </c>
      <c r="NV57" s="2232" t="s">
        <v>15997</v>
      </c>
      <c r="NW57" s="2231" t="s">
        <v>15986</v>
      </c>
      <c r="NX57" s="2232" t="s">
        <v>15984</v>
      </c>
      <c r="NY57" s="2231" t="s">
        <v>16311</v>
      </c>
      <c r="NZ57" s="2233" t="s">
        <v>15986</v>
      </c>
      <c r="OA57" s="1024" t="s">
        <v>24452</v>
      </c>
      <c r="OB57" s="2231" t="s">
        <v>15997</v>
      </c>
      <c r="OC57" s="1653" t="s">
        <v>16189</v>
      </c>
      <c r="OD57" s="2233" t="s">
        <v>15988</v>
      </c>
      <c r="OE57" s="2055" t="s">
        <v>15997</v>
      </c>
      <c r="OF57" s="1615" t="s">
        <v>27279</v>
      </c>
      <c r="OG57" s="2234" t="s">
        <v>16211</v>
      </c>
      <c r="OH57" s="269" t="s">
        <v>16722</v>
      </c>
      <c r="OI57" s="2055" t="s">
        <v>27280</v>
      </c>
      <c r="OJ57" s="2055" t="s">
        <v>16189</v>
      </c>
      <c r="OK57" s="2231" t="s">
        <v>23759</v>
      </c>
      <c r="OL57" s="424" t="s">
        <v>27281</v>
      </c>
      <c r="OM57" s="1698" t="s">
        <v>19217</v>
      </c>
      <c r="ON57" s="171" t="s">
        <v>27282</v>
      </c>
      <c r="OO57" s="269" t="s">
        <v>16724</v>
      </c>
      <c r="OP57" s="2230" t="s">
        <v>16277</v>
      </c>
      <c r="OQ57" s="1646" t="s">
        <v>27283</v>
      </c>
      <c r="OR57" s="2234" t="s">
        <v>18363</v>
      </c>
      <c r="OS57" s="2055" t="s">
        <v>18363</v>
      </c>
      <c r="OT57" s="1643" t="s">
        <v>27284</v>
      </c>
      <c r="OU57" s="1615" t="s">
        <v>27285</v>
      </c>
      <c r="OV57" s="2214"/>
      <c r="OW57" s="1024" t="s">
        <v>23584</v>
      </c>
      <c r="OX57" s="1646" t="s">
        <v>19218</v>
      </c>
      <c r="OY57" s="2055" t="s">
        <v>27283</v>
      </c>
      <c r="OZ57" s="2055" t="s">
        <v>18363</v>
      </c>
      <c r="PA57" s="2055" t="s">
        <v>18363</v>
      </c>
      <c r="PB57" s="1623" t="s">
        <v>27286</v>
      </c>
      <c r="PC57" s="2230" t="s">
        <v>18363</v>
      </c>
      <c r="PD57" s="1024" t="s">
        <v>24247</v>
      </c>
      <c r="PE57" s="2055" t="s">
        <v>18363</v>
      </c>
      <c r="PF57" s="1639" t="s">
        <v>16189</v>
      </c>
      <c r="PG57" s="1623" t="s">
        <v>27287</v>
      </c>
      <c r="PH57" s="2055" t="s">
        <v>19218</v>
      </c>
      <c r="PI57" s="2113" t="s">
        <v>27288</v>
      </c>
      <c r="PJ57" s="2055"/>
      <c r="PK57" s="2150" t="s">
        <v>24453</v>
      </c>
      <c r="PL57" s="2055"/>
      <c r="PM57" s="2055"/>
      <c r="PN57" s="2055"/>
      <c r="PO57" s="2055"/>
      <c r="PP57" s="2055"/>
      <c r="PQ57" s="2055"/>
      <c r="PR57" s="2150" t="s">
        <v>24250</v>
      </c>
      <c r="PS57" s="2233" t="s">
        <v>16277</v>
      </c>
      <c r="PT57" s="2055" t="s">
        <v>16033</v>
      </c>
      <c r="PU57" s="1615" t="s">
        <v>27289</v>
      </c>
      <c r="PV57" s="1623" t="s">
        <v>27290</v>
      </c>
      <c r="PW57" s="171" t="s">
        <v>27291</v>
      </c>
      <c r="PX57" s="1623" t="s">
        <v>27292</v>
      </c>
      <c r="PY57" s="2215"/>
      <c r="PZ57" s="351"/>
      <c r="QA57" s="351"/>
      <c r="QB57" s="351"/>
      <c r="QC57" s="351"/>
      <c r="QD57" s="351"/>
      <c r="QE57" s="351"/>
      <c r="QF57" s="351"/>
      <c r="QG57" s="351"/>
      <c r="QH57" s="351"/>
      <c r="QI57" s="351"/>
      <c r="QJ57" s="351"/>
      <c r="QK57" s="351"/>
      <c r="QL57" s="351"/>
      <c r="QM57" s="351"/>
      <c r="QN57" s="351"/>
      <c r="QO57" s="351"/>
      <c r="QP57" s="351"/>
      <c r="QQ57" s="351"/>
      <c r="QR57" s="351"/>
      <c r="QS57" s="351"/>
      <c r="QT57" s="351"/>
      <c r="QU57" s="351"/>
      <c r="QV57" s="351"/>
      <c r="QW57" s="351"/>
      <c r="QX57" s="351"/>
      <c r="QY57" s="351"/>
      <c r="QZ57" s="351"/>
      <c r="RA57" s="351"/>
      <c r="RB57" s="351"/>
      <c r="RC57" s="351"/>
      <c r="RD57" s="351"/>
    </row>
    <row r="58" spans="1:472" ht="47.25" customHeight="1">
      <c r="A58" s="2500"/>
      <c r="B58" s="2244" t="s">
        <v>17604</v>
      </c>
      <c r="C58" s="2245"/>
      <c r="D58" s="1024" t="s">
        <v>24391</v>
      </c>
      <c r="E58" s="1024" t="s">
        <v>24392</v>
      </c>
      <c r="F58" s="469" t="s">
        <v>14729</v>
      </c>
      <c r="G58" s="469" t="s">
        <v>14729</v>
      </c>
      <c r="H58" s="1851" t="s">
        <v>27293</v>
      </c>
      <c r="I58" s="1024" t="s">
        <v>24393</v>
      </c>
      <c r="J58" s="1024" t="s">
        <v>17199</v>
      </c>
      <c r="K58" s="1024" t="s">
        <v>24394</v>
      </c>
      <c r="L58" s="269" t="s">
        <v>16742</v>
      </c>
      <c r="M58" s="469" t="s">
        <v>18595</v>
      </c>
      <c r="N58" s="469" t="s">
        <v>14729</v>
      </c>
      <c r="O58" s="469" t="s">
        <v>14718</v>
      </c>
      <c r="P58" s="1024" t="s">
        <v>24392</v>
      </c>
      <c r="Q58" s="1024" t="s">
        <v>24395</v>
      </c>
      <c r="R58" s="1024" t="s">
        <v>24392</v>
      </c>
      <c r="S58" s="1024" t="s">
        <v>24396</v>
      </c>
      <c r="T58" s="1998" t="s">
        <v>27294</v>
      </c>
      <c r="U58" s="1998" t="s">
        <v>27295</v>
      </c>
      <c r="V58" s="1617" t="s">
        <v>27296</v>
      </c>
      <c r="W58" s="1024" t="s">
        <v>24396</v>
      </c>
      <c r="X58" s="1024" t="s">
        <v>24397</v>
      </c>
      <c r="Y58" s="1024" t="s">
        <v>24396</v>
      </c>
      <c r="Z58" s="1024" t="s">
        <v>24397</v>
      </c>
      <c r="AA58" s="1998" t="s">
        <v>27297</v>
      </c>
      <c r="AB58" s="469" t="s">
        <v>14882</v>
      </c>
      <c r="AC58" s="469" t="s">
        <v>14882</v>
      </c>
      <c r="AD58" s="1146" t="s">
        <v>24399</v>
      </c>
      <c r="AE58" s="1936"/>
      <c r="AF58" s="1936"/>
      <c r="AG58" s="1936"/>
      <c r="AH58" s="1692"/>
      <c r="AI58" s="2245"/>
      <c r="AJ58" s="1573"/>
      <c r="AK58" s="469"/>
      <c r="AL58" s="1936"/>
      <c r="AM58" s="1024" t="s">
        <v>17199</v>
      </c>
      <c r="AN58" s="1024" t="s">
        <v>24394</v>
      </c>
      <c r="AO58" s="1024" t="s">
        <v>16742</v>
      </c>
      <c r="AP58" s="469" t="s">
        <v>18595</v>
      </c>
      <c r="AQ58" s="469" t="s">
        <v>14904</v>
      </c>
      <c r="AR58" s="469" t="s">
        <v>14904</v>
      </c>
      <c r="AS58" s="1024" t="s">
        <v>24393</v>
      </c>
      <c r="AT58" s="1024" t="s">
        <v>17199</v>
      </c>
      <c r="AU58" s="1024" t="s">
        <v>24395</v>
      </c>
      <c r="AV58" s="1024" t="s">
        <v>16742</v>
      </c>
      <c r="AW58" s="1190" t="s">
        <v>27298</v>
      </c>
      <c r="AX58" s="469" t="s">
        <v>22236</v>
      </c>
      <c r="AY58" s="269" t="s">
        <v>27299</v>
      </c>
      <c r="AZ58" s="1024" t="s">
        <v>24393</v>
      </c>
      <c r="BA58" s="1024" t="s">
        <v>17199</v>
      </c>
      <c r="BB58" s="1024" t="s">
        <v>24404</v>
      </c>
      <c r="BC58" s="1024" t="s">
        <v>16742</v>
      </c>
      <c r="BD58" s="469" t="s">
        <v>15002</v>
      </c>
      <c r="BE58" s="469" t="s">
        <v>15002</v>
      </c>
      <c r="BF58" s="1617" t="s">
        <v>27300</v>
      </c>
      <c r="BG58" s="1024" t="s">
        <v>24393</v>
      </c>
      <c r="BH58" s="1024" t="s">
        <v>17199</v>
      </c>
      <c r="BI58" s="1024" t="s">
        <v>24394</v>
      </c>
      <c r="BJ58" s="269" t="s">
        <v>16742</v>
      </c>
      <c r="BK58" s="1615" t="s">
        <v>27301</v>
      </c>
      <c r="BL58" s="2245"/>
      <c r="BM58" s="469" t="s">
        <v>15002</v>
      </c>
      <c r="BN58" s="1580" t="s">
        <v>15013</v>
      </c>
      <c r="BO58" s="1024" t="s">
        <v>23413</v>
      </c>
      <c r="BP58" s="2061" t="s">
        <v>27302</v>
      </c>
      <c r="BQ58" s="1024" t="s">
        <v>24406</v>
      </c>
      <c r="BR58" s="2061" t="s">
        <v>27303</v>
      </c>
      <c r="BS58" s="1616" t="s">
        <v>27304</v>
      </c>
      <c r="BT58" s="469" t="s">
        <v>15065</v>
      </c>
      <c r="BU58" s="2015" t="s">
        <v>26998</v>
      </c>
      <c r="BV58" s="1024" t="s">
        <v>24393</v>
      </c>
      <c r="BW58" s="1024" t="s">
        <v>17199</v>
      </c>
      <c r="BX58" s="1024" t="s">
        <v>24394</v>
      </c>
      <c r="BY58" s="1024" t="s">
        <v>16742</v>
      </c>
      <c r="BZ58" s="269" t="s">
        <v>23420</v>
      </c>
      <c r="CA58" s="469" t="s">
        <v>15119</v>
      </c>
      <c r="CB58" s="469" t="s">
        <v>16211</v>
      </c>
      <c r="CC58" s="1024" t="s">
        <v>24393</v>
      </c>
      <c r="CD58" s="1024" t="s">
        <v>17199</v>
      </c>
      <c r="CE58" s="1024" t="s">
        <v>24394</v>
      </c>
      <c r="CF58" s="1024" t="s">
        <v>16742</v>
      </c>
      <c r="CG58" s="2015" t="s">
        <v>26998</v>
      </c>
      <c r="CH58" s="469" t="s">
        <v>14972</v>
      </c>
      <c r="CI58" s="1782" t="s">
        <v>14957</v>
      </c>
      <c r="CJ58" s="2171" t="s">
        <v>27305</v>
      </c>
      <c r="CK58" s="2151" t="s">
        <v>27306</v>
      </c>
      <c r="CL58" s="1024" t="s">
        <v>24394</v>
      </c>
      <c r="CM58" s="1024" t="s">
        <v>16742</v>
      </c>
      <c r="CN58" s="469" t="s">
        <v>18595</v>
      </c>
      <c r="CO58" s="469" t="s">
        <v>15189</v>
      </c>
      <c r="CP58" s="1580" t="s">
        <v>15195</v>
      </c>
      <c r="CQ58" s="2151" t="s">
        <v>27307</v>
      </c>
      <c r="CR58" s="2245"/>
      <c r="CS58" s="1024" t="s">
        <v>23430</v>
      </c>
      <c r="CT58" s="1024" t="s">
        <v>24413</v>
      </c>
      <c r="CU58" s="1024" t="s">
        <v>23430</v>
      </c>
      <c r="CV58" s="469" t="s">
        <v>15195</v>
      </c>
      <c r="CW58" s="469" t="s">
        <v>23848</v>
      </c>
      <c r="CX58" s="469" t="s">
        <v>23848</v>
      </c>
      <c r="CY58" s="269" t="s">
        <v>24114</v>
      </c>
      <c r="CZ58" s="1024" t="s">
        <v>17199</v>
      </c>
      <c r="DA58" s="1024" t="s">
        <v>17200</v>
      </c>
      <c r="DB58" s="1024" t="s">
        <v>16742</v>
      </c>
      <c r="DC58" s="469" t="s">
        <v>18595</v>
      </c>
      <c r="DD58" s="469" t="s">
        <v>16211</v>
      </c>
      <c r="DE58" s="469" t="s">
        <v>16211</v>
      </c>
      <c r="DF58" s="1024" t="s">
        <v>24393</v>
      </c>
      <c r="DG58" s="1024" t="s">
        <v>24212</v>
      </c>
      <c r="DH58" s="1024" t="s">
        <v>17200</v>
      </c>
      <c r="DI58" s="1024" t="s">
        <v>16742</v>
      </c>
      <c r="DJ58" s="469" t="s">
        <v>18595</v>
      </c>
      <c r="DK58" s="1851" t="s">
        <v>27308</v>
      </c>
      <c r="DL58" s="1851" t="s">
        <v>27309</v>
      </c>
      <c r="DM58" s="1024" t="s">
        <v>24393</v>
      </c>
      <c r="DN58" s="1024" t="s">
        <v>17199</v>
      </c>
      <c r="DO58" s="1024" t="s">
        <v>17200</v>
      </c>
      <c r="DP58" s="1024" t="s">
        <v>16742</v>
      </c>
      <c r="DQ58" s="469" t="s">
        <v>27310</v>
      </c>
      <c r="DR58" s="1587" t="s">
        <v>27311</v>
      </c>
      <c r="DS58" s="1587" t="s">
        <v>27312</v>
      </c>
      <c r="DT58" s="1024" t="s">
        <v>24272</v>
      </c>
      <c r="DU58" s="1024" t="s">
        <v>24124</v>
      </c>
      <c r="DV58" s="1024" t="s">
        <v>24124</v>
      </c>
      <c r="DW58" s="2245"/>
      <c r="DX58" s="1024" t="s">
        <v>24124</v>
      </c>
      <c r="DY58" s="192" t="s">
        <v>15344</v>
      </c>
      <c r="DZ58" s="269" t="s">
        <v>27313</v>
      </c>
      <c r="EA58" s="192" t="s">
        <v>15344</v>
      </c>
      <c r="EB58" s="1057" t="s">
        <v>23448</v>
      </c>
      <c r="EC58" s="1024" t="s">
        <v>24417</v>
      </c>
      <c r="ED58" s="1024" t="s">
        <v>24417</v>
      </c>
      <c r="EE58" s="1024" t="s">
        <v>24417</v>
      </c>
      <c r="EF58" s="269" t="s">
        <v>27314</v>
      </c>
      <c r="EG58" s="2246" t="s">
        <v>27024</v>
      </c>
      <c r="EH58" s="192" t="s">
        <v>23452</v>
      </c>
      <c r="EI58" s="1024" t="s">
        <v>24417</v>
      </c>
      <c r="EJ58" s="2172" t="s">
        <v>24418</v>
      </c>
      <c r="EK58" s="1024" t="s">
        <v>24418</v>
      </c>
      <c r="EL58" s="1024" t="s">
        <v>24419</v>
      </c>
      <c r="EM58" s="269" t="s">
        <v>19311</v>
      </c>
      <c r="EN58" s="269" t="s">
        <v>19311</v>
      </c>
      <c r="EO58" s="1857" t="s">
        <v>27315</v>
      </c>
      <c r="EP58" s="269" t="s">
        <v>24418</v>
      </c>
      <c r="EQ58" s="269" t="s">
        <v>24418</v>
      </c>
      <c r="ER58" s="269" t="s">
        <v>24418</v>
      </c>
      <c r="ES58" s="269" t="s">
        <v>24418</v>
      </c>
      <c r="ET58" s="1622" t="s">
        <v>16311</v>
      </c>
      <c r="EU58" s="1675" t="s">
        <v>16319</v>
      </c>
      <c r="EV58" s="1615" t="s">
        <v>27316</v>
      </c>
      <c r="EW58" s="1024" t="s">
        <v>24393</v>
      </c>
      <c r="EX58" s="1024" t="s">
        <v>24272</v>
      </c>
      <c r="EY58" s="1024" t="s">
        <v>17200</v>
      </c>
      <c r="EZ58" s="1024" t="s">
        <v>16742</v>
      </c>
      <c r="FA58" s="1675" t="s">
        <v>16319</v>
      </c>
      <c r="FB58" s="264" t="s">
        <v>22939</v>
      </c>
      <c r="FC58" s="2245"/>
      <c r="FD58" s="495" t="s">
        <v>15412</v>
      </c>
      <c r="FE58" s="495" t="s">
        <v>15412</v>
      </c>
      <c r="FF58" s="1057" t="s">
        <v>24420</v>
      </c>
      <c r="FG58" s="1024" t="s">
        <v>23464</v>
      </c>
      <c r="FH58" s="1064" t="s">
        <v>27317</v>
      </c>
      <c r="FI58" s="506" t="s">
        <v>27318</v>
      </c>
      <c r="FJ58" s="469"/>
      <c r="FK58" s="469"/>
      <c r="FL58" s="1024" t="s">
        <v>24421</v>
      </c>
      <c r="FM58" s="1024" t="s">
        <v>24272</v>
      </c>
      <c r="FN58" s="1024" t="s">
        <v>24421</v>
      </c>
      <c r="FO58" s="1024" t="s">
        <v>24421</v>
      </c>
      <c r="FP58" s="1636" t="s">
        <v>18301</v>
      </c>
      <c r="FQ58" s="269" t="s">
        <v>19939</v>
      </c>
      <c r="FR58" s="1617" t="s">
        <v>27319</v>
      </c>
      <c r="FS58" s="1024" t="s">
        <v>24421</v>
      </c>
      <c r="FT58" s="1024" t="s">
        <v>24421</v>
      </c>
      <c r="FU58" s="1024" t="s">
        <v>24421</v>
      </c>
      <c r="FV58" s="1024" t="s">
        <v>24421</v>
      </c>
      <c r="FW58" s="1615" t="s">
        <v>27320</v>
      </c>
      <c r="FX58" s="1636" t="s">
        <v>19140</v>
      </c>
      <c r="FY58" s="1858" t="s">
        <v>19945</v>
      </c>
      <c r="FZ58" s="1024" t="s">
        <v>24423</v>
      </c>
      <c r="GA58" s="1024" t="s">
        <v>24423</v>
      </c>
      <c r="GB58" s="1024" t="s">
        <v>24423</v>
      </c>
      <c r="GC58" s="1024" t="s">
        <v>24423</v>
      </c>
      <c r="GD58" s="1675" t="s">
        <v>19324</v>
      </c>
      <c r="GE58" s="495" t="s">
        <v>18305</v>
      </c>
      <c r="GF58" s="495" t="s">
        <v>18305</v>
      </c>
      <c r="GG58" s="269" t="s">
        <v>24393</v>
      </c>
      <c r="GH58" s="2245"/>
      <c r="GI58" s="1057" t="s">
        <v>24420</v>
      </c>
      <c r="GJ58" s="2247" t="s">
        <v>23478</v>
      </c>
      <c r="GK58" s="1057" t="s">
        <v>24420</v>
      </c>
      <c r="GL58" s="1615" t="s">
        <v>27321</v>
      </c>
      <c r="GM58" s="495" t="s">
        <v>15500</v>
      </c>
      <c r="GN58" s="495" t="s">
        <v>15509</v>
      </c>
      <c r="GO58" s="1587" t="s">
        <v>23478</v>
      </c>
      <c r="GP58" s="1615" t="s">
        <v>27322</v>
      </c>
      <c r="GQ58" s="2019" t="s">
        <v>23479</v>
      </c>
      <c r="GR58" s="991" t="s">
        <v>22292</v>
      </c>
      <c r="GS58" s="1627" t="s">
        <v>18301</v>
      </c>
      <c r="GT58" s="469"/>
      <c r="GU58" s="1627" t="s">
        <v>19140</v>
      </c>
      <c r="GV58" s="2079" t="s">
        <v>24425</v>
      </c>
      <c r="GW58" s="2079" t="s">
        <v>24422</v>
      </c>
      <c r="GX58" s="2079" t="s">
        <v>24427</v>
      </c>
      <c r="GY58" s="2079" t="s">
        <v>24427</v>
      </c>
      <c r="GZ58" s="1630" t="s">
        <v>18313</v>
      </c>
      <c r="HA58" s="1587" t="s">
        <v>27323</v>
      </c>
      <c r="HB58" s="1617" t="s">
        <v>27324</v>
      </c>
      <c r="HC58" s="2079" t="s">
        <v>24427</v>
      </c>
      <c r="HD58" s="2079" t="s">
        <v>24425</v>
      </c>
      <c r="HE58" s="2079" t="s">
        <v>24426</v>
      </c>
      <c r="HF58" s="2079" t="s">
        <v>24425</v>
      </c>
      <c r="HG58" s="369" t="s">
        <v>27325</v>
      </c>
      <c r="HH58" s="1630" t="s">
        <v>18313</v>
      </c>
      <c r="HI58" s="1630" t="s">
        <v>18313</v>
      </c>
      <c r="HJ58" s="2079" t="s">
        <v>24393</v>
      </c>
      <c r="HK58" s="2079" t="s">
        <v>17199</v>
      </c>
      <c r="HL58" s="2079" t="s">
        <v>17200</v>
      </c>
      <c r="HM58" s="2079" t="s">
        <v>16742</v>
      </c>
      <c r="HN58" s="2245"/>
      <c r="HO58" s="1615" t="s">
        <v>27326</v>
      </c>
      <c r="HP58" s="469" t="s">
        <v>16211</v>
      </c>
      <c r="HQ58" s="1587" t="s">
        <v>27327</v>
      </c>
      <c r="HR58" s="1024" t="s">
        <v>24428</v>
      </c>
      <c r="HS58" s="1024" t="s">
        <v>23499</v>
      </c>
      <c r="HT58" s="1024" t="s">
        <v>24428</v>
      </c>
      <c r="HU58" s="1024" t="s">
        <v>24429</v>
      </c>
      <c r="HV58" s="269" t="s">
        <v>27328</v>
      </c>
      <c r="HW58" s="1025" t="s">
        <v>16211</v>
      </c>
      <c r="HX58" s="1587" t="s">
        <v>27329</v>
      </c>
      <c r="HY58" s="1024" t="s">
        <v>24393</v>
      </c>
      <c r="HZ58" s="1024" t="s">
        <v>17199</v>
      </c>
      <c r="IA58" s="1024" t="s">
        <v>17200</v>
      </c>
      <c r="IB58" s="1024" t="s">
        <v>16742</v>
      </c>
      <c r="IC58" s="663" t="s">
        <v>18595</v>
      </c>
      <c r="ID58" s="1698" t="s">
        <v>27330</v>
      </c>
      <c r="IE58" s="1615" t="s">
        <v>27331</v>
      </c>
      <c r="IF58" s="2175" t="s">
        <v>27332</v>
      </c>
      <c r="IG58" s="2175" t="s">
        <v>27333</v>
      </c>
      <c r="IH58" s="2175" t="s">
        <v>27334</v>
      </c>
      <c r="II58" s="1024" t="s">
        <v>24433</v>
      </c>
      <c r="IJ58" s="958" t="s">
        <v>16319</v>
      </c>
      <c r="IK58" s="1627" t="s">
        <v>16211</v>
      </c>
      <c r="IL58" s="1675" t="s">
        <v>16319</v>
      </c>
      <c r="IM58" s="1024" t="s">
        <v>24433</v>
      </c>
      <c r="IN58" s="1024" t="s">
        <v>24433</v>
      </c>
      <c r="IO58" s="1024" t="s">
        <v>24434</v>
      </c>
      <c r="IP58" s="1024" t="s">
        <v>24434</v>
      </c>
      <c r="IQ58" s="1120" t="s">
        <v>27335</v>
      </c>
      <c r="IR58" s="469" t="s">
        <v>16319</v>
      </c>
      <c r="IS58" s="1585" t="s">
        <v>27234</v>
      </c>
      <c r="IT58" s="2206"/>
      <c r="IU58" s="2105" t="s">
        <v>27074</v>
      </c>
      <c r="IV58" s="2105" t="s">
        <v>27074</v>
      </c>
      <c r="IW58" s="2105" t="s">
        <v>27074</v>
      </c>
      <c r="IX58" s="958" t="s">
        <v>27074</v>
      </c>
      <c r="IY58" s="1025" t="s">
        <v>18595</v>
      </c>
      <c r="IZ58" s="469" t="s">
        <v>16319</v>
      </c>
      <c r="JA58" s="469" t="s">
        <v>16211</v>
      </c>
      <c r="JB58" s="1591" t="s">
        <v>15655</v>
      </c>
      <c r="JC58" s="958" t="s">
        <v>15659</v>
      </c>
      <c r="JD58" s="1638" t="s">
        <v>16992</v>
      </c>
      <c r="JE58" s="2030" t="s">
        <v>27336</v>
      </c>
      <c r="JF58" s="1638" t="s">
        <v>16311</v>
      </c>
      <c r="JG58" s="1587" t="s">
        <v>27337</v>
      </c>
      <c r="JH58" s="958" t="s">
        <v>16319</v>
      </c>
      <c r="JI58" s="663" t="s">
        <v>16277</v>
      </c>
      <c r="JJ58" s="1798" t="s">
        <v>17570</v>
      </c>
      <c r="JK58" s="1025" t="s">
        <v>15709</v>
      </c>
      <c r="JL58" s="495" t="s">
        <v>17570</v>
      </c>
      <c r="JM58" s="1637" t="s">
        <v>18595</v>
      </c>
      <c r="JN58" s="1638" t="s">
        <v>16319</v>
      </c>
      <c r="JO58" s="1638" t="s">
        <v>16319</v>
      </c>
      <c r="JP58" s="1641" t="s">
        <v>15715</v>
      </c>
      <c r="JQ58" s="1638" t="s">
        <v>16189</v>
      </c>
      <c r="JR58" s="1641" t="s">
        <v>15715</v>
      </c>
      <c r="JS58" s="495" t="s">
        <v>17570</v>
      </c>
      <c r="JT58" s="1641" t="s">
        <v>16319</v>
      </c>
      <c r="JU58" s="1587" t="s">
        <v>27338</v>
      </c>
      <c r="JV58" s="1587" t="s">
        <v>27339</v>
      </c>
      <c r="JW58" s="1637" t="s">
        <v>16277</v>
      </c>
      <c r="JX58" s="269" t="s">
        <v>27340</v>
      </c>
      <c r="JY58" s="2245"/>
      <c r="JZ58" s="1638" t="s">
        <v>18503</v>
      </c>
      <c r="KA58" s="1064" t="s">
        <v>24436</v>
      </c>
      <c r="KB58" s="1638" t="s">
        <v>16311</v>
      </c>
      <c r="KC58" s="1680" t="s">
        <v>16211</v>
      </c>
      <c r="KD58" s="1680" t="s">
        <v>16211</v>
      </c>
      <c r="KE58" s="1064" t="s">
        <v>24436</v>
      </c>
      <c r="KF58" s="1024" t="s">
        <v>24197</v>
      </c>
      <c r="KG58" s="1024" t="s">
        <v>23499</v>
      </c>
      <c r="KH58" s="1617" t="s">
        <v>27341</v>
      </c>
      <c r="KI58" s="469" t="s">
        <v>15770</v>
      </c>
      <c r="KJ58" s="1571" t="s">
        <v>27342</v>
      </c>
      <c r="KK58" s="1698" t="s">
        <v>27343</v>
      </c>
      <c r="KL58" s="1064" t="s">
        <v>24438</v>
      </c>
      <c r="KM58" s="1064" t="s">
        <v>23542</v>
      </c>
      <c r="KN58" s="1064" t="s">
        <v>24212</v>
      </c>
      <c r="KO58" s="1064" t="s">
        <v>24438</v>
      </c>
      <c r="KP58" s="1587" t="s">
        <v>27344</v>
      </c>
      <c r="KQ58" s="1587" t="s">
        <v>27345</v>
      </c>
      <c r="KR58" s="269" t="s">
        <v>27346</v>
      </c>
      <c r="KS58" s="1064" t="s">
        <v>24438</v>
      </c>
      <c r="KT58" s="1064" t="s">
        <v>24272</v>
      </c>
      <c r="KU58" s="1064" t="s">
        <v>17200</v>
      </c>
      <c r="KV58" s="1910" t="s">
        <v>16117</v>
      </c>
      <c r="KW58" s="1861" t="s">
        <v>18582</v>
      </c>
      <c r="KX58" s="1680" t="s">
        <v>18782</v>
      </c>
      <c r="KY58" s="1641" t="s">
        <v>27347</v>
      </c>
      <c r="KZ58" s="1064" t="s">
        <v>24439</v>
      </c>
      <c r="LA58" s="1064" t="s">
        <v>24440</v>
      </c>
      <c r="LB58" s="1064" t="s">
        <v>24439</v>
      </c>
      <c r="LC58" s="1064" t="s">
        <v>24440</v>
      </c>
      <c r="LD58" s="469" t="s">
        <v>18782</v>
      </c>
      <c r="LE58" s="2245"/>
      <c r="LF58" s="1714" t="s">
        <v>16341</v>
      </c>
      <c r="LG58" s="269" t="s">
        <v>27348</v>
      </c>
      <c r="LH58" s="1024" t="s">
        <v>23550</v>
      </c>
      <c r="LI58" s="2150" t="s">
        <v>24272</v>
      </c>
      <c r="LJ58" s="1024" t="s">
        <v>23550</v>
      </c>
      <c r="LK58" s="1024" t="s">
        <v>24208</v>
      </c>
      <c r="LL58" s="2242" t="s">
        <v>15804</v>
      </c>
      <c r="LM58" s="2242" t="s">
        <v>15807</v>
      </c>
      <c r="LN58" s="2242" t="s">
        <v>15807</v>
      </c>
      <c r="LO58" s="2150" t="s">
        <v>27349</v>
      </c>
      <c r="LP58" s="1024" t="s">
        <v>23550</v>
      </c>
      <c r="LQ58" s="1064" t="s">
        <v>24313</v>
      </c>
      <c r="LR58" s="1064" t="s">
        <v>24441</v>
      </c>
      <c r="LS58" s="469" t="s">
        <v>15880</v>
      </c>
      <c r="LT58" s="1638" t="s">
        <v>27123</v>
      </c>
      <c r="LU58" s="206" t="s">
        <v>20401</v>
      </c>
      <c r="LV58" s="1064" t="s">
        <v>24313</v>
      </c>
      <c r="LW58" s="1064" t="s">
        <v>24441</v>
      </c>
      <c r="LX58" s="1064" t="s">
        <v>24313</v>
      </c>
      <c r="LY58" s="1064" t="s">
        <v>24313</v>
      </c>
      <c r="LZ58" s="2248" t="s">
        <v>16311</v>
      </c>
      <c r="MA58" s="1698" t="s">
        <v>27350</v>
      </c>
      <c r="MB58" s="2228" t="s">
        <v>16211</v>
      </c>
      <c r="MC58" s="1064" t="s">
        <v>17198</v>
      </c>
      <c r="MD58" s="1064" t="s">
        <v>17199</v>
      </c>
      <c r="ME58" s="1064" t="s">
        <v>17200</v>
      </c>
      <c r="MF58" s="1064" t="s">
        <v>16135</v>
      </c>
      <c r="MG58" s="1910" t="s">
        <v>27351</v>
      </c>
      <c r="MH58" s="1587" t="s">
        <v>20085</v>
      </c>
      <c r="MI58" s="469" t="s">
        <v>16211</v>
      </c>
      <c r="MJ58" s="2245"/>
      <c r="MK58" s="1064" t="s">
        <v>24208</v>
      </c>
      <c r="ML58" s="1064" t="s">
        <v>24443</v>
      </c>
      <c r="MM58" s="1064" t="s">
        <v>24208</v>
      </c>
      <c r="MN58" s="1064" t="s">
        <v>24443</v>
      </c>
      <c r="MO58" s="1714" t="s">
        <v>16311</v>
      </c>
      <c r="MP58" s="1641" t="s">
        <v>18598</v>
      </c>
      <c r="MQ58" s="1641" t="s">
        <v>18598</v>
      </c>
      <c r="MR58" s="1064" t="s">
        <v>24443</v>
      </c>
      <c r="MS58" s="1064" t="s">
        <v>24208</v>
      </c>
      <c r="MT58" s="1064" t="s">
        <v>24443</v>
      </c>
      <c r="MU58" s="1617" t="s">
        <v>24444</v>
      </c>
      <c r="MV58" s="469" t="s">
        <v>15937</v>
      </c>
      <c r="MW58" s="1680" t="s">
        <v>18985</v>
      </c>
      <c r="MX58" s="1587" t="s">
        <v>19200</v>
      </c>
      <c r="MY58" s="1064" t="s">
        <v>24448</v>
      </c>
      <c r="MZ58" s="1064" t="s">
        <v>24446</v>
      </c>
      <c r="NA58" s="1064" t="s">
        <v>24447</v>
      </c>
      <c r="NB58" s="1064" t="s">
        <v>24446</v>
      </c>
      <c r="NC58" s="1600" t="s">
        <v>18601</v>
      </c>
      <c r="ND58" s="1641" t="s">
        <v>18601</v>
      </c>
      <c r="NE58" s="1663" t="s">
        <v>27352</v>
      </c>
      <c r="NF58" s="1064" t="s">
        <v>24447</v>
      </c>
      <c r="NG58" s="1064" t="s">
        <v>24446</v>
      </c>
      <c r="NH58" s="1064" t="s">
        <v>24447</v>
      </c>
      <c r="NI58" s="1064" t="s">
        <v>24446</v>
      </c>
      <c r="NJ58" s="469" t="s">
        <v>27353</v>
      </c>
      <c r="NK58" s="2229" t="s">
        <v>27283</v>
      </c>
      <c r="NL58" s="1623" t="s">
        <v>18359</v>
      </c>
      <c r="NM58" s="2178" t="s">
        <v>24451</v>
      </c>
      <c r="NN58" s="1064" t="s">
        <v>24450</v>
      </c>
      <c r="NO58" s="2178" t="s">
        <v>24451</v>
      </c>
      <c r="NP58" s="2249"/>
      <c r="NQ58" s="2230" t="s">
        <v>16731</v>
      </c>
      <c r="NR58" s="2234" t="s">
        <v>15997</v>
      </c>
      <c r="NS58" s="1640" t="s">
        <v>16211</v>
      </c>
      <c r="NT58" s="1640" t="s">
        <v>16211</v>
      </c>
      <c r="NU58" s="1024" t="s">
        <v>24452</v>
      </c>
      <c r="NV58" s="2250" t="s">
        <v>23575</v>
      </c>
      <c r="NW58" s="1024" t="s">
        <v>24452</v>
      </c>
      <c r="NX58" s="2093" t="s">
        <v>23575</v>
      </c>
      <c r="NY58" s="2231" t="s">
        <v>15991</v>
      </c>
      <c r="NZ58" s="2231" t="s">
        <v>15997</v>
      </c>
      <c r="OA58" s="2231" t="s">
        <v>15997</v>
      </c>
      <c r="OB58" s="2093" t="s">
        <v>23575</v>
      </c>
      <c r="OC58" s="1024" t="s">
        <v>24452</v>
      </c>
      <c r="OD58" s="2093" t="s">
        <v>23575</v>
      </c>
      <c r="OE58" s="1024" t="s">
        <v>24452</v>
      </c>
      <c r="OF58" s="2248" t="s">
        <v>16311</v>
      </c>
      <c r="OG58" s="2248" t="s">
        <v>16341</v>
      </c>
      <c r="OH58" s="2248" t="s">
        <v>16341</v>
      </c>
      <c r="OI58" s="1024" t="s">
        <v>17198</v>
      </c>
      <c r="OJ58" s="1024" t="s">
        <v>17199</v>
      </c>
      <c r="OK58" s="1024" t="s">
        <v>17200</v>
      </c>
      <c r="OL58" s="1024" t="s">
        <v>16135</v>
      </c>
      <c r="OM58" s="1771" t="s">
        <v>16311</v>
      </c>
      <c r="ON58" s="2231" t="s">
        <v>16211</v>
      </c>
      <c r="OO58" s="2231" t="s">
        <v>16211</v>
      </c>
      <c r="OP58" s="1024" t="s">
        <v>23584</v>
      </c>
      <c r="OQ58" s="1024" t="s">
        <v>24247</v>
      </c>
      <c r="OR58" s="269" t="s">
        <v>23584</v>
      </c>
      <c r="OS58" s="1024" t="s">
        <v>24247</v>
      </c>
      <c r="OT58" s="424" t="s">
        <v>27354</v>
      </c>
      <c r="OU58" s="2237" t="s">
        <v>16211</v>
      </c>
      <c r="OV58" s="2245"/>
      <c r="OW58" s="2234" t="s">
        <v>16211</v>
      </c>
      <c r="OX58" s="1024" t="s">
        <v>24247</v>
      </c>
      <c r="OY58" s="1024" t="s">
        <v>23584</v>
      </c>
      <c r="OZ58" s="1024" t="s">
        <v>24247</v>
      </c>
      <c r="PA58" s="1024" t="s">
        <v>24449</v>
      </c>
      <c r="PB58" s="1615" t="s">
        <v>27355</v>
      </c>
      <c r="PC58" s="2234" t="s">
        <v>16211</v>
      </c>
      <c r="PD58" s="2230" t="s">
        <v>18363</v>
      </c>
      <c r="PE58" s="1024" t="s">
        <v>23584</v>
      </c>
      <c r="PF58" s="1024" t="s">
        <v>24247</v>
      </c>
      <c r="PG58" s="1024" t="s">
        <v>23584</v>
      </c>
      <c r="PH58" s="1024" t="s">
        <v>24247</v>
      </c>
      <c r="PI58" s="536" t="s">
        <v>16311</v>
      </c>
      <c r="PJ58" s="351"/>
      <c r="PK58" s="351"/>
      <c r="PL58" s="2150" t="s">
        <v>24250</v>
      </c>
      <c r="PM58" s="1024" t="s">
        <v>18367</v>
      </c>
      <c r="PN58" s="2150" t="s">
        <v>24453</v>
      </c>
      <c r="PO58" s="2150" t="s">
        <v>24250</v>
      </c>
      <c r="PP58" s="351"/>
      <c r="PQ58" s="351"/>
      <c r="PR58" s="351"/>
      <c r="PS58" s="1024" t="s">
        <v>17198</v>
      </c>
      <c r="PT58" s="1024" t="s">
        <v>17199</v>
      </c>
      <c r="PU58" s="1024" t="s">
        <v>17200</v>
      </c>
      <c r="PV58" s="2179" t="s">
        <v>16117</v>
      </c>
      <c r="PW58" s="536" t="s">
        <v>16311</v>
      </c>
      <c r="PX58" s="171" t="s">
        <v>27356</v>
      </c>
      <c r="PY58" s="2249"/>
      <c r="PZ58" s="469"/>
      <c r="QA58" s="469"/>
      <c r="QB58" s="469"/>
      <c r="QC58" s="469"/>
      <c r="QD58" s="469"/>
      <c r="QE58" s="469"/>
      <c r="QF58" s="469"/>
      <c r="QG58" s="469"/>
      <c r="QH58" s="469"/>
      <c r="QI58" s="469"/>
      <c r="QJ58" s="469"/>
      <c r="QK58" s="469"/>
      <c r="QL58" s="469"/>
      <c r="QM58" s="469"/>
      <c r="QN58" s="469"/>
      <c r="QO58" s="469"/>
      <c r="QP58" s="469"/>
      <c r="QQ58" s="469"/>
      <c r="QR58" s="469"/>
      <c r="QS58" s="469"/>
      <c r="QT58" s="469"/>
      <c r="QU58" s="469"/>
      <c r="QV58" s="469"/>
      <c r="QW58" s="469"/>
      <c r="QX58" s="469"/>
      <c r="QY58" s="469"/>
      <c r="QZ58" s="469"/>
      <c r="RA58" s="469"/>
      <c r="RB58" s="469"/>
      <c r="RC58" s="469"/>
      <c r="RD58" s="469"/>
    </row>
    <row r="59" spans="1:472" ht="47.25" customHeight="1">
      <c r="A59" s="2501"/>
      <c r="B59" s="2251" t="s">
        <v>17613</v>
      </c>
      <c r="C59" s="2252"/>
      <c r="D59" s="1782" t="s">
        <v>14729</v>
      </c>
      <c r="E59" s="1782" t="s">
        <v>22210</v>
      </c>
      <c r="F59" s="1782" t="s">
        <v>18595</v>
      </c>
      <c r="G59" s="1782" t="s">
        <v>16211</v>
      </c>
      <c r="H59" s="1782" t="s">
        <v>16211</v>
      </c>
      <c r="I59" s="1782" t="s">
        <v>14718</v>
      </c>
      <c r="J59" s="1782" t="s">
        <v>23592</v>
      </c>
      <c r="K59" s="1782" t="s">
        <v>14718</v>
      </c>
      <c r="L59" s="1782" t="s">
        <v>22210</v>
      </c>
      <c r="M59" s="1782" t="s">
        <v>14729</v>
      </c>
      <c r="N59" s="1782" t="s">
        <v>16211</v>
      </c>
      <c r="O59" s="1782" t="s">
        <v>16211</v>
      </c>
      <c r="P59" s="1782" t="s">
        <v>22519</v>
      </c>
      <c r="Q59" s="1782" t="s">
        <v>18902</v>
      </c>
      <c r="R59" s="1782" t="s">
        <v>14741</v>
      </c>
      <c r="S59" s="1782" t="s">
        <v>22210</v>
      </c>
      <c r="T59" s="1782" t="s">
        <v>18595</v>
      </c>
      <c r="U59" s="469" t="s">
        <v>16211</v>
      </c>
      <c r="V59" s="1782" t="s">
        <v>14788</v>
      </c>
      <c r="W59" s="1998" t="s">
        <v>27357</v>
      </c>
      <c r="X59" s="1998" t="s">
        <v>27358</v>
      </c>
      <c r="Y59" s="1580" t="s">
        <v>22850</v>
      </c>
      <c r="Z59" s="1782" t="s">
        <v>22210</v>
      </c>
      <c r="AA59" s="1782" t="s">
        <v>18595</v>
      </c>
      <c r="AB59" s="1782" t="s">
        <v>14856</v>
      </c>
      <c r="AC59" s="1782" t="s">
        <v>14852</v>
      </c>
      <c r="AD59" s="1782" t="s">
        <v>14856</v>
      </c>
      <c r="AE59" s="1782"/>
      <c r="AF59" s="1782"/>
      <c r="AG59" s="1782"/>
      <c r="AH59" s="1949"/>
      <c r="AI59" s="2252"/>
      <c r="AJ59" s="1797"/>
      <c r="AK59" s="1782"/>
      <c r="AL59" s="1782"/>
      <c r="AM59" s="1782" t="s">
        <v>18902</v>
      </c>
      <c r="AN59" s="1782" t="s">
        <v>22850</v>
      </c>
      <c r="AO59" s="1999" t="s">
        <v>22210</v>
      </c>
      <c r="AP59" s="1782" t="s">
        <v>14888</v>
      </c>
      <c r="AQ59" s="1782" t="s">
        <v>14888</v>
      </c>
      <c r="AR59" s="1782" t="s">
        <v>16211</v>
      </c>
      <c r="AS59" s="469" t="s">
        <v>14904</v>
      </c>
      <c r="AT59" s="1782" t="s">
        <v>18902</v>
      </c>
      <c r="AU59" s="1782" t="s">
        <v>14904</v>
      </c>
      <c r="AV59" s="1999" t="s">
        <v>22210</v>
      </c>
      <c r="AW59" s="1615" t="s">
        <v>27359</v>
      </c>
      <c r="AX59" s="2055" t="s">
        <v>14950</v>
      </c>
      <c r="AY59" s="1675" t="s">
        <v>16211</v>
      </c>
      <c r="AZ59" s="1615" t="s">
        <v>27360</v>
      </c>
      <c r="BA59" s="1782" t="s">
        <v>18902</v>
      </c>
      <c r="BB59" s="1782" t="s">
        <v>14957</v>
      </c>
      <c r="BC59" s="1782" t="s">
        <v>22210</v>
      </c>
      <c r="BD59" s="1782" t="s">
        <v>14990</v>
      </c>
      <c r="BE59" s="469" t="s">
        <v>15009</v>
      </c>
      <c r="BF59" s="1782" t="s">
        <v>15002</v>
      </c>
      <c r="BG59" s="1782" t="s">
        <v>22861</v>
      </c>
      <c r="BH59" s="1782" t="s">
        <v>18902</v>
      </c>
      <c r="BI59" s="1782" t="s">
        <v>15009</v>
      </c>
      <c r="BJ59" s="1782" t="s">
        <v>22210</v>
      </c>
      <c r="BK59" s="1782" t="s">
        <v>15002</v>
      </c>
      <c r="BL59" s="2252"/>
      <c r="BM59" s="1782" t="s">
        <v>15009</v>
      </c>
      <c r="BN59" s="1782" t="s">
        <v>15009</v>
      </c>
      <c r="BO59" s="1782" t="s">
        <v>27361</v>
      </c>
      <c r="BP59" s="1782" t="s">
        <v>15065</v>
      </c>
      <c r="BQ59" s="1782" t="s">
        <v>17616</v>
      </c>
      <c r="BR59" s="1782" t="s">
        <v>22257</v>
      </c>
      <c r="BS59" s="1782" t="s">
        <v>15065</v>
      </c>
      <c r="BT59" s="1782" t="s">
        <v>22557</v>
      </c>
      <c r="BU59" s="1782" t="s">
        <v>16211</v>
      </c>
      <c r="BV59" s="1782" t="s">
        <v>19336</v>
      </c>
      <c r="BW59" s="1782" t="s">
        <v>18902</v>
      </c>
      <c r="BX59" s="1782" t="s">
        <v>19336</v>
      </c>
      <c r="BY59" s="1782" t="s">
        <v>22257</v>
      </c>
      <c r="BZ59" s="1782" t="s">
        <v>18595</v>
      </c>
      <c r="CA59" s="1782" t="s">
        <v>14950</v>
      </c>
      <c r="CB59" s="1782" t="s">
        <v>16341</v>
      </c>
      <c r="CC59" s="1782" t="s">
        <v>17570</v>
      </c>
      <c r="CD59" s="1782" t="s">
        <v>19336</v>
      </c>
      <c r="CE59" s="1782" t="s">
        <v>19307</v>
      </c>
      <c r="CF59" s="1782" t="s">
        <v>22257</v>
      </c>
      <c r="CG59" s="469" t="s">
        <v>19336</v>
      </c>
      <c r="CH59" s="1782" t="s">
        <v>14957</v>
      </c>
      <c r="CI59" s="1782" t="s">
        <v>14969</v>
      </c>
      <c r="CJ59" s="1782" t="s">
        <v>15201</v>
      </c>
      <c r="CK59" s="1782" t="s">
        <v>18902</v>
      </c>
      <c r="CL59" s="1782" t="s">
        <v>15212</v>
      </c>
      <c r="CM59" s="1782" t="s">
        <v>22257</v>
      </c>
      <c r="CN59" s="1782" t="s">
        <v>15189</v>
      </c>
      <c r="CO59" s="1782" t="s">
        <v>15212</v>
      </c>
      <c r="CP59" s="1782" t="s">
        <v>15185</v>
      </c>
      <c r="CQ59" s="469" t="s">
        <v>15189</v>
      </c>
      <c r="CR59" s="2252"/>
      <c r="CS59" s="469" t="s">
        <v>15201</v>
      </c>
      <c r="CT59" s="1782" t="s">
        <v>19307</v>
      </c>
      <c r="CU59" s="469" t="s">
        <v>22257</v>
      </c>
      <c r="CV59" s="469" t="s">
        <v>15212</v>
      </c>
      <c r="CW59" s="1782" t="s">
        <v>16211</v>
      </c>
      <c r="CX59" s="1782" t="s">
        <v>16211</v>
      </c>
      <c r="CY59" s="1782" t="s">
        <v>15278</v>
      </c>
      <c r="CZ59" s="1782" t="s">
        <v>18902</v>
      </c>
      <c r="DA59" s="1782" t="s">
        <v>19336</v>
      </c>
      <c r="DB59" s="469" t="s">
        <v>22257</v>
      </c>
      <c r="DC59" s="1615" t="s">
        <v>27362</v>
      </c>
      <c r="DD59" s="469" t="s">
        <v>17616</v>
      </c>
      <c r="DE59" s="469" t="s">
        <v>17616</v>
      </c>
      <c r="DF59" s="1616" t="s">
        <v>27363</v>
      </c>
      <c r="DG59" s="1782" t="s">
        <v>15119</v>
      </c>
      <c r="DH59" s="1782" t="s">
        <v>19336</v>
      </c>
      <c r="DI59" s="469" t="s">
        <v>22257</v>
      </c>
      <c r="DJ59" s="1782" t="s">
        <v>17616</v>
      </c>
      <c r="DK59" s="1580" t="s">
        <v>14975</v>
      </c>
      <c r="DL59" s="1782" t="s">
        <v>16211</v>
      </c>
      <c r="DM59" s="1782" t="s">
        <v>18284</v>
      </c>
      <c r="DN59" s="1615" t="s">
        <v>27364</v>
      </c>
      <c r="DO59" s="1615" t="s">
        <v>27365</v>
      </c>
      <c r="DP59" s="469" t="s">
        <v>22257</v>
      </c>
      <c r="DQ59" s="1782" t="s">
        <v>15325</v>
      </c>
      <c r="DR59" s="192" t="s">
        <v>23445</v>
      </c>
      <c r="DS59" s="192" t="s">
        <v>15344</v>
      </c>
      <c r="DT59" s="192" t="s">
        <v>15352</v>
      </c>
      <c r="DU59" s="192" t="s">
        <v>15348</v>
      </c>
      <c r="DV59" s="192" t="s">
        <v>24002</v>
      </c>
      <c r="DW59" s="2252"/>
      <c r="DX59" s="469" t="s">
        <v>27366</v>
      </c>
      <c r="DY59" s="192" t="s">
        <v>23445</v>
      </c>
      <c r="DZ59" s="1587" t="s">
        <v>27367</v>
      </c>
      <c r="EA59" s="192" t="s">
        <v>15352</v>
      </c>
      <c r="EB59" s="1587" t="s">
        <v>27368</v>
      </c>
      <c r="EC59" s="192" t="s">
        <v>18717</v>
      </c>
      <c r="ED59" s="1782"/>
      <c r="EE59" s="469" t="s">
        <v>22292</v>
      </c>
      <c r="EF59" s="1615" t="s">
        <v>27369</v>
      </c>
      <c r="EG59" s="1675" t="s">
        <v>16319</v>
      </c>
      <c r="EH59" s="469" t="s">
        <v>18278</v>
      </c>
      <c r="EI59" s="1638" t="s">
        <v>18284</v>
      </c>
      <c r="EJ59" s="1782" t="s">
        <v>18710</v>
      </c>
      <c r="EK59" s="1782" t="s">
        <v>22928</v>
      </c>
      <c r="EL59" s="469" t="s">
        <v>22292</v>
      </c>
      <c r="EM59" s="1615" t="s">
        <v>27370</v>
      </c>
      <c r="EN59" s="269" t="s">
        <v>27371</v>
      </c>
      <c r="EO59" s="1874" t="s">
        <v>22928</v>
      </c>
      <c r="EP59" s="2253" t="s">
        <v>18710</v>
      </c>
      <c r="EQ59" s="495" t="s">
        <v>16189</v>
      </c>
      <c r="ER59" s="264" t="s">
        <v>18710</v>
      </c>
      <c r="ES59" s="469" t="s">
        <v>22292</v>
      </c>
      <c r="ET59" s="264" t="s">
        <v>18478</v>
      </c>
      <c r="EU59" s="264" t="s">
        <v>18710</v>
      </c>
      <c r="EV59" s="264" t="s">
        <v>18478</v>
      </c>
      <c r="EW59" s="264" t="s">
        <v>18710</v>
      </c>
      <c r="EX59" s="264" t="s">
        <v>27372</v>
      </c>
      <c r="EY59" s="1615" t="s">
        <v>27373</v>
      </c>
      <c r="EZ59" s="469" t="s">
        <v>22292</v>
      </c>
      <c r="FA59" s="2254" t="s">
        <v>27374</v>
      </c>
      <c r="FB59" s="264" t="s">
        <v>15412</v>
      </c>
      <c r="FC59" s="2252"/>
      <c r="FD59" s="495" t="s">
        <v>16319</v>
      </c>
      <c r="FE59" s="1636" t="s">
        <v>16277</v>
      </c>
      <c r="FF59" s="495" t="s">
        <v>15416</v>
      </c>
      <c r="FG59" s="495" t="s">
        <v>15416</v>
      </c>
      <c r="FH59" s="469" t="s">
        <v>22292</v>
      </c>
      <c r="FI59" s="1615" t="s">
        <v>27375</v>
      </c>
      <c r="FJ59" s="1782"/>
      <c r="FK59" s="1782"/>
      <c r="FL59" s="1615" t="s">
        <v>27376</v>
      </c>
      <c r="FM59" s="1782"/>
      <c r="FN59" s="1782"/>
      <c r="FO59" s="469" t="s">
        <v>22292</v>
      </c>
      <c r="FP59" s="1725" t="s">
        <v>19324</v>
      </c>
      <c r="FQ59" s="1636" t="s">
        <v>19140</v>
      </c>
      <c r="FR59" s="269" t="s">
        <v>19939</v>
      </c>
      <c r="FS59" s="1782"/>
      <c r="FT59" s="1782"/>
      <c r="FU59" s="1615" t="s">
        <v>27377</v>
      </c>
      <c r="FV59" s="469" t="s">
        <v>22292</v>
      </c>
      <c r="FW59" s="1808"/>
      <c r="FX59" s="495" t="s">
        <v>18741</v>
      </c>
      <c r="FY59" s="1782"/>
      <c r="FZ59" s="1615" t="s">
        <v>27378</v>
      </c>
      <c r="GA59" s="1615" t="s">
        <v>27379</v>
      </c>
      <c r="GB59" s="1636" t="s">
        <v>18311</v>
      </c>
      <c r="GC59" s="469" t="s">
        <v>22292</v>
      </c>
      <c r="GD59" s="1675" t="s">
        <v>18741</v>
      </c>
      <c r="GE59" s="495" t="s">
        <v>23474</v>
      </c>
      <c r="GF59" s="495" t="s">
        <v>27210</v>
      </c>
      <c r="GG59" s="495" t="s">
        <v>18305</v>
      </c>
      <c r="GH59" s="2252"/>
      <c r="GI59" s="495" t="s">
        <v>15495</v>
      </c>
      <c r="GJ59" s="495" t="s">
        <v>15509</v>
      </c>
      <c r="GK59" s="495" t="s">
        <v>15490</v>
      </c>
      <c r="GL59" s="369" t="s">
        <v>27380</v>
      </c>
      <c r="GM59" s="495" t="s">
        <v>15490</v>
      </c>
      <c r="GN59" s="495" t="s">
        <v>15490</v>
      </c>
      <c r="GO59" s="1782"/>
      <c r="GP59" s="2019" t="s">
        <v>23479</v>
      </c>
      <c r="GQ59" s="1615" t="s">
        <v>27381</v>
      </c>
      <c r="GR59" s="1630" t="s">
        <v>18313</v>
      </c>
      <c r="GS59" s="369" t="s">
        <v>27382</v>
      </c>
      <c r="GT59" s="1782"/>
      <c r="GU59" s="1675" t="s">
        <v>18741</v>
      </c>
      <c r="GV59" s="1675" t="s">
        <v>18735</v>
      </c>
      <c r="GW59" s="1675" t="s">
        <v>18508</v>
      </c>
      <c r="GX59" s="1630" t="s">
        <v>22351</v>
      </c>
      <c r="GY59" s="1630" t="s">
        <v>22351</v>
      </c>
      <c r="GZ59" s="1630" t="s">
        <v>18743</v>
      </c>
      <c r="HA59" s="1630" t="s">
        <v>18313</v>
      </c>
      <c r="HB59" s="1587" t="s">
        <v>27383</v>
      </c>
      <c r="HC59" s="1630" t="s">
        <v>18313</v>
      </c>
      <c r="HD59" s="1675" t="s">
        <v>18508</v>
      </c>
      <c r="HE59" s="1630" t="s">
        <v>18743</v>
      </c>
      <c r="HF59" s="1630" t="s">
        <v>18743</v>
      </c>
      <c r="HG59" s="1627" t="s">
        <v>18301</v>
      </c>
      <c r="HH59" s="1630" t="s">
        <v>18743</v>
      </c>
      <c r="HI59" s="1630" t="s">
        <v>18743</v>
      </c>
      <c r="HJ59" s="495" t="s">
        <v>15556</v>
      </c>
      <c r="HK59" s="495" t="s">
        <v>15579</v>
      </c>
      <c r="HL59" s="1615" t="s">
        <v>27384</v>
      </c>
      <c r="HM59" s="495" t="s">
        <v>15563</v>
      </c>
      <c r="HN59" s="2252"/>
      <c r="HO59" s="991" t="s">
        <v>18301</v>
      </c>
      <c r="HP59" s="1782" t="s">
        <v>15574</v>
      </c>
      <c r="HQ59" s="1782" t="s">
        <v>16319</v>
      </c>
      <c r="HR59" s="1782" t="s">
        <v>16277</v>
      </c>
      <c r="HS59" s="1986" t="s">
        <v>18533</v>
      </c>
      <c r="HT59" s="1782" t="s">
        <v>15563</v>
      </c>
      <c r="HU59" s="1986" t="s">
        <v>15574</v>
      </c>
      <c r="HV59" s="1595" t="s">
        <v>27385</v>
      </c>
      <c r="HW59" s="1025" t="s">
        <v>16341</v>
      </c>
      <c r="HX59" s="1798" t="s">
        <v>16319</v>
      </c>
      <c r="HY59" s="1798" t="s">
        <v>18535</v>
      </c>
      <c r="HZ59" s="495" t="s">
        <v>27386</v>
      </c>
      <c r="IA59" s="663" t="s">
        <v>27387</v>
      </c>
      <c r="IB59" s="1703" t="s">
        <v>27388</v>
      </c>
      <c r="IC59" s="1782" t="s">
        <v>16319</v>
      </c>
      <c r="ID59" s="245" t="s">
        <v>16319</v>
      </c>
      <c r="IE59" s="991" t="s">
        <v>16211</v>
      </c>
      <c r="IF59" s="1638" t="s">
        <v>18535</v>
      </c>
      <c r="IG59" s="1637" t="s">
        <v>18533</v>
      </c>
      <c r="IH59" s="1638" t="s">
        <v>18503</v>
      </c>
      <c r="II59" s="1703" t="s">
        <v>17570</v>
      </c>
      <c r="IJ59" s="958" t="s">
        <v>16311</v>
      </c>
      <c r="IK59" s="1675" t="s">
        <v>16341</v>
      </c>
      <c r="IL59" s="1627" t="s">
        <v>16211</v>
      </c>
      <c r="IM59" s="1638" t="s">
        <v>18535</v>
      </c>
      <c r="IN59" s="1782" t="s">
        <v>27389</v>
      </c>
      <c r="IO59" s="1587" t="s">
        <v>27390</v>
      </c>
      <c r="IP59" s="495" t="s">
        <v>27389</v>
      </c>
      <c r="IQ59" s="1808" t="s">
        <v>16311</v>
      </c>
      <c r="IR59" s="1782" t="s">
        <v>27391</v>
      </c>
      <c r="IS59" s="1951" t="s">
        <v>19157</v>
      </c>
      <c r="IT59" s="2206"/>
      <c r="IU59" s="1434" t="s">
        <v>16277</v>
      </c>
      <c r="IV59" s="1638" t="s">
        <v>16189</v>
      </c>
      <c r="IW59" s="1638" t="s">
        <v>18503</v>
      </c>
      <c r="IX59" s="2105" t="s">
        <v>15655</v>
      </c>
      <c r="IY59" s="2255" t="s">
        <v>15655</v>
      </c>
      <c r="IZ59" s="1808" t="s">
        <v>15655</v>
      </c>
      <c r="JA59" s="1580" t="s">
        <v>27074</v>
      </c>
      <c r="JB59" s="1638" t="s">
        <v>15659</v>
      </c>
      <c r="JC59" s="1782" t="s">
        <v>15678</v>
      </c>
      <c r="JD59" s="1638" t="s">
        <v>17087</v>
      </c>
      <c r="JE59" s="2030" t="s">
        <v>27392</v>
      </c>
      <c r="JF59" s="1587" t="s">
        <v>27393</v>
      </c>
      <c r="JG59" s="1638" t="s">
        <v>16341</v>
      </c>
      <c r="JH59" s="1587" t="s">
        <v>27394</v>
      </c>
      <c r="JI59" s="469" t="s">
        <v>27395</v>
      </c>
      <c r="JJ59" s="1782" t="s">
        <v>15709</v>
      </c>
      <c r="JK59" s="1025" t="s">
        <v>17570</v>
      </c>
      <c r="JL59" s="1782" t="s">
        <v>17592</v>
      </c>
      <c r="JM59" s="369" t="s">
        <v>27396</v>
      </c>
      <c r="JN59" s="1752" t="s">
        <v>16341</v>
      </c>
      <c r="JO59" s="1752" t="s">
        <v>16341</v>
      </c>
      <c r="JP59" s="2105" t="s">
        <v>15709</v>
      </c>
      <c r="JQ59" s="1641" t="s">
        <v>15715</v>
      </c>
      <c r="JR59" s="1641" t="s">
        <v>17570</v>
      </c>
      <c r="JS59" s="958" t="s">
        <v>15709</v>
      </c>
      <c r="JT59" s="1638" t="s">
        <v>15715</v>
      </c>
      <c r="JU59" s="81" t="s">
        <v>14969</v>
      </c>
      <c r="JV59" s="1641" t="s">
        <v>16319</v>
      </c>
      <c r="JW59" s="1637" t="s">
        <v>17570</v>
      </c>
      <c r="JX59" s="1638" t="s">
        <v>16189</v>
      </c>
      <c r="JY59" s="2252"/>
      <c r="JZ59" s="1638" t="s">
        <v>15709</v>
      </c>
      <c r="KA59" s="1638" t="s">
        <v>15749</v>
      </c>
      <c r="KB59" s="1638" t="s">
        <v>15749</v>
      </c>
      <c r="KC59" s="1735" t="s">
        <v>15753</v>
      </c>
      <c r="KD59" s="1641" t="s">
        <v>15749</v>
      </c>
      <c r="KE59" s="1638" t="s">
        <v>15726</v>
      </c>
      <c r="KF59" s="1641" t="s">
        <v>15749</v>
      </c>
      <c r="KG59" s="1782" t="s">
        <v>15770</v>
      </c>
      <c r="KH59" s="1782" t="s">
        <v>15749</v>
      </c>
      <c r="KI59" s="1782" t="s">
        <v>27397</v>
      </c>
      <c r="KJ59" s="1698" t="s">
        <v>27398</v>
      </c>
      <c r="KK59" s="1986" t="s">
        <v>16211</v>
      </c>
      <c r="KL59" s="1986" t="s">
        <v>23537</v>
      </c>
      <c r="KM59" s="1638" t="s">
        <v>18573</v>
      </c>
      <c r="KN59" s="1615" t="s">
        <v>27399</v>
      </c>
      <c r="KO59" s="1638" t="s">
        <v>27255</v>
      </c>
      <c r="KP59" s="2256" t="s">
        <v>27400</v>
      </c>
      <c r="KQ59" s="1780" t="s">
        <v>20386</v>
      </c>
      <c r="KR59" s="1698" t="s">
        <v>27401</v>
      </c>
      <c r="KS59" s="1595" t="s">
        <v>23541</v>
      </c>
      <c r="KT59" s="1638" t="s">
        <v>17099</v>
      </c>
      <c r="KU59" s="1768" t="s">
        <v>18751</v>
      </c>
      <c r="KV59" s="1638" t="s">
        <v>23759</v>
      </c>
      <c r="KW59" s="1752" t="s">
        <v>16311</v>
      </c>
      <c r="KX59" s="1684" t="s">
        <v>16211</v>
      </c>
      <c r="KY59" s="1684" t="s">
        <v>16211</v>
      </c>
      <c r="KZ59" s="1782" t="s">
        <v>16277</v>
      </c>
      <c r="LA59" s="1686" t="s">
        <v>18596</v>
      </c>
      <c r="LB59" s="1648" t="s">
        <v>18751</v>
      </c>
      <c r="LC59" s="1771" t="s">
        <v>19359</v>
      </c>
      <c r="LD59" s="1782" t="s">
        <v>16311</v>
      </c>
      <c r="LE59" s="2252"/>
      <c r="LF59" s="1772" t="s">
        <v>27402</v>
      </c>
      <c r="LG59" s="1714" t="s">
        <v>16341</v>
      </c>
      <c r="LH59" s="2050" t="s">
        <v>19193</v>
      </c>
      <c r="LI59" s="1698" t="s">
        <v>27403</v>
      </c>
      <c r="LJ59" s="1714" t="s">
        <v>27262</v>
      </c>
      <c r="LK59" s="1798" t="s">
        <v>16731</v>
      </c>
      <c r="LL59" s="1735" t="s">
        <v>16311</v>
      </c>
      <c r="LM59" s="1782" t="s">
        <v>16211</v>
      </c>
      <c r="LN59" s="1782" t="s">
        <v>16211</v>
      </c>
      <c r="LO59" s="1573" t="s">
        <v>16277</v>
      </c>
      <c r="LP59" s="1638" t="s">
        <v>15830</v>
      </c>
      <c r="LQ59" s="1573" t="s">
        <v>16316</v>
      </c>
      <c r="LR59" s="1798" t="s">
        <v>16731</v>
      </c>
      <c r="LS59" s="1782" t="s">
        <v>16311</v>
      </c>
      <c r="LT59" s="2257" t="s">
        <v>27273</v>
      </c>
      <c r="LU59" s="1768" t="s">
        <v>16211</v>
      </c>
      <c r="LV59" s="1768" t="s">
        <v>16277</v>
      </c>
      <c r="LW59" s="2108" t="s">
        <v>18596</v>
      </c>
      <c r="LX59" s="1782" t="s">
        <v>15880</v>
      </c>
      <c r="LY59" s="1782" t="s">
        <v>27404</v>
      </c>
      <c r="LZ59" s="2248" t="s">
        <v>16319</v>
      </c>
      <c r="MA59" s="1587" t="s">
        <v>27405</v>
      </c>
      <c r="MB59" s="2248" t="s">
        <v>16341</v>
      </c>
      <c r="MC59" s="2258" t="s">
        <v>17087</v>
      </c>
      <c r="MD59" s="2050" t="s">
        <v>18596</v>
      </c>
      <c r="ME59" s="2228" t="s">
        <v>18751</v>
      </c>
      <c r="MF59" s="1798" t="s">
        <v>16731</v>
      </c>
      <c r="MG59" s="1638" t="s">
        <v>27406</v>
      </c>
      <c r="MH59" s="469" t="s">
        <v>16211</v>
      </c>
      <c r="MI59" s="1782" t="s">
        <v>16341</v>
      </c>
      <c r="MJ59" s="2252"/>
      <c r="MK59" s="1782" t="s">
        <v>15937</v>
      </c>
      <c r="ML59" s="1639" t="s">
        <v>16189</v>
      </c>
      <c r="MM59" s="1638" t="s">
        <v>18353</v>
      </c>
      <c r="MN59" s="1986" t="s">
        <v>16731</v>
      </c>
      <c r="MO59" s="1641" t="s">
        <v>18353</v>
      </c>
      <c r="MP59" s="2259" t="s">
        <v>16211</v>
      </c>
      <c r="MQ59" s="2259" t="s">
        <v>16211</v>
      </c>
      <c r="MR59" s="1638" t="s">
        <v>15937</v>
      </c>
      <c r="MS59" s="1638" t="s">
        <v>15937</v>
      </c>
      <c r="MT59" s="2050" t="s">
        <v>16316</v>
      </c>
      <c r="MU59" s="1986" t="s">
        <v>16731</v>
      </c>
      <c r="MV59" s="1782" t="s">
        <v>15955</v>
      </c>
      <c r="MW59" s="1782" t="s">
        <v>18354</v>
      </c>
      <c r="MX59" s="1986" t="s">
        <v>16211</v>
      </c>
      <c r="MY59" s="1782" t="s">
        <v>27395</v>
      </c>
      <c r="MZ59" s="1782" t="s">
        <v>18354</v>
      </c>
      <c r="NA59" s="1782" t="s">
        <v>27407</v>
      </c>
      <c r="NB59" s="1986" t="s">
        <v>16731</v>
      </c>
      <c r="NC59" s="1782" t="s">
        <v>18985</v>
      </c>
      <c r="ND59" s="2260" t="s">
        <v>16341</v>
      </c>
      <c r="NE59" s="1782" t="s">
        <v>27408</v>
      </c>
      <c r="NF59" s="1782" t="s">
        <v>16277</v>
      </c>
      <c r="NG59" s="1782" t="s">
        <v>16189</v>
      </c>
      <c r="NH59" s="1637" t="s">
        <v>18985</v>
      </c>
      <c r="NI59" s="1986" t="s">
        <v>16731</v>
      </c>
      <c r="NJ59" s="1782" t="s">
        <v>16311</v>
      </c>
      <c r="NK59" s="2090" t="s">
        <v>16211</v>
      </c>
      <c r="NL59" s="2229" t="s">
        <v>19208</v>
      </c>
      <c r="NM59" s="1595" t="s">
        <v>16277</v>
      </c>
      <c r="NN59" s="2229" t="s">
        <v>19208</v>
      </c>
      <c r="NO59" s="2167" t="s">
        <v>27409</v>
      </c>
      <c r="NP59" s="2261"/>
      <c r="NQ59" s="2234" t="s">
        <v>15997</v>
      </c>
      <c r="NR59" s="2237" t="s">
        <v>16311</v>
      </c>
      <c r="NS59" s="2243" t="s">
        <v>15997</v>
      </c>
      <c r="NT59" s="2243" t="s">
        <v>15997</v>
      </c>
      <c r="NU59" s="1671" t="s">
        <v>22476</v>
      </c>
      <c r="NV59" s="2234" t="s">
        <v>16189</v>
      </c>
      <c r="NW59" s="2232" t="s">
        <v>15997</v>
      </c>
      <c r="NX59" s="2232" t="s">
        <v>15997</v>
      </c>
      <c r="NY59" s="2231" t="s">
        <v>15986</v>
      </c>
      <c r="NZ59" s="2231" t="s">
        <v>16211</v>
      </c>
      <c r="OA59" s="2231" t="s">
        <v>16211</v>
      </c>
      <c r="OB59" s="2232" t="s">
        <v>15988</v>
      </c>
      <c r="OC59" s="1615" t="s">
        <v>27410</v>
      </c>
      <c r="OD59" s="2231" t="s">
        <v>15997</v>
      </c>
      <c r="OE59" s="2237" t="s">
        <v>15991</v>
      </c>
      <c r="OF59" s="2248" t="s">
        <v>16319</v>
      </c>
      <c r="OG59" s="2237" t="s">
        <v>16319</v>
      </c>
      <c r="OH59" s="2237" t="s">
        <v>16319</v>
      </c>
      <c r="OI59" s="2237" t="s">
        <v>27411</v>
      </c>
      <c r="OJ59" s="2237" t="s">
        <v>17570</v>
      </c>
      <c r="OK59" s="2234" t="s">
        <v>17087</v>
      </c>
      <c r="OL59" s="2237" t="s">
        <v>17570</v>
      </c>
      <c r="OM59" s="1771" t="s">
        <v>16319</v>
      </c>
      <c r="ON59" s="2231" t="s">
        <v>16319</v>
      </c>
      <c r="OO59" s="2231" t="s">
        <v>16319</v>
      </c>
      <c r="OP59" s="2234" t="s">
        <v>18363</v>
      </c>
      <c r="OQ59" s="2237" t="s">
        <v>16189</v>
      </c>
      <c r="OR59" s="2234" t="s">
        <v>27283</v>
      </c>
      <c r="OS59" s="2237" t="s">
        <v>19218</v>
      </c>
      <c r="OT59" s="1698" t="s">
        <v>19217</v>
      </c>
      <c r="OU59" s="2237" t="s">
        <v>18610</v>
      </c>
      <c r="OV59" s="2252"/>
      <c r="OW59" s="2237" t="s">
        <v>19218</v>
      </c>
      <c r="OX59" s="2237" t="s">
        <v>27412</v>
      </c>
      <c r="OY59" s="2237" t="s">
        <v>16189</v>
      </c>
      <c r="OZ59" s="2055" t="s">
        <v>16316</v>
      </c>
      <c r="PA59" s="2237" t="s">
        <v>27413</v>
      </c>
      <c r="PB59" s="2230" t="s">
        <v>18363</v>
      </c>
      <c r="PC59" s="1771" t="s">
        <v>19218</v>
      </c>
      <c r="PD59" s="2234" t="s">
        <v>16211</v>
      </c>
      <c r="PE59" s="2237" t="s">
        <v>19218</v>
      </c>
      <c r="PF59" s="2075" t="s">
        <v>27414</v>
      </c>
      <c r="PG59" s="1" t="s">
        <v>16316</v>
      </c>
      <c r="PH59" s="2237" t="s">
        <v>27415</v>
      </c>
      <c r="PI59" s="2237" t="s">
        <v>18363</v>
      </c>
      <c r="PJ59" s="2075"/>
      <c r="PK59" s="2237"/>
      <c r="PL59" s="2237"/>
      <c r="PM59" s="2237"/>
      <c r="PN59" s="2237"/>
      <c r="PO59" s="2237"/>
      <c r="PP59" s="2237"/>
      <c r="PQ59" s="2237"/>
      <c r="PR59" s="2237"/>
      <c r="PS59" s="2075" t="s">
        <v>27416</v>
      </c>
      <c r="PT59" s="2237" t="s">
        <v>16316</v>
      </c>
      <c r="PU59" s="2237" t="s">
        <v>16033</v>
      </c>
      <c r="PV59" s="269" t="s">
        <v>27417</v>
      </c>
      <c r="PW59" s="2237" t="s">
        <v>15002</v>
      </c>
      <c r="PX59" s="2237" t="s">
        <v>16033</v>
      </c>
      <c r="PY59" s="2261"/>
      <c r="PZ59" s="494"/>
      <c r="QA59" s="494"/>
      <c r="QB59" s="494"/>
      <c r="QC59" s="494"/>
      <c r="QD59" s="494"/>
      <c r="QE59" s="494"/>
      <c r="QF59" s="494"/>
      <c r="QG59" s="494"/>
      <c r="QH59" s="494"/>
      <c r="QI59" s="494"/>
      <c r="QJ59" s="494"/>
      <c r="QK59" s="494"/>
      <c r="QL59" s="494"/>
      <c r="QM59" s="494"/>
      <c r="QN59" s="494"/>
      <c r="QO59" s="494"/>
      <c r="QP59" s="494"/>
      <c r="QQ59" s="494"/>
      <c r="QR59" s="494"/>
      <c r="QS59" s="494"/>
      <c r="QT59" s="494"/>
      <c r="QU59" s="494"/>
      <c r="QV59" s="494"/>
      <c r="QW59" s="494"/>
      <c r="QX59" s="494"/>
      <c r="QY59" s="494"/>
      <c r="QZ59" s="494"/>
      <c r="RA59" s="494"/>
      <c r="RB59" s="494"/>
      <c r="RC59" s="494"/>
      <c r="RD59" s="494"/>
    </row>
    <row r="60" spans="1:472" ht="37.5" customHeight="1">
      <c r="A60" s="2262" t="s">
        <v>27418</v>
      </c>
      <c r="B60" s="2263" t="s">
        <v>17620</v>
      </c>
      <c r="C60" s="2264"/>
      <c r="D60" s="269" t="s">
        <v>27419</v>
      </c>
      <c r="E60" s="2181"/>
      <c r="F60" s="2181"/>
      <c r="G60" s="2181" t="s">
        <v>18168</v>
      </c>
      <c r="H60" s="2181"/>
      <c r="I60" s="2181"/>
      <c r="J60" s="2181"/>
      <c r="K60" s="2181"/>
      <c r="L60" s="2181"/>
      <c r="M60" s="1571" t="s">
        <v>27420</v>
      </c>
      <c r="N60" s="2181" t="s">
        <v>18168</v>
      </c>
      <c r="O60" s="1571" t="s">
        <v>27421</v>
      </c>
      <c r="P60" s="2181"/>
      <c r="Q60" s="2181"/>
      <c r="R60" s="2181"/>
      <c r="S60" s="2181"/>
      <c r="T60" s="2181"/>
      <c r="U60" s="2181" t="s">
        <v>18168</v>
      </c>
      <c r="V60" s="2181"/>
      <c r="W60" s="2181"/>
      <c r="X60" s="2181"/>
      <c r="Y60" s="2181"/>
      <c r="Z60" s="2181"/>
      <c r="AA60" s="2181"/>
      <c r="AB60" s="2181" t="s">
        <v>18168</v>
      </c>
      <c r="AC60" s="2181"/>
      <c r="AD60" s="2181"/>
      <c r="AE60" s="2181"/>
      <c r="AF60" s="2181"/>
      <c r="AG60" s="2181"/>
      <c r="AH60" s="2265"/>
      <c r="AI60" s="2264"/>
      <c r="AJ60" s="2266"/>
      <c r="AK60" s="2181"/>
      <c r="AL60" s="2181"/>
      <c r="AM60" s="2181"/>
      <c r="AN60" s="2181"/>
      <c r="AO60" s="2181"/>
      <c r="AP60" s="2181"/>
      <c r="AQ60" s="2181"/>
      <c r="AR60" s="2181"/>
      <c r="AS60" s="2181"/>
      <c r="AT60" s="2181"/>
      <c r="AU60" s="268"/>
      <c r="AV60" s="2181"/>
      <c r="AW60" s="268"/>
      <c r="AX60" s="1668" t="s">
        <v>27422</v>
      </c>
      <c r="AY60" s="269" t="s">
        <v>27423</v>
      </c>
      <c r="AZ60" s="2181"/>
      <c r="BA60" s="2181"/>
      <c r="BB60" s="269" t="s">
        <v>27424</v>
      </c>
      <c r="BC60" s="2181"/>
      <c r="BD60" s="2181"/>
      <c r="BE60" s="2181"/>
      <c r="BF60" s="2181"/>
      <c r="BG60" s="2181"/>
      <c r="BH60" s="2181"/>
      <c r="BI60" s="2181"/>
      <c r="BJ60" s="2181"/>
      <c r="BK60" s="2181"/>
      <c r="BL60" s="2264"/>
      <c r="BM60" s="2181"/>
      <c r="BN60" s="2181"/>
      <c r="BO60" s="2181"/>
      <c r="BP60" s="2181"/>
      <c r="BQ60" s="2181"/>
      <c r="BR60" s="269" t="s">
        <v>27425</v>
      </c>
      <c r="BS60" s="2181"/>
      <c r="BT60" s="2181"/>
      <c r="BU60" s="2181"/>
      <c r="BV60" s="2181"/>
      <c r="BW60" s="2181"/>
      <c r="BX60" s="2181"/>
      <c r="BY60" s="2181"/>
      <c r="BZ60" s="1571" t="s">
        <v>27426</v>
      </c>
      <c r="CA60" s="2181"/>
      <c r="CB60" s="2181"/>
      <c r="CC60" s="2181"/>
      <c r="CD60" s="1580"/>
      <c r="CE60" s="2181"/>
      <c r="CF60" s="269" t="s">
        <v>27427</v>
      </c>
      <c r="CG60" s="2181"/>
      <c r="CH60" s="2181"/>
      <c r="CI60" s="2181"/>
      <c r="CJ60" s="2181"/>
      <c r="CK60" s="2181"/>
      <c r="CL60" s="2181"/>
      <c r="CM60" s="2181"/>
      <c r="CN60" s="2181"/>
      <c r="CO60" s="2181"/>
      <c r="CP60" s="2181"/>
      <c r="CQ60" s="2181"/>
      <c r="CR60" s="2264"/>
      <c r="CS60" s="2181"/>
      <c r="CT60" s="2181"/>
      <c r="CU60" s="2181"/>
      <c r="CV60" s="2181"/>
      <c r="CW60" s="2181"/>
      <c r="CX60" s="2181"/>
      <c r="CY60" s="2181"/>
      <c r="CZ60" s="2181"/>
      <c r="DA60" s="2181"/>
      <c r="DB60" s="2181"/>
      <c r="DC60" s="2181"/>
      <c r="DD60" s="2181"/>
      <c r="DE60" s="2181"/>
      <c r="DF60" s="2181"/>
      <c r="DG60" s="2181"/>
      <c r="DH60" s="2181"/>
      <c r="DI60" s="2181"/>
      <c r="DJ60" s="2181"/>
      <c r="DK60" s="2181"/>
      <c r="DL60" s="2181"/>
      <c r="DM60" s="1615" t="s">
        <v>27428</v>
      </c>
      <c r="DN60" s="2181"/>
      <c r="DO60" s="269" t="s">
        <v>27429</v>
      </c>
      <c r="DP60" s="1617" t="s">
        <v>27430</v>
      </c>
      <c r="DQ60" s="2181"/>
      <c r="DR60" s="2181"/>
      <c r="DS60" s="469"/>
      <c r="DT60" s="2181"/>
      <c r="DU60" s="1617" t="s">
        <v>27431</v>
      </c>
      <c r="DV60" s="2181"/>
      <c r="DW60" s="2264"/>
      <c r="DX60" s="2181"/>
      <c r="DY60" s="2181"/>
      <c r="DZ60" s="2181"/>
      <c r="EA60" s="2181"/>
      <c r="EB60" s="2181"/>
      <c r="EC60" s="1827"/>
      <c r="ED60" s="2181"/>
      <c r="EE60" s="2181"/>
      <c r="EF60" s="2181"/>
      <c r="EG60" s="2181"/>
      <c r="EH60" s="2181"/>
      <c r="EI60" s="2181"/>
      <c r="EJ60" s="2181"/>
      <c r="EK60" s="2181"/>
      <c r="EL60" s="2181"/>
      <c r="EM60" s="2181"/>
      <c r="EN60" s="2181"/>
      <c r="EO60" s="2181"/>
      <c r="EP60" s="2181"/>
      <c r="EQ60" s="2181"/>
      <c r="ER60" s="1617" t="s">
        <v>27432</v>
      </c>
      <c r="ES60" s="2181"/>
      <c r="ET60" s="2181"/>
      <c r="EU60" s="2181"/>
      <c r="EV60" s="2181"/>
      <c r="EW60" s="2181"/>
      <c r="EX60" s="2181"/>
      <c r="EY60" s="2181"/>
      <c r="EZ60" s="2181"/>
      <c r="FA60" s="2181"/>
      <c r="FB60" s="2181"/>
      <c r="FC60" s="2264"/>
      <c r="FD60" s="2181"/>
      <c r="FE60" s="2181"/>
      <c r="FF60" s="2181"/>
      <c r="FG60" s="2181"/>
      <c r="FH60" s="2181"/>
      <c r="FI60" s="2181"/>
      <c r="FJ60" s="2181"/>
      <c r="FK60" s="2181"/>
      <c r="FL60" s="2181"/>
      <c r="FM60" s="2181"/>
      <c r="FN60" s="2181"/>
      <c r="FO60" s="1802" t="s">
        <v>27433</v>
      </c>
      <c r="FP60" s="2181"/>
      <c r="FQ60" s="269" t="s">
        <v>27434</v>
      </c>
      <c r="FR60" s="2181"/>
      <c r="FS60" s="2181"/>
      <c r="FT60" s="2181"/>
      <c r="FU60" s="2181"/>
      <c r="FV60" s="2181"/>
      <c r="FW60" s="2181"/>
      <c r="FX60" s="2181"/>
      <c r="FY60" s="2181"/>
      <c r="FZ60" s="2181"/>
      <c r="GA60" s="2181"/>
      <c r="GB60" s="2181"/>
      <c r="GC60" s="2181"/>
      <c r="GD60" s="2181"/>
      <c r="GE60" s="2181"/>
      <c r="GF60" s="2181"/>
      <c r="GG60" s="2181"/>
      <c r="GH60" s="2264"/>
      <c r="GI60" s="2181"/>
      <c r="GJ60" s="1671" t="s">
        <v>27435</v>
      </c>
      <c r="GK60" s="269" t="s">
        <v>27436</v>
      </c>
      <c r="GL60" s="2181"/>
      <c r="GM60" s="269" t="s">
        <v>27437</v>
      </c>
      <c r="GN60" s="2181"/>
      <c r="GO60" s="2181"/>
      <c r="GP60" s="2181"/>
      <c r="GQ60" s="2181"/>
      <c r="GR60" s="2181"/>
      <c r="GS60" s="2181"/>
      <c r="GT60" s="2181"/>
      <c r="GU60" s="2181"/>
      <c r="GV60" s="269" t="s">
        <v>27438</v>
      </c>
      <c r="GW60" s="2181"/>
      <c r="GX60" s="2181"/>
      <c r="GY60" s="2181"/>
      <c r="GZ60" s="269" t="s">
        <v>27439</v>
      </c>
      <c r="HA60" s="269" t="s">
        <v>27440</v>
      </c>
      <c r="HB60" s="2181"/>
      <c r="HC60" s="2181"/>
      <c r="HD60" s="2181"/>
      <c r="HE60" s="2181"/>
      <c r="HF60" s="2181"/>
      <c r="HG60" s="2181"/>
      <c r="HH60" s="269" t="s">
        <v>27441</v>
      </c>
      <c r="HI60" s="2181"/>
      <c r="HJ60" s="269" t="s">
        <v>27442</v>
      </c>
      <c r="HK60" s="2181"/>
      <c r="HL60" s="2181"/>
      <c r="HM60" s="2181"/>
      <c r="HN60" s="2264"/>
      <c r="HO60" s="2181"/>
      <c r="HP60" s="1615" t="s">
        <v>27443</v>
      </c>
      <c r="HQ60" s="2181"/>
      <c r="HR60" s="269" t="s">
        <v>27444</v>
      </c>
      <c r="HS60" s="2181"/>
      <c r="HT60" s="2181"/>
      <c r="HU60" s="2181"/>
      <c r="HV60" s="2181"/>
      <c r="HW60" s="269" t="s">
        <v>27445</v>
      </c>
      <c r="HX60" s="1615" t="s">
        <v>27446</v>
      </c>
      <c r="HY60" s="2181"/>
      <c r="HZ60" s="269" t="s">
        <v>27447</v>
      </c>
      <c r="IA60" s="1615" t="s">
        <v>27448</v>
      </c>
      <c r="IB60" s="2181"/>
      <c r="IC60" s="1615" t="s">
        <v>27449</v>
      </c>
      <c r="ID60" s="1615" t="s">
        <v>27450</v>
      </c>
      <c r="IE60" s="2181"/>
      <c r="IF60" s="2181"/>
      <c r="IG60" s="1615" t="s">
        <v>27451</v>
      </c>
      <c r="IH60" s="2181"/>
      <c r="II60" s="2181"/>
      <c r="IJ60" s="269" t="s">
        <v>27452</v>
      </c>
      <c r="IK60" s="269" t="s">
        <v>27453</v>
      </c>
      <c r="IL60" s="2181"/>
      <c r="IM60" s="2181"/>
      <c r="IN60" s="1615" t="s">
        <v>27454</v>
      </c>
      <c r="IO60" s="2181"/>
      <c r="IP60" s="2181"/>
      <c r="IQ60" s="2181"/>
      <c r="IR60" s="2181"/>
      <c r="IS60" s="2267"/>
      <c r="IT60" s="2206"/>
      <c r="IU60" s="2266"/>
      <c r="IV60" s="2181"/>
      <c r="IW60" s="1615" t="s">
        <v>27455</v>
      </c>
      <c r="IX60" s="1782"/>
      <c r="IY60" s="269" t="s">
        <v>27456</v>
      </c>
      <c r="IZ60" s="2181"/>
      <c r="JA60" s="269" t="s">
        <v>27457</v>
      </c>
      <c r="JB60" s="1615" t="s">
        <v>27458</v>
      </c>
      <c r="JC60" s="2181"/>
      <c r="JD60" s="1615" t="s">
        <v>27459</v>
      </c>
      <c r="JE60" s="1615" t="s">
        <v>27460</v>
      </c>
      <c r="JF60" s="269" t="s">
        <v>27461</v>
      </c>
      <c r="JG60" s="2181"/>
      <c r="JH60" s="269" t="s">
        <v>27462</v>
      </c>
      <c r="JI60" s="2181"/>
      <c r="JJ60" s="2181"/>
      <c r="JK60" s="269" t="s">
        <v>27463</v>
      </c>
      <c r="JL60" s="2181"/>
      <c r="JM60" s="269" t="s">
        <v>27464</v>
      </c>
      <c r="JN60" s="1615" t="s">
        <v>27465</v>
      </c>
      <c r="JO60" s="2181"/>
      <c r="JP60" s="2181"/>
      <c r="JQ60" s="2181"/>
      <c r="JR60" s="269" t="s">
        <v>27466</v>
      </c>
      <c r="JS60" s="2181"/>
      <c r="JT60" s="2181"/>
      <c r="JU60" s="1615" t="s">
        <v>27467</v>
      </c>
      <c r="JV60" s="2181"/>
      <c r="JW60" s="2181"/>
      <c r="JX60" s="2181"/>
      <c r="JY60" s="2264"/>
      <c r="JZ60" s="2181"/>
      <c r="KA60" s="2181"/>
      <c r="KB60" s="2181"/>
      <c r="KC60" s="2181"/>
      <c r="KD60" s="2181"/>
      <c r="KE60" s="2181"/>
      <c r="KF60" s="1572" t="s">
        <v>27468</v>
      </c>
      <c r="KG60" s="2181"/>
      <c r="KH60" s="269" t="s">
        <v>27469</v>
      </c>
      <c r="KI60" s="2181"/>
      <c r="KJ60" s="2181"/>
      <c r="KK60" s="269" t="s">
        <v>27470</v>
      </c>
      <c r="KL60" s="2181"/>
      <c r="KM60" s="1759" t="s">
        <v>27471</v>
      </c>
      <c r="KN60" s="1759" t="s">
        <v>27472</v>
      </c>
      <c r="KO60" s="1572" t="s">
        <v>27473</v>
      </c>
      <c r="KP60" s="2256" t="s">
        <v>27474</v>
      </c>
      <c r="KQ60" s="1615" t="s">
        <v>27475</v>
      </c>
      <c r="KR60" s="2181"/>
      <c r="KS60" s="1615" t="s">
        <v>27476</v>
      </c>
      <c r="KT60" s="2181"/>
      <c r="KU60" s="2181"/>
      <c r="KV60" s="2181"/>
      <c r="KW60" s="2181"/>
      <c r="KX60" s="469"/>
      <c r="KY60" s="2181"/>
      <c r="KZ60" s="1615" t="s">
        <v>27477</v>
      </c>
      <c r="LA60" s="2181"/>
      <c r="LB60" s="269" t="s">
        <v>27478</v>
      </c>
      <c r="LC60" s="2181"/>
      <c r="LD60" s="2181"/>
      <c r="LE60" s="2264"/>
      <c r="LF60" s="269" t="s">
        <v>27479</v>
      </c>
      <c r="LG60" s="2181"/>
      <c r="LH60" s="2181"/>
      <c r="LI60" s="1615" t="s">
        <v>27480</v>
      </c>
      <c r="LJ60" s="2181"/>
      <c r="LK60" s="269" t="s">
        <v>27481</v>
      </c>
      <c r="LL60" s="269" t="s">
        <v>27482</v>
      </c>
      <c r="LM60" s="2181"/>
      <c r="LN60" s="1615" t="s">
        <v>27483</v>
      </c>
      <c r="LO60" s="269" t="s">
        <v>27484</v>
      </c>
      <c r="LP60" s="2181"/>
      <c r="LQ60" s="269" t="s">
        <v>27485</v>
      </c>
      <c r="LR60" s="269" t="s">
        <v>27486</v>
      </c>
      <c r="LS60" s="1615" t="s">
        <v>27487</v>
      </c>
      <c r="LT60" s="269" t="s">
        <v>27488</v>
      </c>
      <c r="LU60" s="268"/>
      <c r="LV60" s="269" t="s">
        <v>27489</v>
      </c>
      <c r="LW60" s="1802" t="s">
        <v>27490</v>
      </c>
      <c r="LX60" s="269" t="s">
        <v>27491</v>
      </c>
      <c r="LY60" s="2181"/>
      <c r="LZ60" s="1615" t="s">
        <v>27492</v>
      </c>
      <c r="MA60" s="269" t="s">
        <v>27493</v>
      </c>
      <c r="MB60" s="2181"/>
      <c r="MC60" s="1615" t="s">
        <v>27494</v>
      </c>
      <c r="MD60" s="2181"/>
      <c r="ME60" s="2055"/>
      <c r="MF60" s="1615" t="s">
        <v>27495</v>
      </c>
      <c r="MG60" s="269" t="s">
        <v>27496</v>
      </c>
      <c r="MH60" s="2181"/>
      <c r="MI60" s="269" t="s">
        <v>27497</v>
      </c>
      <c r="MJ60" s="2264"/>
      <c r="MK60" s="2181"/>
      <c r="ML60" s="1615" t="s">
        <v>27498</v>
      </c>
      <c r="MM60" s="2181"/>
      <c r="MN60" s="269" t="s">
        <v>27499</v>
      </c>
      <c r="MO60" s="2181"/>
      <c r="MP60" s="269" t="s">
        <v>27500</v>
      </c>
      <c r="MQ60" s="269" t="s">
        <v>27501</v>
      </c>
      <c r="MR60" s="2181"/>
      <c r="MS60" s="1663" t="s">
        <v>27502</v>
      </c>
      <c r="MT60" s="269" t="s">
        <v>27503</v>
      </c>
      <c r="MU60" s="269" t="s">
        <v>27504</v>
      </c>
      <c r="MV60" s="2181"/>
      <c r="MW60" s="269" t="s">
        <v>27505</v>
      </c>
      <c r="MX60" s="269" t="s">
        <v>27506</v>
      </c>
      <c r="MY60" s="2181"/>
      <c r="MZ60" s="2181"/>
      <c r="NA60" s="2181"/>
      <c r="NB60" s="1663" t="s">
        <v>27507</v>
      </c>
      <c r="NC60" s="269" t="s">
        <v>27508</v>
      </c>
      <c r="ND60" s="2181"/>
      <c r="NE60" s="2181"/>
      <c r="NF60" s="269" t="s">
        <v>27509</v>
      </c>
      <c r="NG60" s="2181"/>
      <c r="NH60" s="269" t="s">
        <v>27510</v>
      </c>
      <c r="NI60" s="2181"/>
      <c r="NJ60" s="1663" t="s">
        <v>27511</v>
      </c>
      <c r="NK60" s="2181"/>
      <c r="NL60" s="269" t="s">
        <v>27512</v>
      </c>
      <c r="NM60" s="2181"/>
      <c r="NN60" s="1663" t="s">
        <v>27513</v>
      </c>
      <c r="NO60" s="2181"/>
      <c r="NP60" s="2264"/>
      <c r="NQ60" s="2268"/>
      <c r="NR60" s="2269"/>
      <c r="NS60" s="2269"/>
      <c r="NT60" s="2269"/>
      <c r="NU60" s="2269"/>
      <c r="NV60" s="2269"/>
      <c r="NW60" s="2269"/>
      <c r="NX60" s="2269"/>
      <c r="NY60" s="2269"/>
      <c r="NZ60" s="2269"/>
      <c r="OA60" s="2269"/>
      <c r="OB60" s="171" t="s">
        <v>27514</v>
      </c>
      <c r="OC60" s="2269"/>
      <c r="OD60" s="171" t="s">
        <v>27515</v>
      </c>
      <c r="OE60" s="2269"/>
      <c r="OF60" s="2269"/>
      <c r="OG60" s="2269"/>
      <c r="OH60" s="2269"/>
      <c r="OI60" s="2269"/>
      <c r="OJ60" s="171" t="s">
        <v>27516</v>
      </c>
      <c r="OK60" s="2269"/>
      <c r="OL60" s="2269"/>
      <c r="OM60" s="1663" t="s">
        <v>27517</v>
      </c>
      <c r="ON60" s="1663" t="s">
        <v>27518</v>
      </c>
      <c r="OO60" s="171" t="s">
        <v>27519</v>
      </c>
      <c r="OP60" s="2269"/>
      <c r="OQ60" s="2269"/>
      <c r="OR60" s="2269"/>
      <c r="OS60" s="1663" t="s">
        <v>27520</v>
      </c>
      <c r="OT60" s="2269"/>
      <c r="OU60" s="2269"/>
      <c r="OV60" s="2264"/>
      <c r="OW60" s="2269"/>
      <c r="OX60" s="2269"/>
      <c r="OY60" s="2269"/>
      <c r="OZ60" s="2269"/>
      <c r="PA60" s="1615" t="s">
        <v>27521</v>
      </c>
      <c r="PB60" s="1663" t="s">
        <v>27522</v>
      </c>
      <c r="PC60" s="1663" t="s">
        <v>27523</v>
      </c>
      <c r="PD60" s="1663" t="s">
        <v>27524</v>
      </c>
      <c r="PE60" s="2269"/>
      <c r="PF60" s="1615" t="s">
        <v>27525</v>
      </c>
      <c r="PG60" s="171" t="s">
        <v>27526</v>
      </c>
      <c r="PH60" s="2269"/>
      <c r="PI60" s="2269"/>
      <c r="PJ60" s="2269"/>
      <c r="PK60" s="2269"/>
      <c r="PL60" s="2269"/>
      <c r="PM60" s="2269"/>
      <c r="PN60" s="2269"/>
      <c r="PO60" s="2269"/>
      <c r="PP60" s="2269"/>
      <c r="PQ60" s="2269"/>
      <c r="PR60" s="2269"/>
      <c r="PS60" s="1615" t="s">
        <v>27527</v>
      </c>
      <c r="PT60" s="171" t="s">
        <v>27528</v>
      </c>
      <c r="PU60" s="171" t="s">
        <v>27529</v>
      </c>
      <c r="PV60" s="1615" t="s">
        <v>27530</v>
      </c>
      <c r="PW60" s="171" t="s">
        <v>27531</v>
      </c>
      <c r="PX60" s="424" t="s">
        <v>27532</v>
      </c>
      <c r="PY60" s="2264"/>
      <c r="PZ60" s="2055"/>
      <c r="QA60" s="2055"/>
      <c r="QB60" s="2055"/>
      <c r="QC60" s="2055"/>
      <c r="QD60" s="2055"/>
      <c r="QE60" s="2055"/>
      <c r="QF60" s="2055"/>
      <c r="QG60" s="2055"/>
      <c r="QH60" s="2055"/>
      <c r="QI60" s="2055"/>
      <c r="QJ60" s="2055"/>
      <c r="QK60" s="2055"/>
      <c r="QL60" s="2055"/>
      <c r="QM60" s="2055"/>
      <c r="QN60" s="2055"/>
      <c r="QO60" s="2055"/>
      <c r="QP60" s="2055"/>
      <c r="QQ60" s="2055"/>
      <c r="QR60" s="2055"/>
      <c r="QS60" s="2055"/>
      <c r="QT60" s="2055"/>
      <c r="QU60" s="2055"/>
      <c r="QV60" s="2055"/>
      <c r="QW60" s="2055"/>
      <c r="QX60" s="2055"/>
      <c r="QY60" s="2055"/>
      <c r="QZ60" s="2055"/>
      <c r="RA60" s="2055"/>
      <c r="RB60" s="2055"/>
      <c r="RC60" s="2055"/>
      <c r="RD60" s="2055"/>
    </row>
    <row r="61" spans="1:472" ht="37.5" customHeight="1">
      <c r="A61" s="2270" t="s">
        <v>27533</v>
      </c>
      <c r="B61" s="2271"/>
      <c r="C61" s="2261"/>
      <c r="D61" s="2181"/>
      <c r="E61" s="2181"/>
      <c r="F61" s="2181"/>
      <c r="G61" s="2181"/>
      <c r="H61" s="2181"/>
      <c r="I61" s="2181"/>
      <c r="J61" s="2181"/>
      <c r="K61" s="2181"/>
      <c r="L61" s="2181"/>
      <c r="M61" s="2181"/>
      <c r="N61" s="2181"/>
      <c r="O61" s="2181"/>
      <c r="P61" s="2181"/>
      <c r="Q61" s="1617" t="s">
        <v>27534</v>
      </c>
      <c r="R61" s="2181"/>
      <c r="S61" s="2181"/>
      <c r="T61" s="269" t="s">
        <v>27535</v>
      </c>
      <c r="U61" s="1616" t="s">
        <v>27536</v>
      </c>
      <c r="V61" s="2181"/>
      <c r="W61" s="2181"/>
      <c r="X61" s="2181"/>
      <c r="Y61" s="2181"/>
      <c r="Z61" s="2181"/>
      <c r="AA61" s="2181"/>
      <c r="AB61" s="2181"/>
      <c r="AC61" s="2181"/>
      <c r="AD61" s="2181"/>
      <c r="AE61" s="2181"/>
      <c r="AF61" s="2181"/>
      <c r="AG61" s="2181"/>
      <c r="AH61" s="2265"/>
      <c r="AI61" s="2261"/>
      <c r="AJ61" s="2266"/>
      <c r="AK61" s="2181"/>
      <c r="AL61" s="2181"/>
      <c r="AM61" s="2181"/>
      <c r="AN61" s="2181"/>
      <c r="AO61" s="2181"/>
      <c r="AP61" s="2181"/>
      <c r="AQ61" s="2181"/>
      <c r="AR61" s="2181"/>
      <c r="AS61" s="2181"/>
      <c r="AT61" s="2181"/>
      <c r="AU61" s="2181"/>
      <c r="AV61" s="2181"/>
      <c r="AW61" s="2181"/>
      <c r="AX61" s="2181"/>
      <c r="AY61" s="2181"/>
      <c r="AZ61" s="2181"/>
      <c r="BA61" s="2181"/>
      <c r="BB61" s="2181"/>
      <c r="BC61" s="2181"/>
      <c r="BD61" s="2181"/>
      <c r="BE61" s="2181"/>
      <c r="BF61" s="2181"/>
      <c r="BG61" s="2181"/>
      <c r="BH61" s="2181"/>
      <c r="BI61" s="2181"/>
      <c r="BJ61" s="2181"/>
      <c r="BK61" s="2181"/>
      <c r="BL61" s="2261"/>
      <c r="BM61" s="2181"/>
      <c r="BN61" s="2181"/>
      <c r="BO61" s="2181"/>
      <c r="BP61" s="2181"/>
      <c r="BQ61" s="2181"/>
      <c r="BR61" s="2181"/>
      <c r="BS61" s="2181"/>
      <c r="BT61" s="2181"/>
      <c r="BU61" s="2181"/>
      <c r="BV61" s="2181"/>
      <c r="BW61" s="2181"/>
      <c r="BX61" s="2181"/>
      <c r="BY61" s="2181"/>
      <c r="BZ61" s="2181"/>
      <c r="CA61" s="2181"/>
      <c r="CB61" s="2181"/>
      <c r="CC61" s="2181"/>
      <c r="CD61" s="2181"/>
      <c r="CE61" s="2181"/>
      <c r="CF61" s="2181"/>
      <c r="CG61" s="2181"/>
      <c r="CH61" s="2181"/>
      <c r="CI61" s="2181"/>
      <c r="CJ61" s="2181"/>
      <c r="CK61" s="2181"/>
      <c r="CL61" s="2181"/>
      <c r="CM61" s="2181"/>
      <c r="CN61" s="2181"/>
      <c r="CO61" s="2181"/>
      <c r="CP61" s="2181"/>
      <c r="CQ61" s="2181"/>
      <c r="CR61" s="2261"/>
      <c r="CS61" s="2181"/>
      <c r="CT61" s="2181"/>
      <c r="CU61" s="2181"/>
      <c r="CV61" s="2181"/>
      <c r="CW61" s="2181"/>
      <c r="CX61" s="2181"/>
      <c r="CY61" s="2181"/>
      <c r="CZ61" s="2181"/>
      <c r="DA61" s="2181"/>
      <c r="DB61" s="2181"/>
      <c r="DC61" s="2181"/>
      <c r="DD61" s="2181"/>
      <c r="DE61" s="2181"/>
      <c r="DF61" s="2181"/>
      <c r="DG61" s="2181"/>
      <c r="DH61" s="2181"/>
      <c r="DI61" s="2181"/>
      <c r="DJ61" s="2181"/>
      <c r="DK61" s="2181"/>
      <c r="DL61" s="2181"/>
      <c r="DM61" s="2181"/>
      <c r="DN61" s="2181"/>
      <c r="DO61" s="2181"/>
      <c r="DP61" s="2181"/>
      <c r="DQ61" s="2181"/>
      <c r="DR61" s="2181"/>
      <c r="DS61" s="2181"/>
      <c r="DT61" s="2181"/>
      <c r="DU61" s="2181"/>
      <c r="DV61" s="2181"/>
      <c r="DW61" s="2261"/>
      <c r="DX61" s="2181"/>
      <c r="DY61" s="2181"/>
      <c r="DZ61" s="2181"/>
      <c r="EA61" s="2181"/>
      <c r="EB61" s="2181"/>
      <c r="EC61" s="2181"/>
      <c r="ED61" s="2181"/>
      <c r="EE61" s="2181"/>
      <c r="EF61" s="2181"/>
      <c r="EG61" s="2181"/>
      <c r="EH61" s="2181"/>
      <c r="EI61" s="2181"/>
      <c r="EJ61" s="2181"/>
      <c r="EK61" s="2181"/>
      <c r="EL61" s="2181"/>
      <c r="EM61" s="2181"/>
      <c r="EN61" s="2181"/>
      <c r="EO61" s="2181"/>
      <c r="EP61" s="2181"/>
      <c r="EQ61" s="2181"/>
      <c r="ER61" s="2181"/>
      <c r="ES61" s="2181"/>
      <c r="ET61" s="2181"/>
      <c r="EU61" s="2181"/>
      <c r="EV61" s="2181"/>
      <c r="EW61" s="2181"/>
      <c r="EX61" s="2181"/>
      <c r="EY61" s="2181"/>
      <c r="EZ61" s="2181"/>
      <c r="FA61" s="2181"/>
      <c r="FB61" s="2181"/>
      <c r="FC61" s="2261"/>
      <c r="FD61" s="2181"/>
      <c r="FE61" s="2181"/>
      <c r="FF61" s="2181"/>
      <c r="FG61" s="2181"/>
      <c r="FH61" s="2181"/>
      <c r="FI61" s="2181"/>
      <c r="FJ61" s="1616" t="s">
        <v>27537</v>
      </c>
      <c r="FK61" s="2181"/>
      <c r="FL61" s="1616" t="s">
        <v>27538</v>
      </c>
      <c r="FM61" s="2181"/>
      <c r="FN61" s="2181"/>
      <c r="FO61" s="2181"/>
      <c r="FP61" s="2181"/>
      <c r="FQ61" s="1571" t="s">
        <v>27539</v>
      </c>
      <c r="FR61" s="1616" t="s">
        <v>27540</v>
      </c>
      <c r="FS61" s="2181"/>
      <c r="FT61" s="2181"/>
      <c r="FU61" s="2181"/>
      <c r="FV61" s="2181"/>
      <c r="FW61" s="1616" t="s">
        <v>27541</v>
      </c>
      <c r="FX61" s="2181"/>
      <c r="FY61" s="2181"/>
      <c r="FZ61" s="2181"/>
      <c r="GA61" s="2181"/>
      <c r="GB61" s="2181"/>
      <c r="GC61" s="2181"/>
      <c r="GD61" s="2181"/>
      <c r="GE61" s="2181"/>
      <c r="GF61" s="2181"/>
      <c r="GG61" s="2181"/>
      <c r="GH61" s="2261"/>
      <c r="GI61" s="1615" t="s">
        <v>27542</v>
      </c>
      <c r="GJ61" s="2181"/>
      <c r="GK61" s="2181"/>
      <c r="GL61" s="2181"/>
      <c r="GM61" s="2181"/>
      <c r="GN61" s="2181"/>
      <c r="GO61" s="2181"/>
      <c r="GP61" s="1615" t="s">
        <v>27543</v>
      </c>
      <c r="GQ61" s="2181"/>
      <c r="GR61" s="2181"/>
      <c r="GS61" s="2181"/>
      <c r="GT61" s="2181"/>
      <c r="GU61" s="2181"/>
      <c r="GV61" s="2181"/>
      <c r="GW61" s="2181"/>
      <c r="GX61" s="1615" t="s">
        <v>27544</v>
      </c>
      <c r="GY61" s="2181"/>
      <c r="GZ61" s="2181"/>
      <c r="HA61" s="2181"/>
      <c r="HB61" s="2181"/>
      <c r="HC61" s="2181"/>
      <c r="HD61" s="2181"/>
      <c r="HE61" s="2181"/>
      <c r="HF61" s="1615" t="s">
        <v>27545</v>
      </c>
      <c r="HG61" s="2181"/>
      <c r="HH61" s="2181"/>
      <c r="HI61" s="2181"/>
      <c r="HJ61" s="2181"/>
      <c r="HK61" s="2181"/>
      <c r="HL61" s="2181"/>
      <c r="HM61" s="2181"/>
      <c r="HN61" s="2261"/>
      <c r="HO61" s="2181"/>
      <c r="HP61" s="2181"/>
      <c r="HQ61" s="2181"/>
      <c r="HR61" s="2181"/>
      <c r="HS61" s="2181"/>
      <c r="HT61" s="2181"/>
      <c r="HU61" s="269" t="s">
        <v>27546</v>
      </c>
      <c r="HV61" s="2181"/>
      <c r="HW61" s="2181"/>
      <c r="HX61" s="2181"/>
      <c r="HY61" s="2181"/>
      <c r="HZ61" s="2181"/>
      <c r="IA61" s="2181"/>
      <c r="IB61" s="1615" t="s">
        <v>27547</v>
      </c>
      <c r="IC61" s="2181"/>
      <c r="ID61" s="2272"/>
      <c r="IE61" s="269" t="s">
        <v>27548</v>
      </c>
      <c r="IF61" s="2181"/>
      <c r="IG61" s="2181"/>
      <c r="IH61" s="2181"/>
      <c r="II61" s="2181"/>
      <c r="IJ61" s="2181"/>
      <c r="IK61" s="2181"/>
      <c r="IL61" s="2181"/>
      <c r="IM61" s="2181"/>
      <c r="IN61" s="2181"/>
      <c r="IO61" s="2181"/>
      <c r="IP61" s="2181"/>
      <c r="IQ61" s="2181"/>
      <c r="IR61" s="2181"/>
      <c r="IS61" s="2267"/>
      <c r="IT61" s="2206"/>
      <c r="IU61" s="2266"/>
      <c r="IV61" s="2181"/>
      <c r="IW61" s="2181"/>
      <c r="IX61" s="2181"/>
      <c r="IY61" s="2181"/>
      <c r="IZ61" s="269" t="s">
        <v>27549</v>
      </c>
      <c r="JA61" s="2181"/>
      <c r="JB61" s="2181"/>
      <c r="JC61" s="2181"/>
      <c r="JD61" s="2181"/>
      <c r="JE61" s="2181"/>
      <c r="JF61" s="2181"/>
      <c r="JG61" s="2181"/>
      <c r="JH61" s="2181"/>
      <c r="JI61" s="2181"/>
      <c r="JJ61" s="269" t="s">
        <v>27550</v>
      </c>
      <c r="JK61" s="2181"/>
      <c r="JL61" s="2181"/>
      <c r="JM61" s="2181"/>
      <c r="JN61" s="2181"/>
      <c r="JO61" s="2181"/>
      <c r="JP61" s="2181"/>
      <c r="JQ61" s="2181"/>
      <c r="JR61" s="2181"/>
      <c r="JS61" s="2181"/>
      <c r="JT61" s="2181"/>
      <c r="JU61" s="2181"/>
      <c r="JV61" s="2181"/>
      <c r="JW61" s="2181"/>
      <c r="JX61" s="2181"/>
      <c r="JY61" s="2261"/>
      <c r="JZ61" s="2181"/>
      <c r="KA61" s="1915" t="s">
        <v>27551</v>
      </c>
      <c r="KB61" s="2181"/>
      <c r="KC61" s="2181"/>
      <c r="KD61" s="2181"/>
      <c r="KE61" s="1844" t="s">
        <v>27552</v>
      </c>
      <c r="KF61" s="2218" t="s">
        <v>27553</v>
      </c>
      <c r="KG61" s="2181"/>
      <c r="KH61" s="2181"/>
      <c r="KI61" s="2181"/>
      <c r="KJ61" s="1915" t="s">
        <v>27554</v>
      </c>
      <c r="KK61" s="2181"/>
      <c r="KL61" s="2181"/>
      <c r="KM61" s="2218" t="s">
        <v>27555</v>
      </c>
      <c r="KN61" s="2273"/>
      <c r="KO61" s="269" t="s">
        <v>27556</v>
      </c>
      <c r="KP61" s="2181"/>
      <c r="KQ61" s="2218" t="s">
        <v>27557</v>
      </c>
      <c r="KR61" s="2181"/>
      <c r="KS61" s="2181"/>
      <c r="KT61" s="2181"/>
      <c r="KU61" s="269" t="s">
        <v>27558</v>
      </c>
      <c r="KV61" s="2181"/>
      <c r="KW61" s="2181"/>
      <c r="KX61" s="2181"/>
      <c r="KY61" s="2181"/>
      <c r="KZ61" s="2181"/>
      <c r="LA61" s="269" t="s">
        <v>27559</v>
      </c>
      <c r="LB61" s="2181"/>
      <c r="LC61" s="2181"/>
      <c r="LD61" s="2181"/>
      <c r="LE61" s="2261"/>
      <c r="LF61" s="2181"/>
      <c r="LG61" s="2181"/>
      <c r="LH61" s="2181"/>
      <c r="LI61" s="2181"/>
      <c r="LJ61" s="2181"/>
      <c r="LK61" s="2181"/>
      <c r="LL61" s="2181"/>
      <c r="LM61" s="2181"/>
      <c r="LN61" s="2181"/>
      <c r="LO61" s="2181"/>
      <c r="LP61" s="2181"/>
      <c r="LQ61" s="2181"/>
      <c r="LR61" s="2181"/>
      <c r="LS61" s="2181"/>
      <c r="LT61" s="2181"/>
      <c r="LU61" s="2181"/>
      <c r="LV61" s="2181"/>
      <c r="LW61" s="2181"/>
      <c r="LX61" s="2181"/>
      <c r="LY61" s="2181"/>
      <c r="LZ61" s="2181"/>
      <c r="MA61" s="2181"/>
      <c r="MB61" s="2181"/>
      <c r="MC61" s="2181"/>
      <c r="MD61" s="2181"/>
      <c r="ME61" s="2181"/>
      <c r="MF61" s="2181"/>
      <c r="MG61" s="2181"/>
      <c r="MH61" s="2181"/>
      <c r="MI61" s="2181"/>
      <c r="MJ61" s="2261"/>
      <c r="MK61" s="2181"/>
      <c r="ML61" s="2181"/>
      <c r="MM61" s="2181"/>
      <c r="MN61" s="2181"/>
      <c r="MO61" s="2181"/>
      <c r="MP61" s="2181"/>
      <c r="MQ61" s="2181"/>
      <c r="MR61" s="2181"/>
      <c r="MS61" s="2181"/>
      <c r="MT61" s="2181"/>
      <c r="MU61" s="2181"/>
      <c r="MV61" s="2181"/>
      <c r="MW61" s="2181"/>
      <c r="MX61" s="2181"/>
      <c r="MY61" s="2181"/>
      <c r="MZ61" s="2181"/>
      <c r="NA61" s="2181"/>
      <c r="NB61" s="2181"/>
      <c r="NC61" s="2181"/>
      <c r="ND61" s="2181"/>
      <c r="NE61" s="2181"/>
      <c r="NF61" s="2181"/>
      <c r="NG61" s="2181"/>
      <c r="NH61" s="2181"/>
      <c r="NI61" s="2181"/>
      <c r="NJ61" s="2181"/>
      <c r="NK61" s="2181"/>
      <c r="NL61" s="2181"/>
      <c r="NM61" s="2181"/>
      <c r="NN61" s="2181"/>
      <c r="NO61" s="2181"/>
      <c r="NP61" s="2261"/>
      <c r="NQ61" s="2181"/>
      <c r="NR61" s="2181"/>
      <c r="NS61" s="2181"/>
      <c r="NT61" s="2181"/>
      <c r="NU61" s="2181"/>
      <c r="NV61" s="2181"/>
      <c r="NW61" s="2181"/>
      <c r="NX61" s="2181"/>
      <c r="NY61" s="2181"/>
      <c r="NZ61" s="2181"/>
      <c r="OA61" s="2181"/>
      <c r="OB61" s="2181"/>
      <c r="OC61" s="2181"/>
      <c r="OD61" s="2181"/>
      <c r="OE61" s="2181"/>
      <c r="OF61" s="2181"/>
      <c r="OG61" s="2181"/>
      <c r="OH61" s="2181"/>
      <c r="OI61" s="2181"/>
      <c r="OJ61" s="2181"/>
      <c r="OK61" s="2181"/>
      <c r="OL61" s="2181"/>
      <c r="OM61" s="2181"/>
      <c r="ON61" s="2181"/>
      <c r="OO61" s="2181"/>
      <c r="OP61" s="2181"/>
      <c r="OQ61" s="2181"/>
      <c r="OR61" s="2181"/>
      <c r="OS61" s="2181"/>
      <c r="OT61" s="2181"/>
      <c r="OU61" s="2181"/>
      <c r="OV61" s="2261"/>
      <c r="OW61" s="2181"/>
      <c r="OX61" s="2181"/>
      <c r="OY61" s="2181"/>
      <c r="OZ61" s="2181"/>
      <c r="PA61" s="2181"/>
      <c r="PB61" s="2181"/>
      <c r="PC61" s="2181"/>
      <c r="PD61" s="2181"/>
      <c r="PE61" s="2181"/>
      <c r="PF61" s="2181"/>
      <c r="PG61" s="2181"/>
      <c r="PH61" s="2181"/>
      <c r="PI61" s="2181"/>
      <c r="PJ61" s="2181"/>
      <c r="PK61" s="2181"/>
      <c r="PL61" s="2181"/>
      <c r="PM61" s="2181"/>
      <c r="PN61" s="2181"/>
      <c r="PO61" s="2181"/>
      <c r="PP61" s="2181"/>
      <c r="PQ61" s="2181"/>
      <c r="PR61" s="2181"/>
      <c r="PS61" s="2181"/>
      <c r="PT61" s="2181"/>
      <c r="PU61" s="2181"/>
      <c r="PV61" s="2181"/>
      <c r="PW61" s="2181"/>
      <c r="PX61" s="2181"/>
      <c r="PY61" s="2261"/>
      <c r="PZ61" s="469"/>
      <c r="QA61" s="469"/>
      <c r="QB61" s="469"/>
      <c r="QC61" s="469"/>
      <c r="QD61" s="469"/>
      <c r="QE61" s="469"/>
      <c r="QF61" s="469"/>
      <c r="QG61" s="469"/>
      <c r="QH61" s="469"/>
      <c r="QI61" s="469"/>
      <c r="QJ61" s="469"/>
      <c r="QK61" s="469"/>
      <c r="QL61" s="469"/>
      <c r="QM61" s="469"/>
      <c r="QN61" s="469"/>
      <c r="QO61" s="469"/>
      <c r="QP61" s="469"/>
      <c r="QQ61" s="469"/>
      <c r="QR61" s="469"/>
      <c r="QS61" s="469"/>
      <c r="QT61" s="469"/>
      <c r="QU61" s="469"/>
      <c r="QV61" s="469"/>
      <c r="QW61" s="469"/>
      <c r="QX61" s="469"/>
      <c r="QY61" s="469"/>
      <c r="QZ61" s="469"/>
      <c r="RA61" s="469"/>
      <c r="RB61" s="469"/>
      <c r="RC61" s="469"/>
      <c r="RD61" s="469"/>
    </row>
    <row r="62" spans="1:472" ht="37.5" customHeight="1">
      <c r="A62" s="2274" t="s">
        <v>27560</v>
      </c>
      <c r="B62" s="1947" t="s">
        <v>27561</v>
      </c>
      <c r="C62" s="2252"/>
      <c r="D62" s="2181" t="s">
        <v>18168</v>
      </c>
      <c r="E62" s="2181" t="s">
        <v>18168</v>
      </c>
      <c r="F62" s="2181" t="s">
        <v>18168</v>
      </c>
      <c r="G62" s="2181" t="s">
        <v>18168</v>
      </c>
      <c r="H62" s="2181" t="s">
        <v>18168</v>
      </c>
      <c r="I62" s="2181" t="s">
        <v>18168</v>
      </c>
      <c r="J62" s="2181" t="s">
        <v>18168</v>
      </c>
      <c r="K62" s="2181" t="s">
        <v>18168</v>
      </c>
      <c r="L62" s="2181" t="s">
        <v>18168</v>
      </c>
      <c r="M62" s="2181" t="s">
        <v>18168</v>
      </c>
      <c r="N62" s="2181" t="s">
        <v>18168</v>
      </c>
      <c r="O62" s="2181" t="s">
        <v>18168</v>
      </c>
      <c r="P62" s="2181" t="s">
        <v>18168</v>
      </c>
      <c r="Q62" s="2181" t="s">
        <v>18168</v>
      </c>
      <c r="R62" s="2181" t="s">
        <v>18168</v>
      </c>
      <c r="S62" s="2181" t="s">
        <v>18168</v>
      </c>
      <c r="T62" s="2181" t="s">
        <v>18168</v>
      </c>
      <c r="U62" s="2181" t="s">
        <v>18168</v>
      </c>
      <c r="V62" s="2181" t="s">
        <v>18168</v>
      </c>
      <c r="W62" s="2181" t="s">
        <v>18168</v>
      </c>
      <c r="X62" s="2181" t="s">
        <v>18168</v>
      </c>
      <c r="Y62" s="2181" t="s">
        <v>18168</v>
      </c>
      <c r="Z62" s="2181" t="s">
        <v>18168</v>
      </c>
      <c r="AA62" s="2181" t="s">
        <v>18168</v>
      </c>
      <c r="AB62" s="2181" t="s">
        <v>18168</v>
      </c>
      <c r="AC62" s="2181" t="s">
        <v>18168</v>
      </c>
      <c r="AD62" s="2181" t="s">
        <v>18168</v>
      </c>
      <c r="AE62" s="2181"/>
      <c r="AF62" s="2181"/>
      <c r="AG62" s="2181"/>
      <c r="AH62" s="2265"/>
      <c r="AI62" s="2252"/>
      <c r="AJ62" s="2266"/>
      <c r="AK62" s="2181"/>
      <c r="AL62" s="2181"/>
      <c r="AM62" s="2181"/>
      <c r="AN62" s="2181"/>
      <c r="AO62" s="2181"/>
      <c r="AP62" s="2181"/>
      <c r="AQ62" s="2181"/>
      <c r="AR62" s="2181"/>
      <c r="AS62" s="2181"/>
      <c r="AT62" s="2181"/>
      <c r="AU62" s="2181"/>
      <c r="AV62" s="2181"/>
      <c r="AW62" s="2181"/>
      <c r="AX62" s="2181"/>
      <c r="AY62" s="2181"/>
      <c r="AZ62" s="2181"/>
      <c r="BA62" s="2181"/>
      <c r="BB62" s="2181"/>
      <c r="BC62" s="331"/>
      <c r="BD62" s="2181"/>
      <c r="BE62" s="2181"/>
      <c r="BF62" s="2181"/>
      <c r="BG62" s="2181"/>
      <c r="BH62" s="2181"/>
      <c r="BI62" s="2181"/>
      <c r="BJ62" s="2181"/>
      <c r="BK62" s="2181"/>
      <c r="BL62" s="2252"/>
      <c r="BM62" s="2181"/>
      <c r="BN62" s="2181"/>
      <c r="BO62" s="2181"/>
      <c r="BP62" s="2181"/>
      <c r="BQ62" s="2181"/>
      <c r="BR62" s="2181"/>
      <c r="BS62" s="2181"/>
      <c r="BT62" s="2181"/>
      <c r="BU62" s="2181"/>
      <c r="BV62" s="2181"/>
      <c r="BW62" s="2181"/>
      <c r="BX62" s="2181"/>
      <c r="BY62" s="2181"/>
      <c r="BZ62" s="2181"/>
      <c r="CA62" s="2181"/>
      <c r="CB62" s="2181"/>
      <c r="CC62" s="2181"/>
      <c r="CD62" s="2181"/>
      <c r="CE62" s="2181"/>
      <c r="CF62" s="2181"/>
      <c r="CG62" s="2181"/>
      <c r="CH62" s="2181"/>
      <c r="CI62" s="2181"/>
      <c r="CJ62" s="2181"/>
      <c r="CK62" s="2181"/>
      <c r="CL62" s="2181"/>
      <c r="CM62" s="2181"/>
      <c r="CN62" s="2181"/>
      <c r="CO62" s="2181"/>
      <c r="CP62" s="2181"/>
      <c r="CQ62" s="2181"/>
      <c r="CR62" s="2252"/>
      <c r="CS62" s="2181"/>
      <c r="CT62" s="2181"/>
      <c r="CU62" s="2181"/>
      <c r="CV62" s="2181"/>
      <c r="CW62" s="2181"/>
      <c r="CX62" s="2181"/>
      <c r="CY62" s="2181"/>
      <c r="CZ62" s="2181"/>
      <c r="DA62" s="2181"/>
      <c r="DB62" s="2181"/>
      <c r="DC62" s="2181"/>
      <c r="DD62" s="2181"/>
      <c r="DE62" s="2181"/>
      <c r="DF62" s="2181"/>
      <c r="DG62" s="2181"/>
      <c r="DH62" s="2181"/>
      <c r="DI62" s="2181"/>
      <c r="DJ62" s="2181"/>
      <c r="DK62" s="2181"/>
      <c r="DL62" s="2181"/>
      <c r="DM62" s="2181"/>
      <c r="DN62" s="2181"/>
      <c r="DO62" s="2181"/>
      <c r="DP62" s="2181"/>
      <c r="DQ62" s="2181"/>
      <c r="DR62" s="2181"/>
      <c r="DS62" s="2181"/>
      <c r="DT62" s="2181"/>
      <c r="DU62" s="2181"/>
      <c r="DV62" s="2181"/>
      <c r="DW62" s="2252"/>
      <c r="DX62" s="2181"/>
      <c r="DY62" s="2181"/>
      <c r="DZ62" s="2181"/>
      <c r="EA62" s="2181"/>
      <c r="EB62" s="2181"/>
      <c r="EC62" s="2181"/>
      <c r="ED62" s="2181"/>
      <c r="EE62" s="2181"/>
      <c r="EF62" s="2181"/>
      <c r="EG62" s="2181"/>
      <c r="EH62" s="2181"/>
      <c r="EI62" s="2181"/>
      <c r="EJ62" s="2181"/>
      <c r="EK62" s="2181"/>
      <c r="EL62" s="2181"/>
      <c r="EM62" s="2181"/>
      <c r="EN62" s="2181"/>
      <c r="EO62" s="2181"/>
      <c r="EP62" s="2181"/>
      <c r="EQ62" s="2181"/>
      <c r="ER62" s="2181"/>
      <c r="ES62" s="2181"/>
      <c r="ET62" s="2181"/>
      <c r="EU62" s="2181"/>
      <c r="EV62" s="2181"/>
      <c r="EW62" s="2181"/>
      <c r="EX62" s="2181"/>
      <c r="EY62" s="2181"/>
      <c r="EZ62" s="2181"/>
      <c r="FA62" s="2181"/>
      <c r="FB62" s="2181"/>
      <c r="FC62" s="2252"/>
      <c r="FD62" s="2181"/>
      <c r="FE62" s="2181"/>
      <c r="FF62" s="2181"/>
      <c r="FG62" s="2181"/>
      <c r="FH62" s="2181"/>
      <c r="FI62" s="2181"/>
      <c r="FJ62" s="2181"/>
      <c r="FK62" s="2181"/>
      <c r="FL62" s="2181"/>
      <c r="FM62" s="2181"/>
      <c r="FN62" s="2181"/>
      <c r="FO62" s="2181"/>
      <c r="FP62" s="2181"/>
      <c r="FQ62" s="2181"/>
      <c r="FR62" s="2181"/>
      <c r="FS62" s="2181"/>
      <c r="FT62" s="2181"/>
      <c r="FU62" s="2181"/>
      <c r="FV62" s="2181"/>
      <c r="FW62" s="2181"/>
      <c r="FX62" s="2181"/>
      <c r="FY62" s="2181"/>
      <c r="FZ62" s="2181"/>
      <c r="GA62" s="2181"/>
      <c r="GB62" s="2181"/>
      <c r="GC62" s="2181"/>
      <c r="GD62" s="2181"/>
      <c r="GE62" s="2181"/>
      <c r="GF62" s="2181"/>
      <c r="GG62" s="2181"/>
      <c r="GH62" s="2252"/>
      <c r="GI62" s="2181"/>
      <c r="GJ62" s="2181"/>
      <c r="GK62" s="2181"/>
      <c r="GL62" s="2181"/>
      <c r="GM62" s="2181"/>
      <c r="GN62" s="2181"/>
      <c r="GO62" s="2181"/>
      <c r="GP62" s="2181"/>
      <c r="GQ62" s="2181"/>
      <c r="GR62" s="2181"/>
      <c r="GS62" s="2181"/>
      <c r="GT62" s="2181"/>
      <c r="GU62" s="2181"/>
      <c r="GV62" s="2181"/>
      <c r="GW62" s="2181"/>
      <c r="GX62" s="2181"/>
      <c r="GY62" s="2181"/>
      <c r="GZ62" s="2181"/>
      <c r="HA62" s="2181"/>
      <c r="HB62" s="2181"/>
      <c r="HC62" s="2181"/>
      <c r="HD62" s="2181"/>
      <c r="HE62" s="2181"/>
      <c r="HF62" s="2181"/>
      <c r="HG62" s="2181"/>
      <c r="HH62" s="2181"/>
      <c r="HI62" s="2181"/>
      <c r="HJ62" s="2181"/>
      <c r="HK62" s="2181"/>
      <c r="HL62" s="2181"/>
      <c r="HM62" s="2181"/>
      <c r="HN62" s="2252"/>
      <c r="HO62" s="2181"/>
      <c r="HP62" s="2181"/>
      <c r="HQ62" s="2181"/>
      <c r="HR62" s="2181"/>
      <c r="HS62" s="2181"/>
      <c r="HT62" s="2181"/>
      <c r="HU62" s="2181"/>
      <c r="HV62" s="2181"/>
      <c r="HW62" s="2181"/>
      <c r="HX62" s="2181"/>
      <c r="HY62" s="2181"/>
      <c r="HZ62" s="2181"/>
      <c r="IA62" s="2181"/>
      <c r="IB62" s="2181"/>
      <c r="IC62" s="2181"/>
      <c r="ID62" s="2272"/>
      <c r="IE62" s="2181"/>
      <c r="IF62" s="2181"/>
      <c r="IG62" s="2181"/>
      <c r="IH62" s="2181"/>
      <c r="II62" s="2181"/>
      <c r="IJ62" s="2181"/>
      <c r="IK62" s="2181"/>
      <c r="IL62" s="2181"/>
      <c r="IM62" s="2181"/>
      <c r="IN62" s="2181"/>
      <c r="IO62" s="2181"/>
      <c r="IP62" s="2181"/>
      <c r="IQ62" s="2181"/>
      <c r="IR62" s="2181"/>
      <c r="IS62" s="2267"/>
      <c r="IT62" s="2206"/>
      <c r="IU62" s="2266"/>
      <c r="IV62" s="2181"/>
      <c r="IW62" s="2181"/>
      <c r="IX62" s="2181"/>
      <c r="IY62" s="2181"/>
      <c r="IZ62" s="2181"/>
      <c r="JA62" s="2181"/>
      <c r="JB62" s="2181"/>
      <c r="JC62" s="2181"/>
      <c r="JD62" s="2181"/>
      <c r="JE62" s="2181"/>
      <c r="JF62" s="2181"/>
      <c r="JG62" s="2181"/>
      <c r="JH62" s="2181"/>
      <c r="JI62" s="2181"/>
      <c r="JJ62" s="2181"/>
      <c r="JK62" s="2181"/>
      <c r="JL62" s="2181"/>
      <c r="JM62" s="2181"/>
      <c r="JN62" s="2181"/>
      <c r="JO62" s="2181"/>
      <c r="JP62" s="2181"/>
      <c r="JQ62" s="2181"/>
      <c r="JR62" s="2181"/>
      <c r="JS62" s="2181"/>
      <c r="JT62" s="2181"/>
      <c r="JU62" s="2181"/>
      <c r="JV62" s="2181"/>
      <c r="JW62" s="2181"/>
      <c r="JX62" s="2181"/>
      <c r="JY62" s="2252"/>
      <c r="JZ62" s="2181"/>
      <c r="KA62" s="2181"/>
      <c r="KB62" s="2181"/>
      <c r="KC62" s="2181"/>
      <c r="KD62" s="2181"/>
      <c r="KE62" s="2181"/>
      <c r="KF62" s="2181"/>
      <c r="KG62" s="2181"/>
      <c r="KH62" s="2181"/>
      <c r="KI62" s="2181"/>
      <c r="KJ62" s="2181"/>
      <c r="KK62" s="2181"/>
      <c r="KL62" s="2181"/>
      <c r="KM62" s="2181"/>
      <c r="KN62" s="2181"/>
      <c r="KO62" s="2181"/>
      <c r="KP62" s="2181"/>
      <c r="KQ62" s="2181"/>
      <c r="KR62" s="2181"/>
      <c r="KS62" s="2181"/>
      <c r="KT62" s="2181"/>
      <c r="KU62" s="2181"/>
      <c r="KV62" s="2181"/>
      <c r="KW62" s="2181"/>
      <c r="KX62" s="2181"/>
      <c r="KY62" s="2181"/>
      <c r="KZ62" s="2181"/>
      <c r="LA62" s="2181"/>
      <c r="LB62" s="2181"/>
      <c r="LC62" s="2181"/>
      <c r="LD62" s="2181"/>
      <c r="LE62" s="2252"/>
      <c r="LF62" s="2181"/>
      <c r="LG62" s="2181"/>
      <c r="LH62" s="2181"/>
      <c r="LI62" s="2181"/>
      <c r="LJ62" s="2181"/>
      <c r="LK62" s="2181"/>
      <c r="LL62" s="2181"/>
      <c r="LM62" s="2181"/>
      <c r="LN62" s="2181"/>
      <c r="LO62" s="2181"/>
      <c r="LP62" s="2181"/>
      <c r="LQ62" s="2181"/>
      <c r="LR62" s="2181"/>
      <c r="LS62" s="2181"/>
      <c r="LT62" s="2181"/>
      <c r="LU62" s="2181"/>
      <c r="LV62" s="2181"/>
      <c r="LW62" s="2181"/>
      <c r="LX62" s="2181"/>
      <c r="LY62" s="2181"/>
      <c r="LZ62" s="2181"/>
      <c r="MA62" s="2181"/>
      <c r="MB62" s="2181"/>
      <c r="MC62" s="2181"/>
      <c r="MD62" s="2181"/>
      <c r="ME62" s="2181"/>
      <c r="MF62" s="2181"/>
      <c r="MG62" s="2181"/>
      <c r="MH62" s="2181"/>
      <c r="MI62" s="2181"/>
      <c r="MJ62" s="2252"/>
      <c r="MK62" s="2181"/>
      <c r="ML62" s="2181"/>
      <c r="MM62" s="2181"/>
      <c r="MN62" s="2181"/>
      <c r="MO62" s="2181"/>
      <c r="MP62" s="2181"/>
      <c r="MQ62" s="2181"/>
      <c r="MR62" s="2181"/>
      <c r="MS62" s="2181"/>
      <c r="MT62" s="2181"/>
      <c r="MU62" s="2181"/>
      <c r="MV62" s="2181"/>
      <c r="MW62" s="2181"/>
      <c r="MX62" s="2181"/>
      <c r="MY62" s="2181"/>
      <c r="MZ62" s="2181"/>
      <c r="NA62" s="2181"/>
      <c r="NB62" s="2181"/>
      <c r="NC62" s="2181"/>
      <c r="ND62" s="2181"/>
      <c r="NE62" s="2181"/>
      <c r="NF62" s="2181"/>
      <c r="NG62" s="2181"/>
      <c r="NH62" s="2181"/>
      <c r="NI62" s="2181"/>
      <c r="NJ62" s="2181"/>
      <c r="NK62" s="2181"/>
      <c r="NL62" s="2181"/>
      <c r="NM62" s="2181"/>
      <c r="NN62" s="2181"/>
      <c r="NO62" s="2181"/>
      <c r="NP62" s="2252"/>
      <c r="NQ62" s="2181"/>
      <c r="NR62" s="2181"/>
      <c r="NS62" s="2181"/>
      <c r="NT62" s="2181"/>
      <c r="NU62" s="2181"/>
      <c r="NV62" s="2181"/>
      <c r="NW62" s="2181"/>
      <c r="NX62" s="2181"/>
      <c r="NY62" s="2181"/>
      <c r="NZ62" s="2181"/>
      <c r="OA62" s="2181"/>
      <c r="OB62" s="2181"/>
      <c r="OC62" s="2181"/>
      <c r="OD62" s="2181"/>
      <c r="OE62" s="2181"/>
      <c r="OF62" s="2181"/>
      <c r="OG62" s="2181"/>
      <c r="OH62" s="2181"/>
      <c r="OI62" s="2181"/>
      <c r="OJ62" s="2181"/>
      <c r="OK62" s="2181"/>
      <c r="OL62" s="2181"/>
      <c r="OM62" s="2181"/>
      <c r="ON62" s="2181"/>
      <c r="OO62" s="2181"/>
      <c r="OP62" s="2181"/>
      <c r="OQ62" s="2181"/>
      <c r="OR62" s="2181"/>
      <c r="OS62" s="2181"/>
      <c r="OT62" s="2181"/>
      <c r="OU62" s="2181"/>
      <c r="OV62" s="2252"/>
      <c r="OW62" s="2181"/>
      <c r="OX62" s="2181"/>
      <c r="OY62" s="2181"/>
      <c r="OZ62" s="2181"/>
      <c r="PA62" s="2181"/>
      <c r="PB62" s="2181"/>
      <c r="PC62" s="2181"/>
      <c r="PD62" s="2181"/>
      <c r="PE62" s="2181"/>
      <c r="PF62" s="2181"/>
      <c r="PG62" s="2181"/>
      <c r="PH62" s="2181"/>
      <c r="PI62" s="2181"/>
      <c r="PJ62" s="2181"/>
      <c r="PK62" s="2181"/>
      <c r="PL62" s="2181"/>
      <c r="PM62" s="2181"/>
      <c r="PN62" s="2181"/>
      <c r="PO62" s="2181"/>
      <c r="PP62" s="2181"/>
      <c r="PQ62" s="2181"/>
      <c r="PR62" s="2181"/>
      <c r="PS62" s="2181"/>
      <c r="PT62" s="2181"/>
      <c r="PU62" s="2181"/>
      <c r="PV62" s="2181"/>
      <c r="PW62" s="2181"/>
      <c r="PX62" s="2181"/>
      <c r="PY62" s="2261"/>
      <c r="PZ62" s="1782"/>
      <c r="QA62" s="1782"/>
      <c r="QB62" s="1782"/>
      <c r="QC62" s="1782"/>
      <c r="QD62" s="1782"/>
      <c r="QE62" s="1782"/>
      <c r="QF62" s="1782"/>
      <c r="QG62" s="1782"/>
      <c r="QH62" s="1782"/>
      <c r="QI62" s="1782"/>
      <c r="QJ62" s="1782"/>
      <c r="QK62" s="1782"/>
      <c r="QL62" s="1782"/>
      <c r="QM62" s="1782"/>
      <c r="QN62" s="1782"/>
      <c r="QO62" s="1782"/>
      <c r="QP62" s="1782"/>
      <c r="QQ62" s="1782"/>
      <c r="QR62" s="1782"/>
      <c r="QS62" s="1782"/>
      <c r="QT62" s="1782"/>
      <c r="QU62" s="1782"/>
      <c r="QV62" s="1782"/>
      <c r="QW62" s="1782"/>
      <c r="QX62" s="1782"/>
      <c r="QY62" s="1782"/>
      <c r="QZ62" s="1782"/>
      <c r="RA62" s="1782"/>
      <c r="RB62" s="1782"/>
      <c r="RC62" s="1782"/>
      <c r="RD62" s="1782"/>
    </row>
    <row r="63" spans="1:472" ht="37.5" customHeight="1">
      <c r="A63" s="2617" t="s">
        <v>27562</v>
      </c>
      <c r="B63" s="1612" t="s">
        <v>27563</v>
      </c>
      <c r="C63" s="2275"/>
      <c r="D63" s="1580"/>
      <c r="E63" s="1580"/>
      <c r="F63" s="1580"/>
      <c r="G63" s="1580"/>
      <c r="H63" s="1580"/>
      <c r="I63" s="1580"/>
      <c r="J63" s="1580"/>
      <c r="K63" s="1580"/>
      <c r="L63" s="1580"/>
      <c r="M63" s="1580"/>
      <c r="N63" s="1580"/>
      <c r="O63" s="1580"/>
      <c r="P63" s="1580"/>
      <c r="Q63" s="1580"/>
      <c r="R63" s="1580"/>
      <c r="S63" s="1580"/>
      <c r="T63" s="1580"/>
      <c r="U63" s="1580"/>
      <c r="V63" s="1580"/>
      <c r="W63" s="1580"/>
      <c r="X63" s="1580"/>
      <c r="Y63" s="1580"/>
      <c r="Z63" s="1580"/>
      <c r="AA63" s="1580"/>
      <c r="AB63" s="1580"/>
      <c r="AC63" s="1580"/>
      <c r="AD63" s="1580"/>
      <c r="AE63" s="1580"/>
      <c r="AF63" s="1580"/>
      <c r="AG63" s="1580"/>
      <c r="AH63" s="1941"/>
      <c r="AI63" s="2275"/>
      <c r="AJ63" s="1942"/>
      <c r="AK63" s="1580"/>
      <c r="AL63" s="1580"/>
      <c r="AM63" s="1580"/>
      <c r="AN63" s="1580"/>
      <c r="AO63" s="1580"/>
      <c r="AP63" s="1580"/>
      <c r="AQ63" s="1580"/>
      <c r="AR63" s="1580"/>
      <c r="AS63" s="1580"/>
      <c r="AT63" s="1580"/>
      <c r="AU63" s="1580"/>
      <c r="AV63" s="1580"/>
      <c r="AW63" s="1580"/>
      <c r="AX63" s="1580"/>
      <c r="AY63" s="1580"/>
      <c r="AZ63" s="1580"/>
      <c r="BA63" s="1580"/>
      <c r="BB63" s="1580"/>
      <c r="BC63" s="1580"/>
      <c r="BD63" s="1580"/>
      <c r="BE63" s="1580"/>
      <c r="BF63" s="1580"/>
      <c r="BG63" s="1580"/>
      <c r="BH63" s="1580"/>
      <c r="BI63" s="1580"/>
      <c r="BJ63" s="1580"/>
      <c r="BK63" s="1580"/>
      <c r="BL63" s="2275"/>
      <c r="BM63" s="1580"/>
      <c r="BN63" s="1580"/>
      <c r="BO63" s="1580"/>
      <c r="BP63" s="1580"/>
      <c r="BQ63" s="1580"/>
      <c r="BR63" s="1580"/>
      <c r="BS63" s="1580"/>
      <c r="BT63" s="1580"/>
      <c r="BU63" s="1580"/>
      <c r="BV63" s="1580"/>
      <c r="BW63" s="1580"/>
      <c r="BX63" s="1580"/>
      <c r="BY63" s="1580"/>
      <c r="BZ63" s="1580"/>
      <c r="CA63" s="1580"/>
      <c r="CB63" s="1580"/>
      <c r="CC63" s="1580"/>
      <c r="CD63" s="1580"/>
      <c r="CE63" s="1580"/>
      <c r="CF63" s="1580"/>
      <c r="CG63" s="1580"/>
      <c r="CH63" s="1580"/>
      <c r="CI63" s="1580"/>
      <c r="CJ63" s="1580"/>
      <c r="CK63" s="1580"/>
      <c r="CL63" s="1580"/>
      <c r="CM63" s="1580"/>
      <c r="CN63" s="1580"/>
      <c r="CO63" s="1580"/>
      <c r="CP63" s="1580"/>
      <c r="CQ63" s="1580"/>
      <c r="CR63" s="2275"/>
      <c r="CS63" s="1580"/>
      <c r="CT63" s="1580"/>
      <c r="CU63" s="1580"/>
      <c r="CV63" s="1580"/>
      <c r="CW63" s="1580"/>
      <c r="CX63" s="1580"/>
      <c r="CY63" s="1580"/>
      <c r="CZ63" s="1580"/>
      <c r="DA63" s="1580"/>
      <c r="DB63" s="1580"/>
      <c r="DC63" s="1580"/>
      <c r="DD63" s="1580"/>
      <c r="DE63" s="1580"/>
      <c r="DF63" s="1580"/>
      <c r="DG63" s="1580"/>
      <c r="DH63" s="1580"/>
      <c r="DI63" s="1580"/>
      <c r="DJ63" s="1580"/>
      <c r="DK63" s="1580"/>
      <c r="DL63" s="1580"/>
      <c r="DM63" s="1580"/>
      <c r="DN63" s="1580"/>
      <c r="DO63" s="1580"/>
      <c r="DP63" s="1580"/>
      <c r="DQ63" s="1580"/>
      <c r="DR63" s="1580"/>
      <c r="DS63" s="1580"/>
      <c r="DT63" s="1580"/>
      <c r="DU63" s="1580"/>
      <c r="DV63" s="1580"/>
      <c r="DW63" s="2275"/>
      <c r="DX63" s="1580"/>
      <c r="DY63" s="1580"/>
      <c r="DZ63" s="1580"/>
      <c r="EA63" s="1580"/>
      <c r="EB63" s="1057" t="s">
        <v>23448</v>
      </c>
      <c r="EC63" s="1580"/>
      <c r="ED63" s="1580"/>
      <c r="EE63" s="1580"/>
      <c r="EF63" s="1580"/>
      <c r="EG63" s="1580"/>
      <c r="EH63" s="1580"/>
      <c r="EI63" s="1580"/>
      <c r="EJ63" s="1580"/>
      <c r="EK63" s="1580"/>
      <c r="EL63" s="1580"/>
      <c r="EM63" s="1580"/>
      <c r="EN63" s="1580"/>
      <c r="EO63" s="1580"/>
      <c r="EP63" s="1580"/>
      <c r="EQ63" s="1580"/>
      <c r="ER63" s="1580"/>
      <c r="ES63" s="1580"/>
      <c r="ET63" s="1580"/>
      <c r="EU63" s="1580"/>
      <c r="EV63" s="1580"/>
      <c r="EW63" s="1580"/>
      <c r="EX63" s="1580"/>
      <c r="EY63" s="1580"/>
      <c r="EZ63" s="1580"/>
      <c r="FA63" s="1580"/>
      <c r="FB63" s="1580"/>
      <c r="FC63" s="2275"/>
      <c r="FD63" s="1580"/>
      <c r="FE63" s="1580"/>
      <c r="FF63" s="1580"/>
      <c r="FG63" s="1580"/>
      <c r="FH63" s="1580"/>
      <c r="FI63" s="1024" t="s">
        <v>23464</v>
      </c>
      <c r="FJ63" s="1580"/>
      <c r="FK63" s="1580"/>
      <c r="FL63" s="1580"/>
      <c r="FM63" s="1580"/>
      <c r="FN63" s="1580"/>
      <c r="FO63" s="1580"/>
      <c r="FP63" s="1580"/>
      <c r="FQ63" s="1580"/>
      <c r="FR63" s="1580"/>
      <c r="FS63" s="1580"/>
      <c r="FT63" s="1580"/>
      <c r="FU63" s="1580"/>
      <c r="FV63" s="1580"/>
      <c r="FW63" s="1580"/>
      <c r="FX63" s="1580"/>
      <c r="FY63" s="1580"/>
      <c r="FZ63" s="1580"/>
      <c r="GA63" s="1580"/>
      <c r="GB63" s="1580"/>
      <c r="GC63" s="1580"/>
      <c r="GD63" s="1580"/>
      <c r="GE63" s="1580"/>
      <c r="GF63" s="1580"/>
      <c r="GG63" s="1580"/>
      <c r="GH63" s="2275"/>
      <c r="GI63" s="1580"/>
      <c r="GJ63" s="1580"/>
      <c r="GK63" s="1580"/>
      <c r="GL63" s="1580"/>
      <c r="GM63" s="1580"/>
      <c r="GN63" s="1580"/>
      <c r="GO63" s="1571" t="s">
        <v>24420</v>
      </c>
      <c r="GP63" s="1580"/>
      <c r="GQ63" s="1580"/>
      <c r="GR63" s="1580"/>
      <c r="GS63" s="1580"/>
      <c r="GT63" s="1580"/>
      <c r="GU63" s="1580"/>
      <c r="GV63" s="1580"/>
      <c r="GW63" s="1580"/>
      <c r="GX63" s="1580"/>
      <c r="GY63" s="1580"/>
      <c r="GZ63" s="1580"/>
      <c r="HA63" s="1580"/>
      <c r="HB63" s="1580"/>
      <c r="HC63" s="1580"/>
      <c r="HD63" s="1580"/>
      <c r="HE63" s="1580"/>
      <c r="HF63" s="1580"/>
      <c r="HG63" s="1580"/>
      <c r="HH63" s="1580"/>
      <c r="HI63" s="1580"/>
      <c r="HJ63" s="1580"/>
      <c r="HK63" s="1580"/>
      <c r="HL63" s="1580"/>
      <c r="HM63" s="1580"/>
      <c r="HN63" s="2275"/>
      <c r="HO63" s="1580"/>
      <c r="HP63" s="1580"/>
      <c r="HQ63" s="1580"/>
      <c r="HR63" s="1580"/>
      <c r="HS63" s="1580"/>
      <c r="HT63" s="1580"/>
      <c r="HU63" s="1580"/>
      <c r="HV63" s="1580"/>
      <c r="HW63" s="1580"/>
      <c r="HX63" s="1580"/>
      <c r="HY63" s="1580"/>
      <c r="HZ63" s="1580"/>
      <c r="IA63" s="1580"/>
      <c r="IB63" s="1580"/>
      <c r="IC63" s="1580"/>
      <c r="ID63" s="1943"/>
      <c r="IE63" s="1580"/>
      <c r="IF63" s="1580"/>
      <c r="IG63" s="1580"/>
      <c r="IH63" s="1580"/>
      <c r="II63" s="1580"/>
      <c r="IJ63" s="1580"/>
      <c r="IK63" s="1580"/>
      <c r="IL63" s="1580"/>
      <c r="IM63" s="1580"/>
      <c r="IN63" s="1580"/>
      <c r="IO63" s="1580"/>
      <c r="IP63" s="1580"/>
      <c r="IQ63" s="1580"/>
      <c r="IR63" s="1580"/>
      <c r="IS63" s="1944"/>
      <c r="IT63" s="2206"/>
      <c r="IU63" s="1942"/>
      <c r="IV63" s="1580"/>
      <c r="IW63" s="1580"/>
      <c r="IX63" s="1580"/>
      <c r="IY63" s="1580"/>
      <c r="IZ63" s="1580"/>
      <c r="JA63" s="1580"/>
      <c r="JB63" s="1580"/>
      <c r="JC63" s="1580"/>
      <c r="JD63" s="1580"/>
      <c r="JE63" s="1580"/>
      <c r="JF63" s="1580"/>
      <c r="JG63" s="1580"/>
      <c r="JH63" s="1580"/>
      <c r="JI63" s="1580"/>
      <c r="JJ63" s="1580"/>
      <c r="JK63" s="1580"/>
      <c r="JL63" s="1580"/>
      <c r="JM63" s="1580"/>
      <c r="JN63" s="1580"/>
      <c r="JO63" s="1580"/>
      <c r="JP63" s="1580"/>
      <c r="JQ63" s="1580"/>
      <c r="JR63" s="1580"/>
      <c r="JS63" s="1580"/>
      <c r="JT63" s="1580"/>
      <c r="JU63" s="1580"/>
      <c r="JV63" s="1580"/>
      <c r="JW63" s="1580"/>
      <c r="JX63" s="1580"/>
      <c r="JY63" s="2275"/>
      <c r="JZ63" s="1580"/>
      <c r="KA63" s="1580"/>
      <c r="KB63" s="1580"/>
      <c r="KC63" s="1580"/>
      <c r="KD63" s="1580"/>
      <c r="KE63" s="1580"/>
      <c r="KF63" s="1580"/>
      <c r="KG63" s="1580"/>
      <c r="KH63" s="1580"/>
      <c r="KI63" s="1580"/>
      <c r="KJ63" s="1580"/>
      <c r="KK63" s="1580"/>
      <c r="KL63" s="1580"/>
      <c r="KM63" s="1580"/>
      <c r="KN63" s="1580"/>
      <c r="KO63" s="1580"/>
      <c r="KP63" s="1580"/>
      <c r="KQ63" s="1580"/>
      <c r="KR63" s="1580"/>
      <c r="KS63" s="1580"/>
      <c r="KT63" s="1580"/>
      <c r="KU63" s="1580"/>
      <c r="KV63" s="1580"/>
      <c r="KW63" s="1580"/>
      <c r="KX63" s="1580"/>
      <c r="KY63" s="1580"/>
      <c r="KZ63" s="1580"/>
      <c r="LA63" s="1580"/>
      <c r="LB63" s="1580"/>
      <c r="LC63" s="1580"/>
      <c r="LD63" s="1580"/>
      <c r="LE63" s="2275"/>
      <c r="LF63" s="1580"/>
      <c r="LG63" s="1580"/>
      <c r="LH63" s="1580"/>
      <c r="LI63" s="1580"/>
      <c r="LJ63" s="1580"/>
      <c r="LK63" s="1580"/>
      <c r="LL63" s="1580"/>
      <c r="LM63" s="1580"/>
      <c r="LN63" s="1580"/>
      <c r="LO63" s="1580"/>
      <c r="LP63" s="1024" t="s">
        <v>23550</v>
      </c>
      <c r="LQ63" s="1580"/>
      <c r="LR63" s="1580"/>
      <c r="LS63" s="1580"/>
      <c r="LT63" s="1580"/>
      <c r="LU63" s="1580"/>
      <c r="LV63" s="1580"/>
      <c r="LW63" s="1580"/>
      <c r="LX63" s="1580"/>
      <c r="LY63" s="1580"/>
      <c r="LZ63" s="1580"/>
      <c r="MA63" s="1580"/>
      <c r="MB63" s="1580"/>
      <c r="MC63" s="1580"/>
      <c r="MD63" s="1580"/>
      <c r="ME63" s="1580"/>
      <c r="MF63" s="1580"/>
      <c r="MG63" s="1580"/>
      <c r="MH63" s="1580"/>
      <c r="MI63" s="1580"/>
      <c r="MJ63" s="2275"/>
      <c r="MK63" s="1580"/>
      <c r="ML63" s="1580"/>
      <c r="MM63" s="1580"/>
      <c r="MN63" s="1580"/>
      <c r="MO63" s="1580"/>
      <c r="MP63" s="1580"/>
      <c r="MQ63" s="1580"/>
      <c r="MR63" s="1580"/>
      <c r="MS63" s="1580"/>
      <c r="MT63" s="1580"/>
      <c r="MU63" s="1580"/>
      <c r="MV63" s="1580"/>
      <c r="MW63" s="1580"/>
      <c r="MX63" s="1580"/>
      <c r="MY63" s="1580"/>
      <c r="MZ63" s="1580"/>
      <c r="NA63" s="1580"/>
      <c r="NB63" s="1580"/>
      <c r="NC63" s="1580"/>
      <c r="ND63" s="1580"/>
      <c r="NE63" s="1580"/>
      <c r="NF63" s="1580"/>
      <c r="NG63" s="1580"/>
      <c r="NH63" s="1580"/>
      <c r="NI63" s="1580"/>
      <c r="NJ63" s="1580"/>
      <c r="NK63" s="1580"/>
      <c r="NL63" s="1580"/>
      <c r="NM63" s="1580"/>
      <c r="NN63" s="1580"/>
      <c r="NO63" s="1580"/>
      <c r="NP63" s="2275"/>
      <c r="NQ63" s="1580"/>
      <c r="NR63" s="1580"/>
      <c r="NS63" s="1580"/>
      <c r="NT63" s="1580"/>
      <c r="NU63" s="1580"/>
      <c r="NV63" s="1580"/>
      <c r="NW63" s="1580"/>
      <c r="NX63" s="1580"/>
      <c r="NY63" s="1580"/>
      <c r="NZ63" s="1580"/>
      <c r="OA63" s="1580"/>
      <c r="OB63" s="1580"/>
      <c r="OC63" s="1580"/>
      <c r="OD63" s="1580"/>
      <c r="OE63" s="1580"/>
      <c r="OF63" s="1580"/>
      <c r="OG63" s="1580"/>
      <c r="OH63" s="1580"/>
      <c r="OI63" s="1580"/>
      <c r="OJ63" s="1580"/>
      <c r="OK63" s="1580"/>
      <c r="OL63" s="1580"/>
      <c r="OM63" s="1580"/>
      <c r="ON63" s="1580"/>
      <c r="OO63" s="1580"/>
      <c r="OP63" s="1580"/>
      <c r="OQ63" s="1580"/>
      <c r="OR63" s="1580"/>
      <c r="OS63" s="1580"/>
      <c r="OT63" s="1580"/>
      <c r="OU63" s="1580"/>
      <c r="OV63" s="2275"/>
      <c r="OW63" s="1580"/>
      <c r="OX63" s="1580"/>
      <c r="OY63" s="1580"/>
      <c r="OZ63" s="1580"/>
      <c r="PA63" s="1580"/>
      <c r="PB63" s="1580"/>
      <c r="PC63" s="1580"/>
      <c r="PD63" s="1580"/>
      <c r="PE63" s="1580"/>
      <c r="PF63" s="1580"/>
      <c r="PG63" s="1580"/>
      <c r="PH63" s="1580"/>
      <c r="PI63" s="1580"/>
      <c r="PJ63" s="1580"/>
      <c r="PK63" s="1580"/>
      <c r="PL63" s="1580"/>
      <c r="PM63" s="1580"/>
      <c r="PN63" s="1580"/>
      <c r="PO63" s="1580"/>
      <c r="PP63" s="1580"/>
      <c r="PQ63" s="1580"/>
      <c r="PR63" s="1580"/>
      <c r="PS63" s="1580"/>
      <c r="PT63" s="1580"/>
      <c r="PU63" s="1580"/>
      <c r="PV63" s="1580"/>
      <c r="PW63" s="1580"/>
      <c r="PX63" s="1580"/>
      <c r="PY63" s="2206"/>
      <c r="PZ63" s="1580"/>
      <c r="QA63" s="1580"/>
      <c r="QB63" s="1580"/>
      <c r="QC63" s="1580"/>
      <c r="QD63" s="1580"/>
      <c r="QE63" s="1580"/>
      <c r="QF63" s="1580"/>
      <c r="QG63" s="1580"/>
      <c r="QH63" s="1580"/>
      <c r="QI63" s="1580"/>
      <c r="QJ63" s="1580"/>
      <c r="QK63" s="1580"/>
      <c r="QL63" s="1580"/>
      <c r="QM63" s="1580"/>
      <c r="QN63" s="1580"/>
      <c r="QO63" s="1580"/>
      <c r="QP63" s="1580"/>
      <c r="QQ63" s="1580"/>
      <c r="QR63" s="1580"/>
      <c r="QS63" s="1580"/>
      <c r="QT63" s="1580"/>
      <c r="QU63" s="1580"/>
      <c r="QV63" s="1580"/>
      <c r="QW63" s="1580"/>
      <c r="QX63" s="1580"/>
      <c r="QY63" s="1580"/>
      <c r="QZ63" s="1580"/>
      <c r="RA63" s="1580"/>
      <c r="RB63" s="1580"/>
      <c r="RC63" s="1580"/>
      <c r="RD63" s="1580"/>
    </row>
    <row r="64" spans="1:472" ht="37.5" customHeight="1">
      <c r="A64" s="2560"/>
      <c r="B64" s="1776" t="s">
        <v>27564</v>
      </c>
      <c r="C64" s="1777"/>
      <c r="D64" s="1782"/>
      <c r="E64" s="1782"/>
      <c r="F64" s="1782"/>
      <c r="G64" s="1782"/>
      <c r="H64" s="1782"/>
      <c r="I64" s="1782"/>
      <c r="J64" s="1782"/>
      <c r="K64" s="1782"/>
      <c r="L64" s="1782"/>
      <c r="M64" s="1782"/>
      <c r="N64" s="1782"/>
      <c r="O64" s="1782"/>
      <c r="P64" s="1782"/>
      <c r="Q64" s="1782"/>
      <c r="R64" s="1782"/>
      <c r="S64" s="1782"/>
      <c r="T64" s="1782"/>
      <c r="U64" s="1782"/>
      <c r="V64" s="1782"/>
      <c r="W64" s="1782"/>
      <c r="X64" s="1782"/>
      <c r="Y64" s="1782"/>
      <c r="Z64" s="1782"/>
      <c r="AA64" s="1782"/>
      <c r="AB64" s="1782"/>
      <c r="AC64" s="1782"/>
      <c r="AD64" s="1782"/>
      <c r="AE64" s="1782"/>
      <c r="AF64" s="1782"/>
      <c r="AG64" s="1782"/>
      <c r="AH64" s="1949"/>
      <c r="AI64" s="1777"/>
      <c r="AJ64" s="1797"/>
      <c r="AK64" s="1782"/>
      <c r="AL64" s="1782"/>
      <c r="AM64" s="1782"/>
      <c r="AN64" s="1782"/>
      <c r="AO64" s="1782"/>
      <c r="AP64" s="1782"/>
      <c r="AQ64" s="1782"/>
      <c r="AR64" s="1782"/>
      <c r="AS64" s="1782"/>
      <c r="AT64" s="1782"/>
      <c r="AU64" s="1782"/>
      <c r="AV64" s="1782"/>
      <c r="AW64" s="1782"/>
      <c r="AX64" s="1782"/>
      <c r="AY64" s="1782"/>
      <c r="AZ64" s="1782"/>
      <c r="BA64" s="1782"/>
      <c r="BB64" s="1782"/>
      <c r="BC64" s="1782"/>
      <c r="BD64" s="1782"/>
      <c r="BE64" s="1782"/>
      <c r="BF64" s="1782"/>
      <c r="BG64" s="1782"/>
      <c r="BH64" s="1782"/>
      <c r="BI64" s="1782"/>
      <c r="BJ64" s="1782"/>
      <c r="BK64" s="1782"/>
      <c r="BL64" s="1777"/>
      <c r="BM64" s="1782"/>
      <c r="BN64" s="1782"/>
      <c r="BO64" s="1782"/>
      <c r="BP64" s="1782"/>
      <c r="BQ64" s="1782"/>
      <c r="BR64" s="1782"/>
      <c r="BS64" s="1782"/>
      <c r="BT64" s="1782"/>
      <c r="BU64" s="1782"/>
      <c r="BV64" s="1782"/>
      <c r="BW64" s="1782"/>
      <c r="BX64" s="1782"/>
      <c r="BY64" s="1782"/>
      <c r="BZ64" s="1782"/>
      <c r="CA64" s="1782"/>
      <c r="CB64" s="1782"/>
      <c r="CC64" s="1782"/>
      <c r="CD64" s="1782"/>
      <c r="CE64" s="1782"/>
      <c r="CF64" s="1782"/>
      <c r="CG64" s="1782"/>
      <c r="CH64" s="1782"/>
      <c r="CI64" s="1782"/>
      <c r="CJ64" s="1782"/>
      <c r="CK64" s="1782"/>
      <c r="CL64" s="1782"/>
      <c r="CM64" s="1782"/>
      <c r="CN64" s="1782"/>
      <c r="CO64" s="1782"/>
      <c r="CP64" s="1782"/>
      <c r="CQ64" s="1782"/>
      <c r="CR64" s="1777"/>
      <c r="CS64" s="1782"/>
      <c r="CT64" s="1782"/>
      <c r="CU64" s="1782"/>
      <c r="CV64" s="1782"/>
      <c r="CW64" s="1782"/>
      <c r="CX64" s="1782"/>
      <c r="CY64" s="1782"/>
      <c r="CZ64" s="1782"/>
      <c r="DA64" s="1782"/>
      <c r="DB64" s="1782"/>
      <c r="DC64" s="1782"/>
      <c r="DD64" s="1782"/>
      <c r="DE64" s="1782"/>
      <c r="DF64" s="1782"/>
      <c r="DG64" s="1782"/>
      <c r="DH64" s="1782"/>
      <c r="DI64" s="1782"/>
      <c r="DJ64" s="1782"/>
      <c r="DK64" s="1782"/>
      <c r="DL64" s="1782"/>
      <c r="DM64" s="1782"/>
      <c r="DN64" s="1782"/>
      <c r="DO64" s="1782"/>
      <c r="DP64" s="1782"/>
      <c r="DQ64" s="1782"/>
      <c r="DR64" s="1782"/>
      <c r="DS64" s="1782"/>
      <c r="DT64" s="1782"/>
      <c r="DU64" s="1782"/>
      <c r="DV64" s="1782"/>
      <c r="DW64" s="1777"/>
      <c r="DX64" s="1782"/>
      <c r="DY64" s="1782"/>
      <c r="DZ64" s="1782"/>
      <c r="EA64" s="1782"/>
      <c r="EB64" s="1024" t="s">
        <v>24416</v>
      </c>
      <c r="EC64" s="1782"/>
      <c r="ED64" s="1782"/>
      <c r="EE64" s="1782"/>
      <c r="EF64" s="1782"/>
      <c r="EG64" s="1782"/>
      <c r="EH64" s="1782"/>
      <c r="EI64" s="1782"/>
      <c r="EJ64" s="1782"/>
      <c r="EK64" s="1782"/>
      <c r="EL64" s="1782"/>
      <c r="EM64" s="1782"/>
      <c r="EN64" s="1782"/>
      <c r="EO64" s="1782"/>
      <c r="EP64" s="1782"/>
      <c r="EQ64" s="1782"/>
      <c r="ER64" s="1782"/>
      <c r="ES64" s="1782"/>
      <c r="ET64" s="1782"/>
      <c r="EU64" s="1782"/>
      <c r="EV64" s="1782"/>
      <c r="EW64" s="1782"/>
      <c r="EX64" s="1782"/>
      <c r="EY64" s="1782"/>
      <c r="EZ64" s="1782"/>
      <c r="FA64" s="1782"/>
      <c r="FB64" s="1782"/>
      <c r="FC64" s="1777"/>
      <c r="FD64" s="1782"/>
      <c r="FE64" s="1782"/>
      <c r="FF64" s="1782"/>
      <c r="FG64" s="1782"/>
      <c r="FH64" s="1782"/>
      <c r="FI64" s="1057" t="s">
        <v>24420</v>
      </c>
      <c r="FJ64" s="1782"/>
      <c r="FK64" s="1782"/>
      <c r="FL64" s="1782"/>
      <c r="FM64" s="1782"/>
      <c r="FN64" s="1782"/>
      <c r="FO64" s="1782"/>
      <c r="FP64" s="1782"/>
      <c r="FQ64" s="1782"/>
      <c r="FR64" s="1782"/>
      <c r="FS64" s="1782"/>
      <c r="FT64" s="1782"/>
      <c r="FU64" s="1782"/>
      <c r="FV64" s="1782"/>
      <c r="FW64" s="1782"/>
      <c r="FX64" s="1782"/>
      <c r="FY64" s="1782"/>
      <c r="FZ64" s="1782"/>
      <c r="GA64" s="1782"/>
      <c r="GB64" s="1782"/>
      <c r="GC64" s="1782"/>
      <c r="GD64" s="1782"/>
      <c r="GE64" s="1782"/>
      <c r="GF64" s="1782"/>
      <c r="GG64" s="1782"/>
      <c r="GH64" s="1777"/>
      <c r="GI64" s="1782"/>
      <c r="GJ64" s="1782"/>
      <c r="GK64" s="1782"/>
      <c r="GL64" s="1782"/>
      <c r="GM64" s="1782"/>
      <c r="GN64" s="1782"/>
      <c r="GO64" s="1587" t="s">
        <v>23478</v>
      </c>
      <c r="GP64" s="1782"/>
      <c r="GQ64" s="1782"/>
      <c r="GR64" s="1782"/>
      <c r="GS64" s="1782"/>
      <c r="GT64" s="1782"/>
      <c r="GU64" s="1782"/>
      <c r="GV64" s="1782"/>
      <c r="GW64" s="1782"/>
      <c r="GX64" s="1782"/>
      <c r="GY64" s="1782"/>
      <c r="GZ64" s="1782"/>
      <c r="HA64" s="1782"/>
      <c r="HB64" s="1782"/>
      <c r="HC64" s="1782"/>
      <c r="HD64" s="1782"/>
      <c r="HE64" s="1782"/>
      <c r="HF64" s="1782"/>
      <c r="HG64" s="1782"/>
      <c r="HH64" s="1782"/>
      <c r="HI64" s="1782"/>
      <c r="HJ64" s="1782"/>
      <c r="HK64" s="1782"/>
      <c r="HL64" s="1782"/>
      <c r="HM64" s="1782"/>
      <c r="HN64" s="1777"/>
      <c r="HO64" s="1782"/>
      <c r="HP64" s="1782"/>
      <c r="HQ64" s="1782"/>
      <c r="HR64" s="1782"/>
      <c r="HS64" s="1782"/>
      <c r="HT64" s="1782"/>
      <c r="HU64" s="1782"/>
      <c r="HV64" s="1782"/>
      <c r="HW64" s="1782"/>
      <c r="HX64" s="1782"/>
      <c r="HY64" s="1782"/>
      <c r="HZ64" s="1782"/>
      <c r="IA64" s="1782"/>
      <c r="IB64" s="1782"/>
      <c r="IC64" s="1782"/>
      <c r="ID64" s="1950"/>
      <c r="IE64" s="1782"/>
      <c r="IF64" s="1782"/>
      <c r="IG64" s="1782"/>
      <c r="IH64" s="1782"/>
      <c r="II64" s="1782"/>
      <c r="IJ64" s="1782"/>
      <c r="IK64" s="1782"/>
      <c r="IL64" s="1782"/>
      <c r="IM64" s="1782"/>
      <c r="IN64" s="1782"/>
      <c r="IO64" s="1782"/>
      <c r="IP64" s="1782"/>
      <c r="IQ64" s="1782"/>
      <c r="IR64" s="1782"/>
      <c r="IS64" s="1951"/>
      <c r="IT64" s="1679"/>
      <c r="IU64" s="1797"/>
      <c r="IV64" s="1782"/>
      <c r="IW64" s="1782"/>
      <c r="IX64" s="1782"/>
      <c r="IY64" s="1782"/>
      <c r="IZ64" s="1782"/>
      <c r="JA64" s="1782"/>
      <c r="JB64" s="1782"/>
      <c r="JC64" s="1782"/>
      <c r="JD64" s="1782"/>
      <c r="JE64" s="1782"/>
      <c r="JF64" s="1782"/>
      <c r="JG64" s="1782"/>
      <c r="JH64" s="1782"/>
      <c r="JI64" s="1782"/>
      <c r="JJ64" s="1782"/>
      <c r="JK64" s="1782"/>
      <c r="JL64" s="1782"/>
      <c r="JM64" s="1782"/>
      <c r="JN64" s="1782"/>
      <c r="JO64" s="1782"/>
      <c r="JP64" s="1782"/>
      <c r="JQ64" s="1782"/>
      <c r="JR64" s="1782"/>
      <c r="JS64" s="1782"/>
      <c r="JT64" s="1782"/>
      <c r="JU64" s="1782"/>
      <c r="JV64" s="1782"/>
      <c r="JW64" s="1782"/>
      <c r="JX64" s="1782"/>
      <c r="JY64" s="1777"/>
      <c r="JZ64" s="1782"/>
      <c r="KA64" s="1782"/>
      <c r="KB64" s="1782"/>
      <c r="KC64" s="1782"/>
      <c r="KD64" s="1782"/>
      <c r="KE64" s="1782"/>
      <c r="KF64" s="1782"/>
      <c r="KG64" s="1782"/>
      <c r="KH64" s="1782"/>
      <c r="KI64" s="1782"/>
      <c r="KJ64" s="1782"/>
      <c r="KK64" s="1782"/>
      <c r="KL64" s="1782"/>
      <c r="KM64" s="1782"/>
      <c r="KN64" s="1782"/>
      <c r="KO64" s="1782"/>
      <c r="KP64" s="1782"/>
      <c r="KQ64" s="1782"/>
      <c r="KR64" s="1782"/>
      <c r="KS64" s="1782"/>
      <c r="KT64" s="1782"/>
      <c r="KU64" s="1782"/>
      <c r="KV64" s="1782"/>
      <c r="KW64" s="1782"/>
      <c r="KX64" s="1782"/>
      <c r="KY64" s="1782"/>
      <c r="KZ64" s="1782"/>
      <c r="LA64" s="1782"/>
      <c r="LB64" s="1782"/>
      <c r="LC64" s="1782"/>
      <c r="LD64" s="1782"/>
      <c r="LE64" s="1777"/>
      <c r="LF64" s="1782"/>
      <c r="LG64" s="1782"/>
      <c r="LH64" s="1782"/>
      <c r="LI64" s="1782"/>
      <c r="LJ64" s="1782"/>
      <c r="LK64" s="1782"/>
      <c r="LL64" s="1782"/>
      <c r="LM64" s="1782"/>
      <c r="LN64" s="1782"/>
      <c r="LO64" s="1782"/>
      <c r="LP64" s="1024" t="s">
        <v>24208</v>
      </c>
      <c r="LQ64" s="1782"/>
      <c r="LR64" s="1782"/>
      <c r="LS64" s="1782"/>
      <c r="LT64" s="1782"/>
      <c r="LU64" s="1782"/>
      <c r="LV64" s="1782"/>
      <c r="LW64" s="1782"/>
      <c r="LX64" s="1782"/>
      <c r="LY64" s="1782"/>
      <c r="LZ64" s="1782"/>
      <c r="MA64" s="1782"/>
      <c r="MB64" s="1782"/>
      <c r="MC64" s="1782"/>
      <c r="MD64" s="1782"/>
      <c r="ME64" s="1782"/>
      <c r="MF64" s="1782"/>
      <c r="MG64" s="1782"/>
      <c r="MH64" s="1782"/>
      <c r="MI64" s="1782"/>
      <c r="MJ64" s="1777"/>
      <c r="MK64" s="1782"/>
      <c r="ML64" s="1782"/>
      <c r="MM64" s="1782"/>
      <c r="MN64" s="1782"/>
      <c r="MO64" s="1782"/>
      <c r="MP64" s="1782"/>
      <c r="MQ64" s="1782"/>
      <c r="MR64" s="1782"/>
      <c r="MS64" s="1782"/>
      <c r="MT64" s="1782"/>
      <c r="MU64" s="1782"/>
      <c r="MV64" s="1782"/>
      <c r="MW64" s="1782"/>
      <c r="MX64" s="1782"/>
      <c r="MY64" s="1782"/>
      <c r="MZ64" s="1782"/>
      <c r="NA64" s="1782"/>
      <c r="NB64" s="1782"/>
      <c r="NC64" s="1782"/>
      <c r="ND64" s="1782"/>
      <c r="NE64" s="1782"/>
      <c r="NF64" s="1782"/>
      <c r="NG64" s="1782"/>
      <c r="NH64" s="1782"/>
      <c r="NI64" s="1782"/>
      <c r="NJ64" s="1782"/>
      <c r="NK64" s="1782"/>
      <c r="NL64" s="1782"/>
      <c r="NM64" s="1782"/>
      <c r="NN64" s="1782"/>
      <c r="NO64" s="1782"/>
      <c r="NP64" s="1777"/>
      <c r="NQ64" s="1584"/>
      <c r="NR64" s="1584"/>
      <c r="NS64" s="1584"/>
      <c r="NT64" s="1584"/>
      <c r="NU64" s="1584"/>
      <c r="NV64" s="1584"/>
      <c r="NW64" s="1584"/>
      <c r="NX64" s="1584"/>
      <c r="NY64" s="1584"/>
      <c r="NZ64" s="1584"/>
      <c r="OA64" s="1584"/>
      <c r="OB64" s="1584"/>
      <c r="OC64" s="1584"/>
      <c r="OD64" s="1584"/>
      <c r="OE64" s="1584"/>
      <c r="OF64" s="1584"/>
      <c r="OG64" s="1584"/>
      <c r="OH64" s="1584"/>
      <c r="OI64" s="1584"/>
      <c r="OJ64" s="1584"/>
      <c r="OK64" s="1584"/>
      <c r="OL64" s="1584"/>
      <c r="OM64" s="1584"/>
      <c r="ON64" s="1584"/>
      <c r="OO64" s="1584"/>
      <c r="OP64" s="1584"/>
      <c r="OQ64" s="1584"/>
      <c r="OR64" s="1584"/>
      <c r="OS64" s="1584"/>
      <c r="OT64" s="1584"/>
      <c r="OU64" s="1584"/>
      <c r="OV64" s="1777"/>
      <c r="OW64" s="1584"/>
      <c r="OX64" s="1584"/>
      <c r="OY64" s="1584"/>
      <c r="OZ64" s="1584"/>
      <c r="PA64" s="1584"/>
      <c r="PB64" s="1584"/>
      <c r="PC64" s="1584"/>
      <c r="PD64" s="1584"/>
      <c r="PE64" s="1584"/>
      <c r="PF64" s="1584"/>
      <c r="PG64" s="1584"/>
      <c r="PH64" s="1584"/>
      <c r="PI64" s="1584"/>
      <c r="PJ64" s="1584"/>
      <c r="PK64" s="1584"/>
      <c r="PL64" s="1584"/>
      <c r="PM64" s="1584"/>
      <c r="PN64" s="1584"/>
      <c r="PO64" s="1584"/>
      <c r="PP64" s="1584"/>
      <c r="PQ64" s="1584"/>
      <c r="PR64" s="1584"/>
      <c r="PS64" s="1584"/>
      <c r="PT64" s="1584"/>
      <c r="PU64" s="1584"/>
      <c r="PV64" s="1584"/>
      <c r="PW64" s="1584"/>
      <c r="PX64" s="1584"/>
      <c r="PY64" s="1813"/>
      <c r="PZ64" s="469"/>
      <c r="QA64" s="469"/>
      <c r="QB64" s="469"/>
      <c r="QC64" s="469"/>
      <c r="QD64" s="469"/>
      <c r="QE64" s="469"/>
      <c r="QF64" s="469"/>
      <c r="QG64" s="469"/>
      <c r="QH64" s="469"/>
      <c r="QI64" s="469"/>
      <c r="QJ64" s="469"/>
      <c r="QK64" s="469"/>
      <c r="QL64" s="469"/>
      <c r="QM64" s="469"/>
      <c r="QN64" s="469"/>
      <c r="QO64" s="469"/>
      <c r="QP64" s="469"/>
      <c r="QQ64" s="469"/>
      <c r="QR64" s="469"/>
      <c r="QS64" s="469"/>
      <c r="QT64" s="469"/>
      <c r="QU64" s="469"/>
      <c r="QV64" s="469"/>
      <c r="QW64" s="469"/>
      <c r="QX64" s="469"/>
      <c r="QY64" s="469"/>
      <c r="QZ64" s="469"/>
      <c r="RA64" s="469"/>
      <c r="RB64" s="469"/>
      <c r="RC64" s="469"/>
      <c r="RD64" s="469"/>
    </row>
    <row r="65" spans="1:472" ht="54" customHeight="1">
      <c r="A65" s="2615" t="s">
        <v>27565</v>
      </c>
      <c r="B65" s="2276" t="s">
        <v>27566</v>
      </c>
      <c r="C65" s="2209"/>
      <c r="D65" s="1580"/>
      <c r="E65" s="1580"/>
      <c r="F65" s="1580"/>
      <c r="G65" s="1580"/>
      <c r="H65" s="1580"/>
      <c r="I65" s="1580"/>
      <c r="J65" s="1580"/>
      <c r="K65" s="1580"/>
      <c r="L65" s="1580"/>
      <c r="M65" s="1580"/>
      <c r="N65" s="1580"/>
      <c r="O65" s="1580"/>
      <c r="P65" s="1580"/>
      <c r="Q65" s="1580"/>
      <c r="R65" s="1580"/>
      <c r="S65" s="1580"/>
      <c r="T65" s="1580"/>
      <c r="U65" s="1580"/>
      <c r="V65" s="1580"/>
      <c r="W65" s="1580"/>
      <c r="X65" s="1580"/>
      <c r="Y65" s="1042" t="s">
        <v>27567</v>
      </c>
      <c r="Z65" s="1580"/>
      <c r="AA65" s="1580"/>
      <c r="AB65" s="1580"/>
      <c r="AC65" s="1580"/>
      <c r="AD65" s="1580"/>
      <c r="AE65" s="1580"/>
      <c r="AF65" s="1580"/>
      <c r="AG65" s="1580"/>
      <c r="AH65" s="1580"/>
      <c r="AI65" s="2209"/>
      <c r="AJ65" s="1580"/>
      <c r="AK65" s="1580"/>
      <c r="AL65" s="1580"/>
      <c r="AM65" s="1580"/>
      <c r="AN65" s="1580"/>
      <c r="AO65" s="1580"/>
      <c r="AP65" s="1580"/>
      <c r="AQ65" s="1580"/>
      <c r="AR65" s="1580"/>
      <c r="AS65" s="1580"/>
      <c r="AT65" s="1580"/>
      <c r="AU65" s="1580"/>
      <c r="AV65" s="1580"/>
      <c r="AW65" s="1580"/>
      <c r="AX65" s="1580"/>
      <c r="AY65" s="1580"/>
      <c r="AZ65" s="1580"/>
      <c r="BA65" s="1580"/>
      <c r="BB65" s="1580"/>
      <c r="BC65" s="1580"/>
      <c r="BD65" s="1580"/>
      <c r="BE65" s="1580"/>
      <c r="BF65" s="1580"/>
      <c r="BG65" s="1580"/>
      <c r="BH65" s="1580"/>
      <c r="BI65" s="1580"/>
      <c r="BJ65" s="1580"/>
      <c r="BK65" s="1580"/>
      <c r="BL65" s="2209"/>
      <c r="BM65" s="1580"/>
      <c r="BN65" s="1580"/>
      <c r="BO65" s="1580"/>
      <c r="BP65" s="1580"/>
      <c r="BQ65" s="1580"/>
      <c r="BR65" s="1580"/>
      <c r="BS65" s="1580"/>
      <c r="BT65" s="1580"/>
      <c r="BU65" s="1580"/>
      <c r="BV65" s="1580"/>
      <c r="BW65" s="1580"/>
      <c r="BX65" s="1580"/>
      <c r="BY65" s="1580"/>
      <c r="BZ65" s="1580"/>
      <c r="CA65" s="1580"/>
      <c r="CB65" s="1580"/>
      <c r="CC65" s="1580"/>
      <c r="CD65" s="1580"/>
      <c r="CE65" s="1580"/>
      <c r="CF65" s="1580"/>
      <c r="CG65" s="1580"/>
      <c r="CH65" s="1580"/>
      <c r="CI65" s="1580"/>
      <c r="CJ65" s="1580"/>
      <c r="CK65" s="1580"/>
      <c r="CL65" s="1580"/>
      <c r="CM65" s="1580"/>
      <c r="CN65" s="1580"/>
      <c r="CO65" s="1580"/>
      <c r="CP65" s="1580"/>
      <c r="CQ65" s="1580"/>
      <c r="CR65" s="2209"/>
      <c r="CS65" s="1580"/>
      <c r="CT65" s="1580"/>
      <c r="CU65" s="1580"/>
      <c r="CV65" s="1580"/>
      <c r="CW65" s="1580"/>
      <c r="CX65" s="1580"/>
      <c r="CY65" s="1580"/>
      <c r="CZ65" s="1580"/>
      <c r="DA65" s="1580"/>
      <c r="DB65" s="1580"/>
      <c r="DC65" s="1580"/>
      <c r="DD65" s="1580"/>
      <c r="DE65" s="1580"/>
      <c r="DF65" s="1580"/>
      <c r="DG65" s="1580"/>
      <c r="DH65" s="1580"/>
      <c r="DI65" s="1580"/>
      <c r="DJ65" s="1580"/>
      <c r="DK65" s="1580"/>
      <c r="DL65" s="1580"/>
      <c r="DM65" s="1580"/>
      <c r="DN65" s="1580"/>
      <c r="DO65" s="1580"/>
      <c r="DP65" s="1580"/>
      <c r="DQ65" s="1580"/>
      <c r="DR65" s="1580"/>
      <c r="DS65" s="1580"/>
      <c r="DT65" s="1580"/>
      <c r="DU65" s="1580"/>
      <c r="DV65" s="1580"/>
      <c r="DW65" s="2209"/>
      <c r="DX65" s="1580"/>
      <c r="DY65" s="1580"/>
      <c r="DZ65" s="1580"/>
      <c r="EA65" s="1580"/>
      <c r="EB65" s="1580"/>
      <c r="EC65" s="1580"/>
      <c r="ED65" s="1580"/>
      <c r="EE65" s="1580"/>
      <c r="EF65" s="1580"/>
      <c r="EG65" s="1580"/>
      <c r="EH65" s="1580"/>
      <c r="EI65" s="1580"/>
      <c r="EJ65" s="1580"/>
      <c r="EK65" s="1580"/>
      <c r="EL65" s="1580"/>
      <c r="EM65" s="1580"/>
      <c r="EN65" s="1580"/>
      <c r="EO65" s="1580"/>
      <c r="EP65" s="1580"/>
      <c r="EQ65" s="1580"/>
      <c r="ER65" s="1580"/>
      <c r="ES65" s="1580"/>
      <c r="ET65" s="1580"/>
      <c r="EU65" s="1580"/>
      <c r="EV65" s="1580"/>
      <c r="EW65" s="1580"/>
      <c r="EX65" s="1580"/>
      <c r="EY65" s="1580"/>
      <c r="EZ65" s="1580"/>
      <c r="FA65" s="1580"/>
      <c r="FB65" s="1580"/>
      <c r="FC65" s="2209"/>
      <c r="FD65" s="1580"/>
      <c r="FE65" s="1580"/>
      <c r="FF65" s="1580"/>
      <c r="FG65" s="1580"/>
      <c r="FH65" s="1580"/>
      <c r="FI65" s="1580"/>
      <c r="FJ65" s="1580"/>
      <c r="FK65" s="1580"/>
      <c r="FL65" s="1580"/>
      <c r="FM65" s="1580"/>
      <c r="FN65" s="1580"/>
      <c r="FO65" s="1580"/>
      <c r="FP65" s="1580"/>
      <c r="FQ65" s="1580"/>
      <c r="FR65" s="1580"/>
      <c r="FS65" s="1580"/>
      <c r="FT65" s="1580"/>
      <c r="FU65" s="1580"/>
      <c r="FV65" s="1580"/>
      <c r="FW65" s="1580"/>
      <c r="FX65" s="1580"/>
      <c r="FY65" s="1580"/>
      <c r="FZ65" s="1580"/>
      <c r="GA65" s="1580"/>
      <c r="GB65" s="1580"/>
      <c r="GC65" s="1580"/>
      <c r="GD65" s="1580"/>
      <c r="GE65" s="1580"/>
      <c r="GF65" s="1580"/>
      <c r="GG65" s="1580"/>
      <c r="GH65" s="2209"/>
      <c r="GI65" s="1580"/>
      <c r="GJ65" s="1580"/>
      <c r="GK65" s="1580"/>
      <c r="GL65" s="1580"/>
      <c r="GM65" s="1580"/>
      <c r="GN65" s="1580"/>
      <c r="GO65" s="1580"/>
      <c r="GP65" s="1580"/>
      <c r="GQ65" s="1580"/>
      <c r="GR65" s="1580"/>
      <c r="GS65" s="1580"/>
      <c r="GT65" s="1580"/>
      <c r="GU65" s="1580"/>
      <c r="GV65" s="1580"/>
      <c r="GW65" s="1580"/>
      <c r="GX65" s="1580"/>
      <c r="GY65" s="1580"/>
      <c r="GZ65" s="1580"/>
      <c r="HA65" s="1580"/>
      <c r="HB65" s="1580"/>
      <c r="HC65" s="1580"/>
      <c r="HD65" s="1580"/>
      <c r="HE65" s="1580"/>
      <c r="HF65" s="1580"/>
      <c r="HG65" s="1580"/>
      <c r="HH65" s="1580"/>
      <c r="HI65" s="1580"/>
      <c r="HJ65" s="1580"/>
      <c r="HK65" s="1580"/>
      <c r="HL65" s="1580"/>
      <c r="HM65" s="1580"/>
      <c r="HN65" s="2209"/>
      <c r="HO65" s="1580"/>
      <c r="HP65" s="1580"/>
      <c r="HQ65" s="1580"/>
      <c r="HR65" s="1580"/>
      <c r="HS65" s="1580"/>
      <c r="HT65" s="1580"/>
      <c r="HU65" s="1580"/>
      <c r="HV65" s="398"/>
      <c r="HW65" s="1580"/>
      <c r="HX65" s="1580"/>
      <c r="HY65" s="1580"/>
      <c r="HZ65" s="1580"/>
      <c r="IA65" s="1580"/>
      <c r="IB65" s="1580"/>
      <c r="IC65" s="1580"/>
      <c r="ID65" s="1943"/>
      <c r="IE65" s="1580"/>
      <c r="IF65" s="1580"/>
      <c r="IG65" s="1580"/>
      <c r="IH65" s="1580"/>
      <c r="II65" s="1580"/>
      <c r="IJ65" s="1580"/>
      <c r="IK65" s="1580"/>
      <c r="IL65" s="1580"/>
      <c r="IM65" s="1580"/>
      <c r="IN65" s="1580"/>
      <c r="IO65" s="1580"/>
      <c r="IP65" s="1580"/>
      <c r="IQ65" s="1580"/>
      <c r="IR65" s="1580"/>
      <c r="IS65" s="1944"/>
      <c r="IT65" s="2206"/>
      <c r="IU65" s="1942"/>
      <c r="IV65" s="1580"/>
      <c r="IW65" s="1580"/>
      <c r="IX65" s="1580"/>
      <c r="IY65" s="1580"/>
      <c r="IZ65" s="1580"/>
      <c r="JA65" s="1580"/>
      <c r="JB65" s="1580"/>
      <c r="JC65" s="663" t="s">
        <v>16109</v>
      </c>
      <c r="JD65" s="1580"/>
      <c r="JE65" s="1580"/>
      <c r="JF65" s="1580"/>
      <c r="JG65" s="1580"/>
      <c r="JH65" s="1580"/>
      <c r="JI65" s="663"/>
      <c r="JJ65" s="1580"/>
      <c r="JK65" s="1580"/>
      <c r="JL65" s="1580"/>
      <c r="JM65" s="1580"/>
      <c r="JN65" s="1580"/>
      <c r="JO65" s="1580"/>
      <c r="JP65" s="1580"/>
      <c r="JQ65" s="1580"/>
      <c r="JR65" s="1580"/>
      <c r="JS65" s="1580"/>
      <c r="JT65" s="1580"/>
      <c r="JU65" s="2277" t="s">
        <v>27568</v>
      </c>
      <c r="JV65" s="1580"/>
      <c r="JW65" s="1580"/>
      <c r="JX65" s="1580"/>
      <c r="JY65" s="2209"/>
      <c r="JZ65" s="1580"/>
      <c r="KA65" s="1580"/>
      <c r="KB65" s="1580"/>
      <c r="KC65" s="1580"/>
      <c r="KD65" s="1580"/>
      <c r="KE65" s="1580"/>
      <c r="KF65" s="1580"/>
      <c r="KG65" s="1623" t="s">
        <v>27568</v>
      </c>
      <c r="KH65" s="1580"/>
      <c r="KI65" s="1580"/>
      <c r="KJ65" s="1580"/>
      <c r="KK65" s="1580"/>
      <c r="KL65" s="1580"/>
      <c r="KM65" s="1580"/>
      <c r="KN65" s="1580"/>
      <c r="KO65" s="1580"/>
      <c r="KP65" s="1580"/>
      <c r="KQ65" s="1580"/>
      <c r="KR65" s="2278"/>
      <c r="KS65" s="1580"/>
      <c r="KT65" s="1580"/>
      <c r="KU65" s="1580"/>
      <c r="KV65" s="1580"/>
      <c r="KW65" s="1580"/>
      <c r="KX65" s="1580"/>
      <c r="KY65" s="1580"/>
      <c r="KZ65" s="1580"/>
      <c r="LA65" s="1580"/>
      <c r="LB65" s="1623" t="s">
        <v>27568</v>
      </c>
      <c r="LC65" s="1580"/>
      <c r="LD65" s="1580"/>
      <c r="LE65" s="2209"/>
      <c r="LF65" s="1580"/>
      <c r="LG65" s="1580"/>
      <c r="LH65" s="1580"/>
      <c r="LI65" s="1580"/>
      <c r="LJ65" s="1580"/>
      <c r="LK65" s="1580"/>
      <c r="LL65" s="1580"/>
      <c r="LM65" s="1580"/>
      <c r="LN65" s="1580"/>
      <c r="LO65" s="469" t="s">
        <v>16115</v>
      </c>
      <c r="LP65" s="1580"/>
      <c r="LQ65" s="1580"/>
      <c r="LR65" s="1580"/>
      <c r="LS65" s="1580"/>
      <c r="LT65" s="1580"/>
      <c r="LU65" s="1580"/>
      <c r="LV65" s="1580"/>
      <c r="LW65" s="1580"/>
      <c r="LX65" s="1580"/>
      <c r="LY65" s="1580"/>
      <c r="LZ65" s="1580"/>
      <c r="MA65" s="1580"/>
      <c r="MB65" s="1580"/>
      <c r="MC65" s="1580"/>
      <c r="MD65" s="1580"/>
      <c r="ME65" s="1580"/>
      <c r="MF65" s="1580"/>
      <c r="MG65" s="1580"/>
      <c r="MH65" s="1580"/>
      <c r="MI65" s="1580"/>
      <c r="MJ65" s="2209"/>
      <c r="MK65" s="1580"/>
      <c r="ML65" s="1580"/>
      <c r="MM65" s="1580"/>
      <c r="MN65" s="1716" t="s">
        <v>27569</v>
      </c>
      <c r="MO65" s="1580"/>
      <c r="MP65" s="1716" t="s">
        <v>27569</v>
      </c>
      <c r="MQ65" s="1580"/>
      <c r="MR65" s="1580"/>
      <c r="MS65" s="1580"/>
      <c r="MT65" s="1716" t="s">
        <v>27569</v>
      </c>
      <c r="MU65" s="1580"/>
      <c r="MV65" s="1580"/>
      <c r="MW65" s="1580"/>
      <c r="MX65" s="1580"/>
      <c r="MY65" s="2279"/>
      <c r="MZ65" s="1580"/>
      <c r="NA65" s="1580"/>
      <c r="NB65" s="1580"/>
      <c r="NC65" s="1580"/>
      <c r="ND65" s="1580"/>
      <c r="NE65" s="2279"/>
      <c r="NF65" s="1580"/>
      <c r="NG65" s="1580"/>
      <c r="NH65" s="2279"/>
      <c r="NI65" s="1580"/>
      <c r="NJ65" s="1580"/>
      <c r="NK65" s="1623" t="s">
        <v>27570</v>
      </c>
      <c r="NL65" s="1580"/>
      <c r="NM65" s="1580"/>
      <c r="NN65" s="2280"/>
      <c r="NO65" s="1580"/>
      <c r="NP65" s="2209"/>
      <c r="NQ65" s="469"/>
      <c r="NR65" s="469"/>
      <c r="NS65" s="469"/>
      <c r="NT65" s="1982" t="s">
        <v>15972</v>
      </c>
      <c r="NU65" s="469"/>
      <c r="NV65" s="469"/>
      <c r="NW65" s="469"/>
      <c r="NX65" s="469"/>
      <c r="NY65" s="469"/>
      <c r="NZ65" s="469"/>
      <c r="OA65" s="1982" t="s">
        <v>15972</v>
      </c>
      <c r="OB65" s="469"/>
      <c r="OC65" s="469"/>
      <c r="OD65" s="469"/>
      <c r="OE65" s="1604" t="s">
        <v>16109</v>
      </c>
      <c r="OF65" s="469"/>
      <c r="OG65" s="469"/>
      <c r="OH65" s="469"/>
      <c r="OI65" s="1604"/>
      <c r="OJ65" s="469"/>
      <c r="OK65" s="469"/>
      <c r="OL65" s="469"/>
      <c r="OM65" s="469"/>
      <c r="ON65" s="469"/>
      <c r="OO65" s="469"/>
      <c r="OP65" s="469"/>
      <c r="OQ65" s="469"/>
      <c r="OR65" s="469"/>
      <c r="OS65" s="469"/>
      <c r="OT65" s="469"/>
      <c r="OU65" s="469"/>
      <c r="OV65" s="2209"/>
      <c r="OW65" s="469"/>
      <c r="OX65" s="1604" t="s">
        <v>16109</v>
      </c>
      <c r="OY65" s="469"/>
      <c r="OZ65" s="469"/>
      <c r="PA65" s="1604"/>
      <c r="PB65" s="1843" t="s">
        <v>27571</v>
      </c>
      <c r="PC65" s="469"/>
      <c r="PD65" s="469"/>
      <c r="PE65" s="469"/>
      <c r="PF65" s="469"/>
      <c r="PG65" s="469"/>
      <c r="PH65" s="469"/>
      <c r="PI65" s="469"/>
      <c r="PJ65" s="469"/>
      <c r="PK65" s="469"/>
      <c r="PL65" s="469"/>
      <c r="PM65" s="469"/>
      <c r="PN65" s="469"/>
      <c r="PO65" s="469"/>
      <c r="PP65" s="469"/>
      <c r="PQ65" s="469"/>
      <c r="PR65" s="469"/>
      <c r="PS65" s="469"/>
      <c r="PT65" s="469"/>
      <c r="PU65" s="469"/>
      <c r="PV65" s="469"/>
      <c r="PW65" s="2281" t="s">
        <v>27571</v>
      </c>
      <c r="PX65" s="2282" t="s">
        <v>27572</v>
      </c>
      <c r="PY65" s="2213"/>
      <c r="PZ65" s="469"/>
      <c r="QA65" s="469"/>
      <c r="QB65" s="469"/>
      <c r="QC65" s="469"/>
      <c r="QD65" s="469"/>
      <c r="QE65" s="469"/>
      <c r="QF65" s="469"/>
      <c r="QG65" s="469"/>
      <c r="QH65" s="469"/>
      <c r="QI65" s="469"/>
      <c r="QJ65" s="469"/>
      <c r="QK65" s="469"/>
      <c r="QL65" s="469"/>
      <c r="QM65" s="469"/>
      <c r="QN65" s="469"/>
      <c r="QO65" s="469"/>
      <c r="QP65" s="469"/>
      <c r="QQ65" s="469"/>
      <c r="QR65" s="469"/>
      <c r="QS65" s="469"/>
      <c r="QT65" s="469"/>
      <c r="QU65" s="469"/>
      <c r="QV65" s="469"/>
      <c r="QW65" s="469"/>
      <c r="QX65" s="469"/>
      <c r="QY65" s="469"/>
      <c r="QZ65" s="469"/>
      <c r="RA65" s="469"/>
      <c r="RB65" s="469"/>
      <c r="RC65" s="469"/>
      <c r="RD65" s="469"/>
    </row>
    <row r="66" spans="1:472" ht="54" customHeight="1">
      <c r="A66" s="2500"/>
      <c r="B66" s="1996" t="s">
        <v>17640</v>
      </c>
      <c r="C66" s="2283"/>
      <c r="D66" s="2284" t="s">
        <v>27573</v>
      </c>
      <c r="E66" s="2284" t="s">
        <v>27574</v>
      </c>
      <c r="F66" s="2284" t="s">
        <v>27575</v>
      </c>
      <c r="G66" s="2284" t="s">
        <v>27576</v>
      </c>
      <c r="H66" s="2284" t="s">
        <v>27577</v>
      </c>
      <c r="I66" s="2284" t="s">
        <v>27578</v>
      </c>
      <c r="J66" s="2284" t="s">
        <v>27579</v>
      </c>
      <c r="K66" s="2284" t="s">
        <v>27580</v>
      </c>
      <c r="L66" s="2284" t="s">
        <v>27581</v>
      </c>
      <c r="M66" s="2284" t="s">
        <v>27582</v>
      </c>
      <c r="N66" s="2284" t="s">
        <v>27583</v>
      </c>
      <c r="O66" s="2284" t="s">
        <v>27584</v>
      </c>
      <c r="P66" s="2284" t="s">
        <v>27585</v>
      </c>
      <c r="Q66" s="2284" t="s">
        <v>27586</v>
      </c>
      <c r="R66" s="2035" t="s">
        <v>27587</v>
      </c>
      <c r="S66" s="2284" t="s">
        <v>27588</v>
      </c>
      <c r="T66" s="2284" t="s">
        <v>27589</v>
      </c>
      <c r="U66" s="2284" t="s">
        <v>27590</v>
      </c>
      <c r="V66" s="2285" t="s">
        <v>14628</v>
      </c>
      <c r="W66" s="2284" t="s">
        <v>27591</v>
      </c>
      <c r="X66" s="2284" t="s">
        <v>27592</v>
      </c>
      <c r="Y66" s="2284" t="s">
        <v>27593</v>
      </c>
      <c r="Z66" s="2284" t="s">
        <v>27594</v>
      </c>
      <c r="AA66" s="2284" t="s">
        <v>27595</v>
      </c>
      <c r="AB66" s="2286" t="s">
        <v>27596</v>
      </c>
      <c r="AC66" s="2035" t="s">
        <v>14882</v>
      </c>
      <c r="AD66" s="2035" t="s">
        <v>14882</v>
      </c>
      <c r="AE66" s="2035" t="s">
        <v>14865</v>
      </c>
      <c r="AF66" s="2035" t="s">
        <v>14882</v>
      </c>
      <c r="AG66" s="2035" t="s">
        <v>14865</v>
      </c>
      <c r="AH66" s="2035" t="s">
        <v>14882</v>
      </c>
      <c r="AI66" s="2283"/>
      <c r="AJ66" s="2035" t="s">
        <v>14865</v>
      </c>
      <c r="AK66" s="2035" t="s">
        <v>14882</v>
      </c>
      <c r="AL66" s="2035" t="s">
        <v>14882</v>
      </c>
      <c r="AM66" s="2287" t="s">
        <v>27597</v>
      </c>
      <c r="AN66" s="2287" t="s">
        <v>27598</v>
      </c>
      <c r="AO66" s="2287" t="s">
        <v>27599</v>
      </c>
      <c r="AP66" s="2287" t="s">
        <v>27600</v>
      </c>
      <c r="AQ66" s="2287" t="s">
        <v>27601</v>
      </c>
      <c r="AR66" s="2287" t="s">
        <v>27602</v>
      </c>
      <c r="AS66" s="2287" t="s">
        <v>27603</v>
      </c>
      <c r="AT66" s="2287" t="s">
        <v>27604</v>
      </c>
      <c r="AU66" s="2287" t="s">
        <v>27605</v>
      </c>
      <c r="AV66" s="2287" t="s">
        <v>27606</v>
      </c>
      <c r="AW66" s="2287" t="s">
        <v>27607</v>
      </c>
      <c r="AX66" s="2287" t="s">
        <v>14565</v>
      </c>
      <c r="AY66" s="2287" t="s">
        <v>27608</v>
      </c>
      <c r="AZ66" s="2287" t="s">
        <v>27609</v>
      </c>
      <c r="BA66" s="2287" t="s">
        <v>27610</v>
      </c>
      <c r="BB66" s="2288" t="s">
        <v>14573</v>
      </c>
      <c r="BC66" s="2287" t="s">
        <v>27611</v>
      </c>
      <c r="BD66" s="2287" t="s">
        <v>27612</v>
      </c>
      <c r="BE66" s="2287" t="s">
        <v>27613</v>
      </c>
      <c r="BF66" s="2287" t="s">
        <v>27614</v>
      </c>
      <c r="BG66" s="2287" t="s">
        <v>27615</v>
      </c>
      <c r="BH66" s="2287" t="s">
        <v>27616</v>
      </c>
      <c r="BI66" s="2287" t="s">
        <v>27617</v>
      </c>
      <c r="BJ66" s="2287" t="s">
        <v>27618</v>
      </c>
      <c r="BK66" s="2287" t="s">
        <v>27619</v>
      </c>
      <c r="BL66" s="2283"/>
      <c r="BM66" s="2289" t="s">
        <v>27620</v>
      </c>
      <c r="BN66" s="2289" t="s">
        <v>27621</v>
      </c>
      <c r="BO66" s="2035" t="s">
        <v>27622</v>
      </c>
      <c r="BP66" s="2289" t="s">
        <v>27623</v>
      </c>
      <c r="BQ66" s="2290" t="s">
        <v>27624</v>
      </c>
      <c r="BR66" s="2291" t="s">
        <v>27625</v>
      </c>
      <c r="BS66" s="2289" t="s">
        <v>27626</v>
      </c>
      <c r="BT66" s="2035" t="s">
        <v>27627</v>
      </c>
      <c r="BU66" s="2292" t="s">
        <v>27628</v>
      </c>
      <c r="BV66" s="2292" t="s">
        <v>27629</v>
      </c>
      <c r="BW66" s="2293" t="s">
        <v>27630</v>
      </c>
      <c r="BX66" s="2293" t="s">
        <v>27631</v>
      </c>
      <c r="BY66" s="2292" t="s">
        <v>27632</v>
      </c>
      <c r="BZ66" s="2292" t="s">
        <v>27633</v>
      </c>
      <c r="CA66" s="2294" t="s">
        <v>27634</v>
      </c>
      <c r="CB66" s="2289" t="s">
        <v>27635</v>
      </c>
      <c r="CC66" s="2289" t="s">
        <v>27636</v>
      </c>
      <c r="CD66" s="2294" t="s">
        <v>27637</v>
      </c>
      <c r="CE66" s="2294" t="s">
        <v>27638</v>
      </c>
      <c r="CF66" s="2289" t="s">
        <v>27639</v>
      </c>
      <c r="CG66" s="2289" t="s">
        <v>27640</v>
      </c>
      <c r="CH66" s="2294" t="s">
        <v>27641</v>
      </c>
      <c r="CI66" s="2289" t="s">
        <v>27642</v>
      </c>
      <c r="CJ66" s="2289" t="s">
        <v>27643</v>
      </c>
      <c r="CK66" s="2289" t="s">
        <v>27644</v>
      </c>
      <c r="CL66" s="2289" t="s">
        <v>27645</v>
      </c>
      <c r="CM66" s="2289" t="s">
        <v>27646</v>
      </c>
      <c r="CN66" s="2289" t="s">
        <v>27647</v>
      </c>
      <c r="CO66" s="2289" t="s">
        <v>27648</v>
      </c>
      <c r="CP66" s="2289" t="s">
        <v>27649</v>
      </c>
      <c r="CQ66" s="2289" t="s">
        <v>27650</v>
      </c>
      <c r="CR66" s="2283"/>
      <c r="CS66" s="2289" t="s">
        <v>27651</v>
      </c>
      <c r="CT66" s="2289" t="s">
        <v>27652</v>
      </c>
      <c r="CU66" s="2289" t="s">
        <v>27653</v>
      </c>
      <c r="CV66" s="2035" t="s">
        <v>27654</v>
      </c>
      <c r="CW66" s="2289" t="s">
        <v>27655</v>
      </c>
      <c r="CX66" s="2289" t="s">
        <v>27656</v>
      </c>
      <c r="CY66" s="2289" t="s">
        <v>27657</v>
      </c>
      <c r="CZ66" s="2289" t="s">
        <v>27658</v>
      </c>
      <c r="DA66" s="2289" t="s">
        <v>27659</v>
      </c>
      <c r="DB66" s="2289" t="s">
        <v>27660</v>
      </c>
      <c r="DC66" s="2289" t="s">
        <v>27661</v>
      </c>
      <c r="DD66" s="2289" t="s">
        <v>27662</v>
      </c>
      <c r="DE66" s="2289" t="s">
        <v>27663</v>
      </c>
      <c r="DF66" s="2289" t="s">
        <v>27664</v>
      </c>
      <c r="DG66" s="2295" t="s">
        <v>14565</v>
      </c>
      <c r="DH66" s="2289" t="s">
        <v>27665</v>
      </c>
      <c r="DI66" s="2289" t="s">
        <v>27666</v>
      </c>
      <c r="DJ66" s="2289" t="s">
        <v>27667</v>
      </c>
      <c r="DK66" s="2295" t="s">
        <v>14565</v>
      </c>
      <c r="DL66" s="2289" t="s">
        <v>27668</v>
      </c>
      <c r="DM66" s="2289" t="s">
        <v>27669</v>
      </c>
      <c r="DN66" s="2289" t="s">
        <v>27670</v>
      </c>
      <c r="DO66" s="2289" t="s">
        <v>27671</v>
      </c>
      <c r="DP66" s="2289" t="s">
        <v>27672</v>
      </c>
      <c r="DQ66" s="2289" t="s">
        <v>27673</v>
      </c>
      <c r="DR66" s="2289" t="s">
        <v>27674</v>
      </c>
      <c r="DS66" s="2289" t="s">
        <v>27675</v>
      </c>
      <c r="DT66" s="2289" t="s">
        <v>27676</v>
      </c>
      <c r="DU66" s="2289" t="s">
        <v>27677</v>
      </c>
      <c r="DV66" s="2289" t="s">
        <v>27678</v>
      </c>
      <c r="DW66" s="2283"/>
      <c r="DX66" s="2289" t="s">
        <v>27679</v>
      </c>
      <c r="DY66" s="2289" t="s">
        <v>27680</v>
      </c>
      <c r="DZ66" s="2289" t="s">
        <v>27681</v>
      </c>
      <c r="EA66" s="2289" t="s">
        <v>27682</v>
      </c>
      <c r="EB66" s="2035" t="s">
        <v>27683</v>
      </c>
      <c r="EC66" s="2289" t="s">
        <v>27684</v>
      </c>
      <c r="ED66" s="2289" t="s">
        <v>27685</v>
      </c>
      <c r="EE66" s="2289" t="s">
        <v>27686</v>
      </c>
      <c r="EF66" s="2289" t="s">
        <v>27687</v>
      </c>
      <c r="EG66" s="2289" t="s">
        <v>27688</v>
      </c>
      <c r="EH66" s="2289" t="s">
        <v>27689</v>
      </c>
      <c r="EI66" s="2289" t="s">
        <v>27690</v>
      </c>
      <c r="EJ66" s="2289" t="s">
        <v>27691</v>
      </c>
      <c r="EK66" s="2289" t="s">
        <v>27692</v>
      </c>
      <c r="EL66" s="2296" t="s">
        <v>27693</v>
      </c>
      <c r="EM66" s="2289" t="s">
        <v>27694</v>
      </c>
      <c r="EN66" s="2289" t="s">
        <v>27695</v>
      </c>
      <c r="EO66" s="2289" t="s">
        <v>27696</v>
      </c>
      <c r="EP66" s="2289" t="s">
        <v>27697</v>
      </c>
      <c r="EQ66" s="2289" t="s">
        <v>27698</v>
      </c>
      <c r="ER66" s="2289" t="s">
        <v>27699</v>
      </c>
      <c r="ES66" s="2289" t="s">
        <v>27700</v>
      </c>
      <c r="ET66" s="2289" t="s">
        <v>27701</v>
      </c>
      <c r="EU66" s="2289" t="s">
        <v>27702</v>
      </c>
      <c r="EV66" s="2289" t="s">
        <v>27703</v>
      </c>
      <c r="EW66" s="2289" t="s">
        <v>27704</v>
      </c>
      <c r="EX66" s="2289" t="s">
        <v>27705</v>
      </c>
      <c r="EY66" s="2289" t="s">
        <v>27706</v>
      </c>
      <c r="EZ66" s="2289" t="s">
        <v>27707</v>
      </c>
      <c r="FA66" s="2289" t="s">
        <v>27708</v>
      </c>
      <c r="FB66" s="2289" t="s">
        <v>27709</v>
      </c>
      <c r="FC66" s="2209"/>
      <c r="FD66" s="2284" t="s">
        <v>27710</v>
      </c>
      <c r="FE66" s="2284" t="s">
        <v>27711</v>
      </c>
      <c r="FF66" s="2284" t="s">
        <v>27712</v>
      </c>
      <c r="FG66" s="2284" t="s">
        <v>27713</v>
      </c>
      <c r="FH66" s="2284" t="s">
        <v>27714</v>
      </c>
      <c r="FI66" s="1733" t="s">
        <v>27715</v>
      </c>
      <c r="FJ66" s="2284" t="s">
        <v>27716</v>
      </c>
      <c r="FK66" s="2284" t="s">
        <v>27717</v>
      </c>
      <c r="FL66" s="2284" t="s">
        <v>27718</v>
      </c>
      <c r="FM66" s="2284" t="s">
        <v>27719</v>
      </c>
      <c r="FN66" s="2284" t="s">
        <v>27720</v>
      </c>
      <c r="FO66" s="2284" t="s">
        <v>27721</v>
      </c>
      <c r="FP66" s="2284" t="s">
        <v>27722</v>
      </c>
      <c r="FQ66" s="2284" t="s">
        <v>27723</v>
      </c>
      <c r="FR66" s="2297" t="s">
        <v>27693</v>
      </c>
      <c r="FS66" s="2284" t="s">
        <v>27724</v>
      </c>
      <c r="FT66" s="2284" t="s">
        <v>27725</v>
      </c>
      <c r="FU66" s="2284" t="s">
        <v>27726</v>
      </c>
      <c r="FV66" s="2284" t="s">
        <v>27727</v>
      </c>
      <c r="FW66" s="2284" t="s">
        <v>27728</v>
      </c>
      <c r="FX66" s="469" t="s">
        <v>27729</v>
      </c>
      <c r="FY66" s="2284" t="s">
        <v>27730</v>
      </c>
      <c r="FZ66" s="2284" t="s">
        <v>27731</v>
      </c>
      <c r="GA66" s="2284" t="s">
        <v>27732</v>
      </c>
      <c r="GB66" s="2284" t="s">
        <v>27733</v>
      </c>
      <c r="GC66" s="2284" t="s">
        <v>27734</v>
      </c>
      <c r="GD66" s="2284" t="s">
        <v>27735</v>
      </c>
      <c r="GE66" s="2284" t="s">
        <v>27736</v>
      </c>
      <c r="GF66" s="2284" t="s">
        <v>27737</v>
      </c>
      <c r="GG66" s="2284" t="s">
        <v>27738</v>
      </c>
      <c r="GH66" s="2209"/>
      <c r="GI66" s="2284" t="s">
        <v>27739</v>
      </c>
      <c r="GJ66" s="2284" t="s">
        <v>27740</v>
      </c>
      <c r="GK66" s="2284" t="s">
        <v>27741</v>
      </c>
      <c r="GL66" s="2284" t="s">
        <v>27742</v>
      </c>
      <c r="GM66" s="2284" t="s">
        <v>27743</v>
      </c>
      <c r="GN66" s="2284" t="s">
        <v>27744</v>
      </c>
      <c r="GO66" s="2040" t="s">
        <v>27745</v>
      </c>
      <c r="GP66" s="2284" t="s">
        <v>27746</v>
      </c>
      <c r="GQ66" s="2284" t="s">
        <v>27747</v>
      </c>
      <c r="GR66" s="2284" t="s">
        <v>27748</v>
      </c>
      <c r="GS66" s="2284" t="s">
        <v>27749</v>
      </c>
      <c r="GT66" s="2284" t="s">
        <v>27750</v>
      </c>
      <c r="GU66" s="2284" t="s">
        <v>27751</v>
      </c>
      <c r="GV66" s="2284" t="s">
        <v>27752</v>
      </c>
      <c r="GW66" s="2284" t="s">
        <v>27753</v>
      </c>
      <c r="GX66" s="2284" t="s">
        <v>27754</v>
      </c>
      <c r="GY66" s="2284" t="s">
        <v>27755</v>
      </c>
      <c r="GZ66" s="2284" t="s">
        <v>27756</v>
      </c>
      <c r="HA66" s="2284" t="s">
        <v>27757</v>
      </c>
      <c r="HB66" s="2284" t="s">
        <v>27758</v>
      </c>
      <c r="HC66" s="2284" t="s">
        <v>27759</v>
      </c>
      <c r="HD66" s="2284" t="s">
        <v>27760</v>
      </c>
      <c r="HE66" s="2284" t="s">
        <v>27761</v>
      </c>
      <c r="HF66" s="2284" t="s">
        <v>27762</v>
      </c>
      <c r="HG66" s="2284" t="s">
        <v>27763</v>
      </c>
      <c r="HH66" s="2284" t="s">
        <v>27764</v>
      </c>
      <c r="HI66" s="2284" t="s">
        <v>27765</v>
      </c>
      <c r="HJ66" s="2284" t="s">
        <v>27766</v>
      </c>
      <c r="HK66" s="2284" t="s">
        <v>27767</v>
      </c>
      <c r="HL66" s="2284" t="s">
        <v>27768</v>
      </c>
      <c r="HM66" s="2284" t="s">
        <v>27769</v>
      </c>
      <c r="HN66" s="2209"/>
      <c r="HO66" s="1585" t="s">
        <v>17641</v>
      </c>
      <c r="HP66" s="1585" t="s">
        <v>17641</v>
      </c>
      <c r="HQ66" s="1585" t="s">
        <v>17641</v>
      </c>
      <c r="HR66" s="1585" t="s">
        <v>17641</v>
      </c>
      <c r="HS66" s="1585" t="s">
        <v>17641</v>
      </c>
      <c r="HT66" s="1585" t="s">
        <v>17641</v>
      </c>
      <c r="HU66" s="1585" t="s">
        <v>17641</v>
      </c>
      <c r="HV66" s="2298" t="s">
        <v>27770</v>
      </c>
      <c r="HW66" s="1585" t="s">
        <v>17641</v>
      </c>
      <c r="HX66" s="1585" t="s">
        <v>17641</v>
      </c>
      <c r="HY66" s="1585" t="s">
        <v>17641</v>
      </c>
      <c r="HZ66" s="1585" t="s">
        <v>17641</v>
      </c>
      <c r="IA66" s="1585" t="s">
        <v>17641</v>
      </c>
      <c r="IB66" s="1585" t="s">
        <v>17641</v>
      </c>
      <c r="IC66" s="1595" t="s">
        <v>27771</v>
      </c>
      <c r="ID66" s="700" t="s">
        <v>17641</v>
      </c>
      <c r="IE66" s="2299" t="s">
        <v>14961</v>
      </c>
      <c r="IF66" s="700" t="s">
        <v>17641</v>
      </c>
      <c r="IG66" s="700" t="s">
        <v>17641</v>
      </c>
      <c r="IH66" s="700" t="s">
        <v>17641</v>
      </c>
      <c r="II66" s="700" t="s">
        <v>17641</v>
      </c>
      <c r="IJ66" s="700" t="s">
        <v>27772</v>
      </c>
      <c r="IK66" s="700" t="s">
        <v>17641</v>
      </c>
      <c r="IL66" s="700" t="s">
        <v>17641</v>
      </c>
      <c r="IM66" s="700" t="s">
        <v>17641</v>
      </c>
      <c r="IN66" s="700" t="s">
        <v>17641</v>
      </c>
      <c r="IO66" s="700" t="s">
        <v>17641</v>
      </c>
      <c r="IP66" s="700" t="s">
        <v>17641</v>
      </c>
      <c r="IQ66" s="700" t="s">
        <v>17641</v>
      </c>
      <c r="IR66" s="700" t="s">
        <v>17641</v>
      </c>
      <c r="IS66" s="700" t="s">
        <v>17641</v>
      </c>
      <c r="IT66" s="2206"/>
      <c r="IU66" s="2300" t="s">
        <v>17641</v>
      </c>
      <c r="IV66" s="2300" t="s">
        <v>17641</v>
      </c>
      <c r="IW66" s="2300" t="s">
        <v>17641</v>
      </c>
      <c r="IX66" s="2300" t="s">
        <v>17641</v>
      </c>
      <c r="IY66" s="2300" t="s">
        <v>17641</v>
      </c>
      <c r="IZ66" s="2300" t="s">
        <v>17641</v>
      </c>
      <c r="JA66" s="2300" t="s">
        <v>17641</v>
      </c>
      <c r="JB66" s="2300" t="s">
        <v>17641</v>
      </c>
      <c r="JC66" s="663" t="s">
        <v>16109</v>
      </c>
      <c r="JD66" s="2300" t="s">
        <v>17641</v>
      </c>
      <c r="JE66" s="2300" t="s">
        <v>17641</v>
      </c>
      <c r="JF66" s="2300" t="s">
        <v>17641</v>
      </c>
      <c r="JG66" s="2300" t="s">
        <v>17641</v>
      </c>
      <c r="JH66" s="2300" t="s">
        <v>17641</v>
      </c>
      <c r="JI66" s="1595" t="s">
        <v>27273</v>
      </c>
      <c r="JJ66" s="2300" t="s">
        <v>17641</v>
      </c>
      <c r="JK66" s="2300" t="s">
        <v>17641</v>
      </c>
      <c r="JL66" s="2300" t="s">
        <v>17641</v>
      </c>
      <c r="JM66" s="2300" t="s">
        <v>17641</v>
      </c>
      <c r="JN66" s="2300" t="s">
        <v>17641</v>
      </c>
      <c r="JO66" s="2300" t="s">
        <v>17641</v>
      </c>
      <c r="JP66" s="2300" t="s">
        <v>17641</v>
      </c>
      <c r="JQ66" s="2300" t="s">
        <v>17641</v>
      </c>
      <c r="JR66" s="2300" t="s">
        <v>17641</v>
      </c>
      <c r="JS66" s="2300" t="s">
        <v>17641</v>
      </c>
      <c r="JT66" s="2300" t="s">
        <v>17641</v>
      </c>
      <c r="JU66" s="2024" t="s">
        <v>27773</v>
      </c>
      <c r="JV66" s="2300" t="s">
        <v>17641</v>
      </c>
      <c r="JW66" s="2300" t="s">
        <v>17641</v>
      </c>
      <c r="JX66" s="2300" t="s">
        <v>17641</v>
      </c>
      <c r="JY66" s="2209"/>
      <c r="JZ66" s="2300" t="s">
        <v>17641</v>
      </c>
      <c r="KA66" s="2300" t="s">
        <v>17641</v>
      </c>
      <c r="KB66" s="2300" t="s">
        <v>17641</v>
      </c>
      <c r="KC66" s="2300" t="s">
        <v>17641</v>
      </c>
      <c r="KD66" s="2300" t="s">
        <v>17641</v>
      </c>
      <c r="KE66" s="2300" t="s">
        <v>17641</v>
      </c>
      <c r="KF66" s="2300" t="s">
        <v>17641</v>
      </c>
      <c r="KG66" s="2300" t="s">
        <v>17641</v>
      </c>
      <c r="KH66" s="2300" t="s">
        <v>17641</v>
      </c>
      <c r="KI66" s="2300" t="s">
        <v>17641</v>
      </c>
      <c r="KJ66" s="2300" t="s">
        <v>17641</v>
      </c>
      <c r="KK66" s="2300" t="s">
        <v>17641</v>
      </c>
      <c r="KL66" s="2300" t="s">
        <v>17641</v>
      </c>
      <c r="KM66" s="2300" t="s">
        <v>17641</v>
      </c>
      <c r="KN66" s="1683" t="s">
        <v>27273</v>
      </c>
      <c r="KO66" s="2300" t="s">
        <v>17641</v>
      </c>
      <c r="KP66" s="2300" t="s">
        <v>17641</v>
      </c>
      <c r="KQ66" s="2300" t="s">
        <v>17641</v>
      </c>
      <c r="KR66" s="1683" t="s">
        <v>27774</v>
      </c>
      <c r="KS66" s="2300" t="s">
        <v>17641</v>
      </c>
      <c r="KT66" s="2300" t="s">
        <v>17641</v>
      </c>
      <c r="KU66" s="2300" t="s">
        <v>17641</v>
      </c>
      <c r="KV66" s="2300" t="s">
        <v>17641</v>
      </c>
      <c r="KW66" s="2300" t="s">
        <v>17641</v>
      </c>
      <c r="KX66" s="2300" t="s">
        <v>17641</v>
      </c>
      <c r="KY66" s="2300" t="s">
        <v>17641</v>
      </c>
      <c r="KZ66" s="2300" t="s">
        <v>17641</v>
      </c>
      <c r="LA66" s="2300" t="s">
        <v>17641</v>
      </c>
      <c r="LB66" s="2300" t="s">
        <v>17641</v>
      </c>
      <c r="LC66" s="2300" t="s">
        <v>17641</v>
      </c>
      <c r="LD66" s="2300" t="s">
        <v>17641</v>
      </c>
      <c r="LE66" s="2209"/>
      <c r="LF66" s="2300" t="s">
        <v>17641</v>
      </c>
      <c r="LG66" s="2300" t="s">
        <v>17641</v>
      </c>
      <c r="LH66" s="2300" t="s">
        <v>17641</v>
      </c>
      <c r="LI66" s="2300" t="s">
        <v>17641</v>
      </c>
      <c r="LJ66" s="2300" t="s">
        <v>17641</v>
      </c>
      <c r="LK66" s="2300" t="s">
        <v>17641</v>
      </c>
      <c r="LL66" s="2300" t="s">
        <v>17641</v>
      </c>
      <c r="LM66" s="2300" t="s">
        <v>17641</v>
      </c>
      <c r="LN66" s="2300" t="s">
        <v>17641</v>
      </c>
      <c r="LO66" s="2300" t="s">
        <v>17641</v>
      </c>
      <c r="LP66" s="2035"/>
      <c r="LQ66" s="2300" t="s">
        <v>17641</v>
      </c>
      <c r="LR66" s="2300" t="s">
        <v>17641</v>
      </c>
      <c r="LS66" s="2300" t="s">
        <v>17641</v>
      </c>
      <c r="LT66" s="1683" t="s">
        <v>27273</v>
      </c>
      <c r="LU66" s="2300" t="s">
        <v>17641</v>
      </c>
      <c r="LV66" s="2300" t="s">
        <v>17641</v>
      </c>
      <c r="LW66" s="2300" t="s">
        <v>17641</v>
      </c>
      <c r="LX66" s="1680" t="s">
        <v>15873</v>
      </c>
      <c r="LY66" s="1595" t="s">
        <v>27775</v>
      </c>
      <c r="LZ66" s="2300" t="s">
        <v>17641</v>
      </c>
      <c r="MA66" s="2300" t="s">
        <v>17641</v>
      </c>
      <c r="MB66" s="2300" t="s">
        <v>17641</v>
      </c>
      <c r="MC66" s="2300" t="s">
        <v>17641</v>
      </c>
      <c r="MD66" s="2300" t="s">
        <v>17641</v>
      </c>
      <c r="ME66" s="2300" t="s">
        <v>17641</v>
      </c>
      <c r="MF66" s="2300" t="s">
        <v>17641</v>
      </c>
      <c r="MG66" s="2300" t="s">
        <v>17641</v>
      </c>
      <c r="MH66" s="2300" t="s">
        <v>17641</v>
      </c>
      <c r="MI66" s="2300" t="s">
        <v>17641</v>
      </c>
      <c r="MJ66" s="2209"/>
      <c r="MK66" s="2300" t="s">
        <v>17641</v>
      </c>
      <c r="ML66" s="2300" t="s">
        <v>17641</v>
      </c>
      <c r="MM66" s="2300" t="s">
        <v>17641</v>
      </c>
      <c r="MN66" s="2300" t="s">
        <v>17641</v>
      </c>
      <c r="MO66" s="2300" t="s">
        <v>17641</v>
      </c>
      <c r="MP66" s="2300" t="s">
        <v>17641</v>
      </c>
      <c r="MQ66" s="2300" t="s">
        <v>17641</v>
      </c>
      <c r="MR66" s="2300" t="s">
        <v>17641</v>
      </c>
      <c r="MS66" s="2300" t="s">
        <v>17641</v>
      </c>
      <c r="MT66" s="2300" t="s">
        <v>17641</v>
      </c>
      <c r="MU66" s="2300" t="s">
        <v>17641</v>
      </c>
      <c r="MV66" s="2300"/>
      <c r="MW66" s="2300" t="s">
        <v>17641</v>
      </c>
      <c r="MX66" s="2300" t="s">
        <v>17641</v>
      </c>
      <c r="MY66" s="1683" t="s">
        <v>27776</v>
      </c>
      <c r="MZ66" s="2300" t="s">
        <v>17641</v>
      </c>
      <c r="NA66" s="2300" t="s">
        <v>17641</v>
      </c>
      <c r="NB66" s="2300" t="s">
        <v>17641</v>
      </c>
      <c r="NC66" s="2300" t="s">
        <v>17641</v>
      </c>
      <c r="ND66" s="2300" t="s">
        <v>17641</v>
      </c>
      <c r="NE66" s="991" t="s">
        <v>27777</v>
      </c>
      <c r="NF66" s="2300" t="s">
        <v>17641</v>
      </c>
      <c r="NG66" s="2300" t="s">
        <v>17641</v>
      </c>
      <c r="NH66" s="1595" t="s">
        <v>27778</v>
      </c>
      <c r="NI66" s="1595" t="s">
        <v>27778</v>
      </c>
      <c r="NJ66" s="2300" t="s">
        <v>17641</v>
      </c>
      <c r="NK66" s="1585" t="s">
        <v>17641</v>
      </c>
      <c r="NL66" s="1585" t="s">
        <v>17641</v>
      </c>
      <c r="NM66" s="1585" t="s">
        <v>17641</v>
      </c>
      <c r="NN66" s="1585" t="s">
        <v>17641</v>
      </c>
      <c r="NO66" s="1585" t="s">
        <v>27779</v>
      </c>
      <c r="NP66" s="2209"/>
      <c r="NQ66" s="1585" t="s">
        <v>17641</v>
      </c>
      <c r="NR66" s="1585" t="s">
        <v>17641</v>
      </c>
      <c r="NS66" s="1585" t="s">
        <v>17641</v>
      </c>
      <c r="NT66" s="1585" t="s">
        <v>17641</v>
      </c>
      <c r="NU66" s="1585" t="s">
        <v>17641</v>
      </c>
      <c r="NV66" s="1585" t="s">
        <v>17641</v>
      </c>
      <c r="NW66" s="1585" t="s">
        <v>17641</v>
      </c>
      <c r="NX66" s="1585" t="s">
        <v>17641</v>
      </c>
      <c r="NY66" s="1585" t="s">
        <v>17641</v>
      </c>
      <c r="NZ66" s="1585" t="s">
        <v>17641</v>
      </c>
      <c r="OA66" s="1585" t="s">
        <v>17641</v>
      </c>
      <c r="OB66" s="1585" t="s">
        <v>17641</v>
      </c>
      <c r="OC66" s="1585" t="s">
        <v>17641</v>
      </c>
      <c r="OD66" s="1585" t="s">
        <v>17641</v>
      </c>
      <c r="OE66" s="1604" t="s">
        <v>16109</v>
      </c>
      <c r="OF66" s="1585" t="s">
        <v>17641</v>
      </c>
      <c r="OG66" s="1585" t="s">
        <v>17641</v>
      </c>
      <c r="OH66" s="1585" t="s">
        <v>17641</v>
      </c>
      <c r="OI66" s="301" t="s">
        <v>27780</v>
      </c>
      <c r="OJ66" s="1585" t="s">
        <v>17641</v>
      </c>
      <c r="OK66" s="1585" t="s">
        <v>17641</v>
      </c>
      <c r="OL66" s="1585" t="s">
        <v>17641</v>
      </c>
      <c r="OM66" s="1585" t="s">
        <v>17641</v>
      </c>
      <c r="ON66" s="1585" t="s">
        <v>17641</v>
      </c>
      <c r="OO66" s="1585" t="s">
        <v>17641</v>
      </c>
      <c r="OP66" s="1585" t="s">
        <v>17641</v>
      </c>
      <c r="OQ66" s="1585" t="s">
        <v>17641</v>
      </c>
      <c r="OR66" s="1585" t="s">
        <v>17641</v>
      </c>
      <c r="OS66" s="1585" t="s">
        <v>17641</v>
      </c>
      <c r="OT66" s="1585" t="s">
        <v>17641</v>
      </c>
      <c r="OU66" s="1585" t="s">
        <v>17641</v>
      </c>
      <c r="OV66" s="2209"/>
      <c r="OW66" s="1585" t="s">
        <v>17641</v>
      </c>
      <c r="OX66" s="1604" t="s">
        <v>16109</v>
      </c>
      <c r="OY66" s="1585" t="s">
        <v>17641</v>
      </c>
      <c r="OZ66" s="1585" t="s">
        <v>17641</v>
      </c>
      <c r="PA66" s="301" t="s">
        <v>19218</v>
      </c>
      <c r="PB66" s="1585" t="s">
        <v>17641</v>
      </c>
      <c r="PC66" s="1585" t="s">
        <v>17641</v>
      </c>
      <c r="PD66" s="1585" t="s">
        <v>17641</v>
      </c>
      <c r="PE66" s="1585" t="s">
        <v>17641</v>
      </c>
      <c r="PF66" s="1585" t="s">
        <v>17641</v>
      </c>
      <c r="PG66" s="1585" t="s">
        <v>17641</v>
      </c>
      <c r="PH66" s="1585" t="s">
        <v>17641</v>
      </c>
      <c r="PI66" s="1585" t="s">
        <v>17641</v>
      </c>
      <c r="PJ66" s="2035"/>
      <c r="PK66" s="2035"/>
      <c r="PL66" s="2035"/>
      <c r="PM66" s="2035"/>
      <c r="PN66" s="2035"/>
      <c r="PO66" s="2035"/>
      <c r="PP66" s="2035"/>
      <c r="PQ66" s="2035"/>
      <c r="PR66" s="2035"/>
      <c r="PS66" s="2301" t="s">
        <v>17641</v>
      </c>
      <c r="PT66" s="2301" t="s">
        <v>17641</v>
      </c>
      <c r="PU66" s="2301" t="s">
        <v>17641</v>
      </c>
      <c r="PV66" s="2301" t="s">
        <v>17641</v>
      </c>
      <c r="PW66" s="2301" t="s">
        <v>17641</v>
      </c>
      <c r="PX66" s="2301" t="s">
        <v>17641</v>
      </c>
      <c r="PY66" s="2213"/>
      <c r="PZ66" s="469"/>
      <c r="QA66" s="469"/>
      <c r="QB66" s="469"/>
      <c r="QC66" s="469"/>
      <c r="QD66" s="469"/>
      <c r="QE66" s="469"/>
      <c r="QF66" s="469"/>
      <c r="QG66" s="469"/>
      <c r="QH66" s="469"/>
      <c r="QI66" s="469"/>
      <c r="QJ66" s="469"/>
      <c r="QK66" s="469"/>
      <c r="QL66" s="469"/>
      <c r="QM66" s="469"/>
      <c r="QN66" s="469"/>
      <c r="QO66" s="469"/>
      <c r="QP66" s="469"/>
      <c r="QQ66" s="469"/>
      <c r="QR66" s="469"/>
      <c r="QS66" s="469"/>
      <c r="QT66" s="469"/>
      <c r="QU66" s="469"/>
      <c r="QV66" s="469"/>
      <c r="QW66" s="469"/>
      <c r="QX66" s="469"/>
      <c r="QY66" s="469"/>
      <c r="QZ66" s="469"/>
      <c r="RA66" s="469"/>
      <c r="RB66" s="469"/>
      <c r="RC66" s="469"/>
      <c r="RD66" s="469"/>
    </row>
    <row r="67" spans="1:472" ht="54" customHeight="1">
      <c r="A67" s="2500"/>
      <c r="B67" s="2302" t="s">
        <v>27781</v>
      </c>
      <c r="C67" s="1690"/>
      <c r="D67" s="469"/>
      <c r="E67" s="469"/>
      <c r="F67" s="469"/>
      <c r="G67" s="469"/>
      <c r="H67" s="469"/>
      <c r="I67" s="1615" t="s">
        <v>27782</v>
      </c>
      <c r="J67" s="469"/>
      <c r="K67" s="469"/>
      <c r="L67" s="219" t="s">
        <v>27783</v>
      </c>
      <c r="M67" s="469"/>
      <c r="N67" s="469"/>
      <c r="O67" s="469"/>
      <c r="P67" s="331"/>
      <c r="Q67" s="1615" t="s">
        <v>27784</v>
      </c>
      <c r="R67" s="469"/>
      <c r="S67" s="469"/>
      <c r="T67" s="269" t="s">
        <v>27785</v>
      </c>
      <c r="U67" s="469"/>
      <c r="V67" s="469"/>
      <c r="W67" s="1616" t="s">
        <v>27786</v>
      </c>
      <c r="X67" s="219" t="s">
        <v>27787</v>
      </c>
      <c r="Y67" s="2055"/>
      <c r="Z67" s="469"/>
      <c r="AA67" s="469"/>
      <c r="AB67" s="469"/>
      <c r="AC67" s="469"/>
      <c r="AD67" s="469"/>
      <c r="AE67" s="268"/>
      <c r="AF67" s="469"/>
      <c r="AG67" s="469"/>
      <c r="AH67" s="469"/>
      <c r="AI67" s="1690"/>
      <c r="AJ67" s="469"/>
      <c r="AK67" s="469"/>
      <c r="AL67" s="469"/>
      <c r="AM67" s="469"/>
      <c r="AN67" s="269" t="s">
        <v>27788</v>
      </c>
      <c r="AO67" s="1615" t="s">
        <v>27789</v>
      </c>
      <c r="AP67" s="469"/>
      <c r="AQ67" s="469"/>
      <c r="AR67" s="469"/>
      <c r="AS67" s="469"/>
      <c r="AT67" s="1615" t="s">
        <v>27790</v>
      </c>
      <c r="AU67" s="331"/>
      <c r="AV67" s="469"/>
      <c r="AW67" s="1615" t="s">
        <v>27791</v>
      </c>
      <c r="AX67" s="469"/>
      <c r="AY67" s="2059" t="s">
        <v>27792</v>
      </c>
      <c r="AZ67" s="331"/>
      <c r="BA67" s="469"/>
      <c r="BB67" s="469"/>
      <c r="BC67" s="2055"/>
      <c r="BD67" s="1615" t="s">
        <v>27793</v>
      </c>
      <c r="BE67" s="469"/>
      <c r="BF67" s="469"/>
      <c r="BG67" s="469"/>
      <c r="BH67" s="469"/>
      <c r="BI67" s="469"/>
      <c r="BJ67" s="469"/>
      <c r="BK67" s="469"/>
      <c r="BL67" s="1690"/>
      <c r="BM67" s="469"/>
      <c r="BN67" s="469"/>
      <c r="BO67" s="469"/>
      <c r="BP67" s="469"/>
      <c r="BQ67" s="1616" t="s">
        <v>27794</v>
      </c>
      <c r="BR67" s="331"/>
      <c r="BS67" s="469"/>
      <c r="BT67" s="469"/>
      <c r="BU67" s="469"/>
      <c r="BV67" s="469"/>
      <c r="BW67" s="171" t="s">
        <v>27795</v>
      </c>
      <c r="BX67" s="171" t="s">
        <v>27796</v>
      </c>
      <c r="BY67" s="469"/>
      <c r="BZ67" s="331"/>
      <c r="CA67" s="469"/>
      <c r="CB67" s="469"/>
      <c r="CC67" s="1615" t="s">
        <v>27797</v>
      </c>
      <c r="CD67" s="1615" t="s">
        <v>27798</v>
      </c>
      <c r="CE67" s="469"/>
      <c r="CF67" s="469"/>
      <c r="CG67" s="469"/>
      <c r="CH67" s="469"/>
      <c r="CI67" s="1617" t="s">
        <v>27799</v>
      </c>
      <c r="CJ67" s="469"/>
      <c r="CK67" s="2303"/>
      <c r="CL67" s="469"/>
      <c r="CM67" s="2304" t="s">
        <v>27800</v>
      </c>
      <c r="CN67" s="469"/>
      <c r="CO67" s="469"/>
      <c r="CP67" s="469"/>
      <c r="CQ67" s="469"/>
      <c r="CR67" s="1690"/>
      <c r="CS67" s="469"/>
      <c r="CT67" s="269" t="s">
        <v>27801</v>
      </c>
      <c r="CU67" s="269" t="s">
        <v>27802</v>
      </c>
      <c r="CV67" s="469"/>
      <c r="CW67" s="469"/>
      <c r="CX67" s="469"/>
      <c r="CY67" s="469"/>
      <c r="CZ67" s="2055"/>
      <c r="DA67" s="469"/>
      <c r="DB67" s="2055"/>
      <c r="DC67" s="1615" t="s">
        <v>27803</v>
      </c>
      <c r="DD67" s="469"/>
      <c r="DE67" s="469"/>
      <c r="DF67" s="469"/>
      <c r="DG67" s="469"/>
      <c r="DH67" s="1615" t="s">
        <v>27804</v>
      </c>
      <c r="DI67" s="1615" t="s">
        <v>27805</v>
      </c>
      <c r="DJ67" s="269" t="s">
        <v>27806</v>
      </c>
      <c r="DK67" s="469"/>
      <c r="DL67" s="2018" t="s">
        <v>27807</v>
      </c>
      <c r="DM67" s="1616" t="s">
        <v>27808</v>
      </c>
      <c r="DN67" s="1616" t="s">
        <v>27809</v>
      </c>
      <c r="DO67" s="469"/>
      <c r="DP67" s="469"/>
      <c r="DQ67" s="469"/>
      <c r="DR67" s="171" t="s">
        <v>27810</v>
      </c>
      <c r="DS67" s="469"/>
      <c r="DT67" s="1616" t="s">
        <v>27811</v>
      </c>
      <c r="DU67" s="2018" t="s">
        <v>27812</v>
      </c>
      <c r="DV67" s="469"/>
      <c r="DW67" s="1690"/>
      <c r="DX67" s="469"/>
      <c r="DY67" s="469"/>
      <c r="DZ67" s="469"/>
      <c r="EA67" s="469"/>
      <c r="EB67" s="469"/>
      <c r="EC67" s="1615" t="s">
        <v>27813</v>
      </c>
      <c r="ED67" s="1616" t="s">
        <v>27814</v>
      </c>
      <c r="EE67" s="469"/>
      <c r="EF67" s="469"/>
      <c r="EG67" s="469"/>
      <c r="EH67" s="2018" t="s">
        <v>27815</v>
      </c>
      <c r="EI67" s="469"/>
      <c r="EJ67" s="269" t="s">
        <v>27816</v>
      </c>
      <c r="EK67" s="1615" t="s">
        <v>27817</v>
      </c>
      <c r="EL67" s="1760"/>
      <c r="EM67" s="1615" t="s">
        <v>27818</v>
      </c>
      <c r="EN67" s="469"/>
      <c r="EO67" s="2018" t="s">
        <v>27819</v>
      </c>
      <c r="EP67" s="1616" t="s">
        <v>27820</v>
      </c>
      <c r="EQ67" s="269" t="s">
        <v>27821</v>
      </c>
      <c r="ER67" s="469"/>
      <c r="ES67" s="1615" t="s">
        <v>27822</v>
      </c>
      <c r="ET67" s="469"/>
      <c r="EU67" s="469"/>
      <c r="EV67" s="469"/>
      <c r="EW67" s="469"/>
      <c r="EX67" s="1615" t="s">
        <v>27823</v>
      </c>
      <c r="EY67" s="1615" t="s">
        <v>27824</v>
      </c>
      <c r="EZ67" s="2305" t="s">
        <v>27825</v>
      </c>
      <c r="FA67" s="2305" t="s">
        <v>27826</v>
      </c>
      <c r="FB67" s="469"/>
      <c r="FC67" s="1690"/>
      <c r="FD67" s="469"/>
      <c r="FE67" s="1615" t="s">
        <v>27827</v>
      </c>
      <c r="FF67" s="1615" t="s">
        <v>27828</v>
      </c>
      <c r="FG67" s="469"/>
      <c r="FH67" s="1856" t="s">
        <v>27829</v>
      </c>
      <c r="FI67" s="296"/>
      <c r="FJ67" s="2041" t="s">
        <v>27830</v>
      </c>
      <c r="FK67" s="2000" t="s">
        <v>27831</v>
      </c>
      <c r="FL67" s="469"/>
      <c r="FM67" s="1615" t="s">
        <v>27832</v>
      </c>
      <c r="FN67" s="1615" t="s">
        <v>27833</v>
      </c>
      <c r="FO67" s="1615" t="s">
        <v>27834</v>
      </c>
      <c r="FP67" s="2004" t="s">
        <v>27835</v>
      </c>
      <c r="FQ67" s="2004" t="s">
        <v>27836</v>
      </c>
      <c r="FR67" s="2306" t="s">
        <v>27837</v>
      </c>
      <c r="FS67" s="1615" t="s">
        <v>27838</v>
      </c>
      <c r="FT67" s="1615" t="s">
        <v>27839</v>
      </c>
      <c r="FU67" s="1615" t="s">
        <v>27840</v>
      </c>
      <c r="FV67" s="1615" t="s">
        <v>27841</v>
      </c>
      <c r="FW67" s="2004" t="s">
        <v>27842</v>
      </c>
      <c r="FX67" s="2004" t="s">
        <v>27843</v>
      </c>
      <c r="FY67" s="2000" t="s">
        <v>27844</v>
      </c>
      <c r="FZ67" s="1615" t="s">
        <v>27845</v>
      </c>
      <c r="GA67" s="2004" t="s">
        <v>27846</v>
      </c>
      <c r="GB67" s="1616" t="s">
        <v>27847</v>
      </c>
      <c r="GC67" s="2004" t="s">
        <v>27848</v>
      </c>
      <c r="GD67" s="1615" t="s">
        <v>27849</v>
      </c>
      <c r="GE67" s="2004" t="s">
        <v>27850</v>
      </c>
      <c r="GF67" s="2004" t="s">
        <v>27851</v>
      </c>
      <c r="GG67" s="2004" t="s">
        <v>27852</v>
      </c>
      <c r="GH67" s="1690"/>
      <c r="GI67" s="2004" t="s">
        <v>27853</v>
      </c>
      <c r="GJ67" s="2004" t="s">
        <v>27854</v>
      </c>
      <c r="GK67" s="1616" t="s">
        <v>27855</v>
      </c>
      <c r="GL67" s="1615" t="s">
        <v>27856</v>
      </c>
      <c r="GM67" s="2062" t="s">
        <v>27857</v>
      </c>
      <c r="GN67" s="2041" t="s">
        <v>27858</v>
      </c>
      <c r="GO67" s="2307"/>
      <c r="GP67" s="1615" t="s">
        <v>27859</v>
      </c>
      <c r="GQ67" s="1616" t="s">
        <v>27860</v>
      </c>
      <c r="GR67" s="1615" t="s">
        <v>27861</v>
      </c>
      <c r="GS67" s="1615" t="s">
        <v>27862</v>
      </c>
      <c r="GT67" s="2004" t="s">
        <v>27863</v>
      </c>
      <c r="GU67" s="2041" t="s">
        <v>27864</v>
      </c>
      <c r="GV67" s="1632" t="s">
        <v>27865</v>
      </c>
      <c r="GW67" s="2004" t="s">
        <v>27866</v>
      </c>
      <c r="GX67" s="1860" t="s">
        <v>27867</v>
      </c>
      <c r="GY67" s="2004" t="s">
        <v>27868</v>
      </c>
      <c r="GZ67" s="369" t="s">
        <v>27869</v>
      </c>
      <c r="HA67" s="2004" t="s">
        <v>27870</v>
      </c>
      <c r="HB67" s="2062" t="s">
        <v>27871</v>
      </c>
      <c r="HC67" s="1616" t="s">
        <v>27872</v>
      </c>
      <c r="HD67" s="2004" t="s">
        <v>27873</v>
      </c>
      <c r="HE67" s="2004" t="s">
        <v>27874</v>
      </c>
      <c r="HF67" s="2041" t="s">
        <v>27875</v>
      </c>
      <c r="HG67" s="2004" t="s">
        <v>27876</v>
      </c>
      <c r="HH67" s="2062" t="s">
        <v>27877</v>
      </c>
      <c r="HI67" s="2004" t="s">
        <v>27878</v>
      </c>
      <c r="HJ67" s="2004" t="s">
        <v>27879</v>
      </c>
      <c r="HK67" s="1616" t="s">
        <v>27880</v>
      </c>
      <c r="HL67" s="2004" t="s">
        <v>27881</v>
      </c>
      <c r="HM67" s="1615" t="s">
        <v>27882</v>
      </c>
      <c r="HN67" s="1690"/>
      <c r="HO67" s="2004" t="s">
        <v>27883</v>
      </c>
      <c r="HP67" s="2004" t="s">
        <v>27884</v>
      </c>
      <c r="HQ67" s="2065" t="s">
        <v>27885</v>
      </c>
      <c r="HR67" s="2004" t="s">
        <v>27886</v>
      </c>
      <c r="HS67" s="1615" t="s">
        <v>27887</v>
      </c>
      <c r="HT67" s="2004" t="s">
        <v>27888</v>
      </c>
      <c r="HU67" s="1615" t="s">
        <v>27889</v>
      </c>
      <c r="HV67" s="398"/>
      <c r="HW67" s="469"/>
      <c r="HX67" s="469"/>
      <c r="HY67" s="469"/>
      <c r="HZ67" s="1615" t="s">
        <v>27890</v>
      </c>
      <c r="IA67" s="1615" t="s">
        <v>27891</v>
      </c>
      <c r="IB67" s="469"/>
      <c r="IC67" s="469"/>
      <c r="ID67" s="257"/>
      <c r="IE67" s="469"/>
      <c r="IF67" s="469"/>
      <c r="IG67" s="469"/>
      <c r="IH67" s="469"/>
      <c r="II67" s="469"/>
      <c r="IJ67" s="469"/>
      <c r="IK67" s="269" t="s">
        <v>27892</v>
      </c>
      <c r="IL67" s="469"/>
      <c r="IM67" s="469"/>
      <c r="IN67" s="1616" t="s">
        <v>27893</v>
      </c>
      <c r="IO67" s="469"/>
      <c r="IP67" s="1616" t="s">
        <v>27894</v>
      </c>
      <c r="IQ67" s="469"/>
      <c r="IR67" s="469"/>
      <c r="IS67" s="1585"/>
      <c r="IT67" s="1679"/>
      <c r="IU67" s="1573"/>
      <c r="IV67" s="469"/>
      <c r="IW67" s="1710" t="s">
        <v>27895</v>
      </c>
      <c r="IX67" s="469"/>
      <c r="IY67" s="469"/>
      <c r="IZ67" s="1615" t="s">
        <v>27896</v>
      </c>
      <c r="JA67" s="469"/>
      <c r="JB67" s="469"/>
      <c r="JC67" s="663" t="s">
        <v>16109</v>
      </c>
      <c r="JD67" s="1615" t="s">
        <v>27897</v>
      </c>
      <c r="JE67" s="469"/>
      <c r="JF67" s="269" t="s">
        <v>27898</v>
      </c>
      <c r="JG67" s="469"/>
      <c r="JH67" s="469"/>
      <c r="JI67" s="663"/>
      <c r="JJ67" s="469"/>
      <c r="JK67" s="469"/>
      <c r="JL67" s="1711" t="s">
        <v>15684</v>
      </c>
      <c r="JM67" s="469"/>
      <c r="JN67" s="469"/>
      <c r="JO67" s="469"/>
      <c r="JP67" s="469"/>
      <c r="JQ67" s="469"/>
      <c r="JR67" s="469"/>
      <c r="JS67" s="1667"/>
      <c r="JT67" s="469"/>
      <c r="JU67" s="2278"/>
      <c r="JV67" s="469"/>
      <c r="JW67" s="1587" t="s">
        <v>23310</v>
      </c>
      <c r="JX67" s="469"/>
      <c r="JY67" s="1690"/>
      <c r="JZ67" s="469"/>
      <c r="KA67" s="469"/>
      <c r="KB67" s="469"/>
      <c r="KC67" s="269" t="s">
        <v>27899</v>
      </c>
      <c r="KD67" s="1716" t="s">
        <v>15697</v>
      </c>
      <c r="KE67" s="1615" t="s">
        <v>27900</v>
      </c>
      <c r="KF67" s="1615" t="s">
        <v>27901</v>
      </c>
      <c r="KG67" s="469"/>
      <c r="KH67" s="469"/>
      <c r="KI67" s="469"/>
      <c r="KJ67" s="469"/>
      <c r="KK67" s="469"/>
      <c r="KL67" s="1644" t="s">
        <v>27902</v>
      </c>
      <c r="KM67" s="1615" t="s">
        <v>27903</v>
      </c>
      <c r="KN67" s="2278"/>
      <c r="KO67" s="1616" t="s">
        <v>27904</v>
      </c>
      <c r="KP67" s="1616" t="s">
        <v>27905</v>
      </c>
      <c r="KQ67" s="1615" t="s">
        <v>27906</v>
      </c>
      <c r="KR67" s="2278"/>
      <c r="KS67" s="469"/>
      <c r="KT67" s="1643" t="s">
        <v>27907</v>
      </c>
      <c r="KU67" s="469"/>
      <c r="KV67" s="469"/>
      <c r="KW67" s="1668" t="s">
        <v>27908</v>
      </c>
      <c r="KX67" s="469"/>
      <c r="KY67" s="469"/>
      <c r="KZ67" s="469"/>
      <c r="LA67" s="1615" t="s">
        <v>27909</v>
      </c>
      <c r="LB67" s="469"/>
      <c r="LC67" s="469"/>
      <c r="LD67" s="469"/>
      <c r="LE67" s="1690"/>
      <c r="LF67" s="469"/>
      <c r="LG67" s="469"/>
      <c r="LH67" s="469"/>
      <c r="LI67" s="469"/>
      <c r="LJ67" s="1698" t="s">
        <v>27910</v>
      </c>
      <c r="LK67" s="1759" t="s">
        <v>27911</v>
      </c>
      <c r="LL67" s="469"/>
      <c r="LM67" s="469"/>
      <c r="LN67" s="469"/>
      <c r="LO67" s="1615" t="s">
        <v>27912</v>
      </c>
      <c r="LP67" s="469"/>
      <c r="LQ67" s="269" t="s">
        <v>27913</v>
      </c>
      <c r="LR67" s="269" t="s">
        <v>27914</v>
      </c>
      <c r="LS67" s="1615" t="s">
        <v>27915</v>
      </c>
      <c r="LT67" s="2278"/>
      <c r="LU67" s="469"/>
      <c r="LV67" s="469"/>
      <c r="LW67" s="1615" t="s">
        <v>27916</v>
      </c>
      <c r="LX67" s="2278"/>
      <c r="LY67" s="2279"/>
      <c r="LZ67" s="2308" t="s">
        <v>15864</v>
      </c>
      <c r="MA67" s="469"/>
      <c r="MB67" s="469"/>
      <c r="MC67" s="1615" t="s">
        <v>27917</v>
      </c>
      <c r="MD67" s="1615" t="s">
        <v>27918</v>
      </c>
      <c r="ME67" s="1615" t="s">
        <v>27919</v>
      </c>
      <c r="MF67" s="469"/>
      <c r="MG67" s="469"/>
      <c r="MH67" s="469"/>
      <c r="MI67" s="469"/>
      <c r="MJ67" s="1690"/>
      <c r="MK67" s="1643" t="s">
        <v>27920</v>
      </c>
      <c r="ML67" s="469"/>
      <c r="MM67" s="469"/>
      <c r="MN67" s="1615" t="s">
        <v>27921</v>
      </c>
      <c r="MO67" s="469"/>
      <c r="MP67" s="469"/>
      <c r="MQ67" s="469"/>
      <c r="MR67" s="469"/>
      <c r="MS67" s="1615" t="s">
        <v>27922</v>
      </c>
      <c r="MT67" s="1615" t="s">
        <v>27923</v>
      </c>
      <c r="MU67" s="469"/>
      <c r="MV67" s="469"/>
      <c r="MW67" s="469"/>
      <c r="MX67" s="469"/>
      <c r="MY67" s="2278"/>
      <c r="MZ67" s="469"/>
      <c r="NA67" s="269" t="s">
        <v>27924</v>
      </c>
      <c r="NB67" s="1716" t="s">
        <v>27569</v>
      </c>
      <c r="NC67" s="1615" t="s">
        <v>27925</v>
      </c>
      <c r="ND67" s="469"/>
      <c r="NE67" s="2279"/>
      <c r="NF67" s="469"/>
      <c r="NG67" s="469"/>
      <c r="NH67" s="2279"/>
      <c r="NI67" s="2279"/>
      <c r="NJ67" s="469"/>
      <c r="NK67" s="1760"/>
      <c r="NL67" s="1760"/>
      <c r="NM67" s="469"/>
      <c r="NN67" s="1760"/>
      <c r="NO67" s="1760"/>
      <c r="NP67" s="1690"/>
      <c r="NQ67" s="1910" t="s">
        <v>20806</v>
      </c>
      <c r="NR67" s="469"/>
      <c r="NS67" s="469"/>
      <c r="NT67" s="469"/>
      <c r="NU67" s="469"/>
      <c r="NV67" s="469"/>
      <c r="NW67" s="469"/>
      <c r="NX67" s="469"/>
      <c r="NY67" s="469"/>
      <c r="NZ67" s="469"/>
      <c r="OA67" s="469"/>
      <c r="OB67" s="469"/>
      <c r="OC67" s="469"/>
      <c r="OD67" s="469"/>
      <c r="OE67" s="1604" t="s">
        <v>16109</v>
      </c>
      <c r="OF67" s="469"/>
      <c r="OG67" s="469"/>
      <c r="OH67" s="1982" t="s">
        <v>15972</v>
      </c>
      <c r="OI67" s="1604"/>
      <c r="OJ67" s="469"/>
      <c r="OK67" s="469"/>
      <c r="OL67" s="1615" t="s">
        <v>27926</v>
      </c>
      <c r="OM67" s="469"/>
      <c r="ON67" s="469"/>
      <c r="OO67" s="469"/>
      <c r="OP67" s="1588"/>
      <c r="OQ67" s="1643" t="s">
        <v>27927</v>
      </c>
      <c r="OR67" s="469"/>
      <c r="OS67" s="469"/>
      <c r="OT67" s="469"/>
      <c r="OU67" s="469"/>
      <c r="OV67" s="1690"/>
      <c r="OW67" s="469"/>
      <c r="OX67" s="1604" t="s">
        <v>16109</v>
      </c>
      <c r="OY67" s="469"/>
      <c r="OZ67" s="469"/>
      <c r="PA67" s="1604"/>
      <c r="PB67" s="171" t="s">
        <v>27928</v>
      </c>
      <c r="PC67" s="1588"/>
      <c r="PD67" s="469"/>
      <c r="PE67" s="269" t="s">
        <v>27929</v>
      </c>
      <c r="PF67" s="469"/>
      <c r="PG67" s="469"/>
      <c r="PH67" s="469"/>
      <c r="PI67" s="469"/>
      <c r="PJ67" s="469"/>
      <c r="PK67" s="469"/>
      <c r="PL67" s="469"/>
      <c r="PM67" s="469"/>
      <c r="PN67" s="469"/>
      <c r="PO67" s="469"/>
      <c r="PP67" s="469"/>
      <c r="PQ67" s="469"/>
      <c r="PR67" s="469"/>
      <c r="PS67" s="2309"/>
      <c r="PT67" s="2309"/>
      <c r="PU67" s="2309"/>
      <c r="PV67" s="2309"/>
      <c r="PW67" s="2309"/>
      <c r="PX67" s="2309"/>
      <c r="PY67" s="1664"/>
      <c r="PZ67" s="469"/>
      <c r="QA67" s="469"/>
      <c r="QB67" s="469"/>
      <c r="QC67" s="469"/>
      <c r="QD67" s="469"/>
      <c r="QE67" s="469"/>
      <c r="QF67" s="469"/>
      <c r="QG67" s="469"/>
      <c r="QH67" s="469"/>
      <c r="QI67" s="469"/>
      <c r="QJ67" s="469"/>
      <c r="QK67" s="469"/>
      <c r="QL67" s="469"/>
      <c r="QM67" s="469"/>
      <c r="QN67" s="469"/>
      <c r="QO67" s="469"/>
      <c r="QP67" s="469"/>
      <c r="QQ67" s="469"/>
      <c r="QR67" s="469"/>
      <c r="QS67" s="469"/>
      <c r="QT67" s="469"/>
      <c r="QU67" s="469"/>
      <c r="QV67" s="469"/>
      <c r="QW67" s="469"/>
      <c r="QX67" s="469"/>
      <c r="QY67" s="469"/>
      <c r="QZ67" s="469"/>
      <c r="RA67" s="469"/>
      <c r="RB67" s="469"/>
      <c r="RC67" s="469"/>
      <c r="RD67" s="469"/>
    </row>
    <row r="68" spans="1:472" ht="54" customHeight="1">
      <c r="A68" s="2500"/>
      <c r="B68" s="1996" t="s">
        <v>27930</v>
      </c>
      <c r="C68" s="2310"/>
      <c r="D68" s="2284" t="s">
        <v>14586</v>
      </c>
      <c r="E68" s="2284" t="s">
        <v>27931</v>
      </c>
      <c r="F68" s="2284" t="s">
        <v>14579</v>
      </c>
      <c r="G68" s="2284" t="s">
        <v>14586</v>
      </c>
      <c r="H68" s="2284" t="s">
        <v>27932</v>
      </c>
      <c r="I68" s="2035" t="s">
        <v>27933</v>
      </c>
      <c r="J68" s="2289" t="s">
        <v>27934</v>
      </c>
      <c r="K68" s="2284" t="s">
        <v>27935</v>
      </c>
      <c r="L68" s="2284" t="s">
        <v>14579</v>
      </c>
      <c r="M68" s="2284" t="s">
        <v>14636</v>
      </c>
      <c r="N68" s="2289" t="s">
        <v>27934</v>
      </c>
      <c r="O68" s="2284" t="s">
        <v>14579</v>
      </c>
      <c r="P68" s="2284" t="s">
        <v>27936</v>
      </c>
      <c r="Q68" s="2035" t="s">
        <v>27933</v>
      </c>
      <c r="R68" s="2284" t="s">
        <v>27937</v>
      </c>
      <c r="S68" s="2284" t="s">
        <v>14579</v>
      </c>
      <c r="T68" s="2284" t="s">
        <v>14636</v>
      </c>
      <c r="U68" s="2284" t="s">
        <v>14586</v>
      </c>
      <c r="V68" s="2284" t="s">
        <v>14636</v>
      </c>
      <c r="W68" s="2284" t="s">
        <v>14636</v>
      </c>
      <c r="X68" s="2284" t="s">
        <v>14586</v>
      </c>
      <c r="Y68" s="2284" t="s">
        <v>14636</v>
      </c>
      <c r="Z68" s="2284" t="s">
        <v>14579</v>
      </c>
      <c r="AA68" s="2311" t="s">
        <v>27938</v>
      </c>
      <c r="AB68" s="2311" t="s">
        <v>14584</v>
      </c>
      <c r="AC68" s="2035" t="s">
        <v>14865</v>
      </c>
      <c r="AD68" s="2035" t="s">
        <v>14865</v>
      </c>
      <c r="AE68" s="2035" t="s">
        <v>14865</v>
      </c>
      <c r="AF68" s="2035" t="s">
        <v>14865</v>
      </c>
      <c r="AG68" s="2312" t="s">
        <v>14882</v>
      </c>
      <c r="AH68" s="2312" t="s">
        <v>14865</v>
      </c>
      <c r="AI68" s="2310"/>
      <c r="AJ68" s="2312" t="s">
        <v>14882</v>
      </c>
      <c r="AK68" s="2313" t="s">
        <v>14865</v>
      </c>
      <c r="AL68" s="2313" t="s">
        <v>14865</v>
      </c>
      <c r="AM68" s="2314" t="s">
        <v>14586</v>
      </c>
      <c r="AN68" s="2284" t="s">
        <v>14636</v>
      </c>
      <c r="AO68" s="2284" t="s">
        <v>14579</v>
      </c>
      <c r="AP68" s="2290" t="s">
        <v>27939</v>
      </c>
      <c r="AQ68" s="2314" t="s">
        <v>14586</v>
      </c>
      <c r="AR68" s="2284" t="s">
        <v>14636</v>
      </c>
      <c r="AS68" s="2284" t="s">
        <v>27940</v>
      </c>
      <c r="AT68" s="2289" t="s">
        <v>27941</v>
      </c>
      <c r="AU68" s="2187" t="s">
        <v>27942</v>
      </c>
      <c r="AV68" s="2314" t="s">
        <v>14586</v>
      </c>
      <c r="AW68" s="2284" t="s">
        <v>14636</v>
      </c>
      <c r="AX68" s="2284" t="s">
        <v>27943</v>
      </c>
      <c r="AY68" s="2284" t="s">
        <v>14636</v>
      </c>
      <c r="AZ68" s="2187" t="s">
        <v>27944</v>
      </c>
      <c r="BA68" s="2289" t="s">
        <v>14579</v>
      </c>
      <c r="BB68" s="2284" t="s">
        <v>27945</v>
      </c>
      <c r="BC68" s="2314" t="s">
        <v>14586</v>
      </c>
      <c r="BD68" s="2035" t="s">
        <v>14994</v>
      </c>
      <c r="BE68" s="2284" t="s">
        <v>14584</v>
      </c>
      <c r="BF68" s="2284" t="s">
        <v>14636</v>
      </c>
      <c r="BG68" s="2035" t="s">
        <v>14994</v>
      </c>
      <c r="BH68" s="2289" t="s">
        <v>14579</v>
      </c>
      <c r="BI68" s="2284" t="s">
        <v>27946</v>
      </c>
      <c r="BJ68" s="2314" t="s">
        <v>14586</v>
      </c>
      <c r="BK68" s="2284" t="s">
        <v>14636</v>
      </c>
      <c r="BL68" s="2310"/>
      <c r="BM68" s="2284" t="s">
        <v>14584</v>
      </c>
      <c r="BN68" s="2035" t="s">
        <v>27947</v>
      </c>
      <c r="BO68" s="2035" t="s">
        <v>27948</v>
      </c>
      <c r="BP68" s="2284" t="s">
        <v>14584</v>
      </c>
      <c r="BQ68" s="2035" t="s">
        <v>19307</v>
      </c>
      <c r="BR68" s="2187" t="s">
        <v>27949</v>
      </c>
      <c r="BS68" s="2315" t="s">
        <v>27950</v>
      </c>
      <c r="BT68" s="2035" t="s">
        <v>27951</v>
      </c>
      <c r="BU68" s="2284" t="s">
        <v>14636</v>
      </c>
      <c r="BV68" s="2284" t="s">
        <v>27952</v>
      </c>
      <c r="BW68" s="2314" t="s">
        <v>14586</v>
      </c>
      <c r="BX68" s="2289" t="s">
        <v>14579</v>
      </c>
      <c r="BY68" s="2284" t="s">
        <v>14636</v>
      </c>
      <c r="BZ68" s="2187" t="s">
        <v>27953</v>
      </c>
      <c r="CA68" s="2284" t="s">
        <v>27954</v>
      </c>
      <c r="CB68" s="2284" t="s">
        <v>14636</v>
      </c>
      <c r="CC68" s="2284" t="s">
        <v>27955</v>
      </c>
      <c r="CD68" s="2314" t="s">
        <v>14586</v>
      </c>
      <c r="CE68" s="2314" t="s">
        <v>14586</v>
      </c>
      <c r="CF68" s="2284" t="s">
        <v>14636</v>
      </c>
      <c r="CG68" s="2289" t="s">
        <v>14579</v>
      </c>
      <c r="CH68" s="2284" t="s">
        <v>27956</v>
      </c>
      <c r="CI68" s="2316" t="s">
        <v>27957</v>
      </c>
      <c r="CJ68" s="2289" t="s">
        <v>14579</v>
      </c>
      <c r="CK68" s="2035" t="s">
        <v>18902</v>
      </c>
      <c r="CL68" s="2314" t="s">
        <v>14586</v>
      </c>
      <c r="CM68" s="2035" t="s">
        <v>15185</v>
      </c>
      <c r="CN68" s="2314" t="s">
        <v>14586</v>
      </c>
      <c r="CO68" s="2284" t="s">
        <v>14636</v>
      </c>
      <c r="CP68" s="2315" t="s">
        <v>27958</v>
      </c>
      <c r="CQ68" s="2314" t="s">
        <v>14586</v>
      </c>
      <c r="CR68" s="2310"/>
      <c r="CS68" s="2035" t="s">
        <v>15185</v>
      </c>
      <c r="CT68" s="2314" t="s">
        <v>14586</v>
      </c>
      <c r="CU68" s="2284" t="s">
        <v>27959</v>
      </c>
      <c r="CV68" s="2035" t="s">
        <v>27960</v>
      </c>
      <c r="CW68" s="2284" t="s">
        <v>14636</v>
      </c>
      <c r="CX68" s="2035" t="s">
        <v>23848</v>
      </c>
      <c r="CY68" s="2314" t="s">
        <v>14586</v>
      </c>
      <c r="CZ68" s="2289" t="s">
        <v>14579</v>
      </c>
      <c r="DA68" s="2314" t="s">
        <v>14586</v>
      </c>
      <c r="DB68" s="2284" t="s">
        <v>14636</v>
      </c>
      <c r="DC68" s="2284" t="s">
        <v>27959</v>
      </c>
      <c r="DD68" s="2284" t="s">
        <v>14636</v>
      </c>
      <c r="DE68" s="2289" t="s">
        <v>14579</v>
      </c>
      <c r="DF68" s="2284" t="s">
        <v>27961</v>
      </c>
      <c r="DG68" s="2284" t="s">
        <v>27962</v>
      </c>
      <c r="DH68" s="2317" t="s">
        <v>14586</v>
      </c>
      <c r="DI68" s="2318" t="s">
        <v>14636</v>
      </c>
      <c r="DJ68" s="2319" t="s">
        <v>14579</v>
      </c>
      <c r="DK68" s="2284" t="s">
        <v>27963</v>
      </c>
      <c r="DL68" s="2284" t="s">
        <v>14636</v>
      </c>
      <c r="DM68" s="2318" t="s">
        <v>14579</v>
      </c>
      <c r="DN68" s="1016" t="s">
        <v>18902</v>
      </c>
      <c r="DO68" s="2317" t="s">
        <v>14586</v>
      </c>
      <c r="DP68" s="2284" t="s">
        <v>27959</v>
      </c>
      <c r="DQ68" s="2284" t="s">
        <v>27964</v>
      </c>
      <c r="DR68" s="2035" t="s">
        <v>15344</v>
      </c>
      <c r="DS68" s="2035" t="s">
        <v>23445</v>
      </c>
      <c r="DT68" s="2035" t="s">
        <v>15352</v>
      </c>
      <c r="DU68" s="2035" t="s">
        <v>23445</v>
      </c>
      <c r="DV68" s="2035" t="s">
        <v>15308</v>
      </c>
      <c r="DW68" s="2310"/>
      <c r="DX68" s="2035" t="s">
        <v>15317</v>
      </c>
      <c r="DY68" s="2035" t="s">
        <v>15344</v>
      </c>
      <c r="DZ68" s="2035" t="s">
        <v>16319</v>
      </c>
      <c r="EA68" s="2035" t="s">
        <v>15352</v>
      </c>
      <c r="EB68" s="2035" t="s">
        <v>27965</v>
      </c>
      <c r="EC68" s="2320" t="s">
        <v>18902</v>
      </c>
      <c r="ED68" s="2321" t="s">
        <v>19307</v>
      </c>
      <c r="EE68" s="2035" t="s">
        <v>19100</v>
      </c>
      <c r="EF68" s="2035" t="s">
        <v>16319</v>
      </c>
      <c r="EG68" s="2322" t="s">
        <v>19305</v>
      </c>
      <c r="EH68" s="2323" t="s">
        <v>14579</v>
      </c>
      <c r="EI68" s="2322" t="s">
        <v>19305</v>
      </c>
      <c r="EJ68" s="2035" t="s">
        <v>16189</v>
      </c>
      <c r="EK68" s="2035" t="s">
        <v>19307</v>
      </c>
      <c r="EL68" s="2324" t="s">
        <v>27966</v>
      </c>
      <c r="EM68" s="2325" t="s">
        <v>16311</v>
      </c>
      <c r="EN68" s="2035" t="s">
        <v>14961</v>
      </c>
      <c r="EO68" s="2035" t="s">
        <v>16341</v>
      </c>
      <c r="EP68" s="2323" t="s">
        <v>14579</v>
      </c>
      <c r="EQ68" s="2321" t="s">
        <v>16189</v>
      </c>
      <c r="ER68" s="2326" t="s">
        <v>18710</v>
      </c>
      <c r="ES68" s="2323" t="s">
        <v>14579</v>
      </c>
      <c r="ET68" s="2254" t="s">
        <v>16311</v>
      </c>
      <c r="EU68" s="2326" t="s">
        <v>27967</v>
      </c>
      <c r="EV68" s="2326" t="s">
        <v>18710</v>
      </c>
      <c r="EW68" s="2327" t="s">
        <v>18284</v>
      </c>
      <c r="EX68" s="2321" t="s">
        <v>16189</v>
      </c>
      <c r="EY68" s="2321" t="s">
        <v>19307</v>
      </c>
      <c r="EZ68" s="2326" t="s">
        <v>14579</v>
      </c>
      <c r="FA68" s="495" t="s">
        <v>14584</v>
      </c>
      <c r="FB68" s="2326" t="s">
        <v>27968</v>
      </c>
      <c r="FC68" s="1690"/>
      <c r="FD68" s="495" t="s">
        <v>15416</v>
      </c>
      <c r="FE68" s="1636" t="s">
        <v>16277</v>
      </c>
      <c r="FF68" s="495" t="s">
        <v>15416</v>
      </c>
      <c r="FG68" s="495" t="s">
        <v>15416</v>
      </c>
      <c r="FH68" s="1625" t="s">
        <v>14586</v>
      </c>
      <c r="FI68" s="1721" t="s">
        <v>27969</v>
      </c>
      <c r="FJ68" s="1625" t="s">
        <v>14586</v>
      </c>
      <c r="FK68" s="1725" t="s">
        <v>16341</v>
      </c>
      <c r="FL68" s="1636" t="s">
        <v>16277</v>
      </c>
      <c r="FM68" s="1636" t="s">
        <v>18533</v>
      </c>
      <c r="FN68" s="1636" t="s">
        <v>18503</v>
      </c>
      <c r="FO68" s="1625" t="s">
        <v>18298</v>
      </c>
      <c r="FP68" s="495" t="s">
        <v>18741</v>
      </c>
      <c r="FQ68" s="1625" t="s">
        <v>14697</v>
      </c>
      <c r="FR68" s="1579" t="s">
        <v>27970</v>
      </c>
      <c r="FS68" s="1636" t="s">
        <v>18516</v>
      </c>
      <c r="FT68" s="1636" t="s">
        <v>18742</v>
      </c>
      <c r="FU68" s="495" t="s">
        <v>18298</v>
      </c>
      <c r="FV68" s="1625" t="s">
        <v>27971</v>
      </c>
      <c r="FW68" s="1625" t="s">
        <v>27972</v>
      </c>
      <c r="FX68" s="469" t="s">
        <v>27973</v>
      </c>
      <c r="FY68" s="1625" t="s">
        <v>14700</v>
      </c>
      <c r="FZ68" s="1636" t="s">
        <v>18516</v>
      </c>
      <c r="GA68" s="1725" t="s">
        <v>18508</v>
      </c>
      <c r="GB68" s="2035" t="s">
        <v>14678</v>
      </c>
      <c r="GC68" s="495" t="s">
        <v>27974</v>
      </c>
      <c r="GD68" s="495" t="s">
        <v>18305</v>
      </c>
      <c r="GE68" s="495" t="s">
        <v>27043</v>
      </c>
      <c r="GF68" s="495" t="s">
        <v>18305</v>
      </c>
      <c r="GG68" s="1636" t="s">
        <v>18516</v>
      </c>
      <c r="GH68" s="1690"/>
      <c r="GI68" s="495" t="s">
        <v>18305</v>
      </c>
      <c r="GJ68" s="1627" t="s">
        <v>18311</v>
      </c>
      <c r="GK68" s="495" t="s">
        <v>15495</v>
      </c>
      <c r="GL68" s="1627" t="s">
        <v>18301</v>
      </c>
      <c r="GM68" s="1628" t="s">
        <v>14697</v>
      </c>
      <c r="GN68" s="495" t="s">
        <v>18305</v>
      </c>
      <c r="GO68" s="1973" t="s">
        <v>27975</v>
      </c>
      <c r="GP68" s="1675" t="s">
        <v>18508</v>
      </c>
      <c r="GQ68" s="1627" t="s">
        <v>18311</v>
      </c>
      <c r="GR68" s="1629" t="s">
        <v>14579</v>
      </c>
      <c r="GS68" s="1627" t="s">
        <v>18301</v>
      </c>
      <c r="GT68" s="1629" t="s">
        <v>14586</v>
      </c>
      <c r="GU68" s="1628" t="s">
        <v>14697</v>
      </c>
      <c r="GV68" s="1627" t="s">
        <v>18516</v>
      </c>
      <c r="GW68" s="2001" t="s">
        <v>19321</v>
      </c>
      <c r="GX68" s="1630" t="s">
        <v>18313</v>
      </c>
      <c r="GY68" s="245" t="s">
        <v>18309</v>
      </c>
      <c r="GZ68" s="1627" t="s">
        <v>18301</v>
      </c>
      <c r="HA68" s="1631" t="s">
        <v>18935</v>
      </c>
      <c r="HB68" s="1675" t="s">
        <v>23239</v>
      </c>
      <c r="HC68" s="1627" t="s">
        <v>18516</v>
      </c>
      <c r="HD68" s="1675" t="s">
        <v>18508</v>
      </c>
      <c r="HE68" s="245" t="s">
        <v>18309</v>
      </c>
      <c r="HF68" s="1629" t="s">
        <v>14586</v>
      </c>
      <c r="HG68" s="1627" t="s">
        <v>18301</v>
      </c>
      <c r="HH68" s="1629" t="s">
        <v>14579</v>
      </c>
      <c r="HI68" s="1628" t="s">
        <v>14697</v>
      </c>
      <c r="HJ68" s="1627" t="s">
        <v>18516</v>
      </c>
      <c r="HK68" s="1675" t="s">
        <v>18508</v>
      </c>
      <c r="HL68" s="495" t="s">
        <v>15579</v>
      </c>
      <c r="HM68" s="1629" t="s">
        <v>14579</v>
      </c>
      <c r="HN68" s="1690"/>
      <c r="HO68" s="2035" t="s">
        <v>14584</v>
      </c>
      <c r="HP68" s="2035" t="s">
        <v>14697</v>
      </c>
      <c r="HQ68" s="2035" t="s">
        <v>23491</v>
      </c>
      <c r="HR68" s="2035" t="s">
        <v>18535</v>
      </c>
      <c r="HS68" s="2035" t="s">
        <v>14586</v>
      </c>
      <c r="HT68" s="2035" t="s">
        <v>15579</v>
      </c>
      <c r="HU68" s="2035" t="s">
        <v>14670</v>
      </c>
      <c r="HV68" s="1115" t="s">
        <v>27976</v>
      </c>
      <c r="HW68" s="1637" t="s">
        <v>14700</v>
      </c>
      <c r="HX68" s="1637" t="s">
        <v>14700</v>
      </c>
      <c r="HY68" s="1637" t="s">
        <v>14579</v>
      </c>
      <c r="HZ68" s="1636" t="s">
        <v>27977</v>
      </c>
      <c r="IA68" s="495" t="s">
        <v>27978</v>
      </c>
      <c r="IB68" s="1569" t="s">
        <v>14670</v>
      </c>
      <c r="IC68" s="1588" t="s">
        <v>27979</v>
      </c>
      <c r="ID68" s="245" t="s">
        <v>14700</v>
      </c>
      <c r="IE68" s="1569" t="s">
        <v>27980</v>
      </c>
      <c r="IF68" s="268" t="s">
        <v>14670</v>
      </c>
      <c r="IG68" s="469" t="s">
        <v>14579</v>
      </c>
      <c r="IH68" s="1637" t="s">
        <v>18751</v>
      </c>
      <c r="II68" s="2035" t="s">
        <v>19346</v>
      </c>
      <c r="IJ68" s="495" t="s">
        <v>27981</v>
      </c>
      <c r="IK68" s="1725" t="s">
        <v>27982</v>
      </c>
      <c r="IL68" s="469" t="s">
        <v>19346</v>
      </c>
      <c r="IM68" s="2328" t="s">
        <v>18323</v>
      </c>
      <c r="IN68" s="2035" t="s">
        <v>14678</v>
      </c>
      <c r="IO68" s="991" t="s">
        <v>18323</v>
      </c>
      <c r="IP68" s="2035" t="s">
        <v>14670</v>
      </c>
      <c r="IQ68" s="2035" t="s">
        <v>24184</v>
      </c>
      <c r="IR68" s="2035" t="s">
        <v>18323</v>
      </c>
      <c r="IS68" s="2329" t="s">
        <v>16319</v>
      </c>
      <c r="IT68" s="1679"/>
      <c r="IU68" s="1734" t="s">
        <v>14678</v>
      </c>
      <c r="IV68" s="991" t="s">
        <v>27983</v>
      </c>
      <c r="IW68" s="1638" t="s">
        <v>18323</v>
      </c>
      <c r="IX68" s="495" t="s">
        <v>27984</v>
      </c>
      <c r="IY68" s="1638" t="s">
        <v>27074</v>
      </c>
      <c r="IZ68" s="2035" t="s">
        <v>14697</v>
      </c>
      <c r="JA68" s="2035" t="s">
        <v>27983</v>
      </c>
      <c r="JB68" s="2035" t="s">
        <v>15659</v>
      </c>
      <c r="JC68" s="663" t="s">
        <v>16109</v>
      </c>
      <c r="JD68" s="1642" t="s">
        <v>14670</v>
      </c>
      <c r="JE68" s="2042" t="s">
        <v>14584</v>
      </c>
      <c r="JF68" s="1120" t="s">
        <v>14670</v>
      </c>
      <c r="JG68" s="958" t="s">
        <v>14586</v>
      </c>
      <c r="JH68" s="958" t="s">
        <v>14586</v>
      </c>
      <c r="JI68" s="1595" t="s">
        <v>27985</v>
      </c>
      <c r="JJ68" s="2042" t="s">
        <v>14678</v>
      </c>
      <c r="JK68" s="2042" t="s">
        <v>14584</v>
      </c>
      <c r="JL68" s="2035" t="s">
        <v>14579</v>
      </c>
      <c r="JM68" s="1638" t="s">
        <v>14579</v>
      </c>
      <c r="JN68" s="1638" t="s">
        <v>14586</v>
      </c>
      <c r="JO68" s="1641" t="s">
        <v>14700</v>
      </c>
      <c r="JP68" s="1616" t="s">
        <v>27986</v>
      </c>
      <c r="JQ68" s="1641" t="s">
        <v>14584</v>
      </c>
      <c r="JR68" s="1638" t="s">
        <v>14579</v>
      </c>
      <c r="JS68" s="1638" t="s">
        <v>14586</v>
      </c>
      <c r="JT68" s="1638" t="s">
        <v>14584</v>
      </c>
      <c r="JU68" s="2330" t="s">
        <v>27987</v>
      </c>
      <c r="JV68" s="1636" t="s">
        <v>14697</v>
      </c>
      <c r="JW68" s="1636" t="s">
        <v>14584</v>
      </c>
      <c r="JX68" s="1680" t="s">
        <v>14678</v>
      </c>
      <c r="JY68" s="1690"/>
      <c r="JZ68" s="1641" t="s">
        <v>14586</v>
      </c>
      <c r="KA68" s="1653" t="s">
        <v>14670</v>
      </c>
      <c r="KB68" s="1641" t="s">
        <v>15770</v>
      </c>
      <c r="KC68" s="1636" t="s">
        <v>14697</v>
      </c>
      <c r="KD68" s="1641" t="s">
        <v>15770</v>
      </c>
      <c r="KE68" s="1642" t="s">
        <v>14670</v>
      </c>
      <c r="KF68" s="1641" t="s">
        <v>14586</v>
      </c>
      <c r="KG68" s="1641" t="s">
        <v>14579</v>
      </c>
      <c r="KH68" s="1638" t="s">
        <v>14584</v>
      </c>
      <c r="KI68" s="2035"/>
      <c r="KJ68" s="1641" t="s">
        <v>14700</v>
      </c>
      <c r="KK68" s="1641" t="s">
        <v>14579</v>
      </c>
      <c r="KL68" s="1638" t="s">
        <v>14586</v>
      </c>
      <c r="KM68" s="1641" t="s">
        <v>14579</v>
      </c>
      <c r="KN68" s="1683" t="s">
        <v>27985</v>
      </c>
      <c r="KO68" s="1638" t="s">
        <v>14636</v>
      </c>
      <c r="KP68" s="1638" t="s">
        <v>14636</v>
      </c>
      <c r="KQ68" s="1642" t="s">
        <v>14670</v>
      </c>
      <c r="KR68" s="1683" t="s">
        <v>23541</v>
      </c>
      <c r="KS68" s="2035"/>
      <c r="KT68" s="1638" t="s">
        <v>14636</v>
      </c>
      <c r="KU68" s="1638" t="s">
        <v>14584</v>
      </c>
      <c r="KV68" s="1642" t="s">
        <v>14670</v>
      </c>
      <c r="KW68" s="1641" t="s">
        <v>14584</v>
      </c>
      <c r="KX68" s="1680" t="s">
        <v>14697</v>
      </c>
      <c r="KY68" s="1641" t="s">
        <v>14700</v>
      </c>
      <c r="KZ68" s="2035" t="s">
        <v>14586</v>
      </c>
      <c r="LA68" s="2035" t="s">
        <v>14584</v>
      </c>
      <c r="LB68" s="1642" t="s">
        <v>14670</v>
      </c>
      <c r="LC68" s="1642" t="s">
        <v>14670</v>
      </c>
      <c r="LD68" s="1638" t="s">
        <v>14586</v>
      </c>
      <c r="LE68" s="1690"/>
      <c r="LF68" s="1735" t="s">
        <v>27988</v>
      </c>
      <c r="LG68" s="2160" t="s">
        <v>15830</v>
      </c>
      <c r="LH68" s="469" t="s">
        <v>19193</v>
      </c>
      <c r="LI68" s="2160" t="s">
        <v>15830</v>
      </c>
      <c r="LJ68" s="2160" t="s">
        <v>14579</v>
      </c>
      <c r="LK68" s="2035" t="s">
        <v>14584</v>
      </c>
      <c r="LL68" s="2035" t="s">
        <v>14586</v>
      </c>
      <c r="LM68" s="1687" t="s">
        <v>15830</v>
      </c>
      <c r="LN68" s="1650" t="s">
        <v>14697</v>
      </c>
      <c r="LO68" s="2160" t="s">
        <v>14579</v>
      </c>
      <c r="LP68" s="2035"/>
      <c r="LQ68" s="2160" t="s">
        <v>14579</v>
      </c>
      <c r="LR68" s="2035" t="s">
        <v>14670</v>
      </c>
      <c r="LS68" s="2035" t="s">
        <v>14579</v>
      </c>
      <c r="LT68" s="1712" t="s">
        <v>27989</v>
      </c>
      <c r="LU68" s="991" t="s">
        <v>14697</v>
      </c>
      <c r="LV68" s="1588" t="s">
        <v>15884</v>
      </c>
      <c r="LW68" s="2035" t="s">
        <v>14584</v>
      </c>
      <c r="LX68" s="1641" t="s">
        <v>15908</v>
      </c>
      <c r="LY68" s="1595" t="s">
        <v>27990</v>
      </c>
      <c r="LZ68" s="1600" t="s">
        <v>14670</v>
      </c>
      <c r="MA68" s="2035" t="s">
        <v>14636</v>
      </c>
      <c r="MB68" s="1648" t="s">
        <v>14697</v>
      </c>
      <c r="MC68" s="2035" t="s">
        <v>14678</v>
      </c>
      <c r="MD68" s="2035" t="s">
        <v>14636</v>
      </c>
      <c r="ME68" s="2035" t="s">
        <v>14670</v>
      </c>
      <c r="MF68" s="1658" t="s">
        <v>14584</v>
      </c>
      <c r="MG68" s="268" t="s">
        <v>27991</v>
      </c>
      <c r="MH68" s="469" t="s">
        <v>14586</v>
      </c>
      <c r="MI68" s="991" t="s">
        <v>14697</v>
      </c>
      <c r="MJ68" s="1690"/>
      <c r="MK68" s="1588" t="s">
        <v>15937</v>
      </c>
      <c r="ML68" s="1588" t="s">
        <v>18353</v>
      </c>
      <c r="MM68" s="991" t="s">
        <v>14586</v>
      </c>
      <c r="MN68" s="2035" t="s">
        <v>14636</v>
      </c>
      <c r="MO68" s="991" t="s">
        <v>15937</v>
      </c>
      <c r="MP68" s="991" t="s">
        <v>14697</v>
      </c>
      <c r="MQ68" s="1687" t="s">
        <v>18353</v>
      </c>
      <c r="MR68" s="1588" t="s">
        <v>14584</v>
      </c>
      <c r="MS68" s="2035" t="s">
        <v>14678</v>
      </c>
      <c r="MT68" s="2035" t="s">
        <v>14670</v>
      </c>
      <c r="MU68" s="1638" t="s">
        <v>15937</v>
      </c>
      <c r="MV68" s="2035"/>
      <c r="MW68" s="1648" t="s">
        <v>14697</v>
      </c>
      <c r="MX68" s="469" t="s">
        <v>14700</v>
      </c>
      <c r="MY68" s="1683" t="s">
        <v>27992</v>
      </c>
      <c r="MZ68" s="1648" t="s">
        <v>14584</v>
      </c>
      <c r="NA68" s="1588" t="s">
        <v>14586</v>
      </c>
      <c r="NB68" s="1588" t="s">
        <v>14670</v>
      </c>
      <c r="NC68" s="991" t="s">
        <v>14584</v>
      </c>
      <c r="ND68" s="991" t="s">
        <v>14697</v>
      </c>
      <c r="NE68" s="1595" t="s">
        <v>27993</v>
      </c>
      <c r="NF68" s="991" t="s">
        <v>14586</v>
      </c>
      <c r="NG68" s="2035" t="s">
        <v>14584</v>
      </c>
      <c r="NH68" s="1595" t="s">
        <v>27994</v>
      </c>
      <c r="NI68" s="1595" t="s">
        <v>27994</v>
      </c>
      <c r="NJ68" s="2035" t="s">
        <v>14586</v>
      </c>
      <c r="NK68" s="1601" t="s">
        <v>14700</v>
      </c>
      <c r="NL68" s="1601" t="s">
        <v>14697</v>
      </c>
      <c r="NM68" s="1599" t="s">
        <v>14584</v>
      </c>
      <c r="NN68" s="1601" t="s">
        <v>14678</v>
      </c>
      <c r="NO68" s="394" t="s">
        <v>27995</v>
      </c>
      <c r="NP68" s="1690"/>
      <c r="NQ68" s="1693" t="s">
        <v>14586</v>
      </c>
      <c r="NR68" s="1693" t="s">
        <v>14636</v>
      </c>
      <c r="NS68" s="1648" t="s">
        <v>15997</v>
      </c>
      <c r="NT68" s="1648" t="s">
        <v>14697</v>
      </c>
      <c r="NU68" s="2035" t="s">
        <v>14678</v>
      </c>
      <c r="NV68" s="1671" t="s">
        <v>22476</v>
      </c>
      <c r="NW68" s="1648" t="s">
        <v>14584</v>
      </c>
      <c r="NX68" s="2028" t="s">
        <v>14579</v>
      </c>
      <c r="NY68" s="1648" t="s">
        <v>15984</v>
      </c>
      <c r="NZ68" s="1648" t="s">
        <v>15997</v>
      </c>
      <c r="OA68" s="1648" t="s">
        <v>14697</v>
      </c>
      <c r="OB68" s="1648" t="s">
        <v>15997</v>
      </c>
      <c r="OC68" s="1648" t="s">
        <v>15997</v>
      </c>
      <c r="OD68" s="2035" t="s">
        <v>14670</v>
      </c>
      <c r="OE68" s="1604" t="s">
        <v>16109</v>
      </c>
      <c r="OF68" s="2035" t="s">
        <v>14584</v>
      </c>
      <c r="OG68" s="1693" t="s">
        <v>14697</v>
      </c>
      <c r="OH68" s="1693" t="s">
        <v>27131</v>
      </c>
      <c r="OI68" s="301" t="s">
        <v>27996</v>
      </c>
      <c r="OJ68" s="1693" t="s">
        <v>14678</v>
      </c>
      <c r="OK68" s="1600" t="s">
        <v>14579</v>
      </c>
      <c r="OL68" s="2035" t="s">
        <v>14670</v>
      </c>
      <c r="OM68" s="1588" t="s">
        <v>14586</v>
      </c>
      <c r="ON68" s="1693" t="s">
        <v>14700</v>
      </c>
      <c r="OO68" s="1693" t="s">
        <v>14697</v>
      </c>
      <c r="OP68" s="1693" t="s">
        <v>14670</v>
      </c>
      <c r="OQ68" s="2035" t="s">
        <v>14636</v>
      </c>
      <c r="OR68" s="2035" t="s">
        <v>14670</v>
      </c>
      <c r="OS68" s="2035" t="s">
        <v>18363</v>
      </c>
      <c r="OT68" s="1693" t="s">
        <v>14586</v>
      </c>
      <c r="OU68" s="1693" t="s">
        <v>14700</v>
      </c>
      <c r="OV68" s="1690"/>
      <c r="OW68" s="1693" t="s">
        <v>14697</v>
      </c>
      <c r="OX68" s="1604" t="s">
        <v>16109</v>
      </c>
      <c r="OY68" s="2035" t="s">
        <v>18363</v>
      </c>
      <c r="OZ68" s="2035" t="s">
        <v>14636</v>
      </c>
      <c r="PA68" s="301" t="s">
        <v>27997</v>
      </c>
      <c r="PB68" s="991" t="s">
        <v>14586</v>
      </c>
      <c r="PC68" s="1588" t="s">
        <v>14697</v>
      </c>
      <c r="PD68" s="1588" t="s">
        <v>14700</v>
      </c>
      <c r="PE68" s="2035" t="s">
        <v>14678</v>
      </c>
      <c r="PF68" s="1693" t="s">
        <v>14584</v>
      </c>
      <c r="PG68" s="1693" t="s">
        <v>14670</v>
      </c>
      <c r="PH68" s="2035" t="s">
        <v>14584</v>
      </c>
      <c r="PI68" s="2035" t="s">
        <v>19218</v>
      </c>
      <c r="PJ68" s="2035"/>
      <c r="PK68" s="2035"/>
      <c r="PL68" s="2035"/>
      <c r="PM68" s="2035"/>
      <c r="PN68" s="2035"/>
      <c r="PO68" s="2035"/>
      <c r="PP68" s="2035"/>
      <c r="PQ68" s="2035"/>
      <c r="PR68" s="2035"/>
      <c r="PS68" s="1638" t="s">
        <v>14994</v>
      </c>
      <c r="PT68" s="1648" t="s">
        <v>14584</v>
      </c>
      <c r="PU68" s="1600" t="s">
        <v>15002</v>
      </c>
      <c r="PV68" s="1648" t="s">
        <v>14586</v>
      </c>
      <c r="PW68" s="1648" t="s">
        <v>15002</v>
      </c>
      <c r="PX68" s="1600" t="s">
        <v>14697</v>
      </c>
      <c r="PY68" s="1664"/>
      <c r="PZ68" s="268"/>
      <c r="QA68" s="268"/>
      <c r="QB68" s="268"/>
      <c r="QC68" s="1623" t="s">
        <v>27998</v>
      </c>
      <c r="QD68" s="268"/>
      <c r="QE68" s="268"/>
      <c r="QF68" s="268"/>
      <c r="QG68" s="268"/>
      <c r="QH68" s="1694" t="s">
        <v>27999</v>
      </c>
      <c r="QI68" s="268"/>
      <c r="QJ68" s="268"/>
      <c r="QK68" s="268"/>
      <c r="QL68" s="268"/>
      <c r="QM68" s="268"/>
      <c r="QN68" s="268"/>
      <c r="QO68" s="268"/>
      <c r="QP68" s="268"/>
      <c r="QQ68" s="1694" t="s">
        <v>28000</v>
      </c>
      <c r="QR68" s="268"/>
      <c r="QS68" s="268"/>
      <c r="QT68" s="268"/>
      <c r="QU68" s="268"/>
      <c r="QV68" s="268"/>
      <c r="QW68" s="268"/>
      <c r="QX68" s="268"/>
      <c r="QY68" s="268"/>
      <c r="QZ68" s="268"/>
      <c r="RA68" s="268"/>
      <c r="RB68" s="268"/>
      <c r="RC68" s="268"/>
      <c r="RD68" s="268"/>
    </row>
    <row r="69" spans="1:472" ht="54" customHeight="1">
      <c r="A69" s="2500"/>
      <c r="B69" s="2302" t="s">
        <v>28001</v>
      </c>
      <c r="C69" s="2214"/>
      <c r="D69" s="469"/>
      <c r="E69" s="469"/>
      <c r="F69" s="469"/>
      <c r="G69" s="469"/>
      <c r="H69" s="469"/>
      <c r="I69" s="469"/>
      <c r="J69" s="469"/>
      <c r="K69" s="469"/>
      <c r="L69" s="469"/>
      <c r="M69" s="469"/>
      <c r="N69" s="269" t="s">
        <v>28002</v>
      </c>
      <c r="O69" s="469"/>
      <c r="P69" s="469"/>
      <c r="Q69" s="469"/>
      <c r="R69" s="469"/>
      <c r="S69" s="469"/>
      <c r="T69" s="469"/>
      <c r="U69" s="469"/>
      <c r="V69" s="469"/>
      <c r="W69" s="469"/>
      <c r="X69" s="1617" t="s">
        <v>28003</v>
      </c>
      <c r="Y69" s="469"/>
      <c r="Z69" s="469"/>
      <c r="AA69" s="469"/>
      <c r="AB69" s="269" t="s">
        <v>28004</v>
      </c>
      <c r="AC69" s="469"/>
      <c r="AD69" s="469"/>
      <c r="AE69" s="469"/>
      <c r="AF69" s="469"/>
      <c r="AG69" s="469"/>
      <c r="AH69" s="469"/>
      <c r="AI69" s="2214"/>
      <c r="AJ69" s="469"/>
      <c r="AK69" s="469"/>
      <c r="AL69" s="469"/>
      <c r="AM69" s="469"/>
      <c r="AN69" s="469"/>
      <c r="AO69" s="469"/>
      <c r="AP69" s="469"/>
      <c r="AQ69" s="469"/>
      <c r="AR69" s="469"/>
      <c r="AS69" s="469"/>
      <c r="AT69" s="469"/>
      <c r="AU69" s="469"/>
      <c r="AV69" s="469"/>
      <c r="AW69" s="1190" t="s">
        <v>28005</v>
      </c>
      <c r="AX69" s="469"/>
      <c r="AY69" s="269" t="s">
        <v>28006</v>
      </c>
      <c r="AZ69" s="469"/>
      <c r="BA69" s="469"/>
      <c r="BB69" s="469"/>
      <c r="BC69" s="469"/>
      <c r="BD69" s="469"/>
      <c r="BE69" s="469"/>
      <c r="BF69" s="469"/>
      <c r="BG69" s="469"/>
      <c r="BH69" s="469"/>
      <c r="BI69" s="1617" t="s">
        <v>28007</v>
      </c>
      <c r="BJ69" s="469"/>
      <c r="BK69" s="469"/>
      <c r="BL69" s="2214"/>
      <c r="BM69" s="469"/>
      <c r="BN69" s="269" t="s">
        <v>28008</v>
      </c>
      <c r="BO69" s="469"/>
      <c r="BP69" s="469"/>
      <c r="BQ69" s="331"/>
      <c r="BR69" s="469"/>
      <c r="BS69" s="469"/>
      <c r="BT69" s="469"/>
      <c r="BU69" s="1617" t="s">
        <v>28009</v>
      </c>
      <c r="BV69" s="469"/>
      <c r="BW69" s="469"/>
      <c r="BX69" s="469"/>
      <c r="BY69" s="469"/>
      <c r="BZ69" s="268"/>
      <c r="CA69" s="469"/>
      <c r="CB69" s="269" t="s">
        <v>28010</v>
      </c>
      <c r="CC69" s="469"/>
      <c r="CD69" s="469"/>
      <c r="CE69" s="469"/>
      <c r="CF69" s="469"/>
      <c r="CG69" s="269" t="s">
        <v>28011</v>
      </c>
      <c r="CH69" s="269" t="s">
        <v>28012</v>
      </c>
      <c r="CI69" s="269" t="s">
        <v>28013</v>
      </c>
      <c r="CJ69" s="469"/>
      <c r="CK69" s="469"/>
      <c r="CL69" s="469"/>
      <c r="CM69" s="469"/>
      <c r="CN69" s="269" t="s">
        <v>28014</v>
      </c>
      <c r="CO69" s="269" t="s">
        <v>28015</v>
      </c>
      <c r="CP69" s="269" t="s">
        <v>28016</v>
      </c>
      <c r="CQ69" s="469"/>
      <c r="CR69" s="2214"/>
      <c r="CS69" s="1587" t="s">
        <v>28017</v>
      </c>
      <c r="CT69" s="469"/>
      <c r="CU69" s="469"/>
      <c r="CV69" s="469"/>
      <c r="CW69" s="1587" t="s">
        <v>28018</v>
      </c>
      <c r="CX69" s="469"/>
      <c r="CY69" s="469"/>
      <c r="CZ69" s="1667"/>
      <c r="DA69" s="469"/>
      <c r="DB69" s="269" t="s">
        <v>28019</v>
      </c>
      <c r="DC69" s="469"/>
      <c r="DD69" s="469"/>
      <c r="DE69" s="269" t="s">
        <v>28020</v>
      </c>
      <c r="DF69" s="469"/>
      <c r="DG69" s="469"/>
      <c r="DH69" s="469"/>
      <c r="DI69" s="469"/>
      <c r="DJ69" s="269" t="s">
        <v>28021</v>
      </c>
      <c r="DK69" s="469"/>
      <c r="DL69" s="469"/>
      <c r="DM69" s="269" t="s">
        <v>28022</v>
      </c>
      <c r="DN69" s="469"/>
      <c r="DO69" s="1617" t="s">
        <v>28023</v>
      </c>
      <c r="DP69" s="1617" t="s">
        <v>28024</v>
      </c>
      <c r="DQ69" s="1615" t="s">
        <v>28025</v>
      </c>
      <c r="DR69" s="1673" t="s">
        <v>28026</v>
      </c>
      <c r="DS69" s="1615" t="s">
        <v>28027</v>
      </c>
      <c r="DT69" s="269" t="s">
        <v>28028</v>
      </c>
      <c r="DU69" s="469"/>
      <c r="DV69" s="1615" t="s">
        <v>28029</v>
      </c>
      <c r="DW69" s="2214"/>
      <c r="DX69" s="469"/>
      <c r="DY69" s="269" t="s">
        <v>28030</v>
      </c>
      <c r="DZ69" s="469"/>
      <c r="EA69" s="469"/>
      <c r="EB69" s="469"/>
      <c r="EC69" s="469"/>
      <c r="ED69" s="269" t="s">
        <v>28031</v>
      </c>
      <c r="EE69" s="469"/>
      <c r="EF69" s="1617" t="s">
        <v>28032</v>
      </c>
      <c r="EG69" s="269" t="s">
        <v>19918</v>
      </c>
      <c r="EH69" s="469"/>
      <c r="EI69" s="469"/>
      <c r="EJ69" s="469"/>
      <c r="EK69" s="269" t="s">
        <v>28033</v>
      </c>
      <c r="EL69" s="1760"/>
      <c r="EM69" s="1857" t="s">
        <v>28034</v>
      </c>
      <c r="EN69" s="469"/>
      <c r="EO69" s="269" t="s">
        <v>19311</v>
      </c>
      <c r="EP69" s="469"/>
      <c r="EQ69" s="469"/>
      <c r="ER69" s="469"/>
      <c r="ES69" s="469"/>
      <c r="ET69" s="469"/>
      <c r="EU69" s="1615" t="s">
        <v>28035</v>
      </c>
      <c r="EV69" s="1617" t="s">
        <v>19526</v>
      </c>
      <c r="EW69" s="1617" t="s">
        <v>28036</v>
      </c>
      <c r="EX69" s="469"/>
      <c r="EY69" s="469"/>
      <c r="EZ69" s="469"/>
      <c r="FA69" s="469"/>
      <c r="FB69" s="1615" t="s">
        <v>28037</v>
      </c>
      <c r="FC69" s="2214"/>
      <c r="FD69" s="469"/>
      <c r="FE69" s="2331"/>
      <c r="FF69" s="1671" t="s">
        <v>28038</v>
      </c>
      <c r="FG69" s="1392"/>
      <c r="FH69" s="1392"/>
      <c r="FI69" s="296"/>
      <c r="FJ69" s="1617" t="s">
        <v>28039</v>
      </c>
      <c r="FK69" s="469"/>
      <c r="FL69" s="469"/>
      <c r="FM69" s="469"/>
      <c r="FN69" s="2332" t="s">
        <v>28040</v>
      </c>
      <c r="FO69" s="269" t="s">
        <v>28041</v>
      </c>
      <c r="FP69" s="269" t="s">
        <v>19939</v>
      </c>
      <c r="FQ69" s="1617" t="s">
        <v>28042</v>
      </c>
      <c r="FR69" s="1760"/>
      <c r="FS69" s="1617" t="s">
        <v>19122</v>
      </c>
      <c r="FT69" s="269" t="s">
        <v>28043</v>
      </c>
      <c r="FU69" s="2332" t="s">
        <v>28044</v>
      </c>
      <c r="FV69" s="2332" t="s">
        <v>28045</v>
      </c>
      <c r="FW69" s="269" t="s">
        <v>20290</v>
      </c>
      <c r="FX69" s="2332" t="s">
        <v>28046</v>
      </c>
      <c r="FY69" s="2332" t="s">
        <v>28047</v>
      </c>
      <c r="FZ69" s="2332" t="s">
        <v>28048</v>
      </c>
      <c r="GA69" s="2332" t="s">
        <v>28049</v>
      </c>
      <c r="GB69" s="1617" t="s">
        <v>19947</v>
      </c>
      <c r="GC69" s="2332" t="s">
        <v>28050</v>
      </c>
      <c r="GD69" s="2332" t="s">
        <v>28051</v>
      </c>
      <c r="GE69" s="2332" t="s">
        <v>28052</v>
      </c>
      <c r="GF69" s="1571" t="s">
        <v>28053</v>
      </c>
      <c r="GG69" s="2332" t="s">
        <v>28054</v>
      </c>
      <c r="GH69" s="2214"/>
      <c r="GI69" s="2332" t="s">
        <v>28055</v>
      </c>
      <c r="GJ69" s="1671" t="s">
        <v>21997</v>
      </c>
      <c r="GK69" s="2332" t="s">
        <v>28056</v>
      </c>
      <c r="GL69" s="2332" t="s">
        <v>28057</v>
      </c>
      <c r="GM69" s="2332" t="s">
        <v>28058</v>
      </c>
      <c r="GN69" s="2332" t="s">
        <v>28059</v>
      </c>
      <c r="GO69" s="2307"/>
      <c r="GP69" s="2332" t="s">
        <v>28060</v>
      </c>
      <c r="GQ69" s="2332" t="s">
        <v>28061</v>
      </c>
      <c r="GR69" s="2332" t="s">
        <v>28062</v>
      </c>
      <c r="GS69" s="2332" t="s">
        <v>28063</v>
      </c>
      <c r="GT69" s="2332" t="s">
        <v>28064</v>
      </c>
      <c r="GU69" s="2332" t="s">
        <v>28065</v>
      </c>
      <c r="GV69" s="1617" t="s">
        <v>28066</v>
      </c>
      <c r="GW69" s="2332" t="s">
        <v>28067</v>
      </c>
      <c r="GX69" s="2332" t="s">
        <v>28068</v>
      </c>
      <c r="GY69" s="2332" t="s">
        <v>28069</v>
      </c>
      <c r="GZ69" s="1617" t="s">
        <v>28070</v>
      </c>
      <c r="HA69" s="2332" t="s">
        <v>28071</v>
      </c>
      <c r="HB69" s="1643" t="s">
        <v>28072</v>
      </c>
      <c r="HC69" s="2332" t="s">
        <v>28073</v>
      </c>
      <c r="HD69" s="2332" t="s">
        <v>28074</v>
      </c>
      <c r="HE69" s="2332" t="s">
        <v>28075</v>
      </c>
      <c r="HF69" s="2332" t="s">
        <v>28076</v>
      </c>
      <c r="HG69" s="1587" t="s">
        <v>19972</v>
      </c>
      <c r="HH69" s="2332" t="s">
        <v>28077</v>
      </c>
      <c r="HI69" s="2332" t="s">
        <v>28078</v>
      </c>
      <c r="HJ69" s="2332" t="s">
        <v>28079</v>
      </c>
      <c r="HK69" s="2332" t="s">
        <v>28080</v>
      </c>
      <c r="HL69" s="2332" t="s">
        <v>28081</v>
      </c>
      <c r="HM69" s="2332" t="s">
        <v>28082</v>
      </c>
      <c r="HN69" s="2214"/>
      <c r="HO69" s="1587" t="s">
        <v>28083</v>
      </c>
      <c r="HP69" s="1861" t="s">
        <v>28084</v>
      </c>
      <c r="HQ69" s="2332" t="s">
        <v>28085</v>
      </c>
      <c r="HR69" s="1587" t="s">
        <v>28086</v>
      </c>
      <c r="HS69" s="2332" t="s">
        <v>28087</v>
      </c>
      <c r="HT69" s="2332" t="s">
        <v>28088</v>
      </c>
      <c r="HU69" s="2332" t="s">
        <v>28089</v>
      </c>
      <c r="HV69" s="398"/>
      <c r="HW69" s="1587" t="s">
        <v>28090</v>
      </c>
      <c r="HX69" s="1587" t="s">
        <v>28091</v>
      </c>
      <c r="HY69" s="469"/>
      <c r="HZ69" s="257"/>
      <c r="IA69" s="257"/>
      <c r="IB69" s="1698" t="s">
        <v>28092</v>
      </c>
      <c r="IC69" s="469"/>
      <c r="ID69" s="1615" t="s">
        <v>28093</v>
      </c>
      <c r="IE69" s="469"/>
      <c r="IF69" s="469"/>
      <c r="IG69" s="1863" t="s">
        <v>28094</v>
      </c>
      <c r="IH69" s="469"/>
      <c r="II69" s="469"/>
      <c r="IJ69" s="1587" t="s">
        <v>28095</v>
      </c>
      <c r="IK69" s="469"/>
      <c r="IL69" s="469"/>
      <c r="IM69" s="469"/>
      <c r="IN69" s="1587" t="s">
        <v>28096</v>
      </c>
      <c r="IO69" s="469"/>
      <c r="IP69" s="469"/>
      <c r="IQ69" s="469"/>
      <c r="IR69" s="1671" t="s">
        <v>28097</v>
      </c>
      <c r="IS69" s="1585"/>
      <c r="IT69" s="2206"/>
      <c r="IU69" s="568"/>
      <c r="IV69" s="469"/>
      <c r="IW69" s="1587" t="s">
        <v>28098</v>
      </c>
      <c r="IX69" s="469"/>
      <c r="IY69" s="1587" t="s">
        <v>28099</v>
      </c>
      <c r="IZ69" s="1671" t="s">
        <v>28100</v>
      </c>
      <c r="JA69" s="469"/>
      <c r="JB69" s="2021" t="s">
        <v>28101</v>
      </c>
      <c r="JC69" s="663" t="s">
        <v>16109</v>
      </c>
      <c r="JD69" s="269" t="s">
        <v>28102</v>
      </c>
      <c r="JE69" s="1615" t="s">
        <v>28103</v>
      </c>
      <c r="JF69" s="469"/>
      <c r="JG69" s="469"/>
      <c r="JH69" s="1615" t="s">
        <v>28104</v>
      </c>
      <c r="JI69" s="663"/>
      <c r="JJ69" s="469"/>
      <c r="JK69" s="1760"/>
      <c r="JL69" s="469"/>
      <c r="JM69" s="1587" t="s">
        <v>28105</v>
      </c>
      <c r="JN69" s="469"/>
      <c r="JO69" s="2278"/>
      <c r="JP69" s="469"/>
      <c r="JQ69" s="2309"/>
      <c r="JR69" s="1587" t="s">
        <v>28106</v>
      </c>
      <c r="JS69" s="1588"/>
      <c r="JT69" s="469"/>
      <c r="JU69" s="2278"/>
      <c r="JV69" s="1587" t="s">
        <v>28107</v>
      </c>
      <c r="JW69" s="469"/>
      <c r="JX69" s="2309"/>
      <c r="JY69" s="2214"/>
      <c r="JZ69" s="2309"/>
      <c r="KA69" s="2309"/>
      <c r="KB69" s="2309"/>
      <c r="KC69" s="1587" t="s">
        <v>28108</v>
      </c>
      <c r="KD69" s="2333"/>
      <c r="KE69" s="469"/>
      <c r="KF69" s="2309"/>
      <c r="KG69" s="2309"/>
      <c r="KH69" s="1587" t="s">
        <v>28109</v>
      </c>
      <c r="KI69" s="469"/>
      <c r="KJ69" s="1716" t="s">
        <v>28110</v>
      </c>
      <c r="KK69" s="1698" t="s">
        <v>28111</v>
      </c>
      <c r="KL69" s="1587" t="s">
        <v>28112</v>
      </c>
      <c r="KM69" s="469"/>
      <c r="KN69" s="2278"/>
      <c r="KO69" s="269" t="s">
        <v>28113</v>
      </c>
      <c r="KP69" s="1861" t="s">
        <v>28114</v>
      </c>
      <c r="KQ69" s="1698" t="s">
        <v>28115</v>
      </c>
      <c r="KR69" s="2278"/>
      <c r="KS69" s="469"/>
      <c r="KT69" s="469"/>
      <c r="KU69" s="1578" t="s">
        <v>28116</v>
      </c>
      <c r="KV69" s="469"/>
      <c r="KW69" s="1861" t="s">
        <v>18582</v>
      </c>
      <c r="KX69" s="469"/>
      <c r="KY69" s="469"/>
      <c r="KZ69" s="469"/>
      <c r="LA69" s="469"/>
      <c r="LB69" s="1698" t="s">
        <v>28117</v>
      </c>
      <c r="LC69" s="469"/>
      <c r="LD69" s="1588"/>
      <c r="LE69" s="2214"/>
      <c r="LF69" s="469"/>
      <c r="LG69" s="1587" t="s">
        <v>20393</v>
      </c>
      <c r="LH69" s="1588"/>
      <c r="LI69" s="2309"/>
      <c r="LJ69" s="2309"/>
      <c r="LK69" s="1587" t="s">
        <v>20063</v>
      </c>
      <c r="LL69" s="469"/>
      <c r="LM69" s="1588"/>
      <c r="LN69" s="1671" t="s">
        <v>20397</v>
      </c>
      <c r="LO69" s="469"/>
      <c r="LP69" s="469"/>
      <c r="LQ69" s="2309"/>
      <c r="LR69" s="1572" t="s">
        <v>18592</v>
      </c>
      <c r="LS69" s="1615" t="s">
        <v>28118</v>
      </c>
      <c r="LT69" s="2278"/>
      <c r="LU69" s="1615" t="s">
        <v>28119</v>
      </c>
      <c r="LV69" s="1587" t="s">
        <v>28120</v>
      </c>
      <c r="LW69" s="469"/>
      <c r="LX69" s="2278"/>
      <c r="LY69" s="2279"/>
      <c r="LZ69" s="2309"/>
      <c r="MA69" s="1615" t="s">
        <v>28121</v>
      </c>
      <c r="MB69" s="2309"/>
      <c r="MC69" s="1910" t="s">
        <v>28122</v>
      </c>
      <c r="MD69" s="469"/>
      <c r="ME69" s="469"/>
      <c r="MF69" s="2309"/>
      <c r="MG69" s="469"/>
      <c r="MH69" s="1587" t="s">
        <v>20085</v>
      </c>
      <c r="MI69" s="469"/>
      <c r="MJ69" s="2214"/>
      <c r="MK69" s="1588"/>
      <c r="ML69" s="1587" t="s">
        <v>20087</v>
      </c>
      <c r="MM69" s="269" t="s">
        <v>20409</v>
      </c>
      <c r="MN69" s="469"/>
      <c r="MO69" s="205" t="s">
        <v>20410</v>
      </c>
      <c r="MP69" s="269" t="s">
        <v>20409</v>
      </c>
      <c r="MQ69" s="469"/>
      <c r="MR69" s="1587" t="s">
        <v>24742</v>
      </c>
      <c r="MS69" s="469"/>
      <c r="MT69" s="469"/>
      <c r="MU69" s="1588"/>
      <c r="MV69" s="469"/>
      <c r="MW69" s="2309"/>
      <c r="MX69" s="1615" t="s">
        <v>28123</v>
      </c>
      <c r="MY69" s="2278"/>
      <c r="MZ69" s="2309"/>
      <c r="NA69" s="1587" t="s">
        <v>20414</v>
      </c>
      <c r="NB69" s="1587" t="s">
        <v>28124</v>
      </c>
      <c r="NC69" s="469"/>
      <c r="ND69" s="206" t="s">
        <v>20103</v>
      </c>
      <c r="NE69" s="2279"/>
      <c r="NF69" s="179" t="s">
        <v>20423</v>
      </c>
      <c r="NG69" s="1864" t="s">
        <v>28125</v>
      </c>
      <c r="NH69" s="2279"/>
      <c r="NI69" s="2279"/>
      <c r="NJ69" s="1698" t="s">
        <v>28126</v>
      </c>
      <c r="NK69" s="1760"/>
      <c r="NL69" s="1698" t="s">
        <v>28127</v>
      </c>
      <c r="NM69" s="1760"/>
      <c r="NN69" s="1760"/>
      <c r="NO69" s="1663" t="s">
        <v>28128</v>
      </c>
      <c r="NP69" s="2214"/>
      <c r="NQ69" s="991"/>
      <c r="NR69" s="469"/>
      <c r="NS69" s="2309"/>
      <c r="NT69" s="2309"/>
      <c r="NU69" s="2334"/>
      <c r="NV69" s="2334"/>
      <c r="NW69" s="2309"/>
      <c r="NX69" s="2334"/>
      <c r="NY69" s="2309"/>
      <c r="NZ69" s="2309"/>
      <c r="OA69" s="2309"/>
      <c r="OB69" s="2309"/>
      <c r="OC69" s="2309"/>
      <c r="OD69" s="2334"/>
      <c r="OE69" s="1604" t="s">
        <v>16109</v>
      </c>
      <c r="OF69" s="2334"/>
      <c r="OG69" s="1588"/>
      <c r="OH69" s="1588"/>
      <c r="OI69" s="1604"/>
      <c r="OJ69" s="1588"/>
      <c r="OK69" s="2309"/>
      <c r="OL69" s="2334"/>
      <c r="OM69" s="1588"/>
      <c r="ON69" s="1588"/>
      <c r="OO69" s="1588"/>
      <c r="OP69" s="1588"/>
      <c r="OQ69" s="2334"/>
      <c r="OR69" s="2334"/>
      <c r="OS69" s="2334"/>
      <c r="OT69" s="1588"/>
      <c r="OU69" s="1588"/>
      <c r="OV69" s="2214"/>
      <c r="OW69" s="1588"/>
      <c r="OX69" s="1604" t="s">
        <v>16109</v>
      </c>
      <c r="OY69" s="2334"/>
      <c r="OZ69" s="2334"/>
      <c r="PA69" s="1604"/>
      <c r="PB69" s="1588"/>
      <c r="PC69" s="1588"/>
      <c r="PD69" s="2334"/>
      <c r="PE69" s="2334"/>
      <c r="PF69" s="1588"/>
      <c r="PG69" s="1588"/>
      <c r="PH69" s="2334"/>
      <c r="PI69" s="2334"/>
      <c r="PJ69" s="2334"/>
      <c r="PK69" s="2334"/>
      <c r="PL69" s="2334"/>
      <c r="PM69" s="2334"/>
      <c r="PN69" s="2334"/>
      <c r="PO69" s="2334"/>
      <c r="PP69" s="2334"/>
      <c r="PQ69" s="2334"/>
      <c r="PR69" s="2334"/>
      <c r="PS69" s="2309"/>
      <c r="PT69" s="2309"/>
      <c r="PU69" s="171" t="s">
        <v>28129</v>
      </c>
      <c r="PV69" s="2309"/>
      <c r="PW69" s="1663" t="s">
        <v>28130</v>
      </c>
      <c r="PX69" s="2334"/>
      <c r="PY69" s="2215"/>
      <c r="PZ69" s="469"/>
      <c r="QA69" s="469"/>
      <c r="QB69" s="469"/>
      <c r="QC69" s="469"/>
      <c r="QD69" s="469"/>
      <c r="QE69" s="469"/>
      <c r="QF69" s="469"/>
      <c r="QG69" s="469"/>
      <c r="QH69" s="469"/>
      <c r="QI69" s="469"/>
      <c r="QJ69" s="469"/>
      <c r="QK69" s="469"/>
      <c r="QL69" s="469"/>
      <c r="QM69" s="469"/>
      <c r="QN69" s="469"/>
      <c r="QO69" s="469"/>
      <c r="QP69" s="469"/>
      <c r="QQ69" s="469"/>
      <c r="QR69" s="469"/>
      <c r="QS69" s="469"/>
      <c r="QT69" s="469"/>
      <c r="QU69" s="469"/>
      <c r="QV69" s="469"/>
      <c r="QW69" s="469"/>
      <c r="QX69" s="469"/>
      <c r="QY69" s="469"/>
      <c r="QZ69" s="469"/>
      <c r="RA69" s="469"/>
      <c r="RB69" s="469"/>
      <c r="RC69" s="469"/>
      <c r="RD69" s="469"/>
    </row>
    <row r="70" spans="1:472" ht="54" customHeight="1">
      <c r="A70" s="2500"/>
      <c r="B70" s="1996" t="s">
        <v>28131</v>
      </c>
      <c r="C70" s="2310"/>
      <c r="D70" s="2035" t="s">
        <v>22850</v>
      </c>
      <c r="E70" s="2284" t="s">
        <v>28132</v>
      </c>
      <c r="F70" s="2284" t="s">
        <v>28133</v>
      </c>
      <c r="G70" s="2035" t="s">
        <v>16211</v>
      </c>
      <c r="H70" s="2284" t="s">
        <v>28134</v>
      </c>
      <c r="I70" s="2284" t="s">
        <v>28135</v>
      </c>
      <c r="J70" s="2289" t="s">
        <v>14590</v>
      </c>
      <c r="K70" s="2284" t="s">
        <v>28136</v>
      </c>
      <c r="L70" s="2284" t="s">
        <v>14597</v>
      </c>
      <c r="M70" s="2284" t="s">
        <v>28134</v>
      </c>
      <c r="N70" s="2284" t="s">
        <v>14595</v>
      </c>
      <c r="O70" s="2035" t="s">
        <v>27933</v>
      </c>
      <c r="P70" s="2284" t="s">
        <v>28137</v>
      </c>
      <c r="Q70" s="2284" t="s">
        <v>28138</v>
      </c>
      <c r="R70" s="2284" t="s">
        <v>28139</v>
      </c>
      <c r="S70" s="2284" t="s">
        <v>28140</v>
      </c>
      <c r="T70" s="2035" t="s">
        <v>18595</v>
      </c>
      <c r="U70" s="2289" t="s">
        <v>14590</v>
      </c>
      <c r="V70" s="2035" t="s">
        <v>28141</v>
      </c>
      <c r="W70" s="2284" t="s">
        <v>28142</v>
      </c>
      <c r="X70" s="2289" t="s">
        <v>14590</v>
      </c>
      <c r="Y70" s="2284" t="s">
        <v>28143</v>
      </c>
      <c r="Z70" s="2284" t="s">
        <v>14597</v>
      </c>
      <c r="AA70" s="2284" t="s">
        <v>28134</v>
      </c>
      <c r="AB70" s="2284" t="s">
        <v>14597</v>
      </c>
      <c r="AC70" s="2035" t="s">
        <v>14856</v>
      </c>
      <c r="AD70" s="2035" t="s">
        <v>14882</v>
      </c>
      <c r="AE70" s="2035" t="s">
        <v>14856</v>
      </c>
      <c r="AF70" s="2035" t="s">
        <v>14882</v>
      </c>
      <c r="AG70" s="2035" t="s">
        <v>14869</v>
      </c>
      <c r="AH70" s="2035" t="s">
        <v>14882</v>
      </c>
      <c r="AI70" s="2310"/>
      <c r="AJ70" s="2035" t="s">
        <v>14856</v>
      </c>
      <c r="AK70" s="2035" t="s">
        <v>14882</v>
      </c>
      <c r="AL70" s="2035" t="s">
        <v>14882</v>
      </c>
      <c r="AM70" s="2284" t="s">
        <v>28144</v>
      </c>
      <c r="AN70" s="2284" t="s">
        <v>28145</v>
      </c>
      <c r="AO70" s="2284" t="s">
        <v>28146</v>
      </c>
      <c r="AP70" s="2284" t="s">
        <v>14590</v>
      </c>
      <c r="AQ70" s="2284" t="s">
        <v>14599</v>
      </c>
      <c r="AR70" s="2284" t="s">
        <v>28147</v>
      </c>
      <c r="AS70" s="2284" t="s">
        <v>14599</v>
      </c>
      <c r="AT70" s="2284" t="s">
        <v>28148</v>
      </c>
      <c r="AU70" s="2284" t="s">
        <v>28149</v>
      </c>
      <c r="AV70" s="2284" t="s">
        <v>28150</v>
      </c>
      <c r="AW70" s="2284" t="s">
        <v>28151</v>
      </c>
      <c r="AX70" s="2284" t="s">
        <v>28152</v>
      </c>
      <c r="AY70" s="2284" t="s">
        <v>14597</v>
      </c>
      <c r="AZ70" s="2284" t="s">
        <v>28153</v>
      </c>
      <c r="BA70" s="2289" t="s">
        <v>28154</v>
      </c>
      <c r="BB70" s="2284" t="s">
        <v>28155</v>
      </c>
      <c r="BC70" s="2284" t="s">
        <v>28156</v>
      </c>
      <c r="BD70" s="2284" t="s">
        <v>14599</v>
      </c>
      <c r="BE70" s="2284" t="s">
        <v>14597</v>
      </c>
      <c r="BF70" s="2035" t="s">
        <v>28157</v>
      </c>
      <c r="BG70" s="2284" t="s">
        <v>28158</v>
      </c>
      <c r="BH70" s="2284" t="s">
        <v>28159</v>
      </c>
      <c r="BI70" s="2035" t="s">
        <v>22850</v>
      </c>
      <c r="BJ70" s="2284" t="s">
        <v>14597</v>
      </c>
      <c r="BK70" s="2284" t="s">
        <v>14599</v>
      </c>
      <c r="BL70" s="2310"/>
      <c r="BM70" s="2284" t="s">
        <v>28160</v>
      </c>
      <c r="BN70" s="2284" t="s">
        <v>14597</v>
      </c>
      <c r="BO70" s="2035" t="s">
        <v>28161</v>
      </c>
      <c r="BP70" s="2284" t="s">
        <v>28162</v>
      </c>
      <c r="BQ70" s="2284" t="s">
        <v>28163</v>
      </c>
      <c r="BR70" s="2284" t="s">
        <v>14590</v>
      </c>
      <c r="BS70" s="2284" t="s">
        <v>14599</v>
      </c>
      <c r="BT70" s="2035" t="s">
        <v>28164</v>
      </c>
      <c r="BU70" s="2284" t="s">
        <v>14597</v>
      </c>
      <c r="BV70" s="2035" t="s">
        <v>18284</v>
      </c>
      <c r="BW70" s="2284" t="s">
        <v>14599</v>
      </c>
      <c r="BX70" s="2284" t="s">
        <v>14597</v>
      </c>
      <c r="BY70" s="2284" t="s">
        <v>28162</v>
      </c>
      <c r="BZ70" s="2035" t="s">
        <v>16319</v>
      </c>
      <c r="CA70" s="2284" t="s">
        <v>28165</v>
      </c>
      <c r="CB70" s="2284" t="s">
        <v>14599</v>
      </c>
      <c r="CC70" s="2284" t="s">
        <v>28162</v>
      </c>
      <c r="CD70" s="2035" t="s">
        <v>16189</v>
      </c>
      <c r="CE70" s="2284" t="s">
        <v>14599</v>
      </c>
      <c r="CF70" s="2035" t="s">
        <v>19336</v>
      </c>
      <c r="CG70" s="2284" t="s">
        <v>14597</v>
      </c>
      <c r="CH70" s="2284" t="s">
        <v>28166</v>
      </c>
      <c r="CI70" s="2035" t="s">
        <v>16211</v>
      </c>
      <c r="CJ70" s="2284" t="s">
        <v>28167</v>
      </c>
      <c r="CK70" s="2035" t="s">
        <v>16189</v>
      </c>
      <c r="CL70" s="2284" t="s">
        <v>28162</v>
      </c>
      <c r="CM70" s="2284" t="s">
        <v>28168</v>
      </c>
      <c r="CN70" s="2035" t="s">
        <v>18595</v>
      </c>
      <c r="CO70" s="2284" t="s">
        <v>28162</v>
      </c>
      <c r="CP70" s="2284" t="s">
        <v>28169</v>
      </c>
      <c r="CQ70" s="2035" t="s">
        <v>18284</v>
      </c>
      <c r="CR70" s="2310"/>
      <c r="CS70" s="2035" t="s">
        <v>16189</v>
      </c>
      <c r="CT70" s="2284" t="s">
        <v>14590</v>
      </c>
      <c r="CU70" s="2284" t="s">
        <v>28170</v>
      </c>
      <c r="CV70" s="2035" t="s">
        <v>28171</v>
      </c>
      <c r="CW70" s="2035" t="s">
        <v>23188</v>
      </c>
      <c r="CX70" s="2035" t="s">
        <v>15278</v>
      </c>
      <c r="CY70" s="2035" t="s">
        <v>23188</v>
      </c>
      <c r="CZ70" s="2289" t="s">
        <v>16189</v>
      </c>
      <c r="DA70" s="2284" t="s">
        <v>14597</v>
      </c>
      <c r="DB70" s="2284" t="s">
        <v>28162</v>
      </c>
      <c r="DC70" s="2284" t="s">
        <v>14597</v>
      </c>
      <c r="DD70" s="2284" t="s">
        <v>14599</v>
      </c>
      <c r="DE70" s="2035" t="s">
        <v>16211</v>
      </c>
      <c r="DF70" s="2284" t="s">
        <v>28162</v>
      </c>
      <c r="DG70" s="2284" t="s">
        <v>28172</v>
      </c>
      <c r="DH70" s="2318" t="s">
        <v>14599</v>
      </c>
      <c r="DI70" s="1016" t="s">
        <v>19336</v>
      </c>
      <c r="DJ70" s="2318" t="s">
        <v>14597</v>
      </c>
      <c r="DK70" s="2284" t="s">
        <v>28173</v>
      </c>
      <c r="DL70" s="2318" t="s">
        <v>14599</v>
      </c>
      <c r="DM70" s="1858" t="s">
        <v>28162</v>
      </c>
      <c r="DN70" s="1016" t="s">
        <v>16189</v>
      </c>
      <c r="DO70" s="2318" t="s">
        <v>14599</v>
      </c>
      <c r="DP70" s="1016" t="s">
        <v>19336</v>
      </c>
      <c r="DQ70" s="2035" t="s">
        <v>27310</v>
      </c>
      <c r="DR70" s="2335" t="s">
        <v>14597</v>
      </c>
      <c r="DS70" s="2035" t="s">
        <v>16319</v>
      </c>
      <c r="DT70" s="2035" t="s">
        <v>14590</v>
      </c>
      <c r="DU70" s="2035" t="s">
        <v>15348</v>
      </c>
      <c r="DV70" s="2035" t="s">
        <v>28174</v>
      </c>
      <c r="DW70" s="2310"/>
      <c r="DX70" s="2035" t="s">
        <v>15305</v>
      </c>
      <c r="DY70" s="2035" t="s">
        <v>15320</v>
      </c>
      <c r="DZ70" s="2035" t="s">
        <v>15348</v>
      </c>
      <c r="EA70" s="2035" t="s">
        <v>14599</v>
      </c>
      <c r="EB70" s="2035" t="s">
        <v>28175</v>
      </c>
      <c r="EC70" s="2035" t="s">
        <v>16189</v>
      </c>
      <c r="ED70" s="2035" t="s">
        <v>18278</v>
      </c>
      <c r="EE70" s="2323" t="s">
        <v>14590</v>
      </c>
      <c r="EF70" s="2035" t="s">
        <v>16311</v>
      </c>
      <c r="EG70" s="2320" t="s">
        <v>16341</v>
      </c>
      <c r="EH70" s="2322" t="s">
        <v>24003</v>
      </c>
      <c r="EI70" s="2327" t="s">
        <v>18284</v>
      </c>
      <c r="EJ70" s="2035" t="s">
        <v>18478</v>
      </c>
      <c r="EK70" s="2035" t="s">
        <v>18710</v>
      </c>
      <c r="EL70" s="2324" t="s">
        <v>28176</v>
      </c>
      <c r="EM70" s="2326" t="s">
        <v>18478</v>
      </c>
      <c r="EN70" s="2035" t="s">
        <v>28177</v>
      </c>
      <c r="EO70" s="2336" t="s">
        <v>16319</v>
      </c>
      <c r="EP70" s="2325" t="s">
        <v>14590</v>
      </c>
      <c r="EQ70" s="2326" t="s">
        <v>18478</v>
      </c>
      <c r="ER70" s="2323" t="s">
        <v>14590</v>
      </c>
      <c r="ES70" s="2326" t="s">
        <v>18478</v>
      </c>
      <c r="ET70" s="2323" t="s">
        <v>14597</v>
      </c>
      <c r="EU70" s="2323" t="s">
        <v>14590</v>
      </c>
      <c r="EV70" s="2323" t="s">
        <v>14599</v>
      </c>
      <c r="EW70" s="2327" t="s">
        <v>28178</v>
      </c>
      <c r="EX70" s="2326" t="s">
        <v>18492</v>
      </c>
      <c r="EY70" s="2323" t="s">
        <v>14590</v>
      </c>
      <c r="EZ70" s="2323" t="s">
        <v>28179</v>
      </c>
      <c r="FA70" s="2320" t="s">
        <v>16319</v>
      </c>
      <c r="FB70" s="2323" t="s">
        <v>14644</v>
      </c>
      <c r="FC70" s="1690"/>
      <c r="FD70" s="495" t="s">
        <v>16319</v>
      </c>
      <c r="FE70" s="495" t="s">
        <v>28180</v>
      </c>
      <c r="FF70" s="1725" t="s">
        <v>16189</v>
      </c>
      <c r="FG70" s="495" t="s">
        <v>28181</v>
      </c>
      <c r="FH70" s="495" t="s">
        <v>15416</v>
      </c>
      <c r="FI70" s="1721" t="s">
        <v>28182</v>
      </c>
      <c r="FJ70" s="495" t="s">
        <v>14599</v>
      </c>
      <c r="FK70" s="495" t="s">
        <v>14597</v>
      </c>
      <c r="FL70" s="2035" t="s">
        <v>18492</v>
      </c>
      <c r="FM70" s="1725" t="s">
        <v>16189</v>
      </c>
      <c r="FN70" s="495" t="s">
        <v>28183</v>
      </c>
      <c r="FO70" s="1636" t="s">
        <v>28184</v>
      </c>
      <c r="FP70" s="1636" t="s">
        <v>18301</v>
      </c>
      <c r="FQ70" s="495" t="s">
        <v>28185</v>
      </c>
      <c r="FR70" s="1579" t="s">
        <v>28186</v>
      </c>
      <c r="FS70" s="1636" t="s">
        <v>28184</v>
      </c>
      <c r="FT70" s="1725" t="s">
        <v>23880</v>
      </c>
      <c r="FU70" s="495" t="s">
        <v>28183</v>
      </c>
      <c r="FV70" s="1636" t="s">
        <v>28184</v>
      </c>
      <c r="FW70" s="1636" t="s">
        <v>18301</v>
      </c>
      <c r="FX70" s="469" t="s">
        <v>28187</v>
      </c>
      <c r="FY70" s="2035" t="s">
        <v>14590</v>
      </c>
      <c r="FZ70" s="2035" t="s">
        <v>14590</v>
      </c>
      <c r="GA70" s="495" t="s">
        <v>14597</v>
      </c>
      <c r="GB70" s="1636" t="s">
        <v>18311</v>
      </c>
      <c r="GC70" s="2035" t="s">
        <v>18492</v>
      </c>
      <c r="GD70" s="495" t="s">
        <v>28188</v>
      </c>
      <c r="GE70" s="495" t="s">
        <v>23474</v>
      </c>
      <c r="GF70" s="495" t="s">
        <v>18510</v>
      </c>
      <c r="GG70" s="495" t="s">
        <v>27043</v>
      </c>
      <c r="GH70" s="1690"/>
      <c r="GI70" s="1675" t="s">
        <v>18508</v>
      </c>
      <c r="GJ70" s="495" t="s">
        <v>15500</v>
      </c>
      <c r="GK70" s="1629" t="s">
        <v>14597</v>
      </c>
      <c r="GL70" s="1629" t="s">
        <v>14599</v>
      </c>
      <c r="GM70" s="495" t="s">
        <v>18510</v>
      </c>
      <c r="GN70" s="1629" t="s">
        <v>14682</v>
      </c>
      <c r="GO70" s="2040" t="s">
        <v>28189</v>
      </c>
      <c r="GP70" s="2019" t="s">
        <v>28190</v>
      </c>
      <c r="GQ70" s="245" t="s">
        <v>18515</v>
      </c>
      <c r="GR70" s="1629" t="s">
        <v>14599</v>
      </c>
      <c r="GS70" s="1629" t="s">
        <v>14597</v>
      </c>
      <c r="GT70" s="1629" t="s">
        <v>14599</v>
      </c>
      <c r="GU70" s="1630" t="s">
        <v>18313</v>
      </c>
      <c r="GV70" s="1630" t="s">
        <v>18313</v>
      </c>
      <c r="GW70" s="2001" t="s">
        <v>19121</v>
      </c>
      <c r="GX70" s="245" t="s">
        <v>18515</v>
      </c>
      <c r="GY70" s="1630" t="s">
        <v>18313</v>
      </c>
      <c r="GZ70" s="245" t="s">
        <v>18515</v>
      </c>
      <c r="HA70" s="1631" t="s">
        <v>18312</v>
      </c>
      <c r="HB70" s="1630" t="s">
        <v>18313</v>
      </c>
      <c r="HC70" s="245" t="s">
        <v>18515</v>
      </c>
      <c r="HD70" s="1629" t="s">
        <v>14595</v>
      </c>
      <c r="HE70" s="1629" t="s">
        <v>14599</v>
      </c>
      <c r="HF70" s="1630" t="s">
        <v>18313</v>
      </c>
      <c r="HG70" s="245" t="s">
        <v>18515</v>
      </c>
      <c r="HH70" s="1629" t="s">
        <v>14597</v>
      </c>
      <c r="HI70" s="1630" t="s">
        <v>18313</v>
      </c>
      <c r="HJ70" s="1629" t="s">
        <v>14597</v>
      </c>
      <c r="HK70" s="1629" t="s">
        <v>14597</v>
      </c>
      <c r="HL70" s="1627" t="s">
        <v>18311</v>
      </c>
      <c r="HM70" s="1629" t="s">
        <v>14590</v>
      </c>
      <c r="HN70" s="1690"/>
      <c r="HO70" s="857" t="s">
        <v>14590</v>
      </c>
      <c r="HP70" s="2035" t="s">
        <v>14599</v>
      </c>
      <c r="HQ70" s="2035" t="s">
        <v>14682</v>
      </c>
      <c r="HR70" s="2035" t="s">
        <v>16277</v>
      </c>
      <c r="HS70" s="2035" t="s">
        <v>18533</v>
      </c>
      <c r="HT70" s="2035" t="s">
        <v>18503</v>
      </c>
      <c r="HU70" s="2035" t="s">
        <v>15574</v>
      </c>
      <c r="HV70" s="1115" t="s">
        <v>28191</v>
      </c>
      <c r="HW70" s="1642" t="s">
        <v>14599</v>
      </c>
      <c r="HX70" s="2035" t="s">
        <v>18318</v>
      </c>
      <c r="HY70" s="2035" t="s">
        <v>18318</v>
      </c>
      <c r="HZ70" s="2328" t="s">
        <v>28192</v>
      </c>
      <c r="IA70" s="2328" t="s">
        <v>28193</v>
      </c>
      <c r="IB70" s="1636" t="s">
        <v>28194</v>
      </c>
      <c r="IC70" s="1588" t="s">
        <v>28195</v>
      </c>
      <c r="ID70" s="495" t="s">
        <v>14682</v>
      </c>
      <c r="IE70" s="1569" t="s">
        <v>28196</v>
      </c>
      <c r="IF70" s="2337" t="s">
        <v>28197</v>
      </c>
      <c r="IG70" s="2105" t="s">
        <v>14644</v>
      </c>
      <c r="IH70" s="2337" t="s">
        <v>28198</v>
      </c>
      <c r="II70" s="2035" t="s">
        <v>28199</v>
      </c>
      <c r="IJ70" s="1638" t="s">
        <v>28200</v>
      </c>
      <c r="IK70" s="2035" t="s">
        <v>28201</v>
      </c>
      <c r="IL70" s="2105" t="s">
        <v>16341</v>
      </c>
      <c r="IM70" s="495" t="s">
        <v>28202</v>
      </c>
      <c r="IN70" s="2035" t="s">
        <v>28203</v>
      </c>
      <c r="IO70" s="1638" t="s">
        <v>18503</v>
      </c>
      <c r="IP70" s="495" t="s">
        <v>28204</v>
      </c>
      <c r="IQ70" s="2035" t="s">
        <v>16311</v>
      </c>
      <c r="IR70" s="2035" t="s">
        <v>27391</v>
      </c>
      <c r="IS70" s="2338" t="s">
        <v>16211</v>
      </c>
      <c r="IT70" s="1679"/>
      <c r="IU70" s="1703" t="s">
        <v>28205</v>
      </c>
      <c r="IV70" s="2339" t="s">
        <v>15644</v>
      </c>
      <c r="IW70" s="1638" t="s">
        <v>15648</v>
      </c>
      <c r="IX70" s="495" t="s">
        <v>28206</v>
      </c>
      <c r="IY70" s="495" t="s">
        <v>28207</v>
      </c>
      <c r="IZ70" s="2035" t="s">
        <v>15648</v>
      </c>
      <c r="JA70" s="2035" t="s">
        <v>14682</v>
      </c>
      <c r="JB70" s="2035" t="s">
        <v>27074</v>
      </c>
      <c r="JC70" s="663" t="s">
        <v>16109</v>
      </c>
      <c r="JD70" s="1638" t="s">
        <v>14590</v>
      </c>
      <c r="JE70" s="2035" t="s">
        <v>28162</v>
      </c>
      <c r="JF70" s="1638" t="s">
        <v>16311</v>
      </c>
      <c r="JG70" s="495" t="s">
        <v>14682</v>
      </c>
      <c r="JH70" s="1734" t="s">
        <v>16211</v>
      </c>
      <c r="JI70" s="1595" t="s">
        <v>28208</v>
      </c>
      <c r="JJ70" s="2042" t="s">
        <v>14597</v>
      </c>
      <c r="JK70" s="1018" t="s">
        <v>14590</v>
      </c>
      <c r="JL70" s="2042" t="s">
        <v>28209</v>
      </c>
      <c r="JM70" s="2035" t="s">
        <v>16319</v>
      </c>
      <c r="JN70" s="495" t="s">
        <v>14682</v>
      </c>
      <c r="JO70" s="1680" t="s">
        <v>16211</v>
      </c>
      <c r="JP70" s="1641" t="s">
        <v>15715</v>
      </c>
      <c r="JQ70" s="1641" t="s">
        <v>14590</v>
      </c>
      <c r="JR70" s="1638" t="s">
        <v>14599</v>
      </c>
      <c r="JS70" s="1638" t="s">
        <v>14599</v>
      </c>
      <c r="JT70" s="1636" t="s">
        <v>14590</v>
      </c>
      <c r="JU70" s="2330" t="s">
        <v>28210</v>
      </c>
      <c r="JV70" s="2035" t="s">
        <v>14682</v>
      </c>
      <c r="JW70" s="1638" t="s">
        <v>14590</v>
      </c>
      <c r="JX70" s="1641" t="s">
        <v>15715</v>
      </c>
      <c r="JY70" s="1690"/>
      <c r="JZ70" s="1735" t="s">
        <v>28211</v>
      </c>
      <c r="KA70" s="1641" t="s">
        <v>14590</v>
      </c>
      <c r="KB70" s="1641" t="s">
        <v>16311</v>
      </c>
      <c r="KC70" s="1641" t="s">
        <v>15753</v>
      </c>
      <c r="KD70" s="1680" t="s">
        <v>16211</v>
      </c>
      <c r="KE70" s="1636" t="s">
        <v>15743</v>
      </c>
      <c r="KF70" s="1641" t="s">
        <v>16189</v>
      </c>
      <c r="KG70" s="1641" t="s">
        <v>15749</v>
      </c>
      <c r="KH70" s="1641" t="s">
        <v>14590</v>
      </c>
      <c r="KI70" s="2035"/>
      <c r="KJ70" s="1684" t="s">
        <v>16211</v>
      </c>
      <c r="KK70" s="1641" t="s">
        <v>27255</v>
      </c>
      <c r="KL70" s="1638" t="s">
        <v>14590</v>
      </c>
      <c r="KM70" s="1735" t="s">
        <v>18573</v>
      </c>
      <c r="KN70" s="1712" t="s">
        <v>28212</v>
      </c>
      <c r="KO70" s="2035" t="s">
        <v>14597</v>
      </c>
      <c r="KP70" s="1638" t="s">
        <v>14599</v>
      </c>
      <c r="KQ70" s="1638" t="s">
        <v>27255</v>
      </c>
      <c r="KR70" s="1712" t="s">
        <v>28213</v>
      </c>
      <c r="KS70" s="2035"/>
      <c r="KT70" s="2105" t="s">
        <v>14595</v>
      </c>
      <c r="KU70" s="2050" t="s">
        <v>16316</v>
      </c>
      <c r="KV70" s="1766" t="s">
        <v>28214</v>
      </c>
      <c r="KW70" s="1641" t="s">
        <v>16311</v>
      </c>
      <c r="KX70" s="2335" t="s">
        <v>27347</v>
      </c>
      <c r="KY70" s="1018" t="s">
        <v>16211</v>
      </c>
      <c r="KZ70" s="2035" t="s">
        <v>18782</v>
      </c>
      <c r="LA70" s="2042" t="s">
        <v>18596</v>
      </c>
      <c r="LB70" s="1714" t="s">
        <v>16316</v>
      </c>
      <c r="LC70" s="495" t="s">
        <v>19359</v>
      </c>
      <c r="LD70" s="991" t="s">
        <v>17094</v>
      </c>
      <c r="LE70" s="1690"/>
      <c r="LF70" s="2340" t="s">
        <v>14682</v>
      </c>
      <c r="LG70" s="1638" t="s">
        <v>15810</v>
      </c>
      <c r="LH70" s="469" t="s">
        <v>28215</v>
      </c>
      <c r="LI70" s="2160" t="s">
        <v>15810</v>
      </c>
      <c r="LJ70" s="469" t="s">
        <v>28215</v>
      </c>
      <c r="LK70" s="1638" t="s">
        <v>14597</v>
      </c>
      <c r="LL70" s="469" t="s">
        <v>28216</v>
      </c>
      <c r="LM70" s="1654" t="s">
        <v>28217</v>
      </c>
      <c r="LN70" s="2035" t="s">
        <v>28218</v>
      </c>
      <c r="LO70" s="469" t="s">
        <v>28215</v>
      </c>
      <c r="LP70" s="2035"/>
      <c r="LQ70" s="469" t="s">
        <v>15880</v>
      </c>
      <c r="LR70" s="1588" t="s">
        <v>14590</v>
      </c>
      <c r="LS70" s="2035" t="s">
        <v>14597</v>
      </c>
      <c r="LT70" s="1712" t="s">
        <v>28219</v>
      </c>
      <c r="LU70" s="1756" t="s">
        <v>16211</v>
      </c>
      <c r="LV70" s="1756" t="s">
        <v>16277</v>
      </c>
      <c r="LW70" s="2035" t="s">
        <v>16189</v>
      </c>
      <c r="LX70" s="1712" t="s">
        <v>28220</v>
      </c>
      <c r="LY70" s="1595" t="s">
        <v>28221</v>
      </c>
      <c r="LZ70" s="1648" t="s">
        <v>14590</v>
      </c>
      <c r="MA70" s="2335" t="s">
        <v>16211</v>
      </c>
      <c r="MB70" s="1658" t="s">
        <v>14682</v>
      </c>
      <c r="MC70" s="2035" t="s">
        <v>14590</v>
      </c>
      <c r="MD70" s="1588" t="s">
        <v>14597</v>
      </c>
      <c r="ME70" s="1588" t="s">
        <v>18751</v>
      </c>
      <c r="MF70" s="1685" t="s">
        <v>28222</v>
      </c>
      <c r="MG70" s="1638" t="s">
        <v>28223</v>
      </c>
      <c r="MH70" s="1588" t="s">
        <v>16211</v>
      </c>
      <c r="MI70" s="1588" t="s">
        <v>14599</v>
      </c>
      <c r="MJ70" s="1690"/>
      <c r="MK70" s="1588" t="s">
        <v>18598</v>
      </c>
      <c r="ML70" s="2035" t="s">
        <v>14597</v>
      </c>
      <c r="MM70" s="1638" t="s">
        <v>28224</v>
      </c>
      <c r="MN70" s="1641" t="s">
        <v>14597</v>
      </c>
      <c r="MO70" s="991" t="s">
        <v>18598</v>
      </c>
      <c r="MP70" s="1" t="s">
        <v>14682</v>
      </c>
      <c r="MQ70" s="1648" t="s">
        <v>16211</v>
      </c>
      <c r="MR70" s="2035" t="s">
        <v>14595</v>
      </c>
      <c r="MS70" s="1653" t="s">
        <v>16189</v>
      </c>
      <c r="MT70" s="1638" t="s">
        <v>18598</v>
      </c>
      <c r="MU70" s="991" t="s">
        <v>14597</v>
      </c>
      <c r="MV70" s="2035"/>
      <c r="MW70" s="1648" t="s">
        <v>16211</v>
      </c>
      <c r="MX70" s="2035" t="s">
        <v>18985</v>
      </c>
      <c r="MY70" s="1712" t="s">
        <v>28225</v>
      </c>
      <c r="MZ70" s="1641" t="s">
        <v>18354</v>
      </c>
      <c r="NA70" s="2035" t="s">
        <v>14597</v>
      </c>
      <c r="NB70" s="2035" t="s">
        <v>14590</v>
      </c>
      <c r="NC70" s="1600" t="s">
        <v>16311</v>
      </c>
      <c r="ND70" s="2035" t="s">
        <v>14682</v>
      </c>
      <c r="NE70" s="1595" t="s">
        <v>28226</v>
      </c>
      <c r="NF70" s="2035" t="s">
        <v>14597</v>
      </c>
      <c r="NG70" s="2035" t="s">
        <v>18985</v>
      </c>
      <c r="NH70" s="1595" t="s">
        <v>28227</v>
      </c>
      <c r="NI70" s="1595" t="s">
        <v>28227</v>
      </c>
      <c r="NJ70" s="2035" t="s">
        <v>14599</v>
      </c>
      <c r="NK70" s="1638" t="s">
        <v>19208</v>
      </c>
      <c r="NL70" s="394" t="s">
        <v>16211</v>
      </c>
      <c r="NM70" s="1773" t="s">
        <v>19208</v>
      </c>
      <c r="NN70" s="1601" t="s">
        <v>16189</v>
      </c>
      <c r="NO70" s="2035" t="s">
        <v>28228</v>
      </c>
      <c r="NP70" s="1690"/>
      <c r="NQ70" s="991" t="s">
        <v>15995</v>
      </c>
      <c r="NR70" s="991" t="s">
        <v>15986</v>
      </c>
      <c r="NS70" s="1600" t="s">
        <v>16211</v>
      </c>
      <c r="NT70" s="1648" t="s">
        <v>15986</v>
      </c>
      <c r="NU70" s="1648" t="s">
        <v>15988</v>
      </c>
      <c r="NV70" s="991" t="s">
        <v>16189</v>
      </c>
      <c r="NW70" s="1648" t="s">
        <v>15988</v>
      </c>
      <c r="NX70" s="991" t="s">
        <v>14597</v>
      </c>
      <c r="NY70" s="1648" t="s">
        <v>15995</v>
      </c>
      <c r="NZ70" s="1648" t="s">
        <v>16211</v>
      </c>
      <c r="OA70" s="1648" t="s">
        <v>15986</v>
      </c>
      <c r="OB70" s="1648" t="s">
        <v>16277</v>
      </c>
      <c r="OC70" s="1600" t="s">
        <v>15988</v>
      </c>
      <c r="OD70" s="1648" t="s">
        <v>16316</v>
      </c>
      <c r="OE70" s="1604" t="s">
        <v>16109</v>
      </c>
      <c r="OF70" s="1695" t="s">
        <v>16311</v>
      </c>
      <c r="OG70" s="2341" t="s">
        <v>16211</v>
      </c>
      <c r="OH70" s="2341" t="s">
        <v>27280</v>
      </c>
      <c r="OI70" s="301" t="s">
        <v>28229</v>
      </c>
      <c r="OJ70" s="991" t="s">
        <v>16189</v>
      </c>
      <c r="OK70" s="1648" t="s">
        <v>14599</v>
      </c>
      <c r="OL70" s="1" t="s">
        <v>14597</v>
      </c>
      <c r="OM70" s="2342" t="s">
        <v>14590</v>
      </c>
      <c r="ON70" s="1588" t="s">
        <v>16211</v>
      </c>
      <c r="OO70" s="1693" t="s">
        <v>14682</v>
      </c>
      <c r="OP70" s="1588" t="s">
        <v>18610</v>
      </c>
      <c r="OQ70" s="2035" t="s">
        <v>14597</v>
      </c>
      <c r="OR70" s="2341" t="s">
        <v>19366</v>
      </c>
      <c r="OS70" s="2035" t="s">
        <v>14597</v>
      </c>
      <c r="OT70" s="991" t="s">
        <v>18610</v>
      </c>
      <c r="OU70" s="991" t="s">
        <v>16211</v>
      </c>
      <c r="OV70" s="1690"/>
      <c r="OW70" s="1588" t="s">
        <v>18610</v>
      </c>
      <c r="OX70" s="1604" t="s">
        <v>16109</v>
      </c>
      <c r="OY70" s="1693" t="s">
        <v>16189</v>
      </c>
      <c r="OZ70" s="2035" t="s">
        <v>18610</v>
      </c>
      <c r="PA70" s="301" t="s">
        <v>28230</v>
      </c>
      <c r="PB70" s="991" t="s">
        <v>19220</v>
      </c>
      <c r="PC70" s="991" t="s">
        <v>18610</v>
      </c>
      <c r="PD70" s="1911" t="s">
        <v>16211</v>
      </c>
      <c r="PE70" s="2035" t="s">
        <v>18610</v>
      </c>
      <c r="PF70" s="1693" t="s">
        <v>16189</v>
      </c>
      <c r="PG70" s="991" t="s">
        <v>18610</v>
      </c>
      <c r="PH70" s="2035" t="s">
        <v>14599</v>
      </c>
      <c r="PI70" s="2035" t="s">
        <v>18610</v>
      </c>
      <c r="PJ70" s="2035"/>
      <c r="PK70" s="2035"/>
      <c r="PL70" s="2035"/>
      <c r="PM70" s="2035"/>
      <c r="PN70" s="2035"/>
      <c r="PO70" s="2035"/>
      <c r="PP70" s="2035"/>
      <c r="PQ70" s="2035"/>
      <c r="PR70" s="2035"/>
      <c r="PS70" s="1648" t="s">
        <v>15002</v>
      </c>
      <c r="PT70" s="2343" t="s">
        <v>14595</v>
      </c>
      <c r="PU70" s="1588" t="s">
        <v>14597</v>
      </c>
      <c r="PV70" s="1648" t="s">
        <v>14599</v>
      </c>
      <c r="PW70" s="2024" t="s">
        <v>14590</v>
      </c>
      <c r="PX70" s="269" t="s">
        <v>28231</v>
      </c>
      <c r="PY70" s="1664"/>
      <c r="PZ70" s="469"/>
      <c r="QA70" s="469"/>
      <c r="QB70" s="469"/>
      <c r="QC70" s="469"/>
      <c r="QD70" s="469"/>
      <c r="QE70" s="469"/>
      <c r="QF70" s="469"/>
      <c r="QG70" s="469"/>
      <c r="QH70" s="469"/>
      <c r="QI70" s="469"/>
      <c r="QJ70" s="469"/>
      <c r="QK70" s="469"/>
      <c r="QL70" s="469"/>
      <c r="QM70" s="469"/>
      <c r="QN70" s="469"/>
      <c r="QO70" s="469"/>
      <c r="QP70" s="469"/>
      <c r="QQ70" s="469"/>
      <c r="QR70" s="469"/>
      <c r="QS70" s="469"/>
      <c r="QT70" s="469"/>
      <c r="QU70" s="469"/>
      <c r="QV70" s="469"/>
      <c r="QW70" s="469"/>
      <c r="QX70" s="469"/>
      <c r="QY70" s="469"/>
      <c r="QZ70" s="469"/>
      <c r="RA70" s="469"/>
      <c r="RB70" s="469"/>
      <c r="RC70" s="469"/>
      <c r="RD70" s="469"/>
    </row>
    <row r="71" spans="1:472" ht="54" customHeight="1">
      <c r="A71" s="2500"/>
      <c r="B71" s="2344" t="s">
        <v>28232</v>
      </c>
      <c r="C71" s="2214"/>
      <c r="D71" s="469"/>
      <c r="E71" s="469"/>
      <c r="F71" s="469"/>
      <c r="G71" s="269" t="s">
        <v>28233</v>
      </c>
      <c r="H71" s="469"/>
      <c r="I71" s="469"/>
      <c r="J71" s="469"/>
      <c r="K71" s="1615" t="s">
        <v>28234</v>
      </c>
      <c r="L71" s="469"/>
      <c r="M71" s="219" t="s">
        <v>28235</v>
      </c>
      <c r="N71" s="469"/>
      <c r="O71" s="1583" t="s">
        <v>28236</v>
      </c>
      <c r="P71" s="269" t="s">
        <v>28237</v>
      </c>
      <c r="Q71" s="469"/>
      <c r="R71" s="469"/>
      <c r="S71" s="1615" t="s">
        <v>28238</v>
      </c>
      <c r="T71" s="469"/>
      <c r="U71" s="469"/>
      <c r="V71" s="469"/>
      <c r="W71" s="469"/>
      <c r="X71" s="469"/>
      <c r="Y71" s="1615" t="s">
        <v>28239</v>
      </c>
      <c r="Z71" s="469"/>
      <c r="AA71" s="469"/>
      <c r="AB71" s="469"/>
      <c r="AC71" s="469"/>
      <c r="AD71" s="469"/>
      <c r="AE71" s="469"/>
      <c r="AF71" s="469"/>
      <c r="AG71" s="469"/>
      <c r="AH71" s="469"/>
      <c r="AI71" s="2214"/>
      <c r="AJ71" s="469"/>
      <c r="AK71" s="469"/>
      <c r="AL71" s="469"/>
      <c r="AM71" s="469"/>
      <c r="AN71" s="469"/>
      <c r="AO71" s="331"/>
      <c r="AP71" s="469"/>
      <c r="AQ71" s="469"/>
      <c r="AR71" s="331"/>
      <c r="AS71" s="1615" t="s">
        <v>28240</v>
      </c>
      <c r="AT71" s="469"/>
      <c r="AU71" s="1615" t="s">
        <v>28241</v>
      </c>
      <c r="AV71" s="469"/>
      <c r="AW71" s="469"/>
      <c r="AX71" s="469"/>
      <c r="AY71" s="269" t="s">
        <v>28242</v>
      </c>
      <c r="AZ71" s="469"/>
      <c r="BA71" s="2055"/>
      <c r="BB71" s="469"/>
      <c r="BC71" s="269" t="s">
        <v>28243</v>
      </c>
      <c r="BD71" s="331"/>
      <c r="BE71" s="469"/>
      <c r="BF71" s="469"/>
      <c r="BG71" s="469"/>
      <c r="BH71" s="269" t="s">
        <v>28244</v>
      </c>
      <c r="BI71" s="469"/>
      <c r="BJ71" s="469"/>
      <c r="BK71" s="469"/>
      <c r="BL71" s="2214"/>
      <c r="BM71" s="331"/>
      <c r="BN71" s="469"/>
      <c r="BO71" s="469"/>
      <c r="BP71" s="469"/>
      <c r="BQ71" s="469"/>
      <c r="BR71" s="469"/>
      <c r="BS71" s="331"/>
      <c r="BT71" s="469"/>
      <c r="BU71" s="469"/>
      <c r="BV71" s="469"/>
      <c r="BW71" s="469"/>
      <c r="BX71" s="331"/>
      <c r="BY71" s="269" t="s">
        <v>28245</v>
      </c>
      <c r="BZ71" s="469"/>
      <c r="CA71" s="469"/>
      <c r="CB71" s="469"/>
      <c r="CC71" s="1615" t="s">
        <v>28246</v>
      </c>
      <c r="CD71" s="469"/>
      <c r="CE71" s="469"/>
      <c r="CF71" s="469"/>
      <c r="CG71" s="269" t="s">
        <v>28247</v>
      </c>
      <c r="CH71" s="469"/>
      <c r="CI71" s="469"/>
      <c r="CJ71" s="469"/>
      <c r="CK71" s="469"/>
      <c r="CL71" s="1855" t="s">
        <v>28248</v>
      </c>
      <c r="CM71" s="469"/>
      <c r="CN71" s="1616" t="s">
        <v>28249</v>
      </c>
      <c r="CO71" s="269" t="s">
        <v>28250</v>
      </c>
      <c r="CP71" s="469"/>
      <c r="CQ71" s="469"/>
      <c r="CR71" s="2214"/>
      <c r="CS71" s="469"/>
      <c r="CT71" s="1856" t="s">
        <v>28251</v>
      </c>
      <c r="CU71" s="469"/>
      <c r="CV71" s="469"/>
      <c r="CW71" s="469"/>
      <c r="CX71" s="469"/>
      <c r="CY71" s="469"/>
      <c r="CZ71" s="269" t="s">
        <v>28252</v>
      </c>
      <c r="DA71" s="1615" t="s">
        <v>28253</v>
      </c>
      <c r="DB71" s="1615" t="s">
        <v>28254</v>
      </c>
      <c r="DC71" s="469"/>
      <c r="DD71" s="469"/>
      <c r="DE71" s="469"/>
      <c r="DF71" s="469"/>
      <c r="DG71" s="469"/>
      <c r="DH71" s="469"/>
      <c r="DI71" s="469"/>
      <c r="DJ71" s="469"/>
      <c r="DK71" s="469"/>
      <c r="DL71" s="469"/>
      <c r="DM71" s="1615" t="s">
        <v>28255</v>
      </c>
      <c r="DN71" s="269" t="s">
        <v>28256</v>
      </c>
      <c r="DO71" s="469"/>
      <c r="DP71" s="269" t="s">
        <v>28257</v>
      </c>
      <c r="DQ71" s="469"/>
      <c r="DR71" s="469"/>
      <c r="DS71" s="469"/>
      <c r="DT71" s="469"/>
      <c r="DU71" s="469"/>
      <c r="DV71" s="269" t="s">
        <v>28258</v>
      </c>
      <c r="DW71" s="2214"/>
      <c r="DX71" s="469"/>
      <c r="DY71" s="469"/>
      <c r="DZ71" s="469"/>
      <c r="EA71" s="469"/>
      <c r="EB71" s="469"/>
      <c r="EC71" s="1616" t="s">
        <v>28259</v>
      </c>
      <c r="ED71" s="469"/>
      <c r="EE71" s="1615" t="s">
        <v>28260</v>
      </c>
      <c r="EF71" s="1615" t="s">
        <v>28261</v>
      </c>
      <c r="EG71" s="469"/>
      <c r="EH71" s="469"/>
      <c r="EI71" s="469"/>
      <c r="EJ71" s="469"/>
      <c r="EK71" s="1615" t="s">
        <v>28262</v>
      </c>
      <c r="EL71" s="1760"/>
      <c r="EM71" s="1615" t="s">
        <v>28263</v>
      </c>
      <c r="EN71" s="469"/>
      <c r="EO71" s="2055"/>
      <c r="EP71" s="469"/>
      <c r="EQ71" s="469"/>
      <c r="ER71" s="1615" t="s">
        <v>28264</v>
      </c>
      <c r="ES71" s="469"/>
      <c r="ET71" s="1615" t="s">
        <v>28265</v>
      </c>
      <c r="EU71" s="469"/>
      <c r="EV71" s="469"/>
      <c r="EW71" s="1615" t="s">
        <v>28266</v>
      </c>
      <c r="EX71" s="469"/>
      <c r="EY71" s="469"/>
      <c r="EZ71" s="469"/>
      <c r="FA71" s="469"/>
      <c r="FB71" s="469"/>
      <c r="FC71" s="2214"/>
      <c r="FD71" s="1392"/>
      <c r="FE71" s="469"/>
      <c r="FF71" s="1392"/>
      <c r="FG71" s="1615" t="s">
        <v>28267</v>
      </c>
      <c r="FH71" s="1855" t="s">
        <v>28268</v>
      </c>
      <c r="FI71" s="296"/>
      <c r="FJ71" s="469"/>
      <c r="FK71" s="469"/>
      <c r="FL71" s="469"/>
      <c r="FM71" s="1615" t="s">
        <v>28269</v>
      </c>
      <c r="FN71" s="2004" t="s">
        <v>28270</v>
      </c>
      <c r="FO71" s="2004" t="s">
        <v>28271</v>
      </c>
      <c r="FP71" s="2004" t="s">
        <v>28272</v>
      </c>
      <c r="FQ71" s="2004" t="s">
        <v>28273</v>
      </c>
      <c r="FR71" s="2306" t="s">
        <v>28274</v>
      </c>
      <c r="FS71" s="2004" t="s">
        <v>28275</v>
      </c>
      <c r="FT71" s="2004" t="s">
        <v>28276</v>
      </c>
      <c r="FU71" s="269" t="s">
        <v>28277</v>
      </c>
      <c r="FV71" s="1615" t="s">
        <v>28278</v>
      </c>
      <c r="FW71" s="2004" t="s">
        <v>28279</v>
      </c>
      <c r="FX71" s="2004" t="s">
        <v>28280</v>
      </c>
      <c r="FY71" s="2004" t="s">
        <v>28281</v>
      </c>
      <c r="FZ71" s="2004" t="s">
        <v>28282</v>
      </c>
      <c r="GA71" s="2004" t="s">
        <v>28283</v>
      </c>
      <c r="GB71" s="2004" t="s">
        <v>28284</v>
      </c>
      <c r="GC71" s="2004" t="s">
        <v>28285</v>
      </c>
      <c r="GD71" s="2004" t="s">
        <v>28286</v>
      </c>
      <c r="GE71" s="269" t="s">
        <v>28287</v>
      </c>
      <c r="GF71" s="2004" t="s">
        <v>28288</v>
      </c>
      <c r="GG71" s="2004" t="s">
        <v>28289</v>
      </c>
      <c r="GH71" s="2214"/>
      <c r="GI71" s="1616" t="s">
        <v>28290</v>
      </c>
      <c r="GJ71" s="2004" t="s">
        <v>28291</v>
      </c>
      <c r="GK71" s="2004" t="s">
        <v>28292</v>
      </c>
      <c r="GL71" s="2004" t="s">
        <v>28293</v>
      </c>
      <c r="GM71" s="2004" t="s">
        <v>28294</v>
      </c>
      <c r="GN71" s="2004" t="s">
        <v>28295</v>
      </c>
      <c r="GO71" s="2307"/>
      <c r="GP71" s="2004" t="s">
        <v>28296</v>
      </c>
      <c r="GQ71" s="2004" t="s">
        <v>28297</v>
      </c>
      <c r="GR71" s="2004" t="s">
        <v>28298</v>
      </c>
      <c r="GS71" s="2004" t="s">
        <v>28299</v>
      </c>
      <c r="GT71" s="2004" t="s">
        <v>28300</v>
      </c>
      <c r="GU71" s="2004" t="s">
        <v>28301</v>
      </c>
      <c r="GV71" s="1615" t="s">
        <v>28302</v>
      </c>
      <c r="GW71" s="2004" t="s">
        <v>28303</v>
      </c>
      <c r="GX71" s="2004" t="s">
        <v>28304</v>
      </c>
      <c r="GY71" s="1860" t="s">
        <v>28305</v>
      </c>
      <c r="GZ71" s="2004" t="s">
        <v>28306</v>
      </c>
      <c r="HA71" s="2004" t="s">
        <v>28307</v>
      </c>
      <c r="HB71" s="2004" t="s">
        <v>28308</v>
      </c>
      <c r="HC71" s="2004" t="s">
        <v>28309</v>
      </c>
      <c r="HD71" s="2004" t="s">
        <v>28310</v>
      </c>
      <c r="HE71" s="2004" t="s">
        <v>28311</v>
      </c>
      <c r="HF71" s="2004" t="s">
        <v>28312</v>
      </c>
      <c r="HG71" s="2004" t="s">
        <v>28313</v>
      </c>
      <c r="HH71" s="1615" t="s">
        <v>28314</v>
      </c>
      <c r="HI71" s="2004" t="s">
        <v>28315</v>
      </c>
      <c r="HJ71" s="1615" t="s">
        <v>28316</v>
      </c>
      <c r="HK71" s="1615" t="s">
        <v>28317</v>
      </c>
      <c r="HL71" s="2004" t="s">
        <v>28318</v>
      </c>
      <c r="HM71" s="2004" t="s">
        <v>28319</v>
      </c>
      <c r="HN71" s="2214"/>
      <c r="HO71" s="1860" t="s">
        <v>28320</v>
      </c>
      <c r="HP71" s="2004" t="s">
        <v>28321</v>
      </c>
      <c r="HQ71" s="2004" t="s">
        <v>28322</v>
      </c>
      <c r="HR71" s="2004" t="s">
        <v>28323</v>
      </c>
      <c r="HS71" s="2004" t="s">
        <v>28324</v>
      </c>
      <c r="HT71" s="1615" t="s">
        <v>28325</v>
      </c>
      <c r="HU71" s="2004" t="s">
        <v>28326</v>
      </c>
      <c r="HV71" s="398"/>
      <c r="HW71" s="469"/>
      <c r="HX71" s="469"/>
      <c r="HY71" s="469"/>
      <c r="HZ71" s="257"/>
      <c r="IA71" s="257"/>
      <c r="IB71" s="257"/>
      <c r="IC71" s="469"/>
      <c r="ID71" s="257"/>
      <c r="IE71" s="469"/>
      <c r="IF71" s="469"/>
      <c r="IG71" s="1615" t="s">
        <v>28327</v>
      </c>
      <c r="IH71" s="469"/>
      <c r="II71" s="469"/>
      <c r="IJ71" s="469"/>
      <c r="IK71" s="469"/>
      <c r="IL71" s="469"/>
      <c r="IM71" s="469"/>
      <c r="IN71" s="469"/>
      <c r="IO71" s="469"/>
      <c r="IP71" s="469"/>
      <c r="IQ71" s="469"/>
      <c r="IR71" s="469"/>
      <c r="IS71" s="1585"/>
      <c r="IT71" s="2206"/>
      <c r="IU71" s="568"/>
      <c r="IV71" s="469"/>
      <c r="IW71" s="469"/>
      <c r="IX71" s="469"/>
      <c r="IY71" s="1710" t="s">
        <v>28328</v>
      </c>
      <c r="IZ71" s="469"/>
      <c r="JA71" s="469"/>
      <c r="JB71" s="1615" t="s">
        <v>28329</v>
      </c>
      <c r="JC71" s="663" t="s">
        <v>16109</v>
      </c>
      <c r="JD71" s="1588"/>
      <c r="JE71" s="469"/>
      <c r="JF71" s="469"/>
      <c r="JG71" s="2345"/>
      <c r="JH71" s="469"/>
      <c r="JI71" s="663"/>
      <c r="JJ71" s="469"/>
      <c r="JK71" s="469"/>
      <c r="JL71" s="1760"/>
      <c r="JM71" s="469"/>
      <c r="JN71" s="469"/>
      <c r="JO71" s="469"/>
      <c r="JP71" s="2309"/>
      <c r="JQ71" s="2309"/>
      <c r="JR71" s="1616" t="s">
        <v>28330</v>
      </c>
      <c r="JS71" s="1588"/>
      <c r="JT71" s="1587" t="s">
        <v>28331</v>
      </c>
      <c r="JU71" s="2278"/>
      <c r="JV71" s="469"/>
      <c r="JW71" s="1588"/>
      <c r="JX71" s="2309"/>
      <c r="JY71" s="2214"/>
      <c r="JZ71" s="2309"/>
      <c r="KA71" s="2309"/>
      <c r="KB71" s="2309"/>
      <c r="KC71" s="2309"/>
      <c r="KD71" s="2333"/>
      <c r="KE71" s="1588"/>
      <c r="KF71" s="469"/>
      <c r="KG71" s="2309"/>
      <c r="KH71" s="1615" t="s">
        <v>28332</v>
      </c>
      <c r="KI71" s="469"/>
      <c r="KJ71" s="469"/>
      <c r="KK71" s="469"/>
      <c r="KL71" s="469"/>
      <c r="KM71" s="2097"/>
      <c r="KN71" s="2278"/>
      <c r="KO71" s="469"/>
      <c r="KP71" s="1615" t="s">
        <v>28333</v>
      </c>
      <c r="KQ71" s="469"/>
      <c r="KR71" s="2278"/>
      <c r="KS71" s="469"/>
      <c r="KT71" s="469"/>
      <c r="KU71" s="1587" t="s">
        <v>28334</v>
      </c>
      <c r="KV71" s="1588"/>
      <c r="KW71" s="2258"/>
      <c r="KX71" s="469"/>
      <c r="KY71" s="469"/>
      <c r="KZ71" s="469"/>
      <c r="LA71" s="1643" t="s">
        <v>28335</v>
      </c>
      <c r="LB71" s="2309"/>
      <c r="LC71" s="1588"/>
      <c r="LD71" s="1907" t="s">
        <v>23331</v>
      </c>
      <c r="LE71" s="2214"/>
      <c r="LF71" s="469"/>
      <c r="LG71" s="469"/>
      <c r="LH71" s="1759" t="s">
        <v>28336</v>
      </c>
      <c r="LI71" s="2309"/>
      <c r="LJ71" s="2309"/>
      <c r="LK71" s="469"/>
      <c r="LL71" s="469"/>
      <c r="LM71" s="469"/>
      <c r="LN71" s="469"/>
      <c r="LO71" s="1588"/>
      <c r="LP71" s="469"/>
      <c r="LQ71" s="2309"/>
      <c r="LR71" s="1588"/>
      <c r="LS71" s="469"/>
      <c r="LT71" s="2278"/>
      <c r="LU71" s="469"/>
      <c r="LV71" s="1615" t="s">
        <v>28337</v>
      </c>
      <c r="LW71" s="469"/>
      <c r="LX71" s="2278"/>
      <c r="LY71" s="2279"/>
      <c r="LZ71" s="469"/>
      <c r="MA71" s="469"/>
      <c r="MB71" s="2309"/>
      <c r="MC71" s="1615" t="s">
        <v>28338</v>
      </c>
      <c r="MD71" s="1588"/>
      <c r="ME71" s="1588"/>
      <c r="MF71" s="469"/>
      <c r="MG71" s="469"/>
      <c r="MH71" s="469"/>
      <c r="MI71" s="1588"/>
      <c r="MJ71" s="2214"/>
      <c r="MK71" s="1615" t="s">
        <v>28339</v>
      </c>
      <c r="ML71" s="469"/>
      <c r="MM71" s="1588"/>
      <c r="MN71" s="2309"/>
      <c r="MO71" s="469"/>
      <c r="MP71" s="469"/>
      <c r="MQ71" s="2309"/>
      <c r="MR71" s="469"/>
      <c r="MS71" s="2309"/>
      <c r="MT71" s="469"/>
      <c r="MU71" s="1588"/>
      <c r="MV71" s="469"/>
      <c r="MW71" s="2309"/>
      <c r="MX71" s="469"/>
      <c r="MY71" s="2278"/>
      <c r="MZ71" s="2309"/>
      <c r="NA71" s="469"/>
      <c r="NB71" s="469"/>
      <c r="NC71" s="2309"/>
      <c r="ND71" s="469"/>
      <c r="NE71" s="2279"/>
      <c r="NF71" s="469"/>
      <c r="NG71" s="469"/>
      <c r="NH71" s="2279"/>
      <c r="NI71" s="2279"/>
      <c r="NJ71" s="469"/>
      <c r="NK71" s="1760"/>
      <c r="NL71" s="469"/>
      <c r="NM71" s="469"/>
      <c r="NN71" s="1760"/>
      <c r="NO71" s="1663" t="s">
        <v>28340</v>
      </c>
      <c r="NP71" s="2214"/>
      <c r="NQ71" s="991"/>
      <c r="NR71" s="1584"/>
      <c r="NS71" s="2309"/>
      <c r="NT71" s="2309"/>
      <c r="NU71" s="2309"/>
      <c r="NV71" s="1588"/>
      <c r="NW71" s="1671" t="s">
        <v>22476</v>
      </c>
      <c r="NX71" s="1587" t="s">
        <v>18361</v>
      </c>
      <c r="NY71" s="2309"/>
      <c r="NZ71" s="2309"/>
      <c r="OA71" s="2309"/>
      <c r="OB71" s="2334"/>
      <c r="OC71" s="2309"/>
      <c r="OD71" s="2309"/>
      <c r="OE71" s="1604" t="s">
        <v>16109</v>
      </c>
      <c r="OF71" s="1588"/>
      <c r="OG71" s="1588"/>
      <c r="OH71" s="1588"/>
      <c r="OI71" s="1604"/>
      <c r="OJ71" s="2334"/>
      <c r="OK71" s="2309"/>
      <c r="OL71" s="1588"/>
      <c r="OM71" s="1588"/>
      <c r="ON71" s="1588"/>
      <c r="OO71" s="1588"/>
      <c r="OP71" s="1588"/>
      <c r="OQ71" s="2334"/>
      <c r="OR71" s="1588"/>
      <c r="OS71" s="2334"/>
      <c r="OT71" s="1588"/>
      <c r="OU71" s="1588"/>
      <c r="OV71" s="2214"/>
      <c r="OW71" s="1588"/>
      <c r="OX71" s="1604" t="s">
        <v>16109</v>
      </c>
      <c r="OY71" s="1588"/>
      <c r="OZ71" s="2334"/>
      <c r="PA71" s="1604"/>
      <c r="PB71" s="1588"/>
      <c r="PC71" s="2334"/>
      <c r="PD71" s="2334"/>
      <c r="PE71" s="2334"/>
      <c r="PF71" s="1588"/>
      <c r="PG71" s="1663" t="s">
        <v>28341</v>
      </c>
      <c r="PH71" s="2334"/>
      <c r="PI71" s="1615" t="s">
        <v>28342</v>
      </c>
      <c r="PJ71" s="2334"/>
      <c r="PK71" s="2334"/>
      <c r="PL71" s="2334"/>
      <c r="PM71" s="2334"/>
      <c r="PN71" s="2334"/>
      <c r="PO71" s="2334"/>
      <c r="PP71" s="2334"/>
      <c r="PQ71" s="2334"/>
      <c r="PR71" s="2334"/>
      <c r="PS71" s="2309"/>
      <c r="PT71" s="2309"/>
      <c r="PU71" s="171" t="s">
        <v>28343</v>
      </c>
      <c r="PV71" s="2309"/>
      <c r="PW71" s="2309"/>
      <c r="PX71" s="2334"/>
      <c r="PY71" s="2215"/>
      <c r="PZ71" s="469"/>
      <c r="QA71" s="469"/>
      <c r="QB71" s="469"/>
      <c r="QC71" s="469"/>
      <c r="QD71" s="469"/>
      <c r="QE71" s="1623" t="s">
        <v>28344</v>
      </c>
      <c r="QF71" s="469"/>
      <c r="QG71" s="469"/>
      <c r="QH71" s="469"/>
      <c r="QI71" s="469"/>
      <c r="QJ71" s="469"/>
      <c r="QK71" s="469"/>
      <c r="QL71" s="469"/>
      <c r="QM71" s="469"/>
      <c r="QN71" s="469"/>
      <c r="QO71" s="469"/>
      <c r="QP71" s="469"/>
      <c r="QQ71" s="469"/>
      <c r="QR71" s="469"/>
      <c r="QS71" s="469"/>
      <c r="QT71" s="469"/>
      <c r="QU71" s="469"/>
      <c r="QV71" s="469"/>
      <c r="QW71" s="469"/>
      <c r="QX71" s="469"/>
      <c r="QY71" s="469"/>
      <c r="QZ71" s="469"/>
      <c r="RA71" s="469"/>
      <c r="RB71" s="469"/>
      <c r="RC71" s="469"/>
      <c r="RD71" s="469"/>
    </row>
    <row r="72" spans="1:472" ht="54" customHeight="1">
      <c r="A72" s="2500"/>
      <c r="B72" s="1996" t="s">
        <v>28345</v>
      </c>
      <c r="C72" s="2310"/>
      <c r="D72" s="2284" t="s">
        <v>14651</v>
      </c>
      <c r="E72" s="2284" t="s">
        <v>28346</v>
      </c>
      <c r="F72" s="2284" t="s">
        <v>14651</v>
      </c>
      <c r="G72" s="2284" t="s">
        <v>14603</v>
      </c>
      <c r="H72" s="2284" t="s">
        <v>28347</v>
      </c>
      <c r="I72" s="2284" t="s">
        <v>14603</v>
      </c>
      <c r="J72" s="2284" t="s">
        <v>28348</v>
      </c>
      <c r="K72" s="2284" t="s">
        <v>14607</v>
      </c>
      <c r="L72" s="2284" t="s">
        <v>28349</v>
      </c>
      <c r="M72" s="2284" t="s">
        <v>14603</v>
      </c>
      <c r="N72" s="2316" t="s">
        <v>28350</v>
      </c>
      <c r="O72" s="2284" t="s">
        <v>28351</v>
      </c>
      <c r="P72" s="2316" t="s">
        <v>28352</v>
      </c>
      <c r="Q72" s="2284" t="s">
        <v>14603</v>
      </c>
      <c r="R72" s="2284" t="s">
        <v>28353</v>
      </c>
      <c r="S72" s="2284" t="s">
        <v>14608</v>
      </c>
      <c r="T72" s="2284" t="s">
        <v>28354</v>
      </c>
      <c r="U72" s="2284" t="s">
        <v>28355</v>
      </c>
      <c r="V72" s="2284" t="s">
        <v>28356</v>
      </c>
      <c r="W72" s="2284" t="s">
        <v>28357</v>
      </c>
      <c r="X72" s="2284" t="s">
        <v>28358</v>
      </c>
      <c r="Y72" s="2284" t="s">
        <v>14603</v>
      </c>
      <c r="Z72" s="2316" t="s">
        <v>28359</v>
      </c>
      <c r="AA72" s="2284" t="s">
        <v>28360</v>
      </c>
      <c r="AB72" s="2284" t="s">
        <v>28361</v>
      </c>
      <c r="AC72" s="2035" t="s">
        <v>14859</v>
      </c>
      <c r="AD72" s="2035" t="s">
        <v>14852</v>
      </c>
      <c r="AE72" s="2035" t="s">
        <v>14859</v>
      </c>
      <c r="AF72" s="2035" t="s">
        <v>14852</v>
      </c>
      <c r="AG72" s="2035" t="s">
        <v>14859</v>
      </c>
      <c r="AH72" s="2035" t="s">
        <v>14852</v>
      </c>
      <c r="AI72" s="2310"/>
      <c r="AJ72" s="2035" t="s">
        <v>14859</v>
      </c>
      <c r="AK72" s="2035" t="s">
        <v>14852</v>
      </c>
      <c r="AL72" s="2035" t="s">
        <v>14852</v>
      </c>
      <c r="AM72" s="2284" t="s">
        <v>14651</v>
      </c>
      <c r="AN72" s="2284" t="s">
        <v>14603</v>
      </c>
      <c r="AO72" s="2187" t="s">
        <v>28362</v>
      </c>
      <c r="AP72" s="2284" t="s">
        <v>28363</v>
      </c>
      <c r="AQ72" s="2284" t="s">
        <v>14651</v>
      </c>
      <c r="AR72" s="2284" t="s">
        <v>28364</v>
      </c>
      <c r="AS72" s="2284" t="s">
        <v>28365</v>
      </c>
      <c r="AT72" s="2284" t="s">
        <v>14608</v>
      </c>
      <c r="AU72" s="2284" t="s">
        <v>14603</v>
      </c>
      <c r="AV72" s="2284" t="s">
        <v>28366</v>
      </c>
      <c r="AW72" s="2284" t="s">
        <v>28367</v>
      </c>
      <c r="AX72" s="2284" t="s">
        <v>28368</v>
      </c>
      <c r="AY72" s="2284" t="s">
        <v>28369</v>
      </c>
      <c r="AZ72" s="2284" t="s">
        <v>28370</v>
      </c>
      <c r="BA72" s="2284" t="s">
        <v>28371</v>
      </c>
      <c r="BB72" s="2284" t="s">
        <v>28372</v>
      </c>
      <c r="BC72" s="2284" t="s">
        <v>14603</v>
      </c>
      <c r="BD72" s="2187" t="s">
        <v>28373</v>
      </c>
      <c r="BE72" s="2284" t="s">
        <v>28374</v>
      </c>
      <c r="BF72" s="2284" t="s">
        <v>28375</v>
      </c>
      <c r="BG72" s="2284" t="s">
        <v>28376</v>
      </c>
      <c r="BH72" s="2284" t="s">
        <v>28377</v>
      </c>
      <c r="BI72" s="2284" t="s">
        <v>14603</v>
      </c>
      <c r="BJ72" s="2284" t="s">
        <v>14651</v>
      </c>
      <c r="BK72" s="2284" t="s">
        <v>14608</v>
      </c>
      <c r="BL72" s="2310"/>
      <c r="BM72" s="2284" t="s">
        <v>28378</v>
      </c>
      <c r="BN72" s="2035" t="s">
        <v>14994</v>
      </c>
      <c r="BO72" s="2035" t="s">
        <v>28379</v>
      </c>
      <c r="BP72" s="2284" t="s">
        <v>28380</v>
      </c>
      <c r="BQ72" s="2284" t="s">
        <v>14608</v>
      </c>
      <c r="BR72" s="2284" t="s">
        <v>14603</v>
      </c>
      <c r="BS72" s="2187" t="s">
        <v>28381</v>
      </c>
      <c r="BT72" s="2035" t="s">
        <v>28382</v>
      </c>
      <c r="BU72" s="2284" t="s">
        <v>14608</v>
      </c>
      <c r="BV72" s="2284" t="s">
        <v>14603</v>
      </c>
      <c r="BW72" s="2289" t="s">
        <v>28383</v>
      </c>
      <c r="BX72" s="2187" t="s">
        <v>28384</v>
      </c>
      <c r="BY72" s="2284" t="s">
        <v>14603</v>
      </c>
      <c r="BZ72" s="2284" t="s">
        <v>28385</v>
      </c>
      <c r="CA72" s="2284" t="s">
        <v>28386</v>
      </c>
      <c r="CB72" s="2284" t="s">
        <v>14603</v>
      </c>
      <c r="CC72" s="2284" t="s">
        <v>28387</v>
      </c>
      <c r="CD72" s="2284" t="s">
        <v>14608</v>
      </c>
      <c r="CE72" s="2284" t="s">
        <v>28388</v>
      </c>
      <c r="CF72" s="2284" t="s">
        <v>28389</v>
      </c>
      <c r="CG72" s="2284" t="s">
        <v>28390</v>
      </c>
      <c r="CH72" s="2284" t="s">
        <v>28391</v>
      </c>
      <c r="CI72" s="2284" t="s">
        <v>28392</v>
      </c>
      <c r="CJ72" s="2284" t="s">
        <v>28393</v>
      </c>
      <c r="CK72" s="2284" t="s">
        <v>14608</v>
      </c>
      <c r="CL72" s="2284" t="s">
        <v>28394</v>
      </c>
      <c r="CM72" s="2284" t="s">
        <v>28395</v>
      </c>
      <c r="CN72" s="2284" t="s">
        <v>14603</v>
      </c>
      <c r="CO72" s="2315" t="s">
        <v>28396</v>
      </c>
      <c r="CP72" s="2284" t="s">
        <v>28397</v>
      </c>
      <c r="CQ72" s="2284" t="s">
        <v>14651</v>
      </c>
      <c r="CR72" s="2310"/>
      <c r="CS72" s="2284" t="s">
        <v>28398</v>
      </c>
      <c r="CT72" s="2316" t="s">
        <v>28399</v>
      </c>
      <c r="CU72" s="2315" t="s">
        <v>28400</v>
      </c>
      <c r="CV72" s="2035" t="s">
        <v>28401</v>
      </c>
      <c r="CW72" s="2035" t="s">
        <v>24270</v>
      </c>
      <c r="CX72" s="2035" t="s">
        <v>23188</v>
      </c>
      <c r="CY72" s="2035" t="s">
        <v>23848</v>
      </c>
      <c r="CZ72" s="2284" t="s">
        <v>14608</v>
      </c>
      <c r="DA72" s="2284" t="s">
        <v>14603</v>
      </c>
      <c r="DB72" s="2284" t="s">
        <v>14608</v>
      </c>
      <c r="DC72" s="2284" t="s">
        <v>28402</v>
      </c>
      <c r="DD72" s="2284" t="s">
        <v>14603</v>
      </c>
      <c r="DE72" s="2284" t="s">
        <v>28403</v>
      </c>
      <c r="DF72" s="2284" t="s">
        <v>28404</v>
      </c>
      <c r="DG72" s="2284" t="s">
        <v>28405</v>
      </c>
      <c r="DH72" s="2318" t="s">
        <v>28388</v>
      </c>
      <c r="DI72" s="2346" t="s">
        <v>28406</v>
      </c>
      <c r="DJ72" s="2346" t="s">
        <v>28407</v>
      </c>
      <c r="DK72" s="2284" t="s">
        <v>28408</v>
      </c>
      <c r="DL72" s="2318" t="s">
        <v>14603</v>
      </c>
      <c r="DM72" s="2346" t="s">
        <v>28409</v>
      </c>
      <c r="DN72" s="2319" t="s">
        <v>14608</v>
      </c>
      <c r="DO72" s="2319" t="s">
        <v>28388</v>
      </c>
      <c r="DP72" s="2347" t="s">
        <v>28410</v>
      </c>
      <c r="DQ72" s="2318" t="s">
        <v>28388</v>
      </c>
      <c r="DR72" s="2035" t="s">
        <v>15352</v>
      </c>
      <c r="DS72" s="2035" t="s">
        <v>28411</v>
      </c>
      <c r="DT72" s="2035" t="s">
        <v>28412</v>
      </c>
      <c r="DU72" s="2035" t="s">
        <v>28413</v>
      </c>
      <c r="DV72" s="2035" t="s">
        <v>15348</v>
      </c>
      <c r="DW72" s="2310"/>
      <c r="DX72" s="2035" t="s">
        <v>28414</v>
      </c>
      <c r="DY72" s="2035" t="s">
        <v>15352</v>
      </c>
      <c r="DZ72" s="2035" t="s">
        <v>28411</v>
      </c>
      <c r="EA72" s="2035" t="s">
        <v>14603</v>
      </c>
      <c r="EB72" s="2035" t="s">
        <v>28415</v>
      </c>
      <c r="EC72" s="2325" t="s">
        <v>28416</v>
      </c>
      <c r="ED72" s="2323" t="s">
        <v>14603</v>
      </c>
      <c r="EE72" s="2322" t="s">
        <v>18717</v>
      </c>
      <c r="EF72" s="2322" t="s">
        <v>18911</v>
      </c>
      <c r="EG72" s="2323" t="s">
        <v>14603</v>
      </c>
      <c r="EH72" s="2320" t="s">
        <v>16319</v>
      </c>
      <c r="EI72" s="2035" t="s">
        <v>28412</v>
      </c>
      <c r="EJ72" s="2035" t="s">
        <v>18902</v>
      </c>
      <c r="EK72" s="2323" t="s">
        <v>14607</v>
      </c>
      <c r="EL72" s="2324" t="s">
        <v>28417</v>
      </c>
      <c r="EM72" s="2035" t="s">
        <v>28418</v>
      </c>
      <c r="EN72" s="2035" t="s">
        <v>28419</v>
      </c>
      <c r="EO72" s="2035" t="s">
        <v>18717</v>
      </c>
      <c r="EP72" s="2035" t="s">
        <v>28420</v>
      </c>
      <c r="EQ72" s="2320" t="s">
        <v>18902</v>
      </c>
      <c r="ER72" s="2323" t="s">
        <v>14603</v>
      </c>
      <c r="ES72" s="2323" t="s">
        <v>14608</v>
      </c>
      <c r="ET72" s="2326" t="s">
        <v>18710</v>
      </c>
      <c r="EU72" s="2323" t="s">
        <v>14651</v>
      </c>
      <c r="EV72" s="2322" t="s">
        <v>18717</v>
      </c>
      <c r="EW72" s="2348" t="s">
        <v>15412</v>
      </c>
      <c r="EX72" s="2322" t="s">
        <v>18717</v>
      </c>
      <c r="EY72" s="2348" t="s">
        <v>15412</v>
      </c>
      <c r="EZ72" s="2323" t="s">
        <v>14603</v>
      </c>
      <c r="FA72" s="2348" t="s">
        <v>15412</v>
      </c>
      <c r="FB72" s="2323" t="s">
        <v>14607</v>
      </c>
      <c r="FC72" s="1690"/>
      <c r="FD72" s="495" t="s">
        <v>28421</v>
      </c>
      <c r="FE72" s="1725" t="s">
        <v>18535</v>
      </c>
      <c r="FF72" s="495" t="s">
        <v>28422</v>
      </c>
      <c r="FG72" s="1636" t="s">
        <v>18503</v>
      </c>
      <c r="FH72" s="495" t="s">
        <v>15412</v>
      </c>
      <c r="FI72" s="1733" t="s">
        <v>28423</v>
      </c>
      <c r="FJ72" s="495" t="s">
        <v>18911</v>
      </c>
      <c r="FK72" s="1636" t="s">
        <v>18717</v>
      </c>
      <c r="FL72" s="1725" t="s">
        <v>18535</v>
      </c>
      <c r="FM72" s="2349" t="s">
        <v>19336</v>
      </c>
      <c r="FN72" s="1639" t="s">
        <v>18725</v>
      </c>
      <c r="FO72" s="495" t="s">
        <v>22633</v>
      </c>
      <c r="FP72" s="1636" t="s">
        <v>24290</v>
      </c>
      <c r="FQ72" s="495" t="s">
        <v>28424</v>
      </c>
      <c r="FR72" s="1579" t="s">
        <v>28425</v>
      </c>
      <c r="FS72" s="495" t="s">
        <v>28424</v>
      </c>
      <c r="FT72" s="495" t="s">
        <v>18922</v>
      </c>
      <c r="FU72" s="495" t="s">
        <v>18922</v>
      </c>
      <c r="FV72" s="495" t="s">
        <v>22633</v>
      </c>
      <c r="FW72" s="495" t="s">
        <v>14674</v>
      </c>
      <c r="FX72" s="469" t="s">
        <v>28426</v>
      </c>
      <c r="FY72" s="857" t="s">
        <v>14674</v>
      </c>
      <c r="FZ72" s="1725" t="s">
        <v>18735</v>
      </c>
      <c r="GA72" s="2035" t="s">
        <v>14651</v>
      </c>
      <c r="GB72" s="495" t="s">
        <v>28427</v>
      </c>
      <c r="GC72" s="495" t="s">
        <v>28428</v>
      </c>
      <c r="GD72" s="1636" t="s">
        <v>14603</v>
      </c>
      <c r="GE72" s="495" t="s">
        <v>14608</v>
      </c>
      <c r="GF72" s="495" t="s">
        <v>14688</v>
      </c>
      <c r="GG72" s="495" t="s">
        <v>18305</v>
      </c>
      <c r="GH72" s="1690"/>
      <c r="GI72" s="1628" t="s">
        <v>14603</v>
      </c>
      <c r="GJ72" s="2350" t="s">
        <v>14651</v>
      </c>
      <c r="GK72" s="495" t="s">
        <v>18305</v>
      </c>
      <c r="GL72" s="1629" t="s">
        <v>14688</v>
      </c>
      <c r="GM72" s="1675" t="s">
        <v>18741</v>
      </c>
      <c r="GN72" s="1629" t="s">
        <v>14608</v>
      </c>
      <c r="GO72" s="1973" t="s">
        <v>28429</v>
      </c>
      <c r="GP72" s="245" t="s">
        <v>18744</v>
      </c>
      <c r="GQ72" s="245" t="s">
        <v>18739</v>
      </c>
      <c r="GR72" s="1628" t="s">
        <v>14603</v>
      </c>
      <c r="GS72" s="1628" t="s">
        <v>14603</v>
      </c>
      <c r="GT72" s="1675" t="s">
        <v>18741</v>
      </c>
      <c r="GU72" s="1629" t="s">
        <v>14688</v>
      </c>
      <c r="GV72" s="245" t="s">
        <v>18739</v>
      </c>
      <c r="GW72" s="2001" t="s">
        <v>27037</v>
      </c>
      <c r="GX72" s="245" t="s">
        <v>18744</v>
      </c>
      <c r="GY72" s="1628" t="s">
        <v>14603</v>
      </c>
      <c r="GZ72" s="1615" t="s">
        <v>28430</v>
      </c>
      <c r="HA72" s="245" t="s">
        <v>18739</v>
      </c>
      <c r="HB72" s="1630" t="s">
        <v>18743</v>
      </c>
      <c r="HC72" s="245" t="s">
        <v>18744</v>
      </c>
      <c r="HD72" s="245" t="s">
        <v>18739</v>
      </c>
      <c r="HE72" s="1627" t="s">
        <v>18311</v>
      </c>
      <c r="HF72" s="245" t="s">
        <v>18744</v>
      </c>
      <c r="HG72" s="1746" t="s">
        <v>14674</v>
      </c>
      <c r="HH72" s="245" t="s">
        <v>18739</v>
      </c>
      <c r="HI72" s="1628" t="s">
        <v>14603</v>
      </c>
      <c r="HJ72" s="1629" t="s">
        <v>14688</v>
      </c>
      <c r="HK72" s="495" t="s">
        <v>15556</v>
      </c>
      <c r="HL72" s="1629" t="s">
        <v>14608</v>
      </c>
      <c r="HM72" s="495" t="s">
        <v>15556</v>
      </c>
      <c r="HN72" s="1690"/>
      <c r="HO72" s="1629" t="s">
        <v>14608</v>
      </c>
      <c r="HP72" s="2035" t="s">
        <v>16341</v>
      </c>
      <c r="HQ72" s="2035" t="s">
        <v>14674</v>
      </c>
      <c r="HR72" s="2035" t="s">
        <v>14607</v>
      </c>
      <c r="HS72" s="2035" t="s">
        <v>18944</v>
      </c>
      <c r="HT72" s="2035" t="s">
        <v>23759</v>
      </c>
      <c r="HU72" s="2035" t="s">
        <v>14674</v>
      </c>
      <c r="HV72" s="1115" t="s">
        <v>28431</v>
      </c>
      <c r="HW72" s="2035" t="s">
        <v>14674</v>
      </c>
      <c r="HX72" s="2035" t="s">
        <v>14688</v>
      </c>
      <c r="HY72" s="1629" t="s">
        <v>14651</v>
      </c>
      <c r="HZ72" s="1629" t="s">
        <v>14674</v>
      </c>
      <c r="IA72" s="1701" t="s">
        <v>28432</v>
      </c>
      <c r="IB72" s="1703" t="s">
        <v>28433</v>
      </c>
      <c r="IC72" s="1588" t="s">
        <v>28434</v>
      </c>
      <c r="ID72" s="1746" t="s">
        <v>14674</v>
      </c>
      <c r="IE72" s="1569" t="s">
        <v>28435</v>
      </c>
      <c r="IF72" s="857" t="s">
        <v>14607</v>
      </c>
      <c r="IG72" s="1120" t="s">
        <v>28436</v>
      </c>
      <c r="IH72" s="2035" t="s">
        <v>14674</v>
      </c>
      <c r="II72" s="2035" t="s">
        <v>28437</v>
      </c>
      <c r="IJ72" s="2351" t="s">
        <v>28438</v>
      </c>
      <c r="IK72" s="2035" t="s">
        <v>14674</v>
      </c>
      <c r="IL72" s="991" t="s">
        <v>14674</v>
      </c>
      <c r="IM72" s="1638" t="s">
        <v>28437</v>
      </c>
      <c r="IN72" s="2035" t="s">
        <v>14603</v>
      </c>
      <c r="IO72" s="1588" t="s">
        <v>28439</v>
      </c>
      <c r="IP72" s="1588" t="s">
        <v>28437</v>
      </c>
      <c r="IQ72" s="2035" t="s">
        <v>14608</v>
      </c>
      <c r="IR72" s="2035" t="s">
        <v>28437</v>
      </c>
      <c r="IS72" s="2329" t="s">
        <v>14674</v>
      </c>
      <c r="IT72" s="1679"/>
      <c r="IU72" s="1703" t="s">
        <v>28440</v>
      </c>
      <c r="IV72" s="1756" t="s">
        <v>28441</v>
      </c>
      <c r="IW72" s="1703" t="s">
        <v>28440</v>
      </c>
      <c r="IX72" s="958" t="s">
        <v>15644</v>
      </c>
      <c r="IY72" s="495" t="s">
        <v>28442</v>
      </c>
      <c r="IZ72" s="2035" t="s">
        <v>18958</v>
      </c>
      <c r="JA72" s="2035" t="s">
        <v>28443</v>
      </c>
      <c r="JB72" s="2035" t="s">
        <v>14688</v>
      </c>
      <c r="JC72" s="663" t="s">
        <v>16109</v>
      </c>
      <c r="JD72" s="1638" t="s">
        <v>14674</v>
      </c>
      <c r="JE72" s="2042" t="s">
        <v>28444</v>
      </c>
      <c r="JF72" s="1734" t="s">
        <v>14603</v>
      </c>
      <c r="JG72" s="958" t="s">
        <v>14608</v>
      </c>
      <c r="JH72" s="958" t="s">
        <v>14688</v>
      </c>
      <c r="JI72" s="1672" t="s">
        <v>28445</v>
      </c>
      <c r="JJ72" s="1588" t="s">
        <v>14674</v>
      </c>
      <c r="JK72" s="1588" t="s">
        <v>14607</v>
      </c>
      <c r="JL72" s="958" t="s">
        <v>14674</v>
      </c>
      <c r="JM72" s="1638" t="s">
        <v>14608</v>
      </c>
      <c r="JN72" s="1638" t="s">
        <v>14651</v>
      </c>
      <c r="JO72" s="1637" t="s">
        <v>14603</v>
      </c>
      <c r="JP72" s="1641" t="s">
        <v>15737</v>
      </c>
      <c r="JQ72" s="1680" t="s">
        <v>14603</v>
      </c>
      <c r="JR72" s="1638" t="s">
        <v>14674</v>
      </c>
      <c r="JS72" s="1638" t="s">
        <v>14608</v>
      </c>
      <c r="JT72" s="2035" t="s">
        <v>14607</v>
      </c>
      <c r="JU72" s="2330" t="s">
        <v>28446</v>
      </c>
      <c r="JV72" s="1638" t="s">
        <v>14608</v>
      </c>
      <c r="JW72" s="1638" t="s">
        <v>14674</v>
      </c>
      <c r="JX72" s="1641" t="s">
        <v>15737</v>
      </c>
      <c r="JY72" s="1690"/>
      <c r="JZ72" s="1641" t="s">
        <v>14674</v>
      </c>
      <c r="KA72" s="1641" t="s">
        <v>15737</v>
      </c>
      <c r="KB72" s="1735" t="s">
        <v>28447</v>
      </c>
      <c r="KC72" s="1641" t="s">
        <v>15737</v>
      </c>
      <c r="KD72" s="1735" t="s">
        <v>28448</v>
      </c>
      <c r="KE72" s="1638" t="s">
        <v>15737</v>
      </c>
      <c r="KF72" s="2035" t="s">
        <v>14651</v>
      </c>
      <c r="KG72" s="1641" t="s">
        <v>15767</v>
      </c>
      <c r="KH72" s="1641" t="s">
        <v>14608</v>
      </c>
      <c r="KI72" s="2035"/>
      <c r="KJ72" s="1641" t="s">
        <v>14608</v>
      </c>
      <c r="KK72" s="1641" t="s">
        <v>14607</v>
      </c>
      <c r="KL72" s="1680" t="s">
        <v>14603</v>
      </c>
      <c r="KM72" s="1638" t="s">
        <v>14608</v>
      </c>
      <c r="KN72" s="1683" t="s">
        <v>28449</v>
      </c>
      <c r="KO72" s="1637" t="s">
        <v>14603</v>
      </c>
      <c r="KP72" s="1638" t="s">
        <v>14674</v>
      </c>
      <c r="KQ72" s="1638" t="s">
        <v>14608</v>
      </c>
      <c r="KR72" s="1683" t="s">
        <v>27255</v>
      </c>
      <c r="KS72" s="2035"/>
      <c r="KT72" s="1637" t="s">
        <v>14603</v>
      </c>
      <c r="KU72" s="1638" t="s">
        <v>14651</v>
      </c>
      <c r="KV72" s="1638" t="s">
        <v>14608</v>
      </c>
      <c r="KW72" s="1641" t="s">
        <v>14603</v>
      </c>
      <c r="KX72" s="1641" t="s">
        <v>14651</v>
      </c>
      <c r="KY72" s="2035" t="s">
        <v>14607</v>
      </c>
      <c r="KZ72" s="2035" t="s">
        <v>18755</v>
      </c>
      <c r="LA72" s="1637" t="s">
        <v>18782</v>
      </c>
      <c r="LB72" s="1641" t="s">
        <v>14688</v>
      </c>
      <c r="LC72" s="1638" t="s">
        <v>14674</v>
      </c>
      <c r="LD72" s="1766" t="s">
        <v>18755</v>
      </c>
      <c r="LE72" s="1690"/>
      <c r="LF72" s="1735" t="s">
        <v>28450</v>
      </c>
      <c r="LG72" s="495" t="s">
        <v>28451</v>
      </c>
      <c r="LH72" s="469" t="s">
        <v>15830</v>
      </c>
      <c r="LI72" s="2352" t="s">
        <v>18596</v>
      </c>
      <c r="LJ72" s="2160" t="s">
        <v>15830</v>
      </c>
      <c r="LK72" s="495" t="s">
        <v>28452</v>
      </c>
      <c r="LL72" s="1638" t="s">
        <v>15830</v>
      </c>
      <c r="LM72" s="2035" t="s">
        <v>14688</v>
      </c>
      <c r="LN72" s="495" t="s">
        <v>14607</v>
      </c>
      <c r="LO72" s="1681" t="s">
        <v>15830</v>
      </c>
      <c r="LP72" s="2035"/>
      <c r="LQ72" s="1735" t="s">
        <v>15873</v>
      </c>
      <c r="LR72" s="1588" t="s">
        <v>14651</v>
      </c>
      <c r="LS72" s="2035" t="s">
        <v>15884</v>
      </c>
      <c r="LT72" s="1712" t="s">
        <v>28453</v>
      </c>
      <c r="LU72" s="1682" t="s">
        <v>14608</v>
      </c>
      <c r="LV72" s="1638" t="s">
        <v>14674</v>
      </c>
      <c r="LW72" s="2035" t="s">
        <v>15884</v>
      </c>
      <c r="LX72" s="1641" t="s">
        <v>15880</v>
      </c>
      <c r="LY72" s="1595" t="s">
        <v>28454</v>
      </c>
      <c r="LZ72" s="2035" t="s">
        <v>14651</v>
      </c>
      <c r="MA72" s="2035" t="s">
        <v>14688</v>
      </c>
      <c r="MB72" s="1600" t="s">
        <v>14608</v>
      </c>
      <c r="MC72" s="2335" t="s">
        <v>19193</v>
      </c>
      <c r="MD72" s="991" t="s">
        <v>18596</v>
      </c>
      <c r="ME72" s="1588" t="s">
        <v>14674</v>
      </c>
      <c r="MF72" s="2035" t="s">
        <v>14688</v>
      </c>
      <c r="MG72" s="2035" t="s">
        <v>28455</v>
      </c>
      <c r="MH72" s="469" t="s">
        <v>14608</v>
      </c>
      <c r="MI72" s="1588" t="s">
        <v>14688</v>
      </c>
      <c r="MJ72" s="1690"/>
      <c r="MK72" s="2035" t="s">
        <v>28456</v>
      </c>
      <c r="ML72" s="1588" t="s">
        <v>15937</v>
      </c>
      <c r="MM72" s="1588" t="s">
        <v>18353</v>
      </c>
      <c r="MN72" s="1648" t="s">
        <v>15956</v>
      </c>
      <c r="MO72" s="2035" t="s">
        <v>14688</v>
      </c>
      <c r="MP72" s="1638" t="s">
        <v>18353</v>
      </c>
      <c r="MQ72" s="1641" t="s">
        <v>14608</v>
      </c>
      <c r="MR72" s="2335" t="s">
        <v>14688</v>
      </c>
      <c r="MS72" s="1600" t="s">
        <v>15937</v>
      </c>
      <c r="MT72" s="1682" t="s">
        <v>14608</v>
      </c>
      <c r="MU72" s="1588" t="s">
        <v>15956</v>
      </c>
      <c r="MV72" s="2035"/>
      <c r="MW72" s="1600" t="s">
        <v>14608</v>
      </c>
      <c r="MX72" s="469" t="s">
        <v>18354</v>
      </c>
      <c r="MY72" s="1712" t="s">
        <v>28457</v>
      </c>
      <c r="MZ72" s="1648" t="s">
        <v>14608</v>
      </c>
      <c r="NA72" s="2335" t="s">
        <v>18354</v>
      </c>
      <c r="NB72" s="2035" t="s">
        <v>14674</v>
      </c>
      <c r="NC72" s="1600" t="s">
        <v>14608</v>
      </c>
      <c r="ND72" s="1638" t="s">
        <v>18354</v>
      </c>
      <c r="NE72" s="1595" t="s">
        <v>28458</v>
      </c>
      <c r="NF72" s="1588" t="s">
        <v>14608</v>
      </c>
      <c r="NG72" s="2035" t="s">
        <v>18354</v>
      </c>
      <c r="NH72" s="1595" t="s">
        <v>28459</v>
      </c>
      <c r="NI72" s="1595" t="s">
        <v>28459</v>
      </c>
      <c r="NJ72" s="2035" t="s">
        <v>18360</v>
      </c>
      <c r="NK72" s="1599" t="s">
        <v>14608</v>
      </c>
      <c r="NL72" s="469" t="s">
        <v>28460</v>
      </c>
      <c r="NM72" s="2035" t="s">
        <v>14608</v>
      </c>
      <c r="NN72" s="1599" t="s">
        <v>14608</v>
      </c>
      <c r="NO72" s="2035" t="s">
        <v>28461</v>
      </c>
      <c r="NP72" s="1690"/>
      <c r="NQ72" s="1693" t="s">
        <v>15997</v>
      </c>
      <c r="NR72" s="1678" t="s">
        <v>15991</v>
      </c>
      <c r="NS72" s="1648" t="s">
        <v>15988</v>
      </c>
      <c r="NT72" s="2036" t="s">
        <v>15997</v>
      </c>
      <c r="NU72" s="1600" t="s">
        <v>16277</v>
      </c>
      <c r="NV72" s="1693" t="s">
        <v>15991</v>
      </c>
      <c r="NW72" s="2035" t="s">
        <v>15991</v>
      </c>
      <c r="NX72" s="1648" t="s">
        <v>15997</v>
      </c>
      <c r="NY72" s="2036" t="s">
        <v>14608</v>
      </c>
      <c r="NZ72" s="1648" t="s">
        <v>15988</v>
      </c>
      <c r="OA72" s="1648" t="s">
        <v>15997</v>
      </c>
      <c r="OB72" s="2035" t="s">
        <v>14674</v>
      </c>
      <c r="OC72" s="1658" t="s">
        <v>14688</v>
      </c>
      <c r="OD72" s="1648" t="s">
        <v>15991</v>
      </c>
      <c r="OE72" s="1604" t="s">
        <v>16109</v>
      </c>
      <c r="OF72" s="1693" t="s">
        <v>14608</v>
      </c>
      <c r="OG72" s="1693" t="s">
        <v>14651</v>
      </c>
      <c r="OH72" s="1693" t="s">
        <v>28462</v>
      </c>
      <c r="OI72" s="301" t="s">
        <v>28463</v>
      </c>
      <c r="OJ72" s="2035" t="s">
        <v>14603</v>
      </c>
      <c r="OK72" s="1600" t="s">
        <v>14688</v>
      </c>
      <c r="OL72" s="2342" t="s">
        <v>14651</v>
      </c>
      <c r="OM72" s="2342" t="s">
        <v>14688</v>
      </c>
      <c r="ON72" s="1762" t="s">
        <v>14608</v>
      </c>
      <c r="OO72" s="1693" t="s">
        <v>14651</v>
      </c>
      <c r="OP72" s="2342" t="s">
        <v>14608</v>
      </c>
      <c r="OQ72" s="2035" t="s">
        <v>18363</v>
      </c>
      <c r="OR72" s="2342" t="s">
        <v>14651</v>
      </c>
      <c r="OS72" s="2035" t="s">
        <v>14607</v>
      </c>
      <c r="OT72" s="991" t="s">
        <v>14688</v>
      </c>
      <c r="OU72" s="2342" t="s">
        <v>14651</v>
      </c>
      <c r="OV72" s="1690"/>
      <c r="OW72" s="1693" t="s">
        <v>14608</v>
      </c>
      <c r="OX72" s="1604" t="s">
        <v>16109</v>
      </c>
      <c r="OY72" s="1693" t="s">
        <v>14688</v>
      </c>
      <c r="OZ72" s="2035" t="s">
        <v>14651</v>
      </c>
      <c r="PA72" s="301" t="s">
        <v>28464</v>
      </c>
      <c r="PB72" s="2342" t="s">
        <v>14688</v>
      </c>
      <c r="PC72" s="2035" t="s">
        <v>14674</v>
      </c>
      <c r="PD72" s="1693" t="s">
        <v>14608</v>
      </c>
      <c r="PE72" s="2035" t="s">
        <v>14688</v>
      </c>
      <c r="PF72" s="2342" t="s">
        <v>14608</v>
      </c>
      <c r="PG72" s="1692" t="s">
        <v>14688</v>
      </c>
      <c r="PH72" s="2035" t="s">
        <v>14608</v>
      </c>
      <c r="PI72" s="2035" t="s">
        <v>27415</v>
      </c>
      <c r="PJ72" s="2035"/>
      <c r="PK72" s="2035"/>
      <c r="PL72" s="2035"/>
      <c r="PM72" s="2035"/>
      <c r="PN72" s="2035"/>
      <c r="PO72" s="2035"/>
      <c r="PP72" s="2035"/>
      <c r="PQ72" s="2035"/>
      <c r="PR72" s="2035"/>
      <c r="PS72" s="1648" t="s">
        <v>16057</v>
      </c>
      <c r="PT72" s="1641" t="s">
        <v>15002</v>
      </c>
      <c r="PU72" s="2342" t="s">
        <v>16057</v>
      </c>
      <c r="PV72" s="1600" t="s">
        <v>15002</v>
      </c>
      <c r="PW72" s="1600" t="s">
        <v>14688</v>
      </c>
      <c r="PX72" s="1600" t="s">
        <v>15002</v>
      </c>
      <c r="PY72" s="1664"/>
      <c r="PZ72" s="268"/>
      <c r="QA72" s="268"/>
      <c r="QB72" s="268"/>
      <c r="QC72" s="268"/>
      <c r="QD72" s="268"/>
      <c r="QE72" s="268"/>
      <c r="QF72" s="268"/>
      <c r="QG72" s="268"/>
      <c r="QH72" s="268"/>
      <c r="QI72" s="1694" t="s">
        <v>28465</v>
      </c>
      <c r="QJ72" s="268"/>
      <c r="QK72" s="268"/>
      <c r="QL72" s="268"/>
      <c r="QM72" s="268"/>
      <c r="QN72" s="268"/>
      <c r="QO72" s="268"/>
      <c r="QP72" s="268"/>
      <c r="QQ72" s="268"/>
      <c r="QR72" s="268"/>
      <c r="QS72" s="1694" t="s">
        <v>28466</v>
      </c>
      <c r="QT72" s="268"/>
      <c r="QU72" s="268"/>
      <c r="QV72" s="268"/>
      <c r="QW72" s="268"/>
      <c r="QX72" s="268"/>
      <c r="QY72" s="268"/>
      <c r="QZ72" s="268"/>
      <c r="RA72" s="268"/>
      <c r="RB72" s="268"/>
      <c r="RC72" s="268"/>
      <c r="RD72" s="268"/>
    </row>
    <row r="73" spans="1:472" ht="54" customHeight="1">
      <c r="A73" s="2500"/>
      <c r="B73" s="2353" t="s">
        <v>28467</v>
      </c>
      <c r="C73" s="2214"/>
      <c r="D73" s="469"/>
      <c r="E73" s="219" t="s">
        <v>28468</v>
      </c>
      <c r="F73" s="219" t="s">
        <v>28469</v>
      </c>
      <c r="G73" s="1851" t="s">
        <v>28470</v>
      </c>
      <c r="H73" s="469"/>
      <c r="I73" s="469"/>
      <c r="J73" s="469"/>
      <c r="K73" s="469"/>
      <c r="L73" s="469"/>
      <c r="M73" s="1583" t="s">
        <v>28471</v>
      </c>
      <c r="N73" s="469"/>
      <c r="O73" s="469"/>
      <c r="P73" s="469"/>
      <c r="Q73" s="469"/>
      <c r="R73" s="469"/>
      <c r="S73" s="1617" t="s">
        <v>28472</v>
      </c>
      <c r="T73" s="1617" t="s">
        <v>28473</v>
      </c>
      <c r="U73" s="1615" t="s">
        <v>28474</v>
      </c>
      <c r="V73" s="469"/>
      <c r="W73" s="469"/>
      <c r="X73" s="469"/>
      <c r="Y73" s="469"/>
      <c r="Z73" s="469"/>
      <c r="AA73" s="469"/>
      <c r="AB73" s="469"/>
      <c r="AC73" s="469"/>
      <c r="AD73" s="469"/>
      <c r="AE73" s="469"/>
      <c r="AF73" s="469"/>
      <c r="AG73" s="1667"/>
      <c r="AH73" s="1667"/>
      <c r="AI73" s="2214"/>
      <c r="AJ73" s="1667"/>
      <c r="AK73" s="469"/>
      <c r="AL73" s="469"/>
      <c r="AM73" s="469"/>
      <c r="AN73" s="469"/>
      <c r="AO73" s="469"/>
      <c r="AP73" s="1617" t="s">
        <v>28475</v>
      </c>
      <c r="AQ73" s="469"/>
      <c r="AR73" s="469"/>
      <c r="AS73" s="269" t="s">
        <v>28476</v>
      </c>
      <c r="AT73" s="469"/>
      <c r="AU73" s="469"/>
      <c r="AV73" s="269" t="s">
        <v>28477</v>
      </c>
      <c r="AW73" s="469"/>
      <c r="AX73" s="469"/>
      <c r="AY73" s="1190" t="s">
        <v>28478</v>
      </c>
      <c r="AZ73" s="469"/>
      <c r="BA73" s="269" t="s">
        <v>28479</v>
      </c>
      <c r="BB73" s="469"/>
      <c r="BC73" s="469"/>
      <c r="BD73" s="269" t="s">
        <v>28480</v>
      </c>
      <c r="BE73" s="469"/>
      <c r="BF73" s="1617" t="s">
        <v>28481</v>
      </c>
      <c r="BG73" s="506" t="s">
        <v>28482</v>
      </c>
      <c r="BH73" s="469"/>
      <c r="BI73" s="469"/>
      <c r="BJ73" s="469"/>
      <c r="BK73" s="269" t="s">
        <v>28483</v>
      </c>
      <c r="BL73" s="2214"/>
      <c r="BM73" s="469"/>
      <c r="BN73" s="469"/>
      <c r="BO73" s="469"/>
      <c r="BP73" s="469"/>
      <c r="BQ73" s="1615" t="s">
        <v>28484</v>
      </c>
      <c r="BR73" s="269" t="s">
        <v>28485</v>
      </c>
      <c r="BS73" s="269" t="s">
        <v>28486</v>
      </c>
      <c r="BT73" s="469"/>
      <c r="BU73" s="1615" t="s">
        <v>28487</v>
      </c>
      <c r="BV73" s="469"/>
      <c r="BW73" s="469"/>
      <c r="BX73" s="469"/>
      <c r="BY73" s="1587" t="s">
        <v>28488</v>
      </c>
      <c r="BZ73" s="1742" t="s">
        <v>28489</v>
      </c>
      <c r="CA73" s="469"/>
      <c r="CB73" s="469"/>
      <c r="CC73" s="469"/>
      <c r="CD73" s="469"/>
      <c r="CE73" s="469"/>
      <c r="CF73" s="1615" t="s">
        <v>28490</v>
      </c>
      <c r="CG73" s="469"/>
      <c r="CH73" s="469"/>
      <c r="CI73" s="469"/>
      <c r="CJ73" s="469"/>
      <c r="CK73" s="2304" t="s">
        <v>28491</v>
      </c>
      <c r="CL73" s="331"/>
      <c r="CM73" s="469"/>
      <c r="CN73" s="1615" t="s">
        <v>28492</v>
      </c>
      <c r="CO73" s="469"/>
      <c r="CP73" s="469"/>
      <c r="CQ73" s="469"/>
      <c r="CR73" s="2214"/>
      <c r="CS73" s="469"/>
      <c r="CT73" s="1587" t="s">
        <v>28493</v>
      </c>
      <c r="CU73" s="469"/>
      <c r="CV73" s="469"/>
      <c r="CW73" s="269" t="s">
        <v>28494</v>
      </c>
      <c r="CX73" s="2018" t="s">
        <v>28495</v>
      </c>
      <c r="CY73" s="469"/>
      <c r="CZ73" s="2018" t="s">
        <v>28496</v>
      </c>
      <c r="DA73" s="1580"/>
      <c r="DB73" s="1617" t="s">
        <v>28497</v>
      </c>
      <c r="DC73" s="469"/>
      <c r="DD73" s="1617" t="s">
        <v>28498</v>
      </c>
      <c r="DE73" s="469"/>
      <c r="DF73" s="469"/>
      <c r="DG73" s="469"/>
      <c r="DH73" s="469"/>
      <c r="DI73" s="268"/>
      <c r="DJ73" s="469"/>
      <c r="DK73" s="469"/>
      <c r="DL73" s="469"/>
      <c r="DM73" s="469"/>
      <c r="DN73" s="2040" t="s">
        <v>28499</v>
      </c>
      <c r="DO73" s="269" t="s">
        <v>28500</v>
      </c>
      <c r="DP73" s="1587" t="s">
        <v>28501</v>
      </c>
      <c r="DQ73" s="269" t="s">
        <v>28502</v>
      </c>
      <c r="DR73" s="1743" t="s">
        <v>28503</v>
      </c>
      <c r="DS73" s="469"/>
      <c r="DT73" s="469"/>
      <c r="DU73" s="1571" t="s">
        <v>28504</v>
      </c>
      <c r="DV73" s="1617" t="s">
        <v>24563</v>
      </c>
      <c r="DW73" s="2214"/>
      <c r="DX73" s="469"/>
      <c r="DY73" s="1587" t="s">
        <v>28505</v>
      </c>
      <c r="DZ73" s="269" t="s">
        <v>28506</v>
      </c>
      <c r="EA73" s="269" t="s">
        <v>28507</v>
      </c>
      <c r="EB73" s="469"/>
      <c r="EC73" s="469"/>
      <c r="ED73" s="469"/>
      <c r="EE73" s="469"/>
      <c r="EF73" s="469"/>
      <c r="EG73" s="469"/>
      <c r="EH73" s="469"/>
      <c r="EI73" s="469"/>
      <c r="EJ73" s="469"/>
      <c r="EK73" s="469"/>
      <c r="EL73" s="1760"/>
      <c r="EM73" s="469"/>
      <c r="EN73" s="469"/>
      <c r="EO73" s="1615" t="s">
        <v>28508</v>
      </c>
      <c r="EP73" s="1571" t="s">
        <v>28509</v>
      </c>
      <c r="EQ73" s="469"/>
      <c r="ER73" s="469"/>
      <c r="ES73" s="469"/>
      <c r="ET73" s="1615" t="s">
        <v>28510</v>
      </c>
      <c r="EU73" s="269" t="s">
        <v>28511</v>
      </c>
      <c r="EV73" s="1615" t="s">
        <v>28512</v>
      </c>
      <c r="EW73" s="469"/>
      <c r="EX73" s="469"/>
      <c r="EY73" s="469"/>
      <c r="EZ73" s="1616" t="s">
        <v>28513</v>
      </c>
      <c r="FA73" s="269" t="s">
        <v>28514</v>
      </c>
      <c r="FB73" s="1616" t="s">
        <v>28515</v>
      </c>
      <c r="FC73" s="2214"/>
      <c r="FD73" s="469"/>
      <c r="FE73" s="469"/>
      <c r="FF73" s="506" t="s">
        <v>28516</v>
      </c>
      <c r="FG73" s="1671" t="s">
        <v>28517</v>
      </c>
      <c r="FH73" s="1571" t="s">
        <v>28518</v>
      </c>
      <c r="FI73" s="296"/>
      <c r="FJ73" s="1615" t="s">
        <v>28519</v>
      </c>
      <c r="FK73" s="269" t="s">
        <v>28520</v>
      </c>
      <c r="FL73" s="1615" t="s">
        <v>28521</v>
      </c>
      <c r="FM73" s="1663" t="s">
        <v>28522</v>
      </c>
      <c r="FN73" s="2000" t="s">
        <v>28523</v>
      </c>
      <c r="FO73" s="1615" t="s">
        <v>28524</v>
      </c>
      <c r="FP73" s="2332" t="s">
        <v>28525</v>
      </c>
      <c r="FQ73" s="2332" t="s">
        <v>28526</v>
      </c>
      <c r="FR73" s="2306" t="s">
        <v>28527</v>
      </c>
      <c r="FS73" s="2332" t="s">
        <v>28528</v>
      </c>
      <c r="FT73" s="1617" t="s">
        <v>19122</v>
      </c>
      <c r="FU73" s="2332" t="s">
        <v>28529</v>
      </c>
      <c r="FV73" s="2332" t="s">
        <v>28530</v>
      </c>
      <c r="FW73" s="2332" t="s">
        <v>28531</v>
      </c>
      <c r="FX73" s="1858" t="s">
        <v>19945</v>
      </c>
      <c r="FY73" s="1617" t="s">
        <v>19554</v>
      </c>
      <c r="FZ73" s="2332" t="s">
        <v>28532</v>
      </c>
      <c r="GA73" s="2332" t="s">
        <v>28533</v>
      </c>
      <c r="GB73" s="2332" t="s">
        <v>28534</v>
      </c>
      <c r="GC73" s="2041" t="s">
        <v>28535</v>
      </c>
      <c r="GD73" s="2332" t="s">
        <v>28536</v>
      </c>
      <c r="GE73" s="1617" t="s">
        <v>28537</v>
      </c>
      <c r="GF73" s="2041" t="s">
        <v>28538</v>
      </c>
      <c r="GG73" s="1615" t="s">
        <v>28539</v>
      </c>
      <c r="GH73" s="2214"/>
      <c r="GI73" s="2332" t="s">
        <v>28540</v>
      </c>
      <c r="GJ73" s="2332" t="s">
        <v>28541</v>
      </c>
      <c r="GK73" s="2332" t="s">
        <v>28542</v>
      </c>
      <c r="GL73" s="2332" t="s">
        <v>28543</v>
      </c>
      <c r="GM73" s="1587" t="s">
        <v>19568</v>
      </c>
      <c r="GN73" s="2332" t="s">
        <v>28544</v>
      </c>
      <c r="GO73" s="2307"/>
      <c r="GP73" s="2332" t="s">
        <v>28545</v>
      </c>
      <c r="GQ73" s="2332" t="s">
        <v>28546</v>
      </c>
      <c r="GR73" s="2041" t="s">
        <v>28547</v>
      </c>
      <c r="GS73" s="1587" t="s">
        <v>28548</v>
      </c>
      <c r="GT73" s="1587" t="s">
        <v>18513</v>
      </c>
      <c r="GU73" s="2332" t="s">
        <v>28549</v>
      </c>
      <c r="GV73" s="2332" t="s">
        <v>28550</v>
      </c>
      <c r="GW73" s="2332" t="s">
        <v>28551</v>
      </c>
      <c r="GX73" s="2332" t="s">
        <v>28552</v>
      </c>
      <c r="GY73" s="2332" t="s">
        <v>28553</v>
      </c>
      <c r="GZ73" s="1673" t="s">
        <v>28554</v>
      </c>
      <c r="HA73" s="2332" t="s">
        <v>28555</v>
      </c>
      <c r="HB73" s="1587" t="s">
        <v>28556</v>
      </c>
      <c r="HC73" s="2332" t="s">
        <v>28557</v>
      </c>
      <c r="HD73" s="2332" t="s">
        <v>28558</v>
      </c>
      <c r="HE73" s="1587" t="s">
        <v>28559</v>
      </c>
      <c r="HF73" s="1615" t="s">
        <v>28560</v>
      </c>
      <c r="HG73" s="2332" t="s">
        <v>28561</v>
      </c>
      <c r="HH73" s="1615" t="s">
        <v>28562</v>
      </c>
      <c r="HI73" s="1587" t="s">
        <v>21536</v>
      </c>
      <c r="HJ73" s="2332" t="s">
        <v>28563</v>
      </c>
      <c r="HK73" s="2332" t="s">
        <v>28564</v>
      </c>
      <c r="HL73" s="2332" t="s">
        <v>28565</v>
      </c>
      <c r="HM73" s="2332" t="s">
        <v>28566</v>
      </c>
      <c r="HN73" s="2214"/>
      <c r="HO73" s="2332" t="s">
        <v>28567</v>
      </c>
      <c r="HP73" s="2332" t="s">
        <v>28568</v>
      </c>
      <c r="HQ73" s="2332" t="s">
        <v>28569</v>
      </c>
      <c r="HR73" s="2332" t="s">
        <v>28570</v>
      </c>
      <c r="HS73" s="2332" t="s">
        <v>28571</v>
      </c>
      <c r="HT73" s="2332" t="s">
        <v>28572</v>
      </c>
      <c r="HU73" s="2332" t="s">
        <v>28573</v>
      </c>
      <c r="HV73" s="398"/>
      <c r="HW73" s="1587" t="s">
        <v>28574</v>
      </c>
      <c r="HX73" s="469"/>
      <c r="HY73" s="469"/>
      <c r="HZ73" s="257"/>
      <c r="IA73" s="257"/>
      <c r="IB73" s="257"/>
      <c r="IC73" s="469"/>
      <c r="ID73" s="1698" t="s">
        <v>28575</v>
      </c>
      <c r="IE73" s="469"/>
      <c r="IF73" s="469"/>
      <c r="IG73" s="469"/>
      <c r="IH73" s="469"/>
      <c r="II73" s="469"/>
      <c r="IJ73" s="1615" t="s">
        <v>28576</v>
      </c>
      <c r="IK73" s="1587" t="s">
        <v>28577</v>
      </c>
      <c r="IL73" s="1615" t="s">
        <v>28578</v>
      </c>
      <c r="IM73" s="469"/>
      <c r="IN73" s="1677" t="s">
        <v>28579</v>
      </c>
      <c r="IO73" s="469"/>
      <c r="IP73" s="1615" t="s">
        <v>28580</v>
      </c>
      <c r="IQ73" s="469"/>
      <c r="IR73" s="469"/>
      <c r="IS73" s="1585"/>
      <c r="IT73" s="2206"/>
      <c r="IU73" s="568"/>
      <c r="IV73" s="469"/>
      <c r="IW73" s="469"/>
      <c r="IX73" s="1587" t="s">
        <v>28581</v>
      </c>
      <c r="IY73" s="469"/>
      <c r="IZ73" s="469"/>
      <c r="JA73" s="206" t="s">
        <v>28582</v>
      </c>
      <c r="JB73" s="469"/>
      <c r="JC73" s="663" t="s">
        <v>16109</v>
      </c>
      <c r="JD73" s="1588"/>
      <c r="JE73" s="469"/>
      <c r="JF73" s="469"/>
      <c r="JG73" s="1587" t="s">
        <v>28583</v>
      </c>
      <c r="JH73" s="1587" t="s">
        <v>28584</v>
      </c>
      <c r="JI73" s="398"/>
      <c r="JJ73" s="1615" t="s">
        <v>28585</v>
      </c>
      <c r="JK73" s="469"/>
      <c r="JL73" s="1760"/>
      <c r="JM73" s="1615" t="s">
        <v>28586</v>
      </c>
      <c r="JN73" s="1587" t="s">
        <v>28587</v>
      </c>
      <c r="JO73" s="206" t="s">
        <v>28588</v>
      </c>
      <c r="JP73" s="2309"/>
      <c r="JQ73" s="2309"/>
      <c r="JR73" s="1615" t="s">
        <v>28589</v>
      </c>
      <c r="JS73" s="1588"/>
      <c r="JT73" s="469"/>
      <c r="JU73" s="2278"/>
      <c r="JV73" s="1587" t="s">
        <v>28590</v>
      </c>
      <c r="JW73" s="1588"/>
      <c r="JX73" s="2309"/>
      <c r="JY73" s="2214"/>
      <c r="JZ73" s="2309"/>
      <c r="KA73" s="2309"/>
      <c r="KB73" s="469"/>
      <c r="KC73" s="2309"/>
      <c r="KD73" s="1587" t="s">
        <v>28591</v>
      </c>
      <c r="KE73" s="1588"/>
      <c r="KF73" s="469"/>
      <c r="KG73" s="2309"/>
      <c r="KH73" s="469"/>
      <c r="KI73" s="469"/>
      <c r="KJ73" s="2026" t="s">
        <v>28592</v>
      </c>
      <c r="KK73" s="469"/>
      <c r="KL73" s="733"/>
      <c r="KM73" s="1907" t="s">
        <v>20047</v>
      </c>
      <c r="KN73" s="2278"/>
      <c r="KO73" s="469"/>
      <c r="KP73" s="469"/>
      <c r="KQ73" s="1571" t="s">
        <v>20386</v>
      </c>
      <c r="KR73" s="2278"/>
      <c r="KS73" s="469"/>
      <c r="KT73" s="1615" t="s">
        <v>28593</v>
      </c>
      <c r="KU73" s="469"/>
      <c r="KV73" s="206" t="s">
        <v>20051</v>
      </c>
      <c r="KW73" s="2354" t="s">
        <v>28594</v>
      </c>
      <c r="KX73" s="469"/>
      <c r="KY73" s="1615" t="s">
        <v>28595</v>
      </c>
      <c r="KZ73" s="1587" t="s">
        <v>28596</v>
      </c>
      <c r="LA73" s="1716" t="s">
        <v>20057</v>
      </c>
      <c r="LB73" s="2309"/>
      <c r="LC73" s="1588"/>
      <c r="LD73" s="2354" t="s">
        <v>28597</v>
      </c>
      <c r="LE73" s="2214"/>
      <c r="LF73" s="469"/>
      <c r="LG73" s="1571" t="s">
        <v>28598</v>
      </c>
      <c r="LH73" s="469"/>
      <c r="LI73" s="2309"/>
      <c r="LJ73" s="2309"/>
      <c r="LK73" s="1588"/>
      <c r="LL73" s="206" t="s">
        <v>20396</v>
      </c>
      <c r="LM73" s="469"/>
      <c r="LN73" s="1588"/>
      <c r="LO73" s="1587" t="s">
        <v>28599</v>
      </c>
      <c r="LP73" s="469"/>
      <c r="LQ73" s="2309"/>
      <c r="LR73" s="1588"/>
      <c r="LS73" s="206" t="s">
        <v>20401</v>
      </c>
      <c r="LT73" s="2278"/>
      <c r="LU73" s="469"/>
      <c r="LV73" s="1615" t="s">
        <v>28600</v>
      </c>
      <c r="LW73" s="469"/>
      <c r="LX73" s="2278"/>
      <c r="LY73" s="2279"/>
      <c r="LZ73" s="469"/>
      <c r="MA73" s="1587" t="s">
        <v>20077</v>
      </c>
      <c r="MB73" s="2309"/>
      <c r="MC73" s="469"/>
      <c r="MD73" s="1587" t="s">
        <v>20080</v>
      </c>
      <c r="ME73" s="1588"/>
      <c r="MF73" s="469"/>
      <c r="MG73" s="469"/>
      <c r="MH73" s="1615" t="s">
        <v>28601</v>
      </c>
      <c r="MI73" s="469"/>
      <c r="MJ73" s="2214"/>
      <c r="MK73" s="469"/>
      <c r="ML73" s="1615" t="s">
        <v>28602</v>
      </c>
      <c r="MM73" s="1588"/>
      <c r="MN73" s="1615" t="s">
        <v>28603</v>
      </c>
      <c r="MO73" s="469"/>
      <c r="MP73" s="1587" t="s">
        <v>20411</v>
      </c>
      <c r="MQ73" s="1615" t="s">
        <v>28604</v>
      </c>
      <c r="MR73" s="469"/>
      <c r="MS73" s="2309"/>
      <c r="MT73" s="469"/>
      <c r="MU73" s="1588"/>
      <c r="MV73" s="469"/>
      <c r="MW73" s="1716" t="s">
        <v>20413</v>
      </c>
      <c r="MX73" s="1587" t="s">
        <v>19200</v>
      </c>
      <c r="MY73" s="2278"/>
      <c r="MZ73" s="1864" t="s">
        <v>25056</v>
      </c>
      <c r="NA73" s="469"/>
      <c r="NB73" s="1587" t="s">
        <v>28605</v>
      </c>
      <c r="NC73" s="206" t="s">
        <v>20103</v>
      </c>
      <c r="ND73" s="1587" t="s">
        <v>28606</v>
      </c>
      <c r="NE73" s="2279"/>
      <c r="NF73" s="1864" t="s">
        <v>28607</v>
      </c>
      <c r="NG73" s="469"/>
      <c r="NH73" s="2279"/>
      <c r="NI73" s="2279"/>
      <c r="NJ73" s="1587" t="s">
        <v>28608</v>
      </c>
      <c r="NK73" s="1571" t="s">
        <v>20425</v>
      </c>
      <c r="NL73" s="469"/>
      <c r="NM73" s="1615" t="s">
        <v>28609</v>
      </c>
      <c r="NN73" s="1760"/>
      <c r="NO73" s="469"/>
      <c r="NP73" s="2214"/>
      <c r="NQ73" s="991"/>
      <c r="NR73" s="1580"/>
      <c r="NS73" s="469"/>
      <c r="NT73" s="2309"/>
      <c r="NU73" s="469"/>
      <c r="NV73" s="1588"/>
      <c r="NW73" s="469"/>
      <c r="NX73" s="2309"/>
      <c r="NY73" s="2309"/>
      <c r="NZ73" s="469"/>
      <c r="OA73" s="2309"/>
      <c r="OB73" s="469"/>
      <c r="OC73" s="2309"/>
      <c r="OD73" s="2309"/>
      <c r="OE73" s="1604" t="s">
        <v>16109</v>
      </c>
      <c r="OF73" s="469"/>
      <c r="OG73" s="1588"/>
      <c r="OH73" s="1588"/>
      <c r="OI73" s="1604"/>
      <c r="OJ73" s="469"/>
      <c r="OK73" s="469"/>
      <c r="OL73" s="1588"/>
      <c r="OM73" s="1588"/>
      <c r="ON73" s="1588"/>
      <c r="OO73" s="1588"/>
      <c r="OP73" s="1588"/>
      <c r="OQ73" s="469"/>
      <c r="OR73" s="1588"/>
      <c r="OS73" s="469"/>
      <c r="OT73" s="1588"/>
      <c r="OU73" s="1588"/>
      <c r="OV73" s="2214"/>
      <c r="OW73" s="1588"/>
      <c r="OX73" s="1604" t="s">
        <v>16109</v>
      </c>
      <c r="OY73" s="1588"/>
      <c r="OZ73" s="469"/>
      <c r="PA73" s="1604"/>
      <c r="PB73" s="469"/>
      <c r="PC73" s="469"/>
      <c r="PD73" s="1588"/>
      <c r="PE73" s="469"/>
      <c r="PF73" s="1588"/>
      <c r="PG73" s="469"/>
      <c r="PH73" s="469"/>
      <c r="PI73" s="469"/>
      <c r="PJ73" s="469"/>
      <c r="PK73" s="469"/>
      <c r="PL73" s="469"/>
      <c r="PM73" s="469"/>
      <c r="PN73" s="469"/>
      <c r="PO73" s="469"/>
      <c r="PP73" s="469"/>
      <c r="PQ73" s="469"/>
      <c r="PR73" s="469"/>
      <c r="PS73" s="2309"/>
      <c r="PT73" s="2309"/>
      <c r="PU73" s="469"/>
      <c r="PV73" s="171" t="s">
        <v>28610</v>
      </c>
      <c r="PW73" s="2309"/>
      <c r="PX73" s="2309"/>
      <c r="PY73" s="2215"/>
      <c r="PZ73" s="469"/>
      <c r="QA73" s="469"/>
      <c r="QB73" s="469"/>
      <c r="QC73" s="469"/>
      <c r="QD73" s="469"/>
      <c r="QE73" s="469"/>
      <c r="QF73" s="469"/>
      <c r="QG73" s="469"/>
      <c r="QH73" s="469"/>
      <c r="QI73" s="469"/>
      <c r="QJ73" s="469"/>
      <c r="QK73" s="469"/>
      <c r="QL73" s="469"/>
      <c r="QM73" s="469"/>
      <c r="QN73" s="469"/>
      <c r="QO73" s="469"/>
      <c r="QP73" s="469"/>
      <c r="QQ73" s="469"/>
      <c r="QR73" s="469"/>
      <c r="QS73" s="469"/>
      <c r="QT73" s="469"/>
      <c r="QU73" s="469"/>
      <c r="QV73" s="469"/>
      <c r="QW73" s="469"/>
      <c r="QX73" s="469"/>
      <c r="QY73" s="469"/>
      <c r="QZ73" s="469"/>
      <c r="RA73" s="469"/>
      <c r="RB73" s="469"/>
      <c r="RC73" s="469"/>
      <c r="RD73" s="469"/>
    </row>
    <row r="74" spans="1:472" ht="54" customHeight="1">
      <c r="A74" s="2500"/>
      <c r="B74" s="1996" t="s">
        <v>28611</v>
      </c>
      <c r="C74" s="2310"/>
      <c r="D74" s="2284" t="s">
        <v>28612</v>
      </c>
      <c r="E74" s="2284" t="s">
        <v>14615</v>
      </c>
      <c r="F74" s="2284" t="s">
        <v>14617</v>
      </c>
      <c r="G74" s="2284" t="s">
        <v>28613</v>
      </c>
      <c r="H74" s="2035" t="s">
        <v>16211</v>
      </c>
      <c r="I74" s="2284" t="s">
        <v>28614</v>
      </c>
      <c r="J74" s="2284" t="s">
        <v>28615</v>
      </c>
      <c r="K74" s="2035" t="s">
        <v>19336</v>
      </c>
      <c r="L74" s="2284" t="s">
        <v>28616</v>
      </c>
      <c r="M74" s="2315" t="s">
        <v>18595</v>
      </c>
      <c r="N74" s="2284" t="s">
        <v>28617</v>
      </c>
      <c r="O74" s="2035" t="s">
        <v>16211</v>
      </c>
      <c r="P74" s="2284" t="s">
        <v>28618</v>
      </c>
      <c r="Q74" s="2284" t="s">
        <v>28619</v>
      </c>
      <c r="R74" s="2284" t="s">
        <v>28620</v>
      </c>
      <c r="S74" s="2355" t="s">
        <v>28621</v>
      </c>
      <c r="T74" s="2284" t="s">
        <v>14617</v>
      </c>
      <c r="U74" s="2284" t="s">
        <v>14615</v>
      </c>
      <c r="V74" s="2035" t="s">
        <v>14788</v>
      </c>
      <c r="W74" s="2284" t="s">
        <v>28622</v>
      </c>
      <c r="X74" s="2284" t="s">
        <v>28623</v>
      </c>
      <c r="Y74" s="2284" t="s">
        <v>14610</v>
      </c>
      <c r="Z74" s="2355" t="s">
        <v>28621</v>
      </c>
      <c r="AA74" s="2035" t="s">
        <v>14776</v>
      </c>
      <c r="AB74" s="2289" t="s">
        <v>14617</v>
      </c>
      <c r="AC74" s="2035" t="s">
        <v>14882</v>
      </c>
      <c r="AD74" s="2035" t="s">
        <v>14856</v>
      </c>
      <c r="AE74" s="2035" t="s">
        <v>14882</v>
      </c>
      <c r="AF74" s="2035" t="s">
        <v>14856</v>
      </c>
      <c r="AG74" s="2035" t="s">
        <v>14856</v>
      </c>
      <c r="AH74" s="2035" t="s">
        <v>14856</v>
      </c>
      <c r="AI74" s="2310"/>
      <c r="AJ74" s="2035" t="s">
        <v>14869</v>
      </c>
      <c r="AK74" s="2035" t="s">
        <v>14856</v>
      </c>
      <c r="AL74" s="2035" t="s">
        <v>14856</v>
      </c>
      <c r="AM74" s="2289" t="s">
        <v>14610</v>
      </c>
      <c r="AN74" s="2284" t="s">
        <v>28624</v>
      </c>
      <c r="AO74" s="2284" t="s">
        <v>28625</v>
      </c>
      <c r="AP74" s="2284" t="s">
        <v>28626</v>
      </c>
      <c r="AQ74" s="2284" t="s">
        <v>28627</v>
      </c>
      <c r="AR74" s="2284" t="s">
        <v>14617</v>
      </c>
      <c r="AS74" s="2284" t="s">
        <v>28628</v>
      </c>
      <c r="AT74" s="2284" t="s">
        <v>28629</v>
      </c>
      <c r="AU74" s="2284" t="s">
        <v>28630</v>
      </c>
      <c r="AV74" s="2284" t="s">
        <v>19118</v>
      </c>
      <c r="AW74" s="2035" t="s">
        <v>28631</v>
      </c>
      <c r="AX74" s="2284" t="s">
        <v>28632</v>
      </c>
      <c r="AY74" s="2320" t="s">
        <v>16211</v>
      </c>
      <c r="AZ74" s="2035" t="s">
        <v>19336</v>
      </c>
      <c r="BA74" s="2284" t="s">
        <v>14610</v>
      </c>
      <c r="BB74" s="2315" t="s">
        <v>28633</v>
      </c>
      <c r="BC74" s="2284" t="s">
        <v>28634</v>
      </c>
      <c r="BD74" s="2284" t="s">
        <v>28635</v>
      </c>
      <c r="BE74" s="2035" t="s">
        <v>28157</v>
      </c>
      <c r="BF74" s="2035" t="s">
        <v>16211</v>
      </c>
      <c r="BG74" s="2284" t="s">
        <v>28636</v>
      </c>
      <c r="BH74" s="2284" t="s">
        <v>28637</v>
      </c>
      <c r="BI74" s="2284" t="s">
        <v>14610</v>
      </c>
      <c r="BJ74" s="2284" t="s">
        <v>28638</v>
      </c>
      <c r="BK74" s="2035" t="s">
        <v>28639</v>
      </c>
      <c r="BL74" s="2310"/>
      <c r="BM74" s="2035" t="s">
        <v>15009</v>
      </c>
      <c r="BN74" s="2035" t="s">
        <v>16211</v>
      </c>
      <c r="BO74" s="2035" t="s">
        <v>28640</v>
      </c>
      <c r="BP74" s="2035" t="s">
        <v>16189</v>
      </c>
      <c r="BQ74" s="2284" t="s">
        <v>14610</v>
      </c>
      <c r="BR74" s="2284" t="s">
        <v>28641</v>
      </c>
      <c r="BS74" s="2284" t="s">
        <v>14615</v>
      </c>
      <c r="BT74" s="2035" t="s">
        <v>28642</v>
      </c>
      <c r="BU74" s="2035" t="s">
        <v>16211</v>
      </c>
      <c r="BV74" s="2284" t="s">
        <v>14617</v>
      </c>
      <c r="BW74" s="2035" t="s">
        <v>16189</v>
      </c>
      <c r="BX74" s="2284" t="s">
        <v>14610</v>
      </c>
      <c r="BY74" s="2035" t="s">
        <v>19336</v>
      </c>
      <c r="BZ74" s="2284" t="s">
        <v>14610</v>
      </c>
      <c r="CA74" s="2284" t="s">
        <v>28643</v>
      </c>
      <c r="CB74" s="2035" t="s">
        <v>16211</v>
      </c>
      <c r="CC74" s="2035" t="s">
        <v>18284</v>
      </c>
      <c r="CD74" s="2284" t="s">
        <v>14620</v>
      </c>
      <c r="CE74" s="2284" t="s">
        <v>19118</v>
      </c>
      <c r="CF74" s="2284" t="s">
        <v>14610</v>
      </c>
      <c r="CG74" s="2035" t="s">
        <v>18595</v>
      </c>
      <c r="CH74" s="2284" t="s">
        <v>28644</v>
      </c>
      <c r="CI74" s="2284" t="s">
        <v>28645</v>
      </c>
      <c r="CJ74" s="2035" t="s">
        <v>18284</v>
      </c>
      <c r="CK74" s="2284" t="s">
        <v>28646</v>
      </c>
      <c r="CL74" s="2284" t="s">
        <v>14617</v>
      </c>
      <c r="CM74" s="2035" t="s">
        <v>15212</v>
      </c>
      <c r="CN74" s="2315" t="s">
        <v>28647</v>
      </c>
      <c r="CO74" s="2284" t="s">
        <v>14615</v>
      </c>
      <c r="CP74" s="2035" t="s">
        <v>16211</v>
      </c>
      <c r="CQ74" s="2315" t="s">
        <v>28648</v>
      </c>
      <c r="CR74" s="2310"/>
      <c r="CS74" s="2035" t="s">
        <v>28649</v>
      </c>
      <c r="CT74" s="2284" t="s">
        <v>28650</v>
      </c>
      <c r="CU74" s="2284" t="s">
        <v>14617</v>
      </c>
      <c r="CV74" s="2035" t="s">
        <v>28651</v>
      </c>
      <c r="CW74" s="2035" t="s">
        <v>15278</v>
      </c>
      <c r="CX74" s="2035" t="s">
        <v>24270</v>
      </c>
      <c r="CY74" s="2035" t="s">
        <v>15278</v>
      </c>
      <c r="CZ74" s="2284" t="s">
        <v>14620</v>
      </c>
      <c r="DA74" s="2284" t="s">
        <v>14610</v>
      </c>
      <c r="DB74" s="2035" t="s">
        <v>19336</v>
      </c>
      <c r="DC74" s="2035" t="s">
        <v>16319</v>
      </c>
      <c r="DD74" s="2035" t="s">
        <v>16211</v>
      </c>
      <c r="DE74" s="2284" t="s">
        <v>14620</v>
      </c>
      <c r="DF74" s="2035" t="s">
        <v>18284</v>
      </c>
      <c r="DG74" s="2284" t="s">
        <v>28652</v>
      </c>
      <c r="DH74" s="2318" t="s">
        <v>19118</v>
      </c>
      <c r="DI74" s="2318" t="s">
        <v>14610</v>
      </c>
      <c r="DJ74" s="1016" t="s">
        <v>18595</v>
      </c>
      <c r="DK74" s="2284" t="s">
        <v>28653</v>
      </c>
      <c r="DL74" s="1016" t="s">
        <v>16211</v>
      </c>
      <c r="DM74" s="1016" t="s">
        <v>18284</v>
      </c>
      <c r="DN74" s="2318" t="s">
        <v>14620</v>
      </c>
      <c r="DO74" s="2318" t="s">
        <v>19118</v>
      </c>
      <c r="DP74" s="2318" t="s">
        <v>14610</v>
      </c>
      <c r="DQ74" s="2035" t="s">
        <v>15325</v>
      </c>
      <c r="DR74" s="2035" t="s">
        <v>14620</v>
      </c>
      <c r="DS74" s="2035" t="s">
        <v>15348</v>
      </c>
      <c r="DT74" s="2035" t="s">
        <v>23445</v>
      </c>
      <c r="DU74" s="2035" t="s">
        <v>15352</v>
      </c>
      <c r="DV74" s="2035" t="s">
        <v>15305</v>
      </c>
      <c r="DW74" s="2310"/>
      <c r="DX74" s="2035" t="s">
        <v>15308</v>
      </c>
      <c r="DY74" s="2035" t="s">
        <v>28654</v>
      </c>
      <c r="DZ74" s="2035" t="s">
        <v>23445</v>
      </c>
      <c r="EA74" s="2035" t="s">
        <v>28414</v>
      </c>
      <c r="EB74" s="2035" t="s">
        <v>28655</v>
      </c>
      <c r="EC74" s="2323" t="s">
        <v>14615</v>
      </c>
      <c r="ED74" s="2322" t="s">
        <v>18717</v>
      </c>
      <c r="EE74" s="2322" t="s">
        <v>19305</v>
      </c>
      <c r="EF74" s="2035" t="s">
        <v>16319</v>
      </c>
      <c r="EG74" s="2322" t="s">
        <v>18717</v>
      </c>
      <c r="EH74" s="2322" t="s">
        <v>23452</v>
      </c>
      <c r="EI74" s="2322" t="s">
        <v>19305</v>
      </c>
      <c r="EJ74" s="2035" t="s">
        <v>18710</v>
      </c>
      <c r="EK74" s="2035" t="s">
        <v>22928</v>
      </c>
      <c r="EL74" s="2324" t="s">
        <v>28656</v>
      </c>
      <c r="EM74" s="2320" t="s">
        <v>18595</v>
      </c>
      <c r="EN74" s="2035" t="s">
        <v>28657</v>
      </c>
      <c r="EO74" s="2323" t="s">
        <v>14617</v>
      </c>
      <c r="EP74" s="2323" t="s">
        <v>14615</v>
      </c>
      <c r="EQ74" s="2322" t="s">
        <v>18717</v>
      </c>
      <c r="ER74" s="2326" t="s">
        <v>22928</v>
      </c>
      <c r="ES74" s="2323" t="s">
        <v>14610</v>
      </c>
      <c r="ET74" s="2320" t="s">
        <v>16319</v>
      </c>
      <c r="EU74" s="2326" t="s">
        <v>22928</v>
      </c>
      <c r="EV74" s="2322" t="s">
        <v>18717</v>
      </c>
      <c r="EW74" s="2326" t="s">
        <v>15428</v>
      </c>
      <c r="EX74" s="2348" t="s">
        <v>15412</v>
      </c>
      <c r="EY74" s="2323" t="s">
        <v>14610</v>
      </c>
      <c r="EZ74" s="2323" t="s">
        <v>14615</v>
      </c>
      <c r="FA74" s="2254" t="s">
        <v>16311</v>
      </c>
      <c r="FB74" s="2322" t="s">
        <v>18717</v>
      </c>
      <c r="FC74" s="1690"/>
      <c r="FD74" s="495" t="s">
        <v>15459</v>
      </c>
      <c r="FE74" s="495" t="s">
        <v>15412</v>
      </c>
      <c r="FF74" s="1636" t="s">
        <v>18717</v>
      </c>
      <c r="FG74" s="495" t="s">
        <v>15412</v>
      </c>
      <c r="FH74" s="1636" t="s">
        <v>14610</v>
      </c>
      <c r="FI74" s="1721" t="s">
        <v>28658</v>
      </c>
      <c r="FJ74" s="1725" t="s">
        <v>16341</v>
      </c>
      <c r="FK74" s="495" t="s">
        <v>16319</v>
      </c>
      <c r="FL74" s="1636" t="s">
        <v>14610</v>
      </c>
      <c r="FM74" s="1636" t="s">
        <v>14610</v>
      </c>
      <c r="FN74" s="2116" t="s">
        <v>23871</v>
      </c>
      <c r="FO74" s="495" t="s">
        <v>18720</v>
      </c>
      <c r="FP74" s="495" t="s">
        <v>28659</v>
      </c>
      <c r="FQ74" s="1636" t="s">
        <v>28660</v>
      </c>
      <c r="FR74" s="1579" t="s">
        <v>28661</v>
      </c>
      <c r="FS74" s="1725" t="s">
        <v>18735</v>
      </c>
      <c r="FT74" s="1725" t="s">
        <v>18508</v>
      </c>
      <c r="FU74" s="495" t="s">
        <v>28659</v>
      </c>
      <c r="FV74" s="1639" t="s">
        <v>14657</v>
      </c>
      <c r="FW74" s="495" t="s">
        <v>18741</v>
      </c>
      <c r="FX74" s="469" t="s">
        <v>28662</v>
      </c>
      <c r="FY74" s="495" t="s">
        <v>14691</v>
      </c>
      <c r="FZ74" s="495" t="s">
        <v>14617</v>
      </c>
      <c r="GA74" s="1636" t="s">
        <v>18742</v>
      </c>
      <c r="GB74" s="495" t="s">
        <v>23473</v>
      </c>
      <c r="GC74" s="495" t="s">
        <v>18305</v>
      </c>
      <c r="GD74" s="495" t="s">
        <v>14617</v>
      </c>
      <c r="GE74" s="495" t="s">
        <v>14691</v>
      </c>
      <c r="GF74" s="495" t="s">
        <v>23879</v>
      </c>
      <c r="GG74" s="495" t="s">
        <v>18735</v>
      </c>
      <c r="GH74" s="1690"/>
      <c r="GI74" s="495" t="s">
        <v>15495</v>
      </c>
      <c r="GJ74" s="495" t="s">
        <v>18305</v>
      </c>
      <c r="GK74" s="1629" t="s">
        <v>16992</v>
      </c>
      <c r="GL74" s="495" t="s">
        <v>18305</v>
      </c>
      <c r="GM74" s="1627" t="s">
        <v>19140</v>
      </c>
      <c r="GN74" s="495" t="s">
        <v>18510</v>
      </c>
      <c r="GO74" s="2040" t="s">
        <v>28663</v>
      </c>
      <c r="GP74" s="1629" t="s">
        <v>14617</v>
      </c>
      <c r="GQ74" s="1629" t="s">
        <v>14610</v>
      </c>
      <c r="GR74" s="245" t="s">
        <v>19129</v>
      </c>
      <c r="GS74" s="1629" t="s">
        <v>14620</v>
      </c>
      <c r="GT74" s="1629" t="s">
        <v>14691</v>
      </c>
      <c r="GU74" s="1627" t="s">
        <v>19140</v>
      </c>
      <c r="GV74" s="1675" t="s">
        <v>18735</v>
      </c>
      <c r="GW74" s="1675" t="s">
        <v>18508</v>
      </c>
      <c r="GX74" s="1675" t="s">
        <v>19328</v>
      </c>
      <c r="GY74" s="1629" t="s">
        <v>14615</v>
      </c>
      <c r="GZ74" s="1630" t="s">
        <v>18313</v>
      </c>
      <c r="HA74" s="1631" t="s">
        <v>28664</v>
      </c>
      <c r="HB74" s="1627" t="s">
        <v>19140</v>
      </c>
      <c r="HC74" s="1675" t="s">
        <v>18735</v>
      </c>
      <c r="HD74" s="1627" t="s">
        <v>18742</v>
      </c>
      <c r="HE74" s="1630" t="s">
        <v>18743</v>
      </c>
      <c r="HF74" s="245" t="s">
        <v>19129</v>
      </c>
      <c r="HG74" s="1675" t="s">
        <v>18741</v>
      </c>
      <c r="HH74" s="245" t="s">
        <v>19129</v>
      </c>
      <c r="HI74" s="1629" t="s">
        <v>14694</v>
      </c>
      <c r="HJ74" s="1675" t="s">
        <v>18735</v>
      </c>
      <c r="HK74" s="1627" t="s">
        <v>18742</v>
      </c>
      <c r="HL74" s="495" t="s">
        <v>15563</v>
      </c>
      <c r="HM74" s="1629" t="s">
        <v>14610</v>
      </c>
      <c r="HN74" s="1690"/>
      <c r="HO74" s="1039" t="s">
        <v>14620</v>
      </c>
      <c r="HP74" s="1587" t="s">
        <v>28665</v>
      </c>
      <c r="HQ74" s="2035" t="s">
        <v>16341</v>
      </c>
      <c r="HR74" s="2035" t="s">
        <v>15574</v>
      </c>
      <c r="HS74" s="2035" t="s">
        <v>15556</v>
      </c>
      <c r="HT74" s="2035" t="s">
        <v>15574</v>
      </c>
      <c r="HU74" s="2035" t="s">
        <v>15556</v>
      </c>
      <c r="HV74" s="1115" t="s">
        <v>28666</v>
      </c>
      <c r="HW74" s="2035" t="s">
        <v>14694</v>
      </c>
      <c r="HX74" s="1039" t="s">
        <v>14657</v>
      </c>
      <c r="HY74" s="1120" t="s">
        <v>14676</v>
      </c>
      <c r="HZ74" s="1736" t="s">
        <v>14610</v>
      </c>
      <c r="IA74" s="1120" t="s">
        <v>14676</v>
      </c>
      <c r="IB74" s="958" t="s">
        <v>14657</v>
      </c>
      <c r="IC74" s="1588" t="s">
        <v>28667</v>
      </c>
      <c r="ID74" s="1638" t="s">
        <v>16319</v>
      </c>
      <c r="IE74" s="1588" t="s">
        <v>28668</v>
      </c>
      <c r="IF74" s="469" t="s">
        <v>16277</v>
      </c>
      <c r="IG74" s="991" t="s">
        <v>16189</v>
      </c>
      <c r="IH74" s="1638" t="s">
        <v>18503</v>
      </c>
      <c r="II74" s="2035" t="s">
        <v>19154</v>
      </c>
      <c r="IJ74" s="495" t="s">
        <v>28669</v>
      </c>
      <c r="IK74" s="1588" t="s">
        <v>16211</v>
      </c>
      <c r="IL74" s="2035" t="s">
        <v>19154</v>
      </c>
      <c r="IM74" s="1636" t="s">
        <v>28670</v>
      </c>
      <c r="IN74" s="1588" t="s">
        <v>16189</v>
      </c>
      <c r="IO74" s="1588" t="s">
        <v>19154</v>
      </c>
      <c r="IP74" s="2035" t="s">
        <v>14615</v>
      </c>
      <c r="IQ74" s="2035" t="s">
        <v>28671</v>
      </c>
      <c r="IR74" s="2035" t="s">
        <v>14691</v>
      </c>
      <c r="IS74" s="2329" t="s">
        <v>27234</v>
      </c>
      <c r="IT74" s="1679"/>
      <c r="IU74" s="958" t="s">
        <v>27234</v>
      </c>
      <c r="IV74" s="958" t="s">
        <v>16189</v>
      </c>
      <c r="IW74" s="958" t="s">
        <v>18503</v>
      </c>
      <c r="IX74" s="1639" t="s">
        <v>14676</v>
      </c>
      <c r="IY74" s="495" t="s">
        <v>28672</v>
      </c>
      <c r="IZ74" s="2035" t="s">
        <v>16211</v>
      </c>
      <c r="JA74" s="2035" t="s">
        <v>16211</v>
      </c>
      <c r="JB74" s="991" t="s">
        <v>16277</v>
      </c>
      <c r="JC74" s="663" t="s">
        <v>16109</v>
      </c>
      <c r="JD74" s="1638" t="s">
        <v>18503</v>
      </c>
      <c r="JE74" s="1039" t="s">
        <v>14610</v>
      </c>
      <c r="JF74" s="495" t="s">
        <v>14615</v>
      </c>
      <c r="JG74" s="1637" t="s">
        <v>16211</v>
      </c>
      <c r="JH74" s="495" t="s">
        <v>14694</v>
      </c>
      <c r="JI74" s="1672" t="s">
        <v>28673</v>
      </c>
      <c r="JJ74" s="1687" t="s">
        <v>16189</v>
      </c>
      <c r="JK74" s="958" t="s">
        <v>18503</v>
      </c>
      <c r="JL74" s="1120" t="s">
        <v>14676</v>
      </c>
      <c r="JM74" s="1638" t="s">
        <v>16311</v>
      </c>
      <c r="JN74" s="1680" t="s">
        <v>16211</v>
      </c>
      <c r="JO74" s="495" t="s">
        <v>14694</v>
      </c>
      <c r="JP74" s="1680" t="s">
        <v>16277</v>
      </c>
      <c r="JQ74" s="1641" t="s">
        <v>16189</v>
      </c>
      <c r="JR74" s="1638" t="s">
        <v>14617</v>
      </c>
      <c r="JS74" s="495" t="s">
        <v>14610</v>
      </c>
      <c r="JT74" s="1638" t="s">
        <v>16311</v>
      </c>
      <c r="JU74" s="2330" t="s">
        <v>28674</v>
      </c>
      <c r="JV74" s="495" t="s">
        <v>15721</v>
      </c>
      <c r="JW74" s="1637" t="s">
        <v>16277</v>
      </c>
      <c r="JX74" s="1641" t="s">
        <v>16189</v>
      </c>
      <c r="JY74" s="1690"/>
      <c r="JZ74" s="1641" t="s">
        <v>15753</v>
      </c>
      <c r="KA74" s="1641" t="s">
        <v>15753</v>
      </c>
      <c r="KB74" s="495" t="s">
        <v>14615</v>
      </c>
      <c r="KC74" s="1680" t="s">
        <v>16211</v>
      </c>
      <c r="KD74" s="495" t="s">
        <v>14694</v>
      </c>
      <c r="KE74" s="1638" t="s">
        <v>15715</v>
      </c>
      <c r="KF74" s="1641" t="s">
        <v>15753</v>
      </c>
      <c r="KG74" s="2011" t="s">
        <v>16316</v>
      </c>
      <c r="KH74" s="1683" t="s">
        <v>15753</v>
      </c>
      <c r="KI74" s="2035"/>
      <c r="KJ74" s="1641" t="s">
        <v>27255</v>
      </c>
      <c r="KK74" s="1767" t="s">
        <v>16211</v>
      </c>
      <c r="KL74" s="1680" t="s">
        <v>16277</v>
      </c>
      <c r="KM74" s="495" t="s">
        <v>14610</v>
      </c>
      <c r="KN74" s="1683" t="s">
        <v>28675</v>
      </c>
      <c r="KO74" s="1638" t="s">
        <v>18573</v>
      </c>
      <c r="KP74" s="2158" t="s">
        <v>28676</v>
      </c>
      <c r="KQ74" s="495" t="s">
        <v>28677</v>
      </c>
      <c r="KR74" s="1712" t="s">
        <v>28678</v>
      </c>
      <c r="KS74" s="2035"/>
      <c r="KT74" s="1752" t="s">
        <v>16189</v>
      </c>
      <c r="KU74" s="495" t="s">
        <v>14615</v>
      </c>
      <c r="KV74" s="495" t="s">
        <v>14657</v>
      </c>
      <c r="KW74" s="2035" t="s">
        <v>14615</v>
      </c>
      <c r="KX74" s="1638" t="s">
        <v>19359</v>
      </c>
      <c r="KY74" s="2335" t="s">
        <v>27347</v>
      </c>
      <c r="KZ74" s="2035" t="s">
        <v>18535</v>
      </c>
      <c r="LA74" s="2035" t="s">
        <v>16189</v>
      </c>
      <c r="LB74" s="1680" t="s">
        <v>18782</v>
      </c>
      <c r="LC74" s="495" t="s">
        <v>14610</v>
      </c>
      <c r="LD74" s="1638" t="s">
        <v>14620</v>
      </c>
      <c r="LE74" s="1690"/>
      <c r="LF74" s="1018" t="s">
        <v>16211</v>
      </c>
      <c r="LG74" s="1018" t="s">
        <v>14694</v>
      </c>
      <c r="LH74" s="1588" t="s">
        <v>16277</v>
      </c>
      <c r="LI74" s="2160" t="s">
        <v>16189</v>
      </c>
      <c r="LJ74" s="2356" t="s">
        <v>16316</v>
      </c>
      <c r="LK74" s="991" t="s">
        <v>28679</v>
      </c>
      <c r="LL74" s="1752" t="s">
        <v>16311</v>
      </c>
      <c r="LM74" s="1018" t="s">
        <v>14694</v>
      </c>
      <c r="LN74" s="1687" t="s">
        <v>16211</v>
      </c>
      <c r="LO74" s="495" t="s">
        <v>28680</v>
      </c>
      <c r="LP74" s="2035"/>
      <c r="LQ74" s="2356" t="s">
        <v>16316</v>
      </c>
      <c r="LR74" s="1638" t="s">
        <v>15880</v>
      </c>
      <c r="LS74" s="2035" t="s">
        <v>14615</v>
      </c>
      <c r="LT74" s="1712" t="s">
        <v>28681</v>
      </c>
      <c r="LU74" s="1588" t="s">
        <v>15880</v>
      </c>
      <c r="LV74" s="469" t="s">
        <v>19193</v>
      </c>
      <c r="LW74" s="495" t="s">
        <v>14610</v>
      </c>
      <c r="LX74" s="2357" t="s">
        <v>28682</v>
      </c>
      <c r="LY74" s="1595" t="s">
        <v>28683</v>
      </c>
      <c r="LZ74" s="2035" t="s">
        <v>16311</v>
      </c>
      <c r="MA74" s="2335" t="s">
        <v>14694</v>
      </c>
      <c r="MB74" s="1648" t="s">
        <v>16211</v>
      </c>
      <c r="MC74" s="1588" t="s">
        <v>16277</v>
      </c>
      <c r="MD74" s="2035" t="s">
        <v>14620</v>
      </c>
      <c r="ME74" s="991" t="s">
        <v>16316</v>
      </c>
      <c r="MF74" s="1648" t="s">
        <v>14657</v>
      </c>
      <c r="MG74" s="1638" t="s">
        <v>27406</v>
      </c>
      <c r="MH74" s="2035" t="s">
        <v>16341</v>
      </c>
      <c r="MI74" s="1588" t="s">
        <v>16211</v>
      </c>
      <c r="MJ74" s="1690"/>
      <c r="MK74" s="991" t="s">
        <v>16277</v>
      </c>
      <c r="ML74" s="1588" t="s">
        <v>18598</v>
      </c>
      <c r="MM74" s="1588" t="s">
        <v>16316</v>
      </c>
      <c r="MN74" s="2035" t="s">
        <v>15937</v>
      </c>
      <c r="MO74" s="2035" t="s">
        <v>14617</v>
      </c>
      <c r="MP74" s="2035" t="s">
        <v>14694</v>
      </c>
      <c r="MQ74" s="469" t="s">
        <v>14691</v>
      </c>
      <c r="MR74" s="2035" t="s">
        <v>16277</v>
      </c>
      <c r="MS74" s="1641" t="s">
        <v>18598</v>
      </c>
      <c r="MT74" s="991" t="s">
        <v>16316</v>
      </c>
      <c r="MU74" s="1638" t="s">
        <v>18598</v>
      </c>
      <c r="MV74" s="2035"/>
      <c r="MW74" s="2035" t="s">
        <v>18601</v>
      </c>
      <c r="MX74" s="2335" t="s">
        <v>16211</v>
      </c>
      <c r="MY74" s="1712" t="s">
        <v>28684</v>
      </c>
      <c r="MZ74" s="2335" t="s">
        <v>16189</v>
      </c>
      <c r="NA74" s="2035" t="s">
        <v>16316</v>
      </c>
      <c r="NB74" s="2035" t="s">
        <v>18601</v>
      </c>
      <c r="NC74" s="2035" t="s">
        <v>14657</v>
      </c>
      <c r="ND74" s="2035" t="s">
        <v>14694</v>
      </c>
      <c r="NE74" s="1595" t="s">
        <v>28685</v>
      </c>
      <c r="NF74" s="2358" t="s">
        <v>18601</v>
      </c>
      <c r="NG74" s="2035" t="s">
        <v>16189</v>
      </c>
      <c r="NH74" s="1595" t="s">
        <v>28686</v>
      </c>
      <c r="NI74" s="1595" t="s">
        <v>28686</v>
      </c>
      <c r="NJ74" s="2035" t="s">
        <v>14657</v>
      </c>
      <c r="NK74" s="2035" t="s">
        <v>14691</v>
      </c>
      <c r="NL74" s="2035" t="s">
        <v>27409</v>
      </c>
      <c r="NM74" s="2035" t="s">
        <v>14657</v>
      </c>
      <c r="NN74" s="1773" t="s">
        <v>19208</v>
      </c>
      <c r="NO74" s="1601" t="s">
        <v>28687</v>
      </c>
      <c r="NP74" s="1690"/>
      <c r="NQ74" s="991" t="s">
        <v>15986</v>
      </c>
      <c r="NR74" s="2050" t="s">
        <v>16311</v>
      </c>
      <c r="NS74" s="2035" t="s">
        <v>14694</v>
      </c>
      <c r="NT74" s="1600" t="s">
        <v>16211</v>
      </c>
      <c r="NU74" s="2335" t="s">
        <v>14694</v>
      </c>
      <c r="NV74" s="991" t="s">
        <v>15988</v>
      </c>
      <c r="NW74" s="1648" t="s">
        <v>16316</v>
      </c>
      <c r="NX74" s="1648" t="s">
        <v>15988</v>
      </c>
      <c r="NY74" s="1648" t="s">
        <v>16311</v>
      </c>
      <c r="NZ74" s="2035" t="s">
        <v>14694</v>
      </c>
      <c r="OA74" s="1648" t="s">
        <v>16211</v>
      </c>
      <c r="OB74" s="1648" t="s">
        <v>15988</v>
      </c>
      <c r="OC74" s="1648" t="s">
        <v>16189</v>
      </c>
      <c r="OD74" s="1648" t="s">
        <v>15988</v>
      </c>
      <c r="OE74" s="1604" t="s">
        <v>16109</v>
      </c>
      <c r="OF74" s="2035" t="s">
        <v>14657</v>
      </c>
      <c r="OG74" s="2341" t="s">
        <v>14691</v>
      </c>
      <c r="OH74" s="2341" t="s">
        <v>16211</v>
      </c>
      <c r="OI74" s="301" t="s">
        <v>28688</v>
      </c>
      <c r="OJ74" s="1691" t="s">
        <v>14610</v>
      </c>
      <c r="OK74" s="1681" t="s">
        <v>14617</v>
      </c>
      <c r="OL74" s="469" t="s">
        <v>14657</v>
      </c>
      <c r="OM74" s="310" t="s">
        <v>16311</v>
      </c>
      <c r="ON74" s="991" t="s">
        <v>14691</v>
      </c>
      <c r="OO74" s="1588" t="s">
        <v>16211</v>
      </c>
      <c r="OP74" s="1588" t="s">
        <v>16277</v>
      </c>
      <c r="OQ74" s="2035" t="s">
        <v>16189</v>
      </c>
      <c r="OR74" s="991" t="s">
        <v>16316</v>
      </c>
      <c r="OS74" s="2335" t="s">
        <v>19366</v>
      </c>
      <c r="OT74" s="1693" t="s">
        <v>16311</v>
      </c>
      <c r="OU74" s="991" t="s">
        <v>18610</v>
      </c>
      <c r="OV74" s="1690"/>
      <c r="OW74" s="1588" t="s">
        <v>16211</v>
      </c>
      <c r="OX74" s="1604" t="s">
        <v>16109</v>
      </c>
      <c r="OY74" s="991" t="s">
        <v>18610</v>
      </c>
      <c r="OZ74" s="2035" t="s">
        <v>16316</v>
      </c>
      <c r="PA74" s="301" t="s">
        <v>28689</v>
      </c>
      <c r="PB74" s="2035" t="s">
        <v>14657</v>
      </c>
      <c r="PC74" s="991" t="s">
        <v>16211</v>
      </c>
      <c r="PD74" s="991" t="s">
        <v>18610</v>
      </c>
      <c r="PE74" s="2035" t="s">
        <v>16277</v>
      </c>
      <c r="PF74" s="991" t="s">
        <v>18610</v>
      </c>
      <c r="PG74" s="991" t="s">
        <v>16316</v>
      </c>
      <c r="PH74" s="2035" t="s">
        <v>18610</v>
      </c>
      <c r="PI74" s="2035" t="s">
        <v>16311</v>
      </c>
      <c r="PJ74" s="2035"/>
      <c r="PK74" s="2035"/>
      <c r="PL74" s="2035"/>
      <c r="PM74" s="2035"/>
      <c r="PN74" s="2035"/>
      <c r="PO74" s="2035"/>
      <c r="PP74" s="2035"/>
      <c r="PQ74" s="2035"/>
      <c r="PR74" s="2035"/>
      <c r="PS74" s="1648" t="s">
        <v>16277</v>
      </c>
      <c r="PT74" s="1653" t="s">
        <v>16189</v>
      </c>
      <c r="PU74" s="991" t="s">
        <v>16316</v>
      </c>
      <c r="PV74" s="1600" t="s">
        <v>14994</v>
      </c>
      <c r="PW74" s="1648" t="s">
        <v>16311</v>
      </c>
      <c r="PX74" s="1600" t="s">
        <v>16211</v>
      </c>
      <c r="PY74" s="1664"/>
      <c r="PZ74" s="469"/>
      <c r="QA74" s="469"/>
      <c r="QB74" s="469"/>
      <c r="QC74" s="469"/>
      <c r="QD74" s="469"/>
      <c r="QE74" s="469"/>
      <c r="QF74" s="469"/>
      <c r="QG74" s="469"/>
      <c r="QH74" s="469"/>
      <c r="QI74" s="469"/>
      <c r="QJ74" s="469"/>
      <c r="QK74" s="469"/>
      <c r="QL74" s="469"/>
      <c r="QM74" s="469"/>
      <c r="QN74" s="469"/>
      <c r="QO74" s="469"/>
      <c r="QP74" s="469"/>
      <c r="QQ74" s="469"/>
      <c r="QR74" s="469"/>
      <c r="QS74" s="469"/>
      <c r="QT74" s="469"/>
      <c r="QU74" s="469"/>
      <c r="QV74" s="469"/>
      <c r="QW74" s="469"/>
      <c r="QX74" s="469"/>
      <c r="QY74" s="469"/>
      <c r="QZ74" s="469"/>
      <c r="RA74" s="469"/>
      <c r="RB74" s="469"/>
      <c r="RC74" s="469"/>
      <c r="RD74" s="469"/>
    </row>
    <row r="75" spans="1:472" ht="54" customHeight="1">
      <c r="A75" s="2500"/>
      <c r="B75" s="2353" t="s">
        <v>28690</v>
      </c>
      <c r="C75" s="2214"/>
      <c r="D75" s="469"/>
      <c r="E75" s="469"/>
      <c r="F75" s="469"/>
      <c r="G75" s="469"/>
      <c r="H75" s="469"/>
      <c r="I75" s="469"/>
      <c r="J75" s="469"/>
      <c r="K75" s="469"/>
      <c r="L75" s="469"/>
      <c r="M75" s="469"/>
      <c r="N75" s="469"/>
      <c r="O75" s="269" t="s">
        <v>28691</v>
      </c>
      <c r="P75" s="469"/>
      <c r="Q75" s="469"/>
      <c r="R75" s="469"/>
      <c r="S75" s="331"/>
      <c r="T75" s="2359" t="s">
        <v>28692</v>
      </c>
      <c r="U75" s="1042" t="s">
        <v>28693</v>
      </c>
      <c r="V75" s="469"/>
      <c r="W75" s="1617" t="s">
        <v>28694</v>
      </c>
      <c r="X75" s="469"/>
      <c r="Y75" s="469"/>
      <c r="Z75" s="469"/>
      <c r="AA75" s="469"/>
      <c r="AB75" s="1668" t="s">
        <v>28695</v>
      </c>
      <c r="AC75" s="269" t="s">
        <v>28696</v>
      </c>
      <c r="AD75" s="469"/>
      <c r="AE75" s="469"/>
      <c r="AF75" s="469"/>
      <c r="AG75" s="469"/>
      <c r="AH75" s="469"/>
      <c r="AI75" s="2214"/>
      <c r="AJ75" s="469"/>
      <c r="AK75" s="469"/>
      <c r="AL75" s="469"/>
      <c r="AM75" s="469"/>
      <c r="AN75" s="469"/>
      <c r="AO75" s="469"/>
      <c r="AP75" s="469"/>
      <c r="AQ75" s="1617" t="s">
        <v>28697</v>
      </c>
      <c r="AR75" s="269" t="s">
        <v>28698</v>
      </c>
      <c r="AS75" s="469"/>
      <c r="AT75" s="469"/>
      <c r="AU75" s="269" t="s">
        <v>28699</v>
      </c>
      <c r="AV75" s="269" t="s">
        <v>28700</v>
      </c>
      <c r="AW75" s="469"/>
      <c r="AX75" s="469"/>
      <c r="AY75" s="469"/>
      <c r="AZ75" s="469"/>
      <c r="BA75" s="469"/>
      <c r="BB75" s="469"/>
      <c r="BC75" s="469"/>
      <c r="BD75" s="269" t="s">
        <v>28701</v>
      </c>
      <c r="BE75" s="269" t="s">
        <v>28702</v>
      </c>
      <c r="BF75" s="269" t="s">
        <v>28703</v>
      </c>
      <c r="BG75" s="469"/>
      <c r="BH75" s="469"/>
      <c r="BI75" s="469"/>
      <c r="BJ75" s="469"/>
      <c r="BK75" s="331"/>
      <c r="BL75" s="2214"/>
      <c r="BM75" s="469"/>
      <c r="BN75" s="469"/>
      <c r="BO75" s="469"/>
      <c r="BP75" s="469"/>
      <c r="BQ75" s="469"/>
      <c r="BR75" s="469"/>
      <c r="BS75" s="469"/>
      <c r="BT75" s="469"/>
      <c r="BU75" s="469"/>
      <c r="BV75" s="469"/>
      <c r="BW75" s="469"/>
      <c r="BX75" s="469"/>
      <c r="BY75" s="469"/>
      <c r="BZ75" s="469"/>
      <c r="CA75" s="469"/>
      <c r="CB75" s="469"/>
      <c r="CC75" s="469"/>
      <c r="CD75" s="469"/>
      <c r="CE75" s="469"/>
      <c r="CF75" s="1587" t="s">
        <v>28704</v>
      </c>
      <c r="CG75" s="469"/>
      <c r="CH75" s="469"/>
      <c r="CI75" s="1616" t="s">
        <v>28705</v>
      </c>
      <c r="CJ75" s="469"/>
      <c r="CK75" s="331"/>
      <c r="CL75" s="469"/>
      <c r="CM75" s="469"/>
      <c r="CN75" s="269" t="s">
        <v>28706</v>
      </c>
      <c r="CO75" s="469"/>
      <c r="CP75" s="469"/>
      <c r="CQ75" s="469"/>
      <c r="CR75" s="2214"/>
      <c r="CS75" s="469"/>
      <c r="CT75" s="469"/>
      <c r="CU75" s="469"/>
      <c r="CV75" s="469"/>
      <c r="CW75" s="469"/>
      <c r="CX75" s="469"/>
      <c r="CY75" s="469"/>
      <c r="CZ75" s="296"/>
      <c r="DA75" s="469"/>
      <c r="DB75" s="331"/>
      <c r="DC75" s="331"/>
      <c r="DD75" s="296"/>
      <c r="DE75" s="2018" t="s">
        <v>28707</v>
      </c>
      <c r="DF75" s="469"/>
      <c r="DG75" s="469"/>
      <c r="DH75" s="469"/>
      <c r="DI75" s="2040" t="s">
        <v>28708</v>
      </c>
      <c r="DJ75" s="469"/>
      <c r="DK75" s="469"/>
      <c r="DL75" s="1851" t="s">
        <v>28709</v>
      </c>
      <c r="DM75" s="469"/>
      <c r="DN75" s="469"/>
      <c r="DO75" s="469"/>
      <c r="DP75" s="2360"/>
      <c r="DQ75" s="269" t="s">
        <v>19499</v>
      </c>
      <c r="DR75" s="469"/>
      <c r="DS75" s="469"/>
      <c r="DT75" s="469"/>
      <c r="DU75" s="469"/>
      <c r="DV75" s="1571" t="s">
        <v>28710</v>
      </c>
      <c r="DW75" s="2214"/>
      <c r="DX75" s="469"/>
      <c r="DY75" s="469"/>
      <c r="DZ75" s="469"/>
      <c r="EA75" s="469"/>
      <c r="EB75" s="469"/>
      <c r="EC75" s="469"/>
      <c r="ED75" s="469"/>
      <c r="EE75" s="469"/>
      <c r="EF75" s="469"/>
      <c r="EG75" s="269" t="s">
        <v>28711</v>
      </c>
      <c r="EH75" s="469"/>
      <c r="EI75" s="469"/>
      <c r="EJ75" s="469"/>
      <c r="EK75" s="469"/>
      <c r="EL75" s="1760"/>
      <c r="EM75" s="469"/>
      <c r="EN75" s="469"/>
      <c r="EO75" s="1587" t="s">
        <v>28712</v>
      </c>
      <c r="EP75" s="469"/>
      <c r="EQ75" s="469"/>
      <c r="ER75" s="469"/>
      <c r="ES75" s="469"/>
      <c r="ET75" s="469"/>
      <c r="EU75" s="2040" t="s">
        <v>28713</v>
      </c>
      <c r="EV75" s="269" t="s">
        <v>28714</v>
      </c>
      <c r="EW75" s="469"/>
      <c r="EX75" s="469"/>
      <c r="EY75" s="2018" t="s">
        <v>28715</v>
      </c>
      <c r="EZ75" s="469"/>
      <c r="FA75" s="469"/>
      <c r="FB75" s="469"/>
      <c r="FC75" s="2214"/>
      <c r="FD75" s="469"/>
      <c r="FE75" s="469"/>
      <c r="FF75" s="469"/>
      <c r="FG75" s="469"/>
      <c r="FH75" s="2331"/>
      <c r="FI75" s="296"/>
      <c r="FJ75" s="469"/>
      <c r="FK75" s="469"/>
      <c r="FL75" s="469"/>
      <c r="FM75" s="1571" t="s">
        <v>28716</v>
      </c>
      <c r="FN75" s="2004" t="s">
        <v>28717</v>
      </c>
      <c r="FO75" s="2041" t="s">
        <v>28718</v>
      </c>
      <c r="FP75" s="2004" t="s">
        <v>28719</v>
      </c>
      <c r="FQ75" s="269" t="s">
        <v>28720</v>
      </c>
      <c r="FR75" s="2361" t="s">
        <v>28721</v>
      </c>
      <c r="FS75" s="2004" t="s">
        <v>28722</v>
      </c>
      <c r="FT75" s="2004" t="s">
        <v>28723</v>
      </c>
      <c r="FU75" s="2004" t="s">
        <v>28724</v>
      </c>
      <c r="FV75" s="2041" t="s">
        <v>28725</v>
      </c>
      <c r="FW75" s="2004" t="s">
        <v>28726</v>
      </c>
      <c r="FX75" s="2004" t="s">
        <v>28727</v>
      </c>
      <c r="FY75" s="2004" t="s">
        <v>28728</v>
      </c>
      <c r="FZ75" s="2004" t="s">
        <v>28729</v>
      </c>
      <c r="GA75" s="2004" t="s">
        <v>28730</v>
      </c>
      <c r="GB75" s="2004" t="s">
        <v>28731</v>
      </c>
      <c r="GC75" s="2004" t="s">
        <v>28732</v>
      </c>
      <c r="GD75" s="2004" t="s">
        <v>28733</v>
      </c>
      <c r="GE75" s="2004" t="s">
        <v>28734</v>
      </c>
      <c r="GF75" s="2004" t="s">
        <v>28735</v>
      </c>
      <c r="GG75" s="2004" t="s">
        <v>28736</v>
      </c>
      <c r="GH75" s="2214"/>
      <c r="GI75" s="2004" t="s">
        <v>28737</v>
      </c>
      <c r="GJ75" s="2062" t="s">
        <v>28738</v>
      </c>
      <c r="GK75" s="2041" t="s">
        <v>28739</v>
      </c>
      <c r="GL75" s="2004" t="s">
        <v>28740</v>
      </c>
      <c r="GM75" s="2004" t="s">
        <v>28741</v>
      </c>
      <c r="GN75" s="2004" t="s">
        <v>28742</v>
      </c>
      <c r="GO75" s="2307"/>
      <c r="GP75" s="2004" t="s">
        <v>28743</v>
      </c>
      <c r="GQ75" s="2004" t="s">
        <v>28744</v>
      </c>
      <c r="GR75" s="2004" t="s">
        <v>28745</v>
      </c>
      <c r="GS75" s="2004" t="s">
        <v>28746</v>
      </c>
      <c r="GT75" s="2004" t="s">
        <v>28747</v>
      </c>
      <c r="GU75" s="2004" t="s">
        <v>28748</v>
      </c>
      <c r="GV75" s="2004" t="s">
        <v>28749</v>
      </c>
      <c r="GW75" s="2004" t="s">
        <v>28750</v>
      </c>
      <c r="GX75" s="2062" t="s">
        <v>28751</v>
      </c>
      <c r="GY75" s="2004" t="s">
        <v>28752</v>
      </c>
      <c r="GZ75" s="2004" t="s">
        <v>28753</v>
      </c>
      <c r="HA75" s="2004" t="s">
        <v>28754</v>
      </c>
      <c r="HB75" s="2004" t="s">
        <v>28755</v>
      </c>
      <c r="HC75" s="2004" t="s">
        <v>28756</v>
      </c>
      <c r="HD75" s="2004" t="s">
        <v>28757</v>
      </c>
      <c r="HE75" s="2062" t="s">
        <v>28758</v>
      </c>
      <c r="HF75" s="2004" t="s">
        <v>28759</v>
      </c>
      <c r="HG75" s="2004" t="s">
        <v>28760</v>
      </c>
      <c r="HH75" s="2004" t="s">
        <v>28761</v>
      </c>
      <c r="HI75" s="2004" t="s">
        <v>28762</v>
      </c>
      <c r="HJ75" s="2004" t="s">
        <v>28763</v>
      </c>
      <c r="HK75" s="269" t="s">
        <v>28764</v>
      </c>
      <c r="HL75" s="2004" t="s">
        <v>28765</v>
      </c>
      <c r="HM75" s="2004" t="s">
        <v>28766</v>
      </c>
      <c r="HN75" s="2214"/>
      <c r="HO75" s="2306" t="s">
        <v>28767</v>
      </c>
      <c r="HP75" s="2306" t="s">
        <v>28768</v>
      </c>
      <c r="HQ75" s="2306" t="s">
        <v>28769</v>
      </c>
      <c r="HR75" s="2306" t="s">
        <v>28770</v>
      </c>
      <c r="HS75" s="2306" t="s">
        <v>28771</v>
      </c>
      <c r="HT75" s="2306" t="s">
        <v>28772</v>
      </c>
      <c r="HU75" s="2306" t="s">
        <v>28773</v>
      </c>
      <c r="HV75" s="398"/>
      <c r="HW75" s="469"/>
      <c r="HX75" s="469"/>
      <c r="HY75" s="469"/>
      <c r="HZ75" s="257"/>
      <c r="IA75" s="257"/>
      <c r="IB75" s="257"/>
      <c r="IC75" s="469"/>
      <c r="ID75" s="1615" t="s">
        <v>28774</v>
      </c>
      <c r="IE75" s="469"/>
      <c r="IF75" s="469"/>
      <c r="IG75" s="469"/>
      <c r="IH75" s="469"/>
      <c r="II75" s="469"/>
      <c r="IJ75" s="469"/>
      <c r="IK75" s="469"/>
      <c r="IL75" s="469"/>
      <c r="IM75" s="469"/>
      <c r="IN75" s="469"/>
      <c r="IO75" s="469"/>
      <c r="IP75" s="469"/>
      <c r="IQ75" s="469"/>
      <c r="IR75" s="469"/>
      <c r="IS75" s="1585"/>
      <c r="IT75" s="2206"/>
      <c r="IU75" s="568"/>
      <c r="IV75" s="469"/>
      <c r="IW75" s="469"/>
      <c r="IX75" s="469"/>
      <c r="IY75" s="469"/>
      <c r="IZ75" s="469"/>
      <c r="JA75" s="469"/>
      <c r="JB75" s="1588"/>
      <c r="JC75" s="663" t="s">
        <v>16109</v>
      </c>
      <c r="JD75" s="1588"/>
      <c r="JE75" s="296"/>
      <c r="JF75" s="469"/>
      <c r="JG75" s="469"/>
      <c r="JH75" s="469"/>
      <c r="JI75" s="398"/>
      <c r="JJ75" s="269" t="s">
        <v>28775</v>
      </c>
      <c r="JK75" s="1760"/>
      <c r="JL75" s="1760"/>
      <c r="JM75" s="469"/>
      <c r="JN75" s="469"/>
      <c r="JO75" s="1587" t="s">
        <v>28776</v>
      </c>
      <c r="JP75" s="1711" t="s">
        <v>28777</v>
      </c>
      <c r="JQ75" s="2309"/>
      <c r="JR75" s="469"/>
      <c r="JS75" s="1588"/>
      <c r="JT75" s="1711" t="s">
        <v>28778</v>
      </c>
      <c r="JU75" s="663"/>
      <c r="JV75" s="469"/>
      <c r="JW75" s="1588"/>
      <c r="JX75" s="2309"/>
      <c r="JY75" s="2214"/>
      <c r="JZ75" s="2309"/>
      <c r="KA75" s="269" t="s">
        <v>28779</v>
      </c>
      <c r="KB75" s="469"/>
      <c r="KC75" s="2309"/>
      <c r="KD75" s="469"/>
      <c r="KE75" s="1588"/>
      <c r="KF75" s="2309"/>
      <c r="KG75" s="2309"/>
      <c r="KH75" s="2309"/>
      <c r="KI75" s="1827" t="s">
        <v>28780</v>
      </c>
      <c r="KJ75" s="1698" t="s">
        <v>28781</v>
      </c>
      <c r="KK75" s="469"/>
      <c r="KL75" s="733"/>
      <c r="KM75" s="469"/>
      <c r="KN75" s="2278"/>
      <c r="KO75" s="469"/>
      <c r="KP75" s="2309"/>
      <c r="KQ75" s="469"/>
      <c r="KR75" s="2278"/>
      <c r="KS75" s="469"/>
      <c r="KT75" s="469"/>
      <c r="KU75" s="469"/>
      <c r="KV75" s="1587" t="s">
        <v>28782</v>
      </c>
      <c r="KW75" s="1615" t="s">
        <v>28783</v>
      </c>
      <c r="KX75" s="1716" t="s">
        <v>28784</v>
      </c>
      <c r="KY75" s="469"/>
      <c r="KZ75" s="469"/>
      <c r="LA75" s="469"/>
      <c r="LB75" s="2309"/>
      <c r="LC75" s="1588"/>
      <c r="LD75" s="469"/>
      <c r="LE75" s="2214"/>
      <c r="LF75" s="469"/>
      <c r="LG75" s="269" t="s">
        <v>28785</v>
      </c>
      <c r="LH75" s="1588"/>
      <c r="LI75" s="469"/>
      <c r="LJ75" s="2309"/>
      <c r="LK75" s="1588"/>
      <c r="LL75" s="1716" t="s">
        <v>28786</v>
      </c>
      <c r="LM75" s="469"/>
      <c r="LN75" s="469"/>
      <c r="LO75" s="469"/>
      <c r="LP75" s="469"/>
      <c r="LQ75" s="2309"/>
      <c r="LR75" s="1588"/>
      <c r="LS75" s="469"/>
      <c r="LT75" s="2278"/>
      <c r="LU75" s="1587" t="s">
        <v>20071</v>
      </c>
      <c r="LV75" s="2055"/>
      <c r="LW75" s="469"/>
      <c r="LX75" s="2278"/>
      <c r="LY75" s="2279"/>
      <c r="LZ75" s="1615" t="s">
        <v>28787</v>
      </c>
      <c r="MA75" s="206" t="s">
        <v>20078</v>
      </c>
      <c r="MB75" s="469"/>
      <c r="MC75" s="1716" t="s">
        <v>28788</v>
      </c>
      <c r="MD75" s="469"/>
      <c r="ME75" s="1698" t="s">
        <v>28789</v>
      </c>
      <c r="MF75" s="2309"/>
      <c r="MG75" s="469"/>
      <c r="MH75" s="2055"/>
      <c r="MI75" s="469"/>
      <c r="MJ75" s="2214"/>
      <c r="MK75" s="1615" t="s">
        <v>28790</v>
      </c>
      <c r="ML75" s="469"/>
      <c r="MM75" s="1588"/>
      <c r="MN75" s="469"/>
      <c r="MO75" s="469"/>
      <c r="MP75" s="1716" t="s">
        <v>28791</v>
      </c>
      <c r="MQ75" s="469"/>
      <c r="MR75" s="469"/>
      <c r="MS75" s="2309"/>
      <c r="MT75" s="1588"/>
      <c r="MU75" s="1588"/>
      <c r="MV75" s="469"/>
      <c r="MW75" s="469"/>
      <c r="MX75" s="469"/>
      <c r="MY75" s="2278"/>
      <c r="MZ75" s="469"/>
      <c r="NA75" s="469"/>
      <c r="NB75" s="469"/>
      <c r="NC75" s="469"/>
      <c r="ND75" s="1615" t="s">
        <v>28792</v>
      </c>
      <c r="NE75" s="2279"/>
      <c r="NF75" s="2309"/>
      <c r="NG75" s="469"/>
      <c r="NH75" s="2279"/>
      <c r="NI75" s="2279"/>
      <c r="NJ75" s="469"/>
      <c r="NK75" s="469"/>
      <c r="NL75" s="469"/>
      <c r="NM75" s="469"/>
      <c r="NN75" s="1760"/>
      <c r="NO75" s="1760"/>
      <c r="NP75" s="2214"/>
      <c r="NQ75" s="2047"/>
      <c r="NR75" s="2055"/>
      <c r="NS75" s="469"/>
      <c r="NT75" s="2309"/>
      <c r="NU75" s="469"/>
      <c r="NV75" s="2362"/>
      <c r="NW75" s="2309"/>
      <c r="NX75" s="2309"/>
      <c r="NY75" s="1982" t="s">
        <v>28793</v>
      </c>
      <c r="NZ75" s="469"/>
      <c r="OA75" s="2309"/>
      <c r="OB75" s="2309"/>
      <c r="OC75" s="2309"/>
      <c r="OD75" s="171" t="s">
        <v>28794</v>
      </c>
      <c r="OE75" s="1604" t="s">
        <v>16109</v>
      </c>
      <c r="OF75" s="469"/>
      <c r="OG75" s="2362"/>
      <c r="OH75" s="2362"/>
      <c r="OI75" s="1604"/>
      <c r="OJ75" s="2362"/>
      <c r="OK75" s="469"/>
      <c r="OL75" s="2362"/>
      <c r="OM75" s="2362"/>
      <c r="ON75" s="2362"/>
      <c r="OO75" s="2362"/>
      <c r="OP75" s="2362"/>
      <c r="OQ75" s="469"/>
      <c r="OR75" s="2362"/>
      <c r="OS75" s="469"/>
      <c r="OT75" s="2362"/>
      <c r="OU75" s="2362"/>
      <c r="OV75" s="2214"/>
      <c r="OW75" s="2362"/>
      <c r="OX75" s="1604" t="s">
        <v>16109</v>
      </c>
      <c r="OY75" s="2362"/>
      <c r="OZ75" s="469"/>
      <c r="PA75" s="1604"/>
      <c r="PB75" s="469"/>
      <c r="PC75" s="2362"/>
      <c r="PD75" s="469"/>
      <c r="PE75" s="469"/>
      <c r="PF75" s="2362"/>
      <c r="PG75" s="2362"/>
      <c r="PH75" s="469"/>
      <c r="PI75" s="469"/>
      <c r="PJ75" s="469"/>
      <c r="PK75" s="469"/>
      <c r="PL75" s="469"/>
      <c r="PM75" s="469"/>
      <c r="PN75" s="469"/>
      <c r="PO75" s="469"/>
      <c r="PP75" s="469"/>
      <c r="PQ75" s="469"/>
      <c r="PR75" s="469"/>
      <c r="PS75" s="2309"/>
      <c r="PT75" s="2309"/>
      <c r="PU75" s="1615" t="s">
        <v>28795</v>
      </c>
      <c r="PV75" s="2309"/>
      <c r="PW75" s="2309"/>
      <c r="PX75" s="2309"/>
      <c r="PY75" s="2215"/>
      <c r="PZ75" s="2055"/>
      <c r="QA75" s="2055"/>
      <c r="QB75" s="2055"/>
      <c r="QC75" s="2055"/>
      <c r="QD75" s="2055"/>
      <c r="QE75" s="2055"/>
      <c r="QF75" s="2055"/>
      <c r="QG75" s="2055"/>
      <c r="QH75" s="2055"/>
      <c r="QI75" s="2055"/>
      <c r="QJ75" s="2055"/>
      <c r="QK75" s="2055"/>
      <c r="QL75" s="2055"/>
      <c r="QM75" s="2055"/>
      <c r="QN75" s="2055"/>
      <c r="QO75" s="2055"/>
      <c r="QP75" s="2055"/>
      <c r="QQ75" s="2055"/>
      <c r="QR75" s="2055"/>
      <c r="QS75" s="2055"/>
      <c r="QT75" s="2055"/>
      <c r="QU75" s="2055"/>
      <c r="QV75" s="2055"/>
      <c r="QW75" s="2055"/>
      <c r="QX75" s="2055"/>
      <c r="QY75" s="2055"/>
      <c r="QZ75" s="2055"/>
      <c r="RA75" s="2055"/>
      <c r="RB75" s="2055"/>
      <c r="RC75" s="2055"/>
      <c r="RD75" s="2055"/>
    </row>
    <row r="76" spans="1:472" ht="54" customHeight="1">
      <c r="A76" s="2500"/>
      <c r="B76" s="1996" t="s">
        <v>28796</v>
      </c>
      <c r="C76" s="2310"/>
      <c r="D76" s="2035" t="s">
        <v>27933</v>
      </c>
      <c r="E76" s="2284" t="s">
        <v>14657</v>
      </c>
      <c r="F76" s="2284" t="s">
        <v>14610</v>
      </c>
      <c r="G76" s="2284" t="s">
        <v>14657</v>
      </c>
      <c r="H76" s="2284" t="s">
        <v>14617</v>
      </c>
      <c r="I76" s="2284" t="s">
        <v>14657</v>
      </c>
      <c r="J76" s="2035" t="s">
        <v>27933</v>
      </c>
      <c r="K76" s="2035" t="s">
        <v>28797</v>
      </c>
      <c r="L76" s="2035" t="s">
        <v>27933</v>
      </c>
      <c r="M76" s="2311" t="s">
        <v>28798</v>
      </c>
      <c r="N76" s="2284" t="s">
        <v>14657</v>
      </c>
      <c r="O76" s="2284" t="s">
        <v>14610</v>
      </c>
      <c r="P76" s="2284" t="s">
        <v>28799</v>
      </c>
      <c r="Q76" s="2284" t="s">
        <v>28800</v>
      </c>
      <c r="R76" s="2284" t="s">
        <v>28801</v>
      </c>
      <c r="S76" s="2284" t="s">
        <v>14615</v>
      </c>
      <c r="T76" s="2284" t="s">
        <v>14657</v>
      </c>
      <c r="U76" s="2035" t="s">
        <v>19336</v>
      </c>
      <c r="V76" s="2284" t="s">
        <v>28802</v>
      </c>
      <c r="W76" s="2035" t="s">
        <v>19336</v>
      </c>
      <c r="X76" s="2284" t="s">
        <v>28803</v>
      </c>
      <c r="Y76" s="2355" t="s">
        <v>19336</v>
      </c>
      <c r="Z76" s="2284" t="s">
        <v>28804</v>
      </c>
      <c r="AA76" s="2284" t="s">
        <v>28805</v>
      </c>
      <c r="AB76" s="2284" t="s">
        <v>14615</v>
      </c>
      <c r="AC76" s="2035" t="s">
        <v>14852</v>
      </c>
      <c r="AD76" s="2035" t="s">
        <v>14882</v>
      </c>
      <c r="AE76" s="2035" t="s">
        <v>14852</v>
      </c>
      <c r="AF76" s="2035" t="s">
        <v>14882</v>
      </c>
      <c r="AG76" s="2035" t="s">
        <v>14852</v>
      </c>
      <c r="AH76" s="2035" t="s">
        <v>14859</v>
      </c>
      <c r="AI76" s="2310"/>
      <c r="AJ76" s="2035" t="s">
        <v>14852</v>
      </c>
      <c r="AK76" s="2035" t="s">
        <v>14882</v>
      </c>
      <c r="AL76" s="2035" t="s">
        <v>14882</v>
      </c>
      <c r="AM76" s="2285" t="s">
        <v>28806</v>
      </c>
      <c r="AN76" s="2289" t="s">
        <v>14610</v>
      </c>
      <c r="AO76" s="2284" t="s">
        <v>19118</v>
      </c>
      <c r="AP76" s="2305" t="s">
        <v>14657</v>
      </c>
      <c r="AQ76" s="2035" t="s">
        <v>16211</v>
      </c>
      <c r="AR76" s="2289" t="s">
        <v>14610</v>
      </c>
      <c r="AS76" s="2305" t="s">
        <v>14657</v>
      </c>
      <c r="AT76" s="2284" t="s">
        <v>28807</v>
      </c>
      <c r="AU76" s="2315" t="s">
        <v>19336</v>
      </c>
      <c r="AV76" s="2289" t="s">
        <v>14610</v>
      </c>
      <c r="AW76" s="2284" t="s">
        <v>28808</v>
      </c>
      <c r="AX76" s="2284" t="s">
        <v>28809</v>
      </c>
      <c r="AY76" s="2284" t="s">
        <v>14617</v>
      </c>
      <c r="AZ76" s="2305" t="s">
        <v>14657</v>
      </c>
      <c r="BA76" s="2289" t="s">
        <v>28810</v>
      </c>
      <c r="BB76" s="2284" t="s">
        <v>28811</v>
      </c>
      <c r="BC76" s="2035" t="s">
        <v>14994</v>
      </c>
      <c r="BD76" s="2284" t="s">
        <v>19118</v>
      </c>
      <c r="BE76" s="2284" t="s">
        <v>28812</v>
      </c>
      <c r="BF76" s="2035" t="s">
        <v>14994</v>
      </c>
      <c r="BG76" s="2284" t="s">
        <v>28813</v>
      </c>
      <c r="BH76" s="2289" t="s">
        <v>28814</v>
      </c>
      <c r="BI76" s="2035" t="s">
        <v>28639</v>
      </c>
      <c r="BJ76" s="2284" t="s">
        <v>14610</v>
      </c>
      <c r="BK76" s="2284" t="s">
        <v>28815</v>
      </c>
      <c r="BL76" s="2310"/>
      <c r="BM76" s="2284" t="s">
        <v>14610</v>
      </c>
      <c r="BN76" s="2035" t="s">
        <v>28816</v>
      </c>
      <c r="BO76" s="2035" t="s">
        <v>28817</v>
      </c>
      <c r="BP76" s="2289" t="s">
        <v>28818</v>
      </c>
      <c r="BQ76" s="2035" t="s">
        <v>19336</v>
      </c>
      <c r="BR76" s="2284" t="s">
        <v>14610</v>
      </c>
      <c r="BS76" s="2035" t="s">
        <v>28819</v>
      </c>
      <c r="BT76" s="2035" t="s">
        <v>28820</v>
      </c>
      <c r="BU76" s="2284" t="s">
        <v>19118</v>
      </c>
      <c r="BV76" s="2305" t="s">
        <v>14657</v>
      </c>
      <c r="BW76" s="2284" t="s">
        <v>14610</v>
      </c>
      <c r="BX76" s="2035" t="s">
        <v>19307</v>
      </c>
      <c r="BY76" s="2284" t="s">
        <v>28821</v>
      </c>
      <c r="BZ76" s="2284" t="s">
        <v>19118</v>
      </c>
      <c r="CA76" s="2284" t="s">
        <v>28822</v>
      </c>
      <c r="CB76" s="2035" t="s">
        <v>16319</v>
      </c>
      <c r="CC76" s="2284" t="s">
        <v>14610</v>
      </c>
      <c r="CD76" s="2316" t="s">
        <v>28823</v>
      </c>
      <c r="CE76" s="2035" t="s">
        <v>19307</v>
      </c>
      <c r="CF76" s="2284" t="s">
        <v>19118</v>
      </c>
      <c r="CG76" s="2305" t="s">
        <v>14657</v>
      </c>
      <c r="CH76" s="2285" t="s">
        <v>28824</v>
      </c>
      <c r="CI76" s="2035" t="s">
        <v>14975</v>
      </c>
      <c r="CJ76" s="2035" t="s">
        <v>15185</v>
      </c>
      <c r="CK76" s="2284" t="s">
        <v>28825</v>
      </c>
      <c r="CL76" s="2035" t="s">
        <v>19307</v>
      </c>
      <c r="CM76" s="2316" t="s">
        <v>28826</v>
      </c>
      <c r="CN76" s="2284" t="s">
        <v>28827</v>
      </c>
      <c r="CO76" s="2035" t="s">
        <v>16319</v>
      </c>
      <c r="CP76" s="2284" t="s">
        <v>14617</v>
      </c>
      <c r="CQ76" s="2284" t="s">
        <v>14610</v>
      </c>
      <c r="CR76" s="2310"/>
      <c r="CS76" s="2284" t="s">
        <v>28828</v>
      </c>
      <c r="CT76" s="2035" t="s">
        <v>19307</v>
      </c>
      <c r="CU76" s="2284" t="s">
        <v>28829</v>
      </c>
      <c r="CV76" s="2035" t="s">
        <v>28830</v>
      </c>
      <c r="CW76" s="2035" t="s">
        <v>23848</v>
      </c>
      <c r="CX76" s="2035" t="s">
        <v>15281</v>
      </c>
      <c r="CY76" s="2284" t="s">
        <v>14617</v>
      </c>
      <c r="CZ76" s="2289" t="s">
        <v>28831</v>
      </c>
      <c r="DA76" s="2035" t="s">
        <v>19307</v>
      </c>
      <c r="DB76" s="2363" t="s">
        <v>28832</v>
      </c>
      <c r="DC76" s="2284" t="s">
        <v>19118</v>
      </c>
      <c r="DD76" s="2035" t="s">
        <v>16319</v>
      </c>
      <c r="DE76" s="2305" t="s">
        <v>14657</v>
      </c>
      <c r="DF76" s="2284" t="s">
        <v>14610</v>
      </c>
      <c r="DG76" s="2035" t="s">
        <v>28833</v>
      </c>
      <c r="DH76" s="1016" t="s">
        <v>19307</v>
      </c>
      <c r="DI76" s="2318" t="s">
        <v>19118</v>
      </c>
      <c r="DJ76" s="2364" t="s">
        <v>14657</v>
      </c>
      <c r="DK76" s="2346" t="s">
        <v>28834</v>
      </c>
      <c r="DL76" s="1016" t="s">
        <v>16319</v>
      </c>
      <c r="DM76" s="2318" t="s">
        <v>14610</v>
      </c>
      <c r="DN76" s="2346" t="s">
        <v>28835</v>
      </c>
      <c r="DO76" s="1016" t="s">
        <v>19307</v>
      </c>
      <c r="DP76" s="2318" t="s">
        <v>19118</v>
      </c>
      <c r="DQ76" s="2035" t="s">
        <v>15317</v>
      </c>
      <c r="DR76" s="2035" t="s">
        <v>15308</v>
      </c>
      <c r="DS76" s="2035" t="s">
        <v>15352</v>
      </c>
      <c r="DT76" s="2035" t="s">
        <v>15344</v>
      </c>
      <c r="DU76" s="2035" t="s">
        <v>15308</v>
      </c>
      <c r="DV76" s="2035" t="s">
        <v>15317</v>
      </c>
      <c r="DW76" s="2310"/>
      <c r="DX76" s="2035" t="s">
        <v>15352</v>
      </c>
      <c r="DY76" s="2284" t="s">
        <v>14676</v>
      </c>
      <c r="DZ76" s="2035" t="s">
        <v>15352</v>
      </c>
      <c r="EA76" s="2035" t="s">
        <v>16211</v>
      </c>
      <c r="EB76" s="2035" t="s">
        <v>28836</v>
      </c>
      <c r="EC76" s="2322" t="s">
        <v>18911</v>
      </c>
      <c r="ED76" s="2323" t="s">
        <v>14617</v>
      </c>
      <c r="EE76" s="2322" t="s">
        <v>18278</v>
      </c>
      <c r="EF76" s="2035" t="s">
        <v>16311</v>
      </c>
      <c r="EG76" s="2365" t="s">
        <v>16211</v>
      </c>
      <c r="EH76" s="2322" t="s">
        <v>27024</v>
      </c>
      <c r="EI76" s="2322" t="s">
        <v>18717</v>
      </c>
      <c r="EJ76" s="2035" t="s">
        <v>22928</v>
      </c>
      <c r="EK76" s="2323" t="s">
        <v>14573</v>
      </c>
      <c r="EL76" s="2324" t="s">
        <v>28837</v>
      </c>
      <c r="EM76" s="2320" t="s">
        <v>16319</v>
      </c>
      <c r="EN76" s="2035" t="s">
        <v>28838</v>
      </c>
      <c r="EO76" s="2035" t="s">
        <v>16211</v>
      </c>
      <c r="EP76" s="2325" t="s">
        <v>18284</v>
      </c>
      <c r="EQ76" s="2323" t="s">
        <v>14623</v>
      </c>
      <c r="ER76" s="2323" t="s">
        <v>14620</v>
      </c>
      <c r="ES76" s="2323" t="s">
        <v>14617</v>
      </c>
      <c r="ET76" s="2320" t="s">
        <v>18595</v>
      </c>
      <c r="EU76" s="2366" t="s">
        <v>16211</v>
      </c>
      <c r="EV76" s="2320" t="s">
        <v>16319</v>
      </c>
      <c r="EW76" s="2320" t="s">
        <v>19100</v>
      </c>
      <c r="EX76" s="2320" t="s">
        <v>19100</v>
      </c>
      <c r="EY76" s="2326" t="s">
        <v>15428</v>
      </c>
      <c r="EZ76" s="2323" t="s">
        <v>14620</v>
      </c>
      <c r="FA76" s="2320" t="s">
        <v>18595</v>
      </c>
      <c r="FB76" s="2320" t="s">
        <v>16319</v>
      </c>
      <c r="FC76" s="1690"/>
      <c r="FD76" s="1636" t="s">
        <v>14617</v>
      </c>
      <c r="FE76" s="495" t="s">
        <v>14615</v>
      </c>
      <c r="FF76" s="495" t="s">
        <v>18911</v>
      </c>
      <c r="FG76" s="1636" t="s">
        <v>14610</v>
      </c>
      <c r="FH76" s="495" t="s">
        <v>28839</v>
      </c>
      <c r="FI76" s="1733" t="s">
        <v>28840</v>
      </c>
      <c r="FJ76" s="495" t="s">
        <v>16319</v>
      </c>
      <c r="FK76" s="1638" t="s">
        <v>14615</v>
      </c>
      <c r="FL76" s="495" t="s">
        <v>18720</v>
      </c>
      <c r="FM76" s="495" t="s">
        <v>18911</v>
      </c>
      <c r="FN76" s="495" t="s">
        <v>22633</v>
      </c>
      <c r="FO76" s="495" t="s">
        <v>28841</v>
      </c>
      <c r="FP76" s="1725" t="s">
        <v>19324</v>
      </c>
      <c r="FQ76" s="1636" t="s">
        <v>28842</v>
      </c>
      <c r="FR76" s="1579" t="s">
        <v>28843</v>
      </c>
      <c r="FS76" s="1636" t="s">
        <v>24287</v>
      </c>
      <c r="FT76" s="495" t="s">
        <v>28841</v>
      </c>
      <c r="FU76" s="495" t="s">
        <v>28841</v>
      </c>
      <c r="FV76" s="495" t="s">
        <v>23906</v>
      </c>
      <c r="FW76" s="1725" t="s">
        <v>19324</v>
      </c>
      <c r="FX76" s="469" t="s">
        <v>28844</v>
      </c>
      <c r="FY76" s="495" t="s">
        <v>23906</v>
      </c>
      <c r="FZ76" s="1639" t="s">
        <v>28845</v>
      </c>
      <c r="GA76" s="495" t="s">
        <v>14573</v>
      </c>
      <c r="GB76" s="495" t="s">
        <v>28846</v>
      </c>
      <c r="GC76" s="495" t="s">
        <v>14573</v>
      </c>
      <c r="GD76" s="495" t="s">
        <v>27043</v>
      </c>
      <c r="GE76" s="495" t="s">
        <v>19326</v>
      </c>
      <c r="GF76" s="495" t="s">
        <v>14691</v>
      </c>
      <c r="GG76" s="495" t="s">
        <v>19322</v>
      </c>
      <c r="GH76" s="1690"/>
      <c r="GI76" s="1629" t="s">
        <v>14620</v>
      </c>
      <c r="GJ76" s="495" t="s">
        <v>19327</v>
      </c>
      <c r="GK76" s="1629" t="s">
        <v>14615</v>
      </c>
      <c r="GL76" s="495" t="s">
        <v>27043</v>
      </c>
      <c r="GM76" s="495" t="s">
        <v>18305</v>
      </c>
      <c r="GN76" s="495" t="s">
        <v>19327</v>
      </c>
      <c r="GO76" s="2040" t="s">
        <v>28847</v>
      </c>
      <c r="GP76" s="1629" t="s">
        <v>14615</v>
      </c>
      <c r="GQ76" s="1675" t="s">
        <v>19328</v>
      </c>
      <c r="GR76" s="1629" t="s">
        <v>19323</v>
      </c>
      <c r="GS76" s="1675" t="s">
        <v>19324</v>
      </c>
      <c r="GT76" s="1629" t="s">
        <v>16992</v>
      </c>
      <c r="GU76" s="245" t="s">
        <v>19129</v>
      </c>
      <c r="GV76" s="1746" t="s">
        <v>14676</v>
      </c>
      <c r="GW76" s="1627" t="s">
        <v>18742</v>
      </c>
      <c r="GX76" s="1629" t="s">
        <v>19100</v>
      </c>
      <c r="GY76" s="245" t="s">
        <v>19129</v>
      </c>
      <c r="GZ76" s="1629" t="s">
        <v>14576</v>
      </c>
      <c r="HA76" s="1631" t="s">
        <v>19331</v>
      </c>
      <c r="HB76" s="245" t="s">
        <v>19129</v>
      </c>
      <c r="HC76" s="1629" t="s">
        <v>14576</v>
      </c>
      <c r="HD76" s="1746" t="s">
        <v>14676</v>
      </c>
      <c r="HE76" s="1629" t="s">
        <v>14617</v>
      </c>
      <c r="HF76" s="1629" t="s">
        <v>14615</v>
      </c>
      <c r="HG76" s="1629" t="s">
        <v>19323</v>
      </c>
      <c r="HH76" s="1630" t="s">
        <v>18743</v>
      </c>
      <c r="HI76" s="245" t="s">
        <v>19129</v>
      </c>
      <c r="HJ76" s="1628" t="s">
        <v>14565</v>
      </c>
      <c r="HK76" s="495" t="s">
        <v>15579</v>
      </c>
      <c r="HL76" s="1629" t="s">
        <v>14615</v>
      </c>
      <c r="HM76" s="2367" t="s">
        <v>14657</v>
      </c>
      <c r="HN76" s="1690"/>
      <c r="HO76" s="1039" t="s">
        <v>15556</v>
      </c>
      <c r="HP76" s="2035" t="s">
        <v>14694</v>
      </c>
      <c r="HQ76" s="2035" t="s">
        <v>16319</v>
      </c>
      <c r="HR76" s="2035" t="s">
        <v>23491</v>
      </c>
      <c r="HS76" s="2035" t="s">
        <v>15574</v>
      </c>
      <c r="HT76" s="2035" t="s">
        <v>23491</v>
      </c>
      <c r="HU76" s="2035" t="s">
        <v>15579</v>
      </c>
      <c r="HV76" s="1115" t="s">
        <v>28848</v>
      </c>
      <c r="HW76" s="2164" t="s">
        <v>16211</v>
      </c>
      <c r="HX76" s="1025" t="s">
        <v>14676</v>
      </c>
      <c r="HY76" s="958" t="s">
        <v>14657</v>
      </c>
      <c r="HZ76" s="1736" t="s">
        <v>16189</v>
      </c>
      <c r="IA76" s="958" t="s">
        <v>28849</v>
      </c>
      <c r="IB76" s="1703" t="s">
        <v>28850</v>
      </c>
      <c r="IC76" s="1588" t="s">
        <v>28851</v>
      </c>
      <c r="ID76" s="1638" t="s">
        <v>16341</v>
      </c>
      <c r="IE76" s="1588" t="s">
        <v>28852</v>
      </c>
      <c r="IF76" s="1638" t="s">
        <v>18535</v>
      </c>
      <c r="IG76" s="1725" t="s">
        <v>14610</v>
      </c>
      <c r="IH76" s="2351" t="s">
        <v>14615</v>
      </c>
      <c r="II76" s="2035" t="s">
        <v>28853</v>
      </c>
      <c r="IJ76" s="495" t="s">
        <v>14615</v>
      </c>
      <c r="IK76" s="1638" t="s">
        <v>16341</v>
      </c>
      <c r="IL76" s="1639" t="s">
        <v>14676</v>
      </c>
      <c r="IM76" s="1638" t="s">
        <v>19154</v>
      </c>
      <c r="IN76" s="2035" t="s">
        <v>19346</v>
      </c>
      <c r="IO76" s="1025" t="s">
        <v>18751</v>
      </c>
      <c r="IP76" s="1039" t="s">
        <v>27069</v>
      </c>
      <c r="IQ76" s="2035" t="s">
        <v>27335</v>
      </c>
      <c r="IR76" s="2035" t="s">
        <v>27234</v>
      </c>
      <c r="IS76" s="2329" t="s">
        <v>16341</v>
      </c>
      <c r="IT76" s="1679"/>
      <c r="IU76" s="958" t="s">
        <v>15644</v>
      </c>
      <c r="IV76" s="2035" t="s">
        <v>18533</v>
      </c>
      <c r="IW76" s="2035" t="s">
        <v>15659</v>
      </c>
      <c r="IX76" s="2035" t="s">
        <v>15644</v>
      </c>
      <c r="IY76" s="1638" t="s">
        <v>16311</v>
      </c>
      <c r="IZ76" s="2035" t="s">
        <v>16319</v>
      </c>
      <c r="JA76" s="2035" t="s">
        <v>27074</v>
      </c>
      <c r="JB76" s="991" t="s">
        <v>28854</v>
      </c>
      <c r="JC76" s="663" t="s">
        <v>16109</v>
      </c>
      <c r="JD76" s="495" t="s">
        <v>14615</v>
      </c>
      <c r="JE76" s="1733" t="s">
        <v>28855</v>
      </c>
      <c r="JF76" s="495" t="s">
        <v>14657</v>
      </c>
      <c r="JG76" s="495" t="s">
        <v>14691</v>
      </c>
      <c r="JH76" s="958" t="s">
        <v>14691</v>
      </c>
      <c r="JI76" s="1672" t="s">
        <v>28856</v>
      </c>
      <c r="JJ76" s="1637" t="s">
        <v>18533</v>
      </c>
      <c r="JK76" s="958" t="s">
        <v>14610</v>
      </c>
      <c r="JL76" s="958" t="s">
        <v>14615</v>
      </c>
      <c r="JM76" s="1637" t="s">
        <v>18595</v>
      </c>
      <c r="JN76" s="2105" t="s">
        <v>16341</v>
      </c>
      <c r="JO76" s="495" t="s">
        <v>16319</v>
      </c>
      <c r="JP76" s="495" t="s">
        <v>14615</v>
      </c>
      <c r="JQ76" s="1641" t="s">
        <v>15715</v>
      </c>
      <c r="JR76" s="1638" t="s">
        <v>18503</v>
      </c>
      <c r="JS76" s="1638" t="s">
        <v>14617</v>
      </c>
      <c r="JT76" s="495" t="s">
        <v>14615</v>
      </c>
      <c r="JU76" s="2330" t="s">
        <v>28857</v>
      </c>
      <c r="JV76" s="2035" t="s">
        <v>16341</v>
      </c>
      <c r="JW76" s="1638" t="s">
        <v>15715</v>
      </c>
      <c r="JX76" s="1680" t="s">
        <v>18533</v>
      </c>
      <c r="JY76" s="1690"/>
      <c r="JZ76" s="1641" t="s">
        <v>15770</v>
      </c>
      <c r="KA76" s="1638" t="s">
        <v>14617</v>
      </c>
      <c r="KB76" s="1638" t="s">
        <v>15753</v>
      </c>
      <c r="KC76" s="1641" t="s">
        <v>14691</v>
      </c>
      <c r="KD76" s="1638" t="s">
        <v>15749</v>
      </c>
      <c r="KE76" s="1638" t="s">
        <v>15726</v>
      </c>
      <c r="KF76" s="1641" t="s">
        <v>15770</v>
      </c>
      <c r="KG76" s="1641" t="s">
        <v>14615</v>
      </c>
      <c r="KH76" s="1641" t="s">
        <v>15770</v>
      </c>
      <c r="KI76" s="2035"/>
      <c r="KJ76" s="1641" t="s">
        <v>14694</v>
      </c>
      <c r="KK76" s="1641" t="s">
        <v>14691</v>
      </c>
      <c r="KL76" s="2158" t="s">
        <v>19193</v>
      </c>
      <c r="KM76" s="1752" t="s">
        <v>16189</v>
      </c>
      <c r="KN76" s="1712" t="s">
        <v>28858</v>
      </c>
      <c r="KO76" s="2035" t="s">
        <v>14615</v>
      </c>
      <c r="KP76" s="1735" t="s">
        <v>28859</v>
      </c>
      <c r="KQ76" s="1768" t="s">
        <v>16211</v>
      </c>
      <c r="KR76" s="1683" t="s">
        <v>18573</v>
      </c>
      <c r="KS76" s="2035"/>
      <c r="KT76" s="495" t="s">
        <v>14615</v>
      </c>
      <c r="KU76" s="1639" t="s">
        <v>14676</v>
      </c>
      <c r="KV76" s="495" t="s">
        <v>14610</v>
      </c>
      <c r="KW76" s="2035" t="s">
        <v>14617</v>
      </c>
      <c r="KX76" s="1680" t="s">
        <v>18782</v>
      </c>
      <c r="KY76" s="1641" t="s">
        <v>19359</v>
      </c>
      <c r="KZ76" s="2035" t="s">
        <v>16277</v>
      </c>
      <c r="LA76" s="2035" t="s">
        <v>14617</v>
      </c>
      <c r="LB76" s="1648" t="s">
        <v>18751</v>
      </c>
      <c r="LC76" s="1637" t="s">
        <v>18782</v>
      </c>
      <c r="LD76" s="1638" t="s">
        <v>27347</v>
      </c>
      <c r="LE76" s="1690"/>
      <c r="LF76" s="1735" t="s">
        <v>16319</v>
      </c>
      <c r="LG76" s="1638" t="s">
        <v>16341</v>
      </c>
      <c r="LH76" s="1588" t="s">
        <v>15810</v>
      </c>
      <c r="LI76" s="495" t="s">
        <v>14610</v>
      </c>
      <c r="LJ76" s="1641" t="s">
        <v>15810</v>
      </c>
      <c r="LK76" s="1638" t="s">
        <v>15830</v>
      </c>
      <c r="LL76" s="2050" t="s">
        <v>14617</v>
      </c>
      <c r="LM76" s="991" t="s">
        <v>16211</v>
      </c>
      <c r="LN76" s="1018" t="s">
        <v>14694</v>
      </c>
      <c r="LO76" s="991" t="s">
        <v>16277</v>
      </c>
      <c r="LP76" s="2035"/>
      <c r="LQ76" s="1768" t="s">
        <v>18751</v>
      </c>
      <c r="LR76" s="1637" t="s">
        <v>15873</v>
      </c>
      <c r="LS76" s="2035" t="s">
        <v>16311</v>
      </c>
      <c r="LT76" s="1683" t="s">
        <v>28860</v>
      </c>
      <c r="LU76" s="495" t="s">
        <v>14610</v>
      </c>
      <c r="LV76" s="495" t="s">
        <v>14657</v>
      </c>
      <c r="LW76" s="2035" t="s">
        <v>18596</v>
      </c>
      <c r="LX76" s="1641" t="s">
        <v>15884</v>
      </c>
      <c r="LY76" s="1595" t="s">
        <v>28861</v>
      </c>
      <c r="LZ76" s="2035" t="s">
        <v>14610</v>
      </c>
      <c r="MA76" s="2035" t="s">
        <v>16341</v>
      </c>
      <c r="MB76" s="2035" t="s">
        <v>14691</v>
      </c>
      <c r="MC76" s="1588" t="s">
        <v>14615</v>
      </c>
      <c r="MD76" s="2035" t="s">
        <v>16189</v>
      </c>
      <c r="ME76" s="2035" t="s">
        <v>14610</v>
      </c>
      <c r="MF76" s="2368" t="s">
        <v>14610</v>
      </c>
      <c r="MG76" s="1636" t="s">
        <v>28862</v>
      </c>
      <c r="MH76" s="2035" t="s">
        <v>14694</v>
      </c>
      <c r="MI76" s="2035" t="s">
        <v>16341</v>
      </c>
      <c r="MJ76" s="1690"/>
      <c r="MK76" s="1681" t="s">
        <v>14610</v>
      </c>
      <c r="ML76" s="1639" t="s">
        <v>16189</v>
      </c>
      <c r="MM76" s="991" t="s">
        <v>15937</v>
      </c>
      <c r="MN76" s="495" t="s">
        <v>18598</v>
      </c>
      <c r="MO76" s="1588" t="s">
        <v>16311</v>
      </c>
      <c r="MP76" s="991" t="s">
        <v>16211</v>
      </c>
      <c r="MQ76" s="1735" t="s">
        <v>18598</v>
      </c>
      <c r="MR76" s="2035" t="s">
        <v>18598</v>
      </c>
      <c r="MS76" s="1648" t="s">
        <v>14610</v>
      </c>
      <c r="MT76" s="469" t="s">
        <v>15937</v>
      </c>
      <c r="MU76" s="991" t="s">
        <v>14615</v>
      </c>
      <c r="MV76" s="2035"/>
      <c r="MW76" s="1600" t="s">
        <v>14694</v>
      </c>
      <c r="MX76" s="991" t="s">
        <v>16341</v>
      </c>
      <c r="MY76" s="1712" t="s">
        <v>28863</v>
      </c>
      <c r="MZ76" s="2035" t="s">
        <v>18985</v>
      </c>
      <c r="NA76" s="2035" t="s">
        <v>27407</v>
      </c>
      <c r="NB76" s="2035" t="s">
        <v>18985</v>
      </c>
      <c r="NC76" s="1588" t="s">
        <v>18601</v>
      </c>
      <c r="ND76" s="1588" t="s">
        <v>16211</v>
      </c>
      <c r="NE76" s="1595" t="s">
        <v>28864</v>
      </c>
      <c r="NF76" s="1648" t="s">
        <v>16277</v>
      </c>
      <c r="NG76" s="2035" t="s">
        <v>18985</v>
      </c>
      <c r="NH76" s="1595" t="s">
        <v>28865</v>
      </c>
      <c r="NI76" s="1595" t="s">
        <v>28865</v>
      </c>
      <c r="NJ76" s="2035" t="s">
        <v>16311</v>
      </c>
      <c r="NK76" s="394" t="s">
        <v>16211</v>
      </c>
      <c r="NL76" s="1599" t="s">
        <v>14691</v>
      </c>
      <c r="NM76" s="2136" t="s">
        <v>16277</v>
      </c>
      <c r="NN76" s="1601" t="s">
        <v>14615</v>
      </c>
      <c r="NO76" s="1601" t="s">
        <v>28866</v>
      </c>
      <c r="NP76" s="1690"/>
      <c r="NQ76" s="1681" t="s">
        <v>14620</v>
      </c>
      <c r="NR76" s="1681" t="s">
        <v>15997</v>
      </c>
      <c r="NS76" s="1681" t="s">
        <v>16341</v>
      </c>
      <c r="NT76" s="2053" t="s">
        <v>14691</v>
      </c>
      <c r="NU76" s="2369" t="s">
        <v>15997</v>
      </c>
      <c r="NV76" s="1681" t="s">
        <v>14617</v>
      </c>
      <c r="NW76" s="2036" t="s">
        <v>15997</v>
      </c>
      <c r="NX76" s="1660" t="s">
        <v>14617</v>
      </c>
      <c r="NY76" s="1569" t="s">
        <v>15995</v>
      </c>
      <c r="NZ76" s="1681" t="s">
        <v>15995</v>
      </c>
      <c r="OA76" s="2053" t="s">
        <v>15997</v>
      </c>
      <c r="OB76" s="2036" t="s">
        <v>14610</v>
      </c>
      <c r="OC76" s="2036" t="s">
        <v>14615</v>
      </c>
      <c r="OD76" s="1681" t="s">
        <v>15997</v>
      </c>
      <c r="OE76" s="1604" t="s">
        <v>16109</v>
      </c>
      <c r="OF76" s="1681" t="s">
        <v>14620</v>
      </c>
      <c r="OG76" s="1569" t="s">
        <v>16341</v>
      </c>
      <c r="OH76" s="1569" t="s">
        <v>14615</v>
      </c>
      <c r="OI76" s="301" t="s">
        <v>28867</v>
      </c>
      <c r="OJ76" s="1681" t="s">
        <v>14615</v>
      </c>
      <c r="OK76" s="1681" t="s">
        <v>16316</v>
      </c>
      <c r="OL76" s="495" t="s">
        <v>14617</v>
      </c>
      <c r="OM76" s="1569" t="s">
        <v>14657</v>
      </c>
      <c r="ON76" s="1762" t="s">
        <v>14617</v>
      </c>
      <c r="OO76" s="1693" t="s">
        <v>14691</v>
      </c>
      <c r="OP76" s="1681" t="s">
        <v>14657</v>
      </c>
      <c r="OQ76" s="2035" t="s">
        <v>14615</v>
      </c>
      <c r="OR76" s="1681" t="s">
        <v>14657</v>
      </c>
      <c r="OS76" s="2035" t="s">
        <v>14617</v>
      </c>
      <c r="OT76" s="1681" t="s">
        <v>19218</v>
      </c>
      <c r="OU76" s="257" t="s">
        <v>14691</v>
      </c>
      <c r="OV76" s="1690"/>
      <c r="OW76" s="1569" t="s">
        <v>19218</v>
      </c>
      <c r="OX76" s="1604" t="s">
        <v>16109</v>
      </c>
      <c r="OY76" s="1569" t="s">
        <v>19218</v>
      </c>
      <c r="OZ76" s="2035" t="s">
        <v>14615</v>
      </c>
      <c r="PA76" s="301" t="s">
        <v>28868</v>
      </c>
      <c r="PB76" s="1569" t="s">
        <v>18610</v>
      </c>
      <c r="PC76" s="1681" t="s">
        <v>14691</v>
      </c>
      <c r="PD76" s="2035" t="s">
        <v>16341</v>
      </c>
      <c r="PE76" s="2035" t="s">
        <v>19218</v>
      </c>
      <c r="PF76" s="1681" t="s">
        <v>14615</v>
      </c>
      <c r="PG76" s="1681" t="s">
        <v>19218</v>
      </c>
      <c r="PH76" s="2035" t="s">
        <v>14615</v>
      </c>
      <c r="PI76" s="2035" t="s">
        <v>14620</v>
      </c>
      <c r="PJ76" s="2035"/>
      <c r="PK76" s="2035"/>
      <c r="PL76" s="2035"/>
      <c r="PM76" s="2035"/>
      <c r="PN76" s="2035"/>
      <c r="PO76" s="2035"/>
      <c r="PP76" s="2035"/>
      <c r="PQ76" s="2035"/>
      <c r="PR76" s="2035"/>
      <c r="PS76" s="1714" t="s">
        <v>14657</v>
      </c>
      <c r="PT76" s="2053" t="s">
        <v>14610</v>
      </c>
      <c r="PU76" s="1996" t="s">
        <v>14994</v>
      </c>
      <c r="PV76" s="2053" t="s">
        <v>14617</v>
      </c>
      <c r="PW76" s="2053" t="s">
        <v>14615</v>
      </c>
      <c r="PX76" s="2053" t="s">
        <v>14994</v>
      </c>
      <c r="PY76" s="1664"/>
      <c r="PZ76" s="257"/>
      <c r="QA76" s="257"/>
      <c r="QB76" s="257"/>
      <c r="QC76" s="257"/>
      <c r="QD76" s="257"/>
      <c r="QE76" s="257"/>
      <c r="QF76" s="257"/>
      <c r="QG76" s="257"/>
      <c r="QH76" s="257"/>
      <c r="QI76" s="257"/>
      <c r="QJ76" s="257"/>
      <c r="QK76" s="257"/>
      <c r="QL76" s="257"/>
      <c r="QM76" s="257"/>
      <c r="QN76" s="257"/>
      <c r="QO76" s="257"/>
      <c r="QP76" s="257"/>
      <c r="QQ76" s="257"/>
      <c r="QR76" s="257"/>
      <c r="QS76" s="257"/>
      <c r="QT76" s="257"/>
      <c r="QU76" s="257"/>
      <c r="QV76" s="257"/>
      <c r="QW76" s="257"/>
      <c r="QX76" s="257"/>
      <c r="QY76" s="257"/>
      <c r="QZ76" s="257"/>
      <c r="RA76" s="257"/>
      <c r="RB76" s="257"/>
      <c r="RC76" s="257"/>
      <c r="RD76" s="257"/>
    </row>
    <row r="77" spans="1:472" ht="54" customHeight="1">
      <c r="A77" s="2500"/>
      <c r="B77" s="2344" t="s">
        <v>28869</v>
      </c>
      <c r="C77" s="2214"/>
      <c r="D77" s="469"/>
      <c r="E77" s="469"/>
      <c r="F77" s="469"/>
      <c r="G77" s="469"/>
      <c r="H77" s="469"/>
      <c r="I77" s="469"/>
      <c r="J77" s="469"/>
      <c r="K77" s="469"/>
      <c r="L77" s="469"/>
      <c r="M77" s="469"/>
      <c r="N77" s="469"/>
      <c r="O77" s="469"/>
      <c r="P77" s="469"/>
      <c r="Q77" s="469"/>
      <c r="R77" s="469"/>
      <c r="S77" s="469"/>
      <c r="T77" s="469"/>
      <c r="U77" s="469"/>
      <c r="V77" s="469"/>
      <c r="W77" s="469"/>
      <c r="X77" s="469"/>
      <c r="Y77" s="469"/>
      <c r="Z77" s="469"/>
      <c r="AA77" s="469"/>
      <c r="AB77" s="469"/>
      <c r="AC77" s="469"/>
      <c r="AD77" s="469"/>
      <c r="AE77" s="469"/>
      <c r="AF77" s="469"/>
      <c r="AG77" s="469"/>
      <c r="AH77" s="469"/>
      <c r="AI77" s="2214"/>
      <c r="AJ77" s="469"/>
      <c r="AK77" s="469"/>
      <c r="AL77" s="469"/>
      <c r="AM77" s="469"/>
      <c r="AN77" s="469"/>
      <c r="AO77" s="469"/>
      <c r="AP77" s="469"/>
      <c r="AQ77" s="469"/>
      <c r="AR77" s="469"/>
      <c r="AS77" s="469"/>
      <c r="AT77" s="469"/>
      <c r="AU77" s="469"/>
      <c r="AV77" s="469"/>
      <c r="AW77" s="469"/>
      <c r="AX77" s="469"/>
      <c r="AY77" s="469"/>
      <c r="AZ77" s="469"/>
      <c r="BA77" s="469"/>
      <c r="BB77" s="469"/>
      <c r="BC77" s="469"/>
      <c r="BD77" s="469"/>
      <c r="BE77" s="469"/>
      <c r="BF77" s="469"/>
      <c r="BG77" s="469"/>
      <c r="BH77" s="469"/>
      <c r="BI77" s="2059" t="s">
        <v>28870</v>
      </c>
      <c r="BJ77" s="469"/>
      <c r="BK77" s="469"/>
      <c r="BL77" s="2214"/>
      <c r="BM77" s="469"/>
      <c r="BN77" s="469"/>
      <c r="BO77" s="469"/>
      <c r="BP77" s="469"/>
      <c r="BQ77" s="469"/>
      <c r="BR77" s="469"/>
      <c r="BS77" s="469"/>
      <c r="BT77" s="469"/>
      <c r="BU77" s="1617" t="s">
        <v>28871</v>
      </c>
      <c r="BV77" s="469"/>
      <c r="BW77" s="469"/>
      <c r="BX77" s="469"/>
      <c r="BY77" s="469"/>
      <c r="BZ77" s="469"/>
      <c r="CA77" s="469"/>
      <c r="CB77" s="469"/>
      <c r="CC77" s="469"/>
      <c r="CD77" s="469"/>
      <c r="CE77" s="1617" t="s">
        <v>28872</v>
      </c>
      <c r="CF77" s="469"/>
      <c r="CG77" s="469"/>
      <c r="CH77" s="1580"/>
      <c r="CI77" s="469"/>
      <c r="CJ77" s="469"/>
      <c r="CK77" s="469"/>
      <c r="CL77" s="1617" t="s">
        <v>28873</v>
      </c>
      <c r="CM77" s="469"/>
      <c r="CN77" s="469"/>
      <c r="CO77" s="469"/>
      <c r="CP77" s="469"/>
      <c r="CQ77" s="469"/>
      <c r="CR77" s="2214"/>
      <c r="CS77" s="469"/>
      <c r="CT77" s="469"/>
      <c r="CU77" s="469"/>
      <c r="CV77" s="469"/>
      <c r="CW77" s="469"/>
      <c r="CX77" s="469"/>
      <c r="CY77" s="469"/>
      <c r="CZ77" s="469"/>
      <c r="DA77" s="469"/>
      <c r="DB77" s="469"/>
      <c r="DC77" s="469"/>
      <c r="DD77" s="331"/>
      <c r="DE77" s="331"/>
      <c r="DF77" s="469"/>
      <c r="DG77" s="469"/>
      <c r="DH77" s="469"/>
      <c r="DI77" s="469"/>
      <c r="DJ77" s="469"/>
      <c r="DK77" s="469"/>
      <c r="DL77" s="469"/>
      <c r="DM77" s="469"/>
      <c r="DN77" s="469"/>
      <c r="DO77" s="469"/>
      <c r="DP77" s="469"/>
      <c r="DQ77" s="2040" t="s">
        <v>28874</v>
      </c>
      <c r="DR77" s="469"/>
      <c r="DS77" s="469"/>
      <c r="DT77" s="469"/>
      <c r="DU77" s="469"/>
      <c r="DV77" s="2018" t="s">
        <v>28875</v>
      </c>
      <c r="DW77" s="2214"/>
      <c r="DX77" s="469"/>
      <c r="DY77" s="469"/>
      <c r="DZ77" s="469"/>
      <c r="EA77" s="469"/>
      <c r="EB77" s="469"/>
      <c r="EC77" s="469"/>
      <c r="ED77" s="469"/>
      <c r="EE77" s="469"/>
      <c r="EF77" s="469"/>
      <c r="EG77" s="469"/>
      <c r="EH77" s="469"/>
      <c r="EI77" s="469"/>
      <c r="EJ77" s="469"/>
      <c r="EK77" s="469"/>
      <c r="EL77" s="1760"/>
      <c r="EM77" s="469"/>
      <c r="EN77" s="469"/>
      <c r="EO77" s="469"/>
      <c r="EP77" s="469"/>
      <c r="EQ77" s="469"/>
      <c r="ER77" s="469"/>
      <c r="ES77" s="469"/>
      <c r="ET77" s="469"/>
      <c r="EU77" s="469"/>
      <c r="EV77" s="469"/>
      <c r="EW77" s="469"/>
      <c r="EX77" s="469"/>
      <c r="EY77" s="469"/>
      <c r="EZ77" s="469"/>
      <c r="FA77" s="469"/>
      <c r="FB77" s="469"/>
      <c r="FC77" s="2214"/>
      <c r="FD77" s="469"/>
      <c r="FE77" s="469"/>
      <c r="FF77" s="469"/>
      <c r="FG77" s="469"/>
      <c r="FH77" s="469"/>
      <c r="FI77" s="296"/>
      <c r="FJ77" s="469"/>
      <c r="FK77" s="469"/>
      <c r="FL77" s="469"/>
      <c r="FM77" s="469"/>
      <c r="FN77" s="469"/>
      <c r="FO77" s="469"/>
      <c r="FP77" s="469"/>
      <c r="FQ77" s="469"/>
      <c r="FR77" s="1760"/>
      <c r="FS77" s="469"/>
      <c r="FT77" s="469"/>
      <c r="FU77" s="469"/>
      <c r="FV77" s="469"/>
      <c r="FW77" s="469"/>
      <c r="FX77" s="469"/>
      <c r="FY77" s="469"/>
      <c r="FZ77" s="469"/>
      <c r="GA77" s="469"/>
      <c r="GB77" s="469"/>
      <c r="GC77" s="469"/>
      <c r="GD77" s="469"/>
      <c r="GE77" s="469"/>
      <c r="GF77" s="469"/>
      <c r="GG77" s="469"/>
      <c r="GH77" s="2214"/>
      <c r="GI77" s="469"/>
      <c r="GJ77" s="469"/>
      <c r="GK77" s="469"/>
      <c r="GL77" s="469"/>
      <c r="GM77" s="469"/>
      <c r="GN77" s="469"/>
      <c r="GO77" s="2307"/>
      <c r="GP77" s="469"/>
      <c r="GQ77" s="469"/>
      <c r="GR77" s="469"/>
      <c r="GS77" s="469"/>
      <c r="GT77" s="469"/>
      <c r="GU77" s="469"/>
      <c r="GV77" s="469"/>
      <c r="GW77" s="469"/>
      <c r="GX77" s="469"/>
      <c r="GY77" s="469"/>
      <c r="GZ77" s="469"/>
      <c r="HA77" s="469"/>
      <c r="HB77" s="469"/>
      <c r="HC77" s="469"/>
      <c r="HD77" s="469"/>
      <c r="HE77" s="469"/>
      <c r="HF77" s="469"/>
      <c r="HG77" s="469"/>
      <c r="HH77" s="469"/>
      <c r="HI77" s="469"/>
      <c r="HJ77" s="469"/>
      <c r="HK77" s="469"/>
      <c r="HL77" s="469"/>
      <c r="HM77" s="469"/>
      <c r="HN77" s="2214"/>
      <c r="HO77" s="469"/>
      <c r="HP77" s="469"/>
      <c r="HQ77" s="469"/>
      <c r="HR77" s="469"/>
      <c r="HS77" s="469"/>
      <c r="HT77" s="469"/>
      <c r="HU77" s="469"/>
      <c r="HV77" s="398"/>
      <c r="HW77" s="469"/>
      <c r="HX77" s="469"/>
      <c r="HY77" s="469"/>
      <c r="HZ77" s="469"/>
      <c r="IA77" s="469"/>
      <c r="IB77" s="469"/>
      <c r="IC77" s="469"/>
      <c r="ID77" s="2370" t="s">
        <v>28876</v>
      </c>
      <c r="IE77" s="469"/>
      <c r="IF77" s="331"/>
      <c r="IG77" s="469"/>
      <c r="IH77" s="469"/>
      <c r="II77" s="469"/>
      <c r="IJ77" s="469"/>
      <c r="IK77" s="469"/>
      <c r="IL77" s="2062" t="s">
        <v>28877</v>
      </c>
      <c r="IM77" s="469"/>
      <c r="IN77" s="469"/>
      <c r="IO77" s="469"/>
      <c r="IP77" s="469"/>
      <c r="IQ77" s="469"/>
      <c r="IR77" s="469"/>
      <c r="IS77" s="1585"/>
      <c r="IT77" s="2206"/>
      <c r="IU77" s="1573"/>
      <c r="IV77" s="469"/>
      <c r="IW77" s="469"/>
      <c r="IX77" s="469"/>
      <c r="IY77" s="469"/>
      <c r="IZ77" s="469"/>
      <c r="JA77" s="469"/>
      <c r="JB77" s="469"/>
      <c r="JC77" s="663" t="s">
        <v>16109</v>
      </c>
      <c r="JD77" s="469"/>
      <c r="JE77" s="469"/>
      <c r="JF77" s="469"/>
      <c r="JG77" s="2040" t="s">
        <v>27568</v>
      </c>
      <c r="JH77" s="469"/>
      <c r="JI77" s="398"/>
      <c r="JJ77" s="469"/>
      <c r="JK77" s="469"/>
      <c r="JL77" s="469"/>
      <c r="JM77" s="469"/>
      <c r="JN77" s="2277" t="s">
        <v>27568</v>
      </c>
      <c r="JO77" s="469"/>
      <c r="JP77" s="469"/>
      <c r="JQ77" s="469"/>
      <c r="JR77" s="469"/>
      <c r="JS77" s="469"/>
      <c r="JT77" s="469"/>
      <c r="JU77" s="2278"/>
      <c r="JV77" s="469"/>
      <c r="JW77" s="469"/>
      <c r="JX77" s="469"/>
      <c r="JY77" s="2214"/>
      <c r="JZ77" s="469"/>
      <c r="KA77" s="469"/>
      <c r="KB77" s="469"/>
      <c r="KC77" s="469"/>
      <c r="KD77" s="469"/>
      <c r="KE77" s="469"/>
      <c r="KF77" s="469"/>
      <c r="KG77" s="469"/>
      <c r="KH77" s="469"/>
      <c r="KI77" s="469"/>
      <c r="KJ77" s="469"/>
      <c r="KK77" s="1716" t="s">
        <v>15697</v>
      </c>
      <c r="KL77" s="469"/>
      <c r="KM77" s="1716" t="s">
        <v>28878</v>
      </c>
      <c r="KN77" s="2278"/>
      <c r="KO77" s="469"/>
      <c r="KP77" s="469"/>
      <c r="KQ77" s="469"/>
      <c r="KR77" s="2371" t="s">
        <v>27568</v>
      </c>
      <c r="KS77" s="469"/>
      <c r="KT77" s="469"/>
      <c r="KU77" s="469"/>
      <c r="KV77" s="469"/>
      <c r="KW77" s="469"/>
      <c r="KX77" s="469"/>
      <c r="KY77" s="469"/>
      <c r="KZ77" s="469"/>
      <c r="LA77" s="469"/>
      <c r="LB77" s="1716" t="s">
        <v>28879</v>
      </c>
      <c r="LC77" s="469"/>
      <c r="LD77" s="469"/>
      <c r="LE77" s="2214"/>
      <c r="LF77" s="469"/>
      <c r="LG77" s="469"/>
      <c r="LH77" s="469"/>
      <c r="LI77" s="469"/>
      <c r="LJ77" s="469"/>
      <c r="LK77" s="469"/>
      <c r="LL77" s="469"/>
      <c r="LM77" s="469"/>
      <c r="LN77" s="469"/>
      <c r="LO77" s="1716" t="s">
        <v>28880</v>
      </c>
      <c r="LP77" s="469"/>
      <c r="LQ77" s="469"/>
      <c r="LR77" s="1716" t="s">
        <v>15864</v>
      </c>
      <c r="LS77" s="469"/>
      <c r="LT77" s="2308" t="s">
        <v>27570</v>
      </c>
      <c r="LU77" s="469"/>
      <c r="LV77" s="469"/>
      <c r="LW77" s="469"/>
      <c r="LX77" s="2278"/>
      <c r="LY77" s="2279"/>
      <c r="LZ77" s="1716" t="s">
        <v>28881</v>
      </c>
      <c r="MA77" s="1907" t="s">
        <v>27570</v>
      </c>
      <c r="MB77" s="469"/>
      <c r="MC77" s="469"/>
      <c r="MD77" s="469"/>
      <c r="ME77" s="469"/>
      <c r="MF77" s="469"/>
      <c r="MG77" s="469"/>
      <c r="MH77" s="469"/>
      <c r="MI77" s="469"/>
      <c r="MJ77" s="2214"/>
      <c r="MK77" s="1588"/>
      <c r="ML77" s="469"/>
      <c r="MM77" s="469"/>
      <c r="MN77" s="469"/>
      <c r="MO77" s="469"/>
      <c r="MP77" s="469"/>
      <c r="MQ77" s="469"/>
      <c r="MR77" s="469"/>
      <c r="MS77" s="1716" t="s">
        <v>28882</v>
      </c>
      <c r="MT77" s="1588"/>
      <c r="MU77" s="469"/>
      <c r="MV77" s="469"/>
      <c r="MW77" s="2371" t="s">
        <v>27570</v>
      </c>
      <c r="MX77" s="469"/>
      <c r="MY77" s="2278"/>
      <c r="MZ77" s="469"/>
      <c r="NA77" s="469"/>
      <c r="NB77" s="469"/>
      <c r="NC77" s="469"/>
      <c r="ND77" s="1716" t="s">
        <v>28883</v>
      </c>
      <c r="NE77" s="1623" t="s">
        <v>27570</v>
      </c>
      <c r="NF77" s="469"/>
      <c r="NG77" s="1716" t="s">
        <v>28884</v>
      </c>
      <c r="NH77" s="2279"/>
      <c r="NI77" s="2279"/>
      <c r="NJ77" s="469"/>
      <c r="NK77" s="296"/>
      <c r="NL77" s="1760"/>
      <c r="NM77" s="469"/>
      <c r="NN77" s="1760"/>
      <c r="NO77" s="469"/>
      <c r="NP77" s="2214"/>
      <c r="NQ77" s="991"/>
      <c r="NR77" s="469"/>
      <c r="NS77" s="469"/>
      <c r="NT77" s="469"/>
      <c r="NU77" s="469"/>
      <c r="NV77" s="469"/>
      <c r="NW77" s="469"/>
      <c r="NX77" s="469"/>
      <c r="NY77" s="469"/>
      <c r="NZ77" s="469"/>
      <c r="OA77" s="469"/>
      <c r="OB77" s="1982" t="s">
        <v>28885</v>
      </c>
      <c r="OC77" s="469"/>
      <c r="OD77" s="469"/>
      <c r="OE77" s="1604" t="s">
        <v>16109</v>
      </c>
      <c r="OF77" s="469"/>
      <c r="OG77" s="2372" t="s">
        <v>28886</v>
      </c>
      <c r="OH77" s="1588"/>
      <c r="OI77" s="2372" t="s">
        <v>28886</v>
      </c>
      <c r="OJ77" s="469"/>
      <c r="OK77" s="469"/>
      <c r="OL77" s="469"/>
      <c r="OM77" s="1588"/>
      <c r="ON77" s="2372" t="s">
        <v>28886</v>
      </c>
      <c r="OO77" s="469"/>
      <c r="OP77" s="1588"/>
      <c r="OQ77" s="2373" t="s">
        <v>28887</v>
      </c>
      <c r="OR77" s="469"/>
      <c r="OS77" s="469"/>
      <c r="OT77" s="469"/>
      <c r="OU77" s="469"/>
      <c r="OV77" s="2214"/>
      <c r="OW77" s="469"/>
      <c r="OX77" s="1604" t="s">
        <v>16109</v>
      </c>
      <c r="OY77" s="469"/>
      <c r="OZ77" s="469"/>
      <c r="PA77" s="1604"/>
      <c r="PB77" s="1588"/>
      <c r="PC77" s="1588"/>
      <c r="PD77" s="469"/>
      <c r="PE77" s="469"/>
      <c r="PF77" s="469"/>
      <c r="PG77" s="469"/>
      <c r="PH77" s="469"/>
      <c r="PI77" s="469"/>
      <c r="PJ77" s="469"/>
      <c r="PK77" s="469"/>
      <c r="PL77" s="469"/>
      <c r="PM77" s="469"/>
      <c r="PN77" s="469"/>
      <c r="PO77" s="469"/>
      <c r="PP77" s="469"/>
      <c r="PQ77" s="469"/>
      <c r="PR77" s="469"/>
      <c r="PS77" s="2309"/>
      <c r="PT77" s="2309"/>
      <c r="PU77" s="469"/>
      <c r="PV77" s="2309"/>
      <c r="PW77" s="2309"/>
      <c r="PX77" s="2309"/>
      <c r="PY77" s="2215"/>
      <c r="PZ77" s="469"/>
      <c r="QA77" s="469"/>
      <c r="QB77" s="469"/>
      <c r="QC77" s="469"/>
      <c r="QD77" s="469"/>
      <c r="QE77" s="469"/>
      <c r="QF77" s="469"/>
      <c r="QG77" s="469"/>
      <c r="QH77" s="469"/>
      <c r="QI77" s="469"/>
      <c r="QJ77" s="469"/>
      <c r="QK77" s="469"/>
      <c r="QL77" s="469"/>
      <c r="QM77" s="469"/>
      <c r="QN77" s="469"/>
      <c r="QO77" s="469"/>
      <c r="QP77" s="469"/>
      <c r="QQ77" s="469"/>
      <c r="QR77" s="469"/>
      <c r="QS77" s="469"/>
      <c r="QT77" s="469"/>
      <c r="QU77" s="469"/>
      <c r="QV77" s="469"/>
      <c r="QW77" s="469"/>
      <c r="QX77" s="469"/>
      <c r="QY77" s="469"/>
      <c r="QZ77" s="469"/>
      <c r="RA77" s="469"/>
      <c r="RB77" s="469"/>
      <c r="RC77" s="469"/>
      <c r="RD77" s="469"/>
    </row>
    <row r="78" spans="1:472" ht="54" customHeight="1">
      <c r="A78" s="2560"/>
      <c r="B78" s="2180" t="s">
        <v>17743</v>
      </c>
      <c r="C78" s="2374"/>
      <c r="D78" s="2287" t="s">
        <v>28888</v>
      </c>
      <c r="E78" s="2287" t="s">
        <v>28889</v>
      </c>
      <c r="F78" s="2287" t="s">
        <v>28890</v>
      </c>
      <c r="G78" s="2287" t="s">
        <v>28891</v>
      </c>
      <c r="H78" s="2287" t="s">
        <v>28892</v>
      </c>
      <c r="I78" s="2287" t="s">
        <v>28893</v>
      </c>
      <c r="J78" s="2287" t="s">
        <v>28894</v>
      </c>
      <c r="K78" s="2287" t="s">
        <v>28895</v>
      </c>
      <c r="L78" s="2287" t="s">
        <v>28896</v>
      </c>
      <c r="M78" s="2287" t="s">
        <v>28897</v>
      </c>
      <c r="N78" s="2287" t="s">
        <v>28898</v>
      </c>
      <c r="O78" s="2287" t="s">
        <v>28899</v>
      </c>
      <c r="P78" s="2287" t="s">
        <v>28900</v>
      </c>
      <c r="Q78" s="2287" t="s">
        <v>28901</v>
      </c>
      <c r="R78" s="2285" t="s">
        <v>28902</v>
      </c>
      <c r="S78" s="2287" t="s">
        <v>28903</v>
      </c>
      <c r="T78" s="2287" t="s">
        <v>28904</v>
      </c>
      <c r="U78" s="2287" t="s">
        <v>28905</v>
      </c>
      <c r="V78" s="2285" t="s">
        <v>28906</v>
      </c>
      <c r="W78" s="2287" t="s">
        <v>28907</v>
      </c>
      <c r="X78" s="2287" t="s">
        <v>28908</v>
      </c>
      <c r="Y78" s="2287" t="s">
        <v>28909</v>
      </c>
      <c r="Z78" s="2287" t="s">
        <v>28910</v>
      </c>
      <c r="AA78" s="2287" t="s">
        <v>28911</v>
      </c>
      <c r="AB78" s="2285" t="s">
        <v>14573</v>
      </c>
      <c r="AC78" s="2375" t="s">
        <v>14882</v>
      </c>
      <c r="AD78" s="2375" t="s">
        <v>14865</v>
      </c>
      <c r="AE78" s="2375" t="s">
        <v>14882</v>
      </c>
      <c r="AF78" s="2375" t="s">
        <v>14869</v>
      </c>
      <c r="AG78" s="2375" t="s">
        <v>14882</v>
      </c>
      <c r="AH78" s="2375" t="s">
        <v>14882</v>
      </c>
      <c r="AI78" s="2374"/>
      <c r="AJ78" s="2375" t="s">
        <v>14882</v>
      </c>
      <c r="AK78" s="2375" t="s">
        <v>14865</v>
      </c>
      <c r="AL78" s="2375" t="s">
        <v>14865</v>
      </c>
      <c r="AM78" s="2287" t="s">
        <v>28912</v>
      </c>
      <c r="AN78" s="2287" t="s">
        <v>28913</v>
      </c>
      <c r="AO78" s="2287" t="s">
        <v>28914</v>
      </c>
      <c r="AP78" s="2287" t="s">
        <v>28915</v>
      </c>
      <c r="AQ78" s="2287" t="s">
        <v>28916</v>
      </c>
      <c r="AR78" s="2287" t="s">
        <v>28917</v>
      </c>
      <c r="AS78" s="2287" t="s">
        <v>28918</v>
      </c>
      <c r="AT78" s="2287" t="s">
        <v>28919</v>
      </c>
      <c r="AU78" s="2287" t="s">
        <v>28920</v>
      </c>
      <c r="AV78" s="2287" t="s">
        <v>28921</v>
      </c>
      <c r="AW78" s="2287" t="s">
        <v>28922</v>
      </c>
      <c r="AX78" s="2288" t="s">
        <v>14573</v>
      </c>
      <c r="AY78" s="2287" t="s">
        <v>28923</v>
      </c>
      <c r="AZ78" s="2287" t="s">
        <v>28924</v>
      </c>
      <c r="BA78" s="2287" t="s">
        <v>28925</v>
      </c>
      <c r="BB78" s="2287" t="s">
        <v>14565</v>
      </c>
      <c r="BC78" s="2287" t="s">
        <v>28926</v>
      </c>
      <c r="BD78" s="2287" t="s">
        <v>28927</v>
      </c>
      <c r="BE78" s="2287" t="s">
        <v>28928</v>
      </c>
      <c r="BF78" s="2287" t="s">
        <v>28929</v>
      </c>
      <c r="BG78" s="2287" t="s">
        <v>28930</v>
      </c>
      <c r="BH78" s="2287" t="s">
        <v>28931</v>
      </c>
      <c r="BI78" s="2287" t="s">
        <v>28932</v>
      </c>
      <c r="BJ78" s="2287" t="s">
        <v>28933</v>
      </c>
      <c r="BK78" s="2287" t="s">
        <v>28934</v>
      </c>
      <c r="BL78" s="2374"/>
      <c r="BM78" s="2287" t="s">
        <v>28935</v>
      </c>
      <c r="BN78" s="2287" t="s">
        <v>28936</v>
      </c>
      <c r="BO78" s="2375" t="s">
        <v>28937</v>
      </c>
      <c r="BP78" s="2287" t="s">
        <v>28938</v>
      </c>
      <c r="BQ78" s="2287" t="s">
        <v>28939</v>
      </c>
      <c r="BR78" s="2287" t="s">
        <v>28940</v>
      </c>
      <c r="BS78" s="2287" t="s">
        <v>28941</v>
      </c>
      <c r="BT78" s="2375" t="s">
        <v>28942</v>
      </c>
      <c r="BU78" s="2287" t="s">
        <v>28943</v>
      </c>
      <c r="BV78" s="2287" t="s">
        <v>28944</v>
      </c>
      <c r="BW78" s="2287" t="s">
        <v>28945</v>
      </c>
      <c r="BX78" s="2287" t="s">
        <v>28946</v>
      </c>
      <c r="BY78" s="2287" t="s">
        <v>28947</v>
      </c>
      <c r="BZ78" s="2287" t="s">
        <v>28948</v>
      </c>
      <c r="CA78" s="2285" t="s">
        <v>28949</v>
      </c>
      <c r="CB78" s="2287" t="s">
        <v>28950</v>
      </c>
      <c r="CC78" s="2287" t="s">
        <v>28951</v>
      </c>
      <c r="CD78" s="2287" t="s">
        <v>28952</v>
      </c>
      <c r="CE78" s="2287" t="s">
        <v>28953</v>
      </c>
      <c r="CF78" s="2287" t="s">
        <v>28954</v>
      </c>
      <c r="CG78" s="2287" t="s">
        <v>28955</v>
      </c>
      <c r="CH78" s="2285" t="s">
        <v>28956</v>
      </c>
      <c r="CI78" s="2287" t="s">
        <v>28957</v>
      </c>
      <c r="CJ78" s="2287" t="s">
        <v>28958</v>
      </c>
      <c r="CK78" s="2287" t="s">
        <v>28959</v>
      </c>
      <c r="CL78" s="2287" t="s">
        <v>28960</v>
      </c>
      <c r="CM78" s="2287" t="s">
        <v>28961</v>
      </c>
      <c r="CN78" s="2287" t="s">
        <v>28962</v>
      </c>
      <c r="CO78" s="2287" t="s">
        <v>28963</v>
      </c>
      <c r="CP78" s="2287" t="s">
        <v>28964</v>
      </c>
      <c r="CQ78" s="2287" t="s">
        <v>28965</v>
      </c>
      <c r="CR78" s="2374"/>
      <c r="CS78" s="2376" t="s">
        <v>28966</v>
      </c>
      <c r="CT78" s="2376" t="s">
        <v>28967</v>
      </c>
      <c r="CU78" s="2376" t="s">
        <v>28968</v>
      </c>
      <c r="CV78" s="2377" t="s">
        <v>28969</v>
      </c>
      <c r="CW78" s="2376" t="s">
        <v>28970</v>
      </c>
      <c r="CX78" s="2376" t="s">
        <v>28971</v>
      </c>
      <c r="CY78" s="2376" t="s">
        <v>28972</v>
      </c>
      <c r="CZ78" s="2376" t="s">
        <v>28973</v>
      </c>
      <c r="DA78" s="2376" t="s">
        <v>28974</v>
      </c>
      <c r="DB78" s="2376" t="s">
        <v>28975</v>
      </c>
      <c r="DC78" s="2376" t="s">
        <v>28976</v>
      </c>
      <c r="DD78" s="2376" t="s">
        <v>28977</v>
      </c>
      <c r="DE78" s="2376" t="s">
        <v>28978</v>
      </c>
      <c r="DF78" s="2376" t="s">
        <v>28979</v>
      </c>
      <c r="DG78" s="2285" t="s">
        <v>28980</v>
      </c>
      <c r="DH78" s="2376" t="s">
        <v>28981</v>
      </c>
      <c r="DI78" s="2376" t="s">
        <v>28982</v>
      </c>
      <c r="DJ78" s="2376" t="s">
        <v>28983</v>
      </c>
      <c r="DK78" s="2285" t="s">
        <v>28984</v>
      </c>
      <c r="DL78" s="2287" t="s">
        <v>28985</v>
      </c>
      <c r="DM78" s="2287" t="s">
        <v>28986</v>
      </c>
      <c r="DN78" s="2287" t="s">
        <v>28987</v>
      </c>
      <c r="DO78" s="2287" t="s">
        <v>28988</v>
      </c>
      <c r="DP78" s="2287" t="s">
        <v>28989</v>
      </c>
      <c r="DQ78" s="2287" t="s">
        <v>28990</v>
      </c>
      <c r="DR78" s="2287" t="s">
        <v>28991</v>
      </c>
      <c r="DS78" s="2287" t="s">
        <v>28992</v>
      </c>
      <c r="DT78" s="2287" t="s">
        <v>28993</v>
      </c>
      <c r="DU78" s="2287" t="s">
        <v>28994</v>
      </c>
      <c r="DV78" s="2287" t="s">
        <v>28995</v>
      </c>
      <c r="DW78" s="2374"/>
      <c r="DX78" s="2287" t="s">
        <v>28996</v>
      </c>
      <c r="DY78" s="2287" t="s">
        <v>28997</v>
      </c>
      <c r="DZ78" s="2287" t="s">
        <v>28998</v>
      </c>
      <c r="EA78" s="2287" t="s">
        <v>28999</v>
      </c>
      <c r="EB78" s="2375" t="s">
        <v>29000</v>
      </c>
      <c r="EC78" s="2287" t="s">
        <v>29001</v>
      </c>
      <c r="ED78" s="2287" t="s">
        <v>29002</v>
      </c>
      <c r="EE78" s="2287" t="s">
        <v>29003</v>
      </c>
      <c r="EF78" s="2287" t="s">
        <v>29004</v>
      </c>
      <c r="EG78" s="2287" t="s">
        <v>29005</v>
      </c>
      <c r="EH78" s="2287" t="s">
        <v>29006</v>
      </c>
      <c r="EI78" s="2287" t="s">
        <v>29007</v>
      </c>
      <c r="EJ78" s="2287" t="s">
        <v>29008</v>
      </c>
      <c r="EK78" s="2287" t="s">
        <v>29009</v>
      </c>
      <c r="EL78" s="2378" t="s">
        <v>29010</v>
      </c>
      <c r="EM78" s="2287" t="s">
        <v>29011</v>
      </c>
      <c r="EN78" s="2287" t="s">
        <v>29012</v>
      </c>
      <c r="EO78" s="2287" t="s">
        <v>29013</v>
      </c>
      <c r="EP78" s="2287" t="s">
        <v>29014</v>
      </c>
      <c r="EQ78" s="2287" t="s">
        <v>29015</v>
      </c>
      <c r="ER78" s="2287" t="s">
        <v>29016</v>
      </c>
      <c r="ES78" s="2287" t="s">
        <v>29017</v>
      </c>
      <c r="ET78" s="2287" t="s">
        <v>29018</v>
      </c>
      <c r="EU78" s="2287" t="s">
        <v>29019</v>
      </c>
      <c r="EV78" s="2287" t="s">
        <v>29020</v>
      </c>
      <c r="EW78" s="2287" t="s">
        <v>29021</v>
      </c>
      <c r="EX78" s="2287" t="s">
        <v>29022</v>
      </c>
      <c r="EY78" s="2287" t="s">
        <v>29023</v>
      </c>
      <c r="EZ78" s="2287" t="s">
        <v>29024</v>
      </c>
      <c r="FA78" s="2287" t="s">
        <v>29025</v>
      </c>
      <c r="FB78" s="2287" t="s">
        <v>29026</v>
      </c>
      <c r="FC78" s="1777"/>
      <c r="FD78" s="2295" t="s">
        <v>29027</v>
      </c>
      <c r="FE78" s="2295" t="s">
        <v>29028</v>
      </c>
      <c r="FF78" s="2295" t="s">
        <v>29029</v>
      </c>
      <c r="FG78" s="2295" t="s">
        <v>29030</v>
      </c>
      <c r="FH78" s="2295" t="s">
        <v>29031</v>
      </c>
      <c r="FI78" s="1575" t="s">
        <v>29032</v>
      </c>
      <c r="FJ78" s="2295" t="s">
        <v>29033</v>
      </c>
      <c r="FK78" s="2295" t="s">
        <v>29034</v>
      </c>
      <c r="FL78" s="2295" t="s">
        <v>29035</v>
      </c>
      <c r="FM78" s="2295" t="s">
        <v>29036</v>
      </c>
      <c r="FN78" s="2295" t="s">
        <v>29037</v>
      </c>
      <c r="FO78" s="2295" t="s">
        <v>29038</v>
      </c>
      <c r="FP78" s="2295" t="s">
        <v>29039</v>
      </c>
      <c r="FQ78" s="2295" t="s">
        <v>29040</v>
      </c>
      <c r="FR78" s="2379" t="s">
        <v>29041</v>
      </c>
      <c r="FS78" s="2295" t="s">
        <v>29042</v>
      </c>
      <c r="FT78" s="2295" t="s">
        <v>29043</v>
      </c>
      <c r="FU78" s="2295" t="s">
        <v>29044</v>
      </c>
      <c r="FV78" s="2295" t="s">
        <v>29045</v>
      </c>
      <c r="FW78" s="2295" t="s">
        <v>29046</v>
      </c>
      <c r="FX78" s="1584" t="s">
        <v>29047</v>
      </c>
      <c r="FY78" s="2295" t="s">
        <v>29048</v>
      </c>
      <c r="FZ78" s="2295" t="s">
        <v>29049</v>
      </c>
      <c r="GA78" s="2295" t="s">
        <v>29050</v>
      </c>
      <c r="GB78" s="2295" t="s">
        <v>29051</v>
      </c>
      <c r="GC78" s="2295" t="s">
        <v>29052</v>
      </c>
      <c r="GD78" s="2295" t="s">
        <v>29053</v>
      </c>
      <c r="GE78" s="2295" t="s">
        <v>29054</v>
      </c>
      <c r="GF78" s="2295" t="s">
        <v>29055</v>
      </c>
      <c r="GG78" s="2295" t="s">
        <v>29056</v>
      </c>
      <c r="GH78" s="1777"/>
      <c r="GI78" s="2295" t="s">
        <v>29057</v>
      </c>
      <c r="GJ78" s="2295" t="s">
        <v>29058</v>
      </c>
      <c r="GK78" s="2295" t="s">
        <v>29059</v>
      </c>
      <c r="GL78" s="2295" t="s">
        <v>29060</v>
      </c>
      <c r="GM78" s="2295" t="s">
        <v>29061</v>
      </c>
      <c r="GN78" s="2295" t="s">
        <v>29062</v>
      </c>
      <c r="GO78" s="2003" t="s">
        <v>29063</v>
      </c>
      <c r="GP78" s="2295" t="s">
        <v>29064</v>
      </c>
      <c r="GQ78" s="2295" t="s">
        <v>29065</v>
      </c>
      <c r="GR78" s="2295" t="s">
        <v>29066</v>
      </c>
      <c r="GS78" s="2295" t="s">
        <v>29067</v>
      </c>
      <c r="GT78" s="2295" t="s">
        <v>29068</v>
      </c>
      <c r="GU78" s="2295" t="s">
        <v>29069</v>
      </c>
      <c r="GV78" s="2295" t="s">
        <v>29070</v>
      </c>
      <c r="GW78" s="2295" t="s">
        <v>29071</v>
      </c>
      <c r="GX78" s="2295" t="s">
        <v>29072</v>
      </c>
      <c r="GY78" s="2295" t="s">
        <v>29073</v>
      </c>
      <c r="GZ78" s="2295" t="s">
        <v>29074</v>
      </c>
      <c r="HA78" s="2295" t="s">
        <v>29075</v>
      </c>
      <c r="HB78" s="2295" t="s">
        <v>29076</v>
      </c>
      <c r="HC78" s="2295" t="s">
        <v>29077</v>
      </c>
      <c r="HD78" s="2295" t="s">
        <v>29078</v>
      </c>
      <c r="HE78" s="2295" t="s">
        <v>29079</v>
      </c>
      <c r="HF78" s="2295" t="s">
        <v>29080</v>
      </c>
      <c r="HG78" s="2295" t="s">
        <v>29081</v>
      </c>
      <c r="HH78" s="2295" t="s">
        <v>29082</v>
      </c>
      <c r="HI78" s="2295" t="s">
        <v>29083</v>
      </c>
      <c r="HJ78" s="2295" t="s">
        <v>29084</v>
      </c>
      <c r="HK78" s="2295" t="s">
        <v>29085</v>
      </c>
      <c r="HL78" s="2295" t="s">
        <v>29086</v>
      </c>
      <c r="HM78" s="2295" t="s">
        <v>29087</v>
      </c>
      <c r="HN78" s="1777"/>
      <c r="HO78" s="1951" t="s">
        <v>17641</v>
      </c>
      <c r="HP78" s="1951" t="s">
        <v>17641</v>
      </c>
      <c r="HQ78" s="1951" t="s">
        <v>17641</v>
      </c>
      <c r="HR78" s="1951" t="s">
        <v>17641</v>
      </c>
      <c r="HS78" s="1951" t="s">
        <v>17641</v>
      </c>
      <c r="HT78" s="1951" t="s">
        <v>17641</v>
      </c>
      <c r="HU78" s="1951" t="s">
        <v>17641</v>
      </c>
      <c r="HV78" s="2380" t="s">
        <v>15579</v>
      </c>
      <c r="HW78" s="1951" t="s">
        <v>17641</v>
      </c>
      <c r="HX78" s="1951" t="s">
        <v>17641</v>
      </c>
      <c r="HY78" s="1951" t="s">
        <v>17641</v>
      </c>
      <c r="HZ78" s="1951" t="s">
        <v>17641</v>
      </c>
      <c r="IA78" s="1951" t="s">
        <v>17641</v>
      </c>
      <c r="IB78" s="1951" t="s">
        <v>17641</v>
      </c>
      <c r="IC78" s="1595" t="s">
        <v>29088</v>
      </c>
      <c r="ID78" s="2381" t="s">
        <v>17641</v>
      </c>
      <c r="IE78" s="1638" t="s">
        <v>14961</v>
      </c>
      <c r="IF78" s="1951" t="s">
        <v>17641</v>
      </c>
      <c r="IG78" s="1951" t="s">
        <v>17641</v>
      </c>
      <c r="IH78" s="1951" t="s">
        <v>17641</v>
      </c>
      <c r="II78" s="1951" t="s">
        <v>17641</v>
      </c>
      <c r="IJ78" s="1951" t="s">
        <v>17641</v>
      </c>
      <c r="IK78" s="1951" t="s">
        <v>17641</v>
      </c>
      <c r="IL78" s="1951" t="s">
        <v>17641</v>
      </c>
      <c r="IM78" s="1951" t="s">
        <v>17641</v>
      </c>
      <c r="IN78" s="1951" t="s">
        <v>17641</v>
      </c>
      <c r="IO78" s="1951" t="s">
        <v>17641</v>
      </c>
      <c r="IP78" s="1951" t="s">
        <v>17641</v>
      </c>
      <c r="IQ78" s="1951" t="s">
        <v>17641</v>
      </c>
      <c r="IR78" s="1951" t="s">
        <v>17641</v>
      </c>
      <c r="IS78" s="1951" t="s">
        <v>17641</v>
      </c>
      <c r="IT78" s="1679"/>
      <c r="IU78" s="2382" t="s">
        <v>17641</v>
      </c>
      <c r="IV78" s="2382" t="s">
        <v>17641</v>
      </c>
      <c r="IW78" s="2382" t="s">
        <v>17641</v>
      </c>
      <c r="IX78" s="2382" t="s">
        <v>17641</v>
      </c>
      <c r="IY78" s="2382" t="s">
        <v>17641</v>
      </c>
      <c r="IZ78" s="2382" t="s">
        <v>17641</v>
      </c>
      <c r="JA78" s="2382" t="s">
        <v>17641</v>
      </c>
      <c r="JB78" s="2382" t="s">
        <v>17641</v>
      </c>
      <c r="JC78" s="663" t="s">
        <v>16109</v>
      </c>
      <c r="JD78" s="2382" t="s">
        <v>17641</v>
      </c>
      <c r="JE78" s="2382" t="s">
        <v>17641</v>
      </c>
      <c r="JF78" s="2382" t="s">
        <v>17641</v>
      </c>
      <c r="JG78" s="2382" t="s">
        <v>17641</v>
      </c>
      <c r="JH78" s="2382" t="s">
        <v>17641</v>
      </c>
      <c r="JI78" s="1805" t="s">
        <v>27273</v>
      </c>
      <c r="JJ78" s="2382" t="s">
        <v>17641</v>
      </c>
      <c r="JK78" s="2382" t="s">
        <v>17641</v>
      </c>
      <c r="JL78" s="2382" t="s">
        <v>17641</v>
      </c>
      <c r="JM78" s="2382" t="s">
        <v>17641</v>
      </c>
      <c r="JN78" s="2382" t="s">
        <v>17641</v>
      </c>
      <c r="JO78" s="2382" t="s">
        <v>17641</v>
      </c>
      <c r="JP78" s="2382" t="s">
        <v>17641</v>
      </c>
      <c r="JQ78" s="2382" t="s">
        <v>17641</v>
      </c>
      <c r="JR78" s="2382" t="s">
        <v>17641</v>
      </c>
      <c r="JS78" s="2382" t="s">
        <v>17641</v>
      </c>
      <c r="JT78" s="2382" t="s">
        <v>17641</v>
      </c>
      <c r="JU78" s="2024" t="s">
        <v>29089</v>
      </c>
      <c r="JV78" s="2382" t="s">
        <v>17641</v>
      </c>
      <c r="JW78" s="2382" t="s">
        <v>17641</v>
      </c>
      <c r="JX78" s="2382" t="s">
        <v>17641</v>
      </c>
      <c r="JY78" s="1777"/>
      <c r="JZ78" s="2382" t="s">
        <v>17641</v>
      </c>
      <c r="KA78" s="2382" t="s">
        <v>17641</v>
      </c>
      <c r="KB78" s="2382" t="s">
        <v>17641</v>
      </c>
      <c r="KC78" s="2382" t="s">
        <v>17641</v>
      </c>
      <c r="KD78" s="2382" t="s">
        <v>17641</v>
      </c>
      <c r="KE78" s="2382" t="s">
        <v>17641</v>
      </c>
      <c r="KF78" s="2382" t="s">
        <v>17641</v>
      </c>
      <c r="KG78" s="2382" t="s">
        <v>17641</v>
      </c>
      <c r="KH78" s="2382" t="s">
        <v>17641</v>
      </c>
      <c r="KI78" s="2375"/>
      <c r="KJ78" s="2382" t="s">
        <v>17641</v>
      </c>
      <c r="KK78" s="2382" t="s">
        <v>17641</v>
      </c>
      <c r="KL78" s="2382" t="s">
        <v>17641</v>
      </c>
      <c r="KM78" s="2382" t="s">
        <v>17641</v>
      </c>
      <c r="KN78" s="1800" t="s">
        <v>27273</v>
      </c>
      <c r="KO78" s="2382" t="s">
        <v>17641</v>
      </c>
      <c r="KP78" s="2382" t="s">
        <v>17641</v>
      </c>
      <c r="KQ78" s="2382" t="s">
        <v>17641</v>
      </c>
      <c r="KR78" s="1800" t="s">
        <v>23541</v>
      </c>
      <c r="KS78" s="2375"/>
      <c r="KT78" s="2382" t="s">
        <v>17641</v>
      </c>
      <c r="KU78" s="2382" t="s">
        <v>17641</v>
      </c>
      <c r="KV78" s="2382" t="s">
        <v>17641</v>
      </c>
      <c r="KW78" s="2382" t="s">
        <v>17641</v>
      </c>
      <c r="KX78" s="2382" t="s">
        <v>17641</v>
      </c>
      <c r="KY78" s="2382" t="s">
        <v>17641</v>
      </c>
      <c r="KZ78" s="2375" t="s">
        <v>17641</v>
      </c>
      <c r="LA78" s="2375" t="s">
        <v>17641</v>
      </c>
      <c r="LB78" s="2375" t="s">
        <v>17641</v>
      </c>
      <c r="LC78" s="2375" t="s">
        <v>17641</v>
      </c>
      <c r="LD78" s="2375" t="s">
        <v>17641</v>
      </c>
      <c r="LE78" s="1777"/>
      <c r="LF78" s="2375" t="s">
        <v>17641</v>
      </c>
      <c r="LG78" s="2375" t="s">
        <v>17641</v>
      </c>
      <c r="LH78" s="2375" t="s">
        <v>17641</v>
      </c>
      <c r="LI78" s="2375" t="s">
        <v>17641</v>
      </c>
      <c r="LJ78" s="2375" t="s">
        <v>17641</v>
      </c>
      <c r="LK78" s="2375" t="s">
        <v>17641</v>
      </c>
      <c r="LL78" s="2375" t="s">
        <v>17641</v>
      </c>
      <c r="LM78" s="2375" t="s">
        <v>17641</v>
      </c>
      <c r="LN78" s="2375" t="s">
        <v>17641</v>
      </c>
      <c r="LO78" s="2375" t="s">
        <v>17641</v>
      </c>
      <c r="LP78" s="2375"/>
      <c r="LQ78" s="2300" t="s">
        <v>17641</v>
      </c>
      <c r="LR78" s="2300" t="s">
        <v>17641</v>
      </c>
      <c r="LS78" s="2300" t="s">
        <v>17641</v>
      </c>
      <c r="LT78" s="1800" t="s">
        <v>27273</v>
      </c>
      <c r="LU78" s="2300" t="s">
        <v>17641</v>
      </c>
      <c r="LV78" s="2300" t="s">
        <v>17641</v>
      </c>
      <c r="LW78" s="2300" t="s">
        <v>17641</v>
      </c>
      <c r="LX78" s="1641" t="s">
        <v>15908</v>
      </c>
      <c r="LY78" s="1805" t="s">
        <v>27115</v>
      </c>
      <c r="LZ78" s="2300" t="s">
        <v>17641</v>
      </c>
      <c r="MA78" s="2300" t="s">
        <v>17641</v>
      </c>
      <c r="MB78" s="2300" t="s">
        <v>17641</v>
      </c>
      <c r="MC78" s="2300" t="s">
        <v>17641</v>
      </c>
      <c r="MD78" s="2300" t="s">
        <v>17641</v>
      </c>
      <c r="ME78" s="2300" t="s">
        <v>17641</v>
      </c>
      <c r="MF78" s="2300" t="s">
        <v>17641</v>
      </c>
      <c r="MG78" s="2300" t="s">
        <v>17641</v>
      </c>
      <c r="MH78" s="2300" t="s">
        <v>17641</v>
      </c>
      <c r="MI78" s="2300" t="s">
        <v>17641</v>
      </c>
      <c r="MJ78" s="1777"/>
      <c r="MK78" s="1585" t="s">
        <v>17641</v>
      </c>
      <c r="ML78" s="1585" t="s">
        <v>17641</v>
      </c>
      <c r="MM78" s="1585" t="s">
        <v>17641</v>
      </c>
      <c r="MN78" s="1585" t="s">
        <v>17641</v>
      </c>
      <c r="MO78" s="1585" t="s">
        <v>17641</v>
      </c>
      <c r="MP78" s="1585" t="s">
        <v>17641</v>
      </c>
      <c r="MQ78" s="1585" t="s">
        <v>17641</v>
      </c>
      <c r="MR78" s="1585" t="s">
        <v>17641</v>
      </c>
      <c r="MS78" s="1585" t="s">
        <v>17641</v>
      </c>
      <c r="MT78" s="1585" t="s">
        <v>17641</v>
      </c>
      <c r="MU78" s="1585" t="s">
        <v>17641</v>
      </c>
      <c r="MV78" s="1585" t="s">
        <v>17641</v>
      </c>
      <c r="MW78" s="1585" t="s">
        <v>17641</v>
      </c>
      <c r="MX78" s="1585" t="s">
        <v>17641</v>
      </c>
      <c r="MY78" s="1800" t="s">
        <v>29090</v>
      </c>
      <c r="MZ78" s="1585" t="s">
        <v>17641</v>
      </c>
      <c r="NA78" s="1585" t="s">
        <v>17641</v>
      </c>
      <c r="NB78" s="1585" t="s">
        <v>17641</v>
      </c>
      <c r="NC78" s="1585" t="s">
        <v>17641</v>
      </c>
      <c r="ND78" s="1585" t="s">
        <v>17641</v>
      </c>
      <c r="NE78" s="1805" t="s">
        <v>29091</v>
      </c>
      <c r="NF78" s="1585" t="s">
        <v>17641</v>
      </c>
      <c r="NG78" s="1585" t="s">
        <v>17641</v>
      </c>
      <c r="NH78" s="1805" t="s">
        <v>18354</v>
      </c>
      <c r="NI78" s="1805" t="s">
        <v>18354</v>
      </c>
      <c r="NJ78" s="1585" t="s">
        <v>17641</v>
      </c>
      <c r="NK78" s="1585" t="s">
        <v>17641</v>
      </c>
      <c r="NL78" s="1585" t="s">
        <v>17641</v>
      </c>
      <c r="NM78" s="1585" t="s">
        <v>17641</v>
      </c>
      <c r="NN78" s="1585" t="s">
        <v>17641</v>
      </c>
      <c r="NO78" s="1585" t="s">
        <v>18360</v>
      </c>
      <c r="NP78" s="1777"/>
      <c r="NQ78" s="1585" t="s">
        <v>17641</v>
      </c>
      <c r="NR78" s="1585" t="s">
        <v>17641</v>
      </c>
      <c r="NS78" s="1585" t="s">
        <v>17641</v>
      </c>
      <c r="NT78" s="1585" t="s">
        <v>17641</v>
      </c>
      <c r="NU78" s="1585" t="s">
        <v>17641</v>
      </c>
      <c r="NV78" s="1585" t="s">
        <v>17641</v>
      </c>
      <c r="NW78" s="1585" t="s">
        <v>17641</v>
      </c>
      <c r="NX78" s="1585" t="s">
        <v>17641</v>
      </c>
      <c r="NY78" s="1585" t="s">
        <v>17641</v>
      </c>
      <c r="NZ78" s="1585" t="s">
        <v>17641</v>
      </c>
      <c r="OA78" s="1585" t="s">
        <v>17641</v>
      </c>
      <c r="OB78" s="1585" t="s">
        <v>17641</v>
      </c>
      <c r="OC78" s="1585" t="s">
        <v>17641</v>
      </c>
      <c r="OD78" s="1585" t="s">
        <v>17641</v>
      </c>
      <c r="OE78" s="1604" t="s">
        <v>16109</v>
      </c>
      <c r="OF78" s="1585" t="s">
        <v>17641</v>
      </c>
      <c r="OG78" s="1585" t="s">
        <v>17641</v>
      </c>
      <c r="OH78" s="1585" t="s">
        <v>17641</v>
      </c>
      <c r="OI78" s="301" t="s">
        <v>27280</v>
      </c>
      <c r="OJ78" s="1585" t="s">
        <v>17641</v>
      </c>
      <c r="OK78" s="1585" t="s">
        <v>17641</v>
      </c>
      <c r="OL78" s="1585" t="s">
        <v>17641</v>
      </c>
      <c r="OM78" s="1585" t="s">
        <v>17641</v>
      </c>
      <c r="ON78" s="1585" t="s">
        <v>17641</v>
      </c>
      <c r="OO78" s="1585" t="s">
        <v>17641</v>
      </c>
      <c r="OP78" s="1585" t="s">
        <v>17641</v>
      </c>
      <c r="OQ78" s="1585" t="s">
        <v>17641</v>
      </c>
      <c r="OR78" s="1585" t="s">
        <v>17641</v>
      </c>
      <c r="OS78" s="1585" t="s">
        <v>17641</v>
      </c>
      <c r="OT78" s="1585" t="s">
        <v>17641</v>
      </c>
      <c r="OU78" s="1585" t="s">
        <v>17641</v>
      </c>
      <c r="OV78" s="1777"/>
      <c r="OW78" s="1585" t="s">
        <v>17641</v>
      </c>
      <c r="OX78" s="1604" t="s">
        <v>16109</v>
      </c>
      <c r="OY78" s="1585" t="s">
        <v>17641</v>
      </c>
      <c r="OZ78" s="1585" t="s">
        <v>17641</v>
      </c>
      <c r="PA78" s="301" t="s">
        <v>29092</v>
      </c>
      <c r="PB78" s="1585" t="s">
        <v>17641</v>
      </c>
      <c r="PC78" s="1585" t="s">
        <v>17641</v>
      </c>
      <c r="PD78" s="1585" t="s">
        <v>17641</v>
      </c>
      <c r="PE78" s="1585" t="s">
        <v>17641</v>
      </c>
      <c r="PF78" s="1585" t="s">
        <v>17641</v>
      </c>
      <c r="PG78" s="1585" t="s">
        <v>17641</v>
      </c>
      <c r="PH78" s="1585" t="s">
        <v>17641</v>
      </c>
      <c r="PI78" s="1585" t="s">
        <v>17641</v>
      </c>
      <c r="PJ78" s="1585" t="s">
        <v>17641</v>
      </c>
      <c r="PK78" s="2375"/>
      <c r="PL78" s="2375"/>
      <c r="PM78" s="2375"/>
      <c r="PN78" s="2375"/>
      <c r="PO78" s="2375"/>
      <c r="PP78" s="2375"/>
      <c r="PQ78" s="2375"/>
      <c r="PR78" s="2375"/>
      <c r="PS78" s="2301" t="s">
        <v>17641</v>
      </c>
      <c r="PT78" s="2301" t="s">
        <v>17641</v>
      </c>
      <c r="PU78" s="2301" t="s">
        <v>17641</v>
      </c>
      <c r="PV78" s="2301" t="s">
        <v>17641</v>
      </c>
      <c r="PW78" s="1598" t="s">
        <v>17641</v>
      </c>
      <c r="PX78" s="1598" t="s">
        <v>17641</v>
      </c>
      <c r="PY78" s="1813"/>
      <c r="PZ78" s="1782"/>
      <c r="QA78" s="1782"/>
      <c r="QB78" s="1782"/>
      <c r="QC78" s="1782"/>
      <c r="QD78" s="1782"/>
      <c r="QE78" s="1782"/>
      <c r="QF78" s="1782"/>
      <c r="QG78" s="1782"/>
      <c r="QH78" s="1782"/>
      <c r="QI78" s="1782"/>
      <c r="QJ78" s="1782"/>
      <c r="QK78" s="1782"/>
      <c r="QL78" s="1782"/>
      <c r="QM78" s="1782"/>
      <c r="QN78" s="1782"/>
      <c r="QO78" s="1782"/>
      <c r="QP78" s="1782"/>
      <c r="QQ78" s="1782"/>
      <c r="QR78" s="1782"/>
      <c r="QS78" s="1782"/>
      <c r="QT78" s="1782"/>
      <c r="QU78" s="1782"/>
      <c r="QV78" s="1782"/>
      <c r="QW78" s="1782"/>
      <c r="QX78" s="1782"/>
      <c r="QY78" s="1782"/>
      <c r="QZ78" s="1782"/>
      <c r="RA78" s="1782"/>
      <c r="RB78" s="1782"/>
      <c r="RC78" s="1782"/>
      <c r="RD78" s="1782"/>
    </row>
    <row r="79" spans="1:472" ht="54" customHeight="1">
      <c r="A79" s="2615" t="s">
        <v>29093</v>
      </c>
      <c r="B79" s="2276" t="s">
        <v>27566</v>
      </c>
      <c r="C79" s="2209"/>
      <c r="D79" s="1827"/>
      <c r="E79" s="1827"/>
      <c r="F79" s="1827"/>
      <c r="G79" s="1827"/>
      <c r="H79" s="1827"/>
      <c r="I79" s="1827"/>
      <c r="J79" s="1827"/>
      <c r="K79" s="1465" t="s">
        <v>29094</v>
      </c>
      <c r="L79" s="1827"/>
      <c r="M79" s="1827"/>
      <c r="N79" s="1827"/>
      <c r="O79" s="1827"/>
      <c r="P79" s="1827"/>
      <c r="Q79" s="1827"/>
      <c r="R79" s="1827"/>
      <c r="S79" s="1827"/>
      <c r="T79" s="1827"/>
      <c r="U79" s="1827"/>
      <c r="V79" s="1827"/>
      <c r="W79" s="1827"/>
      <c r="X79" s="1827"/>
      <c r="Y79" s="1827"/>
      <c r="Z79" s="1827"/>
      <c r="AA79" s="1827"/>
      <c r="AB79" s="1827"/>
      <c r="AC79" s="1827"/>
      <c r="AD79" s="1827"/>
      <c r="AE79" s="1827"/>
      <c r="AF79" s="1827"/>
      <c r="AG79" s="1827"/>
      <c r="AH79" s="1827"/>
      <c r="AI79" s="2209"/>
      <c r="AJ79" s="1827"/>
      <c r="AK79" s="1827"/>
      <c r="AL79" s="1827"/>
      <c r="AM79" s="1827"/>
      <c r="AN79" s="1827"/>
      <c r="AO79" s="1827"/>
      <c r="AP79" s="1827"/>
      <c r="AQ79" s="1827"/>
      <c r="AR79" s="1827"/>
      <c r="AS79" s="1827"/>
      <c r="AT79" s="1827"/>
      <c r="AU79" s="1827"/>
      <c r="AV79" s="1827"/>
      <c r="AW79" s="1827"/>
      <c r="AX79" s="1827"/>
      <c r="AY79" s="1827"/>
      <c r="AZ79" s="1827"/>
      <c r="BA79" s="1827"/>
      <c r="BB79" s="1827"/>
      <c r="BC79" s="1827"/>
      <c r="BD79" s="1827"/>
      <c r="BE79" s="1827"/>
      <c r="BF79" s="1827"/>
      <c r="BG79" s="1827"/>
      <c r="BH79" s="1827"/>
      <c r="BI79" s="1827"/>
      <c r="BJ79" s="1827"/>
      <c r="BK79" s="1827"/>
      <c r="BL79" s="2209"/>
      <c r="BM79" s="1827"/>
      <c r="BN79" s="1844" t="s">
        <v>29095</v>
      </c>
      <c r="BO79" s="1827"/>
      <c r="BP79" s="1827"/>
      <c r="BQ79" s="1827"/>
      <c r="BR79" s="1827"/>
      <c r="BS79" s="1827"/>
      <c r="BT79" s="1827"/>
      <c r="BU79" s="1845" t="s">
        <v>29096</v>
      </c>
      <c r="BV79" s="1827"/>
      <c r="BW79" s="1827"/>
      <c r="BX79" s="1668" t="s">
        <v>29097</v>
      </c>
      <c r="BY79" s="1827"/>
      <c r="BZ79" s="1827"/>
      <c r="CA79" s="1827"/>
      <c r="CB79" s="1844" t="s">
        <v>29095</v>
      </c>
      <c r="CC79" s="1827"/>
      <c r="CD79" s="1827"/>
      <c r="CE79" s="1827"/>
      <c r="CF79" s="1827"/>
      <c r="CG79" s="1827"/>
      <c r="CH79" s="1827"/>
      <c r="CI79" s="1845" t="s">
        <v>29096</v>
      </c>
      <c r="CJ79" s="1827"/>
      <c r="CK79" s="1827"/>
      <c r="CL79" s="1827"/>
      <c r="CM79" s="1827"/>
      <c r="CN79" s="1827"/>
      <c r="CO79" s="1827"/>
      <c r="CP79" s="1844" t="s">
        <v>29095</v>
      </c>
      <c r="CQ79" s="1827"/>
      <c r="CR79" s="2209"/>
      <c r="CS79" s="1827"/>
      <c r="CT79" s="1827"/>
      <c r="CU79" s="1668" t="s">
        <v>29095</v>
      </c>
      <c r="CV79" s="1827"/>
      <c r="CW79" s="1827"/>
      <c r="CX79" s="1844" t="s">
        <v>16114</v>
      </c>
      <c r="CY79" s="1827"/>
      <c r="CZ79" s="1827"/>
      <c r="DA79" s="2383" t="s">
        <v>29098</v>
      </c>
      <c r="DB79" s="1827"/>
      <c r="DC79" s="1827"/>
      <c r="DD79" s="1827"/>
      <c r="DE79" s="1668" t="s">
        <v>29095</v>
      </c>
      <c r="DF79" s="1827"/>
      <c r="DG79" s="1827"/>
      <c r="DH79" s="1827"/>
      <c r="DI79" s="1827"/>
      <c r="DJ79" s="1827"/>
      <c r="DK79" s="1827"/>
      <c r="DL79" s="1844" t="s">
        <v>16114</v>
      </c>
      <c r="DM79" s="1827"/>
      <c r="DN79" s="1827"/>
      <c r="DO79" s="1827"/>
      <c r="DP79" s="1827"/>
      <c r="DQ79" s="1827"/>
      <c r="DR79" s="1827"/>
      <c r="DS79" s="1668" t="s">
        <v>29095</v>
      </c>
      <c r="DT79" s="1827"/>
      <c r="DU79" s="1827"/>
      <c r="DV79" s="1827"/>
      <c r="DW79" s="2209"/>
      <c r="DX79" s="1827"/>
      <c r="DY79" s="1827"/>
      <c r="DZ79" s="1827"/>
      <c r="EA79" s="1827"/>
      <c r="EB79" s="1827"/>
      <c r="EC79" s="1827"/>
      <c r="ED79" s="2383" t="s">
        <v>29099</v>
      </c>
      <c r="EE79" s="1827"/>
      <c r="EF79" s="1827"/>
      <c r="EG79" s="1827"/>
      <c r="EH79" s="1827"/>
      <c r="EI79" s="1827"/>
      <c r="EJ79" s="1827"/>
      <c r="EK79" s="1827"/>
      <c r="EL79" s="1827"/>
      <c r="EM79" s="1827"/>
      <c r="EN79" s="1827"/>
      <c r="EO79" s="1827"/>
      <c r="EP79" s="1827"/>
      <c r="EQ79" s="1827"/>
      <c r="ER79" s="1827"/>
      <c r="ES79" s="1827"/>
      <c r="ET79" s="1827"/>
      <c r="EU79" s="1827"/>
      <c r="EV79" s="1827"/>
      <c r="EW79" s="1827"/>
      <c r="EX79" s="1827"/>
      <c r="EY79" s="1827"/>
      <c r="EZ79" s="1827"/>
      <c r="FA79" s="1827"/>
      <c r="FB79" s="1827"/>
      <c r="FC79" s="2209"/>
      <c r="FD79" s="1827"/>
      <c r="FE79" s="1827"/>
      <c r="FF79" s="1827"/>
      <c r="FG79" s="1827"/>
      <c r="FH79" s="1827"/>
      <c r="FI79" s="2384"/>
      <c r="FJ79" s="1827"/>
      <c r="FK79" s="1827"/>
      <c r="FL79" s="1827"/>
      <c r="FM79" s="1827"/>
      <c r="FN79" s="1827"/>
      <c r="FO79" s="1827"/>
      <c r="FP79" s="1827"/>
      <c r="FQ79" s="1827"/>
      <c r="FR79" s="1319" t="s">
        <v>29100</v>
      </c>
      <c r="FS79" s="1827"/>
      <c r="FT79" s="1827"/>
      <c r="FU79" s="1827"/>
      <c r="FV79" s="1827"/>
      <c r="FW79" s="1827"/>
      <c r="FX79" s="1827"/>
      <c r="FY79" s="1827"/>
      <c r="FZ79" s="1827"/>
      <c r="GA79" s="1827"/>
      <c r="GB79" s="1827"/>
      <c r="GC79" s="1827"/>
      <c r="GD79" s="1827"/>
      <c r="GE79" s="1827"/>
      <c r="GF79" s="1827"/>
      <c r="GG79" s="1827"/>
      <c r="GH79" s="2209"/>
      <c r="GI79" s="1827"/>
      <c r="GJ79" s="1827"/>
      <c r="GK79" s="1827"/>
      <c r="GL79" s="1827"/>
      <c r="GM79" s="1827"/>
      <c r="GN79" s="1827"/>
      <c r="GO79" s="2385"/>
      <c r="GP79" s="1827"/>
      <c r="GQ79" s="1827"/>
      <c r="GR79" s="1827"/>
      <c r="GS79" s="1827"/>
      <c r="GT79" s="1827"/>
      <c r="GU79" s="1827"/>
      <c r="GV79" s="1827"/>
      <c r="GW79" s="1827"/>
      <c r="GX79" s="1827"/>
      <c r="GY79" s="1827"/>
      <c r="GZ79" s="1827"/>
      <c r="HA79" s="1827"/>
      <c r="HB79" s="1827"/>
      <c r="HC79" s="1827"/>
      <c r="HD79" s="1827"/>
      <c r="HE79" s="1827"/>
      <c r="HF79" s="1827"/>
      <c r="HG79" s="1827"/>
      <c r="HH79" s="1827"/>
      <c r="HI79" s="1827"/>
      <c r="HJ79" s="1827"/>
      <c r="HK79" s="1827"/>
      <c r="HL79" s="1827"/>
      <c r="HM79" s="1827"/>
      <c r="HN79" s="2209"/>
      <c r="HO79" s="1827"/>
      <c r="HP79" s="1827"/>
      <c r="HQ79" s="1827"/>
      <c r="HR79" s="1827"/>
      <c r="HS79" s="1827"/>
      <c r="HT79" s="1827"/>
      <c r="HU79" s="1827"/>
      <c r="HV79" s="398"/>
      <c r="HW79" s="1827"/>
      <c r="HX79" s="1827"/>
      <c r="HY79" s="1827"/>
      <c r="HZ79" s="1827"/>
      <c r="IA79" s="1827"/>
      <c r="IB79" s="1827"/>
      <c r="IC79" s="1827"/>
      <c r="ID79" s="2386"/>
      <c r="IE79" s="1827"/>
      <c r="IF79" s="1827"/>
      <c r="IG79" s="1827"/>
      <c r="IH79" s="1827"/>
      <c r="II79" s="1827"/>
      <c r="IJ79" s="1827"/>
      <c r="IK79" s="1827"/>
      <c r="IL79" s="1827"/>
      <c r="IM79" s="1827"/>
      <c r="IN79" s="1827"/>
      <c r="IO79" s="2387" t="s">
        <v>29101</v>
      </c>
      <c r="IP79" s="2388" t="s">
        <v>29102</v>
      </c>
      <c r="IQ79" s="1827"/>
      <c r="IR79" s="1827"/>
      <c r="IS79" s="2389"/>
      <c r="IT79" s="2206"/>
      <c r="IU79" s="2390"/>
      <c r="IV79" s="1827"/>
      <c r="IW79" s="1827"/>
      <c r="IX79" s="1827"/>
      <c r="IY79" s="1827"/>
      <c r="IZ79" s="1827"/>
      <c r="JA79" s="1827"/>
      <c r="JB79" s="1827"/>
      <c r="JC79" s="663" t="s">
        <v>16109</v>
      </c>
      <c r="JD79" s="1827"/>
      <c r="JE79" s="1827"/>
      <c r="JF79" s="1827"/>
      <c r="JG79" s="1827"/>
      <c r="JH79" s="1827"/>
      <c r="JI79" s="1827"/>
      <c r="JJ79" s="1827"/>
      <c r="JK79" s="1827"/>
      <c r="JL79" s="1827"/>
      <c r="JM79" s="1827"/>
      <c r="JN79" s="1827"/>
      <c r="JO79" s="1827"/>
      <c r="JP79" s="1827"/>
      <c r="JQ79" s="1827"/>
      <c r="JR79" s="2040" t="s">
        <v>27568</v>
      </c>
      <c r="JS79" s="1827"/>
      <c r="JT79" s="1827"/>
      <c r="JU79" s="2278"/>
      <c r="JV79" s="1711" t="s">
        <v>15684</v>
      </c>
      <c r="JW79" s="1827"/>
      <c r="JX79" s="1827"/>
      <c r="JY79" s="2209"/>
      <c r="JZ79" s="1827"/>
      <c r="KA79" s="1827"/>
      <c r="KB79" s="1827"/>
      <c r="KC79" s="1827"/>
      <c r="KD79" s="269" t="s">
        <v>16114</v>
      </c>
      <c r="KE79" s="1827" t="s">
        <v>28780</v>
      </c>
      <c r="KF79" s="1827"/>
      <c r="KG79" s="1827"/>
      <c r="KH79" s="269" t="s">
        <v>16111</v>
      </c>
      <c r="KI79" s="1827"/>
      <c r="KJ79" s="1623" t="s">
        <v>27568</v>
      </c>
      <c r="KK79" s="269" t="s">
        <v>16114</v>
      </c>
      <c r="KL79" s="1827"/>
      <c r="KM79" s="1827"/>
      <c r="KN79" s="1827"/>
      <c r="KO79" s="1827"/>
      <c r="KP79" s="1716" t="s">
        <v>29103</v>
      </c>
      <c r="KQ79" s="1827"/>
      <c r="KR79" s="269" t="s">
        <v>16111</v>
      </c>
      <c r="KS79" s="1827"/>
      <c r="KT79" s="1827" t="s">
        <v>28780</v>
      </c>
      <c r="KU79" s="1827"/>
      <c r="KV79" s="1827"/>
      <c r="KW79" s="1827"/>
      <c r="KX79" s="1623" t="s">
        <v>27568</v>
      </c>
      <c r="KY79" s="269" t="s">
        <v>16114</v>
      </c>
      <c r="KZ79" s="1827"/>
      <c r="LA79" s="1827"/>
      <c r="LB79" s="1827"/>
      <c r="LC79" s="1827"/>
      <c r="LD79" s="1827"/>
      <c r="LE79" s="2209"/>
      <c r="LF79" s="1827"/>
      <c r="LG79" s="1578" t="s">
        <v>16111</v>
      </c>
      <c r="LH79" s="1827" t="s">
        <v>191</v>
      </c>
      <c r="LI79" s="1827"/>
      <c r="LJ79" s="1827"/>
      <c r="LK79" s="1827"/>
      <c r="LL79" s="1827"/>
      <c r="LM79" s="1827"/>
      <c r="LN79" s="269" t="s">
        <v>16114</v>
      </c>
      <c r="LO79" s="1827"/>
      <c r="LP79" s="1827"/>
      <c r="LQ79" s="1827"/>
      <c r="LR79" s="1827"/>
      <c r="LS79" s="1716" t="s">
        <v>29104</v>
      </c>
      <c r="LT79" s="1827"/>
      <c r="LU79" s="1578" t="s">
        <v>16111</v>
      </c>
      <c r="LV79" s="1716" t="s">
        <v>29105</v>
      </c>
      <c r="LW79" s="1827"/>
      <c r="LX79" s="2278"/>
      <c r="LY79" s="2279"/>
      <c r="LZ79" s="1827"/>
      <c r="MA79" s="1827"/>
      <c r="MB79" s="269" t="s">
        <v>16114</v>
      </c>
      <c r="MC79" s="1827"/>
      <c r="MD79" s="1827"/>
      <c r="ME79" s="1827"/>
      <c r="MF79" s="1827"/>
      <c r="MG79" s="1827"/>
      <c r="MH79" s="1827"/>
      <c r="MI79" s="1578" t="s">
        <v>16111</v>
      </c>
      <c r="MJ79" s="2209"/>
      <c r="MK79" s="1827"/>
      <c r="ML79" s="1827"/>
      <c r="MM79" s="1716" t="s">
        <v>27569</v>
      </c>
      <c r="MN79" s="1827"/>
      <c r="MO79" s="1827"/>
      <c r="MP79" s="1827"/>
      <c r="MQ79" s="1827"/>
      <c r="MR79" s="1827"/>
      <c r="MS79" s="1827"/>
      <c r="MT79" s="1623" t="s">
        <v>27570</v>
      </c>
      <c r="MU79" s="1827"/>
      <c r="MV79" s="1827"/>
      <c r="MW79" s="1716" t="s">
        <v>29106</v>
      </c>
      <c r="MX79" s="1827"/>
      <c r="MY79" s="2279"/>
      <c r="MZ79" s="1716" t="s">
        <v>29107</v>
      </c>
      <c r="NA79" s="1827"/>
      <c r="NB79" s="1827"/>
      <c r="NC79" s="1827"/>
      <c r="ND79" s="1827"/>
      <c r="NE79" s="2279"/>
      <c r="NF79" s="1827"/>
      <c r="NG79" s="1827"/>
      <c r="NH79" s="1623" t="s">
        <v>27570</v>
      </c>
      <c r="NI79" s="1623" t="s">
        <v>27570</v>
      </c>
      <c r="NJ79" s="1716" t="s">
        <v>29108</v>
      </c>
      <c r="NK79" s="1716" t="s">
        <v>27569</v>
      </c>
      <c r="NL79" s="1827"/>
      <c r="NM79" s="1827"/>
      <c r="NN79" s="1827"/>
      <c r="NO79" s="1827"/>
      <c r="NP79" s="2209"/>
      <c r="NQ79" s="2391"/>
      <c r="NR79" s="1610"/>
      <c r="NS79" s="1580"/>
      <c r="NT79" s="1580"/>
      <c r="NU79" s="1982" t="s">
        <v>29109</v>
      </c>
      <c r="NV79" s="1580"/>
      <c r="NW79" s="1580"/>
      <c r="NX79" s="1580"/>
      <c r="NY79" s="1580"/>
      <c r="NZ79" s="1580"/>
      <c r="OA79" s="1580"/>
      <c r="OB79" s="1580"/>
      <c r="OC79" s="1580"/>
      <c r="OD79" s="1580"/>
      <c r="OE79" s="1604" t="s">
        <v>16109</v>
      </c>
      <c r="OF79" s="2373" t="s">
        <v>29110</v>
      </c>
      <c r="OG79" s="1580"/>
      <c r="OH79" s="1580"/>
      <c r="OI79" s="1604"/>
      <c r="OJ79" s="2373" t="s">
        <v>29111</v>
      </c>
      <c r="OK79" s="1580"/>
      <c r="OL79" s="1580"/>
      <c r="OM79" s="1580"/>
      <c r="ON79" s="1580"/>
      <c r="OO79" s="1580"/>
      <c r="OP79" s="1580"/>
      <c r="OQ79" s="1580"/>
      <c r="OR79" s="1580"/>
      <c r="OS79" s="2392" t="s">
        <v>15972</v>
      </c>
      <c r="OT79" s="1580"/>
      <c r="OU79" s="2373" t="s">
        <v>29112</v>
      </c>
      <c r="OV79" s="2209"/>
      <c r="OW79" s="1580"/>
      <c r="OX79" s="1604" t="s">
        <v>16109</v>
      </c>
      <c r="OY79" s="1580"/>
      <c r="OZ79" s="1580"/>
      <c r="PA79" s="1604"/>
      <c r="PB79" s="1580"/>
      <c r="PC79" s="1580"/>
      <c r="PD79" s="1580"/>
      <c r="PE79" s="1580"/>
      <c r="PF79" s="1580"/>
      <c r="PG79" s="2372" t="s">
        <v>29113</v>
      </c>
      <c r="PH79" s="1580"/>
      <c r="PI79" s="1580"/>
      <c r="PJ79" s="1580"/>
      <c r="PK79" s="1580"/>
      <c r="PL79" s="1580"/>
      <c r="PM79" s="1580"/>
      <c r="PN79" s="1580"/>
      <c r="PO79" s="1580"/>
      <c r="PP79" s="1580"/>
      <c r="PQ79" s="1580"/>
      <c r="PR79" s="1580"/>
      <c r="PS79" s="2393"/>
      <c r="PT79" s="2393"/>
      <c r="PU79" s="2282" t="s">
        <v>27572</v>
      </c>
      <c r="PV79" s="1580"/>
      <c r="PW79" s="1580"/>
      <c r="PX79" s="1580"/>
      <c r="PY79" s="2213"/>
      <c r="PZ79" s="1580"/>
      <c r="QA79" s="1580"/>
      <c r="QB79" s="1580"/>
      <c r="QC79" s="1580"/>
      <c r="QD79" s="1580"/>
      <c r="QE79" s="1580"/>
      <c r="QF79" s="1580"/>
      <c r="QG79" s="1580"/>
      <c r="QH79" s="1580"/>
      <c r="QI79" s="1580"/>
      <c r="QJ79" s="1580"/>
      <c r="QK79" s="1580"/>
      <c r="QL79" s="1580"/>
      <c r="QM79" s="1580"/>
      <c r="QN79" s="1580"/>
      <c r="QO79" s="1580"/>
      <c r="QP79" s="1580"/>
      <c r="QQ79" s="1580"/>
      <c r="QR79" s="1580"/>
      <c r="QS79" s="1580"/>
      <c r="QT79" s="1580"/>
      <c r="QU79" s="1580"/>
      <c r="QV79" s="1580"/>
      <c r="QW79" s="1580"/>
      <c r="QX79" s="1580"/>
      <c r="QY79" s="1580"/>
      <c r="QZ79" s="1580"/>
      <c r="RA79" s="1580"/>
      <c r="RB79" s="1580"/>
      <c r="RC79" s="1580"/>
      <c r="RD79" s="1580"/>
    </row>
    <row r="80" spans="1:472" ht="54" customHeight="1">
      <c r="A80" s="2500"/>
      <c r="B80" s="1996" t="s">
        <v>17640</v>
      </c>
      <c r="C80" s="2283"/>
      <c r="D80" s="2284" t="s">
        <v>29114</v>
      </c>
      <c r="E80" s="2284" t="s">
        <v>29114</v>
      </c>
      <c r="F80" s="2284" t="s">
        <v>29114</v>
      </c>
      <c r="G80" s="2284" t="s">
        <v>29114</v>
      </c>
      <c r="H80" s="2394" t="s">
        <v>29115</v>
      </c>
      <c r="I80" s="2284" t="s">
        <v>29114</v>
      </c>
      <c r="J80" s="2284" t="s">
        <v>29114</v>
      </c>
      <c r="K80" s="2284" t="s">
        <v>29114</v>
      </c>
      <c r="L80" s="2284" t="s">
        <v>29114</v>
      </c>
      <c r="M80" s="2284" t="s">
        <v>29114</v>
      </c>
      <c r="N80" s="2284" t="s">
        <v>29114</v>
      </c>
      <c r="O80" s="2395" t="s">
        <v>29116</v>
      </c>
      <c r="P80" s="2284" t="s">
        <v>29114</v>
      </c>
      <c r="Q80" s="2284" t="s">
        <v>29114</v>
      </c>
      <c r="R80" s="2284" t="s">
        <v>29117</v>
      </c>
      <c r="S80" s="2284" t="s">
        <v>29114</v>
      </c>
      <c r="T80" s="2284" t="s">
        <v>29114</v>
      </c>
      <c r="U80" s="2284" t="s">
        <v>29114</v>
      </c>
      <c r="V80" s="2315" t="s">
        <v>14788</v>
      </c>
      <c r="W80" s="2284" t="s">
        <v>29114</v>
      </c>
      <c r="X80" s="2284" t="s">
        <v>29114</v>
      </c>
      <c r="Y80" s="2396" t="s">
        <v>29118</v>
      </c>
      <c r="Z80" s="2284" t="s">
        <v>29114</v>
      </c>
      <c r="AA80" s="2284" t="s">
        <v>29114</v>
      </c>
      <c r="AB80" s="2284" t="s">
        <v>29114</v>
      </c>
      <c r="AC80" s="2397" t="s">
        <v>29119</v>
      </c>
      <c r="AD80" s="2289" t="s">
        <v>14879</v>
      </c>
      <c r="AE80" s="2289" t="s">
        <v>14879</v>
      </c>
      <c r="AF80" s="2289" t="s">
        <v>14879</v>
      </c>
      <c r="AG80" s="2289" t="s">
        <v>14879</v>
      </c>
      <c r="AH80" s="2289" t="s">
        <v>14879</v>
      </c>
      <c r="AI80" s="2283"/>
      <c r="AJ80" s="2289" t="s">
        <v>14879</v>
      </c>
      <c r="AK80" s="2397" t="s">
        <v>29119</v>
      </c>
      <c r="AL80" s="2397" t="s">
        <v>29119</v>
      </c>
      <c r="AM80" s="2397" t="s">
        <v>29114</v>
      </c>
      <c r="AN80" s="2397" t="s">
        <v>29114</v>
      </c>
      <c r="AO80" s="2397" t="s">
        <v>29114</v>
      </c>
      <c r="AP80" s="2397" t="s">
        <v>29114</v>
      </c>
      <c r="AQ80" s="2397" t="s">
        <v>29114</v>
      </c>
      <c r="AR80" s="2394" t="s">
        <v>29115</v>
      </c>
      <c r="AS80" s="2397" t="s">
        <v>29114</v>
      </c>
      <c r="AT80" s="2397" t="s">
        <v>29114</v>
      </c>
      <c r="AU80" s="2397" t="s">
        <v>29114</v>
      </c>
      <c r="AV80" s="2397" t="s">
        <v>29114</v>
      </c>
      <c r="AW80" s="2397" t="s">
        <v>29114</v>
      </c>
      <c r="AX80" s="2035" t="s">
        <v>29120</v>
      </c>
      <c r="AY80" s="2395" t="s">
        <v>29116</v>
      </c>
      <c r="AZ80" s="2397" t="s">
        <v>29114</v>
      </c>
      <c r="BA80" s="2397" t="s">
        <v>29114</v>
      </c>
      <c r="BB80" s="2035" t="s">
        <v>29121</v>
      </c>
      <c r="BC80" s="2397" t="s">
        <v>29114</v>
      </c>
      <c r="BD80" s="2397" t="s">
        <v>29114</v>
      </c>
      <c r="BE80" s="2397" t="s">
        <v>29114</v>
      </c>
      <c r="BF80" s="2398" t="s">
        <v>29122</v>
      </c>
      <c r="BG80" s="2397" t="s">
        <v>29114</v>
      </c>
      <c r="BH80" s="2397" t="s">
        <v>29114</v>
      </c>
      <c r="BI80" s="2397" t="s">
        <v>29114</v>
      </c>
      <c r="BJ80" s="2397" t="s">
        <v>29114</v>
      </c>
      <c r="BK80" s="2397" t="s">
        <v>29114</v>
      </c>
      <c r="BL80" s="2283"/>
      <c r="BM80" s="2397" t="s">
        <v>29114</v>
      </c>
      <c r="BN80" s="2397" t="s">
        <v>29114</v>
      </c>
      <c r="BO80" s="2035" t="s">
        <v>29123</v>
      </c>
      <c r="BP80" s="2397" t="s">
        <v>29114</v>
      </c>
      <c r="BQ80" s="2397" t="s">
        <v>29114</v>
      </c>
      <c r="BR80" s="2397" t="s">
        <v>29114</v>
      </c>
      <c r="BS80" s="2397" t="s">
        <v>29114</v>
      </c>
      <c r="BT80" s="2035" t="s">
        <v>29124</v>
      </c>
      <c r="BU80" s="2397" t="s">
        <v>29114</v>
      </c>
      <c r="BV80" s="2397" t="s">
        <v>29114</v>
      </c>
      <c r="BW80" s="2397" t="s">
        <v>29114</v>
      </c>
      <c r="BX80" s="2397" t="s">
        <v>29114</v>
      </c>
      <c r="BY80" s="2397" t="s">
        <v>29114</v>
      </c>
      <c r="BZ80" s="2397" t="s">
        <v>29114</v>
      </c>
      <c r="CA80" s="2035" t="s">
        <v>29120</v>
      </c>
      <c r="CB80" s="2397" t="s">
        <v>29114</v>
      </c>
      <c r="CC80" s="2397" t="s">
        <v>29114</v>
      </c>
      <c r="CD80" s="2397" t="s">
        <v>29114</v>
      </c>
      <c r="CE80" s="2397" t="s">
        <v>29114</v>
      </c>
      <c r="CF80" s="2397" t="s">
        <v>29114</v>
      </c>
      <c r="CG80" s="2397" t="s">
        <v>29114</v>
      </c>
      <c r="CH80" s="2035" t="s">
        <v>29125</v>
      </c>
      <c r="CI80" s="2397" t="s">
        <v>29114</v>
      </c>
      <c r="CJ80" s="2397" t="s">
        <v>29114</v>
      </c>
      <c r="CK80" s="2397" t="s">
        <v>29114</v>
      </c>
      <c r="CL80" s="2397" t="s">
        <v>29114</v>
      </c>
      <c r="CM80" s="2397" t="s">
        <v>29114</v>
      </c>
      <c r="CN80" s="2397" t="s">
        <v>29114</v>
      </c>
      <c r="CO80" s="2397" t="s">
        <v>29114</v>
      </c>
      <c r="CP80" s="2397" t="s">
        <v>29114</v>
      </c>
      <c r="CQ80" s="2397" t="s">
        <v>29114</v>
      </c>
      <c r="CR80" s="2283"/>
      <c r="CS80" s="2397" t="s">
        <v>29114</v>
      </c>
      <c r="CT80" s="2397" t="s">
        <v>29114</v>
      </c>
      <c r="CU80" s="2397" t="s">
        <v>29114</v>
      </c>
      <c r="CV80" s="2035" t="s">
        <v>29126</v>
      </c>
      <c r="CW80" s="2397" t="s">
        <v>29114</v>
      </c>
      <c r="CX80" s="2397" t="s">
        <v>29114</v>
      </c>
      <c r="CY80" s="2397" t="s">
        <v>29114</v>
      </c>
      <c r="CZ80" s="2397" t="s">
        <v>29114</v>
      </c>
      <c r="DA80" s="2397" t="s">
        <v>29114</v>
      </c>
      <c r="DB80" s="2397" t="s">
        <v>29114</v>
      </c>
      <c r="DC80" s="2397" t="s">
        <v>29114</v>
      </c>
      <c r="DD80" s="2397" t="s">
        <v>29114</v>
      </c>
      <c r="DE80" s="2397" t="s">
        <v>29114</v>
      </c>
      <c r="DF80" s="2397" t="s">
        <v>29114</v>
      </c>
      <c r="DG80" s="2035" t="s">
        <v>29127</v>
      </c>
      <c r="DH80" s="2397" t="s">
        <v>29114</v>
      </c>
      <c r="DI80" s="2397" t="s">
        <v>29114</v>
      </c>
      <c r="DJ80" s="2397" t="s">
        <v>29114</v>
      </c>
      <c r="DK80" s="1016" t="s">
        <v>29125</v>
      </c>
      <c r="DL80" s="2397" t="s">
        <v>29114</v>
      </c>
      <c r="DM80" s="2397" t="s">
        <v>29114</v>
      </c>
      <c r="DN80" s="2397" t="s">
        <v>29114</v>
      </c>
      <c r="DO80" s="2397" t="s">
        <v>29114</v>
      </c>
      <c r="DP80" s="2397" t="s">
        <v>29114</v>
      </c>
      <c r="DQ80" s="2397" t="s">
        <v>29114</v>
      </c>
      <c r="DR80" s="2397" t="s">
        <v>29114</v>
      </c>
      <c r="DS80" s="2397" t="s">
        <v>29114</v>
      </c>
      <c r="DT80" s="2397" t="s">
        <v>29114</v>
      </c>
      <c r="DU80" s="2397" t="s">
        <v>29114</v>
      </c>
      <c r="DV80" s="2397" t="s">
        <v>29114</v>
      </c>
      <c r="DW80" s="2283"/>
      <c r="DX80" s="2397" t="s">
        <v>29114</v>
      </c>
      <c r="DY80" s="2397" t="s">
        <v>29114</v>
      </c>
      <c r="DZ80" s="2397" t="s">
        <v>29114</v>
      </c>
      <c r="EA80" s="2284" t="s">
        <v>16111</v>
      </c>
      <c r="EB80" s="2035" t="s">
        <v>29128</v>
      </c>
      <c r="EC80" s="2397" t="s">
        <v>29114</v>
      </c>
      <c r="ED80" s="2397" t="s">
        <v>29114</v>
      </c>
      <c r="EE80" s="2397" t="s">
        <v>29114</v>
      </c>
      <c r="EF80" s="2397" t="s">
        <v>29114</v>
      </c>
      <c r="EG80" s="2397" t="s">
        <v>29114</v>
      </c>
      <c r="EH80" s="2284" t="s">
        <v>16114</v>
      </c>
      <c r="EI80" s="2397" t="s">
        <v>29114</v>
      </c>
      <c r="EJ80" s="2397" t="s">
        <v>29114</v>
      </c>
      <c r="EK80" s="2397" t="s">
        <v>29114</v>
      </c>
      <c r="EL80" s="2399" t="s">
        <v>29129</v>
      </c>
      <c r="EM80" s="2397" t="s">
        <v>29114</v>
      </c>
      <c r="EN80" s="2035" t="s">
        <v>29130</v>
      </c>
      <c r="EO80" s="2284" t="s">
        <v>16111</v>
      </c>
      <c r="EP80" s="2397" t="s">
        <v>29114</v>
      </c>
      <c r="EQ80" s="2397" t="s">
        <v>29114</v>
      </c>
      <c r="ER80" s="2295" t="s">
        <v>29114</v>
      </c>
      <c r="ES80" s="2397" t="s">
        <v>29114</v>
      </c>
      <c r="ET80" s="2397" t="s">
        <v>29114</v>
      </c>
      <c r="EU80" s="2397" t="s">
        <v>29114</v>
      </c>
      <c r="EV80" s="2284" t="s">
        <v>16114</v>
      </c>
      <c r="EW80" s="2397" t="s">
        <v>29114</v>
      </c>
      <c r="EX80" s="2397" t="s">
        <v>29114</v>
      </c>
      <c r="EY80" s="2397" t="s">
        <v>29114</v>
      </c>
      <c r="EZ80" s="2397" t="s">
        <v>29114</v>
      </c>
      <c r="FA80" s="2397" t="s">
        <v>29114</v>
      </c>
      <c r="FB80" s="2397" t="s">
        <v>29114</v>
      </c>
      <c r="FC80" s="2214"/>
      <c r="FD80" s="1784" t="s">
        <v>16114</v>
      </c>
      <c r="FE80" s="2397" t="s">
        <v>29114</v>
      </c>
      <c r="FF80" s="2295" t="s">
        <v>29114</v>
      </c>
      <c r="FG80" s="2397" t="s">
        <v>29114</v>
      </c>
      <c r="FH80" s="1581" t="s">
        <v>16111</v>
      </c>
      <c r="FI80" s="1721" t="s">
        <v>29131</v>
      </c>
      <c r="FJ80" s="2397" t="s">
        <v>29114</v>
      </c>
      <c r="FK80" s="1784" t="s">
        <v>16114</v>
      </c>
      <c r="FL80" s="2397" t="s">
        <v>29114</v>
      </c>
      <c r="FM80" s="2397" t="s">
        <v>29114</v>
      </c>
      <c r="FN80" s="2397" t="s">
        <v>29114</v>
      </c>
      <c r="FO80" s="2397" t="s">
        <v>29114</v>
      </c>
      <c r="FP80" s="2397" t="s">
        <v>29114</v>
      </c>
      <c r="FQ80" s="2397" t="s">
        <v>29114</v>
      </c>
      <c r="FR80" s="1025" t="s">
        <v>29129</v>
      </c>
      <c r="FS80" s="2397" t="s">
        <v>29114</v>
      </c>
      <c r="FT80" s="2397" t="s">
        <v>29114</v>
      </c>
      <c r="FU80" s="2397" t="s">
        <v>29114</v>
      </c>
      <c r="FV80" s="2397" t="s">
        <v>29114</v>
      </c>
      <c r="FW80" s="2397" t="s">
        <v>29114</v>
      </c>
      <c r="FX80" s="469" t="s">
        <v>29130</v>
      </c>
      <c r="FY80" s="1581" t="s">
        <v>16111</v>
      </c>
      <c r="FZ80" s="2397" t="s">
        <v>18164</v>
      </c>
      <c r="GA80" s="2397" t="s">
        <v>18164</v>
      </c>
      <c r="GB80" s="2397" t="s">
        <v>18164</v>
      </c>
      <c r="GC80" s="2397" t="s">
        <v>18164</v>
      </c>
      <c r="GD80" s="2397" t="s">
        <v>18164</v>
      </c>
      <c r="GE80" s="2397" t="s">
        <v>29114</v>
      </c>
      <c r="GF80" s="1784" t="s">
        <v>16114</v>
      </c>
      <c r="GG80" s="2397" t="s">
        <v>29114</v>
      </c>
      <c r="GH80" s="2214"/>
      <c r="GI80" s="2397" t="s">
        <v>29114</v>
      </c>
      <c r="GJ80" s="2397" t="s">
        <v>29114</v>
      </c>
      <c r="GK80" s="2397" t="s">
        <v>29114</v>
      </c>
      <c r="GL80" s="2397" t="s">
        <v>29114</v>
      </c>
      <c r="GM80" s="2397" t="s">
        <v>29114</v>
      </c>
      <c r="GN80" s="2397" t="s">
        <v>29114</v>
      </c>
      <c r="GO80" s="1973" t="s">
        <v>29132</v>
      </c>
      <c r="GP80" s="2397" t="s">
        <v>29114</v>
      </c>
      <c r="GQ80" s="2397" t="s">
        <v>29114</v>
      </c>
      <c r="GR80" s="2397" t="s">
        <v>29114</v>
      </c>
      <c r="GS80" s="2397" t="s">
        <v>29114</v>
      </c>
      <c r="GT80" s="2397" t="s">
        <v>29114</v>
      </c>
      <c r="GU80" s="2397" t="s">
        <v>29114</v>
      </c>
      <c r="GV80" s="2397" t="s">
        <v>29114</v>
      </c>
      <c r="GW80" s="2397" t="s">
        <v>29114</v>
      </c>
      <c r="GX80" s="2397" t="s">
        <v>29114</v>
      </c>
      <c r="GY80" s="2397" t="s">
        <v>29114</v>
      </c>
      <c r="GZ80" s="2397" t="s">
        <v>29114</v>
      </c>
      <c r="HA80" s="2397" t="s">
        <v>29114</v>
      </c>
      <c r="HB80" s="2397" t="s">
        <v>29114</v>
      </c>
      <c r="HC80" s="2397" t="s">
        <v>29114</v>
      </c>
      <c r="HD80" s="2397" t="s">
        <v>29114</v>
      </c>
      <c r="HE80" s="2397" t="s">
        <v>29114</v>
      </c>
      <c r="HF80" s="2397" t="s">
        <v>29114</v>
      </c>
      <c r="HG80" s="2397" t="s">
        <v>29114</v>
      </c>
      <c r="HH80" s="2397" t="s">
        <v>29114</v>
      </c>
      <c r="HI80" s="2397" t="s">
        <v>29114</v>
      </c>
      <c r="HJ80" s="2397" t="s">
        <v>29114</v>
      </c>
      <c r="HK80" s="2397" t="s">
        <v>29114</v>
      </c>
      <c r="HL80" s="2397" t="s">
        <v>29114</v>
      </c>
      <c r="HM80" s="2397" t="s">
        <v>29114</v>
      </c>
      <c r="HN80" s="2397" t="s">
        <v>29114</v>
      </c>
      <c r="HO80" s="2397" t="s">
        <v>29114</v>
      </c>
      <c r="HP80" s="2397" t="s">
        <v>29114</v>
      </c>
      <c r="HQ80" s="2397" t="s">
        <v>29114</v>
      </c>
      <c r="HR80" s="2397" t="s">
        <v>29114</v>
      </c>
      <c r="HS80" s="2397" t="s">
        <v>29114</v>
      </c>
      <c r="HT80" s="2397" t="s">
        <v>29114</v>
      </c>
      <c r="HU80" s="2397" t="s">
        <v>29114</v>
      </c>
      <c r="HV80" s="2400" t="s">
        <v>29133</v>
      </c>
      <c r="HW80" s="2397" t="s">
        <v>29114</v>
      </c>
      <c r="HX80" s="2397" t="s">
        <v>29114</v>
      </c>
      <c r="HY80" s="2397" t="s">
        <v>29114</v>
      </c>
      <c r="HZ80" s="2397" t="s">
        <v>29114</v>
      </c>
      <c r="IA80" s="2397" t="s">
        <v>29114</v>
      </c>
      <c r="IB80" s="2397" t="s">
        <v>29114</v>
      </c>
      <c r="IC80" s="2401" t="s">
        <v>17747</v>
      </c>
      <c r="ID80" s="2402" t="s">
        <v>29114</v>
      </c>
      <c r="IE80" s="2403" t="s">
        <v>14975</v>
      </c>
      <c r="IF80" s="2397" t="s">
        <v>29114</v>
      </c>
      <c r="IG80" s="2397" t="s">
        <v>29114</v>
      </c>
      <c r="IH80" s="2397" t="s">
        <v>29114</v>
      </c>
      <c r="II80" s="2397" t="s">
        <v>29114</v>
      </c>
      <c r="IJ80" s="2397" t="s">
        <v>29114</v>
      </c>
      <c r="IK80" s="2397" t="s">
        <v>29114</v>
      </c>
      <c r="IL80" s="2397" t="s">
        <v>29114</v>
      </c>
      <c r="IM80" s="2397" t="s">
        <v>29114</v>
      </c>
      <c r="IN80" s="2404" t="s">
        <v>29134</v>
      </c>
      <c r="IO80" s="2397" t="s">
        <v>29114</v>
      </c>
      <c r="IP80" s="1756" t="s">
        <v>29135</v>
      </c>
      <c r="IQ80" s="2397" t="s">
        <v>29114</v>
      </c>
      <c r="IR80" s="2397" t="s">
        <v>29114</v>
      </c>
      <c r="IS80" s="2405" t="s">
        <v>29114</v>
      </c>
      <c r="IT80" s="2406" t="s">
        <v>29114</v>
      </c>
      <c r="IU80" s="2398" t="s">
        <v>29114</v>
      </c>
      <c r="IV80" s="2397" t="s">
        <v>29114</v>
      </c>
      <c r="IW80" s="2397" t="s">
        <v>29114</v>
      </c>
      <c r="IX80" s="2397" t="s">
        <v>29114</v>
      </c>
      <c r="IY80" s="2397" t="s">
        <v>29114</v>
      </c>
      <c r="IZ80" s="2397" t="s">
        <v>29114</v>
      </c>
      <c r="JA80" s="1586" t="s">
        <v>16111</v>
      </c>
      <c r="JB80" s="1587" t="s">
        <v>16114</v>
      </c>
      <c r="JC80" s="2397" t="s">
        <v>29114</v>
      </c>
      <c r="JD80" s="2397" t="s">
        <v>29114</v>
      </c>
      <c r="JE80" s="2397" t="s">
        <v>29114</v>
      </c>
      <c r="JF80" s="2397" t="s">
        <v>29114</v>
      </c>
      <c r="JG80" s="2397" t="s">
        <v>29114</v>
      </c>
      <c r="JH80" s="1586" t="s">
        <v>16111</v>
      </c>
      <c r="JI80" s="1115" t="s">
        <v>27395</v>
      </c>
      <c r="JJ80" s="2397" t="s">
        <v>29114</v>
      </c>
      <c r="JK80" s="2397" t="s">
        <v>29114</v>
      </c>
      <c r="JL80" s="2397" t="s">
        <v>29114</v>
      </c>
      <c r="JM80" s="2397" t="s">
        <v>29114</v>
      </c>
      <c r="JN80" s="2397" t="s">
        <v>29114</v>
      </c>
      <c r="JO80" s="1587" t="s">
        <v>16114</v>
      </c>
      <c r="JP80" s="2397" t="s">
        <v>29114</v>
      </c>
      <c r="JQ80" s="2397" t="s">
        <v>29114</v>
      </c>
      <c r="JR80" s="2397" t="s">
        <v>29114</v>
      </c>
      <c r="JS80" s="2397" t="s">
        <v>29114</v>
      </c>
      <c r="JT80" s="2397" t="s">
        <v>29114</v>
      </c>
      <c r="JU80" s="2024" t="s">
        <v>29136</v>
      </c>
      <c r="JV80" s="1586" t="s">
        <v>16111</v>
      </c>
      <c r="JW80" s="2397" t="s">
        <v>29114</v>
      </c>
      <c r="JX80" s="2397" t="s">
        <v>29114</v>
      </c>
      <c r="JY80" s="2214"/>
      <c r="JZ80" s="2397" t="s">
        <v>29114</v>
      </c>
      <c r="KA80" s="2397" t="s">
        <v>29114</v>
      </c>
      <c r="KB80" s="2397" t="s">
        <v>29114</v>
      </c>
      <c r="KC80" s="2397" t="s">
        <v>29114</v>
      </c>
      <c r="KD80" s="2397" t="s">
        <v>29114</v>
      </c>
      <c r="KE80" s="2397" t="s">
        <v>29114</v>
      </c>
      <c r="KF80" s="2397" t="s">
        <v>29114</v>
      </c>
      <c r="KG80" s="2397" t="s">
        <v>29114</v>
      </c>
      <c r="KH80" s="2397" t="s">
        <v>29114</v>
      </c>
      <c r="KI80" s="2397" t="s">
        <v>29114</v>
      </c>
      <c r="KJ80" s="2397" t="s">
        <v>29114</v>
      </c>
      <c r="KK80" s="2397" t="s">
        <v>29114</v>
      </c>
      <c r="KL80" s="2397" t="s">
        <v>29114</v>
      </c>
      <c r="KM80" s="2397" t="s">
        <v>29114</v>
      </c>
      <c r="KN80" s="1683" t="s">
        <v>27395</v>
      </c>
      <c r="KO80" s="2397" t="s">
        <v>29114</v>
      </c>
      <c r="KP80" s="2397" t="s">
        <v>29114</v>
      </c>
      <c r="KQ80" s="2397" t="s">
        <v>29114</v>
      </c>
      <c r="KR80" s="2407" t="s">
        <v>23758</v>
      </c>
      <c r="KS80" s="2035"/>
      <c r="KT80" s="2397" t="s">
        <v>29114</v>
      </c>
      <c r="KU80" s="2397" t="s">
        <v>29114</v>
      </c>
      <c r="KV80" s="2397" t="s">
        <v>29114</v>
      </c>
      <c r="KW80" s="2397" t="s">
        <v>29114</v>
      </c>
      <c r="KX80" s="2397" t="s">
        <v>29114</v>
      </c>
      <c r="KY80" s="2397" t="s">
        <v>29114</v>
      </c>
      <c r="KZ80" s="2397" t="s">
        <v>29114</v>
      </c>
      <c r="LA80" s="2397" t="s">
        <v>29114</v>
      </c>
      <c r="LB80" s="2397" t="s">
        <v>29114</v>
      </c>
      <c r="LC80" s="2397" t="s">
        <v>29114</v>
      </c>
      <c r="LD80" s="2397" t="s">
        <v>29114</v>
      </c>
      <c r="LE80" s="2214"/>
      <c r="LF80" s="2397" t="s">
        <v>29114</v>
      </c>
      <c r="LG80" s="2397" t="s">
        <v>29114</v>
      </c>
      <c r="LH80" s="2397" t="s">
        <v>29114</v>
      </c>
      <c r="LI80" s="2397" t="s">
        <v>29114</v>
      </c>
      <c r="LJ80" s="2397" t="s">
        <v>29114</v>
      </c>
      <c r="LK80" s="2397" t="s">
        <v>29114</v>
      </c>
      <c r="LL80" s="2397" t="s">
        <v>29114</v>
      </c>
      <c r="LM80" s="2397" t="s">
        <v>29114</v>
      </c>
      <c r="LN80" s="2397" t="s">
        <v>29114</v>
      </c>
      <c r="LO80" s="2397" t="s">
        <v>29114</v>
      </c>
      <c r="LP80" s="2035"/>
      <c r="LQ80" s="2397" t="s">
        <v>29114</v>
      </c>
      <c r="LR80" s="2397" t="s">
        <v>29114</v>
      </c>
      <c r="LS80" s="2397" t="s">
        <v>29114</v>
      </c>
      <c r="LT80" s="1595" t="s">
        <v>17747</v>
      </c>
      <c r="LU80" s="2397" t="s">
        <v>29114</v>
      </c>
      <c r="LV80" s="2397" t="s">
        <v>29114</v>
      </c>
      <c r="LW80" s="2397" t="s">
        <v>29114</v>
      </c>
      <c r="LX80" s="1683" t="s">
        <v>29137</v>
      </c>
      <c r="LY80" s="1595" t="s">
        <v>27115</v>
      </c>
      <c r="LZ80" s="2397" t="s">
        <v>29114</v>
      </c>
      <c r="MA80" s="2397" t="s">
        <v>29114</v>
      </c>
      <c r="MB80" s="2397" t="s">
        <v>29114</v>
      </c>
      <c r="MC80" s="2397" t="s">
        <v>29114</v>
      </c>
      <c r="MD80" s="2397" t="s">
        <v>29114</v>
      </c>
      <c r="ME80" s="2397" t="s">
        <v>29114</v>
      </c>
      <c r="MF80" s="2397" t="s">
        <v>29114</v>
      </c>
      <c r="MG80" s="2397" t="s">
        <v>29114</v>
      </c>
      <c r="MH80" s="2397" t="s">
        <v>29114</v>
      </c>
      <c r="MI80" s="2397" t="s">
        <v>29114</v>
      </c>
      <c r="MJ80" s="2214"/>
      <c r="MK80" s="2397" t="s">
        <v>29114</v>
      </c>
      <c r="ML80" s="2397" t="s">
        <v>29114</v>
      </c>
      <c r="MM80" s="2397" t="s">
        <v>29114</v>
      </c>
      <c r="MN80" s="2397" t="s">
        <v>29114</v>
      </c>
      <c r="MO80" s="2397" t="s">
        <v>29114</v>
      </c>
      <c r="MP80" s="2397" t="s">
        <v>29114</v>
      </c>
      <c r="MQ80" s="2397" t="s">
        <v>29114</v>
      </c>
      <c r="MR80" s="2397" t="s">
        <v>29114</v>
      </c>
      <c r="MS80" s="2397" t="s">
        <v>29114</v>
      </c>
      <c r="MT80" s="2397" t="s">
        <v>29114</v>
      </c>
      <c r="MU80" s="2397" t="s">
        <v>29114</v>
      </c>
      <c r="MV80" s="2397" t="s">
        <v>29114</v>
      </c>
      <c r="MW80" s="2397" t="s">
        <v>29114</v>
      </c>
      <c r="MX80" s="2397" t="s">
        <v>29114</v>
      </c>
      <c r="MY80" s="2408" t="s">
        <v>29138</v>
      </c>
      <c r="MZ80" s="2397" t="s">
        <v>29114</v>
      </c>
      <c r="NA80" s="2397" t="s">
        <v>29114</v>
      </c>
      <c r="NB80" s="2397" t="s">
        <v>29114</v>
      </c>
      <c r="NC80" s="2397" t="s">
        <v>29114</v>
      </c>
      <c r="ND80" s="2397" t="s">
        <v>29114</v>
      </c>
      <c r="NE80" s="1595" t="s">
        <v>29136</v>
      </c>
      <c r="NF80" s="2397" t="s">
        <v>29114</v>
      </c>
      <c r="NG80" s="2397" t="s">
        <v>29114</v>
      </c>
      <c r="NH80" s="1595" t="s">
        <v>29139</v>
      </c>
      <c r="NI80" s="1595" t="s">
        <v>29139</v>
      </c>
      <c r="NJ80" s="2397" t="s">
        <v>29114</v>
      </c>
      <c r="NK80" s="1588" t="s">
        <v>14573</v>
      </c>
      <c r="NL80" s="1588" t="s">
        <v>14573</v>
      </c>
      <c r="NM80" s="1588" t="s">
        <v>14573</v>
      </c>
      <c r="NN80" s="1588" t="s">
        <v>14573</v>
      </c>
      <c r="NO80" s="1588" t="s">
        <v>29140</v>
      </c>
      <c r="NP80" s="2214"/>
      <c r="NQ80" s="1588" t="s">
        <v>14573</v>
      </c>
      <c r="NR80" s="1588" t="s">
        <v>14573</v>
      </c>
      <c r="NS80" s="1588" t="s">
        <v>14573</v>
      </c>
      <c r="NT80" s="2409" t="s">
        <v>16114</v>
      </c>
      <c r="NU80" s="1588" t="s">
        <v>14573</v>
      </c>
      <c r="NV80" s="1588" t="s">
        <v>14573</v>
      </c>
      <c r="NW80" s="1588" t="s">
        <v>14573</v>
      </c>
      <c r="NX80" s="1588" t="s">
        <v>14573</v>
      </c>
      <c r="NY80" s="1588" t="s">
        <v>14573</v>
      </c>
      <c r="NZ80" s="1588" t="s">
        <v>14573</v>
      </c>
      <c r="OA80" s="1605" t="s">
        <v>16111</v>
      </c>
      <c r="OB80" s="1588" t="s">
        <v>14573</v>
      </c>
      <c r="OC80" s="1588" t="s">
        <v>14573</v>
      </c>
      <c r="OD80" s="1600" t="s">
        <v>14573</v>
      </c>
      <c r="OE80" s="1604" t="s">
        <v>16109</v>
      </c>
      <c r="OF80" s="1588" t="s">
        <v>14573</v>
      </c>
      <c r="OG80" s="1588" t="s">
        <v>14573</v>
      </c>
      <c r="OH80" s="2409" t="s">
        <v>16114</v>
      </c>
      <c r="OI80" s="301" t="s">
        <v>29141</v>
      </c>
      <c r="OJ80" s="2335" t="s">
        <v>14573</v>
      </c>
      <c r="OK80" s="2335" t="s">
        <v>14573</v>
      </c>
      <c r="OL80" s="2335" t="s">
        <v>14573</v>
      </c>
      <c r="OM80" s="2335" t="s">
        <v>14573</v>
      </c>
      <c r="ON80" s="2335" t="s">
        <v>14573</v>
      </c>
      <c r="OO80" s="1605" t="s">
        <v>16111</v>
      </c>
      <c r="OP80" s="1798" t="s">
        <v>16108</v>
      </c>
      <c r="OQ80" s="1798" t="s">
        <v>16108</v>
      </c>
      <c r="OR80" s="1798" t="s">
        <v>16108</v>
      </c>
      <c r="OS80" s="1809" t="s">
        <v>16108</v>
      </c>
      <c r="OT80" s="1809" t="s">
        <v>16108</v>
      </c>
      <c r="OU80" s="1809" t="s">
        <v>16108</v>
      </c>
      <c r="OV80" s="2214"/>
      <c r="OW80" s="1605" t="s">
        <v>16114</v>
      </c>
      <c r="OX80" s="1604" t="s">
        <v>16109</v>
      </c>
      <c r="OY80" s="1809" t="s">
        <v>16108</v>
      </c>
      <c r="OZ80" s="1809" t="s">
        <v>16108</v>
      </c>
      <c r="PA80" s="301" t="s">
        <v>29092</v>
      </c>
      <c r="PB80" s="1798" t="s">
        <v>16108</v>
      </c>
      <c r="PC80" s="1798" t="s">
        <v>16108</v>
      </c>
      <c r="PD80" s="1818" t="s">
        <v>16111</v>
      </c>
      <c r="PE80" s="1798" t="s">
        <v>16108</v>
      </c>
      <c r="PF80" s="1798" t="s">
        <v>16108</v>
      </c>
      <c r="PG80" s="1798" t="s">
        <v>16108</v>
      </c>
      <c r="PH80" s="1798" t="s">
        <v>16108</v>
      </c>
      <c r="PI80" s="1798" t="s">
        <v>16108</v>
      </c>
      <c r="PJ80" s="1798" t="s">
        <v>16108</v>
      </c>
      <c r="PK80" s="1678"/>
      <c r="PL80" s="2035"/>
      <c r="PM80" s="2035"/>
      <c r="PN80" s="2035"/>
      <c r="PO80" s="2035"/>
      <c r="PP80" s="2035"/>
      <c r="PQ80" s="2035"/>
      <c r="PR80" s="1678"/>
      <c r="PS80" s="1809" t="s">
        <v>16108</v>
      </c>
      <c r="PT80" s="1809" t="s">
        <v>16108</v>
      </c>
      <c r="PU80" s="1809" t="s">
        <v>16108</v>
      </c>
      <c r="PV80" s="1798" t="s">
        <v>16108</v>
      </c>
      <c r="PW80" s="1798" t="s">
        <v>16108</v>
      </c>
      <c r="PX80" s="1798" t="s">
        <v>16108</v>
      </c>
      <c r="PY80" s="2215"/>
      <c r="PZ80" s="268"/>
      <c r="QA80" s="268"/>
      <c r="QB80" s="268"/>
      <c r="QC80" s="268"/>
      <c r="QD80" s="268"/>
      <c r="QE80" s="268"/>
      <c r="QF80" s="268"/>
      <c r="QG80" s="268"/>
      <c r="QH80" s="268"/>
      <c r="QI80" s="268"/>
      <c r="QJ80" s="268"/>
      <c r="QK80" s="268"/>
      <c r="QL80" s="268"/>
      <c r="QM80" s="268"/>
      <c r="QN80" s="268"/>
      <c r="QO80" s="268"/>
      <c r="QP80" s="268"/>
      <c r="QQ80" s="268"/>
      <c r="QR80" s="268"/>
      <c r="QS80" s="1911"/>
      <c r="QT80" s="268"/>
      <c r="QU80" s="268"/>
      <c r="QV80" s="268"/>
      <c r="QW80" s="268"/>
      <c r="QX80" s="268"/>
      <c r="QY80" s="268"/>
      <c r="QZ80" s="268"/>
      <c r="RA80" s="268"/>
      <c r="RB80" s="268"/>
      <c r="RC80" s="268"/>
      <c r="RD80" s="268"/>
    </row>
    <row r="81" spans="1:472" ht="54" customHeight="1">
      <c r="A81" s="2500"/>
      <c r="B81" s="2410" t="s">
        <v>29142</v>
      </c>
      <c r="C81" s="1690"/>
      <c r="D81" s="469"/>
      <c r="E81" s="1615" t="s">
        <v>29143</v>
      </c>
      <c r="F81" s="469"/>
      <c r="G81" s="469"/>
      <c r="H81" s="469"/>
      <c r="I81" s="469"/>
      <c r="J81" s="1615" t="s">
        <v>29144</v>
      </c>
      <c r="K81" s="219" t="s">
        <v>29145</v>
      </c>
      <c r="L81" s="469"/>
      <c r="M81" s="469"/>
      <c r="N81" s="469"/>
      <c r="O81" s="469"/>
      <c r="P81" s="1616" t="s">
        <v>29146</v>
      </c>
      <c r="Q81" s="469"/>
      <c r="R81" s="469"/>
      <c r="S81" s="1615" t="s">
        <v>29147</v>
      </c>
      <c r="T81" s="2359" t="s">
        <v>29148</v>
      </c>
      <c r="U81" s="469"/>
      <c r="V81" s="469"/>
      <c r="W81" s="269" t="s">
        <v>29149</v>
      </c>
      <c r="X81" s="469"/>
      <c r="Y81" s="219" t="s">
        <v>29150</v>
      </c>
      <c r="Z81" s="469"/>
      <c r="AA81" s="269" t="s">
        <v>29151</v>
      </c>
      <c r="AB81" s="1584"/>
      <c r="AC81" s="469"/>
      <c r="AD81" s="469"/>
      <c r="AE81" s="469"/>
      <c r="AF81" s="268"/>
      <c r="AG81" s="469"/>
      <c r="AH81" s="469"/>
      <c r="AI81" s="1690"/>
      <c r="AJ81" s="469"/>
      <c r="AK81" s="469"/>
      <c r="AL81" s="469"/>
      <c r="AM81" s="469"/>
      <c r="AN81" s="469"/>
      <c r="AO81" s="269" t="s">
        <v>29152</v>
      </c>
      <c r="AP81" s="1615" t="s">
        <v>29153</v>
      </c>
      <c r="AQ81" s="469"/>
      <c r="AR81" s="469"/>
      <c r="AS81" s="1615" t="s">
        <v>29154</v>
      </c>
      <c r="AT81" s="469"/>
      <c r="AU81" s="469"/>
      <c r="AV81" s="331"/>
      <c r="AW81" s="469"/>
      <c r="AX81" s="469"/>
      <c r="AY81" s="469"/>
      <c r="AZ81" s="469"/>
      <c r="BA81" s="2055"/>
      <c r="BB81" s="469"/>
      <c r="BC81" s="1616" t="s">
        <v>29155</v>
      </c>
      <c r="BD81" s="331"/>
      <c r="BE81" s="469"/>
      <c r="BF81" s="469"/>
      <c r="BG81" s="1615" t="s">
        <v>29156</v>
      </c>
      <c r="BH81" s="469"/>
      <c r="BI81" s="1583" t="s">
        <v>29157</v>
      </c>
      <c r="BJ81" s="469"/>
      <c r="BK81" s="1583" t="s">
        <v>29158</v>
      </c>
      <c r="BL81" s="1690"/>
      <c r="BM81" s="269" t="s">
        <v>16135</v>
      </c>
      <c r="BN81" s="469"/>
      <c r="BO81" s="469"/>
      <c r="BP81" s="469"/>
      <c r="BQ81" s="331"/>
      <c r="BR81" s="269" t="s">
        <v>29159</v>
      </c>
      <c r="BS81" s="1616" t="s">
        <v>29160</v>
      </c>
      <c r="BT81" s="469"/>
      <c r="BU81" s="469"/>
      <c r="BV81" s="1615" t="s">
        <v>29161</v>
      </c>
      <c r="BW81" s="331"/>
      <c r="BX81" s="469"/>
      <c r="BY81" s="171" t="s">
        <v>29162</v>
      </c>
      <c r="BZ81" s="469"/>
      <c r="CA81" s="469"/>
      <c r="CB81" s="1617" t="s">
        <v>29163</v>
      </c>
      <c r="CC81" s="469"/>
      <c r="CD81" s="469"/>
      <c r="CE81" s="1615" t="s">
        <v>29164</v>
      </c>
      <c r="CF81" s="469"/>
      <c r="CG81" s="469"/>
      <c r="CH81" s="469"/>
      <c r="CI81" s="469"/>
      <c r="CJ81" s="469"/>
      <c r="CK81" s="331"/>
      <c r="CL81" s="1616" t="s">
        <v>29165</v>
      </c>
      <c r="CM81" s="1632" t="s">
        <v>29166</v>
      </c>
      <c r="CN81" s="469"/>
      <c r="CO81" s="269" t="s">
        <v>16135</v>
      </c>
      <c r="CP81" s="469"/>
      <c r="CQ81" s="469"/>
      <c r="CR81" s="1690"/>
      <c r="CS81" s="469"/>
      <c r="CT81" s="469"/>
      <c r="CU81" s="469"/>
      <c r="CV81" s="469"/>
      <c r="CW81" s="269" t="s">
        <v>24114</v>
      </c>
      <c r="CX81" s="1615" t="s">
        <v>29167</v>
      </c>
      <c r="CY81" s="469"/>
      <c r="CZ81" s="469"/>
      <c r="DA81" s="2055"/>
      <c r="DB81" s="1615" t="s">
        <v>29168</v>
      </c>
      <c r="DC81" s="1615" t="s">
        <v>29169</v>
      </c>
      <c r="DD81" s="269" t="s">
        <v>24272</v>
      </c>
      <c r="DE81" s="331"/>
      <c r="DF81" s="1615" t="s">
        <v>29170</v>
      </c>
      <c r="DG81" s="469"/>
      <c r="DH81" s="469"/>
      <c r="DI81" s="469"/>
      <c r="DJ81" s="469"/>
      <c r="DK81" s="296"/>
      <c r="DL81" s="469"/>
      <c r="DM81" s="1616" t="s">
        <v>29171</v>
      </c>
      <c r="DN81" s="469"/>
      <c r="DO81" s="1616" t="s">
        <v>29172</v>
      </c>
      <c r="DP81" s="469"/>
      <c r="DQ81" s="469"/>
      <c r="DR81" s="1024" t="s">
        <v>24124</v>
      </c>
      <c r="DS81" s="2018" t="s">
        <v>29173</v>
      </c>
      <c r="DT81" s="469"/>
      <c r="DU81" s="469"/>
      <c r="DV81" s="469"/>
      <c r="DW81" s="1690"/>
      <c r="DX81" s="469"/>
      <c r="DY81" s="469"/>
      <c r="DZ81" s="1057" t="s">
        <v>23448</v>
      </c>
      <c r="EA81" s="469"/>
      <c r="EB81" s="469"/>
      <c r="EC81" s="2099" t="s">
        <v>29174</v>
      </c>
      <c r="ED81" s="1615" t="s">
        <v>29175</v>
      </c>
      <c r="EE81" s="1616" t="s">
        <v>29176</v>
      </c>
      <c r="EF81" s="469"/>
      <c r="EG81" s="1024" t="s">
        <v>24417</v>
      </c>
      <c r="EH81" s="2115" t="s">
        <v>29177</v>
      </c>
      <c r="EI81" s="469"/>
      <c r="EJ81" s="1615" t="s">
        <v>29178</v>
      </c>
      <c r="EK81" s="469"/>
      <c r="EL81" s="1760"/>
      <c r="EM81" s="469"/>
      <c r="EN81" s="469"/>
      <c r="EO81" s="469"/>
      <c r="EP81" s="469"/>
      <c r="EQ81" s="264"/>
      <c r="ER81" s="269" t="s">
        <v>29179</v>
      </c>
      <c r="ES81" s="469"/>
      <c r="ET81" s="331"/>
      <c r="EU81" s="469"/>
      <c r="EV81" s="2018" t="s">
        <v>29180</v>
      </c>
      <c r="EW81" s="469"/>
      <c r="EX81" s="469"/>
      <c r="EY81" s="1617" t="s">
        <v>29181</v>
      </c>
      <c r="EZ81" s="1615" t="s">
        <v>29182</v>
      </c>
      <c r="FA81" s="469"/>
      <c r="FB81" s="469"/>
      <c r="FC81" s="1690"/>
      <c r="FD81" s="1571" t="s">
        <v>29183</v>
      </c>
      <c r="FE81" s="469"/>
      <c r="FF81" s="469"/>
      <c r="FG81" s="1615" t="s">
        <v>29184</v>
      </c>
      <c r="FH81" s="1615" t="s">
        <v>29185</v>
      </c>
      <c r="FI81" s="296"/>
      <c r="FJ81" s="469"/>
      <c r="FK81" s="269" t="s">
        <v>29186</v>
      </c>
      <c r="FL81" s="1615" t="s">
        <v>29187</v>
      </c>
      <c r="FM81" s="2004" t="s">
        <v>29188</v>
      </c>
      <c r="FN81" s="1615" t="s">
        <v>29189</v>
      </c>
      <c r="FO81" s="269" t="s">
        <v>29190</v>
      </c>
      <c r="FP81" s="2332" t="s">
        <v>29191</v>
      </c>
      <c r="FQ81" s="2332" t="s">
        <v>29192</v>
      </c>
      <c r="FR81" s="2306" t="s">
        <v>29193</v>
      </c>
      <c r="FS81" s="2332" t="s">
        <v>29194</v>
      </c>
      <c r="FT81" s="2041" t="s">
        <v>29195</v>
      </c>
      <c r="FU81" s="1615" t="s">
        <v>29196</v>
      </c>
      <c r="FV81" s="2332" t="s">
        <v>29197</v>
      </c>
      <c r="FW81" s="1615" t="s">
        <v>29198</v>
      </c>
      <c r="FX81" s="2332" t="s">
        <v>29199</v>
      </c>
      <c r="FY81" s="2041" t="s">
        <v>29200</v>
      </c>
      <c r="FZ81" s="2332" t="s">
        <v>29201</v>
      </c>
      <c r="GA81" s="2332" t="s">
        <v>29202</v>
      </c>
      <c r="GB81" s="269" t="s">
        <v>29203</v>
      </c>
      <c r="GC81" s="269" t="s">
        <v>29204</v>
      </c>
      <c r="GD81" s="269" t="s">
        <v>29205</v>
      </c>
      <c r="GE81" s="2332" t="s">
        <v>29206</v>
      </c>
      <c r="GF81" s="2332" t="s">
        <v>29207</v>
      </c>
      <c r="GG81" s="1615" t="s">
        <v>29208</v>
      </c>
      <c r="GH81" s="1690"/>
      <c r="GI81" s="2332" t="s">
        <v>29209</v>
      </c>
      <c r="GJ81" s="1616" t="s">
        <v>29210</v>
      </c>
      <c r="GK81" s="2332" t="s">
        <v>29211</v>
      </c>
      <c r="GL81" s="1615" t="s">
        <v>29212</v>
      </c>
      <c r="GM81" s="1571" t="s">
        <v>29213</v>
      </c>
      <c r="GN81" s="2332" t="s">
        <v>29214</v>
      </c>
      <c r="GO81" s="2307"/>
      <c r="GP81" s="1616" t="s">
        <v>29215</v>
      </c>
      <c r="GQ81" s="1615" t="s">
        <v>29216</v>
      </c>
      <c r="GR81" s="2332" t="s">
        <v>29217</v>
      </c>
      <c r="GS81" s="2332" t="s">
        <v>29218</v>
      </c>
      <c r="GT81" s="269" t="s">
        <v>29219</v>
      </c>
      <c r="GU81" s="2332" t="s">
        <v>29220</v>
      </c>
      <c r="GV81" s="1615" t="s">
        <v>29221</v>
      </c>
      <c r="GW81" s="2332" t="s">
        <v>29222</v>
      </c>
      <c r="GX81" s="2332" t="s">
        <v>29223</v>
      </c>
      <c r="GY81" s="2041" t="s">
        <v>29224</v>
      </c>
      <c r="GZ81" s="1860" t="s">
        <v>29225</v>
      </c>
      <c r="HA81" s="2332" t="s">
        <v>29226</v>
      </c>
      <c r="HB81" s="2041" t="s">
        <v>29227</v>
      </c>
      <c r="HC81" s="2332" t="s">
        <v>29228</v>
      </c>
      <c r="HD81" s="1616" t="s">
        <v>29229</v>
      </c>
      <c r="HE81" s="2332" t="s">
        <v>29230</v>
      </c>
      <c r="HF81" s="2332" t="s">
        <v>29231</v>
      </c>
      <c r="HG81" s="1616" t="s">
        <v>29232</v>
      </c>
      <c r="HH81" s="2332" t="s">
        <v>29233</v>
      </c>
      <c r="HI81" s="2041" t="s">
        <v>29234</v>
      </c>
      <c r="HJ81" s="2332" t="s">
        <v>29235</v>
      </c>
      <c r="HK81" s="2332" t="s">
        <v>29236</v>
      </c>
      <c r="HL81" s="1616" t="s">
        <v>29237</v>
      </c>
      <c r="HM81" s="1615" t="s">
        <v>29238</v>
      </c>
      <c r="HN81" s="1690"/>
      <c r="HO81" s="1615" t="s">
        <v>29239</v>
      </c>
      <c r="HP81" s="2332" t="s">
        <v>29240</v>
      </c>
      <c r="HQ81" s="2332" t="s">
        <v>29241</v>
      </c>
      <c r="HR81" s="1615" t="s">
        <v>29242</v>
      </c>
      <c r="HS81" s="269" t="s">
        <v>29243</v>
      </c>
      <c r="HT81" s="1615" t="s">
        <v>29244</v>
      </c>
      <c r="HU81" s="469" t="s">
        <v>15579</v>
      </c>
      <c r="HV81" s="398"/>
      <c r="HW81" s="469"/>
      <c r="HX81" s="269" t="s">
        <v>29245</v>
      </c>
      <c r="HY81" s="469"/>
      <c r="HZ81" s="469"/>
      <c r="IA81" s="269" t="s">
        <v>29246</v>
      </c>
      <c r="IB81" s="1615" t="s">
        <v>29247</v>
      </c>
      <c r="IC81" s="469"/>
      <c r="ID81" s="2411" t="s">
        <v>29248</v>
      </c>
      <c r="IE81" s="469"/>
      <c r="IF81" s="1615" t="s">
        <v>29249</v>
      </c>
      <c r="IG81" s="1615" t="s">
        <v>29250</v>
      </c>
      <c r="IH81" s="469"/>
      <c r="II81" s="469"/>
      <c r="IJ81" s="469"/>
      <c r="IK81" s="469"/>
      <c r="IL81" s="469"/>
      <c r="IM81" s="469"/>
      <c r="IN81" s="1759" t="s">
        <v>29251</v>
      </c>
      <c r="IO81" s="1616" t="s">
        <v>29252</v>
      </c>
      <c r="IP81" s="469"/>
      <c r="IQ81" s="469"/>
      <c r="IR81" s="469"/>
      <c r="IS81" s="1585"/>
      <c r="IT81" s="1679"/>
      <c r="IU81" s="1573"/>
      <c r="IV81" s="469"/>
      <c r="IW81" s="469"/>
      <c r="IX81" s="1710" t="s">
        <v>29253</v>
      </c>
      <c r="IY81" s="469"/>
      <c r="IZ81" s="469"/>
      <c r="JA81" s="469"/>
      <c r="JB81" s="269" t="s">
        <v>29254</v>
      </c>
      <c r="JC81" s="663" t="s">
        <v>16109</v>
      </c>
      <c r="JD81" s="1615" t="s">
        <v>29255</v>
      </c>
      <c r="JE81" s="1615" t="s">
        <v>29256</v>
      </c>
      <c r="JF81" s="469"/>
      <c r="JG81" s="469"/>
      <c r="JH81" s="469"/>
      <c r="JI81" s="398"/>
      <c r="JJ81" s="1615" t="s">
        <v>29257</v>
      </c>
      <c r="JK81" s="469"/>
      <c r="JL81" s="469"/>
      <c r="JM81" s="1711" t="s">
        <v>29258</v>
      </c>
      <c r="JN81" s="269" t="s">
        <v>29259</v>
      </c>
      <c r="JO81" s="1711" t="s">
        <v>15684</v>
      </c>
      <c r="JP81" s="469"/>
      <c r="JQ81" s="1615" t="s">
        <v>29260</v>
      </c>
      <c r="JR81" s="469"/>
      <c r="JS81" s="1616" t="s">
        <v>29261</v>
      </c>
      <c r="JT81" s="469"/>
      <c r="JU81" s="2278"/>
      <c r="JV81" s="469"/>
      <c r="JW81" s="1711" t="s">
        <v>15684</v>
      </c>
      <c r="JX81" s="469"/>
      <c r="JY81" s="1690"/>
      <c r="JZ81" s="469"/>
      <c r="KA81" s="469"/>
      <c r="KB81" s="469"/>
      <c r="KC81" s="1064" t="s">
        <v>24436</v>
      </c>
      <c r="KD81" s="469"/>
      <c r="KE81" s="1615" t="s">
        <v>29262</v>
      </c>
      <c r="KF81" s="1615" t="s">
        <v>29263</v>
      </c>
      <c r="KG81" s="1615" t="s">
        <v>29264</v>
      </c>
      <c r="KH81" s="469"/>
      <c r="KI81" s="469"/>
      <c r="KJ81" s="269" t="s">
        <v>16724</v>
      </c>
      <c r="KK81" s="469"/>
      <c r="KL81" s="1615" t="s">
        <v>29265</v>
      </c>
      <c r="KM81" s="469"/>
      <c r="KN81" s="2278"/>
      <c r="KO81" s="1616" t="s">
        <v>29266</v>
      </c>
      <c r="KP81" s="1643" t="s">
        <v>29267</v>
      </c>
      <c r="KQ81" s="269" t="s">
        <v>16722</v>
      </c>
      <c r="KR81" s="2278"/>
      <c r="KS81" s="469"/>
      <c r="KT81" s="269" t="s">
        <v>29268</v>
      </c>
      <c r="KU81" s="1587" t="s">
        <v>29269</v>
      </c>
      <c r="KV81" s="1615" t="s">
        <v>29270</v>
      </c>
      <c r="KW81" s="1849"/>
      <c r="KX81" s="269" t="s">
        <v>16724</v>
      </c>
      <c r="KY81" s="469"/>
      <c r="KZ81" s="469"/>
      <c r="LA81" s="469"/>
      <c r="LB81" s="1615" t="s">
        <v>29271</v>
      </c>
      <c r="LC81" s="269" t="s">
        <v>29272</v>
      </c>
      <c r="LD81" s="469"/>
      <c r="LE81" s="1690"/>
      <c r="LF81" s="1024" t="s">
        <v>23550</v>
      </c>
      <c r="LG81" s="469"/>
      <c r="LH81" s="1615" t="s">
        <v>29273</v>
      </c>
      <c r="LI81" s="1698" t="s">
        <v>29274</v>
      </c>
      <c r="LJ81" s="269" t="s">
        <v>29275</v>
      </c>
      <c r="LK81" s="469"/>
      <c r="LL81" s="1759" t="s">
        <v>29276</v>
      </c>
      <c r="LM81" s="1024" t="s">
        <v>23550</v>
      </c>
      <c r="LN81" s="469"/>
      <c r="LO81" s="469"/>
      <c r="LP81" s="469"/>
      <c r="LQ81" s="1615" t="s">
        <v>29277</v>
      </c>
      <c r="LR81" s="469"/>
      <c r="LS81" s="1623" t="s">
        <v>29278</v>
      </c>
      <c r="LT81" s="2412" t="s">
        <v>24212</v>
      </c>
      <c r="LU81" s="2413" t="s">
        <v>15864</v>
      </c>
      <c r="LV81" s="469"/>
      <c r="LW81" s="469"/>
      <c r="LX81" s="2278"/>
      <c r="LY81" s="2279"/>
      <c r="LZ81" s="2181"/>
      <c r="MA81" s="1064" t="s">
        <v>16722</v>
      </c>
      <c r="MB81" s="1716" t="s">
        <v>15864</v>
      </c>
      <c r="MC81" s="269" t="s">
        <v>29279</v>
      </c>
      <c r="MD81" s="469"/>
      <c r="ME81" s="1615" t="s">
        <v>29280</v>
      </c>
      <c r="MF81" s="1615" t="s">
        <v>29281</v>
      </c>
      <c r="MG81" s="469"/>
      <c r="MH81" s="1064" t="s">
        <v>16724</v>
      </c>
      <c r="MI81" s="634" t="s">
        <v>29282</v>
      </c>
      <c r="MJ81" s="1690"/>
      <c r="MK81" s="1861" t="s">
        <v>20098</v>
      </c>
      <c r="ML81" s="1643" t="s">
        <v>29283</v>
      </c>
      <c r="MM81" s="1643" t="s">
        <v>29284</v>
      </c>
      <c r="MN81" s="469"/>
      <c r="MO81" s="1615" t="s">
        <v>29285</v>
      </c>
      <c r="MP81" s="469"/>
      <c r="MQ81" s="269" t="s">
        <v>29286</v>
      </c>
      <c r="MR81" s="469"/>
      <c r="MS81" s="469"/>
      <c r="MT81" s="1588"/>
      <c r="MU81" s="1615" t="s">
        <v>29287</v>
      </c>
      <c r="MV81" s="469"/>
      <c r="MW81" s="469"/>
      <c r="MX81" s="1716" t="s">
        <v>27569</v>
      </c>
      <c r="MY81" s="2414"/>
      <c r="MZ81" s="269" t="s">
        <v>29288</v>
      </c>
      <c r="NA81" s="269" t="s">
        <v>29289</v>
      </c>
      <c r="NB81" s="469"/>
      <c r="NC81" s="469"/>
      <c r="ND81" s="1716" t="s">
        <v>27569</v>
      </c>
      <c r="NE81" s="2279"/>
      <c r="NF81" s="1615" t="s">
        <v>29290</v>
      </c>
      <c r="NG81" s="1663" t="s">
        <v>29291</v>
      </c>
      <c r="NH81" s="2279"/>
      <c r="NI81" s="2279"/>
      <c r="NJ81" s="469"/>
      <c r="NK81" s="469"/>
      <c r="NL81" s="1853" t="s">
        <v>29292</v>
      </c>
      <c r="NM81" s="469"/>
      <c r="NN81" s="469"/>
      <c r="NO81" s="1760"/>
      <c r="NP81" s="1690"/>
      <c r="NQ81" s="1691"/>
      <c r="NR81" s="469"/>
      <c r="NS81" s="469"/>
      <c r="NT81" s="469"/>
      <c r="NU81" s="469"/>
      <c r="NV81" s="1587" t="s">
        <v>18361</v>
      </c>
      <c r="NW81" s="469"/>
      <c r="NX81" s="171" t="s">
        <v>29293</v>
      </c>
      <c r="NY81" s="469"/>
      <c r="NZ81" s="469"/>
      <c r="OA81" s="469"/>
      <c r="OB81" s="1615" t="s">
        <v>29294</v>
      </c>
      <c r="OC81" s="1615" t="s">
        <v>29295</v>
      </c>
      <c r="OD81" s="2392" t="s">
        <v>15972</v>
      </c>
      <c r="OE81" s="1604" t="s">
        <v>16109</v>
      </c>
      <c r="OF81" s="469"/>
      <c r="OG81" s="469"/>
      <c r="OH81" s="469"/>
      <c r="OI81" s="1604"/>
      <c r="OJ81" s="469"/>
      <c r="OK81" s="171" t="s">
        <v>29296</v>
      </c>
      <c r="OL81" s="2415" t="s">
        <v>15972</v>
      </c>
      <c r="OM81" s="1615" t="s">
        <v>29297</v>
      </c>
      <c r="ON81" s="469"/>
      <c r="OO81" s="469"/>
      <c r="OP81" s="1692"/>
      <c r="OQ81" s="469"/>
      <c r="OR81" s="469"/>
      <c r="OS81" s="2416"/>
      <c r="OT81" s="1643" t="s">
        <v>29298</v>
      </c>
      <c r="OU81" s="469"/>
      <c r="OV81" s="1690"/>
      <c r="OW81" s="469"/>
      <c r="OX81" s="1604" t="s">
        <v>16109</v>
      </c>
      <c r="OY81" s="469"/>
      <c r="OZ81" s="171" t="s">
        <v>29299</v>
      </c>
      <c r="PA81" s="1604"/>
      <c r="PB81" s="469"/>
      <c r="PC81" s="469"/>
      <c r="PD81" s="469"/>
      <c r="PE81" s="1615" t="s">
        <v>29300</v>
      </c>
      <c r="PF81" s="469"/>
      <c r="PG81" s="1615" t="s">
        <v>29301</v>
      </c>
      <c r="PH81" s="171" t="s">
        <v>29302</v>
      </c>
      <c r="PI81" s="469"/>
      <c r="PJ81" s="469"/>
      <c r="PK81" s="469"/>
      <c r="PL81" s="469"/>
      <c r="PM81" s="469"/>
      <c r="PN81" s="469"/>
      <c r="PO81" s="469"/>
      <c r="PP81" s="469"/>
      <c r="PQ81" s="469"/>
      <c r="PR81" s="469"/>
      <c r="PS81" s="2416"/>
      <c r="PT81" s="2281" t="s">
        <v>27571</v>
      </c>
      <c r="PU81" s="1615" t="s">
        <v>29303</v>
      </c>
      <c r="PV81" s="171" t="s">
        <v>29304</v>
      </c>
      <c r="PW81" s="171" t="s">
        <v>29305</v>
      </c>
      <c r="PX81" s="469"/>
      <c r="PY81" s="1664"/>
      <c r="PZ81" s="469"/>
      <c r="QA81" s="469"/>
      <c r="QB81" s="469"/>
      <c r="QC81" s="469"/>
      <c r="QD81" s="469"/>
      <c r="QE81" s="1623" t="s">
        <v>29306</v>
      </c>
      <c r="QF81" s="469"/>
      <c r="QG81" s="469"/>
      <c r="QH81" s="469"/>
      <c r="QI81" s="1694" t="s">
        <v>29307</v>
      </c>
      <c r="QJ81" s="469"/>
      <c r="QK81" s="469"/>
      <c r="QL81" s="469"/>
      <c r="QM81" s="469"/>
      <c r="QN81" s="469"/>
      <c r="QO81" s="469"/>
      <c r="QP81" s="469"/>
      <c r="QQ81" s="469"/>
      <c r="QR81" s="469"/>
      <c r="QS81" s="1694" t="s">
        <v>29308</v>
      </c>
      <c r="QT81" s="469"/>
      <c r="QU81" s="469"/>
      <c r="QV81" s="469"/>
      <c r="QW81" s="469"/>
      <c r="QX81" s="469"/>
      <c r="QY81" s="469"/>
      <c r="QZ81" s="469"/>
      <c r="RA81" s="469"/>
      <c r="RB81" s="469"/>
      <c r="RC81" s="469"/>
      <c r="RD81" s="469"/>
    </row>
    <row r="82" spans="1:472" ht="54" customHeight="1">
      <c r="A82" s="2500"/>
      <c r="B82" s="1996" t="s">
        <v>27930</v>
      </c>
      <c r="C82" s="2310"/>
      <c r="D82" s="2284" t="s">
        <v>29309</v>
      </c>
      <c r="E82" s="2284" t="s">
        <v>14579</v>
      </c>
      <c r="F82" s="2284" t="s">
        <v>14586</v>
      </c>
      <c r="G82" s="2417" t="s">
        <v>29310</v>
      </c>
      <c r="H82" s="2284" t="s">
        <v>29311</v>
      </c>
      <c r="I82" s="2284" t="s">
        <v>29312</v>
      </c>
      <c r="J82" s="2284" t="s">
        <v>29313</v>
      </c>
      <c r="K82" s="2284" t="s">
        <v>14579</v>
      </c>
      <c r="L82" s="2284" t="s">
        <v>14636</v>
      </c>
      <c r="M82" s="2284" t="s">
        <v>14586</v>
      </c>
      <c r="N82" s="2417" t="s">
        <v>29314</v>
      </c>
      <c r="O82" s="2289" t="s">
        <v>27934</v>
      </c>
      <c r="P82" s="2284" t="s">
        <v>14636</v>
      </c>
      <c r="Q82" s="2284" t="s">
        <v>29315</v>
      </c>
      <c r="R82" s="2284" t="s">
        <v>29316</v>
      </c>
      <c r="S82" s="2284" t="s">
        <v>14586</v>
      </c>
      <c r="T82" s="2284" t="s">
        <v>14579</v>
      </c>
      <c r="U82" s="2417" t="s">
        <v>29317</v>
      </c>
      <c r="V82" s="2316" t="s">
        <v>29318</v>
      </c>
      <c r="W82" s="2284" t="s">
        <v>29319</v>
      </c>
      <c r="X82" s="2311" t="s">
        <v>29320</v>
      </c>
      <c r="Y82" s="2284" t="s">
        <v>14586</v>
      </c>
      <c r="Z82" s="2284" t="s">
        <v>27934</v>
      </c>
      <c r="AA82" s="2284" t="s">
        <v>14636</v>
      </c>
      <c r="AB82" s="1858" t="s">
        <v>29321</v>
      </c>
      <c r="AC82" s="2418" t="s">
        <v>14882</v>
      </c>
      <c r="AD82" s="2035" t="s">
        <v>14882</v>
      </c>
      <c r="AE82" s="2312" t="s">
        <v>14882</v>
      </c>
      <c r="AF82" s="2035" t="s">
        <v>14882</v>
      </c>
      <c r="AG82" s="2035" t="s">
        <v>14865</v>
      </c>
      <c r="AH82" s="2035" t="s">
        <v>14882</v>
      </c>
      <c r="AI82" s="2310"/>
      <c r="AJ82" s="2284" t="s">
        <v>29322</v>
      </c>
      <c r="AK82" s="2314" t="s">
        <v>14879</v>
      </c>
      <c r="AL82" s="2314" t="s">
        <v>14879</v>
      </c>
      <c r="AM82" s="2313" t="s">
        <v>18902</v>
      </c>
      <c r="AN82" s="2290" t="s">
        <v>29323</v>
      </c>
      <c r="AO82" s="2314" t="s">
        <v>14586</v>
      </c>
      <c r="AP82" s="2284" t="s">
        <v>14636</v>
      </c>
      <c r="AQ82" s="2284" t="s">
        <v>29324</v>
      </c>
      <c r="AR82" s="2284" t="s">
        <v>14584</v>
      </c>
      <c r="AS82" s="2284" t="s">
        <v>14636</v>
      </c>
      <c r="AT82" s="2289" t="s">
        <v>29325</v>
      </c>
      <c r="AU82" s="2314" t="s">
        <v>14586</v>
      </c>
      <c r="AV82" s="2187" t="s">
        <v>29326</v>
      </c>
      <c r="AW82" s="2284" t="s">
        <v>29327</v>
      </c>
      <c r="AX82" s="2284" t="s">
        <v>29328</v>
      </c>
      <c r="AY82" s="2284" t="s">
        <v>14584</v>
      </c>
      <c r="AZ82" s="2284" t="s">
        <v>29329</v>
      </c>
      <c r="BA82" s="2289" t="s">
        <v>29330</v>
      </c>
      <c r="BB82" s="2315" t="s">
        <v>29331</v>
      </c>
      <c r="BC82" s="2035" t="s">
        <v>14994</v>
      </c>
      <c r="BD82" s="2187" t="s">
        <v>29332</v>
      </c>
      <c r="BE82" s="2284" t="s">
        <v>29333</v>
      </c>
      <c r="BF82" s="2314" t="s">
        <v>14586</v>
      </c>
      <c r="BG82" s="2284" t="s">
        <v>29334</v>
      </c>
      <c r="BH82" s="2289" t="s">
        <v>29335</v>
      </c>
      <c r="BI82" s="2289" t="s">
        <v>14579</v>
      </c>
      <c r="BJ82" s="2284" t="s">
        <v>29336</v>
      </c>
      <c r="BK82" s="2284" t="s">
        <v>14584</v>
      </c>
      <c r="BL82" s="2310"/>
      <c r="BM82" s="2035" t="s">
        <v>14994</v>
      </c>
      <c r="BN82" s="2314" t="s">
        <v>14586</v>
      </c>
      <c r="BO82" s="2035" t="s">
        <v>29337</v>
      </c>
      <c r="BP82" s="2289" t="s">
        <v>29338</v>
      </c>
      <c r="BQ82" s="2187" t="s">
        <v>29339</v>
      </c>
      <c r="BR82" s="2289" t="s">
        <v>14579</v>
      </c>
      <c r="BS82" s="2395" t="s">
        <v>29340</v>
      </c>
      <c r="BT82" s="2035" t="s">
        <v>29341</v>
      </c>
      <c r="BU82" s="2314" t="s">
        <v>14586</v>
      </c>
      <c r="BV82" s="2284" t="s">
        <v>14584</v>
      </c>
      <c r="BW82" s="2187" t="s">
        <v>29342</v>
      </c>
      <c r="BX82" s="2035" t="s">
        <v>19307</v>
      </c>
      <c r="BY82" s="2289" t="s">
        <v>14579</v>
      </c>
      <c r="BZ82" s="2284" t="s">
        <v>14636</v>
      </c>
      <c r="CA82" s="2284" t="s">
        <v>29343</v>
      </c>
      <c r="CB82" s="2284" t="s">
        <v>29344</v>
      </c>
      <c r="CC82" s="2289" t="s">
        <v>14579</v>
      </c>
      <c r="CD82" s="2289" t="s">
        <v>29345</v>
      </c>
      <c r="CE82" s="2035" t="s">
        <v>19307</v>
      </c>
      <c r="CF82" s="2314" t="s">
        <v>14586</v>
      </c>
      <c r="CG82" s="2284" t="s">
        <v>14636</v>
      </c>
      <c r="CH82" s="2284" t="s">
        <v>29346</v>
      </c>
      <c r="CI82" s="2284" t="s">
        <v>29347</v>
      </c>
      <c r="CJ82" s="2035" t="s">
        <v>15185</v>
      </c>
      <c r="CK82" s="2290" t="s">
        <v>29348</v>
      </c>
      <c r="CL82" s="2035" t="s">
        <v>19307</v>
      </c>
      <c r="CM82" s="2289" t="s">
        <v>14579</v>
      </c>
      <c r="CN82" s="2316" t="s">
        <v>29349</v>
      </c>
      <c r="CO82" s="2284" t="s">
        <v>27959</v>
      </c>
      <c r="CP82" s="2314" t="s">
        <v>14586</v>
      </c>
      <c r="CQ82" s="2035" t="s">
        <v>15185</v>
      </c>
      <c r="CR82" s="2310"/>
      <c r="CS82" s="2289" t="s">
        <v>14579</v>
      </c>
      <c r="CT82" s="2035" t="s">
        <v>19307</v>
      </c>
      <c r="CU82" s="2316" t="s">
        <v>29350</v>
      </c>
      <c r="CV82" s="2035" t="s">
        <v>29351</v>
      </c>
      <c r="CW82" s="2314" t="s">
        <v>14586</v>
      </c>
      <c r="CX82" s="2284" t="s">
        <v>14636</v>
      </c>
      <c r="CY82" s="2035" t="s">
        <v>23188</v>
      </c>
      <c r="CZ82" s="2289" t="s">
        <v>29352</v>
      </c>
      <c r="DA82" s="2035" t="s">
        <v>19307</v>
      </c>
      <c r="DB82" s="2314" t="s">
        <v>14586</v>
      </c>
      <c r="DC82" s="2284" t="s">
        <v>14636</v>
      </c>
      <c r="DD82" s="2314" t="s">
        <v>14586</v>
      </c>
      <c r="DE82" s="2284" t="s">
        <v>29353</v>
      </c>
      <c r="DF82" s="2289" t="s">
        <v>14579</v>
      </c>
      <c r="DG82" s="2035" t="s">
        <v>29354</v>
      </c>
      <c r="DH82" s="1016" t="s">
        <v>19307</v>
      </c>
      <c r="DI82" s="2317" t="s">
        <v>14586</v>
      </c>
      <c r="DJ82" s="2318" t="s">
        <v>14636</v>
      </c>
      <c r="DK82" s="2284" t="s">
        <v>29355</v>
      </c>
      <c r="DL82" s="2346" t="s">
        <v>29356</v>
      </c>
      <c r="DM82" s="2318" t="s">
        <v>14579</v>
      </c>
      <c r="DN82" s="2346" t="s">
        <v>29357</v>
      </c>
      <c r="DO82" s="1016" t="s">
        <v>19307</v>
      </c>
      <c r="DP82" s="2317" t="s">
        <v>14586</v>
      </c>
      <c r="DQ82" s="2035" t="s">
        <v>27310</v>
      </c>
      <c r="DR82" s="2284" t="s">
        <v>14636</v>
      </c>
      <c r="DS82" s="2322" t="s">
        <v>15344</v>
      </c>
      <c r="DT82" s="2419" t="s">
        <v>14579</v>
      </c>
      <c r="DU82" s="2035" t="s">
        <v>23445</v>
      </c>
      <c r="DV82" s="2322" t="s">
        <v>28414</v>
      </c>
      <c r="DW82" s="2310"/>
      <c r="DX82" s="2326" t="s">
        <v>27310</v>
      </c>
      <c r="DY82" s="2419" t="s">
        <v>14579</v>
      </c>
      <c r="DZ82" s="2322" t="s">
        <v>15344</v>
      </c>
      <c r="EA82" s="2419" t="s">
        <v>14586</v>
      </c>
      <c r="EB82" s="2035" t="s">
        <v>29358</v>
      </c>
      <c r="EC82" s="2419" t="s">
        <v>14579</v>
      </c>
      <c r="ED82" s="2321" t="s">
        <v>19307</v>
      </c>
      <c r="EE82" s="2323" t="s">
        <v>14586</v>
      </c>
      <c r="EF82" s="2035" t="s">
        <v>16311</v>
      </c>
      <c r="EG82" s="2320" t="s">
        <v>16341</v>
      </c>
      <c r="EH82" s="2322" t="s">
        <v>23452</v>
      </c>
      <c r="EI82" s="2327" t="s">
        <v>18284</v>
      </c>
      <c r="EJ82" s="2035" t="s">
        <v>18710</v>
      </c>
      <c r="EK82" s="2035" t="s">
        <v>14586</v>
      </c>
      <c r="EL82" s="2324" t="s">
        <v>29359</v>
      </c>
      <c r="EM82" s="2320" t="s">
        <v>16319</v>
      </c>
      <c r="EN82" s="2035" t="s">
        <v>29360</v>
      </c>
      <c r="EO82" s="2035" t="s">
        <v>16319</v>
      </c>
      <c r="EP82" s="2325" t="s">
        <v>14579</v>
      </c>
      <c r="EQ82" s="2326" t="s">
        <v>18710</v>
      </c>
      <c r="ER82" s="2323" t="s">
        <v>14579</v>
      </c>
      <c r="ES82" s="2323" t="s">
        <v>14584</v>
      </c>
      <c r="ET82" s="2320" t="s">
        <v>16319</v>
      </c>
      <c r="EU82" s="2318" t="s">
        <v>16722</v>
      </c>
      <c r="EV82" s="2323" t="s">
        <v>14586</v>
      </c>
      <c r="EW82" s="2348" t="s">
        <v>15412</v>
      </c>
      <c r="EX82" s="2326" t="s">
        <v>18492</v>
      </c>
      <c r="EY82" s="2323" t="s">
        <v>14584</v>
      </c>
      <c r="EZ82" s="2348" t="s">
        <v>15412</v>
      </c>
      <c r="FA82" s="2322" t="s">
        <v>18911</v>
      </c>
      <c r="FB82" s="2318" t="s">
        <v>16724</v>
      </c>
      <c r="FC82" s="1690"/>
      <c r="FD82" s="495" t="s">
        <v>15459</v>
      </c>
      <c r="FE82" s="495" t="s">
        <v>15416</v>
      </c>
      <c r="FF82" s="1725" t="s">
        <v>16189</v>
      </c>
      <c r="FG82" s="1636" t="s">
        <v>18503</v>
      </c>
      <c r="FH82" s="495" t="s">
        <v>15416</v>
      </c>
      <c r="FI82" s="1721" t="s">
        <v>29361</v>
      </c>
      <c r="FJ82" s="1024" t="s">
        <v>16724</v>
      </c>
      <c r="FK82" s="495" t="s">
        <v>16319</v>
      </c>
      <c r="FL82" s="1725" t="s">
        <v>18535</v>
      </c>
      <c r="FM82" s="1725" t="s">
        <v>16189</v>
      </c>
      <c r="FN82" s="2349" t="s">
        <v>19336</v>
      </c>
      <c r="FO82" s="1625" t="s">
        <v>29362</v>
      </c>
      <c r="FP82" s="1636" t="s">
        <v>18301</v>
      </c>
      <c r="FQ82" s="1024" t="s">
        <v>16722</v>
      </c>
      <c r="FR82" s="1579" t="s">
        <v>29363</v>
      </c>
      <c r="FS82" s="1725" t="s">
        <v>18735</v>
      </c>
      <c r="FT82" s="1625" t="s">
        <v>29364</v>
      </c>
      <c r="FU82" s="1725" t="s">
        <v>19328</v>
      </c>
      <c r="FV82" s="1625" t="s">
        <v>27972</v>
      </c>
      <c r="FW82" s="1636" t="s">
        <v>18301</v>
      </c>
      <c r="FX82" s="469" t="s">
        <v>29365</v>
      </c>
      <c r="FY82" s="495" t="s">
        <v>18741</v>
      </c>
      <c r="FZ82" s="1725" t="s">
        <v>18735</v>
      </c>
      <c r="GA82" s="1636" t="s">
        <v>18742</v>
      </c>
      <c r="GB82" s="1636" t="s">
        <v>18311</v>
      </c>
      <c r="GC82" s="2035" t="s">
        <v>14678</v>
      </c>
      <c r="GD82" s="495" t="s">
        <v>27974</v>
      </c>
      <c r="GE82" s="1024" t="s">
        <v>24154</v>
      </c>
      <c r="GF82" s="2420" t="s">
        <v>14697</v>
      </c>
      <c r="GG82" s="495" t="s">
        <v>18735</v>
      </c>
      <c r="GH82" s="1690"/>
      <c r="GI82" s="1675" t="s">
        <v>18508</v>
      </c>
      <c r="GJ82" s="495" t="s">
        <v>18305</v>
      </c>
      <c r="GK82" s="1628" t="s">
        <v>14678</v>
      </c>
      <c r="GL82" s="495" t="s">
        <v>18510</v>
      </c>
      <c r="GM82" s="495" t="s">
        <v>18305</v>
      </c>
      <c r="GN82" s="1628" t="s">
        <v>14697</v>
      </c>
      <c r="GO82" s="1973" t="s">
        <v>29366</v>
      </c>
      <c r="GP82" s="1628" t="s">
        <v>14678</v>
      </c>
      <c r="GQ82" s="2019" t="s">
        <v>23885</v>
      </c>
      <c r="GR82" s="1629" t="s">
        <v>14586</v>
      </c>
      <c r="GS82" s="1629" t="s">
        <v>14579</v>
      </c>
      <c r="GT82" s="1628" t="s">
        <v>14697</v>
      </c>
      <c r="GU82" s="1630" t="s">
        <v>18313</v>
      </c>
      <c r="GV82" s="1630" t="s">
        <v>18310</v>
      </c>
      <c r="GW82" s="2001" t="s">
        <v>18497</v>
      </c>
      <c r="GX82" s="1675" t="s">
        <v>19328</v>
      </c>
      <c r="GY82" s="1630" t="s">
        <v>18313</v>
      </c>
      <c r="GZ82" s="1629" t="s">
        <v>14586</v>
      </c>
      <c r="HA82" s="1631" t="s">
        <v>19331</v>
      </c>
      <c r="HB82" s="1628" t="s">
        <v>14697</v>
      </c>
      <c r="HC82" s="1628" t="s">
        <v>14678</v>
      </c>
      <c r="HD82" s="1630" t="s">
        <v>18310</v>
      </c>
      <c r="HE82" s="1629" t="s">
        <v>14636</v>
      </c>
      <c r="HF82" s="245" t="s">
        <v>18309</v>
      </c>
      <c r="HG82" s="1630" t="s">
        <v>18313</v>
      </c>
      <c r="HH82" s="1675" t="s">
        <v>18741</v>
      </c>
      <c r="HI82" s="1628" t="s">
        <v>14697</v>
      </c>
      <c r="HJ82" s="1675" t="s">
        <v>18735</v>
      </c>
      <c r="HK82" s="1627" t="s">
        <v>18742</v>
      </c>
      <c r="HL82" s="1627" t="s">
        <v>18311</v>
      </c>
      <c r="HM82" s="495" t="s">
        <v>15579</v>
      </c>
      <c r="HN82" s="1690"/>
      <c r="HO82" s="495" t="s">
        <v>15579</v>
      </c>
      <c r="HP82" s="2035" t="s">
        <v>15579</v>
      </c>
      <c r="HQ82" s="2035" t="s">
        <v>14700</v>
      </c>
      <c r="HR82" s="2035" t="s">
        <v>15574</v>
      </c>
      <c r="HS82" s="495" t="s">
        <v>15579</v>
      </c>
      <c r="HT82" s="495" t="s">
        <v>14636</v>
      </c>
      <c r="HU82" s="495" t="s">
        <v>15556</v>
      </c>
      <c r="HV82" s="1115" t="s">
        <v>29367</v>
      </c>
      <c r="HW82" s="1638" t="s">
        <v>16319</v>
      </c>
      <c r="HX82" s="1636" t="s">
        <v>14697</v>
      </c>
      <c r="HY82" s="2126" t="s">
        <v>18318</v>
      </c>
      <c r="HZ82" s="1629" t="s">
        <v>14586</v>
      </c>
      <c r="IA82" s="1636" t="s">
        <v>29368</v>
      </c>
      <c r="IB82" s="1629" t="s">
        <v>14579</v>
      </c>
      <c r="IC82" s="2035" t="s">
        <v>29369</v>
      </c>
      <c r="ID82" s="1734" t="s">
        <v>14697</v>
      </c>
      <c r="IE82" s="1672" t="s">
        <v>29370</v>
      </c>
      <c r="IF82" s="1588" t="s">
        <v>14678</v>
      </c>
      <c r="IG82" s="1588" t="s">
        <v>14636</v>
      </c>
      <c r="IH82" s="2035" t="s">
        <v>14678</v>
      </c>
      <c r="II82" s="495" t="s">
        <v>29371</v>
      </c>
      <c r="IJ82" s="1638" t="s">
        <v>16319</v>
      </c>
      <c r="IK82" s="991" t="s">
        <v>16319</v>
      </c>
      <c r="IL82" s="469" t="s">
        <v>14697</v>
      </c>
      <c r="IM82" s="2035" t="s">
        <v>14678</v>
      </c>
      <c r="IN82" s="469" t="s">
        <v>29372</v>
      </c>
      <c r="IO82" s="2035" t="s">
        <v>19346</v>
      </c>
      <c r="IP82" s="991" t="s">
        <v>18323</v>
      </c>
      <c r="IQ82" s="2035" t="s">
        <v>14586</v>
      </c>
      <c r="IR82" s="2035" t="s">
        <v>14586</v>
      </c>
      <c r="IS82" s="2329" t="s">
        <v>14697</v>
      </c>
      <c r="IT82" s="1679"/>
      <c r="IU82" s="958" t="s">
        <v>18323</v>
      </c>
      <c r="IV82" s="1349" t="s">
        <v>14586</v>
      </c>
      <c r="IW82" s="1349" t="s">
        <v>14579</v>
      </c>
      <c r="IX82" s="958" t="s">
        <v>18323</v>
      </c>
      <c r="IY82" s="1638" t="s">
        <v>14586</v>
      </c>
      <c r="IZ82" s="1617" t="s">
        <v>24189</v>
      </c>
      <c r="JA82" s="2035" t="s">
        <v>14697</v>
      </c>
      <c r="JB82" s="2035" t="s">
        <v>14678</v>
      </c>
      <c r="JC82" s="663" t="s">
        <v>16109</v>
      </c>
      <c r="JD82" s="1638" t="s">
        <v>14586</v>
      </c>
      <c r="JE82" s="2035" t="s">
        <v>14579</v>
      </c>
      <c r="JF82" s="1638" t="s">
        <v>14586</v>
      </c>
      <c r="JG82" s="1617" t="s">
        <v>16722</v>
      </c>
      <c r="JH82" s="1636" t="s">
        <v>14697</v>
      </c>
      <c r="JI82" s="1672" t="s">
        <v>29373</v>
      </c>
      <c r="JJ82" s="1588" t="s">
        <v>14584</v>
      </c>
      <c r="JK82" s="1018" t="s">
        <v>14586</v>
      </c>
      <c r="JL82" s="958" t="s">
        <v>14584</v>
      </c>
      <c r="JM82" s="1638" t="s">
        <v>14586</v>
      </c>
      <c r="JN82" s="1587" t="s">
        <v>16724</v>
      </c>
      <c r="JO82" s="1636" t="s">
        <v>14697</v>
      </c>
      <c r="JP82" s="1641" t="s">
        <v>14584</v>
      </c>
      <c r="JQ82" s="1637" t="s">
        <v>14678</v>
      </c>
      <c r="JR82" s="1638" t="s">
        <v>14586</v>
      </c>
      <c r="JS82" s="1642" t="s">
        <v>14670</v>
      </c>
      <c r="JT82" s="1638" t="s">
        <v>14586</v>
      </c>
      <c r="JU82" s="2330" t="s">
        <v>29374</v>
      </c>
      <c r="JV82" s="1638" t="s">
        <v>14584</v>
      </c>
      <c r="JW82" s="1637" t="s">
        <v>14678</v>
      </c>
      <c r="JX82" s="1638" t="s">
        <v>14586</v>
      </c>
      <c r="JY82" s="1690"/>
      <c r="JZ82" s="1641" t="s">
        <v>15770</v>
      </c>
      <c r="KA82" s="1641" t="s">
        <v>14586</v>
      </c>
      <c r="KB82" s="1638" t="s">
        <v>14584</v>
      </c>
      <c r="KC82" s="1638" t="s">
        <v>14579</v>
      </c>
      <c r="KD82" s="1680" t="s">
        <v>14697</v>
      </c>
      <c r="KE82" s="1680" t="s">
        <v>14678</v>
      </c>
      <c r="KF82" s="2335" t="s">
        <v>15770</v>
      </c>
      <c r="KG82" s="1641" t="s">
        <v>14584</v>
      </c>
      <c r="KH82" s="1641" t="s">
        <v>15770</v>
      </c>
      <c r="KI82" s="2035"/>
      <c r="KJ82" s="1638" t="s">
        <v>14586</v>
      </c>
      <c r="KK82" s="1636" t="s">
        <v>14697</v>
      </c>
      <c r="KL82" s="1641" t="s">
        <v>14579</v>
      </c>
      <c r="KM82" s="1641" t="s">
        <v>14584</v>
      </c>
      <c r="KN82" s="1683" t="s">
        <v>29373</v>
      </c>
      <c r="KO82" s="1638" t="s">
        <v>14586</v>
      </c>
      <c r="KP82" s="1638" t="s">
        <v>14579</v>
      </c>
      <c r="KQ82" s="1638" t="s">
        <v>14636</v>
      </c>
      <c r="KR82" s="1683" t="s">
        <v>18573</v>
      </c>
      <c r="KS82" s="2035"/>
      <c r="KT82" s="1638" t="s">
        <v>14584</v>
      </c>
      <c r="KU82" s="1638" t="s">
        <v>14636</v>
      </c>
      <c r="KV82" s="2421" t="s">
        <v>14670</v>
      </c>
      <c r="KW82" s="2035" t="s">
        <v>14586</v>
      </c>
      <c r="KX82" s="2035" t="s">
        <v>14579</v>
      </c>
      <c r="KY82" s="1636" t="s">
        <v>14697</v>
      </c>
      <c r="KZ82" s="2035" t="s">
        <v>14678</v>
      </c>
      <c r="LA82" s="2035" t="s">
        <v>18782</v>
      </c>
      <c r="LB82" s="2035" t="s">
        <v>14636</v>
      </c>
      <c r="LC82" s="1638" t="s">
        <v>14579</v>
      </c>
      <c r="LD82" s="1642" t="s">
        <v>14670</v>
      </c>
      <c r="LE82" s="1690"/>
      <c r="LF82" s="2035" t="s">
        <v>14700</v>
      </c>
      <c r="LG82" s="1636" t="s">
        <v>14697</v>
      </c>
      <c r="LH82" s="2035" t="s">
        <v>14678</v>
      </c>
      <c r="LI82" s="1588" t="s">
        <v>29375</v>
      </c>
      <c r="LJ82" s="2035" t="s">
        <v>14584</v>
      </c>
      <c r="LK82" s="1638" t="s">
        <v>15830</v>
      </c>
      <c r="LL82" s="2035" t="s">
        <v>14579</v>
      </c>
      <c r="LM82" s="2035" t="s">
        <v>14586</v>
      </c>
      <c r="LN82" s="1641" t="s">
        <v>15830</v>
      </c>
      <c r="LO82" s="2108" t="s">
        <v>16277</v>
      </c>
      <c r="LP82" s="2035"/>
      <c r="LQ82" s="2035" t="s">
        <v>14636</v>
      </c>
      <c r="LR82" s="991" t="s">
        <v>14579</v>
      </c>
      <c r="LS82" s="2035" t="s">
        <v>14636</v>
      </c>
      <c r="LT82" s="1683" t="s">
        <v>29376</v>
      </c>
      <c r="LU82" s="991" t="s">
        <v>16319</v>
      </c>
      <c r="LV82" s="1588" t="s">
        <v>19193</v>
      </c>
      <c r="LW82" s="2035" t="s">
        <v>15884</v>
      </c>
      <c r="LX82" s="1641" t="s">
        <v>15884</v>
      </c>
      <c r="LY82" s="1595" t="s">
        <v>29377</v>
      </c>
      <c r="LZ82" s="1588" t="s">
        <v>14584</v>
      </c>
      <c r="MA82" s="1756" t="s">
        <v>14697</v>
      </c>
      <c r="MB82" s="1756" t="s">
        <v>14700</v>
      </c>
      <c r="MC82" s="2035" t="s">
        <v>14584</v>
      </c>
      <c r="MD82" s="1756" t="s">
        <v>14579</v>
      </c>
      <c r="ME82" s="2035" t="s">
        <v>14584</v>
      </c>
      <c r="MF82" s="2035" t="s">
        <v>14670</v>
      </c>
      <c r="MG82" s="2035" t="s">
        <v>29378</v>
      </c>
      <c r="MH82" s="991" t="s">
        <v>14697</v>
      </c>
      <c r="MI82" s="469" t="s">
        <v>14586</v>
      </c>
      <c r="MJ82" s="1690"/>
      <c r="MK82" s="1588" t="s">
        <v>18353</v>
      </c>
      <c r="ML82" s="469" t="s">
        <v>14584</v>
      </c>
      <c r="MM82" s="991" t="s">
        <v>15937</v>
      </c>
      <c r="MN82" s="1641" t="s">
        <v>14586</v>
      </c>
      <c r="MO82" s="2035" t="s">
        <v>14670</v>
      </c>
      <c r="MP82" s="2035" t="s">
        <v>15937</v>
      </c>
      <c r="MQ82" s="2035" t="s">
        <v>14697</v>
      </c>
      <c r="MR82" s="1600" t="s">
        <v>15937</v>
      </c>
      <c r="MS82" s="1717" t="s">
        <v>14586</v>
      </c>
      <c r="MT82" s="991" t="s">
        <v>18353</v>
      </c>
      <c r="MU82" s="2035" t="s">
        <v>14584</v>
      </c>
      <c r="MV82" s="2035"/>
      <c r="MW82" s="469" t="s">
        <v>14700</v>
      </c>
      <c r="MX82" s="1600" t="s">
        <v>14697</v>
      </c>
      <c r="MY82" s="1712" t="s">
        <v>29379</v>
      </c>
      <c r="MZ82" s="2035" t="s">
        <v>14678</v>
      </c>
      <c r="NA82" s="2035" t="s">
        <v>27407</v>
      </c>
      <c r="NB82" s="1693" t="s">
        <v>14586</v>
      </c>
      <c r="NC82" s="2035" t="s">
        <v>14670</v>
      </c>
      <c r="ND82" s="2035" t="s">
        <v>14700</v>
      </c>
      <c r="NE82" s="1595" t="s">
        <v>29380</v>
      </c>
      <c r="NF82" s="2035" t="s">
        <v>14678</v>
      </c>
      <c r="NG82" s="2035" t="s">
        <v>14579</v>
      </c>
      <c r="NH82" s="1595" t="s">
        <v>29381</v>
      </c>
      <c r="NI82" s="1595" t="s">
        <v>29382</v>
      </c>
      <c r="NJ82" s="2035" t="s">
        <v>14636</v>
      </c>
      <c r="NK82" s="2035" t="s">
        <v>14697</v>
      </c>
      <c r="NL82" s="2035" t="s">
        <v>14700</v>
      </c>
      <c r="NM82" s="2035" t="s">
        <v>19364</v>
      </c>
      <c r="NN82" s="1599" t="s">
        <v>14586</v>
      </c>
      <c r="NO82" s="1599" t="s">
        <v>29383</v>
      </c>
      <c r="NP82" s="1690"/>
      <c r="NQ82" s="1662" t="s">
        <v>15997</v>
      </c>
      <c r="NR82" s="1662" t="s">
        <v>14586</v>
      </c>
      <c r="NS82" s="1024" t="s">
        <v>24452</v>
      </c>
      <c r="NT82" s="1681" t="s">
        <v>15997</v>
      </c>
      <c r="NU82" s="1671" t="s">
        <v>22476</v>
      </c>
      <c r="NV82" s="2035" t="s">
        <v>15997</v>
      </c>
      <c r="NW82" s="2035" t="s">
        <v>15997</v>
      </c>
      <c r="NX82" s="2035" t="s">
        <v>14636</v>
      </c>
      <c r="NY82" s="2035" t="s">
        <v>15997</v>
      </c>
      <c r="NZ82" s="2093" t="s">
        <v>23575</v>
      </c>
      <c r="OA82" s="1662" t="s">
        <v>15997</v>
      </c>
      <c r="OB82" s="1660" t="s">
        <v>15984</v>
      </c>
      <c r="OC82" s="1648" t="s">
        <v>14678</v>
      </c>
      <c r="OD82" s="1660" t="s">
        <v>15997</v>
      </c>
      <c r="OE82" s="1604" t="s">
        <v>16109</v>
      </c>
      <c r="OF82" s="1660" t="s">
        <v>14670</v>
      </c>
      <c r="OG82" s="269" t="s">
        <v>16724</v>
      </c>
      <c r="OH82" s="1662" t="s">
        <v>14697</v>
      </c>
      <c r="OI82" s="301" t="s">
        <v>29384</v>
      </c>
      <c r="OJ82" s="2422" t="s">
        <v>14584</v>
      </c>
      <c r="OK82" s="2035" t="s">
        <v>14636</v>
      </c>
      <c r="OL82" s="1692" t="s">
        <v>14584</v>
      </c>
      <c r="OM82" s="2035" t="s">
        <v>14636</v>
      </c>
      <c r="ON82" s="269" t="s">
        <v>16722</v>
      </c>
      <c r="OO82" s="1662" t="s">
        <v>14700</v>
      </c>
      <c r="OP82" s="1662" t="s">
        <v>14678</v>
      </c>
      <c r="OQ82" s="2035" t="s">
        <v>14584</v>
      </c>
      <c r="OR82" s="1662" t="s">
        <v>14586</v>
      </c>
      <c r="OS82" s="1660" t="s">
        <v>14584</v>
      </c>
      <c r="OT82" s="2035" t="s">
        <v>14670</v>
      </c>
      <c r="OU82" s="1024" t="s">
        <v>24247</v>
      </c>
      <c r="OV82" s="1690"/>
      <c r="OW82" s="2035" t="s">
        <v>14700</v>
      </c>
      <c r="OX82" s="1604" t="s">
        <v>16109</v>
      </c>
      <c r="OY82" s="2035" t="s">
        <v>14678</v>
      </c>
      <c r="OZ82" s="2035" t="s">
        <v>14584</v>
      </c>
      <c r="PA82" s="301" t="s">
        <v>29385</v>
      </c>
      <c r="PB82" s="2035" t="s">
        <v>14670</v>
      </c>
      <c r="PC82" s="1024" t="s">
        <v>23584</v>
      </c>
      <c r="PD82" s="1661" t="s">
        <v>14697</v>
      </c>
      <c r="PE82" s="2035" t="s">
        <v>18363</v>
      </c>
      <c r="PF82" s="1662" t="s">
        <v>14678</v>
      </c>
      <c r="PG82" s="1662" t="s">
        <v>14586</v>
      </c>
      <c r="PH82" s="2035" t="s">
        <v>14636</v>
      </c>
      <c r="PI82" s="2035" t="s">
        <v>14586</v>
      </c>
      <c r="PJ82" s="2423"/>
      <c r="PK82" s="2035"/>
      <c r="PL82" s="2035"/>
      <c r="PM82" s="2035"/>
      <c r="PN82" s="2035"/>
      <c r="PO82" s="2035"/>
      <c r="PP82" s="2035"/>
      <c r="PQ82" s="2423"/>
      <c r="PR82" s="2035"/>
      <c r="PS82" s="1659" t="s">
        <v>14678</v>
      </c>
      <c r="PT82" s="1641" t="s">
        <v>15002</v>
      </c>
      <c r="PU82" s="2035" t="s">
        <v>14579</v>
      </c>
      <c r="PV82" s="1659" t="s">
        <v>14994</v>
      </c>
      <c r="PW82" s="1659" t="s">
        <v>14994</v>
      </c>
      <c r="PX82" s="1024" t="s">
        <v>16722</v>
      </c>
      <c r="PY82" s="1664"/>
      <c r="PZ82" s="469"/>
      <c r="QA82" s="469"/>
      <c r="QB82" s="469"/>
      <c r="QC82" s="469"/>
      <c r="QD82" s="469"/>
      <c r="QE82" s="469"/>
      <c r="QF82" s="469"/>
      <c r="QG82" s="469"/>
      <c r="QH82" s="469"/>
      <c r="QI82" s="469"/>
      <c r="QJ82" s="469"/>
      <c r="QK82" s="469"/>
      <c r="QL82" s="469"/>
      <c r="QM82" s="469"/>
      <c r="QN82" s="469"/>
      <c r="QO82" s="469"/>
      <c r="QP82" s="469"/>
      <c r="QQ82" s="469"/>
      <c r="QR82" s="469"/>
      <c r="QS82" s="469"/>
      <c r="QT82" s="469"/>
      <c r="QU82" s="469"/>
      <c r="QV82" s="469"/>
      <c r="QW82" s="469"/>
      <c r="QX82" s="469"/>
      <c r="QY82" s="469"/>
      <c r="QZ82" s="469"/>
      <c r="RA82" s="469"/>
      <c r="RB82" s="469"/>
      <c r="RC82" s="469"/>
      <c r="RD82" s="469"/>
    </row>
    <row r="83" spans="1:472" ht="54" customHeight="1">
      <c r="A83" s="2500"/>
      <c r="B83" s="2410" t="s">
        <v>29386</v>
      </c>
      <c r="C83" s="2214"/>
      <c r="D83" s="269" t="s">
        <v>29387</v>
      </c>
      <c r="E83" s="1617" t="s">
        <v>29388</v>
      </c>
      <c r="F83" s="469"/>
      <c r="G83" s="219" t="s">
        <v>29389</v>
      </c>
      <c r="H83" s="469"/>
      <c r="I83" s="469"/>
      <c r="J83" s="469"/>
      <c r="K83" s="469"/>
      <c r="L83" s="469"/>
      <c r="M83" s="469"/>
      <c r="N83" s="269" t="s">
        <v>29390</v>
      </c>
      <c r="O83" s="269" t="s">
        <v>29391</v>
      </c>
      <c r="P83" s="469"/>
      <c r="Q83" s="1617" t="s">
        <v>29392</v>
      </c>
      <c r="R83" s="469"/>
      <c r="S83" s="469"/>
      <c r="T83" s="469"/>
      <c r="U83" s="469"/>
      <c r="V83" s="331"/>
      <c r="W83" s="1617" t="s">
        <v>29393</v>
      </c>
      <c r="X83" s="469"/>
      <c r="Y83" s="469"/>
      <c r="Z83" s="469"/>
      <c r="AA83" s="1585"/>
      <c r="AB83" s="1580"/>
      <c r="AC83" s="1573"/>
      <c r="AD83" s="469"/>
      <c r="AE83" s="469"/>
      <c r="AF83" s="1667"/>
      <c r="AG83" s="469"/>
      <c r="AH83" s="469"/>
      <c r="AI83" s="2214"/>
      <c r="AJ83" s="469"/>
      <c r="AK83" s="469"/>
      <c r="AL83" s="469"/>
      <c r="AM83" s="469"/>
      <c r="AN83" s="469"/>
      <c r="AO83" s="1617" t="s">
        <v>29394</v>
      </c>
      <c r="AP83" s="469"/>
      <c r="AQ83" s="469"/>
      <c r="AR83" s="1617" t="s">
        <v>29395</v>
      </c>
      <c r="AS83" s="469"/>
      <c r="AT83" s="1583" t="s">
        <v>29396</v>
      </c>
      <c r="AU83" s="469"/>
      <c r="AV83" s="269" t="s">
        <v>29397</v>
      </c>
      <c r="AW83" s="469"/>
      <c r="AX83" s="469"/>
      <c r="AY83" s="469"/>
      <c r="AZ83" s="469"/>
      <c r="BA83" s="469"/>
      <c r="BB83" s="469"/>
      <c r="BC83" s="269" t="s">
        <v>29398</v>
      </c>
      <c r="BD83" s="1617" t="s">
        <v>29399</v>
      </c>
      <c r="BE83" s="469"/>
      <c r="BF83" s="469"/>
      <c r="BG83" s="469"/>
      <c r="BH83" s="469"/>
      <c r="BI83" s="469"/>
      <c r="BJ83" s="469"/>
      <c r="BK83" s="469"/>
      <c r="BL83" s="2214"/>
      <c r="BM83" s="469"/>
      <c r="BN83" s="469"/>
      <c r="BO83" s="469"/>
      <c r="BP83" s="469"/>
      <c r="BQ83" s="469"/>
      <c r="BR83" s="469"/>
      <c r="BS83" s="1617" t="s">
        <v>29400</v>
      </c>
      <c r="BT83" s="469"/>
      <c r="BU83" s="269" t="s">
        <v>29401</v>
      </c>
      <c r="BV83" s="469"/>
      <c r="BW83" s="469"/>
      <c r="BX83" s="469"/>
      <c r="BY83" s="269" t="s">
        <v>29402</v>
      </c>
      <c r="BZ83" s="269" t="s">
        <v>29403</v>
      </c>
      <c r="CA83" s="469"/>
      <c r="CB83" s="469"/>
      <c r="CC83" s="469"/>
      <c r="CD83" s="469"/>
      <c r="CE83" s="469"/>
      <c r="CF83" s="469"/>
      <c r="CG83" s="469"/>
      <c r="CH83" s="469"/>
      <c r="CI83" s="469"/>
      <c r="CJ83" s="469"/>
      <c r="CK83" s="269" t="s">
        <v>29404</v>
      </c>
      <c r="CL83" s="469"/>
      <c r="CM83" s="269" t="s">
        <v>29405</v>
      </c>
      <c r="CN83" s="469"/>
      <c r="CO83" s="331"/>
      <c r="CP83" s="469"/>
      <c r="CQ83" s="469"/>
      <c r="CR83" s="2214"/>
      <c r="CS83" s="269" t="s">
        <v>29406</v>
      </c>
      <c r="CT83" s="469"/>
      <c r="CU83" s="269" t="s">
        <v>29407</v>
      </c>
      <c r="CV83" s="469"/>
      <c r="CW83" s="469"/>
      <c r="CX83" s="469"/>
      <c r="CY83" s="469"/>
      <c r="CZ83" s="469"/>
      <c r="DA83" s="469"/>
      <c r="DB83" s="469"/>
      <c r="DC83" s="1617" t="s">
        <v>29408</v>
      </c>
      <c r="DD83" s="269" t="s">
        <v>29409</v>
      </c>
      <c r="DE83" s="469"/>
      <c r="DF83" s="469"/>
      <c r="DG83" s="469"/>
      <c r="DH83" s="269" t="s">
        <v>29410</v>
      </c>
      <c r="DI83" s="1587" t="s">
        <v>29411</v>
      </c>
      <c r="DJ83" s="1851" t="s">
        <v>29412</v>
      </c>
      <c r="DK83" s="1851" t="s">
        <v>29413</v>
      </c>
      <c r="DL83" s="269" t="s">
        <v>29414</v>
      </c>
      <c r="DM83" s="1577" t="s">
        <v>29415</v>
      </c>
      <c r="DN83" s="269" t="s">
        <v>29416</v>
      </c>
      <c r="DO83" s="1678"/>
      <c r="DP83" s="269" t="s">
        <v>29417</v>
      </c>
      <c r="DQ83" s="1587" t="s">
        <v>29418</v>
      </c>
      <c r="DR83" s="269" t="s">
        <v>29419</v>
      </c>
      <c r="DS83" s="268"/>
      <c r="DT83" s="1617" t="s">
        <v>29420</v>
      </c>
      <c r="DU83" s="1587" t="s">
        <v>29421</v>
      </c>
      <c r="DV83" s="1571" t="s">
        <v>29422</v>
      </c>
      <c r="DW83" s="2214"/>
      <c r="DX83" s="269" t="s">
        <v>29423</v>
      </c>
      <c r="DY83" s="269" t="s">
        <v>29424</v>
      </c>
      <c r="DZ83" s="469"/>
      <c r="EA83" s="269" t="s">
        <v>29425</v>
      </c>
      <c r="EB83" s="469"/>
      <c r="EC83" s="469"/>
      <c r="ED83" s="469"/>
      <c r="EE83" s="269" t="s">
        <v>29426</v>
      </c>
      <c r="EF83" s="1587" t="s">
        <v>29427</v>
      </c>
      <c r="EG83" s="469"/>
      <c r="EH83" s="469"/>
      <c r="EI83" s="469"/>
      <c r="EJ83" s="1587" t="s">
        <v>29428</v>
      </c>
      <c r="EK83" s="469"/>
      <c r="EL83" s="269" t="s">
        <v>29429</v>
      </c>
      <c r="EM83" s="331"/>
      <c r="EN83" s="469"/>
      <c r="EO83" s="1857" t="s">
        <v>29430</v>
      </c>
      <c r="EP83" s="469"/>
      <c r="EQ83" s="269" t="s">
        <v>29431</v>
      </c>
      <c r="ER83" s="469"/>
      <c r="ES83" s="469"/>
      <c r="ET83" s="1617" t="s">
        <v>29432</v>
      </c>
      <c r="EU83" s="469"/>
      <c r="EV83" s="1667"/>
      <c r="EW83" s="1577" t="s">
        <v>26260</v>
      </c>
      <c r="EX83" s="469"/>
      <c r="EY83" s="469"/>
      <c r="EZ83" s="269" t="s">
        <v>29433</v>
      </c>
      <c r="FA83" s="1616" t="s">
        <v>29434</v>
      </c>
      <c r="FB83" s="2040" t="s">
        <v>29435</v>
      </c>
      <c r="FC83" s="2214"/>
      <c r="FD83" s="1617" t="s">
        <v>29436</v>
      </c>
      <c r="FE83" s="1671" t="s">
        <v>29437</v>
      </c>
      <c r="FF83" s="469"/>
      <c r="FG83" s="1671" t="s">
        <v>29438</v>
      </c>
      <c r="FH83" s="2331" t="s">
        <v>29439</v>
      </c>
      <c r="FI83" s="296"/>
      <c r="FJ83" s="469"/>
      <c r="FK83" s="469"/>
      <c r="FL83" s="469"/>
      <c r="FM83" s="469"/>
      <c r="FN83" s="2004" t="s">
        <v>29440</v>
      </c>
      <c r="FO83" s="2004" t="s">
        <v>29441</v>
      </c>
      <c r="FP83" s="1617" t="s">
        <v>29442</v>
      </c>
      <c r="FQ83" s="269" t="s">
        <v>29443</v>
      </c>
      <c r="FR83" s="2045" t="s">
        <v>29444</v>
      </c>
      <c r="FS83" s="1617" t="s">
        <v>29445</v>
      </c>
      <c r="FT83" s="2004" t="s">
        <v>29446</v>
      </c>
      <c r="FU83" s="1617" t="s">
        <v>19122</v>
      </c>
      <c r="FV83" s="2004" t="s">
        <v>29447</v>
      </c>
      <c r="FW83" s="1632" t="s">
        <v>29448</v>
      </c>
      <c r="FX83" s="2004" t="s">
        <v>29449</v>
      </c>
      <c r="FY83" s="2004" t="s">
        <v>29450</v>
      </c>
      <c r="FZ83" s="2004" t="s">
        <v>29451</v>
      </c>
      <c r="GA83" s="1617" t="s">
        <v>19947</v>
      </c>
      <c r="GB83" s="2004" t="s">
        <v>29452</v>
      </c>
      <c r="GC83" s="2004" t="s">
        <v>29453</v>
      </c>
      <c r="GD83" s="2004" t="s">
        <v>29454</v>
      </c>
      <c r="GE83" s="2004" t="s">
        <v>29455</v>
      </c>
      <c r="GF83" s="1617" t="s">
        <v>29456</v>
      </c>
      <c r="GG83" s="1571" t="s">
        <v>29457</v>
      </c>
      <c r="GH83" s="2214"/>
      <c r="GI83" s="2004" t="s">
        <v>29458</v>
      </c>
      <c r="GJ83" s="2004" t="s">
        <v>29459</v>
      </c>
      <c r="GK83" s="2004" t="s">
        <v>29460</v>
      </c>
      <c r="GL83" s="1587" t="s">
        <v>19568</v>
      </c>
      <c r="GM83" s="2004" t="s">
        <v>29461</v>
      </c>
      <c r="GN83" s="2004" t="s">
        <v>29462</v>
      </c>
      <c r="GO83" s="2307"/>
      <c r="GP83" s="2004" t="s">
        <v>29463</v>
      </c>
      <c r="GQ83" s="2004" t="s">
        <v>29464</v>
      </c>
      <c r="GR83" s="1587" t="s">
        <v>18513</v>
      </c>
      <c r="GS83" s="2004" t="s">
        <v>29465</v>
      </c>
      <c r="GT83" s="2004" t="s">
        <v>29466</v>
      </c>
      <c r="GU83" s="2004" t="s">
        <v>29467</v>
      </c>
      <c r="GV83" s="2004" t="s">
        <v>29468</v>
      </c>
      <c r="GW83" s="2004" t="s">
        <v>29469</v>
      </c>
      <c r="GX83" s="2004" t="s">
        <v>29470</v>
      </c>
      <c r="GY83" s="2004" t="s">
        <v>29471</v>
      </c>
      <c r="GZ83" s="1643" t="s">
        <v>29472</v>
      </c>
      <c r="HA83" s="2004" t="s">
        <v>29473</v>
      </c>
      <c r="HB83" s="1617" t="s">
        <v>29474</v>
      </c>
      <c r="HC83" s="1587" t="s">
        <v>19967</v>
      </c>
      <c r="HD83" s="2004" t="s">
        <v>29475</v>
      </c>
      <c r="HE83" s="2004" t="s">
        <v>29476</v>
      </c>
      <c r="HF83" s="1587" t="s">
        <v>29477</v>
      </c>
      <c r="HG83" s="2004" t="s">
        <v>29478</v>
      </c>
      <c r="HH83" s="1587" t="s">
        <v>19972</v>
      </c>
      <c r="HI83" s="2004" t="s">
        <v>29479</v>
      </c>
      <c r="HJ83" s="2004" t="s">
        <v>29480</v>
      </c>
      <c r="HK83" s="2004" t="s">
        <v>29481</v>
      </c>
      <c r="HL83" s="2004" t="s">
        <v>29482</v>
      </c>
      <c r="HM83" s="2004" t="s">
        <v>29483</v>
      </c>
      <c r="HN83" s="2214"/>
      <c r="HO83" s="2332" t="s">
        <v>29484</v>
      </c>
      <c r="HP83" s="2332" t="s">
        <v>29485</v>
      </c>
      <c r="HQ83" s="1587" t="s">
        <v>29486</v>
      </c>
      <c r="HR83" s="1731" t="s">
        <v>15964</v>
      </c>
      <c r="HS83" s="2332" t="s">
        <v>29487</v>
      </c>
      <c r="HT83" s="2332" t="s">
        <v>29488</v>
      </c>
      <c r="HU83" s="2332" t="s">
        <v>29489</v>
      </c>
      <c r="HV83" s="398"/>
      <c r="HW83" s="1731"/>
      <c r="HX83" s="1731"/>
      <c r="HY83" s="1731"/>
      <c r="HZ83" s="1673" t="s">
        <v>29490</v>
      </c>
      <c r="IA83" s="2345"/>
      <c r="IB83" s="2345"/>
      <c r="IC83" s="1731"/>
      <c r="ID83" s="1698" t="s">
        <v>29491</v>
      </c>
      <c r="IE83" s="1587" t="s">
        <v>29492</v>
      </c>
      <c r="IF83" s="1731"/>
      <c r="IG83" s="1731"/>
      <c r="IH83" s="1731"/>
      <c r="II83" s="1731"/>
      <c r="IJ83" s="1731"/>
      <c r="IK83" s="1587" t="s">
        <v>29493</v>
      </c>
      <c r="IL83" s="1587" t="s">
        <v>29494</v>
      </c>
      <c r="IM83" s="1587" t="s">
        <v>29495</v>
      </c>
      <c r="IN83" s="1731"/>
      <c r="IO83" s="1731"/>
      <c r="IP83" s="1731"/>
      <c r="IQ83" s="1731"/>
      <c r="IR83" s="1731"/>
      <c r="IS83" s="1864" t="s">
        <v>29496</v>
      </c>
      <c r="IT83" s="2206"/>
      <c r="IU83" s="2424"/>
      <c r="IV83" s="2345"/>
      <c r="IW83" s="2345"/>
      <c r="IX83" s="2345"/>
      <c r="IY83" s="2345"/>
      <c r="IZ83" s="1731"/>
      <c r="JA83" s="1731"/>
      <c r="JB83" s="1731"/>
      <c r="JC83" s="663" t="s">
        <v>16109</v>
      </c>
      <c r="JD83" s="1731"/>
      <c r="JE83" s="1731"/>
      <c r="JF83" s="1587" t="s">
        <v>29497</v>
      </c>
      <c r="JG83" s="1587" t="s">
        <v>29498</v>
      </c>
      <c r="JH83" s="1731"/>
      <c r="JI83" s="398"/>
      <c r="JJ83" s="1731"/>
      <c r="JK83" s="1760"/>
      <c r="JL83" s="1760"/>
      <c r="JM83" s="1587" t="s">
        <v>29499</v>
      </c>
      <c r="JN83" s="206" t="s">
        <v>29500</v>
      </c>
      <c r="JO83" s="1731"/>
      <c r="JP83" s="2309"/>
      <c r="JQ83" s="1731"/>
      <c r="JR83" s="1588"/>
      <c r="JS83" s="1731"/>
      <c r="JT83" s="1587" t="s">
        <v>29501</v>
      </c>
      <c r="JU83" s="2278"/>
      <c r="JV83" s="1731"/>
      <c r="JW83" s="1588"/>
      <c r="JX83" s="269" t="s">
        <v>29502</v>
      </c>
      <c r="JY83" s="2214"/>
      <c r="JZ83" s="2309"/>
      <c r="KA83" s="2309"/>
      <c r="KB83" s="1587" t="s">
        <v>29503</v>
      </c>
      <c r="KC83" s="1731"/>
      <c r="KD83" s="2309"/>
      <c r="KE83" s="2309"/>
      <c r="KF83" s="1731"/>
      <c r="KG83" s="2309"/>
      <c r="KH83" s="2309"/>
      <c r="KI83" s="2425"/>
      <c r="KJ83" s="1698" t="s">
        <v>29504</v>
      </c>
      <c r="KK83" s="2026" t="s">
        <v>29505</v>
      </c>
      <c r="KL83" s="1731"/>
      <c r="KM83" s="2309"/>
      <c r="KN83" s="1587" t="s">
        <v>29506</v>
      </c>
      <c r="KO83" s="1907" t="s">
        <v>20047</v>
      </c>
      <c r="KP83" s="1571" t="s">
        <v>20386</v>
      </c>
      <c r="KQ83" s="1861" t="s">
        <v>29507</v>
      </c>
      <c r="KR83" s="2278"/>
      <c r="KS83" s="1731"/>
      <c r="KT83" s="1731"/>
      <c r="KU83" s="206" t="s">
        <v>20051</v>
      </c>
      <c r="KV83" s="1731"/>
      <c r="KW83" s="1731"/>
      <c r="KX83" s="1731"/>
      <c r="KY83" s="1861" t="s">
        <v>18582</v>
      </c>
      <c r="KZ83" s="1731"/>
      <c r="LA83" s="733"/>
      <c r="LB83" s="1716" t="s">
        <v>20057</v>
      </c>
      <c r="LC83" s="1731"/>
      <c r="LD83" s="1587" t="s">
        <v>29508</v>
      </c>
      <c r="LE83" s="2214"/>
      <c r="LF83" s="1571" t="s">
        <v>29509</v>
      </c>
      <c r="LG83" s="1731"/>
      <c r="LH83" s="1731"/>
      <c r="LI83" s="1731"/>
      <c r="LJ83" s="1731"/>
      <c r="LK83" s="1588"/>
      <c r="LL83" s="1731"/>
      <c r="LM83" s="1731"/>
      <c r="LN83" s="2309"/>
      <c r="LO83" s="2309"/>
      <c r="LP83" s="1731"/>
      <c r="LQ83" s="1587" t="s">
        <v>29510</v>
      </c>
      <c r="LR83" s="1588"/>
      <c r="LS83" s="1731"/>
      <c r="LT83" s="2278"/>
      <c r="LU83" s="2309"/>
      <c r="LV83" s="2309"/>
      <c r="LW83" s="1587" t="s">
        <v>29511</v>
      </c>
      <c r="LX83" s="2278"/>
      <c r="LY83" s="2279"/>
      <c r="LZ83" s="1588"/>
      <c r="MA83" s="1731"/>
      <c r="MB83" s="1587" t="s">
        <v>20077</v>
      </c>
      <c r="MC83" s="1731"/>
      <c r="MD83" s="1588"/>
      <c r="ME83" s="1731"/>
      <c r="MF83" s="1731"/>
      <c r="MG83" s="1731"/>
      <c r="MH83" s="1731"/>
      <c r="MI83" s="1731"/>
      <c r="MJ83" s="2214"/>
      <c r="MK83" s="1731"/>
      <c r="ML83" s="1731"/>
      <c r="MM83" s="1588"/>
      <c r="MN83" s="2309"/>
      <c r="MO83" s="1731"/>
      <c r="MQ83" s="1731"/>
      <c r="MR83" s="2309"/>
      <c r="MS83" s="2309"/>
      <c r="MT83" s="1588"/>
      <c r="MU83" s="1731"/>
      <c r="MV83" s="1731"/>
      <c r="MW83" s="1731"/>
      <c r="MX83" s="2309"/>
      <c r="MY83" s="2414"/>
      <c r="MZ83" s="1731"/>
      <c r="NA83" s="1731"/>
      <c r="NB83" s="1588"/>
      <c r="NC83" s="1587" t="s">
        <v>29512</v>
      </c>
      <c r="ND83" s="1731"/>
      <c r="NE83" s="2279"/>
      <c r="NF83" s="1731"/>
      <c r="NG83" s="1731"/>
      <c r="NH83" s="2279"/>
      <c r="NI83" s="2279"/>
      <c r="NJ83" s="1731"/>
      <c r="NK83" s="1731"/>
      <c r="NL83" s="1731"/>
      <c r="NM83" s="1731"/>
      <c r="NN83" s="1760"/>
      <c r="NO83" s="1760"/>
      <c r="NP83" s="2214"/>
      <c r="NQ83" s="1691"/>
      <c r="NR83" s="469"/>
      <c r="NS83" s="268"/>
      <c r="NT83" s="268"/>
      <c r="NU83" s="268"/>
      <c r="NV83" s="268"/>
      <c r="NW83" s="268"/>
      <c r="NX83" s="268"/>
      <c r="NY83" s="268"/>
      <c r="NZ83" s="268"/>
      <c r="OA83" s="268"/>
      <c r="OB83" s="2416"/>
      <c r="OC83" s="2416"/>
      <c r="OD83" s="2416"/>
      <c r="OE83" s="1604" t="s">
        <v>16109</v>
      </c>
      <c r="OF83" s="268"/>
      <c r="OG83" s="268"/>
      <c r="OH83" s="1692"/>
      <c r="OI83" s="1604"/>
      <c r="OJ83" s="268"/>
      <c r="OK83" s="268"/>
      <c r="OL83" s="1692"/>
      <c r="OM83" s="268"/>
      <c r="ON83" s="268"/>
      <c r="OO83" s="1692"/>
      <c r="OP83" s="1692"/>
      <c r="OQ83" s="268"/>
      <c r="OR83" s="1692"/>
      <c r="OS83" s="2416"/>
      <c r="OT83" s="268"/>
      <c r="OU83" s="268"/>
      <c r="OV83" s="2214"/>
      <c r="OW83" s="268"/>
      <c r="OX83" s="1604" t="s">
        <v>16109</v>
      </c>
      <c r="OY83" s="268"/>
      <c r="OZ83" s="268"/>
      <c r="PA83" s="1604"/>
      <c r="PB83" s="268"/>
      <c r="PC83" s="268"/>
      <c r="PD83" s="1692"/>
      <c r="PE83" s="268"/>
      <c r="PF83" s="1692"/>
      <c r="PG83" s="1692"/>
      <c r="PH83" s="268"/>
      <c r="PI83" s="268"/>
      <c r="PJ83" s="268"/>
      <c r="PK83" s="268"/>
      <c r="PL83" s="268"/>
      <c r="PM83" s="268"/>
      <c r="PN83" s="268"/>
      <c r="PO83" s="268"/>
      <c r="PP83" s="268"/>
      <c r="PQ83" s="268"/>
      <c r="PR83" s="268"/>
      <c r="PS83" s="2416"/>
      <c r="PT83" s="2416"/>
      <c r="PU83" s="268"/>
      <c r="PV83" s="2416"/>
      <c r="PW83" s="2416"/>
      <c r="PX83" s="1663" t="s">
        <v>29513</v>
      </c>
      <c r="PY83" s="2215"/>
      <c r="PZ83" s="268"/>
      <c r="QA83" s="268"/>
      <c r="QB83" s="268"/>
      <c r="QC83" s="268"/>
      <c r="QD83" s="268"/>
      <c r="QE83" s="268"/>
      <c r="QF83" s="268"/>
      <c r="QG83" s="268"/>
      <c r="QH83" s="268"/>
      <c r="QI83" s="268"/>
      <c r="QJ83" s="268"/>
      <c r="QK83" s="268"/>
      <c r="QL83" s="268"/>
      <c r="QM83" s="268"/>
      <c r="QN83" s="268"/>
      <c r="QO83" s="268"/>
      <c r="QP83" s="268"/>
      <c r="QQ83" s="268"/>
      <c r="QR83" s="268"/>
      <c r="QS83" s="268"/>
      <c r="QT83" s="268"/>
      <c r="QU83" s="268"/>
      <c r="QV83" s="268"/>
      <c r="QW83" s="268"/>
      <c r="QX83" s="268"/>
      <c r="QY83" s="268"/>
      <c r="QZ83" s="268"/>
      <c r="RA83" s="268"/>
      <c r="RB83" s="268"/>
      <c r="RC83" s="268"/>
      <c r="RD83" s="268"/>
    </row>
    <row r="84" spans="1:472" ht="54" customHeight="1">
      <c r="A84" s="2500"/>
      <c r="B84" s="1996" t="s">
        <v>28131</v>
      </c>
      <c r="C84" s="2310"/>
      <c r="D84" s="2284" t="s">
        <v>29514</v>
      </c>
      <c r="E84" s="2284" t="s">
        <v>29515</v>
      </c>
      <c r="F84" s="2035" t="s">
        <v>18595</v>
      </c>
      <c r="G84" s="2284" t="s">
        <v>29516</v>
      </c>
      <c r="H84" s="2035" t="s">
        <v>16211</v>
      </c>
      <c r="I84" s="2284" t="s">
        <v>29517</v>
      </c>
      <c r="J84" s="2289" t="s">
        <v>29518</v>
      </c>
      <c r="K84" s="2035" t="s">
        <v>29519</v>
      </c>
      <c r="L84" s="2284" t="s">
        <v>29520</v>
      </c>
      <c r="M84" s="2315" t="s">
        <v>18595</v>
      </c>
      <c r="N84" s="2284" t="s">
        <v>29521</v>
      </c>
      <c r="O84" s="2035" t="s">
        <v>16211</v>
      </c>
      <c r="P84" s="2284" t="s">
        <v>29522</v>
      </c>
      <c r="Q84" s="2289" t="s">
        <v>29523</v>
      </c>
      <c r="R84" s="2035" t="s">
        <v>29524</v>
      </c>
      <c r="S84" s="2284" t="s">
        <v>29525</v>
      </c>
      <c r="T84" s="2284" t="s">
        <v>29526</v>
      </c>
      <c r="U84" s="2035" t="s">
        <v>16211</v>
      </c>
      <c r="V84" s="2035" t="s">
        <v>14788</v>
      </c>
      <c r="W84" s="2284" t="s">
        <v>29527</v>
      </c>
      <c r="X84" s="2289" t="s">
        <v>29528</v>
      </c>
      <c r="Y84" s="2284" t="s">
        <v>29529</v>
      </c>
      <c r="Z84" s="2284" t="s">
        <v>29530</v>
      </c>
      <c r="AA84" s="2035" t="s">
        <v>29531</v>
      </c>
      <c r="AB84" s="2284" t="s">
        <v>29532</v>
      </c>
      <c r="AC84" s="2314" t="s">
        <v>14879</v>
      </c>
      <c r="AD84" s="2035" t="s">
        <v>14856</v>
      </c>
      <c r="AE84" s="2289" t="s">
        <v>14879</v>
      </c>
      <c r="AF84" s="2035" t="s">
        <v>14856</v>
      </c>
      <c r="AG84" s="2035" t="s">
        <v>14856</v>
      </c>
      <c r="AH84" s="2035" t="s">
        <v>14856</v>
      </c>
      <c r="AI84" s="2310"/>
      <c r="AJ84" s="2035" t="s">
        <v>14869</v>
      </c>
      <c r="AK84" s="2035" t="s">
        <v>14856</v>
      </c>
      <c r="AL84" s="2035" t="s">
        <v>14856</v>
      </c>
      <c r="AM84" s="2289" t="s">
        <v>14599</v>
      </c>
      <c r="AN84" s="2284" t="s">
        <v>29533</v>
      </c>
      <c r="AO84" s="2284" t="s">
        <v>14590</v>
      </c>
      <c r="AP84" s="2284" t="s">
        <v>29534</v>
      </c>
      <c r="AQ84" s="2035" t="s">
        <v>29535</v>
      </c>
      <c r="AR84" s="2035" t="s">
        <v>16211</v>
      </c>
      <c r="AS84" s="2284" t="s">
        <v>29536</v>
      </c>
      <c r="AT84" s="2289" t="s">
        <v>29537</v>
      </c>
      <c r="AU84" s="2284" t="s">
        <v>29538</v>
      </c>
      <c r="AV84" s="2284" t="s">
        <v>14590</v>
      </c>
      <c r="AW84" s="2035" t="s">
        <v>29539</v>
      </c>
      <c r="AX84" s="2035" t="s">
        <v>29540</v>
      </c>
      <c r="AY84" s="2320" t="s">
        <v>16211</v>
      </c>
      <c r="AZ84" s="2284" t="s">
        <v>29541</v>
      </c>
      <c r="BA84" s="2284" t="s">
        <v>14590</v>
      </c>
      <c r="BB84" s="2035" t="s">
        <v>29542</v>
      </c>
      <c r="BC84" s="2284" t="s">
        <v>14597</v>
      </c>
      <c r="BD84" s="2035" t="s">
        <v>18595</v>
      </c>
      <c r="BE84" s="2035" t="s">
        <v>29543</v>
      </c>
      <c r="BF84" s="2035" t="s">
        <v>16211</v>
      </c>
      <c r="BG84" s="2284" t="s">
        <v>29544</v>
      </c>
      <c r="BH84" s="2289" t="s">
        <v>29545</v>
      </c>
      <c r="BI84" s="2035" t="s">
        <v>29543</v>
      </c>
      <c r="BJ84" s="2284" t="s">
        <v>29546</v>
      </c>
      <c r="BK84" s="2035" t="s">
        <v>18595</v>
      </c>
      <c r="BL84" s="2310"/>
      <c r="BM84" s="2035" t="s">
        <v>16211</v>
      </c>
      <c r="BN84" s="2035" t="s">
        <v>28816</v>
      </c>
      <c r="BO84" s="2035" t="s">
        <v>29547</v>
      </c>
      <c r="BP84" s="2035" t="s">
        <v>16189</v>
      </c>
      <c r="BQ84" s="2284" t="s">
        <v>14590</v>
      </c>
      <c r="BR84" s="2284" t="s">
        <v>29548</v>
      </c>
      <c r="BS84" s="2035" t="s">
        <v>28819</v>
      </c>
      <c r="BT84" s="2035" t="s">
        <v>29549</v>
      </c>
      <c r="BU84" s="2035" t="s">
        <v>16211</v>
      </c>
      <c r="BV84" s="2284" t="s">
        <v>14597</v>
      </c>
      <c r="BW84" s="2035" t="s">
        <v>16189</v>
      </c>
      <c r="BX84" s="2284" t="s">
        <v>29550</v>
      </c>
      <c r="BY84" s="2284" t="s">
        <v>14599</v>
      </c>
      <c r="BZ84" s="2284" t="s">
        <v>14597</v>
      </c>
      <c r="CA84" s="2035" t="s">
        <v>29551</v>
      </c>
      <c r="CB84" s="2035" t="s">
        <v>16211</v>
      </c>
      <c r="CC84" s="2035" t="s">
        <v>18284</v>
      </c>
      <c r="CD84" s="2284" t="s">
        <v>28162</v>
      </c>
      <c r="CE84" s="2284" t="s">
        <v>14599</v>
      </c>
      <c r="CF84" s="2284" t="s">
        <v>14597</v>
      </c>
      <c r="CG84" s="2035" t="s">
        <v>18595</v>
      </c>
      <c r="CH84" s="2035" t="s">
        <v>29552</v>
      </c>
      <c r="CI84" s="2035" t="s">
        <v>14975</v>
      </c>
      <c r="CJ84" s="2035" t="s">
        <v>18284</v>
      </c>
      <c r="CK84" s="2284" t="s">
        <v>14597</v>
      </c>
      <c r="CL84" s="2284" t="s">
        <v>29553</v>
      </c>
      <c r="CM84" s="2035" t="s">
        <v>15212</v>
      </c>
      <c r="CN84" s="2284" t="s">
        <v>14597</v>
      </c>
      <c r="CO84" s="2284" t="s">
        <v>29554</v>
      </c>
      <c r="CP84" s="2035" t="s">
        <v>16211</v>
      </c>
      <c r="CQ84" s="2284" t="s">
        <v>14590</v>
      </c>
      <c r="CR84" s="2310"/>
      <c r="CS84" s="2035" t="s">
        <v>28649</v>
      </c>
      <c r="CT84" s="2284" t="s">
        <v>29555</v>
      </c>
      <c r="CU84" s="2284" t="s">
        <v>14597</v>
      </c>
      <c r="CV84" s="2035" t="s">
        <v>29556</v>
      </c>
      <c r="CW84" s="2035" t="s">
        <v>15278</v>
      </c>
      <c r="CX84" s="2035" t="s">
        <v>16211</v>
      </c>
      <c r="CY84" s="2035" t="s">
        <v>15278</v>
      </c>
      <c r="CZ84" s="2284" t="s">
        <v>28162</v>
      </c>
      <c r="DA84" s="2284" t="s">
        <v>14599</v>
      </c>
      <c r="DB84" s="2284" t="s">
        <v>14597</v>
      </c>
      <c r="DC84" s="2035" t="s">
        <v>18595</v>
      </c>
      <c r="DD84" s="2035" t="s">
        <v>16211</v>
      </c>
      <c r="DE84" s="2284" t="s">
        <v>14599</v>
      </c>
      <c r="DF84" s="2315" t="s">
        <v>18284</v>
      </c>
      <c r="DG84" s="2035" t="s">
        <v>29557</v>
      </c>
      <c r="DH84" s="2318" t="s">
        <v>14599</v>
      </c>
      <c r="DI84" s="2318" t="s">
        <v>14597</v>
      </c>
      <c r="DJ84" s="1016" t="s">
        <v>18595</v>
      </c>
      <c r="DK84" s="2035" t="s">
        <v>29558</v>
      </c>
      <c r="DL84" s="1016" t="s">
        <v>16211</v>
      </c>
      <c r="DM84" s="1016" t="s">
        <v>18284</v>
      </c>
      <c r="DN84" s="2318" t="s">
        <v>28162</v>
      </c>
      <c r="DO84" s="2318" t="s">
        <v>14599</v>
      </c>
      <c r="DP84" s="2318" t="s">
        <v>14597</v>
      </c>
      <c r="DQ84" s="2035" t="s">
        <v>15325</v>
      </c>
      <c r="DR84" s="2035" t="s">
        <v>15344</v>
      </c>
      <c r="DS84" s="2322" t="s">
        <v>23445</v>
      </c>
      <c r="DT84" s="2284" t="s">
        <v>14672</v>
      </c>
      <c r="DU84" s="2426" t="s">
        <v>14597</v>
      </c>
      <c r="DV84" s="2035" t="s">
        <v>15305</v>
      </c>
      <c r="DW84" s="2310"/>
      <c r="DX84" s="2035" t="s">
        <v>15305</v>
      </c>
      <c r="DY84" s="2035" t="s">
        <v>15344</v>
      </c>
      <c r="DZ84" s="2322" t="s">
        <v>15305</v>
      </c>
      <c r="EA84" s="2322" t="s">
        <v>28414</v>
      </c>
      <c r="EB84" s="2035" t="s">
        <v>29559</v>
      </c>
      <c r="EC84" s="2035" t="s">
        <v>14597</v>
      </c>
      <c r="ED84" s="2323" t="s">
        <v>14590</v>
      </c>
      <c r="EE84" s="2323" t="s">
        <v>14599</v>
      </c>
      <c r="EF84" s="2322" t="s">
        <v>18278</v>
      </c>
      <c r="EG84" s="2320" t="s">
        <v>16319</v>
      </c>
      <c r="EH84" s="2322" t="s">
        <v>27024</v>
      </c>
      <c r="EI84" s="2322" t="s">
        <v>18278</v>
      </c>
      <c r="EJ84" s="2035" t="s">
        <v>18478</v>
      </c>
      <c r="EK84" s="2035" t="s">
        <v>14599</v>
      </c>
      <c r="EL84" s="2324" t="s">
        <v>29560</v>
      </c>
      <c r="EM84" s="2325" t="s">
        <v>16311</v>
      </c>
      <c r="EN84" s="2035" t="s">
        <v>29561</v>
      </c>
      <c r="EO84" s="2035" t="s">
        <v>14599</v>
      </c>
      <c r="EP84" s="2325" t="s">
        <v>18284</v>
      </c>
      <c r="EQ84" s="2321" t="s">
        <v>16189</v>
      </c>
      <c r="ER84" s="2326" t="s">
        <v>18478</v>
      </c>
      <c r="ES84" s="2323" t="s">
        <v>14590</v>
      </c>
      <c r="ET84" s="2254" t="s">
        <v>16311</v>
      </c>
      <c r="EU84" s="2323" t="s">
        <v>14597</v>
      </c>
      <c r="EV84" s="2326" t="s">
        <v>18478</v>
      </c>
      <c r="EW84" s="2327" t="s">
        <v>18284</v>
      </c>
      <c r="EX84" s="2321" t="s">
        <v>16189</v>
      </c>
      <c r="EY84" s="2323" t="s">
        <v>29562</v>
      </c>
      <c r="EZ84" s="2323" t="s">
        <v>14590</v>
      </c>
      <c r="FA84" s="2254" t="s">
        <v>16311</v>
      </c>
      <c r="FB84" s="2323" t="s">
        <v>29563</v>
      </c>
      <c r="FC84" s="1690"/>
      <c r="FD84" s="495" t="s">
        <v>15420</v>
      </c>
      <c r="FE84" s="1636" t="s">
        <v>16277</v>
      </c>
      <c r="FF84" s="495" t="s">
        <v>15420</v>
      </c>
      <c r="FG84" s="1725" t="s">
        <v>18751</v>
      </c>
      <c r="FH84" s="495" t="s">
        <v>14597</v>
      </c>
      <c r="FI84" s="1721" t="s">
        <v>29564</v>
      </c>
      <c r="FJ84" s="495" t="s">
        <v>14597</v>
      </c>
      <c r="FK84" s="495" t="s">
        <v>14599</v>
      </c>
      <c r="FL84" s="1636" t="s">
        <v>16277</v>
      </c>
      <c r="FM84" s="2035" t="s">
        <v>18492</v>
      </c>
      <c r="FN84" s="1636" t="s">
        <v>18503</v>
      </c>
      <c r="FO84" s="1725" t="s">
        <v>29565</v>
      </c>
      <c r="FP84" s="495" t="s">
        <v>18741</v>
      </c>
      <c r="FQ84" s="1636" t="s">
        <v>29566</v>
      </c>
      <c r="FR84" s="1579" t="s">
        <v>29567</v>
      </c>
      <c r="FS84" s="1636" t="s">
        <v>18516</v>
      </c>
      <c r="FT84" s="1725" t="s">
        <v>29568</v>
      </c>
      <c r="FU84" s="1636" t="s">
        <v>18311</v>
      </c>
      <c r="FV84" s="495" t="s">
        <v>28183</v>
      </c>
      <c r="FW84" s="2427" t="s">
        <v>29565</v>
      </c>
      <c r="FX84" s="469" t="s">
        <v>29569</v>
      </c>
      <c r="FY84" s="495" t="s">
        <v>14685</v>
      </c>
      <c r="FZ84" s="1636" t="s">
        <v>18516</v>
      </c>
      <c r="GA84" s="1725" t="s">
        <v>18508</v>
      </c>
      <c r="GB84" s="2035" t="s">
        <v>18492</v>
      </c>
      <c r="GC84" s="495" t="s">
        <v>28188</v>
      </c>
      <c r="GD84" s="1636" t="s">
        <v>18301</v>
      </c>
      <c r="GE84" s="495" t="s">
        <v>18741</v>
      </c>
      <c r="GF84" s="495" t="s">
        <v>23474</v>
      </c>
      <c r="GG84" s="1636" t="s">
        <v>18516</v>
      </c>
      <c r="GH84" s="1690"/>
      <c r="GI84" s="495" t="s">
        <v>15500</v>
      </c>
      <c r="GJ84" s="1627" t="s">
        <v>18311</v>
      </c>
      <c r="GK84" s="1629" t="s">
        <v>14599</v>
      </c>
      <c r="GL84" s="1627" t="s">
        <v>18301</v>
      </c>
      <c r="GM84" s="1629" t="s">
        <v>14682</v>
      </c>
      <c r="GN84" s="495" t="s">
        <v>18510</v>
      </c>
      <c r="GO84" s="1973" t="s">
        <v>29570</v>
      </c>
      <c r="GP84" s="1675" t="s">
        <v>18508</v>
      </c>
      <c r="GQ84" s="1627" t="s">
        <v>18311</v>
      </c>
      <c r="GR84" s="245" t="s">
        <v>18515</v>
      </c>
      <c r="GS84" s="1627" t="s">
        <v>18301</v>
      </c>
      <c r="GT84" s="1629" t="s">
        <v>14682</v>
      </c>
      <c r="GU84" s="1629" t="s">
        <v>14599</v>
      </c>
      <c r="GV84" s="1627" t="s">
        <v>18516</v>
      </c>
      <c r="GW84" s="1675" t="s">
        <v>18508</v>
      </c>
      <c r="GX84" s="1627" t="s">
        <v>18311</v>
      </c>
      <c r="GY84" s="245" t="s">
        <v>18515</v>
      </c>
      <c r="GZ84" s="1627" t="s">
        <v>18301</v>
      </c>
      <c r="HA84" s="1631" t="s">
        <v>27207</v>
      </c>
      <c r="HB84" s="1629" t="s">
        <v>14682</v>
      </c>
      <c r="HC84" s="1627" t="s">
        <v>18516</v>
      </c>
      <c r="HD84" s="1675" t="s">
        <v>18508</v>
      </c>
      <c r="HE84" s="1627" t="s">
        <v>18311</v>
      </c>
      <c r="HF84" s="245" t="s">
        <v>18515</v>
      </c>
      <c r="HG84" s="1627" t="s">
        <v>18301</v>
      </c>
      <c r="HH84" s="1630" t="s">
        <v>18313</v>
      </c>
      <c r="HI84" s="1629" t="s">
        <v>14682</v>
      </c>
      <c r="HJ84" s="1627" t="s">
        <v>18516</v>
      </c>
      <c r="HK84" s="1675" t="s">
        <v>18508</v>
      </c>
      <c r="HL84" s="495" t="s">
        <v>15556</v>
      </c>
      <c r="HM84" s="1629" t="s">
        <v>14599</v>
      </c>
      <c r="HN84" s="1690"/>
      <c r="HO84" s="991" t="s">
        <v>18499</v>
      </c>
      <c r="HP84" s="1698" t="s">
        <v>29571</v>
      </c>
      <c r="HQ84" s="2428" t="s">
        <v>16341</v>
      </c>
      <c r="HR84" s="2428" t="s">
        <v>15556</v>
      </c>
      <c r="HS84" s="2428" t="s">
        <v>16189</v>
      </c>
      <c r="HT84" s="2428" t="s">
        <v>18751</v>
      </c>
      <c r="HU84" s="2428" t="s">
        <v>23491</v>
      </c>
      <c r="HV84" s="1115" t="s">
        <v>29572</v>
      </c>
      <c r="HW84" s="1025" t="s">
        <v>16211</v>
      </c>
      <c r="HX84" s="2429" t="s">
        <v>24174</v>
      </c>
      <c r="HY84" s="2429" t="s">
        <v>16277</v>
      </c>
      <c r="HZ84" s="2148" t="s">
        <v>29573</v>
      </c>
      <c r="IA84" s="1638" t="s">
        <v>18503</v>
      </c>
      <c r="IB84" s="1703" t="s">
        <v>29574</v>
      </c>
      <c r="IC84" s="2428" t="s">
        <v>29575</v>
      </c>
      <c r="ID84" s="1638" t="s">
        <v>16319</v>
      </c>
      <c r="IE84" s="2428" t="s">
        <v>29576</v>
      </c>
      <c r="IF84" s="1588" t="s">
        <v>16277</v>
      </c>
      <c r="IG84" s="1588" t="s">
        <v>16189</v>
      </c>
      <c r="IH84" s="1638" t="s">
        <v>18503</v>
      </c>
      <c r="II84" s="2428" t="s">
        <v>28200</v>
      </c>
      <c r="IJ84" s="1637" t="s">
        <v>18595</v>
      </c>
      <c r="IK84" s="1637" t="s">
        <v>16211</v>
      </c>
      <c r="IL84" s="495" t="s">
        <v>14682</v>
      </c>
      <c r="IM84" s="1588" t="s">
        <v>16277</v>
      </c>
      <c r="IN84" s="1588" t="s">
        <v>16189</v>
      </c>
      <c r="IO84" s="2428" t="s">
        <v>14597</v>
      </c>
      <c r="IP84" s="991" t="s">
        <v>28200</v>
      </c>
      <c r="IQ84" s="2428" t="s">
        <v>28671</v>
      </c>
      <c r="IR84" s="2428" t="s">
        <v>27234</v>
      </c>
      <c r="IS84" s="2430" t="s">
        <v>19157</v>
      </c>
      <c r="IT84" s="1679"/>
      <c r="IU84" s="1113" t="s">
        <v>15648</v>
      </c>
      <c r="IV84" s="1349" t="s">
        <v>27234</v>
      </c>
      <c r="IW84" s="958" t="s">
        <v>18503</v>
      </c>
      <c r="IX84" s="958" t="s">
        <v>15644</v>
      </c>
      <c r="IY84" s="1638" t="s">
        <v>16311</v>
      </c>
      <c r="IZ84" s="2035" t="s">
        <v>29577</v>
      </c>
      <c r="JA84" s="2335" t="s">
        <v>16211</v>
      </c>
      <c r="JB84" s="2035" t="s">
        <v>16277</v>
      </c>
      <c r="JC84" s="663" t="s">
        <v>16109</v>
      </c>
      <c r="JD84" s="1638" t="s">
        <v>18503</v>
      </c>
      <c r="JE84" s="1018" t="s">
        <v>14590</v>
      </c>
      <c r="JF84" s="1638" t="s">
        <v>14590</v>
      </c>
      <c r="JG84" s="1637" t="s">
        <v>16211</v>
      </c>
      <c r="JH84" s="495" t="s">
        <v>14682</v>
      </c>
      <c r="JI84" s="1672" t="s">
        <v>29578</v>
      </c>
      <c r="JJ84" s="1025" t="s">
        <v>16189</v>
      </c>
      <c r="JK84" s="958" t="s">
        <v>18503</v>
      </c>
      <c r="JL84" s="1018" t="s">
        <v>14590</v>
      </c>
      <c r="JM84" s="1638" t="s">
        <v>16311</v>
      </c>
      <c r="JN84" s="1680" t="s">
        <v>16211</v>
      </c>
      <c r="JO84" s="495" t="s">
        <v>14682</v>
      </c>
      <c r="JP84" s="1680" t="s">
        <v>16277</v>
      </c>
      <c r="JQ84" s="1641" t="s">
        <v>16189</v>
      </c>
      <c r="JR84" s="1573" t="s">
        <v>18503</v>
      </c>
      <c r="JS84" s="1638" t="s">
        <v>14590</v>
      </c>
      <c r="JT84" s="2035" t="s">
        <v>14599</v>
      </c>
      <c r="JU84" s="1685" t="s">
        <v>29579</v>
      </c>
      <c r="JV84" s="1637" t="s">
        <v>16211</v>
      </c>
      <c r="JW84" s="1637" t="s">
        <v>16277</v>
      </c>
      <c r="JX84" s="1641" t="s">
        <v>16189</v>
      </c>
      <c r="JY84" s="1690"/>
      <c r="JZ84" s="1641" t="s">
        <v>15753</v>
      </c>
      <c r="KA84" s="1641" t="s">
        <v>15753</v>
      </c>
      <c r="KB84" s="1638" t="s">
        <v>14590</v>
      </c>
      <c r="KC84" s="1680" t="s">
        <v>16211</v>
      </c>
      <c r="KD84" s="1641" t="s">
        <v>15753</v>
      </c>
      <c r="KE84" s="1641" t="s">
        <v>15715</v>
      </c>
      <c r="KF84" s="1641" t="s">
        <v>15753</v>
      </c>
      <c r="KG84" s="2011" t="s">
        <v>16316</v>
      </c>
      <c r="KH84" s="1683" t="s">
        <v>15753</v>
      </c>
      <c r="KI84" s="2035"/>
      <c r="KJ84" s="495" t="s">
        <v>14682</v>
      </c>
      <c r="KK84" s="1767" t="s">
        <v>16211</v>
      </c>
      <c r="KL84" s="1636" t="s">
        <v>16277</v>
      </c>
      <c r="KM84" s="1714" t="s">
        <v>16189</v>
      </c>
      <c r="KN84" s="1683" t="s">
        <v>29578</v>
      </c>
      <c r="KO84" s="1638" t="s">
        <v>18573</v>
      </c>
      <c r="KP84" s="1638" t="s">
        <v>18573</v>
      </c>
      <c r="KQ84" s="1686" t="s">
        <v>29580</v>
      </c>
      <c r="KR84" s="1683" t="s">
        <v>29581</v>
      </c>
      <c r="KS84" s="2035"/>
      <c r="KT84" s="1752" t="s">
        <v>16189</v>
      </c>
      <c r="KU84" s="2105" t="s">
        <v>14595</v>
      </c>
      <c r="KV84" s="1638" t="s">
        <v>14597</v>
      </c>
      <c r="KW84" s="1641" t="s">
        <v>14590</v>
      </c>
      <c r="KX84" s="1684" t="s">
        <v>16211</v>
      </c>
      <c r="KY84" s="2335" t="s">
        <v>27347</v>
      </c>
      <c r="KZ84" s="2035" t="s">
        <v>16277</v>
      </c>
      <c r="LA84" s="2042" t="s">
        <v>16189</v>
      </c>
      <c r="LB84" s="2035" t="s">
        <v>14597</v>
      </c>
      <c r="LC84" s="1637" t="s">
        <v>18782</v>
      </c>
      <c r="LD84" s="1638" t="s">
        <v>27347</v>
      </c>
      <c r="LE84" s="1690"/>
      <c r="LF84" s="1735" t="s">
        <v>29582</v>
      </c>
      <c r="LG84" s="1684" t="s">
        <v>16211</v>
      </c>
      <c r="LH84" s="1648" t="s">
        <v>16277</v>
      </c>
      <c r="LI84" s="1648" t="s">
        <v>16189</v>
      </c>
      <c r="LJ84" s="1648" t="s">
        <v>16316</v>
      </c>
      <c r="LK84" s="1756" t="s">
        <v>15815</v>
      </c>
      <c r="LL84" s="1756" t="s">
        <v>16311</v>
      </c>
      <c r="LM84" s="2042" t="s">
        <v>28218</v>
      </c>
      <c r="LN84" s="1648" t="s">
        <v>16211</v>
      </c>
      <c r="LO84" s="991" t="s">
        <v>19193</v>
      </c>
      <c r="LP84" s="2035"/>
      <c r="LQ84" s="2035" t="s">
        <v>14597</v>
      </c>
      <c r="LR84" s="1638" t="s">
        <v>15880</v>
      </c>
      <c r="LS84" s="2035" t="s">
        <v>16311</v>
      </c>
      <c r="LT84" s="1712" t="s">
        <v>29583</v>
      </c>
      <c r="LU84" s="1685" t="s">
        <v>14682</v>
      </c>
      <c r="LV84" s="1685" t="s">
        <v>14590</v>
      </c>
      <c r="LW84" s="2035" t="s">
        <v>14597</v>
      </c>
      <c r="LX84" s="1683" t="s">
        <v>29584</v>
      </c>
      <c r="LY84" s="1595" t="s">
        <v>29585</v>
      </c>
      <c r="LZ84" s="1756" t="s">
        <v>16311</v>
      </c>
      <c r="MA84" s="2049" t="s">
        <v>14682</v>
      </c>
      <c r="MB84" s="1648" t="s">
        <v>16211</v>
      </c>
      <c r="MC84" s="1756" t="s">
        <v>16277</v>
      </c>
      <c r="MD84" s="1756" t="s">
        <v>16189</v>
      </c>
      <c r="ME84" s="2035" t="s">
        <v>16316</v>
      </c>
      <c r="MF84" s="1756" t="s">
        <v>14597</v>
      </c>
      <c r="MG84" s="1638" t="s">
        <v>27406</v>
      </c>
      <c r="MH84" s="1756" t="s">
        <v>14682</v>
      </c>
      <c r="MI84" s="991" t="s">
        <v>16211</v>
      </c>
      <c r="MJ84" s="1690"/>
      <c r="MK84" s="1579" t="s">
        <v>16277</v>
      </c>
      <c r="ML84" s="1639" t="s">
        <v>16189</v>
      </c>
      <c r="MM84" s="1588" t="s">
        <v>16316</v>
      </c>
      <c r="MN84" s="1641" t="s">
        <v>18598</v>
      </c>
      <c r="MO84" s="991" t="s">
        <v>16311</v>
      </c>
      <c r="MP84" s="1648" t="s">
        <v>16211</v>
      </c>
      <c r="MQ84" s="1641" t="s">
        <v>19199</v>
      </c>
      <c r="MR84" s="1653" t="s">
        <v>16277</v>
      </c>
      <c r="MS84" s="1641" t="s">
        <v>18598</v>
      </c>
      <c r="MT84" s="1579" t="s">
        <v>16316</v>
      </c>
      <c r="MU84" s="1579" t="s">
        <v>18598</v>
      </c>
      <c r="MV84" s="2035"/>
      <c r="MW84" s="1600" t="s">
        <v>14682</v>
      </c>
      <c r="MX84" s="1648" t="s">
        <v>16211</v>
      </c>
      <c r="MY84" s="1712" t="s">
        <v>29586</v>
      </c>
      <c r="MZ84" s="1653" t="s">
        <v>16189</v>
      </c>
      <c r="NA84" s="1579" t="s">
        <v>16316</v>
      </c>
      <c r="NB84" s="1579" t="s">
        <v>18601</v>
      </c>
      <c r="NC84" s="2035" t="s">
        <v>14597</v>
      </c>
      <c r="ND84" s="1579" t="s">
        <v>16211</v>
      </c>
      <c r="NE84" s="1595" t="s">
        <v>29587</v>
      </c>
      <c r="NF84" s="1579" t="s">
        <v>16277</v>
      </c>
      <c r="NG84" s="2035" t="s">
        <v>16189</v>
      </c>
      <c r="NH84" s="1595" t="s">
        <v>29588</v>
      </c>
      <c r="NI84" s="1595" t="s">
        <v>29588</v>
      </c>
      <c r="NJ84" s="2035" t="s">
        <v>27353</v>
      </c>
      <c r="NK84" s="1579" t="s">
        <v>16211</v>
      </c>
      <c r="NL84" s="1638" t="s">
        <v>19208</v>
      </c>
      <c r="NM84" s="1579" t="s">
        <v>16277</v>
      </c>
      <c r="NN84" s="1025" t="s">
        <v>19208</v>
      </c>
      <c r="NO84" s="1579" t="s">
        <v>29589</v>
      </c>
      <c r="NP84" s="1690"/>
      <c r="NQ84" s="2431" t="s">
        <v>15986</v>
      </c>
      <c r="NR84" s="2431" t="s">
        <v>16311</v>
      </c>
      <c r="NS84" s="1660" t="s">
        <v>15988</v>
      </c>
      <c r="NT84" s="2035" t="s">
        <v>29590</v>
      </c>
      <c r="NU84" s="1660" t="s">
        <v>16277</v>
      </c>
      <c r="NV84" s="2431" t="s">
        <v>15988</v>
      </c>
      <c r="NW84" s="2035" t="s">
        <v>16316</v>
      </c>
      <c r="NX84" s="1660" t="s">
        <v>15988</v>
      </c>
      <c r="NY84" s="2341" t="s">
        <v>16311</v>
      </c>
      <c r="NZ84" s="1660" t="s">
        <v>15986</v>
      </c>
      <c r="OA84" s="1659" t="s">
        <v>16211</v>
      </c>
      <c r="OB84" s="1660" t="s">
        <v>14599</v>
      </c>
      <c r="OC84" s="1660" t="s">
        <v>16189</v>
      </c>
      <c r="OD84" s="1660" t="s">
        <v>15988</v>
      </c>
      <c r="OE84" s="1604" t="s">
        <v>16109</v>
      </c>
      <c r="OF84" s="301" t="s">
        <v>14597</v>
      </c>
      <c r="OG84" s="2341" t="s">
        <v>14682</v>
      </c>
      <c r="OH84" s="2431" t="s">
        <v>29591</v>
      </c>
      <c r="OI84" s="301" t="s">
        <v>29592</v>
      </c>
      <c r="OJ84" s="2035" t="s">
        <v>14597</v>
      </c>
      <c r="OK84" s="1660" t="s">
        <v>16316</v>
      </c>
      <c r="OL84" s="2341" t="s">
        <v>14599</v>
      </c>
      <c r="OM84" s="310" t="s">
        <v>16311</v>
      </c>
      <c r="ON84" s="2341" t="s">
        <v>14685</v>
      </c>
      <c r="OO84" s="2431" t="s">
        <v>16211</v>
      </c>
      <c r="OP84" s="2341" t="s">
        <v>16277</v>
      </c>
      <c r="OQ84" s="2035" t="s">
        <v>16189</v>
      </c>
      <c r="OR84" s="2341" t="s">
        <v>16316</v>
      </c>
      <c r="OS84" s="1660" t="s">
        <v>19366</v>
      </c>
      <c r="OT84" s="2377" t="s">
        <v>16311</v>
      </c>
      <c r="OU84" s="2035" t="s">
        <v>18610</v>
      </c>
      <c r="OV84" s="1690"/>
      <c r="OW84" s="2035" t="s">
        <v>16211</v>
      </c>
      <c r="OX84" s="1604" t="s">
        <v>16109</v>
      </c>
      <c r="OY84" s="2035" t="s">
        <v>18610</v>
      </c>
      <c r="OZ84" s="2035" t="s">
        <v>16316</v>
      </c>
      <c r="PA84" s="301" t="s">
        <v>29593</v>
      </c>
      <c r="PB84" s="2431" t="s">
        <v>18610</v>
      </c>
      <c r="PC84" s="1693" t="s">
        <v>16211</v>
      </c>
      <c r="PD84" s="2431" t="s">
        <v>18610</v>
      </c>
      <c r="PE84" s="2035" t="s">
        <v>16277</v>
      </c>
      <c r="PF84" s="2431" t="s">
        <v>18610</v>
      </c>
      <c r="PG84" s="2431" t="s">
        <v>16316</v>
      </c>
      <c r="PH84" s="2035" t="s">
        <v>18610</v>
      </c>
      <c r="PI84" s="2035" t="s">
        <v>16311</v>
      </c>
      <c r="PJ84" s="2035"/>
      <c r="PK84" s="2035"/>
      <c r="PL84" s="2035"/>
      <c r="PM84" s="2035"/>
      <c r="PN84" s="2035"/>
      <c r="PO84" s="2035"/>
      <c r="PP84" s="2035"/>
      <c r="PQ84" s="2035"/>
      <c r="PR84" s="2035"/>
      <c r="PS84" s="2432" t="s">
        <v>16277</v>
      </c>
      <c r="PT84" s="1653" t="s">
        <v>16189</v>
      </c>
      <c r="PU84" s="2431" t="s">
        <v>16316</v>
      </c>
      <c r="PV84" s="1660" t="s">
        <v>15002</v>
      </c>
      <c r="PW84" s="1660" t="s">
        <v>16311</v>
      </c>
      <c r="PX84" s="2433" t="s">
        <v>16211</v>
      </c>
      <c r="PY84" s="1664"/>
      <c r="PZ84" s="469"/>
      <c r="QA84" s="469"/>
      <c r="QB84" s="469"/>
      <c r="QC84" s="469"/>
      <c r="QD84" s="469"/>
      <c r="QE84" s="469"/>
      <c r="QF84" s="469"/>
      <c r="QG84" s="469"/>
      <c r="QH84" s="469"/>
      <c r="QI84" s="469"/>
      <c r="QJ84" s="469"/>
      <c r="QK84" s="469"/>
      <c r="QL84" s="469"/>
      <c r="QM84" s="469"/>
      <c r="QN84" s="469"/>
      <c r="QO84" s="469"/>
      <c r="QP84" s="469"/>
      <c r="QQ84" s="469"/>
      <c r="QR84" s="469"/>
      <c r="QS84" s="469"/>
      <c r="QT84" s="469"/>
      <c r="QU84" s="469"/>
      <c r="QV84" s="469"/>
      <c r="QW84" s="469"/>
      <c r="QX84" s="469"/>
      <c r="QY84" s="469"/>
      <c r="QZ84" s="469"/>
      <c r="RA84" s="469"/>
      <c r="RB84" s="469"/>
      <c r="RC84" s="469"/>
      <c r="RD84" s="469"/>
    </row>
    <row r="85" spans="1:472" ht="54" customHeight="1">
      <c r="A85" s="2500"/>
      <c r="B85" s="2344" t="s">
        <v>29594</v>
      </c>
      <c r="C85" s="2214"/>
      <c r="D85" s="469"/>
      <c r="E85" s="469"/>
      <c r="F85" s="269" t="s">
        <v>29595</v>
      </c>
      <c r="G85" s="469"/>
      <c r="H85" s="469"/>
      <c r="I85" s="1615" t="s">
        <v>29596</v>
      </c>
      <c r="J85" s="469"/>
      <c r="K85" s="469"/>
      <c r="L85" s="469"/>
      <c r="M85" s="469"/>
      <c r="N85" s="469"/>
      <c r="O85" s="469"/>
      <c r="P85" s="469"/>
      <c r="Q85" s="331"/>
      <c r="R85" s="469"/>
      <c r="S85" s="1915" t="s">
        <v>29597</v>
      </c>
      <c r="T85" s="1617" t="s">
        <v>29598</v>
      </c>
      <c r="U85" s="469"/>
      <c r="V85" s="469"/>
      <c r="W85" s="1615" t="s">
        <v>29599</v>
      </c>
      <c r="X85" s="469"/>
      <c r="Y85" s="469"/>
      <c r="Z85" s="469"/>
      <c r="AA85" s="1585"/>
      <c r="AB85" s="469"/>
      <c r="AC85" s="1573"/>
      <c r="AD85" s="469"/>
      <c r="AE85" s="469"/>
      <c r="AF85" s="469"/>
      <c r="AG85" s="469"/>
      <c r="AH85" s="469"/>
      <c r="AI85" s="2214"/>
      <c r="AJ85" s="469"/>
      <c r="AK85" s="469"/>
      <c r="AL85" s="469"/>
      <c r="AM85" s="469"/>
      <c r="AN85" s="469"/>
      <c r="AO85" s="469"/>
      <c r="AP85" s="469"/>
      <c r="AQ85" s="469"/>
      <c r="AR85" s="1615" t="s">
        <v>29600</v>
      </c>
      <c r="AS85" s="469"/>
      <c r="AT85" s="469"/>
      <c r="AU85" s="469"/>
      <c r="AV85" s="1615" t="s">
        <v>29601</v>
      </c>
      <c r="AW85" s="2190" t="s">
        <v>24828</v>
      </c>
      <c r="AX85" s="469"/>
      <c r="AY85" s="469"/>
      <c r="AZ85" s="2190" t="s">
        <v>24828</v>
      </c>
      <c r="BA85" s="469"/>
      <c r="BB85" s="469"/>
      <c r="BC85" s="469"/>
      <c r="BD85" s="469"/>
      <c r="BE85" s="1615" t="s">
        <v>25088</v>
      </c>
      <c r="BF85" s="469"/>
      <c r="BG85" s="469"/>
      <c r="BH85" s="469"/>
      <c r="BI85" s="469"/>
      <c r="BJ85" s="1615" t="s">
        <v>29602</v>
      </c>
      <c r="BK85" s="469"/>
      <c r="BL85" s="2214"/>
      <c r="BM85" s="469"/>
      <c r="BN85" s="331"/>
      <c r="BO85" s="469"/>
      <c r="BP85" s="469"/>
      <c r="BQ85" s="469"/>
      <c r="BR85" s="469"/>
      <c r="BS85" s="469"/>
      <c r="BT85" s="469"/>
      <c r="BU85" s="469"/>
      <c r="BV85" s="469"/>
      <c r="BW85" s="469"/>
      <c r="BX85" s="469"/>
      <c r="BY85" s="469"/>
      <c r="BZ85" s="1825" t="s">
        <v>29603</v>
      </c>
      <c r="CA85" s="469"/>
      <c r="CB85" s="469"/>
      <c r="CC85" s="469"/>
      <c r="CD85" s="469"/>
      <c r="CE85" s="469"/>
      <c r="CF85" s="469"/>
      <c r="CG85" s="1615" t="s">
        <v>29604</v>
      </c>
      <c r="CH85" s="469"/>
      <c r="CI85" s="1615" t="s">
        <v>29605</v>
      </c>
      <c r="CJ85" s="1615" t="s">
        <v>29606</v>
      </c>
      <c r="CK85" s="1615" t="s">
        <v>29607</v>
      </c>
      <c r="CL85" s="469"/>
      <c r="CM85" s="1615" t="s">
        <v>29608</v>
      </c>
      <c r="CN85" s="469"/>
      <c r="CO85" s="2055"/>
      <c r="CP85" s="1615" t="s">
        <v>29609</v>
      </c>
      <c r="CQ85" s="1615" t="s">
        <v>29610</v>
      </c>
      <c r="CR85" s="2214"/>
      <c r="CS85" s="469"/>
      <c r="CT85" s="469"/>
      <c r="CU85" s="469"/>
      <c r="CV85" s="469"/>
      <c r="CW85" s="469"/>
      <c r="CX85" s="469"/>
      <c r="CY85" s="469"/>
      <c r="CZ85" s="469"/>
      <c r="DA85" s="1615" t="s">
        <v>29611</v>
      </c>
      <c r="DB85" s="469"/>
      <c r="DC85" s="469"/>
      <c r="DD85" s="469"/>
      <c r="DE85" s="1615" t="s">
        <v>29612</v>
      </c>
      <c r="DF85" s="296"/>
      <c r="DG85" s="469"/>
      <c r="DH85" s="469"/>
      <c r="DI85" s="469"/>
      <c r="DJ85" s="1615" t="s">
        <v>29613</v>
      </c>
      <c r="DK85" s="469"/>
      <c r="DL85" s="469"/>
      <c r="DM85" s="1615" t="s">
        <v>29614</v>
      </c>
      <c r="DN85" s="1615" t="s">
        <v>29615</v>
      </c>
      <c r="DO85" s="469"/>
      <c r="DP85" s="1577" t="s">
        <v>29616</v>
      </c>
      <c r="DQ85" s="1615" t="s">
        <v>29617</v>
      </c>
      <c r="DR85" s="1615" t="s">
        <v>29618</v>
      </c>
      <c r="DS85" s="1759" t="s">
        <v>29619</v>
      </c>
      <c r="DT85" s="1759" t="s">
        <v>29620</v>
      </c>
      <c r="DU85" s="469"/>
      <c r="DV85" s="469"/>
      <c r="DW85" s="2214"/>
      <c r="DX85" s="171" t="s">
        <v>29621</v>
      </c>
      <c r="DY85" s="469"/>
      <c r="DZ85" s="1616" t="s">
        <v>29622</v>
      </c>
      <c r="EA85" s="469"/>
      <c r="EB85" s="469"/>
      <c r="EC85" s="469"/>
      <c r="ED85" s="469"/>
      <c r="EE85" s="469"/>
      <c r="EF85" s="257"/>
      <c r="EG85" s="1615" t="s">
        <v>29623</v>
      </c>
      <c r="EH85" s="469"/>
      <c r="EI85" s="2055"/>
      <c r="EJ85" s="469"/>
      <c r="EK85" s="469"/>
      <c r="EL85" s="1760"/>
      <c r="EM85" s="1615" t="s">
        <v>29624</v>
      </c>
      <c r="EN85" s="1580"/>
      <c r="EO85" s="1616" t="s">
        <v>29625</v>
      </c>
      <c r="EP85" s="469"/>
      <c r="EQ85" s="1615" t="s">
        <v>25317</v>
      </c>
      <c r="ER85" s="1587" t="s">
        <v>29626</v>
      </c>
      <c r="ES85" s="469"/>
      <c r="ET85" s="1615" t="s">
        <v>29627</v>
      </c>
      <c r="EU85" s="1615" t="s">
        <v>29628</v>
      </c>
      <c r="EV85" s="469"/>
      <c r="EW85" s="469"/>
      <c r="EX85" s="1615" t="s">
        <v>29629</v>
      </c>
      <c r="EY85" s="469"/>
      <c r="EZ85" s="1615" t="s">
        <v>29630</v>
      </c>
      <c r="FA85" s="1615" t="s">
        <v>29631</v>
      </c>
      <c r="FB85" s="1615" t="s">
        <v>29632</v>
      </c>
      <c r="FC85" s="2214"/>
      <c r="FD85" s="469"/>
      <c r="FE85" s="2331" t="s">
        <v>29633</v>
      </c>
      <c r="FF85" s="331"/>
      <c r="FG85" s="2331" t="s">
        <v>29634</v>
      </c>
      <c r="FH85" s="1615" t="s">
        <v>29635</v>
      </c>
      <c r="FI85" s="296"/>
      <c r="FJ85" s="469"/>
      <c r="FK85" s="469"/>
      <c r="FL85" s="469"/>
      <c r="FM85" s="469"/>
      <c r="FN85" s="469"/>
      <c r="FO85" s="2332" t="s">
        <v>29636</v>
      </c>
      <c r="FP85" s="1615" t="s">
        <v>29637</v>
      </c>
      <c r="FQ85" s="2332" t="s">
        <v>29638</v>
      </c>
      <c r="FR85" s="2306" t="s">
        <v>29639</v>
      </c>
      <c r="FS85" s="2332" t="s">
        <v>29640</v>
      </c>
      <c r="FT85" s="2332" t="s">
        <v>29641</v>
      </c>
      <c r="FU85" s="1615" t="s">
        <v>29642</v>
      </c>
      <c r="FV85" s="2332" t="s">
        <v>29643</v>
      </c>
      <c r="FW85" s="1615" t="s">
        <v>29644</v>
      </c>
      <c r="FX85" s="469"/>
      <c r="FY85" s="1615" t="s">
        <v>29645</v>
      </c>
      <c r="FZ85" s="1615" t="s">
        <v>29646</v>
      </c>
      <c r="GA85" s="2332" t="s">
        <v>29647</v>
      </c>
      <c r="GB85" s="1615" t="s">
        <v>29648</v>
      </c>
      <c r="GC85" s="1615" t="s">
        <v>29649</v>
      </c>
      <c r="GD85" s="2332" t="s">
        <v>29650</v>
      </c>
      <c r="GE85" s="2332" t="s">
        <v>29651</v>
      </c>
      <c r="GF85" s="1615" t="s">
        <v>29652</v>
      </c>
      <c r="GG85" s="1615" t="s">
        <v>29653</v>
      </c>
      <c r="GH85" s="2214"/>
      <c r="GI85" s="2332" t="s">
        <v>29654</v>
      </c>
      <c r="GJ85" s="2332" t="s">
        <v>29655</v>
      </c>
      <c r="GK85" s="2332" t="s">
        <v>29656</v>
      </c>
      <c r="GL85" s="1615" t="s">
        <v>29657</v>
      </c>
      <c r="GM85" s="2187" t="s">
        <v>29658</v>
      </c>
      <c r="GN85" s="2332" t="s">
        <v>29659</v>
      </c>
      <c r="GO85" s="2307"/>
      <c r="GP85" s="2332" t="s">
        <v>29660</v>
      </c>
      <c r="GQ85" s="2332" t="s">
        <v>29661</v>
      </c>
      <c r="GR85" s="2332" t="s">
        <v>29662</v>
      </c>
      <c r="GS85" s="2332" t="s">
        <v>29663</v>
      </c>
      <c r="GT85" s="2332" t="s">
        <v>29664</v>
      </c>
      <c r="GU85" s="2332" t="s">
        <v>29665</v>
      </c>
      <c r="GV85" s="1615" t="s">
        <v>29666</v>
      </c>
      <c r="GW85" s="2332" t="s">
        <v>29667</v>
      </c>
      <c r="GX85" s="1615" t="s">
        <v>29668</v>
      </c>
      <c r="GY85" s="2332" t="s">
        <v>29669</v>
      </c>
      <c r="GZ85" s="2332" t="s">
        <v>29670</v>
      </c>
      <c r="HA85" s="2332" t="s">
        <v>29671</v>
      </c>
      <c r="HB85" s="2332" t="s">
        <v>29672</v>
      </c>
      <c r="HC85" s="1615" t="s">
        <v>29673</v>
      </c>
      <c r="HD85" s="2332" t="s">
        <v>29674</v>
      </c>
      <c r="HE85" s="269" t="s">
        <v>29675</v>
      </c>
      <c r="HF85" s="1615" t="s">
        <v>29676</v>
      </c>
      <c r="HG85" s="2187" t="s">
        <v>29677</v>
      </c>
      <c r="HH85" s="2332" t="s">
        <v>29678</v>
      </c>
      <c r="HI85" s="1615" t="s">
        <v>29679</v>
      </c>
      <c r="HJ85" s="269" t="s">
        <v>29680</v>
      </c>
      <c r="HK85" s="2332" t="s">
        <v>29681</v>
      </c>
      <c r="HL85" s="1615" t="s">
        <v>29682</v>
      </c>
      <c r="HM85" s="2332" t="s">
        <v>29683</v>
      </c>
      <c r="HN85" s="2214"/>
      <c r="HO85" s="1644" t="s">
        <v>29684</v>
      </c>
      <c r="HP85" s="2332" t="s">
        <v>29685</v>
      </c>
      <c r="HQ85" s="2332" t="s">
        <v>29686</v>
      </c>
      <c r="HR85" s="2332" t="s">
        <v>29687</v>
      </c>
      <c r="HS85" s="1615" t="s">
        <v>29688</v>
      </c>
      <c r="HT85" s="2332" t="s">
        <v>29689</v>
      </c>
      <c r="HU85" s="2332" t="s">
        <v>29690</v>
      </c>
      <c r="HV85" s="398"/>
      <c r="HW85" s="2055"/>
      <c r="HX85" s="1673" t="s">
        <v>29691</v>
      </c>
      <c r="HY85" s="2055"/>
      <c r="HZ85" s="1615" t="s">
        <v>29692</v>
      </c>
      <c r="IA85" s="2055"/>
      <c r="IB85" s="2055"/>
      <c r="IC85" s="1615" t="s">
        <v>29693</v>
      </c>
      <c r="ID85" s="2055"/>
      <c r="IE85" s="1615" t="s">
        <v>29694</v>
      </c>
      <c r="IF85" s="2055"/>
      <c r="IG85" s="2055"/>
      <c r="IH85" s="1615" t="s">
        <v>29695</v>
      </c>
      <c r="II85" s="2055"/>
      <c r="IJ85" s="2055"/>
      <c r="IK85" s="1673" t="s">
        <v>29696</v>
      </c>
      <c r="IL85" s="2055"/>
      <c r="IM85" s="2055"/>
      <c r="IN85" s="1615" t="s">
        <v>29697</v>
      </c>
      <c r="IO85" s="2055"/>
      <c r="IP85" s="2055"/>
      <c r="IQ85" s="2055"/>
      <c r="IR85" s="2055"/>
      <c r="IS85" s="2434"/>
      <c r="IT85" s="2206"/>
      <c r="IU85" s="2345"/>
      <c r="IV85" s="2055"/>
      <c r="IW85" s="2055"/>
      <c r="IX85" s="1615" t="s">
        <v>29698</v>
      </c>
      <c r="IY85" s="1616" t="s">
        <v>29699</v>
      </c>
      <c r="IZ85" s="2055"/>
      <c r="JA85" s="2055"/>
      <c r="JB85" s="2055"/>
      <c r="JC85" s="663" t="s">
        <v>16109</v>
      </c>
      <c r="JD85" s="1588"/>
      <c r="JE85" s="1773"/>
      <c r="JF85" s="2055"/>
      <c r="JG85" s="1616" t="s">
        <v>29700</v>
      </c>
      <c r="JH85" s="2055"/>
      <c r="JI85" s="398"/>
      <c r="JJ85" s="1760"/>
      <c r="JK85" s="1615" t="s">
        <v>29701</v>
      </c>
      <c r="JL85" s="1760"/>
      <c r="JM85" s="1615" t="s">
        <v>25398</v>
      </c>
      <c r="JN85" s="2309"/>
      <c r="JO85" s="2055"/>
      <c r="JP85" s="1615" t="s">
        <v>25399</v>
      </c>
      <c r="JQ85" s="2309"/>
      <c r="JR85" s="1588"/>
      <c r="JS85" s="1711" t="s">
        <v>29702</v>
      </c>
      <c r="JT85" s="2055"/>
      <c r="JU85" s="2278"/>
      <c r="JV85" s="2055"/>
      <c r="JW85" s="1588"/>
      <c r="JX85" s="2309"/>
      <c r="JY85" s="2214"/>
      <c r="JZ85" s="2309"/>
      <c r="KA85" s="2309"/>
      <c r="KB85" s="2055"/>
      <c r="KC85" s="2309"/>
      <c r="KD85" s="2309"/>
      <c r="KE85" s="2309"/>
      <c r="KF85" s="2309"/>
      <c r="KG85" s="1615" t="s">
        <v>29703</v>
      </c>
      <c r="KH85" s="2309"/>
      <c r="KI85" s="2055"/>
      <c r="KJ85" s="1615" t="s">
        <v>29704</v>
      </c>
      <c r="KK85" s="2055"/>
      <c r="KL85" s="2055"/>
      <c r="KM85" s="1616" t="s">
        <v>29705</v>
      </c>
      <c r="KN85" s="2278"/>
      <c r="KO85" s="2055"/>
      <c r="KP85" s="2055"/>
      <c r="KQ85" s="2055"/>
      <c r="KR85" s="2278"/>
      <c r="KS85" s="2055"/>
      <c r="KT85" s="2055"/>
      <c r="KU85" s="2055"/>
      <c r="KV85" s="1615" t="s">
        <v>29706</v>
      </c>
      <c r="KW85" s="1615" t="s">
        <v>29707</v>
      </c>
      <c r="KX85" s="2055"/>
      <c r="KY85" s="1907" t="s">
        <v>23331</v>
      </c>
      <c r="KZ85" s="2055"/>
      <c r="LA85" s="1615" t="s">
        <v>29708</v>
      </c>
      <c r="LB85" s="2055"/>
      <c r="LC85" s="469"/>
      <c r="LD85" s="469"/>
      <c r="LE85" s="2214"/>
      <c r="LF85" s="1673" t="s">
        <v>29709</v>
      </c>
      <c r="LG85" s="2055"/>
      <c r="LH85" s="1698" t="s">
        <v>29710</v>
      </c>
      <c r="LI85" s="2055"/>
      <c r="LJ85" s="2055"/>
      <c r="LK85" s="1588"/>
      <c r="LL85" s="1588"/>
      <c r="LM85" s="2055"/>
      <c r="LN85" s="2309"/>
      <c r="LO85" s="2309"/>
      <c r="LP85" s="2055"/>
      <c r="LQ85" s="2055"/>
      <c r="LR85" s="1588"/>
      <c r="LS85" s="2055"/>
      <c r="LT85" s="2278"/>
      <c r="LU85" s="2309"/>
      <c r="LV85" s="1615" t="s">
        <v>29711</v>
      </c>
      <c r="LW85" s="2055"/>
      <c r="LX85" s="2278"/>
      <c r="LY85" s="2279"/>
      <c r="LZ85" s="1673" t="s">
        <v>29712</v>
      </c>
      <c r="MA85" s="1615" t="s">
        <v>29713</v>
      </c>
      <c r="MB85" s="2309"/>
      <c r="MD85" s="1615" t="s">
        <v>29714</v>
      </c>
      <c r="ME85" s="2055"/>
      <c r="MF85" s="1910" t="s">
        <v>29715</v>
      </c>
      <c r="MG85" s="1615" t="s">
        <v>29716</v>
      </c>
      <c r="MH85" s="2055"/>
      <c r="MI85" s="257"/>
      <c r="MJ85" s="2214"/>
      <c r="MK85" s="1588"/>
      <c r="ML85" s="1673" t="s">
        <v>29717</v>
      </c>
      <c r="MM85" s="1588"/>
      <c r="MN85" s="2055"/>
      <c r="MO85" s="1673" t="s">
        <v>29718</v>
      </c>
      <c r="MP85" s="2309"/>
      <c r="MQ85" s="2309"/>
      <c r="MR85" s="2309"/>
      <c r="MS85" s="2309"/>
      <c r="MT85" s="1588"/>
      <c r="MU85" s="1588"/>
      <c r="MV85" s="2055"/>
      <c r="MW85" s="2309"/>
      <c r="MX85" s="1615" t="s">
        <v>29719</v>
      </c>
      <c r="MY85" s="2414"/>
      <c r="MZ85" s="2309"/>
      <c r="NA85" s="1588"/>
      <c r="NB85" s="1615" t="s">
        <v>29720</v>
      </c>
      <c r="NC85" s="2055"/>
      <c r="ND85" s="1673" t="s">
        <v>29721</v>
      </c>
      <c r="NE85" s="2279"/>
      <c r="NF85" s="2055"/>
      <c r="NG85" s="2055"/>
      <c r="NH85" s="2279"/>
      <c r="NI85" s="2279"/>
      <c r="NJ85" s="1615" t="s">
        <v>29722</v>
      </c>
      <c r="NK85" s="1615" t="s">
        <v>29723</v>
      </c>
      <c r="NL85" s="1760"/>
      <c r="NM85" s="1760"/>
      <c r="NN85" s="1760"/>
      <c r="NO85" s="1673" t="s">
        <v>29724</v>
      </c>
      <c r="NP85" s="2214"/>
      <c r="NQ85" s="1691"/>
      <c r="NR85" s="1623" t="s">
        <v>19747</v>
      </c>
      <c r="NS85" s="2416"/>
      <c r="NT85" s="2055"/>
      <c r="NU85" s="2416"/>
      <c r="NV85" s="1692"/>
      <c r="NW85" s="2055"/>
      <c r="NX85" s="2416"/>
      <c r="NY85" s="2055"/>
      <c r="NZ85" s="2416"/>
      <c r="OA85" s="2055"/>
      <c r="OB85" s="2416"/>
      <c r="OC85" s="2055"/>
      <c r="OD85" s="2416"/>
      <c r="OE85" s="1604" t="s">
        <v>16109</v>
      </c>
      <c r="OF85" s="2055"/>
      <c r="OG85" s="1615" t="s">
        <v>29725</v>
      </c>
      <c r="OH85" s="1692"/>
      <c r="OI85" s="1604"/>
      <c r="OJ85" s="2055"/>
      <c r="OK85" s="2416"/>
      <c r="OL85" s="1692"/>
      <c r="OM85" s="1615" t="s">
        <v>29726</v>
      </c>
      <c r="ON85" s="1615" t="s">
        <v>29727</v>
      </c>
      <c r="OO85" s="1692"/>
      <c r="OP85" s="1692"/>
      <c r="OQ85" s="2055"/>
      <c r="OR85" s="1692"/>
      <c r="OS85" s="2416"/>
      <c r="OT85" s="1698" t="s">
        <v>29728</v>
      </c>
      <c r="OU85" s="2345"/>
      <c r="OV85" s="2214"/>
      <c r="OW85" s="2055"/>
      <c r="OX85" s="1604" t="s">
        <v>16109</v>
      </c>
      <c r="OY85" s="2055"/>
      <c r="OZ85" s="2055"/>
      <c r="PA85" s="1604"/>
      <c r="PB85" s="2055"/>
      <c r="PC85" s="1615" t="s">
        <v>29729</v>
      </c>
      <c r="PD85" s="2055"/>
      <c r="PE85" s="1615" t="s">
        <v>29730</v>
      </c>
      <c r="PF85" s="1692"/>
      <c r="PG85" s="1692"/>
      <c r="PH85" s="2055"/>
      <c r="PI85" s="2055"/>
      <c r="PJ85" s="2055"/>
      <c r="PK85" s="2055"/>
      <c r="PL85" s="2055"/>
      <c r="PM85" s="2055"/>
      <c r="PN85" s="2055"/>
      <c r="PO85" s="2055"/>
      <c r="PP85" s="2055"/>
      <c r="PQ85" s="2055"/>
      <c r="PR85" s="2055"/>
      <c r="PS85" s="2416"/>
      <c r="PT85" s="2416"/>
      <c r="PU85" s="1615" t="s">
        <v>29731</v>
      </c>
      <c r="PV85" s="1663" t="s">
        <v>29732</v>
      </c>
      <c r="PW85" s="2097"/>
      <c r="PX85" s="1615" t="s">
        <v>29733</v>
      </c>
      <c r="PY85" s="2215"/>
      <c r="PZ85" s="2055"/>
      <c r="QA85" s="2055"/>
      <c r="QB85" s="2055"/>
      <c r="QC85" s="2055"/>
      <c r="QD85" s="2055"/>
      <c r="QE85" s="2055"/>
      <c r="QF85" s="2055"/>
      <c r="QG85" s="2055"/>
      <c r="QH85" s="2055"/>
      <c r="QI85" s="2055"/>
      <c r="QJ85" s="2055"/>
      <c r="QK85" s="2055"/>
      <c r="QL85" s="2055"/>
      <c r="QM85" s="2055"/>
      <c r="QN85" s="2055"/>
      <c r="QO85" s="2055"/>
      <c r="QP85" s="2055"/>
      <c r="QQ85" s="2055"/>
      <c r="QR85" s="2055"/>
      <c r="QS85" s="2055"/>
      <c r="QT85" s="2055"/>
      <c r="QU85" s="2055"/>
      <c r="QV85" s="2055"/>
      <c r="QW85" s="2055"/>
      <c r="QX85" s="2055"/>
      <c r="QY85" s="2055"/>
      <c r="QZ85" s="2055"/>
      <c r="RA85" s="2055"/>
      <c r="RB85" s="2055"/>
      <c r="RC85" s="2055"/>
      <c r="RD85" s="2055"/>
    </row>
    <row r="86" spans="1:472" ht="54" customHeight="1">
      <c r="A86" s="2500"/>
      <c r="B86" s="1996" t="s">
        <v>28345</v>
      </c>
      <c r="C86" s="2310"/>
      <c r="D86" s="2284" t="s">
        <v>29734</v>
      </c>
      <c r="E86" s="2284" t="s">
        <v>14651</v>
      </c>
      <c r="F86" s="2284" t="s">
        <v>14603</v>
      </c>
      <c r="G86" s="2284" t="s">
        <v>14607</v>
      </c>
      <c r="H86" s="2284" t="s">
        <v>14608</v>
      </c>
      <c r="I86" s="2284" t="s">
        <v>29735</v>
      </c>
      <c r="J86" s="2284" t="s">
        <v>14608</v>
      </c>
      <c r="K86" s="2316" t="s">
        <v>29736</v>
      </c>
      <c r="L86" s="2284" t="s">
        <v>14603</v>
      </c>
      <c r="M86" s="2316" t="s">
        <v>29737</v>
      </c>
      <c r="N86" s="2284" t="s">
        <v>14607</v>
      </c>
      <c r="O86" s="2316" t="s">
        <v>29738</v>
      </c>
      <c r="P86" s="2316" t="s">
        <v>29739</v>
      </c>
      <c r="Q86" s="2284" t="s">
        <v>29740</v>
      </c>
      <c r="R86" s="2284" t="s">
        <v>29741</v>
      </c>
      <c r="S86" s="2284" t="s">
        <v>14607</v>
      </c>
      <c r="T86" s="2284" t="s">
        <v>29742</v>
      </c>
      <c r="U86" s="2284" t="s">
        <v>29743</v>
      </c>
      <c r="V86" s="2284" t="s">
        <v>29744</v>
      </c>
      <c r="W86" s="2284" t="s">
        <v>29745</v>
      </c>
      <c r="X86" s="2284" t="s">
        <v>29746</v>
      </c>
      <c r="Y86" s="2284" t="s">
        <v>14607</v>
      </c>
      <c r="Z86" s="2284" t="s">
        <v>29747</v>
      </c>
      <c r="AA86" s="2316" t="s">
        <v>29748</v>
      </c>
      <c r="AB86" s="2289" t="s">
        <v>14651</v>
      </c>
      <c r="AC86" s="2035" t="s">
        <v>14859</v>
      </c>
      <c r="AD86" s="2289" t="s">
        <v>14879</v>
      </c>
      <c r="AE86" s="2035" t="s">
        <v>14852</v>
      </c>
      <c r="AF86" s="2035" t="s">
        <v>14859</v>
      </c>
      <c r="AG86" s="2035" t="s">
        <v>14852</v>
      </c>
      <c r="AH86" s="2289" t="s">
        <v>14879</v>
      </c>
      <c r="AI86" s="2310"/>
      <c r="AJ86" s="2035" t="s">
        <v>14852</v>
      </c>
      <c r="AK86" s="2035" t="s">
        <v>14859</v>
      </c>
      <c r="AL86" s="2035" t="s">
        <v>14859</v>
      </c>
      <c r="AM86" s="2284" t="s">
        <v>29749</v>
      </c>
      <c r="AN86" s="2284" t="s">
        <v>14608</v>
      </c>
      <c r="AO86" s="2284" t="s">
        <v>29750</v>
      </c>
      <c r="AP86" s="2284" t="s">
        <v>29751</v>
      </c>
      <c r="AQ86" s="2284" t="s">
        <v>14608</v>
      </c>
      <c r="AR86" s="2284" t="s">
        <v>14651</v>
      </c>
      <c r="AS86" s="2284" t="s">
        <v>14603</v>
      </c>
      <c r="AT86" s="2289" t="s">
        <v>29752</v>
      </c>
      <c r="AU86" s="2284" t="s">
        <v>29753</v>
      </c>
      <c r="AV86" s="2316" t="s">
        <v>29754</v>
      </c>
      <c r="AW86" s="2316" t="s">
        <v>29755</v>
      </c>
      <c r="AX86" s="2284" t="s">
        <v>29756</v>
      </c>
      <c r="AY86" s="2284" t="s">
        <v>14608</v>
      </c>
      <c r="AZ86" s="2284" t="s">
        <v>29757</v>
      </c>
      <c r="BA86" s="2284" t="s">
        <v>14607</v>
      </c>
      <c r="BB86" s="2315" t="s">
        <v>29758</v>
      </c>
      <c r="BC86" s="2284" t="s">
        <v>29759</v>
      </c>
      <c r="BD86" s="2284" t="s">
        <v>14608</v>
      </c>
      <c r="BE86" s="2284" t="s">
        <v>29760</v>
      </c>
      <c r="BF86" s="2284" t="s">
        <v>14607</v>
      </c>
      <c r="BG86" s="2284" t="s">
        <v>29761</v>
      </c>
      <c r="BH86" s="2284" t="s">
        <v>14603</v>
      </c>
      <c r="BI86" s="2284" t="s">
        <v>14651</v>
      </c>
      <c r="BJ86" s="2284" t="s">
        <v>14608</v>
      </c>
      <c r="BK86" s="2284" t="s">
        <v>29762</v>
      </c>
      <c r="BL86" s="2310"/>
      <c r="BM86" s="2284" t="s">
        <v>29763</v>
      </c>
      <c r="BN86" s="2284" t="s">
        <v>29764</v>
      </c>
      <c r="BO86" s="2035" t="s">
        <v>29765</v>
      </c>
      <c r="BP86" s="2284" t="s">
        <v>14603</v>
      </c>
      <c r="BQ86" s="2284" t="s">
        <v>29766</v>
      </c>
      <c r="BR86" s="2284" t="s">
        <v>29767</v>
      </c>
      <c r="BS86" s="2284" t="s">
        <v>29768</v>
      </c>
      <c r="BT86" s="2035" t="s">
        <v>29769</v>
      </c>
      <c r="BU86" s="2284" t="s">
        <v>29770</v>
      </c>
      <c r="BV86" s="2284" t="s">
        <v>29771</v>
      </c>
      <c r="BW86" s="2284" t="s">
        <v>29772</v>
      </c>
      <c r="BX86" s="2284" t="s">
        <v>14608</v>
      </c>
      <c r="BY86" s="2284" t="s">
        <v>29773</v>
      </c>
      <c r="BZ86" s="2284" t="s">
        <v>29774</v>
      </c>
      <c r="CA86" s="2284" t="s">
        <v>29775</v>
      </c>
      <c r="CB86" s="2284" t="s">
        <v>28388</v>
      </c>
      <c r="CC86" s="2284" t="s">
        <v>14603</v>
      </c>
      <c r="CD86" s="2284" t="s">
        <v>29776</v>
      </c>
      <c r="CE86" s="2284" t="s">
        <v>14608</v>
      </c>
      <c r="CF86" s="2284" t="s">
        <v>29777</v>
      </c>
      <c r="CG86" s="2284" t="s">
        <v>14603</v>
      </c>
      <c r="CH86" s="2284" t="s">
        <v>29778</v>
      </c>
      <c r="CI86" s="2284" t="s">
        <v>29779</v>
      </c>
      <c r="CJ86" s="2284" t="s">
        <v>14608</v>
      </c>
      <c r="CK86" s="2316" t="s">
        <v>29780</v>
      </c>
      <c r="CL86" s="2284" t="s">
        <v>14651</v>
      </c>
      <c r="CM86" s="2284" t="s">
        <v>29781</v>
      </c>
      <c r="CN86" s="2315" t="s">
        <v>27958</v>
      </c>
      <c r="CO86" s="2284" t="s">
        <v>14608</v>
      </c>
      <c r="CP86" s="2284" t="s">
        <v>14651</v>
      </c>
      <c r="CQ86" s="2284" t="s">
        <v>14603</v>
      </c>
      <c r="CR86" s="2310"/>
      <c r="CS86" s="2316" t="s">
        <v>29782</v>
      </c>
      <c r="CT86" s="2316" t="s">
        <v>29783</v>
      </c>
      <c r="CU86" s="2435" t="s">
        <v>29784</v>
      </c>
      <c r="CV86" s="2035" t="s">
        <v>29785</v>
      </c>
      <c r="CW86" s="2284" t="s">
        <v>29786</v>
      </c>
      <c r="CX86" s="2284" t="s">
        <v>14651</v>
      </c>
      <c r="CY86" s="2284" t="s">
        <v>14608</v>
      </c>
      <c r="CZ86" s="2284" t="s">
        <v>29787</v>
      </c>
      <c r="DA86" s="2284" t="s">
        <v>14608</v>
      </c>
      <c r="DB86" s="2284" t="s">
        <v>29788</v>
      </c>
      <c r="DC86" s="2284" t="s">
        <v>14603</v>
      </c>
      <c r="DD86" s="2284" t="s">
        <v>28388</v>
      </c>
      <c r="DE86" s="2284" t="s">
        <v>14608</v>
      </c>
      <c r="DF86" s="2284" t="s">
        <v>14603</v>
      </c>
      <c r="DG86" s="2284" t="s">
        <v>29789</v>
      </c>
      <c r="DH86" s="2318" t="s">
        <v>14608</v>
      </c>
      <c r="DI86" s="1858" t="s">
        <v>28388</v>
      </c>
      <c r="DJ86" s="2319" t="s">
        <v>14603</v>
      </c>
      <c r="DK86" s="2284" t="s">
        <v>29790</v>
      </c>
      <c r="DL86" s="2318" t="s">
        <v>28388</v>
      </c>
      <c r="DM86" s="2318" t="s">
        <v>14603</v>
      </c>
      <c r="DN86" s="2346" t="s">
        <v>29791</v>
      </c>
      <c r="DO86" s="2318" t="s">
        <v>14608</v>
      </c>
      <c r="DP86" s="2346" t="s">
        <v>29792</v>
      </c>
      <c r="DQ86" s="2284" t="s">
        <v>29793</v>
      </c>
      <c r="DR86" s="2436" t="s">
        <v>29794</v>
      </c>
      <c r="DS86" s="2035" t="s">
        <v>23445</v>
      </c>
      <c r="DT86" s="2325" t="s">
        <v>15352</v>
      </c>
      <c r="DU86" s="2322" t="s">
        <v>15352</v>
      </c>
      <c r="DV86" s="2326" t="s">
        <v>27310</v>
      </c>
      <c r="DW86" s="2310"/>
      <c r="DX86" s="2322" t="s">
        <v>15352</v>
      </c>
      <c r="DY86" s="2284" t="s">
        <v>29795</v>
      </c>
      <c r="DZ86" s="2289" t="s">
        <v>14608</v>
      </c>
      <c r="EA86" s="2322" t="s">
        <v>15352</v>
      </c>
      <c r="EB86" s="2035" t="s">
        <v>29796</v>
      </c>
      <c r="EC86" s="2035" t="s">
        <v>18717</v>
      </c>
      <c r="ED86" s="2035" t="s">
        <v>18717</v>
      </c>
      <c r="EE86" s="2323" t="s">
        <v>14607</v>
      </c>
      <c r="EF86" s="2035" t="s">
        <v>16319</v>
      </c>
      <c r="EG86" s="2322" t="s">
        <v>18717</v>
      </c>
      <c r="EH86" s="2323" t="s">
        <v>14603</v>
      </c>
      <c r="EI86" s="2322" t="s">
        <v>18717</v>
      </c>
      <c r="EJ86" s="2323" t="s">
        <v>14608</v>
      </c>
      <c r="EK86" s="2035" t="s">
        <v>18710</v>
      </c>
      <c r="EL86" s="2324" t="s">
        <v>29797</v>
      </c>
      <c r="EM86" s="2326" t="s">
        <v>18710</v>
      </c>
      <c r="EN86" s="2035" t="s">
        <v>29798</v>
      </c>
      <c r="EO86" s="2325" t="s">
        <v>18717</v>
      </c>
      <c r="EP86" s="2323" t="s">
        <v>14608</v>
      </c>
      <c r="EQ86" s="2322" t="s">
        <v>18717</v>
      </c>
      <c r="ER86" s="2322" t="s">
        <v>18717</v>
      </c>
      <c r="ES86" s="2326" t="s">
        <v>18710</v>
      </c>
      <c r="ET86" s="2323" t="s">
        <v>14607</v>
      </c>
      <c r="EU86" s="2323" t="s">
        <v>14608</v>
      </c>
      <c r="EV86" s="2322" t="s">
        <v>18717</v>
      </c>
      <c r="EW86" s="2323" t="s">
        <v>14603</v>
      </c>
      <c r="EX86" s="2348" t="s">
        <v>15412</v>
      </c>
      <c r="EY86" s="2323" t="s">
        <v>14608</v>
      </c>
      <c r="EZ86" s="2323" t="s">
        <v>14607</v>
      </c>
      <c r="FA86" s="2323" t="s">
        <v>29799</v>
      </c>
      <c r="FB86" s="2326" t="s">
        <v>22939</v>
      </c>
      <c r="FC86" s="1690"/>
      <c r="FD86" s="1636" t="s">
        <v>14603</v>
      </c>
      <c r="FE86" s="495" t="s">
        <v>14607</v>
      </c>
      <c r="FF86" s="1636" t="s">
        <v>18533</v>
      </c>
      <c r="FG86" s="495" t="s">
        <v>15412</v>
      </c>
      <c r="FH86" s="1636" t="s">
        <v>18717</v>
      </c>
      <c r="FI86" s="1721" t="s">
        <v>29800</v>
      </c>
      <c r="FJ86" s="1636" t="s">
        <v>18717</v>
      </c>
      <c r="FK86" s="495" t="s">
        <v>14608</v>
      </c>
      <c r="FL86" s="495" t="s">
        <v>14607</v>
      </c>
      <c r="FM86" s="1636" t="s">
        <v>18533</v>
      </c>
      <c r="FN86" s="495" t="s">
        <v>18720</v>
      </c>
      <c r="FO86" s="1636" t="s">
        <v>24290</v>
      </c>
      <c r="FP86" s="495" t="s">
        <v>22633</v>
      </c>
      <c r="FQ86" s="495" t="s">
        <v>18741</v>
      </c>
      <c r="FR86" s="1733" t="s">
        <v>29801</v>
      </c>
      <c r="FS86" s="495" t="s">
        <v>18922</v>
      </c>
      <c r="FT86" s="1636" t="s">
        <v>18742</v>
      </c>
      <c r="FU86" s="1636" t="s">
        <v>18728</v>
      </c>
      <c r="FV86" s="495" t="s">
        <v>19322</v>
      </c>
      <c r="FW86" s="495" t="s">
        <v>18741</v>
      </c>
      <c r="FX86" s="469" t="s">
        <v>29802</v>
      </c>
      <c r="FY86" s="495" t="s">
        <v>14608</v>
      </c>
      <c r="FZ86" s="2332" t="s">
        <v>14688</v>
      </c>
      <c r="GA86" s="495" t="s">
        <v>28427</v>
      </c>
      <c r="GB86" s="495" t="s">
        <v>28428</v>
      </c>
      <c r="GC86" s="495" t="s">
        <v>18305</v>
      </c>
      <c r="GD86" s="495" t="s">
        <v>14688</v>
      </c>
      <c r="GE86" s="495" t="s">
        <v>18305</v>
      </c>
      <c r="GF86" s="495" t="s">
        <v>18305</v>
      </c>
      <c r="GG86" s="495" t="s">
        <v>27043</v>
      </c>
      <c r="GH86" s="1690"/>
      <c r="GI86" s="495" t="s">
        <v>18305</v>
      </c>
      <c r="GJ86" s="495" t="s">
        <v>27043</v>
      </c>
      <c r="GK86" s="2350" t="s">
        <v>14651</v>
      </c>
      <c r="GL86" s="495" t="s">
        <v>18305</v>
      </c>
      <c r="GM86" s="1629" t="s">
        <v>14688</v>
      </c>
      <c r="GN86" s="1675" t="s">
        <v>18741</v>
      </c>
      <c r="GO86" s="2040" t="s">
        <v>29803</v>
      </c>
      <c r="GP86" s="245" t="s">
        <v>18739</v>
      </c>
      <c r="GQ86" s="1628" t="s">
        <v>14603</v>
      </c>
      <c r="GR86" s="245" t="s">
        <v>18744</v>
      </c>
      <c r="GS86" s="1629" t="s">
        <v>14688</v>
      </c>
      <c r="GT86" s="1629" t="s">
        <v>14688</v>
      </c>
      <c r="GU86" s="1629" t="s">
        <v>14608</v>
      </c>
      <c r="GV86" s="1746" t="s">
        <v>14674</v>
      </c>
      <c r="GW86" s="1630" t="s">
        <v>18313</v>
      </c>
      <c r="GX86" s="245" t="s">
        <v>18739</v>
      </c>
      <c r="GY86" s="1630" t="s">
        <v>18743</v>
      </c>
      <c r="GZ86" s="1629" t="s">
        <v>14688</v>
      </c>
      <c r="HA86" s="1746" t="s">
        <v>14674</v>
      </c>
      <c r="HB86" s="1629" t="s">
        <v>14608</v>
      </c>
      <c r="HC86" s="245" t="s">
        <v>18739</v>
      </c>
      <c r="HD86" s="1627" t="s">
        <v>18742</v>
      </c>
      <c r="HE86" s="245" t="s">
        <v>18744</v>
      </c>
      <c r="HF86" s="1629" t="s">
        <v>14688</v>
      </c>
      <c r="HG86" s="245" t="s">
        <v>18744</v>
      </c>
      <c r="HH86" s="1630" t="s">
        <v>18743</v>
      </c>
      <c r="HI86" s="245" t="s">
        <v>18739</v>
      </c>
      <c r="HJ86" s="1628" t="s">
        <v>14603</v>
      </c>
      <c r="HK86" s="1629" t="s">
        <v>14651</v>
      </c>
      <c r="HL86" s="1629" t="s">
        <v>14607</v>
      </c>
      <c r="HM86" s="1629" t="s">
        <v>14688</v>
      </c>
      <c r="HN86" s="1690"/>
      <c r="HO86" s="469" t="s">
        <v>14688</v>
      </c>
      <c r="HP86" s="2035" t="s">
        <v>14651</v>
      </c>
      <c r="HQ86" s="2035" t="s">
        <v>16341</v>
      </c>
      <c r="HR86" s="2035" t="s">
        <v>28849</v>
      </c>
      <c r="HS86" s="2035" t="s">
        <v>16189</v>
      </c>
      <c r="HT86" s="2035" t="s">
        <v>18751</v>
      </c>
      <c r="HU86" s="2035" t="s">
        <v>23491</v>
      </c>
      <c r="HV86" s="1115" t="s">
        <v>29804</v>
      </c>
      <c r="HW86" s="2437" t="s">
        <v>14688</v>
      </c>
      <c r="HX86" s="958" t="s">
        <v>16319</v>
      </c>
      <c r="HY86" s="958" t="s">
        <v>18944</v>
      </c>
      <c r="HZ86" s="1724" t="s">
        <v>29805</v>
      </c>
      <c r="IA86" s="1120" t="s">
        <v>28436</v>
      </c>
      <c r="IB86" s="2019" t="s">
        <v>29806</v>
      </c>
      <c r="IC86" s="2035" t="s">
        <v>29807</v>
      </c>
      <c r="ID86" s="2438" t="s">
        <v>14688</v>
      </c>
      <c r="IE86" s="1672" t="s">
        <v>29808</v>
      </c>
      <c r="IF86" s="1588" t="s">
        <v>14674</v>
      </c>
      <c r="IG86" s="1588" t="s">
        <v>14607</v>
      </c>
      <c r="IH86" s="2035" t="s">
        <v>14608</v>
      </c>
      <c r="II86" s="2035" t="s">
        <v>18755</v>
      </c>
      <c r="IJ86" s="1638" t="s">
        <v>28437</v>
      </c>
      <c r="IK86" s="1638" t="s">
        <v>28437</v>
      </c>
      <c r="IL86" s="1573" t="s">
        <v>28437</v>
      </c>
      <c r="IM86" s="2351" t="s">
        <v>14674</v>
      </c>
      <c r="IN86" s="1638" t="s">
        <v>28437</v>
      </c>
      <c r="IO86" s="1588" t="s">
        <v>28437</v>
      </c>
      <c r="IP86" s="1585" t="s">
        <v>14603</v>
      </c>
      <c r="IQ86" s="2035" t="s">
        <v>29809</v>
      </c>
      <c r="IR86" s="2035" t="s">
        <v>14607</v>
      </c>
      <c r="IS86" s="2329" t="s">
        <v>14608</v>
      </c>
      <c r="IT86" s="1679"/>
      <c r="IU86" s="1638" t="s">
        <v>14688</v>
      </c>
      <c r="IV86" s="958" t="s">
        <v>14608</v>
      </c>
      <c r="IW86" s="1736" t="s">
        <v>14688</v>
      </c>
      <c r="IX86" s="495" t="s">
        <v>28440</v>
      </c>
      <c r="IY86" s="495" t="s">
        <v>29810</v>
      </c>
      <c r="IZ86" s="2035" t="s">
        <v>14608</v>
      </c>
      <c r="JA86" s="2035" t="s">
        <v>27074</v>
      </c>
      <c r="JB86" s="2335" t="s">
        <v>15655</v>
      </c>
      <c r="JC86" s="663" t="s">
        <v>16109</v>
      </c>
      <c r="JD86" s="1638" t="s">
        <v>14608</v>
      </c>
      <c r="JE86" s="1705" t="s">
        <v>14607</v>
      </c>
      <c r="JF86" s="958" t="s">
        <v>14608</v>
      </c>
      <c r="JG86" s="958" t="s">
        <v>14688</v>
      </c>
      <c r="JH86" s="958" t="s">
        <v>14607</v>
      </c>
      <c r="JI86" s="1115" t="s">
        <v>29811</v>
      </c>
      <c r="JJ86" s="1025" t="s">
        <v>14608</v>
      </c>
      <c r="JK86" s="663" t="s">
        <v>14674</v>
      </c>
      <c r="JL86" s="958" t="s">
        <v>14608</v>
      </c>
      <c r="JM86" s="1638" t="s">
        <v>14674</v>
      </c>
      <c r="JN86" s="1641" t="s">
        <v>14607</v>
      </c>
      <c r="JO86" s="1638" t="s">
        <v>14608</v>
      </c>
      <c r="JP86" s="1637" t="s">
        <v>14603</v>
      </c>
      <c r="JQ86" s="1641" t="s">
        <v>15737</v>
      </c>
      <c r="JR86" s="1638" t="s">
        <v>14607</v>
      </c>
      <c r="JS86" s="1638" t="s">
        <v>15737</v>
      </c>
      <c r="JT86" s="1638" t="s">
        <v>14608</v>
      </c>
      <c r="JU86" s="2330" t="s">
        <v>29812</v>
      </c>
      <c r="JV86" s="1638" t="s">
        <v>15737</v>
      </c>
      <c r="JW86" s="1638" t="s">
        <v>14607</v>
      </c>
      <c r="JX86" s="1641" t="s">
        <v>14608</v>
      </c>
      <c r="JY86" s="1690"/>
      <c r="JZ86" s="1641" t="s">
        <v>15737</v>
      </c>
      <c r="KA86" s="1641" t="s">
        <v>14608</v>
      </c>
      <c r="KB86" s="1641" t="s">
        <v>15737</v>
      </c>
      <c r="KC86" s="1641" t="s">
        <v>14607</v>
      </c>
      <c r="KD86" s="1641" t="s">
        <v>15737</v>
      </c>
      <c r="KE86" s="1641" t="s">
        <v>14608</v>
      </c>
      <c r="KF86" s="1680" t="s">
        <v>14603</v>
      </c>
      <c r="KG86" s="1641" t="s">
        <v>14688</v>
      </c>
      <c r="KH86" s="1641" t="s">
        <v>15767</v>
      </c>
      <c r="KI86" s="2035"/>
      <c r="KJ86" s="1641" t="s">
        <v>14688</v>
      </c>
      <c r="KK86" s="1680" t="s">
        <v>14603</v>
      </c>
      <c r="KL86" s="1641" t="s">
        <v>14688</v>
      </c>
      <c r="KM86" s="1637" t="s">
        <v>14603</v>
      </c>
      <c r="KN86" s="1683" t="s">
        <v>29811</v>
      </c>
      <c r="KO86" s="1638" t="s">
        <v>14608</v>
      </c>
      <c r="KP86" s="1638" t="s">
        <v>14607</v>
      </c>
      <c r="KQ86" s="1638" t="s">
        <v>14674</v>
      </c>
      <c r="KR86" s="1683" t="s">
        <v>29813</v>
      </c>
      <c r="KS86" s="2035"/>
      <c r="KT86" s="1638" t="s">
        <v>14651</v>
      </c>
      <c r="KU86" s="1637" t="s">
        <v>14603</v>
      </c>
      <c r="KV86" s="1638" t="s">
        <v>14607</v>
      </c>
      <c r="KW86" s="2035" t="s">
        <v>14688</v>
      </c>
      <c r="KX86" s="1641" t="s">
        <v>19359</v>
      </c>
      <c r="KY86" s="1680" t="s">
        <v>18782</v>
      </c>
      <c r="KZ86" s="2035" t="s">
        <v>14603</v>
      </c>
      <c r="LA86" s="2042" t="s">
        <v>14608</v>
      </c>
      <c r="LB86" s="1637" t="s">
        <v>18782</v>
      </c>
      <c r="LC86" s="1638" t="s">
        <v>14607</v>
      </c>
      <c r="LD86" s="1638" t="s">
        <v>14608</v>
      </c>
      <c r="LE86" s="1690"/>
      <c r="LF86" s="1641" t="s">
        <v>15824</v>
      </c>
      <c r="LG86" s="1641" t="s">
        <v>15830</v>
      </c>
      <c r="LH86" s="1600" t="s">
        <v>15804</v>
      </c>
      <c r="LI86" s="1600" t="s">
        <v>14608</v>
      </c>
      <c r="LJ86" s="1600" t="s">
        <v>14688</v>
      </c>
      <c r="LK86" s="1638" t="s">
        <v>14607</v>
      </c>
      <c r="LL86" s="1588" t="s">
        <v>14608</v>
      </c>
      <c r="LM86" s="1600" t="s">
        <v>15830</v>
      </c>
      <c r="LN86" s="1648" t="s">
        <v>15804</v>
      </c>
      <c r="LO86" s="1600" t="s">
        <v>14688</v>
      </c>
      <c r="LP86" s="2035"/>
      <c r="LQ86" s="1588" t="s">
        <v>15884</v>
      </c>
      <c r="LR86" s="1588" t="s">
        <v>14603</v>
      </c>
      <c r="LS86" s="2035" t="s">
        <v>14608</v>
      </c>
      <c r="LT86" s="1712" t="s">
        <v>29814</v>
      </c>
      <c r="LU86" s="1714" t="s">
        <v>14651</v>
      </c>
      <c r="LV86" s="1658" t="s">
        <v>15884</v>
      </c>
      <c r="LW86" s="2035" t="s">
        <v>14608</v>
      </c>
      <c r="LX86" s="2357" t="s">
        <v>29815</v>
      </c>
      <c r="LY86" s="1595" t="s">
        <v>29816</v>
      </c>
      <c r="LZ86" s="2035" t="s">
        <v>14674</v>
      </c>
      <c r="MA86" s="1600" t="s">
        <v>14608</v>
      </c>
      <c r="MB86" s="1600" t="s">
        <v>14688</v>
      </c>
      <c r="MC86" s="1600" t="s">
        <v>14603</v>
      </c>
      <c r="MD86" s="1588" t="s">
        <v>14607</v>
      </c>
      <c r="ME86" s="2035" t="s">
        <v>14608</v>
      </c>
      <c r="MF86" s="1588" t="s">
        <v>14607</v>
      </c>
      <c r="MG86" s="268" t="s">
        <v>27991</v>
      </c>
      <c r="MH86" s="2035" t="s">
        <v>14688</v>
      </c>
      <c r="MI86" s="469" t="s">
        <v>14608</v>
      </c>
      <c r="MJ86" s="1690"/>
      <c r="MK86" s="1588" t="s">
        <v>15937</v>
      </c>
      <c r="ML86" s="1638" t="s">
        <v>18353</v>
      </c>
      <c r="MM86" s="1585" t="s">
        <v>14608</v>
      </c>
      <c r="MN86" s="2035" t="s">
        <v>14688</v>
      </c>
      <c r="MO86" s="1648" t="s">
        <v>15956</v>
      </c>
      <c r="MP86" s="1600" t="s">
        <v>14608</v>
      </c>
      <c r="MQ86" s="1600" t="s">
        <v>15937</v>
      </c>
      <c r="MR86" s="1600" t="s">
        <v>14608</v>
      </c>
      <c r="MS86" s="1600" t="s">
        <v>15956</v>
      </c>
      <c r="MT86" s="1588" t="s">
        <v>15937</v>
      </c>
      <c r="MU86" s="1588" t="s">
        <v>14608</v>
      </c>
      <c r="MV86" s="2035"/>
      <c r="MW86" s="1600" t="s">
        <v>16319</v>
      </c>
      <c r="MX86" s="1658" t="s">
        <v>14608</v>
      </c>
      <c r="MY86" s="1712" t="s">
        <v>29817</v>
      </c>
      <c r="MZ86" s="1641" t="s">
        <v>18354</v>
      </c>
      <c r="NA86" s="1588" t="s">
        <v>27407</v>
      </c>
      <c r="NB86" s="1588" t="s">
        <v>14608</v>
      </c>
      <c r="NC86" s="1588" t="s">
        <v>18354</v>
      </c>
      <c r="ND86" s="1600" t="s">
        <v>14608</v>
      </c>
      <c r="NE86" s="1595" t="s">
        <v>29818</v>
      </c>
      <c r="NF86" s="1588" t="s">
        <v>14688</v>
      </c>
      <c r="NG86" s="2035" t="s">
        <v>14608</v>
      </c>
      <c r="NH86" s="1595" t="s">
        <v>29819</v>
      </c>
      <c r="NI86" s="1595" t="s">
        <v>29819</v>
      </c>
      <c r="NJ86" s="2035" t="s">
        <v>27283</v>
      </c>
      <c r="NK86" s="2035" t="s">
        <v>27409</v>
      </c>
      <c r="NL86" s="1579" t="s">
        <v>14608</v>
      </c>
      <c r="NM86" s="1599" t="s">
        <v>27409</v>
      </c>
      <c r="NN86" s="2339" t="s">
        <v>14688</v>
      </c>
      <c r="NO86" s="1579" t="s">
        <v>29820</v>
      </c>
      <c r="NP86" s="1690"/>
      <c r="NQ86" s="2341" t="s">
        <v>15995</v>
      </c>
      <c r="NR86" s="2341" t="s">
        <v>14608</v>
      </c>
      <c r="NS86" s="2432" t="s">
        <v>15997</v>
      </c>
      <c r="NT86" s="1660" t="s">
        <v>15988</v>
      </c>
      <c r="NU86" s="2036" t="s">
        <v>15997</v>
      </c>
      <c r="NV86" s="1692" t="s">
        <v>14608</v>
      </c>
      <c r="NW86" s="2035" t="s">
        <v>14607</v>
      </c>
      <c r="NX86" s="1659" t="s">
        <v>15991</v>
      </c>
      <c r="NY86" s="1024" t="s">
        <v>24452</v>
      </c>
      <c r="NZ86" s="1659" t="s">
        <v>14608</v>
      </c>
      <c r="OA86" s="2432" t="s">
        <v>15995</v>
      </c>
      <c r="OB86" s="1659" t="s">
        <v>14688</v>
      </c>
      <c r="OC86" s="2432" t="s">
        <v>15984</v>
      </c>
      <c r="OD86" s="1659" t="s">
        <v>14603</v>
      </c>
      <c r="OE86" s="1604" t="s">
        <v>16109</v>
      </c>
      <c r="OF86" s="1024" t="s">
        <v>16722</v>
      </c>
      <c r="OG86" s="1692" t="s">
        <v>14608</v>
      </c>
      <c r="OH86" s="1692" t="s">
        <v>14607</v>
      </c>
      <c r="OI86" s="301" t="s">
        <v>29821</v>
      </c>
      <c r="OJ86" s="1" t="s">
        <v>14688</v>
      </c>
      <c r="OK86" s="2439" t="s">
        <v>14608</v>
      </c>
      <c r="OL86" s="1" t="s">
        <v>14607</v>
      </c>
      <c r="OM86" s="1024" t="s">
        <v>16724</v>
      </c>
      <c r="ON86" s="1692" t="s">
        <v>14651</v>
      </c>
      <c r="OO86" s="1692" t="s">
        <v>14608</v>
      </c>
      <c r="OP86" s="1692" t="s">
        <v>14651</v>
      </c>
      <c r="OQ86" s="2035" t="s">
        <v>14607</v>
      </c>
      <c r="OR86" s="1692" t="s">
        <v>14603</v>
      </c>
      <c r="OS86" s="1659" t="s">
        <v>14651</v>
      </c>
      <c r="OT86" s="1024" t="s">
        <v>23584</v>
      </c>
      <c r="OU86" s="2035" t="s">
        <v>14608</v>
      </c>
      <c r="OV86" s="1690"/>
      <c r="OW86" s="2035" t="s">
        <v>18363</v>
      </c>
      <c r="OX86" s="1604" t="s">
        <v>16109</v>
      </c>
      <c r="OY86" s="2035" t="s">
        <v>14603</v>
      </c>
      <c r="OZ86" s="2035" t="s">
        <v>14607</v>
      </c>
      <c r="PA86" s="301" t="s">
        <v>29822</v>
      </c>
      <c r="PB86" s="1024" t="s">
        <v>24247</v>
      </c>
      <c r="PC86" s="268" t="s">
        <v>14607</v>
      </c>
      <c r="PD86" s="1692" t="s">
        <v>14651</v>
      </c>
      <c r="PE86" s="2035" t="s">
        <v>19218</v>
      </c>
      <c r="PF86" s="1692" t="s">
        <v>14688</v>
      </c>
      <c r="PG86" s="268" t="s">
        <v>27415</v>
      </c>
      <c r="PH86" s="2035" t="s">
        <v>27415</v>
      </c>
      <c r="PI86" s="1024" t="s">
        <v>23584</v>
      </c>
      <c r="PJ86" s="2035"/>
      <c r="PK86" s="2035"/>
      <c r="PL86" s="2035"/>
      <c r="PM86" s="2035"/>
      <c r="PN86" s="2035"/>
      <c r="PO86" s="2035"/>
      <c r="PP86" s="1024"/>
      <c r="PQ86" s="2035"/>
      <c r="PR86" s="2035"/>
      <c r="PS86" s="2432" t="s">
        <v>14688</v>
      </c>
      <c r="PT86" s="1659" t="s">
        <v>14607</v>
      </c>
      <c r="PU86" s="1659" t="s">
        <v>14608</v>
      </c>
      <c r="PV86" s="2432" t="s">
        <v>14688</v>
      </c>
      <c r="PW86" s="1024" t="s">
        <v>16724</v>
      </c>
      <c r="PX86" s="2035" t="s">
        <v>14994</v>
      </c>
      <c r="PY86" s="1664"/>
      <c r="PZ86" s="469"/>
      <c r="QA86" s="469"/>
      <c r="QB86" s="469"/>
      <c r="QC86" s="469"/>
      <c r="QD86" s="469"/>
      <c r="QE86" s="469"/>
      <c r="QF86" s="469"/>
      <c r="QG86" s="469"/>
      <c r="QH86" s="469"/>
      <c r="QI86" s="469"/>
      <c r="QJ86" s="469"/>
      <c r="QK86" s="469"/>
      <c r="QL86" s="469"/>
      <c r="QM86" s="469"/>
      <c r="QN86" s="469"/>
      <c r="QO86" s="469"/>
      <c r="QP86" s="469"/>
      <c r="QQ86" s="469"/>
      <c r="QR86" s="469"/>
      <c r="QS86" s="469"/>
      <c r="QT86" s="469"/>
      <c r="QU86" s="469"/>
      <c r="QV86" s="469"/>
      <c r="QW86" s="469"/>
      <c r="QX86" s="469"/>
      <c r="QY86" s="469"/>
      <c r="QZ86" s="469"/>
      <c r="RA86" s="469"/>
      <c r="RB86" s="469"/>
      <c r="RC86" s="469"/>
      <c r="RD86" s="469"/>
    </row>
    <row r="87" spans="1:472" ht="54" customHeight="1">
      <c r="A87" s="2500"/>
      <c r="B87" s="2344" t="s">
        <v>29823</v>
      </c>
      <c r="C87" s="2214"/>
      <c r="D87" s="469"/>
      <c r="E87" s="469"/>
      <c r="F87" s="469"/>
      <c r="G87" s="269" t="s">
        <v>29824</v>
      </c>
      <c r="H87" s="1851" t="s">
        <v>29825</v>
      </c>
      <c r="I87" s="469"/>
      <c r="J87" s="469"/>
      <c r="K87" s="469"/>
      <c r="L87" s="469"/>
      <c r="M87" s="469"/>
      <c r="N87" s="469"/>
      <c r="O87" s="269" t="s">
        <v>29826</v>
      </c>
      <c r="P87" s="469"/>
      <c r="Q87" s="269" t="s">
        <v>29827</v>
      </c>
      <c r="R87" s="469"/>
      <c r="S87" s="269" t="s">
        <v>29828</v>
      </c>
      <c r="T87" s="469"/>
      <c r="U87" s="269" t="s">
        <v>29829</v>
      </c>
      <c r="V87" s="469"/>
      <c r="W87" s="469"/>
      <c r="X87" s="469"/>
      <c r="Y87" s="1617" t="s">
        <v>29830</v>
      </c>
      <c r="Z87" s="331"/>
      <c r="AA87" s="469"/>
      <c r="AB87" s="269" t="s">
        <v>29831</v>
      </c>
      <c r="AC87" s="469"/>
      <c r="AD87" s="469"/>
      <c r="AE87" s="469"/>
      <c r="AF87" s="469"/>
      <c r="AG87" s="469"/>
      <c r="AH87" s="469"/>
      <c r="AI87" s="2214"/>
      <c r="AJ87" s="469"/>
      <c r="AK87" s="469"/>
      <c r="AL87" s="469"/>
      <c r="AM87" s="469"/>
      <c r="AN87" s="469"/>
      <c r="AO87" s="469"/>
      <c r="AP87" s="469"/>
      <c r="AQ87" s="269" t="s">
        <v>29832</v>
      </c>
      <c r="AR87" s="469"/>
      <c r="AS87" s="469"/>
      <c r="AT87" s="469"/>
      <c r="AU87" s="469"/>
      <c r="AV87" s="268"/>
      <c r="AW87" s="469"/>
      <c r="AX87" s="469"/>
      <c r="AY87" s="469"/>
      <c r="AZ87" s="469"/>
      <c r="BA87" s="469"/>
      <c r="BB87" s="469"/>
      <c r="BC87" s="1571" t="s">
        <v>29833</v>
      </c>
      <c r="BD87" s="269" t="s">
        <v>29834</v>
      </c>
      <c r="BE87" s="469"/>
      <c r="BF87" s="469"/>
      <c r="BG87" s="469"/>
      <c r="BH87" s="469"/>
      <c r="BI87" s="469"/>
      <c r="BJ87" s="469"/>
      <c r="BK87" s="1617" t="s">
        <v>29835</v>
      </c>
      <c r="BL87" s="2214"/>
      <c r="BM87" s="269" t="s">
        <v>29836</v>
      </c>
      <c r="BN87" s="469"/>
      <c r="BO87" s="469"/>
      <c r="BP87" s="1615" t="s">
        <v>29837</v>
      </c>
      <c r="BQ87" s="269" t="s">
        <v>29838</v>
      </c>
      <c r="BR87" s="1617" t="s">
        <v>29839</v>
      </c>
      <c r="BS87" s="269" t="s">
        <v>29840</v>
      </c>
      <c r="BT87" s="469"/>
      <c r="BU87" s="469"/>
      <c r="BV87" s="1615" t="s">
        <v>29841</v>
      </c>
      <c r="BW87" s="469"/>
      <c r="BX87" s="1615" t="s">
        <v>29842</v>
      </c>
      <c r="BY87" s="1673" t="s">
        <v>29843</v>
      </c>
      <c r="BZ87" s="2440"/>
      <c r="CA87" s="469"/>
      <c r="CB87" s="1742" t="s">
        <v>29844</v>
      </c>
      <c r="CC87" s="469"/>
      <c r="CD87" s="469"/>
      <c r="CE87" s="1615" t="s">
        <v>29845</v>
      </c>
      <c r="CF87" s="469"/>
      <c r="CG87" s="469"/>
      <c r="CH87" s="469"/>
      <c r="CI87" s="269" t="s">
        <v>29846</v>
      </c>
      <c r="CJ87" s="1615" t="s">
        <v>29847</v>
      </c>
      <c r="CK87" s="469"/>
      <c r="CL87" s="469"/>
      <c r="CM87" s="1615" t="s">
        <v>29848</v>
      </c>
      <c r="CN87" s="269" t="s">
        <v>29849</v>
      </c>
      <c r="CO87" s="469"/>
      <c r="CP87" s="269" t="s">
        <v>29850</v>
      </c>
      <c r="CQ87" s="269" t="s">
        <v>29851</v>
      </c>
      <c r="CR87" s="2214"/>
      <c r="CS87" s="469"/>
      <c r="CT87" s="269" t="s">
        <v>29852</v>
      </c>
      <c r="CU87" s="469"/>
      <c r="CV87" s="469"/>
      <c r="CW87" s="469"/>
      <c r="CX87" s="269" t="s">
        <v>29853</v>
      </c>
      <c r="CY87" s="469"/>
      <c r="CZ87" s="469"/>
      <c r="DA87" s="1667"/>
      <c r="DB87" s="469"/>
      <c r="DC87" s="1615" t="s">
        <v>29854</v>
      </c>
      <c r="DD87" s="469"/>
      <c r="DE87" s="1617" t="s">
        <v>29855</v>
      </c>
      <c r="DF87" s="469"/>
      <c r="DG87" s="469"/>
      <c r="DH87" s="469"/>
      <c r="DI87" s="469"/>
      <c r="DJ87" s="269" t="s">
        <v>29856</v>
      </c>
      <c r="DK87" s="2192" t="s">
        <v>29857</v>
      </c>
      <c r="DL87" s="1587" t="s">
        <v>29858</v>
      </c>
      <c r="DM87" s="469"/>
      <c r="DN87" s="1578" t="s">
        <v>29859</v>
      </c>
      <c r="DO87" s="1587" t="s">
        <v>29860</v>
      </c>
      <c r="DP87" s="1617" t="s">
        <v>29861</v>
      </c>
      <c r="DQ87" s="1615" t="s">
        <v>29862</v>
      </c>
      <c r="DR87" s="1571" t="s">
        <v>29863</v>
      </c>
      <c r="DS87" s="1587" t="s">
        <v>29864</v>
      </c>
      <c r="DT87" s="269" t="s">
        <v>29865</v>
      </c>
      <c r="DU87" s="269" t="s">
        <v>29866</v>
      </c>
      <c r="DV87" s="269" t="s">
        <v>29867</v>
      </c>
      <c r="DW87" s="2214"/>
      <c r="DX87" s="269" t="s">
        <v>29868</v>
      </c>
      <c r="DY87" s="331"/>
      <c r="DZ87" s="269" t="s">
        <v>29869</v>
      </c>
      <c r="EA87" s="269" t="s">
        <v>29870</v>
      </c>
      <c r="EB87" s="469"/>
      <c r="EC87" s="269" t="s">
        <v>29871</v>
      </c>
      <c r="ED87" s="269" t="s">
        <v>29872</v>
      </c>
      <c r="EE87" s="469"/>
      <c r="EF87" s="469"/>
      <c r="EG87" s="1617" t="s">
        <v>29873</v>
      </c>
      <c r="EH87" s="269" t="s">
        <v>19918</v>
      </c>
      <c r="EI87" s="1587" t="s">
        <v>29874</v>
      </c>
      <c r="EJ87" s="269" t="s">
        <v>29875</v>
      </c>
      <c r="EK87" s="2018" t="s">
        <v>29876</v>
      </c>
      <c r="EL87" s="1760"/>
      <c r="EM87" s="269" t="s">
        <v>29877</v>
      </c>
      <c r="EN87" s="268"/>
      <c r="EO87" s="269" t="s">
        <v>29878</v>
      </c>
      <c r="EP87" s="469"/>
      <c r="EQ87" s="469"/>
      <c r="ER87" s="469"/>
      <c r="ES87" s="469"/>
      <c r="ET87" s="1615" t="s">
        <v>29879</v>
      </c>
      <c r="EU87" s="269" t="s">
        <v>29880</v>
      </c>
      <c r="EV87" s="1617" t="s">
        <v>29881</v>
      </c>
      <c r="EW87" s="469"/>
      <c r="EX87" s="1617" t="s">
        <v>29882</v>
      </c>
      <c r="EY87" s="1617" t="s">
        <v>29883</v>
      </c>
      <c r="EZ87" s="469"/>
      <c r="FA87" s="269" t="s">
        <v>29884</v>
      </c>
      <c r="FB87" s="469"/>
      <c r="FC87" s="2214"/>
      <c r="FD87" s="2331" t="s">
        <v>29885</v>
      </c>
      <c r="FE87" s="469"/>
      <c r="FF87" s="2331" t="s">
        <v>29886</v>
      </c>
      <c r="FG87" s="469"/>
      <c r="FH87" s="1617" t="s">
        <v>29887</v>
      </c>
      <c r="FI87" s="296"/>
      <c r="FJ87" s="469"/>
      <c r="FK87" s="1617" t="s">
        <v>29888</v>
      </c>
      <c r="FL87" s="469"/>
      <c r="FM87" s="269" t="s">
        <v>29889</v>
      </c>
      <c r="FN87" s="2004" t="s">
        <v>29890</v>
      </c>
      <c r="FO87" s="2004" t="s">
        <v>29891</v>
      </c>
      <c r="FP87" s="2004" t="s">
        <v>29892</v>
      </c>
      <c r="FQ87" s="1617" t="s">
        <v>29893</v>
      </c>
      <c r="FR87" s="1760"/>
      <c r="FS87" s="1617" t="s">
        <v>19122</v>
      </c>
      <c r="FT87" s="2004" t="s">
        <v>29894</v>
      </c>
      <c r="FU87" s="2004" t="s">
        <v>29895</v>
      </c>
      <c r="FV87" s="1617" t="s">
        <v>29896</v>
      </c>
      <c r="FW87" s="1617" t="s">
        <v>29897</v>
      </c>
      <c r="FX87" s="469"/>
      <c r="FY87" s="269" t="s">
        <v>20290</v>
      </c>
      <c r="FZ87" s="1617" t="s">
        <v>19947</v>
      </c>
      <c r="GA87" s="1615" t="s">
        <v>29898</v>
      </c>
      <c r="GB87" s="2004" t="s">
        <v>29899</v>
      </c>
      <c r="GC87" s="1615" t="s">
        <v>29900</v>
      </c>
      <c r="GD87" s="2004" t="s">
        <v>29901</v>
      </c>
      <c r="GE87" s="2004" t="s">
        <v>29902</v>
      </c>
      <c r="GF87" s="1571" t="s">
        <v>29903</v>
      </c>
      <c r="GG87" s="2004" t="s">
        <v>29904</v>
      </c>
      <c r="GH87" s="2214"/>
      <c r="GI87" s="2004" t="s">
        <v>29905</v>
      </c>
      <c r="GJ87" s="2004" t="s">
        <v>29906</v>
      </c>
      <c r="GK87" s="1671" t="s">
        <v>21997</v>
      </c>
      <c r="GL87" s="2004" t="s">
        <v>29907</v>
      </c>
      <c r="GM87" s="2004" t="s">
        <v>29908</v>
      </c>
      <c r="GN87" s="2004" t="s">
        <v>29909</v>
      </c>
      <c r="GO87" s="2307"/>
      <c r="GP87" s="2004" t="s">
        <v>29910</v>
      </c>
      <c r="GQ87" s="1673" t="s">
        <v>29911</v>
      </c>
      <c r="GR87" s="2004" t="s">
        <v>29912</v>
      </c>
      <c r="GS87" s="2004" t="s">
        <v>29913</v>
      </c>
      <c r="GT87" s="1587" t="s">
        <v>29914</v>
      </c>
      <c r="GU87" s="1673" t="s">
        <v>29915</v>
      </c>
      <c r="GV87" s="2004" t="s">
        <v>29916</v>
      </c>
      <c r="GW87" s="2004" t="s">
        <v>29917</v>
      </c>
      <c r="GX87" s="171" t="s">
        <v>29918</v>
      </c>
      <c r="GY87" s="1617" t="s">
        <v>29919</v>
      </c>
      <c r="GZ87" s="1587" t="s">
        <v>29920</v>
      </c>
      <c r="HA87" s="1587" t="s">
        <v>19967</v>
      </c>
      <c r="HB87" s="2004" t="s">
        <v>29921</v>
      </c>
      <c r="HC87" s="2004" t="s">
        <v>29922</v>
      </c>
      <c r="HD87" s="2004" t="s">
        <v>29923</v>
      </c>
      <c r="HE87" s="2004" t="s">
        <v>29924</v>
      </c>
      <c r="HF87" s="2004" t="s">
        <v>29925</v>
      </c>
      <c r="HG87" s="1615" t="s">
        <v>29926</v>
      </c>
      <c r="HH87" s="2004" t="s">
        <v>29927</v>
      </c>
      <c r="HI87" s="2004" t="s">
        <v>29928</v>
      </c>
      <c r="HJ87" s="171" t="s">
        <v>29929</v>
      </c>
      <c r="HK87" s="1615" t="s">
        <v>29930</v>
      </c>
      <c r="HL87" s="1617" t="s">
        <v>18509</v>
      </c>
      <c r="HM87" s="1615" t="s">
        <v>29931</v>
      </c>
      <c r="HN87" s="2214"/>
      <c r="HO87" s="2004" t="s">
        <v>29932</v>
      </c>
      <c r="HP87" s="2004" t="s">
        <v>29933</v>
      </c>
      <c r="HQ87" s="1861" t="s">
        <v>29934</v>
      </c>
      <c r="HR87" s="2004" t="s">
        <v>29935</v>
      </c>
      <c r="HS87" s="2004" t="s">
        <v>29936</v>
      </c>
      <c r="HT87" s="1587" t="s">
        <v>29937</v>
      </c>
      <c r="HU87" s="2004" t="s">
        <v>29938</v>
      </c>
      <c r="HV87" s="398"/>
      <c r="HW87" s="469"/>
      <c r="HX87" s="1587" t="s">
        <v>29939</v>
      </c>
      <c r="HY87" s="469"/>
      <c r="HZ87" s="257"/>
      <c r="IA87" s="1901" t="s">
        <v>29940</v>
      </c>
      <c r="IB87" s="257"/>
      <c r="IC87" s="469"/>
      <c r="ID87" s="1676" t="s">
        <v>29941</v>
      </c>
      <c r="IE87" s="469"/>
      <c r="IF87" s="469"/>
      <c r="IG87" s="469"/>
      <c r="IH87" s="1863" t="s">
        <v>29942</v>
      </c>
      <c r="II87" s="1615" t="s">
        <v>29943</v>
      </c>
      <c r="IJ87" s="469"/>
      <c r="IK87" s="1616" t="s">
        <v>29944</v>
      </c>
      <c r="IL87" s="1587" t="s">
        <v>29945</v>
      </c>
      <c r="IM87" s="469"/>
      <c r="IN87" s="1615" t="s">
        <v>29946</v>
      </c>
      <c r="IO87" s="1587" t="s">
        <v>29947</v>
      </c>
      <c r="IP87" s="469"/>
      <c r="IQ87" s="469"/>
      <c r="IR87" s="469"/>
      <c r="IS87" s="2121"/>
      <c r="IT87" s="2206"/>
      <c r="IU87" s="1698" t="s">
        <v>29948</v>
      </c>
      <c r="IV87" s="1698" t="s">
        <v>29949</v>
      </c>
      <c r="IW87" s="257"/>
      <c r="IX87" s="257"/>
      <c r="IY87" s="2185" t="s">
        <v>29950</v>
      </c>
      <c r="IZ87" s="1587" t="s">
        <v>29951</v>
      </c>
      <c r="JA87" s="1671" t="s">
        <v>29952</v>
      </c>
      <c r="JB87" s="469"/>
      <c r="JC87" s="663" t="s">
        <v>16109</v>
      </c>
      <c r="JD87" s="2021" t="s">
        <v>29953</v>
      </c>
      <c r="JE87" s="269" t="s">
        <v>29954</v>
      </c>
      <c r="JF87" s="1587" t="s">
        <v>29955</v>
      </c>
      <c r="JG87" s="469"/>
      <c r="JH87" s="1587" t="s">
        <v>29956</v>
      </c>
      <c r="JI87" s="398"/>
      <c r="JJ87" s="1760"/>
      <c r="JK87" s="1760"/>
      <c r="JL87" s="1587" t="s">
        <v>29957</v>
      </c>
      <c r="JM87" s="469"/>
      <c r="JN87" s="2309"/>
      <c r="JO87" s="1731"/>
      <c r="JP87" s="1615" t="s">
        <v>29958</v>
      </c>
      <c r="JQ87" s="1587" t="s">
        <v>29959</v>
      </c>
      <c r="JR87" s="1588"/>
      <c r="JS87" s="469"/>
      <c r="JT87" s="206" t="s">
        <v>29960</v>
      </c>
      <c r="JU87" s="1587" t="s">
        <v>29961</v>
      </c>
      <c r="JV87" s="1615" t="s">
        <v>29962</v>
      </c>
      <c r="JW87" s="1588"/>
      <c r="JX87" s="206" t="s">
        <v>29963</v>
      </c>
      <c r="JY87" s="2214"/>
      <c r="JZ87" s="469"/>
      <c r="KA87" s="2309"/>
      <c r="KB87" s="2309"/>
      <c r="KC87" s="2309"/>
      <c r="KD87" s="1587" t="s">
        <v>29964</v>
      </c>
      <c r="KE87" s="2309"/>
      <c r="KF87" s="1587" t="s">
        <v>29965</v>
      </c>
      <c r="KG87" s="2309"/>
      <c r="KH87" s="2309"/>
      <c r="KI87" s="469"/>
      <c r="KJ87" s="469"/>
      <c r="KK87" s="1587" t="s">
        <v>29966</v>
      </c>
      <c r="KL87" s="469"/>
      <c r="KM87" s="1587" t="s">
        <v>29967</v>
      </c>
      <c r="KN87" s="2278"/>
      <c r="KO87" s="469"/>
      <c r="KP87" s="1698" t="s">
        <v>29968</v>
      </c>
      <c r="KQ87" s="1698" t="s">
        <v>29969</v>
      </c>
      <c r="KR87" s="1861" t="s">
        <v>29970</v>
      </c>
      <c r="KS87" s="469"/>
      <c r="KT87" s="206" t="s">
        <v>20051</v>
      </c>
      <c r="KU87" s="2354" t="s">
        <v>29971</v>
      </c>
      <c r="KV87" s="1578" t="s">
        <v>29972</v>
      </c>
      <c r="KW87" s="1615" t="s">
        <v>29973</v>
      </c>
      <c r="KX87" s="331"/>
      <c r="KY87" s="1623" t="s">
        <v>20389</v>
      </c>
      <c r="KZ87" s="469"/>
      <c r="LA87" s="469"/>
      <c r="LB87" s="1615" t="s">
        <v>29974</v>
      </c>
      <c r="LC87" s="2354" t="s">
        <v>29975</v>
      </c>
      <c r="LD87" s="469"/>
      <c r="LE87" s="2214"/>
      <c r="LF87" s="1587" t="s">
        <v>20393</v>
      </c>
      <c r="LG87" s="469"/>
      <c r="LH87" s="469"/>
      <c r="LI87" s="1587" t="s">
        <v>20063</v>
      </c>
      <c r="LJ87" s="469"/>
      <c r="LK87" s="469"/>
      <c r="LL87" s="1671" t="s">
        <v>20397</v>
      </c>
      <c r="LM87" s="2309"/>
      <c r="LN87" s="469"/>
      <c r="LO87" s="2309"/>
      <c r="LP87" s="469"/>
      <c r="LQ87" s="1588"/>
      <c r="LR87" s="1587" t="s">
        <v>20071</v>
      </c>
      <c r="LS87" s="1615" t="s">
        <v>29976</v>
      </c>
      <c r="LT87" s="2278"/>
      <c r="LU87" s="2309"/>
      <c r="LV87" s="2309"/>
      <c r="LW87" s="1615" t="s">
        <v>29977</v>
      </c>
      <c r="LX87" s="2278"/>
      <c r="LY87" s="2279"/>
      <c r="LZ87" s="1587" t="s">
        <v>20077</v>
      </c>
      <c r="MA87" s="2309"/>
      <c r="MB87" s="2309"/>
      <c r="MC87" s="2309"/>
      <c r="MD87" s="1588"/>
      <c r="ME87" s="469"/>
      <c r="MF87" s="1615" t="s">
        <v>29978</v>
      </c>
      <c r="MG87" s="1615" t="s">
        <v>29979</v>
      </c>
      <c r="MH87" s="1730" t="s">
        <v>23312</v>
      </c>
      <c r="MI87" s="1615" t="s">
        <v>29980</v>
      </c>
      <c r="MJ87" s="2214"/>
      <c r="MK87" s="1588"/>
      <c r="ML87" s="469"/>
      <c r="MM87" s="1587" t="s">
        <v>20087</v>
      </c>
      <c r="MN87" s="269" t="s">
        <v>20409</v>
      </c>
      <c r="MO87" s="2309"/>
      <c r="MP87" s="205" t="s">
        <v>20410</v>
      </c>
      <c r="MQ87" s="469"/>
      <c r="MR87" s="2309"/>
      <c r="MS87" s="2309"/>
      <c r="MT87" s="1588"/>
      <c r="MU87" s="1615" t="s">
        <v>29981</v>
      </c>
      <c r="MV87" s="469"/>
      <c r="MW87" s="2309"/>
      <c r="MX87" s="733"/>
      <c r="MY87" s="2414"/>
      <c r="MZ87" s="2309"/>
      <c r="NA87" s="1588"/>
      <c r="NB87" s="1588"/>
      <c r="NC87" s="1759" t="s">
        <v>29982</v>
      </c>
      <c r="ND87" s="2309"/>
      <c r="NE87" s="2279"/>
      <c r="NF87" s="1864" t="s">
        <v>25056</v>
      </c>
      <c r="NG87" s="1615" t="s">
        <v>29983</v>
      </c>
      <c r="NH87" s="2279"/>
      <c r="NI87" s="2279"/>
      <c r="NJ87" s="469"/>
      <c r="NK87" s="269" t="s">
        <v>29984</v>
      </c>
      <c r="NL87" s="1760"/>
      <c r="NM87" s="1615" t="s">
        <v>29985</v>
      </c>
      <c r="NN87" s="1760"/>
      <c r="NO87" s="1615" t="s">
        <v>29986</v>
      </c>
      <c r="NP87" s="2214"/>
      <c r="NQ87" s="1691"/>
      <c r="NR87" s="469"/>
      <c r="NS87" s="2416"/>
      <c r="NT87" s="2416"/>
      <c r="NU87" s="2416"/>
      <c r="NV87" s="1692"/>
      <c r="NW87" s="2055"/>
      <c r="NX87" s="2416"/>
      <c r="NY87" s="2055"/>
      <c r="NZ87" s="2416"/>
      <c r="OA87" s="2416"/>
      <c r="OB87" s="2055"/>
      <c r="OC87" s="2416"/>
      <c r="OD87" s="2416"/>
      <c r="OE87" s="1604" t="s">
        <v>16109</v>
      </c>
      <c r="OF87" s="2055"/>
      <c r="OG87" s="1692"/>
      <c r="OH87" s="1692"/>
      <c r="OI87" s="1604"/>
      <c r="OJ87" s="1692"/>
      <c r="OK87" s="2416"/>
      <c r="OL87" s="1692"/>
      <c r="OM87" s="2055"/>
      <c r="ON87" s="1692"/>
      <c r="OO87" s="424" t="s">
        <v>29987</v>
      </c>
      <c r="OP87" s="269" t="s">
        <v>24774</v>
      </c>
      <c r="OQ87" s="2055"/>
      <c r="OR87" s="1692"/>
      <c r="OS87" s="2416"/>
      <c r="OT87" s="2055"/>
      <c r="OU87" s="2055"/>
      <c r="OV87" s="2214"/>
      <c r="OW87" s="2055"/>
      <c r="OX87" s="1604" t="s">
        <v>16109</v>
      </c>
      <c r="OY87" s="2055"/>
      <c r="OZ87" s="2055"/>
      <c r="PA87" s="1604"/>
      <c r="PB87" s="2055"/>
      <c r="PC87" s="2055"/>
      <c r="PD87" s="1692"/>
      <c r="PE87" s="424" t="s">
        <v>29988</v>
      </c>
      <c r="PF87" s="1692"/>
      <c r="PG87" s="1692"/>
      <c r="PH87" s="2055"/>
      <c r="PI87" s="2055"/>
      <c r="PJ87" s="2055"/>
      <c r="PK87" s="2055"/>
      <c r="PL87" s="2055"/>
      <c r="PM87" s="2055"/>
      <c r="PN87" s="2055"/>
      <c r="PO87" s="2055"/>
      <c r="PP87" s="2055"/>
      <c r="PQ87" s="2055"/>
      <c r="PR87" s="2055"/>
      <c r="PS87" s="2416"/>
      <c r="PT87" s="2416"/>
      <c r="PU87" s="2416"/>
      <c r="PV87" s="2416"/>
      <c r="PW87" s="2055"/>
      <c r="PX87" s="2055"/>
      <c r="PY87" s="2215"/>
      <c r="PZ87" s="2055"/>
      <c r="QA87" s="2055"/>
      <c r="QB87" s="2055"/>
      <c r="QC87" s="2055"/>
      <c r="QD87" s="2055"/>
      <c r="QE87" s="2055"/>
      <c r="QF87" s="2055"/>
      <c r="QG87" s="2055"/>
      <c r="QH87" s="2055"/>
      <c r="QI87" s="2055"/>
      <c r="QJ87" s="2055"/>
      <c r="QK87" s="2055"/>
      <c r="QL87" s="2055"/>
      <c r="QM87" s="2055"/>
      <c r="QN87" s="2055"/>
      <c r="QO87" s="2055"/>
      <c r="QP87" s="2055"/>
      <c r="QQ87" s="2055"/>
      <c r="QR87" s="2055"/>
      <c r="QS87" s="2055"/>
      <c r="QT87" s="2055"/>
      <c r="QU87" s="2055"/>
      <c r="QV87" s="2055"/>
      <c r="QW87" s="2055"/>
      <c r="QX87" s="2055"/>
      <c r="QY87" s="2055"/>
      <c r="QZ87" s="2055"/>
      <c r="RA87" s="2055"/>
      <c r="RB87" s="2055"/>
      <c r="RC87" s="2055"/>
      <c r="RD87" s="2055"/>
    </row>
    <row r="88" spans="1:472" ht="54" customHeight="1">
      <c r="A88" s="2500"/>
      <c r="B88" s="1996" t="s">
        <v>28611</v>
      </c>
      <c r="C88" s="2310"/>
      <c r="D88" s="2284" t="s">
        <v>14620</v>
      </c>
      <c r="E88" s="2284" t="s">
        <v>29989</v>
      </c>
      <c r="F88" s="2284" t="s">
        <v>29990</v>
      </c>
      <c r="G88" s="2035" t="s">
        <v>16211</v>
      </c>
      <c r="H88" s="2284" t="s">
        <v>28805</v>
      </c>
      <c r="I88" s="2284" t="s">
        <v>14617</v>
      </c>
      <c r="J88" s="2284" t="s">
        <v>29991</v>
      </c>
      <c r="K88" s="2284" t="s">
        <v>14610</v>
      </c>
      <c r="L88" s="2284" t="s">
        <v>29992</v>
      </c>
      <c r="M88" s="2284" t="s">
        <v>14620</v>
      </c>
      <c r="N88" s="2035" t="s">
        <v>16211</v>
      </c>
      <c r="O88" s="2284" t="s">
        <v>29993</v>
      </c>
      <c r="P88" s="2284" t="s">
        <v>29994</v>
      </c>
      <c r="Q88" s="2289" t="s">
        <v>14733</v>
      </c>
      <c r="R88" s="2035" t="s">
        <v>29995</v>
      </c>
      <c r="S88" s="2284" t="s">
        <v>14615</v>
      </c>
      <c r="T88" s="2035" t="s">
        <v>18595</v>
      </c>
      <c r="U88" s="2035" t="s">
        <v>14776</v>
      </c>
      <c r="V88" s="2035" t="s">
        <v>14776</v>
      </c>
      <c r="W88" s="2284" t="s">
        <v>14615</v>
      </c>
      <c r="X88" s="2035" t="s">
        <v>14776</v>
      </c>
      <c r="Y88" s="2284" t="s">
        <v>29996</v>
      </c>
      <c r="Z88" s="2311" t="s">
        <v>29997</v>
      </c>
      <c r="AA88" s="2284" t="s">
        <v>29998</v>
      </c>
      <c r="AB88" s="2284" t="s">
        <v>29999</v>
      </c>
      <c r="AC88" s="2035" t="s">
        <v>14856</v>
      </c>
      <c r="AD88" s="2035" t="s">
        <v>14882</v>
      </c>
      <c r="AE88" s="2035" t="s">
        <v>14856</v>
      </c>
      <c r="AF88" s="2035" t="s">
        <v>14882</v>
      </c>
      <c r="AG88" s="2289" t="s">
        <v>14879</v>
      </c>
      <c r="AH88" s="2035" t="s">
        <v>14869</v>
      </c>
      <c r="AI88" s="2310"/>
      <c r="AJ88" s="2035" t="s">
        <v>14856</v>
      </c>
      <c r="AK88" s="2035" t="s">
        <v>14882</v>
      </c>
      <c r="AL88" s="2035" t="s">
        <v>14882</v>
      </c>
      <c r="AM88" s="2284" t="s">
        <v>30000</v>
      </c>
      <c r="AN88" s="2284" t="s">
        <v>30001</v>
      </c>
      <c r="AO88" s="2284" t="s">
        <v>30002</v>
      </c>
      <c r="AP88" s="2035" t="s">
        <v>18595</v>
      </c>
      <c r="AQ88" s="2035" t="s">
        <v>16211</v>
      </c>
      <c r="AR88" s="2315" t="s">
        <v>30003</v>
      </c>
      <c r="AS88" s="2284" t="s">
        <v>30004</v>
      </c>
      <c r="AT88" s="2289" t="s">
        <v>30005</v>
      </c>
      <c r="AU88" s="2284" t="s">
        <v>30006</v>
      </c>
      <c r="AV88" s="2284" t="s">
        <v>30007</v>
      </c>
      <c r="AW88" s="2035" t="s">
        <v>30008</v>
      </c>
      <c r="AX88" s="2284" t="s">
        <v>30009</v>
      </c>
      <c r="AY88" s="2284" t="s">
        <v>14620</v>
      </c>
      <c r="AZ88" s="2284" t="s">
        <v>30010</v>
      </c>
      <c r="BA88" s="2284" t="s">
        <v>30011</v>
      </c>
      <c r="BB88" s="2035" t="s">
        <v>30012</v>
      </c>
      <c r="BC88" s="2035" t="s">
        <v>15009</v>
      </c>
      <c r="BD88" s="2284" t="s">
        <v>30013</v>
      </c>
      <c r="BE88" s="2035" t="s">
        <v>16211</v>
      </c>
      <c r="BF88" s="2035" t="s">
        <v>28157</v>
      </c>
      <c r="BG88" s="2035" t="s">
        <v>15009</v>
      </c>
      <c r="BH88" s="2284" t="s">
        <v>30014</v>
      </c>
      <c r="BI88" s="2035" t="s">
        <v>22850</v>
      </c>
      <c r="BJ88" s="2284" t="s">
        <v>14617</v>
      </c>
      <c r="BK88" s="2284" t="s">
        <v>14615</v>
      </c>
      <c r="BL88" s="2310"/>
      <c r="BM88" s="2284" t="s">
        <v>14620</v>
      </c>
      <c r="BN88" s="2035" t="s">
        <v>15009</v>
      </c>
      <c r="BO88" s="2035" t="s">
        <v>30015</v>
      </c>
      <c r="BP88" s="2284" t="s">
        <v>14610</v>
      </c>
      <c r="BQ88" s="2284" t="s">
        <v>30016</v>
      </c>
      <c r="BR88" s="2284" t="s">
        <v>14617</v>
      </c>
      <c r="BS88" s="2284" t="s">
        <v>30017</v>
      </c>
      <c r="BT88" s="2035" t="s">
        <v>30018</v>
      </c>
      <c r="BU88" s="2284" t="s">
        <v>14620</v>
      </c>
      <c r="BV88" s="2035" t="s">
        <v>18284</v>
      </c>
      <c r="BW88" s="2284" t="s">
        <v>14615</v>
      </c>
      <c r="BX88" s="2284" t="s">
        <v>14610</v>
      </c>
      <c r="BY88" s="2284" t="s">
        <v>14617</v>
      </c>
      <c r="BZ88" s="2035" t="s">
        <v>18595</v>
      </c>
      <c r="CA88" s="2035" t="s">
        <v>30019</v>
      </c>
      <c r="CB88" s="2441" t="s">
        <v>16211</v>
      </c>
      <c r="CC88" s="2284" t="s">
        <v>14615</v>
      </c>
      <c r="CD88" s="2035" t="s">
        <v>16189</v>
      </c>
      <c r="CE88" s="2284" t="s">
        <v>14610</v>
      </c>
      <c r="CF88" s="2284" t="s">
        <v>14617</v>
      </c>
      <c r="CG88" s="2284" t="s">
        <v>14615</v>
      </c>
      <c r="CH88" s="2035" t="s">
        <v>30020</v>
      </c>
      <c r="CI88" s="2035" t="s">
        <v>16211</v>
      </c>
      <c r="CJ88" s="2284" t="s">
        <v>30021</v>
      </c>
      <c r="CK88" s="2035" t="s">
        <v>16189</v>
      </c>
      <c r="CL88" s="2035" t="s">
        <v>15212</v>
      </c>
      <c r="CM88" s="2315" t="s">
        <v>28648</v>
      </c>
      <c r="CN88" s="2035" t="s">
        <v>18595</v>
      </c>
      <c r="CO88" s="2035" t="s">
        <v>16211</v>
      </c>
      <c r="CP88" s="2035" t="s">
        <v>23408</v>
      </c>
      <c r="CQ88" s="2035" t="s">
        <v>18284</v>
      </c>
      <c r="CR88" s="2310"/>
      <c r="CS88" s="2035" t="s">
        <v>16189</v>
      </c>
      <c r="CT88" s="2284" t="s">
        <v>14617</v>
      </c>
      <c r="CU88" s="2284" t="s">
        <v>30022</v>
      </c>
      <c r="CV88" s="2035" t="s">
        <v>30023</v>
      </c>
      <c r="CW88" s="2035" t="s">
        <v>16211</v>
      </c>
      <c r="CX88" s="2284" t="s">
        <v>14620</v>
      </c>
      <c r="CY88" s="2035" t="s">
        <v>15285</v>
      </c>
      <c r="CZ88" s="2035" t="s">
        <v>16189</v>
      </c>
      <c r="DA88" s="2284" t="s">
        <v>14610</v>
      </c>
      <c r="DB88" s="2284" t="s">
        <v>14617</v>
      </c>
      <c r="DC88" s="2284" t="s">
        <v>19118</v>
      </c>
      <c r="DD88" s="2284" t="s">
        <v>14620</v>
      </c>
      <c r="DE88" s="2441" t="s">
        <v>16211</v>
      </c>
      <c r="DF88" s="2284" t="s">
        <v>14615</v>
      </c>
      <c r="DG88" s="2035" t="s">
        <v>30024</v>
      </c>
      <c r="DH88" s="2318" t="s">
        <v>14610</v>
      </c>
      <c r="DI88" s="2318" t="s">
        <v>14617</v>
      </c>
      <c r="DJ88" s="2318" t="s">
        <v>14615</v>
      </c>
      <c r="DK88" s="2035" t="s">
        <v>30025</v>
      </c>
      <c r="DL88" s="2442" t="s">
        <v>16211</v>
      </c>
      <c r="DM88" s="2318" t="s">
        <v>14615</v>
      </c>
      <c r="DN88" s="2346" t="s">
        <v>16189</v>
      </c>
      <c r="DO88" s="2318" t="s">
        <v>14610</v>
      </c>
      <c r="DP88" s="2318" t="s">
        <v>14617</v>
      </c>
      <c r="DQ88" s="2035" t="s">
        <v>18595</v>
      </c>
      <c r="DR88" s="2322" t="s">
        <v>24002</v>
      </c>
      <c r="DS88" s="2323" t="s">
        <v>14617</v>
      </c>
      <c r="DT88" s="2323" t="s">
        <v>14615</v>
      </c>
      <c r="DU88" s="2035" t="s">
        <v>28414</v>
      </c>
      <c r="DV88" s="2322" t="s">
        <v>15336</v>
      </c>
      <c r="DW88" s="2310"/>
      <c r="DX88" s="2322" t="s">
        <v>15323</v>
      </c>
      <c r="DY88" s="2284" t="s">
        <v>14657</v>
      </c>
      <c r="DZ88" s="2436" t="s">
        <v>28411</v>
      </c>
      <c r="EA88" s="2035" t="s">
        <v>28411</v>
      </c>
      <c r="EB88" s="2035" t="s">
        <v>30026</v>
      </c>
      <c r="EC88" s="2035" t="s">
        <v>16189</v>
      </c>
      <c r="ED88" s="2035" t="s">
        <v>18911</v>
      </c>
      <c r="EE88" s="2323" t="s">
        <v>14615</v>
      </c>
      <c r="EF88" s="2323" t="s">
        <v>14610</v>
      </c>
      <c r="EG88" s="2320" t="s">
        <v>16211</v>
      </c>
      <c r="EH88" s="2326" t="s">
        <v>30027</v>
      </c>
      <c r="EI88" s="2322" t="s">
        <v>19305</v>
      </c>
      <c r="EJ88" s="2035" t="s">
        <v>22928</v>
      </c>
      <c r="EK88" s="2035" t="s">
        <v>19307</v>
      </c>
      <c r="EL88" s="2324" t="s">
        <v>30028</v>
      </c>
      <c r="EM88" s="2326" t="s">
        <v>22928</v>
      </c>
      <c r="EN88" s="2035" t="s">
        <v>14975</v>
      </c>
      <c r="EO88" s="2035" t="s">
        <v>16211</v>
      </c>
      <c r="EP88" s="2325" t="s">
        <v>18717</v>
      </c>
      <c r="EQ88" s="2320" t="s">
        <v>18902</v>
      </c>
      <c r="ER88" s="2321" t="s">
        <v>19307</v>
      </c>
      <c r="ES88" s="2326" t="s">
        <v>22928</v>
      </c>
      <c r="ET88" s="2320" t="s">
        <v>18595</v>
      </c>
      <c r="EU88" s="2320" t="s">
        <v>16319</v>
      </c>
      <c r="EV88" s="2320" t="s">
        <v>16319</v>
      </c>
      <c r="EW88" s="2323" t="s">
        <v>14610</v>
      </c>
      <c r="EX88" s="2323" t="s">
        <v>14615</v>
      </c>
      <c r="EY88" s="2321" t="s">
        <v>19307</v>
      </c>
      <c r="EZ88" s="2323" t="s">
        <v>14610</v>
      </c>
      <c r="FA88" s="2320" t="s">
        <v>18595</v>
      </c>
      <c r="FB88" s="2348" t="s">
        <v>15412</v>
      </c>
      <c r="FC88" s="1690"/>
      <c r="FD88" s="495" t="s">
        <v>16319</v>
      </c>
      <c r="FE88" s="495" t="s">
        <v>14615</v>
      </c>
      <c r="FF88" s="495" t="s">
        <v>15416</v>
      </c>
      <c r="FG88" s="1636" t="s">
        <v>18717</v>
      </c>
      <c r="FH88" s="495" t="s">
        <v>15412</v>
      </c>
      <c r="FI88" s="1721" t="s">
        <v>30029</v>
      </c>
      <c r="FJ88" s="495" t="s">
        <v>16319</v>
      </c>
      <c r="FK88" s="1636" t="s">
        <v>16211</v>
      </c>
      <c r="FL88" s="495" t="s">
        <v>14615</v>
      </c>
      <c r="FM88" s="1636" t="s">
        <v>18717</v>
      </c>
      <c r="FN88" s="495" t="s">
        <v>28841</v>
      </c>
      <c r="FO88" s="495" t="s">
        <v>28841</v>
      </c>
      <c r="FP88" s="1725" t="s">
        <v>19324</v>
      </c>
      <c r="FQ88" s="1636" t="s">
        <v>28842</v>
      </c>
      <c r="FR88" s="1579" t="s">
        <v>30030</v>
      </c>
      <c r="FS88" s="1636" t="s">
        <v>24287</v>
      </c>
      <c r="FT88" s="1639" t="s">
        <v>30031</v>
      </c>
      <c r="FU88" s="495" t="s">
        <v>28841</v>
      </c>
      <c r="FV88" s="495" t="s">
        <v>28659</v>
      </c>
      <c r="FW88" s="1725" t="s">
        <v>19324</v>
      </c>
      <c r="FX88" s="469" t="s">
        <v>30032</v>
      </c>
      <c r="FY88" s="2035" t="s">
        <v>19140</v>
      </c>
      <c r="FZ88" s="2443" t="s">
        <v>14676</v>
      </c>
      <c r="GA88" s="495" t="s">
        <v>14615</v>
      </c>
      <c r="GB88" s="495" t="s">
        <v>14617</v>
      </c>
      <c r="GC88" s="495" t="s">
        <v>28846</v>
      </c>
      <c r="GD88" s="495" t="s">
        <v>14610</v>
      </c>
      <c r="GE88" s="495" t="s">
        <v>23879</v>
      </c>
      <c r="GF88" s="495" t="s">
        <v>19326</v>
      </c>
      <c r="GG88" s="495" t="s">
        <v>14610</v>
      </c>
      <c r="GH88" s="1690"/>
      <c r="GI88" s="1629" t="s">
        <v>14615</v>
      </c>
      <c r="GJ88" s="1629" t="s">
        <v>14610</v>
      </c>
      <c r="GK88" s="495" t="s">
        <v>27043</v>
      </c>
      <c r="GL88" s="1629" t="s">
        <v>14617</v>
      </c>
      <c r="GM88" s="495" t="s">
        <v>18510</v>
      </c>
      <c r="GN88" s="1629" t="s">
        <v>14691</v>
      </c>
      <c r="GO88" s="1973" t="s">
        <v>30033</v>
      </c>
      <c r="GP88" s="1629" t="s">
        <v>14617</v>
      </c>
      <c r="GQ88" s="245" t="s">
        <v>19129</v>
      </c>
      <c r="GR88" s="1629" t="s">
        <v>14617</v>
      </c>
      <c r="GS88" s="1629" t="s">
        <v>14615</v>
      </c>
      <c r="GT88" s="2019" t="s">
        <v>23885</v>
      </c>
      <c r="GU88" s="1629" t="s">
        <v>14615</v>
      </c>
      <c r="GV88" s="245" t="s">
        <v>18744</v>
      </c>
      <c r="GW88" s="2001" t="s">
        <v>19121</v>
      </c>
      <c r="GX88" s="1629" t="s">
        <v>14617</v>
      </c>
      <c r="GY88" s="245" t="s">
        <v>19129</v>
      </c>
      <c r="GZ88" s="1629" t="s">
        <v>14610</v>
      </c>
      <c r="HA88" s="1631" t="s">
        <v>18935</v>
      </c>
      <c r="HB88" s="1629" t="s">
        <v>14694</v>
      </c>
      <c r="HC88" s="1630" t="s">
        <v>18743</v>
      </c>
      <c r="HD88" s="1746" t="s">
        <v>14676</v>
      </c>
      <c r="HE88" s="1630" t="s">
        <v>18313</v>
      </c>
      <c r="HF88" s="1630" t="s">
        <v>18313</v>
      </c>
      <c r="HG88" s="1675" t="s">
        <v>19324</v>
      </c>
      <c r="HH88" s="1629" t="s">
        <v>14691</v>
      </c>
      <c r="HI88" s="245" t="s">
        <v>19129</v>
      </c>
      <c r="HJ88" s="1629" t="s">
        <v>14620</v>
      </c>
      <c r="HK88" s="1629" t="s">
        <v>14615</v>
      </c>
      <c r="HL88" s="1629" t="s">
        <v>14617</v>
      </c>
      <c r="HM88" s="495" t="s">
        <v>15563</v>
      </c>
      <c r="HN88" s="1690"/>
      <c r="HO88" s="495" t="s">
        <v>14657</v>
      </c>
      <c r="HP88" s="2035" t="s">
        <v>14694</v>
      </c>
      <c r="HQ88" s="2035" t="s">
        <v>14617</v>
      </c>
      <c r="HR88" s="2035" t="s">
        <v>16277</v>
      </c>
      <c r="HS88" s="2035" t="s">
        <v>18533</v>
      </c>
      <c r="HT88" s="469" t="s">
        <v>15579</v>
      </c>
      <c r="HU88" s="2035" t="s">
        <v>28849</v>
      </c>
      <c r="HV88" s="1115" t="s">
        <v>30034</v>
      </c>
      <c r="HW88" s="2126" t="s">
        <v>14694</v>
      </c>
      <c r="HX88" s="2444" t="s">
        <v>16211</v>
      </c>
      <c r="HY88" s="1637" t="s">
        <v>16277</v>
      </c>
      <c r="HZ88" s="495" t="s">
        <v>30035</v>
      </c>
      <c r="IA88" s="1703" t="s">
        <v>30036</v>
      </c>
      <c r="IB88" s="1120" t="s">
        <v>28436</v>
      </c>
      <c r="IC88" s="2035" t="s">
        <v>30037</v>
      </c>
      <c r="ID88" s="245" t="s">
        <v>16211</v>
      </c>
      <c r="IE88" s="2445" t="s">
        <v>30038</v>
      </c>
      <c r="IF88" s="2105" t="s">
        <v>18535</v>
      </c>
      <c r="IG88" s="469" t="s">
        <v>14615</v>
      </c>
      <c r="IH88" s="2035" t="s">
        <v>30039</v>
      </c>
      <c r="II88" s="2035" t="s">
        <v>14615</v>
      </c>
      <c r="IJ88" s="1638" t="s">
        <v>16311</v>
      </c>
      <c r="IK88" s="495" t="s">
        <v>14694</v>
      </c>
      <c r="IL88" s="1637" t="s">
        <v>16211</v>
      </c>
      <c r="IM88" s="1638" t="s">
        <v>19154</v>
      </c>
      <c r="IN88" s="2035" t="s">
        <v>14615</v>
      </c>
      <c r="IO88" s="2035" t="s">
        <v>18503</v>
      </c>
      <c r="IP88" s="1588" t="s">
        <v>19154</v>
      </c>
      <c r="IQ88" s="2035" t="s">
        <v>27335</v>
      </c>
      <c r="IR88" s="2035" t="s">
        <v>16211</v>
      </c>
      <c r="IS88" s="2329" t="s">
        <v>27391</v>
      </c>
      <c r="IT88" s="1679"/>
      <c r="IU88" s="1638" t="s">
        <v>27074</v>
      </c>
      <c r="IV88" s="2328" t="s">
        <v>14615</v>
      </c>
      <c r="IW88" s="2446" t="s">
        <v>15644</v>
      </c>
      <c r="IX88" s="958" t="s">
        <v>19154</v>
      </c>
      <c r="IY88" s="1637" t="s">
        <v>18595</v>
      </c>
      <c r="IZ88" s="2035" t="s">
        <v>27074</v>
      </c>
      <c r="JA88" s="2035" t="s">
        <v>14694</v>
      </c>
      <c r="JB88" s="2035" t="s">
        <v>14610</v>
      </c>
      <c r="JC88" s="663" t="s">
        <v>16109</v>
      </c>
      <c r="JD88" s="495" t="s">
        <v>14615</v>
      </c>
      <c r="JE88" s="2035" t="s">
        <v>14615</v>
      </c>
      <c r="JF88" s="1638" t="s">
        <v>16311</v>
      </c>
      <c r="JG88" s="495" t="s">
        <v>14694</v>
      </c>
      <c r="JH88" s="1734" t="s">
        <v>16211</v>
      </c>
      <c r="JI88" s="1672" t="s">
        <v>30040</v>
      </c>
      <c r="JJ88" s="1018" t="s">
        <v>14615</v>
      </c>
      <c r="JK88" s="958" t="s">
        <v>14610</v>
      </c>
      <c r="JL88" s="958" t="s">
        <v>14615</v>
      </c>
      <c r="JM88" s="1637" t="s">
        <v>18595</v>
      </c>
      <c r="JN88" s="1641" t="s">
        <v>14694</v>
      </c>
      <c r="JO88" s="1637" t="s">
        <v>16211</v>
      </c>
      <c r="JP88" s="1641" t="s">
        <v>15715</v>
      </c>
      <c r="JQ88" s="958" t="s">
        <v>14615</v>
      </c>
      <c r="JR88" s="495" t="s">
        <v>14615</v>
      </c>
      <c r="JS88" s="1638" t="s">
        <v>14617</v>
      </c>
      <c r="JT88" s="2035" t="s">
        <v>14620</v>
      </c>
      <c r="JU88" s="663" t="s">
        <v>30041</v>
      </c>
      <c r="JV88" s="2035" t="s">
        <v>14691</v>
      </c>
      <c r="JW88" s="1638" t="s">
        <v>14617</v>
      </c>
      <c r="JX88" s="1641" t="s">
        <v>14610</v>
      </c>
      <c r="JY88" s="1690"/>
      <c r="JZ88" s="495" t="s">
        <v>14615</v>
      </c>
      <c r="KA88" s="1735" t="s">
        <v>30042</v>
      </c>
      <c r="KB88" s="1641" t="s">
        <v>16311</v>
      </c>
      <c r="KC88" s="1641" t="s">
        <v>15753</v>
      </c>
      <c r="KD88" s="1680" t="s">
        <v>16211</v>
      </c>
      <c r="KE88" s="2082" t="s">
        <v>15743</v>
      </c>
      <c r="KF88" s="2035" t="s">
        <v>14615</v>
      </c>
      <c r="KG88" s="1683" t="s">
        <v>15749</v>
      </c>
      <c r="KH88" s="1641" t="s">
        <v>14615</v>
      </c>
      <c r="KI88" s="2035"/>
      <c r="KJ88" s="1767" t="s">
        <v>16211</v>
      </c>
      <c r="KK88" s="1641" t="s">
        <v>27255</v>
      </c>
      <c r="KL88" s="495" t="s">
        <v>14610</v>
      </c>
      <c r="KM88" s="1638" t="s">
        <v>14617</v>
      </c>
      <c r="KN88" s="1683" t="s">
        <v>30043</v>
      </c>
      <c r="KO88" s="2035" t="s">
        <v>14615</v>
      </c>
      <c r="KP88" s="1638" t="s">
        <v>14620</v>
      </c>
      <c r="KQ88" s="1638" t="s">
        <v>27255</v>
      </c>
      <c r="KR88" s="1683" t="s">
        <v>30044</v>
      </c>
      <c r="KS88" s="2035"/>
      <c r="KT88" s="495" t="s">
        <v>14615</v>
      </c>
      <c r="KU88" s="2050" t="s">
        <v>16316</v>
      </c>
      <c r="KV88" s="495" t="s">
        <v>14610</v>
      </c>
      <c r="KW88" s="1714" t="s">
        <v>16311</v>
      </c>
      <c r="KX88" s="1638" t="s">
        <v>27347</v>
      </c>
      <c r="KY88" s="2335" t="s">
        <v>19359</v>
      </c>
      <c r="KZ88" s="2035" t="s">
        <v>18782</v>
      </c>
      <c r="LA88" s="2035" t="s">
        <v>14610</v>
      </c>
      <c r="LB88" s="1714" t="s">
        <v>16316</v>
      </c>
      <c r="LC88" s="1771" t="s">
        <v>19359</v>
      </c>
      <c r="LD88" s="1752" t="s">
        <v>16311</v>
      </c>
      <c r="LE88" s="1690"/>
      <c r="LF88" s="2335" t="s">
        <v>16211</v>
      </c>
      <c r="LG88" s="2447" t="s">
        <v>15815</v>
      </c>
      <c r="LH88" s="2035" t="s">
        <v>14615</v>
      </c>
      <c r="LI88" s="2035" t="s">
        <v>15830</v>
      </c>
      <c r="LJ88" s="2447" t="s">
        <v>15815</v>
      </c>
      <c r="LK88" s="2035" t="s">
        <v>14615</v>
      </c>
      <c r="LL88" s="2035" t="s">
        <v>15807</v>
      </c>
      <c r="LM88" s="1654" t="s">
        <v>29582</v>
      </c>
      <c r="LN88" s="1018" t="s">
        <v>14694</v>
      </c>
      <c r="LO88" s="2448" t="s">
        <v>15815</v>
      </c>
      <c r="LP88" s="2035"/>
      <c r="LQ88" s="1756" t="s">
        <v>16316</v>
      </c>
      <c r="LR88" s="2035" t="s">
        <v>14615</v>
      </c>
      <c r="LS88" s="2035" t="s">
        <v>18595</v>
      </c>
      <c r="LT88" s="1683" t="s">
        <v>30045</v>
      </c>
      <c r="LU88" s="1648" t="s">
        <v>16211</v>
      </c>
      <c r="LV88" s="1648" t="s">
        <v>16277</v>
      </c>
      <c r="LW88" s="2035" t="s">
        <v>18596</v>
      </c>
      <c r="LX88" s="1683" t="s">
        <v>30046</v>
      </c>
      <c r="LY88" s="1595" t="s">
        <v>30047</v>
      </c>
      <c r="LZ88" s="2035" t="s">
        <v>14657</v>
      </c>
      <c r="MA88" s="1648" t="s">
        <v>16211</v>
      </c>
      <c r="MB88" s="1648" t="s">
        <v>14694</v>
      </c>
      <c r="MC88" s="1600" t="s">
        <v>14610</v>
      </c>
      <c r="MD88" s="1588" t="s">
        <v>14610</v>
      </c>
      <c r="ME88" s="2035" t="s">
        <v>18751</v>
      </c>
      <c r="MF88" s="2035" t="s">
        <v>14676</v>
      </c>
      <c r="MG88" s="1638" t="s">
        <v>28223</v>
      </c>
      <c r="MH88" s="1588" t="s">
        <v>16211</v>
      </c>
      <c r="MI88" s="2035" t="s">
        <v>14694</v>
      </c>
      <c r="MJ88" s="1690"/>
      <c r="MK88" s="1585" t="s">
        <v>14615</v>
      </c>
      <c r="ML88" s="495" t="s">
        <v>14615</v>
      </c>
      <c r="MM88" s="2035" t="s">
        <v>14610</v>
      </c>
      <c r="MN88" s="1641" t="s">
        <v>14617</v>
      </c>
      <c r="MO88" s="1600" t="s">
        <v>18598</v>
      </c>
      <c r="MP88" s="1641" t="s">
        <v>19199</v>
      </c>
      <c r="MQ88" s="1648" t="s">
        <v>16211</v>
      </c>
      <c r="MR88" s="1641" t="s">
        <v>18598</v>
      </c>
      <c r="MS88" s="1653" t="s">
        <v>16189</v>
      </c>
      <c r="MT88" s="1588" t="s">
        <v>14615</v>
      </c>
      <c r="MU88" s="2035" t="s">
        <v>14657</v>
      </c>
      <c r="MV88" s="2035"/>
      <c r="MW88" s="1600" t="s">
        <v>16211</v>
      </c>
      <c r="MX88" s="1658" t="s">
        <v>14691</v>
      </c>
      <c r="MY88" s="2449" t="s">
        <v>28675</v>
      </c>
      <c r="MZ88" s="1600" t="s">
        <v>14610</v>
      </c>
      <c r="NA88" s="469" t="s">
        <v>18797</v>
      </c>
      <c r="NB88" s="1588" t="s">
        <v>14615</v>
      </c>
      <c r="NC88" s="2035" t="s">
        <v>14617</v>
      </c>
      <c r="ND88" s="1641" t="s">
        <v>18601</v>
      </c>
      <c r="NE88" s="1595" t="s">
        <v>30048</v>
      </c>
      <c r="NF88" s="2035" t="s">
        <v>14615</v>
      </c>
      <c r="NG88" s="2035" t="s">
        <v>14610</v>
      </c>
      <c r="NH88" s="1595" t="s">
        <v>30049</v>
      </c>
      <c r="NI88" s="1595" t="s">
        <v>30049</v>
      </c>
      <c r="NJ88" s="2035" t="s">
        <v>19364</v>
      </c>
      <c r="NK88" s="1638" t="s">
        <v>19208</v>
      </c>
      <c r="NL88" s="1579" t="s">
        <v>16211</v>
      </c>
      <c r="NM88" s="2035" t="s">
        <v>14615</v>
      </c>
      <c r="NN88" s="1601" t="s">
        <v>16189</v>
      </c>
      <c r="NO88" s="2035" t="s">
        <v>30050</v>
      </c>
      <c r="NP88" s="1690"/>
      <c r="NQ88" s="1662" t="s">
        <v>14620</v>
      </c>
      <c r="NR88" s="1662" t="s">
        <v>15986</v>
      </c>
      <c r="NS88" s="1659" t="s">
        <v>16211</v>
      </c>
      <c r="NT88" s="1660" t="s">
        <v>14694</v>
      </c>
      <c r="NU88" s="1659" t="s">
        <v>15988</v>
      </c>
      <c r="NV88" s="1662" t="s">
        <v>16189</v>
      </c>
      <c r="NW88" s="2035" t="s">
        <v>15988</v>
      </c>
      <c r="NX88" s="1660" t="s">
        <v>14617</v>
      </c>
      <c r="NY88" s="1658" t="s">
        <v>15995</v>
      </c>
      <c r="NZ88" s="1659" t="s">
        <v>16211</v>
      </c>
      <c r="OA88" s="1660" t="s">
        <v>15986</v>
      </c>
      <c r="OB88" s="1662" t="s">
        <v>14617</v>
      </c>
      <c r="OC88" s="1659" t="s">
        <v>15995</v>
      </c>
      <c r="OD88" s="1659" t="s">
        <v>16316</v>
      </c>
      <c r="OE88" s="1604" t="s">
        <v>16109</v>
      </c>
      <c r="OF88" s="1662" t="s">
        <v>14617</v>
      </c>
      <c r="OG88" s="2341" t="s">
        <v>16211</v>
      </c>
      <c r="OH88" s="1692" t="s">
        <v>27280</v>
      </c>
      <c r="OI88" s="301" t="s">
        <v>30051</v>
      </c>
      <c r="OJ88" s="2341" t="s">
        <v>16189</v>
      </c>
      <c r="OK88" s="1659" t="s">
        <v>14610</v>
      </c>
      <c r="OL88" s="1692" t="s">
        <v>14617</v>
      </c>
      <c r="OM88" s="1692" t="s">
        <v>14615</v>
      </c>
      <c r="ON88" s="469" t="s">
        <v>16211</v>
      </c>
      <c r="OO88" s="1693" t="s">
        <v>14691</v>
      </c>
      <c r="OP88" s="1662" t="s">
        <v>18610</v>
      </c>
      <c r="OQ88" s="2035" t="s">
        <v>14615</v>
      </c>
      <c r="OR88" s="2341" t="s">
        <v>19366</v>
      </c>
      <c r="OS88" s="1659" t="s">
        <v>14617</v>
      </c>
      <c r="OT88" s="2035" t="s">
        <v>18610</v>
      </c>
      <c r="OU88" s="2035" t="s">
        <v>16211</v>
      </c>
      <c r="OV88" s="1690"/>
      <c r="OW88" s="2035" t="s">
        <v>14691</v>
      </c>
      <c r="OX88" s="1604" t="s">
        <v>16109</v>
      </c>
      <c r="OY88" s="2035" t="s">
        <v>16189</v>
      </c>
      <c r="OZ88" s="2035" t="s">
        <v>18610</v>
      </c>
      <c r="PA88" s="301" t="s">
        <v>30052</v>
      </c>
      <c r="PB88" s="1692" t="s">
        <v>14617</v>
      </c>
      <c r="PC88" s="1692" t="s">
        <v>18610</v>
      </c>
      <c r="PD88" s="1692" t="s">
        <v>16211</v>
      </c>
      <c r="PE88" s="2035" t="s">
        <v>14657</v>
      </c>
      <c r="PF88" s="1693" t="s">
        <v>16189</v>
      </c>
      <c r="PG88" s="2047" t="s">
        <v>18610</v>
      </c>
      <c r="PH88" s="2035" t="s">
        <v>14617</v>
      </c>
      <c r="PI88" s="2035" t="s">
        <v>18610</v>
      </c>
      <c r="PJ88" s="2035"/>
      <c r="PK88" s="2035"/>
      <c r="PL88" s="2035"/>
      <c r="PM88" s="2035"/>
      <c r="PN88" s="2035"/>
      <c r="PO88" s="2035"/>
      <c r="PP88" s="2035"/>
      <c r="PQ88" s="2035"/>
      <c r="PR88" s="2035"/>
      <c r="PS88" s="1641" t="s">
        <v>15002</v>
      </c>
      <c r="PT88" s="1659" t="s">
        <v>14615</v>
      </c>
      <c r="PU88" s="1659" t="s">
        <v>14994</v>
      </c>
      <c r="PV88" s="1660" t="s">
        <v>14617</v>
      </c>
      <c r="PW88" s="2035" t="s">
        <v>14615</v>
      </c>
      <c r="PX88" s="2035" t="s">
        <v>16033</v>
      </c>
      <c r="PY88" s="1664"/>
      <c r="PZ88" s="469"/>
      <c r="QA88" s="469"/>
      <c r="QB88" s="469"/>
      <c r="QC88" s="469"/>
      <c r="QD88" s="469"/>
      <c r="QE88" s="469"/>
      <c r="QF88" s="469"/>
      <c r="QG88" s="469"/>
      <c r="QH88" s="469"/>
      <c r="QI88" s="469"/>
      <c r="QJ88" s="469"/>
      <c r="QK88" s="469"/>
      <c r="QL88" s="469"/>
      <c r="QM88" s="469"/>
      <c r="QN88" s="469"/>
      <c r="QO88" s="469"/>
      <c r="QP88" s="469"/>
      <c r="QQ88" s="469"/>
      <c r="QR88" s="469"/>
      <c r="QS88" s="469"/>
      <c r="QT88" s="469"/>
      <c r="QU88" s="469"/>
      <c r="QV88" s="469"/>
      <c r="QW88" s="469"/>
      <c r="QX88" s="469"/>
      <c r="QY88" s="469"/>
      <c r="QZ88" s="469"/>
      <c r="RA88" s="469"/>
      <c r="RB88" s="469"/>
      <c r="RC88" s="469"/>
      <c r="RD88" s="469"/>
    </row>
    <row r="89" spans="1:472" ht="54" customHeight="1">
      <c r="A89" s="2500"/>
      <c r="B89" s="2344" t="s">
        <v>30053</v>
      </c>
      <c r="C89" s="2214"/>
      <c r="D89" s="469"/>
      <c r="E89" s="469"/>
      <c r="F89" s="469"/>
      <c r="G89" s="469"/>
      <c r="H89" s="219" t="s">
        <v>30054</v>
      </c>
      <c r="I89" s="469"/>
      <c r="J89" s="469"/>
      <c r="K89" s="469"/>
      <c r="L89" s="469"/>
      <c r="M89" s="469"/>
      <c r="N89" s="469"/>
      <c r="O89" s="469"/>
      <c r="P89" s="469"/>
      <c r="Q89" s="469"/>
      <c r="R89" s="469"/>
      <c r="S89" s="269" t="s">
        <v>30055</v>
      </c>
      <c r="T89" s="269" t="s">
        <v>30056</v>
      </c>
      <c r="U89" s="1617" t="s">
        <v>30057</v>
      </c>
      <c r="V89" s="469"/>
      <c r="W89" s="469"/>
      <c r="X89" s="331"/>
      <c r="Y89" s="469"/>
      <c r="Z89" s="269" t="s">
        <v>30058</v>
      </c>
      <c r="AA89" s="331"/>
      <c r="AB89" s="469"/>
      <c r="AC89" s="469"/>
      <c r="AD89" s="469"/>
      <c r="AE89" s="469"/>
      <c r="AF89" s="469"/>
      <c r="AG89" s="469"/>
      <c r="AH89" s="469"/>
      <c r="AI89" s="2214"/>
      <c r="AJ89" s="469"/>
      <c r="AK89" s="469"/>
      <c r="AL89" s="469"/>
      <c r="AM89" s="469"/>
      <c r="AN89" s="469"/>
      <c r="AO89" s="469"/>
      <c r="AP89" s="469"/>
      <c r="AQ89" s="469"/>
      <c r="AR89" s="469"/>
      <c r="AS89" s="469"/>
      <c r="AT89" s="469"/>
      <c r="AU89" s="469"/>
      <c r="AV89" s="1190" t="s">
        <v>30059</v>
      </c>
      <c r="AW89" s="469"/>
      <c r="AX89" s="469"/>
      <c r="AY89" s="469"/>
      <c r="AZ89" s="469"/>
      <c r="BA89" s="469"/>
      <c r="BB89" s="469"/>
      <c r="BC89" s="1782" t="s">
        <v>16109</v>
      </c>
      <c r="BD89" s="469"/>
      <c r="BE89" s="269" t="s">
        <v>30060</v>
      </c>
      <c r="BF89" s="2059" t="s">
        <v>30061</v>
      </c>
      <c r="BG89" s="269" t="s">
        <v>30062</v>
      </c>
      <c r="BH89" s="469"/>
      <c r="BI89" s="469"/>
      <c r="BJ89" s="269" t="s">
        <v>30063</v>
      </c>
      <c r="BK89" s="469"/>
      <c r="BL89" s="2214"/>
      <c r="BM89" s="331"/>
      <c r="BN89" s="469"/>
      <c r="BO89" s="469"/>
      <c r="BP89" s="1615" t="s">
        <v>30064</v>
      </c>
      <c r="BQ89" s="331"/>
      <c r="BR89" s="1615" t="s">
        <v>30065</v>
      </c>
      <c r="BS89" s="469"/>
      <c r="BT89" s="469"/>
      <c r="BU89" s="1617" t="s">
        <v>30066</v>
      </c>
      <c r="BV89" s="469"/>
      <c r="BW89" s="469"/>
      <c r="BX89" s="269" t="s">
        <v>30067</v>
      </c>
      <c r="BY89" s="469"/>
      <c r="BZ89" s="469"/>
      <c r="CA89" s="469"/>
      <c r="CB89" s="1615" t="s">
        <v>30068</v>
      </c>
      <c r="CC89" s="469"/>
      <c r="CD89" s="469"/>
      <c r="CE89" s="1587" t="s">
        <v>30069</v>
      </c>
      <c r="CF89" s="469"/>
      <c r="CG89" s="469"/>
      <c r="CH89" s="469"/>
      <c r="CI89" s="269" t="s">
        <v>30070</v>
      </c>
      <c r="CJ89" s="469"/>
      <c r="CK89" s="469"/>
      <c r="CL89" s="469"/>
      <c r="CM89" s="1615" t="s">
        <v>30071</v>
      </c>
      <c r="CN89" s="331"/>
      <c r="CO89" s="269" t="s">
        <v>30072</v>
      </c>
      <c r="CP89" s="1587" t="s">
        <v>30073</v>
      </c>
      <c r="CQ89" s="331"/>
      <c r="CR89" s="2214"/>
      <c r="CS89" s="469"/>
      <c r="CT89" s="469"/>
      <c r="CU89" s="469"/>
      <c r="CV89" s="469"/>
      <c r="CW89" s="469"/>
      <c r="CX89" s="469"/>
      <c r="CY89" s="469"/>
      <c r="CZ89" s="296"/>
      <c r="DA89" s="469"/>
      <c r="DB89" s="469"/>
      <c r="DC89" s="469"/>
      <c r="DD89" s="469"/>
      <c r="DE89" s="469"/>
      <c r="DF89" s="469"/>
      <c r="DG89" s="469"/>
      <c r="DH89" s="469"/>
      <c r="DI89" s="331"/>
      <c r="DJ89" s="2192" t="s">
        <v>30074</v>
      </c>
      <c r="DK89" s="469"/>
      <c r="DL89" s="2192" t="s">
        <v>30075</v>
      </c>
      <c r="DM89" s="469"/>
      <c r="DN89" s="469"/>
      <c r="DO89" s="469"/>
      <c r="DP89" s="269" t="s">
        <v>30076</v>
      </c>
      <c r="DQ89" s="469"/>
      <c r="DR89" s="1577" t="s">
        <v>30077</v>
      </c>
      <c r="DS89" s="269" t="s">
        <v>30078</v>
      </c>
      <c r="DT89" s="269" t="s">
        <v>30079</v>
      </c>
      <c r="DU89" s="1617" t="s">
        <v>30080</v>
      </c>
      <c r="DV89" s="1571" t="s">
        <v>30081</v>
      </c>
      <c r="DW89" s="2214"/>
      <c r="DX89" s="269" t="s">
        <v>30082</v>
      </c>
      <c r="DY89" s="269" t="s">
        <v>30083</v>
      </c>
      <c r="DZ89" s="1587" t="s">
        <v>30084</v>
      </c>
      <c r="EA89" s="1587" t="s">
        <v>30085</v>
      </c>
      <c r="EB89" s="469"/>
      <c r="EC89" s="469"/>
      <c r="ED89" s="269" t="s">
        <v>30086</v>
      </c>
      <c r="EE89" s="269" t="s">
        <v>30087</v>
      </c>
      <c r="EF89" s="269" t="s">
        <v>30088</v>
      </c>
      <c r="EG89" s="469"/>
      <c r="EH89" s="1617" t="s">
        <v>30089</v>
      </c>
      <c r="EI89" s="469"/>
      <c r="EJ89" s="469"/>
      <c r="EK89" s="1587" t="s">
        <v>30090</v>
      </c>
      <c r="EL89" s="1760"/>
      <c r="EM89" s="1587" t="s">
        <v>30091</v>
      </c>
      <c r="EN89" s="469"/>
      <c r="EO89" s="469"/>
      <c r="EP89" s="469"/>
      <c r="EQ89" s="469"/>
      <c r="ER89" s="2018" t="s">
        <v>30092</v>
      </c>
      <c r="ES89" s="1615" t="s">
        <v>30093</v>
      </c>
      <c r="ET89" s="1615" t="s">
        <v>30094</v>
      </c>
      <c r="EU89" s="269" t="s">
        <v>30095</v>
      </c>
      <c r="EV89" s="269" t="s">
        <v>30096</v>
      </c>
      <c r="EW89" s="469"/>
      <c r="EX89" s="2450" t="s">
        <v>30097</v>
      </c>
      <c r="EY89" s="1587" t="s">
        <v>26260</v>
      </c>
      <c r="EZ89" s="1573"/>
      <c r="FA89" s="469"/>
      <c r="FB89" s="1577" t="s">
        <v>26260</v>
      </c>
      <c r="FC89" s="2214"/>
      <c r="FD89" s="1573"/>
      <c r="FE89" s="469"/>
      <c r="FF89" s="469"/>
      <c r="FG89" s="506" t="s">
        <v>30098</v>
      </c>
      <c r="FH89" s="2000" t="s">
        <v>30099</v>
      </c>
      <c r="FI89" s="296"/>
      <c r="FJ89" s="269" t="s">
        <v>30100</v>
      </c>
      <c r="FK89" s="469"/>
      <c r="FL89" s="469"/>
      <c r="FM89" s="469"/>
      <c r="FN89" s="469"/>
      <c r="FO89" s="2332" t="s">
        <v>30101</v>
      </c>
      <c r="FP89" s="2332" t="s">
        <v>30102</v>
      </c>
      <c r="FQ89" s="1571" t="s">
        <v>30103</v>
      </c>
      <c r="FR89" s="2306" t="s">
        <v>30104</v>
      </c>
      <c r="FS89" s="2332" t="s">
        <v>30105</v>
      </c>
      <c r="FT89" s="2332" t="s">
        <v>30106</v>
      </c>
      <c r="FU89" s="2000" t="s">
        <v>30107</v>
      </c>
      <c r="FV89" s="1571" t="s">
        <v>30108</v>
      </c>
      <c r="FW89" s="1571" t="s">
        <v>30109</v>
      </c>
      <c r="FX89" s="469"/>
      <c r="FY89" s="2332" t="s">
        <v>30110</v>
      </c>
      <c r="FZ89" s="2332" t="s">
        <v>30111</v>
      </c>
      <c r="GA89" s="2332" t="s">
        <v>30112</v>
      </c>
      <c r="GB89" s="2332" t="s">
        <v>30113</v>
      </c>
      <c r="GC89" s="2332" t="s">
        <v>30114</v>
      </c>
      <c r="GD89" s="2332" t="s">
        <v>30115</v>
      </c>
      <c r="GE89" s="2332" t="s">
        <v>30116</v>
      </c>
      <c r="GF89" s="2332" t="s">
        <v>30117</v>
      </c>
      <c r="GG89" s="1615" t="s">
        <v>30118</v>
      </c>
      <c r="GH89" s="2214"/>
      <c r="GI89" s="2332" t="s">
        <v>30119</v>
      </c>
      <c r="GJ89" s="2332" t="s">
        <v>30120</v>
      </c>
      <c r="GK89" s="2332" t="s">
        <v>30121</v>
      </c>
      <c r="GL89" s="2332" t="s">
        <v>30122</v>
      </c>
      <c r="GM89" s="2332" t="s">
        <v>30123</v>
      </c>
      <c r="GN89" s="2332" t="s">
        <v>30124</v>
      </c>
      <c r="GO89" s="2307"/>
      <c r="GP89" s="2332" t="s">
        <v>30125</v>
      </c>
      <c r="GQ89" s="2062" t="s">
        <v>30126</v>
      </c>
      <c r="GR89" s="2332" t="s">
        <v>30127</v>
      </c>
      <c r="GS89" s="2332" t="s">
        <v>30128</v>
      </c>
      <c r="GT89" s="1730" t="s">
        <v>19967</v>
      </c>
      <c r="GU89" s="1587" t="s">
        <v>30129</v>
      </c>
      <c r="GV89" s="2332" t="s">
        <v>30130</v>
      </c>
      <c r="GW89" s="2332" t="s">
        <v>30131</v>
      </c>
      <c r="GX89" s="2332" t="s">
        <v>30132</v>
      </c>
      <c r="GY89" s="2332" t="s">
        <v>30133</v>
      </c>
      <c r="GZ89" s="2332" t="s">
        <v>30134</v>
      </c>
      <c r="HA89" s="2332" t="s">
        <v>30135</v>
      </c>
      <c r="HB89" s="269" t="s">
        <v>30136</v>
      </c>
      <c r="HC89" s="2332" t="s">
        <v>30137</v>
      </c>
      <c r="HD89" s="2332" t="s">
        <v>30138</v>
      </c>
      <c r="HE89" s="1615" t="s">
        <v>30139</v>
      </c>
      <c r="HF89" s="269" t="s">
        <v>30140</v>
      </c>
      <c r="HG89" s="1587" t="s">
        <v>21536</v>
      </c>
      <c r="HH89" s="2332" t="s">
        <v>30141</v>
      </c>
      <c r="HI89" s="2332" t="s">
        <v>30142</v>
      </c>
      <c r="HJ89" s="2332" t="s">
        <v>30143</v>
      </c>
      <c r="HK89" s="2332" t="s">
        <v>30144</v>
      </c>
      <c r="HL89" s="2062" t="s">
        <v>30145</v>
      </c>
      <c r="HM89" s="1587" t="s">
        <v>21536</v>
      </c>
      <c r="HN89" s="2214"/>
      <c r="HO89" s="2306" t="s">
        <v>30146</v>
      </c>
      <c r="HP89" s="2306" t="s">
        <v>30147</v>
      </c>
      <c r="HQ89" s="2306" t="s">
        <v>30148</v>
      </c>
      <c r="HR89" s="2306" t="s">
        <v>30149</v>
      </c>
      <c r="HS89" s="2306" t="s">
        <v>30150</v>
      </c>
      <c r="HT89" s="2306" t="s">
        <v>30151</v>
      </c>
      <c r="HU89" s="2306" t="s">
        <v>30152</v>
      </c>
      <c r="HV89" s="398"/>
      <c r="HW89" s="2055"/>
      <c r="HX89" s="1587" t="s">
        <v>30153</v>
      </c>
      <c r="HY89" s="1615" t="s">
        <v>30154</v>
      </c>
      <c r="HZ89" s="2055"/>
      <c r="IA89" s="2055"/>
      <c r="IB89" s="2055"/>
      <c r="IC89" s="2055"/>
      <c r="ID89" s="2055"/>
      <c r="IE89" s="2055"/>
      <c r="IF89" s="269" t="s">
        <v>30155</v>
      </c>
      <c r="IG89" s="2055"/>
      <c r="IH89" s="2055"/>
      <c r="II89" s="469"/>
      <c r="IJ89" s="2055"/>
      <c r="IK89" s="1615" t="s">
        <v>30156</v>
      </c>
      <c r="IL89" s="469"/>
      <c r="IM89" s="469"/>
      <c r="IN89" s="469"/>
      <c r="IO89" s="1587" t="s">
        <v>30157</v>
      </c>
      <c r="IP89" s="1615" t="s">
        <v>30158</v>
      </c>
      <c r="IQ89" s="2055"/>
      <c r="IR89" s="2055"/>
      <c r="IS89" s="2434"/>
      <c r="IT89" s="2206"/>
      <c r="IU89" s="2345"/>
      <c r="IV89" s="2055"/>
      <c r="IW89" s="2055"/>
      <c r="IX89" s="2055"/>
      <c r="IY89" s="2055"/>
      <c r="IZ89" s="2055"/>
      <c r="JA89" s="2055"/>
      <c r="JB89" s="2055"/>
      <c r="JC89" s="663" t="s">
        <v>16109</v>
      </c>
      <c r="JD89" s="469"/>
      <c r="JE89" s="469"/>
      <c r="JF89" s="2055"/>
      <c r="JG89" s="2055"/>
      <c r="JH89" s="469"/>
      <c r="JI89" s="398"/>
      <c r="JJ89" s="1760"/>
      <c r="JK89" s="1760"/>
      <c r="JL89" s="1615" t="s">
        <v>30159</v>
      </c>
      <c r="JM89" s="469"/>
      <c r="JN89" s="2055"/>
      <c r="JO89" s="2055"/>
      <c r="JP89" s="269" t="s">
        <v>30160</v>
      </c>
      <c r="JQ89" s="2055"/>
      <c r="JR89" s="1588"/>
      <c r="JS89" s="2055"/>
      <c r="JT89" s="2055"/>
      <c r="JU89" s="663"/>
      <c r="JV89" s="1587" t="s">
        <v>30161</v>
      </c>
      <c r="JW89" s="1588"/>
      <c r="JX89" s="2309"/>
      <c r="JY89" s="2214"/>
      <c r="JZ89" s="2055"/>
      <c r="KA89" s="2309"/>
      <c r="KB89" s="2309"/>
      <c r="KC89" s="2055"/>
      <c r="KD89" s="2309"/>
      <c r="KF89" s="2055"/>
      <c r="KG89" s="2309"/>
      <c r="KH89" s="2308" t="s">
        <v>15697</v>
      </c>
      <c r="KI89" s="2055"/>
      <c r="KJ89" s="2055"/>
      <c r="KK89" s="2055"/>
      <c r="KL89" s="2055"/>
      <c r="KM89" s="2055"/>
      <c r="KN89" s="2278"/>
      <c r="KO89" s="2055"/>
      <c r="KP89" s="2055"/>
      <c r="KQ89" s="1615" t="s">
        <v>30162</v>
      </c>
      <c r="KR89" s="2055"/>
      <c r="KS89" s="2055"/>
      <c r="KT89" s="2055"/>
      <c r="KU89" s="2055"/>
      <c r="KV89" s="1588"/>
      <c r="KW89" s="2055"/>
      <c r="KX89" s="1615" t="s">
        <v>30163</v>
      </c>
      <c r="KY89" s="1615" t="s">
        <v>30164</v>
      </c>
      <c r="KZ89" s="1698" t="s">
        <v>30165</v>
      </c>
      <c r="LA89" s="2055"/>
      <c r="LB89" s="1698" t="s">
        <v>30166</v>
      </c>
      <c r="LC89" s="2055"/>
      <c r="LD89" s="2055"/>
      <c r="LE89" s="2214"/>
      <c r="LF89" s="2055"/>
      <c r="LG89" s="2055"/>
      <c r="LH89" s="2055"/>
      <c r="LI89" s="2055"/>
      <c r="LJ89" s="469"/>
      <c r="LK89" s="2055"/>
      <c r="LL89" s="1587" t="s">
        <v>30167</v>
      </c>
      <c r="LM89" s="2309"/>
      <c r="LN89" s="206" t="s">
        <v>20396</v>
      </c>
      <c r="LO89" s="2309"/>
      <c r="LP89" s="2055"/>
      <c r="LQ89" s="1588"/>
      <c r="LR89" s="2055"/>
      <c r="LS89" s="2055"/>
      <c r="LT89" s="2278"/>
      <c r="LU89" s="206" t="s">
        <v>20401</v>
      </c>
      <c r="LV89" s="269" t="s">
        <v>30168</v>
      </c>
      <c r="LW89" s="2055"/>
      <c r="LX89" s="2278"/>
      <c r="LY89" s="2279"/>
      <c r="LZ89" s="2055"/>
      <c r="MA89" s="2309"/>
      <c r="MB89" s="206" t="s">
        <v>20078</v>
      </c>
      <c r="MC89" s="2309"/>
      <c r="MD89" s="1588"/>
      <c r="ME89" s="1587" t="s">
        <v>20080</v>
      </c>
      <c r="MF89" s="1698" t="s">
        <v>30169</v>
      </c>
      <c r="MG89" s="1587" t="s">
        <v>20085</v>
      </c>
      <c r="MH89" s="1698" t="s">
        <v>30170</v>
      </c>
      <c r="MI89" s="2055"/>
      <c r="MJ89" s="2214"/>
      <c r="MK89" s="2055"/>
      <c r="ML89" s="2055"/>
      <c r="MM89" s="2055"/>
      <c r="MN89" s="2309"/>
      <c r="MO89" s="1615" t="s">
        <v>30171</v>
      </c>
      <c r="MP89" s="2309"/>
      <c r="MQ89" s="1587" t="s">
        <v>20411</v>
      </c>
      <c r="MR89" s="2309"/>
      <c r="MS89" s="2309"/>
      <c r="MT89" s="1587" t="s">
        <v>24742</v>
      </c>
      <c r="MU89" s="2055"/>
      <c r="MV89" s="2055"/>
      <c r="MW89" s="2055"/>
      <c r="MX89" s="733"/>
      <c r="MY89" s="2414"/>
      <c r="MZ89" s="1587" t="s">
        <v>20414</v>
      </c>
      <c r="NA89" s="1588"/>
      <c r="NB89" s="1615" t="s">
        <v>30172</v>
      </c>
      <c r="NC89" s="2055"/>
      <c r="ND89" s="2309"/>
      <c r="NE89" s="2279"/>
      <c r="NF89" s="2055"/>
      <c r="NG89" s="2055"/>
      <c r="NH89" s="2279"/>
      <c r="NI89" s="2279"/>
      <c r="NJ89" s="2055"/>
      <c r="NK89" s="1760"/>
      <c r="NL89" s="1571" t="s">
        <v>20425</v>
      </c>
      <c r="NM89" s="2055"/>
      <c r="NN89" s="2055"/>
      <c r="NO89" s="2055"/>
      <c r="NP89" s="2214"/>
      <c r="NQ89" s="424" t="s">
        <v>30173</v>
      </c>
      <c r="NR89" s="469"/>
      <c r="NS89" s="2416"/>
      <c r="NT89" s="2416"/>
      <c r="NU89" s="424" t="s">
        <v>30174</v>
      </c>
      <c r="NV89" s="1692"/>
      <c r="NW89" s="2055"/>
      <c r="NX89" s="2416"/>
      <c r="NY89" s="2416"/>
      <c r="NZ89" s="2416"/>
      <c r="OA89" s="2416"/>
      <c r="OB89" s="2055"/>
      <c r="OC89" s="2416"/>
      <c r="OD89" s="2416"/>
      <c r="OE89" s="1604" t="s">
        <v>16109</v>
      </c>
      <c r="OF89" s="1692"/>
      <c r="OG89" s="1692"/>
      <c r="OH89" s="1692"/>
      <c r="OI89" s="1604"/>
      <c r="OJ89" s="1692"/>
      <c r="OK89" s="2416"/>
      <c r="OL89" s="1692"/>
      <c r="OM89" s="1692"/>
      <c r="ON89" s="1692"/>
      <c r="OO89" s="2055"/>
      <c r="OP89" s="1692"/>
      <c r="OQ89" s="1615" t="s">
        <v>30175</v>
      </c>
      <c r="OR89" s="1692"/>
      <c r="OS89" s="2416"/>
      <c r="OT89" s="2055"/>
      <c r="OU89" s="2055"/>
      <c r="OV89" s="2214"/>
      <c r="OW89" s="2055"/>
      <c r="OX89" s="1604" t="s">
        <v>16109</v>
      </c>
      <c r="OY89" s="2055"/>
      <c r="OZ89" s="2055"/>
      <c r="PA89" s="1604"/>
      <c r="PB89" s="1692"/>
      <c r="PC89" s="1692"/>
      <c r="PD89" s="1692"/>
      <c r="PE89" s="2055"/>
      <c r="PF89" s="1692"/>
      <c r="PG89" s="1692"/>
      <c r="PH89" s="2055"/>
      <c r="PI89" s="2055"/>
      <c r="PJ89" s="2055"/>
      <c r="PK89" s="2055"/>
      <c r="PL89" s="2055"/>
      <c r="PM89" s="2055"/>
      <c r="PN89" s="2055"/>
      <c r="PO89" s="2055"/>
      <c r="PP89" s="2055"/>
      <c r="PQ89" s="2055"/>
      <c r="PR89" s="2055"/>
      <c r="PS89" s="2416"/>
      <c r="PT89" s="2416"/>
      <c r="PU89" s="2416"/>
      <c r="PV89" s="2416"/>
      <c r="PW89" s="2055"/>
      <c r="PX89" s="2055"/>
      <c r="PY89" s="2215"/>
      <c r="PZ89" s="2055"/>
      <c r="QA89" s="2055"/>
      <c r="QB89" s="2055"/>
      <c r="QC89" s="2055"/>
      <c r="QD89" s="2055"/>
      <c r="QE89" s="2055"/>
      <c r="QF89" s="2055"/>
      <c r="QG89" s="2055"/>
      <c r="QH89" s="2055"/>
      <c r="QI89" s="2055"/>
      <c r="QJ89" s="2055"/>
      <c r="QK89" s="2055"/>
      <c r="QL89" s="2055"/>
      <c r="QM89" s="2055"/>
      <c r="QN89" s="2055"/>
      <c r="QO89" s="2055"/>
      <c r="QP89" s="2055"/>
      <c r="QQ89" s="2055"/>
      <c r="QR89" s="2055"/>
      <c r="QS89" s="2055"/>
      <c r="QT89" s="2055"/>
      <c r="QU89" s="2055"/>
      <c r="QV89" s="2055"/>
      <c r="QW89" s="2055"/>
      <c r="QX89" s="2055"/>
      <c r="QY89" s="2055"/>
      <c r="QZ89" s="2055"/>
      <c r="RA89" s="2055"/>
      <c r="RB89" s="2055"/>
      <c r="RC89" s="2055"/>
      <c r="RD89" s="2055"/>
    </row>
    <row r="90" spans="1:472" ht="54" customHeight="1">
      <c r="A90" s="2500"/>
      <c r="B90" s="1996" t="s">
        <v>28796</v>
      </c>
      <c r="C90" s="2310"/>
      <c r="D90" s="2035" t="s">
        <v>30176</v>
      </c>
      <c r="E90" s="2284" t="s">
        <v>14615</v>
      </c>
      <c r="F90" s="2284" t="s">
        <v>30177</v>
      </c>
      <c r="G90" s="2284" t="s">
        <v>14610</v>
      </c>
      <c r="H90" s="2284" t="s">
        <v>14657</v>
      </c>
      <c r="I90" s="2035" t="s">
        <v>27933</v>
      </c>
      <c r="J90" s="2284" t="s">
        <v>14615</v>
      </c>
      <c r="K90" s="2284" t="s">
        <v>30178</v>
      </c>
      <c r="L90" s="2284" t="s">
        <v>14610</v>
      </c>
      <c r="M90" s="2035" t="s">
        <v>14707</v>
      </c>
      <c r="N90" s="2035" t="s">
        <v>27933</v>
      </c>
      <c r="O90" s="2035" t="s">
        <v>16341</v>
      </c>
      <c r="P90" s="2289" t="s">
        <v>14733</v>
      </c>
      <c r="Q90" s="2284" t="s">
        <v>30179</v>
      </c>
      <c r="R90" s="2035" t="s">
        <v>30180</v>
      </c>
      <c r="S90" s="2035" t="s">
        <v>14762</v>
      </c>
      <c r="T90" s="2284" t="s">
        <v>14610</v>
      </c>
      <c r="U90" s="2035" t="s">
        <v>30181</v>
      </c>
      <c r="V90" s="2035" t="s">
        <v>30182</v>
      </c>
      <c r="W90" s="2284" t="s">
        <v>14657</v>
      </c>
      <c r="X90" s="2396" t="s">
        <v>30183</v>
      </c>
      <c r="Y90" s="2035" t="s">
        <v>14762</v>
      </c>
      <c r="Z90" s="2035" t="s">
        <v>29531</v>
      </c>
      <c r="AA90" s="2315" t="s">
        <v>14762</v>
      </c>
      <c r="AB90" s="2314" t="s">
        <v>14879</v>
      </c>
      <c r="AC90" s="2418" t="s">
        <v>14882</v>
      </c>
      <c r="AD90" s="2035" t="s">
        <v>14865</v>
      </c>
      <c r="AE90" s="2451" t="s">
        <v>14882</v>
      </c>
      <c r="AF90" s="2289" t="s">
        <v>14879</v>
      </c>
      <c r="AG90" s="2035" t="s">
        <v>14882</v>
      </c>
      <c r="AH90" s="2035" t="s">
        <v>14865</v>
      </c>
      <c r="AI90" s="2310"/>
      <c r="AJ90" s="2289" t="s">
        <v>14879</v>
      </c>
      <c r="AK90" s="2035" t="s">
        <v>14852</v>
      </c>
      <c r="AL90" s="2035" t="s">
        <v>14852</v>
      </c>
      <c r="AM90" s="2289" t="s">
        <v>14610</v>
      </c>
      <c r="AN90" s="2305" t="s">
        <v>14657</v>
      </c>
      <c r="AO90" s="2187" t="s">
        <v>30184</v>
      </c>
      <c r="AP90" s="2284" t="s">
        <v>14617</v>
      </c>
      <c r="AQ90" s="2284" t="s">
        <v>30185</v>
      </c>
      <c r="AR90" s="2035" t="s">
        <v>16341</v>
      </c>
      <c r="AS90" s="2284" t="s">
        <v>19118</v>
      </c>
      <c r="AT90" s="2289" t="s">
        <v>30186</v>
      </c>
      <c r="AU90" s="2289" t="s">
        <v>14610</v>
      </c>
      <c r="AV90" s="2035" t="s">
        <v>14892</v>
      </c>
      <c r="AW90" s="2035" t="s">
        <v>30187</v>
      </c>
      <c r="AX90" s="2035" t="s">
        <v>30188</v>
      </c>
      <c r="AY90" s="2320" t="s">
        <v>16341</v>
      </c>
      <c r="AZ90" s="2284" t="s">
        <v>19118</v>
      </c>
      <c r="BA90" s="2284" t="s">
        <v>30189</v>
      </c>
      <c r="BB90" s="2035" t="s">
        <v>30190</v>
      </c>
      <c r="BC90" s="2284" t="s">
        <v>30191</v>
      </c>
      <c r="BD90" s="2035" t="s">
        <v>14994</v>
      </c>
      <c r="BE90" s="2284" t="s">
        <v>19118</v>
      </c>
      <c r="BF90" s="2284" t="s">
        <v>14617</v>
      </c>
      <c r="BG90" s="2035" t="s">
        <v>14994</v>
      </c>
      <c r="BH90" s="2035" t="s">
        <v>30192</v>
      </c>
      <c r="BI90" s="2284" t="s">
        <v>14610</v>
      </c>
      <c r="BJ90" s="2035" t="s">
        <v>30193</v>
      </c>
      <c r="BK90" s="2035" t="s">
        <v>30194</v>
      </c>
      <c r="BL90" s="2310"/>
      <c r="BM90" s="2035" t="s">
        <v>28816</v>
      </c>
      <c r="BN90" s="2035" t="s">
        <v>14994</v>
      </c>
      <c r="BO90" s="2035" t="s">
        <v>30195</v>
      </c>
      <c r="BP90" s="2284" t="s">
        <v>19118</v>
      </c>
      <c r="BQ90" s="2035" t="s">
        <v>19307</v>
      </c>
      <c r="BR90" s="2035" t="s">
        <v>15057</v>
      </c>
      <c r="BS90" s="2035" t="s">
        <v>15057</v>
      </c>
      <c r="BT90" s="2035" t="s">
        <v>30196</v>
      </c>
      <c r="BU90" s="2035" t="s">
        <v>16341</v>
      </c>
      <c r="BV90" s="2035" t="s">
        <v>19336</v>
      </c>
      <c r="BW90" s="2289" t="s">
        <v>30197</v>
      </c>
      <c r="BX90" s="2284" t="s">
        <v>19118</v>
      </c>
      <c r="BY90" s="2316" t="s">
        <v>30198</v>
      </c>
      <c r="BZ90" s="2035" t="s">
        <v>16319</v>
      </c>
      <c r="CA90" s="2035" t="s">
        <v>30199</v>
      </c>
      <c r="CB90" s="2284" t="s">
        <v>14620</v>
      </c>
      <c r="CC90" s="2305" t="s">
        <v>14657</v>
      </c>
      <c r="CD90" s="2284" t="s">
        <v>14610</v>
      </c>
      <c r="CE90" s="2284" t="s">
        <v>14617</v>
      </c>
      <c r="CF90" s="2316" t="s">
        <v>30200</v>
      </c>
      <c r="CG90" s="2035" t="s">
        <v>16319</v>
      </c>
      <c r="CH90" s="2035" t="s">
        <v>30201</v>
      </c>
      <c r="CI90" s="2035" t="s">
        <v>30202</v>
      </c>
      <c r="CJ90" s="2284" t="s">
        <v>30203</v>
      </c>
      <c r="CK90" s="2315" t="s">
        <v>15185</v>
      </c>
      <c r="CL90" s="2284" t="s">
        <v>14610</v>
      </c>
      <c r="CM90" s="2284" t="s">
        <v>14620</v>
      </c>
      <c r="CN90" s="2315" t="s">
        <v>15185</v>
      </c>
      <c r="CO90" s="2315" t="s">
        <v>30204</v>
      </c>
      <c r="CP90" s="2315" t="s">
        <v>27958</v>
      </c>
      <c r="CQ90" s="2035" t="s">
        <v>15212</v>
      </c>
      <c r="CR90" s="2310"/>
      <c r="CS90" s="2035" t="s">
        <v>15185</v>
      </c>
      <c r="CT90" s="2284" t="s">
        <v>30205</v>
      </c>
      <c r="CU90" s="2035" t="s">
        <v>27958</v>
      </c>
      <c r="CV90" s="2035" t="s">
        <v>30206</v>
      </c>
      <c r="CW90" s="2035" t="s">
        <v>15281</v>
      </c>
      <c r="CX90" s="2035" t="s">
        <v>15278</v>
      </c>
      <c r="CY90" s="2035" t="s">
        <v>15281</v>
      </c>
      <c r="CZ90" s="2289" t="s">
        <v>14610</v>
      </c>
      <c r="DA90" s="2284" t="s">
        <v>14617</v>
      </c>
      <c r="DB90" s="2305" t="s">
        <v>14657</v>
      </c>
      <c r="DC90" s="2035" t="s">
        <v>16319</v>
      </c>
      <c r="DD90" s="2035" t="s">
        <v>16341</v>
      </c>
      <c r="DE90" s="2289" t="s">
        <v>14610</v>
      </c>
      <c r="DF90" s="2305" t="s">
        <v>14657</v>
      </c>
      <c r="DG90" s="2035" t="s">
        <v>30207</v>
      </c>
      <c r="DH90" s="2318" t="s">
        <v>14617</v>
      </c>
      <c r="DI90" s="2346" t="s">
        <v>30208</v>
      </c>
      <c r="DJ90" s="1016" t="s">
        <v>16319</v>
      </c>
      <c r="DK90" s="2035" t="s">
        <v>30209</v>
      </c>
      <c r="DL90" s="2318" t="s">
        <v>14620</v>
      </c>
      <c r="DM90" s="2364" t="s">
        <v>14657</v>
      </c>
      <c r="DN90" s="2318" t="s">
        <v>14610</v>
      </c>
      <c r="DO90" s="2318" t="s">
        <v>14617</v>
      </c>
      <c r="DP90" s="2346" t="s">
        <v>30210</v>
      </c>
      <c r="DQ90" s="2035" t="s">
        <v>15308</v>
      </c>
      <c r="DR90" s="2323" t="s">
        <v>14615</v>
      </c>
      <c r="DS90" s="2322" t="s">
        <v>24002</v>
      </c>
      <c r="DT90" s="2321" t="s">
        <v>30211</v>
      </c>
      <c r="DU90" s="2321" t="s">
        <v>16189</v>
      </c>
      <c r="DV90" s="2322" t="s">
        <v>24002</v>
      </c>
      <c r="DW90" s="2310"/>
      <c r="DX90" s="2322" t="s">
        <v>23445</v>
      </c>
      <c r="DY90" s="2322" t="s">
        <v>23445</v>
      </c>
      <c r="DZ90" s="2035" t="s">
        <v>28411</v>
      </c>
      <c r="EA90" s="2322" t="s">
        <v>24002</v>
      </c>
      <c r="EB90" s="2035" t="s">
        <v>30212</v>
      </c>
      <c r="EC90" s="2320" t="s">
        <v>18902</v>
      </c>
      <c r="ED90" s="2035" t="s">
        <v>30213</v>
      </c>
      <c r="EE90" s="2035" t="s">
        <v>18911</v>
      </c>
      <c r="EF90" s="2035" t="s">
        <v>18595</v>
      </c>
      <c r="EG90" s="2323" t="s">
        <v>14617</v>
      </c>
      <c r="EH90" s="2322" t="s">
        <v>24003</v>
      </c>
      <c r="EI90" s="2323" t="s">
        <v>14615</v>
      </c>
      <c r="EJ90" s="2035" t="s">
        <v>16189</v>
      </c>
      <c r="EK90" s="2035" t="s">
        <v>22928</v>
      </c>
      <c r="EL90" s="2324" t="s">
        <v>30214</v>
      </c>
      <c r="EM90" s="2320" t="s">
        <v>18595</v>
      </c>
      <c r="EN90" s="2035" t="s">
        <v>30215</v>
      </c>
      <c r="EO90" s="2035" t="s">
        <v>16341</v>
      </c>
      <c r="EP90" s="2323" t="s">
        <v>14617</v>
      </c>
      <c r="EQ90" s="2322" t="s">
        <v>18911</v>
      </c>
      <c r="ER90" s="2323" t="s">
        <v>14617</v>
      </c>
      <c r="ES90" s="2323" t="s">
        <v>14623</v>
      </c>
      <c r="ET90" s="2323" t="s">
        <v>14620</v>
      </c>
      <c r="EU90" s="2326" t="s">
        <v>22928</v>
      </c>
      <c r="EV90" s="2322" t="s">
        <v>18911</v>
      </c>
      <c r="EW90" s="2254" t="s">
        <v>19336</v>
      </c>
      <c r="EX90" s="2326" t="s">
        <v>15428</v>
      </c>
      <c r="EY90" s="2348" t="s">
        <v>15412</v>
      </c>
      <c r="EZ90" s="2323" t="s">
        <v>14623</v>
      </c>
      <c r="FA90" s="2320" t="s">
        <v>16319</v>
      </c>
      <c r="FB90" s="2326" t="s">
        <v>15428</v>
      </c>
      <c r="FC90" s="1690"/>
      <c r="FD90" s="495" t="s">
        <v>15412</v>
      </c>
      <c r="FE90" s="495" t="s">
        <v>15412</v>
      </c>
      <c r="FF90" s="495" t="s">
        <v>15412</v>
      </c>
      <c r="FG90" s="495" t="s">
        <v>15428</v>
      </c>
      <c r="FH90" s="495" t="s">
        <v>15428</v>
      </c>
      <c r="FI90" s="1721" t="s">
        <v>30216</v>
      </c>
      <c r="FJ90" s="1636" t="s">
        <v>16211</v>
      </c>
      <c r="FK90" s="495" t="s">
        <v>18911</v>
      </c>
      <c r="FL90" s="1636" t="s">
        <v>14610</v>
      </c>
      <c r="FM90" s="2116" t="s">
        <v>23871</v>
      </c>
      <c r="FN90" s="1725" t="s">
        <v>19328</v>
      </c>
      <c r="FO90" s="495" t="s">
        <v>30217</v>
      </c>
      <c r="FP90" s="495" t="s">
        <v>28659</v>
      </c>
      <c r="FQ90" s="1636" t="s">
        <v>19140</v>
      </c>
      <c r="FR90" s="1579" t="s">
        <v>30218</v>
      </c>
      <c r="FS90" s="495" t="s">
        <v>28659</v>
      </c>
      <c r="FT90" s="495" t="s">
        <v>30219</v>
      </c>
      <c r="FU90" s="495" t="s">
        <v>17120</v>
      </c>
      <c r="FV90" s="495" t="s">
        <v>28841</v>
      </c>
      <c r="FW90" s="1639" t="s">
        <v>28845</v>
      </c>
      <c r="FX90" s="469" t="s">
        <v>30220</v>
      </c>
      <c r="FY90" s="495" t="s">
        <v>14694</v>
      </c>
      <c r="FZ90" s="495" t="s">
        <v>14573</v>
      </c>
      <c r="GA90" s="495" t="s">
        <v>28846</v>
      </c>
      <c r="GB90" s="495" t="s">
        <v>19322</v>
      </c>
      <c r="GC90" s="495" t="s">
        <v>18510</v>
      </c>
      <c r="GD90" s="2284" t="s">
        <v>30221</v>
      </c>
      <c r="GE90" s="495" t="s">
        <v>14694</v>
      </c>
      <c r="GF90" s="495" t="s">
        <v>18741</v>
      </c>
      <c r="GG90" s="495" t="s">
        <v>18305</v>
      </c>
      <c r="GH90" s="1690"/>
      <c r="GI90" s="495" t="s">
        <v>14610</v>
      </c>
      <c r="GJ90" s="495" t="s">
        <v>19327</v>
      </c>
      <c r="GK90" s="495" t="s">
        <v>18305</v>
      </c>
      <c r="GL90" s="1675" t="s">
        <v>19324</v>
      </c>
      <c r="GM90" s="495" t="s">
        <v>19327</v>
      </c>
      <c r="GN90" s="495" t="s">
        <v>18305</v>
      </c>
      <c r="GO90" s="2040" t="s">
        <v>30222</v>
      </c>
      <c r="GP90" s="1629" t="s">
        <v>19323</v>
      </c>
      <c r="GQ90" s="1630" t="s">
        <v>30223</v>
      </c>
      <c r="GR90" s="1629" t="s">
        <v>16992</v>
      </c>
      <c r="GS90" s="245" t="s">
        <v>19129</v>
      </c>
      <c r="GT90" s="1675" t="s">
        <v>18741</v>
      </c>
      <c r="GU90" s="1627" t="s">
        <v>19140</v>
      </c>
      <c r="GV90" s="1629" t="s">
        <v>14615</v>
      </c>
      <c r="GW90" s="2001" t="s">
        <v>19321</v>
      </c>
      <c r="GX90" s="1629" t="s">
        <v>14617</v>
      </c>
      <c r="GY90" s="1629" t="s">
        <v>14610</v>
      </c>
      <c r="GZ90" s="1675" t="s">
        <v>19324</v>
      </c>
      <c r="HA90" s="1631" t="s">
        <v>18312</v>
      </c>
      <c r="HB90" s="1675" t="s">
        <v>18741</v>
      </c>
      <c r="HC90" s="1675" t="s">
        <v>18735</v>
      </c>
      <c r="HD90" s="1629" t="s">
        <v>14617</v>
      </c>
      <c r="HE90" s="1630" t="s">
        <v>18743</v>
      </c>
      <c r="HF90" s="245" t="s">
        <v>19129</v>
      </c>
      <c r="HG90" s="1629" t="s">
        <v>14615</v>
      </c>
      <c r="HH90" s="1629" t="s">
        <v>14617</v>
      </c>
      <c r="HI90" s="1675" t="s">
        <v>18741</v>
      </c>
      <c r="HJ90" s="495" t="s">
        <v>14610</v>
      </c>
      <c r="HK90" s="495" t="s">
        <v>14623</v>
      </c>
      <c r="HL90" s="495" t="s">
        <v>15579</v>
      </c>
      <c r="HM90" s="495" t="s">
        <v>15583</v>
      </c>
      <c r="HN90" s="1690"/>
      <c r="HO90" s="1039" t="s">
        <v>19324</v>
      </c>
      <c r="HP90" s="2035" t="s">
        <v>15570</v>
      </c>
      <c r="HQ90" s="2035" t="s">
        <v>14676</v>
      </c>
      <c r="HR90" s="2035" t="s">
        <v>15579</v>
      </c>
      <c r="HS90" s="2035" t="s">
        <v>15556</v>
      </c>
      <c r="HT90" s="2035" t="s">
        <v>18503</v>
      </c>
      <c r="HU90" s="2035" t="s">
        <v>15574</v>
      </c>
      <c r="HV90" s="1115" t="s">
        <v>30224</v>
      </c>
      <c r="HW90" s="1588" t="s">
        <v>17120</v>
      </c>
      <c r="HX90" s="2438" t="s">
        <v>14617</v>
      </c>
      <c r="HY90" s="1638" t="s">
        <v>18535</v>
      </c>
      <c r="HZ90" s="1637" t="s">
        <v>18533</v>
      </c>
      <c r="IA90" s="1703" t="s">
        <v>30225</v>
      </c>
      <c r="IB90" s="495" t="s">
        <v>14615</v>
      </c>
      <c r="IC90" s="2035" t="s">
        <v>30226</v>
      </c>
      <c r="ID90" s="1681" t="s">
        <v>14691</v>
      </c>
      <c r="IE90" s="1672" t="s">
        <v>30227</v>
      </c>
      <c r="IF90" s="469" t="s">
        <v>14615</v>
      </c>
      <c r="IG90" s="1637" t="s">
        <v>18533</v>
      </c>
      <c r="IH90" s="2035" t="s">
        <v>18751</v>
      </c>
      <c r="II90" s="1637" t="s">
        <v>19346</v>
      </c>
      <c r="IJ90" s="2035" t="s">
        <v>18755</v>
      </c>
      <c r="IK90" s="2035" t="s">
        <v>19154</v>
      </c>
      <c r="IL90" s="469" t="s">
        <v>16319</v>
      </c>
      <c r="IM90" s="1638" t="s">
        <v>18535</v>
      </c>
      <c r="IN90" s="1591" t="s">
        <v>19154</v>
      </c>
      <c r="IO90" s="663" t="s">
        <v>19154</v>
      </c>
      <c r="IP90" s="2035" t="s">
        <v>14617</v>
      </c>
      <c r="IQ90" s="2035" t="s">
        <v>27069</v>
      </c>
      <c r="IR90" s="2035" t="s">
        <v>14691</v>
      </c>
      <c r="IS90" s="2329" t="s">
        <v>27234</v>
      </c>
      <c r="IT90" s="1679"/>
      <c r="IU90" s="1637" t="s">
        <v>16277</v>
      </c>
      <c r="IV90" s="958" t="s">
        <v>16189</v>
      </c>
      <c r="IW90" s="958" t="s">
        <v>19154</v>
      </c>
      <c r="IX90" s="958" t="s">
        <v>14617</v>
      </c>
      <c r="IY90" s="1638" t="s">
        <v>27074</v>
      </c>
      <c r="IZ90" s="2035" t="s">
        <v>14691</v>
      </c>
      <c r="JA90" s="2335" t="s">
        <v>16319</v>
      </c>
      <c r="JB90" s="2035" t="s">
        <v>27074</v>
      </c>
      <c r="JC90" s="663" t="s">
        <v>16109</v>
      </c>
      <c r="JD90" s="495" t="s">
        <v>14610</v>
      </c>
      <c r="JE90" s="469" t="s">
        <v>14615</v>
      </c>
      <c r="JF90" s="1638" t="s">
        <v>16311</v>
      </c>
      <c r="JG90" s="958" t="s">
        <v>14691</v>
      </c>
      <c r="JH90" s="958" t="s">
        <v>14617</v>
      </c>
      <c r="JI90" s="1115" t="s">
        <v>30228</v>
      </c>
      <c r="JJ90" s="1019" t="s">
        <v>14610</v>
      </c>
      <c r="JK90" s="958" t="s">
        <v>14615</v>
      </c>
      <c r="JL90" s="1120" t="s">
        <v>14676</v>
      </c>
      <c r="JM90" s="2035" t="s">
        <v>14617</v>
      </c>
      <c r="JN90" s="495" t="s">
        <v>14691</v>
      </c>
      <c r="JO90" s="495" t="s">
        <v>14694</v>
      </c>
      <c r="JP90" s="1638" t="s">
        <v>14617</v>
      </c>
      <c r="JQ90" s="495" t="s">
        <v>14615</v>
      </c>
      <c r="JR90" s="1638" t="s">
        <v>14617</v>
      </c>
      <c r="JS90" s="495" t="s">
        <v>14610</v>
      </c>
      <c r="JT90" s="1638" t="s">
        <v>16311</v>
      </c>
      <c r="JU90" s="2330" t="s">
        <v>30229</v>
      </c>
      <c r="JV90" s="2035" t="s">
        <v>14617</v>
      </c>
      <c r="JW90" s="495" t="s">
        <v>14610</v>
      </c>
      <c r="JX90" s="1641" t="s">
        <v>15715</v>
      </c>
      <c r="JY90" s="1690"/>
      <c r="JZ90" s="1638" t="s">
        <v>18503</v>
      </c>
      <c r="KA90" s="1641" t="s">
        <v>15770</v>
      </c>
      <c r="KB90" s="1641" t="s">
        <v>14615</v>
      </c>
      <c r="KC90" s="1641" t="s">
        <v>14694</v>
      </c>
      <c r="KD90" s="1641" t="s">
        <v>15770</v>
      </c>
      <c r="KE90" s="1641" t="s">
        <v>15731</v>
      </c>
      <c r="KF90" s="1638" t="s">
        <v>16189</v>
      </c>
      <c r="KG90" s="1641" t="s">
        <v>15770</v>
      </c>
      <c r="KH90" s="1641" t="s">
        <v>14610</v>
      </c>
      <c r="KI90" s="2035"/>
      <c r="KJ90" s="1735" t="s">
        <v>18573</v>
      </c>
      <c r="KK90" s="1714" t="s">
        <v>16341</v>
      </c>
      <c r="KL90" s="1641" t="s">
        <v>18573</v>
      </c>
      <c r="KM90" s="1638" t="s">
        <v>18573</v>
      </c>
      <c r="KN90" s="1683" t="s">
        <v>30228</v>
      </c>
      <c r="KO90" s="1637" t="s">
        <v>27774</v>
      </c>
      <c r="KP90" s="2158" t="s">
        <v>30230</v>
      </c>
      <c r="KQ90" s="495" t="s">
        <v>14694</v>
      </c>
      <c r="KR90" s="1683" t="s">
        <v>23541</v>
      </c>
      <c r="KS90" s="2035"/>
      <c r="KT90" s="1639" t="s">
        <v>14676</v>
      </c>
      <c r="KU90" s="495" t="s">
        <v>14615</v>
      </c>
      <c r="KV90" s="1638" t="s">
        <v>14617</v>
      </c>
      <c r="KW90" s="2035" t="s">
        <v>14657</v>
      </c>
      <c r="KX90" s="2335" t="s">
        <v>18782</v>
      </c>
      <c r="KY90" s="2035" t="s">
        <v>14657</v>
      </c>
      <c r="KZ90" s="2035" t="s">
        <v>18535</v>
      </c>
      <c r="LA90" s="1681" t="s">
        <v>18596</v>
      </c>
      <c r="LB90" s="1638" t="s">
        <v>19359</v>
      </c>
      <c r="LC90" s="495" t="s">
        <v>14615</v>
      </c>
      <c r="LD90" s="1638" t="s">
        <v>19359</v>
      </c>
      <c r="LE90" s="1690"/>
      <c r="LF90" s="1641" t="s">
        <v>15830</v>
      </c>
      <c r="LG90" s="1641" t="s">
        <v>15810</v>
      </c>
      <c r="LH90" s="1735" t="s">
        <v>30231</v>
      </c>
      <c r="LI90" s="1648" t="s">
        <v>15815</v>
      </c>
      <c r="LJ90" s="1648" t="s">
        <v>18751</v>
      </c>
      <c r="LK90" s="1648" t="s">
        <v>15810</v>
      </c>
      <c r="LL90" s="2035" t="s">
        <v>18595</v>
      </c>
      <c r="LM90" s="1658" t="s">
        <v>15810</v>
      </c>
      <c r="LN90" s="2035" t="s">
        <v>16341</v>
      </c>
      <c r="LO90" s="1648" t="s">
        <v>15830</v>
      </c>
      <c r="LP90" s="2035"/>
      <c r="LQ90" s="469" t="s">
        <v>18751</v>
      </c>
      <c r="LR90" s="991" t="s">
        <v>14610</v>
      </c>
      <c r="LS90" s="2035" t="s">
        <v>15884</v>
      </c>
      <c r="LT90" s="1683" t="s">
        <v>27273</v>
      </c>
      <c r="LU90" s="2035" t="s">
        <v>14694</v>
      </c>
      <c r="LV90" s="2035" t="s">
        <v>14610</v>
      </c>
      <c r="LW90" s="2035" t="s">
        <v>16189</v>
      </c>
      <c r="LX90" s="1641" t="s">
        <v>15908</v>
      </c>
      <c r="LY90" s="1595" t="s">
        <v>30232</v>
      </c>
      <c r="LZ90" s="2035" t="s">
        <v>14615</v>
      </c>
      <c r="MA90" s="1648" t="s">
        <v>14691</v>
      </c>
      <c r="MB90" s="2035" t="s">
        <v>16341</v>
      </c>
      <c r="MC90" s="1658" t="s">
        <v>19193</v>
      </c>
      <c r="MD90" s="1756" t="s">
        <v>18596</v>
      </c>
      <c r="ME90" s="2035" t="s">
        <v>14657</v>
      </c>
      <c r="MF90" s="2035" t="s">
        <v>19150</v>
      </c>
      <c r="MG90" s="2035" t="s">
        <v>28455</v>
      </c>
      <c r="MH90" s="2035" t="s">
        <v>16341</v>
      </c>
      <c r="MI90" s="2035" t="s">
        <v>14617</v>
      </c>
      <c r="MJ90" s="1690"/>
      <c r="MK90" s="1579" t="s">
        <v>18598</v>
      </c>
      <c r="ML90" s="1588" t="s">
        <v>15937</v>
      </c>
      <c r="MM90" s="1579" t="s">
        <v>18598</v>
      </c>
      <c r="MN90" s="1641" t="s">
        <v>28224</v>
      </c>
      <c r="MO90" s="2035" t="s">
        <v>15937</v>
      </c>
      <c r="MP90" s="1986" t="s">
        <v>16341</v>
      </c>
      <c r="MQ90" s="469" t="s">
        <v>14691</v>
      </c>
      <c r="MR90" s="1600" t="s">
        <v>14610</v>
      </c>
      <c r="MS90" s="1600" t="s">
        <v>15937</v>
      </c>
      <c r="MT90" s="2035" t="s">
        <v>14615</v>
      </c>
      <c r="MU90" s="1579" t="s">
        <v>15937</v>
      </c>
      <c r="MV90" s="2035"/>
      <c r="MW90" s="1600" t="s">
        <v>16341</v>
      </c>
      <c r="MX90" s="1658" t="s">
        <v>16319</v>
      </c>
      <c r="MY90" s="1712" t="s">
        <v>30233</v>
      </c>
      <c r="MZ90" s="2035" t="s">
        <v>14615</v>
      </c>
      <c r="NA90" s="469" t="s">
        <v>30234</v>
      </c>
      <c r="NB90" s="2035" t="s">
        <v>30234</v>
      </c>
      <c r="NC90" s="1588" t="s">
        <v>16311</v>
      </c>
      <c r="ND90" s="1680" t="s">
        <v>18985</v>
      </c>
      <c r="NE90" s="1595" t="s">
        <v>30235</v>
      </c>
      <c r="NF90" s="469" t="s">
        <v>18601</v>
      </c>
      <c r="NG90" s="2035" t="s">
        <v>18601</v>
      </c>
      <c r="NH90" s="1595" t="s">
        <v>30236</v>
      </c>
      <c r="NI90" s="1595" t="s">
        <v>30236</v>
      </c>
      <c r="NJ90" s="2035" t="s">
        <v>27353</v>
      </c>
      <c r="NK90" s="81" t="s">
        <v>14694</v>
      </c>
      <c r="NL90" s="2035" t="s">
        <v>16341</v>
      </c>
      <c r="NM90" s="1638" t="s">
        <v>19208</v>
      </c>
      <c r="NN90" s="2035" t="s">
        <v>30237</v>
      </c>
      <c r="NO90" s="1579" t="s">
        <v>30238</v>
      </c>
      <c r="NP90" s="1690"/>
      <c r="NQ90" s="2431" t="s">
        <v>15988</v>
      </c>
      <c r="NR90" s="2431" t="s">
        <v>14620</v>
      </c>
      <c r="NS90" s="1640" t="s">
        <v>14691</v>
      </c>
      <c r="NT90" s="1660" t="s">
        <v>15997</v>
      </c>
      <c r="NU90" s="2035" t="s">
        <v>14691</v>
      </c>
      <c r="NV90" s="2431" t="s">
        <v>15997</v>
      </c>
      <c r="NW90" s="2035" t="s">
        <v>15995</v>
      </c>
      <c r="NX90" s="1660" t="s">
        <v>15997</v>
      </c>
      <c r="NY90" s="1659" t="s">
        <v>14620</v>
      </c>
      <c r="NZ90" s="1641" t="s">
        <v>16341</v>
      </c>
      <c r="OA90" s="1660" t="s">
        <v>14691</v>
      </c>
      <c r="OB90" s="2431" t="s">
        <v>16277</v>
      </c>
      <c r="OC90" s="1660" t="s">
        <v>15997</v>
      </c>
      <c r="OD90" s="1660" t="s">
        <v>14615</v>
      </c>
      <c r="OE90" s="1604" t="s">
        <v>16109</v>
      </c>
      <c r="OF90" s="2433" t="s">
        <v>14657</v>
      </c>
      <c r="OG90" s="2433" t="s">
        <v>14691</v>
      </c>
      <c r="OH90" s="1737" t="s">
        <v>27131</v>
      </c>
      <c r="OI90" s="301" t="s">
        <v>30239</v>
      </c>
      <c r="OJ90" s="2431" t="s">
        <v>14610</v>
      </c>
      <c r="OK90" s="1659" t="s">
        <v>14615</v>
      </c>
      <c r="OL90" s="2433" t="s">
        <v>14657</v>
      </c>
      <c r="OM90" s="2433" t="s">
        <v>14617</v>
      </c>
      <c r="ON90" s="466" t="s">
        <v>14694</v>
      </c>
      <c r="OO90" s="1762" t="s">
        <v>14617</v>
      </c>
      <c r="OP90" s="2431" t="s">
        <v>14610</v>
      </c>
      <c r="OQ90" s="2035" t="s">
        <v>18610</v>
      </c>
      <c r="OR90" s="2431" t="s">
        <v>14615</v>
      </c>
      <c r="OS90" s="1660" t="s">
        <v>14657</v>
      </c>
      <c r="OT90" s="2035" t="s">
        <v>14617</v>
      </c>
      <c r="OU90" s="2035" t="s">
        <v>19218</v>
      </c>
      <c r="OV90" s="1690"/>
      <c r="OW90" s="2035" t="s">
        <v>14617</v>
      </c>
      <c r="OX90" s="1604" t="s">
        <v>16109</v>
      </c>
      <c r="OY90" s="2035" t="s">
        <v>14615</v>
      </c>
      <c r="OZ90" s="2035" t="s">
        <v>19218</v>
      </c>
      <c r="PA90" s="301" t="s">
        <v>30240</v>
      </c>
      <c r="PB90" s="991" t="s">
        <v>19220</v>
      </c>
      <c r="PC90" s="2431" t="s">
        <v>16341</v>
      </c>
      <c r="PD90" s="2433" t="s">
        <v>14691</v>
      </c>
      <c r="PE90" s="2035" t="s">
        <v>18610</v>
      </c>
      <c r="PF90" s="2431" t="s">
        <v>19218</v>
      </c>
      <c r="PG90" s="1681" t="s">
        <v>14615</v>
      </c>
      <c r="PH90" s="466" t="s">
        <v>18363</v>
      </c>
      <c r="PI90" s="2035" t="s">
        <v>19218</v>
      </c>
      <c r="PJ90" s="2035"/>
      <c r="PK90" s="2035"/>
      <c r="PL90" s="2035"/>
      <c r="PM90" s="2035"/>
      <c r="PN90" s="2035"/>
      <c r="PO90" s="2035"/>
      <c r="PP90" s="2035"/>
      <c r="PQ90" s="2035"/>
      <c r="PR90" s="2035"/>
      <c r="PS90" s="1660" t="s">
        <v>14615</v>
      </c>
      <c r="PT90" s="1641" t="s">
        <v>14994</v>
      </c>
      <c r="PU90" s="1659" t="s">
        <v>15002</v>
      </c>
      <c r="PV90" s="1659" t="s">
        <v>14994</v>
      </c>
      <c r="PW90" s="2035" t="s">
        <v>14994</v>
      </c>
      <c r="PX90" s="2035" t="s">
        <v>14617</v>
      </c>
      <c r="PY90" s="1664"/>
      <c r="PZ90" s="469"/>
      <c r="QA90" s="469"/>
      <c r="QB90" s="469"/>
      <c r="QC90" s="469"/>
      <c r="QD90" s="469"/>
      <c r="QE90" s="469"/>
      <c r="QF90" s="469"/>
      <c r="QG90" s="469"/>
      <c r="QH90" s="469"/>
      <c r="QI90" s="469"/>
      <c r="QJ90" s="469"/>
      <c r="QK90" s="469"/>
      <c r="QL90" s="469"/>
      <c r="QM90" s="469"/>
      <c r="QN90" s="469"/>
      <c r="QO90" s="469"/>
      <c r="QP90" s="469"/>
      <c r="QQ90" s="469"/>
      <c r="QR90" s="469"/>
      <c r="QS90" s="469"/>
      <c r="QT90" s="469"/>
      <c r="QU90" s="469"/>
      <c r="QV90" s="469"/>
      <c r="QW90" s="469"/>
      <c r="QX90" s="469"/>
      <c r="QY90" s="469"/>
      <c r="QZ90" s="469"/>
      <c r="RA90" s="469"/>
      <c r="RB90" s="469"/>
      <c r="RC90" s="469"/>
      <c r="RD90" s="469"/>
    </row>
    <row r="91" spans="1:472" ht="54" customHeight="1">
      <c r="A91" s="2500"/>
      <c r="B91" s="2344" t="s">
        <v>30241</v>
      </c>
      <c r="C91" s="2214"/>
      <c r="D91" s="469"/>
      <c r="E91" s="469"/>
      <c r="F91" s="469"/>
      <c r="G91" s="469"/>
      <c r="H91" s="469"/>
      <c r="I91" s="469"/>
      <c r="J91" s="469"/>
      <c r="K91" s="469"/>
      <c r="L91" s="469"/>
      <c r="M91" s="469"/>
      <c r="N91" s="469"/>
      <c r="O91" s="469"/>
      <c r="P91" s="469"/>
      <c r="Q91" s="1042" t="s">
        <v>30242</v>
      </c>
      <c r="R91" s="469"/>
      <c r="S91" s="469"/>
      <c r="T91" s="469"/>
      <c r="U91" s="469"/>
      <c r="V91" s="469"/>
      <c r="W91" s="469"/>
      <c r="X91" s="469"/>
      <c r="Y91" s="469"/>
      <c r="Z91" s="469"/>
      <c r="AA91" s="469"/>
      <c r="AB91" s="469"/>
      <c r="AC91" s="1042" t="s">
        <v>30243</v>
      </c>
      <c r="AD91" s="469"/>
      <c r="AE91" s="469"/>
      <c r="AF91" s="469"/>
      <c r="AG91" s="469"/>
      <c r="AH91" s="469"/>
      <c r="AI91" s="2214"/>
      <c r="AJ91" s="469"/>
      <c r="AK91" s="469"/>
      <c r="AL91" s="469"/>
      <c r="AM91" s="469"/>
      <c r="AN91" s="469"/>
      <c r="AO91" s="469"/>
      <c r="AP91" s="469"/>
      <c r="AQ91" s="469"/>
      <c r="AR91" s="469"/>
      <c r="AS91" s="469"/>
      <c r="AT91" s="2452"/>
      <c r="AU91" s="2059" t="s">
        <v>30244</v>
      </c>
      <c r="AV91" s="469"/>
      <c r="AW91" s="469"/>
      <c r="AX91" s="469"/>
      <c r="AY91" s="469"/>
      <c r="AZ91" s="469"/>
      <c r="BA91" s="2059" t="s">
        <v>30245</v>
      </c>
      <c r="BB91" s="469"/>
      <c r="BC91" s="469"/>
      <c r="BD91" s="469"/>
      <c r="BE91" s="469"/>
      <c r="BF91" s="469"/>
      <c r="BG91" s="469"/>
      <c r="BH91" s="469"/>
      <c r="BI91" s="469"/>
      <c r="BJ91" s="469"/>
      <c r="BK91" s="469"/>
      <c r="BL91" s="2214"/>
      <c r="BM91" s="469"/>
      <c r="BN91" s="469"/>
      <c r="BO91" s="469"/>
      <c r="BP91" s="469"/>
      <c r="BQ91" s="469"/>
      <c r="BR91" s="469"/>
      <c r="BS91" s="469"/>
      <c r="BT91" s="469"/>
      <c r="BU91" s="469"/>
      <c r="BV91" s="469"/>
      <c r="BW91" s="469"/>
      <c r="BX91" s="469"/>
      <c r="BY91" s="469"/>
      <c r="BZ91" s="469"/>
      <c r="CA91" s="469"/>
      <c r="CB91" s="469"/>
      <c r="CC91" s="469"/>
      <c r="CD91" s="469"/>
      <c r="CE91" s="469"/>
      <c r="CF91" s="469"/>
      <c r="CG91" s="469"/>
      <c r="CH91" s="469"/>
      <c r="CI91" s="469"/>
      <c r="CJ91" s="469"/>
      <c r="CK91" s="469"/>
      <c r="CL91" s="469"/>
      <c r="CM91" s="469"/>
      <c r="CN91" s="1571" t="s">
        <v>29096</v>
      </c>
      <c r="CO91" s="469"/>
      <c r="CP91" s="469"/>
      <c r="CQ91" s="469"/>
      <c r="CR91" s="2214"/>
      <c r="CS91" s="469"/>
      <c r="CT91" s="469"/>
      <c r="CU91" s="469"/>
      <c r="CV91" s="469"/>
      <c r="CW91" s="469"/>
      <c r="CX91" s="469"/>
      <c r="CY91" s="469"/>
      <c r="CZ91" s="469"/>
      <c r="DA91" s="469"/>
      <c r="DB91" s="469"/>
      <c r="DC91" s="1577" t="s">
        <v>16114</v>
      </c>
      <c r="DD91" s="469"/>
      <c r="DE91" s="469"/>
      <c r="DF91" s="469"/>
      <c r="DG91" s="469"/>
      <c r="DH91" s="2018" t="s">
        <v>30246</v>
      </c>
      <c r="DI91" s="469"/>
      <c r="DJ91" s="269" t="s">
        <v>29095</v>
      </c>
      <c r="DK91" s="469"/>
      <c r="DL91" s="469"/>
      <c r="DM91" s="469"/>
      <c r="DN91" s="469"/>
      <c r="DO91" s="469"/>
      <c r="DP91" s="469"/>
      <c r="DQ91" s="1577" t="s">
        <v>16114</v>
      </c>
      <c r="DR91" s="469"/>
      <c r="DS91" s="469"/>
      <c r="DT91" s="469"/>
      <c r="DU91" s="469"/>
      <c r="DV91" s="469"/>
      <c r="DW91" s="2214"/>
      <c r="DX91" s="469"/>
      <c r="DY91" s="469"/>
      <c r="DZ91" s="469"/>
      <c r="EA91" s="469"/>
      <c r="EB91" s="469"/>
      <c r="EC91" s="469"/>
      <c r="ED91" s="469"/>
      <c r="EE91" s="469"/>
      <c r="EF91" s="469"/>
      <c r="EG91" s="469"/>
      <c r="EH91" s="469"/>
      <c r="EI91" s="469"/>
      <c r="EJ91" s="469"/>
      <c r="EK91" s="469"/>
      <c r="EL91" s="1760"/>
      <c r="EM91" s="469"/>
      <c r="EN91" s="469"/>
      <c r="EO91" s="469"/>
      <c r="EP91" s="469"/>
      <c r="EQ91" s="469"/>
      <c r="ER91" s="469"/>
      <c r="ES91" s="469"/>
      <c r="ET91" s="469"/>
      <c r="EU91" s="469"/>
      <c r="EV91" s="469"/>
      <c r="EW91" s="469"/>
      <c r="EX91" s="331"/>
      <c r="EY91" s="469"/>
      <c r="EZ91" s="469"/>
      <c r="FA91" s="469"/>
      <c r="FB91" s="469"/>
      <c r="FC91" s="2214"/>
      <c r="FD91" s="469"/>
      <c r="FE91" s="469"/>
      <c r="FF91" s="469"/>
      <c r="FG91" s="469"/>
      <c r="FH91" s="469"/>
      <c r="FI91" s="296"/>
      <c r="FJ91" s="469"/>
      <c r="FK91" s="469"/>
      <c r="FL91" s="469"/>
      <c r="FM91" s="469"/>
      <c r="FN91" s="469"/>
      <c r="FO91" s="469"/>
      <c r="FP91" s="469"/>
      <c r="FQ91" s="469"/>
      <c r="FR91" s="2045" t="s">
        <v>30247</v>
      </c>
      <c r="FS91" s="469"/>
      <c r="FT91" s="469"/>
      <c r="FU91" s="469"/>
      <c r="FV91" s="469"/>
      <c r="FW91" s="469"/>
      <c r="FX91" s="469"/>
      <c r="FY91" s="469"/>
      <c r="FZ91" s="469"/>
      <c r="GA91" s="469"/>
      <c r="GB91" s="469"/>
      <c r="GC91" s="469"/>
      <c r="GD91" s="469"/>
      <c r="GE91" s="469"/>
      <c r="GF91" s="469"/>
      <c r="GG91" s="469"/>
      <c r="GH91" s="2214"/>
      <c r="GI91" s="469"/>
      <c r="GJ91" s="469"/>
      <c r="GK91" s="469"/>
      <c r="GL91" s="469"/>
      <c r="GM91" s="469"/>
      <c r="GN91" s="469"/>
      <c r="GO91" s="2307"/>
      <c r="GP91" s="469"/>
      <c r="GQ91" s="469"/>
      <c r="GR91" s="469"/>
      <c r="GS91" s="469"/>
      <c r="GT91" s="2062" t="s">
        <v>30248</v>
      </c>
      <c r="GU91" s="469"/>
      <c r="GV91" s="469"/>
      <c r="GW91" s="469"/>
      <c r="GX91" s="469"/>
      <c r="GY91" s="469"/>
      <c r="GZ91" s="469"/>
      <c r="HA91" s="469"/>
      <c r="HB91" s="469"/>
      <c r="HC91" s="469"/>
      <c r="HD91" s="469"/>
      <c r="HE91" s="469"/>
      <c r="HF91" s="469"/>
      <c r="HG91" s="469"/>
      <c r="HH91" s="469"/>
      <c r="HI91" s="469"/>
      <c r="HJ91" s="469"/>
      <c r="HK91" s="469"/>
      <c r="HL91" s="469"/>
      <c r="HM91" s="469"/>
      <c r="HN91" s="2214"/>
      <c r="HO91" s="2045" t="s">
        <v>30249</v>
      </c>
      <c r="HP91" s="2045" t="s">
        <v>30250</v>
      </c>
      <c r="HQ91" s="2045" t="s">
        <v>30251</v>
      </c>
      <c r="HR91" s="2045" t="s">
        <v>30252</v>
      </c>
      <c r="HS91" s="2045" t="s">
        <v>30253</v>
      </c>
      <c r="HT91" s="2045" t="s">
        <v>30254</v>
      </c>
      <c r="HU91" s="2045" t="s">
        <v>30255</v>
      </c>
      <c r="HV91" s="398"/>
      <c r="HW91" s="469"/>
      <c r="HX91" s="469"/>
      <c r="HY91" s="469"/>
      <c r="HZ91" s="469"/>
      <c r="IA91" s="469"/>
      <c r="IB91" s="469"/>
      <c r="IC91" s="469"/>
      <c r="ID91" s="257"/>
      <c r="IE91" s="469"/>
      <c r="IF91" s="469"/>
      <c r="IG91" s="469"/>
      <c r="IH91" s="469"/>
      <c r="II91" s="469"/>
      <c r="IJ91" s="469"/>
      <c r="IK91" s="469"/>
      <c r="IL91" s="469"/>
      <c r="IM91" s="469"/>
      <c r="IN91" s="469"/>
      <c r="IO91" s="469"/>
      <c r="IP91" s="469"/>
      <c r="IQ91" s="469"/>
      <c r="IR91" s="469"/>
      <c r="IS91" s="1585"/>
      <c r="IT91" s="2206"/>
      <c r="IU91" s="1573"/>
      <c r="IV91" s="469"/>
      <c r="IW91" s="469"/>
      <c r="IX91" s="469"/>
      <c r="IY91" s="469"/>
      <c r="IZ91" s="469"/>
      <c r="JA91" s="469"/>
      <c r="JB91" s="469"/>
      <c r="JC91" s="663" t="s">
        <v>16109</v>
      </c>
      <c r="JD91" s="469"/>
      <c r="JE91" s="469"/>
      <c r="JF91" s="469"/>
      <c r="JG91" s="469"/>
      <c r="JH91" s="469"/>
      <c r="JI91" s="398"/>
      <c r="JJ91" s="469"/>
      <c r="JK91" s="469"/>
      <c r="JL91" s="469"/>
      <c r="JM91" s="469"/>
      <c r="JN91" s="469"/>
      <c r="JO91" s="469"/>
      <c r="JP91" s="469"/>
      <c r="JQ91" s="469"/>
      <c r="JR91" s="469"/>
      <c r="JS91" s="469"/>
      <c r="JT91" s="469"/>
      <c r="JU91" s="2278"/>
      <c r="JV91" s="469"/>
      <c r="JW91" s="469"/>
      <c r="JX91" s="469"/>
      <c r="JY91" s="2214"/>
      <c r="JZ91" s="469"/>
      <c r="KA91" s="469"/>
      <c r="KB91" s="269" t="s">
        <v>16111</v>
      </c>
      <c r="KC91" s="1623" t="s">
        <v>27568</v>
      </c>
      <c r="KD91" s="469"/>
      <c r="KE91" s="469"/>
      <c r="KF91" s="469"/>
      <c r="KG91" s="469"/>
      <c r="KH91" s="469"/>
      <c r="KI91" s="269" t="s">
        <v>16114</v>
      </c>
      <c r="KJ91" s="469"/>
      <c r="KK91" s="469"/>
      <c r="KL91" s="469"/>
      <c r="KM91" s="469"/>
      <c r="KN91" s="2278"/>
      <c r="KO91" s="469"/>
      <c r="KP91" s="269" t="s">
        <v>16111</v>
      </c>
      <c r="KQ91" s="469"/>
      <c r="KR91" s="2278"/>
      <c r="KS91" s="469"/>
      <c r="KT91" s="469"/>
      <c r="KU91" s="469"/>
      <c r="KV91" s="469"/>
      <c r="KW91" s="269" t="s">
        <v>16114</v>
      </c>
      <c r="KX91" s="469"/>
      <c r="KY91" s="469"/>
      <c r="KZ91" s="469"/>
      <c r="LA91" s="469"/>
      <c r="LB91" s="469"/>
      <c r="LC91" s="469"/>
      <c r="LD91" s="269" t="s">
        <v>16111</v>
      </c>
      <c r="LE91" s="2214"/>
      <c r="LF91" s="469"/>
      <c r="LG91" s="469"/>
      <c r="LH91" s="469"/>
      <c r="LI91" s="469"/>
      <c r="LJ91" s="469"/>
      <c r="LK91" s="469"/>
      <c r="LL91" s="1578" t="s">
        <v>16111</v>
      </c>
      <c r="LM91" s="469"/>
      <c r="LN91" s="469"/>
      <c r="LO91" s="469"/>
      <c r="LP91" s="469"/>
      <c r="LQ91" s="469"/>
      <c r="LR91" s="469"/>
      <c r="LS91" s="269" t="s">
        <v>16114</v>
      </c>
      <c r="LT91" s="2278"/>
      <c r="LU91" s="469"/>
      <c r="LV91" s="469"/>
      <c r="LW91" s="469"/>
      <c r="LX91" s="2308" t="s">
        <v>27570</v>
      </c>
      <c r="LY91" s="2279"/>
      <c r="LZ91" s="1578" t="s">
        <v>16111</v>
      </c>
      <c r="MA91" s="469"/>
      <c r="MB91" s="469"/>
      <c r="MC91" s="469"/>
      <c r="MD91" s="469"/>
      <c r="ME91" s="469"/>
      <c r="MF91" s="469"/>
      <c r="MG91" s="269" t="s">
        <v>16114</v>
      </c>
      <c r="MH91" s="469"/>
      <c r="MI91" s="469"/>
      <c r="MJ91" s="2214"/>
      <c r="MK91" s="1588"/>
      <c r="ML91" s="469"/>
      <c r="MM91" s="1623" t="s">
        <v>27570</v>
      </c>
      <c r="MN91" s="469"/>
      <c r="MO91" s="469"/>
      <c r="MP91" s="469"/>
      <c r="MQ91" s="1716" t="s">
        <v>27569</v>
      </c>
      <c r="MR91" s="469"/>
      <c r="MS91" s="469"/>
      <c r="MT91" s="469"/>
      <c r="MU91" s="469"/>
      <c r="MV91" s="469"/>
      <c r="MW91" s="2309"/>
      <c r="MX91" s="469"/>
      <c r="MY91" s="2414"/>
      <c r="MZ91" s="469"/>
      <c r="NA91" s="1623" t="s">
        <v>27570</v>
      </c>
      <c r="NB91" s="469"/>
      <c r="NC91" s="469"/>
      <c r="ND91" s="469"/>
      <c r="NE91" s="2279"/>
      <c r="NF91" s="469"/>
      <c r="NG91" s="469"/>
      <c r="NH91" s="2279"/>
      <c r="NI91" s="2279"/>
      <c r="NJ91" s="469"/>
      <c r="NK91" s="1760"/>
      <c r="NL91" s="469"/>
      <c r="NM91" s="469"/>
      <c r="NN91" s="469"/>
      <c r="NO91" s="1760"/>
      <c r="NP91" s="2214"/>
      <c r="NQ91" s="469"/>
      <c r="NR91" s="469"/>
      <c r="NS91" s="469"/>
      <c r="NT91" s="469"/>
      <c r="NU91" s="469"/>
      <c r="NV91" s="469"/>
      <c r="NW91" s="2372" t="s">
        <v>28886</v>
      </c>
      <c r="NX91" s="1982" t="s">
        <v>15972</v>
      </c>
      <c r="NY91" s="469"/>
      <c r="NZ91" s="469"/>
      <c r="OA91" s="469"/>
      <c r="OB91" s="469"/>
      <c r="OC91" s="469"/>
      <c r="OD91" s="469"/>
      <c r="OE91" s="1604" t="s">
        <v>16109</v>
      </c>
      <c r="OF91" s="469"/>
      <c r="OG91" s="1692"/>
      <c r="OH91" s="1692"/>
      <c r="OI91" s="1604"/>
      <c r="OJ91" s="469"/>
      <c r="OK91" s="2453" t="s">
        <v>28886</v>
      </c>
      <c r="OL91" s="1692"/>
      <c r="OM91" s="469"/>
      <c r="ON91" s="469"/>
      <c r="OO91" s="469"/>
      <c r="OP91" s="469"/>
      <c r="OQ91" s="469"/>
      <c r="OR91" s="469"/>
      <c r="OS91" s="2416"/>
      <c r="OT91" s="469"/>
      <c r="OU91" s="469"/>
      <c r="OV91" s="2214"/>
      <c r="OW91" s="469"/>
      <c r="OX91" s="1604" t="s">
        <v>16109</v>
      </c>
      <c r="OY91" s="469"/>
      <c r="OZ91" s="469"/>
      <c r="PA91" s="2372" t="s">
        <v>29113</v>
      </c>
      <c r="PB91" s="469"/>
      <c r="PC91" s="1692"/>
      <c r="PD91" s="1692"/>
      <c r="PE91" s="469"/>
      <c r="PF91" s="2454" t="s">
        <v>27571</v>
      </c>
      <c r="PG91" s="469"/>
      <c r="PH91" s="469"/>
      <c r="PI91" s="469"/>
      <c r="PJ91" s="469"/>
      <c r="PK91" s="469"/>
      <c r="PL91" s="469"/>
      <c r="PM91" s="469"/>
      <c r="PN91" s="469"/>
      <c r="PO91" s="469"/>
      <c r="PP91" s="469"/>
      <c r="PQ91" s="469"/>
      <c r="PR91" s="469"/>
      <c r="PS91" s="2416"/>
      <c r="PT91" s="2416"/>
      <c r="PU91" s="2416"/>
      <c r="PV91" s="2416"/>
      <c r="PW91" s="469"/>
      <c r="PX91" s="469"/>
      <c r="PY91" s="2215"/>
      <c r="PZ91" s="469"/>
      <c r="QA91" s="469"/>
      <c r="QB91" s="469"/>
      <c r="QC91" s="469"/>
      <c r="QD91" s="469"/>
      <c r="QE91" s="469"/>
      <c r="QF91" s="469"/>
      <c r="QG91" s="469"/>
      <c r="QH91" s="469"/>
      <c r="QI91" s="469"/>
      <c r="QJ91" s="469"/>
      <c r="QK91" s="469"/>
      <c r="QL91" s="469"/>
      <c r="QM91" s="469"/>
      <c r="QN91" s="469"/>
      <c r="QO91" s="469"/>
      <c r="QP91" s="469"/>
      <c r="QQ91" s="469"/>
      <c r="QR91" s="469"/>
      <c r="QS91" s="469"/>
      <c r="QT91" s="469"/>
      <c r="QU91" s="469"/>
      <c r="QV91" s="469"/>
      <c r="QW91" s="469"/>
      <c r="QX91" s="469"/>
      <c r="QY91" s="469"/>
      <c r="QZ91" s="469"/>
      <c r="RA91" s="469"/>
      <c r="RB91" s="469"/>
      <c r="RC91" s="469"/>
      <c r="RD91" s="469"/>
    </row>
    <row r="92" spans="1:472" ht="54" customHeight="1">
      <c r="A92" s="2560"/>
      <c r="B92" s="2180" t="s">
        <v>17743</v>
      </c>
      <c r="C92" s="2374"/>
      <c r="D92" s="2375" t="s">
        <v>16108</v>
      </c>
      <c r="E92" s="2375" t="s">
        <v>16108</v>
      </c>
      <c r="F92" s="2288" t="s">
        <v>30256</v>
      </c>
      <c r="G92" s="2375" t="s">
        <v>16108</v>
      </c>
      <c r="H92" s="2375" t="s">
        <v>16108</v>
      </c>
      <c r="I92" s="2375" t="s">
        <v>16108</v>
      </c>
      <c r="J92" s="2375" t="s">
        <v>16108</v>
      </c>
      <c r="K92" s="2375" t="s">
        <v>16108</v>
      </c>
      <c r="L92" s="2375" t="s">
        <v>16108</v>
      </c>
      <c r="M92" s="2288" t="s">
        <v>30257</v>
      </c>
      <c r="N92" s="2375" t="s">
        <v>16108</v>
      </c>
      <c r="O92" s="2375" t="s">
        <v>16108</v>
      </c>
      <c r="P92" s="2375" t="s">
        <v>16108</v>
      </c>
      <c r="Q92" s="2375" t="s">
        <v>16108</v>
      </c>
      <c r="R92" s="2375" t="s">
        <v>30258</v>
      </c>
      <c r="S92" s="2375" t="s">
        <v>16108</v>
      </c>
      <c r="T92" s="2285" t="s">
        <v>30259</v>
      </c>
      <c r="U92" s="2375" t="s">
        <v>16108</v>
      </c>
      <c r="V92" s="2375" t="s">
        <v>14762</v>
      </c>
      <c r="W92" s="2375" t="s">
        <v>16108</v>
      </c>
      <c r="X92" s="2375" t="s">
        <v>16108</v>
      </c>
      <c r="Y92" s="2375" t="s">
        <v>16108</v>
      </c>
      <c r="Z92" s="2396" t="s">
        <v>30260</v>
      </c>
      <c r="AA92" s="2288" t="s">
        <v>30261</v>
      </c>
      <c r="AB92" s="2295" t="s">
        <v>14628</v>
      </c>
      <c r="AC92" s="2035" t="s">
        <v>14865</v>
      </c>
      <c r="AD92" s="2287" t="s">
        <v>14879</v>
      </c>
      <c r="AE92" s="2375" t="s">
        <v>14865</v>
      </c>
      <c r="AF92" s="2375" t="s">
        <v>14882</v>
      </c>
      <c r="AG92" s="2418" t="s">
        <v>14869</v>
      </c>
      <c r="AH92" s="2311" t="s">
        <v>30262</v>
      </c>
      <c r="AI92" s="2374"/>
      <c r="AJ92" s="2418" t="s">
        <v>14865</v>
      </c>
      <c r="AK92" s="2035" t="s">
        <v>14869</v>
      </c>
      <c r="AL92" s="2035" t="s">
        <v>14869</v>
      </c>
      <c r="AM92" s="2035" t="s">
        <v>19323</v>
      </c>
      <c r="AN92" s="2035" t="s">
        <v>19323</v>
      </c>
      <c r="AO92" s="2035" t="s">
        <v>19323</v>
      </c>
      <c r="AP92" s="2311" t="s">
        <v>30263</v>
      </c>
      <c r="AQ92" s="2035" t="s">
        <v>19323</v>
      </c>
      <c r="AR92" s="2035" t="s">
        <v>19323</v>
      </c>
      <c r="AS92" s="2035" t="s">
        <v>19323</v>
      </c>
      <c r="AT92" s="2035" t="s">
        <v>19323</v>
      </c>
      <c r="AU92" s="2035" t="s">
        <v>19323</v>
      </c>
      <c r="AV92" s="2035" t="s">
        <v>19323</v>
      </c>
      <c r="AW92" s="2455" t="s">
        <v>30264</v>
      </c>
      <c r="AX92" s="2375" t="s">
        <v>30265</v>
      </c>
      <c r="AY92" s="2035" t="s">
        <v>19323</v>
      </c>
      <c r="AZ92" s="2035" t="s">
        <v>19323</v>
      </c>
      <c r="BA92" s="2035" t="s">
        <v>19323</v>
      </c>
      <c r="BB92" s="2375" t="s">
        <v>30266</v>
      </c>
      <c r="BC92" s="2035" t="s">
        <v>19323</v>
      </c>
      <c r="BD92" s="2284" t="s">
        <v>30267</v>
      </c>
      <c r="BE92" s="2035" t="s">
        <v>19323</v>
      </c>
      <c r="BF92" s="2035" t="s">
        <v>19323</v>
      </c>
      <c r="BG92" s="2035" t="s">
        <v>19323</v>
      </c>
      <c r="BH92" s="2035" t="s">
        <v>19323</v>
      </c>
      <c r="BI92" s="2035" t="s">
        <v>19323</v>
      </c>
      <c r="BJ92" s="2035" t="s">
        <v>19323</v>
      </c>
      <c r="BK92" s="2311" t="s">
        <v>30268</v>
      </c>
      <c r="BL92" s="2374"/>
      <c r="BM92" s="2035" t="s">
        <v>19323</v>
      </c>
      <c r="BN92" s="2375" t="s">
        <v>15017</v>
      </c>
      <c r="BO92" s="2375" t="s">
        <v>30269</v>
      </c>
      <c r="BP92" s="2035" t="s">
        <v>19323</v>
      </c>
      <c r="BQ92" s="2035" t="s">
        <v>19323</v>
      </c>
      <c r="BR92" s="2035" t="s">
        <v>19323</v>
      </c>
      <c r="BS92" s="2375" t="s">
        <v>15078</v>
      </c>
      <c r="BT92" s="2375" t="s">
        <v>30270</v>
      </c>
      <c r="BU92" s="2035" t="s">
        <v>19323</v>
      </c>
      <c r="BV92" s="2035" t="s">
        <v>19323</v>
      </c>
      <c r="BW92" s="2035" t="s">
        <v>19323</v>
      </c>
      <c r="BX92" s="2035" t="s">
        <v>19323</v>
      </c>
      <c r="BY92" s="2035" t="s">
        <v>19323</v>
      </c>
      <c r="BZ92" s="2311" t="s">
        <v>30271</v>
      </c>
      <c r="CA92" s="2375" t="s">
        <v>30272</v>
      </c>
      <c r="CB92" s="2375" t="s">
        <v>19323</v>
      </c>
      <c r="CC92" s="2375" t="s">
        <v>19323</v>
      </c>
      <c r="CD92" s="2375" t="s">
        <v>19323</v>
      </c>
      <c r="CE92" s="2375" t="s">
        <v>19323</v>
      </c>
      <c r="CF92" s="2375" t="s">
        <v>19323</v>
      </c>
      <c r="CG92" s="2285" t="s">
        <v>30273</v>
      </c>
      <c r="CH92" s="2375" t="s">
        <v>30266</v>
      </c>
      <c r="CI92" s="2375" t="s">
        <v>19323</v>
      </c>
      <c r="CJ92" s="2375" t="s">
        <v>19323</v>
      </c>
      <c r="CK92" s="2375" t="s">
        <v>19323</v>
      </c>
      <c r="CL92" s="2375" t="s">
        <v>19323</v>
      </c>
      <c r="CM92" s="2375" t="s">
        <v>19323</v>
      </c>
      <c r="CN92" s="2375" t="s">
        <v>19323</v>
      </c>
      <c r="CO92" s="2375" t="s">
        <v>19323</v>
      </c>
      <c r="CP92" s="2375" t="s">
        <v>19323</v>
      </c>
      <c r="CQ92" s="2375" t="s">
        <v>19323</v>
      </c>
      <c r="CR92" s="2374"/>
      <c r="CS92" s="2375" t="s">
        <v>19323</v>
      </c>
      <c r="CT92" s="2375" t="s">
        <v>19323</v>
      </c>
      <c r="CU92" s="2375" t="s">
        <v>15218</v>
      </c>
      <c r="CV92" s="2375" t="s">
        <v>30274</v>
      </c>
      <c r="CW92" s="2375" t="s">
        <v>19323</v>
      </c>
      <c r="CX92" s="2375" t="s">
        <v>19323</v>
      </c>
      <c r="CY92" s="2375" t="s">
        <v>19323</v>
      </c>
      <c r="CZ92" s="2375" t="s">
        <v>19323</v>
      </c>
      <c r="DA92" s="2375" t="s">
        <v>19323</v>
      </c>
      <c r="DB92" s="2375" t="s">
        <v>19323</v>
      </c>
      <c r="DC92" s="2375" t="s">
        <v>19323</v>
      </c>
      <c r="DD92" s="2375" t="s">
        <v>19323</v>
      </c>
      <c r="DE92" s="2375" t="s">
        <v>19323</v>
      </c>
      <c r="DF92" s="2375" t="s">
        <v>19323</v>
      </c>
      <c r="DG92" s="2375" t="s">
        <v>30265</v>
      </c>
      <c r="DH92" s="2375" t="s">
        <v>19323</v>
      </c>
      <c r="DI92" s="2375" t="s">
        <v>19323</v>
      </c>
      <c r="DJ92" s="2375" t="s">
        <v>19323</v>
      </c>
      <c r="DK92" s="2375" t="s">
        <v>30266</v>
      </c>
      <c r="DL92" s="2375" t="s">
        <v>19323</v>
      </c>
      <c r="DM92" s="2375" t="s">
        <v>19323</v>
      </c>
      <c r="DN92" s="2375" t="s">
        <v>19323</v>
      </c>
      <c r="DO92" s="2375" t="s">
        <v>19323</v>
      </c>
      <c r="DP92" s="2375" t="s">
        <v>19323</v>
      </c>
      <c r="DQ92" s="2375" t="s">
        <v>19323</v>
      </c>
      <c r="DR92" s="2375" t="s">
        <v>19323</v>
      </c>
      <c r="DS92" s="2375" t="s">
        <v>19323</v>
      </c>
      <c r="DT92" s="2375" t="s">
        <v>19323</v>
      </c>
      <c r="DU92" s="2375" t="s">
        <v>19323</v>
      </c>
      <c r="DV92" s="2375" t="s">
        <v>19323</v>
      </c>
      <c r="DW92" s="2374"/>
      <c r="DX92" s="2375" t="s">
        <v>19323</v>
      </c>
      <c r="DY92" s="2284" t="s">
        <v>16114</v>
      </c>
      <c r="DZ92" s="2375" t="s">
        <v>19323</v>
      </c>
      <c r="EA92" s="2326" t="s">
        <v>30275</v>
      </c>
      <c r="EB92" s="2375" t="s">
        <v>30276</v>
      </c>
      <c r="EC92" s="2375" t="s">
        <v>19323</v>
      </c>
      <c r="ED92" s="2375" t="s">
        <v>19323</v>
      </c>
      <c r="EE92" s="2375" t="s">
        <v>19323</v>
      </c>
      <c r="EF92" s="2284" t="s">
        <v>16111</v>
      </c>
      <c r="EG92" s="2375" t="s">
        <v>19323</v>
      </c>
      <c r="EH92" s="2375" t="s">
        <v>19323</v>
      </c>
      <c r="EI92" s="2375" t="s">
        <v>19323</v>
      </c>
      <c r="EJ92" s="2375" t="s">
        <v>19323</v>
      </c>
      <c r="EK92" s="2375" t="s">
        <v>19323</v>
      </c>
      <c r="EL92" s="2456" t="s">
        <v>30277</v>
      </c>
      <c r="EM92" s="2284" t="s">
        <v>16114</v>
      </c>
      <c r="EN92" s="2375" t="s">
        <v>30278</v>
      </c>
      <c r="EO92" s="2375" t="s">
        <v>19323</v>
      </c>
      <c r="EP92" s="2375" t="s">
        <v>19323</v>
      </c>
      <c r="EQ92" s="2375" t="s">
        <v>19323</v>
      </c>
      <c r="ER92" s="2375" t="s">
        <v>19323</v>
      </c>
      <c r="ES92" s="2375" t="s">
        <v>19323</v>
      </c>
      <c r="ET92" s="2284" t="s">
        <v>16111</v>
      </c>
      <c r="EU92" s="2375" t="s">
        <v>19323</v>
      </c>
      <c r="EV92" s="2375" t="s">
        <v>19323</v>
      </c>
      <c r="EW92" s="2375" t="s">
        <v>19323</v>
      </c>
      <c r="EX92" s="2375" t="s">
        <v>19323</v>
      </c>
      <c r="EY92" s="2375" t="s">
        <v>19323</v>
      </c>
      <c r="EZ92" s="2375" t="s">
        <v>19323</v>
      </c>
      <c r="FA92" s="2284" t="s">
        <v>16114</v>
      </c>
      <c r="FB92" s="2375" t="s">
        <v>19323</v>
      </c>
      <c r="FC92" s="1777"/>
      <c r="FD92" s="2375" t="s">
        <v>16108</v>
      </c>
      <c r="FE92" s="2375" t="s">
        <v>16108</v>
      </c>
      <c r="FF92" s="2375" t="s">
        <v>16108</v>
      </c>
      <c r="FG92" s="2375" t="s">
        <v>16108</v>
      </c>
      <c r="FH92" s="2375" t="s">
        <v>16108</v>
      </c>
      <c r="FI92" s="2457" t="s">
        <v>30279</v>
      </c>
      <c r="FJ92" s="2375" t="s">
        <v>16108</v>
      </c>
      <c r="FK92" s="2375" t="s">
        <v>16108</v>
      </c>
      <c r="FL92" s="2375" t="s">
        <v>16108</v>
      </c>
      <c r="FM92" s="2375" t="s">
        <v>16108</v>
      </c>
      <c r="FN92" s="2375" t="s">
        <v>16108</v>
      </c>
      <c r="FO92" s="2375" t="s">
        <v>16108</v>
      </c>
      <c r="FP92" s="1581" t="s">
        <v>16111</v>
      </c>
      <c r="FQ92" s="2375" t="s">
        <v>16108</v>
      </c>
      <c r="FR92" s="2255" t="s">
        <v>30277</v>
      </c>
      <c r="FS92" s="2375" t="s">
        <v>16108</v>
      </c>
      <c r="FT92" s="2375" t="s">
        <v>16108</v>
      </c>
      <c r="FU92" s="2375" t="s">
        <v>16108</v>
      </c>
      <c r="FV92" s="2375" t="s">
        <v>16108</v>
      </c>
      <c r="FW92" s="1784" t="s">
        <v>16114</v>
      </c>
      <c r="FX92" s="1782" t="s">
        <v>30278</v>
      </c>
      <c r="FY92" s="2375" t="s">
        <v>16108</v>
      </c>
      <c r="FZ92" s="2397" t="s">
        <v>18164</v>
      </c>
      <c r="GA92" s="2397" t="s">
        <v>18164</v>
      </c>
      <c r="GB92" s="2397" t="s">
        <v>18164</v>
      </c>
      <c r="GC92" s="2397" t="s">
        <v>18164</v>
      </c>
      <c r="GD92" s="1581" t="s">
        <v>16111</v>
      </c>
      <c r="GE92" s="2375" t="s">
        <v>16108</v>
      </c>
      <c r="GF92" s="2375" t="s">
        <v>16108</v>
      </c>
      <c r="GG92" s="2375" t="s">
        <v>16108</v>
      </c>
      <c r="GH92" s="1777"/>
      <c r="GI92" s="2375" t="s">
        <v>16108</v>
      </c>
      <c r="GJ92" s="2375" t="s">
        <v>16108</v>
      </c>
      <c r="GK92" s="2375" t="s">
        <v>16108</v>
      </c>
      <c r="GL92" s="2375" t="s">
        <v>16108</v>
      </c>
      <c r="GM92" s="2375" t="s">
        <v>16108</v>
      </c>
      <c r="GN92" s="2375" t="s">
        <v>16108</v>
      </c>
      <c r="GO92" s="1973" t="s">
        <v>30280</v>
      </c>
      <c r="GP92" s="2375" t="s">
        <v>16108</v>
      </c>
      <c r="GQ92" s="2375" t="s">
        <v>16108</v>
      </c>
      <c r="GR92" s="2375" t="s">
        <v>16108</v>
      </c>
      <c r="GS92" s="2375" t="s">
        <v>16108</v>
      </c>
      <c r="GT92" s="2375" t="s">
        <v>16108</v>
      </c>
      <c r="GU92" s="2375" t="s">
        <v>16108</v>
      </c>
      <c r="GV92" s="2375" t="s">
        <v>16108</v>
      </c>
      <c r="GW92" s="2375" t="s">
        <v>16108</v>
      </c>
      <c r="GX92" s="2375" t="s">
        <v>16108</v>
      </c>
      <c r="GY92" s="2375" t="s">
        <v>16108</v>
      </c>
      <c r="GZ92" s="2375" t="s">
        <v>16108</v>
      </c>
      <c r="HA92" s="2375" t="s">
        <v>16108</v>
      </c>
      <c r="HB92" s="2375" t="s">
        <v>16108</v>
      </c>
      <c r="HC92" s="2375" t="s">
        <v>16108</v>
      </c>
      <c r="HD92" s="2375" t="s">
        <v>16108</v>
      </c>
      <c r="HE92" s="2375" t="s">
        <v>16108</v>
      </c>
      <c r="HF92" s="2375" t="s">
        <v>16108</v>
      </c>
      <c r="HG92" s="2375" t="s">
        <v>16108</v>
      </c>
      <c r="HH92" s="2375" t="s">
        <v>16108</v>
      </c>
      <c r="HI92" s="2375" t="s">
        <v>16108</v>
      </c>
      <c r="HJ92" s="2375" t="s">
        <v>16108</v>
      </c>
      <c r="HK92" s="2375" t="s">
        <v>16108</v>
      </c>
      <c r="HL92" s="2375" t="s">
        <v>16108</v>
      </c>
      <c r="HM92" s="2375" t="s">
        <v>16108</v>
      </c>
      <c r="HN92" s="2375" t="s">
        <v>16108</v>
      </c>
      <c r="HO92" s="2375" t="s">
        <v>16108</v>
      </c>
      <c r="HP92" s="2375" t="s">
        <v>16108</v>
      </c>
      <c r="HQ92" s="2375" t="s">
        <v>16108</v>
      </c>
      <c r="HR92" s="2375" t="s">
        <v>16108</v>
      </c>
      <c r="HS92" s="2375" t="s">
        <v>16108</v>
      </c>
      <c r="HT92" s="2375" t="s">
        <v>16108</v>
      </c>
      <c r="HU92" s="2375" t="s">
        <v>16108</v>
      </c>
      <c r="HV92" s="2380" t="s">
        <v>15623</v>
      </c>
      <c r="HW92" s="2375" t="s">
        <v>16108</v>
      </c>
      <c r="HX92" s="2375" t="s">
        <v>16108</v>
      </c>
      <c r="HY92" s="2375" t="s">
        <v>16108</v>
      </c>
      <c r="HZ92" s="2375" t="s">
        <v>16108</v>
      </c>
      <c r="IA92" s="2375" t="s">
        <v>16108</v>
      </c>
      <c r="IB92" s="2375" t="s">
        <v>16108</v>
      </c>
      <c r="IC92" s="2375" t="s">
        <v>17747</v>
      </c>
      <c r="ID92" s="2458" t="s">
        <v>16108</v>
      </c>
      <c r="IE92" s="1638" t="s">
        <v>14975</v>
      </c>
      <c r="IF92" s="2375" t="s">
        <v>16108</v>
      </c>
      <c r="IG92" s="2375" t="s">
        <v>16108</v>
      </c>
      <c r="IH92" s="2375" t="s">
        <v>16108</v>
      </c>
      <c r="II92" s="2375" t="s">
        <v>16108</v>
      </c>
      <c r="IJ92" s="2375" t="s">
        <v>16108</v>
      </c>
      <c r="IK92" s="2375" t="s">
        <v>16108</v>
      </c>
      <c r="IL92" s="2375" t="s">
        <v>16108</v>
      </c>
      <c r="IM92" s="2375" t="s">
        <v>16108</v>
      </c>
      <c r="IN92" s="2375" t="s">
        <v>16108</v>
      </c>
      <c r="IO92" s="2375" t="s">
        <v>16108</v>
      </c>
      <c r="IP92" s="2375" t="s">
        <v>16108</v>
      </c>
      <c r="IQ92" s="2375" t="s">
        <v>16108</v>
      </c>
      <c r="IR92" s="2375" t="s">
        <v>16108</v>
      </c>
      <c r="IS92" s="2459" t="s">
        <v>16108</v>
      </c>
      <c r="IT92" s="2460" t="s">
        <v>16108</v>
      </c>
      <c r="IU92" s="2461" t="s">
        <v>16108</v>
      </c>
      <c r="IV92" s="2375" t="s">
        <v>16108</v>
      </c>
      <c r="IW92" s="2375" t="s">
        <v>16108</v>
      </c>
      <c r="IX92" s="2375" t="s">
        <v>16108</v>
      </c>
      <c r="IY92" s="1586" t="s">
        <v>16111</v>
      </c>
      <c r="IZ92" s="2375" t="s">
        <v>16108</v>
      </c>
      <c r="JA92" s="2375" t="s">
        <v>16108</v>
      </c>
      <c r="JB92" s="2375" t="s">
        <v>16108</v>
      </c>
      <c r="JC92" s="663" t="s">
        <v>16109</v>
      </c>
      <c r="JD92" s="2375" t="s">
        <v>16108</v>
      </c>
      <c r="JE92" s="2375" t="s">
        <v>16108</v>
      </c>
      <c r="JF92" s="1587" t="s">
        <v>16114</v>
      </c>
      <c r="JG92" s="2375" t="s">
        <v>16108</v>
      </c>
      <c r="JH92" s="2375" t="s">
        <v>16108</v>
      </c>
      <c r="JI92" s="1115" t="s">
        <v>27395</v>
      </c>
      <c r="JJ92" s="2375" t="s">
        <v>16108</v>
      </c>
      <c r="JK92" s="2375" t="s">
        <v>16108</v>
      </c>
      <c r="JL92" s="2375" t="s">
        <v>16108</v>
      </c>
      <c r="JM92" s="1586" t="s">
        <v>16111</v>
      </c>
      <c r="JN92" s="2375" t="s">
        <v>16108</v>
      </c>
      <c r="JO92" s="2375" t="s">
        <v>16108</v>
      </c>
      <c r="JP92" s="2375" t="s">
        <v>16108</v>
      </c>
      <c r="JQ92" s="2375" t="s">
        <v>16108</v>
      </c>
      <c r="JR92" s="2375" t="s">
        <v>16108</v>
      </c>
      <c r="JS92" s="2375" t="s">
        <v>16108</v>
      </c>
      <c r="JT92" s="1587" t="s">
        <v>16114</v>
      </c>
      <c r="JU92" s="2024" t="s">
        <v>30281</v>
      </c>
      <c r="JV92" s="2375" t="s">
        <v>16108</v>
      </c>
      <c r="JW92" s="2375" t="s">
        <v>16108</v>
      </c>
      <c r="JX92" s="2375" t="s">
        <v>16108</v>
      </c>
      <c r="JY92" s="1777"/>
      <c r="JZ92" s="2375" t="s">
        <v>16108</v>
      </c>
      <c r="KA92" s="2375" t="s">
        <v>16108</v>
      </c>
      <c r="KB92" s="2375" t="s">
        <v>16108</v>
      </c>
      <c r="KC92" s="2375" t="s">
        <v>16108</v>
      </c>
      <c r="KD92" s="2375" t="s">
        <v>16108</v>
      </c>
      <c r="KE92" s="2375" t="s">
        <v>16108</v>
      </c>
      <c r="KF92" s="2375" t="s">
        <v>16108</v>
      </c>
      <c r="KG92" s="2375" t="s">
        <v>16108</v>
      </c>
      <c r="KH92" s="2375" t="s">
        <v>16108</v>
      </c>
      <c r="KI92" s="2375" t="s">
        <v>16108</v>
      </c>
      <c r="KJ92" s="2375" t="s">
        <v>16108</v>
      </c>
      <c r="KK92" s="2375" t="s">
        <v>16108</v>
      </c>
      <c r="KL92" s="2375" t="s">
        <v>16108</v>
      </c>
      <c r="KM92" s="2375" t="s">
        <v>16108</v>
      </c>
      <c r="KN92" s="1683" t="s">
        <v>27395</v>
      </c>
      <c r="KO92" s="2375" t="s">
        <v>16108</v>
      </c>
      <c r="KP92" s="2375" t="s">
        <v>16108</v>
      </c>
      <c r="KQ92" s="2375" t="s">
        <v>16108</v>
      </c>
      <c r="KR92" s="1683" t="s">
        <v>23758</v>
      </c>
      <c r="KS92" s="2375"/>
      <c r="KT92" s="2375" t="s">
        <v>16108</v>
      </c>
      <c r="KU92" s="2375" t="s">
        <v>16108</v>
      </c>
      <c r="KV92" s="2375" t="s">
        <v>16108</v>
      </c>
      <c r="KW92" s="2375" t="s">
        <v>16108</v>
      </c>
      <c r="KX92" s="2375" t="s">
        <v>16108</v>
      </c>
      <c r="KY92" s="2375" t="s">
        <v>16108</v>
      </c>
      <c r="KZ92" s="2375" t="s">
        <v>16108</v>
      </c>
      <c r="LA92" s="2375" t="s">
        <v>16108</v>
      </c>
      <c r="LB92" s="2375" t="s">
        <v>16108</v>
      </c>
      <c r="LC92" s="2375" t="s">
        <v>16108</v>
      </c>
      <c r="LD92" s="2375" t="s">
        <v>16108</v>
      </c>
      <c r="LE92" s="1777"/>
      <c r="LF92" s="2375" t="s">
        <v>16108</v>
      </c>
      <c r="LG92" s="2375" t="s">
        <v>16108</v>
      </c>
      <c r="LH92" s="2375" t="s">
        <v>16108</v>
      </c>
      <c r="LI92" s="2375" t="s">
        <v>16108</v>
      </c>
      <c r="LJ92" s="2375" t="s">
        <v>16108</v>
      </c>
      <c r="LK92" s="2375" t="s">
        <v>16108</v>
      </c>
      <c r="LL92" s="2375" t="s">
        <v>16108</v>
      </c>
      <c r="LM92" s="2375" t="s">
        <v>16108</v>
      </c>
      <c r="LN92" s="2375" t="s">
        <v>16108</v>
      </c>
      <c r="LO92" s="2375" t="s">
        <v>16108</v>
      </c>
      <c r="LP92" s="2375" t="s">
        <v>16108</v>
      </c>
      <c r="LQ92" s="2375" t="s">
        <v>16108</v>
      </c>
      <c r="LR92" s="2375" t="s">
        <v>16108</v>
      </c>
      <c r="LS92" s="2375" t="s">
        <v>16108</v>
      </c>
      <c r="LT92" s="1683" t="s">
        <v>27395</v>
      </c>
      <c r="LU92" s="2375" t="s">
        <v>16108</v>
      </c>
      <c r="LV92" s="2375" t="s">
        <v>16108</v>
      </c>
      <c r="LW92" s="2375" t="s">
        <v>16108</v>
      </c>
      <c r="LX92" s="1683" t="s">
        <v>15906</v>
      </c>
      <c r="LY92" s="1595" t="s">
        <v>15906</v>
      </c>
      <c r="LZ92" s="2375" t="s">
        <v>16108</v>
      </c>
      <c r="MA92" s="2375" t="s">
        <v>16108</v>
      </c>
      <c r="MB92" s="2375" t="s">
        <v>16108</v>
      </c>
      <c r="MC92" s="2375" t="s">
        <v>16108</v>
      </c>
      <c r="MD92" s="2375" t="s">
        <v>16108</v>
      </c>
      <c r="ME92" s="2375" t="s">
        <v>16108</v>
      </c>
      <c r="MF92" s="2375" t="s">
        <v>16108</v>
      </c>
      <c r="MG92" s="2375" t="s">
        <v>16108</v>
      </c>
      <c r="MH92" s="2375" t="s">
        <v>16108</v>
      </c>
      <c r="MI92" s="2375" t="s">
        <v>16108</v>
      </c>
      <c r="MJ92" s="1777"/>
      <c r="MK92" s="1798" t="s">
        <v>16108</v>
      </c>
      <c r="ML92" s="1798" t="s">
        <v>16108</v>
      </c>
      <c r="MM92" s="1798" t="s">
        <v>16108</v>
      </c>
      <c r="MN92" s="1798" t="s">
        <v>16108</v>
      </c>
      <c r="MO92" s="1798" t="s">
        <v>16108</v>
      </c>
      <c r="MP92" s="1798" t="s">
        <v>16108</v>
      </c>
      <c r="MQ92" s="1798" t="s">
        <v>16108</v>
      </c>
      <c r="MR92" s="1798" t="s">
        <v>16108</v>
      </c>
      <c r="MS92" s="1798" t="s">
        <v>16108</v>
      </c>
      <c r="MT92" s="1798" t="s">
        <v>16108</v>
      </c>
      <c r="MU92" s="1798" t="s">
        <v>16108</v>
      </c>
      <c r="MV92" s="2375"/>
      <c r="MW92" s="1809" t="s">
        <v>16108</v>
      </c>
      <c r="MX92" s="1809" t="s">
        <v>16108</v>
      </c>
      <c r="MY92" s="2449" t="s">
        <v>30282</v>
      </c>
      <c r="MZ92" s="1809" t="s">
        <v>16108</v>
      </c>
      <c r="NA92" s="1809" t="s">
        <v>16108</v>
      </c>
      <c r="NB92" s="1809" t="s">
        <v>16108</v>
      </c>
      <c r="NC92" s="1809" t="s">
        <v>16108</v>
      </c>
      <c r="ND92" s="1809" t="s">
        <v>16108</v>
      </c>
      <c r="NE92" s="1595" t="s">
        <v>30281</v>
      </c>
      <c r="NF92" s="1809" t="s">
        <v>16108</v>
      </c>
      <c r="NG92" s="1809" t="s">
        <v>16108</v>
      </c>
      <c r="NH92" s="1595" t="s">
        <v>30234</v>
      </c>
      <c r="NI92" s="1595" t="s">
        <v>30234</v>
      </c>
      <c r="NJ92" s="1809" t="s">
        <v>16108</v>
      </c>
      <c r="NK92" s="1798" t="s">
        <v>16108</v>
      </c>
      <c r="NL92" s="1798" t="s">
        <v>16108</v>
      </c>
      <c r="NM92" s="1798" t="s">
        <v>16108</v>
      </c>
      <c r="NN92" s="1798" t="s">
        <v>16108</v>
      </c>
      <c r="NO92" s="1798" t="s">
        <v>30283</v>
      </c>
      <c r="NP92" s="1777"/>
      <c r="NQ92" s="1798" t="s">
        <v>16108</v>
      </c>
      <c r="NR92" s="1798" t="s">
        <v>16108</v>
      </c>
      <c r="NS92" s="1798" t="s">
        <v>16108</v>
      </c>
      <c r="NT92" s="1798" t="s">
        <v>16108</v>
      </c>
      <c r="NU92" s="1798" t="s">
        <v>16108</v>
      </c>
      <c r="NV92" s="1798" t="s">
        <v>16108</v>
      </c>
      <c r="NW92" s="1798" t="s">
        <v>16108</v>
      </c>
      <c r="NX92" s="1798" t="s">
        <v>16108</v>
      </c>
      <c r="NY92" s="1798" t="s">
        <v>16108</v>
      </c>
      <c r="NZ92" s="1798" t="s">
        <v>16108</v>
      </c>
      <c r="OA92" s="1798" t="s">
        <v>16108</v>
      </c>
      <c r="OB92" s="1798" t="s">
        <v>16108</v>
      </c>
      <c r="OC92" s="1798" t="s">
        <v>16108</v>
      </c>
      <c r="OD92" s="1798" t="s">
        <v>16108</v>
      </c>
      <c r="OE92" s="1604" t="s">
        <v>16109</v>
      </c>
      <c r="OF92" s="1798" t="s">
        <v>16108</v>
      </c>
      <c r="OG92" s="1798" t="s">
        <v>16108</v>
      </c>
      <c r="OH92" s="1798" t="s">
        <v>16108</v>
      </c>
      <c r="OI92" s="301" t="s">
        <v>30284</v>
      </c>
      <c r="OJ92" s="1798" t="s">
        <v>16108</v>
      </c>
      <c r="OK92" s="1809" t="s">
        <v>16108</v>
      </c>
      <c r="OL92" s="1798" t="s">
        <v>16108</v>
      </c>
      <c r="OM92" s="1798" t="s">
        <v>16108</v>
      </c>
      <c r="ON92" s="1798" t="s">
        <v>16108</v>
      </c>
      <c r="OO92" s="1798" t="s">
        <v>16108</v>
      </c>
      <c r="OP92" s="1798" t="s">
        <v>16108</v>
      </c>
      <c r="OQ92" s="1798" t="s">
        <v>16108</v>
      </c>
      <c r="OR92" s="1798" t="s">
        <v>16108</v>
      </c>
      <c r="OS92" s="1809" t="s">
        <v>16108</v>
      </c>
      <c r="OT92" s="1809" t="s">
        <v>16108</v>
      </c>
      <c r="OU92" s="1809" t="s">
        <v>16108</v>
      </c>
      <c r="OV92" s="1777"/>
      <c r="OW92" s="1809" t="s">
        <v>16108</v>
      </c>
      <c r="OX92" s="1604" t="s">
        <v>16109</v>
      </c>
      <c r="OY92" s="1809" t="s">
        <v>16108</v>
      </c>
      <c r="OZ92" s="1809" t="s">
        <v>16108</v>
      </c>
      <c r="PA92" s="301" t="s">
        <v>18363</v>
      </c>
      <c r="PB92" s="1798" t="s">
        <v>16108</v>
      </c>
      <c r="PC92" s="1798" t="s">
        <v>16108</v>
      </c>
      <c r="PD92" s="1798" t="s">
        <v>16108</v>
      </c>
      <c r="PE92" s="1798" t="s">
        <v>16108</v>
      </c>
      <c r="PF92" s="1798" t="s">
        <v>16108</v>
      </c>
      <c r="PG92" s="1798" t="s">
        <v>16108</v>
      </c>
      <c r="PH92" s="1798" t="s">
        <v>16108</v>
      </c>
      <c r="PI92" s="1798" t="s">
        <v>16108</v>
      </c>
      <c r="PJ92" s="2035"/>
      <c r="PK92" s="2035"/>
      <c r="PL92" s="2035"/>
      <c r="PM92" s="2035"/>
      <c r="PN92" s="2035"/>
      <c r="PO92" s="2035"/>
      <c r="PP92" s="2035"/>
      <c r="PQ92" s="2035"/>
      <c r="PR92" s="2035"/>
      <c r="PS92" s="1809" t="s">
        <v>16108</v>
      </c>
      <c r="PT92" s="1809" t="s">
        <v>16108</v>
      </c>
      <c r="PU92" s="1809" t="s">
        <v>16108</v>
      </c>
      <c r="PV92" s="1809" t="s">
        <v>16108</v>
      </c>
      <c r="PW92" s="1809" t="s">
        <v>16108</v>
      </c>
      <c r="PX92" s="1809" t="s">
        <v>16108</v>
      </c>
      <c r="PY92" s="1813"/>
      <c r="PZ92" s="1608"/>
      <c r="QA92" s="1608"/>
      <c r="QB92" s="1608"/>
      <c r="QC92" s="1608"/>
      <c r="QD92" s="1608"/>
      <c r="QE92" s="1608"/>
      <c r="QF92" s="1608"/>
      <c r="QG92" s="1608"/>
      <c r="QH92" s="1608"/>
      <c r="QI92" s="1608"/>
      <c r="QJ92" s="1608"/>
      <c r="QK92" s="1608"/>
      <c r="QL92" s="1608"/>
      <c r="QM92" s="1608"/>
      <c r="QN92" s="1608"/>
      <c r="QO92" s="1608"/>
      <c r="QP92" s="1608"/>
      <c r="QQ92" s="1608"/>
      <c r="QR92" s="1608"/>
      <c r="QS92" s="1608"/>
      <c r="QT92" s="1608"/>
      <c r="QU92" s="1608"/>
      <c r="QV92" s="1608"/>
      <c r="QW92" s="1608"/>
      <c r="QX92" s="1608"/>
      <c r="QY92" s="1608"/>
      <c r="QZ92" s="1608"/>
      <c r="RA92" s="1608"/>
      <c r="RB92" s="1608"/>
      <c r="RC92" s="1608"/>
      <c r="RD92" s="1608"/>
    </row>
    <row r="93" spans="1:472" ht="31.5" customHeight="1" collapsed="1">
      <c r="A93" s="2620" t="s">
        <v>30285</v>
      </c>
      <c r="B93" s="2621"/>
      <c r="C93" s="2462"/>
      <c r="D93" s="2463"/>
      <c r="E93" s="2463"/>
      <c r="F93" s="2463"/>
      <c r="G93" s="2463"/>
      <c r="H93" s="2463"/>
      <c r="I93" s="2463"/>
      <c r="J93" s="2463"/>
      <c r="K93" s="2463"/>
      <c r="L93" s="2463"/>
      <c r="M93" s="2463"/>
      <c r="N93" s="2463"/>
      <c r="O93" s="2463"/>
      <c r="P93" s="2463"/>
      <c r="Q93" s="2463"/>
      <c r="R93" s="2463"/>
      <c r="S93" s="2463"/>
      <c r="T93" s="2463"/>
      <c r="U93" s="2463"/>
      <c r="V93" s="2463"/>
      <c r="W93" s="2463"/>
      <c r="X93" s="2463"/>
      <c r="Y93" s="2463"/>
      <c r="Z93" s="2463"/>
      <c r="AA93" s="2463"/>
      <c r="AB93" s="2463"/>
      <c r="AC93" s="2463"/>
      <c r="AD93" s="2463"/>
      <c r="AE93" s="2463"/>
      <c r="AF93" s="2463"/>
      <c r="AG93" s="2463"/>
      <c r="AH93" s="2464"/>
      <c r="AI93" s="2462"/>
      <c r="AJ93" s="2465"/>
      <c r="AK93" s="2463"/>
      <c r="AL93" s="2463"/>
      <c r="AM93" s="2463"/>
      <c r="AN93" s="2463"/>
      <c r="AO93" s="2463"/>
      <c r="AP93" s="2463"/>
      <c r="AQ93" s="2463"/>
      <c r="AR93" s="2463"/>
      <c r="AS93" s="2463"/>
      <c r="AT93" s="2463"/>
      <c r="AU93" s="2463"/>
      <c r="AV93" s="2463"/>
      <c r="AW93" s="2463"/>
      <c r="AX93" s="2463"/>
      <c r="AY93" s="2463"/>
      <c r="AZ93" s="2463"/>
      <c r="BA93" s="2463"/>
      <c r="BB93" s="2463"/>
      <c r="BC93" s="2463"/>
      <c r="BD93" s="2463"/>
      <c r="BE93" s="2463"/>
      <c r="BF93" s="2463"/>
      <c r="BG93" s="2463"/>
      <c r="BH93" s="2463"/>
      <c r="BI93" s="2463"/>
      <c r="BJ93" s="2463"/>
      <c r="BK93" s="2463"/>
      <c r="BL93" s="2462"/>
      <c r="BM93" s="2463"/>
      <c r="BN93" s="2463"/>
      <c r="BO93" s="2463"/>
      <c r="BP93" s="2463"/>
      <c r="BQ93" s="2463"/>
      <c r="BR93" s="2463"/>
      <c r="BS93" s="2463"/>
      <c r="BT93" s="2463"/>
      <c r="BU93" s="2463"/>
      <c r="BV93" s="2463"/>
      <c r="BW93" s="2463"/>
      <c r="BX93" s="2463"/>
      <c r="BY93" s="2463"/>
      <c r="BZ93" s="2463"/>
      <c r="CA93" s="2463"/>
      <c r="CB93" s="2463"/>
      <c r="CC93" s="2463"/>
      <c r="CD93" s="2463"/>
      <c r="CE93" s="2463"/>
      <c r="CF93" s="2463"/>
      <c r="CG93" s="2463"/>
      <c r="CH93" s="2463"/>
      <c r="CI93" s="2463"/>
      <c r="CJ93" s="2463"/>
      <c r="CK93" s="2463"/>
      <c r="CL93" s="2463"/>
      <c r="CM93" s="2463"/>
      <c r="CN93" s="2463"/>
      <c r="CO93" s="2463"/>
      <c r="CP93" s="2463"/>
      <c r="CQ93" s="2463"/>
      <c r="CR93" s="2462"/>
      <c r="CS93" s="2463"/>
      <c r="CT93" s="2463"/>
      <c r="CU93" s="1782"/>
      <c r="CV93" s="2463"/>
      <c r="CW93" s="2463"/>
      <c r="CX93" s="2463"/>
      <c r="CY93" s="2463"/>
      <c r="CZ93" s="2463"/>
      <c r="DA93" s="2463"/>
      <c r="DB93" s="2463"/>
      <c r="DC93" s="2463"/>
      <c r="DD93" s="2463"/>
      <c r="DE93" s="2463"/>
      <c r="DF93" s="2463"/>
      <c r="DG93" s="2463"/>
      <c r="DH93" s="2463"/>
      <c r="DI93" s="2463"/>
      <c r="DJ93" s="2463"/>
      <c r="DK93" s="2463"/>
      <c r="DL93" s="2463"/>
      <c r="DM93" s="2463"/>
      <c r="DN93" s="2463"/>
      <c r="DO93" s="2463"/>
      <c r="DP93" s="2463"/>
      <c r="DQ93" s="2463"/>
      <c r="DR93" s="2463"/>
      <c r="DS93" s="2463"/>
      <c r="DT93" s="2463"/>
      <c r="DU93" s="2463"/>
      <c r="DV93" s="2463"/>
      <c r="DW93" s="2462"/>
      <c r="DX93" s="2463"/>
      <c r="DY93" s="2463"/>
      <c r="DZ93" s="2463"/>
      <c r="EA93" s="2463"/>
      <c r="EB93" s="2463"/>
      <c r="EC93" s="2463"/>
      <c r="ED93" s="2463"/>
      <c r="EE93" s="2463"/>
      <c r="EF93" s="2463"/>
      <c r="EG93" s="2463"/>
      <c r="EH93" s="2463"/>
      <c r="EI93" s="2463"/>
      <c r="EJ93" s="2463"/>
      <c r="EK93" s="2463"/>
      <c r="EL93" s="2463"/>
      <c r="EM93" s="2463"/>
      <c r="EN93" s="2463"/>
      <c r="EO93" s="2463"/>
      <c r="EP93" s="2463"/>
      <c r="EQ93" s="2463"/>
      <c r="ER93" s="2463"/>
      <c r="ES93" s="2463"/>
      <c r="ET93" s="2463"/>
      <c r="EU93" s="2463"/>
      <c r="EV93" s="2463"/>
      <c r="EW93" s="2463"/>
      <c r="EX93" s="2463"/>
      <c r="EY93" s="2463"/>
      <c r="EZ93" s="2463"/>
      <c r="FA93" s="2463"/>
      <c r="FB93" s="2463"/>
      <c r="FC93" s="2466"/>
      <c r="FD93" s="2463"/>
      <c r="FE93" s="2463"/>
      <c r="FF93" s="2463"/>
      <c r="FG93" s="2463"/>
      <c r="FH93" s="2463"/>
      <c r="FI93" s="2463"/>
      <c r="FJ93" s="2463"/>
      <c r="FK93" s="2463"/>
      <c r="FL93" s="2463"/>
      <c r="FM93" s="2463"/>
      <c r="FN93" s="2463"/>
      <c r="FO93" s="2463"/>
      <c r="FP93" s="2463"/>
      <c r="FQ93" s="2463"/>
      <c r="FR93" s="2463"/>
      <c r="FS93" s="2463"/>
      <c r="FT93" s="2463"/>
      <c r="FU93" s="2463"/>
      <c r="FV93" s="2463"/>
      <c r="FW93" s="2463"/>
      <c r="FX93" s="2463"/>
      <c r="FY93" s="2463"/>
      <c r="FZ93" s="2463"/>
      <c r="GA93" s="2463"/>
      <c r="GB93" s="2463"/>
      <c r="GC93" s="2463"/>
      <c r="GD93" s="2463"/>
      <c r="GE93" s="2463"/>
      <c r="GF93" s="2463"/>
      <c r="GG93" s="2463"/>
      <c r="GH93" s="2466"/>
      <c r="GI93" s="2463"/>
      <c r="GJ93" s="2463"/>
      <c r="GK93" s="2463"/>
      <c r="GL93" s="2463"/>
      <c r="GM93" s="2463"/>
      <c r="GN93" s="2463"/>
      <c r="GO93" s="2463"/>
      <c r="GP93" s="2463"/>
      <c r="GQ93" s="2463"/>
      <c r="GR93" s="2463"/>
      <c r="GS93" s="2463"/>
      <c r="GT93" s="2463"/>
      <c r="GU93" s="2463"/>
      <c r="GV93" s="2463"/>
      <c r="GW93" s="2463"/>
      <c r="GX93" s="2463"/>
      <c r="GY93" s="2463"/>
      <c r="GZ93" s="2463"/>
      <c r="HA93" s="2463"/>
      <c r="HB93" s="2463"/>
      <c r="HC93" s="2463"/>
      <c r="HD93" s="2463"/>
      <c r="HE93" s="2463"/>
      <c r="HF93" s="2463"/>
      <c r="HG93" s="2463"/>
      <c r="HH93" s="2463"/>
      <c r="HI93" s="2463"/>
      <c r="HJ93" s="2463"/>
      <c r="HK93" s="2463"/>
      <c r="HL93" s="2463"/>
      <c r="HM93" s="2463"/>
      <c r="HN93" s="2466"/>
      <c r="HO93" s="2463"/>
      <c r="HP93" s="2463"/>
      <c r="HQ93" s="2463"/>
      <c r="HR93" s="2463"/>
      <c r="HS93" s="2463"/>
      <c r="HT93" s="2463"/>
      <c r="HU93" s="2463"/>
      <c r="HV93" s="2463"/>
      <c r="HW93" s="2463"/>
      <c r="HX93" s="2463"/>
      <c r="HY93" s="2463"/>
      <c r="HZ93" s="2463"/>
      <c r="IA93" s="2463"/>
      <c r="IB93" s="2463"/>
      <c r="IC93" s="2463"/>
      <c r="ID93" s="2467"/>
      <c r="IE93" s="2463"/>
      <c r="IF93" s="2463"/>
      <c r="IG93" s="2463"/>
      <c r="IH93" s="2463"/>
      <c r="II93" s="2463"/>
      <c r="IJ93" s="2463"/>
      <c r="IK93" s="2463"/>
      <c r="IL93" s="2463"/>
      <c r="IM93" s="2463"/>
      <c r="IN93" s="2463"/>
      <c r="IO93" s="2463"/>
      <c r="IP93" s="2463"/>
      <c r="IQ93" s="2463"/>
      <c r="IR93" s="2463"/>
      <c r="IS93" s="2468"/>
      <c r="IT93" s="2206"/>
      <c r="IU93" s="2465"/>
      <c r="IV93" s="2463"/>
      <c r="IW93" s="2463"/>
      <c r="IX93" s="2463"/>
      <c r="IY93" s="2463"/>
      <c r="IZ93" s="2463"/>
      <c r="JA93" s="2463"/>
      <c r="JB93" s="2463"/>
      <c r="JC93" s="2463"/>
      <c r="JD93" s="2463"/>
      <c r="JE93" s="2463"/>
      <c r="JF93" s="2463"/>
      <c r="JG93" s="2463"/>
      <c r="JH93" s="2463"/>
      <c r="JI93" s="2463"/>
      <c r="JJ93" s="2463"/>
      <c r="JK93" s="2463"/>
      <c r="JL93" s="2463"/>
      <c r="JM93" s="2463"/>
      <c r="JN93" s="2463"/>
      <c r="JO93" s="2463"/>
      <c r="JP93" s="2463"/>
      <c r="JQ93" s="2463"/>
      <c r="JR93" s="2463"/>
      <c r="JS93" s="2463"/>
      <c r="JT93" s="2463"/>
      <c r="JU93" s="2463"/>
      <c r="JV93" s="2463"/>
      <c r="JW93" s="2463"/>
      <c r="JX93" s="2463"/>
      <c r="JY93" s="2466"/>
      <c r="JZ93" s="2463"/>
      <c r="KA93" s="2463"/>
      <c r="KB93" s="2463"/>
      <c r="KC93" s="2463"/>
      <c r="KD93" s="2463"/>
      <c r="KE93" s="2463"/>
      <c r="KF93" s="2463"/>
      <c r="KG93" s="2463"/>
      <c r="KH93" s="2463"/>
      <c r="KI93" s="2463"/>
      <c r="KJ93" s="2463"/>
      <c r="KK93" s="2463"/>
      <c r="KL93" s="2463"/>
      <c r="KM93" s="2463"/>
      <c r="KN93" s="2463"/>
      <c r="KO93" s="2463"/>
      <c r="KP93" s="2463"/>
      <c r="KQ93" s="2463"/>
      <c r="KR93" s="2463"/>
      <c r="KS93" s="2463"/>
      <c r="KT93" s="2463"/>
      <c r="KU93" s="2463"/>
      <c r="KV93" s="2463"/>
      <c r="KW93" s="2463"/>
      <c r="KX93" s="2463"/>
      <c r="KY93" s="2463"/>
      <c r="KZ93" s="2463"/>
      <c r="LA93" s="2463"/>
      <c r="LB93" s="2463"/>
      <c r="LC93" s="2463"/>
      <c r="LD93" s="2463"/>
      <c r="LE93" s="2466"/>
      <c r="LF93" s="2463"/>
      <c r="LG93" s="2463"/>
      <c r="LH93" s="2463"/>
      <c r="LI93" s="2463"/>
      <c r="LJ93" s="2463"/>
      <c r="LK93" s="2463"/>
      <c r="LL93" s="2463"/>
      <c r="LM93" s="2463"/>
      <c r="LN93" s="2463"/>
      <c r="LO93" s="2463"/>
      <c r="LP93" s="2463"/>
      <c r="LQ93" s="2463"/>
      <c r="LR93" s="2463"/>
      <c r="LS93" s="2463"/>
      <c r="LT93" s="2463"/>
      <c r="LU93" s="2463"/>
      <c r="LV93" s="2463"/>
      <c r="LW93" s="2463"/>
      <c r="LX93" s="2463"/>
      <c r="LY93" s="2463"/>
      <c r="LZ93" s="2463"/>
      <c r="MA93" s="2463"/>
      <c r="MB93" s="2463"/>
      <c r="MC93" s="2463"/>
      <c r="MD93" s="2463"/>
      <c r="ME93" s="2463"/>
      <c r="MF93" s="2463"/>
      <c r="MG93" s="2463"/>
      <c r="MH93" s="2463"/>
      <c r="MI93" s="2463"/>
      <c r="MJ93" s="2466"/>
      <c r="MK93" s="2463"/>
      <c r="ML93" s="2463"/>
      <c r="MM93" s="2463"/>
      <c r="MN93" s="2463"/>
      <c r="MO93" s="2463"/>
      <c r="MP93" s="2463"/>
      <c r="MQ93" s="2463"/>
      <c r="MR93" s="2463"/>
      <c r="MS93" s="2463"/>
      <c r="MT93" s="2463"/>
      <c r="MU93" s="2463"/>
      <c r="MV93" s="2463"/>
      <c r="MW93" s="2463"/>
      <c r="MX93" s="2463"/>
      <c r="MY93" s="2463"/>
      <c r="MZ93" s="2463"/>
      <c r="NA93" s="2463"/>
      <c r="NB93" s="2463"/>
      <c r="NC93" s="2463"/>
      <c r="ND93" s="2463"/>
      <c r="NE93" s="2463"/>
      <c r="NF93" s="2463"/>
      <c r="NG93" s="2463"/>
      <c r="NH93" s="2463"/>
      <c r="NI93" s="2463"/>
      <c r="NJ93" s="2463"/>
      <c r="NK93" s="2463"/>
      <c r="NL93" s="2463"/>
      <c r="NM93" s="2463"/>
      <c r="NN93" s="2463"/>
      <c r="NO93" s="2463"/>
      <c r="NP93" s="2466"/>
      <c r="NQ93" s="2463"/>
      <c r="NR93" s="2463"/>
      <c r="NS93" s="2463"/>
      <c r="NT93" s="2463"/>
      <c r="NU93" s="2463"/>
      <c r="NV93" s="2463"/>
      <c r="NW93" s="2463"/>
      <c r="NX93" s="2463"/>
      <c r="NY93" s="2463"/>
      <c r="NZ93" s="2463"/>
      <c r="OA93" s="2463"/>
      <c r="OB93" s="2463"/>
      <c r="OC93" s="2463"/>
      <c r="OD93" s="2463"/>
      <c r="OE93" s="2463"/>
      <c r="OF93" s="2463"/>
      <c r="OG93" s="2463"/>
      <c r="OH93" s="2463"/>
      <c r="OI93" s="2463"/>
      <c r="OJ93" s="2463"/>
      <c r="OK93" s="2463"/>
      <c r="OL93" s="2463"/>
      <c r="OM93" s="2463"/>
      <c r="ON93" s="2463"/>
      <c r="OO93" s="2463"/>
      <c r="OP93" s="2463"/>
      <c r="OQ93" s="2463"/>
      <c r="OR93" s="2463"/>
      <c r="OS93" s="2463"/>
      <c r="OT93" s="2463"/>
      <c r="OU93" s="2463"/>
      <c r="OV93" s="2466"/>
      <c r="OW93" s="2463"/>
      <c r="OX93" s="2463"/>
      <c r="OY93" s="2463"/>
      <c r="OZ93" s="2463"/>
      <c r="PA93" s="2463"/>
      <c r="PB93" s="2463"/>
      <c r="PC93" s="2463"/>
      <c r="PD93" s="2463"/>
      <c r="PE93" s="2463"/>
      <c r="PF93" s="2463"/>
      <c r="PG93" s="2463"/>
      <c r="PH93" s="2463"/>
      <c r="PI93" s="2463"/>
      <c r="PJ93" s="2463"/>
      <c r="PK93" s="2463"/>
      <c r="PL93" s="2463"/>
      <c r="PM93" s="2463"/>
      <c r="PN93" s="2463"/>
      <c r="PO93" s="2463"/>
      <c r="PP93" s="2463"/>
      <c r="PQ93" s="2463"/>
      <c r="PR93" s="2463"/>
      <c r="PS93" s="2463"/>
      <c r="PT93" s="2463"/>
      <c r="PU93" s="2463"/>
      <c r="PV93" s="2463"/>
      <c r="PW93" s="2463"/>
      <c r="PX93" s="2463"/>
      <c r="PY93" s="2264"/>
      <c r="PZ93" s="469"/>
      <c r="QA93" s="469"/>
      <c r="QB93" s="469"/>
      <c r="QC93" s="469"/>
      <c r="QD93" s="469"/>
      <c r="QE93" s="469"/>
      <c r="QF93" s="469"/>
      <c r="QG93" s="469"/>
      <c r="QH93" s="469"/>
      <c r="QI93" s="469"/>
      <c r="QJ93" s="469"/>
      <c r="QK93" s="469"/>
      <c r="QL93" s="469"/>
      <c r="QM93" s="469"/>
      <c r="QN93" s="469"/>
      <c r="QO93" s="469"/>
      <c r="QP93" s="469"/>
      <c r="QQ93" s="469"/>
      <c r="QR93" s="469"/>
      <c r="QS93" s="469"/>
      <c r="QT93" s="469"/>
      <c r="QU93" s="469"/>
      <c r="QV93" s="469"/>
      <c r="QW93" s="469"/>
      <c r="QX93" s="469"/>
      <c r="QY93" s="469"/>
      <c r="QZ93" s="469"/>
      <c r="RA93" s="469"/>
      <c r="RB93" s="469"/>
      <c r="RC93" s="469"/>
      <c r="RD93" s="469"/>
    </row>
    <row r="94" spans="1:472" ht="57" hidden="1" customHeight="1" outlineLevel="1">
      <c r="A94" s="2610" t="s">
        <v>30286</v>
      </c>
      <c r="B94" s="1939" t="s">
        <v>30287</v>
      </c>
      <c r="C94" s="1940"/>
      <c r="D94" s="1580"/>
      <c r="E94" s="1580"/>
      <c r="F94" s="1580"/>
      <c r="G94" s="1580"/>
      <c r="H94" s="1580"/>
      <c r="I94" s="1580"/>
      <c r="J94" s="1580"/>
      <c r="K94" s="1580"/>
      <c r="L94" s="1580"/>
      <c r="M94" s="1580"/>
      <c r="N94" s="1580"/>
      <c r="O94" s="1580"/>
      <c r="P94" s="1580"/>
      <c r="Q94" s="1580"/>
      <c r="R94" s="1580"/>
      <c r="S94" s="1580"/>
      <c r="T94" s="1580"/>
      <c r="U94" s="1580"/>
      <c r="V94" s="1580"/>
      <c r="W94" s="1580"/>
      <c r="X94" s="1580"/>
      <c r="Y94" s="1580"/>
      <c r="Z94" s="1580"/>
      <c r="AA94" s="1580"/>
      <c r="AB94" s="1580"/>
      <c r="AC94" s="1580"/>
      <c r="AD94" s="1580"/>
      <c r="AE94" s="1580"/>
      <c r="AF94" s="1580"/>
      <c r="AG94" s="1580"/>
      <c r="AH94" s="1941"/>
      <c r="AI94" s="1940"/>
      <c r="AJ94" s="1942"/>
      <c r="AK94" s="1580"/>
      <c r="AL94" s="1580"/>
      <c r="AM94" s="1580"/>
      <c r="AN94" s="1580"/>
      <c r="AO94" s="1580"/>
      <c r="AP94" s="1580"/>
      <c r="AQ94" s="1580"/>
      <c r="AR94" s="1580"/>
      <c r="AS94" s="1580"/>
      <c r="AT94" s="1580"/>
      <c r="AU94" s="1580"/>
      <c r="AV94" s="1580"/>
      <c r="AW94" s="1580"/>
      <c r="AX94" s="1580"/>
      <c r="AY94" s="1580"/>
      <c r="AZ94" s="1580"/>
      <c r="BA94" s="1580"/>
      <c r="BB94" s="1580"/>
      <c r="BC94" s="1580"/>
      <c r="BD94" s="1580"/>
      <c r="BE94" s="1580"/>
      <c r="BF94" s="1580"/>
      <c r="BG94" s="1580"/>
      <c r="BH94" s="1580"/>
      <c r="BI94" s="1580"/>
      <c r="BJ94" s="1580"/>
      <c r="BK94" s="1580"/>
      <c r="BL94" s="1940"/>
      <c r="BM94" s="1580"/>
      <c r="BN94" s="1580"/>
      <c r="BO94" s="1580"/>
      <c r="BP94" s="1580"/>
      <c r="BQ94" s="1580"/>
      <c r="BR94" s="1580"/>
      <c r="BS94" s="1580"/>
      <c r="BT94" s="1580"/>
      <c r="BU94" s="1580"/>
      <c r="BV94" s="1580"/>
      <c r="BW94" s="1580"/>
      <c r="BX94" s="1580"/>
      <c r="BY94" s="1580"/>
      <c r="BZ94" s="1580"/>
      <c r="CA94" s="1580"/>
      <c r="CB94" s="1580"/>
      <c r="CC94" s="1580"/>
      <c r="CD94" s="1580"/>
      <c r="CE94" s="1580"/>
      <c r="CF94" s="1580"/>
      <c r="CG94" s="1580"/>
      <c r="CH94" s="1580"/>
      <c r="CI94" s="1580"/>
      <c r="CJ94" s="1580"/>
      <c r="CK94" s="1580"/>
      <c r="CL94" s="1580"/>
      <c r="CM94" s="1580"/>
      <c r="CN94" s="1580"/>
      <c r="CO94" s="1580"/>
      <c r="CP94" s="1580"/>
      <c r="CQ94" s="1580"/>
      <c r="CR94" s="1940"/>
      <c r="CS94" s="1580"/>
      <c r="CT94" s="1580"/>
      <c r="CU94" s="1782"/>
      <c r="CV94" s="1580"/>
      <c r="CW94" s="1580"/>
      <c r="CX94" s="1580"/>
      <c r="CY94" s="1580"/>
      <c r="CZ94" s="1580"/>
      <c r="DA94" s="1580"/>
      <c r="DB94" s="1580"/>
      <c r="DC94" s="1580"/>
      <c r="DD94" s="1580"/>
      <c r="DE94" s="1580"/>
      <c r="DF94" s="1580"/>
      <c r="DG94" s="1580"/>
      <c r="DH94" s="1580"/>
      <c r="DI94" s="1580"/>
      <c r="DJ94" s="1580"/>
      <c r="DK94" s="1580"/>
      <c r="DL94" s="1580"/>
      <c r="DM94" s="1580"/>
      <c r="DN94" s="1580"/>
      <c r="DO94" s="1580"/>
      <c r="DP94" s="1580"/>
      <c r="DQ94" s="1580"/>
      <c r="DR94" s="1580"/>
      <c r="DS94" s="1580"/>
      <c r="DT94" s="1580"/>
      <c r="DU94" s="1580"/>
      <c r="DV94" s="1580"/>
      <c r="DW94" s="1940"/>
      <c r="DX94" s="1580"/>
      <c r="DY94" s="1580"/>
      <c r="DZ94" s="1580"/>
      <c r="EA94" s="1580"/>
      <c r="EB94" s="1580"/>
      <c r="EC94" s="1580"/>
      <c r="ED94" s="1580"/>
      <c r="EE94" s="1580"/>
      <c r="EF94" s="1580"/>
      <c r="EG94" s="1580"/>
      <c r="EH94" s="1580"/>
      <c r="EI94" s="1580"/>
      <c r="EJ94" s="1580"/>
      <c r="EK94" s="1580"/>
      <c r="EL94" s="1580"/>
      <c r="EM94" s="1580"/>
      <c r="EN94" s="1580"/>
      <c r="EO94" s="1580"/>
      <c r="EP94" s="1580"/>
      <c r="EQ94" s="1580"/>
      <c r="ER94" s="1580"/>
      <c r="ES94" s="1580"/>
      <c r="ET94" s="1580"/>
      <c r="EU94" s="1580"/>
      <c r="EV94" s="1580"/>
      <c r="EW94" s="1580"/>
      <c r="EX94" s="1580"/>
      <c r="EY94" s="1580"/>
      <c r="EZ94" s="1580"/>
      <c r="FA94" s="1580"/>
      <c r="FB94" s="1580"/>
      <c r="FC94" s="1940"/>
      <c r="FD94" s="1580"/>
      <c r="FE94" s="1580"/>
      <c r="FF94" s="1580"/>
      <c r="FG94" s="1580"/>
      <c r="FH94" s="1580"/>
      <c r="FI94" s="1580"/>
      <c r="FJ94" s="1580"/>
      <c r="FK94" s="1580"/>
      <c r="FL94" s="1580"/>
      <c r="FM94" s="1580"/>
      <c r="FN94" s="1580"/>
      <c r="FO94" s="1580"/>
      <c r="FP94" s="1580"/>
      <c r="FQ94" s="1580"/>
      <c r="FR94" s="1580"/>
      <c r="FS94" s="1580"/>
      <c r="FT94" s="1580"/>
      <c r="FU94" s="1580"/>
      <c r="FV94" s="1580"/>
      <c r="FW94" s="1580"/>
      <c r="FX94" s="1580"/>
      <c r="FY94" s="1580"/>
      <c r="FZ94" s="1580"/>
      <c r="GA94" s="1580"/>
      <c r="GB94" s="1580"/>
      <c r="GC94" s="1580"/>
      <c r="GD94" s="1580"/>
      <c r="GE94" s="1580"/>
      <c r="GF94" s="1580"/>
      <c r="GG94" s="1580"/>
      <c r="GH94" s="1940"/>
      <c r="GI94" s="1580"/>
      <c r="GJ94" s="1580"/>
      <c r="GK94" s="1580"/>
      <c r="GL94" s="1580"/>
      <c r="GM94" s="1580"/>
      <c r="GN94" s="1580"/>
      <c r="GO94" s="1580"/>
      <c r="GP94" s="1580"/>
      <c r="GQ94" s="1580"/>
      <c r="GR94" s="1580"/>
      <c r="GS94" s="1580"/>
      <c r="GT94" s="1580"/>
      <c r="GU94" s="1580"/>
      <c r="GV94" s="1580"/>
      <c r="GW94" s="1580"/>
      <c r="GX94" s="1580"/>
      <c r="GY94" s="1580"/>
      <c r="GZ94" s="1580"/>
      <c r="HA94" s="1580"/>
      <c r="HB94" s="1580"/>
      <c r="HC94" s="1580"/>
      <c r="HD94" s="1580"/>
      <c r="HE94" s="1580"/>
      <c r="HF94" s="1580"/>
      <c r="HG94" s="1580"/>
      <c r="HH94" s="1580"/>
      <c r="HI94" s="1580"/>
      <c r="HJ94" s="1580"/>
      <c r="HK94" s="1580"/>
      <c r="HL94" s="1580"/>
      <c r="HM94" s="1580"/>
      <c r="HN94" s="1940"/>
      <c r="HO94" s="1580"/>
      <c r="HP94" s="1580"/>
      <c r="HQ94" s="1580"/>
      <c r="HR94" s="1580"/>
      <c r="HS94" s="1580"/>
      <c r="HT94" s="1580"/>
      <c r="HU94" s="1580"/>
      <c r="HV94" s="1580"/>
      <c r="HW94" s="1580"/>
      <c r="HX94" s="1580"/>
      <c r="HY94" s="1580"/>
      <c r="HZ94" s="1580"/>
      <c r="IA94" s="1580"/>
      <c r="IB94" s="1580"/>
      <c r="IC94" s="1580"/>
      <c r="ID94" s="1943"/>
      <c r="IE94" s="1580"/>
      <c r="IF94" s="1580"/>
      <c r="IG94" s="1580"/>
      <c r="IH94" s="1580"/>
      <c r="II94" s="1580"/>
      <c r="IJ94" s="1580"/>
      <c r="IK94" s="1580"/>
      <c r="IL94" s="1580"/>
      <c r="IM94" s="1580"/>
      <c r="IN94" s="1580"/>
      <c r="IO94" s="1580"/>
      <c r="IP94" s="1580"/>
      <c r="IQ94" s="1580"/>
      <c r="IR94" s="1580"/>
      <c r="IS94" s="1944"/>
      <c r="IT94" s="1945"/>
      <c r="IU94" s="1942"/>
      <c r="IV94" s="1580"/>
      <c r="IW94" s="1580"/>
      <c r="IX94" s="1580"/>
      <c r="IY94" s="1580"/>
      <c r="IZ94" s="1580"/>
      <c r="JA94" s="1580"/>
      <c r="JB94" s="1580"/>
      <c r="JC94" s="1580"/>
      <c r="JD94" s="1580"/>
      <c r="JE94" s="1580"/>
      <c r="JF94" s="1580"/>
      <c r="JG94" s="1580"/>
      <c r="JH94" s="1580"/>
      <c r="JI94" s="1580"/>
      <c r="JJ94" s="1580"/>
      <c r="JK94" s="1580"/>
      <c r="JL94" s="1580"/>
      <c r="JM94" s="1580"/>
      <c r="JN94" s="1580"/>
      <c r="JO94" s="1580"/>
      <c r="JP94" s="1580"/>
      <c r="JQ94" s="1580"/>
      <c r="JR94" s="1580"/>
      <c r="JS94" s="1580"/>
      <c r="JT94" s="1580"/>
      <c r="JU94" s="1580"/>
      <c r="JV94" s="1580"/>
      <c r="JW94" s="1580"/>
      <c r="JX94" s="1580"/>
      <c r="JY94" s="1940"/>
      <c r="JZ94" s="1580"/>
      <c r="KA94" s="1580"/>
      <c r="KB94" s="1580"/>
      <c r="KC94" s="1580"/>
      <c r="KD94" s="1580"/>
      <c r="KE94" s="1580"/>
      <c r="KF94" s="1580"/>
      <c r="KG94" s="1580"/>
      <c r="KH94" s="1580"/>
      <c r="KI94" s="1580"/>
      <c r="KJ94" s="1580"/>
      <c r="KK94" s="1580"/>
      <c r="KL94" s="1580"/>
      <c r="KM94" s="1580"/>
      <c r="KN94" s="1580"/>
      <c r="KO94" s="1580"/>
      <c r="KP94" s="1580"/>
      <c r="KQ94" s="1580"/>
      <c r="KR94" s="1580"/>
      <c r="KS94" s="1580"/>
      <c r="KT94" s="1580"/>
      <c r="KU94" s="1580"/>
      <c r="KV94" s="1580"/>
      <c r="KW94" s="1580"/>
      <c r="KX94" s="1580"/>
      <c r="KY94" s="1580"/>
      <c r="KZ94" s="1580"/>
      <c r="LA94" s="1580"/>
      <c r="LB94" s="1580"/>
      <c r="LC94" s="1580"/>
      <c r="LD94" s="1580"/>
      <c r="LE94" s="1940"/>
      <c r="LF94" s="1580"/>
      <c r="LG94" s="1580"/>
      <c r="LH94" s="1580"/>
      <c r="LI94" s="1580"/>
      <c r="LJ94" s="1580"/>
      <c r="LK94" s="1580"/>
      <c r="LL94" s="1580"/>
      <c r="LM94" s="1580"/>
      <c r="LN94" s="1580"/>
      <c r="LO94" s="1580"/>
      <c r="LP94" s="1580"/>
      <c r="LQ94" s="1580"/>
      <c r="LR94" s="1580"/>
      <c r="LS94" s="1580"/>
      <c r="LT94" s="1580"/>
      <c r="LU94" s="1580"/>
      <c r="LV94" s="1580"/>
      <c r="LW94" s="1580"/>
      <c r="LX94" s="1580"/>
      <c r="LY94" s="1580"/>
      <c r="LZ94" s="1580"/>
      <c r="MA94" s="1580"/>
      <c r="MB94" s="1580"/>
      <c r="MC94" s="1580"/>
      <c r="MD94" s="1580"/>
      <c r="ME94" s="1580"/>
      <c r="MF94" s="1580"/>
      <c r="MG94" s="1580"/>
      <c r="MH94" s="1580"/>
      <c r="MI94" s="1580"/>
      <c r="MJ94" s="1940"/>
      <c r="MK94" s="1580"/>
      <c r="ML94" s="1580"/>
      <c r="MM94" s="1580"/>
      <c r="MN94" s="1580"/>
      <c r="MO94" s="1580"/>
      <c r="MP94" s="1580"/>
      <c r="MQ94" s="1580"/>
      <c r="MR94" s="1580"/>
      <c r="MS94" s="1580"/>
      <c r="MT94" s="1580"/>
      <c r="MU94" s="1580"/>
      <c r="MV94" s="1580"/>
      <c r="MW94" s="1580"/>
      <c r="MX94" s="1580"/>
      <c r="MY94" s="1580"/>
      <c r="MZ94" s="1580"/>
      <c r="NA94" s="1580"/>
      <c r="NB94" s="1580"/>
      <c r="NC94" s="1580"/>
      <c r="ND94" s="1580"/>
      <c r="NE94" s="1580"/>
      <c r="NF94" s="1580"/>
      <c r="NG94" s="1580"/>
      <c r="NH94" s="1580"/>
      <c r="NI94" s="1580"/>
      <c r="NJ94" s="1580"/>
      <c r="NK94" s="1580"/>
      <c r="NL94" s="1580"/>
      <c r="NM94" s="1580"/>
      <c r="NN94" s="1580"/>
      <c r="NO94" s="1580"/>
      <c r="NP94" s="1940"/>
      <c r="NQ94" s="1580"/>
      <c r="NR94" s="1580"/>
      <c r="NS94" s="1580"/>
      <c r="NT94" s="1580"/>
      <c r="NU94" s="1580"/>
      <c r="NV94" s="1580"/>
      <c r="NW94" s="1580"/>
      <c r="NX94" s="1580"/>
      <c r="NY94" s="1580"/>
      <c r="NZ94" s="1580"/>
      <c r="OA94" s="1580"/>
      <c r="OB94" s="1580"/>
      <c r="OC94" s="1580"/>
      <c r="OD94" s="1580"/>
      <c r="OE94" s="1580"/>
      <c r="OF94" s="1580"/>
      <c r="OG94" s="1580"/>
      <c r="OH94" s="1580"/>
      <c r="OI94" s="1580"/>
      <c r="OJ94" s="1580"/>
      <c r="OK94" s="1580"/>
      <c r="OL94" s="1580"/>
      <c r="OM94" s="1580"/>
      <c r="ON94" s="1580"/>
      <c r="OO94" s="1580"/>
      <c r="OP94" s="1580"/>
      <c r="OQ94" s="1580"/>
      <c r="OR94" s="1580"/>
      <c r="OS94" s="1580"/>
      <c r="OT94" s="1580"/>
      <c r="OU94" s="1580"/>
      <c r="OV94" s="1940"/>
      <c r="OW94" s="1580"/>
      <c r="OX94" s="1580"/>
      <c r="OY94" s="1580"/>
      <c r="OZ94" s="1580"/>
      <c r="PA94" s="1580"/>
      <c r="PB94" s="1580"/>
      <c r="PC94" s="1580"/>
      <c r="PD94" s="1580"/>
      <c r="PE94" s="1580"/>
      <c r="PF94" s="1580"/>
      <c r="PG94" s="1580"/>
      <c r="PH94" s="1580"/>
      <c r="PI94" s="1580"/>
      <c r="PJ94" s="1580"/>
      <c r="PK94" s="1580"/>
      <c r="PL94" s="1580"/>
      <c r="PM94" s="1580"/>
      <c r="PN94" s="1580"/>
      <c r="PO94" s="1580"/>
      <c r="PP94" s="1580"/>
      <c r="PQ94" s="1580"/>
      <c r="PR94" s="1580"/>
      <c r="PS94" s="1580"/>
      <c r="PT94" s="1580"/>
      <c r="PU94" s="1580"/>
      <c r="PV94" s="1580"/>
      <c r="PW94" s="1580"/>
      <c r="PX94" s="1580"/>
      <c r="PY94" s="1946"/>
      <c r="PZ94" s="469"/>
      <c r="QA94" s="469"/>
      <c r="QB94" s="469"/>
      <c r="QC94" s="469"/>
      <c r="QD94" s="469"/>
      <c r="QE94" s="469"/>
      <c r="QF94" s="469"/>
      <c r="QG94" s="469"/>
      <c r="QH94" s="469"/>
      <c r="QI94" s="469"/>
      <c r="QJ94" s="469"/>
      <c r="QK94" s="469"/>
      <c r="QL94" s="469"/>
      <c r="QM94" s="469"/>
      <c r="QN94" s="469"/>
      <c r="QO94" s="469"/>
      <c r="QP94" s="469"/>
      <c r="QQ94" s="469"/>
      <c r="QR94" s="469"/>
      <c r="QS94" s="469"/>
      <c r="QT94" s="469"/>
      <c r="QU94" s="469"/>
      <c r="QV94" s="469"/>
      <c r="QW94" s="469"/>
      <c r="QX94" s="469"/>
      <c r="QY94" s="469"/>
      <c r="QZ94" s="469"/>
      <c r="RA94" s="469"/>
      <c r="RB94" s="469"/>
      <c r="RC94" s="469"/>
      <c r="RD94" s="469"/>
    </row>
    <row r="95" spans="1:472" ht="57" hidden="1" customHeight="1" outlineLevel="1">
      <c r="A95" s="2500"/>
      <c r="B95" s="1996" t="s">
        <v>30288</v>
      </c>
      <c r="C95" s="2469"/>
      <c r="D95" s="469"/>
      <c r="E95" s="469"/>
      <c r="F95" s="469"/>
      <c r="G95" s="469"/>
      <c r="H95" s="469"/>
      <c r="I95" s="469"/>
      <c r="J95" s="469"/>
      <c r="K95" s="469"/>
      <c r="L95" s="469"/>
      <c r="M95" s="469"/>
      <c r="N95" s="469"/>
      <c r="O95" s="469"/>
      <c r="P95" s="469"/>
      <c r="Q95" s="469"/>
      <c r="R95" s="469"/>
      <c r="S95" s="469"/>
      <c r="T95" s="469"/>
      <c r="U95" s="469"/>
      <c r="V95" s="469"/>
      <c r="W95" s="469"/>
      <c r="X95" s="469"/>
      <c r="Y95" s="469"/>
      <c r="Z95" s="469"/>
      <c r="AA95" s="469"/>
      <c r="AB95" s="469"/>
      <c r="AC95" s="469"/>
      <c r="AD95" s="469"/>
      <c r="AE95" s="469"/>
      <c r="AF95" s="469"/>
      <c r="AG95" s="469"/>
      <c r="AH95" s="1692"/>
      <c r="AI95" s="2469"/>
      <c r="AJ95" s="1573"/>
      <c r="AK95" s="469"/>
      <c r="AL95" s="469"/>
      <c r="AM95" s="469"/>
      <c r="AN95" s="469"/>
      <c r="AO95" s="469"/>
      <c r="AP95" s="469"/>
      <c r="AQ95" s="469"/>
      <c r="AR95" s="469"/>
      <c r="AS95" s="469"/>
      <c r="AT95" s="469"/>
      <c r="AU95" s="469"/>
      <c r="AV95" s="469"/>
      <c r="AW95" s="469"/>
      <c r="AX95" s="469"/>
      <c r="AY95" s="469"/>
      <c r="AZ95" s="469"/>
      <c r="BA95" s="469"/>
      <c r="BB95" s="469"/>
      <c r="BC95" s="469"/>
      <c r="BD95" s="469"/>
      <c r="BE95" s="469"/>
      <c r="BF95" s="469"/>
      <c r="BG95" s="469"/>
      <c r="BH95" s="469"/>
      <c r="BI95" s="469"/>
      <c r="BJ95" s="469"/>
      <c r="BK95" s="469"/>
      <c r="BL95" s="2469"/>
      <c r="BM95" s="469"/>
      <c r="BN95" s="469"/>
      <c r="BO95" s="469"/>
      <c r="BP95" s="469"/>
      <c r="BQ95" s="469"/>
      <c r="BR95" s="469"/>
      <c r="BS95" s="469"/>
      <c r="BT95" s="469"/>
      <c r="BU95" s="469"/>
      <c r="BV95" s="469"/>
      <c r="BW95" s="469"/>
      <c r="BX95" s="469"/>
      <c r="BY95" s="469"/>
      <c r="BZ95" s="469"/>
      <c r="CA95" s="469"/>
      <c r="CB95" s="469"/>
      <c r="CC95" s="469"/>
      <c r="CD95" s="469"/>
      <c r="CE95" s="469"/>
      <c r="CF95" s="469"/>
      <c r="CG95" s="469"/>
      <c r="CH95" s="469"/>
      <c r="CI95" s="469"/>
      <c r="CJ95" s="469"/>
      <c r="CK95" s="469"/>
      <c r="CL95" s="469"/>
      <c r="CM95" s="469"/>
      <c r="CN95" s="469"/>
      <c r="CO95" s="469"/>
      <c r="CP95" s="469"/>
      <c r="CQ95" s="469"/>
      <c r="CR95" s="2469"/>
      <c r="CS95" s="469"/>
      <c r="CT95" s="469"/>
      <c r="CU95" s="1782"/>
      <c r="CV95" s="469"/>
      <c r="CW95" s="469"/>
      <c r="CX95" s="469"/>
      <c r="CY95" s="469"/>
      <c r="CZ95" s="469"/>
      <c r="DA95" s="469"/>
      <c r="DB95" s="469"/>
      <c r="DC95" s="469"/>
      <c r="DD95" s="469"/>
      <c r="DE95" s="469"/>
      <c r="DF95" s="469"/>
      <c r="DG95" s="469"/>
      <c r="DH95" s="469"/>
      <c r="DI95" s="469"/>
      <c r="DJ95" s="469"/>
      <c r="DK95" s="469"/>
      <c r="DL95" s="469"/>
      <c r="DM95" s="469"/>
      <c r="DN95" s="469"/>
      <c r="DO95" s="469"/>
      <c r="DP95" s="469"/>
      <c r="DQ95" s="469"/>
      <c r="DR95" s="469"/>
      <c r="DS95" s="469"/>
      <c r="DT95" s="469"/>
      <c r="DU95" s="469"/>
      <c r="DV95" s="469"/>
      <c r="DW95" s="2469"/>
      <c r="DX95" s="469"/>
      <c r="DY95" s="469"/>
      <c r="DZ95" s="469"/>
      <c r="EA95" s="469"/>
      <c r="EB95" s="469"/>
      <c r="EC95" s="469"/>
      <c r="ED95" s="469"/>
      <c r="EE95" s="469"/>
      <c r="EF95" s="469"/>
      <c r="EG95" s="469"/>
      <c r="EH95" s="469"/>
      <c r="EI95" s="469"/>
      <c r="EJ95" s="469"/>
      <c r="EK95" s="469"/>
      <c r="EL95" s="469"/>
      <c r="EM95" s="469"/>
      <c r="EN95" s="469"/>
      <c r="EO95" s="469"/>
      <c r="EP95" s="469"/>
      <c r="EQ95" s="469"/>
      <c r="ER95" s="469"/>
      <c r="ES95" s="469"/>
      <c r="ET95" s="469"/>
      <c r="EU95" s="469"/>
      <c r="EV95" s="469"/>
      <c r="EW95" s="469"/>
      <c r="EX95" s="469"/>
      <c r="EY95" s="469"/>
      <c r="EZ95" s="469"/>
      <c r="FA95" s="469"/>
      <c r="FB95" s="469"/>
      <c r="FC95" s="2469"/>
      <c r="FD95" s="469"/>
      <c r="FE95" s="469"/>
      <c r="FF95" s="469"/>
      <c r="FG95" s="469"/>
      <c r="FH95" s="469"/>
      <c r="FI95" s="469"/>
      <c r="FJ95" s="469"/>
      <c r="FK95" s="469"/>
      <c r="FL95" s="469"/>
      <c r="FM95" s="469"/>
      <c r="FN95" s="469"/>
      <c r="FO95" s="469"/>
      <c r="FP95" s="469"/>
      <c r="FQ95" s="469"/>
      <c r="FR95" s="469"/>
      <c r="FS95" s="469"/>
      <c r="FT95" s="469"/>
      <c r="FU95" s="469"/>
      <c r="FV95" s="469"/>
      <c r="FW95" s="469"/>
      <c r="FX95" s="469"/>
      <c r="FY95" s="469"/>
      <c r="FZ95" s="469"/>
      <c r="GA95" s="469"/>
      <c r="GB95" s="469"/>
      <c r="GC95" s="469"/>
      <c r="GD95" s="469"/>
      <c r="GE95" s="469"/>
      <c r="GF95" s="469"/>
      <c r="GG95" s="469"/>
      <c r="GH95" s="2469"/>
      <c r="GI95" s="469"/>
      <c r="GJ95" s="469"/>
      <c r="GK95" s="469"/>
      <c r="GL95" s="469"/>
      <c r="GM95" s="469"/>
      <c r="GN95" s="469"/>
      <c r="GO95" s="469"/>
      <c r="GP95" s="469"/>
      <c r="GQ95" s="469"/>
      <c r="GR95" s="469"/>
      <c r="GS95" s="469"/>
      <c r="GT95" s="469"/>
      <c r="GU95" s="469"/>
      <c r="GV95" s="469"/>
      <c r="GW95" s="469"/>
      <c r="GX95" s="469"/>
      <c r="GY95" s="469"/>
      <c r="GZ95" s="469"/>
      <c r="HA95" s="469"/>
      <c r="HB95" s="469"/>
      <c r="HC95" s="469"/>
      <c r="HD95" s="469"/>
      <c r="HE95" s="469"/>
      <c r="HF95" s="469"/>
      <c r="HG95" s="469"/>
      <c r="HH95" s="469"/>
      <c r="HI95" s="469"/>
      <c r="HJ95" s="469"/>
      <c r="HK95" s="469"/>
      <c r="HL95" s="469"/>
      <c r="HM95" s="469"/>
      <c r="HN95" s="2469"/>
      <c r="HO95" s="469"/>
      <c r="HP95" s="469"/>
      <c r="HQ95" s="469"/>
      <c r="HR95" s="469"/>
      <c r="HS95" s="469"/>
      <c r="HT95" s="469"/>
      <c r="HU95" s="469"/>
      <c r="HV95" s="469"/>
      <c r="HW95" s="469"/>
      <c r="HX95" s="469"/>
      <c r="HY95" s="469"/>
      <c r="HZ95" s="469"/>
      <c r="IA95" s="469"/>
      <c r="IB95" s="469"/>
      <c r="IC95" s="469"/>
      <c r="ID95" s="257"/>
      <c r="IE95" s="469"/>
      <c r="IF95" s="469"/>
      <c r="IG95" s="469"/>
      <c r="IH95" s="469"/>
      <c r="II95" s="469"/>
      <c r="IJ95" s="469"/>
      <c r="IK95" s="469"/>
      <c r="IL95" s="469"/>
      <c r="IM95" s="469"/>
      <c r="IN95" s="469"/>
      <c r="IO95" s="469"/>
      <c r="IP95" s="469"/>
      <c r="IQ95" s="469"/>
      <c r="IR95" s="469"/>
      <c r="IS95" s="1585"/>
      <c r="IT95" s="1945"/>
      <c r="IU95" s="1573"/>
      <c r="IV95" s="469"/>
      <c r="IW95" s="469"/>
      <c r="IX95" s="469"/>
      <c r="IY95" s="469"/>
      <c r="IZ95" s="469"/>
      <c r="JA95" s="469"/>
      <c r="JB95" s="469"/>
      <c r="JC95" s="469"/>
      <c r="JD95" s="469"/>
      <c r="JE95" s="469"/>
      <c r="JF95" s="469"/>
      <c r="JG95" s="469"/>
      <c r="JH95" s="469"/>
      <c r="JI95" s="469"/>
      <c r="JJ95" s="469"/>
      <c r="JK95" s="469"/>
      <c r="JL95" s="469"/>
      <c r="JM95" s="469"/>
      <c r="JN95" s="469"/>
      <c r="JO95" s="469"/>
      <c r="JP95" s="469"/>
      <c r="JQ95" s="469"/>
      <c r="JR95" s="469"/>
      <c r="JS95" s="469"/>
      <c r="JT95" s="469"/>
      <c r="JU95" s="469"/>
      <c r="JV95" s="469"/>
      <c r="JW95" s="469"/>
      <c r="JX95" s="469"/>
      <c r="JY95" s="2469"/>
      <c r="JZ95" s="469"/>
      <c r="KA95" s="469"/>
      <c r="KB95" s="469"/>
      <c r="KC95" s="469"/>
      <c r="KD95" s="469"/>
      <c r="KE95" s="469"/>
      <c r="KF95" s="469"/>
      <c r="KG95" s="469"/>
      <c r="KH95" s="469"/>
      <c r="KI95" s="469"/>
      <c r="KJ95" s="469"/>
      <c r="KK95" s="469"/>
      <c r="KL95" s="469"/>
      <c r="KM95" s="469"/>
      <c r="KN95" s="469"/>
      <c r="KO95" s="469"/>
      <c r="KP95" s="469"/>
      <c r="KQ95" s="469"/>
      <c r="KR95" s="469"/>
      <c r="KS95" s="469"/>
      <c r="KT95" s="469"/>
      <c r="KU95" s="469"/>
      <c r="KV95" s="469"/>
      <c r="KW95" s="469"/>
      <c r="KX95" s="469"/>
      <c r="KY95" s="469"/>
      <c r="KZ95" s="469"/>
      <c r="LA95" s="469"/>
      <c r="LB95" s="469"/>
      <c r="LC95" s="469"/>
      <c r="LD95" s="469"/>
      <c r="LE95" s="2469"/>
      <c r="LF95" s="469"/>
      <c r="LG95" s="469"/>
      <c r="LH95" s="469"/>
      <c r="LI95" s="469"/>
      <c r="LJ95" s="469"/>
      <c r="LK95" s="469"/>
      <c r="LL95" s="469"/>
      <c r="LM95" s="469"/>
      <c r="LN95" s="469"/>
      <c r="LO95" s="469"/>
      <c r="LP95" s="469"/>
      <c r="LQ95" s="469"/>
      <c r="LR95" s="469"/>
      <c r="LS95" s="469"/>
      <c r="LT95" s="469"/>
      <c r="LU95" s="469"/>
      <c r="LV95" s="469"/>
      <c r="LW95" s="469"/>
      <c r="LX95" s="469"/>
      <c r="LY95" s="469"/>
      <c r="LZ95" s="469"/>
      <c r="MA95" s="469"/>
      <c r="MB95" s="469"/>
      <c r="MC95" s="469"/>
      <c r="MD95" s="469"/>
      <c r="ME95" s="469"/>
      <c r="MF95" s="469"/>
      <c r="MG95" s="469"/>
      <c r="MH95" s="469"/>
      <c r="MI95" s="469"/>
      <c r="MJ95" s="2469"/>
      <c r="MK95" s="469"/>
      <c r="ML95" s="469"/>
      <c r="MM95" s="469"/>
      <c r="MN95" s="469"/>
      <c r="MO95" s="469"/>
      <c r="MP95" s="469"/>
      <c r="MQ95" s="469"/>
      <c r="MR95" s="469"/>
      <c r="MS95" s="469"/>
      <c r="MT95" s="469"/>
      <c r="MU95" s="469"/>
      <c r="MV95" s="469"/>
      <c r="MW95" s="469"/>
      <c r="MX95" s="469"/>
      <c r="MY95" s="469"/>
      <c r="MZ95" s="469"/>
      <c r="NA95" s="469"/>
      <c r="NB95" s="469"/>
      <c r="NC95" s="469"/>
      <c r="ND95" s="469"/>
      <c r="NE95" s="469"/>
      <c r="NF95" s="469"/>
      <c r="NG95" s="469"/>
      <c r="NH95" s="469"/>
      <c r="NI95" s="469"/>
      <c r="NJ95" s="469"/>
      <c r="NK95" s="469"/>
      <c r="NL95" s="469"/>
      <c r="NM95" s="469"/>
      <c r="NN95" s="469"/>
      <c r="NO95" s="469"/>
      <c r="NP95" s="2469"/>
      <c r="NQ95" s="469"/>
      <c r="NR95" s="469"/>
      <c r="NS95" s="469"/>
      <c r="NT95" s="469"/>
      <c r="NU95" s="469"/>
      <c r="NV95" s="469"/>
      <c r="NW95" s="469"/>
      <c r="NX95" s="469"/>
      <c r="NY95" s="469"/>
      <c r="NZ95" s="469"/>
      <c r="OA95" s="469"/>
      <c r="OB95" s="469"/>
      <c r="OC95" s="469"/>
      <c r="OD95" s="469"/>
      <c r="OE95" s="469"/>
      <c r="OF95" s="469"/>
      <c r="OG95" s="469"/>
      <c r="OH95" s="469"/>
      <c r="OI95" s="469"/>
      <c r="OJ95" s="469"/>
      <c r="OK95" s="469"/>
      <c r="OL95" s="469"/>
      <c r="OM95" s="469"/>
      <c r="ON95" s="469"/>
      <c r="OO95" s="469"/>
      <c r="OP95" s="469"/>
      <c r="OQ95" s="469"/>
      <c r="OR95" s="469"/>
      <c r="OS95" s="469"/>
      <c r="OT95" s="469"/>
      <c r="OU95" s="469"/>
      <c r="OV95" s="2469"/>
      <c r="OW95" s="469"/>
      <c r="OX95" s="469"/>
      <c r="OY95" s="469"/>
      <c r="OZ95" s="469"/>
      <c r="PA95" s="469"/>
      <c r="PB95" s="469"/>
      <c r="PC95" s="469"/>
      <c r="PD95" s="469"/>
      <c r="PE95" s="469"/>
      <c r="PF95" s="469"/>
      <c r="PG95" s="469"/>
      <c r="PH95" s="469"/>
      <c r="PI95" s="469"/>
      <c r="PJ95" s="469"/>
      <c r="PK95" s="469"/>
      <c r="PL95" s="469"/>
      <c r="PM95" s="469"/>
      <c r="PN95" s="469"/>
      <c r="PO95" s="469"/>
      <c r="PP95" s="469"/>
      <c r="PQ95" s="469"/>
      <c r="PR95" s="469"/>
      <c r="PS95" s="469"/>
      <c r="PT95" s="469"/>
      <c r="PU95" s="469"/>
      <c r="PV95" s="469"/>
      <c r="PW95" s="469"/>
      <c r="PX95" s="469"/>
      <c r="PY95" s="2470"/>
      <c r="PZ95" s="469"/>
      <c r="QA95" s="469"/>
      <c r="QB95" s="469"/>
      <c r="QC95" s="469"/>
      <c r="QD95" s="469"/>
      <c r="QE95" s="469"/>
      <c r="QF95" s="469"/>
      <c r="QG95" s="469"/>
      <c r="QH95" s="469"/>
      <c r="QI95" s="469"/>
      <c r="QJ95" s="469"/>
      <c r="QK95" s="469"/>
      <c r="QL95" s="469"/>
      <c r="QM95" s="469"/>
      <c r="QN95" s="469"/>
      <c r="QO95" s="469"/>
      <c r="QP95" s="469"/>
      <c r="QQ95" s="469"/>
      <c r="QR95" s="469"/>
      <c r="QS95" s="469"/>
      <c r="QT95" s="469"/>
      <c r="QU95" s="469"/>
      <c r="QV95" s="469"/>
      <c r="QW95" s="469"/>
      <c r="QX95" s="469"/>
      <c r="QY95" s="469"/>
      <c r="QZ95" s="469"/>
      <c r="RA95" s="469"/>
      <c r="RB95" s="469"/>
      <c r="RC95" s="469"/>
      <c r="RD95" s="469"/>
    </row>
    <row r="96" spans="1:472" ht="57" hidden="1" customHeight="1" outlineLevel="1">
      <c r="A96" s="2500"/>
      <c r="B96" s="1996" t="s">
        <v>30289</v>
      </c>
      <c r="C96" s="2469"/>
      <c r="D96" s="469"/>
      <c r="E96" s="469"/>
      <c r="F96" s="469"/>
      <c r="G96" s="469"/>
      <c r="H96" s="469"/>
      <c r="I96" s="469"/>
      <c r="J96" s="469"/>
      <c r="K96" s="469"/>
      <c r="L96" s="469"/>
      <c r="M96" s="469"/>
      <c r="N96" s="469"/>
      <c r="O96" s="469"/>
      <c r="P96" s="469"/>
      <c r="Q96" s="469"/>
      <c r="R96" s="469"/>
      <c r="S96" s="469"/>
      <c r="T96" s="469"/>
      <c r="U96" s="469"/>
      <c r="V96" s="469"/>
      <c r="W96" s="469"/>
      <c r="X96" s="469"/>
      <c r="Y96" s="469"/>
      <c r="Z96" s="469"/>
      <c r="AA96" s="469"/>
      <c r="AB96" s="469"/>
      <c r="AC96" s="469"/>
      <c r="AD96" s="469"/>
      <c r="AE96" s="469"/>
      <c r="AF96" s="469"/>
      <c r="AG96" s="469"/>
      <c r="AH96" s="1692"/>
      <c r="AI96" s="2469"/>
      <c r="AJ96" s="1573"/>
      <c r="AK96" s="469"/>
      <c r="AL96" s="469"/>
      <c r="AM96" s="469"/>
      <c r="AN96" s="469"/>
      <c r="AO96" s="469"/>
      <c r="AP96" s="469"/>
      <c r="AQ96" s="469"/>
      <c r="AR96" s="469"/>
      <c r="AS96" s="469"/>
      <c r="AT96" s="469"/>
      <c r="AU96" s="469"/>
      <c r="AV96" s="469"/>
      <c r="AW96" s="469"/>
      <c r="AX96" s="469"/>
      <c r="AY96" s="469"/>
      <c r="AZ96" s="469"/>
      <c r="BA96" s="469"/>
      <c r="BB96" s="469"/>
      <c r="BC96" s="469"/>
      <c r="BD96" s="469"/>
      <c r="BE96" s="469"/>
      <c r="BF96" s="469"/>
      <c r="BG96" s="469"/>
      <c r="BH96" s="469"/>
      <c r="BI96" s="469"/>
      <c r="BJ96" s="469"/>
      <c r="BK96" s="469"/>
      <c r="BL96" s="2469"/>
      <c r="BM96" s="469"/>
      <c r="BN96" s="469"/>
      <c r="BO96" s="469"/>
      <c r="BP96" s="469"/>
      <c r="BQ96" s="469"/>
      <c r="BR96" s="469"/>
      <c r="BS96" s="469"/>
      <c r="BT96" s="469"/>
      <c r="BU96" s="469"/>
      <c r="BV96" s="469"/>
      <c r="BW96" s="469"/>
      <c r="BX96" s="469"/>
      <c r="BY96" s="469"/>
      <c r="BZ96" s="469"/>
      <c r="CA96" s="469"/>
      <c r="CB96" s="469"/>
      <c r="CC96" s="469"/>
      <c r="CD96" s="469"/>
      <c r="CE96" s="469"/>
      <c r="CF96" s="469"/>
      <c r="CG96" s="469"/>
      <c r="CH96" s="469"/>
      <c r="CI96" s="469"/>
      <c r="CJ96" s="469"/>
      <c r="CK96" s="469"/>
      <c r="CL96" s="469"/>
      <c r="CM96" s="469"/>
      <c r="CN96" s="469"/>
      <c r="CO96" s="469"/>
      <c r="CP96" s="469"/>
      <c r="CQ96" s="469"/>
      <c r="CR96" s="2469"/>
      <c r="CS96" s="469"/>
      <c r="CT96" s="469"/>
      <c r="CU96" s="1782"/>
      <c r="CV96" s="469"/>
      <c r="CW96" s="469"/>
      <c r="CX96" s="469"/>
      <c r="CY96" s="469"/>
      <c r="CZ96" s="469"/>
      <c r="DA96" s="469"/>
      <c r="DB96" s="469"/>
      <c r="DC96" s="469"/>
      <c r="DD96" s="469"/>
      <c r="DE96" s="469"/>
      <c r="DF96" s="469"/>
      <c r="DG96" s="469"/>
      <c r="DH96" s="469"/>
      <c r="DI96" s="469"/>
      <c r="DJ96" s="469"/>
      <c r="DK96" s="469"/>
      <c r="DL96" s="469"/>
      <c r="DM96" s="469"/>
      <c r="DN96" s="469"/>
      <c r="DO96" s="469"/>
      <c r="DP96" s="469"/>
      <c r="DQ96" s="469"/>
      <c r="DR96" s="469"/>
      <c r="DS96" s="469"/>
      <c r="DT96" s="469"/>
      <c r="DU96" s="469"/>
      <c r="DV96" s="469"/>
      <c r="DW96" s="2469"/>
      <c r="DX96" s="469"/>
      <c r="DY96" s="469"/>
      <c r="DZ96" s="469"/>
      <c r="EA96" s="469"/>
      <c r="EB96" s="469"/>
      <c r="EC96" s="469"/>
      <c r="ED96" s="469"/>
      <c r="EE96" s="469"/>
      <c r="EF96" s="469"/>
      <c r="EG96" s="469"/>
      <c r="EH96" s="469"/>
      <c r="EI96" s="469"/>
      <c r="EJ96" s="469"/>
      <c r="EK96" s="469"/>
      <c r="EL96" s="469"/>
      <c r="EM96" s="469"/>
      <c r="EN96" s="469"/>
      <c r="EO96" s="469"/>
      <c r="EP96" s="469"/>
      <c r="EQ96" s="469"/>
      <c r="ER96" s="469"/>
      <c r="ES96" s="469"/>
      <c r="ET96" s="469"/>
      <c r="EU96" s="469"/>
      <c r="EV96" s="469"/>
      <c r="EW96" s="469"/>
      <c r="EX96" s="469"/>
      <c r="EY96" s="469"/>
      <c r="EZ96" s="469"/>
      <c r="FA96" s="469"/>
      <c r="FB96" s="469"/>
      <c r="FC96" s="2469"/>
      <c r="FD96" s="469"/>
      <c r="FE96" s="469"/>
      <c r="FF96" s="469"/>
      <c r="FG96" s="469"/>
      <c r="FH96" s="469"/>
      <c r="FI96" s="469"/>
      <c r="FJ96" s="469"/>
      <c r="FK96" s="469"/>
      <c r="FL96" s="469"/>
      <c r="FM96" s="469"/>
      <c r="FN96" s="469"/>
      <c r="FO96" s="469"/>
      <c r="FP96" s="469"/>
      <c r="FQ96" s="469"/>
      <c r="FR96" s="469"/>
      <c r="FS96" s="469"/>
      <c r="FT96" s="469"/>
      <c r="FU96" s="469"/>
      <c r="FV96" s="469"/>
      <c r="FW96" s="469"/>
      <c r="FX96" s="469"/>
      <c r="FY96" s="469"/>
      <c r="FZ96" s="469"/>
      <c r="GA96" s="469"/>
      <c r="GB96" s="469"/>
      <c r="GC96" s="469"/>
      <c r="GD96" s="469"/>
      <c r="GE96" s="469"/>
      <c r="GF96" s="469"/>
      <c r="GG96" s="469"/>
      <c r="GH96" s="2469"/>
      <c r="GI96" s="469"/>
      <c r="GJ96" s="469"/>
      <c r="GK96" s="469"/>
      <c r="GL96" s="469"/>
      <c r="GM96" s="469"/>
      <c r="GN96" s="469"/>
      <c r="GO96" s="469"/>
      <c r="GP96" s="469"/>
      <c r="GQ96" s="469"/>
      <c r="GR96" s="469"/>
      <c r="GS96" s="469"/>
      <c r="GT96" s="469"/>
      <c r="GU96" s="469"/>
      <c r="GV96" s="469"/>
      <c r="GW96" s="469"/>
      <c r="GX96" s="469"/>
      <c r="GY96" s="469"/>
      <c r="GZ96" s="469"/>
      <c r="HA96" s="469"/>
      <c r="HB96" s="469"/>
      <c r="HC96" s="469"/>
      <c r="HD96" s="469"/>
      <c r="HE96" s="469"/>
      <c r="HF96" s="469"/>
      <c r="HG96" s="469"/>
      <c r="HH96" s="469"/>
      <c r="HI96" s="469"/>
      <c r="HJ96" s="469"/>
      <c r="HK96" s="469"/>
      <c r="HL96" s="469"/>
      <c r="HM96" s="469"/>
      <c r="HN96" s="2469"/>
      <c r="HO96" s="469"/>
      <c r="HP96" s="469"/>
      <c r="HQ96" s="469"/>
      <c r="HR96" s="469"/>
      <c r="HS96" s="469"/>
      <c r="HT96" s="469"/>
      <c r="HU96" s="469"/>
      <c r="HV96" s="469"/>
      <c r="HW96" s="469"/>
      <c r="HX96" s="469"/>
      <c r="HY96" s="469"/>
      <c r="HZ96" s="469"/>
      <c r="IA96" s="469"/>
      <c r="IB96" s="469"/>
      <c r="IC96" s="469"/>
      <c r="ID96" s="257"/>
      <c r="IE96" s="469"/>
      <c r="IF96" s="469"/>
      <c r="IG96" s="469"/>
      <c r="IH96" s="469"/>
      <c r="II96" s="469"/>
      <c r="IJ96" s="469"/>
      <c r="IK96" s="469"/>
      <c r="IL96" s="469"/>
      <c r="IM96" s="469"/>
      <c r="IN96" s="469"/>
      <c r="IO96" s="469"/>
      <c r="IP96" s="469"/>
      <c r="IQ96" s="469"/>
      <c r="IR96" s="469"/>
      <c r="IS96" s="1585"/>
      <c r="IT96" s="1945"/>
      <c r="IU96" s="1573"/>
      <c r="IV96" s="469"/>
      <c r="IW96" s="469"/>
      <c r="IX96" s="469"/>
      <c r="IY96" s="469"/>
      <c r="IZ96" s="469"/>
      <c r="JA96" s="469"/>
      <c r="JB96" s="469"/>
      <c r="JC96" s="469"/>
      <c r="JD96" s="469"/>
      <c r="JE96" s="469"/>
      <c r="JF96" s="469"/>
      <c r="JG96" s="469"/>
      <c r="JH96" s="469"/>
      <c r="JI96" s="469"/>
      <c r="JJ96" s="469"/>
      <c r="JK96" s="469"/>
      <c r="JL96" s="469"/>
      <c r="JM96" s="469"/>
      <c r="JN96" s="469"/>
      <c r="JO96" s="469"/>
      <c r="JP96" s="469"/>
      <c r="JQ96" s="469"/>
      <c r="JR96" s="469"/>
      <c r="JS96" s="469"/>
      <c r="JT96" s="469"/>
      <c r="JU96" s="469"/>
      <c r="JV96" s="469"/>
      <c r="JW96" s="469"/>
      <c r="JX96" s="469"/>
      <c r="JY96" s="2469"/>
      <c r="JZ96" s="469"/>
      <c r="KA96" s="469"/>
      <c r="KB96" s="469"/>
      <c r="KC96" s="469"/>
      <c r="KD96" s="469"/>
      <c r="KE96" s="469"/>
      <c r="KF96" s="469"/>
      <c r="KG96" s="469"/>
      <c r="KH96" s="469"/>
      <c r="KI96" s="469"/>
      <c r="KJ96" s="469"/>
      <c r="KK96" s="469"/>
      <c r="KL96" s="469"/>
      <c r="KM96" s="469"/>
      <c r="KN96" s="469"/>
      <c r="KO96" s="469"/>
      <c r="KP96" s="469"/>
      <c r="KQ96" s="469"/>
      <c r="KR96" s="469"/>
      <c r="KS96" s="469"/>
      <c r="KT96" s="469"/>
      <c r="KU96" s="469"/>
      <c r="KV96" s="469"/>
      <c r="KW96" s="469"/>
      <c r="KX96" s="469"/>
      <c r="KY96" s="469"/>
      <c r="KZ96" s="469"/>
      <c r="LA96" s="469"/>
      <c r="LB96" s="469"/>
      <c r="LC96" s="469"/>
      <c r="LD96" s="469"/>
      <c r="LE96" s="2469"/>
      <c r="LF96" s="469"/>
      <c r="LG96" s="469"/>
      <c r="LH96" s="469"/>
      <c r="LI96" s="469"/>
      <c r="LJ96" s="469"/>
      <c r="LK96" s="469"/>
      <c r="LL96" s="469"/>
      <c r="LM96" s="469"/>
      <c r="LN96" s="469"/>
      <c r="LO96" s="469"/>
      <c r="LP96" s="469"/>
      <c r="LQ96" s="469"/>
      <c r="LR96" s="469"/>
      <c r="LS96" s="469"/>
      <c r="LT96" s="469"/>
      <c r="LU96" s="469"/>
      <c r="LV96" s="469"/>
      <c r="LW96" s="469"/>
      <c r="LX96" s="469"/>
      <c r="LY96" s="469"/>
      <c r="LZ96" s="469"/>
      <c r="MA96" s="469"/>
      <c r="MB96" s="469"/>
      <c r="MC96" s="469"/>
      <c r="MD96" s="469"/>
      <c r="ME96" s="469"/>
      <c r="MF96" s="469"/>
      <c r="MG96" s="469"/>
      <c r="MH96" s="469"/>
      <c r="MI96" s="469"/>
      <c r="MJ96" s="2469"/>
      <c r="MK96" s="469"/>
      <c r="ML96" s="469"/>
      <c r="MM96" s="469"/>
      <c r="MN96" s="469"/>
      <c r="MO96" s="469"/>
      <c r="MP96" s="469"/>
      <c r="MQ96" s="469"/>
      <c r="MR96" s="469"/>
      <c r="MS96" s="469"/>
      <c r="MT96" s="469"/>
      <c r="MU96" s="469"/>
      <c r="MV96" s="469"/>
      <c r="MW96" s="469"/>
      <c r="MX96" s="469"/>
      <c r="MY96" s="469"/>
      <c r="MZ96" s="469"/>
      <c r="NA96" s="469"/>
      <c r="NB96" s="469"/>
      <c r="NC96" s="469"/>
      <c r="ND96" s="469"/>
      <c r="NE96" s="469"/>
      <c r="NF96" s="469"/>
      <c r="NG96" s="469"/>
      <c r="NH96" s="469"/>
      <c r="NI96" s="469"/>
      <c r="NJ96" s="469"/>
      <c r="NK96" s="469"/>
      <c r="NL96" s="469"/>
      <c r="NM96" s="469"/>
      <c r="NN96" s="469"/>
      <c r="NO96" s="469"/>
      <c r="NP96" s="2469"/>
      <c r="NQ96" s="469"/>
      <c r="NR96" s="469"/>
      <c r="NS96" s="469"/>
      <c r="NT96" s="469"/>
      <c r="NU96" s="469"/>
      <c r="NV96" s="469"/>
      <c r="NW96" s="469"/>
      <c r="NX96" s="469"/>
      <c r="NY96" s="469"/>
      <c r="NZ96" s="469"/>
      <c r="OA96" s="469"/>
      <c r="OB96" s="469"/>
      <c r="OC96" s="469"/>
      <c r="OD96" s="469"/>
      <c r="OE96" s="469"/>
      <c r="OF96" s="469"/>
      <c r="OG96" s="469"/>
      <c r="OH96" s="469"/>
      <c r="OI96" s="469"/>
      <c r="OJ96" s="469"/>
      <c r="OK96" s="469"/>
      <c r="OL96" s="469"/>
      <c r="OM96" s="469"/>
      <c r="ON96" s="469"/>
      <c r="OO96" s="469"/>
      <c r="OP96" s="469"/>
      <c r="OQ96" s="469"/>
      <c r="OR96" s="469"/>
      <c r="OS96" s="469"/>
      <c r="OT96" s="469"/>
      <c r="OU96" s="469"/>
      <c r="OV96" s="2469"/>
      <c r="OW96" s="469"/>
      <c r="OX96" s="469"/>
      <c r="OY96" s="469"/>
      <c r="OZ96" s="469"/>
      <c r="PA96" s="469"/>
      <c r="PB96" s="469"/>
      <c r="PC96" s="469"/>
      <c r="PD96" s="469"/>
      <c r="PE96" s="469"/>
      <c r="PF96" s="469"/>
      <c r="PG96" s="469"/>
      <c r="PH96" s="469"/>
      <c r="PI96" s="469"/>
      <c r="PJ96" s="469"/>
      <c r="PK96" s="469"/>
      <c r="PL96" s="469"/>
      <c r="PM96" s="469"/>
      <c r="PN96" s="469"/>
      <c r="PO96" s="469"/>
      <c r="PP96" s="469"/>
      <c r="PQ96" s="469"/>
      <c r="PR96" s="469"/>
      <c r="PS96" s="469"/>
      <c r="PT96" s="469"/>
      <c r="PU96" s="469"/>
      <c r="PV96" s="469"/>
      <c r="PW96" s="469"/>
      <c r="PX96" s="469"/>
      <c r="PY96" s="2470"/>
      <c r="PZ96" s="469"/>
      <c r="QA96" s="469"/>
      <c r="QB96" s="469"/>
      <c r="QC96" s="469"/>
      <c r="QD96" s="469"/>
      <c r="QE96" s="469"/>
      <c r="QF96" s="469"/>
      <c r="QG96" s="469"/>
      <c r="QH96" s="469"/>
      <c r="QI96" s="469"/>
      <c r="QJ96" s="469"/>
      <c r="QK96" s="469"/>
      <c r="QL96" s="469"/>
      <c r="QM96" s="469"/>
      <c r="QN96" s="469"/>
      <c r="QO96" s="469"/>
      <c r="QP96" s="469"/>
      <c r="QQ96" s="469"/>
      <c r="QR96" s="469"/>
      <c r="QS96" s="469"/>
      <c r="QT96" s="469"/>
      <c r="QU96" s="469"/>
      <c r="QV96" s="469"/>
      <c r="QW96" s="469"/>
      <c r="QX96" s="469"/>
      <c r="QY96" s="469"/>
      <c r="QZ96" s="469"/>
      <c r="RA96" s="469"/>
      <c r="RB96" s="469"/>
      <c r="RC96" s="469"/>
      <c r="RD96" s="469"/>
    </row>
    <row r="97" spans="1:472" ht="57" hidden="1" customHeight="1" outlineLevel="1">
      <c r="A97" s="2500"/>
      <c r="B97" s="1996" t="s">
        <v>30290</v>
      </c>
      <c r="C97" s="2469"/>
      <c r="D97" s="469"/>
      <c r="E97" s="469"/>
      <c r="F97" s="469"/>
      <c r="G97" s="469"/>
      <c r="H97" s="469"/>
      <c r="I97" s="469"/>
      <c r="J97" s="469"/>
      <c r="K97" s="469"/>
      <c r="L97" s="469"/>
      <c r="M97" s="469"/>
      <c r="N97" s="469"/>
      <c r="O97" s="469"/>
      <c r="P97" s="469"/>
      <c r="Q97" s="469"/>
      <c r="R97" s="469"/>
      <c r="S97" s="469"/>
      <c r="T97" s="469"/>
      <c r="U97" s="469"/>
      <c r="V97" s="469"/>
      <c r="W97" s="469"/>
      <c r="X97" s="469"/>
      <c r="Y97" s="469"/>
      <c r="Z97" s="469"/>
      <c r="AA97" s="469"/>
      <c r="AB97" s="469"/>
      <c r="AC97" s="469"/>
      <c r="AD97" s="469"/>
      <c r="AE97" s="469"/>
      <c r="AF97" s="469"/>
      <c r="AG97" s="469"/>
      <c r="AH97" s="1692"/>
      <c r="AI97" s="2469"/>
      <c r="AJ97" s="1573"/>
      <c r="AK97" s="469"/>
      <c r="AL97" s="469"/>
      <c r="AM97" s="469"/>
      <c r="AN97" s="469"/>
      <c r="AO97" s="469"/>
      <c r="AP97" s="469"/>
      <c r="AQ97" s="469"/>
      <c r="AR97" s="469"/>
      <c r="AS97" s="469"/>
      <c r="AT97" s="469"/>
      <c r="AU97" s="469"/>
      <c r="AV97" s="469"/>
      <c r="AW97" s="469"/>
      <c r="AX97" s="469"/>
      <c r="AY97" s="469"/>
      <c r="AZ97" s="469"/>
      <c r="BA97" s="469"/>
      <c r="BB97" s="469"/>
      <c r="BC97" s="469"/>
      <c r="BD97" s="469"/>
      <c r="BE97" s="469"/>
      <c r="BF97" s="469"/>
      <c r="BG97" s="469"/>
      <c r="BH97" s="469"/>
      <c r="BI97" s="469"/>
      <c r="BJ97" s="469"/>
      <c r="BK97" s="469"/>
      <c r="BL97" s="2469"/>
      <c r="BM97" s="469"/>
      <c r="BN97" s="469"/>
      <c r="BO97" s="469"/>
      <c r="BP97" s="469"/>
      <c r="BQ97" s="469"/>
      <c r="BR97" s="469"/>
      <c r="BS97" s="469"/>
      <c r="BT97" s="469"/>
      <c r="BU97" s="469"/>
      <c r="BV97" s="469"/>
      <c r="BW97" s="469"/>
      <c r="BX97" s="469"/>
      <c r="BY97" s="469"/>
      <c r="BZ97" s="469"/>
      <c r="CA97" s="469"/>
      <c r="CB97" s="469"/>
      <c r="CC97" s="469"/>
      <c r="CD97" s="469"/>
      <c r="CE97" s="469"/>
      <c r="CF97" s="469"/>
      <c r="CG97" s="469"/>
      <c r="CH97" s="469"/>
      <c r="CI97" s="469"/>
      <c r="CJ97" s="469"/>
      <c r="CK97" s="469"/>
      <c r="CL97" s="469"/>
      <c r="CM97" s="469"/>
      <c r="CN97" s="469"/>
      <c r="CO97" s="469"/>
      <c r="CP97" s="469"/>
      <c r="CQ97" s="469"/>
      <c r="CR97" s="2469"/>
      <c r="CS97" s="469"/>
      <c r="CT97" s="469"/>
      <c r="CU97" s="1782"/>
      <c r="CV97" s="469"/>
      <c r="CW97" s="469"/>
      <c r="CX97" s="469"/>
      <c r="CY97" s="469"/>
      <c r="CZ97" s="469"/>
      <c r="DA97" s="469"/>
      <c r="DB97" s="469"/>
      <c r="DC97" s="469"/>
      <c r="DD97" s="469"/>
      <c r="DE97" s="469"/>
      <c r="DF97" s="469"/>
      <c r="DG97" s="469"/>
      <c r="DH97" s="469"/>
      <c r="DI97" s="469"/>
      <c r="DJ97" s="469"/>
      <c r="DK97" s="469"/>
      <c r="DL97" s="469"/>
      <c r="DM97" s="469"/>
      <c r="DN97" s="469"/>
      <c r="DO97" s="469"/>
      <c r="DP97" s="469"/>
      <c r="DQ97" s="469"/>
      <c r="DR97" s="469"/>
      <c r="DS97" s="469"/>
      <c r="DT97" s="469"/>
      <c r="DU97" s="469"/>
      <c r="DV97" s="469"/>
      <c r="DW97" s="2469"/>
      <c r="DX97" s="469"/>
      <c r="DY97" s="469"/>
      <c r="DZ97" s="469"/>
      <c r="EA97" s="469"/>
      <c r="EB97" s="469"/>
      <c r="EC97" s="469"/>
      <c r="ED97" s="469"/>
      <c r="EE97" s="469"/>
      <c r="EF97" s="469"/>
      <c r="EG97" s="469"/>
      <c r="EH97" s="469"/>
      <c r="EI97" s="469"/>
      <c r="EJ97" s="469"/>
      <c r="EK97" s="469"/>
      <c r="EL97" s="469"/>
      <c r="EM97" s="469"/>
      <c r="EN97" s="469"/>
      <c r="EO97" s="469"/>
      <c r="EP97" s="469"/>
      <c r="EQ97" s="469"/>
      <c r="ER97" s="469"/>
      <c r="ES97" s="469"/>
      <c r="ET97" s="469"/>
      <c r="EU97" s="469"/>
      <c r="EV97" s="469"/>
      <c r="EW97" s="469"/>
      <c r="EX97" s="469"/>
      <c r="EY97" s="469"/>
      <c r="EZ97" s="469"/>
      <c r="FA97" s="469"/>
      <c r="FB97" s="469"/>
      <c r="FC97" s="2469"/>
      <c r="FD97" s="469"/>
      <c r="FE97" s="469"/>
      <c r="FF97" s="469"/>
      <c r="FG97" s="469"/>
      <c r="FH97" s="469"/>
      <c r="FI97" s="469"/>
      <c r="FJ97" s="469"/>
      <c r="FK97" s="469"/>
      <c r="FL97" s="469"/>
      <c r="FM97" s="469"/>
      <c r="FN97" s="469"/>
      <c r="FO97" s="469"/>
      <c r="FP97" s="469"/>
      <c r="FQ97" s="469"/>
      <c r="FR97" s="469"/>
      <c r="FS97" s="469"/>
      <c r="FT97" s="469"/>
      <c r="FU97" s="469"/>
      <c r="FV97" s="469"/>
      <c r="FW97" s="469"/>
      <c r="FX97" s="469"/>
      <c r="FY97" s="469"/>
      <c r="FZ97" s="469"/>
      <c r="GA97" s="469"/>
      <c r="GB97" s="469"/>
      <c r="GC97" s="469"/>
      <c r="GD97" s="469"/>
      <c r="GE97" s="469"/>
      <c r="GF97" s="469"/>
      <c r="GG97" s="469"/>
      <c r="GH97" s="2469"/>
      <c r="GI97" s="469"/>
      <c r="GJ97" s="469"/>
      <c r="GK97" s="469"/>
      <c r="GL97" s="469"/>
      <c r="GM97" s="469"/>
      <c r="GN97" s="469"/>
      <c r="GO97" s="469"/>
      <c r="GP97" s="469"/>
      <c r="GQ97" s="469"/>
      <c r="GR97" s="469"/>
      <c r="GS97" s="469"/>
      <c r="GT97" s="469"/>
      <c r="GU97" s="469"/>
      <c r="GV97" s="469"/>
      <c r="GW97" s="469"/>
      <c r="GX97" s="469"/>
      <c r="GY97" s="469"/>
      <c r="GZ97" s="469"/>
      <c r="HA97" s="469"/>
      <c r="HB97" s="469"/>
      <c r="HC97" s="469"/>
      <c r="HD97" s="469"/>
      <c r="HE97" s="469"/>
      <c r="HF97" s="469"/>
      <c r="HG97" s="469"/>
      <c r="HH97" s="469"/>
      <c r="HI97" s="469"/>
      <c r="HJ97" s="469"/>
      <c r="HK97" s="469"/>
      <c r="HL97" s="469"/>
      <c r="HM97" s="469"/>
      <c r="HN97" s="2469"/>
      <c r="HO97" s="469"/>
      <c r="HP97" s="469"/>
      <c r="HQ97" s="469"/>
      <c r="HR97" s="469"/>
      <c r="HS97" s="469"/>
      <c r="HT97" s="469"/>
      <c r="HU97" s="469"/>
      <c r="HV97" s="469"/>
      <c r="HW97" s="469"/>
      <c r="HX97" s="469"/>
      <c r="HY97" s="469"/>
      <c r="HZ97" s="469"/>
      <c r="IA97" s="469"/>
      <c r="IB97" s="469"/>
      <c r="IC97" s="469"/>
      <c r="ID97" s="257"/>
      <c r="IE97" s="469"/>
      <c r="IF97" s="469"/>
      <c r="IG97" s="469"/>
      <c r="IH97" s="469"/>
      <c r="II97" s="469"/>
      <c r="IJ97" s="469"/>
      <c r="IK97" s="469"/>
      <c r="IL97" s="469"/>
      <c r="IM97" s="469"/>
      <c r="IN97" s="469"/>
      <c r="IO97" s="469"/>
      <c r="IP97" s="469"/>
      <c r="IQ97" s="469"/>
      <c r="IR97" s="469"/>
      <c r="IS97" s="1585"/>
      <c r="IT97" s="1945"/>
      <c r="IU97" s="1573"/>
      <c r="IV97" s="469"/>
      <c r="IW97" s="469"/>
      <c r="IX97" s="469"/>
      <c r="IY97" s="469"/>
      <c r="IZ97" s="469"/>
      <c r="JA97" s="469"/>
      <c r="JB97" s="469"/>
      <c r="JC97" s="469"/>
      <c r="JD97" s="469"/>
      <c r="JE97" s="469"/>
      <c r="JF97" s="469"/>
      <c r="JG97" s="469"/>
      <c r="JH97" s="469"/>
      <c r="JI97" s="469"/>
      <c r="JJ97" s="469"/>
      <c r="JK97" s="469"/>
      <c r="JL97" s="469"/>
      <c r="JM97" s="469"/>
      <c r="JN97" s="469"/>
      <c r="JO97" s="469"/>
      <c r="JP97" s="469"/>
      <c r="JQ97" s="469"/>
      <c r="JR97" s="469"/>
      <c r="JS97" s="469"/>
      <c r="JT97" s="469"/>
      <c r="JU97" s="469"/>
      <c r="JV97" s="469"/>
      <c r="JW97" s="469"/>
      <c r="JX97" s="469"/>
      <c r="JY97" s="2469"/>
      <c r="JZ97" s="469"/>
      <c r="KA97" s="469"/>
      <c r="KB97" s="469"/>
      <c r="KC97" s="469"/>
      <c r="KD97" s="469"/>
      <c r="KE97" s="469"/>
      <c r="KF97" s="469"/>
      <c r="KG97" s="469"/>
      <c r="KH97" s="469"/>
      <c r="KI97" s="469"/>
      <c r="KJ97" s="469"/>
      <c r="KK97" s="469"/>
      <c r="KL97" s="469"/>
      <c r="KM97" s="469"/>
      <c r="KN97" s="469"/>
      <c r="KO97" s="469"/>
      <c r="KP97" s="469"/>
      <c r="KQ97" s="469"/>
      <c r="KR97" s="469"/>
      <c r="KS97" s="469"/>
      <c r="KT97" s="469"/>
      <c r="KU97" s="469"/>
      <c r="KV97" s="469"/>
      <c r="KW97" s="469"/>
      <c r="KX97" s="469"/>
      <c r="KY97" s="469"/>
      <c r="KZ97" s="469"/>
      <c r="LA97" s="469"/>
      <c r="LB97" s="469"/>
      <c r="LC97" s="469"/>
      <c r="LD97" s="469"/>
      <c r="LE97" s="2469"/>
      <c r="LF97" s="469"/>
      <c r="LG97" s="469"/>
      <c r="LH97" s="469"/>
      <c r="LI97" s="469"/>
      <c r="LJ97" s="469"/>
      <c r="LK97" s="469"/>
      <c r="LL97" s="469"/>
      <c r="LM97" s="469"/>
      <c r="LN97" s="469"/>
      <c r="LO97" s="469"/>
      <c r="LP97" s="469"/>
      <c r="LQ97" s="469"/>
      <c r="LR97" s="469"/>
      <c r="LS97" s="469"/>
      <c r="LT97" s="469"/>
      <c r="LU97" s="469"/>
      <c r="LV97" s="469"/>
      <c r="LW97" s="469"/>
      <c r="LX97" s="469"/>
      <c r="LY97" s="469"/>
      <c r="LZ97" s="469"/>
      <c r="MA97" s="469"/>
      <c r="MB97" s="469"/>
      <c r="MC97" s="469"/>
      <c r="MD97" s="469"/>
      <c r="ME97" s="469"/>
      <c r="MF97" s="469"/>
      <c r="MG97" s="469"/>
      <c r="MH97" s="469"/>
      <c r="MI97" s="469"/>
      <c r="MJ97" s="2469"/>
      <c r="MK97" s="469"/>
      <c r="ML97" s="469"/>
      <c r="MM97" s="469"/>
      <c r="MN97" s="469"/>
      <c r="MO97" s="469"/>
      <c r="MP97" s="469"/>
      <c r="MQ97" s="469"/>
      <c r="MR97" s="469"/>
      <c r="MS97" s="469"/>
      <c r="MT97" s="469"/>
      <c r="MU97" s="469"/>
      <c r="MV97" s="469"/>
      <c r="MW97" s="469"/>
      <c r="MX97" s="469"/>
      <c r="MY97" s="469"/>
      <c r="MZ97" s="469"/>
      <c r="NA97" s="469"/>
      <c r="NB97" s="469"/>
      <c r="NC97" s="469"/>
      <c r="ND97" s="469"/>
      <c r="NE97" s="469"/>
      <c r="NF97" s="469"/>
      <c r="NG97" s="469"/>
      <c r="NH97" s="469"/>
      <c r="NI97" s="469"/>
      <c r="NJ97" s="469"/>
      <c r="NK97" s="469"/>
      <c r="NL97" s="469"/>
      <c r="NM97" s="469"/>
      <c r="NN97" s="469"/>
      <c r="NO97" s="469"/>
      <c r="NP97" s="2469"/>
      <c r="NQ97" s="469"/>
      <c r="NR97" s="469"/>
      <c r="NS97" s="469"/>
      <c r="NT97" s="469"/>
      <c r="NU97" s="469"/>
      <c r="NV97" s="469"/>
      <c r="NW97" s="469"/>
      <c r="NX97" s="469"/>
      <c r="NY97" s="469"/>
      <c r="NZ97" s="469"/>
      <c r="OA97" s="469"/>
      <c r="OB97" s="469"/>
      <c r="OC97" s="469"/>
      <c r="OD97" s="469"/>
      <c r="OE97" s="469"/>
      <c r="OF97" s="469"/>
      <c r="OG97" s="469"/>
      <c r="OH97" s="469"/>
      <c r="OI97" s="469"/>
      <c r="OJ97" s="469"/>
      <c r="OK97" s="469"/>
      <c r="OL97" s="469"/>
      <c r="OM97" s="469"/>
      <c r="ON97" s="469"/>
      <c r="OO97" s="469"/>
      <c r="OP97" s="469"/>
      <c r="OQ97" s="469"/>
      <c r="OR97" s="469"/>
      <c r="OS97" s="469"/>
      <c r="OT97" s="469"/>
      <c r="OU97" s="469"/>
      <c r="OV97" s="2469"/>
      <c r="OW97" s="469"/>
      <c r="OX97" s="469"/>
      <c r="OY97" s="469"/>
      <c r="OZ97" s="469"/>
      <c r="PA97" s="469"/>
      <c r="PB97" s="469"/>
      <c r="PC97" s="469"/>
      <c r="PD97" s="469"/>
      <c r="PE97" s="469"/>
      <c r="PF97" s="469"/>
      <c r="PG97" s="469"/>
      <c r="PH97" s="469"/>
      <c r="PI97" s="469"/>
      <c r="PJ97" s="469"/>
      <c r="PK97" s="469"/>
      <c r="PL97" s="469"/>
      <c r="PM97" s="469"/>
      <c r="PN97" s="469"/>
      <c r="PO97" s="469"/>
      <c r="PP97" s="469"/>
      <c r="PQ97" s="469"/>
      <c r="PR97" s="469"/>
      <c r="PS97" s="469"/>
      <c r="PT97" s="469"/>
      <c r="PU97" s="469"/>
      <c r="PV97" s="469"/>
      <c r="PW97" s="469"/>
      <c r="PX97" s="469"/>
      <c r="PY97" s="2470"/>
      <c r="PZ97" s="469"/>
      <c r="QA97" s="469"/>
      <c r="QB97" s="469"/>
      <c r="QC97" s="469"/>
      <c r="QD97" s="469"/>
      <c r="QE97" s="469"/>
      <c r="QF97" s="469"/>
      <c r="QG97" s="469"/>
      <c r="QH97" s="469"/>
      <c r="QI97" s="469"/>
      <c r="QJ97" s="469"/>
      <c r="QK97" s="469"/>
      <c r="QL97" s="469"/>
      <c r="QM97" s="469"/>
      <c r="QN97" s="469"/>
      <c r="QO97" s="469"/>
      <c r="QP97" s="469"/>
      <c r="QQ97" s="469"/>
      <c r="QR97" s="469"/>
      <c r="QS97" s="469"/>
      <c r="QT97" s="469"/>
      <c r="QU97" s="469"/>
      <c r="QV97" s="469"/>
      <c r="QW97" s="469"/>
      <c r="QX97" s="469"/>
      <c r="QY97" s="469"/>
      <c r="QZ97" s="469"/>
      <c r="RA97" s="469"/>
      <c r="RB97" s="469"/>
      <c r="RC97" s="469"/>
      <c r="RD97" s="469"/>
    </row>
    <row r="98" spans="1:472" ht="57" hidden="1" customHeight="1" outlineLevel="1">
      <c r="A98" s="2560"/>
      <c r="B98" s="2180" t="s">
        <v>30291</v>
      </c>
      <c r="C98" s="2471"/>
      <c r="D98" s="1782"/>
      <c r="E98" s="1782"/>
      <c r="F98" s="1782"/>
      <c r="G98" s="1782"/>
      <c r="H98" s="1782"/>
      <c r="I98" s="1782"/>
      <c r="J98" s="1782"/>
      <c r="K98" s="1782"/>
      <c r="L98" s="1782"/>
      <c r="M98" s="1782"/>
      <c r="N98" s="1782"/>
      <c r="O98" s="1782"/>
      <c r="P98" s="1782"/>
      <c r="Q98" s="1782"/>
      <c r="R98" s="1782"/>
      <c r="S98" s="1782"/>
      <c r="T98" s="1782"/>
      <c r="U98" s="1782"/>
      <c r="V98" s="1782"/>
      <c r="W98" s="1782"/>
      <c r="X98" s="1782"/>
      <c r="Y98" s="1782"/>
      <c r="Z98" s="1782"/>
      <c r="AA98" s="1782"/>
      <c r="AB98" s="1782"/>
      <c r="AC98" s="1782"/>
      <c r="AD98" s="1782"/>
      <c r="AE98" s="1782"/>
      <c r="AF98" s="1782"/>
      <c r="AG98" s="1782"/>
      <c r="AH98" s="1949"/>
      <c r="AI98" s="2471"/>
      <c r="AJ98" s="1797"/>
      <c r="AK98" s="1782"/>
      <c r="AL98" s="1782"/>
      <c r="AM98" s="1782"/>
      <c r="AN98" s="1782"/>
      <c r="AO98" s="1782"/>
      <c r="AP98" s="1782"/>
      <c r="AQ98" s="1782"/>
      <c r="AR98" s="1782"/>
      <c r="AS98" s="1782"/>
      <c r="AT98" s="1782"/>
      <c r="AU98" s="1782"/>
      <c r="AV98" s="1782"/>
      <c r="AW98" s="1782"/>
      <c r="AX98" s="1782"/>
      <c r="AY98" s="1782"/>
      <c r="AZ98" s="1782"/>
      <c r="BA98" s="1782"/>
      <c r="BB98" s="1782"/>
      <c r="BC98" s="1782"/>
      <c r="BD98" s="1782"/>
      <c r="BE98" s="1782"/>
      <c r="BF98" s="1782"/>
      <c r="BG98" s="1782"/>
      <c r="BH98" s="1782"/>
      <c r="BI98" s="1782"/>
      <c r="BJ98" s="1782"/>
      <c r="BK98" s="1782"/>
      <c r="BL98" s="2471"/>
      <c r="BM98" s="1782"/>
      <c r="BN98" s="1782"/>
      <c r="BO98" s="1782"/>
      <c r="BP98" s="1782"/>
      <c r="BQ98" s="1782"/>
      <c r="BR98" s="1782"/>
      <c r="BS98" s="1782"/>
      <c r="BT98" s="1782"/>
      <c r="BU98" s="1782"/>
      <c r="BV98" s="1782"/>
      <c r="BW98" s="1782"/>
      <c r="BX98" s="1782"/>
      <c r="BY98" s="1782"/>
      <c r="BZ98" s="1782"/>
      <c r="CA98" s="1782"/>
      <c r="CB98" s="1782"/>
      <c r="CC98" s="1782"/>
      <c r="CD98" s="1782"/>
      <c r="CE98" s="1782"/>
      <c r="CF98" s="1782"/>
      <c r="CG98" s="1782"/>
      <c r="CH98" s="1782"/>
      <c r="CI98" s="1782"/>
      <c r="CJ98" s="1782"/>
      <c r="CK98" s="1782"/>
      <c r="CL98" s="1782"/>
      <c r="CM98" s="1782"/>
      <c r="CN98" s="1782"/>
      <c r="CO98" s="1782"/>
      <c r="CP98" s="1782"/>
      <c r="CQ98" s="1782"/>
      <c r="CR98" s="2471"/>
      <c r="CS98" s="1782"/>
      <c r="CT98" s="1782"/>
      <c r="CU98" s="1782"/>
      <c r="CV98" s="1782"/>
      <c r="CW98" s="1782"/>
      <c r="CX98" s="1782"/>
      <c r="CY98" s="1782"/>
      <c r="CZ98" s="1782"/>
      <c r="DA98" s="1782"/>
      <c r="DB98" s="1782"/>
      <c r="DC98" s="1782"/>
      <c r="DD98" s="1782"/>
      <c r="DE98" s="1782"/>
      <c r="DF98" s="1782"/>
      <c r="DG98" s="1782"/>
      <c r="DH98" s="1782"/>
      <c r="DI98" s="1782"/>
      <c r="DJ98" s="1782"/>
      <c r="DK98" s="1782"/>
      <c r="DL98" s="1782"/>
      <c r="DM98" s="1782"/>
      <c r="DN98" s="1782"/>
      <c r="DO98" s="1782"/>
      <c r="DP98" s="1782"/>
      <c r="DQ98" s="1782"/>
      <c r="DR98" s="1782"/>
      <c r="DS98" s="1782"/>
      <c r="DT98" s="1782"/>
      <c r="DU98" s="1782"/>
      <c r="DV98" s="1782"/>
      <c r="DW98" s="2471"/>
      <c r="DX98" s="1782"/>
      <c r="DY98" s="1782"/>
      <c r="DZ98" s="1782"/>
      <c r="EA98" s="1782"/>
      <c r="EB98" s="1782"/>
      <c r="EC98" s="1782"/>
      <c r="ED98" s="1782"/>
      <c r="EE98" s="1782"/>
      <c r="EF98" s="1782"/>
      <c r="EG98" s="1782"/>
      <c r="EH98" s="1782"/>
      <c r="EI98" s="1782"/>
      <c r="EJ98" s="1782"/>
      <c r="EK98" s="1782"/>
      <c r="EL98" s="1782"/>
      <c r="EM98" s="1782"/>
      <c r="EN98" s="1782"/>
      <c r="EO98" s="1782"/>
      <c r="EP98" s="1782"/>
      <c r="EQ98" s="1782"/>
      <c r="ER98" s="1782"/>
      <c r="ES98" s="1782"/>
      <c r="ET98" s="1782"/>
      <c r="EU98" s="1782"/>
      <c r="EV98" s="1782"/>
      <c r="EW98" s="1782"/>
      <c r="EX98" s="1782"/>
      <c r="EY98" s="1782"/>
      <c r="EZ98" s="1782"/>
      <c r="FA98" s="1782"/>
      <c r="FB98" s="1782"/>
      <c r="FC98" s="2471"/>
      <c r="FD98" s="1782"/>
      <c r="FE98" s="1782"/>
      <c r="FF98" s="1782"/>
      <c r="FG98" s="1782"/>
      <c r="FH98" s="1782"/>
      <c r="FI98" s="1782"/>
      <c r="FJ98" s="1782"/>
      <c r="FK98" s="1782"/>
      <c r="FL98" s="1782"/>
      <c r="FM98" s="1782"/>
      <c r="FN98" s="1782"/>
      <c r="FO98" s="1782"/>
      <c r="FP98" s="1782"/>
      <c r="FQ98" s="1782"/>
      <c r="FR98" s="1782"/>
      <c r="FS98" s="1782"/>
      <c r="FT98" s="1782"/>
      <c r="FU98" s="1782"/>
      <c r="FV98" s="1782"/>
      <c r="FW98" s="1782"/>
      <c r="FX98" s="1782"/>
      <c r="FY98" s="1782"/>
      <c r="FZ98" s="1782"/>
      <c r="GA98" s="1782"/>
      <c r="GB98" s="1782"/>
      <c r="GC98" s="1782"/>
      <c r="GD98" s="1782"/>
      <c r="GE98" s="1782"/>
      <c r="GF98" s="1782"/>
      <c r="GG98" s="1782"/>
      <c r="GH98" s="2471"/>
      <c r="GI98" s="1782"/>
      <c r="GJ98" s="1782"/>
      <c r="GK98" s="1782"/>
      <c r="GL98" s="1782"/>
      <c r="GM98" s="1782"/>
      <c r="GN98" s="1782"/>
      <c r="GO98" s="1782"/>
      <c r="GP98" s="1782"/>
      <c r="GQ98" s="1782"/>
      <c r="GR98" s="1782"/>
      <c r="GS98" s="1782"/>
      <c r="GT98" s="1782"/>
      <c r="GU98" s="1782"/>
      <c r="GV98" s="1782"/>
      <c r="GW98" s="1782"/>
      <c r="GX98" s="1782"/>
      <c r="GY98" s="1782"/>
      <c r="GZ98" s="1782"/>
      <c r="HA98" s="1782"/>
      <c r="HB98" s="1782"/>
      <c r="HC98" s="1782"/>
      <c r="HD98" s="1782"/>
      <c r="HE98" s="1782"/>
      <c r="HF98" s="1782"/>
      <c r="HG98" s="1782"/>
      <c r="HH98" s="1782"/>
      <c r="HI98" s="1782"/>
      <c r="HJ98" s="1782"/>
      <c r="HK98" s="1782"/>
      <c r="HL98" s="1782"/>
      <c r="HM98" s="1782"/>
      <c r="HN98" s="2471"/>
      <c r="HO98" s="1782"/>
      <c r="HP98" s="1782"/>
      <c r="HQ98" s="1782"/>
      <c r="HR98" s="1782"/>
      <c r="HS98" s="1782"/>
      <c r="HT98" s="1782"/>
      <c r="HU98" s="1782"/>
      <c r="HV98" s="1782"/>
      <c r="HW98" s="1782"/>
      <c r="HX98" s="1782"/>
      <c r="HY98" s="1782"/>
      <c r="HZ98" s="1782"/>
      <c r="IA98" s="1782"/>
      <c r="IB98" s="1782"/>
      <c r="IC98" s="1782"/>
      <c r="ID98" s="1950"/>
      <c r="IE98" s="1782"/>
      <c r="IF98" s="1782"/>
      <c r="IG98" s="1782"/>
      <c r="IH98" s="1782"/>
      <c r="II98" s="1782"/>
      <c r="IJ98" s="1782"/>
      <c r="IK98" s="1782"/>
      <c r="IL98" s="1782"/>
      <c r="IM98" s="1782"/>
      <c r="IN98" s="1782"/>
      <c r="IO98" s="1782"/>
      <c r="IP98" s="1782"/>
      <c r="IQ98" s="1782"/>
      <c r="IR98" s="1782"/>
      <c r="IS98" s="1951"/>
      <c r="IT98" s="1945"/>
      <c r="IU98" s="1797"/>
      <c r="IV98" s="1782"/>
      <c r="IW98" s="1782"/>
      <c r="IX98" s="1782"/>
      <c r="IY98" s="1782"/>
      <c r="IZ98" s="1782"/>
      <c r="JA98" s="1782"/>
      <c r="JB98" s="1782"/>
      <c r="JC98" s="1782"/>
      <c r="JD98" s="1782"/>
      <c r="JE98" s="1782"/>
      <c r="JF98" s="1782"/>
      <c r="JG98" s="1782"/>
      <c r="JH98" s="1782"/>
      <c r="JI98" s="1782"/>
      <c r="JJ98" s="1782"/>
      <c r="JK98" s="1782"/>
      <c r="JL98" s="1782"/>
      <c r="JM98" s="1782"/>
      <c r="JN98" s="1782"/>
      <c r="JO98" s="1782"/>
      <c r="JP98" s="1782"/>
      <c r="JQ98" s="1782"/>
      <c r="JR98" s="1782"/>
      <c r="JS98" s="1782"/>
      <c r="JT98" s="1782"/>
      <c r="JU98" s="1782"/>
      <c r="JV98" s="1782"/>
      <c r="JW98" s="1782"/>
      <c r="JX98" s="1782"/>
      <c r="JY98" s="2471"/>
      <c r="JZ98" s="1782"/>
      <c r="KA98" s="1782"/>
      <c r="KB98" s="1782"/>
      <c r="KC98" s="1782"/>
      <c r="KD98" s="1782"/>
      <c r="KE98" s="1782"/>
      <c r="KF98" s="1782"/>
      <c r="KG98" s="1782"/>
      <c r="KH98" s="1782"/>
      <c r="KI98" s="1782"/>
      <c r="KJ98" s="1782"/>
      <c r="KK98" s="1782"/>
      <c r="KL98" s="1782"/>
      <c r="KM98" s="1782"/>
      <c r="KN98" s="1782"/>
      <c r="KO98" s="1782"/>
      <c r="KP98" s="1782"/>
      <c r="KQ98" s="1782"/>
      <c r="KR98" s="1782"/>
      <c r="KS98" s="1782"/>
      <c r="KT98" s="1782"/>
      <c r="KU98" s="1782"/>
      <c r="KV98" s="1782"/>
      <c r="KW98" s="1782"/>
      <c r="KX98" s="1782"/>
      <c r="KY98" s="1782"/>
      <c r="KZ98" s="1782"/>
      <c r="LA98" s="1782"/>
      <c r="LB98" s="1782"/>
      <c r="LC98" s="1782"/>
      <c r="LD98" s="1782"/>
      <c r="LE98" s="2471"/>
      <c r="LF98" s="1782"/>
      <c r="LG98" s="1782"/>
      <c r="LH98" s="1782"/>
      <c r="LI98" s="1782"/>
      <c r="LJ98" s="1782"/>
      <c r="LK98" s="1782"/>
      <c r="LL98" s="1782"/>
      <c r="LM98" s="1782"/>
      <c r="LN98" s="1782"/>
      <c r="LO98" s="1782"/>
      <c r="LP98" s="1782"/>
      <c r="LQ98" s="1782"/>
      <c r="LR98" s="1782"/>
      <c r="LS98" s="1782"/>
      <c r="LT98" s="1782"/>
      <c r="LU98" s="1782"/>
      <c r="LV98" s="1782"/>
      <c r="LW98" s="1782"/>
      <c r="LX98" s="1782"/>
      <c r="LY98" s="1782"/>
      <c r="LZ98" s="1782"/>
      <c r="MA98" s="1782"/>
      <c r="MB98" s="1782"/>
      <c r="MC98" s="1782"/>
      <c r="MD98" s="1782"/>
      <c r="ME98" s="1782"/>
      <c r="MF98" s="1782"/>
      <c r="MG98" s="1782"/>
      <c r="MH98" s="1782"/>
      <c r="MI98" s="1782"/>
      <c r="MJ98" s="2471"/>
      <c r="MK98" s="1782"/>
      <c r="ML98" s="1782"/>
      <c r="MM98" s="1782"/>
      <c r="MN98" s="1782"/>
      <c r="MO98" s="1782"/>
      <c r="MP98" s="1782"/>
      <c r="MQ98" s="1782"/>
      <c r="MR98" s="1782"/>
      <c r="MS98" s="1782"/>
      <c r="MT98" s="1782"/>
      <c r="MU98" s="1782"/>
      <c r="MV98" s="1782"/>
      <c r="MW98" s="1782"/>
      <c r="MX98" s="1782"/>
      <c r="MY98" s="1782"/>
      <c r="MZ98" s="1782"/>
      <c r="NA98" s="1782"/>
      <c r="NB98" s="1782"/>
      <c r="NC98" s="1782"/>
      <c r="ND98" s="1782"/>
      <c r="NE98" s="1782"/>
      <c r="NF98" s="1782"/>
      <c r="NG98" s="1782"/>
      <c r="NH98" s="1782"/>
      <c r="NI98" s="1782"/>
      <c r="NJ98" s="1782"/>
      <c r="NK98" s="1782"/>
      <c r="NL98" s="1782"/>
      <c r="NM98" s="1782"/>
      <c r="NN98" s="1782"/>
      <c r="NO98" s="1782"/>
      <c r="NP98" s="2471"/>
      <c r="NQ98" s="1782"/>
      <c r="NR98" s="1782"/>
      <c r="NS98" s="1782"/>
      <c r="NT98" s="1782"/>
      <c r="NU98" s="1782"/>
      <c r="NV98" s="1782"/>
      <c r="NW98" s="1782"/>
      <c r="NX98" s="1782"/>
      <c r="NY98" s="1782"/>
      <c r="NZ98" s="1782"/>
      <c r="OA98" s="1782"/>
      <c r="OB98" s="1782"/>
      <c r="OC98" s="1782"/>
      <c r="OD98" s="1782"/>
      <c r="OE98" s="1782"/>
      <c r="OF98" s="1782"/>
      <c r="OG98" s="1782"/>
      <c r="OH98" s="1782"/>
      <c r="OI98" s="1782"/>
      <c r="OJ98" s="1782"/>
      <c r="OK98" s="1782"/>
      <c r="OL98" s="1782"/>
      <c r="OM98" s="1782"/>
      <c r="ON98" s="1782"/>
      <c r="OO98" s="1782"/>
      <c r="OP98" s="1782"/>
      <c r="OQ98" s="1782"/>
      <c r="OR98" s="1782"/>
      <c r="OS98" s="1782"/>
      <c r="OT98" s="1782"/>
      <c r="OU98" s="1782"/>
      <c r="OV98" s="2471"/>
      <c r="OW98" s="1782"/>
      <c r="OX98" s="1782"/>
      <c r="OY98" s="1782"/>
      <c r="OZ98" s="1782"/>
      <c r="PA98" s="1782"/>
      <c r="PB98" s="1782"/>
      <c r="PC98" s="1782"/>
      <c r="PD98" s="1782"/>
      <c r="PE98" s="1782"/>
      <c r="PF98" s="1782"/>
      <c r="PG98" s="1782"/>
      <c r="PH98" s="1782"/>
      <c r="PI98" s="1782"/>
      <c r="PJ98" s="1782"/>
      <c r="PK98" s="1782"/>
      <c r="PL98" s="1782"/>
      <c r="PM98" s="1782"/>
      <c r="PN98" s="1782"/>
      <c r="PO98" s="1782"/>
      <c r="PP98" s="1782"/>
      <c r="PQ98" s="1782"/>
      <c r="PR98" s="1782"/>
      <c r="PS98" s="1782"/>
      <c r="PT98" s="1782"/>
      <c r="PU98" s="1782"/>
      <c r="PV98" s="1782"/>
      <c r="PW98" s="1782"/>
      <c r="PX98" s="1782"/>
      <c r="PY98" s="2472"/>
      <c r="PZ98" s="469"/>
      <c r="QA98" s="469"/>
      <c r="QB98" s="469"/>
      <c r="QC98" s="469"/>
      <c r="QD98" s="469"/>
      <c r="QE98" s="469"/>
      <c r="QF98" s="469"/>
      <c r="QG98" s="469"/>
      <c r="QH98" s="469"/>
      <c r="QI98" s="469"/>
      <c r="QJ98" s="469"/>
      <c r="QK98" s="469"/>
      <c r="QL98" s="469"/>
      <c r="QM98" s="469"/>
      <c r="QN98" s="469"/>
      <c r="QO98" s="469"/>
      <c r="QP98" s="469"/>
      <c r="QQ98" s="469"/>
      <c r="QR98" s="469"/>
      <c r="QS98" s="469"/>
      <c r="QT98" s="469"/>
      <c r="QU98" s="469"/>
      <c r="QV98" s="469"/>
      <c r="QW98" s="469"/>
      <c r="QX98" s="469"/>
      <c r="QY98" s="469"/>
      <c r="QZ98" s="469"/>
      <c r="RA98" s="469"/>
      <c r="RB98" s="469"/>
      <c r="RC98" s="469"/>
      <c r="RD98" s="469"/>
    </row>
    <row r="99" spans="1:472" ht="94.5" hidden="1" customHeight="1" outlineLevel="1">
      <c r="A99" s="2617" t="s">
        <v>17850</v>
      </c>
      <c r="B99" s="1939" t="s">
        <v>17851</v>
      </c>
      <c r="C99" s="1899"/>
      <c r="D99" s="1580"/>
      <c r="E99" s="1580"/>
      <c r="F99" s="1580"/>
      <c r="G99" s="1580"/>
      <c r="H99" s="1580"/>
      <c r="I99" s="1580"/>
      <c r="J99" s="1580"/>
      <c r="K99" s="1580"/>
      <c r="L99" s="1580"/>
      <c r="M99" s="1580"/>
      <c r="N99" s="1580"/>
      <c r="O99" s="1580"/>
      <c r="P99" s="1580"/>
      <c r="Q99" s="1580"/>
      <c r="R99" s="1580"/>
      <c r="S99" s="1580"/>
      <c r="T99" s="1580"/>
      <c r="U99" s="1580"/>
      <c r="V99" s="1580"/>
      <c r="W99" s="1580"/>
      <c r="X99" s="1580"/>
      <c r="Y99" s="1580"/>
      <c r="Z99" s="1580"/>
      <c r="AA99" s="1580"/>
      <c r="AB99" s="1580"/>
      <c r="AC99" s="1580"/>
      <c r="AD99" s="1580"/>
      <c r="AE99" s="1580"/>
      <c r="AF99" s="1580"/>
      <c r="AG99" s="1580"/>
      <c r="AH99" s="1941"/>
      <c r="AI99" s="1899"/>
      <c r="AJ99" s="1942"/>
      <c r="AK99" s="1580"/>
      <c r="AL99" s="1580"/>
      <c r="AM99" s="1580"/>
      <c r="AN99" s="1580"/>
      <c r="AO99" s="1580"/>
      <c r="AP99" s="1580"/>
      <c r="AQ99" s="1580"/>
      <c r="AR99" s="1580"/>
      <c r="AS99" s="1580"/>
      <c r="AT99" s="1580"/>
      <c r="AU99" s="1580"/>
      <c r="AV99" s="1580"/>
      <c r="AW99" s="1580"/>
      <c r="AX99" s="1580"/>
      <c r="AY99" s="1580"/>
      <c r="AZ99" s="1580"/>
      <c r="BA99" s="1580"/>
      <c r="BB99" s="1580"/>
      <c r="BC99" s="1580"/>
      <c r="BD99" s="1580"/>
      <c r="BE99" s="1580"/>
      <c r="BF99" s="1580"/>
      <c r="BG99" s="1580"/>
      <c r="BH99" s="1580"/>
      <c r="BI99" s="1580"/>
      <c r="BJ99" s="1580"/>
      <c r="BK99" s="1580"/>
      <c r="BL99" s="1899"/>
      <c r="BM99" s="1580"/>
      <c r="BN99" s="1580"/>
      <c r="BO99" s="1580"/>
      <c r="BP99" s="1580"/>
      <c r="BQ99" s="1580"/>
      <c r="BR99" s="1580"/>
      <c r="BS99" s="1580"/>
      <c r="BT99" s="1580"/>
      <c r="BU99" s="1580"/>
      <c r="BV99" s="1580"/>
      <c r="BW99" s="1580"/>
      <c r="BX99" s="1580"/>
      <c r="BY99" s="1580"/>
      <c r="BZ99" s="1580"/>
      <c r="CA99" s="1580"/>
      <c r="CB99" s="1580"/>
      <c r="CC99" s="1580"/>
      <c r="CD99" s="1580"/>
      <c r="CE99" s="1580"/>
      <c r="CF99" s="1580"/>
      <c r="CG99" s="1580"/>
      <c r="CH99" s="1580"/>
      <c r="CI99" s="1580"/>
      <c r="CJ99" s="1580"/>
      <c r="CK99" s="1580"/>
      <c r="CL99" s="1580"/>
      <c r="CM99" s="1580"/>
      <c r="CN99" s="1580"/>
      <c r="CO99" s="1580"/>
      <c r="CP99" s="1580"/>
      <c r="CQ99" s="1580"/>
      <c r="CR99" s="1899"/>
      <c r="CS99" s="1580"/>
      <c r="CT99" s="1580"/>
      <c r="CU99" s="1782"/>
      <c r="CV99" s="1580"/>
      <c r="CW99" s="1580"/>
      <c r="CX99" s="1580"/>
      <c r="CY99" s="1580"/>
      <c r="CZ99" s="1580"/>
      <c r="DA99" s="1580"/>
      <c r="DB99" s="1580"/>
      <c r="DC99" s="1580"/>
      <c r="DD99" s="1580"/>
      <c r="DE99" s="1580"/>
      <c r="DF99" s="1580"/>
      <c r="DG99" s="1580"/>
      <c r="DH99" s="1580"/>
      <c r="DI99" s="1580"/>
      <c r="DJ99" s="1580"/>
      <c r="DK99" s="1580"/>
      <c r="DL99" s="1580"/>
      <c r="DM99" s="1580"/>
      <c r="DN99" s="1580"/>
      <c r="DO99" s="1580"/>
      <c r="DP99" s="1580"/>
      <c r="DQ99" s="1580"/>
      <c r="DR99" s="1580"/>
      <c r="DS99" s="1580"/>
      <c r="DT99" s="1580"/>
      <c r="DU99" s="1580"/>
      <c r="DV99" s="1580"/>
      <c r="DW99" s="1899"/>
      <c r="DX99" s="1580"/>
      <c r="DY99" s="1580"/>
      <c r="DZ99" s="1580"/>
      <c r="EA99" s="1580"/>
      <c r="EB99" s="1580"/>
      <c r="EC99" s="1580"/>
      <c r="ED99" s="1580"/>
      <c r="EE99" s="1580"/>
      <c r="EF99" s="1580"/>
      <c r="EG99" s="1580"/>
      <c r="EH99" s="1580"/>
      <c r="EI99" s="1580"/>
      <c r="EJ99" s="1580"/>
      <c r="EK99" s="1580"/>
      <c r="EL99" s="1580"/>
      <c r="EM99" s="1580"/>
      <c r="EN99" s="1580"/>
      <c r="EO99" s="1580"/>
      <c r="EP99" s="1580"/>
      <c r="EQ99" s="1580"/>
      <c r="ER99" s="1580"/>
      <c r="ES99" s="1580"/>
      <c r="ET99" s="1580"/>
      <c r="EU99" s="1580"/>
      <c r="EV99" s="1580"/>
      <c r="EW99" s="1580"/>
      <c r="EX99" s="1580"/>
      <c r="EY99" s="1580"/>
      <c r="EZ99" s="1580"/>
      <c r="FA99" s="1580"/>
      <c r="FB99" s="1580"/>
      <c r="FC99" s="1899"/>
      <c r="FD99" s="1580"/>
      <c r="FE99" s="1580"/>
      <c r="FF99" s="1580"/>
      <c r="FG99" s="1580"/>
      <c r="FH99" s="1580"/>
      <c r="FI99" s="1580"/>
      <c r="FJ99" s="1580"/>
      <c r="FK99" s="1580"/>
      <c r="FL99" s="1580"/>
      <c r="FM99" s="1580"/>
      <c r="FN99" s="1580"/>
      <c r="FO99" s="1580"/>
      <c r="FP99" s="1580"/>
      <c r="FQ99" s="1580"/>
      <c r="FR99" s="1580"/>
      <c r="FS99" s="1580"/>
      <c r="FT99" s="1580"/>
      <c r="FU99" s="1580"/>
      <c r="FV99" s="1580"/>
      <c r="FW99" s="1580"/>
      <c r="FX99" s="1580"/>
      <c r="FY99" s="1580"/>
      <c r="FZ99" s="1580"/>
      <c r="GA99" s="1580"/>
      <c r="GB99" s="1580"/>
      <c r="GC99" s="1580"/>
      <c r="GD99" s="1580"/>
      <c r="GE99" s="1580"/>
      <c r="GF99" s="1580"/>
      <c r="GG99" s="1580"/>
      <c r="GH99" s="1899"/>
      <c r="GI99" s="1580"/>
      <c r="GJ99" s="1580"/>
      <c r="GK99" s="1580"/>
      <c r="GL99" s="1580"/>
      <c r="GM99" s="1580"/>
      <c r="GN99" s="1580"/>
      <c r="GO99" s="1580"/>
      <c r="GP99" s="1580"/>
      <c r="GQ99" s="1580"/>
      <c r="GR99" s="1580"/>
      <c r="GS99" s="1580"/>
      <c r="GT99" s="1580"/>
      <c r="GU99" s="1580"/>
      <c r="GV99" s="1580"/>
      <c r="GW99" s="1580"/>
      <c r="GX99" s="1580"/>
      <c r="GY99" s="1580"/>
      <c r="GZ99" s="1580"/>
      <c r="HA99" s="1580"/>
      <c r="HB99" s="1580"/>
      <c r="HC99" s="1580"/>
      <c r="HD99" s="1580"/>
      <c r="HE99" s="1580"/>
      <c r="HF99" s="1580"/>
      <c r="HG99" s="1580"/>
      <c r="HH99" s="1580"/>
      <c r="HI99" s="1580"/>
      <c r="HJ99" s="1580"/>
      <c r="HK99" s="1580"/>
      <c r="HL99" s="1580"/>
      <c r="HM99" s="1580"/>
      <c r="HN99" s="1899"/>
      <c r="HO99" s="1580"/>
      <c r="HP99" s="1580"/>
      <c r="HQ99" s="1580"/>
      <c r="HR99" s="1580"/>
      <c r="HS99" s="1580"/>
      <c r="HT99" s="1580"/>
      <c r="HU99" s="1580"/>
      <c r="HV99" s="1580"/>
      <c r="HW99" s="1580"/>
      <c r="HX99" s="1580"/>
      <c r="HY99" s="1580"/>
      <c r="HZ99" s="1580"/>
      <c r="IA99" s="1580"/>
      <c r="IB99" s="1580"/>
      <c r="IC99" s="1580"/>
      <c r="ID99" s="1943"/>
      <c r="IE99" s="1580"/>
      <c r="IF99" s="1580"/>
      <c r="IG99" s="1580"/>
      <c r="IH99" s="1580"/>
      <c r="II99" s="1580"/>
      <c r="IJ99" s="1580"/>
      <c r="IK99" s="1580"/>
      <c r="IL99" s="1580"/>
      <c r="IM99" s="1580"/>
      <c r="IN99" s="1580"/>
      <c r="IO99" s="1580"/>
      <c r="IP99" s="1580"/>
      <c r="IQ99" s="1580"/>
      <c r="IR99" s="1580"/>
      <c r="IS99" s="1944"/>
      <c r="IT99" s="1679"/>
      <c r="IU99" s="1942"/>
      <c r="IV99" s="1580"/>
      <c r="IW99" s="1580"/>
      <c r="IX99" s="1580"/>
      <c r="IY99" s="1580"/>
      <c r="IZ99" s="1580"/>
      <c r="JA99" s="1580"/>
      <c r="JB99" s="1580"/>
      <c r="JC99" s="1580"/>
      <c r="JD99" s="1580"/>
      <c r="JE99" s="1580"/>
      <c r="JF99" s="1580"/>
      <c r="JG99" s="1580"/>
      <c r="JH99" s="1580"/>
      <c r="JI99" s="1580"/>
      <c r="JJ99" s="1580"/>
      <c r="JK99" s="1580"/>
      <c r="JL99" s="1580"/>
      <c r="JM99" s="1580"/>
      <c r="JN99" s="1580"/>
      <c r="JO99" s="1580"/>
      <c r="JP99" s="1580"/>
      <c r="JQ99" s="1580"/>
      <c r="JR99" s="1580"/>
      <c r="JS99" s="1580"/>
      <c r="JT99" s="1580"/>
      <c r="JU99" s="1580"/>
      <c r="JV99" s="1580"/>
      <c r="JW99" s="1580"/>
      <c r="JX99" s="1580"/>
      <c r="JY99" s="1899"/>
      <c r="JZ99" s="1580"/>
      <c r="KA99" s="1580"/>
      <c r="KB99" s="1580"/>
      <c r="KC99" s="1580"/>
      <c r="KD99" s="1580"/>
      <c r="KE99" s="1580"/>
      <c r="KF99" s="1580"/>
      <c r="KG99" s="1580"/>
      <c r="KH99" s="1580"/>
      <c r="KI99" s="1580"/>
      <c r="KJ99" s="1580"/>
      <c r="KK99" s="1580"/>
      <c r="KL99" s="1580"/>
      <c r="KM99" s="1580"/>
      <c r="KN99" s="1580"/>
      <c r="KO99" s="1580"/>
      <c r="KP99" s="1580"/>
      <c r="KQ99" s="1580"/>
      <c r="KR99" s="1580"/>
      <c r="KS99" s="1580"/>
      <c r="KT99" s="1580"/>
      <c r="KU99" s="1580"/>
      <c r="KV99" s="1580"/>
      <c r="KW99" s="1580"/>
      <c r="KX99" s="1580"/>
      <c r="KY99" s="1580"/>
      <c r="KZ99" s="1580"/>
      <c r="LA99" s="1580"/>
      <c r="LB99" s="1580"/>
      <c r="LC99" s="1580"/>
      <c r="LD99" s="1580"/>
      <c r="LE99" s="1899"/>
      <c r="LF99" s="1580"/>
      <c r="LG99" s="1580"/>
      <c r="LH99" s="1580"/>
      <c r="LI99" s="1580"/>
      <c r="LJ99" s="1580"/>
      <c r="LK99" s="1580"/>
      <c r="LL99" s="1580"/>
      <c r="LM99" s="1580"/>
      <c r="LN99" s="1580"/>
      <c r="LO99" s="1580"/>
      <c r="LP99" s="1580"/>
      <c r="LQ99" s="1580"/>
      <c r="LR99" s="1580"/>
      <c r="LS99" s="1580"/>
      <c r="LT99" s="1580"/>
      <c r="LU99" s="1580"/>
      <c r="LV99" s="1580"/>
      <c r="LW99" s="1580"/>
      <c r="LX99" s="1580"/>
      <c r="LY99" s="1580"/>
      <c r="LZ99" s="1580"/>
      <c r="MA99" s="1580"/>
      <c r="MB99" s="1580"/>
      <c r="MC99" s="1580"/>
      <c r="MD99" s="1580"/>
      <c r="ME99" s="1580"/>
      <c r="MF99" s="1580"/>
      <c r="MG99" s="1580"/>
      <c r="MH99" s="1580"/>
      <c r="MI99" s="1580"/>
      <c r="MJ99" s="1899"/>
      <c r="MK99" s="1580"/>
      <c r="ML99" s="1580"/>
      <c r="MM99" s="1580"/>
      <c r="MN99" s="1580"/>
      <c r="MO99" s="1580"/>
      <c r="MP99" s="1580"/>
      <c r="MQ99" s="1580"/>
      <c r="MR99" s="1580"/>
      <c r="MS99" s="1580"/>
      <c r="MT99" s="1580"/>
      <c r="MU99" s="1580"/>
      <c r="MV99" s="1580"/>
      <c r="MW99" s="1580"/>
      <c r="MX99" s="1580"/>
      <c r="MY99" s="1580"/>
      <c r="MZ99" s="1580"/>
      <c r="NA99" s="1580"/>
      <c r="NB99" s="1580"/>
      <c r="NC99" s="1580"/>
      <c r="ND99" s="1580"/>
      <c r="NE99" s="1580"/>
      <c r="NF99" s="1580"/>
      <c r="NG99" s="1580"/>
      <c r="NH99" s="1580"/>
      <c r="NI99" s="1580"/>
      <c r="NJ99" s="1580"/>
      <c r="NK99" s="1580"/>
      <c r="NL99" s="1580"/>
      <c r="NM99" s="1580"/>
      <c r="NN99" s="1580"/>
      <c r="NO99" s="1580"/>
      <c r="NP99" s="1899"/>
      <c r="NQ99" s="1580"/>
      <c r="NR99" s="1580"/>
      <c r="NS99" s="1580"/>
      <c r="NT99" s="1580"/>
      <c r="NU99" s="1580"/>
      <c r="NV99" s="1580"/>
      <c r="NW99" s="1580"/>
      <c r="NX99" s="1580"/>
      <c r="NY99" s="1580"/>
      <c r="NZ99" s="1580"/>
      <c r="OA99" s="1580"/>
      <c r="OB99" s="1580"/>
      <c r="OC99" s="1580"/>
      <c r="OD99" s="1580"/>
      <c r="OE99" s="1580"/>
      <c r="OF99" s="1580"/>
      <c r="OG99" s="1580"/>
      <c r="OH99" s="1580"/>
      <c r="OI99" s="1580"/>
      <c r="OJ99" s="1580"/>
      <c r="OK99" s="1580"/>
      <c r="OL99" s="1580"/>
      <c r="OM99" s="1580"/>
      <c r="ON99" s="1580"/>
      <c r="OO99" s="1580"/>
      <c r="OP99" s="1580"/>
      <c r="OQ99" s="1580"/>
      <c r="OR99" s="1580"/>
      <c r="OS99" s="1580"/>
      <c r="OT99" s="1580"/>
      <c r="OU99" s="1580"/>
      <c r="OV99" s="1899"/>
      <c r="OW99" s="1580"/>
      <c r="OX99" s="1580"/>
      <c r="OY99" s="1580"/>
      <c r="OZ99" s="1580"/>
      <c r="PA99" s="1580"/>
      <c r="PB99" s="1580"/>
      <c r="PC99" s="1580"/>
      <c r="PD99" s="1580"/>
      <c r="PE99" s="1580"/>
      <c r="PF99" s="1580"/>
      <c r="PG99" s="1580"/>
      <c r="PH99" s="1580"/>
      <c r="PI99" s="1580"/>
      <c r="PJ99" s="1580"/>
      <c r="PK99" s="1580"/>
      <c r="PL99" s="1580"/>
      <c r="PM99" s="1580"/>
      <c r="PN99" s="1580"/>
      <c r="PO99" s="1580"/>
      <c r="PP99" s="1580"/>
      <c r="PQ99" s="1580"/>
      <c r="PR99" s="1580"/>
      <c r="PS99" s="1580"/>
      <c r="PT99" s="1580"/>
      <c r="PU99" s="1580"/>
      <c r="PV99" s="1580"/>
      <c r="PW99" s="1580"/>
      <c r="PX99" s="1580"/>
      <c r="PY99" s="1994"/>
      <c r="PZ99" s="469"/>
      <c r="QA99" s="469"/>
      <c r="QB99" s="469"/>
      <c r="QC99" s="469"/>
      <c r="QD99" s="469"/>
      <c r="QE99" s="469"/>
      <c r="QF99" s="469"/>
      <c r="QG99" s="469"/>
      <c r="QH99" s="469"/>
      <c r="QI99" s="469"/>
      <c r="QJ99" s="469"/>
      <c r="QK99" s="469"/>
      <c r="QL99" s="469"/>
      <c r="QM99" s="469"/>
      <c r="QN99" s="469"/>
      <c r="QO99" s="469"/>
      <c r="QP99" s="469"/>
      <c r="QQ99" s="469"/>
      <c r="QR99" s="469"/>
      <c r="QS99" s="469"/>
      <c r="QT99" s="469"/>
      <c r="QU99" s="469"/>
      <c r="QV99" s="469"/>
      <c r="QW99" s="469"/>
      <c r="QX99" s="469"/>
      <c r="QY99" s="469"/>
      <c r="QZ99" s="469"/>
      <c r="RA99" s="469"/>
      <c r="RB99" s="469"/>
      <c r="RC99" s="469"/>
      <c r="RD99" s="469"/>
    </row>
    <row r="100" spans="1:472" ht="63.75" hidden="1" customHeight="1" outlineLevel="1">
      <c r="A100" s="2500"/>
      <c r="B100" s="1996" t="s">
        <v>17855</v>
      </c>
      <c r="C100" s="1690"/>
      <c r="D100" s="469"/>
      <c r="E100" s="469"/>
      <c r="F100" s="469"/>
      <c r="G100" s="469"/>
      <c r="H100" s="469"/>
      <c r="I100" s="469"/>
      <c r="J100" s="469"/>
      <c r="K100" s="469"/>
      <c r="L100" s="469"/>
      <c r="M100" s="469"/>
      <c r="N100" s="469"/>
      <c r="O100" s="469"/>
      <c r="P100" s="469"/>
      <c r="Q100" s="469"/>
      <c r="R100" s="469"/>
      <c r="S100" s="469"/>
      <c r="T100" s="469"/>
      <c r="U100" s="469"/>
      <c r="V100" s="469"/>
      <c r="W100" s="469"/>
      <c r="X100" s="469"/>
      <c r="Y100" s="469"/>
      <c r="Z100" s="469"/>
      <c r="AA100" s="469"/>
      <c r="AB100" s="469"/>
      <c r="AC100" s="469"/>
      <c r="AD100" s="469"/>
      <c r="AE100" s="469"/>
      <c r="AF100" s="469"/>
      <c r="AG100" s="469"/>
      <c r="AH100" s="1692"/>
      <c r="AI100" s="1690"/>
      <c r="AJ100" s="1573"/>
      <c r="AK100" s="469"/>
      <c r="AL100" s="469"/>
      <c r="AM100" s="469"/>
      <c r="AN100" s="469"/>
      <c r="AO100" s="469"/>
      <c r="AP100" s="469"/>
      <c r="AQ100" s="469"/>
      <c r="AR100" s="469"/>
      <c r="AS100" s="469"/>
      <c r="AT100" s="469"/>
      <c r="AU100" s="469"/>
      <c r="AV100" s="469"/>
      <c r="AW100" s="469"/>
      <c r="AX100" s="469"/>
      <c r="AY100" s="469"/>
      <c r="AZ100" s="469"/>
      <c r="BA100" s="469"/>
      <c r="BB100" s="469"/>
      <c r="BC100" s="469"/>
      <c r="BD100" s="469"/>
      <c r="BE100" s="469"/>
      <c r="BF100" s="469"/>
      <c r="BG100" s="469"/>
      <c r="BH100" s="469"/>
      <c r="BI100" s="469"/>
      <c r="BJ100" s="469"/>
      <c r="BK100" s="469"/>
      <c r="BL100" s="1690"/>
      <c r="BM100" s="469"/>
      <c r="BN100" s="469"/>
      <c r="BO100" s="469"/>
      <c r="BP100" s="469"/>
      <c r="BQ100" s="469"/>
      <c r="BR100" s="469"/>
      <c r="BS100" s="469"/>
      <c r="BT100" s="469"/>
      <c r="BU100" s="469"/>
      <c r="BV100" s="469"/>
      <c r="BW100" s="469"/>
      <c r="BX100" s="469"/>
      <c r="BY100" s="469"/>
      <c r="BZ100" s="469"/>
      <c r="CA100" s="469"/>
      <c r="CB100" s="469"/>
      <c r="CC100" s="469"/>
      <c r="CD100" s="469"/>
      <c r="CE100" s="469"/>
      <c r="CF100" s="469"/>
      <c r="CG100" s="469"/>
      <c r="CH100" s="469"/>
      <c r="CI100" s="469"/>
      <c r="CJ100" s="469"/>
      <c r="CK100" s="469"/>
      <c r="CL100" s="469"/>
      <c r="CM100" s="469"/>
      <c r="CN100" s="469"/>
      <c r="CO100" s="469"/>
      <c r="CP100" s="469"/>
      <c r="CQ100" s="469"/>
      <c r="CR100" s="1690"/>
      <c r="CS100" s="469"/>
      <c r="CT100" s="469"/>
      <c r="CU100" s="1782"/>
      <c r="CV100" s="469"/>
      <c r="CW100" s="469"/>
      <c r="CX100" s="469"/>
      <c r="CY100" s="469"/>
      <c r="CZ100" s="469"/>
      <c r="DA100" s="469"/>
      <c r="DB100" s="469"/>
      <c r="DC100" s="469"/>
      <c r="DD100" s="469"/>
      <c r="DE100" s="469"/>
      <c r="DF100" s="469"/>
      <c r="DG100" s="469"/>
      <c r="DH100" s="469"/>
      <c r="DI100" s="469"/>
      <c r="DJ100" s="469"/>
      <c r="DK100" s="469"/>
      <c r="DL100" s="469"/>
      <c r="DM100" s="469"/>
      <c r="DN100" s="469"/>
      <c r="DO100" s="469"/>
      <c r="DP100" s="469"/>
      <c r="DQ100" s="469"/>
      <c r="DR100" s="469"/>
      <c r="DS100" s="469"/>
      <c r="DT100" s="469"/>
      <c r="DU100" s="469"/>
      <c r="DV100" s="469"/>
      <c r="DW100" s="1690"/>
      <c r="DX100" s="469"/>
      <c r="DY100" s="469"/>
      <c r="DZ100" s="469"/>
      <c r="EA100" s="469"/>
      <c r="EB100" s="469"/>
      <c r="EC100" s="469"/>
      <c r="ED100" s="469"/>
      <c r="EE100" s="469"/>
      <c r="EF100" s="469"/>
      <c r="EG100" s="469"/>
      <c r="EH100" s="469"/>
      <c r="EI100" s="469"/>
      <c r="EJ100" s="469"/>
      <c r="EK100" s="469"/>
      <c r="EL100" s="469"/>
      <c r="EM100" s="469"/>
      <c r="EN100" s="469"/>
      <c r="EO100" s="469"/>
      <c r="EP100" s="469"/>
      <c r="EQ100" s="469"/>
      <c r="ER100" s="469"/>
      <c r="ES100" s="469"/>
      <c r="ET100" s="469"/>
      <c r="EU100" s="469"/>
      <c r="EV100" s="469"/>
      <c r="EW100" s="469"/>
      <c r="EX100" s="469"/>
      <c r="EY100" s="469"/>
      <c r="EZ100" s="469"/>
      <c r="FA100" s="469"/>
      <c r="FB100" s="469"/>
      <c r="FC100" s="1690"/>
      <c r="FD100" s="469"/>
      <c r="FE100" s="469"/>
      <c r="FF100" s="469"/>
      <c r="FG100" s="469"/>
      <c r="FH100" s="469"/>
      <c r="FI100" s="469"/>
      <c r="FJ100" s="469"/>
      <c r="FK100" s="469"/>
      <c r="FL100" s="469"/>
      <c r="FM100" s="469"/>
      <c r="FN100" s="469"/>
      <c r="FO100" s="469"/>
      <c r="FP100" s="469"/>
      <c r="FQ100" s="469"/>
      <c r="FR100" s="469"/>
      <c r="FS100" s="469"/>
      <c r="FT100" s="469"/>
      <c r="FU100" s="469"/>
      <c r="FV100" s="469"/>
      <c r="FW100" s="469"/>
      <c r="FX100" s="469"/>
      <c r="FY100" s="469"/>
      <c r="FZ100" s="469"/>
      <c r="GA100" s="469"/>
      <c r="GB100" s="469"/>
      <c r="GC100" s="469"/>
      <c r="GD100" s="469"/>
      <c r="GE100" s="469"/>
      <c r="GF100" s="469"/>
      <c r="GG100" s="469"/>
      <c r="GH100" s="1690"/>
      <c r="GI100" s="469"/>
      <c r="GJ100" s="469"/>
      <c r="GK100" s="469"/>
      <c r="GL100" s="469"/>
      <c r="GM100" s="469"/>
      <c r="GN100" s="469"/>
      <c r="GO100" s="469"/>
      <c r="GP100" s="469"/>
      <c r="GQ100" s="469"/>
      <c r="GR100" s="469"/>
      <c r="GS100" s="469"/>
      <c r="GT100" s="469"/>
      <c r="GU100" s="469"/>
      <c r="GV100" s="469"/>
      <c r="GW100" s="469"/>
      <c r="GX100" s="469"/>
      <c r="GY100" s="469"/>
      <c r="GZ100" s="469"/>
      <c r="HA100" s="469"/>
      <c r="HB100" s="469"/>
      <c r="HC100" s="469"/>
      <c r="HD100" s="469"/>
      <c r="HE100" s="469"/>
      <c r="HF100" s="469"/>
      <c r="HG100" s="469"/>
      <c r="HH100" s="469"/>
      <c r="HI100" s="469"/>
      <c r="HJ100" s="469"/>
      <c r="HK100" s="469"/>
      <c r="HL100" s="469"/>
      <c r="HM100" s="469"/>
      <c r="HN100" s="1690"/>
      <c r="HO100" s="469"/>
      <c r="HP100" s="469"/>
      <c r="HQ100" s="469"/>
      <c r="HR100" s="469"/>
      <c r="HS100" s="469"/>
      <c r="HT100" s="469"/>
      <c r="HU100" s="469"/>
      <c r="HV100" s="469"/>
      <c r="HW100" s="469"/>
      <c r="HX100" s="469"/>
      <c r="HY100" s="469"/>
      <c r="HZ100" s="469"/>
      <c r="IA100" s="469"/>
      <c r="IB100" s="469"/>
      <c r="IC100" s="469"/>
      <c r="ID100" s="257"/>
      <c r="IE100" s="469"/>
      <c r="IF100" s="469"/>
      <c r="IG100" s="469"/>
      <c r="IH100" s="469"/>
      <c r="II100" s="469"/>
      <c r="IJ100" s="469"/>
      <c r="IK100" s="469"/>
      <c r="IL100" s="469"/>
      <c r="IM100" s="469"/>
      <c r="IN100" s="469"/>
      <c r="IO100" s="469"/>
      <c r="IP100" s="469"/>
      <c r="IQ100" s="469"/>
      <c r="IR100" s="469"/>
      <c r="IS100" s="1585"/>
      <c r="IT100" s="1679"/>
      <c r="IU100" s="1573"/>
      <c r="IV100" s="469"/>
      <c r="IW100" s="469"/>
      <c r="IX100" s="469"/>
      <c r="IY100" s="469"/>
      <c r="IZ100" s="469"/>
      <c r="JA100" s="469"/>
      <c r="JB100" s="469"/>
      <c r="JC100" s="469"/>
      <c r="JD100" s="469"/>
      <c r="JE100" s="469"/>
      <c r="JF100" s="469"/>
      <c r="JG100" s="469"/>
      <c r="JH100" s="469"/>
      <c r="JI100" s="469"/>
      <c r="JJ100" s="469"/>
      <c r="JK100" s="469"/>
      <c r="JL100" s="469"/>
      <c r="JM100" s="469"/>
      <c r="JN100" s="469"/>
      <c r="JO100" s="469"/>
      <c r="JP100" s="469"/>
      <c r="JQ100" s="469"/>
      <c r="JR100" s="469"/>
      <c r="JS100" s="469"/>
      <c r="JT100" s="469"/>
      <c r="JU100" s="469"/>
      <c r="JV100" s="469"/>
      <c r="JW100" s="469"/>
      <c r="JX100" s="469"/>
      <c r="JY100" s="1690"/>
      <c r="JZ100" s="469"/>
      <c r="KA100" s="469"/>
      <c r="KB100" s="469"/>
      <c r="KC100" s="469"/>
      <c r="KD100" s="469"/>
      <c r="KE100" s="469"/>
      <c r="KF100" s="469"/>
      <c r="KG100" s="469"/>
      <c r="KH100" s="469"/>
      <c r="KI100" s="469"/>
      <c r="KJ100" s="469"/>
      <c r="KK100" s="469"/>
      <c r="KL100" s="469"/>
      <c r="KM100" s="469"/>
      <c r="KN100" s="469"/>
      <c r="KO100" s="469"/>
      <c r="KP100" s="469"/>
      <c r="KQ100" s="469"/>
      <c r="KR100" s="469"/>
      <c r="KS100" s="469"/>
      <c r="KT100" s="469"/>
      <c r="KU100" s="469"/>
      <c r="KV100" s="469"/>
      <c r="KW100" s="469"/>
      <c r="KX100" s="469"/>
      <c r="KY100" s="469"/>
      <c r="KZ100" s="469"/>
      <c r="LA100" s="469"/>
      <c r="LB100" s="469"/>
      <c r="LC100" s="469"/>
      <c r="LD100" s="469"/>
      <c r="LE100" s="1690"/>
      <c r="LF100" s="469"/>
      <c r="LG100" s="469"/>
      <c r="LH100" s="469"/>
      <c r="LI100" s="469"/>
      <c r="LJ100" s="469"/>
      <c r="LK100" s="469"/>
      <c r="LL100" s="469"/>
      <c r="LM100" s="469"/>
      <c r="LN100" s="469"/>
      <c r="LO100" s="469"/>
      <c r="LP100" s="469"/>
      <c r="LQ100" s="469"/>
      <c r="LR100" s="469"/>
      <c r="LS100" s="469"/>
      <c r="LT100" s="469"/>
      <c r="LU100" s="469"/>
      <c r="LV100" s="469"/>
      <c r="LW100" s="469"/>
      <c r="LX100" s="469"/>
      <c r="LY100" s="469"/>
      <c r="LZ100" s="469"/>
      <c r="MA100" s="469"/>
      <c r="MB100" s="469"/>
      <c r="MC100" s="469"/>
      <c r="MD100" s="469"/>
      <c r="ME100" s="469"/>
      <c r="MF100" s="469"/>
      <c r="MG100" s="469"/>
      <c r="MH100" s="469"/>
      <c r="MI100" s="469"/>
      <c r="MJ100" s="1690"/>
      <c r="MK100" s="469"/>
      <c r="ML100" s="469"/>
      <c r="MM100" s="469"/>
      <c r="MN100" s="469"/>
      <c r="MO100" s="469"/>
      <c r="MP100" s="469"/>
      <c r="MQ100" s="469"/>
      <c r="MR100" s="469"/>
      <c r="MS100" s="469"/>
      <c r="MT100" s="469"/>
      <c r="MU100" s="469"/>
      <c r="MV100" s="469"/>
      <c r="MW100" s="469"/>
      <c r="MX100" s="469"/>
      <c r="MY100" s="469"/>
      <c r="MZ100" s="469"/>
      <c r="NA100" s="469"/>
      <c r="NB100" s="469"/>
      <c r="NC100" s="469"/>
      <c r="ND100" s="469"/>
      <c r="NE100" s="469"/>
      <c r="NF100" s="469"/>
      <c r="NG100" s="469"/>
      <c r="NH100" s="469"/>
      <c r="NI100" s="469"/>
      <c r="NJ100" s="469"/>
      <c r="NK100" s="469"/>
      <c r="NL100" s="469"/>
      <c r="NM100" s="469"/>
      <c r="NN100" s="469"/>
      <c r="NO100" s="469"/>
      <c r="NP100" s="1690"/>
      <c r="NQ100" s="469"/>
      <c r="NR100" s="469"/>
      <c r="NS100" s="469"/>
      <c r="NT100" s="469"/>
      <c r="NU100" s="469"/>
      <c r="NV100" s="469"/>
      <c r="NW100" s="469"/>
      <c r="NX100" s="469"/>
      <c r="NY100" s="469"/>
      <c r="NZ100" s="469"/>
      <c r="OA100" s="469"/>
      <c r="OB100" s="469"/>
      <c r="OC100" s="469"/>
      <c r="OD100" s="469"/>
      <c r="OE100" s="469"/>
      <c r="OF100" s="469"/>
      <c r="OG100" s="469"/>
      <c r="OH100" s="469"/>
      <c r="OI100" s="469"/>
      <c r="OJ100" s="469"/>
      <c r="OK100" s="469"/>
      <c r="OL100" s="469"/>
      <c r="OM100" s="469"/>
      <c r="ON100" s="469"/>
      <c r="OO100" s="469"/>
      <c r="OP100" s="469"/>
      <c r="OQ100" s="469"/>
      <c r="OR100" s="469"/>
      <c r="OS100" s="469"/>
      <c r="OT100" s="469"/>
      <c r="OU100" s="469"/>
      <c r="OV100" s="1690"/>
      <c r="OW100" s="469"/>
      <c r="OX100" s="469"/>
      <c r="OY100" s="469"/>
      <c r="OZ100" s="469"/>
      <c r="PA100" s="469"/>
      <c r="PB100" s="469"/>
      <c r="PC100" s="469"/>
      <c r="PD100" s="469"/>
      <c r="PE100" s="469"/>
      <c r="PF100" s="469"/>
      <c r="PG100" s="469"/>
      <c r="PH100" s="469"/>
      <c r="PI100" s="469"/>
      <c r="PJ100" s="469"/>
      <c r="PK100" s="469"/>
      <c r="PL100" s="469"/>
      <c r="PM100" s="469"/>
      <c r="PN100" s="469"/>
      <c r="PO100" s="469"/>
      <c r="PP100" s="469"/>
      <c r="PQ100" s="469"/>
      <c r="PR100" s="469"/>
      <c r="PS100" s="469"/>
      <c r="PT100" s="469"/>
      <c r="PU100" s="469"/>
      <c r="PV100" s="469"/>
      <c r="PW100" s="469"/>
      <c r="PX100" s="469"/>
      <c r="PY100" s="1664"/>
      <c r="PZ100" s="469"/>
      <c r="QA100" s="469"/>
      <c r="QB100" s="469"/>
      <c r="QC100" s="469"/>
      <c r="QD100" s="469"/>
      <c r="QE100" s="469"/>
      <c r="QF100" s="469"/>
      <c r="QG100" s="469"/>
      <c r="QH100" s="469"/>
      <c r="QI100" s="469"/>
      <c r="QJ100" s="469"/>
      <c r="QK100" s="469"/>
      <c r="QL100" s="469"/>
      <c r="QM100" s="469"/>
      <c r="QN100" s="469"/>
      <c r="QO100" s="469"/>
      <c r="QP100" s="469"/>
      <c r="QQ100" s="469"/>
      <c r="QR100" s="469"/>
      <c r="QS100" s="469"/>
      <c r="QT100" s="469"/>
      <c r="QU100" s="469"/>
      <c r="QV100" s="469"/>
      <c r="QW100" s="469"/>
      <c r="QX100" s="469"/>
      <c r="QY100" s="469"/>
      <c r="QZ100" s="469"/>
      <c r="RA100" s="469"/>
      <c r="RB100" s="469"/>
      <c r="RC100" s="469"/>
      <c r="RD100" s="469"/>
    </row>
    <row r="101" spans="1:472" ht="63.75" hidden="1" customHeight="1" outlineLevel="1">
      <c r="A101" s="2500"/>
      <c r="B101" s="1569" t="s">
        <v>17861</v>
      </c>
      <c r="C101" s="1690"/>
      <c r="D101" s="469"/>
      <c r="E101" s="469"/>
      <c r="F101" s="469"/>
      <c r="G101" s="469"/>
      <c r="H101" s="469"/>
      <c r="I101" s="469"/>
      <c r="J101" s="469"/>
      <c r="K101" s="469"/>
      <c r="L101" s="469"/>
      <c r="M101" s="469"/>
      <c r="N101" s="469"/>
      <c r="O101" s="469"/>
      <c r="P101" s="469"/>
      <c r="Q101" s="469"/>
      <c r="R101" s="469"/>
      <c r="S101" s="469"/>
      <c r="T101" s="469"/>
      <c r="U101" s="469"/>
      <c r="V101" s="469"/>
      <c r="W101" s="469"/>
      <c r="X101" s="469"/>
      <c r="Y101" s="469"/>
      <c r="Z101" s="469"/>
      <c r="AA101" s="469"/>
      <c r="AB101" s="469"/>
      <c r="AC101" s="469"/>
      <c r="AD101" s="469"/>
      <c r="AE101" s="469"/>
      <c r="AF101" s="469"/>
      <c r="AG101" s="469"/>
      <c r="AH101" s="1692"/>
      <c r="AI101" s="1690"/>
      <c r="AJ101" s="1573"/>
      <c r="AK101" s="469"/>
      <c r="AL101" s="469"/>
      <c r="AM101" s="469"/>
      <c r="AN101" s="469"/>
      <c r="AO101" s="469"/>
      <c r="AP101" s="469"/>
      <c r="AQ101" s="469"/>
      <c r="AR101" s="469"/>
      <c r="AS101" s="469"/>
      <c r="AT101" s="469"/>
      <c r="AU101" s="469"/>
      <c r="AV101" s="469"/>
      <c r="AW101" s="469"/>
      <c r="AX101" s="469"/>
      <c r="AY101" s="469"/>
      <c r="AZ101" s="469"/>
      <c r="BA101" s="469"/>
      <c r="BB101" s="469"/>
      <c r="BC101" s="469"/>
      <c r="BD101" s="469"/>
      <c r="BE101" s="469"/>
      <c r="BF101" s="469"/>
      <c r="BG101" s="469"/>
      <c r="BH101" s="469"/>
      <c r="BI101" s="469"/>
      <c r="BJ101" s="469"/>
      <c r="BK101" s="469"/>
      <c r="BL101" s="1690"/>
      <c r="BM101" s="469"/>
      <c r="BN101" s="469"/>
      <c r="BO101" s="469"/>
      <c r="BP101" s="469"/>
      <c r="BQ101" s="469"/>
      <c r="BR101" s="469"/>
      <c r="BS101" s="469"/>
      <c r="BT101" s="469"/>
      <c r="BU101" s="469"/>
      <c r="BV101" s="469"/>
      <c r="BW101" s="469"/>
      <c r="BX101" s="469"/>
      <c r="BY101" s="469"/>
      <c r="BZ101" s="469"/>
      <c r="CA101" s="469"/>
      <c r="CB101" s="469"/>
      <c r="CC101" s="469"/>
      <c r="CD101" s="469"/>
      <c r="CE101" s="469"/>
      <c r="CF101" s="469"/>
      <c r="CG101" s="469"/>
      <c r="CH101" s="469"/>
      <c r="CI101" s="469"/>
      <c r="CJ101" s="469"/>
      <c r="CK101" s="469"/>
      <c r="CL101" s="469"/>
      <c r="CM101" s="469"/>
      <c r="CN101" s="469"/>
      <c r="CO101" s="469"/>
      <c r="CP101" s="469"/>
      <c r="CQ101" s="469"/>
      <c r="CR101" s="1690"/>
      <c r="CS101" s="469"/>
      <c r="CT101" s="469"/>
      <c r="CU101" s="1782"/>
      <c r="CV101" s="469"/>
      <c r="CW101" s="469"/>
      <c r="CX101" s="469"/>
      <c r="CY101" s="469"/>
      <c r="CZ101" s="469"/>
      <c r="DA101" s="469"/>
      <c r="DB101" s="469"/>
      <c r="DC101" s="469"/>
      <c r="DD101" s="469"/>
      <c r="DE101" s="469"/>
      <c r="DF101" s="469"/>
      <c r="DG101" s="469"/>
      <c r="DH101" s="469"/>
      <c r="DI101" s="469"/>
      <c r="DJ101" s="469"/>
      <c r="DK101" s="469"/>
      <c r="DL101" s="469"/>
      <c r="DM101" s="469"/>
      <c r="DN101" s="469"/>
      <c r="DO101" s="469"/>
      <c r="DP101" s="469"/>
      <c r="DQ101" s="469"/>
      <c r="DR101" s="469"/>
      <c r="DS101" s="469"/>
      <c r="DT101" s="469"/>
      <c r="DU101" s="469"/>
      <c r="DV101" s="469"/>
      <c r="DW101" s="1690"/>
      <c r="DX101" s="469"/>
      <c r="DY101" s="469"/>
      <c r="DZ101" s="469"/>
      <c r="EA101" s="469"/>
      <c r="EB101" s="469"/>
      <c r="EC101" s="469"/>
      <c r="ED101" s="469"/>
      <c r="EE101" s="469"/>
      <c r="EF101" s="469"/>
      <c r="EG101" s="469"/>
      <c r="EH101" s="469"/>
      <c r="EI101" s="469"/>
      <c r="EJ101" s="469"/>
      <c r="EK101" s="469"/>
      <c r="EL101" s="469"/>
      <c r="EM101" s="469"/>
      <c r="EN101" s="469"/>
      <c r="EO101" s="469"/>
      <c r="EP101" s="469"/>
      <c r="EQ101" s="469"/>
      <c r="ER101" s="469"/>
      <c r="ES101" s="469"/>
      <c r="ET101" s="469"/>
      <c r="EU101" s="469"/>
      <c r="EV101" s="469"/>
      <c r="EW101" s="469"/>
      <c r="EX101" s="469"/>
      <c r="EY101" s="469"/>
      <c r="EZ101" s="469"/>
      <c r="FA101" s="469"/>
      <c r="FB101" s="469"/>
      <c r="FC101" s="1690"/>
      <c r="FD101" s="469"/>
      <c r="FE101" s="469"/>
      <c r="FF101" s="469"/>
      <c r="FG101" s="469"/>
      <c r="FH101" s="469"/>
      <c r="FI101" s="469"/>
      <c r="FJ101" s="469"/>
      <c r="FK101" s="469"/>
      <c r="FL101" s="469"/>
      <c r="FM101" s="469"/>
      <c r="FN101" s="469"/>
      <c r="FO101" s="469"/>
      <c r="FP101" s="469"/>
      <c r="FQ101" s="469"/>
      <c r="FR101" s="469"/>
      <c r="FS101" s="469"/>
      <c r="FT101" s="469"/>
      <c r="FU101" s="469"/>
      <c r="FV101" s="469"/>
      <c r="FW101" s="469"/>
      <c r="FX101" s="469"/>
      <c r="FY101" s="469"/>
      <c r="FZ101" s="469"/>
      <c r="GA101" s="469"/>
      <c r="GB101" s="469"/>
      <c r="GC101" s="469"/>
      <c r="GD101" s="469"/>
      <c r="GE101" s="469"/>
      <c r="GF101" s="469"/>
      <c r="GG101" s="469"/>
      <c r="GH101" s="1690"/>
      <c r="GI101" s="469"/>
      <c r="GJ101" s="469"/>
      <c r="GK101" s="469"/>
      <c r="GL101" s="469"/>
      <c r="GM101" s="469"/>
      <c r="GN101" s="469"/>
      <c r="GO101" s="469"/>
      <c r="GP101" s="469"/>
      <c r="GQ101" s="469"/>
      <c r="GR101" s="469"/>
      <c r="GS101" s="469"/>
      <c r="GT101" s="469"/>
      <c r="GU101" s="469"/>
      <c r="GV101" s="469"/>
      <c r="GW101" s="469"/>
      <c r="GX101" s="469"/>
      <c r="GY101" s="469"/>
      <c r="GZ101" s="469"/>
      <c r="HA101" s="469"/>
      <c r="HB101" s="469"/>
      <c r="HC101" s="469"/>
      <c r="HD101" s="469"/>
      <c r="HE101" s="469"/>
      <c r="HF101" s="469"/>
      <c r="HG101" s="469"/>
      <c r="HH101" s="469"/>
      <c r="HI101" s="469"/>
      <c r="HJ101" s="469"/>
      <c r="HK101" s="469"/>
      <c r="HL101" s="469"/>
      <c r="HM101" s="469"/>
      <c r="HN101" s="1690"/>
      <c r="HO101" s="469"/>
      <c r="HP101" s="469"/>
      <c r="HQ101" s="469"/>
      <c r="HR101" s="469"/>
      <c r="HS101" s="469"/>
      <c r="HT101" s="469"/>
      <c r="HU101" s="469"/>
      <c r="HV101" s="469"/>
      <c r="HW101" s="469"/>
      <c r="HX101" s="469"/>
      <c r="HY101" s="469"/>
      <c r="HZ101" s="469"/>
      <c r="IA101" s="469"/>
      <c r="IB101" s="469"/>
      <c r="IC101" s="469"/>
      <c r="ID101" s="257"/>
      <c r="IE101" s="469"/>
      <c r="IF101" s="469"/>
      <c r="IG101" s="469"/>
      <c r="IH101" s="469"/>
      <c r="II101" s="469"/>
      <c r="IJ101" s="469"/>
      <c r="IK101" s="469"/>
      <c r="IL101" s="469"/>
      <c r="IM101" s="469"/>
      <c r="IN101" s="469"/>
      <c r="IO101" s="469"/>
      <c r="IP101" s="469"/>
      <c r="IQ101" s="469"/>
      <c r="IR101" s="469"/>
      <c r="IS101" s="1585"/>
      <c r="IT101" s="1679"/>
      <c r="IU101" s="1573"/>
      <c r="IV101" s="469"/>
      <c r="IW101" s="469"/>
      <c r="IX101" s="469"/>
      <c r="IY101" s="469"/>
      <c r="IZ101" s="469"/>
      <c r="JA101" s="469"/>
      <c r="JB101" s="469"/>
      <c r="JC101" s="469"/>
      <c r="JD101" s="469"/>
      <c r="JE101" s="469"/>
      <c r="JF101" s="469"/>
      <c r="JG101" s="469"/>
      <c r="JH101" s="469"/>
      <c r="JI101" s="469"/>
      <c r="JJ101" s="469"/>
      <c r="JK101" s="469"/>
      <c r="JL101" s="469"/>
      <c r="JM101" s="469"/>
      <c r="JN101" s="469"/>
      <c r="JO101" s="469"/>
      <c r="JP101" s="469"/>
      <c r="JQ101" s="469"/>
      <c r="JR101" s="469"/>
      <c r="JS101" s="469"/>
      <c r="JT101" s="469"/>
      <c r="JU101" s="469"/>
      <c r="JV101" s="469"/>
      <c r="JW101" s="469"/>
      <c r="JX101" s="469"/>
      <c r="JY101" s="1690"/>
      <c r="JZ101" s="469"/>
      <c r="KA101" s="469"/>
      <c r="KB101" s="469"/>
      <c r="KC101" s="469"/>
      <c r="KD101" s="469"/>
      <c r="KE101" s="469"/>
      <c r="KF101" s="469"/>
      <c r="KG101" s="469"/>
      <c r="KH101" s="469"/>
      <c r="KI101" s="469"/>
      <c r="KJ101" s="469"/>
      <c r="KK101" s="469"/>
      <c r="KL101" s="469"/>
      <c r="KM101" s="469"/>
      <c r="KN101" s="469"/>
      <c r="KO101" s="469"/>
      <c r="KP101" s="469"/>
      <c r="KQ101" s="469"/>
      <c r="KR101" s="469"/>
      <c r="KS101" s="469"/>
      <c r="KT101" s="469"/>
      <c r="KU101" s="469"/>
      <c r="KV101" s="469"/>
      <c r="KW101" s="469"/>
      <c r="KX101" s="469"/>
      <c r="KY101" s="469"/>
      <c r="KZ101" s="469"/>
      <c r="LA101" s="469"/>
      <c r="LB101" s="469"/>
      <c r="LC101" s="469"/>
      <c r="LD101" s="469"/>
      <c r="LE101" s="1690"/>
      <c r="LF101" s="469"/>
      <c r="LG101" s="469"/>
      <c r="LH101" s="469"/>
      <c r="LI101" s="469"/>
      <c r="LJ101" s="469"/>
      <c r="LK101" s="469"/>
      <c r="LL101" s="469"/>
      <c r="LM101" s="469"/>
      <c r="LN101" s="469"/>
      <c r="LO101" s="469"/>
      <c r="LP101" s="469"/>
      <c r="LQ101" s="469"/>
      <c r="LR101" s="469"/>
      <c r="LS101" s="469"/>
      <c r="LT101" s="469"/>
      <c r="LU101" s="469"/>
      <c r="LV101" s="469"/>
      <c r="LW101" s="469"/>
      <c r="LX101" s="469"/>
      <c r="LY101" s="469"/>
      <c r="LZ101" s="469"/>
      <c r="MA101" s="469"/>
      <c r="MB101" s="469"/>
      <c r="MC101" s="469"/>
      <c r="MD101" s="469"/>
      <c r="ME101" s="469"/>
      <c r="MF101" s="469"/>
      <c r="MG101" s="469"/>
      <c r="MH101" s="469"/>
      <c r="MI101" s="469"/>
      <c r="MJ101" s="1690"/>
      <c r="MK101" s="469"/>
      <c r="ML101" s="469"/>
      <c r="MM101" s="469"/>
      <c r="MN101" s="469"/>
      <c r="MO101" s="469"/>
      <c r="MP101" s="469"/>
      <c r="MQ101" s="469"/>
      <c r="MR101" s="469"/>
      <c r="MS101" s="469"/>
      <c r="MT101" s="469"/>
      <c r="MU101" s="469"/>
      <c r="MV101" s="469"/>
      <c r="MW101" s="469"/>
      <c r="MX101" s="469"/>
      <c r="MY101" s="469"/>
      <c r="MZ101" s="469"/>
      <c r="NA101" s="469"/>
      <c r="NB101" s="469"/>
      <c r="NC101" s="469"/>
      <c r="ND101" s="469"/>
      <c r="NE101" s="469"/>
      <c r="NF101" s="469"/>
      <c r="NG101" s="469"/>
      <c r="NH101" s="469"/>
      <c r="NI101" s="469"/>
      <c r="NJ101" s="469"/>
      <c r="NK101" s="469"/>
      <c r="NL101" s="469"/>
      <c r="NM101" s="469"/>
      <c r="NN101" s="469"/>
      <c r="NO101" s="469"/>
      <c r="NP101" s="1690"/>
      <c r="NQ101" s="469"/>
      <c r="NR101" s="469"/>
      <c r="NS101" s="469"/>
      <c r="NT101" s="469"/>
      <c r="NU101" s="469"/>
      <c r="NV101" s="469"/>
      <c r="NW101" s="469"/>
      <c r="NX101" s="469"/>
      <c r="NY101" s="469"/>
      <c r="NZ101" s="469"/>
      <c r="OA101" s="469"/>
      <c r="OB101" s="469"/>
      <c r="OC101" s="469"/>
      <c r="OD101" s="469"/>
      <c r="OE101" s="469"/>
      <c r="OF101" s="469"/>
      <c r="OG101" s="469"/>
      <c r="OH101" s="469"/>
      <c r="OI101" s="469"/>
      <c r="OJ101" s="469"/>
      <c r="OK101" s="469"/>
      <c r="OL101" s="469"/>
      <c r="OM101" s="469"/>
      <c r="ON101" s="469"/>
      <c r="OO101" s="469"/>
      <c r="OP101" s="469"/>
      <c r="OQ101" s="469"/>
      <c r="OR101" s="469"/>
      <c r="OS101" s="469"/>
      <c r="OT101" s="469"/>
      <c r="OU101" s="469"/>
      <c r="OV101" s="1690"/>
      <c r="OW101" s="469"/>
      <c r="OX101" s="469"/>
      <c r="OY101" s="469"/>
      <c r="OZ101" s="469"/>
      <c r="PA101" s="469"/>
      <c r="PB101" s="469"/>
      <c r="PC101" s="469"/>
      <c r="PD101" s="469"/>
      <c r="PE101" s="469"/>
      <c r="PF101" s="469"/>
      <c r="PG101" s="469"/>
      <c r="PH101" s="469"/>
      <c r="PI101" s="469"/>
      <c r="PJ101" s="469"/>
      <c r="PK101" s="469"/>
      <c r="PL101" s="469"/>
      <c r="PM101" s="469"/>
      <c r="PN101" s="469"/>
      <c r="PO101" s="469"/>
      <c r="PP101" s="469"/>
      <c r="PQ101" s="469"/>
      <c r="PR101" s="469"/>
      <c r="PS101" s="469"/>
      <c r="PT101" s="469"/>
      <c r="PU101" s="469"/>
      <c r="PV101" s="469"/>
      <c r="PW101" s="469"/>
      <c r="PX101" s="469"/>
      <c r="PY101" s="1664"/>
      <c r="PZ101" s="469"/>
      <c r="QA101" s="469"/>
      <c r="QB101" s="469"/>
      <c r="QC101" s="469"/>
      <c r="QD101" s="469"/>
      <c r="QE101" s="469"/>
      <c r="QF101" s="469"/>
      <c r="QG101" s="469"/>
      <c r="QH101" s="469"/>
      <c r="QI101" s="469"/>
      <c r="QJ101" s="469"/>
      <c r="QK101" s="469"/>
      <c r="QL101" s="469"/>
      <c r="QM101" s="469"/>
      <c r="QN101" s="469"/>
      <c r="QO101" s="469"/>
      <c r="QP101" s="469"/>
      <c r="QQ101" s="469"/>
      <c r="QR101" s="469"/>
      <c r="QS101" s="469"/>
      <c r="QT101" s="469"/>
      <c r="QU101" s="469"/>
      <c r="QV101" s="469"/>
      <c r="QW101" s="469"/>
      <c r="QX101" s="469"/>
      <c r="QY101" s="469"/>
      <c r="QZ101" s="469"/>
      <c r="RA101" s="469"/>
      <c r="RB101" s="469"/>
      <c r="RC101" s="469"/>
      <c r="RD101" s="469"/>
    </row>
    <row r="102" spans="1:472" ht="63.75" hidden="1" customHeight="1" outlineLevel="1">
      <c r="A102" s="2500"/>
      <c r="B102" s="1996" t="s">
        <v>17863</v>
      </c>
      <c r="C102" s="1690"/>
      <c r="D102" s="469"/>
      <c r="E102" s="469"/>
      <c r="F102" s="469"/>
      <c r="G102" s="469"/>
      <c r="H102" s="469"/>
      <c r="I102" s="469"/>
      <c r="J102" s="469"/>
      <c r="K102" s="469"/>
      <c r="L102" s="469"/>
      <c r="M102" s="469"/>
      <c r="N102" s="469"/>
      <c r="O102" s="469"/>
      <c r="P102" s="469"/>
      <c r="Q102" s="469"/>
      <c r="R102" s="469"/>
      <c r="S102" s="469"/>
      <c r="T102" s="469"/>
      <c r="U102" s="469"/>
      <c r="V102" s="469"/>
      <c r="W102" s="469"/>
      <c r="X102" s="469"/>
      <c r="Y102" s="469"/>
      <c r="Z102" s="469"/>
      <c r="AA102" s="469"/>
      <c r="AB102" s="469"/>
      <c r="AC102" s="469"/>
      <c r="AD102" s="469"/>
      <c r="AE102" s="469"/>
      <c r="AF102" s="469"/>
      <c r="AG102" s="469"/>
      <c r="AH102" s="1692"/>
      <c r="AI102" s="1690"/>
      <c r="AJ102" s="1573"/>
      <c r="AK102" s="469"/>
      <c r="AL102" s="469"/>
      <c r="AM102" s="469"/>
      <c r="AN102" s="469"/>
      <c r="AO102" s="469"/>
      <c r="AP102" s="469"/>
      <c r="AQ102" s="469"/>
      <c r="AR102" s="469"/>
      <c r="AS102" s="469"/>
      <c r="AT102" s="469"/>
      <c r="AU102" s="469"/>
      <c r="AV102" s="469"/>
      <c r="AW102" s="469"/>
      <c r="AX102" s="469"/>
      <c r="AY102" s="469"/>
      <c r="AZ102" s="469"/>
      <c r="BA102" s="469"/>
      <c r="BB102" s="469"/>
      <c r="BC102" s="469"/>
      <c r="BD102" s="469"/>
      <c r="BE102" s="469"/>
      <c r="BF102" s="469"/>
      <c r="BG102" s="469"/>
      <c r="BH102" s="469"/>
      <c r="BI102" s="469"/>
      <c r="BJ102" s="469"/>
      <c r="BK102" s="469"/>
      <c r="BL102" s="1690"/>
      <c r="BM102" s="469"/>
      <c r="BN102" s="469"/>
      <c r="BO102" s="469"/>
      <c r="BP102" s="469"/>
      <c r="BQ102" s="469"/>
      <c r="BR102" s="469"/>
      <c r="BS102" s="469"/>
      <c r="BT102" s="469"/>
      <c r="BU102" s="469"/>
      <c r="BV102" s="469"/>
      <c r="BW102" s="469"/>
      <c r="BX102" s="469"/>
      <c r="BY102" s="469"/>
      <c r="BZ102" s="469"/>
      <c r="CA102" s="469"/>
      <c r="CB102" s="469"/>
      <c r="CC102" s="469"/>
      <c r="CD102" s="469"/>
      <c r="CE102" s="469"/>
      <c r="CF102" s="469"/>
      <c r="CG102" s="469"/>
      <c r="CH102" s="469"/>
      <c r="CI102" s="469"/>
      <c r="CJ102" s="469"/>
      <c r="CK102" s="469"/>
      <c r="CL102" s="469"/>
      <c r="CM102" s="469"/>
      <c r="CN102" s="469"/>
      <c r="CO102" s="469"/>
      <c r="CP102" s="469"/>
      <c r="CQ102" s="469"/>
      <c r="CR102" s="1690"/>
      <c r="CS102" s="469"/>
      <c r="CT102" s="469"/>
      <c r="CU102" s="1782"/>
      <c r="CV102" s="469"/>
      <c r="CW102" s="469"/>
      <c r="CX102" s="469"/>
      <c r="CY102" s="469"/>
      <c r="CZ102" s="469"/>
      <c r="DA102" s="469"/>
      <c r="DB102" s="469"/>
      <c r="DC102" s="469"/>
      <c r="DD102" s="469"/>
      <c r="DE102" s="469"/>
      <c r="DF102" s="469"/>
      <c r="DG102" s="469"/>
      <c r="DH102" s="469"/>
      <c r="DI102" s="469"/>
      <c r="DJ102" s="469"/>
      <c r="DK102" s="469"/>
      <c r="DL102" s="469"/>
      <c r="DM102" s="469"/>
      <c r="DN102" s="469"/>
      <c r="DO102" s="469"/>
      <c r="DP102" s="469"/>
      <c r="DQ102" s="469"/>
      <c r="DR102" s="469"/>
      <c r="DS102" s="469"/>
      <c r="DT102" s="469"/>
      <c r="DU102" s="469"/>
      <c r="DV102" s="469"/>
      <c r="DW102" s="1690"/>
      <c r="DX102" s="469"/>
      <c r="DY102" s="469"/>
      <c r="DZ102" s="469"/>
      <c r="EA102" s="469"/>
      <c r="EB102" s="469"/>
      <c r="EC102" s="469"/>
      <c r="ED102" s="469"/>
      <c r="EE102" s="469"/>
      <c r="EF102" s="469"/>
      <c r="EG102" s="469"/>
      <c r="EH102" s="469"/>
      <c r="EI102" s="469"/>
      <c r="EJ102" s="469"/>
      <c r="EK102" s="469"/>
      <c r="EL102" s="469"/>
      <c r="EM102" s="469"/>
      <c r="EN102" s="469"/>
      <c r="EO102" s="469"/>
      <c r="EP102" s="469"/>
      <c r="EQ102" s="469"/>
      <c r="ER102" s="469"/>
      <c r="ES102" s="469"/>
      <c r="ET102" s="469"/>
      <c r="EU102" s="469"/>
      <c r="EV102" s="469"/>
      <c r="EW102" s="469"/>
      <c r="EX102" s="469"/>
      <c r="EY102" s="469"/>
      <c r="EZ102" s="469"/>
      <c r="FA102" s="469"/>
      <c r="FB102" s="469"/>
      <c r="FC102" s="1690"/>
      <c r="FD102" s="469"/>
      <c r="FE102" s="469"/>
      <c r="FF102" s="469"/>
      <c r="FG102" s="469"/>
      <c r="FH102" s="469"/>
      <c r="FI102" s="469"/>
      <c r="FJ102" s="469"/>
      <c r="FK102" s="469"/>
      <c r="FL102" s="469"/>
      <c r="FM102" s="469"/>
      <c r="FN102" s="469"/>
      <c r="FO102" s="469"/>
      <c r="FP102" s="469"/>
      <c r="FQ102" s="469"/>
      <c r="FR102" s="469"/>
      <c r="FS102" s="469"/>
      <c r="FT102" s="469"/>
      <c r="FU102" s="469"/>
      <c r="FV102" s="469"/>
      <c r="FW102" s="469"/>
      <c r="FX102" s="469"/>
      <c r="FY102" s="469"/>
      <c r="FZ102" s="469"/>
      <c r="GA102" s="469"/>
      <c r="GB102" s="469"/>
      <c r="GC102" s="469"/>
      <c r="GD102" s="469"/>
      <c r="GE102" s="469"/>
      <c r="GF102" s="469"/>
      <c r="GG102" s="469"/>
      <c r="GH102" s="1690"/>
      <c r="GI102" s="469"/>
      <c r="GJ102" s="469"/>
      <c r="GK102" s="469"/>
      <c r="GL102" s="469"/>
      <c r="GM102" s="469"/>
      <c r="GN102" s="469"/>
      <c r="GO102" s="469"/>
      <c r="GP102" s="469"/>
      <c r="GQ102" s="469"/>
      <c r="GR102" s="469"/>
      <c r="GS102" s="469"/>
      <c r="GT102" s="469"/>
      <c r="GU102" s="469"/>
      <c r="GV102" s="469"/>
      <c r="GW102" s="469"/>
      <c r="GX102" s="469"/>
      <c r="GY102" s="469"/>
      <c r="GZ102" s="469"/>
      <c r="HA102" s="469"/>
      <c r="HB102" s="469"/>
      <c r="HC102" s="469"/>
      <c r="HD102" s="469"/>
      <c r="HE102" s="469"/>
      <c r="HF102" s="469"/>
      <c r="HG102" s="469"/>
      <c r="HH102" s="469"/>
      <c r="HI102" s="469"/>
      <c r="HJ102" s="469"/>
      <c r="HK102" s="469"/>
      <c r="HL102" s="469"/>
      <c r="HM102" s="469"/>
      <c r="HN102" s="1690"/>
      <c r="HO102" s="469"/>
      <c r="HP102" s="469"/>
      <c r="HQ102" s="469"/>
      <c r="HR102" s="469"/>
      <c r="HS102" s="469"/>
      <c r="HT102" s="469"/>
      <c r="HU102" s="469"/>
      <c r="HV102" s="469"/>
      <c r="HW102" s="469"/>
      <c r="HX102" s="469"/>
      <c r="HY102" s="469"/>
      <c r="HZ102" s="469"/>
      <c r="IA102" s="469"/>
      <c r="IB102" s="469"/>
      <c r="IC102" s="469"/>
      <c r="ID102" s="257"/>
      <c r="IE102" s="469"/>
      <c r="IF102" s="469"/>
      <c r="IG102" s="469"/>
      <c r="IH102" s="469"/>
      <c r="II102" s="469"/>
      <c r="IJ102" s="469"/>
      <c r="IK102" s="469"/>
      <c r="IL102" s="469"/>
      <c r="IM102" s="469"/>
      <c r="IN102" s="469"/>
      <c r="IO102" s="469"/>
      <c r="IP102" s="469"/>
      <c r="IQ102" s="469"/>
      <c r="IR102" s="469"/>
      <c r="IS102" s="1585"/>
      <c r="IT102" s="1679"/>
      <c r="IU102" s="1573"/>
      <c r="IV102" s="469"/>
      <c r="IW102" s="469"/>
      <c r="IX102" s="469"/>
      <c r="IY102" s="469"/>
      <c r="IZ102" s="469"/>
      <c r="JA102" s="469"/>
      <c r="JB102" s="469"/>
      <c r="JC102" s="469"/>
      <c r="JD102" s="469"/>
      <c r="JE102" s="469"/>
      <c r="JF102" s="469"/>
      <c r="JG102" s="469"/>
      <c r="JH102" s="469"/>
      <c r="JI102" s="469"/>
      <c r="JJ102" s="469"/>
      <c r="JK102" s="469"/>
      <c r="JL102" s="469"/>
      <c r="JM102" s="469"/>
      <c r="JN102" s="469"/>
      <c r="JO102" s="469"/>
      <c r="JP102" s="469"/>
      <c r="JQ102" s="469"/>
      <c r="JR102" s="469"/>
      <c r="JS102" s="469"/>
      <c r="JT102" s="469"/>
      <c r="JU102" s="469"/>
      <c r="JV102" s="469"/>
      <c r="JW102" s="469"/>
      <c r="JX102" s="469"/>
      <c r="JY102" s="1690"/>
      <c r="JZ102" s="469"/>
      <c r="KA102" s="469"/>
      <c r="KB102" s="469"/>
      <c r="KC102" s="469"/>
      <c r="KD102" s="469"/>
      <c r="KE102" s="469"/>
      <c r="KF102" s="469"/>
      <c r="KG102" s="469"/>
      <c r="KH102" s="469"/>
      <c r="KI102" s="469"/>
      <c r="KJ102" s="469"/>
      <c r="KK102" s="469"/>
      <c r="KL102" s="469"/>
      <c r="KM102" s="469"/>
      <c r="KN102" s="469"/>
      <c r="KO102" s="469"/>
      <c r="KP102" s="469"/>
      <c r="KQ102" s="469"/>
      <c r="KR102" s="469"/>
      <c r="KS102" s="469"/>
      <c r="KT102" s="469"/>
      <c r="KU102" s="469"/>
      <c r="KV102" s="469"/>
      <c r="KW102" s="469"/>
      <c r="KX102" s="469"/>
      <c r="KY102" s="469"/>
      <c r="KZ102" s="469"/>
      <c r="LA102" s="469"/>
      <c r="LB102" s="469"/>
      <c r="LC102" s="469"/>
      <c r="LD102" s="469"/>
      <c r="LE102" s="1690"/>
      <c r="LF102" s="469"/>
      <c r="LG102" s="469"/>
      <c r="LH102" s="469"/>
      <c r="LI102" s="469"/>
      <c r="LJ102" s="469"/>
      <c r="LK102" s="469"/>
      <c r="LL102" s="469"/>
      <c r="LM102" s="469"/>
      <c r="LN102" s="469"/>
      <c r="LO102" s="469"/>
      <c r="LP102" s="469"/>
      <c r="LQ102" s="469"/>
      <c r="LR102" s="469"/>
      <c r="LS102" s="469"/>
      <c r="LT102" s="469"/>
      <c r="LU102" s="469"/>
      <c r="LV102" s="469"/>
      <c r="LW102" s="469"/>
      <c r="LX102" s="469"/>
      <c r="LY102" s="469"/>
      <c r="LZ102" s="469"/>
      <c r="MA102" s="469"/>
      <c r="MB102" s="469"/>
      <c r="MC102" s="469"/>
      <c r="MD102" s="469"/>
      <c r="ME102" s="469"/>
      <c r="MF102" s="469"/>
      <c r="MG102" s="469"/>
      <c r="MH102" s="469"/>
      <c r="MI102" s="469"/>
      <c r="MJ102" s="1690"/>
      <c r="MK102" s="469"/>
      <c r="ML102" s="469"/>
      <c r="MM102" s="469"/>
      <c r="MN102" s="469"/>
      <c r="MO102" s="469"/>
      <c r="MP102" s="469"/>
      <c r="MQ102" s="469"/>
      <c r="MR102" s="469"/>
      <c r="MS102" s="469"/>
      <c r="MT102" s="469"/>
      <c r="MU102" s="469"/>
      <c r="MV102" s="469"/>
      <c r="MW102" s="469"/>
      <c r="MX102" s="469"/>
      <c r="MY102" s="469"/>
      <c r="MZ102" s="469"/>
      <c r="NA102" s="469"/>
      <c r="NB102" s="469"/>
      <c r="NC102" s="469"/>
      <c r="ND102" s="469"/>
      <c r="NE102" s="469"/>
      <c r="NF102" s="469"/>
      <c r="NG102" s="469"/>
      <c r="NH102" s="469"/>
      <c r="NI102" s="469"/>
      <c r="NJ102" s="469"/>
      <c r="NK102" s="469"/>
      <c r="NL102" s="469"/>
      <c r="NM102" s="469"/>
      <c r="NN102" s="469"/>
      <c r="NO102" s="469"/>
      <c r="NP102" s="1690"/>
      <c r="NQ102" s="469"/>
      <c r="NR102" s="469"/>
      <c r="NS102" s="469"/>
      <c r="NT102" s="469"/>
      <c r="NU102" s="469"/>
      <c r="NV102" s="469"/>
      <c r="NW102" s="469"/>
      <c r="NX102" s="469"/>
      <c r="NY102" s="469"/>
      <c r="NZ102" s="469"/>
      <c r="OA102" s="469"/>
      <c r="OB102" s="469"/>
      <c r="OC102" s="469"/>
      <c r="OD102" s="469"/>
      <c r="OE102" s="469"/>
      <c r="OF102" s="469"/>
      <c r="OG102" s="469"/>
      <c r="OH102" s="469"/>
      <c r="OI102" s="469"/>
      <c r="OJ102" s="469"/>
      <c r="OK102" s="469"/>
      <c r="OL102" s="469"/>
      <c r="OM102" s="469"/>
      <c r="ON102" s="469"/>
      <c r="OO102" s="469"/>
      <c r="OP102" s="469"/>
      <c r="OQ102" s="469"/>
      <c r="OR102" s="469"/>
      <c r="OS102" s="469"/>
      <c r="OT102" s="469"/>
      <c r="OU102" s="469"/>
      <c r="OV102" s="1690"/>
      <c r="OW102" s="469"/>
      <c r="OX102" s="469"/>
      <c r="OY102" s="469"/>
      <c r="OZ102" s="469"/>
      <c r="PA102" s="469"/>
      <c r="PB102" s="469"/>
      <c r="PC102" s="469"/>
      <c r="PD102" s="469"/>
      <c r="PE102" s="469"/>
      <c r="PF102" s="469"/>
      <c r="PG102" s="469"/>
      <c r="PH102" s="469"/>
      <c r="PI102" s="469"/>
      <c r="PJ102" s="469"/>
      <c r="PK102" s="469"/>
      <c r="PL102" s="469"/>
      <c r="PM102" s="469"/>
      <c r="PN102" s="469"/>
      <c r="PO102" s="469"/>
      <c r="PP102" s="469"/>
      <c r="PQ102" s="469"/>
      <c r="PR102" s="469"/>
      <c r="PS102" s="469"/>
      <c r="PT102" s="469"/>
      <c r="PU102" s="469"/>
      <c r="PV102" s="469"/>
      <c r="PW102" s="469"/>
      <c r="PX102" s="469"/>
      <c r="PY102" s="1664"/>
      <c r="PZ102" s="469"/>
      <c r="QA102" s="469"/>
      <c r="QB102" s="469"/>
      <c r="QC102" s="469"/>
      <c r="QD102" s="469"/>
      <c r="QE102" s="469"/>
      <c r="QF102" s="469"/>
      <c r="QG102" s="469"/>
      <c r="QH102" s="469"/>
      <c r="QI102" s="469"/>
      <c r="QJ102" s="469"/>
      <c r="QK102" s="469"/>
      <c r="QL102" s="469"/>
      <c r="QM102" s="469"/>
      <c r="QN102" s="469"/>
      <c r="QO102" s="469"/>
      <c r="QP102" s="469"/>
      <c r="QQ102" s="469"/>
      <c r="QR102" s="469"/>
      <c r="QS102" s="469"/>
      <c r="QT102" s="469"/>
      <c r="QU102" s="469"/>
      <c r="QV102" s="469"/>
      <c r="QW102" s="469"/>
      <c r="QX102" s="469"/>
      <c r="QY102" s="469"/>
      <c r="QZ102" s="469"/>
      <c r="RA102" s="469"/>
      <c r="RB102" s="469"/>
      <c r="RC102" s="469"/>
      <c r="RD102" s="469"/>
    </row>
    <row r="103" spans="1:472" ht="63.75" hidden="1" customHeight="1" outlineLevel="1">
      <c r="A103" s="2500"/>
      <c r="B103" s="1996" t="s">
        <v>17865</v>
      </c>
      <c r="C103" s="1690"/>
      <c r="D103" s="469"/>
      <c r="E103" s="469"/>
      <c r="F103" s="469"/>
      <c r="G103" s="469"/>
      <c r="H103" s="469"/>
      <c r="I103" s="469"/>
      <c r="J103" s="469"/>
      <c r="K103" s="469"/>
      <c r="L103" s="469"/>
      <c r="M103" s="469"/>
      <c r="N103" s="469"/>
      <c r="O103" s="469"/>
      <c r="P103" s="469"/>
      <c r="Q103" s="469"/>
      <c r="R103" s="469"/>
      <c r="S103" s="469"/>
      <c r="T103" s="469"/>
      <c r="U103" s="469"/>
      <c r="V103" s="469"/>
      <c r="W103" s="469"/>
      <c r="X103" s="469"/>
      <c r="Y103" s="469"/>
      <c r="Z103" s="469"/>
      <c r="AA103" s="469"/>
      <c r="AB103" s="469"/>
      <c r="AC103" s="469"/>
      <c r="AD103" s="469"/>
      <c r="AE103" s="469"/>
      <c r="AF103" s="469"/>
      <c r="AG103" s="469"/>
      <c r="AH103" s="1692"/>
      <c r="AI103" s="1690"/>
      <c r="AJ103" s="1573"/>
      <c r="AK103" s="469"/>
      <c r="AL103" s="469"/>
      <c r="AM103" s="469"/>
      <c r="AN103" s="469"/>
      <c r="AO103" s="469"/>
      <c r="AP103" s="469"/>
      <c r="AQ103" s="469"/>
      <c r="AR103" s="469"/>
      <c r="AS103" s="469"/>
      <c r="AT103" s="469"/>
      <c r="AU103" s="469"/>
      <c r="AV103" s="469"/>
      <c r="AW103" s="469"/>
      <c r="AX103" s="469"/>
      <c r="AY103" s="469"/>
      <c r="AZ103" s="469"/>
      <c r="BA103" s="469"/>
      <c r="BB103" s="469"/>
      <c r="BC103" s="469"/>
      <c r="BD103" s="469"/>
      <c r="BE103" s="469"/>
      <c r="BF103" s="469"/>
      <c r="BG103" s="469"/>
      <c r="BH103" s="469"/>
      <c r="BI103" s="469"/>
      <c r="BJ103" s="469"/>
      <c r="BK103" s="469"/>
      <c r="BL103" s="1690"/>
      <c r="BM103" s="469"/>
      <c r="BN103" s="469"/>
      <c r="BO103" s="469"/>
      <c r="BP103" s="469"/>
      <c r="BQ103" s="469"/>
      <c r="BR103" s="469"/>
      <c r="BS103" s="469"/>
      <c r="BT103" s="469"/>
      <c r="BU103" s="469"/>
      <c r="BV103" s="469"/>
      <c r="BW103" s="469"/>
      <c r="BX103" s="469"/>
      <c r="BY103" s="469"/>
      <c r="BZ103" s="469"/>
      <c r="CA103" s="469"/>
      <c r="CB103" s="469"/>
      <c r="CC103" s="469"/>
      <c r="CD103" s="469"/>
      <c r="CE103" s="469"/>
      <c r="CF103" s="469"/>
      <c r="CG103" s="469"/>
      <c r="CH103" s="469"/>
      <c r="CI103" s="469"/>
      <c r="CJ103" s="469"/>
      <c r="CK103" s="469"/>
      <c r="CL103" s="469"/>
      <c r="CM103" s="469"/>
      <c r="CN103" s="469"/>
      <c r="CO103" s="469"/>
      <c r="CP103" s="469"/>
      <c r="CQ103" s="469"/>
      <c r="CR103" s="1690"/>
      <c r="CS103" s="469"/>
      <c r="CT103" s="469"/>
      <c r="CU103" s="1782"/>
      <c r="CV103" s="469"/>
      <c r="CW103" s="469"/>
      <c r="CX103" s="469"/>
      <c r="CY103" s="469"/>
      <c r="CZ103" s="469"/>
      <c r="DA103" s="469"/>
      <c r="DB103" s="469"/>
      <c r="DC103" s="469"/>
      <c r="DD103" s="469"/>
      <c r="DE103" s="469"/>
      <c r="DF103" s="469"/>
      <c r="DG103" s="469"/>
      <c r="DH103" s="469"/>
      <c r="DI103" s="469"/>
      <c r="DJ103" s="469"/>
      <c r="DK103" s="469"/>
      <c r="DL103" s="469"/>
      <c r="DM103" s="469"/>
      <c r="DN103" s="469"/>
      <c r="DO103" s="469"/>
      <c r="DP103" s="469"/>
      <c r="DQ103" s="469"/>
      <c r="DR103" s="469"/>
      <c r="DS103" s="469"/>
      <c r="DT103" s="469"/>
      <c r="DU103" s="469"/>
      <c r="DV103" s="469"/>
      <c r="DW103" s="1690"/>
      <c r="DX103" s="469"/>
      <c r="DY103" s="469"/>
      <c r="DZ103" s="469"/>
      <c r="EA103" s="469"/>
      <c r="EB103" s="469"/>
      <c r="EC103" s="469"/>
      <c r="ED103" s="469"/>
      <c r="EE103" s="469"/>
      <c r="EF103" s="469"/>
      <c r="EG103" s="469"/>
      <c r="EH103" s="469"/>
      <c r="EI103" s="469"/>
      <c r="EJ103" s="469"/>
      <c r="EK103" s="469"/>
      <c r="EL103" s="469"/>
      <c r="EM103" s="469"/>
      <c r="EN103" s="469"/>
      <c r="EO103" s="469"/>
      <c r="EP103" s="469"/>
      <c r="EQ103" s="469"/>
      <c r="ER103" s="469"/>
      <c r="ES103" s="469"/>
      <c r="ET103" s="469"/>
      <c r="EU103" s="469"/>
      <c r="EV103" s="469"/>
      <c r="EW103" s="469"/>
      <c r="EX103" s="469"/>
      <c r="EY103" s="469"/>
      <c r="EZ103" s="469"/>
      <c r="FA103" s="469"/>
      <c r="FB103" s="469"/>
      <c r="FC103" s="1690"/>
      <c r="FD103" s="469"/>
      <c r="FE103" s="469"/>
      <c r="FF103" s="469"/>
      <c r="FG103" s="469"/>
      <c r="FH103" s="469"/>
      <c r="FI103" s="469"/>
      <c r="FJ103" s="469"/>
      <c r="FK103" s="469"/>
      <c r="FL103" s="469"/>
      <c r="FM103" s="469"/>
      <c r="FN103" s="469"/>
      <c r="FO103" s="469"/>
      <c r="FP103" s="469"/>
      <c r="FQ103" s="469"/>
      <c r="FR103" s="469"/>
      <c r="FS103" s="469"/>
      <c r="FT103" s="469"/>
      <c r="FU103" s="469"/>
      <c r="FV103" s="469"/>
      <c r="FW103" s="469"/>
      <c r="FX103" s="469"/>
      <c r="FY103" s="469"/>
      <c r="FZ103" s="469"/>
      <c r="GA103" s="469"/>
      <c r="GB103" s="469"/>
      <c r="GC103" s="469"/>
      <c r="GD103" s="469"/>
      <c r="GE103" s="469"/>
      <c r="GF103" s="469"/>
      <c r="GG103" s="469"/>
      <c r="GH103" s="1690"/>
      <c r="GI103" s="469"/>
      <c r="GJ103" s="469"/>
      <c r="GK103" s="469"/>
      <c r="GL103" s="469"/>
      <c r="GM103" s="469"/>
      <c r="GN103" s="469"/>
      <c r="GO103" s="469"/>
      <c r="GP103" s="469"/>
      <c r="GQ103" s="469"/>
      <c r="GR103" s="469"/>
      <c r="GS103" s="469"/>
      <c r="GT103" s="469"/>
      <c r="GU103" s="469"/>
      <c r="GV103" s="469"/>
      <c r="GW103" s="469"/>
      <c r="GX103" s="469"/>
      <c r="GY103" s="469"/>
      <c r="GZ103" s="469"/>
      <c r="HA103" s="469"/>
      <c r="HB103" s="469"/>
      <c r="HC103" s="469"/>
      <c r="HD103" s="469"/>
      <c r="HE103" s="469"/>
      <c r="HF103" s="469"/>
      <c r="HG103" s="469"/>
      <c r="HH103" s="469"/>
      <c r="HI103" s="469"/>
      <c r="HJ103" s="469"/>
      <c r="HK103" s="469"/>
      <c r="HL103" s="469"/>
      <c r="HM103" s="469"/>
      <c r="HN103" s="1690"/>
      <c r="HO103" s="469"/>
      <c r="HP103" s="469"/>
      <c r="HQ103" s="469"/>
      <c r="HR103" s="469"/>
      <c r="HS103" s="469"/>
      <c r="HT103" s="469"/>
      <c r="HU103" s="469"/>
      <c r="HV103" s="469"/>
      <c r="HW103" s="469"/>
      <c r="HX103" s="469"/>
      <c r="HY103" s="469"/>
      <c r="HZ103" s="469"/>
      <c r="IA103" s="469"/>
      <c r="IB103" s="469"/>
      <c r="IC103" s="469"/>
      <c r="ID103" s="257"/>
      <c r="IE103" s="469"/>
      <c r="IF103" s="469"/>
      <c r="IG103" s="469"/>
      <c r="IH103" s="469"/>
      <c r="II103" s="469"/>
      <c r="IJ103" s="469"/>
      <c r="IK103" s="469"/>
      <c r="IL103" s="469"/>
      <c r="IM103" s="469"/>
      <c r="IN103" s="469"/>
      <c r="IO103" s="469"/>
      <c r="IP103" s="469"/>
      <c r="IQ103" s="469"/>
      <c r="IR103" s="469"/>
      <c r="IS103" s="1585"/>
      <c r="IT103" s="1679"/>
      <c r="IU103" s="1573"/>
      <c r="IV103" s="469"/>
      <c r="IW103" s="469"/>
      <c r="IX103" s="469"/>
      <c r="IY103" s="469"/>
      <c r="IZ103" s="469"/>
      <c r="JA103" s="469"/>
      <c r="JB103" s="469"/>
      <c r="JC103" s="469"/>
      <c r="JD103" s="469"/>
      <c r="JE103" s="469"/>
      <c r="JF103" s="469"/>
      <c r="JG103" s="469"/>
      <c r="JH103" s="469"/>
      <c r="JI103" s="469"/>
      <c r="JJ103" s="469"/>
      <c r="JK103" s="469"/>
      <c r="JL103" s="469"/>
      <c r="JM103" s="469"/>
      <c r="JN103" s="469"/>
      <c r="JO103" s="469"/>
      <c r="JP103" s="469"/>
      <c r="JQ103" s="469"/>
      <c r="JR103" s="469"/>
      <c r="JS103" s="469"/>
      <c r="JT103" s="469"/>
      <c r="JU103" s="469"/>
      <c r="JV103" s="469"/>
      <c r="JW103" s="469"/>
      <c r="JX103" s="469"/>
      <c r="JY103" s="1690"/>
      <c r="JZ103" s="469"/>
      <c r="KA103" s="469"/>
      <c r="KB103" s="469"/>
      <c r="KC103" s="469"/>
      <c r="KD103" s="469"/>
      <c r="KE103" s="469"/>
      <c r="KF103" s="469"/>
      <c r="KG103" s="469"/>
      <c r="KH103" s="469"/>
      <c r="KI103" s="469"/>
      <c r="KJ103" s="469"/>
      <c r="KK103" s="469"/>
      <c r="KL103" s="469"/>
      <c r="KM103" s="469"/>
      <c r="KN103" s="469"/>
      <c r="KO103" s="469"/>
      <c r="KP103" s="469"/>
      <c r="KQ103" s="469"/>
      <c r="KR103" s="469"/>
      <c r="KS103" s="469"/>
      <c r="KT103" s="469"/>
      <c r="KU103" s="469"/>
      <c r="KV103" s="469"/>
      <c r="KW103" s="469"/>
      <c r="KX103" s="469"/>
      <c r="KY103" s="469"/>
      <c r="KZ103" s="469"/>
      <c r="LA103" s="469"/>
      <c r="LB103" s="469"/>
      <c r="LC103" s="469"/>
      <c r="LD103" s="469"/>
      <c r="LE103" s="1690"/>
      <c r="LF103" s="469"/>
      <c r="LG103" s="469"/>
      <c r="LH103" s="469"/>
      <c r="LI103" s="469"/>
      <c r="LJ103" s="469"/>
      <c r="LK103" s="469"/>
      <c r="LL103" s="469"/>
      <c r="LM103" s="469"/>
      <c r="LN103" s="469"/>
      <c r="LO103" s="469"/>
      <c r="LP103" s="469"/>
      <c r="LQ103" s="469"/>
      <c r="LR103" s="469"/>
      <c r="LS103" s="469"/>
      <c r="LT103" s="469"/>
      <c r="LU103" s="469"/>
      <c r="LV103" s="469"/>
      <c r="LW103" s="469"/>
      <c r="LX103" s="469"/>
      <c r="LY103" s="469"/>
      <c r="LZ103" s="469"/>
      <c r="MA103" s="469"/>
      <c r="MB103" s="469"/>
      <c r="MC103" s="469"/>
      <c r="MD103" s="469"/>
      <c r="ME103" s="469"/>
      <c r="MF103" s="469"/>
      <c r="MG103" s="469"/>
      <c r="MH103" s="469"/>
      <c r="MI103" s="469"/>
      <c r="MJ103" s="1690"/>
      <c r="MK103" s="469"/>
      <c r="ML103" s="469"/>
      <c r="MM103" s="469"/>
      <c r="MN103" s="469"/>
      <c r="MO103" s="469"/>
      <c r="MP103" s="469"/>
      <c r="MQ103" s="469"/>
      <c r="MR103" s="469"/>
      <c r="MS103" s="469"/>
      <c r="MT103" s="469"/>
      <c r="MU103" s="469"/>
      <c r="MV103" s="469"/>
      <c r="MW103" s="469"/>
      <c r="MX103" s="469"/>
      <c r="MY103" s="469"/>
      <c r="MZ103" s="469"/>
      <c r="NA103" s="469"/>
      <c r="NB103" s="469"/>
      <c r="NC103" s="469"/>
      <c r="ND103" s="469"/>
      <c r="NE103" s="469"/>
      <c r="NF103" s="469"/>
      <c r="NG103" s="469"/>
      <c r="NH103" s="469"/>
      <c r="NI103" s="469"/>
      <c r="NJ103" s="469"/>
      <c r="NK103" s="469"/>
      <c r="NL103" s="469"/>
      <c r="NM103" s="469"/>
      <c r="NN103" s="469"/>
      <c r="NO103" s="469"/>
      <c r="NP103" s="1690"/>
      <c r="NQ103" s="469"/>
      <c r="NR103" s="469"/>
      <c r="NS103" s="469"/>
      <c r="NT103" s="469"/>
      <c r="NU103" s="469"/>
      <c r="NV103" s="469"/>
      <c r="NW103" s="469"/>
      <c r="NX103" s="469"/>
      <c r="NY103" s="469"/>
      <c r="NZ103" s="469"/>
      <c r="OA103" s="469"/>
      <c r="OB103" s="469"/>
      <c r="OC103" s="469"/>
      <c r="OD103" s="469"/>
      <c r="OE103" s="469"/>
      <c r="OF103" s="469"/>
      <c r="OG103" s="469"/>
      <c r="OH103" s="469"/>
      <c r="OI103" s="469"/>
      <c r="OJ103" s="469"/>
      <c r="OK103" s="469"/>
      <c r="OL103" s="469"/>
      <c r="OM103" s="469"/>
      <c r="ON103" s="469"/>
      <c r="OO103" s="469"/>
      <c r="OP103" s="469"/>
      <c r="OQ103" s="469"/>
      <c r="OR103" s="469"/>
      <c r="OS103" s="469"/>
      <c r="OT103" s="469"/>
      <c r="OU103" s="469"/>
      <c r="OV103" s="1690"/>
      <c r="OW103" s="469"/>
      <c r="OX103" s="469"/>
      <c r="OY103" s="469"/>
      <c r="OZ103" s="469"/>
      <c r="PA103" s="469"/>
      <c r="PB103" s="469"/>
      <c r="PC103" s="469"/>
      <c r="PD103" s="469"/>
      <c r="PE103" s="469"/>
      <c r="PF103" s="469"/>
      <c r="PG103" s="469"/>
      <c r="PH103" s="469"/>
      <c r="PI103" s="469"/>
      <c r="PJ103" s="469"/>
      <c r="PK103" s="469"/>
      <c r="PL103" s="469"/>
      <c r="PM103" s="469"/>
      <c r="PN103" s="469"/>
      <c r="PO103" s="469"/>
      <c r="PP103" s="469"/>
      <c r="PQ103" s="469"/>
      <c r="PR103" s="469"/>
      <c r="PS103" s="469"/>
      <c r="PT103" s="469"/>
      <c r="PU103" s="469"/>
      <c r="PV103" s="469"/>
      <c r="PW103" s="469"/>
      <c r="PX103" s="469"/>
      <c r="PY103" s="1664"/>
      <c r="PZ103" s="469"/>
      <c r="QA103" s="469"/>
      <c r="QB103" s="469"/>
      <c r="QC103" s="469"/>
      <c r="QD103" s="469"/>
      <c r="QE103" s="469"/>
      <c r="QF103" s="469"/>
      <c r="QG103" s="469"/>
      <c r="QH103" s="469"/>
      <c r="QI103" s="469"/>
      <c r="QJ103" s="469"/>
      <c r="QK103" s="469"/>
      <c r="QL103" s="469"/>
      <c r="QM103" s="469"/>
      <c r="QN103" s="469"/>
      <c r="QO103" s="469"/>
      <c r="QP103" s="469"/>
      <c r="QQ103" s="469"/>
      <c r="QR103" s="469"/>
      <c r="QS103" s="469"/>
      <c r="QT103" s="469"/>
      <c r="QU103" s="469"/>
      <c r="QV103" s="469"/>
      <c r="QW103" s="469"/>
      <c r="QX103" s="469"/>
      <c r="QY103" s="469"/>
      <c r="QZ103" s="469"/>
      <c r="RA103" s="469"/>
      <c r="RB103" s="469"/>
      <c r="RC103" s="469"/>
      <c r="RD103" s="469"/>
    </row>
    <row r="104" spans="1:472" ht="63.75" hidden="1" customHeight="1" outlineLevel="1">
      <c r="A104" s="2500"/>
      <c r="B104" s="1996" t="s">
        <v>17870</v>
      </c>
      <c r="C104" s="1690"/>
      <c r="D104" s="469"/>
      <c r="E104" s="469"/>
      <c r="F104" s="469"/>
      <c r="G104" s="469"/>
      <c r="H104" s="469"/>
      <c r="I104" s="469"/>
      <c r="J104" s="469"/>
      <c r="K104" s="469"/>
      <c r="L104" s="469"/>
      <c r="M104" s="469"/>
      <c r="N104" s="469"/>
      <c r="O104" s="469"/>
      <c r="P104" s="469"/>
      <c r="Q104" s="469"/>
      <c r="R104" s="469"/>
      <c r="S104" s="469"/>
      <c r="T104" s="469"/>
      <c r="U104" s="469"/>
      <c r="V104" s="469"/>
      <c r="W104" s="469"/>
      <c r="X104" s="469"/>
      <c r="Y104" s="469"/>
      <c r="Z104" s="469"/>
      <c r="AA104" s="469"/>
      <c r="AB104" s="469"/>
      <c r="AC104" s="469"/>
      <c r="AD104" s="469"/>
      <c r="AE104" s="469"/>
      <c r="AF104" s="469"/>
      <c r="AG104" s="469"/>
      <c r="AH104" s="1692"/>
      <c r="AI104" s="1690"/>
      <c r="AJ104" s="1573"/>
      <c r="AK104" s="469"/>
      <c r="AL104" s="469"/>
      <c r="AM104" s="469"/>
      <c r="AN104" s="469"/>
      <c r="AO104" s="469"/>
      <c r="AP104" s="469"/>
      <c r="AQ104" s="469"/>
      <c r="AR104" s="469"/>
      <c r="AS104" s="469"/>
      <c r="AT104" s="469"/>
      <c r="AU104" s="469"/>
      <c r="AV104" s="469"/>
      <c r="AW104" s="469"/>
      <c r="AX104" s="469"/>
      <c r="AY104" s="469"/>
      <c r="AZ104" s="469"/>
      <c r="BA104" s="469"/>
      <c r="BB104" s="469"/>
      <c r="BC104" s="469"/>
      <c r="BD104" s="469"/>
      <c r="BE104" s="469"/>
      <c r="BF104" s="469"/>
      <c r="BG104" s="469"/>
      <c r="BH104" s="469"/>
      <c r="BI104" s="469"/>
      <c r="BJ104" s="469"/>
      <c r="BK104" s="469"/>
      <c r="BL104" s="1690"/>
      <c r="BM104" s="469"/>
      <c r="BN104" s="469"/>
      <c r="BO104" s="469"/>
      <c r="BP104" s="469"/>
      <c r="BQ104" s="469"/>
      <c r="BR104" s="469"/>
      <c r="BS104" s="469"/>
      <c r="BT104" s="469"/>
      <c r="BU104" s="469"/>
      <c r="BV104" s="469"/>
      <c r="BW104" s="469"/>
      <c r="BX104" s="469"/>
      <c r="BY104" s="469"/>
      <c r="BZ104" s="469"/>
      <c r="CA104" s="469"/>
      <c r="CB104" s="469"/>
      <c r="CC104" s="469"/>
      <c r="CD104" s="469"/>
      <c r="CE104" s="469"/>
      <c r="CF104" s="469"/>
      <c r="CG104" s="469"/>
      <c r="CH104" s="469"/>
      <c r="CI104" s="469"/>
      <c r="CJ104" s="469"/>
      <c r="CK104" s="469"/>
      <c r="CL104" s="469"/>
      <c r="CM104" s="469"/>
      <c r="CN104" s="469"/>
      <c r="CO104" s="469"/>
      <c r="CP104" s="469"/>
      <c r="CQ104" s="469"/>
      <c r="CR104" s="1690"/>
      <c r="CS104" s="469"/>
      <c r="CT104" s="469"/>
      <c r="CU104" s="1782"/>
      <c r="CV104" s="469"/>
      <c r="CW104" s="469"/>
      <c r="CX104" s="469"/>
      <c r="CY104" s="469"/>
      <c r="CZ104" s="469"/>
      <c r="DA104" s="469"/>
      <c r="DB104" s="469"/>
      <c r="DC104" s="469"/>
      <c r="DD104" s="469"/>
      <c r="DE104" s="469"/>
      <c r="DF104" s="469"/>
      <c r="DG104" s="469"/>
      <c r="DH104" s="469"/>
      <c r="DI104" s="469"/>
      <c r="DJ104" s="469"/>
      <c r="DK104" s="469"/>
      <c r="DL104" s="469"/>
      <c r="DM104" s="469"/>
      <c r="DN104" s="469"/>
      <c r="DO104" s="469"/>
      <c r="DP104" s="469"/>
      <c r="DQ104" s="469"/>
      <c r="DR104" s="469"/>
      <c r="DS104" s="469"/>
      <c r="DT104" s="469"/>
      <c r="DU104" s="469"/>
      <c r="DV104" s="469"/>
      <c r="DW104" s="1690"/>
      <c r="DX104" s="469"/>
      <c r="DY104" s="469"/>
      <c r="DZ104" s="469"/>
      <c r="EA104" s="469"/>
      <c r="EB104" s="469"/>
      <c r="EC104" s="469"/>
      <c r="ED104" s="469"/>
      <c r="EE104" s="469"/>
      <c r="EF104" s="469"/>
      <c r="EG104" s="469"/>
      <c r="EH104" s="469"/>
      <c r="EI104" s="469"/>
      <c r="EJ104" s="469"/>
      <c r="EK104" s="469"/>
      <c r="EL104" s="469"/>
      <c r="EM104" s="469"/>
      <c r="EN104" s="469"/>
      <c r="EO104" s="469"/>
      <c r="EP104" s="469"/>
      <c r="EQ104" s="469"/>
      <c r="ER104" s="469"/>
      <c r="ES104" s="469"/>
      <c r="ET104" s="469"/>
      <c r="EU104" s="469"/>
      <c r="EV104" s="469"/>
      <c r="EW104" s="469"/>
      <c r="EX104" s="469"/>
      <c r="EY104" s="469"/>
      <c r="EZ104" s="469"/>
      <c r="FA104" s="469"/>
      <c r="FB104" s="469"/>
      <c r="FC104" s="1690"/>
      <c r="FD104" s="469"/>
      <c r="FE104" s="469"/>
      <c r="FF104" s="469"/>
      <c r="FG104" s="469"/>
      <c r="FH104" s="469"/>
      <c r="FI104" s="469"/>
      <c r="FJ104" s="469"/>
      <c r="FK104" s="469"/>
      <c r="FL104" s="469"/>
      <c r="FM104" s="469"/>
      <c r="FN104" s="469"/>
      <c r="FO104" s="469"/>
      <c r="FP104" s="469"/>
      <c r="FQ104" s="469"/>
      <c r="FR104" s="469"/>
      <c r="FS104" s="469"/>
      <c r="FT104" s="469"/>
      <c r="FU104" s="469"/>
      <c r="FV104" s="469"/>
      <c r="FW104" s="469"/>
      <c r="FX104" s="469"/>
      <c r="FY104" s="469"/>
      <c r="FZ104" s="469"/>
      <c r="GA104" s="469"/>
      <c r="GB104" s="469"/>
      <c r="GC104" s="469"/>
      <c r="GD104" s="469"/>
      <c r="GE104" s="469"/>
      <c r="GF104" s="469"/>
      <c r="GG104" s="469"/>
      <c r="GH104" s="1690"/>
      <c r="GI104" s="469"/>
      <c r="GJ104" s="469"/>
      <c r="GK104" s="469"/>
      <c r="GL104" s="469"/>
      <c r="GM104" s="469"/>
      <c r="GN104" s="469"/>
      <c r="GO104" s="469"/>
      <c r="GP104" s="469"/>
      <c r="GQ104" s="469"/>
      <c r="GR104" s="469"/>
      <c r="GS104" s="469"/>
      <c r="GT104" s="469"/>
      <c r="GU104" s="469"/>
      <c r="GV104" s="469"/>
      <c r="GW104" s="469"/>
      <c r="GX104" s="469"/>
      <c r="GY104" s="469"/>
      <c r="GZ104" s="469"/>
      <c r="HA104" s="469"/>
      <c r="HB104" s="469"/>
      <c r="HC104" s="469"/>
      <c r="HD104" s="469"/>
      <c r="HE104" s="469"/>
      <c r="HF104" s="469"/>
      <c r="HG104" s="469"/>
      <c r="HH104" s="469"/>
      <c r="HI104" s="469"/>
      <c r="HJ104" s="469"/>
      <c r="HK104" s="469"/>
      <c r="HL104" s="469"/>
      <c r="HM104" s="469"/>
      <c r="HN104" s="1690"/>
      <c r="HO104" s="469"/>
      <c r="HP104" s="469"/>
      <c r="HQ104" s="469"/>
      <c r="HR104" s="469"/>
      <c r="HS104" s="469"/>
      <c r="HT104" s="469"/>
      <c r="HU104" s="469"/>
      <c r="HV104" s="469"/>
      <c r="HW104" s="469"/>
      <c r="HX104" s="469"/>
      <c r="HY104" s="469"/>
      <c r="HZ104" s="469"/>
      <c r="IA104" s="469"/>
      <c r="IB104" s="469"/>
      <c r="IC104" s="469"/>
      <c r="ID104" s="257"/>
      <c r="IE104" s="469"/>
      <c r="IF104" s="469"/>
      <c r="IG104" s="469"/>
      <c r="IH104" s="469"/>
      <c r="II104" s="469"/>
      <c r="IJ104" s="469"/>
      <c r="IK104" s="469"/>
      <c r="IL104" s="469"/>
      <c r="IM104" s="469"/>
      <c r="IN104" s="469"/>
      <c r="IO104" s="469"/>
      <c r="IP104" s="469"/>
      <c r="IQ104" s="469"/>
      <c r="IR104" s="469"/>
      <c r="IS104" s="1585"/>
      <c r="IT104" s="1679"/>
      <c r="IU104" s="1573"/>
      <c r="IV104" s="469"/>
      <c r="IW104" s="469"/>
      <c r="IX104" s="469"/>
      <c r="IY104" s="469"/>
      <c r="IZ104" s="469"/>
      <c r="JA104" s="469"/>
      <c r="JB104" s="469"/>
      <c r="JC104" s="469"/>
      <c r="JD104" s="469"/>
      <c r="JE104" s="469"/>
      <c r="JF104" s="469"/>
      <c r="JG104" s="469"/>
      <c r="JH104" s="469"/>
      <c r="JI104" s="469"/>
      <c r="JJ104" s="469"/>
      <c r="JK104" s="469"/>
      <c r="JL104" s="469"/>
      <c r="JM104" s="469"/>
      <c r="JN104" s="469"/>
      <c r="JO104" s="469"/>
      <c r="JP104" s="469"/>
      <c r="JQ104" s="469"/>
      <c r="JR104" s="469"/>
      <c r="JS104" s="469"/>
      <c r="JT104" s="469"/>
      <c r="JU104" s="469"/>
      <c r="JV104" s="469"/>
      <c r="JW104" s="469"/>
      <c r="JX104" s="469"/>
      <c r="JY104" s="1690"/>
      <c r="JZ104" s="469"/>
      <c r="KA104" s="469"/>
      <c r="KB104" s="469"/>
      <c r="KC104" s="469"/>
      <c r="KD104" s="469"/>
      <c r="KE104" s="469"/>
      <c r="KF104" s="469"/>
      <c r="KG104" s="469"/>
      <c r="KH104" s="469"/>
      <c r="KI104" s="469"/>
      <c r="KJ104" s="469"/>
      <c r="KK104" s="469"/>
      <c r="KL104" s="469"/>
      <c r="KM104" s="469"/>
      <c r="KN104" s="469"/>
      <c r="KO104" s="469"/>
      <c r="KP104" s="469"/>
      <c r="KQ104" s="469"/>
      <c r="KR104" s="469"/>
      <c r="KS104" s="469"/>
      <c r="KT104" s="469"/>
      <c r="KU104" s="469"/>
      <c r="KV104" s="469"/>
      <c r="KW104" s="469"/>
      <c r="KX104" s="469"/>
      <c r="KY104" s="469"/>
      <c r="KZ104" s="469"/>
      <c r="LA104" s="469"/>
      <c r="LB104" s="469"/>
      <c r="LC104" s="469"/>
      <c r="LD104" s="469"/>
      <c r="LE104" s="1690"/>
      <c r="LF104" s="469"/>
      <c r="LG104" s="469"/>
      <c r="LH104" s="469"/>
      <c r="LI104" s="469"/>
      <c r="LJ104" s="469"/>
      <c r="LK104" s="469"/>
      <c r="LL104" s="469"/>
      <c r="LM104" s="469"/>
      <c r="LN104" s="469"/>
      <c r="LO104" s="469"/>
      <c r="LP104" s="469"/>
      <c r="LQ104" s="469"/>
      <c r="LR104" s="469"/>
      <c r="LS104" s="469"/>
      <c r="LT104" s="469"/>
      <c r="LU104" s="469"/>
      <c r="LV104" s="469"/>
      <c r="LW104" s="469"/>
      <c r="LX104" s="469"/>
      <c r="LY104" s="469"/>
      <c r="LZ104" s="469"/>
      <c r="MA104" s="469"/>
      <c r="MB104" s="469"/>
      <c r="MC104" s="469"/>
      <c r="MD104" s="469"/>
      <c r="ME104" s="469"/>
      <c r="MF104" s="469"/>
      <c r="MG104" s="469"/>
      <c r="MH104" s="469"/>
      <c r="MI104" s="469"/>
      <c r="MJ104" s="1690"/>
      <c r="MK104" s="469"/>
      <c r="ML104" s="469"/>
      <c r="MM104" s="469"/>
      <c r="MN104" s="469"/>
      <c r="MO104" s="469"/>
      <c r="MP104" s="469"/>
      <c r="MQ104" s="469"/>
      <c r="MR104" s="469"/>
      <c r="MS104" s="469"/>
      <c r="MT104" s="469"/>
      <c r="MU104" s="469"/>
      <c r="MV104" s="469"/>
      <c r="MW104" s="469"/>
      <c r="MX104" s="469"/>
      <c r="MY104" s="469"/>
      <c r="MZ104" s="469"/>
      <c r="NA104" s="469"/>
      <c r="NB104" s="469"/>
      <c r="NC104" s="469"/>
      <c r="ND104" s="469"/>
      <c r="NE104" s="469"/>
      <c r="NF104" s="469"/>
      <c r="NG104" s="469"/>
      <c r="NH104" s="469"/>
      <c r="NI104" s="469"/>
      <c r="NJ104" s="469"/>
      <c r="NK104" s="469"/>
      <c r="NL104" s="469"/>
      <c r="NM104" s="469"/>
      <c r="NN104" s="469"/>
      <c r="NO104" s="469"/>
      <c r="NP104" s="1690"/>
      <c r="NQ104" s="469"/>
      <c r="NR104" s="469"/>
      <c r="NS104" s="469"/>
      <c r="NT104" s="469"/>
      <c r="NU104" s="469"/>
      <c r="NV104" s="469"/>
      <c r="NW104" s="469"/>
      <c r="NX104" s="469"/>
      <c r="NY104" s="469"/>
      <c r="NZ104" s="469"/>
      <c r="OA104" s="469"/>
      <c r="OB104" s="469"/>
      <c r="OC104" s="469"/>
      <c r="OD104" s="469"/>
      <c r="OE104" s="469"/>
      <c r="OF104" s="469"/>
      <c r="OG104" s="469"/>
      <c r="OH104" s="469"/>
      <c r="OI104" s="469"/>
      <c r="OJ104" s="469"/>
      <c r="OK104" s="469"/>
      <c r="OL104" s="469"/>
      <c r="OM104" s="469"/>
      <c r="ON104" s="469"/>
      <c r="OO104" s="469"/>
      <c r="OP104" s="469"/>
      <c r="OQ104" s="469"/>
      <c r="OR104" s="469"/>
      <c r="OS104" s="469"/>
      <c r="OT104" s="469"/>
      <c r="OU104" s="469"/>
      <c r="OV104" s="1690"/>
      <c r="OW104" s="469"/>
      <c r="OX104" s="469"/>
      <c r="OY104" s="469"/>
      <c r="OZ104" s="469"/>
      <c r="PA104" s="469"/>
      <c r="PB104" s="469"/>
      <c r="PC104" s="469"/>
      <c r="PD104" s="469"/>
      <c r="PE104" s="469"/>
      <c r="PF104" s="469"/>
      <c r="PG104" s="469"/>
      <c r="PH104" s="469"/>
      <c r="PI104" s="469"/>
      <c r="PJ104" s="469"/>
      <c r="PK104" s="469"/>
      <c r="PL104" s="469"/>
      <c r="PM104" s="469"/>
      <c r="PN104" s="469"/>
      <c r="PO104" s="469"/>
      <c r="PP104" s="469"/>
      <c r="PQ104" s="469"/>
      <c r="PR104" s="469"/>
      <c r="PS104" s="469"/>
      <c r="PT104" s="469"/>
      <c r="PU104" s="469"/>
      <c r="PV104" s="469"/>
      <c r="PW104" s="469"/>
      <c r="PX104" s="469"/>
      <c r="PY104" s="1664"/>
      <c r="PZ104" s="469"/>
      <c r="QA104" s="469"/>
      <c r="QB104" s="469"/>
      <c r="QC104" s="469"/>
      <c r="QD104" s="469"/>
      <c r="QE104" s="469"/>
      <c r="QF104" s="469"/>
      <c r="QG104" s="469"/>
      <c r="QH104" s="469"/>
      <c r="QI104" s="469"/>
      <c r="QJ104" s="469"/>
      <c r="QK104" s="469"/>
      <c r="QL104" s="469"/>
      <c r="QM104" s="469"/>
      <c r="QN104" s="469"/>
      <c r="QO104" s="469"/>
      <c r="QP104" s="469"/>
      <c r="QQ104" s="469"/>
      <c r="QR104" s="469"/>
      <c r="QS104" s="469"/>
      <c r="QT104" s="469"/>
      <c r="QU104" s="469"/>
      <c r="QV104" s="469"/>
      <c r="QW104" s="469"/>
      <c r="QX104" s="469"/>
      <c r="QY104" s="469"/>
      <c r="QZ104" s="469"/>
      <c r="RA104" s="469"/>
      <c r="RB104" s="469"/>
      <c r="RC104" s="469"/>
      <c r="RD104" s="469"/>
    </row>
    <row r="105" spans="1:472" ht="63.75" hidden="1" customHeight="1" outlineLevel="1">
      <c r="A105" s="2500"/>
      <c r="B105" s="1996" t="s">
        <v>17873</v>
      </c>
      <c r="C105" s="1690"/>
      <c r="D105" s="469"/>
      <c r="E105" s="469"/>
      <c r="F105" s="469"/>
      <c r="G105" s="469"/>
      <c r="H105" s="469"/>
      <c r="I105" s="469"/>
      <c r="J105" s="469"/>
      <c r="K105" s="469"/>
      <c r="L105" s="469"/>
      <c r="M105" s="469"/>
      <c r="N105" s="469"/>
      <c r="O105" s="469"/>
      <c r="P105" s="469"/>
      <c r="Q105" s="469"/>
      <c r="R105" s="469"/>
      <c r="S105" s="469"/>
      <c r="T105" s="469"/>
      <c r="U105" s="469"/>
      <c r="V105" s="469"/>
      <c r="W105" s="469"/>
      <c r="X105" s="469"/>
      <c r="Y105" s="469"/>
      <c r="Z105" s="469"/>
      <c r="AA105" s="469"/>
      <c r="AB105" s="469"/>
      <c r="AC105" s="469"/>
      <c r="AD105" s="469"/>
      <c r="AE105" s="469"/>
      <c r="AF105" s="469"/>
      <c r="AG105" s="469"/>
      <c r="AH105" s="1692"/>
      <c r="AI105" s="1690"/>
      <c r="AJ105" s="1573"/>
      <c r="AK105" s="469"/>
      <c r="AL105" s="469"/>
      <c r="AM105" s="469"/>
      <c r="AN105" s="469"/>
      <c r="AO105" s="469"/>
      <c r="AP105" s="469"/>
      <c r="AQ105" s="469"/>
      <c r="AR105" s="469"/>
      <c r="AS105" s="469"/>
      <c r="AT105" s="469"/>
      <c r="AU105" s="469"/>
      <c r="AV105" s="469"/>
      <c r="AW105" s="469"/>
      <c r="AX105" s="469"/>
      <c r="AY105" s="469"/>
      <c r="AZ105" s="469"/>
      <c r="BA105" s="469"/>
      <c r="BB105" s="469"/>
      <c r="BC105" s="469"/>
      <c r="BD105" s="469"/>
      <c r="BE105" s="469"/>
      <c r="BF105" s="469"/>
      <c r="BG105" s="469"/>
      <c r="BH105" s="469"/>
      <c r="BI105" s="469"/>
      <c r="BJ105" s="469"/>
      <c r="BK105" s="469"/>
      <c r="BL105" s="1690"/>
      <c r="BM105" s="469"/>
      <c r="BN105" s="469"/>
      <c r="BO105" s="469"/>
      <c r="BP105" s="469"/>
      <c r="BQ105" s="469"/>
      <c r="BR105" s="469"/>
      <c r="BS105" s="469"/>
      <c r="BT105" s="469"/>
      <c r="BU105" s="469"/>
      <c r="BV105" s="469"/>
      <c r="BW105" s="469"/>
      <c r="BX105" s="469"/>
      <c r="BY105" s="469"/>
      <c r="BZ105" s="469"/>
      <c r="CA105" s="469"/>
      <c r="CB105" s="469"/>
      <c r="CC105" s="469"/>
      <c r="CD105" s="469"/>
      <c r="CE105" s="469"/>
      <c r="CF105" s="469"/>
      <c r="CG105" s="469"/>
      <c r="CH105" s="469"/>
      <c r="CI105" s="469"/>
      <c r="CJ105" s="469"/>
      <c r="CK105" s="469"/>
      <c r="CL105" s="469"/>
      <c r="CM105" s="469"/>
      <c r="CN105" s="469"/>
      <c r="CO105" s="469"/>
      <c r="CP105" s="469"/>
      <c r="CQ105" s="469"/>
      <c r="CR105" s="1690"/>
      <c r="CS105" s="469"/>
      <c r="CT105" s="469"/>
      <c r="CU105" s="1782"/>
      <c r="CV105" s="469"/>
      <c r="CW105" s="469"/>
      <c r="CX105" s="469"/>
      <c r="CY105" s="469"/>
      <c r="CZ105" s="469"/>
      <c r="DA105" s="469"/>
      <c r="DB105" s="469"/>
      <c r="DC105" s="469"/>
      <c r="DD105" s="469"/>
      <c r="DE105" s="469"/>
      <c r="DF105" s="469"/>
      <c r="DG105" s="469"/>
      <c r="DH105" s="469"/>
      <c r="DI105" s="469"/>
      <c r="DJ105" s="469"/>
      <c r="DK105" s="469"/>
      <c r="DL105" s="469"/>
      <c r="DM105" s="469"/>
      <c r="DN105" s="469"/>
      <c r="DO105" s="469"/>
      <c r="DP105" s="469"/>
      <c r="DQ105" s="469"/>
      <c r="DR105" s="469"/>
      <c r="DS105" s="469"/>
      <c r="DT105" s="469"/>
      <c r="DU105" s="469"/>
      <c r="DV105" s="469"/>
      <c r="DW105" s="1690"/>
      <c r="DX105" s="469"/>
      <c r="DY105" s="469"/>
      <c r="DZ105" s="469"/>
      <c r="EA105" s="469"/>
      <c r="EB105" s="469"/>
      <c r="EC105" s="469"/>
      <c r="ED105" s="469"/>
      <c r="EE105" s="469"/>
      <c r="EF105" s="469"/>
      <c r="EG105" s="469"/>
      <c r="EH105" s="469"/>
      <c r="EI105" s="469"/>
      <c r="EJ105" s="469"/>
      <c r="EK105" s="469"/>
      <c r="EL105" s="469"/>
      <c r="EM105" s="469"/>
      <c r="EN105" s="469"/>
      <c r="EO105" s="469"/>
      <c r="EP105" s="469"/>
      <c r="EQ105" s="469"/>
      <c r="ER105" s="469"/>
      <c r="ES105" s="469"/>
      <c r="ET105" s="469"/>
      <c r="EU105" s="469"/>
      <c r="EV105" s="469"/>
      <c r="EW105" s="469"/>
      <c r="EX105" s="469"/>
      <c r="EY105" s="469"/>
      <c r="EZ105" s="469"/>
      <c r="FA105" s="469"/>
      <c r="FB105" s="469"/>
      <c r="FC105" s="1690"/>
      <c r="FD105" s="469"/>
      <c r="FE105" s="469"/>
      <c r="FF105" s="469"/>
      <c r="FG105" s="469"/>
      <c r="FH105" s="469"/>
      <c r="FI105" s="469"/>
      <c r="FJ105" s="469"/>
      <c r="FK105" s="469"/>
      <c r="FL105" s="469"/>
      <c r="FM105" s="469"/>
      <c r="FN105" s="469"/>
      <c r="FO105" s="469"/>
      <c r="FP105" s="469"/>
      <c r="FQ105" s="469"/>
      <c r="FR105" s="469"/>
      <c r="FS105" s="469"/>
      <c r="FT105" s="469"/>
      <c r="FU105" s="469"/>
      <c r="FV105" s="469"/>
      <c r="FW105" s="469"/>
      <c r="FX105" s="469"/>
      <c r="FY105" s="469"/>
      <c r="FZ105" s="469"/>
      <c r="GA105" s="469"/>
      <c r="GB105" s="469"/>
      <c r="GC105" s="469"/>
      <c r="GD105" s="469"/>
      <c r="GE105" s="469"/>
      <c r="GF105" s="469"/>
      <c r="GG105" s="469"/>
      <c r="GH105" s="1690"/>
      <c r="GI105" s="469"/>
      <c r="GJ105" s="469"/>
      <c r="GK105" s="469"/>
      <c r="GL105" s="469"/>
      <c r="GM105" s="469"/>
      <c r="GN105" s="469"/>
      <c r="GO105" s="469"/>
      <c r="GP105" s="469"/>
      <c r="GQ105" s="469"/>
      <c r="GR105" s="469"/>
      <c r="GS105" s="469"/>
      <c r="GT105" s="469"/>
      <c r="GU105" s="469"/>
      <c r="GV105" s="469"/>
      <c r="GW105" s="469"/>
      <c r="GX105" s="469"/>
      <c r="GY105" s="469"/>
      <c r="GZ105" s="469"/>
      <c r="HA105" s="469"/>
      <c r="HB105" s="469"/>
      <c r="HC105" s="469"/>
      <c r="HD105" s="469"/>
      <c r="HE105" s="469"/>
      <c r="HF105" s="469"/>
      <c r="HG105" s="469"/>
      <c r="HH105" s="469"/>
      <c r="HI105" s="469"/>
      <c r="HJ105" s="469"/>
      <c r="HK105" s="469"/>
      <c r="HL105" s="469"/>
      <c r="HM105" s="469"/>
      <c r="HN105" s="1690"/>
      <c r="HO105" s="469"/>
      <c r="HP105" s="469"/>
      <c r="HQ105" s="469"/>
      <c r="HR105" s="469"/>
      <c r="HS105" s="469"/>
      <c r="HT105" s="469"/>
      <c r="HU105" s="469"/>
      <c r="HV105" s="469"/>
      <c r="HW105" s="469"/>
      <c r="HX105" s="469"/>
      <c r="HY105" s="469"/>
      <c r="HZ105" s="469"/>
      <c r="IA105" s="469"/>
      <c r="IB105" s="469"/>
      <c r="IC105" s="469"/>
      <c r="ID105" s="257"/>
      <c r="IE105" s="469"/>
      <c r="IF105" s="469"/>
      <c r="IG105" s="469"/>
      <c r="IH105" s="469"/>
      <c r="II105" s="469"/>
      <c r="IJ105" s="469"/>
      <c r="IK105" s="469"/>
      <c r="IL105" s="469"/>
      <c r="IM105" s="469"/>
      <c r="IN105" s="469"/>
      <c r="IO105" s="469"/>
      <c r="IP105" s="469"/>
      <c r="IQ105" s="469"/>
      <c r="IR105" s="469"/>
      <c r="IS105" s="1585"/>
      <c r="IT105" s="1679"/>
      <c r="IU105" s="1573"/>
      <c r="IV105" s="469"/>
      <c r="IW105" s="469"/>
      <c r="IX105" s="469"/>
      <c r="IY105" s="469"/>
      <c r="IZ105" s="469"/>
      <c r="JA105" s="469"/>
      <c r="JB105" s="469"/>
      <c r="JC105" s="469"/>
      <c r="JD105" s="469"/>
      <c r="JE105" s="469"/>
      <c r="JF105" s="469"/>
      <c r="JG105" s="469"/>
      <c r="JH105" s="469"/>
      <c r="JI105" s="469"/>
      <c r="JJ105" s="469"/>
      <c r="JK105" s="469"/>
      <c r="JL105" s="469"/>
      <c r="JM105" s="469"/>
      <c r="JN105" s="469"/>
      <c r="JO105" s="469"/>
      <c r="JP105" s="469"/>
      <c r="JQ105" s="469"/>
      <c r="JR105" s="469"/>
      <c r="JS105" s="469"/>
      <c r="JT105" s="469"/>
      <c r="JU105" s="469"/>
      <c r="JV105" s="469"/>
      <c r="JW105" s="469"/>
      <c r="JX105" s="469"/>
      <c r="JY105" s="1690"/>
      <c r="JZ105" s="469"/>
      <c r="KA105" s="469"/>
      <c r="KB105" s="469"/>
      <c r="KC105" s="469"/>
      <c r="KD105" s="469"/>
      <c r="KE105" s="469"/>
      <c r="KF105" s="469"/>
      <c r="KG105" s="469"/>
      <c r="KH105" s="469"/>
      <c r="KI105" s="469"/>
      <c r="KJ105" s="469"/>
      <c r="KK105" s="469"/>
      <c r="KL105" s="469"/>
      <c r="KM105" s="469"/>
      <c r="KN105" s="469"/>
      <c r="KO105" s="469"/>
      <c r="KP105" s="469"/>
      <c r="KQ105" s="469"/>
      <c r="KR105" s="469"/>
      <c r="KS105" s="469"/>
      <c r="KT105" s="469"/>
      <c r="KU105" s="469"/>
      <c r="KV105" s="469"/>
      <c r="KW105" s="469"/>
      <c r="KX105" s="469"/>
      <c r="KY105" s="469"/>
      <c r="KZ105" s="469"/>
      <c r="LA105" s="469"/>
      <c r="LB105" s="469"/>
      <c r="LC105" s="469"/>
      <c r="LD105" s="469"/>
      <c r="LE105" s="1690"/>
      <c r="LF105" s="469"/>
      <c r="LG105" s="469"/>
      <c r="LH105" s="469"/>
      <c r="LI105" s="469"/>
      <c r="LJ105" s="469"/>
      <c r="LK105" s="469"/>
      <c r="LL105" s="469"/>
      <c r="LM105" s="469"/>
      <c r="LN105" s="469"/>
      <c r="LO105" s="469"/>
      <c r="LP105" s="469"/>
      <c r="LQ105" s="469"/>
      <c r="LR105" s="469"/>
      <c r="LS105" s="469"/>
      <c r="LT105" s="469"/>
      <c r="LU105" s="469"/>
      <c r="LV105" s="469"/>
      <c r="LW105" s="469"/>
      <c r="LX105" s="469"/>
      <c r="LY105" s="469"/>
      <c r="LZ105" s="469"/>
      <c r="MA105" s="469"/>
      <c r="MB105" s="469"/>
      <c r="MC105" s="469"/>
      <c r="MD105" s="469"/>
      <c r="ME105" s="469"/>
      <c r="MF105" s="469"/>
      <c r="MG105" s="469"/>
      <c r="MH105" s="469"/>
      <c r="MI105" s="469"/>
      <c r="MJ105" s="1690"/>
      <c r="MK105" s="469"/>
      <c r="ML105" s="469"/>
      <c r="MM105" s="469"/>
      <c r="MN105" s="469"/>
      <c r="MO105" s="469"/>
      <c r="MP105" s="469"/>
      <c r="MQ105" s="469"/>
      <c r="MR105" s="469"/>
      <c r="MS105" s="469"/>
      <c r="MT105" s="469"/>
      <c r="MU105" s="469"/>
      <c r="MV105" s="469"/>
      <c r="MW105" s="469"/>
      <c r="MX105" s="469"/>
      <c r="MY105" s="469"/>
      <c r="MZ105" s="469"/>
      <c r="NA105" s="469"/>
      <c r="NB105" s="469"/>
      <c r="NC105" s="469"/>
      <c r="ND105" s="469"/>
      <c r="NE105" s="469"/>
      <c r="NF105" s="469"/>
      <c r="NG105" s="469"/>
      <c r="NH105" s="469"/>
      <c r="NI105" s="469"/>
      <c r="NJ105" s="469"/>
      <c r="NK105" s="469"/>
      <c r="NL105" s="469"/>
      <c r="NM105" s="469"/>
      <c r="NN105" s="469"/>
      <c r="NO105" s="469"/>
      <c r="NP105" s="1690"/>
      <c r="NQ105" s="469"/>
      <c r="NR105" s="469"/>
      <c r="NS105" s="469"/>
      <c r="NT105" s="469"/>
      <c r="NU105" s="469"/>
      <c r="NV105" s="469"/>
      <c r="NW105" s="469"/>
      <c r="NX105" s="469"/>
      <c r="NY105" s="469"/>
      <c r="NZ105" s="469"/>
      <c r="OA105" s="469"/>
      <c r="OB105" s="469"/>
      <c r="OC105" s="469"/>
      <c r="OD105" s="469"/>
      <c r="OE105" s="469"/>
      <c r="OF105" s="469"/>
      <c r="OG105" s="469"/>
      <c r="OH105" s="469"/>
      <c r="OI105" s="469"/>
      <c r="OJ105" s="469"/>
      <c r="OK105" s="469"/>
      <c r="OL105" s="469"/>
      <c r="OM105" s="469"/>
      <c r="ON105" s="469"/>
      <c r="OO105" s="469"/>
      <c r="OP105" s="469"/>
      <c r="OQ105" s="469"/>
      <c r="OR105" s="469"/>
      <c r="OS105" s="469"/>
      <c r="OT105" s="469"/>
      <c r="OU105" s="469"/>
      <c r="OV105" s="1690"/>
      <c r="OW105" s="469"/>
      <c r="OX105" s="469"/>
      <c r="OY105" s="469"/>
      <c r="OZ105" s="469"/>
      <c r="PA105" s="469"/>
      <c r="PB105" s="469"/>
      <c r="PC105" s="469"/>
      <c r="PD105" s="469"/>
      <c r="PE105" s="469"/>
      <c r="PF105" s="469"/>
      <c r="PG105" s="469"/>
      <c r="PH105" s="469"/>
      <c r="PI105" s="469"/>
      <c r="PJ105" s="469"/>
      <c r="PK105" s="469"/>
      <c r="PL105" s="469"/>
      <c r="PM105" s="469"/>
      <c r="PN105" s="469"/>
      <c r="PO105" s="469"/>
      <c r="PP105" s="469"/>
      <c r="PQ105" s="469"/>
      <c r="PR105" s="469"/>
      <c r="PS105" s="469"/>
      <c r="PT105" s="469"/>
      <c r="PU105" s="469"/>
      <c r="PV105" s="469"/>
      <c r="PW105" s="469"/>
      <c r="PX105" s="469"/>
      <c r="PY105" s="1664"/>
      <c r="PZ105" s="469"/>
      <c r="QA105" s="469"/>
      <c r="QB105" s="469"/>
      <c r="QC105" s="469"/>
      <c r="QD105" s="469"/>
      <c r="QE105" s="469"/>
      <c r="QF105" s="469"/>
      <c r="QG105" s="469"/>
      <c r="QH105" s="469"/>
      <c r="QI105" s="469"/>
      <c r="QJ105" s="469"/>
      <c r="QK105" s="469"/>
      <c r="QL105" s="469"/>
      <c r="QM105" s="469"/>
      <c r="QN105" s="469"/>
      <c r="QO105" s="469"/>
      <c r="QP105" s="469"/>
      <c r="QQ105" s="469"/>
      <c r="QR105" s="469"/>
      <c r="QS105" s="469"/>
      <c r="QT105" s="469"/>
      <c r="QU105" s="469"/>
      <c r="QV105" s="469"/>
      <c r="QW105" s="469"/>
      <c r="QX105" s="469"/>
      <c r="QY105" s="469"/>
      <c r="QZ105" s="469"/>
      <c r="RA105" s="469"/>
      <c r="RB105" s="469"/>
      <c r="RC105" s="469"/>
      <c r="RD105" s="469"/>
    </row>
    <row r="106" spans="1:472" ht="63.75" hidden="1" customHeight="1" outlineLevel="1">
      <c r="A106" s="2500"/>
      <c r="B106" s="1996" t="s">
        <v>17874</v>
      </c>
      <c r="C106" s="1690"/>
      <c r="D106" s="469"/>
      <c r="E106" s="469"/>
      <c r="F106" s="469"/>
      <c r="G106" s="469"/>
      <c r="H106" s="469"/>
      <c r="I106" s="469"/>
      <c r="J106" s="469"/>
      <c r="K106" s="469"/>
      <c r="L106" s="469"/>
      <c r="M106" s="469"/>
      <c r="N106" s="469"/>
      <c r="O106" s="469"/>
      <c r="P106" s="469"/>
      <c r="Q106" s="469"/>
      <c r="R106" s="469"/>
      <c r="S106" s="469"/>
      <c r="T106" s="469"/>
      <c r="U106" s="469"/>
      <c r="V106" s="469"/>
      <c r="W106" s="469"/>
      <c r="X106" s="469"/>
      <c r="Y106" s="469"/>
      <c r="Z106" s="469"/>
      <c r="AA106" s="469"/>
      <c r="AB106" s="469"/>
      <c r="AC106" s="469"/>
      <c r="AD106" s="469"/>
      <c r="AE106" s="469"/>
      <c r="AF106" s="469"/>
      <c r="AG106" s="469"/>
      <c r="AH106" s="1692"/>
      <c r="AI106" s="1690"/>
      <c r="AJ106" s="1573"/>
      <c r="AK106" s="469"/>
      <c r="AL106" s="469"/>
      <c r="AM106" s="469"/>
      <c r="AN106" s="469"/>
      <c r="AO106" s="469"/>
      <c r="AP106" s="469"/>
      <c r="AQ106" s="469"/>
      <c r="AR106" s="469"/>
      <c r="AS106" s="469"/>
      <c r="AT106" s="469"/>
      <c r="AU106" s="469"/>
      <c r="AV106" s="469"/>
      <c r="AW106" s="469"/>
      <c r="AX106" s="469"/>
      <c r="AY106" s="469"/>
      <c r="AZ106" s="469"/>
      <c r="BA106" s="469"/>
      <c r="BB106" s="469"/>
      <c r="BC106" s="469"/>
      <c r="BD106" s="469"/>
      <c r="BE106" s="469"/>
      <c r="BF106" s="469"/>
      <c r="BG106" s="469"/>
      <c r="BH106" s="469"/>
      <c r="BI106" s="469"/>
      <c r="BJ106" s="469"/>
      <c r="BK106" s="469"/>
      <c r="BL106" s="1690"/>
      <c r="BM106" s="469"/>
      <c r="BN106" s="469"/>
      <c r="BO106" s="469"/>
      <c r="BP106" s="469"/>
      <c r="BQ106" s="469"/>
      <c r="BR106" s="469"/>
      <c r="BS106" s="469"/>
      <c r="BT106" s="469"/>
      <c r="BU106" s="469"/>
      <c r="BV106" s="469"/>
      <c r="BW106" s="469"/>
      <c r="BX106" s="469"/>
      <c r="BY106" s="469"/>
      <c r="BZ106" s="469"/>
      <c r="CA106" s="469"/>
      <c r="CB106" s="469"/>
      <c r="CC106" s="469"/>
      <c r="CD106" s="469"/>
      <c r="CE106" s="469"/>
      <c r="CF106" s="469"/>
      <c r="CG106" s="469"/>
      <c r="CH106" s="469"/>
      <c r="CI106" s="469"/>
      <c r="CJ106" s="469"/>
      <c r="CK106" s="469"/>
      <c r="CL106" s="469"/>
      <c r="CM106" s="469"/>
      <c r="CN106" s="469"/>
      <c r="CO106" s="469"/>
      <c r="CP106" s="469"/>
      <c r="CQ106" s="469"/>
      <c r="CR106" s="1690"/>
      <c r="CS106" s="469"/>
      <c r="CT106" s="469"/>
      <c r="CU106" s="1782"/>
      <c r="CV106" s="469"/>
      <c r="CW106" s="469"/>
      <c r="CX106" s="469"/>
      <c r="CY106" s="469"/>
      <c r="CZ106" s="469"/>
      <c r="DA106" s="469"/>
      <c r="DB106" s="469"/>
      <c r="DC106" s="469"/>
      <c r="DD106" s="469"/>
      <c r="DE106" s="469"/>
      <c r="DF106" s="469"/>
      <c r="DG106" s="469"/>
      <c r="DH106" s="469"/>
      <c r="DI106" s="469"/>
      <c r="DJ106" s="469"/>
      <c r="DK106" s="469"/>
      <c r="DL106" s="469"/>
      <c r="DM106" s="469"/>
      <c r="DN106" s="469"/>
      <c r="DO106" s="469"/>
      <c r="DP106" s="469"/>
      <c r="DQ106" s="469"/>
      <c r="DR106" s="469"/>
      <c r="DS106" s="469"/>
      <c r="DT106" s="469"/>
      <c r="DU106" s="469"/>
      <c r="DV106" s="469"/>
      <c r="DW106" s="1690"/>
      <c r="DX106" s="469"/>
      <c r="DY106" s="469"/>
      <c r="DZ106" s="469"/>
      <c r="EA106" s="469"/>
      <c r="EB106" s="469"/>
      <c r="EC106" s="469"/>
      <c r="ED106" s="469"/>
      <c r="EE106" s="469"/>
      <c r="EF106" s="469"/>
      <c r="EG106" s="469"/>
      <c r="EH106" s="469"/>
      <c r="EI106" s="469"/>
      <c r="EJ106" s="469"/>
      <c r="EK106" s="469"/>
      <c r="EL106" s="469"/>
      <c r="EM106" s="469"/>
      <c r="EN106" s="469"/>
      <c r="EO106" s="469"/>
      <c r="EP106" s="469"/>
      <c r="EQ106" s="469"/>
      <c r="ER106" s="469"/>
      <c r="ES106" s="469"/>
      <c r="ET106" s="469"/>
      <c r="EU106" s="469"/>
      <c r="EV106" s="469"/>
      <c r="EW106" s="469"/>
      <c r="EX106" s="469"/>
      <c r="EY106" s="469"/>
      <c r="EZ106" s="469"/>
      <c r="FA106" s="469"/>
      <c r="FB106" s="469"/>
      <c r="FC106" s="1690"/>
      <c r="FD106" s="469"/>
      <c r="FE106" s="469"/>
      <c r="FF106" s="469"/>
      <c r="FG106" s="469"/>
      <c r="FH106" s="469"/>
      <c r="FI106" s="469"/>
      <c r="FJ106" s="469"/>
      <c r="FK106" s="469"/>
      <c r="FL106" s="469"/>
      <c r="FM106" s="469"/>
      <c r="FN106" s="469"/>
      <c r="FO106" s="469"/>
      <c r="FP106" s="469"/>
      <c r="FQ106" s="469"/>
      <c r="FR106" s="469"/>
      <c r="FS106" s="469"/>
      <c r="FT106" s="469"/>
      <c r="FU106" s="469"/>
      <c r="FV106" s="469"/>
      <c r="FW106" s="469"/>
      <c r="FX106" s="469"/>
      <c r="FY106" s="469"/>
      <c r="FZ106" s="469"/>
      <c r="GA106" s="469"/>
      <c r="GB106" s="469"/>
      <c r="GC106" s="469"/>
      <c r="GD106" s="469"/>
      <c r="GE106" s="469"/>
      <c r="GF106" s="469"/>
      <c r="GG106" s="469"/>
      <c r="GH106" s="1690"/>
      <c r="GI106" s="469"/>
      <c r="GJ106" s="469"/>
      <c r="GK106" s="469"/>
      <c r="GL106" s="469"/>
      <c r="GM106" s="469"/>
      <c r="GN106" s="469"/>
      <c r="GO106" s="469"/>
      <c r="GP106" s="469"/>
      <c r="GQ106" s="469"/>
      <c r="GR106" s="469"/>
      <c r="GS106" s="469"/>
      <c r="GT106" s="469"/>
      <c r="GU106" s="469"/>
      <c r="GV106" s="469"/>
      <c r="GW106" s="469"/>
      <c r="GX106" s="469"/>
      <c r="GY106" s="469"/>
      <c r="GZ106" s="469"/>
      <c r="HA106" s="469"/>
      <c r="HB106" s="469"/>
      <c r="HC106" s="469"/>
      <c r="HD106" s="469"/>
      <c r="HE106" s="469"/>
      <c r="HF106" s="469"/>
      <c r="HG106" s="469"/>
      <c r="HH106" s="469"/>
      <c r="HI106" s="469"/>
      <c r="HJ106" s="469"/>
      <c r="HK106" s="469"/>
      <c r="HL106" s="469"/>
      <c r="HM106" s="469"/>
      <c r="HN106" s="1690"/>
      <c r="HO106" s="469"/>
      <c r="HP106" s="469"/>
      <c r="HQ106" s="469"/>
      <c r="HR106" s="469"/>
      <c r="HS106" s="469"/>
      <c r="HT106" s="469"/>
      <c r="HU106" s="469"/>
      <c r="HV106" s="469"/>
      <c r="HW106" s="469"/>
      <c r="HX106" s="469"/>
      <c r="HY106" s="469"/>
      <c r="HZ106" s="469"/>
      <c r="IA106" s="469"/>
      <c r="IB106" s="469"/>
      <c r="IC106" s="469"/>
      <c r="ID106" s="257"/>
      <c r="IE106" s="469"/>
      <c r="IF106" s="469"/>
      <c r="IG106" s="469"/>
      <c r="IH106" s="469"/>
      <c r="II106" s="469"/>
      <c r="IJ106" s="469"/>
      <c r="IK106" s="469"/>
      <c r="IL106" s="469"/>
      <c r="IM106" s="469"/>
      <c r="IN106" s="469"/>
      <c r="IO106" s="469"/>
      <c r="IP106" s="469"/>
      <c r="IQ106" s="469"/>
      <c r="IR106" s="469"/>
      <c r="IS106" s="1585"/>
      <c r="IT106" s="1679"/>
      <c r="IU106" s="1573"/>
      <c r="IV106" s="469"/>
      <c r="IW106" s="469"/>
      <c r="IX106" s="469"/>
      <c r="IY106" s="469"/>
      <c r="IZ106" s="469"/>
      <c r="JA106" s="469"/>
      <c r="JB106" s="469"/>
      <c r="JC106" s="469"/>
      <c r="JD106" s="469"/>
      <c r="JE106" s="469"/>
      <c r="JF106" s="469"/>
      <c r="JG106" s="469"/>
      <c r="JH106" s="469"/>
      <c r="JI106" s="469"/>
      <c r="JJ106" s="469"/>
      <c r="JK106" s="469"/>
      <c r="JL106" s="469"/>
      <c r="JM106" s="469"/>
      <c r="JN106" s="469"/>
      <c r="JO106" s="469"/>
      <c r="JP106" s="469"/>
      <c r="JQ106" s="469"/>
      <c r="JR106" s="469"/>
      <c r="JS106" s="469"/>
      <c r="JT106" s="469"/>
      <c r="JU106" s="469"/>
      <c r="JV106" s="469"/>
      <c r="JW106" s="469"/>
      <c r="JX106" s="469"/>
      <c r="JY106" s="1690"/>
      <c r="JZ106" s="469"/>
      <c r="KA106" s="469"/>
      <c r="KB106" s="469"/>
      <c r="KC106" s="469"/>
      <c r="KD106" s="469"/>
      <c r="KE106" s="469"/>
      <c r="KF106" s="469"/>
      <c r="KG106" s="469"/>
      <c r="KH106" s="469"/>
      <c r="KI106" s="469"/>
      <c r="KJ106" s="469"/>
      <c r="KK106" s="469"/>
      <c r="KL106" s="469"/>
      <c r="KM106" s="469"/>
      <c r="KN106" s="469"/>
      <c r="KO106" s="469"/>
      <c r="KP106" s="469"/>
      <c r="KQ106" s="469"/>
      <c r="KR106" s="469"/>
      <c r="KS106" s="469"/>
      <c r="KT106" s="469"/>
      <c r="KU106" s="469"/>
      <c r="KV106" s="469"/>
      <c r="KW106" s="469"/>
      <c r="KX106" s="469"/>
      <c r="KY106" s="469"/>
      <c r="KZ106" s="469"/>
      <c r="LA106" s="469"/>
      <c r="LB106" s="469"/>
      <c r="LC106" s="469"/>
      <c r="LD106" s="469"/>
      <c r="LE106" s="1690"/>
      <c r="LF106" s="469"/>
      <c r="LG106" s="469"/>
      <c r="LH106" s="469"/>
      <c r="LI106" s="469"/>
      <c r="LJ106" s="469"/>
      <c r="LK106" s="469"/>
      <c r="LL106" s="469"/>
      <c r="LM106" s="469"/>
      <c r="LN106" s="469"/>
      <c r="LO106" s="469"/>
      <c r="LP106" s="469"/>
      <c r="LQ106" s="469"/>
      <c r="LR106" s="469"/>
      <c r="LS106" s="469"/>
      <c r="LT106" s="469"/>
      <c r="LU106" s="469"/>
      <c r="LV106" s="469"/>
      <c r="LW106" s="469"/>
      <c r="LX106" s="469"/>
      <c r="LY106" s="469"/>
      <c r="LZ106" s="469"/>
      <c r="MA106" s="469"/>
      <c r="MB106" s="469"/>
      <c r="MC106" s="469"/>
      <c r="MD106" s="469"/>
      <c r="ME106" s="469"/>
      <c r="MF106" s="469"/>
      <c r="MG106" s="469"/>
      <c r="MH106" s="469"/>
      <c r="MI106" s="469"/>
      <c r="MJ106" s="1690"/>
      <c r="MK106" s="469"/>
      <c r="ML106" s="469"/>
      <c r="MM106" s="469"/>
      <c r="MN106" s="469"/>
      <c r="MO106" s="469"/>
      <c r="MP106" s="469"/>
      <c r="MQ106" s="469"/>
      <c r="MR106" s="469"/>
      <c r="MS106" s="469"/>
      <c r="MT106" s="469"/>
      <c r="MU106" s="469"/>
      <c r="MV106" s="469"/>
      <c r="MW106" s="469"/>
      <c r="MX106" s="469"/>
      <c r="MY106" s="469"/>
      <c r="MZ106" s="469"/>
      <c r="NA106" s="469"/>
      <c r="NB106" s="469"/>
      <c r="NC106" s="469"/>
      <c r="ND106" s="469"/>
      <c r="NE106" s="469"/>
      <c r="NF106" s="469"/>
      <c r="NG106" s="469"/>
      <c r="NH106" s="469"/>
      <c r="NI106" s="469"/>
      <c r="NJ106" s="469"/>
      <c r="NK106" s="469"/>
      <c r="NL106" s="469"/>
      <c r="NM106" s="469"/>
      <c r="NN106" s="469"/>
      <c r="NO106" s="469"/>
      <c r="NP106" s="1690"/>
      <c r="NQ106" s="469"/>
      <c r="NR106" s="469"/>
      <c r="NS106" s="469"/>
      <c r="NT106" s="469"/>
      <c r="NU106" s="469"/>
      <c r="NV106" s="469"/>
      <c r="NW106" s="469"/>
      <c r="NX106" s="469"/>
      <c r="NY106" s="469"/>
      <c r="NZ106" s="469"/>
      <c r="OA106" s="469"/>
      <c r="OB106" s="469"/>
      <c r="OC106" s="469"/>
      <c r="OD106" s="469"/>
      <c r="OE106" s="469"/>
      <c r="OF106" s="469"/>
      <c r="OG106" s="469"/>
      <c r="OH106" s="469"/>
      <c r="OI106" s="469"/>
      <c r="OJ106" s="469"/>
      <c r="OK106" s="469"/>
      <c r="OL106" s="469"/>
      <c r="OM106" s="469"/>
      <c r="ON106" s="469"/>
      <c r="OO106" s="469"/>
      <c r="OP106" s="469"/>
      <c r="OQ106" s="469"/>
      <c r="OR106" s="469"/>
      <c r="OS106" s="469"/>
      <c r="OT106" s="469"/>
      <c r="OU106" s="469"/>
      <c r="OV106" s="1690"/>
      <c r="OW106" s="469"/>
      <c r="OX106" s="469"/>
      <c r="OY106" s="469"/>
      <c r="OZ106" s="469"/>
      <c r="PA106" s="469"/>
      <c r="PB106" s="469"/>
      <c r="PC106" s="469"/>
      <c r="PD106" s="469"/>
      <c r="PE106" s="469"/>
      <c r="PF106" s="469"/>
      <c r="PG106" s="469"/>
      <c r="PH106" s="469"/>
      <c r="PI106" s="469"/>
      <c r="PJ106" s="469"/>
      <c r="PK106" s="469"/>
      <c r="PL106" s="469"/>
      <c r="PM106" s="469"/>
      <c r="PN106" s="469"/>
      <c r="PO106" s="469"/>
      <c r="PP106" s="469"/>
      <c r="PQ106" s="469"/>
      <c r="PR106" s="469"/>
      <c r="PS106" s="469"/>
      <c r="PT106" s="469"/>
      <c r="PU106" s="469"/>
      <c r="PV106" s="469"/>
      <c r="PW106" s="469"/>
      <c r="PX106" s="469"/>
      <c r="PY106" s="1664"/>
      <c r="PZ106" s="469"/>
      <c r="QA106" s="469"/>
      <c r="QB106" s="469"/>
      <c r="QC106" s="469"/>
      <c r="QD106" s="469"/>
      <c r="QE106" s="469"/>
      <c r="QF106" s="469"/>
      <c r="QG106" s="469"/>
      <c r="QH106" s="469"/>
      <c r="QI106" s="469"/>
      <c r="QJ106" s="469"/>
      <c r="QK106" s="469"/>
      <c r="QL106" s="469"/>
      <c r="QM106" s="469"/>
      <c r="QN106" s="469"/>
      <c r="QO106" s="469"/>
      <c r="QP106" s="469"/>
      <c r="QQ106" s="469"/>
      <c r="QR106" s="469"/>
      <c r="QS106" s="469"/>
      <c r="QT106" s="469"/>
      <c r="QU106" s="469"/>
      <c r="QV106" s="469"/>
      <c r="QW106" s="469"/>
      <c r="QX106" s="469"/>
      <c r="QY106" s="469"/>
      <c r="QZ106" s="469"/>
      <c r="RA106" s="469"/>
      <c r="RB106" s="469"/>
      <c r="RC106" s="469"/>
      <c r="RD106" s="469"/>
    </row>
    <row r="107" spans="1:472" ht="63.75" hidden="1" customHeight="1" outlineLevel="1">
      <c r="A107" s="2500"/>
      <c r="B107" s="1996" t="s">
        <v>17876</v>
      </c>
      <c r="C107" s="1690"/>
      <c r="D107" s="469"/>
      <c r="E107" s="469"/>
      <c r="F107" s="469"/>
      <c r="G107" s="469"/>
      <c r="H107" s="469"/>
      <c r="I107" s="469"/>
      <c r="J107" s="469"/>
      <c r="K107" s="469"/>
      <c r="L107" s="469"/>
      <c r="M107" s="469"/>
      <c r="N107" s="469"/>
      <c r="O107" s="469"/>
      <c r="P107" s="469"/>
      <c r="Q107" s="469"/>
      <c r="R107" s="469"/>
      <c r="S107" s="469"/>
      <c r="T107" s="469"/>
      <c r="U107" s="469"/>
      <c r="V107" s="469"/>
      <c r="W107" s="469"/>
      <c r="X107" s="469"/>
      <c r="Y107" s="469"/>
      <c r="Z107" s="469"/>
      <c r="AA107" s="469"/>
      <c r="AB107" s="469"/>
      <c r="AC107" s="469"/>
      <c r="AD107" s="469"/>
      <c r="AE107" s="469"/>
      <c r="AF107" s="469"/>
      <c r="AG107" s="469"/>
      <c r="AH107" s="1692"/>
      <c r="AI107" s="1690"/>
      <c r="AJ107" s="1573"/>
      <c r="AK107" s="469"/>
      <c r="AL107" s="469"/>
      <c r="AM107" s="469"/>
      <c r="AN107" s="469"/>
      <c r="AO107" s="469"/>
      <c r="AP107" s="469"/>
      <c r="AQ107" s="469"/>
      <c r="AR107" s="469"/>
      <c r="AS107" s="469"/>
      <c r="AT107" s="469"/>
      <c r="AU107" s="469"/>
      <c r="AV107" s="469"/>
      <c r="AW107" s="469"/>
      <c r="AX107" s="469"/>
      <c r="AY107" s="469"/>
      <c r="AZ107" s="469"/>
      <c r="BA107" s="469"/>
      <c r="BB107" s="469"/>
      <c r="BC107" s="469"/>
      <c r="BD107" s="469"/>
      <c r="BE107" s="469"/>
      <c r="BF107" s="469"/>
      <c r="BG107" s="469"/>
      <c r="BH107" s="469"/>
      <c r="BI107" s="469"/>
      <c r="BJ107" s="469"/>
      <c r="BK107" s="469"/>
      <c r="BL107" s="1690"/>
      <c r="BM107" s="469"/>
      <c r="BN107" s="469"/>
      <c r="BO107" s="469"/>
      <c r="BP107" s="469"/>
      <c r="BQ107" s="469"/>
      <c r="BR107" s="469"/>
      <c r="BS107" s="469"/>
      <c r="BT107" s="469"/>
      <c r="BU107" s="469"/>
      <c r="BV107" s="469"/>
      <c r="BW107" s="469"/>
      <c r="BX107" s="469"/>
      <c r="BY107" s="469"/>
      <c r="BZ107" s="469"/>
      <c r="CA107" s="469"/>
      <c r="CB107" s="469"/>
      <c r="CC107" s="469"/>
      <c r="CD107" s="469"/>
      <c r="CE107" s="469"/>
      <c r="CF107" s="469"/>
      <c r="CG107" s="469"/>
      <c r="CH107" s="469"/>
      <c r="CI107" s="469"/>
      <c r="CJ107" s="469"/>
      <c r="CK107" s="469"/>
      <c r="CL107" s="469"/>
      <c r="CM107" s="469"/>
      <c r="CN107" s="469"/>
      <c r="CO107" s="469"/>
      <c r="CP107" s="469"/>
      <c r="CQ107" s="469"/>
      <c r="CR107" s="1690"/>
      <c r="CS107" s="469"/>
      <c r="CT107" s="469"/>
      <c r="CU107" s="1782"/>
      <c r="CV107" s="469"/>
      <c r="CW107" s="469"/>
      <c r="CX107" s="469"/>
      <c r="CY107" s="469"/>
      <c r="CZ107" s="469"/>
      <c r="DA107" s="469"/>
      <c r="DB107" s="469"/>
      <c r="DC107" s="469"/>
      <c r="DD107" s="469"/>
      <c r="DE107" s="469"/>
      <c r="DF107" s="469"/>
      <c r="DG107" s="469"/>
      <c r="DH107" s="469"/>
      <c r="DI107" s="469"/>
      <c r="DJ107" s="469"/>
      <c r="DK107" s="469"/>
      <c r="DL107" s="469"/>
      <c r="DM107" s="469"/>
      <c r="DN107" s="469"/>
      <c r="DO107" s="469"/>
      <c r="DP107" s="469"/>
      <c r="DQ107" s="469"/>
      <c r="DR107" s="469"/>
      <c r="DS107" s="469"/>
      <c r="DT107" s="469"/>
      <c r="DU107" s="469"/>
      <c r="DV107" s="469"/>
      <c r="DW107" s="1690"/>
      <c r="DX107" s="469"/>
      <c r="DY107" s="469"/>
      <c r="DZ107" s="469"/>
      <c r="EA107" s="469"/>
      <c r="EB107" s="469"/>
      <c r="EC107" s="469"/>
      <c r="ED107" s="469"/>
      <c r="EE107" s="469"/>
      <c r="EF107" s="469"/>
      <c r="EG107" s="469"/>
      <c r="EH107" s="469"/>
      <c r="EI107" s="469"/>
      <c r="EJ107" s="469"/>
      <c r="EK107" s="469"/>
      <c r="EL107" s="469"/>
      <c r="EM107" s="469"/>
      <c r="EN107" s="469"/>
      <c r="EO107" s="469"/>
      <c r="EP107" s="469"/>
      <c r="EQ107" s="469"/>
      <c r="ER107" s="469"/>
      <c r="ES107" s="469"/>
      <c r="ET107" s="469"/>
      <c r="EU107" s="469"/>
      <c r="EV107" s="469"/>
      <c r="EW107" s="469"/>
      <c r="EX107" s="469"/>
      <c r="EY107" s="469"/>
      <c r="EZ107" s="469"/>
      <c r="FA107" s="469"/>
      <c r="FB107" s="469"/>
      <c r="FC107" s="1690"/>
      <c r="FD107" s="469"/>
      <c r="FE107" s="469"/>
      <c r="FF107" s="469"/>
      <c r="FG107" s="469"/>
      <c r="FH107" s="469"/>
      <c r="FI107" s="469"/>
      <c r="FJ107" s="469"/>
      <c r="FK107" s="469"/>
      <c r="FL107" s="469"/>
      <c r="FM107" s="469"/>
      <c r="FN107" s="469"/>
      <c r="FO107" s="469"/>
      <c r="FP107" s="469"/>
      <c r="FQ107" s="469"/>
      <c r="FR107" s="469"/>
      <c r="FS107" s="469"/>
      <c r="FT107" s="469"/>
      <c r="FU107" s="469"/>
      <c r="FV107" s="469"/>
      <c r="FW107" s="469"/>
      <c r="FX107" s="469"/>
      <c r="FY107" s="469"/>
      <c r="FZ107" s="469"/>
      <c r="GA107" s="469"/>
      <c r="GB107" s="469"/>
      <c r="GC107" s="469"/>
      <c r="GD107" s="469"/>
      <c r="GE107" s="469"/>
      <c r="GF107" s="469"/>
      <c r="GG107" s="469"/>
      <c r="GH107" s="1690"/>
      <c r="GI107" s="469"/>
      <c r="GJ107" s="469"/>
      <c r="GK107" s="469"/>
      <c r="GL107" s="469"/>
      <c r="GM107" s="469"/>
      <c r="GN107" s="469"/>
      <c r="GO107" s="469"/>
      <c r="GP107" s="469"/>
      <c r="GQ107" s="469"/>
      <c r="GR107" s="469"/>
      <c r="GS107" s="469"/>
      <c r="GT107" s="469"/>
      <c r="GU107" s="469"/>
      <c r="GV107" s="469"/>
      <c r="GW107" s="469"/>
      <c r="GX107" s="469"/>
      <c r="GY107" s="469"/>
      <c r="GZ107" s="469"/>
      <c r="HA107" s="469"/>
      <c r="HB107" s="469"/>
      <c r="HC107" s="469"/>
      <c r="HD107" s="469"/>
      <c r="HE107" s="469"/>
      <c r="HF107" s="469"/>
      <c r="HG107" s="469"/>
      <c r="HH107" s="469"/>
      <c r="HI107" s="469"/>
      <c r="HJ107" s="469"/>
      <c r="HK107" s="469"/>
      <c r="HL107" s="469"/>
      <c r="HM107" s="469"/>
      <c r="HN107" s="1690"/>
      <c r="HO107" s="469"/>
      <c r="HP107" s="469"/>
      <c r="HQ107" s="469"/>
      <c r="HR107" s="469"/>
      <c r="HS107" s="469"/>
      <c r="HT107" s="469"/>
      <c r="HU107" s="469"/>
      <c r="HV107" s="469"/>
      <c r="HW107" s="469"/>
      <c r="HX107" s="469"/>
      <c r="HY107" s="469"/>
      <c r="HZ107" s="469"/>
      <c r="IA107" s="469"/>
      <c r="IB107" s="469"/>
      <c r="IC107" s="469"/>
      <c r="ID107" s="257"/>
      <c r="IE107" s="469"/>
      <c r="IF107" s="469"/>
      <c r="IG107" s="469"/>
      <c r="IH107" s="469"/>
      <c r="II107" s="469"/>
      <c r="IJ107" s="469"/>
      <c r="IK107" s="469"/>
      <c r="IL107" s="469"/>
      <c r="IM107" s="469"/>
      <c r="IN107" s="469"/>
      <c r="IO107" s="469"/>
      <c r="IP107" s="469"/>
      <c r="IQ107" s="469"/>
      <c r="IR107" s="469"/>
      <c r="IS107" s="1585"/>
      <c r="IT107" s="1679"/>
      <c r="IU107" s="1573"/>
      <c r="IV107" s="469"/>
      <c r="IW107" s="469"/>
      <c r="IX107" s="469"/>
      <c r="IY107" s="469"/>
      <c r="IZ107" s="469"/>
      <c r="JA107" s="469"/>
      <c r="JB107" s="469"/>
      <c r="JC107" s="469"/>
      <c r="JD107" s="469"/>
      <c r="JE107" s="469"/>
      <c r="JF107" s="469"/>
      <c r="JG107" s="469"/>
      <c r="JH107" s="469"/>
      <c r="JI107" s="469"/>
      <c r="JJ107" s="469"/>
      <c r="JK107" s="469"/>
      <c r="JL107" s="469"/>
      <c r="JM107" s="469"/>
      <c r="JN107" s="469"/>
      <c r="JO107" s="469"/>
      <c r="JP107" s="469"/>
      <c r="JQ107" s="469"/>
      <c r="JR107" s="469"/>
      <c r="JS107" s="469"/>
      <c r="JT107" s="469"/>
      <c r="JU107" s="469"/>
      <c r="JV107" s="469"/>
      <c r="JW107" s="469"/>
      <c r="JX107" s="469"/>
      <c r="JY107" s="1690"/>
      <c r="JZ107" s="469"/>
      <c r="KA107" s="469"/>
      <c r="KB107" s="469"/>
      <c r="KC107" s="469"/>
      <c r="KD107" s="469"/>
      <c r="KE107" s="469"/>
      <c r="KF107" s="469"/>
      <c r="KG107" s="469"/>
      <c r="KH107" s="469"/>
      <c r="KI107" s="469"/>
      <c r="KJ107" s="469"/>
      <c r="KK107" s="469"/>
      <c r="KL107" s="469"/>
      <c r="KM107" s="469"/>
      <c r="KN107" s="469"/>
      <c r="KO107" s="469"/>
      <c r="KP107" s="469"/>
      <c r="KQ107" s="469"/>
      <c r="KR107" s="469"/>
      <c r="KS107" s="469"/>
      <c r="KT107" s="469"/>
      <c r="KU107" s="469"/>
      <c r="KV107" s="469"/>
      <c r="KW107" s="469"/>
      <c r="KX107" s="469"/>
      <c r="KY107" s="469"/>
      <c r="KZ107" s="469"/>
      <c r="LA107" s="469"/>
      <c r="LB107" s="469"/>
      <c r="LC107" s="469"/>
      <c r="LD107" s="469"/>
      <c r="LE107" s="1690"/>
      <c r="LF107" s="469"/>
      <c r="LG107" s="469"/>
      <c r="LH107" s="469"/>
      <c r="LI107" s="469"/>
      <c r="LJ107" s="469"/>
      <c r="LK107" s="469"/>
      <c r="LL107" s="469"/>
      <c r="LM107" s="469"/>
      <c r="LN107" s="469"/>
      <c r="LO107" s="469"/>
      <c r="LP107" s="469"/>
      <c r="LQ107" s="469"/>
      <c r="LR107" s="469"/>
      <c r="LS107" s="469"/>
      <c r="LT107" s="469"/>
      <c r="LU107" s="469"/>
      <c r="LV107" s="469"/>
      <c r="LW107" s="469"/>
      <c r="LX107" s="469"/>
      <c r="LY107" s="469"/>
      <c r="LZ107" s="469"/>
      <c r="MA107" s="469"/>
      <c r="MB107" s="469"/>
      <c r="MC107" s="469"/>
      <c r="MD107" s="469"/>
      <c r="ME107" s="469"/>
      <c r="MF107" s="469"/>
      <c r="MG107" s="469"/>
      <c r="MH107" s="469"/>
      <c r="MI107" s="469"/>
      <c r="MJ107" s="1690"/>
      <c r="MK107" s="469"/>
      <c r="ML107" s="469"/>
      <c r="MM107" s="469"/>
      <c r="MN107" s="469"/>
      <c r="MO107" s="469"/>
      <c r="MP107" s="469"/>
      <c r="MQ107" s="469"/>
      <c r="MR107" s="469"/>
      <c r="MS107" s="469"/>
      <c r="MT107" s="469"/>
      <c r="MU107" s="469"/>
      <c r="MV107" s="469"/>
      <c r="MW107" s="469"/>
      <c r="MX107" s="469"/>
      <c r="MY107" s="469"/>
      <c r="MZ107" s="469"/>
      <c r="NA107" s="469"/>
      <c r="NB107" s="469"/>
      <c r="NC107" s="469"/>
      <c r="ND107" s="469"/>
      <c r="NE107" s="469"/>
      <c r="NF107" s="469"/>
      <c r="NG107" s="469"/>
      <c r="NH107" s="469"/>
      <c r="NI107" s="469"/>
      <c r="NJ107" s="469"/>
      <c r="NK107" s="469"/>
      <c r="NL107" s="469"/>
      <c r="NM107" s="469"/>
      <c r="NN107" s="469"/>
      <c r="NO107" s="469"/>
      <c r="NP107" s="1690"/>
      <c r="NQ107" s="469"/>
      <c r="NR107" s="469"/>
      <c r="NS107" s="469"/>
      <c r="NT107" s="469"/>
      <c r="NU107" s="469"/>
      <c r="NV107" s="469"/>
      <c r="NW107" s="469"/>
      <c r="NX107" s="469"/>
      <c r="NY107" s="469"/>
      <c r="NZ107" s="469"/>
      <c r="OA107" s="469"/>
      <c r="OB107" s="469"/>
      <c r="OC107" s="469"/>
      <c r="OD107" s="469"/>
      <c r="OE107" s="469"/>
      <c r="OF107" s="469"/>
      <c r="OG107" s="469"/>
      <c r="OH107" s="469"/>
      <c r="OI107" s="469"/>
      <c r="OJ107" s="469"/>
      <c r="OK107" s="469"/>
      <c r="OL107" s="469"/>
      <c r="OM107" s="469"/>
      <c r="ON107" s="469"/>
      <c r="OO107" s="469"/>
      <c r="OP107" s="469"/>
      <c r="OQ107" s="469"/>
      <c r="OR107" s="469"/>
      <c r="OS107" s="469"/>
      <c r="OT107" s="469"/>
      <c r="OU107" s="469"/>
      <c r="OV107" s="1690"/>
      <c r="OW107" s="469"/>
      <c r="OX107" s="469"/>
      <c r="OY107" s="469"/>
      <c r="OZ107" s="469"/>
      <c r="PA107" s="469"/>
      <c r="PB107" s="469"/>
      <c r="PC107" s="469"/>
      <c r="PD107" s="469"/>
      <c r="PE107" s="469"/>
      <c r="PF107" s="469"/>
      <c r="PG107" s="469"/>
      <c r="PH107" s="469"/>
      <c r="PI107" s="469"/>
      <c r="PJ107" s="469"/>
      <c r="PK107" s="469"/>
      <c r="PL107" s="469"/>
      <c r="PM107" s="469"/>
      <c r="PN107" s="469"/>
      <c r="PO107" s="469"/>
      <c r="PP107" s="469"/>
      <c r="PQ107" s="469"/>
      <c r="PR107" s="469"/>
      <c r="PS107" s="469"/>
      <c r="PT107" s="469"/>
      <c r="PU107" s="469"/>
      <c r="PV107" s="469"/>
      <c r="PW107" s="469"/>
      <c r="PX107" s="469"/>
      <c r="PY107" s="1664"/>
      <c r="PZ107" s="469"/>
      <c r="QA107" s="469"/>
      <c r="QB107" s="469"/>
      <c r="QC107" s="469"/>
      <c r="QD107" s="469"/>
      <c r="QE107" s="469"/>
      <c r="QF107" s="469"/>
      <c r="QG107" s="469"/>
      <c r="QH107" s="469"/>
      <c r="QI107" s="469"/>
      <c r="QJ107" s="469"/>
      <c r="QK107" s="469"/>
      <c r="QL107" s="469"/>
      <c r="QM107" s="469"/>
      <c r="QN107" s="469"/>
      <c r="QO107" s="469"/>
      <c r="QP107" s="469"/>
      <c r="QQ107" s="469"/>
      <c r="QR107" s="469"/>
      <c r="QS107" s="469"/>
      <c r="QT107" s="469"/>
      <c r="QU107" s="469"/>
      <c r="QV107" s="469"/>
      <c r="QW107" s="469"/>
      <c r="QX107" s="469"/>
      <c r="QY107" s="469"/>
      <c r="QZ107" s="469"/>
      <c r="RA107" s="469"/>
      <c r="RB107" s="469"/>
      <c r="RC107" s="469"/>
      <c r="RD107" s="469"/>
    </row>
    <row r="108" spans="1:472" ht="63.75" hidden="1" customHeight="1" outlineLevel="1">
      <c r="A108" s="2500"/>
      <c r="B108" s="1996" t="s">
        <v>17878</v>
      </c>
      <c r="C108" s="1690"/>
      <c r="D108" s="469"/>
      <c r="E108" s="469"/>
      <c r="F108" s="469"/>
      <c r="G108" s="469"/>
      <c r="H108" s="469"/>
      <c r="I108" s="469"/>
      <c r="J108" s="469"/>
      <c r="K108" s="469"/>
      <c r="L108" s="469"/>
      <c r="M108" s="469"/>
      <c r="N108" s="469"/>
      <c r="O108" s="469"/>
      <c r="P108" s="469"/>
      <c r="Q108" s="469"/>
      <c r="R108" s="469"/>
      <c r="S108" s="469"/>
      <c r="T108" s="469"/>
      <c r="U108" s="469"/>
      <c r="V108" s="469"/>
      <c r="W108" s="469"/>
      <c r="X108" s="469"/>
      <c r="Y108" s="469"/>
      <c r="Z108" s="469"/>
      <c r="AA108" s="469"/>
      <c r="AB108" s="469"/>
      <c r="AC108" s="469"/>
      <c r="AD108" s="469"/>
      <c r="AE108" s="469"/>
      <c r="AF108" s="469"/>
      <c r="AG108" s="469"/>
      <c r="AH108" s="1692"/>
      <c r="AI108" s="1690"/>
      <c r="AJ108" s="1573"/>
      <c r="AK108" s="469"/>
      <c r="AL108" s="469"/>
      <c r="AM108" s="469"/>
      <c r="AN108" s="469"/>
      <c r="AO108" s="469"/>
      <c r="AP108" s="469"/>
      <c r="AQ108" s="469"/>
      <c r="AR108" s="469"/>
      <c r="AS108" s="469"/>
      <c r="AT108" s="469"/>
      <c r="AU108" s="469"/>
      <c r="AV108" s="469"/>
      <c r="AW108" s="469"/>
      <c r="AX108" s="469"/>
      <c r="AY108" s="469"/>
      <c r="AZ108" s="469"/>
      <c r="BA108" s="469"/>
      <c r="BB108" s="469"/>
      <c r="BC108" s="469"/>
      <c r="BD108" s="469"/>
      <c r="BE108" s="469"/>
      <c r="BF108" s="469"/>
      <c r="BG108" s="469"/>
      <c r="BH108" s="469"/>
      <c r="BI108" s="469"/>
      <c r="BJ108" s="469"/>
      <c r="BK108" s="469"/>
      <c r="BL108" s="1690"/>
      <c r="BM108" s="469"/>
      <c r="BN108" s="469"/>
      <c r="BO108" s="469"/>
      <c r="BP108" s="469"/>
      <c r="BQ108" s="469"/>
      <c r="BR108" s="469"/>
      <c r="BS108" s="469"/>
      <c r="BT108" s="469"/>
      <c r="BU108" s="469"/>
      <c r="BV108" s="469"/>
      <c r="BW108" s="469"/>
      <c r="BX108" s="469"/>
      <c r="BY108" s="469"/>
      <c r="BZ108" s="469"/>
      <c r="CA108" s="469"/>
      <c r="CB108" s="469"/>
      <c r="CC108" s="469"/>
      <c r="CD108" s="469"/>
      <c r="CE108" s="469"/>
      <c r="CF108" s="469"/>
      <c r="CG108" s="469"/>
      <c r="CH108" s="469"/>
      <c r="CI108" s="469"/>
      <c r="CJ108" s="469"/>
      <c r="CK108" s="469"/>
      <c r="CL108" s="469"/>
      <c r="CM108" s="469"/>
      <c r="CN108" s="469"/>
      <c r="CO108" s="469"/>
      <c r="CP108" s="469"/>
      <c r="CQ108" s="469"/>
      <c r="CR108" s="1690"/>
      <c r="CS108" s="469"/>
      <c r="CT108" s="469"/>
      <c r="CU108" s="1782"/>
      <c r="CV108" s="469"/>
      <c r="CW108" s="469"/>
      <c r="CX108" s="469"/>
      <c r="CY108" s="469"/>
      <c r="CZ108" s="469"/>
      <c r="DA108" s="469"/>
      <c r="DB108" s="469"/>
      <c r="DC108" s="469"/>
      <c r="DD108" s="469"/>
      <c r="DE108" s="469"/>
      <c r="DF108" s="469"/>
      <c r="DG108" s="469"/>
      <c r="DH108" s="469"/>
      <c r="DI108" s="469"/>
      <c r="DJ108" s="469"/>
      <c r="DK108" s="469"/>
      <c r="DL108" s="469"/>
      <c r="DM108" s="469"/>
      <c r="DN108" s="469"/>
      <c r="DO108" s="469"/>
      <c r="DP108" s="469"/>
      <c r="DQ108" s="469"/>
      <c r="DR108" s="469"/>
      <c r="DS108" s="469"/>
      <c r="DT108" s="469"/>
      <c r="DU108" s="469"/>
      <c r="DV108" s="469"/>
      <c r="DW108" s="1690"/>
      <c r="DX108" s="469"/>
      <c r="DY108" s="469"/>
      <c r="DZ108" s="469"/>
      <c r="EA108" s="469"/>
      <c r="EB108" s="469"/>
      <c r="EC108" s="469"/>
      <c r="ED108" s="469"/>
      <c r="EE108" s="469"/>
      <c r="EF108" s="469"/>
      <c r="EG108" s="469"/>
      <c r="EH108" s="469"/>
      <c r="EI108" s="469"/>
      <c r="EJ108" s="469"/>
      <c r="EK108" s="469"/>
      <c r="EL108" s="469"/>
      <c r="EM108" s="469"/>
      <c r="EN108" s="469"/>
      <c r="EO108" s="469"/>
      <c r="EP108" s="469"/>
      <c r="EQ108" s="469"/>
      <c r="ER108" s="469"/>
      <c r="ES108" s="469"/>
      <c r="ET108" s="469"/>
      <c r="EU108" s="469"/>
      <c r="EV108" s="469"/>
      <c r="EW108" s="469"/>
      <c r="EX108" s="469"/>
      <c r="EY108" s="469"/>
      <c r="EZ108" s="469"/>
      <c r="FA108" s="469"/>
      <c r="FB108" s="469"/>
      <c r="FC108" s="1690"/>
      <c r="FD108" s="469"/>
      <c r="FE108" s="469"/>
      <c r="FF108" s="469"/>
      <c r="FG108" s="469"/>
      <c r="FH108" s="469"/>
      <c r="FI108" s="469"/>
      <c r="FJ108" s="469"/>
      <c r="FK108" s="469"/>
      <c r="FL108" s="469"/>
      <c r="FM108" s="469"/>
      <c r="FN108" s="469"/>
      <c r="FO108" s="469"/>
      <c r="FP108" s="469"/>
      <c r="FQ108" s="469"/>
      <c r="FR108" s="469"/>
      <c r="FS108" s="469"/>
      <c r="FT108" s="469"/>
      <c r="FU108" s="469"/>
      <c r="FV108" s="469"/>
      <c r="FW108" s="469"/>
      <c r="FX108" s="469"/>
      <c r="FY108" s="469"/>
      <c r="FZ108" s="469"/>
      <c r="GA108" s="469"/>
      <c r="GB108" s="469"/>
      <c r="GC108" s="469"/>
      <c r="GD108" s="469"/>
      <c r="GE108" s="469"/>
      <c r="GF108" s="469"/>
      <c r="GG108" s="469"/>
      <c r="GH108" s="1690"/>
      <c r="GI108" s="469"/>
      <c r="GJ108" s="469"/>
      <c r="GK108" s="469"/>
      <c r="GL108" s="469"/>
      <c r="GM108" s="469"/>
      <c r="GN108" s="469"/>
      <c r="GO108" s="469"/>
      <c r="GP108" s="469"/>
      <c r="GQ108" s="469"/>
      <c r="GR108" s="469"/>
      <c r="GS108" s="469"/>
      <c r="GT108" s="469"/>
      <c r="GU108" s="469"/>
      <c r="GV108" s="469"/>
      <c r="GW108" s="469"/>
      <c r="GX108" s="469"/>
      <c r="GY108" s="469"/>
      <c r="GZ108" s="469"/>
      <c r="HA108" s="469"/>
      <c r="HB108" s="469"/>
      <c r="HC108" s="469"/>
      <c r="HD108" s="469"/>
      <c r="HE108" s="469"/>
      <c r="HF108" s="469"/>
      <c r="HG108" s="469"/>
      <c r="HH108" s="469"/>
      <c r="HI108" s="469"/>
      <c r="HJ108" s="469"/>
      <c r="HK108" s="469"/>
      <c r="HL108" s="469"/>
      <c r="HM108" s="469"/>
      <c r="HN108" s="1690"/>
      <c r="HO108" s="469"/>
      <c r="HP108" s="469"/>
      <c r="HQ108" s="469"/>
      <c r="HR108" s="469"/>
      <c r="HS108" s="469"/>
      <c r="HT108" s="469"/>
      <c r="HU108" s="469"/>
      <c r="HV108" s="469"/>
      <c r="HW108" s="469"/>
      <c r="HX108" s="469"/>
      <c r="HY108" s="469"/>
      <c r="HZ108" s="469"/>
      <c r="IA108" s="469"/>
      <c r="IB108" s="469"/>
      <c r="IC108" s="469"/>
      <c r="ID108" s="257"/>
      <c r="IE108" s="469"/>
      <c r="IF108" s="469"/>
      <c r="IG108" s="469"/>
      <c r="IH108" s="469"/>
      <c r="II108" s="469"/>
      <c r="IJ108" s="469"/>
      <c r="IK108" s="469"/>
      <c r="IL108" s="469"/>
      <c r="IM108" s="469"/>
      <c r="IN108" s="469"/>
      <c r="IO108" s="469"/>
      <c r="IP108" s="469"/>
      <c r="IQ108" s="469"/>
      <c r="IR108" s="469"/>
      <c r="IS108" s="1585"/>
      <c r="IT108" s="1679"/>
      <c r="IU108" s="1573"/>
      <c r="IV108" s="469"/>
      <c r="IW108" s="469"/>
      <c r="IX108" s="469"/>
      <c r="IY108" s="469"/>
      <c r="IZ108" s="469"/>
      <c r="JA108" s="469"/>
      <c r="JB108" s="469"/>
      <c r="JC108" s="469"/>
      <c r="JD108" s="469"/>
      <c r="JE108" s="469"/>
      <c r="JF108" s="469"/>
      <c r="JG108" s="469"/>
      <c r="JH108" s="469"/>
      <c r="JI108" s="469"/>
      <c r="JJ108" s="469"/>
      <c r="JK108" s="469"/>
      <c r="JL108" s="469"/>
      <c r="JM108" s="469"/>
      <c r="JN108" s="469"/>
      <c r="JO108" s="469"/>
      <c r="JP108" s="469"/>
      <c r="JQ108" s="469"/>
      <c r="JR108" s="469"/>
      <c r="JS108" s="469"/>
      <c r="JT108" s="469"/>
      <c r="JU108" s="469"/>
      <c r="JV108" s="469"/>
      <c r="JW108" s="469"/>
      <c r="JX108" s="469"/>
      <c r="JY108" s="1690"/>
      <c r="JZ108" s="469"/>
      <c r="KA108" s="469"/>
      <c r="KB108" s="469"/>
      <c r="KC108" s="469"/>
      <c r="KD108" s="469"/>
      <c r="KE108" s="469"/>
      <c r="KF108" s="469"/>
      <c r="KG108" s="469"/>
      <c r="KH108" s="469"/>
      <c r="KI108" s="469"/>
      <c r="KJ108" s="469"/>
      <c r="KK108" s="469"/>
      <c r="KL108" s="469"/>
      <c r="KM108" s="469"/>
      <c r="KN108" s="469"/>
      <c r="KO108" s="469"/>
      <c r="KP108" s="469"/>
      <c r="KQ108" s="469"/>
      <c r="KR108" s="469"/>
      <c r="KS108" s="469"/>
      <c r="KT108" s="469"/>
      <c r="KU108" s="469"/>
      <c r="KV108" s="469"/>
      <c r="KW108" s="469"/>
      <c r="KX108" s="469"/>
      <c r="KY108" s="469"/>
      <c r="KZ108" s="469"/>
      <c r="LA108" s="469"/>
      <c r="LB108" s="469"/>
      <c r="LC108" s="469"/>
      <c r="LD108" s="469"/>
      <c r="LE108" s="1690"/>
      <c r="LF108" s="469"/>
      <c r="LG108" s="469"/>
      <c r="LH108" s="469"/>
      <c r="LI108" s="469"/>
      <c r="LJ108" s="469"/>
      <c r="LK108" s="469"/>
      <c r="LL108" s="469"/>
      <c r="LM108" s="469"/>
      <c r="LN108" s="469"/>
      <c r="LO108" s="469"/>
      <c r="LP108" s="469"/>
      <c r="LQ108" s="469"/>
      <c r="LR108" s="469"/>
      <c r="LS108" s="469"/>
      <c r="LT108" s="469"/>
      <c r="LU108" s="469"/>
      <c r="LV108" s="469"/>
      <c r="LW108" s="469"/>
      <c r="LX108" s="469"/>
      <c r="LY108" s="469"/>
      <c r="LZ108" s="469"/>
      <c r="MA108" s="469"/>
      <c r="MB108" s="469"/>
      <c r="MC108" s="469"/>
      <c r="MD108" s="469"/>
      <c r="ME108" s="469"/>
      <c r="MF108" s="469"/>
      <c r="MG108" s="469"/>
      <c r="MH108" s="469"/>
      <c r="MI108" s="469"/>
      <c r="MJ108" s="1690"/>
      <c r="MK108" s="469"/>
      <c r="ML108" s="469"/>
      <c r="MM108" s="469"/>
      <c r="MN108" s="469"/>
      <c r="MO108" s="469"/>
      <c r="MP108" s="469"/>
      <c r="MQ108" s="469"/>
      <c r="MR108" s="469"/>
      <c r="MS108" s="469"/>
      <c r="MT108" s="469"/>
      <c r="MU108" s="469"/>
      <c r="MV108" s="469"/>
      <c r="MW108" s="469"/>
      <c r="MX108" s="469"/>
      <c r="MY108" s="469"/>
      <c r="MZ108" s="469"/>
      <c r="NA108" s="469"/>
      <c r="NB108" s="469"/>
      <c r="NC108" s="469"/>
      <c r="ND108" s="469"/>
      <c r="NE108" s="469"/>
      <c r="NF108" s="469"/>
      <c r="NG108" s="469"/>
      <c r="NH108" s="469"/>
      <c r="NI108" s="469"/>
      <c r="NJ108" s="469"/>
      <c r="NK108" s="469"/>
      <c r="NL108" s="469"/>
      <c r="NM108" s="469"/>
      <c r="NN108" s="469"/>
      <c r="NO108" s="469"/>
      <c r="NP108" s="1690"/>
      <c r="NQ108" s="469"/>
      <c r="NR108" s="469"/>
      <c r="NS108" s="469"/>
      <c r="NT108" s="469"/>
      <c r="NU108" s="469"/>
      <c r="NV108" s="469"/>
      <c r="NW108" s="469"/>
      <c r="NX108" s="469"/>
      <c r="NY108" s="469"/>
      <c r="NZ108" s="469"/>
      <c r="OA108" s="469"/>
      <c r="OB108" s="469"/>
      <c r="OC108" s="469"/>
      <c r="OD108" s="469"/>
      <c r="OE108" s="469"/>
      <c r="OF108" s="469"/>
      <c r="OG108" s="469"/>
      <c r="OH108" s="469"/>
      <c r="OI108" s="469"/>
      <c r="OJ108" s="469"/>
      <c r="OK108" s="469"/>
      <c r="OL108" s="469"/>
      <c r="OM108" s="469"/>
      <c r="ON108" s="469"/>
      <c r="OO108" s="469"/>
      <c r="OP108" s="469"/>
      <c r="OQ108" s="469"/>
      <c r="OR108" s="469"/>
      <c r="OS108" s="469"/>
      <c r="OT108" s="469"/>
      <c r="OU108" s="469"/>
      <c r="OV108" s="1690"/>
      <c r="OW108" s="469"/>
      <c r="OX108" s="469"/>
      <c r="OY108" s="469"/>
      <c r="OZ108" s="469"/>
      <c r="PA108" s="469"/>
      <c r="PB108" s="469"/>
      <c r="PC108" s="469"/>
      <c r="PD108" s="469"/>
      <c r="PE108" s="469"/>
      <c r="PF108" s="469"/>
      <c r="PG108" s="469"/>
      <c r="PH108" s="469"/>
      <c r="PI108" s="469"/>
      <c r="PJ108" s="469"/>
      <c r="PK108" s="469"/>
      <c r="PL108" s="469"/>
      <c r="PM108" s="469"/>
      <c r="PN108" s="469"/>
      <c r="PO108" s="469"/>
      <c r="PP108" s="469"/>
      <c r="PQ108" s="469"/>
      <c r="PR108" s="469"/>
      <c r="PS108" s="469"/>
      <c r="PT108" s="469"/>
      <c r="PU108" s="469"/>
      <c r="PV108" s="469"/>
      <c r="PW108" s="469"/>
      <c r="PX108" s="469"/>
      <c r="PY108" s="1664"/>
      <c r="PZ108" s="469"/>
      <c r="QA108" s="469"/>
      <c r="QB108" s="469"/>
      <c r="QC108" s="469"/>
      <c r="QD108" s="469"/>
      <c r="QE108" s="469"/>
      <c r="QF108" s="469"/>
      <c r="QG108" s="469"/>
      <c r="QH108" s="469"/>
      <c r="QI108" s="469"/>
      <c r="QJ108" s="469"/>
      <c r="QK108" s="469"/>
      <c r="QL108" s="469"/>
      <c r="QM108" s="469"/>
      <c r="QN108" s="469"/>
      <c r="QO108" s="469"/>
      <c r="QP108" s="469"/>
      <c r="QQ108" s="469"/>
      <c r="QR108" s="469"/>
      <c r="QS108" s="469"/>
      <c r="QT108" s="469"/>
      <c r="QU108" s="469"/>
      <c r="QV108" s="469"/>
      <c r="QW108" s="469"/>
      <c r="QX108" s="469"/>
      <c r="QY108" s="469"/>
      <c r="QZ108" s="469"/>
      <c r="RA108" s="469"/>
      <c r="RB108" s="469"/>
      <c r="RC108" s="469"/>
      <c r="RD108" s="469"/>
    </row>
    <row r="109" spans="1:472" ht="63.75" hidden="1" customHeight="1" outlineLevel="1">
      <c r="A109" s="2500"/>
      <c r="B109" s="1996" t="s">
        <v>17880</v>
      </c>
      <c r="C109" s="2214"/>
      <c r="D109" s="469"/>
      <c r="E109" s="469"/>
      <c r="F109" s="469"/>
      <c r="G109" s="469"/>
      <c r="H109" s="469"/>
      <c r="I109" s="469"/>
      <c r="J109" s="469"/>
      <c r="K109" s="469"/>
      <c r="L109" s="469"/>
      <c r="M109" s="469"/>
      <c r="N109" s="469"/>
      <c r="O109" s="469"/>
      <c r="P109" s="469"/>
      <c r="Q109" s="469"/>
      <c r="R109" s="469"/>
      <c r="S109" s="469"/>
      <c r="T109" s="469"/>
      <c r="U109" s="469"/>
      <c r="V109" s="469"/>
      <c r="W109" s="469"/>
      <c r="X109" s="469"/>
      <c r="Y109" s="469"/>
      <c r="Z109" s="469"/>
      <c r="AA109" s="469"/>
      <c r="AB109" s="469"/>
      <c r="AC109" s="469"/>
      <c r="AD109" s="469"/>
      <c r="AE109" s="469"/>
      <c r="AF109" s="469"/>
      <c r="AG109" s="469"/>
      <c r="AH109" s="1692"/>
      <c r="AI109" s="2214"/>
      <c r="AJ109" s="1573"/>
      <c r="AK109" s="469"/>
      <c r="AL109" s="469"/>
      <c r="AM109" s="469"/>
      <c r="AN109" s="469"/>
      <c r="AO109" s="469"/>
      <c r="AP109" s="469"/>
      <c r="AQ109" s="469"/>
      <c r="AR109" s="469"/>
      <c r="AS109" s="469"/>
      <c r="AT109" s="469"/>
      <c r="AU109" s="469"/>
      <c r="AV109" s="469"/>
      <c r="AW109" s="469"/>
      <c r="AX109" s="469"/>
      <c r="AY109" s="469"/>
      <c r="AZ109" s="469"/>
      <c r="BA109" s="469"/>
      <c r="BB109" s="469"/>
      <c r="BC109" s="469"/>
      <c r="BD109" s="469"/>
      <c r="BE109" s="469"/>
      <c r="BF109" s="469"/>
      <c r="BG109" s="469"/>
      <c r="BH109" s="469"/>
      <c r="BI109" s="469"/>
      <c r="BJ109" s="469"/>
      <c r="BK109" s="469"/>
      <c r="BL109" s="2214"/>
      <c r="BM109" s="469"/>
      <c r="BN109" s="469"/>
      <c r="BO109" s="469"/>
      <c r="BP109" s="469"/>
      <c r="BQ109" s="469"/>
      <c r="BR109" s="469"/>
      <c r="BS109" s="469"/>
      <c r="BT109" s="469"/>
      <c r="BU109" s="469"/>
      <c r="BV109" s="469"/>
      <c r="BW109" s="469"/>
      <c r="BX109" s="469"/>
      <c r="BY109" s="469"/>
      <c r="BZ109" s="469"/>
      <c r="CA109" s="469"/>
      <c r="CB109" s="469"/>
      <c r="CC109" s="469"/>
      <c r="CD109" s="469"/>
      <c r="CE109" s="469"/>
      <c r="CF109" s="469"/>
      <c r="CG109" s="469"/>
      <c r="CH109" s="469"/>
      <c r="CI109" s="469"/>
      <c r="CJ109" s="469"/>
      <c r="CK109" s="469"/>
      <c r="CL109" s="469"/>
      <c r="CM109" s="469"/>
      <c r="CN109" s="469"/>
      <c r="CO109" s="469"/>
      <c r="CP109" s="469"/>
      <c r="CQ109" s="469"/>
      <c r="CR109" s="2214"/>
      <c r="CS109" s="469"/>
      <c r="CT109" s="469"/>
      <c r="CU109" s="1782"/>
      <c r="CV109" s="469"/>
      <c r="CW109" s="469"/>
      <c r="CX109" s="469"/>
      <c r="CY109" s="469"/>
      <c r="CZ109" s="469"/>
      <c r="DA109" s="469"/>
      <c r="DB109" s="469"/>
      <c r="DC109" s="469"/>
      <c r="DD109" s="469"/>
      <c r="DE109" s="469"/>
      <c r="DF109" s="469"/>
      <c r="DG109" s="469"/>
      <c r="DH109" s="469"/>
      <c r="DI109" s="469"/>
      <c r="DJ109" s="469"/>
      <c r="DK109" s="469"/>
      <c r="DL109" s="469"/>
      <c r="DM109" s="469"/>
      <c r="DN109" s="469"/>
      <c r="DO109" s="469"/>
      <c r="DP109" s="469"/>
      <c r="DQ109" s="469"/>
      <c r="DR109" s="469"/>
      <c r="DS109" s="469"/>
      <c r="DT109" s="469"/>
      <c r="DU109" s="469"/>
      <c r="DV109" s="469"/>
      <c r="DW109" s="2214"/>
      <c r="DX109" s="469"/>
      <c r="DY109" s="469"/>
      <c r="DZ109" s="469"/>
      <c r="EA109" s="469"/>
      <c r="EB109" s="469"/>
      <c r="EC109" s="469"/>
      <c r="ED109" s="469"/>
      <c r="EE109" s="469"/>
      <c r="EF109" s="469"/>
      <c r="EG109" s="469"/>
      <c r="EH109" s="469"/>
      <c r="EI109" s="469"/>
      <c r="EJ109" s="469"/>
      <c r="EK109" s="469"/>
      <c r="EL109" s="469"/>
      <c r="EM109" s="469"/>
      <c r="EN109" s="469"/>
      <c r="EO109" s="469"/>
      <c r="EP109" s="469"/>
      <c r="EQ109" s="469"/>
      <c r="ER109" s="469"/>
      <c r="ES109" s="469"/>
      <c r="ET109" s="469"/>
      <c r="EU109" s="469"/>
      <c r="EV109" s="469"/>
      <c r="EW109" s="469"/>
      <c r="EX109" s="469"/>
      <c r="EY109" s="469"/>
      <c r="EZ109" s="469"/>
      <c r="FA109" s="469"/>
      <c r="FB109" s="469"/>
      <c r="FC109" s="2214"/>
      <c r="FD109" s="469"/>
      <c r="FE109" s="469"/>
      <c r="FF109" s="469"/>
      <c r="FG109" s="469"/>
      <c r="FH109" s="469"/>
      <c r="FI109" s="469"/>
      <c r="FJ109" s="469"/>
      <c r="FK109" s="469"/>
      <c r="FL109" s="469"/>
      <c r="FM109" s="469"/>
      <c r="FN109" s="469"/>
      <c r="FO109" s="469"/>
      <c r="FP109" s="469"/>
      <c r="FQ109" s="469"/>
      <c r="FR109" s="469"/>
      <c r="FS109" s="469"/>
      <c r="FT109" s="469"/>
      <c r="FU109" s="469"/>
      <c r="FV109" s="469"/>
      <c r="FW109" s="469"/>
      <c r="FX109" s="469"/>
      <c r="FY109" s="469"/>
      <c r="FZ109" s="469"/>
      <c r="GA109" s="469"/>
      <c r="GB109" s="469"/>
      <c r="GC109" s="469"/>
      <c r="GD109" s="469"/>
      <c r="GE109" s="469"/>
      <c r="GF109" s="469"/>
      <c r="GG109" s="469"/>
      <c r="GH109" s="2214"/>
      <c r="GI109" s="469"/>
      <c r="GJ109" s="469"/>
      <c r="GK109" s="469"/>
      <c r="GL109" s="469"/>
      <c r="GM109" s="469"/>
      <c r="GN109" s="469"/>
      <c r="GO109" s="469"/>
      <c r="GP109" s="469"/>
      <c r="GQ109" s="469"/>
      <c r="GR109" s="469"/>
      <c r="GS109" s="469"/>
      <c r="GT109" s="469"/>
      <c r="GU109" s="469"/>
      <c r="GV109" s="469"/>
      <c r="GW109" s="469"/>
      <c r="GX109" s="469"/>
      <c r="GY109" s="469"/>
      <c r="GZ109" s="469"/>
      <c r="HA109" s="469"/>
      <c r="HB109" s="469"/>
      <c r="HC109" s="469"/>
      <c r="HD109" s="469"/>
      <c r="HE109" s="469"/>
      <c r="HF109" s="469"/>
      <c r="HG109" s="469"/>
      <c r="HH109" s="469"/>
      <c r="HI109" s="469"/>
      <c r="HJ109" s="469"/>
      <c r="HK109" s="469"/>
      <c r="HL109" s="469"/>
      <c r="HM109" s="469"/>
      <c r="HN109" s="2214"/>
      <c r="HO109" s="469"/>
      <c r="HP109" s="469"/>
      <c r="HQ109" s="469"/>
      <c r="HR109" s="469"/>
      <c r="HS109" s="469"/>
      <c r="HT109" s="469"/>
      <c r="HU109" s="469"/>
      <c r="HV109" s="469"/>
      <c r="HW109" s="469"/>
      <c r="HX109" s="469"/>
      <c r="HY109" s="469"/>
      <c r="HZ109" s="469"/>
      <c r="IA109" s="469"/>
      <c r="IB109" s="469"/>
      <c r="IC109" s="469"/>
      <c r="ID109" s="257"/>
      <c r="IE109" s="469"/>
      <c r="IF109" s="469"/>
      <c r="IG109" s="469"/>
      <c r="IH109" s="469"/>
      <c r="II109" s="469"/>
      <c r="IJ109" s="469"/>
      <c r="IK109" s="469"/>
      <c r="IL109" s="469"/>
      <c r="IM109" s="469"/>
      <c r="IN109" s="469"/>
      <c r="IO109" s="469"/>
      <c r="IP109" s="469"/>
      <c r="IQ109" s="469"/>
      <c r="IR109" s="469"/>
      <c r="IS109" s="1585"/>
      <c r="IT109" s="2206"/>
      <c r="IU109" s="1573"/>
      <c r="IV109" s="469"/>
      <c r="IW109" s="469"/>
      <c r="IX109" s="469"/>
      <c r="IY109" s="469"/>
      <c r="IZ109" s="469"/>
      <c r="JA109" s="469"/>
      <c r="JB109" s="469"/>
      <c r="JC109" s="469"/>
      <c r="JD109" s="469"/>
      <c r="JE109" s="469"/>
      <c r="JF109" s="469"/>
      <c r="JG109" s="469"/>
      <c r="JH109" s="469"/>
      <c r="JI109" s="469"/>
      <c r="JJ109" s="469"/>
      <c r="JK109" s="469"/>
      <c r="JL109" s="469"/>
      <c r="JM109" s="469"/>
      <c r="JN109" s="469"/>
      <c r="JO109" s="469"/>
      <c r="JP109" s="469"/>
      <c r="JQ109" s="469"/>
      <c r="JR109" s="469"/>
      <c r="JS109" s="469"/>
      <c r="JT109" s="469"/>
      <c r="JU109" s="469"/>
      <c r="JV109" s="469"/>
      <c r="JW109" s="469"/>
      <c r="JX109" s="469"/>
      <c r="JY109" s="2214"/>
      <c r="JZ109" s="469"/>
      <c r="KA109" s="469"/>
      <c r="KB109" s="469"/>
      <c r="KC109" s="469"/>
      <c r="KD109" s="469"/>
      <c r="KE109" s="469"/>
      <c r="KF109" s="469"/>
      <c r="KG109" s="469"/>
      <c r="KH109" s="469"/>
      <c r="KI109" s="469"/>
      <c r="KJ109" s="469"/>
      <c r="KK109" s="469"/>
      <c r="KL109" s="469"/>
      <c r="KM109" s="469"/>
      <c r="KN109" s="469"/>
      <c r="KO109" s="469"/>
      <c r="KP109" s="469"/>
      <c r="KQ109" s="469"/>
      <c r="KR109" s="469"/>
      <c r="KS109" s="469"/>
      <c r="KT109" s="469"/>
      <c r="KU109" s="469"/>
      <c r="KV109" s="469"/>
      <c r="KW109" s="469"/>
      <c r="KX109" s="469"/>
      <c r="KY109" s="469"/>
      <c r="KZ109" s="469"/>
      <c r="LA109" s="469"/>
      <c r="LB109" s="469"/>
      <c r="LC109" s="469"/>
      <c r="LD109" s="469"/>
      <c r="LE109" s="2214"/>
      <c r="LF109" s="469"/>
      <c r="LG109" s="469"/>
      <c r="LH109" s="469"/>
      <c r="LI109" s="469"/>
      <c r="LJ109" s="469"/>
      <c r="LK109" s="469"/>
      <c r="LL109" s="469"/>
      <c r="LM109" s="469"/>
      <c r="LN109" s="469"/>
      <c r="LO109" s="469"/>
      <c r="LP109" s="469"/>
      <c r="LQ109" s="469"/>
      <c r="LR109" s="469"/>
      <c r="LS109" s="469"/>
      <c r="LT109" s="469"/>
      <c r="LU109" s="469"/>
      <c r="LV109" s="469"/>
      <c r="LW109" s="469"/>
      <c r="LX109" s="469"/>
      <c r="LY109" s="469"/>
      <c r="LZ109" s="469"/>
      <c r="MA109" s="469"/>
      <c r="MB109" s="469"/>
      <c r="MC109" s="469"/>
      <c r="MD109" s="469"/>
      <c r="ME109" s="469"/>
      <c r="MF109" s="469"/>
      <c r="MG109" s="469"/>
      <c r="MH109" s="469"/>
      <c r="MI109" s="469"/>
      <c r="MJ109" s="2214"/>
      <c r="MK109" s="469"/>
      <c r="ML109" s="469"/>
      <c r="MM109" s="469"/>
      <c r="MN109" s="469"/>
      <c r="MO109" s="469"/>
      <c r="MP109" s="469"/>
      <c r="MQ109" s="469"/>
      <c r="MR109" s="469"/>
      <c r="MS109" s="469"/>
      <c r="MT109" s="469"/>
      <c r="MU109" s="469"/>
      <c r="MV109" s="469"/>
      <c r="MW109" s="469"/>
      <c r="MX109" s="469"/>
      <c r="MY109" s="469"/>
      <c r="MZ109" s="469"/>
      <c r="NA109" s="469"/>
      <c r="NB109" s="469"/>
      <c r="NC109" s="469"/>
      <c r="ND109" s="469"/>
      <c r="NE109" s="469"/>
      <c r="NF109" s="469"/>
      <c r="NG109" s="469"/>
      <c r="NH109" s="469"/>
      <c r="NI109" s="469"/>
      <c r="NJ109" s="469"/>
      <c r="NK109" s="469"/>
      <c r="NL109" s="469"/>
      <c r="NM109" s="469"/>
      <c r="NN109" s="469"/>
      <c r="NO109" s="469"/>
      <c r="NP109" s="2214"/>
      <c r="NQ109" s="469"/>
      <c r="NR109" s="469"/>
      <c r="NS109" s="469"/>
      <c r="NT109" s="469"/>
      <c r="NU109" s="469"/>
      <c r="NV109" s="469"/>
      <c r="NW109" s="469"/>
      <c r="NX109" s="469"/>
      <c r="NY109" s="469"/>
      <c r="NZ109" s="469"/>
      <c r="OA109" s="469"/>
      <c r="OB109" s="469"/>
      <c r="OC109" s="469"/>
      <c r="OD109" s="469"/>
      <c r="OE109" s="469"/>
      <c r="OF109" s="469"/>
      <c r="OG109" s="469"/>
      <c r="OH109" s="469"/>
      <c r="OI109" s="469"/>
      <c r="OJ109" s="469"/>
      <c r="OK109" s="469"/>
      <c r="OL109" s="469"/>
      <c r="OM109" s="469"/>
      <c r="ON109" s="469"/>
      <c r="OO109" s="469"/>
      <c r="OP109" s="469"/>
      <c r="OQ109" s="469"/>
      <c r="OR109" s="469"/>
      <c r="OS109" s="469"/>
      <c r="OT109" s="469"/>
      <c r="OU109" s="469"/>
      <c r="OV109" s="2214"/>
      <c r="OW109" s="469"/>
      <c r="OX109" s="469"/>
      <c r="OY109" s="469"/>
      <c r="OZ109" s="469"/>
      <c r="PA109" s="469"/>
      <c r="PB109" s="469"/>
      <c r="PC109" s="469"/>
      <c r="PD109" s="469"/>
      <c r="PE109" s="469"/>
      <c r="PF109" s="469"/>
      <c r="PG109" s="469"/>
      <c r="PH109" s="469"/>
      <c r="PI109" s="469"/>
      <c r="PJ109" s="469"/>
      <c r="PK109" s="469"/>
      <c r="PL109" s="469"/>
      <c r="PM109" s="469"/>
      <c r="PN109" s="469"/>
      <c r="PO109" s="469"/>
      <c r="PP109" s="469"/>
      <c r="PQ109" s="469"/>
      <c r="PR109" s="469"/>
      <c r="PS109" s="469"/>
      <c r="PT109" s="469"/>
      <c r="PU109" s="469"/>
      <c r="PV109" s="469"/>
      <c r="PW109" s="469"/>
      <c r="PX109" s="469"/>
      <c r="PY109" s="2215"/>
      <c r="PZ109" s="469"/>
      <c r="QA109" s="469"/>
      <c r="QB109" s="469"/>
      <c r="QC109" s="469"/>
      <c r="QD109" s="469"/>
      <c r="QE109" s="469"/>
      <c r="QF109" s="469"/>
      <c r="QG109" s="469"/>
      <c r="QH109" s="469"/>
      <c r="QI109" s="469"/>
      <c r="QJ109" s="469"/>
      <c r="QK109" s="469"/>
      <c r="QL109" s="469"/>
      <c r="QM109" s="469"/>
      <c r="QN109" s="469"/>
      <c r="QO109" s="469"/>
      <c r="QP109" s="469"/>
      <c r="QQ109" s="469"/>
      <c r="QR109" s="469"/>
      <c r="QS109" s="469"/>
      <c r="QT109" s="469"/>
      <c r="QU109" s="469"/>
      <c r="QV109" s="469"/>
      <c r="QW109" s="469"/>
      <c r="QX109" s="469"/>
      <c r="QY109" s="469"/>
      <c r="QZ109" s="469"/>
      <c r="RA109" s="469"/>
      <c r="RB109" s="469"/>
      <c r="RC109" s="469"/>
      <c r="RD109" s="469"/>
    </row>
    <row r="110" spans="1:472" ht="63.75" hidden="1" customHeight="1" outlineLevel="1">
      <c r="A110" s="2500"/>
      <c r="B110" s="1996" t="s">
        <v>17881</v>
      </c>
      <c r="C110" s="1690"/>
      <c r="D110" s="469"/>
      <c r="E110" s="469"/>
      <c r="F110" s="469"/>
      <c r="G110" s="469"/>
      <c r="H110" s="469"/>
      <c r="I110" s="469"/>
      <c r="J110" s="469"/>
      <c r="K110" s="469"/>
      <c r="L110" s="469"/>
      <c r="M110" s="469"/>
      <c r="N110" s="469"/>
      <c r="O110" s="469"/>
      <c r="P110" s="469"/>
      <c r="Q110" s="469"/>
      <c r="R110" s="469"/>
      <c r="S110" s="469"/>
      <c r="T110" s="469"/>
      <c r="U110" s="469"/>
      <c r="V110" s="469"/>
      <c r="W110" s="469"/>
      <c r="X110" s="469"/>
      <c r="Y110" s="469"/>
      <c r="Z110" s="469"/>
      <c r="AA110" s="469"/>
      <c r="AB110" s="469"/>
      <c r="AC110" s="469"/>
      <c r="AD110" s="469"/>
      <c r="AE110" s="469"/>
      <c r="AF110" s="469"/>
      <c r="AG110" s="469"/>
      <c r="AH110" s="1692"/>
      <c r="AI110" s="1690"/>
      <c r="AJ110" s="1573"/>
      <c r="AK110" s="469"/>
      <c r="AL110" s="469"/>
      <c r="AM110" s="469"/>
      <c r="AN110" s="469"/>
      <c r="AO110" s="469"/>
      <c r="AP110" s="469"/>
      <c r="AQ110" s="469"/>
      <c r="AR110" s="469"/>
      <c r="AS110" s="469"/>
      <c r="AT110" s="469"/>
      <c r="AU110" s="469"/>
      <c r="AV110" s="469"/>
      <c r="AW110" s="469"/>
      <c r="AX110" s="469"/>
      <c r="AY110" s="469"/>
      <c r="AZ110" s="469"/>
      <c r="BA110" s="469"/>
      <c r="BB110" s="469"/>
      <c r="BC110" s="469"/>
      <c r="BD110" s="469"/>
      <c r="BE110" s="469"/>
      <c r="BF110" s="469"/>
      <c r="BG110" s="469"/>
      <c r="BH110" s="469"/>
      <c r="BI110" s="469"/>
      <c r="BJ110" s="469"/>
      <c r="BK110" s="469"/>
      <c r="BL110" s="1690"/>
      <c r="BM110" s="469"/>
      <c r="BN110" s="469"/>
      <c r="BO110" s="469"/>
      <c r="BP110" s="469"/>
      <c r="BQ110" s="469"/>
      <c r="BR110" s="469"/>
      <c r="BS110" s="469"/>
      <c r="BT110" s="469"/>
      <c r="BU110" s="469"/>
      <c r="BV110" s="469"/>
      <c r="BW110" s="469"/>
      <c r="BX110" s="469"/>
      <c r="BY110" s="469"/>
      <c r="BZ110" s="469"/>
      <c r="CA110" s="469"/>
      <c r="CB110" s="469"/>
      <c r="CC110" s="469"/>
      <c r="CD110" s="469"/>
      <c r="CE110" s="469"/>
      <c r="CF110" s="469"/>
      <c r="CG110" s="469"/>
      <c r="CH110" s="469"/>
      <c r="CI110" s="469"/>
      <c r="CJ110" s="469"/>
      <c r="CK110" s="469"/>
      <c r="CL110" s="469"/>
      <c r="CM110" s="469"/>
      <c r="CN110" s="469"/>
      <c r="CO110" s="469"/>
      <c r="CP110" s="469"/>
      <c r="CQ110" s="469"/>
      <c r="CR110" s="1690"/>
      <c r="CS110" s="469"/>
      <c r="CT110" s="469"/>
      <c r="CU110" s="1782"/>
      <c r="CV110" s="469"/>
      <c r="CW110" s="469"/>
      <c r="CX110" s="469"/>
      <c r="CY110" s="469"/>
      <c r="CZ110" s="469"/>
      <c r="DA110" s="469"/>
      <c r="DB110" s="469"/>
      <c r="DC110" s="469"/>
      <c r="DD110" s="469"/>
      <c r="DE110" s="469"/>
      <c r="DF110" s="469"/>
      <c r="DG110" s="469"/>
      <c r="DH110" s="469"/>
      <c r="DI110" s="469"/>
      <c r="DJ110" s="469"/>
      <c r="DK110" s="469"/>
      <c r="DL110" s="469"/>
      <c r="DM110" s="469"/>
      <c r="DN110" s="469"/>
      <c r="DO110" s="469"/>
      <c r="DP110" s="469"/>
      <c r="DQ110" s="469"/>
      <c r="DR110" s="469"/>
      <c r="DS110" s="469"/>
      <c r="DT110" s="469"/>
      <c r="DU110" s="469"/>
      <c r="DV110" s="469"/>
      <c r="DW110" s="1690"/>
      <c r="DX110" s="469"/>
      <c r="DY110" s="469"/>
      <c r="DZ110" s="469"/>
      <c r="EA110" s="469"/>
      <c r="EB110" s="469"/>
      <c r="EC110" s="469"/>
      <c r="ED110" s="469"/>
      <c r="EE110" s="469"/>
      <c r="EF110" s="469"/>
      <c r="EG110" s="469"/>
      <c r="EH110" s="469"/>
      <c r="EI110" s="469"/>
      <c r="EJ110" s="469"/>
      <c r="EK110" s="469"/>
      <c r="EL110" s="469"/>
      <c r="EM110" s="469"/>
      <c r="EN110" s="469"/>
      <c r="EO110" s="469"/>
      <c r="EP110" s="469"/>
      <c r="EQ110" s="469"/>
      <c r="ER110" s="469"/>
      <c r="ES110" s="469"/>
      <c r="ET110" s="469"/>
      <c r="EU110" s="469"/>
      <c r="EV110" s="469"/>
      <c r="EW110" s="469"/>
      <c r="EX110" s="469"/>
      <c r="EY110" s="469"/>
      <c r="EZ110" s="469"/>
      <c r="FA110" s="469"/>
      <c r="FB110" s="469"/>
      <c r="FC110" s="1690"/>
      <c r="FD110" s="469"/>
      <c r="FE110" s="469"/>
      <c r="FF110" s="469"/>
      <c r="FG110" s="469"/>
      <c r="FH110" s="469"/>
      <c r="FI110" s="469"/>
      <c r="FJ110" s="469"/>
      <c r="FK110" s="469"/>
      <c r="FL110" s="469"/>
      <c r="FM110" s="469"/>
      <c r="FN110" s="469"/>
      <c r="FO110" s="469"/>
      <c r="FP110" s="469"/>
      <c r="FQ110" s="469"/>
      <c r="FR110" s="469"/>
      <c r="FS110" s="469"/>
      <c r="FT110" s="469"/>
      <c r="FU110" s="469"/>
      <c r="FV110" s="469"/>
      <c r="FW110" s="469"/>
      <c r="FX110" s="469"/>
      <c r="FY110" s="469"/>
      <c r="FZ110" s="469"/>
      <c r="GA110" s="469"/>
      <c r="GB110" s="469"/>
      <c r="GC110" s="469"/>
      <c r="GD110" s="469"/>
      <c r="GE110" s="469"/>
      <c r="GF110" s="469"/>
      <c r="GG110" s="469"/>
      <c r="GH110" s="1690"/>
      <c r="GI110" s="469"/>
      <c r="GJ110" s="469"/>
      <c r="GK110" s="469"/>
      <c r="GL110" s="469"/>
      <c r="GM110" s="469"/>
      <c r="GN110" s="469"/>
      <c r="GO110" s="469"/>
      <c r="GP110" s="469"/>
      <c r="GQ110" s="469"/>
      <c r="GR110" s="469"/>
      <c r="GS110" s="469"/>
      <c r="GT110" s="469"/>
      <c r="GU110" s="469"/>
      <c r="GV110" s="469"/>
      <c r="GW110" s="469"/>
      <c r="GX110" s="469"/>
      <c r="GY110" s="469"/>
      <c r="GZ110" s="469"/>
      <c r="HA110" s="469"/>
      <c r="HB110" s="469"/>
      <c r="HC110" s="469"/>
      <c r="HD110" s="469"/>
      <c r="HE110" s="469"/>
      <c r="HF110" s="469"/>
      <c r="HG110" s="469"/>
      <c r="HH110" s="469"/>
      <c r="HI110" s="469"/>
      <c r="HJ110" s="469"/>
      <c r="HK110" s="469"/>
      <c r="HL110" s="469"/>
      <c r="HM110" s="469"/>
      <c r="HN110" s="1690"/>
      <c r="HO110" s="469"/>
      <c r="HP110" s="469"/>
      <c r="HQ110" s="469"/>
      <c r="HR110" s="469"/>
      <c r="HS110" s="469"/>
      <c r="HT110" s="469"/>
      <c r="HU110" s="469"/>
      <c r="HV110" s="469"/>
      <c r="HW110" s="469"/>
      <c r="HX110" s="469"/>
      <c r="HY110" s="469"/>
      <c r="HZ110" s="469"/>
      <c r="IA110" s="469"/>
      <c r="IB110" s="469"/>
      <c r="IC110" s="469"/>
      <c r="ID110" s="257"/>
      <c r="IE110" s="469"/>
      <c r="IF110" s="469"/>
      <c r="IG110" s="469"/>
      <c r="IH110" s="469"/>
      <c r="II110" s="469"/>
      <c r="IJ110" s="469"/>
      <c r="IK110" s="469"/>
      <c r="IL110" s="469"/>
      <c r="IM110" s="469"/>
      <c r="IN110" s="469"/>
      <c r="IO110" s="469"/>
      <c r="IP110" s="469"/>
      <c r="IQ110" s="469"/>
      <c r="IR110" s="469"/>
      <c r="IS110" s="1585"/>
      <c r="IT110" s="1679"/>
      <c r="IU110" s="1573"/>
      <c r="IV110" s="469"/>
      <c r="IW110" s="469"/>
      <c r="IX110" s="469"/>
      <c r="IY110" s="469"/>
      <c r="IZ110" s="469"/>
      <c r="JA110" s="469"/>
      <c r="JB110" s="469"/>
      <c r="JC110" s="469"/>
      <c r="JD110" s="469"/>
      <c r="JE110" s="469"/>
      <c r="JF110" s="469"/>
      <c r="JG110" s="469"/>
      <c r="JH110" s="469"/>
      <c r="JI110" s="469"/>
      <c r="JJ110" s="469"/>
      <c r="JK110" s="469"/>
      <c r="JL110" s="469"/>
      <c r="JM110" s="469"/>
      <c r="JN110" s="469"/>
      <c r="JO110" s="469"/>
      <c r="JP110" s="469"/>
      <c r="JQ110" s="469"/>
      <c r="JR110" s="469"/>
      <c r="JS110" s="469"/>
      <c r="JT110" s="469"/>
      <c r="JU110" s="469"/>
      <c r="JV110" s="469"/>
      <c r="JW110" s="469"/>
      <c r="JX110" s="469"/>
      <c r="JY110" s="1690"/>
      <c r="JZ110" s="469"/>
      <c r="KA110" s="469"/>
      <c r="KB110" s="469"/>
      <c r="KC110" s="469"/>
      <c r="KD110" s="469"/>
      <c r="KE110" s="469"/>
      <c r="KF110" s="469"/>
      <c r="KG110" s="469"/>
      <c r="KH110" s="469"/>
      <c r="KI110" s="469"/>
      <c r="KJ110" s="469"/>
      <c r="KK110" s="469"/>
      <c r="KL110" s="469"/>
      <c r="KM110" s="469"/>
      <c r="KN110" s="469"/>
      <c r="KO110" s="469"/>
      <c r="KP110" s="469"/>
      <c r="KQ110" s="469"/>
      <c r="KR110" s="469"/>
      <c r="KS110" s="469"/>
      <c r="KT110" s="469"/>
      <c r="KU110" s="469"/>
      <c r="KV110" s="469"/>
      <c r="KW110" s="469"/>
      <c r="KX110" s="469"/>
      <c r="KY110" s="469"/>
      <c r="KZ110" s="469"/>
      <c r="LA110" s="469"/>
      <c r="LB110" s="469"/>
      <c r="LC110" s="469"/>
      <c r="LD110" s="469"/>
      <c r="LE110" s="1690"/>
      <c r="LF110" s="469"/>
      <c r="LG110" s="469"/>
      <c r="LH110" s="469"/>
      <c r="LI110" s="469"/>
      <c r="LJ110" s="469"/>
      <c r="LK110" s="469"/>
      <c r="LL110" s="469"/>
      <c r="LM110" s="469"/>
      <c r="LN110" s="469"/>
      <c r="LO110" s="469"/>
      <c r="LP110" s="469"/>
      <c r="LQ110" s="469"/>
      <c r="LR110" s="469"/>
      <c r="LS110" s="469"/>
      <c r="LT110" s="469"/>
      <c r="LU110" s="469"/>
      <c r="LV110" s="469"/>
      <c r="LW110" s="469"/>
      <c r="LX110" s="469"/>
      <c r="LY110" s="469"/>
      <c r="LZ110" s="469"/>
      <c r="MA110" s="469"/>
      <c r="MB110" s="469"/>
      <c r="MC110" s="469"/>
      <c r="MD110" s="469"/>
      <c r="ME110" s="469"/>
      <c r="MF110" s="469"/>
      <c r="MG110" s="469"/>
      <c r="MH110" s="469"/>
      <c r="MI110" s="469"/>
      <c r="MJ110" s="1690"/>
      <c r="MK110" s="469"/>
      <c r="ML110" s="469"/>
      <c r="MM110" s="469"/>
      <c r="MN110" s="469"/>
      <c r="MO110" s="469"/>
      <c r="MP110" s="469"/>
      <c r="MQ110" s="469"/>
      <c r="MR110" s="469"/>
      <c r="MS110" s="469"/>
      <c r="MT110" s="469"/>
      <c r="MU110" s="469"/>
      <c r="MV110" s="469"/>
      <c r="MW110" s="469"/>
      <c r="MX110" s="469"/>
      <c r="MY110" s="469"/>
      <c r="MZ110" s="469"/>
      <c r="NA110" s="469"/>
      <c r="NB110" s="469"/>
      <c r="NC110" s="469"/>
      <c r="ND110" s="469"/>
      <c r="NE110" s="469"/>
      <c r="NF110" s="469"/>
      <c r="NG110" s="469"/>
      <c r="NH110" s="469"/>
      <c r="NI110" s="469"/>
      <c r="NJ110" s="469"/>
      <c r="NK110" s="469"/>
      <c r="NL110" s="469"/>
      <c r="NM110" s="469"/>
      <c r="NN110" s="469"/>
      <c r="NO110" s="469"/>
      <c r="NP110" s="1690"/>
      <c r="NQ110" s="469"/>
      <c r="NR110" s="469"/>
      <c r="NS110" s="469"/>
      <c r="NT110" s="469"/>
      <c r="NU110" s="469"/>
      <c r="NV110" s="469"/>
      <c r="NW110" s="469"/>
      <c r="NX110" s="469"/>
      <c r="NY110" s="469"/>
      <c r="NZ110" s="469"/>
      <c r="OA110" s="469"/>
      <c r="OB110" s="469"/>
      <c r="OC110" s="469"/>
      <c r="OD110" s="469"/>
      <c r="OE110" s="469"/>
      <c r="OF110" s="469"/>
      <c r="OG110" s="469"/>
      <c r="OH110" s="469"/>
      <c r="OI110" s="469"/>
      <c r="OJ110" s="469"/>
      <c r="OK110" s="469"/>
      <c r="OL110" s="469"/>
      <c r="OM110" s="469"/>
      <c r="ON110" s="469"/>
      <c r="OO110" s="469"/>
      <c r="OP110" s="469"/>
      <c r="OQ110" s="469"/>
      <c r="OR110" s="469"/>
      <c r="OS110" s="469"/>
      <c r="OT110" s="469"/>
      <c r="OU110" s="469"/>
      <c r="OV110" s="1690"/>
      <c r="OW110" s="469"/>
      <c r="OX110" s="469"/>
      <c r="OY110" s="469"/>
      <c r="OZ110" s="469"/>
      <c r="PA110" s="469"/>
      <c r="PB110" s="469"/>
      <c r="PC110" s="469"/>
      <c r="PD110" s="469"/>
      <c r="PE110" s="469"/>
      <c r="PF110" s="469"/>
      <c r="PG110" s="469"/>
      <c r="PH110" s="469"/>
      <c r="PI110" s="469"/>
      <c r="PJ110" s="469"/>
      <c r="PK110" s="469"/>
      <c r="PL110" s="469"/>
      <c r="PM110" s="469"/>
      <c r="PN110" s="469"/>
      <c r="PO110" s="469"/>
      <c r="PP110" s="469"/>
      <c r="PQ110" s="469"/>
      <c r="PR110" s="469"/>
      <c r="PS110" s="469"/>
      <c r="PT110" s="469"/>
      <c r="PU110" s="469"/>
      <c r="PV110" s="469"/>
      <c r="PW110" s="469"/>
      <c r="PX110" s="469"/>
      <c r="PY110" s="1664"/>
      <c r="PZ110" s="469"/>
      <c r="QA110" s="469"/>
      <c r="QB110" s="469"/>
      <c r="QC110" s="469"/>
      <c r="QD110" s="469"/>
      <c r="QE110" s="469"/>
      <c r="QF110" s="469"/>
      <c r="QG110" s="469"/>
      <c r="QH110" s="469"/>
      <c r="QI110" s="469"/>
      <c r="QJ110" s="469"/>
      <c r="QK110" s="469"/>
      <c r="QL110" s="469"/>
      <c r="QM110" s="469"/>
      <c r="QN110" s="469"/>
      <c r="QO110" s="469"/>
      <c r="QP110" s="469"/>
      <c r="QQ110" s="469"/>
      <c r="QR110" s="469"/>
      <c r="QS110" s="469"/>
      <c r="QT110" s="469"/>
      <c r="QU110" s="469"/>
      <c r="QV110" s="469"/>
      <c r="QW110" s="469"/>
      <c r="QX110" s="469"/>
      <c r="QY110" s="469"/>
      <c r="QZ110" s="469"/>
      <c r="RA110" s="469"/>
      <c r="RB110" s="469"/>
      <c r="RC110" s="469"/>
      <c r="RD110" s="469"/>
    </row>
    <row r="111" spans="1:472" ht="63.75" hidden="1" customHeight="1" outlineLevel="1">
      <c r="A111" s="2500"/>
      <c r="B111" s="1996" t="s">
        <v>17882</v>
      </c>
      <c r="C111" s="1690"/>
      <c r="D111" s="469"/>
      <c r="E111" s="469"/>
      <c r="F111" s="469"/>
      <c r="G111" s="469"/>
      <c r="H111" s="469"/>
      <c r="I111" s="469"/>
      <c r="J111" s="469"/>
      <c r="K111" s="469"/>
      <c r="L111" s="469"/>
      <c r="M111" s="469"/>
      <c r="N111" s="469"/>
      <c r="O111" s="469"/>
      <c r="P111" s="469"/>
      <c r="Q111" s="469"/>
      <c r="R111" s="469"/>
      <c r="S111" s="469"/>
      <c r="T111" s="469"/>
      <c r="U111" s="469"/>
      <c r="V111" s="469"/>
      <c r="W111" s="469"/>
      <c r="X111" s="469"/>
      <c r="Y111" s="469"/>
      <c r="Z111" s="469"/>
      <c r="AA111" s="469"/>
      <c r="AB111" s="469"/>
      <c r="AC111" s="469"/>
      <c r="AD111" s="469"/>
      <c r="AE111" s="469"/>
      <c r="AF111" s="469"/>
      <c r="AG111" s="469"/>
      <c r="AH111" s="1692"/>
      <c r="AI111" s="1690"/>
      <c r="AJ111" s="1573"/>
      <c r="AK111" s="469"/>
      <c r="AL111" s="469"/>
      <c r="AM111" s="469"/>
      <c r="AN111" s="469"/>
      <c r="AO111" s="469"/>
      <c r="AP111" s="469"/>
      <c r="AQ111" s="469"/>
      <c r="AR111" s="469"/>
      <c r="AS111" s="469"/>
      <c r="AT111" s="469"/>
      <c r="AU111" s="469"/>
      <c r="AV111" s="469"/>
      <c r="AW111" s="469"/>
      <c r="AX111" s="469"/>
      <c r="AY111" s="469"/>
      <c r="AZ111" s="469"/>
      <c r="BA111" s="469"/>
      <c r="BB111" s="469"/>
      <c r="BC111" s="469"/>
      <c r="BD111" s="469"/>
      <c r="BE111" s="469"/>
      <c r="BF111" s="469"/>
      <c r="BG111" s="469"/>
      <c r="BH111" s="469"/>
      <c r="BI111" s="469"/>
      <c r="BJ111" s="469"/>
      <c r="BK111" s="469"/>
      <c r="BL111" s="1690"/>
      <c r="BM111" s="469"/>
      <c r="BN111" s="469"/>
      <c r="BO111" s="469"/>
      <c r="BP111" s="469"/>
      <c r="BQ111" s="469"/>
      <c r="BR111" s="469"/>
      <c r="BS111" s="469"/>
      <c r="BT111" s="469"/>
      <c r="BU111" s="469"/>
      <c r="BV111" s="469"/>
      <c r="BW111" s="469"/>
      <c r="BX111" s="469"/>
      <c r="BY111" s="469"/>
      <c r="BZ111" s="469"/>
      <c r="CA111" s="469"/>
      <c r="CB111" s="469"/>
      <c r="CC111" s="469"/>
      <c r="CD111" s="469"/>
      <c r="CE111" s="469"/>
      <c r="CF111" s="469"/>
      <c r="CG111" s="469"/>
      <c r="CH111" s="469"/>
      <c r="CI111" s="469"/>
      <c r="CJ111" s="469"/>
      <c r="CK111" s="469"/>
      <c r="CL111" s="469"/>
      <c r="CM111" s="469"/>
      <c r="CN111" s="469"/>
      <c r="CO111" s="469"/>
      <c r="CP111" s="469"/>
      <c r="CQ111" s="469"/>
      <c r="CR111" s="1690"/>
      <c r="CS111" s="469"/>
      <c r="CT111" s="469"/>
      <c r="CU111" s="1782"/>
      <c r="CV111" s="469"/>
      <c r="CW111" s="469"/>
      <c r="CX111" s="469"/>
      <c r="CY111" s="469"/>
      <c r="CZ111" s="469"/>
      <c r="DA111" s="469"/>
      <c r="DB111" s="469"/>
      <c r="DC111" s="469"/>
      <c r="DD111" s="469"/>
      <c r="DE111" s="469"/>
      <c r="DF111" s="469"/>
      <c r="DG111" s="469"/>
      <c r="DH111" s="469"/>
      <c r="DI111" s="469"/>
      <c r="DJ111" s="469"/>
      <c r="DK111" s="469"/>
      <c r="DL111" s="469"/>
      <c r="DM111" s="469"/>
      <c r="DN111" s="469"/>
      <c r="DO111" s="469"/>
      <c r="DP111" s="469"/>
      <c r="DQ111" s="469"/>
      <c r="DR111" s="469"/>
      <c r="DS111" s="469"/>
      <c r="DT111" s="469"/>
      <c r="DU111" s="469"/>
      <c r="DV111" s="469"/>
      <c r="DW111" s="1690"/>
      <c r="DX111" s="469"/>
      <c r="DY111" s="469"/>
      <c r="DZ111" s="469"/>
      <c r="EA111" s="469"/>
      <c r="EB111" s="469"/>
      <c r="EC111" s="469"/>
      <c r="ED111" s="469"/>
      <c r="EE111" s="469"/>
      <c r="EF111" s="469"/>
      <c r="EG111" s="469"/>
      <c r="EH111" s="469"/>
      <c r="EI111" s="469"/>
      <c r="EJ111" s="469"/>
      <c r="EK111" s="469"/>
      <c r="EL111" s="469"/>
      <c r="EM111" s="469"/>
      <c r="EN111" s="469"/>
      <c r="EO111" s="469"/>
      <c r="EP111" s="469"/>
      <c r="EQ111" s="469"/>
      <c r="ER111" s="469"/>
      <c r="ES111" s="469"/>
      <c r="ET111" s="469"/>
      <c r="EU111" s="469"/>
      <c r="EV111" s="469"/>
      <c r="EW111" s="469"/>
      <c r="EX111" s="469"/>
      <c r="EY111" s="469"/>
      <c r="EZ111" s="469"/>
      <c r="FA111" s="469"/>
      <c r="FB111" s="469"/>
      <c r="FC111" s="1690"/>
      <c r="FD111" s="469"/>
      <c r="FE111" s="469"/>
      <c r="FF111" s="469"/>
      <c r="FG111" s="469"/>
      <c r="FH111" s="469"/>
      <c r="FI111" s="469"/>
      <c r="FJ111" s="469"/>
      <c r="FK111" s="469"/>
      <c r="FL111" s="469"/>
      <c r="FM111" s="469"/>
      <c r="FN111" s="469"/>
      <c r="FO111" s="469"/>
      <c r="FP111" s="469"/>
      <c r="FQ111" s="469"/>
      <c r="FR111" s="469"/>
      <c r="FS111" s="469"/>
      <c r="FT111" s="469"/>
      <c r="FU111" s="469"/>
      <c r="FV111" s="469"/>
      <c r="FW111" s="469"/>
      <c r="FX111" s="469"/>
      <c r="FY111" s="469"/>
      <c r="FZ111" s="469"/>
      <c r="GA111" s="469"/>
      <c r="GB111" s="469"/>
      <c r="GC111" s="469"/>
      <c r="GD111" s="469"/>
      <c r="GE111" s="469"/>
      <c r="GF111" s="469"/>
      <c r="GG111" s="469"/>
      <c r="GH111" s="1690"/>
      <c r="GI111" s="469"/>
      <c r="GJ111" s="469"/>
      <c r="GK111" s="469"/>
      <c r="GL111" s="469"/>
      <c r="GM111" s="469"/>
      <c r="GN111" s="469"/>
      <c r="GO111" s="469"/>
      <c r="GP111" s="469"/>
      <c r="GQ111" s="469"/>
      <c r="GR111" s="469"/>
      <c r="GS111" s="469"/>
      <c r="GT111" s="469"/>
      <c r="GU111" s="469"/>
      <c r="GV111" s="469"/>
      <c r="GW111" s="469"/>
      <c r="GX111" s="469"/>
      <c r="GY111" s="469"/>
      <c r="GZ111" s="469"/>
      <c r="HA111" s="469"/>
      <c r="HB111" s="469"/>
      <c r="HC111" s="469"/>
      <c r="HD111" s="469"/>
      <c r="HE111" s="469"/>
      <c r="HF111" s="469"/>
      <c r="HG111" s="469"/>
      <c r="HH111" s="469"/>
      <c r="HI111" s="469"/>
      <c r="HJ111" s="469"/>
      <c r="HK111" s="469"/>
      <c r="HL111" s="469"/>
      <c r="HM111" s="469"/>
      <c r="HN111" s="1690"/>
      <c r="HO111" s="469"/>
      <c r="HP111" s="469"/>
      <c r="HQ111" s="469"/>
      <c r="HR111" s="469"/>
      <c r="HS111" s="469"/>
      <c r="HT111" s="469"/>
      <c r="HU111" s="469"/>
      <c r="HV111" s="469"/>
      <c r="HW111" s="469"/>
      <c r="HX111" s="469"/>
      <c r="HY111" s="469"/>
      <c r="HZ111" s="469"/>
      <c r="IA111" s="469"/>
      <c r="IB111" s="469"/>
      <c r="IC111" s="469"/>
      <c r="ID111" s="257"/>
      <c r="IE111" s="469"/>
      <c r="IF111" s="469"/>
      <c r="IG111" s="469"/>
      <c r="IH111" s="469"/>
      <c r="II111" s="469"/>
      <c r="IJ111" s="469"/>
      <c r="IK111" s="469"/>
      <c r="IL111" s="469"/>
      <c r="IM111" s="469"/>
      <c r="IN111" s="469"/>
      <c r="IO111" s="469"/>
      <c r="IP111" s="469"/>
      <c r="IQ111" s="469"/>
      <c r="IR111" s="469"/>
      <c r="IS111" s="1585"/>
      <c r="IT111" s="1679"/>
      <c r="IU111" s="1573"/>
      <c r="IV111" s="469"/>
      <c r="IW111" s="469"/>
      <c r="IX111" s="469"/>
      <c r="IY111" s="469"/>
      <c r="IZ111" s="469"/>
      <c r="JA111" s="469"/>
      <c r="JB111" s="469"/>
      <c r="JC111" s="469"/>
      <c r="JD111" s="469"/>
      <c r="JE111" s="469"/>
      <c r="JF111" s="469"/>
      <c r="JG111" s="469"/>
      <c r="JH111" s="469"/>
      <c r="JI111" s="469"/>
      <c r="JJ111" s="469"/>
      <c r="JK111" s="469"/>
      <c r="JL111" s="469"/>
      <c r="JM111" s="469"/>
      <c r="JN111" s="469"/>
      <c r="JO111" s="469"/>
      <c r="JP111" s="469"/>
      <c r="JQ111" s="469"/>
      <c r="JR111" s="469"/>
      <c r="JS111" s="469"/>
      <c r="JT111" s="469"/>
      <c r="JU111" s="469"/>
      <c r="JV111" s="469"/>
      <c r="JW111" s="469"/>
      <c r="JX111" s="469"/>
      <c r="JY111" s="1690"/>
      <c r="JZ111" s="469"/>
      <c r="KA111" s="469"/>
      <c r="KB111" s="469"/>
      <c r="KC111" s="469"/>
      <c r="KD111" s="469"/>
      <c r="KE111" s="469"/>
      <c r="KF111" s="469"/>
      <c r="KG111" s="469"/>
      <c r="KH111" s="469"/>
      <c r="KI111" s="469"/>
      <c r="KJ111" s="469"/>
      <c r="KK111" s="469"/>
      <c r="KL111" s="469"/>
      <c r="KM111" s="469"/>
      <c r="KN111" s="469"/>
      <c r="KO111" s="469"/>
      <c r="KP111" s="469"/>
      <c r="KQ111" s="469"/>
      <c r="KR111" s="469"/>
      <c r="KS111" s="469"/>
      <c r="KT111" s="469"/>
      <c r="KU111" s="469"/>
      <c r="KV111" s="469"/>
      <c r="KW111" s="469"/>
      <c r="KX111" s="469"/>
      <c r="KY111" s="469"/>
      <c r="KZ111" s="469"/>
      <c r="LA111" s="469"/>
      <c r="LB111" s="469"/>
      <c r="LC111" s="469"/>
      <c r="LD111" s="469"/>
      <c r="LE111" s="1690"/>
      <c r="LF111" s="469"/>
      <c r="LG111" s="469"/>
      <c r="LH111" s="469"/>
      <c r="LI111" s="469"/>
      <c r="LJ111" s="469"/>
      <c r="LK111" s="469"/>
      <c r="LL111" s="469"/>
      <c r="LM111" s="469"/>
      <c r="LN111" s="469"/>
      <c r="LO111" s="469"/>
      <c r="LP111" s="469"/>
      <c r="LQ111" s="469"/>
      <c r="LR111" s="469"/>
      <c r="LS111" s="469"/>
      <c r="LT111" s="469"/>
      <c r="LU111" s="469"/>
      <c r="LV111" s="469"/>
      <c r="LW111" s="469"/>
      <c r="LX111" s="469"/>
      <c r="LY111" s="469"/>
      <c r="LZ111" s="469"/>
      <c r="MA111" s="469"/>
      <c r="MB111" s="469"/>
      <c r="MC111" s="469"/>
      <c r="MD111" s="469"/>
      <c r="ME111" s="469"/>
      <c r="MF111" s="469"/>
      <c r="MG111" s="469"/>
      <c r="MH111" s="469"/>
      <c r="MI111" s="469"/>
      <c r="MJ111" s="1690"/>
      <c r="MK111" s="469"/>
      <c r="ML111" s="469"/>
      <c r="MM111" s="469"/>
      <c r="MN111" s="469"/>
      <c r="MO111" s="469"/>
      <c r="MP111" s="469"/>
      <c r="MQ111" s="469"/>
      <c r="MR111" s="469"/>
      <c r="MS111" s="469"/>
      <c r="MT111" s="469"/>
      <c r="MU111" s="469"/>
      <c r="MV111" s="469"/>
      <c r="MW111" s="469"/>
      <c r="MX111" s="469"/>
      <c r="MY111" s="469"/>
      <c r="MZ111" s="469"/>
      <c r="NA111" s="469"/>
      <c r="NB111" s="469"/>
      <c r="NC111" s="469"/>
      <c r="ND111" s="469"/>
      <c r="NE111" s="469"/>
      <c r="NF111" s="469"/>
      <c r="NG111" s="469"/>
      <c r="NH111" s="469"/>
      <c r="NI111" s="469"/>
      <c r="NJ111" s="469"/>
      <c r="NK111" s="469"/>
      <c r="NL111" s="469"/>
      <c r="NM111" s="469"/>
      <c r="NN111" s="469"/>
      <c r="NO111" s="469"/>
      <c r="NP111" s="1690"/>
      <c r="NQ111" s="469"/>
      <c r="NR111" s="469"/>
      <c r="NS111" s="469"/>
      <c r="NT111" s="469"/>
      <c r="NU111" s="469"/>
      <c r="NV111" s="469"/>
      <c r="NW111" s="469"/>
      <c r="NX111" s="469"/>
      <c r="NY111" s="469"/>
      <c r="NZ111" s="469"/>
      <c r="OA111" s="469"/>
      <c r="OB111" s="469"/>
      <c r="OC111" s="469"/>
      <c r="OD111" s="469"/>
      <c r="OE111" s="469"/>
      <c r="OF111" s="469"/>
      <c r="OG111" s="469"/>
      <c r="OH111" s="469"/>
      <c r="OI111" s="469"/>
      <c r="OJ111" s="469"/>
      <c r="OK111" s="469"/>
      <c r="OL111" s="469"/>
      <c r="OM111" s="469"/>
      <c r="ON111" s="469"/>
      <c r="OO111" s="469"/>
      <c r="OP111" s="469"/>
      <c r="OQ111" s="469"/>
      <c r="OR111" s="469"/>
      <c r="OS111" s="469"/>
      <c r="OT111" s="469"/>
      <c r="OU111" s="469"/>
      <c r="OV111" s="1690"/>
      <c r="OW111" s="469"/>
      <c r="OX111" s="469"/>
      <c r="OY111" s="469"/>
      <c r="OZ111" s="469"/>
      <c r="PA111" s="469"/>
      <c r="PB111" s="469"/>
      <c r="PC111" s="469"/>
      <c r="PD111" s="469"/>
      <c r="PE111" s="469"/>
      <c r="PF111" s="469"/>
      <c r="PG111" s="469"/>
      <c r="PH111" s="469"/>
      <c r="PI111" s="469"/>
      <c r="PJ111" s="469"/>
      <c r="PK111" s="469"/>
      <c r="PL111" s="469"/>
      <c r="PM111" s="469"/>
      <c r="PN111" s="469"/>
      <c r="PO111" s="469"/>
      <c r="PP111" s="469"/>
      <c r="PQ111" s="469"/>
      <c r="PR111" s="469"/>
      <c r="PS111" s="469"/>
      <c r="PT111" s="469"/>
      <c r="PU111" s="469"/>
      <c r="PV111" s="469"/>
      <c r="PW111" s="469"/>
      <c r="PX111" s="469"/>
      <c r="PY111" s="1664"/>
      <c r="PZ111" s="469"/>
      <c r="QA111" s="469"/>
      <c r="QB111" s="469"/>
      <c r="QC111" s="469"/>
      <c r="QD111" s="469"/>
      <c r="QE111" s="469"/>
      <c r="QF111" s="469"/>
      <c r="QG111" s="469"/>
      <c r="QH111" s="469"/>
      <c r="QI111" s="469"/>
      <c r="QJ111" s="469"/>
      <c r="QK111" s="469"/>
      <c r="QL111" s="469"/>
      <c r="QM111" s="469"/>
      <c r="QN111" s="469"/>
      <c r="QO111" s="469"/>
      <c r="QP111" s="469"/>
      <c r="QQ111" s="469"/>
      <c r="QR111" s="469"/>
      <c r="QS111" s="469"/>
      <c r="QT111" s="469"/>
      <c r="QU111" s="469"/>
      <c r="QV111" s="469"/>
      <c r="QW111" s="469"/>
      <c r="QX111" s="469"/>
      <c r="QY111" s="469"/>
      <c r="QZ111" s="469"/>
      <c r="RA111" s="469"/>
      <c r="RB111" s="469"/>
      <c r="RC111" s="469"/>
      <c r="RD111" s="469"/>
    </row>
    <row r="112" spans="1:472" ht="63.75" hidden="1" customHeight="1" outlineLevel="1">
      <c r="A112" s="2500"/>
      <c r="B112" s="1996" t="s">
        <v>17883</v>
      </c>
      <c r="C112" s="1690"/>
      <c r="D112" s="469"/>
      <c r="E112" s="469"/>
      <c r="F112" s="469"/>
      <c r="G112" s="469"/>
      <c r="H112" s="469"/>
      <c r="I112" s="469"/>
      <c r="J112" s="469"/>
      <c r="K112" s="469"/>
      <c r="L112" s="469"/>
      <c r="M112" s="469"/>
      <c r="N112" s="469"/>
      <c r="O112" s="469"/>
      <c r="P112" s="469"/>
      <c r="Q112" s="469"/>
      <c r="R112" s="469"/>
      <c r="S112" s="469"/>
      <c r="T112" s="469"/>
      <c r="U112" s="469"/>
      <c r="V112" s="469"/>
      <c r="W112" s="469"/>
      <c r="X112" s="469"/>
      <c r="Y112" s="469"/>
      <c r="Z112" s="469"/>
      <c r="AA112" s="469"/>
      <c r="AB112" s="469"/>
      <c r="AC112" s="469"/>
      <c r="AD112" s="469"/>
      <c r="AE112" s="469"/>
      <c r="AF112" s="469"/>
      <c r="AG112" s="469"/>
      <c r="AH112" s="1692"/>
      <c r="AI112" s="1690"/>
      <c r="AJ112" s="1573"/>
      <c r="AK112" s="469"/>
      <c r="AL112" s="469"/>
      <c r="AM112" s="469"/>
      <c r="AN112" s="469"/>
      <c r="AO112" s="469"/>
      <c r="AP112" s="469"/>
      <c r="AQ112" s="469"/>
      <c r="AR112" s="469"/>
      <c r="AS112" s="469"/>
      <c r="AT112" s="469"/>
      <c r="AU112" s="469"/>
      <c r="AV112" s="469"/>
      <c r="AW112" s="469"/>
      <c r="AX112" s="469"/>
      <c r="AY112" s="469"/>
      <c r="AZ112" s="469"/>
      <c r="BA112" s="469"/>
      <c r="BB112" s="469"/>
      <c r="BC112" s="469"/>
      <c r="BD112" s="469"/>
      <c r="BE112" s="469"/>
      <c r="BF112" s="469"/>
      <c r="BG112" s="469"/>
      <c r="BH112" s="469"/>
      <c r="BI112" s="469"/>
      <c r="BJ112" s="469"/>
      <c r="BK112" s="469"/>
      <c r="BL112" s="1690"/>
      <c r="BM112" s="469"/>
      <c r="BN112" s="469"/>
      <c r="BO112" s="469"/>
      <c r="BP112" s="469"/>
      <c r="BQ112" s="469"/>
      <c r="BR112" s="469"/>
      <c r="BS112" s="469"/>
      <c r="BT112" s="469"/>
      <c r="BU112" s="469"/>
      <c r="BV112" s="469"/>
      <c r="BW112" s="469"/>
      <c r="BX112" s="469"/>
      <c r="BY112" s="469"/>
      <c r="BZ112" s="469"/>
      <c r="CA112" s="469"/>
      <c r="CB112" s="469"/>
      <c r="CC112" s="469"/>
      <c r="CD112" s="469"/>
      <c r="CE112" s="469"/>
      <c r="CF112" s="469"/>
      <c r="CG112" s="469"/>
      <c r="CH112" s="469"/>
      <c r="CI112" s="469"/>
      <c r="CJ112" s="469"/>
      <c r="CK112" s="469"/>
      <c r="CL112" s="469"/>
      <c r="CM112" s="469"/>
      <c r="CN112" s="469"/>
      <c r="CO112" s="469"/>
      <c r="CP112" s="469"/>
      <c r="CQ112" s="469"/>
      <c r="CR112" s="1690"/>
      <c r="CS112" s="469"/>
      <c r="CT112" s="469"/>
      <c r="CU112" s="1782"/>
      <c r="CV112" s="469"/>
      <c r="CW112" s="469"/>
      <c r="CX112" s="469"/>
      <c r="CY112" s="469"/>
      <c r="CZ112" s="469"/>
      <c r="DA112" s="469"/>
      <c r="DB112" s="469"/>
      <c r="DC112" s="469"/>
      <c r="DD112" s="469"/>
      <c r="DE112" s="469"/>
      <c r="DF112" s="469"/>
      <c r="DG112" s="469"/>
      <c r="DH112" s="469"/>
      <c r="DI112" s="469"/>
      <c r="DJ112" s="469"/>
      <c r="DK112" s="469"/>
      <c r="DL112" s="469"/>
      <c r="DM112" s="469"/>
      <c r="DN112" s="469"/>
      <c r="DO112" s="469"/>
      <c r="DP112" s="469"/>
      <c r="DQ112" s="469"/>
      <c r="DR112" s="469"/>
      <c r="DS112" s="469"/>
      <c r="DT112" s="469"/>
      <c r="DU112" s="469"/>
      <c r="DV112" s="469"/>
      <c r="DW112" s="1690"/>
      <c r="DX112" s="469"/>
      <c r="DY112" s="469"/>
      <c r="DZ112" s="469"/>
      <c r="EA112" s="469"/>
      <c r="EB112" s="469"/>
      <c r="EC112" s="469"/>
      <c r="ED112" s="469"/>
      <c r="EE112" s="469"/>
      <c r="EF112" s="469"/>
      <c r="EG112" s="469"/>
      <c r="EH112" s="469"/>
      <c r="EI112" s="469"/>
      <c r="EJ112" s="469"/>
      <c r="EK112" s="469"/>
      <c r="EL112" s="469"/>
      <c r="EM112" s="469"/>
      <c r="EN112" s="469"/>
      <c r="EO112" s="469"/>
      <c r="EP112" s="469"/>
      <c r="EQ112" s="469"/>
      <c r="ER112" s="469"/>
      <c r="ES112" s="469"/>
      <c r="ET112" s="469"/>
      <c r="EU112" s="469"/>
      <c r="EV112" s="469"/>
      <c r="EW112" s="469"/>
      <c r="EX112" s="469"/>
      <c r="EY112" s="469"/>
      <c r="EZ112" s="469"/>
      <c r="FA112" s="469"/>
      <c r="FB112" s="469"/>
      <c r="FC112" s="1690"/>
      <c r="FD112" s="469"/>
      <c r="FE112" s="469"/>
      <c r="FF112" s="469"/>
      <c r="FG112" s="469"/>
      <c r="FH112" s="469"/>
      <c r="FI112" s="469"/>
      <c r="FJ112" s="469"/>
      <c r="FK112" s="469"/>
      <c r="FL112" s="469"/>
      <c r="FM112" s="469"/>
      <c r="FN112" s="469"/>
      <c r="FO112" s="469"/>
      <c r="FP112" s="469"/>
      <c r="FQ112" s="469"/>
      <c r="FR112" s="469"/>
      <c r="FS112" s="469"/>
      <c r="FT112" s="469"/>
      <c r="FU112" s="469"/>
      <c r="FV112" s="469"/>
      <c r="FW112" s="469"/>
      <c r="FX112" s="469"/>
      <c r="FY112" s="469"/>
      <c r="FZ112" s="469"/>
      <c r="GA112" s="469"/>
      <c r="GB112" s="469"/>
      <c r="GC112" s="469"/>
      <c r="GD112" s="469"/>
      <c r="GE112" s="469"/>
      <c r="GF112" s="469"/>
      <c r="GG112" s="469"/>
      <c r="GH112" s="1690"/>
      <c r="GI112" s="469"/>
      <c r="GJ112" s="469"/>
      <c r="GK112" s="469"/>
      <c r="GL112" s="469"/>
      <c r="GM112" s="469"/>
      <c r="GN112" s="469"/>
      <c r="GO112" s="469"/>
      <c r="GP112" s="469"/>
      <c r="GQ112" s="469"/>
      <c r="GR112" s="469"/>
      <c r="GS112" s="469"/>
      <c r="GT112" s="469"/>
      <c r="GU112" s="469"/>
      <c r="GV112" s="469"/>
      <c r="GW112" s="469"/>
      <c r="GX112" s="469"/>
      <c r="GY112" s="469"/>
      <c r="GZ112" s="469"/>
      <c r="HA112" s="469"/>
      <c r="HB112" s="469"/>
      <c r="HC112" s="469"/>
      <c r="HD112" s="469"/>
      <c r="HE112" s="469"/>
      <c r="HF112" s="469"/>
      <c r="HG112" s="469"/>
      <c r="HH112" s="469"/>
      <c r="HI112" s="469"/>
      <c r="HJ112" s="469"/>
      <c r="HK112" s="469"/>
      <c r="HL112" s="469"/>
      <c r="HM112" s="469"/>
      <c r="HN112" s="1690"/>
      <c r="HO112" s="469"/>
      <c r="HP112" s="469"/>
      <c r="HQ112" s="469"/>
      <c r="HR112" s="469"/>
      <c r="HS112" s="469"/>
      <c r="HT112" s="469"/>
      <c r="HU112" s="469"/>
      <c r="HV112" s="469"/>
      <c r="HW112" s="469"/>
      <c r="HX112" s="469"/>
      <c r="HY112" s="469"/>
      <c r="HZ112" s="469"/>
      <c r="IA112" s="469"/>
      <c r="IB112" s="469"/>
      <c r="IC112" s="469"/>
      <c r="ID112" s="257"/>
      <c r="IE112" s="469"/>
      <c r="IF112" s="469"/>
      <c r="IG112" s="469"/>
      <c r="IH112" s="469"/>
      <c r="II112" s="469"/>
      <c r="IJ112" s="469"/>
      <c r="IK112" s="469"/>
      <c r="IL112" s="469"/>
      <c r="IM112" s="469"/>
      <c r="IN112" s="469"/>
      <c r="IO112" s="469"/>
      <c r="IP112" s="469"/>
      <c r="IQ112" s="469"/>
      <c r="IR112" s="469"/>
      <c r="IS112" s="1585"/>
      <c r="IT112" s="1679"/>
      <c r="IU112" s="1573"/>
      <c r="IV112" s="469"/>
      <c r="IW112" s="469"/>
      <c r="IX112" s="469"/>
      <c r="IY112" s="469"/>
      <c r="IZ112" s="469"/>
      <c r="JA112" s="469"/>
      <c r="JB112" s="469"/>
      <c r="JC112" s="469"/>
      <c r="JD112" s="469"/>
      <c r="JE112" s="469"/>
      <c r="JF112" s="469"/>
      <c r="JG112" s="469"/>
      <c r="JH112" s="469"/>
      <c r="JI112" s="469"/>
      <c r="JJ112" s="469"/>
      <c r="JK112" s="469"/>
      <c r="JL112" s="469"/>
      <c r="JM112" s="469"/>
      <c r="JN112" s="469"/>
      <c r="JO112" s="469"/>
      <c r="JP112" s="469"/>
      <c r="JQ112" s="469"/>
      <c r="JR112" s="469"/>
      <c r="JS112" s="469"/>
      <c r="JT112" s="469"/>
      <c r="JU112" s="469"/>
      <c r="JV112" s="469"/>
      <c r="JW112" s="469"/>
      <c r="JX112" s="469"/>
      <c r="JY112" s="1690"/>
      <c r="JZ112" s="469"/>
      <c r="KA112" s="469"/>
      <c r="KB112" s="469"/>
      <c r="KC112" s="469"/>
      <c r="KD112" s="469"/>
      <c r="KE112" s="469"/>
      <c r="KF112" s="469"/>
      <c r="KG112" s="469"/>
      <c r="KH112" s="469"/>
      <c r="KI112" s="469"/>
      <c r="KJ112" s="469"/>
      <c r="KK112" s="469"/>
      <c r="KL112" s="469"/>
      <c r="KM112" s="469"/>
      <c r="KN112" s="469"/>
      <c r="KO112" s="469"/>
      <c r="KP112" s="469"/>
      <c r="KQ112" s="469"/>
      <c r="KR112" s="469"/>
      <c r="KS112" s="469"/>
      <c r="KT112" s="469"/>
      <c r="KU112" s="469"/>
      <c r="KV112" s="469"/>
      <c r="KW112" s="469"/>
      <c r="KX112" s="469"/>
      <c r="KY112" s="469"/>
      <c r="KZ112" s="469"/>
      <c r="LA112" s="469"/>
      <c r="LB112" s="469"/>
      <c r="LC112" s="469"/>
      <c r="LD112" s="469"/>
      <c r="LE112" s="1690"/>
      <c r="LF112" s="469"/>
      <c r="LG112" s="469"/>
      <c r="LH112" s="469"/>
      <c r="LI112" s="469"/>
      <c r="LJ112" s="469"/>
      <c r="LK112" s="469"/>
      <c r="LL112" s="469"/>
      <c r="LM112" s="469"/>
      <c r="LN112" s="469"/>
      <c r="LO112" s="469"/>
      <c r="LP112" s="469"/>
      <c r="LQ112" s="469"/>
      <c r="LR112" s="469"/>
      <c r="LS112" s="469"/>
      <c r="LT112" s="469"/>
      <c r="LU112" s="469"/>
      <c r="LV112" s="469"/>
      <c r="LW112" s="469"/>
      <c r="LX112" s="469"/>
      <c r="LY112" s="469"/>
      <c r="LZ112" s="469"/>
      <c r="MA112" s="469"/>
      <c r="MB112" s="469"/>
      <c r="MC112" s="469"/>
      <c r="MD112" s="469"/>
      <c r="ME112" s="469"/>
      <c r="MF112" s="469"/>
      <c r="MG112" s="469"/>
      <c r="MH112" s="469"/>
      <c r="MI112" s="469"/>
      <c r="MJ112" s="1690"/>
      <c r="MK112" s="469"/>
      <c r="ML112" s="469"/>
      <c r="MM112" s="469"/>
      <c r="MN112" s="469"/>
      <c r="MO112" s="469"/>
      <c r="MP112" s="469"/>
      <c r="MQ112" s="469"/>
      <c r="MR112" s="469"/>
      <c r="MS112" s="469"/>
      <c r="MT112" s="469"/>
      <c r="MU112" s="469"/>
      <c r="MV112" s="469"/>
      <c r="MW112" s="469"/>
      <c r="MX112" s="469"/>
      <c r="MY112" s="469"/>
      <c r="MZ112" s="469"/>
      <c r="NA112" s="469"/>
      <c r="NB112" s="469"/>
      <c r="NC112" s="469"/>
      <c r="ND112" s="469"/>
      <c r="NE112" s="469"/>
      <c r="NF112" s="469"/>
      <c r="NG112" s="469"/>
      <c r="NH112" s="469"/>
      <c r="NI112" s="469"/>
      <c r="NJ112" s="469"/>
      <c r="NK112" s="469"/>
      <c r="NL112" s="469"/>
      <c r="NM112" s="469"/>
      <c r="NN112" s="469"/>
      <c r="NO112" s="469"/>
      <c r="NP112" s="1690"/>
      <c r="NQ112" s="469"/>
      <c r="NR112" s="469"/>
      <c r="NS112" s="469"/>
      <c r="NT112" s="469"/>
      <c r="NU112" s="469"/>
      <c r="NV112" s="469"/>
      <c r="NW112" s="469"/>
      <c r="NX112" s="469"/>
      <c r="NY112" s="469"/>
      <c r="NZ112" s="469"/>
      <c r="OA112" s="469"/>
      <c r="OB112" s="469"/>
      <c r="OC112" s="469"/>
      <c r="OD112" s="469"/>
      <c r="OE112" s="469"/>
      <c r="OF112" s="469"/>
      <c r="OG112" s="469"/>
      <c r="OH112" s="469"/>
      <c r="OI112" s="469"/>
      <c r="OJ112" s="469"/>
      <c r="OK112" s="469"/>
      <c r="OL112" s="469"/>
      <c r="OM112" s="469"/>
      <c r="ON112" s="469"/>
      <c r="OO112" s="469"/>
      <c r="OP112" s="469"/>
      <c r="OQ112" s="469"/>
      <c r="OR112" s="469"/>
      <c r="OS112" s="469"/>
      <c r="OT112" s="469"/>
      <c r="OU112" s="469"/>
      <c r="OV112" s="1690"/>
      <c r="OW112" s="469"/>
      <c r="OX112" s="469"/>
      <c r="OY112" s="469"/>
      <c r="OZ112" s="469"/>
      <c r="PA112" s="469"/>
      <c r="PB112" s="469"/>
      <c r="PC112" s="469"/>
      <c r="PD112" s="469"/>
      <c r="PE112" s="469"/>
      <c r="PF112" s="469"/>
      <c r="PG112" s="469"/>
      <c r="PH112" s="469"/>
      <c r="PI112" s="469"/>
      <c r="PJ112" s="469"/>
      <c r="PK112" s="469"/>
      <c r="PL112" s="469"/>
      <c r="PM112" s="469"/>
      <c r="PN112" s="469"/>
      <c r="PO112" s="469"/>
      <c r="PP112" s="469"/>
      <c r="PQ112" s="469"/>
      <c r="PR112" s="469"/>
      <c r="PS112" s="469"/>
      <c r="PT112" s="469"/>
      <c r="PU112" s="469"/>
      <c r="PV112" s="469"/>
      <c r="PW112" s="469"/>
      <c r="PX112" s="469"/>
      <c r="PY112" s="1664"/>
      <c r="PZ112" s="469"/>
      <c r="QA112" s="469"/>
      <c r="QB112" s="469"/>
      <c r="QC112" s="469"/>
      <c r="QD112" s="469"/>
      <c r="QE112" s="469"/>
      <c r="QF112" s="469"/>
      <c r="QG112" s="469"/>
      <c r="QH112" s="469"/>
      <c r="QI112" s="469"/>
      <c r="QJ112" s="469"/>
      <c r="QK112" s="469"/>
      <c r="QL112" s="469"/>
      <c r="QM112" s="469"/>
      <c r="QN112" s="469"/>
      <c r="QO112" s="469"/>
      <c r="QP112" s="469"/>
      <c r="QQ112" s="469"/>
      <c r="QR112" s="469"/>
      <c r="QS112" s="469"/>
      <c r="QT112" s="469"/>
      <c r="QU112" s="469"/>
      <c r="QV112" s="469"/>
      <c r="QW112" s="469"/>
      <c r="QX112" s="469"/>
      <c r="QY112" s="469"/>
      <c r="QZ112" s="469"/>
      <c r="RA112" s="469"/>
      <c r="RB112" s="469"/>
      <c r="RC112" s="469"/>
      <c r="RD112" s="469"/>
    </row>
    <row r="113" spans="1:472" ht="63.75" hidden="1" customHeight="1" outlineLevel="1">
      <c r="A113" s="2500"/>
      <c r="B113" s="1996" t="s">
        <v>17884</v>
      </c>
      <c r="C113" s="1690"/>
      <c r="D113" s="469"/>
      <c r="E113" s="469"/>
      <c r="F113" s="469"/>
      <c r="G113" s="469"/>
      <c r="H113" s="469"/>
      <c r="I113" s="469"/>
      <c r="J113" s="469"/>
      <c r="K113" s="469"/>
      <c r="L113" s="469"/>
      <c r="M113" s="469"/>
      <c r="N113" s="469"/>
      <c r="O113" s="469"/>
      <c r="P113" s="469"/>
      <c r="Q113" s="469"/>
      <c r="R113" s="469"/>
      <c r="S113" s="469"/>
      <c r="T113" s="469"/>
      <c r="U113" s="469"/>
      <c r="V113" s="469"/>
      <c r="W113" s="469"/>
      <c r="X113" s="469"/>
      <c r="Y113" s="469"/>
      <c r="Z113" s="469"/>
      <c r="AA113" s="469"/>
      <c r="AB113" s="469"/>
      <c r="AC113" s="469"/>
      <c r="AD113" s="469"/>
      <c r="AE113" s="469"/>
      <c r="AF113" s="469"/>
      <c r="AG113" s="469"/>
      <c r="AH113" s="1692"/>
      <c r="AI113" s="1690"/>
      <c r="AJ113" s="1573"/>
      <c r="AK113" s="469"/>
      <c r="AL113" s="469"/>
      <c r="AM113" s="469"/>
      <c r="AN113" s="469"/>
      <c r="AO113" s="469"/>
      <c r="AP113" s="469"/>
      <c r="AQ113" s="469"/>
      <c r="AR113" s="469"/>
      <c r="AS113" s="469"/>
      <c r="AT113" s="469"/>
      <c r="AU113" s="469"/>
      <c r="AV113" s="469"/>
      <c r="AW113" s="469"/>
      <c r="AX113" s="469"/>
      <c r="AY113" s="469"/>
      <c r="AZ113" s="469"/>
      <c r="BA113" s="469"/>
      <c r="BB113" s="469"/>
      <c r="BC113" s="469"/>
      <c r="BD113" s="469"/>
      <c r="BE113" s="469"/>
      <c r="BF113" s="469"/>
      <c r="BG113" s="469"/>
      <c r="BH113" s="469"/>
      <c r="BI113" s="469"/>
      <c r="BJ113" s="469"/>
      <c r="BK113" s="469"/>
      <c r="BL113" s="1690"/>
      <c r="BM113" s="469"/>
      <c r="BN113" s="469"/>
      <c r="BO113" s="469"/>
      <c r="BP113" s="469"/>
      <c r="BQ113" s="469"/>
      <c r="BR113" s="469"/>
      <c r="BS113" s="469"/>
      <c r="BT113" s="469"/>
      <c r="BU113" s="469"/>
      <c r="BV113" s="469"/>
      <c r="BW113" s="469"/>
      <c r="BX113" s="469"/>
      <c r="BY113" s="469"/>
      <c r="BZ113" s="469"/>
      <c r="CA113" s="469"/>
      <c r="CB113" s="469"/>
      <c r="CC113" s="469"/>
      <c r="CD113" s="469"/>
      <c r="CE113" s="469"/>
      <c r="CF113" s="469"/>
      <c r="CG113" s="469"/>
      <c r="CH113" s="469"/>
      <c r="CI113" s="469"/>
      <c r="CJ113" s="469"/>
      <c r="CK113" s="469"/>
      <c r="CL113" s="469"/>
      <c r="CM113" s="469"/>
      <c r="CN113" s="469"/>
      <c r="CO113" s="469"/>
      <c r="CP113" s="469"/>
      <c r="CQ113" s="469"/>
      <c r="CR113" s="1690"/>
      <c r="CS113" s="469"/>
      <c r="CT113" s="469"/>
      <c r="CU113" s="1782"/>
      <c r="CV113" s="469"/>
      <c r="CW113" s="469"/>
      <c r="CX113" s="469"/>
      <c r="CY113" s="469"/>
      <c r="CZ113" s="469"/>
      <c r="DA113" s="469"/>
      <c r="DB113" s="469"/>
      <c r="DC113" s="469"/>
      <c r="DD113" s="469"/>
      <c r="DE113" s="469"/>
      <c r="DF113" s="469"/>
      <c r="DG113" s="469"/>
      <c r="DH113" s="469"/>
      <c r="DI113" s="469"/>
      <c r="DJ113" s="469"/>
      <c r="DK113" s="469"/>
      <c r="DL113" s="469"/>
      <c r="DM113" s="469"/>
      <c r="DN113" s="469"/>
      <c r="DO113" s="469"/>
      <c r="DP113" s="469"/>
      <c r="DQ113" s="469"/>
      <c r="DR113" s="469"/>
      <c r="DS113" s="469"/>
      <c r="DT113" s="469"/>
      <c r="DU113" s="469"/>
      <c r="DV113" s="469"/>
      <c r="DW113" s="1690"/>
      <c r="DX113" s="469"/>
      <c r="DY113" s="469"/>
      <c r="DZ113" s="469"/>
      <c r="EA113" s="469"/>
      <c r="EB113" s="469"/>
      <c r="EC113" s="469"/>
      <c r="ED113" s="469"/>
      <c r="EE113" s="469"/>
      <c r="EF113" s="469"/>
      <c r="EG113" s="469"/>
      <c r="EH113" s="469"/>
      <c r="EI113" s="469"/>
      <c r="EJ113" s="469"/>
      <c r="EK113" s="469"/>
      <c r="EL113" s="469"/>
      <c r="EM113" s="469"/>
      <c r="EN113" s="469"/>
      <c r="EO113" s="469"/>
      <c r="EP113" s="469"/>
      <c r="EQ113" s="469"/>
      <c r="ER113" s="469"/>
      <c r="ES113" s="469"/>
      <c r="ET113" s="469"/>
      <c r="EU113" s="469"/>
      <c r="EV113" s="469"/>
      <c r="EW113" s="469"/>
      <c r="EX113" s="469"/>
      <c r="EY113" s="469"/>
      <c r="EZ113" s="469"/>
      <c r="FA113" s="469"/>
      <c r="FB113" s="469"/>
      <c r="FC113" s="1690"/>
      <c r="FD113" s="469"/>
      <c r="FE113" s="469"/>
      <c r="FF113" s="469"/>
      <c r="FG113" s="469"/>
      <c r="FH113" s="469"/>
      <c r="FI113" s="469"/>
      <c r="FJ113" s="469"/>
      <c r="FK113" s="469"/>
      <c r="FL113" s="469"/>
      <c r="FM113" s="469"/>
      <c r="FN113" s="469"/>
      <c r="FO113" s="469"/>
      <c r="FP113" s="469"/>
      <c r="FQ113" s="469"/>
      <c r="FR113" s="469"/>
      <c r="FS113" s="469"/>
      <c r="FT113" s="469"/>
      <c r="FU113" s="469"/>
      <c r="FV113" s="469"/>
      <c r="FW113" s="469"/>
      <c r="FX113" s="469"/>
      <c r="FY113" s="469"/>
      <c r="FZ113" s="469"/>
      <c r="GA113" s="469"/>
      <c r="GB113" s="469"/>
      <c r="GC113" s="469"/>
      <c r="GD113" s="469"/>
      <c r="GE113" s="469"/>
      <c r="GF113" s="469"/>
      <c r="GG113" s="469"/>
      <c r="GH113" s="1690"/>
      <c r="GI113" s="469"/>
      <c r="GJ113" s="469"/>
      <c r="GK113" s="469"/>
      <c r="GL113" s="469"/>
      <c r="GM113" s="469"/>
      <c r="GN113" s="469"/>
      <c r="GO113" s="469"/>
      <c r="GP113" s="469"/>
      <c r="GQ113" s="469"/>
      <c r="GR113" s="469"/>
      <c r="GS113" s="469"/>
      <c r="GT113" s="469"/>
      <c r="GU113" s="469"/>
      <c r="GV113" s="469"/>
      <c r="GW113" s="469"/>
      <c r="GX113" s="469"/>
      <c r="GY113" s="469"/>
      <c r="GZ113" s="469"/>
      <c r="HA113" s="469"/>
      <c r="HB113" s="469"/>
      <c r="HC113" s="469"/>
      <c r="HD113" s="469"/>
      <c r="HE113" s="469"/>
      <c r="HF113" s="469"/>
      <c r="HG113" s="469"/>
      <c r="HH113" s="469"/>
      <c r="HI113" s="469"/>
      <c r="HJ113" s="469"/>
      <c r="HK113" s="469"/>
      <c r="HL113" s="469"/>
      <c r="HM113" s="469"/>
      <c r="HN113" s="1690"/>
      <c r="HO113" s="469"/>
      <c r="HP113" s="469"/>
      <c r="HQ113" s="469"/>
      <c r="HR113" s="469"/>
      <c r="HS113" s="469"/>
      <c r="HT113" s="469"/>
      <c r="HU113" s="469"/>
      <c r="HV113" s="469"/>
      <c r="HW113" s="469"/>
      <c r="HX113" s="469"/>
      <c r="HY113" s="469"/>
      <c r="HZ113" s="469"/>
      <c r="IA113" s="469"/>
      <c r="IB113" s="469"/>
      <c r="IC113" s="469"/>
      <c r="ID113" s="257"/>
      <c r="IE113" s="469"/>
      <c r="IF113" s="469"/>
      <c r="IG113" s="469"/>
      <c r="IH113" s="469"/>
      <c r="II113" s="469"/>
      <c r="IJ113" s="469"/>
      <c r="IK113" s="469"/>
      <c r="IL113" s="469"/>
      <c r="IM113" s="469"/>
      <c r="IN113" s="469"/>
      <c r="IO113" s="469"/>
      <c r="IP113" s="469"/>
      <c r="IQ113" s="469"/>
      <c r="IR113" s="469"/>
      <c r="IS113" s="1585"/>
      <c r="IT113" s="1679"/>
      <c r="IU113" s="1573"/>
      <c r="IV113" s="469"/>
      <c r="IW113" s="469"/>
      <c r="IX113" s="469"/>
      <c r="IY113" s="469"/>
      <c r="IZ113" s="469"/>
      <c r="JA113" s="469"/>
      <c r="JB113" s="469"/>
      <c r="JC113" s="469"/>
      <c r="JD113" s="469"/>
      <c r="JE113" s="469"/>
      <c r="JF113" s="469"/>
      <c r="JG113" s="469"/>
      <c r="JH113" s="469"/>
      <c r="JI113" s="469"/>
      <c r="JJ113" s="469"/>
      <c r="JK113" s="469"/>
      <c r="JL113" s="469"/>
      <c r="JM113" s="469"/>
      <c r="JN113" s="469"/>
      <c r="JO113" s="469"/>
      <c r="JP113" s="469"/>
      <c r="JQ113" s="469"/>
      <c r="JR113" s="469"/>
      <c r="JS113" s="469"/>
      <c r="JT113" s="469"/>
      <c r="JU113" s="469"/>
      <c r="JV113" s="469"/>
      <c r="JW113" s="469"/>
      <c r="JX113" s="469"/>
      <c r="JY113" s="1690"/>
      <c r="JZ113" s="469"/>
      <c r="KA113" s="469"/>
      <c r="KB113" s="469"/>
      <c r="KC113" s="469"/>
      <c r="KD113" s="469"/>
      <c r="KE113" s="469"/>
      <c r="KF113" s="469"/>
      <c r="KG113" s="469"/>
      <c r="KH113" s="469"/>
      <c r="KI113" s="469"/>
      <c r="KJ113" s="469"/>
      <c r="KK113" s="469"/>
      <c r="KL113" s="469"/>
      <c r="KM113" s="469"/>
      <c r="KN113" s="469"/>
      <c r="KO113" s="469"/>
      <c r="KP113" s="469"/>
      <c r="KQ113" s="469"/>
      <c r="KR113" s="469"/>
      <c r="KS113" s="469"/>
      <c r="KT113" s="469"/>
      <c r="KU113" s="469"/>
      <c r="KV113" s="469"/>
      <c r="KW113" s="469"/>
      <c r="KX113" s="469"/>
      <c r="KY113" s="469"/>
      <c r="KZ113" s="469"/>
      <c r="LA113" s="469"/>
      <c r="LB113" s="469"/>
      <c r="LC113" s="469"/>
      <c r="LD113" s="469"/>
      <c r="LE113" s="1690"/>
      <c r="LF113" s="469"/>
      <c r="LG113" s="469"/>
      <c r="LH113" s="469"/>
      <c r="LI113" s="469"/>
      <c r="LJ113" s="469"/>
      <c r="LK113" s="469"/>
      <c r="LL113" s="469"/>
      <c r="LM113" s="469"/>
      <c r="LN113" s="469"/>
      <c r="LO113" s="469"/>
      <c r="LP113" s="469"/>
      <c r="LQ113" s="469"/>
      <c r="LR113" s="469"/>
      <c r="LS113" s="469"/>
      <c r="LT113" s="469"/>
      <c r="LU113" s="469"/>
      <c r="LV113" s="469"/>
      <c r="LW113" s="469"/>
      <c r="LX113" s="469"/>
      <c r="LY113" s="469"/>
      <c r="LZ113" s="469"/>
      <c r="MA113" s="469"/>
      <c r="MB113" s="469"/>
      <c r="MC113" s="469"/>
      <c r="MD113" s="469"/>
      <c r="ME113" s="469"/>
      <c r="MF113" s="469"/>
      <c r="MG113" s="469"/>
      <c r="MH113" s="469"/>
      <c r="MI113" s="469"/>
      <c r="MJ113" s="1690"/>
      <c r="MK113" s="469"/>
      <c r="ML113" s="469"/>
      <c r="MM113" s="469"/>
      <c r="MN113" s="469"/>
      <c r="MO113" s="469"/>
      <c r="MP113" s="469"/>
      <c r="MQ113" s="469"/>
      <c r="MR113" s="469"/>
      <c r="MS113" s="469"/>
      <c r="MT113" s="469"/>
      <c r="MU113" s="469"/>
      <c r="MV113" s="469"/>
      <c r="MW113" s="469"/>
      <c r="MX113" s="469"/>
      <c r="MY113" s="469"/>
      <c r="MZ113" s="469"/>
      <c r="NA113" s="469"/>
      <c r="NB113" s="469"/>
      <c r="NC113" s="469"/>
      <c r="ND113" s="469"/>
      <c r="NE113" s="469"/>
      <c r="NF113" s="469"/>
      <c r="NG113" s="469"/>
      <c r="NH113" s="469"/>
      <c r="NI113" s="469"/>
      <c r="NJ113" s="469"/>
      <c r="NK113" s="469"/>
      <c r="NL113" s="469"/>
      <c r="NM113" s="469"/>
      <c r="NN113" s="469"/>
      <c r="NO113" s="469"/>
      <c r="NP113" s="1690"/>
      <c r="NQ113" s="469"/>
      <c r="NR113" s="469"/>
      <c r="NS113" s="469"/>
      <c r="NT113" s="469"/>
      <c r="NU113" s="469"/>
      <c r="NV113" s="469"/>
      <c r="NW113" s="469"/>
      <c r="NX113" s="469"/>
      <c r="NY113" s="469"/>
      <c r="NZ113" s="469"/>
      <c r="OA113" s="469"/>
      <c r="OB113" s="469"/>
      <c r="OC113" s="469"/>
      <c r="OD113" s="469"/>
      <c r="OE113" s="469"/>
      <c r="OF113" s="469"/>
      <c r="OG113" s="469"/>
      <c r="OH113" s="469"/>
      <c r="OI113" s="469"/>
      <c r="OJ113" s="469"/>
      <c r="OK113" s="469"/>
      <c r="OL113" s="469"/>
      <c r="OM113" s="469"/>
      <c r="ON113" s="469"/>
      <c r="OO113" s="469"/>
      <c r="OP113" s="469"/>
      <c r="OQ113" s="469"/>
      <c r="OR113" s="469"/>
      <c r="OS113" s="469"/>
      <c r="OT113" s="469"/>
      <c r="OU113" s="469"/>
      <c r="OV113" s="1690"/>
      <c r="OW113" s="469"/>
      <c r="OX113" s="469"/>
      <c r="OY113" s="469"/>
      <c r="OZ113" s="469"/>
      <c r="PA113" s="469"/>
      <c r="PB113" s="469"/>
      <c r="PC113" s="469"/>
      <c r="PD113" s="469"/>
      <c r="PE113" s="469"/>
      <c r="PF113" s="469"/>
      <c r="PG113" s="469"/>
      <c r="PH113" s="469"/>
      <c r="PI113" s="469"/>
      <c r="PJ113" s="469"/>
      <c r="PK113" s="469"/>
      <c r="PL113" s="469"/>
      <c r="PM113" s="469"/>
      <c r="PN113" s="469"/>
      <c r="PO113" s="469"/>
      <c r="PP113" s="469"/>
      <c r="PQ113" s="469"/>
      <c r="PR113" s="469"/>
      <c r="PS113" s="469"/>
      <c r="PT113" s="469"/>
      <c r="PU113" s="469"/>
      <c r="PV113" s="469"/>
      <c r="PW113" s="469"/>
      <c r="PX113" s="469"/>
      <c r="PY113" s="1664"/>
      <c r="PZ113" s="469"/>
      <c r="QA113" s="469"/>
      <c r="QB113" s="469"/>
      <c r="QC113" s="469"/>
      <c r="QD113" s="469"/>
      <c r="QE113" s="469"/>
      <c r="QF113" s="469"/>
      <c r="QG113" s="469"/>
      <c r="QH113" s="469"/>
      <c r="QI113" s="469"/>
      <c r="QJ113" s="469"/>
      <c r="QK113" s="469"/>
      <c r="QL113" s="469"/>
      <c r="QM113" s="469"/>
      <c r="QN113" s="469"/>
      <c r="QO113" s="469"/>
      <c r="QP113" s="469"/>
      <c r="QQ113" s="469"/>
      <c r="QR113" s="469"/>
      <c r="QS113" s="469"/>
      <c r="QT113" s="469"/>
      <c r="QU113" s="469"/>
      <c r="QV113" s="469"/>
      <c r="QW113" s="469"/>
      <c r="QX113" s="469"/>
      <c r="QY113" s="469"/>
      <c r="QZ113" s="469"/>
      <c r="RA113" s="469"/>
      <c r="RB113" s="469"/>
      <c r="RC113" s="469"/>
      <c r="RD113" s="469"/>
    </row>
    <row r="114" spans="1:472" ht="63.75" hidden="1" customHeight="1" outlineLevel="1">
      <c r="A114" s="2560"/>
      <c r="B114" s="2180" t="s">
        <v>17885</v>
      </c>
      <c r="C114" s="1777"/>
      <c r="D114" s="1782"/>
      <c r="E114" s="1782"/>
      <c r="F114" s="1782"/>
      <c r="G114" s="1782"/>
      <c r="H114" s="1782"/>
      <c r="I114" s="1782"/>
      <c r="J114" s="1782"/>
      <c r="K114" s="1782"/>
      <c r="L114" s="1782"/>
      <c r="M114" s="1782"/>
      <c r="N114" s="1782"/>
      <c r="O114" s="1782"/>
      <c r="P114" s="1782"/>
      <c r="Q114" s="1782"/>
      <c r="R114" s="1782"/>
      <c r="S114" s="1782"/>
      <c r="T114" s="1782"/>
      <c r="U114" s="1782"/>
      <c r="V114" s="1782"/>
      <c r="W114" s="1782"/>
      <c r="X114" s="1782"/>
      <c r="Y114" s="1782"/>
      <c r="Z114" s="1782"/>
      <c r="AA114" s="1782"/>
      <c r="AB114" s="1782"/>
      <c r="AC114" s="1782"/>
      <c r="AD114" s="1782"/>
      <c r="AE114" s="1782"/>
      <c r="AF114" s="1782"/>
      <c r="AG114" s="1782"/>
      <c r="AH114" s="1949"/>
      <c r="AI114" s="1777"/>
      <c r="AJ114" s="1797"/>
      <c r="AK114" s="1782"/>
      <c r="AL114" s="1782"/>
      <c r="AM114" s="1782"/>
      <c r="AN114" s="1782"/>
      <c r="AO114" s="1782"/>
      <c r="AP114" s="1782"/>
      <c r="AQ114" s="1782"/>
      <c r="AR114" s="1782"/>
      <c r="AS114" s="1782"/>
      <c r="AT114" s="1782"/>
      <c r="AU114" s="1782"/>
      <c r="AV114" s="1782"/>
      <c r="AW114" s="1782"/>
      <c r="AX114" s="1782"/>
      <c r="AY114" s="1782"/>
      <c r="AZ114" s="1782"/>
      <c r="BA114" s="1782"/>
      <c r="BB114" s="1782"/>
      <c r="BC114" s="1782"/>
      <c r="BD114" s="1782"/>
      <c r="BE114" s="1782"/>
      <c r="BF114" s="1782"/>
      <c r="BG114" s="1782"/>
      <c r="BH114" s="1782"/>
      <c r="BI114" s="1782"/>
      <c r="BJ114" s="1782"/>
      <c r="BK114" s="1782"/>
      <c r="BL114" s="1777"/>
      <c r="BM114" s="1782"/>
      <c r="BN114" s="1782"/>
      <c r="BO114" s="1782"/>
      <c r="BP114" s="1782"/>
      <c r="BQ114" s="1782"/>
      <c r="BR114" s="1782"/>
      <c r="BS114" s="1782"/>
      <c r="BT114" s="1782"/>
      <c r="BU114" s="1782"/>
      <c r="BV114" s="1782"/>
      <c r="BW114" s="1782"/>
      <c r="BX114" s="1782"/>
      <c r="BY114" s="1782"/>
      <c r="BZ114" s="1782"/>
      <c r="CA114" s="1782"/>
      <c r="CB114" s="1782"/>
      <c r="CC114" s="1782"/>
      <c r="CD114" s="1782"/>
      <c r="CE114" s="1782"/>
      <c r="CF114" s="1782"/>
      <c r="CG114" s="1782"/>
      <c r="CH114" s="1782"/>
      <c r="CI114" s="1782"/>
      <c r="CJ114" s="1782"/>
      <c r="CK114" s="1782"/>
      <c r="CL114" s="1782"/>
      <c r="CM114" s="1782"/>
      <c r="CN114" s="1782"/>
      <c r="CO114" s="1782"/>
      <c r="CP114" s="1782"/>
      <c r="CQ114" s="1782"/>
      <c r="CR114" s="1777"/>
      <c r="CS114" s="1782"/>
      <c r="CT114" s="1782"/>
      <c r="CU114" s="1782"/>
      <c r="CV114" s="1782"/>
      <c r="CW114" s="1782"/>
      <c r="CX114" s="1782"/>
      <c r="CY114" s="1782"/>
      <c r="CZ114" s="1782"/>
      <c r="DA114" s="1782"/>
      <c r="DB114" s="1782"/>
      <c r="DC114" s="1782"/>
      <c r="DD114" s="1782"/>
      <c r="DE114" s="1782"/>
      <c r="DF114" s="1782"/>
      <c r="DG114" s="1782"/>
      <c r="DH114" s="1782"/>
      <c r="DI114" s="1782"/>
      <c r="DJ114" s="1782"/>
      <c r="DK114" s="1782"/>
      <c r="DL114" s="1782"/>
      <c r="DM114" s="1782"/>
      <c r="DN114" s="1782"/>
      <c r="DO114" s="1782"/>
      <c r="DP114" s="1782"/>
      <c r="DQ114" s="1782"/>
      <c r="DR114" s="1782"/>
      <c r="DS114" s="1782"/>
      <c r="DT114" s="1782"/>
      <c r="DU114" s="1782"/>
      <c r="DV114" s="1782"/>
      <c r="DW114" s="1777"/>
      <c r="DX114" s="1782"/>
      <c r="DY114" s="1782"/>
      <c r="DZ114" s="1782"/>
      <c r="EA114" s="1782"/>
      <c r="EB114" s="1782"/>
      <c r="EC114" s="1782"/>
      <c r="ED114" s="1782"/>
      <c r="EE114" s="1782"/>
      <c r="EF114" s="1782"/>
      <c r="EG114" s="1782"/>
      <c r="EH114" s="1782"/>
      <c r="EI114" s="1782"/>
      <c r="EJ114" s="1782"/>
      <c r="EK114" s="1782"/>
      <c r="EL114" s="1782"/>
      <c r="EM114" s="1782"/>
      <c r="EN114" s="1782"/>
      <c r="EO114" s="1782"/>
      <c r="EP114" s="1782"/>
      <c r="EQ114" s="1782"/>
      <c r="ER114" s="1782"/>
      <c r="ES114" s="1782"/>
      <c r="ET114" s="1782"/>
      <c r="EU114" s="1782"/>
      <c r="EV114" s="1782"/>
      <c r="EW114" s="1782"/>
      <c r="EX114" s="1782"/>
      <c r="EY114" s="1782"/>
      <c r="EZ114" s="1782"/>
      <c r="FA114" s="1782"/>
      <c r="FB114" s="1782"/>
      <c r="FC114" s="1777"/>
      <c r="FD114" s="1782"/>
      <c r="FE114" s="1782"/>
      <c r="FF114" s="1782"/>
      <c r="FG114" s="1782"/>
      <c r="FH114" s="1782"/>
      <c r="FI114" s="1782"/>
      <c r="FJ114" s="1782"/>
      <c r="FK114" s="1782"/>
      <c r="FL114" s="1782"/>
      <c r="FM114" s="1782"/>
      <c r="FN114" s="1782"/>
      <c r="FO114" s="1782"/>
      <c r="FP114" s="1782"/>
      <c r="FQ114" s="1782"/>
      <c r="FR114" s="1782"/>
      <c r="FS114" s="1782"/>
      <c r="FT114" s="1782"/>
      <c r="FU114" s="1782"/>
      <c r="FV114" s="1782"/>
      <c r="FW114" s="1782"/>
      <c r="FX114" s="1782"/>
      <c r="FY114" s="1782"/>
      <c r="FZ114" s="1782"/>
      <c r="GA114" s="1782"/>
      <c r="GB114" s="1782"/>
      <c r="GC114" s="1782"/>
      <c r="GD114" s="1782"/>
      <c r="GE114" s="1782"/>
      <c r="GF114" s="1782"/>
      <c r="GG114" s="1782"/>
      <c r="GH114" s="1777"/>
      <c r="GI114" s="1782"/>
      <c r="GJ114" s="1782"/>
      <c r="GK114" s="1782"/>
      <c r="GL114" s="1782"/>
      <c r="GM114" s="1782"/>
      <c r="GN114" s="1782"/>
      <c r="GO114" s="1782"/>
      <c r="GP114" s="1782"/>
      <c r="GQ114" s="1782"/>
      <c r="GR114" s="1782"/>
      <c r="GS114" s="1782"/>
      <c r="GT114" s="1782"/>
      <c r="GU114" s="1782"/>
      <c r="GV114" s="1782"/>
      <c r="GW114" s="1782"/>
      <c r="GX114" s="1782"/>
      <c r="GY114" s="1782"/>
      <c r="GZ114" s="1782"/>
      <c r="HA114" s="1782"/>
      <c r="HB114" s="1782"/>
      <c r="HC114" s="1782"/>
      <c r="HD114" s="1782"/>
      <c r="HE114" s="1782"/>
      <c r="HF114" s="1782"/>
      <c r="HG114" s="1782"/>
      <c r="HH114" s="1782"/>
      <c r="HI114" s="1782"/>
      <c r="HJ114" s="1782"/>
      <c r="HK114" s="1782"/>
      <c r="HL114" s="1782"/>
      <c r="HM114" s="1782"/>
      <c r="HN114" s="1777"/>
      <c r="HO114" s="1782"/>
      <c r="HP114" s="1782"/>
      <c r="HQ114" s="1782"/>
      <c r="HR114" s="1782"/>
      <c r="HS114" s="1782"/>
      <c r="HT114" s="1782"/>
      <c r="HU114" s="1782"/>
      <c r="HV114" s="1782"/>
      <c r="HW114" s="1782"/>
      <c r="HX114" s="1782"/>
      <c r="HY114" s="1782"/>
      <c r="HZ114" s="1782"/>
      <c r="IA114" s="1782"/>
      <c r="IB114" s="1782"/>
      <c r="IC114" s="1782"/>
      <c r="ID114" s="1950"/>
      <c r="IE114" s="1782"/>
      <c r="IF114" s="1782"/>
      <c r="IG114" s="1782"/>
      <c r="IH114" s="1782"/>
      <c r="II114" s="1782"/>
      <c r="IJ114" s="1782"/>
      <c r="IK114" s="1782"/>
      <c r="IL114" s="1782"/>
      <c r="IM114" s="1782"/>
      <c r="IN114" s="1782"/>
      <c r="IO114" s="1782"/>
      <c r="IP114" s="1782"/>
      <c r="IQ114" s="1782"/>
      <c r="IR114" s="1782"/>
      <c r="IS114" s="1951"/>
      <c r="IT114" s="1679"/>
      <c r="IU114" s="1797"/>
      <c r="IV114" s="1782"/>
      <c r="IW114" s="1782"/>
      <c r="IX114" s="1782"/>
      <c r="IY114" s="1782"/>
      <c r="IZ114" s="1782"/>
      <c r="JA114" s="1782"/>
      <c r="JB114" s="1782"/>
      <c r="JC114" s="1782"/>
      <c r="JD114" s="1782"/>
      <c r="JE114" s="1782"/>
      <c r="JF114" s="1782"/>
      <c r="JG114" s="1782"/>
      <c r="JH114" s="1782"/>
      <c r="JI114" s="1782"/>
      <c r="JJ114" s="1782"/>
      <c r="JK114" s="1782"/>
      <c r="JL114" s="1782"/>
      <c r="JM114" s="1782"/>
      <c r="JN114" s="1782"/>
      <c r="JO114" s="1782"/>
      <c r="JP114" s="1782"/>
      <c r="JQ114" s="1782"/>
      <c r="JR114" s="1782"/>
      <c r="JS114" s="1782"/>
      <c r="JT114" s="1782"/>
      <c r="JU114" s="1782"/>
      <c r="JV114" s="1782"/>
      <c r="JW114" s="1782"/>
      <c r="JX114" s="1782"/>
      <c r="JY114" s="1777"/>
      <c r="JZ114" s="1782"/>
      <c r="KA114" s="1782"/>
      <c r="KB114" s="1782"/>
      <c r="KC114" s="1782"/>
      <c r="KD114" s="1782"/>
      <c r="KE114" s="1782"/>
      <c r="KF114" s="1782"/>
      <c r="KG114" s="1782"/>
      <c r="KH114" s="1782"/>
      <c r="KI114" s="1782"/>
      <c r="KJ114" s="1782"/>
      <c r="KK114" s="1782"/>
      <c r="KL114" s="1782"/>
      <c r="KM114" s="1782"/>
      <c r="KN114" s="1782"/>
      <c r="KO114" s="1782"/>
      <c r="KP114" s="1782"/>
      <c r="KQ114" s="1782"/>
      <c r="KR114" s="1782"/>
      <c r="KS114" s="1782"/>
      <c r="KT114" s="1782"/>
      <c r="KU114" s="1782"/>
      <c r="KV114" s="1782"/>
      <c r="KW114" s="1782"/>
      <c r="KX114" s="1782"/>
      <c r="KY114" s="1782"/>
      <c r="KZ114" s="1782"/>
      <c r="LA114" s="1782"/>
      <c r="LB114" s="1782"/>
      <c r="LC114" s="1782"/>
      <c r="LD114" s="1782"/>
      <c r="LE114" s="1777"/>
      <c r="LF114" s="1782"/>
      <c r="LG114" s="1782"/>
      <c r="LH114" s="1782"/>
      <c r="LI114" s="1782"/>
      <c r="LJ114" s="1782"/>
      <c r="LK114" s="1782"/>
      <c r="LL114" s="1782"/>
      <c r="LM114" s="1782"/>
      <c r="LN114" s="1782"/>
      <c r="LO114" s="1782"/>
      <c r="LP114" s="1782"/>
      <c r="LQ114" s="1782"/>
      <c r="LR114" s="1782"/>
      <c r="LS114" s="1782"/>
      <c r="LT114" s="1782"/>
      <c r="LU114" s="1782"/>
      <c r="LV114" s="1782"/>
      <c r="LW114" s="1782"/>
      <c r="LX114" s="1782"/>
      <c r="LY114" s="1782"/>
      <c r="LZ114" s="1782"/>
      <c r="MA114" s="1782"/>
      <c r="MB114" s="1782"/>
      <c r="MC114" s="1782"/>
      <c r="MD114" s="1782"/>
      <c r="ME114" s="1782"/>
      <c r="MF114" s="1782"/>
      <c r="MG114" s="1782"/>
      <c r="MH114" s="1782"/>
      <c r="MI114" s="1782"/>
      <c r="MJ114" s="1777"/>
      <c r="MK114" s="1782"/>
      <c r="ML114" s="1782"/>
      <c r="MM114" s="1782"/>
      <c r="MN114" s="1782"/>
      <c r="MO114" s="1782"/>
      <c r="MP114" s="1782"/>
      <c r="MQ114" s="1782"/>
      <c r="MR114" s="1782"/>
      <c r="MS114" s="1782"/>
      <c r="MT114" s="1782"/>
      <c r="MU114" s="1782"/>
      <c r="MV114" s="1782"/>
      <c r="MW114" s="1782"/>
      <c r="MX114" s="1782"/>
      <c r="MY114" s="1782"/>
      <c r="MZ114" s="1782"/>
      <c r="NA114" s="1782"/>
      <c r="NB114" s="1782"/>
      <c r="NC114" s="1782"/>
      <c r="ND114" s="1782"/>
      <c r="NE114" s="1782"/>
      <c r="NF114" s="1782"/>
      <c r="NG114" s="1782"/>
      <c r="NH114" s="1782"/>
      <c r="NI114" s="1782"/>
      <c r="NJ114" s="1782"/>
      <c r="NK114" s="1782"/>
      <c r="NL114" s="1782"/>
      <c r="NM114" s="1782"/>
      <c r="NN114" s="1782"/>
      <c r="NO114" s="1782"/>
      <c r="NP114" s="1777"/>
      <c r="NQ114" s="1782"/>
      <c r="NR114" s="1782"/>
      <c r="NS114" s="1782"/>
      <c r="NT114" s="1782"/>
      <c r="NU114" s="1782"/>
      <c r="NV114" s="1782"/>
      <c r="NW114" s="1782"/>
      <c r="NX114" s="1782"/>
      <c r="NY114" s="1782"/>
      <c r="NZ114" s="1782"/>
      <c r="OA114" s="1782"/>
      <c r="OB114" s="1782"/>
      <c r="OC114" s="1782"/>
      <c r="OD114" s="1782"/>
      <c r="OE114" s="1782"/>
      <c r="OF114" s="1782"/>
      <c r="OG114" s="1782"/>
      <c r="OH114" s="1782"/>
      <c r="OI114" s="1782"/>
      <c r="OJ114" s="1782"/>
      <c r="OK114" s="1782"/>
      <c r="OL114" s="1782"/>
      <c r="OM114" s="1782"/>
      <c r="ON114" s="1782"/>
      <c r="OO114" s="1782"/>
      <c r="OP114" s="1782"/>
      <c r="OQ114" s="1782"/>
      <c r="OR114" s="1782"/>
      <c r="OS114" s="1782"/>
      <c r="OT114" s="1782"/>
      <c r="OU114" s="1782"/>
      <c r="OV114" s="1777"/>
      <c r="OW114" s="1782"/>
      <c r="OX114" s="1782"/>
      <c r="OY114" s="1782"/>
      <c r="OZ114" s="1782"/>
      <c r="PA114" s="1782"/>
      <c r="PB114" s="1782"/>
      <c r="PC114" s="1782"/>
      <c r="PD114" s="1782"/>
      <c r="PE114" s="1782"/>
      <c r="PF114" s="1782"/>
      <c r="PG114" s="1782"/>
      <c r="PH114" s="1782"/>
      <c r="PI114" s="1782"/>
      <c r="PJ114" s="1782"/>
      <c r="PK114" s="1782"/>
      <c r="PL114" s="1782"/>
      <c r="PM114" s="1782"/>
      <c r="PN114" s="1782"/>
      <c r="PO114" s="1782"/>
      <c r="PP114" s="1782"/>
      <c r="PQ114" s="1782"/>
      <c r="PR114" s="1782"/>
      <c r="PS114" s="1782"/>
      <c r="PT114" s="1782"/>
      <c r="PU114" s="1782"/>
      <c r="PV114" s="1782"/>
      <c r="PW114" s="1782"/>
      <c r="PX114" s="1782"/>
      <c r="PY114" s="1813"/>
      <c r="PZ114" s="469"/>
      <c r="QA114" s="469"/>
      <c r="QB114" s="469"/>
      <c r="QC114" s="469"/>
      <c r="QD114" s="469"/>
      <c r="QE114" s="469"/>
      <c r="QF114" s="469"/>
      <c r="QG114" s="469"/>
      <c r="QH114" s="469"/>
      <c r="QI114" s="469"/>
      <c r="QJ114" s="469"/>
      <c r="QK114" s="469"/>
      <c r="QL114" s="469"/>
      <c r="QM114" s="469"/>
      <c r="QN114" s="469"/>
      <c r="QO114" s="469"/>
      <c r="QP114" s="469"/>
      <c r="QQ114" s="469"/>
      <c r="QR114" s="469"/>
      <c r="QS114" s="469"/>
      <c r="QT114" s="469"/>
      <c r="QU114" s="469"/>
      <c r="QV114" s="469"/>
      <c r="QW114" s="469"/>
      <c r="QX114" s="469"/>
      <c r="QY114" s="469"/>
      <c r="QZ114" s="469"/>
      <c r="RA114" s="469"/>
      <c r="RB114" s="469"/>
      <c r="RC114" s="469"/>
      <c r="RD114" s="469"/>
    </row>
    <row r="115" spans="1:472" ht="25.5" customHeight="1" collapsed="1">
      <c r="A115" s="2473" t="s">
        <v>17886</v>
      </c>
      <c r="B115" s="2474"/>
      <c r="C115" s="2475"/>
      <c r="D115" s="2476"/>
      <c r="E115" s="2476"/>
      <c r="F115" s="2476"/>
      <c r="G115" s="2476"/>
      <c r="H115" s="2476"/>
      <c r="I115" s="2476"/>
      <c r="J115" s="2476"/>
      <c r="K115" s="2476"/>
      <c r="L115" s="2476"/>
      <c r="M115" s="2476"/>
      <c r="N115" s="2476"/>
      <c r="O115" s="2476"/>
      <c r="P115" s="2476"/>
      <c r="Q115" s="2476"/>
      <c r="R115" s="2476"/>
      <c r="S115" s="2476"/>
      <c r="T115" s="2476"/>
      <c r="U115" s="2476"/>
      <c r="V115" s="2476"/>
      <c r="W115" s="2476"/>
      <c r="X115" s="2476"/>
      <c r="Y115" s="2476"/>
      <c r="Z115" s="2476"/>
      <c r="AA115" s="2476"/>
      <c r="AB115" s="2476"/>
      <c r="AC115" s="2476"/>
      <c r="AD115" s="2476"/>
      <c r="AE115" s="2476"/>
      <c r="AF115" s="2476"/>
      <c r="AG115" s="2476"/>
      <c r="AH115" s="2477"/>
      <c r="AI115" s="2475"/>
      <c r="AJ115" s="2478"/>
      <c r="AK115" s="2476"/>
      <c r="AL115" s="2476"/>
      <c r="AM115" s="2476"/>
      <c r="AN115" s="2476"/>
      <c r="AO115" s="2476"/>
      <c r="AP115" s="2476"/>
      <c r="AQ115" s="2476"/>
      <c r="AR115" s="2476"/>
      <c r="AS115" s="2476"/>
      <c r="AT115" s="2476"/>
      <c r="AU115" s="2476"/>
      <c r="AV115" s="2476"/>
      <c r="AW115" s="2476"/>
      <c r="AX115" s="2476"/>
      <c r="AY115" s="2476"/>
      <c r="AZ115" s="2476"/>
      <c r="BA115" s="2476"/>
      <c r="BB115" s="2476"/>
      <c r="BC115" s="2476"/>
      <c r="BD115" s="2476"/>
      <c r="BE115" s="2476"/>
      <c r="BF115" s="2476"/>
      <c r="BG115" s="2476"/>
      <c r="BH115" s="2476"/>
      <c r="BI115" s="2476"/>
      <c r="BJ115" s="2476"/>
      <c r="BK115" s="2476"/>
      <c r="BL115" s="2475"/>
      <c r="BM115" s="2476"/>
      <c r="BN115" s="2476"/>
      <c r="BO115" s="2476"/>
      <c r="BP115" s="2476"/>
      <c r="BQ115" s="2476"/>
      <c r="BR115" s="2476"/>
      <c r="BS115" s="2476"/>
      <c r="BT115" s="2476"/>
      <c r="BU115" s="2476"/>
      <c r="BV115" s="2476"/>
      <c r="BW115" s="2476"/>
      <c r="BX115" s="2476"/>
      <c r="BY115" s="2476"/>
      <c r="BZ115" s="2476"/>
      <c r="CA115" s="2476"/>
      <c r="CB115" s="2476"/>
      <c r="CC115" s="2476"/>
      <c r="CD115" s="2476"/>
      <c r="CE115" s="2476"/>
      <c r="CF115" s="2476"/>
      <c r="CG115" s="2476"/>
      <c r="CH115" s="2476"/>
      <c r="CI115" s="2476"/>
      <c r="CJ115" s="2476"/>
      <c r="CK115" s="2476"/>
      <c r="CL115" s="2476"/>
      <c r="CM115" s="2476"/>
      <c r="CN115" s="2476"/>
      <c r="CO115" s="2476"/>
      <c r="CP115" s="2476"/>
      <c r="CQ115" s="2476"/>
      <c r="CR115" s="2475"/>
      <c r="CS115" s="2476"/>
      <c r="CT115" s="2476"/>
      <c r="CU115" s="1782"/>
      <c r="CV115" s="2476"/>
      <c r="CW115" s="2476"/>
      <c r="CX115" s="2476"/>
      <c r="CY115" s="2476"/>
      <c r="CZ115" s="2476"/>
      <c r="DA115" s="2476"/>
      <c r="DB115" s="2476"/>
      <c r="DC115" s="2476"/>
      <c r="DD115" s="2476"/>
      <c r="DE115" s="2476"/>
      <c r="DF115" s="2476"/>
      <c r="DG115" s="2476"/>
      <c r="DH115" s="2476"/>
      <c r="DI115" s="2476"/>
      <c r="DJ115" s="2476"/>
      <c r="DK115" s="2476"/>
      <c r="DL115" s="2476"/>
      <c r="DM115" s="2476"/>
      <c r="DN115" s="2476"/>
      <c r="DO115" s="2476"/>
      <c r="DP115" s="2476"/>
      <c r="DQ115" s="2476"/>
      <c r="DR115" s="2476"/>
      <c r="DS115" s="2476"/>
      <c r="DT115" s="2476"/>
      <c r="DU115" s="2476"/>
      <c r="DV115" s="2476"/>
      <c r="DW115" s="2475"/>
      <c r="DX115" s="2476"/>
      <c r="DY115" s="2476"/>
      <c r="DZ115" s="2476"/>
      <c r="EA115" s="2476"/>
      <c r="EB115" s="2476"/>
      <c r="EC115" s="2476"/>
      <c r="ED115" s="2476"/>
      <c r="EE115" s="2476"/>
      <c r="EF115" s="2476"/>
      <c r="EG115" s="2476"/>
      <c r="EH115" s="2476"/>
      <c r="EI115" s="2476"/>
      <c r="EJ115" s="2476"/>
      <c r="EK115" s="2476"/>
      <c r="EL115" s="2476"/>
      <c r="EM115" s="2476"/>
      <c r="EN115" s="2476"/>
      <c r="EO115" s="2476"/>
      <c r="EP115" s="2476"/>
      <c r="EQ115" s="2476"/>
      <c r="ER115" s="2476"/>
      <c r="ES115" s="2476"/>
      <c r="ET115" s="2476"/>
      <c r="EU115" s="2476"/>
      <c r="EV115" s="2476"/>
      <c r="EW115" s="2476"/>
      <c r="EX115" s="2476"/>
      <c r="EY115" s="2476"/>
      <c r="EZ115" s="2476"/>
      <c r="FA115" s="2476"/>
      <c r="FB115" s="2476"/>
      <c r="FC115" s="2479"/>
      <c r="FD115" s="2476"/>
      <c r="FE115" s="2476"/>
      <c r="FF115" s="2476"/>
      <c r="FG115" s="2476"/>
      <c r="FH115" s="2476"/>
      <c r="FI115" s="2476"/>
      <c r="FJ115" s="2476"/>
      <c r="FK115" s="2476"/>
      <c r="FL115" s="2476"/>
      <c r="FM115" s="2476"/>
      <c r="FN115" s="2476"/>
      <c r="FO115" s="2476"/>
      <c r="FP115" s="2476"/>
      <c r="FQ115" s="2476"/>
      <c r="FR115" s="2476"/>
      <c r="FS115" s="2476"/>
      <c r="FT115" s="2476"/>
      <c r="FU115" s="2476"/>
      <c r="FV115" s="2476"/>
      <c r="FW115" s="2476"/>
      <c r="FX115" s="2476"/>
      <c r="FY115" s="2476"/>
      <c r="FZ115" s="2476"/>
      <c r="GA115" s="2476"/>
      <c r="GB115" s="2476"/>
      <c r="GC115" s="2476"/>
      <c r="GD115" s="2476"/>
      <c r="GE115" s="2476"/>
      <c r="GF115" s="2476"/>
      <c r="GG115" s="2476"/>
      <c r="GH115" s="2479"/>
      <c r="GI115" s="2476"/>
      <c r="GJ115" s="2476"/>
      <c r="GK115" s="2476"/>
      <c r="GL115" s="2476"/>
      <c r="GM115" s="2476"/>
      <c r="GN115" s="2476"/>
      <c r="GO115" s="2476"/>
      <c r="GP115" s="2476"/>
      <c r="GQ115" s="2476"/>
      <c r="GR115" s="2476"/>
      <c r="GS115" s="2476"/>
      <c r="GT115" s="2476"/>
      <c r="GU115" s="2476"/>
      <c r="GV115" s="2476"/>
      <c r="GW115" s="2476"/>
      <c r="GX115" s="2476"/>
      <c r="GY115" s="2476"/>
      <c r="GZ115" s="2476"/>
      <c r="HA115" s="2476"/>
      <c r="HB115" s="2476"/>
      <c r="HC115" s="2476"/>
      <c r="HD115" s="2476"/>
      <c r="HE115" s="2476"/>
      <c r="HF115" s="2476"/>
      <c r="HG115" s="2476"/>
      <c r="HH115" s="2476"/>
      <c r="HI115" s="2476"/>
      <c r="HJ115" s="2476"/>
      <c r="HK115" s="2476"/>
      <c r="HL115" s="2476"/>
      <c r="HM115" s="2476"/>
      <c r="HN115" s="2479"/>
      <c r="HO115" s="2476"/>
      <c r="HP115" s="2476"/>
      <c r="HQ115" s="2476"/>
      <c r="HR115" s="2476"/>
      <c r="HS115" s="2476"/>
      <c r="HT115" s="2476"/>
      <c r="HU115" s="2476"/>
      <c r="HV115" s="2476"/>
      <c r="HW115" s="2476"/>
      <c r="HX115" s="2476"/>
      <c r="HY115" s="2476"/>
      <c r="HZ115" s="2476"/>
      <c r="IA115" s="2476"/>
      <c r="IB115" s="2476"/>
      <c r="IC115" s="2476"/>
      <c r="ID115" s="2480"/>
      <c r="IE115" s="2476"/>
      <c r="IF115" s="2476"/>
      <c r="IG115" s="2476"/>
      <c r="IH115" s="2476"/>
      <c r="II115" s="2476"/>
      <c r="IJ115" s="2476"/>
      <c r="IK115" s="2476"/>
      <c r="IL115" s="2476"/>
      <c r="IM115" s="2476"/>
      <c r="IN115" s="2476"/>
      <c r="IO115" s="2476"/>
      <c r="IP115" s="2476"/>
      <c r="IQ115" s="2476"/>
      <c r="IR115" s="2476"/>
      <c r="IS115" s="2481"/>
      <c r="IT115" s="2482"/>
      <c r="IU115" s="2478"/>
      <c r="IV115" s="2476"/>
      <c r="IW115" s="2476"/>
      <c r="IX115" s="2476"/>
      <c r="IY115" s="2476"/>
      <c r="IZ115" s="2476"/>
      <c r="JA115" s="2476"/>
      <c r="JB115" s="2476"/>
      <c r="JC115" s="2476"/>
      <c r="JD115" s="2476"/>
      <c r="JE115" s="2476"/>
      <c r="JF115" s="2476"/>
      <c r="JG115" s="2476"/>
      <c r="JH115" s="2476"/>
      <c r="JI115" s="2476"/>
      <c r="JJ115" s="2476"/>
      <c r="JK115" s="2476"/>
      <c r="JL115" s="2476"/>
      <c r="JM115" s="2476"/>
      <c r="JN115" s="2476"/>
      <c r="JO115" s="2476"/>
      <c r="JP115" s="2476"/>
      <c r="JQ115" s="2476"/>
      <c r="JR115" s="2476"/>
      <c r="JS115" s="2476"/>
      <c r="JT115" s="2476"/>
      <c r="JU115" s="2476"/>
      <c r="JV115" s="2476"/>
      <c r="JW115" s="2476"/>
      <c r="JX115" s="2476"/>
      <c r="JY115" s="2479"/>
      <c r="JZ115" s="2476"/>
      <c r="KA115" s="2476"/>
      <c r="KB115" s="2476"/>
      <c r="KC115" s="2476"/>
      <c r="KD115" s="2476"/>
      <c r="KE115" s="2476"/>
      <c r="KF115" s="2476"/>
      <c r="KG115" s="2476"/>
      <c r="KH115" s="2476"/>
      <c r="KI115" s="2476"/>
      <c r="KJ115" s="2476"/>
      <c r="KK115" s="2476"/>
      <c r="KL115" s="2476"/>
      <c r="KM115" s="2476"/>
      <c r="KN115" s="2476"/>
      <c r="KO115" s="2476"/>
      <c r="KP115" s="2476"/>
      <c r="KQ115" s="2476"/>
      <c r="KR115" s="2476"/>
      <c r="KS115" s="2476"/>
      <c r="KT115" s="2476"/>
      <c r="KU115" s="2476"/>
      <c r="KV115" s="2476"/>
      <c r="KW115" s="2476"/>
      <c r="KX115" s="2476"/>
      <c r="KY115" s="2476"/>
      <c r="KZ115" s="2476"/>
      <c r="LA115" s="2476"/>
      <c r="LB115" s="2476"/>
      <c r="LC115" s="2476"/>
      <c r="LD115" s="2476"/>
      <c r="LE115" s="2479"/>
      <c r="LF115" s="2476"/>
      <c r="LG115" s="2476"/>
      <c r="LH115" s="2476"/>
      <c r="LI115" s="2476"/>
      <c r="LJ115" s="2476"/>
      <c r="LK115" s="2476"/>
      <c r="LL115" s="2476"/>
      <c r="LM115" s="2476"/>
      <c r="LN115" s="2476"/>
      <c r="LO115" s="2476"/>
      <c r="LP115" s="2476"/>
      <c r="LQ115" s="2476"/>
      <c r="LR115" s="2476"/>
      <c r="LS115" s="2476"/>
      <c r="LT115" s="2476"/>
      <c r="LU115" s="2476"/>
      <c r="LV115" s="2476"/>
      <c r="LW115" s="2476"/>
      <c r="LX115" s="2476"/>
      <c r="LY115" s="2476"/>
      <c r="LZ115" s="2476"/>
      <c r="MA115" s="2476"/>
      <c r="MB115" s="2476"/>
      <c r="MC115" s="2476"/>
      <c r="MD115" s="2476"/>
      <c r="ME115" s="2476"/>
      <c r="MF115" s="2476"/>
      <c r="MG115" s="2476"/>
      <c r="MH115" s="2476"/>
      <c r="MI115" s="2476"/>
      <c r="MJ115" s="2479"/>
      <c r="MK115" s="2476"/>
      <c r="ML115" s="2476"/>
      <c r="MM115" s="2476"/>
      <c r="MN115" s="2476"/>
      <c r="MO115" s="2476"/>
      <c r="MP115" s="2476"/>
      <c r="MQ115" s="2476"/>
      <c r="MR115" s="2476"/>
      <c r="MS115" s="2476"/>
      <c r="MT115" s="2476"/>
      <c r="MU115" s="2476"/>
      <c r="MV115" s="2476"/>
      <c r="MW115" s="2476"/>
      <c r="MX115" s="2476"/>
      <c r="MY115" s="2476"/>
      <c r="MZ115" s="2476"/>
      <c r="NA115" s="2476"/>
      <c r="NB115" s="2476"/>
      <c r="NC115" s="2476"/>
      <c r="ND115" s="2476"/>
      <c r="NE115" s="2476"/>
      <c r="NF115" s="2476"/>
      <c r="NG115" s="2476"/>
      <c r="NH115" s="2476"/>
      <c r="NI115" s="2476"/>
      <c r="NJ115" s="2476"/>
      <c r="NK115" s="2476"/>
      <c r="NL115" s="2476"/>
      <c r="NM115" s="2476"/>
      <c r="NN115" s="2476"/>
      <c r="NO115" s="2476"/>
      <c r="NP115" s="2479"/>
      <c r="NQ115" s="2476"/>
      <c r="NR115" s="2476"/>
      <c r="NS115" s="2476"/>
      <c r="NT115" s="2476"/>
      <c r="NU115" s="2476"/>
      <c r="NV115" s="2476"/>
      <c r="NW115" s="2476"/>
      <c r="NX115" s="2476"/>
      <c r="NY115" s="2476"/>
      <c r="NZ115" s="2476"/>
      <c r="OA115" s="2476"/>
      <c r="OB115" s="2476"/>
      <c r="OC115" s="2476"/>
      <c r="OD115" s="2476"/>
      <c r="OE115" s="2476"/>
      <c r="OF115" s="2476"/>
      <c r="OG115" s="2476"/>
      <c r="OH115" s="2476"/>
      <c r="OI115" s="2476"/>
      <c r="OJ115" s="2476"/>
      <c r="OK115" s="2476"/>
      <c r="OL115" s="2476"/>
      <c r="OM115" s="2476"/>
      <c r="ON115" s="2476"/>
      <c r="OO115" s="2476"/>
      <c r="OP115" s="2476"/>
      <c r="OQ115" s="2476"/>
      <c r="OR115" s="2476"/>
      <c r="OS115" s="2476"/>
      <c r="OT115" s="2476"/>
      <c r="OU115" s="2476"/>
      <c r="OV115" s="2479"/>
      <c r="OW115" s="2476"/>
      <c r="OX115" s="2476"/>
      <c r="OY115" s="2476"/>
      <c r="OZ115" s="2476"/>
      <c r="PA115" s="2476"/>
      <c r="PB115" s="2476"/>
      <c r="PC115" s="2476"/>
      <c r="PD115" s="2476"/>
      <c r="PE115" s="2476"/>
      <c r="PF115" s="2476"/>
      <c r="PG115" s="2476"/>
      <c r="PH115" s="2476"/>
      <c r="PI115" s="2476"/>
      <c r="PJ115" s="2476"/>
      <c r="PK115" s="2476"/>
      <c r="PL115" s="2476"/>
      <c r="PM115" s="2476"/>
      <c r="PN115" s="2476"/>
      <c r="PO115" s="2476"/>
      <c r="PP115" s="2476"/>
      <c r="PQ115" s="2476"/>
      <c r="PR115" s="2476"/>
      <c r="PS115" s="2476"/>
      <c r="PT115" s="2476"/>
      <c r="PU115" s="2476"/>
      <c r="PV115" s="2476"/>
      <c r="PW115" s="2476"/>
      <c r="PX115" s="2476"/>
      <c r="PY115" s="2483"/>
      <c r="PZ115" s="2484"/>
      <c r="QA115" s="2484"/>
      <c r="QB115" s="2484"/>
      <c r="QC115" s="2484"/>
      <c r="QD115" s="2484"/>
      <c r="QE115" s="2484"/>
      <c r="QF115" s="2484"/>
      <c r="QG115" s="2484"/>
      <c r="QH115" s="2484"/>
      <c r="QI115" s="2484"/>
      <c r="QJ115" s="2484"/>
      <c r="QK115" s="2484"/>
      <c r="QL115" s="2484"/>
      <c r="QM115" s="2484"/>
      <c r="QN115" s="2484"/>
      <c r="QO115" s="2484"/>
      <c r="QP115" s="2484"/>
      <c r="QQ115" s="2484"/>
      <c r="QR115" s="2484"/>
      <c r="QS115" s="2484"/>
      <c r="QT115" s="2484"/>
      <c r="QU115" s="2484"/>
      <c r="QV115" s="2484"/>
      <c r="QW115" s="2484"/>
      <c r="QX115" s="2484"/>
      <c r="QY115" s="2484"/>
      <c r="QZ115" s="2484"/>
      <c r="RA115" s="2484"/>
      <c r="RB115" s="2484"/>
      <c r="RC115" s="2484"/>
      <c r="RD115" s="2484"/>
    </row>
    <row r="116" spans="1:472" ht="63.75" hidden="1" customHeight="1" outlineLevel="1">
      <c r="A116" s="2617" t="s">
        <v>17887</v>
      </c>
      <c r="B116" s="1939" t="s">
        <v>17888</v>
      </c>
      <c r="C116" s="1899"/>
      <c r="D116" s="469"/>
      <c r="E116" s="469"/>
      <c r="F116" s="469"/>
      <c r="G116" s="469"/>
      <c r="H116" s="469"/>
      <c r="I116" s="469"/>
      <c r="J116" s="469"/>
      <c r="K116" s="469"/>
      <c r="L116" s="469"/>
      <c r="M116" s="469"/>
      <c r="N116" s="469"/>
      <c r="O116" s="469"/>
      <c r="P116" s="469"/>
      <c r="Q116" s="469"/>
      <c r="R116" s="469"/>
      <c r="S116" s="469"/>
      <c r="T116" s="469"/>
      <c r="U116" s="469"/>
      <c r="V116" s="469"/>
      <c r="W116" s="469"/>
      <c r="X116" s="469"/>
      <c r="Y116" s="469"/>
      <c r="Z116" s="469"/>
      <c r="AA116" s="469"/>
      <c r="AB116" s="469"/>
      <c r="AC116" s="469"/>
      <c r="AD116" s="469"/>
      <c r="AE116" s="469"/>
      <c r="AF116" s="469"/>
      <c r="AG116" s="469"/>
      <c r="AH116" s="1692"/>
      <c r="AI116" s="1899"/>
      <c r="AJ116" s="1573"/>
      <c r="AK116" s="469"/>
      <c r="AL116" s="469"/>
      <c r="AM116" s="469"/>
      <c r="AN116" s="469"/>
      <c r="AO116" s="469"/>
      <c r="AP116" s="469"/>
      <c r="AQ116" s="469"/>
      <c r="AR116" s="469"/>
      <c r="AS116" s="469"/>
      <c r="AT116" s="469"/>
      <c r="AU116" s="469"/>
      <c r="AV116" s="469"/>
      <c r="AW116" s="469"/>
      <c r="AX116" s="469"/>
      <c r="AY116" s="469"/>
      <c r="AZ116" s="469"/>
      <c r="BA116" s="469"/>
      <c r="BB116" s="469"/>
      <c r="BC116" s="469"/>
      <c r="BD116" s="469"/>
      <c r="BE116" s="469"/>
      <c r="BF116" s="469"/>
      <c r="BG116" s="469"/>
      <c r="BH116" s="469"/>
      <c r="BI116" s="469"/>
      <c r="BJ116" s="469"/>
      <c r="BK116" s="469"/>
      <c r="BL116" s="1899"/>
      <c r="BM116" s="469"/>
      <c r="BN116" s="469"/>
      <c r="BO116" s="469"/>
      <c r="BP116" s="469"/>
      <c r="BQ116" s="469"/>
      <c r="BR116" s="469"/>
      <c r="BS116" s="469"/>
      <c r="BT116" s="469"/>
      <c r="BU116" s="469"/>
      <c r="BV116" s="469"/>
      <c r="BW116" s="469"/>
      <c r="BX116" s="469"/>
      <c r="BY116" s="469"/>
      <c r="BZ116" s="469"/>
      <c r="CA116" s="469"/>
      <c r="CB116" s="469"/>
      <c r="CC116" s="469"/>
      <c r="CD116" s="469"/>
      <c r="CE116" s="469"/>
      <c r="CF116" s="469"/>
      <c r="CG116" s="469"/>
      <c r="CH116" s="469"/>
      <c r="CI116" s="469"/>
      <c r="CJ116" s="469"/>
      <c r="CK116" s="469"/>
      <c r="CL116" s="469"/>
      <c r="CM116" s="469"/>
      <c r="CN116" s="469"/>
      <c r="CO116" s="469"/>
      <c r="CP116" s="469"/>
      <c r="CQ116" s="469"/>
      <c r="CR116" s="1899"/>
      <c r="CS116" s="469"/>
      <c r="CT116" s="469"/>
      <c r="CU116" s="1782"/>
      <c r="CV116" s="469"/>
      <c r="CW116" s="469"/>
      <c r="CX116" s="469"/>
      <c r="CY116" s="469"/>
      <c r="CZ116" s="469"/>
      <c r="DA116" s="469"/>
      <c r="DB116" s="469"/>
      <c r="DC116" s="469"/>
      <c r="DD116" s="469"/>
      <c r="DE116" s="469"/>
      <c r="DF116" s="469"/>
      <c r="DG116" s="469"/>
      <c r="DH116" s="469"/>
      <c r="DI116" s="469"/>
      <c r="DJ116" s="469"/>
      <c r="DK116" s="469"/>
      <c r="DL116" s="469"/>
      <c r="DM116" s="469"/>
      <c r="DN116" s="469"/>
      <c r="DO116" s="469"/>
      <c r="DP116" s="469"/>
      <c r="DQ116" s="469"/>
      <c r="DR116" s="469"/>
      <c r="DS116" s="469"/>
      <c r="DT116" s="469"/>
      <c r="DU116" s="469"/>
      <c r="DV116" s="469"/>
      <c r="DW116" s="1899"/>
      <c r="DX116" s="469"/>
      <c r="DY116" s="469"/>
      <c r="DZ116" s="469"/>
      <c r="EA116" s="469"/>
      <c r="EB116" s="469"/>
      <c r="EC116" s="469"/>
      <c r="ED116" s="469"/>
      <c r="EE116" s="469"/>
      <c r="EF116" s="469"/>
      <c r="EG116" s="469"/>
      <c r="EH116" s="469"/>
      <c r="EI116" s="469"/>
      <c r="EJ116" s="469"/>
      <c r="EK116" s="469"/>
      <c r="EL116" s="469"/>
      <c r="EM116" s="469"/>
      <c r="EN116" s="469"/>
      <c r="EO116" s="469"/>
      <c r="EP116" s="469"/>
      <c r="EQ116" s="469"/>
      <c r="ER116" s="469"/>
      <c r="ES116" s="469"/>
      <c r="ET116" s="469"/>
      <c r="EU116" s="469"/>
      <c r="EV116" s="469"/>
      <c r="EW116" s="469"/>
      <c r="EX116" s="469"/>
      <c r="EY116" s="469"/>
      <c r="EZ116" s="469"/>
      <c r="FA116" s="469"/>
      <c r="FB116" s="469"/>
      <c r="FC116" s="1899"/>
      <c r="FD116" s="469"/>
      <c r="FE116" s="469"/>
      <c r="FF116" s="469"/>
      <c r="FG116" s="469"/>
      <c r="FH116" s="469"/>
      <c r="FI116" s="469"/>
      <c r="FJ116" s="469"/>
      <c r="FK116" s="469"/>
      <c r="FL116" s="469"/>
      <c r="FM116" s="469"/>
      <c r="FN116" s="469"/>
      <c r="FO116" s="469"/>
      <c r="FP116" s="469"/>
      <c r="FQ116" s="469"/>
      <c r="FR116" s="469"/>
      <c r="FS116" s="469"/>
      <c r="FT116" s="469"/>
      <c r="FU116" s="469"/>
      <c r="FV116" s="469"/>
      <c r="FW116" s="469"/>
      <c r="FX116" s="469"/>
      <c r="FY116" s="469"/>
      <c r="FZ116" s="469"/>
      <c r="GA116" s="469"/>
      <c r="GB116" s="469"/>
      <c r="GC116" s="469"/>
      <c r="GD116" s="469"/>
      <c r="GE116" s="469"/>
      <c r="GF116" s="469"/>
      <c r="GG116" s="469"/>
      <c r="GH116" s="1899"/>
      <c r="GI116" s="469"/>
      <c r="GJ116" s="469"/>
      <c r="GK116" s="469"/>
      <c r="GL116" s="469"/>
      <c r="GM116" s="469"/>
      <c r="GN116" s="469"/>
      <c r="GO116" s="469"/>
      <c r="GP116" s="469"/>
      <c r="GQ116" s="469"/>
      <c r="GR116" s="469"/>
      <c r="GS116" s="469"/>
      <c r="GT116" s="469"/>
      <c r="GU116" s="469"/>
      <c r="GV116" s="469"/>
      <c r="GW116" s="469"/>
      <c r="GX116" s="469"/>
      <c r="GY116" s="469"/>
      <c r="GZ116" s="469"/>
      <c r="HA116" s="469"/>
      <c r="HB116" s="469"/>
      <c r="HC116" s="469"/>
      <c r="HD116" s="469"/>
      <c r="HE116" s="469"/>
      <c r="HF116" s="469"/>
      <c r="HG116" s="469"/>
      <c r="HH116" s="469"/>
      <c r="HI116" s="469"/>
      <c r="HJ116" s="469"/>
      <c r="HK116" s="469"/>
      <c r="HL116" s="469"/>
      <c r="HM116" s="469"/>
      <c r="HN116" s="1899"/>
      <c r="HO116" s="469"/>
      <c r="HP116" s="469"/>
      <c r="HQ116" s="469"/>
      <c r="HR116" s="469"/>
      <c r="HS116" s="469"/>
      <c r="HT116" s="469"/>
      <c r="HU116" s="469"/>
      <c r="HV116" s="469"/>
      <c r="HW116" s="469"/>
      <c r="HX116" s="469"/>
      <c r="HY116" s="469"/>
      <c r="HZ116" s="469"/>
      <c r="IA116" s="469"/>
      <c r="IB116" s="469"/>
      <c r="IC116" s="469"/>
      <c r="ID116" s="257"/>
      <c r="IE116" s="469"/>
      <c r="IF116" s="469"/>
      <c r="IG116" s="469"/>
      <c r="IH116" s="469"/>
      <c r="II116" s="469"/>
      <c r="IJ116" s="469"/>
      <c r="IK116" s="469"/>
      <c r="IL116" s="469"/>
      <c r="IM116" s="469"/>
      <c r="IN116" s="469"/>
      <c r="IO116" s="469"/>
      <c r="IP116" s="469"/>
      <c r="IQ116" s="469"/>
      <c r="IR116" s="469"/>
      <c r="IS116" s="1585"/>
      <c r="IT116" s="1679"/>
      <c r="IU116" s="1573"/>
      <c r="IV116" s="469"/>
      <c r="IW116" s="469"/>
      <c r="IX116" s="469"/>
      <c r="IY116" s="469"/>
      <c r="IZ116" s="469"/>
      <c r="JA116" s="469"/>
      <c r="JB116" s="469"/>
      <c r="JC116" s="469"/>
      <c r="JD116" s="469"/>
      <c r="JE116" s="469"/>
      <c r="JF116" s="469"/>
      <c r="JG116" s="469"/>
      <c r="JH116" s="469"/>
      <c r="JI116" s="469"/>
      <c r="JJ116" s="469"/>
      <c r="JK116" s="469"/>
      <c r="JL116" s="469"/>
      <c r="JM116" s="469"/>
      <c r="JN116" s="469"/>
      <c r="JO116" s="469"/>
      <c r="JP116" s="469"/>
      <c r="JQ116" s="469"/>
      <c r="JR116" s="469"/>
      <c r="JS116" s="469"/>
      <c r="JT116" s="469"/>
      <c r="JU116" s="469"/>
      <c r="JV116" s="469"/>
      <c r="JW116" s="469"/>
      <c r="JX116" s="469"/>
      <c r="JY116" s="1899"/>
      <c r="JZ116" s="469"/>
      <c r="KA116" s="469"/>
      <c r="KB116" s="469"/>
      <c r="KC116" s="469"/>
      <c r="KD116" s="469"/>
      <c r="KE116" s="469"/>
      <c r="KF116" s="469"/>
      <c r="KG116" s="469"/>
      <c r="KH116" s="469"/>
      <c r="KI116" s="469"/>
      <c r="KJ116" s="469"/>
      <c r="KK116" s="469"/>
      <c r="KL116" s="469"/>
      <c r="KM116" s="469"/>
      <c r="KN116" s="469"/>
      <c r="KO116" s="469"/>
      <c r="KP116" s="469"/>
      <c r="KQ116" s="469"/>
      <c r="KR116" s="469"/>
      <c r="KS116" s="469"/>
      <c r="KT116" s="469"/>
      <c r="KU116" s="469"/>
      <c r="KV116" s="469"/>
      <c r="KW116" s="469"/>
      <c r="KX116" s="469"/>
      <c r="KY116" s="469"/>
      <c r="KZ116" s="469"/>
      <c r="LA116" s="469"/>
      <c r="LB116" s="469"/>
      <c r="LC116" s="469"/>
      <c r="LD116" s="469"/>
      <c r="LE116" s="1899"/>
      <c r="LF116" s="469"/>
      <c r="LG116" s="469"/>
      <c r="LH116" s="469"/>
      <c r="LI116" s="469"/>
      <c r="LJ116" s="469"/>
      <c r="LK116" s="469"/>
      <c r="LL116" s="469"/>
      <c r="LM116" s="469"/>
      <c r="LN116" s="469"/>
      <c r="LO116" s="469"/>
      <c r="LP116" s="469"/>
      <c r="LQ116" s="469"/>
      <c r="LR116" s="469"/>
      <c r="LS116" s="469"/>
      <c r="LT116" s="469"/>
      <c r="LU116" s="469"/>
      <c r="LV116" s="469"/>
      <c r="LW116" s="469"/>
      <c r="LX116" s="469"/>
      <c r="LY116" s="469"/>
      <c r="LZ116" s="469"/>
      <c r="MA116" s="469"/>
      <c r="MB116" s="469"/>
      <c r="MC116" s="469"/>
      <c r="MD116" s="469"/>
      <c r="ME116" s="469"/>
      <c r="MF116" s="469"/>
      <c r="MG116" s="469"/>
      <c r="MH116" s="469"/>
      <c r="MI116" s="469"/>
      <c r="MJ116" s="1899"/>
      <c r="MK116" s="469"/>
      <c r="ML116" s="469"/>
      <c r="MM116" s="469"/>
      <c r="MN116" s="469"/>
      <c r="MO116" s="469"/>
      <c r="MP116" s="469"/>
      <c r="MQ116" s="469"/>
      <c r="MR116" s="469"/>
      <c r="MS116" s="469"/>
      <c r="MT116" s="469"/>
      <c r="MU116" s="469"/>
      <c r="MV116" s="469"/>
      <c r="MW116" s="469"/>
      <c r="MX116" s="469"/>
      <c r="MY116" s="469"/>
      <c r="MZ116" s="469"/>
      <c r="NA116" s="469"/>
      <c r="NB116" s="469"/>
      <c r="NC116" s="469"/>
      <c r="ND116" s="469"/>
      <c r="NE116" s="469"/>
      <c r="NF116" s="469"/>
      <c r="NG116" s="469"/>
      <c r="NH116" s="469"/>
      <c r="NI116" s="469"/>
      <c r="NJ116" s="469"/>
      <c r="NK116" s="469"/>
      <c r="NL116" s="469"/>
      <c r="NM116" s="469"/>
      <c r="NN116" s="469"/>
      <c r="NO116" s="469"/>
      <c r="NP116" s="1899"/>
      <c r="NQ116" s="469"/>
      <c r="NR116" s="469"/>
      <c r="NS116" s="469"/>
      <c r="NT116" s="469"/>
      <c r="NU116" s="469"/>
      <c r="NV116" s="469"/>
      <c r="NW116" s="469"/>
      <c r="NX116" s="469"/>
      <c r="NY116" s="469"/>
      <c r="NZ116" s="469"/>
      <c r="OA116" s="469"/>
      <c r="OB116" s="469"/>
      <c r="OC116" s="469"/>
      <c r="OD116" s="469"/>
      <c r="OE116" s="469"/>
      <c r="OF116" s="469"/>
      <c r="OG116" s="469"/>
      <c r="OH116" s="469"/>
      <c r="OI116" s="469"/>
      <c r="OJ116" s="469"/>
      <c r="OK116" s="469"/>
      <c r="OL116" s="469"/>
      <c r="OM116" s="469"/>
      <c r="ON116" s="469"/>
      <c r="OO116" s="469"/>
      <c r="OP116" s="469"/>
      <c r="OQ116" s="469"/>
      <c r="OR116" s="469"/>
      <c r="OS116" s="469"/>
      <c r="OT116" s="469"/>
      <c r="OU116" s="469"/>
      <c r="OV116" s="1899"/>
      <c r="OW116" s="469"/>
      <c r="OX116" s="469"/>
      <c r="OY116" s="469"/>
      <c r="OZ116" s="469"/>
      <c r="PA116" s="469"/>
      <c r="PB116" s="469"/>
      <c r="PC116" s="469"/>
      <c r="PD116" s="469"/>
      <c r="PE116" s="469"/>
      <c r="PF116" s="469"/>
      <c r="PG116" s="469"/>
      <c r="PH116" s="469"/>
      <c r="PI116" s="469"/>
      <c r="PJ116" s="469"/>
      <c r="PK116" s="469"/>
      <c r="PL116" s="469"/>
      <c r="PM116" s="469"/>
      <c r="PN116" s="469"/>
      <c r="PO116" s="469"/>
      <c r="PP116" s="469"/>
      <c r="PQ116" s="469"/>
      <c r="PR116" s="469"/>
      <c r="PS116" s="469"/>
      <c r="PT116" s="469"/>
      <c r="PU116" s="469"/>
      <c r="PV116" s="469"/>
      <c r="PW116" s="469"/>
      <c r="PX116" s="469"/>
      <c r="PY116" s="1994"/>
      <c r="PZ116" s="469"/>
      <c r="QA116" s="469"/>
      <c r="QB116" s="469"/>
      <c r="QC116" s="469"/>
      <c r="QD116" s="469"/>
      <c r="QE116" s="469"/>
      <c r="QF116" s="469"/>
      <c r="QG116" s="469"/>
      <c r="QH116" s="469"/>
      <c r="QI116" s="469"/>
      <c r="QJ116" s="469"/>
      <c r="QK116" s="469"/>
      <c r="QL116" s="469"/>
      <c r="QM116" s="469"/>
      <c r="QN116" s="469"/>
      <c r="QO116" s="469"/>
      <c r="QP116" s="469"/>
      <c r="QQ116" s="469"/>
      <c r="QR116" s="469"/>
      <c r="QS116" s="469"/>
      <c r="QT116" s="469"/>
      <c r="QU116" s="469"/>
      <c r="QV116" s="469"/>
      <c r="QW116" s="469"/>
      <c r="QX116" s="469"/>
      <c r="QY116" s="469"/>
      <c r="QZ116" s="469"/>
      <c r="RA116" s="469"/>
      <c r="RB116" s="469"/>
      <c r="RC116" s="469"/>
      <c r="RD116" s="469"/>
    </row>
    <row r="117" spans="1:472" ht="63.75" hidden="1" customHeight="1" outlineLevel="1">
      <c r="A117" s="2500"/>
      <c r="B117" s="1996" t="s">
        <v>17950</v>
      </c>
      <c r="C117" s="1690"/>
      <c r="D117" s="469"/>
      <c r="E117" s="469"/>
      <c r="F117" s="469"/>
      <c r="G117" s="469"/>
      <c r="H117" s="469"/>
      <c r="I117" s="469"/>
      <c r="J117" s="469"/>
      <c r="K117" s="469"/>
      <c r="L117" s="469"/>
      <c r="M117" s="469"/>
      <c r="N117" s="469"/>
      <c r="O117" s="469"/>
      <c r="P117" s="469"/>
      <c r="Q117" s="469"/>
      <c r="R117" s="469"/>
      <c r="S117" s="469"/>
      <c r="T117" s="469"/>
      <c r="U117" s="469"/>
      <c r="V117" s="469"/>
      <c r="W117" s="469"/>
      <c r="X117" s="469"/>
      <c r="Y117" s="469"/>
      <c r="Z117" s="469"/>
      <c r="AA117" s="469"/>
      <c r="AB117" s="469"/>
      <c r="AC117" s="469"/>
      <c r="AD117" s="469"/>
      <c r="AE117" s="469"/>
      <c r="AF117" s="469"/>
      <c r="AG117" s="469"/>
      <c r="AH117" s="1692"/>
      <c r="AI117" s="1690"/>
      <c r="AJ117" s="1573"/>
      <c r="AK117" s="469"/>
      <c r="AL117" s="469"/>
      <c r="AM117" s="469"/>
      <c r="AN117" s="469"/>
      <c r="AO117" s="469"/>
      <c r="AP117" s="469"/>
      <c r="AQ117" s="469"/>
      <c r="AR117" s="469"/>
      <c r="AS117" s="469"/>
      <c r="AT117" s="469"/>
      <c r="AU117" s="469"/>
      <c r="AV117" s="469"/>
      <c r="AW117" s="469"/>
      <c r="AX117" s="469"/>
      <c r="AY117" s="469"/>
      <c r="AZ117" s="469"/>
      <c r="BA117" s="469"/>
      <c r="BB117" s="469"/>
      <c r="BC117" s="469"/>
      <c r="BD117" s="469"/>
      <c r="BE117" s="469"/>
      <c r="BF117" s="469"/>
      <c r="BG117" s="469"/>
      <c r="BH117" s="469"/>
      <c r="BI117" s="469"/>
      <c r="BJ117" s="469"/>
      <c r="BK117" s="469"/>
      <c r="BL117" s="1690"/>
      <c r="BM117" s="469"/>
      <c r="BN117" s="469"/>
      <c r="BO117" s="469"/>
      <c r="BP117" s="469"/>
      <c r="BQ117" s="469"/>
      <c r="BR117" s="469"/>
      <c r="BS117" s="469"/>
      <c r="BT117" s="469"/>
      <c r="BU117" s="469"/>
      <c r="BV117" s="469"/>
      <c r="BW117" s="469"/>
      <c r="BX117" s="469"/>
      <c r="BY117" s="469"/>
      <c r="BZ117" s="469"/>
      <c r="CA117" s="469"/>
      <c r="CB117" s="469"/>
      <c r="CC117" s="469"/>
      <c r="CD117" s="469"/>
      <c r="CE117" s="469"/>
      <c r="CF117" s="469"/>
      <c r="CG117" s="469"/>
      <c r="CH117" s="469"/>
      <c r="CI117" s="469"/>
      <c r="CJ117" s="469"/>
      <c r="CK117" s="469"/>
      <c r="CL117" s="469"/>
      <c r="CM117" s="469"/>
      <c r="CN117" s="469"/>
      <c r="CO117" s="469"/>
      <c r="CP117" s="469"/>
      <c r="CQ117" s="469"/>
      <c r="CR117" s="1690"/>
      <c r="CS117" s="469"/>
      <c r="CT117" s="469"/>
      <c r="CU117" s="1782"/>
      <c r="CV117" s="469"/>
      <c r="CW117" s="469"/>
      <c r="CX117" s="469"/>
      <c r="CY117" s="469"/>
      <c r="CZ117" s="469"/>
      <c r="DA117" s="469"/>
      <c r="DB117" s="469"/>
      <c r="DC117" s="469"/>
      <c r="DD117" s="469"/>
      <c r="DE117" s="469"/>
      <c r="DF117" s="469"/>
      <c r="DG117" s="469"/>
      <c r="DH117" s="469"/>
      <c r="DI117" s="469"/>
      <c r="DJ117" s="469"/>
      <c r="DK117" s="469"/>
      <c r="DL117" s="469"/>
      <c r="DM117" s="469"/>
      <c r="DN117" s="469"/>
      <c r="DO117" s="469"/>
      <c r="DP117" s="469"/>
      <c r="DQ117" s="469"/>
      <c r="DR117" s="469"/>
      <c r="DS117" s="469"/>
      <c r="DT117" s="469"/>
      <c r="DU117" s="469"/>
      <c r="DV117" s="469"/>
      <c r="DW117" s="1690"/>
      <c r="DX117" s="469"/>
      <c r="DY117" s="469"/>
      <c r="DZ117" s="469"/>
      <c r="EA117" s="469"/>
      <c r="EB117" s="469"/>
      <c r="EC117" s="469"/>
      <c r="ED117" s="469"/>
      <c r="EE117" s="469"/>
      <c r="EF117" s="469"/>
      <c r="EG117" s="469"/>
      <c r="EH117" s="469"/>
      <c r="EI117" s="469"/>
      <c r="EJ117" s="469"/>
      <c r="EK117" s="469"/>
      <c r="EL117" s="469"/>
      <c r="EM117" s="469"/>
      <c r="EN117" s="469"/>
      <c r="EO117" s="469"/>
      <c r="EP117" s="469"/>
      <c r="EQ117" s="469"/>
      <c r="ER117" s="469"/>
      <c r="ES117" s="469"/>
      <c r="ET117" s="469"/>
      <c r="EU117" s="469"/>
      <c r="EV117" s="469"/>
      <c r="EW117" s="469"/>
      <c r="EX117" s="469"/>
      <c r="EY117" s="469"/>
      <c r="EZ117" s="469"/>
      <c r="FA117" s="469"/>
      <c r="FB117" s="469"/>
      <c r="FC117" s="1690"/>
      <c r="FD117" s="469"/>
      <c r="FE117" s="469"/>
      <c r="FF117" s="469"/>
      <c r="FG117" s="469"/>
      <c r="FH117" s="469"/>
      <c r="FI117" s="469"/>
      <c r="FJ117" s="469"/>
      <c r="FK117" s="469"/>
      <c r="FL117" s="469"/>
      <c r="FM117" s="469"/>
      <c r="FN117" s="469"/>
      <c r="FO117" s="469"/>
      <c r="FP117" s="469"/>
      <c r="FQ117" s="469"/>
      <c r="FR117" s="469"/>
      <c r="FS117" s="469"/>
      <c r="FT117" s="469"/>
      <c r="FU117" s="469"/>
      <c r="FV117" s="469"/>
      <c r="FW117" s="469"/>
      <c r="FX117" s="469"/>
      <c r="FY117" s="469"/>
      <c r="FZ117" s="469"/>
      <c r="GA117" s="469"/>
      <c r="GB117" s="469"/>
      <c r="GC117" s="469"/>
      <c r="GD117" s="469"/>
      <c r="GE117" s="469"/>
      <c r="GF117" s="469"/>
      <c r="GG117" s="469"/>
      <c r="GH117" s="1690"/>
      <c r="GI117" s="469"/>
      <c r="GJ117" s="469"/>
      <c r="GK117" s="469"/>
      <c r="GL117" s="469"/>
      <c r="GM117" s="469"/>
      <c r="GN117" s="469"/>
      <c r="GO117" s="469"/>
      <c r="GP117" s="469"/>
      <c r="GQ117" s="469"/>
      <c r="GR117" s="469"/>
      <c r="GS117" s="469"/>
      <c r="GT117" s="469"/>
      <c r="GU117" s="469"/>
      <c r="GV117" s="469"/>
      <c r="GW117" s="469"/>
      <c r="GX117" s="469"/>
      <c r="GY117" s="469"/>
      <c r="GZ117" s="469"/>
      <c r="HA117" s="469"/>
      <c r="HB117" s="469"/>
      <c r="HC117" s="469"/>
      <c r="HD117" s="469"/>
      <c r="HE117" s="469"/>
      <c r="HF117" s="469"/>
      <c r="HG117" s="469"/>
      <c r="HH117" s="469"/>
      <c r="HI117" s="469"/>
      <c r="HJ117" s="469"/>
      <c r="HK117" s="469"/>
      <c r="HL117" s="469"/>
      <c r="HM117" s="469"/>
      <c r="HN117" s="1690"/>
      <c r="HO117" s="469"/>
      <c r="HP117" s="469"/>
      <c r="HQ117" s="469"/>
      <c r="HR117" s="469"/>
      <c r="HS117" s="469"/>
      <c r="HT117" s="469"/>
      <c r="HU117" s="469"/>
      <c r="HV117" s="469"/>
      <c r="HW117" s="469"/>
      <c r="HX117" s="469"/>
      <c r="HY117" s="469"/>
      <c r="HZ117" s="469"/>
      <c r="IA117" s="469"/>
      <c r="IB117" s="469"/>
      <c r="IC117" s="469"/>
      <c r="ID117" s="257"/>
      <c r="IE117" s="469"/>
      <c r="IF117" s="469"/>
      <c r="IG117" s="469"/>
      <c r="IH117" s="469"/>
      <c r="II117" s="469"/>
      <c r="IJ117" s="469"/>
      <c r="IK117" s="469"/>
      <c r="IL117" s="469"/>
      <c r="IM117" s="469"/>
      <c r="IN117" s="469"/>
      <c r="IO117" s="469"/>
      <c r="IP117" s="469"/>
      <c r="IQ117" s="469"/>
      <c r="IR117" s="469"/>
      <c r="IS117" s="1585"/>
      <c r="IT117" s="1679"/>
      <c r="IU117" s="1573"/>
      <c r="IV117" s="469"/>
      <c r="IW117" s="469"/>
      <c r="IX117" s="469"/>
      <c r="IY117" s="469"/>
      <c r="IZ117" s="469"/>
      <c r="JA117" s="469"/>
      <c r="JB117" s="469"/>
      <c r="JC117" s="469"/>
      <c r="JD117" s="469"/>
      <c r="JE117" s="469"/>
      <c r="JF117" s="469"/>
      <c r="JG117" s="469"/>
      <c r="JH117" s="469"/>
      <c r="JI117" s="469"/>
      <c r="JJ117" s="469"/>
      <c r="JK117" s="469"/>
      <c r="JL117" s="469"/>
      <c r="JM117" s="469"/>
      <c r="JN117" s="469"/>
      <c r="JO117" s="469"/>
      <c r="JP117" s="469"/>
      <c r="JQ117" s="469"/>
      <c r="JR117" s="469"/>
      <c r="JS117" s="469"/>
      <c r="JT117" s="469"/>
      <c r="JU117" s="469"/>
      <c r="JV117" s="469"/>
      <c r="JW117" s="469"/>
      <c r="JX117" s="469"/>
      <c r="JY117" s="1690"/>
      <c r="JZ117" s="469"/>
      <c r="KA117" s="469"/>
      <c r="KB117" s="469"/>
      <c r="KC117" s="469"/>
      <c r="KD117" s="469"/>
      <c r="KE117" s="469"/>
      <c r="KF117" s="469"/>
      <c r="KG117" s="469"/>
      <c r="KH117" s="469"/>
      <c r="KI117" s="469"/>
      <c r="KJ117" s="469"/>
      <c r="KK117" s="469"/>
      <c r="KL117" s="469"/>
      <c r="KM117" s="469"/>
      <c r="KN117" s="469"/>
      <c r="KO117" s="469"/>
      <c r="KP117" s="469"/>
      <c r="KQ117" s="469"/>
      <c r="KR117" s="469"/>
      <c r="KS117" s="469"/>
      <c r="KT117" s="469"/>
      <c r="KU117" s="469"/>
      <c r="KV117" s="469"/>
      <c r="KW117" s="469"/>
      <c r="KX117" s="469"/>
      <c r="KY117" s="469"/>
      <c r="KZ117" s="469"/>
      <c r="LA117" s="469"/>
      <c r="LB117" s="469"/>
      <c r="LC117" s="469"/>
      <c r="LD117" s="469"/>
      <c r="LE117" s="1690"/>
      <c r="LF117" s="469"/>
      <c r="LG117" s="469"/>
      <c r="LH117" s="469"/>
      <c r="LI117" s="469"/>
      <c r="LJ117" s="469"/>
      <c r="LK117" s="469"/>
      <c r="LL117" s="469"/>
      <c r="LM117" s="469"/>
      <c r="LN117" s="469"/>
      <c r="LO117" s="469"/>
      <c r="LP117" s="469"/>
      <c r="LQ117" s="469"/>
      <c r="LR117" s="469"/>
      <c r="LS117" s="469"/>
      <c r="LT117" s="469"/>
      <c r="LU117" s="469"/>
      <c r="LV117" s="469"/>
      <c r="LW117" s="469"/>
      <c r="LX117" s="469"/>
      <c r="LY117" s="469"/>
      <c r="LZ117" s="469"/>
      <c r="MA117" s="469"/>
      <c r="MB117" s="469"/>
      <c r="MC117" s="469"/>
      <c r="MD117" s="469"/>
      <c r="ME117" s="469"/>
      <c r="MF117" s="469"/>
      <c r="MG117" s="469"/>
      <c r="MH117" s="469"/>
      <c r="MI117" s="469"/>
      <c r="MJ117" s="1690"/>
      <c r="MK117" s="469"/>
      <c r="ML117" s="469"/>
      <c r="MM117" s="469"/>
      <c r="MN117" s="469"/>
      <c r="MO117" s="469"/>
      <c r="MP117" s="469"/>
      <c r="MQ117" s="469"/>
      <c r="MR117" s="469"/>
      <c r="MS117" s="469"/>
      <c r="MT117" s="469"/>
      <c r="MU117" s="469"/>
      <c r="MV117" s="469"/>
      <c r="MW117" s="469"/>
      <c r="MX117" s="469"/>
      <c r="MY117" s="469"/>
      <c r="MZ117" s="469"/>
      <c r="NA117" s="469"/>
      <c r="NB117" s="469"/>
      <c r="NC117" s="469"/>
      <c r="ND117" s="469"/>
      <c r="NE117" s="469"/>
      <c r="NF117" s="469"/>
      <c r="NG117" s="469"/>
      <c r="NH117" s="469"/>
      <c r="NI117" s="469"/>
      <c r="NJ117" s="469"/>
      <c r="NK117" s="469"/>
      <c r="NL117" s="469"/>
      <c r="NM117" s="469"/>
      <c r="NN117" s="469"/>
      <c r="NO117" s="469"/>
      <c r="NP117" s="1690"/>
      <c r="NQ117" s="469"/>
      <c r="NR117" s="469"/>
      <c r="NS117" s="469"/>
      <c r="NT117" s="469"/>
      <c r="NU117" s="469"/>
      <c r="NV117" s="469"/>
      <c r="NW117" s="469"/>
      <c r="NX117" s="469"/>
      <c r="NY117" s="469"/>
      <c r="NZ117" s="469"/>
      <c r="OA117" s="469"/>
      <c r="OB117" s="469"/>
      <c r="OC117" s="469"/>
      <c r="OD117" s="469"/>
      <c r="OE117" s="469"/>
      <c r="OF117" s="469"/>
      <c r="OG117" s="469"/>
      <c r="OH117" s="469"/>
      <c r="OI117" s="469"/>
      <c r="OJ117" s="469"/>
      <c r="OK117" s="469"/>
      <c r="OL117" s="469"/>
      <c r="OM117" s="469"/>
      <c r="ON117" s="469"/>
      <c r="OO117" s="469"/>
      <c r="OP117" s="469"/>
      <c r="OQ117" s="469"/>
      <c r="OR117" s="469"/>
      <c r="OS117" s="469"/>
      <c r="OT117" s="469"/>
      <c r="OU117" s="469"/>
      <c r="OV117" s="1690"/>
      <c r="OW117" s="469"/>
      <c r="OX117" s="469"/>
      <c r="OY117" s="469"/>
      <c r="OZ117" s="469"/>
      <c r="PA117" s="469"/>
      <c r="PB117" s="469"/>
      <c r="PC117" s="469"/>
      <c r="PD117" s="469"/>
      <c r="PE117" s="469"/>
      <c r="PF117" s="469"/>
      <c r="PG117" s="469"/>
      <c r="PH117" s="469"/>
      <c r="PI117" s="469"/>
      <c r="PJ117" s="469"/>
      <c r="PK117" s="469"/>
      <c r="PL117" s="469"/>
      <c r="PM117" s="469"/>
      <c r="PN117" s="469"/>
      <c r="PO117" s="469"/>
      <c r="PP117" s="469"/>
      <c r="PQ117" s="469"/>
      <c r="PR117" s="469"/>
      <c r="PS117" s="469"/>
      <c r="PT117" s="469"/>
      <c r="PU117" s="469"/>
      <c r="PV117" s="469"/>
      <c r="PW117" s="469"/>
      <c r="PX117" s="469"/>
      <c r="PY117" s="1664"/>
      <c r="PZ117" s="469"/>
      <c r="QA117" s="469"/>
      <c r="QB117" s="469"/>
      <c r="QC117" s="469"/>
      <c r="QD117" s="469"/>
      <c r="QE117" s="469"/>
      <c r="QF117" s="469"/>
      <c r="QG117" s="469"/>
      <c r="QH117" s="469"/>
      <c r="QI117" s="469"/>
      <c r="QJ117" s="469"/>
      <c r="QK117" s="469"/>
      <c r="QL117" s="469"/>
      <c r="QM117" s="469"/>
      <c r="QN117" s="469"/>
      <c r="QO117" s="469"/>
      <c r="QP117" s="469"/>
      <c r="QQ117" s="469"/>
      <c r="QR117" s="469"/>
      <c r="QS117" s="469"/>
      <c r="QT117" s="469"/>
      <c r="QU117" s="469"/>
      <c r="QV117" s="469"/>
      <c r="QW117" s="469"/>
      <c r="QX117" s="469"/>
      <c r="QY117" s="469"/>
      <c r="QZ117" s="469"/>
      <c r="RA117" s="469"/>
      <c r="RB117" s="469"/>
      <c r="RC117" s="469"/>
      <c r="RD117" s="469"/>
    </row>
    <row r="118" spans="1:472" ht="63.75" hidden="1" customHeight="1" outlineLevel="1">
      <c r="A118" s="2500"/>
      <c r="B118" s="1996" t="s">
        <v>17951</v>
      </c>
      <c r="C118" s="1690"/>
      <c r="D118" s="469"/>
      <c r="E118" s="469"/>
      <c r="F118" s="469"/>
      <c r="G118" s="469"/>
      <c r="H118" s="469"/>
      <c r="I118" s="469"/>
      <c r="J118" s="469"/>
      <c r="K118" s="469"/>
      <c r="L118" s="469"/>
      <c r="M118" s="469"/>
      <c r="N118" s="469"/>
      <c r="O118" s="469"/>
      <c r="P118" s="469"/>
      <c r="Q118" s="469"/>
      <c r="R118" s="469"/>
      <c r="S118" s="469"/>
      <c r="T118" s="469"/>
      <c r="U118" s="469"/>
      <c r="V118" s="469"/>
      <c r="W118" s="469"/>
      <c r="X118" s="469"/>
      <c r="Y118" s="469"/>
      <c r="Z118" s="469"/>
      <c r="AA118" s="469"/>
      <c r="AB118" s="469"/>
      <c r="AC118" s="469"/>
      <c r="AD118" s="469"/>
      <c r="AE118" s="469"/>
      <c r="AF118" s="469"/>
      <c r="AG118" s="469"/>
      <c r="AH118" s="1692"/>
      <c r="AI118" s="1690"/>
      <c r="AJ118" s="1573"/>
      <c r="AK118" s="469"/>
      <c r="AL118" s="469"/>
      <c r="AM118" s="469"/>
      <c r="AN118" s="469"/>
      <c r="AO118" s="469"/>
      <c r="AP118" s="469"/>
      <c r="AQ118" s="469"/>
      <c r="AR118" s="469"/>
      <c r="AS118" s="469"/>
      <c r="AT118" s="469"/>
      <c r="AU118" s="469"/>
      <c r="AV118" s="469"/>
      <c r="AW118" s="469"/>
      <c r="AX118" s="469"/>
      <c r="AY118" s="469"/>
      <c r="AZ118" s="469"/>
      <c r="BA118" s="469"/>
      <c r="BB118" s="469"/>
      <c r="BC118" s="469"/>
      <c r="BD118" s="469"/>
      <c r="BE118" s="469"/>
      <c r="BF118" s="469"/>
      <c r="BG118" s="469"/>
      <c r="BH118" s="469"/>
      <c r="BI118" s="469"/>
      <c r="BJ118" s="469"/>
      <c r="BK118" s="469"/>
      <c r="BL118" s="1690"/>
      <c r="BM118" s="469"/>
      <c r="BN118" s="469"/>
      <c r="BO118" s="469"/>
      <c r="BP118" s="469"/>
      <c r="BQ118" s="469"/>
      <c r="BR118" s="469"/>
      <c r="BS118" s="469"/>
      <c r="BT118" s="469"/>
      <c r="BU118" s="469"/>
      <c r="BV118" s="469"/>
      <c r="BW118" s="469"/>
      <c r="BX118" s="469"/>
      <c r="BY118" s="469"/>
      <c r="BZ118" s="469"/>
      <c r="CA118" s="469"/>
      <c r="CB118" s="469"/>
      <c r="CC118" s="469"/>
      <c r="CD118" s="469"/>
      <c r="CE118" s="469"/>
      <c r="CF118" s="469"/>
      <c r="CG118" s="469"/>
      <c r="CH118" s="469"/>
      <c r="CI118" s="469"/>
      <c r="CJ118" s="469"/>
      <c r="CK118" s="469"/>
      <c r="CL118" s="469"/>
      <c r="CM118" s="469"/>
      <c r="CN118" s="469"/>
      <c r="CO118" s="469"/>
      <c r="CP118" s="469"/>
      <c r="CQ118" s="469"/>
      <c r="CR118" s="1690"/>
      <c r="CS118" s="469"/>
      <c r="CT118" s="469"/>
      <c r="CU118" s="1782"/>
      <c r="CV118" s="469"/>
      <c r="CW118" s="469"/>
      <c r="CX118" s="469"/>
      <c r="CY118" s="469"/>
      <c r="CZ118" s="469"/>
      <c r="DA118" s="469"/>
      <c r="DB118" s="469"/>
      <c r="DC118" s="469"/>
      <c r="DD118" s="469"/>
      <c r="DE118" s="469"/>
      <c r="DF118" s="469"/>
      <c r="DG118" s="469"/>
      <c r="DH118" s="469"/>
      <c r="DI118" s="469"/>
      <c r="DJ118" s="469"/>
      <c r="DK118" s="469"/>
      <c r="DL118" s="469"/>
      <c r="DM118" s="469"/>
      <c r="DN118" s="469"/>
      <c r="DO118" s="469"/>
      <c r="DP118" s="469"/>
      <c r="DQ118" s="469"/>
      <c r="DR118" s="469"/>
      <c r="DS118" s="469"/>
      <c r="DT118" s="469"/>
      <c r="DU118" s="469"/>
      <c r="DV118" s="469"/>
      <c r="DW118" s="1690"/>
      <c r="DX118" s="469"/>
      <c r="DY118" s="469"/>
      <c r="DZ118" s="469"/>
      <c r="EA118" s="469"/>
      <c r="EB118" s="469"/>
      <c r="EC118" s="469"/>
      <c r="ED118" s="469"/>
      <c r="EE118" s="469"/>
      <c r="EF118" s="469"/>
      <c r="EG118" s="469"/>
      <c r="EH118" s="469"/>
      <c r="EI118" s="469"/>
      <c r="EJ118" s="469"/>
      <c r="EK118" s="469"/>
      <c r="EL118" s="469"/>
      <c r="EM118" s="469"/>
      <c r="EN118" s="469"/>
      <c r="EO118" s="469"/>
      <c r="EP118" s="469"/>
      <c r="EQ118" s="469"/>
      <c r="ER118" s="469"/>
      <c r="ES118" s="469"/>
      <c r="ET118" s="469"/>
      <c r="EU118" s="469"/>
      <c r="EV118" s="469"/>
      <c r="EW118" s="469"/>
      <c r="EX118" s="469"/>
      <c r="EY118" s="469"/>
      <c r="EZ118" s="469"/>
      <c r="FA118" s="469"/>
      <c r="FB118" s="469"/>
      <c r="FC118" s="1690"/>
      <c r="FD118" s="469"/>
      <c r="FE118" s="469"/>
      <c r="FF118" s="469"/>
      <c r="FG118" s="469"/>
      <c r="FH118" s="469"/>
      <c r="FI118" s="469"/>
      <c r="FJ118" s="469"/>
      <c r="FK118" s="469"/>
      <c r="FL118" s="469"/>
      <c r="FM118" s="469"/>
      <c r="FN118" s="469"/>
      <c r="FO118" s="469"/>
      <c r="FP118" s="469"/>
      <c r="FQ118" s="469"/>
      <c r="FR118" s="469"/>
      <c r="FS118" s="469"/>
      <c r="FT118" s="469"/>
      <c r="FU118" s="469"/>
      <c r="FV118" s="469"/>
      <c r="FW118" s="469"/>
      <c r="FX118" s="469"/>
      <c r="FY118" s="469"/>
      <c r="FZ118" s="469"/>
      <c r="GA118" s="469"/>
      <c r="GB118" s="469"/>
      <c r="GC118" s="469"/>
      <c r="GD118" s="469"/>
      <c r="GE118" s="469"/>
      <c r="GF118" s="469"/>
      <c r="GG118" s="469"/>
      <c r="GH118" s="1690"/>
      <c r="GI118" s="469"/>
      <c r="GJ118" s="469"/>
      <c r="GK118" s="469"/>
      <c r="GL118" s="469"/>
      <c r="GM118" s="469"/>
      <c r="GN118" s="469"/>
      <c r="GO118" s="469"/>
      <c r="GP118" s="469"/>
      <c r="GQ118" s="469"/>
      <c r="GR118" s="469"/>
      <c r="GS118" s="469"/>
      <c r="GT118" s="469"/>
      <c r="GU118" s="469"/>
      <c r="GV118" s="469"/>
      <c r="GW118" s="469"/>
      <c r="GX118" s="469"/>
      <c r="GY118" s="469"/>
      <c r="GZ118" s="469"/>
      <c r="HA118" s="469"/>
      <c r="HB118" s="469"/>
      <c r="HC118" s="469"/>
      <c r="HD118" s="469"/>
      <c r="HE118" s="469"/>
      <c r="HF118" s="469"/>
      <c r="HG118" s="469"/>
      <c r="HH118" s="469"/>
      <c r="HI118" s="469"/>
      <c r="HJ118" s="469"/>
      <c r="HK118" s="469"/>
      <c r="HL118" s="469"/>
      <c r="HM118" s="469"/>
      <c r="HN118" s="1690"/>
      <c r="HO118" s="469"/>
      <c r="HP118" s="469"/>
      <c r="HQ118" s="469"/>
      <c r="HR118" s="469"/>
      <c r="HS118" s="469"/>
      <c r="HT118" s="469"/>
      <c r="HU118" s="469"/>
      <c r="HV118" s="469"/>
      <c r="HW118" s="469"/>
      <c r="HX118" s="469"/>
      <c r="HY118" s="469"/>
      <c r="HZ118" s="469"/>
      <c r="IA118" s="469"/>
      <c r="IB118" s="469"/>
      <c r="IC118" s="469"/>
      <c r="ID118" s="257"/>
      <c r="IE118" s="469"/>
      <c r="IF118" s="469"/>
      <c r="IG118" s="469"/>
      <c r="IH118" s="469"/>
      <c r="II118" s="469"/>
      <c r="IJ118" s="469"/>
      <c r="IK118" s="469"/>
      <c r="IL118" s="469"/>
      <c r="IM118" s="469"/>
      <c r="IN118" s="469"/>
      <c r="IO118" s="469"/>
      <c r="IP118" s="469"/>
      <c r="IQ118" s="469"/>
      <c r="IR118" s="469"/>
      <c r="IS118" s="1585"/>
      <c r="IT118" s="1679"/>
      <c r="IU118" s="1573"/>
      <c r="IV118" s="469"/>
      <c r="IW118" s="469"/>
      <c r="IX118" s="469"/>
      <c r="IY118" s="469"/>
      <c r="IZ118" s="469"/>
      <c r="JA118" s="469"/>
      <c r="JB118" s="469"/>
      <c r="JC118" s="469"/>
      <c r="JD118" s="469"/>
      <c r="JE118" s="469"/>
      <c r="JF118" s="469"/>
      <c r="JG118" s="469"/>
      <c r="JH118" s="469"/>
      <c r="JI118" s="469"/>
      <c r="JJ118" s="469"/>
      <c r="JK118" s="469"/>
      <c r="JL118" s="469"/>
      <c r="JM118" s="469"/>
      <c r="JN118" s="469"/>
      <c r="JO118" s="469"/>
      <c r="JP118" s="469"/>
      <c r="JQ118" s="469"/>
      <c r="JR118" s="469"/>
      <c r="JS118" s="469"/>
      <c r="JT118" s="469"/>
      <c r="JU118" s="469"/>
      <c r="JV118" s="469"/>
      <c r="JW118" s="469"/>
      <c r="JX118" s="469"/>
      <c r="JY118" s="1690"/>
      <c r="JZ118" s="469"/>
      <c r="KA118" s="469"/>
      <c r="KB118" s="469"/>
      <c r="KC118" s="469"/>
      <c r="KD118" s="469"/>
      <c r="KE118" s="469"/>
      <c r="KF118" s="469"/>
      <c r="KG118" s="469"/>
      <c r="KH118" s="469"/>
      <c r="KI118" s="469"/>
      <c r="KJ118" s="469"/>
      <c r="KK118" s="469"/>
      <c r="KL118" s="469"/>
      <c r="KM118" s="469"/>
      <c r="KN118" s="469"/>
      <c r="KO118" s="469"/>
      <c r="KP118" s="469"/>
      <c r="KQ118" s="469"/>
      <c r="KR118" s="469"/>
      <c r="KS118" s="469"/>
      <c r="KT118" s="469"/>
      <c r="KU118" s="469"/>
      <c r="KV118" s="469"/>
      <c r="KW118" s="469"/>
      <c r="KX118" s="469"/>
      <c r="KY118" s="469"/>
      <c r="KZ118" s="469"/>
      <c r="LA118" s="469"/>
      <c r="LB118" s="469"/>
      <c r="LC118" s="469"/>
      <c r="LD118" s="469"/>
      <c r="LE118" s="1690"/>
      <c r="LF118" s="469"/>
      <c r="LG118" s="469"/>
      <c r="LH118" s="469"/>
      <c r="LI118" s="469"/>
      <c r="LJ118" s="469"/>
      <c r="LK118" s="469"/>
      <c r="LL118" s="469"/>
      <c r="LM118" s="469"/>
      <c r="LN118" s="469"/>
      <c r="LO118" s="469"/>
      <c r="LP118" s="469"/>
      <c r="LQ118" s="469"/>
      <c r="LR118" s="469"/>
      <c r="LS118" s="469"/>
      <c r="LT118" s="469"/>
      <c r="LU118" s="469"/>
      <c r="LV118" s="469"/>
      <c r="LW118" s="469"/>
      <c r="LX118" s="469"/>
      <c r="LY118" s="469"/>
      <c r="LZ118" s="469"/>
      <c r="MA118" s="469"/>
      <c r="MB118" s="469"/>
      <c r="MC118" s="469"/>
      <c r="MD118" s="469"/>
      <c r="ME118" s="469"/>
      <c r="MF118" s="469"/>
      <c r="MG118" s="469"/>
      <c r="MH118" s="469"/>
      <c r="MI118" s="469"/>
      <c r="MJ118" s="1690"/>
      <c r="MK118" s="469"/>
      <c r="ML118" s="469"/>
      <c r="MM118" s="469"/>
      <c r="MN118" s="469"/>
      <c r="MO118" s="469"/>
      <c r="MP118" s="469"/>
      <c r="MQ118" s="469"/>
      <c r="MR118" s="469"/>
      <c r="MS118" s="469"/>
      <c r="MT118" s="469"/>
      <c r="MU118" s="469"/>
      <c r="MV118" s="469"/>
      <c r="MW118" s="469"/>
      <c r="MX118" s="469"/>
      <c r="MY118" s="469"/>
      <c r="MZ118" s="469"/>
      <c r="NA118" s="469"/>
      <c r="NB118" s="469"/>
      <c r="NC118" s="469"/>
      <c r="ND118" s="469"/>
      <c r="NE118" s="469"/>
      <c r="NF118" s="469"/>
      <c r="NG118" s="469"/>
      <c r="NH118" s="469"/>
      <c r="NI118" s="469"/>
      <c r="NJ118" s="469"/>
      <c r="NK118" s="469"/>
      <c r="NL118" s="469"/>
      <c r="NM118" s="469"/>
      <c r="NN118" s="469"/>
      <c r="NO118" s="469"/>
      <c r="NP118" s="1690"/>
      <c r="NQ118" s="469"/>
      <c r="NR118" s="469"/>
      <c r="NS118" s="469"/>
      <c r="NT118" s="469"/>
      <c r="NU118" s="469"/>
      <c r="NV118" s="469"/>
      <c r="NW118" s="469"/>
      <c r="NX118" s="469"/>
      <c r="NY118" s="469"/>
      <c r="NZ118" s="469"/>
      <c r="OA118" s="469"/>
      <c r="OB118" s="469"/>
      <c r="OC118" s="469"/>
      <c r="OD118" s="469"/>
      <c r="OE118" s="469"/>
      <c r="OF118" s="469"/>
      <c r="OG118" s="469"/>
      <c r="OH118" s="469"/>
      <c r="OI118" s="469"/>
      <c r="OJ118" s="469"/>
      <c r="OK118" s="469"/>
      <c r="OL118" s="469"/>
      <c r="OM118" s="469"/>
      <c r="ON118" s="469"/>
      <c r="OO118" s="469"/>
      <c r="OP118" s="469"/>
      <c r="OQ118" s="469"/>
      <c r="OR118" s="469"/>
      <c r="OS118" s="469"/>
      <c r="OT118" s="469"/>
      <c r="OU118" s="469"/>
      <c r="OV118" s="1690"/>
      <c r="OW118" s="469"/>
      <c r="OX118" s="469"/>
      <c r="OY118" s="469"/>
      <c r="OZ118" s="469"/>
      <c r="PA118" s="469"/>
      <c r="PB118" s="469"/>
      <c r="PC118" s="469"/>
      <c r="PD118" s="469"/>
      <c r="PE118" s="469"/>
      <c r="PF118" s="469"/>
      <c r="PG118" s="469"/>
      <c r="PH118" s="469"/>
      <c r="PI118" s="469"/>
      <c r="PJ118" s="469"/>
      <c r="PK118" s="469"/>
      <c r="PL118" s="469"/>
      <c r="PM118" s="469"/>
      <c r="PN118" s="469"/>
      <c r="PO118" s="469"/>
      <c r="PP118" s="469"/>
      <c r="PQ118" s="469"/>
      <c r="PR118" s="469"/>
      <c r="PS118" s="469"/>
      <c r="PT118" s="469"/>
      <c r="PU118" s="469"/>
      <c r="PV118" s="469"/>
      <c r="PW118" s="469"/>
      <c r="PX118" s="469"/>
      <c r="PY118" s="1664"/>
      <c r="PZ118" s="469"/>
      <c r="QA118" s="469"/>
      <c r="QB118" s="469"/>
      <c r="QC118" s="469"/>
      <c r="QD118" s="469"/>
      <c r="QE118" s="469"/>
      <c r="QF118" s="469"/>
      <c r="QG118" s="469"/>
      <c r="QH118" s="469"/>
      <c r="QI118" s="469"/>
      <c r="QJ118" s="469"/>
      <c r="QK118" s="469"/>
      <c r="QL118" s="469"/>
      <c r="QM118" s="469"/>
      <c r="QN118" s="469"/>
      <c r="QO118" s="469"/>
      <c r="QP118" s="469"/>
      <c r="QQ118" s="469"/>
      <c r="QR118" s="469"/>
      <c r="QS118" s="469"/>
      <c r="QT118" s="469"/>
      <c r="QU118" s="469"/>
      <c r="QV118" s="469"/>
      <c r="QW118" s="469"/>
      <c r="QX118" s="469"/>
      <c r="QY118" s="469"/>
      <c r="QZ118" s="469"/>
      <c r="RA118" s="469"/>
      <c r="RB118" s="469"/>
      <c r="RC118" s="469"/>
      <c r="RD118" s="469"/>
    </row>
    <row r="119" spans="1:472" ht="63.75" hidden="1" customHeight="1" outlineLevel="1">
      <c r="A119" s="2500"/>
      <c r="B119" s="1996" t="s">
        <v>17952</v>
      </c>
      <c r="C119" s="1690"/>
      <c r="D119" s="469"/>
      <c r="E119" s="469"/>
      <c r="F119" s="469"/>
      <c r="G119" s="469"/>
      <c r="H119" s="469"/>
      <c r="I119" s="469"/>
      <c r="J119" s="469"/>
      <c r="K119" s="469"/>
      <c r="L119" s="469"/>
      <c r="M119" s="469"/>
      <c r="N119" s="469"/>
      <c r="O119" s="469"/>
      <c r="P119" s="469"/>
      <c r="Q119" s="469"/>
      <c r="R119" s="469"/>
      <c r="S119" s="469"/>
      <c r="T119" s="469"/>
      <c r="U119" s="469"/>
      <c r="V119" s="469"/>
      <c r="W119" s="469"/>
      <c r="X119" s="469"/>
      <c r="Y119" s="469"/>
      <c r="Z119" s="469"/>
      <c r="AA119" s="469"/>
      <c r="AB119" s="469"/>
      <c r="AC119" s="469"/>
      <c r="AD119" s="469"/>
      <c r="AE119" s="469"/>
      <c r="AF119" s="469"/>
      <c r="AG119" s="469"/>
      <c r="AH119" s="1692"/>
      <c r="AI119" s="1690"/>
      <c r="AJ119" s="1573"/>
      <c r="AK119" s="469"/>
      <c r="AL119" s="469"/>
      <c r="AM119" s="469"/>
      <c r="AN119" s="469"/>
      <c r="AO119" s="469"/>
      <c r="AP119" s="469"/>
      <c r="AQ119" s="469"/>
      <c r="AR119" s="469"/>
      <c r="AS119" s="469"/>
      <c r="AT119" s="469"/>
      <c r="AU119" s="469"/>
      <c r="AV119" s="469"/>
      <c r="AW119" s="469"/>
      <c r="AX119" s="469"/>
      <c r="AY119" s="469"/>
      <c r="AZ119" s="469"/>
      <c r="BA119" s="469"/>
      <c r="BB119" s="469"/>
      <c r="BC119" s="469"/>
      <c r="BD119" s="469"/>
      <c r="BE119" s="469"/>
      <c r="BF119" s="469"/>
      <c r="BG119" s="469"/>
      <c r="BH119" s="469"/>
      <c r="BI119" s="469"/>
      <c r="BJ119" s="469"/>
      <c r="BK119" s="469"/>
      <c r="BL119" s="1690"/>
      <c r="BM119" s="469"/>
      <c r="BN119" s="469"/>
      <c r="BO119" s="469"/>
      <c r="BP119" s="469"/>
      <c r="BQ119" s="469"/>
      <c r="BR119" s="469"/>
      <c r="BS119" s="469"/>
      <c r="BT119" s="469"/>
      <c r="BU119" s="469"/>
      <c r="BV119" s="469"/>
      <c r="BW119" s="469"/>
      <c r="BX119" s="469"/>
      <c r="BY119" s="469"/>
      <c r="BZ119" s="469"/>
      <c r="CA119" s="469"/>
      <c r="CB119" s="469"/>
      <c r="CC119" s="469"/>
      <c r="CD119" s="469"/>
      <c r="CE119" s="469"/>
      <c r="CF119" s="469"/>
      <c r="CG119" s="469"/>
      <c r="CH119" s="469"/>
      <c r="CI119" s="469"/>
      <c r="CJ119" s="469"/>
      <c r="CK119" s="469"/>
      <c r="CL119" s="469"/>
      <c r="CM119" s="469"/>
      <c r="CN119" s="469"/>
      <c r="CO119" s="469"/>
      <c r="CP119" s="469"/>
      <c r="CQ119" s="469"/>
      <c r="CR119" s="1690"/>
      <c r="CS119" s="469"/>
      <c r="CT119" s="469"/>
      <c r="CU119" s="1782"/>
      <c r="CV119" s="469"/>
      <c r="CW119" s="469"/>
      <c r="CX119" s="469"/>
      <c r="CY119" s="469"/>
      <c r="CZ119" s="469"/>
      <c r="DA119" s="469"/>
      <c r="DB119" s="469"/>
      <c r="DC119" s="469"/>
      <c r="DD119" s="469"/>
      <c r="DE119" s="469"/>
      <c r="DF119" s="469"/>
      <c r="DG119" s="469"/>
      <c r="DH119" s="469"/>
      <c r="DI119" s="469"/>
      <c r="DJ119" s="469"/>
      <c r="DK119" s="469"/>
      <c r="DL119" s="469"/>
      <c r="DM119" s="469"/>
      <c r="DN119" s="469"/>
      <c r="DO119" s="469"/>
      <c r="DP119" s="469"/>
      <c r="DQ119" s="469"/>
      <c r="DR119" s="469"/>
      <c r="DS119" s="469"/>
      <c r="DT119" s="469"/>
      <c r="DU119" s="469"/>
      <c r="DV119" s="469"/>
      <c r="DW119" s="1690"/>
      <c r="DX119" s="469"/>
      <c r="DY119" s="469"/>
      <c r="DZ119" s="469"/>
      <c r="EA119" s="469"/>
      <c r="EB119" s="469"/>
      <c r="EC119" s="469"/>
      <c r="ED119" s="469"/>
      <c r="EE119" s="469"/>
      <c r="EF119" s="469"/>
      <c r="EG119" s="469"/>
      <c r="EH119" s="469"/>
      <c r="EI119" s="469"/>
      <c r="EJ119" s="469"/>
      <c r="EK119" s="469"/>
      <c r="EL119" s="469"/>
      <c r="EM119" s="469"/>
      <c r="EN119" s="469"/>
      <c r="EO119" s="469"/>
      <c r="EP119" s="469"/>
      <c r="EQ119" s="469"/>
      <c r="ER119" s="469"/>
      <c r="ES119" s="469"/>
      <c r="ET119" s="469"/>
      <c r="EU119" s="469"/>
      <c r="EV119" s="469"/>
      <c r="EW119" s="469"/>
      <c r="EX119" s="469"/>
      <c r="EY119" s="469"/>
      <c r="EZ119" s="469"/>
      <c r="FA119" s="469"/>
      <c r="FB119" s="469"/>
      <c r="FC119" s="1690"/>
      <c r="FD119" s="469"/>
      <c r="FE119" s="469"/>
      <c r="FF119" s="469"/>
      <c r="FG119" s="469"/>
      <c r="FH119" s="469"/>
      <c r="FI119" s="469"/>
      <c r="FJ119" s="469"/>
      <c r="FK119" s="469"/>
      <c r="FL119" s="469"/>
      <c r="FM119" s="469"/>
      <c r="FN119" s="469"/>
      <c r="FO119" s="469"/>
      <c r="FP119" s="469"/>
      <c r="FQ119" s="469"/>
      <c r="FR119" s="469"/>
      <c r="FS119" s="469"/>
      <c r="FT119" s="469"/>
      <c r="FU119" s="469"/>
      <c r="FV119" s="469"/>
      <c r="FW119" s="469"/>
      <c r="FX119" s="469"/>
      <c r="FY119" s="469"/>
      <c r="FZ119" s="469"/>
      <c r="GA119" s="469"/>
      <c r="GB119" s="469"/>
      <c r="GC119" s="469"/>
      <c r="GD119" s="469"/>
      <c r="GE119" s="469"/>
      <c r="GF119" s="469"/>
      <c r="GG119" s="469"/>
      <c r="GH119" s="1690"/>
      <c r="GI119" s="469"/>
      <c r="GJ119" s="469"/>
      <c r="GK119" s="469"/>
      <c r="GL119" s="469"/>
      <c r="GM119" s="469"/>
      <c r="GN119" s="469"/>
      <c r="GO119" s="469"/>
      <c r="GP119" s="469"/>
      <c r="GQ119" s="469"/>
      <c r="GR119" s="469"/>
      <c r="GS119" s="469"/>
      <c r="GT119" s="469"/>
      <c r="GU119" s="469"/>
      <c r="GV119" s="469"/>
      <c r="GW119" s="469"/>
      <c r="GX119" s="469"/>
      <c r="GY119" s="469"/>
      <c r="GZ119" s="469"/>
      <c r="HA119" s="469"/>
      <c r="HB119" s="469"/>
      <c r="HC119" s="469"/>
      <c r="HD119" s="469"/>
      <c r="HE119" s="469"/>
      <c r="HF119" s="469"/>
      <c r="HG119" s="469"/>
      <c r="HH119" s="469"/>
      <c r="HI119" s="469"/>
      <c r="HJ119" s="469"/>
      <c r="HK119" s="469"/>
      <c r="HL119" s="469"/>
      <c r="HM119" s="469"/>
      <c r="HN119" s="1690"/>
      <c r="HO119" s="469"/>
      <c r="HP119" s="469"/>
      <c r="HQ119" s="469"/>
      <c r="HR119" s="469"/>
      <c r="HS119" s="469"/>
      <c r="HT119" s="469"/>
      <c r="HU119" s="469"/>
      <c r="HV119" s="469"/>
      <c r="HW119" s="469"/>
      <c r="HX119" s="469"/>
      <c r="HY119" s="469"/>
      <c r="HZ119" s="469"/>
      <c r="IA119" s="469"/>
      <c r="IB119" s="469"/>
      <c r="IC119" s="469"/>
      <c r="ID119" s="257"/>
      <c r="IE119" s="469"/>
      <c r="IF119" s="469"/>
      <c r="IG119" s="469"/>
      <c r="IH119" s="469"/>
      <c r="II119" s="469"/>
      <c r="IJ119" s="469"/>
      <c r="IK119" s="469"/>
      <c r="IL119" s="469"/>
      <c r="IM119" s="469"/>
      <c r="IN119" s="469"/>
      <c r="IO119" s="469"/>
      <c r="IP119" s="469"/>
      <c r="IQ119" s="469"/>
      <c r="IR119" s="469"/>
      <c r="IS119" s="1585"/>
      <c r="IT119" s="1679"/>
      <c r="IU119" s="1573"/>
      <c r="IV119" s="469"/>
      <c r="IW119" s="469"/>
      <c r="IX119" s="469"/>
      <c r="IY119" s="469"/>
      <c r="IZ119" s="469"/>
      <c r="JA119" s="469"/>
      <c r="JB119" s="469"/>
      <c r="JC119" s="469"/>
      <c r="JD119" s="469"/>
      <c r="JE119" s="469"/>
      <c r="JF119" s="469"/>
      <c r="JG119" s="469"/>
      <c r="JH119" s="469"/>
      <c r="JI119" s="469"/>
      <c r="JJ119" s="469"/>
      <c r="JK119" s="469"/>
      <c r="JL119" s="469"/>
      <c r="JM119" s="469"/>
      <c r="JN119" s="469"/>
      <c r="JO119" s="469"/>
      <c r="JP119" s="469"/>
      <c r="JQ119" s="469"/>
      <c r="JR119" s="469"/>
      <c r="JS119" s="469"/>
      <c r="JT119" s="469"/>
      <c r="JU119" s="469"/>
      <c r="JV119" s="469"/>
      <c r="JW119" s="469"/>
      <c r="JX119" s="469"/>
      <c r="JY119" s="1690"/>
      <c r="JZ119" s="469"/>
      <c r="KA119" s="469"/>
      <c r="KB119" s="469"/>
      <c r="KC119" s="469"/>
      <c r="KD119" s="469"/>
      <c r="KE119" s="469"/>
      <c r="KF119" s="469"/>
      <c r="KG119" s="469"/>
      <c r="KH119" s="469"/>
      <c r="KI119" s="469"/>
      <c r="KJ119" s="469"/>
      <c r="KK119" s="469"/>
      <c r="KL119" s="469"/>
      <c r="KM119" s="469"/>
      <c r="KN119" s="469"/>
      <c r="KO119" s="469"/>
      <c r="KP119" s="469"/>
      <c r="KQ119" s="469"/>
      <c r="KR119" s="469"/>
      <c r="KS119" s="469"/>
      <c r="KT119" s="469"/>
      <c r="KU119" s="469"/>
      <c r="KV119" s="469"/>
      <c r="KW119" s="469"/>
      <c r="KX119" s="469"/>
      <c r="KY119" s="469"/>
      <c r="KZ119" s="469"/>
      <c r="LA119" s="469"/>
      <c r="LB119" s="469"/>
      <c r="LC119" s="469"/>
      <c r="LD119" s="469"/>
      <c r="LE119" s="1690"/>
      <c r="LF119" s="469"/>
      <c r="LG119" s="469"/>
      <c r="LH119" s="469"/>
      <c r="LI119" s="469"/>
      <c r="LJ119" s="469"/>
      <c r="LK119" s="469"/>
      <c r="LL119" s="469"/>
      <c r="LM119" s="469"/>
      <c r="LN119" s="469"/>
      <c r="LO119" s="469"/>
      <c r="LP119" s="469"/>
      <c r="LQ119" s="469"/>
      <c r="LR119" s="469"/>
      <c r="LS119" s="469"/>
      <c r="LT119" s="469"/>
      <c r="LU119" s="469"/>
      <c r="LV119" s="469"/>
      <c r="LW119" s="469"/>
      <c r="LX119" s="469"/>
      <c r="LY119" s="469"/>
      <c r="LZ119" s="469"/>
      <c r="MA119" s="469"/>
      <c r="MB119" s="469"/>
      <c r="MC119" s="469"/>
      <c r="MD119" s="469"/>
      <c r="ME119" s="469"/>
      <c r="MF119" s="469"/>
      <c r="MG119" s="469"/>
      <c r="MH119" s="469"/>
      <c r="MI119" s="469"/>
      <c r="MJ119" s="1690"/>
      <c r="MK119" s="469"/>
      <c r="ML119" s="469"/>
      <c r="MM119" s="469"/>
      <c r="MN119" s="469"/>
      <c r="MO119" s="469"/>
      <c r="MP119" s="469"/>
      <c r="MQ119" s="469"/>
      <c r="MR119" s="469"/>
      <c r="MS119" s="469"/>
      <c r="MT119" s="469"/>
      <c r="MU119" s="469"/>
      <c r="MV119" s="469"/>
      <c r="MW119" s="469"/>
      <c r="MX119" s="469"/>
      <c r="MY119" s="469"/>
      <c r="MZ119" s="469"/>
      <c r="NA119" s="469"/>
      <c r="NB119" s="469"/>
      <c r="NC119" s="469"/>
      <c r="ND119" s="469"/>
      <c r="NE119" s="469"/>
      <c r="NF119" s="469"/>
      <c r="NG119" s="469"/>
      <c r="NH119" s="469"/>
      <c r="NI119" s="469"/>
      <c r="NJ119" s="469"/>
      <c r="NK119" s="469"/>
      <c r="NL119" s="469"/>
      <c r="NM119" s="469"/>
      <c r="NN119" s="469"/>
      <c r="NO119" s="469"/>
      <c r="NP119" s="1690"/>
      <c r="NQ119" s="469"/>
      <c r="NR119" s="469"/>
      <c r="NS119" s="469"/>
      <c r="NT119" s="469"/>
      <c r="NU119" s="469"/>
      <c r="NV119" s="469"/>
      <c r="NW119" s="469"/>
      <c r="NX119" s="469"/>
      <c r="NY119" s="469"/>
      <c r="NZ119" s="469"/>
      <c r="OA119" s="469"/>
      <c r="OB119" s="469"/>
      <c r="OC119" s="469"/>
      <c r="OD119" s="469"/>
      <c r="OE119" s="469"/>
      <c r="OF119" s="469"/>
      <c r="OG119" s="469"/>
      <c r="OH119" s="469"/>
      <c r="OI119" s="469"/>
      <c r="OJ119" s="469"/>
      <c r="OK119" s="469"/>
      <c r="OL119" s="469"/>
      <c r="OM119" s="469"/>
      <c r="ON119" s="469"/>
      <c r="OO119" s="469"/>
      <c r="OP119" s="469"/>
      <c r="OQ119" s="469"/>
      <c r="OR119" s="469"/>
      <c r="OS119" s="469"/>
      <c r="OT119" s="469"/>
      <c r="OU119" s="469"/>
      <c r="OV119" s="1690"/>
      <c r="OW119" s="469"/>
      <c r="OX119" s="469"/>
      <c r="OY119" s="469"/>
      <c r="OZ119" s="469"/>
      <c r="PA119" s="469"/>
      <c r="PB119" s="469"/>
      <c r="PC119" s="469"/>
      <c r="PD119" s="469"/>
      <c r="PE119" s="469"/>
      <c r="PF119" s="469"/>
      <c r="PG119" s="469"/>
      <c r="PH119" s="469"/>
      <c r="PI119" s="469"/>
      <c r="PJ119" s="469"/>
      <c r="PK119" s="469"/>
      <c r="PL119" s="469"/>
      <c r="PM119" s="469"/>
      <c r="PN119" s="469"/>
      <c r="PO119" s="469"/>
      <c r="PP119" s="469"/>
      <c r="PQ119" s="469"/>
      <c r="PR119" s="469"/>
      <c r="PS119" s="469"/>
      <c r="PT119" s="469"/>
      <c r="PU119" s="469"/>
      <c r="PV119" s="469"/>
      <c r="PW119" s="469"/>
      <c r="PX119" s="469"/>
      <c r="PY119" s="1664"/>
      <c r="PZ119" s="469"/>
      <c r="QA119" s="469"/>
      <c r="QB119" s="469"/>
      <c r="QC119" s="469"/>
      <c r="QD119" s="469"/>
      <c r="QE119" s="469"/>
      <c r="QF119" s="469"/>
      <c r="QG119" s="469"/>
      <c r="QH119" s="469"/>
      <c r="QI119" s="469"/>
      <c r="QJ119" s="469"/>
      <c r="QK119" s="469"/>
      <c r="QL119" s="469"/>
      <c r="QM119" s="469"/>
      <c r="QN119" s="469"/>
      <c r="QO119" s="469"/>
      <c r="QP119" s="469"/>
      <c r="QQ119" s="469"/>
      <c r="QR119" s="469"/>
      <c r="QS119" s="469"/>
      <c r="QT119" s="469"/>
      <c r="QU119" s="469"/>
      <c r="QV119" s="469"/>
      <c r="QW119" s="469"/>
      <c r="QX119" s="469"/>
      <c r="QY119" s="469"/>
      <c r="QZ119" s="469"/>
      <c r="RA119" s="469"/>
      <c r="RB119" s="469"/>
      <c r="RC119" s="469"/>
      <c r="RD119" s="469"/>
    </row>
    <row r="120" spans="1:472" ht="63.75" hidden="1" customHeight="1" outlineLevel="1">
      <c r="A120" s="2500"/>
      <c r="B120" s="1996" t="s">
        <v>17953</v>
      </c>
      <c r="C120" s="1690"/>
      <c r="D120" s="469"/>
      <c r="E120" s="469"/>
      <c r="F120" s="469"/>
      <c r="G120" s="469"/>
      <c r="H120" s="469"/>
      <c r="I120" s="469"/>
      <c r="J120" s="469"/>
      <c r="K120" s="469"/>
      <c r="L120" s="469"/>
      <c r="M120" s="469"/>
      <c r="N120" s="469"/>
      <c r="O120" s="469"/>
      <c r="P120" s="469"/>
      <c r="Q120" s="469"/>
      <c r="R120" s="469"/>
      <c r="S120" s="469"/>
      <c r="T120" s="469"/>
      <c r="U120" s="469"/>
      <c r="V120" s="469"/>
      <c r="W120" s="469"/>
      <c r="X120" s="469"/>
      <c r="Y120" s="469"/>
      <c r="Z120" s="469"/>
      <c r="AA120" s="469"/>
      <c r="AB120" s="469"/>
      <c r="AC120" s="469"/>
      <c r="AD120" s="469"/>
      <c r="AE120" s="469"/>
      <c r="AF120" s="469"/>
      <c r="AG120" s="469"/>
      <c r="AH120" s="1692"/>
      <c r="AI120" s="1690"/>
      <c r="AJ120" s="1573"/>
      <c r="AK120" s="469"/>
      <c r="AL120" s="469"/>
      <c r="AM120" s="469"/>
      <c r="AN120" s="469"/>
      <c r="AO120" s="469"/>
      <c r="AP120" s="469"/>
      <c r="AQ120" s="469"/>
      <c r="AR120" s="469"/>
      <c r="AS120" s="469"/>
      <c r="AT120" s="469"/>
      <c r="AU120" s="469"/>
      <c r="AV120" s="469"/>
      <c r="AW120" s="469"/>
      <c r="AX120" s="469"/>
      <c r="AY120" s="469"/>
      <c r="AZ120" s="469"/>
      <c r="BA120" s="469"/>
      <c r="BB120" s="469"/>
      <c r="BC120" s="469"/>
      <c r="BD120" s="469"/>
      <c r="BE120" s="469"/>
      <c r="BF120" s="469"/>
      <c r="BG120" s="469"/>
      <c r="BH120" s="469"/>
      <c r="BI120" s="469"/>
      <c r="BJ120" s="469"/>
      <c r="BK120" s="469"/>
      <c r="BL120" s="1690"/>
      <c r="BM120" s="469"/>
      <c r="BN120" s="469"/>
      <c r="BO120" s="469"/>
      <c r="BP120" s="469"/>
      <c r="BQ120" s="469"/>
      <c r="BR120" s="469"/>
      <c r="BS120" s="469"/>
      <c r="BT120" s="469"/>
      <c r="BU120" s="469"/>
      <c r="BV120" s="469"/>
      <c r="BW120" s="469"/>
      <c r="BX120" s="469"/>
      <c r="BY120" s="469"/>
      <c r="BZ120" s="469"/>
      <c r="CA120" s="469"/>
      <c r="CB120" s="469"/>
      <c r="CC120" s="469"/>
      <c r="CD120" s="469"/>
      <c r="CE120" s="469"/>
      <c r="CF120" s="469"/>
      <c r="CG120" s="469"/>
      <c r="CH120" s="469"/>
      <c r="CI120" s="469"/>
      <c r="CJ120" s="469"/>
      <c r="CK120" s="469"/>
      <c r="CL120" s="469"/>
      <c r="CM120" s="469"/>
      <c r="CN120" s="469"/>
      <c r="CO120" s="469"/>
      <c r="CP120" s="469"/>
      <c r="CQ120" s="469"/>
      <c r="CR120" s="1690"/>
      <c r="CS120" s="469"/>
      <c r="CT120" s="469"/>
      <c r="CU120" s="1782"/>
      <c r="CV120" s="469"/>
      <c r="CW120" s="469"/>
      <c r="CX120" s="469"/>
      <c r="CY120" s="469"/>
      <c r="CZ120" s="469"/>
      <c r="DA120" s="469"/>
      <c r="DB120" s="469"/>
      <c r="DC120" s="469"/>
      <c r="DD120" s="469"/>
      <c r="DE120" s="469"/>
      <c r="DF120" s="469"/>
      <c r="DG120" s="469"/>
      <c r="DH120" s="469"/>
      <c r="DI120" s="469"/>
      <c r="DJ120" s="469"/>
      <c r="DK120" s="469"/>
      <c r="DL120" s="469"/>
      <c r="DM120" s="469"/>
      <c r="DN120" s="469"/>
      <c r="DO120" s="469"/>
      <c r="DP120" s="469"/>
      <c r="DQ120" s="469"/>
      <c r="DR120" s="469"/>
      <c r="DS120" s="469"/>
      <c r="DT120" s="469"/>
      <c r="DU120" s="469"/>
      <c r="DV120" s="469"/>
      <c r="DW120" s="1690"/>
      <c r="DX120" s="469"/>
      <c r="DY120" s="469"/>
      <c r="DZ120" s="469"/>
      <c r="EA120" s="469"/>
      <c r="EB120" s="469"/>
      <c r="EC120" s="469"/>
      <c r="ED120" s="469"/>
      <c r="EE120" s="469"/>
      <c r="EF120" s="469"/>
      <c r="EG120" s="469"/>
      <c r="EH120" s="469"/>
      <c r="EI120" s="469"/>
      <c r="EJ120" s="469"/>
      <c r="EK120" s="469"/>
      <c r="EL120" s="469"/>
      <c r="EM120" s="469"/>
      <c r="EN120" s="469"/>
      <c r="EO120" s="469"/>
      <c r="EP120" s="469"/>
      <c r="EQ120" s="469"/>
      <c r="ER120" s="469"/>
      <c r="ES120" s="469"/>
      <c r="ET120" s="469"/>
      <c r="EU120" s="469"/>
      <c r="EV120" s="469"/>
      <c r="EW120" s="469"/>
      <c r="EX120" s="469"/>
      <c r="EY120" s="469"/>
      <c r="EZ120" s="469"/>
      <c r="FA120" s="469"/>
      <c r="FB120" s="469"/>
      <c r="FC120" s="1690"/>
      <c r="FD120" s="469"/>
      <c r="FE120" s="469"/>
      <c r="FF120" s="469"/>
      <c r="FG120" s="469"/>
      <c r="FH120" s="469"/>
      <c r="FI120" s="469"/>
      <c r="FJ120" s="469"/>
      <c r="FK120" s="469"/>
      <c r="FL120" s="469"/>
      <c r="FM120" s="469"/>
      <c r="FN120" s="469"/>
      <c r="FO120" s="469"/>
      <c r="FP120" s="469"/>
      <c r="FQ120" s="469"/>
      <c r="FR120" s="469"/>
      <c r="FS120" s="469"/>
      <c r="FT120" s="469"/>
      <c r="FU120" s="469"/>
      <c r="FV120" s="469"/>
      <c r="FW120" s="469"/>
      <c r="FX120" s="469"/>
      <c r="FY120" s="469"/>
      <c r="FZ120" s="469"/>
      <c r="GA120" s="469"/>
      <c r="GB120" s="469"/>
      <c r="GC120" s="469"/>
      <c r="GD120" s="469"/>
      <c r="GE120" s="469"/>
      <c r="GF120" s="469"/>
      <c r="GG120" s="469"/>
      <c r="GH120" s="1690"/>
      <c r="GI120" s="469"/>
      <c r="GJ120" s="469"/>
      <c r="GK120" s="469"/>
      <c r="GL120" s="469"/>
      <c r="GM120" s="469"/>
      <c r="GN120" s="469"/>
      <c r="GO120" s="469"/>
      <c r="GP120" s="469"/>
      <c r="GQ120" s="469"/>
      <c r="GR120" s="469"/>
      <c r="GS120" s="469"/>
      <c r="GT120" s="469"/>
      <c r="GU120" s="469"/>
      <c r="GV120" s="469"/>
      <c r="GW120" s="469"/>
      <c r="GX120" s="469"/>
      <c r="GY120" s="469"/>
      <c r="GZ120" s="469"/>
      <c r="HA120" s="469"/>
      <c r="HB120" s="469"/>
      <c r="HC120" s="469"/>
      <c r="HD120" s="469"/>
      <c r="HE120" s="469"/>
      <c r="HF120" s="469"/>
      <c r="HG120" s="469"/>
      <c r="HH120" s="469"/>
      <c r="HI120" s="469"/>
      <c r="HJ120" s="469"/>
      <c r="HK120" s="469"/>
      <c r="HL120" s="469"/>
      <c r="HM120" s="469"/>
      <c r="HN120" s="1690"/>
      <c r="HO120" s="469"/>
      <c r="HP120" s="469"/>
      <c r="HQ120" s="469"/>
      <c r="HR120" s="469"/>
      <c r="HS120" s="469"/>
      <c r="HT120" s="469"/>
      <c r="HU120" s="469"/>
      <c r="HV120" s="469"/>
      <c r="HW120" s="469"/>
      <c r="HX120" s="469"/>
      <c r="HY120" s="469"/>
      <c r="HZ120" s="469"/>
      <c r="IA120" s="469"/>
      <c r="IB120" s="469"/>
      <c r="IC120" s="469"/>
      <c r="ID120" s="257"/>
      <c r="IE120" s="469"/>
      <c r="IF120" s="469"/>
      <c r="IG120" s="469"/>
      <c r="IH120" s="469"/>
      <c r="II120" s="469"/>
      <c r="IJ120" s="469"/>
      <c r="IK120" s="469"/>
      <c r="IL120" s="469"/>
      <c r="IM120" s="469"/>
      <c r="IN120" s="469"/>
      <c r="IO120" s="469"/>
      <c r="IP120" s="469"/>
      <c r="IQ120" s="469"/>
      <c r="IR120" s="469"/>
      <c r="IS120" s="1585"/>
      <c r="IT120" s="1679"/>
      <c r="IU120" s="1573"/>
      <c r="IV120" s="469"/>
      <c r="IW120" s="469"/>
      <c r="IX120" s="469"/>
      <c r="IY120" s="469"/>
      <c r="IZ120" s="469"/>
      <c r="JA120" s="469"/>
      <c r="JB120" s="469"/>
      <c r="JC120" s="469"/>
      <c r="JD120" s="469"/>
      <c r="JE120" s="469"/>
      <c r="JF120" s="469"/>
      <c r="JG120" s="469"/>
      <c r="JH120" s="469"/>
      <c r="JI120" s="469"/>
      <c r="JJ120" s="469"/>
      <c r="JK120" s="469"/>
      <c r="JL120" s="469"/>
      <c r="JM120" s="469"/>
      <c r="JN120" s="469"/>
      <c r="JO120" s="469"/>
      <c r="JP120" s="469"/>
      <c r="JQ120" s="469"/>
      <c r="JR120" s="469"/>
      <c r="JS120" s="469"/>
      <c r="JT120" s="469"/>
      <c r="JU120" s="469"/>
      <c r="JV120" s="469"/>
      <c r="JW120" s="469"/>
      <c r="JX120" s="469"/>
      <c r="JY120" s="1690"/>
      <c r="JZ120" s="469"/>
      <c r="KA120" s="469"/>
      <c r="KB120" s="469"/>
      <c r="KC120" s="469"/>
      <c r="KD120" s="469"/>
      <c r="KE120" s="469"/>
      <c r="KF120" s="469"/>
      <c r="KG120" s="469"/>
      <c r="KH120" s="469"/>
      <c r="KI120" s="469"/>
      <c r="KJ120" s="469"/>
      <c r="KK120" s="469"/>
      <c r="KL120" s="469"/>
      <c r="KM120" s="469"/>
      <c r="KN120" s="469"/>
      <c r="KO120" s="469"/>
      <c r="KP120" s="469"/>
      <c r="KQ120" s="469"/>
      <c r="KR120" s="469"/>
      <c r="KS120" s="469"/>
      <c r="KT120" s="469"/>
      <c r="KU120" s="469"/>
      <c r="KV120" s="469"/>
      <c r="KW120" s="469"/>
      <c r="KX120" s="469"/>
      <c r="KY120" s="469"/>
      <c r="KZ120" s="469"/>
      <c r="LA120" s="469"/>
      <c r="LB120" s="469"/>
      <c r="LC120" s="469"/>
      <c r="LD120" s="469"/>
      <c r="LE120" s="1690"/>
      <c r="LF120" s="469"/>
      <c r="LG120" s="469"/>
      <c r="LH120" s="469"/>
      <c r="LI120" s="469"/>
      <c r="LJ120" s="469"/>
      <c r="LK120" s="469"/>
      <c r="LL120" s="469"/>
      <c r="LM120" s="469"/>
      <c r="LN120" s="469"/>
      <c r="LO120" s="469"/>
      <c r="LP120" s="469"/>
      <c r="LQ120" s="469"/>
      <c r="LR120" s="469"/>
      <c r="LS120" s="469"/>
      <c r="LT120" s="469"/>
      <c r="LU120" s="469"/>
      <c r="LV120" s="469"/>
      <c r="LW120" s="469"/>
      <c r="LX120" s="469"/>
      <c r="LY120" s="469"/>
      <c r="LZ120" s="469"/>
      <c r="MA120" s="469"/>
      <c r="MB120" s="469"/>
      <c r="MC120" s="469"/>
      <c r="MD120" s="469"/>
      <c r="ME120" s="469"/>
      <c r="MF120" s="469"/>
      <c r="MG120" s="469"/>
      <c r="MH120" s="469"/>
      <c r="MI120" s="469"/>
      <c r="MJ120" s="1690"/>
      <c r="MK120" s="469"/>
      <c r="ML120" s="469"/>
      <c r="MM120" s="469"/>
      <c r="MN120" s="469"/>
      <c r="MO120" s="469"/>
      <c r="MP120" s="469"/>
      <c r="MQ120" s="469"/>
      <c r="MR120" s="469"/>
      <c r="MS120" s="469"/>
      <c r="MT120" s="469"/>
      <c r="MU120" s="469"/>
      <c r="MV120" s="469"/>
      <c r="MW120" s="469"/>
      <c r="MX120" s="469"/>
      <c r="MY120" s="469"/>
      <c r="MZ120" s="469"/>
      <c r="NA120" s="469"/>
      <c r="NB120" s="469"/>
      <c r="NC120" s="469"/>
      <c r="ND120" s="469"/>
      <c r="NE120" s="469"/>
      <c r="NF120" s="469"/>
      <c r="NG120" s="469"/>
      <c r="NH120" s="469"/>
      <c r="NI120" s="469"/>
      <c r="NJ120" s="469"/>
      <c r="NK120" s="469"/>
      <c r="NL120" s="469"/>
      <c r="NM120" s="469"/>
      <c r="NN120" s="469"/>
      <c r="NO120" s="469"/>
      <c r="NP120" s="1690"/>
      <c r="NQ120" s="469"/>
      <c r="NR120" s="469"/>
      <c r="NS120" s="469"/>
      <c r="NT120" s="469"/>
      <c r="NU120" s="469"/>
      <c r="NV120" s="469"/>
      <c r="NW120" s="469"/>
      <c r="NX120" s="469"/>
      <c r="NY120" s="469"/>
      <c r="NZ120" s="469"/>
      <c r="OA120" s="469"/>
      <c r="OB120" s="469"/>
      <c r="OC120" s="469"/>
      <c r="OD120" s="469"/>
      <c r="OE120" s="469"/>
      <c r="OF120" s="469"/>
      <c r="OG120" s="469"/>
      <c r="OH120" s="469"/>
      <c r="OI120" s="469"/>
      <c r="OJ120" s="469"/>
      <c r="OK120" s="469"/>
      <c r="OL120" s="469"/>
      <c r="OM120" s="469"/>
      <c r="ON120" s="469"/>
      <c r="OO120" s="469"/>
      <c r="OP120" s="469"/>
      <c r="OQ120" s="469"/>
      <c r="OR120" s="469"/>
      <c r="OS120" s="469"/>
      <c r="OT120" s="469"/>
      <c r="OU120" s="469"/>
      <c r="OV120" s="1690"/>
      <c r="OW120" s="469"/>
      <c r="OX120" s="469"/>
      <c r="OY120" s="469"/>
      <c r="OZ120" s="469"/>
      <c r="PA120" s="469"/>
      <c r="PB120" s="469"/>
      <c r="PC120" s="469"/>
      <c r="PD120" s="469"/>
      <c r="PE120" s="469"/>
      <c r="PF120" s="469"/>
      <c r="PG120" s="469"/>
      <c r="PH120" s="469"/>
      <c r="PI120" s="469"/>
      <c r="PJ120" s="469"/>
      <c r="PK120" s="469"/>
      <c r="PL120" s="469"/>
      <c r="PM120" s="469"/>
      <c r="PN120" s="469"/>
      <c r="PO120" s="469"/>
      <c r="PP120" s="469"/>
      <c r="PQ120" s="469"/>
      <c r="PR120" s="469"/>
      <c r="PS120" s="469"/>
      <c r="PT120" s="469"/>
      <c r="PU120" s="469"/>
      <c r="PV120" s="469"/>
      <c r="PW120" s="469"/>
      <c r="PX120" s="469"/>
      <c r="PY120" s="1664"/>
      <c r="PZ120" s="469"/>
      <c r="QA120" s="469"/>
      <c r="QB120" s="469"/>
      <c r="QC120" s="469"/>
      <c r="QD120" s="469"/>
      <c r="QE120" s="469"/>
      <c r="QF120" s="469"/>
      <c r="QG120" s="469"/>
      <c r="QH120" s="469"/>
      <c r="QI120" s="469"/>
      <c r="QJ120" s="469"/>
      <c r="QK120" s="469"/>
      <c r="QL120" s="469"/>
      <c r="QM120" s="469"/>
      <c r="QN120" s="469"/>
      <c r="QO120" s="469"/>
      <c r="QP120" s="469"/>
      <c r="QQ120" s="469"/>
      <c r="QR120" s="469"/>
      <c r="QS120" s="469"/>
      <c r="QT120" s="469"/>
      <c r="QU120" s="469"/>
      <c r="QV120" s="469"/>
      <c r="QW120" s="469"/>
      <c r="QX120" s="469"/>
      <c r="QY120" s="469"/>
      <c r="QZ120" s="469"/>
      <c r="RA120" s="469"/>
      <c r="RB120" s="469"/>
      <c r="RC120" s="469"/>
      <c r="RD120" s="469"/>
    </row>
    <row r="121" spans="1:472" ht="63.75" hidden="1" customHeight="1" outlineLevel="1">
      <c r="A121" s="2500"/>
      <c r="B121" s="1996" t="s">
        <v>17954</v>
      </c>
      <c r="C121" s="1690"/>
      <c r="D121" s="469"/>
      <c r="E121" s="469"/>
      <c r="F121" s="469"/>
      <c r="G121" s="469"/>
      <c r="H121" s="469"/>
      <c r="I121" s="469"/>
      <c r="J121" s="469"/>
      <c r="K121" s="469"/>
      <c r="L121" s="469"/>
      <c r="M121" s="469"/>
      <c r="N121" s="469"/>
      <c r="O121" s="469"/>
      <c r="P121" s="469"/>
      <c r="Q121" s="469"/>
      <c r="R121" s="469"/>
      <c r="S121" s="469"/>
      <c r="T121" s="469"/>
      <c r="U121" s="469"/>
      <c r="V121" s="469"/>
      <c r="W121" s="469"/>
      <c r="X121" s="469"/>
      <c r="Y121" s="469"/>
      <c r="Z121" s="469"/>
      <c r="AA121" s="469"/>
      <c r="AB121" s="469"/>
      <c r="AC121" s="469"/>
      <c r="AD121" s="469"/>
      <c r="AE121" s="469"/>
      <c r="AF121" s="469"/>
      <c r="AG121" s="469"/>
      <c r="AH121" s="1692"/>
      <c r="AI121" s="1690"/>
      <c r="AJ121" s="1573"/>
      <c r="AK121" s="469"/>
      <c r="AL121" s="469"/>
      <c r="AM121" s="469"/>
      <c r="AN121" s="469"/>
      <c r="AO121" s="469"/>
      <c r="AP121" s="469"/>
      <c r="AQ121" s="469"/>
      <c r="AR121" s="469"/>
      <c r="AS121" s="469"/>
      <c r="AT121" s="469"/>
      <c r="AU121" s="469"/>
      <c r="AV121" s="469"/>
      <c r="AW121" s="469"/>
      <c r="AX121" s="469"/>
      <c r="AY121" s="469"/>
      <c r="AZ121" s="469"/>
      <c r="BA121" s="469"/>
      <c r="BB121" s="469"/>
      <c r="BC121" s="469"/>
      <c r="BD121" s="469"/>
      <c r="BE121" s="469"/>
      <c r="BF121" s="469"/>
      <c r="BG121" s="469"/>
      <c r="BH121" s="469"/>
      <c r="BI121" s="469"/>
      <c r="BJ121" s="469"/>
      <c r="BK121" s="469"/>
      <c r="BL121" s="1690"/>
      <c r="BM121" s="469"/>
      <c r="BN121" s="469"/>
      <c r="BO121" s="469"/>
      <c r="BP121" s="469"/>
      <c r="BQ121" s="469"/>
      <c r="BR121" s="469"/>
      <c r="BS121" s="469"/>
      <c r="BT121" s="469"/>
      <c r="BU121" s="469"/>
      <c r="BV121" s="469"/>
      <c r="BW121" s="469"/>
      <c r="BX121" s="469"/>
      <c r="BY121" s="469"/>
      <c r="BZ121" s="469"/>
      <c r="CA121" s="469"/>
      <c r="CB121" s="469"/>
      <c r="CC121" s="469"/>
      <c r="CD121" s="469"/>
      <c r="CE121" s="469"/>
      <c r="CF121" s="469"/>
      <c r="CG121" s="469"/>
      <c r="CH121" s="469"/>
      <c r="CI121" s="469"/>
      <c r="CJ121" s="469"/>
      <c r="CK121" s="469"/>
      <c r="CL121" s="469"/>
      <c r="CM121" s="469"/>
      <c r="CN121" s="469"/>
      <c r="CO121" s="469"/>
      <c r="CP121" s="469"/>
      <c r="CQ121" s="469"/>
      <c r="CR121" s="1690"/>
      <c r="CS121" s="469"/>
      <c r="CT121" s="469"/>
      <c r="CU121" s="1782"/>
      <c r="CV121" s="469"/>
      <c r="CW121" s="469"/>
      <c r="CX121" s="469"/>
      <c r="CY121" s="469"/>
      <c r="CZ121" s="469"/>
      <c r="DA121" s="469"/>
      <c r="DB121" s="469"/>
      <c r="DC121" s="469"/>
      <c r="DD121" s="469"/>
      <c r="DE121" s="469"/>
      <c r="DF121" s="469"/>
      <c r="DG121" s="469"/>
      <c r="DH121" s="469"/>
      <c r="DI121" s="469"/>
      <c r="DJ121" s="469"/>
      <c r="DK121" s="469"/>
      <c r="DL121" s="469"/>
      <c r="DM121" s="469"/>
      <c r="DN121" s="469"/>
      <c r="DO121" s="469"/>
      <c r="DP121" s="469"/>
      <c r="DQ121" s="469"/>
      <c r="DR121" s="469"/>
      <c r="DS121" s="469"/>
      <c r="DT121" s="469"/>
      <c r="DU121" s="469"/>
      <c r="DV121" s="469"/>
      <c r="DW121" s="1690"/>
      <c r="DX121" s="469"/>
      <c r="DY121" s="469"/>
      <c r="DZ121" s="469"/>
      <c r="EA121" s="469"/>
      <c r="EB121" s="469"/>
      <c r="EC121" s="469"/>
      <c r="ED121" s="469"/>
      <c r="EE121" s="469"/>
      <c r="EF121" s="469"/>
      <c r="EG121" s="469"/>
      <c r="EH121" s="469"/>
      <c r="EI121" s="469"/>
      <c r="EJ121" s="469"/>
      <c r="EK121" s="469"/>
      <c r="EL121" s="469"/>
      <c r="EM121" s="469"/>
      <c r="EN121" s="469"/>
      <c r="EO121" s="469"/>
      <c r="EP121" s="469"/>
      <c r="EQ121" s="469"/>
      <c r="ER121" s="469"/>
      <c r="ES121" s="469"/>
      <c r="ET121" s="469"/>
      <c r="EU121" s="469"/>
      <c r="EV121" s="469"/>
      <c r="EW121" s="469"/>
      <c r="EX121" s="469"/>
      <c r="EY121" s="469"/>
      <c r="EZ121" s="469"/>
      <c r="FA121" s="469"/>
      <c r="FB121" s="469"/>
      <c r="FC121" s="1690"/>
      <c r="FD121" s="469"/>
      <c r="FE121" s="469"/>
      <c r="FF121" s="469"/>
      <c r="FG121" s="469"/>
      <c r="FH121" s="469"/>
      <c r="FI121" s="469"/>
      <c r="FJ121" s="469"/>
      <c r="FK121" s="469"/>
      <c r="FL121" s="469"/>
      <c r="FM121" s="469"/>
      <c r="FN121" s="469"/>
      <c r="FO121" s="469"/>
      <c r="FP121" s="469"/>
      <c r="FQ121" s="469"/>
      <c r="FR121" s="469"/>
      <c r="FS121" s="469"/>
      <c r="FT121" s="469"/>
      <c r="FU121" s="469"/>
      <c r="FV121" s="469"/>
      <c r="FW121" s="469"/>
      <c r="FX121" s="469"/>
      <c r="FY121" s="469"/>
      <c r="FZ121" s="469"/>
      <c r="GA121" s="469"/>
      <c r="GB121" s="469"/>
      <c r="GC121" s="469"/>
      <c r="GD121" s="469"/>
      <c r="GE121" s="469"/>
      <c r="GF121" s="469"/>
      <c r="GG121" s="469"/>
      <c r="GH121" s="1690"/>
      <c r="GI121" s="469"/>
      <c r="GJ121" s="469"/>
      <c r="GK121" s="469"/>
      <c r="GL121" s="469"/>
      <c r="GM121" s="469"/>
      <c r="GN121" s="469"/>
      <c r="GO121" s="469"/>
      <c r="GP121" s="469"/>
      <c r="GQ121" s="469"/>
      <c r="GR121" s="469"/>
      <c r="GS121" s="469"/>
      <c r="GT121" s="469"/>
      <c r="GU121" s="469"/>
      <c r="GV121" s="469"/>
      <c r="GW121" s="469"/>
      <c r="GX121" s="469"/>
      <c r="GY121" s="469"/>
      <c r="GZ121" s="469"/>
      <c r="HA121" s="469"/>
      <c r="HB121" s="469"/>
      <c r="HC121" s="469"/>
      <c r="HD121" s="469"/>
      <c r="HE121" s="469"/>
      <c r="HF121" s="469"/>
      <c r="HG121" s="469"/>
      <c r="HH121" s="469"/>
      <c r="HI121" s="469"/>
      <c r="HJ121" s="469"/>
      <c r="HK121" s="469"/>
      <c r="HL121" s="469"/>
      <c r="HM121" s="469"/>
      <c r="HN121" s="1690"/>
      <c r="HO121" s="469"/>
      <c r="HP121" s="469"/>
      <c r="HQ121" s="469"/>
      <c r="HR121" s="469"/>
      <c r="HS121" s="469"/>
      <c r="HT121" s="469"/>
      <c r="HU121" s="469"/>
      <c r="HV121" s="469"/>
      <c r="HW121" s="469"/>
      <c r="HX121" s="469"/>
      <c r="HY121" s="469"/>
      <c r="HZ121" s="469"/>
      <c r="IA121" s="469"/>
      <c r="IB121" s="469"/>
      <c r="IC121" s="469"/>
      <c r="ID121" s="257"/>
      <c r="IE121" s="469"/>
      <c r="IF121" s="469"/>
      <c r="IG121" s="469"/>
      <c r="IH121" s="469"/>
      <c r="II121" s="469"/>
      <c r="IJ121" s="469"/>
      <c r="IK121" s="469"/>
      <c r="IL121" s="469"/>
      <c r="IM121" s="469"/>
      <c r="IN121" s="469"/>
      <c r="IO121" s="469"/>
      <c r="IP121" s="469"/>
      <c r="IQ121" s="469"/>
      <c r="IR121" s="469"/>
      <c r="IS121" s="1585"/>
      <c r="IT121" s="1679"/>
      <c r="IU121" s="1573"/>
      <c r="IV121" s="469"/>
      <c r="IW121" s="469"/>
      <c r="IX121" s="469"/>
      <c r="IY121" s="469"/>
      <c r="IZ121" s="469"/>
      <c r="JA121" s="469"/>
      <c r="JB121" s="469"/>
      <c r="JC121" s="469"/>
      <c r="JD121" s="469"/>
      <c r="JE121" s="469"/>
      <c r="JF121" s="469"/>
      <c r="JG121" s="469"/>
      <c r="JH121" s="469"/>
      <c r="JI121" s="469"/>
      <c r="JJ121" s="469"/>
      <c r="JK121" s="469"/>
      <c r="JL121" s="469"/>
      <c r="JM121" s="469"/>
      <c r="JN121" s="469"/>
      <c r="JO121" s="469"/>
      <c r="JP121" s="469"/>
      <c r="JQ121" s="469"/>
      <c r="JR121" s="469"/>
      <c r="JS121" s="469"/>
      <c r="JT121" s="469"/>
      <c r="JU121" s="469"/>
      <c r="JV121" s="469"/>
      <c r="JW121" s="469"/>
      <c r="JX121" s="469"/>
      <c r="JY121" s="1690"/>
      <c r="JZ121" s="469"/>
      <c r="KA121" s="469"/>
      <c r="KB121" s="469"/>
      <c r="KC121" s="469"/>
      <c r="KD121" s="469"/>
      <c r="KE121" s="469"/>
      <c r="KF121" s="469"/>
      <c r="KG121" s="469"/>
      <c r="KH121" s="469"/>
      <c r="KI121" s="469"/>
      <c r="KJ121" s="469"/>
      <c r="KK121" s="469"/>
      <c r="KL121" s="469"/>
      <c r="KM121" s="469"/>
      <c r="KN121" s="469"/>
      <c r="KO121" s="469"/>
      <c r="KP121" s="469"/>
      <c r="KQ121" s="469"/>
      <c r="KR121" s="469"/>
      <c r="KS121" s="469"/>
      <c r="KT121" s="469"/>
      <c r="KU121" s="469"/>
      <c r="KV121" s="469"/>
      <c r="KW121" s="469"/>
      <c r="KX121" s="469"/>
      <c r="KY121" s="469"/>
      <c r="KZ121" s="469"/>
      <c r="LA121" s="469"/>
      <c r="LB121" s="469"/>
      <c r="LC121" s="469"/>
      <c r="LD121" s="469"/>
      <c r="LE121" s="1690"/>
      <c r="LF121" s="469"/>
      <c r="LG121" s="469"/>
      <c r="LH121" s="469"/>
      <c r="LI121" s="469"/>
      <c r="LJ121" s="469"/>
      <c r="LK121" s="469"/>
      <c r="LL121" s="469"/>
      <c r="LM121" s="469"/>
      <c r="LN121" s="469"/>
      <c r="LO121" s="469"/>
      <c r="LP121" s="469"/>
      <c r="LQ121" s="469"/>
      <c r="LR121" s="469"/>
      <c r="LS121" s="469"/>
      <c r="LT121" s="469"/>
      <c r="LU121" s="469"/>
      <c r="LV121" s="469"/>
      <c r="LW121" s="469"/>
      <c r="LX121" s="469"/>
      <c r="LY121" s="469"/>
      <c r="LZ121" s="469"/>
      <c r="MA121" s="469"/>
      <c r="MB121" s="469"/>
      <c r="MC121" s="469"/>
      <c r="MD121" s="469"/>
      <c r="ME121" s="469"/>
      <c r="MF121" s="469"/>
      <c r="MG121" s="469"/>
      <c r="MH121" s="469"/>
      <c r="MI121" s="469"/>
      <c r="MJ121" s="1690"/>
      <c r="MK121" s="469"/>
      <c r="ML121" s="469"/>
      <c r="MM121" s="469"/>
      <c r="MN121" s="469"/>
      <c r="MO121" s="469"/>
      <c r="MP121" s="469"/>
      <c r="MQ121" s="469"/>
      <c r="MR121" s="469"/>
      <c r="MS121" s="469"/>
      <c r="MT121" s="469"/>
      <c r="MU121" s="469"/>
      <c r="MV121" s="469"/>
      <c r="MW121" s="469"/>
      <c r="MX121" s="469"/>
      <c r="MY121" s="469"/>
      <c r="MZ121" s="469"/>
      <c r="NA121" s="469"/>
      <c r="NB121" s="469"/>
      <c r="NC121" s="469"/>
      <c r="ND121" s="469"/>
      <c r="NE121" s="469"/>
      <c r="NF121" s="469"/>
      <c r="NG121" s="469"/>
      <c r="NH121" s="469"/>
      <c r="NI121" s="469"/>
      <c r="NJ121" s="469"/>
      <c r="NK121" s="469"/>
      <c r="NL121" s="469"/>
      <c r="NM121" s="469"/>
      <c r="NN121" s="469"/>
      <c r="NO121" s="469"/>
      <c r="NP121" s="1690"/>
      <c r="NQ121" s="469"/>
      <c r="NR121" s="469"/>
      <c r="NS121" s="469"/>
      <c r="NT121" s="469"/>
      <c r="NU121" s="469"/>
      <c r="NV121" s="469"/>
      <c r="NW121" s="469"/>
      <c r="NX121" s="469"/>
      <c r="NY121" s="469"/>
      <c r="NZ121" s="469"/>
      <c r="OA121" s="469"/>
      <c r="OB121" s="469"/>
      <c r="OC121" s="469"/>
      <c r="OD121" s="469"/>
      <c r="OE121" s="469"/>
      <c r="OF121" s="469"/>
      <c r="OG121" s="469"/>
      <c r="OH121" s="469"/>
      <c r="OI121" s="469"/>
      <c r="OJ121" s="469"/>
      <c r="OK121" s="469"/>
      <c r="OL121" s="469"/>
      <c r="OM121" s="469"/>
      <c r="ON121" s="469"/>
      <c r="OO121" s="469"/>
      <c r="OP121" s="469"/>
      <c r="OQ121" s="469"/>
      <c r="OR121" s="469"/>
      <c r="OS121" s="469"/>
      <c r="OT121" s="469"/>
      <c r="OU121" s="469"/>
      <c r="OV121" s="1690"/>
      <c r="OW121" s="469"/>
      <c r="OX121" s="469"/>
      <c r="OY121" s="469"/>
      <c r="OZ121" s="469"/>
      <c r="PA121" s="469"/>
      <c r="PB121" s="469"/>
      <c r="PC121" s="469"/>
      <c r="PD121" s="469"/>
      <c r="PE121" s="469"/>
      <c r="PF121" s="469"/>
      <c r="PG121" s="469"/>
      <c r="PH121" s="469"/>
      <c r="PI121" s="469"/>
      <c r="PJ121" s="469"/>
      <c r="PK121" s="469"/>
      <c r="PL121" s="469"/>
      <c r="PM121" s="469"/>
      <c r="PN121" s="469"/>
      <c r="PO121" s="469"/>
      <c r="PP121" s="469"/>
      <c r="PQ121" s="469"/>
      <c r="PR121" s="469"/>
      <c r="PS121" s="469"/>
      <c r="PT121" s="469"/>
      <c r="PU121" s="469"/>
      <c r="PV121" s="469"/>
      <c r="PW121" s="469"/>
      <c r="PX121" s="469"/>
      <c r="PY121" s="1664"/>
      <c r="PZ121" s="469"/>
      <c r="QA121" s="469"/>
      <c r="QB121" s="469"/>
      <c r="QC121" s="469"/>
      <c r="QD121" s="469"/>
      <c r="QE121" s="469"/>
      <c r="QF121" s="469"/>
      <c r="QG121" s="469"/>
      <c r="QH121" s="469"/>
      <c r="QI121" s="469"/>
      <c r="QJ121" s="469"/>
      <c r="QK121" s="469"/>
      <c r="QL121" s="469"/>
      <c r="QM121" s="469"/>
      <c r="QN121" s="469"/>
      <c r="QO121" s="469"/>
      <c r="QP121" s="469"/>
      <c r="QQ121" s="469"/>
      <c r="QR121" s="469"/>
      <c r="QS121" s="469"/>
      <c r="QT121" s="469"/>
      <c r="QU121" s="469"/>
      <c r="QV121" s="469"/>
      <c r="QW121" s="469"/>
      <c r="QX121" s="469"/>
      <c r="QY121" s="469"/>
      <c r="QZ121" s="469"/>
      <c r="RA121" s="469"/>
      <c r="RB121" s="469"/>
      <c r="RC121" s="469"/>
      <c r="RD121" s="469"/>
    </row>
    <row r="122" spans="1:472" ht="50.25" hidden="1" customHeight="1" outlineLevel="1">
      <c r="A122" s="2500"/>
      <c r="B122" s="1996" t="s">
        <v>17955</v>
      </c>
      <c r="C122" s="2214"/>
      <c r="D122" s="469"/>
      <c r="E122" s="469"/>
      <c r="F122" s="469"/>
      <c r="G122" s="469"/>
      <c r="H122" s="469"/>
      <c r="I122" s="469"/>
      <c r="J122" s="469"/>
      <c r="K122" s="469"/>
      <c r="L122" s="469"/>
      <c r="M122" s="469"/>
      <c r="N122" s="469"/>
      <c r="O122" s="469"/>
      <c r="P122" s="469"/>
      <c r="Q122" s="469"/>
      <c r="R122" s="469"/>
      <c r="S122" s="469"/>
      <c r="T122" s="469"/>
      <c r="U122" s="469"/>
      <c r="V122" s="469"/>
      <c r="W122" s="469"/>
      <c r="X122" s="469"/>
      <c r="Y122" s="469"/>
      <c r="Z122" s="469"/>
      <c r="AA122" s="469"/>
      <c r="AB122" s="469"/>
      <c r="AC122" s="469"/>
      <c r="AD122" s="469"/>
      <c r="AE122" s="469"/>
      <c r="AF122" s="469"/>
      <c r="AG122" s="469"/>
      <c r="AH122" s="1692"/>
      <c r="AI122" s="2214"/>
      <c r="AJ122" s="1573"/>
      <c r="AK122" s="469"/>
      <c r="AL122" s="469"/>
      <c r="AM122" s="469"/>
      <c r="AN122" s="469"/>
      <c r="AO122" s="469"/>
      <c r="AP122" s="469"/>
      <c r="AQ122" s="469"/>
      <c r="AR122" s="469"/>
      <c r="AS122" s="469"/>
      <c r="AT122" s="469"/>
      <c r="AU122" s="469"/>
      <c r="AV122" s="469"/>
      <c r="AW122" s="469"/>
      <c r="AX122" s="469"/>
      <c r="AY122" s="469"/>
      <c r="AZ122" s="469"/>
      <c r="BA122" s="469"/>
      <c r="BB122" s="469"/>
      <c r="BC122" s="469"/>
      <c r="BD122" s="469"/>
      <c r="BE122" s="469"/>
      <c r="BF122" s="469"/>
      <c r="BG122" s="469"/>
      <c r="BH122" s="469"/>
      <c r="BI122" s="469"/>
      <c r="BJ122" s="469"/>
      <c r="BK122" s="469"/>
      <c r="BL122" s="2214"/>
      <c r="BM122" s="469"/>
      <c r="BN122" s="469"/>
      <c r="BO122" s="469"/>
      <c r="BP122" s="469"/>
      <c r="BQ122" s="469"/>
      <c r="BR122" s="469"/>
      <c r="BS122" s="469"/>
      <c r="BT122" s="469"/>
      <c r="BU122" s="469"/>
      <c r="BV122" s="469"/>
      <c r="BW122" s="469"/>
      <c r="BX122" s="469"/>
      <c r="BY122" s="469"/>
      <c r="BZ122" s="469"/>
      <c r="CA122" s="469"/>
      <c r="CB122" s="469"/>
      <c r="CC122" s="469"/>
      <c r="CD122" s="469"/>
      <c r="CE122" s="469"/>
      <c r="CF122" s="469"/>
      <c r="CG122" s="469"/>
      <c r="CH122" s="469"/>
      <c r="CI122" s="469"/>
      <c r="CJ122" s="469"/>
      <c r="CK122" s="469"/>
      <c r="CL122" s="469"/>
      <c r="CM122" s="469"/>
      <c r="CN122" s="469"/>
      <c r="CO122" s="469"/>
      <c r="CP122" s="469"/>
      <c r="CQ122" s="469"/>
      <c r="CR122" s="2214"/>
      <c r="CS122" s="469"/>
      <c r="CT122" s="469"/>
      <c r="CU122" s="1782"/>
      <c r="CV122" s="469"/>
      <c r="CW122" s="469"/>
      <c r="CX122" s="469"/>
      <c r="CY122" s="469"/>
      <c r="CZ122" s="469"/>
      <c r="DA122" s="469"/>
      <c r="DB122" s="469"/>
      <c r="DC122" s="469"/>
      <c r="DD122" s="469"/>
      <c r="DE122" s="469"/>
      <c r="DF122" s="469"/>
      <c r="DG122" s="469"/>
      <c r="DH122" s="469"/>
      <c r="DI122" s="469"/>
      <c r="DJ122" s="469"/>
      <c r="DK122" s="469"/>
      <c r="DL122" s="469"/>
      <c r="DM122" s="469"/>
      <c r="DN122" s="469"/>
      <c r="DO122" s="469"/>
      <c r="DP122" s="469"/>
      <c r="DQ122" s="469"/>
      <c r="DR122" s="469"/>
      <c r="DS122" s="469"/>
      <c r="DT122" s="469"/>
      <c r="DU122" s="469"/>
      <c r="DV122" s="469"/>
      <c r="DW122" s="2214"/>
      <c r="DX122" s="469"/>
      <c r="DY122" s="469"/>
      <c r="DZ122" s="469"/>
      <c r="EA122" s="469"/>
      <c r="EB122" s="469"/>
      <c r="EC122" s="469"/>
      <c r="ED122" s="469"/>
      <c r="EE122" s="469"/>
      <c r="EF122" s="469"/>
      <c r="EG122" s="469"/>
      <c r="EH122" s="469"/>
      <c r="EI122" s="469"/>
      <c r="EJ122" s="469"/>
      <c r="EK122" s="469"/>
      <c r="EL122" s="469"/>
      <c r="EM122" s="469"/>
      <c r="EN122" s="469"/>
      <c r="EO122" s="469"/>
      <c r="EP122" s="469"/>
      <c r="EQ122" s="469"/>
      <c r="ER122" s="469"/>
      <c r="ES122" s="469"/>
      <c r="ET122" s="469"/>
      <c r="EU122" s="469"/>
      <c r="EV122" s="469"/>
      <c r="EW122" s="469"/>
      <c r="EX122" s="469"/>
      <c r="EY122" s="469"/>
      <c r="EZ122" s="469"/>
      <c r="FA122" s="469"/>
      <c r="FB122" s="469"/>
      <c r="FC122" s="2214"/>
      <c r="FD122" s="469"/>
      <c r="FE122" s="469"/>
      <c r="FF122" s="469"/>
      <c r="FG122" s="469"/>
      <c r="FH122" s="469"/>
      <c r="FI122" s="469"/>
      <c r="FJ122" s="469"/>
      <c r="FK122" s="469"/>
      <c r="FL122" s="469"/>
      <c r="FM122" s="469"/>
      <c r="FN122" s="469"/>
      <c r="FO122" s="469"/>
      <c r="FP122" s="469"/>
      <c r="FQ122" s="469"/>
      <c r="FR122" s="469"/>
      <c r="FS122" s="469"/>
      <c r="FT122" s="469"/>
      <c r="FU122" s="469"/>
      <c r="FV122" s="469"/>
      <c r="FW122" s="469"/>
      <c r="FX122" s="469"/>
      <c r="FY122" s="469"/>
      <c r="FZ122" s="469"/>
      <c r="GA122" s="469"/>
      <c r="GB122" s="469"/>
      <c r="GC122" s="469"/>
      <c r="GD122" s="469"/>
      <c r="GE122" s="469"/>
      <c r="GF122" s="469"/>
      <c r="GG122" s="469"/>
      <c r="GH122" s="2214"/>
      <c r="GI122" s="469"/>
      <c r="GJ122" s="469"/>
      <c r="GK122" s="469"/>
      <c r="GL122" s="469"/>
      <c r="GM122" s="469"/>
      <c r="GN122" s="469"/>
      <c r="GO122" s="469"/>
      <c r="GP122" s="469"/>
      <c r="GQ122" s="469"/>
      <c r="GR122" s="469"/>
      <c r="GS122" s="469"/>
      <c r="GT122" s="469"/>
      <c r="GU122" s="469"/>
      <c r="GV122" s="469"/>
      <c r="GW122" s="469"/>
      <c r="GX122" s="469"/>
      <c r="GY122" s="469"/>
      <c r="GZ122" s="469"/>
      <c r="HA122" s="469"/>
      <c r="HB122" s="469"/>
      <c r="HC122" s="469"/>
      <c r="HD122" s="469"/>
      <c r="HE122" s="469"/>
      <c r="HF122" s="469"/>
      <c r="HG122" s="469"/>
      <c r="HH122" s="469"/>
      <c r="HI122" s="469"/>
      <c r="HJ122" s="469"/>
      <c r="HK122" s="469"/>
      <c r="HL122" s="469"/>
      <c r="HM122" s="469"/>
      <c r="HN122" s="2214"/>
      <c r="HO122" s="469"/>
      <c r="HP122" s="469"/>
      <c r="HQ122" s="469"/>
      <c r="HR122" s="469"/>
      <c r="HS122" s="469"/>
      <c r="HT122" s="469"/>
      <c r="HU122" s="469"/>
      <c r="HV122" s="469"/>
      <c r="HW122" s="469"/>
      <c r="HX122" s="469"/>
      <c r="HY122" s="469"/>
      <c r="HZ122" s="469"/>
      <c r="IA122" s="469"/>
      <c r="IB122" s="469"/>
      <c r="IC122" s="469"/>
      <c r="ID122" s="257"/>
      <c r="IE122" s="469"/>
      <c r="IF122" s="469"/>
      <c r="IG122" s="469"/>
      <c r="IH122" s="469"/>
      <c r="II122" s="469"/>
      <c r="IJ122" s="469"/>
      <c r="IK122" s="469"/>
      <c r="IL122" s="469"/>
      <c r="IM122" s="469"/>
      <c r="IN122" s="469"/>
      <c r="IO122" s="469"/>
      <c r="IP122" s="469"/>
      <c r="IQ122" s="469"/>
      <c r="IR122" s="469"/>
      <c r="IS122" s="1585"/>
      <c r="IT122" s="2206"/>
      <c r="IU122" s="1573"/>
      <c r="IV122" s="469"/>
      <c r="IW122" s="469"/>
      <c r="IX122" s="469"/>
      <c r="IY122" s="469"/>
      <c r="IZ122" s="469"/>
      <c r="JA122" s="469"/>
      <c r="JB122" s="469"/>
      <c r="JC122" s="469"/>
      <c r="JD122" s="469"/>
      <c r="JE122" s="469"/>
      <c r="JF122" s="469"/>
      <c r="JG122" s="469"/>
      <c r="JH122" s="469"/>
      <c r="JI122" s="469"/>
      <c r="JJ122" s="469"/>
      <c r="JK122" s="469"/>
      <c r="JL122" s="469"/>
      <c r="JM122" s="469"/>
      <c r="JN122" s="469"/>
      <c r="JO122" s="469"/>
      <c r="JP122" s="469"/>
      <c r="JQ122" s="469"/>
      <c r="JR122" s="469"/>
      <c r="JS122" s="469"/>
      <c r="JT122" s="469"/>
      <c r="JU122" s="469"/>
      <c r="JV122" s="469"/>
      <c r="JW122" s="469"/>
      <c r="JX122" s="469"/>
      <c r="JY122" s="2214"/>
      <c r="JZ122" s="469"/>
      <c r="KA122" s="469"/>
      <c r="KB122" s="469"/>
      <c r="KC122" s="469"/>
      <c r="KD122" s="469"/>
      <c r="KE122" s="469"/>
      <c r="KF122" s="469"/>
      <c r="KG122" s="469"/>
      <c r="KH122" s="469"/>
      <c r="KI122" s="469"/>
      <c r="KJ122" s="469"/>
      <c r="KK122" s="469"/>
      <c r="KL122" s="469"/>
      <c r="KM122" s="469"/>
      <c r="KN122" s="469"/>
      <c r="KO122" s="469"/>
      <c r="KP122" s="469"/>
      <c r="KQ122" s="469"/>
      <c r="KR122" s="469"/>
      <c r="KS122" s="469"/>
      <c r="KT122" s="469"/>
      <c r="KU122" s="469"/>
      <c r="KV122" s="469"/>
      <c r="KW122" s="469"/>
      <c r="KX122" s="469"/>
      <c r="KY122" s="469"/>
      <c r="KZ122" s="469"/>
      <c r="LA122" s="469"/>
      <c r="LB122" s="469"/>
      <c r="LC122" s="469"/>
      <c r="LD122" s="469"/>
      <c r="LE122" s="2214"/>
      <c r="LF122" s="469"/>
      <c r="LG122" s="469"/>
      <c r="LH122" s="469"/>
      <c r="LI122" s="469"/>
      <c r="LJ122" s="469"/>
      <c r="LK122" s="469"/>
      <c r="LL122" s="469"/>
      <c r="LM122" s="469"/>
      <c r="LN122" s="469"/>
      <c r="LO122" s="469"/>
      <c r="LP122" s="469"/>
      <c r="LQ122" s="469"/>
      <c r="LR122" s="469"/>
      <c r="LS122" s="469"/>
      <c r="LT122" s="469"/>
      <c r="LU122" s="469"/>
      <c r="LV122" s="469"/>
      <c r="LW122" s="469"/>
      <c r="LX122" s="469"/>
      <c r="LY122" s="469"/>
      <c r="LZ122" s="469"/>
      <c r="MA122" s="469"/>
      <c r="MB122" s="469"/>
      <c r="MC122" s="469"/>
      <c r="MD122" s="469"/>
      <c r="ME122" s="469"/>
      <c r="MF122" s="469"/>
      <c r="MG122" s="469"/>
      <c r="MH122" s="469"/>
      <c r="MI122" s="469"/>
      <c r="MJ122" s="2214"/>
      <c r="MK122" s="469"/>
      <c r="ML122" s="469"/>
      <c r="MM122" s="469"/>
      <c r="MN122" s="469"/>
      <c r="MO122" s="469"/>
      <c r="MP122" s="469"/>
      <c r="MQ122" s="469"/>
      <c r="MR122" s="469"/>
      <c r="MS122" s="469"/>
      <c r="MT122" s="469"/>
      <c r="MU122" s="469"/>
      <c r="MV122" s="469"/>
      <c r="MW122" s="469"/>
      <c r="MX122" s="469"/>
      <c r="MY122" s="469"/>
      <c r="MZ122" s="469"/>
      <c r="NA122" s="469"/>
      <c r="NB122" s="469"/>
      <c r="NC122" s="469"/>
      <c r="ND122" s="469"/>
      <c r="NE122" s="469"/>
      <c r="NF122" s="469"/>
      <c r="NG122" s="469"/>
      <c r="NH122" s="469"/>
      <c r="NI122" s="469"/>
      <c r="NJ122" s="469"/>
      <c r="NK122" s="469"/>
      <c r="NL122" s="469"/>
      <c r="NM122" s="469"/>
      <c r="NN122" s="469"/>
      <c r="NO122" s="469"/>
      <c r="NP122" s="2214"/>
      <c r="NQ122" s="469"/>
      <c r="NR122" s="469"/>
      <c r="NS122" s="469"/>
      <c r="NT122" s="469"/>
      <c r="NU122" s="469"/>
      <c r="NV122" s="469"/>
      <c r="NW122" s="469"/>
      <c r="NX122" s="469"/>
      <c r="NY122" s="469"/>
      <c r="NZ122" s="469"/>
      <c r="OA122" s="469"/>
      <c r="OB122" s="469"/>
      <c r="OC122" s="469"/>
      <c r="OD122" s="469"/>
      <c r="OE122" s="469"/>
      <c r="OF122" s="469"/>
      <c r="OG122" s="469"/>
      <c r="OH122" s="469"/>
      <c r="OI122" s="469"/>
      <c r="OJ122" s="469"/>
      <c r="OK122" s="469"/>
      <c r="OL122" s="469"/>
      <c r="OM122" s="469"/>
      <c r="ON122" s="469"/>
      <c r="OO122" s="469"/>
      <c r="OP122" s="469"/>
      <c r="OQ122" s="469"/>
      <c r="OR122" s="469"/>
      <c r="OS122" s="469"/>
      <c r="OT122" s="469"/>
      <c r="OU122" s="469"/>
      <c r="OV122" s="2214"/>
      <c r="OW122" s="469"/>
      <c r="OX122" s="469"/>
      <c r="OY122" s="469"/>
      <c r="OZ122" s="469"/>
      <c r="PA122" s="469"/>
      <c r="PB122" s="469"/>
      <c r="PC122" s="469"/>
      <c r="PD122" s="469"/>
      <c r="PE122" s="469"/>
      <c r="PF122" s="469"/>
      <c r="PG122" s="469"/>
      <c r="PH122" s="469"/>
      <c r="PI122" s="469"/>
      <c r="PJ122" s="469"/>
      <c r="PK122" s="469"/>
      <c r="PL122" s="469"/>
      <c r="PM122" s="469"/>
      <c r="PN122" s="469"/>
      <c r="PO122" s="469"/>
      <c r="PP122" s="469"/>
      <c r="PQ122" s="469"/>
      <c r="PR122" s="469"/>
      <c r="PS122" s="469"/>
      <c r="PT122" s="469"/>
      <c r="PU122" s="469"/>
      <c r="PV122" s="469"/>
      <c r="PW122" s="469"/>
      <c r="PX122" s="469"/>
      <c r="PY122" s="2215"/>
      <c r="PZ122" s="469"/>
      <c r="QA122" s="469"/>
      <c r="QB122" s="469"/>
      <c r="QC122" s="469"/>
      <c r="QD122" s="469"/>
      <c r="QE122" s="469"/>
      <c r="QF122" s="469"/>
      <c r="QG122" s="469"/>
      <c r="QH122" s="469"/>
      <c r="QI122" s="469"/>
      <c r="QJ122" s="469"/>
      <c r="QK122" s="469"/>
      <c r="QL122" s="469"/>
      <c r="QM122" s="469"/>
      <c r="QN122" s="469"/>
      <c r="QO122" s="469"/>
      <c r="QP122" s="469"/>
      <c r="QQ122" s="469"/>
      <c r="QR122" s="469"/>
      <c r="QS122" s="469"/>
      <c r="QT122" s="469"/>
      <c r="QU122" s="469"/>
      <c r="QV122" s="469"/>
      <c r="QW122" s="469"/>
      <c r="QX122" s="469"/>
      <c r="QY122" s="469"/>
      <c r="QZ122" s="469"/>
      <c r="RA122" s="469"/>
      <c r="RB122" s="469"/>
      <c r="RC122" s="469"/>
      <c r="RD122" s="469"/>
    </row>
    <row r="123" spans="1:472" ht="50.25" hidden="1" customHeight="1" outlineLevel="1">
      <c r="A123" s="2500"/>
      <c r="B123" s="1996" t="s">
        <v>17956</v>
      </c>
      <c r="C123" s="1690"/>
      <c r="D123" s="469"/>
      <c r="E123" s="469"/>
      <c r="F123" s="469"/>
      <c r="G123" s="469"/>
      <c r="H123" s="469"/>
      <c r="I123" s="469"/>
      <c r="J123" s="469"/>
      <c r="K123" s="469"/>
      <c r="L123" s="469"/>
      <c r="M123" s="469"/>
      <c r="N123" s="469"/>
      <c r="O123" s="469"/>
      <c r="P123" s="469"/>
      <c r="Q123" s="469"/>
      <c r="R123" s="469"/>
      <c r="S123" s="469"/>
      <c r="T123" s="469"/>
      <c r="U123" s="469"/>
      <c r="V123" s="469"/>
      <c r="W123" s="469"/>
      <c r="X123" s="469"/>
      <c r="Y123" s="469"/>
      <c r="Z123" s="469"/>
      <c r="AA123" s="469"/>
      <c r="AB123" s="469"/>
      <c r="AC123" s="469"/>
      <c r="AD123" s="469"/>
      <c r="AE123" s="469"/>
      <c r="AF123" s="469"/>
      <c r="AG123" s="469"/>
      <c r="AH123" s="1692"/>
      <c r="AI123" s="1690"/>
      <c r="AJ123" s="1573"/>
      <c r="AK123" s="469"/>
      <c r="AL123" s="469"/>
      <c r="AM123" s="469"/>
      <c r="AN123" s="469"/>
      <c r="AO123" s="469"/>
      <c r="AP123" s="469"/>
      <c r="AQ123" s="469"/>
      <c r="AR123" s="469"/>
      <c r="AS123" s="469"/>
      <c r="AT123" s="469"/>
      <c r="AU123" s="469"/>
      <c r="AV123" s="469"/>
      <c r="AW123" s="469"/>
      <c r="AX123" s="469"/>
      <c r="AY123" s="469"/>
      <c r="AZ123" s="469"/>
      <c r="BA123" s="469"/>
      <c r="BB123" s="469"/>
      <c r="BC123" s="469"/>
      <c r="BD123" s="469"/>
      <c r="BE123" s="469"/>
      <c r="BF123" s="469"/>
      <c r="BG123" s="469"/>
      <c r="BH123" s="469"/>
      <c r="BI123" s="469"/>
      <c r="BJ123" s="469"/>
      <c r="BK123" s="469"/>
      <c r="BL123" s="1690"/>
      <c r="BM123" s="469"/>
      <c r="BN123" s="469"/>
      <c r="BO123" s="469"/>
      <c r="BP123" s="469"/>
      <c r="BQ123" s="469"/>
      <c r="BR123" s="469"/>
      <c r="BS123" s="469"/>
      <c r="BT123" s="469"/>
      <c r="BU123" s="469"/>
      <c r="BV123" s="469"/>
      <c r="BW123" s="469"/>
      <c r="BX123" s="469"/>
      <c r="BY123" s="469"/>
      <c r="BZ123" s="469"/>
      <c r="CA123" s="469"/>
      <c r="CB123" s="469"/>
      <c r="CC123" s="469"/>
      <c r="CD123" s="469"/>
      <c r="CE123" s="469"/>
      <c r="CF123" s="469"/>
      <c r="CG123" s="469"/>
      <c r="CH123" s="469"/>
      <c r="CI123" s="469"/>
      <c r="CJ123" s="469"/>
      <c r="CK123" s="469"/>
      <c r="CL123" s="469"/>
      <c r="CM123" s="469"/>
      <c r="CN123" s="469"/>
      <c r="CO123" s="469"/>
      <c r="CP123" s="469"/>
      <c r="CQ123" s="469"/>
      <c r="CR123" s="1690"/>
      <c r="CS123" s="469"/>
      <c r="CT123" s="469"/>
      <c r="CU123" s="1782"/>
      <c r="CV123" s="469"/>
      <c r="CW123" s="469"/>
      <c r="CX123" s="469"/>
      <c r="CY123" s="469"/>
      <c r="CZ123" s="469"/>
      <c r="DA123" s="469"/>
      <c r="DB123" s="469"/>
      <c r="DC123" s="469"/>
      <c r="DD123" s="469"/>
      <c r="DE123" s="469"/>
      <c r="DF123" s="469"/>
      <c r="DG123" s="469"/>
      <c r="DH123" s="469"/>
      <c r="DI123" s="469"/>
      <c r="DJ123" s="469"/>
      <c r="DK123" s="469"/>
      <c r="DL123" s="469"/>
      <c r="DM123" s="469"/>
      <c r="DN123" s="469"/>
      <c r="DO123" s="469"/>
      <c r="DP123" s="469"/>
      <c r="DQ123" s="469"/>
      <c r="DR123" s="469"/>
      <c r="DS123" s="469"/>
      <c r="DT123" s="469"/>
      <c r="DU123" s="469"/>
      <c r="DV123" s="469"/>
      <c r="DW123" s="1690"/>
      <c r="DX123" s="469"/>
      <c r="DY123" s="469"/>
      <c r="DZ123" s="469"/>
      <c r="EA123" s="469"/>
      <c r="EB123" s="469"/>
      <c r="EC123" s="469"/>
      <c r="ED123" s="469"/>
      <c r="EE123" s="469"/>
      <c r="EF123" s="469"/>
      <c r="EG123" s="469"/>
      <c r="EH123" s="469"/>
      <c r="EI123" s="469"/>
      <c r="EJ123" s="469"/>
      <c r="EK123" s="469"/>
      <c r="EL123" s="469"/>
      <c r="EM123" s="469"/>
      <c r="EN123" s="469"/>
      <c r="EO123" s="469"/>
      <c r="EP123" s="469"/>
      <c r="EQ123" s="469"/>
      <c r="ER123" s="469"/>
      <c r="ES123" s="469"/>
      <c r="ET123" s="469"/>
      <c r="EU123" s="469"/>
      <c r="EV123" s="469"/>
      <c r="EW123" s="469"/>
      <c r="EX123" s="469"/>
      <c r="EY123" s="469"/>
      <c r="EZ123" s="469"/>
      <c r="FA123" s="469"/>
      <c r="FB123" s="469"/>
      <c r="FC123" s="1690"/>
      <c r="FD123" s="469"/>
      <c r="FE123" s="469"/>
      <c r="FF123" s="469"/>
      <c r="FG123" s="469"/>
      <c r="FH123" s="469"/>
      <c r="FI123" s="469"/>
      <c r="FJ123" s="469"/>
      <c r="FK123" s="469"/>
      <c r="FL123" s="469"/>
      <c r="FM123" s="469"/>
      <c r="FN123" s="469"/>
      <c r="FO123" s="469"/>
      <c r="FP123" s="469"/>
      <c r="FQ123" s="469"/>
      <c r="FR123" s="469"/>
      <c r="FS123" s="469"/>
      <c r="FT123" s="469"/>
      <c r="FU123" s="469"/>
      <c r="FV123" s="469"/>
      <c r="FW123" s="469"/>
      <c r="FX123" s="469"/>
      <c r="FY123" s="469"/>
      <c r="FZ123" s="469"/>
      <c r="GA123" s="469"/>
      <c r="GB123" s="469"/>
      <c r="GC123" s="469"/>
      <c r="GD123" s="469"/>
      <c r="GE123" s="469"/>
      <c r="GF123" s="469"/>
      <c r="GG123" s="469"/>
      <c r="GH123" s="1690"/>
      <c r="GI123" s="469"/>
      <c r="GJ123" s="469"/>
      <c r="GK123" s="469"/>
      <c r="GL123" s="469"/>
      <c r="GM123" s="469"/>
      <c r="GN123" s="469"/>
      <c r="GO123" s="469"/>
      <c r="GP123" s="469"/>
      <c r="GQ123" s="469"/>
      <c r="GR123" s="469"/>
      <c r="GS123" s="469"/>
      <c r="GT123" s="469"/>
      <c r="GU123" s="469"/>
      <c r="GV123" s="469"/>
      <c r="GW123" s="469"/>
      <c r="GX123" s="469"/>
      <c r="GY123" s="469"/>
      <c r="GZ123" s="469"/>
      <c r="HA123" s="469"/>
      <c r="HB123" s="469"/>
      <c r="HC123" s="469"/>
      <c r="HD123" s="469"/>
      <c r="HE123" s="469"/>
      <c r="HF123" s="469"/>
      <c r="HG123" s="469"/>
      <c r="HH123" s="469"/>
      <c r="HI123" s="469"/>
      <c r="HJ123" s="469"/>
      <c r="HK123" s="469"/>
      <c r="HL123" s="469"/>
      <c r="HM123" s="469"/>
      <c r="HN123" s="1690"/>
      <c r="HO123" s="469"/>
      <c r="HP123" s="469"/>
      <c r="HQ123" s="469"/>
      <c r="HR123" s="469"/>
      <c r="HS123" s="469"/>
      <c r="HT123" s="469"/>
      <c r="HU123" s="469"/>
      <c r="HV123" s="469"/>
      <c r="HW123" s="469"/>
      <c r="HX123" s="469"/>
      <c r="HY123" s="469"/>
      <c r="HZ123" s="469"/>
      <c r="IA123" s="469"/>
      <c r="IB123" s="469"/>
      <c r="IC123" s="469"/>
      <c r="ID123" s="257"/>
      <c r="IE123" s="469"/>
      <c r="IF123" s="469"/>
      <c r="IG123" s="469"/>
      <c r="IH123" s="469"/>
      <c r="II123" s="469"/>
      <c r="IJ123" s="469"/>
      <c r="IK123" s="469"/>
      <c r="IL123" s="469"/>
      <c r="IM123" s="469"/>
      <c r="IN123" s="469"/>
      <c r="IO123" s="469"/>
      <c r="IP123" s="469"/>
      <c r="IQ123" s="469"/>
      <c r="IR123" s="469"/>
      <c r="IS123" s="1585"/>
      <c r="IT123" s="1679"/>
      <c r="IU123" s="1573"/>
      <c r="IV123" s="469"/>
      <c r="IW123" s="469"/>
      <c r="IX123" s="469"/>
      <c r="IY123" s="469"/>
      <c r="IZ123" s="469"/>
      <c r="JA123" s="469"/>
      <c r="JB123" s="469"/>
      <c r="JC123" s="469"/>
      <c r="JD123" s="469"/>
      <c r="JE123" s="469"/>
      <c r="JF123" s="469"/>
      <c r="JG123" s="469"/>
      <c r="JH123" s="469"/>
      <c r="JI123" s="469"/>
      <c r="JJ123" s="469"/>
      <c r="JK123" s="469"/>
      <c r="JL123" s="469"/>
      <c r="JM123" s="469"/>
      <c r="JN123" s="469"/>
      <c r="JO123" s="469"/>
      <c r="JP123" s="469"/>
      <c r="JQ123" s="469"/>
      <c r="JR123" s="469"/>
      <c r="JS123" s="469"/>
      <c r="JT123" s="469"/>
      <c r="JU123" s="469"/>
      <c r="JV123" s="469"/>
      <c r="JW123" s="469"/>
      <c r="JX123" s="469"/>
      <c r="JY123" s="1690"/>
      <c r="JZ123" s="469"/>
      <c r="KA123" s="469"/>
      <c r="KB123" s="469"/>
      <c r="KC123" s="469"/>
      <c r="KD123" s="469"/>
      <c r="KE123" s="469"/>
      <c r="KF123" s="469"/>
      <c r="KG123" s="469"/>
      <c r="KH123" s="469"/>
      <c r="KI123" s="469"/>
      <c r="KJ123" s="469"/>
      <c r="KK123" s="469"/>
      <c r="KL123" s="469"/>
      <c r="KM123" s="469"/>
      <c r="KN123" s="469"/>
      <c r="KO123" s="469"/>
      <c r="KP123" s="469"/>
      <c r="KQ123" s="469"/>
      <c r="KR123" s="469"/>
      <c r="KS123" s="469"/>
      <c r="KT123" s="469"/>
      <c r="KU123" s="469"/>
      <c r="KV123" s="469"/>
      <c r="KW123" s="469"/>
      <c r="KX123" s="469"/>
      <c r="KY123" s="469"/>
      <c r="KZ123" s="469"/>
      <c r="LA123" s="469"/>
      <c r="LB123" s="469"/>
      <c r="LC123" s="469"/>
      <c r="LD123" s="469"/>
      <c r="LE123" s="1690"/>
      <c r="LF123" s="469"/>
      <c r="LG123" s="469"/>
      <c r="LH123" s="469"/>
      <c r="LI123" s="469"/>
      <c r="LJ123" s="469"/>
      <c r="LK123" s="469"/>
      <c r="LL123" s="469"/>
      <c r="LM123" s="469"/>
      <c r="LN123" s="469"/>
      <c r="LO123" s="469"/>
      <c r="LP123" s="469"/>
      <c r="LQ123" s="469"/>
      <c r="LR123" s="469"/>
      <c r="LS123" s="469"/>
      <c r="LT123" s="469"/>
      <c r="LU123" s="469"/>
      <c r="LV123" s="469"/>
      <c r="LW123" s="469"/>
      <c r="LX123" s="469"/>
      <c r="LY123" s="469"/>
      <c r="LZ123" s="469"/>
      <c r="MA123" s="469"/>
      <c r="MB123" s="469"/>
      <c r="MC123" s="469"/>
      <c r="MD123" s="469"/>
      <c r="ME123" s="469"/>
      <c r="MF123" s="469"/>
      <c r="MG123" s="469"/>
      <c r="MH123" s="469"/>
      <c r="MI123" s="469"/>
      <c r="MJ123" s="1690"/>
      <c r="MK123" s="469"/>
      <c r="ML123" s="469"/>
      <c r="MM123" s="469"/>
      <c r="MN123" s="469"/>
      <c r="MO123" s="469"/>
      <c r="MP123" s="469"/>
      <c r="MQ123" s="469"/>
      <c r="MR123" s="469"/>
      <c r="MS123" s="469"/>
      <c r="MT123" s="469"/>
      <c r="MU123" s="469"/>
      <c r="MV123" s="469"/>
      <c r="MW123" s="469"/>
      <c r="MX123" s="469"/>
      <c r="MY123" s="469"/>
      <c r="MZ123" s="469"/>
      <c r="NA123" s="469"/>
      <c r="NB123" s="469"/>
      <c r="NC123" s="469"/>
      <c r="ND123" s="469"/>
      <c r="NE123" s="469"/>
      <c r="NF123" s="469"/>
      <c r="NG123" s="469"/>
      <c r="NH123" s="469"/>
      <c r="NI123" s="469"/>
      <c r="NJ123" s="469"/>
      <c r="NK123" s="469"/>
      <c r="NL123" s="469"/>
      <c r="NM123" s="469"/>
      <c r="NN123" s="469"/>
      <c r="NO123" s="469"/>
      <c r="NP123" s="1690"/>
      <c r="NQ123" s="469"/>
      <c r="NR123" s="469"/>
      <c r="NS123" s="469"/>
      <c r="NT123" s="469"/>
      <c r="NU123" s="469"/>
      <c r="NV123" s="469"/>
      <c r="NW123" s="469"/>
      <c r="NX123" s="469"/>
      <c r="NY123" s="469"/>
      <c r="NZ123" s="469"/>
      <c r="OA123" s="469"/>
      <c r="OB123" s="469"/>
      <c r="OC123" s="469"/>
      <c r="OD123" s="469"/>
      <c r="OE123" s="469"/>
      <c r="OF123" s="469"/>
      <c r="OG123" s="469"/>
      <c r="OH123" s="469"/>
      <c r="OI123" s="469"/>
      <c r="OJ123" s="469"/>
      <c r="OK123" s="469"/>
      <c r="OL123" s="469"/>
      <c r="OM123" s="469"/>
      <c r="ON123" s="469"/>
      <c r="OO123" s="469"/>
      <c r="OP123" s="469"/>
      <c r="OQ123" s="469"/>
      <c r="OR123" s="469"/>
      <c r="OS123" s="469"/>
      <c r="OT123" s="469"/>
      <c r="OU123" s="469"/>
      <c r="OV123" s="1690"/>
      <c r="OW123" s="469"/>
      <c r="OX123" s="469"/>
      <c r="OY123" s="469"/>
      <c r="OZ123" s="469"/>
      <c r="PA123" s="469"/>
      <c r="PB123" s="469"/>
      <c r="PC123" s="469"/>
      <c r="PD123" s="469"/>
      <c r="PE123" s="469"/>
      <c r="PF123" s="469"/>
      <c r="PG123" s="469"/>
      <c r="PH123" s="469"/>
      <c r="PI123" s="469"/>
      <c r="PJ123" s="469"/>
      <c r="PK123" s="469"/>
      <c r="PL123" s="469"/>
      <c r="PM123" s="469"/>
      <c r="PN123" s="469"/>
      <c r="PO123" s="469"/>
      <c r="PP123" s="469"/>
      <c r="PQ123" s="469"/>
      <c r="PR123" s="469"/>
      <c r="PS123" s="469"/>
      <c r="PT123" s="469"/>
      <c r="PU123" s="469"/>
      <c r="PV123" s="469"/>
      <c r="PW123" s="469"/>
      <c r="PX123" s="469"/>
      <c r="PY123" s="1664"/>
      <c r="PZ123" s="469"/>
      <c r="QA123" s="469"/>
      <c r="QB123" s="469"/>
      <c r="QC123" s="469"/>
      <c r="QD123" s="469"/>
      <c r="QE123" s="469"/>
      <c r="QF123" s="469"/>
      <c r="QG123" s="469"/>
      <c r="QH123" s="469"/>
      <c r="QI123" s="469"/>
      <c r="QJ123" s="469"/>
      <c r="QK123" s="469"/>
      <c r="QL123" s="469"/>
      <c r="QM123" s="469"/>
      <c r="QN123" s="469"/>
      <c r="QO123" s="469"/>
      <c r="QP123" s="469"/>
      <c r="QQ123" s="469"/>
      <c r="QR123" s="469"/>
      <c r="QS123" s="469"/>
      <c r="QT123" s="469"/>
      <c r="QU123" s="469"/>
      <c r="QV123" s="469"/>
      <c r="QW123" s="469"/>
      <c r="QX123" s="469"/>
      <c r="QY123" s="469"/>
      <c r="QZ123" s="469"/>
      <c r="RA123" s="469"/>
      <c r="RB123" s="469"/>
      <c r="RC123" s="469"/>
      <c r="RD123" s="469"/>
    </row>
    <row r="124" spans="1:472" ht="50.25" hidden="1" customHeight="1" outlineLevel="1">
      <c r="A124" s="2560"/>
      <c r="B124" s="2180" t="s">
        <v>17957</v>
      </c>
      <c r="C124" s="2205"/>
      <c r="D124" s="1782"/>
      <c r="E124" s="1782"/>
      <c r="F124" s="1782"/>
      <c r="G124" s="1782"/>
      <c r="H124" s="1782"/>
      <c r="I124" s="1782"/>
      <c r="J124" s="1782"/>
      <c r="K124" s="1782"/>
      <c r="L124" s="1782"/>
      <c r="M124" s="1782"/>
      <c r="N124" s="1782"/>
      <c r="O124" s="1782"/>
      <c r="P124" s="1782"/>
      <c r="Q124" s="1782"/>
      <c r="R124" s="1782"/>
      <c r="S124" s="1782"/>
      <c r="T124" s="1782"/>
      <c r="U124" s="1782"/>
      <c r="V124" s="1782"/>
      <c r="W124" s="1782"/>
      <c r="X124" s="1782"/>
      <c r="Y124" s="1782"/>
      <c r="Z124" s="1782"/>
      <c r="AA124" s="1782"/>
      <c r="AB124" s="1782"/>
      <c r="AC124" s="1782"/>
      <c r="AD124" s="1782"/>
      <c r="AE124" s="1782"/>
      <c r="AF124" s="1782"/>
      <c r="AG124" s="1782"/>
      <c r="AH124" s="1949"/>
      <c r="AI124" s="2205"/>
      <c r="AJ124" s="1797"/>
      <c r="AK124" s="1782"/>
      <c r="AL124" s="1782"/>
      <c r="AM124" s="1782"/>
      <c r="AN124" s="1782"/>
      <c r="AO124" s="1782"/>
      <c r="AP124" s="1782"/>
      <c r="AQ124" s="1782"/>
      <c r="AR124" s="1782"/>
      <c r="AS124" s="1782"/>
      <c r="AT124" s="1782"/>
      <c r="AU124" s="1782"/>
      <c r="AV124" s="1782"/>
      <c r="AW124" s="1782"/>
      <c r="AX124" s="1782"/>
      <c r="AY124" s="1782"/>
      <c r="AZ124" s="1782"/>
      <c r="BA124" s="1782"/>
      <c r="BB124" s="1782"/>
      <c r="BC124" s="1782"/>
      <c r="BD124" s="1782"/>
      <c r="BE124" s="1782"/>
      <c r="BF124" s="1782"/>
      <c r="BG124" s="1782"/>
      <c r="BH124" s="1782"/>
      <c r="BI124" s="1782"/>
      <c r="BJ124" s="1782"/>
      <c r="BK124" s="1782"/>
      <c r="BL124" s="2205"/>
      <c r="BM124" s="1782"/>
      <c r="BN124" s="1782"/>
      <c r="BO124" s="1782"/>
      <c r="BP124" s="1782"/>
      <c r="BQ124" s="1782"/>
      <c r="BR124" s="1782"/>
      <c r="BS124" s="1782"/>
      <c r="BT124" s="1782"/>
      <c r="BU124" s="1782"/>
      <c r="BV124" s="1782"/>
      <c r="BW124" s="1782"/>
      <c r="BX124" s="1782"/>
      <c r="BY124" s="1782"/>
      <c r="BZ124" s="1782"/>
      <c r="CA124" s="1782"/>
      <c r="CB124" s="1782"/>
      <c r="CC124" s="1782"/>
      <c r="CD124" s="1782"/>
      <c r="CE124" s="1782"/>
      <c r="CF124" s="1782"/>
      <c r="CG124" s="1782"/>
      <c r="CH124" s="1782"/>
      <c r="CI124" s="1782"/>
      <c r="CJ124" s="1782"/>
      <c r="CK124" s="1782"/>
      <c r="CL124" s="1782"/>
      <c r="CM124" s="1782"/>
      <c r="CN124" s="1782"/>
      <c r="CO124" s="1782"/>
      <c r="CP124" s="1782"/>
      <c r="CQ124" s="1782"/>
      <c r="CR124" s="2205"/>
      <c r="CS124" s="1782"/>
      <c r="CT124" s="1782"/>
      <c r="CU124" s="1782"/>
      <c r="CV124" s="1782"/>
      <c r="CW124" s="1782"/>
      <c r="CX124" s="1782"/>
      <c r="CY124" s="1782"/>
      <c r="CZ124" s="1782"/>
      <c r="DA124" s="1782"/>
      <c r="DB124" s="1782"/>
      <c r="DC124" s="1782"/>
      <c r="DD124" s="1782"/>
      <c r="DE124" s="1782"/>
      <c r="DF124" s="1782"/>
      <c r="DG124" s="1782"/>
      <c r="DH124" s="1782"/>
      <c r="DI124" s="1782"/>
      <c r="DJ124" s="1782"/>
      <c r="DK124" s="1782"/>
      <c r="DL124" s="1782"/>
      <c r="DM124" s="1782"/>
      <c r="DN124" s="1782"/>
      <c r="DO124" s="1782"/>
      <c r="DP124" s="1782"/>
      <c r="DQ124" s="1782"/>
      <c r="DR124" s="1782"/>
      <c r="DS124" s="1782"/>
      <c r="DT124" s="1782"/>
      <c r="DU124" s="1782"/>
      <c r="DV124" s="1782"/>
      <c r="DW124" s="2205"/>
      <c r="DX124" s="1782"/>
      <c r="DY124" s="1782"/>
      <c r="DZ124" s="1782"/>
      <c r="EA124" s="1782"/>
      <c r="EB124" s="1782"/>
      <c r="EC124" s="1782"/>
      <c r="ED124" s="1782"/>
      <c r="EE124" s="1782"/>
      <c r="EF124" s="1782"/>
      <c r="EG124" s="1782"/>
      <c r="EH124" s="1782"/>
      <c r="EI124" s="1782"/>
      <c r="EJ124" s="1782"/>
      <c r="EK124" s="1782"/>
      <c r="EL124" s="1782"/>
      <c r="EM124" s="1782"/>
      <c r="EN124" s="1782"/>
      <c r="EO124" s="1782"/>
      <c r="EP124" s="1782"/>
      <c r="EQ124" s="1782"/>
      <c r="ER124" s="1782"/>
      <c r="ES124" s="1782"/>
      <c r="ET124" s="1782"/>
      <c r="EU124" s="1782"/>
      <c r="EV124" s="1782"/>
      <c r="EW124" s="1782"/>
      <c r="EX124" s="1782"/>
      <c r="EY124" s="1782"/>
      <c r="EZ124" s="1782"/>
      <c r="FA124" s="1782"/>
      <c r="FB124" s="1782"/>
      <c r="FC124" s="2205"/>
      <c r="FD124" s="1782"/>
      <c r="FE124" s="1782"/>
      <c r="FF124" s="1782"/>
      <c r="FG124" s="1782"/>
      <c r="FH124" s="1782"/>
      <c r="FI124" s="1782"/>
      <c r="FJ124" s="1782"/>
      <c r="FK124" s="1782"/>
      <c r="FL124" s="1782"/>
      <c r="FM124" s="1782"/>
      <c r="FN124" s="1782"/>
      <c r="FO124" s="1782"/>
      <c r="FP124" s="1782"/>
      <c r="FQ124" s="1782"/>
      <c r="FR124" s="1782"/>
      <c r="FS124" s="1782"/>
      <c r="FT124" s="1782"/>
      <c r="FU124" s="1782"/>
      <c r="FV124" s="1782"/>
      <c r="FW124" s="1782"/>
      <c r="FX124" s="1782"/>
      <c r="FY124" s="1782"/>
      <c r="FZ124" s="1782"/>
      <c r="GA124" s="1782"/>
      <c r="GB124" s="1782"/>
      <c r="GC124" s="1782"/>
      <c r="GD124" s="1782"/>
      <c r="GE124" s="1782"/>
      <c r="GF124" s="1782"/>
      <c r="GG124" s="1782"/>
      <c r="GH124" s="2205"/>
      <c r="GI124" s="1782"/>
      <c r="GJ124" s="1782"/>
      <c r="GK124" s="1782"/>
      <c r="GL124" s="1782"/>
      <c r="GM124" s="1782"/>
      <c r="GN124" s="1782"/>
      <c r="GO124" s="1782"/>
      <c r="GP124" s="1782"/>
      <c r="GQ124" s="1782"/>
      <c r="GR124" s="1782"/>
      <c r="GS124" s="1782"/>
      <c r="GT124" s="1782"/>
      <c r="GU124" s="1782"/>
      <c r="GV124" s="1782"/>
      <c r="GW124" s="1782"/>
      <c r="GX124" s="1782"/>
      <c r="GY124" s="1782"/>
      <c r="GZ124" s="1782"/>
      <c r="HA124" s="1782"/>
      <c r="HB124" s="1782"/>
      <c r="HC124" s="1782"/>
      <c r="HD124" s="1782"/>
      <c r="HE124" s="1782"/>
      <c r="HF124" s="1782"/>
      <c r="HG124" s="1782"/>
      <c r="HH124" s="1782"/>
      <c r="HI124" s="1782"/>
      <c r="HJ124" s="1782"/>
      <c r="HK124" s="1782"/>
      <c r="HL124" s="1782"/>
      <c r="HM124" s="1782"/>
      <c r="HN124" s="2205"/>
      <c r="HO124" s="1782"/>
      <c r="HP124" s="1782"/>
      <c r="HQ124" s="1782"/>
      <c r="HR124" s="1782"/>
      <c r="HS124" s="1782"/>
      <c r="HT124" s="1782"/>
      <c r="HU124" s="1782"/>
      <c r="HV124" s="1782"/>
      <c r="HW124" s="1782"/>
      <c r="HX124" s="1782"/>
      <c r="HY124" s="1782"/>
      <c r="HZ124" s="1782"/>
      <c r="IA124" s="1782"/>
      <c r="IB124" s="1782"/>
      <c r="IC124" s="1782"/>
      <c r="ID124" s="1950"/>
      <c r="IE124" s="1782"/>
      <c r="IF124" s="1782"/>
      <c r="IG124" s="1782"/>
      <c r="IH124" s="1782"/>
      <c r="II124" s="1782"/>
      <c r="IJ124" s="1782"/>
      <c r="IK124" s="1782"/>
      <c r="IL124" s="1782"/>
      <c r="IM124" s="1782"/>
      <c r="IN124" s="1782"/>
      <c r="IO124" s="1782"/>
      <c r="IP124" s="1782"/>
      <c r="IQ124" s="1782"/>
      <c r="IR124" s="1782"/>
      <c r="IS124" s="1951"/>
      <c r="IT124" s="2206"/>
      <c r="IU124" s="1797"/>
      <c r="IV124" s="1782"/>
      <c r="IW124" s="1782"/>
      <c r="IX124" s="1782"/>
      <c r="IY124" s="1782"/>
      <c r="IZ124" s="1782"/>
      <c r="JA124" s="1782"/>
      <c r="JB124" s="1782"/>
      <c r="JC124" s="1782"/>
      <c r="JD124" s="1782"/>
      <c r="JE124" s="1782"/>
      <c r="JF124" s="1782"/>
      <c r="JG124" s="1782"/>
      <c r="JH124" s="1782"/>
      <c r="JI124" s="1782"/>
      <c r="JJ124" s="1782"/>
      <c r="JK124" s="1782"/>
      <c r="JL124" s="1782"/>
      <c r="JM124" s="1782"/>
      <c r="JN124" s="1782"/>
      <c r="JO124" s="1782"/>
      <c r="JP124" s="1782"/>
      <c r="JQ124" s="1782"/>
      <c r="JR124" s="1782"/>
      <c r="JS124" s="1782"/>
      <c r="JT124" s="1782"/>
      <c r="JU124" s="1782"/>
      <c r="JV124" s="1782"/>
      <c r="JW124" s="1782"/>
      <c r="JX124" s="1782"/>
      <c r="JY124" s="2205"/>
      <c r="JZ124" s="1782"/>
      <c r="KA124" s="1782"/>
      <c r="KB124" s="1782"/>
      <c r="KC124" s="1782"/>
      <c r="KD124" s="1782"/>
      <c r="KE124" s="1782"/>
      <c r="KF124" s="1782"/>
      <c r="KG124" s="1782"/>
      <c r="KH124" s="1782"/>
      <c r="KI124" s="1782"/>
      <c r="KJ124" s="1782"/>
      <c r="KK124" s="1782"/>
      <c r="KL124" s="1782"/>
      <c r="KM124" s="1782"/>
      <c r="KN124" s="1782"/>
      <c r="KO124" s="1782"/>
      <c r="KP124" s="1782"/>
      <c r="KQ124" s="1782"/>
      <c r="KR124" s="1782"/>
      <c r="KS124" s="1782"/>
      <c r="KT124" s="1782"/>
      <c r="KU124" s="1782"/>
      <c r="KV124" s="1782"/>
      <c r="KW124" s="1782"/>
      <c r="KX124" s="1782"/>
      <c r="KY124" s="1782"/>
      <c r="KZ124" s="1782"/>
      <c r="LA124" s="1782"/>
      <c r="LB124" s="1782"/>
      <c r="LC124" s="1782"/>
      <c r="LD124" s="1782"/>
      <c r="LE124" s="2205"/>
      <c r="LF124" s="1782"/>
      <c r="LG124" s="1782"/>
      <c r="LH124" s="1782"/>
      <c r="LI124" s="1782"/>
      <c r="LJ124" s="1782"/>
      <c r="LK124" s="1782"/>
      <c r="LL124" s="1782"/>
      <c r="LM124" s="1782"/>
      <c r="LN124" s="1782"/>
      <c r="LO124" s="1782"/>
      <c r="LP124" s="1782"/>
      <c r="LQ124" s="1782"/>
      <c r="LR124" s="1782"/>
      <c r="LS124" s="1782"/>
      <c r="LT124" s="1782"/>
      <c r="LU124" s="1782"/>
      <c r="LV124" s="1782"/>
      <c r="LW124" s="1782"/>
      <c r="LX124" s="1782"/>
      <c r="LY124" s="1782"/>
      <c r="LZ124" s="1782"/>
      <c r="MA124" s="1782"/>
      <c r="MB124" s="1782"/>
      <c r="MC124" s="1782"/>
      <c r="MD124" s="1782"/>
      <c r="ME124" s="1782"/>
      <c r="MF124" s="1782"/>
      <c r="MG124" s="1782"/>
      <c r="MH124" s="1782"/>
      <c r="MI124" s="1782"/>
      <c r="MJ124" s="2205"/>
      <c r="MK124" s="1782"/>
      <c r="ML124" s="1782"/>
      <c r="MM124" s="1782"/>
      <c r="MN124" s="1782"/>
      <c r="MO124" s="1782"/>
      <c r="MP124" s="1782"/>
      <c r="MQ124" s="1782"/>
      <c r="MR124" s="1782"/>
      <c r="MS124" s="1782"/>
      <c r="MT124" s="1782"/>
      <c r="MU124" s="1782"/>
      <c r="MV124" s="1782"/>
      <c r="MW124" s="1782"/>
      <c r="MX124" s="1782"/>
      <c r="MY124" s="1782"/>
      <c r="MZ124" s="1782"/>
      <c r="NA124" s="1782"/>
      <c r="NB124" s="1782"/>
      <c r="NC124" s="1782"/>
      <c r="ND124" s="1782"/>
      <c r="NE124" s="1782"/>
      <c r="NF124" s="1782"/>
      <c r="NG124" s="1782"/>
      <c r="NH124" s="1782"/>
      <c r="NI124" s="1782"/>
      <c r="NJ124" s="1782"/>
      <c r="NK124" s="1782"/>
      <c r="NL124" s="1782"/>
      <c r="NM124" s="1782"/>
      <c r="NN124" s="1782"/>
      <c r="NO124" s="1782"/>
      <c r="NP124" s="2205"/>
      <c r="NQ124" s="1782"/>
      <c r="NR124" s="1782"/>
      <c r="NS124" s="1782"/>
      <c r="NT124" s="1782"/>
      <c r="NU124" s="1782"/>
      <c r="NV124" s="1782"/>
      <c r="NW124" s="1782"/>
      <c r="NX124" s="1782"/>
      <c r="NY124" s="1782"/>
      <c r="NZ124" s="1782"/>
      <c r="OA124" s="1782"/>
      <c r="OB124" s="1782"/>
      <c r="OC124" s="1782"/>
      <c r="OD124" s="1782"/>
      <c r="OE124" s="1782"/>
      <c r="OF124" s="1782"/>
      <c r="OG124" s="1782"/>
      <c r="OH124" s="1782"/>
      <c r="OI124" s="1782"/>
      <c r="OJ124" s="1782"/>
      <c r="OK124" s="1782"/>
      <c r="OL124" s="1782"/>
      <c r="OM124" s="1782"/>
      <c r="ON124" s="1782"/>
      <c r="OO124" s="1782"/>
      <c r="OP124" s="1782"/>
      <c r="OQ124" s="1782"/>
      <c r="OR124" s="1782"/>
      <c r="OS124" s="1782"/>
      <c r="OT124" s="1782"/>
      <c r="OU124" s="1782"/>
      <c r="OV124" s="2205"/>
      <c r="OW124" s="1782"/>
      <c r="OX124" s="1782"/>
      <c r="OY124" s="1782"/>
      <c r="OZ124" s="1782"/>
      <c r="PA124" s="1782"/>
      <c r="PB124" s="1782"/>
      <c r="PC124" s="1782"/>
      <c r="PD124" s="1782"/>
      <c r="PE124" s="1782"/>
      <c r="PF124" s="1782"/>
      <c r="PG124" s="1782"/>
      <c r="PH124" s="1782"/>
      <c r="PI124" s="1782"/>
      <c r="PJ124" s="1782"/>
      <c r="PK124" s="1782"/>
      <c r="PL124" s="1782"/>
      <c r="PM124" s="1782"/>
      <c r="PN124" s="1782"/>
      <c r="PO124" s="1782"/>
      <c r="PP124" s="1782"/>
      <c r="PQ124" s="1782"/>
      <c r="PR124" s="1782"/>
      <c r="PS124" s="1782"/>
      <c r="PT124" s="1782"/>
      <c r="PU124" s="1782"/>
      <c r="PV124" s="1782"/>
      <c r="PW124" s="1782"/>
      <c r="PX124" s="1782"/>
      <c r="PY124" s="2208"/>
      <c r="PZ124" s="469"/>
      <c r="QA124" s="469"/>
      <c r="QB124" s="469"/>
      <c r="QC124" s="469"/>
      <c r="QD124" s="469"/>
      <c r="QE124" s="469"/>
      <c r="QF124" s="469"/>
      <c r="QG124" s="469"/>
      <c r="QH124" s="469"/>
      <c r="QI124" s="469"/>
      <c r="QJ124" s="469"/>
      <c r="QK124" s="469"/>
      <c r="QL124" s="469"/>
      <c r="QM124" s="469"/>
      <c r="QN124" s="469"/>
      <c r="QO124" s="469"/>
      <c r="QP124" s="469"/>
      <c r="QQ124" s="469"/>
      <c r="QR124" s="469"/>
      <c r="QS124" s="469"/>
      <c r="QT124" s="469"/>
      <c r="QU124" s="469"/>
      <c r="QV124" s="469"/>
      <c r="QW124" s="469"/>
      <c r="QX124" s="469"/>
      <c r="QY124" s="469"/>
      <c r="QZ124" s="469"/>
      <c r="RA124" s="469"/>
      <c r="RB124" s="469"/>
      <c r="RC124" s="469"/>
      <c r="RD124" s="469"/>
    </row>
    <row r="125" spans="1:472" ht="25.5" customHeight="1" collapsed="1">
      <c r="A125" s="2473" t="s">
        <v>17958</v>
      </c>
      <c r="B125" s="2474"/>
      <c r="C125" s="2475"/>
      <c r="D125" s="2476"/>
      <c r="E125" s="2476"/>
      <c r="F125" s="2476"/>
      <c r="G125" s="2476"/>
      <c r="H125" s="2476"/>
      <c r="I125" s="2476"/>
      <c r="J125" s="2476"/>
      <c r="K125" s="2476"/>
      <c r="L125" s="2476"/>
      <c r="M125" s="2476"/>
      <c r="N125" s="2476"/>
      <c r="O125" s="2476"/>
      <c r="P125" s="2476"/>
      <c r="Q125" s="2476"/>
      <c r="R125" s="2476"/>
      <c r="S125" s="2476"/>
      <c r="T125" s="2476"/>
      <c r="U125" s="2476"/>
      <c r="V125" s="2476"/>
      <c r="W125" s="2476"/>
      <c r="X125" s="2476"/>
      <c r="Y125" s="2476"/>
      <c r="Z125" s="2476"/>
      <c r="AA125" s="2476"/>
      <c r="AB125" s="2476"/>
      <c r="AC125" s="2476"/>
      <c r="AD125" s="2476"/>
      <c r="AE125" s="2476"/>
      <c r="AF125" s="2476"/>
      <c r="AG125" s="2476"/>
      <c r="AH125" s="2477"/>
      <c r="AI125" s="2475"/>
      <c r="AJ125" s="2478"/>
      <c r="AK125" s="2476"/>
      <c r="AL125" s="2476"/>
      <c r="AM125" s="2476"/>
      <c r="AN125" s="2476"/>
      <c r="AO125" s="2476"/>
      <c r="AP125" s="2476"/>
      <c r="AQ125" s="2476"/>
      <c r="AR125" s="2476"/>
      <c r="AS125" s="2476"/>
      <c r="AT125" s="2476"/>
      <c r="AU125" s="2476"/>
      <c r="AV125" s="2476"/>
      <c r="AW125" s="2476"/>
      <c r="AX125" s="2476"/>
      <c r="AY125" s="2476"/>
      <c r="AZ125" s="2476"/>
      <c r="BA125" s="2476"/>
      <c r="BB125" s="2476"/>
      <c r="BC125" s="2476"/>
      <c r="BD125" s="2476"/>
      <c r="BE125" s="2476"/>
      <c r="BF125" s="2476"/>
      <c r="BG125" s="2476"/>
      <c r="BH125" s="2476"/>
      <c r="BI125" s="2476"/>
      <c r="BJ125" s="2476"/>
      <c r="BK125" s="2476"/>
      <c r="BL125" s="2475"/>
      <c r="BM125" s="2476"/>
      <c r="BN125" s="2476"/>
      <c r="BO125" s="2476"/>
      <c r="BP125" s="2476"/>
      <c r="BQ125" s="2476"/>
      <c r="BR125" s="2476"/>
      <c r="BS125" s="2476"/>
      <c r="BT125" s="2476"/>
      <c r="BU125" s="2476"/>
      <c r="BV125" s="2476"/>
      <c r="BW125" s="2476"/>
      <c r="BX125" s="2476"/>
      <c r="BY125" s="2476"/>
      <c r="BZ125" s="2476"/>
      <c r="CA125" s="2476"/>
      <c r="CB125" s="2476"/>
      <c r="CC125" s="2476"/>
      <c r="CD125" s="2476"/>
      <c r="CE125" s="2476"/>
      <c r="CF125" s="2476"/>
      <c r="CG125" s="2476"/>
      <c r="CH125" s="2476"/>
      <c r="CI125" s="2476"/>
      <c r="CJ125" s="2476"/>
      <c r="CK125" s="2476"/>
      <c r="CL125" s="2476"/>
      <c r="CM125" s="2476"/>
      <c r="CN125" s="2476"/>
      <c r="CO125" s="2476"/>
      <c r="CP125" s="2476"/>
      <c r="CQ125" s="2476"/>
      <c r="CR125" s="2475"/>
      <c r="CS125" s="2476"/>
      <c r="CT125" s="2476"/>
      <c r="CU125" s="1782"/>
      <c r="CV125" s="2476"/>
      <c r="CW125" s="2476"/>
      <c r="CX125" s="2476"/>
      <c r="CY125" s="2476"/>
      <c r="CZ125" s="2476"/>
      <c r="DA125" s="2476"/>
      <c r="DB125" s="2476"/>
      <c r="DC125" s="2476"/>
      <c r="DD125" s="2476"/>
      <c r="DE125" s="2476"/>
      <c r="DF125" s="2476"/>
      <c r="DG125" s="2476"/>
      <c r="DH125" s="2476"/>
      <c r="DI125" s="2476"/>
      <c r="DJ125" s="2476"/>
      <c r="DK125" s="2476"/>
      <c r="DL125" s="2476"/>
      <c r="DM125" s="2476"/>
      <c r="DN125" s="2476"/>
      <c r="DO125" s="2476"/>
      <c r="DP125" s="2476"/>
      <c r="DQ125" s="2476"/>
      <c r="DR125" s="2476"/>
      <c r="DS125" s="2476"/>
      <c r="DT125" s="2476"/>
      <c r="DU125" s="2476"/>
      <c r="DV125" s="2476"/>
      <c r="DW125" s="2475"/>
      <c r="DX125" s="2476"/>
      <c r="DY125" s="2476"/>
      <c r="DZ125" s="2476"/>
      <c r="EA125" s="2476"/>
      <c r="EB125" s="2476"/>
      <c r="EC125" s="2476"/>
      <c r="ED125" s="2476"/>
      <c r="EE125" s="2476"/>
      <c r="EF125" s="2476"/>
      <c r="EG125" s="2476"/>
      <c r="EH125" s="2476"/>
      <c r="EI125" s="2476"/>
      <c r="EJ125" s="2476"/>
      <c r="EK125" s="2476"/>
      <c r="EL125" s="2476"/>
      <c r="EM125" s="2476"/>
      <c r="EN125" s="2476"/>
      <c r="EO125" s="2476"/>
      <c r="EP125" s="2476"/>
      <c r="EQ125" s="2476"/>
      <c r="ER125" s="2476"/>
      <c r="ES125" s="2476"/>
      <c r="ET125" s="2476"/>
      <c r="EU125" s="2476"/>
      <c r="EV125" s="2476"/>
      <c r="EW125" s="2476"/>
      <c r="EX125" s="2476"/>
      <c r="EY125" s="2476"/>
      <c r="EZ125" s="2476"/>
      <c r="FA125" s="2476"/>
      <c r="FB125" s="2476"/>
      <c r="FC125" s="2479"/>
      <c r="FD125" s="2476"/>
      <c r="FE125" s="2476"/>
      <c r="FF125" s="2476"/>
      <c r="FG125" s="2476"/>
      <c r="FH125" s="2476"/>
      <c r="FI125" s="2476"/>
      <c r="FJ125" s="2476"/>
      <c r="FK125" s="2476"/>
      <c r="FL125" s="2476"/>
      <c r="FM125" s="2476"/>
      <c r="FN125" s="2476"/>
      <c r="FO125" s="2476"/>
      <c r="FP125" s="2476"/>
      <c r="FQ125" s="2476"/>
      <c r="FR125" s="2476"/>
      <c r="FS125" s="2476"/>
      <c r="FT125" s="2476"/>
      <c r="FU125" s="2476"/>
      <c r="FV125" s="2476"/>
      <c r="FW125" s="2476"/>
      <c r="FX125" s="2476"/>
      <c r="FY125" s="2476"/>
      <c r="FZ125" s="2476"/>
      <c r="GA125" s="2476"/>
      <c r="GB125" s="2476"/>
      <c r="GC125" s="2476"/>
      <c r="GD125" s="2476"/>
      <c r="GE125" s="2476"/>
      <c r="GF125" s="2476"/>
      <c r="GG125" s="2476"/>
      <c r="GH125" s="2479"/>
      <c r="GI125" s="2476"/>
      <c r="GJ125" s="2476"/>
      <c r="GK125" s="2476"/>
      <c r="GL125" s="2476"/>
      <c r="GM125" s="2476"/>
      <c r="GN125" s="2476"/>
      <c r="GO125" s="2476"/>
      <c r="GP125" s="2476"/>
      <c r="GQ125" s="2476"/>
      <c r="GR125" s="2476"/>
      <c r="GS125" s="2476"/>
      <c r="GT125" s="2476"/>
      <c r="GU125" s="2476"/>
      <c r="GV125" s="2476"/>
      <c r="GW125" s="2476"/>
      <c r="GX125" s="2476"/>
      <c r="GY125" s="2476"/>
      <c r="GZ125" s="2476"/>
      <c r="HA125" s="2476"/>
      <c r="HB125" s="2476"/>
      <c r="HC125" s="2476"/>
      <c r="HD125" s="2476"/>
      <c r="HE125" s="2476"/>
      <c r="HF125" s="2476"/>
      <c r="HG125" s="2476"/>
      <c r="HH125" s="2476"/>
      <c r="HI125" s="2476"/>
      <c r="HJ125" s="2476"/>
      <c r="HK125" s="2476"/>
      <c r="HL125" s="2476"/>
      <c r="HM125" s="2476"/>
      <c r="HN125" s="2479"/>
      <c r="HO125" s="2476"/>
      <c r="HP125" s="2476"/>
      <c r="HQ125" s="2476"/>
      <c r="HR125" s="2476"/>
      <c r="HS125" s="2476"/>
      <c r="HT125" s="2476"/>
      <c r="HU125" s="2476"/>
      <c r="HV125" s="2476"/>
      <c r="HW125" s="2476"/>
      <c r="HX125" s="2476"/>
      <c r="HY125" s="2476"/>
      <c r="HZ125" s="2476"/>
      <c r="IA125" s="2476"/>
      <c r="IB125" s="2476"/>
      <c r="IC125" s="2476"/>
      <c r="ID125" s="2480"/>
      <c r="IE125" s="2476"/>
      <c r="IF125" s="2476"/>
      <c r="IG125" s="2476"/>
      <c r="IH125" s="2476"/>
      <c r="II125" s="2476"/>
      <c r="IJ125" s="2476"/>
      <c r="IK125" s="2476"/>
      <c r="IL125" s="2476"/>
      <c r="IM125" s="2476"/>
      <c r="IN125" s="2476"/>
      <c r="IO125" s="2476"/>
      <c r="IP125" s="2476"/>
      <c r="IQ125" s="2476"/>
      <c r="IR125" s="2476"/>
      <c r="IS125" s="2481"/>
      <c r="IT125" s="2482"/>
      <c r="IU125" s="2478"/>
      <c r="IV125" s="2476"/>
      <c r="IW125" s="2476"/>
      <c r="IX125" s="2476"/>
      <c r="IY125" s="2476"/>
      <c r="IZ125" s="2476"/>
      <c r="JA125" s="2476"/>
      <c r="JB125" s="2476"/>
      <c r="JC125" s="2476"/>
      <c r="JD125" s="2476"/>
      <c r="JE125" s="2476"/>
      <c r="JF125" s="2476"/>
      <c r="JG125" s="2476"/>
      <c r="JH125" s="2476"/>
      <c r="JI125" s="2476"/>
      <c r="JJ125" s="2476"/>
      <c r="JK125" s="2476"/>
      <c r="JL125" s="2476"/>
      <c r="JM125" s="2476"/>
      <c r="JN125" s="2476"/>
      <c r="JO125" s="2476"/>
      <c r="JP125" s="2476"/>
      <c r="JQ125" s="2476"/>
      <c r="JR125" s="2476"/>
      <c r="JS125" s="2476"/>
      <c r="JT125" s="2476"/>
      <c r="JU125" s="2476"/>
      <c r="JV125" s="2476"/>
      <c r="JW125" s="2476"/>
      <c r="JX125" s="2476"/>
      <c r="JY125" s="2479"/>
      <c r="JZ125" s="2476"/>
      <c r="KA125" s="2476"/>
      <c r="KB125" s="2476"/>
      <c r="KC125" s="2476"/>
      <c r="KD125" s="2476"/>
      <c r="KE125" s="2476"/>
      <c r="KF125" s="2476"/>
      <c r="KG125" s="2476"/>
      <c r="KH125" s="2476"/>
      <c r="KI125" s="2476"/>
      <c r="KJ125" s="2476"/>
      <c r="KK125" s="2476"/>
      <c r="KL125" s="2476"/>
      <c r="KM125" s="2476"/>
      <c r="KN125" s="2476"/>
      <c r="KO125" s="2476"/>
      <c r="KP125" s="2476"/>
      <c r="KQ125" s="2476"/>
      <c r="KR125" s="2476"/>
      <c r="KS125" s="2476"/>
      <c r="KT125" s="2476"/>
      <c r="KU125" s="2476"/>
      <c r="KV125" s="2476"/>
      <c r="KW125" s="2476"/>
      <c r="KX125" s="2476"/>
      <c r="KY125" s="2476"/>
      <c r="KZ125" s="2476"/>
      <c r="LA125" s="2476"/>
      <c r="LB125" s="2476"/>
      <c r="LC125" s="2476"/>
      <c r="LD125" s="2476"/>
      <c r="LE125" s="2479"/>
      <c r="LF125" s="2476"/>
      <c r="LG125" s="2476"/>
      <c r="LH125" s="2476"/>
      <c r="LI125" s="2476"/>
      <c r="LJ125" s="2476"/>
      <c r="LK125" s="2476"/>
      <c r="LL125" s="2476"/>
      <c r="LM125" s="2476"/>
      <c r="LN125" s="2476"/>
      <c r="LO125" s="2476"/>
      <c r="LP125" s="2476"/>
      <c r="LQ125" s="2476"/>
      <c r="LR125" s="2476"/>
      <c r="LS125" s="2476"/>
      <c r="LT125" s="2476"/>
      <c r="LU125" s="2476"/>
      <c r="LV125" s="2476"/>
      <c r="LW125" s="2476"/>
      <c r="LX125" s="2476"/>
      <c r="LY125" s="2476"/>
      <c r="LZ125" s="2476"/>
      <c r="MA125" s="2476"/>
      <c r="MB125" s="2476"/>
      <c r="MC125" s="2476"/>
      <c r="MD125" s="2476"/>
      <c r="ME125" s="2476"/>
      <c r="MF125" s="2476"/>
      <c r="MG125" s="2476"/>
      <c r="MH125" s="2476"/>
      <c r="MI125" s="2476"/>
      <c r="MJ125" s="2479"/>
      <c r="MK125" s="2476"/>
      <c r="ML125" s="2476"/>
      <c r="MM125" s="2476"/>
      <c r="MN125" s="2476"/>
      <c r="MO125" s="2476"/>
      <c r="MP125" s="2476"/>
      <c r="MQ125" s="2476"/>
      <c r="MR125" s="2476"/>
      <c r="MS125" s="2476"/>
      <c r="MT125" s="2476"/>
      <c r="MU125" s="2476"/>
      <c r="MV125" s="2476"/>
      <c r="MW125" s="2476"/>
      <c r="MX125" s="2476"/>
      <c r="MY125" s="2476"/>
      <c r="MZ125" s="2476"/>
      <c r="NA125" s="2476"/>
      <c r="NB125" s="2476"/>
      <c r="NC125" s="2476"/>
      <c r="ND125" s="2476"/>
      <c r="NE125" s="2476"/>
      <c r="NF125" s="2476"/>
      <c r="NG125" s="2476"/>
      <c r="NH125" s="2476"/>
      <c r="NI125" s="2476"/>
      <c r="NJ125" s="2476"/>
      <c r="NK125" s="2476"/>
      <c r="NL125" s="2476"/>
      <c r="NM125" s="2476"/>
      <c r="NN125" s="2476"/>
      <c r="NO125" s="2476"/>
      <c r="NP125" s="2479"/>
      <c r="NQ125" s="2476"/>
      <c r="NR125" s="2476"/>
      <c r="NS125" s="2476"/>
      <c r="NT125" s="2476"/>
      <c r="NU125" s="2476"/>
      <c r="NV125" s="2476"/>
      <c r="NW125" s="2476"/>
      <c r="NX125" s="2476"/>
      <c r="NY125" s="2476"/>
      <c r="NZ125" s="2476"/>
      <c r="OA125" s="2476"/>
      <c r="OB125" s="2476"/>
      <c r="OC125" s="2476"/>
      <c r="OD125" s="2476"/>
      <c r="OE125" s="2476"/>
      <c r="OF125" s="2476"/>
      <c r="OG125" s="2476"/>
      <c r="OH125" s="2476"/>
      <c r="OI125" s="2476"/>
      <c r="OJ125" s="2476"/>
      <c r="OK125" s="2476"/>
      <c r="OL125" s="2476"/>
      <c r="OM125" s="2476"/>
      <c r="ON125" s="2476"/>
      <c r="OO125" s="2476"/>
      <c r="OP125" s="2476"/>
      <c r="OQ125" s="2476"/>
      <c r="OR125" s="2476"/>
      <c r="OS125" s="2476"/>
      <c r="OT125" s="2476"/>
      <c r="OU125" s="2476"/>
      <c r="OV125" s="2479"/>
      <c r="OW125" s="2476"/>
      <c r="OX125" s="2476"/>
      <c r="OY125" s="2476"/>
      <c r="OZ125" s="2476"/>
      <c r="PA125" s="2476"/>
      <c r="PB125" s="2476"/>
      <c r="PC125" s="2476"/>
      <c r="PD125" s="2476"/>
      <c r="PE125" s="2476"/>
      <c r="PF125" s="2476"/>
      <c r="PG125" s="2476"/>
      <c r="PH125" s="2476"/>
      <c r="PI125" s="2476"/>
      <c r="PJ125" s="2476"/>
      <c r="PK125" s="2476"/>
      <c r="PL125" s="2476"/>
      <c r="PM125" s="2476"/>
      <c r="PN125" s="2476"/>
      <c r="PO125" s="2476"/>
      <c r="PP125" s="2476"/>
      <c r="PQ125" s="2476"/>
      <c r="PR125" s="2476"/>
      <c r="PS125" s="2476"/>
      <c r="PT125" s="2476"/>
      <c r="PU125" s="2476"/>
      <c r="PV125" s="2476"/>
      <c r="PW125" s="2476"/>
      <c r="PX125" s="2476"/>
      <c r="PY125" s="2483"/>
      <c r="PZ125" s="2484"/>
      <c r="QA125" s="2484"/>
      <c r="QB125" s="2484"/>
      <c r="QC125" s="2484"/>
      <c r="QD125" s="2484"/>
      <c r="QE125" s="2484"/>
      <c r="QF125" s="2484"/>
      <c r="QG125" s="2484"/>
      <c r="QH125" s="2484"/>
      <c r="QI125" s="2484"/>
      <c r="QJ125" s="2484"/>
      <c r="QK125" s="2484"/>
      <c r="QL125" s="2484"/>
      <c r="QM125" s="2484"/>
      <c r="QN125" s="2484"/>
      <c r="QO125" s="2484"/>
      <c r="QP125" s="2484"/>
      <c r="QQ125" s="2484"/>
      <c r="QR125" s="2484"/>
      <c r="QS125" s="2484"/>
      <c r="QT125" s="2484"/>
      <c r="QU125" s="2484"/>
      <c r="QV125" s="2484"/>
      <c r="QW125" s="2484"/>
      <c r="QX125" s="2484"/>
      <c r="QY125" s="2484"/>
      <c r="QZ125" s="2484"/>
      <c r="RA125" s="2484"/>
      <c r="RB125" s="2484"/>
      <c r="RC125" s="2484"/>
      <c r="RD125" s="2484"/>
    </row>
    <row r="126" spans="1:472" ht="50.25" hidden="1" customHeight="1" outlineLevel="1">
      <c r="A126" s="2617" t="s">
        <v>17959</v>
      </c>
      <c r="B126" s="2485">
        <v>0.29166666666666669</v>
      </c>
      <c r="C126" s="1899"/>
      <c r="D126" s="469"/>
      <c r="E126" s="469"/>
      <c r="F126" s="469"/>
      <c r="G126" s="469"/>
      <c r="H126" s="469"/>
      <c r="I126" s="469"/>
      <c r="J126" s="469"/>
      <c r="K126" s="469"/>
      <c r="L126" s="469"/>
      <c r="M126" s="469"/>
      <c r="N126" s="469"/>
      <c r="O126" s="469"/>
      <c r="P126" s="469"/>
      <c r="Q126" s="469"/>
      <c r="R126" s="469"/>
      <c r="S126" s="469"/>
      <c r="T126" s="469"/>
      <c r="U126" s="469"/>
      <c r="V126" s="469"/>
      <c r="W126" s="469"/>
      <c r="X126" s="469"/>
      <c r="Y126" s="469"/>
      <c r="Z126" s="469"/>
      <c r="AA126" s="469"/>
      <c r="AB126" s="469"/>
      <c r="AC126" s="469"/>
      <c r="AD126" s="469"/>
      <c r="AE126" s="469"/>
      <c r="AF126" s="469"/>
      <c r="AG126" s="469"/>
      <c r="AH126" s="1692"/>
      <c r="AI126" s="1899"/>
      <c r="AJ126" s="1573"/>
      <c r="AK126" s="469"/>
      <c r="AL126" s="469"/>
      <c r="AM126" s="469"/>
      <c r="AN126" s="469"/>
      <c r="AO126" s="469"/>
      <c r="AP126" s="469"/>
      <c r="AQ126" s="469"/>
      <c r="AR126" s="469"/>
      <c r="AS126" s="469"/>
      <c r="AT126" s="469"/>
      <c r="AU126" s="469"/>
      <c r="AV126" s="469"/>
      <c r="AW126" s="469"/>
      <c r="AX126" s="469"/>
      <c r="AY126" s="469"/>
      <c r="AZ126" s="469"/>
      <c r="BA126" s="469"/>
      <c r="BB126" s="469"/>
      <c r="BC126" s="469"/>
      <c r="BD126" s="469"/>
      <c r="BE126" s="469"/>
      <c r="BF126" s="469"/>
      <c r="BG126" s="469"/>
      <c r="BH126" s="469"/>
      <c r="BI126" s="469"/>
      <c r="BJ126" s="469"/>
      <c r="BK126" s="469"/>
      <c r="BL126" s="1899"/>
      <c r="BM126" s="469"/>
      <c r="BN126" s="469"/>
      <c r="BO126" s="469"/>
      <c r="BP126" s="469"/>
      <c r="BQ126" s="469"/>
      <c r="BR126" s="469"/>
      <c r="BS126" s="469"/>
      <c r="BT126" s="469"/>
      <c r="BU126" s="469"/>
      <c r="BV126" s="469"/>
      <c r="BW126" s="469"/>
      <c r="BX126" s="469"/>
      <c r="BY126" s="469"/>
      <c r="BZ126" s="469"/>
      <c r="CA126" s="469"/>
      <c r="CB126" s="469"/>
      <c r="CC126" s="469"/>
      <c r="CD126" s="469"/>
      <c r="CE126" s="469"/>
      <c r="CF126" s="469"/>
      <c r="CG126" s="469"/>
      <c r="CH126" s="469"/>
      <c r="CI126" s="469"/>
      <c r="CJ126" s="469"/>
      <c r="CK126" s="469"/>
      <c r="CL126" s="469"/>
      <c r="CM126" s="469"/>
      <c r="CN126" s="469"/>
      <c r="CO126" s="469"/>
      <c r="CP126" s="469"/>
      <c r="CQ126" s="469"/>
      <c r="CR126" s="1899"/>
      <c r="CS126" s="469"/>
      <c r="CT126" s="469"/>
      <c r="CU126" s="469"/>
      <c r="CV126" s="469"/>
      <c r="CW126" s="469"/>
      <c r="CX126" s="469"/>
      <c r="CY126" s="469"/>
      <c r="CZ126" s="469"/>
      <c r="DA126" s="469"/>
      <c r="DB126" s="469"/>
      <c r="DC126" s="469"/>
      <c r="DD126" s="469"/>
      <c r="DE126" s="469"/>
      <c r="DF126" s="469"/>
      <c r="DG126" s="469"/>
      <c r="DH126" s="469"/>
      <c r="DI126" s="469"/>
      <c r="DJ126" s="469"/>
      <c r="DK126" s="469"/>
      <c r="DL126" s="469"/>
      <c r="DM126" s="469"/>
      <c r="DN126" s="469"/>
      <c r="DO126" s="469"/>
      <c r="DP126" s="469"/>
      <c r="DQ126" s="469"/>
      <c r="DR126" s="469"/>
      <c r="DS126" s="469"/>
      <c r="DT126" s="469"/>
      <c r="DU126" s="469"/>
      <c r="DV126" s="469"/>
      <c r="DW126" s="1899"/>
      <c r="DX126" s="469"/>
      <c r="DY126" s="469"/>
      <c r="DZ126" s="469"/>
      <c r="EA126" s="469"/>
      <c r="EB126" s="469"/>
      <c r="EC126" s="469"/>
      <c r="ED126" s="469"/>
      <c r="EE126" s="469"/>
      <c r="EF126" s="469"/>
      <c r="EG126" s="469"/>
      <c r="EH126" s="469"/>
      <c r="EI126" s="469"/>
      <c r="EJ126" s="469"/>
      <c r="EK126" s="469"/>
      <c r="EL126" s="469"/>
      <c r="EM126" s="469"/>
      <c r="EN126" s="469"/>
      <c r="EO126" s="469"/>
      <c r="EP126" s="469"/>
      <c r="EQ126" s="469"/>
      <c r="ER126" s="469"/>
      <c r="ES126" s="469"/>
      <c r="ET126" s="469"/>
      <c r="EU126" s="469"/>
      <c r="EV126" s="469"/>
      <c r="EW126" s="469"/>
      <c r="EX126" s="469"/>
      <c r="EY126" s="469"/>
      <c r="EZ126" s="469"/>
      <c r="FA126" s="469"/>
      <c r="FB126" s="469"/>
      <c r="FC126" s="1899"/>
      <c r="FD126" s="469"/>
      <c r="FE126" s="469"/>
      <c r="FF126" s="469"/>
      <c r="FG126" s="469"/>
      <c r="FH126" s="469"/>
      <c r="FI126" s="469"/>
      <c r="FJ126" s="469"/>
      <c r="FK126" s="469"/>
      <c r="FL126" s="469"/>
      <c r="FM126" s="469"/>
      <c r="FN126" s="469"/>
      <c r="FO126" s="469"/>
      <c r="FP126" s="469"/>
      <c r="FQ126" s="469"/>
      <c r="FR126" s="469"/>
      <c r="FS126" s="469"/>
      <c r="FT126" s="469"/>
      <c r="FU126" s="469"/>
      <c r="FV126" s="469"/>
      <c r="FW126" s="469"/>
      <c r="FX126" s="469"/>
      <c r="FY126" s="469"/>
      <c r="FZ126" s="469"/>
      <c r="GA126" s="469"/>
      <c r="GB126" s="469"/>
      <c r="GC126" s="469"/>
      <c r="GD126" s="469"/>
      <c r="GE126" s="469"/>
      <c r="GF126" s="469"/>
      <c r="GG126" s="469"/>
      <c r="GH126" s="1899"/>
      <c r="GI126" s="469"/>
      <c r="GJ126" s="469"/>
      <c r="GK126" s="469"/>
      <c r="GL126" s="469"/>
      <c r="GM126" s="469"/>
      <c r="GN126" s="469"/>
      <c r="GO126" s="469"/>
      <c r="GP126" s="469"/>
      <c r="GQ126" s="469"/>
      <c r="GR126" s="469"/>
      <c r="GS126" s="469"/>
      <c r="GT126" s="469"/>
      <c r="GU126" s="469"/>
      <c r="GV126" s="469"/>
      <c r="GW126" s="469"/>
      <c r="GX126" s="469"/>
      <c r="GY126" s="469"/>
      <c r="GZ126" s="469"/>
      <c r="HA126" s="469"/>
      <c r="HB126" s="469"/>
      <c r="HC126" s="469"/>
      <c r="HD126" s="469"/>
      <c r="HE126" s="469"/>
      <c r="HF126" s="469"/>
      <c r="HG126" s="469"/>
      <c r="HH126" s="469"/>
      <c r="HI126" s="469"/>
      <c r="HJ126" s="469"/>
      <c r="HK126" s="469"/>
      <c r="HL126" s="469"/>
      <c r="HM126" s="469"/>
      <c r="HN126" s="1899"/>
      <c r="HO126" s="469"/>
      <c r="HP126" s="469"/>
      <c r="HQ126" s="469"/>
      <c r="HR126" s="469"/>
      <c r="HS126" s="469"/>
      <c r="HT126" s="469"/>
      <c r="HU126" s="469"/>
      <c r="HV126" s="469"/>
      <c r="HW126" s="469"/>
      <c r="HX126" s="469"/>
      <c r="HY126" s="469"/>
      <c r="HZ126" s="469"/>
      <c r="IA126" s="469"/>
      <c r="IB126" s="469"/>
      <c r="IC126" s="469"/>
      <c r="ID126" s="257"/>
      <c r="IE126" s="469"/>
      <c r="IF126" s="469"/>
      <c r="IG126" s="469"/>
      <c r="IH126" s="469"/>
      <c r="II126" s="469"/>
      <c r="IJ126" s="469"/>
      <c r="IK126" s="469"/>
      <c r="IL126" s="469"/>
      <c r="IM126" s="469"/>
      <c r="IN126" s="469"/>
      <c r="IO126" s="469"/>
      <c r="IP126" s="469"/>
      <c r="IQ126" s="469"/>
      <c r="IR126" s="469"/>
      <c r="IS126" s="1585"/>
      <c r="IT126" s="1679"/>
      <c r="IU126" s="1573"/>
      <c r="IV126" s="469"/>
      <c r="IW126" s="469"/>
      <c r="IX126" s="469"/>
      <c r="IY126" s="469"/>
      <c r="IZ126" s="469"/>
      <c r="JA126" s="469"/>
      <c r="JB126" s="469"/>
      <c r="JC126" s="469"/>
      <c r="JD126" s="469"/>
      <c r="JE126" s="469"/>
      <c r="JF126" s="469"/>
      <c r="JG126" s="469"/>
      <c r="JH126" s="469"/>
      <c r="JI126" s="469"/>
      <c r="JJ126" s="469"/>
      <c r="JK126" s="469"/>
      <c r="JL126" s="469"/>
      <c r="JM126" s="469"/>
      <c r="JN126" s="469"/>
      <c r="JO126" s="469"/>
      <c r="JP126" s="469"/>
      <c r="JQ126" s="469"/>
      <c r="JR126" s="469"/>
      <c r="JS126" s="469"/>
      <c r="JT126" s="469"/>
      <c r="JU126" s="469"/>
      <c r="JV126" s="469"/>
      <c r="JW126" s="469"/>
      <c r="JX126" s="469"/>
      <c r="JY126" s="1899"/>
      <c r="JZ126" s="469"/>
      <c r="KA126" s="469"/>
      <c r="KB126" s="469"/>
      <c r="KC126" s="469"/>
      <c r="KD126" s="469"/>
      <c r="KE126" s="469"/>
      <c r="KF126" s="469"/>
      <c r="KG126" s="469"/>
      <c r="KH126" s="469"/>
      <c r="KI126" s="469"/>
      <c r="KJ126" s="469"/>
      <c r="KK126" s="469"/>
      <c r="KL126" s="469"/>
      <c r="KM126" s="469"/>
      <c r="KN126" s="469"/>
      <c r="KO126" s="469"/>
      <c r="KP126" s="469"/>
      <c r="KQ126" s="469"/>
      <c r="KR126" s="469"/>
      <c r="KS126" s="469"/>
      <c r="KT126" s="469"/>
      <c r="KU126" s="469"/>
      <c r="KV126" s="469"/>
      <c r="KW126" s="469"/>
      <c r="KX126" s="469"/>
      <c r="KY126" s="469"/>
      <c r="KZ126" s="469"/>
      <c r="LA126" s="469"/>
      <c r="LB126" s="469"/>
      <c r="LC126" s="469"/>
      <c r="LD126" s="469"/>
      <c r="LE126" s="1899"/>
      <c r="LF126" s="469"/>
      <c r="LG126" s="469"/>
      <c r="LH126" s="469"/>
      <c r="LI126" s="469"/>
      <c r="LJ126" s="469"/>
      <c r="LK126" s="469"/>
      <c r="LL126" s="469"/>
      <c r="LM126" s="469"/>
      <c r="LN126" s="469"/>
      <c r="LO126" s="469"/>
      <c r="LP126" s="469"/>
      <c r="LQ126" s="469"/>
      <c r="LR126" s="469"/>
      <c r="LS126" s="469"/>
      <c r="LT126" s="469"/>
      <c r="LU126" s="469"/>
      <c r="LV126" s="469"/>
      <c r="LW126" s="469"/>
      <c r="LX126" s="469"/>
      <c r="LY126" s="469"/>
      <c r="LZ126" s="469"/>
      <c r="MA126" s="469"/>
      <c r="MB126" s="469"/>
      <c r="MC126" s="469"/>
      <c r="MD126" s="469"/>
      <c r="ME126" s="469"/>
      <c r="MF126" s="469"/>
      <c r="MG126" s="469"/>
      <c r="MH126" s="469"/>
      <c r="MI126" s="469"/>
      <c r="MJ126" s="1899"/>
      <c r="MK126" s="469"/>
      <c r="ML126" s="469"/>
      <c r="MM126" s="469"/>
      <c r="MN126" s="469"/>
      <c r="MO126" s="469"/>
      <c r="MP126" s="469"/>
      <c r="MQ126" s="469"/>
      <c r="MR126" s="469"/>
      <c r="MS126" s="469"/>
      <c r="MT126" s="469"/>
      <c r="MU126" s="469"/>
      <c r="MV126" s="469"/>
      <c r="MW126" s="469"/>
      <c r="MX126" s="469"/>
      <c r="MY126" s="469"/>
      <c r="MZ126" s="469"/>
      <c r="NA126" s="469"/>
      <c r="NB126" s="469"/>
      <c r="NC126" s="469"/>
      <c r="ND126" s="469"/>
      <c r="NE126" s="469"/>
      <c r="NF126" s="469"/>
      <c r="NG126" s="469"/>
      <c r="NH126" s="469"/>
      <c r="NI126" s="469"/>
      <c r="NJ126" s="469"/>
      <c r="NK126" s="469"/>
      <c r="NL126" s="469"/>
      <c r="NM126" s="469"/>
      <c r="NN126" s="469"/>
      <c r="NO126" s="469"/>
      <c r="NP126" s="1899"/>
      <c r="NQ126" s="469"/>
      <c r="NR126" s="469"/>
      <c r="NS126" s="469"/>
      <c r="NT126" s="469"/>
      <c r="NU126" s="469"/>
      <c r="NV126" s="1671" t="s">
        <v>22476</v>
      </c>
      <c r="NW126" s="469"/>
      <c r="NX126" s="469"/>
      <c r="NY126" s="469"/>
      <c r="NZ126" s="469"/>
      <c r="OA126" s="469"/>
      <c r="OB126" s="469"/>
      <c r="OC126" s="469"/>
      <c r="OD126" s="469"/>
      <c r="OE126" s="469"/>
      <c r="OF126" s="469"/>
      <c r="OG126" s="469"/>
      <c r="OH126" s="469"/>
      <c r="OI126" s="469"/>
      <c r="OJ126" s="469"/>
      <c r="OK126" s="469"/>
      <c r="OL126" s="469"/>
      <c r="OM126" s="469"/>
      <c r="ON126" s="469"/>
      <c r="OO126" s="469"/>
      <c r="OP126" s="469"/>
      <c r="OQ126" s="469"/>
      <c r="OR126" s="469"/>
      <c r="OS126" s="469"/>
      <c r="OT126" s="469"/>
      <c r="OU126" s="469"/>
      <c r="OV126" s="1899"/>
      <c r="OW126" s="469"/>
      <c r="OX126" s="469"/>
      <c r="OY126" s="469"/>
      <c r="OZ126" s="469"/>
      <c r="PA126" s="469"/>
      <c r="PB126" s="469"/>
      <c r="PC126" s="469"/>
      <c r="PD126" s="469"/>
      <c r="PE126" s="469"/>
      <c r="PF126" s="469"/>
      <c r="PG126" s="469"/>
      <c r="PH126" s="469"/>
      <c r="PI126" s="469"/>
      <c r="PJ126" s="469"/>
      <c r="PK126" s="469"/>
      <c r="PL126" s="469"/>
      <c r="PM126" s="469"/>
      <c r="PN126" s="469"/>
      <c r="PO126" s="469"/>
      <c r="PP126" s="469"/>
      <c r="PQ126" s="469"/>
      <c r="PR126" s="469"/>
      <c r="PS126" s="469"/>
      <c r="PT126" s="469"/>
      <c r="PU126" s="469"/>
      <c r="PV126" s="469"/>
      <c r="PW126" s="469"/>
      <c r="PX126" s="469"/>
      <c r="PY126" s="1899"/>
      <c r="PZ126" s="1580"/>
      <c r="QA126" s="1580"/>
      <c r="QB126" s="1580"/>
      <c r="QC126" s="1580"/>
      <c r="QD126" s="1580"/>
      <c r="QE126" s="1580"/>
      <c r="QF126" s="1580"/>
      <c r="QG126" s="1580"/>
      <c r="QH126" s="1580"/>
      <c r="QI126" s="1580"/>
      <c r="QJ126" s="1580"/>
      <c r="QK126" s="1580"/>
      <c r="QL126" s="1580"/>
      <c r="QM126" s="1580"/>
      <c r="QN126" s="1580"/>
      <c r="QO126" s="1580"/>
      <c r="QP126" s="1580"/>
      <c r="QQ126" s="1580"/>
      <c r="QR126" s="1580"/>
      <c r="QS126" s="1580"/>
      <c r="QT126" s="1580"/>
      <c r="QU126" s="1580"/>
      <c r="QV126" s="1580"/>
      <c r="QW126" s="1580"/>
      <c r="QX126" s="1580"/>
      <c r="QY126" s="1580"/>
      <c r="QZ126" s="1580"/>
      <c r="RA126" s="1580"/>
      <c r="RB126" s="1580"/>
      <c r="RC126" s="1580"/>
      <c r="RD126" s="1580"/>
    </row>
    <row r="127" spans="1:472" ht="50.25" hidden="1" customHeight="1" outlineLevel="1">
      <c r="A127" s="2500"/>
      <c r="B127" s="2486" t="s">
        <v>30292</v>
      </c>
      <c r="C127" s="2214"/>
      <c r="D127" s="469"/>
      <c r="E127" s="469"/>
      <c r="F127" s="469"/>
      <c r="G127" s="469"/>
      <c r="H127" s="469"/>
      <c r="I127" s="469"/>
      <c r="J127" s="469"/>
      <c r="K127" s="469"/>
      <c r="L127" s="469"/>
      <c r="M127" s="469"/>
      <c r="N127" s="469"/>
      <c r="O127" s="469"/>
      <c r="P127" s="469"/>
      <c r="Q127" s="469"/>
      <c r="R127" s="469"/>
      <c r="S127" s="469"/>
      <c r="T127" s="469"/>
      <c r="U127" s="469"/>
      <c r="V127" s="469"/>
      <c r="W127" s="469"/>
      <c r="X127" s="469"/>
      <c r="Y127" s="469"/>
      <c r="Z127" s="469"/>
      <c r="AA127" s="469"/>
      <c r="AB127" s="469"/>
      <c r="AC127" s="469"/>
      <c r="AD127" s="469"/>
      <c r="AE127" s="469"/>
      <c r="AF127" s="469"/>
      <c r="AG127" s="469"/>
      <c r="AH127" s="1692"/>
      <c r="AI127" s="2214"/>
      <c r="AJ127" s="1573"/>
      <c r="AK127" s="469"/>
      <c r="AL127" s="469"/>
      <c r="AM127" s="469"/>
      <c r="AN127" s="469"/>
      <c r="AO127" s="469"/>
      <c r="AP127" s="469"/>
      <c r="AQ127" s="469"/>
      <c r="AR127" s="469"/>
      <c r="AS127" s="469"/>
      <c r="AT127" s="469"/>
      <c r="AU127" s="469"/>
      <c r="AV127" s="469"/>
      <c r="AW127" s="469"/>
      <c r="AX127" s="469"/>
      <c r="AY127" s="469"/>
      <c r="AZ127" s="469"/>
      <c r="BA127" s="469"/>
      <c r="BB127" s="469"/>
      <c r="BC127" s="469"/>
      <c r="BD127" s="469"/>
      <c r="BE127" s="469"/>
      <c r="BF127" s="469"/>
      <c r="BG127" s="469"/>
      <c r="BH127" s="469"/>
      <c r="BI127" s="469"/>
      <c r="BJ127" s="469"/>
      <c r="BK127" s="469"/>
      <c r="BL127" s="2214"/>
      <c r="BM127" s="469"/>
      <c r="BN127" s="469"/>
      <c r="BO127" s="469"/>
      <c r="BP127" s="469"/>
      <c r="BQ127" s="469"/>
      <c r="BR127" s="469"/>
      <c r="BS127" s="469"/>
      <c r="BT127" s="469"/>
      <c r="BU127" s="469"/>
      <c r="BV127" s="469"/>
      <c r="BW127" s="469"/>
      <c r="BX127" s="469"/>
      <c r="BY127" s="469"/>
      <c r="BZ127" s="469"/>
      <c r="CA127" s="469"/>
      <c r="CB127" s="469"/>
      <c r="CC127" s="469"/>
      <c r="CD127" s="469"/>
      <c r="CE127" s="469"/>
      <c r="CF127" s="469"/>
      <c r="CG127" s="469"/>
      <c r="CH127" s="469"/>
      <c r="CI127" s="469"/>
      <c r="CJ127" s="469"/>
      <c r="CK127" s="469"/>
      <c r="CL127" s="469"/>
      <c r="CM127" s="469"/>
      <c r="CN127" s="469"/>
      <c r="CO127" s="469"/>
      <c r="CP127" s="469"/>
      <c r="CQ127" s="469"/>
      <c r="CR127" s="2214"/>
      <c r="CS127" s="469"/>
      <c r="CT127" s="469"/>
      <c r="CU127" s="469"/>
      <c r="CV127" s="469"/>
      <c r="CW127" s="469"/>
      <c r="CX127" s="469"/>
      <c r="CY127" s="469"/>
      <c r="CZ127" s="469"/>
      <c r="DA127" s="469"/>
      <c r="DB127" s="469"/>
      <c r="DC127" s="469"/>
      <c r="DD127" s="469"/>
      <c r="DE127" s="469"/>
      <c r="DF127" s="469"/>
      <c r="DG127" s="469"/>
      <c r="DH127" s="469"/>
      <c r="DI127" s="469"/>
      <c r="DJ127" s="469"/>
      <c r="DK127" s="469"/>
      <c r="DL127" s="469"/>
      <c r="DM127" s="469"/>
      <c r="DN127" s="469"/>
      <c r="DO127" s="469"/>
      <c r="DP127" s="469"/>
      <c r="DQ127" s="469"/>
      <c r="DR127" s="469"/>
      <c r="DS127" s="469"/>
      <c r="DT127" s="469"/>
      <c r="DU127" s="469"/>
      <c r="DV127" s="469"/>
      <c r="DW127" s="2214"/>
      <c r="DX127" s="469"/>
      <c r="DY127" s="469"/>
      <c r="DZ127" s="469"/>
      <c r="EA127" s="469"/>
      <c r="EB127" s="469"/>
      <c r="EC127" s="469"/>
      <c r="ED127" s="469"/>
      <c r="EE127" s="469"/>
      <c r="EF127" s="469"/>
      <c r="EG127" s="469"/>
      <c r="EH127" s="469"/>
      <c r="EI127" s="469"/>
      <c r="EJ127" s="469"/>
      <c r="EK127" s="469"/>
      <c r="EL127" s="469"/>
      <c r="EM127" s="469"/>
      <c r="EN127" s="469"/>
      <c r="EO127" s="469"/>
      <c r="EP127" s="469"/>
      <c r="EQ127" s="469"/>
      <c r="ER127" s="469"/>
      <c r="ES127" s="469"/>
      <c r="ET127" s="469"/>
      <c r="EU127" s="469"/>
      <c r="EV127" s="469"/>
      <c r="EW127" s="469"/>
      <c r="EX127" s="469"/>
      <c r="EY127" s="469"/>
      <c r="EZ127" s="469"/>
      <c r="FA127" s="469"/>
      <c r="FB127" s="469"/>
      <c r="FC127" s="2214"/>
      <c r="FD127" s="469"/>
      <c r="FE127" s="469"/>
      <c r="FF127" s="469"/>
      <c r="FG127" s="469"/>
      <c r="FH127" s="469"/>
      <c r="FI127" s="469"/>
      <c r="FJ127" s="469"/>
      <c r="FK127" s="469"/>
      <c r="FL127" s="469"/>
      <c r="FM127" s="469"/>
      <c r="FN127" s="469"/>
      <c r="FO127" s="469"/>
      <c r="FP127" s="469"/>
      <c r="FQ127" s="469"/>
      <c r="FR127" s="469"/>
      <c r="FS127" s="469"/>
      <c r="FT127" s="469"/>
      <c r="FU127" s="469"/>
      <c r="FV127" s="469"/>
      <c r="FW127" s="469"/>
      <c r="FX127" s="469"/>
      <c r="FY127" s="469"/>
      <c r="FZ127" s="469"/>
      <c r="GA127" s="469"/>
      <c r="GB127" s="469"/>
      <c r="GC127" s="469"/>
      <c r="GD127" s="469"/>
      <c r="GE127" s="469"/>
      <c r="GF127" s="469"/>
      <c r="GG127" s="469"/>
      <c r="GH127" s="2214"/>
      <c r="GI127" s="469"/>
      <c r="GJ127" s="469"/>
      <c r="GK127" s="469"/>
      <c r="GL127" s="469"/>
      <c r="GM127" s="469"/>
      <c r="GN127" s="469"/>
      <c r="GO127" s="469"/>
      <c r="GP127" s="469"/>
      <c r="GQ127" s="469"/>
      <c r="GR127" s="469"/>
      <c r="GS127" s="469"/>
      <c r="GT127" s="469"/>
      <c r="GU127" s="469"/>
      <c r="GV127" s="469"/>
      <c r="GW127" s="469"/>
      <c r="GX127" s="469"/>
      <c r="GY127" s="469"/>
      <c r="GZ127" s="469"/>
      <c r="HA127" s="469"/>
      <c r="HB127" s="469"/>
      <c r="HC127" s="469"/>
      <c r="HD127" s="469"/>
      <c r="HE127" s="469"/>
      <c r="HF127" s="469"/>
      <c r="HG127" s="469"/>
      <c r="HH127" s="469"/>
      <c r="HI127" s="469"/>
      <c r="HJ127" s="469"/>
      <c r="HK127" s="469"/>
      <c r="HL127" s="469"/>
      <c r="HM127" s="469"/>
      <c r="HN127" s="2214"/>
      <c r="HO127" s="469"/>
      <c r="HP127" s="469"/>
      <c r="HQ127" s="469"/>
      <c r="HR127" s="469"/>
      <c r="HS127" s="469"/>
      <c r="HT127" s="469"/>
      <c r="HU127" s="469"/>
      <c r="HV127" s="469"/>
      <c r="HW127" s="469"/>
      <c r="HX127" s="469"/>
      <c r="HY127" s="469"/>
      <c r="HZ127" s="469"/>
      <c r="IA127" s="469"/>
      <c r="IB127" s="469"/>
      <c r="IC127" s="469"/>
      <c r="ID127" s="257"/>
      <c r="IE127" s="469"/>
      <c r="IF127" s="469"/>
      <c r="IG127" s="469"/>
      <c r="IH127" s="469"/>
      <c r="II127" s="469"/>
      <c r="IJ127" s="469"/>
      <c r="IK127" s="469"/>
      <c r="IL127" s="469"/>
      <c r="IM127" s="469"/>
      <c r="IN127" s="469"/>
      <c r="IO127" s="469"/>
      <c r="IP127" s="469"/>
      <c r="IQ127" s="469"/>
      <c r="IR127" s="469"/>
      <c r="IS127" s="1585"/>
      <c r="IT127" s="2206"/>
      <c r="IU127" s="1573"/>
      <c r="IV127" s="469"/>
      <c r="IW127" s="469"/>
      <c r="IX127" s="469"/>
      <c r="IY127" s="469"/>
      <c r="IZ127" s="469"/>
      <c r="JA127" s="469"/>
      <c r="JB127" s="469"/>
      <c r="JC127" s="469"/>
      <c r="JD127" s="469"/>
      <c r="JE127" s="469"/>
      <c r="JF127" s="469"/>
      <c r="JG127" s="469"/>
      <c r="JH127" s="469"/>
      <c r="JI127" s="469"/>
      <c r="JJ127" s="469"/>
      <c r="JK127" s="469"/>
      <c r="JL127" s="469"/>
      <c r="JM127" s="469"/>
      <c r="JN127" s="469"/>
      <c r="JO127" s="469"/>
      <c r="JP127" s="469"/>
      <c r="JQ127" s="469"/>
      <c r="JR127" s="469"/>
      <c r="JS127" s="469"/>
      <c r="JT127" s="469"/>
      <c r="JU127" s="469"/>
      <c r="JV127" s="469"/>
      <c r="JW127" s="469"/>
      <c r="JX127" s="469"/>
      <c r="JY127" s="2214"/>
      <c r="JZ127" s="469"/>
      <c r="KA127" s="469"/>
      <c r="KB127" s="469"/>
      <c r="KC127" s="469"/>
      <c r="KD127" s="469"/>
      <c r="KE127" s="469"/>
      <c r="KF127" s="469"/>
      <c r="KG127" s="469"/>
      <c r="KH127" s="469"/>
      <c r="KI127" s="469"/>
      <c r="KJ127" s="469"/>
      <c r="KK127" s="469"/>
      <c r="KL127" s="469"/>
      <c r="KM127" s="469"/>
      <c r="KN127" s="469"/>
      <c r="KO127" s="469"/>
      <c r="KP127" s="469"/>
      <c r="KQ127" s="469"/>
      <c r="KR127" s="469"/>
      <c r="KS127" s="469"/>
      <c r="KT127" s="469"/>
      <c r="KU127" s="469"/>
      <c r="KV127" s="469"/>
      <c r="KW127" s="469"/>
      <c r="KX127" s="469"/>
      <c r="KY127" s="469"/>
      <c r="KZ127" s="469"/>
      <c r="LA127" s="469"/>
      <c r="LB127" s="469"/>
      <c r="LC127" s="469"/>
      <c r="LD127" s="469"/>
      <c r="LE127" s="2214"/>
      <c r="LF127" s="469"/>
      <c r="LG127" s="469"/>
      <c r="LH127" s="469"/>
      <c r="LI127" s="469"/>
      <c r="LJ127" s="469"/>
      <c r="LK127" s="469"/>
      <c r="LL127" s="469"/>
      <c r="LM127" s="469"/>
      <c r="LN127" s="469"/>
      <c r="LO127" s="469"/>
      <c r="LP127" s="469"/>
      <c r="LQ127" s="469"/>
      <c r="LR127" s="469"/>
      <c r="LS127" s="469"/>
      <c r="LT127" s="469"/>
      <c r="LU127" s="469"/>
      <c r="LV127" s="469"/>
      <c r="LW127" s="469"/>
      <c r="LX127" s="469"/>
      <c r="LY127" s="469"/>
      <c r="LZ127" s="469"/>
      <c r="MA127" s="469"/>
      <c r="MB127" s="469"/>
      <c r="MC127" s="469"/>
      <c r="MD127" s="469"/>
      <c r="ME127" s="469"/>
      <c r="MF127" s="469"/>
      <c r="MG127" s="469"/>
      <c r="MH127" s="469"/>
      <c r="MI127" s="469"/>
      <c r="MJ127" s="2214"/>
      <c r="MK127" s="469"/>
      <c r="ML127" s="469"/>
      <c r="MM127" s="469"/>
      <c r="MN127" s="469"/>
      <c r="MO127" s="469"/>
      <c r="MP127" s="469"/>
      <c r="MQ127" s="469"/>
      <c r="MR127" s="469"/>
      <c r="MS127" s="469"/>
      <c r="MT127" s="469"/>
      <c r="MU127" s="469"/>
      <c r="MV127" s="469"/>
      <c r="MW127" s="469"/>
      <c r="MX127" s="469"/>
      <c r="MY127" s="469"/>
      <c r="MZ127" s="469"/>
      <c r="NA127" s="469"/>
      <c r="NB127" s="469"/>
      <c r="NC127" s="469"/>
      <c r="ND127" s="469"/>
      <c r="NE127" s="469"/>
      <c r="NF127" s="469"/>
      <c r="NG127" s="469"/>
      <c r="NH127" s="469"/>
      <c r="NI127" s="469"/>
      <c r="NJ127" s="469"/>
      <c r="NK127" s="469"/>
      <c r="NL127" s="469"/>
      <c r="NM127" s="469"/>
      <c r="NN127" s="469"/>
      <c r="NO127" s="469"/>
      <c r="NP127" s="2214"/>
      <c r="NQ127" s="469"/>
      <c r="NR127" s="469"/>
      <c r="NS127" s="469"/>
      <c r="NT127" s="469"/>
      <c r="NU127" s="469"/>
      <c r="NV127" s="469"/>
      <c r="NW127" s="469"/>
      <c r="NX127" s="469"/>
      <c r="NY127" s="469"/>
      <c r="NZ127" s="469"/>
      <c r="OA127" s="469"/>
      <c r="OB127" s="469"/>
      <c r="OC127" s="469"/>
      <c r="OD127" s="469"/>
      <c r="OE127" s="469"/>
      <c r="OF127" s="469"/>
      <c r="OG127" s="469"/>
      <c r="OH127" s="469"/>
      <c r="OI127" s="469"/>
      <c r="OJ127" s="469"/>
      <c r="OK127" s="469"/>
      <c r="OL127" s="469"/>
      <c r="OM127" s="469"/>
      <c r="ON127" s="469"/>
      <c r="OO127" s="469"/>
      <c r="OP127" s="469"/>
      <c r="OQ127" s="469"/>
      <c r="OR127" s="469"/>
      <c r="OS127" s="469"/>
      <c r="OT127" s="469"/>
      <c r="OU127" s="469"/>
      <c r="OV127" s="2214"/>
      <c r="OW127" s="469"/>
      <c r="OX127" s="469"/>
      <c r="OY127" s="469"/>
      <c r="OZ127" s="469"/>
      <c r="PA127" s="469"/>
      <c r="PB127" s="469"/>
      <c r="PC127" s="469"/>
      <c r="PD127" s="469"/>
      <c r="PE127" s="469"/>
      <c r="PF127" s="469"/>
      <c r="PG127" s="469"/>
      <c r="PH127" s="469"/>
      <c r="PI127" s="469"/>
      <c r="PJ127" s="469"/>
      <c r="PK127" s="469"/>
      <c r="PL127" s="469"/>
      <c r="PM127" s="469"/>
      <c r="PN127" s="469"/>
      <c r="PO127" s="469"/>
      <c r="PP127" s="469"/>
      <c r="PQ127" s="469"/>
      <c r="PR127" s="469"/>
      <c r="PS127" s="469"/>
      <c r="PT127" s="469"/>
      <c r="PU127" s="469"/>
      <c r="PV127" s="469"/>
      <c r="PW127" s="469"/>
      <c r="PX127" s="469"/>
      <c r="PY127" s="2214"/>
      <c r="PZ127" s="469"/>
      <c r="QA127" s="469"/>
      <c r="QB127" s="469"/>
      <c r="QC127" s="469"/>
      <c r="QD127" s="469"/>
      <c r="QE127" s="469"/>
      <c r="QF127" s="469"/>
      <c r="QG127" s="469"/>
      <c r="QH127" s="469"/>
      <c r="QI127" s="469"/>
      <c r="QJ127" s="469"/>
      <c r="QK127" s="469"/>
      <c r="QL127" s="469"/>
      <c r="QM127" s="469"/>
      <c r="QN127" s="469"/>
      <c r="QO127" s="469"/>
      <c r="QP127" s="469"/>
      <c r="QQ127" s="469"/>
      <c r="QR127" s="469"/>
      <c r="QS127" s="469"/>
      <c r="QT127" s="469"/>
      <c r="QU127" s="469"/>
      <c r="QV127" s="469"/>
      <c r="QW127" s="469"/>
      <c r="QX127" s="469"/>
      <c r="QY127" s="469"/>
      <c r="QZ127" s="469"/>
      <c r="RA127" s="469"/>
      <c r="RB127" s="469"/>
      <c r="RC127" s="469"/>
      <c r="RD127" s="469"/>
    </row>
    <row r="128" spans="1:472" ht="50.25" hidden="1" customHeight="1" outlineLevel="1">
      <c r="A128" s="2500"/>
      <c r="B128" s="2487">
        <v>0.375</v>
      </c>
      <c r="C128" s="2214"/>
      <c r="D128" s="469"/>
      <c r="E128" s="469"/>
      <c r="F128" s="469"/>
      <c r="G128" s="469"/>
      <c r="H128" s="469"/>
      <c r="I128" s="469"/>
      <c r="J128" s="469"/>
      <c r="K128" s="469"/>
      <c r="L128" s="469"/>
      <c r="M128" s="469"/>
      <c r="N128" s="469"/>
      <c r="O128" s="469"/>
      <c r="P128" s="469"/>
      <c r="Q128" s="469"/>
      <c r="R128" s="469"/>
      <c r="S128" s="469"/>
      <c r="T128" s="469"/>
      <c r="U128" s="469"/>
      <c r="V128" s="469"/>
      <c r="W128" s="469"/>
      <c r="X128" s="469"/>
      <c r="Y128" s="469"/>
      <c r="Z128" s="469"/>
      <c r="AA128" s="469"/>
      <c r="AB128" s="469"/>
      <c r="AC128" s="469"/>
      <c r="AD128" s="469"/>
      <c r="AE128" s="469"/>
      <c r="AF128" s="469"/>
      <c r="AG128" s="469"/>
      <c r="AH128" s="1692"/>
      <c r="AI128" s="2214"/>
      <c r="AJ128" s="1573"/>
      <c r="AK128" s="469"/>
      <c r="AL128" s="469"/>
      <c r="AM128" s="469"/>
      <c r="AN128" s="469"/>
      <c r="AO128" s="469"/>
      <c r="AP128" s="469"/>
      <c r="AQ128" s="469"/>
      <c r="AR128" s="469"/>
      <c r="AS128" s="469"/>
      <c r="AT128" s="469"/>
      <c r="AU128" s="469"/>
      <c r="AV128" s="469"/>
      <c r="AW128" s="469"/>
      <c r="AX128" s="469"/>
      <c r="AY128" s="469"/>
      <c r="AZ128" s="469"/>
      <c r="BA128" s="469"/>
      <c r="BB128" s="469"/>
      <c r="BC128" s="469"/>
      <c r="BD128" s="469"/>
      <c r="BE128" s="469"/>
      <c r="BF128" s="469"/>
      <c r="BG128" s="469"/>
      <c r="BH128" s="469"/>
      <c r="BI128" s="469"/>
      <c r="BJ128" s="469"/>
      <c r="BK128" s="469"/>
      <c r="BL128" s="2214"/>
      <c r="BM128" s="469"/>
      <c r="BN128" s="469"/>
      <c r="BO128" s="469"/>
      <c r="BP128" s="469"/>
      <c r="BQ128" s="469"/>
      <c r="BR128" s="469"/>
      <c r="BS128" s="469"/>
      <c r="BT128" s="469"/>
      <c r="BU128" s="469"/>
      <c r="BV128" s="469"/>
      <c r="BW128" s="469"/>
      <c r="BX128" s="469"/>
      <c r="BY128" s="469"/>
      <c r="BZ128" s="469"/>
      <c r="CA128" s="469"/>
      <c r="CB128" s="469"/>
      <c r="CC128" s="469"/>
      <c r="CD128" s="469"/>
      <c r="CE128" s="469"/>
      <c r="CF128" s="469"/>
      <c r="CG128" s="469"/>
      <c r="CH128" s="469"/>
      <c r="CI128" s="469"/>
      <c r="CJ128" s="469"/>
      <c r="CK128" s="469"/>
      <c r="CL128" s="469"/>
      <c r="CM128" s="469"/>
      <c r="CN128" s="469"/>
      <c r="CO128" s="469"/>
      <c r="CP128" s="469"/>
      <c r="CQ128" s="469"/>
      <c r="CR128" s="2214"/>
      <c r="CS128" s="469"/>
      <c r="CT128" s="469"/>
      <c r="CU128" s="469"/>
      <c r="CV128" s="469"/>
      <c r="CW128" s="469"/>
      <c r="CX128" s="469"/>
      <c r="CY128" s="469"/>
      <c r="CZ128" s="469"/>
      <c r="DA128" s="469"/>
      <c r="DB128" s="469"/>
      <c r="DC128" s="469"/>
      <c r="DD128" s="469"/>
      <c r="DE128" s="469"/>
      <c r="DF128" s="469"/>
      <c r="DG128" s="469"/>
      <c r="DH128" s="469"/>
      <c r="DI128" s="469"/>
      <c r="DJ128" s="469"/>
      <c r="DK128" s="469"/>
      <c r="DL128" s="469"/>
      <c r="DM128" s="469"/>
      <c r="DN128" s="469"/>
      <c r="DO128" s="469"/>
      <c r="DP128" s="469"/>
      <c r="DQ128" s="469"/>
      <c r="DR128" s="469"/>
      <c r="DS128" s="469"/>
      <c r="DT128" s="469"/>
      <c r="DU128" s="469"/>
      <c r="DV128" s="469"/>
      <c r="DW128" s="2214"/>
      <c r="DX128" s="469"/>
      <c r="DY128" s="469"/>
      <c r="DZ128" s="469"/>
      <c r="EA128" s="469"/>
      <c r="EB128" s="469"/>
      <c r="EC128" s="469"/>
      <c r="ED128" s="469"/>
      <c r="EE128" s="469"/>
      <c r="EF128" s="469"/>
      <c r="EG128" s="469"/>
      <c r="EH128" s="469"/>
      <c r="EI128" s="469"/>
      <c r="EJ128" s="469"/>
      <c r="EK128" s="469"/>
      <c r="EL128" s="469"/>
      <c r="EM128" s="469"/>
      <c r="EN128" s="469"/>
      <c r="EO128" s="469"/>
      <c r="EP128" s="469"/>
      <c r="EQ128" s="469"/>
      <c r="ER128" s="469"/>
      <c r="ES128" s="469"/>
      <c r="ET128" s="469"/>
      <c r="EU128" s="469"/>
      <c r="EV128" s="469"/>
      <c r="EW128" s="469"/>
      <c r="EX128" s="469"/>
      <c r="EY128" s="469"/>
      <c r="EZ128" s="469"/>
      <c r="FA128" s="469"/>
      <c r="FB128" s="469"/>
      <c r="FC128" s="2214"/>
      <c r="FD128" s="469"/>
      <c r="FE128" s="469"/>
      <c r="FF128" s="469"/>
      <c r="FG128" s="469"/>
      <c r="FH128" s="469"/>
      <c r="FI128" s="469"/>
      <c r="FJ128" s="469"/>
      <c r="FK128" s="469"/>
      <c r="FL128" s="469"/>
      <c r="FM128" s="469"/>
      <c r="FN128" s="469"/>
      <c r="FO128" s="469"/>
      <c r="FP128" s="469"/>
      <c r="FQ128" s="469"/>
      <c r="FR128" s="469"/>
      <c r="FS128" s="469"/>
      <c r="FT128" s="469"/>
      <c r="FU128" s="469"/>
      <c r="FV128" s="469"/>
      <c r="FW128" s="469"/>
      <c r="FX128" s="469"/>
      <c r="FY128" s="469"/>
      <c r="FZ128" s="469"/>
      <c r="GA128" s="469"/>
      <c r="GB128" s="469"/>
      <c r="GC128" s="469"/>
      <c r="GD128" s="469"/>
      <c r="GE128" s="469"/>
      <c r="GF128" s="469"/>
      <c r="GG128" s="469"/>
      <c r="GH128" s="2214"/>
      <c r="GI128" s="469"/>
      <c r="GJ128" s="469"/>
      <c r="GK128" s="469"/>
      <c r="GL128" s="469"/>
      <c r="GM128" s="469"/>
      <c r="GN128" s="469"/>
      <c r="GO128" s="469"/>
      <c r="GP128" s="469"/>
      <c r="GQ128" s="469"/>
      <c r="GR128" s="469"/>
      <c r="GS128" s="469"/>
      <c r="GT128" s="469"/>
      <c r="GU128" s="469"/>
      <c r="GV128" s="469"/>
      <c r="GW128" s="469"/>
      <c r="GX128" s="469"/>
      <c r="GY128" s="469"/>
      <c r="GZ128" s="469"/>
      <c r="HA128" s="469"/>
      <c r="HB128" s="469"/>
      <c r="HC128" s="469"/>
      <c r="HD128" s="469"/>
      <c r="HE128" s="469"/>
      <c r="HF128" s="469"/>
      <c r="HG128" s="469"/>
      <c r="HH128" s="469"/>
      <c r="HI128" s="469"/>
      <c r="HJ128" s="469"/>
      <c r="HK128" s="469"/>
      <c r="HL128" s="469"/>
      <c r="HM128" s="469"/>
      <c r="HN128" s="2214"/>
      <c r="HO128" s="469"/>
      <c r="HP128" s="469"/>
      <c r="HQ128" s="469"/>
      <c r="HR128" s="469"/>
      <c r="HS128" s="469"/>
      <c r="HT128" s="469"/>
      <c r="HU128" s="469"/>
      <c r="HV128" s="469"/>
      <c r="HW128" s="469"/>
      <c r="HX128" s="469"/>
      <c r="HY128" s="469"/>
      <c r="HZ128" s="469"/>
      <c r="IA128" s="469"/>
      <c r="IB128" s="469"/>
      <c r="IC128" s="469"/>
      <c r="ID128" s="257"/>
      <c r="IE128" s="469"/>
      <c r="IF128" s="469"/>
      <c r="IG128" s="469"/>
      <c r="IH128" s="469"/>
      <c r="II128" s="469"/>
      <c r="IJ128" s="469"/>
      <c r="IK128" s="469"/>
      <c r="IL128" s="469"/>
      <c r="IM128" s="469"/>
      <c r="IN128" s="469"/>
      <c r="IO128" s="469"/>
      <c r="IP128" s="469"/>
      <c r="IQ128" s="469"/>
      <c r="IR128" s="469"/>
      <c r="IS128" s="1585"/>
      <c r="IT128" s="2206"/>
      <c r="IU128" s="1573"/>
      <c r="IV128" s="469"/>
      <c r="IW128" s="469"/>
      <c r="IX128" s="469"/>
      <c r="IY128" s="469"/>
      <c r="IZ128" s="469"/>
      <c r="JA128" s="469"/>
      <c r="JB128" s="469"/>
      <c r="JC128" s="469"/>
      <c r="JD128" s="469"/>
      <c r="JE128" s="469"/>
      <c r="JF128" s="469"/>
      <c r="JG128" s="469"/>
      <c r="JH128" s="469"/>
      <c r="JI128" s="469"/>
      <c r="JJ128" s="469"/>
      <c r="JK128" s="469"/>
      <c r="JL128" s="469"/>
      <c r="JM128" s="469"/>
      <c r="JN128" s="469"/>
      <c r="JO128" s="469"/>
      <c r="JP128" s="469"/>
      <c r="JQ128" s="469"/>
      <c r="JR128" s="469"/>
      <c r="JS128" s="469"/>
      <c r="JT128" s="469"/>
      <c r="JU128" s="469"/>
      <c r="JV128" s="469"/>
      <c r="JW128" s="469"/>
      <c r="JX128" s="469"/>
      <c r="JY128" s="2214"/>
      <c r="JZ128" s="469"/>
      <c r="KA128" s="469"/>
      <c r="KB128" s="469"/>
      <c r="KC128" s="469"/>
      <c r="KD128" s="469"/>
      <c r="KE128" s="469"/>
      <c r="KF128" s="469"/>
      <c r="KG128" s="469"/>
      <c r="KH128" s="469"/>
      <c r="KI128" s="469"/>
      <c r="KJ128" s="469"/>
      <c r="KK128" s="469"/>
      <c r="KL128" s="469"/>
      <c r="KM128" s="469"/>
      <c r="KN128" s="469"/>
      <c r="KO128" s="469"/>
      <c r="KP128" s="469"/>
      <c r="KQ128" s="469"/>
      <c r="KR128" s="469"/>
      <c r="KS128" s="469"/>
      <c r="KT128" s="469"/>
      <c r="KU128" s="469"/>
      <c r="KV128" s="469"/>
      <c r="KW128" s="469"/>
      <c r="KX128" s="469"/>
      <c r="KY128" s="469"/>
      <c r="KZ128" s="469"/>
      <c r="LA128" s="469"/>
      <c r="LB128" s="469"/>
      <c r="LC128" s="469"/>
      <c r="LD128" s="469"/>
      <c r="LE128" s="2214"/>
      <c r="LF128" s="469"/>
      <c r="LG128" s="469"/>
      <c r="LH128" s="469"/>
      <c r="LI128" s="469"/>
      <c r="LJ128" s="469"/>
      <c r="LK128" s="469"/>
      <c r="LL128" s="469"/>
      <c r="LM128" s="469"/>
      <c r="LN128" s="469"/>
      <c r="LO128" s="469"/>
      <c r="LP128" s="469"/>
      <c r="LQ128" s="469"/>
      <c r="LR128" s="469"/>
      <c r="LS128" s="469"/>
      <c r="LT128" s="469"/>
      <c r="LU128" s="469"/>
      <c r="LV128" s="469"/>
      <c r="LW128" s="469"/>
      <c r="LX128" s="469"/>
      <c r="LY128" s="469"/>
      <c r="LZ128" s="469"/>
      <c r="MA128" s="469"/>
      <c r="MB128" s="469"/>
      <c r="MC128" s="469"/>
      <c r="MD128" s="469"/>
      <c r="ME128" s="469"/>
      <c r="MF128" s="469"/>
      <c r="MG128" s="469"/>
      <c r="MH128" s="469"/>
      <c r="MI128" s="469"/>
      <c r="MJ128" s="2214"/>
      <c r="MK128" s="469"/>
      <c r="ML128" s="469"/>
      <c r="MM128" s="469"/>
      <c r="MN128" s="469"/>
      <c r="MO128" s="469"/>
      <c r="MP128" s="469"/>
      <c r="MQ128" s="469"/>
      <c r="MR128" s="469"/>
      <c r="MS128" s="469"/>
      <c r="MT128" s="469"/>
      <c r="MU128" s="469"/>
      <c r="MV128" s="469"/>
      <c r="MW128" s="469"/>
      <c r="MX128" s="469"/>
      <c r="MY128" s="469"/>
      <c r="MZ128" s="469"/>
      <c r="NA128" s="469"/>
      <c r="NB128" s="469"/>
      <c r="NC128" s="469"/>
      <c r="ND128" s="469"/>
      <c r="NE128" s="469"/>
      <c r="NF128" s="469"/>
      <c r="NG128" s="469"/>
      <c r="NH128" s="469"/>
      <c r="NI128" s="469"/>
      <c r="NJ128" s="469"/>
      <c r="NK128" s="469"/>
      <c r="NL128" s="469"/>
      <c r="NM128" s="469"/>
      <c r="NN128" s="469"/>
      <c r="NO128" s="469"/>
      <c r="NP128" s="2214"/>
      <c r="NQ128" s="469"/>
      <c r="NR128" s="469"/>
      <c r="NS128" s="469"/>
      <c r="NT128" s="469"/>
      <c r="NU128" s="469"/>
      <c r="NV128" s="469"/>
      <c r="NW128" s="469"/>
      <c r="NX128" s="469"/>
      <c r="NY128" s="469"/>
      <c r="NZ128" s="469"/>
      <c r="OA128" s="469"/>
      <c r="OB128" s="469"/>
      <c r="OC128" s="469"/>
      <c r="OD128" s="469"/>
      <c r="OE128" s="469"/>
      <c r="OF128" s="469"/>
      <c r="OG128" s="469"/>
      <c r="OH128" s="469"/>
      <c r="OI128" s="469"/>
      <c r="OJ128" s="469"/>
      <c r="OK128" s="469"/>
      <c r="OL128" s="469"/>
      <c r="OM128" s="469"/>
      <c r="ON128" s="469"/>
      <c r="OO128" s="469"/>
      <c r="OP128" s="469"/>
      <c r="OQ128" s="469"/>
      <c r="OR128" s="469"/>
      <c r="OS128" s="469"/>
      <c r="OT128" s="469"/>
      <c r="OU128" s="469"/>
      <c r="OV128" s="2214"/>
      <c r="OW128" s="469"/>
      <c r="OX128" s="469"/>
      <c r="OY128" s="469"/>
      <c r="OZ128" s="469"/>
      <c r="PA128" s="469"/>
      <c r="PB128" s="469"/>
      <c r="PC128" s="469"/>
      <c r="PD128" s="469"/>
      <c r="PE128" s="469"/>
      <c r="PF128" s="469"/>
      <c r="PG128" s="469"/>
      <c r="PH128" s="469"/>
      <c r="PI128" s="469"/>
      <c r="PJ128" s="469"/>
      <c r="PK128" s="469"/>
      <c r="PL128" s="469"/>
      <c r="PM128" s="469"/>
      <c r="PN128" s="469"/>
      <c r="PO128" s="469"/>
      <c r="PP128" s="469"/>
      <c r="PQ128" s="469"/>
      <c r="PR128" s="469"/>
      <c r="PS128" s="469"/>
      <c r="PT128" s="469"/>
      <c r="PU128" s="469"/>
      <c r="PV128" s="469"/>
      <c r="PW128" s="469"/>
      <c r="PX128" s="469"/>
      <c r="PY128" s="2214"/>
      <c r="PZ128" s="469"/>
      <c r="QA128" s="469"/>
      <c r="QB128" s="469"/>
      <c r="QC128" s="469"/>
      <c r="QD128" s="469"/>
      <c r="QE128" s="469"/>
      <c r="QF128" s="469"/>
      <c r="QG128" s="469"/>
      <c r="QH128" s="469"/>
      <c r="QI128" s="469"/>
      <c r="QJ128" s="469"/>
      <c r="QK128" s="469"/>
      <c r="QL128" s="469"/>
      <c r="QM128" s="469"/>
      <c r="QN128" s="469"/>
      <c r="QO128" s="469"/>
      <c r="QP128" s="469"/>
      <c r="QQ128" s="469"/>
      <c r="QR128" s="469"/>
      <c r="QS128" s="469"/>
      <c r="QT128" s="469"/>
      <c r="QU128" s="469"/>
      <c r="QV128" s="469"/>
      <c r="QW128" s="469"/>
      <c r="QX128" s="469"/>
      <c r="QY128" s="469"/>
      <c r="QZ128" s="469"/>
      <c r="RA128" s="469"/>
      <c r="RB128" s="469"/>
      <c r="RC128" s="469"/>
      <c r="RD128" s="469"/>
    </row>
    <row r="129" spans="1:472" ht="50.25" hidden="1" customHeight="1" outlineLevel="1">
      <c r="A129" s="2500"/>
      <c r="B129" s="2487">
        <v>0.41666666666666669</v>
      </c>
      <c r="C129" s="2214"/>
      <c r="D129" s="469"/>
      <c r="E129" s="469"/>
      <c r="F129" s="469"/>
      <c r="G129" s="469"/>
      <c r="H129" s="469"/>
      <c r="I129" s="469"/>
      <c r="J129" s="469"/>
      <c r="K129" s="469"/>
      <c r="L129" s="469"/>
      <c r="M129" s="469"/>
      <c r="N129" s="469"/>
      <c r="O129" s="469"/>
      <c r="P129" s="469"/>
      <c r="Q129" s="469"/>
      <c r="R129" s="469"/>
      <c r="S129" s="469"/>
      <c r="T129" s="469"/>
      <c r="U129" s="469"/>
      <c r="V129" s="469"/>
      <c r="W129" s="469"/>
      <c r="X129" s="469"/>
      <c r="Y129" s="469"/>
      <c r="Z129" s="469"/>
      <c r="AA129" s="469"/>
      <c r="AB129" s="469"/>
      <c r="AC129" s="469"/>
      <c r="AD129" s="469"/>
      <c r="AE129" s="469"/>
      <c r="AF129" s="469"/>
      <c r="AG129" s="469"/>
      <c r="AH129" s="1692"/>
      <c r="AI129" s="2214"/>
      <c r="AJ129" s="1573"/>
      <c r="AK129" s="469"/>
      <c r="AL129" s="469"/>
      <c r="AM129" s="469"/>
      <c r="AN129" s="469"/>
      <c r="AO129" s="469"/>
      <c r="AP129" s="469"/>
      <c r="AQ129" s="469"/>
      <c r="AR129" s="469"/>
      <c r="AS129" s="469"/>
      <c r="AT129" s="469"/>
      <c r="AU129" s="469"/>
      <c r="AV129" s="469"/>
      <c r="AW129" s="469"/>
      <c r="AX129" s="469"/>
      <c r="AY129" s="469"/>
      <c r="AZ129" s="469"/>
      <c r="BA129" s="469"/>
      <c r="BB129" s="469"/>
      <c r="BC129" s="469"/>
      <c r="BD129" s="469"/>
      <c r="BE129" s="469"/>
      <c r="BF129" s="469"/>
      <c r="BG129" s="469"/>
      <c r="BH129" s="469"/>
      <c r="BI129" s="469"/>
      <c r="BJ129" s="469"/>
      <c r="BK129" s="469"/>
      <c r="BL129" s="2214"/>
      <c r="BM129" s="469"/>
      <c r="BN129" s="469"/>
      <c r="BO129" s="469"/>
      <c r="BP129" s="469"/>
      <c r="BQ129" s="469"/>
      <c r="BR129" s="469"/>
      <c r="BS129" s="469"/>
      <c r="BT129" s="469"/>
      <c r="BU129" s="469"/>
      <c r="BV129" s="469"/>
      <c r="BW129" s="469"/>
      <c r="BX129" s="469"/>
      <c r="BY129" s="469"/>
      <c r="BZ129" s="469"/>
      <c r="CA129" s="469"/>
      <c r="CB129" s="469"/>
      <c r="CC129" s="469"/>
      <c r="CD129" s="469"/>
      <c r="CE129" s="469"/>
      <c r="CF129" s="469"/>
      <c r="CG129" s="469"/>
      <c r="CH129" s="469"/>
      <c r="CI129" s="469"/>
      <c r="CJ129" s="469"/>
      <c r="CK129" s="469"/>
      <c r="CL129" s="469"/>
      <c r="CM129" s="469"/>
      <c r="CN129" s="469"/>
      <c r="CO129" s="469"/>
      <c r="CP129" s="469"/>
      <c r="CQ129" s="469"/>
      <c r="CR129" s="2214"/>
      <c r="CS129" s="469"/>
      <c r="CT129" s="469"/>
      <c r="CU129" s="469"/>
      <c r="CV129" s="469"/>
      <c r="CW129" s="469"/>
      <c r="CX129" s="469"/>
      <c r="CY129" s="469"/>
      <c r="CZ129" s="469"/>
      <c r="DA129" s="469"/>
      <c r="DB129" s="469"/>
      <c r="DC129" s="469"/>
      <c r="DD129" s="469"/>
      <c r="DE129" s="469"/>
      <c r="DF129" s="469"/>
      <c r="DG129" s="469"/>
      <c r="DH129" s="469"/>
      <c r="DI129" s="469"/>
      <c r="DJ129" s="469"/>
      <c r="DK129" s="469"/>
      <c r="DL129" s="469"/>
      <c r="DM129" s="469"/>
      <c r="DN129" s="469"/>
      <c r="DO129" s="469"/>
      <c r="DP129" s="469"/>
      <c r="DQ129" s="469"/>
      <c r="DR129" s="469"/>
      <c r="DS129" s="469"/>
      <c r="DT129" s="469"/>
      <c r="DU129" s="469"/>
      <c r="DV129" s="469"/>
      <c r="DW129" s="2214"/>
      <c r="DX129" s="469"/>
      <c r="DY129" s="469"/>
      <c r="DZ129" s="469"/>
      <c r="EA129" s="469"/>
      <c r="EB129" s="469"/>
      <c r="EC129" s="469"/>
      <c r="ED129" s="469"/>
      <c r="EE129" s="469"/>
      <c r="EF129" s="469"/>
      <c r="EG129" s="469"/>
      <c r="EH129" s="469"/>
      <c r="EI129" s="469"/>
      <c r="EJ129" s="469"/>
      <c r="EK129" s="469"/>
      <c r="EL129" s="469"/>
      <c r="EM129" s="469"/>
      <c r="EN129" s="469"/>
      <c r="EO129" s="469"/>
      <c r="EP129" s="469"/>
      <c r="EQ129" s="469"/>
      <c r="ER129" s="469"/>
      <c r="ES129" s="469"/>
      <c r="ET129" s="469"/>
      <c r="EU129" s="469"/>
      <c r="EV129" s="469"/>
      <c r="EW129" s="469"/>
      <c r="EX129" s="469"/>
      <c r="EY129" s="469"/>
      <c r="EZ129" s="469"/>
      <c r="FA129" s="469"/>
      <c r="FB129" s="469"/>
      <c r="FC129" s="2214"/>
      <c r="FD129" s="469"/>
      <c r="FE129" s="469"/>
      <c r="FF129" s="469"/>
      <c r="FG129" s="469"/>
      <c r="FH129" s="469"/>
      <c r="FI129" s="469"/>
      <c r="FJ129" s="469"/>
      <c r="FK129" s="469"/>
      <c r="FL129" s="469"/>
      <c r="FM129" s="469"/>
      <c r="FN129" s="469"/>
      <c r="FO129" s="469"/>
      <c r="FP129" s="469"/>
      <c r="FQ129" s="469"/>
      <c r="FR129" s="469"/>
      <c r="FS129" s="469"/>
      <c r="FT129" s="469"/>
      <c r="FU129" s="469"/>
      <c r="FV129" s="469"/>
      <c r="FW129" s="469"/>
      <c r="FX129" s="469"/>
      <c r="FY129" s="469"/>
      <c r="FZ129" s="469"/>
      <c r="GA129" s="469"/>
      <c r="GB129" s="469"/>
      <c r="GC129" s="469"/>
      <c r="GD129" s="469"/>
      <c r="GE129" s="469"/>
      <c r="GF129" s="469"/>
      <c r="GG129" s="469"/>
      <c r="GH129" s="2214"/>
      <c r="GI129" s="469"/>
      <c r="GJ129" s="469"/>
      <c r="GK129" s="469"/>
      <c r="GL129" s="469"/>
      <c r="GM129" s="469"/>
      <c r="GN129" s="469"/>
      <c r="GO129" s="469"/>
      <c r="GP129" s="469"/>
      <c r="GQ129" s="469"/>
      <c r="GR129" s="469"/>
      <c r="GS129" s="469"/>
      <c r="GT129" s="469"/>
      <c r="GU129" s="469"/>
      <c r="GV129" s="469"/>
      <c r="GW129" s="469"/>
      <c r="GX129" s="469"/>
      <c r="GY129" s="469"/>
      <c r="GZ129" s="469"/>
      <c r="HA129" s="469"/>
      <c r="HB129" s="469"/>
      <c r="HC129" s="469"/>
      <c r="HD129" s="469"/>
      <c r="HE129" s="469"/>
      <c r="HF129" s="469"/>
      <c r="HG129" s="469"/>
      <c r="HH129" s="469"/>
      <c r="HI129" s="469"/>
      <c r="HJ129" s="469"/>
      <c r="HK129" s="469"/>
      <c r="HL129" s="469"/>
      <c r="HM129" s="469"/>
      <c r="HN129" s="2214"/>
      <c r="HO129" s="469"/>
      <c r="HP129" s="469"/>
      <c r="HQ129" s="469"/>
      <c r="HR129" s="469"/>
      <c r="HS129" s="469"/>
      <c r="HT129" s="469"/>
      <c r="HU129" s="469"/>
      <c r="HV129" s="469"/>
      <c r="HW129" s="469"/>
      <c r="HX129" s="469"/>
      <c r="HY129" s="469"/>
      <c r="HZ129" s="469"/>
      <c r="IA129" s="469"/>
      <c r="IB129" s="469"/>
      <c r="IC129" s="469"/>
      <c r="ID129" s="257"/>
      <c r="IE129" s="469"/>
      <c r="IF129" s="469"/>
      <c r="IG129" s="469"/>
      <c r="IH129" s="469"/>
      <c r="II129" s="469"/>
      <c r="IJ129" s="469"/>
      <c r="IK129" s="469"/>
      <c r="IL129" s="469"/>
      <c r="IM129" s="469"/>
      <c r="IN129" s="469"/>
      <c r="IO129" s="469"/>
      <c r="IP129" s="469"/>
      <c r="IQ129" s="469"/>
      <c r="IR129" s="469"/>
      <c r="IS129" s="1585"/>
      <c r="IT129" s="2206"/>
      <c r="IU129" s="1573"/>
      <c r="IV129" s="469"/>
      <c r="IW129" s="469"/>
      <c r="IX129" s="469"/>
      <c r="IY129" s="469"/>
      <c r="IZ129" s="469"/>
      <c r="JA129" s="469"/>
      <c r="JB129" s="469"/>
      <c r="JC129" s="469"/>
      <c r="JD129" s="469"/>
      <c r="JE129" s="469"/>
      <c r="JF129" s="469"/>
      <c r="JG129" s="469"/>
      <c r="JH129" s="469"/>
      <c r="JI129" s="469"/>
      <c r="JJ129" s="469"/>
      <c r="JK129" s="469"/>
      <c r="JL129" s="469"/>
      <c r="JM129" s="469"/>
      <c r="JN129" s="469"/>
      <c r="JO129" s="469"/>
      <c r="JP129" s="469"/>
      <c r="JQ129" s="469"/>
      <c r="JR129" s="469"/>
      <c r="JS129" s="469"/>
      <c r="JT129" s="469"/>
      <c r="JU129" s="469"/>
      <c r="JV129" s="469"/>
      <c r="JW129" s="469"/>
      <c r="JX129" s="469"/>
      <c r="JY129" s="2214"/>
      <c r="JZ129" s="469"/>
      <c r="KA129" s="469"/>
      <c r="KB129" s="469"/>
      <c r="KC129" s="469"/>
      <c r="KD129" s="469"/>
      <c r="KE129" s="469"/>
      <c r="KF129" s="469"/>
      <c r="KG129" s="469"/>
      <c r="KH129" s="469"/>
      <c r="KI129" s="469"/>
      <c r="KJ129" s="469"/>
      <c r="KK129" s="469"/>
      <c r="KL129" s="469"/>
      <c r="KM129" s="469"/>
      <c r="KN129" s="469"/>
      <c r="KO129" s="469"/>
      <c r="KP129" s="469"/>
      <c r="KQ129" s="469"/>
      <c r="KR129" s="469"/>
      <c r="KS129" s="469"/>
      <c r="KT129" s="469"/>
      <c r="KU129" s="469"/>
      <c r="KV129" s="469"/>
      <c r="KW129" s="469"/>
      <c r="KX129" s="469"/>
      <c r="KY129" s="469"/>
      <c r="KZ129" s="469"/>
      <c r="LA129" s="469"/>
      <c r="LB129" s="469"/>
      <c r="LC129" s="469"/>
      <c r="LD129" s="469"/>
      <c r="LE129" s="2214"/>
      <c r="LF129" s="469"/>
      <c r="LG129" s="469"/>
      <c r="LH129" s="469"/>
      <c r="LI129" s="469"/>
      <c r="LJ129" s="469"/>
      <c r="LK129" s="469"/>
      <c r="LL129" s="469"/>
      <c r="LM129" s="469"/>
      <c r="LN129" s="469"/>
      <c r="LO129" s="469"/>
      <c r="LP129" s="469"/>
      <c r="LQ129" s="469"/>
      <c r="LR129" s="469"/>
      <c r="LS129" s="469"/>
      <c r="LT129" s="469"/>
      <c r="LU129" s="469"/>
      <c r="LV129" s="469"/>
      <c r="LW129" s="469"/>
      <c r="LX129" s="469"/>
      <c r="LY129" s="469"/>
      <c r="LZ129" s="469"/>
      <c r="MA129" s="469"/>
      <c r="MB129" s="469"/>
      <c r="MC129" s="469"/>
      <c r="MD129" s="469"/>
      <c r="ME129" s="469"/>
      <c r="MF129" s="469"/>
      <c r="MG129" s="469"/>
      <c r="MH129" s="469"/>
      <c r="MI129" s="469"/>
      <c r="MJ129" s="2214"/>
      <c r="MK129" s="469"/>
      <c r="ML129" s="469"/>
      <c r="MM129" s="469"/>
      <c r="MN129" s="469"/>
      <c r="MO129" s="469"/>
      <c r="MP129" s="469"/>
      <c r="MQ129" s="469"/>
      <c r="MR129" s="469"/>
      <c r="MS129" s="469"/>
      <c r="MT129" s="469"/>
      <c r="MU129" s="469"/>
      <c r="MV129" s="469"/>
      <c r="MW129" s="469"/>
      <c r="MX129" s="469"/>
      <c r="MY129" s="469"/>
      <c r="MZ129" s="469"/>
      <c r="NA129" s="469"/>
      <c r="NB129" s="469"/>
      <c r="NC129" s="469"/>
      <c r="ND129" s="469"/>
      <c r="NE129" s="469"/>
      <c r="NF129" s="469"/>
      <c r="NG129" s="469"/>
      <c r="NH129" s="469"/>
      <c r="NI129" s="469"/>
      <c r="NJ129" s="469"/>
      <c r="NK129" s="469"/>
      <c r="NL129" s="469"/>
      <c r="NM129" s="469"/>
      <c r="NN129" s="469"/>
      <c r="NO129" s="469"/>
      <c r="NP129" s="2214"/>
      <c r="NQ129" s="469"/>
      <c r="NR129" s="469"/>
      <c r="NS129" s="469"/>
      <c r="NT129" s="469"/>
      <c r="NU129" s="469"/>
      <c r="NV129" s="469"/>
      <c r="NW129" s="469"/>
      <c r="NX129" s="469"/>
      <c r="NY129" s="469"/>
      <c r="NZ129" s="469"/>
      <c r="OA129" s="469"/>
      <c r="OB129" s="469"/>
      <c r="OC129" s="469"/>
      <c r="OD129" s="469"/>
      <c r="OE129" s="469"/>
      <c r="OF129" s="469"/>
      <c r="OG129" s="469"/>
      <c r="OH129" s="469"/>
      <c r="OI129" s="469"/>
      <c r="OJ129" s="469"/>
      <c r="OK129" s="469"/>
      <c r="OL129" s="469"/>
      <c r="OM129" s="469"/>
      <c r="ON129" s="469"/>
      <c r="OO129" s="469"/>
      <c r="OP129" s="469"/>
      <c r="OQ129" s="469"/>
      <c r="OR129" s="469"/>
      <c r="OS129" s="469"/>
      <c r="OT129" s="469"/>
      <c r="OU129" s="469"/>
      <c r="OV129" s="2214"/>
      <c r="OW129" s="469"/>
      <c r="OX129" s="469"/>
      <c r="OY129" s="469"/>
      <c r="OZ129" s="469"/>
      <c r="PA129" s="469"/>
      <c r="PB129" s="469"/>
      <c r="PC129" s="469"/>
      <c r="PD129" s="469"/>
      <c r="PE129" s="469"/>
      <c r="PF129" s="469"/>
      <c r="PG129" s="469"/>
      <c r="PH129" s="469"/>
      <c r="PI129" s="469"/>
      <c r="PJ129" s="469"/>
      <c r="PK129" s="469"/>
      <c r="PL129" s="469"/>
      <c r="PM129" s="469"/>
      <c r="PN129" s="469"/>
      <c r="PO129" s="469"/>
      <c r="PP129" s="469"/>
      <c r="PQ129" s="469"/>
      <c r="PR129" s="469"/>
      <c r="PS129" s="469"/>
      <c r="PT129" s="469"/>
      <c r="PU129" s="469"/>
      <c r="PV129" s="469"/>
      <c r="PW129" s="469"/>
      <c r="PX129" s="469"/>
      <c r="PY129" s="2214"/>
      <c r="PZ129" s="469"/>
      <c r="QA129" s="469"/>
      <c r="QB129" s="469"/>
      <c r="QC129" s="469"/>
      <c r="QD129" s="469"/>
      <c r="QE129" s="469"/>
      <c r="QF129" s="469"/>
      <c r="QG129" s="469"/>
      <c r="QH129" s="469"/>
      <c r="QI129" s="469"/>
      <c r="QJ129" s="469"/>
      <c r="QK129" s="469"/>
      <c r="QL129" s="469"/>
      <c r="QM129" s="469"/>
      <c r="QN129" s="469"/>
      <c r="QO129" s="469"/>
      <c r="QP129" s="469"/>
      <c r="QQ129" s="469"/>
      <c r="QR129" s="469"/>
      <c r="QS129" s="469"/>
      <c r="QT129" s="469"/>
      <c r="QU129" s="469"/>
      <c r="QV129" s="469"/>
      <c r="QW129" s="469"/>
      <c r="QX129" s="469"/>
      <c r="QY129" s="469"/>
      <c r="QZ129" s="469"/>
      <c r="RA129" s="469"/>
      <c r="RB129" s="469"/>
      <c r="RC129" s="469"/>
      <c r="RD129" s="469"/>
    </row>
    <row r="130" spans="1:472" ht="50.25" hidden="1" customHeight="1" outlineLevel="1">
      <c r="A130" s="2500"/>
      <c r="B130" s="2487">
        <v>0.45833333333333331</v>
      </c>
      <c r="C130" s="2214"/>
      <c r="D130" s="469"/>
      <c r="E130" s="469"/>
      <c r="F130" s="469"/>
      <c r="G130" s="469"/>
      <c r="H130" s="469"/>
      <c r="I130" s="469"/>
      <c r="J130" s="469"/>
      <c r="K130" s="469"/>
      <c r="L130" s="469"/>
      <c r="M130" s="469"/>
      <c r="N130" s="469"/>
      <c r="O130" s="469"/>
      <c r="P130" s="469"/>
      <c r="Q130" s="469"/>
      <c r="R130" s="469"/>
      <c r="S130" s="469"/>
      <c r="T130" s="469"/>
      <c r="U130" s="469"/>
      <c r="V130" s="469"/>
      <c r="W130" s="469"/>
      <c r="X130" s="469"/>
      <c r="Y130" s="469"/>
      <c r="Z130" s="469"/>
      <c r="AA130" s="469"/>
      <c r="AB130" s="469"/>
      <c r="AC130" s="469"/>
      <c r="AD130" s="469"/>
      <c r="AE130" s="469"/>
      <c r="AF130" s="469"/>
      <c r="AG130" s="469"/>
      <c r="AH130" s="1692"/>
      <c r="AI130" s="2214"/>
      <c r="AJ130" s="1573"/>
      <c r="AK130" s="469"/>
      <c r="AL130" s="469"/>
      <c r="AM130" s="469"/>
      <c r="AN130" s="469"/>
      <c r="AO130" s="469"/>
      <c r="AP130" s="469"/>
      <c r="AQ130" s="469"/>
      <c r="AR130" s="469"/>
      <c r="AS130" s="469"/>
      <c r="AT130" s="469"/>
      <c r="AU130" s="469"/>
      <c r="AV130" s="469"/>
      <c r="AW130" s="469"/>
      <c r="AX130" s="469"/>
      <c r="AY130" s="469"/>
      <c r="AZ130" s="469"/>
      <c r="BA130" s="469"/>
      <c r="BB130" s="469"/>
      <c r="BC130" s="469"/>
      <c r="BD130" s="469"/>
      <c r="BE130" s="469"/>
      <c r="BF130" s="469"/>
      <c r="BG130" s="469"/>
      <c r="BH130" s="469"/>
      <c r="BI130" s="469"/>
      <c r="BJ130" s="469"/>
      <c r="BK130" s="469"/>
      <c r="BL130" s="2214"/>
      <c r="BM130" s="469"/>
      <c r="BN130" s="469"/>
      <c r="BO130" s="469"/>
      <c r="BP130" s="469"/>
      <c r="BQ130" s="469"/>
      <c r="BR130" s="469"/>
      <c r="BS130" s="469"/>
      <c r="BT130" s="469"/>
      <c r="BU130" s="469"/>
      <c r="BV130" s="469"/>
      <c r="BW130" s="469"/>
      <c r="BX130" s="469"/>
      <c r="BY130" s="469"/>
      <c r="BZ130" s="469"/>
      <c r="CA130" s="469"/>
      <c r="CB130" s="469"/>
      <c r="CC130" s="469"/>
      <c r="CD130" s="469"/>
      <c r="CE130" s="469"/>
      <c r="CF130" s="469"/>
      <c r="CG130" s="469"/>
      <c r="CH130" s="469"/>
      <c r="CI130" s="469"/>
      <c r="CJ130" s="469"/>
      <c r="CK130" s="469"/>
      <c r="CL130" s="469"/>
      <c r="CM130" s="469"/>
      <c r="CN130" s="469"/>
      <c r="CO130" s="469"/>
      <c r="CP130" s="469"/>
      <c r="CQ130" s="469"/>
      <c r="CR130" s="2214"/>
      <c r="CS130" s="469"/>
      <c r="CT130" s="469"/>
      <c r="CU130" s="469"/>
      <c r="CV130" s="469"/>
      <c r="CW130" s="469"/>
      <c r="CX130" s="469"/>
      <c r="CY130" s="469"/>
      <c r="CZ130" s="469"/>
      <c r="DA130" s="469"/>
      <c r="DB130" s="469"/>
      <c r="DC130" s="469"/>
      <c r="DD130" s="469"/>
      <c r="DE130" s="469"/>
      <c r="DF130" s="469"/>
      <c r="DG130" s="469"/>
      <c r="DH130" s="469"/>
      <c r="DI130" s="469"/>
      <c r="DJ130" s="469"/>
      <c r="DK130" s="469"/>
      <c r="DL130" s="469"/>
      <c r="DM130" s="469"/>
      <c r="DN130" s="469"/>
      <c r="DO130" s="469"/>
      <c r="DP130" s="469"/>
      <c r="DQ130" s="469"/>
      <c r="DR130" s="469"/>
      <c r="DS130" s="469"/>
      <c r="DT130" s="469"/>
      <c r="DU130" s="469"/>
      <c r="DV130" s="469"/>
      <c r="DW130" s="2214"/>
      <c r="DX130" s="469"/>
      <c r="DY130" s="469"/>
      <c r="DZ130" s="469"/>
      <c r="EA130" s="469"/>
      <c r="EB130" s="469"/>
      <c r="EC130" s="469"/>
      <c r="ED130" s="469"/>
      <c r="EE130" s="469"/>
      <c r="EF130" s="469"/>
      <c r="EG130" s="469"/>
      <c r="EH130" s="469"/>
      <c r="EI130" s="469"/>
      <c r="EJ130" s="469"/>
      <c r="EK130" s="469"/>
      <c r="EL130" s="469"/>
      <c r="EM130" s="469"/>
      <c r="EN130" s="469"/>
      <c r="EO130" s="469"/>
      <c r="EP130" s="469"/>
      <c r="EQ130" s="469"/>
      <c r="ER130" s="469"/>
      <c r="ES130" s="469"/>
      <c r="ET130" s="469"/>
      <c r="EU130" s="469"/>
      <c r="EV130" s="469"/>
      <c r="EW130" s="469"/>
      <c r="EX130" s="469"/>
      <c r="EY130" s="469"/>
      <c r="EZ130" s="469"/>
      <c r="FA130" s="469"/>
      <c r="FB130" s="469"/>
      <c r="FC130" s="2214"/>
      <c r="FD130" s="469"/>
      <c r="FE130" s="469"/>
      <c r="FF130" s="469"/>
      <c r="FG130" s="469"/>
      <c r="FH130" s="469"/>
      <c r="FI130" s="469"/>
      <c r="FJ130" s="469"/>
      <c r="FK130" s="469"/>
      <c r="FL130" s="469"/>
      <c r="FM130" s="469"/>
      <c r="FN130" s="469"/>
      <c r="FO130" s="469"/>
      <c r="FP130" s="469"/>
      <c r="FQ130" s="469"/>
      <c r="FR130" s="469"/>
      <c r="FS130" s="469"/>
      <c r="FT130" s="469"/>
      <c r="FU130" s="469"/>
      <c r="FV130" s="469"/>
      <c r="FW130" s="469"/>
      <c r="FX130" s="469"/>
      <c r="FY130" s="469"/>
      <c r="FZ130" s="469"/>
      <c r="GA130" s="469"/>
      <c r="GB130" s="469"/>
      <c r="GC130" s="469"/>
      <c r="GD130" s="469"/>
      <c r="GE130" s="469"/>
      <c r="GF130" s="469"/>
      <c r="GG130" s="469"/>
      <c r="GH130" s="2214"/>
      <c r="GI130" s="469"/>
      <c r="GJ130" s="469"/>
      <c r="GK130" s="469"/>
      <c r="GL130" s="469"/>
      <c r="GM130" s="469"/>
      <c r="GN130" s="469"/>
      <c r="GO130" s="469"/>
      <c r="GP130" s="469"/>
      <c r="GQ130" s="469"/>
      <c r="GR130" s="469"/>
      <c r="GS130" s="469"/>
      <c r="GT130" s="469"/>
      <c r="GU130" s="469"/>
      <c r="GV130" s="469"/>
      <c r="GW130" s="469"/>
      <c r="GX130" s="469"/>
      <c r="GY130" s="469"/>
      <c r="GZ130" s="469"/>
      <c r="HA130" s="469"/>
      <c r="HB130" s="469"/>
      <c r="HC130" s="469"/>
      <c r="HD130" s="469"/>
      <c r="HE130" s="469"/>
      <c r="HF130" s="469"/>
      <c r="HG130" s="469"/>
      <c r="HH130" s="469"/>
      <c r="HI130" s="469"/>
      <c r="HJ130" s="469"/>
      <c r="HK130" s="469"/>
      <c r="HL130" s="469"/>
      <c r="HM130" s="469"/>
      <c r="HN130" s="2214"/>
      <c r="HO130" s="469"/>
      <c r="HP130" s="469"/>
      <c r="HQ130" s="469"/>
      <c r="HR130" s="469"/>
      <c r="HS130" s="469"/>
      <c r="HT130" s="469"/>
      <c r="HU130" s="469"/>
      <c r="HV130" s="469"/>
      <c r="HW130" s="469"/>
      <c r="HX130" s="469"/>
      <c r="HY130" s="469"/>
      <c r="HZ130" s="469"/>
      <c r="IA130" s="469"/>
      <c r="IB130" s="469"/>
      <c r="IC130" s="469"/>
      <c r="ID130" s="257"/>
      <c r="IE130" s="469"/>
      <c r="IF130" s="469"/>
      <c r="IG130" s="469"/>
      <c r="IH130" s="469"/>
      <c r="II130" s="469"/>
      <c r="IJ130" s="469"/>
      <c r="IK130" s="469"/>
      <c r="IL130" s="469"/>
      <c r="IM130" s="469"/>
      <c r="IN130" s="469"/>
      <c r="IO130" s="469"/>
      <c r="IP130" s="469"/>
      <c r="IQ130" s="469"/>
      <c r="IR130" s="469"/>
      <c r="IS130" s="1585"/>
      <c r="IT130" s="2206"/>
      <c r="IU130" s="1573"/>
      <c r="IV130" s="469"/>
      <c r="IW130" s="469"/>
      <c r="IX130" s="469"/>
      <c r="IY130" s="469"/>
      <c r="IZ130" s="469"/>
      <c r="JA130" s="469"/>
      <c r="JB130" s="469"/>
      <c r="JC130" s="469"/>
      <c r="JD130" s="469"/>
      <c r="JE130" s="469"/>
      <c r="JF130" s="469"/>
      <c r="JG130" s="469"/>
      <c r="JH130" s="469"/>
      <c r="JI130" s="469"/>
      <c r="JJ130" s="469"/>
      <c r="JK130" s="469"/>
      <c r="JL130" s="469"/>
      <c r="JM130" s="469"/>
      <c r="JN130" s="469"/>
      <c r="JO130" s="469"/>
      <c r="JP130" s="469"/>
      <c r="JQ130" s="469"/>
      <c r="JR130" s="469"/>
      <c r="JS130" s="469"/>
      <c r="JT130" s="469"/>
      <c r="JU130" s="469"/>
      <c r="JV130" s="469"/>
      <c r="JW130" s="469"/>
      <c r="JX130" s="469"/>
      <c r="JY130" s="2214"/>
      <c r="JZ130" s="469"/>
      <c r="KA130" s="469"/>
      <c r="KB130" s="469"/>
      <c r="KC130" s="469"/>
      <c r="KD130" s="469"/>
      <c r="KE130" s="469"/>
      <c r="KF130" s="469"/>
      <c r="KG130" s="469"/>
      <c r="KH130" s="469"/>
      <c r="KI130" s="469"/>
      <c r="KJ130" s="469"/>
      <c r="KK130" s="469"/>
      <c r="KL130" s="469"/>
      <c r="KM130" s="469"/>
      <c r="KN130" s="469"/>
      <c r="KO130" s="469"/>
      <c r="KP130" s="469"/>
      <c r="KQ130" s="469"/>
      <c r="KR130" s="469"/>
      <c r="KS130" s="469"/>
      <c r="KT130" s="469"/>
      <c r="KU130" s="469"/>
      <c r="KV130" s="469"/>
      <c r="KW130" s="469"/>
      <c r="KX130" s="469"/>
      <c r="KY130" s="469"/>
      <c r="KZ130" s="469"/>
      <c r="LA130" s="469"/>
      <c r="LB130" s="469"/>
      <c r="LC130" s="469"/>
      <c r="LD130" s="469"/>
      <c r="LE130" s="2214"/>
      <c r="LF130" s="469"/>
      <c r="LG130" s="469"/>
      <c r="LH130" s="469"/>
      <c r="LI130" s="469"/>
      <c r="LJ130" s="469"/>
      <c r="LK130" s="469"/>
      <c r="LL130" s="469"/>
      <c r="LM130" s="469"/>
      <c r="LN130" s="469"/>
      <c r="LO130" s="469"/>
      <c r="LP130" s="469"/>
      <c r="LQ130" s="469"/>
      <c r="LR130" s="469"/>
      <c r="LS130" s="469"/>
      <c r="LT130" s="469"/>
      <c r="LU130" s="469"/>
      <c r="LV130" s="469"/>
      <c r="LW130" s="469"/>
      <c r="LX130" s="469"/>
      <c r="LY130" s="469"/>
      <c r="LZ130" s="469"/>
      <c r="MA130" s="469"/>
      <c r="MB130" s="469"/>
      <c r="MC130" s="469"/>
      <c r="MD130" s="469"/>
      <c r="ME130" s="469"/>
      <c r="MF130" s="469"/>
      <c r="MG130" s="469"/>
      <c r="MH130" s="469"/>
      <c r="MI130" s="469"/>
      <c r="MJ130" s="2214"/>
      <c r="MK130" s="469"/>
      <c r="ML130" s="469"/>
      <c r="MM130" s="469"/>
      <c r="MN130" s="469"/>
      <c r="MO130" s="469"/>
      <c r="MP130" s="469"/>
      <c r="MQ130" s="469"/>
      <c r="MR130" s="469"/>
      <c r="MS130" s="469"/>
      <c r="MT130" s="469"/>
      <c r="MU130" s="469"/>
      <c r="MV130" s="469"/>
      <c r="MW130" s="469"/>
      <c r="MX130" s="469"/>
      <c r="MY130" s="469"/>
      <c r="MZ130" s="469"/>
      <c r="NA130" s="469"/>
      <c r="NB130" s="469"/>
      <c r="NC130" s="469"/>
      <c r="ND130" s="469"/>
      <c r="NE130" s="469"/>
      <c r="NF130" s="469"/>
      <c r="NG130" s="469"/>
      <c r="NH130" s="469"/>
      <c r="NI130" s="469"/>
      <c r="NJ130" s="469"/>
      <c r="NK130" s="469"/>
      <c r="NL130" s="469"/>
      <c r="NM130" s="469"/>
      <c r="NN130" s="469"/>
      <c r="NO130" s="469"/>
      <c r="NP130" s="2214"/>
      <c r="NQ130" s="469"/>
      <c r="NR130" s="469"/>
      <c r="NS130" s="469"/>
      <c r="NT130" s="469"/>
      <c r="NU130" s="469"/>
      <c r="NV130" s="469"/>
      <c r="NW130" s="469"/>
      <c r="NX130" s="469"/>
      <c r="NY130" s="469"/>
      <c r="NZ130" s="469"/>
      <c r="OA130" s="469"/>
      <c r="OB130" s="469"/>
      <c r="OC130" s="469"/>
      <c r="OD130" s="469"/>
      <c r="OE130" s="469"/>
      <c r="OF130" s="469"/>
      <c r="OG130" s="469"/>
      <c r="OH130" s="469"/>
      <c r="OI130" s="469"/>
      <c r="OJ130" s="469"/>
      <c r="OK130" s="469"/>
      <c r="OL130" s="469"/>
      <c r="OM130" s="469"/>
      <c r="ON130" s="469"/>
      <c r="OO130" s="469"/>
      <c r="OP130" s="469"/>
      <c r="OQ130" s="469"/>
      <c r="OR130" s="469"/>
      <c r="OS130" s="469"/>
      <c r="OT130" s="469"/>
      <c r="OU130" s="469"/>
      <c r="OV130" s="2214"/>
      <c r="OW130" s="469"/>
      <c r="OX130" s="469"/>
      <c r="OY130" s="469"/>
      <c r="OZ130" s="469"/>
      <c r="PA130" s="469"/>
      <c r="PB130" s="469"/>
      <c r="PC130" s="469"/>
      <c r="PD130" s="469"/>
      <c r="PE130" s="469"/>
      <c r="PF130" s="469"/>
      <c r="PG130" s="469"/>
      <c r="PH130" s="469"/>
      <c r="PI130" s="469"/>
      <c r="PJ130" s="469"/>
      <c r="PK130" s="469"/>
      <c r="PL130" s="469"/>
      <c r="PM130" s="469"/>
      <c r="PN130" s="469"/>
      <c r="PO130" s="469"/>
      <c r="PP130" s="469"/>
      <c r="PQ130" s="469"/>
      <c r="PR130" s="469"/>
      <c r="PS130" s="469"/>
      <c r="PT130" s="469"/>
      <c r="PU130" s="469"/>
      <c r="PV130" s="469"/>
      <c r="PW130" s="469"/>
      <c r="PX130" s="469"/>
      <c r="PY130" s="2214"/>
      <c r="PZ130" s="469"/>
      <c r="QA130" s="469"/>
      <c r="QB130" s="469"/>
      <c r="QC130" s="469"/>
      <c r="QD130" s="469"/>
      <c r="QE130" s="469"/>
      <c r="QF130" s="469"/>
      <c r="QG130" s="469"/>
      <c r="QH130" s="469"/>
      <c r="QI130" s="469"/>
      <c r="QJ130" s="469"/>
      <c r="QK130" s="469"/>
      <c r="QL130" s="469"/>
      <c r="QM130" s="469"/>
      <c r="QN130" s="469"/>
      <c r="QO130" s="469"/>
      <c r="QP130" s="469"/>
      <c r="QQ130" s="469"/>
      <c r="QR130" s="469"/>
      <c r="QS130" s="469"/>
      <c r="QT130" s="469"/>
      <c r="QU130" s="469"/>
      <c r="QV130" s="469"/>
      <c r="QW130" s="469"/>
      <c r="QX130" s="469"/>
      <c r="QY130" s="469"/>
      <c r="QZ130" s="469"/>
      <c r="RA130" s="469"/>
      <c r="RB130" s="469"/>
      <c r="RC130" s="469"/>
      <c r="RD130" s="469"/>
    </row>
    <row r="131" spans="1:472" ht="25.5" hidden="1" customHeight="1" outlineLevel="1">
      <c r="A131" s="2500"/>
      <c r="B131" s="2487">
        <v>0.47916666666666669</v>
      </c>
      <c r="C131" s="1690"/>
      <c r="D131" s="469"/>
      <c r="E131" s="469"/>
      <c r="F131" s="469"/>
      <c r="G131" s="469"/>
      <c r="H131" s="469"/>
      <c r="I131" s="469"/>
      <c r="J131" s="469"/>
      <c r="K131" s="469"/>
      <c r="L131" s="469"/>
      <c r="M131" s="469"/>
      <c r="N131" s="469"/>
      <c r="O131" s="469"/>
      <c r="P131" s="469"/>
      <c r="Q131" s="469"/>
      <c r="R131" s="469"/>
      <c r="S131" s="469"/>
      <c r="T131" s="469"/>
      <c r="U131" s="469"/>
      <c r="V131" s="469"/>
      <c r="W131" s="469"/>
      <c r="X131" s="469"/>
      <c r="Y131" s="469"/>
      <c r="Z131" s="469"/>
      <c r="AA131" s="469"/>
      <c r="AB131" s="469"/>
      <c r="AC131" s="469"/>
      <c r="AD131" s="469"/>
      <c r="AE131" s="469"/>
      <c r="AF131" s="469"/>
      <c r="AG131" s="469"/>
      <c r="AH131" s="1692"/>
      <c r="AI131" s="1690"/>
      <c r="AJ131" s="1573"/>
      <c r="AK131" s="469"/>
      <c r="AL131" s="469"/>
      <c r="AM131" s="469"/>
      <c r="AN131" s="469"/>
      <c r="AO131" s="469"/>
      <c r="AP131" s="469"/>
      <c r="AQ131" s="469"/>
      <c r="AR131" s="469"/>
      <c r="AS131" s="469"/>
      <c r="AT131" s="469"/>
      <c r="AU131" s="469"/>
      <c r="AV131" s="469"/>
      <c r="AW131" s="469"/>
      <c r="AX131" s="469"/>
      <c r="AY131" s="469"/>
      <c r="AZ131" s="469"/>
      <c r="BA131" s="469"/>
      <c r="BB131" s="469"/>
      <c r="BC131" s="469"/>
      <c r="BD131" s="469"/>
      <c r="BE131" s="469"/>
      <c r="BF131" s="469"/>
      <c r="BG131" s="469"/>
      <c r="BH131" s="469"/>
      <c r="BI131" s="469"/>
      <c r="BJ131" s="469"/>
      <c r="BK131" s="469"/>
      <c r="BL131" s="1690"/>
      <c r="BM131" s="469"/>
      <c r="BN131" s="469"/>
      <c r="BO131" s="469"/>
      <c r="BP131" s="469"/>
      <c r="BQ131" s="469"/>
      <c r="BR131" s="469"/>
      <c r="BS131" s="469"/>
      <c r="BT131" s="469"/>
      <c r="BU131" s="469"/>
      <c r="BV131" s="469"/>
      <c r="BW131" s="469"/>
      <c r="BX131" s="469"/>
      <c r="BY131" s="469"/>
      <c r="BZ131" s="469"/>
      <c r="CA131" s="469"/>
      <c r="CB131" s="469"/>
      <c r="CC131" s="469"/>
      <c r="CD131" s="469"/>
      <c r="CE131" s="469"/>
      <c r="CF131" s="469"/>
      <c r="CG131" s="469"/>
      <c r="CH131" s="469"/>
      <c r="CI131" s="469"/>
      <c r="CJ131" s="469"/>
      <c r="CK131" s="469"/>
      <c r="CL131" s="469"/>
      <c r="CM131" s="469"/>
      <c r="CN131" s="469"/>
      <c r="CO131" s="469"/>
      <c r="CP131" s="469"/>
      <c r="CQ131" s="469"/>
      <c r="CR131" s="1690"/>
      <c r="CS131" s="469"/>
      <c r="CT131" s="469"/>
      <c r="CU131" s="469"/>
      <c r="CV131" s="469"/>
      <c r="CW131" s="469"/>
      <c r="CX131" s="469"/>
      <c r="CY131" s="469"/>
      <c r="CZ131" s="469"/>
      <c r="DA131" s="469"/>
      <c r="DB131" s="469"/>
      <c r="DC131" s="469"/>
      <c r="DD131" s="469"/>
      <c r="DE131" s="469"/>
      <c r="DF131" s="469"/>
      <c r="DG131" s="469"/>
      <c r="DH131" s="469"/>
      <c r="DI131" s="469"/>
      <c r="DJ131" s="469"/>
      <c r="DK131" s="469"/>
      <c r="DL131" s="469"/>
      <c r="DM131" s="469"/>
      <c r="DN131" s="469"/>
      <c r="DO131" s="469"/>
      <c r="DP131" s="469"/>
      <c r="DQ131" s="469"/>
      <c r="DR131" s="469"/>
      <c r="DS131" s="469"/>
      <c r="DT131" s="469"/>
      <c r="DU131" s="469"/>
      <c r="DV131" s="469"/>
      <c r="DW131" s="1690"/>
      <c r="DX131" s="469"/>
      <c r="DY131" s="469"/>
      <c r="DZ131" s="469"/>
      <c r="EA131" s="469"/>
      <c r="EB131" s="469"/>
      <c r="EC131" s="469"/>
      <c r="ED131" s="469"/>
      <c r="EE131" s="469"/>
      <c r="EF131" s="469"/>
      <c r="EG131" s="469"/>
      <c r="EH131" s="469"/>
      <c r="EI131" s="469"/>
      <c r="EJ131" s="469"/>
      <c r="EK131" s="469"/>
      <c r="EL131" s="469"/>
      <c r="EM131" s="469"/>
      <c r="EN131" s="469"/>
      <c r="EO131" s="469"/>
      <c r="EP131" s="469"/>
      <c r="EQ131" s="469"/>
      <c r="ER131" s="469"/>
      <c r="ES131" s="469"/>
      <c r="ET131" s="469"/>
      <c r="EU131" s="469"/>
      <c r="EV131" s="469"/>
      <c r="EW131" s="469"/>
      <c r="EX131" s="469"/>
      <c r="EY131" s="469"/>
      <c r="EZ131" s="469"/>
      <c r="FA131" s="469"/>
      <c r="FB131" s="469"/>
      <c r="FC131" s="1690"/>
      <c r="FD131" s="469"/>
      <c r="FE131" s="469"/>
      <c r="FF131" s="469"/>
      <c r="FG131" s="469"/>
      <c r="FH131" s="469"/>
      <c r="FI131" s="469"/>
      <c r="FJ131" s="469"/>
      <c r="FK131" s="469"/>
      <c r="FL131" s="469"/>
      <c r="FM131" s="469"/>
      <c r="FN131" s="469"/>
      <c r="FO131" s="469"/>
      <c r="FP131" s="469"/>
      <c r="FQ131" s="469"/>
      <c r="FR131" s="469"/>
      <c r="FS131" s="469"/>
      <c r="FT131" s="469"/>
      <c r="FU131" s="469"/>
      <c r="FV131" s="469"/>
      <c r="FW131" s="469"/>
      <c r="FX131" s="469"/>
      <c r="FY131" s="469"/>
      <c r="FZ131" s="469"/>
      <c r="GA131" s="469"/>
      <c r="GB131" s="469"/>
      <c r="GC131" s="469"/>
      <c r="GD131" s="469"/>
      <c r="GE131" s="469"/>
      <c r="GF131" s="469"/>
      <c r="GG131" s="469"/>
      <c r="GH131" s="1690"/>
      <c r="GI131" s="469"/>
      <c r="GJ131" s="469"/>
      <c r="GK131" s="469"/>
      <c r="GL131" s="469"/>
      <c r="GM131" s="469"/>
      <c r="GN131" s="469"/>
      <c r="GO131" s="469"/>
      <c r="GP131" s="469"/>
      <c r="GQ131" s="469"/>
      <c r="GR131" s="469"/>
      <c r="GS131" s="469"/>
      <c r="GT131" s="469"/>
      <c r="GU131" s="469"/>
      <c r="GV131" s="469"/>
      <c r="GW131" s="469"/>
      <c r="GX131" s="469"/>
      <c r="GY131" s="469"/>
      <c r="GZ131" s="469"/>
      <c r="HA131" s="469"/>
      <c r="HB131" s="469"/>
      <c r="HC131" s="469"/>
      <c r="HD131" s="469"/>
      <c r="HE131" s="469"/>
      <c r="HF131" s="469"/>
      <c r="HG131" s="469"/>
      <c r="HH131" s="469"/>
      <c r="HI131" s="469"/>
      <c r="HJ131" s="469"/>
      <c r="HK131" s="469"/>
      <c r="HL131" s="469"/>
      <c r="HM131" s="469"/>
      <c r="HN131" s="1690"/>
      <c r="HO131" s="469"/>
      <c r="HP131" s="469"/>
      <c r="HQ131" s="469"/>
      <c r="HR131" s="469"/>
      <c r="HS131" s="469"/>
      <c r="HT131" s="469"/>
      <c r="HU131" s="469"/>
      <c r="HV131" s="469"/>
      <c r="HW131" s="469"/>
      <c r="HX131" s="469"/>
      <c r="HY131" s="469"/>
      <c r="HZ131" s="469"/>
      <c r="IA131" s="469"/>
      <c r="IB131" s="469"/>
      <c r="IC131" s="469"/>
      <c r="ID131" s="257"/>
      <c r="IE131" s="469"/>
      <c r="IF131" s="469"/>
      <c r="IG131" s="469"/>
      <c r="IH131" s="469"/>
      <c r="II131" s="469"/>
      <c r="IJ131" s="469"/>
      <c r="IK131" s="469"/>
      <c r="IL131" s="469"/>
      <c r="IM131" s="469"/>
      <c r="IN131" s="469"/>
      <c r="IO131" s="469"/>
      <c r="IP131" s="469"/>
      <c r="IQ131" s="469"/>
      <c r="IR131" s="469"/>
      <c r="IS131" s="1585"/>
      <c r="IT131" s="1679"/>
      <c r="IU131" s="1573"/>
      <c r="IV131" s="469"/>
      <c r="IW131" s="469"/>
      <c r="IX131" s="469"/>
      <c r="IY131" s="469"/>
      <c r="IZ131" s="469"/>
      <c r="JA131" s="469"/>
      <c r="JB131" s="469"/>
      <c r="JC131" s="469"/>
      <c r="JD131" s="469"/>
      <c r="JE131" s="469"/>
      <c r="JF131" s="469"/>
      <c r="JG131" s="469"/>
      <c r="JH131" s="469"/>
      <c r="JI131" s="469"/>
      <c r="JJ131" s="469"/>
      <c r="JK131" s="469"/>
      <c r="JL131" s="469"/>
      <c r="JM131" s="469"/>
      <c r="JN131" s="469"/>
      <c r="JO131" s="469"/>
      <c r="JP131" s="469"/>
      <c r="JQ131" s="469"/>
      <c r="JR131" s="469"/>
      <c r="JS131" s="469"/>
      <c r="JT131" s="469"/>
      <c r="JU131" s="469"/>
      <c r="JV131" s="469"/>
      <c r="JW131" s="469"/>
      <c r="JX131" s="469"/>
      <c r="JY131" s="1690"/>
      <c r="JZ131" s="469"/>
      <c r="KA131" s="469"/>
      <c r="KB131" s="469"/>
      <c r="KC131" s="469"/>
      <c r="KD131" s="469"/>
      <c r="KE131" s="469"/>
      <c r="KF131" s="469"/>
      <c r="KG131" s="469"/>
      <c r="KH131" s="469"/>
      <c r="KI131" s="469"/>
      <c r="KJ131" s="469"/>
      <c r="KK131" s="469"/>
      <c r="KL131" s="469"/>
      <c r="KM131" s="469"/>
      <c r="KN131" s="469"/>
      <c r="KO131" s="469"/>
      <c r="KP131" s="469"/>
      <c r="KQ131" s="469"/>
      <c r="KR131" s="469"/>
      <c r="KS131" s="469"/>
      <c r="KT131" s="469"/>
      <c r="KU131" s="469"/>
      <c r="KV131" s="469"/>
      <c r="KW131" s="469"/>
      <c r="KX131" s="469"/>
      <c r="KY131" s="469"/>
      <c r="KZ131" s="469"/>
      <c r="LA131" s="469"/>
      <c r="LB131" s="469"/>
      <c r="LC131" s="469"/>
      <c r="LD131" s="469"/>
      <c r="LE131" s="1690"/>
      <c r="LF131" s="469"/>
      <c r="LG131" s="469"/>
      <c r="LH131" s="469"/>
      <c r="LI131" s="469"/>
      <c r="LJ131" s="469"/>
      <c r="LK131" s="469"/>
      <c r="LL131" s="469"/>
      <c r="LM131" s="469"/>
      <c r="LN131" s="469"/>
      <c r="LO131" s="469"/>
      <c r="LP131" s="469"/>
      <c r="LQ131" s="469"/>
      <c r="LR131" s="469"/>
      <c r="LS131" s="469"/>
      <c r="LT131" s="469"/>
      <c r="LU131" s="469"/>
      <c r="LV131" s="469"/>
      <c r="LW131" s="469"/>
      <c r="LX131" s="469"/>
      <c r="LY131" s="469"/>
      <c r="LZ131" s="469"/>
      <c r="MA131" s="469"/>
      <c r="MB131" s="469"/>
      <c r="MC131" s="469"/>
      <c r="MD131" s="469"/>
      <c r="ME131" s="469"/>
      <c r="MF131" s="469"/>
      <c r="MG131" s="469"/>
      <c r="MH131" s="469"/>
      <c r="MI131" s="469"/>
      <c r="MJ131" s="1690"/>
      <c r="MK131" s="469"/>
      <c r="ML131" s="469"/>
      <c r="MM131" s="469"/>
      <c r="MN131" s="469"/>
      <c r="MO131" s="469"/>
      <c r="MP131" s="469"/>
      <c r="MQ131" s="469"/>
      <c r="MR131" s="469"/>
      <c r="MS131" s="469"/>
      <c r="MT131" s="469"/>
      <c r="MU131" s="469"/>
      <c r="MV131" s="469"/>
      <c r="MW131" s="469"/>
      <c r="MX131" s="469"/>
      <c r="MY131" s="469"/>
      <c r="MZ131" s="469"/>
      <c r="NA131" s="469"/>
      <c r="NB131" s="469"/>
      <c r="NC131" s="469"/>
      <c r="ND131" s="469"/>
      <c r="NE131" s="469"/>
      <c r="NF131" s="469"/>
      <c r="NG131" s="469"/>
      <c r="NH131" s="469"/>
      <c r="NI131" s="469"/>
      <c r="NJ131" s="469"/>
      <c r="NK131" s="469"/>
      <c r="NL131" s="469"/>
      <c r="NM131" s="469"/>
      <c r="NN131" s="469"/>
      <c r="NO131" s="469"/>
      <c r="NP131" s="1690"/>
      <c r="NQ131" s="469"/>
      <c r="NR131" s="469"/>
      <c r="NS131" s="469"/>
      <c r="NT131" s="469"/>
      <c r="NU131" s="469"/>
      <c r="NV131" s="469"/>
      <c r="NW131" s="469"/>
      <c r="NX131" s="469"/>
      <c r="NY131" s="469"/>
      <c r="NZ131" s="469"/>
      <c r="OA131" s="469"/>
      <c r="OB131" s="469"/>
      <c r="OC131" s="469"/>
      <c r="OD131" s="469"/>
      <c r="OE131" s="469"/>
      <c r="OF131" s="469"/>
      <c r="OG131" s="469"/>
      <c r="OH131" s="469"/>
      <c r="OI131" s="469"/>
      <c r="OJ131" s="469"/>
      <c r="OK131" s="469"/>
      <c r="OL131" s="469"/>
      <c r="OM131" s="469"/>
      <c r="ON131" s="469"/>
      <c r="OO131" s="469"/>
      <c r="OP131" s="469"/>
      <c r="OQ131" s="469"/>
      <c r="OR131" s="469"/>
      <c r="OS131" s="469"/>
      <c r="OT131" s="469"/>
      <c r="OU131" s="469"/>
      <c r="OV131" s="1690"/>
      <c r="OW131" s="469"/>
      <c r="OX131" s="469"/>
      <c r="OY131" s="469"/>
      <c r="OZ131" s="469"/>
      <c r="PA131" s="469"/>
      <c r="PB131" s="469"/>
      <c r="PC131" s="469"/>
      <c r="PD131" s="469"/>
      <c r="PE131" s="469"/>
      <c r="PF131" s="469"/>
      <c r="PG131" s="469"/>
      <c r="PH131" s="469"/>
      <c r="PI131" s="469"/>
      <c r="PJ131" s="469"/>
      <c r="PK131" s="469"/>
      <c r="PL131" s="469"/>
      <c r="PM131" s="469"/>
      <c r="PN131" s="469"/>
      <c r="PO131" s="469"/>
      <c r="PP131" s="469"/>
      <c r="PQ131" s="469"/>
      <c r="PR131" s="469"/>
      <c r="PS131" s="469"/>
      <c r="PT131" s="469"/>
      <c r="PU131" s="469"/>
      <c r="PV131" s="469"/>
      <c r="PW131" s="469"/>
      <c r="PX131" s="469"/>
      <c r="PY131" s="1690"/>
      <c r="PZ131" s="469"/>
      <c r="QA131" s="469"/>
      <c r="QB131" s="469"/>
      <c r="QC131" s="469"/>
      <c r="QD131" s="469"/>
      <c r="QE131" s="469"/>
      <c r="QF131" s="469"/>
      <c r="QG131" s="469"/>
      <c r="QH131" s="469"/>
      <c r="QI131" s="469"/>
      <c r="QJ131" s="469"/>
      <c r="QK131" s="469"/>
      <c r="QL131" s="469"/>
      <c r="QM131" s="469"/>
      <c r="QN131" s="469"/>
      <c r="QO131" s="469"/>
      <c r="QP131" s="469"/>
      <c r="QQ131" s="469"/>
      <c r="QR131" s="469"/>
      <c r="QS131" s="469"/>
      <c r="QT131" s="469"/>
      <c r="QU131" s="469"/>
      <c r="QV131" s="469"/>
      <c r="QW131" s="469"/>
      <c r="QX131" s="469"/>
      <c r="QY131" s="469"/>
      <c r="QZ131" s="469"/>
      <c r="RA131" s="469"/>
      <c r="RB131" s="469"/>
      <c r="RC131" s="469"/>
      <c r="RD131" s="469"/>
    </row>
    <row r="132" spans="1:472" ht="18" hidden="1" customHeight="1" outlineLevel="1">
      <c r="A132" s="2500"/>
      <c r="B132" s="2487">
        <v>0.5</v>
      </c>
      <c r="C132" s="2214"/>
      <c r="D132" s="469"/>
      <c r="E132" s="469"/>
      <c r="F132" s="469"/>
      <c r="G132" s="469"/>
      <c r="H132" s="469"/>
      <c r="I132" s="469"/>
      <c r="J132" s="469"/>
      <c r="K132" s="469"/>
      <c r="L132" s="469"/>
      <c r="M132" s="469"/>
      <c r="N132" s="469"/>
      <c r="O132" s="469"/>
      <c r="P132" s="469"/>
      <c r="Q132" s="469"/>
      <c r="R132" s="469"/>
      <c r="S132" s="469"/>
      <c r="T132" s="469"/>
      <c r="U132" s="469"/>
      <c r="V132" s="469"/>
      <c r="W132" s="469"/>
      <c r="X132" s="469"/>
      <c r="Y132" s="469"/>
      <c r="Z132" s="469"/>
      <c r="AA132" s="469"/>
      <c r="AB132" s="469"/>
      <c r="AC132" s="469"/>
      <c r="AD132" s="469"/>
      <c r="AE132" s="469"/>
      <c r="AF132" s="469"/>
      <c r="AG132" s="469"/>
      <c r="AH132" s="1692"/>
      <c r="AI132" s="2214"/>
      <c r="AJ132" s="1573"/>
      <c r="AK132" s="469"/>
      <c r="AL132" s="469"/>
      <c r="AM132" s="469"/>
      <c r="AN132" s="469"/>
      <c r="AO132" s="469"/>
      <c r="AP132" s="469"/>
      <c r="AQ132" s="469"/>
      <c r="AR132" s="469"/>
      <c r="AS132" s="469"/>
      <c r="AT132" s="469"/>
      <c r="AU132" s="469"/>
      <c r="AV132" s="469"/>
      <c r="AW132" s="469"/>
      <c r="AX132" s="469"/>
      <c r="AY132" s="469"/>
      <c r="AZ132" s="469"/>
      <c r="BA132" s="469"/>
      <c r="BB132" s="469"/>
      <c r="BC132" s="469"/>
      <c r="BD132" s="469"/>
      <c r="BE132" s="469"/>
      <c r="BF132" s="469"/>
      <c r="BG132" s="469"/>
      <c r="BH132" s="469"/>
      <c r="BI132" s="469"/>
      <c r="BJ132" s="469"/>
      <c r="BK132" s="469"/>
      <c r="BL132" s="2214"/>
      <c r="BM132" s="469"/>
      <c r="BN132" s="469"/>
      <c r="BO132" s="469"/>
      <c r="BP132" s="469"/>
      <c r="BQ132" s="469"/>
      <c r="BR132" s="469"/>
      <c r="BS132" s="469"/>
      <c r="BT132" s="469"/>
      <c r="BU132" s="469"/>
      <c r="BV132" s="469"/>
      <c r="BW132" s="469"/>
      <c r="BX132" s="469"/>
      <c r="BY132" s="469"/>
      <c r="BZ132" s="469"/>
      <c r="CA132" s="469"/>
      <c r="CB132" s="469"/>
      <c r="CC132" s="469"/>
      <c r="CD132" s="469"/>
      <c r="CE132" s="469"/>
      <c r="CF132" s="469"/>
      <c r="CG132" s="469"/>
      <c r="CH132" s="469"/>
      <c r="CI132" s="469"/>
      <c r="CJ132" s="469"/>
      <c r="CK132" s="469"/>
      <c r="CL132" s="469"/>
      <c r="CM132" s="469"/>
      <c r="CN132" s="469"/>
      <c r="CO132" s="469"/>
      <c r="CP132" s="469"/>
      <c r="CQ132" s="469"/>
      <c r="CR132" s="2214"/>
      <c r="CS132" s="469"/>
      <c r="CT132" s="469"/>
      <c r="CU132" s="469"/>
      <c r="CV132" s="469"/>
      <c r="CW132" s="469"/>
      <c r="CX132" s="469"/>
      <c r="CY132" s="469"/>
      <c r="CZ132" s="469"/>
      <c r="DA132" s="469"/>
      <c r="DB132" s="469"/>
      <c r="DC132" s="469"/>
      <c r="DD132" s="469"/>
      <c r="DE132" s="469"/>
      <c r="DF132" s="469"/>
      <c r="DG132" s="469"/>
      <c r="DH132" s="469"/>
      <c r="DI132" s="469"/>
      <c r="DJ132" s="469"/>
      <c r="DK132" s="469"/>
      <c r="DL132" s="469"/>
      <c r="DM132" s="469"/>
      <c r="DN132" s="469"/>
      <c r="DO132" s="469"/>
      <c r="DP132" s="469"/>
      <c r="DQ132" s="469"/>
      <c r="DR132" s="469"/>
      <c r="DS132" s="469"/>
      <c r="DT132" s="469"/>
      <c r="DU132" s="469"/>
      <c r="DV132" s="469"/>
      <c r="DW132" s="2214"/>
      <c r="DX132" s="469"/>
      <c r="DY132" s="469"/>
      <c r="DZ132" s="469"/>
      <c r="EA132" s="469"/>
      <c r="EB132" s="469"/>
      <c r="EC132" s="469"/>
      <c r="ED132" s="469"/>
      <c r="EE132" s="469"/>
      <c r="EF132" s="469"/>
      <c r="EG132" s="469"/>
      <c r="EH132" s="469"/>
      <c r="EI132" s="469"/>
      <c r="EJ132" s="469"/>
      <c r="EK132" s="469"/>
      <c r="EL132" s="469"/>
      <c r="EM132" s="469"/>
      <c r="EN132" s="469"/>
      <c r="EO132" s="469"/>
      <c r="EP132" s="469"/>
      <c r="EQ132" s="469"/>
      <c r="ER132" s="469"/>
      <c r="ES132" s="469"/>
      <c r="ET132" s="469"/>
      <c r="EU132" s="469"/>
      <c r="EV132" s="469"/>
      <c r="EW132" s="469"/>
      <c r="EX132" s="469"/>
      <c r="EY132" s="469"/>
      <c r="EZ132" s="469"/>
      <c r="FA132" s="469"/>
      <c r="FB132" s="469"/>
      <c r="FC132" s="2214"/>
      <c r="FD132" s="469"/>
      <c r="FE132" s="469"/>
      <c r="FF132" s="469"/>
      <c r="FG132" s="469"/>
      <c r="FH132" s="469"/>
      <c r="FI132" s="469"/>
      <c r="FJ132" s="469"/>
      <c r="FK132" s="469"/>
      <c r="FL132" s="469"/>
      <c r="FM132" s="469"/>
      <c r="FN132" s="469"/>
      <c r="FO132" s="469"/>
      <c r="FP132" s="469"/>
      <c r="FQ132" s="469"/>
      <c r="FR132" s="469"/>
      <c r="FS132" s="469"/>
      <c r="FT132" s="469"/>
      <c r="FU132" s="469"/>
      <c r="FV132" s="469"/>
      <c r="FW132" s="469"/>
      <c r="FX132" s="469"/>
      <c r="FY132" s="469"/>
      <c r="FZ132" s="469"/>
      <c r="GA132" s="469"/>
      <c r="GB132" s="469"/>
      <c r="GC132" s="469"/>
      <c r="GD132" s="469"/>
      <c r="GE132" s="469"/>
      <c r="GF132" s="469"/>
      <c r="GG132" s="469"/>
      <c r="GH132" s="2214"/>
      <c r="GI132" s="469"/>
      <c r="GJ132" s="469"/>
      <c r="GK132" s="469"/>
      <c r="GL132" s="469"/>
      <c r="GM132" s="469"/>
      <c r="GN132" s="469"/>
      <c r="GO132" s="469"/>
      <c r="GP132" s="469"/>
      <c r="GQ132" s="469"/>
      <c r="GR132" s="469"/>
      <c r="GS132" s="469"/>
      <c r="GT132" s="469"/>
      <c r="GU132" s="469"/>
      <c r="GV132" s="469"/>
      <c r="GW132" s="469"/>
      <c r="GX132" s="469"/>
      <c r="GY132" s="469"/>
      <c r="GZ132" s="469"/>
      <c r="HA132" s="469"/>
      <c r="HB132" s="469"/>
      <c r="HC132" s="469"/>
      <c r="HD132" s="469"/>
      <c r="HE132" s="469"/>
      <c r="HF132" s="469"/>
      <c r="HG132" s="469"/>
      <c r="HH132" s="469"/>
      <c r="HI132" s="469"/>
      <c r="HJ132" s="469"/>
      <c r="HK132" s="469"/>
      <c r="HL132" s="469"/>
      <c r="HM132" s="469"/>
      <c r="HN132" s="2214"/>
      <c r="HO132" s="469"/>
      <c r="HP132" s="469"/>
      <c r="HQ132" s="469"/>
      <c r="HR132" s="469"/>
      <c r="HS132" s="469"/>
      <c r="HT132" s="469"/>
      <c r="HU132" s="469"/>
      <c r="HV132" s="469"/>
      <c r="HW132" s="469"/>
      <c r="HX132" s="469"/>
      <c r="HY132" s="469"/>
      <c r="HZ132" s="469"/>
      <c r="IA132" s="469"/>
      <c r="IB132" s="469"/>
      <c r="IC132" s="469"/>
      <c r="ID132" s="257"/>
      <c r="IE132" s="469"/>
      <c r="IF132" s="469"/>
      <c r="IG132" s="469"/>
      <c r="IH132" s="469"/>
      <c r="II132" s="469"/>
      <c r="IJ132" s="469"/>
      <c r="IK132" s="469"/>
      <c r="IL132" s="469"/>
      <c r="IM132" s="469"/>
      <c r="IN132" s="469"/>
      <c r="IO132" s="469"/>
      <c r="IP132" s="469"/>
      <c r="IQ132" s="469"/>
      <c r="IR132" s="469"/>
      <c r="IS132" s="1585"/>
      <c r="IT132" s="2206"/>
      <c r="IU132" s="1573"/>
      <c r="IV132" s="469"/>
      <c r="IW132" s="469"/>
      <c r="IX132" s="469"/>
      <c r="IY132" s="469"/>
      <c r="IZ132" s="469"/>
      <c r="JA132" s="469"/>
      <c r="JB132" s="469"/>
      <c r="JC132" s="469"/>
      <c r="JD132" s="469"/>
      <c r="JE132" s="469"/>
      <c r="JF132" s="469"/>
      <c r="JG132" s="469"/>
      <c r="JH132" s="469"/>
      <c r="JI132" s="469"/>
      <c r="JJ132" s="469"/>
      <c r="JK132" s="469"/>
      <c r="JL132" s="469"/>
      <c r="JM132" s="469"/>
      <c r="JN132" s="469"/>
      <c r="JO132" s="469"/>
      <c r="JP132" s="469"/>
      <c r="JQ132" s="469"/>
      <c r="JR132" s="469"/>
      <c r="JS132" s="469"/>
      <c r="JT132" s="469"/>
      <c r="JU132" s="469"/>
      <c r="JV132" s="469"/>
      <c r="JW132" s="469"/>
      <c r="JX132" s="469"/>
      <c r="JY132" s="2214"/>
      <c r="JZ132" s="469"/>
      <c r="KA132" s="469"/>
      <c r="KB132" s="469"/>
      <c r="KC132" s="469"/>
      <c r="KD132" s="469"/>
      <c r="KE132" s="469"/>
      <c r="KF132" s="469"/>
      <c r="KG132" s="469"/>
      <c r="KH132" s="469"/>
      <c r="KI132" s="469"/>
      <c r="KJ132" s="469"/>
      <c r="KK132" s="469"/>
      <c r="KL132" s="469"/>
      <c r="KM132" s="469"/>
      <c r="KN132" s="469"/>
      <c r="KO132" s="469"/>
      <c r="KP132" s="469"/>
      <c r="KQ132" s="469"/>
      <c r="KR132" s="469"/>
      <c r="KS132" s="469"/>
      <c r="KT132" s="469"/>
      <c r="KU132" s="469"/>
      <c r="KV132" s="469"/>
      <c r="KW132" s="469"/>
      <c r="KX132" s="469"/>
      <c r="KY132" s="469"/>
      <c r="KZ132" s="469"/>
      <c r="LA132" s="469"/>
      <c r="LB132" s="469"/>
      <c r="LC132" s="469"/>
      <c r="LD132" s="469"/>
      <c r="LE132" s="2214"/>
      <c r="LF132" s="469"/>
      <c r="LG132" s="469"/>
      <c r="LH132" s="469"/>
      <c r="LI132" s="469"/>
      <c r="LJ132" s="469"/>
      <c r="LK132" s="469"/>
      <c r="LL132" s="469"/>
      <c r="LM132" s="469"/>
      <c r="LN132" s="469"/>
      <c r="LO132" s="469"/>
      <c r="LP132" s="469"/>
      <c r="LQ132" s="469"/>
      <c r="LR132" s="469"/>
      <c r="LS132" s="469"/>
      <c r="LT132" s="469"/>
      <c r="LU132" s="469"/>
      <c r="LV132" s="469"/>
      <c r="LW132" s="469"/>
      <c r="LX132" s="469"/>
      <c r="LY132" s="469"/>
      <c r="LZ132" s="469"/>
      <c r="MA132" s="469"/>
      <c r="MB132" s="469"/>
      <c r="MC132" s="469"/>
      <c r="MD132" s="469"/>
      <c r="ME132" s="469"/>
      <c r="MF132" s="469"/>
      <c r="MG132" s="469"/>
      <c r="MH132" s="469"/>
      <c r="MI132" s="469"/>
      <c r="MJ132" s="2214"/>
      <c r="MK132" s="469"/>
      <c r="ML132" s="469"/>
      <c r="MM132" s="469"/>
      <c r="MN132" s="469"/>
      <c r="MO132" s="469"/>
      <c r="MP132" s="469"/>
      <c r="MQ132" s="469"/>
      <c r="MR132" s="469"/>
      <c r="MS132" s="469"/>
      <c r="MT132" s="469"/>
      <c r="MU132" s="469"/>
      <c r="MV132" s="469"/>
      <c r="MW132" s="469"/>
      <c r="MX132" s="469"/>
      <c r="MY132" s="469"/>
      <c r="MZ132" s="469"/>
      <c r="NA132" s="469"/>
      <c r="NB132" s="469"/>
      <c r="NC132" s="469"/>
      <c r="ND132" s="469"/>
      <c r="NE132" s="469"/>
      <c r="NF132" s="469"/>
      <c r="NG132" s="469"/>
      <c r="NH132" s="469"/>
      <c r="NI132" s="469"/>
      <c r="NJ132" s="469"/>
      <c r="NK132" s="469"/>
      <c r="NL132" s="469"/>
      <c r="NM132" s="469"/>
      <c r="NN132" s="469"/>
      <c r="NO132" s="469"/>
      <c r="NP132" s="2214"/>
      <c r="NQ132" s="469"/>
      <c r="NR132" s="469"/>
      <c r="NS132" s="469"/>
      <c r="NT132" s="469"/>
      <c r="NU132" s="469"/>
      <c r="NV132" s="469"/>
      <c r="NW132" s="469"/>
      <c r="NX132" s="469"/>
      <c r="NY132" s="469"/>
      <c r="NZ132" s="469"/>
      <c r="OA132" s="469"/>
      <c r="OB132" s="469"/>
      <c r="OC132" s="469"/>
      <c r="OD132" s="469"/>
      <c r="OE132" s="469"/>
      <c r="OF132" s="469"/>
      <c r="OG132" s="469"/>
      <c r="OH132" s="469"/>
      <c r="OI132" s="469"/>
      <c r="OJ132" s="469"/>
      <c r="OK132" s="469"/>
      <c r="OL132" s="469"/>
      <c r="OM132" s="469"/>
      <c r="ON132" s="469"/>
      <c r="OO132" s="469"/>
      <c r="OP132" s="469"/>
      <c r="OQ132" s="469"/>
      <c r="OR132" s="469"/>
      <c r="OS132" s="469"/>
      <c r="OT132" s="469"/>
      <c r="OU132" s="469"/>
      <c r="OV132" s="2214"/>
      <c r="OW132" s="469"/>
      <c r="OX132" s="469"/>
      <c r="OY132" s="469"/>
      <c r="OZ132" s="469"/>
      <c r="PA132" s="469"/>
      <c r="PB132" s="469"/>
      <c r="PC132" s="469"/>
      <c r="PD132" s="469"/>
      <c r="PE132" s="469"/>
      <c r="PF132" s="469"/>
      <c r="PG132" s="469"/>
      <c r="PH132" s="469"/>
      <c r="PI132" s="469"/>
      <c r="PJ132" s="469"/>
      <c r="PK132" s="469"/>
      <c r="PL132" s="469"/>
      <c r="PM132" s="469"/>
      <c r="PN132" s="469"/>
      <c r="PO132" s="469"/>
      <c r="PP132" s="469"/>
      <c r="PQ132" s="469"/>
      <c r="PR132" s="469"/>
      <c r="PS132" s="469"/>
      <c r="PT132" s="469"/>
      <c r="PU132" s="469"/>
      <c r="PV132" s="469"/>
      <c r="PW132" s="469"/>
      <c r="PX132" s="469"/>
      <c r="PY132" s="2214"/>
      <c r="PZ132" s="469"/>
      <c r="QA132" s="469"/>
      <c r="QB132" s="469"/>
      <c r="QC132" s="469"/>
      <c r="QD132" s="469"/>
      <c r="QE132" s="469"/>
      <c r="QF132" s="469"/>
      <c r="QG132" s="469"/>
      <c r="QH132" s="469"/>
      <c r="QI132" s="469"/>
      <c r="QJ132" s="469"/>
      <c r="QK132" s="469"/>
      <c r="QL132" s="469"/>
      <c r="QM132" s="469"/>
      <c r="QN132" s="469"/>
      <c r="QO132" s="469"/>
      <c r="QP132" s="469"/>
      <c r="QQ132" s="469"/>
      <c r="QR132" s="469"/>
      <c r="QS132" s="469"/>
      <c r="QT132" s="469"/>
      <c r="QU132" s="469"/>
      <c r="QV132" s="469"/>
      <c r="QW132" s="469"/>
      <c r="QX132" s="469"/>
      <c r="QY132" s="469"/>
      <c r="QZ132" s="469"/>
      <c r="RA132" s="469"/>
      <c r="RB132" s="469"/>
      <c r="RC132" s="469"/>
      <c r="RD132" s="469"/>
    </row>
    <row r="133" spans="1:472" ht="16.5" hidden="1" customHeight="1" outlineLevel="1">
      <c r="A133" s="2500"/>
      <c r="B133" s="2487">
        <v>0.54166666666666663</v>
      </c>
      <c r="C133" s="2214"/>
      <c r="D133" s="469"/>
      <c r="E133" s="469"/>
      <c r="F133" s="469"/>
      <c r="G133" s="469"/>
      <c r="H133" s="469"/>
      <c r="I133" s="469"/>
      <c r="J133" s="469"/>
      <c r="K133" s="469"/>
      <c r="L133" s="469"/>
      <c r="M133" s="469"/>
      <c r="N133" s="469"/>
      <c r="O133" s="469"/>
      <c r="P133" s="469"/>
      <c r="Q133" s="469"/>
      <c r="R133" s="469"/>
      <c r="S133" s="469"/>
      <c r="T133" s="469"/>
      <c r="U133" s="469"/>
      <c r="V133" s="469"/>
      <c r="W133" s="469"/>
      <c r="X133" s="469"/>
      <c r="Y133" s="469"/>
      <c r="Z133" s="469"/>
      <c r="AA133" s="469"/>
      <c r="AB133" s="469"/>
      <c r="AC133" s="469"/>
      <c r="AD133" s="469"/>
      <c r="AE133" s="469"/>
      <c r="AF133" s="469"/>
      <c r="AG133" s="469"/>
      <c r="AH133" s="1692"/>
      <c r="AI133" s="2214"/>
      <c r="AJ133" s="1573"/>
      <c r="AK133" s="469"/>
      <c r="AL133" s="469"/>
      <c r="AM133" s="469"/>
      <c r="AN133" s="469"/>
      <c r="AO133" s="469"/>
      <c r="AP133" s="469"/>
      <c r="AQ133" s="469"/>
      <c r="AR133" s="469"/>
      <c r="AS133" s="469"/>
      <c r="AT133" s="469"/>
      <c r="AU133" s="469"/>
      <c r="AV133" s="469"/>
      <c r="AW133" s="469"/>
      <c r="AX133" s="469"/>
      <c r="AY133" s="469"/>
      <c r="AZ133" s="469"/>
      <c r="BA133" s="469"/>
      <c r="BB133" s="469"/>
      <c r="BC133" s="469"/>
      <c r="BD133" s="469"/>
      <c r="BE133" s="469"/>
      <c r="BF133" s="469"/>
      <c r="BG133" s="469"/>
      <c r="BH133" s="469"/>
      <c r="BI133" s="469"/>
      <c r="BJ133" s="469"/>
      <c r="BK133" s="469"/>
      <c r="BL133" s="2214"/>
      <c r="BM133" s="469"/>
      <c r="BN133" s="469"/>
      <c r="BO133" s="469"/>
      <c r="BP133" s="469"/>
      <c r="BQ133" s="469"/>
      <c r="BR133" s="469"/>
      <c r="BS133" s="469"/>
      <c r="BT133" s="469"/>
      <c r="BU133" s="469"/>
      <c r="BV133" s="469"/>
      <c r="BW133" s="469"/>
      <c r="BX133" s="469"/>
      <c r="BY133" s="469"/>
      <c r="BZ133" s="469"/>
      <c r="CA133" s="469"/>
      <c r="CB133" s="469"/>
      <c r="CC133" s="469"/>
      <c r="CD133" s="469"/>
      <c r="CE133" s="469"/>
      <c r="CF133" s="469"/>
      <c r="CG133" s="469"/>
      <c r="CH133" s="469"/>
      <c r="CI133" s="469"/>
      <c r="CJ133" s="469"/>
      <c r="CK133" s="469"/>
      <c r="CL133" s="469"/>
      <c r="CM133" s="469"/>
      <c r="CN133" s="469"/>
      <c r="CO133" s="469"/>
      <c r="CP133" s="469"/>
      <c r="CQ133" s="469"/>
      <c r="CR133" s="2214"/>
      <c r="CS133" s="469"/>
      <c r="CT133" s="469"/>
      <c r="CU133" s="469"/>
      <c r="CV133" s="469"/>
      <c r="CW133" s="469"/>
      <c r="CX133" s="469"/>
      <c r="CY133" s="469"/>
      <c r="CZ133" s="469"/>
      <c r="DA133" s="469"/>
      <c r="DB133" s="469"/>
      <c r="DC133" s="469"/>
      <c r="DD133" s="469"/>
      <c r="DE133" s="469"/>
      <c r="DF133" s="469"/>
      <c r="DG133" s="469"/>
      <c r="DH133" s="469"/>
      <c r="DI133" s="469"/>
      <c r="DJ133" s="469"/>
      <c r="DK133" s="469"/>
      <c r="DL133" s="469"/>
      <c r="DM133" s="469"/>
      <c r="DN133" s="469"/>
      <c r="DO133" s="469"/>
      <c r="DP133" s="469"/>
      <c r="DQ133" s="469"/>
      <c r="DR133" s="469"/>
      <c r="DS133" s="469"/>
      <c r="DT133" s="469"/>
      <c r="DU133" s="469"/>
      <c r="DV133" s="469"/>
      <c r="DW133" s="2214"/>
      <c r="DX133" s="469"/>
      <c r="DY133" s="469"/>
      <c r="DZ133" s="469"/>
      <c r="EA133" s="469"/>
      <c r="EB133" s="469"/>
      <c r="EC133" s="469"/>
      <c r="ED133" s="469"/>
      <c r="EE133" s="469"/>
      <c r="EF133" s="469"/>
      <c r="EG133" s="469"/>
      <c r="EH133" s="469"/>
      <c r="EI133" s="469"/>
      <c r="EJ133" s="469"/>
      <c r="EK133" s="469"/>
      <c r="EL133" s="469"/>
      <c r="EM133" s="469"/>
      <c r="EN133" s="469"/>
      <c r="EO133" s="469"/>
      <c r="EP133" s="469"/>
      <c r="EQ133" s="469"/>
      <c r="ER133" s="469"/>
      <c r="ES133" s="469"/>
      <c r="ET133" s="469"/>
      <c r="EU133" s="469"/>
      <c r="EV133" s="469"/>
      <c r="EW133" s="469"/>
      <c r="EX133" s="469"/>
      <c r="EY133" s="469"/>
      <c r="EZ133" s="469"/>
      <c r="FA133" s="469"/>
      <c r="FB133" s="469"/>
      <c r="FC133" s="2214"/>
      <c r="FD133" s="469"/>
      <c r="FE133" s="469"/>
      <c r="FF133" s="469"/>
      <c r="FG133" s="469"/>
      <c r="FH133" s="469"/>
      <c r="FI133" s="469"/>
      <c r="FJ133" s="469"/>
      <c r="FK133" s="469"/>
      <c r="FL133" s="469"/>
      <c r="FM133" s="469"/>
      <c r="FN133" s="469"/>
      <c r="FO133" s="469"/>
      <c r="FP133" s="469"/>
      <c r="FQ133" s="469"/>
      <c r="FR133" s="469"/>
      <c r="FS133" s="469"/>
      <c r="FT133" s="469"/>
      <c r="FU133" s="469"/>
      <c r="FV133" s="469"/>
      <c r="FW133" s="469"/>
      <c r="FX133" s="469"/>
      <c r="FY133" s="469"/>
      <c r="FZ133" s="469"/>
      <c r="GA133" s="469"/>
      <c r="GB133" s="469"/>
      <c r="GC133" s="469"/>
      <c r="GD133" s="469"/>
      <c r="GE133" s="469"/>
      <c r="GF133" s="469"/>
      <c r="GG133" s="469"/>
      <c r="GH133" s="2214"/>
      <c r="GI133" s="469"/>
      <c r="GJ133" s="469"/>
      <c r="GK133" s="469"/>
      <c r="GL133" s="469"/>
      <c r="GM133" s="469"/>
      <c r="GN133" s="469"/>
      <c r="GO133" s="469"/>
      <c r="GP133" s="469"/>
      <c r="GQ133" s="469"/>
      <c r="GR133" s="469"/>
      <c r="GS133" s="469"/>
      <c r="GT133" s="469"/>
      <c r="GU133" s="469"/>
      <c r="GV133" s="469"/>
      <c r="GW133" s="469"/>
      <c r="GX133" s="469"/>
      <c r="GY133" s="469"/>
      <c r="GZ133" s="469"/>
      <c r="HA133" s="469"/>
      <c r="HB133" s="469"/>
      <c r="HC133" s="469"/>
      <c r="HD133" s="469"/>
      <c r="HE133" s="469"/>
      <c r="HF133" s="469"/>
      <c r="HG133" s="469"/>
      <c r="HH133" s="469"/>
      <c r="HI133" s="469"/>
      <c r="HJ133" s="469"/>
      <c r="HK133" s="469"/>
      <c r="HL133" s="469"/>
      <c r="HM133" s="469"/>
      <c r="HN133" s="2214"/>
      <c r="HO133" s="469"/>
      <c r="HP133" s="469"/>
      <c r="HQ133" s="469"/>
      <c r="HR133" s="469"/>
      <c r="HS133" s="469"/>
      <c r="HT133" s="469"/>
      <c r="HU133" s="469"/>
      <c r="HV133" s="469"/>
      <c r="HW133" s="469"/>
      <c r="HX133" s="469"/>
      <c r="HY133" s="469"/>
      <c r="HZ133" s="469"/>
      <c r="IA133" s="469"/>
      <c r="IB133" s="469"/>
      <c r="IC133" s="469"/>
      <c r="ID133" s="257"/>
      <c r="IE133" s="469"/>
      <c r="IF133" s="469"/>
      <c r="IG133" s="469"/>
      <c r="IH133" s="469"/>
      <c r="II133" s="469"/>
      <c r="IJ133" s="469"/>
      <c r="IK133" s="469"/>
      <c r="IL133" s="469"/>
      <c r="IM133" s="469"/>
      <c r="IN133" s="469"/>
      <c r="IO133" s="469"/>
      <c r="IP133" s="469"/>
      <c r="IQ133" s="469"/>
      <c r="IR133" s="469"/>
      <c r="IS133" s="1585"/>
      <c r="IT133" s="2206"/>
      <c r="IU133" s="1573"/>
      <c r="IV133" s="469"/>
      <c r="IW133" s="469"/>
      <c r="IX133" s="469"/>
      <c r="IY133" s="469"/>
      <c r="IZ133" s="469"/>
      <c r="JA133" s="469"/>
      <c r="JB133" s="469"/>
      <c r="JC133" s="469"/>
      <c r="JD133" s="469"/>
      <c r="JE133" s="469"/>
      <c r="JF133" s="469"/>
      <c r="JG133" s="469"/>
      <c r="JH133" s="469"/>
      <c r="JI133" s="469"/>
      <c r="JJ133" s="469"/>
      <c r="JK133" s="469"/>
      <c r="JL133" s="469"/>
      <c r="JM133" s="469"/>
      <c r="JN133" s="469"/>
      <c r="JO133" s="469"/>
      <c r="JP133" s="469"/>
      <c r="JQ133" s="469"/>
      <c r="JR133" s="469"/>
      <c r="JS133" s="469"/>
      <c r="JT133" s="469"/>
      <c r="JU133" s="469"/>
      <c r="JV133" s="469"/>
      <c r="JW133" s="469"/>
      <c r="JX133" s="469"/>
      <c r="JY133" s="2214"/>
      <c r="JZ133" s="469"/>
      <c r="KA133" s="469"/>
      <c r="KB133" s="469"/>
      <c r="KC133" s="469"/>
      <c r="KD133" s="469"/>
      <c r="KE133" s="469"/>
      <c r="KF133" s="469"/>
      <c r="KG133" s="469"/>
      <c r="KH133" s="469"/>
      <c r="KI133" s="469"/>
      <c r="KJ133" s="469"/>
      <c r="KK133" s="469"/>
      <c r="KL133" s="469"/>
      <c r="KM133" s="469"/>
      <c r="KN133" s="469"/>
      <c r="KO133" s="469"/>
      <c r="KP133" s="469"/>
      <c r="KQ133" s="469"/>
      <c r="KR133" s="469"/>
      <c r="KS133" s="469"/>
      <c r="KT133" s="469"/>
      <c r="KU133" s="469"/>
      <c r="KV133" s="469"/>
      <c r="KW133" s="469"/>
      <c r="KX133" s="469"/>
      <c r="KY133" s="469"/>
      <c r="KZ133" s="469"/>
      <c r="LA133" s="469"/>
      <c r="LB133" s="469"/>
      <c r="LC133" s="469"/>
      <c r="LD133" s="469"/>
      <c r="LE133" s="2214"/>
      <c r="LF133" s="469"/>
      <c r="LG133" s="469"/>
      <c r="LH133" s="469"/>
      <c r="LI133" s="469"/>
      <c r="LJ133" s="469"/>
      <c r="LK133" s="469"/>
      <c r="LL133" s="469"/>
      <c r="LM133" s="469"/>
      <c r="LN133" s="469"/>
      <c r="LO133" s="469"/>
      <c r="LP133" s="469"/>
      <c r="LQ133" s="469"/>
      <c r="LR133" s="469"/>
      <c r="LS133" s="469"/>
      <c r="LT133" s="469"/>
      <c r="LU133" s="469"/>
      <c r="LV133" s="469"/>
      <c r="LW133" s="469"/>
      <c r="LX133" s="469"/>
      <c r="LY133" s="469"/>
      <c r="LZ133" s="469"/>
      <c r="MA133" s="469"/>
      <c r="MB133" s="469"/>
      <c r="MC133" s="469"/>
      <c r="MD133" s="469"/>
      <c r="ME133" s="469"/>
      <c r="MF133" s="469"/>
      <c r="MG133" s="469"/>
      <c r="MH133" s="469"/>
      <c r="MI133" s="469"/>
      <c r="MJ133" s="2214"/>
      <c r="MK133" s="469"/>
      <c r="ML133" s="469"/>
      <c r="MM133" s="469"/>
      <c r="MN133" s="469"/>
      <c r="MO133" s="469"/>
      <c r="MP133" s="469"/>
      <c r="MQ133" s="469"/>
      <c r="MR133" s="469"/>
      <c r="MS133" s="469"/>
      <c r="MT133" s="469"/>
      <c r="MU133" s="469"/>
      <c r="MV133" s="469"/>
      <c r="MW133" s="469"/>
      <c r="MX133" s="469"/>
      <c r="MY133" s="469"/>
      <c r="MZ133" s="469"/>
      <c r="NA133" s="469"/>
      <c r="NB133" s="469"/>
      <c r="NC133" s="469"/>
      <c r="ND133" s="469"/>
      <c r="NE133" s="469"/>
      <c r="NF133" s="469"/>
      <c r="NG133" s="469"/>
      <c r="NH133" s="469"/>
      <c r="NI133" s="469"/>
      <c r="NJ133" s="469"/>
      <c r="NK133" s="469"/>
      <c r="NL133" s="469"/>
      <c r="NM133" s="469"/>
      <c r="NN133" s="469"/>
      <c r="NO133" s="469"/>
      <c r="NP133" s="2214"/>
      <c r="NQ133" s="469"/>
      <c r="NR133" s="469"/>
      <c r="NS133" s="469"/>
      <c r="NT133" s="469"/>
      <c r="NU133" s="469"/>
      <c r="NV133" s="469"/>
      <c r="NW133" s="469"/>
      <c r="NX133" s="469"/>
      <c r="NY133" s="469"/>
      <c r="NZ133" s="469"/>
      <c r="OA133" s="469"/>
      <c r="OB133" s="469"/>
      <c r="OC133" s="469"/>
      <c r="OD133" s="469"/>
      <c r="OE133" s="469"/>
      <c r="OF133" s="469"/>
      <c r="OG133" s="469"/>
      <c r="OH133" s="469"/>
      <c r="OI133" s="469"/>
      <c r="OJ133" s="469"/>
      <c r="OK133" s="469"/>
      <c r="OL133" s="469"/>
      <c r="OM133" s="469"/>
      <c r="ON133" s="469"/>
      <c r="OO133" s="469"/>
      <c r="OP133" s="469"/>
      <c r="OQ133" s="469"/>
      <c r="OR133" s="469"/>
      <c r="OS133" s="469"/>
      <c r="OT133" s="469"/>
      <c r="OU133" s="469"/>
      <c r="OV133" s="2214"/>
      <c r="OW133" s="469"/>
      <c r="OX133" s="469"/>
      <c r="OY133" s="469"/>
      <c r="OZ133" s="469"/>
      <c r="PA133" s="469"/>
      <c r="PB133" s="469"/>
      <c r="PC133" s="469"/>
      <c r="PD133" s="469"/>
      <c r="PE133" s="469"/>
      <c r="PF133" s="469"/>
      <c r="PG133" s="469"/>
      <c r="PH133" s="469"/>
      <c r="PI133" s="469"/>
      <c r="PJ133" s="469"/>
      <c r="PK133" s="469"/>
      <c r="PL133" s="469"/>
      <c r="PM133" s="469"/>
      <c r="PN133" s="469"/>
      <c r="PO133" s="469"/>
      <c r="PP133" s="469"/>
      <c r="PQ133" s="469"/>
      <c r="PR133" s="469"/>
      <c r="PS133" s="469"/>
      <c r="PT133" s="469"/>
      <c r="PU133" s="469"/>
      <c r="PV133" s="469"/>
      <c r="PW133" s="469"/>
      <c r="PX133" s="469"/>
      <c r="PY133" s="2214"/>
      <c r="PZ133" s="469"/>
      <c r="QA133" s="469"/>
      <c r="QB133" s="469"/>
      <c r="QC133" s="469"/>
      <c r="QD133" s="469"/>
      <c r="QE133" s="469"/>
      <c r="QF133" s="469"/>
      <c r="QG133" s="469"/>
      <c r="QH133" s="469"/>
      <c r="QI133" s="469"/>
      <c r="QJ133" s="469"/>
      <c r="QK133" s="469"/>
      <c r="QL133" s="469"/>
      <c r="QM133" s="469"/>
      <c r="QN133" s="469"/>
      <c r="QO133" s="469"/>
      <c r="QP133" s="469"/>
      <c r="QQ133" s="469"/>
      <c r="QR133" s="469"/>
      <c r="QS133" s="469"/>
      <c r="QT133" s="469"/>
      <c r="QU133" s="469"/>
      <c r="QV133" s="469"/>
      <c r="QW133" s="469"/>
      <c r="QX133" s="469"/>
      <c r="QY133" s="469"/>
      <c r="QZ133" s="469"/>
      <c r="RA133" s="469"/>
      <c r="RB133" s="469"/>
      <c r="RC133" s="469"/>
      <c r="RD133" s="469"/>
    </row>
    <row r="134" spans="1:472" ht="16.5" hidden="1" customHeight="1" outlineLevel="1">
      <c r="A134" s="2500"/>
      <c r="B134" s="2487">
        <v>0.58333333333333337</v>
      </c>
      <c r="C134" s="2214"/>
      <c r="D134" s="469"/>
      <c r="E134" s="469"/>
      <c r="F134" s="469"/>
      <c r="G134" s="469"/>
      <c r="H134" s="469"/>
      <c r="I134" s="469"/>
      <c r="J134" s="469"/>
      <c r="K134" s="469"/>
      <c r="L134" s="469"/>
      <c r="M134" s="469"/>
      <c r="N134" s="469"/>
      <c r="O134" s="469"/>
      <c r="P134" s="469"/>
      <c r="Q134" s="469"/>
      <c r="R134" s="469"/>
      <c r="S134" s="469"/>
      <c r="T134" s="469"/>
      <c r="U134" s="469"/>
      <c r="V134" s="469"/>
      <c r="W134" s="469"/>
      <c r="X134" s="469"/>
      <c r="Y134" s="469"/>
      <c r="Z134" s="469"/>
      <c r="AA134" s="469"/>
      <c r="AB134" s="469"/>
      <c r="AC134" s="469"/>
      <c r="AD134" s="469"/>
      <c r="AE134" s="469"/>
      <c r="AF134" s="469"/>
      <c r="AG134" s="469"/>
      <c r="AH134" s="1692"/>
      <c r="AI134" s="2214"/>
      <c r="AJ134" s="1573"/>
      <c r="AK134" s="469"/>
      <c r="AL134" s="469"/>
      <c r="AM134" s="469"/>
      <c r="AN134" s="469"/>
      <c r="AO134" s="469"/>
      <c r="AP134" s="469"/>
      <c r="AQ134" s="469"/>
      <c r="AR134" s="469"/>
      <c r="AS134" s="469"/>
      <c r="AT134" s="469"/>
      <c r="AU134" s="469"/>
      <c r="AV134" s="469"/>
      <c r="AW134" s="469"/>
      <c r="AX134" s="469"/>
      <c r="AY134" s="469"/>
      <c r="AZ134" s="469"/>
      <c r="BA134" s="469"/>
      <c r="BB134" s="469"/>
      <c r="BC134" s="469"/>
      <c r="BD134" s="469"/>
      <c r="BE134" s="469"/>
      <c r="BF134" s="469"/>
      <c r="BG134" s="469"/>
      <c r="BH134" s="469"/>
      <c r="BI134" s="469"/>
      <c r="BJ134" s="469"/>
      <c r="BK134" s="469"/>
      <c r="BL134" s="2214"/>
      <c r="BM134" s="469"/>
      <c r="BN134" s="469"/>
      <c r="BO134" s="469"/>
      <c r="BP134" s="469"/>
      <c r="BQ134" s="469"/>
      <c r="BR134" s="469"/>
      <c r="BS134" s="469"/>
      <c r="BT134" s="469"/>
      <c r="BU134" s="469"/>
      <c r="BV134" s="469"/>
      <c r="BW134" s="469"/>
      <c r="BX134" s="469"/>
      <c r="BY134" s="469"/>
      <c r="BZ134" s="469"/>
      <c r="CA134" s="469"/>
      <c r="CB134" s="469"/>
      <c r="CC134" s="469"/>
      <c r="CD134" s="469"/>
      <c r="CE134" s="469"/>
      <c r="CF134" s="469"/>
      <c r="CG134" s="469"/>
      <c r="CH134" s="469"/>
      <c r="CI134" s="469"/>
      <c r="CJ134" s="469"/>
      <c r="CK134" s="469"/>
      <c r="CL134" s="469"/>
      <c r="CM134" s="469"/>
      <c r="CN134" s="469"/>
      <c r="CO134" s="469"/>
      <c r="CP134" s="469"/>
      <c r="CQ134" s="469"/>
      <c r="CR134" s="2214"/>
      <c r="CS134" s="469"/>
      <c r="CT134" s="469"/>
      <c r="CU134" s="469"/>
      <c r="CV134" s="469"/>
      <c r="CW134" s="469"/>
      <c r="CX134" s="469"/>
      <c r="CY134" s="469"/>
      <c r="CZ134" s="469"/>
      <c r="DA134" s="469"/>
      <c r="DB134" s="469"/>
      <c r="DC134" s="469"/>
      <c r="DD134" s="469"/>
      <c r="DE134" s="469"/>
      <c r="DF134" s="469"/>
      <c r="DG134" s="469"/>
      <c r="DH134" s="469"/>
      <c r="DI134" s="469"/>
      <c r="DJ134" s="469"/>
      <c r="DK134" s="469"/>
      <c r="DL134" s="469"/>
      <c r="DM134" s="469"/>
      <c r="DN134" s="469"/>
      <c r="DO134" s="469"/>
      <c r="DP134" s="469"/>
      <c r="DQ134" s="469"/>
      <c r="DR134" s="469"/>
      <c r="DS134" s="469"/>
      <c r="DT134" s="469"/>
      <c r="DU134" s="469"/>
      <c r="DV134" s="469"/>
      <c r="DW134" s="2214"/>
      <c r="DX134" s="469"/>
      <c r="DY134" s="469"/>
      <c r="DZ134" s="469"/>
      <c r="EA134" s="469"/>
      <c r="EB134" s="469"/>
      <c r="EC134" s="469"/>
      <c r="ED134" s="469"/>
      <c r="EE134" s="469"/>
      <c r="EF134" s="469"/>
      <c r="EG134" s="469"/>
      <c r="EH134" s="469"/>
      <c r="EI134" s="469"/>
      <c r="EJ134" s="469"/>
      <c r="EK134" s="469"/>
      <c r="EL134" s="469"/>
      <c r="EM134" s="469"/>
      <c r="EN134" s="469"/>
      <c r="EO134" s="469"/>
      <c r="EP134" s="469"/>
      <c r="EQ134" s="469"/>
      <c r="ER134" s="469"/>
      <c r="ES134" s="469"/>
      <c r="ET134" s="469"/>
      <c r="EU134" s="469"/>
      <c r="EV134" s="469"/>
      <c r="EW134" s="469"/>
      <c r="EX134" s="469"/>
      <c r="EY134" s="469"/>
      <c r="EZ134" s="469"/>
      <c r="FA134" s="469"/>
      <c r="FB134" s="469"/>
      <c r="FC134" s="2214"/>
      <c r="FD134" s="469"/>
      <c r="FE134" s="469"/>
      <c r="FF134" s="469"/>
      <c r="FG134" s="469"/>
      <c r="FH134" s="469"/>
      <c r="FI134" s="469"/>
      <c r="FJ134" s="469"/>
      <c r="FK134" s="469"/>
      <c r="FL134" s="469"/>
      <c r="FM134" s="469"/>
      <c r="FN134" s="469"/>
      <c r="FO134" s="469"/>
      <c r="FP134" s="469"/>
      <c r="FQ134" s="469"/>
      <c r="FR134" s="469"/>
      <c r="FS134" s="469"/>
      <c r="FT134" s="469"/>
      <c r="FU134" s="469"/>
      <c r="FV134" s="469"/>
      <c r="FW134" s="469"/>
      <c r="FX134" s="469"/>
      <c r="FY134" s="469"/>
      <c r="FZ134" s="469"/>
      <c r="GA134" s="469"/>
      <c r="GB134" s="469"/>
      <c r="GC134" s="469"/>
      <c r="GD134" s="469"/>
      <c r="GE134" s="469"/>
      <c r="GF134" s="469"/>
      <c r="GG134" s="469"/>
      <c r="GH134" s="2214"/>
      <c r="GI134" s="469"/>
      <c r="GJ134" s="469"/>
      <c r="GK134" s="469"/>
      <c r="GL134" s="469"/>
      <c r="GM134" s="469"/>
      <c r="GN134" s="469"/>
      <c r="GO134" s="469"/>
      <c r="GP134" s="469"/>
      <c r="GQ134" s="469"/>
      <c r="GR134" s="469"/>
      <c r="GS134" s="469"/>
      <c r="GT134" s="469"/>
      <c r="GU134" s="469"/>
      <c r="GV134" s="469"/>
      <c r="GW134" s="469"/>
      <c r="GX134" s="469"/>
      <c r="GY134" s="469"/>
      <c r="GZ134" s="469"/>
      <c r="HA134" s="469"/>
      <c r="HB134" s="469"/>
      <c r="HC134" s="469"/>
      <c r="HD134" s="469"/>
      <c r="HE134" s="469"/>
      <c r="HF134" s="469"/>
      <c r="HG134" s="469"/>
      <c r="HH134" s="469"/>
      <c r="HI134" s="469"/>
      <c r="HJ134" s="469"/>
      <c r="HK134" s="469"/>
      <c r="HL134" s="469"/>
      <c r="HM134" s="469"/>
      <c r="HN134" s="2214"/>
      <c r="HO134" s="469"/>
      <c r="HP134" s="469"/>
      <c r="HQ134" s="469"/>
      <c r="HR134" s="469"/>
      <c r="HS134" s="469"/>
      <c r="HT134" s="469"/>
      <c r="HU134" s="469"/>
      <c r="HV134" s="469"/>
      <c r="HW134" s="469"/>
      <c r="HX134" s="469"/>
      <c r="HY134" s="469"/>
      <c r="HZ134" s="469"/>
      <c r="IA134" s="469"/>
      <c r="IB134" s="469"/>
      <c r="IC134" s="469"/>
      <c r="ID134" s="257"/>
      <c r="IE134" s="469"/>
      <c r="IF134" s="469"/>
      <c r="IG134" s="469"/>
      <c r="IH134" s="469"/>
      <c r="II134" s="469"/>
      <c r="IJ134" s="469"/>
      <c r="IK134" s="469"/>
      <c r="IL134" s="469"/>
      <c r="IM134" s="469"/>
      <c r="IN134" s="469"/>
      <c r="IO134" s="469"/>
      <c r="IP134" s="469"/>
      <c r="IQ134" s="469"/>
      <c r="IR134" s="469"/>
      <c r="IS134" s="1585"/>
      <c r="IT134" s="2206"/>
      <c r="IU134" s="1573"/>
      <c r="IV134" s="469"/>
      <c r="IW134" s="469"/>
      <c r="IX134" s="469"/>
      <c r="IY134" s="469"/>
      <c r="IZ134" s="469"/>
      <c r="JA134" s="469"/>
      <c r="JB134" s="469"/>
      <c r="JC134" s="469"/>
      <c r="JD134" s="469"/>
      <c r="JE134" s="469"/>
      <c r="JF134" s="469"/>
      <c r="JG134" s="469"/>
      <c r="JH134" s="469"/>
      <c r="JI134" s="469"/>
      <c r="JJ134" s="469"/>
      <c r="JK134" s="469"/>
      <c r="JL134" s="469"/>
      <c r="JM134" s="469"/>
      <c r="JN134" s="469"/>
      <c r="JO134" s="469"/>
      <c r="JP134" s="469"/>
      <c r="JQ134" s="469"/>
      <c r="JR134" s="469"/>
      <c r="JS134" s="469"/>
      <c r="JT134" s="469"/>
      <c r="JU134" s="469"/>
      <c r="JV134" s="469"/>
      <c r="JW134" s="469"/>
      <c r="JX134" s="469"/>
      <c r="JY134" s="2214"/>
      <c r="JZ134" s="469"/>
      <c r="KA134" s="469"/>
      <c r="KB134" s="469"/>
      <c r="KC134" s="469"/>
      <c r="KD134" s="469"/>
      <c r="KE134" s="469"/>
      <c r="KF134" s="469"/>
      <c r="KG134" s="469"/>
      <c r="KH134" s="469"/>
      <c r="KI134" s="469"/>
      <c r="KJ134" s="469"/>
      <c r="KK134" s="469"/>
      <c r="KL134" s="469"/>
      <c r="KM134" s="469"/>
      <c r="KN134" s="469"/>
      <c r="KO134" s="469"/>
      <c r="KP134" s="469"/>
      <c r="KQ134" s="469"/>
      <c r="KR134" s="469"/>
      <c r="KS134" s="469"/>
      <c r="KT134" s="469"/>
      <c r="KU134" s="469"/>
      <c r="KV134" s="469"/>
      <c r="KW134" s="469"/>
      <c r="KX134" s="469"/>
      <c r="KY134" s="469"/>
      <c r="KZ134" s="469"/>
      <c r="LA134" s="469"/>
      <c r="LB134" s="469"/>
      <c r="LC134" s="469"/>
      <c r="LD134" s="469"/>
      <c r="LE134" s="2214"/>
      <c r="LF134" s="469"/>
      <c r="LG134" s="469"/>
      <c r="LH134" s="469"/>
      <c r="LI134" s="469"/>
      <c r="LJ134" s="469"/>
      <c r="LK134" s="469"/>
      <c r="LL134" s="469"/>
      <c r="LM134" s="469"/>
      <c r="LN134" s="469"/>
      <c r="LO134" s="469"/>
      <c r="LP134" s="469"/>
      <c r="LQ134" s="469"/>
      <c r="LR134" s="469"/>
      <c r="LS134" s="469"/>
      <c r="LT134" s="469"/>
      <c r="LU134" s="469"/>
      <c r="LV134" s="469"/>
      <c r="LW134" s="469"/>
      <c r="LX134" s="469"/>
      <c r="LY134" s="469"/>
      <c r="LZ134" s="469"/>
      <c r="MA134" s="469"/>
      <c r="MB134" s="469"/>
      <c r="MC134" s="469"/>
      <c r="MD134" s="469"/>
      <c r="ME134" s="469"/>
      <c r="MF134" s="469"/>
      <c r="MG134" s="469"/>
      <c r="MH134" s="469"/>
      <c r="MI134" s="469"/>
      <c r="MJ134" s="2214"/>
      <c r="MK134" s="469"/>
      <c r="ML134" s="469"/>
      <c r="MM134" s="469"/>
      <c r="MN134" s="469"/>
      <c r="MO134" s="469"/>
      <c r="MP134" s="469"/>
      <c r="MQ134" s="469"/>
      <c r="MR134" s="469"/>
      <c r="MS134" s="469"/>
      <c r="MT134" s="469"/>
      <c r="MU134" s="469"/>
      <c r="MV134" s="469"/>
      <c r="MW134" s="469"/>
      <c r="MX134" s="469"/>
      <c r="MY134" s="469"/>
      <c r="MZ134" s="469"/>
      <c r="NA134" s="469"/>
      <c r="NB134" s="469"/>
      <c r="NC134" s="469"/>
      <c r="ND134" s="469"/>
      <c r="NE134" s="469"/>
      <c r="NF134" s="469"/>
      <c r="NG134" s="469"/>
      <c r="NH134" s="469"/>
      <c r="NI134" s="469"/>
      <c r="NJ134" s="469"/>
      <c r="NK134" s="469"/>
      <c r="NL134" s="469"/>
      <c r="NM134" s="469"/>
      <c r="NN134" s="469"/>
      <c r="NO134" s="469"/>
      <c r="NP134" s="2214"/>
      <c r="NQ134" s="469"/>
      <c r="NR134" s="469"/>
      <c r="NS134" s="469"/>
      <c r="NT134" s="469"/>
      <c r="NU134" s="469"/>
      <c r="NV134" s="469"/>
      <c r="NW134" s="469"/>
      <c r="NX134" s="469"/>
      <c r="NY134" s="469"/>
      <c r="NZ134" s="469"/>
      <c r="OA134" s="469"/>
      <c r="OB134" s="469"/>
      <c r="OC134" s="469"/>
      <c r="OD134" s="469"/>
      <c r="OE134" s="469"/>
      <c r="OF134" s="469"/>
      <c r="OG134" s="469"/>
      <c r="OH134" s="469"/>
      <c r="OI134" s="469"/>
      <c r="OJ134" s="469"/>
      <c r="OK134" s="469"/>
      <c r="OL134" s="469"/>
      <c r="OM134" s="469"/>
      <c r="ON134" s="469"/>
      <c r="OO134" s="469"/>
      <c r="OP134" s="469"/>
      <c r="OQ134" s="469"/>
      <c r="OR134" s="469"/>
      <c r="OS134" s="469"/>
      <c r="OT134" s="469"/>
      <c r="OU134" s="469"/>
      <c r="OV134" s="2214"/>
      <c r="OW134" s="469"/>
      <c r="OX134" s="469"/>
      <c r="OY134" s="469"/>
      <c r="OZ134" s="469"/>
      <c r="PA134" s="469"/>
      <c r="PB134" s="469"/>
      <c r="PC134" s="469"/>
      <c r="PD134" s="469"/>
      <c r="PE134" s="469"/>
      <c r="PF134" s="469"/>
      <c r="PG134" s="469"/>
      <c r="PH134" s="469"/>
      <c r="PI134" s="469"/>
      <c r="PJ134" s="469"/>
      <c r="PK134" s="469"/>
      <c r="PL134" s="469"/>
      <c r="PM134" s="469"/>
      <c r="PN134" s="469"/>
      <c r="PO134" s="469"/>
      <c r="PP134" s="469"/>
      <c r="PQ134" s="469"/>
      <c r="PR134" s="469"/>
      <c r="PS134" s="469"/>
      <c r="PT134" s="469"/>
      <c r="PU134" s="469"/>
      <c r="PV134" s="469"/>
      <c r="PW134" s="469"/>
      <c r="PX134" s="469"/>
      <c r="PY134" s="2214"/>
      <c r="PZ134" s="469"/>
      <c r="QA134" s="469"/>
      <c r="QB134" s="469"/>
      <c r="QC134" s="469"/>
      <c r="QD134" s="469"/>
      <c r="QE134" s="469"/>
      <c r="QF134" s="469"/>
      <c r="QG134" s="469"/>
      <c r="QH134" s="469"/>
      <c r="QI134" s="469"/>
      <c r="QJ134" s="469"/>
      <c r="QK134" s="469"/>
      <c r="QL134" s="469"/>
      <c r="QM134" s="469"/>
      <c r="QN134" s="469"/>
      <c r="QO134" s="469"/>
      <c r="QP134" s="469"/>
      <c r="QQ134" s="469"/>
      <c r="QR134" s="469"/>
      <c r="QS134" s="469"/>
      <c r="QT134" s="469"/>
      <c r="QU134" s="469"/>
      <c r="QV134" s="469"/>
      <c r="QW134" s="469"/>
      <c r="QX134" s="469"/>
      <c r="QY134" s="469"/>
      <c r="QZ134" s="469"/>
      <c r="RA134" s="469"/>
      <c r="RB134" s="469"/>
      <c r="RC134" s="469"/>
      <c r="RD134" s="469"/>
    </row>
    <row r="135" spans="1:472" ht="16.5" hidden="1" customHeight="1" outlineLevel="1">
      <c r="A135" s="2500"/>
      <c r="B135" s="2487">
        <v>0.625</v>
      </c>
      <c r="C135" s="1690"/>
      <c r="D135" s="469"/>
      <c r="E135" s="469"/>
      <c r="F135" s="469"/>
      <c r="G135" s="469"/>
      <c r="H135" s="469"/>
      <c r="I135" s="469"/>
      <c r="J135" s="469"/>
      <c r="K135" s="469"/>
      <c r="L135" s="469"/>
      <c r="M135" s="469"/>
      <c r="N135" s="469"/>
      <c r="O135" s="469"/>
      <c r="P135" s="469"/>
      <c r="Q135" s="469"/>
      <c r="R135" s="469"/>
      <c r="S135" s="469"/>
      <c r="T135" s="469"/>
      <c r="U135" s="469"/>
      <c r="V135" s="469"/>
      <c r="W135" s="469"/>
      <c r="X135" s="469"/>
      <c r="Y135" s="469"/>
      <c r="Z135" s="469"/>
      <c r="AA135" s="469"/>
      <c r="AB135" s="469"/>
      <c r="AC135" s="469"/>
      <c r="AD135" s="469"/>
      <c r="AE135" s="469"/>
      <c r="AF135" s="469"/>
      <c r="AG135" s="469"/>
      <c r="AH135" s="1692"/>
      <c r="AI135" s="1690"/>
      <c r="AJ135" s="1573"/>
      <c r="AK135" s="469"/>
      <c r="AL135" s="469"/>
      <c r="AM135" s="469"/>
      <c r="AN135" s="469"/>
      <c r="AO135" s="469"/>
      <c r="AP135" s="469"/>
      <c r="AQ135" s="469"/>
      <c r="AR135" s="469"/>
      <c r="AS135" s="469"/>
      <c r="AT135" s="469"/>
      <c r="AU135" s="469"/>
      <c r="AV135" s="469"/>
      <c r="AW135" s="469"/>
      <c r="AX135" s="469"/>
      <c r="AY135" s="469"/>
      <c r="AZ135" s="469"/>
      <c r="BA135" s="469"/>
      <c r="BB135" s="469"/>
      <c r="BC135" s="469"/>
      <c r="BD135" s="469"/>
      <c r="BE135" s="469"/>
      <c r="BF135" s="469"/>
      <c r="BG135" s="469"/>
      <c r="BH135" s="469"/>
      <c r="BI135" s="469"/>
      <c r="BJ135" s="469"/>
      <c r="BK135" s="469"/>
      <c r="BL135" s="1690"/>
      <c r="BM135" s="469"/>
      <c r="BN135" s="469"/>
      <c r="BO135" s="469"/>
      <c r="BP135" s="469"/>
      <c r="BQ135" s="469"/>
      <c r="BR135" s="469"/>
      <c r="BS135" s="469"/>
      <c r="BT135" s="469"/>
      <c r="BU135" s="469"/>
      <c r="BV135" s="469"/>
      <c r="BW135" s="469"/>
      <c r="BX135" s="469"/>
      <c r="BY135" s="469"/>
      <c r="BZ135" s="469"/>
      <c r="CA135" s="469"/>
      <c r="CB135" s="469"/>
      <c r="CC135" s="469"/>
      <c r="CD135" s="469"/>
      <c r="CE135" s="469"/>
      <c r="CF135" s="469"/>
      <c r="CG135" s="469"/>
      <c r="CH135" s="469"/>
      <c r="CI135" s="469"/>
      <c r="CJ135" s="469"/>
      <c r="CK135" s="469"/>
      <c r="CL135" s="469"/>
      <c r="CM135" s="469"/>
      <c r="CN135" s="469"/>
      <c r="CO135" s="469"/>
      <c r="CP135" s="469"/>
      <c r="CQ135" s="469"/>
      <c r="CR135" s="1690"/>
      <c r="CS135" s="469"/>
      <c r="CT135" s="469"/>
      <c r="CU135" s="469"/>
      <c r="CV135" s="469"/>
      <c r="CW135" s="469"/>
      <c r="CX135" s="469"/>
      <c r="CY135" s="469"/>
      <c r="CZ135" s="469"/>
      <c r="DA135" s="469"/>
      <c r="DB135" s="469"/>
      <c r="DC135" s="469"/>
      <c r="DD135" s="469"/>
      <c r="DE135" s="469"/>
      <c r="DF135" s="469"/>
      <c r="DG135" s="469"/>
      <c r="DH135" s="469"/>
      <c r="DI135" s="469"/>
      <c r="DJ135" s="469"/>
      <c r="DK135" s="469"/>
      <c r="DL135" s="469"/>
      <c r="DM135" s="469"/>
      <c r="DN135" s="469"/>
      <c r="DO135" s="469"/>
      <c r="DP135" s="469"/>
      <c r="DQ135" s="469"/>
      <c r="DR135" s="469"/>
      <c r="DS135" s="469"/>
      <c r="DT135" s="469"/>
      <c r="DU135" s="469"/>
      <c r="DV135" s="469"/>
      <c r="DW135" s="1690"/>
      <c r="DX135" s="469"/>
      <c r="DY135" s="469"/>
      <c r="DZ135" s="469"/>
      <c r="EA135" s="469"/>
      <c r="EB135" s="469"/>
      <c r="EC135" s="469"/>
      <c r="ED135" s="469"/>
      <c r="EE135" s="469"/>
      <c r="EF135" s="469"/>
      <c r="EG135" s="469"/>
      <c r="EH135" s="469"/>
      <c r="EI135" s="469"/>
      <c r="EJ135" s="469"/>
      <c r="EK135" s="469"/>
      <c r="EL135" s="469"/>
      <c r="EM135" s="469"/>
      <c r="EN135" s="469"/>
      <c r="EO135" s="469"/>
      <c r="EP135" s="469"/>
      <c r="EQ135" s="469"/>
      <c r="ER135" s="469"/>
      <c r="ES135" s="469"/>
      <c r="ET135" s="469"/>
      <c r="EU135" s="469"/>
      <c r="EV135" s="469"/>
      <c r="EW135" s="469"/>
      <c r="EX135" s="469"/>
      <c r="EY135" s="469"/>
      <c r="EZ135" s="469"/>
      <c r="FA135" s="469"/>
      <c r="FB135" s="469"/>
      <c r="FC135" s="1690"/>
      <c r="FD135" s="469"/>
      <c r="FE135" s="469"/>
      <c r="FF135" s="469"/>
      <c r="FG135" s="469"/>
      <c r="FH135" s="469"/>
      <c r="FI135" s="469"/>
      <c r="FJ135" s="469"/>
      <c r="FK135" s="469"/>
      <c r="FL135" s="469"/>
      <c r="FM135" s="469"/>
      <c r="FN135" s="469"/>
      <c r="FO135" s="469"/>
      <c r="FP135" s="469"/>
      <c r="FQ135" s="469"/>
      <c r="FR135" s="469"/>
      <c r="FS135" s="469"/>
      <c r="FT135" s="469"/>
      <c r="FU135" s="469"/>
      <c r="FV135" s="469"/>
      <c r="FW135" s="469"/>
      <c r="FX135" s="469"/>
      <c r="FY135" s="469"/>
      <c r="FZ135" s="469"/>
      <c r="GA135" s="469"/>
      <c r="GB135" s="469"/>
      <c r="GC135" s="469"/>
      <c r="GD135" s="469"/>
      <c r="GE135" s="469"/>
      <c r="GF135" s="469"/>
      <c r="GG135" s="469"/>
      <c r="GH135" s="1690"/>
      <c r="GI135" s="469"/>
      <c r="GJ135" s="469"/>
      <c r="GK135" s="469"/>
      <c r="GL135" s="469"/>
      <c r="GM135" s="469"/>
      <c r="GN135" s="469"/>
      <c r="GO135" s="469"/>
      <c r="GP135" s="469"/>
      <c r="GQ135" s="469"/>
      <c r="GR135" s="469"/>
      <c r="GS135" s="469"/>
      <c r="GT135" s="469"/>
      <c r="GU135" s="469"/>
      <c r="GV135" s="469"/>
      <c r="GW135" s="469"/>
      <c r="GX135" s="469"/>
      <c r="GY135" s="469"/>
      <c r="GZ135" s="469"/>
      <c r="HA135" s="469"/>
      <c r="HB135" s="469"/>
      <c r="HC135" s="469"/>
      <c r="HD135" s="469"/>
      <c r="HE135" s="469"/>
      <c r="HF135" s="469"/>
      <c r="HG135" s="469"/>
      <c r="HH135" s="469"/>
      <c r="HI135" s="469"/>
      <c r="HJ135" s="469"/>
      <c r="HK135" s="469"/>
      <c r="HL135" s="469"/>
      <c r="HM135" s="469"/>
      <c r="HN135" s="1690"/>
      <c r="HO135" s="469"/>
      <c r="HP135" s="469"/>
      <c r="HQ135" s="469"/>
      <c r="HR135" s="469"/>
      <c r="HS135" s="469"/>
      <c r="HT135" s="469"/>
      <c r="HU135" s="469"/>
      <c r="HV135" s="469"/>
      <c r="HW135" s="469"/>
      <c r="HX135" s="469"/>
      <c r="HY135" s="469"/>
      <c r="HZ135" s="469"/>
      <c r="IA135" s="469"/>
      <c r="IB135" s="469"/>
      <c r="IC135" s="469"/>
      <c r="ID135" s="257"/>
      <c r="IE135" s="469"/>
      <c r="IF135" s="469"/>
      <c r="IG135" s="469"/>
      <c r="IH135" s="469"/>
      <c r="II135" s="469"/>
      <c r="IJ135" s="469"/>
      <c r="IK135" s="469"/>
      <c r="IL135" s="469"/>
      <c r="IM135" s="469"/>
      <c r="IN135" s="469"/>
      <c r="IO135" s="469"/>
      <c r="IP135" s="469"/>
      <c r="IQ135" s="469"/>
      <c r="IR135" s="469"/>
      <c r="IS135" s="1585"/>
      <c r="IT135" s="1679"/>
      <c r="IU135" s="1573"/>
      <c r="IV135" s="469"/>
      <c r="IW135" s="469"/>
      <c r="IX135" s="469"/>
      <c r="IY135" s="469"/>
      <c r="IZ135" s="469"/>
      <c r="JA135" s="469"/>
      <c r="JB135" s="469"/>
      <c r="JC135" s="469"/>
      <c r="JD135" s="469"/>
      <c r="JE135" s="469"/>
      <c r="JF135" s="469"/>
      <c r="JG135" s="469"/>
      <c r="JH135" s="469"/>
      <c r="JI135" s="469"/>
      <c r="JJ135" s="469"/>
      <c r="JK135" s="469"/>
      <c r="JL135" s="469"/>
      <c r="JM135" s="469"/>
      <c r="JN135" s="469"/>
      <c r="JO135" s="469"/>
      <c r="JP135" s="469"/>
      <c r="JQ135" s="469"/>
      <c r="JR135" s="469"/>
      <c r="JS135" s="469"/>
      <c r="JT135" s="469"/>
      <c r="JU135" s="469"/>
      <c r="JV135" s="469"/>
      <c r="JW135" s="469"/>
      <c r="JX135" s="469"/>
      <c r="JY135" s="1690"/>
      <c r="JZ135" s="469"/>
      <c r="KA135" s="469"/>
      <c r="KB135" s="469"/>
      <c r="KC135" s="469"/>
      <c r="KD135" s="469"/>
      <c r="KE135" s="469"/>
      <c r="KF135" s="469"/>
      <c r="KG135" s="469"/>
      <c r="KH135" s="469"/>
      <c r="KI135" s="469"/>
      <c r="KJ135" s="469"/>
      <c r="KK135" s="469"/>
      <c r="KL135" s="469"/>
      <c r="KM135" s="469"/>
      <c r="KN135" s="469"/>
      <c r="KO135" s="469"/>
      <c r="KP135" s="469"/>
      <c r="KQ135" s="469"/>
      <c r="KR135" s="469"/>
      <c r="KS135" s="469"/>
      <c r="KT135" s="469"/>
      <c r="KU135" s="469"/>
      <c r="KV135" s="469"/>
      <c r="KW135" s="469"/>
      <c r="KX135" s="469"/>
      <c r="KY135" s="469"/>
      <c r="KZ135" s="469"/>
      <c r="LA135" s="469"/>
      <c r="LB135" s="469"/>
      <c r="LC135" s="469"/>
      <c r="LD135" s="469"/>
      <c r="LE135" s="1690"/>
      <c r="LF135" s="469"/>
      <c r="LG135" s="469"/>
      <c r="LH135" s="469"/>
      <c r="LI135" s="469"/>
      <c r="LJ135" s="469"/>
      <c r="LK135" s="469"/>
      <c r="LL135" s="469"/>
      <c r="LM135" s="469"/>
      <c r="LN135" s="469"/>
      <c r="LO135" s="469"/>
      <c r="LP135" s="469"/>
      <c r="LQ135" s="469"/>
      <c r="LR135" s="469"/>
      <c r="LS135" s="469"/>
      <c r="LT135" s="469"/>
      <c r="LU135" s="469"/>
      <c r="LV135" s="469"/>
      <c r="LW135" s="469"/>
      <c r="LX135" s="469"/>
      <c r="LY135" s="469"/>
      <c r="LZ135" s="469"/>
      <c r="MA135" s="469"/>
      <c r="MB135" s="469"/>
      <c r="MC135" s="469"/>
      <c r="MD135" s="469"/>
      <c r="ME135" s="469"/>
      <c r="MF135" s="469"/>
      <c r="MG135" s="469"/>
      <c r="MH135" s="469"/>
      <c r="MI135" s="469"/>
      <c r="MJ135" s="1690"/>
      <c r="MK135" s="469"/>
      <c r="ML135" s="469"/>
      <c r="MM135" s="469"/>
      <c r="MN135" s="469"/>
      <c r="MO135" s="469"/>
      <c r="MP135" s="469"/>
      <c r="MQ135" s="469"/>
      <c r="MR135" s="469"/>
      <c r="MS135" s="469"/>
      <c r="MT135" s="469"/>
      <c r="MU135" s="469"/>
      <c r="MV135" s="469"/>
      <c r="MW135" s="469"/>
      <c r="MX135" s="469"/>
      <c r="MY135" s="469"/>
      <c r="MZ135" s="469"/>
      <c r="NA135" s="469"/>
      <c r="NB135" s="469"/>
      <c r="NC135" s="469"/>
      <c r="ND135" s="469"/>
      <c r="NE135" s="469"/>
      <c r="NF135" s="469"/>
      <c r="NG135" s="469"/>
      <c r="NH135" s="469"/>
      <c r="NI135" s="469"/>
      <c r="NJ135" s="469"/>
      <c r="NK135" s="469"/>
      <c r="NL135" s="469"/>
      <c r="NM135" s="469"/>
      <c r="NN135" s="469"/>
      <c r="NO135" s="469"/>
      <c r="NP135" s="1690"/>
      <c r="NQ135" s="469"/>
      <c r="NR135" s="469"/>
      <c r="NS135" s="469"/>
      <c r="NT135" s="469"/>
      <c r="NU135" s="469"/>
      <c r="NV135" s="469"/>
      <c r="NW135" s="469"/>
      <c r="NX135" s="469"/>
      <c r="NY135" s="469"/>
      <c r="NZ135" s="469"/>
      <c r="OA135" s="469"/>
      <c r="OB135" s="469"/>
      <c r="OC135" s="469"/>
      <c r="OD135" s="469"/>
      <c r="OE135" s="469"/>
      <c r="OF135" s="469"/>
      <c r="OG135" s="469"/>
      <c r="OH135" s="469"/>
      <c r="OI135" s="469"/>
      <c r="OJ135" s="469"/>
      <c r="OK135" s="469"/>
      <c r="OL135" s="469"/>
      <c r="OM135" s="469"/>
      <c r="ON135" s="469"/>
      <c r="OO135" s="469"/>
      <c r="OP135" s="469"/>
      <c r="OQ135" s="469"/>
      <c r="OR135" s="469"/>
      <c r="OS135" s="469"/>
      <c r="OT135" s="469"/>
      <c r="OU135" s="469"/>
      <c r="OV135" s="1690"/>
      <c r="OW135" s="469"/>
      <c r="OX135" s="469"/>
      <c r="OY135" s="469"/>
      <c r="OZ135" s="469"/>
      <c r="PA135" s="469"/>
      <c r="PB135" s="469"/>
      <c r="PC135" s="469"/>
      <c r="PD135" s="469"/>
      <c r="PE135" s="469"/>
      <c r="PF135" s="469"/>
      <c r="PG135" s="469"/>
      <c r="PH135" s="469"/>
      <c r="PI135" s="469"/>
      <c r="PJ135" s="469"/>
      <c r="PK135" s="469"/>
      <c r="PL135" s="469"/>
      <c r="PM135" s="469"/>
      <c r="PN135" s="469"/>
      <c r="PO135" s="469"/>
      <c r="PP135" s="469"/>
      <c r="PQ135" s="469"/>
      <c r="PR135" s="469"/>
      <c r="PS135" s="469"/>
      <c r="PT135" s="469"/>
      <c r="PU135" s="469"/>
      <c r="PV135" s="469"/>
      <c r="PW135" s="469"/>
      <c r="PX135" s="469"/>
      <c r="PY135" s="1690"/>
      <c r="PZ135" s="469"/>
      <c r="QA135" s="469"/>
      <c r="QB135" s="469"/>
      <c r="QC135" s="469"/>
      <c r="QD135" s="469"/>
      <c r="QE135" s="469"/>
      <c r="QF135" s="469"/>
      <c r="QG135" s="469"/>
      <c r="QH135" s="469"/>
      <c r="QI135" s="469"/>
      <c r="QJ135" s="469"/>
      <c r="QK135" s="469"/>
      <c r="QL135" s="469"/>
      <c r="QM135" s="469"/>
      <c r="QN135" s="469"/>
      <c r="QO135" s="469"/>
      <c r="QP135" s="469"/>
      <c r="QQ135" s="469"/>
      <c r="QR135" s="469"/>
      <c r="QS135" s="469"/>
      <c r="QT135" s="469"/>
      <c r="QU135" s="469"/>
      <c r="QV135" s="469"/>
      <c r="QW135" s="469"/>
      <c r="QX135" s="469"/>
      <c r="QY135" s="469"/>
      <c r="QZ135" s="469"/>
      <c r="RA135" s="469"/>
      <c r="RB135" s="469"/>
      <c r="RC135" s="469"/>
      <c r="RD135" s="469"/>
    </row>
    <row r="136" spans="1:472" ht="16.5" hidden="1" customHeight="1" outlineLevel="1">
      <c r="A136" s="2500"/>
      <c r="B136" s="2487">
        <v>0.6875</v>
      </c>
      <c r="C136" s="1690"/>
      <c r="D136" s="469"/>
      <c r="E136" s="469"/>
      <c r="F136" s="469"/>
      <c r="G136" s="469"/>
      <c r="H136" s="469"/>
      <c r="I136" s="469"/>
      <c r="J136" s="469"/>
      <c r="K136" s="469"/>
      <c r="L136" s="469"/>
      <c r="M136" s="469"/>
      <c r="N136" s="469"/>
      <c r="O136" s="469"/>
      <c r="P136" s="469"/>
      <c r="Q136" s="469"/>
      <c r="R136" s="469"/>
      <c r="S136" s="469"/>
      <c r="T136" s="469"/>
      <c r="U136" s="469"/>
      <c r="V136" s="469"/>
      <c r="W136" s="469"/>
      <c r="X136" s="469"/>
      <c r="Y136" s="469"/>
      <c r="Z136" s="469"/>
      <c r="AA136" s="469"/>
      <c r="AB136" s="469"/>
      <c r="AC136" s="469"/>
      <c r="AD136" s="469"/>
      <c r="AE136" s="469"/>
      <c r="AF136" s="469"/>
      <c r="AG136" s="469"/>
      <c r="AH136" s="1692"/>
      <c r="AI136" s="1690"/>
      <c r="AJ136" s="1573"/>
      <c r="AK136" s="469"/>
      <c r="AL136" s="469"/>
      <c r="AM136" s="469"/>
      <c r="AN136" s="469"/>
      <c r="AO136" s="469"/>
      <c r="AP136" s="469"/>
      <c r="AQ136" s="469"/>
      <c r="AR136" s="469"/>
      <c r="AS136" s="469"/>
      <c r="AT136" s="469"/>
      <c r="AU136" s="469"/>
      <c r="AV136" s="469"/>
      <c r="AW136" s="469"/>
      <c r="AX136" s="469"/>
      <c r="AY136" s="469"/>
      <c r="AZ136" s="469"/>
      <c r="BA136" s="469"/>
      <c r="BB136" s="469"/>
      <c r="BC136" s="469"/>
      <c r="BD136" s="469"/>
      <c r="BE136" s="469"/>
      <c r="BF136" s="469"/>
      <c r="BG136" s="469"/>
      <c r="BH136" s="469"/>
      <c r="BI136" s="469"/>
      <c r="BJ136" s="469"/>
      <c r="BK136" s="469"/>
      <c r="BL136" s="1690"/>
      <c r="BM136" s="469"/>
      <c r="BN136" s="469"/>
      <c r="BO136" s="469"/>
      <c r="BP136" s="469"/>
      <c r="BQ136" s="469"/>
      <c r="BR136" s="469"/>
      <c r="BS136" s="469"/>
      <c r="BT136" s="469"/>
      <c r="BU136" s="469"/>
      <c r="BV136" s="469"/>
      <c r="BW136" s="469"/>
      <c r="BX136" s="469"/>
      <c r="BY136" s="469"/>
      <c r="BZ136" s="469"/>
      <c r="CA136" s="469"/>
      <c r="CB136" s="469"/>
      <c r="CC136" s="469"/>
      <c r="CD136" s="469"/>
      <c r="CE136" s="469"/>
      <c r="CF136" s="469"/>
      <c r="CG136" s="469"/>
      <c r="CH136" s="469"/>
      <c r="CI136" s="469"/>
      <c r="CJ136" s="469"/>
      <c r="CK136" s="469"/>
      <c r="CL136" s="469"/>
      <c r="CM136" s="469"/>
      <c r="CN136" s="469"/>
      <c r="CO136" s="469"/>
      <c r="CP136" s="469"/>
      <c r="CQ136" s="469"/>
      <c r="CR136" s="1690"/>
      <c r="CS136" s="469"/>
      <c r="CT136" s="469"/>
      <c r="CU136" s="469"/>
      <c r="CV136" s="469"/>
      <c r="CW136" s="469"/>
      <c r="CX136" s="469"/>
      <c r="CY136" s="469"/>
      <c r="CZ136" s="469"/>
      <c r="DA136" s="469"/>
      <c r="DB136" s="469"/>
      <c r="DC136" s="469"/>
      <c r="DD136" s="469"/>
      <c r="DE136" s="469"/>
      <c r="DF136" s="469"/>
      <c r="DG136" s="469"/>
      <c r="DH136" s="469"/>
      <c r="DI136" s="469"/>
      <c r="DJ136" s="469"/>
      <c r="DK136" s="469"/>
      <c r="DL136" s="469"/>
      <c r="DM136" s="469"/>
      <c r="DN136" s="469"/>
      <c r="DO136" s="469"/>
      <c r="DP136" s="469"/>
      <c r="DQ136" s="469"/>
      <c r="DR136" s="469"/>
      <c r="DS136" s="469"/>
      <c r="DT136" s="469"/>
      <c r="DU136" s="469"/>
      <c r="DV136" s="469"/>
      <c r="DW136" s="1690"/>
      <c r="DX136" s="469"/>
      <c r="DY136" s="469"/>
      <c r="DZ136" s="469"/>
      <c r="EA136" s="469"/>
      <c r="EB136" s="469"/>
      <c r="EC136" s="469"/>
      <c r="ED136" s="469"/>
      <c r="EE136" s="469"/>
      <c r="EF136" s="469"/>
      <c r="EG136" s="469"/>
      <c r="EH136" s="469"/>
      <c r="EI136" s="469"/>
      <c r="EJ136" s="469"/>
      <c r="EK136" s="469"/>
      <c r="EL136" s="469"/>
      <c r="EM136" s="469"/>
      <c r="EN136" s="469"/>
      <c r="EO136" s="469"/>
      <c r="EP136" s="469"/>
      <c r="EQ136" s="469"/>
      <c r="ER136" s="469"/>
      <c r="ES136" s="469"/>
      <c r="ET136" s="469"/>
      <c r="EU136" s="469"/>
      <c r="EV136" s="469"/>
      <c r="EW136" s="469"/>
      <c r="EX136" s="469"/>
      <c r="EY136" s="469"/>
      <c r="EZ136" s="469"/>
      <c r="FA136" s="469"/>
      <c r="FB136" s="469"/>
      <c r="FC136" s="1690"/>
      <c r="FD136" s="469"/>
      <c r="FE136" s="469"/>
      <c r="FF136" s="469"/>
      <c r="FG136" s="469"/>
      <c r="FH136" s="469"/>
      <c r="FI136" s="469"/>
      <c r="FJ136" s="469"/>
      <c r="FK136" s="469"/>
      <c r="FL136" s="469"/>
      <c r="FM136" s="469"/>
      <c r="FN136" s="469"/>
      <c r="FO136" s="469"/>
      <c r="FP136" s="469"/>
      <c r="FQ136" s="469"/>
      <c r="FR136" s="469"/>
      <c r="FS136" s="469"/>
      <c r="FT136" s="469"/>
      <c r="FU136" s="469"/>
      <c r="FV136" s="469"/>
      <c r="FW136" s="469"/>
      <c r="FX136" s="469"/>
      <c r="FY136" s="469"/>
      <c r="FZ136" s="469"/>
      <c r="GA136" s="469"/>
      <c r="GB136" s="469"/>
      <c r="GC136" s="469"/>
      <c r="GD136" s="469"/>
      <c r="GE136" s="469"/>
      <c r="GF136" s="469"/>
      <c r="GG136" s="469"/>
      <c r="GH136" s="1690"/>
      <c r="GI136" s="469"/>
      <c r="GJ136" s="469"/>
      <c r="GK136" s="469"/>
      <c r="GL136" s="469"/>
      <c r="GM136" s="469"/>
      <c r="GN136" s="469"/>
      <c r="GO136" s="469"/>
      <c r="GP136" s="469"/>
      <c r="GQ136" s="469"/>
      <c r="GR136" s="469"/>
      <c r="GS136" s="469"/>
      <c r="GT136" s="469"/>
      <c r="GU136" s="469"/>
      <c r="GV136" s="469"/>
      <c r="GW136" s="469"/>
      <c r="GX136" s="469"/>
      <c r="GY136" s="469"/>
      <c r="GZ136" s="469"/>
      <c r="HA136" s="469"/>
      <c r="HB136" s="469"/>
      <c r="HC136" s="469"/>
      <c r="HD136" s="469"/>
      <c r="HE136" s="469"/>
      <c r="HF136" s="469"/>
      <c r="HG136" s="469"/>
      <c r="HH136" s="469"/>
      <c r="HI136" s="469"/>
      <c r="HJ136" s="469"/>
      <c r="HK136" s="469"/>
      <c r="HL136" s="469"/>
      <c r="HM136" s="469"/>
      <c r="HN136" s="1690"/>
      <c r="HO136" s="469"/>
      <c r="HP136" s="469"/>
      <c r="HQ136" s="469"/>
      <c r="HR136" s="469"/>
      <c r="HS136" s="469"/>
      <c r="HT136" s="469"/>
      <c r="HU136" s="469"/>
      <c r="HV136" s="469"/>
      <c r="HW136" s="469"/>
      <c r="HX136" s="469"/>
      <c r="HY136" s="469"/>
      <c r="HZ136" s="469"/>
      <c r="IA136" s="469"/>
      <c r="IB136" s="469"/>
      <c r="IC136" s="469"/>
      <c r="ID136" s="257"/>
      <c r="IE136" s="469"/>
      <c r="IF136" s="469"/>
      <c r="IG136" s="469"/>
      <c r="IH136" s="469"/>
      <c r="II136" s="469"/>
      <c r="IJ136" s="469"/>
      <c r="IK136" s="469"/>
      <c r="IL136" s="469"/>
      <c r="IM136" s="469"/>
      <c r="IN136" s="469"/>
      <c r="IO136" s="469"/>
      <c r="IP136" s="469"/>
      <c r="IQ136" s="469"/>
      <c r="IR136" s="469"/>
      <c r="IS136" s="1585"/>
      <c r="IT136" s="1679"/>
      <c r="IU136" s="1573"/>
      <c r="IV136" s="469"/>
      <c r="IW136" s="469"/>
      <c r="IX136" s="469"/>
      <c r="IY136" s="469"/>
      <c r="IZ136" s="469"/>
      <c r="JA136" s="469"/>
      <c r="JB136" s="469"/>
      <c r="JC136" s="469"/>
      <c r="JD136" s="469"/>
      <c r="JE136" s="469"/>
      <c r="JF136" s="469"/>
      <c r="JG136" s="469"/>
      <c r="JH136" s="469"/>
      <c r="JI136" s="469"/>
      <c r="JJ136" s="469"/>
      <c r="JK136" s="469"/>
      <c r="JL136" s="469"/>
      <c r="JM136" s="469"/>
      <c r="JN136" s="469"/>
      <c r="JO136" s="469"/>
      <c r="JP136" s="469"/>
      <c r="JQ136" s="469"/>
      <c r="JR136" s="469"/>
      <c r="JS136" s="469"/>
      <c r="JT136" s="469"/>
      <c r="JU136" s="469"/>
      <c r="JV136" s="469"/>
      <c r="JW136" s="469"/>
      <c r="JX136" s="469"/>
      <c r="JY136" s="1690"/>
      <c r="JZ136" s="469"/>
      <c r="KA136" s="469"/>
      <c r="KB136" s="469"/>
      <c r="KC136" s="469"/>
      <c r="KD136" s="469"/>
      <c r="KE136" s="469"/>
      <c r="KF136" s="469"/>
      <c r="KG136" s="469"/>
      <c r="KH136" s="469"/>
      <c r="KI136" s="469"/>
      <c r="KJ136" s="469"/>
      <c r="KK136" s="469"/>
      <c r="KL136" s="469"/>
      <c r="KM136" s="469"/>
      <c r="KN136" s="469"/>
      <c r="KO136" s="469"/>
      <c r="KP136" s="469"/>
      <c r="KQ136" s="469"/>
      <c r="KR136" s="469"/>
      <c r="KS136" s="469"/>
      <c r="KT136" s="469"/>
      <c r="KU136" s="469"/>
      <c r="KV136" s="469"/>
      <c r="KW136" s="469"/>
      <c r="KX136" s="469"/>
      <c r="KY136" s="469"/>
      <c r="KZ136" s="469"/>
      <c r="LA136" s="469"/>
      <c r="LB136" s="469"/>
      <c r="LC136" s="469"/>
      <c r="LD136" s="469"/>
      <c r="LE136" s="1690"/>
      <c r="LF136" s="469"/>
      <c r="LG136" s="469"/>
      <c r="LH136" s="469"/>
      <c r="LI136" s="469"/>
      <c r="LJ136" s="469"/>
      <c r="LK136" s="469"/>
      <c r="LL136" s="469"/>
      <c r="LM136" s="469"/>
      <c r="LN136" s="469"/>
      <c r="LO136" s="469"/>
      <c r="LP136" s="469"/>
      <c r="LQ136" s="469"/>
      <c r="LR136" s="469"/>
      <c r="LS136" s="469"/>
      <c r="LT136" s="469"/>
      <c r="LU136" s="469"/>
      <c r="LV136" s="469"/>
      <c r="LW136" s="469"/>
      <c r="LX136" s="469"/>
      <c r="LY136" s="469"/>
      <c r="LZ136" s="469"/>
      <c r="MA136" s="469"/>
      <c r="MB136" s="469"/>
      <c r="MC136" s="469"/>
      <c r="MD136" s="469"/>
      <c r="ME136" s="469"/>
      <c r="MF136" s="469"/>
      <c r="MG136" s="469"/>
      <c r="MH136" s="469"/>
      <c r="MI136" s="469"/>
      <c r="MJ136" s="1690"/>
      <c r="MK136" s="469"/>
      <c r="ML136" s="469"/>
      <c r="MM136" s="469"/>
      <c r="MN136" s="469"/>
      <c r="MO136" s="469"/>
      <c r="MP136" s="469"/>
      <c r="MQ136" s="469"/>
      <c r="MR136" s="469"/>
      <c r="MS136" s="469"/>
      <c r="MT136" s="469"/>
      <c r="MU136" s="469"/>
      <c r="MV136" s="469"/>
      <c r="MW136" s="469"/>
      <c r="MX136" s="469"/>
      <c r="MY136" s="469"/>
      <c r="MZ136" s="469"/>
      <c r="NA136" s="469"/>
      <c r="NB136" s="469"/>
      <c r="NC136" s="469"/>
      <c r="ND136" s="469"/>
      <c r="NE136" s="469"/>
      <c r="NF136" s="469"/>
      <c r="NG136" s="469"/>
      <c r="NH136" s="469"/>
      <c r="NI136" s="469"/>
      <c r="NJ136" s="469"/>
      <c r="NK136" s="469"/>
      <c r="NL136" s="469"/>
      <c r="NM136" s="469"/>
      <c r="NN136" s="469"/>
      <c r="NO136" s="469"/>
      <c r="NP136" s="1690"/>
      <c r="NQ136" s="469"/>
      <c r="NR136" s="469"/>
      <c r="NS136" s="469"/>
      <c r="NT136" s="469"/>
      <c r="NU136" s="469"/>
      <c r="NV136" s="469"/>
      <c r="NW136" s="469"/>
      <c r="NX136" s="469"/>
      <c r="NY136" s="469"/>
      <c r="NZ136" s="469"/>
      <c r="OA136" s="469"/>
      <c r="OB136" s="469"/>
      <c r="OC136" s="469"/>
      <c r="OD136" s="469"/>
      <c r="OE136" s="469"/>
      <c r="OF136" s="469"/>
      <c r="OG136" s="469"/>
      <c r="OH136" s="469"/>
      <c r="OI136" s="469"/>
      <c r="OJ136" s="469"/>
      <c r="OK136" s="469"/>
      <c r="OL136" s="469"/>
      <c r="OM136" s="469"/>
      <c r="ON136" s="469"/>
      <c r="OO136" s="469"/>
      <c r="OP136" s="469"/>
      <c r="OQ136" s="469"/>
      <c r="OR136" s="469"/>
      <c r="OS136" s="469"/>
      <c r="OT136" s="469"/>
      <c r="OU136" s="469"/>
      <c r="OV136" s="1690"/>
      <c r="OW136" s="469"/>
      <c r="OX136" s="469"/>
      <c r="OY136" s="469"/>
      <c r="OZ136" s="469"/>
      <c r="PA136" s="469"/>
      <c r="PB136" s="469"/>
      <c r="PC136" s="469"/>
      <c r="PD136" s="469"/>
      <c r="PE136" s="469"/>
      <c r="PF136" s="469"/>
      <c r="PG136" s="469"/>
      <c r="PH136" s="469"/>
      <c r="PI136" s="469"/>
      <c r="PJ136" s="469"/>
      <c r="PK136" s="469"/>
      <c r="PL136" s="469"/>
      <c r="PM136" s="469"/>
      <c r="PN136" s="469"/>
      <c r="PO136" s="469"/>
      <c r="PP136" s="469"/>
      <c r="PQ136" s="469"/>
      <c r="PR136" s="469"/>
      <c r="PS136" s="469"/>
      <c r="PT136" s="469"/>
      <c r="PU136" s="469"/>
      <c r="PV136" s="469"/>
      <c r="PW136" s="469"/>
      <c r="PX136" s="469"/>
      <c r="PY136" s="1690"/>
      <c r="PZ136" s="469"/>
      <c r="QA136" s="469"/>
      <c r="QB136" s="469"/>
      <c r="QC136" s="469"/>
      <c r="QD136" s="469"/>
      <c r="QE136" s="469"/>
      <c r="QF136" s="469"/>
      <c r="QG136" s="469"/>
      <c r="QH136" s="469"/>
      <c r="QI136" s="469"/>
      <c r="QJ136" s="469"/>
      <c r="QK136" s="469"/>
      <c r="QL136" s="469"/>
      <c r="QM136" s="469"/>
      <c r="QN136" s="469"/>
      <c r="QO136" s="469"/>
      <c r="QP136" s="469"/>
      <c r="QQ136" s="469"/>
      <c r="QR136" s="469"/>
      <c r="QS136" s="469"/>
      <c r="QT136" s="469"/>
      <c r="QU136" s="469"/>
      <c r="QV136" s="469"/>
      <c r="QW136" s="469"/>
      <c r="QX136" s="469"/>
      <c r="QY136" s="469"/>
      <c r="QZ136" s="469"/>
      <c r="RA136" s="469"/>
      <c r="RB136" s="469"/>
      <c r="RC136" s="469"/>
      <c r="RD136" s="469"/>
    </row>
    <row r="137" spans="1:472" ht="16.5" hidden="1" customHeight="1" outlineLevel="1">
      <c r="A137" s="2500"/>
      <c r="B137" s="2487">
        <v>0.70833333333333337</v>
      </c>
      <c r="C137" s="1690"/>
      <c r="D137" s="469"/>
      <c r="E137" s="469"/>
      <c r="F137" s="469"/>
      <c r="G137" s="469"/>
      <c r="H137" s="469"/>
      <c r="I137" s="469"/>
      <c r="J137" s="469"/>
      <c r="K137" s="469"/>
      <c r="L137" s="469"/>
      <c r="M137" s="469"/>
      <c r="N137" s="469"/>
      <c r="O137" s="469"/>
      <c r="P137" s="469"/>
      <c r="Q137" s="469"/>
      <c r="R137" s="469"/>
      <c r="S137" s="469"/>
      <c r="T137" s="469"/>
      <c r="U137" s="469"/>
      <c r="V137" s="469"/>
      <c r="W137" s="469"/>
      <c r="X137" s="469"/>
      <c r="Y137" s="469"/>
      <c r="Z137" s="469"/>
      <c r="AA137" s="469"/>
      <c r="AB137" s="469"/>
      <c r="AC137" s="469"/>
      <c r="AD137" s="469"/>
      <c r="AE137" s="469"/>
      <c r="AF137" s="469"/>
      <c r="AG137" s="469"/>
      <c r="AH137" s="1692"/>
      <c r="AI137" s="1690"/>
      <c r="AJ137" s="1573"/>
      <c r="AK137" s="469"/>
      <c r="AL137" s="469"/>
      <c r="AM137" s="469"/>
      <c r="AN137" s="469"/>
      <c r="AO137" s="469"/>
      <c r="AP137" s="469"/>
      <c r="AQ137" s="469"/>
      <c r="AR137" s="469"/>
      <c r="AS137" s="469"/>
      <c r="AT137" s="469"/>
      <c r="AU137" s="469"/>
      <c r="AV137" s="469"/>
      <c r="AW137" s="469"/>
      <c r="AX137" s="469"/>
      <c r="AY137" s="469"/>
      <c r="AZ137" s="469"/>
      <c r="BA137" s="469"/>
      <c r="BB137" s="469"/>
      <c r="BC137" s="469"/>
      <c r="BD137" s="469"/>
      <c r="BE137" s="469"/>
      <c r="BF137" s="469"/>
      <c r="BG137" s="469"/>
      <c r="BH137" s="469"/>
      <c r="BI137" s="469"/>
      <c r="BJ137" s="469"/>
      <c r="BK137" s="469"/>
      <c r="BL137" s="1690"/>
      <c r="BM137" s="469"/>
      <c r="BN137" s="469"/>
      <c r="BO137" s="469"/>
      <c r="BP137" s="469"/>
      <c r="BQ137" s="469"/>
      <c r="BR137" s="469"/>
      <c r="BS137" s="469"/>
      <c r="BT137" s="469"/>
      <c r="BU137" s="469"/>
      <c r="BV137" s="469"/>
      <c r="BW137" s="469"/>
      <c r="BX137" s="469"/>
      <c r="BY137" s="469"/>
      <c r="BZ137" s="469"/>
      <c r="CA137" s="469"/>
      <c r="CB137" s="469"/>
      <c r="CC137" s="469"/>
      <c r="CD137" s="469"/>
      <c r="CE137" s="469"/>
      <c r="CF137" s="469"/>
      <c r="CG137" s="469"/>
      <c r="CH137" s="469"/>
      <c r="CI137" s="469"/>
      <c r="CJ137" s="469"/>
      <c r="CK137" s="469"/>
      <c r="CL137" s="469"/>
      <c r="CM137" s="469"/>
      <c r="CN137" s="469"/>
      <c r="CO137" s="469"/>
      <c r="CP137" s="469"/>
      <c r="CQ137" s="469"/>
      <c r="CR137" s="1690"/>
      <c r="CS137" s="469"/>
      <c r="CT137" s="469"/>
      <c r="CU137" s="469"/>
      <c r="CV137" s="469"/>
      <c r="CW137" s="469"/>
      <c r="CX137" s="469"/>
      <c r="CY137" s="469"/>
      <c r="CZ137" s="469"/>
      <c r="DA137" s="469"/>
      <c r="DB137" s="469"/>
      <c r="DC137" s="469"/>
      <c r="DD137" s="469"/>
      <c r="DE137" s="469"/>
      <c r="DF137" s="469"/>
      <c r="DG137" s="469"/>
      <c r="DH137" s="469"/>
      <c r="DI137" s="469"/>
      <c r="DJ137" s="469"/>
      <c r="DK137" s="469"/>
      <c r="DL137" s="469"/>
      <c r="DM137" s="469"/>
      <c r="DN137" s="469"/>
      <c r="DO137" s="469"/>
      <c r="DP137" s="469"/>
      <c r="DQ137" s="469"/>
      <c r="DR137" s="469"/>
      <c r="DS137" s="469"/>
      <c r="DT137" s="469"/>
      <c r="DU137" s="469"/>
      <c r="DV137" s="469"/>
      <c r="DW137" s="1690"/>
      <c r="DX137" s="469"/>
      <c r="DY137" s="469"/>
      <c r="DZ137" s="469"/>
      <c r="EA137" s="469"/>
      <c r="EB137" s="469"/>
      <c r="EC137" s="469"/>
      <c r="ED137" s="469"/>
      <c r="EE137" s="469"/>
      <c r="EF137" s="469"/>
      <c r="EG137" s="469"/>
      <c r="EH137" s="469"/>
      <c r="EI137" s="469"/>
      <c r="EJ137" s="469"/>
      <c r="EK137" s="469"/>
      <c r="EL137" s="469"/>
      <c r="EM137" s="469"/>
      <c r="EN137" s="469"/>
      <c r="EO137" s="469"/>
      <c r="EP137" s="469"/>
      <c r="EQ137" s="469"/>
      <c r="ER137" s="469"/>
      <c r="ES137" s="469"/>
      <c r="ET137" s="469"/>
      <c r="EU137" s="469"/>
      <c r="EV137" s="469"/>
      <c r="EW137" s="469"/>
      <c r="EX137" s="469"/>
      <c r="EY137" s="469"/>
      <c r="EZ137" s="469"/>
      <c r="FA137" s="469"/>
      <c r="FB137" s="469"/>
      <c r="FC137" s="1690"/>
      <c r="FD137" s="469"/>
      <c r="FE137" s="469"/>
      <c r="FF137" s="469"/>
      <c r="FG137" s="469"/>
      <c r="FH137" s="469"/>
      <c r="FI137" s="469"/>
      <c r="FJ137" s="469"/>
      <c r="FK137" s="469"/>
      <c r="FL137" s="469"/>
      <c r="FM137" s="469"/>
      <c r="FN137" s="469"/>
      <c r="FO137" s="469"/>
      <c r="FP137" s="469"/>
      <c r="FQ137" s="469"/>
      <c r="FR137" s="469"/>
      <c r="FS137" s="469"/>
      <c r="FT137" s="469"/>
      <c r="FU137" s="469"/>
      <c r="FV137" s="469"/>
      <c r="FW137" s="469"/>
      <c r="FX137" s="469"/>
      <c r="FY137" s="469"/>
      <c r="FZ137" s="469"/>
      <c r="GA137" s="469"/>
      <c r="GB137" s="469"/>
      <c r="GC137" s="469"/>
      <c r="GD137" s="469"/>
      <c r="GE137" s="469"/>
      <c r="GF137" s="469"/>
      <c r="GG137" s="469"/>
      <c r="GH137" s="1690"/>
      <c r="GI137" s="469"/>
      <c r="GJ137" s="469"/>
      <c r="GK137" s="469"/>
      <c r="GL137" s="469"/>
      <c r="GM137" s="469"/>
      <c r="GN137" s="469"/>
      <c r="GO137" s="469"/>
      <c r="GP137" s="469"/>
      <c r="GQ137" s="469"/>
      <c r="GR137" s="469"/>
      <c r="GS137" s="469"/>
      <c r="GT137" s="469"/>
      <c r="GU137" s="469"/>
      <c r="GV137" s="469"/>
      <c r="GW137" s="469"/>
      <c r="GX137" s="469"/>
      <c r="GY137" s="469"/>
      <c r="GZ137" s="469"/>
      <c r="HA137" s="469"/>
      <c r="HB137" s="469"/>
      <c r="HC137" s="469"/>
      <c r="HD137" s="469"/>
      <c r="HE137" s="469"/>
      <c r="HF137" s="469"/>
      <c r="HG137" s="469"/>
      <c r="HH137" s="469"/>
      <c r="HI137" s="469"/>
      <c r="HJ137" s="469"/>
      <c r="HK137" s="469"/>
      <c r="HL137" s="469"/>
      <c r="HM137" s="469"/>
      <c r="HN137" s="1690"/>
      <c r="HO137" s="469"/>
      <c r="HP137" s="469"/>
      <c r="HQ137" s="469"/>
      <c r="HR137" s="469"/>
      <c r="HS137" s="469"/>
      <c r="HT137" s="469"/>
      <c r="HU137" s="469"/>
      <c r="HV137" s="469"/>
      <c r="HW137" s="469"/>
      <c r="HX137" s="469"/>
      <c r="HY137" s="469"/>
      <c r="HZ137" s="469"/>
      <c r="IA137" s="469"/>
      <c r="IB137" s="469"/>
      <c r="IC137" s="469"/>
      <c r="ID137" s="257"/>
      <c r="IE137" s="469"/>
      <c r="IF137" s="469"/>
      <c r="IG137" s="469"/>
      <c r="IH137" s="469"/>
      <c r="II137" s="469"/>
      <c r="IJ137" s="469"/>
      <c r="IK137" s="469"/>
      <c r="IL137" s="469"/>
      <c r="IM137" s="469"/>
      <c r="IN137" s="469"/>
      <c r="IO137" s="469"/>
      <c r="IP137" s="469"/>
      <c r="IQ137" s="469"/>
      <c r="IR137" s="469"/>
      <c r="IS137" s="1585"/>
      <c r="IT137" s="1679"/>
      <c r="IU137" s="1573"/>
      <c r="IV137" s="469"/>
      <c r="IW137" s="469"/>
      <c r="IX137" s="469"/>
      <c r="IY137" s="469"/>
      <c r="IZ137" s="469"/>
      <c r="JA137" s="469"/>
      <c r="JB137" s="469"/>
      <c r="JC137" s="469"/>
      <c r="JD137" s="469"/>
      <c r="JE137" s="469"/>
      <c r="JF137" s="469"/>
      <c r="JG137" s="469"/>
      <c r="JH137" s="469"/>
      <c r="JI137" s="469"/>
      <c r="JJ137" s="469"/>
      <c r="JK137" s="469"/>
      <c r="JL137" s="469"/>
      <c r="JM137" s="469"/>
      <c r="JN137" s="469"/>
      <c r="JO137" s="469"/>
      <c r="JP137" s="469"/>
      <c r="JQ137" s="469"/>
      <c r="JR137" s="469"/>
      <c r="JS137" s="469"/>
      <c r="JT137" s="469"/>
      <c r="JU137" s="469"/>
      <c r="JV137" s="469"/>
      <c r="JW137" s="469"/>
      <c r="JX137" s="469"/>
      <c r="JY137" s="1690"/>
      <c r="JZ137" s="469"/>
      <c r="KA137" s="469"/>
      <c r="KB137" s="469"/>
      <c r="KC137" s="469"/>
      <c r="KD137" s="469"/>
      <c r="KE137" s="469"/>
      <c r="KF137" s="469"/>
      <c r="KG137" s="469"/>
      <c r="KH137" s="469"/>
      <c r="KI137" s="469"/>
      <c r="KJ137" s="469"/>
      <c r="KK137" s="469"/>
      <c r="KL137" s="469"/>
      <c r="KM137" s="469"/>
      <c r="KN137" s="469"/>
      <c r="KO137" s="469"/>
      <c r="KP137" s="469"/>
      <c r="KQ137" s="469"/>
      <c r="KR137" s="469"/>
      <c r="KS137" s="469"/>
      <c r="KT137" s="469"/>
      <c r="KU137" s="469"/>
      <c r="KV137" s="469"/>
      <c r="KW137" s="469"/>
      <c r="KX137" s="469"/>
      <c r="KY137" s="469"/>
      <c r="KZ137" s="469"/>
      <c r="LA137" s="469"/>
      <c r="LB137" s="469"/>
      <c r="LC137" s="469"/>
      <c r="LD137" s="469"/>
      <c r="LE137" s="1690"/>
      <c r="LF137" s="469"/>
      <c r="LG137" s="469"/>
      <c r="LH137" s="469"/>
      <c r="LI137" s="469"/>
      <c r="LJ137" s="469"/>
      <c r="LK137" s="469"/>
      <c r="LL137" s="469"/>
      <c r="LM137" s="469"/>
      <c r="LN137" s="469"/>
      <c r="LO137" s="469"/>
      <c r="LP137" s="469"/>
      <c r="LQ137" s="469"/>
      <c r="LR137" s="469"/>
      <c r="LS137" s="469"/>
      <c r="LT137" s="469"/>
      <c r="LU137" s="469"/>
      <c r="LV137" s="469"/>
      <c r="LW137" s="469"/>
      <c r="LX137" s="469"/>
      <c r="LY137" s="469"/>
      <c r="LZ137" s="469"/>
      <c r="MA137" s="469"/>
      <c r="MB137" s="469"/>
      <c r="MC137" s="469"/>
      <c r="MD137" s="469"/>
      <c r="ME137" s="469"/>
      <c r="MF137" s="469"/>
      <c r="MG137" s="469"/>
      <c r="MH137" s="469"/>
      <c r="MI137" s="469"/>
      <c r="MJ137" s="1690"/>
      <c r="MK137" s="469"/>
      <c r="ML137" s="469"/>
      <c r="MM137" s="469"/>
      <c r="MN137" s="469"/>
      <c r="MO137" s="469"/>
      <c r="MP137" s="469"/>
      <c r="MQ137" s="469"/>
      <c r="MR137" s="469"/>
      <c r="MS137" s="469"/>
      <c r="MT137" s="469"/>
      <c r="MU137" s="469"/>
      <c r="MV137" s="469"/>
      <c r="MW137" s="469"/>
      <c r="MX137" s="469"/>
      <c r="MY137" s="469"/>
      <c r="MZ137" s="469"/>
      <c r="NA137" s="469"/>
      <c r="NB137" s="469"/>
      <c r="NC137" s="469"/>
      <c r="ND137" s="469"/>
      <c r="NE137" s="469"/>
      <c r="NF137" s="469"/>
      <c r="NG137" s="469"/>
      <c r="NH137" s="469"/>
      <c r="NI137" s="469"/>
      <c r="NJ137" s="469"/>
      <c r="NK137" s="469"/>
      <c r="NL137" s="469"/>
      <c r="NM137" s="469"/>
      <c r="NN137" s="469"/>
      <c r="NO137" s="469"/>
      <c r="NP137" s="1690"/>
      <c r="NQ137" s="469"/>
      <c r="NR137" s="469"/>
      <c r="NS137" s="469"/>
      <c r="NT137" s="469"/>
      <c r="NU137" s="469"/>
      <c r="NV137" s="469"/>
      <c r="NW137" s="469"/>
      <c r="NX137" s="469"/>
      <c r="NY137" s="469"/>
      <c r="NZ137" s="469"/>
      <c r="OA137" s="469"/>
      <c r="OB137" s="469"/>
      <c r="OC137" s="469"/>
      <c r="OD137" s="469"/>
      <c r="OE137" s="469"/>
      <c r="OF137" s="469"/>
      <c r="OG137" s="469"/>
      <c r="OH137" s="469"/>
      <c r="OI137" s="469"/>
      <c r="OJ137" s="469"/>
      <c r="OK137" s="469"/>
      <c r="OL137" s="469"/>
      <c r="OM137" s="469"/>
      <c r="ON137" s="469"/>
      <c r="OO137" s="469"/>
      <c r="OP137" s="469"/>
      <c r="OQ137" s="469"/>
      <c r="OR137" s="469"/>
      <c r="OS137" s="469"/>
      <c r="OT137" s="469"/>
      <c r="OU137" s="469"/>
      <c r="OV137" s="1690"/>
      <c r="OW137" s="469"/>
      <c r="OX137" s="469"/>
      <c r="OY137" s="469"/>
      <c r="OZ137" s="469"/>
      <c r="PA137" s="469"/>
      <c r="PB137" s="469"/>
      <c r="PC137" s="469"/>
      <c r="PD137" s="469"/>
      <c r="PE137" s="469"/>
      <c r="PF137" s="469"/>
      <c r="PG137" s="469"/>
      <c r="PH137" s="469"/>
      <c r="PI137" s="469"/>
      <c r="PJ137" s="469"/>
      <c r="PK137" s="469"/>
      <c r="PL137" s="469"/>
      <c r="PM137" s="469"/>
      <c r="PN137" s="469"/>
      <c r="PO137" s="469"/>
      <c r="PP137" s="469"/>
      <c r="PQ137" s="469"/>
      <c r="PR137" s="469"/>
      <c r="PS137" s="469"/>
      <c r="PT137" s="469"/>
      <c r="PU137" s="469"/>
      <c r="PV137" s="469"/>
      <c r="PW137" s="469"/>
      <c r="PX137" s="469"/>
      <c r="PY137" s="1690"/>
      <c r="PZ137" s="469"/>
      <c r="QA137" s="469"/>
      <c r="QB137" s="469"/>
      <c r="QC137" s="469"/>
      <c r="QD137" s="469"/>
      <c r="QE137" s="469"/>
      <c r="QF137" s="469"/>
      <c r="QG137" s="469"/>
      <c r="QH137" s="469"/>
      <c r="QI137" s="469"/>
      <c r="QJ137" s="469"/>
      <c r="QK137" s="469"/>
      <c r="QL137" s="469"/>
      <c r="QM137" s="469"/>
      <c r="QN137" s="469"/>
      <c r="QO137" s="469"/>
      <c r="QP137" s="469"/>
      <c r="QQ137" s="469"/>
      <c r="QR137" s="469"/>
      <c r="QS137" s="469"/>
      <c r="QT137" s="469"/>
      <c r="QU137" s="469"/>
      <c r="QV137" s="469"/>
      <c r="QW137" s="469"/>
      <c r="QX137" s="469"/>
      <c r="QY137" s="469"/>
      <c r="QZ137" s="469"/>
      <c r="RA137" s="469"/>
      <c r="RB137" s="469"/>
      <c r="RC137" s="469"/>
      <c r="RD137" s="469"/>
    </row>
    <row r="138" spans="1:472" ht="16.5" hidden="1" customHeight="1" outlineLevel="1">
      <c r="A138" s="2500"/>
      <c r="B138" s="2487">
        <v>0.75</v>
      </c>
      <c r="C138" s="2214"/>
      <c r="D138" s="469"/>
      <c r="E138" s="469"/>
      <c r="F138" s="469"/>
      <c r="G138" s="469"/>
      <c r="H138" s="469"/>
      <c r="I138" s="469"/>
      <c r="J138" s="469"/>
      <c r="K138" s="469"/>
      <c r="L138" s="469"/>
      <c r="M138" s="469"/>
      <c r="N138" s="469"/>
      <c r="O138" s="469"/>
      <c r="P138" s="469"/>
      <c r="Q138" s="469"/>
      <c r="R138" s="469"/>
      <c r="S138" s="469"/>
      <c r="T138" s="469"/>
      <c r="U138" s="469"/>
      <c r="V138" s="469"/>
      <c r="W138" s="469"/>
      <c r="X138" s="469"/>
      <c r="Y138" s="469"/>
      <c r="Z138" s="469"/>
      <c r="AA138" s="469"/>
      <c r="AB138" s="469"/>
      <c r="AC138" s="469"/>
      <c r="AD138" s="469"/>
      <c r="AE138" s="469"/>
      <c r="AF138" s="469"/>
      <c r="AG138" s="469"/>
      <c r="AH138" s="1692"/>
      <c r="AI138" s="2214"/>
      <c r="AJ138" s="1573"/>
      <c r="AK138" s="469"/>
      <c r="AL138" s="469"/>
      <c r="AM138" s="469"/>
      <c r="AN138" s="469"/>
      <c r="AO138" s="469"/>
      <c r="AP138" s="469"/>
      <c r="AQ138" s="469"/>
      <c r="AR138" s="469"/>
      <c r="AS138" s="469"/>
      <c r="AT138" s="469"/>
      <c r="AU138" s="469"/>
      <c r="AV138" s="469"/>
      <c r="AW138" s="469"/>
      <c r="AX138" s="469"/>
      <c r="AY138" s="469"/>
      <c r="AZ138" s="469"/>
      <c r="BA138" s="469"/>
      <c r="BB138" s="469"/>
      <c r="BC138" s="469"/>
      <c r="BD138" s="469"/>
      <c r="BE138" s="469"/>
      <c r="BF138" s="469"/>
      <c r="BG138" s="469"/>
      <c r="BH138" s="469"/>
      <c r="BI138" s="469"/>
      <c r="BJ138" s="469"/>
      <c r="BK138" s="469"/>
      <c r="BL138" s="2214"/>
      <c r="BM138" s="469"/>
      <c r="BN138" s="469"/>
      <c r="BO138" s="469"/>
      <c r="BP138" s="469"/>
      <c r="BQ138" s="469"/>
      <c r="BR138" s="469"/>
      <c r="BS138" s="469"/>
      <c r="BT138" s="469"/>
      <c r="BU138" s="469"/>
      <c r="BV138" s="469"/>
      <c r="BW138" s="469"/>
      <c r="BX138" s="469"/>
      <c r="BY138" s="469"/>
      <c r="BZ138" s="469"/>
      <c r="CA138" s="469"/>
      <c r="CB138" s="469"/>
      <c r="CC138" s="469"/>
      <c r="CD138" s="469"/>
      <c r="CE138" s="469"/>
      <c r="CF138" s="469"/>
      <c r="CG138" s="469"/>
      <c r="CH138" s="469"/>
      <c r="CI138" s="469"/>
      <c r="CJ138" s="469"/>
      <c r="CK138" s="469"/>
      <c r="CL138" s="469"/>
      <c r="CM138" s="469"/>
      <c r="CN138" s="469"/>
      <c r="CO138" s="469"/>
      <c r="CP138" s="469"/>
      <c r="CQ138" s="469"/>
      <c r="CR138" s="2214"/>
      <c r="CS138" s="469"/>
      <c r="CT138" s="469"/>
      <c r="CU138" s="469"/>
      <c r="CV138" s="469"/>
      <c r="CW138" s="469"/>
      <c r="CX138" s="469"/>
      <c r="CY138" s="469"/>
      <c r="CZ138" s="469"/>
      <c r="DA138" s="469"/>
      <c r="DB138" s="469"/>
      <c r="DC138" s="469"/>
      <c r="DD138" s="469"/>
      <c r="DE138" s="469"/>
      <c r="DF138" s="469"/>
      <c r="DG138" s="469"/>
      <c r="DH138" s="469"/>
      <c r="DI138" s="469"/>
      <c r="DJ138" s="469"/>
      <c r="DK138" s="469"/>
      <c r="DL138" s="469"/>
      <c r="DM138" s="469"/>
      <c r="DN138" s="469"/>
      <c r="DO138" s="469"/>
      <c r="DP138" s="469"/>
      <c r="DQ138" s="469"/>
      <c r="DR138" s="469"/>
      <c r="DS138" s="469"/>
      <c r="DT138" s="469"/>
      <c r="DU138" s="469"/>
      <c r="DV138" s="469"/>
      <c r="DW138" s="2214"/>
      <c r="DX138" s="469"/>
      <c r="DY138" s="469"/>
      <c r="DZ138" s="469"/>
      <c r="EA138" s="469"/>
      <c r="EB138" s="469"/>
      <c r="EC138" s="469"/>
      <c r="ED138" s="469"/>
      <c r="EE138" s="469"/>
      <c r="EF138" s="469"/>
      <c r="EG138" s="469"/>
      <c r="EH138" s="469"/>
      <c r="EI138" s="469"/>
      <c r="EJ138" s="469"/>
      <c r="EK138" s="469"/>
      <c r="EL138" s="469"/>
      <c r="EM138" s="469"/>
      <c r="EN138" s="469"/>
      <c r="EO138" s="469"/>
      <c r="EP138" s="469"/>
      <c r="EQ138" s="469"/>
      <c r="ER138" s="469"/>
      <c r="ES138" s="469"/>
      <c r="ET138" s="469"/>
      <c r="EU138" s="469"/>
      <c r="EV138" s="469"/>
      <c r="EW138" s="469"/>
      <c r="EX138" s="469"/>
      <c r="EY138" s="469"/>
      <c r="EZ138" s="469"/>
      <c r="FA138" s="469"/>
      <c r="FB138" s="469"/>
      <c r="FC138" s="2214"/>
      <c r="FD138" s="469"/>
      <c r="FE138" s="469"/>
      <c r="FF138" s="469"/>
      <c r="FG138" s="469"/>
      <c r="FH138" s="469"/>
      <c r="FI138" s="469"/>
      <c r="FJ138" s="469"/>
      <c r="FK138" s="469"/>
      <c r="FL138" s="469"/>
      <c r="FM138" s="469"/>
      <c r="FN138" s="469"/>
      <c r="FO138" s="469"/>
      <c r="FP138" s="469"/>
      <c r="FQ138" s="469"/>
      <c r="FR138" s="469"/>
      <c r="FS138" s="469"/>
      <c r="FT138" s="469"/>
      <c r="FU138" s="469"/>
      <c r="FV138" s="469"/>
      <c r="FW138" s="469"/>
      <c r="FX138" s="469"/>
      <c r="FY138" s="469"/>
      <c r="FZ138" s="469"/>
      <c r="GA138" s="469"/>
      <c r="GB138" s="469"/>
      <c r="GC138" s="469"/>
      <c r="GD138" s="469"/>
      <c r="GE138" s="469"/>
      <c r="GF138" s="469"/>
      <c r="GG138" s="469"/>
      <c r="GH138" s="2214"/>
      <c r="GI138" s="469"/>
      <c r="GJ138" s="469"/>
      <c r="GK138" s="469"/>
      <c r="GL138" s="469"/>
      <c r="GM138" s="469"/>
      <c r="GN138" s="469"/>
      <c r="GO138" s="469"/>
      <c r="GP138" s="469"/>
      <c r="GQ138" s="469"/>
      <c r="GR138" s="469"/>
      <c r="GS138" s="469"/>
      <c r="GT138" s="469"/>
      <c r="GU138" s="469"/>
      <c r="GV138" s="469"/>
      <c r="GW138" s="469"/>
      <c r="GX138" s="469"/>
      <c r="GY138" s="469"/>
      <c r="GZ138" s="469"/>
      <c r="HA138" s="469"/>
      <c r="HB138" s="469"/>
      <c r="HC138" s="469"/>
      <c r="HD138" s="469"/>
      <c r="HE138" s="469"/>
      <c r="HF138" s="469"/>
      <c r="HG138" s="469"/>
      <c r="HH138" s="469"/>
      <c r="HI138" s="469"/>
      <c r="HJ138" s="469"/>
      <c r="HK138" s="469"/>
      <c r="HL138" s="469"/>
      <c r="HM138" s="469"/>
      <c r="HN138" s="2214"/>
      <c r="HO138" s="469"/>
      <c r="HP138" s="469"/>
      <c r="HQ138" s="469"/>
      <c r="HR138" s="469"/>
      <c r="HS138" s="469"/>
      <c r="HT138" s="469"/>
      <c r="HU138" s="469"/>
      <c r="HV138" s="469"/>
      <c r="HW138" s="469"/>
      <c r="HX138" s="469"/>
      <c r="HY138" s="469"/>
      <c r="HZ138" s="469"/>
      <c r="IA138" s="469"/>
      <c r="IB138" s="469"/>
      <c r="IC138" s="469"/>
      <c r="ID138" s="257"/>
      <c r="IE138" s="469"/>
      <c r="IF138" s="469"/>
      <c r="IG138" s="469"/>
      <c r="IH138" s="469"/>
      <c r="II138" s="469"/>
      <c r="IJ138" s="469"/>
      <c r="IK138" s="469"/>
      <c r="IL138" s="469"/>
      <c r="IM138" s="469"/>
      <c r="IN138" s="469"/>
      <c r="IO138" s="469"/>
      <c r="IP138" s="469"/>
      <c r="IQ138" s="469"/>
      <c r="IR138" s="469"/>
      <c r="IS138" s="1585"/>
      <c r="IT138" s="2206"/>
      <c r="IU138" s="1573"/>
      <c r="IV138" s="469"/>
      <c r="IW138" s="469"/>
      <c r="IX138" s="469"/>
      <c r="IY138" s="469"/>
      <c r="IZ138" s="469"/>
      <c r="JA138" s="469"/>
      <c r="JB138" s="469"/>
      <c r="JC138" s="469"/>
      <c r="JD138" s="469"/>
      <c r="JE138" s="469"/>
      <c r="JF138" s="469"/>
      <c r="JG138" s="469"/>
      <c r="JH138" s="469"/>
      <c r="JI138" s="469"/>
      <c r="JJ138" s="469"/>
      <c r="JK138" s="469"/>
      <c r="JL138" s="469"/>
      <c r="JM138" s="469"/>
      <c r="JN138" s="469"/>
      <c r="JO138" s="469"/>
      <c r="JP138" s="469"/>
      <c r="JQ138" s="469"/>
      <c r="JR138" s="469"/>
      <c r="JS138" s="469"/>
      <c r="JT138" s="469"/>
      <c r="JU138" s="469"/>
      <c r="JV138" s="469"/>
      <c r="JW138" s="469"/>
      <c r="JX138" s="469"/>
      <c r="JY138" s="2214"/>
      <c r="JZ138" s="469"/>
      <c r="KA138" s="469"/>
      <c r="KB138" s="469"/>
      <c r="KC138" s="469"/>
      <c r="KD138" s="469"/>
      <c r="KE138" s="469"/>
      <c r="KF138" s="469"/>
      <c r="KG138" s="469"/>
      <c r="KH138" s="469"/>
      <c r="KI138" s="469"/>
      <c r="KJ138" s="469"/>
      <c r="KK138" s="469"/>
      <c r="KL138" s="469"/>
      <c r="KM138" s="469"/>
      <c r="KN138" s="469"/>
      <c r="KO138" s="469"/>
      <c r="KP138" s="469"/>
      <c r="KQ138" s="469"/>
      <c r="KR138" s="469"/>
      <c r="KS138" s="469"/>
      <c r="KT138" s="469"/>
      <c r="KU138" s="469"/>
      <c r="KV138" s="469"/>
      <c r="KW138" s="469"/>
      <c r="KX138" s="469"/>
      <c r="KY138" s="469"/>
      <c r="KZ138" s="469"/>
      <c r="LA138" s="469"/>
      <c r="LB138" s="469"/>
      <c r="LC138" s="469"/>
      <c r="LD138" s="469"/>
      <c r="LE138" s="2214"/>
      <c r="LF138" s="469"/>
      <c r="LG138" s="469"/>
      <c r="LH138" s="469"/>
      <c r="LI138" s="469"/>
      <c r="LJ138" s="469"/>
      <c r="LK138" s="469"/>
      <c r="LL138" s="469"/>
      <c r="LM138" s="469"/>
      <c r="LN138" s="469"/>
      <c r="LO138" s="469"/>
      <c r="LP138" s="469"/>
      <c r="LQ138" s="469"/>
      <c r="LR138" s="469"/>
      <c r="LS138" s="469"/>
      <c r="LT138" s="469"/>
      <c r="LU138" s="469"/>
      <c r="LV138" s="469"/>
      <c r="LW138" s="469"/>
      <c r="LX138" s="469"/>
      <c r="LY138" s="469"/>
      <c r="LZ138" s="469"/>
      <c r="MA138" s="469"/>
      <c r="MB138" s="469"/>
      <c r="MC138" s="469"/>
      <c r="MD138" s="469"/>
      <c r="ME138" s="469"/>
      <c r="MF138" s="469"/>
      <c r="MG138" s="469"/>
      <c r="MH138" s="469"/>
      <c r="MI138" s="469"/>
      <c r="MJ138" s="2214"/>
      <c r="MK138" s="469"/>
      <c r="ML138" s="469"/>
      <c r="MM138" s="469"/>
      <c r="MN138" s="469"/>
      <c r="MO138" s="469"/>
      <c r="MP138" s="469"/>
      <c r="MQ138" s="469"/>
      <c r="MR138" s="469"/>
      <c r="MS138" s="469"/>
      <c r="MT138" s="469"/>
      <c r="MU138" s="469"/>
      <c r="MV138" s="469"/>
      <c r="MW138" s="469"/>
      <c r="MX138" s="469"/>
      <c r="MY138" s="469"/>
      <c r="MZ138" s="469"/>
      <c r="NA138" s="469"/>
      <c r="NB138" s="469"/>
      <c r="NC138" s="469"/>
      <c r="ND138" s="469"/>
      <c r="NE138" s="469"/>
      <c r="NF138" s="469"/>
      <c r="NG138" s="469"/>
      <c r="NH138" s="469"/>
      <c r="NI138" s="469"/>
      <c r="NJ138" s="469"/>
      <c r="NK138" s="469"/>
      <c r="NL138" s="469"/>
      <c r="NM138" s="469"/>
      <c r="NN138" s="469"/>
      <c r="NO138" s="469"/>
      <c r="NP138" s="2214"/>
      <c r="NQ138" s="469"/>
      <c r="NR138" s="469"/>
      <c r="NS138" s="469"/>
      <c r="NT138" s="469"/>
      <c r="NU138" s="469"/>
      <c r="NV138" s="469"/>
      <c r="NW138" s="469"/>
      <c r="NX138" s="469"/>
      <c r="NY138" s="469"/>
      <c r="NZ138" s="469"/>
      <c r="OA138" s="469"/>
      <c r="OB138" s="469"/>
      <c r="OC138" s="469"/>
      <c r="OD138" s="469"/>
      <c r="OE138" s="469"/>
      <c r="OF138" s="469"/>
      <c r="OG138" s="469"/>
      <c r="OH138" s="469"/>
      <c r="OI138" s="469"/>
      <c r="OJ138" s="469"/>
      <c r="OK138" s="469"/>
      <c r="OL138" s="469"/>
      <c r="OM138" s="469"/>
      <c r="ON138" s="469"/>
      <c r="OO138" s="469"/>
      <c r="OP138" s="469"/>
      <c r="OQ138" s="469"/>
      <c r="OR138" s="469"/>
      <c r="OS138" s="469"/>
      <c r="OT138" s="469"/>
      <c r="OU138" s="469"/>
      <c r="OV138" s="2214"/>
      <c r="OW138" s="469"/>
      <c r="OX138" s="469"/>
      <c r="OY138" s="469"/>
      <c r="OZ138" s="469"/>
      <c r="PA138" s="469"/>
      <c r="PB138" s="469"/>
      <c r="PC138" s="469"/>
      <c r="PD138" s="469"/>
      <c r="PE138" s="469"/>
      <c r="PF138" s="469"/>
      <c r="PG138" s="469"/>
      <c r="PH138" s="469"/>
      <c r="PI138" s="469"/>
      <c r="PJ138" s="469"/>
      <c r="PK138" s="469"/>
      <c r="PL138" s="469"/>
      <c r="PM138" s="469"/>
      <c r="PN138" s="469"/>
      <c r="PO138" s="469"/>
      <c r="PP138" s="469"/>
      <c r="PQ138" s="469"/>
      <c r="PR138" s="469"/>
      <c r="PS138" s="469"/>
      <c r="PT138" s="469"/>
      <c r="PU138" s="469"/>
      <c r="PV138" s="469"/>
      <c r="PW138" s="469"/>
      <c r="PX138" s="469"/>
      <c r="PY138" s="2214"/>
      <c r="PZ138" s="469"/>
      <c r="QA138" s="469"/>
      <c r="QB138" s="469"/>
      <c r="QC138" s="469"/>
      <c r="QD138" s="469"/>
      <c r="QE138" s="469"/>
      <c r="QF138" s="469"/>
      <c r="QG138" s="469"/>
      <c r="QH138" s="469"/>
      <c r="QI138" s="469"/>
      <c r="QJ138" s="469"/>
      <c r="QK138" s="469"/>
      <c r="QL138" s="469"/>
      <c r="QM138" s="469"/>
      <c r="QN138" s="469"/>
      <c r="QO138" s="469"/>
      <c r="QP138" s="469"/>
      <c r="QQ138" s="469"/>
      <c r="QR138" s="469"/>
      <c r="QS138" s="469"/>
      <c r="QT138" s="469"/>
      <c r="QU138" s="469"/>
      <c r="QV138" s="469"/>
      <c r="QW138" s="469"/>
      <c r="QX138" s="469"/>
      <c r="QY138" s="469"/>
      <c r="QZ138" s="469"/>
      <c r="RA138" s="469"/>
      <c r="RB138" s="469"/>
      <c r="RC138" s="469"/>
      <c r="RD138" s="469"/>
    </row>
    <row r="139" spans="1:472" ht="16.5" hidden="1" customHeight="1" outlineLevel="1">
      <c r="A139" s="2560"/>
      <c r="B139" s="2488">
        <v>0.83333333333333337</v>
      </c>
      <c r="C139" s="2205"/>
      <c r="D139" s="1782"/>
      <c r="E139" s="1782"/>
      <c r="F139" s="1782"/>
      <c r="G139" s="1782"/>
      <c r="H139" s="1782"/>
      <c r="I139" s="1782"/>
      <c r="J139" s="1782"/>
      <c r="K139" s="1782"/>
      <c r="L139" s="1782"/>
      <c r="M139" s="1782"/>
      <c r="N139" s="1782"/>
      <c r="O139" s="1782"/>
      <c r="P139" s="1782"/>
      <c r="Q139" s="1782"/>
      <c r="R139" s="1782"/>
      <c r="S139" s="1782"/>
      <c r="T139" s="1782"/>
      <c r="U139" s="1782"/>
      <c r="V139" s="1782"/>
      <c r="W139" s="1782"/>
      <c r="X139" s="1782"/>
      <c r="Y139" s="1782"/>
      <c r="Z139" s="1782"/>
      <c r="AA139" s="1782"/>
      <c r="AB139" s="1782"/>
      <c r="AC139" s="1782"/>
      <c r="AD139" s="1782"/>
      <c r="AE139" s="1782"/>
      <c r="AF139" s="1782"/>
      <c r="AG139" s="1782"/>
      <c r="AH139" s="1949"/>
      <c r="AI139" s="2205"/>
      <c r="AJ139" s="1797"/>
      <c r="AK139" s="1782"/>
      <c r="AL139" s="1782"/>
      <c r="AM139" s="1782"/>
      <c r="AN139" s="1782"/>
      <c r="AO139" s="1782"/>
      <c r="AP139" s="1782"/>
      <c r="AQ139" s="1782"/>
      <c r="AR139" s="1782"/>
      <c r="AS139" s="1782"/>
      <c r="AT139" s="1782"/>
      <c r="AU139" s="1782"/>
      <c r="AV139" s="1782"/>
      <c r="AW139" s="1782"/>
      <c r="AX139" s="1782"/>
      <c r="AY139" s="1782"/>
      <c r="AZ139" s="1782"/>
      <c r="BA139" s="1782"/>
      <c r="BB139" s="1782"/>
      <c r="BC139" s="1782"/>
      <c r="BD139" s="1782"/>
      <c r="BE139" s="1782"/>
      <c r="BF139" s="1782"/>
      <c r="BG139" s="1782"/>
      <c r="BH139" s="1782"/>
      <c r="BI139" s="1782"/>
      <c r="BJ139" s="1782"/>
      <c r="BK139" s="1782"/>
      <c r="BL139" s="2205"/>
      <c r="BM139" s="1782"/>
      <c r="BN139" s="1782"/>
      <c r="BO139" s="1782"/>
      <c r="BP139" s="1782"/>
      <c r="BQ139" s="1782"/>
      <c r="BR139" s="1782"/>
      <c r="BS139" s="1782"/>
      <c r="BT139" s="1782"/>
      <c r="BU139" s="1782"/>
      <c r="BV139" s="1782"/>
      <c r="BW139" s="1782"/>
      <c r="BX139" s="1782"/>
      <c r="BY139" s="1782"/>
      <c r="BZ139" s="1782"/>
      <c r="CA139" s="1782"/>
      <c r="CB139" s="1782"/>
      <c r="CC139" s="1782"/>
      <c r="CD139" s="1782"/>
      <c r="CE139" s="1782"/>
      <c r="CF139" s="1782"/>
      <c r="CG139" s="1782"/>
      <c r="CH139" s="1782"/>
      <c r="CI139" s="1782"/>
      <c r="CJ139" s="1782"/>
      <c r="CK139" s="1782"/>
      <c r="CL139" s="1782"/>
      <c r="CM139" s="1782"/>
      <c r="CN139" s="1782"/>
      <c r="CO139" s="1782"/>
      <c r="CP139" s="1782"/>
      <c r="CQ139" s="1782"/>
      <c r="CR139" s="2205"/>
      <c r="CS139" s="1782"/>
      <c r="CT139" s="1782"/>
      <c r="CU139" s="1782"/>
      <c r="CV139" s="1782"/>
      <c r="CW139" s="1782"/>
      <c r="CX139" s="1782"/>
      <c r="CY139" s="1782"/>
      <c r="CZ139" s="1782"/>
      <c r="DA139" s="1782"/>
      <c r="DB139" s="1782"/>
      <c r="DC139" s="1782"/>
      <c r="DD139" s="1782"/>
      <c r="DE139" s="1782"/>
      <c r="DF139" s="1782"/>
      <c r="DG139" s="1782"/>
      <c r="DH139" s="1782"/>
      <c r="DI139" s="1782"/>
      <c r="DJ139" s="1782"/>
      <c r="DK139" s="1782"/>
      <c r="DL139" s="1782"/>
      <c r="DM139" s="1782"/>
      <c r="DN139" s="1782"/>
      <c r="DO139" s="1782"/>
      <c r="DP139" s="1782"/>
      <c r="DQ139" s="1782"/>
      <c r="DR139" s="1782"/>
      <c r="DS139" s="1782"/>
      <c r="DT139" s="1782"/>
      <c r="DU139" s="1782"/>
      <c r="DV139" s="1782"/>
      <c r="DW139" s="2205"/>
      <c r="DX139" s="1782"/>
      <c r="DY139" s="1782"/>
      <c r="DZ139" s="1782"/>
      <c r="EA139" s="1782"/>
      <c r="EB139" s="1782"/>
      <c r="EC139" s="1782"/>
      <c r="ED139" s="1782"/>
      <c r="EE139" s="1782"/>
      <c r="EF139" s="1782"/>
      <c r="EG139" s="1782"/>
      <c r="EH139" s="1782"/>
      <c r="EI139" s="1782"/>
      <c r="EJ139" s="1782"/>
      <c r="EK139" s="1782"/>
      <c r="EL139" s="1782"/>
      <c r="EM139" s="1782"/>
      <c r="EN139" s="1782"/>
      <c r="EO139" s="1782"/>
      <c r="EP139" s="1782"/>
      <c r="EQ139" s="1782"/>
      <c r="ER139" s="1782"/>
      <c r="ES139" s="1782"/>
      <c r="ET139" s="1782"/>
      <c r="EU139" s="1782"/>
      <c r="EV139" s="1782"/>
      <c r="EW139" s="1782"/>
      <c r="EX139" s="1782"/>
      <c r="EY139" s="1782"/>
      <c r="EZ139" s="1782"/>
      <c r="FA139" s="1782"/>
      <c r="FB139" s="1782"/>
      <c r="FC139" s="2205"/>
      <c r="FD139" s="1782"/>
      <c r="FE139" s="1782"/>
      <c r="FF139" s="1782"/>
      <c r="FG139" s="1782"/>
      <c r="FH139" s="1782"/>
      <c r="FI139" s="1782"/>
      <c r="FJ139" s="1782"/>
      <c r="FK139" s="1782"/>
      <c r="FL139" s="1782"/>
      <c r="FM139" s="1782"/>
      <c r="FN139" s="1782"/>
      <c r="FO139" s="1782"/>
      <c r="FP139" s="1782"/>
      <c r="FQ139" s="1782"/>
      <c r="FR139" s="1782"/>
      <c r="FS139" s="1782"/>
      <c r="FT139" s="1782"/>
      <c r="FU139" s="1782"/>
      <c r="FV139" s="1782"/>
      <c r="FW139" s="1782"/>
      <c r="FX139" s="1782"/>
      <c r="FY139" s="1782"/>
      <c r="FZ139" s="1782"/>
      <c r="GA139" s="1782"/>
      <c r="GB139" s="1782"/>
      <c r="GC139" s="1782"/>
      <c r="GD139" s="1782"/>
      <c r="GE139" s="1782"/>
      <c r="GF139" s="1782"/>
      <c r="GG139" s="1782"/>
      <c r="GH139" s="2205"/>
      <c r="GI139" s="1782"/>
      <c r="GJ139" s="1782"/>
      <c r="GK139" s="1782"/>
      <c r="GL139" s="1782"/>
      <c r="GM139" s="1782"/>
      <c r="GN139" s="1782"/>
      <c r="GO139" s="1782"/>
      <c r="GP139" s="1782"/>
      <c r="GQ139" s="1782"/>
      <c r="GR139" s="1782"/>
      <c r="GS139" s="1782"/>
      <c r="GT139" s="1782"/>
      <c r="GU139" s="1782"/>
      <c r="GV139" s="1782"/>
      <c r="GW139" s="1782"/>
      <c r="GX139" s="1782"/>
      <c r="GY139" s="1782"/>
      <c r="GZ139" s="1782"/>
      <c r="HA139" s="1782"/>
      <c r="HB139" s="1782"/>
      <c r="HC139" s="1782"/>
      <c r="HD139" s="1782"/>
      <c r="HE139" s="1782"/>
      <c r="HF139" s="1782"/>
      <c r="HG139" s="1782"/>
      <c r="HH139" s="1782"/>
      <c r="HI139" s="1782"/>
      <c r="HJ139" s="1782"/>
      <c r="HK139" s="1782"/>
      <c r="HL139" s="1782"/>
      <c r="HM139" s="1782"/>
      <c r="HN139" s="2205"/>
      <c r="HO139" s="1782"/>
      <c r="HP139" s="1782"/>
      <c r="HQ139" s="1782"/>
      <c r="HR139" s="1782"/>
      <c r="HS139" s="1782"/>
      <c r="HT139" s="1782"/>
      <c r="HU139" s="1782"/>
      <c r="HV139" s="1782"/>
      <c r="HW139" s="1782"/>
      <c r="HX139" s="1782"/>
      <c r="HY139" s="1782"/>
      <c r="HZ139" s="1782"/>
      <c r="IA139" s="1782"/>
      <c r="IB139" s="1782"/>
      <c r="IC139" s="1782"/>
      <c r="ID139" s="1950"/>
      <c r="IE139" s="1782"/>
      <c r="IF139" s="1782"/>
      <c r="IG139" s="1782"/>
      <c r="IH139" s="1782"/>
      <c r="II139" s="1782"/>
      <c r="IJ139" s="1782"/>
      <c r="IK139" s="1782"/>
      <c r="IL139" s="1782"/>
      <c r="IM139" s="1782"/>
      <c r="IN139" s="1782"/>
      <c r="IO139" s="1782"/>
      <c r="IP139" s="1782"/>
      <c r="IQ139" s="1782"/>
      <c r="IR139" s="1782"/>
      <c r="IS139" s="1951"/>
      <c r="IT139" s="2206"/>
      <c r="IU139" s="1797"/>
      <c r="IV139" s="1782"/>
      <c r="IW139" s="1782"/>
      <c r="IX139" s="1782"/>
      <c r="IY139" s="1782"/>
      <c r="IZ139" s="1782"/>
      <c r="JA139" s="1782"/>
      <c r="JB139" s="1782"/>
      <c r="JC139" s="1782"/>
      <c r="JD139" s="1782"/>
      <c r="JE139" s="1782"/>
      <c r="JF139" s="1782"/>
      <c r="JG139" s="1782"/>
      <c r="JH139" s="1782"/>
      <c r="JI139" s="1782"/>
      <c r="JJ139" s="1782"/>
      <c r="JK139" s="1782"/>
      <c r="JL139" s="1782"/>
      <c r="JM139" s="1782"/>
      <c r="JN139" s="1782"/>
      <c r="JO139" s="1782"/>
      <c r="JP139" s="1782"/>
      <c r="JQ139" s="1782"/>
      <c r="JR139" s="1782"/>
      <c r="JS139" s="1782"/>
      <c r="JT139" s="1782"/>
      <c r="JU139" s="1782"/>
      <c r="JV139" s="1782"/>
      <c r="JW139" s="1782"/>
      <c r="JX139" s="1782"/>
      <c r="JY139" s="2205"/>
      <c r="JZ139" s="1782"/>
      <c r="KA139" s="1782"/>
      <c r="KB139" s="1782"/>
      <c r="KC139" s="1782"/>
      <c r="KD139" s="1782"/>
      <c r="KE139" s="1782"/>
      <c r="KF139" s="1782"/>
      <c r="KG139" s="1782"/>
      <c r="KH139" s="1782"/>
      <c r="KI139" s="1782"/>
      <c r="KJ139" s="1782"/>
      <c r="KK139" s="1782"/>
      <c r="KL139" s="1782"/>
      <c r="KM139" s="1782"/>
      <c r="KN139" s="1782"/>
      <c r="KO139" s="1782"/>
      <c r="KP139" s="1782"/>
      <c r="KQ139" s="1782"/>
      <c r="KR139" s="1782"/>
      <c r="KS139" s="1782"/>
      <c r="KT139" s="1782"/>
      <c r="KU139" s="1782"/>
      <c r="KV139" s="1782"/>
      <c r="KW139" s="1782"/>
      <c r="KX139" s="1782"/>
      <c r="KY139" s="1782"/>
      <c r="KZ139" s="1782"/>
      <c r="LA139" s="1782"/>
      <c r="LB139" s="1782"/>
      <c r="LC139" s="1782"/>
      <c r="LD139" s="1782"/>
      <c r="LE139" s="2205"/>
      <c r="LF139" s="1782"/>
      <c r="LG139" s="1782"/>
      <c r="LH139" s="1782"/>
      <c r="LI139" s="1782"/>
      <c r="LJ139" s="1782"/>
      <c r="LK139" s="1782"/>
      <c r="LL139" s="1782"/>
      <c r="LM139" s="1782"/>
      <c r="LN139" s="1782"/>
      <c r="LO139" s="1782"/>
      <c r="LP139" s="1782"/>
      <c r="LQ139" s="1782"/>
      <c r="LR139" s="1782"/>
      <c r="LS139" s="1782"/>
      <c r="LT139" s="1782"/>
      <c r="LU139" s="1782"/>
      <c r="LV139" s="1782"/>
      <c r="LW139" s="1782"/>
      <c r="LX139" s="1782"/>
      <c r="LY139" s="1782"/>
      <c r="LZ139" s="1782"/>
      <c r="MA139" s="1782"/>
      <c r="MB139" s="1782"/>
      <c r="MC139" s="1782"/>
      <c r="MD139" s="1782"/>
      <c r="ME139" s="1782"/>
      <c r="MF139" s="1782"/>
      <c r="MG139" s="1782"/>
      <c r="MH139" s="1782"/>
      <c r="MI139" s="1782"/>
      <c r="MJ139" s="2205"/>
      <c r="MK139" s="1782"/>
      <c r="ML139" s="1782"/>
      <c r="MM139" s="1782"/>
      <c r="MN139" s="1782"/>
      <c r="MO139" s="1782"/>
      <c r="MP139" s="1782"/>
      <c r="MQ139" s="1782"/>
      <c r="MR139" s="1782"/>
      <c r="MS139" s="1782"/>
      <c r="MT139" s="1782"/>
      <c r="MU139" s="1782"/>
      <c r="MV139" s="1782"/>
      <c r="MW139" s="1782"/>
      <c r="MX139" s="1782"/>
      <c r="MY139" s="1782"/>
      <c r="MZ139" s="1782"/>
      <c r="NA139" s="1782"/>
      <c r="NB139" s="1782"/>
      <c r="NC139" s="1782"/>
      <c r="ND139" s="1782"/>
      <c r="NE139" s="1782"/>
      <c r="NF139" s="1782"/>
      <c r="NG139" s="1782"/>
      <c r="NH139" s="1782"/>
      <c r="NI139" s="1782"/>
      <c r="NJ139" s="1782"/>
      <c r="NK139" s="1782"/>
      <c r="NL139" s="1782"/>
      <c r="NM139" s="1782"/>
      <c r="NN139" s="1782"/>
      <c r="NO139" s="1782"/>
      <c r="NP139" s="2205"/>
      <c r="NQ139" s="1782"/>
      <c r="NR139" s="1782"/>
      <c r="NS139" s="1782"/>
      <c r="NT139" s="1782"/>
      <c r="NU139" s="1782"/>
      <c r="NV139" s="1782"/>
      <c r="NW139" s="1782"/>
      <c r="NX139" s="1782"/>
      <c r="NY139" s="1782"/>
      <c r="NZ139" s="1782"/>
      <c r="OA139" s="1782"/>
      <c r="OB139" s="1782"/>
      <c r="OC139" s="1782"/>
      <c r="OD139" s="1782"/>
      <c r="OE139" s="1782"/>
      <c r="OF139" s="1782"/>
      <c r="OG139" s="1782"/>
      <c r="OH139" s="1782"/>
      <c r="OI139" s="1782"/>
      <c r="OJ139" s="1782"/>
      <c r="OK139" s="1782"/>
      <c r="OL139" s="1782"/>
      <c r="OM139" s="1782"/>
      <c r="ON139" s="1782"/>
      <c r="OO139" s="1782"/>
      <c r="OP139" s="1782"/>
      <c r="OQ139" s="1782"/>
      <c r="OR139" s="1782"/>
      <c r="OS139" s="1782"/>
      <c r="OT139" s="1782"/>
      <c r="OU139" s="1782"/>
      <c r="OV139" s="2205"/>
      <c r="OW139" s="1782"/>
      <c r="OX139" s="1782"/>
      <c r="OY139" s="1782"/>
      <c r="OZ139" s="1782"/>
      <c r="PA139" s="1782"/>
      <c r="PB139" s="1782"/>
      <c r="PC139" s="1782"/>
      <c r="PD139" s="1782"/>
      <c r="PE139" s="1782"/>
      <c r="PF139" s="1782"/>
      <c r="PG139" s="1782"/>
      <c r="PH139" s="1782"/>
      <c r="PI139" s="1782"/>
      <c r="PJ139" s="1782"/>
      <c r="PK139" s="1782"/>
      <c r="PL139" s="1782"/>
      <c r="PM139" s="1782"/>
      <c r="PN139" s="1782"/>
      <c r="PO139" s="1782"/>
      <c r="PP139" s="1782"/>
      <c r="PQ139" s="1782"/>
      <c r="PR139" s="1782"/>
      <c r="PS139" s="1782"/>
      <c r="PT139" s="1782"/>
      <c r="PU139" s="1782"/>
      <c r="PV139" s="1782"/>
      <c r="PW139" s="1782"/>
      <c r="PX139" s="1782"/>
      <c r="PY139" s="2205"/>
      <c r="PZ139" s="1782"/>
      <c r="QA139" s="1782"/>
      <c r="QB139" s="1782"/>
      <c r="QC139" s="1782"/>
      <c r="QD139" s="1782"/>
      <c r="QE139" s="1782"/>
      <c r="QF139" s="1782"/>
      <c r="QG139" s="1782"/>
      <c r="QH139" s="1782"/>
      <c r="QI139" s="1782"/>
      <c r="QJ139" s="1782"/>
      <c r="QK139" s="1782"/>
      <c r="QL139" s="1782"/>
      <c r="QM139" s="1782"/>
      <c r="QN139" s="1782"/>
      <c r="QO139" s="1782"/>
      <c r="QP139" s="1782"/>
      <c r="QQ139" s="1782"/>
      <c r="QR139" s="1782"/>
      <c r="QS139" s="1782"/>
      <c r="QT139" s="1782"/>
      <c r="QU139" s="1782"/>
      <c r="QV139" s="1782"/>
      <c r="QW139" s="1782"/>
      <c r="QX139" s="1782"/>
      <c r="QY139" s="1782"/>
      <c r="QZ139" s="1782"/>
      <c r="RA139" s="1782"/>
      <c r="RB139" s="1782"/>
      <c r="RC139" s="1782"/>
      <c r="RD139" s="1782"/>
    </row>
    <row r="140" spans="1:472" ht="16.5" hidden="1" customHeight="1" outlineLevel="1">
      <c r="A140" s="2618" t="s">
        <v>30293</v>
      </c>
      <c r="B140" s="2489" t="s">
        <v>30294</v>
      </c>
      <c r="C140" s="2209"/>
      <c r="D140" s="1580"/>
      <c r="E140" s="1580"/>
      <c r="F140" s="1580"/>
      <c r="G140" s="1580"/>
      <c r="H140" s="1580"/>
      <c r="I140" s="1580"/>
      <c r="J140" s="1580"/>
      <c r="K140" s="1580"/>
      <c r="L140" s="1580"/>
      <c r="M140" s="1580"/>
      <c r="N140" s="1580"/>
      <c r="O140" s="1580"/>
      <c r="P140" s="1580"/>
      <c r="Q140" s="1580"/>
      <c r="R140" s="1580"/>
      <c r="S140" s="1580"/>
      <c r="T140" s="1580"/>
      <c r="U140" s="1580"/>
      <c r="V140" s="1580"/>
      <c r="W140" s="1580"/>
      <c r="X140" s="1580"/>
      <c r="Y140" s="1580"/>
      <c r="Z140" s="1580"/>
      <c r="AA140" s="1580"/>
      <c r="AB140" s="1580"/>
      <c r="AC140" s="1580"/>
      <c r="AD140" s="1580"/>
      <c r="AE140" s="1580"/>
      <c r="AF140" s="1580"/>
      <c r="AG140" s="1580"/>
      <c r="AH140" s="1941"/>
      <c r="AI140" s="2209"/>
      <c r="AJ140" s="1942"/>
      <c r="AK140" s="1580"/>
      <c r="AL140" s="1580"/>
      <c r="AM140" s="1580"/>
      <c r="AN140" s="1580"/>
      <c r="AO140" s="1580"/>
      <c r="AP140" s="1580"/>
      <c r="AQ140" s="1580"/>
      <c r="AR140" s="1580"/>
      <c r="AS140" s="1580"/>
      <c r="AT140" s="1580"/>
      <c r="AU140" s="1580"/>
      <c r="AV140" s="1580"/>
      <c r="AW140" s="1580"/>
      <c r="AX140" s="1580"/>
      <c r="AY140" s="1580"/>
      <c r="AZ140" s="1580"/>
      <c r="BA140" s="1580"/>
      <c r="BB140" s="1580"/>
      <c r="BC140" s="1580"/>
      <c r="BD140" s="1580"/>
      <c r="BE140" s="1580"/>
      <c r="BF140" s="1580"/>
      <c r="BG140" s="1580"/>
      <c r="BH140" s="1580"/>
      <c r="BI140" s="1580"/>
      <c r="BJ140" s="1580"/>
      <c r="BK140" s="1580"/>
      <c r="BL140" s="2209"/>
      <c r="BM140" s="1580"/>
      <c r="BN140" s="1580"/>
      <c r="BO140" s="1580"/>
      <c r="BP140" s="1580"/>
      <c r="BQ140" s="1580"/>
      <c r="BR140" s="1580"/>
      <c r="BS140" s="1580"/>
      <c r="BT140" s="1580"/>
      <c r="BU140" s="1580"/>
      <c r="BV140" s="1580"/>
      <c r="BW140" s="1580"/>
      <c r="BX140" s="1580"/>
      <c r="BY140" s="1580"/>
      <c r="BZ140" s="1580"/>
      <c r="CA140" s="1580"/>
      <c r="CB140" s="1580"/>
      <c r="CC140" s="1580"/>
      <c r="CD140" s="1580"/>
      <c r="CE140" s="1580"/>
      <c r="CF140" s="1580"/>
      <c r="CG140" s="1580"/>
      <c r="CH140" s="1580"/>
      <c r="CI140" s="1580"/>
      <c r="CJ140" s="1580"/>
      <c r="CK140" s="1580"/>
      <c r="CL140" s="1580"/>
      <c r="CM140" s="1580"/>
      <c r="CN140" s="1580"/>
      <c r="CO140" s="1580"/>
      <c r="CP140" s="1580"/>
      <c r="CQ140" s="1580"/>
      <c r="CR140" s="2209"/>
      <c r="CS140" s="1580"/>
      <c r="CT140" s="1580"/>
      <c r="CU140" s="1580"/>
      <c r="CV140" s="1580"/>
      <c r="CW140" s="1580"/>
      <c r="CX140" s="1580"/>
      <c r="CY140" s="1580"/>
      <c r="CZ140" s="1580"/>
      <c r="DA140" s="1580"/>
      <c r="DB140" s="1580"/>
      <c r="DC140" s="1580"/>
      <c r="DD140" s="1580"/>
      <c r="DE140" s="1580"/>
      <c r="DF140" s="1580"/>
      <c r="DG140" s="1580"/>
      <c r="DH140" s="1580"/>
      <c r="DI140" s="1580"/>
      <c r="DJ140" s="1580"/>
      <c r="DK140" s="1580"/>
      <c r="DL140" s="1580"/>
      <c r="DM140" s="1580"/>
      <c r="DN140" s="1580"/>
      <c r="DO140" s="1580"/>
      <c r="DP140" s="1580"/>
      <c r="DQ140" s="1580"/>
      <c r="DR140" s="1580"/>
      <c r="DS140" s="1580"/>
      <c r="DT140" s="1580"/>
      <c r="DU140" s="1580"/>
      <c r="DV140" s="1580"/>
      <c r="DW140" s="2209"/>
      <c r="DX140" s="1580"/>
      <c r="DY140" s="1580"/>
      <c r="DZ140" s="1580"/>
      <c r="EA140" s="1580"/>
      <c r="EB140" s="1580"/>
      <c r="EC140" s="1580"/>
      <c r="ED140" s="1580"/>
      <c r="EE140" s="1580"/>
      <c r="EF140" s="1580"/>
      <c r="EG140" s="1580"/>
      <c r="EH140" s="1580"/>
      <c r="EI140" s="1580"/>
      <c r="EJ140" s="1580"/>
      <c r="EK140" s="1580"/>
      <c r="EL140" s="1580"/>
      <c r="EM140" s="1580"/>
      <c r="EN140" s="1580"/>
      <c r="EO140" s="1580"/>
      <c r="EP140" s="1580"/>
      <c r="EQ140" s="1580"/>
      <c r="ER140" s="1580"/>
      <c r="ES140" s="1580"/>
      <c r="ET140" s="1580"/>
      <c r="EU140" s="1580"/>
      <c r="EV140" s="1580"/>
      <c r="EW140" s="1580"/>
      <c r="EX140" s="1580"/>
      <c r="EY140" s="1580"/>
      <c r="EZ140" s="1580"/>
      <c r="FA140" s="1580"/>
      <c r="FB140" s="1580"/>
      <c r="FC140" s="2209"/>
      <c r="FD140" s="1580"/>
      <c r="FE140" s="1580"/>
      <c r="FF140" s="1580"/>
      <c r="FG140" s="1580"/>
      <c r="FH140" s="1580"/>
      <c r="FI140" s="1580"/>
      <c r="FJ140" s="1580"/>
      <c r="FK140" s="1580"/>
      <c r="FL140" s="1580"/>
      <c r="FM140" s="1580"/>
      <c r="FN140" s="1580"/>
      <c r="FO140" s="1580"/>
      <c r="FP140" s="1580"/>
      <c r="FQ140" s="1580"/>
      <c r="FR140" s="1580"/>
      <c r="FS140" s="1580"/>
      <c r="FT140" s="1580"/>
      <c r="FU140" s="1580"/>
      <c r="FV140" s="1580"/>
      <c r="FW140" s="1580"/>
      <c r="FX140" s="1580"/>
      <c r="FY140" s="1580"/>
      <c r="FZ140" s="1580"/>
      <c r="GA140" s="1580"/>
      <c r="GB140" s="1580"/>
      <c r="GC140" s="1580"/>
      <c r="GD140" s="1580"/>
      <c r="GE140" s="1580"/>
      <c r="GF140" s="1580"/>
      <c r="GG140" s="1580"/>
      <c r="GH140" s="2209"/>
      <c r="GI140" s="1580"/>
      <c r="GJ140" s="1580"/>
      <c r="GK140" s="1580"/>
      <c r="GL140" s="1580"/>
      <c r="GM140" s="1580"/>
      <c r="GN140" s="1580"/>
      <c r="GO140" s="1580"/>
      <c r="GP140" s="1580"/>
      <c r="GQ140" s="1580"/>
      <c r="GR140" s="1580"/>
      <c r="GS140" s="1580"/>
      <c r="GT140" s="1580"/>
      <c r="GU140" s="1580"/>
      <c r="GV140" s="1580"/>
      <c r="GW140" s="1580"/>
      <c r="GX140" s="1580"/>
      <c r="GY140" s="1580"/>
      <c r="GZ140" s="1580"/>
      <c r="HA140" s="1580"/>
      <c r="HB140" s="1580"/>
      <c r="HC140" s="1580"/>
      <c r="HD140" s="1580"/>
      <c r="HE140" s="1580"/>
      <c r="HF140" s="1580"/>
      <c r="HG140" s="1580"/>
      <c r="HH140" s="1580"/>
      <c r="HI140" s="1580"/>
      <c r="HJ140" s="1580"/>
      <c r="HK140" s="1580"/>
      <c r="HL140" s="1580"/>
      <c r="HM140" s="1580"/>
      <c r="HN140" s="2209"/>
      <c r="HO140" s="1580"/>
      <c r="HP140" s="1580"/>
      <c r="HQ140" s="1580"/>
      <c r="HR140" s="1580"/>
      <c r="HS140" s="1580"/>
      <c r="HT140" s="1580"/>
      <c r="HU140" s="1580"/>
      <c r="HV140" s="1580"/>
      <c r="HW140" s="1580"/>
      <c r="HX140" s="1580"/>
      <c r="HY140" s="1580"/>
      <c r="HZ140" s="1580"/>
      <c r="IA140" s="1580"/>
      <c r="IB140" s="1580"/>
      <c r="IC140" s="1580"/>
      <c r="ID140" s="1943"/>
      <c r="IE140" s="1580"/>
      <c r="IF140" s="1580"/>
      <c r="IG140" s="1580"/>
      <c r="IH140" s="1580"/>
      <c r="II140" s="1580"/>
      <c r="IJ140" s="1580"/>
      <c r="IK140" s="1580"/>
      <c r="IL140" s="1580"/>
      <c r="IM140" s="1580"/>
      <c r="IN140" s="1580"/>
      <c r="IO140" s="1580"/>
      <c r="IP140" s="1580"/>
      <c r="IQ140" s="1580"/>
      <c r="IR140" s="1580"/>
      <c r="IS140" s="1944"/>
      <c r="IT140" s="2206"/>
      <c r="IU140" s="1942"/>
      <c r="IV140" s="1580"/>
      <c r="IW140" s="1580"/>
      <c r="IX140" s="1580"/>
      <c r="IY140" s="1580"/>
      <c r="IZ140" s="1580"/>
      <c r="JA140" s="1580"/>
      <c r="JB140" s="1580"/>
      <c r="JC140" s="1580"/>
      <c r="JD140" s="1580"/>
      <c r="JE140" s="1580"/>
      <c r="JF140" s="1580"/>
      <c r="JG140" s="1580"/>
      <c r="JH140" s="1580"/>
      <c r="JI140" s="1580"/>
      <c r="JJ140" s="1580"/>
      <c r="JK140" s="1580"/>
      <c r="JL140" s="1580"/>
      <c r="JM140" s="1580"/>
      <c r="JN140" s="1580"/>
      <c r="JO140" s="1580"/>
      <c r="JP140" s="1580"/>
      <c r="JQ140" s="1580"/>
      <c r="JR140" s="1580"/>
      <c r="JS140" s="1580"/>
      <c r="JT140" s="1580"/>
      <c r="JU140" s="1580"/>
      <c r="JV140" s="1580"/>
      <c r="JW140" s="1580"/>
      <c r="JX140" s="1580"/>
      <c r="JY140" s="2209"/>
      <c r="JZ140" s="1580"/>
      <c r="KA140" s="1580"/>
      <c r="KB140" s="1580"/>
      <c r="KC140" s="1580"/>
      <c r="KD140" s="1580"/>
      <c r="KE140" s="1580"/>
      <c r="KF140" s="1580"/>
      <c r="KG140" s="1580"/>
      <c r="KH140" s="1580"/>
      <c r="KI140" s="1580"/>
      <c r="KJ140" s="1580"/>
      <c r="KK140" s="1580"/>
      <c r="KL140" s="1580"/>
      <c r="KM140" s="1580"/>
      <c r="KN140" s="1580"/>
      <c r="KO140" s="1580"/>
      <c r="KP140" s="1580"/>
      <c r="KQ140" s="1580"/>
      <c r="KR140" s="1580"/>
      <c r="KS140" s="1580"/>
      <c r="KT140" s="1580"/>
      <c r="KU140" s="1580"/>
      <c r="KV140" s="1580"/>
      <c r="KW140" s="1580"/>
      <c r="KX140" s="1580"/>
      <c r="KY140" s="1580"/>
      <c r="KZ140" s="1580"/>
      <c r="LA140" s="1580"/>
      <c r="LB140" s="1580"/>
      <c r="LC140" s="1580"/>
      <c r="LD140" s="1580"/>
      <c r="LE140" s="2209"/>
      <c r="LF140" s="1580"/>
      <c r="LG140" s="1580"/>
      <c r="LH140" s="1580"/>
      <c r="LI140" s="1580"/>
      <c r="LJ140" s="1580"/>
      <c r="LK140" s="1580"/>
      <c r="LL140" s="1580"/>
      <c r="LM140" s="1580"/>
      <c r="LN140" s="1580"/>
      <c r="LO140" s="1580"/>
      <c r="LP140" s="1580"/>
      <c r="LQ140" s="1580"/>
      <c r="LR140" s="1580"/>
      <c r="LS140" s="1580"/>
      <c r="LT140" s="1580"/>
      <c r="LU140" s="1580"/>
      <c r="LV140" s="1580"/>
      <c r="LW140" s="1580"/>
      <c r="LX140" s="1580"/>
      <c r="LY140" s="1580"/>
      <c r="LZ140" s="1580"/>
      <c r="MA140" s="1580"/>
      <c r="MB140" s="1580"/>
      <c r="MC140" s="1580"/>
      <c r="MD140" s="1580"/>
      <c r="ME140" s="1580"/>
      <c r="MF140" s="1580"/>
      <c r="MG140" s="1580"/>
      <c r="MH140" s="1580"/>
      <c r="MI140" s="1580"/>
      <c r="MJ140" s="2209"/>
      <c r="MK140" s="1580"/>
      <c r="ML140" s="1580"/>
      <c r="MM140" s="1580"/>
      <c r="MN140" s="1580"/>
      <c r="MO140" s="1580"/>
      <c r="MP140" s="1580"/>
      <c r="MQ140" s="1580"/>
      <c r="MR140" s="1580"/>
      <c r="MS140" s="1580"/>
      <c r="MT140" s="1580"/>
      <c r="MU140" s="1580"/>
      <c r="MV140" s="1580"/>
      <c r="MW140" s="1580"/>
      <c r="MX140" s="1580"/>
      <c r="MY140" s="1580"/>
      <c r="MZ140" s="1580"/>
      <c r="NA140" s="1580"/>
      <c r="NB140" s="1580"/>
      <c r="NC140" s="1580"/>
      <c r="ND140" s="1580"/>
      <c r="NE140" s="1580"/>
      <c r="NF140" s="1580"/>
      <c r="NG140" s="1580"/>
      <c r="NH140" s="1580"/>
      <c r="NI140" s="1580"/>
      <c r="NJ140" s="1580"/>
      <c r="NK140" s="1580"/>
      <c r="NL140" s="1580"/>
      <c r="NM140" s="1580"/>
      <c r="NN140" s="1580"/>
      <c r="NO140" s="1580"/>
      <c r="NP140" s="2209"/>
      <c r="NQ140" s="1580"/>
      <c r="NR140" s="1580"/>
      <c r="NS140" s="1580"/>
      <c r="NT140" s="1580"/>
      <c r="NU140" s="1580"/>
      <c r="NV140" s="1580"/>
      <c r="NW140" s="1580"/>
      <c r="NX140" s="1580"/>
      <c r="NY140" s="1580"/>
      <c r="NZ140" s="1580"/>
      <c r="OA140" s="1580"/>
      <c r="OB140" s="1580"/>
      <c r="OC140" s="1580"/>
      <c r="OD140" s="1580"/>
      <c r="OE140" s="1580"/>
      <c r="OF140" s="1580"/>
      <c r="OG140" s="1580"/>
      <c r="OH140" s="1580"/>
      <c r="OI140" s="1580"/>
      <c r="OJ140" s="1580"/>
      <c r="OK140" s="1580"/>
      <c r="OL140" s="1580"/>
      <c r="OM140" s="1580"/>
      <c r="ON140" s="1580"/>
      <c r="OO140" s="1580"/>
      <c r="OP140" s="1580"/>
      <c r="OQ140" s="1580"/>
      <c r="OR140" s="1580"/>
      <c r="OS140" s="1580"/>
      <c r="OT140" s="1580"/>
      <c r="OU140" s="1580"/>
      <c r="OV140" s="2209"/>
      <c r="OW140" s="1580"/>
      <c r="OX140" s="1580"/>
      <c r="OY140" s="1580"/>
      <c r="OZ140" s="1580"/>
      <c r="PA140" s="1580"/>
      <c r="PB140" s="1580"/>
      <c r="PC140" s="1580"/>
      <c r="PD140" s="1580"/>
      <c r="PE140" s="1580"/>
      <c r="PF140" s="1580"/>
      <c r="PG140" s="1580"/>
      <c r="PH140" s="1580"/>
      <c r="PI140" s="1580"/>
      <c r="PJ140" s="1580"/>
      <c r="PK140" s="1580"/>
      <c r="PL140" s="1580"/>
      <c r="PM140" s="1580"/>
      <c r="PN140" s="1580"/>
      <c r="PO140" s="1580"/>
      <c r="PP140" s="1580"/>
      <c r="PQ140" s="1580"/>
      <c r="PR140" s="1580"/>
      <c r="PS140" s="1580"/>
      <c r="PT140" s="1580"/>
      <c r="PU140" s="1580"/>
      <c r="PV140" s="1580"/>
      <c r="PW140" s="1580"/>
      <c r="PX140" s="1580"/>
      <c r="PY140" s="2209"/>
      <c r="PZ140" s="1580"/>
      <c r="QA140" s="1580"/>
      <c r="QB140" s="1580"/>
      <c r="QC140" s="1580"/>
      <c r="QD140" s="1580"/>
      <c r="QE140" s="1580"/>
      <c r="QF140" s="1580"/>
      <c r="QG140" s="1580"/>
      <c r="QH140" s="1580"/>
      <c r="QI140" s="1580"/>
      <c r="QJ140" s="1580"/>
      <c r="QK140" s="1580"/>
      <c r="QL140" s="1580"/>
      <c r="QM140" s="1580"/>
      <c r="QN140" s="1580"/>
      <c r="QO140" s="1580"/>
      <c r="QP140" s="1580"/>
      <c r="QQ140" s="1580"/>
      <c r="QR140" s="1580"/>
      <c r="QS140" s="1580"/>
      <c r="QT140" s="1580"/>
      <c r="QU140" s="1580"/>
      <c r="QV140" s="1580"/>
      <c r="QW140" s="1580"/>
      <c r="QX140" s="1580"/>
      <c r="QY140" s="1580"/>
      <c r="QZ140" s="1580"/>
      <c r="RA140" s="1580"/>
      <c r="RB140" s="1580"/>
      <c r="RC140" s="1580"/>
      <c r="RD140" s="1580"/>
    </row>
    <row r="141" spans="1:472" ht="16.5" hidden="1" customHeight="1" outlineLevel="1">
      <c r="A141" s="2500"/>
      <c r="B141" s="2487" t="s">
        <v>30295</v>
      </c>
      <c r="C141" s="2214"/>
      <c r="D141" s="469"/>
      <c r="E141" s="469"/>
      <c r="F141" s="469"/>
      <c r="G141" s="469"/>
      <c r="H141" s="469"/>
      <c r="I141" s="469"/>
      <c r="J141" s="469"/>
      <c r="K141" s="469"/>
      <c r="L141" s="469"/>
      <c r="M141" s="469"/>
      <c r="N141" s="469"/>
      <c r="O141" s="469"/>
      <c r="P141" s="469"/>
      <c r="Q141" s="469"/>
      <c r="R141" s="469"/>
      <c r="S141" s="469"/>
      <c r="T141" s="469"/>
      <c r="U141" s="469"/>
      <c r="V141" s="469"/>
      <c r="W141" s="469"/>
      <c r="X141" s="469"/>
      <c r="Y141" s="469"/>
      <c r="Z141" s="469"/>
      <c r="AA141" s="469"/>
      <c r="AB141" s="469"/>
      <c r="AC141" s="469"/>
      <c r="AD141" s="469"/>
      <c r="AE141" s="469"/>
      <c r="AF141" s="469"/>
      <c r="AG141" s="469"/>
      <c r="AH141" s="1692"/>
      <c r="AI141" s="2214"/>
      <c r="AJ141" s="1573"/>
      <c r="AK141" s="469"/>
      <c r="AL141" s="469"/>
      <c r="AM141" s="469"/>
      <c r="AN141" s="469"/>
      <c r="AO141" s="469"/>
      <c r="AP141" s="469"/>
      <c r="AQ141" s="469"/>
      <c r="AR141" s="469"/>
      <c r="AS141" s="469"/>
      <c r="AT141" s="469"/>
      <c r="AU141" s="469"/>
      <c r="AV141" s="469"/>
      <c r="AW141" s="469"/>
      <c r="AX141" s="469"/>
      <c r="AY141" s="469"/>
      <c r="AZ141" s="469"/>
      <c r="BA141" s="469"/>
      <c r="BB141" s="469"/>
      <c r="BC141" s="469"/>
      <c r="BD141" s="469"/>
      <c r="BE141" s="469"/>
      <c r="BF141" s="469"/>
      <c r="BG141" s="469"/>
      <c r="BH141" s="469"/>
      <c r="BI141" s="469"/>
      <c r="BJ141" s="469"/>
      <c r="BK141" s="469"/>
      <c r="BL141" s="2214"/>
      <c r="BM141" s="469"/>
      <c r="BN141" s="469"/>
      <c r="BO141" s="469"/>
      <c r="BP141" s="469"/>
      <c r="BQ141" s="469"/>
      <c r="BR141" s="469"/>
      <c r="BS141" s="469"/>
      <c r="BT141" s="469"/>
      <c r="BU141" s="469"/>
      <c r="BV141" s="469"/>
      <c r="BW141" s="469"/>
      <c r="BX141" s="469"/>
      <c r="BY141" s="469"/>
      <c r="BZ141" s="469"/>
      <c r="CA141" s="469"/>
      <c r="CB141" s="469"/>
      <c r="CC141" s="469"/>
      <c r="CD141" s="469"/>
      <c r="CE141" s="469"/>
      <c r="CF141" s="469"/>
      <c r="CG141" s="469"/>
      <c r="CH141" s="469"/>
      <c r="CI141" s="469"/>
      <c r="CJ141" s="469"/>
      <c r="CK141" s="469"/>
      <c r="CL141" s="469"/>
      <c r="CM141" s="469"/>
      <c r="CN141" s="469"/>
      <c r="CO141" s="469"/>
      <c r="CP141" s="469"/>
      <c r="CQ141" s="469"/>
      <c r="CR141" s="2214"/>
      <c r="CS141" s="469"/>
      <c r="CT141" s="469"/>
      <c r="CU141" s="469"/>
      <c r="CV141" s="469"/>
      <c r="CW141" s="469"/>
      <c r="CX141" s="469"/>
      <c r="CY141" s="469"/>
      <c r="CZ141" s="469"/>
      <c r="DA141" s="469"/>
      <c r="DB141" s="469"/>
      <c r="DC141" s="469"/>
      <c r="DD141" s="469"/>
      <c r="DE141" s="469"/>
      <c r="DF141" s="469"/>
      <c r="DG141" s="469"/>
      <c r="DH141" s="469"/>
      <c r="DI141" s="469"/>
      <c r="DJ141" s="469"/>
      <c r="DK141" s="469"/>
      <c r="DL141" s="469"/>
      <c r="DM141" s="469"/>
      <c r="DN141" s="469"/>
      <c r="DO141" s="469"/>
      <c r="DP141" s="469"/>
      <c r="DQ141" s="469"/>
      <c r="DR141" s="469"/>
      <c r="DS141" s="469"/>
      <c r="DT141" s="469"/>
      <c r="DU141" s="469"/>
      <c r="DV141" s="469"/>
      <c r="DW141" s="2214"/>
      <c r="DX141" s="469"/>
      <c r="DY141" s="469"/>
      <c r="DZ141" s="469"/>
      <c r="EA141" s="469"/>
      <c r="EB141" s="469"/>
      <c r="EC141" s="469"/>
      <c r="ED141" s="469"/>
      <c r="EE141" s="469"/>
      <c r="EF141" s="469"/>
      <c r="EG141" s="469"/>
      <c r="EH141" s="469"/>
      <c r="EI141" s="469"/>
      <c r="EJ141" s="469"/>
      <c r="EK141" s="469"/>
      <c r="EL141" s="469"/>
      <c r="EM141" s="469"/>
      <c r="EN141" s="469"/>
      <c r="EO141" s="469"/>
      <c r="EP141" s="469"/>
      <c r="EQ141" s="469"/>
      <c r="ER141" s="469"/>
      <c r="ES141" s="469"/>
      <c r="ET141" s="469"/>
      <c r="EU141" s="469"/>
      <c r="EV141" s="469"/>
      <c r="EW141" s="469"/>
      <c r="EX141" s="469"/>
      <c r="EY141" s="469"/>
      <c r="EZ141" s="469"/>
      <c r="FA141" s="469"/>
      <c r="FB141" s="469"/>
      <c r="FC141" s="2214"/>
      <c r="FD141" s="469"/>
      <c r="FE141" s="469"/>
      <c r="FF141" s="469"/>
      <c r="FG141" s="469"/>
      <c r="FH141" s="469"/>
      <c r="FI141" s="469"/>
      <c r="FJ141" s="469"/>
      <c r="FK141" s="469"/>
      <c r="FL141" s="469"/>
      <c r="FM141" s="469"/>
      <c r="FN141" s="469"/>
      <c r="FO141" s="469"/>
      <c r="FP141" s="469"/>
      <c r="FQ141" s="469"/>
      <c r="FR141" s="469"/>
      <c r="FS141" s="469"/>
      <c r="FT141" s="469"/>
      <c r="FU141" s="469"/>
      <c r="FV141" s="469"/>
      <c r="FW141" s="469"/>
      <c r="FX141" s="469"/>
      <c r="FY141" s="469"/>
      <c r="FZ141" s="469"/>
      <c r="GA141" s="469"/>
      <c r="GB141" s="469"/>
      <c r="GC141" s="469"/>
      <c r="GD141" s="469"/>
      <c r="GE141" s="469"/>
      <c r="GF141" s="469"/>
      <c r="GG141" s="469"/>
      <c r="GH141" s="2214"/>
      <c r="GI141" s="469"/>
      <c r="GJ141" s="469"/>
      <c r="GK141" s="469"/>
      <c r="GL141" s="469"/>
      <c r="GM141" s="469"/>
      <c r="GN141" s="469"/>
      <c r="GO141" s="469"/>
      <c r="GP141" s="469"/>
      <c r="GQ141" s="469"/>
      <c r="GR141" s="469"/>
      <c r="GS141" s="469"/>
      <c r="GT141" s="469"/>
      <c r="GU141" s="469"/>
      <c r="GV141" s="469"/>
      <c r="GW141" s="469"/>
      <c r="GX141" s="469"/>
      <c r="GY141" s="469"/>
      <c r="GZ141" s="469"/>
      <c r="HA141" s="469"/>
      <c r="HB141" s="469"/>
      <c r="HC141" s="469"/>
      <c r="HD141" s="469"/>
      <c r="HE141" s="469"/>
      <c r="HF141" s="469"/>
      <c r="HG141" s="469"/>
      <c r="HH141" s="469"/>
      <c r="HI141" s="469"/>
      <c r="HJ141" s="469"/>
      <c r="HK141" s="469"/>
      <c r="HL141" s="469"/>
      <c r="HM141" s="469"/>
      <c r="HN141" s="2214"/>
      <c r="HO141" s="469"/>
      <c r="HP141" s="469"/>
      <c r="HQ141" s="469"/>
      <c r="HR141" s="469"/>
      <c r="HS141" s="469"/>
      <c r="HT141" s="469"/>
      <c r="HU141" s="469"/>
      <c r="HV141" s="469"/>
      <c r="HW141" s="469"/>
      <c r="HX141" s="469"/>
      <c r="HY141" s="469"/>
      <c r="HZ141" s="469"/>
      <c r="IA141" s="469"/>
      <c r="IB141" s="469"/>
      <c r="IC141" s="469"/>
      <c r="ID141" s="257"/>
      <c r="IE141" s="469"/>
      <c r="IF141" s="469"/>
      <c r="IG141" s="469"/>
      <c r="IH141" s="469"/>
      <c r="II141" s="469"/>
      <c r="IJ141" s="469"/>
      <c r="IK141" s="469"/>
      <c r="IL141" s="469"/>
      <c r="IM141" s="469"/>
      <c r="IN141" s="469"/>
      <c r="IO141" s="469"/>
      <c r="IP141" s="469"/>
      <c r="IQ141" s="469"/>
      <c r="IR141" s="469"/>
      <c r="IS141" s="1585"/>
      <c r="IT141" s="2206"/>
      <c r="IU141" s="1573"/>
      <c r="IV141" s="469"/>
      <c r="IW141" s="469"/>
      <c r="IX141" s="469"/>
      <c r="IY141" s="469"/>
      <c r="IZ141" s="469"/>
      <c r="JA141" s="469"/>
      <c r="JB141" s="469"/>
      <c r="JC141" s="469"/>
      <c r="JD141" s="469"/>
      <c r="JE141" s="469"/>
      <c r="JF141" s="469"/>
      <c r="JG141" s="469"/>
      <c r="JH141" s="469"/>
      <c r="JI141" s="469"/>
      <c r="JJ141" s="469"/>
      <c r="JK141" s="469"/>
      <c r="JL141" s="469"/>
      <c r="JM141" s="469"/>
      <c r="JN141" s="469"/>
      <c r="JO141" s="469"/>
      <c r="JP141" s="469"/>
      <c r="JQ141" s="469"/>
      <c r="JR141" s="469"/>
      <c r="JS141" s="469"/>
      <c r="JT141" s="469"/>
      <c r="JU141" s="469"/>
      <c r="JV141" s="469"/>
      <c r="JW141" s="469"/>
      <c r="JX141" s="469"/>
      <c r="JY141" s="2214"/>
      <c r="JZ141" s="469"/>
      <c r="KA141" s="469"/>
      <c r="KB141" s="469"/>
      <c r="KC141" s="469"/>
      <c r="KD141" s="469"/>
      <c r="KE141" s="469"/>
      <c r="KF141" s="469"/>
      <c r="KG141" s="469"/>
      <c r="KH141" s="469"/>
      <c r="KI141" s="469"/>
      <c r="KJ141" s="469"/>
      <c r="KK141" s="469"/>
      <c r="KL141" s="469"/>
      <c r="KM141" s="469"/>
      <c r="KN141" s="469"/>
      <c r="KO141" s="469"/>
      <c r="KP141" s="469"/>
      <c r="KQ141" s="469"/>
      <c r="KR141" s="469"/>
      <c r="KS141" s="469"/>
      <c r="KT141" s="469"/>
      <c r="KU141" s="469"/>
      <c r="KV141" s="469"/>
      <c r="KW141" s="469"/>
      <c r="KX141" s="469"/>
      <c r="KY141" s="469"/>
      <c r="KZ141" s="469"/>
      <c r="LA141" s="469"/>
      <c r="LB141" s="469"/>
      <c r="LC141" s="469"/>
      <c r="LD141" s="469"/>
      <c r="LE141" s="2214"/>
      <c r="LF141" s="469"/>
      <c r="LG141" s="469"/>
      <c r="LH141" s="469"/>
      <c r="LI141" s="469"/>
      <c r="LJ141" s="469"/>
      <c r="LK141" s="469"/>
      <c r="LL141" s="469"/>
      <c r="LM141" s="469"/>
      <c r="LN141" s="469"/>
      <c r="LO141" s="469"/>
      <c r="LP141" s="469"/>
      <c r="LQ141" s="469"/>
      <c r="LR141" s="469"/>
      <c r="LS141" s="469"/>
      <c r="LT141" s="469"/>
      <c r="LU141" s="469"/>
      <c r="LV141" s="469"/>
      <c r="LW141" s="469"/>
      <c r="LX141" s="469"/>
      <c r="LY141" s="469"/>
      <c r="LZ141" s="469"/>
      <c r="MA141" s="469"/>
      <c r="MB141" s="469"/>
      <c r="MC141" s="469"/>
      <c r="MD141" s="469"/>
      <c r="ME141" s="469"/>
      <c r="MF141" s="469"/>
      <c r="MG141" s="469"/>
      <c r="MH141" s="469"/>
      <c r="MI141" s="469"/>
      <c r="MJ141" s="2214"/>
      <c r="MK141" s="469"/>
      <c r="ML141" s="469"/>
      <c r="MM141" s="469"/>
      <c r="MN141" s="469"/>
      <c r="MO141" s="469"/>
      <c r="MP141" s="469"/>
      <c r="MQ141" s="469"/>
      <c r="MR141" s="469"/>
      <c r="MS141" s="469"/>
      <c r="MT141" s="469"/>
      <c r="MU141" s="469"/>
      <c r="MV141" s="469"/>
      <c r="MW141" s="469"/>
      <c r="MX141" s="469"/>
      <c r="MY141" s="469"/>
      <c r="MZ141" s="469"/>
      <c r="NA141" s="469"/>
      <c r="NB141" s="469"/>
      <c r="NC141" s="469"/>
      <c r="ND141" s="469"/>
      <c r="NE141" s="469"/>
      <c r="NF141" s="469"/>
      <c r="NG141" s="469"/>
      <c r="NH141" s="469"/>
      <c r="NI141" s="469"/>
      <c r="NJ141" s="469"/>
      <c r="NK141" s="469"/>
      <c r="NL141" s="469"/>
      <c r="NM141" s="469"/>
      <c r="NN141" s="469"/>
      <c r="NO141" s="469"/>
      <c r="NP141" s="2214"/>
      <c r="NQ141" s="469"/>
      <c r="NR141" s="469"/>
      <c r="NS141" s="469"/>
      <c r="NT141" s="469"/>
      <c r="NU141" s="469"/>
      <c r="NV141" s="469"/>
      <c r="NW141" s="469"/>
      <c r="NX141" s="469"/>
      <c r="NY141" s="469"/>
      <c r="NZ141" s="469"/>
      <c r="OA141" s="469"/>
      <c r="OB141" s="469"/>
      <c r="OC141" s="469"/>
      <c r="OD141" s="469"/>
      <c r="OE141" s="469"/>
      <c r="OF141" s="469"/>
      <c r="OG141" s="469"/>
      <c r="OH141" s="469"/>
      <c r="OI141" s="469"/>
      <c r="OJ141" s="469"/>
      <c r="OK141" s="469"/>
      <c r="OL141" s="469"/>
      <c r="OM141" s="469"/>
      <c r="ON141" s="469"/>
      <c r="OO141" s="469"/>
      <c r="OP141" s="469"/>
      <c r="OQ141" s="469"/>
      <c r="OR141" s="469"/>
      <c r="OS141" s="469"/>
      <c r="OT141" s="469"/>
      <c r="OU141" s="469"/>
      <c r="OV141" s="2214"/>
      <c r="OW141" s="469"/>
      <c r="OX141" s="469"/>
      <c r="OY141" s="469"/>
      <c r="OZ141" s="469"/>
      <c r="PA141" s="469"/>
      <c r="PB141" s="469"/>
      <c r="PC141" s="469"/>
      <c r="PD141" s="469"/>
      <c r="PE141" s="469"/>
      <c r="PF141" s="469"/>
      <c r="PG141" s="469"/>
      <c r="PH141" s="469"/>
      <c r="PI141" s="469"/>
      <c r="PJ141" s="469"/>
      <c r="PK141" s="469"/>
      <c r="PL141" s="469"/>
      <c r="PM141" s="469"/>
      <c r="PN141" s="469"/>
      <c r="PO141" s="469"/>
      <c r="PP141" s="469"/>
      <c r="PQ141" s="469"/>
      <c r="PR141" s="469"/>
      <c r="PS141" s="469"/>
      <c r="PT141" s="469"/>
      <c r="PU141" s="469"/>
      <c r="PV141" s="469"/>
      <c r="PW141" s="469"/>
      <c r="PX141" s="469"/>
      <c r="PY141" s="2214"/>
      <c r="PZ141" s="469"/>
      <c r="QA141" s="469"/>
      <c r="QB141" s="469"/>
      <c r="QC141" s="469"/>
      <c r="QD141" s="469"/>
      <c r="QE141" s="469"/>
      <c r="QF141" s="469"/>
      <c r="QG141" s="469"/>
      <c r="QH141" s="469"/>
      <c r="QI141" s="469"/>
      <c r="QJ141" s="469"/>
      <c r="QK141" s="469"/>
      <c r="QL141" s="469"/>
      <c r="QM141" s="469"/>
      <c r="QN141" s="469"/>
      <c r="QO141" s="469"/>
      <c r="QP141" s="469"/>
      <c r="QQ141" s="469"/>
      <c r="QR141" s="469"/>
      <c r="QS141" s="469"/>
      <c r="QT141" s="469"/>
      <c r="QU141" s="469"/>
      <c r="QV141" s="469"/>
      <c r="QW141" s="469"/>
      <c r="QX141" s="469"/>
      <c r="QY141" s="469"/>
      <c r="QZ141" s="469"/>
      <c r="RA141" s="469"/>
      <c r="RB141" s="469"/>
      <c r="RC141" s="469"/>
      <c r="RD141" s="469"/>
    </row>
    <row r="142" spans="1:472" ht="16.5" hidden="1" customHeight="1" outlineLevel="1">
      <c r="A142" s="2500"/>
      <c r="B142" s="2487" t="s">
        <v>30296</v>
      </c>
      <c r="C142" s="1690"/>
      <c r="D142" s="469"/>
      <c r="E142" s="469"/>
      <c r="F142" s="469"/>
      <c r="G142" s="469"/>
      <c r="H142" s="469"/>
      <c r="I142" s="469"/>
      <c r="J142" s="469"/>
      <c r="K142" s="469"/>
      <c r="L142" s="469"/>
      <c r="M142" s="469"/>
      <c r="N142" s="469"/>
      <c r="O142" s="469"/>
      <c r="P142" s="469"/>
      <c r="Q142" s="469"/>
      <c r="R142" s="469"/>
      <c r="S142" s="469"/>
      <c r="T142" s="469"/>
      <c r="U142" s="469"/>
      <c r="V142" s="469"/>
      <c r="W142" s="469"/>
      <c r="X142" s="469"/>
      <c r="Y142" s="469"/>
      <c r="Z142" s="469"/>
      <c r="AA142" s="469"/>
      <c r="AB142" s="469"/>
      <c r="AC142" s="469"/>
      <c r="AD142" s="469"/>
      <c r="AE142" s="469"/>
      <c r="AF142" s="469"/>
      <c r="AG142" s="469"/>
      <c r="AH142" s="1692"/>
      <c r="AI142" s="1690"/>
      <c r="AJ142" s="1573"/>
      <c r="AK142" s="469"/>
      <c r="AL142" s="469"/>
      <c r="AM142" s="469"/>
      <c r="AN142" s="469"/>
      <c r="AO142" s="469"/>
      <c r="AP142" s="469"/>
      <c r="AQ142" s="469"/>
      <c r="AR142" s="469"/>
      <c r="AS142" s="469"/>
      <c r="AT142" s="469"/>
      <c r="AU142" s="469"/>
      <c r="AV142" s="469"/>
      <c r="AW142" s="469"/>
      <c r="AX142" s="469"/>
      <c r="AY142" s="469"/>
      <c r="AZ142" s="469"/>
      <c r="BA142" s="469"/>
      <c r="BB142" s="469"/>
      <c r="BC142" s="469"/>
      <c r="BD142" s="469"/>
      <c r="BE142" s="469"/>
      <c r="BF142" s="469"/>
      <c r="BG142" s="469"/>
      <c r="BH142" s="469"/>
      <c r="BI142" s="469"/>
      <c r="BJ142" s="469"/>
      <c r="BK142" s="469"/>
      <c r="BL142" s="1690"/>
      <c r="BM142" s="469"/>
      <c r="BN142" s="469"/>
      <c r="BO142" s="469"/>
      <c r="BP142" s="469"/>
      <c r="BQ142" s="469"/>
      <c r="BR142" s="469"/>
      <c r="BS142" s="469"/>
      <c r="BT142" s="469"/>
      <c r="BU142" s="469"/>
      <c r="BV142" s="469"/>
      <c r="BW142" s="469"/>
      <c r="BX142" s="469"/>
      <c r="BY142" s="469"/>
      <c r="BZ142" s="469"/>
      <c r="CA142" s="469"/>
      <c r="CB142" s="469"/>
      <c r="CC142" s="469"/>
      <c r="CD142" s="469"/>
      <c r="CE142" s="469"/>
      <c r="CF142" s="469"/>
      <c r="CG142" s="469"/>
      <c r="CH142" s="469"/>
      <c r="CI142" s="469"/>
      <c r="CJ142" s="469"/>
      <c r="CK142" s="469"/>
      <c r="CL142" s="469"/>
      <c r="CM142" s="469"/>
      <c r="CN142" s="469"/>
      <c r="CO142" s="469"/>
      <c r="CP142" s="469"/>
      <c r="CQ142" s="469"/>
      <c r="CR142" s="1690"/>
      <c r="CS142" s="469"/>
      <c r="CT142" s="469"/>
      <c r="CU142" s="469"/>
      <c r="CV142" s="469"/>
      <c r="CW142" s="469"/>
      <c r="CX142" s="469"/>
      <c r="CY142" s="469"/>
      <c r="CZ142" s="469"/>
      <c r="DA142" s="469"/>
      <c r="DB142" s="469"/>
      <c r="DC142" s="469"/>
      <c r="DD142" s="469"/>
      <c r="DE142" s="469"/>
      <c r="DF142" s="469"/>
      <c r="DG142" s="469"/>
      <c r="DH142" s="469"/>
      <c r="DI142" s="469"/>
      <c r="DJ142" s="469"/>
      <c r="DK142" s="469"/>
      <c r="DL142" s="469"/>
      <c r="DM142" s="469"/>
      <c r="DN142" s="469"/>
      <c r="DO142" s="469"/>
      <c r="DP142" s="469"/>
      <c r="DQ142" s="469"/>
      <c r="DR142" s="469"/>
      <c r="DS142" s="469"/>
      <c r="DT142" s="469"/>
      <c r="DU142" s="469"/>
      <c r="DV142" s="469"/>
      <c r="DW142" s="1690"/>
      <c r="DX142" s="469"/>
      <c r="DY142" s="469"/>
      <c r="DZ142" s="469"/>
      <c r="EA142" s="469"/>
      <c r="EB142" s="469"/>
      <c r="EC142" s="469"/>
      <c r="ED142" s="469"/>
      <c r="EE142" s="469"/>
      <c r="EF142" s="469"/>
      <c r="EG142" s="469"/>
      <c r="EH142" s="469"/>
      <c r="EI142" s="469"/>
      <c r="EJ142" s="469"/>
      <c r="EK142" s="469"/>
      <c r="EL142" s="469"/>
      <c r="EM142" s="469"/>
      <c r="EN142" s="469"/>
      <c r="EO142" s="469"/>
      <c r="EP142" s="469"/>
      <c r="EQ142" s="469"/>
      <c r="ER142" s="469"/>
      <c r="ES142" s="469"/>
      <c r="ET142" s="469"/>
      <c r="EU142" s="469"/>
      <c r="EV142" s="469"/>
      <c r="EW142" s="469"/>
      <c r="EX142" s="469"/>
      <c r="EY142" s="469"/>
      <c r="EZ142" s="469"/>
      <c r="FA142" s="469"/>
      <c r="FB142" s="469"/>
      <c r="FC142" s="1690"/>
      <c r="FD142" s="469"/>
      <c r="FE142" s="469"/>
      <c r="FF142" s="469"/>
      <c r="FG142" s="469"/>
      <c r="FH142" s="469"/>
      <c r="FI142" s="469"/>
      <c r="FJ142" s="469"/>
      <c r="FK142" s="469"/>
      <c r="FL142" s="469"/>
      <c r="FM142" s="469"/>
      <c r="FN142" s="469"/>
      <c r="FO142" s="469"/>
      <c r="FP142" s="469"/>
      <c r="FQ142" s="469"/>
      <c r="FR142" s="469"/>
      <c r="FS142" s="469"/>
      <c r="FT142" s="469"/>
      <c r="FU142" s="469"/>
      <c r="FV142" s="469"/>
      <c r="FW142" s="469"/>
      <c r="FX142" s="469"/>
      <c r="FY142" s="469"/>
      <c r="FZ142" s="469"/>
      <c r="GA142" s="469"/>
      <c r="GB142" s="469"/>
      <c r="GC142" s="469"/>
      <c r="GD142" s="469"/>
      <c r="GE142" s="469"/>
      <c r="GF142" s="469"/>
      <c r="GG142" s="469"/>
      <c r="GH142" s="1690"/>
      <c r="GI142" s="469"/>
      <c r="GJ142" s="469"/>
      <c r="GK142" s="469"/>
      <c r="GL142" s="469"/>
      <c r="GM142" s="469"/>
      <c r="GN142" s="469"/>
      <c r="GO142" s="469"/>
      <c r="GP142" s="469"/>
      <c r="GQ142" s="469"/>
      <c r="GR142" s="469"/>
      <c r="GS142" s="469"/>
      <c r="GT142" s="469"/>
      <c r="GU142" s="469"/>
      <c r="GV142" s="469"/>
      <c r="GW142" s="469"/>
      <c r="GX142" s="469"/>
      <c r="GY142" s="469"/>
      <c r="GZ142" s="469"/>
      <c r="HA142" s="469"/>
      <c r="HB142" s="469"/>
      <c r="HC142" s="469"/>
      <c r="HD142" s="469"/>
      <c r="HE142" s="469"/>
      <c r="HF142" s="469"/>
      <c r="HG142" s="469"/>
      <c r="HH142" s="469"/>
      <c r="HI142" s="469"/>
      <c r="HJ142" s="469"/>
      <c r="HK142" s="469"/>
      <c r="HL142" s="469"/>
      <c r="HM142" s="469"/>
      <c r="HN142" s="1690"/>
      <c r="HO142" s="469"/>
      <c r="HP142" s="469"/>
      <c r="HQ142" s="469"/>
      <c r="HR142" s="469"/>
      <c r="HS142" s="469"/>
      <c r="HT142" s="469"/>
      <c r="HU142" s="469"/>
      <c r="HV142" s="469"/>
      <c r="HW142" s="469"/>
      <c r="HX142" s="469"/>
      <c r="HY142" s="469"/>
      <c r="HZ142" s="469"/>
      <c r="IA142" s="469"/>
      <c r="IB142" s="469"/>
      <c r="IC142" s="469"/>
      <c r="ID142" s="257"/>
      <c r="IE142" s="469"/>
      <c r="IF142" s="469"/>
      <c r="IG142" s="469"/>
      <c r="IH142" s="469"/>
      <c r="II142" s="469"/>
      <c r="IJ142" s="469"/>
      <c r="IK142" s="469"/>
      <c r="IL142" s="469"/>
      <c r="IM142" s="469"/>
      <c r="IN142" s="469"/>
      <c r="IO142" s="469"/>
      <c r="IP142" s="469"/>
      <c r="IQ142" s="469"/>
      <c r="IR142" s="469"/>
      <c r="IS142" s="1585"/>
      <c r="IT142" s="1679"/>
      <c r="IU142" s="1573"/>
      <c r="IV142" s="469"/>
      <c r="IW142" s="469"/>
      <c r="IX142" s="469"/>
      <c r="IY142" s="469"/>
      <c r="IZ142" s="469"/>
      <c r="JA142" s="469"/>
      <c r="JB142" s="469"/>
      <c r="JC142" s="469"/>
      <c r="JD142" s="469"/>
      <c r="JE142" s="469"/>
      <c r="JF142" s="469"/>
      <c r="JG142" s="469"/>
      <c r="JH142" s="469"/>
      <c r="JI142" s="469"/>
      <c r="JJ142" s="469"/>
      <c r="JK142" s="469"/>
      <c r="JL142" s="469"/>
      <c r="JM142" s="469"/>
      <c r="JN142" s="469"/>
      <c r="JO142" s="469"/>
      <c r="JP142" s="469"/>
      <c r="JQ142" s="469"/>
      <c r="JR142" s="469"/>
      <c r="JS142" s="469"/>
      <c r="JT142" s="469"/>
      <c r="JU142" s="469"/>
      <c r="JV142" s="469"/>
      <c r="JW142" s="469"/>
      <c r="JX142" s="469"/>
      <c r="JY142" s="1690"/>
      <c r="JZ142" s="469"/>
      <c r="KA142" s="469"/>
      <c r="KB142" s="469"/>
      <c r="KC142" s="469"/>
      <c r="KD142" s="469"/>
      <c r="KE142" s="469"/>
      <c r="KF142" s="469"/>
      <c r="KG142" s="469"/>
      <c r="KH142" s="469"/>
      <c r="KI142" s="469"/>
      <c r="KJ142" s="469"/>
      <c r="KK142" s="469"/>
      <c r="KL142" s="469"/>
      <c r="KM142" s="469"/>
      <c r="KN142" s="469"/>
      <c r="KO142" s="469"/>
      <c r="KP142" s="469"/>
      <c r="KQ142" s="469"/>
      <c r="KR142" s="469"/>
      <c r="KS142" s="469"/>
      <c r="KT142" s="469"/>
      <c r="KU142" s="469"/>
      <c r="KV142" s="469"/>
      <c r="KW142" s="469"/>
      <c r="KX142" s="469"/>
      <c r="KY142" s="469"/>
      <c r="KZ142" s="469"/>
      <c r="LA142" s="469"/>
      <c r="LB142" s="469"/>
      <c r="LC142" s="469"/>
      <c r="LD142" s="469"/>
      <c r="LE142" s="1690"/>
      <c r="LF142" s="469"/>
      <c r="LG142" s="469"/>
      <c r="LH142" s="469"/>
      <c r="LI142" s="469"/>
      <c r="LJ142" s="469"/>
      <c r="LK142" s="469"/>
      <c r="LL142" s="469"/>
      <c r="LM142" s="469"/>
      <c r="LN142" s="469"/>
      <c r="LO142" s="469"/>
      <c r="LP142" s="469"/>
      <c r="LQ142" s="469"/>
      <c r="LR142" s="469"/>
      <c r="LS142" s="469"/>
      <c r="LT142" s="469"/>
      <c r="LU142" s="469"/>
      <c r="LV142" s="469"/>
      <c r="LW142" s="469"/>
      <c r="LX142" s="469"/>
      <c r="LY142" s="469"/>
      <c r="LZ142" s="469"/>
      <c r="MA142" s="469"/>
      <c r="MB142" s="469"/>
      <c r="MC142" s="469"/>
      <c r="MD142" s="469"/>
      <c r="ME142" s="469"/>
      <c r="MF142" s="469"/>
      <c r="MG142" s="469"/>
      <c r="MH142" s="469"/>
      <c r="MI142" s="469"/>
      <c r="MJ142" s="1690"/>
      <c r="MK142" s="469"/>
      <c r="ML142" s="469"/>
      <c r="MM142" s="469"/>
      <c r="MN142" s="469"/>
      <c r="MO142" s="469"/>
      <c r="MP142" s="469"/>
      <c r="MQ142" s="469"/>
      <c r="MR142" s="469"/>
      <c r="MS142" s="469"/>
      <c r="MT142" s="469"/>
      <c r="MU142" s="469"/>
      <c r="MV142" s="469"/>
      <c r="MW142" s="469"/>
      <c r="MX142" s="469"/>
      <c r="MY142" s="469"/>
      <c r="MZ142" s="469"/>
      <c r="NA142" s="469"/>
      <c r="NB142" s="469"/>
      <c r="NC142" s="469"/>
      <c r="ND142" s="469"/>
      <c r="NE142" s="469"/>
      <c r="NF142" s="469"/>
      <c r="NG142" s="469"/>
      <c r="NH142" s="469"/>
      <c r="NI142" s="469"/>
      <c r="NJ142" s="469"/>
      <c r="NK142" s="469"/>
      <c r="NL142" s="469"/>
      <c r="NM142" s="469"/>
      <c r="NN142" s="469"/>
      <c r="NO142" s="469"/>
      <c r="NP142" s="1690"/>
      <c r="NQ142" s="469"/>
      <c r="NR142" s="469"/>
      <c r="NS142" s="469"/>
      <c r="NT142" s="469"/>
      <c r="NU142" s="469"/>
      <c r="NV142" s="469"/>
      <c r="NW142" s="469"/>
      <c r="NX142" s="1671" t="s">
        <v>22476</v>
      </c>
      <c r="NY142" s="469"/>
      <c r="NZ142" s="469"/>
      <c r="OA142" s="469"/>
      <c r="OB142" s="469"/>
      <c r="OC142" s="469"/>
      <c r="OD142" s="469"/>
      <c r="OE142" s="469"/>
      <c r="OF142" s="469"/>
      <c r="OG142" s="469"/>
      <c r="OH142" s="469"/>
      <c r="OI142" s="469"/>
      <c r="OJ142" s="469"/>
      <c r="OK142" s="469"/>
      <c r="OL142" s="469"/>
      <c r="OM142" s="469"/>
      <c r="ON142" s="469"/>
      <c r="OO142" s="469"/>
      <c r="OP142" s="469"/>
      <c r="OQ142" s="469"/>
      <c r="OR142" s="469"/>
      <c r="OS142" s="469"/>
      <c r="OT142" s="469"/>
      <c r="OU142" s="469"/>
      <c r="OV142" s="1690"/>
      <c r="OW142" s="469"/>
      <c r="OX142" s="469"/>
      <c r="OY142" s="469"/>
      <c r="OZ142" s="469"/>
      <c r="PA142" s="469"/>
      <c r="PB142" s="469"/>
      <c r="PC142" s="469"/>
      <c r="PD142" s="469"/>
      <c r="PE142" s="469"/>
      <c r="PF142" s="469"/>
      <c r="PG142" s="469"/>
      <c r="PH142" s="469"/>
      <c r="PI142" s="469"/>
      <c r="PJ142" s="469"/>
      <c r="PK142" s="469"/>
      <c r="PL142" s="469"/>
      <c r="PM142" s="469"/>
      <c r="PN142" s="469"/>
      <c r="PO142" s="469"/>
      <c r="PP142" s="469"/>
      <c r="PQ142" s="469"/>
      <c r="PR142" s="469"/>
      <c r="PS142" s="469"/>
      <c r="PT142" s="469"/>
      <c r="PU142" s="469"/>
      <c r="PV142" s="469"/>
      <c r="PW142" s="469"/>
      <c r="PX142" s="469"/>
      <c r="PY142" s="1690"/>
      <c r="PZ142" s="469"/>
      <c r="QA142" s="469"/>
      <c r="QB142" s="469"/>
      <c r="QC142" s="469"/>
      <c r="QD142" s="469"/>
      <c r="QE142" s="469"/>
      <c r="QF142" s="469"/>
      <c r="QG142" s="469"/>
      <c r="QH142" s="469"/>
      <c r="QI142" s="469"/>
      <c r="QJ142" s="469"/>
      <c r="QK142" s="469"/>
      <c r="QL142" s="469"/>
      <c r="QM142" s="469"/>
      <c r="QN142" s="469"/>
      <c r="QO142" s="469"/>
      <c r="QP142" s="469"/>
      <c r="QQ142" s="469"/>
      <c r="QR142" s="469"/>
      <c r="QS142" s="469"/>
      <c r="QT142" s="469"/>
      <c r="QU142" s="469"/>
      <c r="QV142" s="469"/>
      <c r="QW142" s="469"/>
      <c r="QX142" s="469"/>
      <c r="QY142" s="469"/>
      <c r="QZ142" s="469"/>
      <c r="RA142" s="469"/>
      <c r="RB142" s="469"/>
      <c r="RC142" s="469"/>
      <c r="RD142" s="469"/>
    </row>
    <row r="143" spans="1:472" ht="16.5" hidden="1" customHeight="1" outlineLevel="1">
      <c r="A143" s="2500"/>
      <c r="B143" s="2487" t="s">
        <v>30297</v>
      </c>
      <c r="C143" s="2214"/>
      <c r="D143" s="469"/>
      <c r="E143" s="469"/>
      <c r="F143" s="469"/>
      <c r="G143" s="469"/>
      <c r="H143" s="469"/>
      <c r="I143" s="469"/>
      <c r="J143" s="469"/>
      <c r="K143" s="469"/>
      <c r="L143" s="469"/>
      <c r="M143" s="469"/>
      <c r="N143" s="469"/>
      <c r="O143" s="469"/>
      <c r="P143" s="469"/>
      <c r="Q143" s="469"/>
      <c r="R143" s="469"/>
      <c r="S143" s="469"/>
      <c r="T143" s="469"/>
      <c r="U143" s="469"/>
      <c r="V143" s="469"/>
      <c r="W143" s="469"/>
      <c r="X143" s="469"/>
      <c r="Y143" s="469"/>
      <c r="Z143" s="469"/>
      <c r="AA143" s="469"/>
      <c r="AB143" s="469"/>
      <c r="AC143" s="469"/>
      <c r="AD143" s="469"/>
      <c r="AE143" s="469"/>
      <c r="AF143" s="469"/>
      <c r="AG143" s="469"/>
      <c r="AH143" s="1692"/>
      <c r="AI143" s="2214"/>
      <c r="AJ143" s="1573"/>
      <c r="AK143" s="469"/>
      <c r="AL143" s="469"/>
      <c r="AM143" s="469"/>
      <c r="AN143" s="469"/>
      <c r="AO143" s="469"/>
      <c r="AP143" s="469"/>
      <c r="AQ143" s="469"/>
      <c r="AR143" s="469"/>
      <c r="AS143" s="469"/>
      <c r="AT143" s="469"/>
      <c r="AU143" s="469"/>
      <c r="AV143" s="469"/>
      <c r="AW143" s="469"/>
      <c r="AX143" s="469"/>
      <c r="AY143" s="469"/>
      <c r="AZ143" s="469"/>
      <c r="BA143" s="469"/>
      <c r="BB143" s="469"/>
      <c r="BC143" s="469"/>
      <c r="BD143" s="469"/>
      <c r="BE143" s="469"/>
      <c r="BF143" s="469"/>
      <c r="BG143" s="469"/>
      <c r="BH143" s="469"/>
      <c r="BI143" s="469"/>
      <c r="BJ143" s="469"/>
      <c r="BK143" s="469"/>
      <c r="BL143" s="2214"/>
      <c r="BM143" s="469"/>
      <c r="BN143" s="469"/>
      <c r="BO143" s="469"/>
      <c r="BP143" s="469"/>
      <c r="BQ143" s="469"/>
      <c r="BR143" s="469"/>
      <c r="BS143" s="469"/>
      <c r="BT143" s="469"/>
      <c r="BU143" s="469"/>
      <c r="BV143" s="469"/>
      <c r="BW143" s="469"/>
      <c r="BX143" s="469"/>
      <c r="BY143" s="469"/>
      <c r="BZ143" s="469"/>
      <c r="CA143" s="469"/>
      <c r="CB143" s="469"/>
      <c r="CC143" s="469"/>
      <c r="CD143" s="469"/>
      <c r="CE143" s="469"/>
      <c r="CF143" s="469"/>
      <c r="CG143" s="469"/>
      <c r="CH143" s="469"/>
      <c r="CI143" s="469"/>
      <c r="CJ143" s="469"/>
      <c r="CK143" s="469"/>
      <c r="CL143" s="469"/>
      <c r="CM143" s="469"/>
      <c r="CN143" s="469"/>
      <c r="CO143" s="469"/>
      <c r="CP143" s="469"/>
      <c r="CQ143" s="469"/>
      <c r="CR143" s="2214"/>
      <c r="CS143" s="469"/>
      <c r="CT143" s="469"/>
      <c r="CU143" s="469"/>
      <c r="CV143" s="469"/>
      <c r="CW143" s="469"/>
      <c r="CX143" s="469"/>
      <c r="CY143" s="469"/>
      <c r="CZ143" s="469"/>
      <c r="DA143" s="469"/>
      <c r="DB143" s="469"/>
      <c r="DC143" s="469"/>
      <c r="DD143" s="469"/>
      <c r="DE143" s="469"/>
      <c r="DF143" s="469"/>
      <c r="DG143" s="469"/>
      <c r="DH143" s="469"/>
      <c r="DI143" s="469"/>
      <c r="DJ143" s="469"/>
      <c r="DK143" s="469"/>
      <c r="DL143" s="469"/>
      <c r="DM143" s="469"/>
      <c r="DN143" s="469"/>
      <c r="DO143" s="469"/>
      <c r="DP143" s="469"/>
      <c r="DQ143" s="469"/>
      <c r="DR143" s="469"/>
      <c r="DS143" s="469"/>
      <c r="DT143" s="469"/>
      <c r="DU143" s="469"/>
      <c r="DV143" s="469"/>
      <c r="DW143" s="2214"/>
      <c r="DX143" s="469"/>
      <c r="DY143" s="469"/>
      <c r="DZ143" s="469"/>
      <c r="EA143" s="469"/>
      <c r="EB143" s="469"/>
      <c r="EC143" s="469"/>
      <c r="ED143" s="469"/>
      <c r="EE143" s="469"/>
      <c r="EF143" s="469"/>
      <c r="EG143" s="469"/>
      <c r="EH143" s="469"/>
      <c r="EI143" s="469"/>
      <c r="EJ143" s="469"/>
      <c r="EK143" s="469"/>
      <c r="EL143" s="469"/>
      <c r="EM143" s="469"/>
      <c r="EN143" s="469"/>
      <c r="EO143" s="469"/>
      <c r="EP143" s="469"/>
      <c r="EQ143" s="469"/>
      <c r="ER143" s="469"/>
      <c r="ES143" s="469"/>
      <c r="ET143" s="469"/>
      <c r="EU143" s="469"/>
      <c r="EV143" s="469"/>
      <c r="EW143" s="469"/>
      <c r="EX143" s="469"/>
      <c r="EY143" s="469"/>
      <c r="EZ143" s="469"/>
      <c r="FA143" s="469"/>
      <c r="FB143" s="469"/>
      <c r="FC143" s="2214"/>
      <c r="FD143" s="469"/>
      <c r="FE143" s="469"/>
      <c r="FF143" s="469"/>
      <c r="FG143" s="469"/>
      <c r="FH143" s="469"/>
      <c r="FI143" s="469"/>
      <c r="FJ143" s="469"/>
      <c r="FK143" s="469"/>
      <c r="FL143" s="469"/>
      <c r="FM143" s="469"/>
      <c r="FN143" s="469"/>
      <c r="FO143" s="469"/>
      <c r="FP143" s="469"/>
      <c r="FQ143" s="469"/>
      <c r="FR143" s="469"/>
      <c r="FS143" s="469"/>
      <c r="FT143" s="469"/>
      <c r="FU143" s="469"/>
      <c r="FV143" s="469"/>
      <c r="FW143" s="469"/>
      <c r="FX143" s="469"/>
      <c r="FY143" s="469"/>
      <c r="FZ143" s="469"/>
      <c r="GA143" s="469"/>
      <c r="GB143" s="469"/>
      <c r="GC143" s="469"/>
      <c r="GD143" s="469"/>
      <c r="GE143" s="469"/>
      <c r="GF143" s="469"/>
      <c r="GG143" s="469"/>
      <c r="GH143" s="2214"/>
      <c r="GI143" s="469"/>
      <c r="GJ143" s="469"/>
      <c r="GK143" s="469"/>
      <c r="GL143" s="469"/>
      <c r="GM143" s="469"/>
      <c r="GN143" s="469"/>
      <c r="GO143" s="469"/>
      <c r="GP143" s="469"/>
      <c r="GQ143" s="469"/>
      <c r="GR143" s="469"/>
      <c r="GS143" s="469"/>
      <c r="GT143" s="469"/>
      <c r="GU143" s="469"/>
      <c r="GV143" s="469"/>
      <c r="GW143" s="469"/>
      <c r="GX143" s="469"/>
      <c r="GY143" s="469"/>
      <c r="GZ143" s="469"/>
      <c r="HA143" s="469"/>
      <c r="HB143" s="469"/>
      <c r="HC143" s="469"/>
      <c r="HD143" s="469"/>
      <c r="HE143" s="469"/>
      <c r="HF143" s="469"/>
      <c r="HG143" s="469"/>
      <c r="HH143" s="469"/>
      <c r="HI143" s="469"/>
      <c r="HJ143" s="469"/>
      <c r="HK143" s="469"/>
      <c r="HL143" s="469"/>
      <c r="HM143" s="469"/>
      <c r="HN143" s="2214"/>
      <c r="HO143" s="469"/>
      <c r="HP143" s="469"/>
      <c r="HQ143" s="469"/>
      <c r="HR143" s="469"/>
      <c r="HS143" s="469"/>
      <c r="HT143" s="469"/>
      <c r="HU143" s="469"/>
      <c r="HV143" s="469"/>
      <c r="HW143" s="469"/>
      <c r="HX143" s="469"/>
      <c r="HY143" s="469"/>
      <c r="HZ143" s="469"/>
      <c r="IA143" s="469"/>
      <c r="IB143" s="469"/>
      <c r="IC143" s="469"/>
      <c r="ID143" s="257"/>
      <c r="IE143" s="469"/>
      <c r="IF143" s="469"/>
      <c r="IG143" s="469"/>
      <c r="IH143" s="469"/>
      <c r="II143" s="469"/>
      <c r="IJ143" s="469"/>
      <c r="IK143" s="469"/>
      <c r="IL143" s="469"/>
      <c r="IM143" s="469"/>
      <c r="IN143" s="469"/>
      <c r="IO143" s="469"/>
      <c r="IP143" s="469"/>
      <c r="IQ143" s="469"/>
      <c r="IR143" s="469"/>
      <c r="IS143" s="1585"/>
      <c r="IT143" s="2206"/>
      <c r="IU143" s="1573"/>
      <c r="IV143" s="469"/>
      <c r="IW143" s="469"/>
      <c r="IX143" s="469"/>
      <c r="IY143" s="469"/>
      <c r="IZ143" s="469"/>
      <c r="JA143" s="469"/>
      <c r="JB143" s="469"/>
      <c r="JC143" s="469"/>
      <c r="JD143" s="469"/>
      <c r="JE143" s="469"/>
      <c r="JF143" s="469"/>
      <c r="JG143" s="469"/>
      <c r="JH143" s="469"/>
      <c r="JI143" s="469"/>
      <c r="JJ143" s="469"/>
      <c r="JK143" s="469"/>
      <c r="JL143" s="469"/>
      <c r="JM143" s="469"/>
      <c r="JN143" s="469"/>
      <c r="JO143" s="469"/>
      <c r="JP143" s="469"/>
      <c r="JQ143" s="469"/>
      <c r="JR143" s="469"/>
      <c r="JS143" s="469"/>
      <c r="JT143" s="469"/>
      <c r="JU143" s="469"/>
      <c r="JV143" s="469"/>
      <c r="JW143" s="469"/>
      <c r="JX143" s="469"/>
      <c r="JY143" s="2214"/>
      <c r="JZ143" s="469"/>
      <c r="KA143" s="469"/>
      <c r="KB143" s="469"/>
      <c r="KC143" s="469"/>
      <c r="KD143" s="469"/>
      <c r="KE143" s="469"/>
      <c r="KF143" s="469"/>
      <c r="KG143" s="469"/>
      <c r="KH143" s="469"/>
      <c r="KI143" s="469"/>
      <c r="KJ143" s="469"/>
      <c r="KK143" s="469"/>
      <c r="KL143" s="469"/>
      <c r="KM143" s="469"/>
      <c r="KN143" s="469"/>
      <c r="KO143" s="469"/>
      <c r="KP143" s="469"/>
      <c r="KQ143" s="469"/>
      <c r="KR143" s="469"/>
      <c r="KS143" s="469"/>
      <c r="KT143" s="469"/>
      <c r="KU143" s="469"/>
      <c r="KV143" s="469"/>
      <c r="KW143" s="469"/>
      <c r="KX143" s="469"/>
      <c r="KY143" s="469"/>
      <c r="KZ143" s="469"/>
      <c r="LA143" s="469"/>
      <c r="LB143" s="469"/>
      <c r="LC143" s="469"/>
      <c r="LD143" s="469"/>
      <c r="LE143" s="2214"/>
      <c r="LF143" s="469"/>
      <c r="LG143" s="469"/>
      <c r="LH143" s="469"/>
      <c r="LI143" s="469"/>
      <c r="LJ143" s="469"/>
      <c r="LK143" s="469"/>
      <c r="LL143" s="469"/>
      <c r="LM143" s="469"/>
      <c r="LN143" s="469"/>
      <c r="LO143" s="469"/>
      <c r="LP143" s="469"/>
      <c r="LQ143" s="469"/>
      <c r="LR143" s="469"/>
      <c r="LS143" s="469"/>
      <c r="LT143" s="469"/>
      <c r="LU143" s="469"/>
      <c r="LV143" s="469"/>
      <c r="LW143" s="469"/>
      <c r="LX143" s="469"/>
      <c r="LY143" s="469"/>
      <c r="LZ143" s="469"/>
      <c r="MA143" s="469"/>
      <c r="MB143" s="469"/>
      <c r="MC143" s="469"/>
      <c r="MD143" s="469"/>
      <c r="ME143" s="469"/>
      <c r="MF143" s="469"/>
      <c r="MG143" s="469"/>
      <c r="MH143" s="469"/>
      <c r="MI143" s="469"/>
      <c r="MJ143" s="2214"/>
      <c r="MK143" s="469"/>
      <c r="ML143" s="469"/>
      <c r="MM143" s="469"/>
      <c r="MN143" s="469"/>
      <c r="MO143" s="469"/>
      <c r="MP143" s="469"/>
      <c r="MQ143" s="469"/>
      <c r="MR143" s="469"/>
      <c r="MS143" s="469"/>
      <c r="MT143" s="469"/>
      <c r="MU143" s="469"/>
      <c r="MV143" s="469"/>
      <c r="MW143" s="469"/>
      <c r="MX143" s="469"/>
      <c r="MY143" s="469"/>
      <c r="MZ143" s="469"/>
      <c r="NA143" s="469"/>
      <c r="NB143" s="469"/>
      <c r="NC143" s="469"/>
      <c r="ND143" s="469"/>
      <c r="NE143" s="469"/>
      <c r="NF143" s="469"/>
      <c r="NG143" s="469"/>
      <c r="NH143" s="469"/>
      <c r="NI143" s="469"/>
      <c r="NJ143" s="469"/>
      <c r="NK143" s="469"/>
      <c r="NL143" s="469"/>
      <c r="NM143" s="469"/>
      <c r="NN143" s="469"/>
      <c r="NO143" s="469"/>
      <c r="NP143" s="2214"/>
      <c r="NQ143" s="469"/>
      <c r="NR143" s="469"/>
      <c r="NS143" s="469"/>
      <c r="NT143" s="469"/>
      <c r="NU143" s="469"/>
      <c r="NV143" s="469"/>
      <c r="NW143" s="469"/>
      <c r="NX143" s="469"/>
      <c r="NY143" s="469"/>
      <c r="NZ143" s="469"/>
      <c r="OA143" s="469"/>
      <c r="OB143" s="469"/>
      <c r="OC143" s="469"/>
      <c r="OD143" s="469"/>
      <c r="OE143" s="469"/>
      <c r="OF143" s="469"/>
      <c r="OG143" s="469"/>
      <c r="OH143" s="469"/>
      <c r="OI143" s="469"/>
      <c r="OJ143" s="469"/>
      <c r="OK143" s="469"/>
      <c r="OL143" s="469"/>
      <c r="OM143" s="469"/>
      <c r="ON143" s="469"/>
      <c r="OO143" s="469"/>
      <c r="OP143" s="469"/>
      <c r="OQ143" s="469"/>
      <c r="OR143" s="469"/>
      <c r="OS143" s="469"/>
      <c r="OT143" s="469"/>
      <c r="OU143" s="469"/>
      <c r="OV143" s="2214"/>
      <c r="OW143" s="469"/>
      <c r="OX143" s="469"/>
      <c r="OY143" s="469"/>
      <c r="OZ143" s="469"/>
      <c r="PA143" s="469"/>
      <c r="PB143" s="469"/>
      <c r="PC143" s="469"/>
      <c r="PD143" s="469"/>
      <c r="PE143" s="469"/>
      <c r="PF143" s="469"/>
      <c r="PG143" s="469"/>
      <c r="PH143" s="469"/>
      <c r="PI143" s="469"/>
      <c r="PJ143" s="469"/>
      <c r="PK143" s="469"/>
      <c r="PL143" s="469"/>
      <c r="PM143" s="469"/>
      <c r="PN143" s="469"/>
      <c r="PO143" s="469"/>
      <c r="PP143" s="469"/>
      <c r="PQ143" s="469"/>
      <c r="PR143" s="469"/>
      <c r="PS143" s="469"/>
      <c r="PT143" s="469"/>
      <c r="PU143" s="469"/>
      <c r="PV143" s="469"/>
      <c r="PW143" s="469"/>
      <c r="PX143" s="469"/>
      <c r="PY143" s="2214"/>
      <c r="PZ143" s="469"/>
      <c r="QA143" s="469"/>
      <c r="QB143" s="469"/>
      <c r="QC143" s="469"/>
      <c r="QD143" s="469"/>
      <c r="QE143" s="469"/>
      <c r="QF143" s="469"/>
      <c r="QG143" s="469"/>
      <c r="QH143" s="469"/>
      <c r="QI143" s="469"/>
      <c r="QJ143" s="469"/>
      <c r="QK143" s="469"/>
      <c r="QL143" s="469"/>
      <c r="QM143" s="469"/>
      <c r="QN143" s="469"/>
      <c r="QO143" s="469"/>
      <c r="QP143" s="469"/>
      <c r="QQ143" s="469"/>
      <c r="QR143" s="469"/>
      <c r="QS143" s="469"/>
      <c r="QT143" s="469"/>
      <c r="QU143" s="469"/>
      <c r="QV143" s="469"/>
      <c r="QW143" s="469"/>
      <c r="QX143" s="469"/>
      <c r="QY143" s="469"/>
      <c r="QZ143" s="469"/>
      <c r="RA143" s="469"/>
      <c r="RB143" s="469"/>
      <c r="RC143" s="469"/>
      <c r="RD143" s="469"/>
    </row>
    <row r="144" spans="1:472" ht="16.5" hidden="1" customHeight="1" outlineLevel="1">
      <c r="A144" s="2560"/>
      <c r="B144" s="2488" t="s">
        <v>18016</v>
      </c>
      <c r="C144" s="2205"/>
      <c r="D144" s="1782"/>
      <c r="E144" s="1782"/>
      <c r="F144" s="1782"/>
      <c r="G144" s="1782"/>
      <c r="H144" s="1782"/>
      <c r="I144" s="1782"/>
      <c r="J144" s="1782"/>
      <c r="K144" s="1782"/>
      <c r="L144" s="1782"/>
      <c r="M144" s="1782"/>
      <c r="N144" s="1782"/>
      <c r="O144" s="1782"/>
      <c r="P144" s="1782"/>
      <c r="Q144" s="1782"/>
      <c r="R144" s="1782"/>
      <c r="S144" s="1782"/>
      <c r="T144" s="1782"/>
      <c r="U144" s="1782"/>
      <c r="V144" s="1782"/>
      <c r="W144" s="1782"/>
      <c r="X144" s="1782"/>
      <c r="Y144" s="1782"/>
      <c r="Z144" s="1782"/>
      <c r="AA144" s="1782"/>
      <c r="AB144" s="1782"/>
      <c r="AC144" s="1782"/>
      <c r="AD144" s="1782"/>
      <c r="AE144" s="1782"/>
      <c r="AF144" s="1782"/>
      <c r="AG144" s="1782"/>
      <c r="AH144" s="1949"/>
      <c r="AI144" s="2205"/>
      <c r="AJ144" s="1797"/>
      <c r="AK144" s="1782"/>
      <c r="AL144" s="1782"/>
      <c r="AM144" s="1782"/>
      <c r="AN144" s="1782"/>
      <c r="AO144" s="1782"/>
      <c r="AP144" s="1782"/>
      <c r="AQ144" s="1782"/>
      <c r="AR144" s="1782"/>
      <c r="AS144" s="1782"/>
      <c r="AT144" s="1782"/>
      <c r="AU144" s="1782"/>
      <c r="AV144" s="1782"/>
      <c r="AW144" s="1782"/>
      <c r="AX144" s="1782"/>
      <c r="AY144" s="1782"/>
      <c r="AZ144" s="1782"/>
      <c r="BA144" s="1782"/>
      <c r="BB144" s="1782"/>
      <c r="BC144" s="1782"/>
      <c r="BD144" s="1782"/>
      <c r="BE144" s="1782"/>
      <c r="BF144" s="1782"/>
      <c r="BG144" s="1782"/>
      <c r="BH144" s="1782"/>
      <c r="BI144" s="1782"/>
      <c r="BJ144" s="1782"/>
      <c r="BK144" s="1782"/>
      <c r="BL144" s="2205"/>
      <c r="BM144" s="1782"/>
      <c r="BN144" s="1782"/>
      <c r="BO144" s="1782"/>
      <c r="BP144" s="1782"/>
      <c r="BQ144" s="1782"/>
      <c r="BR144" s="1782"/>
      <c r="BS144" s="1782"/>
      <c r="BT144" s="1782"/>
      <c r="BU144" s="1782"/>
      <c r="BV144" s="1782"/>
      <c r="BW144" s="1782"/>
      <c r="BX144" s="1782"/>
      <c r="BY144" s="1782"/>
      <c r="BZ144" s="1782"/>
      <c r="CA144" s="1782"/>
      <c r="CB144" s="1782"/>
      <c r="CC144" s="1782"/>
      <c r="CD144" s="1782"/>
      <c r="CE144" s="1782"/>
      <c r="CF144" s="1782"/>
      <c r="CG144" s="1782"/>
      <c r="CH144" s="1782"/>
      <c r="CI144" s="1782"/>
      <c r="CJ144" s="1782"/>
      <c r="CK144" s="1782"/>
      <c r="CL144" s="1782"/>
      <c r="CM144" s="1782"/>
      <c r="CN144" s="1782"/>
      <c r="CO144" s="1782"/>
      <c r="CP144" s="1782"/>
      <c r="CQ144" s="1782"/>
      <c r="CR144" s="2205"/>
      <c r="CS144" s="1782"/>
      <c r="CT144" s="1782"/>
      <c r="CU144" s="1782"/>
      <c r="CV144" s="1782"/>
      <c r="CW144" s="1782"/>
      <c r="CX144" s="1782"/>
      <c r="CY144" s="1782"/>
      <c r="CZ144" s="1782"/>
      <c r="DA144" s="1782"/>
      <c r="DB144" s="1782"/>
      <c r="DC144" s="1782"/>
      <c r="DD144" s="1782"/>
      <c r="DE144" s="1782"/>
      <c r="DF144" s="1782"/>
      <c r="DG144" s="1782"/>
      <c r="DH144" s="1782"/>
      <c r="DI144" s="1782"/>
      <c r="DJ144" s="1782"/>
      <c r="DK144" s="1782"/>
      <c r="DL144" s="1782"/>
      <c r="DM144" s="1782"/>
      <c r="DN144" s="1782"/>
      <c r="DO144" s="1782"/>
      <c r="DP144" s="1782"/>
      <c r="DQ144" s="1782"/>
      <c r="DR144" s="1782"/>
      <c r="DS144" s="1782"/>
      <c r="DT144" s="1782"/>
      <c r="DU144" s="1782"/>
      <c r="DV144" s="1782"/>
      <c r="DW144" s="2205"/>
      <c r="DX144" s="1782"/>
      <c r="DY144" s="1782"/>
      <c r="DZ144" s="1782"/>
      <c r="EA144" s="1782"/>
      <c r="EB144" s="1782"/>
      <c r="EC144" s="1782"/>
      <c r="ED144" s="1782"/>
      <c r="EE144" s="1782"/>
      <c r="EF144" s="1782"/>
      <c r="EG144" s="1782"/>
      <c r="EH144" s="1782"/>
      <c r="EI144" s="1782"/>
      <c r="EJ144" s="1782"/>
      <c r="EK144" s="1782"/>
      <c r="EL144" s="1782"/>
      <c r="EM144" s="1782"/>
      <c r="EN144" s="1782"/>
      <c r="EO144" s="1782"/>
      <c r="EP144" s="1782"/>
      <c r="EQ144" s="1782"/>
      <c r="ER144" s="1782"/>
      <c r="ES144" s="1782"/>
      <c r="ET144" s="1782"/>
      <c r="EU144" s="1782"/>
      <c r="EV144" s="1782"/>
      <c r="EW144" s="1782"/>
      <c r="EX144" s="1782"/>
      <c r="EY144" s="1782"/>
      <c r="EZ144" s="1782"/>
      <c r="FA144" s="1782"/>
      <c r="FB144" s="1782"/>
      <c r="FC144" s="2205"/>
      <c r="FD144" s="1782"/>
      <c r="FE144" s="1782"/>
      <c r="FF144" s="1782"/>
      <c r="FG144" s="1782"/>
      <c r="FH144" s="1782"/>
      <c r="FI144" s="1782"/>
      <c r="FJ144" s="1782"/>
      <c r="FK144" s="1782"/>
      <c r="FL144" s="1782"/>
      <c r="FM144" s="1782"/>
      <c r="FN144" s="1782"/>
      <c r="FO144" s="1782"/>
      <c r="FP144" s="1782"/>
      <c r="FQ144" s="1782"/>
      <c r="FR144" s="1782"/>
      <c r="FS144" s="1782"/>
      <c r="FT144" s="1782"/>
      <c r="FU144" s="1782"/>
      <c r="FV144" s="1782"/>
      <c r="FW144" s="1782"/>
      <c r="FX144" s="1782"/>
      <c r="FY144" s="1782"/>
      <c r="FZ144" s="1782"/>
      <c r="GA144" s="1782"/>
      <c r="GB144" s="1782"/>
      <c r="GC144" s="1782"/>
      <c r="GD144" s="1782"/>
      <c r="GE144" s="1782"/>
      <c r="GF144" s="1782"/>
      <c r="GG144" s="1782"/>
      <c r="GH144" s="2205"/>
      <c r="GI144" s="1782"/>
      <c r="GJ144" s="1782"/>
      <c r="GK144" s="1782"/>
      <c r="GL144" s="1782"/>
      <c r="GM144" s="1782"/>
      <c r="GN144" s="1782"/>
      <c r="GO144" s="1782"/>
      <c r="GP144" s="1782"/>
      <c r="GQ144" s="1782"/>
      <c r="GR144" s="1782"/>
      <c r="GS144" s="1782"/>
      <c r="GT144" s="1782"/>
      <c r="GU144" s="1782"/>
      <c r="GV144" s="1782"/>
      <c r="GW144" s="1782"/>
      <c r="GX144" s="1782"/>
      <c r="GY144" s="1782"/>
      <c r="GZ144" s="1782"/>
      <c r="HA144" s="1782"/>
      <c r="HB144" s="1782"/>
      <c r="HC144" s="1782"/>
      <c r="HD144" s="1782"/>
      <c r="HE144" s="1782"/>
      <c r="HF144" s="1782"/>
      <c r="HG144" s="1782"/>
      <c r="HH144" s="1782"/>
      <c r="HI144" s="1782"/>
      <c r="HJ144" s="1782"/>
      <c r="HK144" s="1782"/>
      <c r="HL144" s="1782"/>
      <c r="HM144" s="1782"/>
      <c r="HN144" s="2205"/>
      <c r="HO144" s="1782"/>
      <c r="HP144" s="1782"/>
      <c r="HQ144" s="1782"/>
      <c r="HR144" s="1782"/>
      <c r="HS144" s="1782"/>
      <c r="HT144" s="1782"/>
      <c r="HU144" s="1782"/>
      <c r="HV144" s="1782"/>
      <c r="HW144" s="1782"/>
      <c r="HX144" s="1782"/>
      <c r="HY144" s="1782"/>
      <c r="HZ144" s="1782"/>
      <c r="IA144" s="1782"/>
      <c r="IB144" s="1782"/>
      <c r="IC144" s="1782"/>
      <c r="ID144" s="1950"/>
      <c r="IE144" s="1782"/>
      <c r="IF144" s="1782"/>
      <c r="IG144" s="1782"/>
      <c r="IH144" s="1782"/>
      <c r="II144" s="1782"/>
      <c r="IJ144" s="1782"/>
      <c r="IK144" s="1782"/>
      <c r="IL144" s="1782"/>
      <c r="IM144" s="1782"/>
      <c r="IN144" s="1782"/>
      <c r="IO144" s="1782"/>
      <c r="IP144" s="1782"/>
      <c r="IQ144" s="1782"/>
      <c r="IR144" s="1782"/>
      <c r="IS144" s="1951"/>
      <c r="IT144" s="2206"/>
      <c r="IU144" s="1797"/>
      <c r="IV144" s="1782"/>
      <c r="IW144" s="1782"/>
      <c r="IX144" s="1782"/>
      <c r="IY144" s="1782"/>
      <c r="IZ144" s="1782"/>
      <c r="JA144" s="1782"/>
      <c r="JB144" s="1782"/>
      <c r="JC144" s="1782"/>
      <c r="JD144" s="1782"/>
      <c r="JE144" s="1782"/>
      <c r="JF144" s="1782"/>
      <c r="JG144" s="1782"/>
      <c r="JH144" s="1782"/>
      <c r="JI144" s="1782"/>
      <c r="JJ144" s="1782"/>
      <c r="JK144" s="1782"/>
      <c r="JL144" s="1782"/>
      <c r="JM144" s="1782"/>
      <c r="JN144" s="1782"/>
      <c r="JO144" s="1782"/>
      <c r="JP144" s="1782"/>
      <c r="JQ144" s="1782"/>
      <c r="JR144" s="1782"/>
      <c r="JS144" s="1782"/>
      <c r="JT144" s="1782"/>
      <c r="JU144" s="1782"/>
      <c r="JV144" s="1782"/>
      <c r="JW144" s="1782"/>
      <c r="JX144" s="1782"/>
      <c r="JY144" s="2205"/>
      <c r="JZ144" s="1782"/>
      <c r="KA144" s="1782"/>
      <c r="KB144" s="1782"/>
      <c r="KC144" s="1782"/>
      <c r="KD144" s="1782"/>
      <c r="KE144" s="1782"/>
      <c r="KF144" s="1782"/>
      <c r="KG144" s="1782"/>
      <c r="KH144" s="1782"/>
      <c r="KI144" s="1782"/>
      <c r="KJ144" s="1782"/>
      <c r="KK144" s="1782"/>
      <c r="KL144" s="1782"/>
      <c r="KM144" s="1782"/>
      <c r="KN144" s="1782"/>
      <c r="KO144" s="1782"/>
      <c r="KP144" s="1782"/>
      <c r="KQ144" s="1782"/>
      <c r="KR144" s="1782"/>
      <c r="KS144" s="1782"/>
      <c r="KT144" s="1782"/>
      <c r="KU144" s="1782"/>
      <c r="KV144" s="1782"/>
      <c r="KW144" s="1782"/>
      <c r="KX144" s="1782"/>
      <c r="KY144" s="1782"/>
      <c r="KZ144" s="1782"/>
      <c r="LA144" s="1782"/>
      <c r="LB144" s="1782"/>
      <c r="LC144" s="1782"/>
      <c r="LD144" s="1782"/>
      <c r="LE144" s="2205"/>
      <c r="LF144" s="1782"/>
      <c r="LG144" s="1782"/>
      <c r="LH144" s="1782"/>
      <c r="LI144" s="1782"/>
      <c r="LJ144" s="1782"/>
      <c r="LK144" s="1782"/>
      <c r="LL144" s="1782"/>
      <c r="LM144" s="1782"/>
      <c r="LN144" s="1782"/>
      <c r="LO144" s="1782"/>
      <c r="LP144" s="1782"/>
      <c r="LQ144" s="1782"/>
      <c r="LR144" s="1782"/>
      <c r="LS144" s="1782"/>
      <c r="LT144" s="1782"/>
      <c r="LU144" s="1782"/>
      <c r="LV144" s="1782"/>
      <c r="LW144" s="1782"/>
      <c r="LX144" s="1782"/>
      <c r="LY144" s="1782"/>
      <c r="LZ144" s="1782"/>
      <c r="MA144" s="1782"/>
      <c r="MB144" s="1782"/>
      <c r="MC144" s="1782"/>
      <c r="MD144" s="1782"/>
      <c r="ME144" s="1782"/>
      <c r="MF144" s="1782"/>
      <c r="MG144" s="1782"/>
      <c r="MH144" s="1782"/>
      <c r="MI144" s="1782"/>
      <c r="MJ144" s="2205"/>
      <c r="MK144" s="1782"/>
      <c r="ML144" s="1782"/>
      <c r="MM144" s="1782"/>
      <c r="MN144" s="1782"/>
      <c r="MO144" s="1782"/>
      <c r="MP144" s="1782"/>
      <c r="MQ144" s="1782"/>
      <c r="MR144" s="1782"/>
      <c r="MS144" s="1782"/>
      <c r="MT144" s="1782"/>
      <c r="MU144" s="1782"/>
      <c r="MV144" s="1782"/>
      <c r="MW144" s="1782"/>
      <c r="MX144" s="1782"/>
      <c r="MY144" s="1782"/>
      <c r="MZ144" s="1782"/>
      <c r="NA144" s="1782"/>
      <c r="NB144" s="1782"/>
      <c r="NC144" s="1782"/>
      <c r="ND144" s="1782"/>
      <c r="NE144" s="1782"/>
      <c r="NF144" s="1782"/>
      <c r="NG144" s="1782"/>
      <c r="NH144" s="1782"/>
      <c r="NI144" s="1782"/>
      <c r="NJ144" s="1782"/>
      <c r="NK144" s="1782"/>
      <c r="NL144" s="1782"/>
      <c r="NM144" s="1782"/>
      <c r="NN144" s="1782"/>
      <c r="NO144" s="1782"/>
      <c r="NP144" s="2205"/>
      <c r="NQ144" s="1782"/>
      <c r="NR144" s="1782"/>
      <c r="NS144" s="1782"/>
      <c r="NT144" s="1782"/>
      <c r="NU144" s="1782"/>
      <c r="NV144" s="1782"/>
      <c r="NW144" s="1782"/>
      <c r="NX144" s="1782"/>
      <c r="NY144" s="1782"/>
      <c r="NZ144" s="1782"/>
      <c r="OA144" s="1782"/>
      <c r="OB144" s="1782"/>
      <c r="OC144" s="1782"/>
      <c r="OD144" s="1782"/>
      <c r="OE144" s="1782"/>
      <c r="OF144" s="1782"/>
      <c r="OG144" s="1782"/>
      <c r="OH144" s="1782"/>
      <c r="OI144" s="1782"/>
      <c r="OJ144" s="1782"/>
      <c r="OK144" s="1782"/>
      <c r="OL144" s="1782"/>
      <c r="OM144" s="1782"/>
      <c r="ON144" s="1782"/>
      <c r="OO144" s="1782"/>
      <c r="OP144" s="1782"/>
      <c r="OQ144" s="1782"/>
      <c r="OR144" s="1782"/>
      <c r="OS144" s="1782"/>
      <c r="OT144" s="1782"/>
      <c r="OU144" s="1782"/>
      <c r="OV144" s="2205"/>
      <c r="OW144" s="1782"/>
      <c r="OX144" s="1782"/>
      <c r="OY144" s="1782"/>
      <c r="OZ144" s="1782"/>
      <c r="PA144" s="1782"/>
      <c r="PB144" s="1782"/>
      <c r="PC144" s="1782"/>
      <c r="PD144" s="1782"/>
      <c r="PE144" s="1782"/>
      <c r="PF144" s="1782"/>
      <c r="PG144" s="1782"/>
      <c r="PH144" s="1782"/>
      <c r="PI144" s="1782"/>
      <c r="PJ144" s="1782"/>
      <c r="PK144" s="1782"/>
      <c r="PL144" s="1782"/>
      <c r="PM144" s="1782"/>
      <c r="PN144" s="1782"/>
      <c r="PO144" s="1782"/>
      <c r="PP144" s="1782"/>
      <c r="PQ144" s="1782"/>
      <c r="PR144" s="1782"/>
      <c r="PS144" s="1782"/>
      <c r="PT144" s="1782"/>
      <c r="PU144" s="1782"/>
      <c r="PV144" s="1782"/>
      <c r="PW144" s="1782"/>
      <c r="PX144" s="1782"/>
      <c r="PY144" s="2205"/>
      <c r="PZ144" s="1782"/>
      <c r="QA144" s="1782"/>
      <c r="QB144" s="1782"/>
      <c r="QC144" s="1782"/>
      <c r="QD144" s="1782"/>
      <c r="QE144" s="1782"/>
      <c r="QF144" s="1782"/>
      <c r="QG144" s="1782"/>
      <c r="QH144" s="1782"/>
      <c r="QI144" s="1782"/>
      <c r="QJ144" s="1782"/>
      <c r="QK144" s="1782"/>
      <c r="QL144" s="1782"/>
      <c r="QM144" s="1782"/>
      <c r="QN144" s="1782"/>
      <c r="QO144" s="1782"/>
      <c r="QP144" s="1782"/>
      <c r="QQ144" s="1782"/>
      <c r="QR144" s="1782"/>
      <c r="QS144" s="1782"/>
      <c r="QT144" s="1782"/>
      <c r="QU144" s="1782"/>
      <c r="QV144" s="1782"/>
      <c r="QW144" s="1782"/>
      <c r="QX144" s="1782"/>
      <c r="QY144" s="1782"/>
      <c r="QZ144" s="1782"/>
      <c r="RA144" s="1782"/>
      <c r="RB144" s="1782"/>
      <c r="RC144" s="1782"/>
      <c r="RD144" s="1782"/>
    </row>
    <row r="145" spans="1:472" ht="16.5" hidden="1" customHeight="1" outlineLevel="1">
      <c r="A145" s="2618" t="s">
        <v>18017</v>
      </c>
      <c r="B145" s="2489">
        <v>0.41666666666666669</v>
      </c>
      <c r="C145" s="2209"/>
      <c r="D145" s="1580"/>
      <c r="E145" s="1580"/>
      <c r="F145" s="1580"/>
      <c r="G145" s="1580"/>
      <c r="H145" s="1580"/>
      <c r="I145" s="1580"/>
      <c r="J145" s="1580"/>
      <c r="K145" s="1580"/>
      <c r="L145" s="1580"/>
      <c r="M145" s="1580"/>
      <c r="N145" s="1580"/>
      <c r="O145" s="1580"/>
      <c r="P145" s="1580"/>
      <c r="Q145" s="1580"/>
      <c r="R145" s="1580"/>
      <c r="S145" s="1580"/>
      <c r="T145" s="1580"/>
      <c r="U145" s="1580"/>
      <c r="V145" s="1580"/>
      <c r="W145" s="1580"/>
      <c r="X145" s="1580"/>
      <c r="Y145" s="1580"/>
      <c r="Z145" s="1580"/>
      <c r="AA145" s="1580"/>
      <c r="AB145" s="1580"/>
      <c r="AC145" s="1580"/>
      <c r="AD145" s="1580"/>
      <c r="AE145" s="1580"/>
      <c r="AF145" s="1580"/>
      <c r="AG145" s="1580"/>
      <c r="AH145" s="1941"/>
      <c r="AI145" s="2209"/>
      <c r="AJ145" s="1942"/>
      <c r="AK145" s="1580"/>
      <c r="AL145" s="1580"/>
      <c r="AM145" s="1580"/>
      <c r="AN145" s="1580"/>
      <c r="AO145" s="1580"/>
      <c r="AP145" s="1580"/>
      <c r="AQ145" s="1580"/>
      <c r="AR145" s="1580"/>
      <c r="AS145" s="1580"/>
      <c r="AT145" s="1580"/>
      <c r="AU145" s="1580"/>
      <c r="AV145" s="1580"/>
      <c r="AW145" s="1580"/>
      <c r="AX145" s="1580"/>
      <c r="AY145" s="1580"/>
      <c r="AZ145" s="1580"/>
      <c r="BA145" s="1580"/>
      <c r="BB145" s="1580"/>
      <c r="BC145" s="1580"/>
      <c r="BD145" s="1580"/>
      <c r="BE145" s="1580"/>
      <c r="BF145" s="1580"/>
      <c r="BG145" s="1580"/>
      <c r="BH145" s="1580"/>
      <c r="BI145" s="1580"/>
      <c r="BJ145" s="1580"/>
      <c r="BK145" s="1580"/>
      <c r="BL145" s="2209"/>
      <c r="BM145" s="1580"/>
      <c r="BN145" s="1580"/>
      <c r="BO145" s="1580"/>
      <c r="BP145" s="1580"/>
      <c r="BQ145" s="1580"/>
      <c r="BR145" s="1580"/>
      <c r="BS145" s="1580"/>
      <c r="BT145" s="1580"/>
      <c r="BU145" s="1580"/>
      <c r="BV145" s="1580"/>
      <c r="BW145" s="1580"/>
      <c r="BX145" s="1580"/>
      <c r="BY145" s="1580"/>
      <c r="BZ145" s="1580"/>
      <c r="CA145" s="1580"/>
      <c r="CB145" s="1580"/>
      <c r="CC145" s="1580"/>
      <c r="CD145" s="1580"/>
      <c r="CE145" s="1580"/>
      <c r="CF145" s="1580"/>
      <c r="CG145" s="1580"/>
      <c r="CH145" s="1580"/>
      <c r="CI145" s="1580"/>
      <c r="CJ145" s="1580"/>
      <c r="CK145" s="1580"/>
      <c r="CL145" s="1580"/>
      <c r="CM145" s="1580"/>
      <c r="CN145" s="1580"/>
      <c r="CO145" s="1580"/>
      <c r="CP145" s="1580"/>
      <c r="CQ145" s="1580"/>
      <c r="CR145" s="2209"/>
      <c r="CS145" s="1580"/>
      <c r="CT145" s="1580"/>
      <c r="CU145" s="1580"/>
      <c r="CV145" s="1580"/>
      <c r="CW145" s="1580"/>
      <c r="CX145" s="1580"/>
      <c r="CY145" s="1580"/>
      <c r="CZ145" s="1580"/>
      <c r="DA145" s="1580"/>
      <c r="DB145" s="1580"/>
      <c r="DC145" s="1580"/>
      <c r="DD145" s="1580"/>
      <c r="DE145" s="1580"/>
      <c r="DF145" s="1580"/>
      <c r="DG145" s="1580"/>
      <c r="DH145" s="1580"/>
      <c r="DI145" s="1580"/>
      <c r="DJ145" s="1580"/>
      <c r="DK145" s="1580"/>
      <c r="DL145" s="1580"/>
      <c r="DM145" s="1580"/>
      <c r="DN145" s="1580"/>
      <c r="DO145" s="1580"/>
      <c r="DP145" s="1580"/>
      <c r="DQ145" s="1580"/>
      <c r="DR145" s="1580"/>
      <c r="DS145" s="1580"/>
      <c r="DT145" s="1580"/>
      <c r="DU145" s="1580"/>
      <c r="DV145" s="1580"/>
      <c r="DW145" s="2209"/>
      <c r="DX145" s="1580"/>
      <c r="DY145" s="1580"/>
      <c r="DZ145" s="1580"/>
      <c r="EA145" s="1580"/>
      <c r="EB145" s="1580"/>
      <c r="EC145" s="1580"/>
      <c r="ED145" s="1580"/>
      <c r="EE145" s="1580"/>
      <c r="EF145" s="1580"/>
      <c r="EG145" s="1580"/>
      <c r="EH145" s="1580"/>
      <c r="EI145" s="1580"/>
      <c r="EJ145" s="1580"/>
      <c r="EK145" s="1580"/>
      <c r="EL145" s="1580"/>
      <c r="EM145" s="1580"/>
      <c r="EN145" s="1580"/>
      <c r="EO145" s="1580"/>
      <c r="EP145" s="1580"/>
      <c r="EQ145" s="1580"/>
      <c r="ER145" s="1580"/>
      <c r="ES145" s="1580"/>
      <c r="ET145" s="1580"/>
      <c r="EU145" s="1580"/>
      <c r="EV145" s="1580"/>
      <c r="EW145" s="1580"/>
      <c r="EX145" s="1580"/>
      <c r="EY145" s="1580"/>
      <c r="EZ145" s="1580"/>
      <c r="FA145" s="1580"/>
      <c r="FB145" s="1580"/>
      <c r="FC145" s="2209"/>
      <c r="FD145" s="1580"/>
      <c r="FE145" s="1580"/>
      <c r="FF145" s="1580"/>
      <c r="FG145" s="1580"/>
      <c r="FH145" s="1580"/>
      <c r="FI145" s="1580"/>
      <c r="FJ145" s="1580"/>
      <c r="FK145" s="1580"/>
      <c r="FL145" s="1580"/>
      <c r="FM145" s="1580"/>
      <c r="FN145" s="1580"/>
      <c r="FO145" s="1580"/>
      <c r="FP145" s="1580"/>
      <c r="FQ145" s="1580"/>
      <c r="FR145" s="1580"/>
      <c r="FS145" s="1580"/>
      <c r="FT145" s="1580"/>
      <c r="FU145" s="1580"/>
      <c r="FV145" s="1580"/>
      <c r="FW145" s="1580"/>
      <c r="FX145" s="1580"/>
      <c r="FY145" s="1580"/>
      <c r="FZ145" s="1580"/>
      <c r="GA145" s="1580"/>
      <c r="GB145" s="1580"/>
      <c r="GC145" s="1580"/>
      <c r="GD145" s="1580"/>
      <c r="GE145" s="1580"/>
      <c r="GF145" s="1580"/>
      <c r="GG145" s="1580"/>
      <c r="GH145" s="2209"/>
      <c r="GI145" s="1580"/>
      <c r="GJ145" s="1580"/>
      <c r="GK145" s="1580"/>
      <c r="GL145" s="1580"/>
      <c r="GM145" s="1580"/>
      <c r="GN145" s="1580"/>
      <c r="GO145" s="1580"/>
      <c r="GP145" s="1580"/>
      <c r="GQ145" s="1580"/>
      <c r="GR145" s="1580"/>
      <c r="GS145" s="1580"/>
      <c r="GT145" s="1580"/>
      <c r="GU145" s="1580"/>
      <c r="GV145" s="1580"/>
      <c r="GW145" s="1580"/>
      <c r="GX145" s="1580"/>
      <c r="GY145" s="1580"/>
      <c r="GZ145" s="1580"/>
      <c r="HA145" s="1580"/>
      <c r="HB145" s="1580"/>
      <c r="HC145" s="1580"/>
      <c r="HD145" s="1580"/>
      <c r="HE145" s="1580"/>
      <c r="HF145" s="1580"/>
      <c r="HG145" s="1580"/>
      <c r="HH145" s="1580"/>
      <c r="HI145" s="1580"/>
      <c r="HJ145" s="1580"/>
      <c r="HK145" s="1580"/>
      <c r="HL145" s="1580"/>
      <c r="HM145" s="1580"/>
      <c r="HN145" s="2209"/>
      <c r="HO145" s="1580"/>
      <c r="HP145" s="1580"/>
      <c r="HQ145" s="1580"/>
      <c r="HR145" s="1580"/>
      <c r="HS145" s="1580"/>
      <c r="HT145" s="1580"/>
      <c r="HU145" s="1580"/>
      <c r="HV145" s="1580"/>
      <c r="HW145" s="1580"/>
      <c r="HX145" s="1580"/>
      <c r="HY145" s="1580"/>
      <c r="HZ145" s="1580"/>
      <c r="IA145" s="1580"/>
      <c r="IB145" s="1580"/>
      <c r="IC145" s="1580"/>
      <c r="ID145" s="1943"/>
      <c r="IE145" s="1580"/>
      <c r="IF145" s="1580"/>
      <c r="IG145" s="1580"/>
      <c r="IH145" s="1580"/>
      <c r="II145" s="1580"/>
      <c r="IJ145" s="1580"/>
      <c r="IK145" s="1580"/>
      <c r="IL145" s="1580"/>
      <c r="IM145" s="1580"/>
      <c r="IN145" s="1580"/>
      <c r="IO145" s="1580"/>
      <c r="IP145" s="1580"/>
      <c r="IQ145" s="1580"/>
      <c r="IR145" s="1580"/>
      <c r="IS145" s="1944"/>
      <c r="IT145" s="2206"/>
      <c r="IU145" s="1942"/>
      <c r="IV145" s="1580"/>
      <c r="IW145" s="1580"/>
      <c r="IX145" s="1580"/>
      <c r="IY145" s="1580"/>
      <c r="IZ145" s="1580"/>
      <c r="JA145" s="1580"/>
      <c r="JB145" s="1580"/>
      <c r="JC145" s="1580"/>
      <c r="JD145" s="1580"/>
      <c r="JE145" s="1580"/>
      <c r="JF145" s="1580"/>
      <c r="JG145" s="1580"/>
      <c r="JH145" s="1580"/>
      <c r="JI145" s="1580"/>
      <c r="JJ145" s="1580"/>
      <c r="JK145" s="1580"/>
      <c r="JL145" s="1580"/>
      <c r="JM145" s="1580"/>
      <c r="JN145" s="1580"/>
      <c r="JO145" s="1580"/>
      <c r="JP145" s="1580"/>
      <c r="JQ145" s="1580"/>
      <c r="JR145" s="1580"/>
      <c r="JS145" s="1580"/>
      <c r="JT145" s="1580"/>
      <c r="JU145" s="1580"/>
      <c r="JV145" s="1580"/>
      <c r="JW145" s="1580"/>
      <c r="JX145" s="1580"/>
      <c r="JY145" s="2209"/>
      <c r="JZ145" s="1580"/>
      <c r="KA145" s="1580"/>
      <c r="KB145" s="1580"/>
      <c r="KC145" s="1580"/>
      <c r="KD145" s="1580"/>
      <c r="KE145" s="1580"/>
      <c r="KF145" s="1580"/>
      <c r="KG145" s="1580"/>
      <c r="KH145" s="1580"/>
      <c r="KI145" s="1580"/>
      <c r="KJ145" s="1580"/>
      <c r="KK145" s="1580"/>
      <c r="KL145" s="1580"/>
      <c r="KM145" s="1580"/>
      <c r="KN145" s="1580"/>
      <c r="KO145" s="1580"/>
      <c r="KP145" s="1580"/>
      <c r="KQ145" s="1580"/>
      <c r="KR145" s="1580"/>
      <c r="KS145" s="1580"/>
      <c r="KT145" s="1580"/>
      <c r="KU145" s="1580"/>
      <c r="KV145" s="1580"/>
      <c r="KW145" s="1580"/>
      <c r="KX145" s="1580"/>
      <c r="KY145" s="1580"/>
      <c r="KZ145" s="1580"/>
      <c r="LA145" s="1580"/>
      <c r="LB145" s="1580"/>
      <c r="LC145" s="1580"/>
      <c r="LD145" s="1580"/>
      <c r="LE145" s="2209"/>
      <c r="LF145" s="1580"/>
      <c r="LG145" s="1580"/>
      <c r="LH145" s="1580"/>
      <c r="LI145" s="1580"/>
      <c r="LJ145" s="1580"/>
      <c r="LK145" s="1580"/>
      <c r="LL145" s="1580"/>
      <c r="LM145" s="1580"/>
      <c r="LN145" s="1580"/>
      <c r="LO145" s="1580"/>
      <c r="LP145" s="1580"/>
      <c r="LQ145" s="1580"/>
      <c r="LR145" s="1580"/>
      <c r="LS145" s="1580"/>
      <c r="LT145" s="1580"/>
      <c r="LU145" s="1580"/>
      <c r="LV145" s="1580"/>
      <c r="LW145" s="1580"/>
      <c r="LX145" s="1580"/>
      <c r="LY145" s="1580"/>
      <c r="LZ145" s="1580"/>
      <c r="MA145" s="1580"/>
      <c r="MB145" s="1580"/>
      <c r="MC145" s="1580"/>
      <c r="MD145" s="1580"/>
      <c r="ME145" s="1580"/>
      <c r="MF145" s="1580"/>
      <c r="MG145" s="1580"/>
      <c r="MH145" s="1580"/>
      <c r="MI145" s="1580"/>
      <c r="MJ145" s="2209"/>
      <c r="MK145" s="1580"/>
      <c r="ML145" s="1580"/>
      <c r="MM145" s="1580"/>
      <c r="MN145" s="1580"/>
      <c r="MO145" s="1580"/>
      <c r="MP145" s="1580"/>
      <c r="MQ145" s="1580"/>
      <c r="MR145" s="1580"/>
      <c r="MS145" s="1580"/>
      <c r="MT145" s="1580"/>
      <c r="MU145" s="1580"/>
      <c r="MV145" s="1580"/>
      <c r="MW145" s="1580"/>
      <c r="MX145" s="1580"/>
      <c r="MY145" s="1580"/>
      <c r="MZ145" s="1580"/>
      <c r="NA145" s="1580"/>
      <c r="NB145" s="1580"/>
      <c r="NC145" s="1580"/>
      <c r="ND145" s="1580"/>
      <c r="NE145" s="1580"/>
      <c r="NF145" s="1580"/>
      <c r="NG145" s="1580"/>
      <c r="NH145" s="1580"/>
      <c r="NI145" s="1580"/>
      <c r="NJ145" s="1580"/>
      <c r="NK145" s="1580"/>
      <c r="NL145" s="1580"/>
      <c r="NM145" s="1580"/>
      <c r="NN145" s="1580"/>
      <c r="NO145" s="1580"/>
      <c r="NP145" s="2209"/>
      <c r="NQ145" s="1580"/>
      <c r="NR145" s="1580"/>
      <c r="NS145" s="1580"/>
      <c r="NT145" s="1580"/>
      <c r="NU145" s="1580"/>
      <c r="NV145" s="1580"/>
      <c r="NW145" s="1580"/>
      <c r="NX145" s="1580"/>
      <c r="NY145" s="1580"/>
      <c r="NZ145" s="1580"/>
      <c r="OA145" s="1580"/>
      <c r="OB145" s="1580"/>
      <c r="OC145" s="1580"/>
      <c r="OD145" s="1580"/>
      <c r="OE145" s="1580"/>
      <c r="OF145" s="1580"/>
      <c r="OG145" s="1580"/>
      <c r="OH145" s="1580"/>
      <c r="OI145" s="1580"/>
      <c r="OJ145" s="1580"/>
      <c r="OK145" s="1580"/>
      <c r="OL145" s="1580"/>
      <c r="OM145" s="1580"/>
      <c r="ON145" s="1580"/>
      <c r="OO145" s="1580"/>
      <c r="OP145" s="1580"/>
      <c r="OQ145" s="1580"/>
      <c r="OR145" s="1580"/>
      <c r="OS145" s="1580"/>
      <c r="OT145" s="1580"/>
      <c r="OU145" s="1580"/>
      <c r="OV145" s="2209"/>
      <c r="OW145" s="1580"/>
      <c r="OX145" s="1580"/>
      <c r="OY145" s="1580"/>
      <c r="OZ145" s="1580"/>
      <c r="PA145" s="1580"/>
      <c r="PB145" s="1580"/>
      <c r="PC145" s="1580"/>
      <c r="PD145" s="1580"/>
      <c r="PE145" s="1580"/>
      <c r="PF145" s="1580"/>
      <c r="PG145" s="1580"/>
      <c r="PH145" s="1580"/>
      <c r="PI145" s="1580"/>
      <c r="PJ145" s="1580"/>
      <c r="PK145" s="1580"/>
      <c r="PL145" s="1580"/>
      <c r="PM145" s="1580"/>
      <c r="PN145" s="1580"/>
      <c r="PO145" s="1580"/>
      <c r="PP145" s="1580"/>
      <c r="PQ145" s="1580"/>
      <c r="PR145" s="1580"/>
      <c r="PS145" s="1580"/>
      <c r="PT145" s="1580"/>
      <c r="PU145" s="1580"/>
      <c r="PV145" s="1580"/>
      <c r="PW145" s="1580"/>
      <c r="PX145" s="1580"/>
      <c r="PY145" s="2209"/>
      <c r="PZ145" s="1580"/>
      <c r="QA145" s="1580"/>
      <c r="QB145" s="1580"/>
      <c r="QC145" s="1580"/>
      <c r="QD145" s="1580"/>
      <c r="QE145" s="1580"/>
      <c r="QF145" s="1580"/>
      <c r="QG145" s="1580"/>
      <c r="QH145" s="1580"/>
      <c r="QI145" s="1580"/>
      <c r="QJ145" s="1580"/>
      <c r="QK145" s="1580"/>
      <c r="QL145" s="1580"/>
      <c r="QM145" s="1580"/>
      <c r="QN145" s="1580"/>
      <c r="QO145" s="1580"/>
      <c r="QP145" s="1580"/>
      <c r="QQ145" s="1580"/>
      <c r="QR145" s="1580"/>
      <c r="QS145" s="1580"/>
      <c r="QT145" s="1580"/>
      <c r="QU145" s="1580"/>
      <c r="QV145" s="1580"/>
      <c r="QW145" s="1580"/>
      <c r="QX145" s="1580"/>
      <c r="QY145" s="1580"/>
      <c r="QZ145" s="1580"/>
      <c r="RA145" s="1580"/>
      <c r="RB145" s="1580"/>
      <c r="RC145" s="1580"/>
      <c r="RD145" s="1580"/>
    </row>
    <row r="146" spans="1:472" ht="14" hidden="1" outlineLevel="1">
      <c r="A146" s="2500"/>
      <c r="B146" s="2487">
        <v>0.625</v>
      </c>
      <c r="C146" s="1690"/>
      <c r="D146" s="469"/>
      <c r="E146" s="469"/>
      <c r="F146" s="469"/>
      <c r="G146" s="469"/>
      <c r="H146" s="469"/>
      <c r="I146" s="469"/>
      <c r="J146" s="469"/>
      <c r="K146" s="469"/>
      <c r="L146" s="469"/>
      <c r="M146" s="469"/>
      <c r="N146" s="469"/>
      <c r="O146" s="469"/>
      <c r="P146" s="469"/>
      <c r="Q146" s="469"/>
      <c r="R146" s="469"/>
      <c r="S146" s="469"/>
      <c r="T146" s="469"/>
      <c r="U146" s="469"/>
      <c r="V146" s="469"/>
      <c r="W146" s="469"/>
      <c r="X146" s="469"/>
      <c r="Y146" s="469"/>
      <c r="Z146" s="469"/>
      <c r="AA146" s="469"/>
      <c r="AB146" s="469"/>
      <c r="AC146" s="469"/>
      <c r="AD146" s="469"/>
      <c r="AE146" s="469"/>
      <c r="AF146" s="469"/>
      <c r="AG146" s="469"/>
      <c r="AH146" s="1692"/>
      <c r="AI146" s="1690"/>
      <c r="AJ146" s="1573"/>
      <c r="AK146" s="469"/>
      <c r="AL146" s="469"/>
      <c r="AM146" s="469"/>
      <c r="AN146" s="469"/>
      <c r="AO146" s="469"/>
      <c r="AP146" s="469"/>
      <c r="AQ146" s="469"/>
      <c r="AR146" s="469"/>
      <c r="AS146" s="469"/>
      <c r="AT146" s="469"/>
      <c r="AU146" s="469"/>
      <c r="AV146" s="469"/>
      <c r="AW146" s="469"/>
      <c r="AX146" s="469"/>
      <c r="AY146" s="469"/>
      <c r="AZ146" s="469"/>
      <c r="BA146" s="469"/>
      <c r="BB146" s="469"/>
      <c r="BC146" s="469"/>
      <c r="BD146" s="469"/>
      <c r="BE146" s="469"/>
      <c r="BF146" s="469"/>
      <c r="BG146" s="469"/>
      <c r="BH146" s="469"/>
      <c r="BI146" s="469"/>
      <c r="BJ146" s="469"/>
      <c r="BK146" s="469"/>
      <c r="BL146" s="1690"/>
      <c r="BM146" s="469"/>
      <c r="BN146" s="469"/>
      <c r="BO146" s="469"/>
      <c r="BP146" s="469"/>
      <c r="BQ146" s="469"/>
      <c r="BR146" s="469"/>
      <c r="BS146" s="469"/>
      <c r="BT146" s="469"/>
      <c r="BU146" s="469"/>
      <c r="BV146" s="469"/>
      <c r="BW146" s="469"/>
      <c r="BX146" s="469"/>
      <c r="BY146" s="469"/>
      <c r="BZ146" s="469"/>
      <c r="CA146" s="469"/>
      <c r="CB146" s="469"/>
      <c r="CC146" s="469"/>
      <c r="CD146" s="469"/>
      <c r="CE146" s="469"/>
      <c r="CF146" s="469"/>
      <c r="CG146" s="469"/>
      <c r="CH146" s="469"/>
      <c r="CI146" s="469"/>
      <c r="CJ146" s="469"/>
      <c r="CK146" s="469"/>
      <c r="CL146" s="469"/>
      <c r="CM146" s="469"/>
      <c r="CN146" s="469"/>
      <c r="CO146" s="469"/>
      <c r="CP146" s="469"/>
      <c r="CQ146" s="469"/>
      <c r="CR146" s="1690"/>
      <c r="CS146" s="469"/>
      <c r="CT146" s="469"/>
      <c r="CU146" s="469"/>
      <c r="CV146" s="469"/>
      <c r="CW146" s="469"/>
      <c r="CX146" s="469"/>
      <c r="CY146" s="469"/>
      <c r="CZ146" s="469"/>
      <c r="DA146" s="469"/>
      <c r="DB146" s="469"/>
      <c r="DC146" s="469"/>
      <c r="DD146" s="469"/>
      <c r="DE146" s="469"/>
      <c r="DF146" s="469"/>
      <c r="DG146" s="469"/>
      <c r="DH146" s="469"/>
      <c r="DI146" s="469"/>
      <c r="DJ146" s="469"/>
      <c r="DK146" s="469"/>
      <c r="DL146" s="469"/>
      <c r="DM146" s="469"/>
      <c r="DN146" s="469"/>
      <c r="DO146" s="469"/>
      <c r="DP146" s="469"/>
      <c r="DQ146" s="469"/>
      <c r="DR146" s="469"/>
      <c r="DS146" s="469"/>
      <c r="DT146" s="469"/>
      <c r="DU146" s="469"/>
      <c r="DV146" s="469"/>
      <c r="DW146" s="1690"/>
      <c r="DX146" s="469"/>
      <c r="DY146" s="469"/>
      <c r="DZ146" s="469"/>
      <c r="EA146" s="469"/>
      <c r="EB146" s="469"/>
      <c r="EC146" s="469"/>
      <c r="ED146" s="469"/>
      <c r="EE146" s="469"/>
      <c r="EF146" s="469"/>
      <c r="EG146" s="469"/>
      <c r="EH146" s="469"/>
      <c r="EI146" s="469"/>
      <c r="EJ146" s="469"/>
      <c r="EK146" s="469"/>
      <c r="EL146" s="469"/>
      <c r="EM146" s="469"/>
      <c r="EN146" s="469"/>
      <c r="EO146" s="469"/>
      <c r="EP146" s="469"/>
      <c r="EQ146" s="469"/>
      <c r="ER146" s="469"/>
      <c r="ES146" s="469"/>
      <c r="ET146" s="469"/>
      <c r="EU146" s="469"/>
      <c r="EV146" s="469"/>
      <c r="EW146" s="469"/>
      <c r="EX146" s="469"/>
      <c r="EY146" s="469"/>
      <c r="EZ146" s="469"/>
      <c r="FA146" s="469"/>
      <c r="FB146" s="469"/>
      <c r="FC146" s="1690"/>
      <c r="FD146" s="469"/>
      <c r="FE146" s="469"/>
      <c r="FF146" s="469"/>
      <c r="FG146" s="469"/>
      <c r="FH146" s="469"/>
      <c r="FI146" s="469"/>
      <c r="FJ146" s="469"/>
      <c r="FK146" s="469"/>
      <c r="FL146" s="469"/>
      <c r="FM146" s="469"/>
      <c r="FN146" s="469"/>
      <c r="FO146" s="469"/>
      <c r="FP146" s="469"/>
      <c r="FQ146" s="469"/>
      <c r="FR146" s="469"/>
      <c r="FS146" s="469"/>
      <c r="FT146" s="469"/>
      <c r="FU146" s="469"/>
      <c r="FV146" s="469"/>
      <c r="FW146" s="469"/>
      <c r="FX146" s="469"/>
      <c r="FY146" s="469"/>
      <c r="FZ146" s="469"/>
      <c r="GA146" s="469"/>
      <c r="GB146" s="469"/>
      <c r="GC146" s="469"/>
      <c r="GD146" s="469"/>
      <c r="GE146" s="469"/>
      <c r="GF146" s="469"/>
      <c r="GG146" s="469"/>
      <c r="GH146" s="1690"/>
      <c r="GI146" s="469"/>
      <c r="GJ146" s="469"/>
      <c r="GK146" s="469"/>
      <c r="GL146" s="469"/>
      <c r="GM146" s="469"/>
      <c r="GN146" s="469"/>
      <c r="GO146" s="469"/>
      <c r="GP146" s="469"/>
      <c r="GQ146" s="469"/>
      <c r="GR146" s="469"/>
      <c r="GS146" s="469"/>
      <c r="GT146" s="469"/>
      <c r="GU146" s="469"/>
      <c r="GV146" s="469"/>
      <c r="GW146" s="469"/>
      <c r="GX146" s="469"/>
      <c r="GY146" s="469"/>
      <c r="GZ146" s="469"/>
      <c r="HA146" s="469"/>
      <c r="HB146" s="469"/>
      <c r="HC146" s="469"/>
      <c r="HD146" s="469"/>
      <c r="HE146" s="469"/>
      <c r="HF146" s="469"/>
      <c r="HG146" s="469"/>
      <c r="HH146" s="469"/>
      <c r="HI146" s="469"/>
      <c r="HJ146" s="469"/>
      <c r="HK146" s="469"/>
      <c r="HL146" s="469"/>
      <c r="HM146" s="469"/>
      <c r="HN146" s="1690"/>
      <c r="HO146" s="469"/>
      <c r="HP146" s="469"/>
      <c r="HQ146" s="469"/>
      <c r="HR146" s="469"/>
      <c r="HS146" s="469"/>
      <c r="HT146" s="469"/>
      <c r="HU146" s="469"/>
      <c r="HV146" s="469"/>
      <c r="HW146" s="469"/>
      <c r="HX146" s="469"/>
      <c r="HY146" s="469"/>
      <c r="HZ146" s="469"/>
      <c r="IA146" s="469"/>
      <c r="IB146" s="469"/>
      <c r="IC146" s="469"/>
      <c r="ID146" s="257"/>
      <c r="IE146" s="469"/>
      <c r="IF146" s="469"/>
      <c r="IG146" s="469"/>
      <c r="IH146" s="469"/>
      <c r="II146" s="469"/>
      <c r="IJ146" s="469"/>
      <c r="IK146" s="469"/>
      <c r="IL146" s="469"/>
      <c r="IM146" s="469"/>
      <c r="IN146" s="469"/>
      <c r="IO146" s="469"/>
      <c r="IP146" s="469"/>
      <c r="IQ146" s="469"/>
      <c r="IR146" s="469"/>
      <c r="IS146" s="1585"/>
      <c r="IT146" s="1679"/>
      <c r="IU146" s="1573"/>
      <c r="IV146" s="469"/>
      <c r="IW146" s="469"/>
      <c r="IX146" s="469"/>
      <c r="IY146" s="469"/>
      <c r="IZ146" s="469"/>
      <c r="JA146" s="469"/>
      <c r="JB146" s="469"/>
      <c r="JC146" s="469"/>
      <c r="JD146" s="469"/>
      <c r="JE146" s="469"/>
      <c r="JF146" s="469"/>
      <c r="JG146" s="469"/>
      <c r="JH146" s="469"/>
      <c r="JI146" s="469"/>
      <c r="JJ146" s="469"/>
      <c r="JK146" s="469"/>
      <c r="JL146" s="469"/>
      <c r="JM146" s="469"/>
      <c r="JN146" s="469"/>
      <c r="JO146" s="469"/>
      <c r="JP146" s="469"/>
      <c r="JQ146" s="469"/>
      <c r="JR146" s="469"/>
      <c r="JS146" s="469"/>
      <c r="JT146" s="469"/>
      <c r="JU146" s="469"/>
      <c r="JV146" s="469"/>
      <c r="JW146" s="469"/>
      <c r="JX146" s="469"/>
      <c r="JY146" s="1690"/>
      <c r="JZ146" s="469"/>
      <c r="KA146" s="469"/>
      <c r="KB146" s="469"/>
      <c r="KC146" s="469"/>
      <c r="KD146" s="469"/>
      <c r="KE146" s="469"/>
      <c r="KF146" s="469"/>
      <c r="KG146" s="469"/>
      <c r="KH146" s="469"/>
      <c r="KI146" s="469"/>
      <c r="KJ146" s="469"/>
      <c r="KK146" s="469"/>
      <c r="KL146" s="469"/>
      <c r="KM146" s="469"/>
      <c r="KN146" s="469"/>
      <c r="KO146" s="469"/>
      <c r="KP146" s="469"/>
      <c r="KQ146" s="469"/>
      <c r="KR146" s="469"/>
      <c r="KS146" s="469"/>
      <c r="KT146" s="469"/>
      <c r="KU146" s="469"/>
      <c r="KV146" s="469"/>
      <c r="KW146" s="469"/>
      <c r="KX146" s="469"/>
      <c r="KY146" s="469"/>
      <c r="KZ146" s="469"/>
      <c r="LA146" s="469"/>
      <c r="LB146" s="469"/>
      <c r="LC146" s="469"/>
      <c r="LD146" s="469"/>
      <c r="LE146" s="1690"/>
      <c r="LF146" s="469"/>
      <c r="LG146" s="469"/>
      <c r="LH146" s="469"/>
      <c r="LI146" s="469"/>
      <c r="LJ146" s="469"/>
      <c r="LK146" s="469"/>
      <c r="LL146" s="469"/>
      <c r="LM146" s="469"/>
      <c r="LN146" s="469"/>
      <c r="LO146" s="469"/>
      <c r="LP146" s="469"/>
      <c r="LQ146" s="469"/>
      <c r="LR146" s="469"/>
      <c r="LS146" s="469"/>
      <c r="LT146" s="469"/>
      <c r="LU146" s="469"/>
      <c r="LV146" s="469"/>
      <c r="LW146" s="469"/>
      <c r="LX146" s="469"/>
      <c r="LY146" s="469"/>
      <c r="LZ146" s="469"/>
      <c r="MA146" s="469"/>
      <c r="MB146" s="469"/>
      <c r="MC146" s="469"/>
      <c r="MD146" s="469"/>
      <c r="ME146" s="469"/>
      <c r="MF146" s="469"/>
      <c r="MG146" s="469"/>
      <c r="MH146" s="469"/>
      <c r="MI146" s="469"/>
      <c r="MJ146" s="1690"/>
      <c r="MK146" s="469"/>
      <c r="ML146" s="469"/>
      <c r="MM146" s="469"/>
      <c r="MN146" s="469"/>
      <c r="MO146" s="469"/>
      <c r="MP146" s="469"/>
      <c r="MQ146" s="469"/>
      <c r="MR146" s="469"/>
      <c r="MS146" s="469"/>
      <c r="MT146" s="469"/>
      <c r="MU146" s="469"/>
      <c r="MV146" s="469"/>
      <c r="MW146" s="469"/>
      <c r="MX146" s="469"/>
      <c r="MY146" s="469"/>
      <c r="MZ146" s="469"/>
      <c r="NA146" s="469"/>
      <c r="NB146" s="469"/>
      <c r="NC146" s="469"/>
      <c r="ND146" s="469"/>
      <c r="NE146" s="469"/>
      <c r="NF146" s="469"/>
      <c r="NG146" s="469"/>
      <c r="NH146" s="469"/>
      <c r="NI146" s="469"/>
      <c r="NJ146" s="469"/>
      <c r="NK146" s="469"/>
      <c r="NL146" s="469"/>
      <c r="NM146" s="469"/>
      <c r="NN146" s="469"/>
      <c r="NO146" s="469"/>
      <c r="NP146" s="1690"/>
      <c r="NQ146" s="469"/>
      <c r="NR146" s="469"/>
      <c r="NS146" s="469"/>
      <c r="NT146" s="469"/>
      <c r="NU146" s="469"/>
      <c r="NV146" s="469"/>
      <c r="NW146" s="469"/>
      <c r="NX146" s="469"/>
      <c r="NY146" s="469"/>
      <c r="NZ146" s="469"/>
      <c r="OA146" s="469"/>
      <c r="OB146" s="469"/>
      <c r="OC146" s="469"/>
      <c r="OD146" s="469"/>
      <c r="OE146" s="469"/>
      <c r="OF146" s="469"/>
      <c r="OG146" s="469"/>
      <c r="OH146" s="469"/>
      <c r="OI146" s="469"/>
      <c r="OJ146" s="469"/>
      <c r="OK146" s="469"/>
      <c r="OL146" s="469"/>
      <c r="OM146" s="469"/>
      <c r="ON146" s="469"/>
      <c r="OO146" s="469"/>
      <c r="OP146" s="469"/>
      <c r="OQ146" s="469"/>
      <c r="OR146" s="469"/>
      <c r="OS146" s="469"/>
      <c r="OT146" s="469"/>
      <c r="OU146" s="469"/>
      <c r="OV146" s="1690"/>
      <c r="OW146" s="469"/>
      <c r="OX146" s="469"/>
      <c r="OY146" s="469"/>
      <c r="OZ146" s="469"/>
      <c r="PA146" s="469"/>
      <c r="PB146" s="469"/>
      <c r="PC146" s="469"/>
      <c r="PD146" s="469"/>
      <c r="PE146" s="469"/>
      <c r="PF146" s="469"/>
      <c r="PG146" s="469"/>
      <c r="PH146" s="469"/>
      <c r="PI146" s="469"/>
      <c r="PJ146" s="469"/>
      <c r="PK146" s="469"/>
      <c r="PL146" s="469"/>
      <c r="PM146" s="469"/>
      <c r="PN146" s="469"/>
      <c r="PO146" s="469"/>
      <c r="PP146" s="469"/>
      <c r="PQ146" s="469"/>
      <c r="PR146" s="469"/>
      <c r="PS146" s="469"/>
      <c r="PT146" s="469"/>
      <c r="PU146" s="469"/>
      <c r="PV146" s="469"/>
      <c r="PW146" s="469"/>
      <c r="PX146" s="469"/>
      <c r="PY146" s="1690"/>
      <c r="PZ146" s="469"/>
      <c r="QA146" s="469"/>
      <c r="QB146" s="469"/>
      <c r="QC146" s="469"/>
      <c r="QD146" s="469"/>
      <c r="QE146" s="469"/>
      <c r="QF146" s="469"/>
      <c r="QG146" s="469"/>
      <c r="QH146" s="469"/>
      <c r="QI146" s="469"/>
      <c r="QJ146" s="469"/>
      <c r="QK146" s="469"/>
      <c r="QL146" s="469"/>
      <c r="QM146" s="469"/>
      <c r="QN146" s="469"/>
      <c r="QO146" s="469"/>
      <c r="QP146" s="469"/>
      <c r="QQ146" s="469"/>
      <c r="QR146" s="469"/>
      <c r="QS146" s="469"/>
      <c r="QT146" s="469"/>
      <c r="QU146" s="469"/>
      <c r="QV146" s="469"/>
      <c r="QW146" s="469"/>
      <c r="QX146" s="469"/>
      <c r="QY146" s="469"/>
      <c r="QZ146" s="469"/>
      <c r="RA146" s="469"/>
      <c r="RB146" s="469"/>
      <c r="RC146" s="469"/>
      <c r="RD146" s="469"/>
    </row>
    <row r="147" spans="1:472" ht="15" hidden="1" outlineLevel="1">
      <c r="A147" s="2560"/>
      <c r="B147" s="2490" t="s">
        <v>18023</v>
      </c>
      <c r="C147" s="1777"/>
      <c r="D147" s="1782"/>
      <c r="E147" s="1782"/>
      <c r="F147" s="1782"/>
      <c r="G147" s="1782"/>
      <c r="H147" s="1782"/>
      <c r="I147" s="1782"/>
      <c r="J147" s="1782"/>
      <c r="K147" s="1782"/>
      <c r="L147" s="1782"/>
      <c r="M147" s="1782"/>
      <c r="N147" s="1782"/>
      <c r="O147" s="1782"/>
      <c r="P147" s="1782"/>
      <c r="Q147" s="1782"/>
      <c r="R147" s="1782"/>
      <c r="S147" s="1782"/>
      <c r="T147" s="1782"/>
      <c r="U147" s="1782"/>
      <c r="V147" s="1782"/>
      <c r="W147" s="1782"/>
      <c r="X147" s="1782"/>
      <c r="Y147" s="1782"/>
      <c r="Z147" s="1782"/>
      <c r="AA147" s="1782"/>
      <c r="AB147" s="1782"/>
      <c r="AC147" s="1782"/>
      <c r="AD147" s="1782"/>
      <c r="AE147" s="1782"/>
      <c r="AF147" s="1782"/>
      <c r="AG147" s="1782"/>
      <c r="AH147" s="1949"/>
      <c r="AI147" s="1777"/>
      <c r="AJ147" s="1797"/>
      <c r="AK147" s="1782"/>
      <c r="AL147" s="1782"/>
      <c r="AM147" s="1782"/>
      <c r="AN147" s="1782"/>
      <c r="AO147" s="1782"/>
      <c r="AP147" s="1782"/>
      <c r="AQ147" s="1782"/>
      <c r="AR147" s="1782"/>
      <c r="AS147" s="1782"/>
      <c r="AT147" s="1782"/>
      <c r="AU147" s="1782"/>
      <c r="AV147" s="1782"/>
      <c r="AW147" s="1782"/>
      <c r="AX147" s="1782"/>
      <c r="AY147" s="1782"/>
      <c r="AZ147" s="1782"/>
      <c r="BA147" s="1782"/>
      <c r="BB147" s="1782"/>
      <c r="BC147" s="1782"/>
      <c r="BD147" s="1782"/>
      <c r="BE147" s="1782"/>
      <c r="BF147" s="1782"/>
      <c r="BG147" s="1782"/>
      <c r="BH147" s="1782"/>
      <c r="BI147" s="1782"/>
      <c r="BJ147" s="1782"/>
      <c r="BK147" s="1782"/>
      <c r="BL147" s="1777"/>
      <c r="BM147" s="1782"/>
      <c r="BN147" s="1782"/>
      <c r="BO147" s="1782"/>
      <c r="BP147" s="1782"/>
      <c r="BQ147" s="1782"/>
      <c r="BR147" s="1782"/>
      <c r="BS147" s="1782"/>
      <c r="BT147" s="1782"/>
      <c r="BU147" s="1782"/>
      <c r="BV147" s="1782"/>
      <c r="BW147" s="1782"/>
      <c r="BX147" s="1782"/>
      <c r="BY147" s="1782"/>
      <c r="BZ147" s="1782"/>
      <c r="CA147" s="1782"/>
      <c r="CB147" s="1782"/>
      <c r="CC147" s="1782"/>
      <c r="CD147" s="1782"/>
      <c r="CE147" s="1782"/>
      <c r="CF147" s="1782"/>
      <c r="CG147" s="1782"/>
      <c r="CH147" s="1782"/>
      <c r="CI147" s="1782"/>
      <c r="CJ147" s="1782"/>
      <c r="CK147" s="1782"/>
      <c r="CL147" s="1782"/>
      <c r="CM147" s="1782"/>
      <c r="CN147" s="1782"/>
      <c r="CO147" s="1782"/>
      <c r="CP147" s="1782"/>
      <c r="CQ147" s="1782"/>
      <c r="CR147" s="1777"/>
      <c r="CS147" s="1782"/>
      <c r="CT147" s="1782"/>
      <c r="CU147" s="1782"/>
      <c r="CV147" s="1782"/>
      <c r="CW147" s="1782"/>
      <c r="CX147" s="1782"/>
      <c r="CY147" s="1782"/>
      <c r="CZ147" s="1782"/>
      <c r="DA147" s="1782"/>
      <c r="DB147" s="1782"/>
      <c r="DC147" s="1782"/>
      <c r="DD147" s="1782"/>
      <c r="DE147" s="1782"/>
      <c r="DF147" s="1782"/>
      <c r="DG147" s="1782"/>
      <c r="DH147" s="1782"/>
      <c r="DI147" s="1782"/>
      <c r="DJ147" s="1782"/>
      <c r="DK147" s="1782"/>
      <c r="DL147" s="1782"/>
      <c r="DM147" s="1782"/>
      <c r="DN147" s="1782"/>
      <c r="DO147" s="1782"/>
      <c r="DP147" s="1782"/>
      <c r="DQ147" s="1782"/>
      <c r="DR147" s="1782"/>
      <c r="DS147" s="1782"/>
      <c r="DT147" s="1782"/>
      <c r="DU147" s="1782"/>
      <c r="DV147" s="1782"/>
      <c r="DW147" s="1777"/>
      <c r="DX147" s="1782"/>
      <c r="DY147" s="1782"/>
      <c r="DZ147" s="1782"/>
      <c r="EA147" s="1782"/>
      <c r="EB147" s="1782"/>
      <c r="EC147" s="1782"/>
      <c r="ED147" s="1782"/>
      <c r="EE147" s="1782"/>
      <c r="EF147" s="1782"/>
      <c r="EG147" s="1782"/>
      <c r="EH147" s="1782"/>
      <c r="EI147" s="1782"/>
      <c r="EJ147" s="1782"/>
      <c r="EK147" s="1782"/>
      <c r="EL147" s="1782"/>
      <c r="EM147" s="1782"/>
      <c r="EN147" s="1782"/>
      <c r="EO147" s="1782"/>
      <c r="EP147" s="1782"/>
      <c r="EQ147" s="1782"/>
      <c r="ER147" s="1782"/>
      <c r="ES147" s="1782"/>
      <c r="ET147" s="1782"/>
      <c r="EU147" s="1782"/>
      <c r="EV147" s="1782"/>
      <c r="EW147" s="1782"/>
      <c r="EX147" s="1782"/>
      <c r="EY147" s="1782"/>
      <c r="EZ147" s="1782"/>
      <c r="FA147" s="1782"/>
      <c r="FB147" s="1782"/>
      <c r="FC147" s="1777"/>
      <c r="FD147" s="1782"/>
      <c r="FE147" s="1782"/>
      <c r="FF147" s="1782"/>
      <c r="FG147" s="1782"/>
      <c r="FH147" s="1782"/>
      <c r="FI147" s="1782"/>
      <c r="FJ147" s="1782"/>
      <c r="FK147" s="1782"/>
      <c r="FL147" s="1782"/>
      <c r="FM147" s="1782"/>
      <c r="FN147" s="1782"/>
      <c r="FO147" s="1782"/>
      <c r="FP147" s="1782"/>
      <c r="FQ147" s="1782"/>
      <c r="FR147" s="1782"/>
      <c r="FS147" s="1782"/>
      <c r="FT147" s="1782"/>
      <c r="FU147" s="1782"/>
      <c r="FV147" s="1782"/>
      <c r="FW147" s="1782"/>
      <c r="FX147" s="1782"/>
      <c r="FY147" s="1782"/>
      <c r="FZ147" s="1782"/>
      <c r="GA147" s="1782"/>
      <c r="GB147" s="1782"/>
      <c r="GC147" s="1782"/>
      <c r="GD147" s="1782"/>
      <c r="GE147" s="1782"/>
      <c r="GF147" s="1782"/>
      <c r="GG147" s="1782"/>
      <c r="GH147" s="1777"/>
      <c r="GI147" s="1782"/>
      <c r="GJ147" s="1782"/>
      <c r="GK147" s="1782"/>
      <c r="GL147" s="1782"/>
      <c r="GM147" s="1782"/>
      <c r="GN147" s="1782"/>
      <c r="GO147" s="1782"/>
      <c r="GP147" s="1782"/>
      <c r="GQ147" s="1782"/>
      <c r="GR147" s="1782"/>
      <c r="GS147" s="1782"/>
      <c r="GT147" s="1782"/>
      <c r="GU147" s="1782"/>
      <c r="GV147" s="1782"/>
      <c r="GW147" s="1782"/>
      <c r="GX147" s="1782"/>
      <c r="GY147" s="1782"/>
      <c r="GZ147" s="1782"/>
      <c r="HA147" s="1782"/>
      <c r="HB147" s="1782"/>
      <c r="HC147" s="1782"/>
      <c r="HD147" s="1782"/>
      <c r="HE147" s="1782"/>
      <c r="HF147" s="1782"/>
      <c r="HG147" s="1782"/>
      <c r="HH147" s="1782"/>
      <c r="HI147" s="1782"/>
      <c r="HJ147" s="1782"/>
      <c r="HK147" s="1782"/>
      <c r="HL147" s="1782"/>
      <c r="HM147" s="1782"/>
      <c r="HN147" s="1777"/>
      <c r="HO147" s="1782"/>
      <c r="HP147" s="1782"/>
      <c r="HQ147" s="1782"/>
      <c r="HR147" s="1782"/>
      <c r="HS147" s="1782"/>
      <c r="HT147" s="1782"/>
      <c r="HU147" s="1782"/>
      <c r="HV147" s="1782"/>
      <c r="HW147" s="1782"/>
      <c r="HX147" s="1782"/>
      <c r="HY147" s="1782"/>
      <c r="HZ147" s="1782"/>
      <c r="IA147" s="1782"/>
      <c r="IB147" s="1782"/>
      <c r="IC147" s="1782"/>
      <c r="ID147" s="1950"/>
      <c r="IE147" s="1782"/>
      <c r="IF147" s="1782"/>
      <c r="IG147" s="1782"/>
      <c r="IH147" s="1782"/>
      <c r="II147" s="1782"/>
      <c r="IJ147" s="1782"/>
      <c r="IK147" s="1782"/>
      <c r="IL147" s="1782"/>
      <c r="IM147" s="1782"/>
      <c r="IN147" s="1782"/>
      <c r="IO147" s="1782"/>
      <c r="IP147" s="1782"/>
      <c r="IQ147" s="1782"/>
      <c r="IR147" s="1782"/>
      <c r="IS147" s="1951"/>
      <c r="IT147" s="1679"/>
      <c r="IU147" s="1797"/>
      <c r="IV147" s="1782"/>
      <c r="IW147" s="1782"/>
      <c r="IX147" s="1782"/>
      <c r="IY147" s="1782"/>
      <c r="IZ147" s="1782"/>
      <c r="JA147" s="1782"/>
      <c r="JB147" s="1782"/>
      <c r="JC147" s="1782"/>
      <c r="JD147" s="1782"/>
      <c r="JE147" s="1782"/>
      <c r="JF147" s="1782"/>
      <c r="JG147" s="1782"/>
      <c r="JH147" s="1782"/>
      <c r="JI147" s="1782"/>
      <c r="JJ147" s="1782"/>
      <c r="JK147" s="1782"/>
      <c r="JL147" s="1782"/>
      <c r="JM147" s="1782"/>
      <c r="JN147" s="1782"/>
      <c r="JO147" s="1782"/>
      <c r="JP147" s="1782"/>
      <c r="JQ147" s="1782"/>
      <c r="JR147" s="1782"/>
      <c r="JS147" s="1782"/>
      <c r="JT147" s="1782"/>
      <c r="JU147" s="1782"/>
      <c r="JV147" s="1782"/>
      <c r="JW147" s="1782"/>
      <c r="JX147" s="1782"/>
      <c r="JY147" s="1777"/>
      <c r="JZ147" s="1782"/>
      <c r="KA147" s="1782"/>
      <c r="KB147" s="1782"/>
      <c r="KC147" s="1782"/>
      <c r="KD147" s="1782"/>
      <c r="KE147" s="1782"/>
      <c r="KF147" s="1782"/>
      <c r="KG147" s="1782"/>
      <c r="KH147" s="1782"/>
      <c r="KI147" s="1782"/>
      <c r="KJ147" s="1782"/>
      <c r="KK147" s="1782"/>
      <c r="KL147" s="1782"/>
      <c r="KM147" s="1782"/>
      <c r="KN147" s="1782"/>
      <c r="KO147" s="1782"/>
      <c r="KP147" s="1782"/>
      <c r="KQ147" s="1782"/>
      <c r="KR147" s="1782"/>
      <c r="KS147" s="1782"/>
      <c r="KT147" s="1782"/>
      <c r="KU147" s="1782"/>
      <c r="KV147" s="1782"/>
      <c r="KW147" s="1782"/>
      <c r="KX147" s="1782"/>
      <c r="KY147" s="1782"/>
      <c r="KZ147" s="1782"/>
      <c r="LA147" s="1782"/>
      <c r="LB147" s="1782"/>
      <c r="LC147" s="1782"/>
      <c r="LD147" s="1782"/>
      <c r="LE147" s="1777"/>
      <c r="LF147" s="1782"/>
      <c r="LG147" s="1782"/>
      <c r="LH147" s="1782"/>
      <c r="LI147" s="1782"/>
      <c r="LJ147" s="1782"/>
      <c r="LK147" s="1782"/>
      <c r="LL147" s="1782"/>
      <c r="LM147" s="1782"/>
      <c r="LN147" s="1782"/>
      <c r="LO147" s="1782"/>
      <c r="LP147" s="1782"/>
      <c r="LQ147" s="1782"/>
      <c r="LR147" s="1782"/>
      <c r="LS147" s="1782"/>
      <c r="LT147" s="1782"/>
      <c r="LU147" s="1782"/>
      <c r="LV147" s="1782"/>
      <c r="LW147" s="1782"/>
      <c r="LX147" s="1782"/>
      <c r="LY147" s="1782"/>
      <c r="LZ147" s="1782"/>
      <c r="MA147" s="1782"/>
      <c r="MB147" s="1782"/>
      <c r="MC147" s="1782"/>
      <c r="MD147" s="1782"/>
      <c r="ME147" s="1782"/>
      <c r="MF147" s="1782"/>
      <c r="MG147" s="1782"/>
      <c r="MH147" s="1782"/>
      <c r="MI147" s="1782"/>
      <c r="MJ147" s="1777"/>
      <c r="MK147" s="1782"/>
      <c r="ML147" s="1782"/>
      <c r="MM147" s="1782"/>
      <c r="MN147" s="1782"/>
      <c r="MO147" s="1782"/>
      <c r="MP147" s="1782"/>
      <c r="MQ147" s="1782"/>
      <c r="MR147" s="1782"/>
      <c r="MS147" s="1782"/>
      <c r="MT147" s="1782"/>
      <c r="MU147" s="1782"/>
      <c r="MV147" s="1782"/>
      <c r="MW147" s="1782"/>
      <c r="MX147" s="1782"/>
      <c r="MY147" s="1782"/>
      <c r="MZ147" s="1782"/>
      <c r="NA147" s="1782"/>
      <c r="NB147" s="1782"/>
      <c r="NC147" s="1782"/>
      <c r="ND147" s="1782"/>
      <c r="NE147" s="1782"/>
      <c r="NF147" s="1782"/>
      <c r="NG147" s="1782"/>
      <c r="NH147" s="1782"/>
      <c r="NI147" s="1782"/>
      <c r="NJ147" s="1782"/>
      <c r="NK147" s="1782"/>
      <c r="NL147" s="1782"/>
      <c r="NM147" s="1782"/>
      <c r="NN147" s="1782"/>
      <c r="NO147" s="1782"/>
      <c r="NP147" s="1777"/>
      <c r="NQ147" s="1782"/>
      <c r="NR147" s="1782"/>
      <c r="NS147" s="1782"/>
      <c r="NT147" s="1782"/>
      <c r="NU147" s="1782"/>
      <c r="NV147" s="1782"/>
      <c r="NW147" s="1782"/>
      <c r="NX147" s="1782"/>
      <c r="NY147" s="1782"/>
      <c r="NZ147" s="1782"/>
      <c r="OA147" s="1782"/>
      <c r="OB147" s="1782"/>
      <c r="OC147" s="1782"/>
      <c r="OD147" s="1782"/>
      <c r="OE147" s="1782"/>
      <c r="OF147" s="1782"/>
      <c r="OG147" s="1782"/>
      <c r="OH147" s="1782"/>
      <c r="OI147" s="1782"/>
      <c r="OJ147" s="1782"/>
      <c r="OK147" s="1782"/>
      <c r="OL147" s="1782"/>
      <c r="OM147" s="1782"/>
      <c r="ON147" s="1782"/>
      <c r="OO147" s="1782"/>
      <c r="OP147" s="1782"/>
      <c r="OQ147" s="1782"/>
      <c r="OR147" s="1782"/>
      <c r="OS147" s="1782"/>
      <c r="OT147" s="1782"/>
      <c r="OU147" s="1782"/>
      <c r="OV147" s="1777"/>
      <c r="OW147" s="1782"/>
      <c r="OX147" s="1782"/>
      <c r="OY147" s="1782"/>
      <c r="OZ147" s="1782"/>
      <c r="PA147" s="1782"/>
      <c r="PB147" s="1782"/>
      <c r="PC147" s="1782"/>
      <c r="PD147" s="1782"/>
      <c r="PE147" s="1782"/>
      <c r="PF147" s="1782"/>
      <c r="PG147" s="1782"/>
      <c r="PH147" s="1782"/>
      <c r="PI147" s="1782"/>
      <c r="PJ147" s="1782"/>
      <c r="PK147" s="1782"/>
      <c r="PL147" s="1782"/>
      <c r="PM147" s="1782"/>
      <c r="PN147" s="1782"/>
      <c r="PO147" s="1782"/>
      <c r="PP147" s="1782"/>
      <c r="PQ147" s="1782"/>
      <c r="PR147" s="1782"/>
      <c r="PS147" s="1782"/>
      <c r="PT147" s="1782"/>
      <c r="PU147" s="1782"/>
      <c r="PV147" s="1782"/>
      <c r="PW147" s="1782"/>
      <c r="PX147" s="1782"/>
      <c r="PY147" s="1777"/>
      <c r="PZ147" s="1782"/>
      <c r="QA147" s="1782"/>
      <c r="QB147" s="1782"/>
      <c r="QC147" s="1782"/>
      <c r="QD147" s="1782"/>
      <c r="QE147" s="1782"/>
      <c r="QF147" s="1782"/>
      <c r="QG147" s="1782"/>
      <c r="QH147" s="1782"/>
      <c r="QI147" s="1782"/>
      <c r="QJ147" s="1782"/>
      <c r="QK147" s="1782"/>
      <c r="QL147" s="1782"/>
      <c r="QM147" s="1782"/>
      <c r="QN147" s="1782"/>
      <c r="QO147" s="1782"/>
      <c r="QP147" s="1782"/>
      <c r="QQ147" s="1782"/>
      <c r="QR147" s="1782"/>
      <c r="QS147" s="1782"/>
      <c r="QT147" s="1782"/>
      <c r="QU147" s="1782"/>
      <c r="QV147" s="1782"/>
      <c r="QW147" s="1782"/>
      <c r="QX147" s="1782"/>
      <c r="QY147" s="1782"/>
      <c r="QZ147" s="1782"/>
      <c r="RA147" s="1782"/>
      <c r="RB147" s="1782"/>
      <c r="RC147" s="1782"/>
      <c r="RD147" s="1782"/>
    </row>
    <row r="148" spans="1:472" ht="30" hidden="1" outlineLevel="1">
      <c r="A148" s="2619" t="s">
        <v>18024</v>
      </c>
      <c r="B148" s="2491" t="s">
        <v>30298</v>
      </c>
      <c r="C148" s="2236"/>
      <c r="D148" s="1580"/>
      <c r="E148" s="1580"/>
      <c r="F148" s="1580"/>
      <c r="G148" s="1580"/>
      <c r="H148" s="1580"/>
      <c r="I148" s="1580"/>
      <c r="J148" s="1580"/>
      <c r="K148" s="1580"/>
      <c r="L148" s="1580"/>
      <c r="M148" s="1580"/>
      <c r="N148" s="1580"/>
      <c r="O148" s="1580"/>
      <c r="P148" s="1580"/>
      <c r="Q148" s="1580"/>
      <c r="R148" s="1580"/>
      <c r="S148" s="1580"/>
      <c r="T148" s="1580"/>
      <c r="U148" s="1580"/>
      <c r="V148" s="1580"/>
      <c r="W148" s="1580"/>
      <c r="X148" s="1580"/>
      <c r="Y148" s="1580"/>
      <c r="Z148" s="1580"/>
      <c r="AA148" s="1580"/>
      <c r="AB148" s="1580"/>
      <c r="AC148" s="1580"/>
      <c r="AD148" s="1580"/>
      <c r="AE148" s="1580"/>
      <c r="AF148" s="1580"/>
      <c r="AG148" s="1580"/>
      <c r="AH148" s="1941"/>
      <c r="AI148" s="2236"/>
      <c r="AJ148" s="1942"/>
      <c r="AK148" s="1580"/>
      <c r="AL148" s="1580"/>
      <c r="AM148" s="1580"/>
      <c r="AN148" s="1580"/>
      <c r="AO148" s="1580"/>
      <c r="AP148" s="1580"/>
      <c r="AQ148" s="1580"/>
      <c r="AR148" s="1580"/>
      <c r="AS148" s="1580"/>
      <c r="AT148" s="1580"/>
      <c r="AU148" s="1580"/>
      <c r="AV148" s="1580"/>
      <c r="AW148" s="1580"/>
      <c r="AX148" s="1580"/>
      <c r="AY148" s="1580"/>
      <c r="AZ148" s="1580"/>
      <c r="BA148" s="1580"/>
      <c r="BB148" s="1580"/>
      <c r="BC148" s="1580"/>
      <c r="BD148" s="1580"/>
      <c r="BE148" s="1580"/>
      <c r="BF148" s="1580"/>
      <c r="BG148" s="1580"/>
      <c r="BH148" s="1580"/>
      <c r="BI148" s="1580"/>
      <c r="BJ148" s="1580"/>
      <c r="BK148" s="1580"/>
      <c r="BL148" s="2236"/>
      <c r="BM148" s="1580"/>
      <c r="BN148" s="1580"/>
      <c r="BO148" s="1580"/>
      <c r="BP148" s="1580"/>
      <c r="BQ148" s="1580"/>
      <c r="BR148" s="1580"/>
      <c r="BS148" s="1580"/>
      <c r="BT148" s="1580"/>
      <c r="BU148" s="1580"/>
      <c r="BV148" s="1580"/>
      <c r="BW148" s="1580"/>
      <c r="BX148" s="1580"/>
      <c r="BY148" s="1580"/>
      <c r="BZ148" s="1580"/>
      <c r="CA148" s="1580"/>
      <c r="CB148" s="1580"/>
      <c r="CC148" s="1580"/>
      <c r="CD148" s="1580"/>
      <c r="CE148" s="1580"/>
      <c r="CF148" s="1580"/>
      <c r="CG148" s="1580"/>
      <c r="CH148" s="1580"/>
      <c r="CI148" s="1580"/>
      <c r="CJ148" s="1580"/>
      <c r="CK148" s="1580"/>
      <c r="CL148" s="1580"/>
      <c r="CM148" s="1580"/>
      <c r="CN148" s="1580"/>
      <c r="CO148" s="1580"/>
      <c r="CP148" s="1580"/>
      <c r="CQ148" s="1580"/>
      <c r="CR148" s="2236"/>
      <c r="CS148" s="1580"/>
      <c r="CT148" s="1580"/>
      <c r="CU148" s="1580"/>
      <c r="CV148" s="1580"/>
      <c r="CW148" s="1580"/>
      <c r="CX148" s="1580"/>
      <c r="CY148" s="1580"/>
      <c r="CZ148" s="1580"/>
      <c r="DA148" s="1580"/>
      <c r="DB148" s="1580"/>
      <c r="DC148" s="1580"/>
      <c r="DD148" s="1580"/>
      <c r="DE148" s="1580"/>
      <c r="DF148" s="1580"/>
      <c r="DG148" s="1580"/>
      <c r="DH148" s="1580"/>
      <c r="DI148" s="1580"/>
      <c r="DJ148" s="1580"/>
      <c r="DK148" s="1580"/>
      <c r="DL148" s="1580"/>
      <c r="DM148" s="1580"/>
      <c r="DN148" s="1580"/>
      <c r="DO148" s="1580"/>
      <c r="DP148" s="1580"/>
      <c r="DQ148" s="1580"/>
      <c r="DR148" s="1580"/>
      <c r="DS148" s="1580"/>
      <c r="DT148" s="1580"/>
      <c r="DU148" s="1580"/>
      <c r="DV148" s="1580"/>
      <c r="DW148" s="2236"/>
      <c r="DX148" s="1580"/>
      <c r="DY148" s="1580"/>
      <c r="DZ148" s="1580"/>
      <c r="EA148" s="1580"/>
      <c r="EB148" s="1580"/>
      <c r="EC148" s="1580"/>
      <c r="ED148" s="1580"/>
      <c r="EE148" s="1580"/>
      <c r="EF148" s="1580"/>
      <c r="EG148" s="1580"/>
      <c r="EH148" s="1580"/>
      <c r="EI148" s="1580"/>
      <c r="EJ148" s="1580"/>
      <c r="EK148" s="1580"/>
      <c r="EL148" s="1580"/>
      <c r="EM148" s="1580"/>
      <c r="EN148" s="1580"/>
      <c r="EO148" s="1580"/>
      <c r="EP148" s="1580"/>
      <c r="EQ148" s="1580"/>
      <c r="ER148" s="1580"/>
      <c r="ES148" s="1580"/>
      <c r="ET148" s="1580"/>
      <c r="EU148" s="1580"/>
      <c r="EV148" s="1580"/>
      <c r="EW148" s="1580"/>
      <c r="EX148" s="1580"/>
      <c r="EY148" s="1580"/>
      <c r="EZ148" s="1580"/>
      <c r="FA148" s="1580"/>
      <c r="FB148" s="1580"/>
      <c r="FC148" s="2236"/>
      <c r="FD148" s="1580"/>
      <c r="FE148" s="1580"/>
      <c r="FF148" s="1580"/>
      <c r="FG148" s="1580"/>
      <c r="FH148" s="1580"/>
      <c r="FI148" s="1580"/>
      <c r="FJ148" s="1580"/>
      <c r="FK148" s="1580"/>
      <c r="FL148" s="1580"/>
      <c r="FM148" s="1580"/>
      <c r="FN148" s="1580"/>
      <c r="FO148" s="1580"/>
      <c r="FP148" s="1580"/>
      <c r="FQ148" s="1580"/>
      <c r="FR148" s="1580"/>
      <c r="FS148" s="1580"/>
      <c r="FT148" s="1580"/>
      <c r="FU148" s="1580"/>
      <c r="FV148" s="1580"/>
      <c r="FW148" s="1580"/>
      <c r="FX148" s="1580"/>
      <c r="FY148" s="1580"/>
      <c r="FZ148" s="1580"/>
      <c r="GA148" s="1580"/>
      <c r="GB148" s="1580"/>
      <c r="GC148" s="1580"/>
      <c r="GD148" s="1580"/>
      <c r="GE148" s="1580"/>
      <c r="GF148" s="1580"/>
      <c r="GG148" s="1580"/>
      <c r="GH148" s="2236"/>
      <c r="GI148" s="1580"/>
      <c r="GJ148" s="1580"/>
      <c r="GK148" s="1580"/>
      <c r="GL148" s="1580"/>
      <c r="GM148" s="1580"/>
      <c r="GN148" s="1580"/>
      <c r="GO148" s="1580"/>
      <c r="GP148" s="1580"/>
      <c r="GQ148" s="1580"/>
      <c r="GR148" s="1580"/>
      <c r="GS148" s="1580"/>
      <c r="GT148" s="1580"/>
      <c r="GU148" s="1580"/>
      <c r="GV148" s="1580"/>
      <c r="GW148" s="1580"/>
      <c r="GX148" s="1580"/>
      <c r="GY148" s="1580"/>
      <c r="GZ148" s="1580"/>
      <c r="HA148" s="1580"/>
      <c r="HB148" s="1580"/>
      <c r="HC148" s="1580"/>
      <c r="HD148" s="1580"/>
      <c r="HE148" s="1580"/>
      <c r="HF148" s="1580"/>
      <c r="HG148" s="1580"/>
      <c r="HH148" s="1580"/>
      <c r="HI148" s="1580"/>
      <c r="HJ148" s="1580"/>
      <c r="HK148" s="1580"/>
      <c r="HL148" s="1580"/>
      <c r="HM148" s="1580"/>
      <c r="HN148" s="2236"/>
      <c r="HO148" s="1580"/>
      <c r="HP148" s="1580"/>
      <c r="HQ148" s="1580"/>
      <c r="HR148" s="1580"/>
      <c r="HS148" s="1580"/>
      <c r="HT148" s="1580"/>
      <c r="HU148" s="1580"/>
      <c r="HV148" s="1580"/>
      <c r="HW148" s="1580"/>
      <c r="HX148" s="1580"/>
      <c r="HY148" s="1580"/>
      <c r="HZ148" s="1580"/>
      <c r="IA148" s="1580"/>
      <c r="IB148" s="1580"/>
      <c r="IC148" s="1580"/>
      <c r="ID148" s="1943"/>
      <c r="IE148" s="1580"/>
      <c r="IF148" s="1580"/>
      <c r="IG148" s="1580"/>
      <c r="IH148" s="1580"/>
      <c r="II148" s="1580"/>
      <c r="IJ148" s="1580"/>
      <c r="IK148" s="1580"/>
      <c r="IL148" s="1580"/>
      <c r="IM148" s="1580"/>
      <c r="IN148" s="1580"/>
      <c r="IO148" s="1580"/>
      <c r="IP148" s="1580"/>
      <c r="IQ148" s="1580"/>
      <c r="IR148" s="1580"/>
      <c r="IS148" s="1944"/>
      <c r="IT148" s="2206"/>
      <c r="IU148" s="1942"/>
      <c r="IV148" s="1580"/>
      <c r="IW148" s="1580"/>
      <c r="IX148" s="1580"/>
      <c r="IY148" s="1580"/>
      <c r="IZ148" s="1580"/>
      <c r="JA148" s="1580"/>
      <c r="JB148" s="1580"/>
      <c r="JC148" s="1580"/>
      <c r="JD148" s="1580"/>
      <c r="JE148" s="1580"/>
      <c r="JF148" s="1580"/>
      <c r="JG148" s="1580"/>
      <c r="JH148" s="1580"/>
      <c r="JI148" s="1580"/>
      <c r="JJ148" s="1580"/>
      <c r="JK148" s="1580"/>
      <c r="JL148" s="1580"/>
      <c r="JM148" s="1580"/>
      <c r="JN148" s="1580"/>
      <c r="JO148" s="1580"/>
      <c r="JP148" s="1580"/>
      <c r="JQ148" s="1580"/>
      <c r="JR148" s="1580"/>
      <c r="JS148" s="1580"/>
      <c r="JT148" s="1580"/>
      <c r="JU148" s="1580"/>
      <c r="JV148" s="1580"/>
      <c r="JW148" s="1580"/>
      <c r="JX148" s="1580"/>
      <c r="JY148" s="2236"/>
      <c r="JZ148" s="1580"/>
      <c r="KA148" s="1580"/>
      <c r="KB148" s="1580"/>
      <c r="KC148" s="1580"/>
      <c r="KD148" s="1580"/>
      <c r="KE148" s="1580"/>
      <c r="KF148" s="1580"/>
      <c r="KG148" s="1580"/>
      <c r="KH148" s="1580"/>
      <c r="KI148" s="1580"/>
      <c r="KJ148" s="1580"/>
      <c r="KK148" s="1580"/>
      <c r="KL148" s="1580"/>
      <c r="KM148" s="1580"/>
      <c r="KN148" s="1580"/>
      <c r="KO148" s="1580"/>
      <c r="KP148" s="1580"/>
      <c r="KQ148" s="1580"/>
      <c r="KR148" s="1580"/>
      <c r="KS148" s="1580"/>
      <c r="KT148" s="1580"/>
      <c r="KU148" s="1580"/>
      <c r="KV148" s="1580"/>
      <c r="KW148" s="1580"/>
      <c r="KX148" s="1580"/>
      <c r="KY148" s="1580"/>
      <c r="KZ148" s="1580"/>
      <c r="LA148" s="1580"/>
      <c r="LB148" s="1580"/>
      <c r="LC148" s="1580"/>
      <c r="LD148" s="1580"/>
      <c r="LE148" s="2236"/>
      <c r="LF148" s="1580"/>
      <c r="LG148" s="1580"/>
      <c r="LH148" s="1580"/>
      <c r="LI148" s="1580"/>
      <c r="LJ148" s="1580"/>
      <c r="LK148" s="1580"/>
      <c r="LL148" s="1580"/>
      <c r="LM148" s="1580"/>
      <c r="LN148" s="1580"/>
      <c r="LO148" s="1580"/>
      <c r="LP148" s="1580"/>
      <c r="LQ148" s="1580"/>
      <c r="LR148" s="1580"/>
      <c r="LS148" s="1580"/>
      <c r="LT148" s="1580"/>
      <c r="LU148" s="1580"/>
      <c r="LV148" s="1580"/>
      <c r="LW148" s="1580"/>
      <c r="LX148" s="1580"/>
      <c r="LY148" s="1580"/>
      <c r="LZ148" s="1580"/>
      <c r="MA148" s="1580"/>
      <c r="MB148" s="1580"/>
      <c r="MC148" s="1580"/>
      <c r="MD148" s="1580"/>
      <c r="ME148" s="1580"/>
      <c r="MF148" s="1580"/>
      <c r="MG148" s="1580"/>
      <c r="MH148" s="1580"/>
      <c r="MI148" s="1580"/>
      <c r="MJ148" s="2236"/>
      <c r="MK148" s="1580"/>
      <c r="ML148" s="1580"/>
      <c r="MM148" s="1580"/>
      <c r="MN148" s="1580"/>
      <c r="MO148" s="1580"/>
      <c r="MP148" s="1580"/>
      <c r="MQ148" s="1580"/>
      <c r="MR148" s="1580"/>
      <c r="MS148" s="1580"/>
      <c r="MT148" s="1580"/>
      <c r="MU148" s="1580"/>
      <c r="MV148" s="1580"/>
      <c r="MW148" s="1580"/>
      <c r="MX148" s="1580"/>
      <c r="MY148" s="1580"/>
      <c r="MZ148" s="1580"/>
      <c r="NA148" s="1580"/>
      <c r="NB148" s="1580"/>
      <c r="NC148" s="1580"/>
      <c r="ND148" s="1580"/>
      <c r="NE148" s="1580"/>
      <c r="NF148" s="1580"/>
      <c r="NG148" s="1580"/>
      <c r="NH148" s="1580"/>
      <c r="NI148" s="1580"/>
      <c r="NJ148" s="1580"/>
      <c r="NK148" s="1580"/>
      <c r="NL148" s="1580"/>
      <c r="NM148" s="1580"/>
      <c r="NN148" s="1580"/>
      <c r="NO148" s="1580"/>
      <c r="NP148" s="2236"/>
      <c r="NQ148" s="1580"/>
      <c r="NR148" s="1580"/>
      <c r="NS148" s="1580"/>
      <c r="NT148" s="1580"/>
      <c r="NU148" s="1580"/>
      <c r="NV148" s="1580"/>
      <c r="NW148" s="1580"/>
      <c r="NX148" s="1580"/>
      <c r="NY148" s="1580"/>
      <c r="NZ148" s="1580"/>
      <c r="OA148" s="1580"/>
      <c r="OB148" s="1580"/>
      <c r="OC148" s="1580"/>
      <c r="OD148" s="1580"/>
      <c r="OE148" s="1580"/>
      <c r="OF148" s="1580"/>
      <c r="OG148" s="1580"/>
      <c r="OH148" s="1580"/>
      <c r="OI148" s="1580"/>
      <c r="OJ148" s="1580"/>
      <c r="OK148" s="1580"/>
      <c r="OL148" s="1580"/>
      <c r="OM148" s="1580"/>
      <c r="ON148" s="1580"/>
      <c r="OO148" s="1580"/>
      <c r="OP148" s="1580"/>
      <c r="OQ148" s="1580"/>
      <c r="OR148" s="1580"/>
      <c r="OS148" s="1580"/>
      <c r="OT148" s="1580"/>
      <c r="OU148" s="1580"/>
      <c r="OV148" s="2236"/>
      <c r="OW148" s="1580"/>
      <c r="OX148" s="1580"/>
      <c r="OY148" s="1580"/>
      <c r="OZ148" s="1580"/>
      <c r="PA148" s="1580"/>
      <c r="PB148" s="1580"/>
      <c r="PC148" s="1580"/>
      <c r="PD148" s="1580"/>
      <c r="PE148" s="1580"/>
      <c r="PF148" s="1580"/>
      <c r="PG148" s="1580"/>
      <c r="PH148" s="1580"/>
      <c r="PI148" s="1580"/>
      <c r="PJ148" s="1580"/>
      <c r="PK148" s="1580"/>
      <c r="PL148" s="1580"/>
      <c r="PM148" s="1580"/>
      <c r="PN148" s="1580"/>
      <c r="PO148" s="1580"/>
      <c r="PP148" s="1580"/>
      <c r="PQ148" s="1580"/>
      <c r="PR148" s="1580"/>
      <c r="PS148" s="1580"/>
      <c r="PT148" s="1580"/>
      <c r="PU148" s="1580"/>
      <c r="PV148" s="1580"/>
      <c r="PW148" s="1580"/>
      <c r="PX148" s="1580"/>
      <c r="PY148" s="2236"/>
      <c r="PZ148" s="1580"/>
      <c r="QA148" s="1580"/>
      <c r="QB148" s="1580"/>
      <c r="QC148" s="1580"/>
      <c r="QD148" s="1580"/>
      <c r="QE148" s="1580"/>
      <c r="QF148" s="1580"/>
      <c r="QG148" s="1580"/>
      <c r="QH148" s="1580"/>
      <c r="QI148" s="1580"/>
      <c r="QJ148" s="1580"/>
      <c r="QK148" s="1580"/>
      <c r="QL148" s="1580"/>
      <c r="QM148" s="1580"/>
      <c r="QN148" s="1580"/>
      <c r="QO148" s="1580"/>
      <c r="QP148" s="1580"/>
      <c r="QQ148" s="1580"/>
      <c r="QR148" s="1580"/>
      <c r="QS148" s="1580"/>
      <c r="QT148" s="1580"/>
      <c r="QU148" s="1580"/>
      <c r="QV148" s="1580"/>
      <c r="QW148" s="1580"/>
      <c r="QX148" s="1580"/>
      <c r="QY148" s="1580"/>
      <c r="QZ148" s="1580"/>
      <c r="RA148" s="1580"/>
      <c r="RB148" s="1580"/>
      <c r="RC148" s="1580"/>
      <c r="RD148" s="1580"/>
    </row>
    <row r="149" spans="1:472" ht="30" hidden="1" outlineLevel="1">
      <c r="A149" s="2500"/>
      <c r="B149" s="2492" t="s">
        <v>30299</v>
      </c>
      <c r="C149" s="2214"/>
      <c r="D149" s="469"/>
      <c r="E149" s="469"/>
      <c r="F149" s="469"/>
      <c r="G149" s="469"/>
      <c r="H149" s="469"/>
      <c r="I149" s="469"/>
      <c r="J149" s="469"/>
      <c r="K149" s="469"/>
      <c r="L149" s="469"/>
      <c r="M149" s="469"/>
      <c r="N149" s="469"/>
      <c r="O149" s="469"/>
      <c r="P149" s="469"/>
      <c r="Q149" s="469"/>
      <c r="R149" s="469"/>
      <c r="S149" s="469"/>
      <c r="T149" s="469"/>
      <c r="U149" s="469"/>
      <c r="V149" s="469"/>
      <c r="W149" s="469"/>
      <c r="X149" s="469"/>
      <c r="Y149" s="469"/>
      <c r="Z149" s="469"/>
      <c r="AA149" s="469"/>
      <c r="AB149" s="469"/>
      <c r="AC149" s="469"/>
      <c r="AD149" s="469"/>
      <c r="AE149" s="469"/>
      <c r="AF149" s="469"/>
      <c r="AG149" s="469"/>
      <c r="AH149" s="1692"/>
      <c r="AI149" s="2214"/>
      <c r="AJ149" s="1573"/>
      <c r="AK149" s="469"/>
      <c r="AL149" s="469"/>
      <c r="AM149" s="469"/>
      <c r="AN149" s="469"/>
      <c r="AO149" s="469"/>
      <c r="AP149" s="469"/>
      <c r="AQ149" s="469"/>
      <c r="AR149" s="469"/>
      <c r="AS149" s="469"/>
      <c r="AT149" s="469"/>
      <c r="AU149" s="469"/>
      <c r="AV149" s="469"/>
      <c r="AW149" s="469"/>
      <c r="AX149" s="469"/>
      <c r="AY149" s="469"/>
      <c r="AZ149" s="469"/>
      <c r="BA149" s="469"/>
      <c r="BB149" s="469"/>
      <c r="BC149" s="469"/>
      <c r="BD149" s="469"/>
      <c r="BE149" s="469"/>
      <c r="BF149" s="469"/>
      <c r="BG149" s="469"/>
      <c r="BH149" s="469"/>
      <c r="BI149" s="469"/>
      <c r="BJ149" s="469"/>
      <c r="BK149" s="469"/>
      <c r="BL149" s="2214"/>
      <c r="BM149" s="469"/>
      <c r="BN149" s="469"/>
      <c r="BO149" s="469"/>
      <c r="BP149" s="469"/>
      <c r="BQ149" s="469"/>
      <c r="BR149" s="469"/>
      <c r="BS149" s="469"/>
      <c r="BT149" s="469"/>
      <c r="BU149" s="469"/>
      <c r="BV149" s="469"/>
      <c r="BW149" s="469"/>
      <c r="BX149" s="469"/>
      <c r="BY149" s="469"/>
      <c r="BZ149" s="469"/>
      <c r="CA149" s="469"/>
      <c r="CB149" s="469"/>
      <c r="CC149" s="469"/>
      <c r="CD149" s="469"/>
      <c r="CE149" s="469"/>
      <c r="CF149" s="469"/>
      <c r="CG149" s="469"/>
      <c r="CH149" s="469"/>
      <c r="CI149" s="469"/>
      <c r="CJ149" s="469"/>
      <c r="CK149" s="469"/>
      <c r="CL149" s="469"/>
      <c r="CM149" s="469"/>
      <c r="CN149" s="469"/>
      <c r="CO149" s="469"/>
      <c r="CP149" s="469"/>
      <c r="CQ149" s="469"/>
      <c r="CR149" s="2214"/>
      <c r="CS149" s="469"/>
      <c r="CT149" s="469"/>
      <c r="CU149" s="469"/>
      <c r="CV149" s="469"/>
      <c r="CW149" s="469"/>
      <c r="CX149" s="469"/>
      <c r="CY149" s="469"/>
      <c r="CZ149" s="469"/>
      <c r="DA149" s="469"/>
      <c r="DB149" s="469"/>
      <c r="DC149" s="469"/>
      <c r="DD149" s="469"/>
      <c r="DE149" s="469"/>
      <c r="DF149" s="469"/>
      <c r="DG149" s="469"/>
      <c r="DH149" s="469"/>
      <c r="DI149" s="469"/>
      <c r="DJ149" s="469"/>
      <c r="DK149" s="469"/>
      <c r="DL149" s="469"/>
      <c r="DM149" s="469"/>
      <c r="DN149" s="469"/>
      <c r="DO149" s="469"/>
      <c r="DP149" s="469"/>
      <c r="DQ149" s="469"/>
      <c r="DR149" s="469"/>
      <c r="DS149" s="469"/>
      <c r="DT149" s="469"/>
      <c r="DU149" s="469"/>
      <c r="DV149" s="469"/>
      <c r="DW149" s="2214"/>
      <c r="DX149" s="469"/>
      <c r="DY149" s="469"/>
      <c r="DZ149" s="469"/>
      <c r="EA149" s="469"/>
      <c r="EB149" s="469"/>
      <c r="EC149" s="469"/>
      <c r="ED149" s="469"/>
      <c r="EE149" s="469"/>
      <c r="EF149" s="469"/>
      <c r="EG149" s="469"/>
      <c r="EH149" s="469"/>
      <c r="EI149" s="469"/>
      <c r="EJ149" s="469"/>
      <c r="EK149" s="469"/>
      <c r="EL149" s="469"/>
      <c r="EM149" s="469"/>
      <c r="EN149" s="469"/>
      <c r="EO149" s="469"/>
      <c r="EP149" s="469"/>
      <c r="EQ149" s="469"/>
      <c r="ER149" s="469"/>
      <c r="ES149" s="469"/>
      <c r="ET149" s="469"/>
      <c r="EU149" s="469"/>
      <c r="EV149" s="469"/>
      <c r="EW149" s="469"/>
      <c r="EX149" s="469"/>
      <c r="EY149" s="469"/>
      <c r="EZ149" s="469"/>
      <c r="FA149" s="469"/>
      <c r="FB149" s="469"/>
      <c r="FC149" s="2214"/>
      <c r="FD149" s="469"/>
      <c r="FE149" s="469"/>
      <c r="FF149" s="469"/>
      <c r="FG149" s="469"/>
      <c r="FH149" s="469"/>
      <c r="FI149" s="469"/>
      <c r="FJ149" s="469"/>
      <c r="FK149" s="469"/>
      <c r="FL149" s="469"/>
      <c r="FM149" s="469"/>
      <c r="FN149" s="469"/>
      <c r="FO149" s="469"/>
      <c r="FP149" s="469"/>
      <c r="FQ149" s="469"/>
      <c r="FR149" s="469"/>
      <c r="FS149" s="469"/>
      <c r="FT149" s="469"/>
      <c r="FU149" s="469"/>
      <c r="FV149" s="469"/>
      <c r="FW149" s="469"/>
      <c r="FX149" s="469"/>
      <c r="FY149" s="469"/>
      <c r="FZ149" s="469"/>
      <c r="GA149" s="469"/>
      <c r="GB149" s="469"/>
      <c r="GC149" s="469"/>
      <c r="GD149" s="469"/>
      <c r="GE149" s="469"/>
      <c r="GF149" s="469"/>
      <c r="GG149" s="469"/>
      <c r="GH149" s="2214"/>
      <c r="GI149" s="469"/>
      <c r="GJ149" s="469"/>
      <c r="GK149" s="469"/>
      <c r="GL149" s="469"/>
      <c r="GM149" s="469"/>
      <c r="GN149" s="469"/>
      <c r="GO149" s="469"/>
      <c r="GP149" s="469"/>
      <c r="GQ149" s="469"/>
      <c r="GR149" s="469"/>
      <c r="GS149" s="469"/>
      <c r="GT149" s="469"/>
      <c r="GU149" s="469"/>
      <c r="GV149" s="469"/>
      <c r="GW149" s="469"/>
      <c r="GX149" s="469"/>
      <c r="GY149" s="469"/>
      <c r="GZ149" s="469"/>
      <c r="HA149" s="469"/>
      <c r="HB149" s="469"/>
      <c r="HC149" s="469"/>
      <c r="HD149" s="469"/>
      <c r="HE149" s="469"/>
      <c r="HF149" s="469"/>
      <c r="HG149" s="469"/>
      <c r="HH149" s="469"/>
      <c r="HI149" s="469"/>
      <c r="HJ149" s="469"/>
      <c r="HK149" s="469"/>
      <c r="HL149" s="469"/>
      <c r="HM149" s="469"/>
      <c r="HN149" s="2214"/>
      <c r="HO149" s="469"/>
      <c r="HP149" s="469"/>
      <c r="HQ149" s="469"/>
      <c r="HR149" s="469"/>
      <c r="HS149" s="469"/>
      <c r="HT149" s="469"/>
      <c r="HU149" s="469"/>
      <c r="HV149" s="469"/>
      <c r="HW149" s="469"/>
      <c r="HX149" s="469"/>
      <c r="HY149" s="469"/>
      <c r="HZ149" s="469"/>
      <c r="IA149" s="469"/>
      <c r="IB149" s="469"/>
      <c r="IC149" s="469"/>
      <c r="ID149" s="257"/>
      <c r="IE149" s="469"/>
      <c r="IF149" s="469"/>
      <c r="IG149" s="469"/>
      <c r="IH149" s="469"/>
      <c r="II149" s="469"/>
      <c r="IJ149" s="469"/>
      <c r="IK149" s="469"/>
      <c r="IL149" s="469"/>
      <c r="IM149" s="469"/>
      <c r="IN149" s="469"/>
      <c r="IO149" s="469"/>
      <c r="IP149" s="469"/>
      <c r="IQ149" s="469"/>
      <c r="IR149" s="469"/>
      <c r="IS149" s="1585"/>
      <c r="IT149" s="2206"/>
      <c r="IU149" s="1573"/>
      <c r="IV149" s="469"/>
      <c r="IW149" s="469"/>
      <c r="IX149" s="469"/>
      <c r="IY149" s="469"/>
      <c r="IZ149" s="469"/>
      <c r="JA149" s="469"/>
      <c r="JB149" s="469"/>
      <c r="JC149" s="469"/>
      <c r="JD149" s="469"/>
      <c r="JE149" s="469"/>
      <c r="JF149" s="469"/>
      <c r="JG149" s="469"/>
      <c r="JH149" s="469"/>
      <c r="JI149" s="469"/>
      <c r="JJ149" s="469"/>
      <c r="JK149" s="469"/>
      <c r="JL149" s="469"/>
      <c r="JM149" s="469"/>
      <c r="JN149" s="469"/>
      <c r="JO149" s="469"/>
      <c r="JP149" s="469"/>
      <c r="JQ149" s="469"/>
      <c r="JR149" s="469"/>
      <c r="JS149" s="469"/>
      <c r="JT149" s="469"/>
      <c r="JU149" s="469"/>
      <c r="JV149" s="469"/>
      <c r="JW149" s="469"/>
      <c r="JX149" s="469"/>
      <c r="JY149" s="2214"/>
      <c r="JZ149" s="469"/>
      <c r="KA149" s="469"/>
      <c r="KB149" s="469"/>
      <c r="KC149" s="469"/>
      <c r="KD149" s="469"/>
      <c r="KE149" s="469"/>
      <c r="KF149" s="469"/>
      <c r="KG149" s="469"/>
      <c r="KH149" s="469"/>
      <c r="KI149" s="469"/>
      <c r="KJ149" s="469"/>
      <c r="KK149" s="469"/>
      <c r="KL149" s="469"/>
      <c r="KM149" s="469"/>
      <c r="KN149" s="469"/>
      <c r="KO149" s="469"/>
      <c r="KP149" s="469"/>
      <c r="KQ149" s="469"/>
      <c r="KR149" s="469"/>
      <c r="KS149" s="469"/>
      <c r="KT149" s="469"/>
      <c r="KU149" s="469"/>
      <c r="KV149" s="469"/>
      <c r="KW149" s="469"/>
      <c r="KX149" s="469"/>
      <c r="KY149" s="469"/>
      <c r="KZ149" s="469"/>
      <c r="LA149" s="469"/>
      <c r="LB149" s="469"/>
      <c r="LC149" s="469"/>
      <c r="LD149" s="469"/>
      <c r="LE149" s="2214"/>
      <c r="LF149" s="469"/>
      <c r="LG149" s="469"/>
      <c r="LH149" s="469"/>
      <c r="LI149" s="469"/>
      <c r="LJ149" s="469"/>
      <c r="LK149" s="469"/>
      <c r="LL149" s="469"/>
      <c r="LM149" s="469"/>
      <c r="LN149" s="469"/>
      <c r="LO149" s="469"/>
      <c r="LP149" s="469"/>
      <c r="LQ149" s="469"/>
      <c r="LR149" s="469"/>
      <c r="LS149" s="469"/>
      <c r="LT149" s="469"/>
      <c r="LU149" s="469"/>
      <c r="LV149" s="469"/>
      <c r="LW149" s="469"/>
      <c r="LX149" s="469"/>
      <c r="LY149" s="469"/>
      <c r="LZ149" s="469"/>
      <c r="MA149" s="469"/>
      <c r="MB149" s="469"/>
      <c r="MC149" s="469"/>
      <c r="MD149" s="469"/>
      <c r="ME149" s="469"/>
      <c r="MF149" s="469"/>
      <c r="MG149" s="469"/>
      <c r="MH149" s="469"/>
      <c r="MI149" s="469"/>
      <c r="MJ149" s="2214"/>
      <c r="MK149" s="469"/>
      <c r="ML149" s="469"/>
      <c r="MM149" s="469"/>
      <c r="MN149" s="469"/>
      <c r="MO149" s="469"/>
      <c r="MP149" s="469"/>
      <c r="MQ149" s="469"/>
      <c r="MR149" s="469"/>
      <c r="MS149" s="469"/>
      <c r="MT149" s="469"/>
      <c r="MU149" s="469"/>
      <c r="MV149" s="469"/>
      <c r="MW149" s="469"/>
      <c r="MX149" s="469"/>
      <c r="MY149" s="469"/>
      <c r="MZ149" s="469"/>
      <c r="NA149" s="469"/>
      <c r="NB149" s="469"/>
      <c r="NC149" s="469"/>
      <c r="ND149" s="469"/>
      <c r="NE149" s="469"/>
      <c r="NF149" s="469"/>
      <c r="NG149" s="469"/>
      <c r="NH149" s="469"/>
      <c r="NI149" s="469"/>
      <c r="NJ149" s="469"/>
      <c r="NK149" s="469"/>
      <c r="NL149" s="469"/>
      <c r="NM149" s="469"/>
      <c r="NN149" s="469"/>
      <c r="NO149" s="469"/>
      <c r="NP149" s="2214"/>
      <c r="NQ149" s="469"/>
      <c r="NR149" s="469"/>
      <c r="NS149" s="469"/>
      <c r="NT149" s="469"/>
      <c r="NU149" s="469"/>
      <c r="NV149" s="469"/>
      <c r="NW149" s="469"/>
      <c r="NX149" s="469"/>
      <c r="NY149" s="469"/>
      <c r="NZ149" s="469"/>
      <c r="OA149" s="469"/>
      <c r="OB149" s="469"/>
      <c r="OC149" s="469"/>
      <c r="OD149" s="469"/>
      <c r="OE149" s="469"/>
      <c r="OF149" s="469"/>
      <c r="OG149" s="469"/>
      <c r="OH149" s="469"/>
      <c r="OI149" s="469"/>
      <c r="OJ149" s="469"/>
      <c r="OK149" s="469"/>
      <c r="OL149" s="469"/>
      <c r="OM149" s="469"/>
      <c r="ON149" s="469"/>
      <c r="OO149" s="469"/>
      <c r="OP149" s="469"/>
      <c r="OQ149" s="469"/>
      <c r="OR149" s="469"/>
      <c r="OS149" s="469"/>
      <c r="OT149" s="469"/>
      <c r="OU149" s="469"/>
      <c r="OV149" s="2214"/>
      <c r="OW149" s="469"/>
      <c r="OX149" s="469"/>
      <c r="OY149" s="469"/>
      <c r="OZ149" s="469"/>
      <c r="PA149" s="469"/>
      <c r="PB149" s="469"/>
      <c r="PC149" s="469"/>
      <c r="PD149" s="469"/>
      <c r="PE149" s="469"/>
      <c r="PF149" s="469"/>
      <c r="PG149" s="469"/>
      <c r="PH149" s="469"/>
      <c r="PI149" s="469"/>
      <c r="PJ149" s="469"/>
      <c r="PK149" s="469"/>
      <c r="PL149" s="469"/>
      <c r="PM149" s="469"/>
      <c r="PN149" s="469"/>
      <c r="PO149" s="469"/>
      <c r="PP149" s="469"/>
      <c r="PQ149" s="469"/>
      <c r="PR149" s="469"/>
      <c r="PS149" s="469"/>
      <c r="PT149" s="469"/>
      <c r="PU149" s="469"/>
      <c r="PV149" s="469"/>
      <c r="PW149" s="469"/>
      <c r="PX149" s="469"/>
      <c r="PY149" s="2214"/>
      <c r="PZ149" s="469"/>
      <c r="QA149" s="469"/>
      <c r="QB149" s="469"/>
      <c r="QC149" s="469"/>
      <c r="QD149" s="469"/>
      <c r="QE149" s="469"/>
      <c r="QF149" s="469"/>
      <c r="QG149" s="469"/>
      <c r="QH149" s="469"/>
      <c r="QI149" s="469"/>
      <c r="QJ149" s="469"/>
      <c r="QK149" s="469"/>
      <c r="QL149" s="469"/>
      <c r="QM149" s="469"/>
      <c r="QN149" s="469"/>
      <c r="QO149" s="469"/>
      <c r="QP149" s="469"/>
      <c r="QQ149" s="469"/>
      <c r="QR149" s="469"/>
      <c r="QS149" s="469"/>
      <c r="QT149" s="469"/>
      <c r="QU149" s="469"/>
      <c r="QV149" s="469"/>
      <c r="QW149" s="469"/>
      <c r="QX149" s="469"/>
      <c r="QY149" s="469"/>
      <c r="QZ149" s="469"/>
      <c r="RA149" s="469"/>
      <c r="RB149" s="469"/>
      <c r="RC149" s="469"/>
      <c r="RD149" s="469"/>
    </row>
    <row r="150" spans="1:472" ht="30" hidden="1" outlineLevel="1">
      <c r="A150" s="2500"/>
      <c r="B150" s="2492" t="s">
        <v>30300</v>
      </c>
      <c r="C150" s="2214"/>
      <c r="D150" s="469"/>
      <c r="E150" s="469"/>
      <c r="F150" s="469"/>
      <c r="G150" s="469"/>
      <c r="H150" s="469"/>
      <c r="I150" s="469"/>
      <c r="J150" s="469"/>
      <c r="K150" s="469"/>
      <c r="L150" s="469"/>
      <c r="M150" s="469"/>
      <c r="N150" s="469"/>
      <c r="O150" s="469"/>
      <c r="P150" s="469"/>
      <c r="Q150" s="469"/>
      <c r="R150" s="469"/>
      <c r="S150" s="469"/>
      <c r="T150" s="469"/>
      <c r="U150" s="469"/>
      <c r="V150" s="469"/>
      <c r="W150" s="469"/>
      <c r="X150" s="469"/>
      <c r="Y150" s="469"/>
      <c r="Z150" s="469"/>
      <c r="AA150" s="469"/>
      <c r="AB150" s="469"/>
      <c r="AC150" s="469"/>
      <c r="AD150" s="469"/>
      <c r="AE150" s="469"/>
      <c r="AF150" s="469"/>
      <c r="AG150" s="469"/>
      <c r="AH150" s="1692"/>
      <c r="AI150" s="2214"/>
      <c r="AJ150" s="1573"/>
      <c r="AK150" s="469"/>
      <c r="AL150" s="469"/>
      <c r="AM150" s="469"/>
      <c r="AN150" s="469"/>
      <c r="AO150" s="469"/>
      <c r="AP150" s="469"/>
      <c r="AQ150" s="469"/>
      <c r="AR150" s="469"/>
      <c r="AS150" s="469"/>
      <c r="AT150" s="469"/>
      <c r="AU150" s="469"/>
      <c r="AV150" s="469"/>
      <c r="AW150" s="469"/>
      <c r="AX150" s="469"/>
      <c r="AY150" s="469"/>
      <c r="AZ150" s="469"/>
      <c r="BA150" s="469"/>
      <c r="BB150" s="469"/>
      <c r="BC150" s="469"/>
      <c r="BD150" s="469"/>
      <c r="BE150" s="469"/>
      <c r="BF150" s="469"/>
      <c r="BG150" s="469"/>
      <c r="BH150" s="469"/>
      <c r="BI150" s="469"/>
      <c r="BJ150" s="469"/>
      <c r="BK150" s="469"/>
      <c r="BL150" s="2214"/>
      <c r="BM150" s="469"/>
      <c r="BN150" s="469"/>
      <c r="BO150" s="469"/>
      <c r="BP150" s="469"/>
      <c r="BQ150" s="469"/>
      <c r="BR150" s="469"/>
      <c r="BS150" s="469"/>
      <c r="BT150" s="469"/>
      <c r="BU150" s="469"/>
      <c r="BV150" s="469"/>
      <c r="BW150" s="469"/>
      <c r="BX150" s="469"/>
      <c r="BY150" s="469"/>
      <c r="BZ150" s="469"/>
      <c r="CA150" s="469"/>
      <c r="CB150" s="469"/>
      <c r="CC150" s="469"/>
      <c r="CD150" s="469"/>
      <c r="CE150" s="469"/>
      <c r="CF150" s="469"/>
      <c r="CG150" s="469"/>
      <c r="CH150" s="469"/>
      <c r="CI150" s="469"/>
      <c r="CJ150" s="469"/>
      <c r="CK150" s="469"/>
      <c r="CL150" s="469"/>
      <c r="CM150" s="469"/>
      <c r="CN150" s="469"/>
      <c r="CO150" s="469"/>
      <c r="CP150" s="469"/>
      <c r="CQ150" s="469"/>
      <c r="CR150" s="2214"/>
      <c r="CS150" s="469"/>
      <c r="CT150" s="469"/>
      <c r="CU150" s="469"/>
      <c r="CV150" s="469"/>
      <c r="CW150" s="469"/>
      <c r="CX150" s="469"/>
      <c r="CY150" s="469"/>
      <c r="CZ150" s="469"/>
      <c r="DA150" s="469"/>
      <c r="DB150" s="469"/>
      <c r="DC150" s="469"/>
      <c r="DD150" s="469"/>
      <c r="DE150" s="469"/>
      <c r="DF150" s="469"/>
      <c r="DG150" s="469"/>
      <c r="DH150" s="469"/>
      <c r="DI150" s="469"/>
      <c r="DJ150" s="469"/>
      <c r="DK150" s="469"/>
      <c r="DL150" s="469"/>
      <c r="DM150" s="469"/>
      <c r="DN150" s="469"/>
      <c r="DO150" s="469"/>
      <c r="DP150" s="469"/>
      <c r="DQ150" s="469"/>
      <c r="DR150" s="469"/>
      <c r="DS150" s="469"/>
      <c r="DT150" s="469"/>
      <c r="DU150" s="469"/>
      <c r="DV150" s="469"/>
      <c r="DW150" s="2214"/>
      <c r="DX150" s="469"/>
      <c r="DY150" s="469"/>
      <c r="DZ150" s="469"/>
      <c r="EA150" s="469"/>
      <c r="EB150" s="469"/>
      <c r="EC150" s="469"/>
      <c r="ED150" s="469"/>
      <c r="EE150" s="469"/>
      <c r="EF150" s="469"/>
      <c r="EG150" s="469"/>
      <c r="EH150" s="469"/>
      <c r="EI150" s="469"/>
      <c r="EJ150" s="469"/>
      <c r="EK150" s="469"/>
      <c r="EL150" s="469"/>
      <c r="EM150" s="469"/>
      <c r="EN150" s="469"/>
      <c r="EO150" s="469"/>
      <c r="EP150" s="469"/>
      <c r="EQ150" s="469"/>
      <c r="ER150" s="469"/>
      <c r="ES150" s="469"/>
      <c r="ET150" s="469"/>
      <c r="EU150" s="469"/>
      <c r="EV150" s="469"/>
      <c r="EW150" s="469"/>
      <c r="EX150" s="469"/>
      <c r="EY150" s="469"/>
      <c r="EZ150" s="469"/>
      <c r="FA150" s="469"/>
      <c r="FB150" s="469"/>
      <c r="FC150" s="2214"/>
      <c r="FD150" s="469"/>
      <c r="FE150" s="469"/>
      <c r="FF150" s="469"/>
      <c r="FG150" s="469"/>
      <c r="FH150" s="469"/>
      <c r="FI150" s="469"/>
      <c r="FJ150" s="469"/>
      <c r="FK150" s="469"/>
      <c r="FL150" s="469"/>
      <c r="FM150" s="469"/>
      <c r="FN150" s="469"/>
      <c r="FO150" s="469"/>
      <c r="FP150" s="469"/>
      <c r="FQ150" s="469"/>
      <c r="FR150" s="469"/>
      <c r="FS150" s="469"/>
      <c r="FT150" s="469"/>
      <c r="FU150" s="469"/>
      <c r="FV150" s="469"/>
      <c r="FW150" s="469"/>
      <c r="FX150" s="469"/>
      <c r="FY150" s="469"/>
      <c r="FZ150" s="469"/>
      <c r="GA150" s="469"/>
      <c r="GB150" s="469"/>
      <c r="GC150" s="469"/>
      <c r="GD150" s="469"/>
      <c r="GE150" s="469"/>
      <c r="GF150" s="469"/>
      <c r="GG150" s="469"/>
      <c r="GH150" s="2214"/>
      <c r="GI150" s="469"/>
      <c r="GJ150" s="469"/>
      <c r="GK150" s="469"/>
      <c r="GL150" s="469"/>
      <c r="GM150" s="469"/>
      <c r="GN150" s="469"/>
      <c r="GO150" s="469"/>
      <c r="GP150" s="469"/>
      <c r="GQ150" s="469"/>
      <c r="GR150" s="469"/>
      <c r="GS150" s="469"/>
      <c r="GT150" s="469"/>
      <c r="GU150" s="469"/>
      <c r="GV150" s="469"/>
      <c r="GW150" s="469"/>
      <c r="GX150" s="469"/>
      <c r="GY150" s="469"/>
      <c r="GZ150" s="469"/>
      <c r="HA150" s="469"/>
      <c r="HB150" s="469"/>
      <c r="HC150" s="469"/>
      <c r="HD150" s="469"/>
      <c r="HE150" s="469"/>
      <c r="HF150" s="469"/>
      <c r="HG150" s="469"/>
      <c r="HH150" s="469"/>
      <c r="HI150" s="469"/>
      <c r="HJ150" s="469"/>
      <c r="HK150" s="469"/>
      <c r="HL150" s="469"/>
      <c r="HM150" s="469"/>
      <c r="HN150" s="2214"/>
      <c r="HO150" s="469"/>
      <c r="HP150" s="469"/>
      <c r="HQ150" s="469"/>
      <c r="HR150" s="469"/>
      <c r="HS150" s="469"/>
      <c r="HT150" s="469"/>
      <c r="HU150" s="469"/>
      <c r="HV150" s="469"/>
      <c r="HW150" s="469"/>
      <c r="HX150" s="469"/>
      <c r="HY150" s="469"/>
      <c r="HZ150" s="469"/>
      <c r="IA150" s="469"/>
      <c r="IB150" s="469"/>
      <c r="IC150" s="469"/>
      <c r="ID150" s="257"/>
      <c r="IE150" s="469"/>
      <c r="IF150" s="469"/>
      <c r="IG150" s="469"/>
      <c r="IH150" s="469"/>
      <c r="II150" s="469"/>
      <c r="IJ150" s="469"/>
      <c r="IK150" s="469"/>
      <c r="IL150" s="469"/>
      <c r="IM150" s="469"/>
      <c r="IN150" s="469"/>
      <c r="IO150" s="469"/>
      <c r="IP150" s="469"/>
      <c r="IQ150" s="469"/>
      <c r="IR150" s="469"/>
      <c r="IS150" s="1585"/>
      <c r="IT150" s="2206"/>
      <c r="IU150" s="1573"/>
      <c r="IV150" s="469"/>
      <c r="IW150" s="469"/>
      <c r="IX150" s="469"/>
      <c r="IY150" s="469"/>
      <c r="IZ150" s="469"/>
      <c r="JA150" s="469"/>
      <c r="JB150" s="469"/>
      <c r="JC150" s="469"/>
      <c r="JD150" s="469"/>
      <c r="JE150" s="469"/>
      <c r="JF150" s="469"/>
      <c r="JG150" s="469"/>
      <c r="JH150" s="469"/>
      <c r="JI150" s="469"/>
      <c r="JJ150" s="469"/>
      <c r="JK150" s="469"/>
      <c r="JL150" s="469"/>
      <c r="JM150" s="469"/>
      <c r="JN150" s="469"/>
      <c r="JO150" s="469"/>
      <c r="JP150" s="469"/>
      <c r="JQ150" s="469"/>
      <c r="JR150" s="469"/>
      <c r="JS150" s="469"/>
      <c r="JT150" s="469"/>
      <c r="JU150" s="469"/>
      <c r="JV150" s="469"/>
      <c r="JW150" s="469"/>
      <c r="JX150" s="469"/>
      <c r="JY150" s="2214"/>
      <c r="JZ150" s="469"/>
      <c r="KA150" s="469"/>
      <c r="KB150" s="469"/>
      <c r="KC150" s="469"/>
      <c r="KD150" s="469"/>
      <c r="KE150" s="469"/>
      <c r="KF150" s="469"/>
      <c r="KG150" s="469"/>
      <c r="KH150" s="469"/>
      <c r="KI150" s="469"/>
      <c r="KJ150" s="469"/>
      <c r="KK150" s="469"/>
      <c r="KL150" s="469"/>
      <c r="KM150" s="469"/>
      <c r="KN150" s="469"/>
      <c r="KO150" s="469"/>
      <c r="KP150" s="469"/>
      <c r="KQ150" s="469"/>
      <c r="KR150" s="469"/>
      <c r="KS150" s="469"/>
      <c r="KT150" s="469"/>
      <c r="KU150" s="469"/>
      <c r="KV150" s="469"/>
      <c r="KW150" s="469"/>
      <c r="KX150" s="469"/>
      <c r="KY150" s="469"/>
      <c r="KZ150" s="469"/>
      <c r="LA150" s="469"/>
      <c r="LB150" s="469"/>
      <c r="LC150" s="469"/>
      <c r="LD150" s="469"/>
      <c r="LE150" s="2214"/>
      <c r="LF150" s="469"/>
      <c r="LG150" s="469"/>
      <c r="LH150" s="469"/>
      <c r="LI150" s="469"/>
      <c r="LJ150" s="469"/>
      <c r="LK150" s="469"/>
      <c r="LL150" s="469"/>
      <c r="LM150" s="469"/>
      <c r="LN150" s="469"/>
      <c r="LO150" s="469"/>
      <c r="LP150" s="469"/>
      <c r="LQ150" s="469"/>
      <c r="LR150" s="469"/>
      <c r="LS150" s="469"/>
      <c r="LT150" s="469"/>
      <c r="LU150" s="469"/>
      <c r="LV150" s="469"/>
      <c r="LW150" s="469"/>
      <c r="LX150" s="469"/>
      <c r="LY150" s="469"/>
      <c r="LZ150" s="469"/>
      <c r="MA150" s="469"/>
      <c r="MB150" s="469"/>
      <c r="MC150" s="469"/>
      <c r="MD150" s="469"/>
      <c r="ME150" s="469"/>
      <c r="MF150" s="469"/>
      <c r="MG150" s="469"/>
      <c r="MH150" s="469"/>
      <c r="MI150" s="469"/>
      <c r="MJ150" s="2214"/>
      <c r="MK150" s="469"/>
      <c r="ML150" s="469"/>
      <c r="MM150" s="469"/>
      <c r="MN150" s="469"/>
      <c r="MO150" s="469"/>
      <c r="MP150" s="469"/>
      <c r="MQ150" s="469"/>
      <c r="MR150" s="469"/>
      <c r="MS150" s="469"/>
      <c r="MT150" s="469"/>
      <c r="MU150" s="469"/>
      <c r="MV150" s="469"/>
      <c r="MW150" s="469"/>
      <c r="MX150" s="469"/>
      <c r="MY150" s="469"/>
      <c r="MZ150" s="469"/>
      <c r="NA150" s="469"/>
      <c r="NB150" s="469"/>
      <c r="NC150" s="469"/>
      <c r="ND150" s="469"/>
      <c r="NE150" s="469"/>
      <c r="NF150" s="469"/>
      <c r="NG150" s="469"/>
      <c r="NH150" s="469"/>
      <c r="NI150" s="469"/>
      <c r="NJ150" s="469"/>
      <c r="NK150" s="469"/>
      <c r="NL150" s="469"/>
      <c r="NM150" s="469"/>
      <c r="NN150" s="469"/>
      <c r="NO150" s="469"/>
      <c r="NP150" s="2214"/>
      <c r="NQ150" s="469"/>
      <c r="NR150" s="469"/>
      <c r="NS150" s="469"/>
      <c r="NT150" s="469"/>
      <c r="NU150" s="469"/>
      <c r="NV150" s="469"/>
      <c r="NW150" s="469"/>
      <c r="NX150" s="469"/>
      <c r="NY150" s="469"/>
      <c r="NZ150" s="469"/>
      <c r="OA150" s="469"/>
      <c r="OB150" s="469"/>
      <c r="OC150" s="469"/>
      <c r="OD150" s="469"/>
      <c r="OE150" s="469"/>
      <c r="OF150" s="469"/>
      <c r="OG150" s="469"/>
      <c r="OH150" s="469"/>
      <c r="OI150" s="469"/>
      <c r="OJ150" s="469"/>
      <c r="OK150" s="469"/>
      <c r="OL150" s="469"/>
      <c r="OM150" s="469"/>
      <c r="ON150" s="469"/>
      <c r="OO150" s="469"/>
      <c r="OP150" s="469"/>
      <c r="OQ150" s="469"/>
      <c r="OR150" s="469"/>
      <c r="OS150" s="469"/>
      <c r="OT150" s="469"/>
      <c r="OU150" s="469"/>
      <c r="OV150" s="2214"/>
      <c r="OW150" s="469"/>
      <c r="OX150" s="469"/>
      <c r="OY150" s="469"/>
      <c r="OZ150" s="469"/>
      <c r="PA150" s="469"/>
      <c r="PB150" s="469"/>
      <c r="PC150" s="469"/>
      <c r="PD150" s="469"/>
      <c r="PE150" s="469"/>
      <c r="PF150" s="469"/>
      <c r="PG150" s="469"/>
      <c r="PH150" s="469"/>
      <c r="PI150" s="469"/>
      <c r="PJ150" s="469"/>
      <c r="PK150" s="469"/>
      <c r="PL150" s="469"/>
      <c r="PM150" s="469"/>
      <c r="PN150" s="469"/>
      <c r="PO150" s="469"/>
      <c r="PP150" s="469"/>
      <c r="PQ150" s="469"/>
      <c r="PR150" s="469"/>
      <c r="PS150" s="469"/>
      <c r="PT150" s="469"/>
      <c r="PU150" s="469"/>
      <c r="PV150" s="469"/>
      <c r="PW150" s="469"/>
      <c r="PX150" s="469"/>
      <c r="PY150" s="2214"/>
      <c r="PZ150" s="469"/>
      <c r="QA150" s="469"/>
      <c r="QB150" s="469"/>
      <c r="QC150" s="469"/>
      <c r="QD150" s="469"/>
      <c r="QE150" s="469"/>
      <c r="QF150" s="469"/>
      <c r="QG150" s="469"/>
      <c r="QH150" s="469"/>
      <c r="QI150" s="469"/>
      <c r="QJ150" s="469"/>
      <c r="QK150" s="469"/>
      <c r="QL150" s="469"/>
      <c r="QM150" s="469"/>
      <c r="QN150" s="469"/>
      <c r="QO150" s="469"/>
      <c r="QP150" s="469"/>
      <c r="QQ150" s="469"/>
      <c r="QR150" s="469"/>
      <c r="QS150" s="469"/>
      <c r="QT150" s="469"/>
      <c r="QU150" s="469"/>
      <c r="QV150" s="469"/>
      <c r="QW150" s="469"/>
      <c r="QX150" s="469"/>
      <c r="QY150" s="469"/>
      <c r="QZ150" s="469"/>
      <c r="RA150" s="469"/>
      <c r="RB150" s="469"/>
      <c r="RC150" s="469"/>
      <c r="RD150" s="469"/>
    </row>
    <row r="151" spans="1:472" ht="30" hidden="1" outlineLevel="1">
      <c r="A151" s="2500"/>
      <c r="B151" s="2487" t="s">
        <v>30301</v>
      </c>
      <c r="C151" s="2214"/>
      <c r="D151" s="469"/>
      <c r="E151" s="469"/>
      <c r="F151" s="469"/>
      <c r="G151" s="469"/>
      <c r="H151" s="469"/>
      <c r="I151" s="469"/>
      <c r="J151" s="469"/>
      <c r="K151" s="469"/>
      <c r="L151" s="469"/>
      <c r="M151" s="469"/>
      <c r="N151" s="469"/>
      <c r="O151" s="469"/>
      <c r="P151" s="469"/>
      <c r="Q151" s="469"/>
      <c r="R151" s="469"/>
      <c r="S151" s="469"/>
      <c r="T151" s="469"/>
      <c r="U151" s="469"/>
      <c r="V151" s="469"/>
      <c r="W151" s="469"/>
      <c r="X151" s="469"/>
      <c r="Y151" s="469"/>
      <c r="Z151" s="469"/>
      <c r="AA151" s="469"/>
      <c r="AB151" s="469"/>
      <c r="AC151" s="469"/>
      <c r="AD151" s="469"/>
      <c r="AE151" s="469"/>
      <c r="AF151" s="469"/>
      <c r="AG151" s="469"/>
      <c r="AH151" s="1692"/>
      <c r="AI151" s="2214"/>
      <c r="AJ151" s="1573"/>
      <c r="AK151" s="469"/>
      <c r="AL151" s="469"/>
      <c r="AM151" s="469"/>
      <c r="AN151" s="469"/>
      <c r="AO151" s="469"/>
      <c r="AP151" s="469"/>
      <c r="AQ151" s="469"/>
      <c r="AR151" s="469"/>
      <c r="AS151" s="469"/>
      <c r="AT151" s="469"/>
      <c r="AU151" s="469"/>
      <c r="AV151" s="469"/>
      <c r="AW151" s="469"/>
      <c r="AX151" s="469"/>
      <c r="AY151" s="469"/>
      <c r="AZ151" s="469"/>
      <c r="BA151" s="469"/>
      <c r="BB151" s="469"/>
      <c r="BC151" s="469"/>
      <c r="BD151" s="469"/>
      <c r="BE151" s="469"/>
      <c r="BF151" s="469"/>
      <c r="BG151" s="469"/>
      <c r="BH151" s="469"/>
      <c r="BI151" s="469"/>
      <c r="BJ151" s="469"/>
      <c r="BK151" s="469"/>
      <c r="BL151" s="2214"/>
      <c r="BM151" s="469"/>
      <c r="BN151" s="469"/>
      <c r="BO151" s="469"/>
      <c r="BP151" s="469"/>
      <c r="BQ151" s="469"/>
      <c r="BR151" s="469"/>
      <c r="BS151" s="469"/>
      <c r="BT151" s="469"/>
      <c r="BU151" s="469"/>
      <c r="BV151" s="469"/>
      <c r="BW151" s="469"/>
      <c r="BX151" s="469"/>
      <c r="BY151" s="469"/>
      <c r="BZ151" s="469"/>
      <c r="CA151" s="469"/>
      <c r="CB151" s="469"/>
      <c r="CC151" s="469"/>
      <c r="CD151" s="469"/>
      <c r="CE151" s="469"/>
      <c r="CF151" s="469"/>
      <c r="CG151" s="469"/>
      <c r="CH151" s="469"/>
      <c r="CI151" s="469"/>
      <c r="CJ151" s="469"/>
      <c r="CK151" s="469"/>
      <c r="CL151" s="469"/>
      <c r="CM151" s="469"/>
      <c r="CN151" s="469"/>
      <c r="CO151" s="469"/>
      <c r="CP151" s="469"/>
      <c r="CQ151" s="469"/>
      <c r="CR151" s="2214"/>
      <c r="CS151" s="469"/>
      <c r="CT151" s="469"/>
      <c r="CU151" s="469"/>
      <c r="CV151" s="469"/>
      <c r="CW151" s="469"/>
      <c r="CX151" s="469"/>
      <c r="CY151" s="469"/>
      <c r="CZ151" s="469"/>
      <c r="DA151" s="469"/>
      <c r="DB151" s="469"/>
      <c r="DC151" s="469"/>
      <c r="DD151" s="469"/>
      <c r="DE151" s="469"/>
      <c r="DF151" s="469"/>
      <c r="DG151" s="469"/>
      <c r="DH151" s="469"/>
      <c r="DI151" s="469"/>
      <c r="DJ151" s="469"/>
      <c r="DK151" s="469"/>
      <c r="DL151" s="469"/>
      <c r="DM151" s="469"/>
      <c r="DN151" s="469"/>
      <c r="DO151" s="469"/>
      <c r="DP151" s="469"/>
      <c r="DQ151" s="469"/>
      <c r="DR151" s="469"/>
      <c r="DS151" s="469"/>
      <c r="DT151" s="469"/>
      <c r="DU151" s="469"/>
      <c r="DV151" s="469"/>
      <c r="DW151" s="2214"/>
      <c r="DX151" s="469"/>
      <c r="DY151" s="469"/>
      <c r="DZ151" s="469"/>
      <c r="EA151" s="469"/>
      <c r="EB151" s="469"/>
      <c r="EC151" s="469"/>
      <c r="ED151" s="469"/>
      <c r="EE151" s="469"/>
      <c r="EF151" s="469"/>
      <c r="EG151" s="469"/>
      <c r="EH151" s="469"/>
      <c r="EI151" s="469"/>
      <c r="EJ151" s="469"/>
      <c r="EK151" s="469"/>
      <c r="EL151" s="469"/>
      <c r="EM151" s="469"/>
      <c r="EN151" s="469"/>
      <c r="EO151" s="469"/>
      <c r="EP151" s="469"/>
      <c r="EQ151" s="469"/>
      <c r="ER151" s="469"/>
      <c r="ES151" s="469"/>
      <c r="ET151" s="469"/>
      <c r="EU151" s="469"/>
      <c r="EV151" s="469"/>
      <c r="EW151" s="469"/>
      <c r="EX151" s="469"/>
      <c r="EY151" s="469"/>
      <c r="EZ151" s="469"/>
      <c r="FA151" s="469"/>
      <c r="FB151" s="469"/>
      <c r="FC151" s="2214"/>
      <c r="FD151" s="469"/>
      <c r="FE151" s="469"/>
      <c r="FF151" s="469"/>
      <c r="FG151" s="469"/>
      <c r="FH151" s="469"/>
      <c r="FI151" s="469"/>
      <c r="FJ151" s="469"/>
      <c r="FK151" s="469"/>
      <c r="FL151" s="469"/>
      <c r="FM151" s="469"/>
      <c r="FN151" s="469"/>
      <c r="FO151" s="469"/>
      <c r="FP151" s="469"/>
      <c r="FQ151" s="469"/>
      <c r="FR151" s="469"/>
      <c r="FS151" s="469"/>
      <c r="FT151" s="469"/>
      <c r="FU151" s="469"/>
      <c r="FV151" s="469"/>
      <c r="FW151" s="469"/>
      <c r="FX151" s="469"/>
      <c r="FY151" s="469"/>
      <c r="FZ151" s="469"/>
      <c r="GA151" s="469"/>
      <c r="GB151" s="469"/>
      <c r="GC151" s="469"/>
      <c r="GD151" s="469"/>
      <c r="GE151" s="469"/>
      <c r="GF151" s="469"/>
      <c r="GG151" s="469"/>
      <c r="GH151" s="2214"/>
      <c r="GI151" s="469"/>
      <c r="GJ151" s="469"/>
      <c r="GK151" s="469"/>
      <c r="GL151" s="469"/>
      <c r="GM151" s="469"/>
      <c r="GN151" s="469"/>
      <c r="GO151" s="469"/>
      <c r="GP151" s="469"/>
      <c r="GQ151" s="469"/>
      <c r="GR151" s="469"/>
      <c r="GS151" s="469"/>
      <c r="GT151" s="469"/>
      <c r="GU151" s="469"/>
      <c r="GV151" s="469"/>
      <c r="GW151" s="469"/>
      <c r="GX151" s="469"/>
      <c r="GY151" s="469"/>
      <c r="GZ151" s="469"/>
      <c r="HA151" s="469"/>
      <c r="HB151" s="469"/>
      <c r="HC151" s="469"/>
      <c r="HD151" s="469"/>
      <c r="HE151" s="469"/>
      <c r="HF151" s="469"/>
      <c r="HG151" s="469"/>
      <c r="HH151" s="469"/>
      <c r="HI151" s="469"/>
      <c r="HJ151" s="469"/>
      <c r="HK151" s="469"/>
      <c r="HL151" s="469"/>
      <c r="HM151" s="469"/>
      <c r="HN151" s="2214"/>
      <c r="HO151" s="469"/>
      <c r="HP151" s="469"/>
      <c r="HQ151" s="469"/>
      <c r="HR151" s="469"/>
      <c r="HS151" s="469"/>
      <c r="HT151" s="469"/>
      <c r="HU151" s="469"/>
      <c r="HV151" s="469"/>
      <c r="HW151" s="469"/>
      <c r="HX151" s="469"/>
      <c r="HY151" s="469"/>
      <c r="HZ151" s="469"/>
      <c r="IA151" s="469"/>
      <c r="IB151" s="469"/>
      <c r="IC151" s="469"/>
      <c r="ID151" s="257"/>
      <c r="IE151" s="469"/>
      <c r="IF151" s="469"/>
      <c r="IG151" s="469"/>
      <c r="IH151" s="469"/>
      <c r="II151" s="469"/>
      <c r="IJ151" s="469"/>
      <c r="IK151" s="469"/>
      <c r="IL151" s="469"/>
      <c r="IM151" s="469"/>
      <c r="IN151" s="469"/>
      <c r="IO151" s="469"/>
      <c r="IP151" s="469"/>
      <c r="IQ151" s="469"/>
      <c r="IR151" s="469"/>
      <c r="IS151" s="1585"/>
      <c r="IT151" s="2206"/>
      <c r="IU151" s="1573"/>
      <c r="IV151" s="469"/>
      <c r="IW151" s="469"/>
      <c r="IX151" s="469"/>
      <c r="IY151" s="469"/>
      <c r="IZ151" s="469"/>
      <c r="JA151" s="469"/>
      <c r="JB151" s="469"/>
      <c r="JC151" s="469"/>
      <c r="JD151" s="469"/>
      <c r="JE151" s="469"/>
      <c r="JF151" s="469"/>
      <c r="JG151" s="469"/>
      <c r="JH151" s="469"/>
      <c r="JI151" s="469"/>
      <c r="JJ151" s="469"/>
      <c r="JK151" s="469"/>
      <c r="JL151" s="469"/>
      <c r="JM151" s="469"/>
      <c r="JN151" s="469"/>
      <c r="JO151" s="469"/>
      <c r="JP151" s="469"/>
      <c r="JQ151" s="469"/>
      <c r="JR151" s="469"/>
      <c r="JS151" s="469"/>
      <c r="JT151" s="469"/>
      <c r="JU151" s="469"/>
      <c r="JV151" s="469"/>
      <c r="JW151" s="469"/>
      <c r="JX151" s="469"/>
      <c r="JY151" s="2214"/>
      <c r="JZ151" s="469"/>
      <c r="KA151" s="469"/>
      <c r="KB151" s="469"/>
      <c r="KC151" s="469"/>
      <c r="KD151" s="469"/>
      <c r="KE151" s="469"/>
      <c r="KF151" s="469"/>
      <c r="KG151" s="469"/>
      <c r="KH151" s="469"/>
      <c r="KI151" s="469"/>
      <c r="KJ151" s="469"/>
      <c r="KK151" s="469"/>
      <c r="KL151" s="469"/>
      <c r="KM151" s="469"/>
      <c r="KN151" s="469"/>
      <c r="KO151" s="469"/>
      <c r="KP151" s="469"/>
      <c r="KQ151" s="469"/>
      <c r="KR151" s="469"/>
      <c r="KS151" s="469"/>
      <c r="KT151" s="469"/>
      <c r="KU151" s="469"/>
      <c r="KV151" s="469"/>
      <c r="KW151" s="469"/>
      <c r="KX151" s="469"/>
      <c r="KY151" s="469"/>
      <c r="KZ151" s="469"/>
      <c r="LA151" s="469"/>
      <c r="LB151" s="469"/>
      <c r="LC151" s="469"/>
      <c r="LD151" s="469"/>
      <c r="LE151" s="2214"/>
      <c r="LF151" s="469"/>
      <c r="LG151" s="469"/>
      <c r="LH151" s="469"/>
      <c r="LI151" s="469"/>
      <c r="LJ151" s="469"/>
      <c r="LK151" s="469"/>
      <c r="LL151" s="469"/>
      <c r="LM151" s="469"/>
      <c r="LN151" s="469"/>
      <c r="LO151" s="469"/>
      <c r="LP151" s="469"/>
      <c r="LQ151" s="469"/>
      <c r="LR151" s="469"/>
      <c r="LS151" s="469"/>
      <c r="LT151" s="469"/>
      <c r="LU151" s="469"/>
      <c r="LV151" s="469"/>
      <c r="LW151" s="469"/>
      <c r="LX151" s="469"/>
      <c r="LY151" s="469"/>
      <c r="LZ151" s="469"/>
      <c r="MA151" s="469"/>
      <c r="MB151" s="469"/>
      <c r="MC151" s="469"/>
      <c r="MD151" s="469"/>
      <c r="ME151" s="469"/>
      <c r="MF151" s="469"/>
      <c r="MG151" s="469"/>
      <c r="MH151" s="469"/>
      <c r="MI151" s="469"/>
      <c r="MJ151" s="2214"/>
      <c r="MK151" s="469"/>
      <c r="ML151" s="469"/>
      <c r="MM151" s="469"/>
      <c r="MN151" s="469"/>
      <c r="MO151" s="469"/>
      <c r="MP151" s="469"/>
      <c r="MQ151" s="469"/>
      <c r="MR151" s="469"/>
      <c r="MS151" s="469"/>
      <c r="MT151" s="469"/>
      <c r="MU151" s="469"/>
      <c r="MV151" s="469"/>
      <c r="MW151" s="469"/>
      <c r="MX151" s="469"/>
      <c r="MY151" s="469"/>
      <c r="MZ151" s="469"/>
      <c r="NA151" s="469"/>
      <c r="NB151" s="469"/>
      <c r="NC151" s="469"/>
      <c r="ND151" s="469"/>
      <c r="NE151" s="469"/>
      <c r="NF151" s="469"/>
      <c r="NG151" s="469"/>
      <c r="NH151" s="469"/>
      <c r="NI151" s="469"/>
      <c r="NJ151" s="469"/>
      <c r="NK151" s="469"/>
      <c r="NL151" s="469"/>
      <c r="NM151" s="469"/>
      <c r="NN151" s="469"/>
      <c r="NO151" s="469"/>
      <c r="NP151" s="2214"/>
      <c r="NQ151" s="469"/>
      <c r="NR151" s="469"/>
      <c r="NS151" s="469"/>
      <c r="NT151" s="469"/>
      <c r="NU151" s="469"/>
      <c r="NV151" s="469"/>
      <c r="NW151" s="469"/>
      <c r="NX151" s="469"/>
      <c r="NY151" s="469"/>
      <c r="NZ151" s="469"/>
      <c r="OA151" s="469"/>
      <c r="OB151" s="469"/>
      <c r="OC151" s="469"/>
      <c r="OD151" s="469"/>
      <c r="OE151" s="469"/>
      <c r="OF151" s="469"/>
      <c r="OG151" s="469"/>
      <c r="OH151" s="469"/>
      <c r="OI151" s="469"/>
      <c r="OJ151" s="469"/>
      <c r="OK151" s="469"/>
      <c r="OL151" s="469"/>
      <c r="OM151" s="469"/>
      <c r="ON151" s="469"/>
      <c r="OO151" s="469"/>
      <c r="OP151" s="469"/>
      <c r="OQ151" s="469"/>
      <c r="OR151" s="469"/>
      <c r="OS151" s="469"/>
      <c r="OT151" s="469"/>
      <c r="OU151" s="469"/>
      <c r="OV151" s="2214"/>
      <c r="OW151" s="469"/>
      <c r="OX151" s="469"/>
      <c r="OY151" s="469"/>
      <c r="OZ151" s="469"/>
      <c r="PA151" s="469"/>
      <c r="PB151" s="469"/>
      <c r="PC151" s="469"/>
      <c r="PD151" s="469"/>
      <c r="PE151" s="469"/>
      <c r="PF151" s="469"/>
      <c r="PG151" s="469"/>
      <c r="PH151" s="469"/>
      <c r="PI151" s="469"/>
      <c r="PJ151" s="469"/>
      <c r="PK151" s="469"/>
      <c r="PL151" s="469"/>
      <c r="PM151" s="469"/>
      <c r="PN151" s="469"/>
      <c r="PO151" s="469"/>
      <c r="PP151" s="469"/>
      <c r="PQ151" s="469"/>
      <c r="PR151" s="469"/>
      <c r="PS151" s="469"/>
      <c r="PT151" s="469"/>
      <c r="PU151" s="469"/>
      <c r="PV151" s="469"/>
      <c r="PW151" s="469"/>
      <c r="PX151" s="469"/>
      <c r="PY151" s="2214"/>
      <c r="PZ151" s="469"/>
      <c r="QA151" s="469"/>
      <c r="QB151" s="469"/>
      <c r="QC151" s="469"/>
      <c r="QD151" s="469"/>
      <c r="QE151" s="469"/>
      <c r="QF151" s="469"/>
      <c r="QG151" s="469"/>
      <c r="QH151" s="469"/>
      <c r="QI151" s="469"/>
      <c r="QJ151" s="469"/>
      <c r="QK151" s="469"/>
      <c r="QL151" s="469"/>
      <c r="QM151" s="469"/>
      <c r="QN151" s="469"/>
      <c r="QO151" s="469"/>
      <c r="QP151" s="469"/>
      <c r="QQ151" s="469"/>
      <c r="QR151" s="469"/>
      <c r="QS151" s="469"/>
      <c r="QT151" s="469"/>
      <c r="QU151" s="469"/>
      <c r="QV151" s="469"/>
      <c r="QW151" s="469"/>
      <c r="QX151" s="469"/>
      <c r="QY151" s="469"/>
      <c r="QZ151" s="469"/>
      <c r="RA151" s="469"/>
      <c r="RB151" s="469"/>
      <c r="RC151" s="469"/>
      <c r="RD151" s="469"/>
    </row>
    <row r="152" spans="1:472" ht="15" hidden="1" outlineLevel="1">
      <c r="A152" s="2560"/>
      <c r="B152" s="2488" t="s">
        <v>18016</v>
      </c>
      <c r="C152" s="2205"/>
      <c r="D152" s="1782"/>
      <c r="E152" s="1782"/>
      <c r="F152" s="1782"/>
      <c r="G152" s="1782"/>
      <c r="H152" s="1782"/>
      <c r="I152" s="1782"/>
      <c r="J152" s="1782"/>
      <c r="K152" s="1782"/>
      <c r="L152" s="1782"/>
      <c r="M152" s="1782"/>
      <c r="N152" s="1782"/>
      <c r="O152" s="1782"/>
      <c r="P152" s="1782"/>
      <c r="Q152" s="1782"/>
      <c r="R152" s="1782"/>
      <c r="S152" s="1782"/>
      <c r="T152" s="1782"/>
      <c r="U152" s="1782"/>
      <c r="V152" s="1782"/>
      <c r="W152" s="1782"/>
      <c r="X152" s="1782"/>
      <c r="Y152" s="1782"/>
      <c r="Z152" s="1782"/>
      <c r="AA152" s="1782"/>
      <c r="AB152" s="1782"/>
      <c r="AC152" s="1782"/>
      <c r="AD152" s="1782"/>
      <c r="AE152" s="1782"/>
      <c r="AF152" s="1782"/>
      <c r="AG152" s="1782"/>
      <c r="AH152" s="1949"/>
      <c r="AI152" s="2205"/>
      <c r="AJ152" s="1797"/>
      <c r="AK152" s="1782"/>
      <c r="AL152" s="1782"/>
      <c r="AM152" s="1782"/>
      <c r="AN152" s="1782"/>
      <c r="AO152" s="1782"/>
      <c r="AP152" s="1782"/>
      <c r="AQ152" s="1782"/>
      <c r="AR152" s="1782"/>
      <c r="AS152" s="1782"/>
      <c r="AT152" s="1782"/>
      <c r="AU152" s="1782"/>
      <c r="AV152" s="1782"/>
      <c r="AW152" s="1782"/>
      <c r="AX152" s="1782"/>
      <c r="AY152" s="1782"/>
      <c r="AZ152" s="1782"/>
      <c r="BA152" s="1782"/>
      <c r="BB152" s="1782"/>
      <c r="BC152" s="1782"/>
      <c r="BD152" s="1782"/>
      <c r="BE152" s="1782"/>
      <c r="BF152" s="1782"/>
      <c r="BG152" s="1782"/>
      <c r="BH152" s="1782"/>
      <c r="BI152" s="1782"/>
      <c r="BJ152" s="1782"/>
      <c r="BK152" s="1782"/>
      <c r="BL152" s="2205"/>
      <c r="BM152" s="1782"/>
      <c r="BN152" s="1782"/>
      <c r="BO152" s="1782"/>
      <c r="BP152" s="1782"/>
      <c r="BQ152" s="1782"/>
      <c r="BR152" s="1782"/>
      <c r="BS152" s="1782"/>
      <c r="BT152" s="1782"/>
      <c r="BU152" s="1782"/>
      <c r="BV152" s="1782"/>
      <c r="BW152" s="1782"/>
      <c r="BX152" s="1782"/>
      <c r="BY152" s="1782"/>
      <c r="BZ152" s="1782"/>
      <c r="CA152" s="1782"/>
      <c r="CB152" s="1782"/>
      <c r="CC152" s="1782"/>
      <c r="CD152" s="1782"/>
      <c r="CE152" s="1782"/>
      <c r="CF152" s="1782"/>
      <c r="CG152" s="1782"/>
      <c r="CH152" s="1782"/>
      <c r="CI152" s="1782"/>
      <c r="CJ152" s="1782"/>
      <c r="CK152" s="1782"/>
      <c r="CL152" s="1782"/>
      <c r="CM152" s="1782"/>
      <c r="CN152" s="1782"/>
      <c r="CO152" s="1782"/>
      <c r="CP152" s="1782"/>
      <c r="CQ152" s="1782"/>
      <c r="CR152" s="2205"/>
      <c r="CS152" s="1782"/>
      <c r="CT152" s="1782"/>
      <c r="CU152" s="1782"/>
      <c r="CV152" s="1782"/>
      <c r="CW152" s="1782"/>
      <c r="CX152" s="1782"/>
      <c r="CY152" s="1782"/>
      <c r="CZ152" s="1782"/>
      <c r="DA152" s="1782"/>
      <c r="DB152" s="1782"/>
      <c r="DC152" s="1782"/>
      <c r="DD152" s="1782"/>
      <c r="DE152" s="1782"/>
      <c r="DF152" s="1782"/>
      <c r="DG152" s="1782"/>
      <c r="DH152" s="1782"/>
      <c r="DI152" s="1782"/>
      <c r="DJ152" s="1782"/>
      <c r="DK152" s="1782"/>
      <c r="DL152" s="1782"/>
      <c r="DM152" s="1782"/>
      <c r="DN152" s="1782"/>
      <c r="DO152" s="1782"/>
      <c r="DP152" s="1782"/>
      <c r="DQ152" s="1782"/>
      <c r="DR152" s="1782"/>
      <c r="DS152" s="1782"/>
      <c r="DT152" s="1782"/>
      <c r="DU152" s="1782"/>
      <c r="DV152" s="1782"/>
      <c r="DW152" s="2205"/>
      <c r="DX152" s="1782"/>
      <c r="DY152" s="1782"/>
      <c r="DZ152" s="1782"/>
      <c r="EA152" s="1782"/>
      <c r="EB152" s="1782"/>
      <c r="EC152" s="1782"/>
      <c r="ED152" s="1782"/>
      <c r="EE152" s="1782"/>
      <c r="EF152" s="1782"/>
      <c r="EG152" s="1782"/>
      <c r="EH152" s="1782"/>
      <c r="EI152" s="1782"/>
      <c r="EJ152" s="1782"/>
      <c r="EK152" s="1782"/>
      <c r="EL152" s="1782"/>
      <c r="EM152" s="1782"/>
      <c r="EN152" s="1782"/>
      <c r="EO152" s="1782"/>
      <c r="EP152" s="1782"/>
      <c r="EQ152" s="1782"/>
      <c r="ER152" s="1782"/>
      <c r="ES152" s="1782"/>
      <c r="ET152" s="1782"/>
      <c r="EU152" s="1782"/>
      <c r="EV152" s="1782"/>
      <c r="EW152" s="1782"/>
      <c r="EX152" s="1782"/>
      <c r="EY152" s="1782"/>
      <c r="EZ152" s="1782"/>
      <c r="FA152" s="1782"/>
      <c r="FB152" s="1782"/>
      <c r="FC152" s="2205"/>
      <c r="FD152" s="1782"/>
      <c r="FE152" s="1782"/>
      <c r="FF152" s="1782"/>
      <c r="FG152" s="1782"/>
      <c r="FH152" s="1782"/>
      <c r="FI152" s="1782"/>
      <c r="FJ152" s="1782"/>
      <c r="FK152" s="1782"/>
      <c r="FL152" s="1782"/>
      <c r="FM152" s="1782"/>
      <c r="FN152" s="1782"/>
      <c r="FO152" s="1782"/>
      <c r="FP152" s="1782"/>
      <c r="FQ152" s="1782"/>
      <c r="FR152" s="1782"/>
      <c r="FS152" s="1782"/>
      <c r="FT152" s="1782"/>
      <c r="FU152" s="1782"/>
      <c r="FV152" s="1782"/>
      <c r="FW152" s="1782"/>
      <c r="FX152" s="1782"/>
      <c r="FY152" s="1782"/>
      <c r="FZ152" s="1782"/>
      <c r="GA152" s="1782"/>
      <c r="GB152" s="1782"/>
      <c r="GC152" s="1782"/>
      <c r="GD152" s="1782"/>
      <c r="GE152" s="1782"/>
      <c r="GF152" s="1782"/>
      <c r="GG152" s="1782"/>
      <c r="GH152" s="2205"/>
      <c r="GI152" s="1782"/>
      <c r="GJ152" s="1782"/>
      <c r="GK152" s="1782"/>
      <c r="GL152" s="1782"/>
      <c r="GM152" s="1782"/>
      <c r="GN152" s="1782"/>
      <c r="GO152" s="1782"/>
      <c r="GP152" s="1782"/>
      <c r="GQ152" s="1782"/>
      <c r="GR152" s="1782"/>
      <c r="GS152" s="1782"/>
      <c r="GT152" s="1782"/>
      <c r="GU152" s="1782"/>
      <c r="GV152" s="1782"/>
      <c r="GW152" s="1782"/>
      <c r="GX152" s="1782"/>
      <c r="GY152" s="1782"/>
      <c r="GZ152" s="1782"/>
      <c r="HA152" s="1782"/>
      <c r="HB152" s="1782"/>
      <c r="HC152" s="1782"/>
      <c r="HD152" s="1782"/>
      <c r="HE152" s="1782"/>
      <c r="HF152" s="1782"/>
      <c r="HG152" s="1782"/>
      <c r="HH152" s="1782"/>
      <c r="HI152" s="1782"/>
      <c r="HJ152" s="1782"/>
      <c r="HK152" s="1782"/>
      <c r="HL152" s="1782"/>
      <c r="HM152" s="1782"/>
      <c r="HN152" s="2205"/>
      <c r="HO152" s="1782"/>
      <c r="HP152" s="1782"/>
      <c r="HQ152" s="1782"/>
      <c r="HR152" s="1782"/>
      <c r="HS152" s="1782"/>
      <c r="HT152" s="1782"/>
      <c r="HU152" s="1782"/>
      <c r="HV152" s="1782"/>
      <c r="HW152" s="1782"/>
      <c r="HX152" s="1782"/>
      <c r="HY152" s="1782"/>
      <c r="HZ152" s="1782"/>
      <c r="IA152" s="1782"/>
      <c r="IB152" s="1782"/>
      <c r="IC152" s="1782"/>
      <c r="ID152" s="1950"/>
      <c r="IE152" s="1782"/>
      <c r="IF152" s="1782"/>
      <c r="IG152" s="1782"/>
      <c r="IH152" s="1782"/>
      <c r="II152" s="1782"/>
      <c r="IJ152" s="1782"/>
      <c r="IK152" s="1782"/>
      <c r="IL152" s="1782"/>
      <c r="IM152" s="1782"/>
      <c r="IN152" s="1782"/>
      <c r="IO152" s="1782"/>
      <c r="IP152" s="1782"/>
      <c r="IQ152" s="1782"/>
      <c r="IR152" s="1782"/>
      <c r="IS152" s="1951"/>
      <c r="IT152" s="2206"/>
      <c r="IU152" s="1797"/>
      <c r="IV152" s="1782"/>
      <c r="IW152" s="1782"/>
      <c r="IX152" s="1782"/>
      <c r="IY152" s="1782"/>
      <c r="IZ152" s="1782"/>
      <c r="JA152" s="1782"/>
      <c r="JB152" s="1782"/>
      <c r="JC152" s="1782"/>
      <c r="JD152" s="1782"/>
      <c r="JE152" s="1782"/>
      <c r="JF152" s="1782"/>
      <c r="JG152" s="1782"/>
      <c r="JH152" s="1782"/>
      <c r="JI152" s="1782"/>
      <c r="JJ152" s="1782"/>
      <c r="JK152" s="1782"/>
      <c r="JL152" s="1782"/>
      <c r="JM152" s="1782"/>
      <c r="JN152" s="1782"/>
      <c r="JO152" s="1782"/>
      <c r="JP152" s="1782"/>
      <c r="JQ152" s="1782"/>
      <c r="JR152" s="1782"/>
      <c r="JS152" s="1782"/>
      <c r="JT152" s="1782"/>
      <c r="JU152" s="1782"/>
      <c r="JV152" s="1782"/>
      <c r="JW152" s="1782"/>
      <c r="JX152" s="1782"/>
      <c r="JY152" s="2205"/>
      <c r="JZ152" s="1782"/>
      <c r="KA152" s="1782"/>
      <c r="KB152" s="1782"/>
      <c r="KC152" s="1782"/>
      <c r="KD152" s="1782"/>
      <c r="KE152" s="1782"/>
      <c r="KF152" s="1782"/>
      <c r="KG152" s="1782"/>
      <c r="KH152" s="1782"/>
      <c r="KI152" s="1782"/>
      <c r="KJ152" s="1782"/>
      <c r="KK152" s="1782"/>
      <c r="KL152" s="1782"/>
      <c r="KM152" s="1782"/>
      <c r="KN152" s="1782"/>
      <c r="KO152" s="1782"/>
      <c r="KP152" s="1782"/>
      <c r="KQ152" s="1782"/>
      <c r="KR152" s="1782"/>
      <c r="KS152" s="1782"/>
      <c r="KT152" s="1782"/>
      <c r="KU152" s="1782"/>
      <c r="KV152" s="1782"/>
      <c r="KW152" s="1782"/>
      <c r="KX152" s="1782"/>
      <c r="KY152" s="1782"/>
      <c r="KZ152" s="1782"/>
      <c r="LA152" s="1782"/>
      <c r="LB152" s="1782"/>
      <c r="LC152" s="1782"/>
      <c r="LD152" s="1782"/>
      <c r="LE152" s="2205"/>
      <c r="LF152" s="1782"/>
      <c r="LG152" s="1782"/>
      <c r="LH152" s="1782"/>
      <c r="LI152" s="1782"/>
      <c r="LJ152" s="1782"/>
      <c r="LK152" s="1782"/>
      <c r="LL152" s="1782"/>
      <c r="LM152" s="1782"/>
      <c r="LN152" s="1782"/>
      <c r="LO152" s="1782"/>
      <c r="LP152" s="1782"/>
      <c r="LQ152" s="1782"/>
      <c r="LR152" s="1782"/>
      <c r="LS152" s="1782"/>
      <c r="LT152" s="1782"/>
      <c r="LU152" s="1782"/>
      <c r="LV152" s="1782"/>
      <c r="LW152" s="1782"/>
      <c r="LX152" s="1782"/>
      <c r="LY152" s="1782"/>
      <c r="LZ152" s="1782"/>
      <c r="MA152" s="1782"/>
      <c r="MB152" s="1782"/>
      <c r="MC152" s="1782"/>
      <c r="MD152" s="1782"/>
      <c r="ME152" s="1782"/>
      <c r="MF152" s="1782"/>
      <c r="MG152" s="1782"/>
      <c r="MH152" s="1782"/>
      <c r="MI152" s="1782"/>
      <c r="MJ152" s="2205"/>
      <c r="MK152" s="1782"/>
      <c r="ML152" s="1782"/>
      <c r="MM152" s="1782"/>
      <c r="MN152" s="1782"/>
      <c r="MO152" s="1782"/>
      <c r="MP152" s="1782"/>
      <c r="MQ152" s="1782"/>
      <c r="MR152" s="1782"/>
      <c r="MS152" s="1782"/>
      <c r="MT152" s="1782"/>
      <c r="MU152" s="1782"/>
      <c r="MV152" s="1782"/>
      <c r="MW152" s="1782"/>
      <c r="MX152" s="1782"/>
      <c r="MY152" s="1782"/>
      <c r="MZ152" s="1782"/>
      <c r="NA152" s="1782"/>
      <c r="NB152" s="1782"/>
      <c r="NC152" s="1782"/>
      <c r="ND152" s="1782"/>
      <c r="NE152" s="1782"/>
      <c r="NF152" s="1782"/>
      <c r="NG152" s="1782"/>
      <c r="NH152" s="1782"/>
      <c r="NI152" s="1782"/>
      <c r="NJ152" s="1782"/>
      <c r="NK152" s="1782"/>
      <c r="NL152" s="1782"/>
      <c r="NM152" s="1782"/>
      <c r="NN152" s="1782"/>
      <c r="NO152" s="1782"/>
      <c r="NP152" s="2205"/>
      <c r="NQ152" s="1782"/>
      <c r="NR152" s="1782"/>
      <c r="NS152" s="1782"/>
      <c r="NT152" s="1782"/>
      <c r="NU152" s="1782"/>
      <c r="NV152" s="1782"/>
      <c r="NW152" s="1782"/>
      <c r="NX152" s="1782"/>
      <c r="NY152" s="1782"/>
      <c r="NZ152" s="1782"/>
      <c r="OA152" s="1782"/>
      <c r="OB152" s="1782"/>
      <c r="OC152" s="1782"/>
      <c r="OD152" s="1782"/>
      <c r="OE152" s="1782"/>
      <c r="OF152" s="1782"/>
      <c r="OG152" s="1782"/>
      <c r="OH152" s="1782"/>
      <c r="OI152" s="1782"/>
      <c r="OJ152" s="1782"/>
      <c r="OK152" s="1782"/>
      <c r="OL152" s="1782"/>
      <c r="OM152" s="1782"/>
      <c r="ON152" s="1782"/>
      <c r="OO152" s="1782"/>
      <c r="OP152" s="1782"/>
      <c r="OQ152" s="1782"/>
      <c r="OR152" s="1782"/>
      <c r="OS152" s="1782"/>
      <c r="OT152" s="1782"/>
      <c r="OU152" s="1782"/>
      <c r="OV152" s="2205"/>
      <c r="OW152" s="1782"/>
      <c r="OX152" s="1782"/>
      <c r="OY152" s="1782"/>
      <c r="OZ152" s="1782"/>
      <c r="PA152" s="1782"/>
      <c r="PB152" s="1782"/>
      <c r="PC152" s="1782"/>
      <c r="PD152" s="1782"/>
      <c r="PE152" s="1782"/>
      <c r="PF152" s="1782"/>
      <c r="PG152" s="1782"/>
      <c r="PH152" s="1782"/>
      <c r="PI152" s="1782"/>
      <c r="PJ152" s="1782"/>
      <c r="PK152" s="1782"/>
      <c r="PL152" s="1782"/>
      <c r="PM152" s="1782"/>
      <c r="PN152" s="1782"/>
      <c r="PO152" s="1782"/>
      <c r="PP152" s="1782"/>
      <c r="PQ152" s="1782"/>
      <c r="PR152" s="1782"/>
      <c r="PS152" s="1782"/>
      <c r="PT152" s="1782"/>
      <c r="PU152" s="1782"/>
      <c r="PV152" s="1782"/>
      <c r="PW152" s="1782"/>
      <c r="PX152" s="1782"/>
      <c r="PY152" s="2205"/>
      <c r="PZ152" s="1782"/>
      <c r="QA152" s="1782"/>
      <c r="QB152" s="1782"/>
      <c r="QC152" s="1782"/>
      <c r="QD152" s="1782"/>
      <c r="QE152" s="1782"/>
      <c r="QF152" s="1782"/>
      <c r="QG152" s="1782"/>
      <c r="QH152" s="1782"/>
      <c r="QI152" s="1782"/>
      <c r="QJ152" s="1782"/>
      <c r="QK152" s="1782"/>
      <c r="QL152" s="1782"/>
      <c r="QM152" s="1782"/>
      <c r="QN152" s="1782"/>
      <c r="QO152" s="1782"/>
      <c r="QP152" s="1782"/>
      <c r="QQ152" s="1782"/>
      <c r="QR152" s="1782"/>
      <c r="QS152" s="1782"/>
      <c r="QT152" s="1782"/>
      <c r="QU152" s="1782"/>
      <c r="QV152" s="1782"/>
      <c r="QW152" s="1782"/>
      <c r="QX152" s="1782"/>
      <c r="QY152" s="1782"/>
      <c r="QZ152" s="1782"/>
      <c r="RA152" s="1782"/>
      <c r="RB152" s="1782"/>
      <c r="RC152" s="1782"/>
      <c r="RD152" s="1782"/>
    </row>
    <row r="153" spans="1:472" ht="14" hidden="1" outlineLevel="1">
      <c r="A153" s="2618" t="s">
        <v>18037</v>
      </c>
      <c r="B153" s="2489">
        <v>0.29166666666666669</v>
      </c>
      <c r="C153" s="2209"/>
      <c r="D153" s="1580"/>
      <c r="E153" s="1580"/>
      <c r="F153" s="1580"/>
      <c r="G153" s="1580"/>
      <c r="H153" s="1580"/>
      <c r="I153" s="1580"/>
      <c r="J153" s="1580"/>
      <c r="K153" s="1580"/>
      <c r="L153" s="1580"/>
      <c r="M153" s="1580"/>
      <c r="N153" s="1580"/>
      <c r="O153" s="1580"/>
      <c r="P153" s="1580"/>
      <c r="Q153" s="1580"/>
      <c r="R153" s="1580"/>
      <c r="S153" s="1580"/>
      <c r="T153" s="1580"/>
      <c r="U153" s="1580"/>
      <c r="V153" s="1580"/>
      <c r="W153" s="1580"/>
      <c r="X153" s="1580"/>
      <c r="Y153" s="1580"/>
      <c r="Z153" s="1580"/>
      <c r="AA153" s="1580"/>
      <c r="AB153" s="1580"/>
      <c r="AC153" s="1580"/>
      <c r="AD153" s="1580"/>
      <c r="AE153" s="1580"/>
      <c r="AF153" s="1580"/>
      <c r="AG153" s="1580"/>
      <c r="AH153" s="1941"/>
      <c r="AI153" s="2209"/>
      <c r="AJ153" s="1942"/>
      <c r="AK153" s="1580"/>
      <c r="AL153" s="1580"/>
      <c r="AM153" s="1580"/>
      <c r="AN153" s="1580"/>
      <c r="AO153" s="1580"/>
      <c r="AP153" s="1580"/>
      <c r="AQ153" s="1580"/>
      <c r="AR153" s="1580"/>
      <c r="AS153" s="1580"/>
      <c r="AT153" s="1580"/>
      <c r="AU153" s="1580"/>
      <c r="AV153" s="1580"/>
      <c r="AW153" s="1580"/>
      <c r="AX153" s="1580"/>
      <c r="AY153" s="1580"/>
      <c r="AZ153" s="1580"/>
      <c r="BA153" s="1580"/>
      <c r="BB153" s="1580"/>
      <c r="BC153" s="1580"/>
      <c r="BD153" s="1580"/>
      <c r="BE153" s="1580"/>
      <c r="BF153" s="1580"/>
      <c r="BG153" s="1580"/>
      <c r="BH153" s="1580"/>
      <c r="BI153" s="1580"/>
      <c r="BJ153" s="1580"/>
      <c r="BK153" s="1580"/>
      <c r="BL153" s="2209"/>
      <c r="BM153" s="1580"/>
      <c r="BN153" s="1580"/>
      <c r="BO153" s="1580"/>
      <c r="BP153" s="1580"/>
      <c r="BQ153" s="1580"/>
      <c r="BR153" s="1580"/>
      <c r="BS153" s="1580"/>
      <c r="BT153" s="1580"/>
      <c r="BU153" s="1580"/>
      <c r="BV153" s="1580"/>
      <c r="BW153" s="1580"/>
      <c r="BX153" s="1580"/>
      <c r="BY153" s="1580"/>
      <c r="BZ153" s="1580"/>
      <c r="CA153" s="1580"/>
      <c r="CB153" s="1580"/>
      <c r="CC153" s="1580"/>
      <c r="CD153" s="1580"/>
      <c r="CE153" s="1580"/>
      <c r="CF153" s="1580"/>
      <c r="CG153" s="1580"/>
      <c r="CH153" s="1580"/>
      <c r="CI153" s="1580"/>
      <c r="CJ153" s="1580"/>
      <c r="CK153" s="1580"/>
      <c r="CL153" s="1580"/>
      <c r="CM153" s="1580"/>
      <c r="CN153" s="1580"/>
      <c r="CO153" s="1580"/>
      <c r="CP153" s="1580"/>
      <c r="CQ153" s="1580"/>
      <c r="CR153" s="2209"/>
      <c r="CS153" s="1580"/>
      <c r="CT153" s="1580"/>
      <c r="CU153" s="1580"/>
      <c r="CV153" s="1580"/>
      <c r="CW153" s="1580"/>
      <c r="CX153" s="1580"/>
      <c r="CY153" s="1580"/>
      <c r="CZ153" s="1580"/>
      <c r="DA153" s="1580"/>
      <c r="DB153" s="1580"/>
      <c r="DC153" s="1580"/>
      <c r="DD153" s="1580"/>
      <c r="DE153" s="1580"/>
      <c r="DF153" s="1580"/>
      <c r="DG153" s="1580"/>
      <c r="DH153" s="1580"/>
      <c r="DI153" s="1580"/>
      <c r="DJ153" s="1580"/>
      <c r="DK153" s="1580"/>
      <c r="DL153" s="1580"/>
      <c r="DM153" s="1580"/>
      <c r="DN153" s="1580"/>
      <c r="DO153" s="1580"/>
      <c r="DP153" s="1580"/>
      <c r="DQ153" s="1580"/>
      <c r="DR153" s="1580"/>
      <c r="DS153" s="1580"/>
      <c r="DT153" s="1580"/>
      <c r="DU153" s="1580"/>
      <c r="DV153" s="1580"/>
      <c r="DW153" s="2209"/>
      <c r="DX153" s="1580"/>
      <c r="DY153" s="1580"/>
      <c r="DZ153" s="1580"/>
      <c r="EA153" s="1580"/>
      <c r="EB153" s="1580"/>
      <c r="EC153" s="1580"/>
      <c r="ED153" s="1580"/>
      <c r="EE153" s="1580"/>
      <c r="EF153" s="1580"/>
      <c r="EG153" s="1580"/>
      <c r="EH153" s="1580"/>
      <c r="EI153" s="1580"/>
      <c r="EJ153" s="1580"/>
      <c r="EK153" s="1580"/>
      <c r="EL153" s="1580"/>
      <c r="EM153" s="1580"/>
      <c r="EN153" s="1580"/>
      <c r="EO153" s="1580"/>
      <c r="EP153" s="1580"/>
      <c r="EQ153" s="1580"/>
      <c r="ER153" s="1580"/>
      <c r="ES153" s="1580"/>
      <c r="ET153" s="1580"/>
      <c r="EU153" s="1580"/>
      <c r="EV153" s="1580"/>
      <c r="EW153" s="1580"/>
      <c r="EX153" s="1580"/>
      <c r="EY153" s="1580"/>
      <c r="EZ153" s="1580"/>
      <c r="FA153" s="1580"/>
      <c r="FB153" s="1580"/>
      <c r="FC153" s="2209"/>
      <c r="FD153" s="1580"/>
      <c r="FE153" s="1580"/>
      <c r="FF153" s="1580"/>
      <c r="FG153" s="1580"/>
      <c r="FH153" s="1580"/>
      <c r="FI153" s="1580"/>
      <c r="FJ153" s="1580"/>
      <c r="FK153" s="1580"/>
      <c r="FL153" s="1580"/>
      <c r="FM153" s="1580"/>
      <c r="FN153" s="1580"/>
      <c r="FO153" s="1580"/>
      <c r="FP153" s="1580"/>
      <c r="FQ153" s="1580"/>
      <c r="FR153" s="1580"/>
      <c r="FS153" s="1580"/>
      <c r="FT153" s="1580"/>
      <c r="FU153" s="1580"/>
      <c r="FV153" s="1580"/>
      <c r="FW153" s="1580"/>
      <c r="FX153" s="1580"/>
      <c r="FY153" s="1580"/>
      <c r="FZ153" s="1580"/>
      <c r="GA153" s="1580"/>
      <c r="GB153" s="1580"/>
      <c r="GC153" s="1580"/>
      <c r="GD153" s="1580"/>
      <c r="GE153" s="1580"/>
      <c r="GF153" s="1580"/>
      <c r="GG153" s="1580"/>
      <c r="GH153" s="2209"/>
      <c r="GI153" s="1580"/>
      <c r="GJ153" s="1580"/>
      <c r="GK153" s="1580"/>
      <c r="GL153" s="1580"/>
      <c r="GM153" s="1580"/>
      <c r="GN153" s="1580"/>
      <c r="GO153" s="1580"/>
      <c r="GP153" s="1580"/>
      <c r="GQ153" s="1580"/>
      <c r="GR153" s="1580"/>
      <c r="GS153" s="1580"/>
      <c r="GT153" s="1580"/>
      <c r="GU153" s="1580"/>
      <c r="GV153" s="1580"/>
      <c r="GW153" s="1580"/>
      <c r="GX153" s="1580"/>
      <c r="GY153" s="1580"/>
      <c r="GZ153" s="1580"/>
      <c r="HA153" s="1580"/>
      <c r="HB153" s="1580"/>
      <c r="HC153" s="1580"/>
      <c r="HD153" s="1580"/>
      <c r="HE153" s="1580"/>
      <c r="HF153" s="1580"/>
      <c r="HG153" s="1580"/>
      <c r="HH153" s="1580"/>
      <c r="HI153" s="1580"/>
      <c r="HJ153" s="1580"/>
      <c r="HK153" s="1580"/>
      <c r="HL153" s="1580"/>
      <c r="HM153" s="1580"/>
      <c r="HN153" s="2209"/>
      <c r="HO153" s="1580"/>
      <c r="HP153" s="1580"/>
      <c r="HQ153" s="1580"/>
      <c r="HR153" s="1580"/>
      <c r="HS153" s="1580"/>
      <c r="HT153" s="1580"/>
      <c r="HU153" s="1580"/>
      <c r="HV153" s="1580"/>
      <c r="HW153" s="1580"/>
      <c r="HX153" s="1580"/>
      <c r="HY153" s="1580"/>
      <c r="HZ153" s="1580"/>
      <c r="IA153" s="1580"/>
      <c r="IB153" s="1580"/>
      <c r="IC153" s="1580"/>
      <c r="ID153" s="1943"/>
      <c r="IE153" s="1580"/>
      <c r="IF153" s="1580"/>
      <c r="IG153" s="1580"/>
      <c r="IH153" s="1580"/>
      <c r="II153" s="1580"/>
      <c r="IJ153" s="1580"/>
      <c r="IK153" s="1580"/>
      <c r="IL153" s="1580"/>
      <c r="IM153" s="1580"/>
      <c r="IN153" s="1580"/>
      <c r="IO153" s="1580"/>
      <c r="IP153" s="1580"/>
      <c r="IQ153" s="1580"/>
      <c r="IR153" s="1580"/>
      <c r="IS153" s="1944"/>
      <c r="IT153" s="2206"/>
      <c r="IU153" s="1942"/>
      <c r="IV153" s="1580"/>
      <c r="IW153" s="1580"/>
      <c r="IX153" s="1580"/>
      <c r="IY153" s="1580"/>
      <c r="IZ153" s="1580"/>
      <c r="JA153" s="1580"/>
      <c r="JB153" s="1580"/>
      <c r="JC153" s="1580"/>
      <c r="JD153" s="1580"/>
      <c r="JE153" s="1580"/>
      <c r="JF153" s="1580"/>
      <c r="JG153" s="1580"/>
      <c r="JH153" s="1580"/>
      <c r="JI153" s="1580"/>
      <c r="JJ153" s="1580"/>
      <c r="JK153" s="1580"/>
      <c r="JL153" s="1580"/>
      <c r="JM153" s="1580"/>
      <c r="JN153" s="1580"/>
      <c r="JO153" s="1580"/>
      <c r="JP153" s="1580"/>
      <c r="JQ153" s="1580"/>
      <c r="JR153" s="1580"/>
      <c r="JS153" s="1580"/>
      <c r="JT153" s="1580"/>
      <c r="JU153" s="1580"/>
      <c r="JV153" s="1580"/>
      <c r="JW153" s="1580"/>
      <c r="JX153" s="1580"/>
      <c r="JY153" s="2209"/>
      <c r="JZ153" s="1580"/>
      <c r="KA153" s="1580"/>
      <c r="KB153" s="1580"/>
      <c r="KC153" s="1580"/>
      <c r="KD153" s="1580"/>
      <c r="KE153" s="1580"/>
      <c r="KF153" s="1580"/>
      <c r="KG153" s="1580"/>
      <c r="KH153" s="1580"/>
      <c r="KI153" s="1580"/>
      <c r="KJ153" s="1580"/>
      <c r="KK153" s="1580"/>
      <c r="KL153" s="1580"/>
      <c r="KM153" s="1580"/>
      <c r="KN153" s="1580"/>
      <c r="KO153" s="1580"/>
      <c r="KP153" s="1580"/>
      <c r="KQ153" s="1580"/>
      <c r="KR153" s="1580"/>
      <c r="KS153" s="1580"/>
      <c r="KT153" s="1580"/>
      <c r="KU153" s="1580"/>
      <c r="KV153" s="1580"/>
      <c r="KW153" s="1580"/>
      <c r="KX153" s="1580"/>
      <c r="KY153" s="1580"/>
      <c r="KZ153" s="1580"/>
      <c r="LA153" s="1580"/>
      <c r="LB153" s="1580"/>
      <c r="LC153" s="1580"/>
      <c r="LD153" s="1580"/>
      <c r="LE153" s="2209"/>
      <c r="LF153" s="1580"/>
      <c r="LG153" s="1580"/>
      <c r="LH153" s="1580"/>
      <c r="LI153" s="1580"/>
      <c r="LJ153" s="1580"/>
      <c r="LK153" s="1580"/>
      <c r="LL153" s="1580"/>
      <c r="LM153" s="1580"/>
      <c r="LN153" s="1580"/>
      <c r="LO153" s="1580"/>
      <c r="LP153" s="1580"/>
      <c r="LQ153" s="1580"/>
      <c r="LR153" s="1580"/>
      <c r="LS153" s="1580"/>
      <c r="LT153" s="1580"/>
      <c r="LU153" s="1580"/>
      <c r="LV153" s="1580"/>
      <c r="LW153" s="1580"/>
      <c r="LX153" s="1580"/>
      <c r="LY153" s="1580"/>
      <c r="LZ153" s="1580"/>
      <c r="MA153" s="1580"/>
      <c r="MB153" s="1580"/>
      <c r="MC153" s="1580"/>
      <c r="MD153" s="1580"/>
      <c r="ME153" s="1580"/>
      <c r="MF153" s="1580"/>
      <c r="MG153" s="1580"/>
      <c r="MH153" s="1580"/>
      <c r="MI153" s="1580"/>
      <c r="MJ153" s="2209"/>
      <c r="MK153" s="1580"/>
      <c r="ML153" s="1580"/>
      <c r="MM153" s="1580"/>
      <c r="MN153" s="1580"/>
      <c r="MO153" s="1580"/>
      <c r="MP153" s="1580"/>
      <c r="MQ153" s="1580"/>
      <c r="MR153" s="1580"/>
      <c r="MS153" s="1580"/>
      <c r="MT153" s="1580"/>
      <c r="MU153" s="1580"/>
      <c r="MV153" s="1580"/>
      <c r="MW153" s="1580"/>
      <c r="MX153" s="1580"/>
      <c r="MY153" s="1580"/>
      <c r="MZ153" s="1580"/>
      <c r="NA153" s="1580"/>
      <c r="NB153" s="1580"/>
      <c r="NC153" s="1580"/>
      <c r="ND153" s="1580"/>
      <c r="NE153" s="1580"/>
      <c r="NF153" s="1580"/>
      <c r="NG153" s="1580"/>
      <c r="NH153" s="1580"/>
      <c r="NI153" s="1580"/>
      <c r="NJ153" s="1580"/>
      <c r="NK153" s="1580"/>
      <c r="NL153" s="1580"/>
      <c r="NM153" s="1580"/>
      <c r="NN153" s="1580"/>
      <c r="NO153" s="1580"/>
      <c r="NP153" s="2209"/>
      <c r="NQ153" s="1580"/>
      <c r="NR153" s="1580"/>
      <c r="NS153" s="1580"/>
      <c r="NT153" s="1580"/>
      <c r="NU153" s="1580"/>
      <c r="NV153" s="1580"/>
      <c r="NW153" s="1580"/>
      <c r="NX153" s="1580"/>
      <c r="NY153" s="1580"/>
      <c r="NZ153" s="1580"/>
      <c r="OA153" s="1580"/>
      <c r="OB153" s="1580"/>
      <c r="OC153" s="1580"/>
      <c r="OD153" s="1580"/>
      <c r="OE153" s="1580"/>
      <c r="OF153" s="1580"/>
      <c r="OG153" s="1580"/>
      <c r="OH153" s="1580"/>
      <c r="OI153" s="1580"/>
      <c r="OJ153" s="1580"/>
      <c r="OK153" s="1580"/>
      <c r="OL153" s="1580"/>
      <c r="OM153" s="1580"/>
      <c r="ON153" s="1580"/>
      <c r="OO153" s="1580"/>
      <c r="OP153" s="1580"/>
      <c r="OQ153" s="1580"/>
      <c r="OR153" s="1580"/>
      <c r="OS153" s="1580"/>
      <c r="OT153" s="1580"/>
      <c r="OU153" s="1580"/>
      <c r="OV153" s="2209"/>
      <c r="OW153" s="1580"/>
      <c r="OX153" s="1580"/>
      <c r="OY153" s="1580"/>
      <c r="OZ153" s="1580"/>
      <c r="PA153" s="1580"/>
      <c r="PB153" s="1580"/>
      <c r="PC153" s="1580"/>
      <c r="PD153" s="1580"/>
      <c r="PE153" s="1580"/>
      <c r="PF153" s="1580"/>
      <c r="PG153" s="1580"/>
      <c r="PH153" s="1580"/>
      <c r="PI153" s="1580"/>
      <c r="PJ153" s="1580"/>
      <c r="PK153" s="1580"/>
      <c r="PL153" s="1580"/>
      <c r="PM153" s="1580"/>
      <c r="PN153" s="1580"/>
      <c r="PO153" s="1580"/>
      <c r="PP153" s="1580"/>
      <c r="PQ153" s="1580"/>
      <c r="PR153" s="1580"/>
      <c r="PS153" s="1580"/>
      <c r="PT153" s="1580"/>
      <c r="PU153" s="1580"/>
      <c r="PV153" s="1580"/>
      <c r="PW153" s="1580"/>
      <c r="PX153" s="1580"/>
      <c r="PY153" s="2209"/>
      <c r="PZ153" s="1580"/>
      <c r="QA153" s="1580"/>
      <c r="QB153" s="1580"/>
      <c r="QC153" s="1580"/>
      <c r="QD153" s="1580"/>
      <c r="QE153" s="1580"/>
      <c r="QF153" s="1580"/>
      <c r="QG153" s="1580"/>
      <c r="QH153" s="1580"/>
      <c r="QI153" s="1580"/>
      <c r="QJ153" s="1580"/>
      <c r="QK153" s="1580"/>
      <c r="QL153" s="1580"/>
      <c r="QM153" s="1580"/>
      <c r="QN153" s="1580"/>
      <c r="QO153" s="1580"/>
      <c r="QP153" s="1580"/>
      <c r="QQ153" s="1580"/>
      <c r="QR153" s="1580"/>
      <c r="QS153" s="1580"/>
      <c r="QT153" s="1580"/>
      <c r="QU153" s="1580"/>
      <c r="QV153" s="1580"/>
      <c r="QW153" s="1580"/>
      <c r="QX153" s="1580"/>
      <c r="QY153" s="1580"/>
      <c r="QZ153" s="1580"/>
      <c r="RA153" s="1580"/>
      <c r="RB153" s="1580"/>
      <c r="RC153" s="1580"/>
      <c r="RD153" s="1580"/>
    </row>
    <row r="154" spans="1:472" ht="14" hidden="1" outlineLevel="1">
      <c r="A154" s="2500"/>
      <c r="B154" s="2487">
        <v>0.33333333333333331</v>
      </c>
      <c r="C154" s="2214"/>
      <c r="D154" s="469"/>
      <c r="E154" s="469"/>
      <c r="F154" s="469"/>
      <c r="G154" s="469"/>
      <c r="H154" s="469"/>
      <c r="I154" s="469"/>
      <c r="J154" s="469"/>
      <c r="K154" s="469"/>
      <c r="L154" s="469"/>
      <c r="M154" s="469"/>
      <c r="N154" s="469"/>
      <c r="O154" s="469"/>
      <c r="P154" s="469"/>
      <c r="Q154" s="469"/>
      <c r="R154" s="469"/>
      <c r="S154" s="469"/>
      <c r="T154" s="469"/>
      <c r="U154" s="469"/>
      <c r="V154" s="469"/>
      <c r="W154" s="469"/>
      <c r="X154" s="469"/>
      <c r="Y154" s="469"/>
      <c r="Z154" s="469"/>
      <c r="AA154" s="469"/>
      <c r="AB154" s="469"/>
      <c r="AC154" s="469"/>
      <c r="AD154" s="469"/>
      <c r="AE154" s="469"/>
      <c r="AF154" s="469"/>
      <c r="AG154" s="469"/>
      <c r="AH154" s="1692"/>
      <c r="AI154" s="2214"/>
      <c r="AJ154" s="1573"/>
      <c r="AK154" s="469"/>
      <c r="AL154" s="469"/>
      <c r="AM154" s="469"/>
      <c r="AN154" s="469"/>
      <c r="AO154" s="469"/>
      <c r="AP154" s="469"/>
      <c r="AQ154" s="469"/>
      <c r="AR154" s="469"/>
      <c r="AS154" s="469"/>
      <c r="AT154" s="469"/>
      <c r="AU154" s="469"/>
      <c r="AV154" s="469"/>
      <c r="AW154" s="469"/>
      <c r="AX154" s="469"/>
      <c r="AY154" s="469"/>
      <c r="AZ154" s="469"/>
      <c r="BA154" s="469"/>
      <c r="BB154" s="469"/>
      <c r="BC154" s="469"/>
      <c r="BD154" s="469"/>
      <c r="BE154" s="469"/>
      <c r="BF154" s="469"/>
      <c r="BG154" s="469"/>
      <c r="BH154" s="469"/>
      <c r="BI154" s="469"/>
      <c r="BJ154" s="469"/>
      <c r="BK154" s="469"/>
      <c r="BL154" s="2214"/>
      <c r="BM154" s="469"/>
      <c r="BN154" s="469"/>
      <c r="BO154" s="469"/>
      <c r="BP154" s="469"/>
      <c r="BQ154" s="469"/>
      <c r="BR154" s="469"/>
      <c r="BS154" s="469"/>
      <c r="BT154" s="469"/>
      <c r="BU154" s="469"/>
      <c r="BV154" s="469"/>
      <c r="BW154" s="469"/>
      <c r="BX154" s="469"/>
      <c r="BY154" s="469"/>
      <c r="BZ154" s="469"/>
      <c r="CA154" s="469"/>
      <c r="CB154" s="469"/>
      <c r="CC154" s="469"/>
      <c r="CD154" s="469"/>
      <c r="CE154" s="469"/>
      <c r="CF154" s="469"/>
      <c r="CG154" s="469"/>
      <c r="CH154" s="469"/>
      <c r="CI154" s="469"/>
      <c r="CJ154" s="469"/>
      <c r="CK154" s="469"/>
      <c r="CL154" s="469"/>
      <c r="CM154" s="469"/>
      <c r="CN154" s="469"/>
      <c r="CO154" s="469"/>
      <c r="CP154" s="469"/>
      <c r="CQ154" s="469"/>
      <c r="CR154" s="2214"/>
      <c r="CS154" s="469"/>
      <c r="CT154" s="469"/>
      <c r="CU154" s="469"/>
      <c r="CV154" s="469"/>
      <c r="CW154" s="469"/>
      <c r="CX154" s="469"/>
      <c r="CY154" s="469"/>
      <c r="CZ154" s="469"/>
      <c r="DA154" s="469"/>
      <c r="DB154" s="469"/>
      <c r="DC154" s="469"/>
      <c r="DD154" s="469"/>
      <c r="DE154" s="469"/>
      <c r="DF154" s="469"/>
      <c r="DG154" s="469"/>
      <c r="DH154" s="469"/>
      <c r="DI154" s="469"/>
      <c r="DJ154" s="469"/>
      <c r="DK154" s="469"/>
      <c r="DL154" s="469"/>
      <c r="DM154" s="469"/>
      <c r="DN154" s="469"/>
      <c r="DO154" s="469"/>
      <c r="DP154" s="469"/>
      <c r="DQ154" s="469"/>
      <c r="DR154" s="469"/>
      <c r="DS154" s="469"/>
      <c r="DT154" s="469"/>
      <c r="DU154" s="469"/>
      <c r="DV154" s="469"/>
      <c r="DW154" s="2214"/>
      <c r="DX154" s="469"/>
      <c r="DY154" s="469"/>
      <c r="DZ154" s="469"/>
      <c r="EA154" s="469"/>
      <c r="EB154" s="469"/>
      <c r="EC154" s="469"/>
      <c r="ED154" s="469"/>
      <c r="EE154" s="469"/>
      <c r="EF154" s="469"/>
      <c r="EG154" s="469"/>
      <c r="EH154" s="469"/>
      <c r="EI154" s="469"/>
      <c r="EJ154" s="469"/>
      <c r="EK154" s="469"/>
      <c r="EL154" s="469"/>
      <c r="EM154" s="469"/>
      <c r="EN154" s="469"/>
      <c r="EO154" s="469"/>
      <c r="EP154" s="469"/>
      <c r="EQ154" s="469"/>
      <c r="ER154" s="469"/>
      <c r="ES154" s="469"/>
      <c r="ET154" s="469"/>
      <c r="EU154" s="469"/>
      <c r="EV154" s="469"/>
      <c r="EW154" s="469"/>
      <c r="EX154" s="469"/>
      <c r="EY154" s="469"/>
      <c r="EZ154" s="469"/>
      <c r="FA154" s="469"/>
      <c r="FB154" s="469"/>
      <c r="FC154" s="2214"/>
      <c r="FD154" s="469"/>
      <c r="FE154" s="469"/>
      <c r="FF154" s="469"/>
      <c r="FG154" s="469"/>
      <c r="FH154" s="469"/>
      <c r="FI154" s="469"/>
      <c r="FJ154" s="469"/>
      <c r="FK154" s="469"/>
      <c r="FL154" s="469"/>
      <c r="FM154" s="469"/>
      <c r="FN154" s="469"/>
      <c r="FO154" s="469"/>
      <c r="FP154" s="469"/>
      <c r="FQ154" s="469"/>
      <c r="FR154" s="469"/>
      <c r="FS154" s="469"/>
      <c r="FT154" s="469"/>
      <c r="FU154" s="469"/>
      <c r="FV154" s="469"/>
      <c r="FW154" s="469"/>
      <c r="FX154" s="469"/>
      <c r="FY154" s="469"/>
      <c r="FZ154" s="469"/>
      <c r="GA154" s="469"/>
      <c r="GB154" s="469"/>
      <c r="GC154" s="469"/>
      <c r="GD154" s="469"/>
      <c r="GE154" s="469"/>
      <c r="GF154" s="469"/>
      <c r="GG154" s="469"/>
      <c r="GH154" s="2214"/>
      <c r="GI154" s="469"/>
      <c r="GJ154" s="469"/>
      <c r="GK154" s="469"/>
      <c r="GL154" s="469"/>
      <c r="GM154" s="469"/>
      <c r="GN154" s="469"/>
      <c r="GO154" s="469"/>
      <c r="GP154" s="469"/>
      <c r="GQ154" s="469"/>
      <c r="GR154" s="469"/>
      <c r="GS154" s="469"/>
      <c r="GT154" s="469"/>
      <c r="GU154" s="469"/>
      <c r="GV154" s="469"/>
      <c r="GW154" s="469"/>
      <c r="GX154" s="469"/>
      <c r="GY154" s="469"/>
      <c r="GZ154" s="469"/>
      <c r="HA154" s="469"/>
      <c r="HB154" s="469"/>
      <c r="HC154" s="469"/>
      <c r="HD154" s="469"/>
      <c r="HE154" s="469"/>
      <c r="HF154" s="469"/>
      <c r="HG154" s="469"/>
      <c r="HH154" s="469"/>
      <c r="HI154" s="469"/>
      <c r="HJ154" s="469"/>
      <c r="HK154" s="469"/>
      <c r="HL154" s="469"/>
      <c r="HM154" s="469"/>
      <c r="HN154" s="2214"/>
      <c r="HO154" s="469"/>
      <c r="HP154" s="469"/>
      <c r="HQ154" s="469"/>
      <c r="HR154" s="469"/>
      <c r="HS154" s="469"/>
      <c r="HT154" s="469"/>
      <c r="HU154" s="469"/>
      <c r="HV154" s="469"/>
      <c r="HW154" s="469"/>
      <c r="HX154" s="469"/>
      <c r="HY154" s="469"/>
      <c r="HZ154" s="469"/>
      <c r="IA154" s="469"/>
      <c r="IB154" s="469"/>
      <c r="IC154" s="469"/>
      <c r="ID154" s="257"/>
      <c r="IE154" s="469"/>
      <c r="IF154" s="469"/>
      <c r="IG154" s="469"/>
      <c r="IH154" s="469"/>
      <c r="II154" s="469"/>
      <c r="IJ154" s="469"/>
      <c r="IK154" s="469"/>
      <c r="IL154" s="469"/>
      <c r="IM154" s="469"/>
      <c r="IN154" s="469"/>
      <c r="IO154" s="469"/>
      <c r="IP154" s="469"/>
      <c r="IQ154" s="469"/>
      <c r="IR154" s="469"/>
      <c r="IS154" s="1585"/>
      <c r="IT154" s="2206"/>
      <c r="IU154" s="1573"/>
      <c r="IV154" s="469"/>
      <c r="IW154" s="469"/>
      <c r="IX154" s="469"/>
      <c r="IY154" s="469"/>
      <c r="IZ154" s="469"/>
      <c r="JA154" s="469"/>
      <c r="JB154" s="469"/>
      <c r="JC154" s="469"/>
      <c r="JD154" s="469"/>
      <c r="JE154" s="469"/>
      <c r="JF154" s="469"/>
      <c r="JG154" s="469"/>
      <c r="JH154" s="469"/>
      <c r="JI154" s="469"/>
      <c r="JJ154" s="469"/>
      <c r="JK154" s="469"/>
      <c r="JL154" s="469"/>
      <c r="JM154" s="469"/>
      <c r="JN154" s="469"/>
      <c r="JO154" s="469"/>
      <c r="JP154" s="469"/>
      <c r="JQ154" s="469"/>
      <c r="JR154" s="469"/>
      <c r="JS154" s="469"/>
      <c r="JT154" s="469"/>
      <c r="JU154" s="469"/>
      <c r="JV154" s="469"/>
      <c r="JW154" s="469"/>
      <c r="JX154" s="469"/>
      <c r="JY154" s="2214"/>
      <c r="JZ154" s="469"/>
      <c r="KA154" s="469"/>
      <c r="KB154" s="469"/>
      <c r="KC154" s="469"/>
      <c r="KD154" s="469"/>
      <c r="KE154" s="469"/>
      <c r="KF154" s="469"/>
      <c r="KG154" s="469"/>
      <c r="KH154" s="469"/>
      <c r="KI154" s="469"/>
      <c r="KJ154" s="469"/>
      <c r="KK154" s="469"/>
      <c r="KL154" s="469"/>
      <c r="KM154" s="469"/>
      <c r="KN154" s="469"/>
      <c r="KO154" s="469"/>
      <c r="KP154" s="469"/>
      <c r="KQ154" s="469"/>
      <c r="KR154" s="469"/>
      <c r="KS154" s="469"/>
      <c r="KT154" s="469"/>
      <c r="KU154" s="469"/>
      <c r="KV154" s="469"/>
      <c r="KW154" s="469"/>
      <c r="KX154" s="469"/>
      <c r="KY154" s="469"/>
      <c r="KZ154" s="469"/>
      <c r="LA154" s="469"/>
      <c r="LB154" s="469"/>
      <c r="LC154" s="469"/>
      <c r="LD154" s="469"/>
      <c r="LE154" s="2214"/>
      <c r="LF154" s="469"/>
      <c r="LG154" s="469"/>
      <c r="LH154" s="469"/>
      <c r="LI154" s="469"/>
      <c r="LJ154" s="469"/>
      <c r="LK154" s="469"/>
      <c r="LL154" s="469"/>
      <c r="LM154" s="469"/>
      <c r="LN154" s="469"/>
      <c r="LO154" s="469"/>
      <c r="LP154" s="469"/>
      <c r="LQ154" s="469"/>
      <c r="LR154" s="469"/>
      <c r="LS154" s="469"/>
      <c r="LT154" s="469"/>
      <c r="LU154" s="469"/>
      <c r="LV154" s="469"/>
      <c r="LW154" s="469"/>
      <c r="LX154" s="469"/>
      <c r="LY154" s="469"/>
      <c r="LZ154" s="469"/>
      <c r="MA154" s="469"/>
      <c r="MB154" s="469"/>
      <c r="MC154" s="469"/>
      <c r="MD154" s="469"/>
      <c r="ME154" s="469"/>
      <c r="MF154" s="469"/>
      <c r="MG154" s="469"/>
      <c r="MH154" s="469"/>
      <c r="MI154" s="469"/>
      <c r="MJ154" s="2214"/>
      <c r="MK154" s="469"/>
      <c r="ML154" s="469"/>
      <c r="MM154" s="469"/>
      <c r="MN154" s="469"/>
      <c r="MO154" s="469"/>
      <c r="MP154" s="469"/>
      <c r="MQ154" s="469"/>
      <c r="MR154" s="469"/>
      <c r="MS154" s="469"/>
      <c r="MT154" s="469"/>
      <c r="MU154" s="469"/>
      <c r="MV154" s="469"/>
      <c r="MW154" s="469"/>
      <c r="MX154" s="469"/>
      <c r="MY154" s="469"/>
      <c r="MZ154" s="469"/>
      <c r="NA154" s="469"/>
      <c r="NB154" s="469"/>
      <c r="NC154" s="469"/>
      <c r="ND154" s="469"/>
      <c r="NE154" s="469"/>
      <c r="NF154" s="469"/>
      <c r="NG154" s="469"/>
      <c r="NH154" s="469"/>
      <c r="NI154" s="469"/>
      <c r="NJ154" s="469"/>
      <c r="NK154" s="469"/>
      <c r="NL154" s="469"/>
      <c r="NM154" s="469"/>
      <c r="NN154" s="469"/>
      <c r="NO154" s="469"/>
      <c r="NP154" s="2214"/>
      <c r="NQ154" s="469"/>
      <c r="NR154" s="469"/>
      <c r="NS154" s="469"/>
      <c r="NT154" s="469"/>
      <c r="NU154" s="469"/>
      <c r="NV154" s="469"/>
      <c r="NW154" s="469"/>
      <c r="NX154" s="469"/>
      <c r="NY154" s="469"/>
      <c r="NZ154" s="469"/>
      <c r="OA154" s="469"/>
      <c r="OB154" s="469"/>
      <c r="OC154" s="469"/>
      <c r="OD154" s="469"/>
      <c r="OE154" s="469"/>
      <c r="OF154" s="469"/>
      <c r="OG154" s="469"/>
      <c r="OH154" s="469"/>
      <c r="OI154" s="469"/>
      <c r="OJ154" s="469"/>
      <c r="OK154" s="469"/>
      <c r="OL154" s="469"/>
      <c r="OM154" s="469"/>
      <c r="ON154" s="469"/>
      <c r="OO154" s="469"/>
      <c r="OP154" s="469"/>
      <c r="OQ154" s="469"/>
      <c r="OR154" s="469"/>
      <c r="OS154" s="469"/>
      <c r="OT154" s="469"/>
      <c r="OU154" s="469"/>
      <c r="OV154" s="2214"/>
      <c r="OW154" s="469"/>
      <c r="OX154" s="469"/>
      <c r="OY154" s="469"/>
      <c r="OZ154" s="469"/>
      <c r="PA154" s="469"/>
      <c r="PB154" s="469"/>
      <c r="PC154" s="469"/>
      <c r="PD154" s="469"/>
      <c r="PE154" s="469"/>
      <c r="PF154" s="469"/>
      <c r="PG154" s="469"/>
      <c r="PH154" s="469"/>
      <c r="PI154" s="469"/>
      <c r="PJ154" s="469"/>
      <c r="PK154" s="469"/>
      <c r="PL154" s="469"/>
      <c r="PM154" s="469"/>
      <c r="PN154" s="469"/>
      <c r="PO154" s="469"/>
      <c r="PP154" s="469"/>
      <c r="PQ154" s="469"/>
      <c r="PR154" s="469"/>
      <c r="PS154" s="469"/>
      <c r="PT154" s="469"/>
      <c r="PU154" s="469"/>
      <c r="PV154" s="469"/>
      <c r="PW154" s="469"/>
      <c r="PX154" s="469"/>
      <c r="PY154" s="2214"/>
      <c r="PZ154" s="469"/>
      <c r="QA154" s="469"/>
      <c r="QB154" s="469"/>
      <c r="QC154" s="469"/>
      <c r="QD154" s="469"/>
      <c r="QE154" s="469"/>
      <c r="QF154" s="469"/>
      <c r="QG154" s="469"/>
      <c r="QH154" s="469"/>
      <c r="QI154" s="469"/>
      <c r="QJ154" s="469"/>
      <c r="QK154" s="469"/>
      <c r="QL154" s="469"/>
      <c r="QM154" s="469"/>
      <c r="QN154" s="469"/>
      <c r="QO154" s="469"/>
      <c r="QP154" s="469"/>
      <c r="QQ154" s="469"/>
      <c r="QR154" s="469"/>
      <c r="QS154" s="469"/>
      <c r="QT154" s="469"/>
      <c r="QU154" s="469"/>
      <c r="QV154" s="469"/>
      <c r="QW154" s="469"/>
      <c r="QX154" s="469"/>
      <c r="QY154" s="469"/>
      <c r="QZ154" s="469"/>
      <c r="RA154" s="469"/>
      <c r="RB154" s="469"/>
      <c r="RC154" s="469"/>
      <c r="RD154" s="469"/>
    </row>
    <row r="155" spans="1:472" ht="14" hidden="1" outlineLevel="1">
      <c r="A155" s="2500"/>
      <c r="B155" s="2487">
        <v>0.58333333333333337</v>
      </c>
      <c r="C155" s="1690"/>
      <c r="D155" s="469"/>
      <c r="E155" s="469"/>
      <c r="F155" s="469"/>
      <c r="G155" s="469"/>
      <c r="H155" s="469"/>
      <c r="I155" s="469"/>
      <c r="J155" s="469"/>
      <c r="K155" s="469"/>
      <c r="L155" s="469"/>
      <c r="M155" s="469"/>
      <c r="N155" s="469"/>
      <c r="O155" s="469"/>
      <c r="P155" s="469"/>
      <c r="Q155" s="469"/>
      <c r="R155" s="469"/>
      <c r="S155" s="469"/>
      <c r="T155" s="469"/>
      <c r="U155" s="469"/>
      <c r="V155" s="469"/>
      <c r="W155" s="469"/>
      <c r="X155" s="469"/>
      <c r="Y155" s="469"/>
      <c r="Z155" s="469"/>
      <c r="AA155" s="469"/>
      <c r="AB155" s="469"/>
      <c r="AC155" s="469"/>
      <c r="AD155" s="469"/>
      <c r="AE155" s="469"/>
      <c r="AF155" s="469"/>
      <c r="AG155" s="469"/>
      <c r="AH155" s="1692"/>
      <c r="AI155" s="1690"/>
      <c r="AJ155" s="1573"/>
      <c r="AK155" s="469"/>
      <c r="AL155" s="469"/>
      <c r="AM155" s="469"/>
      <c r="AN155" s="469"/>
      <c r="AO155" s="469"/>
      <c r="AP155" s="469"/>
      <c r="AQ155" s="469"/>
      <c r="AR155" s="469"/>
      <c r="AS155" s="469"/>
      <c r="AT155" s="469"/>
      <c r="AU155" s="469"/>
      <c r="AV155" s="469"/>
      <c r="AW155" s="469"/>
      <c r="AX155" s="469"/>
      <c r="AY155" s="469"/>
      <c r="AZ155" s="469"/>
      <c r="BA155" s="469"/>
      <c r="BB155" s="469"/>
      <c r="BC155" s="469"/>
      <c r="BD155" s="469"/>
      <c r="BE155" s="469"/>
      <c r="BF155" s="469"/>
      <c r="BG155" s="469"/>
      <c r="BH155" s="469"/>
      <c r="BI155" s="469"/>
      <c r="BJ155" s="469"/>
      <c r="BK155" s="469"/>
      <c r="BL155" s="1690"/>
      <c r="BM155" s="469"/>
      <c r="BN155" s="469"/>
      <c r="BO155" s="469"/>
      <c r="BP155" s="469"/>
      <c r="BQ155" s="469"/>
      <c r="BR155" s="469"/>
      <c r="BS155" s="469"/>
      <c r="BT155" s="469"/>
      <c r="BU155" s="469"/>
      <c r="BV155" s="469"/>
      <c r="BW155" s="469"/>
      <c r="BX155" s="469"/>
      <c r="BY155" s="469"/>
      <c r="BZ155" s="469"/>
      <c r="CA155" s="469"/>
      <c r="CB155" s="469"/>
      <c r="CC155" s="469"/>
      <c r="CD155" s="469"/>
      <c r="CE155" s="469"/>
      <c r="CF155" s="469"/>
      <c r="CG155" s="469"/>
      <c r="CH155" s="469"/>
      <c r="CI155" s="469"/>
      <c r="CJ155" s="469"/>
      <c r="CK155" s="469"/>
      <c r="CL155" s="469"/>
      <c r="CM155" s="469"/>
      <c r="CN155" s="469"/>
      <c r="CO155" s="469"/>
      <c r="CP155" s="469"/>
      <c r="CQ155" s="469"/>
      <c r="CR155" s="1690"/>
      <c r="CS155" s="469"/>
      <c r="CT155" s="469"/>
      <c r="CU155" s="469"/>
      <c r="CV155" s="469"/>
      <c r="CW155" s="469"/>
      <c r="CX155" s="469"/>
      <c r="CY155" s="469"/>
      <c r="CZ155" s="469"/>
      <c r="DA155" s="469"/>
      <c r="DB155" s="469"/>
      <c r="DC155" s="469"/>
      <c r="DD155" s="469"/>
      <c r="DE155" s="469"/>
      <c r="DF155" s="469"/>
      <c r="DG155" s="469"/>
      <c r="DH155" s="469"/>
      <c r="DI155" s="469"/>
      <c r="DJ155" s="469"/>
      <c r="DK155" s="469"/>
      <c r="DL155" s="469"/>
      <c r="DM155" s="469"/>
      <c r="DN155" s="469"/>
      <c r="DO155" s="469"/>
      <c r="DP155" s="469"/>
      <c r="DQ155" s="469"/>
      <c r="DR155" s="469"/>
      <c r="DS155" s="469"/>
      <c r="DT155" s="469"/>
      <c r="DU155" s="469"/>
      <c r="DV155" s="469"/>
      <c r="DW155" s="1690"/>
      <c r="DX155" s="469"/>
      <c r="DY155" s="469"/>
      <c r="DZ155" s="469"/>
      <c r="EA155" s="469"/>
      <c r="EB155" s="469"/>
      <c r="EC155" s="469"/>
      <c r="ED155" s="469"/>
      <c r="EE155" s="469"/>
      <c r="EF155" s="469"/>
      <c r="EG155" s="469"/>
      <c r="EH155" s="469"/>
      <c r="EI155" s="469"/>
      <c r="EJ155" s="469"/>
      <c r="EK155" s="469"/>
      <c r="EL155" s="469"/>
      <c r="EM155" s="469"/>
      <c r="EN155" s="469"/>
      <c r="EO155" s="469"/>
      <c r="EP155" s="469"/>
      <c r="EQ155" s="469"/>
      <c r="ER155" s="469"/>
      <c r="ES155" s="469"/>
      <c r="ET155" s="469"/>
      <c r="EU155" s="469"/>
      <c r="EV155" s="469"/>
      <c r="EW155" s="469"/>
      <c r="EX155" s="469"/>
      <c r="EY155" s="469"/>
      <c r="EZ155" s="469"/>
      <c r="FA155" s="469"/>
      <c r="FB155" s="469"/>
      <c r="FC155" s="1690"/>
      <c r="FD155" s="469"/>
      <c r="FE155" s="469"/>
      <c r="FF155" s="469"/>
      <c r="FG155" s="469"/>
      <c r="FH155" s="469"/>
      <c r="FI155" s="469"/>
      <c r="FJ155" s="469"/>
      <c r="FK155" s="469"/>
      <c r="FL155" s="469"/>
      <c r="FM155" s="469"/>
      <c r="FN155" s="469"/>
      <c r="FO155" s="469"/>
      <c r="FP155" s="469"/>
      <c r="FQ155" s="469"/>
      <c r="FR155" s="469"/>
      <c r="FS155" s="469"/>
      <c r="FT155" s="469"/>
      <c r="FU155" s="469"/>
      <c r="FV155" s="469"/>
      <c r="FW155" s="469"/>
      <c r="FX155" s="469"/>
      <c r="FY155" s="469"/>
      <c r="FZ155" s="469"/>
      <c r="GA155" s="469"/>
      <c r="GB155" s="469"/>
      <c r="GC155" s="469"/>
      <c r="GD155" s="469"/>
      <c r="GE155" s="469"/>
      <c r="GF155" s="469"/>
      <c r="GG155" s="469"/>
      <c r="GH155" s="1690"/>
      <c r="GI155" s="469"/>
      <c r="GJ155" s="469"/>
      <c r="GK155" s="469"/>
      <c r="GL155" s="469"/>
      <c r="GM155" s="469"/>
      <c r="GN155" s="469"/>
      <c r="GO155" s="469"/>
      <c r="GP155" s="469"/>
      <c r="GQ155" s="469"/>
      <c r="GR155" s="469"/>
      <c r="GS155" s="469"/>
      <c r="GT155" s="469"/>
      <c r="GU155" s="469"/>
      <c r="GV155" s="469"/>
      <c r="GW155" s="469"/>
      <c r="GX155" s="469"/>
      <c r="GY155" s="469"/>
      <c r="GZ155" s="469"/>
      <c r="HA155" s="469"/>
      <c r="HB155" s="469"/>
      <c r="HC155" s="469"/>
      <c r="HD155" s="469"/>
      <c r="HE155" s="469"/>
      <c r="HF155" s="469"/>
      <c r="HG155" s="469"/>
      <c r="HH155" s="469"/>
      <c r="HI155" s="469"/>
      <c r="HJ155" s="469"/>
      <c r="HK155" s="469"/>
      <c r="HL155" s="469"/>
      <c r="HM155" s="469"/>
      <c r="HN155" s="1690"/>
      <c r="HO155" s="469"/>
      <c r="HP155" s="469"/>
      <c r="HQ155" s="469"/>
      <c r="HR155" s="469"/>
      <c r="HS155" s="469"/>
      <c r="HT155" s="469"/>
      <c r="HU155" s="469"/>
      <c r="HV155" s="469"/>
      <c r="HW155" s="469"/>
      <c r="HX155" s="469"/>
      <c r="HY155" s="469"/>
      <c r="HZ155" s="469"/>
      <c r="IA155" s="469"/>
      <c r="IB155" s="469"/>
      <c r="IC155" s="469"/>
      <c r="ID155" s="257"/>
      <c r="IE155" s="469"/>
      <c r="IF155" s="469"/>
      <c r="IG155" s="469"/>
      <c r="IH155" s="469"/>
      <c r="II155" s="469"/>
      <c r="IJ155" s="469"/>
      <c r="IK155" s="469"/>
      <c r="IL155" s="469"/>
      <c r="IM155" s="469"/>
      <c r="IN155" s="469"/>
      <c r="IO155" s="469"/>
      <c r="IP155" s="469"/>
      <c r="IQ155" s="469"/>
      <c r="IR155" s="469"/>
      <c r="IS155" s="1585"/>
      <c r="IT155" s="1679"/>
      <c r="IU155" s="1573"/>
      <c r="IV155" s="469"/>
      <c r="IW155" s="469"/>
      <c r="IX155" s="469"/>
      <c r="IY155" s="469"/>
      <c r="IZ155" s="469"/>
      <c r="JA155" s="469"/>
      <c r="JB155" s="469"/>
      <c r="JC155" s="469"/>
      <c r="JD155" s="469"/>
      <c r="JE155" s="469"/>
      <c r="JF155" s="469"/>
      <c r="JG155" s="469"/>
      <c r="JH155" s="469"/>
      <c r="JI155" s="469"/>
      <c r="JJ155" s="469"/>
      <c r="JK155" s="469"/>
      <c r="JL155" s="469"/>
      <c r="JM155" s="469"/>
      <c r="JN155" s="469"/>
      <c r="JO155" s="469"/>
      <c r="JP155" s="469"/>
      <c r="JQ155" s="469"/>
      <c r="JR155" s="469"/>
      <c r="JS155" s="469"/>
      <c r="JT155" s="469"/>
      <c r="JU155" s="469"/>
      <c r="JV155" s="469"/>
      <c r="JW155" s="469"/>
      <c r="JX155" s="469"/>
      <c r="JY155" s="1690"/>
      <c r="JZ155" s="469"/>
      <c r="KA155" s="469"/>
      <c r="KB155" s="469"/>
      <c r="KC155" s="469"/>
      <c r="KD155" s="469"/>
      <c r="KE155" s="469"/>
      <c r="KF155" s="469"/>
      <c r="KG155" s="469"/>
      <c r="KH155" s="469"/>
      <c r="KI155" s="469"/>
      <c r="KJ155" s="469"/>
      <c r="KK155" s="469"/>
      <c r="KL155" s="469"/>
      <c r="KM155" s="469"/>
      <c r="KN155" s="469"/>
      <c r="KO155" s="469"/>
      <c r="KP155" s="469"/>
      <c r="KQ155" s="469"/>
      <c r="KR155" s="469"/>
      <c r="KS155" s="469"/>
      <c r="KT155" s="469"/>
      <c r="KU155" s="469"/>
      <c r="KV155" s="469"/>
      <c r="KW155" s="469"/>
      <c r="KX155" s="469"/>
      <c r="KY155" s="469"/>
      <c r="KZ155" s="469"/>
      <c r="LA155" s="469"/>
      <c r="LB155" s="469"/>
      <c r="LC155" s="469"/>
      <c r="LD155" s="469"/>
      <c r="LE155" s="1690"/>
      <c r="LF155" s="469"/>
      <c r="LG155" s="469"/>
      <c r="LH155" s="469"/>
      <c r="LI155" s="469"/>
      <c r="LJ155" s="469"/>
      <c r="LK155" s="469"/>
      <c r="LL155" s="469"/>
      <c r="LM155" s="469"/>
      <c r="LN155" s="469"/>
      <c r="LO155" s="469"/>
      <c r="LP155" s="469"/>
      <c r="LQ155" s="469"/>
      <c r="LR155" s="469"/>
      <c r="LS155" s="469"/>
      <c r="LT155" s="469"/>
      <c r="LU155" s="469"/>
      <c r="LV155" s="469"/>
      <c r="LW155" s="469"/>
      <c r="LX155" s="469"/>
      <c r="LY155" s="469"/>
      <c r="LZ155" s="469"/>
      <c r="MA155" s="469"/>
      <c r="MB155" s="469"/>
      <c r="MC155" s="469"/>
      <c r="MD155" s="469"/>
      <c r="ME155" s="469"/>
      <c r="MF155" s="469"/>
      <c r="MG155" s="469"/>
      <c r="MH155" s="469"/>
      <c r="MI155" s="469"/>
      <c r="MJ155" s="1690"/>
      <c r="MK155" s="469"/>
      <c r="ML155" s="469"/>
      <c r="MM155" s="469"/>
      <c r="MN155" s="469"/>
      <c r="MO155" s="469"/>
      <c r="MP155" s="469"/>
      <c r="MQ155" s="469"/>
      <c r="MR155" s="469"/>
      <c r="MS155" s="469"/>
      <c r="MT155" s="469"/>
      <c r="MU155" s="469"/>
      <c r="MV155" s="469"/>
      <c r="MW155" s="469"/>
      <c r="MX155" s="469"/>
      <c r="MY155" s="469"/>
      <c r="MZ155" s="469"/>
      <c r="NA155" s="469"/>
      <c r="NB155" s="469"/>
      <c r="NC155" s="469"/>
      <c r="ND155" s="469"/>
      <c r="NE155" s="469"/>
      <c r="NF155" s="469"/>
      <c r="NG155" s="469"/>
      <c r="NH155" s="469"/>
      <c r="NI155" s="469"/>
      <c r="NJ155" s="469"/>
      <c r="NK155" s="469"/>
      <c r="NL155" s="469"/>
      <c r="NM155" s="469"/>
      <c r="NN155" s="469"/>
      <c r="NO155" s="469"/>
      <c r="NP155" s="1690"/>
      <c r="NQ155" s="469"/>
      <c r="NR155" s="469"/>
      <c r="NS155" s="469"/>
      <c r="NT155" s="469"/>
      <c r="NU155" s="469"/>
      <c r="NV155" s="469"/>
      <c r="NW155" s="469"/>
      <c r="NX155" s="469"/>
      <c r="NY155" s="469"/>
      <c r="NZ155" s="469"/>
      <c r="OA155" s="469"/>
      <c r="OB155" s="469"/>
      <c r="OC155" s="469"/>
      <c r="OD155" s="469"/>
      <c r="OE155" s="469"/>
      <c r="OF155" s="469"/>
      <c r="OG155" s="469"/>
      <c r="OH155" s="469"/>
      <c r="OI155" s="469"/>
      <c r="OJ155" s="469"/>
      <c r="OK155" s="469"/>
      <c r="OL155" s="469"/>
      <c r="OM155" s="469"/>
      <c r="ON155" s="469"/>
      <c r="OO155" s="469"/>
      <c r="OP155" s="469"/>
      <c r="OQ155" s="469"/>
      <c r="OR155" s="469"/>
      <c r="OS155" s="469"/>
      <c r="OT155" s="469"/>
      <c r="OU155" s="469"/>
      <c r="OV155" s="1690"/>
      <c r="OW155" s="469"/>
      <c r="OX155" s="469"/>
      <c r="OY155" s="469"/>
      <c r="OZ155" s="469"/>
      <c r="PA155" s="469"/>
      <c r="PB155" s="469"/>
      <c r="PC155" s="469"/>
      <c r="PD155" s="469"/>
      <c r="PE155" s="469"/>
      <c r="PF155" s="469"/>
      <c r="PG155" s="469"/>
      <c r="PH155" s="469"/>
      <c r="PI155" s="469"/>
      <c r="PJ155" s="469"/>
      <c r="PK155" s="469"/>
      <c r="PL155" s="469"/>
      <c r="PM155" s="469"/>
      <c r="PN155" s="469"/>
      <c r="PO155" s="469"/>
      <c r="PP155" s="469"/>
      <c r="PQ155" s="469"/>
      <c r="PR155" s="469"/>
      <c r="PS155" s="469"/>
      <c r="PT155" s="469"/>
      <c r="PU155" s="469"/>
      <c r="PV155" s="469"/>
      <c r="PW155" s="469"/>
      <c r="PX155" s="469"/>
      <c r="PY155" s="1690"/>
      <c r="PZ155" s="469"/>
      <c r="QA155" s="469"/>
      <c r="QB155" s="469"/>
      <c r="QC155" s="469"/>
      <c r="QD155" s="469"/>
      <c r="QE155" s="469"/>
      <c r="QF155" s="469"/>
      <c r="QG155" s="469"/>
      <c r="QH155" s="469"/>
      <c r="QI155" s="469"/>
      <c r="QJ155" s="469"/>
      <c r="QK155" s="469"/>
      <c r="QL155" s="469"/>
      <c r="QM155" s="469"/>
      <c r="QN155" s="469"/>
      <c r="QO155" s="469"/>
      <c r="QP155" s="469"/>
      <c r="QQ155" s="469"/>
      <c r="QR155" s="469"/>
      <c r="QS155" s="469"/>
      <c r="QT155" s="469"/>
      <c r="QU155" s="469"/>
      <c r="QV155" s="469"/>
      <c r="QW155" s="469"/>
      <c r="QX155" s="469"/>
      <c r="QY155" s="469"/>
      <c r="QZ155" s="469"/>
      <c r="RA155" s="469"/>
      <c r="RB155" s="469"/>
      <c r="RC155" s="469"/>
      <c r="RD155" s="469"/>
    </row>
    <row r="156" spans="1:472" ht="14" hidden="1" outlineLevel="1">
      <c r="A156" s="2560"/>
      <c r="B156" s="2488">
        <v>0.91666666666666663</v>
      </c>
      <c r="C156" s="2205"/>
      <c r="D156" s="1782"/>
      <c r="E156" s="1782"/>
      <c r="F156" s="1782"/>
      <c r="G156" s="1782"/>
      <c r="H156" s="1782"/>
      <c r="I156" s="1782"/>
      <c r="J156" s="1782"/>
      <c r="K156" s="1782"/>
      <c r="L156" s="1782"/>
      <c r="M156" s="1782"/>
      <c r="N156" s="1782"/>
      <c r="O156" s="1782"/>
      <c r="P156" s="1782"/>
      <c r="Q156" s="1782"/>
      <c r="R156" s="1782"/>
      <c r="S156" s="1782"/>
      <c r="T156" s="1782"/>
      <c r="U156" s="1782"/>
      <c r="V156" s="1782"/>
      <c r="W156" s="1782"/>
      <c r="X156" s="1782"/>
      <c r="Y156" s="1782"/>
      <c r="Z156" s="1782"/>
      <c r="AA156" s="1782"/>
      <c r="AB156" s="1782"/>
      <c r="AC156" s="1782"/>
      <c r="AD156" s="1782"/>
      <c r="AE156" s="1782"/>
      <c r="AF156" s="1782"/>
      <c r="AG156" s="1782"/>
      <c r="AH156" s="1949"/>
      <c r="AI156" s="2205"/>
      <c r="AJ156" s="1797"/>
      <c r="AK156" s="1782"/>
      <c r="AL156" s="1782"/>
      <c r="AM156" s="1782"/>
      <c r="AN156" s="1782"/>
      <c r="AO156" s="1782"/>
      <c r="AP156" s="1782"/>
      <c r="AQ156" s="1782"/>
      <c r="AR156" s="1782"/>
      <c r="AS156" s="1782"/>
      <c r="AT156" s="1782"/>
      <c r="AU156" s="1782"/>
      <c r="AV156" s="1782"/>
      <c r="AW156" s="1782"/>
      <c r="AX156" s="1782"/>
      <c r="AY156" s="1782"/>
      <c r="AZ156" s="1782"/>
      <c r="BA156" s="1782"/>
      <c r="BB156" s="1782"/>
      <c r="BC156" s="1782"/>
      <c r="BD156" s="1782"/>
      <c r="BE156" s="1782"/>
      <c r="BF156" s="1782"/>
      <c r="BG156" s="1782"/>
      <c r="BH156" s="1782"/>
      <c r="BI156" s="1782"/>
      <c r="BJ156" s="1782"/>
      <c r="BK156" s="1782"/>
      <c r="BL156" s="2205"/>
      <c r="BM156" s="1782"/>
      <c r="BN156" s="1782"/>
      <c r="BO156" s="1782"/>
      <c r="BP156" s="1782"/>
      <c r="BQ156" s="1782"/>
      <c r="BR156" s="1782"/>
      <c r="BS156" s="1782"/>
      <c r="BT156" s="1782"/>
      <c r="BU156" s="1782"/>
      <c r="BV156" s="1782"/>
      <c r="BW156" s="1782"/>
      <c r="BX156" s="1782"/>
      <c r="BY156" s="1782"/>
      <c r="BZ156" s="1782"/>
      <c r="CA156" s="1782"/>
      <c r="CB156" s="1782"/>
      <c r="CC156" s="1782"/>
      <c r="CD156" s="1782"/>
      <c r="CE156" s="1782"/>
      <c r="CF156" s="1782"/>
      <c r="CG156" s="1782"/>
      <c r="CH156" s="1782"/>
      <c r="CI156" s="1782"/>
      <c r="CJ156" s="1782"/>
      <c r="CK156" s="1782"/>
      <c r="CL156" s="1782"/>
      <c r="CM156" s="1782"/>
      <c r="CN156" s="1782"/>
      <c r="CO156" s="1782"/>
      <c r="CP156" s="1782"/>
      <c r="CQ156" s="1782"/>
      <c r="CR156" s="2205"/>
      <c r="CS156" s="1782"/>
      <c r="CT156" s="1782"/>
      <c r="CU156" s="1782"/>
      <c r="CV156" s="1782"/>
      <c r="CW156" s="1782"/>
      <c r="CX156" s="1782"/>
      <c r="CY156" s="1782"/>
      <c r="CZ156" s="1782"/>
      <c r="DA156" s="1782"/>
      <c r="DB156" s="1782"/>
      <c r="DC156" s="1782"/>
      <c r="DD156" s="1782"/>
      <c r="DE156" s="1782"/>
      <c r="DF156" s="1782"/>
      <c r="DG156" s="1782"/>
      <c r="DH156" s="1782"/>
      <c r="DI156" s="1782"/>
      <c r="DJ156" s="1782"/>
      <c r="DK156" s="1782"/>
      <c r="DL156" s="1782"/>
      <c r="DM156" s="1782"/>
      <c r="DN156" s="1782"/>
      <c r="DO156" s="1782"/>
      <c r="DP156" s="1782"/>
      <c r="DQ156" s="1782"/>
      <c r="DR156" s="1782"/>
      <c r="DS156" s="1782"/>
      <c r="DT156" s="1782"/>
      <c r="DU156" s="1782"/>
      <c r="DV156" s="1782"/>
      <c r="DW156" s="2205"/>
      <c r="DX156" s="1782"/>
      <c r="DY156" s="1782"/>
      <c r="DZ156" s="1782"/>
      <c r="EA156" s="1782"/>
      <c r="EB156" s="1782"/>
      <c r="EC156" s="1782"/>
      <c r="ED156" s="1782"/>
      <c r="EE156" s="1782"/>
      <c r="EF156" s="1782"/>
      <c r="EG156" s="1782"/>
      <c r="EH156" s="1782"/>
      <c r="EI156" s="1782"/>
      <c r="EJ156" s="1782"/>
      <c r="EK156" s="1782"/>
      <c r="EL156" s="1782"/>
      <c r="EM156" s="1782"/>
      <c r="EN156" s="1782"/>
      <c r="EO156" s="1782"/>
      <c r="EP156" s="1782"/>
      <c r="EQ156" s="1782"/>
      <c r="ER156" s="1782"/>
      <c r="ES156" s="1782"/>
      <c r="ET156" s="1782"/>
      <c r="EU156" s="1782"/>
      <c r="EV156" s="1782"/>
      <c r="EW156" s="1782"/>
      <c r="EX156" s="1782"/>
      <c r="EY156" s="1782"/>
      <c r="EZ156" s="1782"/>
      <c r="FA156" s="1782"/>
      <c r="FB156" s="1782"/>
      <c r="FC156" s="2205"/>
      <c r="FD156" s="1782"/>
      <c r="FE156" s="1782"/>
      <c r="FF156" s="1782"/>
      <c r="FG156" s="1782"/>
      <c r="FH156" s="1782"/>
      <c r="FI156" s="1782"/>
      <c r="FJ156" s="1782"/>
      <c r="FK156" s="1782"/>
      <c r="FL156" s="1782"/>
      <c r="FM156" s="1782"/>
      <c r="FN156" s="1782"/>
      <c r="FO156" s="1782"/>
      <c r="FP156" s="1782"/>
      <c r="FQ156" s="1782"/>
      <c r="FR156" s="1782"/>
      <c r="FS156" s="1782"/>
      <c r="FT156" s="1782"/>
      <c r="FU156" s="1782"/>
      <c r="FV156" s="1782"/>
      <c r="FW156" s="1782"/>
      <c r="FX156" s="1782"/>
      <c r="FY156" s="1782"/>
      <c r="FZ156" s="1782"/>
      <c r="GA156" s="1782"/>
      <c r="GB156" s="1782"/>
      <c r="GC156" s="1782"/>
      <c r="GD156" s="1782"/>
      <c r="GE156" s="1782"/>
      <c r="GF156" s="1782"/>
      <c r="GG156" s="1782"/>
      <c r="GH156" s="2205"/>
      <c r="GI156" s="1782"/>
      <c r="GJ156" s="1782"/>
      <c r="GK156" s="1782"/>
      <c r="GL156" s="1782"/>
      <c r="GM156" s="1782"/>
      <c r="GN156" s="1782"/>
      <c r="GO156" s="1782"/>
      <c r="GP156" s="1782"/>
      <c r="GQ156" s="1782"/>
      <c r="GR156" s="1782"/>
      <c r="GS156" s="1782"/>
      <c r="GT156" s="1782"/>
      <c r="GU156" s="1782"/>
      <c r="GV156" s="1782"/>
      <c r="GW156" s="1782"/>
      <c r="GX156" s="1782"/>
      <c r="GY156" s="1782"/>
      <c r="GZ156" s="1782"/>
      <c r="HA156" s="1782"/>
      <c r="HB156" s="1782"/>
      <c r="HC156" s="1782"/>
      <c r="HD156" s="1782"/>
      <c r="HE156" s="1782"/>
      <c r="HF156" s="1782"/>
      <c r="HG156" s="1782"/>
      <c r="HH156" s="1782"/>
      <c r="HI156" s="1782"/>
      <c r="HJ156" s="1782"/>
      <c r="HK156" s="1782"/>
      <c r="HL156" s="1782"/>
      <c r="HM156" s="1782"/>
      <c r="HN156" s="2205"/>
      <c r="HO156" s="1782"/>
      <c r="HP156" s="1782"/>
      <c r="HQ156" s="1782"/>
      <c r="HR156" s="1782"/>
      <c r="HS156" s="1782"/>
      <c r="HT156" s="1782"/>
      <c r="HU156" s="1782"/>
      <c r="HV156" s="1782"/>
      <c r="HW156" s="1782"/>
      <c r="HX156" s="1782"/>
      <c r="HY156" s="1782"/>
      <c r="HZ156" s="1782"/>
      <c r="IA156" s="1782"/>
      <c r="IB156" s="1782"/>
      <c r="IC156" s="1782"/>
      <c r="ID156" s="1950"/>
      <c r="IE156" s="1782"/>
      <c r="IF156" s="1782"/>
      <c r="IG156" s="1782"/>
      <c r="IH156" s="1782"/>
      <c r="II156" s="1782"/>
      <c r="IJ156" s="1782"/>
      <c r="IK156" s="1782"/>
      <c r="IL156" s="1782"/>
      <c r="IM156" s="1782"/>
      <c r="IN156" s="1782"/>
      <c r="IO156" s="1782"/>
      <c r="IP156" s="1782"/>
      <c r="IQ156" s="1782"/>
      <c r="IR156" s="1782"/>
      <c r="IS156" s="1951"/>
      <c r="IT156" s="2206"/>
      <c r="IU156" s="1797"/>
      <c r="IV156" s="1782"/>
      <c r="IW156" s="1782"/>
      <c r="IX156" s="1782"/>
      <c r="IY156" s="1782"/>
      <c r="IZ156" s="1782"/>
      <c r="JA156" s="1782"/>
      <c r="JB156" s="1782"/>
      <c r="JC156" s="1782"/>
      <c r="JD156" s="1782"/>
      <c r="JE156" s="1782"/>
      <c r="JF156" s="1782"/>
      <c r="JG156" s="1782"/>
      <c r="JH156" s="1782"/>
      <c r="JI156" s="1782"/>
      <c r="JJ156" s="1782"/>
      <c r="JK156" s="1782"/>
      <c r="JL156" s="1782"/>
      <c r="JM156" s="1782"/>
      <c r="JN156" s="1782"/>
      <c r="JO156" s="1782"/>
      <c r="JP156" s="1782"/>
      <c r="JQ156" s="1782"/>
      <c r="JR156" s="1782"/>
      <c r="JS156" s="1782"/>
      <c r="JT156" s="1782"/>
      <c r="JU156" s="1782"/>
      <c r="JV156" s="1782"/>
      <c r="JW156" s="1782"/>
      <c r="JX156" s="1782"/>
      <c r="JY156" s="2205"/>
      <c r="JZ156" s="1782"/>
      <c r="KA156" s="1782"/>
      <c r="KB156" s="1782"/>
      <c r="KC156" s="1782"/>
      <c r="KD156" s="1782"/>
      <c r="KE156" s="1782"/>
      <c r="KF156" s="1782"/>
      <c r="KG156" s="1782"/>
      <c r="KH156" s="1782"/>
      <c r="KI156" s="1782"/>
      <c r="KJ156" s="1782"/>
      <c r="KK156" s="1782"/>
      <c r="KL156" s="1782"/>
      <c r="KM156" s="1782"/>
      <c r="KN156" s="1782"/>
      <c r="KO156" s="1782"/>
      <c r="KP156" s="1782"/>
      <c r="KQ156" s="1782"/>
      <c r="KR156" s="1782"/>
      <c r="KS156" s="1782"/>
      <c r="KT156" s="1782"/>
      <c r="KU156" s="1782"/>
      <c r="KV156" s="1782"/>
      <c r="KW156" s="1782"/>
      <c r="KX156" s="1782"/>
      <c r="KY156" s="1782"/>
      <c r="KZ156" s="1782"/>
      <c r="LA156" s="1782"/>
      <c r="LB156" s="1782"/>
      <c r="LC156" s="1782"/>
      <c r="LD156" s="1782"/>
      <c r="LE156" s="2205"/>
      <c r="LF156" s="1782"/>
      <c r="LG156" s="1782"/>
      <c r="LH156" s="1782"/>
      <c r="LI156" s="1782"/>
      <c r="LJ156" s="1782"/>
      <c r="LK156" s="1782"/>
      <c r="LL156" s="1782"/>
      <c r="LM156" s="1782"/>
      <c r="LN156" s="1782"/>
      <c r="LO156" s="1782"/>
      <c r="LP156" s="1782"/>
      <c r="LQ156" s="1782"/>
      <c r="LR156" s="1782"/>
      <c r="LS156" s="1782"/>
      <c r="LT156" s="1782"/>
      <c r="LU156" s="1782"/>
      <c r="LV156" s="1782"/>
      <c r="LW156" s="1782"/>
      <c r="LX156" s="1782"/>
      <c r="LY156" s="1782"/>
      <c r="LZ156" s="1782"/>
      <c r="MA156" s="1782"/>
      <c r="MB156" s="1782"/>
      <c r="MC156" s="1782"/>
      <c r="MD156" s="1782"/>
      <c r="ME156" s="1782"/>
      <c r="MF156" s="1782"/>
      <c r="MG156" s="1782"/>
      <c r="MH156" s="1782"/>
      <c r="MI156" s="1782"/>
      <c r="MJ156" s="2205"/>
      <c r="MK156" s="1782"/>
      <c r="ML156" s="1782"/>
      <c r="MM156" s="1782"/>
      <c r="MN156" s="1782"/>
      <c r="MO156" s="1782"/>
      <c r="MP156" s="1782"/>
      <c r="MQ156" s="1782"/>
      <c r="MR156" s="1782"/>
      <c r="MS156" s="1782"/>
      <c r="MT156" s="1782"/>
      <c r="MU156" s="1782"/>
      <c r="MV156" s="1782"/>
      <c r="MW156" s="1782"/>
      <c r="MX156" s="1782"/>
      <c r="MY156" s="1782"/>
      <c r="MZ156" s="1782"/>
      <c r="NA156" s="1782"/>
      <c r="NB156" s="1782"/>
      <c r="NC156" s="1782"/>
      <c r="ND156" s="1782"/>
      <c r="NE156" s="1782"/>
      <c r="NF156" s="1782"/>
      <c r="NG156" s="1782"/>
      <c r="NH156" s="1782"/>
      <c r="NI156" s="1782"/>
      <c r="NJ156" s="1782"/>
      <c r="NK156" s="1782"/>
      <c r="NL156" s="1782"/>
      <c r="NM156" s="1782"/>
      <c r="NN156" s="1782"/>
      <c r="NO156" s="1782"/>
      <c r="NP156" s="2205"/>
      <c r="NQ156" s="1782"/>
      <c r="NR156" s="1782"/>
      <c r="NS156" s="1782"/>
      <c r="NT156" s="1782"/>
      <c r="NU156" s="1782"/>
      <c r="NV156" s="1782"/>
      <c r="NW156" s="1782"/>
      <c r="NX156" s="1782"/>
      <c r="NY156" s="1782"/>
      <c r="NZ156" s="1782"/>
      <c r="OA156" s="1782"/>
      <c r="OB156" s="1782"/>
      <c r="OC156" s="1782"/>
      <c r="OD156" s="1782"/>
      <c r="OE156" s="1782"/>
      <c r="OF156" s="1782"/>
      <c r="OG156" s="1782"/>
      <c r="OH156" s="1782"/>
      <c r="OI156" s="1782"/>
      <c r="OJ156" s="1782"/>
      <c r="OK156" s="1782"/>
      <c r="OL156" s="1782"/>
      <c r="OM156" s="1782"/>
      <c r="ON156" s="1782"/>
      <c r="OO156" s="1782"/>
      <c r="OP156" s="1782"/>
      <c r="OQ156" s="1782"/>
      <c r="OR156" s="1782"/>
      <c r="OS156" s="1782"/>
      <c r="OT156" s="1782"/>
      <c r="OU156" s="1782"/>
      <c r="OV156" s="2205"/>
      <c r="OW156" s="1782"/>
      <c r="OX156" s="1782"/>
      <c r="OY156" s="1782"/>
      <c r="OZ156" s="1782"/>
      <c r="PA156" s="1782"/>
      <c r="PB156" s="1782"/>
      <c r="PC156" s="1782"/>
      <c r="PD156" s="1782"/>
      <c r="PE156" s="1782"/>
      <c r="PF156" s="1782"/>
      <c r="PG156" s="1782"/>
      <c r="PH156" s="1782"/>
      <c r="PI156" s="1782"/>
      <c r="PJ156" s="1782"/>
      <c r="PK156" s="1782"/>
      <c r="PL156" s="1782"/>
      <c r="PM156" s="1782"/>
      <c r="PN156" s="1782"/>
      <c r="PO156" s="1782"/>
      <c r="PP156" s="1782"/>
      <c r="PQ156" s="1782"/>
      <c r="PR156" s="1782"/>
      <c r="PS156" s="1782"/>
      <c r="PT156" s="1782"/>
      <c r="PU156" s="1782"/>
      <c r="PV156" s="1782"/>
      <c r="PW156" s="1782"/>
      <c r="PX156" s="1782"/>
      <c r="PY156" s="2205"/>
      <c r="PZ156" s="1782"/>
      <c r="QA156" s="1782"/>
      <c r="QB156" s="1782"/>
      <c r="QC156" s="1782"/>
      <c r="QD156" s="1782"/>
      <c r="QE156" s="1782"/>
      <c r="QF156" s="1782"/>
      <c r="QG156" s="1782"/>
      <c r="QH156" s="1782"/>
      <c r="QI156" s="1782"/>
      <c r="QJ156" s="1782"/>
      <c r="QK156" s="1782"/>
      <c r="QL156" s="1782"/>
      <c r="QM156" s="1782"/>
      <c r="QN156" s="1782"/>
      <c r="QO156" s="1782"/>
      <c r="QP156" s="1782"/>
      <c r="QQ156" s="1782"/>
      <c r="QR156" s="1782"/>
      <c r="QS156" s="1782"/>
      <c r="QT156" s="1782"/>
      <c r="QU156" s="1782"/>
      <c r="QV156" s="1782"/>
      <c r="QW156" s="1782"/>
      <c r="QX156" s="1782"/>
      <c r="QY156" s="1782"/>
      <c r="QZ156" s="1782"/>
      <c r="RA156" s="1782"/>
      <c r="RB156" s="1782"/>
      <c r="RC156" s="1782"/>
      <c r="RD156" s="1782"/>
    </row>
    <row r="157" spans="1:472" ht="30" hidden="1" outlineLevel="1">
      <c r="A157" s="2619" t="s">
        <v>30302</v>
      </c>
      <c r="B157" s="2491" t="s">
        <v>30303</v>
      </c>
      <c r="C157" s="2236"/>
      <c r="D157" s="1580"/>
      <c r="E157" s="1580"/>
      <c r="F157" s="1580"/>
      <c r="G157" s="1580"/>
      <c r="H157" s="1580"/>
      <c r="I157" s="1580"/>
      <c r="J157" s="1580"/>
      <c r="K157" s="1580"/>
      <c r="L157" s="1580"/>
      <c r="M157" s="1580"/>
      <c r="N157" s="1580"/>
      <c r="O157" s="1580"/>
      <c r="P157" s="1580"/>
      <c r="Q157" s="1580"/>
      <c r="R157" s="1580"/>
      <c r="S157" s="1580"/>
      <c r="T157" s="1580"/>
      <c r="U157" s="1580"/>
      <c r="V157" s="1580"/>
      <c r="W157" s="1580"/>
      <c r="X157" s="1580"/>
      <c r="Y157" s="1580"/>
      <c r="Z157" s="1580"/>
      <c r="AA157" s="1580"/>
      <c r="AB157" s="1580"/>
      <c r="AC157" s="1580"/>
      <c r="AD157" s="1580"/>
      <c r="AE157" s="1580"/>
      <c r="AF157" s="1580"/>
      <c r="AG157" s="1580"/>
      <c r="AH157" s="1941"/>
      <c r="AI157" s="2236"/>
      <c r="AJ157" s="1942"/>
      <c r="AK157" s="1580"/>
      <c r="AL157" s="1580"/>
      <c r="AM157" s="1580"/>
      <c r="AN157" s="1580"/>
      <c r="AO157" s="1580"/>
      <c r="AP157" s="1580"/>
      <c r="AQ157" s="1580"/>
      <c r="AR157" s="1580"/>
      <c r="AS157" s="1580"/>
      <c r="AT157" s="1580"/>
      <c r="AU157" s="1580"/>
      <c r="AV157" s="1580"/>
      <c r="AW157" s="1580"/>
      <c r="AX157" s="1580"/>
      <c r="AY157" s="1580"/>
      <c r="AZ157" s="1580"/>
      <c r="BA157" s="1580"/>
      <c r="BB157" s="1580"/>
      <c r="BC157" s="1580"/>
      <c r="BD157" s="1580"/>
      <c r="BE157" s="1580"/>
      <c r="BF157" s="1580"/>
      <c r="BG157" s="1580"/>
      <c r="BH157" s="1580"/>
      <c r="BI157" s="1580"/>
      <c r="BJ157" s="1580"/>
      <c r="BK157" s="1580"/>
      <c r="BL157" s="2236"/>
      <c r="BM157" s="1580"/>
      <c r="BN157" s="1580"/>
      <c r="BO157" s="1580"/>
      <c r="BP157" s="1580"/>
      <c r="BQ157" s="1580"/>
      <c r="BR157" s="1580"/>
      <c r="BS157" s="1580"/>
      <c r="BT157" s="1580"/>
      <c r="BU157" s="1580"/>
      <c r="BV157" s="1580"/>
      <c r="BW157" s="1580"/>
      <c r="BX157" s="1580"/>
      <c r="BY157" s="1580"/>
      <c r="BZ157" s="1580"/>
      <c r="CA157" s="1580"/>
      <c r="CB157" s="1580"/>
      <c r="CC157" s="1580"/>
      <c r="CD157" s="1580"/>
      <c r="CE157" s="1580"/>
      <c r="CF157" s="1580"/>
      <c r="CG157" s="1580"/>
      <c r="CH157" s="1580"/>
      <c r="CI157" s="1580"/>
      <c r="CJ157" s="1580"/>
      <c r="CK157" s="1580"/>
      <c r="CL157" s="1580"/>
      <c r="CM157" s="1580"/>
      <c r="CN157" s="1580"/>
      <c r="CO157" s="1580"/>
      <c r="CP157" s="1580"/>
      <c r="CQ157" s="1580"/>
      <c r="CR157" s="2236"/>
      <c r="CS157" s="1580"/>
      <c r="CT157" s="1580"/>
      <c r="CU157" s="1580"/>
      <c r="CV157" s="1580"/>
      <c r="CW157" s="1580"/>
      <c r="CX157" s="1580"/>
      <c r="CY157" s="1580"/>
      <c r="CZ157" s="1580"/>
      <c r="DA157" s="1580"/>
      <c r="DB157" s="1580"/>
      <c r="DC157" s="1580"/>
      <c r="DD157" s="1580"/>
      <c r="DE157" s="1580"/>
      <c r="DF157" s="1580"/>
      <c r="DG157" s="1580"/>
      <c r="DH157" s="1580"/>
      <c r="DI157" s="1580"/>
      <c r="DJ157" s="1580"/>
      <c r="DK157" s="1580"/>
      <c r="DL157" s="1580"/>
      <c r="DM157" s="1580"/>
      <c r="DN157" s="1580"/>
      <c r="DO157" s="1580"/>
      <c r="DP157" s="1580"/>
      <c r="DQ157" s="1580"/>
      <c r="DR157" s="1580"/>
      <c r="DS157" s="1580"/>
      <c r="DT157" s="1580"/>
      <c r="DU157" s="1580"/>
      <c r="DV157" s="1580"/>
      <c r="DW157" s="2236"/>
      <c r="DX157" s="1580"/>
      <c r="DY157" s="1580"/>
      <c r="DZ157" s="1580"/>
      <c r="EA157" s="1580"/>
      <c r="EB157" s="1580"/>
      <c r="EC157" s="1580"/>
      <c r="ED157" s="1580"/>
      <c r="EE157" s="1580"/>
      <c r="EF157" s="1580"/>
      <c r="EG157" s="1580"/>
      <c r="EH157" s="1580"/>
      <c r="EI157" s="1580"/>
      <c r="EJ157" s="1580"/>
      <c r="EK157" s="1580"/>
      <c r="EL157" s="1580"/>
      <c r="EM157" s="1580"/>
      <c r="EN157" s="1580"/>
      <c r="EO157" s="1580"/>
      <c r="EP157" s="1580"/>
      <c r="EQ157" s="1580"/>
      <c r="ER157" s="1580"/>
      <c r="ES157" s="1580"/>
      <c r="ET157" s="1580"/>
      <c r="EU157" s="1580"/>
      <c r="EV157" s="1580"/>
      <c r="EW157" s="1580"/>
      <c r="EX157" s="1580"/>
      <c r="EY157" s="1580"/>
      <c r="EZ157" s="1580"/>
      <c r="FA157" s="1580"/>
      <c r="FB157" s="1580"/>
      <c r="FC157" s="2236"/>
      <c r="FD157" s="1580"/>
      <c r="FE157" s="1580"/>
      <c r="FF157" s="1580"/>
      <c r="FG157" s="1580"/>
      <c r="FH157" s="1580"/>
      <c r="FI157" s="1580"/>
      <c r="FJ157" s="1580"/>
      <c r="FK157" s="1580"/>
      <c r="FL157" s="1580"/>
      <c r="FM157" s="1580"/>
      <c r="FN157" s="1580"/>
      <c r="FO157" s="1580"/>
      <c r="FP157" s="1580"/>
      <c r="FQ157" s="1580"/>
      <c r="FR157" s="1580"/>
      <c r="FS157" s="1580"/>
      <c r="FT157" s="1580"/>
      <c r="FU157" s="1580"/>
      <c r="FV157" s="1580"/>
      <c r="FW157" s="1580"/>
      <c r="FX157" s="1580"/>
      <c r="FY157" s="1580"/>
      <c r="FZ157" s="1580"/>
      <c r="GA157" s="1580"/>
      <c r="GB157" s="1580"/>
      <c r="GC157" s="1580"/>
      <c r="GD157" s="1580"/>
      <c r="GE157" s="1580"/>
      <c r="GF157" s="1580"/>
      <c r="GG157" s="1580"/>
      <c r="GH157" s="2236"/>
      <c r="GI157" s="1580"/>
      <c r="GJ157" s="1580"/>
      <c r="GK157" s="1580"/>
      <c r="GL157" s="1580"/>
      <c r="GM157" s="1580"/>
      <c r="GN157" s="1580"/>
      <c r="GO157" s="1580"/>
      <c r="GP157" s="1580"/>
      <c r="GQ157" s="1580"/>
      <c r="GR157" s="1580"/>
      <c r="GS157" s="1580"/>
      <c r="GT157" s="1580"/>
      <c r="GU157" s="1580"/>
      <c r="GV157" s="1580"/>
      <c r="GW157" s="1580"/>
      <c r="GX157" s="1580"/>
      <c r="GY157" s="1580"/>
      <c r="GZ157" s="1580"/>
      <c r="HA157" s="1580"/>
      <c r="HB157" s="1580"/>
      <c r="HC157" s="1580"/>
      <c r="HD157" s="1580"/>
      <c r="HE157" s="1580"/>
      <c r="HF157" s="1580"/>
      <c r="HG157" s="1580"/>
      <c r="HH157" s="1580"/>
      <c r="HI157" s="1580"/>
      <c r="HJ157" s="1580"/>
      <c r="HK157" s="1580"/>
      <c r="HL157" s="1580"/>
      <c r="HM157" s="1580"/>
      <c r="HN157" s="2236"/>
      <c r="HO157" s="1580"/>
      <c r="HP157" s="1580"/>
      <c r="HQ157" s="1580"/>
      <c r="HR157" s="1580"/>
      <c r="HS157" s="1580"/>
      <c r="HT157" s="1580"/>
      <c r="HU157" s="1580"/>
      <c r="HV157" s="1580"/>
      <c r="HW157" s="1580"/>
      <c r="HX157" s="1580"/>
      <c r="HY157" s="1580"/>
      <c r="HZ157" s="1580"/>
      <c r="IA157" s="1580"/>
      <c r="IB157" s="1580"/>
      <c r="IC157" s="1580"/>
      <c r="ID157" s="1943"/>
      <c r="IE157" s="1580"/>
      <c r="IF157" s="1580"/>
      <c r="IG157" s="1580"/>
      <c r="IH157" s="1580"/>
      <c r="II157" s="1580"/>
      <c r="IJ157" s="1580"/>
      <c r="IK157" s="1580"/>
      <c r="IL157" s="1580"/>
      <c r="IM157" s="1580"/>
      <c r="IN157" s="1580"/>
      <c r="IO157" s="1580"/>
      <c r="IP157" s="1580"/>
      <c r="IQ157" s="1580"/>
      <c r="IR157" s="1580"/>
      <c r="IS157" s="1944"/>
      <c r="IT157" s="2206"/>
      <c r="IU157" s="1942"/>
      <c r="IV157" s="1580"/>
      <c r="IW157" s="1580"/>
      <c r="IX157" s="1580"/>
      <c r="IY157" s="1580"/>
      <c r="IZ157" s="1580"/>
      <c r="JA157" s="1580"/>
      <c r="JB157" s="1580"/>
      <c r="JC157" s="1580"/>
      <c r="JD157" s="1580"/>
      <c r="JE157" s="1580"/>
      <c r="JF157" s="1580"/>
      <c r="JG157" s="1580"/>
      <c r="JH157" s="1580"/>
      <c r="JI157" s="1580"/>
      <c r="JJ157" s="1580"/>
      <c r="JK157" s="1580"/>
      <c r="JL157" s="1580"/>
      <c r="JM157" s="1580"/>
      <c r="JN157" s="1580"/>
      <c r="JO157" s="1580"/>
      <c r="JP157" s="1580"/>
      <c r="JQ157" s="1580"/>
      <c r="JR157" s="1580"/>
      <c r="JS157" s="1580"/>
      <c r="JT157" s="1580"/>
      <c r="JU157" s="1580"/>
      <c r="JV157" s="1580"/>
      <c r="JW157" s="1580"/>
      <c r="JX157" s="1580"/>
      <c r="JY157" s="2236"/>
      <c r="JZ157" s="1580"/>
      <c r="KA157" s="1580"/>
      <c r="KB157" s="1580"/>
      <c r="KC157" s="1580"/>
      <c r="KD157" s="1580"/>
      <c r="KE157" s="1580"/>
      <c r="KF157" s="1580"/>
      <c r="KG157" s="1580"/>
      <c r="KH157" s="1580"/>
      <c r="KI157" s="1580"/>
      <c r="KJ157" s="1580"/>
      <c r="KK157" s="1580"/>
      <c r="KL157" s="1580"/>
      <c r="KM157" s="1580"/>
      <c r="KN157" s="1580"/>
      <c r="KO157" s="1580"/>
      <c r="KP157" s="1580"/>
      <c r="KQ157" s="1580"/>
      <c r="KR157" s="1580"/>
      <c r="KS157" s="1580"/>
      <c r="KT157" s="1580"/>
      <c r="KU157" s="1580"/>
      <c r="KV157" s="1580"/>
      <c r="KW157" s="1580"/>
      <c r="KX157" s="1580"/>
      <c r="KY157" s="1580"/>
      <c r="KZ157" s="1580"/>
      <c r="LA157" s="1580"/>
      <c r="LB157" s="1580"/>
      <c r="LC157" s="1580"/>
      <c r="LD157" s="1580"/>
      <c r="LE157" s="2236"/>
      <c r="LF157" s="1580"/>
      <c r="LG157" s="1580"/>
      <c r="LH157" s="1580"/>
      <c r="LI157" s="1580"/>
      <c r="LJ157" s="1580"/>
      <c r="LK157" s="1580"/>
      <c r="LL157" s="1580"/>
      <c r="LM157" s="1580"/>
      <c r="LN157" s="1580"/>
      <c r="LO157" s="1580"/>
      <c r="LP157" s="1580"/>
      <c r="LQ157" s="1580"/>
      <c r="LR157" s="1580"/>
      <c r="LS157" s="1580"/>
      <c r="LT157" s="1580"/>
      <c r="LU157" s="1580"/>
      <c r="LV157" s="1580"/>
      <c r="LW157" s="1580"/>
      <c r="LX157" s="1580"/>
      <c r="LY157" s="1580"/>
      <c r="LZ157" s="1580"/>
      <c r="MA157" s="1580"/>
      <c r="MB157" s="1580"/>
      <c r="MC157" s="1580"/>
      <c r="MD157" s="1580"/>
      <c r="ME157" s="1580"/>
      <c r="MF157" s="1580"/>
      <c r="MG157" s="1580"/>
      <c r="MH157" s="1580"/>
      <c r="MI157" s="1580"/>
      <c r="MJ157" s="2236"/>
      <c r="MK157" s="1580"/>
      <c r="ML157" s="1580"/>
      <c r="MM157" s="1580"/>
      <c r="MN157" s="1580"/>
      <c r="MO157" s="1580"/>
      <c r="MP157" s="1580"/>
      <c r="MQ157" s="1580"/>
      <c r="MR157" s="1580"/>
      <c r="MS157" s="1580"/>
      <c r="MT157" s="1580"/>
      <c r="MU157" s="1580"/>
      <c r="MV157" s="1580"/>
      <c r="MW157" s="1580"/>
      <c r="MX157" s="1580"/>
      <c r="MY157" s="1580"/>
      <c r="MZ157" s="1580"/>
      <c r="NA157" s="1580"/>
      <c r="NB157" s="1580"/>
      <c r="NC157" s="1580"/>
      <c r="ND157" s="1580"/>
      <c r="NE157" s="1580"/>
      <c r="NF157" s="1580"/>
      <c r="NG157" s="1580"/>
      <c r="NH157" s="1580"/>
      <c r="NI157" s="1580"/>
      <c r="NJ157" s="1580"/>
      <c r="NK157" s="1580"/>
      <c r="NL157" s="1580"/>
      <c r="NM157" s="1580"/>
      <c r="NN157" s="1580"/>
      <c r="NO157" s="1580"/>
      <c r="NP157" s="2236"/>
      <c r="NQ157" s="1580"/>
      <c r="NR157" s="1580"/>
      <c r="NS157" s="1580"/>
      <c r="NT157" s="1580"/>
      <c r="NU157" s="1580"/>
      <c r="NV157" s="1580"/>
      <c r="NW157" s="1580"/>
      <c r="NX157" s="1580"/>
      <c r="NY157" s="1580"/>
      <c r="NZ157" s="1580"/>
      <c r="OA157" s="1580"/>
      <c r="OB157" s="1580"/>
      <c r="OC157" s="1580"/>
      <c r="OD157" s="1580"/>
      <c r="OE157" s="1580"/>
      <c r="OF157" s="1580"/>
      <c r="OG157" s="1580"/>
      <c r="OH157" s="1580"/>
      <c r="OI157" s="1580"/>
      <c r="OJ157" s="1580"/>
      <c r="OK157" s="1580"/>
      <c r="OL157" s="1580"/>
      <c r="OM157" s="1580"/>
      <c r="ON157" s="1580"/>
      <c r="OO157" s="1580"/>
      <c r="OP157" s="1580"/>
      <c r="OQ157" s="1580"/>
      <c r="OR157" s="1580"/>
      <c r="OS157" s="1580"/>
      <c r="OT157" s="1580"/>
      <c r="OU157" s="1580"/>
      <c r="OV157" s="2236"/>
      <c r="OW157" s="1580"/>
      <c r="OX157" s="1580"/>
      <c r="OY157" s="1580"/>
      <c r="OZ157" s="1580"/>
      <c r="PA157" s="1580"/>
      <c r="PB157" s="1580"/>
      <c r="PC157" s="1580"/>
      <c r="PD157" s="1580"/>
      <c r="PE157" s="1580"/>
      <c r="PF157" s="1580"/>
      <c r="PG157" s="1580"/>
      <c r="PH157" s="1580"/>
      <c r="PI157" s="1580"/>
      <c r="PJ157" s="1580"/>
      <c r="PK157" s="1580"/>
      <c r="PL157" s="1580"/>
      <c r="PM157" s="1580"/>
      <c r="PN157" s="1580"/>
      <c r="PO157" s="1580"/>
      <c r="PP157" s="1580"/>
      <c r="PQ157" s="1580"/>
      <c r="PR157" s="1580"/>
      <c r="PS157" s="1580"/>
      <c r="PT157" s="1580"/>
      <c r="PU157" s="1580"/>
      <c r="PV157" s="1580"/>
      <c r="PW157" s="1580"/>
      <c r="PX157" s="1580"/>
      <c r="PY157" s="2236"/>
      <c r="PZ157" s="1580"/>
      <c r="QA157" s="1580"/>
      <c r="QB157" s="1580"/>
      <c r="QC157" s="1580"/>
      <c r="QD157" s="1580"/>
      <c r="QE157" s="1580"/>
      <c r="QF157" s="1580"/>
      <c r="QG157" s="1580"/>
      <c r="QH157" s="1580"/>
      <c r="QI157" s="1580"/>
      <c r="QJ157" s="1580"/>
      <c r="QK157" s="1580"/>
      <c r="QL157" s="1580"/>
      <c r="QM157" s="1580"/>
      <c r="QN157" s="1580"/>
      <c r="QO157" s="1580"/>
      <c r="QP157" s="1580"/>
      <c r="QQ157" s="1580"/>
      <c r="QR157" s="1580"/>
      <c r="QS157" s="1580"/>
      <c r="QT157" s="1580"/>
      <c r="QU157" s="1580"/>
      <c r="QV157" s="1580"/>
      <c r="QW157" s="1580"/>
      <c r="QX157" s="1580"/>
      <c r="QY157" s="1580"/>
      <c r="QZ157" s="1580"/>
      <c r="RA157" s="1580"/>
      <c r="RB157" s="1580"/>
      <c r="RC157" s="1580"/>
      <c r="RD157" s="1580"/>
    </row>
    <row r="158" spans="1:472" ht="30" hidden="1" outlineLevel="1">
      <c r="A158" s="2500"/>
      <c r="B158" s="2493" t="s">
        <v>30304</v>
      </c>
      <c r="C158" s="2214"/>
      <c r="D158" s="469"/>
      <c r="E158" s="469"/>
      <c r="F158" s="469"/>
      <c r="G158" s="469"/>
      <c r="H158" s="469"/>
      <c r="I158" s="469"/>
      <c r="J158" s="469"/>
      <c r="K158" s="469"/>
      <c r="L158" s="469"/>
      <c r="M158" s="469"/>
      <c r="N158" s="469"/>
      <c r="O158" s="469"/>
      <c r="P158" s="469"/>
      <c r="Q158" s="469"/>
      <c r="R158" s="469"/>
      <c r="S158" s="469"/>
      <c r="T158" s="469"/>
      <c r="U158" s="469"/>
      <c r="V158" s="469"/>
      <c r="W158" s="469"/>
      <c r="X158" s="469"/>
      <c r="Y158" s="469"/>
      <c r="Z158" s="469"/>
      <c r="AA158" s="469"/>
      <c r="AB158" s="469"/>
      <c r="AC158" s="469"/>
      <c r="AD158" s="469"/>
      <c r="AE158" s="469"/>
      <c r="AF158" s="469"/>
      <c r="AG158" s="469"/>
      <c r="AH158" s="1692"/>
      <c r="AI158" s="2214"/>
      <c r="AJ158" s="1573"/>
      <c r="AK158" s="469"/>
      <c r="AL158" s="469"/>
      <c r="AM158" s="469"/>
      <c r="AN158" s="469"/>
      <c r="AO158" s="469"/>
      <c r="AP158" s="469"/>
      <c r="AQ158" s="469"/>
      <c r="AR158" s="469"/>
      <c r="AS158" s="469"/>
      <c r="AT158" s="469"/>
      <c r="AU158" s="469"/>
      <c r="AV158" s="469"/>
      <c r="AW158" s="469"/>
      <c r="AX158" s="469"/>
      <c r="AY158" s="469"/>
      <c r="AZ158" s="469"/>
      <c r="BA158" s="469"/>
      <c r="BB158" s="469"/>
      <c r="BC158" s="469"/>
      <c r="BD158" s="469"/>
      <c r="BE158" s="469"/>
      <c r="BF158" s="469"/>
      <c r="BG158" s="469"/>
      <c r="BH158" s="469"/>
      <c r="BI158" s="469"/>
      <c r="BJ158" s="469"/>
      <c r="BK158" s="469"/>
      <c r="BL158" s="2214"/>
      <c r="BM158" s="469"/>
      <c r="BN158" s="469"/>
      <c r="BO158" s="469"/>
      <c r="BP158" s="469"/>
      <c r="BQ158" s="469"/>
      <c r="BR158" s="469"/>
      <c r="BS158" s="469"/>
      <c r="BT158" s="469"/>
      <c r="BU158" s="469"/>
      <c r="BV158" s="469"/>
      <c r="BW158" s="469"/>
      <c r="BX158" s="469"/>
      <c r="BY158" s="469"/>
      <c r="BZ158" s="469"/>
      <c r="CA158" s="469"/>
      <c r="CB158" s="469"/>
      <c r="CC158" s="469"/>
      <c r="CD158" s="469"/>
      <c r="CE158" s="469"/>
      <c r="CF158" s="469"/>
      <c r="CG158" s="469"/>
      <c r="CH158" s="469"/>
      <c r="CI158" s="469"/>
      <c r="CJ158" s="469"/>
      <c r="CK158" s="469"/>
      <c r="CL158" s="469"/>
      <c r="CM158" s="469"/>
      <c r="CN158" s="469"/>
      <c r="CO158" s="469"/>
      <c r="CP158" s="469"/>
      <c r="CQ158" s="469"/>
      <c r="CR158" s="2214"/>
      <c r="CS158" s="469"/>
      <c r="CT158" s="469"/>
      <c r="CU158" s="469"/>
      <c r="CV158" s="469"/>
      <c r="CW158" s="469"/>
      <c r="CX158" s="469"/>
      <c r="CY158" s="469"/>
      <c r="CZ158" s="469"/>
      <c r="DA158" s="469"/>
      <c r="DB158" s="469"/>
      <c r="DC158" s="469"/>
      <c r="DD158" s="469"/>
      <c r="DE158" s="469"/>
      <c r="DF158" s="469"/>
      <c r="DG158" s="469"/>
      <c r="DH158" s="469"/>
      <c r="DI158" s="469"/>
      <c r="DJ158" s="469"/>
      <c r="DK158" s="469"/>
      <c r="DL158" s="469"/>
      <c r="DM158" s="469"/>
      <c r="DN158" s="469"/>
      <c r="DO158" s="469"/>
      <c r="DP158" s="469"/>
      <c r="DQ158" s="469"/>
      <c r="DR158" s="469"/>
      <c r="DS158" s="469"/>
      <c r="DT158" s="469"/>
      <c r="DU158" s="469"/>
      <c r="DV158" s="469"/>
      <c r="DW158" s="2214"/>
      <c r="DX158" s="469"/>
      <c r="DY158" s="469"/>
      <c r="DZ158" s="469"/>
      <c r="EA158" s="469"/>
      <c r="EB158" s="469"/>
      <c r="EC158" s="469"/>
      <c r="ED158" s="469"/>
      <c r="EE158" s="469"/>
      <c r="EF158" s="469"/>
      <c r="EG158" s="469"/>
      <c r="EH158" s="469"/>
      <c r="EI158" s="469"/>
      <c r="EJ158" s="469"/>
      <c r="EK158" s="469"/>
      <c r="EL158" s="469"/>
      <c r="EM158" s="469"/>
      <c r="EN158" s="469"/>
      <c r="EO158" s="469"/>
      <c r="EP158" s="469"/>
      <c r="EQ158" s="469"/>
      <c r="ER158" s="469"/>
      <c r="ES158" s="469"/>
      <c r="ET158" s="469"/>
      <c r="EU158" s="469"/>
      <c r="EV158" s="469"/>
      <c r="EW158" s="469"/>
      <c r="EX158" s="469"/>
      <c r="EY158" s="469"/>
      <c r="EZ158" s="469"/>
      <c r="FA158" s="469"/>
      <c r="FB158" s="469"/>
      <c r="FC158" s="2214"/>
      <c r="FD158" s="469"/>
      <c r="FE158" s="469"/>
      <c r="FF158" s="469"/>
      <c r="FG158" s="469"/>
      <c r="FH158" s="469"/>
      <c r="FI158" s="469"/>
      <c r="FJ158" s="469"/>
      <c r="FK158" s="469"/>
      <c r="FL158" s="469"/>
      <c r="FM158" s="469"/>
      <c r="FN158" s="469"/>
      <c r="FO158" s="469"/>
      <c r="FP158" s="469"/>
      <c r="FQ158" s="469"/>
      <c r="FR158" s="469"/>
      <c r="FS158" s="469"/>
      <c r="FT158" s="469"/>
      <c r="FU158" s="469"/>
      <c r="FV158" s="469"/>
      <c r="FW158" s="469"/>
      <c r="FX158" s="469"/>
      <c r="FY158" s="469"/>
      <c r="FZ158" s="469"/>
      <c r="GA158" s="469"/>
      <c r="GB158" s="469"/>
      <c r="GC158" s="469"/>
      <c r="GD158" s="469"/>
      <c r="GE158" s="469"/>
      <c r="GF158" s="469"/>
      <c r="GG158" s="469"/>
      <c r="GH158" s="2214"/>
      <c r="GI158" s="469"/>
      <c r="GJ158" s="469"/>
      <c r="GK158" s="469"/>
      <c r="GL158" s="469"/>
      <c r="GM158" s="469"/>
      <c r="GN158" s="469"/>
      <c r="GO158" s="469"/>
      <c r="GP158" s="469"/>
      <c r="GQ158" s="469"/>
      <c r="GR158" s="469"/>
      <c r="GS158" s="469"/>
      <c r="GT158" s="469"/>
      <c r="GU158" s="469"/>
      <c r="GV158" s="469"/>
      <c r="GW158" s="469"/>
      <c r="GX158" s="469"/>
      <c r="GY158" s="469"/>
      <c r="GZ158" s="469"/>
      <c r="HA158" s="469"/>
      <c r="HB158" s="469"/>
      <c r="HC158" s="469"/>
      <c r="HD158" s="469"/>
      <c r="HE158" s="469"/>
      <c r="HF158" s="469"/>
      <c r="HG158" s="469"/>
      <c r="HH158" s="469"/>
      <c r="HI158" s="469"/>
      <c r="HJ158" s="469"/>
      <c r="HK158" s="469"/>
      <c r="HL158" s="469"/>
      <c r="HM158" s="469"/>
      <c r="HN158" s="2214"/>
      <c r="HO158" s="469"/>
      <c r="HP158" s="469"/>
      <c r="HQ158" s="469"/>
      <c r="HR158" s="469"/>
      <c r="HS158" s="469"/>
      <c r="HT158" s="469"/>
      <c r="HU158" s="469"/>
      <c r="HV158" s="469"/>
      <c r="HW158" s="469"/>
      <c r="HX158" s="469"/>
      <c r="HY158" s="469"/>
      <c r="HZ158" s="469"/>
      <c r="IA158" s="469"/>
      <c r="IB158" s="469"/>
      <c r="IC158" s="469"/>
      <c r="ID158" s="257"/>
      <c r="IE158" s="469"/>
      <c r="IF158" s="469"/>
      <c r="IG158" s="469"/>
      <c r="IH158" s="469"/>
      <c r="II158" s="469"/>
      <c r="IJ158" s="469"/>
      <c r="IK158" s="469"/>
      <c r="IL158" s="469"/>
      <c r="IM158" s="469"/>
      <c r="IN158" s="469"/>
      <c r="IO158" s="469"/>
      <c r="IP158" s="469"/>
      <c r="IQ158" s="469"/>
      <c r="IR158" s="469"/>
      <c r="IS158" s="1585"/>
      <c r="IT158" s="2206"/>
      <c r="IU158" s="1573"/>
      <c r="IV158" s="469"/>
      <c r="IW158" s="469"/>
      <c r="IX158" s="469"/>
      <c r="IY158" s="469"/>
      <c r="IZ158" s="469"/>
      <c r="JA158" s="469"/>
      <c r="JB158" s="469"/>
      <c r="JC158" s="469"/>
      <c r="JD158" s="469"/>
      <c r="JE158" s="469"/>
      <c r="JF158" s="469"/>
      <c r="JG158" s="469"/>
      <c r="JH158" s="469"/>
      <c r="JI158" s="469"/>
      <c r="JJ158" s="469"/>
      <c r="JK158" s="469"/>
      <c r="JL158" s="469"/>
      <c r="JM158" s="469"/>
      <c r="JN158" s="469"/>
      <c r="JO158" s="469"/>
      <c r="JP158" s="469"/>
      <c r="JQ158" s="469"/>
      <c r="JR158" s="469"/>
      <c r="JS158" s="469"/>
      <c r="JT158" s="469"/>
      <c r="JU158" s="469"/>
      <c r="JV158" s="469"/>
      <c r="JW158" s="469"/>
      <c r="JX158" s="469"/>
      <c r="JY158" s="2214"/>
      <c r="JZ158" s="469"/>
      <c r="KA158" s="469"/>
      <c r="KB158" s="469"/>
      <c r="KC158" s="469"/>
      <c r="KD158" s="469"/>
      <c r="KE158" s="469"/>
      <c r="KF158" s="469"/>
      <c r="KG158" s="469"/>
      <c r="KH158" s="469"/>
      <c r="KI158" s="469"/>
      <c r="KJ158" s="469"/>
      <c r="KK158" s="469"/>
      <c r="KL158" s="469"/>
      <c r="KM158" s="469"/>
      <c r="KN158" s="469"/>
      <c r="KO158" s="469"/>
      <c r="KP158" s="469"/>
      <c r="KQ158" s="469"/>
      <c r="KR158" s="469"/>
      <c r="KS158" s="469"/>
      <c r="KT158" s="469"/>
      <c r="KU158" s="469"/>
      <c r="KV158" s="469"/>
      <c r="KW158" s="469"/>
      <c r="KX158" s="469"/>
      <c r="KY158" s="469"/>
      <c r="KZ158" s="469"/>
      <c r="LA158" s="469"/>
      <c r="LB158" s="469"/>
      <c r="LC158" s="469"/>
      <c r="LD158" s="469"/>
      <c r="LE158" s="2214"/>
      <c r="LF158" s="469"/>
      <c r="LG158" s="469"/>
      <c r="LH158" s="469"/>
      <c r="LI158" s="469"/>
      <c r="LJ158" s="469"/>
      <c r="LK158" s="469"/>
      <c r="LL158" s="469"/>
      <c r="LM158" s="469"/>
      <c r="LN158" s="469"/>
      <c r="LO158" s="469"/>
      <c r="LP158" s="469"/>
      <c r="LQ158" s="469"/>
      <c r="LR158" s="469"/>
      <c r="LS158" s="469"/>
      <c r="LT158" s="469"/>
      <c r="LU158" s="469"/>
      <c r="LV158" s="469"/>
      <c r="LW158" s="469"/>
      <c r="LX158" s="469"/>
      <c r="LY158" s="469"/>
      <c r="LZ158" s="469"/>
      <c r="MA158" s="469"/>
      <c r="MB158" s="469"/>
      <c r="MC158" s="469"/>
      <c r="MD158" s="469"/>
      <c r="ME158" s="469"/>
      <c r="MF158" s="469"/>
      <c r="MG158" s="469"/>
      <c r="MH158" s="469"/>
      <c r="MI158" s="469"/>
      <c r="MJ158" s="2214"/>
      <c r="MK158" s="469"/>
      <c r="ML158" s="469"/>
      <c r="MM158" s="469"/>
      <c r="MN158" s="469"/>
      <c r="MO158" s="469"/>
      <c r="MP158" s="469"/>
      <c r="MQ158" s="469"/>
      <c r="MR158" s="469"/>
      <c r="MS158" s="469"/>
      <c r="MT158" s="469"/>
      <c r="MU158" s="469"/>
      <c r="MV158" s="469"/>
      <c r="MW158" s="469"/>
      <c r="MX158" s="469"/>
      <c r="MY158" s="469"/>
      <c r="MZ158" s="469"/>
      <c r="NA158" s="469"/>
      <c r="NB158" s="469"/>
      <c r="NC158" s="469"/>
      <c r="ND158" s="469"/>
      <c r="NE158" s="469"/>
      <c r="NF158" s="469"/>
      <c r="NG158" s="469"/>
      <c r="NH158" s="469"/>
      <c r="NI158" s="469"/>
      <c r="NJ158" s="469"/>
      <c r="NK158" s="469"/>
      <c r="NL158" s="469"/>
      <c r="NM158" s="469"/>
      <c r="NN158" s="469"/>
      <c r="NO158" s="469"/>
      <c r="NP158" s="2214"/>
      <c r="NQ158" s="469"/>
      <c r="NR158" s="469"/>
      <c r="NS158" s="469"/>
      <c r="NT158" s="469"/>
      <c r="NU158" s="469"/>
      <c r="NV158" s="469"/>
      <c r="NW158" s="469"/>
      <c r="NX158" s="469"/>
      <c r="NY158" s="469"/>
      <c r="NZ158" s="469"/>
      <c r="OA158" s="469"/>
      <c r="OB158" s="469"/>
      <c r="OC158" s="469"/>
      <c r="OD158" s="469"/>
      <c r="OE158" s="469"/>
      <c r="OF158" s="469"/>
      <c r="OG158" s="469"/>
      <c r="OH158" s="469"/>
      <c r="OI158" s="469"/>
      <c r="OJ158" s="469"/>
      <c r="OK158" s="469"/>
      <c r="OL158" s="469"/>
      <c r="OM158" s="469"/>
      <c r="ON158" s="469"/>
      <c r="OO158" s="469"/>
      <c r="OP158" s="469"/>
      <c r="OQ158" s="469"/>
      <c r="OR158" s="469"/>
      <c r="OS158" s="469"/>
      <c r="OT158" s="469"/>
      <c r="OU158" s="469"/>
      <c r="OV158" s="2214"/>
      <c r="OW158" s="469"/>
      <c r="OX158" s="469"/>
      <c r="OY158" s="469"/>
      <c r="OZ158" s="469"/>
      <c r="PA158" s="469"/>
      <c r="PB158" s="469"/>
      <c r="PC158" s="469"/>
      <c r="PD158" s="469"/>
      <c r="PE158" s="469"/>
      <c r="PF158" s="469"/>
      <c r="PG158" s="469"/>
      <c r="PH158" s="469"/>
      <c r="PI158" s="469"/>
      <c r="PJ158" s="469"/>
      <c r="PK158" s="469"/>
      <c r="PL158" s="469"/>
      <c r="PM158" s="469"/>
      <c r="PN158" s="469"/>
      <c r="PO158" s="469"/>
      <c r="PP158" s="469"/>
      <c r="PQ158" s="469"/>
      <c r="PR158" s="469"/>
      <c r="PS158" s="469"/>
      <c r="PT158" s="469"/>
      <c r="PU158" s="469"/>
      <c r="PV158" s="469"/>
      <c r="PW158" s="469"/>
      <c r="PX158" s="469"/>
      <c r="PY158" s="2214"/>
      <c r="PZ158" s="469"/>
      <c r="QA158" s="469"/>
      <c r="QB158" s="469"/>
      <c r="QC158" s="469"/>
      <c r="QD158" s="469"/>
      <c r="QE158" s="469"/>
      <c r="QF158" s="469"/>
      <c r="QG158" s="469"/>
      <c r="QH158" s="469"/>
      <c r="QI158" s="469"/>
      <c r="QJ158" s="469"/>
      <c r="QK158" s="469"/>
      <c r="QL158" s="469"/>
      <c r="QM158" s="469"/>
      <c r="QN158" s="469"/>
      <c r="QO158" s="469"/>
      <c r="QP158" s="469"/>
      <c r="QQ158" s="469"/>
      <c r="QR158" s="469"/>
      <c r="QS158" s="469"/>
      <c r="QT158" s="469"/>
      <c r="QU158" s="469"/>
      <c r="QV158" s="469"/>
      <c r="QW158" s="469"/>
      <c r="QX158" s="469"/>
      <c r="QY158" s="469"/>
      <c r="QZ158" s="469"/>
      <c r="RA158" s="469"/>
      <c r="RB158" s="469"/>
      <c r="RC158" s="469"/>
      <c r="RD158" s="469"/>
    </row>
    <row r="159" spans="1:472" ht="30" hidden="1" outlineLevel="1">
      <c r="A159" s="2500"/>
      <c r="B159" s="2493" t="s">
        <v>30305</v>
      </c>
      <c r="C159" s="2214"/>
      <c r="D159" s="469"/>
      <c r="E159" s="469"/>
      <c r="F159" s="469"/>
      <c r="G159" s="469"/>
      <c r="H159" s="469"/>
      <c r="I159" s="469"/>
      <c r="J159" s="469"/>
      <c r="K159" s="469"/>
      <c r="L159" s="469"/>
      <c r="M159" s="469"/>
      <c r="N159" s="469"/>
      <c r="O159" s="469"/>
      <c r="P159" s="469"/>
      <c r="Q159" s="469"/>
      <c r="R159" s="469"/>
      <c r="S159" s="469"/>
      <c r="T159" s="469"/>
      <c r="U159" s="469"/>
      <c r="V159" s="469"/>
      <c r="W159" s="469"/>
      <c r="X159" s="469"/>
      <c r="Y159" s="469"/>
      <c r="Z159" s="469"/>
      <c r="AA159" s="469"/>
      <c r="AB159" s="469"/>
      <c r="AC159" s="469"/>
      <c r="AD159" s="469"/>
      <c r="AE159" s="469"/>
      <c r="AF159" s="469"/>
      <c r="AG159" s="469"/>
      <c r="AH159" s="1692"/>
      <c r="AI159" s="2214"/>
      <c r="AJ159" s="1573"/>
      <c r="AK159" s="469"/>
      <c r="AL159" s="469"/>
      <c r="AM159" s="469"/>
      <c r="AN159" s="469"/>
      <c r="AO159" s="469"/>
      <c r="AP159" s="469"/>
      <c r="AQ159" s="469"/>
      <c r="AR159" s="469"/>
      <c r="AS159" s="469"/>
      <c r="AT159" s="469"/>
      <c r="AU159" s="469"/>
      <c r="AV159" s="469"/>
      <c r="AW159" s="469"/>
      <c r="AX159" s="469"/>
      <c r="AY159" s="469"/>
      <c r="AZ159" s="469"/>
      <c r="BA159" s="469"/>
      <c r="BB159" s="469"/>
      <c r="BC159" s="469"/>
      <c r="BD159" s="469"/>
      <c r="BE159" s="469"/>
      <c r="BF159" s="469"/>
      <c r="BG159" s="469"/>
      <c r="BH159" s="469"/>
      <c r="BI159" s="469"/>
      <c r="BJ159" s="469"/>
      <c r="BK159" s="469"/>
      <c r="BL159" s="2214"/>
      <c r="BM159" s="469"/>
      <c r="BN159" s="469"/>
      <c r="BO159" s="469"/>
      <c r="BP159" s="469"/>
      <c r="BQ159" s="469"/>
      <c r="BR159" s="469"/>
      <c r="BS159" s="469"/>
      <c r="BT159" s="469"/>
      <c r="BU159" s="469"/>
      <c r="BV159" s="469"/>
      <c r="BW159" s="469"/>
      <c r="BX159" s="469"/>
      <c r="BY159" s="469"/>
      <c r="BZ159" s="469"/>
      <c r="CA159" s="469"/>
      <c r="CB159" s="469"/>
      <c r="CC159" s="469"/>
      <c r="CD159" s="469"/>
      <c r="CE159" s="469"/>
      <c r="CF159" s="469"/>
      <c r="CG159" s="469"/>
      <c r="CH159" s="469"/>
      <c r="CI159" s="469"/>
      <c r="CJ159" s="469"/>
      <c r="CK159" s="469"/>
      <c r="CL159" s="469"/>
      <c r="CM159" s="469"/>
      <c r="CN159" s="469"/>
      <c r="CO159" s="469"/>
      <c r="CP159" s="469"/>
      <c r="CQ159" s="469"/>
      <c r="CR159" s="2214"/>
      <c r="CS159" s="469"/>
      <c r="CT159" s="469"/>
      <c r="CU159" s="469"/>
      <c r="CV159" s="469"/>
      <c r="CW159" s="469"/>
      <c r="CX159" s="469"/>
      <c r="CY159" s="469"/>
      <c r="CZ159" s="469"/>
      <c r="DA159" s="469"/>
      <c r="DB159" s="469"/>
      <c r="DC159" s="469"/>
      <c r="DD159" s="469"/>
      <c r="DE159" s="469"/>
      <c r="DF159" s="469"/>
      <c r="DG159" s="469"/>
      <c r="DH159" s="469"/>
      <c r="DI159" s="469"/>
      <c r="DJ159" s="469"/>
      <c r="DK159" s="469"/>
      <c r="DL159" s="469"/>
      <c r="DM159" s="469"/>
      <c r="DN159" s="469"/>
      <c r="DO159" s="469"/>
      <c r="DP159" s="469"/>
      <c r="DQ159" s="469"/>
      <c r="DR159" s="469"/>
      <c r="DS159" s="469"/>
      <c r="DT159" s="469"/>
      <c r="DU159" s="469"/>
      <c r="DV159" s="469"/>
      <c r="DW159" s="2214"/>
      <c r="DX159" s="469"/>
      <c r="DY159" s="469"/>
      <c r="DZ159" s="469"/>
      <c r="EA159" s="469"/>
      <c r="EB159" s="469"/>
      <c r="EC159" s="469"/>
      <c r="ED159" s="469"/>
      <c r="EE159" s="469"/>
      <c r="EF159" s="469"/>
      <c r="EG159" s="469"/>
      <c r="EH159" s="469"/>
      <c r="EI159" s="469"/>
      <c r="EJ159" s="469"/>
      <c r="EK159" s="469"/>
      <c r="EL159" s="469"/>
      <c r="EM159" s="469"/>
      <c r="EN159" s="469"/>
      <c r="EO159" s="469"/>
      <c r="EP159" s="469"/>
      <c r="EQ159" s="469"/>
      <c r="ER159" s="469"/>
      <c r="ES159" s="469"/>
      <c r="ET159" s="469"/>
      <c r="EU159" s="469"/>
      <c r="EV159" s="469"/>
      <c r="EW159" s="469"/>
      <c r="EX159" s="469"/>
      <c r="EY159" s="469"/>
      <c r="EZ159" s="469"/>
      <c r="FA159" s="469"/>
      <c r="FB159" s="469"/>
      <c r="FC159" s="2214"/>
      <c r="FD159" s="469"/>
      <c r="FE159" s="469"/>
      <c r="FF159" s="469"/>
      <c r="FG159" s="469"/>
      <c r="FH159" s="469"/>
      <c r="FI159" s="469"/>
      <c r="FJ159" s="469"/>
      <c r="FK159" s="469"/>
      <c r="FL159" s="469"/>
      <c r="FM159" s="469"/>
      <c r="FN159" s="469"/>
      <c r="FO159" s="469"/>
      <c r="FP159" s="469"/>
      <c r="FQ159" s="469"/>
      <c r="FR159" s="469"/>
      <c r="FS159" s="469"/>
      <c r="FT159" s="469"/>
      <c r="FU159" s="469"/>
      <c r="FV159" s="469"/>
      <c r="FW159" s="469"/>
      <c r="FX159" s="469"/>
      <c r="FY159" s="469"/>
      <c r="FZ159" s="469"/>
      <c r="GA159" s="469"/>
      <c r="GB159" s="469"/>
      <c r="GC159" s="469"/>
      <c r="GD159" s="469"/>
      <c r="GE159" s="469"/>
      <c r="GF159" s="469"/>
      <c r="GG159" s="469"/>
      <c r="GH159" s="2214"/>
      <c r="GI159" s="469"/>
      <c r="GJ159" s="469"/>
      <c r="GK159" s="469"/>
      <c r="GL159" s="469"/>
      <c r="GM159" s="469"/>
      <c r="GN159" s="469"/>
      <c r="GO159" s="469"/>
      <c r="GP159" s="469"/>
      <c r="GQ159" s="469"/>
      <c r="GR159" s="469"/>
      <c r="GS159" s="469"/>
      <c r="GT159" s="469"/>
      <c r="GU159" s="469"/>
      <c r="GV159" s="469"/>
      <c r="GW159" s="469"/>
      <c r="GX159" s="469"/>
      <c r="GY159" s="469"/>
      <c r="GZ159" s="469"/>
      <c r="HA159" s="469"/>
      <c r="HB159" s="469"/>
      <c r="HC159" s="469"/>
      <c r="HD159" s="469"/>
      <c r="HE159" s="469"/>
      <c r="HF159" s="469"/>
      <c r="HG159" s="469"/>
      <c r="HH159" s="469"/>
      <c r="HI159" s="469"/>
      <c r="HJ159" s="469"/>
      <c r="HK159" s="469"/>
      <c r="HL159" s="469"/>
      <c r="HM159" s="469"/>
      <c r="HN159" s="2214"/>
      <c r="HO159" s="469"/>
      <c r="HP159" s="469"/>
      <c r="HQ159" s="469"/>
      <c r="HR159" s="469"/>
      <c r="HS159" s="469"/>
      <c r="HT159" s="469"/>
      <c r="HU159" s="469"/>
      <c r="HV159" s="469"/>
      <c r="HW159" s="469"/>
      <c r="HX159" s="469"/>
      <c r="HY159" s="469"/>
      <c r="HZ159" s="469"/>
      <c r="IA159" s="469"/>
      <c r="IB159" s="469"/>
      <c r="IC159" s="469"/>
      <c r="ID159" s="257"/>
      <c r="IE159" s="469"/>
      <c r="IF159" s="469"/>
      <c r="IG159" s="469"/>
      <c r="IH159" s="469"/>
      <c r="II159" s="469"/>
      <c r="IJ159" s="469"/>
      <c r="IK159" s="469"/>
      <c r="IL159" s="469"/>
      <c r="IM159" s="469"/>
      <c r="IN159" s="469"/>
      <c r="IO159" s="469"/>
      <c r="IP159" s="469"/>
      <c r="IQ159" s="469"/>
      <c r="IR159" s="469"/>
      <c r="IS159" s="1585"/>
      <c r="IT159" s="2206"/>
      <c r="IU159" s="1573"/>
      <c r="IV159" s="469"/>
      <c r="IW159" s="469"/>
      <c r="IX159" s="469"/>
      <c r="IY159" s="469"/>
      <c r="IZ159" s="469"/>
      <c r="JA159" s="469"/>
      <c r="JB159" s="469"/>
      <c r="JC159" s="469"/>
      <c r="JD159" s="469"/>
      <c r="JE159" s="469"/>
      <c r="JF159" s="469"/>
      <c r="JG159" s="469"/>
      <c r="JH159" s="469"/>
      <c r="JI159" s="469"/>
      <c r="JJ159" s="469"/>
      <c r="JK159" s="469"/>
      <c r="JL159" s="469"/>
      <c r="JM159" s="469"/>
      <c r="JN159" s="469"/>
      <c r="JO159" s="469"/>
      <c r="JP159" s="469"/>
      <c r="JQ159" s="469"/>
      <c r="JR159" s="469"/>
      <c r="JS159" s="469"/>
      <c r="JT159" s="469"/>
      <c r="JU159" s="469"/>
      <c r="JV159" s="469"/>
      <c r="JW159" s="469"/>
      <c r="JX159" s="469"/>
      <c r="JY159" s="2214"/>
      <c r="JZ159" s="469"/>
      <c r="KA159" s="469"/>
      <c r="KB159" s="469"/>
      <c r="KC159" s="469"/>
      <c r="KD159" s="469"/>
      <c r="KE159" s="469"/>
      <c r="KF159" s="469"/>
      <c r="KG159" s="469"/>
      <c r="KH159" s="469"/>
      <c r="KI159" s="469"/>
      <c r="KJ159" s="469"/>
      <c r="KK159" s="469"/>
      <c r="KL159" s="469"/>
      <c r="KM159" s="469"/>
      <c r="KN159" s="469"/>
      <c r="KO159" s="469"/>
      <c r="KP159" s="469"/>
      <c r="KQ159" s="469"/>
      <c r="KR159" s="469"/>
      <c r="KS159" s="469"/>
      <c r="KT159" s="469"/>
      <c r="KU159" s="469"/>
      <c r="KV159" s="469"/>
      <c r="KW159" s="469"/>
      <c r="KX159" s="469"/>
      <c r="KY159" s="469"/>
      <c r="KZ159" s="469"/>
      <c r="LA159" s="469"/>
      <c r="LB159" s="469"/>
      <c r="LC159" s="469"/>
      <c r="LD159" s="469"/>
      <c r="LE159" s="2214"/>
      <c r="LF159" s="469"/>
      <c r="LG159" s="469"/>
      <c r="LH159" s="469"/>
      <c r="LI159" s="469"/>
      <c r="LJ159" s="469"/>
      <c r="LK159" s="469"/>
      <c r="LL159" s="469"/>
      <c r="LM159" s="469"/>
      <c r="LN159" s="469"/>
      <c r="LO159" s="469"/>
      <c r="LP159" s="469"/>
      <c r="LQ159" s="469"/>
      <c r="LR159" s="469"/>
      <c r="LS159" s="469"/>
      <c r="LT159" s="469"/>
      <c r="LU159" s="469"/>
      <c r="LV159" s="469"/>
      <c r="LW159" s="469"/>
      <c r="LX159" s="469"/>
      <c r="LY159" s="469"/>
      <c r="LZ159" s="469"/>
      <c r="MA159" s="469"/>
      <c r="MB159" s="469"/>
      <c r="MC159" s="469"/>
      <c r="MD159" s="469"/>
      <c r="ME159" s="469"/>
      <c r="MF159" s="469"/>
      <c r="MG159" s="469"/>
      <c r="MH159" s="469"/>
      <c r="MI159" s="469"/>
      <c r="MJ159" s="2214"/>
      <c r="MK159" s="469"/>
      <c r="ML159" s="469"/>
      <c r="MM159" s="469"/>
      <c r="MN159" s="469"/>
      <c r="MO159" s="469"/>
      <c r="MP159" s="469"/>
      <c r="MQ159" s="469"/>
      <c r="MR159" s="469"/>
      <c r="MS159" s="469"/>
      <c r="MT159" s="469"/>
      <c r="MU159" s="469"/>
      <c r="MV159" s="469"/>
      <c r="MW159" s="469"/>
      <c r="MX159" s="469"/>
      <c r="MY159" s="469"/>
      <c r="MZ159" s="469"/>
      <c r="NA159" s="469"/>
      <c r="NB159" s="469"/>
      <c r="NC159" s="469"/>
      <c r="ND159" s="469"/>
      <c r="NE159" s="469"/>
      <c r="NF159" s="469"/>
      <c r="NG159" s="469"/>
      <c r="NH159" s="469"/>
      <c r="NI159" s="469"/>
      <c r="NJ159" s="469"/>
      <c r="NK159" s="469"/>
      <c r="NL159" s="469"/>
      <c r="NM159" s="469"/>
      <c r="NN159" s="469"/>
      <c r="NO159" s="469"/>
      <c r="NP159" s="2214"/>
      <c r="NQ159" s="469"/>
      <c r="NR159" s="469"/>
      <c r="NS159" s="469"/>
      <c r="NT159" s="469"/>
      <c r="NU159" s="469"/>
      <c r="NV159" s="469"/>
      <c r="NW159" s="469"/>
      <c r="NX159" s="469"/>
      <c r="NY159" s="469"/>
      <c r="NZ159" s="469"/>
      <c r="OA159" s="469"/>
      <c r="OB159" s="469"/>
      <c r="OC159" s="469"/>
      <c r="OD159" s="469"/>
      <c r="OE159" s="469"/>
      <c r="OF159" s="469"/>
      <c r="OG159" s="469"/>
      <c r="OH159" s="469"/>
      <c r="OI159" s="469"/>
      <c r="OJ159" s="469"/>
      <c r="OK159" s="469"/>
      <c r="OL159" s="469"/>
      <c r="OM159" s="469"/>
      <c r="ON159" s="469"/>
      <c r="OO159" s="469"/>
      <c r="OP159" s="469"/>
      <c r="OQ159" s="469"/>
      <c r="OR159" s="469"/>
      <c r="OS159" s="469"/>
      <c r="OT159" s="469"/>
      <c r="OU159" s="469"/>
      <c r="OV159" s="2214"/>
      <c r="OW159" s="469"/>
      <c r="OX159" s="469"/>
      <c r="OY159" s="469"/>
      <c r="OZ159" s="469"/>
      <c r="PA159" s="469"/>
      <c r="PB159" s="469"/>
      <c r="PC159" s="469"/>
      <c r="PD159" s="469"/>
      <c r="PE159" s="469"/>
      <c r="PF159" s="469"/>
      <c r="PG159" s="469"/>
      <c r="PH159" s="469"/>
      <c r="PI159" s="469"/>
      <c r="PJ159" s="469"/>
      <c r="PK159" s="469"/>
      <c r="PL159" s="469"/>
      <c r="PM159" s="469"/>
      <c r="PN159" s="469"/>
      <c r="PO159" s="469"/>
      <c r="PP159" s="469"/>
      <c r="PQ159" s="469"/>
      <c r="PR159" s="469"/>
      <c r="PS159" s="469"/>
      <c r="PT159" s="469"/>
      <c r="PU159" s="469"/>
      <c r="PV159" s="469"/>
      <c r="PW159" s="469"/>
      <c r="PX159" s="469"/>
      <c r="PY159" s="2214"/>
      <c r="PZ159" s="469"/>
      <c r="QA159" s="469"/>
      <c r="QB159" s="469"/>
      <c r="QC159" s="469"/>
      <c r="QD159" s="469"/>
      <c r="QE159" s="469"/>
      <c r="QF159" s="469"/>
      <c r="QG159" s="469"/>
      <c r="QH159" s="469"/>
      <c r="QI159" s="469"/>
      <c r="QJ159" s="469"/>
      <c r="QK159" s="469"/>
      <c r="QL159" s="469"/>
      <c r="QM159" s="469"/>
      <c r="QN159" s="469"/>
      <c r="QO159" s="469"/>
      <c r="QP159" s="469"/>
      <c r="QQ159" s="469"/>
      <c r="QR159" s="469"/>
      <c r="QS159" s="469"/>
      <c r="QT159" s="469"/>
      <c r="QU159" s="469"/>
      <c r="QV159" s="469"/>
      <c r="QW159" s="469"/>
      <c r="QX159" s="469"/>
      <c r="QY159" s="469"/>
      <c r="QZ159" s="469"/>
      <c r="RA159" s="469"/>
      <c r="RB159" s="469"/>
      <c r="RC159" s="469"/>
      <c r="RD159" s="469"/>
    </row>
    <row r="160" spans="1:472" ht="30" hidden="1" outlineLevel="1">
      <c r="A160" s="2500"/>
      <c r="B160" s="2487" t="s">
        <v>30306</v>
      </c>
      <c r="C160" s="2214"/>
      <c r="D160" s="469"/>
      <c r="E160" s="469"/>
      <c r="F160" s="469"/>
      <c r="G160" s="469"/>
      <c r="H160" s="469"/>
      <c r="I160" s="469"/>
      <c r="J160" s="469"/>
      <c r="K160" s="469"/>
      <c r="L160" s="469"/>
      <c r="M160" s="469"/>
      <c r="N160" s="469"/>
      <c r="O160" s="469"/>
      <c r="P160" s="469"/>
      <c r="Q160" s="469"/>
      <c r="R160" s="469"/>
      <c r="S160" s="469"/>
      <c r="T160" s="469"/>
      <c r="U160" s="469"/>
      <c r="V160" s="469"/>
      <c r="W160" s="469"/>
      <c r="X160" s="469"/>
      <c r="Y160" s="469"/>
      <c r="Z160" s="469"/>
      <c r="AA160" s="469"/>
      <c r="AB160" s="469"/>
      <c r="AC160" s="469"/>
      <c r="AD160" s="469"/>
      <c r="AE160" s="469"/>
      <c r="AF160" s="469"/>
      <c r="AG160" s="469"/>
      <c r="AH160" s="1692"/>
      <c r="AI160" s="2214"/>
      <c r="AJ160" s="1573"/>
      <c r="AK160" s="469"/>
      <c r="AL160" s="469"/>
      <c r="AM160" s="469"/>
      <c r="AN160" s="469"/>
      <c r="AO160" s="469"/>
      <c r="AP160" s="469"/>
      <c r="AQ160" s="469"/>
      <c r="AR160" s="469"/>
      <c r="AS160" s="469"/>
      <c r="AT160" s="469"/>
      <c r="AU160" s="469"/>
      <c r="AV160" s="469"/>
      <c r="AW160" s="469"/>
      <c r="AX160" s="469"/>
      <c r="AY160" s="469"/>
      <c r="AZ160" s="469"/>
      <c r="BA160" s="469"/>
      <c r="BB160" s="469"/>
      <c r="BC160" s="469"/>
      <c r="BD160" s="469"/>
      <c r="BE160" s="469"/>
      <c r="BF160" s="469"/>
      <c r="BG160" s="469"/>
      <c r="BH160" s="469"/>
      <c r="BI160" s="469"/>
      <c r="BJ160" s="469"/>
      <c r="BK160" s="469"/>
      <c r="BL160" s="2214"/>
      <c r="BM160" s="469"/>
      <c r="BN160" s="469"/>
      <c r="BO160" s="469"/>
      <c r="BP160" s="469"/>
      <c r="BQ160" s="469"/>
      <c r="BR160" s="469"/>
      <c r="BS160" s="469"/>
      <c r="BT160" s="469"/>
      <c r="BU160" s="469"/>
      <c r="BV160" s="469"/>
      <c r="BW160" s="469"/>
      <c r="BX160" s="469"/>
      <c r="BY160" s="469"/>
      <c r="BZ160" s="469"/>
      <c r="CA160" s="469"/>
      <c r="CB160" s="469"/>
      <c r="CC160" s="469"/>
      <c r="CD160" s="469"/>
      <c r="CE160" s="469"/>
      <c r="CF160" s="469"/>
      <c r="CG160" s="469"/>
      <c r="CH160" s="469"/>
      <c r="CI160" s="469"/>
      <c r="CJ160" s="469"/>
      <c r="CK160" s="469"/>
      <c r="CL160" s="469"/>
      <c r="CM160" s="469"/>
      <c r="CN160" s="469"/>
      <c r="CO160" s="469"/>
      <c r="CP160" s="469"/>
      <c r="CQ160" s="469"/>
      <c r="CR160" s="2214"/>
      <c r="CS160" s="469"/>
      <c r="CT160" s="469"/>
      <c r="CU160" s="469"/>
      <c r="CV160" s="469"/>
      <c r="CW160" s="469"/>
      <c r="CX160" s="469"/>
      <c r="CY160" s="469"/>
      <c r="CZ160" s="469"/>
      <c r="DA160" s="469"/>
      <c r="DB160" s="469"/>
      <c r="DC160" s="469"/>
      <c r="DD160" s="469"/>
      <c r="DE160" s="469"/>
      <c r="DF160" s="469"/>
      <c r="DG160" s="469"/>
      <c r="DH160" s="469"/>
      <c r="DI160" s="469"/>
      <c r="DJ160" s="469"/>
      <c r="DK160" s="469"/>
      <c r="DL160" s="469"/>
      <c r="DM160" s="469"/>
      <c r="DN160" s="469"/>
      <c r="DO160" s="469"/>
      <c r="DP160" s="469"/>
      <c r="DQ160" s="469"/>
      <c r="DR160" s="469"/>
      <c r="DS160" s="469"/>
      <c r="DT160" s="469"/>
      <c r="DU160" s="469"/>
      <c r="DV160" s="469"/>
      <c r="DW160" s="2214"/>
      <c r="DX160" s="469"/>
      <c r="DY160" s="469"/>
      <c r="DZ160" s="469"/>
      <c r="EA160" s="469"/>
      <c r="EB160" s="469"/>
      <c r="EC160" s="469"/>
      <c r="ED160" s="469"/>
      <c r="EE160" s="469"/>
      <c r="EF160" s="469"/>
      <c r="EG160" s="469"/>
      <c r="EH160" s="469"/>
      <c r="EI160" s="469"/>
      <c r="EJ160" s="469"/>
      <c r="EK160" s="469"/>
      <c r="EL160" s="469"/>
      <c r="EM160" s="469"/>
      <c r="EN160" s="469"/>
      <c r="EO160" s="469"/>
      <c r="EP160" s="469"/>
      <c r="EQ160" s="469"/>
      <c r="ER160" s="469"/>
      <c r="ES160" s="469"/>
      <c r="ET160" s="469"/>
      <c r="EU160" s="469"/>
      <c r="EV160" s="469"/>
      <c r="EW160" s="469"/>
      <c r="EX160" s="469"/>
      <c r="EY160" s="469"/>
      <c r="EZ160" s="469"/>
      <c r="FA160" s="469"/>
      <c r="FB160" s="469"/>
      <c r="FC160" s="2214"/>
      <c r="FD160" s="469"/>
      <c r="FE160" s="469"/>
      <c r="FF160" s="469"/>
      <c r="FG160" s="469"/>
      <c r="FH160" s="469"/>
      <c r="FI160" s="469"/>
      <c r="FJ160" s="469"/>
      <c r="FK160" s="469"/>
      <c r="FL160" s="469"/>
      <c r="FM160" s="469"/>
      <c r="FN160" s="469"/>
      <c r="FO160" s="469"/>
      <c r="FP160" s="469"/>
      <c r="FQ160" s="469"/>
      <c r="FR160" s="469"/>
      <c r="FS160" s="469"/>
      <c r="FT160" s="469"/>
      <c r="FU160" s="469"/>
      <c r="FV160" s="469"/>
      <c r="FW160" s="469"/>
      <c r="FX160" s="469"/>
      <c r="FY160" s="469"/>
      <c r="FZ160" s="469"/>
      <c r="GA160" s="469"/>
      <c r="GB160" s="469"/>
      <c r="GC160" s="469"/>
      <c r="GD160" s="469"/>
      <c r="GE160" s="469"/>
      <c r="GF160" s="469"/>
      <c r="GG160" s="469"/>
      <c r="GH160" s="2214"/>
      <c r="GI160" s="469"/>
      <c r="GJ160" s="469"/>
      <c r="GK160" s="469"/>
      <c r="GL160" s="469"/>
      <c r="GM160" s="469"/>
      <c r="GN160" s="469"/>
      <c r="GO160" s="469"/>
      <c r="GP160" s="469"/>
      <c r="GQ160" s="469"/>
      <c r="GR160" s="469"/>
      <c r="GS160" s="469"/>
      <c r="GT160" s="469"/>
      <c r="GU160" s="469"/>
      <c r="GV160" s="469"/>
      <c r="GW160" s="469"/>
      <c r="GX160" s="469"/>
      <c r="GY160" s="469"/>
      <c r="GZ160" s="469"/>
      <c r="HA160" s="469"/>
      <c r="HB160" s="469"/>
      <c r="HC160" s="469"/>
      <c r="HD160" s="469"/>
      <c r="HE160" s="469"/>
      <c r="HF160" s="469"/>
      <c r="HG160" s="469"/>
      <c r="HH160" s="469"/>
      <c r="HI160" s="469"/>
      <c r="HJ160" s="469"/>
      <c r="HK160" s="469"/>
      <c r="HL160" s="469"/>
      <c r="HM160" s="469"/>
      <c r="HN160" s="2214"/>
      <c r="HO160" s="469"/>
      <c r="HP160" s="469"/>
      <c r="HQ160" s="469"/>
      <c r="HR160" s="469"/>
      <c r="HS160" s="469"/>
      <c r="HT160" s="469"/>
      <c r="HU160" s="469"/>
      <c r="HV160" s="469"/>
      <c r="HW160" s="469"/>
      <c r="HX160" s="469"/>
      <c r="HY160" s="469"/>
      <c r="HZ160" s="469"/>
      <c r="IA160" s="469"/>
      <c r="IB160" s="469"/>
      <c r="IC160" s="469"/>
      <c r="ID160" s="257"/>
      <c r="IE160" s="469"/>
      <c r="IF160" s="469"/>
      <c r="IG160" s="469"/>
      <c r="IH160" s="469"/>
      <c r="II160" s="469"/>
      <c r="IJ160" s="469"/>
      <c r="IK160" s="469"/>
      <c r="IL160" s="469"/>
      <c r="IM160" s="469"/>
      <c r="IN160" s="469"/>
      <c r="IO160" s="469"/>
      <c r="IP160" s="469"/>
      <c r="IQ160" s="469"/>
      <c r="IR160" s="469"/>
      <c r="IS160" s="1585"/>
      <c r="IT160" s="2206"/>
      <c r="IU160" s="1573"/>
      <c r="IV160" s="469"/>
      <c r="IW160" s="469"/>
      <c r="IX160" s="469"/>
      <c r="IY160" s="469"/>
      <c r="IZ160" s="469"/>
      <c r="JA160" s="469"/>
      <c r="JB160" s="469"/>
      <c r="JC160" s="469"/>
      <c r="JD160" s="469"/>
      <c r="JE160" s="469"/>
      <c r="JF160" s="469"/>
      <c r="JG160" s="469"/>
      <c r="JH160" s="469"/>
      <c r="JI160" s="469"/>
      <c r="JJ160" s="469"/>
      <c r="JK160" s="469"/>
      <c r="JL160" s="469"/>
      <c r="JM160" s="469"/>
      <c r="JN160" s="469"/>
      <c r="JO160" s="469"/>
      <c r="JP160" s="469"/>
      <c r="JQ160" s="469"/>
      <c r="JR160" s="469"/>
      <c r="JS160" s="469"/>
      <c r="JT160" s="469"/>
      <c r="JU160" s="469"/>
      <c r="JV160" s="469"/>
      <c r="JW160" s="469"/>
      <c r="JX160" s="469"/>
      <c r="JY160" s="2214"/>
      <c r="JZ160" s="469"/>
      <c r="KA160" s="469"/>
      <c r="KB160" s="469"/>
      <c r="KC160" s="469"/>
      <c r="KD160" s="469"/>
      <c r="KE160" s="469"/>
      <c r="KF160" s="469"/>
      <c r="KG160" s="469"/>
      <c r="KH160" s="469"/>
      <c r="KI160" s="469"/>
      <c r="KJ160" s="469"/>
      <c r="KK160" s="469"/>
      <c r="KL160" s="469"/>
      <c r="KM160" s="469"/>
      <c r="KN160" s="469"/>
      <c r="KO160" s="469"/>
      <c r="KP160" s="469"/>
      <c r="KQ160" s="469"/>
      <c r="KR160" s="469"/>
      <c r="KS160" s="469"/>
      <c r="KT160" s="469"/>
      <c r="KU160" s="469"/>
      <c r="KV160" s="469"/>
      <c r="KW160" s="469"/>
      <c r="KX160" s="469"/>
      <c r="KY160" s="469"/>
      <c r="KZ160" s="469"/>
      <c r="LA160" s="469"/>
      <c r="LB160" s="469"/>
      <c r="LC160" s="469"/>
      <c r="LD160" s="469"/>
      <c r="LE160" s="2214"/>
      <c r="LF160" s="469"/>
      <c r="LG160" s="469"/>
      <c r="LH160" s="469"/>
      <c r="LI160" s="469"/>
      <c r="LJ160" s="469"/>
      <c r="LK160" s="469"/>
      <c r="LL160" s="469"/>
      <c r="LM160" s="469"/>
      <c r="LN160" s="469"/>
      <c r="LO160" s="469"/>
      <c r="LP160" s="469"/>
      <c r="LQ160" s="469"/>
      <c r="LR160" s="469"/>
      <c r="LS160" s="469"/>
      <c r="LT160" s="469"/>
      <c r="LU160" s="469"/>
      <c r="LV160" s="469"/>
      <c r="LW160" s="469"/>
      <c r="LX160" s="469"/>
      <c r="LY160" s="469"/>
      <c r="LZ160" s="469"/>
      <c r="MA160" s="469"/>
      <c r="MB160" s="469"/>
      <c r="MC160" s="469"/>
      <c r="MD160" s="469"/>
      <c r="ME160" s="469"/>
      <c r="MF160" s="469"/>
      <c r="MG160" s="469"/>
      <c r="MH160" s="469"/>
      <c r="MI160" s="469"/>
      <c r="MJ160" s="2214"/>
      <c r="MK160" s="469"/>
      <c r="ML160" s="469"/>
      <c r="MM160" s="469"/>
      <c r="MN160" s="469"/>
      <c r="MO160" s="469"/>
      <c r="MP160" s="469"/>
      <c r="MQ160" s="469"/>
      <c r="MR160" s="469"/>
      <c r="MS160" s="469"/>
      <c r="MT160" s="469"/>
      <c r="MU160" s="469"/>
      <c r="MV160" s="469"/>
      <c r="MW160" s="469"/>
      <c r="MX160" s="469"/>
      <c r="MY160" s="469"/>
      <c r="MZ160" s="469"/>
      <c r="NA160" s="469"/>
      <c r="NB160" s="469"/>
      <c r="NC160" s="469"/>
      <c r="ND160" s="469"/>
      <c r="NE160" s="469"/>
      <c r="NF160" s="469"/>
      <c r="NG160" s="469"/>
      <c r="NH160" s="469"/>
      <c r="NI160" s="469"/>
      <c r="NJ160" s="469"/>
      <c r="NK160" s="469"/>
      <c r="NL160" s="469"/>
      <c r="NM160" s="469"/>
      <c r="NN160" s="469"/>
      <c r="NO160" s="469"/>
      <c r="NP160" s="2214"/>
      <c r="NQ160" s="469"/>
      <c r="NR160" s="469"/>
      <c r="NS160" s="469"/>
      <c r="NT160" s="469"/>
      <c r="NU160" s="469"/>
      <c r="NV160" s="469"/>
      <c r="NW160" s="469"/>
      <c r="NX160" s="469"/>
      <c r="NY160" s="469"/>
      <c r="NZ160" s="469"/>
      <c r="OA160" s="469"/>
      <c r="OB160" s="469"/>
      <c r="OC160" s="469"/>
      <c r="OD160" s="469"/>
      <c r="OE160" s="469"/>
      <c r="OF160" s="469"/>
      <c r="OG160" s="469"/>
      <c r="OH160" s="469"/>
      <c r="OI160" s="469"/>
      <c r="OJ160" s="469"/>
      <c r="OK160" s="469"/>
      <c r="OL160" s="469"/>
      <c r="OM160" s="469"/>
      <c r="ON160" s="469"/>
      <c r="OO160" s="469"/>
      <c r="OP160" s="469"/>
      <c r="OQ160" s="469"/>
      <c r="OR160" s="469"/>
      <c r="OS160" s="469"/>
      <c r="OT160" s="469"/>
      <c r="OU160" s="469"/>
      <c r="OV160" s="2214"/>
      <c r="OW160" s="469"/>
      <c r="OX160" s="469"/>
      <c r="OY160" s="469"/>
      <c r="OZ160" s="469"/>
      <c r="PA160" s="469"/>
      <c r="PB160" s="469"/>
      <c r="PC160" s="469"/>
      <c r="PD160" s="469"/>
      <c r="PE160" s="469"/>
      <c r="PF160" s="469"/>
      <c r="PG160" s="469"/>
      <c r="PH160" s="469"/>
      <c r="PI160" s="469"/>
      <c r="PJ160" s="469"/>
      <c r="PK160" s="469"/>
      <c r="PL160" s="469"/>
      <c r="PM160" s="469"/>
      <c r="PN160" s="469"/>
      <c r="PO160" s="469"/>
      <c r="PP160" s="469"/>
      <c r="PQ160" s="469"/>
      <c r="PR160" s="469"/>
      <c r="PS160" s="469"/>
      <c r="PT160" s="469"/>
      <c r="PU160" s="469"/>
      <c r="PV160" s="469"/>
      <c r="PW160" s="469"/>
      <c r="PX160" s="469"/>
      <c r="PY160" s="2214"/>
      <c r="PZ160" s="469"/>
      <c r="QA160" s="469"/>
      <c r="QB160" s="469"/>
      <c r="QC160" s="469"/>
      <c r="QD160" s="469"/>
      <c r="QE160" s="469"/>
      <c r="QF160" s="469"/>
      <c r="QG160" s="469"/>
      <c r="QH160" s="469"/>
      <c r="QI160" s="469"/>
      <c r="QJ160" s="469"/>
      <c r="QK160" s="469"/>
      <c r="QL160" s="469"/>
      <c r="QM160" s="469"/>
      <c r="QN160" s="469"/>
      <c r="QO160" s="469"/>
      <c r="QP160" s="469"/>
      <c r="QQ160" s="469"/>
      <c r="QR160" s="469"/>
      <c r="QS160" s="469"/>
      <c r="QT160" s="469"/>
      <c r="QU160" s="469"/>
      <c r="QV160" s="469"/>
      <c r="QW160" s="469"/>
      <c r="QX160" s="469"/>
      <c r="QY160" s="469"/>
      <c r="QZ160" s="469"/>
      <c r="RA160" s="469"/>
      <c r="RB160" s="469"/>
      <c r="RC160" s="469"/>
      <c r="RD160" s="469"/>
    </row>
    <row r="161" spans="1:472" ht="15" hidden="1" outlineLevel="1">
      <c r="A161" s="2560"/>
      <c r="B161" s="2488" t="s">
        <v>18016</v>
      </c>
      <c r="C161" s="1777"/>
      <c r="D161" s="1782"/>
      <c r="E161" s="1782"/>
      <c r="F161" s="1782"/>
      <c r="G161" s="1782"/>
      <c r="H161" s="1782"/>
      <c r="I161" s="1782"/>
      <c r="J161" s="1782"/>
      <c r="K161" s="1782"/>
      <c r="L161" s="1782"/>
      <c r="M161" s="1782"/>
      <c r="N161" s="1782"/>
      <c r="O161" s="1782"/>
      <c r="P161" s="1782"/>
      <c r="Q161" s="1782"/>
      <c r="R161" s="1782"/>
      <c r="S161" s="1782"/>
      <c r="T161" s="1782"/>
      <c r="U161" s="1782"/>
      <c r="V161" s="1782"/>
      <c r="W161" s="1782"/>
      <c r="X161" s="1782"/>
      <c r="Y161" s="1782"/>
      <c r="Z161" s="1782"/>
      <c r="AA161" s="1782"/>
      <c r="AB161" s="1782"/>
      <c r="AC161" s="1782"/>
      <c r="AD161" s="1782"/>
      <c r="AE161" s="1782"/>
      <c r="AF161" s="1782"/>
      <c r="AG161" s="1782"/>
      <c r="AH161" s="1949"/>
      <c r="AI161" s="1777"/>
      <c r="AJ161" s="1797"/>
      <c r="AK161" s="1782"/>
      <c r="AL161" s="1782"/>
      <c r="AM161" s="1782"/>
      <c r="AN161" s="1782"/>
      <c r="AO161" s="1782"/>
      <c r="AP161" s="1782"/>
      <c r="AQ161" s="1782"/>
      <c r="AR161" s="1782"/>
      <c r="AS161" s="1782"/>
      <c r="AT161" s="1782"/>
      <c r="AU161" s="1782"/>
      <c r="AV161" s="1782"/>
      <c r="AW161" s="1782"/>
      <c r="AX161" s="1782"/>
      <c r="AY161" s="1782"/>
      <c r="AZ161" s="1782"/>
      <c r="BA161" s="1782"/>
      <c r="BB161" s="1782"/>
      <c r="BC161" s="1782"/>
      <c r="BD161" s="1782"/>
      <c r="BE161" s="1782"/>
      <c r="BF161" s="1782"/>
      <c r="BG161" s="1782"/>
      <c r="BH161" s="1782"/>
      <c r="BI161" s="1782"/>
      <c r="BJ161" s="1782"/>
      <c r="BK161" s="1782"/>
      <c r="BL161" s="1777"/>
      <c r="BM161" s="1782"/>
      <c r="BN161" s="1782"/>
      <c r="BO161" s="1782"/>
      <c r="BP161" s="1782"/>
      <c r="BQ161" s="1782"/>
      <c r="BR161" s="1782"/>
      <c r="BS161" s="1782"/>
      <c r="BT161" s="1782"/>
      <c r="BU161" s="1782"/>
      <c r="BV161" s="1782"/>
      <c r="BW161" s="1782"/>
      <c r="BX161" s="1782"/>
      <c r="BY161" s="1782"/>
      <c r="BZ161" s="1782"/>
      <c r="CA161" s="1782"/>
      <c r="CB161" s="1782"/>
      <c r="CC161" s="1782"/>
      <c r="CD161" s="1782"/>
      <c r="CE161" s="1782"/>
      <c r="CF161" s="1782"/>
      <c r="CG161" s="1782"/>
      <c r="CH161" s="1782"/>
      <c r="CI161" s="1782"/>
      <c r="CJ161" s="1782"/>
      <c r="CK161" s="1782"/>
      <c r="CL161" s="1782"/>
      <c r="CM161" s="1782"/>
      <c r="CN161" s="1782"/>
      <c r="CO161" s="1782"/>
      <c r="CP161" s="1782"/>
      <c r="CQ161" s="1782"/>
      <c r="CR161" s="1777"/>
      <c r="CS161" s="1782"/>
      <c r="CT161" s="1782"/>
      <c r="CU161" s="1782"/>
      <c r="CV161" s="1782"/>
      <c r="CW161" s="1782"/>
      <c r="CX161" s="1782"/>
      <c r="CY161" s="1782"/>
      <c r="CZ161" s="1782"/>
      <c r="DA161" s="1782"/>
      <c r="DB161" s="1782"/>
      <c r="DC161" s="1782"/>
      <c r="DD161" s="1782"/>
      <c r="DE161" s="1782"/>
      <c r="DF161" s="1782"/>
      <c r="DG161" s="1782"/>
      <c r="DH161" s="1782"/>
      <c r="DI161" s="1782"/>
      <c r="DJ161" s="1782"/>
      <c r="DK161" s="1782"/>
      <c r="DL161" s="1782"/>
      <c r="DM161" s="1782"/>
      <c r="DN161" s="1782"/>
      <c r="DO161" s="1782"/>
      <c r="DP161" s="1782"/>
      <c r="DQ161" s="1782"/>
      <c r="DR161" s="1782"/>
      <c r="DS161" s="1782"/>
      <c r="DT161" s="1782"/>
      <c r="DU161" s="1782"/>
      <c r="DV161" s="1782"/>
      <c r="DW161" s="1777"/>
      <c r="DX161" s="1782"/>
      <c r="DY161" s="1782"/>
      <c r="DZ161" s="1782"/>
      <c r="EA161" s="1782"/>
      <c r="EB161" s="1782"/>
      <c r="EC161" s="1782"/>
      <c r="ED161" s="1782"/>
      <c r="EE161" s="1782"/>
      <c r="EF161" s="1782"/>
      <c r="EG161" s="1782"/>
      <c r="EH161" s="1782"/>
      <c r="EI161" s="1782"/>
      <c r="EJ161" s="1782"/>
      <c r="EK161" s="1782"/>
      <c r="EL161" s="1782"/>
      <c r="EM161" s="1782"/>
      <c r="EN161" s="1782"/>
      <c r="EO161" s="1782"/>
      <c r="EP161" s="1782"/>
      <c r="EQ161" s="1782"/>
      <c r="ER161" s="1782"/>
      <c r="ES161" s="1782"/>
      <c r="ET161" s="1782"/>
      <c r="EU161" s="1782"/>
      <c r="EV161" s="1782"/>
      <c r="EW161" s="1782"/>
      <c r="EX161" s="1782"/>
      <c r="EY161" s="1782"/>
      <c r="EZ161" s="1782"/>
      <c r="FA161" s="1782"/>
      <c r="FB161" s="1782"/>
      <c r="FC161" s="1777"/>
      <c r="FD161" s="1782"/>
      <c r="FE161" s="1782"/>
      <c r="FF161" s="1782"/>
      <c r="FG161" s="1782"/>
      <c r="FH161" s="1782"/>
      <c r="FI161" s="1782"/>
      <c r="FJ161" s="1782"/>
      <c r="FK161" s="1782"/>
      <c r="FL161" s="1782"/>
      <c r="FM161" s="1782"/>
      <c r="FN161" s="1782"/>
      <c r="FO161" s="1782"/>
      <c r="FP161" s="1782"/>
      <c r="FQ161" s="1782"/>
      <c r="FR161" s="1782"/>
      <c r="FS161" s="1782"/>
      <c r="FT161" s="1782"/>
      <c r="FU161" s="1782"/>
      <c r="FV161" s="1782"/>
      <c r="FW161" s="1782"/>
      <c r="FX161" s="1782"/>
      <c r="FY161" s="1782"/>
      <c r="FZ161" s="1782"/>
      <c r="GA161" s="1782"/>
      <c r="GB161" s="1782"/>
      <c r="GC161" s="1782"/>
      <c r="GD161" s="1782"/>
      <c r="GE161" s="1782"/>
      <c r="GF161" s="1782"/>
      <c r="GG161" s="1782"/>
      <c r="GH161" s="1777"/>
      <c r="GI161" s="1782"/>
      <c r="GJ161" s="1782"/>
      <c r="GK161" s="1782"/>
      <c r="GL161" s="1782"/>
      <c r="GM161" s="1782"/>
      <c r="GN161" s="1782"/>
      <c r="GO161" s="1782"/>
      <c r="GP161" s="1782"/>
      <c r="GQ161" s="1782"/>
      <c r="GR161" s="1782"/>
      <c r="GS161" s="1782"/>
      <c r="GT161" s="1782"/>
      <c r="GU161" s="1782"/>
      <c r="GV161" s="1782"/>
      <c r="GW161" s="1782"/>
      <c r="GX161" s="1782"/>
      <c r="GY161" s="1782"/>
      <c r="GZ161" s="1782"/>
      <c r="HA161" s="1782"/>
      <c r="HB161" s="1782"/>
      <c r="HC161" s="1782"/>
      <c r="HD161" s="1782"/>
      <c r="HE161" s="1782"/>
      <c r="HF161" s="1782"/>
      <c r="HG161" s="1782"/>
      <c r="HH161" s="1782"/>
      <c r="HI161" s="1782"/>
      <c r="HJ161" s="1782"/>
      <c r="HK161" s="1782"/>
      <c r="HL161" s="1782"/>
      <c r="HM161" s="1782"/>
      <c r="HN161" s="1777"/>
      <c r="HO161" s="1782"/>
      <c r="HP161" s="1782"/>
      <c r="HQ161" s="1782"/>
      <c r="HR161" s="1782"/>
      <c r="HS161" s="1782"/>
      <c r="HT161" s="1782"/>
      <c r="HU161" s="1782"/>
      <c r="HV161" s="1782"/>
      <c r="HW161" s="1782"/>
      <c r="HX161" s="1782"/>
      <c r="HY161" s="1782"/>
      <c r="HZ161" s="1782"/>
      <c r="IA161" s="1782"/>
      <c r="IB161" s="1782"/>
      <c r="IC161" s="1782"/>
      <c r="ID161" s="1950"/>
      <c r="IE161" s="1782"/>
      <c r="IF161" s="1782"/>
      <c r="IG161" s="1782"/>
      <c r="IH161" s="1782"/>
      <c r="II161" s="1782"/>
      <c r="IJ161" s="1782"/>
      <c r="IK161" s="1782"/>
      <c r="IL161" s="1782"/>
      <c r="IM161" s="1782"/>
      <c r="IN161" s="1782"/>
      <c r="IO161" s="1782"/>
      <c r="IP161" s="1782"/>
      <c r="IQ161" s="1782"/>
      <c r="IR161" s="1782"/>
      <c r="IS161" s="1951"/>
      <c r="IT161" s="1679"/>
      <c r="IU161" s="1797"/>
      <c r="IV161" s="1782"/>
      <c r="IW161" s="1782"/>
      <c r="IX161" s="1782"/>
      <c r="IY161" s="1782"/>
      <c r="IZ161" s="1782"/>
      <c r="JA161" s="1782"/>
      <c r="JB161" s="1782"/>
      <c r="JC161" s="1782"/>
      <c r="JD161" s="1782"/>
      <c r="JE161" s="1782"/>
      <c r="JF161" s="1782"/>
      <c r="JG161" s="1782"/>
      <c r="JH161" s="1782"/>
      <c r="JI161" s="1782"/>
      <c r="JJ161" s="1782"/>
      <c r="JK161" s="1782"/>
      <c r="JL161" s="1782"/>
      <c r="JM161" s="1782"/>
      <c r="JN161" s="1782"/>
      <c r="JO161" s="1782"/>
      <c r="JP161" s="1782"/>
      <c r="JQ161" s="1782"/>
      <c r="JR161" s="1782"/>
      <c r="JS161" s="1782"/>
      <c r="JT161" s="1782"/>
      <c r="JU161" s="1782"/>
      <c r="JV161" s="1782"/>
      <c r="JW161" s="1782"/>
      <c r="JX161" s="1782"/>
      <c r="JY161" s="1777"/>
      <c r="JZ161" s="1782"/>
      <c r="KA161" s="1782"/>
      <c r="KB161" s="1782"/>
      <c r="KC161" s="1782"/>
      <c r="KD161" s="1782"/>
      <c r="KE161" s="1782"/>
      <c r="KF161" s="1782"/>
      <c r="KG161" s="1782"/>
      <c r="KH161" s="1782"/>
      <c r="KI161" s="1782"/>
      <c r="KJ161" s="1782"/>
      <c r="KK161" s="1782"/>
      <c r="KL161" s="1782"/>
      <c r="KM161" s="1782"/>
      <c r="KN161" s="1782"/>
      <c r="KO161" s="1782"/>
      <c r="KP161" s="1782"/>
      <c r="KQ161" s="1782"/>
      <c r="KR161" s="1782"/>
      <c r="KS161" s="1782"/>
      <c r="KT161" s="1782"/>
      <c r="KU161" s="1782"/>
      <c r="KV161" s="1782"/>
      <c r="KW161" s="1782"/>
      <c r="KX161" s="1782"/>
      <c r="KY161" s="1782"/>
      <c r="KZ161" s="1782"/>
      <c r="LA161" s="1782"/>
      <c r="LB161" s="1782"/>
      <c r="LC161" s="1782"/>
      <c r="LD161" s="1782"/>
      <c r="LE161" s="1777"/>
      <c r="LF161" s="1782"/>
      <c r="LG161" s="1782"/>
      <c r="LH161" s="1782"/>
      <c r="LI161" s="1782"/>
      <c r="LJ161" s="1782"/>
      <c r="LK161" s="1782"/>
      <c r="LL161" s="1782"/>
      <c r="LM161" s="1782"/>
      <c r="LN161" s="1782"/>
      <c r="LO161" s="1782"/>
      <c r="LP161" s="1782"/>
      <c r="LQ161" s="1782"/>
      <c r="LR161" s="1782"/>
      <c r="LS161" s="1782"/>
      <c r="LT161" s="1782"/>
      <c r="LU161" s="1782"/>
      <c r="LV161" s="1782"/>
      <c r="LW161" s="1782"/>
      <c r="LX161" s="1782"/>
      <c r="LY161" s="1782"/>
      <c r="LZ161" s="1782"/>
      <c r="MA161" s="1782"/>
      <c r="MB161" s="1782"/>
      <c r="MC161" s="1782"/>
      <c r="MD161" s="1782"/>
      <c r="ME161" s="1782"/>
      <c r="MF161" s="1782"/>
      <c r="MG161" s="1782"/>
      <c r="MH161" s="1782"/>
      <c r="MI161" s="1782"/>
      <c r="MJ161" s="1777"/>
      <c r="MK161" s="1782"/>
      <c r="ML161" s="1782"/>
      <c r="MM161" s="1782"/>
      <c r="MN161" s="1782"/>
      <c r="MO161" s="1782"/>
      <c r="MP161" s="1782"/>
      <c r="MQ161" s="1782"/>
      <c r="MR161" s="1782"/>
      <c r="MS161" s="1782"/>
      <c r="MT161" s="1782"/>
      <c r="MU161" s="1782"/>
      <c r="MV161" s="1782"/>
      <c r="MW161" s="1782"/>
      <c r="MX161" s="1782"/>
      <c r="MY161" s="1782"/>
      <c r="MZ161" s="1782"/>
      <c r="NA161" s="1782"/>
      <c r="NB161" s="1782"/>
      <c r="NC161" s="1782"/>
      <c r="ND161" s="1782"/>
      <c r="NE161" s="1782"/>
      <c r="NF161" s="1782"/>
      <c r="NG161" s="1782"/>
      <c r="NH161" s="1782"/>
      <c r="NI161" s="1782"/>
      <c r="NJ161" s="1782"/>
      <c r="NK161" s="1782"/>
      <c r="NL161" s="1782"/>
      <c r="NM161" s="1782"/>
      <c r="NN161" s="1782"/>
      <c r="NO161" s="1782"/>
      <c r="NP161" s="1777"/>
      <c r="NQ161" s="1782"/>
      <c r="NR161" s="1782"/>
      <c r="NS161" s="1782"/>
      <c r="NT161" s="1782"/>
      <c r="NU161" s="1782"/>
      <c r="NV161" s="1782"/>
      <c r="NW161" s="1782"/>
      <c r="NX161" s="1782"/>
      <c r="NY161" s="1782"/>
      <c r="NZ161" s="1782"/>
      <c r="OA161" s="1782"/>
      <c r="OB161" s="1782"/>
      <c r="OC161" s="1782"/>
      <c r="OD161" s="1782"/>
      <c r="OE161" s="1782"/>
      <c r="OF161" s="1782"/>
      <c r="OG161" s="1782"/>
      <c r="OH161" s="1782"/>
      <c r="OI161" s="1782"/>
      <c r="OJ161" s="1782"/>
      <c r="OK161" s="1782"/>
      <c r="OL161" s="1782"/>
      <c r="OM161" s="1782"/>
      <c r="ON161" s="1782"/>
      <c r="OO161" s="1782"/>
      <c r="OP161" s="1782"/>
      <c r="OQ161" s="1782"/>
      <c r="OR161" s="1782"/>
      <c r="OS161" s="1782"/>
      <c r="OT161" s="1782"/>
      <c r="OU161" s="1782"/>
      <c r="OV161" s="1777"/>
      <c r="OW161" s="1782"/>
      <c r="OX161" s="1782"/>
      <c r="OY161" s="1782"/>
      <c r="OZ161" s="1782"/>
      <c r="PA161" s="1782"/>
      <c r="PB161" s="1782"/>
      <c r="PC161" s="1782"/>
      <c r="PD161" s="1782"/>
      <c r="PE161" s="1782"/>
      <c r="PF161" s="1782"/>
      <c r="PG161" s="1782"/>
      <c r="PH161" s="1782"/>
      <c r="PI161" s="1782"/>
      <c r="PJ161" s="1782"/>
      <c r="PK161" s="1782"/>
      <c r="PL161" s="1782"/>
      <c r="PM161" s="1782"/>
      <c r="PN161" s="1782"/>
      <c r="PO161" s="1782"/>
      <c r="PP161" s="1782"/>
      <c r="PQ161" s="1782"/>
      <c r="PR161" s="1782"/>
      <c r="PS161" s="1782"/>
      <c r="PT161" s="1782"/>
      <c r="PU161" s="1782"/>
      <c r="PV161" s="1782"/>
      <c r="PW161" s="1782"/>
      <c r="PX161" s="1782"/>
      <c r="PY161" s="1777"/>
      <c r="PZ161" s="1782"/>
      <c r="QA161" s="1782"/>
      <c r="QB161" s="1782"/>
      <c r="QC161" s="1782"/>
      <c r="QD161" s="1782"/>
      <c r="QE161" s="1782"/>
      <c r="QF161" s="1782"/>
      <c r="QG161" s="1782"/>
      <c r="QH161" s="1782"/>
      <c r="QI161" s="1782"/>
      <c r="QJ161" s="1782"/>
      <c r="QK161" s="1782"/>
      <c r="QL161" s="1782"/>
      <c r="QM161" s="1782"/>
      <c r="QN161" s="1782"/>
      <c r="QO161" s="1782"/>
      <c r="QP161" s="1782"/>
      <c r="QQ161" s="1782"/>
      <c r="QR161" s="1782"/>
      <c r="QS161" s="1782"/>
      <c r="QT161" s="1782"/>
      <c r="QU161" s="1782"/>
      <c r="QV161" s="1782"/>
      <c r="QW161" s="1782"/>
      <c r="QX161" s="1782"/>
      <c r="QY161" s="1782"/>
      <c r="QZ161" s="1782"/>
      <c r="RA161" s="1782"/>
      <c r="RB161" s="1782"/>
      <c r="RC161" s="1782"/>
      <c r="RD161" s="1782"/>
    </row>
    <row r="162" spans="1:472" ht="14" hidden="1" outlineLevel="1">
      <c r="A162" s="2618" t="s">
        <v>18045</v>
      </c>
      <c r="B162" s="2489">
        <v>0.29166666666666669</v>
      </c>
      <c r="C162" s="2209"/>
      <c r="D162" s="1580"/>
      <c r="E162" s="1580"/>
      <c r="F162" s="1580"/>
      <c r="G162" s="1580"/>
      <c r="H162" s="1580"/>
      <c r="I162" s="1580"/>
      <c r="J162" s="1580"/>
      <c r="K162" s="1580"/>
      <c r="L162" s="1580"/>
      <c r="M162" s="1580"/>
      <c r="N162" s="1580"/>
      <c r="O162" s="1580"/>
      <c r="P162" s="1580"/>
      <c r="Q162" s="1580"/>
      <c r="R162" s="1580"/>
      <c r="S162" s="1580"/>
      <c r="T162" s="1580"/>
      <c r="U162" s="1580"/>
      <c r="V162" s="1580"/>
      <c r="W162" s="1580"/>
      <c r="X162" s="1580"/>
      <c r="Y162" s="1580"/>
      <c r="Z162" s="1580"/>
      <c r="AA162" s="1580"/>
      <c r="AB162" s="1580"/>
      <c r="AC162" s="1580"/>
      <c r="AD162" s="1580"/>
      <c r="AE162" s="1580"/>
      <c r="AF162" s="1580"/>
      <c r="AG162" s="1580"/>
      <c r="AH162" s="1941"/>
      <c r="AI162" s="2209"/>
      <c r="AJ162" s="1942"/>
      <c r="AK162" s="1580"/>
      <c r="AL162" s="1580"/>
      <c r="AM162" s="1580"/>
      <c r="AN162" s="1580"/>
      <c r="AO162" s="1580"/>
      <c r="AP162" s="1580"/>
      <c r="AQ162" s="1580"/>
      <c r="AR162" s="1580"/>
      <c r="AS162" s="1580"/>
      <c r="AT162" s="1580"/>
      <c r="AU162" s="1580"/>
      <c r="AV162" s="1580"/>
      <c r="AW162" s="1580"/>
      <c r="AX162" s="1580"/>
      <c r="AY162" s="1580"/>
      <c r="AZ162" s="1580"/>
      <c r="BA162" s="1580"/>
      <c r="BB162" s="1580"/>
      <c r="BC162" s="1580"/>
      <c r="BD162" s="1580"/>
      <c r="BE162" s="1580"/>
      <c r="BF162" s="1580"/>
      <c r="BG162" s="1580"/>
      <c r="BH162" s="1580"/>
      <c r="BI162" s="1580"/>
      <c r="BJ162" s="1580"/>
      <c r="BK162" s="1580"/>
      <c r="BL162" s="2209"/>
      <c r="BM162" s="1580"/>
      <c r="BN162" s="1580"/>
      <c r="BO162" s="1580"/>
      <c r="BP162" s="1580"/>
      <c r="BQ162" s="1580"/>
      <c r="BR162" s="1580"/>
      <c r="BS162" s="1580"/>
      <c r="BT162" s="1580"/>
      <c r="BU162" s="1580"/>
      <c r="BV162" s="1580"/>
      <c r="BW162" s="1580"/>
      <c r="BX162" s="1580"/>
      <c r="BY162" s="1580"/>
      <c r="BZ162" s="1580"/>
      <c r="CA162" s="1580"/>
      <c r="CB162" s="1580"/>
      <c r="CC162" s="1580"/>
      <c r="CD162" s="1580"/>
      <c r="CE162" s="1580"/>
      <c r="CF162" s="1580"/>
      <c r="CG162" s="1580"/>
      <c r="CH162" s="1580"/>
      <c r="CI162" s="1580"/>
      <c r="CJ162" s="1580"/>
      <c r="CK162" s="1580"/>
      <c r="CL162" s="1580"/>
      <c r="CM162" s="1580"/>
      <c r="CN162" s="1580"/>
      <c r="CO162" s="1580"/>
      <c r="CP162" s="1580"/>
      <c r="CQ162" s="1580"/>
      <c r="CR162" s="2209"/>
      <c r="CS162" s="1580"/>
      <c r="CT162" s="1580"/>
      <c r="CU162" s="1580"/>
      <c r="CV162" s="1580"/>
      <c r="CW162" s="1580"/>
      <c r="CX162" s="1580"/>
      <c r="CY162" s="1580"/>
      <c r="CZ162" s="1580"/>
      <c r="DA162" s="1580"/>
      <c r="DB162" s="1580"/>
      <c r="DC162" s="1580"/>
      <c r="DD162" s="1580"/>
      <c r="DE162" s="1580"/>
      <c r="DF162" s="1580"/>
      <c r="DG162" s="1580"/>
      <c r="DH162" s="1580"/>
      <c r="DI162" s="1580"/>
      <c r="DJ162" s="1580"/>
      <c r="DK162" s="1580"/>
      <c r="DL162" s="1580"/>
      <c r="DM162" s="1580"/>
      <c r="DN162" s="1580"/>
      <c r="DO162" s="1580"/>
      <c r="DP162" s="1580"/>
      <c r="DQ162" s="1580"/>
      <c r="DR162" s="1580"/>
      <c r="DS162" s="1580"/>
      <c r="DT162" s="1580"/>
      <c r="DU162" s="1580"/>
      <c r="DV162" s="1580"/>
      <c r="DW162" s="2209"/>
      <c r="DX162" s="1580"/>
      <c r="DY162" s="1580"/>
      <c r="DZ162" s="1580"/>
      <c r="EA162" s="1580"/>
      <c r="EB162" s="1580"/>
      <c r="EC162" s="1580"/>
      <c r="ED162" s="1580"/>
      <c r="EE162" s="1580"/>
      <c r="EF162" s="1580"/>
      <c r="EG162" s="1580"/>
      <c r="EH162" s="1580"/>
      <c r="EI162" s="1580"/>
      <c r="EJ162" s="1580"/>
      <c r="EK162" s="1580"/>
      <c r="EL162" s="1580"/>
      <c r="EM162" s="1580"/>
      <c r="EN162" s="1580"/>
      <c r="EO162" s="1580"/>
      <c r="EP162" s="1580"/>
      <c r="EQ162" s="1580"/>
      <c r="ER162" s="1580"/>
      <c r="ES162" s="1580"/>
      <c r="ET162" s="1580"/>
      <c r="EU162" s="1580"/>
      <c r="EV162" s="1580"/>
      <c r="EW162" s="1580"/>
      <c r="EX162" s="1580"/>
      <c r="EY162" s="1580"/>
      <c r="EZ162" s="1580"/>
      <c r="FA162" s="1580"/>
      <c r="FB162" s="1580"/>
      <c r="FC162" s="2209"/>
      <c r="FD162" s="1580"/>
      <c r="FE162" s="1580"/>
      <c r="FF162" s="1580"/>
      <c r="FG162" s="1580"/>
      <c r="FH162" s="1580"/>
      <c r="FI162" s="1580"/>
      <c r="FJ162" s="1580"/>
      <c r="FK162" s="1580"/>
      <c r="FL162" s="1580"/>
      <c r="FM162" s="1580"/>
      <c r="FN162" s="1580"/>
      <c r="FO162" s="1580"/>
      <c r="FP162" s="1580"/>
      <c r="FQ162" s="1580"/>
      <c r="FR162" s="1580"/>
      <c r="FS162" s="1580"/>
      <c r="FT162" s="1580"/>
      <c r="FU162" s="1580"/>
      <c r="FV162" s="1580"/>
      <c r="FW162" s="1580"/>
      <c r="FX162" s="1580"/>
      <c r="FY162" s="1580"/>
      <c r="FZ162" s="1580"/>
      <c r="GA162" s="1580"/>
      <c r="GB162" s="1580"/>
      <c r="GC162" s="1580"/>
      <c r="GD162" s="1580"/>
      <c r="GE162" s="1580"/>
      <c r="GF162" s="1580"/>
      <c r="GG162" s="1580"/>
      <c r="GH162" s="2209"/>
      <c r="GI162" s="1580"/>
      <c r="GJ162" s="1580"/>
      <c r="GK162" s="1580"/>
      <c r="GL162" s="1580"/>
      <c r="GM162" s="1580"/>
      <c r="GN162" s="1580"/>
      <c r="GO162" s="1580"/>
      <c r="GP162" s="1580"/>
      <c r="GQ162" s="1580"/>
      <c r="GR162" s="1580"/>
      <c r="GS162" s="1580"/>
      <c r="GT162" s="1580"/>
      <c r="GU162" s="1580"/>
      <c r="GV162" s="1580"/>
      <c r="GW162" s="1580"/>
      <c r="GX162" s="1580"/>
      <c r="GY162" s="1580"/>
      <c r="GZ162" s="1580"/>
      <c r="HA162" s="1580"/>
      <c r="HB162" s="1580"/>
      <c r="HC162" s="1580"/>
      <c r="HD162" s="1580"/>
      <c r="HE162" s="1580"/>
      <c r="HF162" s="1580"/>
      <c r="HG162" s="1580"/>
      <c r="HH162" s="1580"/>
      <c r="HI162" s="1580"/>
      <c r="HJ162" s="1580"/>
      <c r="HK162" s="1580"/>
      <c r="HL162" s="1580"/>
      <c r="HM162" s="1580"/>
      <c r="HN162" s="2209"/>
      <c r="HO162" s="1580"/>
      <c r="HP162" s="1580"/>
      <c r="HQ162" s="1580"/>
      <c r="HR162" s="1580"/>
      <c r="HS162" s="1580"/>
      <c r="HT162" s="1580"/>
      <c r="HU162" s="1580"/>
      <c r="HV162" s="1580"/>
      <c r="HW162" s="1580"/>
      <c r="HX162" s="1580"/>
      <c r="HY162" s="1580"/>
      <c r="HZ162" s="1580"/>
      <c r="IA162" s="1580"/>
      <c r="IB162" s="1580"/>
      <c r="IC162" s="1580"/>
      <c r="ID162" s="1943"/>
      <c r="IE162" s="1580"/>
      <c r="IF162" s="1580"/>
      <c r="IG162" s="1580"/>
      <c r="IH162" s="1580"/>
      <c r="II162" s="1580"/>
      <c r="IJ162" s="1580"/>
      <c r="IK162" s="1580"/>
      <c r="IL162" s="1580"/>
      <c r="IM162" s="1580"/>
      <c r="IN162" s="1580"/>
      <c r="IO162" s="1580"/>
      <c r="IP162" s="1580"/>
      <c r="IQ162" s="1580"/>
      <c r="IR162" s="1580"/>
      <c r="IS162" s="1944"/>
      <c r="IT162" s="2206"/>
      <c r="IU162" s="1942"/>
      <c r="IV162" s="1580"/>
      <c r="IW162" s="1580"/>
      <c r="IX162" s="1580"/>
      <c r="IY162" s="1580"/>
      <c r="IZ162" s="1580"/>
      <c r="JA162" s="1580"/>
      <c r="JB162" s="1580"/>
      <c r="JC162" s="1580"/>
      <c r="JD162" s="1580"/>
      <c r="JE162" s="1580"/>
      <c r="JF162" s="1580"/>
      <c r="JG162" s="1580"/>
      <c r="JH162" s="1580"/>
      <c r="JI162" s="1580"/>
      <c r="JJ162" s="1580"/>
      <c r="JK162" s="1580"/>
      <c r="JL162" s="1580"/>
      <c r="JM162" s="1580"/>
      <c r="JN162" s="1580"/>
      <c r="JO162" s="1580"/>
      <c r="JP162" s="1580"/>
      <c r="JQ162" s="1580"/>
      <c r="JR162" s="1580"/>
      <c r="JS162" s="1580"/>
      <c r="JT162" s="1580"/>
      <c r="JU162" s="1580"/>
      <c r="JV162" s="1580"/>
      <c r="JW162" s="1580"/>
      <c r="JX162" s="1580"/>
      <c r="JY162" s="2209"/>
      <c r="JZ162" s="1580"/>
      <c r="KA162" s="1580"/>
      <c r="KB162" s="1580"/>
      <c r="KC162" s="1580"/>
      <c r="KD162" s="1580"/>
      <c r="KE162" s="1580"/>
      <c r="KF162" s="1580"/>
      <c r="KG162" s="1580"/>
      <c r="KH162" s="1580"/>
      <c r="KI162" s="1580"/>
      <c r="KJ162" s="1580"/>
      <c r="KK162" s="1580"/>
      <c r="KL162" s="1580"/>
      <c r="KM162" s="1580"/>
      <c r="KN162" s="1580"/>
      <c r="KO162" s="1580"/>
      <c r="KP162" s="1580"/>
      <c r="KQ162" s="1580"/>
      <c r="KR162" s="1580"/>
      <c r="KS162" s="1580"/>
      <c r="KT162" s="1580"/>
      <c r="KU162" s="1580"/>
      <c r="KV162" s="1580"/>
      <c r="KW162" s="1580"/>
      <c r="KX162" s="1580"/>
      <c r="KY162" s="1580"/>
      <c r="KZ162" s="1580"/>
      <c r="LA162" s="1580"/>
      <c r="LB162" s="1580"/>
      <c r="LC162" s="1580"/>
      <c r="LD162" s="1580"/>
      <c r="LE162" s="2209"/>
      <c r="LF162" s="1580"/>
      <c r="LG162" s="1580"/>
      <c r="LH162" s="1580"/>
      <c r="LI162" s="1580"/>
      <c r="LJ162" s="1580"/>
      <c r="LK162" s="1580"/>
      <c r="LL162" s="1580"/>
      <c r="LM162" s="1580"/>
      <c r="LN162" s="1580"/>
      <c r="LO162" s="1580"/>
      <c r="LP162" s="1580"/>
      <c r="LQ162" s="1580"/>
      <c r="LR162" s="1580"/>
      <c r="LS162" s="1580"/>
      <c r="LT162" s="1580"/>
      <c r="LU162" s="1580"/>
      <c r="LV162" s="1580"/>
      <c r="LW162" s="1580"/>
      <c r="LX162" s="1580"/>
      <c r="LY162" s="1580"/>
      <c r="LZ162" s="1580"/>
      <c r="MA162" s="1580"/>
      <c r="MB162" s="1580"/>
      <c r="MC162" s="1580"/>
      <c r="MD162" s="1580"/>
      <c r="ME162" s="1580"/>
      <c r="MF162" s="1580"/>
      <c r="MG162" s="1580"/>
      <c r="MH162" s="1580"/>
      <c r="MI162" s="1580"/>
      <c r="MJ162" s="2209"/>
      <c r="MK162" s="1580"/>
      <c r="ML162" s="1580"/>
      <c r="MM162" s="1580"/>
      <c r="MN162" s="1580"/>
      <c r="MO162" s="1580"/>
      <c r="MP162" s="1580"/>
      <c r="MQ162" s="1580"/>
      <c r="MR162" s="1580"/>
      <c r="MS162" s="1580"/>
      <c r="MT162" s="1580"/>
      <c r="MU162" s="1580"/>
      <c r="MV162" s="1580"/>
      <c r="MW162" s="1580"/>
      <c r="MX162" s="1580"/>
      <c r="MY162" s="1580"/>
      <c r="MZ162" s="1580"/>
      <c r="NA162" s="1580"/>
      <c r="NB162" s="1580"/>
      <c r="NC162" s="1580"/>
      <c r="ND162" s="1580"/>
      <c r="NE162" s="1580"/>
      <c r="NF162" s="1580"/>
      <c r="NG162" s="1580"/>
      <c r="NH162" s="1580"/>
      <c r="NI162" s="1580"/>
      <c r="NJ162" s="1580"/>
      <c r="NK162" s="1580"/>
      <c r="NL162" s="1580"/>
      <c r="NM162" s="1580"/>
      <c r="NN162" s="1580"/>
      <c r="NO162" s="1580"/>
      <c r="NP162" s="2209"/>
      <c r="NQ162" s="1580"/>
      <c r="NR162" s="1580"/>
      <c r="NS162" s="1580"/>
      <c r="NT162" s="1580"/>
      <c r="NU162" s="1580"/>
      <c r="NV162" s="1580"/>
      <c r="NW162" s="1580"/>
      <c r="NX162" s="1580"/>
      <c r="NY162" s="1580"/>
      <c r="NZ162" s="1580"/>
      <c r="OA162" s="1580"/>
      <c r="OB162" s="1580"/>
      <c r="OC162" s="1580"/>
      <c r="OD162" s="1580"/>
      <c r="OE162" s="1580"/>
      <c r="OF162" s="1580"/>
      <c r="OG162" s="1580"/>
      <c r="OH162" s="1580"/>
      <c r="OI162" s="1580"/>
      <c r="OJ162" s="1580"/>
      <c r="OK162" s="1580"/>
      <c r="OL162" s="1580"/>
      <c r="OM162" s="1580"/>
      <c r="ON162" s="1580"/>
      <c r="OO162" s="1580"/>
      <c r="OP162" s="1580"/>
      <c r="OQ162" s="1580"/>
      <c r="OR162" s="1580"/>
      <c r="OS162" s="1580"/>
      <c r="OT162" s="1580"/>
      <c r="OU162" s="1580"/>
      <c r="OV162" s="2209"/>
      <c r="OW162" s="1580"/>
      <c r="OX162" s="1580"/>
      <c r="OY162" s="1580"/>
      <c r="OZ162" s="1580"/>
      <c r="PA162" s="1580"/>
      <c r="PB162" s="1580"/>
      <c r="PC162" s="1580"/>
      <c r="PD162" s="1580"/>
      <c r="PE162" s="1580"/>
      <c r="PF162" s="1580"/>
      <c r="PG162" s="1580"/>
      <c r="PH162" s="1580"/>
      <c r="PI162" s="1580"/>
      <c r="PJ162" s="1580"/>
      <c r="PK162" s="1580"/>
      <c r="PL162" s="1580"/>
      <c r="PM162" s="1580"/>
      <c r="PN162" s="1580"/>
      <c r="PO162" s="1580"/>
      <c r="PP162" s="1580"/>
      <c r="PQ162" s="1580"/>
      <c r="PR162" s="1580"/>
      <c r="PS162" s="1580"/>
      <c r="PT162" s="1580"/>
      <c r="PU162" s="1580"/>
      <c r="PV162" s="1580"/>
      <c r="PW162" s="1580"/>
      <c r="PX162" s="1580"/>
      <c r="PY162" s="2209"/>
      <c r="PZ162" s="1580"/>
      <c r="QA162" s="1580"/>
      <c r="QB162" s="1580"/>
      <c r="QC162" s="1580"/>
      <c r="QD162" s="1580"/>
      <c r="QE162" s="1580"/>
      <c r="QF162" s="1580"/>
      <c r="QG162" s="1580"/>
      <c r="QH162" s="1580"/>
      <c r="QI162" s="1580"/>
      <c r="QJ162" s="1580"/>
      <c r="QK162" s="1580"/>
      <c r="QL162" s="1580"/>
      <c r="QM162" s="1580"/>
      <c r="QN162" s="1580"/>
      <c r="QO162" s="1580"/>
      <c r="QP162" s="1580"/>
      <c r="QQ162" s="1580"/>
      <c r="QR162" s="1580"/>
      <c r="QS162" s="1580"/>
      <c r="QT162" s="1580"/>
      <c r="QU162" s="1580"/>
      <c r="QV162" s="1580"/>
      <c r="QW162" s="1580"/>
      <c r="QX162" s="1580"/>
      <c r="QY162" s="1580"/>
      <c r="QZ162" s="1580"/>
      <c r="RA162" s="1580"/>
      <c r="RB162" s="1580"/>
      <c r="RC162" s="1580"/>
      <c r="RD162" s="1580"/>
    </row>
    <row r="163" spans="1:472" ht="14" hidden="1" outlineLevel="1">
      <c r="A163" s="2500"/>
      <c r="B163" s="2487">
        <v>0.33333333333333331</v>
      </c>
      <c r="C163" s="2214"/>
      <c r="D163" s="469"/>
      <c r="E163" s="469"/>
      <c r="F163" s="469"/>
      <c r="G163" s="469"/>
      <c r="H163" s="469"/>
      <c r="I163" s="469"/>
      <c r="J163" s="469"/>
      <c r="K163" s="469"/>
      <c r="L163" s="469"/>
      <c r="M163" s="469"/>
      <c r="N163" s="469"/>
      <c r="O163" s="469"/>
      <c r="P163" s="469"/>
      <c r="Q163" s="469"/>
      <c r="R163" s="469"/>
      <c r="S163" s="469"/>
      <c r="T163" s="469"/>
      <c r="U163" s="469"/>
      <c r="V163" s="469"/>
      <c r="W163" s="469"/>
      <c r="X163" s="469"/>
      <c r="Y163" s="469"/>
      <c r="Z163" s="469"/>
      <c r="AA163" s="469"/>
      <c r="AB163" s="469"/>
      <c r="AC163" s="469"/>
      <c r="AD163" s="469"/>
      <c r="AE163" s="469"/>
      <c r="AF163" s="469"/>
      <c r="AG163" s="469"/>
      <c r="AH163" s="1692"/>
      <c r="AI163" s="2214"/>
      <c r="AJ163" s="1573"/>
      <c r="AK163" s="469"/>
      <c r="AL163" s="469"/>
      <c r="AM163" s="469"/>
      <c r="AN163" s="469"/>
      <c r="AO163" s="469"/>
      <c r="AP163" s="469"/>
      <c r="AQ163" s="469"/>
      <c r="AR163" s="469"/>
      <c r="AS163" s="469"/>
      <c r="AT163" s="469"/>
      <c r="AU163" s="469"/>
      <c r="AV163" s="469"/>
      <c r="AW163" s="469"/>
      <c r="AX163" s="469"/>
      <c r="AY163" s="469"/>
      <c r="AZ163" s="469"/>
      <c r="BA163" s="469"/>
      <c r="BB163" s="469"/>
      <c r="BC163" s="469"/>
      <c r="BD163" s="469"/>
      <c r="BE163" s="469"/>
      <c r="BF163" s="469"/>
      <c r="BG163" s="469"/>
      <c r="BH163" s="469"/>
      <c r="BI163" s="469"/>
      <c r="BJ163" s="469"/>
      <c r="BK163" s="469"/>
      <c r="BL163" s="2214"/>
      <c r="BM163" s="469"/>
      <c r="BN163" s="469"/>
      <c r="BO163" s="469"/>
      <c r="BP163" s="469"/>
      <c r="BQ163" s="469"/>
      <c r="BR163" s="469"/>
      <c r="BS163" s="469"/>
      <c r="BT163" s="469"/>
      <c r="BU163" s="469"/>
      <c r="BV163" s="469"/>
      <c r="BW163" s="469"/>
      <c r="BX163" s="469"/>
      <c r="BY163" s="469"/>
      <c r="BZ163" s="469"/>
      <c r="CA163" s="469"/>
      <c r="CB163" s="469"/>
      <c r="CC163" s="469"/>
      <c r="CD163" s="469"/>
      <c r="CE163" s="469"/>
      <c r="CF163" s="469"/>
      <c r="CG163" s="469"/>
      <c r="CH163" s="469"/>
      <c r="CI163" s="469"/>
      <c r="CJ163" s="469"/>
      <c r="CK163" s="469"/>
      <c r="CL163" s="469"/>
      <c r="CM163" s="469"/>
      <c r="CN163" s="469"/>
      <c r="CO163" s="469"/>
      <c r="CP163" s="469"/>
      <c r="CQ163" s="469"/>
      <c r="CR163" s="2214"/>
      <c r="CS163" s="469"/>
      <c r="CT163" s="469"/>
      <c r="CU163" s="469"/>
      <c r="CV163" s="469"/>
      <c r="CW163" s="469"/>
      <c r="CX163" s="469"/>
      <c r="CY163" s="469"/>
      <c r="CZ163" s="469"/>
      <c r="DA163" s="469"/>
      <c r="DB163" s="469"/>
      <c r="DC163" s="469"/>
      <c r="DD163" s="469"/>
      <c r="DE163" s="469"/>
      <c r="DF163" s="469"/>
      <c r="DG163" s="469"/>
      <c r="DH163" s="469"/>
      <c r="DI163" s="469"/>
      <c r="DJ163" s="469"/>
      <c r="DK163" s="469"/>
      <c r="DL163" s="469"/>
      <c r="DM163" s="469"/>
      <c r="DN163" s="469"/>
      <c r="DO163" s="469"/>
      <c r="DP163" s="469"/>
      <c r="DQ163" s="469"/>
      <c r="DR163" s="469"/>
      <c r="DS163" s="469"/>
      <c r="DT163" s="469"/>
      <c r="DU163" s="469"/>
      <c r="DV163" s="469"/>
      <c r="DW163" s="2214"/>
      <c r="DX163" s="469"/>
      <c r="DY163" s="469"/>
      <c r="DZ163" s="469"/>
      <c r="EA163" s="469"/>
      <c r="EB163" s="469"/>
      <c r="EC163" s="469"/>
      <c r="ED163" s="469"/>
      <c r="EE163" s="469"/>
      <c r="EF163" s="469"/>
      <c r="EG163" s="469"/>
      <c r="EH163" s="469"/>
      <c r="EI163" s="469"/>
      <c r="EJ163" s="469"/>
      <c r="EK163" s="469"/>
      <c r="EL163" s="469"/>
      <c r="EM163" s="469"/>
      <c r="EN163" s="469"/>
      <c r="EO163" s="469"/>
      <c r="EP163" s="469"/>
      <c r="EQ163" s="469"/>
      <c r="ER163" s="469"/>
      <c r="ES163" s="469"/>
      <c r="ET163" s="469"/>
      <c r="EU163" s="469"/>
      <c r="EV163" s="469"/>
      <c r="EW163" s="469"/>
      <c r="EX163" s="469"/>
      <c r="EY163" s="469"/>
      <c r="EZ163" s="469"/>
      <c r="FA163" s="469"/>
      <c r="FB163" s="469"/>
      <c r="FC163" s="2214"/>
      <c r="FD163" s="469"/>
      <c r="FE163" s="469"/>
      <c r="FF163" s="469"/>
      <c r="FG163" s="469"/>
      <c r="FH163" s="469"/>
      <c r="FI163" s="469"/>
      <c r="FJ163" s="469"/>
      <c r="FK163" s="469"/>
      <c r="FL163" s="469"/>
      <c r="FM163" s="469"/>
      <c r="FN163" s="469"/>
      <c r="FO163" s="469"/>
      <c r="FP163" s="469"/>
      <c r="FQ163" s="469"/>
      <c r="FR163" s="469"/>
      <c r="FS163" s="469"/>
      <c r="FT163" s="469"/>
      <c r="FU163" s="469"/>
      <c r="FV163" s="469"/>
      <c r="FW163" s="469"/>
      <c r="FX163" s="469"/>
      <c r="FY163" s="469"/>
      <c r="FZ163" s="469"/>
      <c r="GA163" s="469"/>
      <c r="GB163" s="469"/>
      <c r="GC163" s="469"/>
      <c r="GD163" s="469"/>
      <c r="GE163" s="469"/>
      <c r="GF163" s="469"/>
      <c r="GG163" s="469"/>
      <c r="GH163" s="2214"/>
      <c r="GI163" s="469"/>
      <c r="GJ163" s="469"/>
      <c r="GK163" s="469"/>
      <c r="GL163" s="469"/>
      <c r="GM163" s="469"/>
      <c r="GN163" s="469"/>
      <c r="GO163" s="469"/>
      <c r="GP163" s="469"/>
      <c r="GQ163" s="469"/>
      <c r="GR163" s="469"/>
      <c r="GS163" s="469"/>
      <c r="GT163" s="469"/>
      <c r="GU163" s="469"/>
      <c r="GV163" s="469"/>
      <c r="GW163" s="469"/>
      <c r="GX163" s="469"/>
      <c r="GY163" s="469"/>
      <c r="GZ163" s="469"/>
      <c r="HA163" s="469"/>
      <c r="HB163" s="469"/>
      <c r="HC163" s="469"/>
      <c r="HD163" s="469"/>
      <c r="HE163" s="469"/>
      <c r="HF163" s="469"/>
      <c r="HG163" s="469"/>
      <c r="HH163" s="469"/>
      <c r="HI163" s="469"/>
      <c r="HJ163" s="469"/>
      <c r="HK163" s="469"/>
      <c r="HL163" s="469"/>
      <c r="HM163" s="469"/>
      <c r="HN163" s="2214"/>
      <c r="HO163" s="469"/>
      <c r="HP163" s="469"/>
      <c r="HQ163" s="469"/>
      <c r="HR163" s="469"/>
      <c r="HS163" s="469"/>
      <c r="HT163" s="469"/>
      <c r="HU163" s="469"/>
      <c r="HV163" s="469"/>
      <c r="HW163" s="469"/>
      <c r="HX163" s="469"/>
      <c r="HY163" s="469"/>
      <c r="HZ163" s="469"/>
      <c r="IA163" s="469"/>
      <c r="IB163" s="469"/>
      <c r="IC163" s="469"/>
      <c r="ID163" s="257"/>
      <c r="IE163" s="469"/>
      <c r="IF163" s="469"/>
      <c r="IG163" s="469"/>
      <c r="IH163" s="469"/>
      <c r="II163" s="469"/>
      <c r="IJ163" s="469"/>
      <c r="IK163" s="469"/>
      <c r="IL163" s="469"/>
      <c r="IM163" s="469"/>
      <c r="IN163" s="469"/>
      <c r="IO163" s="469"/>
      <c r="IP163" s="469"/>
      <c r="IQ163" s="469"/>
      <c r="IR163" s="469"/>
      <c r="IS163" s="1585"/>
      <c r="IT163" s="2206"/>
      <c r="IU163" s="1573"/>
      <c r="IV163" s="469"/>
      <c r="IW163" s="469"/>
      <c r="IX163" s="469"/>
      <c r="IY163" s="469"/>
      <c r="IZ163" s="469"/>
      <c r="JA163" s="469"/>
      <c r="JB163" s="469"/>
      <c r="JC163" s="469"/>
      <c r="JD163" s="469"/>
      <c r="JE163" s="469"/>
      <c r="JF163" s="469"/>
      <c r="JG163" s="469"/>
      <c r="JH163" s="469"/>
      <c r="JI163" s="469"/>
      <c r="JJ163" s="469"/>
      <c r="JK163" s="469"/>
      <c r="JL163" s="469"/>
      <c r="JM163" s="469"/>
      <c r="JN163" s="469"/>
      <c r="JO163" s="469"/>
      <c r="JP163" s="469"/>
      <c r="JQ163" s="469"/>
      <c r="JR163" s="469"/>
      <c r="JS163" s="469"/>
      <c r="JT163" s="469"/>
      <c r="JU163" s="469"/>
      <c r="JV163" s="469"/>
      <c r="JW163" s="469"/>
      <c r="JX163" s="469"/>
      <c r="JY163" s="2214"/>
      <c r="JZ163" s="469"/>
      <c r="KA163" s="469"/>
      <c r="KB163" s="469"/>
      <c r="KC163" s="469"/>
      <c r="KD163" s="469"/>
      <c r="KE163" s="469"/>
      <c r="KF163" s="469"/>
      <c r="KG163" s="469"/>
      <c r="KH163" s="469"/>
      <c r="KI163" s="469"/>
      <c r="KJ163" s="469"/>
      <c r="KK163" s="469"/>
      <c r="KL163" s="469"/>
      <c r="KM163" s="469"/>
      <c r="KN163" s="469"/>
      <c r="KO163" s="469"/>
      <c r="KP163" s="469"/>
      <c r="KQ163" s="469"/>
      <c r="KR163" s="469"/>
      <c r="KS163" s="469"/>
      <c r="KT163" s="469"/>
      <c r="KU163" s="469"/>
      <c r="KV163" s="469"/>
      <c r="KW163" s="469"/>
      <c r="KX163" s="469"/>
      <c r="KY163" s="469"/>
      <c r="KZ163" s="469"/>
      <c r="LA163" s="469"/>
      <c r="LB163" s="469"/>
      <c r="LC163" s="469"/>
      <c r="LD163" s="469"/>
      <c r="LE163" s="2214"/>
      <c r="LF163" s="469"/>
      <c r="LG163" s="469"/>
      <c r="LH163" s="469"/>
      <c r="LI163" s="469"/>
      <c r="LJ163" s="469"/>
      <c r="LK163" s="469"/>
      <c r="LL163" s="469"/>
      <c r="LM163" s="469"/>
      <c r="LN163" s="469"/>
      <c r="LO163" s="469"/>
      <c r="LP163" s="469"/>
      <c r="LQ163" s="469"/>
      <c r="LR163" s="469"/>
      <c r="LS163" s="469"/>
      <c r="LT163" s="469"/>
      <c r="LU163" s="469"/>
      <c r="LV163" s="469"/>
      <c r="LW163" s="469"/>
      <c r="LX163" s="469"/>
      <c r="LY163" s="469"/>
      <c r="LZ163" s="469"/>
      <c r="MA163" s="469"/>
      <c r="MB163" s="469"/>
      <c r="MC163" s="469"/>
      <c r="MD163" s="469"/>
      <c r="ME163" s="469"/>
      <c r="MF163" s="469"/>
      <c r="MG163" s="469"/>
      <c r="MH163" s="469"/>
      <c r="MI163" s="469"/>
      <c r="MJ163" s="2214"/>
      <c r="MK163" s="469"/>
      <c r="ML163" s="469"/>
      <c r="MM163" s="469"/>
      <c r="MN163" s="469"/>
      <c r="MO163" s="469"/>
      <c r="MP163" s="469"/>
      <c r="MQ163" s="469"/>
      <c r="MR163" s="469"/>
      <c r="MS163" s="469"/>
      <c r="MT163" s="469"/>
      <c r="MU163" s="469"/>
      <c r="MV163" s="469"/>
      <c r="MW163" s="469"/>
      <c r="MX163" s="469"/>
      <c r="MY163" s="469"/>
      <c r="MZ163" s="469"/>
      <c r="NA163" s="469"/>
      <c r="NB163" s="469"/>
      <c r="NC163" s="469"/>
      <c r="ND163" s="469"/>
      <c r="NE163" s="469"/>
      <c r="NF163" s="469"/>
      <c r="NG163" s="469"/>
      <c r="NH163" s="469"/>
      <c r="NI163" s="469"/>
      <c r="NJ163" s="469"/>
      <c r="NK163" s="469"/>
      <c r="NL163" s="469"/>
      <c r="NM163" s="469"/>
      <c r="NN163" s="469"/>
      <c r="NO163" s="469"/>
      <c r="NP163" s="2214"/>
      <c r="NQ163" s="469"/>
      <c r="NR163" s="469"/>
      <c r="NS163" s="469"/>
      <c r="NT163" s="469"/>
      <c r="NU163" s="469"/>
      <c r="NV163" s="469"/>
      <c r="NW163" s="469"/>
      <c r="NX163" s="469"/>
      <c r="NY163" s="469"/>
      <c r="NZ163" s="469"/>
      <c r="OA163" s="469"/>
      <c r="OB163" s="469"/>
      <c r="OC163" s="469"/>
      <c r="OD163" s="469"/>
      <c r="OE163" s="469"/>
      <c r="OF163" s="469"/>
      <c r="OG163" s="469"/>
      <c r="OH163" s="469"/>
      <c r="OI163" s="469"/>
      <c r="OJ163" s="469"/>
      <c r="OK163" s="469"/>
      <c r="OL163" s="469"/>
      <c r="OM163" s="469"/>
      <c r="ON163" s="469"/>
      <c r="OO163" s="469"/>
      <c r="OP163" s="469"/>
      <c r="OQ163" s="469"/>
      <c r="OR163" s="469"/>
      <c r="OS163" s="469"/>
      <c r="OT163" s="469"/>
      <c r="OU163" s="469"/>
      <c r="OV163" s="2214"/>
      <c r="OW163" s="469"/>
      <c r="OX163" s="469"/>
      <c r="OY163" s="469"/>
      <c r="OZ163" s="469"/>
      <c r="PA163" s="469"/>
      <c r="PB163" s="469"/>
      <c r="PC163" s="469"/>
      <c r="PD163" s="469"/>
      <c r="PE163" s="469"/>
      <c r="PF163" s="469"/>
      <c r="PG163" s="469"/>
      <c r="PH163" s="469"/>
      <c r="PI163" s="469"/>
      <c r="PJ163" s="469"/>
      <c r="PK163" s="469"/>
      <c r="PL163" s="469"/>
      <c r="PM163" s="469"/>
      <c r="PN163" s="469"/>
      <c r="PO163" s="469"/>
      <c r="PP163" s="469"/>
      <c r="PQ163" s="469"/>
      <c r="PR163" s="469"/>
      <c r="PS163" s="469"/>
      <c r="PT163" s="469"/>
      <c r="PU163" s="469"/>
      <c r="PV163" s="469"/>
      <c r="PW163" s="469"/>
      <c r="PX163" s="469"/>
      <c r="PY163" s="2214"/>
      <c r="PZ163" s="469"/>
      <c r="QA163" s="469"/>
      <c r="QB163" s="469"/>
      <c r="QC163" s="469"/>
      <c r="QD163" s="469"/>
      <c r="QE163" s="469"/>
      <c r="QF163" s="469"/>
      <c r="QG163" s="469"/>
      <c r="QH163" s="469"/>
      <c r="QI163" s="469"/>
      <c r="QJ163" s="469"/>
      <c r="QK163" s="469"/>
      <c r="QL163" s="469"/>
      <c r="QM163" s="469"/>
      <c r="QN163" s="469"/>
      <c r="QO163" s="469"/>
      <c r="QP163" s="469"/>
      <c r="QQ163" s="469"/>
      <c r="QR163" s="469"/>
      <c r="QS163" s="469"/>
      <c r="QT163" s="469"/>
      <c r="QU163" s="469"/>
      <c r="QV163" s="469"/>
      <c r="QW163" s="469"/>
      <c r="QX163" s="469"/>
      <c r="QY163" s="469"/>
      <c r="QZ163" s="469"/>
      <c r="RA163" s="469"/>
      <c r="RB163" s="469"/>
      <c r="RC163" s="469"/>
      <c r="RD163" s="469"/>
    </row>
    <row r="164" spans="1:472" ht="14" hidden="1" outlineLevel="1">
      <c r="A164" s="2500"/>
      <c r="B164" s="2487">
        <v>0.375</v>
      </c>
      <c r="C164" s="2214"/>
      <c r="D164" s="469"/>
      <c r="E164" s="469"/>
      <c r="F164" s="469"/>
      <c r="G164" s="469"/>
      <c r="H164" s="469"/>
      <c r="I164" s="469"/>
      <c r="J164" s="469"/>
      <c r="K164" s="469"/>
      <c r="L164" s="469"/>
      <c r="M164" s="469"/>
      <c r="N164" s="469"/>
      <c r="O164" s="469"/>
      <c r="P164" s="469"/>
      <c r="Q164" s="469"/>
      <c r="R164" s="469"/>
      <c r="S164" s="469"/>
      <c r="T164" s="469"/>
      <c r="U164" s="469"/>
      <c r="V164" s="469"/>
      <c r="W164" s="469"/>
      <c r="X164" s="469"/>
      <c r="Y164" s="469"/>
      <c r="Z164" s="469"/>
      <c r="AA164" s="469"/>
      <c r="AB164" s="469"/>
      <c r="AC164" s="469"/>
      <c r="AD164" s="469"/>
      <c r="AE164" s="469"/>
      <c r="AF164" s="469"/>
      <c r="AG164" s="469"/>
      <c r="AH164" s="1692"/>
      <c r="AI164" s="2214"/>
      <c r="AJ164" s="1573"/>
      <c r="AK164" s="469"/>
      <c r="AL164" s="469"/>
      <c r="AM164" s="469"/>
      <c r="AN164" s="469"/>
      <c r="AO164" s="469"/>
      <c r="AP164" s="469"/>
      <c r="AQ164" s="469"/>
      <c r="AR164" s="469"/>
      <c r="AS164" s="469"/>
      <c r="AT164" s="469"/>
      <c r="AU164" s="469"/>
      <c r="AV164" s="469"/>
      <c r="AW164" s="469"/>
      <c r="AX164" s="469"/>
      <c r="AY164" s="469"/>
      <c r="AZ164" s="469"/>
      <c r="BA164" s="469"/>
      <c r="BB164" s="469"/>
      <c r="BC164" s="469"/>
      <c r="BD164" s="469"/>
      <c r="BE164" s="469"/>
      <c r="BF164" s="469"/>
      <c r="BG164" s="469"/>
      <c r="BH164" s="469"/>
      <c r="BI164" s="469"/>
      <c r="BJ164" s="469"/>
      <c r="BK164" s="469"/>
      <c r="BL164" s="2214"/>
      <c r="BM164" s="469"/>
      <c r="BN164" s="469"/>
      <c r="BO164" s="469"/>
      <c r="BP164" s="469"/>
      <c r="BQ164" s="469"/>
      <c r="BR164" s="469"/>
      <c r="BS164" s="469"/>
      <c r="BT164" s="469"/>
      <c r="BU164" s="469"/>
      <c r="BV164" s="469"/>
      <c r="BW164" s="469"/>
      <c r="BX164" s="469"/>
      <c r="BY164" s="469"/>
      <c r="BZ164" s="469"/>
      <c r="CA164" s="469"/>
      <c r="CB164" s="469"/>
      <c r="CC164" s="469"/>
      <c r="CD164" s="469"/>
      <c r="CE164" s="469"/>
      <c r="CF164" s="469"/>
      <c r="CG164" s="469"/>
      <c r="CH164" s="469"/>
      <c r="CI164" s="469"/>
      <c r="CJ164" s="469"/>
      <c r="CK164" s="469"/>
      <c r="CL164" s="469"/>
      <c r="CM164" s="469"/>
      <c r="CN164" s="469"/>
      <c r="CO164" s="469"/>
      <c r="CP164" s="469"/>
      <c r="CQ164" s="469"/>
      <c r="CR164" s="2214"/>
      <c r="CS164" s="469"/>
      <c r="CT164" s="469"/>
      <c r="CU164" s="469"/>
      <c r="CV164" s="469"/>
      <c r="CW164" s="469"/>
      <c r="CX164" s="469"/>
      <c r="CY164" s="469"/>
      <c r="CZ164" s="469"/>
      <c r="DA164" s="469"/>
      <c r="DB164" s="469"/>
      <c r="DC164" s="469"/>
      <c r="DD164" s="469"/>
      <c r="DE164" s="469"/>
      <c r="DF164" s="469"/>
      <c r="DG164" s="469"/>
      <c r="DH164" s="469"/>
      <c r="DI164" s="469"/>
      <c r="DJ164" s="469"/>
      <c r="DK164" s="469"/>
      <c r="DL164" s="469"/>
      <c r="DM164" s="469"/>
      <c r="DN164" s="469"/>
      <c r="DO164" s="469"/>
      <c r="DP164" s="469"/>
      <c r="DQ164" s="469"/>
      <c r="DR164" s="469"/>
      <c r="DS164" s="469"/>
      <c r="DT164" s="469"/>
      <c r="DU164" s="469"/>
      <c r="DV164" s="469"/>
      <c r="DW164" s="2214"/>
      <c r="DX164" s="469"/>
      <c r="DY164" s="469"/>
      <c r="DZ164" s="469"/>
      <c r="EA164" s="469"/>
      <c r="EB164" s="469"/>
      <c r="EC164" s="469"/>
      <c r="ED164" s="469"/>
      <c r="EE164" s="469"/>
      <c r="EF164" s="469"/>
      <c r="EG164" s="469"/>
      <c r="EH164" s="469"/>
      <c r="EI164" s="469"/>
      <c r="EJ164" s="469"/>
      <c r="EK164" s="469"/>
      <c r="EL164" s="469"/>
      <c r="EM164" s="469"/>
      <c r="EN164" s="469"/>
      <c r="EO164" s="469"/>
      <c r="EP164" s="469"/>
      <c r="EQ164" s="469"/>
      <c r="ER164" s="469"/>
      <c r="ES164" s="469"/>
      <c r="ET164" s="469"/>
      <c r="EU164" s="469"/>
      <c r="EV164" s="469"/>
      <c r="EW164" s="469"/>
      <c r="EX164" s="469"/>
      <c r="EY164" s="469"/>
      <c r="EZ164" s="469"/>
      <c r="FA164" s="469"/>
      <c r="FB164" s="469"/>
      <c r="FC164" s="2214"/>
      <c r="FD164" s="469"/>
      <c r="FE164" s="469"/>
      <c r="FF164" s="469"/>
      <c r="FG164" s="469"/>
      <c r="FH164" s="469"/>
      <c r="FI164" s="469"/>
      <c r="FJ164" s="469"/>
      <c r="FK164" s="469"/>
      <c r="FL164" s="469"/>
      <c r="FM164" s="469"/>
      <c r="FN164" s="469"/>
      <c r="FO164" s="469"/>
      <c r="FP164" s="469"/>
      <c r="FQ164" s="469"/>
      <c r="FR164" s="469"/>
      <c r="FS164" s="469"/>
      <c r="FT164" s="469"/>
      <c r="FU164" s="469"/>
      <c r="FV164" s="469"/>
      <c r="FW164" s="469"/>
      <c r="FX164" s="469"/>
      <c r="FY164" s="469"/>
      <c r="FZ164" s="469"/>
      <c r="GA164" s="469"/>
      <c r="GB164" s="469"/>
      <c r="GC164" s="469"/>
      <c r="GD164" s="469"/>
      <c r="GE164" s="469"/>
      <c r="GF164" s="469"/>
      <c r="GG164" s="469"/>
      <c r="GH164" s="2214"/>
      <c r="GI164" s="469"/>
      <c r="GJ164" s="469"/>
      <c r="GK164" s="469"/>
      <c r="GL164" s="469"/>
      <c r="GM164" s="469"/>
      <c r="GN164" s="469"/>
      <c r="GO164" s="469"/>
      <c r="GP164" s="469"/>
      <c r="GQ164" s="469"/>
      <c r="GR164" s="469"/>
      <c r="GS164" s="469"/>
      <c r="GT164" s="469"/>
      <c r="GU164" s="469"/>
      <c r="GV164" s="469"/>
      <c r="GW164" s="469"/>
      <c r="GX164" s="469"/>
      <c r="GY164" s="469"/>
      <c r="GZ164" s="469"/>
      <c r="HA164" s="469"/>
      <c r="HB164" s="469"/>
      <c r="HC164" s="469"/>
      <c r="HD164" s="469"/>
      <c r="HE164" s="469"/>
      <c r="HF164" s="469"/>
      <c r="HG164" s="469"/>
      <c r="HH164" s="469"/>
      <c r="HI164" s="469"/>
      <c r="HJ164" s="469"/>
      <c r="HK164" s="469"/>
      <c r="HL164" s="469"/>
      <c r="HM164" s="469"/>
      <c r="HN164" s="2214"/>
      <c r="HO164" s="469"/>
      <c r="HP164" s="469"/>
      <c r="HQ164" s="469"/>
      <c r="HR164" s="469"/>
      <c r="HS164" s="469"/>
      <c r="HT164" s="469"/>
      <c r="HU164" s="469"/>
      <c r="HV164" s="469"/>
      <c r="HW164" s="469"/>
      <c r="HX164" s="469"/>
      <c r="HY164" s="469"/>
      <c r="HZ164" s="469"/>
      <c r="IA164" s="469"/>
      <c r="IB164" s="469"/>
      <c r="IC164" s="469"/>
      <c r="ID164" s="257"/>
      <c r="IE164" s="469"/>
      <c r="IF164" s="469"/>
      <c r="IG164" s="469"/>
      <c r="IH164" s="469"/>
      <c r="II164" s="469"/>
      <c r="IJ164" s="469"/>
      <c r="IK164" s="469"/>
      <c r="IL164" s="469"/>
      <c r="IM164" s="469"/>
      <c r="IN164" s="469"/>
      <c r="IO164" s="469"/>
      <c r="IP164" s="469"/>
      <c r="IQ164" s="469"/>
      <c r="IR164" s="469"/>
      <c r="IS164" s="1585"/>
      <c r="IT164" s="2206"/>
      <c r="IU164" s="1573"/>
      <c r="IV164" s="469"/>
      <c r="IW164" s="469"/>
      <c r="IX164" s="469"/>
      <c r="IY164" s="469"/>
      <c r="IZ164" s="469"/>
      <c r="JA164" s="469"/>
      <c r="JB164" s="469"/>
      <c r="JC164" s="469"/>
      <c r="JD164" s="469"/>
      <c r="JE164" s="469"/>
      <c r="JF164" s="469"/>
      <c r="JG164" s="469"/>
      <c r="JH164" s="469"/>
      <c r="JI164" s="469"/>
      <c r="JJ164" s="469"/>
      <c r="JK164" s="469"/>
      <c r="JL164" s="469"/>
      <c r="JM164" s="469"/>
      <c r="JN164" s="469"/>
      <c r="JO164" s="469"/>
      <c r="JP164" s="469"/>
      <c r="JQ164" s="469"/>
      <c r="JR164" s="469"/>
      <c r="JS164" s="469"/>
      <c r="JT164" s="469"/>
      <c r="JU164" s="469"/>
      <c r="JV164" s="469"/>
      <c r="JW164" s="469"/>
      <c r="JX164" s="469"/>
      <c r="JY164" s="2214"/>
      <c r="JZ164" s="469"/>
      <c r="KA164" s="469"/>
      <c r="KB164" s="469"/>
      <c r="KC164" s="469"/>
      <c r="KD164" s="469"/>
      <c r="KE164" s="469"/>
      <c r="KF164" s="469"/>
      <c r="KG164" s="469"/>
      <c r="KH164" s="469"/>
      <c r="KI164" s="469"/>
      <c r="KJ164" s="469"/>
      <c r="KK164" s="469"/>
      <c r="KL164" s="469"/>
      <c r="KM164" s="469"/>
      <c r="KN164" s="469"/>
      <c r="KO164" s="469"/>
      <c r="KP164" s="469"/>
      <c r="KQ164" s="469"/>
      <c r="KR164" s="469"/>
      <c r="KS164" s="469"/>
      <c r="KT164" s="469"/>
      <c r="KU164" s="469"/>
      <c r="KV164" s="469"/>
      <c r="KW164" s="469"/>
      <c r="KX164" s="469"/>
      <c r="KY164" s="469"/>
      <c r="KZ164" s="469"/>
      <c r="LA164" s="469"/>
      <c r="LB164" s="469"/>
      <c r="LC164" s="469"/>
      <c r="LD164" s="469"/>
      <c r="LE164" s="2214"/>
      <c r="LF164" s="469"/>
      <c r="LG164" s="469"/>
      <c r="LH164" s="469"/>
      <c r="LI164" s="469"/>
      <c r="LJ164" s="469"/>
      <c r="LK164" s="469"/>
      <c r="LL164" s="469"/>
      <c r="LM164" s="469"/>
      <c r="LN164" s="469"/>
      <c r="LO164" s="469"/>
      <c r="LP164" s="469"/>
      <c r="LQ164" s="469"/>
      <c r="LR164" s="469"/>
      <c r="LS164" s="469"/>
      <c r="LT164" s="469"/>
      <c r="LU164" s="469"/>
      <c r="LV164" s="469"/>
      <c r="LW164" s="469"/>
      <c r="LX164" s="469"/>
      <c r="LY164" s="469"/>
      <c r="LZ164" s="469"/>
      <c r="MA164" s="469"/>
      <c r="MB164" s="469"/>
      <c r="MC164" s="469"/>
      <c r="MD164" s="469"/>
      <c r="ME164" s="469"/>
      <c r="MF164" s="469"/>
      <c r="MG164" s="469"/>
      <c r="MH164" s="469"/>
      <c r="MI164" s="469"/>
      <c r="MJ164" s="2214"/>
      <c r="MK164" s="469"/>
      <c r="ML164" s="469"/>
      <c r="MM164" s="469"/>
      <c r="MN164" s="469"/>
      <c r="MO164" s="469"/>
      <c r="MP164" s="469"/>
      <c r="MQ164" s="469"/>
      <c r="MR164" s="469"/>
      <c r="MS164" s="469"/>
      <c r="MT164" s="469"/>
      <c r="MU164" s="469"/>
      <c r="MV164" s="469"/>
      <c r="MW164" s="469"/>
      <c r="MX164" s="469"/>
      <c r="MY164" s="469"/>
      <c r="MZ164" s="469"/>
      <c r="NA164" s="469"/>
      <c r="NB164" s="469"/>
      <c r="NC164" s="469"/>
      <c r="ND164" s="469"/>
      <c r="NE164" s="469"/>
      <c r="NF164" s="469"/>
      <c r="NG164" s="469"/>
      <c r="NH164" s="469"/>
      <c r="NI164" s="469"/>
      <c r="NJ164" s="469"/>
      <c r="NK164" s="469"/>
      <c r="NL164" s="469"/>
      <c r="NM164" s="469"/>
      <c r="NN164" s="469"/>
      <c r="NO164" s="469"/>
      <c r="NP164" s="2214"/>
      <c r="NQ164" s="469"/>
      <c r="NR164" s="469"/>
      <c r="NS164" s="469"/>
      <c r="NT164" s="469"/>
      <c r="NU164" s="469"/>
      <c r="NV164" s="469"/>
      <c r="NW164" s="469"/>
      <c r="NX164" s="469"/>
      <c r="NY164" s="469"/>
      <c r="NZ164" s="469"/>
      <c r="OA164" s="469"/>
      <c r="OB164" s="469"/>
      <c r="OC164" s="469"/>
      <c r="OD164" s="469"/>
      <c r="OE164" s="469"/>
      <c r="OF164" s="469"/>
      <c r="OG164" s="469"/>
      <c r="OH164" s="469"/>
      <c r="OI164" s="469"/>
      <c r="OJ164" s="469"/>
      <c r="OK164" s="469"/>
      <c r="OL164" s="469"/>
      <c r="OM164" s="469"/>
      <c r="ON164" s="469"/>
      <c r="OO164" s="469"/>
      <c r="OP164" s="469"/>
      <c r="OQ164" s="469"/>
      <c r="OR164" s="469"/>
      <c r="OS164" s="469"/>
      <c r="OT164" s="469"/>
      <c r="OU164" s="469"/>
      <c r="OV164" s="2214"/>
      <c r="OW164" s="469"/>
      <c r="OX164" s="469"/>
      <c r="OY164" s="469"/>
      <c r="OZ164" s="469"/>
      <c r="PA164" s="469"/>
      <c r="PB164" s="469"/>
      <c r="PC164" s="469"/>
      <c r="PD164" s="469"/>
      <c r="PE164" s="469"/>
      <c r="PF164" s="469"/>
      <c r="PG164" s="469"/>
      <c r="PH164" s="469"/>
      <c r="PI164" s="469"/>
      <c r="PJ164" s="469"/>
      <c r="PK164" s="469"/>
      <c r="PL164" s="469"/>
      <c r="PM164" s="469"/>
      <c r="PN164" s="469"/>
      <c r="PO164" s="469"/>
      <c r="PP164" s="469"/>
      <c r="PQ164" s="469"/>
      <c r="PR164" s="469"/>
      <c r="PS164" s="469"/>
      <c r="PT164" s="469"/>
      <c r="PU164" s="469"/>
      <c r="PV164" s="469"/>
      <c r="PW164" s="469"/>
      <c r="PX164" s="469"/>
      <c r="PY164" s="2214"/>
      <c r="PZ164" s="469"/>
      <c r="QA164" s="469"/>
      <c r="QB164" s="469"/>
      <c r="QC164" s="469"/>
      <c r="QD164" s="469"/>
      <c r="QE164" s="469"/>
      <c r="QF164" s="469"/>
      <c r="QG164" s="469"/>
      <c r="QH164" s="469"/>
      <c r="QI164" s="469"/>
      <c r="QJ164" s="469"/>
      <c r="QK164" s="469"/>
      <c r="QL164" s="469"/>
      <c r="QM164" s="469"/>
      <c r="QN164" s="469"/>
      <c r="QO164" s="469"/>
      <c r="QP164" s="469"/>
      <c r="QQ164" s="469"/>
      <c r="QR164" s="469"/>
      <c r="QS164" s="469"/>
      <c r="QT164" s="469"/>
      <c r="QU164" s="469"/>
      <c r="QV164" s="469"/>
      <c r="QW164" s="469"/>
      <c r="QX164" s="469"/>
      <c r="QY164" s="469"/>
      <c r="QZ164" s="469"/>
      <c r="RA164" s="469"/>
      <c r="RB164" s="469"/>
      <c r="RC164" s="469"/>
      <c r="RD164" s="469"/>
    </row>
    <row r="165" spans="1:472" ht="14" hidden="1" outlineLevel="1">
      <c r="A165" s="2500"/>
      <c r="B165" s="2487">
        <v>0.54166666666666663</v>
      </c>
      <c r="C165" s="2214"/>
      <c r="D165" s="469"/>
      <c r="E165" s="469"/>
      <c r="F165" s="469"/>
      <c r="G165" s="469"/>
      <c r="H165" s="469"/>
      <c r="I165" s="469"/>
      <c r="J165" s="469"/>
      <c r="K165" s="469"/>
      <c r="L165" s="469"/>
      <c r="M165" s="469"/>
      <c r="N165" s="469"/>
      <c r="O165" s="469"/>
      <c r="P165" s="469"/>
      <c r="Q165" s="469"/>
      <c r="R165" s="469"/>
      <c r="S165" s="469"/>
      <c r="T165" s="469"/>
      <c r="U165" s="469"/>
      <c r="V165" s="469"/>
      <c r="W165" s="469"/>
      <c r="X165" s="469"/>
      <c r="Y165" s="469"/>
      <c r="Z165" s="469"/>
      <c r="AA165" s="469"/>
      <c r="AB165" s="469"/>
      <c r="AC165" s="469"/>
      <c r="AD165" s="469"/>
      <c r="AE165" s="469"/>
      <c r="AF165" s="469"/>
      <c r="AG165" s="469"/>
      <c r="AH165" s="1692"/>
      <c r="AI165" s="2214"/>
      <c r="AJ165" s="1573"/>
      <c r="AK165" s="469"/>
      <c r="AL165" s="469"/>
      <c r="AM165" s="469"/>
      <c r="AN165" s="469"/>
      <c r="AO165" s="469"/>
      <c r="AP165" s="469"/>
      <c r="AQ165" s="469"/>
      <c r="AR165" s="469"/>
      <c r="AS165" s="469"/>
      <c r="AT165" s="469"/>
      <c r="AU165" s="469"/>
      <c r="AV165" s="469"/>
      <c r="AW165" s="469"/>
      <c r="AX165" s="469"/>
      <c r="AY165" s="469"/>
      <c r="AZ165" s="469"/>
      <c r="BA165" s="469"/>
      <c r="BB165" s="469"/>
      <c r="BC165" s="469"/>
      <c r="BD165" s="469"/>
      <c r="BE165" s="469"/>
      <c r="BF165" s="469"/>
      <c r="BG165" s="469"/>
      <c r="BH165" s="469"/>
      <c r="BI165" s="469"/>
      <c r="BJ165" s="469"/>
      <c r="BK165" s="469"/>
      <c r="BL165" s="2214"/>
      <c r="BM165" s="469"/>
      <c r="BN165" s="469"/>
      <c r="BO165" s="469"/>
      <c r="BP165" s="469"/>
      <c r="BQ165" s="469"/>
      <c r="BR165" s="469"/>
      <c r="BS165" s="469"/>
      <c r="BT165" s="469"/>
      <c r="BU165" s="469"/>
      <c r="BV165" s="469"/>
      <c r="BW165" s="469"/>
      <c r="BX165" s="469"/>
      <c r="BY165" s="469"/>
      <c r="BZ165" s="469"/>
      <c r="CA165" s="469"/>
      <c r="CB165" s="469"/>
      <c r="CC165" s="469"/>
      <c r="CD165" s="469"/>
      <c r="CE165" s="469"/>
      <c r="CF165" s="469"/>
      <c r="CG165" s="469"/>
      <c r="CH165" s="469"/>
      <c r="CI165" s="469"/>
      <c r="CJ165" s="469"/>
      <c r="CK165" s="469"/>
      <c r="CL165" s="469"/>
      <c r="CM165" s="469"/>
      <c r="CN165" s="469"/>
      <c r="CO165" s="469"/>
      <c r="CP165" s="469"/>
      <c r="CQ165" s="469"/>
      <c r="CR165" s="2214"/>
      <c r="CS165" s="469"/>
      <c r="CT165" s="469"/>
      <c r="CU165" s="469"/>
      <c r="CV165" s="469"/>
      <c r="CW165" s="469"/>
      <c r="CX165" s="469"/>
      <c r="CY165" s="469"/>
      <c r="CZ165" s="469"/>
      <c r="DA165" s="469"/>
      <c r="DB165" s="469"/>
      <c r="DC165" s="469"/>
      <c r="DD165" s="469"/>
      <c r="DE165" s="469"/>
      <c r="DF165" s="469"/>
      <c r="DG165" s="469"/>
      <c r="DH165" s="469"/>
      <c r="DI165" s="469"/>
      <c r="DJ165" s="469"/>
      <c r="DK165" s="469"/>
      <c r="DL165" s="469"/>
      <c r="DM165" s="469"/>
      <c r="DN165" s="469"/>
      <c r="DO165" s="469"/>
      <c r="DP165" s="469"/>
      <c r="DQ165" s="469"/>
      <c r="DR165" s="469"/>
      <c r="DS165" s="469"/>
      <c r="DT165" s="469"/>
      <c r="DU165" s="469"/>
      <c r="DV165" s="469"/>
      <c r="DW165" s="2214"/>
      <c r="DX165" s="469"/>
      <c r="DY165" s="469"/>
      <c r="DZ165" s="469"/>
      <c r="EA165" s="469"/>
      <c r="EB165" s="469"/>
      <c r="EC165" s="469"/>
      <c r="ED165" s="469"/>
      <c r="EE165" s="469"/>
      <c r="EF165" s="469"/>
      <c r="EG165" s="469"/>
      <c r="EH165" s="469"/>
      <c r="EI165" s="469"/>
      <c r="EJ165" s="469"/>
      <c r="EK165" s="469"/>
      <c r="EL165" s="469"/>
      <c r="EM165" s="469"/>
      <c r="EN165" s="469"/>
      <c r="EO165" s="469"/>
      <c r="EP165" s="469"/>
      <c r="EQ165" s="469"/>
      <c r="ER165" s="469"/>
      <c r="ES165" s="469"/>
      <c r="ET165" s="469"/>
      <c r="EU165" s="469"/>
      <c r="EV165" s="469"/>
      <c r="EW165" s="469"/>
      <c r="EX165" s="469"/>
      <c r="EY165" s="469"/>
      <c r="EZ165" s="469"/>
      <c r="FA165" s="469"/>
      <c r="FB165" s="469"/>
      <c r="FC165" s="2214"/>
      <c r="FD165" s="469"/>
      <c r="FE165" s="469"/>
      <c r="FF165" s="469"/>
      <c r="FG165" s="469"/>
      <c r="FH165" s="469"/>
      <c r="FI165" s="469"/>
      <c r="FJ165" s="469"/>
      <c r="FK165" s="469"/>
      <c r="FL165" s="469"/>
      <c r="FM165" s="469"/>
      <c r="FN165" s="469"/>
      <c r="FO165" s="469"/>
      <c r="FP165" s="469"/>
      <c r="FQ165" s="469"/>
      <c r="FR165" s="469"/>
      <c r="FS165" s="469"/>
      <c r="FT165" s="469"/>
      <c r="FU165" s="469"/>
      <c r="FV165" s="469"/>
      <c r="FW165" s="469"/>
      <c r="FX165" s="469"/>
      <c r="FY165" s="469"/>
      <c r="FZ165" s="469"/>
      <c r="GA165" s="469"/>
      <c r="GB165" s="469"/>
      <c r="GC165" s="469"/>
      <c r="GD165" s="469"/>
      <c r="GE165" s="469"/>
      <c r="GF165" s="469"/>
      <c r="GG165" s="469"/>
      <c r="GH165" s="2214"/>
      <c r="GI165" s="469"/>
      <c r="GJ165" s="469"/>
      <c r="GK165" s="469"/>
      <c r="GL165" s="469"/>
      <c r="GM165" s="469"/>
      <c r="GN165" s="469"/>
      <c r="GO165" s="469"/>
      <c r="GP165" s="469"/>
      <c r="GQ165" s="469"/>
      <c r="GR165" s="469"/>
      <c r="GS165" s="469"/>
      <c r="GT165" s="469"/>
      <c r="GU165" s="469"/>
      <c r="GV165" s="469"/>
      <c r="GW165" s="469"/>
      <c r="GX165" s="469"/>
      <c r="GY165" s="469"/>
      <c r="GZ165" s="469"/>
      <c r="HA165" s="469"/>
      <c r="HB165" s="469"/>
      <c r="HC165" s="469"/>
      <c r="HD165" s="469"/>
      <c r="HE165" s="469"/>
      <c r="HF165" s="469"/>
      <c r="HG165" s="469"/>
      <c r="HH165" s="469"/>
      <c r="HI165" s="469"/>
      <c r="HJ165" s="469"/>
      <c r="HK165" s="469"/>
      <c r="HL165" s="469"/>
      <c r="HM165" s="469"/>
      <c r="HN165" s="2214"/>
      <c r="HO165" s="469"/>
      <c r="HP165" s="469"/>
      <c r="HQ165" s="469"/>
      <c r="HR165" s="469"/>
      <c r="HS165" s="469"/>
      <c r="HT165" s="469"/>
      <c r="HU165" s="469"/>
      <c r="HV165" s="469"/>
      <c r="HW165" s="469"/>
      <c r="HX165" s="469"/>
      <c r="HY165" s="469"/>
      <c r="HZ165" s="469"/>
      <c r="IA165" s="469"/>
      <c r="IB165" s="469"/>
      <c r="IC165" s="469"/>
      <c r="ID165" s="257"/>
      <c r="IE165" s="469"/>
      <c r="IF165" s="469"/>
      <c r="IG165" s="469"/>
      <c r="IH165" s="469"/>
      <c r="II165" s="469"/>
      <c r="IJ165" s="469"/>
      <c r="IK165" s="469"/>
      <c r="IL165" s="469"/>
      <c r="IM165" s="469"/>
      <c r="IN165" s="469"/>
      <c r="IO165" s="469"/>
      <c r="IP165" s="469"/>
      <c r="IQ165" s="469"/>
      <c r="IR165" s="469"/>
      <c r="IS165" s="1585"/>
      <c r="IT165" s="2206"/>
      <c r="IU165" s="1573"/>
      <c r="IV165" s="469"/>
      <c r="IW165" s="469"/>
      <c r="IX165" s="469"/>
      <c r="IY165" s="469"/>
      <c r="IZ165" s="469"/>
      <c r="JA165" s="469"/>
      <c r="JB165" s="469"/>
      <c r="JC165" s="469"/>
      <c r="JD165" s="469"/>
      <c r="JE165" s="469"/>
      <c r="JF165" s="469"/>
      <c r="JG165" s="469"/>
      <c r="JH165" s="469"/>
      <c r="JI165" s="469"/>
      <c r="JJ165" s="469"/>
      <c r="JK165" s="469"/>
      <c r="JL165" s="469"/>
      <c r="JM165" s="469"/>
      <c r="JN165" s="469"/>
      <c r="JO165" s="469"/>
      <c r="JP165" s="469"/>
      <c r="JQ165" s="469"/>
      <c r="JR165" s="469"/>
      <c r="JS165" s="469"/>
      <c r="JT165" s="469"/>
      <c r="JU165" s="469"/>
      <c r="JV165" s="469"/>
      <c r="JW165" s="469"/>
      <c r="JX165" s="469"/>
      <c r="JY165" s="2214"/>
      <c r="JZ165" s="469"/>
      <c r="KA165" s="469"/>
      <c r="KB165" s="469"/>
      <c r="KC165" s="469"/>
      <c r="KD165" s="469"/>
      <c r="KE165" s="469"/>
      <c r="KF165" s="469"/>
      <c r="KG165" s="469"/>
      <c r="KH165" s="469"/>
      <c r="KI165" s="469"/>
      <c r="KJ165" s="469"/>
      <c r="KK165" s="469"/>
      <c r="KL165" s="469"/>
      <c r="KM165" s="469"/>
      <c r="KN165" s="469"/>
      <c r="KO165" s="469"/>
      <c r="KP165" s="469"/>
      <c r="KQ165" s="469"/>
      <c r="KR165" s="469"/>
      <c r="KS165" s="469"/>
      <c r="KT165" s="469"/>
      <c r="KU165" s="469"/>
      <c r="KV165" s="469"/>
      <c r="KW165" s="469"/>
      <c r="KX165" s="469"/>
      <c r="KY165" s="469"/>
      <c r="KZ165" s="469"/>
      <c r="LA165" s="469"/>
      <c r="LB165" s="469"/>
      <c r="LC165" s="469"/>
      <c r="LD165" s="469"/>
      <c r="LE165" s="2214"/>
      <c r="LF165" s="469"/>
      <c r="LG165" s="469"/>
      <c r="LH165" s="469"/>
      <c r="LI165" s="469"/>
      <c r="LJ165" s="469"/>
      <c r="LK165" s="469"/>
      <c r="LL165" s="469"/>
      <c r="LM165" s="469"/>
      <c r="LN165" s="469"/>
      <c r="LO165" s="469"/>
      <c r="LP165" s="469"/>
      <c r="LQ165" s="469"/>
      <c r="LR165" s="469"/>
      <c r="LS165" s="469"/>
      <c r="LT165" s="469"/>
      <c r="LU165" s="469"/>
      <c r="LV165" s="469"/>
      <c r="LW165" s="469"/>
      <c r="LX165" s="469"/>
      <c r="LY165" s="469"/>
      <c r="LZ165" s="469"/>
      <c r="MA165" s="469"/>
      <c r="MB165" s="469"/>
      <c r="MC165" s="469"/>
      <c r="MD165" s="469"/>
      <c r="ME165" s="469"/>
      <c r="MF165" s="469"/>
      <c r="MG165" s="469"/>
      <c r="MH165" s="469"/>
      <c r="MI165" s="469"/>
      <c r="MJ165" s="2214"/>
      <c r="MK165" s="469"/>
      <c r="ML165" s="469"/>
      <c r="MM165" s="469"/>
      <c r="MN165" s="469"/>
      <c r="MO165" s="469"/>
      <c r="MP165" s="469"/>
      <c r="MQ165" s="469"/>
      <c r="MR165" s="469"/>
      <c r="MS165" s="469"/>
      <c r="MT165" s="469"/>
      <c r="MU165" s="469"/>
      <c r="MV165" s="469"/>
      <c r="MW165" s="469"/>
      <c r="MX165" s="469"/>
      <c r="MY165" s="469"/>
      <c r="MZ165" s="469"/>
      <c r="NA165" s="469"/>
      <c r="NB165" s="469"/>
      <c r="NC165" s="469"/>
      <c r="ND165" s="469"/>
      <c r="NE165" s="469"/>
      <c r="NF165" s="469"/>
      <c r="NG165" s="469"/>
      <c r="NH165" s="469"/>
      <c r="NI165" s="469"/>
      <c r="NJ165" s="469"/>
      <c r="NK165" s="469"/>
      <c r="NL165" s="469"/>
      <c r="NM165" s="469"/>
      <c r="NN165" s="469"/>
      <c r="NO165" s="469"/>
      <c r="NP165" s="2214"/>
      <c r="NQ165" s="469"/>
      <c r="NR165" s="469"/>
      <c r="NS165" s="469"/>
      <c r="NT165" s="469"/>
      <c r="NU165" s="469"/>
      <c r="NV165" s="469"/>
      <c r="NW165" s="469"/>
      <c r="NX165" s="469"/>
      <c r="NY165" s="469"/>
      <c r="NZ165" s="469"/>
      <c r="OA165" s="469"/>
      <c r="OB165" s="469"/>
      <c r="OC165" s="469"/>
      <c r="OD165" s="469"/>
      <c r="OE165" s="469"/>
      <c r="OF165" s="469"/>
      <c r="OG165" s="469"/>
      <c r="OH165" s="469"/>
      <c r="OI165" s="469"/>
      <c r="OJ165" s="469"/>
      <c r="OK165" s="469"/>
      <c r="OL165" s="469"/>
      <c r="OM165" s="469"/>
      <c r="ON165" s="469"/>
      <c r="OO165" s="469"/>
      <c r="OP165" s="469"/>
      <c r="OQ165" s="469"/>
      <c r="OR165" s="469"/>
      <c r="OS165" s="469"/>
      <c r="OT165" s="469"/>
      <c r="OU165" s="469"/>
      <c r="OV165" s="2214"/>
      <c r="OW165" s="469"/>
      <c r="OX165" s="469"/>
      <c r="OY165" s="469"/>
      <c r="OZ165" s="469"/>
      <c r="PA165" s="469"/>
      <c r="PB165" s="469"/>
      <c r="PC165" s="469"/>
      <c r="PD165" s="469"/>
      <c r="PE165" s="469"/>
      <c r="PF165" s="469"/>
      <c r="PG165" s="469"/>
      <c r="PH165" s="469"/>
      <c r="PI165" s="469"/>
      <c r="PJ165" s="469"/>
      <c r="PK165" s="469"/>
      <c r="PL165" s="469"/>
      <c r="PM165" s="469"/>
      <c r="PN165" s="469"/>
      <c r="PO165" s="469"/>
      <c r="PP165" s="469"/>
      <c r="PQ165" s="469"/>
      <c r="PR165" s="469"/>
      <c r="PS165" s="469"/>
      <c r="PT165" s="469"/>
      <c r="PU165" s="469"/>
      <c r="PV165" s="469"/>
      <c r="PW165" s="469"/>
      <c r="PX165" s="469"/>
      <c r="PY165" s="2214"/>
      <c r="PZ165" s="469"/>
      <c r="QA165" s="469"/>
      <c r="QB165" s="469"/>
      <c r="QC165" s="469"/>
      <c r="QD165" s="469"/>
      <c r="QE165" s="469"/>
      <c r="QF165" s="469"/>
      <c r="QG165" s="469"/>
      <c r="QH165" s="469"/>
      <c r="QI165" s="469"/>
      <c r="QJ165" s="469"/>
      <c r="QK165" s="469"/>
      <c r="QL165" s="469"/>
      <c r="QM165" s="469"/>
      <c r="QN165" s="469"/>
      <c r="QO165" s="469"/>
      <c r="QP165" s="469"/>
      <c r="QQ165" s="469"/>
      <c r="QR165" s="469"/>
      <c r="QS165" s="469"/>
      <c r="QT165" s="469"/>
      <c r="QU165" s="469"/>
      <c r="QV165" s="469"/>
      <c r="QW165" s="469"/>
      <c r="QX165" s="469"/>
      <c r="QY165" s="469"/>
      <c r="QZ165" s="469"/>
      <c r="RA165" s="469"/>
      <c r="RB165" s="469"/>
      <c r="RC165" s="469"/>
      <c r="RD165" s="469"/>
    </row>
    <row r="166" spans="1:472" ht="14" hidden="1" outlineLevel="1">
      <c r="A166" s="2500"/>
      <c r="B166" s="2487">
        <v>0.83333333333333337</v>
      </c>
      <c r="C166" s="1690"/>
      <c r="D166" s="469"/>
      <c r="E166" s="469"/>
      <c r="F166" s="469"/>
      <c r="G166" s="469"/>
      <c r="H166" s="469"/>
      <c r="I166" s="469"/>
      <c r="J166" s="469"/>
      <c r="K166" s="469"/>
      <c r="L166" s="469"/>
      <c r="M166" s="469"/>
      <c r="N166" s="469"/>
      <c r="O166" s="469"/>
      <c r="P166" s="469"/>
      <c r="Q166" s="469"/>
      <c r="R166" s="469"/>
      <c r="S166" s="469"/>
      <c r="T166" s="469"/>
      <c r="U166" s="469"/>
      <c r="V166" s="469"/>
      <c r="W166" s="469"/>
      <c r="X166" s="469"/>
      <c r="Y166" s="469"/>
      <c r="Z166" s="469"/>
      <c r="AA166" s="469"/>
      <c r="AB166" s="469"/>
      <c r="AC166" s="469"/>
      <c r="AD166" s="469"/>
      <c r="AE166" s="469"/>
      <c r="AF166" s="469"/>
      <c r="AG166" s="469"/>
      <c r="AH166" s="1692"/>
      <c r="AI166" s="1690"/>
      <c r="AJ166" s="1573"/>
      <c r="AK166" s="469"/>
      <c r="AL166" s="469"/>
      <c r="AM166" s="469"/>
      <c r="AN166" s="469"/>
      <c r="AO166" s="469"/>
      <c r="AP166" s="469"/>
      <c r="AQ166" s="469"/>
      <c r="AR166" s="469"/>
      <c r="AS166" s="469"/>
      <c r="AT166" s="469"/>
      <c r="AU166" s="469"/>
      <c r="AV166" s="469"/>
      <c r="AW166" s="469"/>
      <c r="AX166" s="469"/>
      <c r="AY166" s="469"/>
      <c r="AZ166" s="469"/>
      <c r="BA166" s="469"/>
      <c r="BB166" s="469"/>
      <c r="BC166" s="469"/>
      <c r="BD166" s="469"/>
      <c r="BE166" s="469"/>
      <c r="BF166" s="469"/>
      <c r="BG166" s="469"/>
      <c r="BH166" s="469"/>
      <c r="BI166" s="469"/>
      <c r="BJ166" s="469"/>
      <c r="BK166" s="469"/>
      <c r="BL166" s="1690"/>
      <c r="BM166" s="469"/>
      <c r="BN166" s="469"/>
      <c r="BO166" s="469"/>
      <c r="BP166" s="469"/>
      <c r="BQ166" s="469"/>
      <c r="BR166" s="469"/>
      <c r="BS166" s="469"/>
      <c r="BT166" s="469"/>
      <c r="BU166" s="469"/>
      <c r="BV166" s="469"/>
      <c r="BW166" s="469"/>
      <c r="BX166" s="469"/>
      <c r="BY166" s="469"/>
      <c r="BZ166" s="469"/>
      <c r="CA166" s="469"/>
      <c r="CB166" s="469"/>
      <c r="CC166" s="469"/>
      <c r="CD166" s="469"/>
      <c r="CE166" s="469"/>
      <c r="CF166" s="469"/>
      <c r="CG166" s="469"/>
      <c r="CH166" s="469"/>
      <c r="CI166" s="469"/>
      <c r="CJ166" s="469"/>
      <c r="CK166" s="469"/>
      <c r="CL166" s="469"/>
      <c r="CM166" s="469"/>
      <c r="CN166" s="469"/>
      <c r="CO166" s="469"/>
      <c r="CP166" s="469"/>
      <c r="CQ166" s="469"/>
      <c r="CR166" s="1690"/>
      <c r="CS166" s="469"/>
      <c r="CT166" s="469"/>
      <c r="CU166" s="469"/>
      <c r="CV166" s="469"/>
      <c r="CW166" s="469"/>
      <c r="CX166" s="469"/>
      <c r="CY166" s="469"/>
      <c r="CZ166" s="469"/>
      <c r="DA166" s="469"/>
      <c r="DB166" s="469"/>
      <c r="DC166" s="469"/>
      <c r="DD166" s="469"/>
      <c r="DE166" s="469"/>
      <c r="DF166" s="469"/>
      <c r="DG166" s="469"/>
      <c r="DH166" s="469"/>
      <c r="DI166" s="469"/>
      <c r="DJ166" s="469"/>
      <c r="DK166" s="469"/>
      <c r="DL166" s="469"/>
      <c r="DM166" s="469"/>
      <c r="DN166" s="469"/>
      <c r="DO166" s="469"/>
      <c r="DP166" s="469"/>
      <c r="DQ166" s="469"/>
      <c r="DR166" s="469"/>
      <c r="DS166" s="469"/>
      <c r="DT166" s="469"/>
      <c r="DU166" s="469"/>
      <c r="DV166" s="469"/>
      <c r="DW166" s="1690"/>
      <c r="DX166" s="469"/>
      <c r="DY166" s="469"/>
      <c r="DZ166" s="469"/>
      <c r="EA166" s="469"/>
      <c r="EB166" s="469"/>
      <c r="EC166" s="469"/>
      <c r="ED166" s="469"/>
      <c r="EE166" s="469"/>
      <c r="EF166" s="469"/>
      <c r="EG166" s="469"/>
      <c r="EH166" s="469"/>
      <c r="EI166" s="469"/>
      <c r="EJ166" s="469"/>
      <c r="EK166" s="469"/>
      <c r="EL166" s="469"/>
      <c r="EM166" s="469"/>
      <c r="EN166" s="469"/>
      <c r="EO166" s="469"/>
      <c r="EP166" s="469"/>
      <c r="EQ166" s="469"/>
      <c r="ER166" s="469"/>
      <c r="ES166" s="469"/>
      <c r="ET166" s="469"/>
      <c r="EU166" s="469"/>
      <c r="EV166" s="469"/>
      <c r="EW166" s="469"/>
      <c r="EX166" s="469"/>
      <c r="EY166" s="469"/>
      <c r="EZ166" s="469"/>
      <c r="FA166" s="469"/>
      <c r="FB166" s="469"/>
      <c r="FC166" s="1690"/>
      <c r="FD166" s="469"/>
      <c r="FE166" s="469"/>
      <c r="FF166" s="469"/>
      <c r="FG166" s="469"/>
      <c r="FH166" s="469"/>
      <c r="FI166" s="469"/>
      <c r="FJ166" s="469"/>
      <c r="FK166" s="469"/>
      <c r="FL166" s="469"/>
      <c r="FM166" s="469"/>
      <c r="FN166" s="469"/>
      <c r="FO166" s="469"/>
      <c r="FP166" s="469"/>
      <c r="FQ166" s="469"/>
      <c r="FR166" s="469"/>
      <c r="FS166" s="469"/>
      <c r="FT166" s="469"/>
      <c r="FU166" s="469"/>
      <c r="FV166" s="469"/>
      <c r="FW166" s="469"/>
      <c r="FX166" s="469"/>
      <c r="FY166" s="469"/>
      <c r="FZ166" s="469"/>
      <c r="GA166" s="469"/>
      <c r="GB166" s="469"/>
      <c r="GC166" s="469"/>
      <c r="GD166" s="469"/>
      <c r="GE166" s="469"/>
      <c r="GF166" s="469"/>
      <c r="GG166" s="469"/>
      <c r="GH166" s="1690"/>
      <c r="GI166" s="469"/>
      <c r="GJ166" s="469"/>
      <c r="GK166" s="469"/>
      <c r="GL166" s="469"/>
      <c r="GM166" s="469"/>
      <c r="GN166" s="469"/>
      <c r="GO166" s="469"/>
      <c r="GP166" s="469"/>
      <c r="GQ166" s="469"/>
      <c r="GR166" s="469"/>
      <c r="GS166" s="469"/>
      <c r="GT166" s="469"/>
      <c r="GU166" s="469"/>
      <c r="GV166" s="469"/>
      <c r="GW166" s="469"/>
      <c r="GX166" s="469"/>
      <c r="GY166" s="469"/>
      <c r="GZ166" s="469"/>
      <c r="HA166" s="469"/>
      <c r="HB166" s="469"/>
      <c r="HC166" s="469"/>
      <c r="HD166" s="469"/>
      <c r="HE166" s="469"/>
      <c r="HF166" s="469"/>
      <c r="HG166" s="469"/>
      <c r="HH166" s="469"/>
      <c r="HI166" s="469"/>
      <c r="HJ166" s="469"/>
      <c r="HK166" s="469"/>
      <c r="HL166" s="469"/>
      <c r="HM166" s="469"/>
      <c r="HN166" s="1690"/>
      <c r="HO166" s="469"/>
      <c r="HP166" s="469"/>
      <c r="HQ166" s="469"/>
      <c r="HR166" s="469"/>
      <c r="HS166" s="469"/>
      <c r="HT166" s="469"/>
      <c r="HU166" s="469"/>
      <c r="HV166" s="469"/>
      <c r="HW166" s="469"/>
      <c r="HX166" s="469"/>
      <c r="HY166" s="469"/>
      <c r="HZ166" s="469"/>
      <c r="IA166" s="469"/>
      <c r="IB166" s="469"/>
      <c r="IC166" s="469"/>
      <c r="ID166" s="257"/>
      <c r="IE166" s="469"/>
      <c r="IF166" s="469"/>
      <c r="IG166" s="469"/>
      <c r="IH166" s="469"/>
      <c r="II166" s="469"/>
      <c r="IJ166" s="469"/>
      <c r="IK166" s="469"/>
      <c r="IL166" s="469"/>
      <c r="IM166" s="469"/>
      <c r="IN166" s="469"/>
      <c r="IO166" s="469"/>
      <c r="IP166" s="469"/>
      <c r="IQ166" s="469"/>
      <c r="IR166" s="469"/>
      <c r="IS166" s="1585"/>
      <c r="IT166" s="1679"/>
      <c r="IU166" s="1573"/>
      <c r="IV166" s="469"/>
      <c r="IW166" s="469"/>
      <c r="IX166" s="469"/>
      <c r="IY166" s="469"/>
      <c r="IZ166" s="469"/>
      <c r="JA166" s="469"/>
      <c r="JB166" s="469"/>
      <c r="JC166" s="469"/>
      <c r="JD166" s="469"/>
      <c r="JE166" s="469"/>
      <c r="JF166" s="469"/>
      <c r="JG166" s="469"/>
      <c r="JH166" s="469"/>
      <c r="JI166" s="469"/>
      <c r="JJ166" s="469"/>
      <c r="JK166" s="469"/>
      <c r="JL166" s="469"/>
      <c r="JM166" s="469"/>
      <c r="JN166" s="469"/>
      <c r="JO166" s="469"/>
      <c r="JP166" s="469"/>
      <c r="JQ166" s="469"/>
      <c r="JR166" s="469"/>
      <c r="JS166" s="469"/>
      <c r="JT166" s="469"/>
      <c r="JU166" s="469"/>
      <c r="JV166" s="469"/>
      <c r="JW166" s="469"/>
      <c r="JX166" s="469"/>
      <c r="JY166" s="1690"/>
      <c r="JZ166" s="469"/>
      <c r="KA166" s="469"/>
      <c r="KB166" s="469"/>
      <c r="KC166" s="469"/>
      <c r="KD166" s="469"/>
      <c r="KE166" s="469"/>
      <c r="KF166" s="469"/>
      <c r="KG166" s="469"/>
      <c r="KH166" s="469"/>
      <c r="KI166" s="469"/>
      <c r="KJ166" s="469"/>
      <c r="KK166" s="469"/>
      <c r="KL166" s="469"/>
      <c r="KM166" s="469"/>
      <c r="KN166" s="469"/>
      <c r="KO166" s="469"/>
      <c r="KP166" s="469"/>
      <c r="KQ166" s="469"/>
      <c r="KR166" s="469"/>
      <c r="KS166" s="469"/>
      <c r="KT166" s="469"/>
      <c r="KU166" s="469"/>
      <c r="KV166" s="469"/>
      <c r="KW166" s="469"/>
      <c r="KX166" s="469"/>
      <c r="KY166" s="469"/>
      <c r="KZ166" s="469"/>
      <c r="LA166" s="469"/>
      <c r="LB166" s="469"/>
      <c r="LC166" s="469"/>
      <c r="LD166" s="469"/>
      <c r="LE166" s="1690"/>
      <c r="LF166" s="469"/>
      <c r="LG166" s="469"/>
      <c r="LH166" s="469"/>
      <c r="LI166" s="469"/>
      <c r="LJ166" s="469"/>
      <c r="LK166" s="469"/>
      <c r="LL166" s="469"/>
      <c r="LM166" s="469"/>
      <c r="LN166" s="469"/>
      <c r="LO166" s="469"/>
      <c r="LP166" s="469"/>
      <c r="LQ166" s="469"/>
      <c r="LR166" s="469"/>
      <c r="LS166" s="469"/>
      <c r="LT166" s="469"/>
      <c r="LU166" s="469"/>
      <c r="LV166" s="469"/>
      <c r="LW166" s="469"/>
      <c r="LX166" s="469"/>
      <c r="LY166" s="469"/>
      <c r="LZ166" s="469"/>
      <c r="MA166" s="469"/>
      <c r="MB166" s="469"/>
      <c r="MC166" s="469"/>
      <c r="MD166" s="469"/>
      <c r="ME166" s="469"/>
      <c r="MF166" s="469"/>
      <c r="MG166" s="469"/>
      <c r="MH166" s="469"/>
      <c r="MI166" s="469"/>
      <c r="MJ166" s="1690"/>
      <c r="MK166" s="469"/>
      <c r="ML166" s="469"/>
      <c r="MM166" s="469"/>
      <c r="MN166" s="469"/>
      <c r="MO166" s="469"/>
      <c r="MP166" s="469"/>
      <c r="MQ166" s="469"/>
      <c r="MR166" s="469"/>
      <c r="MS166" s="469"/>
      <c r="MT166" s="469"/>
      <c r="MU166" s="469"/>
      <c r="MV166" s="469"/>
      <c r="MW166" s="469"/>
      <c r="MX166" s="469"/>
      <c r="MY166" s="469"/>
      <c r="MZ166" s="469"/>
      <c r="NA166" s="469"/>
      <c r="NB166" s="469"/>
      <c r="NC166" s="469"/>
      <c r="ND166" s="469"/>
      <c r="NE166" s="469"/>
      <c r="NF166" s="469"/>
      <c r="NG166" s="469"/>
      <c r="NH166" s="469"/>
      <c r="NI166" s="469"/>
      <c r="NJ166" s="469"/>
      <c r="NK166" s="469"/>
      <c r="NL166" s="469"/>
      <c r="NM166" s="469"/>
      <c r="NN166" s="469"/>
      <c r="NO166" s="469"/>
      <c r="NP166" s="1690"/>
      <c r="NQ166" s="469"/>
      <c r="NR166" s="469"/>
      <c r="NS166" s="469"/>
      <c r="NT166" s="469"/>
      <c r="NU166" s="469"/>
      <c r="NV166" s="469"/>
      <c r="NW166" s="469"/>
      <c r="NX166" s="469"/>
      <c r="NY166" s="469"/>
      <c r="NZ166" s="469"/>
      <c r="OA166" s="469"/>
      <c r="OB166" s="469"/>
      <c r="OC166" s="469"/>
      <c r="OD166" s="469"/>
      <c r="OE166" s="469"/>
      <c r="OF166" s="469"/>
      <c r="OG166" s="469"/>
      <c r="OH166" s="469"/>
      <c r="OI166" s="469"/>
      <c r="OJ166" s="469"/>
      <c r="OK166" s="469"/>
      <c r="OL166" s="469"/>
      <c r="OM166" s="469"/>
      <c r="ON166" s="469"/>
      <c r="OO166" s="469"/>
      <c r="OP166" s="469"/>
      <c r="OQ166" s="469"/>
      <c r="OR166" s="469"/>
      <c r="OS166" s="469"/>
      <c r="OT166" s="469"/>
      <c r="OU166" s="469"/>
      <c r="OV166" s="1690"/>
      <c r="OW166" s="469"/>
      <c r="OX166" s="469"/>
      <c r="OY166" s="469"/>
      <c r="OZ166" s="469"/>
      <c r="PA166" s="469"/>
      <c r="PB166" s="469"/>
      <c r="PC166" s="469"/>
      <c r="PD166" s="469"/>
      <c r="PE166" s="469"/>
      <c r="PF166" s="469"/>
      <c r="PG166" s="469"/>
      <c r="PH166" s="469"/>
      <c r="PI166" s="469"/>
      <c r="PJ166" s="469"/>
      <c r="PK166" s="469"/>
      <c r="PL166" s="469"/>
      <c r="PM166" s="469"/>
      <c r="PN166" s="469"/>
      <c r="PO166" s="469"/>
      <c r="PP166" s="469"/>
      <c r="PQ166" s="469"/>
      <c r="PR166" s="469"/>
      <c r="PS166" s="469"/>
      <c r="PT166" s="469"/>
      <c r="PU166" s="469"/>
      <c r="PV166" s="469"/>
      <c r="PW166" s="469"/>
      <c r="PX166" s="469"/>
      <c r="PY166" s="1690"/>
      <c r="PZ166" s="469"/>
      <c r="QA166" s="469"/>
      <c r="QB166" s="469"/>
      <c r="QC166" s="469"/>
      <c r="QD166" s="469"/>
      <c r="QE166" s="469"/>
      <c r="QF166" s="469"/>
      <c r="QG166" s="469"/>
      <c r="QH166" s="469"/>
      <c r="QI166" s="469"/>
      <c r="QJ166" s="469"/>
      <c r="QK166" s="469"/>
      <c r="QL166" s="469"/>
      <c r="QM166" s="469"/>
      <c r="QN166" s="469"/>
      <c r="QO166" s="469"/>
      <c r="QP166" s="469"/>
      <c r="QQ166" s="469"/>
      <c r="QR166" s="469"/>
      <c r="QS166" s="469"/>
      <c r="QT166" s="469"/>
      <c r="QU166" s="469"/>
      <c r="QV166" s="469"/>
      <c r="QW166" s="469"/>
      <c r="QX166" s="469"/>
      <c r="QY166" s="469"/>
      <c r="QZ166" s="469"/>
      <c r="RA166" s="469"/>
      <c r="RB166" s="469"/>
      <c r="RC166" s="469"/>
      <c r="RD166" s="469"/>
    </row>
    <row r="167" spans="1:472" ht="14" hidden="1" outlineLevel="1">
      <c r="A167" s="2560"/>
      <c r="B167" s="2488">
        <v>0.91666666666666663</v>
      </c>
      <c r="C167" s="2205"/>
      <c r="D167" s="1782"/>
      <c r="E167" s="1782"/>
      <c r="F167" s="1782"/>
      <c r="G167" s="1782"/>
      <c r="H167" s="1782"/>
      <c r="I167" s="1782"/>
      <c r="J167" s="1782"/>
      <c r="K167" s="1782"/>
      <c r="L167" s="1782"/>
      <c r="M167" s="1782"/>
      <c r="N167" s="1782"/>
      <c r="O167" s="1782"/>
      <c r="P167" s="1782"/>
      <c r="Q167" s="1782"/>
      <c r="R167" s="1782"/>
      <c r="S167" s="1782"/>
      <c r="T167" s="1782"/>
      <c r="U167" s="1782"/>
      <c r="V167" s="1782"/>
      <c r="W167" s="1782"/>
      <c r="X167" s="1782"/>
      <c r="Y167" s="1782"/>
      <c r="Z167" s="1782"/>
      <c r="AA167" s="1782"/>
      <c r="AB167" s="1782"/>
      <c r="AC167" s="1782"/>
      <c r="AD167" s="1782"/>
      <c r="AE167" s="1782"/>
      <c r="AF167" s="1782"/>
      <c r="AG167" s="1782"/>
      <c r="AH167" s="1949"/>
      <c r="AI167" s="2205"/>
      <c r="AJ167" s="1797"/>
      <c r="AK167" s="1782"/>
      <c r="AL167" s="1782"/>
      <c r="AM167" s="1782"/>
      <c r="AN167" s="1782"/>
      <c r="AO167" s="1782"/>
      <c r="AP167" s="1782"/>
      <c r="AQ167" s="1782"/>
      <c r="AR167" s="1782"/>
      <c r="AS167" s="1782"/>
      <c r="AT167" s="1782"/>
      <c r="AU167" s="1782"/>
      <c r="AV167" s="1782"/>
      <c r="AW167" s="1782"/>
      <c r="AX167" s="1782"/>
      <c r="AY167" s="1782"/>
      <c r="AZ167" s="1782"/>
      <c r="BA167" s="1782"/>
      <c r="BB167" s="1782"/>
      <c r="BC167" s="1782"/>
      <c r="BD167" s="1782"/>
      <c r="BE167" s="1782"/>
      <c r="BF167" s="1782"/>
      <c r="BG167" s="1782"/>
      <c r="BH167" s="1782"/>
      <c r="BI167" s="1782"/>
      <c r="BJ167" s="1782"/>
      <c r="BK167" s="1782"/>
      <c r="BL167" s="2205"/>
      <c r="BM167" s="1782"/>
      <c r="BN167" s="1782"/>
      <c r="BO167" s="1782"/>
      <c r="BP167" s="1782"/>
      <c r="BQ167" s="1782"/>
      <c r="BR167" s="1782"/>
      <c r="BS167" s="1782"/>
      <c r="BT167" s="1782"/>
      <c r="BU167" s="1782"/>
      <c r="BV167" s="1782"/>
      <c r="BW167" s="1782"/>
      <c r="BX167" s="1782"/>
      <c r="BY167" s="1782"/>
      <c r="BZ167" s="1782"/>
      <c r="CA167" s="1782"/>
      <c r="CB167" s="1782"/>
      <c r="CC167" s="1782"/>
      <c r="CD167" s="1782"/>
      <c r="CE167" s="1782"/>
      <c r="CF167" s="1782"/>
      <c r="CG167" s="1782"/>
      <c r="CH167" s="1782"/>
      <c r="CI167" s="1782"/>
      <c r="CJ167" s="1782"/>
      <c r="CK167" s="1782"/>
      <c r="CL167" s="1782"/>
      <c r="CM167" s="1782"/>
      <c r="CN167" s="1782"/>
      <c r="CO167" s="1782"/>
      <c r="CP167" s="1782"/>
      <c r="CQ167" s="1782"/>
      <c r="CR167" s="2205"/>
      <c r="CS167" s="1782"/>
      <c r="CT167" s="1782"/>
      <c r="CU167" s="1782"/>
      <c r="CV167" s="1782"/>
      <c r="CW167" s="1782"/>
      <c r="CX167" s="1782"/>
      <c r="CY167" s="1782"/>
      <c r="CZ167" s="1782"/>
      <c r="DA167" s="1782"/>
      <c r="DB167" s="1782"/>
      <c r="DC167" s="1782"/>
      <c r="DD167" s="1782"/>
      <c r="DE167" s="1782"/>
      <c r="DF167" s="1782"/>
      <c r="DG167" s="1782"/>
      <c r="DH167" s="1782"/>
      <c r="DI167" s="1782"/>
      <c r="DJ167" s="1782"/>
      <c r="DK167" s="1782"/>
      <c r="DL167" s="1782"/>
      <c r="DM167" s="1782"/>
      <c r="DN167" s="1782"/>
      <c r="DO167" s="1782"/>
      <c r="DP167" s="1782"/>
      <c r="DQ167" s="1782"/>
      <c r="DR167" s="1782"/>
      <c r="DS167" s="1782"/>
      <c r="DT167" s="1782"/>
      <c r="DU167" s="1782"/>
      <c r="DV167" s="1782"/>
      <c r="DW167" s="2205"/>
      <c r="DX167" s="1782"/>
      <c r="DY167" s="1782"/>
      <c r="DZ167" s="1782"/>
      <c r="EA167" s="1782"/>
      <c r="EB167" s="1782"/>
      <c r="EC167" s="1782"/>
      <c r="ED167" s="1782"/>
      <c r="EE167" s="1782"/>
      <c r="EF167" s="1782"/>
      <c r="EG167" s="1782"/>
      <c r="EH167" s="1782"/>
      <c r="EI167" s="1782"/>
      <c r="EJ167" s="1782"/>
      <c r="EK167" s="1782"/>
      <c r="EL167" s="1782"/>
      <c r="EM167" s="1782"/>
      <c r="EN167" s="1782"/>
      <c r="EO167" s="1782"/>
      <c r="EP167" s="1782"/>
      <c r="EQ167" s="1782"/>
      <c r="ER167" s="1782"/>
      <c r="ES167" s="1782"/>
      <c r="ET167" s="1782"/>
      <c r="EU167" s="1782"/>
      <c r="EV167" s="1782"/>
      <c r="EW167" s="1782"/>
      <c r="EX167" s="1782"/>
      <c r="EY167" s="1782"/>
      <c r="EZ167" s="1782"/>
      <c r="FA167" s="1782"/>
      <c r="FB167" s="1782"/>
      <c r="FC167" s="2205"/>
      <c r="FD167" s="1782"/>
      <c r="FE167" s="1782"/>
      <c r="FF167" s="1782"/>
      <c r="FG167" s="1782"/>
      <c r="FH167" s="1782"/>
      <c r="FI167" s="1782"/>
      <c r="FJ167" s="1782"/>
      <c r="FK167" s="1782"/>
      <c r="FL167" s="1782"/>
      <c r="FM167" s="1782"/>
      <c r="FN167" s="1782"/>
      <c r="FO167" s="1782"/>
      <c r="FP167" s="1782"/>
      <c r="FQ167" s="1782"/>
      <c r="FR167" s="1782"/>
      <c r="FS167" s="1782"/>
      <c r="FT167" s="1782"/>
      <c r="FU167" s="1782"/>
      <c r="FV167" s="1782"/>
      <c r="FW167" s="1782"/>
      <c r="FX167" s="1782"/>
      <c r="FY167" s="1782"/>
      <c r="FZ167" s="1782"/>
      <c r="GA167" s="1782"/>
      <c r="GB167" s="1782"/>
      <c r="GC167" s="1782"/>
      <c r="GD167" s="1782"/>
      <c r="GE167" s="1782"/>
      <c r="GF167" s="1782"/>
      <c r="GG167" s="1782"/>
      <c r="GH167" s="2205"/>
      <c r="GI167" s="1782"/>
      <c r="GJ167" s="1782"/>
      <c r="GK167" s="1782"/>
      <c r="GL167" s="1782"/>
      <c r="GM167" s="1782"/>
      <c r="GN167" s="1782"/>
      <c r="GO167" s="1782"/>
      <c r="GP167" s="1782"/>
      <c r="GQ167" s="1782"/>
      <c r="GR167" s="1782"/>
      <c r="GS167" s="1782"/>
      <c r="GT167" s="1782"/>
      <c r="GU167" s="1782"/>
      <c r="GV167" s="1782"/>
      <c r="GW167" s="1782"/>
      <c r="GX167" s="1782"/>
      <c r="GY167" s="1782"/>
      <c r="GZ167" s="1782"/>
      <c r="HA167" s="1782"/>
      <c r="HB167" s="1782"/>
      <c r="HC167" s="1782"/>
      <c r="HD167" s="1782"/>
      <c r="HE167" s="1782"/>
      <c r="HF167" s="1782"/>
      <c r="HG167" s="1782"/>
      <c r="HH167" s="1782"/>
      <c r="HI167" s="1782"/>
      <c r="HJ167" s="1782"/>
      <c r="HK167" s="1782"/>
      <c r="HL167" s="1782"/>
      <c r="HM167" s="1782"/>
      <c r="HN167" s="2205"/>
      <c r="HO167" s="1782"/>
      <c r="HP167" s="1782"/>
      <c r="HQ167" s="1782"/>
      <c r="HR167" s="1782"/>
      <c r="HS167" s="1782"/>
      <c r="HT167" s="1782"/>
      <c r="HU167" s="1782"/>
      <c r="HV167" s="1782"/>
      <c r="HW167" s="1782"/>
      <c r="HX167" s="1782"/>
      <c r="HY167" s="1782"/>
      <c r="HZ167" s="1782"/>
      <c r="IA167" s="1782"/>
      <c r="IB167" s="1782"/>
      <c r="IC167" s="1782"/>
      <c r="ID167" s="1950"/>
      <c r="IE167" s="1782"/>
      <c r="IF167" s="1782"/>
      <c r="IG167" s="1782"/>
      <c r="IH167" s="1782"/>
      <c r="II167" s="1782"/>
      <c r="IJ167" s="1782"/>
      <c r="IK167" s="1782"/>
      <c r="IL167" s="1782"/>
      <c r="IM167" s="1782"/>
      <c r="IN167" s="1782"/>
      <c r="IO167" s="1782"/>
      <c r="IP167" s="1782"/>
      <c r="IQ167" s="1782"/>
      <c r="IR167" s="1782"/>
      <c r="IS167" s="1951"/>
      <c r="IT167" s="2206"/>
      <c r="IU167" s="1797"/>
      <c r="IV167" s="1782"/>
      <c r="IW167" s="1782"/>
      <c r="IX167" s="1782"/>
      <c r="IY167" s="1782"/>
      <c r="IZ167" s="1782"/>
      <c r="JA167" s="1782"/>
      <c r="JB167" s="1782"/>
      <c r="JC167" s="1782"/>
      <c r="JD167" s="1782"/>
      <c r="JE167" s="1782"/>
      <c r="JF167" s="1782"/>
      <c r="JG167" s="1782"/>
      <c r="JH167" s="1782"/>
      <c r="JI167" s="1782"/>
      <c r="JJ167" s="1782"/>
      <c r="JK167" s="1782"/>
      <c r="JL167" s="1782"/>
      <c r="JM167" s="1782"/>
      <c r="JN167" s="1782"/>
      <c r="JO167" s="1782"/>
      <c r="JP167" s="1782"/>
      <c r="JQ167" s="1782"/>
      <c r="JR167" s="1782"/>
      <c r="JS167" s="1782"/>
      <c r="JT167" s="1782"/>
      <c r="JU167" s="1782"/>
      <c r="JV167" s="1782"/>
      <c r="JW167" s="1782"/>
      <c r="JX167" s="1782"/>
      <c r="JY167" s="2205"/>
      <c r="JZ167" s="1782"/>
      <c r="KA167" s="1782"/>
      <c r="KB167" s="1782"/>
      <c r="KC167" s="1782"/>
      <c r="KD167" s="1782"/>
      <c r="KE167" s="1782"/>
      <c r="KF167" s="1782"/>
      <c r="KG167" s="1782"/>
      <c r="KH167" s="1782"/>
      <c r="KI167" s="1782"/>
      <c r="KJ167" s="1782"/>
      <c r="KK167" s="1782"/>
      <c r="KL167" s="1782"/>
      <c r="KM167" s="1782"/>
      <c r="KN167" s="1782"/>
      <c r="KO167" s="1782"/>
      <c r="KP167" s="1782"/>
      <c r="KQ167" s="1782"/>
      <c r="KR167" s="1782"/>
      <c r="KS167" s="1782"/>
      <c r="KT167" s="1782"/>
      <c r="KU167" s="1782"/>
      <c r="KV167" s="1782"/>
      <c r="KW167" s="1782"/>
      <c r="KX167" s="1782"/>
      <c r="KY167" s="1782"/>
      <c r="KZ167" s="1782"/>
      <c r="LA167" s="1782"/>
      <c r="LB167" s="1782"/>
      <c r="LC167" s="1782"/>
      <c r="LD167" s="1782"/>
      <c r="LE167" s="2205"/>
      <c r="LF167" s="1782"/>
      <c r="LG167" s="1782"/>
      <c r="LH167" s="1782"/>
      <c r="LI167" s="1782"/>
      <c r="LJ167" s="1782"/>
      <c r="LK167" s="1782"/>
      <c r="LL167" s="1782"/>
      <c r="LM167" s="1782"/>
      <c r="LN167" s="1782"/>
      <c r="LO167" s="1782"/>
      <c r="LP167" s="1782"/>
      <c r="LQ167" s="1782"/>
      <c r="LR167" s="1782"/>
      <c r="LS167" s="1782"/>
      <c r="LT167" s="1782"/>
      <c r="LU167" s="1782"/>
      <c r="LV167" s="1782"/>
      <c r="LW167" s="1782"/>
      <c r="LX167" s="1782"/>
      <c r="LY167" s="1782"/>
      <c r="LZ167" s="1782"/>
      <c r="MA167" s="1782"/>
      <c r="MB167" s="1782"/>
      <c r="MC167" s="1782"/>
      <c r="MD167" s="1782"/>
      <c r="ME167" s="1782"/>
      <c r="MF167" s="1782"/>
      <c r="MG167" s="1782"/>
      <c r="MH167" s="1782"/>
      <c r="MI167" s="1782"/>
      <c r="MJ167" s="2205"/>
      <c r="MK167" s="1782"/>
      <c r="ML167" s="1782"/>
      <c r="MM167" s="1782"/>
      <c r="MN167" s="1782"/>
      <c r="MO167" s="1782"/>
      <c r="MP167" s="1782"/>
      <c r="MQ167" s="1782"/>
      <c r="MR167" s="1782"/>
      <c r="MS167" s="1782"/>
      <c r="MT167" s="1782"/>
      <c r="MU167" s="1782"/>
      <c r="MV167" s="1782"/>
      <c r="MW167" s="1782"/>
      <c r="MX167" s="1782"/>
      <c r="MY167" s="1782"/>
      <c r="MZ167" s="1782"/>
      <c r="NA167" s="1782"/>
      <c r="NB167" s="1782"/>
      <c r="NC167" s="1782"/>
      <c r="ND167" s="1782"/>
      <c r="NE167" s="1782"/>
      <c r="NF167" s="1782"/>
      <c r="NG167" s="1782"/>
      <c r="NH167" s="1782"/>
      <c r="NI167" s="1782"/>
      <c r="NJ167" s="1782"/>
      <c r="NK167" s="1782"/>
      <c r="NL167" s="1782"/>
      <c r="NM167" s="1782"/>
      <c r="NN167" s="1782"/>
      <c r="NO167" s="1782"/>
      <c r="NP167" s="2205"/>
      <c r="NQ167" s="1782"/>
      <c r="NR167" s="1782"/>
      <c r="NS167" s="1782"/>
      <c r="NT167" s="1782"/>
      <c r="NU167" s="1782"/>
      <c r="NV167" s="1782"/>
      <c r="NW167" s="1782"/>
      <c r="NX167" s="1782"/>
      <c r="NY167" s="1782"/>
      <c r="NZ167" s="1782"/>
      <c r="OA167" s="1782"/>
      <c r="OB167" s="1782"/>
      <c r="OC167" s="1782"/>
      <c r="OD167" s="1782"/>
      <c r="OE167" s="1782"/>
      <c r="OF167" s="1782"/>
      <c r="OG167" s="1782"/>
      <c r="OH167" s="1782"/>
      <c r="OI167" s="1782"/>
      <c r="OJ167" s="1782"/>
      <c r="OK167" s="1782"/>
      <c r="OL167" s="1782"/>
      <c r="OM167" s="1782"/>
      <c r="ON167" s="1782"/>
      <c r="OO167" s="1782"/>
      <c r="OP167" s="1782"/>
      <c r="OQ167" s="1782"/>
      <c r="OR167" s="1782"/>
      <c r="OS167" s="1782"/>
      <c r="OT167" s="1782"/>
      <c r="OU167" s="1782"/>
      <c r="OV167" s="2205"/>
      <c r="OW167" s="1782"/>
      <c r="OX167" s="1782"/>
      <c r="OY167" s="1782"/>
      <c r="OZ167" s="1782"/>
      <c r="PA167" s="1782"/>
      <c r="PB167" s="1782"/>
      <c r="PC167" s="1782"/>
      <c r="PD167" s="1782"/>
      <c r="PE167" s="1782"/>
      <c r="PF167" s="1782"/>
      <c r="PG167" s="1782"/>
      <c r="PH167" s="1782"/>
      <c r="PI167" s="1782"/>
      <c r="PJ167" s="1782"/>
      <c r="PK167" s="1782"/>
      <c r="PL167" s="1782"/>
      <c r="PM167" s="1782"/>
      <c r="PN167" s="1782"/>
      <c r="PO167" s="1782"/>
      <c r="PP167" s="1782"/>
      <c r="PQ167" s="1782"/>
      <c r="PR167" s="1782"/>
      <c r="PS167" s="1782"/>
      <c r="PT167" s="1782"/>
      <c r="PU167" s="1782"/>
      <c r="PV167" s="1782"/>
      <c r="PW167" s="1782"/>
      <c r="PX167" s="1782"/>
      <c r="PY167" s="2205"/>
      <c r="PZ167" s="1782"/>
      <c r="QA167" s="1782"/>
      <c r="QB167" s="1782"/>
      <c r="QC167" s="1782"/>
      <c r="QD167" s="1782"/>
      <c r="QE167" s="1782"/>
      <c r="QF167" s="1782"/>
      <c r="QG167" s="1782"/>
      <c r="QH167" s="1782"/>
      <c r="QI167" s="1782"/>
      <c r="QJ167" s="1782"/>
      <c r="QK167" s="1782"/>
      <c r="QL167" s="1782"/>
      <c r="QM167" s="1782"/>
      <c r="QN167" s="1782"/>
      <c r="QO167" s="1782"/>
      <c r="QP167" s="1782"/>
      <c r="QQ167" s="1782"/>
      <c r="QR167" s="1782"/>
      <c r="QS167" s="1782"/>
      <c r="QT167" s="1782"/>
      <c r="QU167" s="1782"/>
      <c r="QV167" s="1782"/>
      <c r="QW167" s="1782"/>
      <c r="QX167" s="1782"/>
      <c r="QY167" s="1782"/>
      <c r="QZ167" s="1782"/>
      <c r="RA167" s="1782"/>
      <c r="RB167" s="1782"/>
      <c r="RC167" s="1782"/>
      <c r="RD167" s="1782"/>
    </row>
    <row r="168" spans="1:472" ht="30" hidden="1" outlineLevel="1">
      <c r="A168" s="2619" t="s">
        <v>30307</v>
      </c>
      <c r="B168" s="2491" t="s">
        <v>30308</v>
      </c>
      <c r="C168" s="2236"/>
      <c r="D168" s="1580"/>
      <c r="E168" s="1580"/>
      <c r="F168" s="1580"/>
      <c r="G168" s="1580"/>
      <c r="H168" s="1580"/>
      <c r="I168" s="1580"/>
      <c r="J168" s="1580"/>
      <c r="K168" s="1580"/>
      <c r="L168" s="1580"/>
      <c r="M168" s="1580"/>
      <c r="N168" s="1580"/>
      <c r="O168" s="1580"/>
      <c r="P168" s="1580"/>
      <c r="Q168" s="1580"/>
      <c r="R168" s="1580"/>
      <c r="S168" s="1580"/>
      <c r="T168" s="1580"/>
      <c r="U168" s="1580"/>
      <c r="V168" s="1580"/>
      <c r="W168" s="1580"/>
      <c r="X168" s="1580"/>
      <c r="Y168" s="1580"/>
      <c r="Z168" s="1580"/>
      <c r="AA168" s="1580"/>
      <c r="AB168" s="1580"/>
      <c r="AC168" s="1580"/>
      <c r="AD168" s="1580"/>
      <c r="AE168" s="1580"/>
      <c r="AF168" s="1580"/>
      <c r="AG168" s="1580"/>
      <c r="AH168" s="1941"/>
      <c r="AI168" s="2236"/>
      <c r="AJ168" s="1942"/>
      <c r="AK168" s="1580"/>
      <c r="AL168" s="1580"/>
      <c r="AM168" s="1580"/>
      <c r="AN168" s="1580"/>
      <c r="AO168" s="1580"/>
      <c r="AP168" s="1580"/>
      <c r="AQ168" s="1580"/>
      <c r="AR168" s="1580"/>
      <c r="AS168" s="1580"/>
      <c r="AT168" s="1580"/>
      <c r="AU168" s="1580"/>
      <c r="AV168" s="1580"/>
      <c r="AW168" s="1580"/>
      <c r="AX168" s="1580"/>
      <c r="AY168" s="1580"/>
      <c r="AZ168" s="1580"/>
      <c r="BA168" s="1580"/>
      <c r="BB168" s="1580"/>
      <c r="BC168" s="1580"/>
      <c r="BD168" s="1580"/>
      <c r="BE168" s="1580"/>
      <c r="BF168" s="1580"/>
      <c r="BG168" s="1580"/>
      <c r="BH168" s="1580"/>
      <c r="BI168" s="1580"/>
      <c r="BJ168" s="1580"/>
      <c r="BK168" s="1580"/>
      <c r="BL168" s="2236"/>
      <c r="BM168" s="1580"/>
      <c r="BN168" s="1580"/>
      <c r="BO168" s="1580"/>
      <c r="BP168" s="1580"/>
      <c r="BQ168" s="1580"/>
      <c r="BR168" s="1580"/>
      <c r="BS168" s="1580"/>
      <c r="BT168" s="1580"/>
      <c r="BU168" s="1580"/>
      <c r="BV168" s="1580"/>
      <c r="BW168" s="1580"/>
      <c r="BX168" s="1580"/>
      <c r="BY168" s="1580"/>
      <c r="BZ168" s="1580"/>
      <c r="CA168" s="1580"/>
      <c r="CB168" s="1580"/>
      <c r="CC168" s="1580"/>
      <c r="CD168" s="1580"/>
      <c r="CE168" s="1580"/>
      <c r="CF168" s="1580"/>
      <c r="CG168" s="1580"/>
      <c r="CH168" s="1580"/>
      <c r="CI168" s="1580"/>
      <c r="CJ168" s="1580"/>
      <c r="CK168" s="1580"/>
      <c r="CL168" s="1580"/>
      <c r="CM168" s="1580"/>
      <c r="CN168" s="1580"/>
      <c r="CO168" s="1580"/>
      <c r="CP168" s="1580"/>
      <c r="CQ168" s="1580"/>
      <c r="CR168" s="2236"/>
      <c r="CS168" s="1580"/>
      <c r="CT168" s="1580"/>
      <c r="CU168" s="1580"/>
      <c r="CV168" s="1580"/>
      <c r="CW168" s="1580"/>
      <c r="CX168" s="1580"/>
      <c r="CY168" s="1580"/>
      <c r="CZ168" s="1580"/>
      <c r="DA168" s="1580"/>
      <c r="DB168" s="1580"/>
      <c r="DC168" s="1580"/>
      <c r="DD168" s="1580"/>
      <c r="DE168" s="1580"/>
      <c r="DF168" s="1580"/>
      <c r="DG168" s="1580"/>
      <c r="DH168" s="1580"/>
      <c r="DI168" s="1580"/>
      <c r="DJ168" s="1580"/>
      <c r="DK168" s="1580"/>
      <c r="DL168" s="1580"/>
      <c r="DM168" s="1580"/>
      <c r="DN168" s="1580"/>
      <c r="DO168" s="1580"/>
      <c r="DP168" s="1580"/>
      <c r="DQ168" s="1580"/>
      <c r="DR168" s="1580"/>
      <c r="DS168" s="1580"/>
      <c r="DT168" s="1580"/>
      <c r="DU168" s="1580"/>
      <c r="DV168" s="1580"/>
      <c r="DW168" s="2236"/>
      <c r="DX168" s="1580"/>
      <c r="DY168" s="1580"/>
      <c r="DZ168" s="1580"/>
      <c r="EA168" s="1580"/>
      <c r="EB168" s="1580"/>
      <c r="EC168" s="1580"/>
      <c r="ED168" s="1580"/>
      <c r="EE168" s="1580"/>
      <c r="EF168" s="1580"/>
      <c r="EG168" s="1580"/>
      <c r="EH168" s="1580"/>
      <c r="EI168" s="1580"/>
      <c r="EJ168" s="1580"/>
      <c r="EK168" s="1580"/>
      <c r="EL168" s="1580"/>
      <c r="EM168" s="1580"/>
      <c r="EN168" s="1580"/>
      <c r="EO168" s="1580"/>
      <c r="EP168" s="1580"/>
      <c r="EQ168" s="1580"/>
      <c r="ER168" s="1580"/>
      <c r="ES168" s="1580"/>
      <c r="ET168" s="1580"/>
      <c r="EU168" s="1580"/>
      <c r="EV168" s="1580"/>
      <c r="EW168" s="1580"/>
      <c r="EX168" s="1580"/>
      <c r="EY168" s="1580"/>
      <c r="EZ168" s="1580"/>
      <c r="FA168" s="1580"/>
      <c r="FB168" s="1580"/>
      <c r="FC168" s="2236"/>
      <c r="FD168" s="1580"/>
      <c r="FE168" s="1580"/>
      <c r="FF168" s="1580"/>
      <c r="FG168" s="1580"/>
      <c r="FH168" s="1580"/>
      <c r="FI168" s="1580"/>
      <c r="FJ168" s="1580"/>
      <c r="FK168" s="1580"/>
      <c r="FL168" s="1580"/>
      <c r="FM168" s="1580"/>
      <c r="FN168" s="1580"/>
      <c r="FO168" s="1580"/>
      <c r="FP168" s="1580"/>
      <c r="FQ168" s="1580"/>
      <c r="FR168" s="1580"/>
      <c r="FS168" s="1580"/>
      <c r="FT168" s="1580"/>
      <c r="FU168" s="1580"/>
      <c r="FV168" s="1580"/>
      <c r="FW168" s="1580"/>
      <c r="FX168" s="1580"/>
      <c r="FY168" s="1580"/>
      <c r="FZ168" s="1580"/>
      <c r="GA168" s="1580"/>
      <c r="GB168" s="1580"/>
      <c r="GC168" s="1580"/>
      <c r="GD168" s="1580"/>
      <c r="GE168" s="1580"/>
      <c r="GF168" s="1580"/>
      <c r="GG168" s="1580"/>
      <c r="GH168" s="2236"/>
      <c r="GI168" s="1580"/>
      <c r="GJ168" s="1580"/>
      <c r="GK168" s="1580"/>
      <c r="GL168" s="1580"/>
      <c r="GM168" s="1580"/>
      <c r="GN168" s="1580"/>
      <c r="GO168" s="1580"/>
      <c r="GP168" s="1580"/>
      <c r="GQ168" s="1580"/>
      <c r="GR168" s="1580"/>
      <c r="GS168" s="1580"/>
      <c r="GT168" s="1580"/>
      <c r="GU168" s="1580"/>
      <c r="GV168" s="1580"/>
      <c r="GW168" s="1580"/>
      <c r="GX168" s="1580"/>
      <c r="GY168" s="1580"/>
      <c r="GZ168" s="1580"/>
      <c r="HA168" s="1580"/>
      <c r="HB168" s="1580"/>
      <c r="HC168" s="1580"/>
      <c r="HD168" s="1580"/>
      <c r="HE168" s="1580"/>
      <c r="HF168" s="1580"/>
      <c r="HG168" s="1580"/>
      <c r="HH168" s="1580"/>
      <c r="HI168" s="1580"/>
      <c r="HJ168" s="1580"/>
      <c r="HK168" s="1580"/>
      <c r="HL168" s="1580"/>
      <c r="HM168" s="1580"/>
      <c r="HN168" s="2236"/>
      <c r="HO168" s="1580"/>
      <c r="HP168" s="1580"/>
      <c r="HQ168" s="1580"/>
      <c r="HR168" s="1580"/>
      <c r="HS168" s="1580"/>
      <c r="HT168" s="1580"/>
      <c r="HU168" s="1580"/>
      <c r="HV168" s="1580"/>
      <c r="HW168" s="1580"/>
      <c r="HX168" s="1580"/>
      <c r="HY168" s="1580"/>
      <c r="HZ168" s="1580"/>
      <c r="IA168" s="1580"/>
      <c r="IB168" s="1580"/>
      <c r="IC168" s="1580"/>
      <c r="ID168" s="1943"/>
      <c r="IE168" s="1580"/>
      <c r="IF168" s="1580"/>
      <c r="IG168" s="1580"/>
      <c r="IH168" s="1580"/>
      <c r="II168" s="1580"/>
      <c r="IJ168" s="1580"/>
      <c r="IK168" s="1580"/>
      <c r="IL168" s="1580"/>
      <c r="IM168" s="1580"/>
      <c r="IN168" s="1580"/>
      <c r="IO168" s="1580"/>
      <c r="IP168" s="1580"/>
      <c r="IQ168" s="1580"/>
      <c r="IR168" s="1580"/>
      <c r="IS168" s="1944"/>
      <c r="IT168" s="2206"/>
      <c r="IU168" s="1942"/>
      <c r="IV168" s="1580"/>
      <c r="IW168" s="1580"/>
      <c r="IX168" s="1580"/>
      <c r="IY168" s="1580"/>
      <c r="IZ168" s="1580"/>
      <c r="JA168" s="1580"/>
      <c r="JB168" s="1580"/>
      <c r="JC168" s="1580"/>
      <c r="JD168" s="1580"/>
      <c r="JE168" s="1580"/>
      <c r="JF168" s="1580"/>
      <c r="JG168" s="1580"/>
      <c r="JH168" s="1580"/>
      <c r="JI168" s="1580"/>
      <c r="JJ168" s="1580"/>
      <c r="JK168" s="1580"/>
      <c r="JL168" s="1580"/>
      <c r="JM168" s="1580"/>
      <c r="JN168" s="1580"/>
      <c r="JO168" s="1580"/>
      <c r="JP168" s="1580"/>
      <c r="JQ168" s="1580"/>
      <c r="JR168" s="1580"/>
      <c r="JS168" s="1580"/>
      <c r="JT168" s="1580"/>
      <c r="JU168" s="1580"/>
      <c r="JV168" s="1580"/>
      <c r="JW168" s="1580"/>
      <c r="JX168" s="1580"/>
      <c r="JY168" s="2236"/>
      <c r="JZ168" s="1580"/>
      <c r="KA168" s="1580"/>
      <c r="KB168" s="1580"/>
      <c r="KC168" s="1580"/>
      <c r="KD168" s="1580"/>
      <c r="KE168" s="1580"/>
      <c r="KF168" s="1580"/>
      <c r="KG168" s="1580"/>
      <c r="KH168" s="1580"/>
      <c r="KI168" s="1580"/>
      <c r="KJ168" s="1580"/>
      <c r="KK168" s="1580"/>
      <c r="KL168" s="1580"/>
      <c r="KM168" s="1580"/>
      <c r="KN168" s="1580"/>
      <c r="KO168" s="1580"/>
      <c r="KP168" s="1580"/>
      <c r="KQ168" s="1580"/>
      <c r="KR168" s="1580"/>
      <c r="KS168" s="1580"/>
      <c r="KT168" s="1580"/>
      <c r="KU168" s="1580"/>
      <c r="KV168" s="1580"/>
      <c r="KW168" s="1580"/>
      <c r="KX168" s="1580"/>
      <c r="KY168" s="1580"/>
      <c r="KZ168" s="1580"/>
      <c r="LA168" s="1580"/>
      <c r="LB168" s="1580"/>
      <c r="LC168" s="1580"/>
      <c r="LD168" s="1580"/>
      <c r="LE168" s="2236"/>
      <c r="LF168" s="1580"/>
      <c r="LG168" s="1580"/>
      <c r="LH168" s="1580"/>
      <c r="LI168" s="1580"/>
      <c r="LJ168" s="1580"/>
      <c r="LK168" s="1580"/>
      <c r="LL168" s="1580"/>
      <c r="LM168" s="1580"/>
      <c r="LN168" s="1580"/>
      <c r="LO168" s="1580"/>
      <c r="LP168" s="1580"/>
      <c r="LQ168" s="1580"/>
      <c r="LR168" s="1580"/>
      <c r="LS168" s="1580"/>
      <c r="LT168" s="1580"/>
      <c r="LU168" s="1580"/>
      <c r="LV168" s="1580"/>
      <c r="LW168" s="1580"/>
      <c r="LX168" s="1580"/>
      <c r="LY168" s="1580"/>
      <c r="LZ168" s="1580"/>
      <c r="MA168" s="1580"/>
      <c r="MB168" s="1580"/>
      <c r="MC168" s="1580"/>
      <c r="MD168" s="1580"/>
      <c r="ME168" s="1580"/>
      <c r="MF168" s="1580"/>
      <c r="MG168" s="1580"/>
      <c r="MH168" s="1580"/>
      <c r="MI168" s="1580"/>
      <c r="MJ168" s="2236"/>
      <c r="MK168" s="1580"/>
      <c r="ML168" s="1580"/>
      <c r="MM168" s="1580"/>
      <c r="MN168" s="1580"/>
      <c r="MO168" s="1580"/>
      <c r="MP168" s="1580"/>
      <c r="MQ168" s="1580"/>
      <c r="MR168" s="1580"/>
      <c r="MS168" s="1580"/>
      <c r="MT168" s="1580"/>
      <c r="MU168" s="1580"/>
      <c r="MV168" s="1580"/>
      <c r="MW168" s="1580"/>
      <c r="MX168" s="1580"/>
      <c r="MY168" s="1580"/>
      <c r="MZ168" s="1580"/>
      <c r="NA168" s="1580"/>
      <c r="NB168" s="1580"/>
      <c r="NC168" s="1580"/>
      <c r="ND168" s="1580"/>
      <c r="NE168" s="1580"/>
      <c r="NF168" s="1580"/>
      <c r="NG168" s="1580"/>
      <c r="NH168" s="1580"/>
      <c r="NI168" s="1580"/>
      <c r="NJ168" s="1580"/>
      <c r="NK168" s="1580"/>
      <c r="NL168" s="1580"/>
      <c r="NM168" s="1580"/>
      <c r="NN168" s="1580"/>
      <c r="NO168" s="1580"/>
      <c r="NP168" s="2236"/>
      <c r="NQ168" s="1580"/>
      <c r="NR168" s="1580"/>
      <c r="NS168" s="1580"/>
      <c r="NT168" s="1580"/>
      <c r="NU168" s="1580"/>
      <c r="NV168" s="1580"/>
      <c r="NW168" s="1580"/>
      <c r="NX168" s="1580"/>
      <c r="NY168" s="1580"/>
      <c r="NZ168" s="1580"/>
      <c r="OA168" s="1580"/>
      <c r="OB168" s="1580"/>
      <c r="OC168" s="1580"/>
      <c r="OD168" s="1580"/>
      <c r="OE168" s="1580"/>
      <c r="OF168" s="1580"/>
      <c r="OG168" s="1580"/>
      <c r="OH168" s="1580"/>
      <c r="OI168" s="1580"/>
      <c r="OJ168" s="1580"/>
      <c r="OK168" s="1580"/>
      <c r="OL168" s="1580"/>
      <c r="OM168" s="1580"/>
      <c r="ON168" s="1580"/>
      <c r="OO168" s="1580"/>
      <c r="OP168" s="1580"/>
      <c r="OQ168" s="1580"/>
      <c r="OR168" s="1580"/>
      <c r="OS168" s="1580"/>
      <c r="OT168" s="1580"/>
      <c r="OU168" s="1580"/>
      <c r="OV168" s="2236"/>
      <c r="OW168" s="1580"/>
      <c r="OX168" s="1580"/>
      <c r="OY168" s="1580"/>
      <c r="OZ168" s="1580"/>
      <c r="PA168" s="1580"/>
      <c r="PB168" s="1580"/>
      <c r="PC168" s="1580"/>
      <c r="PD168" s="1580"/>
      <c r="PE168" s="1580"/>
      <c r="PF168" s="1580"/>
      <c r="PG168" s="1580"/>
      <c r="PH168" s="1580"/>
      <c r="PI168" s="1580"/>
      <c r="PJ168" s="1580"/>
      <c r="PK168" s="1580"/>
      <c r="PL168" s="1580"/>
      <c r="PM168" s="1580"/>
      <c r="PN168" s="1580"/>
      <c r="PO168" s="1580"/>
      <c r="PP168" s="1580"/>
      <c r="PQ168" s="1580"/>
      <c r="PR168" s="1580"/>
      <c r="PS168" s="1580"/>
      <c r="PT168" s="1580"/>
      <c r="PU168" s="1580"/>
      <c r="PV168" s="1580"/>
      <c r="PW168" s="1580"/>
      <c r="PX168" s="1580"/>
      <c r="PY168" s="2236"/>
      <c r="PZ168" s="1580"/>
      <c r="QA168" s="1580"/>
      <c r="QB168" s="1580"/>
      <c r="QC168" s="1580"/>
      <c r="QD168" s="1580"/>
      <c r="QE168" s="1580"/>
      <c r="QF168" s="1580"/>
      <c r="QG168" s="1580"/>
      <c r="QH168" s="1580"/>
      <c r="QI168" s="1580"/>
      <c r="QJ168" s="1580"/>
      <c r="QK168" s="1580"/>
      <c r="QL168" s="1580"/>
      <c r="QM168" s="1580"/>
      <c r="QN168" s="1580"/>
      <c r="QO168" s="1580"/>
      <c r="QP168" s="1580"/>
      <c r="QQ168" s="1580"/>
      <c r="QR168" s="1580"/>
      <c r="QS168" s="1580"/>
      <c r="QT168" s="1580"/>
      <c r="QU168" s="1580"/>
      <c r="QV168" s="1580"/>
      <c r="QW168" s="1580"/>
      <c r="QX168" s="1580"/>
      <c r="QY168" s="1580"/>
      <c r="QZ168" s="1580"/>
      <c r="RA168" s="1580"/>
      <c r="RB168" s="1580"/>
      <c r="RC168" s="1580"/>
      <c r="RD168" s="1580"/>
    </row>
    <row r="169" spans="1:472" ht="30" hidden="1" outlineLevel="1">
      <c r="A169" s="2500"/>
      <c r="B169" s="2487" t="s">
        <v>30309</v>
      </c>
      <c r="C169" s="2214"/>
      <c r="D169" s="469"/>
      <c r="E169" s="469"/>
      <c r="F169" s="469"/>
      <c r="G169" s="469"/>
      <c r="H169" s="469"/>
      <c r="I169" s="469"/>
      <c r="J169" s="469"/>
      <c r="K169" s="469"/>
      <c r="L169" s="469"/>
      <c r="M169" s="469"/>
      <c r="N169" s="469"/>
      <c r="O169" s="469"/>
      <c r="P169" s="469"/>
      <c r="Q169" s="469"/>
      <c r="R169" s="469"/>
      <c r="S169" s="469"/>
      <c r="T169" s="469"/>
      <c r="U169" s="469"/>
      <c r="V169" s="469"/>
      <c r="W169" s="469"/>
      <c r="X169" s="469"/>
      <c r="Y169" s="469"/>
      <c r="Z169" s="469"/>
      <c r="AA169" s="469"/>
      <c r="AB169" s="469"/>
      <c r="AC169" s="469"/>
      <c r="AD169" s="469"/>
      <c r="AE169" s="469"/>
      <c r="AF169" s="469"/>
      <c r="AG169" s="469"/>
      <c r="AH169" s="1692"/>
      <c r="AI169" s="2214"/>
      <c r="AJ169" s="1573"/>
      <c r="AK169" s="469"/>
      <c r="AL169" s="469"/>
      <c r="AM169" s="469"/>
      <c r="AN169" s="469"/>
      <c r="AO169" s="469"/>
      <c r="AP169" s="469"/>
      <c r="AQ169" s="469"/>
      <c r="AR169" s="469"/>
      <c r="AS169" s="469"/>
      <c r="AT169" s="469"/>
      <c r="AU169" s="469"/>
      <c r="AV169" s="469"/>
      <c r="AW169" s="469"/>
      <c r="AX169" s="469"/>
      <c r="AY169" s="469"/>
      <c r="AZ169" s="469"/>
      <c r="BA169" s="469"/>
      <c r="BB169" s="469"/>
      <c r="BC169" s="469"/>
      <c r="BD169" s="469"/>
      <c r="BE169" s="469"/>
      <c r="BF169" s="469"/>
      <c r="BG169" s="469"/>
      <c r="BH169" s="469"/>
      <c r="BI169" s="469"/>
      <c r="BJ169" s="469"/>
      <c r="BK169" s="469"/>
      <c r="BL169" s="2214"/>
      <c r="BM169" s="469"/>
      <c r="BN169" s="469"/>
      <c r="BO169" s="469"/>
      <c r="BP169" s="469"/>
      <c r="BQ169" s="469"/>
      <c r="BR169" s="469"/>
      <c r="BS169" s="469"/>
      <c r="BT169" s="469"/>
      <c r="BU169" s="469"/>
      <c r="BV169" s="469"/>
      <c r="BW169" s="469"/>
      <c r="BX169" s="469"/>
      <c r="BY169" s="469"/>
      <c r="BZ169" s="469"/>
      <c r="CA169" s="469"/>
      <c r="CB169" s="469"/>
      <c r="CC169" s="469"/>
      <c r="CD169" s="469"/>
      <c r="CE169" s="469"/>
      <c r="CF169" s="469"/>
      <c r="CG169" s="469"/>
      <c r="CH169" s="469"/>
      <c r="CI169" s="469"/>
      <c r="CJ169" s="469"/>
      <c r="CK169" s="469"/>
      <c r="CL169" s="469"/>
      <c r="CM169" s="469"/>
      <c r="CN169" s="469"/>
      <c r="CO169" s="469"/>
      <c r="CP169" s="469"/>
      <c r="CQ169" s="469"/>
      <c r="CR169" s="2214"/>
      <c r="CS169" s="469"/>
      <c r="CT169" s="469"/>
      <c r="CU169" s="469"/>
      <c r="CV169" s="469"/>
      <c r="CW169" s="469"/>
      <c r="CX169" s="469"/>
      <c r="CY169" s="469"/>
      <c r="CZ169" s="469"/>
      <c r="DA169" s="469"/>
      <c r="DB169" s="469"/>
      <c r="DC169" s="469"/>
      <c r="DD169" s="469"/>
      <c r="DE169" s="469"/>
      <c r="DF169" s="469"/>
      <c r="DG169" s="469"/>
      <c r="DH169" s="469"/>
      <c r="DI169" s="469"/>
      <c r="DJ169" s="469"/>
      <c r="DK169" s="469"/>
      <c r="DL169" s="469"/>
      <c r="DM169" s="469"/>
      <c r="DN169" s="469"/>
      <c r="DO169" s="469"/>
      <c r="DP169" s="469"/>
      <c r="DQ169" s="469"/>
      <c r="DR169" s="469"/>
      <c r="DS169" s="469"/>
      <c r="DT169" s="469"/>
      <c r="DU169" s="469"/>
      <c r="DV169" s="469"/>
      <c r="DW169" s="2214"/>
      <c r="DX169" s="469"/>
      <c r="DY169" s="469"/>
      <c r="DZ169" s="469"/>
      <c r="EA169" s="469"/>
      <c r="EB169" s="469"/>
      <c r="EC169" s="469"/>
      <c r="ED169" s="469"/>
      <c r="EE169" s="469"/>
      <c r="EF169" s="469"/>
      <c r="EG169" s="469"/>
      <c r="EH169" s="469"/>
      <c r="EI169" s="469"/>
      <c r="EJ169" s="469"/>
      <c r="EK169" s="469"/>
      <c r="EL169" s="469"/>
      <c r="EM169" s="469"/>
      <c r="EN169" s="469"/>
      <c r="EO169" s="469"/>
      <c r="EP169" s="469"/>
      <c r="EQ169" s="469"/>
      <c r="ER169" s="469"/>
      <c r="ES169" s="469"/>
      <c r="ET169" s="469"/>
      <c r="EU169" s="469"/>
      <c r="EV169" s="469"/>
      <c r="EW169" s="469"/>
      <c r="EX169" s="469"/>
      <c r="EY169" s="469"/>
      <c r="EZ169" s="469"/>
      <c r="FA169" s="469"/>
      <c r="FB169" s="469"/>
      <c r="FC169" s="2214"/>
      <c r="FD169" s="469"/>
      <c r="FE169" s="469"/>
      <c r="FF169" s="469"/>
      <c r="FG169" s="469"/>
      <c r="FH169" s="469"/>
      <c r="FI169" s="469"/>
      <c r="FJ169" s="469"/>
      <c r="FK169" s="469"/>
      <c r="FL169" s="469"/>
      <c r="FM169" s="469"/>
      <c r="FN169" s="469"/>
      <c r="FO169" s="469"/>
      <c r="FP169" s="469"/>
      <c r="FQ169" s="469"/>
      <c r="FR169" s="469"/>
      <c r="FS169" s="469"/>
      <c r="FT169" s="469"/>
      <c r="FU169" s="469"/>
      <c r="FV169" s="469"/>
      <c r="FW169" s="469"/>
      <c r="FX169" s="469"/>
      <c r="FY169" s="469"/>
      <c r="FZ169" s="469"/>
      <c r="GA169" s="469"/>
      <c r="GB169" s="469"/>
      <c r="GC169" s="469"/>
      <c r="GD169" s="469"/>
      <c r="GE169" s="469"/>
      <c r="GF169" s="469"/>
      <c r="GG169" s="469"/>
      <c r="GH169" s="2214"/>
      <c r="GI169" s="469"/>
      <c r="GJ169" s="469"/>
      <c r="GK169" s="469"/>
      <c r="GL169" s="469"/>
      <c r="GM169" s="469"/>
      <c r="GN169" s="469"/>
      <c r="GO169" s="469"/>
      <c r="GP169" s="469"/>
      <c r="GQ169" s="469"/>
      <c r="GR169" s="469"/>
      <c r="GS169" s="469"/>
      <c r="GT169" s="469"/>
      <c r="GU169" s="469"/>
      <c r="GV169" s="469"/>
      <c r="GW169" s="469"/>
      <c r="GX169" s="469"/>
      <c r="GY169" s="469"/>
      <c r="GZ169" s="469"/>
      <c r="HA169" s="469"/>
      <c r="HB169" s="469"/>
      <c r="HC169" s="469"/>
      <c r="HD169" s="469"/>
      <c r="HE169" s="469"/>
      <c r="HF169" s="469"/>
      <c r="HG169" s="469"/>
      <c r="HH169" s="469"/>
      <c r="HI169" s="469"/>
      <c r="HJ169" s="469"/>
      <c r="HK169" s="469"/>
      <c r="HL169" s="469"/>
      <c r="HM169" s="469"/>
      <c r="HN169" s="2214"/>
      <c r="HO169" s="469"/>
      <c r="HP169" s="469"/>
      <c r="HQ169" s="469"/>
      <c r="HR169" s="469"/>
      <c r="HS169" s="469"/>
      <c r="HT169" s="469"/>
      <c r="HU169" s="469"/>
      <c r="HV169" s="469"/>
      <c r="HW169" s="469"/>
      <c r="HX169" s="469"/>
      <c r="HY169" s="469"/>
      <c r="HZ169" s="469"/>
      <c r="IA169" s="469"/>
      <c r="IB169" s="469"/>
      <c r="IC169" s="469"/>
      <c r="ID169" s="257"/>
      <c r="IE169" s="469"/>
      <c r="IF169" s="469"/>
      <c r="IG169" s="469"/>
      <c r="IH169" s="469"/>
      <c r="II169" s="469"/>
      <c r="IJ169" s="469"/>
      <c r="IK169" s="469"/>
      <c r="IL169" s="469"/>
      <c r="IM169" s="469"/>
      <c r="IN169" s="469"/>
      <c r="IO169" s="469"/>
      <c r="IP169" s="469"/>
      <c r="IQ169" s="469"/>
      <c r="IR169" s="469"/>
      <c r="IS169" s="1585"/>
      <c r="IT169" s="2206"/>
      <c r="IU169" s="1573"/>
      <c r="IV169" s="469"/>
      <c r="IW169" s="469"/>
      <c r="IX169" s="469"/>
      <c r="IY169" s="469"/>
      <c r="IZ169" s="469"/>
      <c r="JA169" s="469"/>
      <c r="JB169" s="469"/>
      <c r="JC169" s="469"/>
      <c r="JD169" s="469"/>
      <c r="JE169" s="469"/>
      <c r="JF169" s="469"/>
      <c r="JG169" s="469"/>
      <c r="JH169" s="469"/>
      <c r="JI169" s="469"/>
      <c r="JJ169" s="469"/>
      <c r="JK169" s="469"/>
      <c r="JL169" s="469"/>
      <c r="JM169" s="469"/>
      <c r="JN169" s="469"/>
      <c r="JO169" s="469"/>
      <c r="JP169" s="469"/>
      <c r="JQ169" s="469"/>
      <c r="JR169" s="469"/>
      <c r="JS169" s="469"/>
      <c r="JT169" s="469"/>
      <c r="JU169" s="469"/>
      <c r="JV169" s="469"/>
      <c r="JW169" s="469"/>
      <c r="JX169" s="469"/>
      <c r="JY169" s="2214"/>
      <c r="JZ169" s="469"/>
      <c r="KA169" s="469"/>
      <c r="KB169" s="469"/>
      <c r="KC169" s="469"/>
      <c r="KD169" s="469"/>
      <c r="KE169" s="469"/>
      <c r="KF169" s="469"/>
      <c r="KG169" s="469"/>
      <c r="KH169" s="469"/>
      <c r="KI169" s="469"/>
      <c r="KJ169" s="469"/>
      <c r="KK169" s="469"/>
      <c r="KL169" s="469"/>
      <c r="KM169" s="469"/>
      <c r="KN169" s="469"/>
      <c r="KO169" s="469"/>
      <c r="KP169" s="469"/>
      <c r="KQ169" s="469"/>
      <c r="KR169" s="469"/>
      <c r="KS169" s="469"/>
      <c r="KT169" s="469"/>
      <c r="KU169" s="469"/>
      <c r="KV169" s="469"/>
      <c r="KW169" s="469"/>
      <c r="KX169" s="469"/>
      <c r="KY169" s="469"/>
      <c r="KZ169" s="469"/>
      <c r="LA169" s="469"/>
      <c r="LB169" s="469"/>
      <c r="LC169" s="469"/>
      <c r="LD169" s="469"/>
      <c r="LE169" s="2214"/>
      <c r="LF169" s="469"/>
      <c r="LG169" s="469"/>
      <c r="LH169" s="469"/>
      <c r="LI169" s="469"/>
      <c r="LJ169" s="469"/>
      <c r="LK169" s="469"/>
      <c r="LL169" s="469"/>
      <c r="LM169" s="469"/>
      <c r="LN169" s="469"/>
      <c r="LO169" s="469"/>
      <c r="LP169" s="469"/>
      <c r="LQ169" s="469"/>
      <c r="LR169" s="469"/>
      <c r="LS169" s="469"/>
      <c r="LT169" s="469"/>
      <c r="LU169" s="469"/>
      <c r="LV169" s="469"/>
      <c r="LW169" s="469"/>
      <c r="LX169" s="469"/>
      <c r="LY169" s="469"/>
      <c r="LZ169" s="469"/>
      <c r="MA169" s="469"/>
      <c r="MB169" s="469"/>
      <c r="MC169" s="469"/>
      <c r="MD169" s="469"/>
      <c r="ME169" s="469"/>
      <c r="MF169" s="469"/>
      <c r="MG169" s="469"/>
      <c r="MH169" s="469"/>
      <c r="MI169" s="469"/>
      <c r="MJ169" s="2214"/>
      <c r="MK169" s="469"/>
      <c r="ML169" s="469"/>
      <c r="MM169" s="469"/>
      <c r="MN169" s="469"/>
      <c r="MO169" s="469"/>
      <c r="MP169" s="469"/>
      <c r="MQ169" s="469"/>
      <c r="MR169" s="469"/>
      <c r="MS169" s="469"/>
      <c r="MT169" s="469"/>
      <c r="MU169" s="469"/>
      <c r="MV169" s="469"/>
      <c r="MW169" s="469"/>
      <c r="MX169" s="469"/>
      <c r="MY169" s="469"/>
      <c r="MZ169" s="469"/>
      <c r="NA169" s="469"/>
      <c r="NB169" s="469"/>
      <c r="NC169" s="469"/>
      <c r="ND169" s="469"/>
      <c r="NE169" s="469"/>
      <c r="NF169" s="469"/>
      <c r="NG169" s="469"/>
      <c r="NH169" s="469"/>
      <c r="NI169" s="469"/>
      <c r="NJ169" s="469"/>
      <c r="NK169" s="469"/>
      <c r="NL169" s="469"/>
      <c r="NM169" s="469"/>
      <c r="NN169" s="469"/>
      <c r="NO169" s="469"/>
      <c r="NP169" s="2214"/>
      <c r="NQ169" s="469"/>
      <c r="NR169" s="469"/>
      <c r="NS169" s="469"/>
      <c r="NT169" s="469"/>
      <c r="NU169" s="469"/>
      <c r="NV169" s="469"/>
      <c r="NW169" s="469"/>
      <c r="NX169" s="469"/>
      <c r="NY169" s="469"/>
      <c r="NZ169" s="469"/>
      <c r="OA169" s="469"/>
      <c r="OB169" s="469"/>
      <c r="OC169" s="469"/>
      <c r="OD169" s="469"/>
      <c r="OE169" s="469"/>
      <c r="OF169" s="469"/>
      <c r="OG169" s="469"/>
      <c r="OH169" s="469"/>
      <c r="OI169" s="469"/>
      <c r="OJ169" s="469"/>
      <c r="OK169" s="469"/>
      <c r="OL169" s="469"/>
      <c r="OM169" s="469"/>
      <c r="ON169" s="469"/>
      <c r="OO169" s="469"/>
      <c r="OP169" s="469"/>
      <c r="OQ169" s="469"/>
      <c r="OR169" s="469"/>
      <c r="OS169" s="469"/>
      <c r="OT169" s="469"/>
      <c r="OU169" s="469"/>
      <c r="OV169" s="2214"/>
      <c r="OW169" s="469"/>
      <c r="OX169" s="469"/>
      <c r="OY169" s="469"/>
      <c r="OZ169" s="469"/>
      <c r="PA169" s="469"/>
      <c r="PB169" s="469"/>
      <c r="PC169" s="469"/>
      <c r="PD169" s="469"/>
      <c r="PE169" s="469"/>
      <c r="PF169" s="469"/>
      <c r="PG169" s="469"/>
      <c r="PH169" s="469"/>
      <c r="PI169" s="469"/>
      <c r="PJ169" s="469"/>
      <c r="PK169" s="469"/>
      <c r="PL169" s="469"/>
      <c r="PM169" s="469"/>
      <c r="PN169" s="469"/>
      <c r="PO169" s="469"/>
      <c r="PP169" s="469"/>
      <c r="PQ169" s="469"/>
      <c r="PR169" s="469"/>
      <c r="PS169" s="469"/>
      <c r="PT169" s="469"/>
      <c r="PU169" s="469"/>
      <c r="PV169" s="469"/>
      <c r="PW169" s="469"/>
      <c r="PX169" s="469"/>
      <c r="PY169" s="2214"/>
      <c r="PZ169" s="469"/>
      <c r="QA169" s="469"/>
      <c r="QB169" s="469"/>
      <c r="QC169" s="469"/>
      <c r="QD169" s="469"/>
      <c r="QE169" s="469"/>
      <c r="QF169" s="469"/>
      <c r="QG169" s="469"/>
      <c r="QH169" s="469"/>
      <c r="QI169" s="469"/>
      <c r="QJ169" s="469"/>
      <c r="QK169" s="469"/>
      <c r="QL169" s="469"/>
      <c r="QM169" s="469"/>
      <c r="QN169" s="469"/>
      <c r="QO169" s="469"/>
      <c r="QP169" s="469"/>
      <c r="QQ169" s="469"/>
      <c r="QR169" s="469"/>
      <c r="QS169" s="469"/>
      <c r="QT169" s="469"/>
      <c r="QU169" s="469"/>
      <c r="QV169" s="469"/>
      <c r="QW169" s="469"/>
      <c r="QX169" s="469"/>
      <c r="QY169" s="469"/>
      <c r="QZ169" s="469"/>
      <c r="RA169" s="469"/>
      <c r="RB169" s="469"/>
      <c r="RC169" s="469"/>
      <c r="RD169" s="469"/>
    </row>
    <row r="170" spans="1:472" ht="30" hidden="1" outlineLevel="1">
      <c r="A170" s="2500"/>
      <c r="B170" s="2487" t="s">
        <v>30310</v>
      </c>
      <c r="C170" s="2214"/>
      <c r="D170" s="469"/>
      <c r="E170" s="469"/>
      <c r="F170" s="469"/>
      <c r="G170" s="469"/>
      <c r="H170" s="469"/>
      <c r="I170" s="469"/>
      <c r="J170" s="469"/>
      <c r="K170" s="469"/>
      <c r="L170" s="469"/>
      <c r="M170" s="469"/>
      <c r="N170" s="469"/>
      <c r="O170" s="469"/>
      <c r="P170" s="469"/>
      <c r="Q170" s="469"/>
      <c r="R170" s="469"/>
      <c r="S170" s="469"/>
      <c r="T170" s="469"/>
      <c r="U170" s="469"/>
      <c r="V170" s="469"/>
      <c r="W170" s="469"/>
      <c r="X170" s="469"/>
      <c r="Y170" s="469"/>
      <c r="Z170" s="469"/>
      <c r="AA170" s="469"/>
      <c r="AB170" s="469"/>
      <c r="AC170" s="469"/>
      <c r="AD170" s="469"/>
      <c r="AE170" s="469"/>
      <c r="AF170" s="469"/>
      <c r="AG170" s="469"/>
      <c r="AH170" s="1692"/>
      <c r="AI170" s="2214"/>
      <c r="AJ170" s="1573"/>
      <c r="AK170" s="469"/>
      <c r="AL170" s="469"/>
      <c r="AM170" s="469"/>
      <c r="AN170" s="469"/>
      <c r="AO170" s="469"/>
      <c r="AP170" s="469"/>
      <c r="AQ170" s="469"/>
      <c r="AR170" s="469"/>
      <c r="AS170" s="469"/>
      <c r="AT170" s="469"/>
      <c r="AU170" s="469"/>
      <c r="AV170" s="469"/>
      <c r="AW170" s="469"/>
      <c r="AX170" s="469"/>
      <c r="AY170" s="469"/>
      <c r="AZ170" s="469"/>
      <c r="BA170" s="469"/>
      <c r="BB170" s="469"/>
      <c r="BC170" s="469"/>
      <c r="BD170" s="469"/>
      <c r="BE170" s="469"/>
      <c r="BF170" s="469"/>
      <c r="BG170" s="469"/>
      <c r="BH170" s="469"/>
      <c r="BI170" s="469"/>
      <c r="BJ170" s="469"/>
      <c r="BK170" s="469"/>
      <c r="BL170" s="2214"/>
      <c r="BM170" s="469"/>
      <c r="BN170" s="469"/>
      <c r="BO170" s="469"/>
      <c r="BP170" s="469"/>
      <c r="BQ170" s="469"/>
      <c r="BR170" s="469"/>
      <c r="BS170" s="469"/>
      <c r="BT170" s="469"/>
      <c r="BU170" s="469"/>
      <c r="BV170" s="469"/>
      <c r="BW170" s="469"/>
      <c r="BX170" s="469"/>
      <c r="BY170" s="469"/>
      <c r="BZ170" s="469"/>
      <c r="CA170" s="469"/>
      <c r="CB170" s="469"/>
      <c r="CC170" s="469"/>
      <c r="CD170" s="469"/>
      <c r="CE170" s="469"/>
      <c r="CF170" s="469"/>
      <c r="CG170" s="469"/>
      <c r="CH170" s="469"/>
      <c r="CI170" s="469"/>
      <c r="CJ170" s="469"/>
      <c r="CK170" s="469"/>
      <c r="CL170" s="469"/>
      <c r="CM170" s="469"/>
      <c r="CN170" s="469"/>
      <c r="CO170" s="469"/>
      <c r="CP170" s="469"/>
      <c r="CQ170" s="469"/>
      <c r="CR170" s="2214"/>
      <c r="CS170" s="469"/>
      <c r="CT170" s="469"/>
      <c r="CU170" s="469"/>
      <c r="CV170" s="469"/>
      <c r="CW170" s="469"/>
      <c r="CX170" s="469"/>
      <c r="CY170" s="469"/>
      <c r="CZ170" s="469"/>
      <c r="DA170" s="469"/>
      <c r="DB170" s="469"/>
      <c r="DC170" s="469"/>
      <c r="DD170" s="469"/>
      <c r="DE170" s="469"/>
      <c r="DF170" s="469"/>
      <c r="DG170" s="469"/>
      <c r="DH170" s="469"/>
      <c r="DI170" s="469"/>
      <c r="DJ170" s="469"/>
      <c r="DK170" s="469"/>
      <c r="DL170" s="469"/>
      <c r="DM170" s="469"/>
      <c r="DN170" s="469"/>
      <c r="DO170" s="469"/>
      <c r="DP170" s="469"/>
      <c r="DQ170" s="469"/>
      <c r="DR170" s="469"/>
      <c r="DS170" s="469"/>
      <c r="DT170" s="469"/>
      <c r="DU170" s="469"/>
      <c r="DV170" s="469"/>
      <c r="DW170" s="2214"/>
      <c r="DX170" s="469"/>
      <c r="DY170" s="469"/>
      <c r="DZ170" s="469"/>
      <c r="EA170" s="469"/>
      <c r="EB170" s="469"/>
      <c r="EC170" s="469"/>
      <c r="ED170" s="469"/>
      <c r="EE170" s="469"/>
      <c r="EF170" s="469"/>
      <c r="EG170" s="469"/>
      <c r="EH170" s="469"/>
      <c r="EI170" s="469"/>
      <c r="EJ170" s="469"/>
      <c r="EK170" s="469"/>
      <c r="EL170" s="469"/>
      <c r="EM170" s="469"/>
      <c r="EN170" s="469"/>
      <c r="EO170" s="469"/>
      <c r="EP170" s="469"/>
      <c r="EQ170" s="469"/>
      <c r="ER170" s="469"/>
      <c r="ES170" s="469"/>
      <c r="ET170" s="469"/>
      <c r="EU170" s="469"/>
      <c r="EV170" s="469"/>
      <c r="EW170" s="469"/>
      <c r="EX170" s="469"/>
      <c r="EY170" s="469"/>
      <c r="EZ170" s="469"/>
      <c r="FA170" s="469"/>
      <c r="FB170" s="469"/>
      <c r="FC170" s="2214"/>
      <c r="FD170" s="469"/>
      <c r="FE170" s="469"/>
      <c r="FF170" s="469"/>
      <c r="FG170" s="469"/>
      <c r="FH170" s="469"/>
      <c r="FI170" s="469"/>
      <c r="FJ170" s="469"/>
      <c r="FK170" s="469"/>
      <c r="FL170" s="469"/>
      <c r="FM170" s="469"/>
      <c r="FN170" s="469"/>
      <c r="FO170" s="469"/>
      <c r="FP170" s="469"/>
      <c r="FQ170" s="469"/>
      <c r="FR170" s="469"/>
      <c r="FS170" s="469"/>
      <c r="FT170" s="469"/>
      <c r="FU170" s="469"/>
      <c r="FV170" s="469"/>
      <c r="FW170" s="469"/>
      <c r="FX170" s="469"/>
      <c r="FY170" s="469"/>
      <c r="FZ170" s="469"/>
      <c r="GA170" s="469"/>
      <c r="GB170" s="469"/>
      <c r="GC170" s="469"/>
      <c r="GD170" s="469"/>
      <c r="GE170" s="469"/>
      <c r="GF170" s="469"/>
      <c r="GG170" s="469"/>
      <c r="GH170" s="2214"/>
      <c r="GI170" s="469"/>
      <c r="GJ170" s="469"/>
      <c r="GK170" s="469"/>
      <c r="GL170" s="469"/>
      <c r="GM170" s="469"/>
      <c r="GN170" s="469"/>
      <c r="GO170" s="469"/>
      <c r="GP170" s="469"/>
      <c r="GQ170" s="469"/>
      <c r="GR170" s="469"/>
      <c r="GS170" s="469"/>
      <c r="GT170" s="469"/>
      <c r="GU170" s="469"/>
      <c r="GV170" s="469"/>
      <c r="GW170" s="469"/>
      <c r="GX170" s="469"/>
      <c r="GY170" s="469"/>
      <c r="GZ170" s="469"/>
      <c r="HA170" s="469"/>
      <c r="HB170" s="469"/>
      <c r="HC170" s="469"/>
      <c r="HD170" s="469"/>
      <c r="HE170" s="469"/>
      <c r="HF170" s="469"/>
      <c r="HG170" s="469"/>
      <c r="HH170" s="469"/>
      <c r="HI170" s="469"/>
      <c r="HJ170" s="469"/>
      <c r="HK170" s="469"/>
      <c r="HL170" s="469"/>
      <c r="HM170" s="469"/>
      <c r="HN170" s="2214"/>
      <c r="HO170" s="469"/>
      <c r="HP170" s="469"/>
      <c r="HQ170" s="469"/>
      <c r="HR170" s="469"/>
      <c r="HS170" s="469"/>
      <c r="HT170" s="469"/>
      <c r="HU170" s="469"/>
      <c r="HV170" s="469"/>
      <c r="HW170" s="469"/>
      <c r="HX170" s="469"/>
      <c r="HY170" s="469"/>
      <c r="HZ170" s="469"/>
      <c r="IA170" s="469"/>
      <c r="IB170" s="469"/>
      <c r="IC170" s="469"/>
      <c r="ID170" s="257"/>
      <c r="IE170" s="469"/>
      <c r="IF170" s="469"/>
      <c r="IG170" s="469"/>
      <c r="IH170" s="469"/>
      <c r="II170" s="469"/>
      <c r="IJ170" s="469"/>
      <c r="IK170" s="469"/>
      <c r="IL170" s="469"/>
      <c r="IM170" s="469"/>
      <c r="IN170" s="469"/>
      <c r="IO170" s="469"/>
      <c r="IP170" s="469"/>
      <c r="IQ170" s="469"/>
      <c r="IR170" s="469"/>
      <c r="IS170" s="1585"/>
      <c r="IT170" s="2206"/>
      <c r="IU170" s="1573"/>
      <c r="IV170" s="469"/>
      <c r="IW170" s="469"/>
      <c r="IX170" s="469"/>
      <c r="IY170" s="469"/>
      <c r="IZ170" s="469"/>
      <c r="JA170" s="469"/>
      <c r="JB170" s="469"/>
      <c r="JC170" s="469"/>
      <c r="JD170" s="469"/>
      <c r="JE170" s="469"/>
      <c r="JF170" s="469"/>
      <c r="JG170" s="469"/>
      <c r="JH170" s="469"/>
      <c r="JI170" s="469"/>
      <c r="JJ170" s="469"/>
      <c r="JK170" s="469"/>
      <c r="JL170" s="469"/>
      <c r="JM170" s="469"/>
      <c r="JN170" s="469"/>
      <c r="JO170" s="469"/>
      <c r="JP170" s="469"/>
      <c r="JQ170" s="469"/>
      <c r="JR170" s="469"/>
      <c r="JS170" s="469"/>
      <c r="JT170" s="469"/>
      <c r="JU170" s="469"/>
      <c r="JV170" s="469"/>
      <c r="JW170" s="469"/>
      <c r="JX170" s="469"/>
      <c r="JY170" s="2214"/>
      <c r="JZ170" s="469"/>
      <c r="KA170" s="469"/>
      <c r="KB170" s="469"/>
      <c r="KC170" s="469"/>
      <c r="KD170" s="469"/>
      <c r="KE170" s="469"/>
      <c r="KF170" s="469"/>
      <c r="KG170" s="469"/>
      <c r="KH170" s="469"/>
      <c r="KI170" s="469"/>
      <c r="KJ170" s="469"/>
      <c r="KK170" s="469"/>
      <c r="KL170" s="469"/>
      <c r="KM170" s="469"/>
      <c r="KN170" s="469"/>
      <c r="KO170" s="469"/>
      <c r="KP170" s="469"/>
      <c r="KQ170" s="469"/>
      <c r="KR170" s="469"/>
      <c r="KS170" s="469"/>
      <c r="KT170" s="469"/>
      <c r="KU170" s="469"/>
      <c r="KV170" s="469"/>
      <c r="KW170" s="469"/>
      <c r="KX170" s="469"/>
      <c r="KY170" s="469"/>
      <c r="KZ170" s="469"/>
      <c r="LA170" s="469"/>
      <c r="LB170" s="469"/>
      <c r="LC170" s="469"/>
      <c r="LD170" s="469"/>
      <c r="LE170" s="2214"/>
      <c r="LF170" s="469"/>
      <c r="LG170" s="469"/>
      <c r="LH170" s="469"/>
      <c r="LI170" s="469"/>
      <c r="LJ170" s="469"/>
      <c r="LK170" s="469"/>
      <c r="LL170" s="469"/>
      <c r="LM170" s="469"/>
      <c r="LN170" s="469"/>
      <c r="LO170" s="469"/>
      <c r="LP170" s="469"/>
      <c r="LQ170" s="469"/>
      <c r="LR170" s="469"/>
      <c r="LS170" s="469"/>
      <c r="LT170" s="469"/>
      <c r="LU170" s="469"/>
      <c r="LV170" s="469"/>
      <c r="LW170" s="469"/>
      <c r="LX170" s="469"/>
      <c r="LY170" s="469"/>
      <c r="LZ170" s="469"/>
      <c r="MA170" s="469"/>
      <c r="MB170" s="469"/>
      <c r="MC170" s="469"/>
      <c r="MD170" s="469"/>
      <c r="ME170" s="469"/>
      <c r="MF170" s="469"/>
      <c r="MG170" s="469"/>
      <c r="MH170" s="469"/>
      <c r="MI170" s="469"/>
      <c r="MJ170" s="2214"/>
      <c r="MK170" s="469"/>
      <c r="ML170" s="469"/>
      <c r="MM170" s="469"/>
      <c r="MN170" s="469"/>
      <c r="MO170" s="469"/>
      <c r="MP170" s="469"/>
      <c r="MQ170" s="469"/>
      <c r="MR170" s="469"/>
      <c r="MS170" s="469"/>
      <c r="MT170" s="469"/>
      <c r="MU170" s="469"/>
      <c r="MV170" s="469"/>
      <c r="MW170" s="469"/>
      <c r="MX170" s="469"/>
      <c r="MY170" s="469"/>
      <c r="MZ170" s="469"/>
      <c r="NA170" s="469"/>
      <c r="NB170" s="469"/>
      <c r="NC170" s="469"/>
      <c r="ND170" s="469"/>
      <c r="NE170" s="469"/>
      <c r="NF170" s="469"/>
      <c r="NG170" s="469"/>
      <c r="NH170" s="469"/>
      <c r="NI170" s="469"/>
      <c r="NJ170" s="469"/>
      <c r="NK170" s="469"/>
      <c r="NL170" s="469"/>
      <c r="NM170" s="469"/>
      <c r="NN170" s="469"/>
      <c r="NO170" s="469"/>
      <c r="NP170" s="2214"/>
      <c r="NQ170" s="469"/>
      <c r="NR170" s="469"/>
      <c r="NS170" s="469"/>
      <c r="NT170" s="469"/>
      <c r="NU170" s="469"/>
      <c r="NV170" s="469"/>
      <c r="NW170" s="469"/>
      <c r="NX170" s="469"/>
      <c r="NY170" s="469"/>
      <c r="NZ170" s="469"/>
      <c r="OA170" s="469"/>
      <c r="OB170" s="469"/>
      <c r="OC170" s="469"/>
      <c r="OD170" s="469"/>
      <c r="OE170" s="469"/>
      <c r="OF170" s="469"/>
      <c r="OG170" s="469"/>
      <c r="OH170" s="469"/>
      <c r="OI170" s="469"/>
      <c r="OJ170" s="469"/>
      <c r="OK170" s="469"/>
      <c r="OL170" s="469"/>
      <c r="OM170" s="469"/>
      <c r="ON170" s="469"/>
      <c r="OO170" s="469"/>
      <c r="OP170" s="469"/>
      <c r="OQ170" s="469"/>
      <c r="OR170" s="469"/>
      <c r="OS170" s="469"/>
      <c r="OT170" s="469"/>
      <c r="OU170" s="469"/>
      <c r="OV170" s="2214"/>
      <c r="OW170" s="469"/>
      <c r="OX170" s="469"/>
      <c r="OY170" s="469"/>
      <c r="OZ170" s="469"/>
      <c r="PA170" s="469"/>
      <c r="PB170" s="469"/>
      <c r="PC170" s="469"/>
      <c r="PD170" s="469"/>
      <c r="PE170" s="469"/>
      <c r="PF170" s="469"/>
      <c r="PG170" s="469"/>
      <c r="PH170" s="469"/>
      <c r="PI170" s="469"/>
      <c r="PJ170" s="469"/>
      <c r="PK170" s="469"/>
      <c r="PL170" s="469"/>
      <c r="PM170" s="469"/>
      <c r="PN170" s="469"/>
      <c r="PO170" s="469"/>
      <c r="PP170" s="469"/>
      <c r="PQ170" s="469"/>
      <c r="PR170" s="469"/>
      <c r="PS170" s="469"/>
      <c r="PT170" s="469"/>
      <c r="PU170" s="469"/>
      <c r="PV170" s="469"/>
      <c r="PW170" s="469"/>
      <c r="PX170" s="469"/>
      <c r="PY170" s="2214"/>
      <c r="PZ170" s="469"/>
      <c r="QA170" s="469"/>
      <c r="QB170" s="469"/>
      <c r="QC170" s="469"/>
      <c r="QD170" s="469"/>
      <c r="QE170" s="469"/>
      <c r="QF170" s="469"/>
      <c r="QG170" s="469"/>
      <c r="QH170" s="469"/>
      <c r="QI170" s="469"/>
      <c r="QJ170" s="469"/>
      <c r="QK170" s="469"/>
      <c r="QL170" s="469"/>
      <c r="QM170" s="469"/>
      <c r="QN170" s="469"/>
      <c r="QO170" s="469"/>
      <c r="QP170" s="469"/>
      <c r="QQ170" s="469"/>
      <c r="QR170" s="469"/>
      <c r="QS170" s="469"/>
      <c r="QT170" s="469"/>
      <c r="QU170" s="469"/>
      <c r="QV170" s="469"/>
      <c r="QW170" s="469"/>
      <c r="QX170" s="469"/>
      <c r="QY170" s="469"/>
      <c r="QZ170" s="469"/>
      <c r="RA170" s="469"/>
      <c r="RB170" s="469"/>
      <c r="RC170" s="469"/>
      <c r="RD170" s="469"/>
    </row>
    <row r="171" spans="1:472" ht="30" hidden="1" outlineLevel="1">
      <c r="A171" s="2500"/>
      <c r="B171" s="2487" t="s">
        <v>30311</v>
      </c>
      <c r="C171" s="2214"/>
      <c r="D171" s="469"/>
      <c r="E171" s="469"/>
      <c r="F171" s="469"/>
      <c r="G171" s="469"/>
      <c r="H171" s="469"/>
      <c r="I171" s="469"/>
      <c r="J171" s="469"/>
      <c r="K171" s="469"/>
      <c r="L171" s="469"/>
      <c r="M171" s="469"/>
      <c r="N171" s="469"/>
      <c r="O171" s="469"/>
      <c r="P171" s="469"/>
      <c r="Q171" s="469"/>
      <c r="R171" s="469"/>
      <c r="S171" s="469"/>
      <c r="T171" s="469"/>
      <c r="U171" s="469"/>
      <c r="V171" s="469"/>
      <c r="W171" s="469"/>
      <c r="X171" s="469"/>
      <c r="Y171" s="469"/>
      <c r="Z171" s="469"/>
      <c r="AA171" s="469"/>
      <c r="AB171" s="469"/>
      <c r="AC171" s="469"/>
      <c r="AD171" s="469"/>
      <c r="AE171" s="469"/>
      <c r="AF171" s="469"/>
      <c r="AG171" s="469"/>
      <c r="AH171" s="1692"/>
      <c r="AI171" s="2214"/>
      <c r="AJ171" s="1573"/>
      <c r="AK171" s="469"/>
      <c r="AL171" s="469"/>
      <c r="AM171" s="469"/>
      <c r="AN171" s="469"/>
      <c r="AO171" s="469"/>
      <c r="AP171" s="469"/>
      <c r="AQ171" s="469"/>
      <c r="AR171" s="469"/>
      <c r="AS171" s="469"/>
      <c r="AT171" s="469"/>
      <c r="AU171" s="469"/>
      <c r="AV171" s="469"/>
      <c r="AW171" s="469"/>
      <c r="AX171" s="469"/>
      <c r="AY171" s="469"/>
      <c r="AZ171" s="469"/>
      <c r="BA171" s="469"/>
      <c r="BB171" s="469"/>
      <c r="BC171" s="469"/>
      <c r="BD171" s="469"/>
      <c r="BE171" s="469"/>
      <c r="BF171" s="469"/>
      <c r="BG171" s="469"/>
      <c r="BH171" s="469"/>
      <c r="BI171" s="469"/>
      <c r="BJ171" s="469"/>
      <c r="BK171" s="469"/>
      <c r="BL171" s="2214"/>
      <c r="BM171" s="469"/>
      <c r="BN171" s="469"/>
      <c r="BO171" s="469"/>
      <c r="BP171" s="469"/>
      <c r="BQ171" s="469"/>
      <c r="BR171" s="469"/>
      <c r="BS171" s="469"/>
      <c r="BT171" s="469"/>
      <c r="BU171" s="469"/>
      <c r="BV171" s="469"/>
      <c r="BW171" s="469"/>
      <c r="BX171" s="469"/>
      <c r="BY171" s="469"/>
      <c r="BZ171" s="469"/>
      <c r="CA171" s="469"/>
      <c r="CB171" s="469"/>
      <c r="CC171" s="469"/>
      <c r="CD171" s="469"/>
      <c r="CE171" s="469"/>
      <c r="CF171" s="469"/>
      <c r="CG171" s="469"/>
      <c r="CH171" s="469"/>
      <c r="CI171" s="469"/>
      <c r="CJ171" s="469"/>
      <c r="CK171" s="469"/>
      <c r="CL171" s="469"/>
      <c r="CM171" s="469"/>
      <c r="CN171" s="469"/>
      <c r="CO171" s="469"/>
      <c r="CP171" s="469"/>
      <c r="CQ171" s="469"/>
      <c r="CR171" s="2214"/>
      <c r="CS171" s="469"/>
      <c r="CT171" s="469"/>
      <c r="CU171" s="469"/>
      <c r="CV171" s="469"/>
      <c r="CW171" s="469"/>
      <c r="CX171" s="469"/>
      <c r="CY171" s="469"/>
      <c r="CZ171" s="469"/>
      <c r="DA171" s="469"/>
      <c r="DB171" s="469"/>
      <c r="DC171" s="469"/>
      <c r="DD171" s="469"/>
      <c r="DE171" s="469"/>
      <c r="DF171" s="469"/>
      <c r="DG171" s="469"/>
      <c r="DH171" s="469"/>
      <c r="DI171" s="469"/>
      <c r="DJ171" s="469"/>
      <c r="DK171" s="469"/>
      <c r="DL171" s="469"/>
      <c r="DM171" s="469"/>
      <c r="DN171" s="469"/>
      <c r="DO171" s="469"/>
      <c r="DP171" s="469"/>
      <c r="DQ171" s="469"/>
      <c r="DR171" s="469"/>
      <c r="DS171" s="469"/>
      <c r="DT171" s="469"/>
      <c r="DU171" s="469"/>
      <c r="DV171" s="469"/>
      <c r="DW171" s="2214"/>
      <c r="DX171" s="469"/>
      <c r="DY171" s="469"/>
      <c r="DZ171" s="469"/>
      <c r="EA171" s="469"/>
      <c r="EB171" s="469"/>
      <c r="EC171" s="469"/>
      <c r="ED171" s="469"/>
      <c r="EE171" s="469"/>
      <c r="EF171" s="469"/>
      <c r="EG171" s="469"/>
      <c r="EH171" s="469"/>
      <c r="EI171" s="469"/>
      <c r="EJ171" s="469"/>
      <c r="EK171" s="469"/>
      <c r="EL171" s="469"/>
      <c r="EM171" s="469"/>
      <c r="EN171" s="469"/>
      <c r="EO171" s="469"/>
      <c r="EP171" s="469"/>
      <c r="EQ171" s="469"/>
      <c r="ER171" s="469"/>
      <c r="ES171" s="469"/>
      <c r="ET171" s="469"/>
      <c r="EU171" s="469"/>
      <c r="EV171" s="469"/>
      <c r="EW171" s="469"/>
      <c r="EX171" s="469"/>
      <c r="EY171" s="469"/>
      <c r="EZ171" s="469"/>
      <c r="FA171" s="469"/>
      <c r="FB171" s="469"/>
      <c r="FC171" s="2214"/>
      <c r="FD171" s="469"/>
      <c r="FE171" s="469"/>
      <c r="FF171" s="469"/>
      <c r="FG171" s="469"/>
      <c r="FH171" s="469"/>
      <c r="FI171" s="469"/>
      <c r="FJ171" s="469"/>
      <c r="FK171" s="469"/>
      <c r="FL171" s="469"/>
      <c r="FM171" s="469"/>
      <c r="FN171" s="469"/>
      <c r="FO171" s="469"/>
      <c r="FP171" s="469"/>
      <c r="FQ171" s="469"/>
      <c r="FR171" s="469"/>
      <c r="FS171" s="469"/>
      <c r="FT171" s="469"/>
      <c r="FU171" s="469"/>
      <c r="FV171" s="469"/>
      <c r="FW171" s="469"/>
      <c r="FX171" s="469"/>
      <c r="FY171" s="469"/>
      <c r="FZ171" s="469"/>
      <c r="GA171" s="469"/>
      <c r="GB171" s="469"/>
      <c r="GC171" s="469"/>
      <c r="GD171" s="469"/>
      <c r="GE171" s="469"/>
      <c r="GF171" s="469"/>
      <c r="GG171" s="469"/>
      <c r="GH171" s="2214"/>
      <c r="GI171" s="469"/>
      <c r="GJ171" s="469"/>
      <c r="GK171" s="469"/>
      <c r="GL171" s="469"/>
      <c r="GM171" s="469"/>
      <c r="GN171" s="469"/>
      <c r="GO171" s="469"/>
      <c r="GP171" s="469"/>
      <c r="GQ171" s="469"/>
      <c r="GR171" s="469"/>
      <c r="GS171" s="469"/>
      <c r="GT171" s="469"/>
      <c r="GU171" s="469"/>
      <c r="GV171" s="469"/>
      <c r="GW171" s="469"/>
      <c r="GX171" s="469"/>
      <c r="GY171" s="469"/>
      <c r="GZ171" s="469"/>
      <c r="HA171" s="469"/>
      <c r="HB171" s="469"/>
      <c r="HC171" s="469"/>
      <c r="HD171" s="469"/>
      <c r="HE171" s="469"/>
      <c r="HF171" s="469"/>
      <c r="HG171" s="469"/>
      <c r="HH171" s="469"/>
      <c r="HI171" s="469"/>
      <c r="HJ171" s="469"/>
      <c r="HK171" s="469"/>
      <c r="HL171" s="469"/>
      <c r="HM171" s="469"/>
      <c r="HN171" s="2214"/>
      <c r="HO171" s="469"/>
      <c r="HP171" s="469"/>
      <c r="HQ171" s="469"/>
      <c r="HR171" s="469"/>
      <c r="HS171" s="469"/>
      <c r="HT171" s="469"/>
      <c r="HU171" s="469"/>
      <c r="HV171" s="469"/>
      <c r="HW171" s="469"/>
      <c r="HX171" s="469"/>
      <c r="HY171" s="469"/>
      <c r="HZ171" s="469"/>
      <c r="IA171" s="469"/>
      <c r="IB171" s="469"/>
      <c r="IC171" s="469"/>
      <c r="ID171" s="257"/>
      <c r="IE171" s="469"/>
      <c r="IF171" s="469"/>
      <c r="IG171" s="469"/>
      <c r="IH171" s="469"/>
      <c r="II171" s="469"/>
      <c r="IJ171" s="469"/>
      <c r="IK171" s="469"/>
      <c r="IL171" s="469"/>
      <c r="IM171" s="469"/>
      <c r="IN171" s="469"/>
      <c r="IO171" s="469"/>
      <c r="IP171" s="469"/>
      <c r="IQ171" s="469"/>
      <c r="IR171" s="469"/>
      <c r="IS171" s="1585"/>
      <c r="IT171" s="2206"/>
      <c r="IU171" s="1573"/>
      <c r="IV171" s="469"/>
      <c r="IW171" s="469"/>
      <c r="IX171" s="469"/>
      <c r="IY171" s="469"/>
      <c r="IZ171" s="469"/>
      <c r="JA171" s="469"/>
      <c r="JB171" s="469"/>
      <c r="JC171" s="469"/>
      <c r="JD171" s="469"/>
      <c r="JE171" s="469"/>
      <c r="JF171" s="469"/>
      <c r="JG171" s="469"/>
      <c r="JH171" s="469"/>
      <c r="JI171" s="469"/>
      <c r="JJ171" s="469"/>
      <c r="JK171" s="469"/>
      <c r="JL171" s="469"/>
      <c r="JM171" s="469"/>
      <c r="JN171" s="469"/>
      <c r="JO171" s="469"/>
      <c r="JP171" s="469"/>
      <c r="JQ171" s="469"/>
      <c r="JR171" s="469"/>
      <c r="JS171" s="469"/>
      <c r="JT171" s="469"/>
      <c r="JU171" s="469"/>
      <c r="JV171" s="469"/>
      <c r="JW171" s="469"/>
      <c r="JX171" s="469"/>
      <c r="JY171" s="2214"/>
      <c r="JZ171" s="469"/>
      <c r="KA171" s="469"/>
      <c r="KB171" s="469"/>
      <c r="KC171" s="469"/>
      <c r="KD171" s="469"/>
      <c r="KE171" s="469"/>
      <c r="KF171" s="469"/>
      <c r="KG171" s="469"/>
      <c r="KH171" s="469"/>
      <c r="KI171" s="469"/>
      <c r="KJ171" s="469"/>
      <c r="KK171" s="469"/>
      <c r="KL171" s="469"/>
      <c r="KM171" s="469"/>
      <c r="KN171" s="469"/>
      <c r="KO171" s="469"/>
      <c r="KP171" s="469"/>
      <c r="KQ171" s="469"/>
      <c r="KR171" s="469"/>
      <c r="KS171" s="469"/>
      <c r="KT171" s="469"/>
      <c r="KU171" s="469"/>
      <c r="KV171" s="469"/>
      <c r="KW171" s="469"/>
      <c r="KX171" s="469"/>
      <c r="KY171" s="469"/>
      <c r="KZ171" s="469"/>
      <c r="LA171" s="469"/>
      <c r="LB171" s="469"/>
      <c r="LC171" s="469"/>
      <c r="LD171" s="469"/>
      <c r="LE171" s="2214"/>
      <c r="LF171" s="469"/>
      <c r="LG171" s="469"/>
      <c r="LH171" s="469"/>
      <c r="LI171" s="469"/>
      <c r="LJ171" s="469"/>
      <c r="LK171" s="469"/>
      <c r="LL171" s="469"/>
      <c r="LM171" s="469"/>
      <c r="LN171" s="469"/>
      <c r="LO171" s="469"/>
      <c r="LP171" s="469"/>
      <c r="LQ171" s="469"/>
      <c r="LR171" s="469"/>
      <c r="LS171" s="469"/>
      <c r="LT171" s="469"/>
      <c r="LU171" s="469"/>
      <c r="LV171" s="469"/>
      <c r="LW171" s="469"/>
      <c r="LX171" s="469"/>
      <c r="LY171" s="469"/>
      <c r="LZ171" s="469"/>
      <c r="MA171" s="469"/>
      <c r="MB171" s="469"/>
      <c r="MC171" s="469"/>
      <c r="MD171" s="469"/>
      <c r="ME171" s="469"/>
      <c r="MF171" s="469"/>
      <c r="MG171" s="469"/>
      <c r="MH171" s="469"/>
      <c r="MI171" s="469"/>
      <c r="MJ171" s="2214"/>
      <c r="MK171" s="469"/>
      <c r="ML171" s="469"/>
      <c r="MM171" s="469"/>
      <c r="MN171" s="469"/>
      <c r="MO171" s="469"/>
      <c r="MP171" s="469"/>
      <c r="MQ171" s="469"/>
      <c r="MR171" s="469"/>
      <c r="MS171" s="469"/>
      <c r="MT171" s="469"/>
      <c r="MU171" s="469"/>
      <c r="MV171" s="469"/>
      <c r="MW171" s="469"/>
      <c r="MX171" s="469"/>
      <c r="MY171" s="469"/>
      <c r="MZ171" s="469"/>
      <c r="NA171" s="469"/>
      <c r="NB171" s="469"/>
      <c r="NC171" s="469"/>
      <c r="ND171" s="469"/>
      <c r="NE171" s="469"/>
      <c r="NF171" s="469"/>
      <c r="NG171" s="469"/>
      <c r="NH171" s="469"/>
      <c r="NI171" s="469"/>
      <c r="NJ171" s="469"/>
      <c r="NK171" s="469"/>
      <c r="NL171" s="469"/>
      <c r="NM171" s="469"/>
      <c r="NN171" s="469"/>
      <c r="NO171" s="469"/>
      <c r="NP171" s="2214"/>
      <c r="NQ171" s="469"/>
      <c r="NR171" s="469"/>
      <c r="NS171" s="469"/>
      <c r="NT171" s="469"/>
      <c r="NU171" s="469"/>
      <c r="NV171" s="469"/>
      <c r="NW171" s="469"/>
      <c r="NX171" s="469"/>
      <c r="NY171" s="469"/>
      <c r="NZ171" s="469"/>
      <c r="OA171" s="469"/>
      <c r="OB171" s="469"/>
      <c r="OC171" s="469"/>
      <c r="OD171" s="469"/>
      <c r="OE171" s="469"/>
      <c r="OF171" s="469"/>
      <c r="OG171" s="469"/>
      <c r="OH171" s="469"/>
      <c r="OI171" s="469"/>
      <c r="OJ171" s="469"/>
      <c r="OK171" s="469"/>
      <c r="OL171" s="469"/>
      <c r="OM171" s="469"/>
      <c r="ON171" s="469"/>
      <c r="OO171" s="469"/>
      <c r="OP171" s="469"/>
      <c r="OQ171" s="469"/>
      <c r="OR171" s="469"/>
      <c r="OS171" s="469"/>
      <c r="OT171" s="469"/>
      <c r="OU171" s="469"/>
      <c r="OV171" s="2214"/>
      <c r="OW171" s="469"/>
      <c r="OX171" s="469"/>
      <c r="OY171" s="469"/>
      <c r="OZ171" s="469"/>
      <c r="PA171" s="469"/>
      <c r="PB171" s="469"/>
      <c r="PC171" s="469"/>
      <c r="PD171" s="469"/>
      <c r="PE171" s="469"/>
      <c r="PF171" s="469"/>
      <c r="PG171" s="469"/>
      <c r="PH171" s="469"/>
      <c r="PI171" s="469"/>
      <c r="PJ171" s="469"/>
      <c r="PK171" s="469"/>
      <c r="PL171" s="469"/>
      <c r="PM171" s="469"/>
      <c r="PN171" s="469"/>
      <c r="PO171" s="469"/>
      <c r="PP171" s="469"/>
      <c r="PQ171" s="469"/>
      <c r="PR171" s="469"/>
      <c r="PS171" s="469"/>
      <c r="PT171" s="469"/>
      <c r="PU171" s="469"/>
      <c r="PV171" s="469"/>
      <c r="PW171" s="469"/>
      <c r="PX171" s="469"/>
      <c r="PY171" s="2214"/>
      <c r="PZ171" s="469"/>
      <c r="QA171" s="469"/>
      <c r="QB171" s="469"/>
      <c r="QC171" s="469"/>
      <c r="QD171" s="469"/>
      <c r="QE171" s="469"/>
      <c r="QF171" s="469"/>
      <c r="QG171" s="469"/>
      <c r="QH171" s="469"/>
      <c r="QI171" s="469"/>
      <c r="QJ171" s="469"/>
      <c r="QK171" s="469"/>
      <c r="QL171" s="469"/>
      <c r="QM171" s="469"/>
      <c r="QN171" s="469"/>
      <c r="QO171" s="469"/>
      <c r="QP171" s="469"/>
      <c r="QQ171" s="469"/>
      <c r="QR171" s="469"/>
      <c r="QS171" s="469"/>
      <c r="QT171" s="469"/>
      <c r="QU171" s="469"/>
      <c r="QV171" s="469"/>
      <c r="QW171" s="469"/>
      <c r="QX171" s="469"/>
      <c r="QY171" s="469"/>
      <c r="QZ171" s="469"/>
      <c r="RA171" s="469"/>
      <c r="RB171" s="469"/>
      <c r="RC171" s="469"/>
      <c r="RD171" s="469"/>
    </row>
    <row r="172" spans="1:472" ht="15" hidden="1" outlineLevel="1">
      <c r="A172" s="2560"/>
      <c r="B172" s="2494" t="s">
        <v>18016</v>
      </c>
      <c r="C172" s="2205"/>
      <c r="D172" s="1782"/>
      <c r="E172" s="1782"/>
      <c r="F172" s="1782"/>
      <c r="G172" s="1782"/>
      <c r="H172" s="1782"/>
      <c r="I172" s="1782"/>
      <c r="J172" s="1782"/>
      <c r="K172" s="1782"/>
      <c r="L172" s="1782"/>
      <c r="M172" s="1782"/>
      <c r="N172" s="1782"/>
      <c r="O172" s="1782"/>
      <c r="P172" s="1782"/>
      <c r="Q172" s="1782"/>
      <c r="R172" s="1782"/>
      <c r="S172" s="1782"/>
      <c r="T172" s="1782"/>
      <c r="U172" s="1782"/>
      <c r="V172" s="1782"/>
      <c r="W172" s="1782"/>
      <c r="X172" s="1782"/>
      <c r="Y172" s="1782"/>
      <c r="Z172" s="1782"/>
      <c r="AA172" s="1782"/>
      <c r="AB172" s="1782"/>
      <c r="AC172" s="1782"/>
      <c r="AD172" s="1782"/>
      <c r="AE172" s="1782"/>
      <c r="AF172" s="1782"/>
      <c r="AG172" s="1782"/>
      <c r="AH172" s="1949"/>
      <c r="AI172" s="2205"/>
      <c r="AJ172" s="1797"/>
      <c r="AK172" s="1782"/>
      <c r="AL172" s="1782"/>
      <c r="AM172" s="1782"/>
      <c r="AN172" s="1782"/>
      <c r="AO172" s="1782"/>
      <c r="AP172" s="1782"/>
      <c r="AQ172" s="1782"/>
      <c r="AR172" s="1782"/>
      <c r="AS172" s="1782"/>
      <c r="AT172" s="1782"/>
      <c r="AU172" s="1782"/>
      <c r="AV172" s="1782"/>
      <c r="AW172" s="1782"/>
      <c r="AX172" s="1782"/>
      <c r="AY172" s="1782"/>
      <c r="AZ172" s="1782"/>
      <c r="BA172" s="1782"/>
      <c r="BB172" s="1782"/>
      <c r="BC172" s="1782"/>
      <c r="BD172" s="1782"/>
      <c r="BE172" s="1782"/>
      <c r="BF172" s="1782"/>
      <c r="BG172" s="1782"/>
      <c r="BH172" s="1782"/>
      <c r="BI172" s="1782"/>
      <c r="BJ172" s="1782"/>
      <c r="BK172" s="1782"/>
      <c r="BL172" s="2205"/>
      <c r="BM172" s="1782"/>
      <c r="BN172" s="1782"/>
      <c r="BO172" s="1782"/>
      <c r="BP172" s="1782"/>
      <c r="BQ172" s="1782"/>
      <c r="BR172" s="1782"/>
      <c r="BS172" s="1782"/>
      <c r="BT172" s="1782"/>
      <c r="BU172" s="1782"/>
      <c r="BV172" s="1782"/>
      <c r="BW172" s="1782"/>
      <c r="BX172" s="1782"/>
      <c r="BY172" s="1782"/>
      <c r="BZ172" s="1782"/>
      <c r="CA172" s="1782"/>
      <c r="CB172" s="1782"/>
      <c r="CC172" s="1782"/>
      <c r="CD172" s="1782"/>
      <c r="CE172" s="1782"/>
      <c r="CF172" s="1782"/>
      <c r="CG172" s="1782"/>
      <c r="CH172" s="1782"/>
      <c r="CI172" s="1782"/>
      <c r="CJ172" s="1782"/>
      <c r="CK172" s="1782"/>
      <c r="CL172" s="1782"/>
      <c r="CM172" s="1782"/>
      <c r="CN172" s="1782"/>
      <c r="CO172" s="1782"/>
      <c r="CP172" s="1782"/>
      <c r="CQ172" s="1782"/>
      <c r="CR172" s="2205"/>
      <c r="CS172" s="1782"/>
      <c r="CT172" s="1782"/>
      <c r="CU172" s="1782"/>
      <c r="CV172" s="1782"/>
      <c r="CW172" s="1782"/>
      <c r="CX172" s="1782"/>
      <c r="CY172" s="1782"/>
      <c r="CZ172" s="1782"/>
      <c r="DA172" s="1782"/>
      <c r="DB172" s="1782"/>
      <c r="DC172" s="1782"/>
      <c r="DD172" s="1782"/>
      <c r="DE172" s="1782"/>
      <c r="DF172" s="1782"/>
      <c r="DG172" s="1782"/>
      <c r="DH172" s="1782"/>
      <c r="DI172" s="1782"/>
      <c r="DJ172" s="1782"/>
      <c r="DK172" s="1782"/>
      <c r="DL172" s="1782"/>
      <c r="DM172" s="1782"/>
      <c r="DN172" s="1782"/>
      <c r="DO172" s="1782"/>
      <c r="DP172" s="1782"/>
      <c r="DQ172" s="1782"/>
      <c r="DR172" s="1782"/>
      <c r="DS172" s="1782"/>
      <c r="DT172" s="1782"/>
      <c r="DU172" s="1782"/>
      <c r="DV172" s="1782"/>
      <c r="DW172" s="2205"/>
      <c r="DX172" s="1782"/>
      <c r="DY172" s="1782"/>
      <c r="DZ172" s="1782"/>
      <c r="EA172" s="1782"/>
      <c r="EB172" s="1782"/>
      <c r="EC172" s="1782"/>
      <c r="ED172" s="1782"/>
      <c r="EE172" s="1782"/>
      <c r="EF172" s="1782"/>
      <c r="EG172" s="1782"/>
      <c r="EH172" s="1782"/>
      <c r="EI172" s="1782"/>
      <c r="EJ172" s="1782"/>
      <c r="EK172" s="1782"/>
      <c r="EL172" s="1782"/>
      <c r="EM172" s="1782"/>
      <c r="EN172" s="1782"/>
      <c r="EO172" s="1782"/>
      <c r="EP172" s="1782"/>
      <c r="EQ172" s="1782"/>
      <c r="ER172" s="1782"/>
      <c r="ES172" s="1782"/>
      <c r="ET172" s="1782"/>
      <c r="EU172" s="1782"/>
      <c r="EV172" s="1782"/>
      <c r="EW172" s="1782"/>
      <c r="EX172" s="1782"/>
      <c r="EY172" s="1782"/>
      <c r="EZ172" s="1782"/>
      <c r="FA172" s="1782"/>
      <c r="FB172" s="1782"/>
      <c r="FC172" s="2205"/>
      <c r="FD172" s="1782"/>
      <c r="FE172" s="1782"/>
      <c r="FF172" s="1782"/>
      <c r="FG172" s="1782"/>
      <c r="FH172" s="1782"/>
      <c r="FI172" s="1782"/>
      <c r="FJ172" s="1782"/>
      <c r="FK172" s="1782"/>
      <c r="FL172" s="1782"/>
      <c r="FM172" s="1782"/>
      <c r="FN172" s="1782"/>
      <c r="FO172" s="1782"/>
      <c r="FP172" s="1782"/>
      <c r="FQ172" s="1782"/>
      <c r="FR172" s="1782"/>
      <c r="FS172" s="1782"/>
      <c r="FT172" s="1782"/>
      <c r="FU172" s="1782"/>
      <c r="FV172" s="1782"/>
      <c r="FW172" s="1782"/>
      <c r="FX172" s="1782"/>
      <c r="FY172" s="1782"/>
      <c r="FZ172" s="1782"/>
      <c r="GA172" s="1782"/>
      <c r="GB172" s="1782"/>
      <c r="GC172" s="1782"/>
      <c r="GD172" s="1782"/>
      <c r="GE172" s="1782"/>
      <c r="GF172" s="1782"/>
      <c r="GG172" s="1782"/>
      <c r="GH172" s="2205"/>
      <c r="GI172" s="1782"/>
      <c r="GJ172" s="1782"/>
      <c r="GK172" s="1782"/>
      <c r="GL172" s="1782"/>
      <c r="GM172" s="1782"/>
      <c r="GN172" s="1782"/>
      <c r="GO172" s="1782"/>
      <c r="GP172" s="1782"/>
      <c r="GQ172" s="1782"/>
      <c r="GR172" s="1782"/>
      <c r="GS172" s="1782"/>
      <c r="GT172" s="1782"/>
      <c r="GU172" s="1782"/>
      <c r="GV172" s="1782"/>
      <c r="GW172" s="1782"/>
      <c r="GX172" s="1782"/>
      <c r="GY172" s="1782"/>
      <c r="GZ172" s="1782"/>
      <c r="HA172" s="1782"/>
      <c r="HB172" s="1782"/>
      <c r="HC172" s="1782"/>
      <c r="HD172" s="1782"/>
      <c r="HE172" s="1782"/>
      <c r="HF172" s="1782"/>
      <c r="HG172" s="1782"/>
      <c r="HH172" s="1782"/>
      <c r="HI172" s="1782"/>
      <c r="HJ172" s="1782"/>
      <c r="HK172" s="1782"/>
      <c r="HL172" s="1782"/>
      <c r="HM172" s="1782"/>
      <c r="HN172" s="2205"/>
      <c r="HO172" s="1782"/>
      <c r="HP172" s="1782"/>
      <c r="HQ172" s="1782"/>
      <c r="HR172" s="1782"/>
      <c r="HS172" s="1782"/>
      <c r="HT172" s="1782"/>
      <c r="HU172" s="1782"/>
      <c r="HV172" s="1782"/>
      <c r="HW172" s="1782"/>
      <c r="HX172" s="1782"/>
      <c r="HY172" s="1782"/>
      <c r="HZ172" s="1782"/>
      <c r="IA172" s="1782"/>
      <c r="IB172" s="1782"/>
      <c r="IC172" s="1782"/>
      <c r="ID172" s="1950"/>
      <c r="IE172" s="1782"/>
      <c r="IF172" s="1782"/>
      <c r="IG172" s="1782"/>
      <c r="IH172" s="1782"/>
      <c r="II172" s="1782"/>
      <c r="IJ172" s="1782"/>
      <c r="IK172" s="1782"/>
      <c r="IL172" s="1782"/>
      <c r="IM172" s="1782"/>
      <c r="IN172" s="1782"/>
      <c r="IO172" s="1782"/>
      <c r="IP172" s="1782"/>
      <c r="IQ172" s="1782"/>
      <c r="IR172" s="1782"/>
      <c r="IS172" s="1951"/>
      <c r="IT172" s="2206"/>
      <c r="IU172" s="1797"/>
      <c r="IV172" s="1782"/>
      <c r="IW172" s="1782"/>
      <c r="IX172" s="1782"/>
      <c r="IY172" s="1782"/>
      <c r="IZ172" s="1782"/>
      <c r="JA172" s="1782"/>
      <c r="JB172" s="1782"/>
      <c r="JC172" s="1782"/>
      <c r="JD172" s="1782"/>
      <c r="JE172" s="1782"/>
      <c r="JF172" s="1782"/>
      <c r="JG172" s="1782"/>
      <c r="JH172" s="1782"/>
      <c r="JI172" s="1782"/>
      <c r="JJ172" s="1782"/>
      <c r="JK172" s="1782"/>
      <c r="JL172" s="1782"/>
      <c r="JM172" s="1782"/>
      <c r="JN172" s="1782"/>
      <c r="JO172" s="1782"/>
      <c r="JP172" s="1782"/>
      <c r="JQ172" s="1782"/>
      <c r="JR172" s="1782"/>
      <c r="JS172" s="1782"/>
      <c r="JT172" s="1782"/>
      <c r="JU172" s="1782"/>
      <c r="JV172" s="1782"/>
      <c r="JW172" s="1782"/>
      <c r="JX172" s="1782"/>
      <c r="JY172" s="2205"/>
      <c r="JZ172" s="1782"/>
      <c r="KA172" s="1782"/>
      <c r="KB172" s="1782"/>
      <c r="KC172" s="1782"/>
      <c r="KD172" s="1782"/>
      <c r="KE172" s="1782"/>
      <c r="KF172" s="1782"/>
      <c r="KG172" s="1782"/>
      <c r="KH172" s="1782"/>
      <c r="KI172" s="1782"/>
      <c r="KJ172" s="1782"/>
      <c r="KK172" s="1782"/>
      <c r="KL172" s="1782"/>
      <c r="KM172" s="1782"/>
      <c r="KN172" s="1782"/>
      <c r="KO172" s="1782"/>
      <c r="KP172" s="1782"/>
      <c r="KQ172" s="1782"/>
      <c r="KR172" s="1782"/>
      <c r="KS172" s="1782"/>
      <c r="KT172" s="1782"/>
      <c r="KU172" s="1782"/>
      <c r="KV172" s="1782"/>
      <c r="KW172" s="1782"/>
      <c r="KX172" s="1782"/>
      <c r="KY172" s="1782"/>
      <c r="KZ172" s="1782"/>
      <c r="LA172" s="1782"/>
      <c r="LB172" s="1782"/>
      <c r="LC172" s="1782"/>
      <c r="LD172" s="1782"/>
      <c r="LE172" s="2205"/>
      <c r="LF172" s="1782"/>
      <c r="LG172" s="1782"/>
      <c r="LH172" s="1782"/>
      <c r="LI172" s="1782"/>
      <c r="LJ172" s="1782"/>
      <c r="LK172" s="1782"/>
      <c r="LL172" s="1782"/>
      <c r="LM172" s="1782"/>
      <c r="LN172" s="1782"/>
      <c r="LO172" s="1782"/>
      <c r="LP172" s="1782"/>
      <c r="LQ172" s="1782"/>
      <c r="LR172" s="1782"/>
      <c r="LS172" s="1782"/>
      <c r="LT172" s="1782"/>
      <c r="LU172" s="1782"/>
      <c r="LV172" s="1782"/>
      <c r="LW172" s="1782"/>
      <c r="LX172" s="1782"/>
      <c r="LY172" s="1782"/>
      <c r="LZ172" s="1782"/>
      <c r="MA172" s="1782"/>
      <c r="MB172" s="1782"/>
      <c r="MC172" s="1782"/>
      <c r="MD172" s="1782"/>
      <c r="ME172" s="1782"/>
      <c r="MF172" s="1782"/>
      <c r="MG172" s="1782"/>
      <c r="MH172" s="1782"/>
      <c r="MI172" s="1782"/>
      <c r="MJ172" s="2205"/>
      <c r="MK172" s="1782"/>
      <c r="ML172" s="1782"/>
      <c r="MM172" s="1782"/>
      <c r="MN172" s="1782"/>
      <c r="MO172" s="1782"/>
      <c r="MP172" s="1782"/>
      <c r="MQ172" s="1782"/>
      <c r="MR172" s="1782"/>
      <c r="MS172" s="1782"/>
      <c r="MT172" s="1782"/>
      <c r="MU172" s="1782"/>
      <c r="MV172" s="1782"/>
      <c r="MW172" s="1782"/>
      <c r="MX172" s="1782"/>
      <c r="MY172" s="1782"/>
      <c r="MZ172" s="1782"/>
      <c r="NA172" s="1782"/>
      <c r="NB172" s="1782"/>
      <c r="NC172" s="1782"/>
      <c r="ND172" s="1782"/>
      <c r="NE172" s="1782"/>
      <c r="NF172" s="1782"/>
      <c r="NG172" s="1782"/>
      <c r="NH172" s="1782"/>
      <c r="NI172" s="1782"/>
      <c r="NJ172" s="1782"/>
      <c r="NK172" s="1782"/>
      <c r="NL172" s="1782"/>
      <c r="NM172" s="1782"/>
      <c r="NN172" s="1782"/>
      <c r="NO172" s="1782"/>
      <c r="NP172" s="2205"/>
      <c r="NQ172" s="1782"/>
      <c r="NR172" s="1782"/>
      <c r="NS172" s="1782"/>
      <c r="NT172" s="1782"/>
      <c r="NU172" s="1782"/>
      <c r="NV172" s="1782"/>
      <c r="NW172" s="1782"/>
      <c r="NX172" s="1782"/>
      <c r="NY172" s="1782"/>
      <c r="NZ172" s="1782"/>
      <c r="OA172" s="1782"/>
      <c r="OB172" s="1782"/>
      <c r="OC172" s="1782"/>
      <c r="OD172" s="1782"/>
      <c r="OE172" s="1782"/>
      <c r="OF172" s="1782"/>
      <c r="OG172" s="1782"/>
      <c r="OH172" s="1782"/>
      <c r="OI172" s="1782"/>
      <c r="OJ172" s="1782"/>
      <c r="OK172" s="1782"/>
      <c r="OL172" s="1782"/>
      <c r="OM172" s="1782"/>
      <c r="ON172" s="1782"/>
      <c r="OO172" s="1782"/>
      <c r="OP172" s="1782"/>
      <c r="OQ172" s="1782"/>
      <c r="OR172" s="1782"/>
      <c r="OS172" s="1782"/>
      <c r="OT172" s="1782"/>
      <c r="OU172" s="1782"/>
      <c r="OV172" s="2205"/>
      <c r="OW172" s="1782"/>
      <c r="OX172" s="1782"/>
      <c r="OY172" s="1782"/>
      <c r="OZ172" s="1782"/>
      <c r="PA172" s="1782"/>
      <c r="PB172" s="1782"/>
      <c r="PC172" s="1782"/>
      <c r="PD172" s="1782"/>
      <c r="PE172" s="1782"/>
      <c r="PF172" s="1782"/>
      <c r="PG172" s="1782"/>
      <c r="PH172" s="1782"/>
      <c r="PI172" s="1782"/>
      <c r="PJ172" s="1782"/>
      <c r="PK172" s="1782"/>
      <c r="PL172" s="1782"/>
      <c r="PM172" s="1782"/>
      <c r="PN172" s="1782"/>
      <c r="PO172" s="1782"/>
      <c r="PP172" s="1782"/>
      <c r="PQ172" s="1782"/>
      <c r="PR172" s="1782"/>
      <c r="PS172" s="1782"/>
      <c r="PT172" s="1782"/>
      <c r="PU172" s="1782"/>
      <c r="PV172" s="1782"/>
      <c r="PW172" s="1782"/>
      <c r="PX172" s="1782"/>
      <c r="PY172" s="2205"/>
      <c r="PZ172" s="1782"/>
      <c r="QA172" s="1782"/>
      <c r="QB172" s="1782"/>
      <c r="QC172" s="1782"/>
      <c r="QD172" s="1782"/>
      <c r="QE172" s="1782"/>
      <c r="QF172" s="1782"/>
      <c r="QG172" s="1782"/>
      <c r="QH172" s="1782"/>
      <c r="QI172" s="1782"/>
      <c r="QJ172" s="1782"/>
      <c r="QK172" s="1782"/>
      <c r="QL172" s="1782"/>
      <c r="QM172" s="1782"/>
      <c r="QN172" s="1782"/>
      <c r="QO172" s="1782"/>
      <c r="QP172" s="1782"/>
      <c r="QQ172" s="1782"/>
      <c r="QR172" s="1782"/>
      <c r="QS172" s="1782"/>
      <c r="QT172" s="1782"/>
      <c r="QU172" s="1782"/>
      <c r="QV172" s="1782"/>
      <c r="QW172" s="1782"/>
      <c r="QX172" s="1782"/>
      <c r="QY172" s="1782"/>
      <c r="QZ172" s="1782"/>
      <c r="RA172" s="1782"/>
      <c r="RB172" s="1782"/>
      <c r="RC172" s="1782"/>
      <c r="RD172" s="1782"/>
    </row>
  </sheetData>
  <mergeCells count="114">
    <mergeCell ref="OI5:OI12"/>
    <mergeCell ref="OX5:OX12"/>
    <mergeCell ref="PA5:PA12"/>
    <mergeCell ref="BO5:BO12"/>
    <mergeCell ref="BO13:BO14"/>
    <mergeCell ref="DG5:DG12"/>
    <mergeCell ref="DF13:DF15"/>
    <mergeCell ref="FI5:FI12"/>
    <mergeCell ref="FI13:FI14"/>
    <mergeCell ref="GJ13:GJ15"/>
    <mergeCell ref="GO13:GO15"/>
    <mergeCell ref="CA5:CA12"/>
    <mergeCell ref="CH5:CH12"/>
    <mergeCell ref="CV5:CV12"/>
    <mergeCell ref="DK5:DK12"/>
    <mergeCell ref="EB5:EB12"/>
    <mergeCell ref="CV13:CV14"/>
    <mergeCell ref="EF13:EF14"/>
    <mergeCell ref="OF13:OF15"/>
    <mergeCell ref="OP13:OP15"/>
    <mergeCell ref="OX13:OX15"/>
    <mergeCell ref="LL13:LL15"/>
    <mergeCell ref="LP13:LP15"/>
    <mergeCell ref="MR13:MR15"/>
    <mergeCell ref="A153:A156"/>
    <mergeCell ref="A157:A161"/>
    <mergeCell ref="A162:A167"/>
    <mergeCell ref="A168:A172"/>
    <mergeCell ref="A63:A64"/>
    <mergeCell ref="A65:A78"/>
    <mergeCell ref="A79:A92"/>
    <mergeCell ref="A93:B93"/>
    <mergeCell ref="A94:A98"/>
    <mergeCell ref="A99:A114"/>
    <mergeCell ref="A116:A124"/>
    <mergeCell ref="A39:A44"/>
    <mergeCell ref="A45:A50"/>
    <mergeCell ref="A51:A53"/>
    <mergeCell ref="A54:A55"/>
    <mergeCell ref="A56:A59"/>
    <mergeCell ref="A126:A139"/>
    <mergeCell ref="A140:A144"/>
    <mergeCell ref="A145:A147"/>
    <mergeCell ref="A148:A152"/>
    <mergeCell ref="A4:B4"/>
    <mergeCell ref="A5:A12"/>
    <mergeCell ref="R5:R12"/>
    <mergeCell ref="BB5:BB12"/>
    <mergeCell ref="BT5:BT12"/>
    <mergeCell ref="A13:A18"/>
    <mergeCell ref="BO16:BO18"/>
    <mergeCell ref="A19:A23"/>
    <mergeCell ref="A25:A38"/>
    <mergeCell ref="NK13:NK14"/>
    <mergeCell ref="NQ13:NQ15"/>
    <mergeCell ref="NT13:NT15"/>
    <mergeCell ref="NU13:NU15"/>
    <mergeCell ref="NV13:NV15"/>
    <mergeCell ref="NY13:NY15"/>
    <mergeCell ref="OB13:OB15"/>
    <mergeCell ref="AX5:AX12"/>
    <mergeCell ref="AM16:AM18"/>
    <mergeCell ref="BT13:BT15"/>
    <mergeCell ref="BT16:BT17"/>
    <mergeCell ref="MY5:MY12"/>
    <mergeCell ref="NH5:NH12"/>
    <mergeCell ref="NI5:NI12"/>
    <mergeCell ref="MS13:MS15"/>
    <mergeCell ref="MV13:MV15"/>
    <mergeCell ref="NI13:NI14"/>
    <mergeCell ref="NJ13:NJ14"/>
    <mergeCell ref="MT14:MT15"/>
    <mergeCell ref="OC13:OC15"/>
    <mergeCell ref="OD13:OD15"/>
    <mergeCell ref="QC13:QC14"/>
    <mergeCell ref="QE13:QE14"/>
    <mergeCell ref="QH13:QH14"/>
    <mergeCell ref="QL13:QL14"/>
    <mergeCell ref="QO13:QO14"/>
    <mergeCell ref="NL16:NL17"/>
    <mergeCell ref="NM16:NM18"/>
    <mergeCell ref="NN16:NN18"/>
    <mergeCell ref="NO16:NO18"/>
    <mergeCell ref="NV16:NV18"/>
    <mergeCell ref="NW16:NW18"/>
    <mergeCell ref="OE16:OE17"/>
    <mergeCell ref="OX17:OX18"/>
    <mergeCell ref="FX5:FX12"/>
    <mergeCell ref="GO5:GO12"/>
    <mergeCell ref="HV5:HV12"/>
    <mergeCell ref="JU5:JU11"/>
    <mergeCell ref="KN5:KN6"/>
    <mergeCell ref="LT5:LT11"/>
    <mergeCell ref="KN8:KN12"/>
    <mergeCell ref="LS13:LS15"/>
    <mergeCell ref="LH14:LH15"/>
    <mergeCell ref="JI5:JI12"/>
    <mergeCell ref="IW13:IW15"/>
    <mergeCell ref="JB13:JB15"/>
    <mergeCell ref="JF13:JF15"/>
    <mergeCell ref="KI13:KI15"/>
    <mergeCell ref="KM13:KM15"/>
    <mergeCell ref="KS13:KS15"/>
    <mergeCell ref="FO13:FO15"/>
    <mergeCell ref="GI13:GI15"/>
    <mergeCell ref="CV16:CV17"/>
    <mergeCell ref="DG17:DG18"/>
    <mergeCell ref="EB13:EB14"/>
    <mergeCell ref="EE13:EE14"/>
    <mergeCell ref="EL13:EL15"/>
    <mergeCell ref="EY13:EY15"/>
    <mergeCell ref="FE13:FE15"/>
    <mergeCell ref="FG13:FG15"/>
    <mergeCell ref="FH13:FH15"/>
  </mergeCells>
  <conditionalFormatting sqref="FX5:FX12 IY5 JF5 JM5:JM7 JR5:JR9 JT5 KB5 KI5 KP5 KW5 LD5 LL5:LL7 LS5 LY5:LY15 LZ5:LZ16 MA5:MB12 MC5 MD5:ME12 MF5 MG5:MG10 MH5:MI12 MT5:MT7 NA5:NA9 NE5:NE12 NM5:NO17 NR5:NS5 NT5:NT7 NY5 OE5:OE18 OF5:OG5 OH5:OJ18 OL5 OM5:OM18 ON5:ON17 OO5:OO16 OP5:OP14 OQ5 OS5:OS10 OT5:OU5 OW5:OW7 OX5:OX17 PA5:PA18 PB5 PC5:PD18 PE5 PF5:PF7 PH5:PH7 PI5 PP5 PW5 PZ5:QB7 QC5:QD8 QE5:QQ7 QR5:QS8 QT5:QU7 QV5:QV8 QW5:RD7 GJ6:GJ7 GZ6 HW6:HW7 IK6:IL11 IZ6:IZ18 JA6:JA10 JB6 JD6 JH6:JH7 JN6:JN7 JO6 JS6:JS9 JV6 JW6:JW11 KD6:KD11 KH6:KH11 KK6:KL7 KM6 KO6:KO7 KQ6:KQ18 KR6 KT6:KT9 KU6:KU7 KV6:KV11 KX6:KZ7 LA6 LG6 LN6:LN7 LO6 LQ6:LQ11 LU6 LX6 MM6:MM11 NB6 NG6 NK6:NK11 NV6:NW7 NZ6:OA7 OK6:OK11 OR6:OR11 PK6:PK7 PR6:PR7 PT6:PU8 GV7 HJ7 HL7 HQ7 HX7 IA7:IB7 ID7 IN7 IO7:IO8 JJ7:JL7 JT7 JX7 KA7:KB7 KE7:KE8 KG7:KG8 KJ7 KN7 KP7 KW7:KW8 LB7 LH7:LI7 LM7 LR7:LR9 LS7:LS11 MP7:MQ7 MU7:MU11 MZ7:MZ10 ND7 NJ7:NJ11 NL7:NL11 NP7:NQ7 NS7 NU7 NX7:NX8 NY7 OB7:OB8 OC7 OD7:OD8 OF7:OF13 OL7:OL15 OQ7 OT7:OT8 OU7:OV7 OY7:OZ7 PB7 PE7 PG7:PG11 PI7:PJ7 PL7:PQ7 PS7:PS8 PV7:PV8 PW7:PY7 HK8 IJ8 IM8 JB8:JB11 JF8 JP8 KM8 LV8 MN8 NF8 NR8 OG8 HF9:HF10 IW9 IY9 JD9:JD11 JV9 KO9 LC9 MT9:MT13 OQ9:OQ10 PB9:PB18 PF9:PF18 PH9:PI10 QF9:QF10 GK10:GL10 GN10 GR10:GT10 GX10 GZ10:HA10 HG10 HI10 HK10 HT10 HX10 IA10:IB10 ID10 II10:IJ10 IO10:IP10 JM10 JT10 JX10 KC10 KJ10 KK10:KK11 KR10 KW10:KX10 KZ10 LH10 LL10:LM10 LU10:LV10 LX10 MC10:MC12 NB10 ND10 NF10:NG10 NP10:NU10 NV10:NV11 NW10:OD10 OT10:OT18 OU10:OW10 OY10:OZ10 PE10 PJ10:QE10 QG10:RD10 JR11:JR12 JS11 KO11 LR11 NA11:NA12 OG11:OG18 JG12:JG18 JN12:JN18 JU12:JU18 KC12:KC18 KJ12:KJ18 KX12:KX18 LF12:LF18 LM12:LM13 LT12:LT18 MF12:MG12 NS12:NS18 NZ12:NZ18 OQ12:OQ18 OS12:OS16 OU12:OU18 OW12:OW13 PE12:PE18 PH12:PJ18 PQ12:PQ18 PX12:PX18 PY12:QG15 QH12:QH18 QI12:RD15 GC13 GI13 GK13:GK15 GL13:GL14 GO13:GO15 GV13 GW13:GW15 GX13 HF13 HK13:HK15 HQ13:HQ18 HR13:HR15 HU13:HU15 IF13 IG13:IG14 IH13:IH15 II13 IJ13:IJ15 IQ13:IQ16 IR13:IR15 IW13:IY18 JA13:JF18 JH13:JM18 JP13:JP18 JS13:JT18 JV13:JX18 JZ13:KB18 KD13:KI18 KK13:KN18 KR13:KS18 KT13:KT14 KU13:KW18 KY13:KZ18 LC13:LC18 LD13:LD15 LG13:LG18 LH13 LI13:LI18 LJ13:LJ15 LK13:LK14 LN13:LN18 LP13:LR15 LU13:LU18 LV13 LW13:LW15 MK13:MK15 ML13 MN13:MN15 MU13:MU14 MV13:MV16 NQ13:NQ18 NR13 NT13:NU18 NV13 NW13:NW18 NX13:NX15 NY13 OA13:OA18 OB13:OD13 OK13:OK18 OR13:OR18 OV13 OY13:OZ18 PG13:PG18 PK13:PP18 PR13:PW18 GU14 GY14 HB14:HC15 HJ14:HJ16 HO14:HO15 HP14:HP18 HS14:HS15 HW14:HX16 HZ14:HZ18 IA14:IA16 IC14:IC18 IE14:IE18 IK14:IK17 IL14:IL16 IM14 IO14:IO15 IS14:IS15 JO14:JO18 JQ14:JQ18 KO14:KP16 LB14:LB18 MA14:MA17 MB14:MB16 MC14:MC15 MD14:MD16 MP14:MP16 MW14:MX14 MY14:MY15 MZ14:NA14 NB14:NB18 NC14:ND16 NL14:NL16 GP15:GQ15 GV15:GV18 HG15 HI15 HM15 HV15:HV16 HY15 IB15 ID15:ID18 IF15:IF17 II15 IN15 IP15 IU15:IV18 LA15:LA18 LM15:LM18 LO15:LO18 LX15:LX17 ME15:MF18 MH15:MH17 MM15 MO15 MQ15:MQ17 NG15:NG17 NK15:NK17 GR16:GR18 GT16:GT17 GU16 GY16:HA16 HL16 IG16:IG18 IM16 JR16:JR18 KT16:KT18 LH16:LH18 LL16:LL18 LS16:LS18 NA16:NA18 NE16 NF16:NF17 NH16:NH18 NV16:NV18 NY16:NY18 OB16:OD18 OF16:OF17 OP16:OP18 GC17:GC18 GK17 GO17:GO18 GP17 GQ17:GQ18 GS17 GW17 HC17:HC18 HE17:HE18 HH17:HH18 HO17 HT17:HU18 IB17 IH17:IJ17 LJ17:LK18 LP17:LR18 LW17:LW18 MM17:MM18 MN17 MU17 MY17:MZ18 NJ17:NJ18 NR17:NR18 OW17:OW18 PZ17:QG18 QI17:RD18 GU18 HA18 HD18 HF18 HM18 HW18:HX18 IA18 IM18 KO18:KP18 MV18:MX18 NX18 PY18 IJ24:IJ29 IK24:IL27 IM24:IM32 IN24:IN31 IO24:IP26 IQ24:IR27 IS24:IS31 IU24:IU25 IV24 IW24:IW28 IY24:IY30 IZ24:IZ29 JA24:JA34 JB24:JB25 JD24:JD27 JE24:JE25 JF24:JG28 JH24:JH25 JI24:JJ26 JK24:JK25 NQ24:NQ36 NR24:NU29 NV24:NV36 NW24:NX29 NY24:NY35 NZ24:OC29 OD24:OD31 OF24:OF31 OG24:OH36 OI24:OM29 ON24:ON34 OO24:OP29 OQ24:OQ31 OR24:OU29 OW24:OW29 OX24:OX37 OY24:PA29 PB24:PB32 PC24:PC29 PD24:PD31 PE24:PF29 PG24:PG28 PH24:PI29 PZ24:RD29 GP25:GP27 GQ25 GT25 GV25 GW25:GW28 GY25:GY26 HF25:HF26 HO25:HO30 HP25:HP31 HQ25:HQ30 HR25:HR27 HS25:HU29 HW25:HW31 HX25:HX32 HY25:HY26 HZ25 IA25:IA29 IB25:IB27 IC25:IC34 ID25:ID31 IE25:IE27 IH25:II27 IX25 JL25:JL26 JM25:JM28 JN25:JN27 JO25 JP25:JP27 JQ25 JR25:JR36 JS25:JS26 JT25:JT27 JU25:JU26 JV25:JV28 JW25:JW29 JX25:JX27 JZ25:KA26 KB25:KB30 KC25:KC32 KD25:KD30 KG25:KG29 KH25:KH32 KJ25:KK28 KL25:KL31 KM25:KM29 KN25 KO25:KP30 KQ25:KQ31 KR25:KR27 KT25:KT31 KU25:KU28 KV25:KV37 KW25:KW31 KX25:KX28 KY25:KY29 KZ25:LA31 LB25:LB26 LF25:LF27 LG25:LG28 LH25:LH26 LI25:LI27 LJ25 LK25:LK26 LL25:LL35 LM25:LM28 LN25 LR25 LS25:LS28 LU25:LU27 LY25:LY36 LZ25:LZ28 MA25 MB25:MB26 MC25 MD25:MD33 ME25:ME26 MG25:MG26 MH25:MI28 MK25 MM25:MN25 MQ25:MQ29 MS25 MT25:MU27 MY25 MZ25:MZ27 NE25:NE31 NH25:NH28 NI25:NI26 NJ25:NJ27 NK25:NK31 NL25:NL29 NO25:NO27 OE25:OE36 PS25:PS29 PT25:PT31 PU25:PU29 PV25:PW26 PX25:PX27 PY25:PY29 GX26 HA26 HD26 HL26 HM26:HM27 HV26 IF26:IG30 IV26:IV28 KE26:KF27 LC26:LC27 LO26 LQ26:LQ36 LV26:LV27 LX26:LX27 MF26 ML26:ML29 MO26:MO28 NA26:NA34 ND26 OV26:OV29 PJ26:PR29 GI27:GI28 GJ27:GJ31 GK27 GQ27:GQ28 GU27:GV27 HI27:HI28 HJ27 HK27:HK28 HZ27:HZ29 JB27:JB30 JE27 JK27 KN27:KN29 LD27 LJ27:LJ36 LN27:LN28 LR27:LR36 LT27:LT30 LW27 MA27:MA31 MK27:MK36 MN27:MN28 MP27 MR27:MS27 MW27:MX27 NB27:NB28 NG27 NN27 GG28 GM28:GM29 GR28 GS28:GS30 GX28:GY28 HF28:HF29 HH28 HY28:HY30 IO28:IO31 IP28:IP29 IU28 JH28:JH29 JO28 JS28 JZ28 KA28:KA31 LH28 LK28:LK36 LO28 MC28:MC30 ME28:ME36 MF28:MG29 NC28 NF28:NF29 PV28:PV31 PW28:PW29 GN29:GN30 GT29:GV29 GZ29:HA29 HE29:HE30 HJ29 HM29 HR29:HR30 HV29 IE29 IH29:IH31 II29 IK29:IK31 IL29:IL35 IQ29:IQ31 IR29:IR36 JC29:JC30 JE29 JL29 JN29 JQ29 KR29 LB29:LB30 LC29:LC36 LD29:LD30 LF29 LW29 MB29 MT29:MT36 MU29:MU34 MW29:MX29 ND29 NG29 NJ29 NM29:NM31 PX29 GI30 GK30:GL30 GQ30 GR30:GR32 GW30:GW32 GX30:GY31 HL30:HL32 JS30:JS31 JU30:JV31 KI30 KJ30:KK32 KS30 KX30:KX32 LM30:LM31 LS30:LS32 LU30:LV30 LX30 MH30:MI33 MM30:MM36 MY30:MZ30 NB30 NC30:NC31 PG30:PG31 HA31:HB31 HF31:HF32 HJ31:HJ32 HK31 HT31:HT32 HV31:HV36 IE31 II31 IJ31:IJ32 IP31 IU31 IW31:IX31 JE31 JH31 JP31 JT31 KE31:KE36 KF31 KM31 KY31 LF31 LH31 LN31:LO31 LW31 LZ31:LZ32 MB31 MG31 ML31 MN31:MN32 MO31 MQ31 MS31 MW31 ND31 NL31 NN31:NN34 NO31:NO33 NR31:NU31 NW31 NX31:NX34 NZ31:OC31 OI31:OI37 OJ31:OK31 OL31:OL36 OM31 OO31:OP31 OR31:OW31 OY31:OZ31 PA31:PA36 PC31 PE31:PF31 PH31:PS31 PU31 PW31:RD31 GO32:GP32 GZ32 HG32:HG34 IY32:IY33 IZ32 JB32:JB36 KB32 KD32:KD34 KI32 KO32:KO36 KP32 LB32 MF32:MF34 NB32 NI32:NI36 GX33 HH33 HK33:HK34 IP33 IS33:IS36 KW33:KW34 LM33:LM34 MG33:MG36 NH33:NH36 PU33:PU34 GY34 HE34 HL34 HO34 HQ34:HR34 HT34:HU34 HW34 HY34:IB34 ID34 IF34 IN34:IO34 IZ34 JE34:JF34 JG34:JG35 JH34 JJ34 JL34:JM35 JN34:JO34 JV34 KC34 KG34 KJ34 KK34:KK35 KL34 KQ34 KR34:KR35 KX34:KY34 LA34 LO34 LU34 MN34:MP34 MR34 MY34:MY36 NC34 NG34 NM34:NM35 NS34:NS35 NU34 NZ34:OC34 OF34:OF36 OM34 OO34:OP36 OU34 OW34 OY34 PB34:PC36 PD34 PF34:PF36 PI34:PK34 PQ34:PR34 PW34 PX34:RD35 GI35 GL35 JS35:JS36 JW35:JW36 MA35:MA36 MB35 MH35:MH36 MW35:MX35 NO35:NO36 NT35 PE35 PS35 JF36 LD36 LU36 LW36 MI36 MS36 NA36:NB36 NR36 JU37 KW37 MU37 ND37 PX37:RD37 GI39 GK39:GK40 GO39:GO43 GW39:GW42 GX39:GX40 GY39:GZ39 HC39 HF39 HJ39:HK39 HL39:HL40 HM39 HO39 HP39:HP40 HQ39 HS39:HS40 HT39:HT41 HU39:HU40 HV39:HX42 IA39 IG39 IH39:IJ40 IK39:IL42 IM39:IM40 IO39:IO41 IQ39:IS40 IU39 IV39:IV40 IW39:IW42 IX39:IX40 IY39:IZ41 JA39 JD39:JE39 JF39:JF40 JI39:JI41 JJ39:JK40 JL39:JM39 JN39:JP40 JQ39 JS39:JT42 JU39:JU41 JV39:JV43 JW39:JX39 JZ39:JZ40 KA39:KC41 KD39:KG39 KH39:KI40 KJ39:KK41 KL39:KM42 KN39:KN41 KR39:KR41 KS39:KS42 KT39:KT43 KU39:KX42 KY39:KY43 KZ39:KZ42 LB39:LB40 LC39 LD39:LD40 LI39:LJ39 LK39:LL42 LM39:LM43 LN39:LN40 LP39:LQ40 LS39:LT39 LU39:LU41 LY39:LY40 LZ39:MB39 ME39:ME40 MF39:MF41 MG39 MH39:MH41 MI39 MK39 MT39 MV39:MV48 MW39:MW40 MX39:NA39 NC39 NG39 NI39 NJ39:NK40 NL39:NL42 NM39 NQ39:NQ42 NW39:NX42 OA39:OE42 OG39:OU42 OX39:OX42 PB39:PD42 PF39:PI42 PS39:PV42 PW39:PW43 PX39:RD42 GJ40 GL40:GM40 GP40:GQ40 GS40 HI40 HZ40 IN40:IN41 IP40:IP41 JG40:JG41 JH40:JH42 JR40 KO40:KP41 KQ40:KQ42 LA40 LO40 LR40:LR41 LV40:LV42 LX40 MR40 NN40:NN41 NO40:NP42 NR40:NV42 NY40:NZ42 OF40:OF42 OV40:OW42 OY40:PA42 PE40:PE42 PJ40:PR42 HA41:HA43 HB41:HB45 HF41:HH41 HJ41:HJ42 HK41 HM41 HQ41:HR41 HY41 IA41 IC41 JA41 JC41 JQ41 KF41 LF41 LG41:LG42 LH41:LH43 LI41:LI42 LJ41:LJ43 LZ41:MC41 MG41 MK41:MM41 MZ41 NH41:NH42 GQ42 GT42:GV42 GX42 GZ42 HI42:HI43 HP42 HU42 IB42 II42:IJ42 IX42 KG42:KH42 KI42:KI44 LA42:LB42 LN42:LP42 LY42 MI42 MP42:MQ42 NB42:NC42 NI42 GJ43 HG43:HH43 IA43 MB43 HV44:HV46 JC44:JC45 MH44 GO45:GO46 GP45:GQ45 GW45:GW46 HC45 HF45:HG45 HJ45:HK45 HL45:HM46 HO45:HR45 HW45:HX46 IA45:IA46 IC45:ID46 IE45 IG45 II45:IJ45 IK45:IK46 IL45:IS45 IU45:IV45 IW45:IZ47 JA45 JF45 JG45:JG47 JH45 JI45:JI48 JL45:JL46 JN45:JP46 JR45:JR47 JS45:JT46 JU45:JU47 JV45:JV46 JW45:JX45 JZ45:JZ47 KA45:KC46 KD45 KF45 KG45:KG46 KH45 KJ45:KL46 KM45:KO47 KP45 KS45:KS46 KT45:KV49 KW45 KX45:KX48 KY45:KY50 KZ45:LA46 LB45:LB47 LC45:LD46 LH45:LI45 LJ45:LJ46 LK45:LL48 LM45:LM46 LN45 LP45:LP47 LQ45:LR45 LS45:LS47 LU45:LU47 LW45 LX45:LX46 LY45:LZ45 MA45:MB46 MC45:MD45 ME45:ME47 MF45:MF46 MK45 MO45 MQ45:MQ46 MT45 NA45 NB45:NB46 NC45:ND47 NH45 NK45:NL46 NM45 NQ45 OE45 OL45:OL46 OX45 PC45:PC46 PD45 PF45 PU45:PU46 PV45:RD45 GJ46 GU46 HA46 HH46:HI46 HU46 HZ46 IF46 JQ46:JQ47 KI46:KI48 KQ46:KR48 LF46:LG47 MH46 MP46:MP47 MZ46 NF46 GS47 HP47 HR47:HT47 IE47 II47:IJ47 IM47 IU47:IV47 JA47:JB49 KE47 KP47:KP48 KW47 LI47:LI48 LO47 MK47 MR47:MS47 NQ47 NS47 NY47 OF47 OK47 OM47 OO47 PV47 PX47:RD47 HV48 JJ48:JK48 JM48:JO48 JS48:JT48 JV48:JX49 KZ48 LJ48 LM48:LM51 LY48 NF48:NG48 NI48:NK48 OG48 OQ48 OT48 OU48:OU49 JC49:JC51 JL49 NH49 GM51 GX51 HC51 HE51:HF51 HH51 HJ51 HL51:HM51 HO51:HP51 HQ51:HQ52 HT51 HV51:HV52 HZ51 IB51 ID51:IE52 IG51 II51:IK51 IN51:IN52 IO51 IP51:IP52 IR51:IS51 IV51 IZ51:JB51 JD51:JG51 JH51:JH52 JJ51 JL51 JN51:JN52 JQ51:JT52 JU51:JU53 JV51:JW52 JX51 JZ51:JZ53 KA51:KB52 KC51 KD51:KD52 KE51:KG51 KI51:KI52 KJ51:KK53 KL51 KM51:KM52 KN51:KN53 KP51 KR51:KR54 KS51 KT51:KT54 KU51:KV52 KW51 KX51:KX52 KZ51:KZ52 LB51 LF51:LF52 LG51 LH51:LH52 LI51:LK54 LL51:LL53 LN51:LQ51 LS51 LT51:LU52 LW51 LZ51 MA51:MA52 MB51 MF51:MF52 MG51 ML51:MN51 MO51:MO52 MR51:MT51 MW51:MX51 MZ51 NC51:ND51 NE51:NE52 NJ51 NR51:OQ51 OR51:OR52 OS51 OT51:OT52 OU51:PS51 PU51:PW51 PX51:PX52 PY51:RD51 GK52 HB52 IC52 IF52 IM52 KH52 KO52:KO54 KQ52:KQ54 KY52:KY53 HG53 HI53 HP53 KP53:KP54 PT53:PT54 GX54 HJ54 HO54 HW54:IE54 IJ54 IM54 IS54 IW54 IZ54 JB54 JD54 JF54 JH54 JJ54:JL54 JO54 KA54 KC54 KE54:KH54 KL54 KS54 LB54 LF54 LH54 LM54:LO54 LR54 LU54 LX54 LZ54 MB54 MF54 MH54 MK54 MN54 MQ54:MR54 MV54 MZ54:NC54 NF54:NG54 NJ54:NK54 NO54:PS54 PU54:RD54 GL56 GM56:GN57 GO56:GP56 GS56 GV56 GY56:GY58 HB56 HH56:HH57 HI56 HK56 HM56:HM58 HO56:HP57 HQ56:HQ58 HU56:HU58 HV56:HW57 HX56:HX58 IB56:IB58 ID56:IE56 IH56:IH57 IK56:IK60 IL56 IO56 IS56 IW56:IW57 IX56 IY56:IY57 JA56:JA57 JE56 JH56 JK56 JN56:JP56 JQ56:JQ57 JR56 JS56:JS58 JT56:JX56 KA56:KC57 KD56 KE56:KF57 KH56:KH58 KI56 KJ56:KJ59 KK56:KK58 KN56:KO57 KQ56:KQ61 KS56 KU56 KV56:KV58 KX56:KX57 KY56:KY58 KZ56:KZ57 LB56:LB57 LG56 LJ56 LM56:LM57 LN56:LP56 LR56 LT56:LT57 LU56:LW56 LY56 MA56:MA57 MB56 MD56:MD57 MF56:MF57 MI56 ML56:ML57 MP56:MP57 MQ56 MS56:MT56 MZ56 NB56 ND56:ND57 NE56 NG56:NI56 NJ56:NJ57 NL56 NM56:NM57 NN56:NO56 NQ56:NQ59 NR56:NR58 NS56:NU57 NV56:NV60 NW56:OQ57 OR56:OR60 OS56:OS57 OT56:OT60 OU56:OV57 OW56:OX58 OY56:PB57 PC56:PC58 PD56:PD60 PE56:PU57 PW56:PW57 PX56:PX58 PY56:PY57 PZ56:RD58 GI57:GI58 GT57 HA57 HF57:HF58 HJ57 HL57 HR57 HT57 IC57 II57:II58 IJ57 IP57:IP58 JB57 KM57 KR57:KR59 KW57:KW58 LA57 LD57 LK57:LL57 LQ57 LX57 LZ57 MH57:MH59 NA57 NF57 NK57:NK59 PV57 GK58 GO58 GR58 ID58 IL58:IL59 IO58:IO59 JG58 JU58:JV58 JW58:JW59 KP58:KP60 LG58 LU58 MG58 MI58 MU58:MU60 NE58 HL59 JA59:JA60 JF59:JF60 JH59:JH60 JT59 KE59 KN59:KN60 KS59:KS60 LI59:LI60 LK59:LK60 LQ59:LR60 LW59:LW60 MA59:MA60 MD59 ME59:ME60 MN59:MN60 MX59:MX60 NB59:NB60 NI59 NL59:NL60 NM59 NN59:NN60 NO59 NU59:NU60 NW59:NY60 OC59:OD60 OP59:OP60 OZ59:OZ60 PB59:PB60 PF59:PF60 PJ59:PJ60 PS59:PS60 PV59:PV60 HA60 HP60 HR60 HW60:HX60 HZ60:IA60 IC60:ID60 IG60 IJ60 IN60 IW60 IY60 JB60 JD60:JE60 JK60 JM60:JN60 JR60 JU60 KF60:KF61 KH60 KK60 KM60:KM61 KO60:KO61 KZ60 LB60 LF60 LL60 LN60:LO60 LS60:LV60 LX60 LZ60 MC60 MF60:MG60 MI60 ML60 MP60:MQ60 MS60:MT60 MW60 NC60 NF60 NH60 NJ60 NR60:NT60 NZ60:OB60 OE60:OO60 OQ60 OS60 OU60:OY60 PA60 PC60 PE60 PG60:PI60 PK60:PR60 PT60:PU60 PW60:RD60 HU61 IB61 IE61 IZ61 JJ61 KA61 KE61 KJ61 KU61 LA61 GO63:GO64 MY65:MY92 NE65:NE92 NH65:NH92 NK65:NK73 NN65:NN78 OE65:OE92 OI65:OI92 OX65:OX92 PA65:PA92 PB65:PB78 LY66:LY92 NI66:NI92 NL66:NL70 NM66 NO66:NO69 NQ66:NR92 NS66:NU71 NV66:NV78 NW66:NW71 NX66:NX78 NY66:OD71 OF66:OF82 OG66:OH78 OJ66:OK71 OL66:OP78 OQ66:OQ71 OR66:OR78 OS66:OS71 OT66:OT78 OU66:OU79 OW66:OW78 OY66:OY78 OZ66:OZ71 PC66:PC71 PD66:PD78 PE66:PE71 PF66:PG78 PH66:PI71 PZ66:RD78 GK67:GN67 GR67:GS67 GU67 GX67 HB67 HF67 HH67 HM67 HQ67 HS67 HU67 IK67 IW67 IZ67 JF67 JL67 JS67:JS76 JW67 KC67:KF67 KL67:KM67 KO67 KQ67 KT67 KW67 LJ67 LQ67:LR67 MK67:MK70 NB67:NB69 NC67 OV67:OV71 PJ67:PY71 IL68 JP68 JR68:JR69 LD68:LD73 LH68:LH70 LM68:LM70 LN68:LN69 LT68:LT74 LU68:LV70 MG68 MH68:MH70 MI68 MM68 MU68:MU76 NA68 NM68:NM70 GX69 HB69 HO69:HP69 HR69 HW69:HX69 IB69 IG69:IJ69 IN69:IN70 IR69 IW69 IY69:IZ69 JB69 JE69 JH69 JM69 JV69 KC69 KH69 KJ69:KL69 KO69 KU69 KW69 LB69 LG69 LK69 LR69:LR76 LS69 MA69 MC69 MO69 MX69 ND69 NG69 NJ69 NP69 IK70 IV70 JD70:JD76 JW70:JW76 KE70:KE76 KV70:KV73 LC70:LC76 LJ70 LL70 LO70:LO73 LQ70 MD70:MD73 ME70:ME75 MI70:MI72 MM70:MM76 MT70 GI71 GY71 HJ71:HK71 IY71 JR71 JT71 KH71 KM71 KP71 KU71 LA71 MC71 NO71:NP71 GZ72:GZ73 IK72:IL74 LG72:LH72 LK72:LK76 LL72:LL73 LN72:LN74 LU72 MH72:MH73 NL72 GR73 HB73 HF73:HJ73 HW73 ID73 IF73:IG73 II73:IJ73 IN73 IP73 IX73 JA73 JG73:JH73 JJ73 JM73:JO73 JR73 JV73 KD73 KJ73 KM73 KQ73 KT73 KW73 KY73:LA73 LS73 LV73:LV75 MA73 ML73 MN73 MP73:MQ73 MZ73 NB73:ND73 NF73 NJ73 NM73 NS73:NT78 NU73:NU82 NW73:NW78 NY73:OD78 OJ73:OJ79 OK73:OK78 OQ73:OQ78 OS73:OS79 OV73:OV78 OZ73:OZ78 PC73:PC78 PE73:PE78 PH73:PY78 HP74 JB74:JB76 LH74:LH76 LU74:LU75 MI74:MI75 MK74:MK78 MT74:MT88 NO74:NO76 GJ75:GK75 GX75 HE75 HH75 ID75 IF75 JE75 JJ75 JO75:JP75 JT75 KA75 KJ75 KV75:KV76 KW75 LG75:LG76 LL75 LZ75:MA75 MH75 ND75 IG76 IK76:IL76 JR76 KQ76 LD76 LM76 LO76 MD76 NK76:NK80 NL76:NL78 NM76 KK77 ML78:MS78 MU78:MX78 MZ78:ND78 NF78:NG78 NJ78 NM78 NO78 JR79 JV79:JV80 KD79 KH79 KJ79:KK79 KR79 KY79 LG79 LN79 LU79 MB79 MI79 JA80 JB80:JB81 JH80:JH81 JO80:JO81 NL80:NL81 NM80:NN80 NO80:NO84 NS80:NT82 NV80:OD82 OG80:OG82 OH80:OH92 OO80:OO88 OP80:OP92 OQ80:OQ82 OR80:OR92 OW80:OW82 OY80:OZ82 PB80:PC82 PD80:PD92 PE80:PE82 PF80:PG92 PH80:PK82 PR80:PR82 PZ80:RD88 GJ81 GQ81 GY81:GZ81 HB81 HG81 HI81 HM81 HS81:HT81 HX81 IA81 IG81 IN81 IX81 JD81 JG81:JG83 JJ81 JM81 JN81:JN83 JQ81 JS81 JW81:JW90 KC81 KE81:KG81 KJ81 KL81 KQ81 KT81:KX81 LC81 LH81:LJ81 LM81 LS81:LT81 LZ81:LZ84 MA81 MC81 ME81 MI81:MI82 MK81:ML82 MM81:MM86 MQ81 NA81 NF81:NG81 OJ81:OK82 OL81:OL92 OM81:ON82 OS81:OV82 PL81:PQ82 PS81:PW82 PX81:PY88 II82 IK82:IK87 IL82:IL84 IZ82 JR82:JR90 LK82:LK86 LR82:LR87 MD82:MD84 MH82 NB82:NB84 NN82:NN88 GZ83 HC83 HQ83 HZ83 ID83:IE83 IM83 IS83 JF83 JM83 JT83 KB83 KI83:KK83 KN83:KP83 KU83 KY83 LB83 LD83:LD86 LQ83 LW83 MB83 NC83 HP84 JD84:JD87 JS84:JS85 KQ84 KV84:KV85 LC84:LC87 LL84:LL86 LM84 LO84 MH84:MI84 MK84:MK88 MU84:MU87 NA84:NA91 NK84:NK85 NL84:NL89 NM84:NM87 NS84:NT88 NU84:NV92 NW84:OD88 OF84:OG92 OJ84:OJ92 OK84:OK88 OM84:ON92 OQ84:OQ92 OS84:OW88 OY84:OZ88 PB84:PC92 PE84:PE88 PH84:PW88 HL85 HX85 IX85:IY85 JG85 JK85 KG85:KH85 KJ85 KM85 KW85 KY85 LA85 LH85 LV85 MF85 MX85 IL86:IL88 LQ86:LQ90 MD86:MD90 MG86:MG87 MI86:MI87 NB86:NB89 NO86:NO87 GQ87 GU87 GX87 HA87 HG87 HJ87:HM87 HQ87 HT87 HX87 IA87 ID87 IG87:II87 IM87:IP87 IS87 IU87:IV87 IY87:JA87 JF87 JH87 JL87:JM87 JP87:JQ87 JT87:JV87 JX87 KD87 KF87 KK87 KM87 KP87:KQ87 KT87:KU87 KV87:KV90 KW87 KY87 LB87 LF87 LI87 LS87 LW87 LZ87 MF87 MH87:MH88 MP87 NC87 NF87:NG87 NK87:NK92 NP87 GQ89 GT89 HF89:HG89 HK89:HM89 HX89:HY89 IF89 II89 IK89:IK90 IN89:IP89 JD89:JD90 JE89 JH89 JJ89 JL89:JM89 JP89 JV89 KQ89 KX89:KZ89 LB89 LJ89 LL89 LN89 LU89:LW89 MB89:MC89 ME89:MG89 MI89 MO89 MQ89 IL90:IM90 JS90 LC90 LD90:LD92 LR90 MK90:MK92 MM90 MP90 MU90 NM90 NO90:NO92 NS90:NT92 NW90:OD92 OK90:OK92 OO90:OO92 OS90:OW92 OY90:OZ92 PE90:PE92 PH90:RD92 GT91 KB91:KC91 KI91 KP91 KW91:KW92 LL91:LL92 LS91:LS92 LZ91:LZ92 MG91:MG92 IY92 JF92 JM92 JT92 KX92:LC92 LF92:LK92 LM92:LR92 LT92:LX92 MA92:MF92 MH92:MI92 ML92:MU92 NL92:NN92 NV126 NX142">
    <cfRule type="containsText" dxfId="16" priority="1" operator="containsText" text="Whitelist New User">
      <formula>NOT(ISERROR(SEARCH(("Whitelist New User"),(FX5))))</formula>
    </cfRule>
  </conditionalFormatting>
  <conditionalFormatting sqref="JC5:JC15 JI5:JI14 HJ6 HR6 KH6 GW7 HF7 HO7 JD7:JE7 HS8 MF8 HT9 MC9 GS10:GT10 GZ10 HE10 IK10 JV10 KM10 OO10 HC13 HF13:HJ13 HL13 HP13 HS13 HT13:HT16 HV13:HV14 HW13:HX13 HZ13:IA13 IC13:IF13 IK13:IK14 IL13:IM13 IW13 IX13:JB14 JD13:JH14 JJ13:JK14 JP13:JP14 JS13:JS14 LY13:LY14 LZ13 QC13 QE13 II14 LV14 LX14 IG15 NN15 HC16:HC18 HD16 HE16:HE18 HK16:HK18 HM16:HM17 HO16 HR16:HS18 HU16 HY16:HY18 IB16 IH16:II16 IJ16:IJ18 JI16:JJ16 LW16 HI17:HJ18 HL17:HL18 HV17:HV18 HW17:HX17 IA17 JC17:JC18 HD18 HO18 IB18 IF18 IH18:II18 JP18 LX18 JC24:JC28 IF25:IG25 IL25 QC25 GV26 JI26:JI36 JJ26 JR26:JS26 IL27:IL28 HR28 IB28 IE28 II28 IK28 IQ28:IR28 LW28 HU29 IS29 HS30:HS31 HT30 IJ30:IK30 IP30 KI30 KS30 IY31:IZ31 JC31:JC36 MF31 MW31 HC32 HF32 HO32 MG32 OH33 LL36 HR39:HR40 HS39 HZ39 JB39 LV39 NM39 OQ39:OQ40 OS39:OU40 PB39:PD40 PG39:PG40 PV39:QA40 QB39:QB41 QC39:RD40 GY40:GZ40 HQ40 HY40 IA40:IF40 JI40:JI41 JJ40:JK40 JP40 JS40 LW40 NN40:OP40 OR40 OV40:OW40 OY40:PA40 PE40:PF40 PH40:PU40 GX41 HA41 HP41 HS41 HU41 II41:IJ41 JC41 OX41 HO42 HT42 IM42:IO42 JL42:JN42 KZ42:LB42 MD42:MH42 NG42 NJ42:NK42 OM42:OO42 HV43 JC44 GX45 HS45:HT46 HU45 HY45:HZ45 IB45 IF45 IH45 JB45 JP45:JP46 HA46 HP46 HR46 IE46 II46:IJ46 IL46:IN46 JI46:JI47 OL46 HO47 HV47:HX47 IC47:ID47 JC49:JC50 GM51 HR51:HS51 HU51 HW51:HY51 IA51 IC51 IF51 IH51 IL51:IM51 MM51 MW51 HP52 IJ52 HO53 HV53 IA54 IC54 LJ54 MN54 MQ54 MV54 MZ54 GM56:GM57 HJ56 HR56 JK56 JP56 KI56 LX56:LY56 MS56 NB56 NM56 OL56 PA56 GW57 HG57:HG58 IY57 KW57 HV58 HK59 LB59 IA60 IC60 LI60 LK60 LZ60:MA60 MG60 ML60 MW60 NC60 NH60 NR60:RD60 IB61 A65:IE92 IF65:IF71 IG65:NE92 NF65:NF68 NG65:RD92 NF70:NF92 IF73:IF92">
    <cfRule type="containsText" dxfId="15" priority="2" operator="containsText" text="[Whitelist New User]">
      <formula>NOT(ISERROR(SEARCH(("[Whitelist New User]"),(JC5))))</formula>
    </cfRule>
  </conditionalFormatting>
  <conditionalFormatting sqref="D5:D114 E5:E72 F5:F55 G5:H38 I5:K114 L5:L44 M5:M38 N5:O23 P5:AH114 AJ5:BK114 BM5:CQ114 CS5:CT114 CU5:CU172 CV5:CV14 CW5:DE114 DF5:DF38 DG5:DV114 DX5:EB114 EC5:EC73 ED5:EY114 EZ5:EZ7 FA5:FB114 FD5:GG114 GI5:HM114 HO5:IE114 IF5:IF71 IG5:IS114 IU5:JX114 JZ5:KD114 KE5 KF5:KF24 KG5:LA114 LB5:LB26 LC5:LD24 LF5:MI114 MK5:NE114 NF5:NG17 NH5:NH38 NI5:NI14 NJ5:PF114 PG5:PG28 PH5:PI29 PJ5:PU114 PV5:PW26 PX5:PX27 PY5:RD114 KE7:KE24 EZ9:EZ114 CV16:CV114 NI16 NI18:NI26 NF19:NF38 NG19:NG27 N26:O38 KE26:KF114 LC26:LD114 LB28:LB114 NI28:NI114 PV28:PW114 NG29:NG114 PX29:PX114 PG30:PG114 PH31:PI114 G40:G82 H40:H88 M40:O45 DF40:DF114 NF40:NF44 NH40:NH47 L46:L114 NF46:NF55 M47:M56 N47:O114 NH49:NH114 F57:F72 NF57:NF68 M58:M114 NF70:NF114 IF73:IF114 E74:F114 EC75:EC114 HN80 IT80 G84:G114 H90:H114 HN92 IT92 D116:AH124 AJ116:BK124 BM116:CQ124 CS116:CT124 CV116:DV124 DX116:FB124 FD116:GG124 GI116:HM124 HO116:IS124 IU116:JX124 JZ116:LD124 LF116:MI124 MK116:RD124 D126:AH172 AJ126:BK172 BM126:CQ172 CS126:CT172 CV126:DV172 DX126:FB172 FD126:GG172 GI126:HM172 HO126:IS172 IU126:JX172 JZ126:LD172 LF126:MI172 MK126:RD172">
    <cfRule type="containsText" dxfId="14" priority="3" operator="containsText" text="[Mart]">
      <formula>NOT(ISERROR(SEARCH(("[Mart]"),(D5))))</formula>
    </cfRule>
  </conditionalFormatting>
  <conditionalFormatting sqref="D5:D114 E5:E72 F5:F55 G5:H38 I5:K114 L5:L44 M5:M38 N5:O23 P5:AH114 AJ5:BK114 BM5:CQ114 CS5:CT114 CU5:CU172 CV5:CV14 CW5:DE114 DF5:DF38 DG5:DV114 DX5:EB114 EC5:EC73 ED5:EY114 EZ5:EZ7 FA5:FB114 FD5:GG114 GI5:HM114 HO5:IE114 IF5:IF71 IG5:IS114 IU5:JX114 JZ5:KD114 KE5 KF5:KF24 KG5:LA114 LB5:LB26 LC5:LD24 LF5:MI114 MK5:NE114 NF5:NG17 NH5:NH38 NI5:NI14 NJ5:PF114 PG5:PG28 PH5:PI29 PJ5:PU114 PV5:PW26 PX5:PX27 PY5:RD114 KE7:KE24 EZ9:EZ114 CV16:CV114 NI16 NI18:NI26 NF19:NF38 NG19:NG27 N26:O38 KE26:KF114 LC26:LD114 LB28:LB114 NI28:NI114 PV28:PW114 NG29:NG114 PX29:PX114 PG30:PG114 PH31:PI114 G40:G82 H40:H88 M40:O45 DF40:DF114 NF40:NF44 NH40:NH47 L46:L114 NF46:NF55 M47:M56 N47:O114 NH49:NH114 F57:F72 NF57:NF68 M58:M114 NF70:NF114 IF73:IF114 E74:F114 EC75:EC114 HN80 IT80 G84:G114 H90:H114 HN92 IT92 D116:AH124 AJ116:BK124 BM116:CQ124 CS116:CT124 CV116:DV124 DX116:FB124 FD116:GG124 GI116:HM124 HO116:IS124 IU116:JX124 JZ116:LD124 LF116:MI124 MK116:RD124 D126:AH172 AJ126:BK172 BM126:CQ172 CS126:CT172 CV126:DV172 DX126:FB172 FD126:GG172 GI126:HM172 HO126:IS172 IU126:JX172 JZ126:LD172 LF126:MI172 MK126:RD172">
    <cfRule type="containsText" dxfId="13" priority="4" operator="containsText" text="[PLF CP]">
      <formula>NOT(ISERROR(SEARCH(("[PLF CP]"),(D5))))</formula>
    </cfRule>
  </conditionalFormatting>
  <conditionalFormatting sqref="D5:D114 E5:E72 F5:F55 G5:H38 I5:K114 L5:L44 M5:M38 N5:O23 P5:AH114 AJ5:BK114 BM5:CQ114 CS5:CT114 CU5:CU172 CV5:CV14 CW5:DE114 DF5:DF38 DG5:DV114 DX5:EB114 EC5:EC73 ED5:EY114 EZ5:EZ7 FA5:FB114 FD5:GG114 GI5:HM114 HO5:IE114 IF5:IF71 IG5:IS114 IU5:JX114 JZ5:KD114 KE5 KF5:KF24 KG5:LA114 LB5:LB26 LC5:LD24 LF5:MI114 MK5:NE114 NF5:NG17 NH5:NH38 NI5:NI14 NJ5:PF114 PG5:PG28 PH5:PI29 PJ5:PU114 PV5:PW26 PX5:PX27 PY5:RD114 KE7:KE24 EZ9:EZ114 CV16:CV114 NI16 NI18:NI26 NF19:NF38 NG19:NG27 N26:O38 KE26:KF114 LC26:LD114 LB28:LB114 NI28:NI114 PV28:PW114 NG29:NG114 PX29:PX114 PG30:PG114 PH31:PI114 G40:G82 H40:H88 M40:O45 DF40:DF114 NF40:NF44 NH40:NH47 L46:L114 NF46:NF55 M47:M56 N47:O114 NH49:NH114 F57:F72 NF57:NF68 M58:M114 NF70:NF114 IF73:IF114 E74:F114 EC75:EC114 HN80 IT80 G84:G114 H90:H114 HN92 IT92 D116:AH124 AJ116:BK124 BM116:CQ124 CS116:CT124 CV116:DV124 DX116:FB124 FD116:GG124 GI116:HM124 HO116:IS124 IU116:JX124 JZ116:LD124 LF116:MI124 MK116:RD124 D126:AH172 AJ126:BK172 BM126:CQ172 CS126:CT172 CV126:DV172 DX126:FB172 FD126:GG172 GI126:HM172 HO126:IS172 IU126:JX172 JZ126:LD172 LF126:MI172 MK126:RD172">
    <cfRule type="containsText" dxfId="12" priority="5" operator="containsText" text="[Mass Ads]">
      <formula>NOT(ISERROR(SEARCH(("[Mass Ads]"),(D5))))</formula>
    </cfRule>
  </conditionalFormatting>
  <conditionalFormatting sqref="D5:D114 E5:E72 F5:F55 G5:H38 I5:K114 L5:L44 M5:M38 N5:O23 P5:AH114 AJ5:BK114 BM5:CQ114 CS5:CT114 CU5:CU172 CV5:CV14 CW5:DE114 DF5:DF38 DG5:DV114 DX5:EB114 EC5:EC73 ED5:EY114 EZ5:EZ7 FA5:FB114 FD5:GG114 GI5:HM114 HO5:IE114 IF5:IF71 IG5:IS114 IU5:JX114 JZ5:KD114 KE5 KF5:KF24 KG5:LA114 LB5:LB26 LC5:LD24 LF5:MI114 MK5:NE114 NF5:NG17 NH5:NH38 NI5:NI14 NJ5:PF114 PG5:PG28 PH5:PI29 PJ5:PU114 PV5:PW26 PX5:PX27 PY5:RD114 KE7:KE24 EZ9:EZ114 CV16:CV114 NI16 NI18:NI26 NF19:NF38 NG19:NG27 N26:O38 KE26:KF114 LC26:LD114 LB28:LB114 NI28:NI114 PV28:PW114 NG29:NG114 PX29:PX114 PG30:PG114 PH31:PI114 G40:G82 H40:H88 M40:O45 DF40:DF114 NF40:NF44 NH40:NH47 L46:L114 NF46:NF55 M47:M56 N47:O114 NH49:NH114 F57:F72 NF57:NF68 M58:M114 NF70:NF114 IF73:IF114 E74:F114 EC75:EC114 HN80 IT80 G84:G114 H90:H114 HN92 IT92 D116:AH124 AJ116:BK124 BM116:CQ124 CS116:CT124 CV116:DV124 DX116:FB124 FD116:GG124 GI116:HM124 HO116:IS124 IU116:JX124 JZ116:LD124 LF116:MI124 MK116:RD124 D126:AH172 AJ126:BK172 BM126:CQ172 CS126:CT172 CV126:DV172 DX126:FB172 FD126:GG172 GI126:HM172 HO126:IS172 IU126:JX172 JZ126:LD172 LF126:MI172 MK126:RD172">
    <cfRule type="containsText" dxfId="11" priority="6" operator="containsText" text="[SJBP]">
      <formula>NOT(ISERROR(SEARCH(("[SJBP]"),(D5))))</formula>
    </cfRule>
  </conditionalFormatting>
  <conditionalFormatting sqref="D5:D114 E5:E72 F5:F55 G5:H38 I5:K114 L5:L44 M5:M38 N5:O23 P5:AH114 AJ5:BK114 BM5:CQ114 CS5:CT114 CU5:CU172 CV5:CV14 CW5:DE114 DF5:DF38 DG5:DV114 DX5:EB114 EC5:EC73 ED5:EY114 EZ5:EZ7 FA5:FB114 FD5:GG114 GI5:HM114 HO5:IE114 IF5:IF71 IG5:IS114 IU5:JX114 JZ5:KD114 KE5 KF5:KF24 KG5:LA114 LB5:LB26 LC5:LD24 LF5:MI114 MK5:NE114 NF5:NG17 NH5:NH38 NI5:NI14 NJ5:PF114 PG5:PG28 PH5:PI29 PJ5:PU114 PV5:PW26 PX5:PX27 PY5:RD114 KE7:KE24 EZ9:EZ114 CV16:CV114 NI16 NI18:NI26 NF19:NF38 NG19:NG27 N26:O38 KE26:KF114 LC26:LD114 LB28:LB114 NI28:NI114 PV28:PW114 NG29:NG114 PX29:PX114 PG30:PG114 PH31:PI114 G40:G82 H40:H88 M40:O45 DF40:DF114 NF40:NF44 NH40:NH47 L46:L114 NF46:NF55 M47:M56 N47:O114 NH49:NH114 F57:F72 NF57:NF68 M58:M114 NF70:NF114 IF73:IF114 E74:F114 EC75:EC114 HN80 IT80 G84:G114 H90:H114 HN92 IT92 D116:AH124 AJ116:BK124 BM116:CQ124 CS116:CT124 CV116:DV124 DX116:FB124 FD116:GG124 GI116:HM124 HO116:IS124 IU116:JX124 JZ116:LD124 LF116:MI124 MK116:RD124 D126:AH172 AJ126:BK172 BM126:CQ172 CS126:CT172 CV126:DV172 DX126:FB172 FD126:GG172 GI126:HM172 HO126:IS172 IU126:JX172 JZ126:LD172 LF126:MI172 MK126:RD172">
    <cfRule type="containsText" dxfId="10" priority="7" operator="containsText" text="[JBP]">
      <formula>NOT(ISERROR(SEARCH(("[JBP]"),(D5))))</formula>
    </cfRule>
  </conditionalFormatting>
  <conditionalFormatting sqref="D5:D114 E5:E72 F5:F55 G5:H38 I5:K114 L5:L44 M5:M38 N5:O23 P5:AH114 AJ5:BK114 BM5:CQ114 CS5:CT114 CU5:CU172 CV5:CV14 CW5:DE114 DF5:DF38 DG5:DV114 DX5:EB114 EC5:EC73 ED5:EY114 EZ5:EZ7 FA5:FB114 FD5:GG114 GI5:HM114 HO5:IE114 IF5:IF71 IG5:IS114 IU5:JX114 JZ5:KD114 KE5 KF5:KF24 KG5:LA114 LB5:LB26 LC5:LD24 LF5:MI114 MK5:NE114 NF5:NG17 NH5:NH38 NI5:NI14 NJ5:PF114 PG5:PG28 PH5:PI29 PJ5:PU114 PV5:PW26 PX5:PX27 PY5:RD114 KE7:KE24 EZ9:EZ114 CV16:CV114 NI16 NI18:NI26 NF19:NF38 NG19:NG27 N26:O38 KE26:KF114 LC26:LD114 LB28:LB114 NI28:NI114 PV28:PW114 NG29:NG114 PX29:PX114 PG30:PG114 PH31:PI114 G40:G82 H40:H88 M40:O45 DF40:DF114 NF40:NF44 NH40:NH47 L46:L114 NF46:NF55 M47:M56 N47:O114 NH49:NH114 F57:F72 NF57:NF68 M58:M114 NF70:NF114 IF73:IF114 E74:F114 EC75:EC114 HN80 IT80 G84:G114 H90:H114 HN92 IT92 D116:AH124 AJ116:BK124 BM116:CQ124 CS116:CT124 CV116:DV124 DX116:FB124 FD116:GG124 GI116:HM124 HO116:IS124 IU116:JX124 JZ116:LD124 LF116:MI124 MK116:RD124 D126:AH172 AJ126:BK172 BM126:CQ172 CS126:CT172 CV126:DV172 DX126:FB172 FD126:GG172 GI126:HM172 HO126:IS172 IU126:JX172 JZ126:LD172 LF126:MI172 MK126:RD172">
    <cfRule type="containsText" dxfId="9" priority="8" operator="containsText" text="[SuperVIP]">
      <formula>NOT(ISERROR(SEARCH(("[SuperVIP]"),(D5))))</formula>
    </cfRule>
  </conditionalFormatting>
  <conditionalFormatting sqref="D5:D114 E5:E72 F5:F55 G5:H38 I5:K114 L5:L44 M5:M38 N5:O23 P5:AH114 AJ5:BK114 BM5:CQ114 CS5:CT114 CU5:CU172 CV5:CV14 CW5:DE114 DF5:DF38 DG5:DV114 DX5:EB114 EC5:EC73 ED5:EY114 EZ5:EZ7 FA5:FB114 FD5:GG114 GI5:HM114 HO5:IE114 IF5:IF71 IG5:IS114 IU5:JX114 JZ5:KD114 KE5 KF5:KF24 KG5:LA114 LB5:LB26 LC5:LD24 LF5:MI114 MK5:NE114 NF5:NG17 NH5:NH38 NI5:NI14 NJ5:PF114 PG5:PG28 PH5:PI29 PJ5:PU114 PV5:PW26 PX5:PX27 PY5:RD114 KE7:KE24 EZ9:EZ114 CV16:CV114 NI16 NI18:NI26 NF19:NF38 NG19:NG27 N26:O38 KE26:KF114 LC26:LD114 LB28:LB114 NI28:NI114 PV28:PW114 NG29:NG114 PX29:PX114 PG30:PG114 PH31:PI114 G40:G82 H40:H88 M40:O45 DF40:DF114 NF40:NF44 NH40:NH47 L46:L114 NF46:NF55 M47:M56 N47:O114 NH49:NH114 F57:F72 NF57:NF68 M58:M114 NF70:NF114 IF73:IF114 E74:F114 EC75:EC114 HN80 IT80 G84:G114 H90:H114 HN92 IT92 D116:AH124 AJ116:BK124 BM116:CQ124 CS116:CT124 CV116:DV124 DX116:FB124 FD116:GG124 GI116:HM124 HO116:IS124 IU116:JX124 JZ116:LD124 LF116:MI124 MK116:RD124 D126:AH172 AJ126:BK172 BM126:CQ172 CS126:CT172 CV126:DV172 DX126:FB172 FD126:GG172 GI126:HM172 HO126:IS172 IU126:JX172 JZ126:LD172 LF126:MI172 MK126:RD172">
    <cfRule type="containsText" dxfId="8" priority="9" operator="containsText" text="[VIP]">
      <formula>NOT(ISERROR(SEARCH(("[VIP]"),(D5))))</formula>
    </cfRule>
  </conditionalFormatting>
  <conditionalFormatting sqref="D5:D114 E5:E72 F5:F55 G5:H38 I5:K114 L5:L44 M5:M38 N5:O23 P5:AH114 AJ5:BK114 BM5:CQ114 CS5:CT114 CU5:CU172 CV5:CV14 CW5:DE114 DF5:DF38 DG5:DV114 DX5:EB114 EC5:EC73 ED5:EY114 EZ5:EZ7 FA5:FB114 FD5:GG114 GI5:HM114 HO5:IE114 IF5:IF71 IG5:IS114 IU5:JX114 JZ5:KD114 KE5 KF5:KF24 KG5:LA114 LB5:LB26 LC5:LD24 LF5:MI114 MK5:NE114 NF5:NG17 NH5:NH38 NI5:NI14 NJ5:PF114 PG5:PG28 PH5:PI29 PJ5:PU114 PV5:PW26 PX5:PX27 PY5:RD114 KE7:KE24 EZ9:EZ114 CV16:CV114 NI16 NI18:NI26 NF19:NF38 NG19:NG27 N26:O38 KE26:KF114 LC26:LD114 LB28:LB114 NI28:NI114 PV28:PW114 NG29:NG114 PX29:PX114 PG30:PG114 PH31:PI114 G40:G82 H40:H88 M40:O45 DF40:DF114 NF40:NF44 NH40:NH47 L46:L114 NF46:NF55 M47:M56 N47:O114 NH49:NH114 F57:F72 NF57:NF68 M58:M114 NF70:NF114 IF73:IF114 E74:F114 EC75:EC114 HN80 IT80 G84:G114 H90:H114 HN92 IT92 D116:AH124 AJ116:BK124 BM116:CQ124 CS116:CT124 CV116:DV124 DX116:FB124 FD116:GG124 GI116:HM124 HO116:IS124 IU116:JX124 JZ116:LD124 LF116:MI124 MK116:RD124 D126:AH172 AJ126:BK172 BM126:CQ172 CS126:CT172 CV126:DV172 DX126:FB172 FD126:GG172 GI126:HM172 HO126:IS172 IU126:JX172 JZ126:LD172 LF126:MI172 MK126:RD172">
    <cfRule type="containsText" dxfId="7" priority="10" operator="containsText" text="[Win 1]">
      <formula>NOT(ISERROR(SEARCH(("[Win 1]"),(D5))))</formula>
    </cfRule>
  </conditionalFormatting>
  <conditionalFormatting sqref="D5:D114 E5:E72 F5:F55 G5:H38 I5:K114 L5:L44 M5:M38 N5:O23 P5:AH114 AJ5:BK114 BM5:CQ114 CS5:CT114 CU5:CU172 CV5:CV14 CW5:DE114 DF5:DF38 DG5:DV114 DX5:EB114 EC5:EC73 ED5:EY114 EZ5:EZ7 FA5:FB114 FD5:GG114 GI5:HM114 HO5:IE114 IF5:IF71 IG5:IS114 IU5:JX114 JZ5:KD114 KE5 KF5:KF24 KG5:LA114 LB5:LB26 LC5:LD24 LF5:MI114 MK5:NE114 NF5:NG17 NH5:NH38 NI5:NI14 NJ5:PF114 PG5:PG28 PH5:PI29 PJ5:PU114 PV5:PW26 PX5:PX27 PY5:RD114 KE7:KE24 EZ9:EZ114 CV16:CV114 NI16 NI18:NI26 NF19:NF38 NG19:NG27 N26:O38 KE26:KF114 LC26:LD114 LB28:LB114 NI28:NI114 PV28:PW114 NG29:NG114 PX29:PX114 PG30:PG114 PH31:PI114 G40:G82 H40:H88 M40:O45 DF40:DF114 NF40:NF44 NH40:NH47 L46:L114 NF46:NF55 M47:M56 N47:O114 NH49:NH114 F57:F72 NF57:NF68 M58:M114 NF70:NF114 IF73:IF114 E74:F114 EC75:EC114 HN80 IT80 G84:G114 H90:H114 HN92 IT92 D116:AH124 AJ116:BK124 BM116:CQ124 CS116:CT124 CV116:DV124 DX116:FB124 FD116:GG124 GI116:HM124 HO116:IS124 IU116:JX124 JZ116:LD124 LF116:MI124 MK116:RD124 D126:AH172 AJ126:BK172 BM126:CQ172 CS126:CT172 CV126:DV172 DX126:FB172 FD126:GG172 GI126:HM172 HO126:IS172 IU126:JX172 JZ126:LD172 LF126:MI172 MK126:RD172">
    <cfRule type="containsText" dxfId="6" priority="11" operator="containsText" text="Win 2">
      <formula>NOT(ISERROR(SEARCH(("Win 2"),(D5))))</formula>
    </cfRule>
  </conditionalFormatting>
  <conditionalFormatting sqref="D5:D114 E5:E72 F5:F55 G5:H38 I5:K114 L5:L44 M5:M38 N5:O23 P5:AH114 AJ5:BK114 BM5:CQ114 CS5:CT114 CU5:CU172 CV5:CV14 CW5:DE114 DF5:DF38 DG5:DV114 DX5:EB114 EC5:EC73 ED5:EY114 EZ5:EZ7 FA5:FB114 FD5:GG114 GI5:HM114 HO5:IE114 IF5:IF71 IG5:IS114 IU5:JX114 JZ5:KD114 KE5 KF5:KF24 KG5:LA114 LB5:LB26 LC5:LD24 LF5:MI114 MK5:NE114 NF5:NG17 NH5:NH38 NI5:NI14 NJ5:PF114 PG5:PG28 PH5:PI29 PJ5:PU114 PV5:PW26 PX5:PX27 PY5:RD114 KE7:KE24 EZ9:EZ114 CV16:CV114 NI16 NI18:NI26 NF19:NF38 NG19:NG27 N26:O38 KE26:KF114 LC26:LD114 LB28:LB114 NI28:NI114 PV28:PW114 NG29:NG114 PX29:PX114 PG30:PG114 PH31:PI114 G40:G82 H40:H88 M40:O45 DF40:DF114 NF40:NF44 NH40:NH47 L46:L114 NF46:NF55 M47:M56 N47:O114 NH49:NH114 F57:F72 NF57:NF68 M58:M114 NF70:NF114 IF73:IF114 E74:F114 EC75:EC114 HN80 IT80 G84:G114 H90:H114 HN92 IT92 D116:AH124 AJ116:BK124 BM116:CQ124 CS116:CT124 CV116:DV124 DX116:FB124 FD116:GG124 GI116:HM124 HO116:IS124 IU116:JX124 JZ116:LD124 LF116:MI124 MK116:RD124 D126:AH172 AJ126:BK172 BM126:CQ172 CS126:CT172 CV126:DV172 DX126:FB172 FD126:GG172 GI126:HM172 HO126:IS172 IU126:JX172 JZ126:LD172 LF126:MI172 MK126:RD172">
    <cfRule type="containsText" dxfId="5" priority="12" operator="containsText" text="[Win 3]">
      <formula>NOT(ISERROR(SEARCH(("[Win 3]"),(D5))))</formula>
    </cfRule>
  </conditionalFormatting>
  <conditionalFormatting sqref="D5:D114 E5:E72 F5:F55 G5:H38 I5:K114 L5:L44 M5:M38 N5:O23 P5:AH114 AJ5:BK114 BM5:CQ114 CS5:CT114 CU5:CU172 CV5:CV14 CW5:DE114 DF5:DF38 DG5:DV114 DX5:EB114 EC5:EC73 ED5:EY114 EZ5:EZ7 FA5:FB114 FD5:GG114 GI5:HM114 HO5:IE114 IF5:IF71 IG5:IS114 IU5:JX114 JZ5:KD114 KE5 KF5:KF24 KG5:LA114 LB5:LB26 LC5:LD24 LF5:MI114 MK5:NE114 NF5:NG17 NH5:NH38 NI5:NI14 NJ5:PF114 PG5:PG28 PH5:PI29 PJ5:PU114 PV5:PW26 PX5:PX27 PY5:RD114 KE7:KE24 EZ9:EZ114 CV16:CV114 NI16 NI18:NI26 NF19:NF38 NG19:NG27 N26:O38 KE26:KF114 LC26:LD114 LB28:LB114 NI28:NI114 PV28:PW114 NG29:NG114 PX29:PX114 PG30:PG114 PH31:PI114 G40:G82 H40:H88 M40:O45 DF40:DF114 NF40:NF44 NH40:NH47 L46:L114 NF46:NF55 M47:M56 N47:O114 NH49:NH114 F57:F72 NF57:NF68 M58:M114 NF70:NF114 IF73:IF114 E74:F114 EC75:EC114 HN80 IT80 G84:G114 H90:H114 HN92 IT92 D116:AH124 AJ116:BK124 BM116:CQ124 CS116:CT124 CV116:DV124 DX116:FB124 FD116:GG124 GI116:HM124 HO116:IS124 IU116:JX124 JZ116:LD124 LF116:MI124 MK116:RD124 D126:AH172 AJ126:BK172 BM126:CQ172 CS126:CT172 CV126:DV172 DX126:FB172 FD126:GG172 GI126:HM172 HO126:IS172 IU126:JX172 JZ126:LD172 LF126:MI172 MK126:RD172">
    <cfRule type="containsText" dxfId="4" priority="13" operator="containsText" text="[Win 4]">
      <formula>NOT(ISERROR(SEARCH(("[Win 4]"),(D5))))</formula>
    </cfRule>
  </conditionalFormatting>
  <conditionalFormatting sqref="D5:D114 E5:E72 F5:F55 G5:H38 I5:K114 L5:L44 M5:M38 N5:O23 P5:AH114 AJ5:BK114 BM5:CQ114 CS5:CT114 CU5:CU172 CV5:CV14 CW5:DE114 DF5:DF38 DG5:DV114 DX5:EB114 EC5:EC73 ED5:EY114 EZ5:EZ7 FA5:FB114 FD5:GG114 GI5:HM114 HO5:IE114 IF5:IF71 IG5:IS114 IU5:JX114 JZ5:KD114 KE5 KF5:KF24 KG5:LA114 LB5:LB26 LC5:LD24 LF5:MI114 MK5:NE114 NF5:NG17 NH5:NH38 NI5:NI14 NJ5:PF114 PG5:PG28 PH5:PI29 PJ5:PU114 PV5:PW26 PX5:PX27 PY5:RD114 KE7:KE24 EZ9:EZ114 CV16:CV114 NI16 NI18:NI26 NF19:NF38 NG19:NG27 N26:O38 KE26:KF114 LC26:LD114 LB28:LB114 NI28:NI114 PV28:PW114 NG29:NG114 PX29:PX114 PG30:PG114 PH31:PI114 G40:G82 H40:H88 M40:O45 DF40:DF114 NF40:NF44 NH40:NH47 L46:L114 NF46:NF55 M47:M56 N47:O114 NH49:NH114 F57:F72 NF57:NF68 M58:M114 NF70:NF114 IF73:IF114 E74:F114 EC75:EC114 HN80 IT80 G84:G114 H90:H114 HN92 IT92 D116:AH124 AJ116:BK124 BM116:CQ124 CS116:CT124 CV116:DV124 DX116:FB124 FD116:GG124 GI116:HM124 HO116:IS124 IU116:JX124 JZ116:LD124 LF116:MI124 MK116:RD124 D126:AH172 AJ126:BK172 BM126:CQ172 CS126:CT172 CV126:DV172 DX126:FB172 FD126:GG172 GI126:HM172 HO126:IS172 IU126:JX172 JZ126:LD172 LF126:MI172 MK126:RD172">
    <cfRule type="containsText" dxfId="3" priority="14" operator="containsText" text="[Alacarte]">
      <formula>NOT(ISERROR(SEARCH(("[Alacarte]"),(D5))))</formula>
    </cfRule>
  </conditionalFormatting>
  <conditionalFormatting sqref="D5:D114 E5:E72 F5:F55 G5:H38 I5:K114 L5:L44 M5:M38 N5:O23 P5:AH114 AJ5:BK114 BM5:CQ114 CS5:CT114 CU5:CU172 CV5:CV14 CW5:DE114 DF5:DF38 DG5:DV114 DX5:EB114 EC5:EC73 ED5:EY114 EZ5:EZ7 FA5:FB114 FD5:GG114 GI5:HM114 HO5:IE114 IF5:IF71 IG5:IS114 IU5:JX114 JZ5:KD114 KE5 KF5:KF24 KG5:LA114 LB5:LB26 LC5:LD24 LF5:MI114 MK5:NE114 NF5:NG17 NH5:NH38 NI5:NI14 NJ5:PF114 PG5:PG28 PH5:PI29 PJ5:PU114 PV5:PW26 PX5:PX27 PY5:RD114 KE7:KE24 EZ9:EZ114 CV16:CV114 NI16 NI18:NI26 NF19:NF38 NG19:NG27 N26:O38 KE26:KF114 LC26:LD114 LB28:LB114 NI28:NI114 PV28:PW114 NG29:NG114 PX29:PX114 PG30:PG114 PH31:PI114 G40:G82 H40:H88 M40:O45 DF40:DF114 NF40:NF44 NH40:NH47 L46:L114 NF46:NF55 M47:M56 N47:O114 NH49:NH114 F57:F72 NF57:NF68 M58:M114 NF70:NF114 IF73:IF114 E74:F114 EC75:EC114 HN80 IT80 G84:G114 H90:H114 HN92 IT92 D116:AH124 AJ116:BK124 BM116:CQ124 CS116:CT124 CV116:DV124 DX116:FB124 FD116:GG124 GI116:HM124 HO116:IS124 IU116:JX124 JZ116:LD124 LF116:MI124 MK116:RD124 D126:AH172 AJ126:BK172 BM126:CQ172 CS126:CT172 CV126:DV172 DX126:FB172 FD126:GG172 GI126:HM172 HO126:IS172 IU126:JX172 JZ126:LD172 LF126:MI172 MK126:RD172">
    <cfRule type="containsText" dxfId="2" priority="15" operator="containsText" text="[Alacarte CB]">
      <formula>NOT(ISERROR(SEARCH(("[Alacarte CB]"),(D5))))</formula>
    </cfRule>
  </conditionalFormatting>
  <conditionalFormatting sqref="D5:D114 E5:E72 F5:F55 G5:H38 I5:K114 L5:L44 M5:M38 N5:O23 P5:AH114 AJ5:BK114 BM5:CQ114 CS5:CT114 CU5:CU172 CV5:CV14 CW5:DE114 DF5:DF38 DG5:DV114 DX5:EB114 EC5:EC73 ED5:EY114 EZ5:EZ7 FA5:FB114 FD5:GG114 GI5:HM114 HO5:IE114 IF5:IF71 IG5:IS114 IU5:JX114 JZ5:KD114 KE5 KF5:KF24 KG5:LA114 LB5:LB26 LC5:LD24 LF5:MI114 MK5:NE114 NF5:NG17 NH5:NH38 NI5:NI14 NJ5:PF114 PG5:PG28 PH5:PI29 PJ5:PU114 PV5:PW26 PX5:PX27 PY5:RD114 KE7:KE24 EZ9:EZ114 CV16:CV114 NI16 NI18:NI26 NF19:NF38 NG19:NG27 N26:O38 KE26:KF114 LC26:LD114 LB28:LB114 NI28:NI114 PV28:PW114 NG29:NG114 PX29:PX114 PG30:PG114 PH31:PI114 G40:G82 H40:H88 M40:O45 DF40:DF114 NF40:NF44 NH40:NH47 L46:L114 NF46:NF55 M47:M56 N47:O114 NH49:NH114 F57:F72 NF57:NF68 M58:M114 NF70:NF114 IF73:IF114 E74:F114 EC75:EC114 HN80 IT80 G84:G114 H90:H114 HN92 IT92 D116:AH124 AJ116:BK124 BM116:CQ124 CS116:CT124 CV116:DV124 DX116:FB124 FD116:GG124 GI116:HM124 HO116:IS124 IU116:JX124 JZ116:LD124 LF116:MI124 MK116:RD124 D126:AH172 AJ126:BK172 BM126:CQ172 CS126:CT172 CV126:DV172 DX126:FB172 FD126:GG172 GI126:HM172 HO126:IS172 IU126:JX172 JZ126:LD172 LF126:MI172 MK126:RD172">
    <cfRule type="containsText" dxfId="1" priority="16" operator="containsText" text="[PNS]">
      <formula>NOT(ISERROR(SEARCH(("[PNS]"),(D5))))</formula>
    </cfRule>
  </conditionalFormatting>
  <conditionalFormatting sqref="D5:D114 E5:E72 F5:F55 G5:H38 I5:K114 L5:L44 M5:M38 N5:O23 P5:AH114 AJ5:BK114 BM5:CQ114 CS5:CT114 CU5:CU172 CV5:CV14 CW5:DE114 DF5:DF38 DG5:DV114 DX5:EB114 EC5:EC73 ED5:EY114 EZ5:EZ7 FA5:FB114 FD5:GG114 GI5:HM114 HO5:IE114 IF5:IF71 IG5:IS114 IU5:JX114 JZ5:KD114 KE5 KF5:KF24 KG5:LA114 LB5:LB26 LC5:LD24 LF5:MI114 MK5:NE114 NF5:NG17 NH5:NH38 NI5:NI14 NJ5:PF114 PG5:PG28 PH5:PI29 PJ5:PU114 PV5:PW26 PX5:PX27 PY5:RD114 KE7:KE24 EZ9:EZ114 CV16:CV114 NI16 NI18:NI26 NF19:NF38 NG19:NG27 N26:O38 KE26:KF114 LC26:LD114 LB28:LB114 NI28:NI114 PV28:PW114 NG29:NG114 PX29:PX114 PG30:PG114 PH31:PI114 G40:G82 H40:H88 M40:O45 DF40:DF114 NF40:NF44 NH40:NH47 L46:L114 NF46:NF55 M47:M56 N47:O114 NH49:NH114 F57:F72 NF57:NF68 M58:M114 NF70:NF114 IF73:IF114 E74:F114 EC75:EC114 HN80 IT80 G84:G114 H90:H114 HN92 IT92 D116:AH124 AJ116:BK124 BM116:CQ124 CS116:CT124 CV116:DV124 DX116:FB124 FD116:GG124 GI116:HM124 HO116:IS124 IU116:JX124 JZ116:LD124 LF116:MI124 MK116:RD124 D126:AH172 AJ126:BK172 BM126:CQ172 CS126:CT172 CV126:DV172 DX126:FB172 FD126:GG172 GI126:HM172 HO126:IS172 IU126:JX172 JZ126:LD172 LF126:MI172 MK126:RD172">
    <cfRule type="containsText" dxfId="0" priority="17" operator="containsText" text="[PLF CP_add]">
      <formula>NOT(ISERROR(SEARCH(("[PLF CP_add]"),(D5))))</formula>
    </cfRule>
  </conditionalFormatting>
  <hyperlinks>
    <hyperlink ref="F5" r:id="rId1" location="gid=1252567251&amp;range=15:15" xr:uid="{00000000-0004-0000-0800-000000000000}"/>
    <hyperlink ref="M5" r:id="rId2" location="gid=1252567251&amp;range=16:16" xr:uid="{00000000-0004-0000-0800-000001000000}"/>
    <hyperlink ref="R5" location="null!6:6" display="0-5H: [PLF CP]_BAU_Deal Cú Đêm, Freeship 20.000Đ_x000a__x000a_5-7H: [PLF CP]_BAU_Ăn sáng ngon rẻ, giảm 20.000Đ_x000a_Text:  Bún Bò, Hủ Tiếu Giảm 20.000Đ_x000a__x000a_7-8H:_x000a_T2+T3:  [PLF CP]_15.1_Bộ chung SIÊU TIỆC THƯƠNG HIỆU Giảm 50%_x000a_Text Bữa Sáng Thương Hiệu Giảm 50%_x000a__x000a_Newcities: [PLF CP]_BAU_Bữa sáng ngon rẻ, chỉ từ 10.000Đ _x000a__x000a_8-10H:_x000a_ [PLF CP]_BAU_Ăn sáng ngon rẻ, món nào cũng freeship_x000a_Phở Bò, Bún Riêu, Bánh Canh Freeship 0Đ_x000a__x000a_10-11H: _x000a_T2+T3:  [PLF CP]_15.1_Bộ chung SIÊU TIỆC THƯƠNG HIỆU Giảm 50%_x000a_Bữa Trưa Thương Hiệu Giảm 50%_x000a__x000a_Newcities: [PLF CP]_BAU_No nê bữa trưa, deal giảm 50.000Đ _x000a__x000a_11-12H [PLF CP]_15.1_Săn Deal Đầu Năm, Giảm tới 95.000Đ_x000a_Text OTH: Mì Cay, Gà Nướng Giảm  95.000Đ_x000a__x000a_12-14H: _x000a_T2+T3:[PLF CP]_15.1_Bộ chung SIÊU TIỆC THƯƠNG HIỆU Giảm 50%_x000a_Bữa Xế Thương Hiệu Giảm 50%_x000a__x000a_Newcities: [PLF CP]_Đặt Quán Quen, Freeship 0Đ_x000a__x000a_14-16H  [PLF CP]_BAU_Nhâm nhi bữa xế, giảm 30.000Đ_x000a_Trà Sữa, Bánh Tráng Giảm 30.000Đ&quot;_x000a__x000a_16-17H:  [PLF CP]_BAU_Chốt deal bữa xế, Freeship 0Đ_x000a_Súp Cua, Cá Viên Chiên Freeship 0Đ_x000a__x000a_17-18H: _x000a_T2+T3: [PLF CP]_15.1_Bộ chung SIÊU TIỆC THƯƠNG HIỆU Giảm 50%_x000a_Text: Tiệc Tối Thương Hiệu Giảm 50%_x000a__x000a_Newcities: [PLF CP]_BAU_Đặt món ăn tối, chỉ từ 40.000Đ_x000a__x000a_18-20H: [PLF CP]_15.1_Du Xuân Đầu Năm, Giảm 70.000Đ_OTH_x000a_Gà Lên Mâm, Mì Ý Giảm 70.000Đ_x000a__x000a_20-22H: [PLF CP]_15.1_Săn Deal Đầu Năm, Giảm tới 95.000Đ_x000a_ OTH: Nem Nướng, Gà Rán Giảm 95.000Đ_x000a__x000a_22-24H: [PLF CP]_BAU_Deal Cú Đêm, Giảm 20.000Đ" xr:uid="{00000000-0004-0000-0800-000002000000}"/>
    <hyperlink ref="T5" r:id="rId3" location="gid=1252567251&amp;range=17:17" xr:uid="{00000000-0004-0000-0800-000003000000}"/>
    <hyperlink ref="AA5" r:id="rId4" location="gid=1252567251&amp;range=15:15" xr:uid="{00000000-0004-0000-0800-000004000000}"/>
    <hyperlink ref="AH5" r:id="rId5" location="gid=1252567251&amp;range=18:18" xr:uid="{00000000-0004-0000-0800-000005000000}"/>
    <hyperlink ref="AP5" r:id="rId6" location="gid=1252567251&amp;range=16:16" xr:uid="{00000000-0004-0000-0800-000006000000}"/>
    <hyperlink ref="AW5" r:id="rId7" location="gid=1252567251&amp;range=17:17" xr:uid="{00000000-0004-0000-0800-000007000000}"/>
    <hyperlink ref="AX5" location="null!6:6" display="0-5H: [PLF CP]_BAU_Deal Cú Đêm, Freeship 25.000Đ_x000a__x000a_5-7H: [PLF CP]_BAU_Ăn sáng ngon rẻ, giảm 20.000Đ  _x000a_Text: Bún Bò, Phở, Cà Phê Giảm 20.000Đ_x000a__x000a_7-8H:_x000a_3B: [PLF CP]_Mid Month_ĐẠI TIỆC BỮA SÁNG Giảm 50%_x000a_Highlands, Starbucks, The Coffee House Giảm 50%_x000a__x000a_OTH: [PLF CP]_Mid Month Sale_Bộ chung SIÊU TIỆC THƯƠNG HIỆU  Giảm 50%_x000a_Bữa Sáng Thương Hiệu Giảm 50%_x000a__x000a_8-10H:: [PLF CP]_BAU_Nạp năng lượng sáng giảm 30.000Đ_x000a_HCM: GUTA CAFE, Phở Bò Đan Phượng Giảm 30.000Đ_x000a_HN: Ka Coffee, Phở Lý Quốc Sư Giảm 30.000Đ_x000a_DN: Trung Nguyên Coffee, Phở Nam Định Giảm 30.000Đ_x000a_OTH: Phở, Bún Bò, Cà Phê Giảm 30.000Đ&quot;_x000a__x000a_10-11H: _x000a_3B [PLF CP]_Mid Month_ĐẠI TIỆC BỮA TRƯA Giảm 50%_x000a_Popeyes Mua 1 Tặng 1, Pizza Hut Giảm 50%_x000a__x000a_OTH: [PLF CP]_Mid Month_Bộ chung SIÊU TIỆC THƯƠNG HIỆU Giảm 50%_x000a_Text OTH: Bữa Trưa Thương Hiệu Giảm 50%_x000a__x000a_11-12H [PLF CP]_Mid Month_Săn Deal Giữa Tháng, Giảm tới 75.000Đ_x000a_HCM: Korea House, Sủi Cảo 162 Giảm 75.000Đ_x000a_HN: Guu Chicken, Kaoya Hotpot Giảm 75.000Đ_x000a_DN: Bún Đậu Lộc Phát, Gà Rán GenZ Giảm 75.000Đ_x000a_OTH: Gà Lên Mâm, Bún Đậu Giảm  75.000Đ&quot;_x000a__x000a_12-14H: _x000a_3B: [PLF CP]_Mid Month_ĐẠI TIỆC BỮA XẾ Giảm 50%_x000a_Phúc Long Mua 1 Tặng 1, KATINAT Giảm 50.000Đ_x000a__x000a_OTH  [PLF CP]_Mid Month_Bộ chung SIÊU TIỆC THƯƠNG HIỆU Giảm 50%_x000a_Bữa Xế Thương Hiệu Giảm 50%&quot;_x000a__x000a_14-16H:_x000a_3B: [PLF CP]_Mid Month_Siêu Deal Giữa Tháng, Giảm tới 35.000Đ_x000a_HCM Sunday Basic, Bánh Chewy Junior Giảm 35.000Đ_x000a_HN: ToCoToCo, Bánh Ngọt Origato Giảm 35.000Đ_x000a_DN: Bobapop, Sữa Chua Trân Châu Hạ Long Giảm 35.000Đ_x000a__x000a_OTH: [PLF CP]_BAU_Chốt đơn ăn xế, giảm 20.000Đ_x000a_Trà Sữa, Trà Trái Cây, Bánh Tráng Giảm 20.000Đ&quot;_x000a__x000a_16-17H: _x000a_3B: [PLF CP]_Mid Month_Món Ngon Đồng Giá, Chỉ 15.000Đ_x000a_Trà Sữa, Bánh Tráng Đồng Giá 15.000Đ_x000a__x000a_OTH:  [PLF CP]_BAU_Chốt deal bữa xế, Freeship 0Đ_x000a_Tré Trộn, Cá Viên Chiên  Freeship 0Đ_x000a__x000a_17-18H: _x000a_3B [PLF CP]_Mid Month_ĐẠI TIỆC BỮA TỐI Giảm 50%_x000a_Lotteria Giảm 50.000Đ, Burger King Mua 1 Tặng 1_x000a__x000a_OTH [PLF CP]_Mid Month Sale_Bộ chung SIÊU TIỆC THƯƠNG HIỆU  Giảm 50%_x000a_Text: Tiệc Tối Thương Hiệu Giảm 50%&quot;_x000a__x000a_18-20H:[PLF CP]_WC_Tiệc cuối tuần, giảm tưng bừng 105.000Đ_x000a_Text HCM: Bác 2 Voi, Truyền Thuyết Champong Giảm 105.000Đ_x000a_Text HN: San Tokbokki, Nana Fo" xr:uid="{00000000-0004-0000-0800-000008000000}"/>
    <hyperlink ref="BB5" location="null!21:21" display="0-5H: [PLF CP]_BAU_Deal Cú Đêm, Freeship 25.000Đ_x000a__x000a_5-7H: [PLF CP]_BAU_Ăn sáng ngon rẻ, món nào cũng freeship_x000a_Text:  Bún Bò, Hủ Tiếu, Cà Phê Freeship 0Đ_x000a__x000a_7-8H: _x000a_3B:[PLF CP]_SPFDay_ĐẠI TIỆC BỮA SÁNG Giảm 50%_x000a_HCM: Bánh Mì Ơi 1.000Đ,  Highlands, Café Amazon 1Đ_x000a_HN &amp; DN: Highlands 1Đ, Starbucks Giảm 50.000Đ_x000a__x000a_OTH:  [PLF CP]_SPFDay_Bộ chung SIÊU TIỆC THƯƠNG HIỆU  Giảm 50%_x000a_Bữa Sáng Thương Hiệu Giảm 50%_x000a__x000a_8-10H: [PLF CP]_BAU_Ăn sáng ngon rẻ, giảm 20.000Đ_x000a_Text: Bánh Mì, Cà Phê Sáng Giảm 20.000Đ_x000a__x000a_10-11H:_x000a_3B: [PLF CP]_SPFDay_ĐẠI TIỆC BỮA TRƯA Giảm 50%_x000a_HCM: Phúc Lộc Thọ Mua 1 tặng 2, Pizza Hut 1D_x000a_HN: Cơm Thố Anh Nguyễn 0Đ, Pizza Hut 1D_x000a_DN: Pizza Hut 1D, Popeyes Giảm 50%_x000a__x000a_OTH: [PLF CP]_SPFDay_Bộ chung SIÊU TIỆC THƯƠNG HIỆU  Giảm 50%_x000a_Text OTH: Bữa Trưa Thương Hiệu Giảm 50%_x000a__x000a_11-12H [PLF CP]_SPFDay_Săn Deal Ăn Ngon giảm tới 75.000Đ_x000a_HCM:Cơm Gà 142, Sủi Cảo Ngọc Ý Giảm 75.000Đ_x000a_HN: Guu Chicken,  Bún Ốc Sườn Cô Sáu Giảm 75.000Đ_x000a_DN: Bún Đậu Lộc Phát, Cơm Chiên 73 Giảm 75.000Đ_x000a_OTH: Cơm Gà, Bún Bò Giảm 75.000Đ_x000a__x000a_12-14H: _x000a_3B: [PLF CP]_SPFDay_ĐẠI TIỆC BỮA XẾ Giảm 50%_x000a_HCM: KATINAT, Starbucks Giảm 50.000Đ, Chuk 1.000Đ_x000a_HN:KATINAT Giảm 50.000Đ, The Coffee House Giảm 60.000Đ_x000a_DN: Phúc Long Combo 109.000Đ, KATINAT Giảm 50.000Đ_x000a__x000a_OTH: [PLF CP]_SPFDay_Bộ chung SIÊU TIỆC THƯƠNG HIỆU  Giảm 50%_x000a_Bữa Xế Thương Hiệu Giảm 50%_x000a__x000a_14-16H:: [PLF CP]_SPFDay_Siêu Deal Ăn Uống, Giảm tới 35.000Đ_x000a_Text: Trà Trái Cây, Bánh Tráng Giảm 35.000Đ_x000a_còn lại:  [PLF CP]_BAU_Chốt đơn ăn xế, giảm 20.000Đ_x000a_Text:  Trà Trái Cây, Bánh Tráng Giảm 20.000Đ_x000a__x000a_16-17H: [PLF CP]_SPFDay_Món Gì Cũng Có, Siêu Deal 0Đ_x000a_Text: Súp Cua, Nem Chua Rán Chỉ 0Đ_x000a_còn lại  [PLF CP]_SPFDay_Ăn Thả Ga, Freeship tới 60.000Đ_x000a_Súp Cua, Nem Chua Rán Freeship Tận Nơi_x000a__x000a_17-18H:_x000a_3B: [PLF CP]_SPFDay_ĐẠI TIỆC BỮA TỐI Giảm 50%_x000a_Lotteria Giảm 50.000Đ, KFC Giảm 70.000Đ_x000a__x000a_OTH:[PLF CP]_SPFDay_Bộ chung SIÊU TIỆC THƯƠNG HIỆU  Giảm 50%_x000a_Bữa Tối Thương Hiệu Giảm 50%_x000a__x000a_18-20H: [PLF CP]_WC_Thứ 4 Vui Vẻ, Giảm Tới 50,000đ_x000a_HCM: Korea House, Sủi Cảo Ngọc Ý Giảm 50.000Đ_x000a_HN:  Kaoya Hotpot, Cơm 3 Miền Giảm 50.000Đ_x000a_DN  Tiệm Ăn Chợ Lớn, Bún Đậu Bếp Tiên Giảm 50.000Đ_x000a_OTH: Gà Lên Mâm, " xr:uid="{00000000-0004-0000-0800-000009000000}"/>
    <hyperlink ref="BD5" r:id="rId8" location="gid=1252567251&amp;range=15:15" xr:uid="{00000000-0004-0000-0800-00000A000000}"/>
    <hyperlink ref="BK5" r:id="rId9" location="gid=1252567251&amp;range=16:16" xr:uid="{00000000-0004-0000-0800-00000B000000}"/>
    <hyperlink ref="BS5" r:id="rId10" location="gid=1252567251&amp;range=81:81" xr:uid="{00000000-0004-0000-0800-00000C000000}"/>
    <hyperlink ref="BZ5" r:id="rId11" location="gid=1252567251&amp;range=80:80" xr:uid="{00000000-0004-0000-0800-00000D000000}"/>
    <hyperlink ref="CA5" location="null!6:6" display="0-5H: [PLF CP]_BAU_Deal Cú Đêm, Freeship 20.000Đ_x000a__x000a_5-7H: [PLF CP]_BAU_Ăn sáng ngon rẻ, giảm 20.000Đ _x000a_Text: Bún Bò, Phở, Cà Phê Giảm 20.000Đ &quot;_x000a__x000a_7-8H:[PLF CP]_Mid Month_ĐẠI TIỆC BỮA SÁNG Giảm 50%_x000a_Highlands, Starbuck, The Coffee House Giảm 50%_x000a__x000a_[PLF CP]_Mid Month Sale_Bộ chung SIÊU TIỆC THƯƠNG HIỆU  Giảm 50%_x000a_Text OTH: Bữa Sáng Thương Hiệu Giảm 50%&quot;_x000a__x000a_8-10H:_x000a_[PLF CP]_BAU_Nạp năng lượng sáng giảm 30.000Đ_x000a_HCM: GUTA CAFE, Phở Bò Đan Phượng Giảm 30.000Đ_x000a_HN: Ka Coffee, Phở Lý Quốc Sư Giảm 30.000Đ_x000a_DN: Trung Nguyên Coffee, Phở Nam Định Giảm 30.000Đ_x000a_OTH: Phở, Bún Bò, Cà Phê Giảm 30.000Đ&quot;_x000a__x000a_10-11H: _x000a_3B [PLF CP]_Mid Month_ĐẠI TIỆC BỮA TRƯA Giảm 50%_x000a_Popeyes, McDonald's, KFC Giảm Đến 50%_x000a__x000a_OTH: [PLF CP]_Mid Month_Bộ chung SIÊU TIỆC THƯƠNG HIỆU Giảm 50%_x000a_Text OTH: Bữa Trưa Thương Hiệu Giảm 50%_x000a__x000a_11-12H [PLF CP]_Mid Month_Săn Deal Giữa Tháng, Giảm tới 75.000Đ_x000a_HCM: Korea House, Sủi Cảo 162 Giảm 75.000Đ_x000a_HN: Guu Chicken, Kaoya Hotpot Giảm 75.000Đ_x000a_DN: Bún Đậu Lộc Phát, Gà Rán GenZ Giảm 75.000Đ_x000a_OTH: Gà Lên Mâm, Bún Đậu Giảm  75.000Đ_x000a__x000a_12-14H: [PLF CP]_Mid Month_ĐẠI TIỆC BỮA XẾ Giảm 50%_x000a_Phúc Long, KOI, KATINAT Giảm Đến 50%_x000a__x000a_OTH  [PLF CP]_Mid Month_Bộ chung SIÊU TIỆC THƯƠNG HIỆU Giảm 50%_x000a_Bữa Xế Thương Hiệu Giảm 50%&quot;_x000a__x000a_14-16H:[PLF CP]_Mid Month_Siêu Deal Giữa Tháng, Giảm tới 35.000Đ_x000a_HCM Sunday Basic, Bánh Chewy Junior Giảm 35.000Đ_x000a_HN: ToCoToCo, Bánh Ngọt Origato Giảm 35.000Đ_x000a_DN: Bobapop, Sữa Chua Trân Châu Hạ Long Giảm 35.000Đ_x000a__x000a_còn lại: [PLF CP]_BAU_Chốt đơn ăn xế, giảm 20.000Đ_x000a_Trà Sữa, Trà Trái Cây, Bánh Tráng Giảm 20.000Đ&quot;_x000a__x000a_16-17H: _x000a_3B: [PLF CP]_Mid Month_Món Gì Cũng Có, Siêu Deal 0Đ_x000a_Trà Sữa, Bánh Tráng Chỉ 0Đ_x000a__x000a_OTH:  [PLF CP]_BAU_Chốt deal bữa xế, Freeship 0Đ_x000a_Tré Trộn, Cá Viên Chiên Freeship 0Đ_x000a__x000a_17-18H: _x000a_3B [PLF CP]_Mid Month_ĐẠI TIỆC BỮA TỐI Giảm 50%_x000a_Lotteria, Pizza Hut Giảm 50%_x000a__x000a_OTH [PLF CP]_Mid Month Sale_Bộ chung SIÊU TIỆC THƯƠNG HIỆU  Giảm 50%_x000a_Text: Tiệc Tối Thương Hiệu Giảm 50%_x000a__x000a_18-20H:[PLF CP]_WC_Tiệc cuối tuần, giảm tưng bừng 105.000Đ_x000a_Text HCM: Bác 2 Voi, Truyền Thuyết Champong Giảm 105.000Đ_x000a_Text HN: San Tokbokki, Nana Food Giảm 105.000Đ_x000a_DN: Gà Tần Gia Bảo, Tokbokki 56 Gi" xr:uid="{00000000-0004-0000-0800-00000E000000}"/>
    <hyperlink ref="CG5" r:id="rId12" location="gid=1252567251&amp;range=81:81" xr:uid="{00000000-0004-0000-0800-00000F000000}"/>
    <hyperlink ref="CH5" location="null!6:6" display="0-5H: [PLF CP]_BAU_Deal Cú Đêm, Freeship 20.000Đ_x000a__x000a_5-7H: [PLF CP]_BAU_Ăn sáng ngon rẻ, giảm 20.000Đ _x000a_Text: Bún Bò, Phở, Cà Phê Giảm 20.000Đ_x000a__x000a_7-8H:_x000a_3B:[PLF CP]_SPFDay_ĐẠI TIỆC BỮA SÁNG Giảm 50%_x000a_Highlands Coffee, Starbucks Giảm đến 50%_x000a__x000a_OTH: [PLF CP]_SPFDay Sale_Bộ chung SIÊU TIỆC THƯƠNG HIỆU  Giảm 50%_x000a_Bữa Sáng Thương Hiệu Giảm 50%_x000a__x000a_8-10H:[PLF CP]_BAU_Nạp năng lượng sáng giảm 30.000Đ_x000a_HCM: Mềm - Xôi Thịt Kho Bắc, Bún Riêu Yến Giảm 30.000Đ_x000a_HN: Xôi Hiệp Hòa, Bún Bò An Cựu Giảm 30.000Đ_x000a_DN:  Cafe Muối Vin Tea, Mì Quảng Bích Giảm 30.000Đ_x000a_OTH: Phở, Bún Bò, Cà Phê Giảm 30.000Đ&quot;_x000a__x000a_10-11H: _x000a_3B [PLF CP]_SPFDay_ĐẠI TIỆC BỮA TRƯA Giảm 50%_x000a_Popeyes Mua 1 Tặng 1, KFC Khao Tiệc 99.000Đ_x000a__x000a_OTH: [PLF CP]_SPFDay_Bộ chung SIÊU TIỆC THƯƠNG HIỆU Giảm 50%_x000a_Text: Bữa Trưa Thương Hiệu Giảm 50%_x000a__x000a_11-12H [PLF CP]_SPFDay_Săn Deal Ăn Ngon giảm tới 75.000Đ_x000a_HCM:  Mì Cay SaSin, Papa Lee's Noodle Giảm 75.000Đ_x000a_HN: Mì Cay Seoul, Bún Đậu Cô Thoa Giảm 75.000Đ_x000a_DN: Chicky Licky, Bún Đậu Phất Lộc Giảm 75.000Đ_x000a_OTH: Gà Lên Mâm, Bún Đậu Giảm  75.000Đ_x000a__x000a_12-14H: _x000a_3B: [PLF CP]_SPFDay_ĐẠI TIỆC BỮA XẾ Giảm 50%_x000a_Phúc Long, KOI Thé, KATINAT Giảm Đến 50%_x000a__x000a_OTH [PLF CP]_SPFDay_Bộ chung SIÊU TIỆC THƯƠNG HIỆU Giảm 50%_x000a_Bữa Xế Thương Hiệu Giảm 50%&quot;_x000a__x000a_14-16H: [PLF CP]_SPFDay_Ăn Thả Ga, Freeship tới 60.000Đ_x000a_HCM The 350F, Bánh Tráng Chấm Cô Gánh Freeship_x000a_HN:  Tiệm Bánh Sweetc Hut, With Chamei Freeship_x000a_DN:  Trà Sữa Money, Bông Food &amp; Drink Freeship_x000a_OTH: Trà Sữa, Trà Trái Cây, Bánh Tráng Freeship_x000a__x000a_16-17H: _x000a_3B: [PLF CP]_SPFDay_Món Gì Cũng Có, Siêu Deal 0Đ_x000a_HCM: Bánh Rán Tây Hồ, Chân Gà Sốt Thái Chỉ 0Đ_x000a_HN: Maxi Burger, Bánh Tart Trứng Chỉ 0Đ_x000a_DN: Cá Viên Chiên Hello Hot Pot, Tré Trộn Chỉ 0Đ_x000a__x000a_OTH:  [PLF CP]_BAU_Chốt deal bữa xế, Freeship 0Đ_x000a_Tré Trộn, Cá Viên Chiên Freeship 0Đ_x000a__x000a_17-18H: _x000a_3B [PLF CP]_SPFDay_ĐẠI TIỆC BỮA TỐI Giảm 50%_x000a_Pizza Hut Giảm 100.000Đ, Lotteria Giảm 50.000Đ_x000a__x000a_OTH [PLF CP]_SPFDay Sale_Bộ chung SIÊU TIỆC THƯƠNG HIỆU  Giảm 50%_x000a_Text: Tiệc Tối Thương Hiệu Giảm 50%_x000a__x000a_18-20H:[PLF CP]_WC_Tiệc cuối tuần, giảm tưng bừng 105.000Đ_x000a_Text HCM: Busan Korean Food, Đảo Hải Sản Giảm 105.000Đ_x000a_Text HN: Korea House, Sushi Việt Giả" xr:uid="{00000000-0004-0000-0800-000010000000}"/>
    <hyperlink ref="CN5" r:id="rId13" location="gid=1252567251&amp;range=80:80" xr:uid="{00000000-0004-0000-0800-000011000000}"/>
    <hyperlink ref="CU5" r:id="rId14" location="gid=1252567251&amp;range=134:134" xr:uid="{00000000-0004-0000-0800-000012000000}"/>
    <hyperlink ref="DC5" r:id="rId15" location="gid=1252567251&amp;range=133:133" xr:uid="{00000000-0004-0000-0800-000013000000}"/>
    <hyperlink ref="DG5" location="null!21:21" display="0-5H: [PLF CP]_BAU_Deal Cú Đêm, Freeship 20.000Đ_x000a__x000a_5-7H: [PLF CP]_BAU_Ăn sáng ngon rẻ, món nào cũng freeship_x000a_Text:  Bún Bò, Hủ Tiếu, Cà Phê Freeship 0Đ_x000a__x000a_7-8H:  [PLF CP]_Mid Month_Bộ chung DEAL THƯƠNG HIỆU Giảm 50%_x000a_Highlands 1Đ, Starbucks Combo Sáng Giảm 21%_x000a_OTH: Bữa Sáng Thương Hiệu Giảm 50%_x000a__x000a_8-10H:[PLF CP]_WC_Thứ 3 Ăn Ngon, Giảm 30.000Đ_x000a_Text: Bánh Mì, Cà Phê Sáng Giảm 30.000Đ&quot;_x000a__x000a_10-11H: [PLF CP]_Mid Month_DEAL BỮA TRƯA XỊN Giảm 50%_x000a_Popeyes, Domino's Pizza Mua 1 Tặng 1_x000a__x000a_OTH: [PLF CP]_Mid Month_Bộ chung DEAL THƯƠNG HIỆU Giảm 50%_x000a_Text OTH: Bữa Trưa Thương Hiệu Giảm 50%_x000a__x000a_11-12H: [PLF CP]_Mid Month_Săn Deal Giữa Tháng, Giảm tới 75.000Đ_x000a_HCM:Cơm Gà 142, Sủi Cảo Ngọc Ý Giảm 75.000Đ_x000a_HN: Guu Chicken,  Bún Ốc Sườn Cô Sáu Giảm 75.000Đ_x000a_DN: Bún Đậu Lộc Phát, Cơm Chiên 73 Giảm 75.000Đ_x000a_OTH: Cơm Gà, Bún Bò Giảm 75.000Đ_x000a__x000a_12-14H: _x000a_3B:[PLF CP]_Mid Month_DEAL BỮA XẾ XỊN Giảm 50%_x000a_Phúc Long Mua 2 Tặng 1,  ToCoToCo Mua 1 Tặng 1_x000a__x000a_OTH: [PLF CP]_Mid Month_Bộ chung DEAL THƯƠNG HIỆU Giảm 50%_x000a_Bữa Xế Thương Hiệu Giảm 50%&quot;_x000a__x000a_14-16H:_x000a_3B: [PLF CP]_Mid Month_Siêu Deal Giữa Tháng, Giảm tới 35.000Đ_x000a_Text: Trà Trái Cây, Bánh Tráng Giảm tới 35.000Đ_x000a__x000a_còn lại:  [PLF CP]_BAU_Chốt đơn ăn xế, giảm 20.000Đ_x000a_Text:  Trà Trái Cây, Bánh Tráng Giảm 20.000Đ&quot;_x000a__x000a_16-17H: [PLF CP]_Mid Month_Ăn Ngon Giữa Tháng, Khao Deal 0Đ_x000a_Text: Súp Cua, Chân Gà Sả Tắc Chỉ 0Đ_x000a__x000a_còn lại :[PLF CP]_WC_Thứ 3 Thả Ga, Freeship 0Đ_x000a_Súp Cua, Chân Gà Sả Tắc Freeship 0Đ_x000a__x000a_17-18H:_x000a_3B: [PLF CP]_Mid Month_DEAL BỮA TỐI XỊN Giảm 50%&quot;_x000a_KFC Combo 6 Món 79.000Đ. McDonald's Giảm 50.000Đ_x000a__x000a_OTH:  [PLF CP]_Mid Month_Bộ chung DEAL THƯƠNG HIỆU Giảm 50%_x000a_Bữa Tối Thương Hiệu Giảm 50%&quot;_x000a__x000a_18-20H: [PLF CP]_WC_Thứ 3 Ăn Ngon, Giảm 30.000Đ_x000a_HCM: Korea House, Sủi Cảo Ngọc Ý Giảm 30.000Đ_x000a_HN:  Kaoya Hotpot, Cơm 3 Miền Giảm 30.000Đ_x000a_DN  Tiệm Ăn Chợ Lớn, Bún Đậu Bếp Tiên Giảm 30.000Đ_x000a_OTH: Gà Lên Mâm, Bún Đậu Giảm 30.000Đ&quot;_x000a__x000a_20-22H:[PLF CP]_Mid Month_Săn Deal Giữa Tháng, Giảm tới 75.000Đ_x000a_HCM Mì Cay Gochu, Nem Nướng D'ran Giảm 75.000Đ_x000a_HN: Gà Nướng Việt Hà, Lẩu Thái Ship 3S Giảm 75.000Đ_x000a_DN: Mì Cay SaSin , Gà Rán GenZ Giảm 75.000Đ_x000a_OTH: Gà Rán, Mì Ý Giảm 75.000Đ_x000a__x000a_22-24H: [PL" xr:uid="{00000000-0004-0000-0800-000014000000}"/>
    <hyperlink ref="DJ5" r:id="rId16" location="gid=1252567251&amp;range=134:134" xr:uid="{00000000-0004-0000-0800-000015000000}"/>
    <hyperlink ref="DK5" location="null!6:6" display="0-5H: [PLF CP]_BAU_Deal Cú Đêm, Freeship 20.000Đ_x000a__x000a_5-7H: [PLF CP]_BAU_Ăn sáng ngon rẻ, giảm 20.000Đ _x000a_Text: Bún Bò, Phở, Cà Phê Giảm 20.000Đ _x000a__x000a_7-8H:[PLF CP]_SPFDay_ĐẠI TIỆC BỮA SÁNG Giảm 50%_x000a_Highlands, Starbucks Giảm Đến 50%_x000a__x000a_[PLF CP]_SPFDay Sale_Bộ chung SIÊU TIỆC THƯƠNG HIỆU  Giảm 50%_x000a_Text OTH: Bữa Sáng Thương Hiệu Giảm 50%_x000a__x000a_8-10H: [PLF CP]_BAU_Nạp năng lượng sáng giảm 30.000Đ_x000a_HCM: GUTA CAFE, Phở Bò Đan Phượng Giảm 30.000Đ_x000a_HN: Ka Coffee, Phở Lý Quốc Sư Giảm 30.000Đ_x000a_DN: Trung Nguyên Coffee, Phở Nam Định Giảm 30.000Đ_x000a_OTH: Phở, Bún Bò, Cà Phê Giảm 30.000Đ_x000a__x000a_10-11H: _x000a_3B [PLF CP]_SPFDay_ĐẠI TIỆC BỮA TRƯA Giảm 50%_x000a_Popeyes Mua 1 Tặng 1, McDonald's Giảm 50.000Đ_x000a__x000a_OTH: [PLF CP]_SPFDay_Bộ chung SIÊU TIỆC THƯƠNG HIỆU Giảm 50%_x000a_Text OTH: Bữa Trưa Thương Hiệu Giảm 50%_x000a__x000a_11-12H [PLF CP]_SPFDay_Săn Deal Ăn Ngon giảm tới 75.000Đ_x000a_HCM: Korea House, Sủi Cảo 162 Giảm 75.000Đ_x000a_HN: Guu Chicken, Kaoya Hotpot Giảm 75.000Đ_x000a_DN: Bún Đậu Lộc Phát, Gà Rán GenZ Giảm 75.000Đ_x000a_OTH: Gà Lên Mâm, Bún Đậu Giảm  75.000Đ_x000a__x000a_12-14H:_x000a_3B:  [PLF CP]_SPFDay_ĐẠI TIỆC BỮA XẾ Giảm 50%_x000a_HCM:, KATINAT 1.000Đ, MayCha Giảm 50%_x000a_HN, DN: KATINAT 1.000Đ, ToCoToCo Giảm 50%_x000a__x000a_OTH  [PLF CP]_SPFDay_Bộ chung SIÊU TIỆC THƯƠNG HIỆU Giảm 50%_x000a_Bữa Xế Thương Hiệu Giảm 50%&quot;_x000a__x000a_14-16H: [PLF CP]_SPFDay_Ăn Thả Ga, Freeship tới 60.000Đ_x000a_HCM: LaSiMi, Bánh Tráng Trộn 34 Freeship _x000a_HN: LaSiMi, Bánh Tráng Trộn Khánh Bếu Freeship_x000a_DN  Ú Milk Tea, Bánh Tráng Kẹp Bé Nhỏ Freeship _x000a_OTH: Bánh Tráng, Trà Sữa Freeship_x000a__x000a_16-17H: _x000a_3B: [PLF CP]_SPFDay_Món Gì Cũng Có, Siêu Deal 0Đ_x000a_HCM: Cá Viên Chiên Đệ Nhất, Chè MsHoa 0Đ_x000a_HN  Nem Chua Rán 36, Trà Bí Đao Nam Duy 0Đ_x000a_DN   Nem chua rán số 1, Tian Tian 0Đ_x000a__x000a_OTH:  [PLF CP]_BAU_Chốt deal bữa xế, Freeship 0Đ_x000a_Nem Chua Rán, Chè, Tào Phớ Giảm 50%&quot;_x000a__x000a_17-18H: _x000a_3B [PLF CP]_SPFDay_ĐẠI TIỆC BỮA TỐI Giảm 50%_x000a_Pizza Hut Giảm 100.000Đ, KFC Giảm 70.000Đ_x000a__x000a_OTH [PLF CP]_SPFDay Sale_Bộ chung SIÊU TIỆC THƯƠNG HIỆU  Giảm 50%_x000a_Text: Tiệc Tối Thương Hiệu Giảm 50%&quot;_x000a__x000a_18-20H:[PLF CP]_WC_Tiệc cuối tuần, giảm tưng bừng 105.000Đ_x000a_Text HCM: Bác 2 Voi, Truyền Thuyết Champong Giảm 105.000Đ_x000a_Text HN: San Tokbokki, Nana Food Giảm 105.000Đ_x000a_DN: " xr:uid="{00000000-0004-0000-0800-000016000000}"/>
    <hyperlink ref="DQ5" r:id="rId17" location="gid=1252567251&amp;range=133:133" xr:uid="{00000000-0004-0000-0800-000017000000}"/>
    <hyperlink ref="DY5" r:id="rId18" location="gid=1252567251&amp;range=183:183" xr:uid="{00000000-0004-0000-0800-000018000000}"/>
    <hyperlink ref="EF5" r:id="rId19" location="gid=1252567251&amp;range=184:184" xr:uid="{00000000-0004-0000-0800-000019000000}"/>
    <hyperlink ref="EM5" r:id="rId20" location="gid=1252567251&amp;range=183:183" xr:uid="{00000000-0004-0000-0800-00001A000000}"/>
    <hyperlink ref="ET5" r:id="rId21" location="gid=1252567251&amp;range=184:184" xr:uid="{00000000-0004-0000-0800-00001B000000}"/>
    <hyperlink ref="FA5" r:id="rId22" location="gid=1252567251&amp;range=183:183" xr:uid="{00000000-0004-0000-0800-00001C000000}"/>
    <hyperlink ref="FW5" r:id="rId23" location="gid=1252567251&amp;range=238:238" xr:uid="{00000000-0004-0000-0800-00001D000000}"/>
    <hyperlink ref="GD5" r:id="rId24" location="gid=1252567251&amp;range=239:239" xr:uid="{00000000-0004-0000-0800-00001E000000}"/>
    <hyperlink ref="GO5" r:id="rId25" xr:uid="{00000000-0004-0000-0800-00001F000000}"/>
    <hyperlink ref="IY5" r:id="rId26" location="gid=1252567251&amp;range=357:357" xr:uid="{00000000-0004-0000-0800-000020000000}"/>
    <hyperlink ref="JF5" r:id="rId27" location="gid=1252567251&amp;range=358:358" xr:uid="{00000000-0004-0000-0800-000021000000}"/>
    <hyperlink ref="JM5" r:id="rId28" location="gid=1252567251&amp;range=358:358" xr:uid="{00000000-0004-0000-0800-000022000000}"/>
    <hyperlink ref="JT5" r:id="rId29" location="gid=1252567251&amp;range=358:358" xr:uid="{00000000-0004-0000-0800-000023000000}"/>
    <hyperlink ref="KB5" r:id="rId30" location="gid=1252567251&amp;range=479:479" xr:uid="{00000000-0004-0000-0800-000024000000}"/>
    <hyperlink ref="KI5" r:id="rId31" location="gid=1252567251&amp;range=478:478" xr:uid="{00000000-0004-0000-0800-000025000000}"/>
    <hyperlink ref="KP5" r:id="rId32" location="gid=1252567251&amp;range=479:479" xr:uid="{00000000-0004-0000-0800-000026000000}"/>
    <hyperlink ref="KW5" r:id="rId33" location="gid=1252567251&amp;range=478:478" xr:uid="{00000000-0004-0000-0800-000027000000}"/>
    <hyperlink ref="LD5" r:id="rId34" location="gid=1252567251&amp;range=479:479" xr:uid="{00000000-0004-0000-0800-000028000000}"/>
    <hyperlink ref="LL5" r:id="rId35" location="gid=1252567251&amp;range=543:543" xr:uid="{00000000-0004-0000-0800-000029000000}"/>
    <hyperlink ref="LS5" r:id="rId36" location="gid=1252567251&amp;range=544:544" xr:uid="{00000000-0004-0000-0800-00002A000000}"/>
    <hyperlink ref="LZ5" r:id="rId37" location="gid=1252567251&amp;range=543:543" xr:uid="{00000000-0004-0000-0800-00002B000000}"/>
    <hyperlink ref="MG5" r:id="rId38" location="gid=1252567251&amp;range=544:544" xr:uid="{00000000-0004-0000-0800-00002C000000}"/>
    <hyperlink ref="NR5" r:id="rId39" location="gid=1252567251&amp;range=653:653" xr:uid="{00000000-0004-0000-0800-00002D000000}"/>
    <hyperlink ref="NY5" r:id="rId40" location="gid=1252567251&amp;range=654:654" xr:uid="{00000000-0004-0000-0800-00002E000000}"/>
    <hyperlink ref="OF5" r:id="rId41" location="gid=1252567251&amp;range=653:653" xr:uid="{00000000-0004-0000-0800-00002F000000}"/>
    <hyperlink ref="OM5" r:id="rId42" location="gid=1252567251&amp;range=654:654" xr:uid="{00000000-0004-0000-0800-000030000000}"/>
    <hyperlink ref="OT5" r:id="rId43" location="gid=1252567251&amp;range=653:653" xr:uid="{00000000-0004-0000-0800-000031000000}"/>
    <hyperlink ref="PB5" r:id="rId44" location="gid=1252567251&amp;range=654:654" xr:uid="{00000000-0004-0000-0800-000032000000}"/>
    <hyperlink ref="PI5" r:id="rId45" location="gid=1252567251&amp;range=653:653" xr:uid="{00000000-0004-0000-0800-000033000000}"/>
    <hyperlink ref="PP5" r:id="rId46" location="gid=1252567251&amp;range=655:655" xr:uid="{00000000-0004-0000-0800-000034000000}"/>
    <hyperlink ref="PW5" r:id="rId47" location="gid=1252567251&amp;range=654:654" xr:uid="{00000000-0004-0000-0800-000035000000}"/>
    <hyperlink ref="D6" location="null!51:51" display="[SJBP]_Highlands Coffee_Weekday 241231_Highlands Coffee_36 cities_x000a_[PLF CP]_BAU_Ăn sáng ngon rẻ, giảm 20.000Đ_x000a_Phở, Bún Bò, Mì Quảng Giảm 20.000Đ" xr:uid="{00000000-0004-0000-0800-000036000000}"/>
    <hyperlink ref="E6" location="null!49:49" display="[SJBP]_Starbucks Coffee_BOGO 2/1 240620_Starbucks Coffee_5 cities_x000a_ [PLF CP]_BAU_Ăn sáng ngon rẻ, giảm 20.000Đ_x000a_Bánh Mì, Cà Phê Giảm 20.000Đ" xr:uid="{00000000-0004-0000-0800-000037000000}"/>
    <hyperlink ref="H6" r:id="rId48" location="gid=1252567251&amp;range=5:5" xr:uid="{00000000-0004-0000-0800-000038000000}"/>
    <hyperlink ref="I6" location="null!54:54" display="[SuperVIP]_The Coffee House_6-8.1 241231_The Coffee House_7 cities_x000a_[PLF CP]_BAU_Bữa sáng ngon rẻ, chỉ từ 10.000Đ_x000a_Bánh Cuốn, Cà Phê Chỉ 10.000Đ" xr:uid="{00000000-0004-0000-0800-000039000000}"/>
    <hyperlink ref="K6" location="null!96:96" display="[JBP]_KATINAT Coffee &amp; Tea House_4 món BAU 241118_Katinat Saigon Kafe_9 cities_x000a_[PLF CP]_BAU_Ăn sáng ngon rẻ, giảm 20.000Đ_x000a_Hủ Tiếu, Bánh Mì Giảm 20.000Đ" xr:uid="{00000000-0004-0000-0800-00003A000000}"/>
    <hyperlink ref="M6" location="null!50:50" display="[SJBP]_The Coffee House_WC 241231_The Coffee House_7 cities_x000a_[PLF CP]_BAU_Nạp năng lượng sáng giảm 30.000Đ_x000a_Bún Bò, Cà Phê Muối Giảm 30.000Đ" xr:uid="{00000000-0004-0000-0800-00003B000000}"/>
    <hyperlink ref="O6" r:id="rId49" location="gid=1252567251&amp;range=7:7" xr:uid="{00000000-0004-0000-0800-00003C000000}"/>
    <hyperlink ref="T6" location="null!48:48" display="[SJBP]_Starbucks Coffee_WC Fri 250102_Starbucks Coffee_10 cities_x000a_[PLF CP]_WC_Thử Ngay Quán Mới, Giảm Tới 30.000Đ_x000a_Bún Riêu, Phở Giảm 30.000Đ" xr:uid="{00000000-0004-0000-0800-00003D000000}"/>
    <hyperlink ref="X6" location="null!45:45" display="[SJBP]_Starbucks Coffee_30% off_21-24.1 250102_Starbucks Coffee_10 cities_x000a_&quot;[PLF CP]_BAU_Nạp năng lượng sáng giảm 30.000Đ_x000a_Bún Bò, Phở Gà Giảm 30.000Đ&quot;" xr:uid="{00000000-0004-0000-0800-00003E000000}"/>
    <hyperlink ref="AC6" r:id="rId50" location="gid=1252567251&amp;range=5:5" xr:uid="{00000000-0004-0000-0800-00003F000000}"/>
    <hyperlink ref="AD6" location="null!47:47" display="[SJBP]_Starbucks Coffee_WC Mon 250102_Starbucks Coffee_10 cities_x000a_[PLF CP_add]_Tết_Quán Mở Xuyên Tết, giảm 88.000Đ" xr:uid="{00000000-0004-0000-0800-000040000000}"/>
    <hyperlink ref="AK6" r:id="rId51" location="gid=1252567251&amp;range=6:6" xr:uid="{00000000-0004-0000-0800-000041000000}"/>
    <hyperlink ref="AM6" location="null!248:248" display="[SJBP]_Starbucks Coffee_Indi 4-7.2 250102_Starbucks Coffee_10 cities_x000a_&quot;[SJBP]_Starbucks Coffee_30% off_21-24.1 250102_Starbucks Coffee_10 cities_x000a_&quot;&quot;[PLF CP]_BAU_Nạp năng lượng sáng giảm 30.000Đ_x000a_Hủ Tiếu Bò Viên, Cà Phê Giảm 30.000Đ&quot;&quot;&quot;" xr:uid="{00000000-0004-0000-0800-000042000000}"/>
    <hyperlink ref="AP6" location="null!157:157" display="[SJBP]_The Coffee House_WC 241231_The Coffee House_7 cities_x000a_[PLF CP]_BAU_Bữa sáng ngon rẻ, chỉ từ 10.000Đ_x000a_Bánh Bao, Cà Phê Chỉ 10.000Đ" xr:uid="{00000000-0004-0000-0800-000043000000}"/>
    <hyperlink ref="AR6" r:id="rId52" location="gid=1252567251&amp;range=7:7" xr:uid="{00000000-0004-0000-0800-000044000000}"/>
    <hyperlink ref="AS6" location="null!155:155" display="[SJBP]_Starbucks Coffee_WC Mon 250102_Starbucks Coffee_10 cities_x000a_&quot;[PLF CP]_BAU_Nạp năng lượng sáng giảm 30.000Đ_x000a_Text: Hủ Tiếu, Cà Phê Giảm 30.000Đ&quot;" xr:uid="{00000000-0004-0000-0800-000045000000}"/>
    <hyperlink ref="AV6" location="null!G231" display="[JBP]_Phúc Long Coffee &amp; Tea_13-15.2 20240516_Phúc Long Coffee &amp; Tea_17 cities_x000a_[PLF CP]_BAU_Ăn Sập Bốn Phương, giảm 18.000đ_All OTH_x000a_Text: Phở, Bánh Canh Giảm 18.000Đ" xr:uid="{00000000-0004-0000-0800-000046000000}"/>
    <hyperlink ref="AW6" location="null!G231" display="[JBP]_Phúc Long Coffee &amp; Tea_13-15.2 20240516_Phúc Long Coffee &amp; Tea_17 cities_x000a_[PLF CP]_BAU_Ăn sáng ngon rẻ, giảm 20.000Đ_x000a_Bánh Mì, Cà Phê Giảm 20.000Đ" xr:uid="{00000000-0004-0000-0800-000047000000}"/>
    <hyperlink ref="AY6" r:id="rId53" location="gid=1252567251&amp;range=5:5" xr:uid="{00000000-0004-0000-0800-000048000000}"/>
    <hyperlink ref="BC6" location="null!G228" display="[JBP]_Phúc Long Coffee &amp; Tea_Trà sữa 10k 20240516_Phúc Long Coffee &amp; Tea_17 cities_x000a_&quot;[PLF CP]_BAU_Ăn sáng ngon rẻ, giảm 20.000Đ_x000a_Bún Bò, Cà Phê Giảm 20.000Đ" xr:uid="{00000000-0004-0000-0800-000049000000}"/>
    <hyperlink ref="BD6" location="null!G228" display="[JBP]_Phúc Long Coffee &amp; Tea_Trà sữa 10k 20240516_Phúc Long Coffee &amp; Tea_17 cities_x000a_&quot;[PLF CP]_BAU_Nạp năng lượng sáng giảm 30.000Đ_x000a_Bún Riêu, Hủ Tiếu Giảm 30.000Đ&quot;" xr:uid="{00000000-0004-0000-0800-00004A000000}"/>
    <hyperlink ref="BF6" r:id="rId54" location="gid=1252567251&amp;range=7:7" xr:uid="{00000000-0004-0000-0800-00004B000000}"/>
    <hyperlink ref="BH6" location="null!G229" display="[JBP]_Phúc Long Coffee &amp; Tea_Mua 3 tặng 2  20240516_Phúc Long Coffee &amp; Tea_17 cities_x000a_&quot;[PLF CP]_BAU_Ăn Sập Bốn Phương, giảm 18.000đ_All OTH_x000a_Bánh Mì, Cà Phê Giảm 18.000Đ&quot;" xr:uid="{00000000-0004-0000-0800-00004C000000}"/>
    <hyperlink ref="BI6" location="null!G229" display="[JBP]_Phúc Long Coffee &amp; Tea_Mua 3 tặng 2  20240516_Phúc Long Coffee &amp; Tea_17 cities_x000a_[PLF CP]_BAU_Ăn sáng ngon rẻ, giảm 20.000Đ_x000a_Hủ Tiếu, Bánh Mì Giảm 20.000Đ" xr:uid="{00000000-0004-0000-0800-00004D000000}"/>
    <hyperlink ref="BK6" location="null!G228" display="[JBP]_Phúc Long Coffee &amp; Tea_Trà sữa 10k 20240516_Phúc Long Coffee &amp; Tea_17 cities_x000a_[PLF CP]_BAU_Nạp năng lượng sáng giảm 30.000Đ_x000a_Bún Bò, Cà Phê Muối Giảm 30.000Đ" xr:uid="{00000000-0004-0000-0800-00004E000000}"/>
    <hyperlink ref="BN6" r:id="rId55" location="gid=1252567251&amp;range=71:71" xr:uid="{00000000-0004-0000-0800-00004F000000}"/>
    <hyperlink ref="BP6" location="null!G442" display="[VIP]_Phúc Long Coffee &amp; Tea_4.3 20240516_Phúc Long Coffee &amp; Tea_17 cities_x000a_&quot;[PLF CP]_BAU_Ăn sáng ngon rẻ, giảm 20.000Đ_x000a_Phở Bò, Bún Thái Giảm 20.000Đ&quot;" xr:uid="{00000000-0004-0000-0800-000050000000}"/>
    <hyperlink ref="BS6" location="null!419:419" display="[JBP]_KATINAT Coffee &amp; Tea House_M2T1 250119_Katinat Saigon Kafe_11 cities_x000a_[PLF CP]_BAU_Ăn sáng ngon rẻ, giảm 20.000Đ_x000a_Cà Phê, Bún Bò Giảm 20.000Đ" xr:uid="{00000000-0004-0000-0800-000051000000}"/>
    <hyperlink ref="BU6" r:id="rId56" location="gid=1252567251&amp;range=72:72" xr:uid="{00000000-0004-0000-0800-000052000000}"/>
    <hyperlink ref="BW6" location="null!G445" display="[SJBP]_Phúc Long Coffee &amp; Tea_M2T1-Mar 20240516_Phúc Long Coffee &amp; Tea_17 cities_x000a_&quot;[PLF CP]_BAU_Nạp năng lượng sáng giảm 30.000Đ_x000a_Hủ Tiếu Sườn , Bò Kho Giảm 30.000Đ&quot;" xr:uid="{00000000-0004-0000-0800-000053000000}"/>
    <hyperlink ref="BY6" location="null!G444" display="[SJBP]_Phúc Long Coffee &amp; Tea_10k - Mar 20240516_Phúc Long Coffee &amp; Tea_17 cities_x000a_ [PLF CP]_BAU_Ăn Sập Bốn Phương, giảm 18,000đ_All OTH_x000a_Text: Bún Bò, Hủ Tiếu Giảm 18.000Đ" xr:uid="{00000000-0004-0000-0800-000054000000}"/>
    <hyperlink ref="CB6" r:id="rId57" location="gid=1252567251&amp;range=71:71" xr:uid="{00000000-0004-0000-0800-000055000000}"/>
    <hyperlink ref="CD6" location="null!G445" display="[SJBP]_Phúc Long Coffee &amp; Tea_M2T1-Mar 20240516_Phúc Long Coffee &amp; Tea_17 cities_x000a_&quot;&quot;&quot;[PLF CP]_BAU_Bữa sáng ngon rẻ, chỉ từ 10.000Đ_x000a_Bánh Mì, Cà Phê Chỉ Từ 10.000Đ&quot;&quot;&quot;" xr:uid="{00000000-0004-0000-0800-000056000000}"/>
    <hyperlink ref="CG6" location="null!306:306" display="[SJBP]_The Coffee House_WC 241231_The Coffee House_7 cities_x000a_&quot;[PLF CP]_BAU_Ăn Sập Bốn Phương, giảm 18,000đ_All OTH_x000a_Bánh Mì Chả Nóng, Cà Phê Giảm 18.000Đ&quot;" xr:uid="{00000000-0004-0000-0800-000057000000}"/>
    <hyperlink ref="CI6" r:id="rId58" location="gid=1252567251&amp;range=72:72" xr:uid="{00000000-0004-0000-0800-000058000000}"/>
    <hyperlink ref="CK6" location="null!G446" display="[SJBP]_Phúc Long Coffee &amp; Tea_M3T2-Mar 20240516_Phúc Long Coffee &amp; Tea_17 cities_x000a_[PLF CP]_BAU_Bữa sáng ngon rẻ, chỉ từ 10.000Đ_x000a_Xôi Mặn, Bạc Xỉu Chỉ Từ 10.000Đ" xr:uid="{00000000-0004-0000-0800-000059000000}"/>
    <hyperlink ref="CM6" location="null!G444" display="[SJBP]_Phúc Long Coffee &amp; Tea_10k - Mar 20240516_Phúc Long Coffee &amp; Tea_17 cities_x000a_[PLF CP]_BAU_Ăn sáng ngon rẻ, món nào cũng freeship_x000a_Bánh Mì, Cà Phê  Freeship 0Đ" xr:uid="{00000000-0004-0000-0800-00005A000000}"/>
    <hyperlink ref="CP6" r:id="rId59" location="gid=1252567251&amp;range=71:71" xr:uid="{00000000-0004-0000-0800-00005B000000}"/>
    <hyperlink ref="CQ6" location="null!304:304" display="[SJBP]_Starbucks Coffee_WC Mon 250102_Starbucks Coffee_10 cities_x000a_[PLF CP]_BAU_Bữa sáng ngon rẻ, chỉ từ 10.000Đ_x000a_Bún Xào, Cà Phê Chỉ 10.000Đ" xr:uid="{00000000-0004-0000-0800-00005C000000}"/>
    <hyperlink ref="CU6" location="null!G522" display="[VIP]_Phúc Long Coffee &amp; Tea_2-3.4 20240516_Phúc Long Coffee &amp; Tea_17 cities_x000a_&quot;[PLF CP]_BAU_Ăn sáng ngon rẻ, giảm 20.000Đ_x000a_Bún Bò, Cà Phê Giảm 20.000Đ&quot;" xr:uid="{00000000-0004-0000-0800-00005D000000}"/>
    <hyperlink ref="CX6" r:id="rId60" location="gid=1252567251&amp;range=125:125" xr:uid="{00000000-0004-0000-0800-00005E000000}"/>
    <hyperlink ref="DB6" location="null!G519" display="[SuperVIP]_Phúc Long Coffee &amp; Tea_Apr 20240516_Phúc Long Coffee &amp; Tea_17 cities_x000a_[PLF CP]_BAU_Nạp năng lượng sáng giảm 30.000Đ_x000a_Text: Hủ Tiếu, Cà Phê Giảm 30.000Đ" xr:uid="{00000000-0004-0000-0800-00005F000000}"/>
    <hyperlink ref="DC6" location="null!G519" display="[SuperVIP]_Phúc Long Coffee &amp; Tea_Apr 20240516_Phúc Long Coffee &amp; Tea_17 cities_x000a_[PLF CP]_BAU_Ăn sáng ngon rẻ, món nào cũng freeship_x000a_Bún Riêu, Miến Gà Freeship 0Đ" xr:uid="{00000000-0004-0000-0800-000060000000}"/>
    <hyperlink ref="DE6" r:id="rId61" location="gid=1252567251&amp;range=124:124" xr:uid="{00000000-0004-0000-0800-000061000000}"/>
    <hyperlink ref="DL6" r:id="rId62" location="gid=1252567251&amp;range=124:124" xr:uid="{00000000-0004-0000-0800-000062000000}"/>
    <hyperlink ref="DM6" location="null!G628" display="[SJBP]_Phúc Long Coffee &amp; Tea_M2T1-Apr 20240516_Phúc Long Coffee &amp; Tea_17 cities_x000a_[PLF CP]_BAU_Bữa sáng ngon rẻ, chỉ từ 10.000Đ_x000a_Bánh Cuốn, Cà Phê Chỉ 10.000Đ" xr:uid="{00000000-0004-0000-0800-000063000000}"/>
    <hyperlink ref="DN6" location="null!G628" display="[SJBP]_Phúc Long Coffee &amp; Tea_M2T1-Apr 20240516_Phúc Long Coffee &amp; Tea_17 cities_x000a_&quot;[PLF CP]_BAU_Nạp năng lượng sáng giảm 30.000Đ_x000a_Bún Bò, Phở Gà Giảm 30.000Đ&quot;" xr:uid="{00000000-0004-0000-0800-000064000000}"/>
    <hyperlink ref="DS6" r:id="rId63" location="gid=1252567251&amp;range=125:125" xr:uid="{00000000-0004-0000-0800-000065000000}"/>
    <hyperlink ref="DY6" location="null!778:778" display="[SJBP]_Highlands Coffee_BAU Weekday  241231_Highlands Coffee_36 cities_x000a_[PLF CP]_5.5 CP_Ngày Hè Sôi Động, Freeship 0Đ_x000a_Ngày Hè Sôi Động, Freeship 0Đ" xr:uid="{00000000-0004-0000-0800-000066000000}"/>
    <hyperlink ref="EA6" r:id="rId64" location="gid=1252567251&amp;range=174:174" xr:uid="{00000000-0004-0000-0800-000067000000}"/>
    <hyperlink ref="EF6" location="null!776:776" display="[SJBP]_The Coffee House_WC 241231_The Coffee House_7 cities_x000a_[PLF CP]_BAU_Bữa sáng ngon rẻ, chỉ từ 10.000Đ_x000a_Sáng nay ăn gì chỉ từ 10.000Đ?" xr:uid="{00000000-0004-0000-0800-000068000000}"/>
    <hyperlink ref="EH6" r:id="rId65" location="gid=1252567251&amp;range=175:175" xr:uid="{00000000-0004-0000-0800-000069000000}"/>
    <hyperlink ref="EO6" r:id="rId66" location="gid=1252567251&amp;range=174:174" xr:uid="{00000000-0004-0000-0800-00006A000000}"/>
    <hyperlink ref="EQ6" location="null!862:862" display="[SJBP]_Starbucks Coffee_Indi 20-25 250102_Starbucks Coffee_10 cities" xr:uid="{00000000-0004-0000-0800-00006B000000}"/>
    <hyperlink ref="EU6" location="null!754:754" display="[Alacarte CB]_HomeFarm_May_CB9_SJBP_HP, BN_x000a_[PLF CP]_WC_Quán Hot Gần Xa, Freeship 60.000Đ" xr:uid="{00000000-0004-0000-0800-00006C000000}"/>
    <hyperlink ref="EV6" r:id="rId67" location="gid=1252567251&amp;range=175:175" xr:uid="{00000000-0004-0000-0800-00006D000000}"/>
    <hyperlink ref="FA6" location="null!776:776" display="[SJBP]_The Coffee House_WC 241231_The Coffee House_7 cities" xr:uid="{00000000-0004-0000-0800-00006E000000}"/>
    <hyperlink ref="FD6" r:id="rId68" location="gid=1252567251&amp;range=230:230" xr:uid="{00000000-0004-0000-0800-00006F000000}"/>
    <hyperlink ref="FE6" location="null!1016:1016" display="[SJBP]_Starbucks Coffee_WC Mon 250520_Starbucks Coffee_12 cities_x000a_[PLF CP]_WC_Thứ 2 Đầu Tuần, Giảm Tới 40.000Đ" xr:uid="{00000000-0004-0000-0800-000070000000}"/>
    <hyperlink ref="FK6" r:id="rId69" location="gid=1252567251&amp;range=229:229" xr:uid="{00000000-0004-0000-0800-000071000000}"/>
    <hyperlink ref="FL6" location="null!G1001" display="[SJBP]_Phúc Long Coffee &amp; Tea_Combo 119k_Jun 20240516_Phúc Long Coffee &amp; Tea_17 cities" xr:uid="{00000000-0004-0000-0800-000072000000}"/>
    <hyperlink ref="FM6" location="null!G1001" display="[SJBP]_Phúc Long Coffee &amp; Tea_Combo 119k_Jun 20240516_Phúc Long Coffee &amp; Tea_17 cities" xr:uid="{00000000-0004-0000-0800-000073000000}"/>
    <hyperlink ref="FP6" location="null!1018:1018" display="[SJBP]_The Coffee House_WC 241231_The Coffee House_7 cities" xr:uid="{00000000-0004-0000-0800-000074000000}"/>
    <hyperlink ref="FS6" location="null!1114:1114" display="[SJBP]_The Coffee House_BAU 1Đ  241231_The Coffee House_7 cities" xr:uid="{00000000-0004-0000-0800-000075000000}"/>
    <hyperlink ref="FT6" location="null!G1001" display="[SJBP]_Phúc Long Coffee &amp; Tea_Combo 119k_Jun 20240516_Phúc Long Coffee &amp; Tea_17 cities" xr:uid="{00000000-0004-0000-0800-000076000000}"/>
    <hyperlink ref="FY6" r:id="rId70" location="gid=1252567251&amp;range=230:230" xr:uid="{00000000-0004-0000-0800-000077000000}"/>
    <hyperlink ref="FZ6" location="null!G1001" display="[SJBP]_Phúc Long Coffee &amp; Tea_Combo 119k_Jun 20240516_Phúc Long Coffee &amp; Tea_17 cities" xr:uid="{00000000-0004-0000-0800-000078000000}"/>
    <hyperlink ref="GA6" location="null!G1001" display="[SJBP]_Phúc Long Coffee &amp; Tea_Combo 119k_Jun 20240516_Phúc Long Coffee &amp; Tea_17 cities" xr:uid="{00000000-0004-0000-0800-000079000000}"/>
    <hyperlink ref="GF6" r:id="rId71" location="gid=1252567251&amp;range=229:229" xr:uid="{00000000-0004-0000-0800-00007A000000}"/>
    <hyperlink ref="GJ6" location="null!1255:1255" display="[SJBP]_The Coffee House_WC_Wed 241231_The Coffee House_7 cities" xr:uid="{00000000-0004-0000-0800-00007B000000}"/>
    <hyperlink ref="GP6" location="null!1143:1143" display="[SuperVIP]_The Coffee House_8-10.7 241231_The Coffee House_7 cities" xr:uid="{00000000-0004-0000-0800-00007C000000}"/>
    <hyperlink ref="GQ6" location="null!1143:1143" display="[SuperVIP]_The Coffee House_8-10.7 241231_The Coffee House_7 cities" xr:uid="{00000000-0004-0000-0800-00007D000000}"/>
    <hyperlink ref="HJ6" location="null!1252:1252" display="[SJBP]_Starbucks Coffee_Mon 250520_Starbucks Coffee_12 cities" xr:uid="{00000000-0004-0000-0800-00007E000000}"/>
    <hyperlink ref="HO6" location="null!1405:1405" display="[SJBP]_The Coffee House_WC Fri 241231_The Coffee House_7 cities" xr:uid="{00000000-0004-0000-0800-00007F000000}"/>
    <hyperlink ref="HR6" location="null!1395:1395" display="[SuperVIP]_The Coffee House_4-6.8 241231_The Coffee House_7 cities" xr:uid="{00000000-0004-0000-0800-000080000000}"/>
    <hyperlink ref="HW6" location="null!1524:1524" display="[Alacarte]_K-FOOD_Aug_BD, HP, CT, BH, VT" xr:uid="{00000000-0004-0000-0800-000081000000}"/>
    <hyperlink ref="IH6" location="null!1397:1397" display="[VIP]_The Coffee House_18-20.8 241231_The Coffee House_7 cities" xr:uid="{00000000-0004-0000-0800-000082000000}"/>
    <hyperlink ref="IN6" location="null!1399:1399" display="[SuperVIP]_Starbucks Coffee_26-28.8 250520_Starbucks Coffee_12 cities" xr:uid="{00000000-0004-0000-0800-000083000000}"/>
    <hyperlink ref="IV6" location="null!1400:1400" display="[SJBP]_Highlands Coffee_ALC 14 241231_Highlands Coffee_36 cities" xr:uid="{00000000-0004-0000-0800-000084000000}"/>
    <hyperlink ref="JA6" r:id="rId72" location="gid=1252567251&amp;range=358:358" xr:uid="{00000000-0004-0000-0800-000085000000}"/>
    <hyperlink ref="JB6" r:id="rId73" location="gid=1252567251&amp;range=357:357" xr:uid="{00000000-0004-0000-0800-000086000000}"/>
    <hyperlink ref="JH6" r:id="rId74" location="gid=1252567251&amp;range=357:357" xr:uid="{00000000-0004-0000-0800-000087000000}"/>
    <hyperlink ref="JM6" location="null!1695:1695" display="[Win 4]_Co.op Food_Sep_SJBP_CT" xr:uid="{00000000-0004-0000-0800-000088000000}"/>
    <hyperlink ref="JN6" location="null!1695:1695" display="[Win 4]_Co.op Food_Sep_SJBP_CT" xr:uid="{00000000-0004-0000-0800-000089000000}"/>
    <hyperlink ref="JO6" r:id="rId75" location="gid=1252567251&amp;range=357:357" xr:uid="{00000000-0004-0000-0800-00008A000000}"/>
    <hyperlink ref="JV6" r:id="rId76" location="gid=1252567251&amp;range=357:357" xr:uid="{00000000-0004-0000-0800-00008B000000}"/>
    <hyperlink ref="KD6" r:id="rId77" location="gid=1252567251&amp;range=469:469" xr:uid="{00000000-0004-0000-0800-00008C000000}"/>
    <hyperlink ref="KH6" r:id="rId78" location="gid=1252567251&amp;range=470:470" xr:uid="{00000000-0004-0000-0800-00008D000000}"/>
    <hyperlink ref="KK6" r:id="rId79" location="gid=1252567251&amp;range=469:469" xr:uid="{00000000-0004-0000-0800-00008E000000}"/>
    <hyperlink ref="KL6" location="null!1865:1865" display="[SJBP]_Starbucks Coffee_WC Mon PNS 250822_Starbucks Coffee_13 cities" xr:uid="{00000000-0004-0000-0800-00008F000000}"/>
    <hyperlink ref="KM6" location="null!1794:1794" display="[SuperVIP]_Starbucks Coffee_14-16.10 250822_Starbucks Coffee_13 cities" xr:uid="{00000000-0004-0000-0800-000090000000}"/>
    <hyperlink ref="KR6" r:id="rId80" location="gid=1252567251&amp;range=470:470" xr:uid="{00000000-0004-0000-0800-000091000000}"/>
    <hyperlink ref="KU6" location="null!1867:1867" display="[SJBP]_The Coffee House_WC Wed 241231_The Coffee House_7 cities" xr:uid="{00000000-0004-0000-0800-000092000000}"/>
    <hyperlink ref="KX6" location="null!1923:1923" display="[Win 4]_Co.op Food_Oct_SJBP_CT" xr:uid="{00000000-0004-0000-0800-000093000000}"/>
    <hyperlink ref="KY6" r:id="rId81" location="gid=1252567251&amp;range=469:469" xr:uid="{00000000-0004-0000-0800-000094000000}"/>
    <hyperlink ref="KZ6" location="null!1863:1863" display="[SJBP]_Starbucks Coffee_WC Mon 250822_Starbucks Coffee_13 cities" xr:uid="{00000000-0004-0000-0800-000095000000}"/>
    <hyperlink ref="LG6" r:id="rId82" location="gid=1252567251&amp;range=534:534" xr:uid="{00000000-0004-0000-0800-000096000000}"/>
    <hyperlink ref="LH6" location="null!2027:2027" display="[SJBP]_Starbucks Coffee_WC Mon 250822_Starbucks Coffee_13 cities" xr:uid="{00000000-0004-0000-0800-000097000000}"/>
    <hyperlink ref="LN6" r:id="rId83" location="gid=1252567251&amp;range=535:535" xr:uid="{00000000-0004-0000-0800-000098000000}"/>
    <hyperlink ref="LO6" r:id="rId84" location="gid=1252567251&amp;range=534:534" xr:uid="{00000000-0004-0000-0800-000099000000}"/>
    <hyperlink ref="LU6" r:id="rId85" location="gid=1252567251&amp;range=535:535" xr:uid="{00000000-0004-0000-0800-00009A000000}"/>
    <hyperlink ref="LX6" location="null!2101:2101" display="[Win 2]_Cà Phê Muối Chú Long_Nov.17-21.11_250707_Cà Phê Muối Chú Long_15 cities" xr:uid="{00000000-0004-0000-0800-00009B000000}"/>
    <hyperlink ref="MB6" r:id="rId86" location="gid=1252567251&amp;range=534:534" xr:uid="{00000000-0004-0000-0800-00009C000000}"/>
    <hyperlink ref="MG6" r:id="rId87" location="gid=1258946380&amp;range=2114:2114" xr:uid="{00000000-0004-0000-0800-00009D000000}"/>
    <hyperlink ref="MI6" r:id="rId88" location="gid=1252567251&amp;range=535:535" xr:uid="{00000000-0004-0000-0800-00009E000000}"/>
    <hyperlink ref="NC6" location="null!2321:2321" display="[Win 4]_Co.op Food_Dec_SJBP_CT" xr:uid="{00000000-0004-0000-0800-00009F000000}"/>
    <hyperlink ref="ND6" location="null!2321:2321" display="[Win 4]_Co.op Food_Dec_SJBP_CT" xr:uid="{00000000-0004-0000-0800-0000A0000000}"/>
    <hyperlink ref="NG6" location="null!2329:2329" display="[Win 2]_Cà Phê Muối Chú Long_Dec_Noel_250707_Cà Phê Muối Chú Long_15 cities" xr:uid="{00000000-0004-0000-0800-0000A1000000}"/>
    <hyperlink ref="NK6" location="null!1927:1927" display="[VIP]_NutiFood Ngôi Nhà Dinh Dưỡng_Dec_Compensation" xr:uid="{00000000-0004-0000-0800-0000A2000000}"/>
    <hyperlink ref="NT6" r:id="rId89" location="gid=1252567251&amp;range=643:643" xr:uid="{00000000-0004-0000-0800-0000A3000000}"/>
    <hyperlink ref="NW6" location="null!2444:2444" display="[SuperVIP]_Starbucks Coffee_Matcha 6-8/1" xr:uid="{00000000-0004-0000-0800-0000A4000000}"/>
    <hyperlink ref="OA6" r:id="rId90" location="gid=1252567251&amp;range=645:645" xr:uid="{00000000-0004-0000-0800-0000A5000000}"/>
    <hyperlink ref="OH6" r:id="rId91" location="gid=1252567251&amp;range=643:643" xr:uid="{00000000-0004-0000-0800-0000A6000000}"/>
    <hyperlink ref="OO6" r:id="rId92" location="gid=1252567251&amp;range=645:645" xr:uid="{00000000-0004-0000-0800-0000A7000000}"/>
    <hyperlink ref="OS6" location="null!2393:2393" display="[VIP]_Cà Phê Muối Chú Long_26-30.01.26 250707_Cà Phê Muối Chú Long_15 cities" xr:uid="{00000000-0004-0000-0800-0000A8000000}"/>
    <hyperlink ref="OW6" r:id="rId93" location="gid=1252567251&amp;range=643:643" xr:uid="{00000000-0004-0000-0800-0000A9000000}"/>
    <hyperlink ref="PB6" location="null!2587:2587" display="[VIP]_The Coffee House_NW 4-6.2 251014_The Coffee House_8 cities" xr:uid="{00000000-0004-0000-0800-0000AA000000}"/>
    <hyperlink ref="PD6" r:id="rId94" location="gid=1252567251&amp;range=645:645" xr:uid="{00000000-0004-0000-0800-0000AB000000}"/>
    <hyperlink ref="PH6" location="null!2646:2646" display="[Win 2]_Cà Phê Muối Chú Long_Feb_260202_Cà Phê Muối Chú Long_16 cities" xr:uid="{00000000-0004-0000-0800-0000AC000000}"/>
    <hyperlink ref="PI6" location="null!2590:2590" display="[VIP]_KATINAT Coffee &amp; Tea House_B2G1 260106_KATINAT Coffee &amp; Tea House_14 cities" xr:uid="{00000000-0004-0000-0800-0000AD000000}"/>
    <hyperlink ref="PK6" r:id="rId95" location="gid=1252567251&amp;range=644:644" xr:uid="{00000000-0004-0000-0800-0000AE000000}"/>
    <hyperlink ref="PR6" r:id="rId96" location="gid=1252567251&amp;range=644:644" xr:uid="{00000000-0004-0000-0800-0000AF000000}"/>
    <hyperlink ref="PT6" location="null!2649:2649" display="[Win 2]_Cà Phê Muối Chú Long_24.Feb_260202_Cà Phê Muối Chú Long_16 cities" xr:uid="{00000000-0004-0000-0800-0000B0000000}"/>
    <hyperlink ref="PU6" location="null!G2620" display=" [SJBP]_Phúc Long Coffee &amp; Tea_M2T1- Feb" xr:uid="{00000000-0004-0000-0800-0000B1000000}"/>
    <hyperlink ref="QD6" location="null!G2668" display="[SJBP]_Phúc Long Coffee &amp; Tea_Combo 119k_Mar 260106_Phúc Long Coffee &amp; Tea_20 cities" xr:uid="{00000000-0004-0000-0800-0000B2000000}"/>
    <hyperlink ref="QH6" location="null!G2668" display="[SJBP]_Phúc Long Coffee &amp; Tea_Combo 119k_Mar 260106_Phúc Long Coffee &amp; Tea_20 cities" xr:uid="{00000000-0004-0000-0800-0000B3000000}"/>
    <hyperlink ref="QI6" location="null!G2668" display="[SJBP]_Phúc Long Coffee &amp; Tea_Combo 119k_Mar 260106_Phúc Long Coffee &amp; Tea_20 cities" xr:uid="{00000000-0004-0000-0800-0000B4000000}"/>
    <hyperlink ref="QO6" location="null!G2668" display="[SJBP]_Phúc Long Coffee &amp; Tea_Combo 119k_Mar 260106_Phúc Long Coffee &amp; Tea_20 cities" xr:uid="{00000000-0004-0000-0800-0000B5000000}"/>
    <hyperlink ref="QV6" location="null!G2668" display="[SJBP]_Phúc Long Coffee &amp; Tea_Combo 119k_Mar 260106_Phúc Long Coffee &amp; Tea_20 cities" xr:uid="{00000000-0004-0000-0800-0000B6000000}"/>
    <hyperlink ref="QW6" location="null!G2668" display="[SJBP]_Phúc Long Coffee &amp; Tea_Combo 119k_Mar 260106_Phúc Long Coffee &amp; Tea_20 cities" xr:uid="{00000000-0004-0000-0800-0000B7000000}"/>
    <hyperlink ref="RC6" location="null!G2668" display="[SJBP]_Phúc Long Coffee &amp; Tea_Combo 119k_Mar 260106_Phúc Long Coffee &amp; Tea_20 cities" xr:uid="{00000000-0004-0000-0800-0000B8000000}"/>
    <hyperlink ref="RD6" location="null!G2668" display="[SJBP]_Phúc Long Coffee &amp; Tea_Combo 119k_Mar 260106_Phúc Long Coffee &amp; Tea_20 cities" xr:uid="{00000000-0004-0000-0800-0000B9000000}"/>
    <hyperlink ref="D7" location="null!10:10" display="[PLF CP]_BAU_Đặt món ăn trưa, giảm tới 40.000Đ_x000a_Gà Nướng, Pizza Giảm 40.000Đ" xr:uid="{00000000-0004-0000-0800-0000BA000000}"/>
    <hyperlink ref="M7" location="null!102:102" display="[SJBP]_Gà Rán Popeyes_BOGO_x000a_241231_Gà Rán Popeyes_9 cities_x000a_[PLF CP]_BAU_Bữa Trưa Ngon Rẻ, Giảm 30.000Đ_x000a_Bún Bò, Cơm Trộn Hàn Quốc Giảm 30.000Đ" xr:uid="{00000000-0004-0000-0800-0000BB000000}"/>
    <hyperlink ref="AA7" location="null!219:219" display="[Alacarte]_Cơm Thố Anh Nguyễn_Thank you Drivers 2024_NA, HP, QNinh, KH, BMT, BH, DL, HD, TH_x000a_&quot;[PLF CP]_BAU_No nê bữa trưa, deal giảm 50.000Đ_x000a_Mì Cay, Nem Nướng Giảm 50.000Đ&quot;" xr:uid="{00000000-0004-0000-0800-0000BC000000}"/>
    <hyperlink ref="AC7" location="null!102:102" display="[SJBP]_Gà Rán Popeyes_BOGO_x000a_241231_Gà Rán Popeyes_9 cities_x000a_[PLF CP_add]_Tết_Fast Food Thịnh Phát, Xuân Vui An Hòa" xr:uid="{00000000-0004-0000-0800-0000BD000000}"/>
    <hyperlink ref="AS7" location="null!176:176" display="[VIP]_Gà Rán Texas Chicken_10-13/02 250102_Gà Rán Texas Chicken_6 cities_x000a_&quot;[PLF CP]_BAU_Đặt món ăn trưa, giảm tới 40.000Đ_x000a_Cơm Gà, Bún Tôm Giảm 40.000Đ&quot;" xr:uid="{00000000-0004-0000-0800-0000BE000000}"/>
    <hyperlink ref="AV7" location="null!176:176" display="[VIP]_Gà Rán Texas Chicken_10-13/02 250102_Gà Rán Texas Chicken_6 cities_x000a_[PLF CP]_BAU_Bữa Trưa Ngon Rẻ, Giảm 30.000Đ_x000a_Text: Bún Chả, Cơm Gà Giảm  30.000Đ" xr:uid="{00000000-0004-0000-0800-0000BF000000}"/>
    <hyperlink ref="AY7" location="null!173:173" display="[SuperVIP]_Gà Rán Popeyes_13-16/02_x000a_241231_Gà Rán Popeyes_9 cities_x000a_[PLF CP]_BAU_Bữa Trưa Ngon Rẻ, Giảm 30.000Đ_x000a_Mì Ramen, Kimbap Giảm30.000Đ" xr:uid="{00000000-0004-0000-0800-0000C0000000}"/>
    <hyperlink ref="BC7" location="null!200:200" display="[Alacarte]_KOMBO - Cơm Niêu Singapore_Thank you Drivers 2024_HUE, TN, BH_x000a_&quot;[PLF CP]_BAU_Đặt món ăn trưa, giảm tới 40.000Đ_x000a_Bún Trộn, Bánh Đa Cua Giảm 40.000Đ&quot;" xr:uid="{00000000-0004-0000-0800-0000C1000000}"/>
    <hyperlink ref="BF7" location="null!200:200" display="[Alacarte]_KOMBO - Cơm Niêu Singapore_Thank you Drivers 2024_HUE, TN, BH_x000a_[PLF CP]_BAU_No nê bữa trưa, deal giảm 50.000Đ_x000a_Pizza, Bún Đậu Giảm 50.000Đ" xr:uid="{00000000-0004-0000-0800-0000C2000000}"/>
    <hyperlink ref="BS7" location="null!269:269" display="[SuperVIP]_Gà Rán Popeyes_06-09/03_x000a_241231_Gà Rán Popeyes_9 cities_x000a_[PLF CP]_BAU_No nê bữa trưa, deal giảm 50.000Đ _x000a_Gà Rán, Pizza Giảm 50.000Đ" xr:uid="{00000000-0004-0000-0800-0000C3000000}"/>
    <hyperlink ref="BX7" location="null!273:273" display="[VIP]_Gà Rán Texas Chicken_10-13/03_x000a_250102_Gà Rán Texas Chicken_6 cities_x000a_&quot;[PLF CP]_BAU_Lên Đơn Bữa Trưa, Giảm 20.000Đ_x000a_Cơm Tấm, Mì Quảng Giảm 20.000Đ&quot;" xr:uid="{00000000-0004-0000-0800-0000C4000000}"/>
    <hyperlink ref="BZ7" location="null!278:278" display="[SuperVIP]_McDonald's_13-16/03_x000a_240722_McDonald's_4 cities_x000a_&quot;[PLF CP]_BAU_Đặt món ăn trưa, giảm tới 40.000Đ_x000a_Cơm Chay,  Bún Thái Giảm 40.000Đ&quot;" xr:uid="{00000000-0004-0000-0800-0000C5000000}"/>
    <hyperlink ref="CD7" location="null!416:416" display="[Win 1]_Lotteria_Mar_241231_Lotteria DI_27 cities_x000a_&quot;[PLF CP]_BAU_Lên Đơn Bữa Trưa, Giảm 20.000Đ_x000a_Cơm Trộn, Mì Quảng Giảm 20.000Đ&quot;" xr:uid="{00000000-0004-0000-0800-0000C6000000}"/>
    <hyperlink ref="CG7" location="null!272:272" display="[VIP]_Pizza Hut_21-23/03_x000a_241231_Pizza Hut_20 cities_x000a_[PLF CP]_BAU_Lên Đơn Bữa Trưa, Giảm 20.000Đ_x000a_Cơm Trộn. Mì Hoành Thánh Giảm 20.000Đ" xr:uid="{00000000-0004-0000-0800-0000C7000000}"/>
    <hyperlink ref="CT7" location="null!114:114" display="[SJBP]_Gà Rán KFC_BAU_x000a_241231_Gà Rán KFC_25 cities_x000a_&quot;[PLF CP]_BAU_No nê bữa trưa, deal giảm 50.000Đ_x000a_Nem Nướng, Bún Đậu Giảm 50.000Đ&quot;" xr:uid="{00000000-0004-0000-0800-0000C8000000}"/>
    <hyperlink ref="CW7" location="null!465:465" display="[SuperVIP]_Gà Rán KFC_03-06/04_x000a_241231_Gà Rán KFC_25 cities_x000a_[PLF CP]_BAU_Đặt món ăn trưa, giảm tới 40.000Đ_x000a_Gà Nướng, Pizza Giảm 40.000Đ" xr:uid="{00000000-0004-0000-0800-0000C9000000}"/>
    <hyperlink ref="CX7" location="null!465:465" display="[SuperVIP]_Gà Rán KFC_03-06/04_x000a_241231_Gà Rán KFC_25 cities_x000a_[PLF CP]_WC_Tiệc cuối tuần, giảm tưng bừng 105.000Đ_x000a_Gà Nướng, Mì Cay Giảm 105.000Đ" xr:uid="{00000000-0004-0000-0800-0000CA000000}"/>
    <hyperlink ref="CY7" location="null!650:650" display="[SJBP]_Cơm Thố Anh Nguyễn_BAU_x000a_241231_Cơm Thố Anh Nguyễn_10 cities_x000a_[PLF CP]_BAU_No nê bữa trưa, deal giảm 50.000Đ_x000a_Nem Nướng, Bún Đậu Giảm 50.000Đ" xr:uid="{00000000-0004-0000-0800-0000CB000000}"/>
    <hyperlink ref="CZ7" location="null!650:650" display="[SJBP]_Cơm Thố Anh Nguyễn_BAU_x000a_241231_Cơm Thố Anh Nguyễn_10 cities_x000a_[PLF CP]_BAU_Đặt món ăn trưa, giảm tới 40.000Đ_x000a_Gà Rán,  Mì Ý Giảm 40.000Đ" xr:uid="{00000000-0004-0000-0800-0000CC000000}"/>
    <hyperlink ref="DA7" location="null!650:650" display="&quot;[SJBP]_Cơm Thố Anh Nguyễn_BAU_x000a_241231_Cơm Thố Anh Nguyễn_10 cities&quot;_x000a_[PLF CP]_BAU_Bữa Trưa Ngon Rẻ, Giảm 30.000Đ_x000a_Text: Cơm Trộn, Mì Hoành Thánh giảm 30.000Đ" xr:uid="{00000000-0004-0000-0800-0000CD000000}"/>
    <hyperlink ref="DC7" location="null!650:650" display="&quot;[SJBP]_Cơm Thố Anh Nguyễn_BAU_x000a_250803_Cơm Thố Anh Nguyễn_12 cities&quot;_x000a_[PLF CP]_BAU_Siêu Tiệc Giảm 99,000 đồng_x000a_Sushi, Thịt Nướng Giảm 99.000Đ_x000a_newcities:[PLF CP]_WC_Tiệc cuối tuần, giảm tưng bừng 105.000Đ_x000a_Sushi, Thịt Nướng  Giảm 105.000Đ" xr:uid="{00000000-0004-0000-0800-0000CE000000}"/>
    <hyperlink ref="DD7" location="null!470:470" display="[VIP]_Cơm Thố Anh Nguyễn_09-13/04_x000a_241231_Cơm Thố Anh Nguyễn_10 cities_x000a_&quot;[PLF CP]_BAU_No nê bữa trưa, deal giảm 50.000Đ_x000a_Text: Cơm Trộn, Hủ Tiếu Nam Vang Giảm 50.000Đ&quot;" xr:uid="{00000000-0004-0000-0800-0000CF000000}"/>
    <hyperlink ref="DE7" location="null!467:467" display="[SuperVIP]_Gà Rán Popeyes_10-13/04_x000a_241231_Gà Rán Popeyes_9 cities_x000a_&quot;[PLF CP]_BAU_Đặt món ăn trưa, giảm tới 40.000Đ_x000a_Cơm Gà, Bún Tôm Giảm 40.000Đ&quot;" xr:uid="{00000000-0004-0000-0800-0000D0000000}"/>
    <hyperlink ref="DF7" location="null!650:650" display="[SJBP]_Cơm Thố Anh Nguyễn_BAU_x000a_241231_Cơm Thố Anh Nguyễn_10 cities_x000a_&quot;[PLF CP]_BAU_Lên Đơn Bữa Trưa, Giảm 20.000Đ_x000a_Cơm Tấm, Bún Thịt Nướng Giảm 20.000Đ&quot;" xr:uid="{00000000-0004-0000-0800-0000D1000000}"/>
    <hyperlink ref="DJ7" location="null!472:472" display="&quot;[VIP]_Pizza Hut_18-20/04_x000a_241231_Pizza Hut_20 cities&quot;_x000a_&quot;[PLF CP]_BAU_Đặt món ăn trưa, giảm tới 40.000Đ_x000a_Mì Cay, Bún Thái Giảm 40.000Đ&quot;" xr:uid="{00000000-0004-0000-0800-0000D2000000}"/>
    <hyperlink ref="DL7" location="null!475:475" display="&quot;[VIP]_Gà Rán Popeyes_18-20/04_x000a_241231_Gà Rán Popeyes_9 cities&quot;_x000a_[PLF CP]_BAU_No nê bữa trưa, deal giảm 50.000Đ_x000a_Nem Nướng, Bún Đậu Giảm 50.000Đ" xr:uid="{00000000-0004-0000-0800-0000D3000000}"/>
    <hyperlink ref="DM7" location="null!633:633" display="[SJBP]_Gà Rán KFC_129k_x000a_241231_Gà Rán KFC_25 cities_x000a_&quot;[PLF CP]_BAU_Đặt món ăn trưa, giảm tới 40.000Đ_x000a_Cơm Sườn, Bún Thái Giảm 40.000Đ&quot;" xr:uid="{00000000-0004-0000-0800-0000D4000000}"/>
    <hyperlink ref="DN7" location="null!646:646" display="[SJBP]_Gà Rán Popeyes_BAU_x000a_241231_Gà Rán Popeyes_9 cities_x000a_&quot;[PLF CP]_BAU_Ăn Sập Bốn Phương, giảm 18,000đ_All OTH_x000a_Cơm Sườn, Bún Thịt Nướng Giảm 18.000Đ&quot;" xr:uid="{00000000-0004-0000-0800-0000D5000000}"/>
    <hyperlink ref="DO7" location="null!687:687" display="[Win 1]_Lotteria_Apr_PT_x000a_[PLF CP]_BAU_Bữa Trưa Ngon Rẻ, Giảm 30.000Đ_x000a_Cơm Gà Hội An, Bún Riêu Giảm 30.000Đ" xr:uid="{00000000-0004-0000-0800-0000D6000000}"/>
    <hyperlink ref="DP7" location="null!474:474" display="[VIP]_Gà Rán Texas Chicken_21-24/04_x000a_250102_Gà Rán Texas Chicken_6 cities_x000a_&quot;[PLF CP]_BAU_No nê bữa trưa, deal giảm 50.000Đ_x000a_Cơm Trộn, Mì Quảng Giảm 50.000Đ&quot;" xr:uid="{00000000-0004-0000-0800-0000D7000000}"/>
    <hyperlink ref="DQ7" location="null!466:466" display="[SuperVIP]_McDonald's_25-27/04_x000a_[PLF CP]_BAU_Bữa Trưa Ngon Rẻ, Giảm 30.000Đ_x000a_Bún Bò, Cơm Trộn Hàn Quốc Giảm 30.000Đ" xr:uid="{00000000-0004-0000-0800-0000D8000000}"/>
    <hyperlink ref="DR7" location="null!687:687" display="[Win 1]_Lotteria_Apr_PT_x000a_[PLF CP]_5.5 CP_Deal Ngon Chào Hè, Giảm 155.000Đ_x000a_Gà rán, nem nướng, bún đậu... giảm tới 155k" xr:uid="{00000000-0004-0000-0800-0000D9000000}"/>
    <hyperlink ref="DS7" location="null!466:466" display="[SuperVIP]_McDonald's_25-27/04_x000a_240722_McDonald's_4 cities_x000a_[PLF CP]_5.5 CP_Deal Ngon Chào Hè, Giảm 155.000Đ_x000a_Gà rán, nem nướng, bún đậu... giảm tới 155k" xr:uid="{00000000-0004-0000-0800-0000DA000000}"/>
    <hyperlink ref="DT7" location="null!633:633" display="[SJBP]_Gà Rán KFC_129k_x000a_241231_Gà Rán KFC_25 cities_x000a_[PLF CP]_BAU_Lên Đơn Bữa Trưa, Giảm 20.000Đ_x000a_Cơm tấm, bún bò, hủ tiếu... giảm 20.000Đ" xr:uid="{00000000-0004-0000-0800-0000DB000000}"/>
    <hyperlink ref="DU7" location="null!633:633" display="[SJBP]_Gà Rán KFC_129k_x000a_241231_Gà Rán KFC_25 cities_x000a_[PLF CP]_BAU_Bữa Trưa Ngon Rẻ, Giảm 30.000Đ_x000a_Text: Cơm Trộn, Mì Hoành Thánh giảm 30.000Đ" xr:uid="{00000000-0004-0000-0800-0000DC000000}"/>
    <hyperlink ref="DV7" location="null!633:633" display="[SJBP]_Gà Rán KFC_129k_x000a_241231_Gà Rán KFC_25 cities_x000a_[PLF CP]_5.5 CP_Deal Ngon Chào Hè, Giảm 155.000Đ_x000a_Đặt Gà rán, pizza, Gà nướng... giảm tới 155.000Đ" xr:uid="{00000000-0004-0000-0800-0000DD000000}"/>
    <hyperlink ref="DX7" location="null!734:734" display="[SJBP]_Gà Rán Popeyes_BOGO May_x000a_241231_Gà Rán Popeyes_9 cities_x000a_[PLF CP]_30.4 - 1.5_Đãi Tiệc Tại Gia, Giảm 199.000Đ_x000a_Ăn mừng đại lễ, giảm tới 199.000Đ&quot;" xr:uid="{00000000-0004-0000-0800-0000DE000000}"/>
    <hyperlink ref="DY7" location="null!736:736" display="[SJBP]_McDonald's_2T2 gà_x000a_250416_McDonald's_5 cities_x000a_[PLF CP]_30.4 - 1.5_Đãi Tiệc Tại Gia, Giảm 199.000Đ_x000a_Ăn mừng đại lễ, giảm tới 199.000Đ" xr:uid="{00000000-0004-0000-0800-0000DF000000}"/>
    <hyperlink ref="DZ7" location="null!736:736" display="[SJBP]_McDonald's_2T2 gà_x000a_250416_McDonald's_5 cities_x000a_[PLF CP]_5.5 CP_Deal Ngon Chào Hè, Giảm 155.000Đ_x000a_Tặng mã giảm tới 155.000Đ mở tiệc tại nhà" xr:uid="{00000000-0004-0000-0800-0000E0000000}"/>
    <hyperlink ref="EA7" location="null!736:736" display="[SJBP]_McDonald's_2T2 gà_x000a_250416_McDonald's_5 cities_x000a_[PLF CP]_5.5 CP_Deal Ngon Chào Hè, Giảm 55.000Đ_x000a_Bún thịt nướng, cơm tấm, bánh canh giảm 55.000Đ" xr:uid="{00000000-0004-0000-0800-0000E1000000}"/>
    <hyperlink ref="EC7" location="null!729:729" display="[VIP]_Gà Rán Texas Chicken_05-08/05_x000a_[PLF CP]_WC_Thứ 3 Thả Ga, Freeship 0Đ_x000a_Cơm bún mì phở... freeship 0đ" xr:uid="{00000000-0004-0000-0800-0000E2000000}"/>
    <hyperlink ref="ED7" location="null!729:729" display="[VIP]_Gà Rán Texas Chicken_05-08/05_x000a_[PLF CP]_Vesak_Ăn Chay Thanh Tịnh, Freeship 20.000Đ_x000a_Cơm chay thanh tịnh, Freeship 20.000Đ" xr:uid="{00000000-0004-0000-0800-0000E3000000}"/>
    <hyperlink ref="EE7" location="null!723:723" display="[SuperVIP]_Gà Rán Popeyes_08-11/05_x000a_241231_Gà Rán Popeyes_9 cities" xr:uid="{00000000-0004-0000-0800-0000E4000000}"/>
    <hyperlink ref="EF7" location="null!860:860" display="[Win 4]_Cơm Thố Anh Nguyễn_May_250421_Cơm Thố Anh Nguyễn_13 cities_x000a_[PLF CP]_Vesak_Ăn Chay Thanh Tịnh, Freeship 20.000Đ_x000a_Món chay freeship 20.000Đ, thanh tịnh mùa Vu Lan" xr:uid="{00000000-0004-0000-0800-0000E5000000}"/>
    <hyperlink ref="EG7" location="null!860:860" display="[Win 4]_Cơm Thố Anh Nguyễn_May_250421_Cơm Thố Anh Nguyễn_13 cities" xr:uid="{00000000-0004-0000-0800-0000E6000000}"/>
    <hyperlink ref="EH7" location="null!720:720" display="[SJBP]_McDonald's_ĐN OTH_x000a_250416_McDonald's_5 cities" xr:uid="{00000000-0004-0000-0800-0000E7000000}"/>
    <hyperlink ref="EM7" location="null!722:722" display="[SuperVIP]_Gà Rán KFC_16-18/05" xr:uid="{00000000-0004-0000-0800-0000E8000000}"/>
    <hyperlink ref="EO7" location="null!736:736" display="[SJBP]_McDonald's_2T2 gà_x000a_250416_McDonald's_5 cities_x000a_[PLF CP]_Summer Thematic_Deal Ăn Ngon Tránh Nóng_x000a_Bún chả, cơm bò, bún đậu... Freeship 60k" xr:uid="{00000000-0004-0000-0800-0000E9000000}"/>
    <hyperlink ref="EQ7" location="null!734:734" display="[SJBP]_Gà Rán Popeyes_BOGO May_x000a_241231_Gà Rán Popeyes_9 cities" xr:uid="{00000000-0004-0000-0800-0000EA000000}"/>
    <hyperlink ref="EU7" location="null!734:734" display="[SJBP]_Gà Rán Popeyes_BOGO May_x000a_241231_Gà Rán Popeyes_9 cities" xr:uid="{00000000-0004-0000-0800-0000EB000000}"/>
    <hyperlink ref="EV7" location="null!734:734" display="[SJBP]_Gà Rán Popeyes_BOGO May_x000a_241231_Gà Rán Popeyes_9 cities" xr:uid="{00000000-0004-0000-0800-0000EC000000}"/>
    <hyperlink ref="EX7" location="null!737:737" display="[SJBP]_McDonald's_BAU 99k_x000a_250416_McDonald's_5 cities" xr:uid="{00000000-0004-0000-0800-0000ED000000}"/>
    <hyperlink ref="FA7" location="null!724:724" display="[SuperVIP]_McDonald's_29/05 -01/06 250416_McDonald's_5 cities" xr:uid="{00000000-0004-0000-0800-0000EE000000}"/>
    <hyperlink ref="FB7" location="null!724:724" display="[SuperVIP]_McDonald's_29/05 -01/06 250416_McDonald's_5 cities" xr:uid="{00000000-0004-0000-0800-0000EF000000}"/>
    <hyperlink ref="FD7" location="null!724:724" display="[SuperVIP]_McDonald's_29/05 -01/06_x000a_250416_McDonald's_5 cities_x000a_[PLF CP]_Thematic_Món Ngon Bé Thích, Giảm tới 20.000Đ" xr:uid="{00000000-0004-0000-0800-0000F0000000}"/>
    <hyperlink ref="FG7" location="null!877:877" display="[SuperVIP]_Gà Rán KFC_01-04/06" xr:uid="{00000000-0004-0000-0800-0000F1000000}"/>
    <hyperlink ref="FL7" location="null!1012:1012" display="[SJBP]_McDonald's_BAU_x000a_250416_McDonald's_5 cities_x000a_[PLF CP]_BAU_Deal Ăn Ngon Tránh Nóng" xr:uid="{00000000-0004-0000-0800-0000F2000000}"/>
    <hyperlink ref="FO7" location="null!1047:1047" display="[Win 4]_Lotteria_Jun_250424_Lotteria DI_32 cities" xr:uid="{00000000-0004-0000-0800-0000F3000000}"/>
    <hyperlink ref="FP7" location="null!1026:1026" display="[PNS]_Pepsi FF32_Jun_CT, KH, BH, HP, Hue" xr:uid="{00000000-0004-0000-0800-0000F4000000}"/>
    <hyperlink ref="FQ7" location="null!1026:1026" display="[PNS]_Pepsi FF32_Jun_CT, KH, BH, HP, Hue" xr:uid="{00000000-0004-0000-0800-0000F5000000}"/>
    <hyperlink ref="FS7" location="null!1043:1043" display="[SJBP]_McDonald's_2T2 119k_x000a_250416_McDonald's_5 cities" xr:uid="{00000000-0004-0000-0800-0000F6000000}"/>
    <hyperlink ref="FU7" location="null!1025:1025" display="[PNS]_Pepsi Baseline_Jun_CT, KH, BH, HP, Hue" xr:uid="{00000000-0004-0000-0800-0000F7000000}"/>
    <hyperlink ref="FV7" location="null!1047:1047" display="[Win 4]_Lotteria_Jun_250424_Lotteria DI_32 cities" xr:uid="{00000000-0004-0000-0800-0000F8000000}"/>
    <hyperlink ref="GD7" location="null!1047:1047" display="[Win 4]_Lotteria_Jun_250424_Lotteria DI_32 cities" xr:uid="{00000000-0004-0000-0800-0000F9000000}"/>
    <hyperlink ref="GE7" location="null!1047:1047" display="[Win 4]_Lotteria_Jun_250424_Lotteria DI_32 cities" xr:uid="{00000000-0004-0000-0800-0000FA000000}"/>
    <hyperlink ref="GJ7" location="null!1268:1268" display="[SJBP]_McDonald's_99k" xr:uid="{00000000-0004-0000-0800-0000FB000000}"/>
    <hyperlink ref="GN7" location="null!1197:1197" display="[PNS]_Pepsi Baseline_Jul_CT, KH, BH, HP, Hue" xr:uid="{00000000-0004-0000-0800-0000FC000000}"/>
    <hyperlink ref="GQ7" location="null!1198:1198" display="[PNS]_Pepsi FF33_Jul_CT, KH, BH, HP, Hue" xr:uid="{00000000-0004-0000-0800-0000FD000000}"/>
    <hyperlink ref="GR7" r:id="rId97" location="gid=1258946380&amp;range=968:968" xr:uid="{00000000-0004-0000-0800-0000FE000000}"/>
    <hyperlink ref="GS7" location="null!1198:1198" display="[PNS]_Pepsi FF33_Jul_CT, KH, BH, HP, Hue" xr:uid="{00000000-0004-0000-0800-0000FF000000}"/>
    <hyperlink ref="GW7" location="null!969:969" display="[VIP]_Lotteria DI_14-17/07 250424_Lotteria DI_32 cities" xr:uid="{00000000-0004-0000-0800-000000010000}"/>
    <hyperlink ref="GZ7" location="null!1197:1197" display="[PNS]_Pepsi Baseline_Jul_CT, KH, BH, HP, Hue" xr:uid="{00000000-0004-0000-0800-000001010000}"/>
    <hyperlink ref="HA7" location="null!971:971" display="[SuperVIP]_Pizza Hut_18-20/07 241231_Pizza Hut_20 cities" xr:uid="{00000000-0004-0000-0800-000002010000}"/>
    <hyperlink ref="HC7" location="null!970:970" display="[VIP]_Gà Rán Texas Chicken_21-24/07 250102_Gà Rán Texas Chicken_6 cities" xr:uid="{00000000-0004-0000-0800-000003010000}"/>
    <hyperlink ref="HF7" location="null!970:970" display="[VIP]_Gà Rán Texas Chicken_21-24/07 250102_Gà Rán Texas Chicken_6 cities" xr:uid="{00000000-0004-0000-0800-000004010000}"/>
    <hyperlink ref="HJ7" location="null!1268:1268" display="[SJBP]_McDonald's_99k" xr:uid="{00000000-0004-0000-0800-000005010000}"/>
    <hyperlink ref="HL7" location="null!1267:1267" display="[SJBP]_McDonald's_2T2 250707_McDonald's_6 cities" xr:uid="{00000000-0004-0000-0800-000006010000}"/>
    <hyperlink ref="HO7" location="null!119:119" display="[SJBP]__Brand 50% 241231_All OTH 2025_36 cities" xr:uid="{00000000-0004-0000-0800-000007010000}"/>
    <hyperlink ref="HQ7" r:id="rId98" location="gid=1258946380&amp;range=1382:1382" xr:uid="{00000000-0004-0000-0800-000008010000}"/>
    <hyperlink ref="HW7" location="null!1418:1418" display="[SJBP]_Gà Rán Popeyes_BOGO_x000a_241231_Gà Rán Popeyes_9 cities" xr:uid="{00000000-0004-0000-0800-000009010000}"/>
    <hyperlink ref="HX7" r:id="rId99" location="gid=1258946380&amp;range=1382:1382" xr:uid="{00000000-0004-0000-0800-00000A010000}"/>
    <hyperlink ref="IA7" r:id="rId100" location="gid=1258946380&amp;range=1383:1383" xr:uid="{00000000-0004-0000-0800-00000B010000}"/>
    <hyperlink ref="IB7" location="null!1333:1333" display="[SuperVIP]_Gà Rán Popeyes_14-17/08_x000a_241231_Gà Rán Popeyes_9 cities" xr:uid="{00000000-0004-0000-0800-00000C010000}"/>
    <hyperlink ref="ID7" r:id="rId101" location="gid=1258946380&amp;range=1383:1383" xr:uid="{00000000-0004-0000-0800-00000D010000}"/>
    <hyperlink ref="IN7" location="null!1418:1418" display="[SJBP]_Gà Rán Popeyes_BOGO_x000a_241231_Gà Rán Popeyes_9 cities" xr:uid="{00000000-0004-0000-0800-00000E010000}"/>
    <hyperlink ref="IO7" location="null!1334:1334" display="[SuperVIP]_Gà Rán Popeyes_25-28/08_x000a_241231_Gà Rán Popeyes_9 cities" xr:uid="{00000000-0004-0000-0800-00000F010000}"/>
    <hyperlink ref="JD7" location="null!1588:1588" display="[Win 1]_Lotteria_Sep_VT_x000a_[PNS]_Pepsi Baseline_Sep_CT, KH, BH, HP, Hue" xr:uid="{00000000-0004-0000-0800-000010010000}"/>
    <hyperlink ref="JE7" location="null!1588:1588" display="[Win 1]_Lotteria_Sep_VT" xr:uid="{00000000-0004-0000-0800-000011010000}"/>
    <hyperlink ref="JH7" location="null!1634:1634" display="[SJBP]_Gà Rán Popeyes_1T1_x000a_241231_Gà Rán Popeyes_9 cities" xr:uid="{00000000-0004-0000-0800-000012010000}"/>
    <hyperlink ref="JJ7" location="null!1626:1626" display="[Alacarte CB]_Lotteria_Sep.CB8_Lotteria DI_32 cities" xr:uid="{00000000-0004-0000-0800-000013010000}"/>
    <hyperlink ref="JK7" location="null!1626:1626" display="[Alacarte CB]_Lotteria_Sep.CB8_Lotteria DI_32 cities" xr:uid="{00000000-0004-0000-0800-000014010000}"/>
    <hyperlink ref="JL7" location="null!1482:1482" display="[SuperVIP]_Gà Rán Popeyes_18-21/09_x000a_241231_Gà Rán Popeyes_9 cities" xr:uid="{00000000-0004-0000-0800-000015010000}"/>
    <hyperlink ref="JM7" location="null!1626:1626" display="[Alacarte CB]_Lotteria_Sep.CB8_Lotteria DI_32 cities" xr:uid="{00000000-0004-0000-0800-000016010000}"/>
    <hyperlink ref="JN7" location="null!1626:1626" display="[Alacarte CB]_Lotteria_Sep.CB8_Lotteria DI_32 cities" xr:uid="{00000000-0004-0000-0800-000017010000}"/>
    <hyperlink ref="JO7" location="null!1666:1666" display="[SJBP]_McDonald's_2t2_x000a_ 250707_McDonald's_6 cities" xr:uid="{00000000-0004-0000-0800-000018010000}"/>
    <hyperlink ref="JT7" location="null!1481:1481" display="[SuperVIP]_Gà Rán KFC_26-28/09 241231_Gà Rán KFC_25 cities" xr:uid="{00000000-0004-0000-0800-000019010000}"/>
    <hyperlink ref="JV7" location="null!1666:1666" display="[SJBP]_McDonald's_2t2_x000a_ 250707_McDonald's_6 cities" xr:uid="{00000000-0004-0000-0800-00001A010000}"/>
    <hyperlink ref="JW7" location="null!1549:1549" display="[Alacarte CB]_Cơm Thố Anh Nguyễn_Sep.CB8_250718_Cơm Thố Anh Nguyễn_11 cities" xr:uid="{00000000-0004-0000-0800-00001B010000}"/>
    <hyperlink ref="JX7" location="null!1549:1549" display="[Alacarte CB]_Cơm Thố Anh Nguyễn_Sep.CB8_250718_Cơm Thố Anh Nguyễn_11 cities" xr:uid="{00000000-0004-0000-0800-00001C010000}"/>
    <hyperlink ref="KA7" location="null!1874:1874" display="[SJBP]_Cơm Thố Anh Nguyễn_Oct" xr:uid="{00000000-0004-0000-0800-00001D010000}"/>
    <hyperlink ref="KB7" location="null!1847:1847" display="[SJBP]_McDonald's_119k_x000a_250707_McDonald's_6 cities" xr:uid="{00000000-0004-0000-0800-00001E010000}"/>
    <hyperlink ref="KD7" location="null!1839:1839" display="[PNS]_Pepsi Baseline_Oct_CT, KH, BH, HP, Hue, BD" xr:uid="{00000000-0004-0000-0800-00001F010000}"/>
    <hyperlink ref="KE7" location="null!1840:1840" display="[PNS]_Pepsi FF36_Oct_CT, KH, BH, HP, Hue, BD" xr:uid="{00000000-0004-0000-0800-000020010000}"/>
    <hyperlink ref="KG7" location="null!1741:1741" display="[VIP]_Gà Rán Texas Chicken_06-09/10_x000a_250102_Gà Rán Texas Chicken_6 cities" xr:uid="{00000000-0004-0000-0800-000021010000}"/>
    <hyperlink ref="KH7" location="null!1874:1874" display="[SJBP]_Cơm Thố Anh Nguyễn_Oct_x000a_250718_Cơm Thố Anh Nguyễn_11 cities" xr:uid="{00000000-0004-0000-0800-000022010000}"/>
    <hyperlink ref="KJ7" location="null!1847:1847" display="[SJBP]_McDonald's_119k_x000a_250707_McDonald's_6 cities" xr:uid="{00000000-0004-0000-0800-000023010000}"/>
    <hyperlink ref="KK7" location="null!1840:1840" display="[PNS]_Pepsi FF36_Oct_CT, KH, BH, HP, Hue, BD" xr:uid="{00000000-0004-0000-0800-000024010000}"/>
    <hyperlink ref="KL7" location="null!1849:1849" display="[SJBP]_McDonald's_3 được 6_x000a_ 250707_McDonald's_6 cities" xr:uid="{00000000-0004-0000-0800-000025010000}"/>
    <hyperlink ref="KN7" location="null!1884:1884" display="[VIP]_Gà Rán Texas Chicken_13-16/10_x000a_250102_Gà Rán Texas Chicken_6 cities" xr:uid="{00000000-0004-0000-0800-000026010000}"/>
    <hyperlink ref="KO7" location="null!1884:1884" display="[VIP]_Gà Rán Texas Chicken_13-16/10_x000a_250102_Gà Rán Texas Chicken_6 cities" xr:uid="{00000000-0004-0000-0800-000027010000}"/>
    <hyperlink ref="KP7" location="null!1745:1745" display="[SuperVIP]_McDonald's_17-19/10_x000a_ 250707_McDonald's_6 cities" xr:uid="{00000000-0004-0000-0800-000028010000}"/>
    <hyperlink ref="KQ7" location="null!1751:1751" display="[VIP]_Cơm Thố Anh Nguyễn_15-19/10_x000a_250718_Cơm Thố Anh Nguyễn_11 cities" xr:uid="{00000000-0004-0000-0800-000029010000}"/>
    <hyperlink ref="KR7" location="null!1851:1851" display="[SJBP]_Gà Rán KFC_124k_x000a_ 241231_Gà Rán KFC_25 cities" xr:uid="{00000000-0004-0000-0800-00002A010000}"/>
    <hyperlink ref="KT7" location="null!1959:1959" display="[JBP]_Gà Rán Texas Chicken_Indi_x000a_250102_Gà Rán Texas Chicken_6 cities" xr:uid="{00000000-0004-0000-0800-00002B010000}"/>
    <hyperlink ref="KU7" location="null!1755:1755" display="[Alacarte CB]_Lotteria_Oct.CB8_Lotteria DI_32 cities" xr:uid="{00000000-0004-0000-0800-00002C010000}"/>
    <hyperlink ref="KV7" location="null!1755:1755" display="[Alacarte CB]_Lotteria_Oct.CB8_Lotteria DI_32 cities" xr:uid="{00000000-0004-0000-0800-00002D010000}"/>
    <hyperlink ref="KW7" location="null!1748:1748" display="[SuperVIP]_McDonald's_24-26/10" xr:uid="{00000000-0004-0000-0800-00002E010000}"/>
    <hyperlink ref="KX7" location="null!1821:1821" display="[SuperVIP]_Cơm Thố Anh Nguyễn_22-26/10_x000a_250718_Cơm Thố Anh Nguyễn_11 cities" xr:uid="{00000000-0004-0000-0800-00002F010000}"/>
    <hyperlink ref="KY7" location="null!1755:1755" display="[Alacarte CB]_Lotteria_Oct.CB8_Lotteria DI_32 cities" xr:uid="{00000000-0004-0000-0800-000030010000}"/>
    <hyperlink ref="KZ7" location="null!1755:1755" display="[Alacarte CB]_Lotteria_Oct.CB8_Lotteria DI_32 cities" xr:uid="{00000000-0004-0000-0800-000031010000}"/>
    <hyperlink ref="LB7" location="null!1843:1843" display="[SJBP]_Gà Rán Popeyes_BOGO_x000a_241231_Gà Rán Popeyes_9 cities" xr:uid="{00000000-0004-0000-0800-000032010000}"/>
    <hyperlink ref="LL7" location="null!2062:2062" display="[SJBP]_McDonald's_2T2  251025_McDonald's_7 cities" xr:uid="{00000000-0004-0000-0800-000033010000}"/>
    <hyperlink ref="LM7" location="null!1986:1986" display="[Alacarte CB]_Cơm Thố Anh Nguyễn_Nov.CB8_250718_Cơm Thố Anh Nguyễn_11 cities" xr:uid="{00000000-0004-0000-0800-000034010000}"/>
    <hyperlink ref="LN7" location="null!2062:2062" display="[SJBP]_McDonald's_2T2  251025_McDonald's_7 cities" xr:uid="{00000000-0004-0000-0800-000035010000}"/>
    <hyperlink ref="LQ7" location="null!2055:2055" display="[SJBP]_Pizza Hut_1D" xr:uid="{00000000-0004-0000-0800-000036010000}"/>
    <hyperlink ref="LS7" location="null!1947:1947" display="[VIP]_Cơm Thố Anh Nguyễn_13-16/11" xr:uid="{00000000-0004-0000-0800-000037010000}"/>
    <hyperlink ref="MP7" location="null!2196:2196" display="[Win 4]_McDonald's_Dec_251025_McDonald's_7 cities" xr:uid="{00000000-0004-0000-0800-000038010000}"/>
    <hyperlink ref="MQ7" location="null!2196:2196" display="[Win 4]_McDonald's_Dec_251025_McDonald's_7 cities" xr:uid="{00000000-0004-0000-0800-000039010000}"/>
    <hyperlink ref="NA7" location="null!2148:2148" display=" [VIP]_Cơm Thố Anh Nguyễn_17-21/12" xr:uid="{00000000-0004-0000-0800-00003A010000}"/>
    <hyperlink ref="NB7" location="null!2328:2328" display="[Win 4]_Lotteria_Dec.VT_VT" xr:uid="{00000000-0004-0000-0800-00003B010000}"/>
    <hyperlink ref="ND7" location="null!2148:2148" display=" [VIP]_Cơm Thố Anh Nguyễn_17-21/12" xr:uid="{00000000-0004-0000-0800-00003C010000}"/>
    <hyperlink ref="NJ7" location="null!2254:2254" display="[Alacarte CB]_Cơm Thố Anh Nguyễn_Dec.CB8_250718_Cơm Thố Anh Nguyễn_11 cities" xr:uid="{00000000-0004-0000-0800-00003D010000}"/>
    <hyperlink ref="NM7" location="null!2256:2256" display="[Win 4]_Lotteria_Dec_Lotteria DI_32 cities" xr:uid="{00000000-0004-0000-0800-00003E010000}"/>
    <hyperlink ref="NO7" location="null!2256:2256" display="[Win 4]_Lotteria_Dec_Lotteria DI_32 cities" xr:uid="{00000000-0004-0000-0800-00003F010000}"/>
    <hyperlink ref="PB7" location="null!G2570" display="[VIP]_Domino's Pizza_Feb 250116_Domino pizza_11 cities" xr:uid="{00000000-0004-0000-0800-000040010000}"/>
    <hyperlink ref="PC7" location="null!G2562" display="[VIP]_McDonald's_Feb pack 1 251025_McDonald's_7 cities" xr:uid="{00000000-0004-0000-0800-000041010000}"/>
    <hyperlink ref="PD7" location="null!G2567" display="[SuperVIP]_Lotteria DI_6-8Feb 260116_Lotteria_41 cities" xr:uid="{00000000-0004-0000-0800-000042010000}"/>
    <hyperlink ref="PI7" location="null!G2569" display="[SuperVIP]_Gà Rán Popeyes_Feb 241231_Gà Rán Popeyes_9 cities" xr:uid="{00000000-0004-0000-0800-000043010000}"/>
    <hyperlink ref="PS7" location="null!G2564" display="[VIP]_McDonald's_Feb pack 2 251025_McDonald's_7 cities" xr:uid="{00000000-0004-0000-0800-000044010000}"/>
    <hyperlink ref="PT7" location="null!G2565" display="[VIP]_Gà Rán Texas Chicken_Feb 250102_Gà Rán Texas Chicken_6 cities" xr:uid="{00000000-0004-0000-0800-000045010000}"/>
    <hyperlink ref="PU7" location="null!G2564" display="[VIP]_McDonald's_Feb pack 2 251025_McDonald's_7 cities" xr:uid="{00000000-0004-0000-0800-000046010000}"/>
    <hyperlink ref="PV7" location="null!2639:2639" display="[VIP]_Cơm Thố Anh Nguyễn_24-28/2 250718_Cơm Thố Anh Nguyễn_11 cities" xr:uid="{00000000-0004-0000-0800-000047010000}"/>
    <hyperlink ref="PX7" location="null!G2621" display="[SJBP]_Gà Rán Popeyes_OTH_Feb 241231_Gà Rán Popeyes_9 cities&quot;&quot;&quot;" xr:uid="{00000000-0004-0000-0800-000048010000}"/>
    <hyperlink ref="D8" location="null!14:14" display="[PLF CP]_BAU_Nhâm nhi bữa xế, giảm 30.000Đ_x000a_Trà Sữa, Trà Trái Cây Giảm 30.000Đ" xr:uid="{00000000-0004-0000-0800-000049010000}"/>
    <hyperlink ref="J8" location="null!G120" display="[VIP]_Gong Cha_6-8Jan 20240506_Gong Cha_3 cities_x000a_[PLF CP]_BAU_Chốt deal bữa xế, Freeship 0Đ_x000a_Sinh Tố, Chè, Nem Chua Rán Freeship 0Đ" xr:uid="{00000000-0004-0000-0800-00004A010000}"/>
    <hyperlink ref="M8" location="null!48:48" display="[SJBP]_Starbucks Coffee_WC Fri 250102_Starbucks Coffee_10 cities_x000a_[PLF CP]_BAU_Chốt đơn ăn xế, giảm 20.000Đ_x000a_Sinh Tố, Bánh Tráng Trộn Giảm 20.000Đ" xr:uid="{00000000-0004-0000-0800-00004B010000}"/>
    <hyperlink ref="P8" location="null!G116" display="[VIP]_Phê La_Jan HP,VT,HA,DL_x000a_[PLF CP]_BAU_Ăn xế ngon rẻ, chỉ từ 10.000Đ_x000a_Trà Vải, Bánh Chuối Chỉ Từ 10.000Đ" xr:uid="{00000000-0004-0000-0800-00004C010000}"/>
    <hyperlink ref="Q8" location="null!46:46" display="[SuperVIP]_Starbucks Coffee_14-16.1 250102_Starbucks Coffee_10 cities_x000a_&quot;[PLF CP]_BAU_Chốt deal bữa xế, Freeship 0Đ_x000a_Trà Chanh,  Tàu Phớ Freeship 0Đ&quot;" xr:uid="{00000000-0004-0000-0800-00004D010000}"/>
    <hyperlink ref="T8" location="null!G116" display="[VIP]_Phê La_Jan HP,VT,HA,DL_x000a_&quot;[PLF CP]_BAU_Ăn Sập Bốn Phương, giảm 18,000đ_All OTH_x000a_Trà Sữa, Cá Viên Chiên Giảm 18.000Đ&quot;" xr:uid="{00000000-0004-0000-0800-00004E010000}"/>
    <hyperlink ref="X8" location="null!98:98" display="[JBP]_KATINAT Coffee &amp; Tea House_3 ly 20% 250119_Katinat Saigon Kafe_11 cities_x000a_[PLF CP]_BAU_Chốt deal bữa xế, Freeship 0Đ_x000a_Trà Sữa, Bánh Flan Freeship 0Đ" xr:uid="{00000000-0004-0000-0800-00004F010000}"/>
    <hyperlink ref="Y8" location="null!192:192" display="[JBP]_KATINAT Coffee &amp; Tea House_BOGO 250119_Katinat Saigon Kafe_11 cities_x000a_[PLF CP]_BAU_Nhâm nhi bữa xế, giảm 30.000Đ_x000a_Milo Dầm, Sữa Chua Trái Cây Giảm 30.000Đ" xr:uid="{00000000-0004-0000-0800-000050010000}"/>
    <hyperlink ref="Z8" location="null!G184" display="[SJBP]_Trà Sữa May Cha_BAU 250102_Trà Sữa May Cha_7 cities_x000a_&quot;[PLF CP]_BAU_Chốt deal bữa xế, Freeship 0Đ_x000a_Trà Vải,  Bánh Tráng Freeship 0Đ&quot;" xr:uid="{00000000-0004-0000-0800-000051010000}"/>
    <hyperlink ref="AA8" location="null!48:48" display="[SJBP]_Starbucks Coffee_WC Fri 250102_Starbucks Coffee_10 cities_x000a_[PLF CP]_BAU_Ăn xế ngon rẻ, chỉ từ 10.000Đ_x000a_Matcha Khoai Môn, Chè Chỉ Từ 10.000Đ" xr:uid="{00000000-0004-0000-0800-000052010000}"/>
    <hyperlink ref="AM8" location="null!285:285" display="[JBP]_KATINAT Coffee &amp; Tea House_Combo 20% 250102_Katinat Saigon Kafe_10 cities_x000a_&quot;[SJBP]_Starbucks Coffee_WC Fri 250102_Starbucks Coffee_10 cities_x000a_[PLF CP]_BAU_Ăn xế ngon rẻ, chỉ từ 10.000Đ_x000a_Matcha Latte, Chè Thái Chỉ Từ 10.000Đ" xr:uid="{00000000-0004-0000-0800-000053010000}"/>
    <hyperlink ref="AU8" location="null!G205" display="[VIP]_Gong Cha_Feb 20240506_Gong Cha_3 cities_x000a_[PLF CP]_BAU_Ăn xế ngon rẻ, chỉ từ 10.000Đ_x000a_Trà Chanh, Gỏi Cuốn Chỉ Từ 10.000Đ" xr:uid="{00000000-0004-0000-0800-000054010000}"/>
    <hyperlink ref="AW8" location="null!G225" display="[SJBP]_KOI Thé Cafe_WC  240916_KOI Thé Cafe_5 cities_x000a_[PLF CP]_BAU_Ăn xế ngon rẻ, chỉ từ 10.000Đ_x000a_Trà Trái Cây, Bánh Tráng Chỉ Từ 10.000Đ" xr:uid="{00000000-0004-0000-0800-000055010000}"/>
    <hyperlink ref="BA8" location="null!G204" display="[VIP]_Phê La_Feb HP,VT,HA,DL_x000a_[PLF CP]_BAU_Chốt đơn ăn xế, giảm 20.000Đ_x000a_Matcha Latte,  Sữa Chua Giảm 20.00Đ" xr:uid="{00000000-0004-0000-0800-000056010000}"/>
    <hyperlink ref="BJ8" location="null!332:332" display="[Win 4]_Cà Phê Muối Chú Long_Feb_BD, VT, CT, PT, LA, AG, TG, CM, BP, TNinh, VL, KG_x000a_&quot;[PLF CP]_BAU_Nhâm nhi bữa xế, giảm 30.000Đ_x000a_Trà Trái Cây, Bánh Tráng Giảm 30.000Đ&quot;" xr:uid="{00000000-0004-0000-0800-000057010000}"/>
    <hyperlink ref="BK8" location="null!G225" display="[SJBP]_KOI Thé Cafe_WC  240916_KOI Thé Cafe_5 cities_x000a_[PLF CP]_BAU_Chốt đơn ăn xế, giảm 20.000Đ_x000a_Sinh Tố, Bánh Tráng Trộn Giảm 20.000Đ" xr:uid="{00000000-0004-0000-0800-000058010000}"/>
    <hyperlink ref="BQ8" location="null!420:420" display="[JBP]_KATINAT Coffee &amp; Tea House_Combo 20% 250119_Katinat Saigon Kafe_11 cities_x000a_còn lại: [PLF CP]_BAU_Ăn xế ngon rẻ, chỉ từ 10.000Đ_x000a_Trà Đào, Phô Mai Que Chỉ Từ 10.000Đ" xr:uid="{00000000-0004-0000-0800-000059010000}"/>
    <hyperlink ref="BS8" location="null!G360" display="[SuperVIP]_Phúc Long Coffee &amp; Tea_6-8Mar  20240516_Phúc Long Coffee &amp; Tea_17 cities_x000a_&quot;[PLF CP]_BAU_Ăn xế ngon rẻ, chỉ từ 10.000Đ_x000a_Phô Mai Que, Sữa Chua Chỉ Từ 10.000Đ&quot;" xr:uid="{00000000-0004-0000-0800-00005A010000}"/>
    <hyperlink ref="BU8" location="null!G349" display="[SuperVIP]_Trà Sữa May Cha_21-23.3_HCM 250102_Trà Sữa May Cha_7 cities_x000a_&quot;[PLF CP]_BAU_Ăn xế ngon rẻ, chỉ từ 10.000Đ_x000a_Trà Chanh, Gỏi Cuốn Chỉ Từ 10.000Đ&quot;" xr:uid="{00000000-0004-0000-0800-00005B010000}"/>
    <hyperlink ref="BX8" location="null!300:300" display="[SuperVIP]_Starbucks Coffee_11-13.3 250102_Starbucks Coffee_10 cities_x000a_[PLF CP]_BAU_Chốt deal bữa xế, Freeship 0Đ_x000a_Trà Sữa, Nem Chua Rán Freeship 0Đ" xr:uid="{00000000-0004-0000-0800-00005C010000}"/>
    <hyperlink ref="BY8" location="null!300:300" display="[SuperVIP]_Starbucks Coffee_11-13.3 250102_Starbucks Coffee_10 cities_x000a_&quot;[PLF CP]_BAU_Nhâm nhi bữa xế, giảm 30.000Đ_x000a_Text: Cá Viên Chiên, Trà Đào Giảm 30.000Đ&quot;" xr:uid="{00000000-0004-0000-0800-00005D010000}"/>
    <hyperlink ref="CD8" location="null!G354" display="[VIP]_Gong Cha_Mar 20240506_Gong Cha_3 cities_x000a_&quot;[PLF CP]_WC_Thứ 3 Thả Ga, Freeship 0Đ_x000a_Trà Sữa, Bánh Tráng Freeship 0Đ&quot;" xr:uid="{00000000-0004-0000-0800-00005E010000}"/>
    <hyperlink ref="CE8" location="null!G445" display="[SJBP]_Phúc Long Coffee &amp; Tea_M2T1-Mar 20240516_Phúc Long Coffee &amp; Tea_17 cities_x000a_&quot;[PLF CP]_BAU_Ăn Sập Bốn Phương, giảm 18.000đ_All OTH_x000a_Trà Trái Cây, Cá Viên Chiên Giảm 18.000Đ&quot;" xr:uid="{00000000-0004-0000-0800-00005F010000}"/>
    <hyperlink ref="CG8" location="null!G389" display="[SJBP]_KOI Thé Cafe_WC 240916_KOI Thé Cafe_5 cities_x000a_[[PLF CP]_BAU_Ăn xế ngon rẻ, chỉ từ 10.000Đ_x000a_Trà Sữa Thái, Bánh Flan Chỉ Từ 10.000Đ" xr:uid="{00000000-0004-0000-0800-000060010000}"/>
    <hyperlink ref="CN8" location="null!G447" display="[SuperVIP]_Phê La_Mar HP,VT,HA,DL,DN_x000a_&quot;[PLF CP]_BAU_Ăn xế ngon rẻ, chỉ từ 10.000Đ_x000a_Trà Đào, Cá Viên Chiên Chỉ Từ 10.000Đ&quot; " xr:uid="{00000000-0004-0000-0800-000061010000}"/>
    <hyperlink ref="DJ8" location="null!644:644" display="[JBP]_KATINAT Coffee &amp; Tea House_BAU 30% 250119_Katinat Saigon Kafe_11 cities_x000a_&quot;[PLF CP]_BAU_Chốt deal bữa xế, Freeship 0Đ_x000a_Sinh Tố, Nem Chua Rán Freeship 0Đ&quot;" xr:uid="{00000000-0004-0000-0800-000062010000}"/>
    <hyperlink ref="DP8" location="null!691:691" display="[Win 4]_Cà Phê Muối Chú Long_Apr_250403_Cà Phê Muối Chú Long_12 cities_x000a_&quot;[PLF CP]_BAU_Nhâm nhi bữa xế, giảm 30.000Đ_x000a_Trà Trái Cây, Bánh Tráng Giảm 30.000Đ&quot;" xr:uid="{00000000-0004-0000-0800-000063010000}"/>
    <hyperlink ref="DQ8" location="null!640:640" display="[JBP]_KATINAT Coffee &amp; Tea House_M2T1 25.4_x000a_[JBP]_KATINAT Coffee &amp; Tea House_Combo 88k 250119_Katinat Saigon Kafe_11 cities_x000a_[PLF CP]_BAU_Chốt đơn ăn xế, giảm 20.000Đ_x000a_Sinh Tố, Bánh Tráng Trộn Giảm 20.000Đ" xr:uid="{00000000-0004-0000-0800-000064010000}"/>
    <hyperlink ref="DR8" location="null!645:645" display="[SJBP]_Gà Rán Popeyes_BOGO_x000a_241231_Gà Rán Popeyes_9 cities_x000a_[PLF CP]_5.5 CP_Khao Deal Cực Nhiệt, Chỉ 0Đ_x000a_Nhập Mã 55SIEUDEAL0D - Giảm 25k cho đơn 25k" xr:uid="{00000000-0004-0000-0800-000065010000}"/>
    <hyperlink ref="DT8" location="null!642:642" display="[JBP]_KATINAT Coffee &amp; Tea House_Combo 88k 250119_Katinat Saigon Kafe_11 cities_x000a_[PLF CP]_BAU_Chốt deal bữa xế, Freeship 0Đ_x000a_Trà Đào, Rau Má Đậu Freeship 0Đ" xr:uid="{00000000-0004-0000-0800-000066010000}"/>
    <hyperlink ref="EF8" location="null!864:864" display="[VIP]_KATINAT Coffee &amp; Tea House_Ads 1K 250119_Katinat Saigon Kafe_11 cities_x000a_[PLF CP]_BAU_Nhâm nhi bữa xế, giảm 30.000Đ_x000a_Trà sữa, rau cau... giảm 30.000Đ" xr:uid="{00000000-0004-0000-0800-000067010000}"/>
    <hyperlink ref="EK8" location="null!G711" display="[SuperVIP]_Phê La_12-16May HP,VT,HA,DL,DN_x000a_[PLF CP]_BAU_Chốt đơn ăn xế, giảm 20.000Đ_x000a_Hè tươi mát, hạ nhiệt cấp tốc giảm 20.000Đ" xr:uid="{00000000-0004-0000-0800-000068010000}"/>
    <hyperlink ref="EM8" location="null!G711" display="[SuperVIP]_Phê La_12-16May HP,VT,HA,DL,DN_x000a_[PLF CP]_WC_Thử Ngay Quán Mới, Giảm Tới 30.000Đ_x000a_Khám phá quán mới, tặng Voucher 30.000Đ" xr:uid="{00000000-0004-0000-0800-000069010000}"/>
    <hyperlink ref="FA8" location="null!775:775" display="[SJBP]_Starbucks Coffee_WC Fri 250102_Starbucks Coffee_10 cities" xr:uid="{00000000-0004-0000-0800-00006A010000}"/>
    <hyperlink ref="FO8" location="null!G1000" display="[SJBP]_Phúc Long Coffee &amp; Tea_10k - Jun 20240516_Phúc Long Coffee &amp; Tea_17 cities" xr:uid="{00000000-0004-0000-0800-00006B010000}"/>
    <hyperlink ref="FS8" location="null!G999" display="[SJBP]_Phúc Long Coffee &amp; Tea_M2T1-Jun 20240516_Phúc Long Coffee &amp; Tea_17 cities" xr:uid="{00000000-0004-0000-0800-00006C010000}"/>
    <hyperlink ref="FT8" location="null!1114:1114" display="[SJBP]_The Coffee House_BAU 1Đ  241231_The Coffee House_7 cities" xr:uid="{00000000-0004-0000-0800-00006D010000}"/>
    <hyperlink ref="FV8" location="null!G948" display="[SuperVIP]_Phê La_16-20/6 HP,VT,HA,DL,DN" xr:uid="{00000000-0004-0000-0800-00006E010000}"/>
    <hyperlink ref="FW8" location="null!G1000" display="[SJBP]_Phúc Long Coffee &amp; Tea_10k - Jun 20240516_Phúc Long Coffee &amp; Tea_17 cities" xr:uid="{00000000-0004-0000-0800-00006F010000}"/>
    <hyperlink ref="FZ8" location="null!1114:1114" display="[SJBP]_The Coffee House_BAU 1Đ  241231_The Coffee House_7 cities" xr:uid="{00000000-0004-0000-0800-000070010000}"/>
    <hyperlink ref="GA8" location="null!1114:1114" display="[SJBP]_The Coffee House_BAU 1Đ  241231_The Coffee House_7 cities" xr:uid="{00000000-0004-0000-0800-000071010000}"/>
    <hyperlink ref="GC8" location="null!1132:1132" display="[SJBP]_The Coffee House_BAU 1Đ_26.6 241231_The Coffee House_7 cities_x000a_conf laji: [PLF CP]_7.7_Tung Deal Toàn Sàn, Freeship 0Đ" xr:uid="{00000000-0004-0000-0800-000072010000}"/>
    <hyperlink ref="GJ8" location="null!G1150" display="[SuperVIP]_Phúc Long Coffee &amp; Tea_Jul 20240516_Phúc Long Coffee &amp; Tea_17 cities" xr:uid="{00000000-0004-0000-0800-000073010000}"/>
    <hyperlink ref="GK8" location="null!1251:1251" display="[JBP]_KATINAT Coffee &amp; Tea House_BAU Hibi 250119_Katinat Saigon Kafe_11 cities" xr:uid="{00000000-0004-0000-0800-000074010000}"/>
    <hyperlink ref="GR8" location="null!1143:1143" display="[SuperVIP]_The Coffee House_8-10.7 241231_The Coffee House_7 cities" xr:uid="{00000000-0004-0000-0800-000075010000}"/>
    <hyperlink ref="HK8" location="null!1321:1321" display="[Win 2]_Cà Phê Muối Chú Long_Jul_250707_Cà Phê Muối Chú Long_15 cities" xr:uid="{00000000-0004-0000-0800-000076010000}"/>
    <hyperlink ref="HR8" location="null!1401:1401" display="[SJBP]_Starbucks Coffee_WC Mon  250520_Starbucks Coffee_12 cities_x000a__x000a_còn lại: [PLF CP]_WC_Thứ 2 Đầu Tuần, Giảm Tới 40.000Đ" xr:uid="{00000000-0004-0000-0800-000077010000}"/>
    <hyperlink ref="HS8" location="null!1395:1395" display="[SuperVIP]_The Coffee House_4-6.8 241231_The Coffee House_7 cities" xr:uid="{00000000-0004-0000-0800-000078010000}"/>
    <hyperlink ref="IG8" location="null!1397:1397" display="[VIP]_The Coffee House_18-20.8 241231_The Coffee House_7 cities" xr:uid="{00000000-0004-0000-0800-000079010000}"/>
    <hyperlink ref="IJ8" location="null!G1386" display="[SuperVIP]_Phê La_18-22Aug HP,VT,HA,DL,DN,KH" xr:uid="{00000000-0004-0000-0800-00007A010000}"/>
    <hyperlink ref="IM8" location="null!1552:1552" display="[Win 2]_Cà Phê Muối Chú Long_Aug_250707_Cà Phê Muối Chú Long_15 cities" xr:uid="{00000000-0004-0000-0800-00007B010000}"/>
    <hyperlink ref="IO8" location="null!1552:1552" display="[Win 2]_Cà Phê Muối Chú Long_Aug_250707_Cà Phê Muối Chú Long_15 cities" xr:uid="{00000000-0004-0000-0800-00007C010000}"/>
    <hyperlink ref="JB8" location="null!1645:1645" display="[JBP]_KATINAT Coffee &amp; Tea House_B2G1 250119_Katinat Saigon Kafe_11 cities" xr:uid="{00000000-0004-0000-0800-00007D010000}"/>
    <hyperlink ref="JF8" location="null!G1571" display="[VIP]_Gong Cha_Sep 20240506_Gong Cha_3 cities" xr:uid="{00000000-0004-0000-0800-00007E010000}"/>
    <hyperlink ref="JP8" location="null!1692:1692" display="[Win 2]_Cà Phê Muối Chú Long_Sep_22-25.09 _250707_Cà Phê Muối Chú Long_15 cities" xr:uid="{00000000-0004-0000-0800-00007F010000}"/>
    <hyperlink ref="JR8" location="null!1692:1692" display="[Win 2]_Cà Phê Muối Chú Long_Sep_22-25.09 _250707_Cà Phê Muối Chú Long_15 cities" xr:uid="{00000000-0004-0000-0800-000080010000}"/>
    <hyperlink ref="KM8" location="null!1802:1802" display="[JBP]_KATINAT Coffee &amp; Tea House_BAU Oct 250822_KATINAT Coffee &amp; Tea House_13 cities" xr:uid="{00000000-0004-0000-0800-000081010000}"/>
    <hyperlink ref="KO8" location="null!1793:1793" display="[VIP]_The Coffee House_15-17.10 241231_The Coffee House_7 cities" xr:uid="{00000000-0004-0000-0800-000082010000}"/>
    <hyperlink ref="KP8" location="null!1793:1793" display="[VIP]_The Coffee House_15-17.10 241231_The Coffee House_7 cities" xr:uid="{00000000-0004-0000-0800-000083010000}"/>
    <hyperlink ref="KT8" location="null!1877:1877" display="[Win 2]_Cà Phê Muối Chú Long_Oct_250707_Cà Phê Muối Chú Long_15 cities" xr:uid="{00000000-0004-0000-0800-000084010000}"/>
    <hyperlink ref="KW8" location="null!1877:1877" display="[Win 2]_Cà Phê Muối Chú Long_Oct_250707_Cà Phê Muối Chú Long_15 cities" xr:uid="{00000000-0004-0000-0800-000085010000}"/>
    <hyperlink ref="LA8" location="null!1805:1805" display="[JBP]_KATINAT Coffee &amp; Tea House_BOGO Ads  250822_KATINAT Coffee &amp; Tea House_13 cities_x000a_còn lại: _x000a_[PLF CP]_BAU_Ăn xế ngon rẻ, chỉ từ 10.000Đ" xr:uid="{00000000-0004-0000-0800-000086010000}"/>
    <hyperlink ref="LB8" location="null!1867:1867" display="[SJBP]_The Coffee House_WC Wed 251014_The Coffee House_8 cities" xr:uid="{00000000-0004-0000-0800-000087010000}"/>
    <hyperlink ref="LH8" location="null!2023:2023" display="[JBP]_KATINAT Coffee &amp; Tea House_BOGO 250822_KATINAT Coffee &amp; Tea House_13 cities" xr:uid="{00000000-0004-0000-0800-000088010000}"/>
    <hyperlink ref="LO8" location="null!G2047" display="[VIP]_Phúc Long Coffee &amp; Tea_Combo 99k 20240516_Phúc Long Coffee &amp; Tea_17 cities" xr:uid="{00000000-0004-0000-0800-000089010000}"/>
    <hyperlink ref="LS8" location="null!2024:2024" display="[VIP]_KATINAT Coffee &amp; Tea House_B2G1 250822_KATINAT Coffee &amp; Tea House_13 cities" xr:uid="{00000000-0004-0000-0800-00008A010000}"/>
    <hyperlink ref="LV8" r:id="rId102" location="gid=1258946380&amp;range=2101:2101" xr:uid="{00000000-0004-0000-0800-00008B010000}"/>
    <hyperlink ref="MF8" location="null!2124:2124" display="[Win 2]_Xing Fu Tang Vietnam - Trà Sữa Đài Loan_Nov_BH" xr:uid="{00000000-0004-0000-0800-00008C010000}"/>
    <hyperlink ref="MG8" r:id="rId103" location="gid=1258946380&amp;range=2102:2102" xr:uid="{00000000-0004-0000-0800-00008D010000}"/>
    <hyperlink ref="MN8" location="null!G2210" display="[SJBP]_Phúc Long Coffee &amp; Tea_Combo 119k" xr:uid="{00000000-0004-0000-0800-00008E010000}"/>
    <hyperlink ref="MU8" location="null!G2110" display="[SuperVIP]_Phê La_10-12Dec HD,BD,DL,HA,HP,KH,DN,TH,VT" xr:uid="{00000000-0004-0000-0800-00008F010000}"/>
    <hyperlink ref="NF8" location="null!2329:2329" display="[Win 2]_Cà Phê Muối Chú Long_Dec_Noel_250707_Cà Phê Muối Chú Long_15 cities" xr:uid="{00000000-0004-0000-0800-000090010000}"/>
    <hyperlink ref="NM8" location="null!2330:2330" display="[Win 2]_Cà Phê Muối Chú Long_Dec_end_250707_Cà Phê Muối Chú Long_15 cities" xr:uid="{00000000-0004-0000-0800-000091010000}"/>
    <hyperlink ref="NN8" location="null!2330:2330" display="[Win 2]_Cà Phê Muối Chú Long_Dec_end_250707_Cà Phê Muối Chú Long_15 cities" xr:uid="{00000000-0004-0000-0800-000092010000}"/>
    <hyperlink ref="OD8" location="null!G2364" display="[SuperVIP]_Phê La_12-14Jan HD,BD,DL,HA,HP,KH,DN,TH,VT" xr:uid="{00000000-0004-0000-0800-000093010000}"/>
    <hyperlink ref="OL8" location="null!2511:2511" display="[Alacarte]_Gong Cha_Thank You Driver 2025_260109_Gong Cha_7 cities_x000a_" xr:uid="{00000000-0004-0000-0800-000094010000}"/>
    <hyperlink ref="OO8" location="null!2496:2496" display="[Alacarte]_Trà Sữa Mixue_Thank You Driver 2025_260106_Trà sữa Mixue_29 cities" xr:uid="{00000000-0004-0000-0800-000095010000}"/>
    <hyperlink ref="OP8" location="null!H2436" display="[SJBP]_Phúc Long Coffee &amp; Tea_Combo 119k&quot; 20240516_Phúc Long Coffee &amp; Tea_17 cities" xr:uid="{00000000-0004-0000-0800-000096010000}"/>
    <hyperlink ref="OS8" location="null!H2436" display="[SJBP]_Phúc Long Coffee &amp; Tea_Combo 119k&quot; 20240516_Phúc Long Coffee &amp; Tea_17 cities" xr:uid="{00000000-0004-0000-0800-000097010000}"/>
    <hyperlink ref="OT8" location="null!G2358" display="[SJBP]_Phúc Long Coffee &amp; Tea_Combo 119k&quot; 20240516_Phúc Long Coffee &amp; Tea_17 cities_x000a_[VIP]_Phúc Long Coffee &amp; Tea_Combo 79k_Jan 20240516_Phúc Long Coffee &amp; Tea_17 cities_x000a_" xr:uid="{00000000-0004-0000-0800-000098010000}"/>
    <hyperlink ref="PB8" location="null!2590:2590" display="[VIP]_KATINAT Coffee &amp; Tea House_B2G1 260106_KATINAT Coffee &amp; Tea House_14 cities" xr:uid="{00000000-0004-0000-0800-000099010000}"/>
    <hyperlink ref="PF8" location="null!2594:2594" display="[SJBP]_KATINAT Coffee &amp; Tea House_BAU 100k 260106_KATINAT Coffee &amp; Tea House_14 cities" xr:uid="{00000000-0004-0000-0800-00009A010000}"/>
    <hyperlink ref="PG8" location="null!2648:2648" display="[Alacarte]_NutiFood Ngôi Nhà Dinh Dưỡng_Feb_Compensation_x000a_(Bình Dương, BR-VT, Đồng Nai,)" xr:uid="{00000000-0004-0000-0800-00009B010000}"/>
    <hyperlink ref="PS8" location="null!G2560" display=" [VIP]_Phê La_23-25Feb 260116_Phê La_11 cities" xr:uid="{00000000-0004-0000-0800-00009C010000}"/>
    <hyperlink ref="PT8" location="null!G2560" display=" [VIP]_Phê La_23-25Feb 260116_Phê La_11 cities" xr:uid="{00000000-0004-0000-0800-00009D010000}"/>
    <hyperlink ref="PU8" location="null!2588:2588" display="[VIP]_KATINAT Coffee &amp; Tea House_BOGO 260106_KATINAT Coffee &amp; Tea House_14 cities" xr:uid="{00000000-0004-0000-0800-00009E010000}"/>
    <hyperlink ref="PV8" location="null!2649:2649" display="[Win 2]_Cà Phê Muối Chú Long_24.Feb_260202_Cà Phê Muối Chú Long_16 cities" xr:uid="{00000000-0004-0000-0800-00009F010000}"/>
    <hyperlink ref="QC8" location="null!G2668" display="[SJBP]_Phúc Long Coffee &amp; Tea_Combo 119k_Mar 260106_Phúc Long Coffee &amp; Tea_20 cities" xr:uid="{00000000-0004-0000-0800-0000A0010000}"/>
    <hyperlink ref="QD8" location="null!G2662" display="[VIP]_KATINAT Coffee &amp; Tea House_B2G1 260106_KATINAT Coffee &amp; Tea House_14 cities" xr:uid="{00000000-0004-0000-0800-0000A1010000}"/>
    <hyperlink ref="QR8" location="null!G2657" display="[SuperVIP]_Phê La_16-20Mar" xr:uid="{00000000-0004-0000-0800-0000A2010000}"/>
    <hyperlink ref="QS8" location="null!G2657" display="[SuperVIP]_Phê La_16-20Mar" xr:uid="{00000000-0004-0000-0800-0000A3010000}"/>
    <hyperlink ref="QV8" location="null!G2662" display="[VIP]_KATINAT Coffee &amp; Tea House_B2G1 260106_KATINAT Coffee &amp; Tea House_14 cities" xr:uid="{00000000-0004-0000-0800-0000A4010000}"/>
    <hyperlink ref="D9" location="null!14:14" display="[PLF CP]_BAU_Nhâm nhi bữa xế, giảm 30.000Đ_x000a_Cá Viên Chiên, Tré Trộn Giảm 30.000Đ" xr:uid="{00000000-0004-0000-0800-0000A5010000}"/>
    <hyperlink ref="E9" location="null!95:95" display="[JBP]_KATINAT Coffee &amp; Tea House_M2T1 241118_Katinat Saigon Kafe_9 cities_x000a_[PLF CP]_BAU_Ăn xế ngon rẻ, chỉ từ 10.000Đ_x000a_Trà Đào, Cá Viên Chiên Chỉ Từ 10.000Đ" xr:uid="{00000000-0004-0000-0800-0000A6010000}"/>
    <hyperlink ref="W9" location="null!95:95" display="[JBP]_KATINAT Coffee &amp; Tea House_M2T1_x000a_[PLF CP]_BAU_Nhâm nhi bữa xế, giảm 30.000Đ_x000a_Bánh Bông Lan, Tré Trộn Giảm 30.000Đ" xr:uid="{00000000-0004-0000-0800-0000A7010000}"/>
    <hyperlink ref="X9" location="null!G126" display="[VIP]_Gong Cha_20-22Jan 20240506_Gong Cha_3 cities_x000a_[PLF CP]_BAU_Ăn xế ngon rẻ, chỉ từ 10.000Đ_x000a_Phô Mai Que, Gỏi Cuốn Chỉ Từ 10.000Đ" xr:uid="{00000000-0004-0000-0800-0000A8010000}"/>
    <hyperlink ref="AM9" location="null!158:158" display="[SJBP]_Highlands Coffee_BAU Weekday 241231_Highlands Coffee_36 cities_x000a_" xr:uid="{00000000-0004-0000-0800-0000A9010000}"/>
    <hyperlink ref="AN9" location="null!158:158" display="[SJBP]_Highlands Coffee_BAU Weekday 241231_Highlands Coffee_36 cities" xr:uid="{00000000-0004-0000-0800-0000AA010000}"/>
    <hyperlink ref="AP9" location="null!156:156" display="[SJBP]_Starbucks Coffee_WC Fri 250102_Starbucks Coffee_10 cities_x000a_[PLF CP]_BAU_Chốt đơn ăn xế, giảm 20.000Đ_x000a_Trà Sữa, Bánh Tráng Giảm 20.000Đ" xr:uid="{00000000-0004-0000-0800-0000AB010000}"/>
    <hyperlink ref="BI9" location="null!332:332" display="[Win 4]_Cà Phê Muối Chú Long_Feb_BD, VT, CT, PT, LA, AG, TG, CM, BP, TNinh, VL, KG_x000a_&quot;[PLF CP]_BAU_Nhâm nhi bữa xế, giảm 30.000Đ_x000a_Gỏi Cuốn, Nước Ép Giảm 30.000Đ&quot;" xr:uid="{00000000-0004-0000-0800-0000AC010000}"/>
    <hyperlink ref="BS9" location="null!301:301" display="[VIP]_The Coffee House_5-7.3 241231_The Coffee House_7 cities_x000a_[PLF CP]_BAU_Chốt đơn ăn xế, giảm 20.000Đ_x000a_Trà Trái Cây, Bột Chiên Giảm 20.000Đ" xr:uid="{00000000-0004-0000-0800-0000AD010000}"/>
    <hyperlink ref="BX9" location="null!G354" display="[VIP]_Gong Cha_Mar 20240506_Gong Cha_3 cities_x000a_[PLF CP]_BAU_Ăn Sập Bốn Phương, giảm 18,000đ_All OTH_x000a_Cá Viên Chiên, Trà Sữa Giảm 18.000Đ" xr:uid="{00000000-0004-0000-0800-0000AE010000}"/>
    <hyperlink ref="BZ9" location="null!G389" display="[SJBP]_KOI Thé Cafe_WC 240916_KOI Thé Cafe_5 cities_x000a_[PLF CP]_BAU_Nhâm nhi bữa xế, giảm 30.000Đ_x000a_Sữa Chua Trái Cây, Phô Mai Que Giảm 30.000Đ" xr:uid="{00000000-0004-0000-0800-0000AF010000}"/>
    <hyperlink ref="CE9" location="null!G460" display="[SJBP]_Trà Sữa May Cha_ps-50%_Mar250102_Trà Sữa May Cha_7 cities_x000a_&quot;&quot;&quot;[PLF CP]_BAU_Chốt deal bữa xế, Freeship 0Đ_x000a_Trà Thái, Bánh Gà Freeship 0Đ&quot;&quot;&quot;" xr:uid="{00000000-0004-0000-0800-0000B0010000}"/>
    <hyperlink ref="CG9" location="null!G349" display="[SuperVIP]_Trà Sữa May Cha_21-23.3_HCM250102_Trà Sữa May Cha_7 cities_x000a_[PLF CP]_BAU_Chốt deal bữa xế, Freeship 0Đ_x000a_Chè Thái, Bánh Tráng Freeship 0Đ" xr:uid="{00000000-0004-0000-0800-0000B1010000}"/>
    <hyperlink ref="CL9" location="null!G460" display="[SJBP]_Trà Sữa May Cha_ps-50%_Mar250102_Trà Sữa May Cha_7 cities_x000a_[PLF CP]_BAU_Nhâm nhi bữa xế, giảm 30.000Đ_x000a_Tré Trộn, Bánh Bột Lọc Giảm 30.000Đ" xr:uid="{00000000-0004-0000-0800-0000B2010000}"/>
    <hyperlink ref="CS9" location="null!97:97" display="[JBP]_KATINAT Coffee &amp; Tea House_M2T1 1-4.4 250119_Katinat Saigon Kafe_11 cities_x000a_còn lại: [PLF CP]_BAU_Chốt đơn ăn xế, giảm 20.000Đ_x000a_Sữa, Bột Chiên, Rau Câu Giảm 20.000Đ" xr:uid="{00000000-0004-0000-0800-0000B3010000}"/>
    <hyperlink ref="DA9" location="null!G518" display="[VIP]_Gong Cha_Apr 20240506_Gong Cha_3 cities_x000a_&quot;[PLF CP]_BAU_Nhâm nhi bữa xế, giảm 30.000Đ_x000a_Text: Cá Viên Chiên, Trà Đào Giảm 30.000Đ&quot;&quot;&quot;" xr:uid="{00000000-0004-0000-0800-0000B4010000}"/>
    <hyperlink ref="DC9" location="null!661:661" display="[SJBP]_Starbucks Coffee_WC Fri 250102_Starbucks Coffee_10 cities_x000a_còn lại: [PLF CP]_BAU_Chốt deal bữa xế, Freeship 0Đ_x000a_Trà Sữa, Nem Chua Rán Freeship 0Đ" xr:uid="{00000000-0004-0000-0800-0000B5010000}"/>
    <hyperlink ref="DJ9" location="null!G514" display=" [VIP]_Trà Sữa May Cha_18-20Apr HCM250102_Trà Sữa May Cha_7 cities_x000a_[PLF CP]_BAU_Chốt đơn ăn xế, giảm 20.000Đ_x000a_Trà Sữa, Bánh Tráng Giảm 20.000Đ" xr:uid="{00000000-0004-0000-0800-0000B6010000}"/>
    <hyperlink ref="DL9" location="null!G514" display=" [VIP]_Trà Sữa May Cha_18-20Apr HCM250102_Trà Sữa May Cha_7 cities_x000a_[PLF CP]_BAU_Chốt deal bữa xế, Freeship 0Đ_x000a_Gỏi Cuốn, Bánh Flan  Freeship 0Đ" xr:uid="{00000000-0004-0000-0800-0000B7010000}"/>
    <hyperlink ref="DM9" location="null!691:691" display="[Win 4]_Cà Phê Muối Chú Long_Apr_250403_Cà Phê Muối Chú Long_12 cities_x000a_&quot;[PLF CP]_BAU_Nhâm nhi bữa xế, giảm 30.000Đ_x000a_Sữa Chua Trái Cây, Tré Trộn Giảm 30.000Đ&quot;" xr:uid="{00000000-0004-0000-0800-0000B8010000}"/>
    <hyperlink ref="DN9" location="null!G524" display="[SuperVIP]_Phê La_21-25Apr  HP,VT,HA,DL,DN_x000a_[PLF CP]_BAU_Chốt đơn ăn xế, giảm 20.000Đ_x000a_Sữa, Bột Chiên, Rau Câu Giảm 20.000Đ" xr:uid="{00000000-0004-0000-0800-0000B9010000}"/>
    <hyperlink ref="EF9" location="null!720:720" display="[SJBP]_McDonald's_ĐN OTH_x000a_250416_McDonald's_5 cities_x000a_&quot;[PLF CP]_WC_Thử Ngay Quán Mới, Giảm Tới 30.000Đ_x000a_Thử quán mới, tặng mã giảm 30.000Đ&quot;" xr:uid="{00000000-0004-0000-0800-0000BA010000}"/>
    <hyperlink ref="EG9" location="null!720:720" display="[SJBP]_McDonald's_ĐN OTH_x000a_250416_McDonald's_5 cities_x000a_&quot;[PLF CP]_WC_Thử Ngay Quán Mới, Giảm Tới 30.000Đ_x000a_Sữa chua, chè khoai môn... giảm 30.000Đ&quot;" xr:uid="{00000000-0004-0000-0800-0000BB010000}"/>
    <hyperlink ref="EI9" location="null!865:865" display="[JBP]_KATINAT Coffee &amp; Tea House_BAU bơ dừa 55K 250119_Katinat Saigon Kafe_11 cities" xr:uid="{00000000-0004-0000-0800-0000BC010000}"/>
    <hyperlink ref="EQ9" location="null!870:870" display="[Win 4]_Cà Phê Muối Chú Long_May_250403_Cà Phê Muối Chú Long_12 cities" xr:uid="{00000000-0004-0000-0800-0000BD010000}"/>
    <hyperlink ref="ER9" location="null!870:870" display="[Win 4]_Cà Phê Muối Chú Long_May_250403_Cà Phê Muối Chú Long_12 cities_x000a_[PLF CP]_BAU_Giải Nhiệt Ngày Hè, Freeship 20.000Đ_x000a_Kem bơ, Chè bắp, Trà sữa... freeship 20.000đ" xr:uid="{00000000-0004-0000-0800-0000BE010000}"/>
    <hyperlink ref="EU9" location="null!G707" display="[VIP]_Trà Sữa May Cha_May  250102_Trà Sữa May Cha_7 cities_x000a_[PLF CP]_BAU_Giải Nhiệt Ngày Hè, Freeship 20.000Đ_x000a_Bánh tráng trộn, xoài lắc... freeship 20.000Đ" xr:uid="{00000000-0004-0000-0800-0000BF010000}"/>
    <hyperlink ref="EV9" location="null!931:931" display="[Win 2]_TH True Mart_May_240628_TH True Mart_13 cities_x000a_[PLF CP]_WC_Thử Ngay Quán Mới, Giảm Tới 30.000Đ_x000a_Quán ngon gần nhà, Giảm 30.000Đ" xr:uid="{00000000-0004-0000-0800-0000C0010000}"/>
    <hyperlink ref="EY9" location="null!865:865" display="[JBP]_KATINAT Coffee &amp; Tea House_BAU bơ dừa 55K 250119_Katinat Saigon Kafe_11 cities" xr:uid="{00000000-0004-0000-0800-0000C1010000}"/>
    <hyperlink ref="FA9" location="null!873:873" display="[VIP]_KATINAT Coffee &amp; Tea House_Ads 30.5 250119_Katinat Saigon Kafe_11 cities" xr:uid="{00000000-0004-0000-0800-0000C2010000}"/>
    <hyperlink ref="FE9" location="null!1023:1023" display="[JBP]_KATINAT Coffee &amp; Tea House_bơ dừa BAU 250119_Katinat Saigon Kafe_11 cities" xr:uid="{00000000-0004-0000-0800-0000C3010000}"/>
    <hyperlink ref="FH9" location="null!1021:1021" display="[JBP]_KATINAT Coffee &amp; Tea House_B2G1 250119_Katinat Saigon Kafe_11 cities" xr:uid="{00000000-0004-0000-0800-0000C4010000}"/>
    <hyperlink ref="FS9" location="null!1022:1022" display="[JBP]_KATINAT Coffee &amp; Tea House_Ads 1K 250119_Katinat Saigon Kafe_11 cities" xr:uid="{00000000-0004-0000-0800-0000C5010000}"/>
    <hyperlink ref="FT9" location="null!1043:1043" display="[SJBP]_McDonald's_2T2 119k_x000a_250416_McDonald's_5 cities" xr:uid="{00000000-0004-0000-0800-0000C6010000}"/>
    <hyperlink ref="FU9" location="null!1043:1043" display="[SJBP]_McDonald's_2T2 119k_x000a_250416_McDonald's_5 cities" xr:uid="{00000000-0004-0000-0800-0000C7010000}"/>
    <hyperlink ref="FV9" location="null!1109:1109" display="[Win 2]_TH True Mart_Jun_SJBP_240628_TH True Mart_13 cities" xr:uid="{00000000-0004-0000-0800-0000C8010000}"/>
    <hyperlink ref="FW9" location="null!1109:1109" display="[Win 2]_TH True Mart_Jun_SJBP_240628_TH True Mart_13 cities" xr:uid="{00000000-0004-0000-0800-0000C9010000}"/>
    <hyperlink ref="GJ9" location="null!1251:1251" display="[JBP]_KATINAT Coffee &amp; Tea House_BAU Hibi 250119_Katinat Saigon Kafe_11 cities" xr:uid="{00000000-0004-0000-0800-0000CA010000}"/>
    <hyperlink ref="GL9" location="null!1236:1236" display="[JBP]_KATINAT Coffee &amp; Tea House_Ads 1K 250119_Katinat Saigon Kafe_11 cities" xr:uid="{00000000-0004-0000-0800-0000CB010000}"/>
    <hyperlink ref="HE9" location="null!1236:1236" display="[JBP]_KATINAT Coffee &amp; Tea House_Ads 1K 250119_Katinat Saigon Kafe_11 cities" xr:uid="{00000000-0004-0000-0800-0000CC010000}"/>
    <hyperlink ref="HF9" location="null!1321:1321" display="[Win 2]_Cà Phê Muối Chú Long_Jul_250707_Cà Phê Muối Chú Long_15 cities" xr:uid="{00000000-0004-0000-0800-0000CD010000}"/>
    <hyperlink ref="HG9" location="null!1303:1303" display="[Win 2]_Mixue - Nhượng Quyền_July_KH,QNh, NA" xr:uid="{00000000-0004-0000-0800-0000CE010000}"/>
    <hyperlink ref="HK9" location="null!1303:1303" display="[Win 2]_Mixue - Nhượng Quyền_July_KH,QNh, NA" xr:uid="{00000000-0004-0000-0800-0000CF010000}"/>
    <hyperlink ref="HT9" location="null!1395:1395" display="[SuperVIP]_The Coffee House_4-6.8 241231_The Coffee House_7 cities" xr:uid="{00000000-0004-0000-0800-0000D0010000}"/>
    <hyperlink ref="IF9" location="null!1397:1397" display="[VIP]_The Coffee House_18-20.8 241231_The Coffee House_7 cities" xr:uid="{00000000-0004-0000-0800-0000D1010000}"/>
    <hyperlink ref="IP9" location="null!1399:1399" display="[SuperVIP]_Starbucks Coffee_26-28.8 250520_Starbucks Coffee_12 cities" xr:uid="{00000000-0004-0000-0800-0000D2010000}"/>
    <hyperlink ref="IQ9" location="null!1409:1409" display="[JBP]_KATINAT Coffee &amp; Tea House_B2G1 250119_Katinat Saigon Kafe_11 cities" xr:uid="{00000000-0004-0000-0800-0000D3010000}"/>
    <hyperlink ref="IW9" location="null!1611:1611" display="[Win 2]_Cà Phê Muối Chú Long_Sep.03_06.09_250707_Cà Phê Muối Chú Long_15 cities" xr:uid="{00000000-0004-0000-0800-0000D4010000}"/>
    <hyperlink ref="IY9" location="null!1611:1611" display="[Win 2]_Cà Phê Muối Chú Long_Sep.03_06.09_250707_Cà Phê Muối Chú Long_15 cities" xr:uid="{00000000-0004-0000-0800-0000D5010000}"/>
    <hyperlink ref="JB9" location="null!G1670" display="[VIP]_Phúc Long Coffee &amp; Tea_Combo 99k 20240516_Phúc Long Coffee &amp; Tea_17 cities" xr:uid="{00000000-0004-0000-0800-0000D6010000}"/>
    <hyperlink ref="JV9" location="null!1622:1622" display="[Win 2]_TH True Mart_Sep_SJBP_250730_TH True Mart_17 cities" xr:uid="{00000000-0004-0000-0800-0000D7010000}"/>
    <hyperlink ref="KT9" location="null!1872:1872" display="[SJBP]_The Coffee House_Matcha day 241231_The Coffee House_7 cities" xr:uid="{00000000-0004-0000-0800-0000D8010000}"/>
    <hyperlink ref="LC9" location="null!1805:1805" display="[JBP]_KATINAT Coffee &amp; Tea House_BOGO Ads  250822_KATINAT Coffee &amp; Tea House_13 cities" xr:uid="{00000000-0004-0000-0800-0000D9010000}"/>
    <hyperlink ref="MB9" r:id="rId104" location="gid=1258946380&amp;range=2096:2096" xr:uid="{00000000-0004-0000-0800-0000DA010000}"/>
    <hyperlink ref="MC9" location="null!2124:2124" display="[Win 2]_Xing Fu Tang Vietnam - Trà Sữa Đài Loan_Nov_BH" xr:uid="{00000000-0004-0000-0800-0000DB010000}"/>
    <hyperlink ref="ME9" r:id="rId105" location="gid=1258946380&amp;range=2102:2102" xr:uid="{00000000-0004-0000-0800-0000DC010000}"/>
    <hyperlink ref="MG9" r:id="rId106" location="gid=1258946380&amp;range=2097:2097" xr:uid="{00000000-0004-0000-0800-0000DD010000}"/>
    <hyperlink ref="MI9" r:id="rId107" location="gid=1258946380&amp;range=2097:2097" xr:uid="{00000000-0004-0000-0800-0000DE010000}"/>
    <hyperlink ref="PG9" location="null!2646:2646" display="[Win 2]_Cà Phê Muối Chú Long_Feb_260202_Cà Phê Muối Chú Long_16 cities" xr:uid="{00000000-0004-0000-0800-0000DF010000}"/>
    <hyperlink ref="PH9" location="null!2647:2647" display="[Alacarte]_Aeon_Feb_Compensation_x000a__x000a_(Bình Dương, Hải Phòng, Huế, Long An)" xr:uid="{00000000-0004-0000-0800-0000E0010000}"/>
    <hyperlink ref="PI9" location="null!2648:2648" display="[Alacarte]_NutiFood Ngôi Nhà Dinh Dưỡng_Feb_Compensation_x000a_(Bình Dương, BR-VT, Đồng Nai,)" xr:uid="{00000000-0004-0000-0800-0000E1010000}"/>
    <hyperlink ref="QF9" location="null!G2653" display="[VIP]_Trà Sữa May Cha_Mar 260106_Trà Sữa May Cha_9 cities" xr:uid="{00000000-0004-0000-0800-0000E2010000}"/>
    <hyperlink ref="M10" location="null!32:32" display="[SuperVIP]_Gà Rán KFC_10-12/01_x000a_241231_Gà Rán KFC_25 cities_x000a_[PLF CP]_BAU_Ăn Sập Bốn Phương, giảm 18.000đ_All OTH_x000a_Bún Cá, Hù Tiếu Nam Vang Giảm 18.000Đ" xr:uid="{00000000-0004-0000-0800-0000E3010000}"/>
    <hyperlink ref="O10" location="null!32:32" display="[SuperVIP]_Gà Rán KFC_10-12/01_x000a_241231_Gà Rán KFC_25 cities_x000a_[PLF CP]_BAU_Ăn Sập Bốn Phương, giảm 18.000đ_All OTH_x000a_Kimbap, Cơm Trộn Giảm 18.000Đ" xr:uid="{00000000-0004-0000-0800-0000E4010000}"/>
    <hyperlink ref="S10" location="null!90:90" display="[Win 2]_Cơm Thố Anh Nguyễn_Jan_NA, HP, QNinh, KH, BMT, BH, DL, HD, TH_x000a_[PLF CP]_BAU_Món gì cũng ngon, bữa tối giảm 30.000Đ_x000a_Text: Bún Đậu, Bánh Canh Giảm 30.000Đ" xr:uid="{00000000-0004-0000-0800-0000E5010000}"/>
    <hyperlink ref="U10" location="null!90:90" display="[Win 2]_Cơm Thố Anh Nguyễn_Jan_NA, HP, QNinh, KH, BMT, BH, DL, HD, TH_x000a_[PLF CP]_WC_Tiệc cuối tuần, giảm tưng bừng 105.000Đ_x000a_Bún Đậu, Gà Lên Mâm Giảm 105.000Đ" xr:uid="{00000000-0004-0000-0800-0000E6010000}"/>
    <hyperlink ref="AB10" location="null!219:219" display="[Alacarte]_Cơm Thố Anh Nguyễn_Thank you Drivers 2024_NA, HP, QNinh, KH, BMT, BH, DL, HD, TH_x000a_[PLF CP]_BAU_Món gì cũng ngon, bữa tối giảm 30.000Đ" xr:uid="{00000000-0004-0000-0800-0000E7010000}"/>
    <hyperlink ref="AN10" location="null!212:212" display=" [SJBP]_Gà Rán Popeyes_BOGO 241231_Gà Rán Popeyes_9 cities_x000a_&quot;[PLF CP]_BAU_Đặt món ăn tối, chỉ từ 40.000Đ_x000a_Text:  Mì Ý, Cơm Tấm Giảm 40.000Đ&quot;" xr:uid="{00000000-0004-0000-0800-0000E8010000}"/>
    <hyperlink ref="AO10" location="null!175:175" display="[SuperVIP]_Lotteria_06 - 09/02 241231_Lotteria DI_27 cities_x000a_&quot;: [PLF CP]_BAU_Bữa tối đủ chất, giảm tới 50.000Đ_x000a_Text: Cơm Gà Xối Mỡ, Mì Trộn Giảm 50.000Đ&quot;&quot;&quot;" xr:uid="{00000000-0004-0000-0800-0000E9010000}"/>
    <hyperlink ref="AP10" location="null!180:180" display="[VIP]_Pizza Hut_07-09/02_x000a_241231_Pizza Hut_20 cities_x000a_[PLF CP]_BAU_Bữa tối đủ chất, giảm tới 70.000Đ_x000a_Dimsum, Mì Cay Giảm 70.000Đ" xr:uid="{00000000-0004-0000-0800-0000EA010000}"/>
    <hyperlink ref="AQ10" location="null!180:180" display="[VIP]_Pizza Hut_07-09/02_x000a_241231_Pizza Hut_20 cities_x000a_[PLF CP]_WC_Tiệc cuối tuần, giảm tưng bừng 105.000Đ_x000a_Vịt Quay, Sushi Giảm 105.000Đ" xr:uid="{00000000-0004-0000-0800-0000EB010000}"/>
    <hyperlink ref="AR10" location="null!180:180" display="[VIP]_Pizza Hut_07-09/02_x000a_241231_Pizza Hut_20 cities_x000a_&quot;[PLF CP]_WC_Tiệc cuối tuần, giảm tưng bừng 105.000Đ_x000a_Text: Lẩu Mì Cay, Pizza Giảm 105.000Đ&quot;" xr:uid="{00000000-0004-0000-0800-0000EC010000}"/>
    <hyperlink ref="AT10" location="null!176:176" display="[VIP]_Gà Rán Texas Chicken_10-13/02 250102_Gà Rán Texas Chicken_6 cities_x000a_[PLF CP]_BAU_Món gì cũng ngon, bữa tối giảm 30.000Đ_x000a_Text: Bánh Canh, Phở Bò Giảm 30.000Đ" xr:uid="{00000000-0004-0000-0800-0000ED010000}"/>
    <hyperlink ref="AU10" location="null!176:176" display="[VIP]_Gà Rán Texas Chicken_10-13/02 250102_Gà Rán Texas Chicken_6 cities_x000a_ [PLF CP]_BAU_Bữa tối đủ chất, giảm tới 50.000Đ_x000a_Text: Cao Lầu, Hủ Tiếu Nam Vang Giảm 50.000Đ" xr:uid="{00000000-0004-0000-0800-0000EE010000}"/>
    <hyperlink ref="AW10" location="null!173:173" display="[SuperVIP]_Gà Rán Popeyes_13-16/02_x000a_241231_Gà Rán Popeyes_9 cities_x000a_[PLF CP]_BAU_Bữa tối đủ chất, giảm tới 70.000Đ_x000a_Lẩu, Gà Nướng, Pad Thái Giảm 70.000Đ" xr:uid="{00000000-0004-0000-0800-0000EF010000}"/>
    <hyperlink ref="BI10" location="null!381:381" display="[Alacarte CB]_Vinamilk_Feb_CB7_CT, HP, HUE, KH, BH, NA, VT, BD_x000a_[PLF CP]_BAU_Ăn Sập Bốn Phương, giảm 18.000đ_All OTH_x000a_Bún Cá, Hù Tiếu Nam Vang Giảm 18.000Đ" xr:uid="{00000000-0004-0000-0800-0000F0010000}"/>
    <hyperlink ref="BJ10" location="null!381:381" display="[Alacarte CB]_Vinamilk_Feb_CB7_CT, HP, HUE, KH, BH, NA, VT, BD_x000a_&quot;[PLF CP]_BAU_Món gì cũng ngon, bữa tối giảm 30.000Đ_x000a_Bún Quậy, Cơm Bò Giảm 30.000Đ" xr:uid="{00000000-0004-0000-0800-0000F1010000}"/>
    <hyperlink ref="BQ10" location="null!417:417" display="[Win 2]_Lotteria_Mar_241231_Lotteria DI_27 cities_x000a_&quot;[PLF CP]_BAU_Đặt món ăn tối, chỉ từ 40.000Đ_x000a_Hoành Thánh, Bánh Canh Cua Chỉ Từ 40.000Đ&quot;" xr:uid="{00000000-0004-0000-0800-0000F2010000}"/>
    <hyperlink ref="BR10" location="null!417:417" display="[Win 2]_Lotteria_Mar_241231_Lotteria DI_27 cities_x000a_&quot;[PLF CP]_BAU_Món gì cũng ngon, bữa tối giảm 30.000Đ_x000a_Bún Quậy, Cơm Bò Giảm 30.000Đ&quot;" xr:uid="{00000000-0004-0000-0800-0000F3010000}"/>
    <hyperlink ref="BV10" location="null!273:273" display="[VIP]_Gà Rán Texas Chicken_10-13/03_x000a_250102_Gà Rán Texas Chicken_6 cities_x000a_&quot;[PLF CP]_BAU_Đặt món ăn tối, chỉ từ 40.000Đ_x000a_Hủ Tiếu Mực, Bún Ốc Chỉ Từ 40.000Đ&quot;&quot;&quot;" xr:uid="{00000000-0004-0000-0800-0000F4010000}"/>
    <hyperlink ref="BW10" location="null!417:417" display="[Win 2]_Lotteria_Mar_241231_Lotteria DI_27 cities_x000a_&quot;[PLF CP]_BAU_Món gì cũng ngon, bữa tối giảm 30.000Đ_x000a_Bún Chả, Nui Xào Bò Giảm 30.000Đ" xr:uid="{00000000-0004-0000-0800-0000F5010000}"/>
    <hyperlink ref="BX10" location="null!417:417" display="[Win 2]_Lotteria_Mar_241231_Lotteria DI_27 cities_x000a_&quot;[PLF CP]_BAU_Món gì cũng ngon, bữa tối giảm 30.000Đ_x000a_ Mì Cay, Cơm TấmGiảm 30.000Đ&quot;" xr:uid="{00000000-0004-0000-0800-0000F6010000}"/>
    <hyperlink ref="BY10" location="null!273:273" display="[VIP]_Gà Rán Texas Chicken_10-13/03_x000a_250102_Gà Rán Texas Chicken_6 cities_x000a_&quot;[PLF CP]_BAU_Đặt món ăn tối, chỉ từ 40.000Đ_x000a_Bánh Canh, Cơm Bò Chỉ Từ 40.000Đ&quot;&quot;&quot;" xr:uid="{00000000-0004-0000-0800-0000F7010000}"/>
    <hyperlink ref="CF10" location="null!416:416" display="[Win 1]_Lotteria_Mar_241231_Lotteria DI_27 cities_x000a_&quot;[PLF CP]_BAU_Bữa tối đủ chất, giảm tới 70.000Đ_x000a_Mì Cay, Gà Nướng Giảm 50.000Đ&quot;a" xr:uid="{00000000-0004-0000-0800-0000F8010000}"/>
    <hyperlink ref="CI10" location="null!272:272" display="[VIP]_Pizza Hut_21-23/03_x000a_241231_Pizza Hut_20 cities_x000a_[PLF CP]_BAU_Bữa tối đủ chất, giảm tới 50.000Đ_x000a_Nem Nướng, Mì Cay Giảm 50.000Đ" xr:uid="{00000000-0004-0000-0800-0000F9010000}"/>
    <hyperlink ref="CK10" location="null!572:572" display="[Win 2]_TH True Mart_Mar.SJBP_240628_TH True Mart_13 cities_x000a_&quot;[PLF CP]_BAU_Bữa tối đủ chất, giảm tới 50.000Đ_x000a_Miến Gà, Cơm TấmGiảm 50.000Đ&quot;" xr:uid="{00000000-0004-0000-0800-0000FA010000}"/>
    <hyperlink ref="CM10" location="null!572:572" display="[Win 2]_TH True Mart_Mar.SJBP_240628_TH True Mart_13 cities_x000a_[PLF CP]_BAU_Món gì cũng ngon, bữa tối giảm 30.000Đ_x000a_ Cơm Thố, Mì Quảng Giảm 30.000Đ" xr:uid="{00000000-0004-0000-0800-0000FB010000}"/>
    <hyperlink ref="CO10" location="null!652:652" display="[Win 1]_Lotteria_Mar.NĐ_NĐ_x000a_&quot;[PLF CP]_BAU_Đặt món ăn tối, chỉ từ 40.000Đ_x000a_Bún Riêu, Bánh Canh Cua Chỉ Từ 40.000Đ&quot;" xr:uid="{00000000-0004-0000-0800-0000FC010000}"/>
    <hyperlink ref="CP10" location="null!652:652" display="[Win 1]_Lotteria_Mar.NĐ_NĐ_x000a_&quot;[PLF CP]_BAU_Bữa tối đủ chất, giảm tới 70.000Đ_x000a_Gà Rán, Lẩu Thái Giảm 70.000Đ&quot;" xr:uid="{00000000-0004-0000-0800-0000FD010000}"/>
    <hyperlink ref="CW10" location="null!528:528" display="[Alacarte CB]_Homefarm_Apr_CB9_SJBP_HP, BN_x000a_&quot;[PLF CP]_BAU_Bữa tối đủ chất, giảm tới 50.000Đ_x000a_Text:Bún Chả, Hủ Tiếu Giảm 50.000Đ&quot;" xr:uid="{00000000-0004-0000-0800-0000FE010000}"/>
    <hyperlink ref="CX10" location="null!528:528" display="[Alacarte CB]_Homefarm_Apr_CB9_SJBP_HP, BN_x000a_&quot;[PLF CP]_BAU_Món gì cũng ngon, bữa tối giảm 30.000Đ_x000a_Bún Đậu, Nem Nướng Giảm 30.000Đ&quot;" xr:uid="{00000000-0004-0000-0800-0000FF010000}"/>
    <hyperlink ref="CZ10" location="null!637:637" display="[SJBP]_McDonald's_73K_x000a_240722_McDonald's_4 cities_x000a_[PLF CP]_BAU_Đặt món ăn tối, chỉ từ 40.000Đ_x000a_Mì Hoành Thánh,  Dimsum Chỉ 40.000Đ" xr:uid="{00000000-0004-0000-0800-000000020000}"/>
    <hyperlink ref="DA10" location="null!637:637" display="[SJBP]_McDonald's_73K_x000a_240722_McDonald's_4 cities_x000a_[PLF CP]_BAU_Bữa tối đủ chất, giảm tới 70.000Đ_x000a_Dimsum, Mì Cay Giảm 70.000Đ" xr:uid="{00000000-0004-0000-0800-000001020000}"/>
    <hyperlink ref="DB10" location="null!647:647" display=" [SJBP]_Domino's Pizza_1K_x000a_250116_Domino pizza_11 cities_x000a_[PLF CP]_BAU_Bữa tối đủ chất, giảm tới 50.000Đ_x000a_Text: Cơm Gà Xối Mỡ, Mì Trộn Giảm 50.000Đ" xr:uid="{00000000-0004-0000-0800-000002020000}"/>
    <hyperlink ref="DC10" location="null!527:527" display="[Win 4]_Homefarm_Apr_HP, BN_x000a_&quot;[PLF CP]_BAU_Bữa tối đủ chất, giảm tới 70.000Đ_x000a_Lẩu Kim Chi, Bún Đậu  Giảm 70.000Đ&quot;" xr:uid="{00000000-0004-0000-0800-000003020000}"/>
    <hyperlink ref="DD10" location="null!527:527" display="[Win 4]_Homefarm_Apr_HP, BN_x000a_&quot;[PLF CP]_BAU_Bữa tối đủ chất, giảm tới 50.000Đ_x000a_Gà Nướng, Bún Đậu Giảm 50.000Đ&quot;" xr:uid="{00000000-0004-0000-0800-000004020000}"/>
    <hyperlink ref="DM10" location="null!474:474" display="[VIP]_Gà Rán Texas Chicken_21-24/04_x000a_250102_Gà Rán Texas Chicken_6 cities_x000a_&quot;[PLF CP]_BAU_Đặt món ăn tối, chỉ từ 40.000Đ_x000a_Cơm Sườn, Bánh Canh Cua Chỉ Từ 40.000Đ&quot;" xr:uid="{00000000-0004-0000-0800-000005020000}"/>
    <hyperlink ref="DP10" location="null!633:633" display="[SJBP]_Gà Rán KFC_129k_x000a_241231_Gà Rán KFC_25 cities_x000a_&quot;[PLF CP]_BAU_Món gì cũng ngon, bữa tối giảm 30.000Đ_x000a_Bún Quậy, Cơm Bò Giảm 30.000Đ&quot;" xr:uid="{00000000-0004-0000-0800-000006020000}"/>
    <hyperlink ref="DQ10" location="null!679:679" display="[Win 2]_TH True Mart_Apr_240628_TH True Mart_13 cities_x000a_[PLF CP]_BAU_Ăn Sập Bốn Phương, giảm 18.000đ_All OTH_x000a_Bún Cá, Hù Tiếu Nam Vang Giảm 18.000Đ" xr:uid="{00000000-0004-0000-0800-000007020000}"/>
    <hyperlink ref="DR10" location="null!466:466" display="[SuperVIP]_McDonald's_25-27/04_x000a_[PLF CP]_BAU_Bữa tối đủ chất, giảm tới 99.000Đ_x000a_Pizza, Gà rán, Vịt Quay Giảm 99.000Đ" xr:uid="{00000000-0004-0000-0800-000008020000}"/>
    <hyperlink ref="DT10" location="null!679:679" display="[Win 2]_TH True Mart_Apr_240628_TH True Mart_13 cities_x000a_[PLF CP]_BAU_Đặt món ăn tối, chỉ từ 40.000Đ_x000a_Text:  Mì Ý, Cơm Tấm Giảm 40.000Đ" xr:uid="{00000000-0004-0000-0800-000009020000}"/>
    <hyperlink ref="DU10" location="null!645:645" display="[SJBP]_Gà Rán Popeyes_BOGO_x000a_241231_Gà Rán Popeyes_9 cities_x000a_[PLF CP]_5.5 CP_Combo Ngày Hè, Chỉ 55.000Đ_x000a_Xế ăn ngon, giá giảm 50%" xr:uid="{00000000-0004-0000-0800-00000A020000}"/>
    <hyperlink ref="DV10" location="null!645:645" display="[SJBP]_Gà Rán Popeyes_BOGO_x000a_241231_Gà Rán Popeyes_9 cities_x000a_[PLF CP]_30.4 - 1.5_Đãi Tiệc Tại Gia, Giảm 199.000Đ_x000a_Tiệc tối mừng lễ, Giảm tới 199.000Đ" xr:uid="{00000000-0004-0000-0800-00000B020000}"/>
    <hyperlink ref="DX10" location="null!736:736" display="[SJBP]_McDonald's_2T2 gà_x000a_250416_McDonald's_5 cities_x000a_[PLF CP]_30.4 - 1.5_Ăn Mừng Đại Lễ, Giảm tới 444.000Đ_x000a_Mở tiệc mừng lễ, Giảm tới 444.000Đ" xr:uid="{00000000-0004-0000-0800-00000C020000}"/>
    <hyperlink ref="DY10" location="null!732:732" display="[VIP]_Domino's Pizza_02-04/05_x000a_ 250116_Domino pizza_11 cities_x000a_[PLF CP]_30.4 - 1.5_Đãi Tiệc Tại Gia, Giảm 199.000Đ_x000a_Lên tiệc với Lẩu Thái, Pizza, Gà Nướng giảm 199.000D" xr:uid="{00000000-0004-0000-0800-00000D020000}"/>
    <hyperlink ref="DZ10" location="null!732:732" display="[VIP]_Domino's Pizza_02-04/05_x000a_ 250116_Domino pizza_11 cities_x000a_[PLF CP]_30.4 - 1.5_Nghỉ Lễ No Say, Freeship tới 44.000Đ_x000a_Pizza, Gà rán, Vịt Quay Freeship 44.000Đ" xr:uid="{00000000-0004-0000-0800-00000E020000}"/>
    <hyperlink ref="EA10" location="null!736:736" display="[SJBP]_McDonald's_2T2 gà_x000a_250416_McDonald's_5 cities_x000a_[PLF CP]_5.5 CP_Deal Ngon Chào Hè, Giảm 155.000Đ_x000a_Tặng mã giảm tới 155.000Đ mở tiệc tại nhà" xr:uid="{00000000-0004-0000-0800-00000F020000}"/>
    <hyperlink ref="EC10" location="null!849:849" display=" [SJBP]_Gà Rán KFC_Giảm 50k _x000a_241231_Gà Rán KFC_25 cities_x000a_[PLF CP]_BAU_Món Ngon Mùa Hè, Freeship 20.000Đ_x000a_Sữa chua dẻo, chè bột lọc... vừa mát lạnh lại freeship" xr:uid="{00000000-0004-0000-0800-000010020000}"/>
    <hyperlink ref="ED10" location="null!119:119" display="[SJBP]__Brand 50%  T2+T3" xr:uid="{00000000-0004-0000-0800-000011020000}"/>
    <hyperlink ref="EE10" location="null!849:849" display=" [SJBP]_Gà Rán KFC_Giảm 50k _x000a_241231_Gà Rán KFC_25 cities" xr:uid="{00000000-0004-0000-0800-000012020000}"/>
    <hyperlink ref="EF10" location="null!723:723" display="[SuperVIP]_Gà Rán Popeyes_08-11/05_x000a_241231_Gà Rán Popeyes_9 cities_x000a_[PLF CP]_BAU_Bữa tối đủ chất, giảm tới 50.000Đ_x000a_Tối thứ 6, đặt Gà rán, cơm chiên.. giảm 50.000Đ" xr:uid="{00000000-0004-0000-0800-000013020000}"/>
    <hyperlink ref="EG10" location="null!728:728" display="[VIP]_Pizza Hut_09-11/05_x000a_&quot;[PLF CP]_WC_Tiệc cuối tuần, giảm tưng bừng 105.000Đ_x000a_Gà rán, Cơm trộn, Sushi... Giảm Tới 105.000D&quot;_x000a_" xr:uid="{00000000-0004-0000-0800-000014020000}"/>
    <hyperlink ref="EH10" location="null!728:728" display="[VIP]_Pizza Hut_09-11/05_x000a_&quot;[PLF CP]_Mother’s Day_Mừng ngày của mẹ, Giảm 199.000Đ_x000a_Pizza, lẩu gà, dimsum... giảm 199.000Đ&quot;" xr:uid="{00000000-0004-0000-0800-000015020000}"/>
    <hyperlink ref="EK10" location="null!748:748" display="[SJBP]_Gà Rán Popeyes_combo 79k_x000a_241231_Gà Rán Popeyes_9 cities_x000a_&quot;[PLF CP]_Summer Thematic_Deal Healthy Cho Dáng Xinh_x000a_Salad, sinh tố, poke... cho dáng xinh đón hè&quot;" xr:uid="{00000000-0004-0000-0800-000016020000}"/>
    <hyperlink ref="EM10" location="null!754:754" display="[Alacarte CB]_HomeFarm_May_CB9_SJBP_HP, BN_x000a_[PLF CP]_WC_Thứ 6 Rộn Ràng, Giảm 50.000Đ_x000a_Thứ 6 Tặng Deal Giảm 50.000Đ" xr:uid="{00000000-0004-0000-0800-000017020000}"/>
    <hyperlink ref="EO10" location="null!722:722" display="[SuperVIP]_Gà Rán KFC_16-18/05" xr:uid="{00000000-0004-0000-0800-000018020000}"/>
    <hyperlink ref="ES10" location="null!931:931" display="[Win 2]_TH True Mart_May_240628_TH True Mart_13 cities_x000a_[PLF CP]_BAU_Món gì cũng ngon, bữa tối giảm 30.000Đ_x000a_Nem chua rán, Bánh mì que... giảm 30.000Đ" xr:uid="{00000000-0004-0000-0800-000019020000}"/>
    <hyperlink ref="ET10" location="null!754:754" display="[Alacarte CB]_HomeFarm_May_CB9_SJBP_HP, BN_x000a_[PLF CP]_BAU_Ăn hết Việt Nam Bao liền nửa giá_ĐN + OTH_x000a_Nhập mã ANHETVN - Giảm 50% cap 20k" xr:uid="{00000000-0004-0000-0800-00001A020000}"/>
    <hyperlink ref="EV10" location="null!754:754" display="[Alacarte CB]_HomeFarm_May_CB9_SJBP_HP, BN_x000a_[PLF CP]_WC_Tiệc cuối tuần, giảm tưng bừng 105.000Đ_x000a_Bún đậu mắm tôm, sủi cảo... giảm tới 105k" xr:uid="{00000000-0004-0000-0800-00001B020000}"/>
    <hyperlink ref="EX10" location="null!893:893" display="[Win 4]_Lotteria_May_250424_Lotteria DI_32 cities" xr:uid="{00000000-0004-0000-0800-00001C020000}"/>
    <hyperlink ref="EY10" location="null!893:893" display="[Win 4]_Lotteria_May_250424_Lotteria DI_32 cities" xr:uid="{00000000-0004-0000-0800-00001D020000}"/>
    <hyperlink ref="EZ10" location="null!749:749" display="[SJBP]_Brand_Food_01-31/05_x000a_250424_Lotteria DI_32 cities" xr:uid="{00000000-0004-0000-0800-00001E020000}"/>
    <hyperlink ref="FA10" location="null!749:749" display="[SJBP]_Brand_Food_01-31/05_x000a_250424_Lotteria DI_32 cities" xr:uid="{00000000-0004-0000-0800-00001F020000}"/>
    <hyperlink ref="FB10" location="null!734:734" display="[SJBP]_Gà Rán Popeyes_BOGO May_x000a_241231_Gà Rán Popeyes_9 cities" xr:uid="{00000000-0004-0000-0800-000020020000}"/>
    <hyperlink ref="FD10" location="null!1027:1027" display="[Win 4]_Cơm Thố Anh Nguyễn_Jun_250421_Cơm Thố Anh Nguyễn_13 cities" xr:uid="{00000000-0004-0000-0800-000021020000}"/>
    <hyperlink ref="FE10" location="null!1027:1027" display="[Win 4]_Cơm Thố Anh Nguyễn_Jun_250421_Cơm Thố Anh Nguyễn_13 cities" xr:uid="{00000000-0004-0000-0800-000022020000}"/>
    <hyperlink ref="FF10" location="null!877:877" display="[SuperVIP]_Gà Rán KFC_01-04/06" xr:uid="{00000000-0004-0000-0800-000023020000}"/>
    <hyperlink ref="FK10" location="null!1025:1025" display="[PNS]_Pepsi Baseline_Jun_CT, KH, BH, HP, Hue" xr:uid="{00000000-0004-0000-0800-000024020000}"/>
    <hyperlink ref="FM10" location="null!1012:1012" display="[SJBP]_McDonald's_BAU_x000a_250416_McDonald's_5 cities_x000a_[PLF CP]_WC_Thứ 3 Ăn Ngon, Giảm 30.000Đ" xr:uid="{00000000-0004-0000-0800-000025020000}"/>
    <hyperlink ref="FU10" location="null!889:889" display="[VIP]_Lotteria DI_16-18/06" xr:uid="{00000000-0004-0000-0800-000026020000}"/>
    <hyperlink ref="GG10" location="null!1005:1005" display="[SJBP]_Gà Rán Popeyes_BOGO_x000a_241231_Gà Rán Popeyes_9 cities" xr:uid="{00000000-0004-0000-0800-000027020000}"/>
    <hyperlink ref="GK10" location="null!1268:1268" display="[SJBP]_McDonald's_99k" xr:uid="{00000000-0004-0000-0800-000028020000}"/>
    <hyperlink ref="GL10" location="null!1165:1165" display="[SJBP]_Domino's Pizza_1k 250116_Domino pizza_11 cities" xr:uid="{00000000-0004-0000-0800-000029020000}"/>
    <hyperlink ref="GN10" location="null!1165:1165" display="[SJBP]_Domino's Pizza_1k 250116_Domino pizza_11 cities" xr:uid="{00000000-0004-0000-0800-00002A020000}"/>
    <hyperlink ref="GR10" location="null!1267:1267" display="[SJBP]_McDonald's_2T2 250416_McDonald's_5 cities" xr:uid="{00000000-0004-0000-0800-00002B020000}"/>
    <hyperlink ref="GS10" location="null!1309:1309" display="[Win 2]_K-FOOD_Jul_All brands_BD, HP, CT, BH, VT" xr:uid="{00000000-0004-0000-0800-00002C020000}"/>
    <hyperlink ref="GT10" location="null!1309:1309" display="[Win 2]_K-FOOD_Jul_All brands_BD, HP, CT, BH, VT" xr:uid="{00000000-0004-0000-0800-00002D020000}"/>
    <hyperlink ref="GX10" location="null!1310:1310" display="[Alacarte CB]_K-FOOD_Jul_Focused_BD, HP, CT, BN" xr:uid="{00000000-0004-0000-0800-00002E020000}"/>
    <hyperlink ref="GZ10" location="null!1309:1309" display="[Win 2]_K-FOOD_Jul_All brands_BD, HP, CT, BH, VT" xr:uid="{00000000-0004-0000-0800-00002F020000}"/>
    <hyperlink ref="HA10" location="null!1165:1165" display="[SJBP]_Domino's Pizza_1k250116_Domino pizza_11 cities" xr:uid="{00000000-0004-0000-0800-000030020000}"/>
    <hyperlink ref="HB10" location="null!971:971" display="[SuperVIP]_Pizza Hut_18-20/07 241231_Pizza Hut_20 cities" xr:uid="{00000000-0004-0000-0800-000031020000}"/>
    <hyperlink ref="HF10" location="null!1291:1291" display="[Win 2]_TH True Mart_Jul_SJBP_250624_TH True Mart_15 cities" xr:uid="{00000000-0004-0000-0800-000032020000}"/>
    <hyperlink ref="HG10" location="null!1271:1271" display="[VIP]_Domino's Pizza_25-27/07 250116_Domino pizza_11 cities" xr:uid="{00000000-0004-0000-0800-000033020000}"/>
    <hyperlink ref="HI10" location="null!1291:1291" display="[Win 2]_TH True Mart_Jul_SJBP_250624_TH True Mart_15 cities" xr:uid="{00000000-0004-0000-0800-000034020000}"/>
    <hyperlink ref="HK10" location="null!1268:1268" display="[SJBP]_McDonald's_99k" xr:uid="{00000000-0004-0000-0800-000035020000}"/>
    <hyperlink ref="HQ10" location="null!1429:1429" display="[SJBP]_Lotteria_BAU 250424_Lotteria DI_32 cities" xr:uid="{00000000-0004-0000-0800-000036020000}"/>
    <hyperlink ref="HT10" location="null!1423:1423" display="[SJBP]_Pizza Hut_1d_x000a_ 241231_Pizza Hut_20 cities" xr:uid="{00000000-0004-0000-0800-000037020000}"/>
    <hyperlink ref="HX10" location="null!1418:1418" display="[SJBP]_Gà Rán Popeyes_BOGO_x000a_241231_Gà Rán Popeyes_9 cities" xr:uid="{00000000-0004-0000-0800-000038020000}"/>
    <hyperlink ref="IA10" location="null!1512:1512" display="[Win 2]_Co.op Food_Aug_SJBP_CT" xr:uid="{00000000-0004-0000-0800-000039020000}"/>
    <hyperlink ref="IB10" location="null!1420:1420" display="[SJBP]_Domino's Pizza_1K 250116_Domino pizza_11 cities" xr:uid="{00000000-0004-0000-0800-00003A020000}"/>
    <hyperlink ref="ID10" location="null!1512:1512" display="[Win 2]_Co.op Food_Aug_SJBP_CT" xr:uid="{00000000-0004-0000-0800-00003B020000}"/>
    <hyperlink ref="II10" location="null!1476:1476" display="[Win 2]_TH True Mart_Aug_SJBP_250730_TH True Mart_17 cities" xr:uid="{00000000-0004-0000-0800-00003C020000}"/>
    <hyperlink ref="IJ10" location="null!1476:1476" display="[Win 2]_TH True Mart_Aug_SJBP_250730_TH True Mart_17 cities" xr:uid="{00000000-0004-0000-0800-00003D020000}"/>
    <hyperlink ref="IP10" location="null!1334:1334" display="[SuperVIP]_Gà Rán Popeyes_25-28/08_x000a_241231_Gà Rán Popeyes_9 cities" xr:uid="{00000000-0004-0000-0800-00003E020000}"/>
    <hyperlink ref="JA10" location="null!1590:1590" display="[PNS]_Pepsi Baseline_Sep_CT, KH, BH, HP, Hue" xr:uid="{00000000-0004-0000-0800-00003F020000}"/>
    <hyperlink ref="JM10" location="null!1482:1482" display="[SuperVIP]_Gà Rán Popeyes_18-21/09_x000a_241231_Gà Rán Popeyes_9 cities" xr:uid="{00000000-0004-0000-0800-000040020000}"/>
    <hyperlink ref="JN10" location="null!1666:1666" display="[SJBP]_McDonald's_2t2_x000a_ 250707_McDonald's_6 cities" xr:uid="{00000000-0004-0000-0800-000041020000}"/>
    <hyperlink ref="JR10" location="null!1667:1667" display="[SJBP]_McDonald's_BAU_x000a_ 250707_McDonald's_6 cities" xr:uid="{00000000-0004-0000-0800-000042020000}"/>
    <hyperlink ref="JS10" location="null!1667:1667" display="[SJBP]_McDonald's_BAU_x000a_ 250707_McDonald's_6 cities" xr:uid="{00000000-0004-0000-0800-000043020000}"/>
    <hyperlink ref="JT10" location="null!1622:1622" display="[Win 2]_TH True Mart_Sep_SJBP_250730_TH True Mart_17 cities" xr:uid="{00000000-0004-0000-0800-000044020000}"/>
    <hyperlink ref="JW10" location="null!1666:1666" display="[SJBP]_McDonald's_2t2_x000a_ 250707_McDonald's_6 cities" xr:uid="{00000000-0004-0000-0800-000045020000}"/>
    <hyperlink ref="JX10" location="null!1666:1666" display="[SJBP]_McDonald's_2t2_x000a_ 250707_McDonald's_6 cities" xr:uid="{00000000-0004-0000-0800-000046020000}"/>
    <hyperlink ref="KC10" location="null!1847:1847" display="[SJBP]_McDonald's_119k_x000a_250707_McDonald's_6 cities" xr:uid="{00000000-0004-0000-0800-000047020000}"/>
    <hyperlink ref="KD10" location="null!1847:1847" display="[SJBP]_McDonald's_119k_x000a_250707_McDonald's_6 cities" xr:uid="{00000000-0004-0000-0800-000048020000}"/>
    <hyperlink ref="KJ10" location="null!1843:1843" display="[SJBP]_Gà Rán Popeyes_BOGO_x000a_241231_Gà Rán Popeyes_9 cities" xr:uid="{00000000-0004-0000-0800-000049020000}"/>
    <hyperlink ref="KK10" location="null!1847:1847" display="[SJBP]_McDonald's_119k_x000a_250707_McDonald's_6 cities" xr:uid="{00000000-0004-0000-0800-00004A020000}"/>
    <hyperlink ref="KL10" location="null!1851:1851" display="[SJBP]_Gà Rán KFC_124k_x000a_ 241231_Gà Rán KFC_25 cities" xr:uid="{00000000-0004-0000-0800-00004B020000}"/>
    <hyperlink ref="KO10" location="null!1851:1851" display="[SJBP]_Gà Rán KFC_124k" xr:uid="{00000000-0004-0000-0800-00004C020000}"/>
    <hyperlink ref="KQ10" location="null!1843:1843" display="[SJBP]_Gà Rán Popeyes_BOGO_x000a_241231_Gà Rán Popeyes_9 cities" xr:uid="{00000000-0004-0000-0800-00004D020000}"/>
    <hyperlink ref="KR10" location="null!1843:1843" display="[SJBP]_Gà Rán Popeyes_BOGO_x000a_241231_Gà Rán Popeyes_9 cities" xr:uid="{00000000-0004-0000-0800-00004E020000}"/>
    <hyperlink ref="KV10" location="null!1878:1878" display="[Win 2]_TH True Mart_Oct_250925_TH True Mart_18 cities" xr:uid="{00000000-0004-0000-0800-00004F020000}"/>
    <hyperlink ref="KW10" location="null!1923:1923" display="[Win 4]_Co.op Food_Oct_SJBP_CT" xr:uid="{00000000-0004-0000-0800-000050020000}"/>
    <hyperlink ref="KX10" location="null!1878:1878" display="[Win 2]_TH True Mart_Oct_250925_TH True Mart_18 cities" xr:uid="{00000000-0004-0000-0800-000051020000}"/>
    <hyperlink ref="KZ10" location="null!1849:1849" display="[SJBP]_McDonald's_3 được 6_x000a_ 250707_McDonald's_6 cities" xr:uid="{00000000-0004-0000-0800-000052020000}"/>
    <hyperlink ref="LL10" location="null!1986:1986" display="[Alacarte CB]_Cơm Thố Anh Nguyễn_Nov.CB8_250718_Cơm Thố Anh Nguyễn_11 cities" xr:uid="{00000000-0004-0000-0800-000053020000}"/>
    <hyperlink ref="LM10" location="null!2062:2062" display="[SJBP]_McDonald's_2T2  251025_McDonald's_7 cities" xr:uid="{00000000-0004-0000-0800-000054020000}"/>
    <hyperlink ref="LU10" r:id="rId108" location="gid=1258946380&amp;range=2096:2096" xr:uid="{00000000-0004-0000-0800-000055020000}"/>
    <hyperlink ref="LV10" location="null!1941:1941" display="[VIP]_Gà Rán Texas Chicken_17-20/11_x000a_250102_Gà Rán Texas Chicken_6 cities" xr:uid="{00000000-0004-0000-0800-000056020000}"/>
    <hyperlink ref="LX10" location="null!2055:2055" display="[SJBP]_Pizza Hut_1D" xr:uid="{00000000-0004-0000-0800-000057020000}"/>
    <hyperlink ref="ME10" location="null!2055:2055" display="[SJBP]_Pizza Hut_1D" xr:uid="{00000000-0004-0000-0800-000058020000}"/>
    <hyperlink ref="MG10" location="null!2057:2057" display="[SJBP]_Pizza Hut_1T1" xr:uid="{00000000-0004-0000-0800-000059020000}"/>
    <hyperlink ref="MI10" location="null!2057:2057" display="[SJBP]_Pizza Hut_1T1" xr:uid="{00000000-0004-0000-0800-00005A020000}"/>
    <hyperlink ref="MM10" location="null!2219:2219" display="[SJBP]_Gà Rán Popeyes_BAU" xr:uid="{00000000-0004-0000-0800-00005B020000}"/>
    <hyperlink ref="MW10" location="null!2138:2138" display="[VIP]_Domino's Pizza_12-14/12" xr:uid="{00000000-0004-0000-0800-00005C020000}"/>
    <hyperlink ref="NA10" location="null!2328:2328" display="[Win 4]_Lotteria_Dec.VT_VT" xr:uid="{00000000-0004-0000-0800-00005D020000}"/>
    <hyperlink ref="NB10" location="null!2295:2295" display="[Win 2]_TH True Mart_Dec_SJBP_250925_TH True Mart_18 cities" xr:uid="{00000000-0004-0000-0800-00005E020000}"/>
    <hyperlink ref="ND10" location="null!2295:2295" display="[Win 2]_TH True Mart_Dec_SJBP_250925_TH True Mart_18 cities" xr:uid="{00000000-0004-0000-0800-00005F020000}"/>
    <hyperlink ref="NF10" location="null!2322:2322" display="[Alacarte CB]_TH True Mart_Dec_CB8_SJBP_250925_TH True Mart_18 cities" xr:uid="{00000000-0004-0000-0800-000060020000}"/>
    <hyperlink ref="NG10" location="null!2322:2322" display="[Alacarte CB]_TH True Mart_Dec_CB8_SJBP_250925_TH True Mart_18 cities" xr:uid="{00000000-0004-0000-0800-000061020000}"/>
    <hyperlink ref="NK10" location="null!2254:2254" display="[Alacarte CB]_Cơm Thố Anh Nguyễn_Dec.CB8_250718_Cơm Thố Anh Nguyễn_11 cities" xr:uid="{00000000-0004-0000-0800-000062020000}"/>
    <hyperlink ref="NM10" r:id="rId109" location="gid=1258946380&amp;range=2348:2348" xr:uid="{00000000-0004-0000-0800-000063020000}"/>
    <hyperlink ref="NN10" r:id="rId110" location="gid=1258946380&amp;range=2348:2348" xr:uid="{00000000-0004-0000-0800-000064020000}"/>
    <hyperlink ref="NY10" location="null!2379:2379" display="[PNS]_Pepsi Baseline_Jan.26_BH, KH, CT, HP, Huế, BD" xr:uid="{00000000-0004-0000-0800-000065020000}"/>
    <hyperlink ref="OD10" location="null!2380:2380" display="[PNS]_Pepsi FF38_Jan.26_BH, KH, CT, HP, Huế, BD" xr:uid="{00000000-0004-0000-0800-000066020000}"/>
    <hyperlink ref="OH10" location="null!2380:2380" display="[PNS]_Pepsi FF38_Jan.26_BH, KH, CT, HP, Huế, BD" xr:uid="{00000000-0004-0000-0800-000067020000}"/>
    <hyperlink ref="OK10" location="null!G2497" display="[SJBP]_Domino's Pizza_Jan 240709_Domino pizza_7 cities" xr:uid="{00000000-0004-0000-0800-000068020000}"/>
    <hyperlink ref="OM10" location="null!G2517" display="[SJBP]_Gà Rán Popeyes_OTH_Jan 241231_Gà Rán Popeyes_9 cities" xr:uid="{00000000-0004-0000-0800-000069020000}"/>
    <hyperlink ref="ON10" location="null!2413:2413" display="[VIP]_NutiFood Ngôi Nhà Dinh Dưỡng_Jan_Compensation" xr:uid="{00000000-0004-0000-0800-00006A020000}"/>
    <hyperlink ref="OP10" location="null!2413:2413" display="[VIP]_NutiFood Ngôi Nhà Dinh Dưỡng_Jan_Compensation" xr:uid="{00000000-0004-0000-0800-00006B020000}"/>
    <hyperlink ref="OZ10" location="null!2527:2527" display="[PNS]_Pepsi Baseline_Feb_BH, KH, CT, HP, Huế, BD" xr:uid="{00000000-0004-0000-0800-00006C020000}"/>
    <hyperlink ref="PC10" location="null!G2621" display=" [SJBP]_Gà Rán Popeyes_OTH_Feb 241231_Gà Rán Popeyes_9 cities" xr:uid="{00000000-0004-0000-0800-00006D020000}"/>
    <hyperlink ref="PD10" location="null!G2621" display=" [SJBP]_Gà Rán Popeyes_OTH_Feb 241231_Gà Rán Popeyes_9 cities" xr:uid="{00000000-0004-0000-0800-00006E020000}"/>
    <hyperlink ref="PF10" location="null!G2569" display="[SuperVIP]_Gà Rán Popeyes_Feb 241231_Gà Rán Popeyes_9 cities" xr:uid="{00000000-0004-0000-0800-00006F020000}"/>
    <hyperlink ref="PS10" location="null!2609:2609" display="[JBP]_Cơm Tấm Phúc Lộc Thọ_BAU Vung Tau, Dong Nai" xr:uid="{00000000-0004-0000-0800-000070020000}"/>
    <hyperlink ref="PU10" location="null!G2565" display="[VIP]_Gà Rán Texas Chicken_Feb 250102_Gà Rán Texas Chicken_6 cities" xr:uid="{00000000-0004-0000-0800-000071020000}"/>
    <hyperlink ref="D11" location="null!16:16" display="[PLF CP]_BAU_Đặt món ăn tối, chỉ từ 40.000Đ_x000a_Mì Cay, Dimsum Chỉ Từ 40.000Đ" xr:uid="{00000000-0004-0000-0800-000072020000}"/>
    <hyperlink ref="W11" location="null!G184" display="[SJBP]_Trà Sữa May Cha_BAU 250102_Trà Sữa May Cha_7 cities_x000a_[PLF CP]_BAU_Bữa tối no nê, Freeship 0Đ_x000a_Bánh Xèo, Bún Thái Freeship 0Đ" xr:uid="{00000000-0004-0000-0800-000073020000}"/>
    <hyperlink ref="AS11" location="null!G205" display="[VIP]_Gong Cha_Feb 20240506_Gong Cha_3 cities_x000a_&quot;[PLF CP]_BAU_Món gì cũng ngon, bữa tối giảm 30.000Đ&quot;&quot;&quot;&quot;_x000a_Mì Hoành Thánh, Bún Bò Giảm 30.000Đ&quot;" xr:uid="{00000000-0004-0000-0800-000074020000}"/>
    <hyperlink ref="BN11" location="null!267:267" display="[SuperVIP]_Gà Rán KFC_01-03/03_x000a_241231_Gà Rán KFC_25 cities_x000a_[PLF CP]_BAU_Món gì cũng ngon, bữa tối giảm 30.000Đ_x000a_ Kimbap, Mì Trộn Giảm 30.000Đ_x000a_" xr:uid="{00000000-0004-0000-0800-000075020000}"/>
    <hyperlink ref="BS11" location="null!G460" display="[SJBP]_Trà Sữa May Cha_ps-50%_Mar250102_Trà Sữa May Cha_7 cities_x000a_&quot;[PLF CP]_BAU_Món gì cũng ngon, bữa tối giảm 30.000Đ_x000a_Disum, Thịt Xiên Nướng Giảm 30.000Đ&quot;" xr:uid="{00000000-0004-0000-0800-000076020000}"/>
    <hyperlink ref="CX11" location="null!647:647" display=" [SJBP]_Domino's Pizza_1K_x000a_250116_Domino pizza_11 cities_x000a_[PLF CP]_BAU_Ăn Sập Bốn Phương, giảm 18.000đ_All OTH_x000a_Bún Trộn, Mì Hoành Thánh Giảm 18.000Đ" xr:uid="{00000000-0004-0000-0800-000077020000}"/>
    <hyperlink ref="DM11" location="null!G518" display="[VIP]_Gong Cha_Apr 20240506_Gong Cha_3 cities_x000a_&quot;[PLF CP]_BAU_Ăn Sập Bốn Phương, giảm 18.000đ_All OTH_x000a_Mì Trộn, Cháo Ếch Giảm 18.000Đ&quot;" xr:uid="{00000000-0004-0000-0800-000078020000}"/>
    <hyperlink ref="DR11" location="null!645:645" display="[SJBP]_Gà Rán Popeyes_BOGO_x000a_241231_Gà Rán Popeyes_9 cities" xr:uid="{00000000-0004-0000-0800-000079020000}"/>
    <hyperlink ref="DT11" location="null!468:468" display="[SuperVIP]_Pizza Hut_28-30/04_x000a_241231_Pizza Hut_20 cities_x000a_[PLF CP]_BAU_Bữa tối đủ chất, giảm tới 50.000Đ_x000a_Cơm gà, mì quảng, cháo sườn... giảm tới 40.000Đ" xr:uid="{00000000-0004-0000-0800-00007A020000}"/>
    <hyperlink ref="DU11" location="null!468:468" display="[SuperVIP]_Pizza Hut_28-30/04_x000a_241231_Pizza Hut_20 cities_x000a_[PLF CP]_BAU_Món gì cũng ngon, bữa tối giảm 30.000Đ_x000a_Cơm Gà Xối Mỡ, Cháo Ếch, Chè... giảm tới 30.000Đ" xr:uid="{00000000-0004-0000-0800-00007B020000}"/>
    <hyperlink ref="DV11" location="null!468:468" display="[SuperVIP]_Pizza Hut_28-30/04_x000a_241231_Pizza Hut_20 cities_x000a_[PLF CP]_30.4 - 1.5_Đãi Tiệc Tại Gia, Giảm 199.000Đ_x000a_Tiệc tối mừng lễ, Giảm tới 199.000Đ" xr:uid="{00000000-0004-0000-0800-00007C020000}"/>
    <hyperlink ref="DX11" location="null!739:739" display="[SJBP]_Domino's Pizza_BOGO_x000a_ 250116_Domino pizza_11 cities_x000a_[PLF CP]_30.4 - 1.5_Ăn Mừng Đại Lễ, Giảm tới 444.000Đ_x000a_Mở tiệc mừng lễ, Giảm tới 444.000Đ" xr:uid="{00000000-0004-0000-0800-00007D020000}"/>
    <hyperlink ref="EM11" location="null!725:725" display="[SuperVIP]_Pizza Hut_16-18/05_x000a_[PLF CP]_WC_Thứ 6 Rộn Ràng, Giảm 50.000Đ_x000a_Thứ 6 Tặng Deal Giảm 50.000Đ" xr:uid="{00000000-0004-0000-0800-00007E020000}"/>
    <hyperlink ref="EO11" location="null!725:725" display="[SuperVIP]_Pizza Hut_16-18/05" xr:uid="{00000000-0004-0000-0800-00007F020000}"/>
    <hyperlink ref="FQ11" location="null!1005:1005" display="[SJBP]_Gà Rán Popeyes_BOGO_x000a_241231_Gà Rán Popeyes_9 cities" xr:uid="{00000000-0004-0000-0800-000080020000}"/>
    <hyperlink ref="GT11" location="null!974:974" display="[VIP]_Domino's Pizza_11-13/07250116_Domino pizza_11 cities" xr:uid="{00000000-0004-0000-0800-000081020000}"/>
    <hyperlink ref="KK11" location="null!1843:1843" display="[SJBP]_Gà Rán Popeyes_BOGO_x000a_241231_Gà Rán Popeyes_9 cities" xr:uid="{00000000-0004-0000-0800-000082020000}"/>
    <hyperlink ref="OT11" location="null!2413:2413" display="(19g - 20g45)_x000a_[VIP]_NutiFood Ngôi Nhà Dinh Dưỡng_Jan_Compensation_x000a__x000a_(20h45 -22h) [PLF CP]_WC_Thứ 6 Rộn Ràng, Giảm 50.000Đ" xr:uid="{00000000-0004-0000-0800-000083020000}"/>
    <hyperlink ref="G12" r:id="rId111" location="gid=1252567251&amp;range=16:16" xr:uid="{00000000-0004-0000-0800-000084020000}"/>
    <hyperlink ref="N12" r:id="rId112" location="gid=1252567251&amp;range=15:15" xr:uid="{00000000-0004-0000-0800-000085020000}"/>
    <hyperlink ref="U12" r:id="rId113" location="gid=1252567251&amp;range=17:17" xr:uid="{00000000-0004-0000-0800-000086020000}"/>
    <hyperlink ref="V12" location="null!20:20" display="[PLF CP]_BAU_Ăn đêm không lo phí ship" xr:uid="{00000000-0004-0000-0800-000087020000}"/>
    <hyperlink ref="AB12" r:id="rId114" location="gid=1252567251&amp;range=16:16" xr:uid="{00000000-0004-0000-0800-000088020000}"/>
    <hyperlink ref="AJ12" r:id="rId115" location="gid=1252567251&amp;range=18:18" xr:uid="{00000000-0004-0000-0800-000089020000}"/>
    <hyperlink ref="AQ12" r:id="rId116" location="gid=1252567251&amp;range=15:15" xr:uid="{00000000-0004-0000-0800-00008A020000}"/>
    <hyperlink ref="BE12" r:id="rId117" location="gid=1252567251&amp;range=16:16" xr:uid="{00000000-0004-0000-0800-00008B020000}"/>
    <hyperlink ref="BM12" r:id="rId118" location="gid=1252567251&amp;range=80:80" xr:uid="{00000000-0004-0000-0800-00008C020000}"/>
    <hyperlink ref="CO12" r:id="rId119" location="gid=1252567251&amp;range=81:81" xr:uid="{00000000-0004-0000-0800-00008D020000}"/>
    <hyperlink ref="CW12" r:id="rId120" location="gid=1252567251&amp;range=134:134" xr:uid="{00000000-0004-0000-0800-00008E020000}"/>
    <hyperlink ref="DD12" r:id="rId121" location="gid=1252567251&amp;range=133:133" xr:uid="{00000000-0004-0000-0800-00008F020000}"/>
    <hyperlink ref="DR12" r:id="rId122" location="gid=1252567251&amp;range=134:134" xr:uid="{00000000-0004-0000-0800-000090020000}"/>
    <hyperlink ref="DZ12" r:id="rId123" location="gid=1252567251&amp;range=184:184" xr:uid="{00000000-0004-0000-0800-000091020000}"/>
    <hyperlink ref="EG12" r:id="rId124" location="gid=1252567251&amp;range=183:183" xr:uid="{00000000-0004-0000-0800-000092020000}"/>
    <hyperlink ref="EU12" r:id="rId125" location="gid=1252567251&amp;range=184:184" xr:uid="{00000000-0004-0000-0800-000093020000}"/>
    <hyperlink ref="FB12" r:id="rId126" location="gid=1252567251&amp;range=183:183" xr:uid="{00000000-0004-0000-0800-000094020000}"/>
    <hyperlink ref="FJ12" r:id="rId127" location="gid=1252567251&amp;range=239:239" xr:uid="{00000000-0004-0000-0800-000095020000}"/>
    <hyperlink ref="GE12" r:id="rId128" location="gid=1252567251&amp;range=238:238" xr:uid="{00000000-0004-0000-0800-000096020000}"/>
    <hyperlink ref="IZ12" r:id="rId129" location="gid=1252567251&amp;range=357:357" xr:uid="{00000000-0004-0000-0800-000097020000}"/>
    <hyperlink ref="JG12" r:id="rId130" location="gid=1252567251&amp;range=358:358" xr:uid="{00000000-0004-0000-0800-000098020000}"/>
    <hyperlink ref="JN12" r:id="rId131" location="gid=1252567251&amp;range=358:358" xr:uid="{00000000-0004-0000-0800-000099020000}"/>
    <hyperlink ref="JU12" r:id="rId132" location="gid=1252567251&amp;range=358:358" xr:uid="{00000000-0004-0000-0800-00009A020000}"/>
    <hyperlink ref="KC12" r:id="rId133" location="gid=1252567251&amp;range=478:478" xr:uid="{00000000-0004-0000-0800-00009B020000}"/>
    <hyperlink ref="KJ12" r:id="rId134" location="gid=1252567251&amp;range=479:479" xr:uid="{00000000-0004-0000-0800-00009C020000}"/>
    <hyperlink ref="KQ12" r:id="rId135" location="gid=1252567251&amp;range=478:478" xr:uid="{00000000-0004-0000-0800-00009D020000}"/>
    <hyperlink ref="KX12" r:id="rId136" location="gid=1252567251&amp;range=479:479" xr:uid="{00000000-0004-0000-0800-00009E020000}"/>
    <hyperlink ref="LF12" r:id="rId137" location="gid=1252567251&amp;range=543:543" xr:uid="{00000000-0004-0000-0800-00009F020000}"/>
    <hyperlink ref="LM12" r:id="rId138" location="gid=1252567251&amp;range=544:544" xr:uid="{00000000-0004-0000-0800-0000A0020000}"/>
    <hyperlink ref="LT12" r:id="rId139" location="gid=1252567251&amp;range=543:543" xr:uid="{00000000-0004-0000-0800-0000A1020000}"/>
    <hyperlink ref="MA12" r:id="rId140" location="gid=1252567251&amp;range=544:544" xr:uid="{00000000-0004-0000-0800-0000A2020000}"/>
    <hyperlink ref="MH12" r:id="rId141" location="gid=1252567251&amp;range=543:543" xr:uid="{00000000-0004-0000-0800-0000A3020000}"/>
    <hyperlink ref="NS12" r:id="rId142" location="gid=1252567251&amp;range=654:654" xr:uid="{00000000-0004-0000-0800-0000A4020000}"/>
    <hyperlink ref="NZ12" r:id="rId143" location="gid=1252567251&amp;range=653:653" xr:uid="{00000000-0004-0000-0800-0000A5020000}"/>
    <hyperlink ref="OG12" r:id="rId144" location="gid=1252567251&amp;range=654:654" xr:uid="{00000000-0004-0000-0800-0000A6020000}"/>
    <hyperlink ref="ON12" r:id="rId145" location="gid=1252567251&amp;range=653:653" xr:uid="{00000000-0004-0000-0800-0000A7020000}"/>
    <hyperlink ref="OU12" r:id="rId146" location="gid=1252567251&amp;range=654:654" xr:uid="{00000000-0004-0000-0800-0000A8020000}"/>
    <hyperlink ref="PC12" r:id="rId147" location="gid=1252567251&amp;range=653:653" xr:uid="{00000000-0004-0000-0800-0000A9020000}"/>
    <hyperlink ref="PJ12" r:id="rId148" location="gid=1252567251&amp;range=655:655" xr:uid="{00000000-0004-0000-0800-0000AA020000}"/>
    <hyperlink ref="PQ12" r:id="rId149" location="gid=1252567251&amp;range=655:655" xr:uid="{00000000-0004-0000-0800-0000AB020000}"/>
    <hyperlink ref="PX12" r:id="rId150" location="gid=1252567251&amp;range=653:653" xr:uid="{00000000-0004-0000-0800-0000AC020000}"/>
    <hyperlink ref="D13" location="null!119:119" display="[SJBP]__Brand 50%" xr:uid="{00000000-0004-0000-0800-0000AD020000}"/>
    <hyperlink ref="E13" location="null!49:49" display="[SJBP]_Starbucks Coffee_BOGO 2/1 240620_Starbucks Coffee_5 cities" xr:uid="{00000000-0004-0000-0800-0000AE020000}"/>
    <hyperlink ref="F13" location="null!50:50" display="[SJBP]_The Coffee House_WC 241231_The Coffee House_7 cities" xr:uid="{00000000-0004-0000-0800-0000AF020000}"/>
    <hyperlink ref="G13" location="null!33:33" display="[VIP]_Pizza Hut_03-05/01_x000a_241231_Pizza Hut_20 cities" xr:uid="{00000000-0004-0000-0800-0000B0020000}"/>
    <hyperlink ref="H13" location="null!33:33" display="[VIP]_Pizza Hut_03-05/01_x000a_241231_Pizza Hut_20 cities" xr:uid="{00000000-0004-0000-0800-0000B1020000}"/>
    <hyperlink ref="I13" location="null!54:54" display="[SuperVIP]_The Coffee House_6-8.1 241231_The Coffee House_7 cities" xr:uid="{00000000-0004-0000-0800-0000B2020000}"/>
    <hyperlink ref="J13" location="null!52:52" display="[SuperVIP]_Highlands Coffee_6-10.1 241231_Highlands Coffee_36 cities" xr:uid="{00000000-0004-0000-0800-0000B3020000}"/>
    <hyperlink ref="K13" location="null!54:54" display="[SuperVIP]_The Coffee House_6-8.1 241231_The Coffee House_7 cities" xr:uid="{00000000-0004-0000-0800-0000B4020000}"/>
    <hyperlink ref="L13" location="null!41:41" display="[VIP]_Cơm Thố Anh Nguyễn_08-12/01_x000a_20240506_Cơm Thố Anh Nguyễn_10 cities" xr:uid="{00000000-0004-0000-0800-0000B5020000}"/>
    <hyperlink ref="M13" location="null!50:50" display="[SJBP]_The Coffee House_WC 241231_The Coffee House_7 cities" xr:uid="{00000000-0004-0000-0800-0000B6020000}"/>
    <hyperlink ref="N13" location="null!41:41" display="[VIP]_Cơm Thố Anh Nguyễn_08-12/01_x000a_20240506_Cơm Thố Anh Nguyễn_10 cities" xr:uid="{00000000-0004-0000-0800-0000B7020000}"/>
    <hyperlink ref="O13" location="null!32:32" display="[SuperVIP]_Gà Rán KFC_10-12/01_x000a_241231_Gà Rán KFC_25 cities" xr:uid="{00000000-0004-0000-0800-0000B8020000}"/>
    <hyperlink ref="P13" location="null!47:47" display="[SJBP]_Starbucks Coffee_WC Mon 250102_Starbucks Coffee_10 cities" xr:uid="{00000000-0004-0000-0800-0000B9020000}"/>
    <hyperlink ref="Q13" location="null!G116" display="[VIP]_Phê La_Jan HP,VT,HA,DL_x000a_[SuperVIP]_Starbucks Coffee_14-16.1 KH, BD, ĐN , QNinh, HUE, TH, BN" xr:uid="{00000000-0004-0000-0800-0000BA020000}"/>
    <hyperlink ref="R13" location="null!46:46" display="[SuperVIP]_Starbucks Coffee_14-16.1 250102_Starbucks Coffee_10 cities" xr:uid="{00000000-0004-0000-0800-0000BB020000}"/>
    <hyperlink ref="S13" location="null!G116" display="[VIP]_Phê La_Jan HP,VT,HA,DL" xr:uid="{00000000-0004-0000-0800-0000BC020000}"/>
    <hyperlink ref="T13" location="null!40:40" display="[SuperVIP]_Pizza Hut_17-19/01_x000a_241231_Pizza Hut_20 cities" xr:uid="{00000000-0004-0000-0800-0000BD020000}"/>
    <hyperlink ref="U13" location="null!119:119" display="[SJBP]__Brand 50% 241231_All OTH 2025_36 cities" xr:uid="{00000000-0004-0000-0800-0000BE020000}"/>
    <hyperlink ref="V13" location="null!119:119" display="[SJBP]__Brand 50% 241231_All OTH 2025_36 cities" xr:uid="{00000000-0004-0000-0800-0000BF020000}"/>
    <hyperlink ref="W13" location="null!119:119" display="[SJBP]__Brand 50% 241231_All OTH 2025_36 cities" xr:uid="{00000000-0004-0000-0800-0000C0020000}"/>
    <hyperlink ref="X13" location="null!192:192" display="[JBP]_KATINAT Coffee &amp; Tea House_BOGO 250119_Katinat Saigon Kafe_11 cities" xr:uid="{00000000-0004-0000-0800-0000C1020000}"/>
    <hyperlink ref="Y13" location="null!45:45" display="[SJBP]_Starbucks Coffee_30% off_21-24.1 250102_Starbucks Coffee_10 cities" xr:uid="{00000000-0004-0000-0800-0000C2020000}"/>
    <hyperlink ref="Z13" location="null!119:119" display="[SJBP]__Brand 50% 241231_All OTH 2025_36 cities" xr:uid="{00000000-0004-0000-0800-0000C3020000}"/>
    <hyperlink ref="AA13" location="null!119:119" display="[SJBP]__Brand 50% 241231_All OTH 2025_36 cities" xr:uid="{00000000-0004-0000-0800-0000C4020000}"/>
    <hyperlink ref="AB13" location="null!119:119" display="[SJBP]__Brand 50% 241231_All OTH 2025_36 cities" xr:uid="{00000000-0004-0000-0800-0000C5020000}"/>
    <hyperlink ref="AC13" location="null!119:119" display="[SJBP]__Brand 50% 241231_All OTH 2025_36 cities" xr:uid="{00000000-0004-0000-0800-0000C6020000}"/>
    <hyperlink ref="AD13" location="null!119:119" display="[SJBP]__Brand 50% 241231_All OTH 2025_36 cities" xr:uid="{00000000-0004-0000-0800-0000C7020000}"/>
    <hyperlink ref="AM13" location="null!224:224" display="[SJBP]_Lotteria_BAU_x000a_ 241231_Lotteria DI_27 cities" xr:uid="{00000000-0004-0000-0800-0000C8020000}"/>
    <hyperlink ref="AN13" location="null!153:153" display="[VIP]_The Coffee House_4-6.2 241231_The Coffee House_7 cities" xr:uid="{00000000-0004-0000-0800-0000C9020000}"/>
    <hyperlink ref="AO13" location="null!153:153" display="[VIP]_The Coffee House_4-6.2 241231_The Coffee House_7 cities" xr:uid="{00000000-0004-0000-0800-0000CA020000}"/>
    <hyperlink ref="AP13" location="null!175:175" display="[SuperVIP]_Lotteria_06 - 09/02 241231_Lotteria DI_27 cities" xr:uid="{00000000-0004-0000-0800-0000CB020000}"/>
    <hyperlink ref="AQ13" location="null!175:175" display="[SuperVIP]_Lotteria_06 - 09/02 241231_Lotteria DI_27 cities" xr:uid="{00000000-0004-0000-0800-0000CC020000}"/>
    <hyperlink ref="AR13" location="null!175:175" display="[SuperVIP]_Lotteria_06 - 09/02 241231_Lotteria DI_27 cities" xr:uid="{00000000-0004-0000-0800-0000CD020000}"/>
    <hyperlink ref="AS13" location="null!152:152" display="[SuperVIP]_The Coffee House_10-12.2 241231_The Coffee House_7 cities" xr:uid="{00000000-0004-0000-0800-0000CE020000}"/>
    <hyperlink ref="AT13" location="null!148:148" display="[SuperVIP]_Highlands Coffee_10-14.2 241231_Highlands Coffee_36 cities" xr:uid="{00000000-0004-0000-0800-0000CF020000}"/>
    <hyperlink ref="AU13" location="null!152:152" display="[SuperVIP]_The Coffee House_10-12.2 241231_The Coffee House_7 cities" xr:uid="{00000000-0004-0000-0800-0000D0020000}"/>
    <hyperlink ref="AV13" location="null!148:148" display="[SuperVIP]_Highlands Coffee_10-14.2 241231_Highlands Coffee_36 cities" xr:uid="{00000000-0004-0000-0800-0000D1020000}"/>
    <hyperlink ref="AW13" location="null!177:177" display="[VIP]_Cơm Thố Anh Nguyễn_12-16/02_x000a_241231_Cơm Thố Anh Nguyễn_10 cities" xr:uid="{00000000-0004-0000-0800-0000D2020000}"/>
    <hyperlink ref="AX13" location="null!173:173" display="[SuperVIP]_Gà Rán Popeyes_13-16/02_x000a_241231_Gà Rán Popeyes_9 cities" xr:uid="{00000000-0004-0000-0800-0000D3020000}"/>
    <hyperlink ref="AY13" location="null!G201" display="[VIP]_Trà Sữa May Cha_14-16.2  250102_Trà Sữa May Cha_7 cities" xr:uid="{00000000-0004-0000-0800-0000D4020000}"/>
    <hyperlink ref="AZ13" location="null!G204" display="[VIP]_Phê La_Feb HP,VT,HA,DL" xr:uid="{00000000-0004-0000-0800-0000D5020000}"/>
    <hyperlink ref="BA13" location="null!361:361" display="[SJBP]_Starbucks Coffee_Indi 18-20.2 250102_Starbucks Coffee_10 cities" xr:uid="{00000000-0004-0000-0800-0000D6020000}"/>
    <hyperlink ref="BB13" location="null!G230" display="[JBP]_Phúc Long Coffee &amp; Tea_18-19.2  20240516_Phúc Long Coffee &amp; Tea_17 cities" xr:uid="{00000000-0004-0000-0800-0000D7020000}"/>
    <hyperlink ref="BC13" location="null!G228" display="[JBP]_Phúc Long Coffee &amp; Tea_Trà sữa 10k 20240516_Phúc Long Coffee &amp; Tea_17 cities" xr:uid="{00000000-0004-0000-0800-0000D8020000}"/>
    <hyperlink ref="BD13" location="null!G228" display="[JBP]_Phúc Long Coffee &amp; Tea_Trà sữa 10k 20240516_Phúc Long Coffee &amp; Tea_17 cities" xr:uid="{00000000-0004-0000-0800-0000D9020000}"/>
    <hyperlink ref="BE13" location="null!G203" display="[VIP]_Tocotoco_Feb CT" xr:uid="{00000000-0004-0000-0800-0000DA020000}"/>
    <hyperlink ref="BF13" location="null!171:171" display="[SuperVIP]_Gà Rán KFC_21-23/02_x000a_241231_Gà Rán KFC_25 cities" xr:uid="{00000000-0004-0000-0800-0000DB020000}"/>
    <hyperlink ref="BG13" location="null!154:154" display="[SuperVIP]_Starbucks Coffee_25-27.2" xr:uid="{00000000-0004-0000-0800-0000DC020000}"/>
    <hyperlink ref="BH13" location="null!G229" display="[JBP]_Phúc Long Coffee &amp; Tea_Mua 3 tặng 2  20240516_Phúc Long Coffee &amp; Tea_17 cities" xr:uid="{00000000-0004-0000-0800-0000DD020000}"/>
    <hyperlink ref="BI13" location="null!G229" display="[JBP]_Phúc Long Coffee &amp; Tea_Mua 3 tặng 2  20240516_Phúc Long Coffee &amp; Tea_17 cities" xr:uid="{00000000-0004-0000-0800-0000DE020000}"/>
    <hyperlink ref="BJ13" location="null!213:213" display="[SJBP]_Gà Rán Popeyes_BAU_x000a_241231_Gà Rán Popeyes_9 cities" xr:uid="{00000000-0004-0000-0800-0000DF020000}"/>
    <hyperlink ref="BK13" location="null!172:172" display="[SuperVIP]_Gà Rán KFC_26-28/02_x000a_241231_Gà Rán KFC_25 cities" xr:uid="{00000000-0004-0000-0800-0000E0020000}"/>
    <hyperlink ref="BM13" location="null!267:267" display="[SuperVIP]_Gà Rán KFC_01-03/03_x000a_241231_Gà Rán KFC_25 cities" xr:uid="{00000000-0004-0000-0800-0000E1020000}"/>
    <hyperlink ref="BN13" location="null!267:267" display="[SuperVIP]_Gà Rán KFC_01-03/03_x000a_241231_Gà Rán KFC_25 cities" xr:uid="{00000000-0004-0000-0800-0000E2020000}"/>
    <hyperlink ref="BO13" location="null!119:119" display="0h-6h: [SJBP]__Brand 50% 241231_All OTH 2025_36 cities_x000a_6h-8h: [SuperVIP]_Highlands Coffee_3-7.3 241231_Highlands Coffee_36 cities_x000a_8h-10h: [JBP]_KATINAT Coffee &amp; Tea House_M2T1 Lâm Đồng, Quảng Nam, Huế, Đồng Nai_x000a_8h-10h:  [SuperVIP]_Highlands Coffee_3-7.3  All OTH trừ Lâm Đồng, Quảng Nam, Huế, Đồng Nai_x000a_10h-13h &quot;[SuperVIP]_Gà Rán KFC_01-03/03 241231_Gà Rán KFC_25 cities&quot;_x000a_13h-16h[VIP]_Phúc Long Coffee &amp; Tea_3-4Mar 20240516_Phúc Long Coffee &amp; Tea_17 cities_x000a_" xr:uid="{00000000-0004-0000-0800-0000E3020000}"/>
    <hyperlink ref="BP13" location="null!420:420" display="[JBP]_KATINAT Coffee &amp; Tea House_Combo 20% 250119_Katinat Saigon Kafe_11 cities" xr:uid="{00000000-0004-0000-0800-0000E4020000}"/>
    <hyperlink ref="BQ13" location="null!301:301" display="[VIP]_The Coffee House_5-7.3 241231_The Coffee House_7 cities" xr:uid="{00000000-0004-0000-0800-0000E5020000}"/>
    <hyperlink ref="BR13" location="null!301:301" display="[VIP]_The Coffee House_5-7.3 241231_The Coffee House_7 cities" xr:uid="{00000000-0004-0000-0800-0000E6020000}"/>
    <hyperlink ref="BS13" location="null!269:269" display="[SuperVIP]_Gà Rán Popeyes_06-09/03_x000a_241231_Gà Rán Popeyes_9 cities" xr:uid="{00000000-0004-0000-0800-0000E7020000}"/>
    <hyperlink ref="BT13" location="null!119:119" display="241231_All OTH 2025_36 cities_x000a__x000a_0h-6h &amp; 21h-24h: [SJBP]__Brand 50%_x000a_6h-8h: Top brand_x000a_8h-12h: Top brand_x000a_12h-13h: Top brand _x000a_adhoc: 13h-14h: TCH + HLC_x000a_14h-17h: Top brand_x000a_17h-21h: Top brand" xr:uid="{00000000-0004-0000-0800-0000E8020000}"/>
    <hyperlink ref="BU13" location="null!269:269" display="[SuperVIP]_Gà Rán Popeyes_06-09/03_x000a_241231_Gà Rán Popeyes_9 cities" xr:uid="{00000000-0004-0000-0800-0000E9020000}"/>
    <hyperlink ref="BV13" location="null!420:420" display="[JBP]_KATINAT Coffee &amp; Tea House_Combo 20% 250119_Katinat Saigon Kafe_11 cities" xr:uid="{00000000-0004-0000-0800-0000EA020000}"/>
    <hyperlink ref="BW13" location="null!G445" display="[SJBP]_Phúc Long Coffee &amp; Tea_M2T1-Mar 20240516_Phúc Long Coffee &amp; Tea_17 cities" xr:uid="{00000000-0004-0000-0800-0000EB020000}"/>
    <hyperlink ref="BX13" location="null!G445" display="[SJBP]_Phúc Long Coffee &amp; Tea_M2T1-Mar 20240516_Phúc Long Coffee &amp; Tea_17 cities" xr:uid="{00000000-0004-0000-0800-0000EC020000}"/>
    <hyperlink ref="BY13" location="null!G444" display="[SJBP]_Phúc Long Coffee &amp; Tea_10k - Mar 20240516_Phúc Long Coffee &amp; Tea_17 cities" xr:uid="{00000000-0004-0000-0800-0000ED020000}"/>
    <hyperlink ref="BZ13" location="null!278:278" display="[SuperVIP]_McDonald's_13-16/03_x000a_240722_McDonald's_4 cities" xr:uid="{00000000-0004-0000-0800-0000EE020000}"/>
    <hyperlink ref="CA13" location="null!278:278" display="[SuperVIP]_McDonald's_13-16/03_x000a_240722_McDonald's_4 cities" xr:uid="{00000000-0004-0000-0800-0000EF020000}"/>
    <hyperlink ref="CB13" location="null!119:119" display="[SJBP]__Brand 50% 241231_All OTH 2025_36 cities" xr:uid="{00000000-0004-0000-0800-0000F0020000}"/>
    <hyperlink ref="CC13" location="null!302:302" display="[SuperVIP]_The Coffee House_17-19.3 241231_The Coffee House_7 cities" xr:uid="{00000000-0004-0000-0800-0000F1020000}"/>
    <hyperlink ref="CD13" location="null!G445" display="[SJBP]_Phúc Long Coffee &amp; Tea_M2T1-Mar 20240516_Phúc Long Coffee &amp; Tea_17 cities" xr:uid="{00000000-0004-0000-0800-0000F2020000}"/>
    <hyperlink ref="CE13" location="null!G445" display="[SJBP]_Phúc Long Coffee &amp; Tea_M2T1-Mar 20240516_Phúc Long Coffee &amp; Tea_17 cities" xr:uid="{00000000-0004-0000-0800-0000F3020000}"/>
    <hyperlink ref="CF13" location="null!G444" display="[SJBP]_Phúc Long Coffee &amp; Tea_10k - Mar 20240516_Phúc Long Coffee &amp; Tea_17 cities" xr:uid="{00000000-0004-0000-0800-0000F4020000}"/>
    <hyperlink ref="CG13" location="null!268:268" display="[SuperVIP]_Gà Rán KFC_21-23/03_x000a_241231_Gà Rán KFC_25 cities" xr:uid="{00000000-0004-0000-0800-0000F5020000}"/>
    <hyperlink ref="CH13" location="null!119:119" display="[SJBP]__Brand 50% 241231_All OTH 2025_36 cities" xr:uid="{00000000-0004-0000-0800-0000F6020000}"/>
    <hyperlink ref="CI13" location="null!268:268" display="[SuperVIP]_Gà Rán KFC_21-23/03_x000a_241231_Gà Rán KFC_25 cities" xr:uid="{00000000-0004-0000-0800-0000F7020000}"/>
    <hyperlink ref="CJ13" location="null!368:368" display="[SJBP]_Gà Rán Popeyes_BAU_x000a_241231_Gà Rán Popeyes_9 cities" xr:uid="{00000000-0004-0000-0800-0000F8020000}"/>
    <hyperlink ref="CK13" location="null!G446" display="[SJBP]_Phúc Long Coffee &amp; Tea_M3T2-Mar 20240516_Phúc Long Coffee &amp; Tea_17 cities" xr:uid="{00000000-0004-0000-0800-0000F9020000}"/>
    <hyperlink ref="CL13" location="null!306:306" display="[SJBP]_The Coffee House_WC 241231_The Coffee House_7 cities" xr:uid="{00000000-0004-0000-0800-0000FA020000}"/>
    <hyperlink ref="CM13" location="null!G444" display="[SJBP]_Phúc Long Coffee &amp; Tea_10k - Mar 20240516_Phúc Long Coffee &amp; Tea_17 cities" xr:uid="{00000000-0004-0000-0800-0000FB020000}"/>
    <hyperlink ref="CN13" location="null!119:119" display="[SJBP]__Brand 50% 241231_All OTH 2025_36 cities" xr:uid="{00000000-0004-0000-0800-0000FC020000}"/>
    <hyperlink ref="CO13" location="null!588:588" display="[SJBP]_McDonald's_BAU_x000a_240722_McDonald's_4 cities" xr:uid="{00000000-0004-0000-0800-0000FD020000}"/>
    <hyperlink ref="CP13" location="null!588:588" display="[SJBP]_McDonald's_BAU_x000a_240722_McDonald's_4 cities" xr:uid="{00000000-0004-0000-0800-0000FE020000}"/>
    <hyperlink ref="CQ13" location="null!588:588" display="[SJBP]_McDonald's_BAU_x000a_240722_McDonald's_4 cities" xr:uid="{00000000-0004-0000-0800-0000FF020000}"/>
    <hyperlink ref="CS13" location="null!114:114" display="[SJBP]_Gà Rán KFC_BAU_x000a_241231_Gà Rán KFC_25 cities" xr:uid="{00000000-0004-0000-0800-000000030000}"/>
    <hyperlink ref="CT13" location="null!G522" display="[VIP]_Phúc Long Coffee &amp; Tea_2-3.4 20240516_Phúc Long Coffee &amp; Tea_17 cities" xr:uid="{00000000-0004-0000-0800-000001030000}"/>
    <hyperlink ref="CU13" location="null!G522" display="[VIP]_Phúc Long Coffee &amp; Tea_2-3.4 20240516_Phúc Long Coffee &amp; Tea_17 cities" xr:uid="{00000000-0004-0000-0800-000002030000}"/>
    <hyperlink ref="CV13" location="null!G680" display="241231_All OTH 2025_36 cities_x000a_0h-6h Top brand_x000a_6h-9h Top brand_x000a_9h-13h Top brand_x000a_13h-16h Top brand" xr:uid="{00000000-0004-0000-0800-000003030000}"/>
    <hyperlink ref="CW13" location="null!119:119" display="[SJBP]__Brand 50% 241231_All OTH 2025_36 cities" xr:uid="{00000000-0004-0000-0800-000004030000}"/>
    <hyperlink ref="CX13" location="null!119:119" display="[SJBP]__Brand 50% 241231_All OTH 2025_36 cities" xr:uid="{00000000-0004-0000-0800-000005030000}"/>
    <hyperlink ref="CY13" location="null!547:547" display="[SuperVIP]_Highlands Coffee_7-11.4 241231_Highlands Coffee_36 cities" xr:uid="{00000000-0004-0000-0800-000006030000}"/>
    <hyperlink ref="CZ13" location="null!547:547" display="[SuperVIP]_Highlands Coffee_7-11.4 241231_Highlands Coffee_36 cities" xr:uid="{00000000-0004-0000-0800-000007030000}"/>
    <hyperlink ref="DA13" location="null!548:548" display="[VIP]_The Coffee House_9-11.4 241231_The Coffee House_7 cities" xr:uid="{00000000-0004-0000-0800-000008030000}"/>
    <hyperlink ref="DB13" location="null!548:548" display="[VIP]_The Coffee House_9-11.4 241231_The Coffee House_7 cities" xr:uid="{00000000-0004-0000-0800-000009030000}"/>
    <hyperlink ref="DC13" location="null!548:548" display="[VIP]_The Coffee House_9-11.4 241231_The Coffee House_7 cities" xr:uid="{00000000-0004-0000-0800-00000A030000}"/>
    <hyperlink ref="DD13" location="null!467:467" display="[SuperVIP]_Gà Rán Popeyes_10-13/04_x000a_241231_Gà Rán Popeyes_9 cities" xr:uid="{00000000-0004-0000-0800-00000B030000}"/>
    <hyperlink ref="DE13" location="null!470:470" display="[VIP]_Cơm Thố Anh Nguyễn_09-13/04_x000a_250803_Cơm Thố Anh Nguyễn_12 cities" xr:uid="{00000000-0004-0000-0800-00000C030000}"/>
    <hyperlink ref="DF13" location="null!G630" display="0h-13h [SJBP]_Phúc Long Coffee &amp; Tea_Combo 119k_Apr 20240516_Phúc Long Coffee &amp; Tea_17 cities_x000a_13h-24h [SuperVIP]_Highlands Coffee_14-18.4 241231_Highlands Coffee_36 cities" xr:uid="{00000000-0004-0000-0800-00000D030000}"/>
    <hyperlink ref="DG13" location="null!469:469" display="[SuperVIP]_Gà Rán KFC_15-17/04_x000a_241231_Gà Rán KFC_25 cities" xr:uid="{00000000-0004-0000-0800-00000E030000}"/>
    <hyperlink ref="DH13" location="null!662:662" display="[SJBP]_The Coffee House_WC 241231_The Coffee House_7 cities" xr:uid="{00000000-0004-0000-0800-00000F030000}"/>
    <hyperlink ref="DI13" location="null!696:696" display="[SJBP]_Starbucks Coffee_Indi 15-17.4 250102_Starbucks Coffee_10 cities" xr:uid="{00000000-0004-0000-0800-000010030000}"/>
    <hyperlink ref="DJ13" location="null!662:662" display="[SJBP]_The Coffee House_WC 241231_The Coffee House_7 cities" xr:uid="{00000000-0004-0000-0800-000011030000}"/>
    <hyperlink ref="DK13" location="null!119:119" display="[SJBP]__Brand 50% 241231_All OTH 2025_36 cities" xr:uid="{00000000-0004-0000-0800-000012030000}"/>
    <hyperlink ref="DL13" location="null!119:119" display="[SJBP]__Brand 50% 241231_All OTH 2025_36 cities" xr:uid="{00000000-0004-0000-0800-000013030000}"/>
    <hyperlink ref="DM13" location="null!550:550" display="[SuperVIP]_The Coffee House_21-23.4 241231_The Coffee House_7 cities" xr:uid="{00000000-0004-0000-0800-000014030000}"/>
    <hyperlink ref="DN13" location="null!474:474" display="[VIP]_Gà Rán Texas Chicken_21-24/04_x000a_250102_Gà Rán Texas Chicken_6 cities" xr:uid="{00000000-0004-0000-0800-000015030000}"/>
    <hyperlink ref="DO13" location="null!550:550" display="[SuperVIP]_The Coffee House_21-23.4 241231_The Coffee House_7 cities" xr:uid="{00000000-0004-0000-0800-000016030000}"/>
    <hyperlink ref="DP13" location="null!546:546" display="[SuperVIP]_Starbucks Coffee_23-25.4 250102_Starbucks Coffee_10 cities" xr:uid="{00000000-0004-0000-0800-000017030000}"/>
    <hyperlink ref="DQ13" location="null!546:546" display="[SuperVIP]_Starbucks Coffee_23-25.4 250102_Starbucks Coffee_10 cities" xr:uid="{00000000-0004-0000-0800-000018030000}"/>
    <hyperlink ref="DR13" location="null!795:795" display="[PNS]_BIDV_Apr.Credit_ALL" xr:uid="{00000000-0004-0000-0800-000019030000}"/>
    <hyperlink ref="DS13" location="null!466:466" display="[SuperVIP]_McDonald's_25-27/04" xr:uid="{00000000-0004-0000-0800-00001A030000}"/>
    <hyperlink ref="DT13" location="null!G630" display="[SJBP]_Phúc Long Coffee &amp; Tea_Combo 119k_Apr  20240516_Phúc Long Coffee &amp; Tea_17 cities_x000a_" xr:uid="{00000000-0004-0000-0800-00001B030000}"/>
    <hyperlink ref="DU13" location="null!G630" display="[SJBP]_Phúc Long Coffee &amp; Tea_Combo 119k_Apr  20240516_Phúc Long Coffee &amp; Tea_17 cities_x000a_" xr:uid="{00000000-0004-0000-0800-00001C030000}"/>
    <hyperlink ref="DV13" location="null!659:659" display="[SJBP]_Highlands Coffee_BAU Apr 241231_Highlands Coffee_36 cities" xr:uid="{00000000-0004-0000-0800-00001D030000}"/>
    <hyperlink ref="DX13" location="null!778:778" display="[SJBP]_Highlands Coffee_BAU Weekday  241231_Highlands Coffee_36 cities" xr:uid="{00000000-0004-0000-0800-00001E030000}"/>
    <hyperlink ref="DY13" location="null!119:119" display="[SJBP]__Brand 50% 241231_All OTH 2025_36 cities" xr:uid="{00000000-0004-0000-0800-00001F030000}"/>
    <hyperlink ref="DZ13" location="null!119:119" display="[SJBP]__Brand 50% 241231_All OTH 2025_36 cities" xr:uid="{00000000-0004-0000-0800-000020030000}"/>
    <hyperlink ref="EA13" location="null!119:119" display="[SJBP]__Brand 50% 241231_All OTH 2025_36 cities" xr:uid="{00000000-0004-0000-0800-000021030000}"/>
    <hyperlink ref="EB13" location="null!G680" display="0h-6h Top brand_x000a_6h-9h Top brand_x000a_9h-13h Top brand_x000a_10h-13h  [JBP]_Jollibee_spike 20250306_Jollibee_33 cities_x000a_13h-16h Top brand_x000a_" xr:uid="{00000000-0004-0000-0800-000022030000}"/>
    <hyperlink ref="EC13" location="null!769:769" display="[SuperVIP]_The Coffee House_6-8.5 241231_The Coffee House_7 cities" xr:uid="{00000000-0004-0000-0800-000023030000}"/>
    <hyperlink ref="ED13" location="null!768:768" display="[SuperVIP]_Highlands Coffee_5-9.5 241231_Highlands Coffee_36 cities" xr:uid="{00000000-0004-0000-0800-000024030000}"/>
    <hyperlink ref="EE13" location="null!769:769" display="0h-10h: [SuperVIP]_The Coffee House_6-8.5 241231_The Coffee House_7 cities_x000a_10h-16h [SuperVIP]_Gà Rán Popeyes_08-11/05_x000a_241231_Gà Rán Popeyes_9 cities" xr:uid="{00000000-0004-0000-0800-000025030000}"/>
    <hyperlink ref="EF13" location="null!776:776" display="0h-10h: [SJBP]_The Coffee House_WC 241231_The Coffee House_7 cities_x000a_10h-16h [SuperVIP]_Gà Rán Popeyes_08-11/05_x000a_241231_Gà Rán Popeyes_9 cities" xr:uid="{00000000-0004-0000-0800-000026030000}"/>
    <hyperlink ref="EG13" location="null!723:723" display="[SuperVIP]_Gà Rán Popeyes_08-11/05_x000a_241231_Gà Rán Popeyes_9 cities" xr:uid="{00000000-0004-0000-0800-000027030000}"/>
    <hyperlink ref="EH13" location="null!119:119" display="[SJBP]__Brand 50% 241231_All OTH 2025_36 cities" xr:uid="{00000000-0004-0000-0800-000028030000}"/>
    <hyperlink ref="EI13" location="null!774:774" display="[SJBP]_Starbucks Coffee_WC Mon 250102_Starbucks Coffee_10 cities" xr:uid="{00000000-0004-0000-0800-000029030000}"/>
    <hyperlink ref="EJ13" location="null!G711" display="[SuperVIP]_Phê La_12-16May HP,VT,HA,DL,DN" xr:uid="{00000000-0004-0000-0800-00002A030000}"/>
    <hyperlink ref="EK13" location="null!737:737" display="[SJBP]_McDonald's_BAU 99k_x000a_250416_McDonald's_5 cities_x000a_" xr:uid="{00000000-0004-0000-0800-00002B030000}"/>
    <hyperlink ref="EL13" location="null!770:770" display="0h-10h&amp;14h-18h[SuperVIP]_Highlands Coffee_12-16.5 241231_Highlands Coffee_36 cities _x000a__x000a_10h-14h&amp;18h-24h[SuperVIP]_Lotteria_12-15/05_x000a_250424_Lotteria DI_32 cities" xr:uid="{00000000-0004-0000-0800-00002C030000}"/>
    <hyperlink ref="EM13" location="null!119:119" display="[SJBP]__Brand 50% 241231_All OTH 2025_36 cities" xr:uid="{00000000-0004-0000-0800-00002D030000}"/>
    <hyperlink ref="EN13" location="null!119:119" display="[SJBP]__Brand 50% 241231_All OTH 2025_36 cities" xr:uid="{00000000-0004-0000-0800-00002E030000}"/>
    <hyperlink ref="EO13" location="null!119:119" display="[SJBP]__Brand 50% 241231_All OTH 2025_36 cities" xr:uid="{00000000-0004-0000-0800-00002F030000}"/>
    <hyperlink ref="EP13" location="null!G716" display="[VIP]_Gong Cha_May 20240506_Gong Cha_3 cities" xr:uid="{00000000-0004-0000-0800-000030030000}"/>
    <hyperlink ref="EQ13" location="null!119:119" display="[SJBP]__Brand 50% 241231_All OTH 2025_36 cities" xr:uid="{00000000-0004-0000-0800-000031030000}"/>
    <hyperlink ref="ER13" location="null!119:119" display="[SJBP]__Brand 50% 241231_All OTH 2025_36 cities" xr:uid="{00000000-0004-0000-0800-000032030000}"/>
    <hyperlink ref="ES13" location="null!119:119" display="[SJBP]__Brand 50% 241231_All OTH 2025_36 cities" xr:uid="{00000000-0004-0000-0800-000033030000}"/>
    <hyperlink ref="ET13" location="null!119:119" display="[SJBP]__Brand 50% 241231_All OTH 2025_36 cities" xr:uid="{00000000-0004-0000-0800-000034030000}"/>
    <hyperlink ref="EU13" location="null!726:726" display="[SuperVIP]_McDonald's_22-25/05" xr:uid="{00000000-0004-0000-0800-000035030000}"/>
    <hyperlink ref="EV13" location="null!119:119" display="[SJBP]__Brand 50% 241231_All OTH 2025_36 cities" xr:uid="{00000000-0004-0000-0800-000036030000}"/>
    <hyperlink ref="EW13" location="null!774:774" display="[SJBP]_Starbucks Coffee_WC Mon 250102_Starbucks Coffee_10 cities" xr:uid="{00000000-0004-0000-0800-000037030000}"/>
    <hyperlink ref="EX13" location="null!737:737" display="[SJBP]_McDonald's_BAU 99k_x000a_250416_McDonald's_5 cities" xr:uid="{00000000-0004-0000-0800-000038030000}"/>
    <hyperlink ref="EY13" location="null!874:874" display="0h-10h &amp; 13h-17h: [SuperVIP]_Starbucks Coffee_27-29.5 250102_Starbucks Coffee_10 cities_x000a__x000a_10h-13h &amp; 17h-24h: &quot;[SJBP]_McDonald's_BAU 99k_x000a_250416_McDonald's_5 cities&quot;" xr:uid="{00000000-0004-0000-0800-000039030000}"/>
    <hyperlink ref="EZ13" location="null!724:724" display="[SuperVIP]_McDonald's_29/05 -01/06 250416_McDonald's_5 cities" xr:uid="{00000000-0004-0000-0800-00003A030000}"/>
    <hyperlink ref="FA13" location="null!G715" display="[VIP]_Phúc Long Coffee &amp; Tea_28-30May  20240516_Phúc Long Coffee &amp; Tea_17 cities" xr:uid="{00000000-0004-0000-0800-00003B030000}"/>
    <hyperlink ref="FB13" location="null!734:734" display="[SJBP]_Gà Rán Popeyes_BOGO May_x000a_241231_Gà Rán Popeyes_9 cities" xr:uid="{00000000-0004-0000-0800-00003C030000}"/>
    <hyperlink ref="FD13" location="null!724:724" display="[SuperVIP]_McDonald's_29/05 -01/06_x000a_250416_McDonald's_5 cities" xr:uid="{00000000-0004-0000-0800-00003D030000}"/>
    <hyperlink ref="FE13" r:id="rId151" location="gid=1258946380&amp;range=977:977" xr:uid="{00000000-0004-0000-0800-00003E030000}"/>
    <hyperlink ref="FF13" location="null!1023:1023" display="[JBP]_KATINAT Coffee &amp; Tea House_bơ dừa BAU 250119_Katinat Saigon Kafe_11 cities" xr:uid="{00000000-0004-0000-0800-00003F030000}"/>
    <hyperlink ref="FG13" location="null!976:976" display="0h-10h &amp; 14h-18h: [VIP]_The Coffee House_2-4.6 241231_The Coffee House_7 cities_x000a__x000a_10h-14h &amp; 18h-24h: &quot;[SJBP]_McDonald's_2T2 109k_x000a_250416_McDonald's_5 cities&quot;" xr:uid="{00000000-0004-0000-0800-000040030000}"/>
    <hyperlink ref="FH13" location="null!977:977" display="0h-10h &amp; 14h-18h: [SuperVIP]_Highlands Coffee_2-6.6 241231_Highlands Coffee_36 cities_x000a__x000a_10h-14h &amp; 18h-24h: [SuperVIP]_Gà Rán Popeyes_05-08/06 241231_Gà Rán Popeyes_9 cities" xr:uid="{00000000-0004-0000-0800-000041030000}"/>
    <hyperlink ref="FI13" location="null!G680" display="0h-6h Top brand_x000a_6h-9h Top brand_x000a_9h-10h Top brand_x000a_10h-13h [SuperVIP]_Gà Rán Popeyes_05-08/06_x000a_241231_Gà Rán Popeyes_9 cities_x000a_13h-16h Top brand_x000a_" xr:uid="{00000000-0004-0000-0800-000042030000}"/>
    <hyperlink ref="FJ13" location="null!880:880" display="[SuperVIP]_Gà Rán Popeyes_05-08/06_x000a_241231_Gà Rán Popeyes_9 cities" xr:uid="{00000000-0004-0000-0800-000043030000}"/>
    <hyperlink ref="FK13" location="null!880:880" display="[SuperVIP]_Gà Rán Popeyes_05-08/06_x000a_241231_Gà Rán Popeyes_9 cities" xr:uid="{00000000-0004-0000-0800-000044030000}"/>
    <hyperlink ref="FL13" location="null!119:119" display="[SJBP]__Brand 50% 241231_All OTH 2025_36 cities" xr:uid="{00000000-0004-0000-0800-000045030000}"/>
    <hyperlink ref="FM13" location="null!1023:1023" display="[JBP]_KATINAT Coffee &amp; Tea House_bơ dừa BAU 250119_Katinat Saigon Kafe_11 cities" xr:uid="{00000000-0004-0000-0800-000046030000}"/>
    <hyperlink ref="FN13" location="null!979:979" display="[SuperVIP]_The Coffee House_9-11.6 241231_The Coffee House_7 cities" xr:uid="{00000000-0004-0000-0800-000047030000}"/>
    <hyperlink ref="FO13" location="null!978:978" display="0h-10h &amp; 14h-18h: [SuperVIP]_Highlands Coffee_9-13.6 241231_Highlands Coffee_36 cities_x000a__x000a_10h-14h +18h-24h &quot;[SJBP]_McDonald's_BAU_x000a_250416_McDonald's_5 cities&quot;" xr:uid="{00000000-0004-0000-0800-000048030000}"/>
    <hyperlink ref="FP13" r:id="rId152" location="gid=1258946380&amp;range=978:978" xr:uid="{00000000-0004-0000-0800-000049030000}"/>
    <hyperlink ref="FQ13" location="null!119:119" display="[SJBP]__Brand 50% 241231_All OTH 2025_36 cities" xr:uid="{00000000-0004-0000-0800-00004A030000}"/>
    <hyperlink ref="FR13" location="null!119:119" display="[SJBP]__Brand 50% 241231_All OTH 2025_36 cities" xr:uid="{00000000-0004-0000-0800-00004B030000}"/>
    <hyperlink ref="FS13" location="null!1123:1123" display="[PNS]_Cashlessweek_Jun_ALL" xr:uid="{00000000-0004-0000-0800-00004C030000}"/>
    <hyperlink ref="FT13" location="null!981:981" display="[SuperVIP]_Starbucks Coffee_17-19.6 250102_Starbucks Coffee_10 cities" xr:uid="{00000000-0004-0000-0800-00004D030000}"/>
    <hyperlink ref="FU13" location="null!1018:1018" display="[SJBP]_The Coffee House_WC 241231_The Coffee House_7 cities" xr:uid="{00000000-0004-0000-0800-00004E030000}"/>
    <hyperlink ref="FV13" location="null!1114:1114" display="[SJBP]_The Coffee House_BAU 1Đ  241231_The Coffee House_7 cities" xr:uid="{00000000-0004-0000-0800-00004F030000}"/>
    <hyperlink ref="FW13" location="null!1018:1018" display="[SJBP]_The Coffee House_WC 241231_The Coffee House_7 cities" xr:uid="{00000000-0004-0000-0800-000050030000}"/>
    <hyperlink ref="FX13" location="null!879:879" display="[SuperVIP]_Gà Rán Popeyes_20-22/06" xr:uid="{00000000-0004-0000-0800-000051030000}"/>
    <hyperlink ref="FY13" location="null!119:119" display="[SJBP]__Brand 50% 241231_All OTH 2025_36 cities" xr:uid="{00000000-0004-0000-0800-000052030000}"/>
    <hyperlink ref="FZ13" location="null!1022:1022" display="[JBP]_KATINAT Coffee &amp; Tea House_Ads 1K 250119_Katinat Saigon Kafe_11 cities" xr:uid="{00000000-0004-0000-0800-000053030000}"/>
    <hyperlink ref="GA13" location="null!1114:1114" display="[SJBP]_The Coffee House_BAU 1Đ  241231_The Coffee House_7 cities" xr:uid="{00000000-0004-0000-0800-000054030000}"/>
    <hyperlink ref="GB13" location="null!979:979" display="[SuperVIP]_The Coffee House_9-11.6 241231_The Coffee House_7 cities" xr:uid="{00000000-0004-0000-0800-000055030000}"/>
    <hyperlink ref="GC13" location="null!119:119" display="[SJBP]__Brand 50% 241231_All OTH 2025_36 cities" xr:uid="{00000000-0004-0000-0800-000056030000}"/>
    <hyperlink ref="GD13" location="null!G934" display="[VIP]_Trà Sữa May Cha_27-29Jun 250102_Trà Sữa May Cha_7 cities" xr:uid="{00000000-0004-0000-0800-000057030000}"/>
    <hyperlink ref="GE13" location="null!119:119" display="[SJBP]__Brand 50% 241231_All OTH 2025_36 cities" xr:uid="{00000000-0004-0000-0800-000058030000}"/>
    <hyperlink ref="GF13" location="null!119:119" display="[SJBP]__Brand 50% 241231_All OTH 2025_36 cities" xr:uid="{00000000-0004-0000-0800-000059030000}"/>
    <hyperlink ref="GG13" location="null!1021:1021" display="[JBP]_KATINAT Coffee &amp; Tea House_B2G1 250119_Katinat Saigon Kafe_11 cities" xr:uid="{00000000-0004-0000-0800-00005A030000}"/>
    <hyperlink ref="GI13" location="null!1141:1141" display="0h-10h &amp; 14h-18h: [SuperVIP]_Starbucks Coffee_1-3.7  250520_Starbucks Coffee_12 cities_x000a_10h-14h &amp; 18h-24h: [SJBP]_McDonald's_99k" xr:uid="{00000000-0004-0000-0800-00005B030000}"/>
    <hyperlink ref="GJ13" location="null!1141:1141" display="0h-10h &amp; 14h-18h: [SuperVIP]_Starbucks Coffee_1-3.7  250520_Starbucks Coffee_12 cities_x000a__x000a__x000a_10h-14h+18h-24h [SuperVIP]_Gà Rán KFC_30/06-03/07" xr:uid="{00000000-0004-0000-0800-00005C030000}"/>
    <hyperlink ref="GK13" location="null!1141:1141" display="[SuperVIP]_Starbucks Coffee_1-3.7 250520_Starbucks Coffee_12 cities" xr:uid="{00000000-0004-0000-0800-00005D030000}"/>
    <hyperlink ref="GL13" location="null!1258:1258" display="[SJBP]_The Coffee House_WC_Fri 241231_The Coffee House_7 cities" xr:uid="{00000000-0004-0000-0800-00005E030000}"/>
    <hyperlink ref="GM13" r:id="rId153" location="gid=1258946380&amp;range=966:966" xr:uid="{00000000-0004-0000-0800-00005F030000}"/>
    <hyperlink ref="GN13" location="null!119:119" display="[SJBP]__Brand 50% 241231_All OTH 2025_36 cities" xr:uid="{00000000-0004-0000-0800-000060030000}"/>
    <hyperlink ref="GO13" location="null!G680" display="All OTH 2025_36 cities_x000a__x000a_0h-6h Top brand_x000a_6h-9h Top brand_x000a_9h-13h Top brand_x000a_13h-19h Top brand_x000a_19h-21h Top brand_x000a_21h-24h Top brand" xr:uid="{00000000-0004-0000-0800-000061030000}"/>
    <hyperlink ref="GP13" location="null!1143:1143" display="[SuperVIP]_The Coffee House_8-10.7 241231_The Coffee House_7 cities" xr:uid="{00000000-0004-0000-0800-000062030000}"/>
    <hyperlink ref="GQ13" location="null!1143:1143" display="[SuperVIP]_The Coffee House_8-10.7 241231_The Coffee House_7 cities" xr:uid="{00000000-0004-0000-0800-000063030000}"/>
    <hyperlink ref="GR13" location="null!1142:1142" display="[SuperVIP]_Highlands Coffee_7-11.7 241231_Highlands Coffee_36 cities" xr:uid="{00000000-0004-0000-0800-000064030000}"/>
    <hyperlink ref="GS13" location="null!1142:1142" display="[SuperVIP]_Highlands Coffee_7-11.7 241231_Highlands Coffee_36 cities" xr:uid="{00000000-0004-0000-0800-000065030000}"/>
    <hyperlink ref="GT13" location="null!119:119" display="[SJBP]__Brand 50% 241231_All OTH 2025_36 cities" xr:uid="{00000000-0004-0000-0800-000066030000}"/>
    <hyperlink ref="GU13" location="null!119:119" display="[SJBP]__Brand 50% 241231_All OTH 2025_36 cities" xr:uid="{00000000-0004-0000-0800-000067030000}"/>
    <hyperlink ref="GV13" location="null!119:119" display="[SJBP]__Brand 50% 241231_All OTH 2025_36 cities" xr:uid="{00000000-0004-0000-0800-000068030000}"/>
    <hyperlink ref="GW13" location="null!1254:1254" display="[SJBP]_Starbucks Coffee_Indi 15-17.7 250520_Starbucks Coffee_12 cities" xr:uid="{00000000-0004-0000-0800-000069030000}"/>
    <hyperlink ref="GX13" location="null!1255:1255" display="[SJBP]_The Coffee House_WC_Wed 241231_The Coffee House_7 cities" xr:uid="{00000000-0004-0000-0800-00006A030000}"/>
    <hyperlink ref="GY13" location="null!119:119" display="[SJBP]__Brand 50% 241231_All OTH 2025_36 cities" xr:uid="{00000000-0004-0000-0800-00006B030000}"/>
    <hyperlink ref="GZ13" location="null!119:119" display="[SJBP]__Brand 50% 241231_All OTH 2025_36 cities" xr:uid="{00000000-0004-0000-0800-00006C030000}"/>
    <hyperlink ref="HA13" location="null!119:119" display="[SJBP]__Brand 50% 241231_All OTH 2025_36 cities" xr:uid="{00000000-0004-0000-0800-00006D030000}"/>
    <hyperlink ref="HB13" location="null!119:119" display="[SJBP]__Brand 50% 241231_All OTH 2025_36 cities" xr:uid="{00000000-0004-0000-0800-00006E030000}"/>
    <hyperlink ref="HC13" location="null!119:119" display="[SJBP]__Brand 50% 241231_All OTH 2025_36 cities" xr:uid="{00000000-0004-0000-0800-00006F030000}"/>
    <hyperlink ref="HD13" location="null!1146:1146" display="[VIP]_The Coffee House_21-23.7 241231_The Coffee House_7 cities" xr:uid="{00000000-0004-0000-0800-000070030000}"/>
    <hyperlink ref="HE13" location="null!1146:1146" display="[VIP]_The Coffee House_21-23.7 241231_The Coffee House_7 cities" xr:uid="{00000000-0004-0000-0800-000071030000}"/>
    <hyperlink ref="HF13" location="null!119:119" display="[SJBP]__Brand 50% 241231_All OTH 2025_36 cities" xr:uid="{00000000-0004-0000-0800-000072030000}"/>
    <hyperlink ref="HG13" location="null!119:119" display="[SJBP]__Brand 50% 241231_All OTH 2025_36 cities" xr:uid="{00000000-0004-0000-0800-000073030000}"/>
    <hyperlink ref="HH13" location="null!119:119" display="[SJBP]__Brand 50% 241231_All OTH 2025_36 cities" xr:uid="{00000000-0004-0000-0800-000074030000}"/>
    <hyperlink ref="HI13" location="null!119:119" display="[SJBP]__Brand 50% 241231_All OTH 2025_36 cities" xr:uid="{00000000-0004-0000-0800-000075030000}"/>
    <hyperlink ref="HJ13" location="null!119:119" display="[SJBP]__Brand 50% 241231_All OTH 2025_36 cities" xr:uid="{00000000-0004-0000-0800-000076030000}"/>
    <hyperlink ref="HK13" location="null!1133:1133" display="[JBP]_KATINAT Coffee &amp; Tea House_Merch 250119_Katinat Saigon Kafe_11 cities" xr:uid="{00000000-0004-0000-0800-000077030000}"/>
    <hyperlink ref="HL13" location="null!119:119" display="[SJBP]__Brand 50% 241231_All OTH 2025_36 cities" xr:uid="{00000000-0004-0000-0800-000078030000}"/>
    <hyperlink ref="HM13" location="null!1147:1147" display="[VIP]_Starbucks Coffee_29-31.7 250520_Starbucks Coffee_12 cities" xr:uid="{00000000-0004-0000-0800-000079030000}"/>
    <hyperlink ref="HO13" location="null!1409:1409" display="[JBP]_KATINAT Coffee &amp; Tea House_B2G1 250119_Katinat Saigon Kafe_11 cities" xr:uid="{00000000-0004-0000-0800-00007A030000}"/>
    <hyperlink ref="HP13" location="null!119:119" display="[SJBP]__Brand 50% 241231_All OTH 2025_36 cities" xr:uid="{00000000-0004-0000-0800-00007B030000}"/>
    <hyperlink ref="HQ13" location="null!1329:1329" display="[SuperVIP]_McDonald's_01-03/08_x000a_ 250707_McDonald's_6 cities" xr:uid="{00000000-0004-0000-0800-00007C030000}"/>
    <hyperlink ref="HR13" location="null!1394:1394" display="[SuperVIP]_Highlands Coffee_4-8.8 241231_Highlands Coffee_36 cities" xr:uid="{00000000-0004-0000-0800-00007D030000}"/>
    <hyperlink ref="HS13" location="null!1395:1395" display="[SuperVIP]_The Coffee House_4-6.8 241231_The Coffee House_7 cities" xr:uid="{00000000-0004-0000-0800-00007E030000}"/>
    <hyperlink ref="HT13" location="null!1395:1395" display="[SuperVIP]_The Coffee House_4-6.8 241231_The Coffee House_7 cities" xr:uid="{00000000-0004-0000-0800-00007F030000}"/>
    <hyperlink ref="HU13" location="null!1394:1394" display="[SuperVIP]_Highlands Coffee_4-8.8 241231_Highlands Coffee_36 cities" xr:uid="{00000000-0004-0000-0800-000080030000}"/>
    <hyperlink ref="HV13" location="null!119:119" display="[SJBP]__Brand 50% 241231_All OTH 2025_36 cities" xr:uid="{00000000-0004-0000-0800-000081030000}"/>
    <hyperlink ref="HW13" location="null!119:119" display="[SJBP]__Brand 50% 241231_All OTH 2025_36 cities" xr:uid="{00000000-0004-0000-0800-000082030000}"/>
    <hyperlink ref="HX13" location="null!119:119" display="[SJBP]__Brand 50% 241231_All OTH 2025_36 cities" xr:uid="{00000000-0004-0000-0800-000083030000}"/>
    <hyperlink ref="HY13" location="null!1396:1396" display="[SuperVIP]_Highlands Coffee_11-14.8 241231_Highlands Coffee_36 cities" xr:uid="{00000000-0004-0000-0800-000084030000}"/>
    <hyperlink ref="HZ13" location="null!119:119" display="[SJBP]__Brand 50% 241231_All OTH 2025_36 cities" xr:uid="{00000000-0004-0000-0800-000085030000}"/>
    <hyperlink ref="IA13" location="null!119:119" display="[SJBP]__Brand 50% 241231_All OTH 2025_36 cities" xr:uid="{00000000-0004-0000-0800-000086030000}"/>
    <hyperlink ref="IB13" location="null!1396:1396" display="[SuperVIP]_Highlands Coffee_11-14.8 241231_Highlands Coffee_36 cities" xr:uid="{00000000-0004-0000-0800-000087030000}"/>
    <hyperlink ref="IC13" location="null!119:119" display="[SJBP]__Brand 50% 241231_All OTH 2025_36 cities" xr:uid="{00000000-0004-0000-0800-000088030000}"/>
    <hyperlink ref="ID13" location="null!119:119" display="[SJBP]__Brand 50% 241231_All OTH 2025_36 cities" xr:uid="{00000000-0004-0000-0800-000089030000}"/>
    <hyperlink ref="IE13" location="null!119:119" display="[SJBP]__Brand 50% 241231_All OTH 2025_36 cities" xr:uid="{00000000-0004-0000-0800-00008A030000}"/>
    <hyperlink ref="IF13" location="null!1397:1397" display="[VIP]_The Coffee House_18-20.8 241231_The Coffee House_7 cities" xr:uid="{00000000-0004-0000-0800-00008B030000}"/>
    <hyperlink ref="IG13" location="null!1555:1555" display="[SJBP]_Starbucks Coffee_Indi 19-21.8 250520_Starbucks Coffee_12 cities" xr:uid="{00000000-0004-0000-0800-00008C030000}"/>
    <hyperlink ref="IH13" location="null!1397:1397" display="[VIP]_The Coffee House_18-20.8 241231_The Coffee House_7 cities" xr:uid="{00000000-0004-0000-0800-00008D030000}"/>
    <hyperlink ref="II13" location="null!G1392" display="[SJBP]_Phúc Long Coffee &amp; Tea_M2T1-Jul" xr:uid="{00000000-0004-0000-0800-00008E030000}"/>
    <hyperlink ref="IJ13" location="null!G1392" display="[SJBP]_Phúc Long Coffee &amp; Tea_M2T1-Jul" xr:uid="{00000000-0004-0000-0800-00008F030000}"/>
    <hyperlink ref="IK13" location="null!119:119" display="[SJBP]__Brand 50% 241231_All OTH 2025_36 cities" xr:uid="{00000000-0004-0000-0800-000090030000}"/>
    <hyperlink ref="IL13" location="null!119:119" display="[SJBP]__Brand 50% 241231_All OTH 2025_36 cities" xr:uid="{00000000-0004-0000-0800-000091030000}"/>
    <hyperlink ref="IM13" location="null!119:119" display="[SJBP]__Brand 50% 241231_All OTH 2025_36 cities" xr:uid="{00000000-0004-0000-0800-000092030000}"/>
    <hyperlink ref="IN13" location="null!119:119" display="[SJBP]__Brand 50% 241231_All OTH 2025_36 cities" xr:uid="{00000000-0004-0000-0800-000093030000}"/>
    <hyperlink ref="IO13" location="null!1399:1399" display="[SuperVIP]_Starbucks Coffee_26-28.8 250520_Starbucks Coffee_12 cities" xr:uid="{00000000-0004-0000-0800-000094030000}"/>
    <hyperlink ref="IP13" location="null!1399:1399" display="[SuperVIP]_Starbucks Coffee_26-28.8 250520_Starbucks Coffee_12 cities" xr:uid="{00000000-0004-0000-0800-000095030000}"/>
    <hyperlink ref="IQ13" location="null!1409:1409" display="[JBP]_KATINAT Coffee &amp; Tea House_B2G1 250119_Katinat Saigon Kafe_11 cities" xr:uid="{00000000-0004-0000-0800-000096030000}"/>
    <hyperlink ref="IR13" location="null!1399:1399" display="[SuperVIP]_Starbucks Coffee_26-28.8 250520_Starbucks Coffee_12 cities" xr:uid="{00000000-0004-0000-0800-000097030000}"/>
    <hyperlink ref="IS13" location="null!1399:1399" display="[SuperVIP]_Starbucks Coffee_26-28.8 250520_Starbucks Coffee_12 cities" xr:uid="{00000000-0004-0000-0800-000098030000}"/>
    <hyperlink ref="IU13" location="null!119:119" display="[SJBP]__Brand 50% 241231_All OTH 2025_36 cities" xr:uid="{00000000-0004-0000-0800-000099030000}"/>
    <hyperlink ref="IV13" location="null!119:119" display="[SJBP]__Brand 50% 241231_All OTH 2025_36 cities" xr:uid="{00000000-0004-0000-0800-00009A030000}"/>
    <hyperlink ref="IW13" location="null!1650:1650" display="0h-10h &amp; 13h-17h: [SuperVIP]_The Coffee House_3-5.9 241231_The Coffee House_7 cities_x000a__x000a_10h-13h &amp; 17h-24h: &quot;[SuperVIP]_McDonald's_01-04/09_x000a_ 250707_McDonald's_6 cities&quot;" xr:uid="{00000000-0004-0000-0800-00009B030000}"/>
    <hyperlink ref="IX13" location="null!1650:1650" display="[SuperVIP]_The Coffee House_3-5.9 241231_The Coffee House_7 cities" xr:uid="{00000000-0004-0000-0800-00009C030000}"/>
    <hyperlink ref="IY13" location="null!119:119" display="[SJBP]__Brand 50% 241231_All OTH 2025_36 cities" xr:uid="{00000000-0004-0000-0800-00009D030000}"/>
    <hyperlink ref="IZ13" location="null!119:119" display="[SJBP]__Brand 50% 241231_All OTH 2025_36 cities" xr:uid="{00000000-0004-0000-0800-00009E030000}"/>
    <hyperlink ref="JA13" location="null!119:119" display="[SJBP]__Brand 50% 241231_All OTH 2025_36 cities" xr:uid="{00000000-0004-0000-0800-00009F030000}"/>
    <hyperlink ref="JB13" location="null!1134:1134" display="0h-10h &amp; 13h-17h: [SuperVIP]_Highlands Coffee_8-12.9 241231_Highlands Coffee_36 cities_x000a__x000a_10h-13h &amp; 17h-24h: [VIP]_Gà Rán Texas Chicken_08-11/09_x000a_250102_Gà Rán Texas Chicken_6 cities" xr:uid="{00000000-0004-0000-0800-0000A0030000}"/>
    <hyperlink ref="JC13" location="null!119:119" display="[SJBP]__Brand 50% 241231_All OTH 2025_36 cities" xr:uid="{00000000-0004-0000-0800-0000A1030000}"/>
    <hyperlink ref="JD13" location="null!119:119" display="[SJBP]__Brand 50% 241231_All OTH 2025_36 cities" xr:uid="{00000000-0004-0000-0800-0000A2030000}"/>
    <hyperlink ref="JE13" location="null!G1673" display="[SJBP]_Phúc Long Coffee &amp; Tea_10k - Sep 20240516_Phúc Long Coffee &amp; Tea_17 cities" xr:uid="{00000000-0004-0000-0800-0000A3030000}"/>
    <hyperlink ref="JF13" location="null!1134:1134" display="0h-10h &amp; 13h-17h: [SuperVIP]_Highlands Coffee_8-12.9 241231_Highlands Coffee_36 cities_x000a__x000a_10h-13h &amp; 17h-24h: &quot;[VIP]_Domino's Pizza_12-14/09_x000a_250116_Domino pizza_11 cities&quot;" xr:uid="{00000000-0004-0000-0800-0000A4030000}"/>
    <hyperlink ref="JG13" location="null!119:119" display="[SJBP]__Brand 50% 241231_All OTH 2025_36 cities" xr:uid="{00000000-0004-0000-0800-0000A5030000}"/>
    <hyperlink ref="JH13" location="null!119:119" display="[SJBP]__Brand 50% 241231_All OTH 2025_36 cities" xr:uid="{00000000-0004-0000-0800-0000A6030000}"/>
    <hyperlink ref="JI13" location="null!119:119" display="[SJBP]__Brand 50% 241231_All OTH 2025_36 cities" xr:uid="{00000000-0004-0000-0800-0000A7030000}"/>
    <hyperlink ref="JJ13" location="null!119:119" display="[SJBP]__Brand 50% 241231_All OTH 2025_36 cities" xr:uid="{00000000-0004-0000-0800-0000A8030000}"/>
    <hyperlink ref="JK13" location="null!1651:1651" display="[VIP]_The Coffee House_15-17.9 241231_The Coffee House_7 cities" xr:uid="{00000000-0004-0000-0800-0000A9030000}"/>
    <hyperlink ref="JL13" location="null!G1574" display="[SuperVIP]_Phúc Long Coffee &amp; Tea_17-19Sep 20240516_Phúc Long Coffee &amp; Tea_17 cities_x000a_" xr:uid="{00000000-0004-0000-0800-0000AA030000}"/>
    <hyperlink ref="JM13" location="null!1482:1482" display="[SuperVIP]_Gà Rán Popeyes_18-21/09_x000a_241231_Gà Rán Popeyes_9 cities" xr:uid="{00000000-0004-0000-0800-0000AB030000}"/>
    <hyperlink ref="JN13" location="null!1666:1666" display="[SJBP]_McDonald's_2t2_x000a_ 250707_McDonald's_6 cities" xr:uid="{00000000-0004-0000-0800-0000AC030000}"/>
    <hyperlink ref="JO13" location="null!1666:1666" display="[SJBP]_McDonald's_2t2_x000a_ 250707_McDonald's_6 cities" xr:uid="{00000000-0004-0000-0800-0000AD030000}"/>
    <hyperlink ref="JP13" location="null!1135:1135" display="[SuperVIP]_Highlands Coffee_22-26.9 241231_Highlands Coffee_36 cities" xr:uid="{00000000-0004-0000-0800-0000AE030000}"/>
    <hyperlink ref="JQ13" location="null!1652:1652" display="[SuperVIP]_Starbucks Coffee_23-25.9 250520_Starbucks Coffee_12 cities" xr:uid="{00000000-0004-0000-0800-0000AF030000}"/>
    <hyperlink ref="JR13" location="null!1652:1652" display="[SuperVIP]_Starbucks Coffee_23-25.9 250520_Starbucks Coffee_12 cities" xr:uid="{00000000-0004-0000-0800-0000B0030000}"/>
    <hyperlink ref="JS13" location="null!1135:1135" display="[SuperVIP]_Highlands Coffee_22-26.9 241231_Highlands Coffee_36 cities" xr:uid="{00000000-0004-0000-0800-0000B1030000}"/>
    <hyperlink ref="JT13" location="null!1666:1666" display="[SJBP]_McDonald's_2t2_x000a_ 250707_McDonald's_6 cities" xr:uid="{00000000-0004-0000-0800-0000B2030000}"/>
    <hyperlink ref="JU13" location="null!1666:1666" display="[SJBP]_McDonald's_2t2_x000a_ 250707_McDonald's_6 cities" xr:uid="{00000000-0004-0000-0800-0000B3030000}"/>
    <hyperlink ref="JV13" location="null!119:119" display="[SJBP]__Brand 50% 241231_All OTH 2025_36 cities" xr:uid="{00000000-0004-0000-0800-0000B4030000}"/>
    <hyperlink ref="JW13" location="null!119:119" display="[SJBP]__Brand 50% 241231_All OTH 2025_36 cities" xr:uid="{00000000-0004-0000-0800-0000B5030000}"/>
    <hyperlink ref="JX13" location="null!119:119" display="[SJBP]__Brand 50% 241231_All OTH 2025_36 cities" xr:uid="{00000000-0004-0000-0800-0000B6030000}"/>
    <hyperlink ref="JZ13" location="null!119:119" display="[SJBP]__Brand 50% 241231_All OTH 2025_36 cities" xr:uid="{00000000-0004-0000-0800-0000B7030000}"/>
    <hyperlink ref="KA13" location="null!119:119" display="[SJBP]__Brand 50% 241231_All OTH 2025_36 cities" xr:uid="{00000000-0004-0000-0800-0000B8030000}"/>
    <hyperlink ref="KB13" location="null!119:119" display="[SJBP]__Brand 50% 241231_All OTH 2025_36 cities" xr:uid="{00000000-0004-0000-0800-0000B9030000}"/>
    <hyperlink ref="KC13" location="null!119:119" display="[SJBP]__Brand 50% 241231_All OTH 2025_36 cities" xr:uid="{00000000-0004-0000-0800-0000BA030000}"/>
    <hyperlink ref="KD13" location="null!119:119" display="[SJBP]__Brand 50% 241231_All OTH 2025_36 cities" xr:uid="{00000000-0004-0000-0800-0000BB030000}"/>
    <hyperlink ref="KE13" location="null!1792:1792" display="[SuperVIP]_The Coffee House_6-8.10 241231_The Coffee House_7 cities" xr:uid="{00000000-0004-0000-0800-0000BC030000}"/>
    <hyperlink ref="KF13" location="null!1741:1741" display="[VIP]_Gà Rán Texas Chicken_06-09/10_x000a_250102_Gà Rán Texas Chicken_6 cities" xr:uid="{00000000-0004-0000-0800-0000BD030000}"/>
    <hyperlink ref="KG13" location="null!1792:1792" display="[SuperVIP]_The Coffee House_6-8.10 241231_The Coffee House_7 cities" xr:uid="{00000000-0004-0000-0800-0000BE030000}"/>
    <hyperlink ref="KH13" location="null!1894:1894" display="[SJBP]_Starbucks Coffee_Indi 7-9.10 250822_Starbucks Coffee_13 cities" xr:uid="{00000000-0004-0000-0800-0000BF030000}"/>
    <hyperlink ref="KJ13" location="null!119:119" display="[SJBP]__Brand 50% 241231_All OTH 2025_36 cities" xr:uid="{00000000-0004-0000-0800-0000C0030000}"/>
    <hyperlink ref="KK13" location="null!119:119" display="[SJBP]__Brand 50% 241231_All OTH 2025_36 cities" xr:uid="{00000000-0004-0000-0800-0000C1030000}"/>
    <hyperlink ref="KL13" location="null!1865:1865" display="[SJBP]_Starbucks Coffee_WC Mon PNS 250822_Starbucks Coffee_13 cities" xr:uid="{00000000-0004-0000-0800-0000C2030000}"/>
    <hyperlink ref="KM13" location="null!1794:1794" display="0h-14h: [SuperVIP]_Starbucks Coffee_14-16.10 250822_Starbucks Coffee_13 cities_x000a_14h - 24h: [SuperVIP]_Highlands Coffee_13-17.10 241231_Highlands Coffee_36 cities" xr:uid="{00000000-0004-0000-0800-0000C3030000}"/>
    <hyperlink ref="KN13" location="null!1794:1794" display="[SuperVIP]_Starbucks Coffee_14-16.10 250822_Starbucks Coffee_13 cities" xr:uid="{00000000-0004-0000-0800-0000C4030000}"/>
    <hyperlink ref="KO13" location="null!1793:1793" display="[VIP]_The Coffee House_15-17.10 241231_The Coffee House_7 cities" xr:uid="{00000000-0004-0000-0800-0000C5030000}"/>
    <hyperlink ref="KP13" location="null!1793:1793" display="[VIP]_The Coffee House_15-17.10 241231_The Coffee House_7 cities" xr:uid="{00000000-0004-0000-0800-0000C6030000}"/>
    <hyperlink ref="KQ13" location="null!119:119" display="[SJBP]__Brand 50% 241231_All OTH 2025_36 cities" xr:uid="{00000000-0004-0000-0800-0000C7030000}"/>
    <hyperlink ref="KR13" location="null!119:119" display="[SJBP]__Brand 50% 241231_All OTH 2025_36 cities" xr:uid="{00000000-0004-0000-0800-0000C8030000}"/>
    <hyperlink ref="KS13" location="null!2006:2006" display="[JBP]_All Brand_20/10" xr:uid="{00000000-0004-0000-0800-0000C9030000}"/>
    <hyperlink ref="KT13" location="null!1972:1972" display="[SuperVIP]_The Coffee House_21-23/10_x000a_241231_The Coffee House_7 cities" xr:uid="{00000000-0004-0000-0800-0000CA030000}"/>
    <hyperlink ref="KU13" location="null!1972:1972" display="[SuperVIP]_The Coffee House_21-23/10_x000a_241231_The Coffee House_7 cities" xr:uid="{00000000-0004-0000-0800-0000CB030000}"/>
    <hyperlink ref="KV13" location="null!1972:1972" display="[SuperVIP]_The Coffee House_21-23/10_x000a_241231_The Coffee House_7 cities" xr:uid="{00000000-0004-0000-0800-0000CC030000}"/>
    <hyperlink ref="KW13" location="null!1864:1864" display="[SJBP]_Starbucks Coffee_WC Fri 250822_Starbucks Coffee_13 cities" xr:uid="{00000000-0004-0000-0800-0000CD030000}"/>
    <hyperlink ref="KX13" location="null!119:119" display="[SJBP]__Brand 50% 241231_All OTH 2025_36 cities" xr:uid="{00000000-0004-0000-0800-0000CE030000}"/>
    <hyperlink ref="KY13" location="null!1748:1748" display="[SuperVIP]_McDonald's_24-26/10" xr:uid="{00000000-0004-0000-0800-0000CF030000}"/>
    <hyperlink ref="KZ13" location="null!1863:1863" display="[SJBP]_Starbucks Coffee_WC Mon 250822_Starbucks Coffee_13 cities" xr:uid="{00000000-0004-0000-0800-0000D0030000}"/>
    <hyperlink ref="LA13" location="null!1795:1795" display="[VIP]_Starbucks Coffee_28-30.10 250822_Starbucks Coffee_13 cities" xr:uid="{00000000-0004-0000-0800-0000D1030000}"/>
    <hyperlink ref="LB13" location="null!1867:1867" display="[SJBP]_The Coffee House_WC Wed 251014_The Coffee House_8 cities" xr:uid="{00000000-0004-0000-0800-0000D2030000}"/>
    <hyperlink ref="LC13" location="null!119:119" display="[SJBP]__Brand 50% 241231_All OTH 2025_36 cities" xr:uid="{00000000-0004-0000-0800-0000D3030000}"/>
    <hyperlink ref="LD13" location="null!119:119" display="[SJBP]__Brand 50% 241231_All OTH 2025_36 cities" xr:uid="{00000000-0004-0000-0800-0000D4030000}"/>
    <hyperlink ref="LF13" location="null!119:119" display="[SJBP]__Brand 50% 241231_All OTH 2025_36 cities" xr:uid="{00000000-0004-0000-0800-0000D5030000}"/>
    <hyperlink ref="LG13" location="null!119:119" display="[SJBP]__Brand 50% 241231_All OTH 2025_36 cities" xr:uid="{00000000-0004-0000-0800-0000D6030000}"/>
    <hyperlink ref="LH13" location="null!2015:2015" display="[SuperVIP]_The Coffee House_3-5.11 251014_The Coffee House_8 cities" xr:uid="{00000000-0004-0000-0800-0000D7030000}"/>
    <hyperlink ref="LI13" location="null!119:119" display="[SJBP]__Brand 50% 241231_All OTH 2025_36 cities" xr:uid="{00000000-0004-0000-0800-0000D8030000}"/>
    <hyperlink ref="LJ13" location="null!119:119" display="[SJBP]__Brand 50% 241231_All OTH 2025_36 cities" xr:uid="{00000000-0004-0000-0800-0000D9030000}"/>
    <hyperlink ref="LK13" location="null!119:119" display="[SJBP]__Brand 50% 241231_All OTH 2025_36 cities" xr:uid="{00000000-0004-0000-0800-0000DA030000}"/>
    <hyperlink ref="LL13" location="null!2024:2024" display="12h-16h [VIP]_KATINAT Coffee &amp; Tea House_B2G1 250822_KATINAT Coffee &amp; Tea House_13 cities_x000a_0h-12h &amp; 16h-24h [SuperVIP]_Highlands Coffee_3-7.11 241231_Highlands Coffee_36 cities" xr:uid="{00000000-0004-0000-0800-0000DB030000}"/>
    <hyperlink ref="LM13" location="null!119:119" display="[SJBP]__Brand 50% 241231_All OTH 2025_36 cities" xr:uid="{00000000-0004-0000-0800-0000DC030000}"/>
    <hyperlink ref="LN13" location="null!119:119" display="[SJBP]__Brand 50% 241231_All OTH 2025_36 cities" xr:uid="{00000000-0004-0000-0800-0000DD030000}"/>
    <hyperlink ref="LO13" location="null!2027:2027" display="[SJBP]_Starbucks Coffee_WC Mon 250822_Starbucks Coffee_13 cities" xr:uid="{00000000-0004-0000-0800-0000DE030000}"/>
    <hyperlink ref="LP13" location="null!1786:1786" display="0h-6h: List mex 0h-6h_x000a_6h-24h: List mex ranking" xr:uid="{00000000-0004-0000-0800-0000DF030000}"/>
    <hyperlink ref="LQ13" location="null!119:119" display="[SJBP]__Brand 50% 241231_All OTH 2025_36 cities" xr:uid="{00000000-0004-0000-0800-0000E0030000}"/>
    <hyperlink ref="LR13" location="null!119:119" display="[SJBP]__Brand 50% 241231_All OTH 2025_36 cities" xr:uid="{00000000-0004-0000-0800-0000E1030000}"/>
    <hyperlink ref="LS13" location="null!2016:2016" display="0h-10h &amp; 14h-18h [SuperVIP]_Highlands Coffee_11-14.11 241231_Highlands Coffee_36 cities_x000a__x000a_10h-14h &amp; 18h-24h [VIP]_Cơm Thố Anh Nguyễn_13-16/11" xr:uid="{00000000-0004-0000-0800-0000E2030000}"/>
    <hyperlink ref="LT13" location="null!119:119" display="[SJBP]__Brand 50% 241231_All OTH 2025_36 cities" xr:uid="{00000000-0004-0000-0800-0000E3030000}"/>
    <hyperlink ref="LU13" location="null!119:119" display="[SJBP]__Brand 50% 241231_All OTH 2025_36 cities" xr:uid="{00000000-0004-0000-0800-0000E4030000}"/>
    <hyperlink ref="LV13" location="null!119:119" display="[SJBP]__Brand 50% 241231_All OTH 2025_36 cities" xr:uid="{00000000-0004-0000-0800-0000E5030000}"/>
    <hyperlink ref="LW13" location="null!119:119" display="[SJBP]__Brand 50% 241231_All OTH 2025_36 cities" xr:uid="{00000000-0004-0000-0800-0000E6030000}"/>
    <hyperlink ref="LX13" location="null!2018:2018" display="[VIP]_The Coffee House_17-19.11 251014_The Coffee House_8 cities" xr:uid="{00000000-0004-0000-0800-0000E7030000}"/>
    <hyperlink ref="LY13" location="null!119:119" display="[SJBP]__Brand 50% 241231_All OTH 2025_36 cities" xr:uid="{00000000-0004-0000-0800-0000E8030000}"/>
    <hyperlink ref="LZ13" location="null!119:119" display="[SJBP]__Brand 50% 241231_All OTH 2025_36 cities" xr:uid="{00000000-0004-0000-0800-0000E9030000}"/>
    <hyperlink ref="MA13" location="null!119:119" display="[SJBP]__Brand 50% 241231_All OTH 2025_36 cities" xr:uid="{00000000-0004-0000-0800-0000EA030000}"/>
    <hyperlink ref="MB13" location="null!119:119" display="[SJBP]__Brand 50% 241231_All OTH 2025_36 cities" xr:uid="{00000000-0004-0000-0800-0000EB030000}"/>
    <hyperlink ref="MC13" location="null!119:119" display="[SJBP]__Brand 50% 241231_All OTH 2025_36 cities" xr:uid="{00000000-0004-0000-0800-0000EC030000}"/>
    <hyperlink ref="MD13" location="null!119:119" display="[SJBP]__Brand 50% 241231_All OTH 2025_36 cities" xr:uid="{00000000-0004-0000-0800-0000ED030000}"/>
    <hyperlink ref="ME13" location="null!119:119" display="[SJBP]__Brand 50% 241231_All OTH 2025_36 cities" xr:uid="{00000000-0004-0000-0800-0000EE030000}"/>
    <hyperlink ref="MF13" location="null!119:119" display="[SJBP]__Brand 50% 241231_All OTH 2025_36 cities" xr:uid="{00000000-0004-0000-0800-0000EF030000}"/>
    <hyperlink ref="MG13" location="null!2031:2031" display="[SJBP]_The Coffee House_WC Fri 251014_The Coffee House_8 cities" xr:uid="{00000000-0004-0000-0800-0000F0030000}"/>
    <hyperlink ref="MH13" location="null!119:119" display="[SJBP]__Brand 50% 241231_All OTH 2025_36 cities" xr:uid="{00000000-0004-0000-0800-0000F1030000}"/>
    <hyperlink ref="MI13" location="null!119:119" display="[SJBP]__Brand 50% 241231_All OTH 2025_36 cities" xr:uid="{00000000-0004-0000-0800-0000F2030000}"/>
    <hyperlink ref="MK13" location="null!2163:2163" display="[SuperVIP]_The Coffee House_1-3.12 251014_The Coffee House_8 cities" xr:uid="{00000000-0004-0000-0800-0000F3030000}"/>
    <hyperlink ref="ML13" location="null!2163:2163" display="[SuperVIP]_The Coffee House_1-3.12 251014_The Coffee House_8 cities" xr:uid="{00000000-0004-0000-0800-0000F4030000}"/>
    <hyperlink ref="MM13" location="null!119:119" display="[SJBP]__Brand 50% 241231_All OTH 2025_36 cities" xr:uid="{00000000-0004-0000-0800-0000F5030000}"/>
    <hyperlink ref="MN13" location="null!2160:2160" display="[SuperVIP]_Highlands Coffee_1-5.12 241231_Highlands Coffee_36 cities" xr:uid="{00000000-0004-0000-0800-0000F6030000}"/>
    <hyperlink ref="MO13" location="null!119:119" display="[SJBP]__Brand 50% 241231_All OTH 2025_36 cities" xr:uid="{00000000-0004-0000-0800-0000F7030000}"/>
    <hyperlink ref="MP13" location="null!119:119" display="[SJBP]__Brand 50% 241231_All OTH 2025_36 cities" xr:uid="{00000000-0004-0000-0800-0000F8030000}"/>
    <hyperlink ref="MQ13" location="null!119:119" display="[SJBP]__Brand 50% 241231_All OTH 2025_36 cities" xr:uid="{00000000-0004-0000-0800-0000F9030000}"/>
    <hyperlink ref="MR13" location="null!2161:2161" display="14h-24h [SuperVIP]_Highlands Coffee_8-12.12 241231_Highlands Coffee_36 cities_x000a_0h-14h [SJBP]_Starbucks Coffee_WC Mon 250822_Starbucks Coffee_13 cities" xr:uid="{00000000-0004-0000-0800-0000FA030000}"/>
    <hyperlink ref="MS13" location="null!2161:2161" display="0h-14h [SuperVIP]_Highlands Coffee_8-12.12 241231_Highlands Coffee_36 cities_x000a_14h-24h [SuperVIP]_Gà Rán Popeyes_08-11/12" xr:uid="{00000000-0004-0000-0800-0000FB030000}"/>
    <hyperlink ref="MT13" location="null!2175:2175" display="0h-10h &amp; 13-16h: [SJBP]_The Coffee House_WC Wed 251014_The Coffee House_8 cities" xr:uid="{00000000-0004-0000-0800-0000FC030000}"/>
    <hyperlink ref="MU13" location="null!2161:2161" display="[SuperVIP]_Highlands Coffee_8-12.12 241231_Highlands Coffee_36 cities" xr:uid="{00000000-0004-0000-0800-0000FD030000}"/>
    <hyperlink ref="MV13" location="null!2343:2343" display="0-6h: [SJBP]__Brand 50%_x000a_6- 24h: [SJBP]__Brand 50%_ranking" xr:uid="{00000000-0004-0000-0800-0000FE030000}"/>
    <hyperlink ref="MW13" location="null!119:119" display="[SJBP]__Brand 50% 241231_All OTH 2025_36 cities" xr:uid="{00000000-0004-0000-0800-0000FF030000}"/>
    <hyperlink ref="MX13" location="null!119:119" display="[SJBP]__Brand 50% 241231_All OTH 2025_36 cities" xr:uid="{00000000-0004-0000-0800-000000040000}"/>
    <hyperlink ref="MY13" location="null!119:119" display="[SJBP]__Brand 50% 241231_All OTH 2025_36 cities" xr:uid="{00000000-0004-0000-0800-000001040000}"/>
    <hyperlink ref="MZ13" location="null!119:119" display="[SJBP]__Brand 50% 241231_All OTH 2025_36 cities" xr:uid="{00000000-0004-0000-0800-000002040000}"/>
    <hyperlink ref="NA13" location="null!119:119" display="[SJBP]__Brand 50% 241231_All OTH 2025_36 cities" xr:uid="{00000000-0004-0000-0800-000003040000}"/>
    <hyperlink ref="NB13" location="null!119:119" display="[SJBP]__Brand 50% 241231_All OTH 2025_36 cities" xr:uid="{00000000-0004-0000-0800-000004040000}"/>
    <hyperlink ref="NC13" location="null!119:119" display="[SJBP]__Brand 50% 241231_All OTH 2025_36 cities" xr:uid="{00000000-0004-0000-0800-000005040000}"/>
    <hyperlink ref="ND13" location="null!119:119" display="[SJBP]__Brand 50% 241231_All OTH 2025_36 cities" xr:uid="{00000000-0004-0000-0800-000006040000}"/>
    <hyperlink ref="NE13" location="null!119:119" display="[SJBP]__Brand 50% 241231_All OTH 2025_36 cities" xr:uid="{00000000-0004-0000-0800-000007040000}"/>
    <hyperlink ref="NF13" location="null!119:119" display="[SJBP]__Brand 50% 241231_All OTH 2025_36 cities" xr:uid="{00000000-0004-0000-0800-000008040000}"/>
    <hyperlink ref="NG13" location="null!119:119" display="[SJBP]__Brand 50% 241231_All OTH 2025_36 cities" xr:uid="{00000000-0004-0000-0800-000009040000}"/>
    <hyperlink ref="NH13" location="null!119:119" display="[SJBP]__Brand 50% 241231_All OTH 2025_36 cities" xr:uid="{00000000-0004-0000-0800-00000A040000}"/>
    <hyperlink ref="NI13" location="null!2177:2177" display="[SJBP]_The Coffee House_BAU 50k" xr:uid="{00000000-0004-0000-0800-00000B040000}"/>
    <hyperlink ref="NJ13" location="null!2176:2176" display="[SJBP]_The Coffee House_WC Fri" xr:uid="{00000000-0004-0000-0800-00000C040000}"/>
    <hyperlink ref="NK13" location="null!2177:2177" display="0h-10h: [SJBP]_The Coffee House_BAU 50k_x000a_10h-16h:  [SJBP]__Brand 50%" xr:uid="{00000000-0004-0000-0800-00000D040000}"/>
    <hyperlink ref="NL13" location="null!119:119" display="[SJBP]__Brand 50% 241231_All OTH 2025_36 cities" xr:uid="{00000000-0004-0000-0800-00000E040000}"/>
    <hyperlink ref="NM13" location="null!2172:2172" display=" [SJBP]_Starbucks Coffee_WC Mon_x000a_" xr:uid="{00000000-0004-0000-0800-00000F040000}"/>
    <hyperlink ref="NN13" location="null!2177:2177" display=" [SJBP]_The Coffee House_BAU 50k" xr:uid="{00000000-0004-0000-0800-000010040000}"/>
    <hyperlink ref="NO13" location="null!2175:2175" display="[SJBP]_The Coffee House_WC Wed" xr:uid="{00000000-0004-0000-0800-000011040000}"/>
    <hyperlink ref="NQ13" location="null!119:119" display="[SJBP]__Brand 50% 241231_All OTH 2025_36 cities" xr:uid="{00000000-0004-0000-0800-000012040000}"/>
    <hyperlink ref="NR13" location="null!2383:2383" display="[VIP]_KATINAT Coffee &amp; Tea House_B2G1 2026" xr:uid="{00000000-0004-0000-0800-000013040000}"/>
    <hyperlink ref="NS13" location="null!119:119" display="[SJBP]__Brand 50% 241231_All OTH 2025_36 cities" xr:uid="{00000000-0004-0000-0800-000014040000}"/>
    <hyperlink ref="NT13" location="null!119:119" display="[SJBP]__Brand 50% 241231_All OTH 2025_36 cities" xr:uid="{00000000-0004-0000-0800-000015040000}"/>
    <hyperlink ref="NU13" location="null!2387:2387" display="0h-10h &amp; 14h-18h [SuperVIP]_Highlands Coffee_05-09.01.26_x000a__x000a_10h-14h &amp; 18h-24h" xr:uid="{00000000-0004-0000-0800-000016040000}"/>
    <hyperlink ref="NV13" location="null!2444:2444" display="0h-10h &amp; 14h-18h [SuperVIP]_Starbucks Coffee_Matcha 6-8/1_x000a__x000a_10h-14h &amp; 18h-24h [SJBP]_Cơm Thố Anh Nguyễn_BAU 26" xr:uid="{00000000-0004-0000-0800-000017040000}"/>
    <hyperlink ref="NW13" location="null!G2356" display="[VIP]_Lotteria DI_5-8Jan 241231_Lotteria DI_27 cities" xr:uid="{00000000-0004-0000-0800-000018040000}"/>
    <hyperlink ref="NX13" location="null!119:119" display="[SJBP]__Brand 50% 241231_All OTH 2025_36 cities" xr:uid="{00000000-0004-0000-0800-000019040000}"/>
    <hyperlink ref="NY13" location="null!2387:2387" display="0h-10h &amp; 14h-18h [SuperVIP]_Highlands Coffee_05-09.01.26_x000a__x000a_10h-14h &amp; 18h-24h [VIP]_McDonald's_9-11Jan 250416_McDonald's_5 cities" xr:uid="{00000000-0004-0000-0800-00001A040000}"/>
    <hyperlink ref="NZ13" location="null!G2439" display=" [SJBP]__Food 50%  241231_All OTH 2025_36 cities" xr:uid="{00000000-0004-0000-0800-00001B040000}"/>
    <hyperlink ref="OA13" location="null!G2439" display=" [SJBP]__Food 50%  241231_All OTH 2025_36 cities" xr:uid="{00000000-0004-0000-0800-00001C040000}"/>
    <hyperlink ref="OB13" location="null!2389:2389" display="0h-10h &amp; 14h-18h: [SuperVIP]_The Coffee House_12-14.01.26_x000a_10h-14h &amp; 18h-24h [SJBP]_Gà Rán Popeyes_1k_Jan 241231_Gà Rán Popeyes_9 cities" xr:uid="{00000000-0004-0000-0800-00001D040000}"/>
    <hyperlink ref="OC13" location="null!2388:2388" display="0h-10h &amp; 14h-18h: [SuperVIP]_Highlands Coffee_12-16.01.26_x000a_10h-14h &amp; 18h-24h [SJBP]__Brand 50% 241231_All OTH 2025_36 cities" xr:uid="{00000000-0004-0000-0800-00001E040000}"/>
    <hyperlink ref="OD13" location="null!2389:2389" display="0h-10h &amp; 14h-18h: [SuperVIP]_The Coffee House_12-14.01.26 251014_The Coffee House_8 cities_x000a_10h-14h &amp; 18h-24h [SJBP]__Brand 50% 241231_All OTH 2025_36 cities" xr:uid="{00000000-0004-0000-0800-00001F040000}"/>
    <hyperlink ref="OE13" location="null!119:119" display="[SJBP]__Brand 50% 241231_All OTH 2025_36 cities" xr:uid="{00000000-0004-0000-0800-000020040000}"/>
    <hyperlink ref="OF13" location="null!2388:2388" display="0h-10h &amp; 14h-18h: [SuperVIP]_Highlands Coffee_12-16.01.26_x000a_10h-14h &amp; 18h-24h[SJBP]__Brand 50% 241231_All OTH 2025_36 cities" xr:uid="{00000000-0004-0000-0800-000021040000}"/>
    <hyperlink ref="OG13" location="null!G2438" display="[SJBP]__Brand 50% 241231_All OTH 2025_36 cities" xr:uid="{00000000-0004-0000-0800-000022040000}"/>
    <hyperlink ref="OH13" location="null!G2438" display="[SJBP]__Brand 50% 241231_All OTH 2025_36 cities" xr:uid="{00000000-0004-0000-0800-000023040000}"/>
    <hyperlink ref="OI13" location="null!G2438" display="[SJBP]__Brand 50% 241231_All OTH 2025_36 cities" xr:uid="{00000000-0004-0000-0800-000024040000}"/>
    <hyperlink ref="OJ13" location="null!G2438" display="[SJBP]__Brand 50% 241231_All OTH 2025_36 cities" xr:uid="{00000000-0004-0000-0800-000025040000}"/>
    <hyperlink ref="OK13" location="null!G2438" display="[SJBP]__Brand 50% 241231_All OTH 2025_36 cities" xr:uid="{00000000-0004-0000-0800-000026040000}"/>
    <hyperlink ref="OL13" location="null!2383:2383" display=" [VIP]_KATINAT Coffee &amp; Tea House_B2G1 2026 260106_KATINAT Coffee &amp; Tea House_14 cities" xr:uid="{00000000-0004-0000-0800-000027040000}"/>
    <hyperlink ref="OM13" location="null!2383:2383" display=" [VIP]_KATINAT Coffee &amp; Tea House_B2G1 2026 260106_KATINAT Coffee &amp; Tea House_14 cities" xr:uid="{00000000-0004-0000-0800-000028040000}"/>
    <hyperlink ref="ON13" location="null!2398:2398" display=" [SJBP]_Highlands Coffee_BAU WD 26 260106_Highlands Coffee_41 cities" xr:uid="{00000000-0004-0000-0800-000029040000}"/>
    <hyperlink ref="OO13" location="null!G2438" display="[SJBP]__Brand 50% 260106_All OTH Brand 2026_41 cities" xr:uid="{00000000-0004-0000-0800-00002A040000}"/>
    <hyperlink ref="OP13" location="null!2393:2393" display="0h-10h &amp; 13h-16h [VIP]_Cà Phê Muối Chú Long_26-30.01.26 250707_Cà Phê Muối Chú Long_15 cities_x000a_10h-13h &amp; 16h024h [SJBP]__Brand 50% 260106_All OTH Brand 2026_41 cities" xr:uid="{00000000-0004-0000-0800-00002B040000}"/>
    <hyperlink ref="OQ13" location="null!2398:2398" display=" [SJBP]_Highlands Coffee_BAU WD 26 260106_Highlands Coffee_41 cities" xr:uid="{00000000-0004-0000-0800-00002C040000}"/>
    <hyperlink ref="OR13" location="null!2398:2398" display=" [SJBP]_Highlands Coffee_BAU WD 26 260106_Highlands Coffee_41 cities" xr:uid="{00000000-0004-0000-0800-00002D040000}"/>
    <hyperlink ref="OS13" location="null!G2439" display=" [SJBP]__Food 50%  241231_All OTH 2025_36 cities" xr:uid="{00000000-0004-0000-0800-00002E040000}"/>
    <hyperlink ref="OT13" location="null!G2439" display=" [SJBP]__Food 50%  241231_All OTH 2025_36 cities" xr:uid="{00000000-0004-0000-0800-00002F040000}"/>
    <hyperlink ref="OU13" location="null!G2439" display=" [SJBP]__Food 50%  241231_All OTH 2025_36 cities" xr:uid="{00000000-0004-0000-0800-000030040000}"/>
    <hyperlink ref="OW13" location="null!G2439" display=" [SJBP]__Food 50%  241231_All OTH 2025_36 cities" xr:uid="{00000000-0004-0000-0800-000031040000}"/>
    <hyperlink ref="OX13" location="null!2641:2641" display="0h-6h: Brand 0h-6h _x000a_6h-24h: Brand ranking" xr:uid="{00000000-0004-0000-0800-000032040000}"/>
    <hyperlink ref="OY13" location="null!G2438" display="[SJBP]__Brand 50% 260106_All OTH Brand 2026_41 cities" xr:uid="{00000000-0004-0000-0800-000033040000}"/>
    <hyperlink ref="OZ13" location="null!G2438" display="[SJBP]__Brand 50% 260106_All OTH Brand 2026_41 cities" xr:uid="{00000000-0004-0000-0800-000034040000}"/>
    <hyperlink ref="PA13" location="null!2587:2587" display="[VIP]_The Coffee House_NW 4-6.2 251014_The Coffee House_8 cities" xr:uid="{00000000-0004-0000-0800-000035040000}"/>
    <hyperlink ref="PB13" location="null!2587:2587" display="[VIP]_The Coffee House_NW 4-6.2 251014_The Coffee House_8 cities" xr:uid="{00000000-0004-0000-0800-000036040000}"/>
    <hyperlink ref="PC13" location="null!G2438" display="[SJBP]__Brand 50% 260106_All OTH Brand 2026_41 cities" xr:uid="{00000000-0004-0000-0800-000037040000}"/>
    <hyperlink ref="PD13" location="null!G2438" display="[SJBP]__Brand 50% 260106_All OTH Brand 2026_41 cities" xr:uid="{00000000-0004-0000-0800-000038040000}"/>
    <hyperlink ref="PE13" location="null!G2619" display="[SJBP]_Phúc Long Coffee &amp; Tea_Combo 119k 260106_Phúc Long Coffee &amp; Tea_20 cities" xr:uid="{00000000-0004-0000-0800-000039040000}"/>
    <hyperlink ref="PF13" location="null!G2555" display="[VIP]_Gong Cha_9-10Feb 260109_Gong Cha_7 cities_x000a__x000a_[SJBP]_KATINAT Coffee &amp; Tea House_BAU 100k Tien Giang, Can Tho, Binh Duong, Binh Dinh, Binh Thuan, Nghe An, Quang Ninh, Hung Yen" xr:uid="{00000000-0004-0000-0800-00003A040000}"/>
    <hyperlink ref="PG13" location="null!2590:2590" display="[VIP]_KATINAT Coffee &amp; Tea House_B2G1 260106_KATINAT Coffee &amp; Tea House_14 cities" xr:uid="{00000000-0004-0000-0800-00003B040000}"/>
    <hyperlink ref="PH13" location="null!G2438" display="[SJBP]__Brand 50% 260106_All OTH Brand 2026_41 cities" xr:uid="{00000000-0004-0000-0800-00003C040000}"/>
    <hyperlink ref="PI13" location="null!G2558" display="0h-12h [VIP]_Phúc Long Coffee &amp; Tea_Combo 99k_Feb 260106_Phúc Long Coffee &amp; Tea_20 cities" xr:uid="{00000000-0004-0000-0800-00003D040000}"/>
    <hyperlink ref="PS13" location="null!2637:2637" display="[SJBP]_The Coffee House_WC Mon 251014_The Coffee House_8 cities" xr:uid="{00000000-0004-0000-0800-00003E040000}"/>
    <hyperlink ref="PT13" location="null!G2438" display="[SJBP]__Brand 50% 260106_All OTH Brand 2026_41 cities" xr:uid="{00000000-0004-0000-0800-00003F040000}"/>
    <hyperlink ref="PU13" location="null!2591:2591" display="0h-10h [SuperVIP]_The Coffee House_25-27.2 251014_The Coffee House_8 cities" xr:uid="{00000000-0004-0000-0800-000040040000}"/>
    <hyperlink ref="PV13" location="null!2591:2591" display="[SuperVIP]_The Coffee House_25-27.2 251014_The Coffee House_8 cities" xr:uid="{00000000-0004-0000-0800-000041040000}"/>
    <hyperlink ref="PW13" location="null!G2438" display="[SJBP]__Brand 50% 260106_All OTH Brand 2026_41 cities" xr:uid="{00000000-0004-0000-0800-000042040000}"/>
    <hyperlink ref="PX13" location="null!G2438" display="[SJBP]__Brand 50% 260106_All OTH Brand 2026_41 cities" xr:uid="{00000000-0004-0000-0800-000043040000}"/>
    <hyperlink ref="QC13" location="null!G2675" display="0h-10h[SuperVIP]_Highlands Coffee_Mar 260106_Highlands Coffee_41 cities" xr:uid="{00000000-0004-0000-0800-000044040000}"/>
    <hyperlink ref="QE13" location="null!G2675" display="0h-10h[SuperVIP]_Highlands Coffee_Mar 260106_Highlands Coffee_41 cities" xr:uid="{00000000-0004-0000-0800-000045040000}"/>
    <hyperlink ref="QH13" location="null!G2676" display="0h-10h[SuperVIP]_Highlands Coffee_9-13Mar 260106_Highlands Coffee_41 cities" xr:uid="{00000000-0004-0000-0800-000046040000}"/>
    <hyperlink ref="QL13" location="null!G2676" display="0h-10h[SuperVIP]_Highlands Coffee_9-13Mar 260106_Highlands Coffee_41 cities" xr:uid="{00000000-0004-0000-0800-000047040000}"/>
    <hyperlink ref="QO13" location="null!G2677" display="0h-10h[SuperVIP]_Highlands Coffee_16-20Mar 260106_Highlands Coffee_41 cities" xr:uid="{00000000-0004-0000-0800-000048040000}"/>
    <hyperlink ref="D14" location="null!51:51" display="[SJBP]_Highlands Coffee_Weekday 241231_Highlands Coffee_36 cities" xr:uid="{00000000-0004-0000-0800-000049040000}"/>
    <hyperlink ref="E14" location="null!G85" display="[JBP]_Phúc Long Coffee &amp; Tea_1-3.1 20240516_Phúc Long Coffee &amp; Tea_17 cities" xr:uid="{00000000-0004-0000-0800-00004A040000}"/>
    <hyperlink ref="F14" location="null!34:34" display="[SuperVIP]_Gà Rán Popeyes_02-05/01_x000a_241231_Gà Rán Popeyes_9 cities" xr:uid="{00000000-0004-0000-0800-00004B040000}"/>
    <hyperlink ref="G14" location="null!33:33" display="[VIP]_Pizza Hut_03-05/01_x000a_241231_Pizza Hut_20 cities" xr:uid="{00000000-0004-0000-0800-00004C040000}"/>
    <hyperlink ref="H14" location="null!33:33" display="[VIP]_Pizza Hut_03-05/01_x000a_241231_Pizza Hut_20 cities" xr:uid="{00000000-0004-0000-0800-00004D040000}"/>
    <hyperlink ref="I14" location="null!54:54" display="[SuperVIP]_The Coffee House_6-8.1 241231_The Coffee House_7 cities" xr:uid="{00000000-0004-0000-0800-00004E040000}"/>
    <hyperlink ref="J14" location="null!52:52" display="[SuperVIP]_Highlands Coffee_6-10.1 241231_Highlands Coffee_36 cities" xr:uid="{00000000-0004-0000-0800-00004F040000}"/>
    <hyperlink ref="K14" location="null!54:54" display="[SuperVIP]_The Coffee House_6-8.1 241231_The Coffee House_7 cities" xr:uid="{00000000-0004-0000-0800-000050040000}"/>
    <hyperlink ref="L14" location="null!41:41" display="[VIP]_Cơm Thố Anh Nguyễn_08-12/01_x000a_20240506_Cơm Thố Anh Nguyễn_10 cities" xr:uid="{00000000-0004-0000-0800-000051040000}"/>
    <hyperlink ref="M14" location="null!52:52" display="[SuperVIP]_Highlands Coffee_6-10.1 241231_Highlands Coffee_36 cities" xr:uid="{00000000-0004-0000-0800-000052040000}"/>
    <hyperlink ref="N14" location="null!41:41" display="[VIP]_Cơm Thố Anh Nguyễn_08-12/01_x000a_20240506_Cơm Thố Anh Nguyễn_10 cities" xr:uid="{00000000-0004-0000-0800-000053040000}"/>
    <hyperlink ref="O14" location="null!32:32" display="[SuperVIP]_Gà Rán KFC_10-12/01_x000a_241231_Gà Rán KFC_25 cities" xr:uid="{00000000-0004-0000-0800-000054040000}"/>
    <hyperlink ref="P14" location="null!96:96" display="[JBP]_KATINAT Coffee &amp; Tea House_4 món BAU 250102_Katinat Saigon Kafe_10 cities" xr:uid="{00000000-0004-0000-0800-000055040000}"/>
    <hyperlink ref="Q14" location="null!G116" display="[VIP]_Phê La_Jan HP,VT,HA,DL_x000a_[SuperVIP]_Starbucks Coffee_14-16.1 KH, BD, ĐN , QNinh, HUE, TH, BN" xr:uid="{00000000-0004-0000-0800-000056040000}"/>
    <hyperlink ref="R14" location="null!46:46" display="[SuperVIP]_Starbucks Coffee_14-16.1 250102_Starbucks Coffee_10 cities" xr:uid="{00000000-0004-0000-0800-000057040000}"/>
    <hyperlink ref="S14" location="null!G116" display="[VIP]_Phê La_Jan HP,VT,HA,DL" xr:uid="{00000000-0004-0000-0800-000058040000}"/>
    <hyperlink ref="T14" location="null!40:40" display="[SuperVIP]_Pizza Hut_17-19/01_x000a_241231_Pizza Hut_20 cities" xr:uid="{00000000-0004-0000-0800-000059040000}"/>
    <hyperlink ref="U14" location="null!40:40" display="[SuperVIP]_Pizza Hut_17-19/01_x000a_241231_Pizza Hut_20 cities" xr:uid="{00000000-0004-0000-0800-00005A040000}"/>
    <hyperlink ref="V14" location="null!40:40" display="[SuperVIP]_Pizza Hut_17-19/01_x000a_241231_Pizza Hut_20 cities" xr:uid="{00000000-0004-0000-0800-00005B040000}"/>
    <hyperlink ref="W14" location="null!55:55" display="[VIP]_The Coffee House_20-22.1 241231_The Coffee House_7 cities" xr:uid="{00000000-0004-0000-0800-00005C040000}"/>
    <hyperlink ref="X14" location="null!51:51" display="[SJBP]_Highlands Coffee_Weekday 241231_Highlands Coffee_36 cities" xr:uid="{00000000-0004-0000-0800-00005D040000}"/>
    <hyperlink ref="Y14" location="null!G126" display="[VIP]_Gong Cha_20-22Jan 20240506_Gong Cha_3 cities" xr:uid="{00000000-0004-0000-0800-00005E040000}"/>
    <hyperlink ref="Z14" location="null!37:37" display="[VIP]_Lotteria_23-26/01 241231_Lotteria DI_27 cities" xr:uid="{00000000-0004-0000-0800-00005F040000}"/>
    <hyperlink ref="AA14" location="null!37:37" display="[VIP]_Lotteria_23-26/01 241231_Lotteria DI_27 cities" xr:uid="{00000000-0004-0000-0800-000060040000}"/>
    <hyperlink ref="AB14" location="null!37:37" display="[VIP]_Lotteria_23-26/01 241231_Lotteria DI_27 cities" xr:uid="{00000000-0004-0000-0800-000061040000}"/>
    <hyperlink ref="AC14" location="null!37:37" display="[VIP]_Lotteria_23-26/01 241231_Lotteria DI_27 cities" xr:uid="{00000000-0004-0000-0800-000062040000}"/>
    <hyperlink ref="AD14" location="null!103:103" display="[SJBP]_Gà Rán Popeyes_BAU 241231_Gà Rán Popeyes_9 cities" xr:uid="{00000000-0004-0000-0800-000063040000}"/>
    <hyperlink ref="AM14" location="null!224:224" display="[SJBP]_Lotteria_BAU_x000a_ 241231_Lotteria DI_27 cities" xr:uid="{00000000-0004-0000-0800-000064040000}"/>
    <hyperlink ref="AN14" location="null!153:153" display="[VIP]_The Coffee House_4-6.2 241231_The Coffee House_7 cities" xr:uid="{00000000-0004-0000-0800-000065040000}"/>
    <hyperlink ref="AO14" location="null!153:153" display="[VIP]_The Coffee House_4-6.2 241231_The Coffee House_7 cities" xr:uid="{00000000-0004-0000-0800-000066040000}"/>
    <hyperlink ref="AP14" location="null!175:175" display="[SuperVIP]_Lotteria_06 - 09/02 241231_Lotteria DI_27 cities" xr:uid="{00000000-0004-0000-0800-000067040000}"/>
    <hyperlink ref="AQ14" location="null!175:175" display="[SuperVIP]_Lotteria_06 - 09/02 241231_Lotteria DI_27 cities" xr:uid="{00000000-0004-0000-0800-000068040000}"/>
    <hyperlink ref="AR14" location="null!175:175" display="[SuperVIP]_Lotteria_06 - 09/02 241231_Lotteria DI_27 cities" xr:uid="{00000000-0004-0000-0800-000069040000}"/>
    <hyperlink ref="AS14" location="null!G205" display="[VIP]_Gong Cha_Feb 20240506_Gong Cha_3 cities_x000a__x000a_[SuperVIP]_The Coffee House_10-12.2 Hải Phòng, Vũng Tàu, Bình Dương, Tiền Giang, Tây Ninh" xr:uid="{00000000-0004-0000-0800-00006A040000}"/>
    <hyperlink ref="AT14" location="null!148:148" display="[SuperVIP]_Highlands Coffee_10-14.2 241231_Highlands Coffee_36 cities" xr:uid="{00000000-0004-0000-0800-00006B040000}"/>
    <hyperlink ref="AU14" location="null!152:152" display="[SuperVIP]_The Coffee House_10-12.2 241231_The Coffee House_7 cities" xr:uid="{00000000-0004-0000-0800-00006C040000}"/>
    <hyperlink ref="AV14" location="null!148:148" display="[SuperVIP]_Highlands Coffee_10-14.2 241231_Highlands Coffee_36 cities" xr:uid="{00000000-0004-0000-0800-00006D040000}"/>
    <hyperlink ref="AW14" location="null!177:177" display="[VIP]_Cơm Thố Anh Nguyễn_12-16/02_x000a_241231_Cơm Thố Anh Nguyễn_10 cities" xr:uid="{00000000-0004-0000-0800-00006E040000}"/>
    <hyperlink ref="AX14" location="null!173:173" display="[SuperVIP]_Gà Rán Popeyes_13-16/02_x000a_241231_Gà Rán Popeyes_9 cities" xr:uid="{00000000-0004-0000-0800-00006F040000}"/>
    <hyperlink ref="AY14" location="null!G201" display="[VIP]_Trà Sữa May Cha_14-16.2  250102_Trà Sữa May Cha_7 cities" xr:uid="{00000000-0004-0000-0800-000070040000}"/>
    <hyperlink ref="AZ14" location="null!G204" display="[VIP]_Phê La_Feb HP,VT,HA,DL" xr:uid="{00000000-0004-0000-0800-000071040000}"/>
    <hyperlink ref="BA14" location="null!361:361" display="[SJBP]_Starbucks Coffee_Indi 18-20.2 250102_Starbucks Coffee_10 cities" xr:uid="{00000000-0004-0000-0800-000072040000}"/>
    <hyperlink ref="BB14" location="null!G226" display="[SJBP]_Trà Sữa May Cha_50%_Wed_Feb 250102_Trà Sữa May Cha_7 cities" xr:uid="{00000000-0004-0000-0800-000073040000}"/>
    <hyperlink ref="BC14" location="null!149:149" display="[SuperVIP]_Highlands Coffee_17-21.2 241231_Highlands Coffee_36 cities" xr:uid="{00000000-0004-0000-0800-000074040000}"/>
    <hyperlink ref="BD14" location="null!149:149" display="[SuperVIP]_Highlands Coffee_17-21.2 241231_Highlands Coffee_36 cities" xr:uid="{00000000-0004-0000-0800-000075040000}"/>
    <hyperlink ref="BE14" location="null!G203" display="[VIP]_Tocotoco_Feb CT_x000a_[SuperVIP]_Trà Sữa May Cha_Feb_HCM 250102_Trà Sữa May Cha_7 cities" xr:uid="{00000000-0004-0000-0800-000076040000}"/>
    <hyperlink ref="BF14" location="null!171:171" display="[SuperVIP]_Gà Rán KFC_21-23/02_x000a_241231_Gà Rán KFC_25 cities" xr:uid="{00000000-0004-0000-0800-000077040000}"/>
    <hyperlink ref="BG14" location="null!G205" display="[VIP]_Gong Cha_Feb 20240506_Gong Cha_3 cities" xr:uid="{00000000-0004-0000-0800-000078040000}"/>
    <hyperlink ref="BH14" location="null!213:213" display="[SJBP]_Gà Rán Popeyes_BAU_x000a_241231_Gà Rán Popeyes_9 cities" xr:uid="{00000000-0004-0000-0800-000079040000}"/>
    <hyperlink ref="BI14" location="null!172:172" display="[SuperVIP]_Gà Rán KFC_26-28/02_x000a_241231_Gà Rán KFC_25 cities" xr:uid="{00000000-0004-0000-0800-00007A040000}"/>
    <hyperlink ref="BJ14" location="null!213:213" display="[SJBP]_Gà Rán Popeyes_BAU_x000a_241231_Gà Rán Popeyes_9 cities" xr:uid="{00000000-0004-0000-0800-00007B040000}"/>
    <hyperlink ref="BK14" location="null!172:172" display="[SuperVIP]_Gà Rán KFC_26-28/02_x000a_241231_Gà Rán KFC_25 cities" xr:uid="{00000000-0004-0000-0800-00007C040000}"/>
    <hyperlink ref="BM14" location="null!267:267" display="[SuperVIP]_Gà Rán KFC_01-03/03_x000a_241231_Gà Rán KFC_25 cities" xr:uid="{00000000-0004-0000-0800-00007D040000}"/>
    <hyperlink ref="BN14" location="null!267:267" display="[SuperVIP]_Gà Rán KFC_01-03/03_x000a_241231_Gà Rán KFC_25 cities" xr:uid="{00000000-0004-0000-0800-00007E040000}"/>
    <hyperlink ref="BP14" location="null!295:295" display="[SuperVIP]_Highlands Coffee_3-7.3 241231_Highlands Coffee_36 cities" xr:uid="{00000000-0004-0000-0800-00007F040000}"/>
    <hyperlink ref="BQ14" location="null!295:295" display="[SuperVIP]_Highlands Coffee_3-7.3 241231_Highlands Coffee_36 cities" xr:uid="{00000000-0004-0000-0800-000080040000}"/>
    <hyperlink ref="BR14" location="null!275:275" display="[VIP]_Cơm Thố Anh Nguyễn_05-09/03_x000a_241231_Cơm Thố Anh Nguyễn_10 cities" xr:uid="{00000000-0004-0000-0800-000081040000}"/>
    <hyperlink ref="BS14" location="null!269:269" display="[SuperVIP]_Gà Rán Popeyes_06-09/03_x000a_241231_Gà Rán Popeyes_9 cities" xr:uid="{00000000-0004-0000-0800-000082040000}"/>
    <hyperlink ref="BU14" location="null!269:269" display="[SuperVIP]_Gà Rán Popeyes_06-09/03_x000a_241231_Gà Rán Popeyes_9 cities" xr:uid="{00000000-0004-0000-0800-000083040000}"/>
    <hyperlink ref="BV14" location="null!420:420" display="[JBP]_KATINAT Coffee &amp; Tea House_Combo 20% 250119_Katinat Saigon Kafe_11 cities" xr:uid="{00000000-0004-0000-0800-000084040000}"/>
    <hyperlink ref="BW14" location="null!296:296" display="[SuperVIP]_Highlands Coffee_10-14.3 241231_Highlands Coffee_36 cities" xr:uid="{00000000-0004-0000-0800-000085040000}"/>
    <hyperlink ref="BX14" location="null!G354" display="[VIP]_Gong Cha_Mar 20240506_Gong Cha_3 cities" xr:uid="{00000000-0004-0000-0800-000086040000}"/>
    <hyperlink ref="BY14" location="null!296:296" display="[SuperVIP]_Highlands Coffee_10-14.3 241231_Highlands Coffee_36 cities" xr:uid="{00000000-0004-0000-0800-000087040000}"/>
    <hyperlink ref="BZ14" location="null!278:278" display="[SuperVIP]_McDonald's_13-16/03_x000a_240722_McDonald's_4 cities" xr:uid="{00000000-0004-0000-0800-000088040000}"/>
    <hyperlink ref="CA14" location="null!G460" display="[SJBP]_Trà Sữa May Cha_ps-50%_Mar250102_Trà Sữa May Cha_7 cities" xr:uid="{00000000-0004-0000-0800-000089040000}"/>
    <hyperlink ref="CB14" location="null!G460" display="[SJBP]_Trà Sữa May Cha_ps-50%_Mar250102_Trà Sữa May Cha_7 cities" xr:uid="{00000000-0004-0000-0800-00008A040000}"/>
    <hyperlink ref="CC14" location="null!G354" display="[VIP]_Gong Cha_Mar 20240506_Gong Cha_3 cities" xr:uid="{00000000-0004-0000-0800-00008B040000}"/>
    <hyperlink ref="CD14" location="null!302:302" display="[SuperVIP]_The Coffee House_17-19.3 241231_The Coffee House_7 cities" xr:uid="{00000000-0004-0000-0800-00008C040000}"/>
    <hyperlink ref="CE14" location="null!302:302" display="[SuperVIP]_The Coffee House_17-19.3 241231_The Coffee House_7 cities" xr:uid="{00000000-0004-0000-0800-00008D040000}"/>
    <hyperlink ref="CF14" location="null!G346" display="[SuperVIP]_Phê La_Mar HP,VT,HA,DL,DN" xr:uid="{00000000-0004-0000-0800-00008E040000}"/>
    <hyperlink ref="CG14" location="null!366:366" display="[SJBP]_Cơm Thố Anh Nguyễn_BAU_x000a_241231_Cơm Thố Anh Nguyễn_10 cities" xr:uid="{00000000-0004-0000-0800-00008F040000}"/>
    <hyperlink ref="CH14" location="null!272:272" display="[VIP]_Pizza Hut_21-23/03_x000a_241231_Pizza Hut_20 cities" xr:uid="{00000000-0004-0000-0800-000090040000}"/>
    <hyperlink ref="CI14" location="null!268:268" display="[SuperVIP]_Gà Rán KFC_21-23/03_x000a_241231_Gà Rán KFC_25 cities" xr:uid="{00000000-0004-0000-0800-000091040000}"/>
    <hyperlink ref="CJ14" location="null!368:368" display="[SJBP]_Gà Rán Popeyes_BAU_x000a_241231_Gà Rán Popeyes_9 cities" xr:uid="{00000000-0004-0000-0800-000092040000}"/>
    <hyperlink ref="CK14" location="null!464:464" display="[SJBP]_Gà Rán KFC_Combo 55k_x000a_241231_Gà Rán KFC_25 cities" xr:uid="{00000000-0004-0000-0800-000093040000}"/>
    <hyperlink ref="CL14" location="null!420:420" display="[JBP]_KATINAT Coffee &amp; Tea House_Combo 20% 250119_Katinat Saigon Kafe_11 cities" xr:uid="{00000000-0004-0000-0800-000094040000}"/>
    <hyperlink ref="CM14" location="null!464:464" display="[SJBP]_Gà Rán KFC_Combo 55k_x000a_241231_Gà Rán KFC_25 cities" xr:uid="{00000000-0004-0000-0800-000095040000}"/>
    <hyperlink ref="CN14" location="null!271:271" display="[VIP]_Lotteria_27-30/03 241231_Lotteria DI_27 cities" xr:uid="{00000000-0004-0000-0800-000096040000}"/>
    <hyperlink ref="CO14" location="null!367:367" display="[SJBP]_Gà Rán Popeyes_BOGO_x000a_241231_Gà Rán Popeyes_9 cities" xr:uid="{00000000-0004-0000-0800-000097040000}"/>
    <hyperlink ref="CP14" location="null!367:367" display="[SJBP]_Gà Rán Popeyes_BOGO_x000a_241231_Gà Rán Popeyes_9 cities" xr:uid="{00000000-0004-0000-0800-000098040000}"/>
    <hyperlink ref="CQ14" location="null!464:464" display="[SJBP]_Gà Rán KFC_Combo 55k_x000a_241231_Gà Rán KFC_25 cities" xr:uid="{00000000-0004-0000-0800-000099040000}"/>
    <hyperlink ref="CS14" location="null!639:639" display="[JBP]_KATINAT Coffee &amp; Tea House_M2T1 1-4.4 250119_Katinat Saigon Kafe_11 cities" xr:uid="{00000000-0004-0000-0800-00009A040000}"/>
    <hyperlink ref="CT14" location="null!636:636" display="[SJBP]_McDonald's_1-6/4" xr:uid="{00000000-0004-0000-0800-00009B040000}"/>
    <hyperlink ref="CU14" location="null!465:465" display="[SuperVIP]_Gà Rán KFC_03-06/04_x000a_241231_Gà Rán KFC_25 cities" xr:uid="{00000000-0004-0000-0800-00009C040000}"/>
    <hyperlink ref="CW14" location="null!465:465" display="[SuperVIP]_Gà Rán KFC_03-06/04_x000a_241231_Gà Rán KFC_25 cities" xr:uid="{00000000-0004-0000-0800-00009D040000}"/>
    <hyperlink ref="CX14" location="null!465:465" display="[SuperVIP]_Gà Rán KFC_03-06/04_x000a_241231_Gà Rán KFC_25 cities" xr:uid="{00000000-0004-0000-0800-00009E040000}"/>
    <hyperlink ref="CY14" location="null!547:547" display="[SuperVIP]_Highlands Coffee_7-11.4 241231_Highlands Coffee_36 cities" xr:uid="{00000000-0004-0000-0800-00009F040000}"/>
    <hyperlink ref="CZ14" location="null!547:547" display="[SuperVIP]_Highlands Coffee_7-11.4 241231_Highlands Coffee_36 cities" xr:uid="{00000000-0004-0000-0800-0000A0040000}"/>
    <hyperlink ref="DA14" location="null!G519" display="[8h-12h SuperVIP]_Phúc Long Coffee &amp; Tea_Apr 20240516_Phúc Long Coffee &amp; Tea_17 cities_x000a_12h-16h  [VIP]_Gong Cha_Apr 20240506_Gong Cha_3 cities" xr:uid="{00000000-0004-0000-0800-0000A1040000}"/>
    <hyperlink ref="DB14" location="null!470:470" display="[VIP]_Cơm Thố Anh Nguyễn_09-13/04_x000a_250803_Cơm Thố Anh Nguyễn_12 cities" xr:uid="{00000000-0004-0000-0800-0000A2040000}"/>
    <hyperlink ref="DC14" location="null!467:467" display="[SuperVIP]_Gà Rán Popeyes_10-13/04_x000a_241231_Gà Rán Popeyes_9 cities" xr:uid="{00000000-0004-0000-0800-0000A3040000}"/>
    <hyperlink ref="DD14" location="null!467:467" display="[SuperVIP]_Gà Rán Popeyes_10-13/04_x000a_241231_Gà Rán Popeyes_9 cities" xr:uid="{00000000-0004-0000-0800-0000A4040000}"/>
    <hyperlink ref="DE14" location="null!470:470" display="[VIP]_Cơm Thố Anh Nguyễn_09-13/04_x000a_250803_Cơm Thố Anh Nguyễn_12 cities" xr:uid="{00000000-0004-0000-0800-0000A5040000}"/>
    <hyperlink ref="DG14" location="null!469:469" display="[SuperVIP]_Gà Rán KFC_15-17/04_x000a_241231_Gà Rán KFC_25 cities" xr:uid="{00000000-0004-0000-0800-0000A6040000}"/>
    <hyperlink ref="DH14" location="null!650:650" display="[SJBP]_Cơm Thố Anh Nguyễn_BAU_x000a_241231_Cơm Thố Anh Nguyễn_10 cities" xr:uid="{00000000-0004-0000-0800-0000A7040000}"/>
    <hyperlink ref="DI14" location="null!549:549" display="[SuperVIP]_Highlands Coffee_14-18.4 241231_Highlands Coffee_36 cities" xr:uid="{00000000-0004-0000-0800-0000A8040000}"/>
    <hyperlink ref="DJ14" location="null!G514" display=" [VIP]_Trà Sữa May Cha_18-20Apr HCM250102_Trà Sữa May Cha_7 cities_x000a_" xr:uid="{00000000-0004-0000-0800-0000A9040000}"/>
    <hyperlink ref="DK14" location="null!475:475" display="[VIP]_Gà Rán Popeyes_18-20/04_x000a_241231_Gà Rán Popeyes_9 cities" xr:uid="{00000000-0004-0000-0800-0000AA040000}"/>
    <hyperlink ref="DL14" location="null!472:472" display="[VIP]_Pizza Hut_18-20/04_x000a_241231_Pizza Hut_20 cities" xr:uid="{00000000-0004-0000-0800-0000AB040000}"/>
    <hyperlink ref="DM14" location="null!G518" display="[VIP]_Gong Cha_Apr 20240506_Gong Cha_3 cities" xr:uid="{00000000-0004-0000-0800-0000AC040000}"/>
    <hyperlink ref="DN14" location="null!474:474" display="[VIP]_Gà Rán Texas Chicken_21-24/04_x000a_250102_Gà Rán Texas Chicken_6 cities" xr:uid="{00000000-0004-0000-0800-0000AD040000}"/>
    <hyperlink ref="DO14" location="null!G524" display="[SuperVIP]_Phê La_21-25Apr  HP,VT,HA,DL,DN" xr:uid="{00000000-0004-0000-0800-0000AE040000}"/>
    <hyperlink ref="DP14" location="null!650:650" display="[SJBP]_Cơm Thố Anh Nguyễn_BAU_x000a_241231_Cơm Thố Anh Nguyễn_10 cities" xr:uid="{00000000-0004-0000-0800-0000AF040000}"/>
    <hyperlink ref="DQ14" location="null!466:466" display="[SuperVIP]_McDonald's_25-27/04_x000a_240722_McDonald's_4 cities" xr:uid="{00000000-0004-0000-0800-0000B0040000}"/>
    <hyperlink ref="DR14" location="null!466:466" display="[SuperVIP]_McDonald's_25-27/04_x000a_240722_McDonald's_4 cities_x000a_[SJBP]_Gà Rán KFC_129k_x000a_241231_Gà Rán KFC_25 cities trừ tỉnh BH, BD, KH, HP" xr:uid="{00000000-0004-0000-0800-0000B1040000}"/>
    <hyperlink ref="DS14" location="null!466:466" display="[SuperVIP]_McDonald's_25-27/04_x000a_240722_McDonald's_4 cities_x000a_[SJBP]_Gà Rán KFC_129k_x000a_241231_Gà Rán KFC_25 cities trừ tỉnh BH, BD, KH, HP" xr:uid="{00000000-0004-0000-0800-0000B2040000}"/>
    <hyperlink ref="DT14" location="null!650:650" display="[SJBP]_Cơm Thố Anh Nguyễn_BAU_x000a_241231_Cơm Thố Anh Nguyễn_10 cities" xr:uid="{00000000-0004-0000-0800-0000B3040000}"/>
    <hyperlink ref="DU14" location="null!476:476" display="[SuperVIP]_Lotteria DI_28-30/04_x000a_241231_Lotteria DI_27 cities" xr:uid="{00000000-0004-0000-0800-0000B4040000}"/>
    <hyperlink ref="DV14" location="null!476:476" display="[SuperVIP]_Lotteria DI_28-30/04_x000a_241231_Lotteria DI_27 cities" xr:uid="{00000000-0004-0000-0800-0000B5040000}"/>
    <hyperlink ref="DX14" location="null!734:734" display="[SJBP]_Gà Rán Popeyes_BOGO May_x000a_241231_Gà Rán Popeyes_9 cities" xr:uid="{00000000-0004-0000-0800-0000B6040000}"/>
    <hyperlink ref="DY14" location="null!730:730" display="[VIP]_Cơm Thố Anh Nguyễn_01-05/05_x000a_250803_Cơm Thố Anh Nguyễn_12 cities" xr:uid="{00000000-0004-0000-0800-0000B7040000}"/>
    <hyperlink ref="DZ14" location="null!732:732" display="12h-16h[VIP]_Domino's Pizza_02-04/05_x000a_ 250116_Domino pizza_11 cities" xr:uid="{00000000-0004-0000-0800-0000B8040000}"/>
    <hyperlink ref="EA14" location="null!721:721" display="[SuperVIP]_Gà Rán KFC_01-04/05_x000a_241231_Gà Rán KFC_25 cities" xr:uid="{00000000-0004-0000-0800-0000B9040000}"/>
    <hyperlink ref="EC14" location="null!768:768" display="[SuperVIP]_Highlands Coffee_5-9.5 241231_Highlands Coffee_36 cities" xr:uid="{00000000-0004-0000-0800-0000BA040000}"/>
    <hyperlink ref="ED14" location="null!768:768" display="[SuperVIP]_Highlands Coffee_5-9.5 241231_Highlands Coffee_36 cities" xr:uid="{00000000-0004-0000-0800-0000BB040000}"/>
    <hyperlink ref="EG14" location="null!723:723" display="[SuperVIP]_Gà Rán Popeyes_08-11/05_x000a_241231_Gà Rán Popeyes_9 cities" xr:uid="{00000000-0004-0000-0800-0000BC040000}"/>
    <hyperlink ref="EH14" location="null!728:728" display="[VIP]_Pizza Hut_09-11/05" xr:uid="{00000000-0004-0000-0800-0000BD040000}"/>
    <hyperlink ref="EI14" location="null!768:768" display="[SuperVIP]_Highlands Coffee_5-9.5 241231_Highlands Coffee_36 cities" xr:uid="{00000000-0004-0000-0800-0000BE040000}"/>
    <hyperlink ref="EJ14" location="null!G711" display="[SuperVIP]_Phê La_12-16May HP,VT,HA,DL,DN" xr:uid="{00000000-0004-0000-0800-0000BF040000}"/>
    <hyperlink ref="EK14" location="null!737:737" display="[SJBP]_McDonald's_BAU 99k_x000a_250416_McDonald's_5 cities_x000a_" xr:uid="{00000000-0004-0000-0800-0000C0040000}"/>
    <hyperlink ref="EM14" location="null!597:597" display="[VIP]_Nutifood_May (Bình Dương, BR-VT, Đồng Nai)" xr:uid="{00000000-0004-0000-0800-0000C1040000}"/>
    <hyperlink ref="EN14" location="null!722:722" display="[SuperVIP]_Gà Rán KFC_16-18/05" xr:uid="{00000000-0004-0000-0800-0000C2040000}"/>
    <hyperlink ref="EO14" location="null!725:725" display="[SuperVIP]_Pizza Hut_16-18/05" xr:uid="{00000000-0004-0000-0800-0000C3040000}"/>
    <hyperlink ref="EP14" location="null!G716" display="[VIP]_Gong Cha_May 20240506_Gong Cha_3 cities" xr:uid="{00000000-0004-0000-0800-0000C4040000}"/>
    <hyperlink ref="EQ14" location="null!772:772" display="[VIP]_The Coffee House_20-22.5 241231_The Coffee House_7 cities" xr:uid="{00000000-0004-0000-0800-0000C5040000}"/>
    <hyperlink ref="ER14" location="null!G716" display="[VIP]_Gong Cha_May 20240506_Gong Cha_3 cities" xr:uid="{00000000-0004-0000-0800-0000C6040000}"/>
    <hyperlink ref="ES14" location="null!872:872" display="[VIP]_KATINAT Coffee &amp; Tea House_M2T1 22-23.5 250119_Katinat Saigon Kafe_11 cities" xr:uid="{00000000-0004-0000-0800-0000C7040000}"/>
    <hyperlink ref="ET14" location="null!726:726" display="[SuperVIP]_McDonald's_22-25/05" xr:uid="{00000000-0004-0000-0800-0000C8040000}"/>
    <hyperlink ref="EU14" location="null!726:726" display="[SuperVIP]_McDonald's_22-25/05" xr:uid="{00000000-0004-0000-0800-0000C9040000}"/>
    <hyperlink ref="EV14" location="null!G707" display="[VIP]_Trà Sữa May Cha_May  250102_Trà Sữa May Cha_7 cities" xr:uid="{00000000-0004-0000-0800-0000CA040000}"/>
    <hyperlink ref="EW14" location="null!748:748" display="[SJBP]_Gà Rán Popeyes_combo 79k_x000a_241231_Gà Rán Popeyes_9 cities" xr:uid="{00000000-0004-0000-0800-0000CB040000}"/>
    <hyperlink ref="EX14" location="null!737:737" display="[SJBP]_McDonald's_BAU 99k_x000a_250416_McDonald's_5 cities" xr:uid="{00000000-0004-0000-0800-0000CC040000}"/>
    <hyperlink ref="EZ14" location="null!724:724" display="[SuperVIP]_McDonald's_29/05 -01/06 250416_McDonald's_5 cities" xr:uid="{00000000-0004-0000-0800-0000CD040000}"/>
    <hyperlink ref="FA14" location="null!G715" display="[VIP]_Phúc Long Coffee &amp; Tea_28-30May  20240516_Phúc Long Coffee &amp; Tea_17 cities" xr:uid="{00000000-0004-0000-0800-0000CE040000}"/>
    <hyperlink ref="FB14" location="null!734:734" display="[SJBP]_Gà Rán Popeyes_BOGO May_x000a_241231_Gà Rán Popeyes_9 cities" xr:uid="{00000000-0004-0000-0800-0000CF040000}"/>
    <hyperlink ref="FD14" location="null!724:724" display="[SuperVIP]_McDonald's_29/05 -01/06_x000a_250416_McDonald's_5 cities" xr:uid="{00000000-0004-0000-0800-0000D0040000}"/>
    <hyperlink ref="FF14" location="null!877:877" display="[SuperVIP]_Gà Rán KFC_01-04/06" xr:uid="{00000000-0004-0000-0800-0000D1040000}"/>
    <hyperlink ref="FJ14" location="null!880:880" display="[SuperVIP]_Gà Rán Popeyes_05-08/06_x000a_241231_Gà Rán Popeyes_9 cities" xr:uid="{00000000-0004-0000-0800-0000D2040000}"/>
    <hyperlink ref="FK14" location="null!880:880" display="[SuperVIP]_Gà Rán Popeyes_05-08/06_x000a_241231_Gà Rán Popeyes_9 cities" xr:uid="{00000000-0004-0000-0800-0000D3040000}"/>
    <hyperlink ref="FL14" r:id="rId154" location="gid=1258946380&amp;range=979:979" xr:uid="{00000000-0004-0000-0800-0000D4040000}"/>
    <hyperlink ref="FM14" r:id="rId155" location="gid=1258946380&amp;range=979:979" xr:uid="{00000000-0004-0000-0800-0000D5040000}"/>
    <hyperlink ref="FN14" location="null!1012:1012" display="[SJBP]_McDonald's_BAU_x000a_250416_McDonald's_5 cities" xr:uid="{00000000-0004-0000-0800-0000D6040000}"/>
    <hyperlink ref="FP14" r:id="rId156" location="gid=1258946380&amp;range=978:978" xr:uid="{00000000-0004-0000-0800-0000D7040000}"/>
    <hyperlink ref="FQ14" location="null!884:884" display="[VIP]_Pizza Hut_13-15/06" xr:uid="{00000000-0004-0000-0800-0000D8040000}"/>
    <hyperlink ref="FR14" location="null!881:881" display="[SuperVIP]_McDonald's_13-15/06" xr:uid="{00000000-0004-0000-0800-0000D9040000}"/>
    <hyperlink ref="FS14" location="null!889:889" display="[VIP]_Lotteria DI_16-18/06" xr:uid="{00000000-0004-0000-0800-0000DA040000}"/>
    <hyperlink ref="FT14" location="null!981:981" display="[SuperVIP]_Starbucks Coffee_17-19.6 250102_Starbucks Coffee_10 cities" xr:uid="{00000000-0004-0000-0800-0000DB040000}"/>
    <hyperlink ref="FU14" location="null!981:981" display="[SuperVIP]_Starbucks Coffee_17-19.6 250102_Starbucks Coffee_10 cities" xr:uid="{00000000-0004-0000-0800-0000DC040000}"/>
    <hyperlink ref="FV14" location="null!1039:1039" display="[SJBP]_Gà Rán Popeyes_1k" xr:uid="{00000000-0004-0000-0800-0000DD040000}"/>
    <hyperlink ref="FW14" location="null!1018:1018" display="[SJBP]_The Coffee House_WC 241231_The Coffee House_7 cities" xr:uid="{00000000-0004-0000-0800-0000DE040000}"/>
    <hyperlink ref="FX14" location="null!879:879" display="[SuperVIP]_Gà Rán Popeyes_20-22/06" xr:uid="{00000000-0004-0000-0800-0000DF040000}"/>
    <hyperlink ref="FY14" location="null!598:598" display="[VIP]_Nutifood_Jun (Bình Dương, BR-VT, Đồng Nai)" xr:uid="{00000000-0004-0000-0800-0000E0040000}"/>
    <hyperlink ref="FZ14" location="null!1022:1022" display="[JBP]_KATINAT Coffee &amp; Tea House_Ads 1K 250119_Katinat Saigon Kafe_11 cities" xr:uid="{00000000-0004-0000-0800-0000E1040000}"/>
    <hyperlink ref="GA14" location="null!882:882" display="[SuperVIP]_McDonald's_23-26/06" xr:uid="{00000000-0004-0000-0800-0000E2040000}"/>
    <hyperlink ref="GB14" location="null!G942" display="[VIP]_Gong Cha_Jun ĐN_x000a__x000a_[SuperVIP]_The Coffee House_9-11.6 Hải Phòng, Khánh Hòa,  Vũng Tàu, Bình Dương, Tiền Giang, Tây Ninh" xr:uid="{00000000-0004-0000-0800-0000E3040000}"/>
    <hyperlink ref="GC14" location="null!882:882" display="[SuperVIP]_McDonald's_23-26/06" xr:uid="{00000000-0004-0000-0800-0000E4040000}"/>
    <hyperlink ref="GD14" location="null!G934" display="[VIP]_Trà Sữa May Cha_27-29Jun 250102_Trà Sữa May Cha_7 cities" xr:uid="{00000000-0004-0000-0800-0000E5040000}"/>
    <hyperlink ref="GE14" location="null!878:878" display="[SuperVIP]_Gà Rán KFC_27-29/06_x000a_241231_Gà Rán KFC_25 cities" xr:uid="{00000000-0004-0000-0800-0000E6040000}"/>
    <hyperlink ref="GF14" location="null!878:878" display="[SuperVIP]_Gà Rán KFC_27-29/06_x000a_241231_Gà Rán KFC_25 cities" xr:uid="{00000000-0004-0000-0800-0000E7040000}"/>
    <hyperlink ref="GG14" location="null!1021:1021" display="[JBP]_KATINAT Coffee &amp; Tea House_B2G1 250119_Katinat Saigon Kafe_11 cities" xr:uid="{00000000-0004-0000-0800-0000E8040000}"/>
    <hyperlink ref="GK14" location="null!1141:1141" display="[SuperVIP]_Starbucks Coffee_1-3.7 250520_Starbucks Coffee_12 cities" xr:uid="{00000000-0004-0000-0800-0000E9040000}"/>
    <hyperlink ref="GL14" location="null!1258:1258" display="[SJBP]_The Coffee House_WC_Fri 241231_The Coffee House_7 cities" xr:uid="{00000000-0004-0000-0800-0000EA040000}"/>
    <hyperlink ref="GM14" r:id="rId157" location="gid=1258946380&amp;range=966:966" xr:uid="{00000000-0004-0000-0800-0000EB040000}"/>
    <hyperlink ref="GN14" r:id="rId158" location="gid=1258946380&amp;range=966:966" xr:uid="{00000000-0004-0000-0800-0000EC040000}"/>
    <hyperlink ref="GP14" location="null!1143:1143" display="[SuperVIP]_The Coffee House_8-10.7 241231_The Coffee House_7 cities" xr:uid="{00000000-0004-0000-0800-0000ED040000}"/>
    <hyperlink ref="GQ14" location="null!1143:1143" display="[SuperVIP]_The Coffee House_8-10.7 241231_The Coffee House_7 cities" xr:uid="{00000000-0004-0000-0800-0000EE040000}"/>
    <hyperlink ref="GR14" location="null!1142:1142" display="[SuperVIP]_Highlands Coffee_7-11.7 241231_Highlands Coffee_36 cities" xr:uid="{00000000-0004-0000-0800-0000EF040000}"/>
    <hyperlink ref="GS14" location="null!1142:1142" display="[SuperVIP]_Highlands Coffee_7-11.7 241231_Highlands Coffee_36 cities" xr:uid="{00000000-0004-0000-0800-0000F0040000}"/>
    <hyperlink ref="GT14" r:id="rId159" location="gid=1258946380&amp;range=968:968" xr:uid="{00000000-0004-0000-0800-0000F1040000}"/>
    <hyperlink ref="GU14" location="null!1267:1267" display="[SJBP]_McDonald's_2T2 250707_McDonald's_6 cities" xr:uid="{00000000-0004-0000-0800-0000F2040000}"/>
    <hyperlink ref="GV14" location="null!G1152" display="[VIP]_Gong Cha_Jul 20240506_Gong Cha_3 cities" xr:uid="{00000000-0004-0000-0800-0000F3040000}"/>
    <hyperlink ref="GW14" location="null!1144:1144" display="[SuperVIP]_Highlands Coffee_14-18.7 241231_Highlands Coffee_36 cities" xr:uid="{00000000-0004-0000-0800-0000F4040000}"/>
    <hyperlink ref="GX14" location="null!969:969" display="[VIP]_Lotteria DI_14-17/07[250424_Lotteria DI_32 cities" xr:uid="{00000000-0004-0000-0800-0000F5040000}"/>
    <hyperlink ref="GY14" location="null!1144:1144" display="[SuperVIP]_Highlands Coffee_14-18.7 241231_Highlands Coffee_36 cities" xr:uid="{00000000-0004-0000-0800-0000F6040000}"/>
    <hyperlink ref="GZ14" location="null!971:971" display="[SuperVIP]_Pizza Hut_18-20/07 241231_Pizza Hut_20 cities" xr:uid="{00000000-0004-0000-0800-0000F7040000}"/>
    <hyperlink ref="HA14" location="null!965:965" display="[SuperVIP]_Gà Rán KFC_18-20/07 241231_Gà Rán KFC_25 cities" xr:uid="{00000000-0004-0000-0800-0000F8040000}"/>
    <hyperlink ref="HB14" location="null!1182:1182" display="[VIP]_Nutifood_Jul_x000a_(Bình Dương, BR-VT, Đồng Nai)" xr:uid="{00000000-0004-0000-0800-0000F9040000}"/>
    <hyperlink ref="HC14" location="null!1267:1267" display="[SJBP]_McDonald's_2T2" xr:uid="{00000000-0004-0000-0800-0000FA040000}"/>
    <hyperlink ref="HD14" location="null!1146:1146" display="[VIP]_The Coffee House_21-23.7 241231_The Coffee House_7 cities" xr:uid="{00000000-0004-0000-0800-0000FB040000}"/>
    <hyperlink ref="HE14" location="null!970:970" display="[VIP]_Gà Rán Texas Chicken_21-24/07 250102_Gà Rán Texas Chicken_6 cities" xr:uid="{00000000-0004-0000-0800-0000FC040000}"/>
    <hyperlink ref="HF14" location="null!1236:1236" display="[JBP]_KATINAT Coffee &amp; Tea House_Ads 1K 250119_Katinat Saigon Kafe_11 cities" xr:uid="{00000000-0004-0000-0800-0000FD040000}"/>
    <hyperlink ref="HG14" location="null!G1150" display="[SuperVIP]_Phúc Long Coffee &amp; Tea_Jul 20240516_Phúc Long Coffee &amp; Tea_17 cities" xr:uid="{00000000-0004-0000-0800-0000FE040000}"/>
    <hyperlink ref="HH14" r:id="rId160" location="gid=1258946380&amp;range=967:967" xr:uid="{00000000-0004-0000-0800-0000FF040000}"/>
    <hyperlink ref="HI14" location="null!1163:1163" display="[SJBP]_Gà Rán Popeyes_BOGO_x000a_241231_Gà Rán Popeyes_9 cities" xr:uid="{00000000-0004-0000-0800-000000050000}"/>
    <hyperlink ref="HJ14" location="null!1267:1267" display="[SJBP]_McDonald's_2T2" xr:uid="{00000000-0004-0000-0800-000001050000}"/>
    <hyperlink ref="HK14" location="null!1267:1267" display="[SJBP]_McDonald's_2T2" xr:uid="{00000000-0004-0000-0800-000002050000}"/>
    <hyperlink ref="HL14" location="null!G1152" display="[VIP]_Gong Cha_Jul 20240506_Gong Cha_3 cities" xr:uid="{00000000-0004-0000-0800-000003050000}"/>
    <hyperlink ref="HM14" location="null!1163:1163" display="[SJBP]_Gà Rán Popeyes_BOGO_x000a_241231_Gà Rán Popeyes_9 cities" xr:uid="{00000000-0004-0000-0800-000004050000}"/>
    <hyperlink ref="HO14" location="null!1329:1329" display="[SuperVIP]_McDonald's_01-03/08_x000a_ 250707_McDonald's_6 cities" xr:uid="{00000000-0004-0000-0800-000005050000}"/>
    <hyperlink ref="HP14" location="null!1336:1336" display="[VIP]_Pizza Hut_01-03/08_x000a_ 241231_Pizza Hut_20 cities" xr:uid="{00000000-0004-0000-0800-000006050000}"/>
    <hyperlink ref="HQ14" location="null!1329:1329" display="[SuperVIP]_McDonald's_01-03/08_x000a_ 250707_McDonald's_6 cities" xr:uid="{00000000-0004-0000-0800-000007050000}"/>
    <hyperlink ref="HR14" location="null!1394:1394" display="[SuperVIP]_Highlands Coffee_4-8.8 241231_Highlands Coffee_36 cities" xr:uid="{00000000-0004-0000-0800-000008050000}"/>
    <hyperlink ref="HS14" location="null!1340:1340" display="[VIP]_Gà Rán Texas Chicken_04-07/08_x000a_ 250102_Gà Rán Texas Chicken_6 cities" xr:uid="{00000000-0004-0000-0800-000009050000}"/>
    <hyperlink ref="HT14" location="null!1395:1395" display="[SuperVIP]_The Coffee House_4-6.8 241231_The Coffee House_7 cities" xr:uid="{00000000-0004-0000-0800-00000A050000}"/>
    <hyperlink ref="HU14" location="null!1340:1340" display="[VIP]_Gà Rán Texas Chicken_04-07/08_x000a_ 250102_Gà Rán Texas Chicken_6 cities_x000a__x000a_[SuperVIP]_Highlands Coffee_4-8.8 Vũng Tàu, Bắc Ninh, Lâm Đồng, Quảng Nam, Quảng Ninh, Thái Nguyên, Nghệ An,Đắk Lắk, Thanh Hóa, Bình Định, Bình Thuận, Long An, An Giang, Tiền Giang, Hai Duong, Nam Dinh City, Dong Thap, Kien Giang, Phu Yen, Bac Lieu, Ben Tre, Ca Mau, Hau Giang, Soc Trang, Tra Vinh, Vinh Long, Binh Phuoc, Gia Lai, Ninh Thuan, Tay Ninh" xr:uid="{00000000-0004-0000-0800-00000B050000}"/>
    <hyperlink ref="HV14" location="null!119:119" display="8h-10hh [SJBP]__Brand 50% 241231_All OTH 2025_36 cities_x000a_10h-13h [SJBP]_Lotteria_88  250424_Lotteria DI_32 cities_x000a_13h-16h [VIP]_Phúc Long Coffee &amp; Tea_Spike 8.8" xr:uid="{00000000-0004-0000-0800-00000C050000}"/>
    <hyperlink ref="HW14" location="null!1331:1331" display="[SuperVIP]_Gà Rán KFC_08-10/08 c" xr:uid="{00000000-0004-0000-0800-00000D050000}"/>
    <hyperlink ref="HX14" location="null!1418:1418" display="[SJBP]_Gà Rán Popeyes_BOGO_x000a_241231_Gà Rán Popeyes_9 cities" xr:uid="{00000000-0004-0000-0800-00000E050000}"/>
    <hyperlink ref="HY14" location="null!1396:1396" display="[SuperVIP]_Highlands Coffee_11-14.8 241231_Highlands Coffee_36 cities" xr:uid="{00000000-0004-0000-0800-00000F050000}"/>
    <hyperlink ref="HZ14" location="null!1516:1516" display="[SJBP]_Cơm Thố Anh Nguyễn_Aug 250718_Cơm Thố Anh Nguyễn_11 cities" xr:uid="{00000000-0004-0000-0800-000010050000}"/>
    <hyperlink ref="IA14" location="null!1341:1341" display="[VIP]_Cơm Thố Anh Nguyễn_13-17/08" xr:uid="{00000000-0004-0000-0800-000011050000}"/>
    <hyperlink ref="IB14" location="null!1396:1396" display="[SuperVIP]_Highlands Coffee_11-14.8 241231_Highlands Coffee_36 cities" xr:uid="{00000000-0004-0000-0800-000012050000}"/>
    <hyperlink ref="IC14" location="null!1333:1333" display="[SuperVIP]_Gà Rán Popeyes_14-17/08_x000a_241231_Gà Rán Popeyes_9 cities" xr:uid="{00000000-0004-0000-0800-000013050000}"/>
    <hyperlink ref="ID14" location="null!1183:1183" display="[VIP]_Nutifood_Aug_x000a_(Bình Dương, BR-VT, Đồng Nai)" xr:uid="{00000000-0004-0000-0800-000014050000}"/>
    <hyperlink ref="IE14" location="null!1333:1333" display="[SuperVIP]_Gà Rán Popeyes_14-17/08_x000a_241231_Gà Rán Popeyes_9 cities" xr:uid="{00000000-0004-0000-0800-000015050000}"/>
    <hyperlink ref="IF14" location="null!1397:1397" display="[VIP]_The Coffee House_18-20.8 241231_The Coffee House_7 cities" xr:uid="{00000000-0004-0000-0800-000016050000}"/>
    <hyperlink ref="IG14" location="null!1555:1555" display="[SJBP]_Starbucks Coffee_Indi 19-21.8 250520_Starbucks Coffee_12 cities" xr:uid="{00000000-0004-0000-0800-000017050000}"/>
    <hyperlink ref="IH14" location="null!1339:1339" display="[VIP]_Lotteria_18-21/08 250424_Lotteria DI_32 cities" xr:uid="{00000000-0004-0000-0800-000018050000}"/>
    <hyperlink ref="II14" location="null!119:119" display="[SJBP]__Brand 50% 241231_All OTH 2025_36 cities" xr:uid="{00000000-0004-0000-0800-000019050000}"/>
    <hyperlink ref="IJ14" location="null!1418:1418" display="[SJBP]_Gà Rán Popeyes_BOGO_x000a_241231_Gà Rán Popeyes_9 cities" xr:uid="{00000000-0004-0000-0800-00001A050000}"/>
    <hyperlink ref="IK14" location="null!1330:1330" display="[SuperVIP]_McDonald's_22-24/08_x000a_ 250707_McDonald's_6 cities" xr:uid="{00000000-0004-0000-0800-00001B050000}"/>
    <hyperlink ref="IL14" location="null!1330:1330" display="[SuperVIP]_McDonald's_22-24/08_x000a_ 250707_McDonald's_6 cities" xr:uid="{00000000-0004-0000-0800-00001C050000}"/>
    <hyperlink ref="IM14" location="null!1575:1575" display="[JBP]_KATINAT Coffee &amp; Tea House_BOGO 20, 25.08 250119_Katinat Saigon Kafe_11 cities" xr:uid="{00000000-0004-0000-0800-00001D050000}"/>
    <hyperlink ref="IN14" location="null!1399:1399" display="[SuperVIP]_Starbucks Coffee_26-28.8 250520_Starbucks Coffee_12 cities" xr:uid="{00000000-0004-0000-0800-00001E050000}"/>
    <hyperlink ref="IO14" location="null!1334:1334" display="[SuperVIP]_Gà Rán Popeyes_25-28/08_x000a_241231_Gà Rán Popeyes_9 cities" xr:uid="{00000000-0004-0000-0800-00001F050000}"/>
    <hyperlink ref="IP14" location="null!1399:1399" display="[SuperVIP]_Starbucks Coffee_26-28.8 250520_Starbucks Coffee_12 cities" xr:uid="{00000000-0004-0000-0800-000020050000}"/>
    <hyperlink ref="IQ14" location="null!1332:1332" display="[SuperVIP]_Gà Rán KFC_29-31/08 241231_Gà Rán KFC_25 cities" xr:uid="{00000000-0004-0000-0800-000021050000}"/>
    <hyperlink ref="IR14" location="null!1422:1422" display="[SJBP]_McDonald's_2T2_x000a_250707_McDonald's_6 cities " xr:uid="{00000000-0004-0000-0800-000022050000}"/>
    <hyperlink ref="IS14" location="null!1332:1332" display="[SuperVIP]_Gà Rán KFC_29-31/08 241231_Gà Rán KFC_25 cities" xr:uid="{00000000-0004-0000-0800-000023050000}"/>
    <hyperlink ref="IU14" location="null!119:119" display="[SJBP]__Brand 50% 241231_All OTH 2025_36 cities" xr:uid="{00000000-0004-0000-0800-000024050000}"/>
    <hyperlink ref="IV14" location="null!119:119" display="[SJBP]__Brand 50% 241231_All OTH 2025_36 cities" xr:uid="{00000000-0004-0000-0800-000025050000}"/>
    <hyperlink ref="IX14" location="null!1650:1650" display="[SuperVIP]_The Coffee House_3-5.9 241231_The Coffee House_7 cities" xr:uid="{00000000-0004-0000-0800-000026050000}"/>
    <hyperlink ref="IY14" location="null!1484:1484" display="[VIP]_Pizza Hut_05-07/09_x000a_241231_Pizza Hut_20 cities" xr:uid="{00000000-0004-0000-0800-000027050000}"/>
    <hyperlink ref="IZ14" location="null!1666:1666" display="[SJBP]_McDonald's_2t2_x000a_ 250707_McDonald's_6 cities" xr:uid="{00000000-0004-0000-0800-000028050000}"/>
    <hyperlink ref="JA14" location="null!1666:1666" display="[SJBP]_McDonald's_2t2_x000a_ 250707_McDonald's_6 cities" xr:uid="{00000000-0004-0000-0800-000029050000}"/>
    <hyperlink ref="JC14" location="null!119:119" display="[SJBP]__Brand 50% 241231_All OTH 2025_36 cities" xr:uid="{00000000-0004-0000-0800-00002A050000}"/>
    <hyperlink ref="JD14" location="null!119:119" display="[SJBP]__Brand 50% 241231_All OTH 2025_36 cities" xr:uid="{00000000-0004-0000-0800-00002B050000}"/>
    <hyperlink ref="JE14" location="null!G1673" display="[SJBP]_Phúc Long Coffee &amp; Tea_10k - Sep 20240516_Phúc Long Coffee &amp; Tea_17 cities" xr:uid="{00000000-0004-0000-0800-00002C050000}"/>
    <hyperlink ref="JG14" location="null!1634:1634" display="[SJBP]_Gà Rán Popeyes_1T1_x000a_241231_Gà Rán Popeyes_9 cities" xr:uid="{00000000-0004-0000-0800-00002D050000}"/>
    <hyperlink ref="JH14" location="null!1479:1479" display="[SuperVIP]_McDonald's_12-14/09_x000a_250707_McDonald's_6 cities" xr:uid="{00000000-0004-0000-0800-00002E050000}"/>
    <hyperlink ref="JI14" location="null!1651:1651" display="[VIP]_The Coffee House_15-17.9 241231_The Coffee House_7 cities" xr:uid="{00000000-0004-0000-0800-00002F050000}"/>
    <hyperlink ref="JJ14" location="null!1651:1651" display="[VIP]_The Coffee House_15-17.9 241231_The Coffee House_7 cities" xr:uid="{00000000-0004-0000-0800-000030050000}"/>
    <hyperlink ref="JK14" location="null!1651:1651" display="[VIP]_The Coffee House_15-17.9 241231_The Coffee House_7 cities" xr:uid="{00000000-0004-0000-0800-000031050000}"/>
    <hyperlink ref="JL14" location="null!G1574" display="[SuperVIP]_Phúc Long Coffee &amp; Tea_17-19Sep 20240516_Phúc Long Coffee &amp; Tea_17 cities_x000a_" xr:uid="{00000000-0004-0000-0800-000032050000}"/>
    <hyperlink ref="JM14" location="null!1482:1482" display="[SuperVIP]_Gà Rán Popeyes_18-21/09_x000a_241231_Gà Rán Popeyes_9 cities" xr:uid="{00000000-0004-0000-0800-000033050000}"/>
    <hyperlink ref="JN14" location="null!1666:1666" display="[SJBP]_McDonald's_2t2_x000a_ 250707_McDonald's_6 cities" xr:uid="{00000000-0004-0000-0800-000034050000}"/>
    <hyperlink ref="JO14" location="null!1482:1482" display="[SuperVIP]_Gà Rán Popeyes_18-21/09_x000a_241231_Gà Rán Popeyes_9 cities" xr:uid="{00000000-0004-0000-0800-000035050000}"/>
    <hyperlink ref="JP14" location="null!1135:1135" display="[SuperVIP]_Highlands Coffee_22-26.9 241231_Highlands Coffee_36 cities" xr:uid="{00000000-0004-0000-0800-000036050000}"/>
    <hyperlink ref="JQ14" location="null!1485:1485" display="[VIP]_Lotteria_22-25/09_x000a_250424_Lotteria DI_32 cities" xr:uid="{00000000-0004-0000-0800-000037050000}"/>
    <hyperlink ref="JR14" location="null!1652:1652" display="[SuperVIP]_Starbucks Coffee_23-25.9 250520_Starbucks Coffee_12 cities" xr:uid="{00000000-0004-0000-0800-000038050000}"/>
    <hyperlink ref="JS14" location="null!1135:1135" display="[SuperVIP]_Highlands Coffee_22-26.9 241231_Highlands Coffee_36 cities" xr:uid="{00000000-0004-0000-0800-000039050000}"/>
    <hyperlink ref="JT14" location="null!1666:1666" display="[SJBP]_McDonald's_2t2_x000a_ 250707_McDonald's_6 cities" xr:uid="{00000000-0004-0000-0800-00003A050000}"/>
    <hyperlink ref="JU14" location="null!1634:1634" display="[SJBP]_Gà Rán Popeyes_1T1_x000a_241231_Gà Rán Popeyes_9 cities" xr:uid="{00000000-0004-0000-0800-00003B050000}"/>
    <hyperlink ref="JV14" location="null!1481:1481" display="[SuperVIP]_Gà Rán KFC_26-28/09 241231_Gà Rán KFC_25 cities" xr:uid="{00000000-0004-0000-0800-00003C050000}"/>
    <hyperlink ref="JW14" location="null!1666:1666" display="[SJBP]_McDonald's_2t2_x000a_ 250707_McDonald's_6 cities" xr:uid="{00000000-0004-0000-0800-00003D050000}"/>
    <hyperlink ref="JX14" location="null!1882:1882" display="[SJBP]__Brand 50% 241231_All OTH 2025_36 cities_x000a_[SJBP]_The Coffee House_Lồng đèn_x000a_ 241231_The Coffee House_7 cities" xr:uid="{00000000-0004-0000-0800-00003E050000}"/>
    <hyperlink ref="JZ14" location="null!1846:1846" display="[SJBP]_McDonald's_BAU_x000a_250707_McDonald's_6 cities" xr:uid="{00000000-0004-0000-0800-00003F050000}"/>
    <hyperlink ref="KA14" location="null!1739:1739" display="[SuperVIP]_Gà Rán Popeyes_02-05/10_x000a_241231_Gà Rán Popeyes_9 cities" xr:uid="{00000000-0004-0000-0800-000040050000}"/>
    <hyperlink ref="KB14" location="null!1856:1856" display="[SJBP]_McDonald's_2/10 - 22/10_x000a_ 250707_McDonald's_6 cities" xr:uid="{00000000-0004-0000-0800-000041050000}"/>
    <hyperlink ref="KC14" location="null!1856:1856" display="[SJBP]_McDonald's_2/10 - 22/10_x000a_ 250707_McDonald's_6 cities" xr:uid="{00000000-0004-0000-0800-000042050000}"/>
    <hyperlink ref="KD14" location="null!1739:1739" display="[SuperVIP]_Gà Rán Popeyes_02-05/10_x000a_241231_Gà Rán Popeyes_9 cities" xr:uid="{00000000-0004-0000-0800-000043050000}"/>
    <hyperlink ref="KE14" location="null!119:119" display="[SJBP]__Brand 50% 241231_All OTH 2025_36 cities" xr:uid="{00000000-0004-0000-0800-000044050000}"/>
    <hyperlink ref="KF14" location="null!1741:1741" display="[VIP]_Gà Rán Texas Chicken_06-09/10_x000a_250102_Gà Rán Texas Chicken_6 cities" xr:uid="{00000000-0004-0000-0800-000045050000}"/>
    <hyperlink ref="KG14" location="null!1788:1788" display="[SuperVIP]_Highlands Coffee_6-10.10 241231_Highlands Coffee_36 cities" xr:uid="{00000000-0004-0000-0800-000046050000}"/>
    <hyperlink ref="KH14" location="null!1788:1788" display="[SuperVIP]_Highlands Coffee_6-10.10 241231_Highlands Coffee_36 cities" xr:uid="{00000000-0004-0000-0800-000047050000}"/>
    <hyperlink ref="KJ14" location="null!1847:1847" display="[SJBP]_McDonald's_119k_x000a_250707_McDonald's_6 cities" xr:uid="{00000000-0004-0000-0800-000048050000}"/>
    <hyperlink ref="KK14" location="null!1742:1742" display="[SuperVIP]_Gà Rán KFC_10-12/10_x000a_ 241231_Gà Rán KFC_25 cities" xr:uid="{00000000-0004-0000-0800-000049050000}"/>
    <hyperlink ref="KL14" location="null!1884:1884" display="[VIP]_Gà Rán Texas Chicken_13-16/10_x000a_250102_Gà Rán Texas Chicken_6 cities_x000a_[SuperVIP]_Highlands Coffee_13-17.10 Vũng Tàu, Bắc Ninh, Lâm Đồng, Quảng Nam, Quảng Ninh, Thái Nguyên, Nghệ An,Đắk Lắk, Thanh Hóa, Bình Định, Bình Thuận, Long An, An Giang, Tiền Giang, Hai Duong, Nam Dinh City, Dong Thap, Kien Giang, Phu Yen, Bac Lieu, Ben Tre, Ca Mau, Hau Giang, Soc Trang, Tra Vinh, Vinh Long, Binh Phuoc, Gia Lai, Ninh Thuan, Tay Ninh" xr:uid="{00000000-0004-0000-0800-00004A050000}"/>
    <hyperlink ref="KN14" location="null!1751:1751" display="[VIP]_Cơm Thố Anh Nguyễn_15-19/10_x000a_250718_Cơm Thố Anh Nguyễn_11 cities" xr:uid="{00000000-0004-0000-0800-00004B050000}"/>
    <hyperlink ref="KO14" location="null!1744:1744" display="[VIP]_Lotteria_13-16/10" xr:uid="{00000000-0004-0000-0800-00004C050000}"/>
    <hyperlink ref="KP14" location="null!1751:1751" display="[VIP]_Cơm Thố Anh Nguyễn_15-19/10_x000a_250718_Cơm Thố Anh Nguyễn_11 cities" xr:uid="{00000000-0004-0000-0800-00004D050000}"/>
    <hyperlink ref="KQ14" location="null!1897:1897" display="[PNS]_Pepsi Meal_Oct_CT, KH, BH, HP, Hue, BD_x000a_Text: Giảm 50K" xr:uid="{00000000-0004-0000-0800-00004E050000}"/>
    <hyperlink ref="KR14" location="null!1745:1745" display="[SuperVIP]_McDonald's_17-19/10_x000a_ 250707_McDonald's_6 cities" xr:uid="{00000000-0004-0000-0800-00004F050000}"/>
    <hyperlink ref="KT14" location="null!1747:1747" display="[VIP]_Gà Rán Popeyes_20-23/10" xr:uid="{00000000-0004-0000-0800-000050050000}"/>
    <hyperlink ref="KU14" location="null!1747:1747" display="[VIP]_Gà Rán Popeyes_20-23/10" xr:uid="{00000000-0004-0000-0800-000051050000}"/>
    <hyperlink ref="KV14" location="null!1874:1874" display="[SJBP]_Cơm Thố Anh Nguyễn_Oct_x000a_250718_Cơm Thố Anh Nguyễn_11 cities" xr:uid="{00000000-0004-0000-0800-000052050000}"/>
    <hyperlink ref="KW14" location="null!1821:1821" display="[SuperVIP]_Cơm Thố Anh Nguyễn_22-26/10_x000a_250718_Cơm Thố Anh Nguyễn_11 cities" xr:uid="{00000000-0004-0000-0800-000053050000}"/>
    <hyperlink ref="KX14" location="null!1897:1897" display="[PNS]_Pepsi Meal_Oct_CT, KH, BH, HP, Hue, BD" xr:uid="{00000000-0004-0000-0800-000054050000}"/>
    <hyperlink ref="KY14" location="null!1748:1748" display="[SuperVIP]_McDonald's_24-26/10" xr:uid="{00000000-0004-0000-0800-000055050000}"/>
    <hyperlink ref="KZ14" location="null!1849:1849" display="[SJBP]_McDonald's_3 được 6_x000a_ 250707_McDonald's_6 cities" xr:uid="{00000000-0004-0000-0800-000056050000}"/>
    <hyperlink ref="LA14" location="null!1795:1795" display="[VIP]_Starbucks Coffee_28-30.10 250822_Starbucks Coffee_13 cities" xr:uid="{00000000-0004-0000-0800-000057050000}"/>
    <hyperlink ref="LB14" location="null!1750:1750" display="[SuperVIP]_Gà Rán KFC_27-29/10" xr:uid="{00000000-0004-0000-0800-000058050000}"/>
    <hyperlink ref="LC14" location="null!1874:1874" display="[SJBP]_Cơm Thố Anh Nguyễn_Oct_x000a_250718_Cơm Thố Anh Nguyễn_11 cities" xr:uid="{00000000-0004-0000-0800-000059050000}"/>
    <hyperlink ref="LD14" location="null!1925:1925" display="[VIP]_NutiFood Ngôi Nhà Dinh Dưỡng_Oct_Compensation_x000a_(Bình Dương, Vũng Tàu, Đồng Nai)_x000a__x000a_20g - 24g: 7-Eleven (Bình Dương)" xr:uid="{00000000-0004-0000-0800-00005A050000}"/>
    <hyperlink ref="LF14" location="null!1933:1933" display=" [SuperVIP]_McDonald's_31/10-02/11" xr:uid="{00000000-0004-0000-0800-00005B050000}"/>
    <hyperlink ref="LG14" location="null!1933:1933" display=" [SuperVIP]_McDonald's_31/10-02/11" xr:uid="{00000000-0004-0000-0800-00005C050000}"/>
    <hyperlink ref="LH14" location="null!1936:1936" display="8h-14h [VIP]_Lotteria_03-06/11_x000a_14h-22h: [SuperVIP]_Highlands Coffee_3-7.11 241231_Highlands Coffee_36 cities " xr:uid="{00000000-0004-0000-0800-00005D050000}"/>
    <hyperlink ref="LI14" location="null!1936:1936" display="[VIP]_Lotteria_03-06/11" xr:uid="{00000000-0004-0000-0800-00005E050000}"/>
    <hyperlink ref="LJ14" location="null!2015:2015" display="[SuperVIP]_The Coffee House_3-5.11 251014_The Coffee House_8 cities" xr:uid="{00000000-0004-0000-0800-00005F050000}"/>
    <hyperlink ref="LK14" location="null!119:119" display="[SJBP]__Brand 50% 241231_All OTH 2025_36 cities" xr:uid="{00000000-0004-0000-0800-000060050000}"/>
    <hyperlink ref="LM14" location="null!1897:1897" display="[PNS]_Pepsi Meal_Oct_CT, KH, BH, HP, Hue, BD" xr:uid="{00000000-0004-0000-0800-000061050000}"/>
    <hyperlink ref="LN14" location="null!2062:2062" display="[SJBP]_McDonald's_2T2  251025_McDonald's_7 cities" xr:uid="{00000000-0004-0000-0800-000062050000}"/>
    <hyperlink ref="LO14" location="null!2016:2016" display="[SuperVIP]_Highlands Coffee_11-14.11 241231_Highlands Coffee_36 cities" xr:uid="{00000000-0004-0000-0800-000063050000}"/>
    <hyperlink ref="LQ14" location="null!G2045" display="[SuperVIP]_Phê La_11-14Nov HP,VT,HA,DL,DN,KH" xr:uid="{00000000-0004-0000-0800-000064050000}"/>
    <hyperlink ref="LR14" location="null!1940:1940" display="[VIP]_Gà Rán Texas Chicken_10-13/11_x000a_250102_Gà Rán Texas Chicken_6 cities" xr:uid="{00000000-0004-0000-0800-000065050000}"/>
    <hyperlink ref="LT14" location="null!1938:1938" display="[SuperVIP]_Gà Rán Popeyes_13-16/11" xr:uid="{00000000-0004-0000-0800-000066050000}"/>
    <hyperlink ref="LU14" location="null!1938:1938" display="[SuperVIP]_Gà Rán Popeyes_13-16/11" xr:uid="{00000000-0004-0000-0800-000067050000}"/>
    <hyperlink ref="LV14" location="null!2018:2018" display="[VIP]_The Coffee House_17-19.11 251014_The Coffee House_8 cities" xr:uid="{00000000-0004-0000-0800-000068050000}"/>
    <hyperlink ref="LW14" location="null!1941:1941" display="[VIP]_Gà Rán Texas Chicken_17-20/11_x000a_250102_Gà Rán Texas Chicken_6 cities" xr:uid="{00000000-0004-0000-0800-000069050000}"/>
    <hyperlink ref="LX14" location="null!2018:2018" display="[VIP]_The Coffee House_17-19.11 251014_The Coffee House_8 cities" xr:uid="{00000000-0004-0000-0800-00006A050000}"/>
    <hyperlink ref="LY14" location="null!119:119" display="[SJBP]__Brand 50% 241231_All OTH 2025_36 cities" xr:uid="{00000000-0004-0000-0800-00006B050000}"/>
    <hyperlink ref="LZ14" location="null!G2032" display="[SuperVIP]_Trà Sữa May Cha_9k_Nov 250102_Trà Sữa May Cha_7 cities" xr:uid="{00000000-0004-0000-0800-00006C050000}"/>
    <hyperlink ref="MA14" location="null!1942:1942" display="[SuperVIP]_Gà Rán Popeyes_20-23/11" xr:uid="{00000000-0004-0000-0800-00006D050000}"/>
    <hyperlink ref="MB14" location="null!1943:1943" display="[VIP]_Domino's Pizza_21-23/11" xr:uid="{00000000-0004-0000-0800-00006E050000}"/>
    <hyperlink ref="MC14" location="null!G2051" display="8h-15h [SuperVIP]_Phúc Long Coffee &amp; Tea_79k  20240516_Phúc Long Coffee &amp; Tea_17 cities_x000a_15h-16h [SJBP]__Brand 50% 241231_All OTH 2025_36 cities" xr:uid="{00000000-0004-0000-0800-00006F050000}"/>
    <hyperlink ref="MD14" location="null!1944:1944" display="[SuperVIP]_Gà Rán KFC_24-27/11" xr:uid="{00000000-0004-0000-0800-000070050000}"/>
    <hyperlink ref="ME14" location="null!2019:2019" display="[SuperVIP]_Starbucks Coffee_25-27.11 250822_Starbucks Coffee_13 cities" xr:uid="{00000000-0004-0000-0800-000071050000}"/>
    <hyperlink ref="MF14" location="null!2019:2019" display="[SuperVIP]_Starbucks Coffee_25-27.11 250822_Starbucks Coffee_13 cities" xr:uid="{00000000-0004-0000-0800-000072050000}"/>
    <hyperlink ref="MG14" location="null!2031:2031" display="[SJBP]_The Coffee House_WC Fri 251014_The Coffee House_8 cities" xr:uid="{00000000-0004-0000-0800-000073050000}"/>
    <hyperlink ref="MH14" location="null!119:119" display="[SJBP]__Brand 50% 241231_All OTH 2025_36 cities" xr:uid="{00000000-0004-0000-0800-000074050000}"/>
    <hyperlink ref="MI14" location="null!1945:1945" display="[SuperVIP]_McDonald's_28-30/11" xr:uid="{00000000-0004-0000-0800-000075050000}"/>
    <hyperlink ref="MK14" location="null!2163:2163" display="[SuperVIP]_The Coffee House_1-3.12 251014_The Coffee House_8 cities" xr:uid="{00000000-0004-0000-0800-000076050000}"/>
    <hyperlink ref="ML14" location="null!2135:2135" display="[VIP]_Gà Rán Texas Chicken_01-04/12" xr:uid="{00000000-0004-0000-0800-000077050000}"/>
    <hyperlink ref="MM14" location="null!2160:2160" display="[SuperVIP]_Highlands Coffee_1-5.12 241231_Highlands Coffee_36 cities" xr:uid="{00000000-0004-0000-0800-000078050000}"/>
    <hyperlink ref="MN14" location="null!2147:2147" display="10h-13h [SuperVIP]_Cơm Thố Anh Nguyễn_03-07/12_x000a_8h-10h + 13h-16h [SJBP]__Brand 50% 241231_All OTH 2025_36 cities" xr:uid="{00000000-0004-0000-0800-000079050000}"/>
    <hyperlink ref="MO14" location="null!2160:2160" display="[SuperVIP]_Highlands Coffee_1-5.12 241231_Highlands Coffee_36 cities" xr:uid="{00000000-0004-0000-0800-00007A050000}"/>
    <hyperlink ref="MP14" location="null!2133:2133" display="10h-13h[SuperVIP]_Gà Rán KFC_05-07/12_x000a_8h-10h+13-16h  [SJBP]__Brand 50% 241231_All OTH 2025_36 cities" xr:uid="{00000000-0004-0000-0800-00007B050000}"/>
    <hyperlink ref="MQ14" location="null!119:119" display="[SJBP]__Brand 50% 241231_All OTH 2025_36 cities" xr:uid="{00000000-0004-0000-0800-00007C050000}"/>
    <hyperlink ref="MT14" location="null!2136:2136" display="10h-13h &amp; 16-24h: [SuperVIP]_Gà Rán Popeyes_08-11/12" xr:uid="{00000000-0004-0000-0800-00007D050000}"/>
    <hyperlink ref="MU14" location="null!G2212" display="[SuperVIP]_Phúc Long Coffee &amp; Tea_99k  20240516_Phúc Long Coffee &amp; Tea_17 cities" xr:uid="{00000000-0004-0000-0800-00007E050000}"/>
    <hyperlink ref="MW14" location="null!G2339" display="_Brand_Food_giảm 50% OTH 2025_36 cities" xr:uid="{00000000-0004-0000-0800-00007F050000}"/>
    <hyperlink ref="MX14" location="null!G2339" display="_Brand_Food_giảm 50% OTH 2025_36 cities" xr:uid="{00000000-0004-0000-0800-000080050000}"/>
    <hyperlink ref="MY14" location="null!119:119" display="[SJBP]__Brand 50% 241231_All OTH 2025_36 cities" xr:uid="{00000000-0004-0000-0800-000081050000}"/>
    <hyperlink ref="MZ14" location="null!G2209" display="[SuperVIP]_Phúc Long Coffee &amp; Tea_79k 20240516_Phúc Long Coffee &amp; Tea_17 cities" xr:uid="{00000000-0004-0000-0800-000082050000}"/>
    <hyperlink ref="NA14" location="null!119:119" display="[SJBP]__Brand 50% 241231_All OTH 2025_36 cities" xr:uid="{00000000-0004-0000-0800-000083050000}"/>
    <hyperlink ref="NB14" location="null!2148:2148" display=" [VIP]_Cơm Thố Anh Nguyễn_17-21/12" xr:uid="{00000000-0004-0000-0800-000084050000}"/>
    <hyperlink ref="NC14" location="null!2140:2140" display=" [SuperVIP]_Gà Rán Popeyes_18-21/12" xr:uid="{00000000-0004-0000-0800-000085050000}"/>
    <hyperlink ref="ND14" location="null!2140:2140" display=" [SuperVIP]_Gà Rán Popeyes_18-21/12" xr:uid="{00000000-0004-0000-0800-000086050000}"/>
    <hyperlink ref="NE14" location="null!2141:2141" display="[SuperVIP]_Pizza Hut_19-21/12" xr:uid="{00000000-0004-0000-0800-000087050000}"/>
    <hyperlink ref="NF14" location="null!119:119" display="[SJBP]__Brand 50% 241231_All OTH 2025_36 cities" xr:uid="{00000000-0004-0000-0800-000088050000}"/>
    <hyperlink ref="NG14" location="null!119:119" display="[SJBP]__Brand 50% 241231_All OTH 2025_36 cities" xr:uid="{00000000-0004-0000-0800-000089050000}"/>
    <hyperlink ref="NH14" location="null!119:119" display="[SJBP]__Brand 50% 241231_All OTH 2025_36 cities" xr:uid="{00000000-0004-0000-0800-00008A050000}"/>
    <hyperlink ref="NL14" location="null!2142:2142" display="_x000a_[SuperVIP]_McDonald's_26-28/12 251025_McDonald's_7 cities" xr:uid="{00000000-0004-0000-0800-00008B050000}"/>
    <hyperlink ref="NM14" r:id="rId161" location="gid=1258946380&amp;range=2348:2348" xr:uid="{00000000-0004-0000-0800-00008C050000}"/>
    <hyperlink ref="NN14" location="null!2177:2177" display=" [SJBP]_The Coffee House_BAU 50k" xr:uid="{00000000-0004-0000-0800-00008D050000}"/>
    <hyperlink ref="NO14" r:id="rId162" location="gid=1258946380&amp;range=2348:2348" xr:uid="{00000000-0004-0000-0800-00008E050000}"/>
    <hyperlink ref="NR14" location="null!2383:2383" display="[VIP]_KATINAT Coffee &amp; Tea House_B2G1 2026" xr:uid="{00000000-0004-0000-0800-00008F050000}"/>
    <hyperlink ref="NS14" location="null!G2355" display="[VIP]_Gà Rán KFC_2-4Jan 241231_Gà Rán KFC_25 cities" xr:uid="{00000000-0004-0000-0800-000090050000}"/>
    <hyperlink ref="NW14" location="null!G2356" display="[VIP]_Lotteria DI_5-8Jan 241231_Lotteria DI_27 cities" xr:uid="{00000000-0004-0000-0800-000091050000}"/>
    <hyperlink ref="NX14" location="null!2444:2444" display="[SuperVIP]_Starbucks Coffee_Matcha 6-8/1" xr:uid="{00000000-0004-0000-0800-000092050000}"/>
    <hyperlink ref="NZ14" location="null!G2439" display=" [SJBP]__Food 50%  241231_All OTH 2025_36 cities" xr:uid="{00000000-0004-0000-0800-000093050000}"/>
    <hyperlink ref="OA14" location="null!G2439" display=" [SJBP]__Food 50%  241231_All OTH 2025_36 cities" xr:uid="{00000000-0004-0000-0800-000094050000}"/>
    <hyperlink ref="OE14" location="null!119:119" display="[SJBP]__Brand 50% 241231_All OTH 2025_36 cities" xr:uid="{00000000-0004-0000-0800-000095050000}"/>
    <hyperlink ref="OG14" location="null!G2438" display="[SJBP]__Brand 50% 241231_All OTH 2025_36 cities" xr:uid="{00000000-0004-0000-0800-000096050000}"/>
    <hyperlink ref="OH14" location="null!G2438" display="[SJBP]__Brand 50% 241231_All OTH 2025_36 cities" xr:uid="{00000000-0004-0000-0800-000097050000}"/>
    <hyperlink ref="OI14" location="null!G2438" display="[SJBP]__Brand 50% 241231_All OTH 2025_36 cities" xr:uid="{00000000-0004-0000-0800-000098050000}"/>
    <hyperlink ref="OJ14" location="null!G2438" display="[SJBP]__Brand 50% 241231_All OTH 2025_36 cities" xr:uid="{00000000-0004-0000-0800-000099050000}"/>
    <hyperlink ref="OK14" location="null!G2438" display="[SJBP]__Brand 50% 241231_All OTH 2025_36 cities" xr:uid="{00000000-0004-0000-0800-00009A050000}"/>
    <hyperlink ref="OL14" location="null!2383:2383" display=" [VIP]_KATINAT Coffee &amp; Tea House_B2G1 2026 260106_KATINAT Coffee &amp; Tea House_14 cities" xr:uid="{00000000-0004-0000-0800-00009B050000}"/>
    <hyperlink ref="OM14" location="null!2383:2383" display=" [VIP]_KATINAT Coffee &amp; Tea House_B2G1 2026 260106_KATINAT Coffee &amp; Tea House_14 cities" xr:uid="{00000000-0004-0000-0800-00009C050000}"/>
    <hyperlink ref="ON14" location="null!2398:2398" display=" [SJBP]_Highlands Coffee_BAU WD 26 260106_Highlands Coffee_41 cities" xr:uid="{00000000-0004-0000-0800-00009D050000}"/>
    <hyperlink ref="OO14" location="null!G2438" display="[SJBP]__Brand 50% 260106_All OTH Brand 2026_41 cities" xr:uid="{00000000-0004-0000-0800-00009E050000}"/>
    <hyperlink ref="OQ14" location="null!2401:2401" display="[SJBP]_KATINAT Coffee &amp; Tea House_WC 26 260106_KATINAT Coffee &amp; Tea House_14 cities" xr:uid="{00000000-0004-0000-0800-00009F050000}"/>
    <hyperlink ref="OR14" location="null!G2374" display="[VIP]_Gà Rán Popeyes_Jan 241231_Gà Rán Popeyes_9 cities" xr:uid="{00000000-0004-0000-0800-0000A0050000}"/>
    <hyperlink ref="OS14" location="null!G2439" display=" [SJBP]__Food 50%  241231_All OTH 2025_36 cities" xr:uid="{00000000-0004-0000-0800-0000A1050000}"/>
    <hyperlink ref="OT14" location="null!G2439" display=" [SJBP]__Food 50%  241231_All OTH 2025_36 cities" xr:uid="{00000000-0004-0000-0800-0000A2050000}"/>
    <hyperlink ref="OU14" location="null!G2439" display=" [SJBP]__Food 50%  241231_All OTH 2025_36 cities" xr:uid="{00000000-0004-0000-0800-0000A3050000}"/>
    <hyperlink ref="OW14" location="null!G2439" display=" [SJBP]__Food 50%  241231_All OTH 2025_36 cities" xr:uid="{00000000-0004-0000-0800-0000A4050000}"/>
    <hyperlink ref="OY14" location="null!2585:2585" display="[SuperVIP]_Highlands Coffee_2-6.2 260106_Highlands Coffee_41 cities" xr:uid="{00000000-0004-0000-0800-0000A5050000}"/>
    <hyperlink ref="OZ14" location="null!2585:2585" display="[SuperVIP]_Highlands Coffee_2-6.2 260106_Highlands Coffee_41 cities" xr:uid="{00000000-0004-0000-0800-0000A6050000}"/>
    <hyperlink ref="PA14" location="null!2587:2587" display="[VIP]_The Coffee House_NW 4-6.2 251014_The Coffee House_8 cities" xr:uid="{00000000-0004-0000-0800-0000A7050000}"/>
    <hyperlink ref="PB14" location="null!2587:2587" display="[VIP]_The Coffee House_NW 4-6.2 251014_The Coffee House_8 cities" xr:uid="{00000000-0004-0000-0800-0000A8050000}"/>
    <hyperlink ref="PC14" location="null!G2553" display="[SuperVIP]_Trà Sữa May Cha_Feb 260106_Trà Sữa May Cha_9 cities" xr:uid="{00000000-0004-0000-0800-0000A9050000}"/>
    <hyperlink ref="PD14" location="null!G2553" display="[SuperVIP]_Trà Sữa May Cha_Feb 260106_Trà Sữa May Cha_9 cities" xr:uid="{00000000-0004-0000-0800-0000AA050000}"/>
    <hyperlink ref="PE14" location="null!G2555" display="[VIP]_Gong Cha_9-10Feb 260109_Gong Cha_7 cities" xr:uid="{00000000-0004-0000-0800-0000AB050000}"/>
    <hyperlink ref="PF14" location="null!G2555" display="[VIP]_Gong Cha_9-10Feb 260109_Gong Cha_7 cities_x000a__x000a_[SJBP]_KATINAT Coffee &amp; Tea House_BAU 100k Tien Giang, Can Tho, Binh Duong, Binh Dinh, Binh Thuan, Nghe An, Quang Ninh, Hung Yen" xr:uid="{00000000-0004-0000-0800-0000AC050000}"/>
    <hyperlink ref="PG14" location="null!2590:2590" display="[VIP]_KATINAT Coffee &amp; Tea House_B2G1 260106_KATINAT Coffee &amp; Tea House_14 cities" xr:uid="{00000000-0004-0000-0800-0000AD050000}"/>
    <hyperlink ref="PH14" location="null!G2568" display="[VIP]_Lotteria DI_10-13Feb 260116_Lotteria_41 cities" xr:uid="{00000000-0004-0000-0800-0000AE050000}"/>
    <hyperlink ref="PI14" location="null!2590:2590" display="12h-16h [VIP]_KATINAT Coffee &amp; Tea House_B2G1 260106_KATINAT Coffee &amp; Tea House_14 cities" xr:uid="{00000000-0004-0000-0800-0000AF050000}"/>
    <hyperlink ref="PS14" location="null!2637:2637" display="[SJBP]_The Coffee House_WC Mon 251014_The Coffee House_8 cities" xr:uid="{00000000-0004-0000-0800-0000B0050000}"/>
    <hyperlink ref="PT14" location="null!G2564" display="[VIP]_McDonald's_Feb pack 2 251025_McDonald's_7 cities" xr:uid="{00000000-0004-0000-0800-0000B1050000}"/>
    <hyperlink ref="PU14" location="null!2588:2588" display="10h-16h [VIP]_KATINAT Coffee &amp; Tea House_BOGO 260106_KATINAT Coffee &amp; Tea House_14 cities" xr:uid="{00000000-0004-0000-0800-0000B2050000}"/>
    <hyperlink ref="PV14" location="null!2591:2591" display="[SuperVIP]_The Coffee House_25-27.2 251014_The Coffee House_8 cities" xr:uid="{00000000-0004-0000-0800-0000B3050000}"/>
    <hyperlink ref="PW14" location="null!G2438" display="[SJBP]__Brand 50% 260106_All OTH Brand 2026_41 cities" xr:uid="{00000000-0004-0000-0800-0000B4050000}"/>
    <hyperlink ref="PX14" location="null!2639:2639" display="[VIP]_Cơm Thố Anh Nguyễn_24-28/2 250718_Cơm Thố Anh Nguyễn_11 cities" xr:uid="{00000000-0004-0000-0800-0000B5050000}"/>
    <hyperlink ref="QP14" location="null!G2657" display="[SuperVIP]_Phê La_16-20Mar" xr:uid="{00000000-0004-0000-0800-0000B6050000}"/>
    <hyperlink ref="QV14" location="null!G2662" display="[VIP]_KATINAT Coffee &amp; Tea House_B2G1 260106_KATINAT Coffee &amp; Tea House_14 cities" xr:uid="{00000000-0004-0000-0800-0000B7050000}"/>
    <hyperlink ref="QW14" location="null!G2662" display="[VIP]_KATINAT Coffee &amp; Tea House_B2G1 260106_KATINAT Coffee &amp; Tea House_14 cities" xr:uid="{00000000-0004-0000-0800-0000B8050000}"/>
    <hyperlink ref="D15" location="null!102:102" display="[SJBP]_Gà Rán Popeyes_BOGO_x000a_241231_Gà Rán Popeyes_9 cities" xr:uid="{00000000-0004-0000-0800-0000B9050000}"/>
    <hyperlink ref="E15" location="null!34:34" display="[SuperVIP]_Gà Rán Popeyes_02-05/01_x000a_241231_Gà Rán Popeyes_9 cities" xr:uid="{00000000-0004-0000-0800-0000BA050000}"/>
    <hyperlink ref="F15" location="null!33:33" display="[VIP]_Pizza Hut_03-05/01_x000a_241231_Pizza Hut_20 cities" xr:uid="{00000000-0004-0000-0800-0000BB050000}"/>
    <hyperlink ref="G15" location="null!33:33" display="[VIP]_Pizza Hut_03-05/01_x000a_241231_Pizza Hut_20 cities" xr:uid="{00000000-0004-0000-0800-0000BC050000}"/>
    <hyperlink ref="H15" location="null!34:34" display="[SuperVIP]_Gà Rán Popeyes_02-05/01_x000a_241231_Gà Rán Popeyes_9 cities" xr:uid="{00000000-0004-0000-0800-0000BD050000}"/>
    <hyperlink ref="I15" location="null!54:54" display="[SuperVIP]_The Coffee House_6-8.1 241231_The Coffee House_7 cities" xr:uid="{00000000-0004-0000-0800-0000BE050000}"/>
    <hyperlink ref="J15" location="null!52:52" display="[SuperVIP]_Highlands Coffee_6-10.1 241231_Highlands Coffee_36 cities" xr:uid="{00000000-0004-0000-0800-0000BF050000}"/>
    <hyperlink ref="K15" location="null!41:41" display="[VIP]_Cơm Thố Anh Nguyễn_08-12/01_x000a_20240506_Cơm Thố Anh Nguyễn_10 cities" xr:uid="{00000000-0004-0000-0800-0000C0050000}"/>
    <hyperlink ref="L15" location="null!41:41" display="[VIP]_Cơm Thố Anh Nguyễn_08-12/01_x000a_20240506_Cơm Thố Anh Nguyễn_10 cities" xr:uid="{00000000-0004-0000-0800-0000C1050000}"/>
    <hyperlink ref="M15" location="null!32:32" display="[SuperVIP]_Gà Rán KFC_10-12/01_x000a_241231_Gà Rán KFC_25 cities" xr:uid="{00000000-0004-0000-0800-0000C2050000}"/>
    <hyperlink ref="N15" location="null!32:32" display="[SuperVIP]_Gà Rán KFC_10-12/01_x000a_241231_Gà Rán KFC_25 cities" xr:uid="{00000000-0004-0000-0800-0000C3050000}"/>
    <hyperlink ref="O15" location="null!41:41" display="[VIP]_Cơm Thố Anh Nguyễn_08-12/01_x000a_20240506_Cơm Thố Anh Nguyễn_10 cities" xr:uid="{00000000-0004-0000-0800-0000C4050000}"/>
    <hyperlink ref="P15" location="null!43:43" display="[VIP]_Gà Rán Texas Chicken_13-16/01_x000a_250102_Gà Rán Texas Chicken_6 cities" xr:uid="{00000000-0004-0000-0800-0000C5050000}"/>
    <hyperlink ref="Q15" location="null!43:43" display="[VIP]_Gà Rán Texas Chicken_13-16/01_x000a_250102_Gà Rán Texas Chicken_6 cities" xr:uid="{00000000-0004-0000-0800-0000C6050000}"/>
    <hyperlink ref="R15" location="null!43:43" display="[VIP]_Gà Rán Texas Chicken_13-16/01_x000a_250102_Gà Rán Texas Chicken_6 cities" xr:uid="{00000000-0004-0000-0800-0000C7050000}"/>
    <hyperlink ref="S15" location="null!119:119" display="[SJBP]__Brand 50% 241231_All OTH 2025_36 cities" xr:uid="{00000000-0004-0000-0800-0000C8050000}"/>
    <hyperlink ref="T15" location="null!40:40" display="[SuperVIP]_Pizza Hut_17-19/01_x000a_241231_Pizza Hut_20 cities" xr:uid="{00000000-0004-0000-0800-0000C9050000}"/>
    <hyperlink ref="U15" location="null!40:40" display="[SuperVIP]_Pizza Hut_17-19/01_x000a_241231_Pizza Hut_20 cities" xr:uid="{00000000-0004-0000-0800-0000CA050000}"/>
    <hyperlink ref="V15" location="null!G125" display="[SuperVIP]_Trà Sữa May Cha_Jan_HCM 250102_Trà Sữa May Cha_7 cities" xr:uid="{00000000-0004-0000-0800-0000CB050000}"/>
    <hyperlink ref="W15" location="null!36:36" display="[SuperVIP]_Gà Rán KFC_20-22/01_x000a_241231_Gà Rán KFC_25 cities" xr:uid="{00000000-0004-0000-0800-0000CC050000}"/>
    <hyperlink ref="X15" location="null!36:36" display="[SuperVIP]_Gà Rán KFC_20-22/01_x000a_241231_Gà Rán KFC_25 cities" xr:uid="{00000000-0004-0000-0800-0000CD050000}"/>
    <hyperlink ref="Y15" location="null!75:75" display="[PNS]_MB JCB Hi ShopeeFood_Jan.Usage_All" xr:uid="{00000000-0004-0000-0800-0000CE050000}"/>
    <hyperlink ref="Z15" location="null!37:37" display="[VIP]_Lotteria_23-26/01 241231_Lotteria DI_27 cities" xr:uid="{00000000-0004-0000-0800-0000CF050000}"/>
    <hyperlink ref="AA15" location="null!37:37" display="[VIP]_Lotteria_23-26/01 241231_Lotteria DI_27 cities" xr:uid="{00000000-0004-0000-0800-0000D0050000}"/>
    <hyperlink ref="AB15" location="null!104:104" display="[SJBP]_Domino's Pizza_1T1 241231_Domino pizza_9 cities" xr:uid="{00000000-0004-0000-0800-0000D1050000}"/>
    <hyperlink ref="AC15" location="null!37:37" display="[VIP]_Lotteria_23-26/01 241231_Lotteria DI_27 cities" xr:uid="{00000000-0004-0000-0800-0000D2050000}"/>
    <hyperlink ref="AD15" location="null!103:103" display="[SJBP]_Gà Rán Popeyes_BAU 241231_Gà Rán Popeyes_9 cities" xr:uid="{00000000-0004-0000-0800-0000D3050000}"/>
    <hyperlink ref="AM15" location="null!224:224" display="[SJBP]_Lotteria_BAU_x000a_ 241231_Lotteria DI_27 cities" xr:uid="{00000000-0004-0000-0800-0000D4050000}"/>
    <hyperlink ref="AN15" location="null!212:212" display=" [SJBP]_Gà Rán Popeyes_BOGO 241231_Gà Rán Popeyes_9 cities_x000a_" xr:uid="{00000000-0004-0000-0800-0000D5050000}"/>
    <hyperlink ref="AO15" location="null!285:285" display="[JBP]_KATINAT Coffee &amp; Tea House_Combo 20%250119_Katinat Saigon Kafe_11 cities" xr:uid="{00000000-0004-0000-0800-0000D6050000}"/>
    <hyperlink ref="AP15" location="null!175:175" display="[SuperVIP]_Lotteria_06 - 09/02 241231_Lotteria DI_27 cities" xr:uid="{00000000-0004-0000-0800-0000D7050000}"/>
    <hyperlink ref="AQ15" location="null!180:180" display="[VIP]_Pizza Hut_07-09/02_x000a_241231_Pizza Hut_20 cities" xr:uid="{00000000-0004-0000-0800-0000D8050000}"/>
    <hyperlink ref="AR15" location="null!175:175" display="[SuperVIP]_Lotteria_06 - 09/02 241231_Lotteria DI_27 cities" xr:uid="{00000000-0004-0000-0800-0000D9050000}"/>
    <hyperlink ref="AS15" location="null!155:155" display="[SJBP]_Starbucks Coffee_WC Mon 250102_Starbucks Coffee_10 cities" xr:uid="{00000000-0004-0000-0800-0000DA050000}"/>
    <hyperlink ref="AT15" location="null!176:176" display="[VIP]_Gà Rán Texas Chicken_10-13/02 250102_Gà Rán Texas Chicken_6 cities" xr:uid="{00000000-0004-0000-0800-0000DB050000}"/>
    <hyperlink ref="AU15" location="null!176:176" display="[VIP]_Gà Rán Texas Chicken_10-13/02 250102_Gà Rán Texas Chicken_6 cities" xr:uid="{00000000-0004-0000-0800-0000DC050000}"/>
    <hyperlink ref="AV15" location="null!176:176" display="[VIP]_Gà Rán Texas Chicken_10-13/02 250102_Gà Rán Texas Chicken_6 cities" xr:uid="{00000000-0004-0000-0800-0000DD050000}"/>
    <hyperlink ref="AW15" location="null!173:173" display="[SuperVIP]_Gà Rán Popeyes_13-16/02_x000a_241231_Gà Rán Popeyes_9 cities" xr:uid="{00000000-0004-0000-0800-0000DE050000}"/>
    <hyperlink ref="AX15" location="null!173:173" display="[SuperVIP]_Gà Rán Popeyes_13-16/02_x000a_241231_Gà Rán Popeyes_9 cities" xr:uid="{00000000-0004-0000-0800-0000DF050000}"/>
    <hyperlink ref="AY15" location="null!G201" display="[VIP]_Trà Sữa May Cha_14-16.2  250102_Trà Sữa May Cha_7 cities" xr:uid="{00000000-0004-0000-0800-0000E0050000}"/>
    <hyperlink ref="AZ15" location="null!235:235" display="[JBP]_KATINAT Coffee &amp; Tea House_BAU 10-28.1 250119_Katinat Saigon Kafe_11 cities" xr:uid="{00000000-0004-0000-0800-0000E1050000}"/>
    <hyperlink ref="BA15" location="null!181:181" display="[VIP]_Lotteria_17-20/02_x000a_ 241231_Lotteria DI_27 cities" xr:uid="{00000000-0004-0000-0800-0000E2050000}"/>
    <hyperlink ref="BB15" location="null!181:181" display="[VIP]_Lotteria_17-20/02_x000a_ 241231_Lotteria DI_27 cities" xr:uid="{00000000-0004-0000-0800-0000E3050000}"/>
    <hyperlink ref="BC15" location="null!181:181" display="[VIP]_Lotteria_17-20/02_x000a_ 241231_Lotteria DI_27 cities" xr:uid="{00000000-0004-0000-0800-0000E4050000}"/>
    <hyperlink ref="BD15" location="null!174:174" display="[SuperVIP]_Pizza Hut_21-23/02_x000a_241231_Pizza Hut_20 cities" xr:uid="{00000000-0004-0000-0800-0000E5050000}"/>
    <hyperlink ref="BE15" location="null!174:174" display="[SuperVIP]_Pizza Hut_21-23/02_x000a_241231_Pizza Hut_20 cities" xr:uid="{00000000-0004-0000-0800-0000E6050000}"/>
    <hyperlink ref="BF15" location="null!171:171" display="[SuperVIP]_Gà Rán KFC_21-23/02_x000a_241231_Gà Rán KFC_25 cities" xr:uid="{00000000-0004-0000-0800-0000E7050000}"/>
    <hyperlink ref="BG15" location="null!218:218" display="[SJBP]_Gà Rán KFC_BAU_x000a_241231_Gà Rán KFC_25 cities" xr:uid="{00000000-0004-0000-0800-0000E8050000}"/>
    <hyperlink ref="BH15" location="null!213:213" display="[SJBP]_Gà Rán Popeyes_BAU_x000a_241231_Gà Rán Popeyes_9 cities" xr:uid="{00000000-0004-0000-0800-0000E9050000}"/>
    <hyperlink ref="BI15" location="null!172:172" display="[SuperVIP]_Gà Rán KFC_26-28/02_x000a_241231_Gà Rán KFC_25 cities" xr:uid="{00000000-0004-0000-0800-0000EA050000}"/>
    <hyperlink ref="BJ15" location="null!214:214" display="[SJBP]_Domino's Pizza_BOGO_x000a_ 250116_Domino pizza_11 cities" xr:uid="{00000000-0004-0000-0800-0000EB050000}"/>
    <hyperlink ref="BK15" location="null!172:172" display="[SuperVIP]_Gà Rán KFC_26-28/02_x000a_241231_Gà Rán KFC_25 cities" xr:uid="{00000000-0004-0000-0800-0000EC050000}"/>
    <hyperlink ref="BM15" location="null!267:267" display="[SuperVIP]_Gà Rán KFC_01-03/03_x000a_241231_Gà Rán KFC_25 cities" xr:uid="{00000000-0004-0000-0800-0000ED050000}"/>
    <hyperlink ref="BN15" location="null!267:267" display="[SuperVIP]_Gà Rán KFC_01-03/03_x000a_241231_Gà Rán KFC_25 cities" xr:uid="{00000000-0004-0000-0800-0000EE050000}"/>
    <hyperlink ref="BO15" location="null!267:267" display="[SuperVIP]_Gà Rán KFC_01-03/03_x000a_241231_Gà Rán KFC_25 cities_x000a_16h -24h [SJBP]_Lotteria_3.3 241231_Lotteria DI_27 cities" xr:uid="{00000000-0004-0000-0800-0000EF050000}"/>
    <hyperlink ref="BP15" location="null!373:373" display="[SJBP]_Domino's Pizza_BAU  250116_Domino pizza_11 cities" xr:uid="{00000000-0004-0000-0800-0000F0050000}"/>
    <hyperlink ref="BQ15" location="null!373:373" display="[SJBP]_Domino's Pizza_BAU  250116_Domino pizza_11 cities" xr:uid="{00000000-0004-0000-0800-0000F1050000}"/>
    <hyperlink ref="BR15" location="null!269:269" display="[SuperVIP]_Gà Rán Popeyes_06-09/03_x000a_241231_Gà Rán Popeyes_9 cities" xr:uid="{00000000-0004-0000-0800-0000F2050000}"/>
    <hyperlink ref="BS15" location="null!270:270" display="[SuperVIP]_Pizza Hut_07-09/03 241231_Pizza Hut_20 cities" xr:uid="{00000000-0004-0000-0800-0000F3050000}"/>
    <hyperlink ref="BU15" location="null!270:270" display="[SuperVIP]_Pizza Hut_07-09/03 241231_Pizza Hut_20 cities" xr:uid="{00000000-0004-0000-0800-0000F4050000}"/>
    <hyperlink ref="BV15" location="null!273:273" display="[VIP]_Gà Rán Texas Chicken_10-13/03_x000a_250102_Gà Rán Texas Chicken_6 cities" xr:uid="{00000000-0004-0000-0800-0000F5050000}"/>
    <hyperlink ref="BW15" location="null!273:273" display="[VIP]_Gà Rán Texas Chicken_10-13/03_x000a_250102_Gà Rán Texas Chicken_6 cities" xr:uid="{00000000-0004-0000-0800-0000F6050000}"/>
    <hyperlink ref="BX15" location="null!273:273" display="[VIP]_Gà Rán Texas Chicken_10-13/03_x000a_250102_Gà Rán Texas Chicken_6 cities" xr:uid="{00000000-0004-0000-0800-0000F7050000}"/>
    <hyperlink ref="BY15" location="null!464:464" display="[SJBP]_Gà Rán KFC_Combo 55k_x000a_241231_Gà Rán KFC_25 cities" xr:uid="{00000000-0004-0000-0800-0000F8050000}"/>
    <hyperlink ref="BZ15" location="null!274:274" display="[VIP]_Domino's Pizza_14-16/03  250116_Domino pizza_11 cities" xr:uid="{00000000-0004-0000-0800-0000F9050000}"/>
    <hyperlink ref="CA15" location="null!278:278" display="[SuperVIP]_McDonald's_13-16/03_x000a_240722_McDonald's_4 cities" xr:uid="{00000000-0004-0000-0800-0000FA050000}"/>
    <hyperlink ref="CB15" location="null!464:464" display="[SJBP]_Gà Rán KFC_Combo 55k_x000a_241231_Gà Rán KFC_25 cities" xr:uid="{00000000-0004-0000-0800-0000FB050000}"/>
    <hyperlink ref="CC15" location="null!421:421" display="[JBP]_KATINAT Coffee &amp; Tea House_3 mónBAU 250119_Katinat Saigon Kafe_11 cities" xr:uid="{00000000-0004-0000-0800-0000FC050000}"/>
    <hyperlink ref="CD15" location="null!182:182" display="[VIP]_Gà Rán KFC_17-19/03_x000a_241231_Gà Rán KFC_25 cities" xr:uid="{00000000-0004-0000-0800-0000FD050000}"/>
    <hyperlink ref="CE15" location="null!182:182" display="[VIP]_Gà Rán KFC_17-19/03_x000a_241231_Gà Rán KFC_25 cities" xr:uid="{00000000-0004-0000-0800-0000FE050000}"/>
    <hyperlink ref="CF15" location="null!464:464" display="[SJBP]_Gà Rán KFC_Combo 55k_x000a_241231_Gà Rán KFC_25 cities" xr:uid="{00000000-0004-0000-0800-0000FF050000}"/>
    <hyperlink ref="CG15" location="null!405:405" display="[PNS]_MB JCB Hi ShopeeFood_Mar_ALL" xr:uid="{00000000-0004-0000-0800-000000060000}"/>
    <hyperlink ref="CH15" location="null!272:272" display="[VIP]_Pizza Hut_21-23/03_x000a_241231_Pizza Hut_20 cities" xr:uid="{00000000-0004-0000-0800-000001060000}"/>
    <hyperlink ref="CI15" location="null!268:268" display="[SuperVIP]_Gà Rán KFC_21-23/03_x000a_241231_Gà Rán KFC_25 cities" xr:uid="{00000000-0004-0000-0800-000002060000}"/>
    <hyperlink ref="CJ15" location="null!368:368" display="[SJBP]_Gà Rán Popeyes_BAU_x000a_241231_Gà Rán Popeyes_9 cities" xr:uid="{00000000-0004-0000-0800-000003060000}"/>
    <hyperlink ref="CK15" location="null!464:464" display="[SJBP]_Gà Rán KFC_Combo 55k_x000a_241231_Gà Rán KFC_25 cities" xr:uid="{00000000-0004-0000-0800-000004060000}"/>
    <hyperlink ref="CL15" location="null!420:420" display="[JBP]_KATINAT Coffee &amp; Tea House_Combo 20% 250119_Katinat Saigon Kafe_11 cities" xr:uid="{00000000-0004-0000-0800-000005060000}"/>
    <hyperlink ref="CM15" location="null!464:464" display="[SJBP]_Gà Rán KFC_Combo 55k_x000a_241231_Gà Rán KFC_25 cities" xr:uid="{00000000-0004-0000-0800-000006060000}"/>
    <hyperlink ref="CN15" location="null!271:271" display="[VIP]_Lotteria_27-30/03 241231_Lotteria DI_27 cities" xr:uid="{00000000-0004-0000-0800-000007060000}"/>
    <hyperlink ref="CO15" location="null!372:372" display="[SJBP]_Domino's Pizza_BOGO  250116_Domino pizza_11 cities" xr:uid="{00000000-0004-0000-0800-000008060000}"/>
    <hyperlink ref="CP15" location="null!372:372" display="[SJBP]_Domino's Pizza_BOGO  250116_Domino pizza_11 cities" xr:uid="{00000000-0004-0000-0800-000009060000}"/>
    <hyperlink ref="CQ15" location="null!464:464" display="[SJBP]_Gà Rán KFC_Combo 55k_x000a_241231_Gà Rán KFC_25 cities" xr:uid="{00000000-0004-0000-0800-00000A060000}"/>
    <hyperlink ref="CS15" location="null!646:646" display="[SJBP]_Gà Rán Popeyes_BAU_x000a_241231_Gà Rán Popeyes_9 cities" xr:uid="{00000000-0004-0000-0800-00000B060000}"/>
    <hyperlink ref="CT15" location="null!636:636" display="[SJBP]_McDonald's_1-6/4" xr:uid="{00000000-0004-0000-0800-00000C060000}"/>
    <hyperlink ref="CU15" location="null!465:465" display="[SuperVIP]_Gà Rán KFC_03-06/04_x000a_241231_Gà Rán KFC_25 cities" xr:uid="{00000000-0004-0000-0800-00000D060000}"/>
    <hyperlink ref="CV15" location="null!742:742" display="[JBP]_Jollibee_spike_x000a_20250306_Jollibee_33 cities" xr:uid="{00000000-0004-0000-0800-00000E060000}"/>
    <hyperlink ref="CW15" location="null!465:465" display="[SuperVIP]_Gà Rán KFC_03-06/04_x000a_241231_Gà Rán KFC_25 cities" xr:uid="{00000000-0004-0000-0800-00000F060000}"/>
    <hyperlink ref="CX15" location="null!465:465" display="[SuperVIP]_Gà Rán KFC_03-06/04_x000a_241231_Gà Rán KFC_25 cities" xr:uid="{00000000-0004-0000-0800-000010060000}"/>
    <hyperlink ref="CY15" location="null!650:650" display="[SJBP]_Cơm Thố Anh Nguyễn_BAU_x000a_250803_Cơm Thố Anh Nguyễn_12 cities" xr:uid="{00000000-0004-0000-0800-000011060000}"/>
    <hyperlink ref="CZ15" location="null!637:637" display="[SJBP]_McDonald's_73K_x000a_240722_McDonald's_4 cities" xr:uid="{00000000-0004-0000-0800-000012060000}"/>
    <hyperlink ref="DA15" location="null!470:470" display="[VIP]_Cơm Thố Anh Nguyễn_09-13/04_x000a_250803_Cơm Thố Anh Nguyễn_12 cities" xr:uid="{00000000-0004-0000-0800-000013060000}"/>
    <hyperlink ref="DB15" location="null!470:470" display="[VIP]_Cơm Thố Anh Nguyễn_09-13/04_x000a_250803_Cơm Thố Anh Nguyễn_12 cities" xr:uid="{00000000-0004-0000-0800-000014060000}"/>
    <hyperlink ref="DC15" location="null!467:467" display="[SuperVIP]_Gà Rán Popeyes_10-13/04_x000a_241231_Gà Rán Popeyes_9 cities" xr:uid="{00000000-0004-0000-0800-000015060000}"/>
    <hyperlink ref="DD15" location="null!647:647" display=" [SJBP]_Domino's Pizza_1K_x000a_250116_Domino pizza_11 cities" xr:uid="{00000000-0004-0000-0800-000016060000}"/>
    <hyperlink ref="DE15" location="null!467:467" display="[SuperVIP]_Gà Rán Popeyes_10-13/04_x000a_241231_Gà Rán Popeyes_9 cities" xr:uid="{00000000-0004-0000-0800-000017060000}"/>
    <hyperlink ref="DG15" location="null!469:469" display="[SuperVIP]_Gà Rán KFC_15-17/04_x000a_241231_Gà Rán KFC_25 cities" xr:uid="{00000000-0004-0000-0800-000018060000}"/>
    <hyperlink ref="DH15" location="null!469:469" display="[SuperVIP]_Gà Rán KFC_15-17/04_x000a_241231_Gà Rán KFC_25 cities" xr:uid="{00000000-0004-0000-0800-000019060000}"/>
    <hyperlink ref="DI15" location="null!469:469" display="[SuperVIP]_Gà Rán KFC_15-17/04_x000a_241231_Gà Rán KFC_25 cities" xr:uid="{00000000-0004-0000-0800-00001A060000}"/>
    <hyperlink ref="DJ15" location="null!475:475" display="[VIP]_Gà Rán Popeyes_18-20/04_x000a_241231_Gà Rán Popeyes_9 cities" xr:uid="{00000000-0004-0000-0800-00001B060000}"/>
    <hyperlink ref="DK15" location="null!475:475" display="[VIP]_Gà Rán Popeyes_18-20/04_x000a_241231_Gà Rán Popeyes_9 cities" xr:uid="{00000000-0004-0000-0800-00001C060000}"/>
    <hyperlink ref="DL15" location="null!472:472" display="[VIP]_Pizza Hut_18-20/04_x000a_241231_Pizza Hut_20 cities" xr:uid="{00000000-0004-0000-0800-00001D060000}"/>
    <hyperlink ref="DM15" location="null!550:550" display="[SuperVIP]_The Coffee House_21-23.4 241231_The Coffee House_7 cities" xr:uid="{00000000-0004-0000-0800-00001E060000}"/>
    <hyperlink ref="DN15" location="null!474:474" display="[VIP]_Gà Rán Texas Chicken_21-24/04_x000a_250102_Gà Rán Texas Chicken_6 cities" xr:uid="{00000000-0004-0000-0800-00001F060000}"/>
    <hyperlink ref="DO15" location="null!550:550" display="[SuperVIP]_The Coffee House_21-23.4 241231_The Coffee House_7 cities" xr:uid="{00000000-0004-0000-0800-000020060000}"/>
    <hyperlink ref="DP15" location="null!650:650" display="[SJBP]_Cơm Thố Anh Nguyễn_BAU_x000a_241231_Cơm Thố Anh Nguyễn_10 cities" xr:uid="{00000000-0004-0000-0800-000021060000}"/>
    <hyperlink ref="DQ15" location="null!650:650" display="[SJBP]_Cơm Thố Anh Nguyễn_BAU_x000a_241231_Cơm Thố Anh Nguyễn_10 cities" xr:uid="{00000000-0004-0000-0800-000022060000}"/>
    <hyperlink ref="DR15" location="null!466:466" display="[SuperVIP]_McDonald's_25-27/04_x000a_240722_McDonald's_4 cities_x000a_[SJBP]_Gà Rán KFC_129k_x000a_241231_Gà Rán KFC_25 cities trừ tỉnh BH, BD, KH, HP" xr:uid="{00000000-0004-0000-0800-000023060000}"/>
    <hyperlink ref="DS15" location="null!466:466" display="[SuperVIP]_McDonald's_25-27/04_x000a_240722_McDonald's_4 cities_x000a_[SJBP]_Gà Rán KFC_129k_x000a_241231_Gà Rán KFC_25 cities trừ tỉnh BH, BD, KH, HP" xr:uid="{00000000-0004-0000-0800-000024060000}"/>
    <hyperlink ref="DT15" location="null!476:476" display="[SuperVIP]_Lotteria DI_28-30/04_x000a_241231_Lotteria DI_27 cities" xr:uid="{00000000-0004-0000-0800-000025060000}"/>
    <hyperlink ref="DU15" location="null!468:468" display="[SuperVIP]_Pizza Hut_28-30/04_x000a_241231_Pizza Hut_20 cities" xr:uid="{00000000-0004-0000-0800-000026060000}"/>
    <hyperlink ref="DV15" location="null!468:468" display="[SuperVIP]_Pizza Hut_28-30/04_x000a_241231_Pizza Hut_20 cities" xr:uid="{00000000-0004-0000-0800-000027060000}"/>
    <hyperlink ref="DX15" location="null!734:734" display="[SJBP]_Gà Rán Popeyes_BOGO May_x000a_241231_Gà Rán Popeyes_9 cities" xr:uid="{00000000-0004-0000-0800-000028060000}"/>
    <hyperlink ref="DY15" location="null!732:732" display="[VIP]_Domino's Pizza_02-04/05_x000a_ 250116_Domino pizza_11 cities" xr:uid="{00000000-0004-0000-0800-000029060000}"/>
    <hyperlink ref="DZ15" location="null!732:732" display="[VIP]_Domino's Pizza_02-04/05_x000a_ 250116_Domino pizza_11 cities" xr:uid="{00000000-0004-0000-0800-00002A060000}"/>
    <hyperlink ref="EA15" location="null!721:721" display="[SuperVIP]_Gà Rán KFC_01-04/05_x000a_241231_Gà Rán KFC_25 cities" xr:uid="{00000000-0004-0000-0800-00002B060000}"/>
    <hyperlink ref="EB15" location="null!742:742" display=" [JBP]_Jollibee_spike 20250306_Jollibee_33 cities" xr:uid="{00000000-0004-0000-0800-00002C060000}"/>
    <hyperlink ref="EC15" location="null!729:729" display="[VIP]_Gà Rán Texas Chicken_05-08/05_x000a_250102_Gà Rán Texas Chicken_6 cities" xr:uid="{00000000-0004-0000-0800-00002D060000}"/>
    <hyperlink ref="ED15" location="null!729:729" display="[VIP]_Gà Rán Texas Chicken_05-08/05_x000a_250102_Gà Rán Texas Chicken_6 cities" xr:uid="{00000000-0004-0000-0800-00002E060000}"/>
    <hyperlink ref="EE15" location="null!769:769" display="[SuperVIP]_The Coffee House_6-8.5 241231_The Coffee House_7 cities" xr:uid="{00000000-0004-0000-0800-00002F060000}"/>
    <hyperlink ref="EF15" location="null!728:728" display="[VIP]_Pizza Hut_09-11/05" xr:uid="{00000000-0004-0000-0800-000030060000}"/>
    <hyperlink ref="EG15" location="null!723:723" display="[SuperVIP]_Gà Rán Popeyes_08-11/05_x000a_241231_Gà Rán Popeyes_9 cities" xr:uid="{00000000-0004-0000-0800-000031060000}"/>
    <hyperlink ref="EH15" location="null!728:728" display="[VIP]_Pizza Hut_09-11/05" xr:uid="{00000000-0004-0000-0800-000032060000}"/>
    <hyperlink ref="EI15" location="null!737:737" display="[SJBP]_McDonald's_BAU 99k" xr:uid="{00000000-0004-0000-0800-000033060000}"/>
    <hyperlink ref="EJ15" location="null!727:727" display="[SuperVIP]_Lotteria_12-15/05_x000a_250424_Lotteria DI_32 cities" xr:uid="{00000000-0004-0000-0800-000034060000}"/>
    <hyperlink ref="EK15" location="null!737:737" display="[SJBP]_McDonald's_BAU 99k_x000a_250416_McDonald's_5 cities_x000a_" xr:uid="{00000000-0004-0000-0800-000035060000}"/>
    <hyperlink ref="EM15" location="null!722:722" display="[SuperVIP]_Gà Rán KFC_16-18/05" xr:uid="{00000000-0004-0000-0800-000036060000}"/>
    <hyperlink ref="EN15" location="null!722:722" display="[SuperVIP]_Gà Rán KFC_16-18/05" xr:uid="{00000000-0004-0000-0800-000037060000}"/>
    <hyperlink ref="EO15" location="null!725:725" display="[SuperVIP]_Pizza Hut_16-18/05" xr:uid="{00000000-0004-0000-0800-000038060000}"/>
    <hyperlink ref="EP15" location="null!830:830" display="[PNS]_BIDV_May.CREDIT_ALL" xr:uid="{00000000-0004-0000-0800-000039060000}"/>
    <hyperlink ref="EQ15" location="null!734:734" display="[SJBP]_Gà Rán Popeyes_BOGO May_x000a_241231_Gà Rán Popeyes_9 cities" xr:uid="{00000000-0004-0000-0800-00003A060000}"/>
    <hyperlink ref="ER15" location="null!748:748" display="[SJBP]_Gà Rán Popeyes_combo 79k_x000a_241231_Gà Rán Popeyes_9 cities" xr:uid="{00000000-0004-0000-0800-00003B060000}"/>
    <hyperlink ref="ES15" location="null!119:119" display="[SJBP]__Brand 50% 241231_All OTH 2025_36 cities" xr:uid="{00000000-0004-0000-0800-00003C060000}"/>
    <hyperlink ref="ET15" location="null!726:726" display="[SuperVIP]_McDonald's_22-25/05" xr:uid="{00000000-0004-0000-0800-00003D060000}"/>
    <hyperlink ref="EU15" location="null!734:734" display="[SJBP]_Gà Rán Popeyes_BOGO May_x000a_241231_Gà Rán Popeyes_9 cities" xr:uid="{00000000-0004-0000-0800-00003E060000}"/>
    <hyperlink ref="EV15" location="null!734:734" display="[SJBP]_Gà Rán Popeyes_BOGO May_x000a_241231_Gà Rán Popeyes_9 cities" xr:uid="{00000000-0004-0000-0800-00003F060000}"/>
    <hyperlink ref="EW15" location="null!119:119" display="[SJBP]__Brand 50% 241231_All OTH 2025_36 cities" xr:uid="{00000000-0004-0000-0800-000040060000}"/>
    <hyperlink ref="EX15" location="null!748:748" display="[SJBP]_Gà Rán Popeyes_combo 79k_x000a_241231_Gà Rán Popeyes_9 cities" xr:uid="{00000000-0004-0000-0800-000041060000}"/>
    <hyperlink ref="EZ15" location="null!724:724" display="[SuperVIP]_McDonald's_29/05 -01/06 250416_McDonald's_5 cities" xr:uid="{00000000-0004-0000-0800-000042060000}"/>
    <hyperlink ref="FA15" location="null!734:734" display="[SJBP]_Gà Rán Popeyes_BOGO May_x000a_241231_Gà Rán Popeyes_9 cities" xr:uid="{00000000-0004-0000-0800-000043060000}"/>
    <hyperlink ref="FB15" location="null!734:734" display="[SJBP]_Gà Rán Popeyes_BOGO May_x000a_241231_Gà Rán Popeyes_9 cities" xr:uid="{00000000-0004-0000-0800-000044060000}"/>
    <hyperlink ref="FD15" location="null!1007:1007" display="[SJBP]_Domino's Pizza_1K_x000a_250116_Domino pizza_11 cities" xr:uid="{00000000-0004-0000-0800-000045060000}"/>
    <hyperlink ref="FF15" location="null!877:877" display="[SuperVIP]_Gà Rán KFC_01-04/06" xr:uid="{00000000-0004-0000-0800-000046060000}"/>
    <hyperlink ref="FI15" location="null!1042:1042" display="[SJBP]_McDonald's_2T2 109k_x000a_250416_McDonald's_5 cities" xr:uid="{00000000-0004-0000-0800-000047060000}"/>
    <hyperlink ref="FJ15" location="null!885:885" display="[VIP]_Domino's Pizza_06-08/06_x000a_250116_Domino pizza_11 cities" xr:uid="{00000000-0004-0000-0800-000048060000}"/>
    <hyperlink ref="FK15" location="null!885:885" display="[VIP]_Domino's Pizza_06-08/06_x000a_250116_Domino pizza_11 cities" xr:uid="{00000000-0004-0000-0800-000049060000}"/>
    <hyperlink ref="FL15" location="null!886:886" display="[VIP]_Gà Rán Texas Chicken_09-12/06250102_Gà Rán Texas Chicken_6 cities" xr:uid="{00000000-0004-0000-0800-00004A060000}"/>
    <hyperlink ref="FM15" location="null!886:886" display="[VIP]_Gà Rán Texas Chicken_09-12/06250102_Gà Rán Texas Chicken_6 cities" xr:uid="{00000000-0004-0000-0800-00004B060000}"/>
    <hyperlink ref="FN15" location="null!1012:1012" display="[SJBP]_McDonald's_BAU_x000a_250416_McDonald's_5 cities" xr:uid="{00000000-0004-0000-0800-00004C060000}"/>
    <hyperlink ref="FP15" location="null!884:884" display="[VIP]_Pizza Hut_13-15/06" xr:uid="{00000000-0004-0000-0800-00004D060000}"/>
    <hyperlink ref="FQ15" location="null!884:884" display="[VIP]_Pizza Hut_13-15/06" xr:uid="{00000000-0004-0000-0800-00004E060000}"/>
    <hyperlink ref="FR15" location="null!881:881" display="[SuperVIP]_McDonald's_13-15/06" xr:uid="{00000000-0004-0000-0800-00004F060000}"/>
    <hyperlink ref="FS15" location="null!889:889" display="[VIP]_Lotteria DI_16-18/06" xr:uid="{00000000-0004-0000-0800-000050060000}"/>
    <hyperlink ref="FT15" location="null!1123:1123" display="[PNS]_Cashlessweek_Jun_ALL" xr:uid="{00000000-0004-0000-0800-000051060000}"/>
    <hyperlink ref="FU15" location="null!889:889" display="[VIP]_Lotteria DI_16-18/06" xr:uid="{00000000-0004-0000-0800-000052060000}"/>
    <hyperlink ref="FV15" location="null!1039:1039" display="[SJBP]_Gà Rán Popeyes_1k" xr:uid="{00000000-0004-0000-0800-000053060000}"/>
    <hyperlink ref="FW15" location="null!883:883" display="[SuperVIP]_Pizza Hut_20-22/06" xr:uid="{00000000-0004-0000-0800-000054060000}"/>
    <hyperlink ref="FX15" location="null!879:879" display="[SuperVIP]_Gà Rán Popeyes_20-22/06" xr:uid="{00000000-0004-0000-0800-000055060000}"/>
    <hyperlink ref="FY15" location="null!883:883" display="[SuperVIP]_Pizza Hut_20-22/06" xr:uid="{00000000-0004-0000-0800-000056060000}"/>
    <hyperlink ref="FZ15" location="null!1022:1022" display="[JBP]_KATINAT Coffee &amp; Tea House_Ads 1K 250119_Katinat Saigon Kafe_11 cities" xr:uid="{00000000-0004-0000-0800-000057060000}"/>
    <hyperlink ref="GA15" location="null!119:119" display="[SJBP]__Brand 50% 241231_All OTH 2025_36 cities" xr:uid="{00000000-0004-0000-0800-000058060000}"/>
    <hyperlink ref="GB15" location="null!882:882" display="[SuperVIP]_McDonald's_23-26/06" xr:uid="{00000000-0004-0000-0800-000059060000}"/>
    <hyperlink ref="GC15" location="null!882:882" display="[SuperVIP]_McDonald's_23-26/06" xr:uid="{00000000-0004-0000-0800-00005A060000}"/>
    <hyperlink ref="GD15" location="null!G934" display="[VIP]_Trà Sữa May Cha_27-29Jun 250102_Trà Sữa May Cha_7 cities" xr:uid="{00000000-0004-0000-0800-00005B060000}"/>
    <hyperlink ref="GE15" location="null!119:119" display="[SJBP]__Brand 50% 241231_All OTH 2025_36 cities" xr:uid="{00000000-0004-0000-0800-00005C060000}"/>
    <hyperlink ref="GF15" location="null!878:878" display="[SuperVIP]_Gà Rán KFC_27-29/06_x000a_241231_Gà Rán KFC_25 cities" xr:uid="{00000000-0004-0000-0800-00005D060000}"/>
    <hyperlink ref="GG15" location="null!1005:1005" display="[SJBP]_Gà Rán Popeyes_BOGO_x000a_241231_Gà Rán Popeyes_9 cities" xr:uid="{00000000-0004-0000-0800-00005E060000}"/>
    <hyperlink ref="GK15" location="null!1268:1268" display="[SJBP]_McDonald's_99k" xr:uid="{00000000-0004-0000-0800-00005F060000}"/>
    <hyperlink ref="GL15" r:id="rId163" location="gid=1258946380&amp;range=966:966" xr:uid="{00000000-0004-0000-0800-000060060000}"/>
    <hyperlink ref="GM15" r:id="rId164" location="gid=1258946380&amp;range=966:966" xr:uid="{00000000-0004-0000-0800-000061060000}"/>
    <hyperlink ref="GN15" r:id="rId165" location="gid=1258946380&amp;range=966:966" xr:uid="{00000000-0004-0000-0800-000062060000}"/>
    <hyperlink ref="GP15" location="null!1267:1267" display="[SJBP]_McDonald's_2T2 250416_McDonald's_5 cities" xr:uid="{00000000-0004-0000-0800-000063060000}"/>
    <hyperlink ref="GQ15" location="null!1162:1162" display="[Alacarte]_Trà Sữa May Cha_Jul 250102_Trà Sữa May Cha_7 cities" xr:uid="{00000000-0004-0000-0800-000064060000}"/>
    <hyperlink ref="GR15" location="null!1142:1142" display="[SuperVIP]_Highlands Coffee_7-11.7 241231_Highlands Coffee_36 cities" xr:uid="{00000000-0004-0000-0800-000065060000}"/>
    <hyperlink ref="GS15" location="null!1251:1251" display="[JBP]_KATINAT Coffee &amp; Tea House_BAU Hibi 250119_Katinat Saigon Kafe_11 cities" xr:uid="{00000000-0004-0000-0800-000066060000}"/>
    <hyperlink ref="GT15" r:id="rId166" location="gid=1258946380&amp;range=968:968" xr:uid="{00000000-0004-0000-0800-000067060000}"/>
    <hyperlink ref="GU15" location="null!974:974" display="[VIP]_Domino's Pizza_11-13/07 250116_Domino pizza_11 cities" xr:uid="{00000000-0004-0000-0800-000068060000}"/>
    <hyperlink ref="GV15" location="null!119:119" display="[SJBP]__Brand 50% 241231_All OTH 2025_36 cities" xr:uid="{00000000-0004-0000-0800-000069060000}"/>
    <hyperlink ref="GW15" location="null!119:119" display="[SJBP]__Brand 50% 241231_All OTH 2025_36 cities" xr:uid="{00000000-0004-0000-0800-00006A060000}"/>
    <hyperlink ref="GX15" location="null!969:969" display="[VIP]_Lotteria DI_14-17/07  250424_Lotteria DI_32 cities" xr:uid="{00000000-0004-0000-0800-00006B060000}"/>
    <hyperlink ref="GY15" location="null!969:969" display="[VIP]_Lotteria DI_14-17/07 250424_Lotteria DI_32 cities" xr:uid="{00000000-0004-0000-0800-00006C060000}"/>
    <hyperlink ref="GZ15" location="null!1251:1251" display="[JBP]_KATINAT Coffee &amp; Tea House_BAU Hibi 250119_Katinat Saigon Kafe_11 cities" xr:uid="{00000000-0004-0000-0800-00006D060000}"/>
    <hyperlink ref="HA15" location="null!971:971" display="[SuperVIP]_Pizza Hut_18-20/07 241231_Pizza Hut_20 cities" xr:uid="{00000000-0004-0000-0800-00006E060000}"/>
    <hyperlink ref="HB15" location="null!971:971" display="[SuperVIP]_Pizza Hut_18-20/07 241231_Pizza Hut_20 cities" xr:uid="{00000000-0004-0000-0800-00006F060000}"/>
    <hyperlink ref="HC15" location="null!1267:1267" display="[SJBP]_McDonald's_2T2" xr:uid="{00000000-0004-0000-0800-000070060000}"/>
    <hyperlink ref="HD15" location="null!970:970" display="[VIP]_Gà Rán Texas Chicken_21-24/07 250102_Gà Rán Texas Chicken_6 cities" xr:uid="{00000000-0004-0000-0800-000071060000}"/>
    <hyperlink ref="HE15" location="null!970:970" display="[VIP]_Gà Rán Texas Chicken_21-24/07 250102_Gà Rán Texas Chicken_6 cities" xr:uid="{00000000-0004-0000-0800-000072060000}"/>
    <hyperlink ref="HF15" location="null!1163:1163" display="[SJBP]_Gà Rán Popeyes_BOGO_x000a_241231_Gà Rán Popeyes_9 cities" xr:uid="{00000000-0004-0000-0800-000073060000}"/>
    <hyperlink ref="HG15" location="null!1271:1271" display="[VIP]_Domino's Pizza_25-27/07 250116_Domino pizza_11 cities" xr:uid="{00000000-0004-0000-0800-000074060000}"/>
    <hyperlink ref="HH15" r:id="rId167" location="gid=1258946380&amp;range=967:967" xr:uid="{00000000-0004-0000-0800-000075060000}"/>
    <hyperlink ref="HI15" location="null!1271:1271" display="[VIP]_Domino's Pizza_25-27/07 250116_Domino pizza_11 cities" xr:uid="{00000000-0004-0000-0800-000076060000}"/>
    <hyperlink ref="HJ15" location="null!1267:1267" display="[SJBP]_McDonald's_2T2" xr:uid="{00000000-0004-0000-0800-000077060000}"/>
    <hyperlink ref="HK15" location="null!1267:1267" display="[SJBP]_McDonald's_2T2" xr:uid="{00000000-0004-0000-0800-000078060000}"/>
    <hyperlink ref="HL15" location="null!G1152" display="[VIP]_Gong Cha_Jul 20240506_Gong Cha_3 cities" xr:uid="{00000000-0004-0000-0800-000079060000}"/>
    <hyperlink ref="HM15" location="null!1165:1165" display="[SJBP]_Domino's Pizza_1k 250116_Domino pizza_11 cities" xr:uid="{00000000-0004-0000-0800-00007A060000}"/>
    <hyperlink ref="HO15" location="null!1329:1329" display="[SuperVIP]_McDonald's_01-03/08_x000a_ 250707_McDonald's_6 cities" xr:uid="{00000000-0004-0000-0800-00007B060000}"/>
    <hyperlink ref="HP15" location="null!1336:1336" display="[VIP]_Pizza Hut_01-03/08_x000a_ 241231_Pizza Hut_20 cities" xr:uid="{00000000-0004-0000-0800-00007C060000}"/>
    <hyperlink ref="HQ15" location="null!1329:1329" display="[SuperVIP]_McDonald's_01-03/08_x000a_ 250707_McDonald's_6 cities" xr:uid="{00000000-0004-0000-0800-00007D060000}"/>
    <hyperlink ref="HR15" location="null!1394:1394" display="[SuperVIP]_Highlands Coffee_4-8.8 241231_Highlands Coffee_36 cities" xr:uid="{00000000-0004-0000-0800-00007E060000}"/>
    <hyperlink ref="HS15" location="null!1340:1340" display="[VIP]_Gà Rán Texas Chicken_04-07/08_x000a_ 250102_Gà Rán Texas Chicken_6 cities" xr:uid="{00000000-0004-0000-0800-00007F060000}"/>
    <hyperlink ref="HT15" location="null!1395:1395" display="[SuperVIP]_The Coffee House_4-6.8 241231_The Coffee House_7 cities" xr:uid="{00000000-0004-0000-0800-000080060000}"/>
    <hyperlink ref="HU15" location="null!1394:1394" display="[SuperVIP]_Highlands Coffee_4-8.8 241231_Highlands Coffee_36 cities" xr:uid="{00000000-0004-0000-0800-000081060000}"/>
    <hyperlink ref="HV15" location="null!1431:1431" display="[SJBP]_Lotteria_88_x000a_ 250424_Lotteria DI_32 cities" xr:uid="{00000000-0004-0000-0800-000082060000}"/>
    <hyperlink ref="HW15" location="null!1331:1331" display="[SuperVIP]_Gà Rán KFC_08-10/08 c" xr:uid="{00000000-0004-0000-0800-000083060000}"/>
    <hyperlink ref="HX15" location="null!1337:1337" display="[VIP]_Domino's Pizza_08-10/08_x000a_ 250116_Domino pizza_11 cities" xr:uid="{00000000-0004-0000-0800-000084060000}"/>
    <hyperlink ref="HY15" location="null!1516:1516" display="[SJBP]_Cơm Thố Anh Nguyễn_Aug 250718_Cơm Thố Anh Nguyễn_11 cities" xr:uid="{00000000-0004-0000-0800-000085060000}"/>
    <hyperlink ref="HZ15" location="null!1422:1422" display="[SJBP]_McDonald's_2T2" xr:uid="{00000000-0004-0000-0800-000086060000}"/>
    <hyperlink ref="IA15" location="null!1424:1424" display="[SJBP]_Pizza Hut_1T1" xr:uid="{00000000-0004-0000-0800-000087060000}"/>
    <hyperlink ref="IB15" location="null!1333:1333" display="[SuperVIP]_Gà Rán Popeyes_14-17/08_x000a_241231_Gà Rán Popeyes_9 cities" xr:uid="{00000000-0004-0000-0800-000088060000}"/>
    <hyperlink ref="IC15" location="null!1335:1335" display="[SuperVIP]_Pizza Hut_15-17/08_x000a_241231_Pizza Hut_20 cities" xr:uid="{00000000-0004-0000-0800-000089060000}"/>
    <hyperlink ref="ID15" location="null!1335:1335" display="[SuperVIP]_Pizza Hut_15-17/08_x000a_241231_Pizza Hut_20 cities" xr:uid="{00000000-0004-0000-0800-00008A060000}"/>
    <hyperlink ref="IE15" location="null!1333:1333" display="[SuperVIP]_Gà Rán Popeyes_14-17/08_x000a_241231_Gà Rán Popeyes_9 cities" xr:uid="{00000000-0004-0000-0800-00008B060000}"/>
    <hyperlink ref="IF15" location="null!1339:1339" display="[VIP]_Lotteria_18-21/08 250424_Lotteria DI_32 cities" xr:uid="{00000000-0004-0000-0800-00008C060000}"/>
    <hyperlink ref="IG15" location="null!119:119" display="[SJBP]__Brand 50% 241231_All OTH 2025_36 cities" xr:uid="{00000000-0004-0000-0800-00008D060000}"/>
    <hyperlink ref="IH15" location="null!1339:1339" display="[VIP]_Lotteria_18-21/08 250424_Lotteria DI_32 cities" xr:uid="{00000000-0004-0000-0800-00008E060000}"/>
    <hyperlink ref="II15" location="null!1338:1338" display="[VIP]_Domino's Pizza_22-24/08_x000a_ 250116_Domino pizza_11 cities" xr:uid="{00000000-0004-0000-0800-00008F060000}"/>
    <hyperlink ref="IJ15" location="null!1418:1418" display="[SJBP]_Gà Rán Popeyes_BOGO_x000a_241231_Gà Rán Popeyes_9 cities" xr:uid="{00000000-0004-0000-0800-000090060000}"/>
    <hyperlink ref="IK15" location="null!1330:1330" display="[SuperVIP]_McDonald's_22-24/08_x000a_ 250707_McDonald's_6 cities" xr:uid="{00000000-0004-0000-0800-000091060000}"/>
    <hyperlink ref="IL15" location="null!1330:1330" display="[SuperVIP]_McDonald's_22-24/08_x000a_ 250707_McDonald's_6 cities" xr:uid="{00000000-0004-0000-0800-000092060000}"/>
    <hyperlink ref="IM15" location="null!119:119" display="[SJBP]__Brand 50% 241231_All OTH 2025_36 cities" xr:uid="{00000000-0004-0000-0800-000093060000}"/>
    <hyperlink ref="IN15" location="null!1334:1334" display="[SuperVIP]_Gà Rán Popeyes_25-28/08_x000a_241231_Gà Rán Popeyes_9 cities" xr:uid="{00000000-0004-0000-0800-000094060000}"/>
    <hyperlink ref="IO15" location="null!1334:1334" display="[SuperVIP]_Gà Rán Popeyes_25-28/08_x000a_241231_Gà Rán Popeyes_9 cities" xr:uid="{00000000-0004-0000-0800-000095060000}"/>
    <hyperlink ref="IP15" location="null!1515:1515" display="[SJBP]_Domino's Pizza_22/08-04/09_x000a_ 250116_Domino pizza_11 cities" xr:uid="{00000000-0004-0000-0800-000096060000}"/>
    <hyperlink ref="IQ15" location="null!1332:1332" display="[SuperVIP]_Gà Rán KFC_29-31/08 241231_Gà Rán KFC_25 cities" xr:uid="{00000000-0004-0000-0800-000097060000}"/>
    <hyperlink ref="IR15" location="null!1422:1422" display="[SJBP]_McDonald's_2T2_x000a_250707_McDonald's_6 cities " xr:uid="{00000000-0004-0000-0800-000098060000}"/>
    <hyperlink ref="IS15" location="null!1332:1332" display="[SuperVIP]_Gà Rán KFC_29-31/08 241231_Gà Rán KFC_25 cities" xr:uid="{00000000-0004-0000-0800-000099060000}"/>
    <hyperlink ref="IU15" location="null!1582:1582" display="[SJBP]_Pizza Hut_Giảm 80k 241231_Pizza Hut_20 cities" xr:uid="{00000000-0004-0000-0800-00009A060000}"/>
    <hyperlink ref="IV15" location="null!119:119" display="[SJBP]__Brand 50% 241231_All OTH 2025_36 cities" xr:uid="{00000000-0004-0000-0800-00009B060000}"/>
    <hyperlink ref="IX15" location="null!1582:1582" display="[SJBP]_Pizza Hut_Giảm 80k 241231_Pizza Hut_20 cities" xr:uid="{00000000-0004-0000-0800-00009C060000}"/>
    <hyperlink ref="IY15" location="null!1484:1484" display="[VIP]_Pizza Hut_05-07/09_x000a_241231_Pizza Hut_20 cities" xr:uid="{00000000-0004-0000-0800-00009D060000}"/>
    <hyperlink ref="IZ15" location="null!1666:1666" display="[SJBP]_McDonald's_2t2_x000a_ 250707_McDonald's_6 cities" xr:uid="{00000000-0004-0000-0800-00009E060000}"/>
    <hyperlink ref="JA15" location="null!1480:1480" display="[SuperVIP]_Gà Rán KFC_05-07/09_x000a_241231_Gà Rán KFC_25 cities" xr:uid="{00000000-0004-0000-0800-00009F060000}"/>
    <hyperlink ref="JC15" location="null!119:119" display="[SJBP]__Brand 50% 241231_All OTH 2025_36 cities" xr:uid="{00000000-0004-0000-0800-0000A0060000}"/>
    <hyperlink ref="JD15" location="null!1486:1486" display="[VIP]_Gà Rán Texas Chicken_08-11/09_x000a_250102_Gà Rán Texas Chicken_6 cities" xr:uid="{00000000-0004-0000-0800-0000A1060000}"/>
    <hyperlink ref="JE15" location="null!1486:1486" display="[VIP]_Gà Rán Texas Chicken_08-11/09_x000a_250102_Gà Rán Texas Chicken_6 cities" xr:uid="{00000000-0004-0000-0800-0000A2060000}"/>
    <hyperlink ref="JG15" location="null!1487:1487" display="[VIP]_Domino's Pizza_12-14/09_x000a_250116_Domino pizza_11 cities" xr:uid="{00000000-0004-0000-0800-0000A3060000}"/>
    <hyperlink ref="JH15" location="null!1479:1479" display="[SuperVIP]_McDonald's_12-14/09_x000a_250707_McDonald's_6 cities" xr:uid="{00000000-0004-0000-0800-0000A4060000}"/>
    <hyperlink ref="JI15" location="null!119:119" display="[SJBP]__Brand 50% 241231_All OTH 2025_36 cities" xr:uid="{00000000-0004-0000-0800-0000A5060000}"/>
    <hyperlink ref="JJ15" location="null!119:119" display="[SJBP]__Brand 50% 241231_All OTH 2025_36 cities" xr:uid="{00000000-0004-0000-0800-0000A6060000}"/>
    <hyperlink ref="JK15" location="null!119:119" display="[SJBP]__Brand 50% 241231_All OTH 2025_36 cities" xr:uid="{00000000-0004-0000-0800-0000A7060000}"/>
    <hyperlink ref="JL15" location="null!G1574" display="[SuperVIP]_Phúc Long Coffee &amp; Tea_17-19Sep 20240516_Phúc Long Coffee &amp; Tea_17 cities_x000a_" xr:uid="{00000000-0004-0000-0800-0000A8060000}"/>
    <hyperlink ref="JM15" location="null!1482:1482" display="[SuperVIP]_Gà Rán Popeyes_18-21/09_x000a_241231_Gà Rán Popeyes_9 cities" xr:uid="{00000000-0004-0000-0800-0000A9060000}"/>
    <hyperlink ref="JN15" location="null!1483:1483" display="[SuperVIP]_Pizza Hut_19-21/09_x000a_241231_Pizza Hut_20 cities" xr:uid="{00000000-0004-0000-0800-0000AA060000}"/>
    <hyperlink ref="JO15" location="null!1482:1482" display="[SuperVIP]_Gà Rán Popeyes_18-21/09_x000a_241231_Gà Rán Popeyes_9 cities" xr:uid="{00000000-0004-0000-0800-0000AB060000}"/>
    <hyperlink ref="JP15" location="null!119:119" display="[SJBP]__Brand 50% 241231_All OTH 2025_36 cities" xr:uid="{00000000-0004-0000-0800-0000AC060000}"/>
    <hyperlink ref="JQ15" location="null!1485:1485" display="[VIP]_Lotteria_22-25/09_x000a_250424_Lotteria DI_32 cities" xr:uid="{00000000-0004-0000-0800-0000AD060000}"/>
    <hyperlink ref="JR15" location="null!1646:1646" display="[JBP]_KATINAT Coffee &amp; Tea House_BAU Aug 250119_Katinat Saigon Kafe_11 cities" xr:uid="{00000000-0004-0000-0800-0000AE060000}"/>
    <hyperlink ref="JS15" location="null!1485:1485" display="[VIP]_Lotteria_22-25/09_x000a_250424_Lotteria DI_32 cities" xr:uid="{00000000-0004-0000-0800-0000AF060000}"/>
    <hyperlink ref="JT15" location="null!1636:1636" display="[SJBP]_Domino's Pizza_1k_x000a_250116_Domino pizza_11 cities" xr:uid="{00000000-0004-0000-0800-0000B0060000}"/>
    <hyperlink ref="JU15" location="null!1481:1481" display="[SuperVIP]_Gà Rán KFC_26-28/09 241231_Gà Rán KFC_25 cities" xr:uid="{00000000-0004-0000-0800-0000B1060000}"/>
    <hyperlink ref="JV15" location="null!1481:1481" display="[SuperVIP]_Gà Rán KFC_26-28/09 241231_Gà Rán KFC_25 cities" xr:uid="{00000000-0004-0000-0800-0000B2060000}"/>
    <hyperlink ref="JW15" location="null!1666:1666" display="[SJBP]_McDonald's_2t2_x000a_ 250707_McDonald's_6 cities" xr:uid="{00000000-0004-0000-0800-0000B3060000}"/>
    <hyperlink ref="JX15" location="null!1666:1666" display="[SJBP]_McDonald's_2t2_x000a_ 250707_McDonald's_6 cities" xr:uid="{00000000-0004-0000-0800-0000B4060000}"/>
    <hyperlink ref="JZ15" location="null!1846:1846" display="[SJBP]_McDonald's_BAU_x000a_250707_McDonald's_6 cities" xr:uid="{00000000-0004-0000-0800-0000B5060000}"/>
    <hyperlink ref="KA15" location="null!1739:1739" display="[SuperVIP]_Gà Rán Popeyes_02-05/10_x000a_241231_Gà Rán Popeyes_9 cities" xr:uid="{00000000-0004-0000-0800-0000B6060000}"/>
    <hyperlink ref="KB15" location="null!1739:1739" display="[SuperVIP]_Gà Rán Popeyes_02-05/10_x000a_241231_Gà Rán Popeyes_9 cities" xr:uid="{00000000-0004-0000-0800-0000B7060000}"/>
    <hyperlink ref="KC15" location="null!1856:1856" display="[SJBP]_McDonald's_2/10 - 22/10_x000a_ 250707_McDonald's_6 cities" xr:uid="{00000000-0004-0000-0800-0000B8060000}"/>
    <hyperlink ref="KD15" location="null!1739:1739" display="[SuperVIP]_Gà Rán Popeyes_02-05/10_x000a_241231_Gà Rán Popeyes_9 cities" xr:uid="{00000000-0004-0000-0800-0000B9060000}"/>
    <hyperlink ref="KE15" location="null!1849:1849" display="[SJBP]_McDonald's_3 được 6_x000a_ 250707_McDonald's_6 cities" xr:uid="{00000000-0004-0000-0800-0000BA060000}"/>
    <hyperlink ref="KF15" location="null!1741:1741" display="[VIP]_Gà Rán Texas Chicken_06-09/10_x000a_250102_Gà Rán Texas Chicken_6 cities" xr:uid="{00000000-0004-0000-0800-0000BB060000}"/>
    <hyperlink ref="KG15" location="null!1741:1741" display="[VIP]_Gà Rán Texas Chicken_06-09/10_x000a_250102_Gà Rán Texas Chicken_6 cities" xr:uid="{00000000-0004-0000-0800-0000BC060000}"/>
    <hyperlink ref="KH15" location="null!119:119" display="[SJBP]__Brand 50% 241231_All OTH 2025_36 cities" xr:uid="{00000000-0004-0000-0800-0000BD060000}"/>
    <hyperlink ref="KJ15" location="null!1743:1743" display="[SuperVIP]_Pizza Hut_10-12/10_x000a_241231_Pizza Hut_20 cities" xr:uid="{00000000-0004-0000-0800-0000BE060000}"/>
    <hyperlink ref="KK15" location="null!1742:1742" display="[SuperVIP]_Gà Rán KFC_10-12/10_x000a_ 241231_Gà Rán KFC_25 cities" xr:uid="{00000000-0004-0000-0800-0000BF060000}"/>
    <hyperlink ref="KL15" location="null!1884:1884" display="[VIP]_Gà Rán Texas Chicken_13-16/10_x000a_250102_Gà Rán Texas Chicken_6 cities" xr:uid="{00000000-0004-0000-0800-0000C0060000}"/>
    <hyperlink ref="KN15" location="null!1751:1751" display="[VIP]_Cơm Thố Anh Nguyễn_15-19/10_x000a_250718_Cơm Thố Anh Nguyễn_11 cities" xr:uid="{00000000-0004-0000-0800-0000C1060000}"/>
    <hyperlink ref="KO15" location="null!1744:1744" display="[VIP]_Lotteria_13-16/10" xr:uid="{00000000-0004-0000-0800-0000C2060000}"/>
    <hyperlink ref="KP15" location="null!1843:1843" display="[SJBP]_Gà Rán Popeyes_BOGO_x000a_241231_Gà Rán Popeyes_9 cities" xr:uid="{00000000-0004-0000-0800-0000C3060000}"/>
    <hyperlink ref="KQ15" location="null!1746:1746" display="[VIP]_Pizza Hut_17-19/10" xr:uid="{00000000-0004-0000-0800-0000C4060000}"/>
    <hyperlink ref="KR15" location="null!1745:1745" display="[SuperVIP]_McDonald's_17-19/10_x000a_ 250707_McDonald's_6 cities" xr:uid="{00000000-0004-0000-0800-0000C5060000}"/>
    <hyperlink ref="KT15" location="null!1850:1850" display="[SJBP]_Gà Rán KFC_WC Tue" xr:uid="{00000000-0004-0000-0800-0000C6060000}"/>
    <hyperlink ref="KU15" location="null!1747:1747" display="[VIP]_Gà Rán Popeyes_20-23/10" xr:uid="{00000000-0004-0000-0800-0000C7060000}"/>
    <hyperlink ref="KV15" location="null!1747:1747" display="[VIP]_Gà Rán Popeyes_20-23/10" xr:uid="{00000000-0004-0000-0800-0000C8060000}"/>
    <hyperlink ref="KW15" location="null!1749:1749" display="[VIP]_Domino's Pizza_24-26/10" xr:uid="{00000000-0004-0000-0800-0000C9060000}"/>
    <hyperlink ref="KX15" location="null!1749:1749" display="[VIP]_Domino's Pizza_24-26/10" xr:uid="{00000000-0004-0000-0800-0000CA060000}"/>
    <hyperlink ref="KY15" location="null!1748:1748" display="[SuperVIP]_McDonald's_24-26/10" xr:uid="{00000000-0004-0000-0800-0000CB060000}"/>
    <hyperlink ref="KZ15" location="null!1843:1843" display="[SJBP]_Gà Rán Popeyes_BOGO_x000a_241231_Gà Rán Popeyes_9 cities" xr:uid="{00000000-0004-0000-0800-0000CC060000}"/>
    <hyperlink ref="LA15" location="null!1805:1805" display="[JBP]_KATINAT Coffee &amp; Tea House_BOGO Ads  250822_KATINAT Coffee &amp; Tea House_13 cities" xr:uid="{00000000-0004-0000-0800-0000CD060000}"/>
    <hyperlink ref="LB15" location="null!1750:1750" display="[SuperVIP]_Gà Rán KFC_27-29/10" xr:uid="{00000000-0004-0000-0800-0000CE060000}"/>
    <hyperlink ref="LC15" location="null!119:119" display="[SJBP]__Brand 50% 241231_All OTH 2025_36 cities" xr:uid="{00000000-0004-0000-0800-0000CF060000}"/>
    <hyperlink ref="LD15" location="null!1934:1934" display="[VIP]_Pizza Hut_31/10-02/11" xr:uid="{00000000-0004-0000-0800-0000D0060000}"/>
    <hyperlink ref="LF15" location="null!1933:1933" display=" [SuperVIP]_McDonald's_31/10-02/11" xr:uid="{00000000-0004-0000-0800-0000D1060000}"/>
    <hyperlink ref="LG15" location="null!1934:1934" display="[VIP]_Pizza Hut_31/10-02/11" xr:uid="{00000000-0004-0000-0800-0000D2060000}"/>
    <hyperlink ref="LI15" location="null!1936:1936" display="[VIP]_Lotteria_03-06/11" xr:uid="{00000000-0004-0000-0800-0000D3060000}"/>
    <hyperlink ref="LJ15" location="null!119:119" display="[SJBP]__Brand 50% 241231_All OTH 2025_36 cities" xr:uid="{00000000-0004-0000-0800-0000D4060000}"/>
    <hyperlink ref="LK15" location="null!1936:1936" display="[VIP]_Lotteria_03-06/11" xr:uid="{00000000-0004-0000-0800-0000D5060000}"/>
    <hyperlink ref="LM15" location="null!1937:1937" display="[VIP]_Domino's Pizza_07-09/11" xr:uid="{00000000-0004-0000-0800-0000D6060000}"/>
    <hyperlink ref="LN15" location="null!1935:1935" display="[SuperVIP]_Gà Rán KFC_07-09/11" xr:uid="{00000000-0004-0000-0800-0000D7060000}"/>
    <hyperlink ref="LO15" location="null!1940:1940" display="[VIP]_Gà Rán Texas Chicken_10-13/11_x000a_250102_Gà Rán Texas Chicken_6 cities" xr:uid="{00000000-0004-0000-0800-0000D8060000}"/>
    <hyperlink ref="LQ15" location="null!1940:1940" display="[VIP]_Gà Rán Texas Chicken_10-13/11_x000a_250102_Gà Rán Texas Chicken_6 cities_x000a_[SJBP]_McDonald's_2T2  251025_McDonald's_7 cities" xr:uid="{00000000-0004-0000-0800-0000D9060000}"/>
    <hyperlink ref="LR15" location="null!1940:1940" display="[VIP]_Gà Rán Texas Chicken_10-13/11_x000a_250102_Gà Rán Texas Chicken_6 cities" xr:uid="{00000000-0004-0000-0800-0000DA060000}"/>
    <hyperlink ref="LT15" location="null!1939:1939" display="[SuperVIP]_Pizza Hut_14-16/11" xr:uid="{00000000-0004-0000-0800-0000DB060000}"/>
    <hyperlink ref="LU15" location="null!1938:1938" display="[SuperVIP]_Gà Rán Popeyes_13-16/11" xr:uid="{00000000-0004-0000-0800-0000DC060000}"/>
    <hyperlink ref="LV15" location="null!1941:1941" display="[VIP]_Gà Rán Texas Chicken_17-20/11_x000a_250102_Gà Rán Texas Chicken_6 cities" xr:uid="{00000000-0004-0000-0800-0000DD060000}"/>
    <hyperlink ref="LW15" location="null!1941:1941" display="[VIP]_Gà Rán Texas Chicken_17-20/11_x000a_250102_Gà Rán Texas Chicken_6 cities" xr:uid="{00000000-0004-0000-0800-0000DE060000}"/>
    <hyperlink ref="LX15" location="null!119:119" display="[SJBP]__Brand 50% 241231_All OTH 2025_36 cities" xr:uid="{00000000-0004-0000-0800-0000DF060000}"/>
    <hyperlink ref="LY15" location="null!119:119" display="[SJBP]__Brand 50% 241231_All OTH 2025_36 cities" xr:uid="{00000000-0004-0000-0800-0000E0060000}"/>
    <hyperlink ref="LZ15" location="null!1943:1943" display="[VIP]_Domino's Pizza_21-23/11" xr:uid="{00000000-0004-0000-0800-0000E1060000}"/>
    <hyperlink ref="MA15" location="null!1942:1942" display="[SuperVIP]_Gà Rán Popeyes_20-23/11" xr:uid="{00000000-0004-0000-0800-0000E2060000}"/>
    <hyperlink ref="MB15" location="null!1943:1943" display="[VIP]_Domino's Pizza_21-23/11" xr:uid="{00000000-0004-0000-0800-0000E3060000}"/>
    <hyperlink ref="MC15" location="null!1944:1944" display="[SuperVIP]_Gà Rán KFC_24-27/11" xr:uid="{00000000-0004-0000-0800-0000E4060000}"/>
    <hyperlink ref="MD15" location="null!1944:1944" display="[SuperVIP]_Gà Rán KFC_24-27/11" xr:uid="{00000000-0004-0000-0800-0000E5060000}"/>
    <hyperlink ref="ME15" location="null!2055:2055" display="[SJBP]_Pizza Hut_1D_x000a_[SJBP]__Brand 50% 241231_All OTH 2025_36 cities" xr:uid="{00000000-0004-0000-0800-0000E6060000}"/>
    <hyperlink ref="MF15" location="null!1944:1944" display="[SuperVIP]_Gà Rán KFC_24-27/11" xr:uid="{00000000-0004-0000-0800-0000E7060000}"/>
    <hyperlink ref="MG15" location="null!1945:1945" display="[SuperVIP]_McDonald's_28-30/11" xr:uid="{00000000-0004-0000-0800-0000E8060000}"/>
    <hyperlink ref="MH15" location="null!1945:1945" display="[SuperVIP]_McDonald's_28-30/11" xr:uid="{00000000-0004-0000-0800-0000E9060000}"/>
    <hyperlink ref="MI15" location="null!1945:1945" display="[SuperVIP]_McDonald's_28-30/11" xr:uid="{00000000-0004-0000-0800-0000EA060000}"/>
    <hyperlink ref="MK15" location="null!2163:2163" display="[SuperVIP]_The Coffee House_1-3.12 251014_The Coffee House_8 cities" xr:uid="{00000000-0004-0000-0800-0000EB060000}"/>
    <hyperlink ref="ML15" location="null!2135:2135" display="[VIP]_Gà Rán Texas Chicken_01-04/12" xr:uid="{00000000-0004-0000-0800-0000EC060000}"/>
    <hyperlink ref="MM15" location="null!2216:2216" display=" [SJBP]_McDonald's_Mua 2 tặng 2" xr:uid="{00000000-0004-0000-0800-0000ED060000}"/>
    <hyperlink ref="MN15" location="null!2147:2147" display="[SuperVIP]_Cơm Thố Anh Nguyễn_03-07/12" xr:uid="{00000000-0004-0000-0800-0000EE060000}"/>
    <hyperlink ref="MO15" location="null!2137:2137" display="[SuperVIP]_Pizza Hut_05-07/12" xr:uid="{00000000-0004-0000-0800-0000EF060000}"/>
    <hyperlink ref="MP15" location="null!2133:2133" display="[SuperVIP]_Gà Rán KFC_05-07/12" xr:uid="{00000000-0004-0000-0800-0000F0060000}"/>
    <hyperlink ref="MQ15" location="null!2137:2137" display="[SuperVIP]_Pizza Hut_05-07/12" xr:uid="{00000000-0004-0000-0800-0000F1060000}"/>
    <hyperlink ref="MU15" location="null!119:119" display="[SJBP]__Brand 50% 241231_All OTH 2025_36 cities" xr:uid="{00000000-0004-0000-0800-0000F2060000}"/>
    <hyperlink ref="MW15" location="null!2138:2138" display="[VIP]_Domino's Pizza_12-14/12" xr:uid="{00000000-0004-0000-0800-0000F3060000}"/>
    <hyperlink ref="MX15" location="null!2134:2134" display="[SuperVIP]_McDonald's_12-14/12" xr:uid="{00000000-0004-0000-0800-0000F4060000}"/>
    <hyperlink ref="MY15" location="null!2139:2139" display="[SuperVIP]_Gà Rán KFC_15-17/12" xr:uid="{00000000-0004-0000-0800-0000F5060000}"/>
    <hyperlink ref="MZ15" location="null!119:119" display="[SJBP]__Brand 50% 241231_All OTH 2025_36 cities" xr:uid="{00000000-0004-0000-0800-0000F6060000}"/>
    <hyperlink ref="NA15" location="null!119:119" display="[SJBP]__Brand 50% 241231_All OTH 2025_36 cities" xr:uid="{00000000-0004-0000-0800-0000F7060000}"/>
    <hyperlink ref="NB15" location="null!2148:2148" display=" [VIP]_Cơm Thố Anh Nguyễn_17-21/12" xr:uid="{00000000-0004-0000-0800-0000F8060000}"/>
    <hyperlink ref="NC15" location="null!2140:2140" display=" [SuperVIP]_Gà Rán Popeyes_18-21/12" xr:uid="{00000000-0004-0000-0800-0000F9060000}"/>
    <hyperlink ref="ND15" location="null!2140:2140" display=" [SuperVIP]_Gà Rán Popeyes_18-21/12" xr:uid="{00000000-0004-0000-0800-0000FA060000}"/>
    <hyperlink ref="NE15" location="null!2141:2141" display="[SuperVIP]_Pizza Hut_19-21/12" xr:uid="{00000000-0004-0000-0800-0000FB060000}"/>
    <hyperlink ref="NF15" location="null!119:119" display="[SJBP]__Brand 50% 241231_All OTH 2025_36 cities" xr:uid="{00000000-0004-0000-0800-0000FC060000}"/>
    <hyperlink ref="NG15" location="null!2143:2143" display=" [VIP]_Gà Rán Texas Chicken_22-25/12" xr:uid="{00000000-0004-0000-0800-0000FD060000}"/>
    <hyperlink ref="NH15" location="null!119:119" display="[SJBP]__Brand 50% 241231_All OTH 2025_36 cities" xr:uid="{00000000-0004-0000-0800-0000FE060000}"/>
    <hyperlink ref="NI15" location="null!2144:2144" display="[VIP]_Lotteria_22-25/12" xr:uid="{00000000-0004-0000-0800-0000FF060000}"/>
    <hyperlink ref="NJ15" location="null!119:119" display="[SJBP]__Brand 50% 241231_All OTH 2025_36 cities" xr:uid="{00000000-0004-0000-0800-000000070000}"/>
    <hyperlink ref="NK15" location="null!2145:2145" display="[VIP]_Domino's Pizza_26-28/12" xr:uid="{00000000-0004-0000-0800-000001070000}"/>
    <hyperlink ref="NL15" location="null!2142:2142" display="_x000a_[SuperVIP]_McDonald's_26-28/12 251025_McDonald's_7 cities" xr:uid="{00000000-0004-0000-0800-000002070000}"/>
    <hyperlink ref="NM15" location="null!2172:2172" display=" [SJBP]_Starbucks Coffee_WC Mon_x000a_" xr:uid="{00000000-0004-0000-0800-000003070000}"/>
    <hyperlink ref="NN15" location="null!2309:2309" display="[Alacarte CB]_Gà Rán KFC_Dec.CB1_241231_Gà Rán KFC_25 cities" xr:uid="{00000000-0004-0000-0800-000004070000}"/>
    <hyperlink ref="NO15" location="null!2175:2175" display="[SJBP]_The Coffee House_WC Wed" xr:uid="{00000000-0004-0000-0800-000005070000}"/>
    <hyperlink ref="NR15" location="null!2383:2383" display="[VIP]_KATINAT Coffee &amp; Tea House_B2G1 2026" xr:uid="{00000000-0004-0000-0800-000006070000}"/>
    <hyperlink ref="NS15" location="null!G2355" display="[VIP]_Gà Rán KFC_2-4Jan 241231_Gà Rán KFC_25 cities" xr:uid="{00000000-0004-0000-0800-000007070000}"/>
    <hyperlink ref="NW15" location="null!G2356" display="[VIP]_Lotteria DI_5-8Jan 241231_Lotteria DI_27 cities" xr:uid="{00000000-0004-0000-0800-000008070000}"/>
    <hyperlink ref="NX15" location="null!2444:2444" display="[SuperVIP]_Starbucks Coffee_Matcha 6-8/1" xr:uid="{00000000-0004-0000-0800-000009070000}"/>
    <hyperlink ref="NZ15" location="null!G2439" display=" [SJBP]__Food 50%  241231_All OTH 2025_36 cities" xr:uid="{00000000-0004-0000-0800-00000A070000}"/>
    <hyperlink ref="OA15" location="null!G2479" display="[SJBP]_Gà Rán Popeyes_1k_Jan 241231_Gà Rán Popeyes_9 cities" xr:uid="{00000000-0004-0000-0800-00000B070000}"/>
    <hyperlink ref="OE15" location="null!119:119" display="[SJBP]__Brand 50% 241231_All OTH 2025_36 cities" xr:uid="{00000000-0004-0000-0800-00000C070000}"/>
    <hyperlink ref="OG15" location="null!G2438" display="[SJBP]__Brand 50% 241231_All OTH 2025_36 cities" xr:uid="{00000000-0004-0000-0800-00000D070000}"/>
    <hyperlink ref="OH15" location="null!G2438" display="[SJBP]__Brand 50% 241231_All OTH 2025_36 cities" xr:uid="{00000000-0004-0000-0800-00000E070000}"/>
    <hyperlink ref="OI15" location="null!G2438" display="[SJBP]__Brand 50% 241231_All OTH 2025_36 cities" xr:uid="{00000000-0004-0000-0800-00000F070000}"/>
    <hyperlink ref="OJ15" location="null!G2438" display="[SJBP]__Brand 50% 241231_All OTH 2025_36 cities" xr:uid="{00000000-0004-0000-0800-000010070000}"/>
    <hyperlink ref="OK15" location="null!G2438" display="[SJBP]__Brand 50% 241231_All OTH 2025_36 cities" xr:uid="{00000000-0004-0000-0800-000011070000}"/>
    <hyperlink ref="OL15" location="null!2383:2383" display=" [VIP]_KATINAT Coffee &amp; Tea House_B2G1 2026 260106_KATINAT Coffee &amp; Tea House_14 cities" xr:uid="{00000000-0004-0000-0800-000012070000}"/>
    <hyperlink ref="OM15" location="null!2383:2383" display=" [VIP]_KATINAT Coffee &amp; Tea House_B2G1 2026 260106_KATINAT Coffee &amp; Tea House_14 cities" xr:uid="{00000000-0004-0000-0800-000013070000}"/>
    <hyperlink ref="ON15" location="null!2398:2398" display=" [SJBP]_Highlands Coffee_BAU WD 26 260106_Highlands Coffee_41 cities" xr:uid="{00000000-0004-0000-0800-000014070000}"/>
    <hyperlink ref="OO15" location="null!G2438" display="[SJBP]__Brand 50% 260106_All OTH Brand 2026_41 cities" xr:uid="{00000000-0004-0000-0800-000015070000}"/>
    <hyperlink ref="OQ15" location="null!2401:2401" display="[SJBP]_KATINAT Coffee &amp; Tea House_WC 26 260106_KATINAT Coffee &amp; Tea House_14 cities" xr:uid="{00000000-0004-0000-0800-000016070000}"/>
    <hyperlink ref="OR15" location="null!2401:2401" display="[SJBP]_KATINAT Coffee &amp; Tea House_WC 26 260106_KATINAT Coffee &amp; Tea House_14 cities" xr:uid="{00000000-0004-0000-0800-000017070000}"/>
    <hyperlink ref="OS15" location="null!G2439" display=" [SJBP]__Food 50%  241231_All OTH 2025_36 cities" xr:uid="{00000000-0004-0000-0800-000018070000}"/>
    <hyperlink ref="OT15" location="null!G2376" display="[SuperVIP]_Phê La_26-30Jan HD,BD,DL,HA,HP,KH,DN,TH,VT" xr:uid="{00000000-0004-0000-0800-000019070000}"/>
    <hyperlink ref="OU15" location="null!G2439" display=" [SJBP]__Food 50%  241231_All OTH 2025_36 cities" xr:uid="{00000000-0004-0000-0800-00001A070000}"/>
    <hyperlink ref="OW15" location="null!G2439" display=" [SJBP]__Food 50%  241231_All OTH 2025_36 cities" xr:uid="{00000000-0004-0000-0800-00001B070000}"/>
    <hyperlink ref="OY15" location="null!G2621" display=" [SJBP]_Gà Rán Popeyes_OTH_Feb 241231_Gà Rán Popeyes_9 cities" xr:uid="{00000000-0004-0000-0800-00001C070000}"/>
    <hyperlink ref="OZ15" location="null!G2438" display="[SJBP]__Brand 50% 260106_All OTH Brand 2026_41 cities" xr:uid="{00000000-0004-0000-0800-00001D070000}"/>
    <hyperlink ref="PA15" location="null!G2621" display="[SJBP]_Gà Rán Popeyes_OTH_Feb 241231_Gà Rán Popeyes_9 cities" xr:uid="{00000000-0004-0000-0800-00001E070000}"/>
    <hyperlink ref="PB15" location="null!G2438" display="[SJBP]__Brand 50% 260106_All OTH Brand 2026_41 cities" xr:uid="{00000000-0004-0000-0800-00001F070000}"/>
    <hyperlink ref="PC15" location="null!G2567" display="[SuperVIP]_Lotteria DI_6-8Feb 260116_Lotteria_41 cities" xr:uid="{00000000-0004-0000-0800-000020070000}"/>
    <hyperlink ref="PD15" location="null!G2567" display="[SuperVIP]_Lotteria DI_6-8Feb 260116_Lotteria_41 cities" xr:uid="{00000000-0004-0000-0800-000021070000}"/>
    <hyperlink ref="PE15" location="null!G2569" display="[SuperVIP]_Gà Rán Popeyes_Feb 241231_Gà Rán Popeyes_9 cities" xr:uid="{00000000-0004-0000-0800-000022070000}"/>
    <hyperlink ref="PF15" location="null!G2555" display="[VIP]_Gong Cha_9-10Feb 260109_Gong Cha_7 cities_x000a__x000a_[SJBP]_KATINAT Coffee &amp; Tea House_BAU 100k Tien Giang, Can Tho, Binh Duong, Binh Dinh, Binh Thuan, Nghe An, Quang Ninh, Hung Yen" xr:uid="{00000000-0004-0000-0800-000023070000}"/>
    <hyperlink ref="PG15" location="null!2590:2590" display="[VIP]_KATINAT Coffee &amp; Tea House_B2G1 260106_KATINAT Coffee &amp; Tea House_14 cities" xr:uid="{00000000-0004-0000-0800-000024070000}"/>
    <hyperlink ref="PH15" location="null!G2552" display="[VIP]_Trà Sữa May Cha_Feb 260106_Trà Sữa May Cha_9 cities" xr:uid="{00000000-0004-0000-0800-000025070000}"/>
    <hyperlink ref="PI15" location="null!G2569" display="[SuperVIP]_Gà Rán Popeyes_Feb 241231_Gà Rán Popeyes_9 cities" xr:uid="{00000000-0004-0000-0800-000026070000}"/>
    <hyperlink ref="PS15" location="null!G2564" display="[VIP]_McDonald's_Feb pack 2 251025_McDonald's_7 cities" xr:uid="{00000000-0004-0000-0800-000027070000}"/>
    <hyperlink ref="PT15" location="null!G2565" display="[VIP]_Gà Rán Texas Chicken_Feb 250102_Gà Rán Texas Chicken_6 cities" xr:uid="{00000000-0004-0000-0800-000028070000}"/>
    <hyperlink ref="PU15" location="null!2639:2639" display="[VIP]_Cơm Thố Anh Nguyễn_24-28/2 250718_Cơm Thố Anh Nguyễn_11 cities" xr:uid="{00000000-0004-0000-0800-000029070000}"/>
    <hyperlink ref="PV15" location="null!2639:2639" display="[VIP]_Cơm Thố Anh Nguyễn_24-28/2 250718_Cơm Thố Anh Nguyễn_11 cities" xr:uid="{00000000-0004-0000-0800-00002A070000}"/>
    <hyperlink ref="PW15" location="null!2639:2639" display="[VIP]_Cơm Thố Anh Nguyễn_24-28/2 250718_Cơm Thố Anh Nguyễn_11 cities" xr:uid="{00000000-0004-0000-0800-00002B070000}"/>
    <hyperlink ref="PX15" location="null!2639:2639" display="[VIP]_Cơm Thố Anh Nguyễn_24-28/2 250718_Cơm Thố Anh Nguyễn_11 cities" xr:uid="{00000000-0004-0000-0800-00002C070000}"/>
    <hyperlink ref="D16" location="null!119:119" display="[SJBP]__Brand 50% 241231_All OTH 2025_36 cities" xr:uid="{00000000-0004-0000-0800-00002D070000}"/>
    <hyperlink ref="E16" location="null!119:119" display="[SJBP]__Brand 50% 241231_All OTH 2025_36 cities" xr:uid="{00000000-0004-0000-0800-00002E070000}"/>
    <hyperlink ref="F16" location="null!119:119" display="[SJBP]__Brand 50% 241231_All OTH 2025_36 cities" xr:uid="{00000000-0004-0000-0800-00002F070000}"/>
    <hyperlink ref="G16" location="null!34:34" display="[SuperVIP]_Gà Rán Popeyes_02-05/01_x000a_241231_Gà Rán Popeyes_9 cities" xr:uid="{00000000-0004-0000-0800-000030070000}"/>
    <hyperlink ref="H16" location="null!119:119" display="[SJBP]__Brand 50% 241231_All OTH 2025_36 cities" xr:uid="{00000000-0004-0000-0800-000031070000}"/>
    <hyperlink ref="I16" location="null!47:47" display="[SJBP]_Starbucks Coffee_WC Mon 250102_Starbucks Coffee_10 cities" xr:uid="{00000000-0004-0000-0800-000032070000}"/>
    <hyperlink ref="J16" location="null!119:119" display="[SJBP]__Brand 50% 241231_All OTH 2025_36 cities" xr:uid="{00000000-0004-0000-0800-000033070000}"/>
    <hyperlink ref="K16" location="null!41:41" display="[VIP]_Cơm Thố Anh Nguyễn_08-12/01_x000a_20240506_Cơm Thố Anh Nguyễn_10 cities" xr:uid="{00000000-0004-0000-0800-000034070000}"/>
    <hyperlink ref="L16" location="null!52:52" display="[SuperVIP]_Highlands Coffee_6-10.1 241231_Highlands Coffee_36 cities" xr:uid="{00000000-0004-0000-0800-000035070000}"/>
    <hyperlink ref="M16" location="null!52:52" display="[SuperVIP]_Highlands Coffee_6-10.1 241231_Highlands Coffee_36 cities" xr:uid="{00000000-0004-0000-0800-000036070000}"/>
    <hyperlink ref="N16" location="null!32:32" display="[SuperVIP]_Gà Rán KFC_10-12/01_x000a_241231_Gà Rán KFC_25 cities" xr:uid="{00000000-0004-0000-0800-000037070000}"/>
    <hyperlink ref="O16" location="null!41:41" display="[VIP]_Cơm Thố Anh Nguyễn_08-12/01_x000a_20240506_Cơm Thố Anh Nguyễn_10 cities" xr:uid="{00000000-0004-0000-0800-000038070000}"/>
    <hyperlink ref="P16" location="null!43:43" display="[VIP]_Gà Rán Texas Chicken_13-16/01_x000a_250102_Gà Rán Texas Chicken_6 cities" xr:uid="{00000000-0004-0000-0800-000039070000}"/>
    <hyperlink ref="Q16" location="null!43:43" display="[VIP]_Gà Rán Texas Chicken_13-16/01_x000a_250102_Gà Rán Texas Chicken_6 cities" xr:uid="{00000000-0004-0000-0800-00003A070000}"/>
    <hyperlink ref="R16" location="null!43:43" display="[VIP]_Gà Rán Texas Chicken_13-16/01_x000a_250102_Gà Rán Texas Chicken_6 cities" xr:uid="{00000000-0004-0000-0800-00003B070000}"/>
    <hyperlink ref="S16" location="null!46:46" display="[SuperVIP]_Starbucks Coffee_14-16.1 250102_Starbucks Coffee_10 cities" xr:uid="{00000000-0004-0000-0800-00003C070000}"/>
    <hyperlink ref="T16" location="null!102:102" display="[SJBP]_Gà Rán Popeyes_BOGO_x000a_241231_Gà Rán Popeyes_9 cities" xr:uid="{00000000-0004-0000-0800-00003D070000}"/>
    <hyperlink ref="U16" location="null!G125" display="[SuperVIP]_Trà Sữa May Cha_Jan_HCM 250102_Trà Sữa May Cha_7 cities" xr:uid="{00000000-0004-0000-0800-00003E070000}"/>
    <hyperlink ref="V16" location="null!G125" display="[SuperVIP]_Trà Sữa May Cha_Jan_HCM 250102_Trà Sữa May Cha_7 cities" xr:uid="{00000000-0004-0000-0800-00003F070000}"/>
    <hyperlink ref="W16" location="null!G126" display="[VIP]_Gong Cha_20-22Jan 20240506_Gong Cha_3 cities" xr:uid="{00000000-0004-0000-0800-000040070000}"/>
    <hyperlink ref="X16" location="null!G164" display="[SJBP]_Trà Sữa May Cha_giảm 50%_wed 250102_Trà Sữa May Cha_7 cities" xr:uid="{00000000-0004-0000-0800-000041070000}"/>
    <hyperlink ref="Y16" location="null!55:55" display="[VIP]_The Coffee House_20-22.1 241231_The Coffee House_7 cities" xr:uid="{00000000-0004-0000-0800-000042070000}"/>
    <hyperlink ref="Z16" location="null!45:45" display="[SJBP]_Starbucks Coffee_30% off_21-24.1 250102_Starbucks Coffee_10 cities" xr:uid="{00000000-0004-0000-0800-000043070000}"/>
    <hyperlink ref="AA16" location="null!45:45" display="[SJBP]_Starbucks Coffee_30% off_21-24.1 250102_Starbucks Coffee_10 cities" xr:uid="{00000000-0004-0000-0800-000044070000}"/>
    <hyperlink ref="AB16" location="null!G164" display="[SJBP]_Trà Sữa May Cha_giảm 50%_wed 250102_Trà Sữa May Cha_7 cities" xr:uid="{00000000-0004-0000-0800-000045070000}"/>
    <hyperlink ref="AC16" location="null!G164" display="[SJBP]_Trà Sữa May Cha_giảm 50%_wed 250102_Trà Sữa May Cha_7 cities" xr:uid="{00000000-0004-0000-0800-000046070000}"/>
    <hyperlink ref="AD16" location="null!51:51" display="[SJBP]_Highlands Coffee_Weekday 241231_Highlands Coffee_36 cities" xr:uid="{00000000-0004-0000-0800-000047070000}"/>
    <hyperlink ref="AM16" location="null!248:248" display="0h-12h: [SJBP]_Starbucks Coffee_Indi 4-7.2 250102_Starbucks Coffee_10 cities_x000a__x000a_12h-24h: [JBP]_KATINAT Coffee &amp; Tea House_Combo 20%250119_Katinat Saigon Kafe_11 cities" xr:uid="{00000000-0004-0000-0800-000048070000}"/>
    <hyperlink ref="AN16" location="null!248:248" display="[SJBP]_Starbucks Coffee_Indi 4-7.2 250102_Starbucks Coffee_10 cities" xr:uid="{00000000-0004-0000-0800-000049070000}"/>
    <hyperlink ref="AO16" location="null!175:175" display="[SuperVIP]_Lotteria_06 - 09/02 241231_Lotteria DI_27 cities" xr:uid="{00000000-0004-0000-0800-00004A070000}"/>
    <hyperlink ref="AP16" location="null!233:233" display="[JBP]_KATINAT Coffee &amp; Tea House_M2T1 250119_Katinat Saigon Kafe_11 cities" xr:uid="{00000000-0004-0000-0800-00004B070000}"/>
    <hyperlink ref="AQ16" location="null!180:180" display="[VIP]_Pizza Hut_07-09/02_x000a_241231_Pizza Hut_20 cities" xr:uid="{00000000-0004-0000-0800-00004C070000}"/>
    <hyperlink ref="AR16" location="null!180:180" display="[VIP]_Pizza Hut_07-09/02_x000a_241231_Pizza Hut_20 cities" xr:uid="{00000000-0004-0000-0800-00004D070000}"/>
    <hyperlink ref="AS16" location="null!176:176" display="[VIP]_Gà Rán Texas Chicken_10-13/02 250102_Gà Rán Texas Chicken_6 cities" xr:uid="{00000000-0004-0000-0800-00004E070000}"/>
    <hyperlink ref="AT16" location="null!176:176" display="[VIP]_Gà Rán Texas Chicken_10-13/02 250102_Gà Rán Texas Chicken_6 cities" xr:uid="{00000000-0004-0000-0800-00004F070000}"/>
    <hyperlink ref="AU16" location="null!176:176" display="[VIP]_Gà Rán Texas Chicken_10-13/02 250102_Gà Rán Texas Chicken_6 cities" xr:uid="{00000000-0004-0000-0800-000050070000}"/>
    <hyperlink ref="AV16" location="null!119:119" display="[SJBP]__Brand 50% 241231_All OTH 2025_36 cities" xr:uid="{00000000-0004-0000-0800-000051070000}"/>
    <hyperlink ref="AW16" location="null!G201" display="[VIP]_Trà Sữa May Cha_14-16.2  250102_Trà Sữa May Cha_7 cities" xr:uid="{00000000-0004-0000-0800-000052070000}"/>
    <hyperlink ref="AX16" location="null!119:119" display="[SJBP]__Brand 50% 241231_All OTH 2025_36 cities" xr:uid="{00000000-0004-0000-0800-000053070000}"/>
    <hyperlink ref="AY16" location="null!173:173" display="[SuperVIP]_Gà Rán Popeyes_13-16/02_x000a_241231_Gà Rán Popeyes_9 cities" xr:uid="{00000000-0004-0000-0800-000054070000}"/>
    <hyperlink ref="AZ16" location="null!235:235" display="[JBP]_KATINAT Coffee &amp; Tea House_BAU 10-28.1 250119_Katinat Saigon Kafe_11 cities" xr:uid="{00000000-0004-0000-0800-000055070000}"/>
    <hyperlink ref="BA16" location="null!181:181" display="[VIP]_Lotteria_17-20/02_x000a_ 241231_Lotteria DI_27 cities" xr:uid="{00000000-0004-0000-0800-000056070000}"/>
    <hyperlink ref="BB16" location="null!119:119" display="[SJBP]__Brand 50% 241231_All OTH 2025_36 cities" xr:uid="{00000000-0004-0000-0800-000057070000}"/>
    <hyperlink ref="BC16" location="null!149:149" display="[SuperVIP]_Highlands Coffee_17-21.2 241231_Highlands Coffee_36 cities" xr:uid="{00000000-0004-0000-0800-000058070000}"/>
    <hyperlink ref="BD16" location="null!119:119" display="[SJBP]__Brand 50% 241231_All OTH 2025_36 cities" xr:uid="{00000000-0004-0000-0800-000059070000}"/>
    <hyperlink ref="BE16" location="null!119:119" display="[SJBP]__Brand 50% 241231_All OTH 2025_36 cities" xr:uid="{00000000-0004-0000-0800-00005A070000}"/>
    <hyperlink ref="BF16" location="null!174:174" display="[SuperVIP]_Pizza Hut_21-23/02_x000a_241231_Pizza Hut_20 cities" xr:uid="{00000000-0004-0000-0800-00005B070000}"/>
    <hyperlink ref="BG16" location="null!119:119" display="[SJBP]__Brand 50% 241231_All OTH 2025_36 cities" xr:uid="{00000000-0004-0000-0800-00005C070000}"/>
    <hyperlink ref="BH16" location="null!213:213" display="[SJBP]_Gà Rán Popeyes_BAU_x000a_241231_Gà Rán Popeyes_9 cities" xr:uid="{00000000-0004-0000-0800-00005D070000}"/>
    <hyperlink ref="BI16" location="null!172:172" display="[SuperVIP]_Gà Rán KFC_26-28/02_x000a_241231_Gà Rán KFC_25 cities" xr:uid="{00000000-0004-0000-0800-00005E070000}"/>
    <hyperlink ref="BJ16" location="null!119:119" display="[SJBP]__Brand 50% 241231_All OTH 2025_36 cities" xr:uid="{00000000-0004-0000-0800-00005F070000}"/>
    <hyperlink ref="BK16" location="null!G228" display="[JBP]_Phúc Long Coffee &amp; Tea_Trà sữa 10k 20240516_Phúc Long Coffee &amp; Tea_17 cities" xr:uid="{00000000-0004-0000-0800-000060070000}"/>
    <hyperlink ref="BM16" location="null!119:119" display="[SJBP]__Brand 50% 241231_All OTH 2025_36 cities" xr:uid="{00000000-0004-0000-0800-000061070000}"/>
    <hyperlink ref="BN16" location="null!119:119" display="[SJBP]__Brand 50% 241231_All OTH 2025_36 cities" xr:uid="{00000000-0004-0000-0800-000062070000}"/>
    <hyperlink ref="BO16" location="null!119:119" display="6h-24h: [SJBP]__Brand 50% 241231_All OTH 2025_36 cities_x000a_0h-6h: [SuperVIP]_Highlands Coffee_3-7.3 241231_Highlands Coffee_36 cities" xr:uid="{00000000-0004-0000-0800-000063070000}"/>
    <hyperlink ref="BP16" location="null!119:119" display="[SJBP]__Brand 50% 241231_All OTH 2025_36 cities" xr:uid="{00000000-0004-0000-0800-000064070000}"/>
    <hyperlink ref="BQ16" location="null!119:119" display="[SJBP]__Brand 50% 241231_All OTH 2025_36 cities" xr:uid="{00000000-0004-0000-0800-000065070000}"/>
    <hyperlink ref="BR16" location="null!119:119" display="[SJBP]__Brand 50% 241231_All OTH 2025_36 cities" xr:uid="{00000000-0004-0000-0800-000066070000}"/>
    <hyperlink ref="BS16" location="null!119:119" display="[SJBP]__Brand 50% 241231_All OTH 2025_36 cities" xr:uid="{00000000-0004-0000-0800-000067070000}"/>
    <hyperlink ref="BT16" location="null!295:295" display="0h-10h: [SuperVIP]_Highlands Coffee_3-7.3 241231_All OTH 2025_36 cities_x000a_13h-16h [SuperVIP]_Phúc Long Coffee &amp; Tea_6-8Mar  20240516_Phúc Long Coffee &amp; Tea_17 cities_x000a_10h-13h [JBP]_Jollibee_8/3/2025 20250306_Jollibee_33 cities" xr:uid="{00000000-0004-0000-0800-000068070000}"/>
    <hyperlink ref="BU16" location="null!119:119" display="[SJBP]__Brand 50% 241231_All OTH 2025_36 cities" xr:uid="{00000000-0004-0000-0800-000069070000}"/>
    <hyperlink ref="BV16" location="null!273:273" display="[VIP]_Gà Rán Texas Chicken_10-13/03_x000a_250102_Gà Rán Texas Chicken_6 cities" xr:uid="{00000000-0004-0000-0800-00006A070000}"/>
    <hyperlink ref="BW16" location="null!300:300" display="[SuperVIP]_Starbucks Coffee_11-13.3 250102_Starbucks Coffee_10 cities" xr:uid="{00000000-0004-0000-0800-00006B070000}"/>
    <hyperlink ref="BX16" location="null!300:300" display="[SuperVIP]_Starbucks Coffee_11-13.3 250102_Starbucks Coffee_10 cities" xr:uid="{00000000-0004-0000-0800-00006C070000}"/>
    <hyperlink ref="BY16" location="null!273:273" display="[VIP]_Gà Rán Texas Chicken_10-13/03_x000a_250102_Gà Rán Texas Chicken_6 cities" xr:uid="{00000000-0004-0000-0800-00006D070000}"/>
    <hyperlink ref="BZ16" location="null!306:306" display="[SJBP]_The Coffee House_WC 241231_The Coffee House_7 cities" xr:uid="{00000000-0004-0000-0800-00006E070000}"/>
    <hyperlink ref="CA16" location="null!119:119" display="[SJBP]__Brand 50% 241231_All OTH 2025_36 cities" xr:uid="{00000000-0004-0000-0800-00006F070000}"/>
    <hyperlink ref="CB16" location="null!278:278" display="[SuperVIP]_McDonald's_13-16/03_x000a_240722_McDonald's_4 cities" xr:uid="{00000000-0004-0000-0800-000070070000}"/>
    <hyperlink ref="CC16" location="null!182:182" display="[VIP]_Gà Rán KFC_17-19/03_x000a_241231_Gà Rán KFC_25 cities" xr:uid="{00000000-0004-0000-0800-000071070000}"/>
    <hyperlink ref="CD16" location="null!302:302" display="[SuperVIP]_The Coffee House_17-19.3 241231_The Coffee House_7 cities" xr:uid="{00000000-0004-0000-0800-000072070000}"/>
    <hyperlink ref="CE16" location="null!302:302" display="[SuperVIP]_The Coffee House_17-19.3 241231_The Coffee House_7 cities" xr:uid="{00000000-0004-0000-0800-000073070000}"/>
    <hyperlink ref="CF16" location="null!119:119" display="[SJBP]__Brand 50% 241231_All OTH 2025_36 cities" xr:uid="{00000000-0004-0000-0800-000074070000}"/>
    <hyperlink ref="CG16" location="null!119:119" display="[SJBP]__Brand 50% 241231_All OTH 2025_36 cities" xr:uid="{00000000-0004-0000-0800-000075070000}"/>
    <hyperlink ref="CH16" location="null!268:268" display="[SuperVIP]_Gà Rán KFC_21-23/03_x000a_241231_Gà Rán KFC_25 cities" xr:uid="{00000000-0004-0000-0800-000076070000}"/>
    <hyperlink ref="CI16" location="null!272:272" display="[VIP]_Pizza Hut_21-23/03_x000a_241231_Pizza Hut_20 cities" xr:uid="{00000000-0004-0000-0800-000077070000}"/>
    <hyperlink ref="CJ16" location="null!119:119" display="[SJBP]__Brand 50% 241231_All OTH 2025_36 cities" xr:uid="{00000000-0004-0000-0800-000078070000}"/>
    <hyperlink ref="CK16" location="null!119:119" display="[SJBP]__Brand 50% 241231_All OTH 2025_36 cities" xr:uid="{00000000-0004-0000-0800-000079070000}"/>
    <hyperlink ref="CL16" location="null!368:368" display="[SJBP]_Gà Rán Popeyes_BAU_x000a_241231_Gà Rán Popeyes_9 cities" xr:uid="{00000000-0004-0000-0800-00007A070000}"/>
    <hyperlink ref="CM16" location="null!119:119" display="[SJBP]__Brand 50% 241231_All OTH 2025_36 cities" xr:uid="{00000000-0004-0000-0800-00007B070000}"/>
    <hyperlink ref="CN16" location="null!G350" display="[VIP]_Trà Sữa May Cha_28-30.3 250102_Trà Sữa May Cha_7 cities" xr:uid="{00000000-0004-0000-0800-00007C070000}"/>
    <hyperlink ref="CO16" location="null!119:119" display="[SJBP]__Brand 50% 241231_All OTH 2025_36 cities" xr:uid="{00000000-0004-0000-0800-00007D070000}"/>
    <hyperlink ref="CP16" location="null!119:119" display="[SJBP]__Brand 50% 241231_All OTH 2025_36 cities" xr:uid="{00000000-0004-0000-0800-00007E070000}"/>
    <hyperlink ref="CQ16" location="null!119:119" display="[SJBP]__Brand 50% 241231_All OTH 2025_36 cities" xr:uid="{00000000-0004-0000-0800-00007F070000}"/>
    <hyperlink ref="CS16" location="null!650:650" display="[SJBP]_Cơm Thố Anh Nguyễn_BAU_x000a_241231_Cơm Thố Anh Nguyễn_10 cities" xr:uid="{00000000-0004-0000-0800-000080070000}"/>
    <hyperlink ref="CT16" location="null!662:662" display="[SJBP]_The Coffee House_WC 241231_The Coffee House_7 cities" xr:uid="{00000000-0004-0000-0800-000081070000}"/>
    <hyperlink ref="CU16" location="null!639:639" display="[JBP]_KATINAT Coffee &amp; Tea House_M2T1 1-4.4 250119_Katinat Saigon Kafe_11 cities" xr:uid="{00000000-0004-0000-0800-000082070000}"/>
    <hyperlink ref="CV16" location="null!659:659" display="0h-8h: [SJBP]_Highlands Coffee_BAU Apr 241231_Highlands Coffee_36 cities_x000a_8h-10h: [JBP]_KATINAT Coffee &amp; Tea House_BOGO 4.4 250119_Katinat Saigon Kafe_11 cities_x000a_8h-10h còn lại: [SJBP]_Highlands Coffee_BAU Apr Bắc Ninh, Quảng Nam, Quảng Ninh, Thái Nguyên, Nghệ An,Đắk Lắk, Thanh Hóa, Long An, An Giang,Hai Duong, Nam Dinh City, Dong Thap, Kien Giang, Phu Yen, Bac Lieu, Ben Tre, Ca Mau, Hau Giang, Soc Trang, Tra Vinh, Vinh Long, Binh Phuoc, Gia Lai, Ninh Thuan, Tay Ninh_x000a_13h-16h [VIP]_Phúc Long Coffee &amp; Tea_4.4 20240516_Phúc Long Coffee &amp; Tea_17 cities_x000a_10h-13h  &quot;[SuperVIP]_Gà Rán KFC_03-06/04_x000a_241231_Gà Rán KFC_25 cities&quot;" xr:uid="{00000000-0004-0000-0800-000083070000}"/>
    <hyperlink ref="CW16" location="null!650:650" display="[SJBP]_Cơm Thố Anh Nguyễn_BAU_x000a_250803_Cơm Thố Anh Nguyễn_12 cities" xr:uid="{00000000-0004-0000-0800-000084070000}"/>
    <hyperlink ref="CX16" location="null!119:119" display="[SJBP]__Brand 50% 241231_All OTH 2025_36 cities" xr:uid="{00000000-0004-0000-0800-000085070000}"/>
    <hyperlink ref="CY16" location="null!650:650" display="[SJBP]_Cơm Thố Anh Nguyễn_BAU_x000a_250803_Cơm Thố Anh Nguyễn_12 cities" xr:uid="{00000000-0004-0000-0800-000086070000}"/>
    <hyperlink ref="CZ16" location="null!637:637" display="[SJBP]_McDonald's_73K_x000a_240722_McDonald's_4 cities" xr:uid="{00000000-0004-0000-0800-000087070000}"/>
    <hyperlink ref="DA16" location="null!637:637" display="[SJBP]_McDonald's_73K_x000a_240722_McDonald's_4 cities" xr:uid="{00000000-0004-0000-0800-000088070000}"/>
    <hyperlink ref="DB16" location="null!467:467" display="[SuperVIP]_Gà Rán Popeyes_10-13/04_x000a_241231_Gà Rán Popeyes_9 cities" xr:uid="{00000000-0004-0000-0800-000089070000}"/>
    <hyperlink ref="DC16" location="null!119:119" display="[SJBP]__Brand 50% 241231_All OTH 2025_36 cities" xr:uid="{00000000-0004-0000-0800-00008A070000}"/>
    <hyperlink ref="DD16" location="null!470:470" display="[VIP]_Cơm Thố Anh Nguyễn_09-13/04_x000a_241231_Cơm Thố Anh Nguyễn_10 cities" xr:uid="{00000000-0004-0000-0800-00008B070000}"/>
    <hyperlink ref="DE16" location="null!467:467" display="[SuperVIP]_Gà Rán Popeyes_10-13/04_x000a_241231_Gà Rán Popeyes_9 cities" xr:uid="{00000000-0004-0000-0800-00008C070000}"/>
    <hyperlink ref="DF16" location="null!660:660" display="[SJBP]_Starbucks Coffee_WC Mon 250102_Starbucks Coffee_10 cities" xr:uid="{00000000-0004-0000-0800-00008D070000}"/>
    <hyperlink ref="DG16" location="null!696:696" display="[SJBP]_Starbucks Coffee_Indi 15-17.4 250102_Starbucks Coffee_10 cities" xr:uid="{00000000-0004-0000-0800-00008E070000}"/>
    <hyperlink ref="DH16" location="null!G524" display="[SuperVIP]_Phê La_14-18Apr  HP,VT,HA,DL,DN" xr:uid="{00000000-0004-0000-0800-00008F070000}"/>
    <hyperlink ref="DI16" location="null!469:469" display="[SuperVIP]_Gà Rán KFC_15-17/04_x000a_241231_Gà Rán KFC_25 cities" xr:uid="{00000000-0004-0000-0800-000090070000}"/>
    <hyperlink ref="DJ16" location="null!119:119" display="[SJBP]__Brand 50% 241231_All OTH 2025_36 cities" xr:uid="{00000000-0004-0000-0800-000091070000}"/>
    <hyperlink ref="DK16" location="null!472:472" display="[VIP]_Pizza Hut_18-20/04" xr:uid="{00000000-0004-0000-0800-000092070000}"/>
    <hyperlink ref="DL16" location="null!475:475" display="[VIP]_Gà Rán Popeyes_18-20/04_x000a_241231_Gà Rán Popeyes_9 cities" xr:uid="{00000000-0004-0000-0800-000093070000}"/>
    <hyperlink ref="DM16" location="null!119:119" display="[SJBP]__Brand 50% 241231_All OTH 2025_36 cities" xr:uid="{00000000-0004-0000-0800-000094070000}"/>
    <hyperlink ref="DN16" location="null!119:119" display="[SJBP]__Brand 50% 241231_All OTH 2025_36 cities" xr:uid="{00000000-0004-0000-0800-000095070000}"/>
    <hyperlink ref="DO16" location="null!633:633" display="[SJBP]_Gà Rán KFC_129k_x000a_241231_Gà Rán KFC_25 cities" xr:uid="{00000000-0004-0000-0800-000096070000}"/>
    <hyperlink ref="DP16" location="null!119:119" display="[SJBP]__Brand 50% 241231_All OTH 2025_36 cities" xr:uid="{00000000-0004-0000-0800-000097070000}"/>
    <hyperlink ref="DQ16" location="null!119:119" display="[SJBP]__Brand 50% 241231_All OTH 2025_36 cities" xr:uid="{00000000-0004-0000-0800-000098070000}"/>
    <hyperlink ref="DR16" location="null!119:119" display="[SJBP]__Brand 50% 241231_All OTH 2025_36 cities" xr:uid="{00000000-0004-0000-0800-000099070000}"/>
    <hyperlink ref="DS16" location="null!650:650" display="[SJBP]_Cơm Thố Anh Nguyễn_BAU_x000a_241231_Cơm Thố Anh Nguyễn_10 cities" xr:uid="{00000000-0004-0000-0800-00009A070000}"/>
    <hyperlink ref="DT16" location="null!119:119" display="[SJBP]__Brand 50% 241231_All OTH 2025_36 cities" xr:uid="{00000000-0004-0000-0800-00009B070000}"/>
    <hyperlink ref="DU16" location="null!659:659" display="[SJBP]_Highlands Coffee_BAU Apr 241231_Highlands Coffee_36 cities" xr:uid="{00000000-0004-0000-0800-00009C070000}"/>
    <hyperlink ref="DV16" location="null!119:119" display="[SJBP]__Brand 50% 241231_All OTH 2025_36 cities" xr:uid="{00000000-0004-0000-0800-00009D070000}"/>
    <hyperlink ref="DX16" location="null!119:119" display="[SJBP]__Brand 50% 241231_All OTH 2025_36 cities" xr:uid="{00000000-0004-0000-0800-00009E070000}"/>
    <hyperlink ref="DY16" location="null!736:736" display="[SJBP]_McDonald's_2T2 gà_x000a_250416_McDonald's_5 cities" xr:uid="{00000000-0004-0000-0800-00009F070000}"/>
    <hyperlink ref="DZ16" location="null!778:778" display="[SJBP]_Highlands Coffee_BAU Weekday  241231_Highlands Coffee_36 cities" xr:uid="{00000000-0004-0000-0800-0000A0070000}"/>
    <hyperlink ref="EA16" location="null!721:721" display="[SuperVIP]_Gà Rán KFC_01-04/05_x000a_241231_Gà Rán KFC_25 cities" xr:uid="{00000000-0004-0000-0800-0000A1070000}"/>
    <hyperlink ref="EB16" location="null!768:768" display="[SuperVIP]_Highlands Coffee_5-9.5 241231_Highlands Coffee_36 cities" xr:uid="{00000000-0004-0000-0800-0000A2070000}"/>
    <hyperlink ref="EC16" location="null!119:119" display="[SJBP]__Brand 50% 241231_All OTH 2025_36 cities" xr:uid="{00000000-0004-0000-0800-0000A3070000}"/>
    <hyperlink ref="ED16" location="null!119:119" display="[SJBP]__Brand 50% 241231_All OTH 2025_36 cities" xr:uid="{00000000-0004-0000-0800-0000A4070000}"/>
    <hyperlink ref="EE16" location="null!119:119" display="[SJBP]__Brand 50% 241231_All OTH 2025_36 cities" xr:uid="{00000000-0004-0000-0800-0000A5070000}"/>
    <hyperlink ref="EF16" location="null!119:119" display="[SJBP]__Brand 50% 241231_All OTH 2025_36 cities" xr:uid="{00000000-0004-0000-0800-0000A6070000}"/>
    <hyperlink ref="EG16" location="null!119:119" display="[SJBP]__Brand 50% 241231_All OTH 2025_36 cities" xr:uid="{00000000-0004-0000-0800-0000A7070000}"/>
    <hyperlink ref="EH16" location="null!720:720" display="[SJBP]_McDonald's_ĐN OTH_x000a_250416_McDonald's_5 cities" xr:uid="{00000000-0004-0000-0800-0000A8070000}"/>
    <hyperlink ref="EI16" location="null!119:119" display="[SJBP]__Brand 50% 241231_All OTH 2025_36 cities" xr:uid="{00000000-0004-0000-0800-0000A9070000}"/>
    <hyperlink ref="EJ16" location="null!119:119" display="[SJBP]__Brand 50% 241231_All OTH 2025_36 cities" xr:uid="{00000000-0004-0000-0800-0000AA070000}"/>
    <hyperlink ref="EK16" location="null!119:119" display="[SJBP]__Brand 50% 241231_All OTH 2025_36 cities" xr:uid="{00000000-0004-0000-0800-0000AB070000}"/>
    <hyperlink ref="EL16" location="null!119:119" display="[SJBP]__Brand 50% 241231_All OTH 2025_36 cities" xr:uid="{00000000-0004-0000-0800-0000AC070000}"/>
    <hyperlink ref="EM16" location="null!776:776" display="[SJBP]_The Coffee House_WC 241231_The Coffee House_7 cities" xr:uid="{00000000-0004-0000-0800-0000AD070000}"/>
    <hyperlink ref="EN16" location="null!725:725" display="[SuperVIP]_Pizza Hut_16-18/05" xr:uid="{00000000-0004-0000-0800-0000AE070000}"/>
    <hyperlink ref="EO16" location="null!G705" display="[SuperVIP]_Trà Sữa May Cha_May 250102_Trà Sữa May Cha_7 cities" xr:uid="{00000000-0004-0000-0800-0000AF070000}"/>
    <hyperlink ref="EP16" location="null!119:119" display="[SJBP]__Brand 50% 241231_All OTH 2025_36 cities" xr:uid="{00000000-0004-0000-0800-0000B0070000}"/>
    <hyperlink ref="EQ16" location="null!772:772" display="[VIP]_The Coffee House_20-22.5 241231_The Coffee House_7 cities" xr:uid="{00000000-0004-0000-0800-0000B1070000}"/>
    <hyperlink ref="ER16" location="null!772:772" display="[VIP]_The Coffee House_20-22.5 241231_The Coffee House_7 cities" xr:uid="{00000000-0004-0000-0800-0000B2070000}"/>
    <hyperlink ref="ES16" location="null!772:772" display="[VIP]_The Coffee House_20-22.5 241231_The Coffee House_7 cities" xr:uid="{00000000-0004-0000-0800-0000B3070000}"/>
    <hyperlink ref="ET16" location="null!872:872" display="[VIP]_KATINAT Coffee &amp; Tea House_M2T1 22-23.5 250119_Katinat Saigon Kafe_11 cities" xr:uid="{00000000-0004-0000-0800-0000B4070000}"/>
    <hyperlink ref="EU16" location="null!G707" display="[VIP]_Trà Sữa May Cha_May  250102_Trà Sữa May Cha_7 cities" xr:uid="{00000000-0004-0000-0800-0000B5070000}"/>
    <hyperlink ref="EV16" location="null!G707" display="[VIP]_Trà Sữa May Cha_May  250102_Trà Sữa May Cha_7 cities" xr:uid="{00000000-0004-0000-0800-0000B6070000}"/>
    <hyperlink ref="EW16" location="null!119:119" display="[SJBP]__Brand 50% 241231_All OTH 2025_36 cities" xr:uid="{00000000-0004-0000-0800-0000B7070000}"/>
    <hyperlink ref="EX16" location="null!119:119" display="[SJBP]__Brand 50% 241231_All OTH 2025_36 cities" xr:uid="{00000000-0004-0000-0800-0000B8070000}"/>
    <hyperlink ref="EY16" location="null!119:119" display="[SJBP]__Brand 50% 241231_All OTH 2025_36 cities" xr:uid="{00000000-0004-0000-0800-0000B9070000}"/>
    <hyperlink ref="EZ16" location="null!119:119" display="[SJBP]__Brand 50% 241231_All OTH 2025_36 cities" xr:uid="{00000000-0004-0000-0800-0000BA070000}"/>
    <hyperlink ref="FA16" location="null!119:119" display="[SJBP]__Brand 50% 241231_All OTH 2025_36 cities" xr:uid="{00000000-0004-0000-0800-0000BB070000}"/>
    <hyperlink ref="FB16" location="null!119:119" display="[SJBP]__Brand 50% 241231_All OTH 2025_36 cities" xr:uid="{00000000-0004-0000-0800-0000BC070000}"/>
    <hyperlink ref="FD16" location="null!119:119" display="[SJBP]__Brand 50% 241231_All OTH 2025_36 cities" xr:uid="{00000000-0004-0000-0800-0000BD070000}"/>
    <hyperlink ref="FE16" location="null!119:119" display="[SJBP]__Brand 50% 241231_All OTH 2025_36 cities" xr:uid="{00000000-0004-0000-0800-0000BE070000}"/>
    <hyperlink ref="FF16" location="null!877:877" display="[SuperVIP]_Gà Rán KFC_01-04/06" xr:uid="{00000000-0004-0000-0800-0000BF070000}"/>
    <hyperlink ref="FG16" location="null!119:119" display="[SJBP]__Brand 50% 241231_All OTH 2025_36 cities" xr:uid="{00000000-0004-0000-0800-0000C0070000}"/>
    <hyperlink ref="FH16" location="null!119:119" display="[SJBP]__Brand 50% 241231_All OTH 2025_36 cities" xr:uid="{00000000-0004-0000-0800-0000C1070000}"/>
    <hyperlink ref="FI16" r:id="rId168" location="gid=1258946380&amp;range=977:977" xr:uid="{00000000-0004-0000-0800-0000C2070000}"/>
    <hyperlink ref="FJ16" location="null!119:119" display="[SJBP]__Brand 50% 241231_All OTH 2025_36 cities" xr:uid="{00000000-0004-0000-0800-0000C3070000}"/>
    <hyperlink ref="FK16" location="null!119:119" display="[SJBP]__Brand 50% 241231_All OTH 2025_36 cities" xr:uid="{00000000-0004-0000-0800-0000C4070000}"/>
    <hyperlink ref="FL16" location="null!119:119" display="[SJBP]__Brand 50% 241231_All OTH 2025_36 cities" xr:uid="{00000000-0004-0000-0800-0000C5070000}"/>
    <hyperlink ref="FM16" location="null!119:119" display="[SJBP]__Brand 50% 241231_All OTH 2025_36 cities" xr:uid="{00000000-0004-0000-0800-0000C6070000}"/>
    <hyperlink ref="FN16" location="null!1012:1012" display="[SJBP]_McDonald's_BAU_x000a_250416_McDonald's_5 cities" xr:uid="{00000000-0004-0000-0800-0000C7070000}"/>
    <hyperlink ref="FO16" location="null!119:119" display="[SJBP]__Brand 50% 241231_All OTH 2025_36 cities" xr:uid="{00000000-0004-0000-0800-0000C8070000}"/>
    <hyperlink ref="FP16" location="null!119:119" display="[SJBP]__Brand 50% 241231_All OTH 2025_36 cities" xr:uid="{00000000-0004-0000-0800-0000C9070000}"/>
    <hyperlink ref="FQ16" location="null!1005:1005" display="[SJBP]_Gà Rán Popeyes_BOGO_x000a_241231_Gà Rán Popeyes_9 cities" xr:uid="{00000000-0004-0000-0800-0000CA070000}"/>
    <hyperlink ref="FR16" location="null!881:881" display="[SuperVIP]_McDonald's_13-15/06" xr:uid="{00000000-0004-0000-0800-0000CB070000}"/>
    <hyperlink ref="FS16" location="null!1114:1114" display="[SJBP]_The Coffee House_BAU 1Đ  241231_The Coffee House_7 cities" xr:uid="{00000000-0004-0000-0800-0000CC070000}"/>
    <hyperlink ref="FT16" location="null!119:119" display="[SJBP]__Brand 50% 241231_All OTH 2025_36 cities" xr:uid="{00000000-0004-0000-0800-0000CD070000}"/>
    <hyperlink ref="FU16" location="null!119:119" display="[SJBP]__Brand 50% 241231_All OTH 2025_36 cities" xr:uid="{00000000-0004-0000-0800-0000CE070000}"/>
    <hyperlink ref="FV16" location="null!119:119" display="[SJBP]__Brand 50% 241231_All OTH 2025_36 cities" xr:uid="{00000000-0004-0000-0800-0000CF070000}"/>
    <hyperlink ref="FW16" location="null!119:119" display="[SJBP]__Brand 50% 241231_All OTH 2025_36 cities" xr:uid="{00000000-0004-0000-0800-0000D0070000}"/>
    <hyperlink ref="FX16" location="null!119:119" display="[SJBP]__Brand 50% 241231_All OTH 2025_36 cities" xr:uid="{00000000-0004-0000-0800-0000D1070000}"/>
    <hyperlink ref="FY16" location="null!883:883" display="[SuperVIP]_Pizza Hut_20-22/06" xr:uid="{00000000-0004-0000-0800-0000D2070000}"/>
    <hyperlink ref="FZ16" location="null!119:119" display="[SJBP]__Brand 50% 241231_All OTH 2025_36 cities" xr:uid="{00000000-0004-0000-0800-0000D3070000}"/>
    <hyperlink ref="GA16" location="null!119:119" display="[SJBP]__Brand 50% 241231_All OTH 2025_36 cities" xr:uid="{00000000-0004-0000-0800-0000D4070000}"/>
    <hyperlink ref="GB16" location="null!119:119" display="[SJBP]__Brand 50% 241231_All OTH 2025_36 cities" xr:uid="{00000000-0004-0000-0800-0000D5070000}"/>
    <hyperlink ref="GC16" location="null!882:882" display="[SuperVIP]_McDonald's_23-26/06" xr:uid="{00000000-0004-0000-0800-0000D6070000}"/>
    <hyperlink ref="GD16" location="null!119:119" display="[SJBP]__Brand 50% 241231_All OTH 2025_36 cities" xr:uid="{00000000-0004-0000-0800-0000D7070000}"/>
    <hyperlink ref="GE16" location="null!G934" display="[VIP]_Trà Sữa May Cha_27-29Jun 250102_Trà Sữa May Cha_7 cities" xr:uid="{00000000-0004-0000-0800-0000D8070000}"/>
    <hyperlink ref="GF16" location="null!1043:1043" display="[SJBP]_McDonald's_2T2 119k_x000a_250416_McDonald's_5 cities" xr:uid="{00000000-0004-0000-0800-0000D9070000}"/>
    <hyperlink ref="GG16" location="null!119:119" display="[SJBP]__Brand 50% 241231_All OTH 2025_36 cities" xr:uid="{00000000-0004-0000-0800-0000DA070000}"/>
    <hyperlink ref="GI16" location="null!119:119" display="[SJBP]__Brand 50% 241231_All OTH 2025_36 cities" xr:uid="{00000000-0004-0000-0800-0000DB070000}"/>
    <hyperlink ref="GJ16" location="null!G1150" display="[SuperVIP]_Phúc Long Coffee &amp; Tea_Jul 20240516_Phúc Long Coffee &amp; Tea_17 cities" xr:uid="{00000000-0004-0000-0800-0000DC070000}"/>
    <hyperlink ref="GK16" location="null!119:119" display="[SJBP]__Brand 50% 241231_All OTH 2025_36 cities" xr:uid="{00000000-0004-0000-0800-0000DD070000}"/>
    <hyperlink ref="GL16" location="null!119:119" display="[SJBP]__Brand 50% 241231_All OTH 2025_36 cities" xr:uid="{00000000-0004-0000-0800-0000DE070000}"/>
    <hyperlink ref="GM16" location="null!119:119" display="[SJBP]__Brand 50% 241231_All OTH 2025_36 cities" xr:uid="{00000000-0004-0000-0800-0000DF070000}"/>
    <hyperlink ref="GN16" r:id="rId169" location="gid=1258946380&amp;range=966:966" xr:uid="{00000000-0004-0000-0800-0000E0070000}"/>
    <hyperlink ref="GO16" location="null!1142:1142" display="[SuperVIP]_Highlands Coffee_7-11.7 241231_Highlands Coffee_36 cities" xr:uid="{00000000-0004-0000-0800-0000E1070000}"/>
    <hyperlink ref="GP16" location="null!119:119" display="[SJBP]__Brand 50% 241231_All OTH 2025_36 cities" xr:uid="{00000000-0004-0000-0800-0000E2070000}"/>
    <hyperlink ref="GQ16" location="null!119:119" display="[SJBP]__Brand 50% 241231_All OTH 2025_36 cities" xr:uid="{00000000-0004-0000-0800-0000E3070000}"/>
    <hyperlink ref="GR16" location="null!1267:1267" display="[SJBP]_McDonald's_2T2 250416_McDonald's_5 cities" xr:uid="{00000000-0004-0000-0800-0000E4070000}"/>
    <hyperlink ref="GS16" location="null!119:119" display="[SJBP]__Brand 50% 241231_All OTH 2025_36 cities" xr:uid="{00000000-0004-0000-0800-0000E5070000}"/>
    <hyperlink ref="GT16" location="null!1267:1267" display="[SJBP]_McDonald's_2T2 250707_McDonald's_6 cities" xr:uid="{00000000-0004-0000-0800-0000E6070000}"/>
    <hyperlink ref="GU16" location="null!1267:1267" display="[SJBP]_McDonald's_2T2 250707_McDonald's_6 cities" xr:uid="{00000000-0004-0000-0800-0000E7070000}"/>
    <hyperlink ref="GV16" location="null!1144:1144" display="[SuperVIP]_Highlands Coffee_14-18.7 241231_Highlands Coffee_36 cities" xr:uid="{00000000-0004-0000-0800-0000E8070000}"/>
    <hyperlink ref="GW16" location="null!119:119" display="[SJBP]__Brand 50% 241231_All OTH 2025_36 cities" xr:uid="{00000000-0004-0000-0800-0000E9070000}"/>
    <hyperlink ref="GX16" location="null!119:119" display="[SJBP]__Brand 50% 241231_All OTH 2025_36 cities" xr:uid="{00000000-0004-0000-0800-0000EA070000}"/>
    <hyperlink ref="GY16" location="null!H1229" display="[SJBP]_Phúc Long Coffee &amp; Tea_Combo 99k  " xr:uid="{00000000-0004-0000-0800-0000EB070000}"/>
    <hyperlink ref="GZ16" location="null!H1229" display="[SJBP]_Phúc Long Coffee &amp; Tea_Combo 99k  " xr:uid="{00000000-0004-0000-0800-0000EC070000}"/>
    <hyperlink ref="HA16" location="null!1267:1267" display="[SJBP]_McDonald's_2T2" xr:uid="{00000000-0004-0000-0800-0000ED070000}"/>
    <hyperlink ref="HB16" location="null!G1140" display="[VIP]_Trà Sữa May Cha_Jul 250102_Trà Sữa May Cha_7 cities" xr:uid="{00000000-0004-0000-0800-0000EE070000}"/>
    <hyperlink ref="HC16" location="null!1146:1146" display="[VIP]_The Coffee House_21-23.7 241231_The Coffee House_7 cities" xr:uid="{00000000-0004-0000-0800-0000EF070000}"/>
    <hyperlink ref="HD16" location="null!119:119" display="[SJBP]__Brand 50% 241231_All OTH 2025_36 cities" xr:uid="{00000000-0004-0000-0800-0000F0070000}"/>
    <hyperlink ref="HE16" location="null!119:119" display="[SJBP]__Brand 50% 241231_All OTH 2025_36 cities" xr:uid="{00000000-0004-0000-0800-0000F1070000}"/>
    <hyperlink ref="HF16" location="null!1236:1236" display="[JBP]_KATINAT Coffee &amp; Tea House_Ads 1K 250119_Katinat Saigon Kafe_11 cities" xr:uid="{00000000-0004-0000-0800-0000F2070000}"/>
    <hyperlink ref="HG16" location="null!967:967" display="[SuperVIP]_McDonald's_25-27/07 250707_McDonald's_6 cities" xr:uid="{00000000-0004-0000-0800-0000F3070000}"/>
    <hyperlink ref="HH16" r:id="rId170" location="gid=1258946380&amp;range=967:967" xr:uid="{00000000-0004-0000-0800-0000F4070000}"/>
    <hyperlink ref="HI16" location="null!967:967" display="[SuperVIP]_McDonald's_25-27/07 250707_McDonald's_6 cities" xr:uid="{00000000-0004-0000-0800-0000F5070000}"/>
    <hyperlink ref="HJ16" location="null!1267:1267" display="[SJBP]_McDonald's_2T2 250707_McDonald's_6 cities" xr:uid="{00000000-0004-0000-0800-0000F6070000}"/>
    <hyperlink ref="HK16" location="null!119:119" display="[SJBP]__Brand 50% 241231_All OTH 2025_36 cities" xr:uid="{00000000-0004-0000-0800-0000F7070000}"/>
    <hyperlink ref="HL16" location="null!1267:1267" display="[SJBP]_McDonald's_2T2 250707_McDonald's_6 cities" xr:uid="{00000000-0004-0000-0800-0000F8070000}"/>
    <hyperlink ref="HM16" location="null!119:119" display="[SJBP]__Brand 50% 241231_All OTH 2025_36 cities" xr:uid="{00000000-0004-0000-0800-0000F9070000}"/>
    <hyperlink ref="HO16" location="null!119:119" display="[SJBP]__Brand 50% 241231_All OTH 2025_36 cities" xr:uid="{00000000-0004-0000-0800-0000FA070000}"/>
    <hyperlink ref="HP16" location="null!1329:1329" display="[SuperVIP]_McDonald's_01-03/08_x000a_ 250707_McDonald's_6 cities" xr:uid="{00000000-0004-0000-0800-0000FB070000}"/>
    <hyperlink ref="HQ16" location="null!1336:1336" display="[VIP]_Pizza Hut_01-03/08_x000a_ 241231_Pizza Hut_20 cities" xr:uid="{00000000-0004-0000-0800-0000FC070000}"/>
    <hyperlink ref="HR16" location="null!119:119" display="[SJBP]__Brand 50% 241231_All OTH 2025_36 cities" xr:uid="{00000000-0004-0000-0800-0000FD070000}"/>
    <hyperlink ref="HS16" location="null!119:119" display="[SJBP]__Brand 50% 241231_All OTH 2025_36 cities" xr:uid="{00000000-0004-0000-0800-0000FE070000}"/>
    <hyperlink ref="HT16" location="null!119:119" display="[SJBP]__Brand 50% 241231_All OTH 2025_36 cities" xr:uid="{00000000-0004-0000-0800-0000FF070000}"/>
    <hyperlink ref="HU16" location="null!119:119" display="[SJBP]__Brand 50% 241231_All OTH 2025_36 cities" xr:uid="{00000000-0004-0000-0800-000000080000}"/>
    <hyperlink ref="HV16" location="null!1394:1394" display="[SuperVIP]_Highlands Coffee_4-8.8 " xr:uid="{00000000-0004-0000-0800-000001080000}"/>
    <hyperlink ref="HW16" location="null!G1379" display="[SuperVIP]_Trà Sữa May Cha_Aug 250102_Trà Sữa May Cha_7 cities" xr:uid="{00000000-0004-0000-0800-000002080000}"/>
    <hyperlink ref="HX16" location="null!1418:1418" display="[SJBP]_Gà Rán Popeyes_BOGO_x000a_241231_Gà Rán Popeyes_9 cities" xr:uid="{00000000-0004-0000-0800-000003080000}"/>
    <hyperlink ref="HY16" location="null!119:119" display="[SJBP]__Brand 50% 241231_All OTH 2025_36 cities" xr:uid="{00000000-0004-0000-0800-000004080000}"/>
    <hyperlink ref="HZ16" location="null!1422:1422" display="[SJBP]_McDonald's_2T2" xr:uid="{00000000-0004-0000-0800-000005080000}"/>
    <hyperlink ref="IA16" location="null!1341:1341" display="[VIP]_Cơm Thố Anh Nguyễn_13-17/08" xr:uid="{00000000-0004-0000-0800-000006080000}"/>
    <hyperlink ref="IB16" location="null!119:119" display="[SJBP]__Brand 50% 241231_All OTH 2025_36 cities" xr:uid="{00000000-0004-0000-0800-000007080000}"/>
    <hyperlink ref="IC16" location="null!G1389" display="[VIP]_Phúc Long Coffee &amp; Tea_Combo 79k 20240516_Phúc Long Coffee &amp; Tea_17 cities" xr:uid="{00000000-0004-0000-0800-000008080000}"/>
    <hyperlink ref="ID16" location="null!1341:1341" display="[VIP]_Cơm Thố Anh Nguyễn_13-17/08250718_Cơm Thố Anh Nguyễn_11 cities" xr:uid="{00000000-0004-0000-0800-000009080000}"/>
    <hyperlink ref="IE16" location="null!1335:1335" display="[SuperVIP]_Pizza Hut_15-17/08_x000a_241231_Pizza Hut_20 cities" xr:uid="{00000000-0004-0000-0800-00000A080000}"/>
    <hyperlink ref="IF16" location="null!G1386" display="[SuperVIP]_Phê La_18-22Aug HP,VT,HA,DL,DN,KH" xr:uid="{00000000-0004-0000-0800-00000B080000}"/>
    <hyperlink ref="IG16" location="null!G1386" display="[SuperVIP]_Phê La_18-22Aug HP,VT,HA,DL,DN,KH" xr:uid="{00000000-0004-0000-0800-00000C080000}"/>
    <hyperlink ref="IH16" location="null!119:119" display="[SJBP]__Brand 50% 241231_All OTH 2025_36 cities" xr:uid="{00000000-0004-0000-0800-00000D080000}"/>
    <hyperlink ref="II16" location="null!119:119" display="[SJBP]__Brand 50% 241231_All OTH 2025_36 cities" xr:uid="{00000000-0004-0000-0800-00000E080000}"/>
    <hyperlink ref="IJ16" location="null!119:119" display="[SJBP]__Brand 50% 241231_All OTH 2025_36 cities" xr:uid="{00000000-0004-0000-0800-00000F080000}"/>
    <hyperlink ref="IK16" location="null!1330:1330" display="[SuperVIP]_McDonald's_22-24/08_x000a_ 250707_McDonald's_6 cities" xr:uid="{00000000-0004-0000-0800-000010080000}"/>
    <hyperlink ref="IL16" location="null!1330:1330" display="[SuperVIP]_McDonald's_22-24/08_x000a_ 250707_McDonald's_6 cities" xr:uid="{00000000-0004-0000-0800-000011080000}"/>
    <hyperlink ref="IM16" location="null!G1384" display="[VIP]_Gong Cha_Aug 20240506_Gong Cha_3 cities" xr:uid="{00000000-0004-0000-0800-000012080000}"/>
    <hyperlink ref="IN16" location="null!1399:1399" display="[SuperVIP]_Starbucks Coffee_26-28.8 250520_Starbucks Coffee_12 cities" xr:uid="{00000000-0004-0000-0800-000013080000}"/>
    <hyperlink ref="IO16" location="null!119:119" display="[SJBP]__Brand 50% 241231_All OTH 2025_36 cities" xr:uid="{00000000-0004-0000-0800-000014080000}"/>
    <hyperlink ref="IP16" location="null!119:119" display="[SJBP]__Brand 50% 241231_All OTH 2025_36 cities" xr:uid="{00000000-0004-0000-0800-000015080000}"/>
    <hyperlink ref="IQ16" location="null!1332:1332" display="[SuperVIP]_Gà Rán KFC_29-31/08 241231_Gà Rán KFC_25 cities" xr:uid="{00000000-0004-0000-0800-000016080000}"/>
    <hyperlink ref="IR16" location="null!119:119" display="[SJBP]__Brand 50% 241231_All OTH 2025_36 cities" xr:uid="{00000000-0004-0000-0800-000017080000}"/>
    <hyperlink ref="IS16" location="null!119:119" display="[SJBP]__Brand 50% 241231_All OTH 2025_36 cities" xr:uid="{00000000-0004-0000-0800-000018080000}"/>
    <hyperlink ref="IU16" location="null!1478:1478" display="[SuperVIP]_McDonald's_01-04/09_x000a_ 250707_McDonald's_6 cities" xr:uid="{00000000-0004-0000-0800-000019080000}"/>
    <hyperlink ref="IV16" location="null!1577:1577" display="[SJBP]_Highlands Coffee_ALC 14 241231_Highlands Coffee_36 cities" xr:uid="{00000000-0004-0000-0800-00001A080000}"/>
    <hyperlink ref="IW16" location="null!119:119" display="[SJBP]__Brand 50% 241231_All OTH 2025_36 cities" xr:uid="{00000000-0004-0000-0800-00001B080000}"/>
    <hyperlink ref="IX16" location="null!119:119" display="[SJBP]__Brand 50% 241231_All OTH 2025_36 cities" xr:uid="{00000000-0004-0000-0800-00001C080000}"/>
    <hyperlink ref="IY16" location="null!G1574" display="[SuperVIP]_Phúc Long Coffee &amp; Tea_17-19Sep 20240516_Phúc Long Coffee &amp; Tea_17 cities" xr:uid="{00000000-0004-0000-0800-00001D080000}"/>
    <hyperlink ref="IZ16" location="null!G1567" display="[SuperVIP]_Trà Sữa May Cha_Sep 250102_Trà Sữa May Cha_7 cities" xr:uid="{00000000-0004-0000-0800-00001E080000}"/>
    <hyperlink ref="JA16" location="null!G1567" display="[SuperVIP]_Trà Sữa May Cha_Sep 250102_Trà Sữa May Cha_7 cities" xr:uid="{00000000-0004-0000-0800-00001F080000}"/>
    <hyperlink ref="JB16" location="null!G1670" display="[VIP]_Phúc Long Coffee &amp; Tea_Combo 99k 20240516_Phúc Long Coffee &amp; Tea_17 cities" xr:uid="{00000000-0004-0000-0800-000020080000}"/>
    <hyperlink ref="JC16" location="null!1134:1134" display="0h-10h [SuperVIP]_Highlands Coffee_8-12.9 241231_Highlands Coffee_36 cities" xr:uid="{00000000-0004-0000-0800-000021080000}"/>
    <hyperlink ref="JD16" location="null!G1572" display="[SuperVIP]_Phê La_9-11/9 HP,VT,HA,DL,DN,KH" xr:uid="{00000000-0004-0000-0800-000022080000}"/>
    <hyperlink ref="JE16" location="null!119:119" display="[SJBP]__Brand 50% 241231_All OTH 2025_36 cities" xr:uid="{00000000-0004-0000-0800-000023080000}"/>
    <hyperlink ref="JF16" location="null!1479:1479" display="[SuperVIP]_McDonald's_12-14/09_x000a_250707_McDonald's_6 cities" xr:uid="{00000000-0004-0000-0800-000024080000}"/>
    <hyperlink ref="JG16" location="null!G1567" display="[SuperVIP]_Trà Sữa May Cha_Sep 250102_Trà Sữa May Cha_7 cities" xr:uid="{00000000-0004-0000-0800-000025080000}"/>
    <hyperlink ref="JH16" location="null!1479:1479" display="[SuperVIP]_McDonald's_12-14/09_x000a_250707_McDonald's_6 cities" xr:uid="{00000000-0004-0000-0800-000026080000}"/>
    <hyperlink ref="JI16" location="null!1651:1651" display="[VIP]_The Coffee House_15-17.9 241231_The Coffee House_7 cities" xr:uid="{00000000-0004-0000-0800-000027080000}"/>
    <hyperlink ref="JJ16" location="null!1651:1651" display="[VIP]_The Coffee House_15-17.9 241231_The Coffee House_7 cities" xr:uid="{00000000-0004-0000-0800-000028080000}"/>
    <hyperlink ref="JK16" location="null!G1574" display="[SuperVIP]_Phúc Long Coffee &amp; Tea_17-19Sep " xr:uid="{00000000-0004-0000-0800-000029080000}"/>
    <hyperlink ref="JL16" location="null!119:119" display="[SJBP]__Brand 50% 241231_All OTH 2025_36 cities" xr:uid="{00000000-0004-0000-0800-00002A080000}"/>
    <hyperlink ref="JM16" location="null!119:119" display="[SJBP]__Brand 50% 241231_All OTH 2025_36 cities" xr:uid="{00000000-0004-0000-0800-00002B080000}"/>
    <hyperlink ref="JN16" location="null!119:119" display="[SJBP]__Brand 50% 241231_All OTH 2025_36 cities" xr:uid="{00000000-0004-0000-0800-00002C080000}"/>
    <hyperlink ref="JO16" location="null!119:119" display="[SJBP]__Brand 50% 241231_All OTH 2025_36 cities" xr:uid="{00000000-0004-0000-0800-00002D080000}"/>
    <hyperlink ref="JP16" location="null!119:119" display="[SJBP]__Brand 50% 241231_All OTH 2025_36 cities" xr:uid="{00000000-0004-0000-0800-00002E080000}"/>
    <hyperlink ref="JQ16" location="null!119:119" display="[SJBP]__Brand 50% 241231_All OTH 2025_36 cities" xr:uid="{00000000-0004-0000-0800-00002F080000}"/>
    <hyperlink ref="JR16" location="null!119:119" display="[SJBP]__Brand 50% 241231_All OTH 2025_36 cities" xr:uid="{00000000-0004-0000-0800-000030080000}"/>
    <hyperlink ref="JS16" location="null!119:119" display="[SJBP]__Brand 50% 241231_All OTH 2025_36 cities" xr:uid="{00000000-0004-0000-0800-000031080000}"/>
    <hyperlink ref="JT16" location="null!119:119" display="[SJBP]__Brand 50% 241231_All OTH 2025_36 cities" xr:uid="{00000000-0004-0000-0800-000032080000}"/>
    <hyperlink ref="JU16" location="null!119:119" display="[SJBP]__Brand 50% 241231_All OTH 2025_36 cities" xr:uid="{00000000-0004-0000-0800-000033080000}"/>
    <hyperlink ref="JV16" location="null!G1568" display="[VIP]_Trà Sữa May Cha_Sep 250102_Trà Sữa May Cha_7 cities" xr:uid="{00000000-0004-0000-0800-000034080000}"/>
    <hyperlink ref="JW16" location="null!1873:1873" display="[SJBP]_Cơm Thố Anh Nguyễn_BAU_x000a_250718_Cơm Thố Anh Nguyễn_11 cities" xr:uid="{00000000-0004-0000-0800-000035080000}"/>
    <hyperlink ref="JX16" location="null!1666:1666" display="[SJBP]_McDonald's_2t2_x000a_ 250707_McDonald's_6 cities" xr:uid="{00000000-0004-0000-0800-000036080000}"/>
    <hyperlink ref="JZ16" location="null!1846:1846" display="[SJBP]_McDonald's_BAU_x000a_250707_McDonald's_6 cities" xr:uid="{00000000-0004-0000-0800-000037080000}"/>
    <hyperlink ref="KA16" location="null!G1826" display="[VIP]_Gong Cha_Oct 20240506_Gong Cha_3 cities" xr:uid="{00000000-0004-0000-0800-000038080000}"/>
    <hyperlink ref="KB16" location="null!G1818" display="[VIP]_Trà Sữa May Cha_Oct 250102_Trà Sữa May Cha_7 cities" xr:uid="{00000000-0004-0000-0800-000039080000}"/>
    <hyperlink ref="KC16" location="null!1847:1847" display="[SJBP]_McDonald's_119k_x000a_250707_McDonald's_6 cities" xr:uid="{00000000-0004-0000-0800-00003A080000}"/>
    <hyperlink ref="KD16" location="null!1739:1739" display="[SuperVIP]_Gà Rán Popeyes_02-05/10_x000a_241231_Gà Rán Popeyes_9 cities" xr:uid="{00000000-0004-0000-0800-00003B080000}"/>
    <hyperlink ref="KE16" location="null!119:119" display="[SJBP]__Brand 50% 241231_All OTH 2025_36 cities" xr:uid="{00000000-0004-0000-0800-00003C080000}"/>
    <hyperlink ref="KF16" location="null!1792:1792" display="[SuperVIP]_The Coffee House_6-8.10 241231_The Coffee House_7 cities" xr:uid="{00000000-0004-0000-0800-00003D080000}"/>
    <hyperlink ref="KG16" location="null!119:119" display="[SJBP]__Brand 50% 241231_All OTH 2025_36 cities" xr:uid="{00000000-0004-0000-0800-00003E080000}"/>
    <hyperlink ref="KH16" location="null!1741:1741" display="[VIP]_Gà Rán Texas Chicken_06-09/10_x000a_250102_Gà Rán Texas Chicken_6 cities" xr:uid="{00000000-0004-0000-0800-00003F080000}"/>
    <hyperlink ref="KI16" location="null!1788:1788" display="0h-10h [SuperVIP]_Highlands Coffee_6-10.10 241231_Highlands Coffee_36 cities" xr:uid="{00000000-0004-0000-0800-000040080000}"/>
    <hyperlink ref="KJ16" location="null!1847:1847" display="[SJBP]_McDonald's_119k_x000a_250707_McDonald's_6 cities" xr:uid="{00000000-0004-0000-0800-000041080000}"/>
    <hyperlink ref="KK16" location="null!1847:1847" display="[SJBP]_McDonald's_119k_x000a_250707_McDonald's_6 cities" xr:uid="{00000000-0004-0000-0800-000042080000}"/>
    <hyperlink ref="KL16" location="null!1849:1849" display="[SJBP]_McDonald's_3 được 6_x000a_ 250707_McDonald's_6 cities" xr:uid="{00000000-0004-0000-0800-000043080000}"/>
    <hyperlink ref="KM16" location="null!1744:1744" display="[VIP]_Lotteria_13-16/10" xr:uid="{00000000-0004-0000-0800-000044080000}"/>
    <hyperlink ref="KN16" location="null!119:119" display="[SJBP]__Brand 50% 241231_All OTH 2025_36 cities" xr:uid="{00000000-0004-0000-0800-000045080000}"/>
    <hyperlink ref="KO16" location="null!119:119" display="[SJBP]__Brand 50% 241231_All OTH 2025_36 cities" xr:uid="{00000000-0004-0000-0800-000046080000}"/>
    <hyperlink ref="KP16" location="null!119:119" display="[SJBP]__Brand 50% 241231_All OTH 2025_36 cities" xr:uid="{00000000-0004-0000-0800-000047080000}"/>
    <hyperlink ref="KQ16" location="null!G1819" display="[VIP]_Tocotoco_Oct CT" xr:uid="{00000000-0004-0000-0800-000048080000}"/>
    <hyperlink ref="KR16" location="null!1843:1843" display="[SJBP]_Gà Rán Popeyes_BOGO_x000a_241231_Gà Rán Popeyes_9 cities" xr:uid="{00000000-0004-0000-0800-000049080000}"/>
    <hyperlink ref="KS16" location="null!1804:1804" display="[JBP]_KATINAT Coffee &amp; Tea House_20.10" xr:uid="{00000000-0004-0000-0800-00004A080000}"/>
    <hyperlink ref="KT16" location="null!1806:1806" display="[JBP]_KATINAT Coffee &amp; Tea House_B2G1 250822_KATINAT Coffee &amp; Tea House_13 cities" xr:uid="{00000000-0004-0000-0800-00004B080000}"/>
    <hyperlink ref="KU16" location="null!119:119" display="[SJBP]__Brand 50% 241231_All OTH 2025_36 cities" xr:uid="{00000000-0004-0000-0800-00004C080000}"/>
    <hyperlink ref="KV16" location="null!119:119" display="[SJBP]__Brand 50% 241231_All OTH 2025_36 cities" xr:uid="{00000000-0004-0000-0800-00004D080000}"/>
    <hyperlink ref="KW16" location="null!119:119" display="[SJBP]__Brand 50% 241231_All OTH 2025_36 cities" xr:uid="{00000000-0004-0000-0800-00004E080000}"/>
    <hyperlink ref="KX16" location="null!1821:1821" display="[SuperVIP]_Cơm Thố Anh Nguyễn_22-26/10_x000a_250718_Cơm Thố Anh Nguyễn_11 cities" xr:uid="{00000000-0004-0000-0800-00004F080000}"/>
    <hyperlink ref="KY16" location="null!119:119" display="[SJBP]__Brand 50% 241231_All OTH 2025_36 cities" xr:uid="{00000000-0004-0000-0800-000050080000}"/>
    <hyperlink ref="KZ16" location="null!119:119" display="[SJBP]__Brand 50% 241231_All OTH 2025_36 cities" xr:uid="{00000000-0004-0000-0800-000051080000}"/>
    <hyperlink ref="LA16" location="null!119:119" display="[SJBP]__Brand 50% 241231_All OTH 2025_36 cities" xr:uid="{00000000-0004-0000-0800-000052080000}"/>
    <hyperlink ref="LB16" location="null!119:119" display="[SJBP]__Brand 50% 241231_All OTH 2025_36 cities" xr:uid="{00000000-0004-0000-0800-000053080000}"/>
    <hyperlink ref="LC16" location="null!1805:1805" display="[JBP]_KATINAT Coffee &amp; Tea House_BOGO Ads  250822_KATINAT Coffee &amp; Tea House_13 cities" xr:uid="{00000000-0004-0000-0800-000054080000}"/>
    <hyperlink ref="LD16" location="null!1933:1933" display=" [SuperVIP]_McDonald's_31/10-02/11" xr:uid="{00000000-0004-0000-0800-000055080000}"/>
    <hyperlink ref="LF16" location="null!G2032" display="[SuperVIP]_Trà Sữa May Cha_9k_Nov 250102_Trà Sữa May Cha_7 cities" xr:uid="{00000000-0004-0000-0800-000056080000}"/>
    <hyperlink ref="LG16" location="null!1933:1933" display=" [SuperVIP]_McDonald's_31/10-02/11" xr:uid="{00000000-0004-0000-0800-000057080000}"/>
    <hyperlink ref="LH16" location="null!119:119" display="[SJBP]__Brand 50% 241231_All OTH 2025_36 cities" xr:uid="{00000000-0004-0000-0800-000058080000}"/>
    <hyperlink ref="LI16" location="null!G2051" display="[SuperVIP]_Phúc Long Coffee &amp; Tea_79k  20240516_Phúc Long Coffee &amp; Tea_17 cities" xr:uid="{00000000-0004-0000-0800-000059080000}"/>
    <hyperlink ref="LJ16" location="null!2014:2014" display="[SuperVIP]_Highlands Coffee_3-7.11 241231_Highlands Coffee_36 cities" xr:uid="{00000000-0004-0000-0800-00005A080000}"/>
    <hyperlink ref="LK16" location="null!2014:2014" display="[SuperVIP]_Highlands Coffee_3-7.11 241231_Highlands Coffee_36 cities" xr:uid="{00000000-0004-0000-0800-00005B080000}"/>
    <hyperlink ref="LL16" location="null!2062:2062" display="[SJBP]_McDonald's_2T2  251025_McDonald's_7 cities" xr:uid="{00000000-0004-0000-0800-00005C080000}"/>
    <hyperlink ref="LM16" location="null!G2033" display="[VIP]_Trà Sữa May Cha_Nov  250102_Trà Sữa May Cha_7 cities" xr:uid="{00000000-0004-0000-0800-00005D080000}"/>
    <hyperlink ref="LN16" location="null!2062:2062" display="[SJBP]_McDonald's_2T2  251025_McDonald's_7 cities" xr:uid="{00000000-0004-0000-0800-00005E080000}"/>
    <hyperlink ref="LO16" location="null!119:119" display="[SJBP]__Brand 50% 241231_All OTH 2025_36 cities" xr:uid="{00000000-0004-0000-0800-00005F080000}"/>
    <hyperlink ref="LP16" location="null!2016:2016" display="0h-10h [SuperVIP]_Highlands Coffee_11-14.11 241231_Highlands Coffee_36 cities" xr:uid="{00000000-0004-0000-0800-000060080000}"/>
    <hyperlink ref="LQ16" location="null!2016:2016" display="[SuperVIP]_Highlands Coffee_11-14.11 241231_Highlands Coffee_36 cities" xr:uid="{00000000-0004-0000-0800-000061080000}"/>
    <hyperlink ref="LR16" location="null!2016:2016" display="[SuperVIP]_Highlands Coffee_11-14.11 241231_Highlands Coffee_36 cities" xr:uid="{00000000-0004-0000-0800-000062080000}"/>
    <hyperlink ref="LS16" location="null!119:119" display="[SJBP]__Brand 50% 241231_All OTH 2025_36 cities" xr:uid="{00000000-0004-0000-0800-000063080000}"/>
    <hyperlink ref="LT16" location="null!1947:1947" display="[VIP]_Cơm Thố Anh Nguyễn_13-16/11" xr:uid="{00000000-0004-0000-0800-000064080000}"/>
    <hyperlink ref="LU16" location="null!1938:1938" display="[SuperVIP]_Gà Rán Popeyes_13-16/11" xr:uid="{00000000-0004-0000-0800-000065080000}"/>
    <hyperlink ref="LV16" location="null!2023:2023" display="[VIP]_KATINAT Coffee &amp; Tea House_BOGO 250822_KATINAT Coffee &amp; Tea House_13 cities" xr:uid="{00000000-0004-0000-0800-000066080000}"/>
    <hyperlink ref="LW16" location="null!2018:2018" display="[VIP]_The Coffee House_17-19.11 251014_The Coffee House_8 cities" xr:uid="{00000000-0004-0000-0800-000067080000}"/>
    <hyperlink ref="LX16" location="null!119:119" display="[SJBP]__Brand 50% 241231_All OTH 2025_36 cities" xr:uid="{00000000-0004-0000-0800-000068080000}"/>
    <hyperlink ref="LY16" location="null!2023:2023" display="[VIP]_KATINAT Coffee &amp; Tea House_BOGO 250822_KATINAT Coffee &amp; Tea House_13 cities" xr:uid="{00000000-0004-0000-0800-000069080000}"/>
    <hyperlink ref="LZ16" location="null!F2049" display="[SJBP]_Phúc Long Coffee &amp; Tea_Combo 119k 20240516_Phúc Long Coffee &amp; Tea_17 cities" xr:uid="{00000000-0004-0000-0800-00006A080000}"/>
    <hyperlink ref="MA16" location="null!1926:1926" display="[VIP]_NutiFood Ngôi Nhà Dinh Dưỡng_Nov_Compensation_x000a_(Bình Dương, Vũng tàu, Đồng Nai)" xr:uid="{00000000-0004-0000-0800-00006B080000}"/>
    <hyperlink ref="MB16" location="null!G2032" display="[SuperVIP]_Trà Sữa May Cha_9k_Nov 250102_Trà Sữa May Cha_7 cities" xr:uid="{00000000-0004-0000-0800-00006C080000}"/>
    <hyperlink ref="MC16" location="null!2027:2027" display="[SJBP]_Starbucks Coffee_WC Mon 250822_Starbucks Coffee_13 cities" xr:uid="{00000000-0004-0000-0800-00006D080000}"/>
    <hyperlink ref="MD16" location="null!G2051" display="[SuperVIP]_Phúc Long Coffee &amp; Tea_79k  20240516_Phúc Long Coffee &amp; Tea_17 cities" xr:uid="{00000000-0004-0000-0800-00006E080000}"/>
    <hyperlink ref="ME16" location="null!2019:2019" display="[SuperVIP]_Starbucks Coffee_25-27.11 250822_Starbucks Coffee_13 cities" xr:uid="{00000000-0004-0000-0800-00006F080000}"/>
    <hyperlink ref="MF16" location="null!1926:1926" display="[VIP]_NutiFood Ngôi Nhà Dinh Dưỡng_Nov_Compensation_x000a_(Bình Dương, Vũng tàu, Đồng Nai)" xr:uid="{00000000-0004-0000-0800-000070080000}"/>
    <hyperlink ref="MG16" location="null!119:119" display="[SJBP]__Brand 50% 241231_All OTH 2025_36 cities" xr:uid="{00000000-0004-0000-0800-000071080000}"/>
    <hyperlink ref="MH16" location="null!1945:1945" display="[SuperVIP]_McDonald's_28-30/11" xr:uid="{00000000-0004-0000-0800-000072080000}"/>
    <hyperlink ref="MI16" location="null!1945:1945" display="[SuperVIP]_McDonald's_28-30/11" xr:uid="{00000000-0004-0000-0800-000073080000}"/>
    <hyperlink ref="MK16" location="null!119:119" display="[SJBP]__Brand 50% 241231_All OTH 2025_36 cities" xr:uid="{00000000-0004-0000-0800-000074080000}"/>
    <hyperlink ref="ML16" location="null!119:119" display="[SJBP]__Brand 50% 241231_All OTH 2025_36 cities" xr:uid="{00000000-0004-0000-0800-000075080000}"/>
    <hyperlink ref="MM16" location="null!2160:2160" display="[SuperVIP]_Highlands Coffee_1-5.12 241231_Highlands Coffee_36 cities" xr:uid="{00000000-0004-0000-0800-000076080000}"/>
    <hyperlink ref="MN16" location="null!119:119" display="[SJBP]__Brand 50% 241231_All OTH 2025_36 cities" xr:uid="{00000000-0004-0000-0800-000077080000}"/>
    <hyperlink ref="MO16" location="null!2160:2160" display="[SuperVIP]_Highlands Coffee_1-5.12 241231_Highlands Coffee_36 cities" xr:uid="{00000000-0004-0000-0800-000078080000}"/>
    <hyperlink ref="MP16" location="null!G2105" display="[VIP]_Trà Sữa May Cha_Dec 250102_Trà Sữa May Cha_7 cities" xr:uid="{00000000-0004-0000-0800-000079080000}"/>
    <hyperlink ref="MQ16" location="null!2137:2137" display="[SuperVIP]_Pizza Hut_05-07/12" xr:uid="{00000000-0004-0000-0800-00007A080000}"/>
    <hyperlink ref="MR16" location="null!119:119" display="[SJBP]__Brand 50% 241231_All OTH 2025_36 cities" xr:uid="{00000000-0004-0000-0800-00007B080000}"/>
    <hyperlink ref="MS16" location="null!119:119" display="[SJBP]__Brand 50% 241231_All OTH 2025_36 cities" xr:uid="{00000000-0004-0000-0800-00007C080000}"/>
    <hyperlink ref="MT16" location="null!119:119" display="[SJBP]__Brand 50% 241231_All OTH 2025_36 cities" xr:uid="{00000000-0004-0000-0800-00007D080000}"/>
    <hyperlink ref="MU16" location="null!119:119" display="[SJBP]__Brand 50% 241231_All OTH 2025_36 cities" xr:uid="{00000000-0004-0000-0800-00007E080000}"/>
    <hyperlink ref="MV16" location="null!2161:2161" display="0h-10h [SuperVIP]_Highlands Coffee_8-12.12 241231_Highlands Coffee_36 cities" xr:uid="{00000000-0004-0000-0800-00007F080000}"/>
    <hyperlink ref="MW16" location="null!2134:2134" display="[SuperVIP]_McDonald's_12-14/12" xr:uid="{00000000-0004-0000-0800-000080080000}"/>
    <hyperlink ref="MX16" location="null!2134:2134" display="[SuperVIP]_McDonald's_12-14/12" xr:uid="{00000000-0004-0000-0800-000081080000}"/>
    <hyperlink ref="MY16" location="null!2164:2164" display="[VIP]_The Coffee House_15-17.12 251014_The Coffee House_8 cities" xr:uid="{00000000-0004-0000-0800-000082080000}"/>
    <hyperlink ref="MZ16" location="null!2164:2164" display="[VIP]_The Coffee House_15-17.12 251014_The Coffee House_8 cities" xr:uid="{00000000-0004-0000-0800-000083080000}"/>
    <hyperlink ref="NA16" location="null!2164:2164" display=" [VIP]_The Coffee House_15-17.12 251014_The Coffee House_8 cities" xr:uid="{00000000-0004-0000-0800-000084080000}"/>
    <hyperlink ref="NB16" location="null!2148:2148" display=" [VIP]_Cơm Thố Anh Nguyễn_17-21/12" xr:uid="{00000000-0004-0000-0800-000085080000}"/>
    <hyperlink ref="NC16" location="null!2140:2140" display=" [SuperVIP]_Gà Rán Popeyes_18-21/12" xr:uid="{00000000-0004-0000-0800-000086080000}"/>
    <hyperlink ref="ND16" location="null!2140:2140" display=" [SuperVIP]_Gà Rán Popeyes_18-21/12" xr:uid="{00000000-0004-0000-0800-000087080000}"/>
    <hyperlink ref="NE16" location="null!2140:2140" display=" [SuperVIP]_Gà Rán Popeyes_18-21/12" xr:uid="{00000000-0004-0000-0800-000088080000}"/>
    <hyperlink ref="NF16" location="null!G2111" display=" [SuperVIP]_Phê La_22-26Dec  HD,BD,DL,HA,HP,KH,DN,TH,VT" xr:uid="{00000000-0004-0000-0800-000089080000}"/>
    <hyperlink ref="NG16" location="null!G2111" display=" [SuperVIP]_Phê La_22-26Dec  HD,BD,DL,HA,HP,KH,DN,TH,VT" xr:uid="{00000000-0004-0000-0800-00008A080000}"/>
    <hyperlink ref="NH16" location="null!G2111" display=" [SuperVIP]_Phê La_22-26Dec  HD,BD,DL,HA,HP,KH,DN,TH,VT" xr:uid="{00000000-0004-0000-0800-00008B080000}"/>
    <hyperlink ref="NI16" location="null!119:119" display="[SJBP]__Brand 50% 241231_All OTH 2025_36 cities" xr:uid="{00000000-0004-0000-0800-00008C080000}"/>
    <hyperlink ref="NJ16" location="null!119:119" display="[SJBP]__Brand 50% 241231_All OTH 2025_36 cities" xr:uid="{00000000-0004-0000-0800-00008D080000}"/>
    <hyperlink ref="NK16" location="null!2145:2145" display="[VIP]_Domino's Pizza_26-28/12" xr:uid="{00000000-0004-0000-0800-00008E080000}"/>
    <hyperlink ref="NL16" location="null!2177:2177" display="0h-10h: [SJBP]_The Coffee House_BAU 50k_x000a_10h-16h:  [SJBP]__Brand 50%" xr:uid="{00000000-0004-0000-0800-00008F080000}"/>
    <hyperlink ref="NM16" location="null!119:119" display="[SJBP]__Brand 50% 241231_All OTH 2025_36 cities" xr:uid="{00000000-0004-0000-0800-000090080000}"/>
    <hyperlink ref="NN16" location="null!119:119" display="[SJBP]__Brand 50% 241231_All OTH 2025_36 cities" xr:uid="{00000000-0004-0000-0800-000091080000}"/>
    <hyperlink ref="NO16" location="null!119:119" display="[SJBP]__Brand 50% 241231_All OTH 2025_36 cities" xr:uid="{00000000-0004-0000-0800-000092080000}"/>
    <hyperlink ref="NQ16" location="null!2398:2398" display="[SJBP]_Highlands Coffee_BAU WD 26" xr:uid="{00000000-0004-0000-0800-000093080000}"/>
    <hyperlink ref="NR16" location="null!119:119" display="[SJBP]__Brand 50% 241231_All OTH 2025_36 cities" xr:uid="{00000000-0004-0000-0800-000094080000}"/>
    <hyperlink ref="NS16" location="null!G2354" display="[SuperVIP]_Trà Sữa May Cha_2-4Jan 250102_Trà Sữa May Cha_7 cities" xr:uid="{00000000-0004-0000-0800-000095080000}"/>
    <hyperlink ref="NT16" location="null!G2355" display="[VIP]_Gà Rán KFC_2-4Jan 241231_Gà Rán KFC_25 cities" xr:uid="{00000000-0004-0000-0800-000096080000}"/>
    <hyperlink ref="NU16" location="null!G2357" display="[VIP]_Gong Cha_5-7Jan 20240506_Gong Cha_3 cities" xr:uid="{00000000-0004-0000-0800-000097080000}"/>
    <hyperlink ref="NV16" location="null!119:119" display="[SJBP]__Brand 50% 241231_All OTH 2025_36 cities" xr:uid="{00000000-0004-0000-0800-000098080000}"/>
    <hyperlink ref="NW16" location="null!119:119" display="[SJBP]__Brand 50% 241231_All OTH 2025_36 cities" xr:uid="{00000000-0004-0000-0800-000099080000}"/>
    <hyperlink ref="NX16" location="null!G2358" display="[VIP]_Phúc Long Coffee &amp; Tea_Combo 79k_Jan 20240516_Phúc Long Coffee &amp; Tea_17 cities" xr:uid="{00000000-0004-0000-0800-00009A080000}"/>
    <hyperlink ref="NY16" location="null!119:119" display="[SJBP]__Brand 50% 241231_All OTH 2025_36 cities" xr:uid="{00000000-0004-0000-0800-00009B080000}"/>
    <hyperlink ref="NZ16" location="null!2405:2405" display="[SJBP]_Starbucks Coffee_25% coffee 10-11, 20-22.1" xr:uid="{00000000-0004-0000-0800-00009C080000}"/>
    <hyperlink ref="OA16" location="null!G2360" display="[VIP]_McDonald's_9-11Jan 250416_McDonald's_5 cities" xr:uid="{00000000-0004-0000-0800-00009D080000}"/>
    <hyperlink ref="OB16" location="null!119:119" display="[SJBP]__Brand 50% 241231_All OTH 2025_36 cities" xr:uid="{00000000-0004-0000-0800-00009E080000}"/>
    <hyperlink ref="OC16" location="null!119:119" display="[SJBP]__Brand 50% 241231_All OTH 2025_36 cities" xr:uid="{00000000-0004-0000-0800-00009F080000}"/>
    <hyperlink ref="OD16" location="null!119:119" display="[SJBP]__Brand 50% 241231_All OTH 2025_36 cities" xr:uid="{00000000-0004-0000-0800-0000A0080000}"/>
    <hyperlink ref="OE16" location="null!G2363" display="0h-10h [VIP]_Phúc Long Coffee &amp; Tea_Combo 99k_Jan 20240516_Phúc Long Coffee &amp; Tea_17 cities_x000a_10h-13h [VIP]_Gà Rán KFC_12-15Jan 241231_Gà Rán KFC_25 cities_x000a_13h-16h [VIP]_KATINAT Coffee &amp; Tea House_BOGO 2026 260106_KATINAT Coffee &amp; Tea House_14 cities" xr:uid="{00000000-0004-0000-0800-0000A1080000}"/>
    <hyperlink ref="OF16" location="null!G2438" display="[SJBP]__Brand 50% 241231_All OTH 2025_36 cities" xr:uid="{00000000-0004-0000-0800-0000A2080000}"/>
    <hyperlink ref="OG16" location="null!G2365" display="[SuperVIP]_McDonald's_16-18Jan 250416_McDonald's_5 cities" xr:uid="{00000000-0004-0000-0800-0000A3080000}"/>
    <hyperlink ref="OH16" location="null!G2365" display="[SuperVIP]_McDonald's_16-18Jan 250416_McDonald's_5 cities" xr:uid="{00000000-0004-0000-0800-0000A4080000}"/>
    <hyperlink ref="OI16" location="null!G2369" display="[VIP]_Gong Cha_19-21Jan 20240506_Gong Cha_3 cities" xr:uid="{00000000-0004-0000-0800-0000A5080000}"/>
    <hyperlink ref="OJ16" location="null!G2369" display="[VIP]_Gong Cha_19-21Jan 20240506_Gong Cha_3 cities" xr:uid="{00000000-0004-0000-0800-0000A6080000}"/>
    <hyperlink ref="OK16" location="null!G2358" display="[VIP]_Phúc Long Coffee &amp; Tea_Combo 79k_Jan 20240516_Phúc Long Coffee &amp; Tea_17 cities" xr:uid="{00000000-0004-0000-0800-0000A7080000}"/>
    <hyperlink ref="OL16" location="null!G2517" display="[SJBP]_Gà Rán Popeyes_OTH_Jan 241231_Gà Rán Popeyes_9 cities" xr:uid="{00000000-0004-0000-0800-0000A8080000}"/>
    <hyperlink ref="OM16" location="null!G2438" display="[SJBP]__Brand 50% 241231_All OTH 2025_36 cities" xr:uid="{00000000-0004-0000-0800-0000A9080000}"/>
    <hyperlink ref="ON16" location="null!G2438" display="[SJBP]__Brand 50% 260106_All OTH Brand 2026_41 cities" xr:uid="{00000000-0004-0000-0800-0000AA080000}"/>
    <hyperlink ref="OO16" location="null!2398:2398" display=" [SJBP]_Highlands Coffee_BAU WD 26 260106_Highlands Coffee_41 cities" xr:uid="{00000000-0004-0000-0800-0000AB080000}"/>
    <hyperlink ref="OP16" location="null!G2517" display="[SJBP]_Gà Rán Popeyes_OTH_Jan 241231_Gà Rán Popeyes_9 cities" xr:uid="{00000000-0004-0000-0800-0000AC080000}"/>
    <hyperlink ref="OQ16" location="null!G2438" display="[SJBP]__Brand 50% 260106_All OTH Brand 2026_41 cities" xr:uid="{00000000-0004-0000-0800-0000AD080000}"/>
    <hyperlink ref="OR16" location="null!G2438" display="[SJBP]__Brand 50% 260106_All OTH Brand 2026_41 cities" xr:uid="{00000000-0004-0000-0800-0000AE080000}"/>
    <hyperlink ref="OS16" location="null!2393:2393" display="[VIP]_Cà Phê Muối Chú Long_26-30.01.26 250707_Cà Phê Muối Chú Long_15 cities" xr:uid="{00000000-0004-0000-0800-0000AF080000}"/>
    <hyperlink ref="OT16" location="null!2393:2393" display="[VIP]_Cà Phê Muối Chú Long_26-30.01.26 250707_Cà Phê Muối Chú Long_15 cities" xr:uid="{00000000-0004-0000-0800-0000B0080000}"/>
    <hyperlink ref="OU16" location="null!G2374" display="[VIP]_Gà Rán Popeyes_Jan 241231_Gà Rán Popeyes_9 cities" xr:uid="{00000000-0004-0000-0800-0000B1080000}"/>
    <hyperlink ref="OW16" location="null!G2553" display="[SuperVIP]_Trà Sữa May Cha_Feb 260106_Trà Sữa May Cha_9 cities" xr:uid="{00000000-0004-0000-0800-0000B2080000}"/>
    <hyperlink ref="OX16" location="null!2585:2585" display="0h-10h [SuperVIP]_Highlands Coffee_2-6.2 260106_Highlands Coffee_41 cities" xr:uid="{00000000-0004-0000-0800-0000B3080000}"/>
    <hyperlink ref="OY16" location="null!G2619" display="[SJBP]_Phúc Long Coffee &amp; Tea_Combo 119k 260106_Phúc Long Coffee &amp; Tea_20 cities_x000a_" xr:uid="{00000000-0004-0000-0800-0000B4080000}"/>
    <hyperlink ref="OZ16" location="null!G2559" display="[VIP]_Phê La_2-4Feb 260116_Phê La_11 cities" xr:uid="{00000000-0004-0000-0800-0000B5080000}"/>
    <hyperlink ref="PA16" location="null!G2438" display="[SJBP]__Brand 50% 260106_All OTH Brand 2026_41 cities" xr:uid="{00000000-0004-0000-0800-0000B6080000}"/>
    <hyperlink ref="PB16" location="null!G2438" display="[SJBP]__Brand 50% 260106_All OTH Brand 2026_41 cities" xr:uid="{00000000-0004-0000-0800-0000B7080000}"/>
    <hyperlink ref="PC16" location="null!2593:2593" display="[SJBP]_Highlands Coffee_BAU BOGO 260106_Highlands Coffee_41 cities" xr:uid="{00000000-0004-0000-0800-0000B8080000}"/>
    <hyperlink ref="PD16" location="null!2593:2593" display="[SJBP]_Highlands Coffee_BAU BOGO 260106_Highlands Coffee_41 cities" xr:uid="{00000000-0004-0000-0800-0000B9080000}"/>
    <hyperlink ref="PE16" location="null!G2438" display="[SJBP]__Brand 50% 260106_All OTH Brand 2026_41 cities" xr:uid="{00000000-0004-0000-0800-0000BA080000}"/>
    <hyperlink ref="PF16" location="null!G2438" display="[SJBP]__Brand 50% 260106_All OTH Brand 2026_41 cities" xr:uid="{00000000-0004-0000-0800-0000BB080000}"/>
    <hyperlink ref="PG16" location="null!G2438" display="[SJBP]__Brand 50% 260106_All OTH Brand 2026_41 cities" xr:uid="{00000000-0004-0000-0800-0000BC080000}"/>
    <hyperlink ref="PH16" location="null!G2438" display="[SJBP]__Brand 50% 260106_All OTH Brand 2026_41 cities" xr:uid="{00000000-0004-0000-0800-0000BD080000}"/>
    <hyperlink ref="PI16" location="null!G2438" display="[SJBP]__Brand 50% 260106_All OTH Brand 2026_41 cities" xr:uid="{00000000-0004-0000-0800-0000BE080000}"/>
    <hyperlink ref="PS16" location="null!G2438" display="[SJBP]__Brand 50% 260106_All OTH Brand 2026_41 cities" xr:uid="{00000000-0004-0000-0800-0000BF080000}"/>
    <hyperlink ref="PT16" location="null!G2557" display=" [VIP]_Phúc Long Coffee &amp; Tea_Combo 79k_Feb 260106_Phúc Long Coffee &amp; Tea_20 cities" xr:uid="{00000000-0004-0000-0800-0000C0080000}"/>
    <hyperlink ref="PU16" location="null!G2438" display="[SJBP]__Brand 50% 260106_All OTH Brand 2026_41 cities" xr:uid="{00000000-0004-0000-0800-0000C1080000}"/>
    <hyperlink ref="PV16" location="null!G2438" display="[SJBP]__Brand 50% 260106_All OTH Brand 2026_41 cities" xr:uid="{00000000-0004-0000-0800-0000C2080000}"/>
    <hyperlink ref="PW16" location="null!G2564" display="[VIP]_McDonald's_Feb pack 2 251025_McDonald's_7 cities" xr:uid="{00000000-0004-0000-0800-0000C3080000}"/>
    <hyperlink ref="PX16" location="null!G2564" display="[VIP]_McDonald's_Feb pack 2 251025_McDonald's_7 cities" xr:uid="{00000000-0004-0000-0800-0000C4080000}"/>
    <hyperlink ref="D17" location="null!119:119" display="[SJBP]__Brand 50% 241231_All OTH 2025_36 cities" xr:uid="{00000000-0004-0000-0800-0000C5080000}"/>
    <hyperlink ref="E17" location="null!119:119" display="[SJBP]__Brand 50% 241231_All OTH 2025_36 cities" xr:uid="{00000000-0004-0000-0800-0000C6080000}"/>
    <hyperlink ref="F17" location="null!G118" display="[VIP]_Trà Sữa May Cha_3-5.1 BD,DN,AG,KG,MT,LA" xr:uid="{00000000-0004-0000-0800-0000C7080000}"/>
    <hyperlink ref="G17" location="null!34:34" display="[SuperVIP]_Gà Rán Popeyes_02-05/01_x000a_241231_Gà Rán Popeyes_9 cities" xr:uid="{00000000-0004-0000-0800-0000C8080000}"/>
    <hyperlink ref="H17" location="null!119:119" display="[SJBP]__Brand 50% 241231_All OTH 2025_36 cities" xr:uid="{00000000-0004-0000-0800-0000C9080000}"/>
    <hyperlink ref="I17" location="null!G120" display="[VIP]_Gong Cha_6-8Jan 20240506_Gong Cha_3 cities" xr:uid="{00000000-0004-0000-0800-0000CA080000}"/>
    <hyperlink ref="J17" location="null!119:119" display="[SJBP]__Brand 50% 241231_All OTH 2025_36 cities" xr:uid="{00000000-0004-0000-0800-0000CB080000}"/>
    <hyperlink ref="K17" location="null!41:41" display="[VIP]_Cơm Thố Anh Nguyễn_08-12/01_x000a_20240506_Cơm Thố Anh Nguyễn_10 cities" xr:uid="{00000000-0004-0000-0800-0000CC080000}"/>
    <hyperlink ref="L17" location="null!52:52" display="[SuperVIP]_Highlands Coffee_6-10.1 241231_Highlands Coffee_36 cities" xr:uid="{00000000-0004-0000-0800-0000CD080000}"/>
    <hyperlink ref="M17" location="null!G83" display="[VIP]_KOI Thé Cafe_Jan 240916_KOI Thé Cafe_5 cities" xr:uid="{00000000-0004-0000-0800-0000CE080000}"/>
    <hyperlink ref="N17" location="null!32:32" display="[SuperVIP]_Gà Rán KFC_10-12/01_x000a_241231_Gà Rán KFC_25 cities" xr:uid="{00000000-0004-0000-0800-0000CF080000}"/>
    <hyperlink ref="O17" location="null!41:41" display="[VIP]_Cơm Thố Anh Nguyễn_08-12/01_x000a_20240506_Cơm Thố Anh Nguyễn_10 cities_x000a_[SuperVIP]_Trà Sữa May Cha_Jan_HCM 250102_Trà Sữa May Cha_7 cities" xr:uid="{00000000-0004-0000-0800-0000D0080000}"/>
    <hyperlink ref="P17" location="null!G184" display="[SJBP]_Trà Sữa May Cha_BAU 250102_Trà Sữa May Cha_7 cities" xr:uid="{00000000-0004-0000-0800-0000D1080000}"/>
    <hyperlink ref="Q17" location="null!46:46" display="[SuperVIP]_Starbucks Coffee_14-16.1 HP, HA, DL" xr:uid="{00000000-0004-0000-0800-0000D2080000}"/>
    <hyperlink ref="R17" location="null!G147" display="[SJBP]_Tocotoco_15.01 CT" xr:uid="{00000000-0004-0000-0800-0000D3080000}"/>
    <hyperlink ref="S17" location="null!104:104" display="[SJBP]_Domino's Pizza_1T1 241231_Domino pizza_9 cities" xr:uid="{00000000-0004-0000-0800-0000D4080000}"/>
    <hyperlink ref="T17" location="null!102:102" display="[SJBP]_Gà Rán Popeyes_BOGO_x000a_241231_Gà Rán Popeyes_9 cities" xr:uid="{00000000-0004-0000-0800-0000D5080000}"/>
    <hyperlink ref="U17" location="null!102:102" display="[SJBP]_Gà Rán Popeyes_BOGO_x000a_241231_Gà Rán Popeyes_9 cities" xr:uid="{00000000-0004-0000-0800-0000D6080000}"/>
    <hyperlink ref="V17" location="null!102:102" display="[SJBP]_Gà Rán Popeyes_BOGO_x000a_241231_Gà Rán Popeyes_9 cities" xr:uid="{00000000-0004-0000-0800-0000D7080000}"/>
    <hyperlink ref="W17" location="null!36:36" display="[SuperVIP]_Gà Rán KFC_20-22/01_x000a_241231_Gà Rán KFC_25 cities" xr:uid="{00000000-0004-0000-0800-0000D8080000}"/>
    <hyperlink ref="X17" location="null!36:36" display="[SuperVIP]_Gà Rán KFC_20-22/01_x000a_241231_Gà Rán KFC_25 cities" xr:uid="{00000000-0004-0000-0800-0000D9080000}"/>
    <hyperlink ref="Y17" location="null!36:36" display="[SuperVIP]_Gà Rán KFC_20-22/01_x000a_241231_Gà Rán KFC_25 cities" xr:uid="{00000000-0004-0000-0800-0000DA080000}"/>
    <hyperlink ref="Z17" location="null!106:106" display="[SJBP]_Pizza Hut_1T1 241231_Pizza Hut_20 cities" xr:uid="{00000000-0004-0000-0800-0000DB080000}"/>
    <hyperlink ref="AA17" location="null!106:106" display="[SJBP]_Pizza Hut_1T1 241231_Pizza Hut_20 cities" xr:uid="{00000000-0004-0000-0800-0000DC080000}"/>
    <hyperlink ref="AB17" location="null!104:104" display="[SJBP]_Domino's Pizza_1T1 241231_Domino pizza_9 cities" xr:uid="{00000000-0004-0000-0800-0000DD080000}"/>
    <hyperlink ref="AC17" location="null!104:104" display="[SJBP]_Domino's Pizza_1T1 250116_Domino pizza_11 cities" xr:uid="{00000000-0004-0000-0800-0000DE080000}"/>
    <hyperlink ref="AD17" location="null!51:51" display="[SJBP]_Highlands Coffee_Weekday 241231_Highlands Coffee_36 cities" xr:uid="{00000000-0004-0000-0800-0000DF080000}"/>
    <hyperlink ref="AN17" location="null!212:212" display=" [SJBP]_Gà Rán Popeyes_BOGO 241231_Gà Rán Popeyes_9 cities_x000a_" xr:uid="{00000000-0004-0000-0800-0000E0080000}"/>
    <hyperlink ref="AO17" location="null!175:175" display="[SuperVIP]_Lotteria_06 - 09/02 241231_Lotteria DI_27 cities" xr:uid="{00000000-0004-0000-0800-0000E1080000}"/>
    <hyperlink ref="AP17" location="null!180:180" display="[VIP]_Pizza Hut_07-09/02_x000a_241231_Pizza Hut_20 cities" xr:uid="{00000000-0004-0000-0800-0000E2080000}"/>
    <hyperlink ref="AQ17" location="null!180:180" display="[VIP]_Pizza Hut_07-09/02_x000a_241231_Pizza Hut_20 cities" xr:uid="{00000000-0004-0000-0800-0000E3080000}"/>
    <hyperlink ref="AR17" location="null!180:180" display="[VIP]_Pizza Hut_07-09/02_x000a_241231_Pizza Hut_20 cities" xr:uid="{00000000-0004-0000-0800-0000E4080000}"/>
    <hyperlink ref="AS17" location="null!176:176" display="[VIP]_Gà Rán Texas Chicken_10-13/02 250102_Gà Rán Texas Chicken_6 cities_x000a_[SuperVIP]_The Coffee House_10-12.2 Đồng Nai" xr:uid="{00000000-0004-0000-0800-0000E5080000}"/>
    <hyperlink ref="AT17" location="null!176:176" display="[VIP]_Gà Rán Texas Chicken_10-13/02 250102_Gà Rán Texas Chicken_6 cities" xr:uid="{00000000-0004-0000-0800-0000E6080000}"/>
    <hyperlink ref="AU17" location="null!176:176" display="[VIP]_Gà Rán Texas Chicken_10-13/02 250102_Gà Rán Texas Chicken_6 cities" xr:uid="{00000000-0004-0000-0800-0000E7080000}"/>
    <hyperlink ref="AV17" location="null!177:177" display="[VIP]_Cơm Thố Anh Nguyễn_12-16/02_x000a_241231_Cơm Thố Anh Nguyễn_10 cities" xr:uid="{00000000-0004-0000-0800-0000E8080000}"/>
    <hyperlink ref="AW17" location="null!G201" display="[VIP]_Trà Sữa May Cha_14-16.2  250102_Trà Sữa May Cha_7 cities" xr:uid="{00000000-0004-0000-0800-0000E9080000}"/>
    <hyperlink ref="AX17" location="null!G201" display="[VIP]_Trà Sữa May Cha_14-16.2  BD,ĐN,AG,KG,LA,MT_x000a_[VIP]_Tocotoco_Feb CT" xr:uid="{00000000-0004-0000-0800-0000EA080000}"/>
    <hyperlink ref="AY17" location="null!173:173" display="[SuperVIP]_Gà Rán Popeyes_13-16/02_x000a_241231_Gà Rán Popeyes_9 cities" xr:uid="{00000000-0004-0000-0800-0000EB080000}"/>
    <hyperlink ref="AZ17" location="null!181:181" display="[VIP]_Lotteria_17-20/02_x000a_ 241231_Lotteria DI_27 cities" xr:uid="{00000000-0004-0000-0800-0000EC080000}"/>
    <hyperlink ref="BA17" location="null!181:181" display="[VIP]_Lotteria_17-20/02_x000a_ 241231_Lotteria DI_27 cities" xr:uid="{00000000-0004-0000-0800-0000ED080000}"/>
    <hyperlink ref="BB17" location="null!119:119" display="[SJBP]__Brand 50% 241231_All OTH 2025_36 cities" xr:uid="{00000000-0004-0000-0800-0000EE080000}"/>
    <hyperlink ref="BC17" location="null!181:181" display="[VIP]_Lotteria_17-20/02_x000a_ 241231_Lotteria DI_27 cities" xr:uid="{00000000-0004-0000-0800-0000EF080000}"/>
    <hyperlink ref="BD17" location="null!G202" display="_x000a_[SuperVIP]_Trà Sữa May Cha_Feb_HCM 250102_Trà Sữa May Cha_7 cities" xr:uid="{00000000-0004-0000-0800-0000F0080000}"/>
    <hyperlink ref="BE17" location="null!171:171" display="[SuperVIP]_Gà Rán KFC_21-23/02_x000a_241231_Gà Rán KFC_25 cities" xr:uid="{00000000-0004-0000-0800-0000F1080000}"/>
    <hyperlink ref="BF17" location="null!174:174" display="[SuperVIP]_Pizza Hut_21-23/02_x000a_241231_Pizza Hut_20 cities" xr:uid="{00000000-0004-0000-0800-0000F2080000}"/>
    <hyperlink ref="BG17" location="null!154:154" display="[SuperVIP]_Starbucks Coffee_25-27.2" xr:uid="{00000000-0004-0000-0800-0000F3080000}"/>
    <hyperlink ref="BH17" location="null!G229" display="[JBP]_Phúc Long Coffee &amp; Tea_Mua 3 tặng 2  20240516_Phúc Long Coffee &amp; Tea_17 cities" xr:uid="{00000000-0004-0000-0800-0000F4080000}"/>
    <hyperlink ref="BI17" location="null!G229" display="[JBP]_Phúc Long Coffee &amp; Tea_Mua 3 tặng 2  20240516_Phúc Long Coffee &amp; Tea_17 cities" xr:uid="{00000000-0004-0000-0800-0000F5080000}"/>
    <hyperlink ref="BJ17" location="null!119:119" display="[SJBP]__Brand 50% 241231_All OTH 2025_36 cities" xr:uid="{00000000-0004-0000-0800-0000F6080000}"/>
    <hyperlink ref="BK17" location="null!156:156" display="[SJBP]_Starbucks Coffee_WC Fri 250102_Starbucks Coffee_10 cities" xr:uid="{00000000-0004-0000-0800-0000F7080000}"/>
    <hyperlink ref="BM17" location="null!119:119" display="[SJBP]__Brand 50% 241231_All OTH 2025_36 cities" xr:uid="{00000000-0004-0000-0800-0000F8080000}"/>
    <hyperlink ref="BN17" location="null!119:119" display="[SJBP]__Brand 50% 241231_All OTH 2025_36 cities" xr:uid="{00000000-0004-0000-0800-0000F9080000}"/>
    <hyperlink ref="BP17" location="null!368:368" display="[SJBP]_Gà Rán Popeyes_BAU_x000a_241231_Gà Rán Popeyes_9 cities" xr:uid="{00000000-0004-0000-0800-0000FA080000}"/>
    <hyperlink ref="BQ17" location="null!368:368" display="[SJBP]_Gà Rán Popeyes_BAU_x000a_241231_Gà Rán Popeyes_9 cities" xr:uid="{00000000-0004-0000-0800-0000FB080000}"/>
    <hyperlink ref="BR17" location="null!301:301" display="[VIP]_The Coffee House_5-7.3 241231_The Coffee House_7 cities" xr:uid="{00000000-0004-0000-0800-0000FC080000}"/>
    <hyperlink ref="BS17" location="null!275:275" display="[VIP]_Cơm Thố Anh Nguyễn_05-09/03_x000a_241231_Cơm Thố Anh Nguyễn_10 cities" xr:uid="{00000000-0004-0000-0800-0000FD080000}"/>
    <hyperlink ref="BU17" location="null!G349" display="[SuperVIP]_Trà Sữa May Cha_21-23.3_HCM 250102_Trà Sữa May Cha_7 cities" xr:uid="{00000000-0004-0000-0800-0000FE080000}"/>
    <hyperlink ref="BV17" location="null!273:273" display="[VIP]_Gà Rán Texas Chicken_10-13/03_x000a_250102_Gà Rán Texas Chicken_6 cities" xr:uid="{00000000-0004-0000-0800-0000FF080000}"/>
    <hyperlink ref="BW17" location="null!300:300" display="[SuperVIP]_Starbucks Coffee_11-13.3 250102_Starbucks Coffee_10 cities" xr:uid="{00000000-0004-0000-0800-000000090000}"/>
    <hyperlink ref="BX17" location="null!273:273" display="[VIP]_Gà Rán Texas Chicken_10-13/03_x000a_250102_Gà Rán Texas Chicken_6 cities" xr:uid="{00000000-0004-0000-0800-000001090000}"/>
    <hyperlink ref="BY17" location="null!273:273" display="[VIP]_Gà Rán Texas Chicken_10-13/03_x000a_250102_Gà Rán Texas Chicken_6 cities" xr:uid="{00000000-0004-0000-0800-000002090000}"/>
    <hyperlink ref="BZ17" location="null!G389" display="[SJBP]_KOI Thé Cafe_WC 240916_KOI Thé Cafe_5 cities" xr:uid="{00000000-0004-0000-0800-000003090000}"/>
    <hyperlink ref="CA17" location="null!464:464" display="[SJBP]_Gà Rán KFC_Combo 55k_x000a_241231_Gà Rán KFC_25 cities" xr:uid="{00000000-0004-0000-0800-000004090000}"/>
    <hyperlink ref="CB17" location="null!278:278" display="[SuperVIP]_McDonald's_13-16/03_x000a_240722_McDonald's_4 cities" xr:uid="{00000000-0004-0000-0800-000005090000}"/>
    <hyperlink ref="CC17" location="null!182:182" display="[VIP]_Gà Rán KFC_17-19/03_x000a_241231_Gà Rán KFC_25 cities" xr:uid="{00000000-0004-0000-0800-000006090000}"/>
    <hyperlink ref="CD17" location="null!366:366" display="[SJBP]_Cơm Thố Anh Nguyễn_BAU_x000a_241231_Cơm Thố Anh Nguyễn_10 cities" xr:uid="{00000000-0004-0000-0800-000007090000}"/>
    <hyperlink ref="CE17" location="null!G445" display="[SJBP]_Phúc Long Coffee &amp; Tea_M2T1-Mar 20240516_Phúc Long Coffee &amp; Tea_17 cities" xr:uid="{00000000-0004-0000-0800-000008090000}"/>
    <hyperlink ref="CF17" location="null!464:464" display="[SJBP]_Gà Rán KFC_Combo 55k_x000a_241231_Gà Rán KFC_25 cities" xr:uid="{00000000-0004-0000-0800-000009090000}"/>
    <hyperlink ref="CG17" location="null!G349" display="[SuperVIP]_Trà Sữa May Cha_21-23.3_HCM250102_Trà Sữa May Cha_7 cities" xr:uid="{00000000-0004-0000-0800-00000A090000}"/>
    <hyperlink ref="CH17" location="null!G349" display="[SuperVIP]_Trà Sữa May Cha_21-23.3_HCM250102_Trà Sữa May Cha_7 cities" xr:uid="{00000000-0004-0000-0800-00000B090000}"/>
    <hyperlink ref="CI17" location="null!272:272" display="[VIP]_Pizza Hut_21-23/03_x000a_241231_Pizza Hut_20 cities" xr:uid="{00000000-0004-0000-0800-00000C090000}"/>
    <hyperlink ref="CJ17" location="null!119:119" display="[SJBP]__Brand 50% 241231_All OTH 2025_36 cities" xr:uid="{00000000-0004-0000-0800-00000D090000}"/>
    <hyperlink ref="CK17" location="null!G446" display="[SJBP]_Phúc Long Coffee &amp; Tea_M3T2-Mar 20240516_Phúc Long Coffee &amp; Tea_17 cities" xr:uid="{00000000-0004-0000-0800-00000E090000}"/>
    <hyperlink ref="CL17" location="null!368:368" display="[SJBP]_Gà Rán Popeyes_BAU_x000a_241231_Gà Rán Popeyes_9 cities" xr:uid="{00000000-0004-0000-0800-00000F090000}"/>
    <hyperlink ref="CM17" location="null!G444" display="[SJBP]_Phúc Long Coffee &amp; Tea_10k - Mar 20240516_Phúc Long Coffee &amp; Tea_17 cities" xr:uid="{00000000-0004-0000-0800-000010090000}"/>
    <hyperlink ref="CN17" location="null!G350" display="[VIP]_Trà Sữa May Cha_28-30.3 250102_Trà Sữa May Cha_7 cities" xr:uid="{00000000-0004-0000-0800-000011090000}"/>
    <hyperlink ref="CO17" location="null!119:119" display="[SJBP]__Brand 50% 241231_All OTH 2025_36 cities" xr:uid="{00000000-0004-0000-0800-000012090000}"/>
    <hyperlink ref="CP17" location="null!119:119" display="[SJBP]__Brand 50% 241231_All OTH 2025_36 cities" xr:uid="{00000000-0004-0000-0800-000013090000}"/>
    <hyperlink ref="CQ17" location="null!119:119" display="[SJBP]__Brand 50% 241231_All OTH 2025_36 cities" xr:uid="{00000000-0004-0000-0800-000014090000}"/>
    <hyperlink ref="CS17" location="null!650:650" display="[SJBP]_Cơm Thố Anh Nguyễn_BAU_x000a_241231_Cơm Thố Anh Nguyễn_10 cities" xr:uid="{00000000-0004-0000-0800-000015090000}"/>
    <hyperlink ref="CT17" location="null!650:650" display="[SJBP]_Cơm Thố Anh Nguyễn_BAU_x000a_250803_Cơm Thố Anh Nguyễn_12 cities" xr:uid="{00000000-0004-0000-0800-000016090000}"/>
    <hyperlink ref="CU17" location="null!119:119" display="[SJBP]__Brand 50% 241231_All OTH 2025_36 cities" xr:uid="{00000000-0004-0000-0800-000017090000}"/>
    <hyperlink ref="CW17" location="null!650:650" display="[SJBP]_Cơm Thố Anh Nguyễn_BAU_x000a_250803_Cơm Thố Anh Nguyễn_12 cities" xr:uid="{00000000-0004-0000-0800-000018090000}"/>
    <hyperlink ref="CX17" location="null!119:119" display="[SJBP]__Brand 50% 241231_All OTH 2025_36 cities" xr:uid="{00000000-0004-0000-0800-000019090000}"/>
    <hyperlink ref="CY17" location="null!650:650" display="[SJBP]_Cơm Thố Anh Nguyễn_BAU_x000a_250803_Cơm Thố Anh Nguyễn_12 cities" xr:uid="{00000000-0004-0000-0800-00001A090000}"/>
    <hyperlink ref="CZ17" location="null!637:637" display="[SJBP]_McDonald's_73K_x000a_240722_McDonald's_4 cities" xr:uid="{00000000-0004-0000-0800-00001B090000}"/>
    <hyperlink ref="DA17" location="null!637:637" display="[SJBP]_McDonald's_73K_x000a_240722_McDonald's_4 cities" xr:uid="{00000000-0004-0000-0800-00001C090000}"/>
    <hyperlink ref="DB17" location="null!548:548" display="[VIP]_The Coffee House_9-11.4 241231_The Coffee House_7 cities" xr:uid="{00000000-0004-0000-0800-00001D090000}"/>
    <hyperlink ref="DC17" location="null!548:548" display="[VIP]_The Coffee House_9-11.4 241231_The Coffee House_7 cities" xr:uid="{00000000-0004-0000-0800-00001E090000}"/>
    <hyperlink ref="DD17" location="null!470:470" display="[VIP]_Cơm Thố Anh Nguyễn_09-13/04_x000a_241231_Cơm Thố Anh Nguyễn_10 cities" xr:uid="{00000000-0004-0000-0800-00001F090000}"/>
    <hyperlink ref="DE17" location="null!467:467" display="[SuperVIP]_Gà Rán Popeyes_10-13/04_x000a_241231_Gà Rán Popeyes_9 cities" xr:uid="{00000000-0004-0000-0800-000020090000}"/>
    <hyperlink ref="DF17" location="null!646:646" display="[SJBP]_Gà Rán Popeyes_BAU_x000a_241231_Gà Rán Popeyes_9 cities" xr:uid="{00000000-0004-0000-0800-000021090000}"/>
    <hyperlink ref="DG17" location="null!G630" display="8h-12h[SJBP]_Phúc Long Coffee &amp; Tea_Combo 119k_Apr 20240516_Phúc Long Coffee &amp; Tea_17 cities _x000a_12h-24h [SJBP]_Phúc Long Coffee &amp; Tea_BAU 20240516_Phúc Long Coffee &amp; Tea_17 cities" xr:uid="{00000000-0004-0000-0800-000022090000}"/>
    <hyperlink ref="DH17" location="null!G524" display="[SuperVIP]_Phê La_14-18Apr  HP,VT,HA,DL,DN_x000a_ [SJBP]_Phúc Long Coffee &amp; Tea_M2T1-Apr 20240516_Phúc Long Coffee &amp; Tea_17 cities" xr:uid="{00000000-0004-0000-0800-000023090000}"/>
    <hyperlink ref="DI17" location="null!469:469" display="[SuperVIP]_Gà Rán KFC_15-17/04_x000a_241231_Gà Rán KFC_25 cities" xr:uid="{00000000-0004-0000-0800-000024090000}"/>
    <hyperlink ref="DJ17" location="null!475:475" display="[VIP]_Gà Rán Popeyes_18-20/04_x000a_241231_Gà Rán Popeyes_9 cities" xr:uid="{00000000-0004-0000-0800-000025090000}"/>
    <hyperlink ref="DK17" location="null!472:472" display="[VIP]_Pizza Hut_18-20/04" xr:uid="{00000000-0004-0000-0800-000026090000}"/>
    <hyperlink ref="DL17" location="null!475:475" display="[VIP]_Gà Rán Popeyes_18-20/04_x000a_241231_Gà Rán Popeyes_9 cities" xr:uid="{00000000-0004-0000-0800-000027090000}"/>
    <hyperlink ref="DM17" location="null!550:550" display="[SuperVIP]_The Coffee House_21-23.4 241231_The Coffee House_7 cities" xr:uid="{00000000-0004-0000-0800-000028090000}"/>
    <hyperlink ref="DN17" location="null!633:633" display="[SJBP]_Gà Rán KFC_129k_x000a_241231_Gà Rán KFC_25 cities" xr:uid="{00000000-0004-0000-0800-000029090000}"/>
    <hyperlink ref="DO17" location="null!550:550" display="[SuperVIP]_The Coffee House_21-23.4 241231_The Coffee House_7 cities" xr:uid="{00000000-0004-0000-0800-00002A090000}"/>
    <hyperlink ref="DP17" location="null!546:546" display="[SuperVIP]_Starbucks Coffee_23-25.4 250102_Starbucks Coffee_10 cities" xr:uid="{00000000-0004-0000-0800-00002B090000}"/>
    <hyperlink ref="DQ17" location="null!119:119" display="[SJBP]__Brand 50% 241231_All OTH 2025_36 cities" xr:uid="{00000000-0004-0000-0800-00002C090000}"/>
    <hyperlink ref="DR17" location="null!650:650" display="[SJBP]_Cơm Thố Anh Nguyễn_BAU_x000a_241231_Cơm Thố Anh Nguyễn_10 cities" xr:uid="{00000000-0004-0000-0800-00002D090000}"/>
    <hyperlink ref="DS17" location="null!650:650" display="[SJBP]_Cơm Thố Anh Nguyễn_BAU_x000a_241231_Cơm Thố Anh Nguyễn_10 cities" xr:uid="{00000000-0004-0000-0800-00002E090000}"/>
    <hyperlink ref="DT17" location="null!697:697" display="[SJBP]_McDonald's_2T2_x000a_240722_McDonald's_4 cities" xr:uid="{00000000-0004-0000-0800-00002F090000}"/>
    <hyperlink ref="DU17" location="null!650:650" display="[SJBP]_Cơm Thố Anh Nguyễn_BAU_x000a_241231_Cơm Thố Anh Nguyễn_10 cities" xr:uid="{00000000-0004-0000-0800-000030090000}"/>
    <hyperlink ref="DV17" location="null!650:650" display="[SJBP]_Cơm Thố Anh Nguyễn_BAU_x000a_241231_Cơm Thố Anh Nguyễn_10 cities" xr:uid="{00000000-0004-0000-0800-000031090000}"/>
    <hyperlink ref="DX17" location="null!119:119" display="[SJBP]__Brand 50% 241231_All OTH 2025_36 cities" xr:uid="{00000000-0004-0000-0800-000032090000}"/>
    <hyperlink ref="DY17" location="null!736:736" display="[SJBP]_McDonald's_2T2 gà_x000a_250416_McDonald's_5 cities" xr:uid="{00000000-0004-0000-0800-000033090000}"/>
    <hyperlink ref="DZ17" location="null!736:736" display="[SJBP]_McDonald's_2T2 gà_x000a_250416_McDonald's_5 cities" xr:uid="{00000000-0004-0000-0800-000034090000}"/>
    <hyperlink ref="EA17" location="null!119:119" display="[SJBP]__Brand 50% 241231_All OTH 2025_36 cities" xr:uid="{00000000-0004-0000-0800-000035090000}"/>
    <hyperlink ref="EB17" location="null!769:769" display="8h-10h: [SuperVIP]_The Coffee House_6-8.5 241231_The Coffee House_7 cities_x000a_8h-10h: [JBP]_KATINAT Coffee &amp; Tea House_BOGO 5.5 Cần Thơ, Lâm Đồng, Huế, Bình Định, Bình Thuận_x000a_8h-10h: [SuperVIP]_Highlands Coffee_5-9.5 Bắc Ninh, Quảng Nam, Quảng Ninh, Thái Nguyên, Nghệ An,Đắk Lắk, Thanh Hóa, Long An, An Giang, Hai Duong, Nam Dinh City, Dong Thap, Kien Giang, Phu Yen, Bac Lieu, Ben Tre, Ca Mau, Hau Giang, Soc Trang, Tra Vinh, Vinh Long, Binh Phuoc, Gia Lai, Ninh Thuan_x000a_13h-16h [SuperVIP]_Phúc Long Coffee &amp; Tea_spike 5.5 20240516_Phúc Long Coffee &amp; Tea_17 cities_x000a_10h-13h [SJBP]__Brand 50% 241231_All OTH 2025_36 cities" xr:uid="{00000000-0004-0000-0800-000036090000}"/>
    <hyperlink ref="EC17" location="null!849:849" display=" [SJBP]_Gà Rán KFC_Giảm 50k _x000a_241231_Gà Rán KFC_25 cities" xr:uid="{00000000-0004-0000-0800-000037090000}"/>
    <hyperlink ref="ED17" location="null!849:849" display=" [SJBP]_Gà Rán KFC_Giảm 50k _x000a_241231_Gà Rán KFC_25 cities" xr:uid="{00000000-0004-0000-0800-000038090000}"/>
    <hyperlink ref="EE17" location="null!739:739" display="[SJBP]_Domino's Pizza_BOGO_x000a_ 250116_Domino pizza_11 cities" xr:uid="{00000000-0004-0000-0800-000039090000}"/>
    <hyperlink ref="EF17" location="null!119:119" display="[SJBP]__Brand 50% 241231_All OTH 2025_36 cities" xr:uid="{00000000-0004-0000-0800-00003A090000}"/>
    <hyperlink ref="EG17" location="null!119:119" display="[SJBP]__Brand 50% 241231_All OTH 2025_36 cities" xr:uid="{00000000-0004-0000-0800-00003B090000}"/>
    <hyperlink ref="EH17" location="null!720:720" display="[SJBP]_McDonald's_ĐN OTH_x000a_250416_McDonald's_5 cities" xr:uid="{00000000-0004-0000-0800-00003C090000}"/>
    <hyperlink ref="EI17" location="null!727:727" display="[SuperVIP]_Lotteria_12-15/05_x000a_241231_Lotteria DI_27 cities" xr:uid="{00000000-0004-0000-0800-00003D090000}"/>
    <hyperlink ref="EJ17" location="null!727:727" display="[SuperVIP]_Lotteria_12-15/05_x000a_250424_Lotteria DI_32 cities" xr:uid="{00000000-0004-0000-0800-00003E090000}"/>
    <hyperlink ref="EK17" location="null!119:119" display="[SJBP]__Brand 50% 241231_All OTH 2025_36 cities" xr:uid="{00000000-0004-0000-0800-00003F090000}"/>
    <hyperlink ref="EL17" location="null!119:119" display="[SJBP]__Brand 50% 241231_All OTH 2025_36 cities" xr:uid="{00000000-0004-0000-0800-000040090000}"/>
    <hyperlink ref="EM17" location="null!725:725" display="[SuperVIP]_Pizza Hut_16-18/05" xr:uid="{00000000-0004-0000-0800-000041090000}"/>
    <hyperlink ref="EN17" location="null!725:725" display="[SuperVIP]_Pizza Hut_16-18/05" xr:uid="{00000000-0004-0000-0800-000042090000}"/>
    <hyperlink ref="EO17" location="null!G705" display="[SuperVIP]_Trà Sữa May Cha_May 250102_Trà Sữa May Cha_7 cities" xr:uid="{00000000-0004-0000-0800-000043090000}"/>
    <hyperlink ref="EP17" location="null!865:865" display="[JBP]_KATINAT Coffee &amp; Tea House_BAU bơ dừa 55K 250119_Katinat Saigon Kafe_11 cities" xr:uid="{00000000-0004-0000-0800-000044090000}"/>
    <hyperlink ref="EQ17" location="null!119:119" display="[SJBP]__Brand 50% 241231_All OTH 2025_36 cities" xr:uid="{00000000-0004-0000-0800-000045090000}"/>
    <hyperlink ref="ER17" location="null!119:119" display="[SJBP]__Brand 50% 241231_All OTH 2025_36 cities" xr:uid="{00000000-0004-0000-0800-000046090000}"/>
    <hyperlink ref="ES17" location="null!726:726" display="[SuperVIP]_McDonald's_22-25/05" xr:uid="{00000000-0004-0000-0800-000047090000}"/>
    <hyperlink ref="ET17" location="null!119:119" display="[SJBP]__Brand 50% 241231_All OTH 2025_36 cities" xr:uid="{00000000-0004-0000-0800-000048090000}"/>
    <hyperlink ref="EU17" location="null!119:119" display="[SJBP]__Brand 50% 241231_All OTH 2025_36 cities" xr:uid="{00000000-0004-0000-0800-000049090000}"/>
    <hyperlink ref="EV17" location="null!119:119" display="[SJBP]__Brand 50% 241231_All OTH 2025_36 cities" xr:uid="{00000000-0004-0000-0800-00004A090000}"/>
    <hyperlink ref="EW17" location="null!119:119" display="[SJBP]__Brand 50% 241231_All OTH 2025_36 cities" xr:uid="{00000000-0004-0000-0800-00004B090000}"/>
    <hyperlink ref="EX17" location="null!119:119" display="[SJBP]__Brand 50% 241231_All OTH 2025_36 cities" xr:uid="{00000000-0004-0000-0800-00004C090000}"/>
    <hyperlink ref="EY17" location="null!119:119" display="[SJBP]__Brand 50% 241231_All OTH 2025_36 cities" xr:uid="{00000000-0004-0000-0800-00004D090000}"/>
    <hyperlink ref="EZ17" location="null!119:119" display="[SJBP]__Brand 50% 241231_All OTH 2025_36 cities" xr:uid="{00000000-0004-0000-0800-00004E090000}"/>
    <hyperlink ref="FA17" location="null!119:119" display="[SJBP]__Brand 50% 241231_All OTH 2025_36 cities" xr:uid="{00000000-0004-0000-0800-00004F090000}"/>
    <hyperlink ref="FB17" location="null!119:119" display="[SJBP]__Brand 50% 241231_All OTH 2025_36 cities" xr:uid="{00000000-0004-0000-0800-000050090000}"/>
    <hyperlink ref="FD17" location="null!119:119" display="[SJBP]__Brand 50% 241231_All OTH 2025_36 cities" xr:uid="{00000000-0004-0000-0800-000051090000}"/>
    <hyperlink ref="FE17" location="null!119:119" display="[SJBP]__Brand 50% 241231_All OTH 2025_36 cities" xr:uid="{00000000-0004-0000-0800-000052090000}"/>
    <hyperlink ref="FF17" location="null!1023:1023" display="[JBP]_KATINAT Coffee &amp; Tea House_bơ dừa BAU 250119_Katinat Saigon Kafe_11 cities" xr:uid="{00000000-0004-0000-0800-000053090000}"/>
    <hyperlink ref="FG17" location="null!119:119" display="[SJBP]__Brand 50% 241231_All OTH 2025_36 cities" xr:uid="{00000000-0004-0000-0800-000054090000}"/>
    <hyperlink ref="FH17" location="null!119:119" display="[SJBP]__Brand 50% 241231_All OTH 2025_36 cities" xr:uid="{00000000-0004-0000-0800-000055090000}"/>
    <hyperlink ref="FI17" location="null!977:977" display="8h-10h [SuperVIP]_Highlands Coffee_2-6.6 241231_Highlands Coffee_36 cities_x000a_10h-13h: Top brand all OTH_x000a_13h-16h [SuperVIP]_Phúc Long Coffee &amp; Tea_Spike 6.6" xr:uid="{00000000-0004-0000-0800-000056090000}"/>
    <hyperlink ref="FJ17" location="null!119:119" display="[SJBP]__Brand 50% 241231_All OTH 2025_36 cities" xr:uid="{00000000-0004-0000-0800-000057090000}"/>
    <hyperlink ref="FK17" location="null!119:119" display="[SJBP]__Brand 50% 241231_All OTH 2025_36 cities" xr:uid="{00000000-0004-0000-0800-000058090000}"/>
    <hyperlink ref="FL17" location="null!G1001" display="[SJBP]_Phúc Long Coffee &amp; Tea_Combo 119k_Jun 20240516_Phúc Long Coffee &amp; Tea_17 cities" xr:uid="{00000000-0004-0000-0800-000059090000}"/>
    <hyperlink ref="FM17" location="null!G1001" display="[SJBP]_Phúc Long Coffee &amp; Tea_Combo 119k_Jun 20240516_Phúc Long Coffee &amp; Tea_17 cities" xr:uid="{00000000-0004-0000-0800-00005A090000}"/>
    <hyperlink ref="FN17" r:id="rId171" location="gid=1258946380&amp;range=979:979" xr:uid="{00000000-0004-0000-0800-00005B090000}"/>
    <hyperlink ref="FO17" location="null!119:119" display="[SJBP]__Brand 50% 241231_All OTH 2025_36 cities" xr:uid="{00000000-0004-0000-0800-00005C090000}"/>
    <hyperlink ref="FP17" location="null!119:119" display="[SJBP]__Brand 50% 241231_All OTH 2025_36 cities" xr:uid="{00000000-0004-0000-0800-00005D090000}"/>
    <hyperlink ref="FQ17" location="null!1005:1005" display="[SJBP]_Gà Rán Popeyes_BOGO_x000a_241231_Gà Rán Popeyes_9 cities" xr:uid="{00000000-0004-0000-0800-00005E090000}"/>
    <hyperlink ref="FR17" location="null!119:119" display="[SJBP]__Brand 50% 241231_All OTH 2025_36 cities" xr:uid="{00000000-0004-0000-0800-00005F090000}"/>
    <hyperlink ref="FS17" location="null!G999" display="[SJBP]_Phúc Long Coffee &amp; Tea_M2T1-Jun 20240516_Phúc Long Coffee &amp; Tea_17 cities" xr:uid="{00000000-0004-0000-0800-000060090000}"/>
    <hyperlink ref="FT17" location="null!G1001" display="[SJBP]_Phúc Long Coffee &amp; Tea_Combo 119k_Jun 20240516_Phúc Long Coffee &amp; Tea_17 cities" xr:uid="{00000000-0004-0000-0800-000061090000}"/>
    <hyperlink ref="FU17" location="null!1043:1043" display="[SJBP]_McDonald's_2T2 119k_x000a_250416_McDonald's_5 cities" xr:uid="{00000000-0004-0000-0800-000062090000}"/>
    <hyperlink ref="FV17" location="null!119:119" display="[SJBP]__Brand 50% 241231_All OTH 2025_36 cities_x000a_12h-16h [SJBP]_Phúc Long Coffee &amp; Tea_Combo 179k_Jun" xr:uid="{00000000-0004-0000-0800-000063090000}"/>
    <hyperlink ref="FW17" location="null!G948" display="8h-14h [SuperVIP]_Phê La_16-20/6 HP,VT,HA,DL,DN,KH_x000a_14h - 16h [SJBP]_Phúc Long Coffee &amp; Tea_10k - Jun 20240516_Phúc Long Coffee &amp; Tea_17 cities" xr:uid="{00000000-0004-0000-0800-000064090000}"/>
    <hyperlink ref="FX17" location="null!119:119" display="[SJBP]__Brand 50% 241231_All OTH 2025_36 cities" xr:uid="{00000000-0004-0000-0800-000065090000}"/>
    <hyperlink ref="FY17" location="null!119:119" display="[SJBP]__Brand 50% 241231_All OTH 2025_36 cities" xr:uid="{00000000-0004-0000-0800-000066090000}"/>
    <hyperlink ref="FZ17" location="null!882:882" display="[SuperVIP]_McDonald's_23-26/06" xr:uid="{00000000-0004-0000-0800-000067090000}"/>
    <hyperlink ref="GA17" location="null!G942" display="[VIP]_Gong Cha_Jun 20240506_Gong Cha_3 cities_x000a_[SJBP]_Phúc Long Coffee &amp; Tea_Combo 119k_Jun 20240516_Phúc Long Coffee &amp; Tea_17 cities" xr:uid="{00000000-0004-0000-0800-000068090000}"/>
    <hyperlink ref="GB17" location="null!119:119" display="[SJBP]__Brand 50% 241231_All OTH 2025_36 cities" xr:uid="{00000000-0004-0000-0800-000069090000}"/>
    <hyperlink ref="GC17" location="null!1132:1132" display="[SJBP]_The Coffee House_BAU 1Đ_26.6 241231_The Coffee House_7 cities" xr:uid="{00000000-0004-0000-0800-00006A090000}"/>
    <hyperlink ref="GD17" location="null!119:119" display="[SJBP]__Brand 50% 241231_All OTH 2025_36 cities" xr:uid="{00000000-0004-0000-0800-00006B090000}"/>
    <hyperlink ref="GE17" location="null!119:119" display="[SJBP]__Brand 50% 241231_All OTH 2025_36 cities" xr:uid="{00000000-0004-0000-0800-00006C090000}"/>
    <hyperlink ref="GF17" location="null!119:119" display="[SJBP]__Brand 50% 241231_All OTH 2025_36 cities" xr:uid="{00000000-0004-0000-0800-00006D090000}"/>
    <hyperlink ref="GG17" location="null!119:119" display="[SJBP]__Brand 50% 241231_All OTH 2025_36 cities" xr:uid="{00000000-0004-0000-0800-00006E090000}"/>
    <hyperlink ref="GI17" location="null!119:119" display="[SJBP]__Brand 50% 241231_All OTH 2025_36 cities" xr:uid="{00000000-0004-0000-0800-00006F090000}"/>
    <hyperlink ref="GJ17" location="null!G1150" display="[SuperVIP]_Phúc Long Coffee &amp; Tea_Jul 20240516_Phúc Long Coffee &amp; Tea_17 cities" xr:uid="{00000000-0004-0000-0800-000070090000}"/>
    <hyperlink ref="GK17" location="null!1268:1268" display="[SJBP]_McDonald's_99k" xr:uid="{00000000-0004-0000-0800-000071090000}"/>
    <hyperlink ref="GL17" location="null!119:119" display="[SJBP]__Brand 50% 241231_All OTH 2025_36 cities" xr:uid="{00000000-0004-0000-0800-000072090000}"/>
    <hyperlink ref="GM17" location="null!119:119" display="[SJBP]__Brand 50% 241231_All OTH 2025_36 cities" xr:uid="{00000000-0004-0000-0800-000073090000}"/>
    <hyperlink ref="GN17" location="null!119:119" display="[SJBP]__Brand 50% 241231_All OTH 2025_36 cities" xr:uid="{00000000-0004-0000-0800-000074090000}"/>
    <hyperlink ref="GO17" location="null!1143:1143" display="8h-10h: [SuperVIP]_The Coffee House_8-10.7 241231_The Coffee House_7 cities_x000a_8h-10h: [SuperVIP]_Highlands Coffee_7-11.7 Cần Thơ, Bắc Ninh, Lâm Đồng, Quảng Nam, Quảng Ninh, Thái Nguyên, Nghệ An,Đắk Lắk, Thanh Hóa, Bình Thuận, Long An, An Giang, Hai Duong, Nam Dinh City, Dong Thap, Kien Giang, Phu Yen, Bac Lieu, Ben Tre, Ca Mau, Hau Giang, Soc Trang, Tra Vinh, Vinh Long, Binh Phuoc, Gia Lai, Ninh Thuan_x000a_10h-13h: [SJBP]_McDonald's_2T2 250416_McDonald's_5 cities_x000a_13h-16h: [VIP]_Phúc Long Coffee &amp; Tea_Spike 7.7 20240516_Phúc Long Coffee &amp; Tea_17 cities" xr:uid="{00000000-0004-0000-0800-000075090000}"/>
    <hyperlink ref="GP17" location="null!G1153" display="[SuperVIP]_Phê La_7-9Jul HP,KH,VT,ĐN, DL, QN" xr:uid="{00000000-0004-0000-0800-000076090000}"/>
    <hyperlink ref="GQ17" location="null!1162:1162" display="[Alacarte]_Trà Sữa May Cha_Jul 250102_Trà Sữa May Cha_7 cities" xr:uid="{00000000-0004-0000-0800-000077090000}"/>
    <hyperlink ref="GR17" location="null!1267:1267" display="[SJBP]_McDonald's_2T2 250416_McDonald's_5 cities" xr:uid="{00000000-0004-0000-0800-000078090000}"/>
    <hyperlink ref="GS17" location="null!1162:1162" display="[Alacarte]_Trà Sữa May Cha_Jul 250102_Trà Sữa May Cha_7 cities" xr:uid="{00000000-0004-0000-0800-000079090000}"/>
    <hyperlink ref="GT17" location="null!1267:1267" display="[SJBP]_McDonald's_2T2 250707_McDonald's_6 cities" xr:uid="{00000000-0004-0000-0800-00007A090000}"/>
    <hyperlink ref="GU17" r:id="rId172" location="gid=1258946380&amp;range=968:968" xr:uid="{00000000-0004-0000-0800-00007B090000}"/>
    <hyperlink ref="GV17" location="null!1144:1144" display="[SuperVIP]_Highlands Coffee_14-18.7 241231_Highlands Coffee_36 cities" xr:uid="{00000000-0004-0000-0800-00007C090000}"/>
    <hyperlink ref="GW17" location="null!1267:1267" display="[SJBP]_McDonald's_2T2" xr:uid="{00000000-0004-0000-0800-00007D090000}"/>
    <hyperlink ref="GX17" location="null!G1152" display="[VIP]_Gong Cha_Jul 20240506_Gong Cha_3 cities" xr:uid="{00000000-0004-0000-0800-00007E090000}"/>
    <hyperlink ref="GY17" location="null!969:969" display="[VIP]_Lotteria DI_14-17/07 250424_Lotteria DI_32 cities" xr:uid="{00000000-0004-0000-0800-00007F090000}"/>
    <hyperlink ref="GZ17" location="null!G1140" display="[VIP]_Trà Sữa May Cha_Jul 250102_Trà Sữa May Cha_7 cities_x000a_" xr:uid="{00000000-0004-0000-0800-000080090000}"/>
    <hyperlink ref="HA17" location="null!G1140" display="[VIP]_Trà Sữa May Cha_Jul 250102_Trà Sữa May Cha_7 cities" xr:uid="{00000000-0004-0000-0800-000081090000}"/>
    <hyperlink ref="HB17" location="null!G1140" display="[VIP]_Trà Sữa May Cha_Jul 250102_Trà Sữa May Cha_7 cities" xr:uid="{00000000-0004-0000-0800-000082090000}"/>
    <hyperlink ref="HC17" location="null!119:119" display="[SJBP]__Brand 50% 241231_All OTH 2025_36 cities" xr:uid="{00000000-0004-0000-0800-000083090000}"/>
    <hyperlink ref="HD17" location="null!970:970" display="[VIP]_Gà Rán Texas Chicken_21-24/07 250102_Gà Rán Texas Chicken_6 cities" xr:uid="{00000000-0004-0000-0800-000084090000}"/>
    <hyperlink ref="HE17" location="null!119:119" display="[SJBP]__Brand 50% 241231_All OTH 2025_36 cities" xr:uid="{00000000-0004-0000-0800-000085090000}"/>
    <hyperlink ref="HF17" location="null!1163:1163" display="[SJBP]_Gà Rán Popeyes_BOGO_x000a_241231_Gà Rán Popeyes_9 cities" xr:uid="{00000000-0004-0000-0800-000086090000}"/>
    <hyperlink ref="HG17" location="null!967:967" display="[SuperVIP]_McDonald's_25-27/07 250707_McDonald's_6 cities" xr:uid="{00000000-0004-0000-0800-000087090000}"/>
    <hyperlink ref="HH17" location="null!1475:1475" display="[SJBP]_Pizza Hut_1T1 241231_Pizza Hut_20 cities" xr:uid="{00000000-0004-0000-0800-000088090000}"/>
    <hyperlink ref="HI17" location="null!119:119" display="[SJBP]__Brand 50% 241231_All OTH 2025_36 cities" xr:uid="{00000000-0004-0000-0800-000089090000}"/>
    <hyperlink ref="HJ17" location="null!119:119" display="[SJBP]__Brand 50% 241231_All OTH 2025_36 cities" xr:uid="{00000000-0004-0000-0800-00008A090000}"/>
    <hyperlink ref="HK17" location="null!119:119" display="[SJBP]__Brand 50% 241231_All OTH 2025_36 cities" xr:uid="{00000000-0004-0000-0800-00008B090000}"/>
    <hyperlink ref="HL17" location="null!119:119" display="[SJBP]__Brand 50% 241231_All OTH 2025_36 cities" xr:uid="{00000000-0004-0000-0800-00008C090000}"/>
    <hyperlink ref="HM17" location="null!119:119" display="[SJBP]__Brand 50% 241231_All OTH 2025_36 cities" xr:uid="{00000000-0004-0000-0800-00008D090000}"/>
    <hyperlink ref="HO17" location="null!G1393" display=" [SuperVIP]_Phúc Long Coffee &amp; Tea_Aug 20240516_Phúc Long Coffee &amp; Tea_17 cities" xr:uid="{00000000-0004-0000-0800-00008E090000}"/>
    <hyperlink ref="HP17" location="null!1329:1329" display="[SuperVIP]_McDonald's_01-03/08_x000a_ 250707_McDonald's_6 cities" xr:uid="{00000000-0004-0000-0800-00008F090000}"/>
    <hyperlink ref="HQ17" location="null!1336:1336" display="[VIP]_Pizza Hut_01-03/08_x000a_ 241231_Pizza Hut_20 cities" xr:uid="{00000000-0004-0000-0800-000090090000}"/>
    <hyperlink ref="HR17" location="null!119:119" display="[SJBP]__Brand 50% 241231_All OTH 2025_36 cities" xr:uid="{00000000-0004-0000-0800-000091090000}"/>
    <hyperlink ref="HS17" location="null!119:119" display="[SJBP]__Brand 50% 241231_All OTH 2025_36 cities" xr:uid="{00000000-0004-0000-0800-000092090000}"/>
    <hyperlink ref="HT17" location="null!1423:1423" display="[SJBP]_Pizza Hut_1d_x000a_ 241231_Pizza Hut_20 cities" xr:uid="{00000000-0004-0000-0800-000093090000}"/>
    <hyperlink ref="HU17" location="null!1394:1394" display="[SuperVIP]_Highlands Coffee_4-8.8  250102_Gà Rán Texas Chicken_6 cities" xr:uid="{00000000-0004-0000-0800-000094090000}"/>
    <hyperlink ref="HV17" location="null!119:119" display="10h-13h [SJBP]__Brand 50% 241231_All OTH 2025_36 cities_x000a_8h-10h [SJBP]_Lotteria_88  250424_Lotteria DI_32 cities_x000a_13h-16h [SJBP]_The Coffee House_8.8 241231_The Coffee House_7 cities" xr:uid="{00000000-0004-0000-0800-000095090000}"/>
    <hyperlink ref="HW17" location="null!119:119" display="[SJBP]__Brand 50% 241231_All OTH 2025_36 cities" xr:uid="{00000000-0004-0000-0800-000096090000}"/>
    <hyperlink ref="HX17" location="null!119:119" display="[SJBP]__Brand 50% 241231_All OTH 2025_36 cities" xr:uid="{00000000-0004-0000-0800-000097090000}"/>
    <hyperlink ref="HY17" location="null!119:119" display="[SJBP]__Brand 50% 241231_All OTH 2025_36 cities" xr:uid="{00000000-0004-0000-0800-000098090000}"/>
    <hyperlink ref="HZ17" location="null!1422:1422" display="[SJBP]_McDonald's_2T2" xr:uid="{00000000-0004-0000-0800-000099090000}"/>
    <hyperlink ref="IA17" location="null!119:119" display="[SJBP]__Brand 50% 241231_All OTH 2025_36 cities" xr:uid="{00000000-0004-0000-0800-00009A090000}"/>
    <hyperlink ref="IB17" location="null!1333:1333" display="[SuperVIP]_Gà Rán Popeyes_14-17/08_x000a_241231_Gà Rán Popeyes_9 cities" xr:uid="{00000000-0004-0000-0800-00009B090000}"/>
    <hyperlink ref="IC17" location="null!G1389" display="[VIP]_Phúc Long Coffee &amp; Tea_Combo 79k 20240516_Phúc Long Coffee &amp; Tea_17 cities" xr:uid="{00000000-0004-0000-0800-00009C090000}"/>
    <hyperlink ref="ID17" location="null!1333:1333" display="[SuperVIP]_Gà Rán Popeyes_14-17/08_x000a_241231_Gà Rán Popeyes_9 cities" xr:uid="{00000000-0004-0000-0800-00009D090000}"/>
    <hyperlink ref="IE17" location="null!1341:1341" display="[VIP]_Cơm Thố Anh Nguyễn_13-17/08250718_Cơm Thố Anh Nguyễn_11 cities" xr:uid="{00000000-0004-0000-0800-00009E090000}"/>
    <hyperlink ref="IF17" location="null!G1393" display=" [SuperVIP]_Phúc Long Coffee &amp; Tea_Aug 20240516_Phúc Long Coffee &amp; Tea_17 cities" xr:uid="{00000000-0004-0000-0800-00009F090000}"/>
    <hyperlink ref="IG17" location="null!G1386" display="[SuperVIP]_Phê La_18-22Aug HP,VT,HA,DL,DN,KH" xr:uid="{00000000-0004-0000-0800-0000A0090000}"/>
    <hyperlink ref="IH17" location="null!1397:1397" display="[VIP]_The Coffee House_18-20.8 241231_The Coffee House_7 cities" xr:uid="{00000000-0004-0000-0800-0000A1090000}"/>
    <hyperlink ref="II17" location="null!1338:1338" display="[VIP]_Domino's Pizza_22-24/08_x000a_ 250116_Domino pizza_11 cities" xr:uid="{00000000-0004-0000-0800-0000A2090000}"/>
    <hyperlink ref="IJ17" location="null!119:119" display="[SJBP]__Brand 50% 241231_All OTH 2025_36 cities" xr:uid="{00000000-0004-0000-0800-0000A3090000}"/>
    <hyperlink ref="IK17" location="null!119:119" display="[SJBP]__Brand 50% 241231_All OTH 2025_36 cities" xr:uid="{00000000-0004-0000-0800-0000A4090000}"/>
    <hyperlink ref="IL17" location="null!119:119" display="[SJBP]__Brand 50% 241231_All OTH 2025_36 cities" xr:uid="{00000000-0004-0000-0800-0000A5090000}"/>
    <hyperlink ref="IM17" location="null!119:119" display="[SJBP]__Brand 50% 241231_All OTH 2025_36 cities" xr:uid="{00000000-0004-0000-0800-0000A6090000}"/>
    <hyperlink ref="IN17" location="null!119:119" display="[SJBP]__Brand 50% 241231_All OTH 2025_36 cities" xr:uid="{00000000-0004-0000-0800-0000A7090000}"/>
    <hyperlink ref="IO17" location="null!119:119" display="[SJBP]__Brand 50% 241231_All OTH 2025_36 cities" xr:uid="{00000000-0004-0000-0800-0000A8090000}"/>
    <hyperlink ref="IP17" location="null!119:119" display="[SJBP]__Brand 50% 241231_All OTH 2025_36 cities" xr:uid="{00000000-0004-0000-0800-0000A9090000}"/>
    <hyperlink ref="IQ17" location="null!1409:1409" display="[JBP]_KATINAT Coffee &amp; Tea House_B2G1 250119_Katinat Saigon Kafe_11 cities" xr:uid="{00000000-0004-0000-0800-0000AA090000}"/>
    <hyperlink ref="IR17" location="null!119:119" display="[SJBP]__Brand 50% 241231_All OTH 2025_36 cities" xr:uid="{00000000-0004-0000-0800-0000AB090000}"/>
    <hyperlink ref="IS17" location="null!119:119" display="[SJBP]__Brand 50% 241231_All OTH 2025_36 cities" xr:uid="{00000000-0004-0000-0800-0000AC090000}"/>
    <hyperlink ref="IU17" location="null!1478:1478" display="[SuperVIP]_McDonald's_01-04/09_x000a_ 250707_McDonald's_6 cities" xr:uid="{00000000-0004-0000-0800-0000AD090000}"/>
    <hyperlink ref="IV17" location="null!1577:1577" display="[SJBP]_Highlands Coffee_ALC 14 241231_Highlands Coffee_36 cities" xr:uid="{00000000-0004-0000-0800-0000AE090000}"/>
    <hyperlink ref="IW17" location="null!119:119" display="[SJBP]__Brand 50% 241231_All OTH 2025_36 cities" xr:uid="{00000000-0004-0000-0800-0000AF090000}"/>
    <hyperlink ref="IX17" location="null!119:119" display="[SJBP]__Brand 50% 241231_All OTH 2025_36 cities" xr:uid="{00000000-0004-0000-0800-0000B0090000}"/>
    <hyperlink ref="IY17" location="null!G1574" display="[SuperVIP]_Phúc Long Coffee &amp; Tea_17-19Sep 20240516_Phúc Long Coffee &amp; Tea_17 cities" xr:uid="{00000000-0004-0000-0800-0000B1090000}"/>
    <hyperlink ref="IZ17" location="null!119:119" display="[SJBP]__Brand 50% 241231_All OTH 2025_36 cities" xr:uid="{00000000-0004-0000-0800-0000B2090000}"/>
    <hyperlink ref="JA17" location="null!119:119" display="[SJBP]__Brand 50% 241231_All OTH 2025_36 cities" xr:uid="{00000000-0004-0000-0800-0000B3090000}"/>
    <hyperlink ref="JB17" location="null!G1670" display="[VIP]_Phúc Long Coffee &amp; Tea_Combo 99k 20240516_Phúc Long Coffee &amp; Tea_17 cities" xr:uid="{00000000-0004-0000-0800-0000B4090000}"/>
    <hyperlink ref="JC17" location="null!G1671" display="13h-16h [VIP]_Phúc Long Coffee &amp; Tea_Spike 9.9 20240516_Phúc Long Coffee &amp; Tea_17 cities_x000a_10h - 13h[SJBP]_Jollibee_99 20250306_Jollibee_33 cities" xr:uid="{00000000-0004-0000-0800-0000B5090000}"/>
    <hyperlink ref="JD17" location="null!G1572" display="[SuperVIP]_Phê La_9-11/9 HP,VT,HA,DL,DN,KH" xr:uid="{00000000-0004-0000-0800-0000B6090000}"/>
    <hyperlink ref="JE17" location="null!119:119" display="[SJBP]__Brand 50% 241231_All OTH 2025_36 cities" xr:uid="{00000000-0004-0000-0800-0000B7090000}"/>
    <hyperlink ref="JF17" location="null!1479:1479" display="[SuperVIP]_McDonald's_12-14/09_x000a_250707_McDonald's_6 cities" xr:uid="{00000000-0004-0000-0800-0000B8090000}"/>
    <hyperlink ref="JG17" location="null!119:119" display="[SJBP]__Brand 50% 241231_All OTH 2025_36 cities" xr:uid="{00000000-0004-0000-0800-0000B9090000}"/>
    <hyperlink ref="JH17" location="null!119:119" display="[SJBP]__Brand 50% 241231_All OTH 2025_36 cities" xr:uid="{00000000-0004-0000-0800-0000BA090000}"/>
    <hyperlink ref="JI17" location="null!G1571" display="[VIP]_Gong Cha_Sep 20240506_Gong Cha_3 cities" xr:uid="{00000000-0004-0000-0800-0000BB090000}"/>
    <hyperlink ref="JJ17" location="null!G1571" display="[VIP]_Gong Cha_Sep 20240506_Gong Cha_3 cities" xr:uid="{00000000-0004-0000-0800-0000BC090000}"/>
    <hyperlink ref="JK17" location="null!G1571" display="[VIP]_Gong Cha_Sep 20240506_Gong Cha_3 cities" xr:uid="{00000000-0004-0000-0800-0000BD090000}"/>
    <hyperlink ref="JL17" location="null!119:119" display="[SJBP]__Brand 50% 241231_All OTH 2025_36 cities" xr:uid="{00000000-0004-0000-0800-0000BE090000}"/>
    <hyperlink ref="JM17" location="null!119:119" display="[SJBP]__Brand 50% 241231_All OTH 2025_36 cities" xr:uid="{00000000-0004-0000-0800-0000BF090000}"/>
    <hyperlink ref="JN17" location="null!119:119" display="[SJBP]__Brand 50% 241231_All OTH 2025_36 cities" xr:uid="{00000000-0004-0000-0800-0000C0090000}"/>
    <hyperlink ref="JO17" location="null!119:119" display="[SJBP]__Brand 50% 241231_All OTH 2025_36 cities" xr:uid="{00000000-0004-0000-0800-0000C1090000}"/>
    <hyperlink ref="JP17" location="null!119:119" display="[SJBP]__Brand 50% 241231_All OTH 2025_36 cities" xr:uid="{00000000-0004-0000-0800-0000C2090000}"/>
    <hyperlink ref="JQ17" location="null!119:119" display="[SJBP]__Brand 50% 241231_All OTH 2025_36 cities" xr:uid="{00000000-0004-0000-0800-0000C3090000}"/>
    <hyperlink ref="JR17" location="null!1485:1485" display="[VIP]_Lotteria_22-25/09_x000a_250424_Lotteria DI_32 cities" xr:uid="{00000000-0004-0000-0800-0000C4090000}"/>
    <hyperlink ref="JS17" location="null!119:119" display="[SJBP]__Brand 50% 241231_All OTH 2025_36 cities" xr:uid="{00000000-0004-0000-0800-0000C5090000}"/>
    <hyperlink ref="JT17" location="null!119:119" display="[SJBP]__Brand 50% 241231_All OTH 2025_36 cities" xr:uid="{00000000-0004-0000-0800-0000C6090000}"/>
    <hyperlink ref="JU17" location="null!119:119" display="[SJBP]__Brand 50% 241231_All OTH 2025_36 cities" xr:uid="{00000000-0004-0000-0800-0000C7090000}"/>
    <hyperlink ref="JV17" location="null!G1568" display="[VIP]_Trà Sữa May Cha_Sep 250102_Trà Sữa May Cha_7 cities" xr:uid="{00000000-0004-0000-0800-0000C8090000}"/>
    <hyperlink ref="JW17" location="null!1873:1873" display="[SJBP]_Cơm Thố Anh Nguyễn_BAU_x000a_250718_Cơm Thố Anh Nguyễn_11 cities" xr:uid="{00000000-0004-0000-0800-0000C9090000}"/>
    <hyperlink ref="JX17" location="null!1666:1666" display="[SJBP]_McDonald's_2t2_x000a_ 250707_McDonald's_6 cities" xr:uid="{00000000-0004-0000-0800-0000CA090000}"/>
    <hyperlink ref="JZ17" location="null!119:119" display="[SJBP]__Brand 50% 241231_All OTH 2025_36 cities" xr:uid="{00000000-0004-0000-0800-0000CB090000}"/>
    <hyperlink ref="KA17" location="null!G1826" display="[VIP]_Gong Cha_Oct 20240506_Gong Cha_3 cities" xr:uid="{00000000-0004-0000-0800-0000CC090000}"/>
    <hyperlink ref="KB17" location="null!119:119" display="[SJBP]__Brand 50% 241231_All OTH 2025_36 cities" xr:uid="{00000000-0004-0000-0800-0000CD090000}"/>
    <hyperlink ref="KC17" location="null!119:119" display="[SJBP]__Brand 50% 241231_All OTH 2025_36 cities" xr:uid="{00000000-0004-0000-0800-0000CE090000}"/>
    <hyperlink ref="KD17" location="null!119:119" display="[SJBP]__Brand 50% 241231_All OTH 2025_36 cities" xr:uid="{00000000-0004-0000-0800-0000CF090000}"/>
    <hyperlink ref="KE17" location="null!1792:1792" display="[SuperVIP]_The Coffee House_6-8.10 241231_The Coffee House_7 cities" xr:uid="{00000000-0004-0000-0800-0000D0090000}"/>
    <hyperlink ref="KF17" location="null!1792:1792" display="[SuperVIP]_The Coffee House_6-8.10 241231_The Coffee House_7 cities" xr:uid="{00000000-0004-0000-0800-0000D1090000}"/>
    <hyperlink ref="KG17" location="null!G1827" display="[SuperVIP]_Phê La_8-10/10 HP,VT,HA,DL,DN,KH" xr:uid="{00000000-0004-0000-0800-0000D2090000}"/>
    <hyperlink ref="KH17" location="null!1741:1741" display="[VIP]_Gà Rán Texas Chicken_06-09/10_x000a_250102_Gà Rán Texas Chicken_6 cities" xr:uid="{00000000-0004-0000-0800-0000D3090000}"/>
    <hyperlink ref="KI17" location="null!1843:1843" display="10h-13h  [SJBP]_Gà Rán Popeyes_BOGO_x000a_13h-16h [VIP]_Phúc Long Coffee &amp; Tea_Spike 10.10" xr:uid="{00000000-0004-0000-0800-0000D4090000}"/>
    <hyperlink ref="KJ17" location="null!119:119" display="[SJBP]__Brand 50% 241231_All OTH 2025_36 cities" xr:uid="{00000000-0004-0000-0800-0000D5090000}"/>
    <hyperlink ref="KK17" location="null!119:119" display="[SJBP]__Brand 50% 241231_All OTH 2025_36 cities" xr:uid="{00000000-0004-0000-0800-0000D6090000}"/>
    <hyperlink ref="KL17" location="null!1789:1789" display="[SuperVIP]_Highlands Coffee_13-17.10 250102_Gà Rán Texas Chicken_6 cities" xr:uid="{00000000-0004-0000-0800-0000D7090000}"/>
    <hyperlink ref="KM17" location="null!1744:1744" display="[VIP]_Lotteria_13-16/10" xr:uid="{00000000-0004-0000-0800-0000D8090000}"/>
    <hyperlink ref="KN17" location="null!1794:1794" display="[SuperVIP]_Starbucks Coffee_14-16.10 250822_Starbucks Coffee_13 cities" xr:uid="{00000000-0004-0000-0800-0000D9090000}"/>
    <hyperlink ref="KO17" location="null!1793:1793" display="[VIP]_The Coffee House_15-17.10 241231_The Coffee House_7 cities" xr:uid="{00000000-0004-0000-0800-0000DA090000}"/>
    <hyperlink ref="KP17" location="null!1793:1793" display="[VIP]_The Coffee House_15-17.10 241231_The Coffee House_7 cities" xr:uid="{00000000-0004-0000-0800-0000DB090000}"/>
    <hyperlink ref="KQ17" location="null!119:119" display="[SJBP]__Brand 50% 241231_All OTH 2025_36 cities" xr:uid="{00000000-0004-0000-0800-0000DC090000}"/>
    <hyperlink ref="KR17" location="null!1751:1751" display="[VIP]_Cơm Thố Anh Nguyễn_15-19/10_x000a_250718_Cơm Thố Anh Nguyễn_11 cities" xr:uid="{00000000-0004-0000-0800-0000DD090000}"/>
    <hyperlink ref="KS17" location="null!1863:1863" display="8h-10h [SJBP]_Starbucks Coffee_WC Mon_x000a_10h-13h [SJBP]_Jollibee_Spike_x000a_13h-16h [Win 3]_Trà Sữa May Cha_Oct.M1T1 " xr:uid="{00000000-0004-0000-0800-0000DE090000}"/>
    <hyperlink ref="KT17" location="null!1806:1806" display="[JBP]_KATINAT Coffee &amp; Tea House_B2G1 250822_KATINAT Coffee &amp; Tea House_13 cities" xr:uid="{00000000-0004-0000-0800-0000DF090000}"/>
    <hyperlink ref="KU17" location="null!119:119" display="[SJBP]__Brand 50% 241231_All OTH 2025_36 cities" xr:uid="{00000000-0004-0000-0800-0000E0090000}"/>
    <hyperlink ref="KV17" location="null!119:119" display="[SJBP]__Brand 50% 241231_All OTH 2025_36 cities" xr:uid="{00000000-0004-0000-0800-0000E1090000}"/>
    <hyperlink ref="KW17" location="null!1802:1802" display="[JBP]_KATINAT Coffee &amp; Tea House_BAU Oct 250822_KATINAT Coffee &amp; Tea House_13 cities" xr:uid="{00000000-0004-0000-0800-0000E2090000}"/>
    <hyperlink ref="KX17" location="null!1821:1821" display="[SuperVIP]_Cơm Thố Anh Nguyễn_22-26/10_x000a_250718_Cơm Thố Anh Nguyễn_11 cities" xr:uid="{00000000-0004-0000-0800-0000E3090000}"/>
    <hyperlink ref="KY17" location="null!1821:1821" display="[SuperVIP]_Cơm Thố Anh Nguyễn_22-26/10_x000a_250718_Cơm Thố Anh Nguyễn_11 cities" xr:uid="{00000000-0004-0000-0800-0000E4090000}"/>
    <hyperlink ref="KZ17" location="null!1863:1863" display="[SJBP]_Starbucks Coffee_WC Mon 250822_Starbucks Coffee_13 cities" xr:uid="{00000000-0004-0000-0800-0000E5090000}"/>
    <hyperlink ref="LA17" location="null!G1826" display="[VIP]_Gong Cha_Oct 20240506_Gong Cha_3 cities" xr:uid="{00000000-0004-0000-0800-0000E6090000}"/>
    <hyperlink ref="LB17" location="null!1867:1867" display="[SJBP]_The Coffee House_WC Wed 251014_The Coffee House_8 cities" xr:uid="{00000000-0004-0000-0800-0000E7090000}"/>
    <hyperlink ref="LC17" location="null!1805:1805" display="[JBP]_KATINAT Coffee &amp; Tea House_BOGO Ads  250822_KATINAT Coffee &amp; Tea House_13 cities" xr:uid="{00000000-0004-0000-0800-0000E8090000}"/>
    <hyperlink ref="LD17" location="null!1933:1933" display=" [SuperVIP]_McDonald's_31/10-02/11" xr:uid="{00000000-0004-0000-0800-0000E9090000}"/>
    <hyperlink ref="LF17" location="null!1934:1934" display="[VIP]_Pizza Hut_31/10-02/11" xr:uid="{00000000-0004-0000-0800-0000EA090000}"/>
    <hyperlink ref="LG17" location="null!119:119" display="[SJBP]__Brand 50% 241231_All OTH 2025_36 cities" xr:uid="{00000000-0004-0000-0800-0000EB090000}"/>
    <hyperlink ref="LH17" location="null!2015:2015" display="8h-14h [SuperVIP]_The Coffee House_3-5.11 251014_The Coffee House_8 cities" xr:uid="{00000000-0004-0000-0800-0000EC090000}"/>
    <hyperlink ref="LI17" location="null!G2051" display="[SuperVIP]_Phúc Long Coffee &amp; Tea_79k  20240516_Phúc Long Coffee &amp; Tea_17 cities" xr:uid="{00000000-0004-0000-0800-0000ED090000}"/>
    <hyperlink ref="LJ17" location="null!G2036" display="[VIP]_Gong Cha_4-7Nov 20240506_Gong Cha_3 cities" xr:uid="{00000000-0004-0000-0800-0000EE090000}"/>
    <hyperlink ref="LK17" location="null!G2036" display="[VIP]_Gong Cha_4-7Nov 20240506_Gong Cha_3 cities" xr:uid="{00000000-0004-0000-0800-0000EF090000}"/>
    <hyperlink ref="LL17" location="null!2062:2062" display="[SJBP]_McDonald's_2T2  251025_McDonald's_7 cities" xr:uid="{00000000-0004-0000-0800-0000F0090000}"/>
    <hyperlink ref="LM17" location="null!2062:2062" display="[SJBP]_McDonald's_2T2  251025_McDonald's_7 cities" xr:uid="{00000000-0004-0000-0800-0000F1090000}"/>
    <hyperlink ref="LN17" location="null!1937:1937" display="[VIP]_Domino's Pizza_07-09/11" xr:uid="{00000000-0004-0000-0800-0000F2090000}"/>
    <hyperlink ref="LO17" location="null!1940:1940" display="[VIP]_Gà Rán Texas Chicken_10-13/11_x000a_250102_Gà Rán Texas Chicken_6 cities" xr:uid="{00000000-0004-0000-0800-0000F3090000}"/>
    <hyperlink ref="LP17" location="null!1841:1841" display="10h-13h [SJBP]_Jollibee_Spike_x000a_13h-16h [VIP]_Phúc Long Coffee &amp; Tea_Spike 11.11 20240516_Phúc Long Coffee &amp; Tea_17 cities" xr:uid="{00000000-0004-0000-0800-0000F4090000}"/>
    <hyperlink ref="LQ17" location="null!119:119" display="[SJBP]__Brand 50% 241231_All OTH 2025_36 cities" xr:uid="{00000000-0004-0000-0800-0000F5090000}"/>
    <hyperlink ref="LR17" location="null!119:119" display="[SJBP]__Brand 50% 241231_All OTH 2025_36 cities" xr:uid="{00000000-0004-0000-0800-0000F6090000}"/>
    <hyperlink ref="LS17" location="null!119:119" display="[SJBP]__Brand 50% 241231_All OTH 2025_36 cities" xr:uid="{00000000-0004-0000-0800-0000F7090000}"/>
    <hyperlink ref="LT17" location="null!1947:1947" display="[VIP]_Cơm Thố Anh Nguyễn_13-16/11" xr:uid="{00000000-0004-0000-0800-0000F8090000}"/>
    <hyperlink ref="LU17" location="null!119:119" display="[SJBP]__Brand 50% 241231_All OTH 2025_36 cities" xr:uid="{00000000-0004-0000-0800-0000F9090000}"/>
    <hyperlink ref="LV17" location="null!1941:1941" display="[VIP]_Gà Rán Texas Chicken_17-20/11_x000a_250102_Gà Rán Texas Chicken_6 cities" xr:uid="{00000000-0004-0000-0800-0000FA090000}"/>
    <hyperlink ref="LW17" location="null!119:119" display="[SJBP]__Brand 50% 241231_All OTH 2025_36 cities" xr:uid="{00000000-0004-0000-0800-0000FB090000}"/>
    <hyperlink ref="LX17" location="null!119:119" display="[SJBP]__Brand 50% 241231_All OTH 2025_36 cities" xr:uid="{00000000-0004-0000-0800-0000FC090000}"/>
    <hyperlink ref="LY17" location="null!2023:2023" display="[VIP]_KATINAT Coffee &amp; Tea House_BOGO 250822_KATINAT Coffee &amp; Tea House_13 cities" xr:uid="{00000000-0004-0000-0800-0000FD090000}"/>
    <hyperlink ref="LZ17" location="null!119:119" display="[SJBP]__Brand 50% 241231_All OTH 2025_36 cities" xr:uid="{00000000-0004-0000-0800-0000FE090000}"/>
    <hyperlink ref="MA17" location="null!1926:1926" display="[VIP]_NutiFood Ngôi Nhà Dinh Dưỡng_Nov_Compensation_x000a_(Bình Dương, Vũng tàu, Đồng Nai)" xr:uid="{00000000-0004-0000-0800-0000FF090000}"/>
    <hyperlink ref="MB17" location="null!119:119" display="[SJBP]__Brand 50% 241231_All OTH 2025_36 cities" xr:uid="{00000000-0004-0000-0800-0000000A0000}"/>
    <hyperlink ref="MC17" location="null!2027:2027" display="[SJBP]_Starbucks Coffee_WC Mon 250822_Starbucks Coffee_13 cities" xr:uid="{00000000-0004-0000-0800-0000010A0000}"/>
    <hyperlink ref="MD17" location="null!119:119" display="[SJBP]__Brand 50% 241231_All OTH 2025_36 cities" xr:uid="{00000000-0004-0000-0800-0000020A0000}"/>
    <hyperlink ref="ME17" location="null!1944:1944" display="[SuperVIP]_Gà Rán KFC_24-27/11" xr:uid="{00000000-0004-0000-0800-0000030A0000}"/>
    <hyperlink ref="MF17" location="null!1926:1926" display="[VIP]_NutiFood Ngôi Nhà Dinh Dưỡng_Nov_Compensation_x000a_(Bình Dương, Vũng tàu, Đồng Nai)" xr:uid="{00000000-0004-0000-0800-0000040A0000}"/>
    <hyperlink ref="MG17" location="null!119:119" display="[SJBP]__Brand 50% 241231_All OTH 2025_36 cities" xr:uid="{00000000-0004-0000-0800-0000050A0000}"/>
    <hyperlink ref="MH17" location="null!1945:1945" display="[SuperVIP]_McDonald's_28-30/11" xr:uid="{00000000-0004-0000-0800-0000060A0000}"/>
    <hyperlink ref="MI17" location="null!119:119" display="[SJBP]__Brand 50% 241231_All OTH 2025_36 cities" xr:uid="{00000000-0004-0000-0800-0000070A0000}"/>
    <hyperlink ref="MK17" location="null!119:119" display="[SJBP]__Brand 50% 241231_All OTH 2025_36 cities" xr:uid="{00000000-0004-0000-0800-0000080A0000}"/>
    <hyperlink ref="ML17" location="null!119:119" display="[SJBP]__Brand 50% 241231_All OTH 2025_36 cities" xr:uid="{00000000-0004-0000-0800-0000090A0000}"/>
    <hyperlink ref="MM17" location="null!2216:2216" display=" [SJBP]_McDonald's_Mua 2 tặng 2" xr:uid="{00000000-0004-0000-0800-00000A0A0000}"/>
    <hyperlink ref="MN17" location="null!2216:2216" display=" [SJBP]_McDonald's_Mua 2 tặng 2" xr:uid="{00000000-0004-0000-0800-00000B0A0000}"/>
    <hyperlink ref="MO17" location="null!119:119" display="[SJBP]__Brand 50% 241231_All OTH 2025_36 cities" xr:uid="{00000000-0004-0000-0800-00000C0A0000}"/>
    <hyperlink ref="MP17" location="null!2147:2147" display="[SuperVIP]_Cơm Thố Anh Nguyễn_03-07/12" xr:uid="{00000000-0004-0000-0800-00000D0A0000}"/>
    <hyperlink ref="MQ17" location="null!2137:2137" display="[SuperVIP]_Pizza Hut_05-07/12" xr:uid="{00000000-0004-0000-0800-00000E0A0000}"/>
    <hyperlink ref="MR17" location="null!119:119" display="[SJBP]__Brand 50% 241231_All OTH 2025_36 cities" xr:uid="{00000000-0004-0000-0800-00000F0A0000}"/>
    <hyperlink ref="MS17" location="null!119:119" display="[SJBP]__Brand 50% 241231_All OTH 2025_36 cities" xr:uid="{00000000-0004-0000-0800-0000100A0000}"/>
    <hyperlink ref="MT17" location="null!119:119" display="[SJBP]__Brand 50% 241231_All OTH 2025_36 cities" xr:uid="{00000000-0004-0000-0800-0000110A0000}"/>
    <hyperlink ref="MU17" location="null!2307:2307" display=" [SJBP]_The Coffee House_11-12.12" xr:uid="{00000000-0004-0000-0800-0000120A0000}"/>
    <hyperlink ref="MV17" location="null!G2213" display="13h-16h [VIP]_Phúc Long Coffee &amp; Tea_Spike 12.12 20240516_Phúc Long Coffee &amp; Tea_17 cities" xr:uid="{00000000-0004-0000-0800-0000130A0000}"/>
    <hyperlink ref="MW17" location="null!2138:2138" display="[VIP]_Domino's Pizza_12-14/12" xr:uid="{00000000-0004-0000-0800-0000140A0000}"/>
    <hyperlink ref="MX17" location="null!2134:2134" display="[SuperVIP]_McDonald's_12-14/12" xr:uid="{00000000-0004-0000-0800-0000150A0000}"/>
    <hyperlink ref="MY17" location="null!2139:2139" display="[SuperVIP]_Gà Rán KFC_15-17/12" xr:uid="{00000000-0004-0000-0800-0000160A0000}"/>
    <hyperlink ref="MZ17" location="null!G2108" display="[VIP]_Gong Cha_16-18Dec 20240506_Gong Cha_3 cities" xr:uid="{00000000-0004-0000-0800-0000170A0000}"/>
    <hyperlink ref="NA17" location="null!G2105" display="[VIP]_Trà Sữa May Cha_Dec (push riêng OTH)   250102_Trà Sữa May Cha_7 cities" xr:uid="{00000000-0004-0000-0800-0000180A0000}"/>
    <hyperlink ref="NB17" location="null!2140:2140" display=" [SuperVIP]_Gà Rán Popeyes_18-21/12" xr:uid="{00000000-0004-0000-0800-0000190A0000}"/>
    <hyperlink ref="NC17" location="null!119:119" display="[SJBP]__Brand 50% 241231_All OTH 2025_36 cities" xr:uid="{00000000-0004-0000-0800-00001A0A0000}"/>
    <hyperlink ref="ND17" location="null!119:119" display="[SJBP]__Brand 50% 241231_All OTH 2025_36 cities" xr:uid="{00000000-0004-0000-0800-00001B0A0000}"/>
    <hyperlink ref="NE17" location="null!119:119" display="[SJBP]__Brand 50% 241231_All OTH 2025_36 cities" xr:uid="{00000000-0004-0000-0800-00001C0A0000}"/>
    <hyperlink ref="NF17" location="null!2143:2143" display=" [VIP]_Gà Rán Texas Chicken_22-25/12" xr:uid="{00000000-0004-0000-0800-00001D0A0000}"/>
    <hyperlink ref="NG17" location="null!G2111" display=" [SuperVIP]_Phê La_22-26Dec  HD,BD,DL,HA,HP,KH,DN,TH,VT" xr:uid="{00000000-0004-0000-0800-00001E0A0000}"/>
    <hyperlink ref="NH17" location="null!2143:2143" display=" [VIP]_Gà Rán Texas Chicken_22-25/12" xr:uid="{00000000-0004-0000-0800-00001F0A0000}"/>
    <hyperlink ref="NI17" location="null!2144:2144" display="[VIP]_Lotteria_22-25/12" xr:uid="{00000000-0004-0000-0800-0000200A0000}"/>
    <hyperlink ref="NJ17" location="null!G2104" display="[SuperVIP]_Trà Sữa May Cha_9k_Dec  250102_Trà Sữa May Cha_7 cities" xr:uid="{00000000-0004-0000-0800-0000210A0000}"/>
    <hyperlink ref="NK17" location="null!2145:2145" display="[VIP]_Domino's Pizza_26-28/12" xr:uid="{00000000-0004-0000-0800-0000220A0000}"/>
    <hyperlink ref="NQ17" location="null!2398:2398" display="[SJBP]_Highlands Coffee_BAU WD 26" xr:uid="{00000000-0004-0000-0800-0000230A0000}"/>
    <hyperlink ref="NR17" location="null!G2355" display="[VIP]_Gà Rán KFC_2-4Jan 241231_Gà Rán KFC_25 cities" xr:uid="{00000000-0004-0000-0800-0000240A0000}"/>
    <hyperlink ref="NS17" location="null!G2354" display="[SuperVIP]_Trà Sữa May Cha_2-4Jan 250102_Trà Sữa May Cha_7 cities" xr:uid="{00000000-0004-0000-0800-0000250A0000}"/>
    <hyperlink ref="NT17" location="null!G2355" display="[VIP]_Gà Rán KFC_2-4Jan 241231_Gà Rán KFC_25 cities" xr:uid="{00000000-0004-0000-0800-0000260A0000}"/>
    <hyperlink ref="NU17" location="null!G2357" display="[VIP]_Gong Cha_5-7Jan 20240506_Gong Cha_3 cities" xr:uid="{00000000-0004-0000-0800-0000270A0000}"/>
    <hyperlink ref="NX17" location="null!G2358" display="[VIP]_Phúc Long Coffee &amp; Tea_Combo 79k_Jan 20240516_Phúc Long Coffee &amp; Tea_17 cities" xr:uid="{00000000-0004-0000-0800-0000280A0000}"/>
    <hyperlink ref="NY17" location="null!119:119" display="[SJBP]__Brand 50% 241231_All OTH 2025_36 cities" xr:uid="{00000000-0004-0000-0800-0000290A0000}"/>
    <hyperlink ref="NZ17" location="null!G2361" display="[SuperVIP]_Pizza Hut_9-11Jan 241231_Pizza Hut_20 cities" xr:uid="{00000000-0004-0000-0800-00002A0A0000}"/>
    <hyperlink ref="OA17" location="null!G2360" display="[VIP]_McDonald's_9-11Jan 250416_McDonald's_5 cities" xr:uid="{00000000-0004-0000-0800-00002B0A0000}"/>
    <hyperlink ref="OB17" location="null!119:119" display="[SJBP]__Brand 50% 241231_All OTH 2025_36 cities" xr:uid="{00000000-0004-0000-0800-00002C0A0000}"/>
    <hyperlink ref="OC17" location="null!G2362" display="[VIP]_Gà Rán KFC_12-15Jan 241231_Gà Rán KFC_25 cities" xr:uid="{00000000-0004-0000-0800-00002D0A0000}"/>
    <hyperlink ref="OD17" location="null!G2362" display="[VIP]_Gà Rán KFC_12-15Jan 241231_Gà Rán KFC_25 cities" xr:uid="{00000000-0004-0000-0800-00002E0A0000}"/>
    <hyperlink ref="OF17" location="null!H2436" display="[SJBP]_Phúc Long Coffee &amp; Tea_Combo 119k&quot; 20240516_Phúc Long Coffee &amp; Tea_17 cities" xr:uid="{00000000-0004-0000-0800-00002F0A0000}"/>
    <hyperlink ref="OG17" location="null!G2367" display="[VIP]_Trà Sữa May Cha_16-18Jan 250102_Trà Sữa May Cha_7 cities" xr:uid="{00000000-0004-0000-0800-0000300A0000}"/>
    <hyperlink ref="OH17" location="null!G2367" display="[VIP]_Trà Sữa May Cha_16-18Jan 250102_Trà Sữa May Cha_7 cities" xr:uid="{00000000-0004-0000-0800-0000310A0000}"/>
    <hyperlink ref="OI17" location="null!G2369" display="[VIP]_Gong Cha_19-21Jan 20240506_Gong Cha_3 cities" xr:uid="{00000000-0004-0000-0800-0000320A0000}"/>
    <hyperlink ref="OJ17" location="null!G2485" display="[SJBP]_Gà Rán Popeyes_Jan 241231_Gà Rán Popeyes_9 cities" xr:uid="{00000000-0004-0000-0800-0000330A0000}"/>
    <hyperlink ref="OK17" location="null!G2358" display="[VIP]_Phúc Long Coffee &amp; Tea_Combo 79k_Jan 20240516_Phúc Long Coffee &amp; Tea_17 cities" xr:uid="{00000000-0004-0000-0800-0000340A0000}"/>
    <hyperlink ref="OL17" location="null!G2517" display="[SJBP]_Gà Rán Popeyes_OTH_Jan 241231_Gà Rán Popeyes_9 cities" xr:uid="{00000000-0004-0000-0800-0000350A0000}"/>
    <hyperlink ref="OM17" location="null!G2438" display="[SJBP]__Brand 50% 241231_All OTH 2025_36 cities" xr:uid="{00000000-0004-0000-0800-0000360A0000}"/>
    <hyperlink ref="ON17" location="null!G2438" display="[SJBP]__Brand 50% 260106_All OTH Brand 2026_41 cities" xr:uid="{00000000-0004-0000-0800-0000370A0000}"/>
    <hyperlink ref="OO17" location="null!G2517" display="[SJBP]_Gà Rán Popeyes_OTH_Jan 241231_Gà Rán Popeyes_9 cities" xr:uid="{00000000-0004-0000-0800-0000380A0000}"/>
    <hyperlink ref="OP17" location="null!G2517" display="[SJBP]_Gà Rán Popeyes_OTH_Jan 241231_Gà Rán Popeyes_9 cities" xr:uid="{00000000-0004-0000-0800-0000390A0000}"/>
    <hyperlink ref="OQ17" location="null!G2438" display="[SJBP]__Brand 50% 260106_All OTH Brand 2026_41 cities" xr:uid="{00000000-0004-0000-0800-00003A0A0000}"/>
    <hyperlink ref="OR17" location="null!2398:2398" display=" [SJBP]_Highlands Coffee_BAU WD 26 260106_Highlands Coffee_41 cities" xr:uid="{00000000-0004-0000-0800-00003B0A0000}"/>
    <hyperlink ref="OS17" location="null!G2376" display="[SuperVIP]_Phê La_26-30Jan HD,BD,DL,HA,HP,KH,DN,TH,VT" xr:uid="{00000000-0004-0000-0800-00003C0A0000}"/>
    <hyperlink ref="OT17" location="null!G2376" display="[SuperVIP]_Phê La_26-30Jan HD,BD,DL,HA,HP,KH,DN,TH,VT" xr:uid="{00000000-0004-0000-0800-00003D0A0000}"/>
    <hyperlink ref="OU17" location="null!G2374" display="[VIP]_Gà Rán Popeyes_Jan 241231_Gà Rán Popeyes_9 cities" xr:uid="{00000000-0004-0000-0800-00003E0A0000}"/>
    <hyperlink ref="OW17" location="null!G2621" display="[SJBP]_Gà Rán Popeyes_OTH_Feb 241231_Gà Rán Popeyes_9 cities" xr:uid="{00000000-0004-0000-0800-00003F0A0000}"/>
    <hyperlink ref="OX17" location="null!2588:2588" display="13h-16h &amp; 19h-24h [VIP]_KATINAT Coffee &amp; Tea House_BOGO 260106_KATINAT Coffee &amp; Tea House_14 cities_x000a_10h-13h &amp; 16h-19h [SuperVIP]_Gà Rán KFC_1-3Feb 260106_Gà Rán KFC_31 cities" xr:uid="{00000000-0004-0000-0800-0000400A0000}"/>
    <hyperlink ref="OY17" location="null!G2559" display="[VIP]_Phê La_2-4Feb 260116_Phê La_11 cities" xr:uid="{00000000-0004-0000-0800-0000410A0000}"/>
    <hyperlink ref="OZ17" location="null!G2559" display="[VIP]_Phê La_2-4Feb 260116_Phê La_11 cities" xr:uid="{00000000-0004-0000-0800-0000420A0000}"/>
    <hyperlink ref="PA17" location="null!G2438" display="[SJBP]__Brand 50% 260106_All OTH Brand 2026_41 cities" xr:uid="{00000000-0004-0000-0800-0000430A0000}"/>
    <hyperlink ref="PB17" location="null!G2438" display="[SJBP]__Brand 50% 260106_All OTH Brand 2026_41 cities" xr:uid="{00000000-0004-0000-0800-0000440A0000}"/>
    <hyperlink ref="PC17" location="null!G2567" display="[SuperVIP]_Lotteria DI_6-8Feb 260116_Lotteria_41 cities" xr:uid="{00000000-0004-0000-0800-0000450A0000}"/>
    <hyperlink ref="PD17" location="null!G2570" display="[VIP]_Domino's Pizza_Feb 250116_Domino pizza_11 cities" xr:uid="{00000000-0004-0000-0800-0000460A0000}"/>
    <hyperlink ref="PE17" location="null!G2569" display="[SuperVIP]_Gà Rán Popeyes_Feb 241231_Gà Rán Popeyes_9 cities" xr:uid="{00000000-0004-0000-0800-0000470A0000}"/>
    <hyperlink ref="PF17" location="null!G2438" display="[SJBP]__Brand 50% 260106_All OTH Brand 2026_41 cities" xr:uid="{00000000-0004-0000-0800-0000480A0000}"/>
    <hyperlink ref="PG17" location="null!G2569" display="[SuperVIP]_Gà Rán Popeyes_Feb 241231_Gà Rán Popeyes_9 cities" xr:uid="{00000000-0004-0000-0800-0000490A0000}"/>
    <hyperlink ref="PH17" location="null!G2438" display="[SJBP]__Brand 50% 260106_All OTH Brand 2026_41 cities" xr:uid="{00000000-0004-0000-0800-00004A0A0000}"/>
    <hyperlink ref="PI17" location="null!G2438" display="[SJBP]__Brand 50% 260106_All OTH Brand 2026_41 cities" xr:uid="{00000000-0004-0000-0800-00004B0A0000}"/>
    <hyperlink ref="PS17" location="null!G2438" display="[SJBP]__Brand 50% 260106_All OTH Brand 2026_41 cities" xr:uid="{00000000-0004-0000-0800-00004C0A0000}"/>
    <hyperlink ref="PT17" location="null!G2438" display="[SJBP]__Brand 50% 260106_All OTH Brand 2026_41 cities" xr:uid="{00000000-0004-0000-0800-00004D0A0000}"/>
    <hyperlink ref="PU17" location="null!G2438" display="[SJBP]__Brand 50% 260106_All OTH Brand 2026_41 cities" xr:uid="{00000000-0004-0000-0800-00004E0A0000}"/>
    <hyperlink ref="PV17" location="null!G2438" display="[SJBP]__Brand 50% 260106_All OTH Brand 2026_41 cities" xr:uid="{00000000-0004-0000-0800-00004F0A0000}"/>
    <hyperlink ref="PW17" location="null!G2564" display="[VIP]_McDonald's_Feb pack 2 251025_McDonald's_7 cities" xr:uid="{00000000-0004-0000-0800-0000500A0000}"/>
    <hyperlink ref="PX17" location="null!G2438" display="[SJBP]__Brand 50% 260106_All OTH Brand 2026_41 cities" xr:uid="{00000000-0004-0000-0800-0000510A0000}"/>
    <hyperlink ref="QB17" location="null!G2666" display="13h-16h [[VIP]_Phúc Long Coffee &amp; Tea_Combo 99k_3.3 260106_Phúc Long Coffee &amp; Tea_20 cities" xr:uid="{00000000-0004-0000-0800-0000520A0000}"/>
    <hyperlink ref="QG17" location="null!G2667" display="13h-16h [SuperVIP]_Phúc Long Coffee &amp; Tea_Combo 88k_8.3 260106_Phúc Long Coffee &amp; Tea_20 citie" xr:uid="{00000000-0004-0000-0800-0000530A0000}"/>
    <hyperlink ref="D18" location="null!119:119" display="[SJBP]__Brand 50% 241231_All OTH 2025_36 cities" xr:uid="{00000000-0004-0000-0800-0000540A0000}"/>
    <hyperlink ref="E18" location="null!119:119" display="[SJBP]__Brand 50% 241231_All OTH 2025_36 cities" xr:uid="{00000000-0004-0000-0800-0000550A0000}"/>
    <hyperlink ref="F18" location="null!34:34" display="[SuperVIP]_Gà Rán Popeyes_02-05/01_x000a_241231_Gà Rán Popeyes_9 cities" xr:uid="{00000000-0004-0000-0800-0000560A0000}"/>
    <hyperlink ref="G18" location="null!34:34" display="[SuperVIP]_Gà Rán Popeyes_02-05/01_x000a_241231_Gà Rán Popeyes_9 cities" xr:uid="{00000000-0004-0000-0800-0000570A0000}"/>
    <hyperlink ref="H18" location="null!119:119" display="[SJBP]__Brand 50% 241231_All OTH 2025_36 cities" xr:uid="{00000000-0004-0000-0800-0000580A0000}"/>
    <hyperlink ref="I18" location="null!96:96" display="[JBP]_KATINAT Coffee &amp; Tea House_4 món BAU 241118_Katinat Saigon Kafe_9 cities" xr:uid="{00000000-0004-0000-0800-0000590A0000}"/>
    <hyperlink ref="J18" location="null!119:119" display="[SJBP]__Brand 50% 241231_All OTH 2025_36 cities" xr:uid="{00000000-0004-0000-0800-00005A0A0000}"/>
    <hyperlink ref="K18" location="null!54:54" display="[SuperVIP]_The Coffee House_6-8.1 241231_The Coffee House_7 cities" xr:uid="{00000000-0004-0000-0800-00005B0A0000}"/>
    <hyperlink ref="L18" location="null!52:52" display="[SuperVIP]_Highlands Coffee_6-10.1 241231_Highlands Coffee_36 cities" xr:uid="{00000000-0004-0000-0800-00005C0A0000}"/>
    <hyperlink ref="M18" location="null!G83" display="[VIP]_KOI Thé Cafe_Jan 240916_KOI Thé Cafe_5 cities_x000a_[SuperVIP]_Trà Sữa May Cha_Jan_HCM 250102_Trà Sữa May Cha_7 cities" xr:uid="{00000000-0004-0000-0800-00005D0A0000}"/>
    <hyperlink ref="N18" location="null!41:41" display="[VIP]_Cơm Thố Anh Nguyễn_08-12/01_x000a_20240506_Cơm Thố Anh Nguyễn_10 cities_x000a_[SuperVIP]_Trà Sữa May Cha_Jan_HCM 250102_Trà Sữa May Cha_7 cities" xr:uid="{00000000-0004-0000-0800-00005E0A0000}"/>
    <hyperlink ref="O18" location="null!32:32" display="[SuperVIP]_Gà Rán KFC_10-12/01_x000a_241231_Gà Rán KFC_25 cities" xr:uid="{00000000-0004-0000-0800-00005F0A0000}"/>
    <hyperlink ref="P18" location="null!96:96" display="[JBP]_KATINAT Coffee &amp; Tea House_4 món BAU 250102_Katinat Saigon Kafe_10 cities" xr:uid="{00000000-0004-0000-0800-0000600A0000}"/>
    <hyperlink ref="Q18" location="null!G164" display="[SJBP]_Trà Sữa May Cha_giảm 50%_wed 250102_Trà Sữa May Cha_7 cities" xr:uid="{00000000-0004-0000-0800-0000610A0000}"/>
    <hyperlink ref="R18" location="null!G146" display="[SJBP]_Trà Sữa May Cha_15.01 250102_Trà Sữa May Cha_7 cities" xr:uid="{00000000-0004-0000-0800-0000620A0000}"/>
    <hyperlink ref="S18" location="null!104:104" display="[SJBP]_Domino's Pizza_1T1 241231_Domino pizza_9 cities" xr:uid="{00000000-0004-0000-0800-0000630A0000}"/>
    <hyperlink ref="T18" location="null!102:102" display="[SJBP]_Gà Rán Popeyes_BOGO_x000a_241231_Gà Rán Popeyes_9 cities" xr:uid="{00000000-0004-0000-0800-0000640A0000}"/>
    <hyperlink ref="U18" location="null!102:102" display="[SJBP]_Gà Rán Popeyes_BOGO_x000a_241231_Gà Rán Popeyes_9 cities" xr:uid="{00000000-0004-0000-0800-0000650A0000}"/>
    <hyperlink ref="V18" location="null!104:104" display="[SJBP]_Domino's Pizza_1T1 241231_Domino pizza_9 cities" xr:uid="{00000000-0004-0000-0800-0000660A0000}"/>
    <hyperlink ref="W18" location="null!G184" display="[SJBP]_Trà Sữa May Cha_BAU 250102_Trà Sữa May Cha_7 cities" xr:uid="{00000000-0004-0000-0800-0000670A0000}"/>
    <hyperlink ref="X18" location="null!G164" display="[SJBP]_Trà Sữa May Cha_giảm 50%_wed 250102_Trà Sữa May Cha_7 cities" xr:uid="{00000000-0004-0000-0800-0000680A0000}"/>
    <hyperlink ref="Y18" location="null!G126" display="[VIP]_Gong Cha_20-22Jan 20240506_Gong Cha_3 cities" xr:uid="{00000000-0004-0000-0800-0000690A0000}"/>
    <hyperlink ref="Z18" location="null!106:106" display="[SJBP]_Pizza Hut_1T1 241231_Pizza Hut_20 cities" xr:uid="{00000000-0004-0000-0800-00006A0A0000}"/>
    <hyperlink ref="AA18" location="null!106:106" display="[SJBP]_Pizza Hut_1T1 241231_Pizza Hut_20 cities" xr:uid="{00000000-0004-0000-0800-00006B0A0000}"/>
    <hyperlink ref="AB18" location="null!119:119" display="[SJBP]__Brand 50% 241231_All OTH 2025_36 cities" xr:uid="{00000000-0004-0000-0800-00006C0A0000}"/>
    <hyperlink ref="AC18" location="null!104:104" display="[SJBP]_Domino's Pizza_1T1 250116_Domino pizza_11 cities" xr:uid="{00000000-0004-0000-0800-00006D0A0000}"/>
    <hyperlink ref="AD18" location="null!119:119" display="[SJBP]__Brand 50% 241231_All OTH 2025_36 cities" xr:uid="{00000000-0004-0000-0800-00006E0A0000}"/>
    <hyperlink ref="AN18" location="null!119:119" display="[SJBP]__Brand 50% 241231_All OTH 2025_36 cities" xr:uid="{00000000-0004-0000-0800-00006F0A0000}"/>
    <hyperlink ref="AO18" location="null!175:175" display="[SuperVIP]_Lotteria_06 - 09/02 241231_Lotteria DI_27 cities" xr:uid="{00000000-0004-0000-0800-0000700A0000}"/>
    <hyperlink ref="AP18" location="null!180:180" display="[VIP]_Pizza Hut_07-09/02_x000a_241231_Pizza Hut_20 cities" xr:uid="{00000000-0004-0000-0800-0000710A0000}"/>
    <hyperlink ref="AQ18" location="null!175:175" display="[SuperVIP]_Lotteria_06 - 09/02 241231_Lotteria DI_27 cities" xr:uid="{00000000-0004-0000-0800-0000720A0000}"/>
    <hyperlink ref="AR18" location="null!180:180" display="[VIP]_Pizza Hut_07-09/02_x000a_241231_Pizza Hut_20 cities" xr:uid="{00000000-0004-0000-0800-0000730A0000}"/>
    <hyperlink ref="AS18" location="null!176:176" display="[VIP]_Gà Rán Texas Chicken_10-13/02 250102_Gà Rán Texas Chicken_6 cities" xr:uid="{00000000-0004-0000-0800-0000740A0000}"/>
    <hyperlink ref="AT18" location="null!G205" display="[VIP]_Gong Cha_Feb 20240506_Gong Cha_3 cities" xr:uid="{00000000-0004-0000-0800-0000750A0000}"/>
    <hyperlink ref="AU18" location="null!119:119" display="[SJBP]__Brand 50% 241231_All OTH 2025_36 cities" xr:uid="{00000000-0004-0000-0800-0000760A0000}"/>
    <hyperlink ref="AV18" location="null!119:119" display="[SJBP]__Brand 50% 241231_All OTH 2025_36 cities" xr:uid="{00000000-0004-0000-0800-0000770A0000}"/>
    <hyperlink ref="AW18" location="null!G201" display="[VIP]_Trà Sữa May Cha_14-16.2  250102_Trà Sữa May Cha_7 cities" xr:uid="{00000000-0004-0000-0800-0000780A0000}"/>
    <hyperlink ref="AX18" location="null!G201" display="[VIP]_Trà Sữa May Cha_14-16.2  250102_Trà Sữa May Cha_7 cities" xr:uid="{00000000-0004-0000-0800-0000790A0000}"/>
    <hyperlink ref="AY18" location="null!173:173" display="[SuperVIP]_Gà Rán Popeyes_13-16/02_x000a_241231_Gà Rán Popeyes_9 cities" xr:uid="{00000000-0004-0000-0800-00007A0A0000}"/>
    <hyperlink ref="AZ18" location="null!181:181" display="[VIP]_Lotteria_17-20/02_x000a_ 241231_Lotteria DI_27 cities" xr:uid="{00000000-0004-0000-0800-00007B0A0000}"/>
    <hyperlink ref="BA18" location="null!119:119" display="[SJBP]__Brand 50% 241231_All OTH 2025_36 cities" xr:uid="{00000000-0004-0000-0800-00007C0A0000}"/>
    <hyperlink ref="BB18" location="null!119:119" display="[SJBP]__Brand 50% 241231_All OTH 2025_36 cities" xr:uid="{00000000-0004-0000-0800-00007D0A0000}"/>
    <hyperlink ref="BC18" location="null!119:119" display="[SJBP]__Brand 50% 241231_All OTH 2025_36 cities" xr:uid="{00000000-0004-0000-0800-00007E0A0000}"/>
    <hyperlink ref="BD18" location="null!171:171" display="[SuperVIP]_Gà Rán KFC_21-23/02_x000a_241231_Gà Rán KFC_25 cities" xr:uid="{00000000-0004-0000-0800-00007F0A0000}"/>
    <hyperlink ref="BE18" location="null!171:171" display="[SuperVIP]_Gà Rán KFC_21-23/02_x000a_241231_Gà Rán KFC_25 cities" xr:uid="{00000000-0004-0000-0800-0000800A0000}"/>
    <hyperlink ref="BF18" location="null!174:174" display="[SuperVIP]_Pizza Hut_21-23/02_x000a_241231_Pizza Hut_20 cities" xr:uid="{00000000-0004-0000-0800-0000810A0000}"/>
    <hyperlink ref="BG18" location="null!G205" display="[VIP]_Gong Cha_Feb 20240506_Gong Cha_3 cities" xr:uid="{00000000-0004-0000-0800-0000820A0000}"/>
    <hyperlink ref="BH18" location="null!G229" display="[JBP]_Phúc Long Coffee &amp; Tea_Mua 3 tặng 2  20240516_Phúc Long Coffee &amp; Tea_17 cities" xr:uid="{00000000-0004-0000-0800-0000830A0000}"/>
    <hyperlink ref="BI18" location="null!G229" display="[JBP]_Phúc Long Coffee &amp; Tea_Mua 3 tặng 2  20240516_Phúc Long Coffee &amp; Tea_17 cities" xr:uid="{00000000-0004-0000-0800-0000840A0000}"/>
    <hyperlink ref="BJ18" location="null!119:119" display="[SJBP]__Brand 50% 241231_All OTH 2025_36 cities" xr:uid="{00000000-0004-0000-0800-0000850A0000}"/>
    <hyperlink ref="BK18" location="null!119:119" display="[SJBP]__Brand 50% 241231_All OTH 2025_36 cities" xr:uid="{00000000-0004-0000-0800-0000860A0000}"/>
    <hyperlink ref="BM18" location="null!119:119" display="[SJBP]__Brand 50% 241231_All OTH 2025_36 cities" xr:uid="{00000000-0004-0000-0800-0000870A0000}"/>
    <hyperlink ref="BN18" location="null!119:119" display="[SJBP]__Brand 50% 241231_All OTH 2025_36 cities" xr:uid="{00000000-0004-0000-0800-0000880A0000}"/>
    <hyperlink ref="BP18" location="null!368:368" display="[SJBP]_Gà Rán Popeyes_BAU_x000a_241231_Gà Rán Popeyes_9 cities" xr:uid="{00000000-0004-0000-0800-0000890A0000}"/>
    <hyperlink ref="BQ18" location="null!368:368" display="[SJBP]_Gà Rán Popeyes_BAU_x000a_241231_Gà Rán Popeyes_9 cities" xr:uid="{00000000-0004-0000-0800-00008A0A0000}"/>
    <hyperlink ref="BR18" location="null!301:301" display="[VIP]_The Coffee House_5-7.3 241231_The Coffee House_7 cities" xr:uid="{00000000-0004-0000-0800-00008B0A0000}"/>
    <hyperlink ref="BS18" location="null!277:277" display="[SJBP]_Gà Rán KFC_100k_x000a_241231_Gà Rán KFC_25 cities" xr:uid="{00000000-0004-0000-0800-00008C0A0000}"/>
    <hyperlink ref="BT18" location="null!500:500" display="[JBP]_Jollibee_8/3/2025 20250306_Jollibee_33 cities" xr:uid="{00000000-0004-0000-0800-00008D0A0000}"/>
    <hyperlink ref="BU18" location="null!119:119" display="[SJBP]__Brand 50% 241231_All OTH 2025_36 cities" xr:uid="{00000000-0004-0000-0800-00008E0A0000}"/>
    <hyperlink ref="BV18" location="null!119:119" display="[SJBP]__Brand 50% 241231_All OTH 2025_36 cities" xr:uid="{00000000-0004-0000-0800-00008F0A0000}"/>
    <hyperlink ref="BW18" location="null!300:300" display="[SuperVIP]_Starbucks Coffee_11-13.3 250102_Starbucks Coffee_10 cities" xr:uid="{00000000-0004-0000-0800-0000900A0000}"/>
    <hyperlink ref="BX18" location="null!373:373" display="[SJBP]_Domino's Pizza_BAU  250116_Domino pizza_11 cities" xr:uid="{00000000-0004-0000-0800-0000910A0000}"/>
    <hyperlink ref="BY18" location="null!373:373" display="[SJBP]_Domino's Pizza_BAU  250116_Domino pizza_11 cities" xr:uid="{00000000-0004-0000-0800-0000920A0000}"/>
    <hyperlink ref="BZ18" location="null!G460" display="[SJBP]_Trà Sữa May Cha_ps-50%_Mar250102_Trà Sữa May Cha_7 cities" xr:uid="{00000000-0004-0000-0800-0000930A0000}"/>
    <hyperlink ref="CA18" location="null!G460" display="[SJBP]_Trà Sữa May Cha_ps-50%_Mar250102_Trà Sữa May Cha_7 cities" xr:uid="{00000000-0004-0000-0800-0000940A0000}"/>
    <hyperlink ref="CB18" location="null!274:274" display="[VIP]_Domino's Pizza_14-16/03  250116_Domino pizza_11 cities" xr:uid="{00000000-0004-0000-0800-0000950A0000}"/>
    <hyperlink ref="CC18" location="null!182:182" display="[VIP]_Gà Rán KFC_17-19/03_x000a_241231_Gà Rán KFC_25 cities" xr:uid="{00000000-0004-0000-0800-0000960A0000}"/>
    <hyperlink ref="CD18" location="null!366:366" display="[SJBP]_Cơm Thố Anh Nguyễn_BAU_x000a_241231_Cơm Thố Anh Nguyễn_10 cities" xr:uid="{00000000-0004-0000-0800-0000970A0000}"/>
    <hyperlink ref="CE18" location="null!G460" display="[SJBP]_Trà Sữa May Cha_ps-50%_Mar250102_Trà Sữa May Cha_7 cities" xr:uid="{00000000-0004-0000-0800-0000980A0000}"/>
    <hyperlink ref="CF18" location="null!366:366" display="[SJBP]_Cơm Thố Anh Nguyễn_BAU_x000a_241231_Cơm Thố Anh Nguyễn_10 cities" xr:uid="{00000000-0004-0000-0800-0000990A0000}"/>
    <hyperlink ref="CG18" location="null!268:268" display="[SuperVIP]_Gà Rán KFC_21-23/03_x000a_241231_Gà Rán KFC_25 cities" xr:uid="{00000000-0004-0000-0800-00009A0A0000}"/>
    <hyperlink ref="CH18" location="null!268:268" display="[SuperVIP]_Gà Rán KFC_21-23/03_x000a_241231_Gà Rán KFC_25 cities" xr:uid="{00000000-0004-0000-0800-00009B0A0000}"/>
    <hyperlink ref="CI18" location="null!272:272" display="[VIP]_Pizza Hut_21-23/03_x000a_241231_Pizza Hut_20 cities" xr:uid="{00000000-0004-0000-0800-00009C0A0000}"/>
    <hyperlink ref="CJ18" location="null!119:119" display="[SJBP]__Brand 50% 241231_All OTH 2025_36 cities" xr:uid="{00000000-0004-0000-0800-00009D0A0000}"/>
    <hyperlink ref="CK18" location="null!119:119" display="[SJBP]__Brand 50% 241231_All OTH 2025_36 cities" xr:uid="{00000000-0004-0000-0800-00009E0A0000}"/>
    <hyperlink ref="CL18" location="null!368:368" display="[SJBP]_Gà Rán Popeyes_BAU_x000a_241231_Gà Rán Popeyes_9 cities" xr:uid="{00000000-0004-0000-0800-00009F0A0000}"/>
    <hyperlink ref="CM18" location="null!119:119" display="[SJBP]__Brand 50% 241231_All OTH 2025_36 cities" xr:uid="{00000000-0004-0000-0800-0000A00A0000}"/>
    <hyperlink ref="CN18" location="null!G350" display="[VIP]_Trà Sữa May Cha_28-30.3 250102_Trà Sữa May Cha_7 cities" xr:uid="{00000000-0004-0000-0800-0000A10A0000}"/>
    <hyperlink ref="CO18" location="null!367:367" display="[SJBP]_Gà Rán Popeyes_BOGO_x000a_241231_Gà Rán Popeyes_9 cities" xr:uid="{00000000-0004-0000-0800-0000A20A0000}"/>
    <hyperlink ref="CP18" location="null!367:367" display="[SJBP]_Gà Rán Popeyes_BOGO_x000a_241231_Gà Rán Popeyes_9 cities" xr:uid="{00000000-0004-0000-0800-0000A30A0000}"/>
    <hyperlink ref="CQ18" location="null!372:372" display="[SJBP]_Domino's Pizza_BOGO  250116_Domino pizza_11 cities" xr:uid="{00000000-0004-0000-0800-0000A40A0000}"/>
    <hyperlink ref="CS18" location="null!650:650" display="[SJBP]_Cơm Thố Anh Nguyễn_BAU_x000a_241231_Cơm Thố Anh Nguyễn_10 cities" xr:uid="{00000000-0004-0000-0800-0000A50A0000}"/>
    <hyperlink ref="CT18" location="null!650:650" display="[SJBP]_Cơm Thố Anh Nguyễn_BAU_x000a_250803_Cơm Thố Anh Nguyễn_12 cities" xr:uid="{00000000-0004-0000-0800-0000A60A0000}"/>
    <hyperlink ref="CU18" location="null!119:119" display="[SJBP]__Brand 50% 241231_All OTH 2025_36 cities" xr:uid="{00000000-0004-0000-0800-0000A70A0000}"/>
    <hyperlink ref="CV18" location="null!G684" display="241231_All OTH 2025_36 cities_x000a_16h-19h Top brand_x000a_19h-21h Top brand_x000a_21h-24h Top brand" xr:uid="{00000000-0004-0000-0800-0000A80A0000}"/>
    <hyperlink ref="CW18" location="null!647:647" display=" [SJBP]_Domino's Pizza_1K_x000a_250116_Domino pizza_11 cities" xr:uid="{00000000-0004-0000-0800-0000A90A0000}"/>
    <hyperlink ref="CX18" location="null!647:647" display=" [SJBP]_Domino's Pizza_1K_x000a_250116_Domino pizza_11 cities" xr:uid="{00000000-0004-0000-0800-0000AA0A0000}"/>
    <hyperlink ref="CY18" location="null!114:114" display="[SJBP]_Gà Rán KFC_BAU_x000a_241231_Gà Rán KFC_25 cities" xr:uid="{00000000-0004-0000-0800-0000AB0A0000}"/>
    <hyperlink ref="CZ18" location="null!G518" display="[VIP]_Gong Cha_Apr 20240506_Gong Cha_3 cities" xr:uid="{00000000-0004-0000-0800-0000AC0A0000}"/>
    <hyperlink ref="DA18" location="null!637:637" display="[SJBP]_McDonald's_73K_x000a_240722_McDonald's_4 cities" xr:uid="{00000000-0004-0000-0800-0000AD0A0000}"/>
    <hyperlink ref="DB18" location="null!467:467" display="[SuperVIP]_Gà Rán Popeyes_10-13/04_x000a_241231_Gà Rán Popeyes_9 cities" xr:uid="{00000000-0004-0000-0800-0000AE0A0000}"/>
    <hyperlink ref="DC18" location="null!647:647" display=" [SJBP]_Domino's Pizza_1K_x000a_250116_Domino pizza_11 cities" xr:uid="{00000000-0004-0000-0800-0000AF0A0000}"/>
    <hyperlink ref="DD18" location="null!470:470" display="[VIP]_Cơm Thố Anh Nguyễn_09-13/04_x000a_241231_Cơm Thố Anh Nguyễn_10 cities" xr:uid="{00000000-0004-0000-0800-0000B00A0000}"/>
    <hyperlink ref="DE18" location="null!647:647" display=" [SJBP]_Domino's Pizza_1K_x000a_250116_Domino pizza_11 cities" xr:uid="{00000000-0004-0000-0800-0000B10A0000}"/>
    <hyperlink ref="DF18" location="null!646:646" display="[SJBP]_Gà Rán Popeyes_BAU_x000a_241231_Gà Rán Popeyes_9 cities" xr:uid="{00000000-0004-0000-0800-0000B20A0000}"/>
    <hyperlink ref="DH18" location="null!G524" display="[SuperVIP]_Phê La_14-18Apr  HP,VT,HA,DL,DN" xr:uid="{00000000-0004-0000-0800-0000B30A0000}"/>
    <hyperlink ref="DI18" location="null!549:549" display="[SuperVIP]_Highlands Coffee_14-18.4 241231_Highlands Coffee_36 cities" xr:uid="{00000000-0004-0000-0800-0000B40A0000}"/>
    <hyperlink ref="DJ18" location="null!472:472" display="[VIP]_Pizza Hut_18-20/04" xr:uid="{00000000-0004-0000-0800-0000B50A0000}"/>
    <hyperlink ref="DK18" location="null!472:472" display="[VIP]_Pizza Hut_18-20/04_x000a_241231_Pizza Hut_20 cities" xr:uid="{00000000-0004-0000-0800-0000B60A0000}"/>
    <hyperlink ref="DL18" location="null!475:475" display="[VIP]_Gà Rán Popeyes_18-20/04_x000a_241231_Gà Rán Popeyes_9 cities" xr:uid="{00000000-0004-0000-0800-0000B70A0000}"/>
    <hyperlink ref="DM18" location="null!633:633" display="[SJBP]_Gà Rán KFC_129k_x000a_241231_Gà Rán KFC_25 cities" xr:uid="{00000000-0004-0000-0800-0000B80A0000}"/>
    <hyperlink ref="DN18" location="null!119:119" display="[SJBP]__Brand 50% 241231_All OTH 2025_36 cities" xr:uid="{00000000-0004-0000-0800-0000B90A0000}"/>
    <hyperlink ref="DO18" location="null!633:633" display="[SJBP]_Gà Rán KFC_129k_x000a_241231_Gà Rán KFC_25 cities" xr:uid="{00000000-0004-0000-0800-0000BA0A0000}"/>
    <hyperlink ref="DP18" location="null!474:474" display="[VIP]_Gà Rán Texas Chicken_21-24/04_x000a_250102_Gà Rán Texas Chicken_6 cities" xr:uid="{00000000-0004-0000-0800-0000BB0A0000}"/>
    <hyperlink ref="DQ18" location="null!466:466" display="[SuperVIP]_McDonald's_25-27/04_x000a_240722_McDonald's_4 cities" xr:uid="{00000000-0004-0000-0800-0000BC0A0000}"/>
    <hyperlink ref="DR18" location="null!650:650" display="[SJBP]_Cơm Thố Anh Nguyễn_BAU_x000a_241231_Cơm Thố Anh Nguyễn_10 cities" xr:uid="{00000000-0004-0000-0800-0000BD0A0000}"/>
    <hyperlink ref="DS18" location="null!650:650" display="[SJBP]_Cơm Thố Anh Nguyễn_BAU_x000a_241231_Cơm Thố Anh Nguyễn_10 cities" xr:uid="{00000000-0004-0000-0800-0000BE0A0000}"/>
    <hyperlink ref="DT18" location="null!468:468" display="[SuperVIP]_Pizza Hut_28-30/04_x000a_241231_Pizza Hut_20 cities" xr:uid="{00000000-0004-0000-0800-0000BF0A0000}"/>
    <hyperlink ref="DU18" location="null!697:697" display="[SJBP]_McDonald's_2T2_x000a_250416_McDonald's_5 cities" xr:uid="{00000000-0004-0000-0800-0000C00A0000}"/>
    <hyperlink ref="DV18" location="null!697:697" display="[SJBP]_McDonald's_2T2_x000a_250416_McDonald's_5 cities" xr:uid="{00000000-0004-0000-0800-0000C10A0000}"/>
    <hyperlink ref="DX18" location="null!119:119" display="[SJBP]__Brand 50% 241231_All OTH 2025_36 cities" xr:uid="{00000000-0004-0000-0800-0000C20A0000}"/>
    <hyperlink ref="DY18" location="null!736:736" display="[SJBP]_McDonald's_2T2 gà_x000a_250416_McDonald's_5 cities" xr:uid="{00000000-0004-0000-0800-0000C30A0000}"/>
    <hyperlink ref="DZ18" location="null!736:736" display="[SJBP]_McDonald's_2T2 gà_x000a_250416_McDonald's_5 cities" xr:uid="{00000000-0004-0000-0800-0000C40A0000}"/>
    <hyperlink ref="EA18" location="null!119:119" display="[SJBP]__Brand 50% 241231_All OTH 2025_36 cities" xr:uid="{00000000-0004-0000-0800-0000C50A0000}"/>
    <hyperlink ref="EB18" location="null!G684" display="16h-19h Top brand_x000a_19h-21h Top brand_x000a_21h-24h Top brand" xr:uid="{00000000-0004-0000-0800-0000C60A0000}"/>
    <hyperlink ref="EC18" location="null!865:865" display="[JBP]_KATINAT Coffee &amp; Tea House_BAU bơ dừa 55K 250119_Katinat Saigon Kafe_11 cities" xr:uid="{00000000-0004-0000-0800-0000C70A0000}"/>
    <hyperlink ref="ED18" location="null!119:119" display="[SJBP]__Brand 50% 241231_All OTH 2025_36 cities" xr:uid="{00000000-0004-0000-0800-0000C80A0000}"/>
    <hyperlink ref="EE18" location="null!739:739" display="[SJBP]_Domino's Pizza_BOGO_x000a_ 250116_Domino pizza_11 cities" xr:uid="{00000000-0004-0000-0800-0000C90A0000}"/>
    <hyperlink ref="EF18" location="null!119:119" display="[SJBP]__Brand 50% 241231_All OTH 2025_36 cities" xr:uid="{00000000-0004-0000-0800-0000CA0A0000}"/>
    <hyperlink ref="EG18" location="null!119:119" display="[SJBP]__Brand 50% 241231_All OTH 2025_36 cities" xr:uid="{00000000-0004-0000-0800-0000CB0A0000}"/>
    <hyperlink ref="EH18" location="null!720:720" display="[SJBP]_McDonald's_ĐN OTH_x000a_250416_McDonald's_5 cities" xr:uid="{00000000-0004-0000-0800-0000CC0A0000}"/>
    <hyperlink ref="EI18" location="null!119:119" display="[SJBP]__Brand 50% 241231_All OTH 2025_36 cities" xr:uid="{00000000-0004-0000-0800-0000CD0A0000}"/>
    <hyperlink ref="EJ18" location="null!119:119" display="[SJBP]__Brand 50% 241231_All OTH 2025_36 cities" xr:uid="{00000000-0004-0000-0800-0000CE0A0000}"/>
    <hyperlink ref="EK18" location="null!119:119" display="[SJBP]__Brand 50% 241231_All OTH 2025_36 cities" xr:uid="{00000000-0004-0000-0800-0000CF0A0000}"/>
    <hyperlink ref="EL18" location="null!119:119" display="[SJBP]__Brand 50% 241231_All OTH 2025_36 cities" xr:uid="{00000000-0004-0000-0800-0000D00A0000}"/>
    <hyperlink ref="EM18" location="null!725:725" display="[SuperVIP]_Pizza Hut_16-18/05" xr:uid="{00000000-0004-0000-0800-0000D10A0000}"/>
    <hyperlink ref="EN18" location="null!725:725" display="[SuperVIP]_Pizza Hut_16-18/05" xr:uid="{00000000-0004-0000-0800-0000D20A0000}"/>
    <hyperlink ref="EO18" location="null!722:722" display="[SuperVIP]_Gà Rán KFC_16-18/05" xr:uid="{00000000-0004-0000-0800-0000D30A0000}"/>
    <hyperlink ref="EP18" location="null!865:865" display="[JBP]_KATINAT Coffee &amp; Tea House_BAU bơ dừa 55K 250119_Katinat Saigon Kafe_11 cities" xr:uid="{00000000-0004-0000-0800-0000D40A0000}"/>
    <hyperlink ref="EQ18" location="null!119:119" display="[SJBP]__Brand 50% 241231_All OTH 2025_36 cities" xr:uid="{00000000-0004-0000-0800-0000D50A0000}"/>
    <hyperlink ref="ER18" location="null!119:119" display="[SJBP]__Brand 50% 241231_All OTH 2025_36 cities" xr:uid="{00000000-0004-0000-0800-0000D60A0000}"/>
    <hyperlink ref="ES18" location="null!726:726" display="[SuperVIP]_McDonald's_22-25/05" xr:uid="{00000000-0004-0000-0800-0000D70A0000}"/>
    <hyperlink ref="ET18" location="null!119:119" display="[SJBP]__Brand 50% 241231_All OTH 2025_36 cities" xr:uid="{00000000-0004-0000-0800-0000D80A0000}"/>
    <hyperlink ref="EU18" location="null!119:119" display="[SJBP]__Brand 50% 241231_All OTH 2025_36 cities" xr:uid="{00000000-0004-0000-0800-0000D90A0000}"/>
    <hyperlink ref="EV18" location="null!119:119" display="[SJBP]__Brand 50% 241231_All OTH 2025_36 cities" xr:uid="{00000000-0004-0000-0800-0000DA0A0000}"/>
    <hyperlink ref="EW18" location="null!748:748" display="[SJBP]_Gà Rán Popeyes_combo 79k_x000a_241231_Gà Rán Popeyes_9 cities" xr:uid="{00000000-0004-0000-0800-0000DB0A0000}"/>
    <hyperlink ref="EX18" location="null!119:119" display="[SJBP]__Brand 50% 241231_All OTH 2025_36 cities" xr:uid="{00000000-0004-0000-0800-0000DC0A0000}"/>
    <hyperlink ref="EY18" location="null!119:119" display="[SJBP]__Brand 50% 241231_All OTH 2025_36 cities" xr:uid="{00000000-0004-0000-0800-0000DD0A0000}"/>
    <hyperlink ref="EZ18" location="null!119:119" display="[SJBP]__Brand 50% 241231_All OTH 2025_36 cities" xr:uid="{00000000-0004-0000-0800-0000DE0A0000}"/>
    <hyperlink ref="FA18" location="null!119:119" display="[SJBP]__Brand 50% 241231_All OTH 2025_36 cities" xr:uid="{00000000-0004-0000-0800-0000DF0A0000}"/>
    <hyperlink ref="FB18" location="null!119:119" display="[SJBP]__Brand 50% 241231_All OTH 2025_36 cities" xr:uid="{00000000-0004-0000-0800-0000E00A0000}"/>
    <hyperlink ref="FD18" location="null!119:119" display="[SJBP]__Brand 50% 241231_All OTH 2025_36 cities" xr:uid="{00000000-0004-0000-0800-0000E10A0000}"/>
    <hyperlink ref="FE18" location="null!119:119" display="[SJBP]__Brand 50% 241231_All OTH 2025_36 cities" xr:uid="{00000000-0004-0000-0800-0000E20A0000}"/>
    <hyperlink ref="FF18" location="null!1023:1023" display="[JBP]_KATINAT Coffee &amp; Tea House_bơ dừa BAU 250119_Katinat Saigon Kafe_11 cities" xr:uid="{00000000-0004-0000-0800-0000E30A0000}"/>
    <hyperlink ref="FG18" location="null!119:119" display="[SJBP]__Brand 50% 241231_All OTH 2025_36 cities" xr:uid="{00000000-0004-0000-0800-0000E40A0000}"/>
    <hyperlink ref="FH18" location="null!119:119" display="[SJBP]__Brand 50% 241231_All OTH 2025_36 cities" xr:uid="{00000000-0004-0000-0800-0000E50A0000}"/>
    <hyperlink ref="FI18" location="null!885:885" display="16h-19h VIP]_Domino's Pizza_06-08/06_x000a_250116_Domino pizza_11 cities&quot;_x000a_19h-24h [SuperVIP]_Trà Sữa May Cha_Spike_1k 250102_Trà Sữa May Cha_7 cities" xr:uid="{00000000-0004-0000-0800-0000E60A0000}"/>
    <hyperlink ref="FJ18" location="null!119:119" display="[SJBP]__Brand 50% 241231_All OTH 2025_36 cities" xr:uid="{00000000-0004-0000-0800-0000E70A0000}"/>
    <hyperlink ref="FK18" location="null!119:119" display="[SJBP]__Brand 50% 241231_All OTH 2025_36 cities" xr:uid="{00000000-0004-0000-0800-0000E80A0000}"/>
    <hyperlink ref="FL18" location="null!119:119" display="[SJBP]__Brand 50% 241231_All OTH 2025_36 cities" xr:uid="{00000000-0004-0000-0800-0000E90A0000}"/>
    <hyperlink ref="FM18" location="null!1023:1023" display="[JBP]_KATINAT Coffee &amp; Tea House_bơ dừa BAU 250119_Katinat Saigon Kafe_11 cities" xr:uid="{00000000-0004-0000-0800-0000EA0A0000}"/>
    <hyperlink ref="FN18" r:id="rId173" location="gid=1258946380&amp;range=979:979" xr:uid="{00000000-0004-0000-0800-0000EB0A0000}"/>
    <hyperlink ref="FO18" location="null!119:119" display="[SJBP]__Brand 50% 241231_All OTH 2025_36 cities" xr:uid="{00000000-0004-0000-0800-0000EC0A0000}"/>
    <hyperlink ref="FP18" location="null!119:119" display="[SJBP]__Brand 50% 241231_All OTH 2025_36 cities" xr:uid="{00000000-0004-0000-0800-0000ED0A0000}"/>
    <hyperlink ref="FQ18" location="null!1005:1005" display="[SJBP]_Gà Rán Popeyes_BOGO_x000a_241231_Gà Rán Popeyes_9 cities" xr:uid="{00000000-0004-0000-0800-0000EE0A0000}"/>
    <hyperlink ref="FR18" location="null!119:119" display="[SJBP]__Brand 50% 241231_All OTH 2025_36 cities" xr:uid="{00000000-0004-0000-0800-0000EF0A0000}"/>
    <hyperlink ref="FS18" location="null!1114:1114" display="[SJBP]_The Coffee House_BAU 1Đ  241231_The Coffee House_7 cities" xr:uid="{00000000-0004-0000-0800-0000F00A0000}"/>
    <hyperlink ref="FT18" location="null!1114:1114" display="[SJBP]_The Coffee House_BAU 1Đ  241231_The Coffee House_7 cities" xr:uid="{00000000-0004-0000-0800-0000F10A0000}"/>
    <hyperlink ref="FU18" location="null!119:119" display="[SJBP]__Brand 50% 241231_All OTH 2025_36 cities" xr:uid="{00000000-0004-0000-0800-0000F20A0000}"/>
    <hyperlink ref="FV18" location="null!119:119" display="[SJBP]__Brand 50% 241231_All OTH 2025_36 cities" xr:uid="{00000000-0004-0000-0800-0000F30A0000}"/>
    <hyperlink ref="FW18" location="null!119:119" display="[SJBP]__Brand 50% 241231_All OTH 2025_36 cities" xr:uid="{00000000-0004-0000-0800-0000F40A0000}"/>
    <hyperlink ref="FX18" location="null!119:119" display="[SJBP]__Brand 50% 241231_All OTH 2025_36 cities" xr:uid="{00000000-0004-0000-0800-0000F50A0000}"/>
    <hyperlink ref="FY18" location="null!119:119" display="[SJBP]__Brand 50% 241231_All OTH 2025_36 cities" xr:uid="{00000000-0004-0000-0800-0000F60A0000}"/>
    <hyperlink ref="FZ18" location="null!119:119" display="[SJBP]__Brand 50% 241231_All OTH 2025_36 cities" xr:uid="{00000000-0004-0000-0800-0000F70A0000}"/>
    <hyperlink ref="GA18" location="null!G942" display="[VIP]_Gong Cha_Jun ĐN" xr:uid="{00000000-0004-0000-0800-0000F80A0000}"/>
    <hyperlink ref="GB18" location="null!979:979" display="[SuperVIP]_The Coffee House_9-11.6 241231_The Coffee House_7 cities" xr:uid="{00000000-0004-0000-0800-0000F90A0000}"/>
    <hyperlink ref="GC18" location="null!1132:1132" display="[SJBP]_The Coffee House_BAU 1Đ_26.6 241231_The Coffee House_7 cities" xr:uid="{00000000-0004-0000-0800-0000FA0A0000}"/>
    <hyperlink ref="GD18" location="null!119:119" display="[SJBP]__Brand 50% 241231_All OTH 2025_36 cities" xr:uid="{00000000-0004-0000-0800-0000FB0A0000}"/>
    <hyperlink ref="GE18" location="null!G934" display="[VIP]_Trà Sữa May Cha_27-29Jun 250102_Trà Sữa May Cha_7 cities" xr:uid="{00000000-0004-0000-0800-0000FC0A0000}"/>
    <hyperlink ref="GF18" location="null!119:119" display="[SJBP]__Brand 50% 241231_All OTH 2025_36 cities" xr:uid="{00000000-0004-0000-0800-0000FD0A0000}"/>
    <hyperlink ref="GG18" location="null!119:119" display="[SJBP]__Brand 50% 241231_All OTH 2025_36 cities" xr:uid="{00000000-0004-0000-0800-0000FE0A0000}"/>
    <hyperlink ref="GI18" location="null!119:119" display="[SJBP]__Brand 50% 241231_All OTH 2025_36 cities" xr:uid="{00000000-0004-0000-0800-0000FF0A0000}"/>
    <hyperlink ref="GJ18" location="null!119:119" display="[SJBP]__Brand 50% 241231_All OTH 2025_36 cities" xr:uid="{00000000-0004-0000-0800-0000000B0000}"/>
    <hyperlink ref="GK18" location="null!119:119" display="[SJBP]__Brand 50% 241231_All OTH 2025_36 cities" xr:uid="{00000000-0004-0000-0800-0000010B0000}"/>
    <hyperlink ref="GL18" location="null!119:119" display="[SJBP]__Brand 50% 241231_All OTH 2025_36 cities" xr:uid="{00000000-0004-0000-0800-0000020B0000}"/>
    <hyperlink ref="GM18" location="null!119:119" display="[SJBP]__Brand 50% 241231_All OTH 2025_36 cities" xr:uid="{00000000-0004-0000-0800-0000030B0000}"/>
    <hyperlink ref="GN18" location="null!119:119" display="[SJBP]__Brand 50% 241231_All OTH 2025_36 cities" xr:uid="{00000000-0004-0000-0800-0000040B0000}"/>
    <hyperlink ref="GO18" location="null!1267:1267" display="[SJBP]_McDonald's_2T2 250416_McDonald's_5 cities_x000a__x000a_[JBP]_Jollibee_spike 20250306_Jollibee_33 cities" xr:uid="{00000000-0004-0000-0800-0000050B0000}"/>
    <hyperlink ref="GP18" location="null!119:119" display="[SJBP]__Brand 50% 241231_All OTH 2025_36 cities" xr:uid="{00000000-0004-0000-0800-0000060B0000}"/>
    <hyperlink ref="GQ18" location="null!1267:1267" display="[SJBP]_McDonald's_2T2 250416_McDonald's_5 cities" xr:uid="{00000000-0004-0000-0800-0000070B0000}"/>
    <hyperlink ref="GR18" location="null!1267:1267" display="[SJBP]_McDonald's_2T2 250416_McDonald's_5 cities" xr:uid="{00000000-0004-0000-0800-0000080B0000}"/>
    <hyperlink ref="GS18" r:id="rId174" location="gid=1258946380&amp;range=968:968" xr:uid="{00000000-0004-0000-0800-0000090B0000}"/>
    <hyperlink ref="GT18" location="null!974:974" display="[VIP]_Domino's Pizza_11-13/07250116_Domino pizza_11 cities" xr:uid="{00000000-0004-0000-0800-00000A0B0000}"/>
    <hyperlink ref="GU18" location="null!1267:1267" display="[SJBP]_McDonald's_2T2 250707_McDonald's_6 cities" xr:uid="{00000000-0004-0000-0800-00000B0B0000}"/>
    <hyperlink ref="GV18" location="null!1267:1267" display="[SJBP]_McDonald's_2T2 250707_McDonald's_6 cities" xr:uid="{00000000-0004-0000-0800-00000C0B0000}"/>
    <hyperlink ref="GW18" location="null!969:969" display="[VIP]_Lotteria DI_14-17/07 250424_Lotteria DI_32 cities" xr:uid="{00000000-0004-0000-0800-00000D0B0000}"/>
    <hyperlink ref="GX18" location="null!1251:1251" display="[JBP]_KATINAT Coffee &amp; Tea House_BAU Hibi 250119_Katinat Saigon Kafe_11 cities" xr:uid="{00000000-0004-0000-0800-00000E0B0000}"/>
    <hyperlink ref="GY18" location="null!119:119" display="[SJBP]__Brand 50% 241231_All OTH 2025_36 cities" xr:uid="{00000000-0004-0000-0800-00000F0B0000}"/>
    <hyperlink ref="GZ18" location="null!965:965" display="[SuperVIP]_Gà Rán KFC_18-20/07 241231_Gà Rán KFC_25 cities" xr:uid="{00000000-0004-0000-0800-0000100B0000}"/>
    <hyperlink ref="HA18" location="null!1267:1267" display="[SJBP]_McDonald's_2T2" xr:uid="{00000000-0004-0000-0800-0000110B0000}"/>
    <hyperlink ref="HB18" location="null!965:965" display="[SuperVIP]_Gà Rán KFC_18-20/07 241231_Gà Rán KFC_25 cities" xr:uid="{00000000-0004-0000-0800-0000120B0000}"/>
    <hyperlink ref="HC18" location="null!119:119" display="[SJBP]__Brand 50% 241231_All OTH 2025_36 cities" xr:uid="{00000000-0004-0000-0800-0000130B0000}"/>
    <hyperlink ref="HD18" location="null!119:119" display="[SJBP]__Brand 50% 241231_All OTH 2025_36 cities" xr:uid="{00000000-0004-0000-0800-0000140B0000}"/>
    <hyperlink ref="HE18" location="null!119:119" display="[SJBP]__Brand 50% 241231_All OTH 2025_36 cities" xr:uid="{00000000-0004-0000-0800-0000150B0000}"/>
    <hyperlink ref="HF18" location="null!1475:1475" display="[SJBP]_Pizza Hut_1T1 241231_Pizza Hut_20 cities" xr:uid="{00000000-0004-0000-0800-0000160B0000}"/>
    <hyperlink ref="HG18" location="null!967:967" display="[SuperVIP]_McDonald's_25-27/07 250707_McDonald's_6 cities" xr:uid="{00000000-0004-0000-0800-0000170B0000}"/>
    <hyperlink ref="HH18" location="null!1475:1475" display="[SJBP]_Pizza Hut_1T1 241231_Pizza Hut_20 cities" xr:uid="{00000000-0004-0000-0800-0000180B0000}"/>
    <hyperlink ref="HI18" location="null!119:119" display="[SJBP]__Brand 50% 241231_All OTH 2025_36 cities" xr:uid="{00000000-0004-0000-0800-0000190B0000}"/>
    <hyperlink ref="HJ18" location="null!119:119" display="[SJBP]__Brand 50% 241231_All OTH 2025_36 cities" xr:uid="{00000000-0004-0000-0800-00001A0B0000}"/>
    <hyperlink ref="HK18" location="null!119:119" display="[SJBP]__Brand 50% 241231_All OTH 2025_36 cities" xr:uid="{00000000-0004-0000-0800-00001B0B0000}"/>
    <hyperlink ref="HL18" location="null!119:119" display="[SJBP]__Brand 50% 241231_All OTH 2025_36 cities" xr:uid="{00000000-0004-0000-0800-00001C0B0000}"/>
    <hyperlink ref="HM18" location="null!1163:1163" display="[SJBP]_Gà Rán Popeyes_BOGO_x000a_241231_Gà Rán Popeyes_9 cities" xr:uid="{00000000-0004-0000-0800-00001D0B0000}"/>
    <hyperlink ref="HO18" location="null!119:119" display="[SJBP]__Brand 50% 241231_All OTH 2025_36 cities" xr:uid="{00000000-0004-0000-0800-00001E0B0000}"/>
    <hyperlink ref="HP18" location="null!1329:1329" display="[SuperVIP]_McDonald's_01-03/08_x000a_ 250707_McDonald's_6 cities" xr:uid="{00000000-0004-0000-0800-00001F0B0000}"/>
    <hyperlink ref="HQ18" location="null!1336:1336" display="[VIP]_Pizza Hut_01-03/08_x000a_ 241231_Pizza Hut_20 cities" xr:uid="{00000000-0004-0000-0800-0000200B0000}"/>
    <hyperlink ref="HR18" location="null!119:119" display="[SJBP]__Brand 50% 241231_All OTH 2025_36 cities" xr:uid="{00000000-0004-0000-0800-0000210B0000}"/>
    <hyperlink ref="HS18" location="null!119:119" display="[SJBP]__Brand 50% 241231_All OTH 2025_36 cities" xr:uid="{00000000-0004-0000-0800-0000220B0000}"/>
    <hyperlink ref="HT18" location="null!1423:1423" display="[SJBP]_Pizza Hut_1d_x000a_ 241231_Pizza Hut_20 cities" xr:uid="{00000000-0004-0000-0800-0000230B0000}"/>
    <hyperlink ref="HU18" location="null!1516:1516" display="[SJBP]_Cơm Thố Anh Nguyễn_Aug 250718_Cơm Thố Anh Nguyễn_11 cities" xr:uid="{00000000-0004-0000-0800-0000240B0000}"/>
    <hyperlink ref="HV18" location="null!119:119" display="[SJBP]__Brand 50% 241231_All OTH 2025_36 cities" xr:uid="{00000000-0004-0000-0800-0000250B0000}"/>
    <hyperlink ref="HW18" location="null!1337:1337" display="[VIP]_Domino's Pizza_08-10/08_x000a_ 250116_Domino pizza_11 cities" xr:uid="{00000000-0004-0000-0800-0000260B0000}"/>
    <hyperlink ref="HX18" location="null!1418:1418" display="[SJBP]_Gà Rán Popeyes_BOGO_x000a_241231_Gà Rán Popeyes_9 cities" xr:uid="{00000000-0004-0000-0800-0000270B0000}"/>
    <hyperlink ref="HY18" location="null!119:119" display="[SJBP]__Brand 50% 241231_All OTH 2025_36 cities" xr:uid="{00000000-0004-0000-0800-0000280B0000}"/>
    <hyperlink ref="HZ18" location="null!1524:1524" display="[Alacarte]_K-FOOD_Aug_BD, HP, CT, BH, VT" xr:uid="{00000000-0004-0000-0800-0000290B0000}"/>
    <hyperlink ref="IA18" location="null!1341:1341" display="[VIP]_Cơm Thố Anh Nguyễn_13-17/08" xr:uid="{00000000-0004-0000-0800-00002A0B0000}"/>
    <hyperlink ref="IB18" location="null!119:119" display="[SJBP]__Brand 50% 241231_All OTH 2025_36 cities" xr:uid="{00000000-0004-0000-0800-00002B0B0000}"/>
    <hyperlink ref="IC18" location="null!1341:1341" display="[VIP]_Cơm Thố Anh Nguyễn_13-17/08250718_Cơm Thố Anh Nguyễn_11 cities" xr:uid="{00000000-0004-0000-0800-00002C0B0000}"/>
    <hyperlink ref="ID18" location="null!1333:1333" display="[SuperVIP]_Gà Rán Popeyes_14-17/08_x000a_241231_Gà Rán Popeyes_9 cities" xr:uid="{00000000-0004-0000-0800-00002D0B0000}"/>
    <hyperlink ref="IE18" location="null!1341:1341" display="[VIP]_Cơm Thố Anh Nguyễn_13-17/08250718_Cơm Thố Anh Nguyễn_11 cities" xr:uid="{00000000-0004-0000-0800-00002E0B0000}"/>
    <hyperlink ref="IF18" location="null!119:119" display="[SJBP]__Brand 50% 241231_All OTH 2025_36 cities" xr:uid="{00000000-0004-0000-0800-00002F0B0000}"/>
    <hyperlink ref="IG18" location="null!G1386" display="[SuperVIP]_Phê La_18-22Aug HP,VT,HA,DL,DN,KH" xr:uid="{00000000-0004-0000-0800-0000300B0000}"/>
    <hyperlink ref="IH18" location="null!119:119" display="[SJBP]__Brand 50% 241231_All OTH 2025_36 cities" xr:uid="{00000000-0004-0000-0800-0000310B0000}"/>
    <hyperlink ref="II18" location="null!119:119" display="[SJBP]__Brand 50% 241231_All OTH 2025_36 cities" xr:uid="{00000000-0004-0000-0800-0000320B0000}"/>
    <hyperlink ref="IJ18" location="null!119:119" display="[SJBP]__Brand 50% 241231_All OTH 2025_36 cities" xr:uid="{00000000-0004-0000-0800-0000330B0000}"/>
    <hyperlink ref="IK18" location="null!119:119" display="[SJBP]__Brand 50% 241231_All OTH 2025_36 cities" xr:uid="{00000000-0004-0000-0800-0000340B0000}"/>
    <hyperlink ref="IL18" location="null!119:119" display="[SJBP]__Brand 50% 241231_All OTH 2025_36 cities" xr:uid="{00000000-0004-0000-0800-0000350B0000}"/>
    <hyperlink ref="IM18" location="null!G1393" display=" [SuperVIP]_Phúc Long Coffee &amp; Tea_Aug 20240516_Phúc Long Coffee &amp; Tea_17 cities" xr:uid="{00000000-0004-0000-0800-0000360B0000}"/>
    <hyperlink ref="IN18" location="null!119:119" display="[SJBP]__Brand 50% 241231_All OTH 2025_36 cities" xr:uid="{00000000-0004-0000-0800-0000370B0000}"/>
    <hyperlink ref="IO18" location="null!119:119" display="[SJBP]__Brand 50% 241231_All OTH 2025_36 cities" xr:uid="{00000000-0004-0000-0800-0000380B0000}"/>
    <hyperlink ref="IP18" location="null!119:119" display="[SJBP]__Brand 50% 241231_All OTH 2025_36 cities" xr:uid="{00000000-0004-0000-0800-0000390B0000}"/>
    <hyperlink ref="IQ18" location="null!1409:1409" display="[JBP]_KATINAT Coffee &amp; Tea House_B2G1 250119_Katinat Saigon Kafe_11 cities" xr:uid="{00000000-0004-0000-0800-00003A0B0000}"/>
    <hyperlink ref="IR18" location="null!119:119" display="[SJBP]__Brand 50% 241231_All OTH 2025_36 cities" xr:uid="{00000000-0004-0000-0800-00003B0B0000}"/>
    <hyperlink ref="IS18" location="null!119:119" display="[SJBP]__Brand 50% 241231_All OTH 2025_36 cities" xr:uid="{00000000-0004-0000-0800-00003C0B0000}"/>
    <hyperlink ref="IU18" location="null!1478:1478" display="[SuperVIP]_McDonald's_01-04/09_x000a_ 250707_McDonald's_6 cities" xr:uid="{00000000-0004-0000-0800-00003D0B0000}"/>
    <hyperlink ref="IV18" location="null!1577:1577" display="[SJBP]_Highlands Coffee_ALC 14 241231_Highlands Coffee_36 cities" xr:uid="{00000000-0004-0000-0800-00003E0B0000}"/>
    <hyperlink ref="IW18" location="null!119:119" display="[SJBP]__Brand 50% 241231_All OTH 2025_36 cities" xr:uid="{00000000-0004-0000-0800-00003F0B0000}"/>
    <hyperlink ref="IX18" location="null!119:119" display="[SJBP]__Brand 50% 241231_All OTH 2025_36 cities" xr:uid="{00000000-0004-0000-0800-0000400B0000}"/>
    <hyperlink ref="IY18" location="null!119:119" display="[SJBP]__Brand 50% 241231_All OTH 2025_36 cities" xr:uid="{00000000-0004-0000-0800-0000410B0000}"/>
    <hyperlink ref="IZ18" location="null!119:119" display="[SJBP]__Brand 50% 241231_All OTH 2025_36 cities" xr:uid="{00000000-0004-0000-0800-0000420B0000}"/>
    <hyperlink ref="JA18" location="null!119:119" display="[SJBP]__Brand 50% 241231_All OTH 2025_36 cities" xr:uid="{00000000-0004-0000-0800-0000430B0000}"/>
    <hyperlink ref="JB18" location="null!G1670" display="[VIP]_Phúc Long Coffee &amp; Tea_Combo 99k 20240516_Phúc Long Coffee &amp; Tea_17 cities" xr:uid="{00000000-0004-0000-0800-0000440B0000}"/>
    <hyperlink ref="JC18" location="null!1430:1430" display="[SJBP]_Jollibee_99_x000a_[SJBP]_Gà Rán Popeyes_1T1" xr:uid="{00000000-0004-0000-0800-0000450B0000}"/>
    <hyperlink ref="JD18" location="null!G1572" display="[SuperVIP]_Phê La_9-11/9 HP,VT,HA,DL,DN,KH" xr:uid="{00000000-0004-0000-0800-0000460B0000}"/>
    <hyperlink ref="JE18" location="null!119:119" display="[SJBP]__Brand 50% 241231_All OTH 2025_36 cities" xr:uid="{00000000-0004-0000-0800-0000470B0000}"/>
    <hyperlink ref="JF18" location="null!1479:1479" display="[SuperVIP]_McDonald's_12-14/09_x000a_250707_McDonald's_6 cities" xr:uid="{00000000-0004-0000-0800-0000480B0000}"/>
    <hyperlink ref="JG18" location="null!1634:1634" display="[SJBP]_Gà Rán Popeyes_1T1_x000a_241231_Gà Rán Popeyes_9 cities" xr:uid="{00000000-0004-0000-0800-0000490B0000}"/>
    <hyperlink ref="JH18" location="null!119:119" display="[SJBP]__Brand 50% 241231_All OTH 2025_36 cities" xr:uid="{00000000-0004-0000-0800-00004A0B0000}"/>
    <hyperlink ref="JI18" location="null!G1571" display="[VIP]_Gong Cha_Sep 20240506_Gong Cha_3 cities" xr:uid="{00000000-0004-0000-0800-00004B0B0000}"/>
    <hyperlink ref="JJ18" location="null!1669:1669" display="[Alacarte CB]_Gà Rán KFC_Sep.CB1_241231_Gà Rán KFC_25 cities" xr:uid="{00000000-0004-0000-0800-00004C0B0000}"/>
    <hyperlink ref="JK18" location="null!G1571" display="[VIP]_Gong Cha_Sep 20240506_Gong Cha_3 cities" xr:uid="{00000000-0004-0000-0800-00004D0B0000}"/>
    <hyperlink ref="JL18" location="null!119:119" display="[SJBP]__Brand 50% 241231_All OTH 2025_36 cities" xr:uid="{00000000-0004-0000-0800-00004E0B0000}"/>
    <hyperlink ref="JM18" location="null!119:119" display="[SJBP]__Brand 50% 241231_All OTH 2025_36 cities" xr:uid="{00000000-0004-0000-0800-00004F0B0000}"/>
    <hyperlink ref="JN18" location="null!119:119" display="[SJBP]__Brand 50% 241231_All OTH 2025_36 cities" xr:uid="{00000000-0004-0000-0800-0000500B0000}"/>
    <hyperlink ref="JO18" location="null!119:119" display="[SJBP]__Brand 50% 241231_All OTH 2025_36 cities" xr:uid="{00000000-0004-0000-0800-0000510B0000}"/>
    <hyperlink ref="JP18" location="null!1135:1135" display="[SuperVIP]_Highlands Coffee_22-26.9 241231_Highlands Coffee_36 cities" xr:uid="{00000000-0004-0000-0800-0000520B0000}"/>
    <hyperlink ref="JQ18" location="null!119:119" display="[SJBP]__Brand 50% 241231_All OTH 2025_36 cities" xr:uid="{00000000-0004-0000-0800-0000530B0000}"/>
    <hyperlink ref="JR18" location="null!119:119" display="[SJBP]__Brand 50% 241231_All OTH 2025_36 cities" xr:uid="{00000000-0004-0000-0800-0000540B0000}"/>
    <hyperlink ref="JS18" location="null!119:119" display="[SJBP]__Brand 50% 241231_All OTH 2025_36 cities" xr:uid="{00000000-0004-0000-0800-0000550B0000}"/>
    <hyperlink ref="JT18" location="null!119:119" display="[SJBP]__Brand 50% 241231_All OTH 2025_36 cities" xr:uid="{00000000-0004-0000-0800-0000560B0000}"/>
    <hyperlink ref="JU18" location="null!119:119" display="[SJBP]__Brand 50% 241231_All OTH 2025_36 cities" xr:uid="{00000000-0004-0000-0800-0000570B0000}"/>
    <hyperlink ref="JV18" location="null!1636:1636" display="[SJBP]_Domino's Pizza_1k_x000a_250116_Domino pizza_11 cities" xr:uid="{00000000-0004-0000-0800-0000580B0000}"/>
    <hyperlink ref="JW18" location="null!1873:1873" display="[SJBP]_Cơm Thố Anh Nguyễn_BAU_x000a_250718_Cơm Thố Anh Nguyễn_11 cities" xr:uid="{00000000-0004-0000-0800-0000590B0000}"/>
    <hyperlink ref="JX18" location="null!119:119" display="[SJBP]__Brand 50% 241231_All OTH 2025_36 cities" xr:uid="{00000000-0004-0000-0800-00005A0B0000}"/>
    <hyperlink ref="JZ18" location="null!119:119" display="[SJBP]__Brand 50% 241231_All OTH 2025_36 cities" xr:uid="{00000000-0004-0000-0800-00005B0B0000}"/>
    <hyperlink ref="KA18" location="null!G1826" display="[VIP]_Gong Cha_Oct 20240506_Gong Cha_3 cities" xr:uid="{00000000-0004-0000-0800-00005C0B0000}"/>
    <hyperlink ref="KB18" location="null!119:119" display="[SJBP]__Brand 50% 241231_All OTH 2025_36 cities" xr:uid="{00000000-0004-0000-0800-00005D0B0000}"/>
    <hyperlink ref="KC18" location="null!119:119" display="[SJBP]__Brand 50% 241231_All OTH 2025_36 cities" xr:uid="{00000000-0004-0000-0800-00005E0B0000}"/>
    <hyperlink ref="KD18" location="null!119:119" display="[SJBP]__Brand 50% 241231_All OTH 2025_36 cities" xr:uid="{00000000-0004-0000-0800-00005F0B0000}"/>
    <hyperlink ref="KE18" location="null!119:119" display="[SJBP]__Brand 50% 241231_All OTH 2025_36 cities" xr:uid="{00000000-0004-0000-0800-0000600B0000}"/>
    <hyperlink ref="KF18" location="null!1792:1792" display="[SuperVIP]_The Coffee House_6-8.10 241231_The Coffee House_7 cities" xr:uid="{00000000-0004-0000-0800-0000610B0000}"/>
    <hyperlink ref="KG18" location="null!119:119" display="[SJBP]__Brand 50% 241231_All OTH 2025_36 cities" xr:uid="{00000000-0004-0000-0800-0000620B0000}"/>
    <hyperlink ref="KH18" location="null!1741:1741" display="[VIP]_Gà Rán Texas Chicken_06-09/10_x000a_250102_Gà Rán Texas Chicken_6 cities" xr:uid="{00000000-0004-0000-0800-0000630B0000}"/>
    <hyperlink ref="KI18" location="null!1843:1843" display="[SJBP]_Gà Rán Popeyes_BOGO_x000a_241231_Gà Rán Popeyes_9 cities_x000a__x000a_&quot;[SuperVIP]_Gà Rán KFC_10-12/10_x000a_ 241231_Gà Rán KFC_25 cities&quot;" xr:uid="{00000000-0004-0000-0800-0000640B0000}"/>
    <hyperlink ref="KJ18" location="null!1847:1847" display="[SJBP]_McDonald's_119k_x000a_250707_McDonald's_6 cities" xr:uid="{00000000-0004-0000-0800-0000650B0000}"/>
    <hyperlink ref="KK18" location="null!119:119" display="[SJBP]__Brand 50% 241231_All OTH 2025_36 cities" xr:uid="{00000000-0004-0000-0800-0000660B0000}"/>
    <hyperlink ref="KL18" location="null!1874:1874" display="[SJBP]_Cơm Thố Anh Nguyễn_Oct_x000a_250718_Cơm Thố Anh Nguyễn_11 cities" xr:uid="{00000000-0004-0000-0800-0000670B0000}"/>
    <hyperlink ref="KM18" location="null!1744:1744" display="[VIP]_Lotteria_13-16/10" xr:uid="{00000000-0004-0000-0800-0000680B0000}"/>
    <hyperlink ref="KN18" location="null!1884:1884" display="[VIP]_Gà Rán Texas Chicken_13-16/10_x000a_250102_Gà Rán Texas Chicken_6 cities" xr:uid="{00000000-0004-0000-0800-0000690B0000}"/>
    <hyperlink ref="KO18" location="null!119:119" display="[SJBP]__Brand 50% 241231_All OTH 2025_36 cities" xr:uid="{00000000-0004-0000-0800-00006A0B0000}"/>
    <hyperlink ref="KP18" location="null!119:119" display="[SJBP]__Brand 50% 241231_All OTH 2025_36 cities" xr:uid="{00000000-0004-0000-0800-00006B0B0000}"/>
    <hyperlink ref="KQ18" location="null!1745:1745" display="[SuperVIP]_McDonald's_17-19/10_x000a_ 250707_McDonald's_6 cities" xr:uid="{00000000-0004-0000-0800-00006C0B0000}"/>
    <hyperlink ref="KR18" location="null!1751:1751" display="[VIP]_Cơm Thố Anh Nguyễn_15-19/10_x000a_250718_Cơm Thố Anh Nguyễn_11 cities" xr:uid="{00000000-0004-0000-0800-00006D0B0000}"/>
    <hyperlink ref="KS18" location="null!1854:1854" display="[SJBP]_Pizza Hut_spike" xr:uid="{00000000-0004-0000-0800-00006E0B0000}"/>
    <hyperlink ref="KT18" location="null!1806:1806" display="[JBP]_KATINAT Coffee &amp; Tea House_B2G1 250822_KATINAT Coffee &amp; Tea House_13 cities" xr:uid="{00000000-0004-0000-0800-00006F0B0000}"/>
    <hyperlink ref="KU18" location="null!119:119" display="[SJBP]__Brand 50% 241231_All OTH 2025_36 cities" xr:uid="{00000000-0004-0000-0800-0000700B0000}"/>
    <hyperlink ref="KV18" location="null!119:119" display="[SJBP]__Brand 50% 241231_All OTH 2025_36 cities" xr:uid="{00000000-0004-0000-0800-0000710B0000}"/>
    <hyperlink ref="KW18" location="null!1748:1748" display="[SuperVIP]_McDonald's_24-26/10" xr:uid="{00000000-0004-0000-0800-0000720B0000}"/>
    <hyperlink ref="KX18" location="null!119:119" display="[SJBP]__Brand 50% 241231_All OTH 2025_36 cities" xr:uid="{00000000-0004-0000-0800-0000730B0000}"/>
    <hyperlink ref="KY18" location="null!1749:1749" display="[VIP]_Domino's Pizza_24-26/10" xr:uid="{00000000-0004-0000-0800-0000740B0000}"/>
    <hyperlink ref="KZ18" location="null!1849:1849" display="[SJBP]_McDonald's_3 được 6_x000a_ 250707_McDonald's_6 cities" xr:uid="{00000000-0004-0000-0800-0000750B0000}"/>
    <hyperlink ref="LA18" location="null!G1826" display="[VIP]_Gong Cha_Oct 20240506_Gong Cha_3 cities" xr:uid="{00000000-0004-0000-0800-0000760B0000}"/>
    <hyperlink ref="LB18" location="null!119:119" display="[SJBP]__Brand 50% 241231_All OTH 2025_36 cities" xr:uid="{00000000-0004-0000-0800-0000770B0000}"/>
    <hyperlink ref="LC18" location="null!1805:1805" display="[JBP]_KATINAT Coffee &amp; Tea House_BOGO Ads  250822_KATINAT Coffee &amp; Tea House_13 cities" xr:uid="{00000000-0004-0000-0800-0000780B0000}"/>
    <hyperlink ref="LD18" location="null!1933:1933" display=" [SuperVIP]_McDonald's_31/10-02/11" xr:uid="{00000000-0004-0000-0800-0000790B0000}"/>
    <hyperlink ref="LF18" location="null!1934:1934" display="[VIP]_Pizza Hut_31/10-02/11" xr:uid="{00000000-0004-0000-0800-00007A0B0000}"/>
    <hyperlink ref="LG18" location="null!119:119" display="[SJBP]__Brand 50% 241231_All OTH 2025_36 cities" xr:uid="{00000000-0004-0000-0800-00007B0B0000}"/>
    <hyperlink ref="LH18" location="null!119:119" display="14h-24h [SJBP]__Brand 50% 241231_All OTH 2025_36 cities" xr:uid="{00000000-0004-0000-0800-00007C0B0000}"/>
    <hyperlink ref="LI18" location="null!119:119" display="[SJBP]__Brand 50% 241231_All OTH 2025_36 cities" xr:uid="{00000000-0004-0000-0800-00007D0B0000}"/>
    <hyperlink ref="LJ18" location="null!1936:1936" display="[VIP]_Lotteria_03-06/11" xr:uid="{00000000-0004-0000-0800-00007E0B0000}"/>
    <hyperlink ref="LK18" location="null!119:119" display="[SJBP]__Brand 50% 241231_All OTH 2025_36 cities" xr:uid="{00000000-0004-0000-0800-00007F0B0000}"/>
    <hyperlink ref="LL18" location="null!2062:2062" display="[SJBP]_McDonald's_2T2  251025_McDonald's_7 cities" xr:uid="{00000000-0004-0000-0800-0000800B0000}"/>
    <hyperlink ref="LM18" location="null!G2033" display="[VIP]_Trà Sữa May Cha_Nov  250102_Trà Sữa May Cha_7 cities" xr:uid="{00000000-0004-0000-0800-0000810B0000}"/>
    <hyperlink ref="LN18" location="null!1937:1937" display="[VIP]_Domino's Pizza_07-09/11" xr:uid="{00000000-0004-0000-0800-0000820B0000}"/>
    <hyperlink ref="LO18" location="null!119:119" display="[SJBP]__Brand 50% 241231_All OTH 2025_36 cities" xr:uid="{00000000-0004-0000-0800-0000830B0000}"/>
    <hyperlink ref="LP18" location="null!2056:2056" display="[SJBP]_Pizza Hut_59k" xr:uid="{00000000-0004-0000-0800-0000840B0000}"/>
    <hyperlink ref="LQ18" location="null!119:119" display="[SJBP]__Brand 50% 241231_All OTH 2025_36 cities" xr:uid="{00000000-0004-0000-0800-0000850B0000}"/>
    <hyperlink ref="LR18" location="null!119:119" display="[SJBP]__Brand 50% 241231_All OTH 2025_36 cities" xr:uid="{00000000-0004-0000-0800-0000860B0000}"/>
    <hyperlink ref="LS18" location="null!119:119" display="[SJBP]__Brand 50% 241231_All OTH 2025_36 cities" xr:uid="{00000000-0004-0000-0800-0000870B0000}"/>
    <hyperlink ref="LT18" location="null!119:119" display="[SJBP]__Brand 50% 241231_All OTH 2025_36 cities" xr:uid="{00000000-0004-0000-0800-0000880B0000}"/>
    <hyperlink ref="LU18" location="null!119:119" display="[SJBP]__Brand 50% 241231_All OTH 2025_36 cities" xr:uid="{00000000-0004-0000-0800-0000890B0000}"/>
    <hyperlink ref="LV18" location="null!2023:2023" display="[VIP]_KATINAT Coffee &amp; Tea House_BOGO 250822_KATINAT Coffee &amp; Tea House_13 cities" xr:uid="{00000000-0004-0000-0800-00008A0B0000}"/>
    <hyperlink ref="LW18" location="null!119:119" display="[SJBP]__Brand 50% 241231_All OTH 2025_36 cities" xr:uid="{00000000-0004-0000-0800-00008B0B0000}"/>
    <hyperlink ref="LX18" location="null!2018:2018" display="[VIP]_The Coffee House_17-19.11 251014_The Coffee House_8 cities" xr:uid="{00000000-0004-0000-0800-00008C0B0000}"/>
    <hyperlink ref="LY18" location="null!2023:2023" display="[VIP]_KATINAT Coffee &amp; Tea House_BOGO 250822_KATINAT Coffee &amp; Tea House_13 cities" xr:uid="{00000000-0004-0000-0800-00008D0B0000}"/>
    <hyperlink ref="LZ18" location="null!119:119" display="[SJBP]__Brand 50% 241231_All OTH 2025_36 cities" xr:uid="{00000000-0004-0000-0800-00008E0B0000}"/>
    <hyperlink ref="MA18" location="null!119:119" display="[SJBP]__Brand 50% 241231_All OTH 2025_36 cities" xr:uid="{00000000-0004-0000-0800-00008F0B0000}"/>
    <hyperlink ref="MB18" location="null!119:119" display="[SJBP]__Brand 50% 241231_All OTH 2025_36 cities" xr:uid="{00000000-0004-0000-0800-0000900B0000}"/>
    <hyperlink ref="MC18" location="null!119:119" display="[SJBP]__Brand 50% 241231_All OTH 2025_36 cities" xr:uid="{00000000-0004-0000-0800-0000910B0000}"/>
    <hyperlink ref="MD18" location="null!119:119" display="[SJBP]__Brand 50% 241231_All OTH 2025_36 cities" xr:uid="{00000000-0004-0000-0800-0000920B0000}"/>
    <hyperlink ref="ME18" location="null!1944:1944" display="[SuperVIP]_Gà Rán KFC_24-27/11" xr:uid="{00000000-0004-0000-0800-0000930B0000}"/>
    <hyperlink ref="MF18" location="null!2043:2043" display="[SJBP]_Domino's Pizza_19/11-02/12" xr:uid="{00000000-0004-0000-0800-0000940B0000}"/>
    <hyperlink ref="MG18" location="null!119:119" display="[SJBP]__Brand 50% 241231_All OTH 2025_36 cities" xr:uid="{00000000-0004-0000-0800-0000950B0000}"/>
    <hyperlink ref="MH18" location="null!119:119" display="[SJBP]__Brand 50% 241231_All OTH 2025_36 cities" xr:uid="{00000000-0004-0000-0800-0000960B0000}"/>
    <hyperlink ref="MI18" location="null!119:119" display="[SJBP]__Brand 50% 241231_All OTH 2025_36 cities" xr:uid="{00000000-0004-0000-0800-0000970B0000}"/>
    <hyperlink ref="MK18" location="null!119:119" display="[SJBP]__Brand 50% 241231_All OTH 2025_36 cities" xr:uid="{00000000-0004-0000-0800-0000980B0000}"/>
    <hyperlink ref="ML18" location="null!119:119" display="[SJBP]__Brand 50% 241231_All OTH 2025_36 cities" xr:uid="{00000000-0004-0000-0800-0000990B0000}"/>
    <hyperlink ref="MM18" location="null!2222:2222" display="[SJBP]_Domino's Pizza_1k" xr:uid="{00000000-0004-0000-0800-00009A0B0000}"/>
    <hyperlink ref="MN18" location="null!119:119" display="[SJBP]__Brand 50% 241231_All OTH 2025_36 cities" xr:uid="{00000000-0004-0000-0800-00009B0B0000}"/>
    <hyperlink ref="MO18" location="null!119:119" display="[SJBP]__Brand 50% 241231_All OTH 2025_36 cities" xr:uid="{00000000-0004-0000-0800-00009C0B0000}"/>
    <hyperlink ref="MP18" location="null!119:119" display="[SJBP]__Brand 50% 241231_All OTH 2025_36 cities" xr:uid="{00000000-0004-0000-0800-00009D0B0000}"/>
    <hyperlink ref="MQ18" location="null!119:119" display="[SJBP]__Brand 50% 241231_All OTH 2025_36 cities" xr:uid="{00000000-0004-0000-0800-00009E0B0000}"/>
    <hyperlink ref="MR18" location="null!119:119" display="[SJBP]__Brand 50% 241231_All OTH 2025_36 cities" xr:uid="{00000000-0004-0000-0800-00009F0B0000}"/>
    <hyperlink ref="MS18" location="null!119:119" display="[SJBP]__Brand 50% 241231_All OTH 2025_36 cities" xr:uid="{00000000-0004-0000-0800-0000A00B0000}"/>
    <hyperlink ref="MT18" location="null!119:119" display="[SJBP]__Brand 50% 241231_All OTH 2025_36 cities" xr:uid="{00000000-0004-0000-0800-0000A10B0000}"/>
    <hyperlink ref="MU18" location="null!2161:2161" display="[SuperVIP]_Highlands Coffee_8-12.12 241231_Highlands Coffee_36 cities" xr:uid="{00000000-0004-0000-0800-0000A20B0000}"/>
    <hyperlink ref="MV18" location="null!2287:2287" display="10h-13h &amp; 16h-24h[SJBP]_Lotteria_BAU" xr:uid="{00000000-0004-0000-0800-0000A30B0000}"/>
    <hyperlink ref="MW18" location="null!G2339" display="_Brand_Food_giảm 50% OTH 2025_36 cities" xr:uid="{00000000-0004-0000-0800-0000A40B0000}"/>
    <hyperlink ref="MX18" location="null!G2339" display="_Brand_Food_giảm 50% OTH 2025_36 cities" xr:uid="{00000000-0004-0000-0800-0000A50B0000}"/>
    <hyperlink ref="MY18" location="null!119:119" display="[SJBP]__Brand 50% 241231_All OTH 2025_36 cities" xr:uid="{00000000-0004-0000-0800-0000A60B0000}"/>
    <hyperlink ref="MZ18" location="null!2139:2139" display="[SuperVIP]_Gà Rán KFC_15-17/12" xr:uid="{00000000-0004-0000-0800-0000A70B0000}"/>
    <hyperlink ref="NA18" location="null!2139:2139" display="[SuperVIP]_Gà Rán KFC_15-17/12" xr:uid="{00000000-0004-0000-0800-0000A80B0000}"/>
    <hyperlink ref="NB18" location="null!2140:2140" display=" [SuperVIP]_Gà Rán Popeyes_18-21/12" xr:uid="{00000000-0004-0000-0800-0000A90B0000}"/>
    <hyperlink ref="NC18" location="null!119:119" display="[SJBP]__Brand 50% 241231_All OTH 2025_36 cities" xr:uid="{00000000-0004-0000-0800-0000AA0B0000}"/>
    <hyperlink ref="ND18" location="null!119:119" display="[SJBP]__Brand 50% 241231_All OTH 2025_36 cities" xr:uid="{00000000-0004-0000-0800-0000AB0B0000}"/>
    <hyperlink ref="NE18" location="null!119:119" display="[SJBP]__Brand 50% 241231_All OTH 2025_36 cities" xr:uid="{00000000-0004-0000-0800-0000AC0B0000}"/>
    <hyperlink ref="NF18" location="null!2144:2144" display="[VIP]_Lotteria_22-25/12" xr:uid="{00000000-0004-0000-0800-0000AD0B0000}"/>
    <hyperlink ref="NG18" location="null!2144:2144" display="[VIP]_Lotteria_22-25/12" xr:uid="{00000000-0004-0000-0800-0000AE0B0000}"/>
    <hyperlink ref="NH18" location="null!2143:2143" display=" [VIP]_Gà Rán Texas Chicken_22-25/12" xr:uid="{00000000-0004-0000-0800-0000AF0B0000}"/>
    <hyperlink ref="NI18" location="null!119:119" display="[SJBP]__Brand 50% 241231_All OTH 2025_36 cities" xr:uid="{00000000-0004-0000-0800-0000B00B0000}"/>
    <hyperlink ref="NJ18" location="null!G2104" display="[SuperVIP]_Trà Sữa May Cha_9k_Dec  250102_Trà Sữa May Cha_7 cities" xr:uid="{00000000-0004-0000-0800-0000B10B0000}"/>
    <hyperlink ref="NK18" location="null!119:119" display="[SJBP]__Brand 50% 241231_All OTH 2025_36 cities" xr:uid="{00000000-0004-0000-0800-0000B20B0000}"/>
    <hyperlink ref="NL18" location="null!119:119" display="[SJBP]__Brand 50% 241231_All OTH 2025_36 cities" xr:uid="{00000000-0004-0000-0800-0000B30B0000}"/>
    <hyperlink ref="NQ18" location="null!2398:2398" display="[SJBP]_Highlands Coffee_BAU WD 26" xr:uid="{00000000-0004-0000-0800-0000B40B0000}"/>
    <hyperlink ref="NR18" location="null!G2354" display="[SuperVIP]_Trà Sữa May Cha_2-4Jan 250102_Trà Sữa May Cha_7 cities" xr:uid="{00000000-0004-0000-0800-0000B50B0000}"/>
    <hyperlink ref="NS18" location="null!G2354" display="[SuperVIP]_Trà Sữa May Cha_2-4Jan 250102_Trà Sữa May Cha_7 cities" xr:uid="{00000000-0004-0000-0800-0000B60B0000}"/>
    <hyperlink ref="NT18" location="null!G2355" display="[VIP]_Gà Rán KFC_2-4Jan 241231_Gà Rán KFC_25 cities" xr:uid="{00000000-0004-0000-0800-0000B70B0000}"/>
    <hyperlink ref="NU18" location="null!G2357" display="[VIP]_Gong Cha_5-7Jan 20240506_Gong Cha_3 cities" xr:uid="{00000000-0004-0000-0800-0000B80B0000}"/>
    <hyperlink ref="NX18" location="null!119:119" display="[SJBP]__Brand 50% 241231_All OTH 2025_36 cities" xr:uid="{00000000-0004-0000-0800-0000B90B0000}"/>
    <hyperlink ref="NY18" location="null!119:119" display="[SJBP]__Brand 50% 241231_All OTH 2025_36 cities" xr:uid="{00000000-0004-0000-0800-0000BA0B0000}"/>
    <hyperlink ref="NZ18" location="null!G2360" display="[VIP]_McDonald's_9-11Jan 250416_McDonald's_5 cities" xr:uid="{00000000-0004-0000-0800-0000BB0B0000}"/>
    <hyperlink ref="OA18" location="null!G2439" display=" [SJBP]__Food 50%  241231_All OTH 2025_36 cities" xr:uid="{00000000-0004-0000-0800-0000BC0B0000}"/>
    <hyperlink ref="OB18" location="null!119:119" display="[SJBP]__Brand 50% 241231_All OTH 2025_36 cities" xr:uid="{00000000-0004-0000-0800-0000BD0B0000}"/>
    <hyperlink ref="OC18" location="null!G2362" display="[VIP]_Gà Rán KFC_12-15Jan 241231_Gà Rán KFC_25 cities" xr:uid="{00000000-0004-0000-0800-0000BE0B0000}"/>
    <hyperlink ref="OD18" location="null!G2497" display="[SJBP]_Domino's Pizza_Jan 240709_Domino pizza_7 cities" xr:uid="{00000000-0004-0000-0800-0000BF0B0000}"/>
    <hyperlink ref="OE18" location="null!G2362" display="16h - 19h [VIP]_Gà Rán KFC_12-15Jan 241231_Gà Rán KFC_25 cities_x000a_19h-24h  [VIP]_KATINAT Coffee &amp; Tea House_BOGO 2026" xr:uid="{00000000-0004-0000-0800-0000C00B0000}"/>
    <hyperlink ref="OF18" location="null!G2517" display="[SJBP]_Gà Rán Popeyes_OTH_Jan 241231_Gà Rán Popeyes_9 cities" xr:uid="{00000000-0004-0000-0800-0000C10B0000}"/>
    <hyperlink ref="OG18" location="null!G2366" display="[VIP]_Domino's Pizza_Jan 240709_Domino pizza_7 cities" xr:uid="{00000000-0004-0000-0800-0000C20B0000}"/>
    <hyperlink ref="OH18" location="null!G2366" display="[VIP]_Domino's Pizza_Jan 240709_Domino pizza_7 cities" xr:uid="{00000000-0004-0000-0800-0000C30B0000}"/>
    <hyperlink ref="OI18" location="null!G2368" display="[VIP]_Gà Rán Texas Chicken_Jan 250102_Gà Rán Texas Chicken_6 cities" xr:uid="{00000000-0004-0000-0800-0000C40B0000}"/>
    <hyperlink ref="OJ18" location="null!G2485" display="[SJBP]_Gà Rán Popeyes_Jan 241231_Gà Rán Popeyes_9 cities" xr:uid="{00000000-0004-0000-0800-0000C50B0000}"/>
    <hyperlink ref="OK18" location="null!G2485" display="[SJBP]_Gà Rán Popeyes_Jan 241231_Gà Rán Popeyes_9 cities" xr:uid="{00000000-0004-0000-0800-0000C60B0000}"/>
    <hyperlink ref="OL18" location="null!G2517" display="[SJBP]_Gà Rán Popeyes_OTH_Jan 241231_Gà Rán Popeyes_9 cities" xr:uid="{00000000-0004-0000-0800-0000C70B0000}"/>
    <hyperlink ref="OM18" location="null!G2438" display="[SJBP]__Brand 50% 241231_All OTH 2025_36 cities" xr:uid="{00000000-0004-0000-0800-0000C80B0000}"/>
    <hyperlink ref="ON18" location="null!G2517" display="[SJBP]_Gà Rán Popeyes_OTH_Jan 241231_Gà Rán Popeyes_9 cities" xr:uid="{00000000-0004-0000-0800-0000C90B0000}"/>
    <hyperlink ref="OO18" location="null!G2517" display="[SJBP]_Gà Rán Popeyes_OTH_Jan 241231_Gà Rán Popeyes_9 cities" xr:uid="{00000000-0004-0000-0800-0000CA0B0000}"/>
    <hyperlink ref="OP18" location="null!G2517" display="[SJBP]_Gà Rán Popeyes_OTH_Jan 241231_Gà Rán Popeyes_9 cities" xr:uid="{00000000-0004-0000-0800-0000CB0B0000}"/>
    <hyperlink ref="OQ18" location="null!G2438" display="[SJBP]__Brand 50% 260106_All OTH Brand 2026_41 cities" xr:uid="{00000000-0004-0000-0800-0000CC0B0000}"/>
    <hyperlink ref="OR18" location="null!G2438" display="[SJBP]__Brand 50% 260106_All OTH Brand 2026_41 cities" xr:uid="{00000000-0004-0000-0800-0000CD0B0000}"/>
    <hyperlink ref="OS18" location="null!G2376" display="[SuperVIP]_Phê La_26-30Jan HD,BD,DL,HA,HP,KH,DN,TH,VT" xr:uid="{00000000-0004-0000-0800-0000CE0B0000}"/>
    <hyperlink ref="OT18" location="null!G2497" display="[SJBP]_Domino's Pizza_Jan 240709_Domino pizza_7 cities" xr:uid="{00000000-0004-0000-0800-0000CF0B0000}"/>
    <hyperlink ref="OU18" location="null!G2374" display="[VIP]_Gà Rán Popeyes_Jan 241231_Gà Rán Popeyes_9 cities" xr:uid="{00000000-0004-0000-0800-0000D00B0000}"/>
    <hyperlink ref="OW18" location="null!G2562" display="[VIP]_McDonald's_Feb pack 1 251025_McDonald's_7 cities" xr:uid="{00000000-0004-0000-0800-0000D10B0000}"/>
    <hyperlink ref="OY18" location="null!G2438" display="[SJBP]__Brand 50% 260106_All OTH Brand 2026_41 cities" xr:uid="{00000000-0004-0000-0800-0000D20B0000}"/>
    <hyperlink ref="OZ18" location="null!G2632" display=" [SJBP]_Trà Sữa May Cha_Indi_1k 260106_Trà Sữa May Cha_9 cities" xr:uid="{00000000-0004-0000-0800-0000D30B0000}"/>
    <hyperlink ref="PA18" location="null!G2438" display="[SJBP]__Brand 50% 260106_All OTH Brand 2026_41 cities" xr:uid="{00000000-0004-0000-0800-0000D40B0000}"/>
    <hyperlink ref="PB18" location="null!G2570" display="[VIP]_Domino's Pizza_Feb 250116_Domino pizza_11 cities" xr:uid="{00000000-0004-0000-0800-0000D50B0000}"/>
    <hyperlink ref="PC18" location="null!G2438" display="[SJBP]__Brand 50% 260106_All OTH Brand 2026_41 cities" xr:uid="{00000000-0004-0000-0800-0000D60B0000}"/>
    <hyperlink ref="PD18" location="null!G2570" display="[VIP]_Domino's Pizza_Feb 250116_Domino pizza_11 cities" xr:uid="{00000000-0004-0000-0800-0000D70B0000}"/>
    <hyperlink ref="PE18" location="null!G2438" display="[SJBP]__Brand 50% 260106_All OTH Brand 2026_41 cities" xr:uid="{00000000-0004-0000-0800-0000D80B0000}"/>
    <hyperlink ref="PF18" location="null!G2569" display="[SuperVIP]_Gà Rán Popeyes_Feb 241231_Gà Rán Popeyes_9 cities" xr:uid="{00000000-0004-0000-0800-0000D90B0000}"/>
    <hyperlink ref="PG18" location="null!G2569" display="[SuperVIP]_Gà Rán Popeyes_Feb 241231_Gà Rán Popeyes_9 cities" xr:uid="{00000000-0004-0000-0800-0000DA0B0000}"/>
    <hyperlink ref="PH18" location="null!G2569" display="[SuperVIP]_Gà Rán Popeyes_Feb 241231_Gà Rán Popeyes_9 cities" xr:uid="{00000000-0004-0000-0800-0000DB0B0000}"/>
    <hyperlink ref="PI18" location="null!G2438" display="[SJBP]__Brand 50% 260106_All OTH Brand 2026_41 cities" xr:uid="{00000000-0004-0000-0800-0000DC0B0000}"/>
    <hyperlink ref="PS18" location="null!G2438" display="[SJBP]__Brand 50% 260106_All OTH Brand 2026_41 cities" xr:uid="{00000000-0004-0000-0800-0000DD0B0000}"/>
    <hyperlink ref="PT18" location="null!G2438" display="[SJBP]__Brand 50% 260106_All OTH Brand 2026_41 cities" xr:uid="{00000000-0004-0000-0800-0000DE0B0000}"/>
    <hyperlink ref="PU18" location="null!G2438" display="[SJBP]__Brand 50% 260106_All OTH Brand 2026_41 cities" xr:uid="{00000000-0004-0000-0800-0000DF0B0000}"/>
    <hyperlink ref="PV18" location="null!G2438" display="[SJBP]__Brand 50% 260106_All OTH Brand 2026_41 cities" xr:uid="{00000000-0004-0000-0800-0000E00B0000}"/>
    <hyperlink ref="PW18" location="null!G2438" display="[SJBP]__Brand 50% 260106_All OTH Brand 2026_41 cities" xr:uid="{00000000-0004-0000-0800-0000E10B0000}"/>
    <hyperlink ref="PX18" location="null!G2564" display="[VIP]_McDonald's_Feb pack 2 251025_McDonald's_7 cities" xr:uid="{00000000-0004-0000-0800-0000E20B0000}"/>
    <hyperlink ref="D25" location="null!102:102" display="[SJBP]_Gà Rán Popeyes_BOGO_x000a_241231_Gà Rán Popeyes_9 cities" xr:uid="{00000000-0004-0000-0800-0000E30B0000}"/>
    <hyperlink ref="E25" location="null!119:119" display="[SJBP]__Brand 50% 241231_All OTH 2025_36 cities" xr:uid="{00000000-0004-0000-0800-0000E40B0000}"/>
    <hyperlink ref="F25" location="null!34:34" display="[SuperVIP]_Gà Rán Popeyes_02-05/01_x000a_241231_Gà Rán Popeyes_9 cities" xr:uid="{00000000-0004-0000-0800-0000E50B0000}"/>
    <hyperlink ref="G25" location="null!34:34" display="[SuperVIP]_Gà Rán Popeyes_02-05/01_x000a_241231_Gà Rán Popeyes_9 cities" xr:uid="{00000000-0004-0000-0800-0000E60B0000}"/>
    <hyperlink ref="H25" location="null!34:34" display="[SuperVIP]_Gà Rán Popeyes_02-05/01_x000a_241231_Gà Rán Popeyes_9 cities" xr:uid="{00000000-0004-0000-0800-0000E70B0000}"/>
    <hyperlink ref="I25" location="null!54:54" display="[SuperVIP]_The Coffee House_6-8.1 241231_The Coffee House_7 cities" xr:uid="{00000000-0004-0000-0800-0000E80B0000}"/>
    <hyperlink ref="J25" location="null!114:114" display="[SJBP]_Gà Rán KFC_BAU_x000a_241231_Gà Rán KFC_25 cities" xr:uid="{00000000-0004-0000-0800-0000E90B0000}"/>
    <hyperlink ref="K25" location="null!52:52" display="[SuperVIP]_Highlands Coffee_6-10.1 241231_Highlands Coffee_36 cities" xr:uid="{00000000-0004-0000-0800-0000EA0B0000}"/>
    <hyperlink ref="L25" location="null!114:114" display="[SJBP]_Gà Rán KFC_BAU_x000a_241231_Gà Rán KFC_25 cities" xr:uid="{00000000-0004-0000-0800-0000EB0B0000}"/>
    <hyperlink ref="M25" location="null!50:50" display="[SJBP]_The Coffee House_WC 241231_The Coffee House_7 cities" xr:uid="{00000000-0004-0000-0800-0000EC0B0000}"/>
    <hyperlink ref="N25" location="null!32:32" display="[SuperVIP]_Gà Rán KFC_10-12/01_x000a_241231_Gà Rán KFC_25 cities" xr:uid="{00000000-0004-0000-0800-0000ED0B0000}"/>
    <hyperlink ref="O25" location="null!32:32" display="[SuperVIP]_Gà Rán KFC_10-12/01_x000a_241231_Gà Rán KFC_25 cities" xr:uid="{00000000-0004-0000-0800-0000EE0B0000}"/>
    <hyperlink ref="P25" location="null!43:43" display="[VIP]_Gà Rán Texas Chicken_13-16/01_x000a_250102_Gà Rán Texas Chicken_6 cities" xr:uid="{00000000-0004-0000-0800-0000EF0B0000}"/>
    <hyperlink ref="Q25" location="null!46:46" display="[SuperVIP]_Starbucks Coffee_14-16.1 250102_Starbucks Coffee_10 cities" xr:uid="{00000000-0004-0000-0800-0000F00B0000}"/>
    <hyperlink ref="S25" location="null!G116" display="[VIP]_Phê La_Jan HP,VT,HA,DL" xr:uid="{00000000-0004-0000-0800-0000F10B0000}"/>
    <hyperlink ref="T25" location="null!40:40" display="[SuperVIP]_Pizza Hut_17-19/01_x000a_241231_Pizza Hut_20 cities" xr:uid="{00000000-0004-0000-0800-0000F20B0000}"/>
    <hyperlink ref="U25" location="null!G125" display="[SuperVIP]_Trà Sữa May Cha_Jan_HCM 250102_Trà Sữa May Cha_7 cities" xr:uid="{00000000-0004-0000-0800-0000F30B0000}"/>
    <hyperlink ref="W25" location="null!G126" display="[VIP]_Gong Cha_20-22Jan 20240506_Gong Cha_3 cities" xr:uid="{00000000-0004-0000-0800-0000F40B0000}"/>
    <hyperlink ref="X25" location="null!36:36" display="[SuperVIP]_Gà Rán KFC_20-22/01_x000a_241231_Gà Rán KFC_25 cities" xr:uid="{00000000-0004-0000-0800-0000F50B0000}"/>
    <hyperlink ref="Y25" location="null!36:36" display="[SuperVIP]_Gà Rán KFC_20-22/01_x000a_241231_Gà Rán KFC_25 cities" xr:uid="{00000000-0004-0000-0800-0000F60B0000}"/>
    <hyperlink ref="Z25" location="null!45:45" display="[SJBP]_Starbucks Coffee_30% off_21-24.1 250102_Starbucks Coffee_10 cities" xr:uid="{00000000-0004-0000-0800-0000F70B0000}"/>
    <hyperlink ref="AA25" location="null!37:37" display="[VIP]_Lotteria_23-26/01 241231_Lotteria DI_27 cities" xr:uid="{00000000-0004-0000-0800-0000F80B0000}"/>
    <hyperlink ref="AB25" location="null!37:37" display="[VIP]_Lotteria_23-26/01 241231_Lotteria DI_27 cities" xr:uid="{00000000-0004-0000-0800-0000F90B0000}"/>
    <hyperlink ref="AC25" location="null!37:37" display="[VIP]_Lotteria_23-26/01 241231_Lotteria DI_27 cities" xr:uid="{00000000-0004-0000-0800-0000FA0B0000}"/>
    <hyperlink ref="AD25" location="null!51:51" display="[SJBP]_Highlands Coffee_Weekday 241231_Highlands Coffee_36 cities" xr:uid="{00000000-0004-0000-0800-0000FB0B0000}"/>
    <hyperlink ref="AE25" location="null!89:89" display="[PLF CP_add]_Coke_KV Chính Quán Mở Xuyên Tết" xr:uid="{00000000-0004-0000-0800-0000FC0B0000}"/>
    <hyperlink ref="AJ25" location="null!89:89" display="[PLF CP_add]_Coke_KV Chính Quán Mở Xuyên Tết" xr:uid="{00000000-0004-0000-0800-0000FD0B0000}"/>
    <hyperlink ref="AK25" location="null!89:89" display="[PLF CP_add]_Coke_KV Chính Quán Mở Xuyên Tết" xr:uid="{00000000-0004-0000-0800-0000FE0B0000}"/>
    <hyperlink ref="AL25" location="null!89:89" display="[PLF CP_add]_Coke_KV Chính Quán Mở Xuyên Tết" xr:uid="{00000000-0004-0000-0800-0000FF0B0000}"/>
    <hyperlink ref="AM25" location="null!153:153" display="[VIP]_The Coffee House_4-6.2 241231_The Coffee House_7 cities" xr:uid="{00000000-0004-0000-0800-0000000C0000}"/>
    <hyperlink ref="AN25" location="null!212:212" display="0h-16h [SJBP]_Gà Rán Popeyes_BOGO 241231_Gà Rán Popeyes_9 cities_x000a_16h - 24h [SJBP]_Domino's Pizza_BOGO" xr:uid="{00000000-0004-0000-0800-0000010C0000}"/>
    <hyperlink ref="AO25" location="null!153:153" display="[VIP]_The Coffee House_4-6.2 241231_The Coffee House_7 cities" xr:uid="{00000000-0004-0000-0800-0000020C0000}"/>
    <hyperlink ref="AP25" location="null!175:175" display="[SuperVIP]_Lotteria_06 - 09/02 241231_Lotteria DI_27 cities" xr:uid="{00000000-0004-0000-0800-0000030C0000}"/>
    <hyperlink ref="AQ25" location="null!7:7" display="0 -10H: [PLF CP]_BAU_Nạp năng lượng sáng giảm 30.000Đ_x000a_10-13H:[PLF CP]_BAU_No nê bữa trưa, deal giảm 50.000Đ_x000a_13-16H: [PLF CP]_BAU_Chốt đơn ăn xế, giảm 20.000Đ_x000a_16-24H:  [PLF CP]_BAU_Bữa tối đủ chất, giảm tới 70.000Đ" xr:uid="{00000000-0004-0000-0800-0000040C0000}"/>
    <hyperlink ref="AR25" location="null!175:175" display="[SuperVIP]_Lotteria_06 - 09/02 241231_Lotteria DI_27 cities" xr:uid="{00000000-0004-0000-0800-0000050C0000}"/>
    <hyperlink ref="AS25" location="null!176:176" display="[VIP]_Gà Rán Texas Chicken_10-13/02 250102_Gà Rán Texas Chicken_6 cities" xr:uid="{00000000-0004-0000-0800-0000060C0000}"/>
    <hyperlink ref="AT25" location="null!G205" display="[VIP]_Gong Cha_Feb 20240506_Gong Cha_3 cities" xr:uid="{00000000-0004-0000-0800-0000070C0000}"/>
    <hyperlink ref="AU25" location="null!G205" display="[VIP]_Gong Cha_Feb 20240506_Gong Cha_3 cities" xr:uid="{00000000-0004-0000-0800-0000080C0000}"/>
    <hyperlink ref="AV25" location="null!173:173" display="[SuperVIP]_Gà Rán Popeyes_13-16/02_x000a_241231_Gà Rán Popeyes_9 cities" xr:uid="{00000000-0004-0000-0800-0000090C0000}"/>
    <hyperlink ref="AW25" location="null!148:148" display="[SuperVIP]_Highlands Coffee_10-14.2 241231_Highlands Coffee_36 cities" xr:uid="{00000000-0004-0000-0800-00000A0C0000}"/>
    <hyperlink ref="AY25" location="null!173:173" display="[SuperVIP]_Gà Rán Popeyes_13-16/02_x000a_241231_Gà Rán Popeyes_9 cities" xr:uid="{00000000-0004-0000-0800-00000B0C0000}"/>
    <hyperlink ref="AZ25" location="null!181:181" display="[VIP]_Lotteria_17-20/02_x000a_ 241231_Lotteria DI_27 cities" xr:uid="{00000000-0004-0000-0800-00000C0C0000}"/>
    <hyperlink ref="BA25" location="null!149:149" display="[SuperVIP]_Highlands Coffee_17-21.2 241231_Highlands Coffee_36 cities" xr:uid="{00000000-0004-0000-0800-00000D0C0000}"/>
    <hyperlink ref="BC25" location="null!G204" display="[VIP]_Phê La_Feb HP,VT,HA,DL" xr:uid="{00000000-0004-0000-0800-00000E0C0000}"/>
    <hyperlink ref="BD25" location="null!171:171" display="[SuperVIP]_Gà Rán KFC_21-23/02_x000a_241231_Gà Rán KFC_25 cities" xr:uid="{00000000-0004-0000-0800-00000F0C0000}"/>
    <hyperlink ref="BE25" location="null!7:7" display="0 -10H: [PLF CP]_BAU_Nạp năng lượng sáng giảm 30.000Đ_x000a_10-13H:[PLF CP]_BAU_No nê bữa trưa, deal giảm 50.000Đ_x000a_13-16H:  [PLF CP]_BAU_Nhâm nhi bữa xế, giảm 30.000Đ_x000a_16-24H :[PLF CP]_BAU_Bữa tối đủ chất, giảm tới 70.000Đ" xr:uid="{00000000-0004-0000-0800-0000100C0000}"/>
    <hyperlink ref="BF25" location="null!174:174" display="[SuperVIP]_Pizza Hut_21-23/02_x000a_241231_Pizza Hut_20 cities" xr:uid="{00000000-0004-0000-0800-0000110C0000}"/>
    <hyperlink ref="BG25" location="null!G205" display="[VIP]_Gong Cha_Feb 20240506_Gong Cha_3 cities" xr:uid="{00000000-0004-0000-0800-0000120C0000}"/>
    <hyperlink ref="BH25" location="null!G205" display="[VIP]_Gong Cha_Feb 20240506_Gong Cha_3 cities" xr:uid="{00000000-0004-0000-0800-0000130C0000}"/>
    <hyperlink ref="BI25" location="null!172:172" display="[SuperVIP]_Gà Rán KFC_26-28/02_x000a_241231_Gà Rán KFC_25 cities" xr:uid="{00000000-0004-0000-0800-0000140C0000}"/>
    <hyperlink ref="BJ25" location="null!6:6" display="0 -10H:[PLF CP]_BAU_Ăn sáng ngon rẻ, giảm 20.000Đ_x000a_10-13H: [PLF CP]_BAU_Đặt món ăn trưa, giảm tới 40.000Đ_x000a_13-16H:  [PLF CP]_BAU_Chốt đơn ăn xế, giảm 20.000Đ_x000a_16-24H: [PLF CP]_BAU_Đặt món ăn tối, chỉ từ 40.000Đ" xr:uid="{00000000-0004-0000-0800-0000150C0000}"/>
    <hyperlink ref="BK25" location="null!G225" display="[SJBP]_KOI Thé Cafe_WC  BD,VT,HP_x000a_[JBP]_Gong Cha_27-28.2 20240506_Gong Cha_3 cities" xr:uid="{00000000-0004-0000-0800-0000160C0000}"/>
    <hyperlink ref="BN25" location="null!267:267" display="[SuperVIP]_Gà Rán KFC_01-03/03_x000a_241231_Gà Rán KFC_25 cities" xr:uid="{00000000-0004-0000-0800-0000170C0000}"/>
    <hyperlink ref="BP25" location="null!295:295" display="[SuperVIP]_Highlands Coffee_3-7.3 241231_Highlands Coffee_36 cities" xr:uid="{00000000-0004-0000-0800-0000180C0000}"/>
    <hyperlink ref="BQ25" location="null!5:5" display="0 -10H: [PLF CP]_BAU_Bữa sáng ngon rẻ, chỉ từ 10.000Đ_x000a_10-13H: [PLF CP]_BAU_Đặt món ăn trưa, giảm tới 40.000Đ_x000a_13-16H:[PLF CP]_BAU_Ăn xế ngon rẻ, chỉ từ 10.000Đ_x000a_16-24H:[PLF CP]_BAU_Món gì cũng ngon, bữa tối giảm 30.000Đ" xr:uid="{00000000-0004-0000-0800-0000190C0000}"/>
    <hyperlink ref="BR25" location="null!269:269" display="[SuperVIP]_Gà Rán Popeyes_06-09/03_x000a_241231_Gà Rán Popeyes_9 cities" xr:uid="{00000000-0004-0000-0800-00001A0C0000}"/>
    <hyperlink ref="BS25" r:id="rId175" location="gid=1252567251&amp;range=98:98" xr:uid="{00000000-0004-0000-0800-00001B0C0000}"/>
    <hyperlink ref="BU25" location="null!269:269" display="[SuperVIP]_Gà Rán Popeyes_06-09/03_x000a_241231_Gà Rán Popeyes_9 cities" xr:uid="{00000000-0004-0000-0800-00001C0C0000}"/>
    <hyperlink ref="BV25" location="null!296:296" display="[SuperVIP]_Highlands Coffee_10-14.3 241231_Highlands Coffee_36 cities" xr:uid="{00000000-0004-0000-0800-00001D0C0000}"/>
    <hyperlink ref="BW25" location="null!273:273" display="[VIP]_Gà Rán Texas Chicken_10-13/03_x000a_250102_Gà Rán Texas Chicken_6 cities" xr:uid="{00000000-0004-0000-0800-00001E0C0000}"/>
    <hyperlink ref="BX25" location="null!296:296" display="[SuperVIP]_Highlands Coffee_10-14.3 241231_Highlands Coffee_36 cities" xr:uid="{00000000-0004-0000-0800-00001F0C0000}"/>
    <hyperlink ref="BY25" location="null!G354" display="[VIP]_Gong Cha_Mar 20240506_Gong Cha_3 cities" xr:uid="{00000000-0004-0000-0800-0000200C0000}"/>
    <hyperlink ref="BZ25" location="null!G354" display="[VIP]_Gong Cha_Mar 20240506_Gong Cha_3 cities_x000a__x000a_[SJBP]_Starbucks Coffee_WC Fri Hải Phòng, Quảng Nam, Bình Dương, Quảng Ninh, Huế, Lâm Đồng, Thanh Hoá, Bắc Ninh" xr:uid="{00000000-0004-0000-0800-0000210C0000}"/>
    <hyperlink ref="CB25" location="null!278:278" display="[SuperVIP]_McDonald's_13-16/03_x000a_240722_McDonald's_4 cities_x000a_[SJBP]_Gà Rán KFC_Combo 55k_x000a_241231_Gà Rán KFC_25 cities - BH, HP, KH, BD " xr:uid="{00000000-0004-0000-0800-0000220C0000}"/>
    <hyperlink ref="CC25" location="null!G354" display="[VIP]_Gong Cha_Mar 20240506_Gong Cha_3 cities (Khánh Hoà, Đồng Nai, Lâm Đồng)_x000a_[SuperVIP]_The Coffee House_17-19.3 Hải Phòng, Vũng Tàu, Bình Dương, Tiền Giang, Tây Ninh" xr:uid="{00000000-0004-0000-0800-0000230C0000}"/>
    <hyperlink ref="CD25" location="null!G354" display="[VIP]_Gong Cha_Mar 20240506_Gong Cha_3 cities" xr:uid="{00000000-0004-0000-0800-0000240C0000}"/>
    <hyperlink ref="CE25" location="null!182:182" display="[VIP]_Gà Rán KFC_17-19/03_x000a_241231_Gà Rán KFC_25 cities" xr:uid="{00000000-0004-0000-0800-0000250C0000}"/>
    <hyperlink ref="CF25" location="null!368:368" display="[SJBP]_Gà Rán Popeyes_BAU_x000a_241231_Gà Rán Popeyes_9 cities" xr:uid="{00000000-0004-0000-0800-0000260C0000}"/>
    <hyperlink ref="CG25" location="null!G354" display="[VIP]_Gong Cha_Mar 20240506_Gong Cha_3 cities" xr:uid="{00000000-0004-0000-0800-0000270C0000}"/>
    <hyperlink ref="CI25" location="null!268:268" display="[SuperVIP]_Gà Rán KFC_21-23/03_x000a_241231_Gà Rán KFC_25 cities" xr:uid="{00000000-0004-0000-0800-0000280C0000}"/>
    <hyperlink ref="CJ25" location="null!368:368" display="0h-17h[SJBP]_Gà Rán Popeyes_BAU_x000a_241231_Gà Rán Popeyes_9 cities_x000a_17h-24h [SJBP]_Domino's Pizza_BAU  250116_Domino pizza_11 cities" xr:uid="{00000000-0004-0000-0800-0000290C0000}"/>
    <hyperlink ref="CK25" location="null!464:464" display="0h-24h[SJBP]_Gà Rán KFC_Combo 55k_x000a_241231_Gà Rán KFC_25 cities_x000a_" xr:uid="{00000000-0004-0000-0800-00002A0C0000}"/>
    <hyperlink ref="CL25" location="null!G447" display="[SuperVIP]_Phê La_Mar HP,VT,HA,DL,DN_x000a_[SJBP]_Phúc Long Coffee &amp; Tea_BAU BD, LA, QNhon, KH, BMT, MT, PT, CT" xr:uid="{00000000-0004-0000-0800-00002B0C0000}"/>
    <hyperlink ref="CM25" location="null!7:7" display="0 -10H: [PLF CP]_BAU_Nạp năng lượng sáng giảm 30.000Đ_x000a_10-13H:[PLF CP]_BAU_No nê bữa trưa, deal giảm 50.000Đ_x000a_13-16H:  [PLF CP]_BAU_Nhâm nhi bữa xế, giảm 30.000Đ_x000a_16-24H :[PLF CP]_BAU_Bữa tối đủ chất, giảm tới 70.000Đ" xr:uid="{00000000-0004-0000-0800-00002C0C0000}"/>
    <hyperlink ref="CN25" location="null!464:464" display="[SJBP]_Gà Rán KFC_Combo 55k_x000a_241231_Gà Rán KFC_25 cities" xr:uid="{00000000-0004-0000-0800-00002D0C0000}"/>
    <hyperlink ref="CO25" location="null!G350" display="[VIP]_Trà Sữa May Cha_28-30.3 250102_Trà Sữa May Cha_7 cities" xr:uid="{00000000-0004-0000-0800-00002E0C0000}"/>
    <hyperlink ref="CP25" location="null!G350" display="[VIP]_Trà Sữa May Cha_28-30.3 250102_Trà Sữa May Cha_7 cities" xr:uid="{00000000-0004-0000-0800-00002F0C0000}"/>
    <hyperlink ref="CQ25" location="null!464:464" display="[SJBP]_Gà Rán KFC_Combo 55k_x000a_241231_Gà Rán KFC_25 cities" xr:uid="{00000000-0004-0000-0800-0000300C0000}"/>
    <hyperlink ref="CS25" location="null!114:114" display="[SJBP]_Gà Rán KFC_BAU_x000a_241231_Gà Rán KFC_25 cities" xr:uid="{00000000-0004-0000-0800-0000310C0000}"/>
    <hyperlink ref="CT25" location="null!6:6" display="0 -10H:[PLF CP]_BAU_Ăn sáng ngon rẻ, giảm 20.000Đ_x000a_10-13H: [PLF CP]_BAU_Đặt món ăn trưa, giảm tới 40.000Đ_x000a_13-16H:  [PLF CP]_BAU_Chốt đơn ăn xế, giảm 20.000Đ_x000a_16-24H: [PLF CP]_BAU_Đặt món ăn tối, chỉ từ 40.000Đ" xr:uid="{00000000-0004-0000-0800-0000320C0000}"/>
    <hyperlink ref="CU25" r:id="rId176" location="gid=1252567251&amp;range=147:147" xr:uid="{00000000-0004-0000-0800-0000330C0000}"/>
    <hyperlink ref="CW25" location="null!465:465" display="[SuperVIP]_Gà Rán KFC_03-06/04_x000a_241231_Gà Rán KFC_25 cities" xr:uid="{00000000-0004-0000-0800-0000340C0000}"/>
    <hyperlink ref="CX25" location="null!G510" display="[SuperVIP]_Trà Sữa May Cha_4-6Apr 250102_Trà Sữa May Cha_7 cities" xr:uid="{00000000-0004-0000-0800-0000350C0000}"/>
    <hyperlink ref="CY25" location="null!533:533" display="0h-16h [Win 3]_Cơm Thố Anh Nguyễn_Apr_250803_Cơm Thố Anh Nguyễn_12 cities_x000a_16h-24h [SJBP]_Gà Rán Popeyes_BAU_x000a_241231_Gà Rán Popeyes_9 cities" xr:uid="{00000000-0004-0000-0800-0000360C0000}"/>
    <hyperlink ref="CZ25" location="null!G518" display="[VIP]_Gong Cha_Apr 20240506_Gong Cha_3 cities" xr:uid="{00000000-0004-0000-0800-0000370C0000}"/>
    <hyperlink ref="DA25" location="null!G519" display="[0h-13h SuperVIP]_Phúc Long Coffee &amp; Tea_Apr 20240516_Phúc Long Coffee &amp; Tea_17 cities_x000a_13h-24h  [VIP]_Gong Cha_Apr 20240506_Gong Cha_3 cities" xr:uid="{00000000-0004-0000-0800-0000380C0000}"/>
    <hyperlink ref="DB25" location="null!467:467" display="[SuperVIP]_Gà Rán Popeyes_10-13/04_x000a_241231_Gà Rán Popeyes_9 cities" xr:uid="{00000000-0004-0000-0800-0000390C0000}"/>
    <hyperlink ref="DC25" location="null!G519" display="[0h-13h [SuperVIP]_Phúc Long Coffee &amp; Tea_Apr 20240516_Phúc Long Coffee &amp; Tea_17 cities_x000a_13h-24h  [SJBP]_Domino's Pizza_1K_x000a_250116_Domino pizza_11 cities" xr:uid="{00000000-0004-0000-0800-00003A0C0000}"/>
    <hyperlink ref="DD25" location="null!467:467" display="[SuperVIP]_Gà Rán Popeyes_10-13/04_x000a_241231_Gà Rán Popeyes_9 cities" xr:uid="{00000000-0004-0000-0800-00003B0C0000}"/>
    <hyperlink ref="DE25" location="null!6:6" display="0 -10H:[PLF CP]_BAU_Ăn sáng ngon rẻ, giảm 20.000Đ_x000a_10-13H: [PLF CP]_BAU_Đặt món ăn trưa, giảm tới 40.000Đ_x000a_13-16H:  [PLF CP]_BAU_Chốt đơn ăn xế, giảm 20.000Đ_x000a_16-24H: [PLF CP]_BAU_Đặt món ăn tối, chỉ từ 40.000Đ" xr:uid="{00000000-0004-0000-0800-00003C0C0000}"/>
    <hyperlink ref="DF25" location="null!G524" display="[SuperVIP]_Phê La_14-18Apr  HP,VT,HA,DL,DN_x000a_còn lại: [SuperVIP]_Highlands Coffee_14-18.4" xr:uid="{00000000-0004-0000-0800-00003D0C0000}"/>
    <hyperlink ref="DH25" location="null!469:469" display="[SuperVIP]_Gà Rán KFC_15-17/04_x000a_241231_Gà Rán KFC_25 cities" xr:uid="{00000000-0004-0000-0800-00003E0C0000}"/>
    <hyperlink ref="DI25" location="null!469:469" display="[SuperVIP]_Gà Rán KFC_15-17/04_x000a_241231_Gà Rán KFC_25 cities" xr:uid="{00000000-0004-0000-0800-00003F0C0000}"/>
    <hyperlink ref="DJ25" location="null!475:475" display="[VIP]_Gà Rán Popeyes_18-20/04_x000a_241231_Gà Rán Popeyes_9 cities" xr:uid="{00000000-0004-0000-0800-0000400C0000}"/>
    <hyperlink ref="DL25" location="null!475:475" display="[VIP]_Gà Rán Popeyes_18-20/04_x000a_241231_Gà Rán Popeyes_9 cities" xr:uid="{00000000-0004-0000-0800-0000410C0000}"/>
    <hyperlink ref="DM25" location="null!633:633" display="[SJBP]_Gà Rán KFC_129k_x000a_241231_Gà Rán KFC_25 cities" xr:uid="{00000000-0004-0000-0800-0000420C0000}"/>
    <hyperlink ref="DN25" location="null!G518" display="[VIP]_Gong Cha_Apr 20240506_Gong Cha_3 cities_x000a_còn lại &quot;[SJBP]_Gà Rán KFC_129k_x000a_241231_Gà Rán KFC_25 cities&quot;" xr:uid="{00000000-0004-0000-0800-0000430C0000}"/>
    <hyperlink ref="DO25" location="null!474:474" display="[VIP]_Gà Rán Texas Chicken_21-24/04_x000a_250102_Gà Rán Texas Chicken_6 cities" xr:uid="{00000000-0004-0000-0800-0000440C0000}"/>
    <hyperlink ref="DP25" location="null!G518" display="[VIP]_Gong Cha_Apr 20240506_Gong Cha_3 cities_x000a_còn lại &quot;[SJBP]_Gà Rán KFC_129k_x000a_241231_Gà Rán KFC_25 cities&quot;" xr:uid="{00000000-0004-0000-0800-0000450C0000}"/>
    <hyperlink ref="DQ25" location="null!G513" display="[SuperVIP]_Trà Sữa May Cha_25-27Apr 250102_Trà Sữa May Cha_7 cities" xr:uid="{00000000-0004-0000-0800-0000460C0000}"/>
    <hyperlink ref="DR25" location="null!466:466" display="[SuperVIP]_McDonald's_25-27/04_x000a_240722_McDonald's_4 cities_x000a_[SJBP]_Gà Rán KFC_129k_x000a_241231_Gà Rán KFC_25 cities trừ tỉnh BH, BD, KH, HP" xr:uid="{00000000-0004-0000-0800-0000470C0000}"/>
    <hyperlink ref="DS25" location="null!466:466" display="[SuperVIP]_McDonald's_25-27/04_x000a_240722_McDonald's_4 cities_x000a_[SJBP]_Gà Rán KFC_129k_x000a_241231_Gà Rán KFC_25 cities trừ tỉnh BH, BD, KH, HP" xr:uid="{00000000-0004-0000-0800-0000480C0000}"/>
    <hyperlink ref="DT25" location="null!476:476" display="[SuperVIP]_Lotteria DI_28-30/04_x000a_241231_Lotteria DI_27 cities" xr:uid="{00000000-0004-0000-0800-0000490C0000}"/>
    <hyperlink ref="DU25" location="null!476:476" display="[SuperVIP]_Lotteria DI_28-30/04_x000a_241231_Lotteria DI_27 cities" xr:uid="{00000000-0004-0000-0800-00004A0C0000}"/>
    <hyperlink ref="DV25" location="null!697:697" display="[SJBP]_McDonald's_2T2_x000a_250416_McDonald's_5 cities" xr:uid="{00000000-0004-0000-0800-00004B0C0000}"/>
    <hyperlink ref="DX25" location="null!721:721" display="[SuperVIP]_Gà Rán KFC_01-04/05_x000a_241231_Gà Rán KFC_25 cities" xr:uid="{00000000-0004-0000-0800-00004C0C0000}"/>
    <hyperlink ref="DY25" location="null!721:721" display="[SuperVIP]_Gà Rán KFC_01-04/05_x000a_241231_Gà Rán KFC_25 cities" xr:uid="{00000000-0004-0000-0800-00004D0C0000}"/>
    <hyperlink ref="DZ25" location="null!721:721" display="[SuperVIP]_Gà Rán KFC_01-04/05_x000a_241231_Gà Rán KFC_25 cities" xr:uid="{00000000-0004-0000-0800-00004E0C0000}"/>
    <hyperlink ref="EA25" r:id="rId177" location="gid=1252567251&amp;range=199:199" xr:uid="{00000000-0004-0000-0800-00004F0C0000}"/>
    <hyperlink ref="EC25" location="null!729:729" display="[VIP]_Gà Rán Texas Chicken_05-08/05_x000a_250102_Gà Rán Texas Chicken_6 cities" xr:uid="{00000000-0004-0000-0800-0000500C0000}"/>
    <hyperlink ref="ED25" location="null!G710" display="[SuperVIP]_Phê La_5-7May HP,VT,HA,DL,DN_x000a__x000a_[SuperVIP]_The Coffee House_6-8.5 Khánh Hòa, Bình Dương, Tiền Giang, Tây Ninh" xr:uid="{00000000-0004-0000-0800-0000510C0000}"/>
    <hyperlink ref="EE25" location="null!G712" display="[SuperVIP]_Phúc Long Coffee &amp; Tea_May 20240516_Phúc Long Coffee &amp; Tea_17 cities" xr:uid="{00000000-0004-0000-0800-0000520C0000}"/>
    <hyperlink ref="EF25" location="null!G704" display="[VIP]_Tocotoco_May CT_x000a_&quot;[SuperVIP]_Gà Rán Popeyes_08-11/05_x000a_241231_Gà Rán Popeyes_9 cities trừ CT" xr:uid="{00000000-0004-0000-0800-0000530C0000}"/>
    <hyperlink ref="EH25" location="null!723:723" display="[SuperVIP]_Gà Rán Popeyes_08-11/05_x000a_241231_Gà Rán Popeyes_9 cities" xr:uid="{00000000-0004-0000-0800-0000540C0000}"/>
    <hyperlink ref="EI25" location="null!G711" display="[SuperVIP]_Phê La_12-16May HP,VT,HA,DL,DN_x000a__x000a_[SuperVIP]_Highlands Coffee_12-16.5 (còn lại) Cần Thơ, Bình Dương,Bắc Ninh, Huế Lâm Đồng, Quảng Ninh, Thái Nguyên, Khánh Hòa, Nghệ An,Đắk Lắk, Thanh Hóa, Bình Định, Bình Thuận, Long An, An Giang, Tiền Giang, Hai Duong, Nam Dinh City, Dong Thap, Kien Giang, Phu Yen, Bac Lieu, Ben Tre, Ca Mau, Hau Giang, Soc Trang, Tra Vinh, Vinh Long, Binh Phuoc, Gia Lai, Ninh Thuan, Tay Ninh" xr:uid="{00000000-0004-0000-0800-0000550C0000}"/>
    <hyperlink ref="EJ25" location="null!737:737" display="[SJBP]_McDonald's_BAU 99k_x000a_250416_McDonald's_5 cities" xr:uid="{00000000-0004-0000-0800-0000560C0000}"/>
    <hyperlink ref="EK25" location="null!727:727" display="[SuperVIP]_Lotteria_12-15/05_x000a_250424_Lotteria DI_32 cities" xr:uid="{00000000-0004-0000-0800-0000570C0000}"/>
    <hyperlink ref="EM25" location="null!G705" display="[SuperVIP]_Trà Sữa May Cha_May 250102_Trà Sữa May Cha_7 cities" xr:uid="{00000000-0004-0000-0800-0000580C0000}"/>
    <hyperlink ref="EO25" location="null!722:722" display="0h-16h[SuperVIP]_Gà Rán KFC_16-18/05_x000a_16h-24h  [SuperVIP]_Pizza Hut_16-18/05" xr:uid="{00000000-0004-0000-0800-0000590C0000}"/>
    <hyperlink ref="EQ25" location="null!734:734" display="[SJBP]_Gà Rán Popeyes_BOGO May_x000a_241231_Gà Rán Popeyes_9 cities" xr:uid="{00000000-0004-0000-0800-00005A0C0000}"/>
    <hyperlink ref="ER25" location="null!748:748" display="[SJBP]_Gà Rán Popeyes_combo 79k_x000a_241231_Gà Rán Popeyes_9 cities" xr:uid="{00000000-0004-0000-0800-00005B0C0000}"/>
    <hyperlink ref="ES25" location="null!726:726" display="[SuperVIP]_McDonald's_22-25/05_x000a_250416_McDonald's_5 cities" xr:uid="{00000000-0004-0000-0800-00005C0C0000}"/>
    <hyperlink ref="ET25" location="null!726:726" display="[SuperVIP]_McDonald's_22-25/05_x000a_250416_McDonald's_5 cities" xr:uid="{00000000-0004-0000-0800-00005D0C0000}"/>
    <hyperlink ref="EU25" location="null!G707" display="[VIP]_Trà Sữa May Cha_May  250102_Trà Sữa May Cha_7 cities" xr:uid="{00000000-0004-0000-0800-00005E0C0000}"/>
    <hyperlink ref="EV25" location="null!734:734" display="[SJBP]_Gà Rán Popeyes_BOGO May_x000a_241231_Gà Rán Popeyes_9 cities" xr:uid="{00000000-0004-0000-0800-00005F0C0000}"/>
    <hyperlink ref="EW25" location="null!737:737" display="[SJBP]_McDonald's_BAU 99k_x000a_250416_McDonald's_5 cities" xr:uid="{00000000-0004-0000-0800-0000600C0000}"/>
    <hyperlink ref="EX25" location="null!748:748" display="[SJBP]_Gà Rán Popeyes_combo 79k_x000a_241231_Gà Rán Popeyes_9 cities" xr:uid="{00000000-0004-0000-0800-0000610C0000}"/>
    <hyperlink ref="EY25" location="null!G715" display="[VIP]_Phúc Long Coffee &amp; Tea_28-30May  20240516_Phúc Long Coffee &amp; Tea_17 cities" xr:uid="{00000000-0004-0000-0800-0000620C0000}"/>
    <hyperlink ref="EZ25" location="null!G704" display="[VIP]_Tocotoco_May CT_x000a_[SuperVIP]_McDonald's_29/05 -01/06 250416_McDonald's_5 cities_x000a_[SuperVIP]_Starbucks Coffee_27-29.5 Quảng Ninh, Huế, Lâm Đồng, Thanh Hoá, Bắc Ninh" xr:uid="{00000000-0004-0000-0800-0000630C0000}"/>
    <hyperlink ref="FA25" location="null!G704" display="[VIP]_Tocotoco_May CT_x000a_[SJBP]_KOI Thé Cafe_WC 240916_KOI Thé Cafe_5 cities" xr:uid="{00000000-0004-0000-0800-0000640C0000}"/>
    <hyperlink ref="FB25" location="null!724:724" display="[SuperVIP]_McDonald's_29/05 -01/06 250416_McDonald's_5 cities" xr:uid="{00000000-0004-0000-0800-0000650C0000}"/>
    <hyperlink ref="FD25" location="null!877:877" display="[SuperVIP]_Gà Rán KFC_01-04/06_x000a_241231_Gà Rán KFC_25 cities" xr:uid="{00000000-0004-0000-0800-0000660C0000}"/>
    <hyperlink ref="FE25" location="null!877:877" display="[SuperVIP]_Gà Rán KFC_01-04/06_x000a_241231_Gà Rán KFC_25 cities" xr:uid="{00000000-0004-0000-0800-0000670C0000}"/>
    <hyperlink ref="FF25" location="null!G949" display="0h-16h [SuperVIP]_Phúc Long Coffee &amp; Tea_2-3/6  20240516_Phúc Long Coffee &amp; Tea_17 cities_x000a_16h-24h  [SJBP]_Gà Rán Popeyes_79k241231_Gà Rán Popeyes_9 cities_x000a__x000a_[SuperVIP]_Highlands Coffee_2-6.6 Thái Nguyên, Thanh Hóa, An Giang, Hai Duong, Nam Dinh City, Dong Thap, Kien Giang, Phu Yen, Bac Lieu, Ben Tre, Ca Mau, Hau Giang, Soc Trang, Tra Vinh, Vinh Long, Binh Phuoc, Gia Lai, Ninh Thuan, Tay Ninh" xr:uid="{00000000-0004-0000-0800-0000680C0000}"/>
    <hyperlink ref="FH25" r:id="rId178" location="gid=1252567251&amp;range=254:254" xr:uid="{00000000-0004-0000-0800-0000690C0000}"/>
    <hyperlink ref="FJ25" location="null!880:880" display="[Whitelist New User] [PLF CP]_NU_Tặng bạn mới deal 0Đ_x000a_[SuperVIP]_Gà Rán Popeyes_05-08/06_x000a_241231_Gà Rán Popeyes_9 cities" xr:uid="{00000000-0004-0000-0800-00006A0C0000}"/>
    <hyperlink ref="FK25" location="null!880:880" display="[SuperVIP]_Gà Rán Popeyes_05-08/06_x000a_241231_Gà Rán Popeyes_9 cities" xr:uid="{00000000-0004-0000-0800-00006B0C0000}"/>
    <hyperlink ref="FL25" location="null!979:979" display="[SuperVIP]_The Coffee House_9-11.6 241231_The Coffee House_7 cities" xr:uid="{00000000-0004-0000-0800-00006C0C0000}"/>
    <hyperlink ref="FM25" location="null!G942" display="[VIP]_Gong Cha_Jun 20240506_Gong Cha_3 cities" xr:uid="{00000000-0004-0000-0800-00006D0C0000}"/>
    <hyperlink ref="FN25" location="null!1012:1012" display="[SJBP]_McDonald's_BAU_x000a_250416_McDonald's_5 cities" xr:uid="{00000000-0004-0000-0800-00006E0C0000}"/>
    <hyperlink ref="FO25" r:id="rId179" location="gid=1258946380&amp;range=978:978" xr:uid="{00000000-0004-0000-0800-00006F0C0000}"/>
    <hyperlink ref="FP25" location="null!881:881" display="[SuperVIP]_McDonald's_13-15/06_x000a_250416_McDonald's_5 cities" xr:uid="{00000000-0004-0000-0800-0000700C0000}"/>
    <hyperlink ref="FQ25" location="null!881:881" display="[SuperVIP]_McDonald's_13-15/06_x000a_250416_McDonald's_5 cities" xr:uid="{00000000-0004-0000-0800-0000710C0000}"/>
    <hyperlink ref="FS25" location="null!889:889" display="[VIP]_Lotteria DI_16-18/06" xr:uid="{00000000-0004-0000-0800-0000720C0000}"/>
    <hyperlink ref="FT25" location="null!1043:1043" display="[SJBP]_McDonald's_2T2 119k_x000a_250416_McDonald's_5 cities" xr:uid="{00000000-0004-0000-0800-0000730C0000}"/>
    <hyperlink ref="FU25" location="null!981:981" display="[SuperVIP]_Starbucks Coffee_17-19.6 250102_Starbucks Coffee_10 cities" xr:uid="{00000000-0004-0000-0800-0000740C0000}"/>
    <hyperlink ref="FV25" location="null!981:981" display="[SuperVIP]_Starbucks Coffee_17-19.6 250102_Starbucks Coffee_10 cities" xr:uid="{00000000-0004-0000-0800-0000750C0000}"/>
    <hyperlink ref="FW25" location="null!879:879" display="[SuperVIP]_Gà Rán Popeyes_20-22/06" xr:uid="{00000000-0004-0000-0800-0000760C0000}"/>
    <hyperlink ref="FY25" location="null!879:879" display="[SuperVIP]_Gà Rán Popeyes_20-22/06" xr:uid="{00000000-0004-0000-0800-0000770C0000}"/>
    <hyperlink ref="FZ25" location="null!882:882" display="[SuperVIP]_McDonald's_23-26/06" xr:uid="{00000000-0004-0000-0800-0000780C0000}"/>
    <hyperlink ref="GA25" location="null!G942" display="[VIP]_Gong Cha_Jun 20240506_Gong Cha_3 cities" xr:uid="{00000000-0004-0000-0800-0000790C0000}"/>
    <hyperlink ref="GC25" location="null!882:882" display="[SuperVIP]_McDonald's_23-26/06" xr:uid="{00000000-0004-0000-0800-00007A0C0000}"/>
    <hyperlink ref="GD25" location="null!G951" display="0h-16h [VIP]_Phúc Long Coffee &amp; Tea_25-27.6  20240516_Phúc Long Coffee &amp; Tea_17 cities_x000a_16h-24h&quot;[SJBP]_McDonald's_2T2 119k_x000a_250416_McDonald's_5 cities&quot;" xr:uid="{00000000-0004-0000-0800-00007B0C0000}"/>
    <hyperlink ref="GE25" location="null!G934" display="[VIP]_Trà Sữa May Cha_27-29Jun 250102_Trà Sữa May Cha_7 cities" xr:uid="{00000000-0004-0000-0800-00007C0C0000}"/>
    <hyperlink ref="GF25" location="null!1043:1043" display="[SJBP]_McDonald's_2T2 119k_x000a_250416_McDonald's_5 cities" xr:uid="{00000000-0004-0000-0800-00007D0C0000}"/>
    <hyperlink ref="GG25" location="null!1043:1043" display="[SJBP]_McDonald's_2T2 119k_x000a_250416_McDonald's_5 cities" xr:uid="{00000000-0004-0000-0800-00007E0C0000}"/>
    <hyperlink ref="GI25" location="null!964:964" display="[SuperVIP]_Gà Rán KFC_30/06-03/07" xr:uid="{00000000-0004-0000-0800-00007F0C0000}"/>
    <hyperlink ref="GJ25" location="null!964:964" display="[SuperVIP]_Gà Rán KFC_30/06-03/07" xr:uid="{00000000-0004-0000-0800-0000800C0000}"/>
    <hyperlink ref="GK25" location="null!964:964" display="[SuperVIP]_Gà Rán KFC_30/06-03/07" xr:uid="{00000000-0004-0000-0800-0000810C0000}"/>
    <hyperlink ref="GL25" location="null!G1150" display="[SuperVIP]_Phúc Long Coffee &amp; Tea_Jul 20240516_Phúc Long Coffee &amp; Tea_17 cities" xr:uid="{00000000-0004-0000-0800-0000820C0000}"/>
    <hyperlink ref="GM25" r:id="rId180" location="gid=1258946380&amp;range=966:966" xr:uid="{00000000-0004-0000-0800-0000830C0000}"/>
    <hyperlink ref="GN25" location="null!G1149" display="[SuperVIP]_Trà Sữa May Cha_Jul 250102_Trà Sữa May Cha_7 cities" xr:uid="{00000000-0004-0000-0800-0000840C0000}"/>
    <hyperlink ref="GP25" location="null!H1229" display="0h-16h [SJBP]_Phúc Long Coffee &amp; Tea_Combo 99k  _x000a_ 20240516_Phúc Long Coffee &amp; Tea_17 cities_x000a_16h-24h [SJBP]__Brand 50% 241231_All OTH 2025_36 cities" xr:uid="{00000000-0004-0000-0800-0000850C0000}"/>
    <hyperlink ref="GQ25" location="null!G1153" display="[SuperVIP]_Phê La_7-9Jul HP,KH,VT,ĐN, DL, QN" xr:uid="{00000000-0004-0000-0800-0000860C0000}"/>
    <hyperlink ref="GR25" location="null!G1151" display="0h-16h [VIP]_Phúc Long Coffee &amp; Tea_Jul 20240516_Phúc Long Coffee &amp; Tea_17 cities_x000a_16h-24h [SuperVIP]_Gà Rán Popeyes_10-13/07 " xr:uid="{00000000-0004-0000-0800-0000870C0000}"/>
    <hyperlink ref="GS25" location="null!968:968" display="[SuperVIP]_Gà Rán Popeyes_10-13/07" xr:uid="{00000000-0004-0000-0800-0000880C0000}"/>
    <hyperlink ref="GT25" location="null!1267:1267" display="[SJBP]_McDonald's_2T2 250707_McDonald's_6 cities" xr:uid="{00000000-0004-0000-0800-0000890C0000}"/>
    <hyperlink ref="GU25" location="null!968:968" display="[SuperVIP]_Gà Rán Popeyes_10-13/07" xr:uid="{00000000-0004-0000-0800-00008A0C0000}"/>
    <hyperlink ref="GV25" location="null!1144:1144" display="[SuperVIP]_Highlands Coffee_14-18.7 241231_Highlands Coffee_36 cities" xr:uid="{00000000-0004-0000-0800-00008B0C0000}"/>
    <hyperlink ref="GW25" location="null!1267:1267" display="0h-13h+16h-19h[SJBP]_McDonald's_2T2250707_McDonald's_6 cities_x000a_13h-16h+19h-24h[VIP]_Gong Cha_Jul 20240506_Gong Cha_3 cities " xr:uid="{00000000-0004-0000-0800-00008C0C0000}"/>
    <hyperlink ref="GY25" location="null!1144:1144" display="[SuperVIP]_Highlands Coffee_14-18.7 241231_Highlands Coffee_36 cities" xr:uid="{00000000-0004-0000-0800-00008D0C0000}"/>
    <hyperlink ref="GZ25" location="null!965:965" display="[SuperVIP]_Gà Rán KFC_18-20/07 241231_Gà Rán KFC_25 cities" xr:uid="{00000000-0004-0000-0800-00008E0C0000}"/>
    <hyperlink ref="HA25" location="null!G1140" display="[VIP]_Trà Sữa May Cha_Jul 250102_Trà Sữa May Cha_7 cities" xr:uid="{00000000-0004-0000-0800-00008F0C0000}"/>
    <hyperlink ref="HB25" location="null!G1138" display="[VIP]_Tocotoco_Jul CT" xr:uid="{00000000-0004-0000-0800-0000900C0000}"/>
    <hyperlink ref="HC25" location="null!G1154" display="[SuperVIP]_Phê La_21-25Jul HP,VT,HA,DL,DN,KH" xr:uid="{00000000-0004-0000-0800-0000910C0000}"/>
    <hyperlink ref="HD25" location="null!970:970" display="[VIP]_Gà Rán Texas Chicken_21-24/07 250102_Gà Rán Texas Chicken_6 cities" xr:uid="{00000000-0004-0000-0800-0000920C0000}"/>
    <hyperlink ref="HE25" location="null!G1154" display=" [SuperVIP]_Phê La_21-25Jul HP,VT,HA,DL,DN,KH" xr:uid="{00000000-0004-0000-0800-0000930C0000}"/>
    <hyperlink ref="HF25" location="null!1163:1163" display="[SJBP]_Gà Rán Popeyes_BOGO_x000a_241231_Gà Rán Popeyes_9 cities" xr:uid="{00000000-0004-0000-0800-0000940C0000}"/>
    <hyperlink ref="HG25" location="null!967:967" display="[SuperVIP]_McDonald's_25-27/07 250707_McDonald's_6 cities" xr:uid="{00000000-0004-0000-0800-0000950C0000}"/>
    <hyperlink ref="HH25" location="null!G1149" display="[SuperVIP]_Trà Sữa May Cha_Jul 250102_Trà Sữa May Cha_7 cities" xr:uid="{00000000-0004-0000-0800-0000960C0000}"/>
    <hyperlink ref="HI25" location="null!967:967" display="[SuperVIP]_McDonald's_25-27/07 250707_McDonald's_6 cities" xr:uid="{00000000-0004-0000-0800-0000970C0000}"/>
    <hyperlink ref="HJ25" location="null!G1152" display="[VIP]_Gong Cha_Jul 20240506_Gong Cha_3 cities" xr:uid="{00000000-0004-0000-0800-0000980C0000}"/>
    <hyperlink ref="HK25" location="null!G1152" display="[VIP]_Gong Cha_Jul 20240506_Gong Cha_3 cities" xr:uid="{00000000-0004-0000-0800-0000990C0000}"/>
    <hyperlink ref="HL25" location="null!G1150" display="0h-16h [SuperVIP]_Phúc Long Coffee &amp; Tea_Jul 20240516_Phúc Long Coffee &amp; Tea_17 cities_x000a_16h-24h [SJBP]__Brand 50% 241231_All OTH 2025_36 cities" xr:uid="{00000000-0004-0000-0800-00009A0C0000}"/>
    <hyperlink ref="HM25" location="null!G1150" display="0h-16h [SuperVIP]_Phúc Long Coffee &amp; Tea_Jul 20240516_Phúc Long Coffee &amp; Tea_17 cities_x000a_16h-24h [SJBP]__Brand 50% 241231_All OTH 2025_36 cities" xr:uid="{00000000-0004-0000-0800-00009B0C0000}"/>
    <hyperlink ref="HO25" location="null!1329:1329" display="[SuperVIP]_McDonald's_01-03/08_x000a_ 250707_McDonald's_6 cities" xr:uid="{00000000-0004-0000-0800-00009C0C0000}"/>
    <hyperlink ref="HP25" location="null!1329:1329" display="[SuperVIP]_McDonald's_01-03/08_x000a_ 250707_McDonald's_6 cities" xr:uid="{00000000-0004-0000-0800-00009D0C0000}"/>
    <hyperlink ref="HQ25" location="null!G1378" display="[VIP]_Trà Sữa May Cha_Aug 250102_Trà Sữa May Cha_7 cities" xr:uid="{00000000-0004-0000-0800-00009E0C0000}"/>
    <hyperlink ref="HR25" location="null!1394:1394" display="[SuperVIP]_Highlands Coffee_4-8.8 241231_Highlands Coffee_36 cities" xr:uid="{00000000-0004-0000-0800-00009F0C0000}"/>
    <hyperlink ref="HS25" location="null!G1389" display="0h-16h [VIP]_Phúc Long Coffee &amp; Tea_Combo 79k 20240516_Phúc Long Coffee &amp; Tea_17 cities_x000a_16H-24H [SJBP]__Brand 50% 241231_All OTH 2025_36 cities" xr:uid="{00000000-0004-0000-0800-0000A00C0000}"/>
    <hyperlink ref="HT25" location="null!G1389" display="0h-16h [VIP]_Phúc Long Coffee &amp; Tea_Combo 79k 20240516_Phúc Long Coffee &amp; Tea_17 cities_x000a_16H-24H [SJBP]__Brand 50% 241231_All OTH 2025_36 cities" xr:uid="{00000000-0004-0000-0800-0000A10C0000}"/>
    <hyperlink ref="HU25" location="null!G1388" display="0h-16h [VIP]_Phúc Long Coffee &amp; Tea_Combo 99k 20240516_Phúc Long Coffee &amp; Tea_17 cities_x000a_16h-24h &quot;[SJBP]_Gà Rán Popeyes_BOGO_x000a_241231_Gà Rán Popeyes_9 cities&quot;" xr:uid="{00000000-0004-0000-0800-0000A20C0000}"/>
    <hyperlink ref="HW25" location="null!G1379" display="[SuperVIP]_Trà Sữa May Cha_Aug 250102_Trà Sữa May Cha_7 cities" xr:uid="{00000000-0004-0000-0800-0000A30C0000}"/>
    <hyperlink ref="HX25" location="null!1331:1331" display="[SuperVIP]_Gà Rán KFC_08-10/08 c" xr:uid="{00000000-0004-0000-0800-0000A40C0000}"/>
    <hyperlink ref="HY25" location="null!G1384" display="[VIP]_Gong Cha_Aug 20240506_Gong Cha_3 cities" xr:uid="{00000000-0004-0000-0800-0000A50C0000}"/>
    <hyperlink ref="HZ25" location="null!G1384" display="[VIP]_Gong Cha_Aug 20240506_Gong Cha_3 cities" xr:uid="{00000000-0004-0000-0800-0000A60C0000}"/>
    <hyperlink ref="IA25" location="null!G1384" display="[VIP]_Gong Cha_Aug 20240506_Gong Cha_3 cities" xr:uid="{00000000-0004-0000-0800-0000A70C0000}"/>
    <hyperlink ref="IB25" location="null!1333:1333" display="[SuperVIP]_Gà Rán Popeyes_14-17/08_x000a_241231_Gà Rán Popeyes_9 cities" xr:uid="{00000000-0004-0000-0800-0000A80C0000}"/>
    <hyperlink ref="IC25" location="null!G1389" display="0h-16h [VIP]_Phúc Long Coffee &amp; Tea_Combo 79k 20240516_Phúc Long Coffee &amp; Tea_17 cities_x000a_16h-24h [SJBP]__Brand 50% 241231_All OTH 2025_36 cities" xr:uid="{00000000-0004-0000-0800-0000A90C0000}"/>
    <hyperlink ref="ID25" location="null!1333:1333" display="[SuperVIP]_Gà Rán Popeyes_14-17/08_x000a_241231_Gà Rán Popeyes_9 cities" xr:uid="{00000000-0004-0000-0800-0000AA0C0000}"/>
    <hyperlink ref="IE25" location="null!1333:1333" display="_x000a_&quot;[SuperVIP]_Gà Rán Popeyes_14-17/08_x000a_241231_Gà Rán Popeyes_9 cities&quot;" xr:uid="{00000000-0004-0000-0800-0000AB0C0000}"/>
    <hyperlink ref="IF25" location="null!119:119" display="[SJBP]__Brand 50% 241231_All OTH 2025_36 cities" xr:uid="{00000000-0004-0000-0800-0000AC0C0000}"/>
    <hyperlink ref="IG25" location="null!119:119" display="[SJBP]__Brand 50% 241231_All OTH 2025_36 cities" xr:uid="{00000000-0004-0000-0800-0000AD0C0000}"/>
    <hyperlink ref="IH25" location="null!1169:1169" display="[SJBP]_Brand_Food_BAU 250424_Lotteria DI_32 cities" xr:uid="{00000000-0004-0000-0800-0000AE0C0000}"/>
    <hyperlink ref="II25" location="null!G1391" display="0h-16h[SJBP]_Phúc Long Coffee &amp; Tea_10k - Aug 20240516_Phúc Long Coffee &amp; Tea_17 cities_x000a_[SJBP]_Brand_Food_BAU 250424_Lotteria DI_32 cities" xr:uid="{00000000-0004-0000-0800-0000AF0C0000}"/>
    <hyperlink ref="IJ25" location="null!1330:1330" display="[SuperVIP]_McDonald's_22-24/08_x000a_ 250707_McDonald's_6 cities" xr:uid="{00000000-0004-0000-0800-0000B00C0000}"/>
    <hyperlink ref="IK25" location="null!1330:1330" display="[SuperVIP]_McDonald's_22-24/08_x000a_ 250707_McDonald's_6 cities" xr:uid="{00000000-0004-0000-0800-0000B10C0000}"/>
    <hyperlink ref="IL25" location="null!G1379" display="[SuperVIP]_Trà Sữa May Cha_Aug 250102_Trà Sữa May Cha_7 cities" xr:uid="{00000000-0004-0000-0800-0000B20C0000}"/>
    <hyperlink ref="IM25" location="null!G1384" display="[VIP]_Gong Cha_Aug 20240506_Gong Cha_3 cities" xr:uid="{00000000-0004-0000-0800-0000B30C0000}"/>
    <hyperlink ref="IN25" location="null!G1384" display="[VIP]_Gong Cha_Aug 20240506_Gong Cha_3 cities" xr:uid="{00000000-0004-0000-0800-0000B40C0000}"/>
    <hyperlink ref="IO25" location="null!1421:1421" display="0h-16h [SJBP]_McDonald's_BAU  250707_McDonald's_6 cities_x000a_16h-24h [SuperVIP]_Gà Rán Popeyes_25-28/08_x000a_241231_Gà Rán Popeyes_9 cities" xr:uid="{00000000-0004-0000-0800-0000B50C0000}"/>
    <hyperlink ref="IP25" location="null!1334:1334" display="[SuperVIP]_Gà Rán Popeyes_25-28/08_x000a_241231_Gà Rán Popeyes_9 cities" xr:uid="{00000000-0004-0000-0800-0000B60C0000}"/>
    <hyperlink ref="IQ25" location="null!G1377" display="[VIP]_Tocotoco_Aug CT _x000a_[SJBP]_McDonald's_2T2  250707_McDonald's_6 cities (trừ CT)" xr:uid="{00000000-0004-0000-0800-0000B70C0000}"/>
    <hyperlink ref="IR25" location="null!1332:1332" display="[SuperVIP]_Gà Rán KFC_29-31/08 241231_Gà Rán KFC_25 cities" xr:uid="{00000000-0004-0000-0800-0000B80C0000}"/>
    <hyperlink ref="IS25" location="null!G1377" display="[VIP]_Tocotoco_Aug CT _x000a_[SJBP]_McDonald's_2T2  250707_McDonald's_6 cities (trừ CT)" xr:uid="{00000000-0004-0000-0800-0000B90C0000}"/>
    <hyperlink ref="IU25" location="null!1478:1478" display="[SuperVIP]_McDonald's_01-04/09_x000a_ 250707_McDonald's_6 cities" xr:uid="{00000000-0004-0000-0800-0000BA0C0000}"/>
    <hyperlink ref="IV25" location="null!119:119" display="[SJBP]__Brand 50% 241231_All OTH 2025_36 cities" xr:uid="{00000000-0004-0000-0800-0000BB0C0000}"/>
    <hyperlink ref="IW25" location="null!1478:1478" display="[SuperVIP]_McDonald's_01-04/09_x000a_ 250707_McDonald's_6 cities" xr:uid="{00000000-0004-0000-0800-0000BC0C0000}"/>
    <hyperlink ref="IX25" location="null!1478:1478" display="[SuperVIP]_McDonald's_01-04/09_x000a_ 250707_McDonald's_6 cities" xr:uid="{00000000-0004-0000-0800-0000BD0C0000}"/>
    <hyperlink ref="IY25" location="null!G1567" display="14h-24h [SuperVIP]_Trà Sữa May Cha_Sep 250102_Trà Sữa May Cha_7 cities_x000a_0h-14h SuperVIP]_Phúc Long Coffee &amp; Tea_17-19Sep 20240516_Phúc Long Coffee &amp; Tea_17 cities" xr:uid="{00000000-0004-0000-0800-0000BE0C0000}"/>
    <hyperlink ref="IZ25" location="null!1480:1480" display="[SuperVIP]_Gà Rán KFC_05-07/09_x000a_241231_Gà Rán KFC_25 cities" xr:uid="{00000000-0004-0000-0800-0000BF0C0000}"/>
    <hyperlink ref="JA25" location="null!G1567" display="[SuperVIP]_Trà Sữa May Cha_Sep 250102_Trà Sữa May Cha_7 cities" xr:uid="{00000000-0004-0000-0800-0000C00C0000}"/>
    <hyperlink ref="JB25" r:id="rId181" location="gid=1252567251&amp;range=449:449" xr:uid="{00000000-0004-0000-0800-0000C10C0000}"/>
    <hyperlink ref="JD25" location="null!G1572" display="[SuperVIP]_Phê La_9-11/9 HP,VT,HA,DL,DN,KH" xr:uid="{00000000-0004-0000-0800-0000C20C0000}"/>
    <hyperlink ref="JE25" location="null!G1571" display="[VIP]_Gong Cha_Sep 20240506_Gong Cha_3 cities" xr:uid="{00000000-0004-0000-0800-0000C30C0000}"/>
    <hyperlink ref="JF25" location="null!1479:1479" display="[SuperVIP]_McDonald's_12-14/09_x000a_250707_McDonald's_6 cities" xr:uid="{00000000-0004-0000-0800-0000C40C0000}"/>
    <hyperlink ref="JG25" location="null!1479:1479" display="[SuperVIP]_McDonald's_12-14/09_x000a_250707_McDonald's_6 cities" xr:uid="{00000000-0004-0000-0800-0000C50C0000}"/>
    <hyperlink ref="JH25" location="null!G1567" display="[SuperVIP]_Trà Sữa May Cha_Sep 250102_Trà Sữa May Cha_7 cities" xr:uid="{00000000-0004-0000-0800-0000C60C0000}"/>
    <hyperlink ref="JI25" location="null!G1571" display="[VIP]_Gong Cha_Sep 20240506_Gong Cha_3 cities" xr:uid="{00000000-0004-0000-0800-0000C70C0000}"/>
    <hyperlink ref="JJ25" location="null!G1571" display="[VIP]_Gong Cha_Sep 20240506_Gong Cha_3 cities" xr:uid="{00000000-0004-0000-0800-0000C80C0000}"/>
    <hyperlink ref="JK25" location="null!G1574" display="0h-16h [SuperVIP]_Phúc Long Coffee &amp; Tea_17-19Sep 20240516_Phúc Long Coffee &amp; Tea_17 cities_x000a_16h-24h[SJBP]__Brand 50% 241231_All OTH 2025_36 cities" xr:uid="{00000000-0004-0000-0800-0000C90C0000}"/>
    <hyperlink ref="JL25" location="null!1482:1482" display="[SuperVIP]_Gà Rán Popeyes_18-21/09_x000a_241231_Gà Rán Popeyes_9 cities" xr:uid="{00000000-0004-0000-0800-0000CA0C0000}"/>
    <hyperlink ref="JM25" location="null!G1574" display="0h-16h [SuperVIP]_Phúc Long Coffee &amp; Tea_17-19Sep 20240516_Phúc Long Coffee &amp; Tea_17 cities_x000a_16h-24h [SJBP]__Brand 50% 241231_All OTH 2025_36 cities" xr:uid="{00000000-0004-0000-0800-0000CB0C0000}"/>
    <hyperlink ref="JN25" location="null!1482:1482" display="[SuperVIP]_Gà Rán Popeyes_18-21/09_x000a_241231_Gà Rán Popeyes_9 cities" xr:uid="{00000000-0004-0000-0800-0000CC0C0000}"/>
    <hyperlink ref="JO25" location="null!1666:1666" display="[SJBP]_McDonald's_2t2_x000a_ 250707_McDonald's_6 cities" xr:uid="{00000000-0004-0000-0800-0000CD0C0000}"/>
    <hyperlink ref="JP25" location="null!G1672" display="0h-16h [SJBP]_Phúc Long Coffee &amp; Tea_Combo 109k 20240516_Phúc Long Coffee &amp; Tea_17 cities_x000a_16h-24h [SJBP]__Brand 50% 241231_All OTH 2025_36 cities" xr:uid="{00000000-0004-0000-0800-0000CE0C0000}"/>
    <hyperlink ref="JQ25" location="null!G1672" display="0h-16h [SJBP]_Phúc Long Coffee &amp; Tea_Combo 109k 20240516_Phúc Long Coffee &amp; Tea_17 cities_x000a_16h-24h [SJBP]__Brand 50% 241231_All OTH 2025_36 cities" xr:uid="{00000000-0004-0000-0800-0000CF0C0000}"/>
    <hyperlink ref="JR25" location="null!119:119" display="[SJBP]__Brand 50% 241231_All OTH 2025_36 cities" xr:uid="{00000000-0004-0000-0800-0000D00C0000}"/>
    <hyperlink ref="JS25" location="null!119:119" display="_x000a_0h-16h [SJBP]_Phúc Long Coffee &amp; Tea_M2T1- Sep 20240516_Phúc Long Coffee &amp; Tea_17 cities_x000a_16h-24h [SJBP]__Brand 50% 241231_All OTH 2025_36 cities" xr:uid="{00000000-0004-0000-0800-0000D10C0000}"/>
    <hyperlink ref="JT25" location="null!1481:1481" display="[SuperVIP]_Gà Rán KFC_26-28/09 241231_Gà Rán KFC_25 cities" xr:uid="{00000000-0004-0000-0800-0000D20C0000}"/>
    <hyperlink ref="JU25" location="null!1666:1666" display="[SJBP]_McDonald's_2t2_x000a_ 250707_McDonald's_6 cities" xr:uid="{00000000-0004-0000-0800-0000D30C0000}"/>
    <hyperlink ref="JV25" location="null!1481:1481" display="[SuperVIP]_Gà Rán KFC_26-28/09 241231_Gà Rán KFC_25 cities" xr:uid="{00000000-0004-0000-0800-0000D40C0000}"/>
    <hyperlink ref="JW25" location="null!G1568" display="[VIP]_Trà Sữa May Cha_Sep 250102_Trà Sữa May Cha_7 cities" xr:uid="{00000000-0004-0000-0800-0000D50C0000}"/>
    <hyperlink ref="JX25" location="null!1666:1666" display="[SJBP]_McDonald's_2t2_x000a_ 250707_McDonald's_6 cities" xr:uid="{00000000-0004-0000-0800-0000D60C0000}"/>
    <hyperlink ref="JZ25" location="null!G1826" display="[VIP]_Gong Cha_Oct 20240506_Gong Cha_3 cities" xr:uid="{00000000-0004-0000-0800-0000D70C0000}"/>
    <hyperlink ref="KA25" location="null!1739:1739" display="[SuperVIP]_Gà Rán Popeyes_02-05/10_x000a_241231_Gà Rán Popeyes_9 cities" xr:uid="{00000000-0004-0000-0800-0000D80C0000}"/>
    <hyperlink ref="KB25" location="null!G1818" display="[VIP]_Trà Sữa May Cha_Oct 250102_Trà Sữa May Cha_7 cities" xr:uid="{00000000-0004-0000-0800-0000D90C0000}"/>
    <hyperlink ref="KC25" location="null!1739:1739" display="[SuperVIP]_Gà Rán Popeyes_02-05/10_x000a_241231_Gà Rán Popeyes_9 cities" xr:uid="{00000000-0004-0000-0800-0000DA0C0000}"/>
    <hyperlink ref="KD25" location="null!G1818" display="[VIP]_Trà Sữa May Cha_Oct 250102_Trà Sữa May Cha_7 cities" xr:uid="{00000000-0004-0000-0800-0000DB0C0000}"/>
    <hyperlink ref="KE25" location="null!G1838" display="0h-16h[SuperVIP]_Phúc Long Coffee &amp; Tea_79k 20240516_Phúc Long Coffee &amp; Tea_17 cities_x000a_16h-24h [SJBP]__Brand 50% 241231_All OTH 2025_36 cities" xr:uid="{00000000-0004-0000-0800-0000DC0C0000}"/>
    <hyperlink ref="KF25" location="null!G1838" display="0h-16h[SuperVIP]_Phúc Long Coffee &amp; Tea_79k 20240516_Phúc Long Coffee &amp; Tea_17 cities_x000a_16h-24h [SJBP]__Brand 50% 241231_All OTH 2025_36 cities" xr:uid="{00000000-0004-0000-0800-0000DD0C0000}"/>
    <hyperlink ref="KG25" location="null!1741:1741" display="[VIP]_Gà Rán Texas Chicken_06-09/10_x000a_250102_Gà Rán Texas Chicken_6 cities" xr:uid="{00000000-0004-0000-0800-0000DE0C0000}"/>
    <hyperlink ref="KH25" r:id="rId182" location="gid=1252567251&amp;range=512:512" xr:uid="{00000000-0004-0000-0800-0000DF0C0000}"/>
    <hyperlink ref="KJ25" location="null!G1817" display="[SuperVIP]_Trà Sữa May Cha_Oct  250102_Trà Sữa May Cha_7 cities" xr:uid="{00000000-0004-0000-0800-0000E00C0000}"/>
    <hyperlink ref="KK25" location="null!G1817" display="[SuperVIP]_Trà Sữa May Cha_Oct  250102_Trà Sữa May Cha_7 cities" xr:uid="{00000000-0004-0000-0800-0000E10C0000}"/>
    <hyperlink ref="KL25" location="null!1884:1884" display="[VIP]_Gà Rán Texas Chicken_13-16/10_x000a_250102_Gà Rán Texas Chicken_6 cities" xr:uid="{00000000-0004-0000-0800-0000E20C0000}"/>
    <hyperlink ref="KM25" location="null!1794:1794" display="[SuperVIP]_Starbucks Coffee_14-16.10 250822_Starbucks Coffee_13 cities" xr:uid="{00000000-0004-0000-0800-0000E30C0000}"/>
    <hyperlink ref="KN25" location="null!1856:1856" display="[SJBP]_McDonald's_2/10 - 22/10_x000a_ 250707_McDonald's_6 cities" xr:uid="{00000000-0004-0000-0800-0000E40C0000}"/>
    <hyperlink ref="KO25" location="null!G1836" display="0h-16h[SJBP]_Phúc Long Coffee &amp; Tea_10k - Oct 20240516_Phúc Long Coffee &amp; Tea_17 cities_x000a_16h-24h [VIP]_Gà Rán Texas Chicken_13-16/10_x000a_250102_Gà Rán Texas Chicken_6 cities&quot;" xr:uid="{00000000-0004-0000-0800-0000E50C0000}"/>
    <hyperlink ref="KP25" location="null!1745:1745" display="[SuperVIP]_McDonald's_17-19/10_x000a_ 250707_McDonald's_6 cities" xr:uid="{00000000-0004-0000-0800-0000E60C0000}"/>
    <hyperlink ref="KQ25" location="null!1897:1897" display="[PNS]_Pepsi Meal_Oct_CT, KH, BH, HP, Hue, BD" xr:uid="{00000000-0004-0000-0800-0000E70C0000}"/>
    <hyperlink ref="KR25" location="null!1843:1843" display="[SJBP]_Gà Rán Popeyes_BOGO_x000a_241231_Gà Rán Popeyes_9 cities" xr:uid="{00000000-0004-0000-0800-0000E80C0000}"/>
    <hyperlink ref="KT25" location="null!G1835" display="0h-16h  [SJBP]_Phúc Long Coffee &amp; Tea_Combo 119k 20240516_Phúc Long Coffee &amp; Tea_17 cities_x000a_16h-24h  [SJBP]__Brand 50% 241231_All OTH 2025_36 cities" xr:uid="{00000000-0004-0000-0800-0000E90C0000}"/>
    <hyperlink ref="KU25" location="null!G1835" display="0h-16h  [SJBP]_Phúc Long Coffee &amp; Tea_Combo 119k 20240516_Phúc Long Coffee &amp; Tea_17 cities_x000a_16h-24h [SJBP]__Brand 50% 241231_All OTH 2025_36 cities" xr:uid="{00000000-0004-0000-0800-0000EA0C0000}"/>
    <hyperlink ref="KV25" location="null!1747:1747" display="[VIP]_Gà Rán Popeyes_20-23/10" xr:uid="{00000000-0004-0000-0800-0000EB0C0000}"/>
    <hyperlink ref="KW25" location="null!1748:1748" display="[SuperVIP]_McDonald's_24-26/10" xr:uid="{00000000-0004-0000-0800-0000EC0C0000}"/>
    <hyperlink ref="KX25" location="null!1748:1748" display="[SuperVIP]_McDonald's_24-26/10" xr:uid="{00000000-0004-0000-0800-0000ED0C0000}"/>
    <hyperlink ref="KY25" location="null!G1817" display="[SuperVIP]_Trà Sữa May Cha_Oct  250102_Trà Sữa May Cha_7 cities" xr:uid="{00000000-0004-0000-0800-0000EE0C0000}"/>
    <hyperlink ref="KZ25" location="null!1750:1750" display="[SuperVIP]_Gà Rán KFC_27-29/10" xr:uid="{00000000-0004-0000-0800-0000EF0C0000}"/>
    <hyperlink ref="LA25" location="null!1750:1750" display="[SuperVIP]_Gà Rán KFC_27-29/10" xr:uid="{00000000-0004-0000-0800-0000F00C0000}"/>
    <hyperlink ref="LB25" location="null!G1826" display="[VIP]_Gong Cha_Oct 20240506_Gong Cha_3 cities" xr:uid="{00000000-0004-0000-0800-0000F10C0000}"/>
    <hyperlink ref="LC25" location="null!G1838" display="0h-17h [SuperVIP]_Phúc Long Coffee &amp; Tea_79k 20240516_Phúc Long Coffee &amp; Tea_17 cities_x000a_17h-24h [SJBP]__Brand 50% 241231_All OTH 2025_36 cities" xr:uid="{00000000-0004-0000-0800-0000F20C0000}"/>
    <hyperlink ref="LD25" location="null!G1953" display="0h-13h[SJBP]_Phúc Long Coffee &amp; Tea_Halloween  20240516_Phúc Long Coffee &amp; Tea_17 cities _x000a_13h-16h[SuperVIP]_Phúc Long Coffee &amp; Tea_79k  20240516_Phúc Long Coffee &amp; Tea_17 cities_x000a_16h-24h [SuperVIP]_McDonald's_31/10-02/11" xr:uid="{00000000-0004-0000-0800-0000F30C0000}"/>
    <hyperlink ref="LF25" location="null!1897:1897" display="[PNS]_Pepsi Meal_Oct_CT, KH, BH, HP, Hue, BD" xr:uid="{00000000-0004-0000-0800-0000F40C0000}"/>
    <hyperlink ref="LG25" location="null!G2032" display="[SuperVIP]_Trà Sữa May Cha_9k_Nov 250102_Trà Sữa May Cha_7 cities" xr:uid="{00000000-0004-0000-0800-0000F50C0000}"/>
    <hyperlink ref="LH25" location="null!G2051" display="[SuperVIP]_Phúc Long Coffee &amp; Tea_79k  20240516_Phúc Long Coffee &amp; Tea_17 cities" xr:uid="{00000000-0004-0000-0800-0000F60C0000}"/>
    <hyperlink ref="LI25" location="null!G2036" display="[VIP]_Gong Cha_4-7Nov 20240506_Gong Cha_3 cities" xr:uid="{00000000-0004-0000-0800-0000F70C0000}"/>
    <hyperlink ref="LK25" location="null!G2036" display="[VIP]_Gong Cha_4-7Nov 20240506_Gong Cha_3 cities_x000a__x000a_[SuperVIP]_Highlands Coffee_3-7.11 Cần Thơ, Hải Phòng, Huế, Bình Dương, Vũng Tàu, Bắc Ninh, Quảng Nam, Quảng Ninh, Thái Nguyên, Nghệ An,Đắk Lắk, Thanh Hóa, Bình Định, Bình Thuận, Long An, An Giang, Tiền Giang, Hai Duong, Nam Dinh City, Dong Thap, Kien Giang, Phu Yen, Bac Lieu, Ben Tre, Ca Mau, Hau Giang, Soc Trang, Tra Vinh, Vinh Long, Binh Phuoc, Gia Lai, Ninh Thuan, Tay Ninh" xr:uid="{00000000-0004-0000-0800-0000F80C0000}"/>
    <hyperlink ref="LL25" location="null!G2033" display="[VIP]_Trà Sữa May Cha_Nov  250102_Trà Sữa May Cha_7 cities" xr:uid="{00000000-0004-0000-0800-0000F90C0000}"/>
    <hyperlink ref="LM25" location="null!1985:1985" display="[PNS]_Mega Sprite Fest_Nov_CT, HP, KH" xr:uid="{00000000-0004-0000-0800-0000FA0C0000}"/>
    <hyperlink ref="LN25" location="null!G2033" display="[VIP]_Trà Sữa May Cha_Nov  250102_Trà Sữa May Cha_7 cities" xr:uid="{00000000-0004-0000-0800-0000FB0C0000}"/>
    <hyperlink ref="LO25" r:id="rId183" location="gid=1252567251&amp;range=574:574" xr:uid="{00000000-0004-0000-0800-0000FC0C0000}"/>
    <hyperlink ref="LQ25" location="null!2016:2016" display="[SuperVIP]_Highlands Coffee_11-14.11 241231_Highlands Coffee_36 cities" xr:uid="{00000000-0004-0000-0800-0000FD0C0000}"/>
    <hyperlink ref="LR25" location="null!1938:1938" display="[SuperVIP]_Gà Rán Popeyes_13-16/11" xr:uid="{00000000-0004-0000-0800-0000FE0C0000}"/>
    <hyperlink ref="LV25" location="null!2027:2027" display="[SJBP]_Starbucks Coffee_WC Mon 250822_Starbucks Coffee_13 cities" xr:uid="{00000000-0004-0000-0800-0000FF0C0000}"/>
    <hyperlink ref="MA25" location="null!G2032" display="[SuperVIP]_Trà Sữa May Cha_9k_Nov 250102_Trà Sữa May Cha_7 cities" xr:uid="{00000000-0004-0000-0800-0000000D0000}"/>
    <hyperlink ref="MB25" location="null!G2032" display="[SuperVIP]_Trà Sữa May Cha_9k_Nov 250102_Trà Sữa May Cha_7 cities" xr:uid="{00000000-0004-0000-0800-0000010D0000}"/>
    <hyperlink ref="MC25" location="null!1944:1944" display="10h-13h+16h-24h [SuperVIP]_Gà Rán KFC_24-27/11_x000a_0h-10h+13h-16h [SJBP]__Brand 50% 241231_All OTH 2025_36 cities" xr:uid="{00000000-0004-0000-0800-0000020D0000}"/>
    <hyperlink ref="MD25" location="null!G2051" display="[SuperVIP]_Phúc Long Coffee &amp; Tea_79k  20240516_Phúc Long Coffee &amp; Tea_17 cities" xr:uid="{00000000-0004-0000-0800-0000030D0000}"/>
    <hyperlink ref="ME25" location="null!2019:2019" display="[SuperVIP]_Starbucks Coffee_25-27.11 250822_Starbucks Coffee_13 cities" xr:uid="{00000000-0004-0000-0800-0000040D0000}"/>
    <hyperlink ref="MF25" location="null!G2050" display="[SJBP]_Phúc Long Coffee &amp; Tea_M2T1- Nov 20240516_Phúc Long Coffee &amp; Tea_17 cities" xr:uid="{00000000-0004-0000-0800-0000050D0000}"/>
    <hyperlink ref="MH25" location="null!2066:2066" display="[SJBP]_Gà Rán Popeyes_BOGO NW" xr:uid="{00000000-0004-0000-0800-0000060D0000}"/>
    <hyperlink ref="MI25" location="null!1945:1945" display="[SuperVIP]_McDonald's_28-30/11" xr:uid="{00000000-0004-0000-0800-0000070D0000}"/>
    <hyperlink ref="MK25" location="null!G2209" display="0h-16h[SuperVIP]_Phúc Long Coffee &amp; Tea_79k 20240516_Phúc Long Coffee &amp; Tea_17 cities_x000a_16h-24h [SJBP]__Brand 50% 241231_All OTH 2025_36 cities" xr:uid="{00000000-0004-0000-0800-0000080D0000}"/>
    <hyperlink ref="MM25" location="null!G2209" display="0h-16h[SuperVIP]_Phúc Long Coffee &amp; Tea_79k 20240516_Phúc Long Coffee &amp; Tea_17 cities_x000a_16h-24h [SJBP]__Brand 50% 241231_All OTH 2025_36 cities" xr:uid="{00000000-0004-0000-0800-0000090D0000}"/>
    <hyperlink ref="MN25" location="null!2160:2160" display="[SuperVIP]_Highlands Coffee_1-5.12 241231_Highlands Coffee_36 cities" xr:uid="{00000000-0004-0000-0800-00000A0D0000}"/>
    <hyperlink ref="MR25" location="null!2161:2161" display="[SuperVIP]_Highlands Coffee_8-12.12 241231_Highlands Coffee_36 cities" xr:uid="{00000000-0004-0000-0800-00000B0D0000}"/>
    <hyperlink ref="MT25" location="null!G2110" display="[SuperVIP]_Phê La_10-12Dec HD,BD,DL,HA,HP,KH,DN,TH,VT_x000a__x000a_[SuperVIP]_Highlands Coffee_8-12.12 Cần Thơ, Huế, Bắc Ninh, Quảng Ninh, Thái Nguyên, Nghệ An,Đắk Lắk, Bình Định, Bình Thuận, Long An, An Giang, Tiền Giang, Nam Dinh City, Dong Thap, Kien Giang, Phu Yen, Bac Lieu, Ben Tre, Ca Mau, Hau Giang, Soc Trang, Tra Vinh, Vinh Long, Binh Phuoc, Gia Lai, Ninh Thuan, Tay Ninh" xr:uid="{00000000-0004-0000-0800-00000C0D0000}"/>
    <hyperlink ref="MU25" location="null!G2212" display="[SuperVIP]_Phúc Long Coffee &amp; Tea_99k  20240516_Phúc Long Coffee &amp; Tea_17 cities" xr:uid="{00000000-0004-0000-0800-00000D0D0000}"/>
    <hyperlink ref="MX25" location="null!2134:2134" display="[SuperVIP]_McDonald's_12-14/12" xr:uid="{00000000-0004-0000-0800-00000E0D0000}"/>
    <hyperlink ref="MY25" location="null!G2209" display="0h-16h[SuperVIP]_Phúc Long Coffee &amp; Tea_79k 20240516_Phúc Long Coffee &amp; Tea_17 cities_x000a_16h-24h [SJBP]__Brand 50% 241231_All OTH 2025_36 cities" xr:uid="{00000000-0004-0000-0800-00000F0D0000}"/>
    <hyperlink ref="NL25" location="null!2300:2300" display="[PNS]_Pepsi FF37_Dec_CT, KH, BH, HP, Hue, BD" xr:uid="{00000000-0004-0000-0800-0000100D0000}"/>
    <hyperlink ref="NR25" location="null!G2355" display="[VIP]_Gà Rán KFC_2-4Jan 241231_Gà Rán KFC_25 cities" xr:uid="{00000000-0004-0000-0800-0000110D0000}"/>
    <hyperlink ref="NS25" location="null!G2355" display="[VIP]_Gà Rán KFC_2-4Jan 241231_Gà Rán KFC_25 cities" xr:uid="{00000000-0004-0000-0800-0000120D0000}"/>
    <hyperlink ref="NT25" location="null!G2355" display="[VIP]_Gà Rán KFC_2-4Jan 241231_Gà Rán KFC_25 cities" xr:uid="{00000000-0004-0000-0800-0000130D0000}"/>
    <hyperlink ref="NU25" location="null!G2356" display="10h-13h+16h-19h [VIP]_Lotteria DI_5-8Jan 241231_Lotteria DI_27 cities_x000a_13h-16h+19h-24h [VIP]_Gong Cha_5-7Jan 20240506_Gong Cha_3 cities" xr:uid="{00000000-0004-0000-0800-0000140D0000}"/>
    <hyperlink ref="NV25" location="null!G2356" display="10h-13h+16h-19h [VIP]_Lotteria DI_5-8Jan 241231_Lotteria DI_27 cities_x000a_13h-16h+19h-24h [VIP]_Gong Cha_5-7Jan 20240506_Gong Cha_3 cities" xr:uid="{00000000-0004-0000-0800-0000150D0000}"/>
    <hyperlink ref="NW25" location="null!2444:2444" display="[SuperVIP]_Starbucks Coffee_Matcha 6-8/1" xr:uid="{00000000-0004-0000-0800-0000160D0000}"/>
    <hyperlink ref="NX25" location="null!G2356" display="10h-13h+16h-24h [VIP]_Lotteria DI_5-8Jan 241231_Lotteria DI_27 cities_x000a_0h-10h+13h-16h [VIP]_Phúc Long Coffee &amp; Tea_Combo 79k_Jan 20240516_Phúc Long Coffee &amp; Tea_17 cities" xr:uid="{00000000-0004-0000-0800-0000170D0000}"/>
    <hyperlink ref="NY25" location="null!G2360" display="[VIP]_McDonald's_9-11Jan 250416_McDonald's_5 cities" xr:uid="{00000000-0004-0000-0800-0000180D0000}"/>
    <hyperlink ref="NZ25" location="null!G2360" display="[VIP]_McDonald's_9-11Jan 250416_McDonald's_5 cities" xr:uid="{00000000-0004-0000-0800-0000190D0000}"/>
    <hyperlink ref="OA25" location="null!G2360" display="[VIP]_McDonald's_9-11Jan 250416_McDonald's_5 cities" xr:uid="{00000000-0004-0000-0800-00001A0D0000}"/>
    <hyperlink ref="OB25" location="null!G2362" display="[VIP]_Gà Rán KFC_12-15Jan 241231_Gà Rán KFC_25 cities" xr:uid="{00000000-0004-0000-0800-00001B0D0000}"/>
    <hyperlink ref="OC25" location="null!G2362" display="10h-13h+16h-24h [VIP]_Gà Rán KFC_12-15Jan 241231_Gà Rán KFC_25 cities_x000a_0h-10h+13h-16h [SuperVIP]_Phê La_12-14Jan HD,BD,DL,HA,HP,KH,DN,TH,VT" xr:uid="{00000000-0004-0000-0800-00001C0D0000}"/>
    <hyperlink ref="OD25" location="null!G2362" display="[VIP]_Gà Rán KFC_12-15Jan 241231_Gà Rán KFC_25 cities" xr:uid="{00000000-0004-0000-0800-00001D0D0000}"/>
    <hyperlink ref="OF25" location="null!G2365" display="0h-13h+16h-19h[SuperVIP]_McDonald's_16-18Jan 250416_McDonald's_5 cities_x000a_13h-16h+19h-24h[VIP]_Trà Sữa May Cha_16-18Jan 250102_Trà Sữa May Cha_7 cities" xr:uid="{00000000-0004-0000-0800-00001E0D0000}"/>
    <hyperlink ref="OG25" location="null!G2365" display="0h-13h+16h-19h[SuperVIP]_McDonald's_16-18Jan 250416_McDonald's_5 cities_x000a_13h-16h+19h-24h[VIP]_Trà Sữa May Cha_16-18Jan 250102_Trà Sữa May Cha_7 cities" xr:uid="{00000000-0004-0000-0800-00001F0D0000}"/>
    <hyperlink ref="OH25" location="null!G2365" display="0h-13h+16h-19h[SuperVIP]_McDonald's_16-18Jan 250416_McDonald's_5 cities_x000a_13h-16h+19h-24h[VIP]_Trà Sữa May Cha_16-18Jan 250102_Trà Sữa May Cha_7 cities" xr:uid="{00000000-0004-0000-0800-0000200D0000}"/>
    <hyperlink ref="OK25" location="null!G2358" display="0h-16h [VIP]_Phúc Long Coffee &amp; Tea_Combo 79k_Jan 20240516_Phúc Long Coffee &amp; Tea_17 cities_x000a_16h-24h[VIP]_Gà Rán Texas Chicken_Jan 250102_Gà Rán Texas Chicken_6 cities" xr:uid="{00000000-0004-0000-0800-0000210D0000}"/>
    <hyperlink ref="OL25" location="null!G2368" display="10h-13h+16h-24h[VIP]_Gà Rán Texas Chicken_Jan 250102_Gà Rán Texas Chicken_6 cities_x000a_0h-10h+13h-16h [VIP]_Phúc Long Coffee &amp; Tea_Combo 79k_Jan 20240516_Phúc Long Coffee &amp; Tea_17 cities" xr:uid="{00000000-0004-0000-0800-0000220D0000}"/>
    <hyperlink ref="OM25" location="null!G2358" display="0h-10h+13h-16h [VIP]_Phúc Long Coffee &amp; Tea_Combo 79k_Jan 20240516_Phúc Long Coffee &amp; Tea_17 cities_x000a_10h-13h+16h-24h [SuperVIP]_Lotteria DI_22-25Jan 241231_Lotteria DI_27 cities" xr:uid="{00000000-0004-0000-0800-0000230D0000}"/>
    <hyperlink ref="ON25" location="null!G2373" display="0h-10h+13h-16h+19h-24h [SuperVIP]_Trà Sữa May Cha_23-25Jan 250102_Trà Sữa May Cha_7 cities_x000a_10h-13h+16h-19h [SuperVIP]_Lotteria DI_22-25Jan 241231_Lotteria DI_27 cities" xr:uid="{00000000-0004-0000-0800-0000240D0000}"/>
    <hyperlink ref="OO25" location="null!G2372" display="SuperVIP]_Lotteria DI_22-25Jan 241231_Lotteria DI_27 cities" xr:uid="{00000000-0004-0000-0800-0000250D0000}"/>
    <hyperlink ref="OP25" location="null!G2376" display="0h-16h [SuperVIP]_Phê La_26-30Jan HD,BD,DL,HA,HP,KH,DN,TH,VT_x000a_16h-24h [SJBP]_Gà Rán Popeyes_OTH_Jan 241231_Gà Rán Popeyes_9 cities" xr:uid="{00000000-0004-0000-0800-0000260D0000}"/>
    <hyperlink ref="OQ25" location="null!G2374" display="10h-13h+16h-24h [VIP]_Gà Rán Popeyes_Jan 241231_Gà Rán Popeyes_9 cities_x000a_0h-10h +13h-16h [SuperVIP]_Phê La_26-30Jan HD,BD,DL,HA,HP,KH,DN,TH,VT" xr:uid="{00000000-0004-0000-0800-0000270D0000}"/>
    <hyperlink ref="OR25" location="null!G2374" display="10h-13h+16h-24h [VIP]_Gà Rán Popeyes_Jan 241231_Gà Rán Popeyes_9 cities_x000a_0h-10h +13h-16h  [VIP]_Phúc Long Coffee &amp; Tea_Combo 99k_Jan 20240516_Phúc Long Coffee &amp; Tea_17 cities" xr:uid="{00000000-0004-0000-0800-0000280D0000}"/>
    <hyperlink ref="OS25" location="null!G2374" display="10h-13h+16h-24h [VIP]_Gà Rán Popeyes_Jan 241231_Gà Rán Popeyes_9 cities_x000a_0h-10h +13h-16h [SuperVIP]_Phê La_26-30Jan HD,BD,DL,HA,HP,KH,DN,TH,VT" xr:uid="{00000000-0004-0000-0800-0000290D0000}"/>
    <hyperlink ref="OT25" location="null!G2374" display="10h-13h+16h-24h [VIP]_Gà Rán Popeyes_Jan 241231_Gà Rán Popeyes_9 cities_x000a_0h-10h +13h-16h [SuperVIP]_Phê La_26-30Jan HD,BD,DL,HA,HP,KH,DN,TH,VT" xr:uid="{00000000-0004-0000-0800-00002A0D0000}"/>
    <hyperlink ref="OU25" location="null!G2374" display="[VIP]_Gà Rán Popeyes_Jan 241231_Gà Rán Popeyes_9 cities" xr:uid="{00000000-0004-0000-0800-00002B0D0000}"/>
    <hyperlink ref="OW25" location="null!G2561" display="[SuperVIP]_Gà Rán KFC_1-3Feb 260106_Gà Rán KFC_31 cities" xr:uid="{00000000-0004-0000-0800-00002C0D0000}"/>
    <hyperlink ref="OY25" location="null!G2554" display="0h-10h+13h-16h[VIP]_Gong Cha_2-4Feb 260109_Gong Cha_7 cities_x000a_10h-13h+16h-24h[SuperVIP]_Gà Rán KFC_1-3Feb 260106_Gà Rán KFC_31 cities" xr:uid="{00000000-0004-0000-0800-00002D0D0000}"/>
    <hyperlink ref="OZ25" location="null!G2554" display="[VIP]_Gong Cha_2-4Feb 260109_Gong Cha_7 cities" xr:uid="{00000000-0004-0000-0800-00002E0D0000}"/>
    <hyperlink ref="PB25" location="null!G2557" display="0h-10h+13h-16h [VIP]_Phúc Long Coffee &amp; Tea_Combo 79k_Feb 260106_Phúc Long Coffee &amp; Tea_20 cities_x000a_10h-13h+16h-24h[SuperVIP]_Lotteria DI_6-8Feb 260116_Lotteria_41 cities" xr:uid="{00000000-0004-0000-0800-00002F0D0000}"/>
    <hyperlink ref="PC25" location="null!G2562" display="[VIP]_McDonald's_Feb pack 1 251025_McDonald's_7 cities" xr:uid="{00000000-0004-0000-0800-0000300D0000}"/>
    <hyperlink ref="PD25" location="null!2506:2506" display="[PNS]_Coke Tết_Jan_Feb_HP, KH, CT" xr:uid="{00000000-0004-0000-0800-0000310D0000}"/>
    <hyperlink ref="PE25" location="null!G2569" display="[SuperVIP]_Gà Rán Popeyes_Feb 241231_Gà Rán Popeyes_9 cities" xr:uid="{00000000-0004-0000-0800-0000320D0000}"/>
    <hyperlink ref="PF25" location="null!G2568" display="[VIP]_Lotteria DI_10-13Feb 260116_Lotteria_41 cities" xr:uid="{00000000-0004-0000-0800-0000330D0000}"/>
    <hyperlink ref="PG25" location="null!G2558" display="0h-16h [VIP]_Phúc Long Coffee &amp; Tea_Combo 99k_Feb 260106_Phúc Long Coffee &amp; Tea_20 cities_x000a__x000a_16-24h [SJBP]__Brand 50% 260106_All OTH Brand 2026_41 cities" xr:uid="{00000000-0004-0000-0800-0000340D0000}"/>
    <hyperlink ref="PH25" location="null!G2558" display="0h-16h [VIP]_Phúc Long Coffee &amp; Tea_Combo 99k_Feb 260106_Phúc Long Coffee &amp; Tea_20 cities_x000a__x000a_16-24h [SJBP]__Brand 50% 260106_All OTH Brand 2026_41 cities" xr:uid="{00000000-0004-0000-0800-0000350D0000}"/>
    <hyperlink ref="PI25" location="null!G2558" display="0h-16h [VIP]_Phúc Long Coffee &amp; Tea_Combo 99k_Feb 260106_Phúc Long Coffee &amp; Tea_20 cities_x000a__x000a_16-24h [SJBP]__Brand 50% 260106_All OTH Brand 2026_41 cities" xr:uid="{00000000-0004-0000-0800-0000360D0000}"/>
    <hyperlink ref="PS25" location="null!G2557" display="0h-16h [VIP]_Phúc Long Coffee &amp; Tea_Combo 79k_Feb 260106_Phúc Long Coffee &amp; Tea_20 cities_x000a_16h-24h[SJBP]__Brand 50% 260106_All OTH Brand 2026_41 cities" xr:uid="{00000000-0004-0000-0800-0000370D0000}"/>
    <hyperlink ref="PT25" location="null!G2557" display="0h-16h [VIP]_Phúc Long Coffee &amp; Tea_Combo 79k_Feb 260106_Phúc Long Coffee &amp; Tea_20 cities_x000a_ 16h-24h [SJBP]_Gà Rán Popeyes_OTH_Feb 241231_Gà Rán Popeyes_9 cities" xr:uid="{00000000-0004-0000-0800-0000380D0000}"/>
    <hyperlink ref="PU25" location="null!G2560" display=" 0h-16h[VIP]_Phê La_23-25Feb 260116_Phê La_11 cities_x000a_16h-24h [SuperVIP]_The Coffee House_25-27.2 251014_The Coffee House_8 cities" xr:uid="{00000000-0004-0000-0800-0000390D0000}"/>
    <hyperlink ref="PV25" location="null!G2563" display="[SuperVIP]_Gà Rán KFC_26-28Feb 260106_Gà Rán KFC_31 cities" xr:uid="{00000000-0004-0000-0800-00003A0D0000}"/>
    <hyperlink ref="PW25" location="null!G2563" display="[SuperVIP]_Gà Rán KFC_26-28Feb 260106_Gà Rán KFC_31 cities" xr:uid="{00000000-0004-0000-0800-00003B0D0000}"/>
    <hyperlink ref="PX25" location="null!G2563" display="[SuperVIP]_Gà Rán KFC_26-28Feb 260106_Gà Rán KFC_31 cities" xr:uid="{00000000-0004-0000-0800-00003C0D0000}"/>
    <hyperlink ref="PZ25" location="null!G2654" display="[SuperVIP]_Trà Sữa May Cha_Mar 260106_Trà Sữa May Cha_9 cities" xr:uid="{00000000-0004-0000-0800-00003D0D0000}"/>
    <hyperlink ref="QA25" location="null!G2664" display="0h-16h [VIP]_Phúc Long Coffee &amp; Tea_Combo 99k_Mar 260106_Phúc Long Coffee &amp; Tea_20 cities" xr:uid="{00000000-0004-0000-0800-00003E0D0000}"/>
    <hyperlink ref="QC25" location="null!G2658" display="0h-16h[SuperVIP]_Phê La_2-4Mar 260116_Phê La_11 cities" xr:uid="{00000000-0004-0000-0800-00003F0D0000}"/>
    <hyperlink ref="QD25" location="null!G2675" display="[SuperVIP]_Highlands Coffee_Mar 260106_Highlands Coffee_41 cities" xr:uid="{00000000-0004-0000-0800-0000400D0000}"/>
    <hyperlink ref="QE25" location="null!G2665" display="0h-16h [SuperVIP]_Phúc Long Coffee &amp; Tea_Combo 88k_Mar 260106_Phúc Long Coffee &amp; Tea_20 citie" xr:uid="{00000000-0004-0000-0800-0000410D0000}"/>
    <hyperlink ref="QJ25" location="null!G2676" display="[SuperVIP]_Highlands Coffee_9-13Mar 260106_Highlands Coffee_41 cities" xr:uid="{00000000-0004-0000-0800-0000420D0000}"/>
    <hyperlink ref="QK25" location="null!G2668" display="0h-16h[SJBP]_Phúc Long Coffee &amp; Tea_Combo 119k_Mar 260106_Phúc Long Coffee &amp; Tea_20 cities" xr:uid="{00000000-0004-0000-0800-0000430D0000}"/>
    <hyperlink ref="QP25" location="null!G2677" display="[SuperVIP]_Highlands Coffee_16-20Mar 260106_Highlands Coffee_41 cities" xr:uid="{00000000-0004-0000-0800-0000440D0000}"/>
    <hyperlink ref="QR25" location="null!G2669" display="0h-16h [SJBP]_Phúc Long Coffee &amp; Tea_M2T1_Mar 260106_Phúc Long Coffee &amp; Tea_20 cities" xr:uid="{00000000-0004-0000-0800-0000450D0000}"/>
    <hyperlink ref="QS25" location="null!G2668" display="0h-16h[SJBP]_Phúc Long Coffee &amp; Tea_Combo 119k_Mar 260106_Phúc Long Coffee &amp; Tea_20 cities" xr:uid="{00000000-0004-0000-0800-0000460D0000}"/>
    <hyperlink ref="QX25" location="null!G2663" display="0h-16h [VIP]_Phúc Long Coffee &amp; Tea_Combo 79k_Mar 260106_Phúc Long Coffee &amp; Tea_20 cities" xr:uid="{00000000-0004-0000-0800-0000470D0000}"/>
    <hyperlink ref="QY25" location="null!G2663" display="0h-16h [VIP]_Phúc Long Coffee &amp; Tea_Combo 79k_Mar 260106_Phúc Long Coffee &amp; Tea_20 cities" xr:uid="{00000000-0004-0000-0800-0000480D0000}"/>
    <hyperlink ref="QZ25" location="null!G2663" display="0h-16h [VIP]_Phúc Long Coffee &amp; Tea_Combo 79k_Mar 260106_Phúc Long Coffee &amp; Tea_20 cities" xr:uid="{00000000-0004-0000-0800-0000490D0000}"/>
    <hyperlink ref="D26" location="null!107:107" display="[SJBP]_Pizza Hut_Vc 50% 241231_Pizza Hut_20 cities" xr:uid="{00000000-0004-0000-0800-00004A0D0000}"/>
    <hyperlink ref="E26" location="null!34:34" display="[SuperVIP]_Gà Rán Popeyes_02-05/01_x000a_241231_Gà Rán Popeyes_9 cities" xr:uid="{00000000-0004-0000-0800-00004B0D0000}"/>
    <hyperlink ref="G26" location="null!76:76" display="[PNS]_Pepsi Baseline_Jan_CT, BH, KH, HP" xr:uid="{00000000-0004-0000-0800-00004C0D0000}"/>
    <hyperlink ref="H26" location="null!6:6" display="[PNS]_Coke VF27_Jan_HP, KH, CT" xr:uid="{00000000-0004-0000-0800-00004D0D0000}"/>
    <hyperlink ref="I26" location="null!114:114" display="[SJBP]_Gà Rán KFC_BAU_x000a_241231_Gà Rán KFC_25 cities" xr:uid="{00000000-0004-0000-0800-00004E0D0000}"/>
    <hyperlink ref="K26" location="null!G120" display="[VIP]_Gong Cha_6-8Jan 20240506_Gong Cha_3 cities" xr:uid="{00000000-0004-0000-0800-00004F0D0000}"/>
    <hyperlink ref="L26" location="null!52:52" display="[SuperVIP]_Highlands Coffee_6-10.1 241231_Highlands Coffee_36 cities" xr:uid="{00000000-0004-0000-0800-0000500D0000}"/>
    <hyperlink ref="M26" location="null!102:102" display="[SJBP]_Gà Rán Popeyes_BOGO_x000a_241231_Gà Rán Popeyes_9 cities" xr:uid="{00000000-0004-0000-0800-0000510D0000}"/>
    <hyperlink ref="N26" location="null!77:77" display="[PNS]_Pepsi FF27_Jan_CT, BH, KH, HP" xr:uid="{00000000-0004-0000-0800-0000520D0000}"/>
    <hyperlink ref="O26" location="null!102:102" display="[SJBP]_Gà Rán Popeyes_BOGO_x000a_241231_Gà Rán Popeyes_9 cities" xr:uid="{00000000-0004-0000-0800-0000530D0000}"/>
    <hyperlink ref="P26" location="null!5:5" display="0 -10H: [PLF CP]_BAU_Bữa sáng ngon rẻ, chỉ từ 10.000Đ_x000a_10-13H: [PLF CP]_BAU_Đặt món ăn trưa, giảm tới 40.000Đ_x000a_13-16H:[PLF CP]_BAU_Ăn xế ngon rẻ, chỉ từ 10.000Đ_x000a_16-24H [PLF CP]_BAU_Bữa tối đủ chất, giảm tới 50.000Đ&quot;" xr:uid="{00000000-0004-0000-0800-0000540D0000}"/>
    <hyperlink ref="S26" location="null!46:46" display="[SuperVIP]_Starbucks Coffee_14-16.1 250102_Starbucks Coffee_10 cities" xr:uid="{00000000-0004-0000-0800-0000550D0000}"/>
    <hyperlink ref="T26" location="null!G125" display="[SuperVIP]_Trà Sữa May Cha_Jan_HCM 250102_Trà Sữa May Cha_7 cities" xr:uid="{00000000-0004-0000-0800-0000560D0000}"/>
    <hyperlink ref="U26" location="null!40:40" display="[SuperVIP]_Pizza Hut_17-19/01_x000a_241231_Pizza Hut_20 cities" xr:uid="{00000000-0004-0000-0800-0000570D0000}"/>
    <hyperlink ref="W26" location="null!36:36" display="[SuperVIP]_Gà Rán KFC_20-22/01_x000a_241231_Gà Rán KFC_25 cities" xr:uid="{00000000-0004-0000-0800-0000580D0000}"/>
    <hyperlink ref="Y26" location="null!69:71" display="Whitelist on Shopee_x000a_ [PLF CP]_SPayLater_x000a__x000a_[PLF CP]_WC_Thứ 4 Vui Vẻ, Giảm Tới 50,000đ" xr:uid="{00000000-0004-0000-0800-0000590D0000}"/>
    <hyperlink ref="Z26" location="null!37:37" display="[VIP]_Lotteria_23-26/01 241231_Lotteria DI_27 cities" xr:uid="{00000000-0004-0000-0800-00005A0D0000}"/>
    <hyperlink ref="AA26" location="null!51:51" display="[SJBP]_Highlands Coffee_Weekday 241231_Highlands Coffee_36 cities" xr:uid="{00000000-0004-0000-0800-00005B0D0000}"/>
    <hyperlink ref="AB26" location="null!G164" display="[SJBP]_Trà Sữa May Cha_giảm 50%_wed 250102_Trà Sữa May Cha_7 cities" xr:uid="{00000000-0004-0000-0800-00005C0D0000}"/>
    <hyperlink ref="AC26" location="null!G164" display="[SJBP]_Trà Sữa May Cha_giảm 50%_wed 250102_Trà Sữa May Cha_7 cities" xr:uid="{00000000-0004-0000-0800-00005D0D0000}"/>
    <hyperlink ref="AD26" location="null!103:103" display="[SJBP]_Gà Rán Popeyes_BAU 241231_Gà Rán Popeyes_9 cities" xr:uid="{00000000-0004-0000-0800-00005E0D0000}"/>
    <hyperlink ref="AF26" location="null!89:89" display="[PLF CP_add]_Coke_KV Chính Quán Mở Xuyên Tết" xr:uid="{00000000-0004-0000-0800-00005F0D0000}"/>
    <hyperlink ref="AG26" location="null!89:89" display="[PLF CP_add]_Coke_KV Chính Quán Mở Xuyên Tết" xr:uid="{00000000-0004-0000-0800-0000600D0000}"/>
    <hyperlink ref="AH26" location="null!89:89" display="[PLF CP_add]_Coke_KV Chính Quán Mở Xuyên Tết" xr:uid="{00000000-0004-0000-0800-0000610D0000}"/>
    <hyperlink ref="AN26" location="null!7:7" display="0 -10H: [PLF CP]_BAU_Nạp năng lượng sáng giảm 30.000Đ_x000a_10-13H: [PLF CP]_BAU_Đặt món ăn trưa, giảm tới 40.000Đ_x000a_13-16H: [PLF CP]_BAU_Chốt đơn ăn xế, giảm 20.000Đ_x000a_16-24H:  [PLF CP]_BAU_Món gì cũng ngon, bữa tối giảm 30.000Đ" xr:uid="{00000000-0004-0000-0800-0000620D0000}"/>
    <hyperlink ref="AO26" location="null!5:5" display="0 -10H: [PLF CP]_BAU_Bữa sáng ngon rẻ, chỉ từ 10.000Đ_x000a_10-13H: [PLF CP]_BAU_Lên Đơn Bữa Trưa, Giảm 20.000Đ_x000a_13-16H:[PLF CP]_BAU_Ăn xế ngon rẻ, chỉ từ 10.000Đ_x000a_16-24H:[PLF CP]_BAU_Món gì cũng ngon, bữa tối giảm 30.000Đ" xr:uid="{00000000-0004-0000-0800-0000630D0000}"/>
    <hyperlink ref="AP26" location="null!180:180" display="[VIP]_Pizza Hut_07-09/02_x000a_241231_Pizza Hut_20 cities" xr:uid="{00000000-0004-0000-0800-0000640D0000}"/>
    <hyperlink ref="AQ26" location="null!180:180" display="[VIP]_Pizza Hut_07-09/02_x000a_241231_Pizza Hut_20 cities" xr:uid="{00000000-0004-0000-0800-0000650D0000}"/>
    <hyperlink ref="AR26" location="null!180:180" display="[VIP]_Pizza Hut_07-09/02_x000a_241231_Pizza Hut_20 cities" xr:uid="{00000000-0004-0000-0800-0000660D0000}"/>
    <hyperlink ref="AS26" location="null!G205" display="[VIP]_Gong Cha_Feb 20240506_Gong Cha_3 cities" xr:uid="{00000000-0004-0000-0800-0000670D0000}"/>
    <hyperlink ref="AU26" location="null!148:148" display="[SuperVIP]_Highlands Coffee_10-14.2 241231_Highlands Coffee_36 cities" xr:uid="{00000000-0004-0000-0800-0000680D0000}"/>
    <hyperlink ref="AW26" location="null!173:173" display="[SuperVIP]_Gà Rán Popeyes_13-16/02_x000a_241231_Gà Rán Popeyes_9 cities" xr:uid="{00000000-0004-0000-0800-0000690D0000}"/>
    <hyperlink ref="AY26" location="null!G201" display="[VIP]_Trà Sữa May Cha_14-16.2  250102_Trà Sữa May Cha_7 cities" xr:uid="{00000000-0004-0000-0800-00006A0D0000}"/>
    <hyperlink ref="AZ26" location="null!5:5" display="0 -10H: [PLF CP]_BAU_Bữa sáng ngon rẻ, chỉ từ 10.000Đ_x000a_10-13H: [PLF CP]_BAU_Đặt món ăn trưa, giảm tới 40.000Đ_x000a_13-16H:[PLF CP]_BAU_Ăn xế ngon rẻ, chỉ từ 10.000Đ_x000a_16-24H:[PLF CP]_BAU_Món gì cũng ngon, bữa tối giảm 30.000Đ" xr:uid="{00000000-0004-0000-0800-00006B0D0000}"/>
    <hyperlink ref="BC26" location="null!200:200" display="[Alacarte]_KOMBO - Cơm Niêu Singapore_Thank you Drivers 2024_HUE, TN, BH" xr:uid="{00000000-0004-0000-0800-00006C0D0000}"/>
    <hyperlink ref="BD26" location="null!G203" display="[VIP]_Tocotoco_Feb CT_x000a__x000a_[SuperVIP]_Highlands Coffee_17-21.2 Hải Phòng, Huế, Bình Dương, Đồng Nai, Vũng Tàu, Bắc Ninh, Lâm Đồng, Quảng Nam, Quảng Ninh, Thái Nguyên, Khánh Hòa, Nghệ An,Đắk Lắk, Thanh Hóa, Bình Định, Bình Thuận, Long An, An Giang, Tiền Giang, Hai Duong, Nam Dinh City, Dong Thap, Kien Giang, Phu Yen, Bac Lieu, Ben Tre, Ca Mau, Hau Giang, Soc Trang, Tra Vinh, Vinh Long, Binh Phuoc, Gia Lai, Ninh Thuan, Tay Ninh [all OTH trừ Cần Thơ]" xr:uid="{00000000-0004-0000-0800-00006D0D0000}"/>
    <hyperlink ref="BE26" location="null!171:171" display="[SuperVIP]_Gà Rán KFC_21-23/02_x000a_241231_Gà Rán KFC_25 cities" xr:uid="{00000000-0004-0000-0800-00006E0D0000}"/>
    <hyperlink ref="BF26" location="null!171:171" display="[SuperVIP]_Gà Rán KFC_21-23/02_x000a_241231_Gà Rán KFC_25 cities" xr:uid="{00000000-0004-0000-0800-00006F0D0000}"/>
    <hyperlink ref="BI26" location="null!G205" display="[VIP]_Gong Cha_Feb 20240506_Gong Cha_3 cities" xr:uid="{00000000-0004-0000-0800-0000700D0000}"/>
    <hyperlink ref="BJ26" location="null!172:172" display="[SuperVIP]_Gà Rán KFC_26-28/02_x000a_241231_Gà Rán KFC_25 cities" xr:uid="{00000000-0004-0000-0800-0000710D0000}"/>
    <hyperlink ref="BM26" location="null!267:267" display="[SuperVIP]_Gà Rán KFC_01-03/03_x000a_241231_Gà Rán KFC_25 cities" xr:uid="{00000000-0004-0000-0800-0000720D0000}"/>
    <hyperlink ref="BQ26" location="null!295:295" display="[SuperVIP]_Highlands Coffee_3-7.3 241231_Highlands Coffee_36 cities" xr:uid="{00000000-0004-0000-0800-0000730D0000}"/>
    <hyperlink ref="BS26" location="null!269:269" display="[SuperVIP]_Gà Rán Popeyes_06-09/03_x000a_241231_Gà Rán Popeyes_9 cities" xr:uid="{00000000-0004-0000-0800-0000740D0000}"/>
    <hyperlink ref="BU26" location="null!270:270" display="[SuperVIP]_Pizza Hut_07-09/03 241231_Pizza Hut_20 cities" xr:uid="{00000000-0004-0000-0800-0000750D0000}"/>
    <hyperlink ref="BV26" location="null!273:273" display="[VIP]_Gà Rán Texas Chicken_10-13/03_x000a_250102_Gà Rán Texas Chicken_6 cities" xr:uid="{00000000-0004-0000-0800-0000760D0000}"/>
    <hyperlink ref="BX26" location="null!273:273" display="[VIP]_Gà Rán Texas Chicken_10-13/03_x000a_250102_Gà Rán Texas Chicken_6 cities" xr:uid="{00000000-0004-0000-0800-0000770D0000}"/>
    <hyperlink ref="BY26" location="null!278:278" display="[SuperVIP]_McDonald's_13-16/03_x000a_240722_McDonald's_4 cities" xr:uid="{00000000-0004-0000-0800-0000780D0000}"/>
    <hyperlink ref="BZ26" location="null!G347" display="[VIP]_Tocotoco_Mar CT_x000a_[SJBP]_Gà Rán Popeyes_BOGO 241231_Gà Rán Popeyes_9 cities -CT" xr:uid="{00000000-0004-0000-0800-0000790D0000}"/>
    <hyperlink ref="CC26" location="null!182:182" display="[VIP]_Gà Rán KFC_17-19/03_x000a_241231_Gà Rán KFC_25 cities" xr:uid="{00000000-0004-0000-0800-00007A0D0000}"/>
    <hyperlink ref="CE26" location="null!302:302" display="[SuperVIP]_The Coffee House_17-19.3 241231_The Coffee House_7 cities" xr:uid="{00000000-0004-0000-0800-00007B0D0000}"/>
    <hyperlink ref="CF26" location="null!366:366" display="[SJBP]_Cơm Thố Anh Nguyễn_BAU_x000a_250803_Cơm Thố Anh Nguyễn_12 cities" xr:uid="{00000000-0004-0000-0800-00007C0D0000}"/>
    <hyperlink ref="CG26" location="null!268:268" display="[SuperVIP]_Gà Rán KFC_21-23/03_x000a_241231_Gà Rán KFC_25 cities" xr:uid="{00000000-0004-0000-0800-00007D0D0000}"/>
    <hyperlink ref="CI26" location="null!272:272" display="[VIP]_Pizza Hut_21-23/03_x000a_241231_Pizza Hut_20 cities" xr:uid="{00000000-0004-0000-0800-00007E0D0000}"/>
    <hyperlink ref="CJ26" location="null!G447" display="[SuperVIP]_Phê La_Mar HP,VT,HA,DL,DN" xr:uid="{00000000-0004-0000-0800-00007F0D0000}"/>
    <hyperlink ref="CL26" location="null!368:368" display="[SJBP]_Gà Rán Popeyes_BAU_x000a_241231_Gà Rán Popeyes_9 cities" xr:uid="{00000000-0004-0000-0800-0000800D0000}"/>
    <hyperlink ref="CM26" location="null!464:464" display="[SJBP]_Gà Rán KFC_Combo 55k_x000a_241231_Gà Rán KFC_25 cities" xr:uid="{00000000-0004-0000-0800-0000810D0000}"/>
    <hyperlink ref="CP26" location="null!367:367" display="[SJBP]_Gà Rán Popeyes_BOGO_x000a_241231_Gà Rán Popeyes_9 cities" xr:uid="{00000000-0004-0000-0800-0000820D0000}"/>
    <hyperlink ref="CQ26" location="null!420:420" display="[JBP]_KATINAT Coffee &amp; Tea House_Combo 20% 250119_Katinat Saigon Kafe_11 cities" xr:uid="{00000000-0004-0000-0800-0000830D0000}"/>
    <hyperlink ref="CT26" location="null!G522" display="0h-12h[VIP]_Phúc Long Coffee &amp; Tea_2-3.4 20240516_Phúc Long Coffee &amp; Tea_17 cities_x000a_12h-24h [SuperVIP]_Phê La_2-4.Apr HP,VT,HA,DL,DN" xr:uid="{00000000-0004-0000-0800-0000840D0000}"/>
    <hyperlink ref="CU26" location="null!465:465" display="[SuperVIP]_Gà Rán KFC_03-06/04_x000a_241231_Gà Rán KFC_25 cities" xr:uid="{00000000-0004-0000-0800-0000850D0000}"/>
    <hyperlink ref="CW26" location="null!G510" display="[SuperVIP]_Trà Sữa May Cha_4-6Apr 250102_Trà Sữa May Cha_7 cities" xr:uid="{00000000-0004-0000-0800-0000860D0000}"/>
    <hyperlink ref="CY26" location="null!547:547" display="[SuperVIP]_Highlands Coffee_7-11.4 241231_Highlands Coffee_36 cities" xr:uid="{00000000-0004-0000-0800-0000870D0000}"/>
    <hyperlink ref="DA26" location="null!470:470" display="[VIP]_Cơm Thố Anh Nguyễn_09-13/04_x000a_250803_Cơm Thố Anh Nguyễn_12 cities" xr:uid="{00000000-0004-0000-0800-0000880D0000}"/>
    <hyperlink ref="DB26" location="null!G519" display="[0h-12h SuperVIP]_Phúc Long Coffee &amp; Tea_Apr 20240516_Phúc Long Coffee &amp; Tea_17 cities_x000a_12h-24h&quot;[&quot;[VIP]_Cơm Thố Anh Nguyễn_09-13/04_x000a_241231_Cơm Thố Anh Nguyễn_10 cities&quot;" xr:uid="{00000000-0004-0000-0800-0000890D0000}"/>
    <hyperlink ref="DC26" location="null!470:470" display="[VIP]_Cơm Thố Anh Nguyễn_09-13/04_x000a_250803_Cơm Thố Anh Nguyễn_12 cities" xr:uid="{00000000-0004-0000-0800-00008A0D0000}"/>
    <hyperlink ref="DE26" location="null!467:467" display="[SuperVIP]_Gà Rán Popeyes_10-13/04_x000a_241231_Gà Rán Popeyes_9 cities" xr:uid="{00000000-0004-0000-0800-00008B0D0000}"/>
    <hyperlink ref="DF26" location="null!650:650" display="[SJBP]_Cơm Thố Anh Nguyễn_BAU_x000a_250803_Cơm Thố Anh Nguyễn_12 cities" xr:uid="{00000000-0004-0000-0800-00008C0D0000}"/>
    <hyperlink ref="DH26" location="null!6:6" display="0 -10H:[PLF CP]_BAU_Ăn sáng ngon rẻ, giảm 20.000Đ_x000a_10-13H: [PLF CP]_BAU_Đặt món ăn trưa, giảm tới 40.000Đ_x000a_13-16H:  [PLF CP]_BAU_Chốt đơn ăn xế, giảm 20.000Đ_x000a_16-24H: [PLF CP]_BAU_Đặt món ăn tối, chỉ từ 40.000Đ" xr:uid="{00000000-0004-0000-0800-00008D0D0000}"/>
    <hyperlink ref="DJ26" location="null!472:472" display="[VIP]_Pizza Hut_18-20/04_x000a_241231_Pizza Hut_20 cities" xr:uid="{00000000-0004-0000-0800-00008E0D0000}"/>
    <hyperlink ref="DM26" location="null!G518" display="[VIP]_Gong Cha_Apr 20240506_Gong Cha_3 cities" xr:uid="{00000000-0004-0000-0800-00008F0D0000}"/>
    <hyperlink ref="DO26" location="null!6:6" display="0 -10H:[PLF CP]_BAU_Ăn sáng ngon rẻ, giảm 20.000Đ_x000a_10-13H: [PLF CP]_BAU_Đặt món ăn trưa, giảm tới 40.000Đ_x000a_13-16H:  [PLF CP]_BAU_Chốt đơn ăn xế, giảm 20.000Đ_x000a_16-24H: [PLF CP]_BAU_Đặt món ăn tối, chỉ từ 40.000Đ" xr:uid="{00000000-0004-0000-0800-0000900D0000}"/>
    <hyperlink ref="DP26" location="null!650:650" display="[SJBP]_Cơm Thố Anh Nguyễn_BAU_x000a_241231_Cơm Thố Anh Nguyễn_10 cities" xr:uid="{00000000-0004-0000-0800-0000910D0000}"/>
    <hyperlink ref="DQ26" location="null!466:466" display="[SuperVIP]_McDonald's_25-27/04_x000a_250416_McDonald's_5 cities_x000a_[SJBP]_Gà Rán KFC_129k_x000a_241231_Gà Rán KFC_25 cities trừ tỉnh BH, BD, KH, HP, QN" xr:uid="{00000000-0004-0000-0800-0000920D0000}"/>
    <hyperlink ref="DR26" location="null!G513" display="[SuperVIP]_Trà Sữa May Cha_25-27Apr 250102_Trà Sữa May Cha_7 cities" xr:uid="{00000000-0004-0000-0800-0000930D0000}"/>
    <hyperlink ref="DS26" location="null!G513" display="[SuperVIP]_Trà Sữa May Cha_25-27Apr 250102_Trà Sữa May Cha_7 cities" xr:uid="{00000000-0004-0000-0800-0000940D0000}"/>
    <hyperlink ref="DT26" location="null!468:468" display="[SuperVIP]_Pizza Hut_28-30/04_x000a_241231_Pizza Hut_20 cities" xr:uid="{00000000-0004-0000-0800-0000950D0000}"/>
    <hyperlink ref="DV26" location="null!468:468" display="[SuperVIP]_Pizza Hut_28-30/04_x000a_241231_Pizza Hut_20 cities" xr:uid="{00000000-0004-0000-0800-0000960D0000}"/>
    <hyperlink ref="DX26" location="null!730:730" display="[VIP]_Cơm Thố Anh Nguyễn_01-05/05_x000a_250803_Cơm Thố Anh Nguyễn_12 cities" xr:uid="{00000000-0004-0000-0800-0000970D0000}"/>
    <hyperlink ref="EA26" location="null!736:736" display="[SJBP]_McDonald's_2T2 gà_x000a_250416_McDonald's_5 cities" xr:uid="{00000000-0004-0000-0800-0000980D0000}"/>
    <hyperlink ref="ED26" location="null!729:729" display="[VIP]_Gà Rán Texas Chicken_05-08/05_x000a_250102_Gà Rán Texas Chicken_6 cities" xr:uid="{00000000-0004-0000-0800-0000990D0000}"/>
    <hyperlink ref="EE26" location="null!723:723" display="[SuperVIP]_Gà Rán Popeyes_08-11/05_x000a_241231_Gà Rán Popeyes_9 cities" xr:uid="{00000000-0004-0000-0800-00009A0D0000}"/>
    <hyperlink ref="EF26" location="null!728:728" display="[VIP]_Pizza Hut_09-11/05" xr:uid="{00000000-0004-0000-0800-00009B0D0000}"/>
    <hyperlink ref="EG26" location="null!G704" display="[VIP]_Tocotoco_May CT_x000a_&quot;[SuperVIP]_Gà Rán Popeyes_08-11/05_x000a_241231_Gà Rán Popeyes_9 cities trừ CT" xr:uid="{00000000-0004-0000-0800-00009C0D0000}"/>
    <hyperlink ref="EH26" location="null!G704" display="[VIP]_Tocotoco_May CT_x000a_[VIP]_Pizza Hut_09-11/05 Trừ CT" xr:uid="{00000000-0004-0000-0800-00009D0D0000}"/>
    <hyperlink ref="EK26" location="null!768:768" display="[SuperVIP]_Highlands Coffee_5-9.5 241231_Highlands Coffee_36 cities" xr:uid="{00000000-0004-0000-0800-00009E0D0000}"/>
    <hyperlink ref="EM26" location="null!722:722" display="0h-16h[SuperVIP]_Gà Rán KFC_16-18/05_x000a_16h-24h  [SuperVIP]_Pizza Hut_16-18/05" xr:uid="{00000000-0004-0000-0800-00009F0D0000}"/>
    <hyperlink ref="EO26" location="null!G705" display="[SuperVIP]_Trà Sữa May Cha_May 250102_Trà Sữa May Cha_7 cities" xr:uid="{00000000-0004-0000-0800-0000A00D0000}"/>
    <hyperlink ref="EP26" location="null!749:749" display="[SJBP]_Brand_Food_01-31/05_x000a_250424_Lotteria DI_32 cities" xr:uid="{00000000-0004-0000-0800-0000A10D0000}"/>
    <hyperlink ref="ES26" location="null!G809" display="0h-13h [SJBP]_Phúc Long Coffee &amp; Tea_10k - May 20240516_Phúc Long Coffee &amp; Tea_17 cities_x000a_13h-24h [SJBP]_Phúc Long Coffee &amp; Tea_BAU 20240516_Phúc Long Coffee &amp; Tea_17 cities" xr:uid="{00000000-0004-0000-0800-0000A20D0000}"/>
    <hyperlink ref="ET26" location="null!G707" display="[VIP]_Trà Sữa May Cha_May  250102_Trà Sữa May Cha_7 cities" xr:uid="{00000000-0004-0000-0800-0000A30D0000}"/>
    <hyperlink ref="EU26" location="null!726:726" display="[SuperVIP]_McDonald's_22-25/05_x000a_250416_McDonald's_5 cities" xr:uid="{00000000-0004-0000-0800-0000A40D0000}"/>
    <hyperlink ref="EY26" location="null!737:737" display="[SJBP]_McDonald's_BAU 99k_x000a_250416_McDonald's_5 cities" xr:uid="{00000000-0004-0000-0800-0000A50D0000}"/>
    <hyperlink ref="EZ26" location="null!734:734" display="[SJBP]_Gà Rán Popeyes_BOGO May_x000a_241231_Gà Rán Popeyes_9 cities" xr:uid="{00000000-0004-0000-0800-0000A60D0000}"/>
    <hyperlink ref="FA26" location="null!724:724" display="[SuperVIP]_McDonald's_29/05 -01/06 250416_McDonald's_5 cities" xr:uid="{00000000-0004-0000-0800-0000A70D0000}"/>
    <hyperlink ref="FB26" location="null!G704" display="[VIP]_Tocotoco_May CT" xr:uid="{00000000-0004-0000-0800-0000A80D0000}"/>
    <hyperlink ref="FD26" location="null!119:119" display="[SJBP]__Brand 50% 241231_All OTH 2025_36 cities_x000a_" xr:uid="{00000000-0004-0000-0800-0000A90D0000}"/>
    <hyperlink ref="FG26" location="null!877:877" display="[SuperVIP]_Gà Rán KFC_01-04/06_x000a_241231_Gà Rán KFC_25 cities" xr:uid="{00000000-0004-0000-0800-0000AA0D0000}"/>
    <hyperlink ref="FH26" location="null!880:880" display="[SuperVIP]_Gà Rán Popeyes_05-08/06_x000a_241231_Gà Rán Popeyes_9 cities" xr:uid="{00000000-0004-0000-0800-0000AB0D0000}"/>
    <hyperlink ref="FJ26" location="null!G932" display="[SuperVIP]_Trà Sữa May Cha_7-8Jun  250102_Trà Sữa May Cha_7 cities" xr:uid="{00000000-0004-0000-0800-0000AC0D0000}"/>
    <hyperlink ref="FK26" location="null!G932" display="[SuperVIP]_Trà Sữa May Cha_7-8Jun  250102_Trà Sữa May Cha_7 cities" xr:uid="{00000000-0004-0000-0800-0000AD0D0000}"/>
    <hyperlink ref="FL26" location="null!G942" display="[VIP]_Gong Cha_Jun 20240506_Gong Cha_3 cities" xr:uid="{00000000-0004-0000-0800-0000AE0D0000}"/>
    <hyperlink ref="FN26" location="null!G942" display="[VIP]_Gong Cha_Jun 20240506_Gong Cha_3 cities" xr:uid="{00000000-0004-0000-0800-0000AF0D0000}"/>
    <hyperlink ref="FO26" location="null!G1000" display="0h-16h [SJBP]_Phúc Long Coffee &amp; Tea_10k - Jun 20240516_Phúc Long Coffee &amp; Tea_17 cities_x000a_16h- 24h [SJBP]__Brand 50%" xr:uid="{00000000-0004-0000-0800-0000B00D0000}"/>
    <hyperlink ref="FP26" r:id="rId184" location="gid=1258946380&amp;range=978:978" xr:uid="{00000000-0004-0000-0800-0000B10D0000}"/>
    <hyperlink ref="FS26" location="null!G948" display="[SuperVIP]_Phê La_16-20/6 HP,VT,HA,DL,DN,KH" xr:uid="{00000000-0004-0000-0800-0000B20D0000}"/>
    <hyperlink ref="FU26" location="null!281:283" display="Whitelisted buyer_x000a_ [Exclude New User] [PLF CP]_SPayLater" xr:uid="{00000000-0004-0000-0800-0000B30D0000}"/>
    <hyperlink ref="FV26" location="null!1039:1039" display="[SJBP]_Gà Rán Popeyes_1k" xr:uid="{00000000-0004-0000-0800-0000B40D0000}"/>
    <hyperlink ref="FW26" location="null!883:883" display="[SuperVIP]_Pizza Hut_20-22/06" xr:uid="{00000000-0004-0000-0800-0000B50D0000}"/>
    <hyperlink ref="FY26" location="null!883:883" display="[SuperVIP]_Pizza Hut_20-22/06" xr:uid="{00000000-0004-0000-0800-0000B60D0000}"/>
    <hyperlink ref="FZ26" location="null!G942" display="[VIP]_Gong Cha_Jun 20240506_Gong Cha_3 cities" xr:uid="{00000000-0004-0000-0800-0000B70D0000}"/>
    <hyperlink ref="GB26" location="null!G942" display="[VIP]_Gong Cha_Jun 20240506_Gong Cha_3 cities_x000a__x000a_[SuperVIP]_The Coffee House_9-11.6 Hải Phòng, Vũng Tàu, Bình Dương, Tiền Giang, Tây Ninh" xr:uid="{00000000-0004-0000-0800-0000B80D0000}"/>
    <hyperlink ref="GC26" location="null!G951" display="[VIP]_Phúc Long Coffee &amp; Tea_25-27.6  20240516_Phúc Long Coffee &amp; Tea_17 cities" xr:uid="{00000000-0004-0000-0800-0000B90D0000}"/>
    <hyperlink ref="GE26" location="null!1005:1005" display="[SJBP]_Gà Rán Popeyes_BOGO_x000a_241231_Gà Rán Popeyes_9 cities" xr:uid="{00000000-0004-0000-0800-0000BA0D0000}"/>
    <hyperlink ref="GF26" location="null!G934" display="[VIP]_Trà Sữa May Cha_27-29Jun 250102_Trà Sữa May Cha_7 cities" xr:uid="{00000000-0004-0000-0800-0000BB0D0000}"/>
    <hyperlink ref="GK26" location="null!G1150" display="[SuperVIP]_Phúc Long Coffee &amp; Tea_Jul 20240516_Phúc Long Coffee &amp; Tea_17 cities" xr:uid="{00000000-0004-0000-0800-0000BC0D0000}"/>
    <hyperlink ref="GL26" r:id="rId185" location="gid=1258946380&amp;range=966:966" xr:uid="{00000000-0004-0000-0800-0000BD0D0000}"/>
    <hyperlink ref="GM26" location="null!G1149" display="[SuperVIP]_Trà Sữa May Cha_Jul 250102_Trà Sữa May Cha_7 cities" xr:uid="{00000000-0004-0000-0800-0000BE0D0000}"/>
    <hyperlink ref="GP26" location="null!1267:1267" display="[SJBP]_McDonald's_2T2 250416_McDonald's_5 cities" xr:uid="{00000000-0004-0000-0800-0000BF0D0000}"/>
    <hyperlink ref="GS26" location="null!1142:1142" display="[SuperVIP]_Highlands Coffee_7-11.7 241231_Highlands Coffee_36 cities" xr:uid="{00000000-0004-0000-0800-0000C00D0000}"/>
    <hyperlink ref="GT26" location="null!G1138" display="[VIP]_Tocotoco_Jul CT_x000a_[Alacarte CB]_Trà Sữa May Cha_Jul.CB9.50% 250102_Trà Sữa May Cha_7 cities (trừ CT)" xr:uid="{00000000-0004-0000-0800-0000C10D0000}"/>
    <hyperlink ref="GU26" location="null!G1138" display="[VIP]_Tocotoco_Jul CT_x000a_[Alacarte CB]_Trà Sữa May Cha_Jul.CB9.50% 250102_Trà Sữa May Cha_7 cities (trừ CT)" xr:uid="{00000000-0004-0000-0800-0000C20D0000}"/>
    <hyperlink ref="GV26" location="null!969:969" display="[VIP]_Lotteria DI_14-17/07 250424_Lotteria DI_32 cities" xr:uid="{00000000-0004-0000-0800-0000C30D0000}"/>
    <hyperlink ref="GX26" location="null!H1229" display="0h-16h [SJBP]_Phúc Long Coffee &amp; Tea_Combo 99k  _x000a_ 20240516_Phúc Long Coffee &amp; Tea_17 cities_x000a_16h-24h [SJBP]__Brand 50% 241231_All OTH 2025_36 cities" xr:uid="{00000000-0004-0000-0800-0000C40D0000}"/>
    <hyperlink ref="GY26" location="null!H1229" display="0h-16h [SJBP]_Phúc Long Coffee &amp; Tea_Combo 99k  _x000a_ 20240516_Phúc Long Coffee &amp; Tea_17 cities_x000a_16h-24h [SJBP]__Brand 50% 241231_All OTH 2025_36 cities" xr:uid="{00000000-0004-0000-0800-0000C50D0000}"/>
    <hyperlink ref="GZ26" location="null!H1229" display="0h-16h [SJBP]_Phúc Long Coffee &amp; Tea_Combo 99k  _x000a_ 20240516_Phúc Long Coffee &amp; Tea_17 cities_x000a_16h-24h [SJBP]__Brand 50% 241231_All OTH 2025_36 cities" xr:uid="{00000000-0004-0000-0800-0000C60D0000}"/>
    <hyperlink ref="HA26" location="null!1267:1267" display="[SJBP]_McDonald's_2T2" xr:uid="{00000000-0004-0000-0800-0000C70D0000}"/>
    <hyperlink ref="HB26" location="null!965:965" display="[SuperVIP]_Gà Rán KFC_18-20/07 241231_Gà Rán KFC_25 cities" xr:uid="{00000000-0004-0000-0800-0000C80D0000}"/>
    <hyperlink ref="HG26" location="null!G1149" display="[SuperVIP]_Trà Sữa May Cha_Jul 250102_Trà Sữa May Cha_7 cities" xr:uid="{00000000-0004-0000-0800-0000C90D0000}"/>
    <hyperlink ref="HI26" location="null!G1149" display="[SuperVIP]_Trà Sữa May Cha_Jul 250102_Trà Sữa May Cha_7 cities" xr:uid="{00000000-0004-0000-0800-0000CA0D0000}"/>
    <hyperlink ref="HL26" location="null!1267:1267" display="[SJBP]_McDonald's_2T2 250707_McDonald's_6 cities" xr:uid="{00000000-0004-0000-0800-0000CB0D0000}"/>
    <hyperlink ref="HM26" location="null!1163:1163" display="[SJBP]_Gà Rán Popeyes_BOGO_x000a_241231_Gà Rán Popeyes_9 cities" xr:uid="{00000000-0004-0000-0800-0000CC0D0000}"/>
    <hyperlink ref="HO26" location="null!G1378" display="[VIP]_Trà Sữa May Cha_Aug 250102_Trà Sữa May Cha_7 cities" xr:uid="{00000000-0004-0000-0800-0000CD0D0000}"/>
    <hyperlink ref="HS26" location="null!1394:1394" display="[SuperVIP]_Highlands Coffee_4-8.8 241231_Highlands Coffee_36 cities" xr:uid="{00000000-0004-0000-0800-0000CE0D0000}"/>
    <hyperlink ref="HZ26" location="null!1396:1396" display="[SuperVIP]_Highlands Coffee_11-14.8 241231_Highlands Coffee_36 cities" xr:uid="{00000000-0004-0000-0800-0000CF0D0000}"/>
    <hyperlink ref="IG26" location="null!1397:1397" display="[VIP]_The Coffee House_18-20.8 241231_The Coffee House_7 cities" xr:uid="{00000000-0004-0000-0800-0000D00D0000}"/>
    <hyperlink ref="IU26" location="null!119:119" display="[SJBP]__Brand 50% 241231_All OTH 2025_36 cities" xr:uid="{00000000-0004-0000-0800-0000D10D0000}"/>
    <hyperlink ref="IV26" location="null!1478:1478" display="[SuperVIP]_McDonald's_01-04/09_x000a_ 250707_McDonald's_6 cities" xr:uid="{00000000-0004-0000-0800-0000D20D0000}"/>
    <hyperlink ref="IW26" location="null!1650:1650" display="[SuperVIP]_The Coffee House_3-5.9 241231_The Coffee House_7 cities" xr:uid="{00000000-0004-0000-0800-0000D30D0000}"/>
    <hyperlink ref="IX26" location="null!119:119" display="[SJBP]__Brand 50% 241231_All OTH 2025_36 cities" xr:uid="{00000000-0004-0000-0800-0000D40D0000}"/>
    <hyperlink ref="IY26" location="null!1480:1480" display="[SuperVIP]_Gà Rán KFC_05-07/09_x000a_241231_Gà Rán KFC_25 cities" xr:uid="{00000000-0004-0000-0800-0000D50D0000}"/>
    <hyperlink ref="IZ26" location="null!1484:1484" display="[VIP]_Pizza Hut_05-07/09_x000a_241231_Pizza Hut_20 cities" xr:uid="{00000000-0004-0000-0800-0000D60D0000}"/>
    <hyperlink ref="JA26" location="null!1666:1666" display="[SJBP]_McDonald's_2t2_x000a_ 250707_McDonald's_6 cities" xr:uid="{00000000-0004-0000-0800-0000D70D0000}"/>
    <hyperlink ref="JB26" location="null!1134:1134" display="[SuperVIP]_Highlands Coffee_8-12.9 241231_Highlands Coffee_36 cities" xr:uid="{00000000-0004-0000-0800-0000D80D0000}"/>
    <hyperlink ref="JE26" location="null!1134:1134" display="[SuperVIP]_Highlands Coffee_8-12.9 241231_Highlands Coffee_36 cities" xr:uid="{00000000-0004-0000-0800-0000D90D0000}"/>
    <hyperlink ref="JF26" location="null!G1571" display="[VIP]_Gong Cha_Sep 20240506_Gong Cha_3 cities" xr:uid="{00000000-0004-0000-0800-0000DA0D0000}"/>
    <hyperlink ref="JG26" location="null!G1567" display="[SuperVIP]_Trà Sữa May Cha_Sep 250102_Trà Sữa May Cha_7 cities" xr:uid="{00000000-0004-0000-0800-0000DB0D0000}"/>
    <hyperlink ref="JI26" location="null!1651:1651" display="[VIP]_The Coffee House_15-17.9 241231_The Coffee House_7 cities" xr:uid="{00000000-0004-0000-0800-0000DC0D0000}"/>
    <hyperlink ref="JJ26" location="null!1651:1651" display="[VIP]_The Coffee House_15-17.9 241231_The Coffee House_7 cities" xr:uid="{00000000-0004-0000-0800-0000DD0D0000}"/>
    <hyperlink ref="JL26" location="null!G1574" display="0h-16h [SuperVIP]_Phúc Long Coffee &amp; Tea_17-19Sep 20240516_Phúc Long Coffee &amp; Tea_17 cities_x000a_16h-24h [SJBP]__Brand 50% 241231_All OTH 2025_36 cities" xr:uid="{00000000-0004-0000-0800-0000DE0D0000}"/>
    <hyperlink ref="JM26" location="null!1482:1482" display="[SuperVIP]_Gà Rán Popeyes_18-21/09_x000a_241231_Gà Rán Popeyes_9 cities" xr:uid="{00000000-0004-0000-0800-0000DF0D0000}"/>
    <hyperlink ref="JN26" location="null!1636:1636" display="[SJBP]_Domino's Pizza_1k_x000a_250116_Domino pizza_11 cities" xr:uid="{00000000-0004-0000-0800-0000E00D0000}"/>
    <hyperlink ref="JP26" location="null!1485:1485" display="[VIP]_Lotteria_22-25/09_x000a_250424_Lotteria DI_32 cities" xr:uid="{00000000-0004-0000-0800-0000E10D0000}"/>
    <hyperlink ref="JQ26" location="null!1652:1652" display="[SuperVIP]_Starbucks Coffee_23-25.9 250520_Starbucks Coffee_12 cities" xr:uid="{00000000-0004-0000-0800-0000E20D0000}"/>
    <hyperlink ref="JR26" location="null!1135:1135" display="[SuperVIP]_Highlands Coffee_22-26.9 241231_Highlands Coffee_36 cities" xr:uid="{00000000-0004-0000-0800-0000E30D0000}"/>
    <hyperlink ref="JS26" location="null!1135:1135" display="[SuperVIP]_Highlands Coffee_22-26.9 241231_Highlands Coffee_36 cities" xr:uid="{00000000-0004-0000-0800-0000E40D0000}"/>
    <hyperlink ref="JT26" location="null!G1672" display="0h-16h [SJBP]_Phúc Long Coffee &amp; Tea_Combo 109k 20240516_Phúc Long Coffee &amp; Tea_17 cities_x000a_16h-24h [SJBP]__Brand 50% 241231_All OTH 2025_36 cities" xr:uid="{00000000-0004-0000-0800-0000E50D0000}"/>
    <hyperlink ref="JU26" location="null!G1568" display="[VIP]_Trà Sữa May Cha_Sep 250102_Trà Sữa May Cha_7 cities" xr:uid="{00000000-0004-0000-0800-0000E60D0000}"/>
    <hyperlink ref="JV26" location="null!G1568" display="[VIP]_Trà Sữa May Cha_Sep 250102_Trà Sữa May Cha_7 cities" xr:uid="{00000000-0004-0000-0800-0000E70D0000}"/>
    <hyperlink ref="JW26" location="null!1666:1666" display="[SJBP]_McDonald's_2t2_x000a_ 250707_McDonald's_6 cities" xr:uid="{00000000-0004-0000-0800-0000E80D0000}"/>
    <hyperlink ref="JX26" location="null!119:119" display="[SJBP]__Brand 50% 241231_All OTH 2025_36 cities" xr:uid="{00000000-0004-0000-0800-0000E90D0000}"/>
    <hyperlink ref="JZ26" location="null!1846:1846" display="[SJBP]_McDonald's_BAU_x000a_250707_McDonald's_6 cities" xr:uid="{00000000-0004-0000-0800-0000EA0D0000}"/>
    <hyperlink ref="KA26" location="null!G1826" display="[VIP]_Gong Cha_Oct 20240506_Gong Cha_3 cities" xr:uid="{00000000-0004-0000-0800-0000EB0D0000}"/>
    <hyperlink ref="KB26" location="null!1739:1739" display="[SuperVIP]_Gà Rán Popeyes_02-05/10_x000a_241231_Gà Rán Popeyes_9 cities" xr:uid="{00000000-0004-0000-0800-0000EC0D0000}"/>
    <hyperlink ref="KC26" location="null!G1818" display="[VIP]_Trà Sữa May Cha_Oct 250102_Trà Sữa May Cha_7 cities" xr:uid="{00000000-0004-0000-0800-0000ED0D0000}"/>
    <hyperlink ref="KD26" location="null!1739:1739" display="[SuperVIP]_Gà Rán Popeyes_02-05/10_x000a_241231_Gà Rán Popeyes_9 cities" xr:uid="{00000000-0004-0000-0800-0000EE0D0000}"/>
    <hyperlink ref="KE26" location="null!1741:1741" display="[VIP]_Gà Rán Texas Chicken_06-09/10_x000a_250102_Gà Rán Texas Chicken_6 cities" xr:uid="{00000000-0004-0000-0800-0000EF0D0000}"/>
    <hyperlink ref="KF26" location="null!1741:1741" display="[VIP]_Gà Rán Texas Chicken_06-09/10_x000a_250102_Gà Rán Texas Chicken_6 cities" xr:uid="{00000000-0004-0000-0800-0000F00D0000}"/>
    <hyperlink ref="KG26" location="null!1788:1788" display="[SuperVIP]_Highlands Coffee_6-10.10 241231_Highlands Coffee_36 cities" xr:uid="{00000000-0004-0000-0800-0000F10D0000}"/>
    <hyperlink ref="KH26" location="null!G1827" display="[SuperVIP]_Phê La_8-10/10 HP,VT,HA,DL,DN,KH_x000a_[SuperVIP]_Highlands Coffee_6-10.10 Cần Thơ, Huế, Bình Dương, Bắc Ninh,Quảng Ninh, Thái Nguyên, Nghệ An,Đắk Lắk, Thanh Hóa, Bình Định, Bình Thuận, Long An, An Giang, Tiền Giang, Hai Duong, Nam Dinh City, Dong Thap, Kien Giang, Phu Yen, Bac Lieu, Ben Tre, Ca Mau, Hau Giang, Soc Trang, Tra Vinh, Vinh Long, Binh Phuoc, Gia Lai, Ninh Thuan, Tay Ninh" xr:uid="{00000000-0004-0000-0800-0000F20D0000}"/>
    <hyperlink ref="KJ26" location="null!1742:1742" display="[SuperVIP]_Gà Rán KFC_10-12/10_x000a_ 241231_Gà Rán KFC_25 cities" xr:uid="{00000000-0004-0000-0800-0000F30D0000}"/>
    <hyperlink ref="KK26" location="null!1742:1742" display="[SuperVIP]_Gà Rán KFC_10-12/10_x000a_ 241231_Gà Rán KFC_25 cities" xr:uid="{00000000-0004-0000-0800-0000F40D0000}"/>
    <hyperlink ref="KL26" location="null!G1828" display="[SuperVIP]_Phê La_13-17/10 HP,VT,HA,DL,DN,KH" xr:uid="{00000000-0004-0000-0800-0000F50D0000}"/>
    <hyperlink ref="KM26" location="null!1744:1744" display="[VIP]_Lotteria_13-16/10" xr:uid="{00000000-0004-0000-0800-0000F60D0000}"/>
    <hyperlink ref="KN26" location="null!1793:1793" display="[VIP]_The Coffee House_15-17.10 241231_The Coffee House_7 cities" xr:uid="{00000000-0004-0000-0800-0000F70D0000}"/>
    <hyperlink ref="KO26" location="null!1794:1794" display="[SuperVIP]_Starbucks Coffee_14-16.10 250822_Starbucks Coffee_13 cities" xr:uid="{00000000-0004-0000-0800-0000F80D0000}"/>
    <hyperlink ref="KP26" location="null!1789:1789" display="[SuperVIP]_Highlands Coffee_13-17.10 241231_Highlands Coffee_36 cities" xr:uid="{00000000-0004-0000-0800-0000F90D0000}"/>
    <hyperlink ref="KQ26" location="null!1745:1745" display="[SuperVIP]_McDonald's_17-19/10_x000a_ 250707_McDonald's_6 cities" xr:uid="{00000000-0004-0000-0800-0000FA0D0000}"/>
    <hyperlink ref="KR26" location="null!G1819" display="[VIP]_Tocotoco_Oct CT_x000a_Còn lại _x000a_&quot;[VIP]_Cơm Thố Anh Nguyễn_15-19/10_x000a_250718_Cơm Thố Anh Nguyễn_11 cities&quot;" xr:uid="{00000000-0004-0000-0800-0000FB0D0000}"/>
    <hyperlink ref="KT26" location="null!1747:1747" display="[VIP]_Gà Rán Popeyes_20-23/10" xr:uid="{00000000-0004-0000-0800-0000FC0D0000}"/>
    <hyperlink ref="KU26" location="null!1747:1747" display="[VIP]_Gà Rán Popeyes_20-23/10" xr:uid="{00000000-0004-0000-0800-0000FD0D0000}"/>
    <hyperlink ref="KV26" location="null!1821:1821" display="[SuperVIP]_Cơm Thố Anh Nguyễn_22-26/10_x000a_250718_Cơm Thố Anh Nguyễn_11 cities" xr:uid="{00000000-0004-0000-0800-0000FE0D0000}"/>
    <hyperlink ref="KW26" location="null!G1817" display="[SuperVIP]_Trà Sữa May Cha_Oct  250102_Trà Sữa May Cha_7 cities" xr:uid="{00000000-0004-0000-0800-0000FF0D0000}"/>
    <hyperlink ref="KX26" location="null!G1817" display="[SuperVIP]_Trà Sữa May Cha_Oct  250102_Trà Sữa May Cha_7 cities" xr:uid="{00000000-0004-0000-0800-0000000E0000}"/>
    <hyperlink ref="KY26" location="null!1897:1897" display="[PNS]_Pepsi Meal_Oct_CT, KH, BH, HP, Hue, BD" xr:uid="{00000000-0004-0000-0800-0000010E0000}"/>
    <hyperlink ref="KZ26" location="null!G1826" display="[VIP]_Gong Cha_Oct 20240506_Gong Cha_3 cities" xr:uid="{00000000-0004-0000-0800-0000020E0000}"/>
    <hyperlink ref="LA26" location="null!G1826" display="[VIP]_Gong Cha_Oct 20240506_Gong Cha_3 cities" xr:uid="{00000000-0004-0000-0800-0000030E0000}"/>
    <hyperlink ref="LB26" location="null!1750:1750" display="[SuperVIP]_Gà Rán KFC_27-29/10" xr:uid="{00000000-0004-0000-0800-0000040E0000}"/>
    <hyperlink ref="LC26" location="null!1874:1874" display="[SJBP]_Cơm Thố Anh Nguyễn_Oct_x000a_250718_Cơm Thố Anh Nguyễn_11 cities" xr:uid="{00000000-0004-0000-0800-0000050E0000}"/>
    <hyperlink ref="LD26" location="null!1933:1933" display="0h-16h  [SuperVIP]_McDonald's_31/10-02/11_x000a__x000a_16h-24h [SJBP]__Brand 50% 241231_All OTH 2025_36 cities" xr:uid="{00000000-0004-0000-0800-0000060E0000}"/>
    <hyperlink ref="LF26" location="null!G2032" display="[SuperVIP]_Trà Sữa May Cha_9k_Nov 250102_Trà Sữa May Cha_7 cities" xr:uid="{00000000-0004-0000-0800-0000070E0000}"/>
    <hyperlink ref="LG26" location="null!1933:1933" display=" [SuperVIP]_McDonald's_31/10-02/11" xr:uid="{00000000-0004-0000-0800-0000080E0000}"/>
    <hyperlink ref="LH26" location="null!2015:2015" display="[SuperVIP]_The Coffee House_3-5.11 251014_The Coffee House_8 cities" xr:uid="{00000000-0004-0000-0800-0000090E0000}"/>
    <hyperlink ref="LI26" location="null!2015:2015" display="0h-19h [SuperVIP]_The Coffee House_3-5.11 251014_The Coffee House_8 cities_x000a_19h-24h [VIP]_Lotteria_03-06/11" xr:uid="{00000000-0004-0000-0800-00000A0E0000}"/>
    <hyperlink ref="LJ26" location="null!2014:2014" display="[SuperVIP]_Highlands Coffee_3-7.11 241231_Highlands Coffee_36 cities" xr:uid="{00000000-0004-0000-0800-00000B0E0000}"/>
    <hyperlink ref="LK26" location="null!F2049" display="[SJBP]_Phúc Long Coffee &amp; Tea_Combo 119k 20240516_Phúc Long Coffee &amp; Tea_17 cities " xr:uid="{00000000-0004-0000-0800-00000C0E0000}"/>
    <hyperlink ref="LL26" location="null!1897:1897" display="[PNS]_Pepsi Meal_Oct_CT, KH, BH, HP, Hue, BD" xr:uid="{00000000-0004-0000-0800-00000D0E0000}"/>
    <hyperlink ref="LM26" location="null!1935:1935" display="[SuperVIP]_Gà Rán KFC_07-09/11" xr:uid="{00000000-0004-0000-0800-00000E0E0000}"/>
    <hyperlink ref="LO26" location="null!1940:1940" display="[VIP]_Gà Rán Texas Chicken_10-13/11_x000a_250102_Gà Rán Texas Chicken_6 cities" xr:uid="{00000000-0004-0000-0800-00000F0E0000}"/>
    <hyperlink ref="LR26" location="null!2016:2016" display="[SuperVIP]_Highlands Coffee_11-14.11 241231_Highlands Coffee_36 cities" xr:uid="{00000000-0004-0000-0800-0000100E0000}"/>
    <hyperlink ref="LS26" location="null!1938:1938" display="[SuperVIP]_Gà Rán Popeyes_13-16/11" xr:uid="{00000000-0004-0000-0800-0000110E0000}"/>
    <hyperlink ref="LU26" location="null!1939:1939" display="[SuperVIP]_Pizza Hut_14-16/11" xr:uid="{00000000-0004-0000-0800-0000120E0000}"/>
    <hyperlink ref="LX26" location="null!1941:1941" display="[VIP]_Gà Rán Texas Chicken_17-20/11_x000a_250102_Gà Rán Texas Chicken_6 cities" xr:uid="{00000000-0004-0000-0800-0000130E0000}"/>
    <hyperlink ref="LY26" location="null!G2046" display="[SuperVIP]_Phê La_17-20Nov HP,VT,HA,DL,DN,KH" xr:uid="{00000000-0004-0000-0800-0000140E0000}"/>
    <hyperlink ref="LZ26" location="null!1942:1942" display="10h-13h+16h-24h [SuperVIP]_Gà Rán Popeyes_20-23/11_x000a_0h-10h+13h-16h  [SJBP]__Brand 50% 241231_All OTH 2025_36 cities" xr:uid="{00000000-0004-0000-0800-0000150E0000}"/>
    <hyperlink ref="MB26" location="null!1942:1942" display="10h-13h+16h-24h [SuperVIP]_Gà Rán Popeyes_20-23/11_x000a_0h-10h+13h-16h  [SJBP]__Brand 50% 241231_All OTH 2025_36 cities" xr:uid="{00000000-0004-0000-0800-0000160E0000}"/>
    <hyperlink ref="ME26" location="null!1944:1944" display="10h-13h+16h-24h [SuperVIP]_Gà Rán KFC_24-27/11_x000a_0h-10h+13h-16h [SJBP]__Brand 50% 241231_All OTH 2025_36 cities" xr:uid="{00000000-0004-0000-0800-0000170E0000}"/>
    <hyperlink ref="MG26" location="null!1945:1945" display="[SuperVIP]_McDonald's_28-30/11" xr:uid="{00000000-0004-0000-0800-0000180E0000}"/>
    <hyperlink ref="MK26" location="null!119:119" display="0h-10h_13h-16h [SJBP]__Brand 50% 241231_All OTH 2025_36 cities_x000a_10h-13h+16h-24h [VIP]_Gà Rán Texas Chicken_01-04/12" xr:uid="{00000000-0004-0000-0800-0000190E0000}"/>
    <hyperlink ref="ML26" location="null!G2209" display="0h-16h[SuperVIP]_Phúc Long Coffee &amp; Tea_79k 20240516_Phúc Long Coffee &amp; Tea_17 cities_x000a_16h-24h  [VIP]_Gà Rán Texas Chicken_01-04/12" xr:uid="{00000000-0004-0000-0800-00001A0E0000}"/>
    <hyperlink ref="MM26" location="null!2160:2160" display="[SuperVIP]_Highlands Coffee_1-5.12 241231_Highlands Coffee_36 cities" xr:uid="{00000000-0004-0000-0800-00001B0E0000}"/>
    <hyperlink ref="MO26" location="null!2133:2133" display="10h-13h+16h-24h [SuperVIP]_Gà Rán KFC_05-07/12_x000a_0h-10h+13h-16h [SJBP]__Brand 50% 241231_All OTH 2025_36 cities" xr:uid="{00000000-0004-0000-0800-00001C0E0000}"/>
    <hyperlink ref="MQ26" location="null!2133:2133" display="10h-13h+16h-24h [SuperVIP]_Gà Rán KFC_05-07/12_x000a_0h-10h+13h-16h [SJBP]__Brand 50% 241231_All OTH 2025_36 cities" xr:uid="{00000000-0004-0000-0800-00001D0E0000}"/>
    <hyperlink ref="MS26" location="null!2136:2136" display="10h-13h + 16h-24h [SuperVIP]_Gà Rán Popeyes_08-11/12_x000a_0h-10h+13h-16h [SJBP]__Brand 50% 241231_All OTH 2025_36 cities" xr:uid="{00000000-0004-0000-0800-00001E0E0000}"/>
    <hyperlink ref="MW26" location="null!2134:2134" display="[SuperVIP]_McDonald's_12-14/12" xr:uid="{00000000-0004-0000-0800-00001F0E0000}"/>
    <hyperlink ref="MZ26" location="null!2139:2139" display="[SuperVIP]_Gà Rán KFC_15-17/12" xr:uid="{00000000-0004-0000-0800-0000200E0000}"/>
    <hyperlink ref="NA26" location="null!2139:2139" display="[SuperVIP]_Gà Rán KFC_15-17/12" xr:uid="{00000000-0004-0000-0800-0000210E0000}"/>
    <hyperlink ref="NC26" location="null!2141:2141" display="[SuperVIP]_Pizza Hut_19-21/12" xr:uid="{00000000-0004-0000-0800-0000220E0000}"/>
    <hyperlink ref="ND26" location="null!2140:2140" display=" [SuperVIP]_Gà Rán Popeyes_18-21/12" xr:uid="{00000000-0004-0000-0800-0000230E0000}"/>
    <hyperlink ref="NJ26" location="null!2142:2142" display="_x000a_[SuperVIP]_McDonald's_26-28/12 251025_McDonald's_7 cities" xr:uid="{00000000-0004-0000-0800-0000240E0000}"/>
    <hyperlink ref="NK26" location="null!2142:2142" display="_x000a_[SuperVIP]_McDonald's_26-28/12 251025_McDonald's_7 cities" xr:uid="{00000000-0004-0000-0800-0000250E0000}"/>
    <hyperlink ref="NR26" location="null!G2354" display="[SuperVIP]_Trà Sữa May Cha_2-4Jan 250102_Trà Sữa May Cha_7 cities" xr:uid="{00000000-0004-0000-0800-0000260E0000}"/>
    <hyperlink ref="NS26" location="null!G2354" display="[SuperVIP]_Trà Sữa May Cha_2-4Jan 250102_Trà Sữa May Cha_7 cities" xr:uid="{00000000-0004-0000-0800-0000270E0000}"/>
    <hyperlink ref="NT26" location="null!G2354" display="[SuperVIP]_Trà Sữa May Cha_2-4Jan 250102_Trà Sữa May Cha_7 cities" xr:uid="{00000000-0004-0000-0800-0000280E0000}"/>
    <hyperlink ref="NU26" location="null!2387:2387" display="[SuperVIP]_Highlands Coffee_05-09.01.26" xr:uid="{00000000-0004-0000-0800-0000290E0000}"/>
    <hyperlink ref="NY26" location="null!2387:2387" display="[SuperVIP]_Highlands Coffee_05-09.01.26" xr:uid="{00000000-0004-0000-0800-00002A0E0000}"/>
    <hyperlink ref="OC26" location="null!2389:2389" display="[SuperVIP]_The Coffee House_12-14.01.26 251014_The Coffee House_8 cities" xr:uid="{00000000-0004-0000-0800-00002B0E0000}"/>
    <hyperlink ref="OJ26" location="null!G2368" display="10h-13h+16h-19h[VIP]_Gà Rán Texas Chicken_Jan 250102_Gà Rán Texas Chicken_6 cities_x000a_0h-10h+13h-16h+19h-24h[VIP]_Gong Cha_19-21Jan 20240506_Gong Cha_3 cities" xr:uid="{00000000-0004-0000-0800-00002C0E0000}"/>
    <hyperlink ref="OL26" location="null!2511:2511" display="[Alacarte]_Gong Cha_Thank You Driver 2025_260109_Gong Cha_7 cities_x000a_" xr:uid="{00000000-0004-0000-0800-00002D0E0000}"/>
    <hyperlink ref="ON26" location="null!2496:2496" display="[Alacarte]_Trà Sữa Mixue_Thank You Driver 2025_260106_Trà sữa Mixue_29 cities" xr:uid="{00000000-0004-0000-0800-00002E0E0000}"/>
    <hyperlink ref="PC26" location="null!G2553" display="[SuperVIP]_Trà Sữa May Cha_Feb 260106_Trà Sữa May Cha_9 cities" xr:uid="{00000000-0004-0000-0800-00002F0E0000}"/>
    <hyperlink ref="PD26" location="null!G2553" display="[SuperVIP]_Trà Sữa May Cha_Feb 260106_Trà Sữa May Cha_9 cities" xr:uid="{00000000-0004-0000-0800-0000300E0000}"/>
    <hyperlink ref="PE26" location="null!G2555" display="[VIP]_Gong Cha_9-10Feb 260109_Gong Cha_7 cities" xr:uid="{00000000-0004-0000-0800-0000310E0000}"/>
    <hyperlink ref="PF26" location="null!G2555" display="[VIP]_Gong Cha_9-10Feb 260109_Gong Cha_7 cities_x000a__x000a_[SJBP]_KATINAT Coffee &amp; Tea House_BAU 100k Tien Giang, Can Tho, Binh Duong, Binh Dinh, Binh Thuan, Nghe An, Quang Ninh, Hung Yen" xr:uid="{00000000-0004-0000-0800-0000320E0000}"/>
    <hyperlink ref="PS26" location="null!G2565" display="[VIP]_Gà Rán Texas Chicken_Feb 250102_Gà Rán Texas Chicken_6 cities" xr:uid="{00000000-0004-0000-0800-0000330E0000}"/>
    <hyperlink ref="QA26" location="null!G2675" display="[SuperVIP]_Highlands Coffee_Mar 260106_Highlands Coffee_41 cities" xr:uid="{00000000-0004-0000-0800-0000340E0000}"/>
    <hyperlink ref="QF26" location="null!G2653" display="[VIP]_Trà Sữa May Cha_Mar 260106_Trà Sữa May Cha_9 cities" xr:uid="{00000000-0004-0000-0800-0000350E0000}"/>
    <hyperlink ref="QH26" location="null!G2659" display="[VIP]_Gong Cha_9-11Mar 260109_Gong Cha_7 cities" xr:uid="{00000000-0004-0000-0800-0000360E0000}"/>
    <hyperlink ref="QI26" location="null!G2659" display="[VIP]_Gong Cha_9-11Mar 260109_Gong Cha_7 cities" xr:uid="{00000000-0004-0000-0800-0000370E0000}"/>
    <hyperlink ref="QJ26" location="null!G2659" display="[VIP]_Gong Cha_9-11Mar 260109_Gong Cha_7 cities" xr:uid="{00000000-0004-0000-0800-0000380E0000}"/>
    <hyperlink ref="QK26" location="null!G2676" display="[SuperVIP]_Highlands Coffee_9-13Mar 260106_Highlands Coffee_41 cities" xr:uid="{00000000-0004-0000-0800-0000390E0000}"/>
    <hyperlink ref="QL26" location="null!G2654" display="12h-24h[SuperVIP]_Trà Sữa May Cha_Mar 260106_Trà Sữa May Cha_9 cities_x000a_0h-12h [SJBP]_Phúc Long Coffee &amp; Tea_Combo 119k_Mar 260106_Phúc Long Coffee &amp; Tea_20 cities" xr:uid="{00000000-0004-0000-0800-00003A0E0000}"/>
    <hyperlink ref="QM26" location="null!G2654" display="[SuperVIP]_Trà Sữa May Cha_Mar 260106_Trà Sữa May Cha_9 cities" xr:uid="{00000000-0004-0000-0800-00003B0E0000}"/>
    <hyperlink ref="QN26" location="null!G2654" display="[SuperVIP]_Trà Sữa May Cha_Mar 260106_Trà Sữa May Cha_9 cities" xr:uid="{00000000-0004-0000-0800-00003C0E0000}"/>
    <hyperlink ref="QO26" location="null!G2657" display="0h-16h[SuperVIP]_Phê La_16-20Mar" xr:uid="{00000000-0004-0000-0800-00003D0E0000}"/>
    <hyperlink ref="QP26" location="null!G2668" display="0h-16h[SJBP]_Phúc Long Coffee &amp; Tea_Combo 119k_Mar 260106_Phúc Long Coffee &amp; Tea_20 cities" xr:uid="{00000000-0004-0000-0800-00003E0E0000}"/>
    <hyperlink ref="QQ26" location="null!G2668" display="0h-16h[SJBP]_Phúc Long Coffee &amp; Tea_Combo 119k_Mar 260106_Phúc Long Coffee &amp; Tea_20 cities" xr:uid="{00000000-0004-0000-0800-00003F0E0000}"/>
    <hyperlink ref="QR26" location="null!G2677" display="[SuperVIP]_Highlands Coffee_16-20Mar 260106_Highlands Coffee_41 cities" xr:uid="{00000000-0004-0000-0800-0000400E0000}"/>
    <hyperlink ref="QV26" location="null!G2660" display="[VIP]_Gong Cha_23-25Mar 260109_Gong Cha_7 cities" xr:uid="{00000000-0004-0000-0800-0000410E0000}"/>
    <hyperlink ref="QW26" location="null!G2660" display="[VIP]_Gong Cha_23-25Mar 260109_Gong Cha_7 cities" xr:uid="{00000000-0004-0000-0800-0000420E0000}"/>
    <hyperlink ref="RC26" location="null!G2662" display="[VIP]_KATINAT Coffee &amp; Tea House_B2G1 260106_KATINAT Coffee &amp; Tea House_14 cities" xr:uid="{00000000-0004-0000-0800-0000430E0000}"/>
    <hyperlink ref="RD26" location="null!G2662" display="[VIP]_KATINAT Coffee &amp; Tea House_B2G1 260106_KATINAT Coffee &amp; Tea House_14 cities" xr:uid="{00000000-0004-0000-0800-0000440E0000}"/>
    <hyperlink ref="D27" location="null!51:51" display="[SJBP]_Highlands Coffee_Weekday 241231_Highlands Coffee_36 cities" xr:uid="{00000000-0004-0000-0800-0000450E0000}"/>
    <hyperlink ref="E27" location="null!49:49" display="[SJBP]_Starbucks Coffee_BOGO 2/1 240620_Starbucks Coffee_5 cities" xr:uid="{00000000-0004-0000-0800-0000460E0000}"/>
    <hyperlink ref="F27" location="null!33:33" display="[VIP]_Pizza Hut_03-05/01_x000a_241231_Pizza Hut_20 cities" xr:uid="{00000000-0004-0000-0800-0000470E0000}"/>
    <hyperlink ref="G27" location="null!6:6" display="0 -10H: [PLF CP]_BAU_Ăn sáng ngon rẻ, giảm 20.000Đ_x000a_10-13H: [PLF CP]_BAU_No nê bữa trưa, deal giảm 50.000Đ_x000a_13-16H: [PLF CP]_BAU_Nhâm nhi bữa xế, giảm 30.000Đ_x000a_16-24H: [PLF CP]_BAU_Bữa tối đủ chất, giảm tới 50.000Đ" xr:uid="{00000000-0004-0000-0800-0000480E0000}"/>
    <hyperlink ref="H27" location="null!7:7" display="0 -10H: [PLF CP]_BAU_Nạp năng lượng sáng giảm 30.000Đ_x000a_10-13H:[PLF CP]_BAU_Bữa Trưa Ngon Rẻ, Giảm 30.000Đ_x000a_13-16H: [PLF CP]_BAU_Chốt đơn ăn xế, giảm 20.000Đ_x000a_16-24H:  [PLF CP]_BAU_Bữa tối đủ chất, giảm tới 70.000Đ" xr:uid="{00000000-0004-0000-0800-0000490E0000}"/>
    <hyperlink ref="I27" location="null!21:21" display="0 -10H: [PLF CP]_BAU_Ăn sáng ngon rẻ, món nào cũng freeship_x000a_10-13H: [PLF CP]_BAU_Đặt món ăn trưa, giảm tới 40.000Đ_x000a_13-16H: [PLF CP]_BAU_Ăn xế ngon rẻ, chỉ từ 10.000Đ_x000a_16-24H: [PLF CP]_BAU_Đặt món ăn tối, chỉ từ 40.000Đ" xr:uid="{00000000-0004-0000-0800-00004A0E0000}"/>
    <hyperlink ref="J27" location="null!54:54" display="[SuperVIP]_The Coffee House_6-8.1 241231_The Coffee House_7 cities" xr:uid="{00000000-0004-0000-0800-00004B0E0000}"/>
    <hyperlink ref="K27" location="null!69:71" display="Whitelist on Shopee_x000a_ [PLF CP]_SPayLater_x000a__x000a_[PLF CP]_WC_Thứ 4 Vui Vẻ, Giảm Tới 50,000đ" xr:uid="{00000000-0004-0000-0800-00004C0E0000}"/>
    <hyperlink ref="L27" location="null!41:41" display="[VIP]_Cơm Thố Anh Nguyễn_08-12/01_x000a_20240506_Cơm Thố Anh Nguyễn_10 cities" xr:uid="{00000000-0004-0000-0800-00004D0E0000}"/>
    <hyperlink ref="M27" location="null!21:21" display="0 -10H: [PLF CP]_BAU_Ăn sáng ngon rẻ, món nào cũng freeship_x000a_10-13H: [PLF CP]_BAU_Đặt món ăn trưa, giảm tới 40.000Đ_x000a_13-16H: [PLF CP]_BAU_Ăn xế ngon rẻ, chỉ từ 10.000Đ_x000a_16-24H: [PLF CP]_BAU_Đặt món ăn tối, chỉ từ 40.000Đ" xr:uid="{00000000-0004-0000-0800-00004E0E0000}"/>
    <hyperlink ref="Q27" location="null!43:43" display="[VIP]_Gà Rán Texas Chicken_13-16/01_x000a_250102_Gà Rán Texas Chicken_6 cities" xr:uid="{00000000-0004-0000-0800-00004F0E0000}"/>
    <hyperlink ref="S27" location="null!104:104" display="[SJBP]_Domino's Pizza_1T1 241231_Domino pizza_9 cities" xr:uid="{00000000-0004-0000-0800-0000500E0000}"/>
    <hyperlink ref="T27" location="null!G116" display="[VIP]_Phê La_Jan HP,VT,HA,DL" xr:uid="{00000000-0004-0000-0800-0000510E0000}"/>
    <hyperlink ref="W27" location="null!47:47" display="[SJBP]_Starbucks Coffee_WC Mon 250102_Starbucks Coffee_10 cities" xr:uid="{00000000-0004-0000-0800-0000520E0000}"/>
    <hyperlink ref="X27" location="null!G164" display="[SJBP]_Trà Sữa May Cha_giảm 50%_wed 250102_Trà Sữa May Cha_7 cities" xr:uid="{00000000-0004-0000-0800-0000530E0000}"/>
    <hyperlink ref="Y27" location="null!G164" display="[SJBP]_Trà Sữa May Cha_giảm 50%_wed 250102_Trà Sữa May Cha_7 cities" xr:uid="{00000000-0004-0000-0800-0000540E0000}"/>
    <hyperlink ref="Z27" location="null!G184" display="[SJBP]_Trà Sữa May Cha_BAU 250102_Trà Sữa May Cha_7 cities" xr:uid="{00000000-0004-0000-0800-0000550E0000}"/>
    <hyperlink ref="AA27" location="null!G184" display="[SJBP]_Trà Sữa May Cha_BAU 250102_Trà Sữa May Cha_7 cities" xr:uid="{00000000-0004-0000-0800-0000560E0000}"/>
    <hyperlink ref="AB27" location="null!104:104" display="[SJBP]_Domino's Pizza_1T1 241231_Domino pizza_9 cities" xr:uid="{00000000-0004-0000-0800-0000570E0000}"/>
    <hyperlink ref="AC27" location="null!104:104" display="[SJBP]_Domino's Pizza_1T1 250116_Domino pizza_11 cities" xr:uid="{00000000-0004-0000-0800-0000580E0000}"/>
    <hyperlink ref="AD27" location="null!89:89" display="[PLF CP_add]_Coke_KV Chính Quán Mở Xuyên Tết" xr:uid="{00000000-0004-0000-0800-0000590E0000}"/>
    <hyperlink ref="AM27" location="null!6:6" display="0 -10H: [PLF CP]_BAU_Ăn sáng ngon rẻ, giảm 20.000Đ_x000a_10-13H: [PLF CP]_BAU_No nê bữa trưa, deal giảm 50.000Đ_x000a_13-16H: [PLF CP]_BAU_Nhâm nhi bữa xế, giảm 30.000Đ_x000a_16-24H: [PLF CP]_BAU_Bữa tối đủ chất, giảm tới 50.000Đ" xr:uid="{00000000-0004-0000-0800-00005A0E0000}"/>
    <hyperlink ref="AN27" location="null!248:248" display="[SJBP]_Starbucks Coffee_Indi 4-7.2 250102_Starbucks Coffee_10 cities" xr:uid="{00000000-0004-0000-0800-00005B0E0000}"/>
    <hyperlink ref="AO27" location="null!175:175" display="[SuperVIP]_Lotteria_06 - 09/02 241231_Lotteria DI_27 cities" xr:uid="{00000000-0004-0000-0800-00005C0E0000}"/>
    <hyperlink ref="AP27" location="null!G225" display="[SJBP]_KOI Thé Cafe_WC  240916_KOI Thé Cafe_5 cities" xr:uid="{00000000-0004-0000-0800-00005D0E0000}"/>
    <hyperlink ref="AQ27" location="null!175:175" display="[SuperVIP]_Lotteria_06 - 09/02 241231_Lotteria DI_27 cities" xr:uid="{00000000-0004-0000-0800-00005E0E0000}"/>
    <hyperlink ref="AR27" location="null!6:6" display="0 -10H: [PLF CP]_BAU_Ăn sáng ngon rẻ, giảm 20.000Đ_x000a_10-13H: [[PLF CP]_BAU_Đặt món ăn trưa, giảm tới 40.000Đ_x000a_13-16H: [PLF CP]_BAU_Nhâm nhi bữa xế, giảm 30.000Đ_x000a_16-24H: [PLF CP]_BAU_Bữa tối đủ chất, giảm tới 50.000Đ" xr:uid="{00000000-0004-0000-0800-00005F0E0000}"/>
    <hyperlink ref="AS27" location="null!21:21" display="0 -10H: [PLF CP]_BAU_Ăn sáng ngon rẻ, món nào cũng freeship_x000a_10-13H: :[PLF CP]_BAU_No nê bữa trưa, deal giảm 50.000Đ_x000a_13-16H:[PLF CP]_BAU_Chốt deal bữa xế, Freeship 0Đ_x000a_16-24H: [PLF CP]_BAU_Đặt món ăn tối, chỉ từ 40.000Đ" xr:uid="{00000000-0004-0000-0800-0000600E0000}"/>
    <hyperlink ref="AT27" location="null!5:5" display="0 -10H: [PLF CP]_BAU_Bữa sáng ngon rẻ, chỉ từ 10.000Đ_x000a_10-13H: [PLF CP]_BAU_Lên Đơn Bữa Trưa, Giảm 20.000Đ_x000a_13-16H:[PLF CP]_BAU_Ăn xế ngon rẻ, chỉ từ 10.000Đ_x000a_16-24H:[PLF CP]_BAU_Món gì cũng ngon, bữa tối giảm 30.000Đ" xr:uid="{00000000-0004-0000-0800-0000610E0000}"/>
    <hyperlink ref="AU27" location="null!118:120" display="Whitelist on Shopee_x000a_ [PLF CP]_SPayLater_x000a__x000a_[PLF CP]_WC_Thứ 4 Vui Vẻ, Giảm Tới 50,000đ" xr:uid="{00000000-0004-0000-0800-0000620E0000}"/>
    <hyperlink ref="AV27" location="null!177:177" display="[VIP]_Cơm Thố Anh Nguyễn_12-16/02_x000a_241231_Cơm Thố Anh Nguyễn_10 cities" xr:uid="{00000000-0004-0000-0800-0000630E0000}"/>
    <hyperlink ref="AY27" location="null!G203" display="[VIP]_Tocotoco_Feb CT" xr:uid="{00000000-0004-0000-0800-0000640E0000}"/>
    <hyperlink ref="BA27" location="null!118:120" display="Whitelist on Shopee_x000a_ [PLF CP]_SPayLater_x000a__x000a_0 -10H: [PLF CP]_BAU_Ăn sáng ngon rẻ, giảm 20.000Đ_x000a_10-13H:  [PLF CP]_BAU_No nê bữa trưa, deal giảm 50.000Đ_x000a_13-16H: [PLF CP]_BAU_Nhâm nhi bữa xế, giảm 30.000Đ_x000a_16-24H: [PLF CP]_BAU_Bữa tối đủ chất, giảm tới 50.000Đ" xr:uid="{00000000-0004-0000-0800-0000650E0000}"/>
    <hyperlink ref="BC27" location="null!181:181" display="[VIP]_Lotteria_17-20/02_x000a_ 241231_Lotteria DI_27 cities" xr:uid="{00000000-0004-0000-0800-0000660E0000}"/>
    <hyperlink ref="BD27" location="null!174:174" display="[SuperVIP]_Pizza Hut_21-23/02_x000a_241231_Pizza Hut_20 cities" xr:uid="{00000000-0004-0000-0800-0000670E0000}"/>
    <hyperlink ref="BE27" location="null!174:174" display="[SuperVIP]_Pizza Hut_21-23/02_x000a_241231_Pizza Hut_20 cities" xr:uid="{00000000-0004-0000-0800-0000680E0000}"/>
    <hyperlink ref="BF27" location="null!G203" display="[VIP]_Tocotoco_Feb CT_x000a_[SuperVIP]_Trà Sữa May Cha_Feb_HCM 250102_Trà Sữa May Cha_7 cities" xr:uid="{00000000-0004-0000-0800-0000690E0000}"/>
    <hyperlink ref="BG27" location="null!213:213" display="[SJBP]_Gà Rán Popeyes_BAU_x000a_241231_Gà Rán Popeyes_9 cities" xr:uid="{00000000-0004-0000-0800-00006A0E0000}"/>
    <hyperlink ref="BH27" location="null!21:21" display="0 -10H: [PLF CP]_BAU_Ăn sáng ngon rẻ, món nào cũng freeship_x000a_10-13H: :[PLF CP]_BAU_No nê bữa trưa, deal giảm 50.000Đ_x000a_13-16H:[PLF CP]_BAU_Chốt deal bữa xế, Freeship 0Đ_x000a_16-24H:[PLF CP]_BAU_Bữa tối đủ chất, giảm tới 50.000Đ" xr:uid="{00000000-0004-0000-0800-00006B0E0000}"/>
    <hyperlink ref="BJ27" location="null!214:214" display="[SJBP]_Domino's Pizza_BOGO_x000a_ 250116_Domino pizza_11 cities" xr:uid="{00000000-0004-0000-0800-00006C0E0000}"/>
    <hyperlink ref="BK27" location="null!212:212" display="0h-16h [SJBP]_Gà Rán Popeyes_BOGO 241231_Gà Rán Popeyes_9 cities_x000a_16h - 24h [SJBP]_Domino's Pizza_BOGO  250116_Domino pizza_11 cities" xr:uid="{00000000-0004-0000-0800-00006D0E0000}"/>
    <hyperlink ref="BM27" location="null!315:315" display="[Alacarte]_Trà Sữa May Cha_Mar.DN+OTH_LA, AG,BD,BH,CT" xr:uid="{00000000-0004-0000-0800-00006E0E0000}"/>
    <hyperlink ref="BN27" location="null!372:372" display="[SJBP]_Domino's Pizza_BOGO  250116_Domino pizza_11 cities" xr:uid="{00000000-0004-0000-0800-00006F0E0000}"/>
    <hyperlink ref="BQ27" location="null!275:275" display="[VIP]_Cơm Thố Anh Nguyễn_05-09/03_x000a_241231_Cơm Thố Anh Nguyễn_10 cities" xr:uid="{00000000-0004-0000-0800-0000700E0000}"/>
    <hyperlink ref="BR27" location="null!G360" display="[SuperVIP]_Phúc Long Coffee &amp; Tea_6-8Mar  20240516_Phúc Long Coffee &amp; Tea_17 cities_x000a_[VIP]_Cơm Thố Anh Nguyễn_05-09/03_x000a_241231_Cơm Thố Anh Nguyễn_10 cities" xr:uid="{00000000-0004-0000-0800-0000710E0000}"/>
    <hyperlink ref="BS27" location="null!G360" display="0h-10h [SuperVIP]_Phúc Long Coffee &amp; Tea_6-8Mar 20240516_Phúc Long Coffee &amp; Tea_17 cities_x000a_10h-24h [SuperVIP]_Pizza Hut_07-09/03  241231_Pizza Hut_20 cities" xr:uid="{00000000-0004-0000-0800-0000720E0000}"/>
    <hyperlink ref="BU27" location="null!275:275" display="[VIP]_Cơm Thố Anh Nguyễn_05-09/03_x000a_241231_Cơm Thố Anh Nguyễn_10 cities" xr:uid="{00000000-0004-0000-0800-0000730E0000}"/>
    <hyperlink ref="BX27" location="null!G354" display="[VIP]_Gong Cha_Mar 20240506_Gong Cha_3 cities" xr:uid="{00000000-0004-0000-0800-0000740E0000}"/>
    <hyperlink ref="BY27" location="null!300:300" display="[SuperVIP]_Starbucks Coffee_11-13.3 250102_Starbucks Coffee_10 cities" xr:uid="{00000000-0004-0000-0800-0000750E0000}"/>
    <hyperlink ref="BZ27" location="null!5:5" display="0 -10H: [PLF CP]_BAU_Bữa sáng ngon rẻ, chỉ từ 10.000Đ_x000a_10-13H: [PLF CP]_BAU_Đặt món ăn trưa, giảm tới 40.000Đ_x000a_13-16H:[PLF CP]_BAU_Ăn xế ngon rẻ, chỉ từ 10.000Đ_x000a_16-24H:[PLF CP]_BAU_Món gì cũng ngon, bữa tối giảm 30.000Đ" xr:uid="{00000000-0004-0000-0800-0000760E0000}"/>
    <hyperlink ref="CB27" location="null!274:274" display="[VIP]_Domino's Pizza_14-16/03  250116_Domino pizza_11 cities" xr:uid="{00000000-0004-0000-0800-0000770E0000}"/>
    <hyperlink ref="CD27" location="null!182:182" display="[VIP]_Gà Rán KFC_17-19/03_x000a_241231_Gà Rán KFC_25 cities" xr:uid="{00000000-0004-0000-0800-0000780E0000}"/>
    <hyperlink ref="CE27" location="null!180:182" display="Whitelist on Shopee_x000a_ [PLF CP]_SPayLater_x000a_0 -10H:[PLF CP]_BAU_Ăn sáng ngon rẻ, giảm 20.000Đ_x000a_10-13H: [PLF CP]_BAU_Đặt món ăn trưa, giảm tới 40.000Đ_x000a_13-16H:  [PLF CP]_BAU_Chốt đơn ăn xế, giảm 20.000Đ_x000a_16-24H: [PLF CP]_BAU_Đặt món ăn tối, chỉ từ 40.000Đ" xr:uid="{00000000-0004-0000-0800-0000790E0000}"/>
    <hyperlink ref="CF27" location="null!464:464" display="[SJBP]_Gà Rán KFC_Combo 55k_x000a_241231_Gà Rán KFC_25 cities" xr:uid="{00000000-0004-0000-0800-00007A0E0000}"/>
    <hyperlink ref="CG27" location="null!272:272" display="[VIP]_Pizza Hut_21-23/03_x000a_241231_Pizza Hut_20 cities" xr:uid="{00000000-0004-0000-0800-00007B0E0000}"/>
    <hyperlink ref="CJ27" location="null!464:464" display="[SJBP]_Gà Rán KFC_Combo 55k_x000a_241231_Gà Rán KFC_25 cities" xr:uid="{00000000-0004-0000-0800-00007C0E0000}"/>
    <hyperlink ref="CK27" location="null!G446" display="0h-12h [SJBP]_Phúc Long Coffee &amp; Tea_M3T2-Mar_x000a_12h - 16h [SJBP]_Phúc Long Coffee &amp; Tea_35k_x000a_16h-24h [SJBP]_McDonald's_BAU" xr:uid="{00000000-0004-0000-0800-00007D0E0000}"/>
    <hyperlink ref="CL27" location="null!180:182" display="Whitelist on Shopee_x000a_ [PLF CP]_SPayLater_x000a_[PLF CP]_4.4_Bao Trọn Món Ngon, Giảm 44.000Đ" xr:uid="{00000000-0004-0000-0800-00007E0E0000}"/>
    <hyperlink ref="CN27" location="null!G389" display="[SJBP]_KOI Thé Cafe_WC 240916_KOI Thé Cafe_5 cities_x000a_[SJBP]_Phúc Long Coffee &amp; Tea_BAU KH,QNhon, PT, MT,LA,BMT" xr:uid="{00000000-0004-0000-0800-00007F0E0000}"/>
    <hyperlink ref="CO27" location="null!372:372" display="[SJBP]_Domino's Pizza_BOGO  250116_Domino pizza_11 cities" xr:uid="{00000000-0004-0000-0800-0000800E0000}"/>
    <hyperlink ref="CT27" location="null!114:114" display="[SJBP]_Gà Rán KFC_BAU_x000a_241231_Gà Rán KFC_25 cities" xr:uid="{00000000-0004-0000-0800-0000810E0000}"/>
    <hyperlink ref="CW27" location="null!650:650" display="[SJBP]_Cơm Thố Anh Nguyễn_BAU_x000a_250803_Cơm Thố Anh Nguyễn_12 cities" xr:uid="{00000000-0004-0000-0800-0000820E0000}"/>
    <hyperlink ref="CX27" location="null!465:465" display="[SuperVIP]_Gà Rán KFC_03-06/04_x000a_241231_Gà Rán KFC_25 cities" xr:uid="{00000000-0004-0000-0800-0000830E0000}"/>
    <hyperlink ref="CY27" location="null!114:114" display="[SJBP]_Gà Rán KFC_BAU_x000a_241231_Gà Rán KFC_25 cities" xr:uid="{00000000-0004-0000-0800-0000840E0000}"/>
    <hyperlink ref="CZ27" location="null!547:547" display="[SuperVIP]_Highlands Coffee_7-11.4 241231_Highlands Coffee_36 cities" xr:uid="{00000000-0004-0000-0800-0000850E0000}"/>
    <hyperlink ref="DA27" location="null!230:232" display="Whitelist on Shopee_x000a_ [PLF CP]_SPayLater_x000a_[PLF CP]_WC_Thứ 4 Vui Vẻ, Miễn Phí Ship " xr:uid="{00000000-0004-0000-0800-0000860E0000}"/>
    <hyperlink ref="DB27" location="null!647:647" display=" [SJBP]_Domino's Pizza_1K_x000a_250116_Domino pizza_11 cities" xr:uid="{00000000-0004-0000-0800-0000870E0000}"/>
    <hyperlink ref="DC27" location="null!5:5" display="0 -10H: [PLF CP]_BAU_Bữa sáng ngon rẻ, chỉ từ 10.000Đ_x000a_10-13H:[PLF CP]_BAU_No nê bữa trưa, deal giảm 50.000Đ_x000a_13-16H: :[PLF CP]_BAU_Ăn xế ngon rẻ, chỉ từ 10.000Đ_x000a_16-24H :[PLF CP]_BAU_Bữa tối đủ chất, giảm tới 70.000Đ" xr:uid="{00000000-0004-0000-0800-0000880E0000}"/>
    <hyperlink ref="DD27" location="null!647:647" display=" [SJBP]_Domino's Pizza_1K_x000a_250116_Domino pizza_11 cities" xr:uid="{00000000-0004-0000-0800-0000890E0000}"/>
    <hyperlink ref="DE27" location="null!470:470" display="[VIP]_Cơm Thố Anh Nguyễn_09-13/04_x000a_250803_Cơm Thố Anh Nguyễn_12 cities" xr:uid="{00000000-0004-0000-0800-00008A0E0000}"/>
    <hyperlink ref="DF27" location="null!646:646" display="[SJBP]_Gà Rán Popeyes_BAU_x000a_241231_Gà Rán Popeyes_9 cities" xr:uid="{00000000-0004-0000-0800-00008B0E0000}"/>
    <hyperlink ref="DH27" location="null!G524" display="[SuperVIP]_Phê La_14-18Apr  HP,VT,HA,DL,DN_x000a_còn lại: [SuperVIP]_Highlands Coffee_14-18.4" xr:uid="{00000000-0004-0000-0800-00008C0E0000}"/>
    <hyperlink ref="DI27" location="null!G629" display="0h-13h [SJBP]_Phúc Long Coffee &amp; Tea_10k - Apr 20240516_Phúc Long Coffee &amp; Tea_17 cities_x000a_13h-24h SJBP]_Phúc Long Coffee &amp; Tea_BAU 20240516_Phúc Long Coffee &amp; Tea_17 cities" xr:uid="{00000000-0004-0000-0800-00008D0E0000}"/>
    <hyperlink ref="DJ27" location="null!G514" display="[VIP]_Trà Sữa May Cha_18-20Apr HCM250102_Trà Sữa May Cha_7 cities_x000a_" xr:uid="{00000000-0004-0000-0800-00008E0E0000}"/>
    <hyperlink ref="DL27" location="null!G514" display=" [VIP]_Trà Sữa May Cha_18-20Apr HCM250102_Trà Sữa May Cha_7 cities_x000a_" xr:uid="{00000000-0004-0000-0800-00008F0E0000}"/>
    <hyperlink ref="DM27" location="null!474:474" display="[VIP]_Gà Rán Texas Chicken_21-24/04_x000a_250102_Gà Rán Texas Chicken_6 cities" xr:uid="{00000000-0004-0000-0800-0000900E0000}"/>
    <hyperlink ref="DN27" location="null!G628" display="0h-13h [SJBP]_Phúc Long Coffee &amp; Tea_M2T1-Apr 20240516_Phúc Long Coffee &amp; Tea_17 cities_x000a_13h-24h [SJBP]_Phúc Long Coffee &amp; Tea_BAU  20240516_Phúc Long Coffee &amp; Tea_17 cities" xr:uid="{00000000-0004-0000-0800-0000910E0000}"/>
    <hyperlink ref="DO27" location="null!G518" display="[VIP]_Gong Cha_Apr 20240506_Gong Cha_3 cities" xr:uid="{00000000-0004-0000-0800-0000920E0000}"/>
    <hyperlink ref="DP27" location="null!697:697" display="[SJBP]_McDonald's_2T2_x000a_250416_McDonald's_5 cities" xr:uid="{00000000-0004-0000-0800-0000930E0000}"/>
    <hyperlink ref="DQ27" location="null!G631" display="[SJBP]_Phúc Long Coffee &amp; Tea_M3T2-Apr 20240516_Phúc Long Coffee &amp; Tea_17 cities" xr:uid="{00000000-0004-0000-0800-0000940E0000}"/>
    <hyperlink ref="DU27" location="null!G630" display="0h-12h[SJBP]_Phúc Long Coffee &amp; Tea_Combo 119k_Apr  20240516_Phúc Long Coffee &amp; Tea_17 cities_x000a_12h-24h [SJBP]_Phúc Long Coffee &amp; Tea_BAU  20240516_Phúc Long Coffee &amp; Tea_17 cities" xr:uid="{00000000-0004-0000-0800-0000950E0000}"/>
    <hyperlink ref="DV27" location="null!230:232" display="Whitelist on Shopee_x000a_ [PLF CP]_SPayLater_x000a_[PLF CP]_5.5 CP_Khao Deal Cực Nhiệt, Chỉ 0Đ" xr:uid="{00000000-0004-0000-0800-0000960E0000}"/>
    <hyperlink ref="DY27" location="null!732:732" display="[VIP]_Domino's Pizza_02-04/05_x000a_ 250116_Domino pizza_11 cities" xr:uid="{00000000-0004-0000-0800-0000970E0000}"/>
    <hyperlink ref="DZ27" location="null!730:730" display="[VIP]_Cơm Thố Anh Nguyễn_01-05/05_x000a_250803_Cơm Thố Anh Nguyễn_12 cities" xr:uid="{00000000-0004-0000-0800-0000980E0000}"/>
    <hyperlink ref="EA27" location="null!732:732" display="[VIP]_Domino's Pizza_02-04/05_x000a_ 250116_Domino pizza_11 cities" xr:uid="{00000000-0004-0000-0800-0000990E0000}"/>
    <hyperlink ref="EC27" location="null!768:768" display="[SuperVIP]_Highlands Coffee_5-9.5 241231_Highlands Coffee_36 cities" xr:uid="{00000000-0004-0000-0800-00009A0E0000}"/>
    <hyperlink ref="ED27" location="null!769:769" display="[SuperVIP]_The Coffee House_6-8.5 HP, VT, ĐN" xr:uid="{00000000-0004-0000-0800-00009B0E0000}"/>
    <hyperlink ref="EE27" location="null!768:768" display="[SuperVIP]_Highlands Coffee_5-9.5 241231_Highlands Coffee_36 cities" xr:uid="{00000000-0004-0000-0800-00009C0E0000}"/>
    <hyperlink ref="EF27" location="null!G712" display="[SuperVIP]_Phúc Long Coffee &amp; Tea_May 20240516_Phúc Long Coffee &amp; Tea_17 cities_x000a_Đổi sang_x000a_[SJBP]__Brand 50%  T2+T3" xr:uid="{00000000-0004-0000-0800-00009D0E0000}"/>
    <hyperlink ref="EG27" location="null!728:728" display="[VIP]_Pizza Hut_09-11/05" xr:uid="{00000000-0004-0000-0800-00009E0E0000}"/>
    <hyperlink ref="EH27" location="null!243:245" display="Whitelist on Shopee_x000a_ [PLF CP]_SPayLater_x000a_[PLF CP]_Mother’s Day_Mừng ngày của mẹ, Giảm 199.000Đ" xr:uid="{00000000-0004-0000-0800-00009F0E0000}"/>
    <hyperlink ref="EI27" location="null!727:727" display="[SuperVIP]_Lotteria_12-15/05_x000a_241231_Lotteria DI_27 cities" xr:uid="{00000000-0004-0000-0800-0000A00E0000}"/>
    <hyperlink ref="EJ27" location="null!727:727" display="[SuperVIP]_Lotteria_12-15/05_x000a_241231_Lotteria DI_27 cities" xr:uid="{00000000-0004-0000-0800-0000A10E0000}"/>
    <hyperlink ref="EK27" location="null!243:245" display="Whitelist on Shopee_x000a_ [PLF CP]_SPayLater_x000a_[PLF CP]_Summer Thematic_Vị Hè Tươi Mát, Chỉ 5.000Đ" xr:uid="{00000000-0004-0000-0800-0000A20E0000}"/>
    <hyperlink ref="EM27" location="null!722:722" display="16h-24h [SuperVIP]_Gà Rán KFC_16-18/05_x000a_0h-16h [SuperVIP]_Pizza Hut_16-18/05" xr:uid="{00000000-0004-0000-0800-0000A30E0000}"/>
    <hyperlink ref="EO27" location="null!722:722" display="16h-24h [SuperVIP]_Gà Rán KFC_16-18/05_x000a_0h-16h [SuperVIP]_Pizza Hut_16-18/05" xr:uid="{00000000-0004-0000-0800-0000A40E0000}"/>
    <hyperlink ref="EQ27" location="null!G716" display="[VIP]_Gong Cha_May 20240506_Gong Cha_3 cities" xr:uid="{00000000-0004-0000-0800-0000A50E0000}"/>
    <hyperlink ref="ER27" location="null!243:245" display="Whitelist on Shopee_x000a_ [PLF CP]_SPayLater_x000a_[PLF CP]_Summer Thematic_Deal Healthy Cho Dáng Xinh" xr:uid="{00000000-0004-0000-0800-0000A60E0000}"/>
    <hyperlink ref="ES27" location="null!749:749" display="[SJBP]_Brand_Food_01-31/05_x000a_250424_Lotteria DI_32 cities" xr:uid="{00000000-0004-0000-0800-0000A70E0000}"/>
    <hyperlink ref="ET27" location="null!G718" display="[SJBP]_KOI Thé Cafe_WC 240916_KOI Thé Cafe_5 cities" xr:uid="{00000000-0004-0000-0800-0000A80E0000}"/>
    <hyperlink ref="EV27" location="null!726:726" display="[SuperVIP]_McDonald's_22-25/05_x000a_250416_McDonald's_5 cities" xr:uid="{00000000-0004-0000-0800-0000A90E0000}"/>
    <hyperlink ref="EW27" location="null!900:900" display="[SJBP]_Lotteria_Weekday_x000a_250424_Lotteria DI_32 cities" xr:uid="{00000000-0004-0000-0800-0000AA0E0000}"/>
    <hyperlink ref="EX27" location="null!119:119" display="[SJBP]__Brand 50% 241231_All OTH 2025_36 cities" xr:uid="{00000000-0004-0000-0800-0000AB0E0000}"/>
    <hyperlink ref="EY27" location="null!243:245" display="Whitelist on Shopee_x000a_ [PLF CP]_SPayLater_x000a_[PLF CP]_BAU_Giải Nhiệt Ngày Hè, Freeship 20.000Đ" xr:uid="{00000000-0004-0000-0800-0000AC0E0000}"/>
    <hyperlink ref="EZ27" location="null!G715" display="[VIP]_Phúc Long Coffee &amp; Tea_28-30May  20240516_Phúc Long Coffee &amp; Tea_17 cities_x000a_thay 16h-24h [Alacarte CB]_Gà Rán KFC_May.CB1_241231_Gà Rán KFC_25 cities" xr:uid="{00000000-0004-0000-0800-0000AD0E0000}"/>
    <hyperlink ref="FB27" location="null!734:734" display="[SJBP]_Gà Rán Popeyes_BOGO May_x000a_241231_Gà Rán Popeyes_9 cities" xr:uid="{00000000-0004-0000-0800-0000AE0E0000}"/>
    <hyperlink ref="FE27" location="null!G949" display="0h-16h [SuperVIP]_Phúc Long Coffee &amp; Tea_2-3/6  20240516_Phúc Long Coffee &amp; Tea_17 cities_x000a_16h-24h [SJBP]_Gà Rán Popeyes_79k 241231_Gà Rán Popeyes_9 cities" xr:uid="{00000000-0004-0000-0800-0000AF0E0000}"/>
    <hyperlink ref="FG27" location="null!977:977" display="[SuperVIP]_Highlands Coffee_2-6.6 241231_Highlands Coffee_36 cities" xr:uid="{00000000-0004-0000-0800-0000B00E0000}"/>
    <hyperlink ref="FH27" location="null!G1004" display="0h-16h [VIP]_Phúc Long Coffee &amp; Tea_5.6  20240516_Phúc Long Coffee &amp; Tea_17 cities_x000a_16h- 24h [SJBP]__Brand 50%" xr:uid="{00000000-0004-0000-0800-0000B10E0000}"/>
    <hyperlink ref="FJ27" location="null!885:885" display="[VIP]_Domino's Pizza_06-08/06_x000a_250116_Domino pizza_11 cities" xr:uid="{00000000-0004-0000-0800-0000B20E0000}"/>
    <hyperlink ref="FL27" location="null!886:886" display="[VIP]_Gà Rán Texas Chicken_09-12/06250102_Gà Rán Texas Chicken_6 cities" xr:uid="{00000000-0004-0000-0800-0000B30E0000}"/>
    <hyperlink ref="FM27" location="null!1012:1012" display="[SJBP]_McDonald's_BAU_x000a_250416_McDonald's_5 cities" xr:uid="{00000000-0004-0000-0800-0000B40E0000}"/>
    <hyperlink ref="FN27" location="null!886:886" display="[VIP]_Gà Rán Texas Chicken_09-12/06250102_Gà Rán Texas Chicken_6 cities" xr:uid="{00000000-0004-0000-0800-0000B50E0000}"/>
    <hyperlink ref="FO27" location="null!886:886" display="[VIP]_Gà Rán Texas Chicken_09-12/06250102_Gà Rán Texas Chicken_6 cities" xr:uid="{00000000-0004-0000-0800-0000B60E0000}"/>
    <hyperlink ref="FQ27" location="null!1005:1005" display="[SJBP]_Gà Rán Popeyes_BOGO_x000a_241231_Gà Rán Popeyes_9 cities" xr:uid="{00000000-0004-0000-0800-0000B70E0000}"/>
    <hyperlink ref="FT27" location="null!G948" display="[SuperVIP]_Phê La_16-20/6 HP,VT,HA,DL,DN,KH" xr:uid="{00000000-0004-0000-0800-0000B80E0000}"/>
    <hyperlink ref="FU27" location="null!889:889" display="[VIP]_Lotteria DI_16-18/06" xr:uid="{00000000-0004-0000-0800-0000B90E0000}"/>
    <hyperlink ref="GA27" location="null!882:882" display="[SuperVIP]_McDonald's_23-26/06" xr:uid="{00000000-0004-0000-0800-0000BA0E0000}"/>
    <hyperlink ref="GB27" location="null!882:882" display="[SuperVIP]_McDonald's_23-26/06" xr:uid="{00000000-0004-0000-0800-0000BB0E0000}"/>
    <hyperlink ref="GD27" location="null!878:878" display="[SuperVIP]_Gà Rán KFC_27-29/06_x000a_241231_Gà Rán KFC_25 cities&quot;" xr:uid="{00000000-0004-0000-0800-0000BC0E0000}"/>
    <hyperlink ref="GE27" location="null!878:878" display="[SuperVIP]_Gà Rán KFC_27-29/06_x000a_241231_Gà Rán KFC_25 cities" xr:uid="{00000000-0004-0000-0800-0000BD0E0000}"/>
    <hyperlink ref="GG27" location="null!1005:1005" display="[SJBP]_Gà Rán Popeyes_BOGO_x000a_241231_Gà Rán Popeyes_9 cities" xr:uid="{00000000-0004-0000-0800-0000BE0E0000}"/>
    <hyperlink ref="GJ27" location="null!1141:1141" display="[SuperVIP]_Starbucks Coffee_1-3.7 250520_Starbucks Coffee_12 cities" xr:uid="{00000000-0004-0000-0800-0000BF0E0000}"/>
    <hyperlink ref="GN27" r:id="rId186" location="gid=1258946380&amp;range=966:966" xr:uid="{00000000-0004-0000-0800-0000C00E0000}"/>
    <hyperlink ref="GQ27" location="null!1142:1142" display="[SuperVIP]_Highlands Coffee_7-11.7 241231_Highlands Coffee_36 cities" xr:uid="{00000000-0004-0000-0800-0000C10E0000}"/>
    <hyperlink ref="GS27" location="null!G1138" display="[VIP]_Tocotoco_Jul CT_x000a_0h-16h [VIP]_Phúc Long Coffee &amp; Tea_Jul 20240516_Phúc Long Coffee &amp; Tea_17 cities (trừ CT)_x000a_16h-24h [Alacarte]_Trà Sữa May Cha_Jul 250102_Trà Sữa May Cha_7 cities (trừ CT)" xr:uid="{00000000-0004-0000-0800-0000C20E0000}"/>
    <hyperlink ref="GT27" location="null!974:974" display="[VIP]_Domino's Pizza_11-13/07250116_Domino pizza_11 cities" xr:uid="{00000000-0004-0000-0800-0000C30E0000}"/>
    <hyperlink ref="GU27" location="null!1267:1267" display="[SJBP]_McDonald's_2T2 250707_McDonald's_6 cities" xr:uid="{00000000-0004-0000-0800-0000C40E0000}"/>
    <hyperlink ref="GY27" location="null!969:969" display="[VIP]_Lotteria DI_14-17/07 250424_Lotteria DI_32 cities" xr:uid="{00000000-0004-0000-0800-0000C50E0000}"/>
    <hyperlink ref="GZ27" location="null!971:971" display="[SuperVIP]_Pizza Hut_18-20/07 241231_Pizza Hut_20 cities" xr:uid="{00000000-0004-0000-0800-0000C60E0000}"/>
    <hyperlink ref="HA27" location="null!G1138" display="[VIP]_Tocotoco_Jul CT" xr:uid="{00000000-0004-0000-0800-0000C70E0000}"/>
    <hyperlink ref="HB27" location="null!971:971" display="[SuperVIP]_Pizza Hut_18-20/07 241231_Pizza Hut_20 cities" xr:uid="{00000000-0004-0000-0800-0000C80E0000}"/>
    <hyperlink ref="HC27" location="null!970:970" display="[VIP]_Gà Rán Texas Chicken_21-24/07 250102_Gà Rán Texas Chicken_6 cities" xr:uid="{00000000-0004-0000-0800-0000C90E0000}"/>
    <hyperlink ref="HD27" location="null!G1231" display="0h-16h [SJBP]_Phúc Long Coffee &amp; Tea_M2T1-Jul 20240516_Phúc Long Coffee &amp; Tea_17 cities_x000a_16h-24h [SJBP]_Brand_Food_BAU 250424_Lotteria DI_32 cities" xr:uid="{00000000-0004-0000-0800-0000CA0E0000}"/>
    <hyperlink ref="HE27" location="null!1146:1146" display="[VIP]_The Coffee House_21-23.7 241231_The Coffee House_7 cities" xr:uid="{00000000-0004-0000-0800-0000CB0E0000}"/>
    <hyperlink ref="HF27" location="null!G1230" display="0H-16H [SJBP]_Phúc Long Coffee &amp; Tea_10k - Jul  20240516_Phúc Long Coffee &amp; Tea_17 cities_x000a_16h-24h[SJBP]__Brand 50% 241231_All OTH 2025_36 cities" xr:uid="{00000000-0004-0000-0800-0000CC0E0000}"/>
    <hyperlink ref="HH27" location="null!967:967" display="[SuperVIP]_McDonald's_25-27/07 250707_McDonald's_6 cities" xr:uid="{00000000-0004-0000-0800-0000CD0E0000}"/>
    <hyperlink ref="HI27" location="null!1163:1163" display="[SJBP]_Gà Rán Popeyes_BOGO_x000a_241231_Gà Rán Popeyes_9 cities" xr:uid="{00000000-0004-0000-0800-0000CE0E0000}"/>
    <hyperlink ref="HJ27" location="null!1267:1267" display="[SJBP]_McDonald's_2T2 250707_McDonald's_6 cities" xr:uid="{00000000-0004-0000-0800-0000CF0E0000}"/>
    <hyperlink ref="HL27" location="null!G1152" display="[VIP]_Gong Cha_Jul 20240506_Gong Cha_3 cities" xr:uid="{00000000-0004-0000-0800-0000D00E0000}"/>
    <hyperlink ref="HM27" location="null!1165:1165" display="[SJBP]_Domino's Pizza_1k 250116_Domino pizza_11 cities" xr:uid="{00000000-0004-0000-0800-0000D10E0000}"/>
    <hyperlink ref="HP27" location="null!G1378" display="[VIP]_Trà Sữa May Cha_Aug 250102_Trà Sữa May Cha_7 cities" xr:uid="{00000000-0004-0000-0800-0000D20E0000}"/>
    <hyperlink ref="HQ27" location="null!1336:1336" display="[VIP]_Pizza Hut_01-03/08_x000a_ 241231_Pizza Hut_20 cities" xr:uid="{00000000-0004-0000-0800-0000D30E0000}"/>
    <hyperlink ref="HR27" location="null!1340:1340" display="[VIP]_Gà Rán Texas Chicken_04-07/08_x000a_ 250102_Gà Rán Texas Chicken_6 cities" xr:uid="{00000000-0004-0000-0800-0000D40E0000}"/>
    <hyperlink ref="HT27" location="null!1340:1340" display="[VIP]_Gà Rán Texas Chicken_04-07/08_x000a_ 250102_Gà Rán Texas Chicken_6 cities" xr:uid="{00000000-0004-0000-0800-0000D50E0000}"/>
    <hyperlink ref="HU27" location="null!G1385" display="[SuperVIP]_Phê La_6-8/8  HP,VT,HA,DL,DN,KH" xr:uid="{00000000-0004-0000-0800-0000D60E0000}"/>
    <hyperlink ref="HW27" location="null!1331:1331" display="[SuperVIP]_Gà Rán KFC_08-10/08 c" xr:uid="{00000000-0004-0000-0800-0000D70E0000}"/>
    <hyperlink ref="HX27" location="null!1337:1337" display="[VIP]_Domino's Pizza_08-10/08_x000a_ 250116_Domino pizza_11 cities" xr:uid="{00000000-0004-0000-0800-0000D80E0000}"/>
    <hyperlink ref="HY27" location="null!1396:1396" display="[SuperVIP]_Highlands Coffee_11-14.8 241231_Highlands Coffee_36 cities" xr:uid="{00000000-0004-0000-0800-0000D90E0000}"/>
    <hyperlink ref="IA27" location="null!G1389" display="0h-15h [VIP]_Phúc Long Coffee &amp; Tea_Combo 79k 20240516_Phúc Long Coffee &amp; Tea_17 cities_x000a_15h-24h: [SJBP]_The Coffee House_WC Wed 241231_The Coffee House_7 cities" xr:uid="{00000000-0004-0000-0800-0000DA0E0000}"/>
    <hyperlink ref="IB27" location="null!G1389" display="0h-16h [VIP]_Phúc Long Coffee &amp; Tea_Combo 79k 20240516_Phúc Long Coffee &amp; Tea_17 cities_x000a_16h-24h: [JBP]_KATINAT Coffee &amp; Tea House_BAU Aug 250119_Katinat Saigon Kafe_11 cities" xr:uid="{00000000-0004-0000-0800-0000DB0E0000}"/>
    <hyperlink ref="IC27" location="null!1335:1335" display="[SuperVIP]_Pizza Hut_15-17/08_x000a_241231_Pizza Hut_20 cities" xr:uid="{00000000-0004-0000-0800-0000DC0E0000}"/>
    <hyperlink ref="ID27" location="null!1335:1335" display="[SuperVIP]_Pizza Hut_15-17/08_x000a_241231_Pizza Hut_20 cities" xr:uid="{00000000-0004-0000-0800-0000DD0E0000}"/>
    <hyperlink ref="IE27" location="null!1335:1335" display="[SuperVIP]_Pizza Hut_15-17/08_x000a_241231_Pizza Hut_20 cities" xr:uid="{00000000-0004-0000-0800-0000DE0E0000}"/>
    <hyperlink ref="IF27" location="null!1339:1339" display="[VIP]_Lotteria_18-21/08 250424_Lotteria DI_32 cities" xr:uid="{00000000-0004-0000-0800-0000DF0E0000}"/>
    <hyperlink ref="IH27" location="null!G1386" display="[SuperVIP]_Phê La_18-22Aug HP,VT,HA,DL,DN,KH" xr:uid="{00000000-0004-0000-0800-0000E00E0000}"/>
    <hyperlink ref="II27" location="null!G1386" display="[SuperVIP]_Phê La_18-22Aug HP,VT,HA,DL,DN,KH" xr:uid="{00000000-0004-0000-0800-0000E10E0000}"/>
    <hyperlink ref="IJ27" location="null!G1392" display="0h-15h [SJBP]_Phúc Long Coffee &amp; Tea_M2T1-Jul_x000a_ [SuperVIP]_Trà Sữa May Cha_Aug 250102_Trà Sữa May Cha_7 cities" xr:uid="{00000000-0004-0000-0800-0000E20E0000}"/>
    <hyperlink ref="IK27" location="null!1338:1338" display="[VIP]_Domino's Pizza_22-24/08_x000a_ 250116_Domino pizza_11 cities" xr:uid="{00000000-0004-0000-0800-0000E30E0000}"/>
    <hyperlink ref="IL27" location="null!1418:1418" display="[SJBP]_Gà Rán Popeyes_BOGO_x000a_241231_Gà Rán Popeyes_9 cities" xr:uid="{00000000-0004-0000-0800-0000E40E0000}"/>
    <hyperlink ref="IM27" location="null!119:119" display="[SJBP]__Brand 50% 241231_All OTH 2025_36 cities" xr:uid="{00000000-0004-0000-0800-0000E50E0000}"/>
    <hyperlink ref="IO27" location="null!1399:1399" display="[SuperVIP]_Starbucks Coffee_26-28.8 250520_Starbucks Coffee_12 cities" xr:uid="{00000000-0004-0000-0800-0000E60E0000}"/>
    <hyperlink ref="IP27" location="null!1399:1399" display="[SuperVIP]_Starbucks Coffee_26-28.8 250520_Starbucks Coffee_12 cities" xr:uid="{00000000-0004-0000-0800-0000E70E0000}"/>
    <hyperlink ref="IQ27" location="null!1332:1332" display="[SuperVIP]_Gà Rán KFC_29-31/08 241231_Gà Rán KFC_25 cities" xr:uid="{00000000-0004-0000-0800-0000E80E0000}"/>
    <hyperlink ref="IR27" location="null!G1377" display="[VIP]_Tocotoco_Aug CT _x000a_[SJBP]_McDonald's_2T2  250707_McDonald's_6 cities (trừ CT)" xr:uid="{00000000-0004-0000-0800-0000E90E0000}"/>
    <hyperlink ref="IS27" location="null!1332:1332" display="[SuperVIP]_Gà Rán KFC_29-31/08 241231_Gà Rán KFC_25 cities" xr:uid="{00000000-0004-0000-0800-0000EA0E0000}"/>
    <hyperlink ref="IV27" location="null!1582:1582" display="[SJBP]_Pizza Hut_Giảm 80k 241231_Pizza Hut_20 cities" xr:uid="{00000000-0004-0000-0800-0000EB0E0000}"/>
    <hyperlink ref="IW27" location="null!1645:1645" display="[JBP]_KATINAT Coffee &amp; Tea House_B2G1 250119_Katinat Saigon Kafe_11 cities" xr:uid="{00000000-0004-0000-0800-0000EC0E0000}"/>
    <hyperlink ref="IY27" location="null!1650:1650" display="[SuperVIP]_The Coffee House_3-5.9 241231_The Coffee House_7 cities" xr:uid="{00000000-0004-0000-0800-0000ED0E0000}"/>
    <hyperlink ref="IZ27" location="null!G1567" display="[SuperVIP]_Trà Sữa May Cha_Sep 250102_Trà Sữa May Cha_7 cities" xr:uid="{00000000-0004-0000-0800-0000EE0E0000}"/>
    <hyperlink ref="JA27" location="null!1484:1484" display="[VIP]_Pizza Hut_05-07/09_x000a_241231_Pizza Hut_20 cities" xr:uid="{00000000-0004-0000-0800-0000EF0E0000}"/>
    <hyperlink ref="JB27" location="null!1486:1486" display="[VIP]_Gà Rán Texas Chicken_08-11/09_x000a_250102_Gà Rán Texas Chicken_6 cities" xr:uid="{00000000-0004-0000-0800-0000F00E0000}"/>
    <hyperlink ref="JD27" location="null!1486:1486" display="[VIP]_Gà Rán Texas Chicken_08-11/09_x000a_250102_Gà Rán Texas Chicken_6 cities" xr:uid="{00000000-0004-0000-0800-0000F10E0000}"/>
    <hyperlink ref="JE27" location="null!G1572" display="[SuperVIP]_Phê La_9-11/9 HP,VT,HA,DL,DN,KH" xr:uid="{00000000-0004-0000-0800-0000F20E0000}"/>
    <hyperlink ref="JF27" location="null!G1672" display="0h-16h [SJBP]_Phúc Long Coffee &amp; Tea_Combo 109k 20240516_Phúc Long Coffee &amp; Tea_17 cities_x000a_16h-24h [SJBP]__Brand 50% 241231_All OTH 2025_36 cities" xr:uid="{00000000-0004-0000-0800-0000F30E0000}"/>
    <hyperlink ref="JG27" location="null!1634:1634" display="[SJBP]_Gà Rán Popeyes_1T1_x000a_241231_Gà Rán Popeyes_9 cities" xr:uid="{00000000-0004-0000-0800-0000F40E0000}"/>
    <hyperlink ref="JK27" location="null!G1571" display="[VIP]_Gong Cha_Sep 20240506_Gong Cha_3 cities" xr:uid="{00000000-0004-0000-0800-0000F50E0000}"/>
    <hyperlink ref="JM27" location="null!1483:1483" display="[SuperVIP]_Pizza Hut_19-21/09_x000a_241231_Pizza Hut_20 cities" xr:uid="{00000000-0004-0000-0800-0000F60E0000}"/>
    <hyperlink ref="JN27" location="null!1666:1666" display="[SJBP]_McDonald's_2t2_x000a_ 250707_McDonald's_6 cities" xr:uid="{00000000-0004-0000-0800-0000F70E0000}"/>
    <hyperlink ref="JP27" location="null!G1573" display="[SuperVIP]_Phê La_22-26Sep HP,VT,HA,DL,DN,KH" xr:uid="{00000000-0004-0000-0800-0000F80E0000}"/>
    <hyperlink ref="JR27" location="null!1485:1485" display="[VIP]_Lotteria_22-25/09_x000a_250424_Lotteria DI_32 cities" xr:uid="{00000000-0004-0000-0800-0000F90E0000}"/>
    <hyperlink ref="JS27" location="null!1667:1667" display="[SJBP]_McDonald's_BAU_x000a_ 250707_McDonald's_6 cities" xr:uid="{00000000-0004-0000-0800-0000FA0E0000}"/>
    <hyperlink ref="JT27" location="null!1634:1634" display="[SJBP]_Gà Rán Popeyes_1T1_x000a_241231_Gà Rán Popeyes_9 cities" xr:uid="{00000000-0004-0000-0800-0000FB0E0000}"/>
    <hyperlink ref="JV27" location="null!1666:1666" display="[SJBP]_McDonald's_2t2_x000a_ 250707_McDonald's_6 cities" xr:uid="{00000000-0004-0000-0800-0000FC0E0000}"/>
    <hyperlink ref="JW27" location="null!G1571" display="[VIP]_Gong Cha_Sep 20240506_Gong Cha_3 cities" xr:uid="{00000000-0004-0000-0800-0000FD0E0000}"/>
    <hyperlink ref="JX27" location="null!G1568" display="[VIP]_Trà Sữa May Cha_Sep 250102_Trà Sữa May Cha_7 cities" xr:uid="{00000000-0004-0000-0800-0000FE0E0000}"/>
    <hyperlink ref="KB27" location="null!G1819" display="[VIP]_Tocotoco_Oct CT_x000a_[VIP]_Gong Cha_Oct 20240506_Gong Cha_3 cities" xr:uid="{00000000-0004-0000-0800-0000FF0E0000}"/>
    <hyperlink ref="KC27" location="null!G1819" display="[VIP]_Tocotoco_Oct CT_x000a_còn lại [SJBP]__Brand 50% 241231_All OTH 2025_36 cities" xr:uid="{00000000-0004-0000-0800-0000000F0000}"/>
    <hyperlink ref="KD27" location="null!G1819" display="[VIP]_Tocotoco_Oct CT_x000a_còn lại [SJBP]__Brand 50% 241231_All OTH 2025_36 cities" xr:uid="{00000000-0004-0000-0800-0000010F0000}"/>
    <hyperlink ref="KE27" location="null!1792:1792" display="[SuperVIP]_The Coffee House_6-8.10 241231_The Coffee House_7 cities" xr:uid="{00000000-0004-0000-0800-0000020F0000}"/>
    <hyperlink ref="KF27" location="null!1792:1792" display="[SuperVIP]_The Coffee House_6-8.10 241231_The Coffee House_7 cities" xr:uid="{00000000-0004-0000-0800-0000030F0000}"/>
    <hyperlink ref="KG27" location="null!G1827" display="[SuperVIP]_Phê La_8-10/10 HP,VT,HA,DL,DN,KH" xr:uid="{00000000-0004-0000-0800-0000040F0000}"/>
    <hyperlink ref="KH27" location="null!1741:1741" display="[VIP]_Gà Rán Texas Chicken_06-09/10_x000a_250102_Gà Rán Texas Chicken_6 cities" xr:uid="{00000000-0004-0000-0800-0000050F0000}"/>
    <hyperlink ref="KJ27" location="null!1756:1756" display="0h-10h  [Win 3]_Cơm Thố Anh Nguyễn_Oct_250718_Cơm Thố Anh Nguyễn_11 cities_x000a_10h-24h [SuperVIP]_Pizza Hut_10-12/10_x000a_241231_Pizza Hut_20 cities" xr:uid="{00000000-0004-0000-0800-0000060F0000}"/>
    <hyperlink ref="KK27" location="null!1756:1756" display="0h-10h  [Win 3]_Cơm Thố Anh Nguyễn_Oct_250718_Cơm Thố Anh Nguyễn_11 cities_x000a_10h-24h [SuperVIP]_Pizza Hut_10-12/10_x000a_241231_Pizza Hut_20 cities" xr:uid="{00000000-0004-0000-0800-0000070F0000}"/>
    <hyperlink ref="KL27" location="null!1789:1789" display="[SuperVIP]_Highlands Coffee_13-17.10 241231_Highlands Coffee_36 cities" xr:uid="{00000000-0004-0000-0800-0000080F0000}"/>
    <hyperlink ref="KM27" location="null!G1828" display="[SuperVIP]_Phê La_13-17/10 HP,VT,HA,DL,DN,KH" xr:uid="{00000000-0004-0000-0800-0000090F0000}"/>
    <hyperlink ref="KN27" location="null!G1828" display="[SuperVIP]_Phê La_13-17/10 HP,VT,HA,DL,DN,KH" xr:uid="{00000000-0004-0000-0800-00000A0F0000}"/>
    <hyperlink ref="KO27" location="null!G1828" display="[SuperVIP]_Phê La_13-17/10 HP,VT,HA,DL,DN,KH" xr:uid="{00000000-0004-0000-0800-00000B0F0000}"/>
    <hyperlink ref="KP27" location="null!G1819" display="[VIP]_Tocotoco_Oct CT_x000a_[SJBP]_Phúc Long Coffee &amp; Tea_M2T1- Oct  20240516_Phúc Long Coffee &amp; Tea_17 cities (trừ CT)" xr:uid="{00000000-0004-0000-0800-00000C0F0000}"/>
    <hyperlink ref="KQ27" location="null!G1819" display="[VIP]_Tocotoco_Oct CT" xr:uid="{00000000-0004-0000-0800-00000D0F0000}"/>
    <hyperlink ref="KR27" location="null!1745:1745" display="[SuperVIP]_McDonald's_17-19/10_x000a_ 250707_McDonald's_6 cities" xr:uid="{00000000-0004-0000-0800-00000E0F0000}"/>
    <hyperlink ref="KT27" location="null!1806:1806" display="[JBP]_KATINAT Coffee &amp; Tea House_B2G1 250822_KATINAT Coffee &amp; Tea House_13 cities" xr:uid="{00000000-0004-0000-0800-00000F0F0000}"/>
    <hyperlink ref="KU27" location="null!1972:1972" display="[SuperVIP]_The Coffee House_21-23/10_x000a_241231_The Coffee House_7 cities" xr:uid="{00000000-0004-0000-0800-0000100F0000}"/>
    <hyperlink ref="KV27" location="null!1805:1805" display="[JBP]_KATINAT Coffee &amp; Tea House_BOGO Ads  250822_KATINAT Coffee &amp; Tea House_13 cities" xr:uid="{00000000-0004-0000-0800-0000110F0000}"/>
    <hyperlink ref="KW27" location="null!1821:1821" display="[SuperVIP]_Cơm Thố Anh Nguyễn_22-26/10_x000a_250718_Cơm Thố Anh Nguyễn_11 cities" xr:uid="{00000000-0004-0000-0800-0000120F0000}"/>
    <hyperlink ref="KX27" location="null!1749:1749" display="[VIP]_Domino's Pizza_24-26/10" xr:uid="{00000000-0004-0000-0800-0000130F0000}"/>
    <hyperlink ref="KY27" location="null!1748:1748" display="0h-16h [SuperVIP]_McDonald's_24-26/10_x000a_16h-24h &quot;[SJBP]_Gà Rán Popeyes_BOGO_x000a_241231_Gà Rán Popeyes_9 cities&quot;" xr:uid="{00000000-0004-0000-0800-0000140F0000}"/>
    <hyperlink ref="KZ27" location="null!1849:1849" display="[SJBP]_McDonald's_3 được 6_x000a_ 250707_McDonald's_6 cities" xr:uid="{00000000-0004-0000-0800-0000150F0000}"/>
    <hyperlink ref="LA27" location="null!119:119" display="[SJBP]__Brand 50% 241231_All OTH 2025_36 cities" xr:uid="{00000000-0004-0000-0800-0000160F0000}"/>
    <hyperlink ref="LB27" location="null!G1838" display="[SuperVIP]_Phúc Long Coffee &amp; Tea_79k 20240516_Phúc Long Coffee &amp; Tea_17 cities" xr:uid="{00000000-0004-0000-0800-0000170F0000}"/>
    <hyperlink ref="LF27" location="null!1934:1934" display="[VIP]_Pizza Hut_31/10-02/11" xr:uid="{00000000-0004-0000-0800-0000180F0000}"/>
    <hyperlink ref="LI27" location="null!G2051" display="[SuperVIP]_Phúc Long Coffee &amp; Tea_79k  20240516_Phúc Long Coffee &amp; Tea_17 cities" xr:uid="{00000000-0004-0000-0800-0000190F0000}"/>
    <hyperlink ref="LK27" location="null!2014:2014" display="[SuperVIP]_Highlands Coffee_3-7.11 20240506_Gong Cha_3 cities" xr:uid="{00000000-0004-0000-0800-00001A0F0000}"/>
    <hyperlink ref="LL27" location="null!1935:1935" display="[SuperVIP]_Gà Rán KFC_07-09/11" xr:uid="{00000000-0004-0000-0800-00001B0F0000}"/>
    <hyperlink ref="LM27" location="null!G2033" display="[VIP]_Trà Sữa May Cha_Nov  250102_Trà Sữa May Cha_7 cities" xr:uid="{00000000-0004-0000-0800-00001C0F0000}"/>
    <hyperlink ref="LN27" location="null!2065:2065" display="[SJBP]_Gà Rán Popeyes_BOGO add on ĐN+OTH _x000a_241231_Gà Rán Popeyes_9 cities" xr:uid="{00000000-0004-0000-0800-00001D0F0000}"/>
    <hyperlink ref="LQ27" location="null!1940:1940" display="[VIP]_Gà Rán Texas Chicken_10-13/11_x000a_250102_Gà Rán Texas Chicken_6 cities" xr:uid="{00000000-0004-0000-0800-00001E0F0000}"/>
    <hyperlink ref="LS27" location="null!1947:1947" display="[VIP]_Cơm Thố Anh Nguyễn_13-16/11" xr:uid="{00000000-0004-0000-0800-00001F0F0000}"/>
    <hyperlink ref="LT27" location="null!1939:1939" display="[SuperVIP]_Pizza Hut_14-16/11" xr:uid="{00000000-0004-0000-0800-0000200F0000}"/>
    <hyperlink ref="LU27" location="null!1938:1938" display="[SuperVIP]_Gà Rán Popeyes_13-16/11" xr:uid="{00000000-0004-0000-0800-0000210F0000}"/>
    <hyperlink ref="LV27" location="null!G2046" display="[SuperVIP]_Phê La_17-20Nov HP,VT,HA,DL,DN,KH" xr:uid="{00000000-0004-0000-0800-0000220F0000}"/>
    <hyperlink ref="LX27" location="null!119:119" display="0-10h:[PLF CP]_Thematic_ĐẠI TIỆC BỮA SÁNG Giảm 50% _x000a_10-13h: [PLF CP]_Thematic_ĐẠI TIỆC BỮA TRƯA Giảm 50% _x000a_13-17h:[PLF CP]_Thematic_ĐẠI TIỆC BỮA XẾ Giảm 50% _x000a_17-24h: [PLF CP]_Thematic_ĐẠI TIỆC BỮA TỐI Giảm 50%_x000a_link tất cả banner về collection : sieu-deal-thuong-hieu---giam-50" xr:uid="{00000000-0004-0000-0800-0000230F0000}"/>
    <hyperlink ref="MG27" location="null!2024:2024" display="[VIP]_KATINAT Coffee &amp; Tea House_B2G1 250822_KATINAT Coffee &amp; Tea House_13 cities" xr:uid="{00000000-0004-0000-0800-0000240F0000}"/>
    <hyperlink ref="MH27" location="null!119:119" display="[SJBP]__Brand 50% 241231_All OTH 2025_36 cities" xr:uid="{00000000-0004-0000-0800-0000250F0000}"/>
    <hyperlink ref="MI27" location="null!119:119" display="[SJBP]__Brand 50% 241231_All OTH 2025_36 cities" xr:uid="{00000000-0004-0000-0800-0000260F0000}"/>
    <hyperlink ref="MN27" location="null!G2107" display="10h-24h [VIP]_Gong Cha_8-9Dec 20240506_Gong Cha_3 cities_x000a_0h-10h [SJBP]_Phúc Long Coffee &amp; Tea_Combo 119k  20240516_Phúc Long Coffee &amp; Tea_17 cities" xr:uid="{00000000-0004-0000-0800-0000270F0000}"/>
    <hyperlink ref="MO27" location="null!G2105" display="10h-24h [VIP]_Trà Sữa May Cha_Dec 250102_Trà Sữa May Cha_7 cities_x000a_0h-10h [SJBP]_Phúc Long Coffee &amp; Tea_Combo 119k  20240516_Phúc Long Coffee &amp; Tea_17 cities" xr:uid="{00000000-0004-0000-0800-0000280F0000}"/>
    <hyperlink ref="MP27" location="null!G2105" display="[VIP]_Trà Sữa May Cha_Dec 250102_Trà Sữa May Cha_7 cities" xr:uid="{00000000-0004-0000-0800-0000290F0000}"/>
    <hyperlink ref="MR27" location="null!G2107" display="[VIP]_Gong Cha_8-9Dec  20240506_Gong Cha_3 cities" xr:uid="{00000000-0004-0000-0800-00002A0F0000}"/>
    <hyperlink ref="MS27" location="null!G2107" display="[VIP]_Gong Cha_8-9Dec  20240506_Gong Cha_3 cities" xr:uid="{00000000-0004-0000-0800-00002B0F0000}"/>
    <hyperlink ref="MW27" location="null!G2104" display="[SuperVIP]_Trà Sữa May Cha_9k_Dec  250102_Trà Sữa May Cha_7 cities" xr:uid="{00000000-0004-0000-0800-00002C0F0000}"/>
    <hyperlink ref="MX27" location="null!G2104" display="[SuperVIP]_Trà Sữa May Cha_9k_Dec  250102_Trà Sữa May Cha_7 cities" xr:uid="{00000000-0004-0000-0800-00002D0F0000}"/>
    <hyperlink ref="MZ27" location="null!G2108" display="[VIP]_Gong Cha_16-18Dec 20240506_Gong Cha_3 cities" xr:uid="{00000000-0004-0000-0800-00002E0F0000}"/>
    <hyperlink ref="NA27" location="null!G2108" display="[VIP]_Gong Cha_16-18Dec 20240506_Gong Cha_3 cities" xr:uid="{00000000-0004-0000-0800-00002F0F0000}"/>
    <hyperlink ref="NB27" location="null!G2108" display="[VIP]_Gong Cha_16-18Dec 20240506_Gong Cha_3 cities" xr:uid="{00000000-0004-0000-0800-0000300F0000}"/>
    <hyperlink ref="NE27" location="null!2140:2140" display=" [SuperVIP]_Gà Rán Popeyes_18-21/12" xr:uid="{00000000-0004-0000-0800-0000310F0000}"/>
    <hyperlink ref="NH27" location="null!2143:2143" display=" [VIP]_Gà Rán Texas Chicken_22-25/12" xr:uid="{00000000-0004-0000-0800-0000320F0000}"/>
    <hyperlink ref="NI27" location="null!2144:2144" display="[VIP]_Lotteria_22-25/12" xr:uid="{00000000-0004-0000-0800-0000330F0000}"/>
    <hyperlink ref="NJ27" location="null!G2104" display="[SuperVIP]_Trà Sữa May Cha_9k_Dec  250102_Trà Sữa May Cha_7 cities" xr:uid="{00000000-0004-0000-0800-0000340F0000}"/>
    <hyperlink ref="NK27" location="null!G2104" display="[SuperVIP]_Trà Sữa May Cha_9k_Dec  250102_Trà Sữa May Cha_7 cities" xr:uid="{00000000-0004-0000-0800-0000350F0000}"/>
    <hyperlink ref="NL27" location="null!G2104" display="[SuperVIP]_Trà Sữa May Cha_9k_Dec  250102_Trà Sữa May Cha_7 cities" xr:uid="{00000000-0004-0000-0800-0000360F0000}"/>
    <hyperlink ref="NW27" location="null!G2356" display="10h-13h+16h-19h [VIP]_Lotteria DI_5-8Jan 241231_Lotteria DI_27 cities_x000a_13h-16h+19h-24h [VIP]_Gong Cha_5-7Jan 20240506_Gong Cha_3 cities" xr:uid="{00000000-0004-0000-0800-0000370F0000}"/>
    <hyperlink ref="NY27" location="null!G2361" display="[SuperVIP]_Pizza Hut_9-11Jan 241231_Pizza Hut_20 cities" xr:uid="{00000000-0004-0000-0800-0000380F0000}"/>
    <hyperlink ref="NZ27" location="null!G2361" display="[SuperVIP]_Pizza Hut_9-11Jan 241231_Pizza Hut_20 cities" xr:uid="{00000000-0004-0000-0800-0000390F0000}"/>
    <hyperlink ref="OA27" location="null!G2361" display="[SuperVIP]_Pizza Hut_9-11Jan 241231_Pizza Hut_20 cities" xr:uid="{00000000-0004-0000-0800-00003A0F0000}"/>
    <hyperlink ref="OB27" location="null!H2436" display="[SJBP]_Phúc Long Coffee &amp; Tea_Combo 119k&quot; 20240516_Phúc Long Coffee &amp; Tea_17 cities" xr:uid="{00000000-0004-0000-0800-00003B0F0000}"/>
    <hyperlink ref="OD27" location="null!H2436" display="[SJBP]_Phúc Long Coffee &amp; Tea_Combo 119k&quot; 20240516_Phúc Long Coffee &amp; Tea_17 cities" xr:uid="{00000000-0004-0000-0800-00003C0F0000}"/>
    <hyperlink ref="OF27" location="null!G2366" display="[VIP]_Domino's Pizza_Jan 240709_Domino pizza_7 cities" xr:uid="{00000000-0004-0000-0800-00003D0F0000}"/>
    <hyperlink ref="OG27" location="null!G2366" display="[VIP]_Domino's Pizza_Jan 240709_Domino pizza_7 cities" xr:uid="{00000000-0004-0000-0800-00003E0F0000}"/>
    <hyperlink ref="OH27" location="null!G2366" display="[VIP]_Domino's Pizza_Jan 240709_Domino pizza_7 cities" xr:uid="{00000000-0004-0000-0800-00003F0F0000}"/>
    <hyperlink ref="OI27" location="null!G2368" display="10h-13h+16h-19h[VIP]_Gà Rán Texas Chicken_Jan 250102_Gà Rán Texas Chicken_6 cities_x000a_0h-10h+13h-16h+19h-24h[VIP]_Gong Cha_19-21Jan 20240506_Gong Cha_3 cities" xr:uid="{00000000-0004-0000-0800-0000400F0000}"/>
    <hyperlink ref="OK27" location="null!G2368" display="10h-13h[VIP]_Gà Rán Texas Chicken_Jan 250102_Gà Rán Texas Chicken_6 cities_x000a_0h-10h+13h-24h[VIP]_Gong Cha_19-21Jan 20240506_Gong Cha_3 cities" xr:uid="{00000000-0004-0000-0800-0000410F0000}"/>
    <hyperlink ref="OL27" location="null!G2372" display="SuperVIP]_Lotteria DI_22-25Jan 241231_Lotteria DI_27 cities" xr:uid="{00000000-0004-0000-0800-0000420F0000}"/>
    <hyperlink ref="OM27" location="null!G2373" display=" [SuperVIP]_Trà Sữa May Cha_23-25Jan 250102_Trà Sữa May Cha_7 cities" xr:uid="{00000000-0004-0000-0800-0000430F0000}"/>
    <hyperlink ref="OR27" location="null!G2439" display=" [SJBP]__Food 50%  241231_All OTH 2025_36 cities" xr:uid="{00000000-0004-0000-0800-0000440F0000}"/>
    <hyperlink ref="OS27" location="null!G2439" display=" [SJBP]__Food 50%  241231_All OTH 2025_36 cities" xr:uid="{00000000-0004-0000-0800-0000450F0000}"/>
    <hyperlink ref="OT27" location="null!G2439" display=" [SJBP]__Food 50%  241231_All OTH 2025_36 cities" xr:uid="{00000000-0004-0000-0800-0000460F0000}"/>
    <hyperlink ref="OU27" location="null!G2497" display="[SJBP]_Domino's Pizza_Jan 240709_Domino pizza_7 cities" xr:uid="{00000000-0004-0000-0800-0000470F0000}"/>
    <hyperlink ref="OW27" location="null!G2553" display="[SuperVIP]_Trà Sữa May Cha_Feb 260106_Trà Sữa May Cha_9 cities" xr:uid="{00000000-0004-0000-0800-0000480F0000}"/>
    <hyperlink ref="OZ27" location="null!G2619" display="0h-16h[SJBP]_Phúc Long Coffee &amp; Tea_Combo 119k 260106_Phúc Long Coffee &amp; Tea_20 cities_x000a_16h-24h [SJBP]_Gà Rán Popeyes_OTH_Feb 241231_Gà Rán Popeyes_9 cities" xr:uid="{00000000-0004-0000-0800-0000490F0000}"/>
    <hyperlink ref="PA27" location="null!2585:2585" display="[SuperVIP]_Highlands Coffee_2-6.2 260106_Highlands Coffee_41 cities" xr:uid="{00000000-0004-0000-0800-00004A0F0000}"/>
    <hyperlink ref="PB27" location="null!2585:2585" display="[SuperVIP]_Highlands Coffee_2-6.2 260106_Highlands Coffee_41 cities" xr:uid="{00000000-0004-0000-0800-00004B0F0000}"/>
    <hyperlink ref="PG27" location="null!G2568" display="[VIP]_Lotteria DI_10-13Feb 260116_Lotteria_41 cities" xr:uid="{00000000-0004-0000-0800-00004C0F0000}"/>
    <hyperlink ref="PH27" location="null!G2552" display="[VIP]_Trà Sữa May Cha_Feb 260106_Trà Sữa May Cha_9 cities_x000a__x000a_[SJBP]_KATINAT Coffee &amp; Tea House_BAU 100k Khanh Hoa, Vung Tau, Hai Phong, Binh Dinh, Binh Thuan, Nghe An, Quang Ninh, Hung Yen" xr:uid="{00000000-0004-0000-0800-00004D0F0000}"/>
    <hyperlink ref="PI27" location="null!G2552" display="[VIP]_Trà Sữa May Cha_Feb 260106_Trà Sữa May Cha_9 cities" xr:uid="{00000000-0004-0000-0800-00004E0F0000}"/>
    <hyperlink ref="PU27" location="null!G2555" display="[VIP]_Gong Cha_9-10Feb 260109_Gong Cha_7 cities" xr:uid="{00000000-0004-0000-0800-00004F0F0000}"/>
    <hyperlink ref="PV27" location="null!G2571" display="[SuperVIP]_Pizza Hut_Feb 260106_Pizza Hut_21 cities" xr:uid="{00000000-0004-0000-0800-0000500F0000}"/>
    <hyperlink ref="PW27" location="null!G2571" display="[SuperVIP]_Pizza Hut_Feb 260106_Pizza Hut_21 cities" xr:uid="{00000000-0004-0000-0800-0000510F0000}"/>
    <hyperlink ref="QA27" location="null!G2654" display="[SuperVIP]_Trà Sữa May Cha_Mar 260106_Trà Sữa May Cha_9 cities" xr:uid="{00000000-0004-0000-0800-0000520F0000}"/>
    <hyperlink ref="QD27" location="null!G2662" display="[VIP]_KATINAT Coffee &amp; Tea House_B2G1 260106_KATINAT Coffee &amp; Tea House_14 cities" xr:uid="{00000000-0004-0000-0800-0000530F0000}"/>
    <hyperlink ref="QE27" location="null!G2653" display="[VIP]_Trà Sữa May Cha_Mar 260106_Trà Sữa May Cha_9 cities" xr:uid="{00000000-0004-0000-0800-0000540F0000}"/>
    <hyperlink ref="QX27" location="null!G2660" display="[VIP]_Gong Cha_23-25Mar 260109_Gong Cha_7 cities" xr:uid="{00000000-0004-0000-0800-0000550F0000}"/>
    <hyperlink ref="E28" location="null!7:7" display="0 -10H: [PLF CP]_BAU_Nạp năng lượng sáng giảm 30.000Đ_x000a_10-13H: [PLF CP]_BAU_Đặt món ăn trưa, giảm tới 40.000Đ_x000a_13-16H: [PLF CP]_BAU_Chốt đơn ăn xế, giảm 20.000Đ_x000a_16-24H:  [PLF CP]_BAU_Món gì cũng ngon, bữa tối giảm 30.000Đ" xr:uid="{00000000-0004-0000-0800-0000560F0000}"/>
    <hyperlink ref="F28" location="null!G83" display="[VIP]_KOI Thé Cafe_Jan 240916_KOI Thé Cafe_5 cities" xr:uid="{00000000-0004-0000-0800-0000570F0000}"/>
    <hyperlink ref="G28" location="null!33:33" display="[VIP]_Pizza Hut_03-05/01_x000a_241231_Pizza Hut_20 cities" xr:uid="{00000000-0004-0000-0800-0000580F0000}"/>
    <hyperlink ref="H28" location="null!33:33" display="[VIP]_Pizza Hut_03-05/01_x000a_241231_Pizza Hut_20 cities" xr:uid="{00000000-0004-0000-0800-0000590F0000}"/>
    <hyperlink ref="J28" location="null!5:5" display="0 -10H: [PLF CP]_BAU_Bữa sáng ngon rẻ, chỉ từ 10.000Đ_x000a_10-13H: [PLF CP]_BAU_Lên Đơn Bữa Trưa, Giảm 20.000Đ_x000a_13-16H:[PLF CP]_BAU_Ăn xế ngon rẻ, chỉ từ 10.000Đ_x000a_16-24H:[PLF CP]_BAU_Món gì cũng ngon, bữa tối giảm 30.000Đ" xr:uid="{00000000-0004-0000-0800-00005A0F0000}"/>
    <hyperlink ref="K28" location="null!41:41" display="[VIP]_Cơm Thố Anh Nguyễn_08-12/01_x000a_20240506_Cơm Thố Anh Nguyễn_10 cities" xr:uid="{00000000-0004-0000-0800-00005B0F0000}"/>
    <hyperlink ref="L28" location="null!7:7" display="0 -10H: [PLF CP]_BAU_Nạp năng lượng sáng giảm 30.000Đ_x000a_10-13H:[PLF CP]_BAU_Bữa Trưa Ngon Rẻ, Giảm 30.000Đ_x000a_13-16H: [PLF CP]_BAU_Chốt đơn ăn xế, giảm 20.000Đ_x000a_16-24H:[PLF CP]_BAU_Đặt món ăn tối, chỉ từ 40.000Đ" xr:uid="{00000000-0004-0000-0800-00005C0F0000}"/>
    <hyperlink ref="M28" location="null!48:48" display="[SJBP]_Starbucks Coffee_WC Fri 250102_Starbucks Coffee_10 cities" xr:uid="{00000000-0004-0000-0800-00005D0F0000}"/>
    <hyperlink ref="Q28" location="null!69:71" display="Whitelist on Shopee_x000a_ [PLF CP]_SPayLater_x000a__x000a_[PLF CP]_15.1_Khao Deal Rộn Ràng, Giảm tới 50%" xr:uid="{00000000-0004-0000-0800-00005E0F0000}"/>
    <hyperlink ref="S28" location="null!43:43" display="[VIP]_Gà Rán Texas Chicken_13-16/01_x000a_250102_Gà Rán Texas Chicken_6 cities" xr:uid="{00000000-0004-0000-0800-00005F0F0000}"/>
    <hyperlink ref="T28" location="null!G83" display="[VIP]_KOI Thé Cafe_Jan 240916_KOI Thé Cafe_5 cities" xr:uid="{00000000-0004-0000-0800-0000600F0000}"/>
    <hyperlink ref="U28" location="null!3:3" display="0-5H: [PLF CP]_BAU_Deal Cú Đêm, Giảm 30.000Đ_x000a_5 -10H: [PLF CP]_BAU_Ăn sáng ngon rẻ, giảm 20.000Đ_x000a_10-13H: [PLF CP]_BAU_No nê bữa trưa, deal giảm 50.000Đ_x000a_13-16H: [PLF CP]_BAU_Nhâm nhi bữa xế, giảm 30.000Đ_x000a_16-24H: [PLF CP]_BAU_Bữa tối đủ chất, giảm tới 50.000Đ" xr:uid="{00000000-0004-0000-0800-0000610F0000}"/>
    <hyperlink ref="V28" location="null!G125" display="[SuperVIP]_Trà Sữa May Cha_Jan_HCM 250102_Trà Sữa May Cha_7 cities" xr:uid="{00000000-0004-0000-0800-0000620F0000}"/>
    <hyperlink ref="W28" location="null!G184" display="[SJBP]_Trà Sữa May Cha_BAU 250102_Trà Sữa May Cha_7 cities" xr:uid="{00000000-0004-0000-0800-0000630F0000}"/>
    <hyperlink ref="Y28" location="null!55:55" display="[VIP]_The Coffee House_20-22.1 241231_The Coffee House_7 cities" xr:uid="{00000000-0004-0000-0800-0000640F0000}"/>
    <hyperlink ref="Z28" location="null!98:98" display="[JBP]_KATINAT Coffee &amp; Tea House_3 ly 20% 250119_Katinat Saigon Kafe_11 cities" xr:uid="{00000000-0004-0000-0800-0000650F0000}"/>
    <hyperlink ref="AA28" location="null!219:219" display="[Alacarte]_Cơm Thố Anh Nguyễn_Thank you Drivers 2024_NA, HP, QNinh, KH, BMT, BH, DL, HD, TH" xr:uid="{00000000-0004-0000-0800-0000660F0000}"/>
    <hyperlink ref="AB28" location="null!89:89" display="[PLF CP_add]_Coke_KV Chính Quán Mở Xuyên Tết" xr:uid="{00000000-0004-0000-0800-0000670F0000}"/>
    <hyperlink ref="AC28" location="null!89:89" display="[PLF CP_add]_Coke_KV Chính Quán Mở Xuyên Tết" xr:uid="{00000000-0004-0000-0800-0000680F0000}"/>
    <hyperlink ref="AM28" location="null!224:224" display="[SJBP]_Lotteria_BAU_x000a_ 241231_Lotteria DI_27 cities" xr:uid="{00000000-0004-0000-0800-0000690F0000}"/>
    <hyperlink ref="AP28" location="null!21:21" display="0 -10H: [PLF CP]_BAU_Ăn sáng ngon rẻ, món nào cũng freeship_x000a_10-13H: [PLF CP]_BAU_Bữa Trưa Ngon Rẻ, Giảm 30.000Đ_x000a_13-16H: [PLF CP]_BAU_Ăn xế ngon rẻ, chỉ từ 10.000Đ_x000a_16-24H: [PLF CP]_BAU_Đặt món ăn tối, chỉ từ 40.000Đ" xr:uid="{00000000-0004-0000-0800-00006A0F0000}"/>
    <hyperlink ref="AQ28" location="null!G226" display="[SJBP]_Trà Sữa May Cha_50%_Wed_Feb 250102_Trà Sữa May Cha_7 cities" xr:uid="{00000000-0004-0000-0800-00006B0F0000}"/>
    <hyperlink ref="AR28" location="null!G226" display="[SJBP]_Trà Sữa May Cha_50%_Wed_Feb 250102_Trà Sữa May Cha_7 cities" xr:uid="{00000000-0004-0000-0800-00006C0F0000}"/>
    <hyperlink ref="AS28" location="null!152:152" display="[SuperVIP]_The Coffee House_10-12.2 241231_The Coffee House_7 cities" xr:uid="{00000000-0004-0000-0800-00006D0F0000}"/>
    <hyperlink ref="AT28" location="null!152:152" display="[SuperVIP]_The Coffee House_10-12.2 241231_The Coffee House_7 cities" xr:uid="{00000000-0004-0000-0800-00006E0F0000}"/>
    <hyperlink ref="AU28" location="null!G226" display="[SJBP]_Trà Sữa May Cha_50%_Wed_Feb 250102_Trà Sữa May Cha_7 cities" xr:uid="{00000000-0004-0000-0800-00006F0F0000}"/>
    <hyperlink ref="AV28" location="null!176:176" display="[VIP]_Gà Rán Texas Chicken_10-13/02 250102_Gà Rán Texas Chicken_6 cities" xr:uid="{00000000-0004-0000-0800-0000700F0000}"/>
    <hyperlink ref="AW28" location="null!G203" display="[VIP]_Tocotoco_Feb CT" xr:uid="{00000000-0004-0000-0800-0000710F0000}"/>
    <hyperlink ref="AY28" location="null!179:179" display="[VIP]_Domino's Pizza_14-16/02_x000a_ 250116_Domino pizza_11 cities" xr:uid="{00000000-0004-0000-0800-0000720F0000}"/>
    <hyperlink ref="BA28" location="null!181:181" display="[VIP]_Lotteria_17-20/02_x000a_ 241231_Lotteria DI_27 cities" xr:uid="{00000000-0004-0000-0800-0000730F0000}"/>
    <hyperlink ref="BD28" location="null!G225" display="[SJBP]_KOI Thé Cafe_WC  240916_KOI Thé Cafe_5 cities" xr:uid="{00000000-0004-0000-0800-0000740F0000}"/>
    <hyperlink ref="BG28" location="null!5:5" display="0 -10H: [PLF CP]_BAU_Bữa sáng ngon rẻ, chỉ từ 10.000Đ_x000a_10-13H: [PLF CP]_BAU_Đặt món ăn trưa, giảm tới 40.000Đ_x000a_13-16H:[PLF CP]_BAU_Ăn xế ngon rẻ, chỉ từ 10.000Đ_x000a_16-24H: [PLF CP]_BAU_Đặt món ăn tối, chỉ từ 40.000Đ" xr:uid="{00000000-0004-0000-0800-0000750F0000}"/>
    <hyperlink ref="BH28" location="null!213:213" display="[SJBP]_Gà Rán Popeyes_BAU_x000a_241231_Gà Rán Popeyes_9 cities" xr:uid="{00000000-0004-0000-0800-0000760F0000}"/>
    <hyperlink ref="BI28" location="null!G226" display="[SJBP]_Trà Sữa May Cha_50%_Wed_Feb 250102_Trà Sữa May Cha_7 cities" xr:uid="{00000000-0004-0000-0800-0000770F0000}"/>
    <hyperlink ref="BJ28" location="null!212:212" display="0h-13h+16h-24h [SJBP]_Gà Rán Popeyes_BOGO   241231_Gà Rán Popeyes_9 cities_x000a_13h-16h [JBP]_Gong Cha_27-28.2 20240506_Gong Cha_3 cities" xr:uid="{00000000-0004-0000-0800-0000780F0000}"/>
    <hyperlink ref="BM28" location="null!G347" display="[VIP]_Tocotoco_Mar CT" xr:uid="{00000000-0004-0000-0800-0000790F0000}"/>
    <hyperlink ref="BN28" location="null!315:315" display="[Alacarte]_Trà Sữa May Cha_Mar.DN+OTH_AG,BD,BH,CT" xr:uid="{00000000-0004-0000-0800-00007A0F0000}"/>
    <hyperlink ref="BP28" location="null!G442" display="[VIP]_Phúc Long Coffee &amp; Tea_4.3 20240516_Phúc Long Coffee &amp; Tea_17 cities" xr:uid="{00000000-0004-0000-0800-00007B0F0000}"/>
    <hyperlink ref="BQ28" location="null!373:373" display="[SJBP]_Domino's Pizza_BAU  250116_Domino pizza_11 cities" xr:uid="{00000000-0004-0000-0800-00007C0F0000}"/>
    <hyperlink ref="BR28" location="null!301:301" display="[VIP]_The Coffee House_5-7.3 241231_The Coffee House_7 cities_x000a_" xr:uid="{00000000-0004-0000-0800-00007D0F0000}"/>
    <hyperlink ref="BU28" location="null!7:7" display="0 -10H: [PLF CP]_BAU_Nạp năng lượng sáng giảm 30.000Đ_x000a_10-13H:[PLF CP]_BAU_No nê bữa trưa, deal giảm 50.000Đ_x000a_13-16H:  [PLF CP]_BAU_Nhâm nhi bữa xế, giảm 30.000Đ_x000a_16-24H :[PLF CP]_BAU_Bữa tối đủ chất, giảm tới 70.000Đ" xr:uid="{00000000-0004-0000-0800-00007E0F0000}"/>
    <hyperlink ref="BV28" location="null!5:5" display="0 -10H: [PLF CP]_BAU_Bữa sáng ngon rẻ, chỉ từ 10.000Đ_x000a_10-13H: [PLF CP]_BAU_Lên Đơn Bữa Trưa, Giảm 20.000Đ_x000a_13-16H:[PLF CP]_BAU_Ăn xế ngon rẻ, chỉ từ 10.000Đ_x000a_16-24H:[PLF CP]_BAU_Món gì cũng ngon, bữa tối giảm 30.000Đ" xr:uid="{00000000-0004-0000-0800-00007F0F0000}"/>
    <hyperlink ref="BW28" location="null!300:300" display="[SuperVIP]_Starbucks Coffee_11-13.3 250102_Starbucks Coffee_10 cities" xr:uid="{00000000-0004-0000-0800-0000800F0000}"/>
    <hyperlink ref="BX28" location="null!180:182" display="Whitelist on Shopee_x000a_ [PLF CP]_SPayLater_x000a_[PLF CP]_WC_Thứ 4 Vui Vẻ, Miễn Phí Ship " xr:uid="{00000000-0004-0000-0800-0000810F0000}"/>
    <hyperlink ref="BY28" location="null!21:21" display="0 -10H: [PLF CP]_BAU_Ăn sáng ngon rẻ, món nào cũng freeship_x000a_10-13H: :[PLF CP]_BAU_No nê bữa trưa, deal giảm 50.000Đ_x000a_13-16H:[PLF CP]_BAU_Chốt deal bữa xế, Freeship 0Đ_x000a_16-24H:[PLF CP]_BAU_Bữa tối đủ chất, giảm tới 50.000Đ" xr:uid="{00000000-0004-0000-0800-0000820F0000}"/>
    <hyperlink ref="BZ28" location="null!274:274" display="[VIP]_Domino's Pizza_14-16/03  250116_Domino pizza_11 cities" xr:uid="{00000000-0004-0000-0800-0000830F0000}"/>
    <hyperlink ref="CB28" location="null!G347" display="[VIP]_Tocotoco_Mar CT" xr:uid="{00000000-0004-0000-0800-0000840F0000}"/>
    <hyperlink ref="CC28" location="null!368:368" display="[SJBP]_Gà Rán Popeyes_BAU_x000a_241231_Gà Rán Popeyes_9 cities" xr:uid="{00000000-0004-0000-0800-0000850F0000}"/>
    <hyperlink ref="CE28" location="null!G460" display="[SJBP]_Trà Sữa May Cha_ps-50%_Mar250102_Trà Sữa May Cha_7 cities" xr:uid="{00000000-0004-0000-0800-0000860F0000}"/>
    <hyperlink ref="CF28" location="null!373:373" display="[SJBP]_Domino's Pizza_BAU  250116_Domino pizza_11 cities" xr:uid="{00000000-0004-0000-0800-0000870F0000}"/>
    <hyperlink ref="CG28" location="null!7:7" display="0 -10H: [PLF CP]_BAU_Nạp năng lượng sáng giảm 30.000Đ_x000a_10-13H:[PLF CP]_BAU_No nê bữa trưa, deal giảm 50.000Đ_x000a_13-16H:  [PLF CP]_BAU_Nhâm nhi bữa xế, giảm 30.000Đ_x000a_16-24H :[PLF CP]_BAU_Bữa tối đủ chất, giảm tới 70.000Đ" xr:uid="{00000000-0004-0000-0800-0000880F0000}"/>
    <hyperlink ref="CI28" location="null!367:367" display="[SJBP]_Gà Rán Popeyes_BOGO_x000a_241231_Gà Rán Popeyes_9 cities" xr:uid="{00000000-0004-0000-0800-0000890F0000}"/>
    <hyperlink ref="CL28" location="null!315:315" display="[Alacarte]_Trà Sữa May Cha_Mar.DN+OTH_AG,BD,BH,CT" xr:uid="{00000000-0004-0000-0800-00008A0F0000}"/>
    <hyperlink ref="CM28" location="null!271:271" display="[SuperVIP]_Lotteria_27-30/03 241231_Lotteria DI_27 cities" xr:uid="{00000000-0004-0000-0800-00008B0F0000}"/>
    <hyperlink ref="CN28" location="null!306:306" display="[SJBP]_The Coffee House_WC 241231_The Coffee House_7 cities" xr:uid="{00000000-0004-0000-0800-00008C0F0000}"/>
    <hyperlink ref="CO28" location="null!271:271" display="[VIP]_Lotteria_27-30/03 241231_Lotteria DI_27 cities" xr:uid="{00000000-0004-0000-0800-00008D0F0000}"/>
    <hyperlink ref="CP28" location="null!372:372" display="[SJBP]_Domino's Pizza_BOGO  250116_Domino pizza_11 cities" xr:uid="{00000000-0004-0000-0800-00008E0F0000}"/>
    <hyperlink ref="CQ28" location="null!588:588" display="[SJBP]_McDonald's_BAU_x000a_240722_McDonald's_4 cities" xr:uid="{00000000-0004-0000-0800-00008F0F0000}"/>
    <hyperlink ref="CU28" location="null!G522" display="0h-12h[VIP]_Phúc Long Coffee &amp; Tea_2-3.4 20240516_Phúc Long Coffee &amp; Tea_17 cities_x000a_12h-24h [SuperVIP]_Phê La_2-4.Apr HP,VT,HA,DL,DN" xr:uid="{00000000-0004-0000-0800-0000900F0000}"/>
    <hyperlink ref="CX28" location="null!650:650" display="[SJBP]_Cơm Thố Anh Nguyễn_BAU_x000a_250803_Cơm Thố Anh Nguyễn_12 cities" xr:uid="{00000000-0004-0000-0800-0000910F0000}"/>
    <hyperlink ref="CZ28" location="null!533:533" display="[Win 3]_Cơm Thố Anh Nguyễn_Apr_250803_Cơm Thố Anh Nguyễn_12 cities" xr:uid="{00000000-0004-0000-0800-0000920F0000}"/>
    <hyperlink ref="DA28" location="null!637:637" display="[SJBP]_McDonald's_73K_x000a_240722_McDonald's_4 cities" xr:uid="{00000000-0004-0000-0800-0000930F0000}"/>
    <hyperlink ref="DB28" location="null!548:548" display="[VIP]_The Coffee House_9-11.4 241231_The Coffee House_7 cities" xr:uid="{00000000-0004-0000-0800-0000940F0000}"/>
    <hyperlink ref="DC28" location="null!G632" display="[SJBP]_KOI Thé Cafe_WC 240916_KOI Thé Cafe_5 cities" xr:uid="{00000000-0004-0000-0800-0000950F0000}"/>
    <hyperlink ref="DD28" location="null!470:470" display="[VIP]_Cơm Thố Anh Nguyễn_09-13/04_x000a_250803_Cơm Thố Anh Nguyễn_12 cities" xr:uid="{00000000-0004-0000-0800-0000960F0000}"/>
    <hyperlink ref="DF28" location="null!549:549" display="[SuperVIP]_Highlands Coffee_14-18.4 HP,VT,HA,DL,DN" xr:uid="{00000000-0004-0000-0800-0000970F0000}"/>
    <hyperlink ref="DG28" location="null!469:469" display="[SuperVIP]_Gà Rán KFC_15-17/04_x000a_241231_Gà Rán KFC_25 cities" xr:uid="{00000000-0004-0000-0800-0000980F0000}"/>
    <hyperlink ref="DH28" location="null!230:232" display="Whitelist on Shopee_x000a_ [PLF CP]_SPayLater_x000a_[PLF CP]_WC_Thứ 4 Vui Vẻ, Miễn Phí Ship" xr:uid="{00000000-0004-0000-0800-0000990F0000}"/>
    <hyperlink ref="DI28" location="null!21:21" display="0 -10H: [PLF CP]_BAU_Ăn sáng ngon rẻ, món nào cũng freeship_x000a_10-13H: :[PLF CP]_BAU_No nê bữa trưa, deal giảm 50.000Đ_x000a_13-16H:[PLF CP]_BAU_Chốt deal bữa xế, Freeship 0Đ_x000a_16-24H:[PLF CP]_BAU_Bữa tối đủ chất, giảm tới 50.000Đ" xr:uid="{00000000-0004-0000-0800-00009A0F0000}"/>
    <hyperlink ref="DJ28" location="null!5:5" display="0 -10H: [PLF CP]_BAU_Bữa sáng ngon rẻ, chỉ từ 10.000Đ_x000a_10-13H: [PLF CP]_BAU_Đặt món ăn trưa, giảm tới 40.000Đ_x000a_13-16H:[PLF CP]_BAU_Ăn xế ngon rẻ, chỉ từ 10.000Đ_x000a_16-24H:[PLF CP]_BAU_Món gì cũng ngon, bữa tối giảm 30.000Đ" xr:uid="{00000000-0004-0000-0800-00009B0F0000}"/>
    <hyperlink ref="DK28" location="null!472:472" display="[VIP]_Pizza Hut_18-20/04_x000a_241231_Pizza Hut_20 cities" xr:uid="{00000000-0004-0000-0800-00009C0F0000}"/>
    <hyperlink ref="DL28" location="null!472:472" display="0h-16h &quot;[VIP]_Pizza Hut_18-20/04_x000a_241231_Pizza Hut_20 cities&quot;_x000a_16h-24h [SJBP]_Domino's Pizza_Exclusive_x000a_ 250116_Domino pizza_11 cities" xr:uid="{00000000-0004-0000-0800-00009D0F0000}"/>
    <hyperlink ref="DN28" location="null!550:550" display="[SuperVIP]_The Coffee House_21-23.4 241231_The Coffee House_7 cities" xr:uid="{00000000-0004-0000-0800-00009E0F0000}"/>
    <hyperlink ref="DO28" location="null!546:546" display="[SuperVIP]_Starbucks Coffee_23-25.4 250102_Starbucks Coffee_10 cities" xr:uid="{00000000-0004-0000-0800-00009F0F0000}"/>
    <hyperlink ref="DP28" location="null!233:233" display="Whitelist on SPF_x000a_[PLF CP]_SPXI_Apr_Whitelist User_x000a__x000a_0 -10H: [PLF CP]_BAU_Bữa sáng ngon rẻ, chỉ từ 10.000Đ_x000a_10-13H: [PLF CP]_BAU_Lên Đơn Bữa Trưa, Giảm 20.000Đ_x000a_13-16H:[PLF CP]_BAU_Ăn xế ngon rẻ, chỉ từ 10.000Đ_x000a_16-24H:[PLF CP]_BAU_Món gì cũng ngon, bữa tối giảm 30.000Đ" xr:uid="{00000000-0004-0000-0800-0000A00F0000}"/>
    <hyperlink ref="DQ28" location="null!662:662" display="[SJBP]_The Coffee House_WC 241231_The Coffee House_7 cities" xr:uid="{00000000-0004-0000-0800-0000A10F0000}"/>
    <hyperlink ref="DR28" location="null!650:650" display="[SJBP]_Cơm Thố Anh Nguyễn_BAU_x000a_241231_Cơm Thố Anh Nguyễn_10 cities" xr:uid="{00000000-0004-0000-0800-0000A20F0000}"/>
    <hyperlink ref="DS28" location="null!650:650" display="[SJBP]_Cơm Thố Anh Nguyễn_BAU_x000a_241231_Cơm Thố Anh Nguyễn_10 cities" xr:uid="{00000000-0004-0000-0800-0000A30F0000}"/>
    <hyperlink ref="DT28" location="null!G630" display="0h-12h[SJBP]_Phúc Long Coffee &amp; Tea_Combo 119k_Apr  20240516_Phúc Long Coffee &amp; Tea_17 cities_x000a_12h-24h [SJBP]_Phúc Long Coffee &amp; Tea_BAU  20240516_Phúc Long Coffee &amp; Tea_17 cities" xr:uid="{00000000-0004-0000-0800-0000A40F0000}"/>
    <hyperlink ref="DV28" location="null!650:650" display="[SJBP]_Cơm Thố Anh Nguyễn_BAU_x000a_241231_Cơm Thố Anh Nguyễn_10 cities" xr:uid="{00000000-0004-0000-0800-0000A50F0000}"/>
    <hyperlink ref="DX28" location="null!734:734" display="[SJBP]_Gà Rán Popeyes_BOGO May_x000a_241231_Gà Rán Popeyes_9 cities" xr:uid="{00000000-0004-0000-0800-0000A60F0000}"/>
    <hyperlink ref="DY28" location="null!730:730" display="[VIP]_Cơm Thố Anh Nguyễn_01-05/05_x000a_250803_Cơm Thố Anh Nguyễn_12 cities" xr:uid="{00000000-0004-0000-0800-0000A70F0000}"/>
    <hyperlink ref="DZ28" location="null!732:732" display="[VIP]_Domino's Pizza_02-04/05_x000a_ 250116_Domino pizza_11 cities" xr:uid="{00000000-0004-0000-0800-0000A80F0000}"/>
    <hyperlink ref="EA28" location="null!730:730" display="[VIP]_Cơm Thố Anh Nguyễn_01-05/05_x000a_250803_Cơm Thố Anh Nguyễn_12 cities" xr:uid="{00000000-0004-0000-0800-0000A90F0000}"/>
    <hyperlink ref="EC28" location="null!119:119" display="[SJBP]__Brand 50%  T2+T3" xr:uid="{00000000-0004-0000-0800-0000AA0F0000}"/>
    <hyperlink ref="ED28" location="null!243:245" display="Whitelist on Shopee_x000a_ [PLF CP]_SPayLater_x000a_[PLF CP]_WC_Thứ 4 Vui Vẻ, Miễn Phí Ship " xr:uid="{00000000-0004-0000-0800-0000AB0F0000}"/>
    <hyperlink ref="EE28" location="null!119:119" display="[SJBP]__Brand 50%  T2+T3" xr:uid="{00000000-0004-0000-0800-0000AC0F0000}"/>
    <hyperlink ref="EG28" location="null!909:909" display="[SuperVIP]_Trà Sữa May Cha_May 250102_Trà Sữa May Cha_7 cities" xr:uid="{00000000-0004-0000-0800-0000AD0F0000}"/>
    <hyperlink ref="EH28" location="null!909:909" display="[SuperVIP]_Trà Sữa May Cha_May 250102_Trà Sữa May Cha_7 cities" xr:uid="{00000000-0004-0000-0800-0000AE0F0000}"/>
    <hyperlink ref="EI28" location="null!770:770" display="[SuperVIP]_Highlands Coffee_12-16.5 HP,VT,HA,DL,DN" xr:uid="{00000000-0004-0000-0800-0000AF0F0000}"/>
    <hyperlink ref="EK28" location="null!737:737" display="[SJBP]_McDonald's_BAU 99k_x000a_250416_McDonald's_5 cities_x000a_" xr:uid="{00000000-0004-0000-0800-0000B00F0000}"/>
    <hyperlink ref="EL28" location="null!734:734" display="[SJBP]_Gà Rán Popeyes_BOGO May_x000a_241231_Gà Rán Popeyes_9 cities" xr:uid="{00000000-0004-0000-0800-0000B10F0000}"/>
    <hyperlink ref="EM28" location="null!G808" display=" _x000a_ 0h-13h [SJBP]_Phúc Long Coffee &amp; Tea_M2T1-May 20240516_Phúc Long Coffee &amp; Tea_17 cities_x000a_13h-24h [SJBP]_Phúc Long Coffee &amp; Tea_BAU 20240516_Phúc Long Coffee &amp; Tea_17 cities" xr:uid="{00000000-0004-0000-0800-0000B20F0000}"/>
    <hyperlink ref="EN28" location="null!G705" display="[SuperVIP]_Trà Sữa May Cha_May 250102_Trà Sữa May Cha_7 cities" xr:uid="{00000000-0004-0000-0800-0000B30F0000}"/>
    <hyperlink ref="EP28" location="null!865:865" display="[JBP]_KATINAT Coffee &amp; Tea House_BAU bơ dừa 55K 250119_Katinat Saigon Kafe_11 cities" xr:uid="{00000000-0004-0000-0800-0000B40F0000}"/>
    <hyperlink ref="ER28" location="null!772:772" display="[VIP]_The Coffee House_20-22.5 241231_The Coffee House_7 cities" xr:uid="{00000000-0004-0000-0800-0000B50F0000}"/>
    <hyperlink ref="ET28" location="null!734:734" display="[SJBP]_Gà Rán Popeyes_BOGO May_x000a_241231_Gà Rán Popeyes_9 cities" xr:uid="{00000000-0004-0000-0800-0000B60F0000}"/>
    <hyperlink ref="EU28" location="null!734:734" display="[SJBP]_Gà Rán Popeyes_BOGO May_x000a_241231_Gà Rán Popeyes_9 cities" xr:uid="{00000000-0004-0000-0800-0000B70F0000}"/>
    <hyperlink ref="EV28" location="null!119:119" display="0h-16h[SJBP]__Brand 50% 241231_All OTH 2025_36 cities_x000a_16h-24h [SJBP]_Domino's Pizza_BOGO_x000a_250116_Domino pizza_11 cities" xr:uid="{00000000-0004-0000-0800-0000B80F0000}"/>
    <hyperlink ref="EW28" location="null!119:119" display="[SJBP]__Brand 50% 241231_All OTH 2025_36 cities" xr:uid="{00000000-0004-0000-0800-0000B90F0000}"/>
    <hyperlink ref="EY28" location="null!874:874" display="[SuperVIP]_Starbucks Coffee_27-29.5 250102_Starbucks Coffee_10 cities" xr:uid="{00000000-0004-0000-0800-0000BA0F0000}"/>
    <hyperlink ref="EZ28" location="null!271:271" display="[PLF CP]_SPXI_May_Whitelist User_x000a_[PLF CP]_BAU_Giải Nhiệt Ngày Hè, Freeship 20.000Đ" xr:uid="{00000000-0004-0000-0800-0000BB0F0000}"/>
    <hyperlink ref="FA28" location="null!G715" display="[VIP]_Phúc Long Coffee &amp; Tea_28-30May  20240516_Phúc Long Coffee &amp; Tea_17 cities" xr:uid="{00000000-0004-0000-0800-0000BC0F0000}"/>
    <hyperlink ref="FD28" location="null!1005:1005" display="[SJBP]_Gà Rán Popeyes_BOGO_x000a_241231_Gà Rán Popeyes_9 cities" xr:uid="{00000000-0004-0000-0800-0000BD0F0000}"/>
    <hyperlink ref="FE28" r:id="rId187" location="gid=1258946380&amp;range=976:976" xr:uid="{00000000-0004-0000-0800-0000BE0F0000}"/>
    <hyperlink ref="FF28" location="null!977:977" display="[SuperVIP]_Highlands Coffee_2-6.6 20240516_Phúc Long Coffee &amp; Tea_17 cities" xr:uid="{00000000-0004-0000-0800-0000BF0F0000}"/>
    <hyperlink ref="FG28" location="null!1006:1006" display="[SJBP]_Gà Rán Popeyes_79k241231_Gà Rán Popeyes_9 cities" xr:uid="{00000000-0004-0000-0800-0000C00F0000}"/>
    <hyperlink ref="FJ28" location="null!1012:1012" display="[SJBP]_McDonald's_BAU_x000a_250416_McDonald's_5 cities" xr:uid="{00000000-0004-0000-0800-0000C10F0000}"/>
    <hyperlink ref="FK28" location="null!885:885" display="[VIP]_Domino's Pizza_06-08/06_x000a_250116_Domino pizza_11 cities" xr:uid="{00000000-0004-0000-0800-0000C20F0000}"/>
    <hyperlink ref="FN28" location="null!1081:1081" display="[SJBP]_Starbucks Coffee_Indi 10-12.6 250520_Starbucks Coffee_12 cities" xr:uid="{00000000-0004-0000-0800-0000C30F0000}"/>
    <hyperlink ref="FP28" location="null!884:884" display="[VIP]_Pizza Hut_13-15/06" xr:uid="{00000000-0004-0000-0800-0000C40F0000}"/>
    <hyperlink ref="FQ28" location="null!884:884" display="[VIP]_Pizza Hut_13-15/06" xr:uid="{00000000-0004-0000-0800-0000C50F0000}"/>
    <hyperlink ref="FR28" location="null!881:881" display="[SuperVIP]_McDonald's_13-15/06_x000a_250416_McDonald's_5 cities" xr:uid="{00000000-0004-0000-0800-0000C60F0000}"/>
    <hyperlink ref="FS28" location="null!1022:1022" display="[JBP]_KATINAT Coffee &amp; Tea House_Ads 1K 250119_Katinat Saigon Kafe_11 cities" xr:uid="{00000000-0004-0000-0800-0000C70F0000}"/>
    <hyperlink ref="FU28" location="null!1043:1043" display="[SJBP]_McDonald's_2T2 119k_x000a_250416_McDonald's_5 cities" xr:uid="{00000000-0004-0000-0800-0000C80F0000}"/>
    <hyperlink ref="FW28" location="null!G933" display="[SuperVIP]_Trà Sữa May Cha_20-22Jun  250102_Trà Sữa May Cha_7 cities" xr:uid="{00000000-0004-0000-0800-0000C90F0000}"/>
    <hyperlink ref="FX28" location="null!G933" display="[SuperVIP]_Trà Sữa May Cha_20-22Jun  250102_Trà Sữa May Cha_7 cities" xr:uid="{00000000-0004-0000-0800-0000CA0F0000}"/>
    <hyperlink ref="FY28" location="null!G933" display="[SuperVIP]_Trà Sữa May Cha_20-22Jun  250102_Trà Sữa May Cha_7 cities" xr:uid="{00000000-0004-0000-0800-0000CB0F0000}"/>
    <hyperlink ref="FZ28" location="null!1114:1114" display="[SJBP]_The Coffee House_BAU 1Đ  241231_The Coffee House_7 cities" xr:uid="{00000000-0004-0000-0800-0000CC0F0000}"/>
    <hyperlink ref="GA28" location="null!1022:1022" display="[JBP]_KATINAT Coffee &amp; Tea House_Ads 1K 250119_Katinat Saigon Kafe_11 cities" xr:uid="{00000000-0004-0000-0800-0000CD0F0000}"/>
    <hyperlink ref="GB28" location="null!G951" display="[VIP]_Phúc Long Coffee &amp; Tea_25-27.6  20240516_Phúc Long Coffee &amp; Tea_17 cities" xr:uid="{00000000-0004-0000-0800-0000CE0F0000}"/>
    <hyperlink ref="GD28" location="null!1017:1017" display="[SJBP]_Starbucks Coffee_WC Fri 250520_Starbucks Coffee_12 cities" xr:uid="{00000000-0004-0000-0800-0000CF0F0000}"/>
    <hyperlink ref="GF28" location="null!1005:1005" display="[SJBP]_Gà Rán Popeyes_BOGO_x000a_241231_Gà Rán Popeyes_9 cities" xr:uid="{00000000-0004-0000-0800-0000D00F0000}"/>
    <hyperlink ref="GG28" location="null!G1263" display=" [SJBP]_Phúc Long Coffee &amp; Tea_Combo 179k_Jun  20240516_Phúc Long Coffee &amp; Tea_17 cities" xr:uid="{00000000-0004-0000-0800-0000D10F0000}"/>
    <hyperlink ref="GI28" location="null!1141:1141" display="[SuperVIP]_Starbucks Coffee_1-3.7 250520_Starbucks Coffee_12 cities" xr:uid="{00000000-0004-0000-0800-0000D20F0000}"/>
    <hyperlink ref="GL28" location="null!972:972" display="[VIP]_Pizza Hut_04-06/07" xr:uid="{00000000-0004-0000-0800-0000D30F0000}"/>
    <hyperlink ref="GM28" location="null!1165:1165" display="[SJBP]_Domino's Pizza_1k 250116_Domino pizza_11 cities" xr:uid="{00000000-0004-0000-0800-0000D40F0000}"/>
    <hyperlink ref="GN28" location="null!972:972" display="[VIP]_Pizza Hut_04-06/07 241231_Pizza Hut_20 cities" xr:uid="{00000000-0004-0000-0800-0000D50F0000}"/>
    <hyperlink ref="GQ28" location="null!1267:1267" display="[SJBP]_McDonald's_2T2 250416_McDonald's_5 cities" xr:uid="{00000000-0004-0000-0800-0000D60F0000}"/>
    <hyperlink ref="GR28" location="null!311:311" display="Whitelisted buyerFood_x000a_[PLF CP]_SPXI_Jul_Whitelist User_x000a_[Exclude NU]_x000a_0-6H: [PLF CP]FS_Ăn Khuya Siêu Flash Sale, Giảm 50%_x000a_6-9H: [PLF CP]FS_Ăn Sáng Siêu Flash Sale, Giảm 50%_x000a_9-13H: [PLF CP]FS_Ăn Trưa Siêu Flash Sale, Giảm 50%_x000a_13-16H: [PLF CP]FS_Ăn Xế Siêu Flash Sale, Giảm 50%_x000a_16-21H: [PLF CP]FS_Ăn Tối Siêu Flash Sale, Giảm 50%_x000a_21-24H: [PLF CP]FS_Ăn Khuya Siêu Flash Sale, Giảm 50%" xr:uid="{00000000-0004-0000-0800-0000D70F0000}"/>
    <hyperlink ref="GT28" location="null!968:968" display="[SuperVIP]_Gà Rán Popeyes_10-13/07" xr:uid="{00000000-0004-0000-0800-0000D80F0000}"/>
    <hyperlink ref="GZ28" location="null!G1140" display="[VIP]_Trà Sữa May Cha_Jul 250102_Trà Sữa May Cha_7 cities_x000a_" xr:uid="{00000000-0004-0000-0800-0000D90F0000}"/>
    <hyperlink ref="HB28" location="null!G1140" display="[VIP]_Trà Sữa May Cha_Jul 250102_Trà Sữa May Cha_7 cities" xr:uid="{00000000-0004-0000-0800-0000DA0F0000}"/>
    <hyperlink ref="HF28" location="null!970:970" display="[VIP]_Gà Rán Texas Chicken_21-24/07 250102_Gà Rán Texas Chicken_6 cities" xr:uid="{00000000-0004-0000-0800-0000DB0F0000}"/>
    <hyperlink ref="HG28" location="null!G1154" display="[SuperVIP]_Phê La_21-25Jul HP,VT,HA,DL,DN,KH" xr:uid="{00000000-0004-0000-0800-0000DC0F0000}"/>
    <hyperlink ref="HH28" location="null!1271:1271" display="[VIP]_Domino's Pizza_25-27/07 250116_Domino pizza_11 cities" xr:uid="{00000000-0004-0000-0800-0000DD0F0000}"/>
    <hyperlink ref="HI28" location="null!1271:1271" display="[VIP]_Domino's Pizza_25-27/07 250116_Domino pizza_11 cities" xr:uid="{00000000-0004-0000-0800-0000DE0F0000}"/>
    <hyperlink ref="HJ28" location="null!1236:1236" display="[JBP]_KATINAT Coffee &amp; Tea House_Ads 1K 250119_Katinat Saigon Kafe_11 cities" xr:uid="{00000000-0004-0000-0800-0000DF0F0000}"/>
    <hyperlink ref="HK28" location="null!1267:1267" display="[SJBP]_McDonald's_2T2 250707_McDonald's_6 cities" xr:uid="{00000000-0004-0000-0800-0000E00F0000}"/>
    <hyperlink ref="HO28" location="null!1336:1336" display="[VIP]_Pizza Hut_01-03/08_x000a_ 241231_Pizza Hut_20 cities" xr:uid="{00000000-0004-0000-0800-0000E10F0000}"/>
    <hyperlink ref="HP28" location="null!1418:1418" display="[SJBP]_Gà Rán Popeyes_BOGO_x000a_241231_Gà Rán Popeyes_9 cities" xr:uid="{00000000-0004-0000-0800-0000E20F0000}"/>
    <hyperlink ref="HQ28" location="null!1418:1418" display="[SJBP]_Gà Rán Popeyes_BOGO_x000a_241231_Gà Rán Popeyes_9 cities" xr:uid="{00000000-0004-0000-0800-0000E30F0000}"/>
    <hyperlink ref="HR28" location="null!1395:1395" display="[SuperVIP]_The Coffee House_4-6.8 241231_The Coffee House_7 cities" xr:uid="{00000000-0004-0000-0800-0000E40F0000}"/>
    <hyperlink ref="HS28" location="null!1340:1340" display="[VIP]_Gà Rán Texas Chicken_04-07/08_x000a_ 250102_Gà Rán Texas Chicken_6 cities" xr:uid="{00000000-0004-0000-0800-0000E50F0000}"/>
    <hyperlink ref="HT28" location="null!G1385" display="[SuperVIP]_Phê La_6-8/8  HP,VT,HA,DL,DN,KH" xr:uid="{00000000-0004-0000-0800-0000E60F0000}"/>
    <hyperlink ref="HU28" location="null!1420:1420" display="[SJBP]_Domino's Pizza_1K 250116_Domino pizza_11 cities" xr:uid="{00000000-0004-0000-0800-0000E70F0000}"/>
    <hyperlink ref="HW28" location="null!1337:1337" display="[VIP]_Domino's Pizza_08-10/08_x000a_ 250116_Domino pizza_11 cities" xr:uid="{00000000-0004-0000-0800-0000E80F0000}"/>
    <hyperlink ref="HX28" location="null!G1379" display="[SuperVIP]_Trà Sữa May Cha_Aug 250102_Trà Sữa May Cha_7 cities" xr:uid="{00000000-0004-0000-0800-0000E90F0000}"/>
    <hyperlink ref="HZ28" location="null!1169:1169" display="[SJBP]_Brand_Food_BAU 250424_Lotteria DI_32 cities" xr:uid="{00000000-0004-0000-0800-0000EA0F0000}"/>
    <hyperlink ref="IA28" location="null!1169:1169" display="[SJBP]_Brand_Food_BAU 250424_Lotteria DI_32 cities" xr:uid="{00000000-0004-0000-0800-0000EB0F0000}"/>
    <hyperlink ref="IB28" location="null!119:119" display="[SJBP]__Brand 50% 241231_All OTH 2025_36 cities" xr:uid="{00000000-0004-0000-0800-0000EC0F0000}"/>
    <hyperlink ref="ID28" location="null!G1377" display="[VIP]_Tocotoco_Aug CT " xr:uid="{00000000-0004-0000-0800-0000ED0F0000}"/>
    <hyperlink ref="IE28" location="null!119:119" display="[SJBP]__Brand 50% 241231_All OTH 2025_36 cities" xr:uid="{00000000-0004-0000-0800-0000EE0F0000}"/>
    <hyperlink ref="IF28" location="null!G1386" display="[SuperVIP]_Phê La_18-22Aug HP,VT,HA,DL,DN,KH" xr:uid="{00000000-0004-0000-0800-0000EF0F0000}"/>
    <hyperlink ref="IG28" location="null!1339:1339" display="[VIP]_Lotteria_18-21/08 250424_Lotteria DI_32 cities" xr:uid="{00000000-0004-0000-0800-0000F00F0000}"/>
    <hyperlink ref="IH28" location="null!1397:1397" display="[VIP]_The Coffee House_18-20.8 241231_The Coffee House_7 cities" xr:uid="{00000000-0004-0000-0800-0000F10F0000}"/>
    <hyperlink ref="II28" location="null!119:119" display="[SJBP]__Brand 50% 241231_All OTH 2025_36 cities" xr:uid="{00000000-0004-0000-0800-0000F20F0000}"/>
    <hyperlink ref="IJ28" location="null!1338:1338" display="[VIP]_Domino's Pizza_22-24/08_x000a_ 250116_Domino pizza_11 cities" xr:uid="{00000000-0004-0000-0800-0000F30F0000}"/>
    <hyperlink ref="IK28" location="null!119:119" display="[SJBP]__Brand 50% 241231_All OTH 2025_36 cities" xr:uid="{00000000-0004-0000-0800-0000F40F0000}"/>
    <hyperlink ref="IL28" location="null!119:119" display="[SJBP]__Brand 50% 241231_All OTH 2025_36 cities" xr:uid="{00000000-0004-0000-0800-0000F50F0000}"/>
    <hyperlink ref="IM28" location="null!1334:1334" display="[SuperVIP]_Gà Rán Popeyes_25-28/08_x000a_241231_Gà Rán Popeyes_9 cities" xr:uid="{00000000-0004-0000-0800-0000F60F0000}"/>
    <hyperlink ref="IN28" location="null!1334:1334" display="[SuperVIP]_Gà Rán Popeyes_25-28/08_x000a_241231_Gà Rán Popeyes_9 cities" xr:uid="{00000000-0004-0000-0800-0000F70F0000}"/>
    <hyperlink ref="IO28" location="null!G1384" display="[VIP]_Gong Cha_Aug 20240506_Gong Cha_3 cities" xr:uid="{00000000-0004-0000-0800-0000F80F0000}"/>
    <hyperlink ref="IP28" location="null!1420:1420" display="[SJBP]_Domino's Pizza_1K 250116_Domino pizza_11 cities" xr:uid="{00000000-0004-0000-0800-0000F90F0000}"/>
    <hyperlink ref="IQ28" location="null!119:119" display="[SJBP]__Brand 50% 241231_All OTH 2025_36 cities" xr:uid="{00000000-0004-0000-0800-0000FA0F0000}"/>
    <hyperlink ref="IR28" location="null!119:119" display="[SJBP]__Brand 50% 241231_All OTH 2025_36 cities" xr:uid="{00000000-0004-0000-0800-0000FB0F0000}"/>
    <hyperlink ref="IU28" location="null!1515:1515" display="[SJBP]_Domino's Pizza_22/08-04/09_x000a_ 250116_Domino pizza_11 cities" xr:uid="{00000000-0004-0000-0800-0000FC0F0000}"/>
    <hyperlink ref="IV28" location="null!1577:1577" display="[SJBP]_Highlands Coffee_ALC 14 241231_Highlands Coffee_36 cities" xr:uid="{00000000-0004-0000-0800-0000FD0F0000}"/>
    <hyperlink ref="IW28" location="null!1582:1582" display="[SJBP]_Pizza Hut_Giảm 80k 241231_Pizza Hut_20 cities" xr:uid="{00000000-0004-0000-0800-0000FE0F0000}"/>
    <hyperlink ref="IY28" location="null!G1679" display="[PLF CP]__Exclusive_Sep" xr:uid="{00000000-0004-0000-0800-0000FF0F0000}"/>
    <hyperlink ref="IZ28" location="null!G1679" display="[PLF CP]__Exclusive_Sep" xr:uid="{00000000-0004-0000-0800-000000100000}"/>
    <hyperlink ref="JA28" location="null!G1679" display="[PLF CP]__Exclusive_Sep" xr:uid="{00000000-0004-0000-0800-000001100000}"/>
    <hyperlink ref="JB28" location="null!G1679" display="[PLF CP]__Exclusive_Sep" xr:uid="{00000000-0004-0000-0800-000002100000}"/>
    <hyperlink ref="JF28" location="null!1487:1487" display="[VIP]_Domino's Pizza_12-14/09_x000a_250116_Domino pizza_11 cities" xr:uid="{00000000-0004-0000-0800-000003100000}"/>
    <hyperlink ref="JG28" location="null!1487:1487" display="[VIP]_Domino's Pizza_12-14/09_x000a_250116_Domino pizza_11 cities" xr:uid="{00000000-0004-0000-0800-000004100000}"/>
    <hyperlink ref="JH28" location="null!1487:1487" display="[VIP]_Domino's Pizza_12-14/09_x000a_250116_Domino pizza_11 cities" xr:uid="{00000000-0004-0000-0800-000005100000}"/>
    <hyperlink ref="JO28" location="null!1483:1483" display="[SuperVIP]_Pizza Hut_19-21/09_x000a_241231_Pizza Hut_20 cities" xr:uid="{00000000-0004-0000-0800-000006100000}"/>
    <hyperlink ref="JV28" location="null!119:119" display="[SJBP]__Brand 50% 241231_All OTH 2025_36 cities" xr:uid="{00000000-0004-0000-0800-000007100000}"/>
    <hyperlink ref="JW28" location="null!119:119" display="[SJBP]__Brand 50% 241231_All OTH 2025_36 cities" xr:uid="{00000000-0004-0000-0800-000008100000}"/>
    <hyperlink ref="JZ28" location="null!119:119" display="[SJBP]__Brand 50% 241231_All OTH 2025_36 cities" xr:uid="{00000000-0004-0000-0800-000009100000}"/>
    <hyperlink ref="KA28" location="null!G1835" display="0h-16h  [SJBP]_Phúc Long Coffee &amp; Tea_Combo 119k 20240516_Phúc Long Coffee &amp; Tea_17 cities_x000a_16h-24h [SJBP]_Cơm Thố Anh Nguyễn_Oct" xr:uid="{00000000-0004-0000-0800-00000A100000}"/>
    <hyperlink ref="KB28" location="null!1847:1847" display="[SJBP]_McDonald's_119k_x000a_250707_McDonald's_6 cities" xr:uid="{00000000-0004-0000-0800-00000B100000}"/>
    <hyperlink ref="KC28" location="null!1847:1847" display="[SJBP]_McDonald's_119k_x000a_250707_McDonald's_6 cities" xr:uid="{00000000-0004-0000-0800-00000C100000}"/>
    <hyperlink ref="KD28" location="null!1847:1847" display="[SJBP]_McDonald's_119k_x000a_250707_McDonald's_6 cities" xr:uid="{00000000-0004-0000-0800-00000D100000}"/>
    <hyperlink ref="KG28" location="null!119:119" display="[SJBP]__Brand 50% 241231_All OTH 2025_36 cities" xr:uid="{00000000-0004-0000-0800-00000E100000}"/>
    <hyperlink ref="KH28" location="null!1788:1788" display="[SuperVIP]_Highlands Coffee_6-10.10 HP,VT,HA,DL,DN,KH" xr:uid="{00000000-0004-0000-0800-00000F100000}"/>
    <hyperlink ref="KJ28" location="null!1843:1843" display="[SJBP]_Gà Rán Popeyes_BOGO_x000a_241231_Gà Rán Popeyes_9 cities" xr:uid="{00000000-0004-0000-0800-000010100000}"/>
    <hyperlink ref="KK28" location="null!1843:1843" display="[SJBP]_Gà Rán Popeyes_BOGO_x000a_241231_Gà Rán Popeyes_9 cities" xr:uid="{00000000-0004-0000-0800-000011100000}"/>
    <hyperlink ref="KL28" location="null!1744:1744" display="[VIP]_Lotteria_13-16/10" xr:uid="{00000000-0004-0000-0800-000012100000}"/>
    <hyperlink ref="KM28" location="null!119:119" display="[SJBP]__Brand 50% 241231_All OTH 2025_36 cities" xr:uid="{00000000-0004-0000-0800-000013100000}"/>
    <hyperlink ref="KN28" location="null!1751:1751" display="[VIP]_Cơm Thố Anh Nguyễn_15-19/10_x000a_250718_Cơm Thố Anh Nguyễn_11 cities" xr:uid="{00000000-0004-0000-0800-000014100000}"/>
    <hyperlink ref="KO28" location="null!1744:1744" display="[VIP]_Lotteria_13-16/10" xr:uid="{00000000-0004-0000-0800-000015100000}"/>
    <hyperlink ref="KP28" location="null!G1828" display="[SuperVIP]_Phê La_13-17/10 HP,VT,HA,DL,DN,KH" xr:uid="{00000000-0004-0000-0800-000016100000}"/>
    <hyperlink ref="KQ28" location="null!1843:1843" display="[SJBP]_Gà Rán Popeyes_BOGO_x000a_241231_Gà Rán Popeyes_9 cities" xr:uid="{00000000-0004-0000-0800-000017100000}"/>
    <hyperlink ref="KT28" location="null!1972:1972" display="[SuperVIP]_The Coffee House_21-23/10_x000a_241231_The Coffee House_7 cities" xr:uid="{00000000-0004-0000-0800-000018100000}"/>
    <hyperlink ref="KU28" location="null!1821:1821" display="[SuperVIP]_Cơm Thố Anh Nguyễn_22-26/10_x000a_250718_Cơm Thố Anh Nguyễn_11 cities" xr:uid="{00000000-0004-0000-0800-000019100000}"/>
    <hyperlink ref="KV28" location="null!1972:1972" display="[SuperVIP]_The Coffee House_21-23/10_x000a_241231_The Coffee House_7 cities" xr:uid="{00000000-0004-0000-0800-00001A100000}"/>
    <hyperlink ref="KW28" location="null!1749:1749" display="[VIP]_Domino's Pizza_24-26/10" xr:uid="{00000000-0004-0000-0800-00001B100000}"/>
    <hyperlink ref="KX28" location="null!1821:1821" display="[SuperVIP]_Cơm Thố Anh Nguyễn_22-26/10_x000a_250718_Cơm Thố Anh Nguyễn_11 cities" xr:uid="{00000000-0004-0000-0800-00001C100000}"/>
    <hyperlink ref="KY28" location="null!1749:1749" display="[VIP]_Domino's Pizza_24-26/10" xr:uid="{00000000-0004-0000-0800-00001D100000}"/>
    <hyperlink ref="KZ28" location="null!1806:1806" display="[JBP]_KATINAT Coffee &amp; Tea House_B2G1 250822_KATINAT Coffee &amp; Tea House_13 cities" xr:uid="{00000000-0004-0000-0800-00001E100000}"/>
    <hyperlink ref="LA28" location="null!1872:1872" display="[SJBP]_The Coffee House_Matcha day 241231_The Coffee House_7 cities" xr:uid="{00000000-0004-0000-0800-00001F100000}"/>
    <hyperlink ref="LB28" location="null!1795:1795" display="[VIP]_Starbucks Coffee_28-30.10 250822_Starbucks Coffee_13 cities" xr:uid="{00000000-0004-0000-0800-000020100000}"/>
    <hyperlink ref="LC28" location="null!1795:1795" display="[VIP]_Starbucks Coffee_28-30.10 250822_Starbucks Coffee_13 cities" xr:uid="{00000000-0004-0000-0800-000021100000}"/>
    <hyperlink ref="LG28" location="null!1934:1934" display="[VIP]_Pizza Hut_31/10-02/11" xr:uid="{00000000-0004-0000-0800-000022100000}"/>
    <hyperlink ref="LH28" location="null!1936:1936" display="[VIP]_Lotteria_03-06/11" xr:uid="{00000000-0004-0000-0800-000023100000}"/>
    <hyperlink ref="LJ28" location="null!1936:1936" display="[VIP]_Lotteria_03-06/11" xr:uid="{00000000-0004-0000-0800-000024100000}"/>
    <hyperlink ref="LN28" location="null!1937:1937" display="[VIP]_Domino's Pizza_07-09/11" xr:uid="{00000000-0004-0000-0800-000025100000}"/>
    <hyperlink ref="LO28" location="null!119:119" display="[SJBP]__Brand 50% 241231_All OTH 2025_36 cities" xr:uid="{00000000-0004-0000-0800-000026100000}"/>
    <hyperlink ref="LR28" location="null!421:421" display="SPXI_x000a_[Exclude NU] [PLF CP]_Thematic_Mừng Ngày Nhà Giáo, Freeship tới 60.000Đ_x000a_[Exclude NU][PLF CP]_Thematic_Siêu Deal Học Đường, Giảm tới 121.000Đ" xr:uid="{00000000-0004-0000-0800-000027100000}"/>
    <hyperlink ref="LS28" location="null!G2045" display="[SuperVIP]_Phê La_11-14Nov HP,VT,HA,DL,DN,KH" xr:uid="{00000000-0004-0000-0800-000028100000}"/>
    <hyperlink ref="LW28" location="null!2018:2018" display="[VIP]_The Coffee House_17-19.11 251014_The Coffee House_8 cities" xr:uid="{00000000-0004-0000-0800-000029100000}"/>
    <hyperlink ref="LZ28" location="null!F2049" display="[SJBP]_Phúc Long Coffee &amp; Tea_Combo 119k 20240516_Phúc Long Coffee &amp; Tea_17 cities" xr:uid="{00000000-0004-0000-0800-00002A100000}"/>
    <hyperlink ref="MA28" location="null!119:119" display="0h-11h+13h-16h [SJBP]__Brand 50% 241231_All OTH 2025_36 cities_x000a_11h-13h+16h-24h [VIP]_Domino's Pizza_21-23/11" xr:uid="{00000000-0004-0000-0800-00002B100000}"/>
    <hyperlink ref="MF28" location="null!2062:2062" display="[SJBP]_McDonald's_2T2 " xr:uid="{00000000-0004-0000-0800-00002C100000}"/>
    <hyperlink ref="ML28" location="null!2163:2163" display="[SuperVIP]_The Coffee House_1-3.12 251014_The Coffee House_8 cities" xr:uid="{00000000-0004-0000-0800-00002D100000}"/>
    <hyperlink ref="MN28" location="null!2147:2147" display="[SuperVIP]_Cơm Thố Anh Nguyễn_03-07/12" xr:uid="{00000000-0004-0000-0800-00002E100000}"/>
    <hyperlink ref="MO28" location="null!2147:2147" display="[SuperVIP]_Cơm Thố Anh Nguyễn_03-07/12" xr:uid="{00000000-0004-0000-0800-00002F100000}"/>
    <hyperlink ref="MP28" location="null!119:119" display="0h-10h+13h-16h [SJBP]__Brand 50% 241231_All OTH 2025_36 cities_x000a_10h-13h+16h-24h[SuperVIP]_Pizza Hut_05-07/12" xr:uid="{00000000-0004-0000-0800-000030100000}"/>
    <hyperlink ref="MQ28" location="null!2137:2137" display="[SuperVIP]_Pizza Hut_05-07/12" xr:uid="{00000000-0004-0000-0800-000031100000}"/>
    <hyperlink ref="MT28" location="null!2161:2161" display="[SuperVIP]_Highlands Coffee_8-12.12 HD,BD,DL,HA,HP,KH,DN,TH,VT" xr:uid="{00000000-0004-0000-0800-000032100000}"/>
    <hyperlink ref="MU28" location="null!2136:2136" display="10h-13h + 16h-24h [SuperVIP]_Gà Rán Popeyes_08-11/12_x000a_0h-10h+13h-16h [SJBP]__Brand 50% 241231_All OTH 2025_36 cities" xr:uid="{00000000-0004-0000-0800-000033100000}"/>
    <hyperlink ref="NB28" location="null!2140:2140" display=" [SuperVIP]_Gà Rán Popeyes_18-21/12" xr:uid="{00000000-0004-0000-0800-000034100000}"/>
    <hyperlink ref="NC28" location="null!2148:2148" display=" [VIP]_Cơm Thố Anh Nguyễn_17-21/12_x000a_" xr:uid="{00000000-0004-0000-0800-000035100000}"/>
    <hyperlink ref="ND28" location="null!2141:2141" display="[SuperVIP]_Pizza Hut_19-21/12" xr:uid="{00000000-0004-0000-0800-000036100000}"/>
    <hyperlink ref="NF28" location="null!2143:2143" display=" [VIP]_Gà Rán Texas Chicken_22-25/12" xr:uid="{00000000-0004-0000-0800-000037100000}"/>
    <hyperlink ref="NG28" location="null!2144:2144" display="[VIP]_Lotteria_22-25/12" xr:uid="{00000000-0004-0000-0800-000038100000}"/>
    <hyperlink ref="NH28" location="null!G2111" display=" [SuperVIP]_Phê La_22-26Dec  HD,BD,DL,HA,HP,KH,DN,TH,VT" xr:uid="{00000000-0004-0000-0800-000039100000}"/>
    <hyperlink ref="NL28" location="null!2145:2145" display="[VIP]_Domino's Pizza_26-28/12" xr:uid="{00000000-0004-0000-0800-00003A100000}"/>
    <hyperlink ref="OD28" location="null!2389:2389" display="[SuperVIP]_The Coffee House_12-14.01.26 251014_The Coffee House_8 cities" xr:uid="{00000000-0004-0000-0800-00003B100000}"/>
    <hyperlink ref="OQ28" location="null!G2437" display="[SJBP]_Phúc Long Coffee &amp; Tea_M2T1- Jan 20240516_Phúc Long Coffee &amp; Tea_17 cities" xr:uid="{00000000-0004-0000-0800-00003C100000}"/>
    <hyperlink ref="OR28" location="null!2393:2393" display="[VIP]_Cà Phê Muối Chú Long_26-30.01.26 250707_Cà Phê Muối Chú Long_15 cities" xr:uid="{00000000-0004-0000-0800-00003D100000}"/>
    <hyperlink ref="OS28" location="null!2393:2393" display="[VIP]_Cà Phê Muối Chú Long_26-30.01.26 250707_Cà Phê Muối Chú Long_15 cities" xr:uid="{00000000-0004-0000-0800-00003E100000}"/>
    <hyperlink ref="OU28" location="null!G2438" display="[SJBP]__Brand 50% 260106_All OTH Brand 2026_41 cities" xr:uid="{00000000-0004-0000-0800-00003F100000}"/>
    <hyperlink ref="PA28" location="null!G2557" display="0h-16h [VIP]_Phúc Long Coffee &amp; Tea_Combo 79k_Feb 260106_Phúc Long Coffee &amp; Tea_20 cities_x000a_16h-24h [SJBP]_Gà Rán Popeyes_OTH_Feb 241231_Gà Rán Popeyes_9 cities" xr:uid="{00000000-0004-0000-0800-000040100000}"/>
    <hyperlink ref="PB28" location="null!G2553" display="[SuperVIP]_Trà Sữa May Cha_Feb 260106_Trà Sữa May Cha_9 cities" xr:uid="{00000000-0004-0000-0800-000041100000}"/>
    <hyperlink ref="PC28" location="null!G2570" display="[VIP]_Domino's Pizza_Feb 250116_Domino pizza_11 cities" xr:uid="{00000000-0004-0000-0800-000042100000}"/>
    <hyperlink ref="PD28" location="null!G2562" display="[VIP]_McDonald's_Feb pack 1 251025_McDonald's_7 cities" xr:uid="{00000000-0004-0000-0800-000043100000}"/>
    <hyperlink ref="PE28" location="null!G2619" display="0h-16h[SJBP]_Phúc Long Coffee &amp; Tea_Combo 119k 260106_Phúc Long Coffee &amp; Tea_20 cities_x000a_16h-24h[SJBP]_Domino's Pizza_Feb 250116_Domino pizza_11 cities" xr:uid="{00000000-0004-0000-0800-000044100000}"/>
    <hyperlink ref="PF28" location="null!G2619" display="0h-16h[SJBP]_Phúc Long Coffee &amp; Tea_Combo 119k 260106_Phúc Long Coffee &amp; Tea_20 cities_x000a_16h-24h[SJBP]_Domino's Pizza_Feb 250116_Domino pizza_11 cities" xr:uid="{00000000-0004-0000-0800-000045100000}"/>
    <hyperlink ref="PG28" location="null!2590:2590" display="[VIP]_KATINAT Coffee &amp; Tea House_B2G1 260106_KATINAT Coffee &amp; Tea House_14 cities" xr:uid="{00000000-0004-0000-0800-000046100000}"/>
    <hyperlink ref="PH28" location="null!G2568" display="[VIP]_Lotteria DI_10-13Feb 260116_Lotteria_41 cities" xr:uid="{00000000-0004-0000-0800-000047100000}"/>
    <hyperlink ref="PI28" location="null!G2568" display="[VIP]_Lotteria DI_10-13Feb 260116_Lotteria_41 cities" xr:uid="{00000000-0004-0000-0800-000048100000}"/>
    <hyperlink ref="PS28" location="null!G2625" display="16h-24h[SJBP]_Domino's Pizza_Feb 250116_Domino pizza_11 cities_x000a_0h-16h [SJBP]__Brand 50% 260106_All OTH Brand 2026_41 cities" xr:uid="{00000000-0004-0000-0800-000049100000}"/>
    <hyperlink ref="PT28" location="null!G2625" display="16h-24h[SJBP]_Domino's Pizza_Feb 250116_Domino pizza_11 cities_x000a_0h-16h [SJBP]__Brand 50% 260106_All OTH Brand 2026_41 cities" xr:uid="{00000000-0004-0000-0800-00004A100000}"/>
    <hyperlink ref="PU28" location="null!G2565" display="[VIP]_Gà Rán Texas Chicken_Feb 250102_Gà Rán Texas Chicken_6 cities" xr:uid="{00000000-0004-0000-0800-00004B100000}"/>
    <hyperlink ref="PV28" location="null!G2619" display="0h-16h[SJBP]_Phúc Long Coffee &amp; Tea_Combo 119k 260106_Phúc Long Coffee &amp; Tea_20 cities_x000a_16h-24h [SJBP]_Gà Rán Popeyes_OTH_Feb 241231_Gà Rán Popeyes_9 cities&quot;&quot;&quot;" xr:uid="{00000000-0004-0000-0800-00004C100000}"/>
    <hyperlink ref="PW28" location="null!G2619" display="0h-16h[SJBP]_Phúc Long Coffee &amp; Tea_Combo 119k 260106_Phúc Long Coffee &amp; Tea_20 cities_x000a_16h-24h [SJBP]_Gà Rán Popeyes_OTH_Feb 241231_Gà Rán Popeyes_9 cities&quot;&quot;&quot;" xr:uid="{00000000-0004-0000-0800-00004D100000}"/>
    <hyperlink ref="PX28" location="null!G2571" display="[SuperVIP]_Pizza Hut_Feb 260106_Pizza Hut_21 cities" xr:uid="{00000000-0004-0000-0800-00004E100000}"/>
    <hyperlink ref="QF28" location="null!G2665" display="0h-16h [SuperVIP]_Phúc Long Coffee &amp; Tea_Combo 88k_Mar 260106_Phúc Long Coffee &amp; Tea_20 citie" xr:uid="{00000000-0004-0000-0800-00004F100000}"/>
    <hyperlink ref="D29" location="null!119:119" display="[SJBP]__Brand 50% 241231_All OTH 2025_36 cities" xr:uid="{00000000-0004-0000-0800-000050100000}"/>
    <hyperlink ref="E29" location="null!95:95" display="[JBP]_KATINAT Coffee &amp; Tea House_M2T1 241118_Katinat Saigon Kafe_9 cities" xr:uid="{00000000-0004-0000-0800-000051100000}"/>
    <hyperlink ref="G29" location="null!G118" display="[VIP]_Trà Sữa May Cha_3-5.1 BD,DN,AG,KG,MT,LA" xr:uid="{00000000-0004-0000-0800-000052100000}"/>
    <hyperlink ref="H29" location="null!G118" display="[VIP]_Trà Sữa May Cha_3-5.1 BD,DN,AG,KG,MT,LA" xr:uid="{00000000-0004-0000-0800-000053100000}"/>
    <hyperlink ref="J29" location="null!G120" display="[VIP]_Gong Cha_6-8Jan 20240506_Gong Cha_3 cities" xr:uid="{00000000-0004-0000-0800-000054100000}"/>
    <hyperlink ref="M29" location="null!41:41" display="[VIP]_Cơm Thố Anh Nguyễn_08-12/01_x000a_20240506_Cơm Thố Anh Nguyễn_10 cities" xr:uid="{00000000-0004-0000-0800-000055100000}"/>
    <hyperlink ref="N29" location="null!41:41" display="[VIP]_Cơm Thố Anh Nguyễn_08-12/01_x000a_20240506_Cơm Thố Anh Nguyễn_10 cities" xr:uid="{00000000-0004-0000-0800-000056100000}"/>
    <hyperlink ref="O29" location="null!77:77" display="[PNS]_Pepsi FF27_Jan_CT, BH, KH, HP" xr:uid="{00000000-0004-0000-0800-000057100000}"/>
    <hyperlink ref="Q29" location="null!6:6" display="0 -10H: [PLF CP]_BAU_Ăn sáng ngon rẻ, giảm 20.000Đ_x000a_10-13H: [PLF CP]_BAU_No nê bữa trưa, deal giảm 50.000Đ_x000a_13-16H: [PLF CP]_BAU_Nhâm nhi bữa xế, giảm 30.000Đ_x000a_16-24H: [PLF CP]_BAU_Bữa tối đủ chất, giảm tới 50.000Đ" xr:uid="{00000000-0004-0000-0800-000058100000}"/>
    <hyperlink ref="S29" location="null!G164" display="[SJBP]_Trà Sữa May Cha_giảm 50%_wed 250102_Trà Sữa May Cha_7 cities" xr:uid="{00000000-0004-0000-0800-000059100000}"/>
    <hyperlink ref="T29" location="null!95:95" display="[JBP]_KATINAT Coffee &amp; Tea House_M2T1_x000a_250102_Katinat Saigon Kafe_10 cities" xr:uid="{00000000-0004-0000-0800-00005A100000}"/>
    <hyperlink ref="V29" location="null!104:104" display="[SJBP]_Domino's Pizza_1T1 241231_Domino pizza_9 cities" xr:uid="{00000000-0004-0000-0800-00005B100000}"/>
    <hyperlink ref="X29" location="null!55:55" display="[VIP]_The Coffee House_20-22.1 241231_The Coffee House_7 cities" xr:uid="{00000000-0004-0000-0800-00005C100000}"/>
    <hyperlink ref="Y29" location="null!G126" display="[VIP]_Gong Cha_20-22Jan 20240506_Gong Cha_3 cities" xr:uid="{00000000-0004-0000-0800-00005D100000}"/>
    <hyperlink ref="Z29" location="null!7:7" display="0 -10H: [PLF CP]_BAU_Nạp năng lượng sáng giảm 30.000Đ_x000a_10-13H: [PLF CP]_BAU_Đặt món ăn trưa, giảm tới 40.000Đ_x000a_13-16H: [PLF CP]_BAU_Chốt đơn ăn xế, giảm 20.000Đ_x000a_16-24H:  [PLF CP]_BAU_Món gì cũng ngon, bữa tối giảm 30.000Đ" xr:uid="{00000000-0004-0000-0800-00005E100000}"/>
    <hyperlink ref="AM29" location="null!248:248" display="[SJBP]_Starbucks Coffee_Indi 4-7.2 250102_Starbucks Coffee_10 cities" xr:uid="{00000000-0004-0000-0800-00005F100000}"/>
    <hyperlink ref="AP29" location="null!212:212" display="[SJBP]_Gà Rán Popeyes_BOGO_x000a_241231_Gà Rán Popeyes_9 cities" xr:uid="{00000000-0004-0000-0800-000060100000}"/>
    <hyperlink ref="AT29" location="null!176:176" display="[VIP]_Gà Rán Texas Chicken_10-13/02 250102_Gà Rán Texas Chicken_6 cities" xr:uid="{00000000-0004-0000-0800-000061100000}"/>
    <hyperlink ref="AU29" location="null!177:177" display="[VIP]_Cơm Thố Anh Nguyễn_12-16/02_x000a_241231_Cơm Thố Anh Nguyễn_10 cities" xr:uid="{00000000-0004-0000-0800-000062100000}"/>
    <hyperlink ref="AV29" location="null!7:7" display="0 -10H: [PLF CP]_BAU_Nạp năng lượng sáng giảm 30.000Đ_x000a_10-13H: [PLF CP]_BAU_Đặt món ăn trưa, giảm tới 40.000Đ_x000a_13-16H: [PLF CP]_BAU_Chốt đơn ăn xế, giảm 20.000Đ_x000a_16-24H:  [PLF CP]_BAU_Món gì cũng ngon, bữa tối giảm 30.000Đ" xr:uid="{00000000-0004-0000-0800-000063100000}"/>
    <hyperlink ref="AW29" location="null!179:179" display="[VIP]_Domino's Pizza_14-16/02_x000a_ 250116_Domino pizza_11 cities" xr:uid="{00000000-0004-0000-0800-000064100000}"/>
    <hyperlink ref="AX29" location="null!G201" display="[VIP]_Trà Sữa May Cha_14-16.2  250102_Trà Sữa May Cha_7 cities" xr:uid="{00000000-0004-0000-0800-000065100000}"/>
    <hyperlink ref="AY29" location="null!177:177" display="[VIP]_Cơm Thố Anh Nguyễn_12-16/02_x000a_241231_Cơm Thố Anh Nguyễn_10 cities" xr:uid="{00000000-0004-0000-0800-000066100000}"/>
    <hyperlink ref="AZ29" location="null!260:260" display="[PNS]_Shinhan Finance Mastercard_Feb.16_ALL" xr:uid="{00000000-0004-0000-0800-000067100000}"/>
    <hyperlink ref="BB29" location="null!G204" display="[VIP]_Phê La_Feb HP,VT,HA,DL" xr:uid="{00000000-0004-0000-0800-000068100000}"/>
    <hyperlink ref="BD29" location="null!123:123" display="Whitelist on SPF_x000a_[PLF CP]_SPXI_Happy Friday_Whitelist User_x000a__x000a_ [PLF CP]_WC_Thứ 6 Ngày Vàng, Giảm Không Giới Hạn" xr:uid="{00000000-0004-0000-0800-000069100000}"/>
    <hyperlink ref="BE29" location="null!292:292" display="[PNS]_Pepsi FF28_Feb_CT, BH, KH, HP" xr:uid="{00000000-0004-0000-0800-00006A100000}"/>
    <hyperlink ref="BF29" location="null!212:212" display="[SJBP]_Gà Rán Popeyes_BOGO_x000a_241231_Gà Rán Popeyes_9 cities" xr:uid="{00000000-0004-0000-0800-00006B100000}"/>
    <hyperlink ref="BI29" location="null!118:120" display="Whitelist on Shopee_x000a_ [PLF CP]_SPayLater_x000a__x000a_[PLF CP]_WC_Thứ 4 Vui Vẻ, Giảm Tới 50,000đ" xr:uid="{00000000-0004-0000-0800-00006C100000}"/>
    <hyperlink ref="BK29" location="null!233:233" display="[JBP]_KATINAT Coffee &amp; Tea House_M2T1 250119_Katinat Saigon Kafe_11 cities" xr:uid="{00000000-0004-0000-0800-00006D100000}"/>
    <hyperlink ref="BM29" location="null!372:372" display="[SJBP]_Domino's Pizza_BOGO  250116_Domino pizza_11 cities" xr:uid="{00000000-0004-0000-0800-00006E100000}"/>
    <hyperlink ref="BN29" location="null!G347" display="[VIP]_Tocotoco_Mar CT" xr:uid="{00000000-0004-0000-0800-00006F100000}"/>
    <hyperlink ref="BP29" location="null!368:368" display="[SJBP]_Gà Rán Popeyes_BAU_x000a_241231_Gà Rán Popeyes_9 cities" xr:uid="{00000000-0004-0000-0800-000070100000}"/>
    <hyperlink ref="BQ29" r:id="rId188" location="gid=1258946380&amp;range=386:386" xr:uid="{00000000-0004-0000-0800-000071100000}"/>
    <hyperlink ref="BR29" location="null!373:373" display="[SJBP]_Domino's Pizza_BAU 250116_Domino pizza_11 cities" xr:uid="{00000000-0004-0000-0800-000072100000}"/>
    <hyperlink ref="BS29" location="null!275:275" display="[VIP]_Cơm Thố Anh Nguyễn_05-09/03_x000a_241231_Cơm Thố Anh Nguyễn_10 cities" xr:uid="{00000000-0004-0000-0800-000073100000}"/>
    <hyperlink ref="BU29" r:id="rId189" location="gid=1258946380&amp;range=386:386" xr:uid="{00000000-0004-0000-0800-000074100000}"/>
    <hyperlink ref="BW29" location="null!368:368" display="[SJBP]_Gà Rán Popeyes_BAU_x000a_241231_Gà Rán Popeyes_9 cities" xr:uid="{00000000-0004-0000-0800-000075100000}"/>
    <hyperlink ref="BX29" location="null!6:6" display="0 -10H:[PLF CP]_BAU_Ăn sáng ngon rẻ, giảm 20.000Đ_x000a_10-13H: [PLF CP]_BAU_Đặt món ăn trưa, giảm tới 40.000Đ_x000a_13-16H:  [PLF CP]_BAU_Chốt đơn ăn xế, giảm 20.000Đ_x000a_16-24H: [PLF CP]_BAU_Đặt món ăn tối, chỉ từ 40.000Đ" xr:uid="{00000000-0004-0000-0800-000076100000}"/>
    <hyperlink ref="BY29" location="null!273:273" display="[VIP]_Gà Rán Texas Chicken_10-13/03_x000a_250102_Gà Rán Texas Chicken_6 cities" xr:uid="{00000000-0004-0000-0800-000077100000}"/>
    <hyperlink ref="BZ29" location="null!183:183" display="Whitelist on SPF_x000a_[PLF CP]_SPXI_Happy Friday_Whitelist User_x000a_[PLF CP]_WC_Thứ 6 Ngày Vàng, Giảm Không Giới Hạn" xr:uid="{00000000-0004-0000-0800-000078100000}"/>
    <hyperlink ref="CA29" location="null!274:274" display="[VIP]_Domino's Pizza_14-16/03  250116_Domino pizza_11 cities" xr:uid="{00000000-0004-0000-0800-000079100000}"/>
    <hyperlink ref="CB29" location="null!367:367" display="[SJBP]_Gà Rán Popeyes_BOGO_x000a_241231_Gà Rán Popeyes_9 cities" xr:uid="{00000000-0004-0000-0800-00007A100000}"/>
    <hyperlink ref="CC29" location="null!302:302" display="[SuperVIP]_The Coffee House_17-19.3 Khánh Hoà, Đồng Nai" xr:uid="{00000000-0004-0000-0800-00007B100000}"/>
    <hyperlink ref="CE29" location="null!421:421" display="[JBP]_KATINAT Coffee &amp; Tea House_3 mónBAU 250119_Katinat Saigon Kafe_11 cities" xr:uid="{00000000-0004-0000-0800-00007C100000}"/>
    <hyperlink ref="CF29" location="null!187:187" display="Whitelist on SPF_x000a_[PLF CP]_SPXI_SPXI Week_Whitelist User_x000a_0 -10H: [PLF CP]_BAU_Bữa sáng ngon rẻ, chỉ từ 10.000Đ_x000a_10-13H: [PLF CP]_BAU_Lên Đơn Bữa Trưa, Giảm 20.000Đ_x000a_13-16H:[PLF CP]_BAU_Ăn xế ngon rẻ, chỉ từ 10.000Đ_x000a_16-24H:[PLF CP]_BAU_Món gì cũng ngon, bữa tối giảm 30.000Đ" xr:uid="{00000000-0004-0000-0800-00007D100000}"/>
    <hyperlink ref="CG29" location="null!G389" display="[SJBP]_KOI Thé Cafe_WC 240916_KOI Thé Cafe_5 cities" xr:uid="{00000000-0004-0000-0800-00007E100000}"/>
    <hyperlink ref="CH29" location="null!268:268" display="[SuperVIP]_Gà Rán KFC_21-23/03_x000a_241231_Gà Rán KFC_25 cities" xr:uid="{00000000-0004-0000-0800-00007F100000}"/>
    <hyperlink ref="CI29" location="null!G349" display="[SuperVIP]_Trà Sữa May Cha_21-23.3_HCM250102_Trà Sữa May Cha_7 cities" xr:uid="{00000000-0004-0000-0800-000080100000}"/>
    <hyperlink ref="CJ29" location="null!304:304" display="[SJBP]_Starbucks Coffee_WC Mon 250102_Starbucks Coffee_10 cities" xr:uid="{00000000-0004-0000-0800-000081100000}"/>
    <hyperlink ref="CK29" location="null!420:420" display="[JBP]_KATINAT Coffee &amp; Tea House_Combo 20% 250119_Katinat Saigon Kafe_11 cities" xr:uid="{00000000-0004-0000-0800-000082100000}"/>
    <hyperlink ref="CL29" location="null!5:5" display="0 -10H: [PLF CP]_BAU_Bữa sáng ngon rẻ, chỉ từ 10.000Đ_x000a_10-13H:PLF CP]_BAU_Bữa Trưa Ngon Rẻ, Giảm 30.000Đ&quot;_x000a_13-16H:[PLF CP]_BAU_Ăn xế ngon rẻ, chỉ từ 10.000Đ_x000a_16-24H:[PLF CP]_BAU_Món gì cũng ngon, bữa tối giảm 30.000Đ" xr:uid="{00000000-0004-0000-0800-000083100000}"/>
    <hyperlink ref="CN29" location="null!372:372" display="[SJBP]_Domino's Pizza_BOGO  250116_Domino pizza_11 cities" xr:uid="{00000000-0004-0000-0800-000084100000}"/>
    <hyperlink ref="CO29" location="null!367:367" display="[SJBP]_Gà Rán Popeyes_BOGO_x000a_241231_Gà Rán Popeyes_9 cities" xr:uid="{00000000-0004-0000-0800-000085100000}"/>
    <hyperlink ref="CP29" location="null!G626" display="[SJBP]_Phúc Long Coffee &amp; Tea_BAU 20240516_Phúc Long Coffee &amp; Tea_17 cities" xr:uid="{00000000-0004-0000-0800-000086100000}"/>
    <hyperlink ref="CQ29" location="null!G626" display="[SJBP]_Phúc Long Coffee &amp; Tea_BAU 20240516_Phúc Long Coffee &amp; Tea_17 cities" xr:uid="{00000000-0004-0000-0800-000087100000}"/>
    <hyperlink ref="CS29" location="null!622:622" display="[PNS]_Shinhan Finance Mastercard_Apr_ALL" xr:uid="{00000000-0004-0000-0800-000088100000}"/>
    <hyperlink ref="CW29" location="null!574:574" display="[PNS]_Pepsi Baseline_Apr_HP, CT, KH, Hue, BH" xr:uid="{00000000-0004-0000-0800-000089100000}"/>
    <hyperlink ref="CX29" location="null!647:647" display=" [SJBP]_Domino's Pizza_1K_x000a_250116_Domino pizza_11 cities" xr:uid="{00000000-0004-0000-0800-00008A100000}"/>
    <hyperlink ref="CZ29" location="null!637:637" display="[SJBP]_McDonald's_73K_x000a_240722_McDonald's_4 cities" xr:uid="{00000000-0004-0000-0800-00008B100000}"/>
    <hyperlink ref="DA29" location="null!548:548" display="[VIP]_The Coffee House_9-11.4 241231_The Coffee House_7 cities" xr:uid="{00000000-0004-0000-0800-00008C100000}"/>
    <hyperlink ref="DB29" location="null!7:7" display="0 -10H: [PLF CP]_BAU_Nạp năng lượng sáng giảm 30.000Đ_x000a_10-13H:[PLF CP]_BAU_No nê bữa trưa, deal giảm 50.000Đ_x000a_13-16H:  [PLF CP]_BAU_Nhâm nhi bữa xế, giảm 30.000Đ_x000a_16-24H :[PLF CP]_BAU_Bữa tối đủ chất, giảm tới 70.000Đ" xr:uid="{00000000-0004-0000-0800-00008D100000}"/>
    <hyperlink ref="DG29" location="null!650:650" display="[SJBP]_Cơm Thố Anh Nguyễn_BAU_x000a_250803_Cơm Thố Anh Nguyễn_12 cities" xr:uid="{00000000-0004-0000-0800-00008E100000}"/>
    <hyperlink ref="DH29" location="null!G628" display="0h-13h [SJBP]_Phúc Long Coffee &amp; Tea_M2T1-Apr 20240516_Phúc Long Coffee &amp; Tea_17 cities_x000a_13h-24h SJBP]_Phúc Long Coffee &amp; Tea_BAU 20240516_Phúc Long Coffee &amp; Tea_17 cities" xr:uid="{00000000-0004-0000-0800-00008F100000}"/>
    <hyperlink ref="DI29" location="null!644:644" display="[JBP]_KATINAT Coffee &amp; Tea House_BAU 30% 250119_Katinat Saigon Kafe_11 cities" xr:uid="{00000000-0004-0000-0800-000090100000}"/>
    <hyperlink ref="DJ29" location="null!G632" display="[SJBP]_KOI Thé Cafe_WC 240916_KOI Thé Cafe_5 cities" xr:uid="{00000000-0004-0000-0800-000091100000}"/>
    <hyperlink ref="DK29" location="null!574:574" display="[PNS]_Pepsi Baseline_Apr_HP, CT, KH, Hue, BH" xr:uid="{00000000-0004-0000-0800-000092100000}"/>
    <hyperlink ref="DM29" location="null!G628" display="0h-13h [SJBP]_Phúc Long Coffee &amp; Tea_M2T1-Apr 20240516_Phúc Long Coffee &amp; Tea_17 cities_x000a_13h-24h [SJBP]_Phúc Long Coffee &amp; Tea_BAU  20240516_Phúc Long Coffee &amp; Tea_17 cities" xr:uid="{00000000-0004-0000-0800-000093100000}"/>
    <hyperlink ref="DO29" location="null!230:232" display="Whitelist on Shopee_x000a_ [PLF CP]_SPayLater_x000a_[PLF CP]_WC_Thứ 4 Vui Vẻ, Miễn Phí Ship " xr:uid="{00000000-0004-0000-0800-000094100000}"/>
    <hyperlink ref="DP29" location="null!474:474" display="[VIP]_Gà Rán Texas Chicken_21-24/04_x000a_250102_Gà Rán Texas Chicken_6 cities" xr:uid="{00000000-0004-0000-0800-000095100000}"/>
    <hyperlink ref="DQ29" location="null!650:650" display="[SJBP]_Cơm Thố Anh Nguyễn_BAU_x000a_241231_Cơm Thố Anh Nguyễn_10 cities" xr:uid="{00000000-0004-0000-0800-000096100000}"/>
    <hyperlink ref="DR29" location="null!645:645" display="[SJBP]_Gà Rán Popeyes_BOGO_x000a_241231_Gà Rán Popeyes_9 cities" xr:uid="{00000000-0004-0000-0800-000097100000}"/>
    <hyperlink ref="DS29" location="null!119:119" display="[SJBP]__Brand 50%  T2+T3" xr:uid="{00000000-0004-0000-0800-000098100000}"/>
    <hyperlink ref="DT29" location="null!642:642" display="[JBP]_KATINAT Coffee &amp; Tea House_Combo 88k 250119_Katinat Saigon Kafe_11 cities" xr:uid="{00000000-0004-0000-0800-000099100000}"/>
    <hyperlink ref="DU29" location="null!697:697" display="[SJBP]_McDonald's_2T2_x000a_250416_McDonald's_5 cities" xr:uid="{00000000-0004-0000-0800-00009A100000}"/>
    <hyperlink ref="DV29" location="null!645:645" display="[SJBP]_Gà Rán Popeyes_BOGO_x000a_241231_Gà Rán Popeyes_9 cities" xr:uid="{00000000-0004-0000-0800-00009B100000}"/>
    <hyperlink ref="DZ29" location="null!736:736" display="[SJBP]_McDonald's_2T2 gà_x000a_250416_McDonald's_5 cities" xr:uid="{00000000-0004-0000-0800-00009C100000}"/>
    <hyperlink ref="EA29" location="null!804:804" display="[PNS]_Pepsi Baseline_May_CT, KH, BH, HP, Hue" xr:uid="{00000000-0004-0000-0800-00009D100000}"/>
    <hyperlink ref="ED29" location="null!804:804" display="[PNS]_Pepsi Baseline_May_CT, KH, BH, HP, Hue" xr:uid="{00000000-0004-0000-0800-00009E100000}"/>
    <hyperlink ref="EF29" location="null!G718" display="[SJBP]_KOI Thé Cafe_WC 240916_KOI Thé Cafe_5 cities" xr:uid="{00000000-0004-0000-0800-00009F100000}"/>
    <hyperlink ref="EG29" location="null!119:119" display="[SJBP]__Brand 50%  T2+T3" xr:uid="{00000000-0004-0000-0800-0000A0100000}"/>
    <hyperlink ref="EH29" location="null!749:749" display="[SJBP]_Brand_Food_01-31/05_x000a_250424_Lotteria DI_32 cities" xr:uid="{00000000-0004-0000-0800-0000A1100000}"/>
    <hyperlink ref="EI29" location="null!737:737" display="[SJBP]_McDonald's_BAU 99k" xr:uid="{00000000-0004-0000-0800-0000A2100000}"/>
    <hyperlink ref="EJ29" location="null!749:749" display="[SJBP]_Brand_Food_01-31/05_x000a_250424_Lotteria DI_32 cities" xr:uid="{00000000-0004-0000-0800-0000A3100000}"/>
    <hyperlink ref="EK29" location="null!805:805" display="[PNS]_Pepsi FF31_May_CT, KH, BH, HP, Hue" xr:uid="{00000000-0004-0000-0800-0000A4100000}"/>
    <hyperlink ref="EL29" location="null!739:739" display="[SJBP]_Domino's Pizza_BOGO_x000a_ 250116_Domino pizza_11 cities" xr:uid="{00000000-0004-0000-0800-0000A5100000}"/>
    <hyperlink ref="EM29" location="null!G718" display="[SJBP]_KOI Thé Cafe_WC 240916_KOI Thé Cafe_5 cities" xr:uid="{00000000-0004-0000-0800-0000A6100000}"/>
    <hyperlink ref="EN29" location="null!597:597" display="[VIP]_Nutifood_May (Bình Dương, BR-VT, Đồng Nai)" xr:uid="{00000000-0004-0000-0800-0000A7100000}"/>
    <hyperlink ref="EO29" location="null!597:597" display="[VIP]_Nutifood_May (Bình Dương, BR-VT, Đồng Nai)" xr:uid="{00000000-0004-0000-0800-0000A8100000}"/>
    <hyperlink ref="EP29" location="null!G716" display="[VIP]_Gong Cha_May 20240506_Gong Cha_3 cities" xr:uid="{00000000-0004-0000-0800-0000A9100000}"/>
    <hyperlink ref="EQ29" location="null!119:119" display="0h-16h[SJBP]__Brand 50% 241231_All OTH 2025_36 cities_x000a_16h-24h [SJBP]_Domino's Pizza_BOGO_x000a_250116_Domino pizza_11 cities" xr:uid="{00000000-0004-0000-0800-0000AA100000}"/>
    <hyperlink ref="ER29" location="null!749:749" display="[SJBP]_Brand_Food_01-31/05_x000a_250424_Lotteria DI_32 cities" xr:uid="{00000000-0004-0000-0800-0000AB100000}"/>
    <hyperlink ref="ES29" location="null!772:772" display="[VIP]_The Coffee House_20-22.5 241231_The Coffee House_7 cities" xr:uid="{00000000-0004-0000-0800-0000AC100000}"/>
    <hyperlink ref="EU29" location="null!119:119" display="0h-16h[SJBP]__Brand 50% 241231_All OTH 2025_36 cities_x000a_16h-24h [SJBP]_Domino's Pizza_BOGO_x000a_250116_Domino pizza_11 cities" xr:uid="{00000000-0004-0000-0800-0000AD100000}"/>
    <hyperlink ref="EY29" location="null!748:748" display="[SJBP]_Gà Rán Popeyes_combo 79k_x000a_241231_Gà Rán Popeyes_9 cities" xr:uid="{00000000-0004-0000-0800-0000AE100000}"/>
    <hyperlink ref="EZ29" location="null!119:119" display="0h-16h[SJBP]__Brand 50% 241231_All OTH 2025_36 cities_x000a_16h-24h [SJBP]_Domino's Pizza_BOGO_x000a_250116_Domino pizza_11 cities" xr:uid="{00000000-0004-0000-0800-0000AF100000}"/>
    <hyperlink ref="FA29" location="null!119:119" display="0h-16h[SJBP]__Brand 50% 241231_All OTH 2025_36 cities_x000a_16h-24h [SJBP]_Domino's Pizza_BOGO_x000a_250116_Domino pizza_11 cities" xr:uid="{00000000-0004-0000-0800-0000B0100000}"/>
    <hyperlink ref="FB29" location="null!119:119" display="0h-16h[SJBP]__Brand 50% 241231_All OTH 2025_36 cities_x000a_16h-24h [SJBP]_Domino's Pizza_BOGO_x000a_250116_Domino pizza_11 cities" xr:uid="{00000000-0004-0000-0800-0000B1100000}"/>
    <hyperlink ref="FD29" location="null!1025:1025" display="[PNS]_Pepsi Baseline_Jun_CT, KH, BH, HP, Hue" xr:uid="{00000000-0004-0000-0800-0000B2100000}"/>
    <hyperlink ref="FF29" r:id="rId190" location="gid=1258946380&amp;range=976:976" xr:uid="{00000000-0004-0000-0800-0000B3100000}"/>
    <hyperlink ref="FG29" location="null!281:283" display="Whitelist on Shopee_x000a_ [Exclude New User] [PLF CP]_SPayLater_x000a_[Exclude New User] [PLF CP]_6.6_Tung Deal Toàn Sàn, Freeship 0Đ" xr:uid="{00000000-0004-0000-0800-0000B4100000}"/>
    <hyperlink ref="FH29" location="null!976:976" display="0h-12h: [VIP]_The Coffee House_2-4.6 241231_The Coffee House_7 cities_x000a_12h-24h: [JBP]_KATINAT Coffee &amp; Tea House_B2G1 250119_Katinat Saigon Kafe_11 cities" xr:uid="{00000000-0004-0000-0800-0000B5100000}"/>
    <hyperlink ref="FM29" r:id="rId191" location="gid=1258946380&amp;range=979:979" xr:uid="{00000000-0004-0000-0800-0000B6100000}"/>
    <hyperlink ref="FO29" location="null!1012:1012" display="[SJBP]_McDonald's_BAU_x000a_250416_McDonald's_5 cities" xr:uid="{00000000-0004-0000-0800-0000B7100000}"/>
    <hyperlink ref="FR29" location="null!884:884" display="[VIP]_Pizza Hut_13-15/06" xr:uid="{00000000-0004-0000-0800-0000B8100000}"/>
    <hyperlink ref="FS29" location="null!1043:1043" display="[SJBP]_McDonald's_2T2 119k_x000a_250416_McDonald's_5 cities" xr:uid="{00000000-0004-0000-0800-0000B9100000}"/>
    <hyperlink ref="FT29" location="null!889:889" display="[VIP]_Lotteria DI_16-18/06" xr:uid="{00000000-0004-0000-0800-0000BA100000}"/>
    <hyperlink ref="FV29" location="null!1043:1043" display="[SJBP]_McDonald's_2T2 119k_x000a_250416_McDonald's_5 cities" xr:uid="{00000000-0004-0000-0800-0000BB100000}"/>
    <hyperlink ref="FW29" location="null!598:598" display="[VIP]_Nutifood_Jun (Bình Dương, BR-VT, Đồng Nai)" xr:uid="{00000000-0004-0000-0800-0000BC100000}"/>
    <hyperlink ref="FX29" location="null!598:598" display="[VIP]_Nutifood_Jun (Bình Dương, BR-VT, Đồng Nai)" xr:uid="{00000000-0004-0000-0800-0000BD100000}"/>
    <hyperlink ref="GB29" location="null!281:283" display="Whitelisted buyer_x000a_ [Exclude New User] [PLF CP]_SPayLater_x000a_[Exclude NU] [PLF CP]_WC_Món Ngon Giữa Tuần, Giảm Tới 25.000Đ" xr:uid="{00000000-0004-0000-0800-0000BE100000}"/>
    <hyperlink ref="GC29" location="null!1023:1023" display="[JBP]_KATINAT Coffee &amp; Tea House_bơ dừa BAU 250119_Katinat Saigon Kafe_11 cities" xr:uid="{00000000-0004-0000-0800-0000BF100000}"/>
    <hyperlink ref="GE29" location="null!1007:1007" display="[SJBP]_Domino's Pizza_1K_x000a_250116_Domino pizza_11 cities" xr:uid="{00000000-0004-0000-0800-0000C0100000}"/>
    <hyperlink ref="GF29" location="null!1007:1007" display="[SJBP]_Domino's Pizza_1K_x000a_250116_Domino pizza_11 cities" xr:uid="{00000000-0004-0000-0800-0000C1100000}"/>
    <hyperlink ref="GI29" location="null!1197:1197" display="[PNS]_Pepsi Baseline_Jul_CT, KH, BH, HP, Hue" xr:uid="{00000000-0004-0000-0800-0000C2100000}"/>
    <hyperlink ref="GJ29" location="null!1268:1268" display="[SJBP]_McDonald's_99k" xr:uid="{00000000-0004-0000-0800-0000C3100000}"/>
    <hyperlink ref="GK29" location="null!1268:1268" display="[SJBP]_McDonald's_99k" xr:uid="{00000000-0004-0000-0800-0000C4100000}"/>
    <hyperlink ref="GL29" location="null!119:119" display="[SJBP]__Brand 50%" xr:uid="{00000000-0004-0000-0800-0000C5100000}"/>
    <hyperlink ref="GN29" location="null!1163:1163" display="[SJBP]_Gà Rán Popeyes_BOGO_x000a_241231_Gà Rán Popeyes_9 cities" xr:uid="{00000000-0004-0000-0800-0000C6100000}"/>
    <hyperlink ref="GP29" location="null!1198:1198" display="[PNS]_Pepsi FF33_Jul_CT, KH, BH, HP, Hue" xr:uid="{00000000-0004-0000-0800-0000C7100000}"/>
    <hyperlink ref="GS29" location="null!974:974" display="[VIP]_Domino's Pizza_11-13/07250116_Domino pizza_11 cities" xr:uid="{00000000-0004-0000-0800-0000C8100000}"/>
    <hyperlink ref="GW29" location="null!969:969" display="[VIP]_Lotteria DI_14-17/07 250424_Lotteria DI_32 cities" xr:uid="{00000000-0004-0000-0800-0000C9100000}"/>
    <hyperlink ref="GX29" location="null!G1152" display="[VIP]_Gong Cha_Jul 20240506_Gong Cha_3 cities" xr:uid="{00000000-0004-0000-0800-0000CA100000}"/>
    <hyperlink ref="GZ29" location="null!1182:1182" display="[VIP]_Nutifood_Jul_x000a_(Bình Dương, BR-VT, Đồng Nai)" xr:uid="{00000000-0004-0000-0800-0000CB100000}"/>
    <hyperlink ref="HA29" location="null!1182:1182" display="[VIP]_Nutifood_Jul_x000a_(Bình Dương, BR-VT, Đồng Nai)" xr:uid="{00000000-0004-0000-0800-0000CC100000}"/>
    <hyperlink ref="HE29" location="null!308:310" display="Whitelisted buyer_x000a_[PLF CP]_SPayLater _x000a_[Exclude NU] [PLF CP]_CM_Cheap Meal" xr:uid="{00000000-0004-0000-0800-0000CD100000}"/>
    <hyperlink ref="HF29" location="null!311:311" display="Whitelisted buyerFood_x000a_[PLF CP]_SPXI_Jul_Whitelist User_x000a_[Exclude NU]_x000a_0-6H: [PLF CP]FS_Ăn Khuya Siêu Flash Sale, Giảm 50%_x000a_6-9H: [PLF CP]FS_Ăn Sáng Siêu Flash Sale, Giảm 50%_x000a_9-13H: [PLF CP]FS_Ăn Trưa Siêu Flash Sale, Giảm 50%_x000a_13-16H: [PLF CP]FS_Ăn Xế Siêu Flash Sale, Giảm 50%_x000a_16-21H: [PLF CP]FS_Ăn Tối Siêu Flash Sale, Giảm 50%_x000a_21-24H: [PLF CP]FS_Ăn Khuya Siêu Flash Sale, Giảm 50%" xr:uid="{00000000-0004-0000-0800-0000CE100000}"/>
    <hyperlink ref="HJ29" location="null!1169:1169" display="[SJBP]_Brand_Food_BAU 250424_Lotteria DI_32 cities" xr:uid="{00000000-0004-0000-0800-0000CF100000}"/>
    <hyperlink ref="HK29" location="null!1147:1147" display="[VIP]_Starbucks Coffee_29-31.7 250520_Starbucks Coffee_12 cities" xr:uid="{00000000-0004-0000-0800-0000D0100000}"/>
    <hyperlink ref="HL29" location="null!1147:1147" display="[VIP]_Starbucks Coffee_29-31.7 250520_Starbucks Coffee_12 cities" xr:uid="{00000000-0004-0000-0800-0000D1100000}"/>
    <hyperlink ref="HM29" location="null!1169:1169" display="[SJBP]_Brand_Food_BAU 250424_Lotteria DI_32 cities" xr:uid="{00000000-0004-0000-0800-0000D2100000}"/>
    <hyperlink ref="HO29" r:id="rId192" location="gid=1258946380&amp;range=1382:1382" xr:uid="{00000000-0004-0000-0800-0000D3100000}"/>
    <hyperlink ref="HU29" location="null!119:119" display="[SJBP]__Brand 50% 241231_All OTH 2025_36 cities" xr:uid="{00000000-0004-0000-0800-0000D4100000}"/>
    <hyperlink ref="HY29" r:id="rId193" location="gid=1258946380&amp;range=1383:1383" xr:uid="{00000000-0004-0000-0800-0000D5100000}"/>
    <hyperlink ref="IC29" location="null!1183:1183" display="[VIP]_Nutifood_Aug" xr:uid="{00000000-0004-0000-0800-0000D6100000}"/>
    <hyperlink ref="IE29" location="null!1516:1516" display="[SJBP]_Cơm Thố Anh Nguyễn_Aug 250718_Cơm Thố Anh Nguyễn_11 cities" xr:uid="{00000000-0004-0000-0800-0000D7100000}"/>
    <hyperlink ref="IO29" location="null!344:346" display="Whitelisted buyer_x000a_[PLF CP]_SPayLater  _x000a_[Exclude NU]_x000a_0h-5h: [PLF CP]_Thematic_Deal Cú Đêm, Freeship 25.000Đ_x000a_5-9h: [PLF CP]_Thematic_Bữa Sáng Năng Lượng, Giảm tới 25.000Đ_x000a_9-12h: [PLF CP]_Thematic_Bữa Trưa Học Đường, Giảm tới 45.000Đ_x000a_12-17h: [PLF CP]_Thematic_Ăn Vặt Học Đường, Giảm tới 35.000Đ_x000a_17-22h: [PLF CP]_Thematic_Ăn Tối No Nê, Giảm tới 45.000Đ_x000a_22h-24h: [PLF CP]_Thematic_Deal Cú Đêm, Freeship 25.000Đ" xr:uid="{00000000-0004-0000-0800-0000D8100000}"/>
    <hyperlink ref="IP29" location="null!342:342" display="Whitelisted buyerFood_x000a_[PLF CP]_SPXI_Aug_Whitelist User_x000a_[Exclude NU]_x000a_0-6H: [PLF CP]FS_Ăn Khuya Siêu Flash Sale, Giảm 45%_x000a_6-9H: [PLF CP]FS_Ăn Sáng Siêu Flash Sale, Giảm 45%_x000a_9-13H: [PLF CP]FS_Ăn Trưa Siêu Flash Sale, Giảm 45%_x000a_13-16H: [PLF CP]FS_Ăn Xế Siêu Flash Sale, Giảm 45%_x000a_16-21H: [PLF CP]FS_Ăn Tối Siêu Flash Sale, Giảm 45%_x000a_21-24H: [PLF CP]FS_Ăn Khuya Siêu Flash Sale, Giảm 45%" xr:uid="{00000000-0004-0000-0800-0000D9100000}"/>
    <hyperlink ref="IS29" location="null!119:119" display="[SJBP]__Brand 50% 241231_All OTH 2025_36 cities" xr:uid="{00000000-0004-0000-0800-0000DA100000}"/>
    <hyperlink ref="IW29" location="null!119:119" display="[SJBP]__Brand 50% 241231_All OTH 2025_36 cities" xr:uid="{00000000-0004-0000-0800-0000DB100000}"/>
    <hyperlink ref="IY29" location="null!1590:1590" display="[PNS]_Pepsi Baseline_Sep_CT, KH, BH, HP, Hue" xr:uid="{00000000-0004-0000-0800-0000DC100000}"/>
    <hyperlink ref="IZ29" location="null!1666:1666" display="[SJBP]_McDonald's_2t2_x000a_ 250707_McDonald's_6 cities" xr:uid="{00000000-0004-0000-0800-0000DD100000}"/>
    <hyperlink ref="JB29" location="null!G1670" display="[VIP]_Phúc Long Coffee &amp; Tea_Combo 99k 20240516_Phúc Long Coffee &amp; Tea_17 cities" xr:uid="{00000000-0004-0000-0800-0000DE100000}"/>
    <hyperlink ref="JE29" location="null!1486:1486" display="[VIP]_Gà Rán Texas Chicken_08-11/09_x000a_250102_Gà Rán Texas Chicken_6 cities" xr:uid="{00000000-0004-0000-0800-0000DF100000}"/>
    <hyperlink ref="JH29" location="null!1479:1479" display="[SuperVIP]_McDonald's_12-14/09_x000a_250707_McDonald's_6 cities" xr:uid="{00000000-0004-0000-0800-0000E0100000}"/>
    <hyperlink ref="JK29" location="null!364:364" display="Whitelisted buyer [PLF CP]_SPayLater_x000a_[Exclude NU][PLF CP]_Thematic_Sắm Bánh Trung Thu, Giảm 50.000Đ" xr:uid="{00000000-0004-0000-0800-0000E1100000}"/>
    <hyperlink ref="JL29" location="null!1636:1636" display="[SJBP]_Domino's Pizza_1k_x000a_250116_Domino pizza_11 cities" xr:uid="{00000000-0004-0000-0800-0000E2100000}"/>
    <hyperlink ref="JQ29" location="null!1645:1645" display="[JBP]_KATINAT Coffee &amp; Tea House_B2G1 250119_Katinat Saigon Kafe_11 cities" xr:uid="{00000000-0004-0000-0800-0000E3100000}"/>
    <hyperlink ref="JS29" location="null!1652:1652" display="[SuperVIP]_Starbucks Coffee_23-25.9 250520_Starbucks Coffee_12 cities" xr:uid="{00000000-0004-0000-0800-0000E4100000}"/>
    <hyperlink ref="JW29" location="null!1753:1753" display="[JBP]_KATINAT Coffee &amp; Tea House_BOGO 29/9" xr:uid="{00000000-0004-0000-0800-0000E5100000}"/>
    <hyperlink ref="KA29" location="null!1845:1845" display="[SJBP]_Domino's Pizza_1K" xr:uid="{00000000-0004-0000-0800-0000E6100000}"/>
    <hyperlink ref="KB29" location="null!G1835" display="0h-16h  [SJBP]_Phúc Long Coffee &amp; Tea_Combo 119k 20240516_Phúc Long Coffee &amp; Tea_17 cities_x000a_16h-24h [SJBP]_Cơm Thố Anh Nguyễn_Oct" xr:uid="{00000000-0004-0000-0800-0000E7100000}"/>
    <hyperlink ref="KC29" location="null!1839:1839" display="[PNS]_Pepsi Baseline_Oct_CT, KH, BH, HP, Hue, BD" xr:uid="{00000000-0004-0000-0800-0000E8100000}"/>
    <hyperlink ref="KD29" location="null!1807:1807" display="[PNS]_Sữa chua ăn LOF_eSampling_Sep-Oct_CT" xr:uid="{00000000-0004-0000-0800-0000E9100000}"/>
    <hyperlink ref="KG29" location="null!1840:1840" display="[PNS]_Pepsi FF36_Oct_CT, KH, BH, HP, Hue, BD" xr:uid="{00000000-0004-0000-0800-0000EA100000}"/>
    <hyperlink ref="KH29" location="null!1869:1869" display="[SJBP]_The Coffee House_Spike 9-10.10 241231_The Coffee House_7 cities" xr:uid="{00000000-0004-0000-0800-0000EB100000}"/>
    <hyperlink ref="KL29" location="null!1849:1849" display="[SJBP]_McDonald's_3 được 6_x000a_ 250707_McDonald's_6 cities" xr:uid="{00000000-0004-0000-0800-0000EC100000}"/>
    <hyperlink ref="KM29" location="null!G1835" display="0h-16h  [SJBP]_Phúc Long Coffee &amp; Tea_Combo 119k 20240516_Phúc Long Coffee &amp; Tea_17 cities_x000a_16h-24h &quot;[SJBP]_Cơm Thố Anh Nguyễn_Oct_x000a_250718_Cơm Thố Anh Nguyễn_11 cities&quot;" xr:uid="{00000000-0004-0000-0800-0000ED100000}"/>
    <hyperlink ref="KN29" location="null!1884:1884" display="[VIP]_Gà Rán Texas Chicken_13-16/10_x000a_250102_Gà Rán Texas Chicken_6 cities" xr:uid="{00000000-0004-0000-0800-0000EE100000}"/>
    <hyperlink ref="KO29" location="null!1751:1751" display="[VIP]_Cơm Thố Anh Nguyễn_15-19/10_x000a_250718_Cơm Thố Anh Nguyễn_11 cities" xr:uid="{00000000-0004-0000-0800-0000EF100000}"/>
    <hyperlink ref="KP29" location="null!1843:1843" display="[SJBP]_Gà Rán Popeyes_BOGO_x000a_241231_Gà Rán Popeyes_9 cities" xr:uid="{00000000-0004-0000-0800-0000F0100000}"/>
    <hyperlink ref="KQ29" r:id="rId194" location="gid=1258946380&amp;range=1902:1902" xr:uid="{00000000-0004-0000-0800-0000F1100000}"/>
    <hyperlink ref="KR29" location="null!1746:1746" display="[VIP]_Pizza Hut_17-19/10" xr:uid="{00000000-0004-0000-0800-0000F2100000}"/>
    <hyperlink ref="KT29" location="null!G1835" display="16h-24h [SJBP]_Phúc Long Coffee &amp; Tea_Combo 119k 20240516_Phúc Long Coffee &amp; Tea_17 cities_x000a_0h-16h [SJBP]_Gà Rán KFC_WC Tue" xr:uid="{00000000-0004-0000-0800-0000F3100000}"/>
    <hyperlink ref="KW29" location="null!1864:1864" display="[SJBP]_Starbucks Coffee_WC Fri 250822_Starbucks Coffee_13 cities" xr:uid="{00000000-0004-0000-0800-0000F4100000}"/>
    <hyperlink ref="KY29" location="null!1925:1925" display="[VIP]_NutiFood Ngôi Nhà Dinh Dưỡng_Oct_Compensation" xr:uid="{00000000-0004-0000-0800-0000F5100000}"/>
    <hyperlink ref="KZ29" location="null!G1953" display=" [SJBP]_Phúc Long Coffee &amp; Tea_Halloween 20240516_Phúc Long Coffee &amp; Tea_17 cities" xr:uid="{00000000-0004-0000-0800-0000F6100000}"/>
    <hyperlink ref="LA29" location="null!1920:1920" display="[PNS]_Pepsi - The Pizza Company_Oct_251022_Pepsi - The Pizza Company_16 cities" xr:uid="{00000000-0004-0000-0800-0000F7100000}"/>
    <hyperlink ref="LB29" location="null!1925:1925" display="[VIP]_NutiFood Ngôi Nhà Dinh Dưỡng_Oct_Compensation" xr:uid="{00000000-0004-0000-0800-0000F8100000}"/>
    <hyperlink ref="LF29" location="null!1933:1933" display=" [SuperVIP]_McDonald's_31/10-02/11" xr:uid="{00000000-0004-0000-0800-0000F9100000}"/>
    <hyperlink ref="LG29" location="null!1897:1897" display="[PNS]_Pepsi Meal_Oct_CT, KH, BH, HP, Hue, BD" xr:uid="{00000000-0004-0000-0800-0000FA100000}"/>
    <hyperlink ref="LK29" location="null!2065:2065" display="[SJBP]_Gà Rán Popeyes_BOGO add on ĐN+OTH _x000a_241231_Gà Rán Popeyes_9 cities" xr:uid="{00000000-0004-0000-0800-0000FB100000}"/>
    <hyperlink ref="LL29" location="null!F2049" display="[SJBP]_Phúc Long Coffee &amp; Tea_Combo 119k 20240516_Phúc Long Coffee &amp; Tea_17 cities" xr:uid="{00000000-0004-0000-0800-0000FC100000}"/>
    <hyperlink ref="LN29" location="null!1897:1897" display="[PNS]_Pepsi Meal_Oct_CT, KH, BH, HP, Hue, BD" xr:uid="{00000000-0004-0000-0800-0000FD100000}"/>
    <hyperlink ref="LQ29" location="null!119:119" display="[SJBP]__Brand 50% 241231_All OTH 2025_36 cities" xr:uid="{00000000-0004-0000-0800-0000FE100000}"/>
    <hyperlink ref="LR29" location="null!G2045" display="[SuperVIP]_Phê La_11-14Nov HP,VT,HA,DL,DN,KH" xr:uid="{00000000-0004-0000-0800-0000FF100000}"/>
    <hyperlink ref="LS29" location="null!1897:1897" display="[PNS]_Pepsi Meal_Oct_CT, KH, BH, HP, Hue, BD" xr:uid="{00000000-0004-0000-0800-000000110000}"/>
    <hyperlink ref="LT29" location="null!1947:1947" display="[VIP]_Cơm Thố Anh Nguyễn_13-16/11" xr:uid="{00000000-0004-0000-0800-000001110000}"/>
    <hyperlink ref="LU29" location="null!1897:1897" display="[PNS]_Pepsi Meal_Oct_CT, KH, BH, HP, Hue, BD" xr:uid="{00000000-0004-0000-0800-000002110000}"/>
    <hyperlink ref="LV29" location="null!1941:1941" display="[VIP]_Gà Rán Texas Chicken_17-20/11_x000a_250102_Gà Rán Texas Chicken_6 cities" xr:uid="{00000000-0004-0000-0800-000003110000}"/>
    <hyperlink ref="LW29" location="null!119:119" display="[SJBP]__Brand 50% 241231_All OTH 2025_36 cities" xr:uid="{00000000-0004-0000-0800-000004110000}"/>
    <hyperlink ref="LY29" location="null!F2049" display="[SJBP]_Phúc Long Coffee &amp; Tea_Combo 119k 20240516_Phúc Long Coffee &amp; Tea_17 cities" xr:uid="{00000000-0004-0000-0800-000005110000}"/>
    <hyperlink ref="LZ29" location="null!1897:1897" display="[PNS]_Pepsi Meal_Oct_CT, KH, BH, HP, Hue, BD" xr:uid="{00000000-0004-0000-0800-000006110000}"/>
    <hyperlink ref="MD29" location="null!2019:2019" display="[SuperVIP]_Starbucks Coffee_25-27.11 250822_Starbucks Coffee_13 cities" xr:uid="{00000000-0004-0000-0800-000007110000}"/>
    <hyperlink ref="MF29" location="null!119:119" display="[SJBP]__Brand 50% 241231_All OTH 2025_36 cities" xr:uid="{00000000-0004-0000-0800-000008110000}"/>
    <hyperlink ref="MG29" location="null!F2049" display="[SJBP]_Phúc Long Coffee &amp; Tea_Combo 119k 20240516_Phúc Long Coffee &amp; Tea_17 cities" xr:uid="{00000000-0004-0000-0800-000009110000}"/>
    <hyperlink ref="MK29" location="null!2163:2163" display="[SuperVIP]_The Coffee House_1-3.12 251014_The Coffee House_8 cities" xr:uid="{00000000-0004-0000-0800-00000A110000}"/>
    <hyperlink ref="MM29" location="null!119:119" display="0h-10h_13h-16h [SJBP]__Brand 50% 241231_All OTH 2025_36 cities_x000a_10h-13h+16h-24h [VIP]_Gà Rán Texas Chicken_01-04/12" xr:uid="{00000000-0004-0000-0800-00000B110000}"/>
    <hyperlink ref="MO29" location="null!2137:2137" display="[SuperVIP]_Pizza Hut_05-07/12" xr:uid="{00000000-0004-0000-0800-00000C110000}"/>
    <hyperlink ref="MQ29" location="null!G2105" display="[VIP]_Trà Sữa May Cha_Dec 250102_Trà Sữa May Cha_7 cities" xr:uid="{00000000-0004-0000-0800-00000D110000}"/>
    <hyperlink ref="MW29" location="null!2138:2138" display="[VIP]_Domino's Pizza_12-14/12" xr:uid="{00000000-0004-0000-0800-00000E110000}"/>
    <hyperlink ref="MX29" location="null!2320:2320" display="8h-10h [JBP]_Cơm Tấm Phúc Lộc Thọ_Indi VT. BD, ĐN_x000a_10h-13h+16h-24h [VIP]_Domino's Pizza_12-14/12" xr:uid="{00000000-0004-0000-0800-00000F110000}"/>
    <hyperlink ref="MY29" location="null!2164:2164" display="[VIP]_The Coffee House_15-17.12 251014_The Coffee House_8 cities" xr:uid="{00000000-0004-0000-0800-000010110000}"/>
    <hyperlink ref="MZ29" location="null!2164:2164" display="[VIP]_The Coffee House_15-17.12 251014_The Coffee House_8 cities" xr:uid="{00000000-0004-0000-0800-000011110000}"/>
    <hyperlink ref="NA29" location="null!2148:2148" display="9h-14h+16h-24h [VIP]_Cơm Thố Anh Nguyễn_17-21/12_x000a_0h-9h &amp; 14h-16h [VIP]_The Coffee House_15-17.12 251014_The Coffee House_8 cities" xr:uid="{00000000-0004-0000-0800-000012110000}"/>
    <hyperlink ref="NF29" location="null!G2111" display=" [SuperVIP]_Phê La_22-26Dec  HD,BD,DL,HA,HP,KH,DN,TH,VT" xr:uid="{00000000-0004-0000-0800-000013110000}"/>
    <hyperlink ref="NG29" location="null!G2111" display=" [SuperVIP]_Phê La_22-26Dec  HD,BD,DL,HA,HP,KH,DN,TH,VT" xr:uid="{00000000-0004-0000-0800-000014110000}"/>
    <hyperlink ref="NJ29" location="null!2145:2145" display="[VIP]_Domino's Pizza_26-28/12" xr:uid="{00000000-0004-0000-0800-000015110000}"/>
    <hyperlink ref="NK29" location="null!1927:1927" display="[VIP]_NutiFood Ngôi Nhà Dinh Dưỡng_Dec_Compensation" xr:uid="{00000000-0004-0000-0800-000016110000}"/>
    <hyperlink ref="NM29" location="null!1927:1927" display="[VIP]_NutiFood Ngôi Nhà Dinh Dưỡng_Dec_Compensation" xr:uid="{00000000-0004-0000-0800-000017110000}"/>
    <hyperlink ref="NV29" location="null!2444:2444" display="[SuperVIP]_Starbucks Coffee_Matcha 6-8/1" xr:uid="{00000000-0004-0000-0800-000018110000}"/>
    <hyperlink ref="NW29" location="null!G2358" display="0h-16h [VIP]_Phúc Long Coffee &amp; Tea_Combo 79k_Jan 20240516_Phúc Long Coffee &amp; Tea_17 cities_x000a_16h-24h [SJBP]__Food 50% 241231_All OTH 2025_36 cities" xr:uid="{00000000-0004-0000-0800-000019110000}"/>
    <hyperlink ref="NY29" location="null!H2436" display="[SJBP]_Phúc Long Coffee &amp; Tea_Combo 119k&quot; 20240516_Phúc Long Coffee &amp; Tea_17 cities" xr:uid="{00000000-0004-0000-0800-00001A110000}"/>
    <hyperlink ref="OF29" location="null!2380:2380" display="[PNS]_Pepsi FF38_Jan.26_BH, KH, CT, HP, Huế, BD" xr:uid="{00000000-0004-0000-0800-00001B110000}"/>
    <hyperlink ref="OJ29" location="null!G2485" display="[SJBP]_Gà Rán Popeyes_Jan 241231_Gà Rán Popeyes_9 cities" xr:uid="{00000000-0004-0000-0800-00001C110000}"/>
    <hyperlink ref="OM29" location="null!2413:2413" display="[VIP]_NutiFood Ngôi Nhà Dinh Dưỡng_Jan_Compensation" xr:uid="{00000000-0004-0000-0800-00001D110000}"/>
    <hyperlink ref="ON29" location="null!2547:2547" display="[SJBP]_Co.op Food_Jan_Reward bonus_x000a__x000a_(Cần Thơ)" xr:uid="{00000000-0004-0000-0800-00001E110000}"/>
    <hyperlink ref="OO29" location="null!2547:2547" display="[SJBP]_Co.op Food_Jan_Reward bonus_x000a__x000a_(Cần Thơ)" xr:uid="{00000000-0004-0000-0800-00001F110000}"/>
    <hyperlink ref="OQ29" location="null!2413:2413" display="[VIP]_NutiFood Ngôi Nhà Dinh Dưỡng_Jan_Compensation" xr:uid="{00000000-0004-0000-0800-000020110000}"/>
    <hyperlink ref="OT29" location="null!2413:2413" display="[VIP]_NutiFood Ngôi Nhà Dinh Dưỡng_Jan_Compensation" xr:uid="{00000000-0004-0000-0800-000021110000}"/>
    <hyperlink ref="OW29" location="null!G2625" display="16h-24h [SJBP]_Domino's Pizza_Feb 250116_Domino pizza_11 cities" xr:uid="{00000000-0004-0000-0800-000022110000}"/>
    <hyperlink ref="OY29" location="null!G2619" display="0h-16h[SJBP]_Phúc Long Coffee &amp; Tea_Combo 119k 260106_Phúc Long Coffee &amp; Tea_20 cities_x000a_16h-24h [SJBP]_Gà Rán Popeyes_OTH_Feb 241231_Gà Rán Popeyes_9 cities" xr:uid="{00000000-0004-0000-0800-000023110000}"/>
    <hyperlink ref="PB29" location="null!G2570" display="[VIP]_Domino's Pizza_Feb 250116_Domino pizza_11 cities" xr:uid="{00000000-0004-0000-0800-000024110000}"/>
    <hyperlink ref="PC29" location="null!2648:2648" display="[Alacarte]_NutiFood Ngôi Nhà Dinh Dưỡng_Feb_Compensation_x000a_(Bình Dương, BR-VT, Đồng Nai,)" xr:uid="{00000000-0004-0000-0800-000025110000}"/>
    <hyperlink ref="PE29" location="null!2648:2648" display="[Alacarte]_NutiFood Ngôi Nhà Dinh Dưỡng_Feb_Compensation_x000a_(Bình Dương, BR-VT, Đồng Nai,)" xr:uid="{00000000-0004-0000-0800-000026110000}"/>
    <hyperlink ref="PG29" location="null!G2571" display="[SuperVIP]_Pizza Hut_Feb 260106_Pizza Hut_21 cities" xr:uid="{00000000-0004-0000-0800-000027110000}"/>
    <hyperlink ref="PH29" location="null!2648:2648" display="[Alacarte]_NutiFood Ngôi Nhà Dinh Dưỡng_Feb_Compensation_x000a_(Bình Dương, BR-VT, Đồng Nai,)" xr:uid="{00000000-0004-0000-0800-000028110000}"/>
    <hyperlink ref="PT29" location="null!2639:2639" display="[VIP]_Cơm Thố Anh Nguyễn_24-28/2 250718_Cơm Thố Anh Nguyễn_11 cities" xr:uid="{00000000-0004-0000-0800-000029110000}"/>
    <hyperlink ref="PU29" location="null!G2620" display="0h-16h[SJBP]_Phúc Long Coffee &amp; Tea_M2T1- Feb 260106_Phúc Long Coffee &amp; Tea_20 cities_x000a_ 16h-24h [SJBP]_Gà Rán Popeyes_OTH_Feb 241231_Gà Rán Popeyes_9 cities&quot;" xr:uid="{00000000-0004-0000-0800-00002A110000}"/>
    <hyperlink ref="PW29" location="null!2591:2591" display="0h-10h &amp;13h-17h [SuperVIP]_The Coffee House_25-27.2 251014_The Coffee House_8 cities_x000a_10h-13h &amp;17h-24h [VIP]_Cơm Thố Anh Nguyễn_24-28/2 250718_Cơm Thố Anh Nguyễn_11 cities" xr:uid="{00000000-0004-0000-0800-00002B110000}"/>
    <hyperlink ref="F30" location="null!76:76" display="[PNS]_Pepsi Baseline_Jan_CT, BH, KH, HP" xr:uid="{00000000-0004-0000-0800-00002C110000}"/>
    <hyperlink ref="P30" location="null!6:6" display="[PNS]_Coke VF27_Jan_HP, KH, CT" xr:uid="{00000000-0004-0000-0800-00002D110000}"/>
    <hyperlink ref="R30" location="null!50:50" display="[SJBP]_The Coffee House_WC 241231_The Coffee House_7 cities" xr:uid="{00000000-0004-0000-0800-00002E110000}"/>
    <hyperlink ref="T30" location="null!20:20" display="0-5H: [PLF CP]_BAU_Ăn đêm không lo phí ship_x000a_5 -10H: [PLF CP]_BAU_Nạp năng lượng sáng giảm 30.000Đ_x000a_10-13H: [PLF CP]_BAU_Đặt món ăn trưa, giảm tới 40.000Đ_x000a_13-16H: [PLF CP]_BAU_Chốt đơn ăn xế, giảm 20.000Đ_x000a_16-24H:[PLF CP]_BAU_Bữa tối đủ chất, giảm tới 50.000Đ" xr:uid="{00000000-0004-0000-0800-00002F110000}"/>
    <hyperlink ref="U30" location="null!76:76" display="[PNS]_Pepsi Baseline_Jan_CT, BH, KH, HP" xr:uid="{00000000-0004-0000-0800-000030110000}"/>
    <hyperlink ref="V30" location="null!102:102" display="[SJBP]_Gà Rán Popeyes_BOGO_x000a_241231_Gà Rán Popeyes_9 cities" xr:uid="{00000000-0004-0000-0800-000031110000}"/>
    <hyperlink ref="X30" location="null!6:6" display="0 -10H: [PLF CP]_BAU_Ăn sáng ngon rẻ, giảm 20.000Đ_x000a_10-13H: [PLF CP]_BAU_No nê bữa trưa, deal giảm 50.000Đ_x000a_13-16H: [PLF CP]_BAU_Nhâm nhi bữa xế, giảm 30.000Đ_x000a_16-24H: [PLF CP]_BAU_Bữa tối đủ chất, giảm tới 50.000Đ" xr:uid="{00000000-0004-0000-0800-000032110000}"/>
    <hyperlink ref="AU30" location="null!176:176" display="[VIP]_Gà Rán Texas Chicken_10-13/02 250102_Gà Rán Texas Chicken_6 cities" xr:uid="{00000000-0004-0000-0800-000033110000}"/>
    <hyperlink ref="AX30" location="null!G203" display="[VIP]_Tocotoco_Feb CT" xr:uid="{00000000-0004-0000-0800-000034110000}"/>
    <hyperlink ref="AY30" location="null!7:7" display="0 -10H: [PLF CP]_BAU_Nạp năng lượng sáng giảm 30.000Đ_x000a_10-13H:[PLF CP]_BAU_No nê bữa trưa, deal giảm 50.000Đ_x000a_13-16H: [PLF CP]_BAU_Chốt đơn ăn xế, giảm 20.000Đ_x000a_16-24H:  [PLF CP]_BAU_Đặt món ăn tối, chỉ từ 40.000Đ" xr:uid="{00000000-0004-0000-0800-000035110000}"/>
    <hyperlink ref="BB30" location="null!181:181" display="[VIP]_Lotteria_17-20/02_x000a_ 241231_Lotteria DI_27 cities" xr:uid="{00000000-0004-0000-0800-000036110000}"/>
    <hyperlink ref="BD30" location="null!149:149" display="[SuperVIP]_Highlands Coffee_17-21.2 CT" xr:uid="{00000000-0004-0000-0800-000037110000}"/>
    <hyperlink ref="BI30" location="null!213:213" display="[SJBP]_Gà Rán Popeyes_BAU_x000a_241231_Gà Rán Popeyes_9 cities" xr:uid="{00000000-0004-0000-0800-000038110000}"/>
    <hyperlink ref="BK30" location="null!123:123" display="Whitelist on SPF_x000a_[PLF CP]_SPXI_Happy Friday_Whitelist User_x000a_[PLF CP]_Thematic_Ăn Chay Thanh Tịnh, Freeship 20.000Đ" xr:uid="{00000000-0004-0000-0800-000039110000}"/>
    <hyperlink ref="BO30" r:id="rId195" location="gid=1252567251&amp;range=94:94" xr:uid="{00000000-0004-0000-0800-00003A110000}"/>
    <hyperlink ref="BP30" location="null!7:7" display="0 -10H: [PLF CP]_BAU_Nạp năng lượng sáng giảm 30.000Đ_x000a_10-13H:[PLF CP]_BAU_No nê bữa trưa, deal giảm 50.000Đ_x000a_13-16H:  [PLF CP]_BAU_Nhâm nhi bữa xế, giảm 30.000Đ_x000a_16-24H :[PLF CP]_BAU_Bữa tối đủ chất, giảm tới 70.000Đ" xr:uid="{00000000-0004-0000-0800-00003B110000}"/>
    <hyperlink ref="BQ30" location="null!368:368" display="[SJBP]_Gà Rán Popeyes_BAU_x000a_241231_Gà Rán Popeyes_9 cities" xr:uid="{00000000-0004-0000-0800-00003C110000}"/>
    <hyperlink ref="BR30" location="null!6:6" display="0 -10H:[PLF CP]_BAU_Ăn sáng ngon rẻ, giảm 20.000Đ_x000a_10-13H: [PLF CP]_BAU_Đặt món ăn trưa, giảm tới 40.000Đ_x000a_13-16H:  [PLF CP]_BAU_Chốt đơn ăn xế, giảm 20.000Đ_x000a_16-24H: [PLF CP]_BAU_Đặt món ăn tối, chỉ từ 40.000Đ" xr:uid="{00000000-0004-0000-0800-00003D110000}"/>
    <hyperlink ref="BS30" location="null!315:315" display="[Alacarte]_Trà Sữa May Cha_Mar.DN+OTH_AG,BD,BH,CT" xr:uid="{00000000-0004-0000-0800-00003E110000}"/>
    <hyperlink ref="BT30" r:id="rId196" location="gid=1252567251&amp;range=96:96" xr:uid="{00000000-0004-0000-0800-00003F110000}"/>
    <hyperlink ref="BU30" location="null!G349" display="[SuperVIP]_Trà Sữa May Cha_21-23.3_HCM 250102_Trà Sữa May Cha_7 cities" xr:uid="{00000000-0004-0000-0800-000040110000}"/>
    <hyperlink ref="BV30" location="null!21:24" display="0-10H:         [PLF CP]_BAU_Ăn sáng ngon rẻ, món nào cũng freeship_x000a_10-13H:         [PLF CP]_BAU_No nê bữa trưa, Freeship thả ga_x000a_13-16H:         [PLF CP]_BAU_Chốt deal bữa xế, Freeship 0Đ_x000a_16-24H:         [PLF CP]_BAU_Bữa tối no nê, Freeship 0Đ" xr:uid="{00000000-0004-0000-0800-000041110000}"/>
    <hyperlink ref="BW30" location="null!420:420" display="[JBP]_KATINAT Coffee &amp; Tea House_Combo 20% 250119_Katinat Saigon Kafe_11 cities" xr:uid="{00000000-0004-0000-0800-000042110000}"/>
    <hyperlink ref="BZ30" location="null!G460" display="[SJBP]_Trà Sữa May Cha_ps-50%_Mar250102_Trà Sữa May Cha_7 cities" xr:uid="{00000000-0004-0000-0800-000043110000}"/>
    <hyperlink ref="CA30" location="null!G347" display="[VIP]_Tocotoco_Mar CT" xr:uid="{00000000-0004-0000-0800-000044110000}"/>
    <hyperlink ref="CC30" location="null!7:7" display="0 -10H: [PLF CP]_BAU_Nạp năng lượng sáng giảm 30.000Đ_x000a_10-13H:[PLF CP]_BAU_No nê bữa trưa, deal giảm 50.000Đ_x000a_13-16H:  [PLF CP]_BAU_Nhâm nhi bữa xế, giảm 30.000Đ_x000a_16-24H :[PLF CP]_BAU_Bữa tối đủ chất, giảm tới 70.000Đ" xr:uid="{00000000-0004-0000-0800-000045110000}"/>
    <hyperlink ref="CF30" location="null!444:444" display="[SJBP]_Phúc Long Coffee &amp; Tea_10k - Mar 20240516_Phúc Long Coffee &amp; Tea_17 cities" xr:uid="{00000000-0004-0000-0800-000046110000}"/>
    <hyperlink ref="CG30" location="null!183:183" display="Whitelist on SPF_x000a_[PLF CP]_SPXI_Happy Friday_Whitelist User_x000a_[PLF CP]_WC_Thứ 6 Ngày Vàng, Giảm Không Giới Hạn" xr:uid="{00000000-0004-0000-0800-000047110000}"/>
    <hyperlink ref="CH30" location="null!G349" display="[SuperVIP]_Trà Sữa May Cha_21-23.3_HCM250102_Trà Sữa May Cha_7 cities" xr:uid="{00000000-0004-0000-0800-000048110000}"/>
    <hyperlink ref="CN30" location="null!183:183" display="Whitelist on SPF_x000a_[PLF CP]_SPXI_Happy Friday_Whitelist User_x000a_[PLF CP]_4.4_Ăn Thả Ga, Giảm Không Giới Hạn" xr:uid="{00000000-0004-0000-0800-000049110000}"/>
    <hyperlink ref="CU30" location="null!574:574" display="[PNS]_Pepsi Baseline_Apr_HP, CT, KH, Hue, BH" xr:uid="{00000000-0004-0000-0800-00004A110000}"/>
    <hyperlink ref="CV30" r:id="rId197" location="gid=1252567251&amp;range=117:117" xr:uid="{00000000-0004-0000-0800-00004B110000}"/>
    <hyperlink ref="CW30" location="null!647:647" display=" [SJBP]_Domino's Pizza_1K_x000a_250116_Domino pizza_11 cities" xr:uid="{00000000-0004-0000-0800-00004C110000}"/>
    <hyperlink ref="CZ30" location="null!643:643" display="[JBP]_KATINAT Coffee &amp; Tea House_BAU 1K 250119_Katinat Saigon Kafe_11 cities" xr:uid="{00000000-0004-0000-0800-00004D110000}"/>
    <hyperlink ref="DA30" location="null!6:6" display="0 -10H:[PLF CP]_BAU_Ăn sáng ngon rẻ, giảm 20.000Đ_x000a_10-13H: [PLF CP]_BAU_Đặt món ăn trưa, giảm tới 40.000Đ_x000a_13-16H:  [PLF CP]_BAU_Chốt đơn ăn xế, giảm 20.000Đ_x000a_16-24H: [PLF CP]_BAU_Đặt món ăn tối, chỉ từ 40.000Đ" xr:uid="{00000000-0004-0000-0800-00004E110000}"/>
    <hyperlink ref="DB30" location="null!643:643" display="[JBP]_KATINAT Coffee &amp; Tea House_BAU 1K 250119_Katinat Saigon Kafe_11 cities" xr:uid="{00000000-0004-0000-0800-00004F110000}"/>
    <hyperlink ref="DC30" location="null!230:232" display="Whitelist on Shopee_x000a_ [PLF CP]_SPayLater_x000a_[PLF CP]_BAU_Tiền Bối Quán Ngon Truyền Kỳ" xr:uid="{00000000-0004-0000-0800-000050110000}"/>
    <hyperlink ref="DD30" location="null!575:575" display="[PNS]_Pepsi FF30_Apr_HP, CT, KH, Hue, BH" xr:uid="{00000000-0004-0000-0800-000051110000}"/>
    <hyperlink ref="DF30" location="null!5:5" display="0 -10H: [PLF CP]_BAU_Bữa sáng ngon rẻ, chỉ từ 10.000Đ_x000a_10-13H:PLF CP]_BAU_Bữa Trưa Ngon Rẻ, Giảm 30.000Đ&quot;_x000a_13-16H:[PLF CP]_BAU_Ăn xế ngon rẻ, chỉ từ 10.000Đ_x000a_16-24H:[PLF CP]_BAU_Món gì cũng ngon, bữa tối giảm 30.000Đ" xr:uid="{00000000-0004-0000-0800-000052110000}"/>
    <hyperlink ref="DH30" location="null!549:549" display="[SuperVIP]_Highlands Coffee_14-18.4 HP,VT,HA,DL,DN" xr:uid="{00000000-0004-0000-0800-000053110000}"/>
    <hyperlink ref="DJ30" location="null!114:114" display="[SJBP]_Gà Rán KFC_BAU_x000a_241231_Gà Rán KFC_25 cities" xr:uid="{00000000-0004-0000-0800-000054110000}"/>
    <hyperlink ref="DK30" location="null!G514" display=" [VIP]_Trà Sữa May Cha_18-20Apr HCM250102_Trà Sữa May Cha_7 cities_x000a_" xr:uid="{00000000-0004-0000-0800-000055110000}"/>
    <hyperlink ref="DM30" location="null!550:550" display="[SuperVIP]_The Coffee House_21-23.4 241231_The Coffee House_7 cities" xr:uid="{00000000-0004-0000-0800-000056110000}"/>
    <hyperlink ref="DN30" location="null!474:474" display="[VIP]_Gà Rán Texas Chicken_21-24/04_x000a_250102_Gà Rán Texas Chicken_6 cities" xr:uid="{00000000-0004-0000-0800-000057110000}"/>
    <hyperlink ref="DP30" location="null!546:546" display="[SuperVIP]_Starbucks Coffee_23-25.4 250102_Starbucks Coffee_10 cities" xr:uid="{00000000-0004-0000-0800-000058110000}"/>
    <hyperlink ref="DQ30" location="null!G632" display="[SJBP]_KOI Thé Cafe_WC 240916_KOI Thé Cafe_5 cities" xr:uid="{00000000-0004-0000-0800-000059110000}"/>
    <hyperlink ref="DU30" location="null!233:233" display="Whitelist on SPF_x000a_[PLF CP]_SPXI_Apr_Whitelist User_x000a_[PLF CP]_5.5 CP_Ngày Hè Sôi Động, Freeship 0Đ" xr:uid="{00000000-0004-0000-0800-00005A110000}"/>
    <hyperlink ref="DY30" location="null!119:119" display="[SJBP]__Brand 50%  T2+T3" xr:uid="{00000000-0004-0000-0800-00005B110000}"/>
    <hyperlink ref="EB30" r:id="rId198" location="gid=1252567251&amp;range=197:197" xr:uid="{00000000-0004-0000-0800-00005C110000}"/>
    <hyperlink ref="EC30" location="null!769:769" display="[SuperVIP]_The Coffee House_6-8.5 241231_The Coffee House_7 cities" xr:uid="{00000000-0004-0000-0800-00005D110000}"/>
    <hyperlink ref="EE30" location="null!769:769" display="[SuperVIP]_The Coffee House_6-8.5 241231_The Coffee House_7 cities" xr:uid="{00000000-0004-0000-0800-00005E110000}"/>
    <hyperlink ref="EF30" location="null!119:119" display="[SJBP]__Brand 50%  T2+T3_x000a_Đổi sang  [SuperVIP]_Phúc Long Coffee &amp; Tea_May 20240516_Phúc Long Coffee &amp; Tea_17 cities" xr:uid="{00000000-0004-0000-0800-00005F110000}"/>
    <hyperlink ref="EK30" location="null!776:776" display="0h-8h: [SJBP]_The Coffee House_WC 241231_The Coffee House_7 cities_x000a_8h-24h: [SJBP]_Brand_Food_01-31/05_x000a_250424_Lotteria DI_32 cities" xr:uid="{00000000-0004-0000-0800-000060110000}"/>
    <hyperlink ref="EL30" location="null!G809" display=" [SJBP]_Phúc Long Coffee &amp; Tea_10k - May 20240516_Phúc Long Coffee &amp; Tea_17 cities" xr:uid="{00000000-0004-0000-0800-000061110000}"/>
    <hyperlink ref="EN30" location="null!725:725" display="[SuperVIP]_Pizza Hut_16-18/05" xr:uid="{00000000-0004-0000-0800-000062110000}"/>
    <hyperlink ref="EP30" location="null!119:119" display="[SJBP]__Brand 50% 241231_All OTH 2025_36 cities" xr:uid="{00000000-0004-0000-0800-000063110000}"/>
    <hyperlink ref="EY30" location="null!119:119" display="[SJBP]__Brand 50% 241231_All OTH 2025_36 cities" xr:uid="{00000000-0004-0000-0800-000064110000}"/>
    <hyperlink ref="EZ30" location="null!874:874" display="[SuperVIP]_Starbucks Coffee_27-29.5 250416_McDonald's_5 cities" xr:uid="{00000000-0004-0000-0800-000065110000}"/>
    <hyperlink ref="FA30" location="null!873:873" display="[VIP]_KATINAT Coffee &amp; Tea House_Ads 30.5 Bình Dương, Khánh Hòa, Hải Phòng, Đồng Nai" xr:uid="{00000000-0004-0000-0800-000066110000}"/>
    <hyperlink ref="FE30" location="null!119:119" display="[SJBP]__Brand 50% 241231_All OTH 2025_36 cities_x000a_" xr:uid="{00000000-0004-0000-0800-000067110000}"/>
    <hyperlink ref="FG30" location="null!119:119" display="[SJBP]__Brand 50% 241231_All OTH 2025_36 cities_x000a_" xr:uid="{00000000-0004-0000-0800-000068110000}"/>
    <hyperlink ref="FH30" location="null!1042:1042" display="[SJBP]_McDonald's_2T2 109k_x000a_250416_McDonald's_5 cities" xr:uid="{00000000-0004-0000-0800-000069110000}"/>
    <hyperlink ref="FI30" r:id="rId199" location="gid=1252567251&amp;range=253:253" xr:uid="{00000000-0004-0000-0800-00006A110000}"/>
    <hyperlink ref="FR30" location="null!1026:1026" display="[PNS]_Pepsi FF32_Jun_CT, KH, BH, HP, Hue" xr:uid="{00000000-0004-0000-0800-00006B110000}"/>
    <hyperlink ref="FS30" location="null!1016:1016" display="[SJBP]_Starbucks Coffee_WC Mon 250520_Starbucks Coffee_12 cities" xr:uid="{00000000-0004-0000-0800-00006C110000}"/>
    <hyperlink ref="FU30" location="null!1018:1018" display="[SJBP]_The Coffee House_WC 241231_The Coffee House_7 cities" xr:uid="{00000000-0004-0000-0800-00006D110000}"/>
    <hyperlink ref="FX30" location="null!879:879" display="[SuperVIP]_Gà Rán Popeyes_20-22/06" xr:uid="{00000000-0004-0000-0800-00006E110000}"/>
    <hyperlink ref="GA30" location="null!1114:1114" display="[SJBP]_The Coffee House_BAU 1Đ  241231_The Coffee House_7 cities" xr:uid="{00000000-0004-0000-0800-00006F110000}"/>
    <hyperlink ref="GI30" location="null!1268:1268" display="[SJBP]_McDonald's_99k" xr:uid="{00000000-0004-0000-0800-000070110000}"/>
    <hyperlink ref="GJ30" location="null!308:310" display="Whitelisted buyer_x000a_[PLF CP]_SPayLater _x000a_[Exclude NU] [PLF CP]_7.7_CM_ Cheap Meal" xr:uid="{00000000-0004-0000-0800-000071110000}"/>
    <hyperlink ref="GK30" location="null!311:311" display="Whitelisted buyerFood_x000a_[PLF CP]_SPXI_Jul_Whitelist User_x000a_[Exclude NU]_x000a_0-6H: [PLF CP]FS_Ăn Khuya Siêu Flash Sale, Giảm 50%_x000a_6-9H: [PLF CP]FS_Ăn Sáng Siêu Flash Sale, Giảm 50%_x000a_9-13H: [PLF CP]FS_Ăn Trưa Siêu Flash Sale, Giảm 50%_x000a_13-16H: [PLF CP]FS_Ăn Xế Siêu Flash Sale, Giảm 50%_x000a_16-21H: [PLF CP]FS_Ăn Tối Siêu Flash Sale, Giảm 50%_x000a_21-24H: [PLF CP]FS_Ăn Khuya Siêu Flash Sale, Giảm 50%" xr:uid="{00000000-0004-0000-0800-000072110000}"/>
    <hyperlink ref="GO30" r:id="rId200" location="gid=1252567251&amp;range=329:329" xr:uid="{00000000-0004-0000-0800-000073110000}"/>
    <hyperlink ref="GQ30" location="null!308:310" display="Whitelisted buyer_x000a_[PLF CP]_SPayLater _x000a_[Exclude NU] [PLF CP]_CM_Cheap Meal" xr:uid="{00000000-0004-0000-0800-000074110000}"/>
    <hyperlink ref="GR30" location="null!1143:1143" display="[SuperVIP]_The Coffee House_8-10.7 241231_The Coffee House_7 cities" xr:uid="{00000000-0004-0000-0800-000075110000}"/>
    <hyperlink ref="GS30" location="null!1267:1267" display="[SJBP]_McDonald's_2T2 250707_McDonald's_6 cities" xr:uid="{00000000-0004-0000-0800-000076110000}"/>
    <hyperlink ref="GX30" location="null!308:310" display="Whitelisted buyer_x000a_[PLF CP]_SPayLater _x000a_[PLF CP]_Thematic_Món Ngon Quán Quen, Giảm Tới 40.000Đ_x000a_" xr:uid="{00000000-0004-0000-0800-000077110000}"/>
    <hyperlink ref="GY30" location="null!311:311" display="Whitelisted buyerFood_x000a_[PLF CP]_SPXI_Jul_Whitelist User_x000a_[Exclude NU]_x000a_0-6H: [PLF CP]FS_Ăn Khuya Siêu Flash Sale, Giảm 50%_x000a_6-9H: [PLF CP]FS_Ăn Sáng Siêu Flash Sale, Giảm 50%_x000a_9-13H: [PLF CP]FS_Ăn Trưa Siêu Flash Sale, Giảm 50%_x000a_13-16H: [PLF CP]FS_Ăn Xế Siêu Flash Sale, Giảm 50%_x000a_16-21H: [PLF CP]FS_Ăn Tối Siêu Flash Sale, Giảm 50%_x000a_21-24H: [PLF CP]FS_Ăn Khuya Siêu Flash Sale, Giảm 50%" xr:uid="{00000000-0004-0000-0800-000078110000}"/>
    <hyperlink ref="HC30" location="null!1146:1146" display="[VIP]_The Coffee House_21-23.7 241231_The Coffee House_7 cities" xr:uid="{00000000-0004-0000-0800-000079110000}"/>
    <hyperlink ref="HE30" location="null!970:970" display="[VIP]_Gà Rán Texas Chicken_21-24/07 250102_Gà Rán Texas Chicken_6 cities" xr:uid="{00000000-0004-0000-0800-00007A110000}"/>
    <hyperlink ref="HL30" location="null!308:310" display="Whitelisted buyer_x000a_[PLF CP]_SPayLater _x000a_[PLF CP]_8.8_Vạn Deal Ngon Rẻ, Chỉ 18.000Đ" xr:uid="{00000000-0004-0000-0800-00007B110000}"/>
    <hyperlink ref="HP30" location="null!1336:1336" display="[VIP]_Pizza Hut_01-03/08_x000a_ 241231_Pizza Hut_20 cities" xr:uid="{00000000-0004-0000-0800-00007C110000}"/>
    <hyperlink ref="HQ30" location="null!1429:1429" display="[SJBP]_Lotteria_BAU 250424_Lotteria DI_32 cities" xr:uid="{00000000-0004-0000-0800-00007D110000}"/>
    <hyperlink ref="HR30" location="null!1401:1401" display="[SJBP]_Starbucks Coffee_WC Mon 250520_Starbucks Coffee_12 cities" xr:uid="{00000000-0004-0000-0800-00007E110000}"/>
    <hyperlink ref="HS30" location="null!1395:1395" display="[SuperVIP]_The Coffee House_4-6.8 241231_The Coffee House_7 cities" xr:uid="{00000000-0004-0000-0800-00007F110000}"/>
    <hyperlink ref="HT30" location="null!1395:1395" display="[SuperVIP]_The Coffee House_4-6.8 241231_The Coffee House_7 cities" xr:uid="{00000000-0004-0000-0800-000080110000}"/>
    <hyperlink ref="HV30" r:id="rId201" location="gid=1252567251&amp;range=388:388" xr:uid="{00000000-0004-0000-0800-000081110000}"/>
    <hyperlink ref="HW30" location="null!1418:1418" display="[SJBP]_Gà Rán Popeyes_BOGO_x000a_241231_Gà Rán Popeyes_9 cities" xr:uid="{00000000-0004-0000-0800-000082110000}"/>
    <hyperlink ref="HX30" location="null!1418:1418" display="[SJBP]_Gà Rán Popeyes_BOGO_x000a_241231_Gà Rán Popeyes_9 cities" xr:uid="{00000000-0004-0000-0800-000083110000}"/>
    <hyperlink ref="IC30" location="null!1333:1333" display="[SuperVIP]_Gà Rán Popeyes_14-17/08_x000a_241231_Gà Rán Popeyes_9 cities" xr:uid="{00000000-0004-0000-0800-000084110000}"/>
    <hyperlink ref="ID30" location="null!1516:1516" display="[SJBP]_Cơm Thố Anh Nguyễn_Aug 250718_Cơm Thố Anh Nguyễn_11 cities" xr:uid="{00000000-0004-0000-0800-000085110000}"/>
    <hyperlink ref="IF30" location="null!G1393" display=" [SuperVIP]_Phúc Long Coffee &amp; Tea_Aug 20240516_Phúc Long Coffee &amp; Tea_17 cities" xr:uid="{00000000-0004-0000-0800-000086110000}"/>
    <hyperlink ref="IG30" location="null!G1393" display=" [SuperVIP]_Phúc Long Coffee &amp; Tea_Aug 20240516_Phúc Long Coffee &amp; Tea_17 cities" xr:uid="{00000000-0004-0000-0800-000087110000}"/>
    <hyperlink ref="IH30" location="null!1575:1575" display="[JBP]_KATINAT Coffee &amp; Tea House_BOGO 20, 25.08 250119_Katinat Saigon Kafe_11 cities" xr:uid="{00000000-0004-0000-0800-000088110000}"/>
    <hyperlink ref="IJ30" location="null!119:119" display="[SJBP]__Brand 50% 241231_All OTH 2025_36 cities" xr:uid="{00000000-0004-0000-0800-000089110000}"/>
    <hyperlink ref="IK30" location="null!1418:1418" display="[SJBP]_Gà Rán Popeyes_BOGO_x000a_241231_Gà Rán Popeyes_9 cities" xr:uid="{00000000-0004-0000-0800-00008A110000}"/>
    <hyperlink ref="IL30" location="null!342:342" display="Whitelisted buyerFood_x000a_[PLF CP]_SPXI_Aug_Whitelist User_x000a_[Exclude NU] [PLF CP]_CM_Cheap Meal" xr:uid="{00000000-0004-0000-0800-00008B110000}"/>
    <hyperlink ref="IM30" location="null!1169:1169" display="[SJBP]_Brand_Food_BAU 250424_Lotteria DI_32 cities" xr:uid="{00000000-0004-0000-0800-00008C110000}"/>
    <hyperlink ref="IN30" location="null!1515:1515" display="[SJBP]_Domino's Pizza_22/08-04/09_x000a_ 250116_Domino pizza_11 cities" xr:uid="{00000000-0004-0000-0800-00008D110000}"/>
    <hyperlink ref="IO30" location="null!1420:1420" display="[SJBP]_Domino's Pizza_1K 250116_Domino pizza_11 cities" xr:uid="{00000000-0004-0000-0800-00008E110000}"/>
    <hyperlink ref="IP30" location="null!119:119" display="[SJBP]__Brand 50% 241231_All OTH 2025_36 cities" xr:uid="{00000000-0004-0000-0800-00008F110000}"/>
    <hyperlink ref="IY30" location="null!1484:1484" display="[VIP]_Pizza Hut_05-07/09_x000a_241231_Pizza Hut_20 cities" xr:uid="{00000000-0004-0000-0800-000090110000}"/>
    <hyperlink ref="JB30" location="null!1645:1645" display="[JBP]_KATINAT Coffee &amp; Tea House_B2G1 250119_Katinat Saigon Kafe_11 cities" xr:uid="{00000000-0004-0000-0800-000091110000}"/>
    <hyperlink ref="JC30" r:id="rId202" location="gid=1252567251&amp;range=447:447" xr:uid="{00000000-0004-0000-0800-000092110000}"/>
    <hyperlink ref="JL30" location="null!363:363" display="Whitelisted buyerFood_x000a_[PLF CP]_SPXI_Sep_Whitelist User_x000a_0-6H: [Exclude NU][PLF CP]FS_Ăn Khuya Siêu Flash Sale, Giảm 45%_x000a_6-9H: [Exclude NU][PLF CP]FS_Ăn Sáng Siêu Flash Sale, Giảm 45%_x000a_9-13H: [Exclude NU][PLF CP]FS_Ăn Trưa Siêu Flash Sale, Giảm 45%_x000a_13-16H: [Exclude NU][PLF CP]FS_Ăn Xế Siêu Flash Sale, Giảm 45%_x000a_16-21H: [Exclude NU][PLF CP]FS_Ăn Tối Siêu Flash Sale, Giảm 45%_x000a_21-24H: [Exclude NU][PLF CP]FS_Ăn Khuya Siêu Flash Sale, Giảm 45%" xr:uid="{00000000-0004-0000-0800-000093110000}"/>
    <hyperlink ref="JS30" location="null!363:363" display="Whitelisted buyerFood_x000a_[PLF CP]_SPXI_Sep_Whitelist User_x000a_0-6H: [Exclude NU][PLF CP]FS_Ăn Khuya Siêu Flash Sale, Giảm 45%_x000a_6-9H: [Exclude NU][PLF CP]FS_Ăn Sáng Siêu Flash Sale, Giảm 45%_x000a_9-13H: [Exclude NU][PLF CP]FS_Ăn Trưa Siêu Flash Sale, Giảm 45%_x000a_13-16H: [Exclude NU][PLF CP]FS_Ăn Xế Siêu Flash Sale, Giảm 45%_x000a_16-21H: [Exclude NU][PLF CP]FS_Ăn Tối Siêu Flash Sale, Giảm 45%_x000a_21-24H: [Exclude NU][PLF CP]FS_Ăn Khuya Siêu Flash Sale, Giảm 45%" xr:uid="{00000000-0004-0000-0800-000094110000}"/>
    <hyperlink ref="JU30" location="null!119:119" display="[SJBP]__Brand 50% 241231_All OTH 2025_36 cities" xr:uid="{00000000-0004-0000-0800-000095110000}"/>
    <hyperlink ref="JV30" location="null!1636:1636" display="[SJBP]_Domino's Pizza_1k_x000a_250116_Domino pizza_11 cities" xr:uid="{00000000-0004-0000-0800-000096110000}"/>
    <hyperlink ref="KA30" location="null!AEZ28" display="[PLF CP]_Exclusive Brand" xr:uid="{00000000-0004-0000-0800-000097110000}"/>
    <hyperlink ref="KH30" location="null!1845:1845" display="[SJBP]_Domino's Pizza_1K" xr:uid="{00000000-0004-0000-0800-000098110000}"/>
    <hyperlink ref="KI30" r:id="rId203" location="gid=1252567251&amp;range=511:511" xr:uid="{00000000-0004-0000-0800-000099110000}"/>
    <hyperlink ref="KL30" location="null!G1835" display="0h-16h  [SJBP]_Phúc Long Coffee &amp; Tea_Combo 119k 20240516_Phúc Long Coffee &amp; Tea_17 cities_x000a_16h-24h &quot;[SJBP]_Cơm Thố Anh Nguyễn_Oct_x000a_250718_Cơm Thố Anh Nguyễn_11 cities&quot;" xr:uid="{00000000-0004-0000-0800-00009A110000}"/>
    <hyperlink ref="KO30" location="null!1845:1845" display="[SJBP]_Domino's Pizza_1K" xr:uid="{00000000-0004-0000-0800-00009B110000}"/>
    <hyperlink ref="KP30" location="null!1746:1746" display="[VIP]_Pizza Hut_17-19/10" xr:uid="{00000000-0004-0000-0800-00009C110000}"/>
    <hyperlink ref="KQ30" location="null!1751:1751" display="[VIP]_Cơm Thố Anh Nguyễn_15-19/10_x000a_250718_Cơm Thố Anh Nguyễn_11 cities" xr:uid="{00000000-0004-0000-0800-00009D110000}"/>
    <hyperlink ref="KS30" r:id="rId204" location="gid=1252567251&amp;range=514:514" xr:uid="{00000000-0004-0000-0800-00009E110000}"/>
    <hyperlink ref="KW30" location="null!G1953" display=" [SJBP]_Phúc Long Coffee &amp; Tea_Halloween 20240516_Phúc Long Coffee &amp; Tea_17 cities" xr:uid="{00000000-0004-0000-0800-00009F110000}"/>
    <hyperlink ref="KX30" location="null!1959:1959" display="[JBP]_Gà Rán Texas Chicken_Indi_x000a_250102_Gà Rán Texas Chicken_6 cities" xr:uid="{00000000-0004-0000-0800-0000A0110000}"/>
    <hyperlink ref="KZ30" location="null!1863:1863" display="[SJBP]_Starbucks Coffee_WC Mon 250822_Starbucks Coffee_13 cities" xr:uid="{00000000-0004-0000-0800-0000A1110000}"/>
    <hyperlink ref="LA30" location="null!1874:1874" display="[SJBP]_Cơm Thố Anh Nguyễn_Oct_x000a_250718_Cơm Thố Anh Nguyễn_11 cities" xr:uid="{00000000-0004-0000-0800-0000A2110000}"/>
    <hyperlink ref="LB30" location="null!1843:1843" display="[SJBP]_Gà Rán Popeyes_BOGO_x000a_241231_Gà Rán Popeyes_9 cities" xr:uid="{00000000-0004-0000-0800-0000A3110000}"/>
    <hyperlink ref="LD30" location="null!1934:1934" display="[VIP]_Pizza Hut_31/10-02/11" xr:uid="{00000000-0004-0000-0800-0000A4110000}"/>
    <hyperlink ref="LM30" location="null!119:119" display="[SJBP]__Brand 50% 241231_All OTH 2025_36 cities" xr:uid="{00000000-0004-0000-0800-0000A5110000}"/>
    <hyperlink ref="LP30" r:id="rId205" location="gid=1252567251&amp;range=572:572" xr:uid="{00000000-0004-0000-0800-0000A6110000}"/>
    <hyperlink ref="LQ30" r:id="rId206" location="gid=1258946380&amp;range=2132:2132" xr:uid="{00000000-0004-0000-0800-0000A7110000}"/>
    <hyperlink ref="LR30" location="null!1947:1947" display="[VIP]_Cơm Thố Anh Nguyễn_13-16/11" xr:uid="{00000000-0004-0000-0800-0000A8110000}"/>
    <hyperlink ref="LT30" location="null!119:119" display="[SJBP]__Brand 50% 241231_All OTH 2025_36 cities" xr:uid="{00000000-0004-0000-0800-0000A9110000}"/>
    <hyperlink ref="LU30" location="null!119:119" display="[SJBP]__Brand 50% 241231_All OTH 2025_36 cities" xr:uid="{00000000-0004-0000-0800-0000AA110000}"/>
    <hyperlink ref="LV30" location="null!119:119" display="[SJBP]__Brand 50% 241231_All OTH 2025_36 cities" xr:uid="{00000000-0004-0000-0800-0000AB110000}"/>
    <hyperlink ref="LX30" r:id="rId207" location="gid=1258946380&amp;range=2094:2094" xr:uid="{00000000-0004-0000-0800-0000AC110000}"/>
    <hyperlink ref="LZ30" location="null!G2032" display="0h-10h+13h-16h [SuperVIP]_Trà Sữa May Cha_9k_Nov 250102_Trà Sữa May Cha_7 cities_x000a_10h-13h+16h-24h [VIP]_Domino's Pizza_21-23/11" xr:uid="{00000000-0004-0000-0800-0000AD110000}"/>
    <hyperlink ref="MA30" location="null!422:424" display="SPL_x000a_[Exclude NU][PLF CP]_WC_Thử Ngay Quán Mới, Giảm Tới 30.000Đ" xr:uid="{00000000-0004-0000-0800-0000AE110000}"/>
    <hyperlink ref="MC30" r:id="rId208" location="gid=1258946380&amp;range=2132:2132" xr:uid="{00000000-0004-0000-0800-0000AF110000}"/>
    <hyperlink ref="MD30" location="null!1944:1944" display="[SuperVIP]_Gà Rán KFC_24-27/11" xr:uid="{00000000-0004-0000-0800-0000B0110000}"/>
    <hyperlink ref="MG30" location="null!2031:2031" display="[SJBP]_The Coffee House_WC Fri 251014_The Coffee House_8 cities" xr:uid="{00000000-0004-0000-0800-0000B1110000}"/>
    <hyperlink ref="MH30" location="null!2057:2057" display="[SJBP]_Pizza Hut_1T1_x000a_[SJBP]_Domino's Pizza_19/11-02/12" xr:uid="{00000000-0004-0000-0800-0000B2110000}"/>
    <hyperlink ref="MI30" location="null!2057:2057" display="[SJBP]_Pizza Hut_1T1_x000a_[SJBP]_Domino's Pizza_19/11-02/12" xr:uid="{00000000-0004-0000-0800-0000B3110000}"/>
    <hyperlink ref="MM30" location="null!2163:2163" display="[SuperVIP]_The Coffee House_1-3.12 251014_The Coffee House_8 cities" xr:uid="{00000000-0004-0000-0800-0000B4110000}"/>
    <hyperlink ref="MU30" location="null!2260:2260" display="[Alacarte]_The Pizza Company_Dec_Music Fest_251022_Pepsi - The Pizza Company_16 cities" xr:uid="{00000000-0004-0000-0800-0000B5110000}"/>
    <hyperlink ref="MY30" location="null!2065:2065" display="10h-13h+16h-24h [SJBP]_Gà Rán Popeyes_BOGO add on ĐN+OTH _x000a_13h-16h [SJBP]__Brand 50% 241231_All OTH 2025_36 cities" xr:uid="{00000000-0004-0000-0800-0000B6110000}"/>
    <hyperlink ref="MZ30" location="null!G2105" display="[VIP]_Trà Sữa May Cha_Dec (push riêng OTH)" xr:uid="{00000000-0004-0000-0800-0000B7110000}"/>
    <hyperlink ref="NA30" location="null!G2105" display="[VIP]_Trà Sữa May Cha_Dec (push riêng OTH)   250102_Trà Sữa May Cha_7 cities" xr:uid="{00000000-0004-0000-0800-0000B8110000}"/>
    <hyperlink ref="NB30" location="null!2148:2148" display="9h-14h+16h-24h [VIP]_Cơm Thố Anh Nguyễn_17-21/12_x000a_14H-16H [VIP]_Trà Sữa May Cha_Dec (push riêng OTH)_x000a_0h-9h[SJBP]__Brand 50% 241231_All OTH 2025_36 cities" xr:uid="{00000000-0004-0000-0800-0000B9110000}"/>
    <hyperlink ref="NC30" location="null!2065:2065" display="10h-13h+16h-24h [SJBP]_Gà Rán Popeyes_BOGO add on ĐN+OTH _x000a_0h-10h+13h-16h[SJBP]__Brand 50% 241231_All OTH 2025_36 cities" xr:uid="{00000000-0004-0000-0800-0000BA110000}"/>
    <hyperlink ref="NE30" location="null!439:440" display="Whitelisted buyer [PLF CP]_SPayLater_x000a_[Exclude NU][PLF CP]_SPF Day_Siêu Deal Giảm Tới 155.000Đ" xr:uid="{00000000-0004-0000-0800-0000BB110000}"/>
    <hyperlink ref="OE30" r:id="rId209" location="gid=1252567251&amp;range=672:672" xr:uid="{00000000-0004-0000-0800-0000BC110000}"/>
    <hyperlink ref="OF30" location="null!H2436" display="[SJBP]_Phúc Long Coffee &amp; Tea_Combo 119k&quot; 20240516_Phúc Long Coffee &amp; Tea_17 cities" xr:uid="{00000000-0004-0000-0800-0000BD110000}"/>
    <hyperlink ref="OG30" location="null!G2485" display="[SJBP]_Gà Rán Popeyes_Jan 241231_Gà Rán Popeyes_9 cities" xr:uid="{00000000-0004-0000-0800-0000BE110000}"/>
    <hyperlink ref="OH30" location="null!G2485" display="[SJBP]_Gà Rán Popeyes_Jan 241231_Gà Rán Popeyes_9 cities" xr:uid="{00000000-0004-0000-0800-0000BF110000}"/>
    <hyperlink ref="ON30" location="null!467:468" display="[Whitelisted User]_[PLF CP]_SPay Later_Jan_x000a_[Exclude NU][PLF CP]_WC_Thử Ngay Quán Mới, Giảm Tới 30.000Đ" xr:uid="{00000000-0004-0000-0800-0000C0110000}"/>
    <hyperlink ref="OQ30" location="null!G2439" display=" [SJBP]__Food 50%  241231_All OTH 2025_36 cities" xr:uid="{00000000-0004-0000-0800-0000C1110000}"/>
    <hyperlink ref="OW30" location="null!G2621" display="[SJBP]_Gà Rán Popeyes_OTH_Feb 241231_Gà Rán Popeyes_9 cities" xr:uid="{00000000-0004-0000-0800-0000C2110000}"/>
    <hyperlink ref="OX30" r:id="rId210" location="gid=1252567251&amp;range=673:673" xr:uid="{00000000-0004-0000-0800-0000C3110000}"/>
    <hyperlink ref="PA30" location="null!2587:2587" display="[VIP]_The Coffee House_NW 4-6.2 251014_The Coffee House_8 cities" xr:uid="{00000000-0004-0000-0800-0000C4110000}"/>
    <hyperlink ref="PB30" location="null!G2621" display=" [SJBP]_Gà Rán Popeyes_OTH_Feb 241231_Gà Rán Popeyes_9 cities" xr:uid="{00000000-0004-0000-0800-0000C5110000}"/>
    <hyperlink ref="PD30" location="null!G2570" display="[VIP]_Domino's Pizza_Feb 250116_Domino pizza_11 cities" xr:uid="{00000000-0004-0000-0800-0000C6110000}"/>
    <hyperlink ref="PH30" location="null!G2571" display="[SuperVIP]_Pizza Hut_Feb 260106_Pizza Hut_21 cities" xr:uid="{00000000-0004-0000-0800-0000C7110000}"/>
    <hyperlink ref="PI30" location="null!G2571" display="[SuperVIP]_Pizza Hut_Feb 260106_Pizza Hut_21 cities" xr:uid="{00000000-0004-0000-0800-0000C8110000}"/>
    <hyperlink ref="PT30" location="null!G2564" display="[VIP]_McDonald's_Feb pack 2 251025_McDonald's_7 cities" xr:uid="{00000000-0004-0000-0800-0000C9110000}"/>
    <hyperlink ref="I31" location="null!72:72" display="[PNS]_HD SAISON_Jan.FOOD_ALL" xr:uid="{00000000-0004-0000-0800-0000CA110000}"/>
    <hyperlink ref="R31" location="null!90:90" display="[Win 2]_Cơm Thố Anh Nguyễn_Jan_NA, HP, QNinh, KH, BMT, BH, DL, HD, TH" xr:uid="{00000000-0004-0000-0800-0000CB110000}"/>
    <hyperlink ref="T31" location="null!90:90" display="[Win 2]_Cơm Thố Anh Nguyễn_Jan_NA, HP, QNinh, KH, BMT, BH, DL, HD, TH" xr:uid="{00000000-0004-0000-0800-0000CC110000}"/>
    <hyperlink ref="W31" location="null!91:91" display="[Win 3]_Cơm Thố Anh Nguyễn_Jan_NA, HP, QNinh, KH, BMT, BH, DL, HD, TH" xr:uid="{00000000-0004-0000-0800-0000CD110000}"/>
    <hyperlink ref="X31" location="null!91:91" display="[Win 3]_Cơm Thố Anh Nguyễn_Jan_NA, HP, QNinh, KH, BMT, BH, DL, HD, TH" xr:uid="{00000000-0004-0000-0800-0000CE110000}"/>
    <hyperlink ref="AM31" location="null!285:285" display="[JBP]_KATINAT Coffee &amp; Tea House_Combo 20%250119_Katinat Saigon Kafe_11 cities" xr:uid="{00000000-0004-0000-0800-0000CF110000}"/>
    <hyperlink ref="AN31" location="null!183:183" display="[Win 3]_Cơm Thố Anh Nguyễn_Feb_NA, HP, QNinh, KH, BMT, BH, DL, HD, TH" xr:uid="{00000000-0004-0000-0800-0000D0110000}"/>
    <hyperlink ref="AO31" location="null!183:183" display="[Win 3]_Cơm Thố Anh Nguyễn_Feb_NA, HP, QNinh, KH, BMT, BH, DL, HD, TH" xr:uid="{00000000-0004-0000-0800-0000D1110000}"/>
    <hyperlink ref="AQ31" location="null!253:253" display="[PNS]_HD SAISON_Feb.FOOD_ALL" xr:uid="{00000000-0004-0000-0800-0000D2110000}"/>
    <hyperlink ref="AS31" location="null!155:155" display="[SJBP]_Starbucks Coffee_WC Mon 250102_Starbucks Coffee_10 cities" xr:uid="{00000000-0004-0000-0800-0000D3110000}"/>
    <hyperlink ref="AU31" location="null!21:24" display="0-10H:         [PLF CP]_BAU_Ăn sáng ngon rẻ, món nào cũng freeship_x000a_10-13H:         [PLF CP]_BAU_No nê bữa trưa, Freeship thả ga_x000a_13-16H:         [PLF CP]_BAU_Chốt deal bữa xế, Freeship 0Đ_x000a_16-24H:         [PLF CP]_BAU_Bữa tối no nê, Freeship 0Đ" xr:uid="{00000000-0004-0000-0800-0000D4110000}"/>
    <hyperlink ref="AX31" location="null!179:179" display="[VIP]_Domino's Pizza_14-16/02_x000a_ 250116_Domino pizza_11 cities" xr:uid="{00000000-0004-0000-0800-0000D5110000}"/>
    <hyperlink ref="AZ31" location="null!183:183" display="[Win 3]_Cơm Thố Anh Nguyễn_Feb_NA, HP, QNinh, KH, BMT, BH, DL, HD, TH" xr:uid="{00000000-0004-0000-0800-0000D6110000}"/>
    <hyperlink ref="BA31" location="null!183:183" display="[Win 3]_Cơm Thố Anh Nguyễn_Feb_NA, HP, QNinh, KH, BMT, BH, DL, HD, TH" xr:uid="{00000000-0004-0000-0800-0000D7110000}"/>
    <hyperlink ref="BB31" location="null!G226" display="[SJBP]_Trà Sữa May Cha_50%_Wed_Feb 250102_Trà Sữa May Cha_7 cities" xr:uid="{00000000-0004-0000-0800-0000D8110000}"/>
    <hyperlink ref="BI31" location="null!183:183" display="[Win 3]_Cơm Thố Anh Nguyễn_Feb_NA, HP, QNinh, KH, BMT, BH, DL, HD, TH" xr:uid="{00000000-0004-0000-0800-0000D9110000}"/>
    <hyperlink ref="BJ31" location="null!183:183" display="[Win 3]_Cơm Thố Anh Nguyễn_Feb_NA, HP, QNinh, KH, BMT, BH, DL, HD, TH" xr:uid="{00000000-0004-0000-0800-0000DA110000}"/>
    <hyperlink ref="BP31" location="null!417:417" display="[Win 2]_Lotteria_Mar_BH,BD,QNinh,Hue,BMT,VT,DL,KH,HP,NA,TH,CT,BN,QNhon,TG,LA,AG,VL,CM,ST,TV,HA,ND,HD,DT,PT,PY" xr:uid="{00000000-0004-0000-0800-0000DB110000}"/>
    <hyperlink ref="BS31" location="null!301:301" display="[VIP]_The Coffee House_5-7.3 241231_The Coffee House_7 cities" xr:uid="{00000000-0004-0000-0800-0000DC110000}"/>
    <hyperlink ref="BW31" location="null!338:338" display="[Win 3]_Cơm Thố Anh Nguyễn_Mar_NA, HP, QNinh, KH, BMT, BH, DL, HD, TH" xr:uid="{00000000-0004-0000-0800-0000DD110000}"/>
    <hyperlink ref="BX31" location="null!338:338" display="[Win 3]_Cơm Thố Anh Nguyễn_Mar_NA, HP, QNinh, KH, BMT, BH, DL, HD, TH" xr:uid="{00000000-0004-0000-0800-0000DE110000}"/>
    <hyperlink ref="BY31" location="null!417:417" display="[Win 2]_Lotteria_Mar_241231_Lotteria DI_27 cities" xr:uid="{00000000-0004-0000-0800-0000DF110000}"/>
    <hyperlink ref="BZ31" location="null!417:417" display="[Win 2]_Lotteria_Mar_241231_Lotteria DI_27 cities" xr:uid="{00000000-0004-0000-0800-0000E0110000}"/>
    <hyperlink ref="CA31" location="null!367:367" display="[SJBP]_Gà Rán Popeyes_BOGO_x000a_241231_Gà Rán Popeyes_9 cities" xr:uid="{00000000-0004-0000-0800-0000E1110000}"/>
    <hyperlink ref="CB31" location="null!G460" display="[SJBP]_Trà Sữa May Cha_ps-50%_Mar250102_Trà Sữa May Cha_7 cities" xr:uid="{00000000-0004-0000-0800-0000E2110000}"/>
    <hyperlink ref="CD31" location="null!416:416" display="[Win 1]_Lotteria_Mar_241231_Lotteria DI_27 cities" xr:uid="{00000000-0004-0000-0800-0000E3110000}"/>
    <hyperlink ref="CE31" location="null!388:388" display="[PNS]_Pepsi New ASO_Mar_CT, KH, BH, HP" xr:uid="{00000000-0004-0000-0800-0000E4110000}"/>
    <hyperlink ref="CG31" location="null!419:419" display="[JBP]_KATINAT Coffee &amp; Tea House_M2T1 250119_Katinat Saigon Kafe_11 cities" xr:uid="{00000000-0004-0000-0800-0000E5110000}"/>
    <hyperlink ref="CI31" location="null!414:414" display="[Win 3]_Lotteria_Mar_241231_Lotteria DI_27 cities" xr:uid="{00000000-0004-0000-0800-0000E6110000}"/>
    <hyperlink ref="CK31" location="null!414:414" display="[Win 3]_Lotteria_Mar_241231_Lotteria DI_27 cities" xr:uid="{00000000-0004-0000-0800-0000E7110000}"/>
    <hyperlink ref="CM31" location="null!572:572" display="[Win 2]_TH True Mart_Mar.SJBP_240628_TH True Mart_13 cities" xr:uid="{00000000-0004-0000-0800-0000E8110000}"/>
    <hyperlink ref="CQ31" location="null!652:652" display="[Win 1]_Lotteria_Mar.NĐ_NĐ" xr:uid="{00000000-0004-0000-0800-0000E9110000}"/>
    <hyperlink ref="CW31" location="null!646:646" display="[SJBP]_Gà Rán Popeyes_BAU_x000a_241231_Gà Rán Popeyes_9 cities" xr:uid="{00000000-0004-0000-0800-0000EA110000}"/>
    <hyperlink ref="CX31" location="null!574:574" display="[PNS]_Pepsi Baseline_Apr_HP, CT, KH, Hue, BH" xr:uid="{00000000-0004-0000-0800-0000EB110000}"/>
    <hyperlink ref="CY31" location="null!533:533" display="16h-24h [Win 3]_Cơm Thố Anh Nguyễn_Apr_250803_Cơm Thố Anh Nguyễn_12 cities_x000a_0h-16h  [SJBP]_Gà Rán Popeyes_BAU_x000a_241231_Gà Rán Popeyes_9 cities" xr:uid="{00000000-0004-0000-0800-0000EC110000}"/>
    <hyperlink ref="CZ31" location="null!114:114" display="[SJBP]_Gà Rán KFC_BAU_x000a_241231_Gà Rán KFC_25 cities" xr:uid="{00000000-0004-0000-0800-0000ED110000}"/>
    <hyperlink ref="DD31" location="null!7:7" display="0 -10H: [PLF CP]_BAU_Nạp năng lượng sáng giảm 30.000Đ_x000a_10-13H:[PLF CP]_BAU_No nê bữa trưa, deal giảm 50.000Đ_x000a_13-16H:  [PLF CP]_BAU_Nhâm nhi bữa xế, giảm 30.000Đ_x000a_16-24H :[PLF CP]_BAU_Bữa tối đủ chất, giảm tới 70.000Đ" xr:uid="{00000000-0004-0000-0800-0000EE110000}"/>
    <hyperlink ref="DJ31" location="null!526:526" display="[Win 3]_Homefarm_Apr_HP, BN" xr:uid="{00000000-0004-0000-0800-0000EF110000}"/>
    <hyperlink ref="DK31" location="null!526:526" display="[Win 3]_Homefarm_Apr_HP, BN" xr:uid="{00000000-0004-0000-0800-0000F0110000}"/>
    <hyperlink ref="DL31" location="null!68:68" display="T2+T3:_x000a_0-9H:[PLF CP]_FS_Cuối tuần Siêu Flash sale giảm 50%_x000a_9-13H: [PLF CP]_FS_Cuối tuần Siêu Flash sale giảm 50%_x000a_13-16H: [PLF CP]_FS_Cuối tuần Siêu Flash sale giảm 50%_x000a_16-24H: [PLF CP]_FS_Cuối tuần Siêu Flash sale giảm 50%&quot;_x000a__x000a_newcities: [PLF CP]_Đặt Quán Quen, Freeship 0Đ" xr:uid="{00000000-0004-0000-0800-0000F1110000}"/>
    <hyperlink ref="DM31" location="null!650:650" display="[SJBP]_Cơm Thố Anh Nguyễn_BAU_x000a_250803_Cơm Thố Anh Nguyễn_12 cities" xr:uid="{00000000-0004-0000-0800-0000F2110000}"/>
    <hyperlink ref="DO31" location="null!619:619" display="[PNS]_MB JCB Hi ShopeeFood_Apr_ALL" xr:uid="{00000000-0004-0000-0800-0000F3110000}"/>
    <hyperlink ref="DQ31" location="null!526:526" display="[Win 3]_Homefarm_Apr_HP, BN" xr:uid="{00000000-0004-0000-0800-0000F4110000}"/>
    <hyperlink ref="DR31" location="null!679:679" display="[Win 2]_TH True Mart_Apr_240628_TH True Mart_13 cities" xr:uid="{00000000-0004-0000-0800-0000F5110000}"/>
    <hyperlink ref="DS31" location="null!526:526" display="[Win 3]_Homefarm_Apr_HP, BN" xr:uid="{00000000-0004-0000-0800-0000F6110000}"/>
    <hyperlink ref="DT31" location="null!679:679" display="[Win 2]_TH True Mart_Apr_240628_TH True Mart_13 cities" xr:uid="{00000000-0004-0000-0800-0000F7110000}"/>
    <hyperlink ref="DU31" location="null!645:645" display="[SJBP]_Gà Rán Popeyes_BOGO_x000a_241231_Gà Rán Popeyes_9 cities" xr:uid="{00000000-0004-0000-0800-0000F8110000}"/>
    <hyperlink ref="DX31" location="null!804:804" display="[PNS]_Pepsi Baseline_May_CT, KH, BH, HP, Hue" xr:uid="{00000000-0004-0000-0800-0000F9110000}"/>
    <hyperlink ref="DY31" location="null!830:830" display="[PNS]_BIDV_May.CREDIT_ALL" xr:uid="{00000000-0004-0000-0800-0000FA110000}"/>
    <hyperlink ref="DZ31" location="null!119:119" display="[SJBP]__Brand 50%  T2+T3" xr:uid="{00000000-0004-0000-0800-0000FB110000}"/>
    <hyperlink ref="EA31" location="null!119:119" display="[SJBP]__Brand 50%  T2+T3" xr:uid="{00000000-0004-0000-0800-0000FC110000}"/>
    <hyperlink ref="ED31" location="null!768:768" display="0h-12h: [SuperVIP]_Highlands Coffee_5-9.5 241231_Highlands Coffee_36 cities_x000a_12h-24h: [JBP]_KATINAT Coffee &amp; Tea House_BAU bơ dừa 55K 250119_Katinat Saigon Kafe_11 cities" xr:uid="{00000000-0004-0000-0800-0000FD110000}"/>
    <hyperlink ref="EE31" location="null!729:729" display="[VIP]_Gà Rán Texas Chicken_05-08/05_x000a_250102_Gà Rán Texas Chicken_6 cities" xr:uid="{00000000-0004-0000-0800-0000FE110000}"/>
    <hyperlink ref="EH31" location="null!804:804" display="[PNS]_Pepsi Baseline_May_CT, KH, BH, HP, Hue" xr:uid="{00000000-0004-0000-0800-0000FF110000}"/>
    <hyperlink ref="EL31" location="null!736:736" display="[SJBP]_McDonald's_2T2 gà_x000a_250416_McDonald's_5 cities" xr:uid="{00000000-0004-0000-0800-000000120000}"/>
    <hyperlink ref="EM31" location="null!749:749" display="[SJBP]_Brand_Food_01-31/05_x000a_250424_Lotteria DI_32 cities" xr:uid="{00000000-0004-0000-0800-000001120000}"/>
    <hyperlink ref="EN31" location="null!913:913" display="[Win 3]_Co.op Food_May_CT" xr:uid="{00000000-0004-0000-0800-000002120000}"/>
    <hyperlink ref="EO31" location="null!913:913" display="[Win 3]_Co.op Food_May_CT" xr:uid="{00000000-0004-0000-0800-000003120000}"/>
    <hyperlink ref="EP31" location="null!835:835" display="[PNS]_LPBANK_May_ALL" xr:uid="{00000000-0004-0000-0800-000004120000}"/>
    <hyperlink ref="ER31" location="null!987:987" display="[Alacarte]_K-FOOD_Focused_May_BD, HP, CT, BH " xr:uid="{00000000-0004-0000-0800-000005120000}"/>
    <hyperlink ref="ES31" location="null!271:271" display="[PLF CP]_SPXI_May_Whitelist User_x000a_[PLF CP]_BAU_Giải Nhiệt Ngày Hè, Freeship 20.000Đ" xr:uid="{00000000-0004-0000-0800-000006120000}"/>
    <hyperlink ref="ET31" location="null!776:776" display="0h-12h: [SJBP]_The Coffee House_WC 241231_The Coffee House_7 cities_x000a_12h-24h [VIP]_KATINAT Coffee &amp; Tea House_M2T1 22-23.5 250119_Katinat Saigon Kafe_11 cities" xr:uid="{00000000-0004-0000-0800-000007120000}"/>
    <hyperlink ref="EV31" location="null!931:931" display="[Win 2]_TH True Mart_May_240628_TH True Mart_13 cities" xr:uid="{00000000-0004-0000-0800-000008120000}"/>
    <hyperlink ref="FD31" location="null!1007:1007" display="[SJBP]_Domino's Pizza_1K_x000a_250116_Domino pizza_11 cities" xr:uid="{00000000-0004-0000-0800-000009120000}"/>
    <hyperlink ref="FE31" location="null!1097:1097" display="[PNS]_VietinBank_Jun_ALL" xr:uid="{00000000-0004-0000-0800-00000A120000}"/>
    <hyperlink ref="FF31" location="null!119:119" display="[SJBP]__Brand 50% 241231_All OTH 2025_36 cities_x000a_" xr:uid="{00000000-0004-0000-0800-00000B120000}"/>
    <hyperlink ref="FG31" location="null!1025:1025" display="[PNS]_Pepsi Baseline_Jun_CT, KH, BH, HP, Hue" xr:uid="{00000000-0004-0000-0800-00000C120000}"/>
    <hyperlink ref="FK31" location="null!119:119" display="[SJBP]__Brand 50% 241231_All OTH 2025_36 cities" xr:uid="{00000000-0004-0000-0800-00000D120000}"/>
    <hyperlink ref="FN31" location="null!281:283" display="Whitelist on Shopee_x000a_ [Exclude New User] [PLF CP]_SPayLater_x000a_[Exclude NU] [PLF CP]_WC_Thứ 4 Vạn Quán Ngon, Freeship 60.000Đ" xr:uid="{00000000-0004-0000-0800-00000E120000}"/>
    <hyperlink ref="FQ31" location="null!1053:1053" display="[PNS]_BIDV_Jun.CREDIT_ALL" xr:uid="{00000000-0004-0000-0800-00000F120000}"/>
    <hyperlink ref="FR31" location="null!1005:1005" display="[SJBP]_Gà Rán Popeyes_BOGO_x000a_241231_Gà Rán Popeyes_9 cities" xr:uid="{00000000-0004-0000-0800-000010120000}"/>
    <hyperlink ref="FU31" location="null!1123:1123" display="[PNS]_Cashlessweek_Jun_ALL" xr:uid="{00000000-0004-0000-0800-000011120000}"/>
    <hyperlink ref="FW31" location="null!1109:1109" display="[Win 2]_TH True Mart_Jun_SJBP_240628_TH True Mart_13 cities" xr:uid="{00000000-0004-0000-0800-000012120000}"/>
    <hyperlink ref="FX31" location="null!1109:1109" display="[Win 2]_TH True Mart_Jun_SJBP_240628_TH True Mart_13 cities" xr:uid="{00000000-0004-0000-0800-000013120000}"/>
    <hyperlink ref="FY31" location="null!1025:1025" display="[PNS]_Pepsi Baseline_Jun_CT, KH, BH, HP, Hue" xr:uid="{00000000-0004-0000-0800-000014120000}"/>
    <hyperlink ref="GB31" location="null!1048:1048" display="[PNS]_MB JCB Hi ShopeeFood_Jun_ALL" xr:uid="{00000000-0004-0000-0800-000015120000}"/>
    <hyperlink ref="GI31" location="null!1209:1209" display="[PNS]_BIDV_Jul.CREDIT_ALL" xr:uid="{00000000-0004-0000-0800-000016120000}"/>
    <hyperlink ref="GK31" location="null!1207:1207" display="[PNS]_Shinhan Finance Mastercard_Jul_ALL" xr:uid="{00000000-0004-0000-0800-000017120000}"/>
    <hyperlink ref="GL31" location="null!1206:1206" display="[PNS]_VietinBank_Jul_ALL" xr:uid="{00000000-0004-0000-0800-000018120000}"/>
    <hyperlink ref="GM31" location="null!1197:1197" display="[PNS]_Pepsi Baseline_Jul_CT, KH, BH, HP, Hue" xr:uid="{00000000-0004-0000-0800-000019120000}"/>
    <hyperlink ref="GN31" location="null!1205:1205" display="[PNS]_LPBANK_Jul_ALL" xr:uid="{00000000-0004-0000-0800-00001A120000}"/>
    <hyperlink ref="GQ31" location="null!1143:1143" display="[SuperVIP]_The Coffee House_8-10.7 241231_The Coffee House_7 cities" xr:uid="{00000000-0004-0000-0800-00001B120000}"/>
    <hyperlink ref="GR31" location="null!1267:1267" display="[SJBP]_McDonald's_2T2 250416_McDonald's_5 cities" xr:uid="{00000000-0004-0000-0800-00001C120000}"/>
    <hyperlink ref="GT31" location="null!1215:1215" display="[PNS]_VPBANK DEBIT_Jul_ALL" xr:uid="{00000000-0004-0000-0800-00001D120000}"/>
    <hyperlink ref="GU31" location="null!1198:1198" display="[PNS]_Pepsi FF33_Jul_CT, KH, BH, HP, Hue" xr:uid="{00000000-0004-0000-0800-00001E120000}"/>
    <hyperlink ref="GV31" location="null!1204:1204" display="[PNS]_MB JCB Hi ShopeeFood_Jul_ALL" xr:uid="{00000000-0004-0000-0800-00001F120000}"/>
    <hyperlink ref="GX31" location="null!1255:1255" display="[SJBP]_The Coffee House_WC_Wed 241231_The Coffee House_7 cities" xr:uid="{00000000-0004-0000-0800-000020120000}"/>
    <hyperlink ref="GY31" location="null!1309:1309" display="[Win 2]_K-FOOD_Jul_All brands_BD, HP, CT, BH, VT" xr:uid="{00000000-0004-0000-0800-000021120000}"/>
    <hyperlink ref="HA31" location="null!1301:1301" display="[Win 3]_Lotteria_Jul_250424_Lotteria DI_32 cities" xr:uid="{00000000-0004-0000-0800-000022120000}"/>
    <hyperlink ref="HB31" location="null!1301:1301" display="[Win 3]_Lotteria_Jul_250424_Lotteria DI_32 cities" xr:uid="{00000000-0004-0000-0800-000023120000}"/>
    <hyperlink ref="HC31" location="null!1214:1214" display="[PNS]_VPBANK VISA_Jul_ALL" xr:uid="{00000000-0004-0000-0800-000024120000}"/>
    <hyperlink ref="HF31" location="null!1291:1291" display="[Win 2]_TH True Mart_Jul_SJBP_250624_TH True Mart_15 cities" xr:uid="{00000000-0004-0000-0800-000025120000}"/>
    <hyperlink ref="HG31" location="null!1303:1303" display="[Win 2]_Mixue - Nhượng Quyền_July_KH,QNh, NA" xr:uid="{00000000-0004-0000-0800-000026120000}"/>
    <hyperlink ref="HJ31" location="null!1290:1290" display="[Win 3]_Cơm Thố Anh Nguyễn_Jul_250718_Cơm Thố Anh Nguyễn_11 cities" xr:uid="{00000000-0004-0000-0800-000027120000}"/>
    <hyperlink ref="HK31" location="null!1301:1301" display="[Win 3]_Lotteria_Jul_250424_Lotteria DI_32 cities" xr:uid="{00000000-0004-0000-0800-000028120000}"/>
    <hyperlink ref="HL31" location="null!1301:1301" display="[Win 3]_Lotteria_Jul_250424_Lotteria DI_32 cities" xr:uid="{00000000-0004-0000-0800-000029120000}"/>
    <hyperlink ref="HO31" location="null!1409:1409" display="[JBP]_KATINAT Coffee &amp; Tea House_B2G1 250119_Katinat Saigon Kafe_11 cities" xr:uid="{00000000-0004-0000-0800-00002A120000}"/>
    <hyperlink ref="HP31" location="null!1438:1438" display="[PNS]_BVBANK_Aug_ALL" xr:uid="{00000000-0004-0000-0800-00002B120000}"/>
    <hyperlink ref="HS31" location="null!119:119" display="[SJBP]__Brand 50% 241231_All OTH 2025_36 cities" xr:uid="{00000000-0004-0000-0800-00002C120000}"/>
    <hyperlink ref="HT31" location="null!1436:1436" display="[PNS]_LPBANK_Aug_ALL" xr:uid="{00000000-0004-0000-0800-00002D120000}"/>
    <hyperlink ref="HW31" location="null!1447:1447" display="[PNS]_Shinhan Finance Mastercard_Aug_ALL" xr:uid="{00000000-0004-0000-0800-00002E120000}"/>
    <hyperlink ref="HX31" location="null!1437:1437" display="[PNS]_VietinBank_Aug_ALL" xr:uid="{00000000-0004-0000-0800-00002F120000}"/>
    <hyperlink ref="IC31" r:id="rId211" location="gid=1258946380&amp;range=1383:1383" xr:uid="{00000000-0004-0000-0800-000030120000}"/>
    <hyperlink ref="ID31" location="null!1512:1512" display="[Win 2]_Co.op Food_Aug_SJBP_CT" xr:uid="{00000000-0004-0000-0800-000031120000}"/>
    <hyperlink ref="IE31" r:id="rId212" location="gid=1258946380&amp;range=1383:1383" xr:uid="{00000000-0004-0000-0800-000032120000}"/>
    <hyperlink ref="IH31" location="null!1443:1443" display="[PNS]_VPBANK DEBIT_Aug_ALL" xr:uid="{00000000-0004-0000-0800-000033120000}"/>
    <hyperlink ref="II31" location="null!1476:1476" display="[Win 2]_TH True Mart_Aug_SJBP_250730_TH True Mart_17 cities" xr:uid="{00000000-0004-0000-0800-000034120000}"/>
    <hyperlink ref="IJ31" location="null!1476:1476" display="[Win 2]_TH True Mart_Aug_SJBP_250730_TH True Mart_17 cities" xr:uid="{00000000-0004-0000-0800-000035120000}"/>
    <hyperlink ref="IL31" r:id="rId213" location="gid=1258946380&amp;range=1382:1382" xr:uid="{00000000-0004-0000-0800-000036120000}"/>
    <hyperlink ref="IM31" location="null!1552:1552" display="[Win 2]_Cà Phê Muối Chú Long_Aug_250707_Cà Phê Muối Chú Long_15 cities" xr:uid="{00000000-0004-0000-0800-000037120000}"/>
    <hyperlink ref="IN31" location="null!1508:1508" display="[Win 3]_Lotteria_Aug_250424_Lotteria DI_32 cities" xr:uid="{00000000-0004-0000-0800-000038120000}"/>
    <hyperlink ref="IO31" location="null!1552:1552" display="[Win 2]_Cà Phê Muối Chú Long_Aug_250707_Cà Phê Muối Chú Long_15 cities" xr:uid="{00000000-0004-0000-0800-000039120000}"/>
    <hyperlink ref="IP31" location="null!1508:1508" display="[Win 3]_Lotteria_Aug_250424_Lotteria DI_32 cities" xr:uid="{00000000-0004-0000-0800-00003A120000}"/>
    <hyperlink ref="IQ31" location="null!1508:1508" display="[Win 3]_Lotteria_Aug_250424_Lotteria DI_32 cities" xr:uid="{00000000-0004-0000-0800-00003B120000}"/>
    <hyperlink ref="IR31" location="null!1502:1502" display="[Win 3]_Cơm Thố Anh Nguyễn_Aug_250718_Cơm Thố Anh Nguyễn_11 cities" xr:uid="{00000000-0004-0000-0800-00003C120000}"/>
    <hyperlink ref="IS31" location="null!1502:1502" display="[Win 3]_Cơm Thố Anh Nguyễn_Aug_250718_Cơm Thố Anh Nguyễn_11 cities" xr:uid="{00000000-0004-0000-0800-00003D120000}"/>
    <hyperlink ref="IU31" location="null!1602:1602" display="[PNS]_Shinhan Finance Mastercard_Sep_ALL" xr:uid="{00000000-0004-0000-0800-00003E120000}"/>
    <hyperlink ref="IW31" location="null!1597:1597" display="[PNS]_BVBANK_Sep_ALL" xr:uid="{00000000-0004-0000-0800-00003F120000}"/>
    <hyperlink ref="IY31" location="null!1588:1588" display="[Win 1]_Lotteria_Sep_VT" xr:uid="{00000000-0004-0000-0800-000040120000}"/>
    <hyperlink ref="IZ31" location="null!1588:1588" display="[Win 1]_Lotteria_Sep_VT" xr:uid="{00000000-0004-0000-0800-000041120000}"/>
    <hyperlink ref="JA31" location="null!1594:1594" display="[PNS]_MB JCB Hi ShopeeFood_Sep_ALL" xr:uid="{00000000-0004-0000-0800-000042120000}"/>
    <hyperlink ref="JE31" location="null!1603:1603" display="[PNS]_VPBANK JCB_Sep.VISA Birthday_ALL" xr:uid="{00000000-0004-0000-0800-000043120000}"/>
    <hyperlink ref="JH31" location="null!1596:1596" display="[PNS]_VietinBank_Sep_ALL" xr:uid="{00000000-0004-0000-0800-000044120000}"/>
    <hyperlink ref="JP31" location="null!1692:1692" display="[Win 2]_Cà Phê Muối Chú Long_Sep_22-25.09 _250707_Cà Phê Muối Chú Long_15 cities" xr:uid="{00000000-0004-0000-0800-000045120000}"/>
    <hyperlink ref="JR31" location="null!1692:1692" display="[Win 2]_Cà Phê Muối Chú Long_Sep_22-25.09 _250707_Cà Phê Muối Chú Long_15 cities" xr:uid="{00000000-0004-0000-0800-000046120000}"/>
    <hyperlink ref="JS31" location="null!1622:1622" display="[Win 2]_TH True Mart_Sep_SJBP_250730_TH True Mart_17 cities" xr:uid="{00000000-0004-0000-0800-000047120000}"/>
    <hyperlink ref="JT31" location="null!1590:1590" display="[PNS]_Pepsi Baseline_Sep_CT, KH, BH, HP, Hue" xr:uid="{00000000-0004-0000-0800-000048120000}"/>
    <hyperlink ref="JU31" location="null!1622:1622" display="[Win 2]_TH True Mart_Sep_SJBP_250730_TH True Mart_17 cities" xr:uid="{00000000-0004-0000-0800-000049120000}"/>
    <hyperlink ref="JV31" location="null!1590:1590" display="[PNS]_Pepsi Baseline_Sep_CT, KH, BH, HP, Hue" xr:uid="{00000000-0004-0000-0800-00004A120000}"/>
    <hyperlink ref="KA31" location="null!1767:1767" display="[PNS]_BVBANK_Oct_ALL" xr:uid="{00000000-0004-0000-0800-00004B120000}"/>
    <hyperlink ref="KC31" location="null!1766:1766" display="[PNS]_VietinBank_Oct_ALL" xr:uid="{00000000-0004-0000-0800-00004C120000}"/>
    <hyperlink ref="KE31" location="null!1765:1765" display="[PNS]_MB JCB Hi ShopeeFood_Oct_ALL" xr:uid="{00000000-0004-0000-0800-00004D120000}"/>
    <hyperlink ref="KG31" location="null!368:370" display="Whitelisted buyer_x000a_[PLF CP]_SPayLater_x000a_[Exclude NU][PLF CP]_10.10_Siêu Deal Khai Tiệc, Giảm tới 50%" xr:uid="{00000000-0004-0000-0800-00004E120000}"/>
    <hyperlink ref="KH31" location="null!1840:1840" display="[PNS]_Pepsi FF36_Oct_CT, KH, BH, HP, Hue, BD" xr:uid="{00000000-0004-0000-0800-00004F120000}"/>
    <hyperlink ref="KJ31" location="null!1756:1756" display="10h-24h [Win 3]_Cơm Thố Anh Nguyễn_Oct_250718_Cơm Thố Anh Nguyễn_11 cities_x000a_0h-10h  [SJBP]__Brand 50% 241231_All OTH 2025_36 cities" xr:uid="{00000000-0004-0000-0800-000050120000}"/>
    <hyperlink ref="KK31" location="null!1756:1756" display="10h-24h [Win 3]_Cơm Thố Anh Nguyễn_Oct_250718_Cơm Thố Anh Nguyễn_11 cities_x000a_0h-10h  [SJBP]__Brand 50% 241231_All OTH 2025_36 cities" xr:uid="{00000000-0004-0000-0800-000051120000}"/>
    <hyperlink ref="KL31" location="null!1806:1806" display="[JBP]_KATINAT Coffee &amp; Tea House_B2G1 250822_KATINAT Coffee &amp; Tea House_13 cities" xr:uid="{00000000-0004-0000-0800-000052120000}"/>
    <hyperlink ref="KM31" location="null!1807:1807" display="[PNS]_Sữa chua ăn LOF_eSampling_Sep-Oct_CT" xr:uid="{00000000-0004-0000-0800-000053120000}"/>
    <hyperlink ref="KO31" location="null!1851:1851" display="[SJBP]_Gà Rán KFC_124k" xr:uid="{00000000-0004-0000-0800-000054120000}"/>
    <hyperlink ref="KP31" location="null!1793:1793" display="[VIP]_The Coffee House_15-17.10 241231_The Coffee House_7 cities" xr:uid="{00000000-0004-0000-0800-000055120000}"/>
    <hyperlink ref="KQ31" location="null!1746:1746" display="[VIP]_Pizza Hut_17-19/10" xr:uid="{00000000-0004-0000-0800-000056120000}"/>
    <hyperlink ref="KV31" location="null!1878:1878" display="[Win 2]_TH True Mart_Oct_250925_TH True Mart_18 cities" xr:uid="{00000000-0004-0000-0800-000057120000}"/>
    <hyperlink ref="KW31" location="null!1877:1877" display="[Win 2]_Cà Phê Muối Chú Long_Oct_250707_Cà Phê Muối Chú Long_15 cities" xr:uid="{00000000-0004-0000-0800-000058120000}"/>
    <hyperlink ref="KX31" location="null!1878:1878" display="[Win 2]_TH True Mart_Oct_250925_TH True Mart_18 cities" xr:uid="{00000000-0004-0000-0800-000059120000}"/>
    <hyperlink ref="KY31" location="null!1959:1959" display="[JBP]_Gà Rán Texas Chicken_Indi_x000a_250102_Gà Rán Texas Chicken_6 cities" xr:uid="{00000000-0004-0000-0800-00005A120000}"/>
    <hyperlink ref="KZ31" location="null!1843:1843" display="[SJBP]_Gà Rán Popeyes_BOGO_x000a_241231_Gà Rán Popeyes_9 cities" xr:uid="{00000000-0004-0000-0800-00005B120000}"/>
    <hyperlink ref="LA31" location="null!G1953" display=" [SJBP]_Phúc Long Coffee &amp; Tea_Halloween 20240516_Phúc Long Coffee &amp; Tea_17 cities" xr:uid="{00000000-0004-0000-0800-00005C120000}"/>
    <hyperlink ref="LF31" location="null!2002:2002" display="[PNS]_VietinBank_Nov.JCB _ALL" xr:uid="{00000000-0004-0000-0800-00005D120000}"/>
    <hyperlink ref="LH31" location="null!1999:1999" display="[PNS]_ACB bank_Nov_ALL" xr:uid="{00000000-0004-0000-0800-00005E120000}"/>
    <hyperlink ref="LJ31" location="null!2001:2001" display="[PNS]_LPBANK_Nov.JCB _ALL" xr:uid="{00000000-0004-0000-0800-00005F120000}"/>
    <hyperlink ref="LK31" r:id="rId214" location="gid=1258946380&amp;range=1918:1918" xr:uid="{00000000-0004-0000-0800-000060120000}"/>
    <hyperlink ref="LL31" location="null!1988:1988" display="[Win 3]_Lotteria_Nov_Lotteria DI_32 cities" xr:uid="{00000000-0004-0000-0800-000061120000}"/>
    <hyperlink ref="LM31" location="null!1988:1988" display="[Win 3]_Lotteria_Nov_Lotteria DI_32 cities" xr:uid="{00000000-0004-0000-0800-000062120000}"/>
    <hyperlink ref="LN31" location="null!2000:2000" display="[PNS]_MB JCB Hi ShopeeFood_Nov_ALL" xr:uid="{00000000-0004-0000-0800-000063120000}"/>
    <hyperlink ref="LQ31" location="null!1993:1993" display="[PNS]_Shinhan Finance Mastercard_Nov_ALL" xr:uid="{00000000-0004-0000-0800-000064120000}"/>
    <hyperlink ref="LR31" location="null!2024:2024" display="[VIP]_KATINAT Coffee &amp; Tea House_B2G1 250822_KATINAT Coffee &amp; Tea House_13 cities" xr:uid="{00000000-0004-0000-0800-000065120000}"/>
    <hyperlink ref="LS31" location="null!1995:1995" display="[PNS]_HDBank_Nov.Muadee_ALL" xr:uid="{00000000-0004-0000-0800-000066120000}"/>
    <hyperlink ref="LW31" r:id="rId215" location="gid=1258946380&amp;range=2101:2101" xr:uid="{00000000-0004-0000-0800-000067120000}"/>
    <hyperlink ref="LZ31" location="null!2000:2000" display="[PNS]_MB JCB Hi ShopeeFood_Nov_ALL" xr:uid="{00000000-0004-0000-0800-000068120000}"/>
    <hyperlink ref="MA31" location="null!2003:2003" display="[PNS]_BVBANK_Nov_ALL" xr:uid="{00000000-0004-0000-0800-000069120000}"/>
    <hyperlink ref="MD31" location="null!1921:1921" display="[PNS]_Pepsi - Pizza Hut_Nov_241231_Pizza Hut_20 cities" xr:uid="{00000000-0004-0000-0800-00006A120000}"/>
    <hyperlink ref="MF31" location="null!2124:2124" display="[Win 2]_Xing Fu Tang Vietnam - Trà Sữa Đài Loan_Nov_BH" xr:uid="{00000000-0004-0000-0800-00006B120000}"/>
    <hyperlink ref="MG31" location="null!1988:1988" display="[Win 3]_Lotteria_Nov_Lotteria DI_32 cities" xr:uid="{00000000-0004-0000-0800-00006C120000}"/>
    <hyperlink ref="MH31" r:id="rId216" location="gid=1258946380&amp;range=2097:2097" xr:uid="{00000000-0004-0000-0800-00006D120000}"/>
    <hyperlink ref="MI31" location="null!1988:1988" display="[Win 3]_Lotteria_Nov_Lotteria DI_32 cities" xr:uid="{00000000-0004-0000-0800-00006E120000}"/>
    <hyperlink ref="ML31" location="null!2282:2282" display="[PNS]_VietinBank_Dec_ALL" xr:uid="{00000000-0004-0000-0800-00006F120000}"/>
    <hyperlink ref="MN31" location="null!119:119" display="0h-10h+13h-16h  [SJBP]__Brand 50%_x000a_10h-13h +16h-24h [SJBP]_McDonald's_Mua 2 tặng 2" xr:uid="{00000000-0004-0000-0800-000070120000}"/>
    <hyperlink ref="MO31" location="null!2279:2279" display="[PNS]_ACB bank_Dec_ALL" xr:uid="{00000000-0004-0000-0800-000071120000}"/>
    <hyperlink ref="MP31" location="null!439:440" display="Whitelisted buyer [PLF CP]_SPayLater_x000a_[Exclude NU][PLF CP]_WC_Thử Ngay Quán Mới, Giảm Tới 30.000Đ" xr:uid="{00000000-0004-0000-0800-000072120000}"/>
    <hyperlink ref="MQ31" location="null!2277:2277" display="[PNS]_Shinhan Finance Mastercard_Dec_ALL" xr:uid="{00000000-0004-0000-0800-000073120000}"/>
    <hyperlink ref="MS31" location="null!2270:2270" display="[PNS]_HOME CREDIT_Dec_ALL" xr:uid="{00000000-0004-0000-0800-000074120000}"/>
    <hyperlink ref="MW31" location="null!2271:2271" display="[PNS]_OCB_Dec_ALL" xr:uid="{00000000-0004-0000-0800-000075120000}"/>
    <hyperlink ref="MX31" location="null!2327:2327" display="[Win 3]_Lotteria_Dec.VT_VT" xr:uid="{00000000-0004-0000-0800-000076120000}"/>
    <hyperlink ref="NC31" location="null!2283:2283" display="[PNS]_BVBANK_Dec_ALL" xr:uid="{00000000-0004-0000-0800-000077120000}"/>
    <hyperlink ref="ND31" location="null!2295:2295" display="[Win 2]_TH True Mart_Dec_SJBP_250925_TH True Mart_18 cities" xr:uid="{00000000-0004-0000-0800-000078120000}"/>
    <hyperlink ref="NE31" location="null!2295:2295" display="[Win 2]_TH True Mart_Dec_SJBP_250925_TH True Mart_18 cities" xr:uid="{00000000-0004-0000-0800-000079120000}"/>
    <hyperlink ref="NF31" location="null!2329:2329" display="[Win 2]_Cà Phê Muối Chú Long_Dec_Noel_250707_Cà Phê Muối Chú Long_15 cities" xr:uid="{00000000-0004-0000-0800-00007A120000}"/>
    <hyperlink ref="NG31" location="null!2329:2329" display="[Win 2]_Cà Phê Muối Chú Long_Dec_Noel_250707_Cà Phê Muối Chú Long_15 cities" xr:uid="{00000000-0004-0000-0800-00007B120000}"/>
    <hyperlink ref="NK31" location="null!2284:2284" display="[PNS]_AGRIBANK_Dec_ALL" xr:uid="{00000000-0004-0000-0800-00007C120000}"/>
    <hyperlink ref="NM31" location="null!2330:2330" display="[Win 2]_Cà Phê Muối Chú Long_Dec_end_250707_Cà Phê Muối Chú Long_15 cities" xr:uid="{00000000-0004-0000-0800-00007D120000}"/>
    <hyperlink ref="NN31" location="null!2330:2330" display="[Win 2]_Cà Phê Muối Chú Long_Dec_end_250707_Cà Phê Muối Chú Long_15 cities" xr:uid="{00000000-0004-0000-0800-00007E120000}"/>
    <hyperlink ref="NO31" location="null!2280:2280" display="[PNS]_MB JCB Hi ShopeeFood_Dec_ALL" xr:uid="{00000000-0004-0000-0800-00007F120000}"/>
    <hyperlink ref="OD31" location="null!2380:2380" display="[PNS]_Pepsi FF38_Jan.26_BH, KH, CT, HP, Huế, BD" xr:uid="{00000000-0004-0000-0800-000080120000}"/>
    <hyperlink ref="OG31" location="null!2380:2380" display="[PNS]_Pepsi FF38_Jan.26_BH, KH, CT, HP, Huế, BD" xr:uid="{00000000-0004-0000-0800-000081120000}"/>
    <hyperlink ref="OI31" location="null!469:469" display="[Whitelisted User]_[PLF CP]_SPay Later_Jan_x000a_[Exclude NU][PLF CP]_SPF Day_Siêu Deal Giảm Không Giới Hạn" xr:uid="{00000000-0004-0000-0800-000082120000}"/>
    <hyperlink ref="PF31" location="null!2646:2646" display="[Win 2]_Cà Phê Muối Chú Long_Feb_260202_Cà Phê Muối Chú Long_16 cities" xr:uid="{00000000-0004-0000-0800-000083120000}"/>
    <hyperlink ref="PG31" location="null!2647:2647" display="[Alacarte]_Aeon_Feb_Compensation_x000a__x000a_(Bình Dương, Hải Phòng, Huế, Long An)" xr:uid="{00000000-0004-0000-0800-000084120000}"/>
    <hyperlink ref="PH31" location="null!2646:2646" display="[Win 2]_Cà Phê Muối Chú Long_Feb_260202_Cà Phê Muối Chú Long_16 cities" xr:uid="{00000000-0004-0000-0800-000085120000}"/>
    <hyperlink ref="PI31" location="null!2647:2647" display="[Alacarte]_Aeon_Feb_Compensation_x000a__x000a_(Bình Dương, Hải Phòng, Huế, Long An)" xr:uid="{00000000-0004-0000-0800-000086120000}"/>
    <hyperlink ref="PU31" location="null!2591:2591" display="0h-16h [SuperVIP]_The Coffee House_25-27.2 251014_The Coffee House_8 cities_x000a_16h-24h[SJBP]_Domino's Pizza_Feb 250116_Domino pizza_11 cities" xr:uid="{00000000-0004-0000-0800-000087120000}"/>
    <hyperlink ref="PV31" location="null!2649:2649" display="[Win 2]_Cà Phê Muối Chú Long_24.Feb_260202_Cà Phê Muối Chú Long_16 cities" xr:uid="{00000000-0004-0000-0800-000088120000}"/>
    <hyperlink ref="O32" location="null!68:68" display="T2+T3:_x000a_0-9H: [PLF CP]_15.1_FS_Chớp Deal Đầu Năm, Chỉ 4.000Đ_x000a_9-13H: [PLF CP]_15.1_FS_Chớp Deal Đầu Năm, Chỉ 4.000Đ_x000a_13-16H:[PLF CP]_15.1_FS_Chớp Deal Đầu Năm, Chỉ 4.000Đ_x000a_16-24H:[PLF CP]_15.1_FS_Chớp Deal Đầu Năm, Chỉ 4.000Đ_x000a__x000a_newcities: [PLF CP]_Đặt Quán Quen, Freeship 0Đ" xr:uid="{00000000-0004-0000-0800-000089120000}"/>
    <hyperlink ref="AA32" location="null!68:68" display="T2+T3:_x000a_0-9H [PLF CP]_FS_Thứ 6 siêu Flash sale chỉ 1000Đ_x000a_9-13H: [PLF CP]_FS_Thứ 6 siêu Flash sale chỉ 1000Đ_x000a_13-16H:[PLF CP]_FS_Thứ 6 siêu Flash sale chỉ 1000Đ_x000a_16-24H:[PLF CP]_FS_Thứ 6 siêu Flash sale chỉ 1000Đ_x000a__x000a_newcities: [PLF CP]_Đặt Quán Quen, Freeship 0Đ" xr:uid="{00000000-0004-0000-0800-00008A120000}"/>
    <hyperlink ref="AN32" location="null!68:68" display="T2+T3:_x000a_&quot;0-6H:  [PLF CP]_FS_Thứ 4 siêu Flash sale giảm 50%_x000a_6-9H [PLF CP]_FS_Thứ 4 siêu Flash sale chỉ 1.0000Đ_x000a_9-13H:  [PLF CP]_FS_Thứ 4 siêu Flash sale giảm 50%_x000a_13-16H: [PLF CP]_FS_Thứ 4 siêu Flash sale chỉ 1.0000Đ_x000a_16-24H: [PLF CP]_FS_Thứ 4 siêu Flash sale giảm 50%&quot;_x000a__x000a_newcities: [PLF CP]_Đặt Quán Quen, Freeship 0Đ" xr:uid="{00000000-0004-0000-0800-00008B120000}"/>
    <hyperlink ref="AO32" location="null!68:68" display="T2+T3:_x000a_&quot;0-6H:  [PLF CP]_FS_Thứ 5 siêu Flash sale giảm 50%_x000a_6-9H [PLF CP]_FS_Thứ 5 siêu Flash sale chỉ 1.0000Đ_x000a_9-13H:  [PLF CP]_FS_Thứ 5 siêu Flash sale giảm 50%_x000a_13-16H: [PLF CP]_FS_Thứ 5 siêu Flash sale chỉ 1.0000Đ_x000a_16-24H: [PLF CP]_FS_Thứ 5 siêu Flash sale giảm 50%&quot;_x000a__x000a_newcities: [PLF CP]_Đặt Quán Quen, Freeship 0Đ" xr:uid="{00000000-0004-0000-0800-00008C120000}"/>
    <hyperlink ref="AR32" location="null!68:68" display="T2+T3:_x000a_0-9H:[PLF CP]_FS_Cuối tuần Siêu Flash sale giảm 50%_x000a_9-13H: [PLF CP]_FS_Cuối tuần Siêu Flash sale giảm 50%_x000a_13-16H: [PLF CP]_FS_Cuối tuần Siêu Flash sale giảm 50%_x000a_16-24H: [PLF CP]_FS_Cuối tuần Siêu Flash sale giảm 50%&quot;_x000a__x000a_newcities: [PLF CP]_Đặt Quán Quen, Freeship 0Đ" xr:uid="{00000000-0004-0000-0800-00008D120000}"/>
    <hyperlink ref="AZ32" location="null!292:292" display="[PNS]_Pepsi FF28_Feb_CT, BH, KH, HP" xr:uid="{00000000-0004-0000-0800-00008E120000}"/>
    <hyperlink ref="BB32" location="null!292:292" display="[PNS]_Pepsi FF28_Feb_CT, BH, KH, HP" xr:uid="{00000000-0004-0000-0800-00008F120000}"/>
    <hyperlink ref="BD32" location="null!21:21" display="0 -10H: [PLF CP]_BAU_Ăn sáng ngon rẻ, món nào cũng freeship_x000a_10-13H: [PLF CP]_BAU_Bữa Trưa Ngon Rẻ, Giảm 30.000Đ_x000a_13-16H: [PLF CP]_BAU_Ăn xế ngon rẻ, chỉ từ 10.000Đ_x000a_16-24H: [PLF CP]_BAU_Đặt món ăn tối, chỉ từ 40.000Đ" xr:uid="{00000000-0004-0000-0800-000090120000}"/>
    <hyperlink ref="BQ32" location="null!417:417" display="[Win 2]_Lotteria_Mar_BH,BD,QNinh,Hue,BMT,VT,DL,KH,HP,NA,TH,CT,BN,QNhon,TG,LA,AG,VL,CM,ST,TV,HA,ND,HD,DT,PT,PY" xr:uid="{00000000-0004-0000-0800-000091120000}"/>
    <hyperlink ref="BS32" location="null!G389" display="[SJBP]_KOI Thé Cafe_WC 240916_KOI Thé Cafe_5 cities" xr:uid="{00000000-0004-0000-0800-000092120000}"/>
    <hyperlink ref="BZ32" r:id="rId217" location="gid=1258946380&amp;range=387:387" xr:uid="{00000000-0004-0000-0800-000093120000}"/>
    <hyperlink ref="CA32" location="null!G460" display="[SJBP]_Trà Sữa May Cha_ps-50%_Mar250102_Trà Sữa May Cha_7 cities" xr:uid="{00000000-0004-0000-0800-000094120000}"/>
    <hyperlink ref="CB32" location="null!68:68" display="T2+T3:_x000a_0-9H:[PLF CP]_FS_Cuối tuần Siêu Flash sale giảm 50%_x000a_9-13H: [PLF CP]_FS_Cuối tuần Siêu Flash sale giảm 50%_x000a_13-16H: [PLF CP]_FS_Cuối tuần Siêu Flash sale giảm 50%_x000a_16-24H: [PLF CP]_FS_Cuối tuần Siêu Flash sale giảm 50%&quot;_x000a__x000a_newcities: [PLF CP]_Đặt Quán Quen, Freeship 0Đ" xr:uid="{00000000-0004-0000-0800-000095120000}"/>
    <hyperlink ref="CC32" location="null!416:416" display="[Win 1]_Lotteria_Mar_241231_Lotteria DI_27 cities" xr:uid="{00000000-0004-0000-0800-000096120000}"/>
    <hyperlink ref="CH32" location="null!414:414" display="[Win 3]_Lotteria_Mar_241231_Lotteria DI_27 cities" xr:uid="{00000000-0004-0000-0800-000097120000}"/>
    <hyperlink ref="CI32" r:id="rId218" location="gid=1258946380&amp;range=387:387" xr:uid="{00000000-0004-0000-0800-000098120000}"/>
    <hyperlink ref="CJ32" location="null!414:414" display="[Win 3]_Lotteria_Mar_241231_Lotteria DI_27 cities" xr:uid="{00000000-0004-0000-0800-000099120000}"/>
    <hyperlink ref="CK32" location="null!572:572" display="[Win 2]_TH True Mart_Mar.SJBP_240628_TH True Mart_13 cities" xr:uid="{00000000-0004-0000-0800-00009A120000}"/>
    <hyperlink ref="CN32" location="null!388:388" display="[PNS]_Pepsi New ASO_Mar_CT, KH, BH, HP" xr:uid="{00000000-0004-0000-0800-00009B120000}"/>
    <hyperlink ref="CP32" location="null!652:652" display="[Win 1]_Lotteria_Mar.NĐ_NĐ" xr:uid="{00000000-0004-0000-0800-00009C120000}"/>
    <hyperlink ref="CZ32" location="null!5:5" display="0 -10H: [PLF CP]_BAU_Bữa sáng ngon rẻ, chỉ từ 10.000Đ_x000a_10-13H:[PLF CP]_BAU_No nê bữa trưa, deal giảm 50.000Đ_x000a_13-16H: :[PLF CP]_BAU_Ăn xế ngon rẻ, chỉ từ 10.000Đ_x000a_16-24H :[PLF CP]_BAU_Bữa tối đủ chất, giảm tới 70.000Đ" xr:uid="{00000000-0004-0000-0800-00009D120000}"/>
    <hyperlink ref="DE32" location="null!575:575" display="[PNS]_Pepsi FF30_Apr_HP, CT, KH, Hue, BH" xr:uid="{00000000-0004-0000-0800-00009E120000}"/>
    <hyperlink ref="DK32" location="null!475:475" display="[VIP]_Gà Rán Popeyes_18-20/04_x000a_241231_Gà Rán Popeyes_9 cities" xr:uid="{00000000-0004-0000-0800-00009F120000}"/>
    <hyperlink ref="DM32" location="null!620:620" display="[PNS]_LPBANK_Apr_ALL" xr:uid="{00000000-0004-0000-0800-0000A0120000}"/>
    <hyperlink ref="DQ32" location="null!687:687" display="[Win 1]_Lotteria_Apr_PT" xr:uid="{00000000-0004-0000-0800-0000A1120000}"/>
    <hyperlink ref="DR32" location="null!687:687" display="[Win 1]_Lotteria_Apr_PT" xr:uid="{00000000-0004-0000-0800-0000A2120000}"/>
    <hyperlink ref="DU32" location="null!468:468" display="[SuperVIP]_Pizza Hut_28-30/04_x000a_241231_Pizza Hut_20 cities" xr:uid="{00000000-0004-0000-0800-0000A3120000}"/>
    <hyperlink ref="DX32" location="null!119:119" display="[SJBP]__Brand 50%  T2+T3" xr:uid="{00000000-0004-0000-0800-0000A4120000}"/>
    <hyperlink ref="ED32" location="null!119:119" display="[SJBP]__Brand 50%  T2+T3" xr:uid="{00000000-0004-0000-0800-0000A5120000}"/>
    <hyperlink ref="EF32" location="null!733:733" display=" [SJBP]_McDonald's_50% off_x000a_" xr:uid="{00000000-0004-0000-0800-0000A6120000}"/>
    <hyperlink ref="EK32" location="null!834:834" display="[PNS]_MB JCB Hi ShopeeFood_May _ALL" xr:uid="{00000000-0004-0000-0800-0000A7120000}"/>
    <hyperlink ref="EM32" location="null!776:776" display="0h-12h: [SJBP]_The Coffee House_WC 241231_The Coffee House_7 cities_x000a_12h-24h: [SJBP]_Starbucks Coffee_WC Fri 250102_Starbucks Coffee_10 cities" xr:uid="{00000000-0004-0000-0800-0000A8120000}"/>
    <hyperlink ref="EN32" location="null!734:734" display="[SJBP]_Gà Rán Popeyes_BOGO May_x000a_241231_Gà Rán Popeyes_9 cities" xr:uid="{00000000-0004-0000-0800-0000A9120000}"/>
    <hyperlink ref="EO32" location="null!736:736" display="[SJBP]_McDonald's_2T2 gà_x000a_250416_McDonald's_5 cities" xr:uid="{00000000-0004-0000-0800-0000AA120000}"/>
    <hyperlink ref="EU32" location="null!931:931" display="[Win 2]_TH True Mart_May_240628_TH True Mart_13 cities" xr:uid="{00000000-0004-0000-0800-0000AB120000}"/>
    <hyperlink ref="EV32" location="null!986:986" display="[Win 3]_K-FOOD_All brands_May_BD, HP, CT, BH " xr:uid="{00000000-0004-0000-0800-0000AC120000}"/>
    <hyperlink ref="FD32" location="null!1049:1049" display="[PNS]_LPBANK_Jun_ALL" xr:uid="{00000000-0004-0000-0800-0000AD120000}"/>
    <hyperlink ref="FE32" location="null!1012:1012" display="[SJBP]_McDonald's_BAU" xr:uid="{00000000-0004-0000-0800-0000AE120000}"/>
    <hyperlink ref="FF32" location="null!1012:1012" display="[SJBP]_McDonald's_BAU" xr:uid="{00000000-0004-0000-0800-0000AF120000}"/>
    <hyperlink ref="FL32" location="null!928:928" display="[JBP]_The Pizza Company_1k" xr:uid="{00000000-0004-0000-0800-0000B0120000}"/>
    <hyperlink ref="FN32" location="null!1026:1026" display="[PNS]_Pepsi FF32_Jun_CT, KH, BH, HP, Hue" xr:uid="{00000000-0004-0000-0800-0000B1120000}"/>
    <hyperlink ref="FO32" location="null!1026:1026" display="[PNS]_Pepsi FF32_Jun_CT, KH, BH, HP, Hue" xr:uid="{00000000-0004-0000-0800-0000B2120000}"/>
    <hyperlink ref="FT32" location="null!1058:1058" display="[PNS]_VPBANK VISA_Jun_ALL" xr:uid="{00000000-0004-0000-0800-0000B3120000}"/>
    <hyperlink ref="GB32" location="null!979:979" display="[SuperVIP]_The Coffee House_9-11.6 Khánh Hoà, Đồng Nai" xr:uid="{00000000-0004-0000-0800-0000B4120000}"/>
    <hyperlink ref="GL32" location="null!1236:1236" display="[JBP]_KATINAT Coffee &amp; Tea House_Ads 1K 250119_Katinat Saigon Kafe_11 cities" xr:uid="{00000000-0004-0000-0800-0000B5120000}"/>
    <hyperlink ref="GP32" location="null!1309:1309" display="[Win 2]_K-FOOD_Jul_All brands_BD, HP, CT, BH, VT" xr:uid="{00000000-0004-0000-0800-0000B6120000}"/>
    <hyperlink ref="GR32" location="null!1310:1310" display="[Alacarte CB]_K-FOOD_Jul_Focused_BD, HP, CT, BN" xr:uid="{00000000-0004-0000-0800-0000B7120000}"/>
    <hyperlink ref="GT32" location="null!1198:1198" display="[PNS]_Pepsi FF33_Jul_CT, KH, BH, HP, Hue" xr:uid="{00000000-0004-0000-0800-0000B8120000}"/>
    <hyperlink ref="GU32" location="null!974:974" display="[VIP]_Domino's Pizza_11-13/07250116_Domino pizza_11 cities" xr:uid="{00000000-0004-0000-0800-0000B9120000}"/>
    <hyperlink ref="GV32" location="null!1235:1235" display="[JBP]_KATINAT Coffee &amp; Tea House_B2G1 250119_Katinat Saigon Kafe_11 cities" xr:uid="{00000000-0004-0000-0800-0000BA120000}"/>
    <hyperlink ref="GW32" location="null!1165:1165" display="[SJBP]_Domino's Pizza_1k250116_Domino pizza_11 cities" xr:uid="{00000000-0004-0000-0800-0000BB120000}"/>
    <hyperlink ref="GZ32" location="null!1309:1309" display="[Win 2]_K-FOOD_Jul_All brands_BD, HP, CT, BH, VT" xr:uid="{00000000-0004-0000-0800-0000BC120000}"/>
    <hyperlink ref="HA32" location="null!971:971" display="[SuperVIP]_Pizza Hut_18-20/07 241231_Pizza Hut_20 cities" xr:uid="{00000000-0004-0000-0800-0000BD120000}"/>
    <hyperlink ref="HB32" location="null!1197:1197" display="[PNS]_Pepsi Baseline_Jul_CT, KH, BH, HP, Hue" xr:uid="{00000000-0004-0000-0800-0000BE120000}"/>
    <hyperlink ref="HC32" location="null!1252:1252" display="[SJBP]_Starbucks Coffee_Mon 250520_Starbucks Coffee_12 cities" xr:uid="{00000000-0004-0000-0800-0000BF120000}"/>
    <hyperlink ref="HF32" location="null!1165:1165" display="[SJBP]_Domino's Pizza_1k250116_Domino pizza_11 cities" xr:uid="{00000000-0004-0000-0800-0000C0120000}"/>
    <hyperlink ref="HG32" location="null!1291:1291" display="[Win 2]_TH True Mart_Jul_SJBP_250624_TH True Mart_15 cities" xr:uid="{00000000-0004-0000-0800-0000C1120000}"/>
    <hyperlink ref="HJ32" location="null!1321:1321" display="[Win 2]_Cà Phê Muối Chú Long_Jul_250707_Cà Phê Muối Chú Long_15 cities" xr:uid="{00000000-0004-0000-0800-0000C2120000}"/>
    <hyperlink ref="HK32" location="null!1303:1303" display="[Win 2]_Mixue - Nhượng Quyền_July_KH,QNh, NA" xr:uid="{00000000-0004-0000-0800-0000C3120000}"/>
    <hyperlink ref="HL32" location="null!1321:1321" display="[Win 2]_Cà Phê Muối Chú Long_Jul_250707_Cà Phê Muối Chú Long_15 cities" xr:uid="{00000000-0004-0000-0800-0000C4120000}"/>
    <hyperlink ref="HO32" location="null!119:119" display="[SJBP]__Brand 50% 241231_All OTH 2025_36 cities" xr:uid="{00000000-0004-0000-0800-0000C5120000}"/>
    <hyperlink ref="HT32" location="null!1423:1423" display="[SJBP]_Pizza Hut_1d_x000a_ 241231_Pizza Hut_20 cities" xr:uid="{00000000-0004-0000-0800-0000C6120000}"/>
    <hyperlink ref="HX32" location="null!1524:1524" display="[Alacarte]_K-FOOD_Aug_BD, HP, CT, BH, VT" xr:uid="{00000000-0004-0000-0800-0000C7120000}"/>
    <hyperlink ref="IC32" location="null!1169:1169" display="[SJBP]_Brand_Food_BAU 250424_Lotteria DI_32 cities" xr:uid="{00000000-0004-0000-0800-0000C8120000}"/>
    <hyperlink ref="IJ32" r:id="rId219" location="gid=1258946380&amp;range=1382:1382" xr:uid="{00000000-0004-0000-0800-0000C9120000}"/>
    <hyperlink ref="IM32" location="null!1575:1575" display="[JBP]_KATINAT Coffee &amp; Tea House_BOGO 20, 25.08 250119_Katinat Saigon Kafe_11 cities" xr:uid="{00000000-0004-0000-0800-0000CA120000}"/>
    <hyperlink ref="IQ32" location="null!1409:1409" display="[JBP]_KATINAT Coffee &amp; Tea House_B2G1 250119_Katinat Saigon Kafe_11 cities" xr:uid="{00000000-0004-0000-0800-0000CB120000}"/>
    <hyperlink ref="IR32" location="null!1508:1508" display="[Win 3]_Lotteria_Aug_250424_Lotteria DI_32 cities" xr:uid="{00000000-0004-0000-0800-0000CC120000}"/>
    <hyperlink ref="IY32" location="null!1611:1611" display="[Win 2]_Cà Phê Muối Chú Long_Sep.03_06.09_250707_Cà Phê Muối Chú Long_15 cities" xr:uid="{00000000-0004-0000-0800-0000CD120000}"/>
    <hyperlink ref="IZ32" location="null!1611:1611" display="[Win 2]_Cà Phê Muối Chú Long_Sep.03_06.09_250707_Cà Phê Muối Chú Long_15 cities" xr:uid="{00000000-0004-0000-0800-0000CE120000}"/>
    <hyperlink ref="KB32" location="null!119:119" display="[SJBP]__Brand 50% 241231_All OTH 2025_36 cities" xr:uid="{00000000-0004-0000-0800-0000CF120000}"/>
    <hyperlink ref="KE32" location="null!1849:1849" display="[SJBP]_McDonald's_3 được 6_x000a_ 250707_McDonald's_6 cities" xr:uid="{00000000-0004-0000-0800-0000D0120000}"/>
    <hyperlink ref="KH32" location="null!119:119" display="[SJBP]__Brand 50% 241231_All OTH 2025_36 cities" xr:uid="{00000000-0004-0000-0800-0000D1120000}"/>
    <hyperlink ref="KJ32" location="null!1840:1840" display="[PNS]_Pepsi FF36_Oct_CT, KH, BH, HP, Hue, BD" xr:uid="{00000000-0004-0000-0800-0000D2120000}"/>
    <hyperlink ref="KK32" location="null!1771:1771" display="[PNS]_Shinhan Finance Mastercard_Oct_ALL" xr:uid="{00000000-0004-0000-0800-0000D3120000}"/>
    <hyperlink ref="KO32" location="null!1806:1806" display="[JBP]_KATINAT Coffee &amp; Tea House_B2G1 250822_KATINAT Coffee &amp; Tea House_13 cities" xr:uid="{00000000-0004-0000-0800-0000D4120000}"/>
    <hyperlink ref="KP32" location="null!1954:1954" display="[PNS]_HDBank_Oct.Muadee_ALL" xr:uid="{00000000-0004-0000-0800-0000D5120000}"/>
    <hyperlink ref="KV32" location="null!1877:1877" display="[Win 2]_Cà Phê Muối Chú Long_Oct_250707_Cà Phê Muối Chú Long_15 cities" xr:uid="{00000000-0004-0000-0800-0000D6120000}"/>
    <hyperlink ref="KY32" location="null!367:367" display="[PLF CP]_SPXI_Oct_Whitelist User_x000a_[Exclude NU][PLF CP]_Thematic_Ăn Ngon Mùa Halloween, Giảm 31.000Đ" xr:uid="{00000000-0004-0000-0800-0000D7120000}"/>
    <hyperlink ref="LB32" location="null!1874:1874" display="[SJBP]_Cơm Thố Anh Nguyễn_Oct_x000a_250718_Cơm Thố Anh Nguyễn_11 cities" xr:uid="{00000000-0004-0000-0800-0000D8120000}"/>
    <hyperlink ref="LM32" location="null!422:424" display="SPL_x000a_[Exclude NU][PLF CP]_11.11_Tung Deal Toàn Sàn, Freeship 0Đ" xr:uid="{00000000-0004-0000-0800-0000D9120000}"/>
    <hyperlink ref="LZ32" r:id="rId220" location="gid=1258946380&amp;range=2101:2101" xr:uid="{00000000-0004-0000-0800-0000DA120000}"/>
    <hyperlink ref="MB32" location="null!421:421" display="SPXI_x000a_[Exclude NU] [PLF CP]_BAU_Quán mới lên sàn, ngàn deal 0Đ" xr:uid="{00000000-0004-0000-0800-0000DB120000}"/>
    <hyperlink ref="MD32" r:id="rId221" location="gid=1258946380&amp;range=2102:2102" xr:uid="{00000000-0004-0000-0800-0000DC120000}"/>
    <hyperlink ref="MF32" location="null!2061:2061" display="[SJBP]_Domino's Pizza_1K" xr:uid="{00000000-0004-0000-0800-0000DD120000}"/>
    <hyperlink ref="MG32" location="null!2124:2124" display="[Win 2]_Xing Fu Tang Vietnam - Trà Sữa Đài Loan_Nov_BH" xr:uid="{00000000-0004-0000-0800-0000DE120000}"/>
    <hyperlink ref="MI32" r:id="rId222" location="gid=1258946380&amp;range=2097:2097" xr:uid="{00000000-0004-0000-0800-0000DF120000}"/>
    <hyperlink ref="MN32" location="null!2281:2281" display="[PNS]_LPBANK_Dec.JCB _ALL" xr:uid="{00000000-0004-0000-0800-0000E0120000}"/>
    <hyperlink ref="MT32" location="null!438:438" display="[PLF CP]_SPXI_Dec_Whitelist User_x000a_0-6H: [Exclude NU][PLF CP]FS_Flash Sale Bữa Khuya, Giảm 50%_x000a_6-9H: [Exclude NU][PLF CP]FS_Flash Sale Ăn Sáng, Giảm 50%_x000a_9-13H: [Exclude NU][PLF CP]FS_Flash Sale Ăn Trưa, Giảm 50%_x000a_13-16H: [Exclude NU][PLF CP]FS_Flash Sale Ăn Xế, Giảm 50%_x000a_16-21H: [Exclude NU][PLF CP]FS_Flash Sale Ăn Tối, Giảm 50%_x000a_21-24H: [Exclude NU][PLF CP]FS_Flash Sale Bữa Khuya, Giảm 50%" xr:uid="{00000000-0004-0000-0800-0000E1120000}"/>
    <hyperlink ref="MW32" location="null!439:440" display="Whitelisted buyer [PLF CP]_SPayLater_x000a_[Exclude NU][PLF CP]_Thematic_Tiệc Càng Đông, Deal Càng To" xr:uid="{00000000-0004-0000-0800-0000E2120000}"/>
    <hyperlink ref="NB32" location="null!438:438" display="[PLF CP]_SPXI_Dec_Whitelist User_x000a_[Exclude NU][PLF CP]_Cheap Meal" xr:uid="{00000000-0004-0000-0800-0000E3120000}"/>
    <hyperlink ref="NC32" location="null!2327:2327" display="[Win 3]_Lotteria_Dec.VT_VT" xr:uid="{00000000-0004-0000-0800-0000E4120000}"/>
    <hyperlink ref="NE32" location="null!2327:2327" display="[Win 3]_Lotteria_Dec.VT_VT" xr:uid="{00000000-0004-0000-0800-0000E5120000}"/>
    <hyperlink ref="NH32" location="null!438:438" display="[PLF CP]_SPXI_Dec_Whitelist User_x000a_[Exclude NU][PLF CP]_Thematic_Tiệc Càng Đông, Deal Càng To" xr:uid="{00000000-0004-0000-0800-0000E6120000}"/>
    <hyperlink ref="NK32" location="null!439:440" display="Whitelisted buyer [PLF CP]_SPayLater_x000a_[Exclude NU][PLF CP]_WC_Tiệc cuối tuần, giảm tưng bừng 105.000Đ" xr:uid="{00000000-0004-0000-0800-0000E7120000}"/>
    <hyperlink ref="NZ32" location="null!467:468" display="[Whitelisted User]_[PLF CP]_SPay Later_Jan_x000a_[Exclude NU][PLF CP]_15.1_Chào Năm Mới Mời Deal 0Đ" xr:uid="{00000000-0004-0000-0800-0000E8120000}"/>
    <hyperlink ref="PX32" location="null!495:496" display="[PLF CP]_SPay Later_Feb_Whitelist User_x000a_[Exclude NU][PLF CP]_3.3_Đặt Nhóm Chung Vui Giảm Tới 105.000Đ" xr:uid="{00000000-0004-0000-0800-0000E9120000}"/>
    <hyperlink ref="D33" location="null!68:68" display="T2+T3:_x000a_0-9H: [PLF CP]_15.1_FS_Chớp Deal Đầu Năm, Chỉ 1.000Đ_x000a_9-13H: [PLF CP]_15.1_FS_Chớp Deal Đầu Năm, Chỉ 1.000Đ_x000a_13-16H:[PLF CP]_15.1_FS_Chớp Deal Đầu Năm, Chỉ 1.000Đ_x000a_16-24H:[PLF CP]_15.1_FS_Chớp Deal Đầu Năm, Chỉ 1.000Đ_x000a__x000a_newcities: [PLF CP]_Đặt Quán Quen, Freeship 0Đ" xr:uid="{00000000-0004-0000-0800-0000EA120000}"/>
    <hyperlink ref="E33" location="null!68:68" display="T2+T3:_x000a_0-6H:  [PLF CP]_FS_Thứ 5 siêu Flash sale giảm 50%_x000a_6-9H [PLF CP]_FS_Thứ 5 siêu Flash sale chỉ 1.0000Đ_x000a_9-13H:  [PLF CP]_FS_Thứ 5 siêu Flash sale giảm 50%_x000a_13-16H: [PLF CP]_FS_Thứ 5 siêu Flash sale chỉ 1.0000Đ_x000a_16-24H: [PLF CP]_FS_Thứ 5 siêu Flash sale giảm 50%_x000a__x000a_newcities: [PLF CP]_Đặt Quán Quen, Freeship 0Đ" xr:uid="{00000000-0004-0000-0800-0000EB120000}"/>
    <hyperlink ref="F33" location="null!68:68" display="T2+T3:_x000a_0-9H [PLF CP]_FS_Thứ 6 siêu Flash sale chỉ 1000Đ_x000a_9-13H: [PLF CP]_FS_Thứ 6 siêu Flash sale chỉ 1000Đ_x000a_13-16H:[PLF CP]_FS_Thứ 6 siêu Flash sale chỉ 1000Đ_x000a_16-24H:[PLF CP]_FS_Thứ 6 siêu Flash sale chỉ 1000Đ_x000a__x000a_newcities: [PLF CP]_Đặt Quán Quen, Freeship 0Đ" xr:uid="{00000000-0004-0000-0800-0000EC120000}"/>
    <hyperlink ref="K33" location="null!68:68" display="T2+T3:_x000a_0-9H: [PLF CP]_15.1_FS_Chớp Deal Đầu Năm, Chỉ 8.000Đ_x000a_9-13H: [PLF CP]_15.1_FS_Chớp Deal Đầu Năm, Chỉ 8.000Đ_x000a_13-16H:[PLF CP]_15.1_FS_Chớp Deal Đầu Năm, Chỉ 8.000Đ_x000a_16-24H:[PLF CP]_15.1_FS_Chớp Deal Đầu Năm, Chỉ 8.000Đ_x000a__x000a_newcities: [PLF CP]_Đặt Quán Quen, Freeship 0Đ" xr:uid="{00000000-0004-0000-0800-0000ED120000}"/>
    <hyperlink ref="M33" location="null!68:68" display="T2+T3:_x000a_0-9H: [PLF CP]_15.1_FS_Chớp Deal Đầu Năm, Chỉ 6.000Đ_x000a_9-13H: [PLF CP]_15.1_FS_Chớp Deal Đầu Năm, Chỉ 6.000Đ_x000a_13-16H:[PLF CP]_15.1_FS_Chớp Deal Đầu Năm, Chỉ 6.000Đ_x000a_16-24H:[PLF CP]_15.1_FS_Chớp Deal Đầu Năm, Chỉ 6.000Đ_x000a__x000a_newcities: [PLF CP]_Đặt Quán Quen, Freeship 0Đ" xr:uid="{00000000-0004-0000-0800-0000EE120000}"/>
    <hyperlink ref="N33" location="null!68:68" display="T2+T3:_x000a_&quot;0-9H: [PLF CP]_15.1_FS_Chớp Deal Đầu Năm, Chỉ 5.000Đ_x000a_9-13H: [PLF CP]_15.1_FS_Chớp Deal Đầu Năm, Chỉ 5.000Đ_x000a_13-16H:[PLF CP]_15.1_FS_Chớp Deal Đầu Năm, Chỉ 5.000Đ_x000a_16-24H:[PLF CP]_15.1_FS_Chớp Deal Đầu Năm, Chỉ 5.000Đ&quot;_x000a__x000a_newcities: [PLF CP]_Đặt Quán Quen, Freeship 0Đ" xr:uid="{00000000-0004-0000-0800-0000EF120000}"/>
    <hyperlink ref="P33" location="null!68:68" display="T2+T3:_x000a_0-9H: [PLF CP]_15.1_FS_Chớp Deal Đầu Năm, Chỉ 3.000Đ_x000a_9-13H: [PLF CP]_15.1_FS_Chớp Deal Đầu Năm, Chỉ 3.000Đ_x000a_13-16H:[PLF CP]_15.1_FS_Chớp Deal Đầu Năm, Chỉ 3.000Đ_x000a_16-24H:[PLF CP]_15.1_FS_Chớp Deal Đầu Năm, Chỉ 3.000Đ_x000a__x000a_newcities: [PLF CP]_Đặt Quán Quen, Freeship 0Đ" xr:uid="{00000000-0004-0000-0800-0000F0120000}"/>
    <hyperlink ref="Q33" location="null!68:68" display="T2+T3:_x000a_&quot;0-9H: [PLF CP]_15.1_FS_Chớp Deal Đầu Năm, Chỉ 2.000Đ_x000a_9-13H: [PLF CP]_15.1_FS_Chớp Deal Đầu Năm, Chỉ 2.000Đ_x000a_13-16H:[PLF CP]_15.1_FS_Chớp Deal Đầu Năm, Chỉ 2.000Đ_x000a_16-24H:[PLF CP]_15.1_FS_Chớp Deal Đầu Năm, Chỉ 2.000Đ&quot;_x000a__x000a_newcities: [PLF CP]_Đặt Quán Quen, Freeship 0Đ" xr:uid="{00000000-0004-0000-0800-0000F1120000}"/>
    <hyperlink ref="S33" location="null!68:68" display="T2+T3:_x000a_0-6H:  [PLF CP]_FS_Thứ 5 siêu Flash sale giảm 50%_x000a_6-9H [PLF CP]_FS_Thứ 5 siêu Flash sale chỉ 1.0000Đ_x000a_9-13H:  [PLF CP]_FS_Thứ 5 siêu Flash sale giảm 50%_x000a_13-16H: [PLF CP]_FS_Thứ 5 siêu Flash sale chỉ 1.0000Đ_x000a_16-24H: [PLF CP]_FS_Thứ 5 siêu Flash sale giảm 50%_x000a__x000a_newcities: [PLF CP]_Đặt Quán Quen, Freeship 0Đ" xr:uid="{00000000-0004-0000-0800-0000F2120000}"/>
    <hyperlink ref="X33" location="null!91:91" display="[PLF CP]_YEP_Kết Năm Sum Vầy, Combo 88.000Đ_x000a__x000a_[PLF CP_add]_Coke_KV Chính Vạn Deal Sum Vầy" xr:uid="{00000000-0004-0000-0800-0000F3120000}"/>
    <hyperlink ref="AM33" location="null!68:68" display="T2+T3:_x000a_0-9H [PLF CP]_FS_Thứ 3 siêu Flash sale chỉ 1000Đ_x000a_9-13H: [PLF CP]_FS_Thứ 3 siêu Flash sale chỉ 1000Đ_x000a_13-16H: [PLF CP]_FS_Thứ 3 siêu Flash sale chỉ 1000Đ_x000a_16-24H: [PLF CP]_FS_Thứ 3 siêu Flash sale chỉ 1000Đ_x000a__x000a_newcities: [PLF CP]_Đặt Quán Quen, Freeship 0Đ" xr:uid="{00000000-0004-0000-0800-0000F4120000}"/>
    <hyperlink ref="AP33" location="null!68:68" display="T2+T3:_x000a_&quot;0-9H [PLF CP]_FS_Thứ 6 siêu Flash sale chỉ 1000Đ_x000a_9-13H: [PLF CP]_FS_Thứ 6 siêu Flash sale chỉ 1000Đ_x000a_13-16H:[PLF CP]_FS_Thứ 6 siêu Flash sale chỉ 1000Đ_x000a_16-24H:[PLF CP]_FS_Thứ 6 siêu Flash sale chỉ 1000Đ&quot;_x000a__x000a_newcities: [PLF CP]_Đặt Quán Quen, Freeship 0Đ" xr:uid="{00000000-0004-0000-0800-0000F5120000}"/>
    <hyperlink ref="AV33" location="null!68:68" display="T2+T3:_x000a_&quot;0-6H:  [PLF CP]_FS_Thứ 5 siêu Flash sale giảm 50%_x000a_6-9H [PLF CP]_FS_Thứ 5 siêu Flash sale chỉ 1.0000Đ_x000a_9-13H:  [PLF CP]_FS_Thứ 5 siêu Flash sale giảm 50%_x000a_13-16H: [PLF CP]_FS_Thứ 5 siêu Flash sale chỉ 1.0000Đ_x000a_16-24H: [PLF CP]_FS_Thứ 5 siêu Flash sale giảm 50%&quot;_x000a__x000a_newcities: [PLF CP]_Đặt Quán Quen, Freeship 0Đ" xr:uid="{00000000-0004-0000-0800-0000F6120000}"/>
    <hyperlink ref="AZ33" location="null!68:68" display="0-9H:[PLF CP]_FS_Thứ 2 siêu Flash sale chỉ 1đ_x000a_9-13H: [PLF CP]_FS_Thứ 2 siêu Flash sale chỉ 1đ_x000a_13-16H: [PLF CP]_FS_Thứ 2 siêu Flash sale chỉ 1đ_x000a_16-24H: [PLF CP]_FS_Thứ 2 siêu Flash sale chỉ 1đ&quot;_x000a__x000a_newcities: [PLF CP]_Đặt Quán Quen, Freeship 0Đ" xr:uid="{00000000-0004-0000-0800-0000F7120000}"/>
    <hyperlink ref="BE33" location="null!253:253" display="[PNS]_HD SAISON_Feb.FOOD_ALL" xr:uid="{00000000-0004-0000-0800-0000F8120000}"/>
    <hyperlink ref="BS33" location="null!277:277" display="[SJBP]_Gà Rán KFC_100k_x000a_241231_Gà Rán KFC_25 cities" xr:uid="{00000000-0004-0000-0800-0000F9120000}"/>
    <hyperlink ref="BU33" location="null!68:68" display="T2+T3:_x000a_0-9H:[PLF CP]_FS_Cuối tuần Siêu Flash sale giảm 50%_x000a_9-13H: [PLF CP]_FS_Cuối tuần Siêu Flash sale giảm 50%_x000a_13-16H: [PLF CP]_FS_Cuối tuần Siêu Flash sale giảm 50%_x000a_16-24H: [PLF CP]_FS_Cuối tuần Siêu Flash sale giảm 50%&quot;_x000a__x000a_newcities: [PLF CP]_Đặt Quán Quen, Freeship 0Đ" xr:uid="{00000000-0004-0000-0800-0000FA120000}"/>
    <hyperlink ref="BW33" location="null!388:388" display="[PNS]_Pepsi New ASO_Mar_CT, KH, BH, HP" xr:uid="{00000000-0004-0000-0800-0000FB120000}"/>
    <hyperlink ref="BX33" location="null!68:68" display="T2+T3:_x000a_0-6H:  [PLF CP]_FS_Thứ 4 siêu Flash sale giảm 50%_x000a_6-9H [PLF CP]_FS_Thứ 4 siêu Flash sale chỉ 1.0000Đ_x000a_9-13H:  [PLF CP]_FS_Thứ 4 siêu Flash sale giảm 50%_x000a_13-16H: [PLF CP]_FS_Thứ 4 siêu Flash sale chỉ 1.0000Đ_x000a_16-24H: [PLF CP]_FS_Thứ 4 siêu Flash sale giảm 50%&quot;_x000a__x000a_newcities: [PLF CP]_Đặt Quán Quen, Freeship 0Đ" xr:uid="{00000000-0004-0000-0800-0000FC120000}"/>
    <hyperlink ref="CA33" location="null!464:464" display="[SJBP]_Gà Rán KFC_Combo 55k_x000a_241231_Gà Rán KFC_25 cities" xr:uid="{00000000-0004-0000-0800-0000FD120000}"/>
    <hyperlink ref="DH33" location="null!68:68" display="T2+T3:_x000a_0-6H:  [PLF CP]_FS_Thứ 4 siêu Flash sale giảm 50%_x000a_6-9H [PLF CP]_FS_Thứ 4 siêu Flash sale chỉ 1.0000Đ_x000a_9-13H:  [PLF CP]_FS_Thứ 4 siêu Flash sale giảm 50%_x000a_13-16H: [PLF CP]_FS_Thứ 4 siêu Flash sale chỉ 1.0000Đ_x000a_16-24H: [PLF CP]_FS_Thứ 4 siêu Flash sale giảm 50%&quot;_x000a__x000a_newcities: [PLF CP]_Đặt Quán Quen, Freeship 0Đ" xr:uid="{00000000-0004-0000-0800-0000FE120000}"/>
    <hyperlink ref="DJ33" location="null!233:233" display="Whitelist on SPF_x000a_[PLF CP]_SPXI_Apr_Whitelist User_x000a_" xr:uid="{00000000-0004-0000-0800-0000FF120000}"/>
    <hyperlink ref="DK33" location="null!534:534" display="[Win 1]_Cơm Thố Anh Nguyễn_Apr_x000a_250803_Cơm Thố Anh Nguyễn_12 cities" xr:uid="{00000000-0004-0000-0800-000000130000}"/>
    <hyperlink ref="DM33" location="null!7:7" display="0 -10H: [PLF CP]_BAU_Nạp năng lượng sáng giảm 30.000Đ_x000a_10-13H:[PLF CP]_BAU_No nê bữa trưa, deal giảm 50.000Đ_x000a_13-16H:  [PLF CP]_BAU_Nhâm nhi bữa xế, giảm 30.000Đ_x000a_16-24H :[PLF CP]_BAU_Bữa tối đủ chất, giảm tới 70.000Đ" xr:uid="{00000000-0004-0000-0800-000001130000}"/>
    <hyperlink ref="DR33" location="null!795:795" display="[PNS]_BIDV_Apr.Credit_ALL" xr:uid="{00000000-0004-0000-0800-000002130000}"/>
    <hyperlink ref="EK33" location="null!861:861" display="[SJBP]_Starbucks Coffee_Indi 13-15 250102_Starbucks Coffee_10 cities" xr:uid="{00000000-0004-0000-0800-000003130000}"/>
    <hyperlink ref="EN33" location="null!805:805" display="[PNS]_Pepsi FF31_May_CT, KH, BH, HP, Hue" xr:uid="{00000000-0004-0000-0800-000004130000}"/>
    <hyperlink ref="FD33" location="null!724:724" display="[SuperVIP]_McDonald's_29/05 -01/06_x000a_250416_McDonald's_5 cities" xr:uid="{00000000-0004-0000-0800-000005130000}"/>
    <hyperlink ref="GB33" location="null!1023:1023" display="[JBP]_KATINAT Coffee &amp; Tea House_bơ dừa BAU 250119_Katinat Saigon Kafe_11 cities" xr:uid="{00000000-0004-0000-0800-000006130000}"/>
    <hyperlink ref="GP33" location="null!1143:1143" display="[SuperVIP]_The Coffee House_8-10.7 241231_The Coffee House_7 cities" xr:uid="{00000000-0004-0000-0800-000007130000}"/>
    <hyperlink ref="GX33" location="null!1254:1254" display="[SJBP]_Starbucks Coffee_Indi 15-17.7 250520_Starbucks Coffee_12 cities" xr:uid="{00000000-0004-0000-0800-000008130000}"/>
    <hyperlink ref="HF33" location="null!1236:1236" display="[JBP]_KATINAT Coffee &amp; Tea House_Ads 1K 250119_Katinat Saigon Kafe_11 cities" xr:uid="{00000000-0004-0000-0800-000009130000}"/>
    <hyperlink ref="HG33" location="null!1271:1271" display="[VIP]_Domino's Pizza_25-27/07 250116_Domino pizza_11 cities" xr:uid="{00000000-0004-0000-0800-00000A130000}"/>
    <hyperlink ref="HH33" location="null!1163:1163" display="[SJBP]_Gà Rán Popeyes_BOGO_x000a_241231_Gà Rán Popeyes_9 cities" xr:uid="{00000000-0004-0000-0800-00000B130000}"/>
    <hyperlink ref="HK33" location="null!1290:1290" display="[Win 3]_Cơm Thố Anh Nguyễn_Jul_250718_Cơm Thố Anh Nguyễn_11 cities" xr:uid="{00000000-0004-0000-0800-00000C130000}"/>
    <hyperlink ref="HO33" location="null!1405:1405" display="[SJBP]_The Coffee House_WC Fri 241231_The Coffee House_7 cities" xr:uid="{00000000-0004-0000-0800-00000D130000}"/>
    <hyperlink ref="IC33" location="null!1512:1512" display="[Win 2]_Co.op Food_Aug_SJBP_CT" xr:uid="{00000000-0004-0000-0800-00000E130000}"/>
    <hyperlink ref="IL33" location="null!344:346" display="Whitelisted buyer_x000a_[PLF CP]_SPayLater _x000a_[Exclude NU]_x000a_0-6H: [PLF CP]FS_Ăn Khuya Siêu Flash Sale, Giảm 45%_x000a_6-9H: [PLF CP]FS_Ăn Sáng Siêu Flash Sale, Giảm 45%_x000a_9-13H: [PLF CP]FS_Ăn Trưa Siêu Flash Sale, Giảm 45%_x000a_13-16H: [PLF CP]FS_Ăn Xế Siêu Flash Sale, Giảm 45%_x000a_16-21H: [PLF CP]FS_Ăn Tối Siêu Flash Sale, Giảm 45%_x000a_21-24H: [PLF CP]FS_Ăn Khuya Siêu Flash Sale, Giảm 45%" xr:uid="{00000000-0004-0000-0800-00000F130000}"/>
    <hyperlink ref="IY33" location="null!1595:1595" display="[PNS]_LPBANK_Sep_ALL" xr:uid="{00000000-0004-0000-0800-000010130000}"/>
    <hyperlink ref="IZ33" location="null!364:364" display="Whitelisted buyer [PLF CP]_SPayLater_x000a_[Exclude NU][PLF CP]_9.9_Mở Tiệc Bao Ngon, Chỉ 0Đ" xr:uid="{00000000-0004-0000-0800-000011130000}"/>
    <hyperlink ref="JR33" location="null!364:364" display="Whitelisted buyer [PLF CP]_SPayLater_x000a_[Exclude NU][PLF CP]_Thematic_Trà Bánh Đoàn Viên, Giảm 35.000Đ" xr:uid="{00000000-0004-0000-0800-000012130000}"/>
    <hyperlink ref="KD33" location="null!367:367" display="[PLF CP]_SPXI_Oct_Whitelist User_x000a_[Exclude NU][PLF CP]_Thematic_Sắm Bánh Trung Thu, Giảm 50.000Đ" xr:uid="{00000000-0004-0000-0800-000013130000}"/>
    <hyperlink ref="KM33" location="null!368:370" display="Whitelisted buyer_x000a_[PLF CP]_SPayLater_x000a_[Exclude NU][PLF CP]_Thematic_Mừng Ngày Chị Em, Giảm tới 50%" xr:uid="{00000000-0004-0000-0800-000014130000}"/>
    <hyperlink ref="LB33" location="null!368:370" display="Whitelisted buyer_x000a_[PLF CP]_SPayLater_x000a_[Exclude NU][PLF CP]_Thematic_Ăn Ngon Mùa Halloween, Giảm 31.000Đ" xr:uid="{00000000-0004-0000-0800-000015130000}"/>
    <hyperlink ref="LK33" location="null!2061:2061" display="[SJBP]_Domino's Pizza_1K" xr:uid="{00000000-0004-0000-0800-000016130000}"/>
    <hyperlink ref="LL33" location="null!1937:1937" display="[VIP]_Domino's Pizza_07-09/11" xr:uid="{00000000-0004-0000-0800-000017130000}"/>
    <hyperlink ref="LT33" location="null!422:424" display="SPL_x000a_[Exclude NU][PLF CP]_Mid Month Sale_Ăn Ngon Giữa Tháng, Khao Deal 0Đ" xr:uid="{00000000-0004-0000-0800-000018130000}"/>
    <hyperlink ref="MD33" location="null!2065:2065" display="[SJBP]_Gà Rán Popeyes_BOGO add on ĐN+OTH " xr:uid="{00000000-0004-0000-0800-000019130000}"/>
    <hyperlink ref="MF33" location="null!421:421" display="SPXI_x000a_[Exclude NU] [PLF CP]_OB_Vạn Món Giá Hời, Mời Deal Giảm 50.000Đ" xr:uid="{00000000-0004-0000-0800-00001A130000}"/>
    <hyperlink ref="MG33" r:id="rId223" location="gid=1258946380&amp;range=2102:2102" xr:uid="{00000000-0004-0000-0800-00001B130000}"/>
    <hyperlink ref="MH33" location="null!422:424" display="SPL_x000a_[Exclude NU] [PLF CP]_OB_Vạn Món Giá Hời, Mời Deal Giảm 50.000Đ" xr:uid="{00000000-0004-0000-0800-00001C130000}"/>
    <hyperlink ref="MW33" location="null!2327:2327" display="[Win 3]_Lotteria_Dec.VT_VT" xr:uid="{00000000-0004-0000-0800-00001D130000}"/>
    <hyperlink ref="OA33" location="null!466:466" display="[PLF CP]_SPXI_Jan_Whitelist User_x000a_[Exclude NU][PLF CP]_15.1_Đặt Nhóm Chung Vui Giảm Thêm 25.000Đ" xr:uid="{00000000-0004-0000-0800-00001E130000}"/>
    <hyperlink ref="OH33" location="null!466:466" display="[PLF CP]_SPXI_Jan_Whitelist User_x000a_[Exclude NU][PLF CP]_WC_Tiệc cuối tuần, giảm tưng bừng 105.000Đ" xr:uid="{00000000-0004-0000-0800-00001F130000}"/>
    <hyperlink ref="OO33" location="null!466:466" display="[PLF CP]_SPXI_Jan_Whitelist User_x000a_[Exclude NU] [PLF CP]_OB_Vạn Món Giá Hời, Mời Deal Giảm 50.000Đ" xr:uid="{00000000-0004-0000-0800-000020130000}"/>
    <hyperlink ref="OU33" location="null!467:468" display="[Whitelisted User]_[PLF CP]_SPay Later_Jan_x000a_[Exclude NU][PLF CP]_Thematic_Cuối Năm Ăn Ngon Chỉ 0Đ" xr:uid="{00000000-0004-0000-0800-000021130000}"/>
    <hyperlink ref="PB33" location="null!2587:2587" display="[VIP]_The Coffee House_NW 4-6.2 251014_The Coffee House_8 cities" xr:uid="{00000000-0004-0000-0800-000022130000}"/>
    <hyperlink ref="PF33" location="null!494:494" display="[PLF CP]_SPXI_Feb_Whitelist User_x000a_[Exclude NU][PLF CP]_Thematic_Tưng Bừng Liên Hoan, Freeship 88.000Đ" xr:uid="{00000000-0004-0000-0800-000023130000}"/>
    <hyperlink ref="PT33" location="null!494:494" display="[PLF CP]_SPXI_Feb_Whitelist User_x000a_[Exclude NU][PLF CP]_3.3_Đặt Nhóm Chung Vui Giảm Tới 105.000Đ" xr:uid="{00000000-0004-0000-0800-000024130000}"/>
    <hyperlink ref="PU33" location="null!2649:2649" display="[Win 2]_Cà Phê Muối Chú Long_24.Feb_260202_Cà Phê Muối Chú Long_16 cities" xr:uid="{00000000-0004-0000-0800-000025130000}"/>
    <hyperlink ref="D34" location="null!65:65" display="[PNS]_VIB_Jan.USAGE_ALL" xr:uid="{00000000-0004-0000-0800-000026130000}"/>
    <hyperlink ref="F34" location="null!71:71" display="[PNS]_BIDV_Jan.CREDIT_ALL" xr:uid="{00000000-0004-0000-0800-000027130000}"/>
    <hyperlink ref="G34" location="null!75:75" display="[PNS]_MB JCB Hi ShopeeFood_Jan.Usage_All" xr:uid="{00000000-0004-0000-0800-000028130000}"/>
    <hyperlink ref="H34" location="null!70:70" display="[PNS]_VPBANK CREDIT_Jan_ALL" xr:uid="{00000000-0004-0000-0800-000029130000}"/>
    <hyperlink ref="I34" location="null!77:77" display="[PNS]_Pepsi FF27_Jan_CT, BH, KH, HP" xr:uid="{00000000-0004-0000-0800-00002A130000}"/>
    <hyperlink ref="K34" location="null!73:73" display="[PNS]_HD SAISON_Jan.MART_ALL" xr:uid="{00000000-0004-0000-0800-00002B130000}"/>
    <hyperlink ref="L34" location="null!68:68" display="T2+T3:_x000a_0-9H: [PLF CP]_15.1_FS_Chớp Deal Đầu Năm, Chỉ 7.000Đ_x000a_9-13H: [PLF CP]_15.1_FS_Chớp Deal Đầu Năm, Chỉ 7.000Đ_x000a_13-16H:[PLF CP]_15.1_FS_Chớp Deal Đầu Năm, Chỉ 7.000Đ_x000a_16-24H:[PLF CP]_15.1_FS_Chớp Deal Đầu Năm, Chỉ 7.000Đ_x000a__x000a_newcities: [PLF CP]_Đặt Quán Quen, Freeship 0Đ" xr:uid="{00000000-0004-0000-0800-00002C130000}"/>
    <hyperlink ref="M34" location="null!69:69" display="[PNS]_NCB_Jan_ALL" xr:uid="{00000000-0004-0000-0800-00002D130000}"/>
    <hyperlink ref="N34" r:id="rId224" location="gid=1252567251&amp;range=25:25" xr:uid="{00000000-0004-0000-0800-00002E130000}"/>
    <hyperlink ref="O34" location="null!64:64" display="[PNS]_OCB_Jan_ALL" xr:uid="{00000000-0004-0000-0800-00002F130000}"/>
    <hyperlink ref="Q34" location="null!68:68" display="[PNS]_TPB JCB Cashback_Jan_ALL" xr:uid="{00000000-0004-0000-0800-000030130000}"/>
    <hyperlink ref="V34" r:id="rId225" location="gid=1252567251&amp;range=25:25" xr:uid="{00000000-0004-0000-0800-000031130000}"/>
    <hyperlink ref="Y34" location="null!68:68" display="T2+T3:_x000a_0-6H:  [PLF CP]_FS_Thứ 4 siêu Flash sale giảm 50%_x000a_6-9H [PLF CP]_FS_Thứ 4 siêu Flash sale chỉ 1.0000Đ_x000a_9-13H:  [PLF CP]_FS_Thứ 4 siêu Flash sale giảm 50%_x000a_13-16H: [PLF CP]_FS_Thứ 4 siêu Flash sale chỉ 1.0000Đ_x000a_16-24H: [PLF CP]_FS_Thứ 4 siêu Flash sale giảm 50%_x000a__x000a_newcities: [PLF CP]_Đặt Quán Quen, Freeship 0Đ" xr:uid="{00000000-0004-0000-0800-000032130000}"/>
    <hyperlink ref="AB34" r:id="rId226" location="gid=1252567251&amp;range=25:25" xr:uid="{00000000-0004-0000-0800-000033130000}"/>
    <hyperlink ref="AC34" location="null!245:245" display="[PNS]_HDBank_Jan.Muadee_ALL" xr:uid="{00000000-0004-0000-0800-000034130000}"/>
    <hyperlink ref="AM34" location="null!262:262" display="[PNS]_Shinhan Finance Mastercard_Feb_ALL" xr:uid="{00000000-0004-0000-0800-000035130000}"/>
    <hyperlink ref="AR34" r:id="rId227" location="gid=1252567251&amp;range=26:26" xr:uid="{00000000-0004-0000-0800-000036130000}"/>
    <hyperlink ref="AS34" location="null!258:258" display="[PNS]_NCB_Feb_ALL" xr:uid="{00000000-0004-0000-0800-000037130000}"/>
    <hyperlink ref="AU34" location="null!257:257" display="[PNS]_TPB JCB Cashback_Feb_ALL" xr:uid="{00000000-0004-0000-0800-000038130000}"/>
    <hyperlink ref="AY34" r:id="rId228" location="gid=1252567251&amp;range=25:25" xr:uid="{00000000-0004-0000-0800-000039130000}"/>
    <hyperlink ref="BA34" location="null!292:292" display="[PNS]_Pepsi FF28_Feb_CT, BH, KH, HP" xr:uid="{00000000-0004-0000-0800-00003A130000}"/>
    <hyperlink ref="BB34" location="null!68:68" display="[PLF CP]_SPFDay_FS_Chớp Deal Giá Hời, Chỉ 1.000Đ_x000a_newcities: [PLF CP]_Đặt Quán Quen, Freeship 0Đ" xr:uid="{00000000-0004-0000-0800-00003B130000}"/>
    <hyperlink ref="BC34" location="null!266:266" display="[PNS]_TCB_Feb.CREDIT_ALL" xr:uid="{00000000-0004-0000-0800-00003C130000}"/>
    <hyperlink ref="BF34" r:id="rId229" location="gid=1252567251&amp;range=26:26" xr:uid="{00000000-0004-0000-0800-00003D130000}"/>
    <hyperlink ref="BG34" location="null!261:261" display="[PNS]_BIDV_Feb.JCB WELLING BEING_ALL" xr:uid="{00000000-0004-0000-0800-00003E130000}"/>
    <hyperlink ref="BH34" location="null!264:264" display="[PNS]_NAM Á BANK_Feb_ALL" xr:uid="{00000000-0004-0000-0800-00003F130000}"/>
    <hyperlink ref="BI34" r:id="rId230" location="gid=1258946380&amp;range=332:332" xr:uid="{00000000-0004-0000-0800-000040130000}"/>
    <hyperlink ref="BJ34" r:id="rId231" location="gid=1258946380&amp;range=332:332" xr:uid="{00000000-0004-0000-0800-000041130000}"/>
    <hyperlink ref="BM34" location="null!408:408" display="[PNS]_BIDV_Mar.CREDIT_ALL" xr:uid="{00000000-0004-0000-0800-000042130000}"/>
    <hyperlink ref="BP34" location="null!404:404" display="[PNS]_HD SAISON_Mar.FOOD_ALL" xr:uid="{00000000-0004-0000-0800-000043130000}"/>
    <hyperlink ref="BQ34" location="null!400:400" display="[PNS]_NAM Á BANK_Mar_ALL" xr:uid="{00000000-0004-0000-0800-000044130000}"/>
    <hyperlink ref="BS34" location="null!403:403" display="[PNS]_HD SAISON_Mar.MART_ALL" xr:uid="{00000000-0004-0000-0800-000045130000}"/>
    <hyperlink ref="BV34" location="null!407:407" display="[PNS]_NCB_Mar_ALL" xr:uid="{00000000-0004-0000-0800-000046130000}"/>
    <hyperlink ref="BX34" location="null!410:410" display="[PNS]_TPB JCB Cashback_Mar_ALL" xr:uid="{00000000-0004-0000-0800-000047130000}"/>
    <hyperlink ref="BZ34" location="null!68:68" display="T2+T3:_x000a_&quot;0-9H [PLF CP]_FS_Thứ 6 siêu Flash sale chỉ 1000Đ_x000a_9-13H: [PLF CP]_FS_Thứ 6 siêu Flash sale chỉ 1000Đ_x000a_13-16H:[PLF CP]_FS_Thứ 6 siêu Flash sale chỉ 1000Đ_x000a_16-24H:[PLF CP]_FS_Thứ 6 siêu Flash sale chỉ 1000Đ&quot;_x000a__x000a_newcities: [PLF CP]_Đặt Quán Quen, Freeship 0Đ" xr:uid="{00000000-0004-0000-0800-000048130000}"/>
    <hyperlink ref="CA34" r:id="rId232" location="gid=1258946380&amp;range=387:387" xr:uid="{00000000-0004-0000-0800-000049130000}"/>
    <hyperlink ref="CC34" location="null!408:408" display="[PNS]_BIDV_Mar.CREDIT_ALL" xr:uid="{00000000-0004-0000-0800-00004A130000}"/>
    <hyperlink ref="CG34" r:id="rId233" location="gid=1258946380&amp;range=387:387" xr:uid="{00000000-0004-0000-0800-00004B130000}"/>
    <hyperlink ref="CU34" location="null!528:528" display="[Alacarte CB]_Homefarm_Apr_CB9_SJBP_HP, BN" xr:uid="{00000000-0004-0000-0800-00004C130000}"/>
    <hyperlink ref="CW34" location="null!528:528" display="[Alacarte CB]_Homefarm_Apr_CB9_SJBP_HP, BN" xr:uid="{00000000-0004-0000-0800-00004D130000}"/>
    <hyperlink ref="CX34" r:id="rId234" location="gid=1252567251&amp;range=151:151" xr:uid="{00000000-0004-0000-0800-00004E130000}"/>
    <hyperlink ref="CY34" location="null!618:618" display="[PNS]_HD SAISON_Apr.FOOD_ALL" xr:uid="{00000000-0004-0000-0800-00004F130000}"/>
    <hyperlink ref="CZ34" location="null!575:575" display="[PNS]_Pepsi FF30_Apr_HP, CT, KH, Hue, BH" xr:uid="{00000000-0004-0000-0800-000050130000}"/>
    <hyperlink ref="DA34" location="null!623:623" display="[PNS]_HOME CREDIT_Apr_ALL" xr:uid="{00000000-0004-0000-0800-000051130000}"/>
    <hyperlink ref="DB34" location="null!621:621" display="[PNS]_NCB_Apr_ALL" xr:uid="{00000000-0004-0000-0800-000052130000}"/>
    <hyperlink ref="DC34" location="null!527:527" display="[Win 4]_Homefarm_Apr_HP, BN" xr:uid="{00000000-0004-0000-0800-000053130000}"/>
    <hyperlink ref="DD34" location="null!527:527" display="[Win 4]_Homefarm_Apr_HP, BN" xr:uid="{00000000-0004-0000-0800-000054130000}"/>
    <hyperlink ref="DE34" r:id="rId235" location="gid=1252567251&amp;range=141:141" xr:uid="{00000000-0004-0000-0800-000055130000}"/>
    <hyperlink ref="DJ34" location="null!574:574" display="[PNS]_Pepsi Baseline_Apr_HP, CT, KH, Hue, BH" xr:uid="{00000000-0004-0000-0800-000056130000}"/>
    <hyperlink ref="DL34" r:id="rId236" location="gid=1252567251&amp;range=141:141" xr:uid="{00000000-0004-0000-0800-000057130000}"/>
    <hyperlink ref="DN34" location="null!691:691" display="[Win 4]_Cà Phê Muối Chú Long_Apr_250403_Cà Phê Muối Chú Long_12 cities" xr:uid="{00000000-0004-0000-0800-000058130000}"/>
    <hyperlink ref="DO34" location="null!691:691" display="[Win 4]_Cà Phê Muối Chú Long_Apr_250403_Cà Phê Muối Chú Long_12 cities" xr:uid="{00000000-0004-0000-0800-000059130000}"/>
    <hyperlink ref="DS34" r:id="rId237" location="gid=1252567251&amp;range=152:152" xr:uid="{00000000-0004-0000-0800-00005A130000}"/>
    <hyperlink ref="DU34" location="null!6:6" display="0 -10H:[PLF CP]_BAU_Ăn sáng ngon rẻ, giảm 20.000Đ_x000a_10-13H: [PLF CP]_BAU_Đặt món ăn trưa, giảm tới 40.000Đ_x000a_13-16H:  [PLF CP]_BAU_Chốt đơn ăn xế, giảm 20.000Đ_x000a_16-24H: [PLF CP]_BAU_Đặt món ăn tối, chỉ từ 40.000Đ" xr:uid="{00000000-0004-0000-0800-00005B130000}"/>
    <hyperlink ref="DZ34" location="null!829:829" display="[PNS]_TPB JCB CASHBACK_May_ALL" xr:uid="{00000000-0004-0000-0800-00005C130000}"/>
    <hyperlink ref="EE34" location="null!833:833" display="[PNS]_HD SAISON_May.FOOD_ALL" xr:uid="{00000000-0004-0000-0800-00005D130000}"/>
    <hyperlink ref="EF34" location="null!860:860" display="[Win 4]_Cơm Thố Anh Nguyễn_May_250421_Cơm Thố Anh Nguyễn_13 cities" xr:uid="{00000000-0004-0000-0800-00005E130000}"/>
    <hyperlink ref="EG34" location="null!860:860" display="[Win 4]_Cơm Thố Anh Nguyễn_May_250421_Cơm Thố Anh Nguyễn_13 cities" xr:uid="{00000000-0004-0000-0800-00005F130000}"/>
    <hyperlink ref="EH34" r:id="rId238" location="gid=1252567251&amp;range=191:191" xr:uid="{00000000-0004-0000-0800-000060130000}"/>
    <hyperlink ref="EI34" location="null!831:831" display="[PNS]_VPBANK CREDIT_May_ALL" xr:uid="{00000000-0004-0000-0800-000061130000}"/>
    <hyperlink ref="EL34" location="null!805:805" display="[PNS]_Pepsi FF31_May_CT, KH, BH, HP, Hue" xr:uid="{00000000-0004-0000-0800-000062130000}"/>
    <hyperlink ref="EM34" location="null!754:754" display="[Alacarte CB]_HomeFarm_May_CB9_SJBP_HP, BN" xr:uid="{00000000-0004-0000-0800-000063130000}"/>
    <hyperlink ref="EN34" location="null!754:754" display="[Alacarte CB]_HomeFarm_May_CB9_SJBP_HP, BN" xr:uid="{00000000-0004-0000-0800-000064130000}"/>
    <hyperlink ref="EO34" r:id="rId239" location="gid=1252567251&amp;range=192:192" xr:uid="{00000000-0004-0000-0800-000065130000}"/>
    <hyperlink ref="ER34" location="null!870:870" display="[Win 4]_Cà Phê Muối Chú Long_May_250403_Cà Phê Muối Chú Long_12 cities" xr:uid="{00000000-0004-0000-0800-000066130000}"/>
    <hyperlink ref="ES34" location="null!870:870" display="[Win 4]_Cà Phê Muối Chú Long_May_250403_Cà Phê Muối Chú Long_12 cities" xr:uid="{00000000-0004-0000-0800-000067130000}"/>
    <hyperlink ref="ET34" location="null!827:827" display="[PNS]_BIDV_May.DEBIT_ALL" xr:uid="{00000000-0004-0000-0800-000068130000}"/>
    <hyperlink ref="EU34" location="null!804:804" display="[PNS]_Pepsi Baseline_May_CT, KH, BH, HP, Hue" xr:uid="{00000000-0004-0000-0800-000069130000}"/>
    <hyperlink ref="EV34" r:id="rId240" location="gid=1252567251&amp;range=191:191" xr:uid="{00000000-0004-0000-0800-00006A130000}"/>
    <hyperlink ref="EY34" location="null!893:893" display="[Win 4]_Lotteria_May_250424_Lotteria DI_32 cities" xr:uid="{00000000-0004-0000-0800-00006B130000}"/>
    <hyperlink ref="EZ34" location="null!893:893" display="[Win 4]_Lotteria_May_250424_Lotteria DI_32 cities" xr:uid="{00000000-0004-0000-0800-00006C130000}"/>
    <hyperlink ref="FD34" r:id="rId241" location="gid=1252567251&amp;range=253:253" xr:uid="{00000000-0004-0000-0800-00006D130000}"/>
    <hyperlink ref="FE34" location="null!1027:1027" display="[Win 4]_Cơm Thố Anh Nguyễn_Jun_250421_Cơm Thố Anh Nguyễn_13 cities" xr:uid="{00000000-0004-0000-0800-00006E130000}"/>
    <hyperlink ref="FF34" location="null!1027:1027" display="[Win 4]_Cơm Thố Anh Nguyễn_Jun_250421_Cơm Thố Anh Nguyễn_13 cities" xr:uid="{00000000-0004-0000-0800-00006F130000}"/>
    <hyperlink ref="FJ34" location="null!119:119" display="[SJBP]__Brand 50% 241231_All OTH 2025_36 cities_x000a_" xr:uid="{00000000-0004-0000-0800-000070130000}"/>
    <hyperlink ref="FK34" r:id="rId242" location="gid=1252567251&amp;range=247:247" xr:uid="{00000000-0004-0000-0800-000071130000}"/>
    <hyperlink ref="FL34" location="null!1026:1026" display="[PNS]_Pepsi FF32_Jun_CT, KH, BH, HP, Hue" xr:uid="{00000000-0004-0000-0800-000072130000}"/>
    <hyperlink ref="FM34" location="null!1055:1055" display="[PNS]_NCB_Jun_ALL" xr:uid="{00000000-0004-0000-0800-000073130000}"/>
    <hyperlink ref="FO34" location="null!1047:1047" display="[Win 4]_Lotteria_Jun_250424_Lotteria DI_32 cities" xr:uid="{00000000-0004-0000-0800-000074130000}"/>
    <hyperlink ref="FP34" location="null!1054:1054" display="[PNS]_VPBANK CREDIT_Jun_ALL" xr:uid="{00000000-0004-0000-0800-000075130000}"/>
    <hyperlink ref="FR34" location="null!1056:1056" display="[PNS]_TPB JCB CASHBACK_Jun.15_ALL" xr:uid="{00000000-0004-0000-0800-000076130000}"/>
    <hyperlink ref="FV34" location="null!1047:1047" display="[Win 4]_Lotteria_Jun_250424_Lotteria DI_32 cities" xr:uid="{00000000-0004-0000-0800-000077130000}"/>
    <hyperlink ref="FY34" r:id="rId243" location="gid=1252567251&amp;range=247:247" xr:uid="{00000000-0004-0000-0800-000078130000}"/>
    <hyperlink ref="GD34" location="null!1047:1047" display="[Win 4]_Lotteria_Jun_250424_Lotteria DI_32 cities" xr:uid="{00000000-0004-0000-0800-000079130000}"/>
    <hyperlink ref="GE34" location="null!1025:1025" display="[PNS]_Pepsi Baseline_Jun_CT, KH, BH, HP, Hue" xr:uid="{00000000-0004-0000-0800-00007A130000}"/>
    <hyperlink ref="GF34" r:id="rId244" location="gid=1252567251&amp;range=262:262" xr:uid="{00000000-0004-0000-0800-00007B130000}"/>
    <hyperlink ref="GR34" location="null!1198:1198" display="[PNS]_Pepsi FF33_Jul_CT, KH, BH, HP, Hue" xr:uid="{00000000-0004-0000-0800-00007C130000}"/>
    <hyperlink ref="GX34" location="null!1208:1208" display="[PNS]_TPB JCB CASHBACK_Jul_ALL" xr:uid="{00000000-0004-0000-0800-00007D130000}"/>
    <hyperlink ref="GY34" location="null!1325:1325" display="[PNS]_BVBANK_Jul_ALL" xr:uid="{00000000-0004-0000-0800-00007E130000}"/>
    <hyperlink ref="GZ34" location="null!1210:1210" display="[PNS]_VPBANK CREDIT_Jul_ALL" xr:uid="{00000000-0004-0000-0800-00007F130000}"/>
    <hyperlink ref="HA34" location="null!1197:1197" display="[PNS]_Pepsi Baseline_Jul_CT, KH, BH, HP, Hue" xr:uid="{00000000-0004-0000-0800-000080130000}"/>
    <hyperlink ref="HD34" location="null!1213:1213" display="[PNS]_BIDV_Jul. JCB WELL BEING _ALL" xr:uid="{00000000-0004-0000-0800-000081130000}"/>
    <hyperlink ref="HE34" location="null!1169:1169" display="[SJBP]_Brand_Food_BAU 250424_Lotteria DI_32 cities" xr:uid="{00000000-0004-0000-0800-000082130000}"/>
    <hyperlink ref="HG34" location="null!1258:1258" display="[SJBP]_The Coffee House_WC_Fri 241231_The Coffee House_7 cities" xr:uid="{00000000-0004-0000-0800-000083130000}"/>
    <hyperlink ref="HI34" location="null!1216:1216" display="[PNS]_HDBank_Jul.MUADEE_ALL" xr:uid="{00000000-0004-0000-0800-000084130000}"/>
    <hyperlink ref="HK34" location="null!1212:1212" display="[PNS]_Shinhan Finance Mastercard_Jul.29_ALL" xr:uid="{00000000-0004-0000-0800-000085130000}"/>
    <hyperlink ref="HL34" location="null!1133:1133" display="[JBP]_KATINAT Coffee &amp; Tea House_Merch 250119_Katinat Saigon Kafe_11 cities" xr:uid="{00000000-0004-0000-0800-000086130000}"/>
    <hyperlink ref="HM34" location="null!1211:1211" display="[PNS]_NCB_Jul_ALL" xr:uid="{00000000-0004-0000-0800-000087130000}"/>
    <hyperlink ref="HO34" location="null!1440:1440" display="[PNS]_FE CREDIT_Aug_ALL" xr:uid="{00000000-0004-0000-0800-000088130000}"/>
    <hyperlink ref="HR34" location="null!1439:1439" display="[PNS]_OCB_Aug_ALL" xr:uid="{00000000-0004-0000-0800-000089130000}"/>
    <hyperlink ref="HU34" location="null!1435:1435" display="[PNS]_MB JCB Hi ShopeeFood_Aug_ALL" xr:uid="{00000000-0004-0000-0800-00008A130000}"/>
    <hyperlink ref="HW34" r:id="rId245" location="gid=1258946380&amp;range=1382:1382" xr:uid="{00000000-0004-0000-0800-00008B130000}"/>
    <hyperlink ref="HY34" location="null!1446:1446" display="[PNS]_TPB JCB CASHBACK_Aug_ALL" xr:uid="{00000000-0004-0000-0800-00008C130000}"/>
    <hyperlink ref="HZ34" location="null!1524:1524" display="[Alacarte]_K-FOOD_Aug_BD, HP, CT, BH, VT" xr:uid="{00000000-0004-0000-0800-00008D130000}"/>
    <hyperlink ref="IA34" location="null!1445:1445" display="[PNS]_NCB_Aug_ALL" xr:uid="{00000000-0004-0000-0800-00008E130000}"/>
    <hyperlink ref="IB34" r:id="rId246" location="gid=1258946380&amp;range=1383:1383" xr:uid="{00000000-0004-0000-0800-00008F130000}"/>
    <hyperlink ref="IC34" location="null!1516:1516" display="[SJBP]_Cơm Thố Anh Nguyễn_Aug 250718_Cơm Thố Anh Nguyễn_11 cities" xr:uid="{00000000-0004-0000-0800-000090130000}"/>
    <hyperlink ref="ID34" location="null!1444:1444" display="[PNS]_HDBank_Aug.MUADEE_ALL" xr:uid="{00000000-0004-0000-0800-000091130000}"/>
    <hyperlink ref="IF34" location="null!1526:1526" display="[PNS]_VPBANK JCB_Aug.VISA Usage_ALL" xr:uid="{00000000-0004-0000-0800-000092130000}"/>
    <hyperlink ref="IN34" location="null!1442:1442" display="[PNS]_BIDV_Aug.JCB WELL BEING _ALL" xr:uid="{00000000-0004-0000-0800-000093130000}"/>
    <hyperlink ref="IO34" location="null!1441:1441" display="[PNS]_VPBANK JCB_Aug.CAKE_ALL" xr:uid="{00000000-0004-0000-0800-000094130000}"/>
    <hyperlink ref="IZ34" r:id="rId247" location="gid=1252567251&amp;range=453:453" xr:uid="{00000000-0004-0000-0800-000095130000}"/>
    <hyperlink ref="JA34" r:id="rId248" location="gid=1252567251&amp;range=425:425" xr:uid="{00000000-0004-0000-0800-000096130000}"/>
    <hyperlink ref="JF34" location="null!1590:1590" display="[PNS]_Pepsi Baseline_Sep_CT, KH, BH, HP, Hue" xr:uid="{00000000-0004-0000-0800-000097130000}"/>
    <hyperlink ref="JG34" location="null!1600:1600" display="[PNS]_NCB_Sep_ALL" xr:uid="{00000000-0004-0000-0800-000098130000}"/>
    <hyperlink ref="JH34" r:id="rId249" location="gid=1252567251&amp;range=425:425" xr:uid="{00000000-0004-0000-0800-000099130000}"/>
    <hyperlink ref="JJ34" location="null!1598:1598" display="[PNS]_BIDV_Sep.WELL BEING_ALL" xr:uid="{00000000-0004-0000-0800-00009A130000}"/>
    <hyperlink ref="JL34" location="null!1599:1599" display="[PNS]_HDBank_Sep.MUADEE_ALL" xr:uid="{00000000-0004-0000-0800-00009B130000}"/>
    <hyperlink ref="JM34" location="null!1601:1601" display="[PNS]_TPB JCB CASHBACK_Sep_ALL" xr:uid="{00000000-0004-0000-0800-00009C130000}"/>
    <hyperlink ref="JN34" r:id="rId250" location="gid=1252567251&amp;range=425:425" xr:uid="{00000000-0004-0000-0800-00009D130000}"/>
    <hyperlink ref="JO34" r:id="rId251" location="gid=1252567251&amp;range=426:426" xr:uid="{00000000-0004-0000-0800-00009E130000}"/>
    <hyperlink ref="JU34" r:id="rId252" location="gid=1252567251&amp;range=451:451" xr:uid="{00000000-0004-0000-0800-00009F130000}"/>
    <hyperlink ref="JV34" r:id="rId253" location="gid=1252567251&amp;range=425:425" xr:uid="{00000000-0004-0000-0800-0000A0130000}"/>
    <hyperlink ref="KC34" r:id="rId254" location="gid=1252567251&amp;range=510:510" xr:uid="{00000000-0004-0000-0800-0000A1130000}"/>
    <hyperlink ref="KD34" r:id="rId255" location="gid=1252567251&amp;range=511:511" xr:uid="{00000000-0004-0000-0800-0000A2130000}"/>
    <hyperlink ref="KG34" location="null!1769:1769" display="[PNS]_NCB_Oct_ALL" xr:uid="{00000000-0004-0000-0800-0000A3130000}"/>
    <hyperlink ref="KH34" location="null!367:367" display="[PLF CP]_SPXI_Oct_Whitelist User_x000a_[Exclude NU][PLF CP]_10.10_Tung Deal Toàn Sàn, Freeship 0Đ" xr:uid="{00000000-0004-0000-0800-0000A4130000}"/>
    <hyperlink ref="KJ34" r:id="rId256" location="gid=1252567251&amp;range=486:486" xr:uid="{00000000-0004-0000-0800-0000A5130000}"/>
    <hyperlink ref="KK34" location="null!1840:1840" display="[PNS]_Pepsi FF36_Oct_CT, KH, BH, HP, Hue, BD" xr:uid="{00000000-0004-0000-0800-0000A6130000}"/>
    <hyperlink ref="KL34" location="null!1865:1865" display="[SJBP]_Starbucks Coffee_WC Mon PNS 250822_Starbucks Coffee_13 cities" xr:uid="{00000000-0004-0000-0800-0000A7130000}"/>
    <hyperlink ref="KO34" location="null!1768:1768" display="[PNS]_BIDV_Oct.JCB_ALL" xr:uid="{00000000-0004-0000-0800-0000A8130000}"/>
    <hyperlink ref="KP34" location="null!367:367" display="[PLF CP]_SPXI_Oct_Whitelist User_x000a_[PLF CP]_Thematic_Mừng Ngày Chị Em, Giảm tới 50%" xr:uid="{00000000-0004-0000-0800-0000A9130000}"/>
    <hyperlink ref="KQ34" r:id="rId257" location="gid=1252567251&amp;range=487:487" xr:uid="{00000000-0004-0000-0800-0000AA130000}"/>
    <hyperlink ref="KR34" location="null!1919:1919" display="[PNS]_Pepsi - KFC_Oct_241231_Gà Rán KFC_25 cities" xr:uid="{00000000-0004-0000-0800-0000AB130000}"/>
    <hyperlink ref="KW34" location="null!1923:1923" display="[Win 4]_Co.op Food_Oct_SJBP_CT" xr:uid="{00000000-0004-0000-0800-0000AC130000}"/>
    <hyperlink ref="KX34" r:id="rId258" location="gid=1252567251&amp;range=486:486" xr:uid="{00000000-0004-0000-0800-0000AD130000}"/>
    <hyperlink ref="KY34" location="null!1923:1923" display="[Win 4]_Co.op Food_Oct_SJBP_CT" xr:uid="{00000000-0004-0000-0800-0000AE130000}"/>
    <hyperlink ref="LA34" location="null!1770:1770" display="[PNS]_TPBank_Oct.JCB_ALL" xr:uid="{00000000-0004-0000-0800-0000AF130000}"/>
    <hyperlink ref="LF34" r:id="rId259" location="gid=1252567251&amp;range=572:572" xr:uid="{00000000-0004-0000-0800-0000B0130000}"/>
    <hyperlink ref="LG34" r:id="rId260" location="gid=1252567251&amp;range=573:573" xr:uid="{00000000-0004-0000-0800-0000B1130000}"/>
    <hyperlink ref="LM34" location="null!1991:1991" display="[PNS]_NCB_Nov_ALL" xr:uid="{00000000-0004-0000-0800-0000B2130000}"/>
    <hyperlink ref="LN34" r:id="rId261" location="gid=1252567251&amp;range=572:572" xr:uid="{00000000-0004-0000-0800-0000B3130000}"/>
    <hyperlink ref="LO34" location="null!1922:1922" display="[PNS]_Pepsi - Jollibee_Nov_20250306_Jollibee_33 cities_x000a_[Exclude NU][PLF CP]_WC_Đầu Tuần Đặt Món, Ship Chỉ 12.000Đ_x000a_[Exclude NU][PLF CP]_11.11_Vạn Deal Bùng Nổ, Giảm 88.000Đ" xr:uid="{00000000-0004-0000-0800-0000B4130000}"/>
    <hyperlink ref="LT34" r:id="rId262" location="gid=1252567251&amp;range=578:578" xr:uid="{00000000-0004-0000-0800-0000B5130000}"/>
    <hyperlink ref="LU34" location="null!1990:1990" display="[PNS]_BIDV_Nov.JCB_ALL" xr:uid="{00000000-0004-0000-0800-0000B6130000}"/>
    <hyperlink ref="MA34" r:id="rId263" location="gid=1252567251&amp;range=552:552" xr:uid="{00000000-0004-0000-0800-0000B7130000}"/>
    <hyperlink ref="MB34" r:id="rId264" location="gid=1252567251&amp;range=551:551" xr:uid="{00000000-0004-0000-0800-0000B8130000}"/>
    <hyperlink ref="MF34" r:id="rId265" location="gid=1258946380&amp;range=2114:2114" xr:uid="{00000000-0004-0000-0800-0000B9130000}"/>
    <hyperlink ref="MG34" location="null!1992:1992" display="[PNS]_TPBank_Nov.JCB_ALL" xr:uid="{00000000-0004-0000-0800-0000BA130000}"/>
    <hyperlink ref="MH34" r:id="rId266" location="gid=1252567251&amp;range=551:551" xr:uid="{00000000-0004-0000-0800-0000BB130000}"/>
    <hyperlink ref="MI34" r:id="rId267" location="gid=1252567251&amp;range=552:552" xr:uid="{00000000-0004-0000-0800-0000BC130000}"/>
    <hyperlink ref="MN34" location="null!438:438" display="[PLF CP]_SPXI_Dec_Whitelist User_x000a_[Exclude NU][PLF CP]_12.12_Siêu Đại Tiệc Món Ngon, Chỉ 0Đ" xr:uid="{00000000-0004-0000-0800-0000BD130000}"/>
    <hyperlink ref="MO34" location="null!2196:2196" display="[Win 4]_McDonald's_Dec_251025_McDonald's_7 cities" xr:uid="{00000000-0004-0000-0800-0000BE130000}"/>
    <hyperlink ref="MP34" location="null!2196:2196" display="[Win 4]_McDonald's_Dec_251025_McDonald's_7 cities" xr:uid="{00000000-0004-0000-0800-0000BF130000}"/>
    <hyperlink ref="MT34" location="null!2273:2273" display="[PNS]_VPBANK JCB_Dec.CAKE BY_ALL" xr:uid="{00000000-0004-0000-0800-0000C0130000}"/>
    <hyperlink ref="MY34" location="null!2274:2274" display="[PNS]_BIDV_Dec.JCB_ALL" xr:uid="{00000000-0004-0000-0800-0000C1130000}"/>
    <hyperlink ref="MZ34" location="null!2328:2328" display="[Win 4]_Lotteria_Dec.VT_VT" xr:uid="{00000000-0004-0000-0800-0000C2130000}"/>
    <hyperlink ref="NA34" location="null!2305:2305" display="[PNS]_Pepsi - Lotteria_Dec_BH, CT, HP, Hue, KH, BD" xr:uid="{00000000-0004-0000-0800-0000C3130000}"/>
    <hyperlink ref="NB34" location="null!2328:2328" display="[Win 4]_Lotteria_Dec.VT_VT" xr:uid="{00000000-0004-0000-0800-0000C4130000}"/>
    <hyperlink ref="NG34" location="null!2276:2276" display="[PNS]_TPBank_Dec.JCB_ALL" xr:uid="{00000000-0004-0000-0800-0000C5130000}"/>
    <hyperlink ref="NM34" location="null!2256:2256" display="[Win 4]_Lotteria_Dec_Lotteria DI_32 cities" xr:uid="{00000000-0004-0000-0800-0000C6130000}"/>
    <hyperlink ref="NN34" location="null!2256:2256" display="[Win 4]_Lotteria_Dec_Lotteria DI_32 cities" xr:uid="{00000000-0004-0000-0800-0000C7130000}"/>
    <hyperlink ref="NO34" location="null!2233:2233" display="[Alacarte]_Trà Sữa May Cha_Dec_BD" xr:uid="{00000000-0004-0000-0800-0000C8130000}"/>
    <hyperlink ref="NS34" location="null!2418:2418" display="[PNS]_LPBANK_Jan_ALL" xr:uid="{00000000-0004-0000-0800-0000C9130000}"/>
    <hyperlink ref="NT34" location="null!466:466" display="SPXI_x000a_[Exclude NU][PLF CP]_WC_Quán Hot Gần Xa, Freeship 60.000Đ" xr:uid="{00000000-0004-0000-0800-0000CA130000}"/>
    <hyperlink ref="NU34" location="null!2419:2419" display="[PNS]_MB JCB Hi ShopeeFood_Jan.26_ALL" xr:uid="{00000000-0004-0000-0800-0000CB130000}"/>
    <hyperlink ref="NX34" location="null!2414:2414" display="[PNS]_HD SAISON_Jan.NGÀY 8_ALL" xr:uid="{00000000-0004-0000-0800-0000CC130000}"/>
    <hyperlink ref="NZ34" r:id="rId268" location="gid=1252567251&amp;range=663:663" xr:uid="{00000000-0004-0000-0800-0000CD130000}"/>
    <hyperlink ref="OA34" r:id="rId269" location="gid=1252567251&amp;range=662:662" xr:uid="{00000000-0004-0000-0800-0000CE130000}"/>
    <hyperlink ref="OB34" location="null!2417:2417" display="[PNS]_AGRIBANK_Jan_ALL" xr:uid="{00000000-0004-0000-0800-0000CF130000}"/>
    <hyperlink ref="OC34" location="null!2380:2380" display="[PNS]_Pepsi FF38_Jan.26_BH, KH, CT, HP, Huế, BD" xr:uid="{00000000-0004-0000-0800-0000D0130000}"/>
    <hyperlink ref="OF34" location="null!2415:2415" display="[PNS]_HD SAISON_Jan.FOOD.26_ALL" xr:uid="{00000000-0004-0000-0800-0000D1130000}"/>
    <hyperlink ref="OG34" r:id="rId270" location="gid=1252567251&amp;range=662:662" xr:uid="{00000000-0004-0000-0800-0000D2130000}"/>
    <hyperlink ref="OH34" location="null!2421:2421" display="[PNS]_BIDV_Jan.JCB_ALL" xr:uid="{00000000-0004-0000-0800-0000D3130000}"/>
    <hyperlink ref="OL34" location="null!2420:2420" display="[PNS]_TPBank_Jan_ALL" xr:uid="{00000000-0004-0000-0800-0000D4130000}"/>
    <hyperlink ref="OM34" location="null!2379:2379" display="[PNS]_Pepsi Baseline_Jan.26_BH, KH, CT, HP, Huế, BD" xr:uid="{00000000-0004-0000-0800-0000D5130000}"/>
    <hyperlink ref="ON34" r:id="rId271" location="gid=1252567251&amp;range=663:663" xr:uid="{00000000-0004-0000-0800-0000D6130000}"/>
    <hyperlink ref="OO34" r:id="rId272" location="gid=1252567251&amp;range=662:662" xr:uid="{00000000-0004-0000-0800-0000D7130000}"/>
    <hyperlink ref="OU34" r:id="rId273" location="gid=1252567251&amp;range=662:662" xr:uid="{00000000-0004-0000-0800-0000D8130000}"/>
    <hyperlink ref="OW34" r:id="rId274" location="gid=1252567251&amp;range=663:663" xr:uid="{00000000-0004-0000-0800-0000D9130000}"/>
    <hyperlink ref="OY34" location="null!2543:2543" display="[PNS]_LPBANK_Feb_ALL" xr:uid="{00000000-0004-0000-0800-0000DA130000}"/>
    <hyperlink ref="PB34" location="null!2527:2527" display="[PNS]_Pepsi Baseline_Feb_BH, KH, CT, HP, Huế, BD" xr:uid="{00000000-0004-0000-0800-0000DB130000}"/>
    <hyperlink ref="PC34" r:id="rId275" location="gid=1252567251&amp;range=674:674" xr:uid="{00000000-0004-0000-0800-0000DC130000}"/>
    <hyperlink ref="PD34" r:id="rId276" location="gid=1252567251&amp;range=673:673" xr:uid="{00000000-0004-0000-0800-0000DD130000}"/>
    <hyperlink ref="PF34" location="null!2542:2542" display="[PNS]_AGRIBANK_Feb_ALL" xr:uid="{00000000-0004-0000-0800-0000DE130000}"/>
    <hyperlink ref="PI34" location="null!2544:2544" display="[PNS]_MB JCB Hi ShopeeFood_Feb.26_ALL" xr:uid="{00000000-0004-0000-0800-0000DF130000}"/>
    <hyperlink ref="PJ34" r:id="rId277" location="gid=1252567251&amp;range=676:676" xr:uid="{00000000-0004-0000-0800-0000E0130000}"/>
    <hyperlink ref="PK34" r:id="rId278" location="gid=1252567251&amp;range=644:644" xr:uid="{00000000-0004-0000-0800-0000E1130000}"/>
    <hyperlink ref="PQ34" r:id="rId279" location="gid=1252567251&amp;range=676:676" xr:uid="{00000000-0004-0000-0800-0000E2130000}"/>
    <hyperlink ref="PR34" r:id="rId280" location="gid=1252567251&amp;range=644:644" xr:uid="{00000000-0004-0000-0800-0000E3130000}"/>
    <hyperlink ref="PW34" location="null!2538:2538" display="[PNS]_TPB JCB Cashback_Feb.26_ALL" xr:uid="{00000000-0004-0000-0800-0000E4130000}"/>
    <hyperlink ref="PX34" r:id="rId281" location="gid=1252567251&amp;range=663:663" xr:uid="{00000000-0004-0000-0800-0000E5130000}"/>
    <hyperlink ref="G35" r:id="rId282" location="gid=1252567251&amp;range=26:26" xr:uid="{00000000-0004-0000-0800-0000E6130000}"/>
    <hyperlink ref="H35" r:id="rId283" location="gid=1252567251&amp;range=25:25" xr:uid="{00000000-0004-0000-0800-0000E7130000}"/>
    <hyperlink ref="I35" location="null!68:68" display="T2+T3:_x000a_0-9H:[PLF CP]_FS_Thứ 2 siêu Flash sale chỉ 1đ_x000a_9-13H: [PLF CP]_FS_Thứ 2 siêu Flash sale chỉ 1đ_x000a_13-16H: [PLF CP]_FS_Thứ 2 siêu Flash sale chỉ 1đ_x000a_16-24H: [PLF CP]_FS_Thứ 2 siêu Flash sale chỉ 1đ_x000a__x000a_newcities: [PLF CP]_Đặt Quán Quen, Freeship 0Đ" xr:uid="{00000000-0004-0000-0800-0000E8130000}"/>
    <hyperlink ref="M35" location="null!77:77" display="[PNS]_Pepsi FF27_Jan_CT, BH, KH, HP" xr:uid="{00000000-0004-0000-0800-0000E9130000}"/>
    <hyperlink ref="O35" r:id="rId284" location="gid=1252567251&amp;range=26:26" xr:uid="{00000000-0004-0000-0800-0000EA130000}"/>
    <hyperlink ref="U35" r:id="rId285" location="gid=1252567251&amp;range=26:26" xr:uid="{00000000-0004-0000-0800-0000EB130000}"/>
    <hyperlink ref="Z35" location="null!91:91" display="[PLF CP]_YEP_Mâm Cỗ Đón Tết, Rước Lộc Về Nhà_x000a__x000a_[PLF CP_add]_Coke_KV Chính Vạn Deal Sum Vầy" xr:uid="{00000000-0004-0000-0800-0000EC130000}"/>
    <hyperlink ref="AA35" location="null!91:91" display="[PLF CP]_YEP_Mâm Cỗ Đón Tết, Rước Lộc Về Nhà_x000a__x000a_[PLF CP_add]_Coke_KV Chính Vạn Deal Sum Vầy" xr:uid="{00000000-0004-0000-0800-0000ED130000}"/>
    <hyperlink ref="AC35" r:id="rId286" location="gid=1252567251&amp;range=26:26" xr:uid="{00000000-0004-0000-0800-0000EE130000}"/>
    <hyperlink ref="AQ35" r:id="rId287" location="gid=1252567251&amp;range=25:25" xr:uid="{00000000-0004-0000-0800-0000EF130000}"/>
    <hyperlink ref="AX35" r:id="rId288" location="gid=1252567251&amp;range=33:33" xr:uid="{00000000-0004-0000-0800-0000F0130000}"/>
    <hyperlink ref="AY35" location="null!265:265" display="[PNS]_TCB_Feb.DEBIT_ALL" xr:uid="{00000000-0004-0000-0800-0000F1130000}"/>
    <hyperlink ref="BE35" r:id="rId289" location="gid=1252567251&amp;range=25:25" xr:uid="{00000000-0004-0000-0800-0000F2130000}"/>
    <hyperlink ref="BM35" r:id="rId290" location="gid=1252567251&amp;range=94:94" xr:uid="{00000000-0004-0000-0800-0000F3130000}"/>
    <hyperlink ref="BN35" r:id="rId291" location="gid=1252567251&amp;range=95:95" xr:uid="{00000000-0004-0000-0800-0000F4130000}"/>
    <hyperlink ref="BU35" r:id="rId292" location="gid=1252567251&amp;range=88:88" xr:uid="{00000000-0004-0000-0800-0000F5130000}"/>
    <hyperlink ref="CA35" r:id="rId293" location="gid=1252567251&amp;range=99:99" xr:uid="{00000000-0004-0000-0800-0000F6130000}"/>
    <hyperlink ref="CB35" r:id="rId294" location="gid=1252567251&amp;range=89:89" xr:uid="{00000000-0004-0000-0800-0000F7130000}"/>
    <hyperlink ref="CH35" r:id="rId295" location="gid=1252567251&amp;range=100:100" xr:uid="{00000000-0004-0000-0800-0000F8130000}"/>
    <hyperlink ref="CI35" r:id="rId296" location="gid=1252567251&amp;range=100:100" xr:uid="{00000000-0004-0000-0800-0000F9130000}"/>
    <hyperlink ref="CO35" r:id="rId297" location="gid=1252567251&amp;range=101:101" xr:uid="{00000000-0004-0000-0800-0000FA130000}"/>
    <hyperlink ref="CP35" r:id="rId298" location="gid=1252567251&amp;range=89:89" xr:uid="{00000000-0004-0000-0800-0000FB130000}"/>
    <hyperlink ref="CW35" r:id="rId299" location="gid=1252567251&amp;range=151:151" xr:uid="{00000000-0004-0000-0800-0000FC130000}"/>
    <hyperlink ref="CX35" location="null!528:528" display="[Alacarte CB]_Homefarm_Apr_CB9_SJBP_HP, BN" xr:uid="{00000000-0004-0000-0800-0000FD130000}"/>
    <hyperlink ref="DC35" location="null!575:575" display="[PNS]_Pepsi FF30_Apr_HP, CT, KH, Hue, BH" xr:uid="{00000000-0004-0000-0800-0000FE130000}"/>
    <hyperlink ref="DD35" r:id="rId300" location="gid=1252567251&amp;range=150:150" xr:uid="{00000000-0004-0000-0800-0000FF130000}"/>
    <hyperlink ref="DE35" location="null!624:624" display="[PNS]_BIDV_Apr.DEBIT_ALL" xr:uid="{00000000-0004-0000-0800-000000140000}"/>
    <hyperlink ref="DJ35" location="null!68:68" display="T2+T3:_x000a_&quot;0-9H [PLF CP]_FS_Thứ 6 siêu Flash sale chỉ 1000Đ_x000a_9-13H: [PLF CP]_FS_Thứ 6 siêu Flash sale chỉ 1000Đ_x000a_13-16H:[PLF CP]_FS_Thứ 6 siêu Flash sale chỉ 1000Đ_x000a_16-24H:[PLF CP]_FS_Thứ 6 siêu Flash sale chỉ 1000Đ&quot;_x000a__x000a_newcities: [PLF CP]_Đặt Quán Quen, Freeship 0Đ" xr:uid="{00000000-0004-0000-0800-000001140000}"/>
    <hyperlink ref="DL35" location="null!574:574" display="[PNS]_Pepsi Baseline_Apr_HP, CT, KH, Hue, BH" xr:uid="{00000000-0004-0000-0800-000002140000}"/>
    <hyperlink ref="DR35" r:id="rId301" location="gid=1252567251&amp;range=152:152" xr:uid="{00000000-0004-0000-0800-000003140000}"/>
    <hyperlink ref="DZ35" r:id="rId302" location="gid=1252567251&amp;range=197:197" xr:uid="{00000000-0004-0000-0800-000004140000}"/>
    <hyperlink ref="EG35" r:id="rId303" location="gid=1252567251&amp;range=192:192" xr:uid="{00000000-0004-0000-0800-000005140000}"/>
    <hyperlink ref="EM35" location="null!805:805" display="[PNS]_Pepsi FF31_May_CT, KH, BH, HP, Hue" xr:uid="{00000000-0004-0000-0800-000006140000}"/>
    <hyperlink ref="EN35" r:id="rId304" location="gid=1252567251&amp;range=207:207" xr:uid="{00000000-0004-0000-0800-000007140000}"/>
    <hyperlink ref="EO35" location="null!754:754" display="[Alacarte CB]_HomeFarm_May_CB9_SJBP_HP, BN" xr:uid="{00000000-0004-0000-0800-000008140000}"/>
    <hyperlink ref="EU35" r:id="rId305" location="gid=1252567251&amp;range=192:192" xr:uid="{00000000-0004-0000-0800-000009140000}"/>
    <hyperlink ref="EV35" location="null!804:804" display="[PNS]_Pepsi Baseline_May_CT, KH, BH, HP, Hue" xr:uid="{00000000-0004-0000-0800-00000A140000}"/>
    <hyperlink ref="FB35" r:id="rId306" location="gid=1252567251&amp;range=191:191" xr:uid="{00000000-0004-0000-0800-00000B140000}"/>
    <hyperlink ref="FF35" location="null!1052:1052" display="[PNS]_TPB JCB CASHBACK_Jun_ALL" xr:uid="{00000000-0004-0000-0800-00000C140000}"/>
    <hyperlink ref="FJ35" r:id="rId307" location="gid=1252567251&amp;range=246:246" xr:uid="{00000000-0004-0000-0800-00000D140000}"/>
    <hyperlink ref="FK35" location="null!1115:1115" display="[Alacarte]_K-FOOD_Jun_All brands_BD, HP, CT, BH, VT" xr:uid="{00000000-0004-0000-0800-00000E140000}"/>
    <hyperlink ref="FL35" location="null!1116:1116" display="[Alacarte]_K-FOOD_Jun_Focused_BD, HP, CT, BN" xr:uid="{00000000-0004-0000-0800-00000F140000}"/>
    <hyperlink ref="FO35" location="null!1115:1115" display="[Alacarte]_K-FOOD_Jun_All brands_BD, HP, CT, BH, VT" xr:uid="{00000000-0004-0000-0800-000010140000}"/>
    <hyperlink ref="FP35" location="null!1116:1116" display="[Alacarte]_K-FOOD_Jun_Focused_BD, HP, CT, BN" xr:uid="{00000000-0004-0000-0800-000011140000}"/>
    <hyperlink ref="FQ35" r:id="rId308" location="gid=1252567251&amp;range=247:247" xr:uid="{00000000-0004-0000-0800-000012140000}"/>
    <hyperlink ref="FY35" location="null!1047:1047" display="[Win 4]_Lotteria_Jun_250424_Lotteria DI_32 cities" xr:uid="{00000000-0004-0000-0800-000013140000}"/>
    <hyperlink ref="GD35" location="null!1050:1050" display="[PNS]_BIDV_Jun.DEBIT_ALL" xr:uid="{00000000-0004-0000-0800-000014140000}"/>
    <hyperlink ref="GE35" r:id="rId309" location="gid=1252567251&amp;range=262:262" xr:uid="{00000000-0004-0000-0800-000015140000}"/>
    <hyperlink ref="GF35" location="null!1057:1057" display="[PNS]_BIDV_Jun.JCB WELL BEING_ALL" xr:uid="{00000000-0004-0000-0800-000016140000}"/>
    <hyperlink ref="GX35" location="null!1251:1251" display="[JBP]_KATINAT Coffee &amp; Tea House_BAU Hibi 250119_Katinat Saigon Kafe_11 cities" xr:uid="{00000000-0004-0000-0800-000017140000}"/>
    <hyperlink ref="HO35" location="null!1402:1402" display="[SJBP]_Starbucks Coffee_WC Fri 250520_Starbucks Coffee_12 cities" xr:uid="{00000000-0004-0000-0800-000018140000}"/>
    <hyperlink ref="JG35" r:id="rId310" location="gid=1252567251&amp;range=426:426" xr:uid="{00000000-0004-0000-0800-000019140000}"/>
    <hyperlink ref="JL35" location="null!1695:1695" display="[Win 4]_Co.op Food_Sep_SJBP_CT" xr:uid="{00000000-0004-0000-0800-00001A140000}"/>
    <hyperlink ref="JM35" location="null!1695:1695" display="[Win 4]_Co.op Food_Sep_SJBP_CT" xr:uid="{00000000-0004-0000-0800-00001B140000}"/>
    <hyperlink ref="KK35" r:id="rId311" location="gid=1252567251&amp;range=487:487" xr:uid="{00000000-0004-0000-0800-00001C140000}"/>
    <hyperlink ref="KR35" r:id="rId312" location="gid=1252567251&amp;range=486:486" xr:uid="{00000000-0004-0000-0800-00001D140000}"/>
    <hyperlink ref="LM35" r:id="rId313" location="gid=1252567251&amp;range=573:573" xr:uid="{00000000-0004-0000-0800-00001E140000}"/>
    <hyperlink ref="LU35" r:id="rId314" location="gid=1252567251&amp;range=575:575" xr:uid="{00000000-0004-0000-0800-00001F140000}"/>
    <hyperlink ref="MA35" r:id="rId315" location="gid=1258946380&amp;range=2096:2096" xr:uid="{00000000-0004-0000-0800-000020140000}"/>
    <hyperlink ref="MB35" r:id="rId316" location="gid=1258946380&amp;range=2096:2096" xr:uid="{00000000-0004-0000-0800-000021140000}"/>
    <hyperlink ref="MG35" location="null!2043:2043" display="[SJBP]_Domino's Pizza_19/11-02/12" xr:uid="{00000000-0004-0000-0800-000022140000}"/>
    <hyperlink ref="MH35" r:id="rId317" location="gid=1258946380&amp;range=2114:2114" xr:uid="{00000000-0004-0000-0800-000023140000}"/>
    <hyperlink ref="MW35" location="null!2303:2303" display="[PNS]_Pepsi - KFC_Dec_BH, CT, HP, Hue, KH, BD" xr:uid="{00000000-0004-0000-0800-000024140000}"/>
    <hyperlink ref="MX35" location="null!2301:2301" display="[PNS]_Pepsi - Pizza Hut_Dec_BH, CT, HP, Hue, KH, BD" xr:uid="{00000000-0004-0000-0800-000025140000}"/>
    <hyperlink ref="MY35" location="null!2302:2302" display="[PNS]_Pepsi - The Pizza Company_Dec_BH, CT, HP, Hue, KH, BD" xr:uid="{00000000-0004-0000-0800-000026140000}"/>
    <hyperlink ref="NA35" location="null!2321:2321" display="[Win 4]_Co.op Food_Dec_SJBP_CT" xr:uid="{00000000-0004-0000-0800-000027140000}"/>
    <hyperlink ref="NB35" location="null!2321:2321" display="[Win 4]_Co.op Food_Dec_SJBP_CT" xr:uid="{00000000-0004-0000-0800-000028140000}"/>
    <hyperlink ref="NN35" location="null!2233:2233" display="[Alacarte]_Trà Sữa May Cha_Dec_BD" xr:uid="{00000000-0004-0000-0800-000029140000}"/>
    <hyperlink ref="NS35" r:id="rId318" location="gid=1252567251&amp;range=662:662" xr:uid="{00000000-0004-0000-0800-00002A140000}"/>
    <hyperlink ref="NT35" r:id="rId319" location="gid=1252567251&amp;range=663:663" xr:uid="{00000000-0004-0000-0800-00002B140000}"/>
    <hyperlink ref="OH35" r:id="rId320" location="gid=1252567251&amp;range=663:663" xr:uid="{00000000-0004-0000-0800-00002C140000}"/>
    <hyperlink ref="PC35" location="null!2541:2541" display="[PNS]_HD SAISON_Feb.MART_ALL" xr:uid="{00000000-0004-0000-0800-00002D140000}"/>
    <hyperlink ref="PE35" location="null!495:496" display="[PLF CP]_SPay Later_Feb_Whitelist User_x000a_[Exclude NU][PLF CP]_Thematic_Liên Hoan Cuối Năm, Giảm Tới 1.000.000Đ" xr:uid="{00000000-0004-0000-0800-00002E140000}"/>
    <hyperlink ref="PX35" location="null!2527:2527" display="[PNS]_Pepsi Baseline_Feb_BH, KH, CT, HP, Huế, BD" xr:uid="{00000000-0004-0000-0800-00002F140000}"/>
    <hyperlink ref="Y36" location="null!91:91" display="[PLF CP]_YEP_Mâm Cỗ Đón Tết, Rước Lộc Về Nhà_x000a__x000a_[PLF CP_add]_Coke_KV Chính Vạn Deal Sum Vầy" xr:uid="{00000000-0004-0000-0800-000030140000}"/>
    <hyperlink ref="AN36" location="null!259:259" display="[PNS]_BIDV_Feb.CREDIT_ALL" xr:uid="{00000000-0004-0000-0800-000031140000}"/>
    <hyperlink ref="AP36" location="null!255:255" display="[PNS]_VietinBank_Feb_ALL" xr:uid="{00000000-0004-0000-0800-000032140000}"/>
    <hyperlink ref="CF36" location="null!68:68" display="[PLF CP]_BAU_Siêu Tiệc Giảm 99,000 đồng_x000a_[PLF CP]_Đặt Quán Quen, Freeship 0Đ_newcities" xr:uid="{00000000-0004-0000-0800-000033140000}"/>
    <hyperlink ref="CG36" location="null!68:68" display="[PLF CP]_BAU_Siêu Tiệc Giảm 99,000 đồng_x000a_[PLF CP]_Đặt Quán Quen, Freeship 0Đ_newcities" xr:uid="{00000000-0004-0000-0800-000034140000}"/>
    <hyperlink ref="CH36" location="null!68:68" display="[PLF CP]_WC_Thử Ngay Quán Mới, Giảm Tới 30.000Đ" xr:uid="{00000000-0004-0000-0800-000035140000}"/>
    <hyperlink ref="DP36" location="null!68:68" display="[PLF CP]_BAU_Siêu Tiệc Giảm 99,000 đồng_x000a_[PLF CP]_Đặt Quán Quen, Freeship 0Đ_newcities" xr:uid="{00000000-0004-0000-0800-000036140000}"/>
    <hyperlink ref="EG36" location="null!838:838" display="[PNS]_NCB_May _ALL" xr:uid="{00000000-0004-0000-0800-000037140000}"/>
    <hyperlink ref="FJ36" location="null!1097:1097" display="[PNS]_VietinBank_Jun_ALL" xr:uid="{00000000-0004-0000-0800-000038140000}"/>
    <hyperlink ref="HG36" location="null!1251:1251" display="[JBP]_KATINAT Coffee &amp; Tea House_BAU Hibi 250119_Katinat Saigon Kafe_11 cities" xr:uid="{00000000-0004-0000-0800-000039140000}"/>
    <hyperlink ref="LK36" location="null!421:421" display="SPXI_x000a_[Exclude NU] [PLF CP]_OB_Vạn Món Giá Hời, Mời Deal Giảm 50.000Đ" xr:uid="{00000000-0004-0000-0800-00003A140000}"/>
    <hyperlink ref="LU36" r:id="rId321" location="gid=1258946380&amp;range=2096:2096" xr:uid="{00000000-0004-0000-0800-00003B140000}"/>
    <hyperlink ref="MA36" location="null!1926:1926" display="[VIP]_NutiFood Ngôi Nhà Dinh Dưỡng_Nov_Compensation_x000a_(Bình Dương, Vũng tàu, Đồng Nai)" xr:uid="{00000000-0004-0000-0800-00003C140000}"/>
    <hyperlink ref="ME36" location="null!1926:1926" display="[VIP]_NutiFood Ngôi Nhà Dinh Dưỡng_Nov_Compensation_x000a_(Bình Dương, Vũng tàu, Đồng Nai)" xr:uid="{00000000-0004-0000-0800-00003D140000}"/>
    <hyperlink ref="MI36" location="null!1926:1926" display="[VIP]_NutiFood Ngôi Nhà Dinh Dưỡng_Nov_Compensation_x000a_(Bình Dương, Vũng tàu, Đồng Nai)" xr:uid="{00000000-0004-0000-0800-00003E140000}"/>
    <hyperlink ref="NB36" location="null!2275:2275" display="[PNS]_NCB_Dec_ALL" xr:uid="{00000000-0004-0000-0800-00003F140000}"/>
    <hyperlink ref="D37" r:id="rId322" location="gid=1252567251&amp;range=31:31" xr:uid="{00000000-0004-0000-0800-000040140000}"/>
    <hyperlink ref="E37" r:id="rId323" location="gid=1252567251&amp;range=32:32" xr:uid="{00000000-0004-0000-0800-000041140000}"/>
    <hyperlink ref="F37" r:id="rId324" location="gid=1252567251&amp;range=25:25" xr:uid="{00000000-0004-0000-0800-000042140000}"/>
    <hyperlink ref="G37" r:id="rId325" location="gid=1252567251&amp;range=32:32" xr:uid="{00000000-0004-0000-0800-000043140000}"/>
    <hyperlink ref="H37" r:id="rId326" location="gid=1252567251&amp;range=31:31" xr:uid="{00000000-0004-0000-0800-000044140000}"/>
    <hyperlink ref="I37" r:id="rId327" location="gid=1252567251&amp;range=27:27" xr:uid="{00000000-0004-0000-0800-000045140000}"/>
    <hyperlink ref="J37" r:id="rId328" location="gid=1252567251&amp;range=28:28" xr:uid="{00000000-0004-0000-0800-000046140000}"/>
    <hyperlink ref="K37" r:id="rId329" location="gid=1252567251&amp;range=29:29" xr:uid="{00000000-0004-0000-0800-000047140000}"/>
    <hyperlink ref="L37" r:id="rId330" location="gid=1252567251&amp;range=4:4" xr:uid="{00000000-0004-0000-0800-000048140000}"/>
    <hyperlink ref="M37" r:id="rId331" location="gid=1252567251&amp;range=26:26" xr:uid="{00000000-0004-0000-0800-000049140000}"/>
    <hyperlink ref="N37" r:id="rId332" location="gid=1252567251&amp;range=31:31" xr:uid="{00000000-0004-0000-0800-00004A140000}"/>
    <hyperlink ref="O37" r:id="rId333" location="gid=1252567251&amp;range=32:32" xr:uid="{00000000-0004-0000-0800-00004B140000}"/>
    <hyperlink ref="P37" r:id="rId334" location="gid=1252567251&amp;range=31:31" xr:uid="{00000000-0004-0000-0800-00004C140000}"/>
    <hyperlink ref="Q37" r:id="rId335" location="gid=1252567251&amp;range=36:36" xr:uid="{00000000-0004-0000-0800-00004D140000}"/>
    <hyperlink ref="R37" r:id="rId336" location="gid=1252567251&amp;range=31:31" xr:uid="{00000000-0004-0000-0800-00004E140000}"/>
    <hyperlink ref="S37" r:id="rId337" location="gid=1252567251&amp;range=38:38" xr:uid="{00000000-0004-0000-0800-00004F140000}"/>
    <hyperlink ref="T37" r:id="rId338" location="gid=1252567251&amp;range=25:25" xr:uid="{00000000-0004-0000-0800-000050140000}"/>
    <hyperlink ref="U37" r:id="rId339" location="gid=1252567251&amp;range=38:38" xr:uid="{00000000-0004-0000-0800-000051140000}"/>
    <hyperlink ref="V37" r:id="rId340" location="gid=1252567251&amp;range=39:39" xr:uid="{00000000-0004-0000-0800-000052140000}"/>
    <hyperlink ref="W37" r:id="rId341" location="gid=1252567251&amp;range=38:38" xr:uid="{00000000-0004-0000-0800-000053140000}"/>
    <hyperlink ref="X37" r:id="rId342" location="gid=1252567251&amp;range=39:39" xr:uid="{00000000-0004-0000-0800-000054140000}"/>
    <hyperlink ref="Y37" r:id="rId343" location="gid=1252567251&amp;range=38:38" xr:uid="{00000000-0004-0000-0800-000055140000}"/>
    <hyperlink ref="Z37" r:id="rId344" location="gid=1252567251&amp;range=39:39" xr:uid="{00000000-0004-0000-0800-000056140000}"/>
    <hyperlink ref="AA37" r:id="rId345" location="gid=1252567251&amp;range=26:26" xr:uid="{00000000-0004-0000-0800-000057140000}"/>
    <hyperlink ref="AB37" r:id="rId346" location="gid=1252567251&amp;range=40:40" xr:uid="{00000000-0004-0000-0800-000058140000}"/>
    <hyperlink ref="AC37" r:id="rId347" location="gid=1252567251&amp;range=41:41" xr:uid="{00000000-0004-0000-0800-000059140000}"/>
    <hyperlink ref="AD37" r:id="rId348" location="gid=1252567251&amp;range=40:40" xr:uid="{00000000-0004-0000-0800-00005A140000}"/>
    <hyperlink ref="AE37" r:id="rId349" location="gid=1252567251&amp;range=37:37" xr:uid="{00000000-0004-0000-0800-00005B140000}"/>
    <hyperlink ref="AF37" r:id="rId350" location="gid=1252567251&amp;range=37:37" xr:uid="{00000000-0004-0000-0800-00005C140000}"/>
    <hyperlink ref="AG37" r:id="rId351" location="gid=1252567251&amp;range=6:6" xr:uid="{00000000-0004-0000-0800-00005D140000}"/>
    <hyperlink ref="AH37" r:id="rId352" location="gid=1252567251&amp;range=40:40" xr:uid="{00000000-0004-0000-0800-00005E140000}"/>
    <hyperlink ref="AJ37" r:id="rId353" location="gid=1252567251&amp;range=18:18" xr:uid="{00000000-0004-0000-0800-00005F140000}"/>
    <hyperlink ref="AK37" r:id="rId354" location="gid=1252567251&amp;range=40:40" xr:uid="{00000000-0004-0000-0800-000060140000}"/>
    <hyperlink ref="AL37" r:id="rId355" location="gid=1252567251&amp;range=6:6" xr:uid="{00000000-0004-0000-0800-000061140000}"/>
    <hyperlink ref="AM37" r:id="rId356" location="gid=1252567251&amp;range=28:28" xr:uid="{00000000-0004-0000-0800-000062140000}"/>
    <hyperlink ref="AN37" r:id="rId357" location="gid=1252567251&amp;range=29:29" xr:uid="{00000000-0004-0000-0800-000063140000}"/>
    <hyperlink ref="AO37" r:id="rId358" location="gid=1252567251&amp;range=4:4" xr:uid="{00000000-0004-0000-0800-000064140000}"/>
    <hyperlink ref="AP37" r:id="rId359" location="gid=1252567251&amp;range=26:26" xr:uid="{00000000-0004-0000-0800-000065140000}"/>
    <hyperlink ref="AQ37" r:id="rId360" location="gid=1252567251&amp;range=4:4" xr:uid="{00000000-0004-0000-0800-000066140000}"/>
    <hyperlink ref="AR37" r:id="rId361" location="gid=1252567251&amp;range=4:4" xr:uid="{00000000-0004-0000-0800-000067140000}"/>
    <hyperlink ref="AS37" r:id="rId362" location="gid=1252567251&amp;range=27:27" xr:uid="{00000000-0004-0000-0800-000068140000}"/>
    <hyperlink ref="AT37" r:id="rId363" location="gid=1252567251&amp;range=28:28" xr:uid="{00000000-0004-0000-0800-000069140000}"/>
    <hyperlink ref="AU37" r:id="rId364" location="gid=1252567251&amp;range=36:36" xr:uid="{00000000-0004-0000-0800-00006A140000}"/>
    <hyperlink ref="AV37" r:id="rId365" location="gid=1252567251&amp;range=4:4" xr:uid="{00000000-0004-0000-0800-00006B140000}"/>
    <hyperlink ref="AW37" r:id="rId366" location="gid=1252567251&amp;range=42:42" xr:uid="{00000000-0004-0000-0800-00006C140000}"/>
    <hyperlink ref="AX37" r:id="rId367" location="gid=1252567251&amp;range=26:26" xr:uid="{00000000-0004-0000-0800-00006D140000}"/>
    <hyperlink ref="AY37" r:id="rId368" location="gid=1252567251&amp;range=4:4" xr:uid="{00000000-0004-0000-0800-00006E140000}"/>
    <hyperlink ref="AZ37" r:id="rId369" location="gid=1252567251&amp;range=27:27" xr:uid="{00000000-0004-0000-0800-00006F140000}"/>
    <hyperlink ref="BA37" r:id="rId370" location="gid=1252567251&amp;range=28:28" xr:uid="{00000000-0004-0000-0800-000070140000}"/>
    <hyperlink ref="BB37" r:id="rId371" location="gid=1252567251&amp;range=35:35" xr:uid="{00000000-0004-0000-0800-000071140000}"/>
    <hyperlink ref="BC37" r:id="rId372" location="gid=1252567251&amp;range=4:4" xr:uid="{00000000-0004-0000-0800-000072140000}"/>
    <hyperlink ref="BD37" r:id="rId373" location="gid=1252567251&amp;range=26:26" xr:uid="{00000000-0004-0000-0800-000073140000}"/>
    <hyperlink ref="BE37" r:id="rId374" location="gid=1252567251&amp;range=4:4" xr:uid="{00000000-0004-0000-0800-000074140000}"/>
    <hyperlink ref="BF37" r:id="rId375" location="gid=1252567251&amp;range=4:4" xr:uid="{00000000-0004-0000-0800-000075140000}"/>
    <hyperlink ref="BG37" r:id="rId376" location="gid=1252567251&amp;range=27:27" xr:uid="{00000000-0004-0000-0800-000076140000}"/>
    <hyperlink ref="BH37" r:id="rId377" location="gid=1252567251&amp;range=28:28" xr:uid="{00000000-0004-0000-0800-000077140000}"/>
    <hyperlink ref="BI37" r:id="rId378" location="gid=1252567251&amp;range=29:29" xr:uid="{00000000-0004-0000-0800-000078140000}"/>
    <hyperlink ref="BJ37" r:id="rId379" location="gid=1252567251&amp;range=4:4" xr:uid="{00000000-0004-0000-0800-000079140000}"/>
    <hyperlink ref="BK37" r:id="rId380" location="gid=1252567251&amp;range=36:36" xr:uid="{00000000-0004-0000-0800-00007A140000}"/>
    <hyperlink ref="BM37" r:id="rId381" location="gid=1252567251&amp;range=88:88" xr:uid="{00000000-0004-0000-0800-00007B140000}"/>
    <hyperlink ref="BN37" r:id="rId382" location="gid=1252567251&amp;range=89:89" xr:uid="{00000000-0004-0000-0800-00007C140000}"/>
    <hyperlink ref="BO37" r:id="rId383" location="gid=1252567251&amp;range=95:95" xr:uid="{00000000-0004-0000-0800-00007D140000}"/>
    <hyperlink ref="BP37" r:id="rId384" location="gid=1252567251&amp;range=97:97" xr:uid="{00000000-0004-0000-0800-00007E140000}"/>
    <hyperlink ref="BQ37" r:id="rId385" location="gid=1252567251&amp;range=97:97" xr:uid="{00000000-0004-0000-0800-00007F140000}"/>
    <hyperlink ref="BR37" r:id="rId386" location="gid=1252567251&amp;range=97:97" xr:uid="{00000000-0004-0000-0800-000080140000}"/>
    <hyperlink ref="BS37" r:id="rId387" location="gid=1252567251&amp;range=97:97" xr:uid="{00000000-0004-0000-0800-000081140000}"/>
    <hyperlink ref="BT37" r:id="rId388" location="gid=1252567251&amp;range=97:97" xr:uid="{00000000-0004-0000-0800-000082140000}"/>
    <hyperlink ref="BU37" r:id="rId389" location="gid=1252567251&amp;range=70:70" xr:uid="{00000000-0004-0000-0800-000083140000}"/>
    <hyperlink ref="BV37" r:id="rId390" location="gid=1252567251&amp;range=90:90" xr:uid="{00000000-0004-0000-0800-000084140000}"/>
    <hyperlink ref="BW37" r:id="rId391" location="gid=1252567251&amp;range=91:91" xr:uid="{00000000-0004-0000-0800-000085140000}"/>
    <hyperlink ref="BX37" r:id="rId392" location="gid=1252567251&amp;range=92:92" xr:uid="{00000000-0004-0000-0800-000086140000}"/>
    <hyperlink ref="BY37" r:id="rId393" location="gid=1252567251&amp;range=70:70" xr:uid="{00000000-0004-0000-0800-000087140000}"/>
    <hyperlink ref="BZ37" r:id="rId394" location="gid=1252567251&amp;range=101:101" xr:uid="{00000000-0004-0000-0800-000088140000}"/>
    <hyperlink ref="CA37" r:id="rId395" location="gid=1252567251&amp;range=88:88" xr:uid="{00000000-0004-0000-0800-000089140000}"/>
    <hyperlink ref="CB37" r:id="rId396" location="gid=1252567251&amp;range=70:70" xr:uid="{00000000-0004-0000-0800-00008A140000}"/>
    <hyperlink ref="CC37" r:id="rId397" location="gid=1252567251&amp;range=90:90" xr:uid="{00000000-0004-0000-0800-00008B140000}"/>
    <hyperlink ref="CD37" r:id="rId398" location="gid=1252567251&amp;range=91:91" xr:uid="{00000000-0004-0000-0800-00008C140000}"/>
    <hyperlink ref="CE37" r:id="rId399" location="gid=1252567251&amp;range=92:92" xr:uid="{00000000-0004-0000-0800-00008D140000}"/>
    <hyperlink ref="CF37" r:id="rId400" location="gid=1252567251&amp;range=70:70" xr:uid="{00000000-0004-0000-0800-00008E140000}"/>
    <hyperlink ref="CG37" r:id="rId401" location="gid=1252567251&amp;range=88:88" xr:uid="{00000000-0004-0000-0800-00008F140000}"/>
    <hyperlink ref="CH37" r:id="rId402" location="gid=1252567251&amp;range=89:89" xr:uid="{00000000-0004-0000-0800-000090140000}"/>
    <hyperlink ref="CI37" r:id="rId403" location="gid=1252567251&amp;range=88:88" xr:uid="{00000000-0004-0000-0800-000091140000}"/>
    <hyperlink ref="CJ37" r:id="rId404" location="gid=1252567251&amp;range=117:117" xr:uid="{00000000-0004-0000-0800-000092140000}"/>
    <hyperlink ref="CK37" r:id="rId405" location="gid=1252567251&amp;range=118:118" xr:uid="{00000000-0004-0000-0800-000093140000}"/>
    <hyperlink ref="CL37" r:id="rId406" location="gid=1252567251&amp;range=92:92" xr:uid="{00000000-0004-0000-0800-000094140000}"/>
    <hyperlink ref="CM37" r:id="rId407" location="gid=1252567251&amp;range=70:70" xr:uid="{00000000-0004-0000-0800-000095140000}"/>
    <hyperlink ref="CN37" r:id="rId408" location="gid=1252567251&amp;range=89:89" xr:uid="{00000000-0004-0000-0800-000096140000}"/>
    <hyperlink ref="CO37" r:id="rId409" location="gid=1252567251&amp;range=88:88" xr:uid="{00000000-0004-0000-0800-000097140000}"/>
    <hyperlink ref="CP37" r:id="rId410" location="gid=1252567251&amp;range=117:117" xr:uid="{00000000-0004-0000-0800-000098140000}"/>
    <hyperlink ref="CQ37" r:id="rId411" location="gid=1252567251&amp;range=118:118" xr:uid="{00000000-0004-0000-0800-000099140000}"/>
    <hyperlink ref="CS37" r:id="rId412" location="gid=1252567251&amp;range=117:117" xr:uid="{00000000-0004-0000-0800-00009A140000}"/>
    <hyperlink ref="CT37" r:id="rId413" location="gid=1252567251&amp;range=118:118" xr:uid="{00000000-0004-0000-0800-00009B140000}"/>
    <hyperlink ref="CU37" r:id="rId414" location="gid=1252567251&amp;range=117:117" xr:uid="{00000000-0004-0000-0800-00009C140000}"/>
    <hyperlink ref="CV37" r:id="rId415" location="gid=1252567251&amp;range=118:118" xr:uid="{00000000-0004-0000-0800-00009D140000}"/>
    <hyperlink ref="CW37" r:id="rId416" location="gid=1252567251&amp;range=141:141" xr:uid="{00000000-0004-0000-0800-00009E140000}"/>
    <hyperlink ref="CX37" r:id="rId417" location="gid=1252567251&amp;range=142:142" xr:uid="{00000000-0004-0000-0800-00009F140000}"/>
    <hyperlink ref="CY37" r:id="rId418" location="gid=1252567251&amp;range=151:151" xr:uid="{00000000-0004-0000-0800-0000A0140000}"/>
    <hyperlink ref="CZ37" r:id="rId419" location="gid=1252567251&amp;range=144:144" xr:uid="{00000000-0004-0000-0800-0000A1140000}"/>
    <hyperlink ref="DA37" r:id="rId420" location="gid=1252567251&amp;range=145:145" xr:uid="{00000000-0004-0000-0800-0000A2140000}"/>
    <hyperlink ref="DB37" r:id="rId421" location="gid=1252567251&amp;range=123:123" xr:uid="{00000000-0004-0000-0800-0000A3140000}"/>
    <hyperlink ref="DC37" r:id="rId422" location="gid=1252567251&amp;range=141:141" xr:uid="{00000000-0004-0000-0800-0000A4140000}"/>
    <hyperlink ref="DD37" r:id="rId423" location="gid=1252567251&amp;range=142:142" xr:uid="{00000000-0004-0000-0800-0000A5140000}"/>
    <hyperlink ref="DE37" r:id="rId424" location="gid=1252567251&amp;range=135:135" xr:uid="{00000000-0004-0000-0800-0000A6140000}"/>
    <hyperlink ref="DF37" r:id="rId425" location="gid=1252567251&amp;range=143:143" xr:uid="{00000000-0004-0000-0800-0000A7140000}"/>
    <hyperlink ref="DG37" r:id="rId426" location="gid=1252567251&amp;range=148:148" xr:uid="{00000000-0004-0000-0800-0000A8140000}"/>
    <hyperlink ref="DH37" r:id="rId427" location="gid=1252567251&amp;range=145:145" xr:uid="{00000000-0004-0000-0800-0000A9140000}"/>
    <hyperlink ref="DI37" r:id="rId428" location="gid=1252567251&amp;range=123:123" xr:uid="{00000000-0004-0000-0800-0000AA140000}"/>
    <hyperlink ref="DJ37" r:id="rId429" location="gid=1252567251&amp;range=142:142" xr:uid="{00000000-0004-0000-0800-0000AB140000}"/>
    <hyperlink ref="DK37" r:id="rId430" location="gid=1252567251&amp;range=149:149" xr:uid="{00000000-0004-0000-0800-0000AC140000}"/>
    <hyperlink ref="DL37" r:id="rId431" location="gid=1252567251&amp;range=127:127" xr:uid="{00000000-0004-0000-0800-0000AD140000}"/>
    <hyperlink ref="DM37" r:id="rId432" location="gid=1252567251&amp;range=143:143" xr:uid="{00000000-0004-0000-0800-0000AE140000}"/>
    <hyperlink ref="DN37" r:id="rId433" location="gid=1252567251&amp;range=144:144" xr:uid="{00000000-0004-0000-0800-0000AF140000}"/>
    <hyperlink ref="DO37" r:id="rId434" location="gid=1252567251&amp;range=145:145" xr:uid="{00000000-0004-0000-0800-0000B0140000}"/>
    <hyperlink ref="DP37" r:id="rId435" location="gid=1252567251&amp;range=123:123" xr:uid="{00000000-0004-0000-0800-0000B1140000}"/>
    <hyperlink ref="DQ37" r:id="rId436" location="gid=1252567251&amp;range=152:152" xr:uid="{00000000-0004-0000-0800-0000B2140000}"/>
    <hyperlink ref="DR37" r:id="rId437" location="gid=1252567251&amp;range=141:141" xr:uid="{00000000-0004-0000-0800-0000B3140000}"/>
    <hyperlink ref="DS37" r:id="rId438" location="gid=1252567251&amp;range=142:142" xr:uid="{00000000-0004-0000-0800-0000B4140000}"/>
    <hyperlink ref="DT37" r:id="rId439" location="gid=1252567251&amp;range=150:150" xr:uid="{00000000-0004-0000-0800-0000B5140000}"/>
    <hyperlink ref="DU37" r:id="rId440" location="gid=1252567251&amp;range=152:152" xr:uid="{00000000-0004-0000-0800-0000B6140000}"/>
    <hyperlink ref="DV37" r:id="rId441" location="gid=1252567251&amp;range=152:152" xr:uid="{00000000-0004-0000-0800-0000B7140000}"/>
    <hyperlink ref="DX37" r:id="rId442" location="gid=1252567251&amp;range=152:152" xr:uid="{00000000-0004-0000-0800-0000B8140000}"/>
    <hyperlink ref="DY37" r:id="rId443" location="gid=1252567251&amp;range=198:198" xr:uid="{00000000-0004-0000-0800-0000B9140000}"/>
    <hyperlink ref="DZ37" r:id="rId444" location="gid=1252567251&amp;range=198:198" xr:uid="{00000000-0004-0000-0800-0000BA140000}"/>
    <hyperlink ref="EA37" r:id="rId445" location="gid=1252567251&amp;range=198:198" xr:uid="{00000000-0004-0000-0800-0000BB140000}"/>
    <hyperlink ref="EB37" r:id="rId446" location="gid=1252567251&amp;range=198:198" xr:uid="{00000000-0004-0000-0800-0000BC140000}"/>
    <hyperlink ref="EC37" r:id="rId447" location="gid=1252567251&amp;range=204:204" xr:uid="{00000000-0004-0000-0800-0000BD140000}"/>
    <hyperlink ref="ED37" r:id="rId448" location="gid=1252567251&amp;range=204:204" xr:uid="{00000000-0004-0000-0800-0000BE140000}"/>
    <hyperlink ref="EE37" r:id="rId449" location="gid=1252567251&amp;range=204:204" xr:uid="{00000000-0004-0000-0800-0000BF140000}"/>
    <hyperlink ref="EF37" r:id="rId450" location="gid=1252567251&amp;range=191:191" xr:uid="{00000000-0004-0000-0800-0000C0140000}"/>
    <hyperlink ref="EG37" r:id="rId451" location="gid=1252567251&amp;range=204:204" xr:uid="{00000000-0004-0000-0800-0000C1140000}"/>
    <hyperlink ref="EH37" r:id="rId452" location="gid=1252567251&amp;range=204:204" xr:uid="{00000000-0004-0000-0800-0000C2140000}"/>
    <hyperlink ref="EI37" r:id="rId453" location="gid=1252567251&amp;range=204:204" xr:uid="{00000000-0004-0000-0800-0000C3140000}"/>
    <hyperlink ref="EJ37" r:id="rId454" location="gid=1252567251&amp;range=205:205" xr:uid="{00000000-0004-0000-0800-0000C4140000}"/>
    <hyperlink ref="EK37" r:id="rId455" location="gid=1252567251&amp;range=205:205" xr:uid="{00000000-0004-0000-0800-0000C5140000}"/>
    <hyperlink ref="EL37" r:id="rId456" location="gid=1252567251&amp;range=206:206" xr:uid="{00000000-0004-0000-0800-0000C6140000}"/>
    <hyperlink ref="EM37" r:id="rId457" location="gid=1252567251&amp;range=192:192" xr:uid="{00000000-0004-0000-0800-0000C7140000}"/>
    <hyperlink ref="EN37" r:id="rId458" location="gid=1252567251&amp;range=191:191" xr:uid="{00000000-0004-0000-0800-0000C8140000}"/>
    <hyperlink ref="EO37" r:id="rId459" location="gid=1252567251&amp;range=205:205" xr:uid="{00000000-0004-0000-0800-0000C9140000}"/>
    <hyperlink ref="EP37" r:id="rId460" location="gid=1252567251&amp;range=205:205" xr:uid="{00000000-0004-0000-0800-0000CA140000}"/>
    <hyperlink ref="EQ37" r:id="rId461" location="gid=1252567251&amp;range=205:205" xr:uid="{00000000-0004-0000-0800-0000CB140000}"/>
    <hyperlink ref="ER37" r:id="rId462" location="gid=1252567251&amp;range=205:205" xr:uid="{00000000-0004-0000-0800-0000CC140000}"/>
    <hyperlink ref="ES37" r:id="rId463" location="gid=1252567251&amp;range=205:205" xr:uid="{00000000-0004-0000-0800-0000CD140000}"/>
    <hyperlink ref="ET37" r:id="rId464" location="gid=1252567251&amp;range=191:191" xr:uid="{00000000-0004-0000-0800-0000CE140000}"/>
    <hyperlink ref="EU37" r:id="rId465" location="gid=1252567251&amp;range=205:205" xr:uid="{00000000-0004-0000-0800-0000CF140000}"/>
    <hyperlink ref="EV37" r:id="rId466" location="gid=1252567251&amp;range=205:205" xr:uid="{00000000-0004-0000-0800-0000D0140000}"/>
    <hyperlink ref="EW37" r:id="rId467" location="gid=1252567251&amp;range=193:193" xr:uid="{00000000-0004-0000-0800-0000D1140000}"/>
    <hyperlink ref="EX37" r:id="rId468" location="gid=1252567251&amp;range=200:200" xr:uid="{00000000-0004-0000-0800-0000D2140000}"/>
    <hyperlink ref="EY37" r:id="rId469" location="gid=1252567251&amp;range=195:195" xr:uid="{00000000-0004-0000-0800-0000D3140000}"/>
    <hyperlink ref="EZ37" r:id="rId470" location="gid=1252567251&amp;range=173:173" xr:uid="{00000000-0004-0000-0800-0000D4140000}"/>
    <hyperlink ref="FA37" r:id="rId471" location="gid=1252567251&amp;range=192:192" xr:uid="{00000000-0004-0000-0800-0000D5140000}"/>
    <hyperlink ref="FB37" r:id="rId472" location="gid=1252567251&amp;range=173:173" xr:uid="{00000000-0004-0000-0800-0000D6140000}"/>
    <hyperlink ref="FD37" r:id="rId473" location="gid=1252567251&amp;range=252:252" xr:uid="{00000000-0004-0000-0800-0000D7140000}"/>
    <hyperlink ref="FE37" r:id="rId474" location="gid=1252567251&amp;range=253:253" xr:uid="{00000000-0004-0000-0800-0000D8140000}"/>
    <hyperlink ref="FF37" r:id="rId475" location="gid=1252567251&amp;range=252:252" xr:uid="{00000000-0004-0000-0800-0000D9140000}"/>
    <hyperlink ref="FG37" r:id="rId476" location="gid=1252567251&amp;range=253:253" xr:uid="{00000000-0004-0000-0800-0000DA140000}"/>
    <hyperlink ref="FH37" r:id="rId477" location="gid=1252567251&amp;range=252:252" xr:uid="{00000000-0004-0000-0800-0000DB140000}"/>
    <hyperlink ref="FI37" r:id="rId478" location="gid=1252567251&amp;range=252:252" xr:uid="{00000000-0004-0000-0800-0000DC140000}"/>
    <hyperlink ref="FJ37" r:id="rId479" location="gid=1252567251&amp;range=229:229" xr:uid="{00000000-0004-0000-0800-0000DD140000}"/>
    <hyperlink ref="FK37" r:id="rId480" location="gid=1252567251&amp;range=230:230" xr:uid="{00000000-0004-0000-0800-0000DE140000}"/>
    <hyperlink ref="FL37" r:id="rId481" location="gid=1252567251&amp;range=258:258" xr:uid="{00000000-0004-0000-0800-0000DF140000}"/>
    <hyperlink ref="FM37" r:id="rId482" location="gid=1252567251&amp;range=255:255" xr:uid="{00000000-0004-0000-0800-0000E0140000}"/>
    <hyperlink ref="FN37" r:id="rId483" location="gid=1252567251&amp;range=258:258" xr:uid="{00000000-0004-0000-0800-0000E1140000}"/>
    <hyperlink ref="FO37" r:id="rId484" location="gid=1252567251&amp;range=258:258" xr:uid="{00000000-0004-0000-0800-0000E2140000}"/>
    <hyperlink ref="FP37" r:id="rId485" location="gid=1252567251&amp;range=246:246" xr:uid="{00000000-0004-0000-0800-0000E3140000}"/>
    <hyperlink ref="FQ37" r:id="rId486" location="gid=1252567251&amp;range=258:258" xr:uid="{00000000-0004-0000-0800-0000E4140000}"/>
    <hyperlink ref="FR37" r:id="rId487" location="gid=1252567251&amp;range=259:259" xr:uid="{00000000-0004-0000-0800-0000E5140000}"/>
    <hyperlink ref="FS37" r:id="rId488" location="gid=1252567251&amp;range=258:258" xr:uid="{00000000-0004-0000-0800-0000E6140000}"/>
    <hyperlink ref="FT37" r:id="rId489" location="gid=1252567251&amp;range=258:258" xr:uid="{00000000-0004-0000-0800-0000E7140000}"/>
    <hyperlink ref="FU37" r:id="rId490" location="gid=1252567251&amp;range=258:258" xr:uid="{00000000-0004-0000-0800-0000E8140000}"/>
    <hyperlink ref="FV37" r:id="rId491" location="gid=1252567251&amp;range=258:258" xr:uid="{00000000-0004-0000-0800-0000E9140000}"/>
    <hyperlink ref="FW37" r:id="rId492" location="gid=1252567251&amp;range=247:247" xr:uid="{00000000-0004-0000-0800-0000EA140000}"/>
    <hyperlink ref="FX37" r:id="rId493" location="gid=1252567251&amp;range=246:246" xr:uid="{00000000-0004-0000-0800-0000EB140000}"/>
    <hyperlink ref="FY37" r:id="rId494" location="gid=1252567251&amp;range=258:258" xr:uid="{00000000-0004-0000-0800-0000EC140000}"/>
    <hyperlink ref="FZ37" r:id="rId495" location="gid=1252567251&amp;range=261:261" xr:uid="{00000000-0004-0000-0800-0000ED140000}"/>
    <hyperlink ref="GA37" r:id="rId496" location="gid=1252567251&amp;range=261:261" xr:uid="{00000000-0004-0000-0800-0000EE140000}"/>
    <hyperlink ref="GB37" r:id="rId497" location="gid=1252567251&amp;range=255:255" xr:uid="{00000000-0004-0000-0800-0000EF140000}"/>
    <hyperlink ref="GC37" r:id="rId498" location="gid=1252567251&amp;range=261:261" xr:uid="{00000000-0004-0000-0800-0000F0140000}"/>
    <hyperlink ref="GD37" r:id="rId499" location="gid=1252567251&amp;range=261:261" xr:uid="{00000000-0004-0000-0800-0000F1140000}"/>
    <hyperlink ref="GE37" r:id="rId500" location="gid=1252567251&amp;range=247:247" xr:uid="{00000000-0004-0000-0800-0000F2140000}"/>
    <hyperlink ref="GF37" r:id="rId501" location="gid=1252567251&amp;range=246:246" xr:uid="{00000000-0004-0000-0800-0000F3140000}"/>
    <hyperlink ref="GG37" r:id="rId502" location="gid=1252567251&amp;range=248:248" xr:uid="{00000000-0004-0000-0800-0000F4140000}"/>
    <hyperlink ref="GI37" r:id="rId503" location="gid=1252567251&amp;range=328:328" xr:uid="{00000000-0004-0000-0800-0000F5140000}"/>
    <hyperlink ref="GJ37" r:id="rId504" location="gid=1252567251&amp;range=329:329" xr:uid="{00000000-0004-0000-0800-0000F6140000}"/>
    <hyperlink ref="GK37" r:id="rId505" location="gid=1252567251&amp;range=328:328" xr:uid="{00000000-0004-0000-0800-0000F7140000}"/>
    <hyperlink ref="GL37" r:id="rId506" location="gid=1252567251&amp;range=329:329" xr:uid="{00000000-0004-0000-0800-0000F8140000}"/>
    <hyperlink ref="GM37" r:id="rId507" location="gid=1252567251&amp;range=307:307" xr:uid="{00000000-0004-0000-0800-0000F9140000}"/>
    <hyperlink ref="GN37" r:id="rId508" location="gid=1252567251&amp;range=330:330" xr:uid="{00000000-0004-0000-0800-0000FA140000}"/>
    <hyperlink ref="GO37" r:id="rId509" location="gid=1252567251&amp;range=328:328" xr:uid="{00000000-0004-0000-0800-0000FB140000}"/>
    <hyperlink ref="GP37" r:id="rId510" location="gid=1252567251&amp;range=334:334" xr:uid="{00000000-0004-0000-0800-0000FC140000}"/>
    <hyperlink ref="GQ37" r:id="rId511" location="gid=1252567251&amp;range=331:331" xr:uid="{00000000-0004-0000-0800-0000FD140000}"/>
    <hyperlink ref="GR37" r:id="rId512" location="gid=1252567251&amp;range=334:334" xr:uid="{00000000-0004-0000-0800-0000FE140000}"/>
    <hyperlink ref="GS37" r:id="rId513" location="gid=1252567251&amp;range=335:335" xr:uid="{00000000-0004-0000-0800-0000FF140000}"/>
    <hyperlink ref="GT37" r:id="rId514" location="gid=1252567251&amp;range=306:306" xr:uid="{00000000-0004-0000-0800-000000150000}"/>
    <hyperlink ref="GU37" r:id="rId515" location="gid=1252567251&amp;range=307:307" xr:uid="{00000000-0004-0000-0800-000001150000}"/>
    <hyperlink ref="GV37" r:id="rId516" location="gid=1252567251&amp;range=334:334" xr:uid="{00000000-0004-0000-0800-000002150000}"/>
    <hyperlink ref="GW37" r:id="rId517" location="gid=1252567251&amp;range=337:337" xr:uid="{00000000-0004-0000-0800-000003150000}"/>
    <hyperlink ref="GX37" r:id="rId518" location="gid=1252567251&amp;range=336:336" xr:uid="{00000000-0004-0000-0800-000004150000}"/>
    <hyperlink ref="GY37" r:id="rId519" location="gid=1252567251&amp;range=336:336" xr:uid="{00000000-0004-0000-0800-000005150000}"/>
    <hyperlink ref="GZ37" r:id="rId520" location="gid=1252567251&amp;range=336:336" xr:uid="{00000000-0004-0000-0800-000006150000}"/>
    <hyperlink ref="HA37" r:id="rId521" location="gid=1252567251&amp;range=338:338" xr:uid="{00000000-0004-0000-0800-000007150000}"/>
    <hyperlink ref="HB37" r:id="rId522" location="gid=1252567251&amp;range=306:306" xr:uid="{00000000-0004-0000-0800-000008150000}"/>
    <hyperlink ref="HC37" r:id="rId523" location="gid=1252567251&amp;range=336:336" xr:uid="{00000000-0004-0000-0800-000009150000}"/>
    <hyperlink ref="HD37" r:id="rId524" location="gid=1252567251&amp;range=334:334" xr:uid="{00000000-0004-0000-0800-00000A150000}"/>
    <hyperlink ref="HE37" r:id="rId525" location="gid=1252567251&amp;range=335:335" xr:uid="{00000000-0004-0000-0800-00000B150000}"/>
    <hyperlink ref="HF37" r:id="rId526" location="gid=1252567251&amp;range=334:334" xr:uid="{00000000-0004-0000-0800-00000C150000}"/>
    <hyperlink ref="HG37" r:id="rId527" location="gid=1252567251&amp;range=331:331" xr:uid="{00000000-0004-0000-0800-00000D150000}"/>
    <hyperlink ref="HH37" r:id="rId528" location="gid=1252567251&amp;range=334:334" xr:uid="{00000000-0004-0000-0800-00000E150000}"/>
    <hyperlink ref="HI37" r:id="rId529" location="gid=1252567251&amp;range=335:335" xr:uid="{00000000-0004-0000-0800-00000F150000}"/>
    <hyperlink ref="HJ37" r:id="rId530" location="gid=1252567251&amp;range=308:308" xr:uid="{00000000-0004-0000-0800-000010150000}"/>
    <hyperlink ref="HK37" r:id="rId531" location="gid=1252567251&amp;range=309:309" xr:uid="{00000000-0004-0000-0800-000011150000}"/>
    <hyperlink ref="HL37" r:id="rId532" location="gid=1252567251&amp;range=310:310" xr:uid="{00000000-0004-0000-0800-000012150000}"/>
    <hyperlink ref="HM37" r:id="rId533" location="gid=1252567251&amp;range=288:288" xr:uid="{00000000-0004-0000-0800-000013150000}"/>
    <hyperlink ref="HO37" r:id="rId534" location="gid=1252567251&amp;range=365:365" xr:uid="{00000000-0004-0000-0800-000014150000}"/>
    <hyperlink ref="HP37" r:id="rId535" location="gid=1252567251&amp;range=366:366" xr:uid="{00000000-0004-0000-0800-000015150000}"/>
    <hyperlink ref="HQ37" r:id="rId536" location="gid=1252567251&amp;range=365:365" xr:uid="{00000000-0004-0000-0800-000016150000}"/>
    <hyperlink ref="HR37" r:id="rId537" location="gid=1252567251&amp;range=387:387" xr:uid="{00000000-0004-0000-0800-000017150000}"/>
    <hyperlink ref="HS37" r:id="rId538" location="gid=1252567251&amp;range=388:388" xr:uid="{00000000-0004-0000-0800-000018150000}"/>
    <hyperlink ref="HT37" r:id="rId539" location="gid=1252567251&amp;range=387:387" xr:uid="{00000000-0004-0000-0800-000019150000}"/>
    <hyperlink ref="HU37" r:id="rId540" location="gid=1252567251&amp;range=389:389" xr:uid="{00000000-0004-0000-0800-00001A150000}"/>
    <hyperlink ref="HV37" r:id="rId541" location="gid=1252567251&amp;range=387:387" xr:uid="{00000000-0004-0000-0800-00001B150000}"/>
    <hyperlink ref="HW37" r:id="rId542" location="gid=1252567251&amp;range=365:365" xr:uid="{00000000-0004-0000-0800-00001C150000}"/>
    <hyperlink ref="HX37" r:id="rId543" location="gid=1252567251&amp;range=366:366" xr:uid="{00000000-0004-0000-0800-00001D150000}"/>
    <hyperlink ref="HY37" r:id="rId544" location="gid=1252567251&amp;range=367:367" xr:uid="{00000000-0004-0000-0800-00001E150000}"/>
    <hyperlink ref="HZ37" r:id="rId545" location="gid=1252567251&amp;range=368:368" xr:uid="{00000000-0004-0000-0800-00001F150000}"/>
    <hyperlink ref="IA37" r:id="rId546" location="gid=1252567251&amp;range=369:369" xr:uid="{00000000-0004-0000-0800-000020150000}"/>
    <hyperlink ref="IB37" r:id="rId547" location="gid=1252567251&amp;range=347:347" xr:uid="{00000000-0004-0000-0800-000021150000}"/>
    <hyperlink ref="IC37" r:id="rId548" location="gid=1252567251&amp;range=390:390" xr:uid="{00000000-0004-0000-0800-000022150000}"/>
    <hyperlink ref="ID37" r:id="rId549" location="gid=1252567251&amp;range=366:366" xr:uid="{00000000-0004-0000-0800-000023150000}"/>
    <hyperlink ref="IE37" r:id="rId550" location="gid=1252567251&amp;range=391:391" xr:uid="{00000000-0004-0000-0800-000024150000}"/>
    <hyperlink ref="IF37" r:id="rId551" location="gid=1252567251&amp;range=367:367" xr:uid="{00000000-0004-0000-0800-000025150000}"/>
    <hyperlink ref="IG37" r:id="rId552" location="gid=1252567251&amp;range=368:368" xr:uid="{00000000-0004-0000-0800-000026150000}"/>
    <hyperlink ref="IH37" r:id="rId553" location="gid=1252567251&amp;range=369:369" xr:uid="{00000000-0004-0000-0800-000027150000}"/>
    <hyperlink ref="II37" r:id="rId554" location="gid=1252567251&amp;range=395:395" xr:uid="{00000000-0004-0000-0800-000028150000}"/>
    <hyperlink ref="IJ37" r:id="rId555" location="gid=1252567251&amp;range=366:366" xr:uid="{00000000-0004-0000-0800-000029150000}"/>
    <hyperlink ref="IK37" r:id="rId556" location="gid=1252567251&amp;range=392:392" xr:uid="{00000000-0004-0000-0800-00002A150000}"/>
    <hyperlink ref="IL37" r:id="rId557" location="gid=1252567251&amp;range=366:366" xr:uid="{00000000-0004-0000-0800-00002B150000}"/>
    <hyperlink ref="IM37" r:id="rId558" location="gid=1252567251&amp;range=395:395" xr:uid="{00000000-0004-0000-0800-00002C150000}"/>
    <hyperlink ref="IN37" r:id="rId559" location="gid=1252567251&amp;range=395:395" xr:uid="{00000000-0004-0000-0800-00002D150000}"/>
    <hyperlink ref="IO37" r:id="rId560" location="gid=1252567251&amp;range=396:396" xr:uid="{00000000-0004-0000-0800-00002E150000}"/>
    <hyperlink ref="IP37" r:id="rId561" location="gid=1252567251&amp;range=396:396" xr:uid="{00000000-0004-0000-0800-00002F150000}"/>
    <hyperlink ref="IQ37" r:id="rId562" location="gid=1252567251&amp;range=396:396" xr:uid="{00000000-0004-0000-0800-000030150000}"/>
    <hyperlink ref="IR37" r:id="rId563" location="gid=1252567251&amp;range=366:366" xr:uid="{00000000-0004-0000-0800-000031150000}"/>
    <hyperlink ref="IS37" r:id="rId564" location="gid=1252567251&amp;range=365:365" xr:uid="{00000000-0004-0000-0800-000032150000}"/>
    <hyperlink ref="IU37" r:id="rId565" location="gid=1252567251&amp;range=452:452" xr:uid="{00000000-0004-0000-0800-000033150000}"/>
    <hyperlink ref="IV37" r:id="rId566" location="gid=1252567251&amp;range=452:452" xr:uid="{00000000-0004-0000-0800-000034150000}"/>
    <hyperlink ref="IW37" r:id="rId567" location="gid=1252567251&amp;range=447:447" xr:uid="{00000000-0004-0000-0800-000035150000}"/>
    <hyperlink ref="IX37" r:id="rId568" location="gid=1252567251&amp;range=448:448" xr:uid="{00000000-0004-0000-0800-000036150000}"/>
    <hyperlink ref="IY37" r:id="rId569" location="gid=1252567251&amp;range=455:455" xr:uid="{00000000-0004-0000-0800-000037150000}"/>
    <hyperlink ref="IZ37" r:id="rId570" location="gid=1252567251&amp;range=447:447" xr:uid="{00000000-0004-0000-0800-000038150000}"/>
    <hyperlink ref="JA37" r:id="rId571" location="gid=1252567251&amp;range=448:448" xr:uid="{00000000-0004-0000-0800-000039150000}"/>
    <hyperlink ref="JB37" r:id="rId572" location="gid=1252567251&amp;range=448:448" xr:uid="{00000000-0004-0000-0800-00003A150000}"/>
    <hyperlink ref="JC37" r:id="rId573" location="gid=1252567251&amp;range=448:448" xr:uid="{00000000-0004-0000-0800-00003B150000}"/>
    <hyperlink ref="JD37" r:id="rId574" location="gid=1252567251&amp;range=429:429" xr:uid="{00000000-0004-0000-0800-00003C150000}"/>
    <hyperlink ref="JE37" r:id="rId575" location="gid=1252567251&amp;range=407:407" xr:uid="{00000000-0004-0000-0800-00003D150000}"/>
    <hyperlink ref="JF37" r:id="rId576" location="gid=1252567251&amp;range=425:425" xr:uid="{00000000-0004-0000-0800-00003E150000}"/>
    <hyperlink ref="JG37" r:id="rId577" location="gid=1252567251&amp;range=408:408" xr:uid="{00000000-0004-0000-0800-00003F150000}"/>
    <hyperlink ref="JH37" r:id="rId578" location="gid=1252567251&amp;range=409:409" xr:uid="{00000000-0004-0000-0800-000040150000}"/>
    <hyperlink ref="JI37" r:id="rId579" location="gid=1252567251&amp;range=450:450" xr:uid="{00000000-0004-0000-0800-000041150000}"/>
    <hyperlink ref="JJ37" r:id="rId580" location="gid=1252567251&amp;range=428:428" xr:uid="{00000000-0004-0000-0800-000042150000}"/>
    <hyperlink ref="JK37" r:id="rId581" location="gid=1252567251&amp;range=429:429" xr:uid="{00000000-0004-0000-0800-000043150000}"/>
    <hyperlink ref="JL37" r:id="rId582" location="gid=1252567251&amp;range=407:407" xr:uid="{00000000-0004-0000-0800-000044150000}"/>
    <hyperlink ref="JM37" r:id="rId583" location="gid=1252567251&amp;range=426:426" xr:uid="{00000000-0004-0000-0800-000045150000}"/>
    <hyperlink ref="JN37" r:id="rId584" location="gid=1252567251&amp;range=408:408" xr:uid="{00000000-0004-0000-0800-000046150000}"/>
    <hyperlink ref="JO37" r:id="rId585" location="gid=1252567251&amp;range=409:409" xr:uid="{00000000-0004-0000-0800-000047150000}"/>
    <hyperlink ref="JP37" r:id="rId586" location="gid=1252567251&amp;range=456:456" xr:uid="{00000000-0004-0000-0800-000048150000}"/>
    <hyperlink ref="JQ37" r:id="rId587" location="gid=1252567251&amp;range=457:457" xr:uid="{00000000-0004-0000-0800-000049150000}"/>
    <hyperlink ref="JR37" r:id="rId588" location="gid=1252567251&amp;range=458:458" xr:uid="{00000000-0004-0000-0800-00004A150000}"/>
    <hyperlink ref="JS37" r:id="rId589" location="gid=1252567251&amp;range=457:457" xr:uid="{00000000-0004-0000-0800-00004B150000}"/>
    <hyperlink ref="JT37" r:id="rId590" location="gid=1252567251&amp;range=425:425" xr:uid="{00000000-0004-0000-0800-00004C150000}"/>
    <hyperlink ref="JU37" r:id="rId591" location="gid=1252567251&amp;range=426:426" xr:uid="{00000000-0004-0000-0800-00004D150000}"/>
    <hyperlink ref="JV37" r:id="rId592" location="gid=1252567251&amp;range=458:458" xr:uid="{00000000-0004-0000-0800-00004E150000}"/>
    <hyperlink ref="JW37" r:id="rId593" location="gid=1252567251&amp;range=457:457" xr:uid="{00000000-0004-0000-0800-00004F150000}"/>
    <hyperlink ref="JX37" r:id="rId594" location="gid=1252567251&amp;range=458:458" xr:uid="{00000000-0004-0000-0800-000050150000}"/>
    <hyperlink ref="JZ37" r:id="rId595" location="gid=1252567251&amp;range=508:508" xr:uid="{00000000-0004-0000-0800-000051150000}"/>
    <hyperlink ref="KA37" r:id="rId596" location="gid=1252567251&amp;range=508:508" xr:uid="{00000000-0004-0000-0800-000052150000}"/>
    <hyperlink ref="KB37" r:id="rId597" location="gid=1252567251&amp;range=508:508" xr:uid="{00000000-0004-0000-0800-000053150000}"/>
    <hyperlink ref="KC37" r:id="rId598" location="gid=1252567251&amp;range=508:508" xr:uid="{00000000-0004-0000-0800-000054150000}"/>
    <hyperlink ref="KD37" r:id="rId599" location="gid=1252567251&amp;range=508:508" xr:uid="{00000000-0004-0000-0800-000055150000}"/>
    <hyperlink ref="KE37" r:id="rId600" location="gid=1252567251&amp;range=508:508" xr:uid="{00000000-0004-0000-0800-000056150000}"/>
    <hyperlink ref="KF37" r:id="rId601" location="gid=1252567251&amp;range=510:510" xr:uid="{00000000-0004-0000-0800-000057150000}"/>
    <hyperlink ref="KG37" r:id="rId602" location="gid=1252567251&amp;range=511:511" xr:uid="{00000000-0004-0000-0800-000058150000}"/>
    <hyperlink ref="KH37" r:id="rId603" location="gid=1252567251&amp;range=510:510" xr:uid="{00000000-0004-0000-0800-000059150000}"/>
    <hyperlink ref="KI37" r:id="rId604" location="gid=1252567251&amp;range=510:510" xr:uid="{00000000-0004-0000-0800-00005A150000}"/>
    <hyperlink ref="KJ37" r:id="rId605" location="gid=1252567251&amp;range=513:513" xr:uid="{00000000-0004-0000-0800-00005B150000}"/>
    <hyperlink ref="KK37" r:id="rId606" location="gid=1252567251&amp;range=514:514" xr:uid="{00000000-0004-0000-0800-00005C150000}"/>
    <hyperlink ref="KL37" r:id="rId607" location="gid=1252567251&amp;range=513:513" xr:uid="{00000000-0004-0000-0800-00005D150000}"/>
    <hyperlink ref="KM37" r:id="rId608" location="gid=1252567251&amp;range=514:514" xr:uid="{00000000-0004-0000-0800-00005E150000}"/>
    <hyperlink ref="KN37" r:id="rId609" location="gid=1252567251&amp;range=516:516" xr:uid="{00000000-0004-0000-0800-00005F150000}"/>
    <hyperlink ref="KO37" r:id="rId610" location="gid=1252567251&amp;range=513:513" xr:uid="{00000000-0004-0000-0800-000060150000}"/>
    <hyperlink ref="KP37" r:id="rId611" location="gid=1252567251&amp;range=514:514" xr:uid="{00000000-0004-0000-0800-000061150000}"/>
    <hyperlink ref="KQ37" r:id="rId612" location="gid=1252567251&amp;range=513:513" xr:uid="{00000000-0004-0000-0800-000062150000}"/>
    <hyperlink ref="KR37" r:id="rId613" location="gid=1252567251&amp;range=514:514" xr:uid="{00000000-0004-0000-0800-000063150000}"/>
    <hyperlink ref="KS37" r:id="rId614" location="gid=1252567251&amp;range=513:513" xr:uid="{00000000-0004-0000-0800-000064150000}"/>
    <hyperlink ref="KT37" r:id="rId615" location="gid=1252567251&amp;range=519:519" xr:uid="{00000000-0004-0000-0800-000065150000}"/>
    <hyperlink ref="KU37" r:id="rId616" location="gid=1252567251&amp;range=490:490" xr:uid="{00000000-0004-0000-0800-000066150000}"/>
    <hyperlink ref="KV37" r:id="rId617" location="gid=1252567251&amp;range=469:469" xr:uid="{00000000-0004-0000-0800-000067150000}"/>
    <hyperlink ref="KW37" r:id="rId618" location="gid=1252567251&amp;range=487:487" xr:uid="{00000000-0004-0000-0800-000068150000}"/>
    <hyperlink ref="KX37" r:id="rId619" location="gid=1252567251&amp;range=520:520" xr:uid="{00000000-0004-0000-0800-000069150000}"/>
    <hyperlink ref="KY37" r:id="rId620" location="gid=1252567251&amp;range=521:521" xr:uid="{00000000-0004-0000-0800-00006A150000}"/>
    <hyperlink ref="KZ37" r:id="rId621" location="gid=1252567251&amp;range=520:520" xr:uid="{00000000-0004-0000-0800-00006B150000}"/>
    <hyperlink ref="LA37" r:id="rId622" location="gid=1252567251&amp;range=521:521" xr:uid="{00000000-0004-0000-0800-00006C150000}"/>
    <hyperlink ref="LB37" r:id="rId623" location="gid=1252567251&amp;range=520:520" xr:uid="{00000000-0004-0000-0800-00006D150000}"/>
    <hyperlink ref="LC37" r:id="rId624" location="gid=1252567251&amp;range=521:521" xr:uid="{00000000-0004-0000-0800-00006E150000}"/>
    <hyperlink ref="LD37" r:id="rId625" location="gid=1252567251&amp;range=520:520" xr:uid="{00000000-0004-0000-0800-00006F150000}"/>
    <hyperlink ref="LF37" r:id="rId626" location="gid=1252567251&amp;range=573:573" xr:uid="{00000000-0004-0000-0800-000070150000}"/>
    <hyperlink ref="LG37" r:id="rId627" location="gid=1252567251&amp;range=572:572" xr:uid="{00000000-0004-0000-0800-000071150000}"/>
    <hyperlink ref="LH37" r:id="rId628" location="gid=1252567251&amp;range=572:572" xr:uid="{00000000-0004-0000-0800-000072150000}"/>
    <hyperlink ref="LI37" r:id="rId629" location="gid=1252567251&amp;range=580:580" xr:uid="{00000000-0004-0000-0800-000073150000}"/>
    <hyperlink ref="LJ37" r:id="rId630" location="gid=1252567251&amp;range=572:572" xr:uid="{00000000-0004-0000-0800-000074150000}"/>
    <hyperlink ref="LK37" r:id="rId631" location="gid=1252567251&amp;range=573:573" xr:uid="{00000000-0004-0000-0800-000075150000}"/>
    <hyperlink ref="LL37" r:id="rId632" location="gid=1252567251&amp;range=572:572" xr:uid="{00000000-0004-0000-0800-000076150000}"/>
    <hyperlink ref="LM37" r:id="rId633" location="gid=1252567251&amp;range=572:572" xr:uid="{00000000-0004-0000-0800-000077150000}"/>
    <hyperlink ref="LN37" r:id="rId634" location="gid=1252567251&amp;range=573:573" xr:uid="{00000000-0004-0000-0800-000078150000}"/>
    <hyperlink ref="LO37" r:id="rId635" location="gid=1252567251&amp;range=573:573" xr:uid="{00000000-0004-0000-0800-000079150000}"/>
    <hyperlink ref="LP37" r:id="rId636" location="gid=1252567251&amp;range=573:573" xr:uid="{00000000-0004-0000-0800-00007A150000}"/>
    <hyperlink ref="LQ37" r:id="rId637" location="gid=1252567251&amp;range=575:575" xr:uid="{00000000-0004-0000-0800-00007B150000}"/>
    <hyperlink ref="LR37" r:id="rId638" location="gid=1252567251&amp;range=576:576" xr:uid="{00000000-0004-0000-0800-00007C150000}"/>
    <hyperlink ref="LS37" r:id="rId639" location="gid=1252567251&amp;range=575:575" xr:uid="{00000000-0004-0000-0800-00007D150000}"/>
    <hyperlink ref="LT37" r:id="rId640" location="gid=1252567251&amp;range=576:576" xr:uid="{00000000-0004-0000-0800-00007E150000}"/>
    <hyperlink ref="LU37" r:id="rId641" location="gid=1252567251&amp;range=576:576" xr:uid="{00000000-0004-0000-0800-00007F150000}"/>
    <hyperlink ref="LV37" r:id="rId642" location="gid=1252567251&amp;range=575:575" xr:uid="{00000000-0004-0000-0800-000080150000}"/>
    <hyperlink ref="LW37" r:id="rId643" location="gid=1252567251&amp;range=576:576" xr:uid="{00000000-0004-0000-0800-000081150000}"/>
    <hyperlink ref="LX37" r:id="rId644" location="gid=1252567251&amp;range=575:575" xr:uid="{00000000-0004-0000-0800-000082150000}"/>
    <hyperlink ref="LY37" r:id="rId645" location="gid=1252567251&amp;range=575:575" xr:uid="{00000000-0004-0000-0800-000083150000}"/>
    <hyperlink ref="LZ37" r:id="rId646" location="gid=1252567251&amp;range=551:551" xr:uid="{00000000-0004-0000-0800-000084150000}"/>
    <hyperlink ref="MA37" r:id="rId647" location="gid=1252567251&amp;range=534:534" xr:uid="{00000000-0004-0000-0800-000085150000}"/>
    <hyperlink ref="MB37" r:id="rId648" location="gid=1252567251&amp;range=535:535" xr:uid="{00000000-0004-0000-0800-000086150000}"/>
    <hyperlink ref="MC37" r:id="rId649" location="gid=1252567251&amp;range=553:553" xr:uid="{00000000-0004-0000-0800-000087150000}"/>
    <hyperlink ref="MD37" r:id="rId650" location="gid=1252567251&amp;range=554:554" xr:uid="{00000000-0004-0000-0800-000088150000}"/>
    <hyperlink ref="ME37" r:id="rId651" location="gid=1252567251&amp;range=555:555" xr:uid="{00000000-0004-0000-0800-000089150000}"/>
    <hyperlink ref="MF37" r:id="rId652" location="gid=1252567251&amp;range=535:535" xr:uid="{00000000-0004-0000-0800-00008A150000}"/>
    <hyperlink ref="MG37" r:id="rId653" location="gid=1252567251&amp;range=581:581" xr:uid="{00000000-0004-0000-0800-00008B150000}"/>
    <hyperlink ref="MH37" r:id="rId654" location="gid=1252567251&amp;range=535:535" xr:uid="{00000000-0004-0000-0800-00008C150000}"/>
    <hyperlink ref="MI37" r:id="rId655" location="gid=1252567251&amp;range=534:534" xr:uid="{00000000-0004-0000-0800-00008D150000}"/>
    <hyperlink ref="MK37" r:id="rId656" location="gid=1252567251&amp;range=627:627" xr:uid="{00000000-0004-0000-0800-00008E150000}"/>
    <hyperlink ref="ML37" r:id="rId657" location="gid=1252567251&amp;range=626:626" xr:uid="{00000000-0004-0000-0800-00008F150000}"/>
    <hyperlink ref="MM37" r:id="rId658" location="gid=1252567251&amp;range=627:627" xr:uid="{00000000-0004-0000-0800-000090150000}"/>
    <hyperlink ref="MN37" r:id="rId659" location="gid=1252567251&amp;range=626:626" xr:uid="{00000000-0004-0000-0800-000091150000}"/>
    <hyperlink ref="MO37" r:id="rId660" location="gid=1252567251&amp;range=627:627" xr:uid="{00000000-0004-0000-0800-000092150000}"/>
    <hyperlink ref="MP37" r:id="rId661" location="gid=1252567251&amp;range=626:626" xr:uid="{00000000-0004-0000-0800-000093150000}"/>
    <hyperlink ref="MQ37" r:id="rId662" location="gid=1252567251&amp;range=606:606" xr:uid="{00000000-0004-0000-0800-000094150000}"/>
    <hyperlink ref="MR37" r:id="rId663" location="gid=1252567251&amp;range=626:626" xr:uid="{00000000-0004-0000-0800-000095150000}"/>
    <hyperlink ref="MS37" r:id="rId664" location="gid=1252567251&amp;range=627:627" xr:uid="{00000000-0004-0000-0800-000096150000}"/>
    <hyperlink ref="MT37" r:id="rId665" location="gid=1252567251&amp;range=626:626" xr:uid="{00000000-0004-0000-0800-000097150000}"/>
    <hyperlink ref="MU37" r:id="rId666" location="gid=1252567251&amp;range=628:628" xr:uid="{00000000-0004-0000-0800-000098150000}"/>
    <hyperlink ref="MV37" r:id="rId667" location="gid=1252567251&amp;range=627:627" xr:uid="{00000000-0004-0000-0800-000099150000}"/>
    <hyperlink ref="MW37" r:id="rId668" location="gid=1252567251&amp;range=633:633" xr:uid="{00000000-0004-0000-0800-00009A150000}"/>
    <hyperlink ref="MX37" r:id="rId669" location="gid=1252567251&amp;range=634:634" xr:uid="{00000000-0004-0000-0800-00009B150000}"/>
    <hyperlink ref="MY37" r:id="rId670" location="gid=1252567251&amp;range=629:629" xr:uid="{00000000-0004-0000-0800-00009C150000}"/>
    <hyperlink ref="MZ37" r:id="rId671" location="gid=1252567251&amp;range=633:633" xr:uid="{00000000-0004-0000-0800-00009D150000}"/>
    <hyperlink ref="NA37" r:id="rId672" location="gid=1252567251&amp;range=634:634" xr:uid="{00000000-0004-0000-0800-00009E150000}"/>
    <hyperlink ref="NB37" r:id="rId673" location="gid=1252567251&amp;range=633:633" xr:uid="{00000000-0004-0000-0800-00009F150000}"/>
    <hyperlink ref="NC37" r:id="rId674" location="gid=1252567251&amp;range=634:634" xr:uid="{00000000-0004-0000-0800-0000A0150000}"/>
    <hyperlink ref="ND37" r:id="rId675" location="gid=1252567251&amp;range=633:633" xr:uid="{00000000-0004-0000-0800-0000A1150000}"/>
    <hyperlink ref="NE37" r:id="rId676" location="gid=1252567251&amp;range=630:630" xr:uid="{00000000-0004-0000-0800-0000A2150000}"/>
    <hyperlink ref="NF37" r:id="rId677" location="gid=1252567251&amp;range=634:634" xr:uid="{00000000-0004-0000-0800-0000A3150000}"/>
    <hyperlink ref="NG37" r:id="rId678" location="gid=1252567251&amp;range=633:633" xr:uid="{00000000-0004-0000-0800-0000A4150000}"/>
    <hyperlink ref="NH37" r:id="rId679" location="gid=1252567251&amp;range=634:634" xr:uid="{00000000-0004-0000-0800-0000A5150000}"/>
    <hyperlink ref="NI37" r:id="rId680" location="gid=1252567251&amp;range=633:633" xr:uid="{00000000-0004-0000-0800-0000A6150000}"/>
    <hyperlink ref="NJ37" r:id="rId681" location="gid=1252567251&amp;range=635:635" xr:uid="{00000000-0004-0000-0800-0000A7150000}"/>
    <hyperlink ref="NK37" r:id="rId682" location="gid=1252567251&amp;range=636:636" xr:uid="{00000000-0004-0000-0800-0000A8150000}"/>
    <hyperlink ref="NL37" r:id="rId683" location="gid=1252567251&amp;range=635:635" xr:uid="{00000000-0004-0000-0800-0000A9150000}"/>
    <hyperlink ref="NM37" r:id="rId684" location="gid=1252567251&amp;range=636:636" xr:uid="{00000000-0004-0000-0800-0000AA150000}"/>
    <hyperlink ref="NN37" r:id="rId685" location="gid=1252567251&amp;range=635:635" xr:uid="{00000000-0004-0000-0800-0000AB150000}"/>
    <hyperlink ref="NO37" r:id="rId686" location="gid=1252567251&amp;range=636:636" xr:uid="{00000000-0004-0000-0800-0000AC150000}"/>
    <hyperlink ref="NQ37" r:id="rId687" location="gid=1252567251&amp;range=671:671" xr:uid="{00000000-0004-0000-0800-0000AD150000}"/>
    <hyperlink ref="NR37" r:id="rId688" location="gid=1252567251&amp;range=672:672" xr:uid="{00000000-0004-0000-0800-0000AE150000}"/>
    <hyperlink ref="NS37" r:id="rId689" location="gid=1252567251&amp;range=671:671" xr:uid="{00000000-0004-0000-0800-0000AF150000}"/>
    <hyperlink ref="NT37" r:id="rId690" location="gid=1252567251&amp;range=672:672" xr:uid="{00000000-0004-0000-0800-0000B0150000}"/>
    <hyperlink ref="NU37" r:id="rId691" location="gid=1252567251&amp;range=671:671" xr:uid="{00000000-0004-0000-0800-0000B1150000}"/>
    <hyperlink ref="NV37" r:id="rId692" location="gid=1252567251&amp;range=672:672" xr:uid="{00000000-0004-0000-0800-0000B2150000}"/>
    <hyperlink ref="NW37" r:id="rId693" location="gid=1252567251&amp;range=671:671" xr:uid="{00000000-0004-0000-0800-0000B3150000}"/>
    <hyperlink ref="NX37" r:id="rId694" location="gid=1252567251&amp;range=672:672" xr:uid="{00000000-0004-0000-0800-0000B4150000}"/>
    <hyperlink ref="NY37" r:id="rId695" location="gid=1252567251&amp;range=671:671" xr:uid="{00000000-0004-0000-0800-0000B5150000}"/>
    <hyperlink ref="NZ37" r:id="rId696" location="gid=1252567251&amp;range=672:672" xr:uid="{00000000-0004-0000-0800-0000B6150000}"/>
    <hyperlink ref="OA37" r:id="rId697" location="gid=1252567251&amp;range=671:671" xr:uid="{00000000-0004-0000-0800-0000B7150000}"/>
    <hyperlink ref="OB37" r:id="rId698" location="gid=1252567251&amp;range=672:672" xr:uid="{00000000-0004-0000-0800-0000B8150000}"/>
    <hyperlink ref="OC37" r:id="rId699" location="gid=1252567251&amp;range=671:671" xr:uid="{00000000-0004-0000-0800-0000B9150000}"/>
    <hyperlink ref="OD37" r:id="rId700" location="gid=1252567251&amp;range=672:672" xr:uid="{00000000-0004-0000-0800-0000BA150000}"/>
    <hyperlink ref="OE37" r:id="rId701" location="gid=1252567251&amp;range=671:671" xr:uid="{00000000-0004-0000-0800-0000BB150000}"/>
    <hyperlink ref="OF37" r:id="rId702" location="gid=1252567251&amp;range=663:663" xr:uid="{00000000-0004-0000-0800-0000BC150000}"/>
    <hyperlink ref="OG37" r:id="rId703" location="gid=1252567251&amp;range=643:643" xr:uid="{00000000-0004-0000-0800-0000BD150000}"/>
    <hyperlink ref="OH37" r:id="rId704" location="gid=1252567251&amp;range=645:645" xr:uid="{00000000-0004-0000-0800-0000BE150000}"/>
    <hyperlink ref="OI37" r:id="rId705" location="gid=1252567251&amp;range=668:668" xr:uid="{00000000-0004-0000-0800-0000BF150000}"/>
    <hyperlink ref="OJ37" r:id="rId706" location="gid=1252567251&amp;range=665:665" xr:uid="{00000000-0004-0000-0800-0000C0150000}"/>
    <hyperlink ref="OK37" r:id="rId707" location="gid=1252567251&amp;range=666:666" xr:uid="{00000000-0004-0000-0800-0000C1150000}"/>
    <hyperlink ref="OL37" r:id="rId708" location="gid=1252567251&amp;range=645:645" xr:uid="{00000000-0004-0000-0800-0000C2150000}"/>
    <hyperlink ref="OM37" r:id="rId709" location="gid=1252567251&amp;range=662:662" xr:uid="{00000000-0004-0000-0800-0000C3150000}"/>
    <hyperlink ref="ON37" r:id="rId710" location="gid=1252567251&amp;range=645:645" xr:uid="{00000000-0004-0000-0800-0000C4150000}"/>
    <hyperlink ref="OO37" r:id="rId711" location="gid=1252567251&amp;range=643:643" xr:uid="{00000000-0004-0000-0800-0000C5150000}"/>
    <hyperlink ref="OP37" r:id="rId712" location="gid=1252567251&amp;range=673:673" xr:uid="{00000000-0004-0000-0800-0000C6150000}"/>
    <hyperlink ref="OQ37" r:id="rId713" location="gid=1252567251&amp;range=674:674" xr:uid="{00000000-0004-0000-0800-0000C7150000}"/>
    <hyperlink ref="OR37" r:id="rId714" location="gid=1252567251&amp;range=673:673" xr:uid="{00000000-0004-0000-0800-0000C8150000}"/>
    <hyperlink ref="OS37" r:id="rId715" location="gid=1252567251&amp;range=674:674" xr:uid="{00000000-0004-0000-0800-0000C9150000}"/>
    <hyperlink ref="OT37" r:id="rId716" location="gid=1252567251&amp;range=663:663" xr:uid="{00000000-0004-0000-0800-0000CA150000}"/>
    <hyperlink ref="OU37" r:id="rId717" location="gid=1252567251&amp;range=674:674" xr:uid="{00000000-0004-0000-0800-0000CB150000}"/>
    <hyperlink ref="OW37" r:id="rId718" location="gid=1252567251&amp;range=673:673" xr:uid="{00000000-0004-0000-0800-0000CC150000}"/>
    <hyperlink ref="OX37" r:id="rId719" location="gid=1252567251&amp;range=674:674" xr:uid="{00000000-0004-0000-0800-0000CD150000}"/>
    <hyperlink ref="OY37" r:id="rId720" location="gid=1252567251&amp;range=673:673" xr:uid="{00000000-0004-0000-0800-0000CE150000}"/>
    <hyperlink ref="OZ37" r:id="rId721" location="gid=1252567251&amp;range=674:674" xr:uid="{00000000-0004-0000-0800-0000CF150000}"/>
    <hyperlink ref="PA37" r:id="rId722" location="gid=1252567251&amp;range=668:668" xr:uid="{00000000-0004-0000-0800-0000D0150000}"/>
    <hyperlink ref="PB37" r:id="rId723" location="gid=1252567251&amp;range=674:674" xr:uid="{00000000-0004-0000-0800-0000D1150000}"/>
    <hyperlink ref="PC37" r:id="rId724" location="gid=1252567251&amp;range=673:673" xr:uid="{00000000-0004-0000-0800-0000D2150000}"/>
    <hyperlink ref="PD37" r:id="rId725" location="gid=1252567251&amp;range=674:674" xr:uid="{00000000-0004-0000-0800-0000D3150000}"/>
    <hyperlink ref="PE37" r:id="rId726" location="gid=1252567251&amp;range=673:673" xr:uid="{00000000-0004-0000-0800-0000D4150000}"/>
    <hyperlink ref="PF37" r:id="rId727" location="gid=1252567251&amp;range=674:674" xr:uid="{00000000-0004-0000-0800-0000D5150000}"/>
    <hyperlink ref="PG37" r:id="rId728" location="gid=1252567251&amp;range=673:673" xr:uid="{00000000-0004-0000-0800-0000D6150000}"/>
    <hyperlink ref="PH37" r:id="rId729" location="gid=1252567251&amp;range=674:674" xr:uid="{00000000-0004-0000-0800-0000D7150000}"/>
    <hyperlink ref="PI37" r:id="rId730" location="gid=1252567251&amp;range=673:673" xr:uid="{00000000-0004-0000-0800-0000D8150000}"/>
    <hyperlink ref="PJ37" r:id="rId731" location="gid=1252567251&amp;range=644:644" xr:uid="{00000000-0004-0000-0800-0000D9150000}"/>
    <hyperlink ref="PK37" r:id="rId732" location="gid=1252567251&amp;range=675:675" xr:uid="{00000000-0004-0000-0800-0000DA150000}"/>
    <hyperlink ref="PL37" r:id="rId733" location="gid=1252567251&amp;range=676:676" xr:uid="{00000000-0004-0000-0800-0000DB150000}"/>
    <hyperlink ref="PM37" r:id="rId734" location="gid=1252567251&amp;range=644:644" xr:uid="{00000000-0004-0000-0800-0000DC150000}"/>
    <hyperlink ref="PN37" r:id="rId735" location="gid=1252567251&amp;range=675:675" xr:uid="{00000000-0004-0000-0800-0000DD150000}"/>
    <hyperlink ref="PO37" r:id="rId736" location="gid=1252567251&amp;range=676:676" xr:uid="{00000000-0004-0000-0800-0000DE150000}"/>
    <hyperlink ref="PP37" r:id="rId737" location="gid=1252567251&amp;range=644:644" xr:uid="{00000000-0004-0000-0800-0000DF150000}"/>
    <hyperlink ref="PQ37" r:id="rId738" location="gid=1252567251&amp;range=675:675" xr:uid="{00000000-0004-0000-0800-0000E0150000}"/>
    <hyperlink ref="PR37" r:id="rId739" location="gid=1252567251&amp;range=676:676" xr:uid="{00000000-0004-0000-0800-0000E1150000}"/>
    <hyperlink ref="PS37" r:id="rId740" location="gid=1252567251&amp;range=664:664" xr:uid="{00000000-0004-0000-0800-0000E2150000}"/>
    <hyperlink ref="PT37" r:id="rId741" location="gid=1252567251&amp;range=665:665" xr:uid="{00000000-0004-0000-0800-0000E3150000}"/>
    <hyperlink ref="PU37" r:id="rId742" location="gid=1252567251&amp;range=666:666" xr:uid="{00000000-0004-0000-0800-0000E4150000}"/>
    <hyperlink ref="PV37" r:id="rId743" location="gid=1252567251&amp;range=643:643" xr:uid="{00000000-0004-0000-0800-0000E5150000}"/>
    <hyperlink ref="PW37" r:id="rId744" location="gid=1252567251&amp;range=662:662" xr:uid="{00000000-0004-0000-0800-0000E6150000}"/>
    <hyperlink ref="PX37" r:id="rId745" location="gid=1252567251&amp;range=645:645" xr:uid="{00000000-0004-0000-0800-0000E7150000}"/>
    <hyperlink ref="T38" location="null!87:87" display="Air SPF only_x000a_[PLF CP]_SPXI_BAU" xr:uid="{00000000-0004-0000-0800-0000E8150000}"/>
    <hyperlink ref="X38" location="null!87:87" display="Air SPF only_x000a_[PLF CP]_SPXI_BAU" xr:uid="{00000000-0004-0000-0800-0000E9150000}"/>
    <hyperlink ref="Z38" location="null!87:87" display="Air SPF only_x000a_[PLF CP]_SPXI_BAU" xr:uid="{00000000-0004-0000-0800-0000EA150000}"/>
    <hyperlink ref="AA38" location="null!87:87" display="Air SPF only_x000a_[PLF CP]_SPXI_BAU" xr:uid="{00000000-0004-0000-0800-0000EB150000}"/>
    <hyperlink ref="BC38" location="null!121:121" display="Air ShopeeFood App Only_x000a_[PLF CP]_SPXI_BAU" xr:uid="{00000000-0004-0000-0800-0000EC150000}"/>
    <hyperlink ref="BH38" location="null!121:121" display="Air ShopeeFood App Only_x000a_[PLF CP]_SPXI_BAU" xr:uid="{00000000-0004-0000-0800-0000ED150000}"/>
    <hyperlink ref="BJ38" location="null!121:121" display="Air ShopeeFood App Only_x000a_[PLF CP]_SPXI_BAU" xr:uid="{00000000-0004-0000-0800-0000EE150000}"/>
    <hyperlink ref="D39" location="null!102:102" display="[SJBP]_Gà Rán Popeyes_BOGO_x000a_241231_Gà Rán Popeyes_9 cities" xr:uid="{00000000-0004-0000-0800-0000EF150000}"/>
    <hyperlink ref="E39" location="null!102:102" display="[SJBP]_Gà Rán Popeyes_BOGO_x000a_241231_Gà Rán Popeyes_9 cities" xr:uid="{00000000-0004-0000-0800-0000F0150000}"/>
    <hyperlink ref="F39" location="null!33:33" display="[VIP]_Pizza Hut_03-05/01_x000a_241231_Pizza Hut_20 cities" xr:uid="{00000000-0004-0000-0800-0000F1150000}"/>
    <hyperlink ref="G39" location="null!34:34" display="[SuperVIP]_Gà Rán Popeyes_02-05/01_x000a_241231_Gà Rán Popeyes_9 cities" xr:uid="{00000000-0004-0000-0800-0000F2150000}"/>
    <hyperlink ref="H39" location="null!34:34" display="[SuperVIP]_Gà Rán Popeyes_02-05/01_x000a_241231_Gà Rán Popeyes_9 cities" xr:uid="{00000000-0004-0000-0800-0000F3150000}"/>
    <hyperlink ref="I39" location="null!52:52" display="[SuperVIP]_Highlands Coffee_6-10.1 241231_Highlands Coffee_36 cities" xr:uid="{00000000-0004-0000-0800-0000F4150000}"/>
    <hyperlink ref="J39" location="null!54:54" display="[SuperVIP]_The Coffee House_6-8.1 241231_The Coffee House_7 cities" xr:uid="{00000000-0004-0000-0800-0000F5150000}"/>
    <hyperlink ref="K39" location="null!41:41" display="[VIP]_Cơm Thố Anh Nguyễn_08-12/01_x000a_20240506_Cơm Thố Anh Nguyễn_10 cities" xr:uid="{00000000-0004-0000-0800-0000F6150000}"/>
    <hyperlink ref="L39" location="null!41:41" display="[VIP]_Cơm Thố Anh Nguyễn_08-12/01_x000a_20240506_Cơm Thố Anh Nguyễn_10 cities" xr:uid="{00000000-0004-0000-0800-0000F7150000}"/>
    <hyperlink ref="M39" location="null!32:32" display="[SuperVIP]_Gà Rán KFC_10-12/01_x000a_241231_Gà Rán KFC_25 cities" xr:uid="{00000000-0004-0000-0800-0000F8150000}"/>
    <hyperlink ref="N39" location="null!32:32" display="[SuperVIP]_Gà Rán KFC_10-12/01_x000a_241231_Gà Rán KFC_25 cities" xr:uid="{00000000-0004-0000-0800-0000F9150000}"/>
    <hyperlink ref="O39" location="null!32:32" display="[SuperVIP]_Gà Rán KFC_10-12/01_x000a_241231_Gà Rán KFC_25 cities" xr:uid="{00000000-0004-0000-0800-0000FA150000}"/>
    <hyperlink ref="P39" location="null!G184" display="[SJBP]_Trà Sữa May Cha_BAU 250102_Trà Sữa May Cha_7 cities" xr:uid="{00000000-0004-0000-0800-0000FB150000}"/>
    <hyperlink ref="Q39" location="null!43:43" display="[VIP]_Gà Rán Texas Chicken_13-16/01_x000a_250102_Gà Rán Texas Chicken_6 cities" xr:uid="{00000000-0004-0000-0800-0000FC150000}"/>
    <hyperlink ref="R39" location="null!46:46" display="[SuperVIP]_Starbucks Coffee_14-16.1 250102_Starbucks Coffee_10 cities" xr:uid="{00000000-0004-0000-0800-0000FD150000}"/>
    <hyperlink ref="S39" location="null!43:43" display="[VIP]_Gà Rán Texas Chicken_13-16/01_x000a_250102_Gà Rán Texas Chicken_6 cities" xr:uid="{00000000-0004-0000-0800-0000FE150000}"/>
    <hyperlink ref="T39" location="null!104:104" display="[SJBP]_Domino's Pizza_1T1 241231_Domino pizza_9 cities" xr:uid="{00000000-0004-0000-0800-0000FF150000}"/>
    <hyperlink ref="U39" location="null!40:40" display="[SuperVIP]_Pizza Hut_17-19/01_x000a_241231_Pizza Hut_20 cities" xr:uid="{00000000-0004-0000-0800-000000160000}"/>
    <hyperlink ref="V39" location="null!40:40" display="[SuperVIP]_Pizza Hut_17-19/01_x000a_241231_Pizza Hut_20 cities" xr:uid="{00000000-0004-0000-0800-000001160000}"/>
    <hyperlink ref="W39" location="null!36:36" display="[SuperVIP]_Gà Rán KFC_20-22/01_x000a_241231_Gà Rán KFC_25 cities" xr:uid="{00000000-0004-0000-0800-000002160000}"/>
    <hyperlink ref="X39" location="null!55:55" display="[VIP]_The Coffee House_20-22.1 241231_The Coffee House_7 cities" xr:uid="{00000000-0004-0000-0800-000003160000}"/>
    <hyperlink ref="Y39" location="null!91:91" display="[Win 3]_Cơm Thố Anh Nguyễn_Jan_NA, HP, QNinh, KH, BMT, BH, DL, HD, TH" xr:uid="{00000000-0004-0000-0800-000004160000}"/>
    <hyperlink ref="Z39" location="null!37:37" display="[VIP]_Lotteria_23-26/01 241231_Lotteria DI_27 cities" xr:uid="{00000000-0004-0000-0800-000005160000}"/>
    <hyperlink ref="AA39" location="null!37:37" display="[VIP]_Lotteria_23-26/01 241231_Lotteria DI_27 cities" xr:uid="{00000000-0004-0000-0800-000006160000}"/>
    <hyperlink ref="AB39" location="null!104:104" display="[SJBP]_Domino's Pizza_1T1 241231_Domino pizza_9 cities" xr:uid="{00000000-0004-0000-0800-000007160000}"/>
    <hyperlink ref="AC39" location="null!37:37" display="[VIP]_Lotteria_23-26/01 241231_Lotteria DI_27 cities" xr:uid="{00000000-0004-0000-0800-000008160000}"/>
    <hyperlink ref="AD39" location="null!37:37" display="[VIP]_Lotteria_23-26/01 241231_Lotteria DI_27 cities" xr:uid="{00000000-0004-0000-0800-000009160000}"/>
    <hyperlink ref="AM39" location="null!153:153" display="[VIP]_The Coffee House_4-6.2 241231_The Coffee House_7 cities" xr:uid="{00000000-0004-0000-0800-00000A160000}"/>
    <hyperlink ref="AO39" location="null!175:175" display="[SuperVIP]_Lotteria_06 - 09/02 241231_Lotteria DI_27 cities" xr:uid="{00000000-0004-0000-0800-00000B160000}"/>
    <hyperlink ref="AP39" location="null!183:183" display="[Win 3]_Cơm Thố Anh Nguyễn_Feb_NA, HP, QNinh, KH, BMT, BH, DL, HD, TH" xr:uid="{00000000-0004-0000-0800-00000C160000}"/>
    <hyperlink ref="AQ39" location="null!175:175" display="[SuperVIP]_Lotteria_06 - 09/02 241231_Lotteria DI_27 cities" xr:uid="{00000000-0004-0000-0800-00000D160000}"/>
    <hyperlink ref="AR39" location="null!175:175" display="[SuperVIP]_Lotteria_06 - 09/02 241231_Lotteria DI_27 cities" xr:uid="{00000000-0004-0000-0800-00000E160000}"/>
    <hyperlink ref="AS39" location="null!176:176" display="[VIP]_Gà Rán Texas Chicken_10-13/02 250102_Gà Rán Texas Chicken_6 cities" xr:uid="{00000000-0004-0000-0800-00000F160000}"/>
    <hyperlink ref="AT39" location="null!176:176" display="[VIP]_Gà Rán Texas Chicken_10-13/02 250102_Gà Rán Texas Chicken_6 cities" xr:uid="{00000000-0004-0000-0800-000010160000}"/>
    <hyperlink ref="AU39" location="null!176:176" display="[VIP]_Gà Rán Texas Chicken_10-13/02 250102_Gà Rán Texas Chicken_6 cities" xr:uid="{00000000-0004-0000-0800-000011160000}"/>
    <hyperlink ref="AV39" location="null!177:177" display="[VIP]_Cơm Thố Anh Nguyễn_12-16/02_x000a_241231_Cơm Thố Anh Nguyễn_10 cities" xr:uid="{00000000-0004-0000-0800-000012160000}"/>
    <hyperlink ref="AW39" location="null!173:173" display="[SuperVIP]_Gà Rán Popeyes_13-16/02_x000a_241231_Gà Rán Popeyes_9 cities" xr:uid="{00000000-0004-0000-0800-000013160000}"/>
    <hyperlink ref="AX39" location="null!173:173" display="[SuperVIP]_Gà Rán Popeyes_13-16/02_x000a_241231_Gà Rán Popeyes_9 cities" xr:uid="{00000000-0004-0000-0800-000014160000}"/>
    <hyperlink ref="AY39" location="null!179:179" display="[VIP]_Domino's Pizza_14-16/02_x000a_ 250116_Domino pizza_11 cities" xr:uid="{00000000-0004-0000-0800-000015160000}"/>
    <hyperlink ref="AZ39" location="null!181:181" display="[VIP]_Lotteria_17-20/02_x000a_ 241231_Lotteria DI_27 cities" xr:uid="{00000000-0004-0000-0800-000016160000}"/>
    <hyperlink ref="BB39" location="null!183:183" display="[Win 3]_Cơm Thố Anh Nguyễn_Feb_NA, HP, QNinh, KH, BMT, BH, DL, HD, TH" xr:uid="{00000000-0004-0000-0800-000017160000}"/>
    <hyperlink ref="BC39" location="null!G204" display="[VIP]_Phê La_Feb HP,VT,HA,DL" xr:uid="{00000000-0004-0000-0800-000018160000}"/>
    <hyperlink ref="BD39" location="null!149:149" display="[SuperVIP]_Highlands Coffee_17-21.2 241231_Highlands Coffee_36 cities" xr:uid="{00000000-0004-0000-0800-000019160000}"/>
    <hyperlink ref="BE39" location="null!171:171" display="[SuperVIP]_Gà Rán KFC_21-23/02_x000a_241231_Gà Rán KFC_25 cities" xr:uid="{00000000-0004-0000-0800-00001A160000}"/>
    <hyperlink ref="BF39" location="null!171:171" display="[SuperVIP]_Gà Rán KFC_21-23/02_x000a_241231_Gà Rán KFC_25 cities" xr:uid="{00000000-0004-0000-0800-00001B160000}"/>
    <hyperlink ref="BK39" location="null!183:183" display="[Win 3]_Cơm Thố Anh Nguyễn_Feb_NA, HP, QNinh, KH, BMT, BH, DL, HD, TH" xr:uid="{00000000-0004-0000-0800-00001C160000}"/>
    <hyperlink ref="BM39" location="null!267:267" display="[SuperVIP]_Gà Rán KFC_01-03/03_x000a_241231_Gà Rán KFC_25 cities" xr:uid="{00000000-0004-0000-0800-00001D160000}"/>
    <hyperlink ref="BN39" location="null!267:267" display="[SuperVIP]_Gà Rán KFC_01-03/03_x000a_241231_Gà Rán KFC_25 cities" xr:uid="{00000000-0004-0000-0800-00001E160000}"/>
    <hyperlink ref="BO39" location="null!267:267" display="[SuperVIP]_Gà Rán KFC_01-03/03_x000a_241231_Gà Rán KFC_25 cities" xr:uid="{00000000-0004-0000-0800-00001F160000}"/>
    <hyperlink ref="BQ39" location="null!301:301" display="[VIP]_The Coffee House_5-7.3 241231_The Coffee House_7 cities" xr:uid="{00000000-0004-0000-0800-000020160000}"/>
    <hyperlink ref="BR39" location="null!269:269" display="[SuperVIP]_Gà Rán Popeyes_06-09/03_x000a_241231_Gà Rán Popeyes_9 cities" xr:uid="{00000000-0004-0000-0800-000021160000}"/>
    <hyperlink ref="BS39" location="null!269:269" display="[SuperVIP]_Gà Rán Popeyes_06-09/03_x000a_241231_Gà Rán Popeyes_9 cities" xr:uid="{00000000-0004-0000-0800-000022160000}"/>
    <hyperlink ref="BT39" location="null!270:270" display="[SuperVIP]_Pizza Hut_07-09/03 241231_Pizza Hut_20 cities" xr:uid="{00000000-0004-0000-0800-000023160000}"/>
    <hyperlink ref="BU39" location="null!275:275" display="[VIP]_Cơm Thố Anh Nguyễn_05-09/03_x000a_241231_Cơm Thố Anh Nguyễn_10 cities" xr:uid="{00000000-0004-0000-0800-000024160000}"/>
    <hyperlink ref="BW39" location="null!273:273" display="[VIP]_Gà Rán Texas Chicken_10-13/03_x000a_250102_Gà Rán Texas Chicken_6 cities" xr:uid="{00000000-0004-0000-0800-000025160000}"/>
    <hyperlink ref="BX39" location="null!300:300" display="[SuperVIP]_Starbucks Coffee_11-13.3 250102_Starbucks Coffee_10 cities" xr:uid="{00000000-0004-0000-0800-000026160000}"/>
    <hyperlink ref="BY39" location="null!273:273" display="[VIP]_Gà Rán Texas Chicken_10-13/03_x000a_250102_Gà Rán Texas Chicken_6 cities" xr:uid="{00000000-0004-0000-0800-000027160000}"/>
    <hyperlink ref="BZ39" location="null!333:333" display="[Alacarte CB]_Trà Sữa May Cha_Mar.CB1.14_BD,BH,CT" xr:uid="{00000000-0004-0000-0800-000028160000}"/>
    <hyperlink ref="CA39" location="null!333:333" display="[Alacarte CB]_Trà Sữa May Cha_Mar.CB1.14_BD,BH,CT" xr:uid="{00000000-0004-0000-0800-000029160000}"/>
    <hyperlink ref="CB39" location="null!333:333" display="[Alacarte CB]_Trà Sữa May Cha_Mar.CB1.14_BD,BH,CT" xr:uid="{00000000-0004-0000-0800-00002A160000}"/>
    <hyperlink ref="CC39" location="null!302:302" display="[SuperVIP]_The Coffee House_17-19.3 241231_The Coffee House_7 cities" xr:uid="{00000000-0004-0000-0800-00002B160000}"/>
    <hyperlink ref="CD39" location="null!302:302" display="[SuperVIP]_The Coffee House_17-19.3 241231_The Coffee House_7 cities" xr:uid="{00000000-0004-0000-0800-00002C160000}"/>
    <hyperlink ref="CE39" location="null!416:416" display="[Win 1]_Lotteria_Mar_241231_Lotteria DI_27 cities" xr:uid="{00000000-0004-0000-0800-00002D160000}"/>
    <hyperlink ref="CG39" location="null!414:414" display="[Win 3]_Lotteria_Mar_241231_Lotteria DI_27 cities" xr:uid="{00000000-0004-0000-0800-00002E160000}"/>
    <hyperlink ref="CH39" location="null!317:317" display="[Alacarte CB]_Trà Sữa May Cha_Mar.CB1.21_BD,BH,CT" xr:uid="{00000000-0004-0000-0800-00002F160000}"/>
    <hyperlink ref="CI39" location="null!317:317" display="[Alacarte CB]_Trà Sữa May Cha_Mar.CB1.21_BD,BH,CT" xr:uid="{00000000-0004-0000-0800-000030160000}"/>
    <hyperlink ref="CJ39" location="null!420:420" display="[JBP]_KATINAT Coffee &amp; Tea House_Combo 20% 250119_Katinat Saigon Kafe_11 cities" xr:uid="{00000000-0004-0000-0800-000031160000}"/>
    <hyperlink ref="CK39" location="null!G447" display="[SuperVIP]_Phê La_Mar HP,VT,HA,DL,DN" xr:uid="{00000000-0004-0000-0800-000032160000}"/>
    <hyperlink ref="CL39" location="null!414:414" display="[Win 3]_Lotteria_Mar_241231_Lotteria DI_27 cities" xr:uid="{00000000-0004-0000-0800-000033160000}"/>
    <hyperlink ref="CM39" location="null!G447" display="[SuperVIP]_Phê La_Mar HP,VT,HA,DL,DN" xr:uid="{00000000-0004-0000-0800-000034160000}"/>
    <hyperlink ref="CN39" location="null!531:531" display="[Alacarte CB]_Zen Tea Biên hòa_Mar.CB1_BH_x000a_[Alacarte CB]_Zen Tea Bình Dương_Mar.CB1_BD" xr:uid="{00000000-0004-0000-0800-000035160000}"/>
    <hyperlink ref="CO39" location="null!531:531" display="[Alacarte CB]_Zen Tea Biên hòa_Mar.CB1_BH_x000a_[Alacarte CB]_Zen Tea Bình Dương_Mar.CB1_BD" xr:uid="{00000000-0004-0000-0800-000036160000}"/>
    <hyperlink ref="CP39" location="null!531:531" display="[Alacarte CB]_Zen Tea Biên hòa_Mar.CB1_BH" xr:uid="{00000000-0004-0000-0800-000037160000}"/>
    <hyperlink ref="CQ39" location="null!531:531" display="[Alacarte CB]_Zen Tea Biên hòa_Mar.CB1_BH" xr:uid="{00000000-0004-0000-0800-000038160000}"/>
    <hyperlink ref="CS39" location="null!114:114" display="[SJBP]_Gà Rán KFC_BAU_x000a_241231_Gà Rán KFC_25 cities" xr:uid="{00000000-0004-0000-0800-000039160000}"/>
    <hyperlink ref="CT39" location="null!114:114" display="[SJBP]_Gà Rán KFC_BAU_x000a_241231_Gà Rán KFC_25 cities" xr:uid="{00000000-0004-0000-0800-00003A160000}"/>
    <hyperlink ref="CU39" location="null!465:465" display="[SuperVIP]_Gà Rán KFC_03-06/04_x000a_241231_Gà Rán KFC_25 cities" xr:uid="{00000000-0004-0000-0800-00003B160000}"/>
    <hyperlink ref="CV39" location="null!465:465" display="[SuperVIP]_Gà Rán KFC_03-06/04_x000a_241231_Gà Rán KFC_25 cities" xr:uid="{00000000-0004-0000-0800-00003C160000}"/>
    <hyperlink ref="CW39" location="null!567:567" display="[Alacarte CB]_Trà Sữa May Cha_Apr.CB1.9K_BH,BD,CT" xr:uid="{00000000-0004-0000-0800-00003D160000}"/>
    <hyperlink ref="CX39" location="null!567:567" display="[Alacarte CB]_Trà Sữa May Cha_Apr.CB1.9K_BH,BD,CT" xr:uid="{00000000-0004-0000-0800-00003E160000}"/>
    <hyperlink ref="DA39" location="null!547:547" display="[SuperVIP]_Highlands Coffee_7-11.4 241231_Highlands Coffee_36 cities" xr:uid="{00000000-0004-0000-0800-00003F160000}"/>
    <hyperlink ref="DB39" location="null!547:547" display="[SuperVIP]_Highlands Coffee_7-11.4 241231_Highlands Coffee_36 cities" xr:uid="{00000000-0004-0000-0800-000040160000}"/>
    <hyperlink ref="DC39" location="null!467:467" display="[SuperVIP]_Gà Rán Popeyes_10-13/04_x000a_241231_Gà Rán Popeyes_9 cities" xr:uid="{00000000-0004-0000-0800-000041160000}"/>
    <hyperlink ref="DD39" location="null!470:470" display="[VIP]_Cơm Thố Anh Nguyễn_09-13/04_x000a_250803_Cơm Thố Anh Nguyễn_12 cities" xr:uid="{00000000-0004-0000-0800-000042160000}"/>
    <hyperlink ref="DE39" location="null!467:467" display="[SuperVIP]_Gà Rán Popeyes_10-13/04_x000a_241231_Gà Rán Popeyes_9 cities" xr:uid="{00000000-0004-0000-0800-000043160000}"/>
    <hyperlink ref="DG39" location="null!469:469" display="[SuperVIP]_Gà Rán KFC_15-17/04_x000a_241231_Gà Rán KFC_25 cities" xr:uid="{00000000-0004-0000-0800-000044160000}"/>
    <hyperlink ref="DH39" location="null!469:469" display="[SuperVIP]_Gà Rán KFC_15-17/04_x000a_241231_Gà Rán KFC_25 cities" xr:uid="{00000000-0004-0000-0800-000045160000}"/>
    <hyperlink ref="DI39" location="null!549:549" display="[SuperVIP]_Highlands Coffee_14-18.4 241231_Highlands Coffee_36 cities" xr:uid="{00000000-0004-0000-0800-000046160000}"/>
    <hyperlink ref="DJ39" location="null!472:472" display="[VIP]_Pizza Hut_18-20/04_x000a_241231_Pizza Hut_20 cities" xr:uid="{00000000-0004-0000-0800-000047160000}"/>
    <hyperlink ref="DK39" location="null!475:475" display="[VIP]_Gà Rán Popeyes_18-20/04_x000a_241231_Gà Rán Popeyes_9 cities" xr:uid="{00000000-0004-0000-0800-000048160000}"/>
    <hyperlink ref="DL39" location="null!472:472" display="[VIP]_Pizza Hut_18-20/04_x000a_241231_Pizza Hut_20 cities" xr:uid="{00000000-0004-0000-0800-000049160000}"/>
    <hyperlink ref="DM39" location="null!550:550" display="[SuperVIP]_The Coffee House_21-23.4 241231_The Coffee House_7 cities" xr:uid="{00000000-0004-0000-0800-00004A160000}"/>
    <hyperlink ref="DN39" location="null!474:474" display="[VIP]_Gà Rán Texas Chicken_21-24/04_x000a_250102_Gà Rán Texas Chicken_6 cities" xr:uid="{00000000-0004-0000-0800-00004B160000}"/>
    <hyperlink ref="DO39" location="null!G524" display="[SuperVIP]_Phê La_21-25Apr  HP,VT,HA,DL,DN" xr:uid="{00000000-0004-0000-0800-00004C160000}"/>
    <hyperlink ref="DP39" location="null!474:474" display="[VIP]_Gà Rán Texas Chicken_21-24/04_x000a_250102_Gà Rán Texas Chicken_6 cities" xr:uid="{00000000-0004-0000-0800-00004D160000}"/>
    <hyperlink ref="DQ39" location="null!567:567" display="[Alacarte CB]_Trà Sữa May Cha_Apr.CB1.9K_BH,BD,CT" xr:uid="{00000000-0004-0000-0800-00004E160000}"/>
    <hyperlink ref="DR39" location="null!567:567" display="[Alacarte CB]_Trà Sữa May Cha_Apr.CB1.9K_BH,BD,CT" xr:uid="{00000000-0004-0000-0800-00004F160000}"/>
    <hyperlink ref="DS39" location="null!567:567" display="[Alacarte CB]_Trà Sữa May Cha_Apr.CB1.9K_BH,BD,CT" xr:uid="{00000000-0004-0000-0800-000050160000}"/>
    <hyperlink ref="DT39" location="null!468:468" display="[SuperVIP]_Pizza Hut_28-30/04_x000a_241231_Pizza Hut_20 cities" xr:uid="{00000000-0004-0000-0800-000051160000}"/>
    <hyperlink ref="DU39" location="null!468:468" display="[SuperVIP]_Pizza Hut_28-30/04_x000a_241231_Pizza Hut_20 cities" xr:uid="{00000000-0004-0000-0800-000052160000}"/>
    <hyperlink ref="DV39" location="null!476:476" display="[SuperVIP]_Lotteria DI_28-30/04" xr:uid="{00000000-0004-0000-0800-000053160000}"/>
    <hyperlink ref="DX39" location="null!730:730" display="[VIP]_Cơm Thố Anh Nguyễn_01-05/05_x000a_250803_Cơm Thố Anh Nguyễn_12 cities" xr:uid="{00000000-0004-0000-0800-000054160000}"/>
    <hyperlink ref="DY39" location="null!721:721" display="[SuperVIP]_Gà Rán KFC_01-04/05_x000a_241231_Gà Rán KFC_25 cities" xr:uid="{00000000-0004-0000-0800-000055160000}"/>
    <hyperlink ref="DZ39" location="null!790:790" display="[Alacarte CB]_Trà Sữa May Cha_May.cb1_BD,ĐN,CT" xr:uid="{00000000-0004-0000-0800-000056160000}"/>
    <hyperlink ref="EA39" location="null!790:790" display="[Alacarte CB]_Trà Sữa May Cha_May.cb1_BD,ĐN,CT" xr:uid="{00000000-0004-0000-0800-000057160000}"/>
    <hyperlink ref="EB39" location="null!G706" display="[SuperVIP]_Trà Sữa May Cha_spike 5.5" xr:uid="{00000000-0004-0000-0800-000058160000}"/>
    <hyperlink ref="EC39" location="null!729:729" display="[VIP]_Gà Rán Texas Chicken_05-08/05_x000a_250102_Gà Rán Texas Chicken_6 cities" xr:uid="{00000000-0004-0000-0800-000059160000}"/>
    <hyperlink ref="ED39" location="null!729:729" display="[VIP]_Gà Rán Texas Chicken_05-08/05_x000a_250102_Gà Rán Texas Chicken_6 cities" xr:uid="{00000000-0004-0000-0800-00005A160000}"/>
    <hyperlink ref="EE39" location="null!723:723" display="[SuperVIP]_Gà Rán Popeyes_08-11/05_x000a_241231_Gà Rán Popeyes_9 cities" xr:uid="{00000000-0004-0000-0800-00005B160000}"/>
    <hyperlink ref="EF39" location="null!728:728" display="[VIP]_Pizza Hut_09-11/05" xr:uid="{00000000-0004-0000-0800-00005C160000}"/>
    <hyperlink ref="EG39" location="null!723:723" display="[SuperVIP]_Gà Rán Popeyes_08-11/05_x000a_241231_Gà Rán Popeyes_9 cities" xr:uid="{00000000-0004-0000-0800-00005D160000}"/>
    <hyperlink ref="EH39" location="null!790:790" display="[Alacarte CB]_Trà Sữa May Cha_May.cb1_BD,ĐN,CT" xr:uid="{00000000-0004-0000-0800-00005E160000}"/>
    <hyperlink ref="EI39" location="null!768:768" display="[SuperVIP]_Highlands Coffee_5-9.5 241231_Highlands Coffee_36 cities" xr:uid="{00000000-0004-0000-0800-00005F160000}"/>
    <hyperlink ref="EJ39" location="null!768:768" display="[SuperVIP]_Highlands Coffee_5-9.5 241231_Highlands Coffee_36 cities" xr:uid="{00000000-0004-0000-0800-000060160000}"/>
    <hyperlink ref="EK39" location="null!G711" display="[SuperVIP]_Phê La_12-16May HP,VT,HA,DL,DN" xr:uid="{00000000-0004-0000-0800-000061160000}"/>
    <hyperlink ref="EL39" location="null!G711" display="[SuperVIP]_Phê La_12-16May HP,VT,HA,DL,DN" xr:uid="{00000000-0004-0000-0800-000062160000}"/>
    <hyperlink ref="EM39" location="null!790:790" display="[Alacarte CB]_Trà Sữa May Cha_May.cb1_BD,ĐN,CT" xr:uid="{00000000-0004-0000-0800-000063160000}"/>
    <hyperlink ref="EN39" location="null!790:790" display="[Alacarte CB]_Trà Sữa May Cha_May.cb1_BD,ĐN,CT" xr:uid="{00000000-0004-0000-0800-000064160000}"/>
    <hyperlink ref="EO39" location="null!790:790" display="[Alacarte CB]_Trà Sữa May Cha_May.cb1_BD,ĐN,CT" xr:uid="{00000000-0004-0000-0800-000065160000}"/>
    <hyperlink ref="EP39" location="null!774:774" display="[SJBP]_Starbucks Coffee_WC Mon 250102_Starbucks Coffee_10 cities" xr:uid="{00000000-0004-0000-0800-000066160000}"/>
    <hyperlink ref="EQ39" location="null!772:772" display="[VIP]_The Coffee House_20-22.5 241231_The Coffee House_7 cities" xr:uid="{00000000-0004-0000-0800-000067160000}"/>
    <hyperlink ref="ER39" location="null!119:119" display="[SJBP]__Brand 50% 241231_All OTH 2025_36 cities" xr:uid="{00000000-0004-0000-0800-000068160000}"/>
    <hyperlink ref="ES39" location="null!772:772" display="[VIP]_The Coffee House_20-22.5 241231_The Coffee House_7 cities" xr:uid="{00000000-0004-0000-0800-000069160000}"/>
    <hyperlink ref="ET39" location="null!901:901" display="[SJBP]_Lotteria_Weekend_x000a_250424_Lotteria DI_32 cities" xr:uid="{00000000-0004-0000-0800-00006A160000}"/>
    <hyperlink ref="EU39" location="null!726:726" display="[SuperVIP]_McDonald's_22-25/05" xr:uid="{00000000-0004-0000-0800-00006B160000}"/>
    <hyperlink ref="EV39" location="null!726:726" display="[SuperVIP]_McDonald's_22-25/05" xr:uid="{00000000-0004-0000-0800-00006C160000}"/>
    <hyperlink ref="EW39" location="null!749:749" display="[SJBP]_Brand_Food_01-31/05_x000a_250424_Lotteria DI_32 cities" xr:uid="{00000000-0004-0000-0800-00006D160000}"/>
    <hyperlink ref="EX39" location="null!737:737" display="[SJBP]_McDonald's_BAU 99k_x000a_250416_McDonald's_5 cities" xr:uid="{00000000-0004-0000-0800-00006E160000}"/>
    <hyperlink ref="EY39" location="null!737:737" display="[SJBP]_McDonald's_BAU 99k_x000a_250416_McDonald's_5 cities" xr:uid="{00000000-0004-0000-0800-00006F160000}"/>
    <hyperlink ref="EZ39" location="null!724:724" display="[SuperVIP]_McDonald's_29/05 -01/06 250416_McDonald's_5 cities" xr:uid="{00000000-0004-0000-0800-000070160000}"/>
    <hyperlink ref="FA39" location="null!724:724" display="[SuperVIP]_McDonald's_29/05 -01/06 250416_McDonald's_5 cities" xr:uid="{00000000-0004-0000-0800-000071160000}"/>
    <hyperlink ref="FB39" location="null!724:724" display="[SuperVIP]_McDonald's_29/05 -01/06 250416_McDonald's_5 cities" xr:uid="{00000000-0004-0000-0800-000072160000}"/>
    <hyperlink ref="FD39" location="null!724:724" display="[SuperVIP]_McDonald's_29/05 -01/06_x000a_250416_McDonald's_5 cities" xr:uid="{00000000-0004-0000-0800-000073160000}"/>
    <hyperlink ref="FE39" location="null!877:877" display="[SuperVIP]_Gà Rán KFC_01-04/06_x000a_241231_Gà Rán KFC_25 cities" xr:uid="{00000000-0004-0000-0800-000074160000}"/>
    <hyperlink ref="FF39" r:id="rId746" location="gid=1258946380&amp;range=977:977" xr:uid="{00000000-0004-0000-0800-000075160000}"/>
    <hyperlink ref="FG39" location="null!877:877" display="[SuperVIP]_Gà Rán KFC_01-04/06_x000a_241231_Gà Rán KFC_25 cities" xr:uid="{00000000-0004-0000-0800-000076160000}"/>
    <hyperlink ref="FH39" location="null!955:955" display="[Alacarte CB]_Trà Sữa May Cha_Jun.CB1_BD,BH" xr:uid="{00000000-0004-0000-0800-000077160000}"/>
    <hyperlink ref="FI39" location="null!880:880" display="[SuperVIP]_Gà Rán Popeyes_05-08/06_x000a_241231_Gà Rán Popeyes_9 cities" xr:uid="{00000000-0004-0000-0800-000078160000}"/>
    <hyperlink ref="FJ39" location="null!955:955" display="[Alacarte CB]_Trà Sữa May Cha_Jun.CB1_BD,BH" xr:uid="{00000000-0004-0000-0800-000079160000}"/>
    <hyperlink ref="FK39" location="null!955:955" display="[Alacarte CB]_Trà Sữa May Cha_Jun.CB1_BD,BH" xr:uid="{00000000-0004-0000-0800-00007A160000}"/>
    <hyperlink ref="FL39" location="null!886:886" display="[VIP]_Gà Rán Texas Chicken_09-12/06250102_Gà Rán Texas Chicken_6 cities" xr:uid="{00000000-0004-0000-0800-00007B160000}"/>
    <hyperlink ref="FM39" location="null!886:886" display="[VIP]_Gà Rán Texas Chicken_09-12/06250102_Gà Rán Texas Chicken_6 cities" xr:uid="{00000000-0004-0000-0800-00007C160000}"/>
    <hyperlink ref="FN39" location="null!1093:1093" display="[Alacarte CB]_Gà Rán KFC_Jun.CB1_241231_Gà Rán KFC_25 cities" xr:uid="{00000000-0004-0000-0800-00007D160000}"/>
    <hyperlink ref="FO39" location="null!1093:1093" display="[Alacarte CB]_Gà Rán KFC_Jun.CB1_241231_Gà Rán KFC_25 cities" xr:uid="{00000000-0004-0000-0800-00007E160000}"/>
    <hyperlink ref="FP39" location="null!884:884" display="[VIP]_Pizza Hut_13-15/06" xr:uid="{00000000-0004-0000-0800-00007F160000}"/>
    <hyperlink ref="FQ39" location="null!884:884" display="[VIP]_Pizza Hut_13-15/06" xr:uid="{00000000-0004-0000-0800-000080160000}"/>
    <hyperlink ref="FR39" location="null!881:881" display="[SuperVIP]_McDonald's_13-15/06_x000a_250416_McDonald's_5 cities" xr:uid="{00000000-0004-0000-0800-000081160000}"/>
    <hyperlink ref="FT39" location="null!981:981" display="[SuperVIP]_Starbucks Coffee_17-19.6 250102_Starbucks Coffee_10 cities" xr:uid="{00000000-0004-0000-0800-000082160000}"/>
    <hyperlink ref="FU39" location="null!G948" display="[SuperVIP]_Phê La_16-20/6 HP,VT,HA,DL,DN" xr:uid="{00000000-0004-0000-0800-000083160000}"/>
    <hyperlink ref="FV39" location="null!1039:1039" display="[SJBP]_Gà Rán Popeyes_1k" xr:uid="{00000000-0004-0000-0800-000084160000}"/>
    <hyperlink ref="FW39" location="null!955:955" display="[Alacarte CB]_Trà Sữa May Cha_Jun.CB1_BD,BH,CT" xr:uid="{00000000-0004-0000-0800-000085160000}"/>
    <hyperlink ref="FX39" location="null!598:598" display="[VIP]_Nutifood_Jun (Bình Dương, BR-VT, Đồng Nai)" xr:uid="{00000000-0004-0000-0800-000086160000}"/>
    <hyperlink ref="FZ39" location="null!882:882" display="[SuperVIP]_McDonald's_23-26/06" xr:uid="{00000000-0004-0000-0800-000087160000}"/>
    <hyperlink ref="GA39" location="null!882:882" display="[SuperVIP]_McDonald's_23-26/06" xr:uid="{00000000-0004-0000-0800-000088160000}"/>
    <hyperlink ref="GB39" location="null!882:882" display="[SuperVIP]_McDonald's_23-26/06" xr:uid="{00000000-0004-0000-0800-000089160000}"/>
    <hyperlink ref="GC39" location="null!1093:1093" display="[Alacarte CB]_Gà Rán KFC_Jun.CB1_241231_Gà Rán KFC_25 cities" xr:uid="{00000000-0004-0000-0800-00008A160000}"/>
    <hyperlink ref="GD39" location="null!G934" display="[VIP]_Trà Sữa May Cha_27-29Jun 250102_Trà Sữa May Cha_7 cities" xr:uid="{00000000-0004-0000-0800-00008B160000}"/>
    <hyperlink ref="GE39" location="null!G934" display="[VIP]_Trà Sữa May Cha_27-29Jun 250102_Trà Sữa May Cha_7 cities" xr:uid="{00000000-0004-0000-0800-00008C160000}"/>
    <hyperlink ref="GF39" location="null!1170:1170" display="[Alacarte CB]_Zen Tea Biên hòa_Jun.CB1_BH" xr:uid="{00000000-0004-0000-0800-00008D160000}"/>
    <hyperlink ref="GG39" location="null!1005:1005" display="[SJBP]_Gà Rán Popeyes_BOGO_x000a_241231_Gà Rán Popeyes_9 cities" xr:uid="{00000000-0004-0000-0800-00008E160000}"/>
    <hyperlink ref="GI39" location="null!1268:1268" display="[SJBP]_McDonald's_99k" xr:uid="{00000000-0004-0000-0800-00008F160000}"/>
    <hyperlink ref="GJ39" location="null!964:964" display="[SuperVIP]_Gà Rán KFC_30/06-03/07" xr:uid="{00000000-0004-0000-0800-000090160000}"/>
    <hyperlink ref="GK39" location="null!1268:1268" display="[SJBP]_McDonald's_99k" xr:uid="{00000000-0004-0000-0800-000091160000}"/>
    <hyperlink ref="GL39" location="null!1161:1161" display="[Alacarte CB]_Trà Sữa May Cha_Jul.CB1_BD,BH,CT" xr:uid="{00000000-0004-0000-0800-000092160000}"/>
    <hyperlink ref="GM39" location="null!1161:1161" display="[Alacarte CB]_Trà Sữa May Cha_Jul.CB1_BD,BH,CT" xr:uid="{00000000-0004-0000-0800-000093160000}"/>
    <hyperlink ref="GN39" location="null!1161:1161" display="[Alacarte CB]_Trà Sữa May Cha_Jul.CB1_BD,BH,CT" xr:uid="{00000000-0004-0000-0800-000094160000}"/>
    <hyperlink ref="GO39" location="null!1163:1163" display="[SJBP]_Gà Rán Popeyes_BOGO_x000a_241231_Gà Rán Popeyes_9 cities" xr:uid="{00000000-0004-0000-0800-000095160000}"/>
    <hyperlink ref="GP39" location="null!1143:1143" display="[SuperVIP]_The Coffee House_8-10.7 241231_The Coffee House_7 cities" xr:uid="{00000000-0004-0000-0800-000096160000}"/>
    <hyperlink ref="GQ39" location="null!1143:1143" display="[SuperVIP]_The Coffee House_8-10.7 241231_The Coffee House_7 cities" xr:uid="{00000000-0004-0000-0800-000097160000}"/>
    <hyperlink ref="GR39" location="null!968:968" display="[SuperVIP]_Gà Rán Popeyes_10-13/07" xr:uid="{00000000-0004-0000-0800-000098160000}"/>
    <hyperlink ref="GS39" location="null!968:968" display="[SuperVIP]_Gà Rán Popeyes_10-13/07" xr:uid="{00000000-0004-0000-0800-000099160000}"/>
    <hyperlink ref="GT39" location="null!974:974" display="[VIP]_Domino's Pizza_11-13/07250116_Domino pizza_11 cities" xr:uid="{00000000-0004-0000-0800-00009A160000}"/>
    <hyperlink ref="GU39" location="null!974:974" display="[VIP]_Domino's Pizza_11-13/07250116_Domino pizza_11 cities" xr:uid="{00000000-0004-0000-0800-00009B160000}"/>
    <hyperlink ref="GW39" location="null!1163:1163" display="[SJBP]_Gà Rán Popeyes_BOGO_x000a_241231_Gà Rán Popeyes_9 cities" xr:uid="{00000000-0004-0000-0800-00009C160000}"/>
    <hyperlink ref="GX39" location="null!1306:1306" display="[Alacarte CB]_Gà Rán KFC_Jul.CB1_241231_Gà Rán KFC_25 cities" xr:uid="{00000000-0004-0000-0800-00009D160000}"/>
    <hyperlink ref="GY39" location="null!1306:1306" display="[Alacarte CB]_Gà Rán KFC_Jul.CB1_241231_Gà Rán KFC_25 cities" xr:uid="{00000000-0004-0000-0800-00009E160000}"/>
    <hyperlink ref="GZ39" location="null!1301:1301" display="[Win 3]_Lotteria_Jul_250424_Lotteria DI_32 cities" xr:uid="{00000000-0004-0000-0800-00009F160000}"/>
    <hyperlink ref="HA39" location="null!971:971" display="[SuperVIP]_Pizza Hut_18-20/07 241231_Pizza Hut_20 cities" xr:uid="{00000000-0004-0000-0800-0000A0160000}"/>
    <hyperlink ref="HB39" location="null!971:971" display="[SuperVIP]_Pizza Hut_18-20/07 241231_Pizza Hut_20 cities" xr:uid="{00000000-0004-0000-0800-0000A1160000}"/>
    <hyperlink ref="HC39" location="null!1267:1267" display="[SJBP]_McDonald's_2T2" xr:uid="{00000000-0004-0000-0800-0000A2160000}"/>
    <hyperlink ref="HD39" location="null!1146:1146" display="[VIP]_The Coffee House_21-23.7 241231_The Coffee House_7 cities" xr:uid="{00000000-0004-0000-0800-0000A3160000}"/>
    <hyperlink ref="HE39" location="null!1347:1347" display="[Alacarte CB]_Zen Tea Biên hòa_Jul.CB1_BH_x000a_[Alacarte CB]_Zen Tea Bình Dương_Jul.CB1_BD" xr:uid="{00000000-0004-0000-0800-0000A4160000}"/>
    <hyperlink ref="HF39" location="null!970:970" display="[VIP]_Gà Rán Texas Chicken_21-24/07 250102_Gà Rán Texas Chicken_6 cities" xr:uid="{00000000-0004-0000-0800-0000A5160000}"/>
    <hyperlink ref="HG39" location="null!1161:1161" display="[Alacarte CB]_Trà Sữa May Cha_Jul.CB1_BD,BH,CT" xr:uid="{00000000-0004-0000-0800-0000A6160000}"/>
    <hyperlink ref="HH39" location="null!1161:1161" display="[Alacarte CB]_Trà Sữa May Cha_Jul.CB1_BD,BH,CT" xr:uid="{00000000-0004-0000-0800-0000A7160000}"/>
    <hyperlink ref="HI39" location="null!1161:1161" display="[Alacarte CB]_Trà Sữa May Cha_Jul.CB1_BD,BH,CT" xr:uid="{00000000-0004-0000-0800-0000A8160000}"/>
    <hyperlink ref="HJ39" location="null!1268:1268" display="[SJBP]_McDonald's_99k" xr:uid="{00000000-0004-0000-0800-0000A9160000}"/>
    <hyperlink ref="HK39" location="null!1268:1268" display="[SJBP]_McDonald's_99k" xr:uid="{00000000-0004-0000-0800-0000AA160000}"/>
    <hyperlink ref="HL39" location="null!1290:1290" display="[Win 3]_Cơm Thố Anh Nguyễn_Jul_250718_Cơm Thố Anh Nguyễn_11 cities" xr:uid="{00000000-0004-0000-0800-0000AB160000}"/>
    <hyperlink ref="HM39" location="null!1301:1301" display="[Win 3]_Lotteria_Jul_250424_Lotteria DI_32 cities" xr:uid="{00000000-0004-0000-0800-0000AC160000}"/>
    <hyperlink ref="HO39" location="null!1336:1336" display="[VIP]_Pizza Hut_01-03/08_x000a_ 241231_Pizza Hut_20 cities" xr:uid="{00000000-0004-0000-0800-0000AD160000}"/>
    <hyperlink ref="HP39" location="null!1329:1329" display="[SuperVIP]_McDonald's_01-03/08_x000a_ 250707_McDonald's_6 cities" xr:uid="{00000000-0004-0000-0800-0000AE160000}"/>
    <hyperlink ref="HQ39" location="null!1329:1329" display="[SuperVIP]_McDonald's_01-03/08_x000a_ 250707_McDonald's_6 cities" xr:uid="{00000000-0004-0000-0800-0000AF160000}"/>
    <hyperlink ref="HR39" location="null!1395:1395" display="[SuperVIP]_The Coffee House_4-6.8 241231_The Coffee House_7 cities" xr:uid="{00000000-0004-0000-0800-0000B0160000}"/>
    <hyperlink ref="HS39" location="null!1395:1395" display="[SuperVIP]_The Coffee House_4-6.8 241231_The Coffee House_7 cities" xr:uid="{00000000-0004-0000-0800-0000B1160000}"/>
    <hyperlink ref="HT39" location="null!1340:1340" display="[VIP]_Gà Rán Texas Chicken_04-07/08_x000a_ 250102_Gà Rán Texas Chicken_6 cities" xr:uid="{00000000-0004-0000-0800-0000B2160000}"/>
    <hyperlink ref="HU39" location="null!1340:1340" display="[VIP]_Gà Rán Texas Chicken_04-07/08_x000a_ 250102_Gà Rán Texas Chicken_6 cities" xr:uid="{00000000-0004-0000-0800-0000B3160000}"/>
    <hyperlink ref="HV39" location="null!1331:1331" display="[SuperVIP]_Gà Rán KFC_08-10/08 c" xr:uid="{00000000-0004-0000-0800-0000B4160000}"/>
    <hyperlink ref="HW39" location="null!1353:1353" display="[Alacarte CB]_Trà Sữa May Cha_Aug.CB1.9K_BD,BH,CT" xr:uid="{00000000-0004-0000-0800-0000B5160000}"/>
    <hyperlink ref="HX39" location="null!1353:1353" display="[Alacarte CB]_Trà Sữa May Cha_Aug.CB1.9K_BD,BH,CT" xr:uid="{00000000-0004-0000-0800-0000B6160000}"/>
    <hyperlink ref="HY39" location="null!1396:1396" display="[SuperVIP]_Highlands Coffee_11-14.8 241231_Highlands Coffee_36 cities" xr:uid="{00000000-0004-0000-0800-0000B7160000}"/>
    <hyperlink ref="HZ39" location="null!119:119" display="[SJBP]__Brand 50% 241231_All OTH 2025_36 cities" xr:uid="{00000000-0004-0000-0800-0000B8160000}"/>
    <hyperlink ref="IA39" location="null!1420:1420" display="[SJBP]_Domino's Pizza_1K 250116_Domino pizza_11 cities" xr:uid="{00000000-0004-0000-0800-0000B9160000}"/>
    <hyperlink ref="IB39" location="null!1396:1396" display="[SuperVIP]_Highlands Coffee_11-14.8 241231_Highlands Coffee_36 cities" xr:uid="{00000000-0004-0000-0800-0000BA160000}"/>
    <hyperlink ref="ID39" location="null!1183:1183" display="[VIP]_Nutifood_Aug_x000a_(Bình Dương, BR-VT, Đồng Nai)" xr:uid="{00000000-0004-0000-0800-0000BB160000}"/>
    <hyperlink ref="IE39" location="null!1183:1183" display="[VIP]_Nutifood_Aug_x000a_(Bình Dương, BR-VT, Đồng Nai)" xr:uid="{00000000-0004-0000-0800-0000BC160000}"/>
    <hyperlink ref="IF39" location="null!1397:1397" display="[VIP]_The Coffee House_18-20.8 241231_The Coffee House_7 cities" xr:uid="{00000000-0004-0000-0800-0000BD160000}"/>
    <hyperlink ref="IG39" location="null!1339:1339" display="[VIP]_Lotteria_18-21/08 250424_Lotteria DI_32 cities" xr:uid="{00000000-0004-0000-0800-0000BE160000}"/>
    <hyperlink ref="IH39" location="null!1339:1339" display="[VIP]_Lotteria_18-21/08 250424_Lotteria DI_32 cities" xr:uid="{00000000-0004-0000-0800-0000BF160000}"/>
    <hyperlink ref="II39" location="null!1338:1338" display="[VIP]_Domino's Pizza_22-24/08_x000a_ 250116_Domino pizza_11 cities" xr:uid="{00000000-0004-0000-0800-0000C0160000}"/>
    <hyperlink ref="IJ39" location="null!1353:1353" display="[Alacarte CB]_Trà Sữa May Cha_Aug.CB1.9K_BD,BH,CT" xr:uid="{00000000-0004-0000-0800-0000C1160000}"/>
    <hyperlink ref="IK39" location="null!1330:1330" display="[SuperVIP]_McDonald's_22-24/08_x000a_ 250707_McDonald's_6 cities" xr:uid="{00000000-0004-0000-0800-0000C2160000}"/>
    <hyperlink ref="IL39" location="null!1330:1330" display="[SuperVIP]_McDonald's_22-24/08_x000a_ 250707_McDonald's_6 cities" xr:uid="{00000000-0004-0000-0800-0000C3160000}"/>
    <hyperlink ref="IM39" location="null!1420:1420" display="[SJBP]_Domino's Pizza_1K 250116_Domino pizza_11 cities" xr:uid="{00000000-0004-0000-0800-0000C4160000}"/>
    <hyperlink ref="IN39" location="null!1399:1399" display="[SuperVIP]_Starbucks Coffee_26-28.8 250520_Starbucks Coffee_12 cities" xr:uid="{00000000-0004-0000-0800-0000C5160000}"/>
    <hyperlink ref="IO39" location="null!1508:1508" display="[Win 3]_Lotteria_Aug_250424_Lotteria DI_32 cities" xr:uid="{00000000-0004-0000-0800-0000C6160000}"/>
    <hyperlink ref="IP39" location="null!1399:1399" display="[SuperVIP]_Starbucks Coffee_26-28.8 250520_Starbucks Coffee_12 cities" xr:uid="{00000000-0004-0000-0800-0000C7160000}"/>
    <hyperlink ref="IQ39" location="null!1502:1502" display="[Win 3]_Cơm Thố Anh Nguyễn_Aug_250718_Cơm Thố Anh Nguyễn_11 cities" xr:uid="{00000000-0004-0000-0800-0000C8160000}"/>
    <hyperlink ref="IR39" location="null!1332:1332" display="[SuperVIP]_Gà Rán KFC_29-31/08 241231_Gà Rán KFC_25 cities" xr:uid="{00000000-0004-0000-0800-0000C9160000}"/>
    <hyperlink ref="IS39" location="null!1508:1508" display="[Win 3]_Lotteria_Aug_250424_Lotteria DI_32 cities" xr:uid="{00000000-0004-0000-0800-0000CA160000}"/>
    <hyperlink ref="IU39" location="null!1582:1582" display="[SJBP]_Pizza Hut_Giảm 80k 241231_Pizza Hut_20 cities" xr:uid="{00000000-0004-0000-0800-0000CB160000}"/>
    <hyperlink ref="IV39" location="null!1478:1478" display="[SuperVIP]_McDonald's_01-04/09_x000a_ 250707_McDonald's_6 cities" xr:uid="{00000000-0004-0000-0800-0000CC160000}"/>
    <hyperlink ref="IW39" location="null!1478:1478" display="[SuperVIP]_McDonald's_01-04/09_x000a_ 250707_McDonald's_6 cities" xr:uid="{00000000-0004-0000-0800-0000CD160000}"/>
    <hyperlink ref="IX39" location="null!1582:1582" display="[SJBP]_Pizza Hut_Giảm 80k 241231_Pizza Hut_20 cities" xr:uid="{00000000-0004-0000-0800-0000CE160000}"/>
    <hyperlink ref="IY39" r:id="rId747" location="gid=1258946380&amp;range=1520:1520" xr:uid="{00000000-0004-0000-0800-0000CF160000}"/>
    <hyperlink ref="IZ39" r:id="rId748" location="gid=1258946380&amp;range=1520:1520" xr:uid="{00000000-0004-0000-0800-0000D0160000}"/>
    <hyperlink ref="JA39" r:id="rId749" location="gid=1258946380&amp;range=1520:1520" xr:uid="{00000000-0004-0000-0800-0000D1160000}"/>
    <hyperlink ref="JB39" location="null!1588:1588" display="[Win 1]_Lotteria_Sep_VT" xr:uid="{00000000-0004-0000-0800-0000D2160000}"/>
    <hyperlink ref="JC39" location="null!1134:1134" display="[SuperVIP]_Highlands Coffee_8-12.9 241231_Highlands Coffee_36 cities" xr:uid="{00000000-0004-0000-0800-0000D3160000}"/>
    <hyperlink ref="JD39" location="null!1486:1486" display="[VIP]_Gà Rán Texas Chicken_08-11/09_x000a_250102_Gà Rán Texas Chicken_6 cities" xr:uid="{00000000-0004-0000-0800-0000D4160000}"/>
    <hyperlink ref="JE39" location="null!1486:1486" display="[VIP]_Gà Rán Texas Chicken_08-11/09_x000a_250102_Gà Rán Texas Chicken_6 cities" xr:uid="{00000000-0004-0000-0800-0000D5160000}"/>
    <hyperlink ref="JF39" r:id="rId750" location="gid=1258946380&amp;range=1520:1520" xr:uid="{00000000-0004-0000-0800-0000D6160000}"/>
    <hyperlink ref="JI39" location="null!G1571" display="[VIP]_Gong Cha_Sep 20240506_Gong Cha_3 cities" xr:uid="{00000000-0004-0000-0800-0000D7160000}"/>
    <hyperlink ref="JJ39" location="null!1669:1669" display="[Alacarte CB]_Gà Rán KFC_Sep.CB1_241231_Gà Rán KFC_25 cities" xr:uid="{00000000-0004-0000-0800-0000D8160000}"/>
    <hyperlink ref="JK39" location="null!1669:1669" display="[Alacarte CB]_Gà Rán KFC_Sep.CB1_241231_Gà Rán KFC_25 cities" xr:uid="{00000000-0004-0000-0800-0000D9160000}"/>
    <hyperlink ref="JL39" location="null!1669:1669" display="[Alacarte CB]_Gà Rán KFC_Sep.CB1_241231_Gà Rán KFC_25 cities" xr:uid="{00000000-0004-0000-0800-0000DA160000}"/>
    <hyperlink ref="JM39" location="null!1483:1483" display="[SuperVIP]_Pizza Hut_19-21/09_x000a_241231_Pizza Hut_20 cities" xr:uid="{00000000-0004-0000-0800-0000DB160000}"/>
    <hyperlink ref="JN39" location="null!1483:1483" display="[SuperVIP]_Pizza Hut_19-21/09_x000a_241231_Pizza Hut_20 cities" xr:uid="{00000000-0004-0000-0800-0000DC160000}"/>
    <hyperlink ref="JO39" location="null!1669:1669" display="[Alacarte CB]_Gà Rán KFC_Sep.CB1_241231_Gà Rán KFC_25 cities" xr:uid="{00000000-0004-0000-0800-0000DD160000}"/>
    <hyperlink ref="JP39" location="null!1669:1669" display="[Alacarte CB]_Gà Rán KFC_Sep.CB1_241231_Gà Rán KFC_25 cities" xr:uid="{00000000-0004-0000-0800-0000DE160000}"/>
    <hyperlink ref="JQ39" location="null!1669:1669" display="[Alacarte CB]_Gà Rán KFC_Sep.CB1_241231_Gà Rán KFC_25 cities" xr:uid="{00000000-0004-0000-0800-0000DF160000}"/>
    <hyperlink ref="JR39" location="null!1652:1652" display="[SuperVIP]_Starbucks Coffee_23-25.9 250520_Starbucks Coffee_12 cities" xr:uid="{00000000-0004-0000-0800-0000E0160000}"/>
    <hyperlink ref="JS39" location="null!1485:1485" display="[VIP]_Lotteria_22-25/09_x000a_250424_Lotteria DI_32 cities" xr:uid="{00000000-0004-0000-0800-0000E1160000}"/>
    <hyperlink ref="JT39" location="null!1636:1636" display="[SJBP]_Domino's Pizza_1k_x000a_250116_Domino pizza_11 cities" xr:uid="{00000000-0004-0000-0800-0000E2160000}"/>
    <hyperlink ref="JU39" location="null!1634:1634" display="[SJBP]_Gà Rán Popeyes_1T1_x000a_241231_Gà Rán Popeyes_9 cities" xr:uid="{00000000-0004-0000-0800-0000E3160000}"/>
    <hyperlink ref="JV39" location="null!1666:1666" display="[SJBP]_McDonald's_2t2_x000a_ 250707_McDonald's_6 cities" xr:uid="{00000000-0004-0000-0800-0000E4160000}"/>
    <hyperlink ref="JW39" location="null!119:119" display="[SJBP]__Brand 50% 241231_All OTH 2025_36 cities" xr:uid="{00000000-0004-0000-0800-0000E5160000}"/>
    <hyperlink ref="JX39" location="null!119:119" display="[SJBP]__Brand 50% 241231_All OTH 2025_36 cities" xr:uid="{00000000-0004-0000-0800-0000E6160000}"/>
    <hyperlink ref="JZ39" location="null!1846:1846" display="[SJBP]_McDonald's_BAU_x000a_250707_McDonald's_6 cities" xr:uid="{00000000-0004-0000-0800-0000E7160000}"/>
    <hyperlink ref="KA39" location="null!1845:1845" display="[SJBP]_Domino's Pizza_1K" xr:uid="{00000000-0004-0000-0800-0000E8160000}"/>
    <hyperlink ref="KB39" location="null!1739:1739" display="[SuperVIP]_Gà Rán Popeyes_02-05/10_x000a_241231_Gà Rán Popeyes_9 cities" xr:uid="{00000000-0004-0000-0800-0000E9160000}"/>
    <hyperlink ref="KC39" location="null!1847:1847" display="[SJBP]_McDonald's_119k_x000a_250707_McDonald's_6 cities" xr:uid="{00000000-0004-0000-0800-0000EA160000}"/>
    <hyperlink ref="KD39" location="null!1739:1739" display="[SuperVIP]_Gà Rán Popeyes_02-05/10_x000a_241231_Gà Rán Popeyes_9 cities" xr:uid="{00000000-0004-0000-0800-0000EB160000}"/>
    <hyperlink ref="KE39" location="null!1792:1792" display="[SuperVIP]_The Coffee House_6-8.10 241231_The Coffee House_7 cities" xr:uid="{00000000-0004-0000-0800-0000EC160000}"/>
    <hyperlink ref="KF39" location="null!1792:1792" display="[SuperVIP]_The Coffee House_6-8.10 241231_The Coffee House_7 cities" xr:uid="{00000000-0004-0000-0800-0000ED160000}"/>
    <hyperlink ref="KG39" location="null!1741:1741" display="[VIP]_Gà Rán Texas Chicken_06-09/10_x000a_250102_Gà Rán Texas Chicken_6 cities" xr:uid="{00000000-0004-0000-0800-0000EE160000}"/>
    <hyperlink ref="KH39" location="null!1741:1741" display="[VIP]_Gà Rán Texas Chicken_06-09/10_x000a_250102_Gà Rán Texas Chicken_6 cities" xr:uid="{00000000-0004-0000-0800-0000EF160000}"/>
    <hyperlink ref="KI39" location="null!1742:1742" display="[SuperVIP]_Gà Rán KFC_10-12/10_x000a_ 241231_Gà Rán KFC_25 cities" xr:uid="{00000000-0004-0000-0800-0000F0160000}"/>
    <hyperlink ref="KJ39" location="null!1688:1688" display="[Alacarte CB]_Trà Sữa May Cha_Oct.CB1_BD,BH,CT" xr:uid="{00000000-0004-0000-0800-0000F1160000}"/>
    <hyperlink ref="KK39" location="null!1688:1688" display="[Alacarte CB]_Trà Sữa May Cha_Oct.CB1_BD,BH,CT" xr:uid="{00000000-0004-0000-0800-0000F2160000}"/>
    <hyperlink ref="KL39" location="null!1688:1688" display="[Alacarte CB]_Trà Sữa May Cha_Oct.CB1_BD,BH,CT" xr:uid="{00000000-0004-0000-0800-0000F3160000}"/>
    <hyperlink ref="KM39" location="null!1744:1744" display="[VIP]_Lotteria_13-16/10" xr:uid="{00000000-0004-0000-0800-0000F4160000}"/>
    <hyperlink ref="KN39" location="null!1744:1744" display="[VIP]_Lotteria_13-16/10" xr:uid="{00000000-0004-0000-0800-0000F5160000}"/>
    <hyperlink ref="KO39" location="null!1793:1793" display="[VIP]_The Coffee House_15-17.10 241231_The Coffee House_7 cities" xr:uid="{00000000-0004-0000-0800-0000F6160000}"/>
    <hyperlink ref="KP39" location="null!1745:1745" display="[SuperVIP]_McDonald's_17-19/10_x000a_ 250707_McDonald's_6 cities" xr:uid="{00000000-0004-0000-0800-0000F7160000}"/>
    <hyperlink ref="KQ39" location="null!1745:1745" display="[SuperVIP]_McDonald's_17-19/10_x000a_ 250707_McDonald's_6 cities" xr:uid="{00000000-0004-0000-0800-0000F8160000}"/>
    <hyperlink ref="KR39" location="null!1751:1751" display="[VIP]_Cơm Thố Anh Nguyễn_15-19/10_x000a_250718_Cơm Thố Anh Nguyễn_11 cities" xr:uid="{00000000-0004-0000-0800-0000F9160000}"/>
    <hyperlink ref="KS39" location="null!1747:1747" display="[VIP]_Gà Rán Popeyes_20-23/10" xr:uid="{00000000-0004-0000-0800-0000FA160000}"/>
    <hyperlink ref="KT39" location="null!1898:1898" display="[Alacarte CB]_Gà Rán KFC_Oct.CB1_241231_Gà Rán KFC_25 cities" xr:uid="{00000000-0004-0000-0800-0000FB160000}"/>
    <hyperlink ref="KU39" location="null!1898:1898" display="[Alacarte CB]_Gà Rán KFC_Oct.CB1_241231_Gà Rán KFC_25 cities" xr:uid="{00000000-0004-0000-0800-0000FC160000}"/>
    <hyperlink ref="KV39" location="null!1898:1898" display="[Alacarte CB]_Gà Rán KFC_Oct.CB1_241231_Gà Rán KFC_25 cities" xr:uid="{00000000-0004-0000-0800-0000FD160000}"/>
    <hyperlink ref="KW39" location="null!1748:1748" display="[SuperVIP]_McDonald's_24-26/10" xr:uid="{00000000-0004-0000-0800-0000FE160000}"/>
    <hyperlink ref="KX39" location="null!1748:1748" display="[SuperVIP]_McDonald's_24-26/10" xr:uid="{00000000-0004-0000-0800-0000FF160000}"/>
    <hyperlink ref="KY39" location="null!1748:1748" display="[SuperVIP]_McDonald's_24-26/10" xr:uid="{00000000-0004-0000-0800-000000170000}"/>
    <hyperlink ref="KZ39" location="null!1874:1874" display="[SJBP]_Cơm Thố Anh Nguyễn_Oct_x000a_250718_Cơm Thố Anh Nguyễn_11 cities" xr:uid="{00000000-0004-0000-0800-000001170000}"/>
    <hyperlink ref="LA39" location="null!1795:1795" display="[VIP]_Starbucks Coffee_28-30.10 250822_Starbucks Coffee_13 cities" xr:uid="{00000000-0004-0000-0800-000002170000}"/>
    <hyperlink ref="LB39" location="null!1795:1795" display="[VIP]_Starbucks Coffee_28-30.10 250822_Starbucks Coffee_13 cities" xr:uid="{00000000-0004-0000-0800-000003170000}"/>
    <hyperlink ref="LC39" location="null!1805:1805" display="[JBP]_KATINAT Coffee &amp; Tea House_BOGO Ads  250822_KATINAT Coffee &amp; Tea House_13 cities" xr:uid="{00000000-0004-0000-0800-000004170000}"/>
    <hyperlink ref="LD39" location="null!1934:1934" display="[VIP]_Pizza Hut_31/10-02/11" xr:uid="{00000000-0004-0000-0800-000005170000}"/>
    <hyperlink ref="LF39" r:id="rId751" location="gid=1258946380&amp;range=1977:1977" xr:uid="{00000000-0004-0000-0800-000006170000}"/>
    <hyperlink ref="LG39" r:id="rId752" location="gid=1258946380&amp;range=1977:1977" xr:uid="{00000000-0004-0000-0800-000007170000}"/>
    <hyperlink ref="LH39" r:id="rId753" location="gid=1258946380&amp;range=1977:1977" xr:uid="{00000000-0004-0000-0800-000008170000}"/>
    <hyperlink ref="LI39" location="null!1936:1936" display="[VIP]_Lotteria_03-06/11" xr:uid="{00000000-0004-0000-0800-000009170000}"/>
    <hyperlink ref="LJ39" location="null!119:119" display="[SJBP]__Brand 50% 241231_All OTH 2025_36 cities" xr:uid="{00000000-0004-0000-0800-00000A170000}"/>
    <hyperlink ref="LK39" location="null!1936:1936" display="[VIP]_Lotteria_03-06/11" xr:uid="{00000000-0004-0000-0800-00000B170000}"/>
    <hyperlink ref="LL39" location="null!119:119" display="[SJBP]__Brand 50% 241231_All OTH 2025_36 cities" xr:uid="{00000000-0004-0000-0800-00000C170000}"/>
    <hyperlink ref="LM39" location="null!1937:1937" display="[VIP]_Domino's Pizza_07-09/11" xr:uid="{00000000-0004-0000-0800-00000D170000}"/>
    <hyperlink ref="LN39" location="null!1988:1988" display="[Win 3]_Lotteria_Nov_Lotteria DI_32 cities" xr:uid="{00000000-0004-0000-0800-00000E170000}"/>
    <hyperlink ref="LO39" location="null!2016:2016" display="[SuperVIP]_Highlands Coffee_11-14.11 241231_Highlands Coffee_36 cities" xr:uid="{00000000-0004-0000-0800-00000F170000}"/>
    <hyperlink ref="LP39" location="null!1858:1858" display="[SJBP]_Lotteria_Spike" xr:uid="{00000000-0004-0000-0800-000010170000}"/>
    <hyperlink ref="LQ39" location="null!1940:1940" display="[VIP]_Gà Rán Texas Chicken_10-13/11_x000a_250102_Gà Rán Texas Chicken_6 cities" xr:uid="{00000000-0004-0000-0800-000011170000}"/>
    <hyperlink ref="LR39" location="null!2016:2016" display="[SuperVIP]_Highlands Coffee_11-14.11 241231_Highlands Coffee_36 cities" xr:uid="{00000000-0004-0000-0800-000012170000}"/>
    <hyperlink ref="LS39" location="null!1947:1947" display="[VIP]_Cơm Thố Anh Nguyễn_13-16/11" xr:uid="{00000000-0004-0000-0800-000013170000}"/>
    <hyperlink ref="LT39" location="null!1939:1939" display="[SuperVIP]_Pizza Hut_14-16/11" xr:uid="{00000000-0004-0000-0800-000014170000}"/>
    <hyperlink ref="LU39" location="null!2061:2061" display="[SJBP]_Domino's Pizza_1K" xr:uid="{00000000-0004-0000-0800-000015170000}"/>
    <hyperlink ref="LV39" location="null!2018:2018" display="[VIP]_The Coffee House_17-19.11 251014_The Coffee House_8 cities" xr:uid="{00000000-0004-0000-0800-000016170000}"/>
    <hyperlink ref="LW39" location="null!1941:1941" display="[VIP]_Gà Rán Texas Chicken_17-20/11_x000a_250102_Gà Rán Texas Chicken_6 cities" xr:uid="{00000000-0004-0000-0800-000017170000}"/>
    <hyperlink ref="LX39" location="null!1941:1941" display="[VIP]_Gà Rán Texas Chicken_17-20/11_x000a_250102_Gà Rán Texas Chicken_6 cities" xr:uid="{00000000-0004-0000-0800-000018170000}"/>
    <hyperlink ref="LY39" location="null!1942:1942" display="[SuperVIP]_Gà Rán Popeyes_20-23/11" xr:uid="{00000000-0004-0000-0800-000019170000}"/>
    <hyperlink ref="LZ39" location="null!1942:1942" display="[SuperVIP]_Gà Rán Popeyes_20-23/11" xr:uid="{00000000-0004-0000-0800-00001A170000}"/>
    <hyperlink ref="MA39" location="null!1942:1942" display="[SuperVIP]_Gà Rán Popeyes_20-23/11" xr:uid="{00000000-0004-0000-0800-00001B170000}"/>
    <hyperlink ref="MB39" location="null!1942:1942" display="[SuperVIP]_Gà Rán Popeyes_20-23/11" xr:uid="{00000000-0004-0000-0800-00001C170000}"/>
    <hyperlink ref="MD39" location="null!2019:2019" display="[SuperVIP]_Starbucks Coffee_25-27.11 250822_Starbucks Coffee_13 cities" xr:uid="{00000000-0004-0000-0800-00001D170000}"/>
    <hyperlink ref="ME39" location="null!2065:2065" display="[SJBP]_Gà Rán Popeyes_BOGO add on ĐN+OTH _x000a_241231_Gà Rán Popeyes_9 cities" xr:uid="{00000000-0004-0000-0800-00001E170000}"/>
    <hyperlink ref="MF39" location="null!2065:2065" display="[SJBP]_Gà Rán Popeyes_BOGO add on ĐN+OTH _x000a_241231_Gà Rán Popeyes_9 cities" xr:uid="{00000000-0004-0000-0800-00001F170000}"/>
    <hyperlink ref="MG39" location="null!2083:2083" display="[Alacarte CB]_Gà Rán KFC_Nov.CB1_241231_Gà Rán KFC_25 cities" xr:uid="{00000000-0004-0000-0800-000020170000}"/>
    <hyperlink ref="MH39" location="null!1988:1988" display="[Win 3]_Lotteria_Nov_Lotteria DI_32 cities" xr:uid="{00000000-0004-0000-0800-000021170000}"/>
    <hyperlink ref="MI39" location="null!2083:2083" display="[Alacarte CB]_Gà Rán KFC_Nov.CB1_241231_Gà Rán KFC_25 cities" xr:uid="{00000000-0004-0000-0800-000022170000}"/>
    <hyperlink ref="MK39" location="null!2172:2172" display="[SJBP]_Starbucks Coffee_WC Mon" xr:uid="{00000000-0004-0000-0800-000023170000}"/>
    <hyperlink ref="ML39" location="null!2192:2192" display="[Alacarte CB]_Xing Fu Tang Vietnam - Trà Sữa Đài Loan_Dec.CB1_BH" xr:uid="{00000000-0004-0000-0800-000024170000}"/>
    <hyperlink ref="MM39" location="null!2192:2192" display="[Alacarte CB]_Xing Fu Tang Vietnam - Trà Sữa Đài Loan_Dec.CB1_BH" xr:uid="{00000000-0004-0000-0800-000025170000}"/>
    <hyperlink ref="MN39" location="null!2192:2192" display="[Alacarte CB]_Xing Fu Tang Vietnam - Trà Sữa Đài Loan_Dec.CB1_BH" xr:uid="{00000000-0004-0000-0800-000026170000}"/>
    <hyperlink ref="MO39" location="null!2192:2192" display="[Alacarte CB]_Xing Fu Tang Vietnam - Trà Sữa Đài Loan_Dec.CB1_BH" xr:uid="{00000000-0004-0000-0800-000027170000}"/>
    <hyperlink ref="MP39" location="null!2192:2192" display="[Alacarte CB]_Xing Fu Tang Vietnam - Trà Sữa Đài Loan_Dec.CB1_BH" xr:uid="{00000000-0004-0000-0800-000028170000}"/>
    <hyperlink ref="MQ39" location="null!2192:2192" display="[Alacarte CB]_Xing Fu Tang Vietnam - Trà Sữa Đài Loan_Dec.CB1_BH" xr:uid="{00000000-0004-0000-0800-000029170000}"/>
    <hyperlink ref="MR39" location="null!2136:2136" display="[SuperVIP]_Gà Rán Popeyes_08-11/12" xr:uid="{00000000-0004-0000-0800-00002A170000}"/>
    <hyperlink ref="MS39" location="null!2136:2136" display="[SuperVIP]_Gà Rán Popeyes_08-11/12" xr:uid="{00000000-0004-0000-0800-00002B170000}"/>
    <hyperlink ref="MT39" location="null!2175:2175" display="[SJBP]_The Coffee House_WC Wed 251014_The Coffee House_8 cities" xr:uid="{00000000-0004-0000-0800-00002C170000}"/>
    <hyperlink ref="MU39" location="null!2327:2327" display="[Win 3]_Lotteria_Dec.VT_VT" xr:uid="{00000000-0004-0000-0800-00002D170000}"/>
    <hyperlink ref="MV39" location="null!2134:2134" display="[SuperVIP]_McDonald's_12-14/12" xr:uid="{00000000-0004-0000-0800-00002E170000}"/>
    <hyperlink ref="MW39" location="null!2234:2234" display="[Alacarte CB]_Trà Sữa May Cha_Dec.CB1.9k+30%_BD,BH,CT" xr:uid="{00000000-0004-0000-0800-00002F170000}"/>
    <hyperlink ref="MX39" location="null!2234:2234" display="[Alacarte CB]_Trà Sữa May Cha_Dec.CB1.9k+30%_BD,BH,CT" xr:uid="{00000000-0004-0000-0800-000030170000}"/>
    <hyperlink ref="MY39" location="null!2234:2234" display="[Alacarte CB]_Trà Sữa May Cha_Dec.CB1.9k+30%_BD,BH,CT" xr:uid="{00000000-0004-0000-0800-000031170000}"/>
    <hyperlink ref="MZ39" location="null!G2110" display="[SuperVIP]_Phê La_10-12Dec HD,BD,DL,HA,HP,KH,DN,TH,VT" xr:uid="{00000000-0004-0000-0800-000032170000}"/>
    <hyperlink ref="NA39" location="null!2148:2148" display=" [VIP]_Cơm Thố Anh Nguyễn_17-21/12" xr:uid="{00000000-0004-0000-0800-000033170000}"/>
    <hyperlink ref="NC39" location="null!2140:2140" display=" [SuperVIP]_Gà Rán Popeyes_18-21/12" xr:uid="{00000000-0004-0000-0800-000034170000}"/>
    <hyperlink ref="ND39" location="null!2235:2235" display="[Alacarte CB]_Trà Sữa May Cha_Dec.CB1.50%_BD" xr:uid="{00000000-0004-0000-0800-000035170000}"/>
    <hyperlink ref="NE39" location="null!2235:2235" display="[Alacarte CB]_Trà Sữa May Cha_Dec.CB1.50%_BD" xr:uid="{00000000-0004-0000-0800-000036170000}"/>
    <hyperlink ref="NF39" location="null!2144:2144" display="[VIP]_Lotteria_22-25/12" xr:uid="{00000000-0004-0000-0800-000037170000}"/>
    <hyperlink ref="NG39" location="null!2143:2143" display=" [VIP]_Gà Rán Texas Chicken_22-25/12" xr:uid="{00000000-0004-0000-0800-000038170000}"/>
    <hyperlink ref="NH39" location="null!2144:2144" display="[VIP]_Lotteria_22-25/12" xr:uid="{00000000-0004-0000-0800-000039170000}"/>
    <hyperlink ref="NI39" location="null!1927:1927" display="[VIP]_NutiFood Ngôi Nhà Dinh Dưỡng_Dec_Compensation" xr:uid="{00000000-0004-0000-0800-00003A170000}"/>
    <hyperlink ref="NJ39" location="null!2234:2234" display="[Alacarte CB]_Trà Sữa May Cha_Dec.CB1.9k+30%_BD,BH,CT" xr:uid="{00000000-0004-0000-0800-00003B170000}"/>
    <hyperlink ref="NK39" location="null!2234:2234" display="[Alacarte CB]_Trà Sữa May Cha_Dec.CB1.9k+30%_BD,BH,CT" xr:uid="{00000000-0004-0000-0800-00003C170000}"/>
    <hyperlink ref="NL39" location="null!2234:2234" display="[Alacarte CB]_Trà Sữa May Cha_Dec.CB1.9k+30%_BD,BH,CT" xr:uid="{00000000-0004-0000-0800-00003D170000}"/>
    <hyperlink ref="NM39" location="null!2309:2309" display="[Alacarte CB]_Gà Rán KFC_Dec.CB1_241231_Gà Rán KFC_25 cities" xr:uid="{00000000-0004-0000-0800-00003E170000}"/>
    <hyperlink ref="NN39" location="null!2235:2235" display="[Alacarte CB]_Trà Sữa May Cha_Dec.CB1.50%_BD" xr:uid="{00000000-0004-0000-0800-00003F170000}"/>
    <hyperlink ref="NO39" location="null!2235:2235" display="[Alacarte CB]_Trà Sữa May Cha_Dec.CB1.50%_BD" xr:uid="{00000000-0004-0000-0800-000040170000}"/>
    <hyperlink ref="NQ39" location="null!2398:2398" display="[SJBP]_Highlands Coffee_BAU WD 26" xr:uid="{00000000-0004-0000-0800-000041170000}"/>
    <hyperlink ref="NW39" location="null!2387:2387" display="[SuperVIP]_Highlands Coffee_05-09.01.26" xr:uid="{00000000-0004-0000-0800-000042170000}"/>
    <hyperlink ref="NX39" location="null!2387:2387" display="[SuperVIP]_Highlands Coffee_05-09.01.26" xr:uid="{00000000-0004-0000-0800-000043170000}"/>
    <hyperlink ref="OA39" location="null!G2479" display="[SJBP]_Gà Rán Popeyes_1k_Jan 241231_Gà Rán Popeyes_9 cities" xr:uid="{00000000-0004-0000-0800-000044170000}"/>
    <hyperlink ref="OB39" location="null!G2364" display="[SuperVIP]_Phê La_12-14Jan HD,BD,DL,HA,HP,KH,DN,TH,VT" xr:uid="{00000000-0004-0000-0800-000045170000}"/>
    <hyperlink ref="OC39" location="null!G2485" display="[SJBP]_Gà Rán Popeyes_Jan 241231_Gà Rán Popeyes_9 cities" xr:uid="{00000000-0004-0000-0800-000046170000}"/>
    <hyperlink ref="OD39" location="null!G2485" display="[SJBP]_Gà Rán Popeyes_Jan 241231_Gà Rán Popeyes_9 cities" xr:uid="{00000000-0004-0000-0800-000047170000}"/>
    <hyperlink ref="OE39" location="null!G2485" display="[SJBP]_Gà Rán Popeyes_Jan 241231_Gà Rán Popeyes_9 cities" xr:uid="{00000000-0004-0000-0800-000048170000}"/>
    <hyperlink ref="OG39" location="null!G2485" display="[SJBP]_Gà Rán Popeyes_Jan 241231_Gà Rán Popeyes_9 cities" xr:uid="{00000000-0004-0000-0800-000049170000}"/>
    <hyperlink ref="OH39" location="null!G2485" display="[SJBP]_Gà Rán Popeyes_Jan 241231_Gà Rán Popeyes_9 cities" xr:uid="{00000000-0004-0000-0800-00004A170000}"/>
    <hyperlink ref="OI39" location="null!G2485" display="[SJBP]_Gà Rán Popeyes_Jan 241231_Gà Rán Popeyes_9 cities" xr:uid="{00000000-0004-0000-0800-00004B170000}"/>
    <hyperlink ref="OJ39" location="null!G2485" display="[SJBP]_Gà Rán Popeyes_Jan 241231_Gà Rán Popeyes_9 cities" xr:uid="{00000000-0004-0000-0800-00004C170000}"/>
    <hyperlink ref="OK39" location="null!G2485" display="[SJBP]_Gà Rán Popeyes_Jan 241231_Gà Rán Popeyes_9 cities" xr:uid="{00000000-0004-0000-0800-00004D170000}"/>
    <hyperlink ref="OL39" location="null!2413:2413" display="[VIP]_NutiFood Ngôi Nhà Dinh Dưỡng_Jan_Compensation" xr:uid="{00000000-0004-0000-0800-00004E170000}"/>
    <hyperlink ref="OM39" location="null!2492:2492" display="[Alacarte CB]_Trà Sữa May Cha_Jan.CB1_9K.26_BD, BH, CT, Hue, LA" xr:uid="{00000000-0004-0000-0800-00004F170000}"/>
    <hyperlink ref="ON39" location="null!2492:2492" display="[Alacarte CB]_Trà Sữa May Cha_Jan.CB1_9K.26_BD, BH, CT, Hue, LA" xr:uid="{00000000-0004-0000-0800-000050170000}"/>
    <hyperlink ref="OO39" location="null!2492:2492" display="[Alacarte CB]_Trà Sữa May Cha_Jan.CB1_9K.26_BD, BH, CT, Hue, LA" xr:uid="{00000000-0004-0000-0800-000051170000}"/>
    <hyperlink ref="OP39" location="null!2393:2393" display="[VIP]_Cà Phê Muối Chú Long_26-30.01.26 250707_Cà Phê Muối Chú Long_15 cities" xr:uid="{00000000-0004-0000-0800-000052170000}"/>
    <hyperlink ref="OQ39" location="null!2584:2584" display="[Alacarte CB]_Bếp Hẻm_Jan.26" xr:uid="{00000000-0004-0000-0800-000053170000}"/>
    <hyperlink ref="OR39" location="null!2413:2413" display="[VIP]_NutiFood Ngôi Nhà Dinh Dưỡng_Jan_Compensation" xr:uid="{00000000-0004-0000-0800-000054170000}"/>
    <hyperlink ref="OS39" location="null!2491:2491" display="[Alacarte CB]_Trà Sữa May Cha_Jan.CB1_50%.26_BD, BH, CT, Hue, LA" xr:uid="{00000000-0004-0000-0800-000055170000}"/>
    <hyperlink ref="OT39" location="null!2491:2491" display="[Alacarte CB]_Trà Sữa May Cha_Jan.CB1_50%.26_BD, BH, CT, Hue, LA" xr:uid="{00000000-0004-0000-0800-000056170000}"/>
    <hyperlink ref="OU39" location="null!2491:2491" display="[Alacarte CB]_Trà Sữa May Cha_Jan.CB1_50%.26_BD, BH, CT, Hue, LA" xr:uid="{00000000-0004-0000-0800-000057170000}"/>
    <hyperlink ref="OX39" location="null!G2561" display="[SuperVIP]_Gà Rán KFC_1-3Feb 260106_Gà Rán KFC_31 cities" xr:uid="{00000000-0004-0000-0800-000058170000}"/>
    <hyperlink ref="PA39" location="null!2587:2587" display="[VIP]_The Coffee House_NW 4-6.2 251014_The Coffee House_8 cities" xr:uid="{00000000-0004-0000-0800-000059170000}"/>
    <hyperlink ref="PB39" location="null!2515:2515" display="[Alacarte CB]_Trà Sữa May Cha_Feb.CB1.OTH.06_BD,BH,CT,HUE" xr:uid="{00000000-0004-0000-0800-00005A170000}"/>
    <hyperlink ref="PC39" location="null!2515:2515" display="[Alacarte CB]_Trà Sữa May Cha_Feb.CB1.OTH.06_BD,BH,CT,HUE" xr:uid="{00000000-0004-0000-0800-00005B170000}"/>
    <hyperlink ref="PD39" location="null!2515:2515" display="[Alacarte CB]_Trà Sữa May Cha_Feb.CB1.OTH.06_BD,BH,CT,HUE" xr:uid="{00000000-0004-0000-0800-00005C170000}"/>
    <hyperlink ref="PF39" location="null!G2569" display="[SuperVIP]_Gà Rán Popeyes_Feb 241231_Gà Rán Popeyes_9 cities" xr:uid="{00000000-0004-0000-0800-00005D170000}"/>
    <hyperlink ref="PG39" location="null!2651:2651" display="[SJBP]_The Coffee House_BAU 50k Pretet 251014_The Coffee House_8 cities" xr:uid="{00000000-0004-0000-0800-00005E170000}"/>
    <hyperlink ref="PH39" location="null!2647:2647" display="[Alacarte]_Aeon_Feb_Compensation_x000a__x000a_(Bình Dương, Hải Phòng, Huế, Long An)" xr:uid="{00000000-0004-0000-0800-00005F170000}"/>
    <hyperlink ref="PI39" location="null!G2569" display="[SuperVIP]_Gà Rán Popeyes_Feb 241231_Gà Rán Popeyes_9 cities" xr:uid="{00000000-0004-0000-0800-000060170000}"/>
    <hyperlink ref="PS39" location="null!G2560" display=" [VIP]_Phê La_23-25Feb 260116_Phê La_11 cities" xr:uid="{00000000-0004-0000-0800-000061170000}"/>
    <hyperlink ref="PT39" location="null!G2560" display=" [VIP]_Phê La_23-25Feb 260116_Phê La_11 cities" xr:uid="{00000000-0004-0000-0800-000062170000}"/>
    <hyperlink ref="PU39" location="null!G2564" display="[VIP]_McDonald's_Feb pack 2 251025_McDonald's_7 cities" xr:uid="{00000000-0004-0000-0800-000063170000}"/>
    <hyperlink ref="PV39" location="null!2514:2514" display="[Alacarte CB]_Trà Sữa May Cha_Feb.CB1.OTH.26_BD,BH,CT,HUE" xr:uid="{00000000-0004-0000-0800-000064170000}"/>
    <hyperlink ref="PW39" location="null!2514:2514" display="[Alacarte CB]_Trà Sữa May Cha_Feb.CB1.OTH.26_BD,BH,CT,HUE" xr:uid="{00000000-0004-0000-0800-000065170000}"/>
    <hyperlink ref="PX39" location="null!2514:2514" display="[Alacarte CB]_Trà Sữa May Cha_Feb.CB1.OTH.26_BD,BH,CT,HUE" xr:uid="{00000000-0004-0000-0800-000066170000}"/>
    <hyperlink ref="QA39" location="null!G2658" display="[SuperVIP]_Phê La_2-4Mar 260116_Phê La_11 cities" xr:uid="{00000000-0004-0000-0800-000067170000}"/>
    <hyperlink ref="QB39" location="null!G2655" display="[SuperVIP]_Trà Sữa May Cha_3.3  260106_Trà Sữa May Cha_9 cities" xr:uid="{00000000-0004-0000-0800-000068170000}"/>
    <hyperlink ref="QE39" location="null!G2653" display="[VIP]_Trà Sữa May Cha_Mar 260106_Trà Sữa May Cha_9 cities" xr:uid="{00000000-0004-0000-0800-000069170000}"/>
    <hyperlink ref="QG39" location="null!G2653" display="[VIP]_Trà Sữa May Cha_Mar 260106_Trà Sữa May Cha_9 cities" xr:uid="{00000000-0004-0000-0800-00006A170000}"/>
    <hyperlink ref="QL39" location="null!G2676" display="[SuperVIP]_Highlands Coffee_9-13Mar 260106_Highlands Coffee_41 cities" xr:uid="{00000000-0004-0000-0800-00006B170000}"/>
    <hyperlink ref="QO39" location="null!G2677" display="[SuperVIP]_Highlands Coffee_16-20Mar 260106_Highlands Coffee_41 cities" xr:uid="{00000000-0004-0000-0800-00006C170000}"/>
    <hyperlink ref="QQ39" location="null!G2657" display="[SuperVIP]_Phê La_16-20Mar" xr:uid="{00000000-0004-0000-0800-00006D170000}"/>
    <hyperlink ref="QR39" location="null!G2657" display="[SuperVIP]_Phê La_16-20Mar" xr:uid="{00000000-0004-0000-0800-00006E170000}"/>
    <hyperlink ref="QS39" location="null!G2657" display="[SuperVIP]_Phê La_16-20Mar" xr:uid="{00000000-0004-0000-0800-00006F170000}"/>
    <hyperlink ref="D40" location="null!107:107" display="[SJBP]_Pizza Hut_Vc 50% 241231_Pizza Hut_20 cities" xr:uid="{00000000-0004-0000-0800-000070170000}"/>
    <hyperlink ref="E40" location="null!107:107" display="[SJBP]_Pizza Hut_Vc 50% 241231_Pizza Hut_20 cities" xr:uid="{00000000-0004-0000-0800-000071170000}"/>
    <hyperlink ref="G40" location="null!33:33" display="[VIP]_Pizza Hut_03-05/01_x000a_241231_Pizza Hut_20 cities" xr:uid="{00000000-0004-0000-0800-000072170000}"/>
    <hyperlink ref="H40" location="null!33:33" display="[VIP]_Pizza Hut_03-05/01_x000a_241231_Pizza Hut_20 cities" xr:uid="{00000000-0004-0000-0800-000073170000}"/>
    <hyperlink ref="K40" location="null!54:54" display="[SuperVIP]_The Coffee House_6-8.1 241231_The Coffee House_7 cities" xr:uid="{00000000-0004-0000-0800-000074170000}"/>
    <hyperlink ref="L40" location="null!52:52" display="[SuperVIP]_Highlands Coffee_6-10.1 241231_Highlands Coffee_36 cities" xr:uid="{00000000-0004-0000-0800-000075170000}"/>
    <hyperlink ref="M40" location="null!41:41" display="[VIP]_Cơm Thố Anh Nguyễn_08-12/01_x000a_20240506_Cơm Thố Anh Nguyễn_9 cities" xr:uid="{00000000-0004-0000-0800-000076170000}"/>
    <hyperlink ref="N40" location="null!41:41" display="[VIP]_Cơm Thố Anh Nguyễn_08-12/01_x000a_20240506_Cơm Thố Anh Nguyễn_9 cities" xr:uid="{00000000-0004-0000-0800-000077170000}"/>
    <hyperlink ref="Q40" location="null!46:46" display="[SuperVIP]_Starbucks Coffee_14-16.1 250102_Starbucks Coffee_10 cities" xr:uid="{00000000-0004-0000-0800-000078170000}"/>
    <hyperlink ref="T40" location="null!102:102" display="[SJBP]_Gà Rán Popeyes_BOGO_x000a_241231_Gà Rán Popeyes_9 cities" xr:uid="{00000000-0004-0000-0800-000079170000}"/>
    <hyperlink ref="U40" location="null!102:102" display="[SJBP]_Gà Rán Popeyes_BOGO_x000a_241231_Gà Rán Popeyes_9 cities" xr:uid="{00000000-0004-0000-0800-00007A170000}"/>
    <hyperlink ref="V40" location="null!102:102" display="[SJBP]_Gà Rán Popeyes_BOGO_x000a_241231_Gà Rán Popeyes_9 cities" xr:uid="{00000000-0004-0000-0800-00007B170000}"/>
    <hyperlink ref="X40" location="null!36:36" display="[SuperVIP]_Gà Rán KFC_20-22/01_x000a_241231_Gà Rán KFC_25 cities" xr:uid="{00000000-0004-0000-0800-00007C170000}"/>
    <hyperlink ref="Y40" location="null!36:36" display="[SuperVIP]_Gà Rán KFC_20-22/01_x000a_241231_Gà Rán KFC_25 cities" xr:uid="{00000000-0004-0000-0800-00007D170000}"/>
    <hyperlink ref="Z40" location="null!106:106" display="[SJBP]_Pizza Hut_1T1 241231_Pizza Hut_20 cities" xr:uid="{00000000-0004-0000-0800-00007E170000}"/>
    <hyperlink ref="AA40" location="null!106:106" display="[SJBP]_Pizza Hut_1T1 241231_Pizza Hut_20 cities" xr:uid="{00000000-0004-0000-0800-00007F170000}"/>
    <hyperlink ref="AB40" location="null!102:102" display="[SJBP]_Gà Rán Popeyes_BOGO_x000a_241231_Gà Rán Popeyes_9 cities" xr:uid="{00000000-0004-0000-0800-000080170000}"/>
    <hyperlink ref="AF40" location="null!89:89" display="[PLF CP_add]_Coke_KV Chính Quán Mở Xuyên Tết" xr:uid="{00000000-0004-0000-0800-000081170000}"/>
    <hyperlink ref="AH40" location="null!89:89" display="[PLF CP_add]_Coke_KV Chính Quán Mở Xuyên Tết" xr:uid="{00000000-0004-0000-0800-000082170000}"/>
    <hyperlink ref="AJ40" location="null!89:89" display="[PLF CP_add]_Coke_KV Chính Quán Mở Xuyên Tết" xr:uid="{00000000-0004-0000-0800-000083170000}"/>
    <hyperlink ref="AK40" location="null!89:89" display="[PLF CP_add]_Coke_KV Chính Quán Mở Xuyên Tết" xr:uid="{00000000-0004-0000-0800-000084170000}"/>
    <hyperlink ref="AL40" location="null!89:89" display="[PLF CP_add]_Coke_KV Chính Quán Mở Xuyên Tết" xr:uid="{00000000-0004-0000-0800-000085170000}"/>
    <hyperlink ref="AN40" location="null!153:153" display="[VIP]_The Coffee House_4-6.2 241231_The Coffee House_7 cities" xr:uid="{00000000-0004-0000-0800-000086170000}"/>
    <hyperlink ref="AO40" location="null!285:285" display="[JBP]_KATINAT Coffee &amp; Tea House_Combo 20%250119_Katinat Saigon Kafe_11 cities" xr:uid="{00000000-0004-0000-0800-000087170000}"/>
    <hyperlink ref="AP40" location="null!175:175" display="[SuperVIP]_Lotteria_06 - 09/02 241231_Lotteria DI_27 cities" xr:uid="{00000000-0004-0000-0800-000088170000}"/>
    <hyperlink ref="AQ40" location="null!180:180" display="[VIP]_Pizza Hut_07-09/02_x000a_241231_Pizza Hut_20 cities" xr:uid="{00000000-0004-0000-0800-000089170000}"/>
    <hyperlink ref="AR40" location="null!180:180" display="[VIP]_Pizza Hut_07-09/02_x000a_241231_Pizza Hut_20 cities" xr:uid="{00000000-0004-0000-0800-00008A170000}"/>
    <hyperlink ref="AS40" location="null!148:148" display="[SuperVIP]_Highlands Coffee_10-14.2 241231_Highlands Coffee_36 cities" xr:uid="{00000000-0004-0000-0800-00008B170000}"/>
    <hyperlink ref="AT40" location="null!148:148" display="[SuperVIP]_Highlands Coffee_10-14.2 241231_Highlands Coffee_36 cities" xr:uid="{00000000-0004-0000-0800-00008C170000}"/>
    <hyperlink ref="AU40" location="null!152:152" display="[SuperVIP]_The Coffee House_10-12.2 241231_The Coffee House_7 cities" xr:uid="{00000000-0004-0000-0800-00008D170000}"/>
    <hyperlink ref="AV40" location="null!173:173" display="[SuperVIP]_Gà Rán Popeyes_13-16/02_x000a_241231_Gà Rán Popeyes_9 cities" xr:uid="{00000000-0004-0000-0800-00008E170000}"/>
    <hyperlink ref="AW40" location="null!177:177" display="[VIP]_Cơm Thố Anh Nguyễn_12-16/02_x000a_241231_Cơm Thố Anh Nguyễn_10 cities" xr:uid="{00000000-0004-0000-0800-00008F170000}"/>
    <hyperlink ref="AX40" location="null!177:177" display="[VIP]_Cơm Thố Anh Nguyễn_12-16/02_x000a_241231_Cơm Thố Anh Nguyễn_10 cities" xr:uid="{00000000-0004-0000-0800-000090170000}"/>
    <hyperlink ref="AY40" location="null!173:173" display="[SuperVIP]_Gà Rán Popeyes_13-16/02_x000a_241231_Gà Rán Popeyes_9 cities" xr:uid="{00000000-0004-0000-0800-000091170000}"/>
    <hyperlink ref="AZ40" location="null!309:309" display="[Alacarte CB]_Zen Tea Biên hòa_Feb.CB1 _x000a_[Alacarte CB]_Zen Tea Bình Dương_Feb.CB1" xr:uid="{00000000-0004-0000-0800-000092170000}"/>
    <hyperlink ref="BB40" location="null!G204" display="[VIP]_Phê La_Feb HP,VT,HA,DL" xr:uid="{00000000-0004-0000-0800-000093170000}"/>
    <hyperlink ref="BC40" location="null!181:181" display="[VIP]_Lotteria_17-20/02_x000a_ 241231_Lotteria DI_27 cities" xr:uid="{00000000-0004-0000-0800-000094170000}"/>
    <hyperlink ref="BD40" location="null!174:174" display="[SuperVIP]_Pizza Hut_21-23/02_x000a_241231_Pizza Hut_20 cities" xr:uid="{00000000-0004-0000-0800-000095170000}"/>
    <hyperlink ref="BE40" location="null!174:174" display="[SuperVIP]_Pizza Hut_21-23/02_x000a_241231_Pizza Hut_20 cities" xr:uid="{00000000-0004-0000-0800-000096170000}"/>
    <hyperlink ref="BF40" location="null!174:174" display="[SuperVIP]_Pizza Hut_21-23/02_x000a_241231_Pizza Hut_20 cities" xr:uid="{00000000-0004-0000-0800-000097170000}"/>
    <hyperlink ref="BK40" location="null!233:233" display="[JBP]_KATINAT Coffee &amp; Tea House_M2T1 250119_Katinat Saigon Kafe_11 cities" xr:uid="{00000000-0004-0000-0800-000098170000}"/>
    <hyperlink ref="BM40" location="null!372:372" display="[SJBP]_Domino's Pizza_BOGO  250116_Domino pizza_11 cities" xr:uid="{00000000-0004-0000-0800-000099170000}"/>
    <hyperlink ref="BN40" location="null!372:372" display="[SJBP]_Domino's Pizza_BOGO  250116_Domino pizza_11 cities" xr:uid="{00000000-0004-0000-0800-00009A170000}"/>
    <hyperlink ref="BO40" location="null!295:295" display="[SuperVIP]_Highlands Coffee_3-7.3 241231_Highlands Coffee_36 cities" xr:uid="{00000000-0004-0000-0800-00009B170000}"/>
    <hyperlink ref="BQ40" location="null!275:275" display="[VIP]_Cơm Thố Anh Nguyễn_05-09/03_x000a_241231_Cơm Thố Anh Nguyễn_10 cities" xr:uid="{00000000-0004-0000-0800-00009C170000}"/>
    <hyperlink ref="BR40" location="null!275:275" display="[VIP]_Cơm Thố Anh Nguyễn_05-09/03_x000a_241231_Cơm Thố Anh Nguyễn_10 cities" xr:uid="{00000000-0004-0000-0800-00009D170000}"/>
    <hyperlink ref="BS40" location="null!295:295" display="[SuperVIP]_Highlands Coffee_3-7.3 241231_Highlands Coffee_36 cities" xr:uid="{00000000-0004-0000-0800-00009E170000}"/>
    <hyperlink ref="BT40" location="null!269:269" display="[SuperVIP]_Gà Rán Popeyes_06-09/03_x000a_241231_Gà Rán Popeyes_9 cities" xr:uid="{00000000-0004-0000-0800-00009F170000}"/>
    <hyperlink ref="BU40" location="null!269:269" display="[SuperVIP]_Gà Rán Popeyes_06-09/03_x000a_241231_Gà Rán Popeyes_9 cities" xr:uid="{00000000-0004-0000-0800-0000A0170000}"/>
    <hyperlink ref="BW40" location="null!300:300" display="[SuperVIP]_Starbucks Coffee_11-13.3 250102_Starbucks Coffee_10 cities" xr:uid="{00000000-0004-0000-0800-0000A1170000}"/>
    <hyperlink ref="BY40" location="null!338:338" display="[Win 3]_Cơm Thố Anh Nguyễn_Mar_NA, HP, QNinh, KH, BMT, BH, DL, HD, TH" xr:uid="{00000000-0004-0000-0800-0000A2170000}"/>
    <hyperlink ref="BZ40" location="null!296:296" display="[SuperVIP]_Highlands Coffee_10-14.3 241231_Highlands Coffee_36 cities" xr:uid="{00000000-0004-0000-0800-0000A3170000}"/>
    <hyperlink ref="CA40" location="null!367:367" display="[SJBP]_Gà Rán Popeyes_BOGO_x000a_241231_Gà Rán Popeyes_9 cities" xr:uid="{00000000-0004-0000-0800-0000A4170000}"/>
    <hyperlink ref="CB40" location="null!416:416" display="[Win 1]_Lotteria_Mar_241231_Lotteria DI_27 cities" xr:uid="{00000000-0004-0000-0800-0000A5170000}"/>
    <hyperlink ref="CG40" location="null!317:317" display="[Alacarte CB]_Trà Sữa May Cha_Mar.CB1.21_BD,BH,CT" xr:uid="{00000000-0004-0000-0800-0000A6170000}"/>
    <hyperlink ref="CJ40" location="null!366:366" display="[SJBP]_Cơm Thố Anh Nguyễn_BAU_x000a_250803_Cơm Thố Anh Nguyễn_12 cities" xr:uid="{00000000-0004-0000-0800-0000A7170000}"/>
    <hyperlink ref="CK40" location="null!366:366" display="[SJBP]_Cơm Thố Anh Nguyễn_BAU_x000a_250803_Cơm Thố Anh Nguyễn_12 cities" xr:uid="{00000000-0004-0000-0800-0000A8170000}"/>
    <hyperlink ref="CL40" location="null!531:531" display="[Alacarte CB]_Zen Tea Biên hòa_Mar.CB1_BH_x000a_[Alacarte CB]_Zen Tea Bình Dương_Mar.CB1_BD" xr:uid="{00000000-0004-0000-0800-0000A9170000}"/>
    <hyperlink ref="CN40" location="null!652:652" display="[Win 1]_Lotteria_Mar.NĐ_NĐ" xr:uid="{00000000-0004-0000-0800-0000AA170000}"/>
    <hyperlink ref="CO40" location="null!536:536" display="[Alacarte CB]_Rambee - Trà Sữa, Trà Trái Cây &amp; Ăn Vặt - Hà Huy Giáp_x000a__Mar.CB1_BH" xr:uid="{00000000-0004-0000-0800-0000AB170000}"/>
    <hyperlink ref="CP40" location="null!536:536" display="[Alacarte CB]_Rambee - Trà Sữa, Trà Trái Cây &amp; Ăn Vặt - Hà Huy Giáp_x000a__Mar.CB1_BH" xr:uid="{00000000-0004-0000-0800-0000AC170000}"/>
    <hyperlink ref="CQ40" location="null!536:536" display="[Alacarte CB]_Rambee - Trà Sữa, Trà Trái Cây &amp; Ăn Vặt - Hà Huy Giáp_x000a__Mar.CB1_BH" xr:uid="{00000000-0004-0000-0800-0000AD170000}"/>
    <hyperlink ref="CU40" location="null!639:639" display="[JBP]_KATINAT Coffee &amp; Tea House_M2T1 1-4.4 250119_Katinat Saigon Kafe_11 cities" xr:uid="{00000000-0004-0000-0800-0000AE170000}"/>
    <hyperlink ref="CV40" location="null!G676" display="[SuperVIP]_Trà Sữa May Cha_4.4 250102_Trà Sữa May Cha_7 cities" xr:uid="{00000000-0004-0000-0800-0000AF170000}"/>
    <hyperlink ref="CW40" location="null!465:465" display="[SuperVIP]_Gà Rán KFC_03-06/04_x000a_241231_Gà Rán KFC_25 cities" xr:uid="{00000000-0004-0000-0800-0000B0170000}"/>
    <hyperlink ref="CX40" location="null!533:533" display="[Win 3]_Cơm Thố Anh Nguyễn_Apr_250803_Cơm Thố Anh Nguyễn_12 cities" xr:uid="{00000000-0004-0000-0800-0000B1170000}"/>
    <hyperlink ref="DB40" location="null!68:68" display="[PLF CP_add]_BAU_Siêu Tiệc Giảm 99,000 đồng_x000a_[PLF CP]_Đặt Quán Quen, Freeship 0Đ_newcities" xr:uid="{00000000-0004-0000-0800-0000B2170000}"/>
    <hyperlink ref="DC40" location="null!470:470" display="[VIP]_Cơm Thố Anh Nguyễn_09-13/04_x000a_250803_Cơm Thố Anh Nguyễn_12 cities" xr:uid="{00000000-0004-0000-0800-0000B3170000}"/>
    <hyperlink ref="DE40" location="null!568:568" display="[Alacarte CB]_Trà Sữa May Cha_Apr.CB1.50%_BD,BH,CT" xr:uid="{00000000-0004-0000-0800-0000B4170000}"/>
    <hyperlink ref="DG40" location="null!647:647" display=" [SJBP]_Domino's Pizza_1K_x000a_250116_Domino pizza_11 cities" xr:uid="{00000000-0004-0000-0800-0000B5170000}"/>
    <hyperlink ref="DH40" location="null!549:549" display="[SuperVIP]_Highlands Coffee_14-18.4 241231_Highlands Coffee_36 cities" xr:uid="{00000000-0004-0000-0800-0000B6170000}"/>
    <hyperlink ref="DJ40" location="null!475:475" display="[VIP]_Gà Rán Popeyes_18-20/04_x000a_241231_Gà Rán Popeyes_9 cities" xr:uid="{00000000-0004-0000-0800-0000B7170000}"/>
    <hyperlink ref="DK40" location="null!651:651" display="[SJBP]_McDonald's_B2G2 119k" xr:uid="{00000000-0004-0000-0800-0000B8170000}"/>
    <hyperlink ref="DL40" location="null!526:526" display="[Win 3]_Homefarm_Apr_HP, BN_x000a_[Alacarte CB]_Zen Tea Biên hòa_Apr.CB1_BH" xr:uid="{00000000-0004-0000-0800-0000B9170000}"/>
    <hyperlink ref="DM40" location="null!646:646" display="[SJBP]_Gà Rán Popeyes_BAU_x000a_241231_Gà Rán Popeyes_9 cities" xr:uid="{00000000-0004-0000-0800-0000BA170000}"/>
    <hyperlink ref="DN40" location="null!G524" display="[SuperVIP]_Phê La_21-25Apr  HP,VT,HA,DL,DN" xr:uid="{00000000-0004-0000-0800-0000BB170000}"/>
    <hyperlink ref="DO40" location="null!550:550" display="[SuperVIP]_The Coffee House_21-23.4 241231_The Coffee House_7 cities" xr:uid="{00000000-0004-0000-0800-0000BC170000}"/>
    <hyperlink ref="DP40" location="null!546:546" display="[SuperVIP]_Starbucks Coffee_23-25.4 250102_Starbucks Coffee_10 cities" xr:uid="{00000000-0004-0000-0800-0000BD170000}"/>
    <hyperlink ref="DQ40" location="null!466:466" display="[SuperVIP]_McDonald's_25-27/04" xr:uid="{00000000-0004-0000-0800-0000BE170000}"/>
    <hyperlink ref="DR40" location="null!526:526" display="[Win 3]_Homefarm_Apr_HP, BN_x000a_[Alacarte CB]_Zen Tea Biên hòa_Apr.CB1_BH_x000a_[Alacarte CB]_Zen Tea Bình Dương_Apr.CB1_BD" xr:uid="{00000000-0004-0000-0800-0000BF170000}"/>
    <hyperlink ref="DS40" location="null!466:466" display="[SuperVIP]_McDonald's_25-27/04" xr:uid="{00000000-0004-0000-0800-0000C0170000}"/>
    <hyperlink ref="DT40" location="null!697:697" display="[SJBP]_McDonald's_2T2_x000a_240722_McDonald's_4 cities" xr:uid="{00000000-0004-0000-0800-0000C1170000}"/>
    <hyperlink ref="DU40" location="null!697:697" display="[SJBP]_McDonald's_2T2_x000a_240722_McDonald's_4 cities" xr:uid="{00000000-0004-0000-0800-0000C2170000}"/>
    <hyperlink ref="DV40" location="null!650:650" display="[SJBP]_Cơm Thố Anh Nguyễn_BAU_x000a_241231_Cơm Thố Anh Nguyễn_10 cities" xr:uid="{00000000-0004-0000-0800-0000C3170000}"/>
    <hyperlink ref="DX40" location="null!734:734" display="[SJBP]_Gà Rán Popeyes_BOGO May_x000a_241231_Gà Rán Popeyes_9 cities" xr:uid="{00000000-0004-0000-0800-0000C4170000}"/>
    <hyperlink ref="DY40" location="null!730:730" display="[VIP]_Cơm Thố Anh Nguyễn_01-05/05_x000a_250803_Cơm Thố Anh Nguyễn_12 cities" xr:uid="{00000000-0004-0000-0800-0000C5170000}"/>
    <hyperlink ref="DZ40" location="null!721:721" display="[SuperVIP]_Gà Rán KFC_01-04/05_x000a_241231_Gà Rán KFC_25 cities" xr:uid="{00000000-0004-0000-0800-0000C6170000}"/>
    <hyperlink ref="EA40" location="null!732:732" display="[VIP]_Domino's Pizza_02-04/05_x000a_ 250116_Domino pizza_11 cities" xr:uid="{00000000-0004-0000-0800-0000C7170000}"/>
    <hyperlink ref="EB40" location="null!734:734" display="[SJBP]_Gà Rán Popeyes_BOGO May_x000a_241231_Gà Rán Popeyes_9 cities" xr:uid="{00000000-0004-0000-0800-0000C8170000}"/>
    <hyperlink ref="EC40" location="null!768:768" display="[SuperVIP]_Highlands Coffee_5-9.5 241231_Highlands Coffee_36 cities" xr:uid="{00000000-0004-0000-0800-0000C9170000}"/>
    <hyperlink ref="ED40" location="null!769:769" display="[SuperVIP]_The Coffee House_6-8.5 241231_The Coffee House_7 cities" xr:uid="{00000000-0004-0000-0800-0000CA170000}"/>
    <hyperlink ref="EE40" location="null!769:769" display="[SuperVIP]_The Coffee House_6-8.5 241231_The Coffee House_7 cities" xr:uid="{00000000-0004-0000-0800-0000CB170000}"/>
    <hyperlink ref="EF40" location="null!768:768" display="[SuperVIP]_Highlands Coffee_5-9.5 241231_Highlands Coffee_36 cities" xr:uid="{00000000-0004-0000-0800-0000CC170000}"/>
    <hyperlink ref="EH40" location="null!723:723" display="[SuperVIP]_Gà Rán Popeyes_08-11/05_x000a_241231_Gà Rán Popeyes_9 cities" xr:uid="{00000000-0004-0000-0800-0000CD170000}"/>
    <hyperlink ref="EI40" location="null!749:749" display="[SJBP]_Brand_Food_01-31/05_x000a_250424_Lotteria DI_32 cities" xr:uid="{00000000-0004-0000-0800-0000CE170000}"/>
    <hyperlink ref="EJ40" location="null!749:749" display="[SJBP]_Brand_Food_01-31/05_x000a_250424_Lotteria DI_32 cities" xr:uid="{00000000-0004-0000-0800-0000CF170000}"/>
    <hyperlink ref="EK40" location="null!861:861" display="[SJBP]_Starbucks Coffee_Indi 13-15 250102_Starbucks Coffee_10 cities" xr:uid="{00000000-0004-0000-0800-0000D0170000}"/>
    <hyperlink ref="EL40" location="null!736:736" display="[SJBP]_McDonald's_2T2 gà_x000a_250416_McDonald's_5 cities" xr:uid="{00000000-0004-0000-0800-0000D1170000}"/>
    <hyperlink ref="EM40" location="null!597:597" display="[VIP]_Nutifood_May (Bình Dương, BR-VT, Đồng Nai)" xr:uid="{00000000-0004-0000-0800-0000D2170000}"/>
    <hyperlink ref="EN40" location="null!725:725" display="[SuperVIP]_Pizza Hut_16-18/05" xr:uid="{00000000-0004-0000-0800-0000D3170000}"/>
    <hyperlink ref="EO40" location="null!597:597" display="[VIP]_Nutifood_May (Bình Dương, BR-VT, Đồng Nai)" xr:uid="{00000000-0004-0000-0800-0000D4170000}"/>
    <hyperlink ref="EP40" location="null!119:119" display="[SJBP]__Brand 50% 241231_All OTH 2025_36 cities" xr:uid="{00000000-0004-0000-0800-0000D5170000}"/>
    <hyperlink ref="EQ40" location="null!734:734" display="[SJBP]_Gà Rán Popeyes_BOGO May_x000a_241231_Gà Rán Popeyes_9 cities" xr:uid="{00000000-0004-0000-0800-0000D6170000}"/>
    <hyperlink ref="ER40" location="null!748:748" display="[SJBP]_Gà Rán Popeyes_combo 79k_x000a_241231_Gà Rán Popeyes_9 cities" xr:uid="{00000000-0004-0000-0800-0000D7170000}"/>
    <hyperlink ref="ES40" location="null!931:931" display="[Win 2]_TH True Mart_May_240628_TH True Mart_13 cities" xr:uid="{00000000-0004-0000-0800-0000D8170000}"/>
    <hyperlink ref="ET40" location="null!931:931" display="[Win 2]_TH True Mart_May_240628_TH True Mart_13 cities" xr:uid="{00000000-0004-0000-0800-0000D9170000}"/>
    <hyperlink ref="EU40" location="null!986:986" display="[Win 3]_K-FOOD_All brands_May_BD, HP, CT, BH " xr:uid="{00000000-0004-0000-0800-0000DA170000}"/>
    <hyperlink ref="EV40" location="null!119:119" display="[SJBP]__Brand 50% 241231_All OTH 2025_36 cities" xr:uid="{00000000-0004-0000-0800-0000DB170000}"/>
    <hyperlink ref="EW40" location="null!1035:1035" display="[Alacarte CB]_Cà Phê Muối Chú Long_May_CB1_250403_Cà Phê Muối Chú Long_12 cities" xr:uid="{00000000-0004-0000-0800-0000DC170000}"/>
    <hyperlink ref="EX40" location="null!1035:1035" display="[Alacarte CB]_Cà Phê Muối Chú Long_May_CB1_250403_Cà Phê Muối Chú Long_12 cities" xr:uid="{00000000-0004-0000-0800-0000DD170000}"/>
    <hyperlink ref="EY40" location="null!874:874" display="[SuperVIP]_Starbucks Coffee_27-29.5 250102_Starbucks Coffee_10 cities" xr:uid="{00000000-0004-0000-0800-0000DE170000}"/>
    <hyperlink ref="EZ40" location="null!874:874" display="[SuperVIP]_Starbucks Coffee_27-29.5 250102_Starbucks Coffee_10 cities" xr:uid="{00000000-0004-0000-0800-0000DF170000}"/>
    <hyperlink ref="FA40" location="null!119:119" display="[SJBP]__Brand 50% 241231_All OTH 2025_36 cities" xr:uid="{00000000-0004-0000-0800-0000E0170000}"/>
    <hyperlink ref="FB40" location="null!119:119" display="[SJBP]__Brand 50% 241231_All OTH 2025_36 cities" xr:uid="{00000000-0004-0000-0800-0000E1170000}"/>
    <hyperlink ref="FD40" location="null!119:119" display="[SJBP]__Brand 50% 241231_All OTH 2025_36 cities_x000a_" xr:uid="{00000000-0004-0000-0800-0000E2170000}"/>
    <hyperlink ref="FE40" r:id="rId754" location="gid=1258946380&amp;range=976:976" xr:uid="{00000000-0004-0000-0800-0000E3170000}"/>
    <hyperlink ref="FF40" location="null!877:877" display="[SuperVIP]_Gà Rán KFC_01-04/06_x000a_241231_Gà Rán KFC_25 cities" xr:uid="{00000000-0004-0000-0800-0000E4170000}"/>
    <hyperlink ref="FG40" location="null!119:119" display="[SJBP]__Brand 50% 241231_All OTH 2025_36 cities_x000a_" xr:uid="{00000000-0004-0000-0800-0000E5170000}"/>
    <hyperlink ref="FH40" location="null!880:880" display="[SuperVIP]_Gà Rán Popeyes_05-08/06_x000a_241231_Gà Rán Popeyes_9 cities" xr:uid="{00000000-0004-0000-0800-0000E6170000}"/>
    <hyperlink ref="FI40" r:id="rId755" location="gid=1258946380&amp;range=977:977" xr:uid="{00000000-0004-0000-0800-0000E7170000}"/>
    <hyperlink ref="FJ40" location="null!885:885" display="[VIP]_Domino's Pizza_06-08/06_x000a_250116_Domino pizza_11 cities" xr:uid="{00000000-0004-0000-0800-0000E8170000}"/>
    <hyperlink ref="FK40" location="null!885:885" display="[VIP]_Domino's Pizza_06-08/06_x000a_250116_Domino pizza_11 cities" xr:uid="{00000000-0004-0000-0800-0000E9170000}"/>
    <hyperlink ref="FM40" r:id="rId756" location="gid=1258946380&amp;range=979:979" xr:uid="{00000000-0004-0000-0800-0000EA170000}"/>
    <hyperlink ref="FN40" r:id="rId757" location="gid=1258946380&amp;range=979:979" xr:uid="{00000000-0004-0000-0800-0000EB170000}"/>
    <hyperlink ref="FP40" location="null!881:881" display="[SuperVIP]_McDonald's_13-15/06_x000a_250416_McDonald's_5 cities" xr:uid="{00000000-0004-0000-0800-0000EC170000}"/>
    <hyperlink ref="FQ40" location="null!881:881" display="[SuperVIP]_McDonald's_13-15/06_x000a_250416_McDonald's_5 cities" xr:uid="{00000000-0004-0000-0800-0000ED170000}"/>
    <hyperlink ref="FS40" location="null!889:889" display="[VIP]_Lotteria DI_16-18/06" xr:uid="{00000000-0004-0000-0800-0000EE170000}"/>
    <hyperlink ref="FT40" location="null!889:889" display="[VIP]_Lotteria DI_16-18/06" xr:uid="{00000000-0004-0000-0800-0000EF170000}"/>
    <hyperlink ref="FU40" location="null!981:981" display="[SuperVIP]_Starbucks Coffee_17-19.6 250102_Starbucks Coffee_10 cities" xr:uid="{00000000-0004-0000-0800-0000F0170000}"/>
    <hyperlink ref="FV40" location="null!G948" display="[SuperVIP]_Phê La_16-20/6 HP,VT,HA,DL,DN" xr:uid="{00000000-0004-0000-0800-0000F1170000}"/>
    <hyperlink ref="FW40" location="null!598:598" display="[VIP]_Nutifood_Jun (Bình Dương, BR-VT, Đồng Nai)" xr:uid="{00000000-0004-0000-0800-0000F2170000}"/>
    <hyperlink ref="FX40" location="null!955:955" display="[Alacarte CB]_Trà Sữa May Cha_Jun.CB1_BD,BH,CT" xr:uid="{00000000-0004-0000-0800-0000F3170000}"/>
    <hyperlink ref="FY40" location="null!955:955" display="[Alacarte CB]_Trà Sữa May Cha_Jun.CB1_BD,BH,CT" xr:uid="{00000000-0004-0000-0800-0000F4170000}"/>
    <hyperlink ref="FZ40" location="null!1170:1170" display="[Alacarte CB]_Zen Tea Biên hòa_Jun.CB1_BH_x000a_[Alacarte CB]_Zen Tea Bình Dương_Jun.CB1_BD" xr:uid="{00000000-0004-0000-0800-0000F5170000}"/>
    <hyperlink ref="GA40" location="null!1170:1170" display="[Alacarte CB]_Zen Tea Biên hòa_Jun.CB1_BH_x000a_[Alacarte CB]_Zen Tea Bình Dương_Jun.CB1_BD" xr:uid="{00000000-0004-0000-0800-0000F6170000}"/>
    <hyperlink ref="GB40" location="null!1170:1170" display="[Alacarte CB]_Zen Tea Biên hòa_Jun.CB1_BH_x000a_[Alacarte CB]_Zen Tea Bình Dương_Jun.CB1_BD" xr:uid="{00000000-0004-0000-0800-0000F7170000}"/>
    <hyperlink ref="GC40" location="null!1170:1170" display="[Alacarte CB]_Zen Tea Biên hòa_Jun.CB1_BH_x000a_[Alacarte CB]_Zen Tea Bình Dương_Jun.CB1_BD" xr:uid="{00000000-0004-0000-0800-0000F8170000}"/>
    <hyperlink ref="GD40" location="null!878:878" display="[SuperVIP]_Gà Rán KFC_27-29/06_x000a_241231_Gà Rán KFC_25 cities" xr:uid="{00000000-0004-0000-0800-0000F9170000}"/>
    <hyperlink ref="GE40" location="null!878:878" display="[SuperVIP]_Gà Rán KFC_27-29/06_x000a_241231_Gà Rán KFC_25 cities" xr:uid="{00000000-0004-0000-0800-0000FA170000}"/>
    <hyperlink ref="GF40" location="null!878:878" display="[SuperVIP]_Gà Rán KFC_27-29/06_x000a_241231_Gà Rán KFC_25 cities" xr:uid="{00000000-0004-0000-0800-0000FB170000}"/>
    <hyperlink ref="GG40" location="null!1170:1170" display="[Alacarte CB]_Zen Tea Biên hòa_Jun.CB1_BH" xr:uid="{00000000-0004-0000-0800-0000FC170000}"/>
    <hyperlink ref="GJ40" location="null!1141:1141" display="[SuperVIP]_Starbucks Coffee_1-3.7 250520_Starbucks Coffee_12 cities" xr:uid="{00000000-0004-0000-0800-0000FD170000}"/>
    <hyperlink ref="GK40" location="null!1141:1141" display="[SuperVIP]_Starbucks Coffee_1-3.7 250520_Starbucks Coffee_12 cities" xr:uid="{00000000-0004-0000-0800-0000FE170000}"/>
    <hyperlink ref="GL40" location="null!1165:1165" display="[SJBP]_Domino's Pizza_1k 250116_Domino pizza_11 cities" xr:uid="{00000000-0004-0000-0800-0000FF170000}"/>
    <hyperlink ref="GM40" location="null!1165:1165" display="[SJBP]_Domino's Pizza_1k 250116_Domino pizza_11 cities" xr:uid="{00000000-0004-0000-0800-000000180000}"/>
    <hyperlink ref="GN40" r:id="rId758" location="gid=1258946380&amp;range=966:966" xr:uid="{00000000-0004-0000-0800-000001180000}"/>
    <hyperlink ref="GO40" location="null!G1277" display="[SuperVIP]_Trà Sữa May Cha_Spike_1k  250102_Trà Sữa May Cha_7 cities" xr:uid="{00000000-0004-0000-0800-000002180000}"/>
    <hyperlink ref="GP40" location="null!1267:1267" display="[SJBP]_McDonald's_2T2 250416_McDonald's_5 cities" xr:uid="{00000000-0004-0000-0800-000003180000}"/>
    <hyperlink ref="GQ40" location="null!1267:1267" display="[SJBP]_McDonald's_2T2250416_McDonald's_5 cities" xr:uid="{00000000-0004-0000-0800-000004180000}"/>
    <hyperlink ref="GR40" location="null!1143:1143" display="[SuperVIP]_The Coffee House_8-10.7 241231_The Coffee House_7 cities" xr:uid="{00000000-0004-0000-0800-000005180000}"/>
    <hyperlink ref="GS40" location="null!1142:1142" display="[SuperVIP]_Highlands Coffee_7-11.7 241231_Highlands Coffee_36 cities" xr:uid="{00000000-0004-0000-0800-000006180000}"/>
    <hyperlink ref="GV40" location="null!1235:1235" display="[JBP]_KATINAT Coffee &amp; Tea House_B2G1 250119_Katinat Saigon Kafe_11 cities" xr:uid="{00000000-0004-0000-0800-000007180000}"/>
    <hyperlink ref="GW40" location="null!1144:1144" display="[SuperVIP]_Highlands Coffee_14-18.7 241231_Highlands Coffee_36 cities" xr:uid="{00000000-0004-0000-0800-000008180000}"/>
    <hyperlink ref="GX40" location="null!1144:1144" display="[SuperVIP]_Highlands Coffee_14-18.7 241231_Highlands Coffee_36 cities" xr:uid="{00000000-0004-0000-0800-000009180000}"/>
    <hyperlink ref="GY40" location="null!1322:1322" display="[Alacarte CB]_Cà Phê Muối Chú Long_Jul_CB1_HUE_x000a_[Alacarte CB]_Zen Tea Biên hòa_Jul.CB1_BH" xr:uid="{00000000-0004-0000-0800-00000A180000}"/>
    <hyperlink ref="GZ40" location="null!1322:1322" display="[Alacarte CB]_Cà Phê Muối Chú Long_Jul_CB1_HUE_x000a_[Alacarte CB]_Zen Tea Biên hòa_Jul.CB1_BH" xr:uid="{00000000-0004-0000-0800-00000B180000}"/>
    <hyperlink ref="HA40" location="null!965:965" display="[SuperVIP]_Gà Rán KFC_18-20/07 241231_Gà Rán KFC_25 cities" xr:uid="{00000000-0004-0000-0800-00000C180000}"/>
    <hyperlink ref="HB40" location="null!965:965" display="[SuperVIP]_Gà Rán KFC_18-20/07 241231_Gà Rán KFC_25 cities" xr:uid="{00000000-0004-0000-0800-00000D180000}"/>
    <hyperlink ref="HC40" location="null!1146:1146" display="[VIP]_The Coffee House_21-23.7 241231_The Coffee House_7 cities" xr:uid="{00000000-0004-0000-0800-00000E180000}"/>
    <hyperlink ref="HD40" location="null!970:970" display="[VIP]_Gà Rán Texas Chicken_21-24/07 250102_Gà Rán Texas Chicken_6 cities" xr:uid="{00000000-0004-0000-0800-00000F180000}"/>
    <hyperlink ref="HE40" location="null!970:970" display="[VIP]_Gà Rán Texas Chicken_21-24/07 250102_Gà Rán Texas Chicken_6 cities" xr:uid="{00000000-0004-0000-0800-000010180000}"/>
    <hyperlink ref="HF40" location="null!1347:1347" display="[Alacarte CB]_Zen Tea Biên hòa_Jul.CB1_BH_x000a_[Alacarte CB]_Zen Tea Bình Dương_Jul.CB1_BD" xr:uid="{00000000-0004-0000-0800-000011180000}"/>
    <hyperlink ref="HG40" r:id="rId759" location="gid=1258946380&amp;range=967:967" xr:uid="{00000000-0004-0000-0800-000012180000}"/>
    <hyperlink ref="HH40" r:id="rId760" location="gid=1258946380&amp;range=967:967" xr:uid="{00000000-0004-0000-0800-000013180000}"/>
    <hyperlink ref="HI40" location="null!1271:1271" display="[VIP]_Domino's Pizza_25-27/07 250116_Domino pizza_11 cities" xr:uid="{00000000-0004-0000-0800-000014180000}"/>
    <hyperlink ref="HJ40" location="null!1347:1347" display="[Alacarte CB]_Zen Tea Biên hòa_Jul.CB1_BH_x000a_[Alacarte CB]_Zen Tea Bình Dương_Jul.CB1_BD" xr:uid="{00000000-0004-0000-0800-000015180000}"/>
    <hyperlink ref="HK40" location="null!1147:1147" display="[VIP]_Starbucks Coffee_29-31.7 250520_Starbucks Coffee_12 cities" xr:uid="{00000000-0004-0000-0800-000016180000}"/>
    <hyperlink ref="HL40" location="null!1306:1306" display="[Alacarte CB]_Gà Rán KFC_Jul.CB1_241231_Gà Rán KFC_25 cities" xr:uid="{00000000-0004-0000-0800-000017180000}"/>
    <hyperlink ref="HM40" location="null!1147:1147" display="[VIP]_Starbucks Coffee_29-31.7 250520_Starbucks Coffee_12 cities" xr:uid="{00000000-0004-0000-0800-000018180000}"/>
    <hyperlink ref="HO40" location="null!1429:1429" display="[SJBP]_Lotteria_BAU 250424_Lotteria DI_32 cities" xr:uid="{00000000-0004-0000-0800-000019180000}"/>
    <hyperlink ref="HP40" location="null!1336:1336" display="[VIP]_Pizza Hut_01-03/08_x000a_ 241231_Pizza Hut_20 cities" xr:uid="{00000000-0004-0000-0800-00001A180000}"/>
    <hyperlink ref="HQ40" location="null!119:119" display="[SJBP]__Brand 50% 241231_All OTH 2025_36 cities" xr:uid="{00000000-0004-0000-0800-00001B180000}"/>
    <hyperlink ref="HR40" location="null!119:119" display="[SJBP]__Brand 50% 241231_All OTH 2025_36 cities" xr:uid="{00000000-0004-0000-0800-00001C180000}"/>
    <hyperlink ref="HS40" location="null!1340:1340" display="[VIP]_Gà Rán Texas Chicken_04-07/08_x000a_ 250102_Gà Rán Texas Chicken_6 cities" xr:uid="{00000000-0004-0000-0800-00001D180000}"/>
    <hyperlink ref="HT40" location="null!1394:1394" display="[SuperVIP]_Highlands Coffee_4-8.8 241231_Highlands Coffee_36 cities" xr:uid="{00000000-0004-0000-0800-00001E180000}"/>
    <hyperlink ref="HU40" location="null!1394:1394" display="[SuperVIP]_Highlands Coffee_4-8.8 241231_Highlands Coffee_36 cities" xr:uid="{00000000-0004-0000-0800-00001F180000}"/>
    <hyperlink ref="HV40" location="null!1420:1420" display="[SJBP]_Domino's Pizza_1K 250116_Domino pizza_11 cities" xr:uid="{00000000-0004-0000-0800-000020180000}"/>
    <hyperlink ref="HW40" location="null!1337:1337" display="[VIP]_Domino's Pizza_08-10/08_x000a_ 250116_Domino pizza_11 cities" xr:uid="{00000000-0004-0000-0800-000021180000}"/>
    <hyperlink ref="HX40" location="null!1337:1337" display="[VIP]_Domino's Pizza_08-10/08_x000a_ 250116_Domino pizza_11 cities" xr:uid="{00000000-0004-0000-0800-000022180000}"/>
    <hyperlink ref="HY40" location="null!119:119" display="[SJBP]__Brand 50% 241231_All OTH 2025_36 cities" xr:uid="{00000000-0004-0000-0800-000023180000}"/>
    <hyperlink ref="HZ40" location="null!1516:1516" display="[SJBP]_Cơm Thố Anh Nguyễn_Aug 250718_Cơm Thố Anh Nguyễn_11 cities" xr:uid="{00000000-0004-0000-0800-000024180000}"/>
    <hyperlink ref="IA40" location="null!119:119" display="[SJBP]__Brand 50% 241231_All OTH 2025_36 cities" xr:uid="{00000000-0004-0000-0800-000025180000}"/>
    <hyperlink ref="IB40" location="null!119:119" display="[SJBP]__Brand 50% 241231_All OTH 2025_36 cities" xr:uid="{00000000-0004-0000-0800-000026180000}"/>
    <hyperlink ref="IC40" location="null!119:119" display="[SJBP]__Brand 50% 241231_All OTH 2025_36 cities" xr:uid="{00000000-0004-0000-0800-000027180000}"/>
    <hyperlink ref="ID40" location="null!119:119" display="[SJBP]__Brand 50% 241231_All OTH 2025_36 cities" xr:uid="{00000000-0004-0000-0800-000028180000}"/>
    <hyperlink ref="IE40" location="null!119:119" display="[SJBP]__Brand 50% 241231_All OTH 2025_36 cities" xr:uid="{00000000-0004-0000-0800-000029180000}"/>
    <hyperlink ref="IF40" location="null!119:119" display="[SJBP]__Brand 50% 241231_All OTH 2025_36 cities" xr:uid="{00000000-0004-0000-0800-00002A180000}"/>
    <hyperlink ref="IG40" location="null!1397:1397" display="[VIP]_The Coffee House_18-20.8 241231_The Coffee House_7 cities" xr:uid="{00000000-0004-0000-0800-00002B180000}"/>
    <hyperlink ref="IH40" location="null!1575:1575" display="[JBP]_KATINAT Coffee &amp; Tea House_BOGO 20, 25.08 250119_Katinat Saigon Kafe_11 cities" xr:uid="{00000000-0004-0000-0800-00002C180000}"/>
    <hyperlink ref="II40" location="null!1339:1339" display="[VIP]_Lotteria_18-21/08 250424_Lotteria DI_32 cities" xr:uid="{00000000-0004-0000-0800-00002D180000}"/>
    <hyperlink ref="IJ40" location="null!1338:1338" display="[VIP]_Domino's Pizza_22-24/08_x000a_ 250116_Domino pizza_11 cities" xr:uid="{00000000-0004-0000-0800-00002E180000}"/>
    <hyperlink ref="IK40" location="null!1353:1353" display="[Alacarte CB]_Trà Sữa May Cha_Aug.CB1.9K_BD,BH,CT" xr:uid="{00000000-0004-0000-0800-00002F180000}"/>
    <hyperlink ref="IL40" location="null!1353:1353" display="[Alacarte CB]_Trà Sữa May Cha_Aug.CB1.9K_BD,BH,CT" xr:uid="{00000000-0004-0000-0800-000030180000}"/>
    <hyperlink ref="IM40" location="null!1506:1506" display="[Alacarte CB]_Gà Rán KFC_Aug.CB1_241231_Gà Rán KFC_25 cities" xr:uid="{00000000-0004-0000-0800-000031180000}"/>
    <hyperlink ref="IN40" location="null!1506:1506" display="[Alacarte CB]_Gà Rán KFC_Aug.CB1_241231_Gà Rán KFC_25 cities" xr:uid="{00000000-0004-0000-0800-000032180000}"/>
    <hyperlink ref="IO40" location="null!1420:1420" display="[SJBP]_Domino's Pizza_1K 250116_Domino pizza_11 cities" xr:uid="{00000000-0004-0000-0800-000033180000}"/>
    <hyperlink ref="IP40" location="null!1506:1506" display="[Alacarte CB]_Gà Rán KFC_Aug.CB1_241231_Gà Rán KFC_25 cities" xr:uid="{00000000-0004-0000-0800-000034180000}"/>
    <hyperlink ref="IQ40" location="null!1169:1169" display="[SJBP]_Brand_Food_BAU 250424_Lotteria DI_32 cities" xr:uid="{00000000-0004-0000-0800-000035180000}"/>
    <hyperlink ref="IR40" location="null!1169:1169" display="[SJBP]_Brand_Food_BAU 250424_Lotteria DI_32 cities" xr:uid="{00000000-0004-0000-0800-000036180000}"/>
    <hyperlink ref="IS40" location="null!1169:1169" display="[SJBP]_Brand_Food_BAU 250424_Lotteria DI_32 cities" xr:uid="{00000000-0004-0000-0800-000037180000}"/>
    <hyperlink ref="IU40" location="null!1400:1400" display="[SJBP]_Highlands Coffee_ALC 14 241231_Highlands Coffee_36 cities" xr:uid="{00000000-0004-0000-0800-000038180000}"/>
    <hyperlink ref="IV40" location="null!1582:1582" display="[SJBP]_Pizza Hut_Giảm 80k 241231_Pizza Hut_20 cities" xr:uid="{00000000-0004-0000-0800-000039180000}"/>
    <hyperlink ref="IW40" location="null!1582:1582" display="[SJBP]_Pizza Hut_Giảm 80k 241231_Pizza Hut_20 cities" xr:uid="{00000000-0004-0000-0800-00003A180000}"/>
    <hyperlink ref="IX40" location="null!1650:1650" display="[SuperVIP]_The Coffee House_3-5.9 241231_The Coffee House_7 cities" xr:uid="{00000000-0004-0000-0800-00003B180000}"/>
    <hyperlink ref="IY40" location="null!1484:1484" display="[VIP]_Pizza Hut_05-07/09_x000a_241231_Pizza Hut_20 cities" xr:uid="{00000000-0004-0000-0800-00003C180000}"/>
    <hyperlink ref="IZ40" location="null!1484:1484" display="[VIP]_Pizza Hut_05-07/09_x000a_241231_Pizza Hut_20 cities" xr:uid="{00000000-0004-0000-0800-00003D180000}"/>
    <hyperlink ref="JA40" location="null!1588:1588" display="[Win 1]_Lotteria_Sep_VT_x000a_[Alacarte CB]_Lotteria_Sep.CB1_Hue, DL" xr:uid="{00000000-0004-0000-0800-00003E180000}"/>
    <hyperlink ref="JB40" location="null!1134:1134" display="[SuperVIP]_Highlands Coffee_8-12.9 241231_Highlands Coffee_36 cities" xr:uid="{00000000-0004-0000-0800-00003F180000}"/>
    <hyperlink ref="JC40" location="null!1486:1486" display="[VIP]_Gà Rán Texas Chicken_08-11/09_x000a_250102_Gà Rán Texas Chicken_6 cities" xr:uid="{00000000-0004-0000-0800-000040180000}"/>
    <hyperlink ref="JF40" location="null!1479:1479" display="[SuperVIP]_McDonald's_12-14/09_x000a_250707_McDonald's_6 cities" xr:uid="{00000000-0004-0000-0800-000041180000}"/>
    <hyperlink ref="JG40" r:id="rId761" location="gid=1258946380&amp;range=1520:1520" xr:uid="{00000000-0004-0000-0800-000042180000}"/>
    <hyperlink ref="JH40" r:id="rId762" location="gid=1258946380&amp;range=1520:1520" xr:uid="{00000000-0004-0000-0800-000043180000}"/>
    <hyperlink ref="JI40" location="null!1651:1651" display="[VIP]_The Coffee House_15-17.9 241231_The Coffee House_7 cities" xr:uid="{00000000-0004-0000-0800-000044180000}"/>
    <hyperlink ref="JJ40" location="null!1651:1651" display="[VIP]_The Coffee House_15-17.9 241231_The Coffee House_7 cities" xr:uid="{00000000-0004-0000-0800-000045180000}"/>
    <hyperlink ref="JK40" location="null!1651:1651" display="[VIP]_The Coffee House_15-17.9 241231_The Coffee House_7 cities" xr:uid="{00000000-0004-0000-0800-000046180000}"/>
    <hyperlink ref="JN40" location="null!1666:1666" display="[SJBP]_McDonald's_2t2_x000a_ 250707_McDonald's_6 cities" xr:uid="{00000000-0004-0000-0800-000047180000}"/>
    <hyperlink ref="JO40" location="null!1666:1666" display="[SJBP]_McDonald's_2t2_x000a_ 250707_McDonald's_6 cities" xr:uid="{00000000-0004-0000-0800-000048180000}"/>
    <hyperlink ref="JP40" location="null!1135:1135" display="[SuperVIP]_Highlands Coffee_22-26.9 241231_Highlands Coffee_36 cities" xr:uid="{00000000-0004-0000-0800-000049180000}"/>
    <hyperlink ref="JQ40" location="null!1652:1652" display="[SuperVIP]_Starbucks Coffee_23-25.9 250520_Starbucks Coffee_12 cities" xr:uid="{00000000-0004-0000-0800-00004A180000}"/>
    <hyperlink ref="JR40" location="null!119:119" display="[SJBP]__Brand 50% 241231_All OTH 2025_36 cities" xr:uid="{00000000-0004-0000-0800-00004B180000}"/>
    <hyperlink ref="JS40" location="null!1135:1135" display="[SuperVIP]_Highlands Coffee_22-26.9 241231_Highlands Coffee_36 cities" xr:uid="{00000000-0004-0000-0800-00004C180000}"/>
    <hyperlink ref="JT40" location="null!1666:1666" display="[SJBP]_McDonald's_2t2_x000a_ 250707_McDonald's_6 cities" xr:uid="{00000000-0004-0000-0800-00004D180000}"/>
    <hyperlink ref="JU40" location="null!119:119" display="[SJBP]__Brand 50% 241231_All OTH 2025_36 cities" xr:uid="{00000000-0004-0000-0800-00004E180000}"/>
    <hyperlink ref="JV40" location="null!119:119" display="[SJBP]__Brand 50% 241231_All OTH 2025_36 cities" xr:uid="{00000000-0004-0000-0800-00004F180000}"/>
    <hyperlink ref="JW40" location="null!1666:1666" display="[SJBP]_McDonald's_2t2_x000a_ 250707_McDonald's_6 cities" xr:uid="{00000000-0004-0000-0800-000050180000}"/>
    <hyperlink ref="JX40" location="null!1666:1666" display="[SJBP]_McDonald's_2t2_x000a_ 250707_McDonald's_6 cities" xr:uid="{00000000-0004-0000-0800-000051180000}"/>
    <hyperlink ref="JZ40" location="null!1874:1874" display="[SJBP]_Cơm Thố Anh Nguyễn_Oct" xr:uid="{00000000-0004-0000-0800-000052180000}"/>
    <hyperlink ref="KA40" location="null!119:119" display="[SJBP]__Brand 50% 241231_All OTH 2025_36 cities" xr:uid="{00000000-0004-0000-0800-000053180000}"/>
    <hyperlink ref="KB40" location="null!119:119" display="[SJBP]__Brand 50% 241231_All OTH 2025_36 cities" xr:uid="{00000000-0004-0000-0800-000054180000}"/>
    <hyperlink ref="KC40" location="null!119:119" display="[SJBP]__Brand 50% 241231_All OTH 2025_36 cities" xr:uid="{00000000-0004-0000-0800-000055180000}"/>
    <hyperlink ref="KG40" location="null!1788:1788" display="[SuperVIP]_Highlands Coffee_6-10.10 241231_Highlands Coffee_36 cities" xr:uid="{00000000-0004-0000-0800-000056180000}"/>
    <hyperlink ref="KH40" location="null!1874:1874" display="[SJBP]_Cơm Thố Anh Nguyễn_Oct_x000a_250718_Cơm Thố Anh Nguyễn_11 cities" xr:uid="{00000000-0004-0000-0800-000057180000}"/>
    <hyperlink ref="KI40" location="null!1874:1874" display="[SJBP]_Cơm Thố Anh Nguyễn_Oct_x000a_250718_Cơm Thố Anh Nguyễn_11 cities" xr:uid="{00000000-0004-0000-0800-000058180000}"/>
    <hyperlink ref="KJ40" location="null!1743:1743" display="[SuperVIP]_Pizza Hut_10-12/10_x000a_241231_Pizza Hut_20 cities" xr:uid="{00000000-0004-0000-0800-000059180000}"/>
    <hyperlink ref="KK40" location="null!1743:1743" display="[SuperVIP]_Pizza Hut_10-12/10_x000a_241231_Pizza Hut_20 cities" xr:uid="{00000000-0004-0000-0800-00005A180000}"/>
    <hyperlink ref="KL40" location="null!1756:1756" display="[Win 3]_Cơm Thố Anh Nguyễn_Oct_250718_Cơm Thố Anh Nguyễn_11 cities" xr:uid="{00000000-0004-0000-0800-00005B180000}"/>
    <hyperlink ref="KM40" location="null!119:119" display="[SJBP]__Brand 50% 241231_All OTH 2025_36 cities" xr:uid="{00000000-0004-0000-0800-00005C180000}"/>
    <hyperlink ref="KN40" location="null!1794:1794" display="[SuperVIP]_Starbucks Coffee_14-16.10 250822_Starbucks Coffee_13 cities" xr:uid="{00000000-0004-0000-0800-00005D180000}"/>
    <hyperlink ref="KO40" location="null!1884:1884" display="[VIP]_Gà Rán Texas Chicken_13-16/10_x000a_250102_Gà Rán Texas Chicken_6 cities" xr:uid="{00000000-0004-0000-0800-00005E180000}"/>
    <hyperlink ref="KP40" location="null!1789:1789" display="[SuperVIP]_Highlands Coffee_13-17.10 241231_Highlands Coffee_36 cities" xr:uid="{00000000-0004-0000-0800-00005F180000}"/>
    <hyperlink ref="KQ40" r:id="rId763" location="gid=1258946380&amp;range=1902:1902" xr:uid="{00000000-0004-0000-0800-000060180000}"/>
    <hyperlink ref="KR40" location="null!1745:1745" display="[SuperVIP]_McDonald's_17-19/10_x000a_ 250707_McDonald's_6 cities" xr:uid="{00000000-0004-0000-0800-000061180000}"/>
    <hyperlink ref="KS40" location="null!1874:1874" display="[SJBP]_Cơm Thố Anh Nguyễn_Oct_x000a_250718_Cơm Thố Anh Nguyễn_11 cities" xr:uid="{00000000-0004-0000-0800-000062180000}"/>
    <hyperlink ref="KT40" location="null!1874:1874" display="[SJBP]_Cơm Thố Anh Nguyễn_Oct_x000a_250718_Cơm Thố Anh Nguyễn_11 cities" xr:uid="{00000000-0004-0000-0800-000063180000}"/>
    <hyperlink ref="KU40" location="null!1972:1972" display="[SuperVIP]_The Coffee House_21-23/10_x000a_241231_The Coffee House_7 cities" xr:uid="{00000000-0004-0000-0800-000064180000}"/>
    <hyperlink ref="KV40" location="null!1821:1821" display="[SuperVIP]_Cơm Thố Anh Nguyễn_22-26/10_x000a_250718_Cơm Thố Anh Nguyễn_11 cities" xr:uid="{00000000-0004-0000-0800-000065180000}"/>
    <hyperlink ref="KW40" location="null!1688:1688" display="[Alacarte CB]_Trà Sữa May Cha_Oct.CB1_BD,BH,CT" xr:uid="{00000000-0004-0000-0800-000066180000}"/>
    <hyperlink ref="KX40" location="null!1688:1688" display="[Alacarte CB]_Trà Sữa May Cha_Oct.CB1_BD,BH,CT" xr:uid="{00000000-0004-0000-0800-000067180000}"/>
    <hyperlink ref="KY40" location="null!1688:1688" display="[Alacarte CB]_Trà Sữa May Cha_Oct.CB1_BD,BH,CT" xr:uid="{00000000-0004-0000-0800-000068180000}"/>
    <hyperlink ref="KZ40" location="null!1925:1925" display="[VIP]_NutiFood Ngôi Nhà Dinh Dưỡng_Oct_Compensation" xr:uid="{00000000-0004-0000-0800-000069180000}"/>
    <hyperlink ref="LA40" location="null!1925:1925" display="[VIP]_NutiFood Ngôi Nhà Dinh Dưỡng_Oct_Compensation" xr:uid="{00000000-0004-0000-0800-00006A180000}"/>
    <hyperlink ref="LB40" location="null!1874:1874" display="[SJBP]_Cơm Thố Anh Nguyễn_Oct_x000a_250718_Cơm Thố Anh Nguyễn_11 cities" xr:uid="{00000000-0004-0000-0800-00006B180000}"/>
    <hyperlink ref="LD40" location="null!1874:1874" display="[SJBP]_Cơm Thố Anh Nguyễn_Oct_x000a_250718_Cơm Thố Anh Nguyễn_11 cities" xr:uid="{00000000-0004-0000-0800-00006C180000}"/>
    <hyperlink ref="LF40" location="null!1933:1933" display=" [SuperVIP]_McDonald's_31/10-02/11" xr:uid="{00000000-0004-0000-0800-00006D180000}"/>
    <hyperlink ref="LG40" location="null!1933:1933" display=" [SuperVIP]_McDonald's_31/10-02/11" xr:uid="{00000000-0004-0000-0800-00006E180000}"/>
    <hyperlink ref="LH40" location="null!2014:2014" display="[SuperVIP]_Highlands Coffee_3-7.11 241231_Highlands Coffee_36 cities" xr:uid="{00000000-0004-0000-0800-00006F180000}"/>
    <hyperlink ref="LI40" location="null!2014:2014" display="[SuperVIP]_Highlands Coffee_3-7.11 241231_Highlands Coffee_36 cities" xr:uid="{00000000-0004-0000-0800-000070180000}"/>
    <hyperlink ref="LJ40" location="null!2014:2014" display="[SuperVIP]_Highlands Coffee_3-7.11 241231_Highlands Coffee_36 cities" xr:uid="{00000000-0004-0000-0800-000071180000}"/>
    <hyperlink ref="LK40" location="null!119:119" display="[SJBP]__Brand 50% 241231_All OTH 2025_36 cities" xr:uid="{00000000-0004-0000-0800-000072180000}"/>
    <hyperlink ref="LL40" location="null!G2036" display="[VIP]_Gong Cha_4-7Nov 20240506_Gong Cha_3 cities" xr:uid="{00000000-0004-0000-0800-000073180000}"/>
    <hyperlink ref="LM40" location="null!119:119" display="[SJBP]__Brand 50% 241231_All OTH 2025_36 cities" xr:uid="{00000000-0004-0000-0800-000074180000}"/>
    <hyperlink ref="LN40" location="null!1937:1937" display="[VIP]_Domino's Pizza_07-09/11" xr:uid="{00000000-0004-0000-0800-000075180000}"/>
    <hyperlink ref="LO40" location="null!119:119" display="[SJBP]__Brand 50% 241231_All OTH 2025_36 cities" xr:uid="{00000000-0004-0000-0800-000076180000}"/>
    <hyperlink ref="LP40" location="null!2184:2184" display="[SJBP]_All Brand_0h-6h_x000a_[SJBP]_All Brand_6h - 8h_x000a_[SJBP]_All Brand_8h - 10h_x000a_[SJBP]_All Brand_10h - 12h_x000a_[SJBP]_All Brand_12h - 14h_x000a_[SJBP]_All Brand_14h - 17h_x000a_[SJBP]_All Brand_17h - 19h_x000a_[SJBP]_All Brand_19h - 24h" xr:uid="{00000000-0004-0000-0800-000077180000}"/>
    <hyperlink ref="LR40" location="null!1947:1947" display="[VIP]_Cơm Thố Anh Nguyễn_13-16/11" xr:uid="{00000000-0004-0000-0800-000078180000}"/>
    <hyperlink ref="LU40" location="null!1947:1947" display="[VIP]_Cơm Thố Anh Nguyễn_13-16/11" xr:uid="{00000000-0004-0000-0800-000079180000}"/>
    <hyperlink ref="LV40" location="null!2065:2065" display="[SJBP]_Gà Rán Popeyes_BOGO add on ĐN+OTH " xr:uid="{00000000-0004-0000-0800-00007A180000}"/>
    <hyperlink ref="LW40" location="null!2018:2018" display="[VIP]_The Coffee House_17-19.11 251014_The Coffee House_8 cities" xr:uid="{00000000-0004-0000-0800-00007B180000}"/>
    <hyperlink ref="LX40" location="null!2043:2043" display="[SJBP]_Domino's Pizza_19/11-02/12" xr:uid="{00000000-0004-0000-0800-00007C180000}"/>
    <hyperlink ref="LY40" location="null!2043:2043" display="[SJBP]_Domino's Pizza_19/11-02/12" xr:uid="{00000000-0004-0000-0800-00007D180000}"/>
    <hyperlink ref="LZ40" r:id="rId764" location="gid=1258946380&amp;range=1977:1977" xr:uid="{00000000-0004-0000-0800-00007E180000}"/>
    <hyperlink ref="MA40" r:id="rId765" location="gid=1258946380&amp;range=1977:1977" xr:uid="{00000000-0004-0000-0800-00007F180000}"/>
    <hyperlink ref="MB40" r:id="rId766" location="gid=1258946380&amp;range=1977:1977" xr:uid="{00000000-0004-0000-0800-000080180000}"/>
    <hyperlink ref="ME40" location="null!2055:2055" display="[SJBP]_Pizza Hut_1D" xr:uid="{00000000-0004-0000-0800-000081180000}"/>
    <hyperlink ref="MF40" r:id="rId767" location="gid=1258946380&amp;range=2102:2102" xr:uid="{00000000-0004-0000-0800-000082180000}"/>
    <hyperlink ref="MG40" location="null!2031:2031" display="[SJBP]_The Coffee House_WC Fri 251014_The Coffee House_8 cities" xr:uid="{00000000-0004-0000-0800-000083180000}"/>
    <hyperlink ref="MH40" r:id="rId768" location="gid=1258946380&amp;range=2114:2114" xr:uid="{00000000-0004-0000-0800-000084180000}"/>
    <hyperlink ref="MK40" location="null!2135:2135" display="[VIP]_Gà Rán Texas Chicken_01-04/12" xr:uid="{00000000-0004-0000-0800-000085180000}"/>
    <hyperlink ref="ML40" location="null!2135:2135" display="[VIP]_Gà Rán Texas Chicken_01-04/12" xr:uid="{00000000-0004-0000-0800-000086180000}"/>
    <hyperlink ref="MM40" location="null!2147:2147" display="[SuperVIP]_Cơm Thố Anh Nguyễn_03-07/12" xr:uid="{00000000-0004-0000-0800-000087180000}"/>
    <hyperlink ref="MN40" location="null!2135:2135" display="[VIP]_Gà Rán Texas Chicken_01-04/12" xr:uid="{00000000-0004-0000-0800-000088180000}"/>
    <hyperlink ref="MO40" location="null!2147:2147" display="[SuperVIP]_Cơm Thố Anh Nguyễn_03-07/12" xr:uid="{00000000-0004-0000-0800-000089180000}"/>
    <hyperlink ref="MR40" location="null!2172:2172" display="[SJBP]_Starbucks Coffee_WC Mon" xr:uid="{00000000-0004-0000-0800-00008A180000}"/>
    <hyperlink ref="MS40" location="null!2161:2161" display="[SuperVIP]_Highlands Coffee_8-12.12 241231_Highlands Coffee_36 cities" xr:uid="{00000000-0004-0000-0800-00008B180000}"/>
    <hyperlink ref="MT40" location="null!119:119" display="[SJBP]__Brand 50% 241231_All OTH 2025_36 cities" xr:uid="{00000000-0004-0000-0800-00008C180000}"/>
    <hyperlink ref="MU40" location="null!2161:2161" display="[SuperVIP]_Highlands Coffee_8-12.12 241231_Highlands Coffee_36 cities" xr:uid="{00000000-0004-0000-0800-00008D180000}"/>
    <hyperlink ref="MV40" location="null!2161:2161" display="[SuperVIP]_Highlands Coffee_8-12.12" xr:uid="{00000000-0004-0000-0800-00008E180000}"/>
    <hyperlink ref="MW40" location="null!2065:2065" display=" [SJBP]_Gà Rán Popeyes_BOGO add on ĐN+OTH " xr:uid="{00000000-0004-0000-0800-00008F180000}"/>
    <hyperlink ref="MY40" location="null!2164:2164" display="[VIP]_The Coffee House_15-17.12 251014_The Coffee House_8 cities" xr:uid="{00000000-0004-0000-0800-000090180000}"/>
    <hyperlink ref="MZ40" location="null!2164:2164" display="[VIP]_The Coffee House_15-17.12 251014_The Coffee House_8 cities" xr:uid="{00000000-0004-0000-0800-000091180000}"/>
    <hyperlink ref="NC40" location="null!2235:2235" display="[Alacarte CB]_Trà Sữa May Cha_Dec.CB1.50%_BD" xr:uid="{00000000-0004-0000-0800-000092180000}"/>
    <hyperlink ref="ND40" location="null!2327:2327" display="[Win 3]_Lotteria_Dec.VT_VT" xr:uid="{00000000-0004-0000-0800-000093180000}"/>
    <hyperlink ref="NH40" location="null!2235:2235" display="[Alacarte CB]_Trà Sữa May Cha_Dec.CB1.50%_BD" xr:uid="{00000000-0004-0000-0800-000094180000}"/>
    <hyperlink ref="NJ40" location="null!2323:2323" display="[Alacarte CB]_TH True Mart_Dec_CB2_SJBP_250925_TH True Mart_18 cities" xr:uid="{00000000-0004-0000-0800-000095180000}"/>
    <hyperlink ref="NK40" location="null!2323:2323" display="[Alacarte CB]_TH True Mart_Dec_CB2_SJBP_250925_TH True Mart_18 cities" xr:uid="{00000000-0004-0000-0800-000096180000}"/>
    <hyperlink ref="NL40" location="null!2323:2323" display="[Alacarte CB]_TH True Mart_Dec_CB2_SJBP_250925_TH True Mart_18 cities" xr:uid="{00000000-0004-0000-0800-000097180000}"/>
    <hyperlink ref="NN40" location="null!2309:2309" display="[Alacarte CB]_Gà Rán KFC_Dec.CB1_241231_Gà Rán KFC_25 cities" xr:uid="{00000000-0004-0000-0800-000098180000}"/>
    <hyperlink ref="NO40" location="null!2309:2309" display="[Alacarte CB]_Gà Rán KFC_Dec.CB1_241231_Gà Rán KFC_25 cities" xr:uid="{00000000-0004-0000-0800-000099180000}"/>
    <hyperlink ref="NV40" location="null!2444:2444" display="[SuperVIP]_Starbucks Coffee_Matcha 6-8/1" xr:uid="{00000000-0004-0000-0800-00009A180000}"/>
    <hyperlink ref="OB40" location="null!2383:2383" display="[VIP]_KATINAT Coffee &amp; Tea House_B2G1 2026 260106_KATINAT Coffee &amp; Tea House_14 cities" xr:uid="{00000000-0004-0000-0800-00009B180000}"/>
    <hyperlink ref="OD40" location="null!2389:2389" display="[SuperVIP]_The Coffee House_12-14.01.26 251014_The Coffee House_8 cities" xr:uid="{00000000-0004-0000-0800-00009C180000}"/>
    <hyperlink ref="OO40" location="null!2413:2413" display="[VIP]_NutiFood Ngôi Nhà Dinh Dưỡng_Jan_Compensation" xr:uid="{00000000-0004-0000-0800-00009D180000}"/>
    <hyperlink ref="OP40" location="null!2584:2584" display="[Alacarte CB]_Bếp Hẻm_Jan.26" xr:uid="{00000000-0004-0000-0800-00009E180000}"/>
    <hyperlink ref="OR40" location="null!2584:2584" display="[Alacarte CB]_Bếp Hẻm_Jan.26" xr:uid="{00000000-0004-0000-0800-00009F180000}"/>
    <hyperlink ref="OS40" location="null!2393:2393" display="[VIP]_Cà Phê Muối Chú Long_26-30.01.26 250707_Cà Phê Muối Chú Long_15 cities" xr:uid="{00000000-0004-0000-0800-0000A0180000}"/>
    <hyperlink ref="OX40" location="null!G2626" display="[SJBP]_Phúc Long Coffee &amp; Tea_Combo 99k_2.2 260106_Phúc Long Coffee &amp; Tea_20 cities" xr:uid="{00000000-0004-0000-0800-0000A1180000}"/>
    <hyperlink ref="OY40" location="null!2585:2585" display="[SuperVIP]_Highlands Coffee_2-6.2 260106_Highlands Coffee_41 cities" xr:uid="{00000000-0004-0000-0800-0000A2180000}"/>
    <hyperlink ref="OZ40" location="null!2585:2585" display="[SuperVIP]_Highlands Coffee_2-6.2 260106_Highlands Coffee_41 cities" xr:uid="{00000000-0004-0000-0800-0000A3180000}"/>
    <hyperlink ref="PB40" location="null!2587:2587" display="[VIP]_The Coffee House_NW 4-6.2 251014_The Coffee House_8 cities" xr:uid="{00000000-0004-0000-0800-0000A4180000}"/>
    <hyperlink ref="PC40" location="null!G2562" display="[VIP]_McDonald's_Feb pack 1 251025_McDonald's_7 cities" xr:uid="{00000000-0004-0000-0800-0000A5180000}"/>
    <hyperlink ref="PD40" location="null!G2562" display="[VIP]_McDonald's_Feb pack 1 251025_McDonald's_7 cities" xr:uid="{00000000-0004-0000-0800-0000A6180000}"/>
    <hyperlink ref="PE40" location="null!2648:2648" display="[Alacarte]_NutiFood Ngôi Nhà Dinh Dưỡng_Feb_Compensation_x000a_(Bình Dương, BR-VT, Đồng Nai,)" xr:uid="{00000000-0004-0000-0800-0000A7180000}"/>
    <hyperlink ref="PF40" location="null!2647:2647" display="[Alacarte]_Aeon_Feb_Compensation_x000a__x000a_(Bình Dương, Hải Phòng, Huế, Long An)" xr:uid="{00000000-0004-0000-0800-0000A8180000}"/>
    <hyperlink ref="PS40" location="null!G2565" display="[VIP]_Gà Rán Texas Chicken_Feb 250102_Gà Rán Texas Chicken_6 cities" xr:uid="{00000000-0004-0000-0800-0000A9180000}"/>
    <hyperlink ref="PT40" location="null!2639:2639" display="[VIP]_Cơm Thố Anh Nguyễn_24-28/2 250718_Cơm Thố Anh Nguyễn_11 cities" xr:uid="{00000000-0004-0000-0800-0000AA180000}"/>
    <hyperlink ref="PV40" location="null!G2565" display="[VIP]_Gà Rán Texas Chicken_Feb 250102_Gà Rán Texas Chicken_6 cities" xr:uid="{00000000-0004-0000-0800-0000AB180000}"/>
    <hyperlink ref="PX40" location="null!G2564" display="[VIP]_McDonald's_Feb pack 2 251025_McDonald's_7 cities" xr:uid="{00000000-0004-0000-0800-0000AC180000}"/>
    <hyperlink ref="QB40" location="null!G2675" display="[SuperVIP]_Highlands Coffee_Mar 260106_Highlands Coffee_41 cities" xr:uid="{00000000-0004-0000-0800-0000AD180000}"/>
    <hyperlink ref="W41" location="null!55:55" display="[VIP]_The Coffee House_20-22.1 241231_The Coffee House_7 cities" xr:uid="{00000000-0004-0000-0800-0000AE180000}"/>
    <hyperlink ref="X41" location="null!192:192" display="[JBP]_KATINAT Coffee &amp; Tea House_BOGO 250119_Katinat Saigon Kafe_11 cities" xr:uid="{00000000-0004-0000-0800-0000AF180000}"/>
    <hyperlink ref="Y41" location="null!192:192" display="[JBP]_KATINAT Coffee &amp; Tea House_BOGO 250119_Katinat Saigon Kafe_11 cities" xr:uid="{00000000-0004-0000-0800-0000B0180000}"/>
    <hyperlink ref="Z41" location="null!91:91" display="[PLF CP_add]_Coke_KV Chính Vạn Deal Sum Vầy" xr:uid="{00000000-0004-0000-0800-0000B1180000}"/>
    <hyperlink ref="AA41" location="null!91:91" display="[PLF CP_add]_Coke_KV Chính Vạn Deal Sum Vầy" xr:uid="{00000000-0004-0000-0800-0000B2180000}"/>
    <hyperlink ref="AB41" location="null!89:89" display="[PLF CP_add]_Coke_KV Chính Quán Mở Xuyên Tết" xr:uid="{00000000-0004-0000-0800-0000B3180000}"/>
    <hyperlink ref="AD41" location="null!89:89" display="[PLF CP_add]_Coke_KV Chính Quán Mở Xuyên Tết" xr:uid="{00000000-0004-0000-0800-0000B4180000}"/>
    <hyperlink ref="AP41" location="null!233:233" display="[JBP]_KATINAT Coffee &amp; Tea House_M2T1 250119_Katinat Saigon Kafe_11 cities" xr:uid="{00000000-0004-0000-0800-0000B5180000}"/>
    <hyperlink ref="AV41" location="null!309:309" display="[Alacarte CB]_Zen Tea Biên hòa_Feb.CB1 _x000a_[Alacarte CB]_Zen Tea Bình Dương_Feb.CB1" xr:uid="{00000000-0004-0000-0800-0000B6180000}"/>
    <hyperlink ref="AW41" location="null!309:309" display="[Alacarte CB]_Zen Tea Biên hòa_Feb.CB1 _x000a_[Alacarte CB]_Zen Tea Bình Dương_Feb.CB1" xr:uid="{00000000-0004-0000-0800-0000B7180000}"/>
    <hyperlink ref="AX41" location="null!309:309" display="[Alacarte CB]_Zen Tea Biên hòa_Feb.CB1 _x000a_[Alacarte CB]_Zen Tea Bình Dương_Feb.CB1" xr:uid="{00000000-0004-0000-0800-0000B8180000}"/>
    <hyperlink ref="AY41" location="null!309:309" display="[Alacarte CB]_Zen Tea Biên hòa_Feb.CB1 _x000a_[Alacarte CB]_Zen Tea Bình Dương_Feb.CB1" xr:uid="{00000000-0004-0000-0800-0000B9180000}"/>
    <hyperlink ref="BA41" location="null!309:309" display="[Alacarte CB]_Zen Tea Biên hòa_Feb.CB1 _x000a_[Alacarte CB]_Zen Tea Bình Dương_Feb.CB1" xr:uid="{00000000-0004-0000-0800-0000BA180000}"/>
    <hyperlink ref="BC41" location="null!149:149" display="[SuperVIP]_Highlands Coffee_17-21.2 241231_Highlands Coffee_36 cities" xr:uid="{00000000-0004-0000-0800-0000BB180000}"/>
    <hyperlink ref="BD41" r:id="rId769" location="gid=1258946380&amp;range=309:309" xr:uid="{00000000-0004-0000-0800-0000BC180000}"/>
    <hyperlink ref="BE41" r:id="rId770" location="gid=1258946380&amp;range=309:309" xr:uid="{00000000-0004-0000-0800-0000BD180000}"/>
    <hyperlink ref="BF41" r:id="rId771" location="gid=1258946380&amp;range=309:309" xr:uid="{00000000-0004-0000-0800-0000BE180000}"/>
    <hyperlink ref="BJ41" r:id="rId772" location="gid=1258946380&amp;range=332:332" xr:uid="{00000000-0004-0000-0800-0000BF180000}"/>
    <hyperlink ref="BK41" r:id="rId773" location="gid=1258946380&amp;range=332:332" xr:uid="{00000000-0004-0000-0800-0000C0180000}"/>
    <hyperlink ref="BO41" location="null!G347" display="[VIP]_Tocotoco_Mar CT" xr:uid="{00000000-0004-0000-0800-0000C1180000}"/>
    <hyperlink ref="BR41" location="null!301:301" display="[VIP]_The Coffee House_5-7.3 241231_The Coffee House_7 cities" xr:uid="{00000000-0004-0000-0800-0000C2180000}"/>
    <hyperlink ref="BS41" location="null!277:277" display="[SJBP]_Gà Rán KFC_100k_x000a_241231_Gà Rán KFC_25 cities" xr:uid="{00000000-0004-0000-0800-0000C3180000}"/>
    <hyperlink ref="BT41" location="null!G455" display="[SuperVIP]_Trà Sữa May Cha_Mar_8.3 250102_Trà Sữa May Cha_7 cities" xr:uid="{00000000-0004-0000-0800-0000C4180000}"/>
    <hyperlink ref="BX41" location="null!306:306" display="[SJBP]_The Coffee House_WC 241231_The Coffee House_7 cities" xr:uid="{00000000-0004-0000-0800-0000C5180000}"/>
    <hyperlink ref="BY41" location="null!296:296" display="[SuperVIP]_Highlands Coffee_10-14.3 241231_Highlands Coffee_36 cities" xr:uid="{00000000-0004-0000-0800-0000C6180000}"/>
    <hyperlink ref="CB41" location="null!367:367" display="[SJBP]_Gà Rán Popeyes_BOGO_x000a_241231_Gà Rán Popeyes_9 cities" xr:uid="{00000000-0004-0000-0800-0000C7180000}"/>
    <hyperlink ref="CI41" location="null!531:531" display="[Alacarte CB]_Zen Tea Biên hòa_Mar.CB1_BH" xr:uid="{00000000-0004-0000-0800-0000C8180000}"/>
    <hyperlink ref="CJ41" location="null!531:531" display="[Alacarte CB]_Zen Tea Biên hòa_Mar.CB1_BH_x000a_[Alacarte CB]_Zen Tea Bình Dương_Mar.CB1_BD" xr:uid="{00000000-0004-0000-0800-0000C9180000}"/>
    <hyperlink ref="CK41" location="null!531:531" display="[Alacarte CB]_Zen Tea Biên hòa_Mar.CB1_BH_x000a_[Alacarte CB]_Zen Tea Bình Dương_Mar.CB1_BD" xr:uid="{00000000-0004-0000-0800-0000CA180000}"/>
    <hyperlink ref="CM41" location="null!531:531" display="[Alacarte CB]_Zen Tea Biên hòa_Mar.CB1_BH_x000a_[Alacarte CB]_Zen Tea Bình Dương_Mar.CB1_BD" xr:uid="{00000000-0004-0000-0800-0000CB180000}"/>
    <hyperlink ref="CO41" location="null!652:652" display="[Win 1]_Lotteria_Mar.NĐ_NĐ" xr:uid="{00000000-0004-0000-0800-0000CC180000}"/>
    <hyperlink ref="CP41" location="null!464:464" display="[SJBP]_Gà Rán KFC_Combo 55k_x000a_241231_Gà Rán KFC_25 cities" xr:uid="{00000000-0004-0000-0800-0000CD180000}"/>
    <hyperlink ref="CV41" location="null!659:659" display="[SJBP]_Highlands Coffee_BAU Apr 241231_Highlands Coffee_36 cities" xr:uid="{00000000-0004-0000-0800-0000CE180000}"/>
    <hyperlink ref="DB41" location="null!548:548" display="[VIP]_The Coffee House_9-11.4 241231_The Coffee House_7 cities" xr:uid="{00000000-0004-0000-0800-0000CF180000}"/>
    <hyperlink ref="DC41" location="null!548:548" display="[VIP]_The Coffee House_9-11.4 241231_The Coffee House_7 cities" xr:uid="{00000000-0004-0000-0800-0000D0180000}"/>
    <hyperlink ref="DJ41" location="null!792:792" display="[Alacarte CB]_Zen Tea Biên hòa_Apr.CB1_BH" xr:uid="{00000000-0004-0000-0800-0000D1180000}"/>
    <hyperlink ref="DK41" location="null!472:472" display="[VIP]_Pizza Hut_18-20/04_x000a_241231_Pizza Hut_20 cities" xr:uid="{00000000-0004-0000-0800-0000D2180000}"/>
    <hyperlink ref="DL41" location="null!475:475" display="[VIP]_Gà Rán Popeyes_18-20/04_x000a_241231_Gà Rán Popeyes_9 cities" xr:uid="{00000000-0004-0000-0800-0000D3180000}"/>
    <hyperlink ref="DM41" location="null!792:792" display="[Alacarte CB]_Zen Tea Biên hòa_Apr.CB1_BH" xr:uid="{00000000-0004-0000-0800-0000D4180000}"/>
    <hyperlink ref="DN41" location="null!687:687" display="[Win 1]_Lotteria_Apr_PT_x000a_[Alacarte CB]_Zen Tea Biên hòa_Apr.CB1_BH_x000a_[Alacarte CB]_Zen Tea Bình Dương_Apr.CB1_BD" xr:uid="{00000000-0004-0000-0800-0000D5180000}"/>
    <hyperlink ref="DO41" location="null!657:657" display="[Alacarte CB]_Gà Rán KFC_Apr.CB2_241231_Gà Rán KFC_25 cities" xr:uid="{00000000-0004-0000-0800-0000D6180000}"/>
    <hyperlink ref="DP41" location="null!687:687" display="[Win 1]_Lotteria_Apr_PT_x000a_[Alacarte CB]_Zen Tea Biên hòa_Apr.CB1_BH_x000a_[Alacarte CB]_Zen Tea Bình Dương_Apr.CB1_BD" xr:uid="{00000000-0004-0000-0800-0000D7180000}"/>
    <hyperlink ref="DQ41" location="null!546:546" display="[SuperVIP]_Starbucks Coffee_23-25.4 250102_Starbucks Coffee_10 cities" xr:uid="{00000000-0004-0000-0800-0000D8180000}"/>
    <hyperlink ref="DR41" location="null!466:466" display="[SuperVIP]_McDonald's_25-27/04" xr:uid="{00000000-0004-0000-0800-0000D9180000}"/>
    <hyperlink ref="DS41" location="null!650:650" display="[SJBP]_Cơm Thố Anh Nguyễn_BAU_x000a_241231_Cơm Thố Anh Nguyễn_10 cities" xr:uid="{00000000-0004-0000-0800-0000DA180000}"/>
    <hyperlink ref="DT41" location="null!792:792" display="[Alacarte CB]_Zen Tea Biên hòa_Apr.CB1_BH_x000a_[Alacarte CB]_Zen Tea Bình Dương_Apr.CB1_BD" xr:uid="{00000000-0004-0000-0800-0000DB180000}"/>
    <hyperlink ref="DU41" location="null!792:792" display="[Alacarte CB]_Zen Tea Biên hòa_Apr.CB1_BH_x000a_[Alacarte CB]_Zen Tea Bình Dương_Apr.CB1_BD" xr:uid="{00000000-0004-0000-0800-0000DC180000}"/>
    <hyperlink ref="DV41" location="null!792:792" display="[Alacarte CB]_Zen Tea Biên hòa_Apr.CB1_BH_x000a_[Alacarte CB]_Zen Tea Bình Dương_Apr.CB1_BD" xr:uid="{00000000-0004-0000-0800-0000DD180000}"/>
    <hyperlink ref="DZ41" location="null!732:732" display="[VIP]_Domino's Pizza_02-04/05_x000a_ 250116_Domino pizza_11 cities" xr:uid="{00000000-0004-0000-0800-0000DE180000}"/>
    <hyperlink ref="EA41" location="null!730:730" display="[VIP]_Cơm Thố Anh Nguyễn_01-05/05_x000a_250803_Cơm Thố Anh Nguyễn_12 cities" xr:uid="{00000000-0004-0000-0800-0000DF180000}"/>
    <hyperlink ref="EB41" location="null!749:749" display="[SJBP]_Brand_Food_01-31/05_x000a_ 250424_Lotteria DI_32 cities" xr:uid="{00000000-0004-0000-0800-0000E0180000}"/>
    <hyperlink ref="EC41" location="null!749:749" display="[SJBP]_Brand_Food_01-31/05_x000a_250424_Lotteria DI_32 cities" xr:uid="{00000000-0004-0000-0800-0000E1180000}"/>
    <hyperlink ref="ED41" location="null!749:749" display="[SJBP]_Brand_Food_01-31/05_x000a_250424_Lotteria DI_32 cities" xr:uid="{00000000-0004-0000-0800-0000E2180000}"/>
    <hyperlink ref="EE41" location="null!749:749" display="[SJBP]_Brand_Food_01-31/05_x000a_250424_Lotteria DI_32 cities" xr:uid="{00000000-0004-0000-0800-0000E3180000}"/>
    <hyperlink ref="EF41" location="null!749:749" display="[SJBP]_Brand_Food_01-31/05_x000a_250424_Lotteria DI_32 cities" xr:uid="{00000000-0004-0000-0800-0000E4180000}"/>
    <hyperlink ref="EH41" location="null!728:728" display="[VIP]_Pizza Hut_09-11/05" xr:uid="{00000000-0004-0000-0800-0000E5180000}"/>
    <hyperlink ref="EL41" location="null!119:119" display="[SJBP]__Brand 50% 241231_All OTH 2025_36 cities" xr:uid="{00000000-0004-0000-0800-0000E6180000}"/>
    <hyperlink ref="EM41" location="null!725:725" display="[SuperVIP]_Pizza Hut_16-18/05" xr:uid="{00000000-0004-0000-0800-0000E7180000}"/>
    <hyperlink ref="EN41" location="null!722:722" display="[SuperVIP]_Gà Rán KFC_16-18/05" xr:uid="{00000000-0004-0000-0800-0000E8180000}"/>
    <hyperlink ref="EO41" location="null!725:725" display="[SuperVIP]_Pizza Hut_16-18/05" xr:uid="{00000000-0004-0000-0800-0000E9180000}"/>
    <hyperlink ref="ES41" location="null!726:726" display="[SuperVIP]_McDonald's_22-25/05_x000a_250416_McDonald's_5 cities" xr:uid="{00000000-0004-0000-0800-0000EA180000}"/>
    <hyperlink ref="ET41" location="null!1031:1031" display="[Alacarte CB]_Zen Tea Biên hòa_May.CB1_BH_x000a_[Alacarte CB]_Zen Tea Bình Dương_May.CB1_BD" xr:uid="{00000000-0004-0000-0800-0000EB180000}"/>
    <hyperlink ref="EU41" location="null!1031:1031" display="[Alacarte CB]_Zen Tea Biên hòa_May.CB1_BH_x000a_[Alacarte CB]_Zen Tea Bình Dương_May.CB1_BD" xr:uid="{00000000-0004-0000-0800-0000EC180000}"/>
    <hyperlink ref="EV41" location="null!1031:1031" display="[Alacarte CB]_Zen Tea Biên hòa_May.CB1_BH_x000a_[Alacarte CB]_Zen Tea Bình Dương_May.CB1_BD" xr:uid="{00000000-0004-0000-0800-0000ED180000}"/>
    <hyperlink ref="EW41" location="null!1031:1031" display="[Alacarte CB]_Zen Tea Biên hòa_May.CB1_BH_x000a_[Alacarte CB]_Zen Tea Bình Dương_May.CB1_BD" xr:uid="{00000000-0004-0000-0800-0000EE180000}"/>
    <hyperlink ref="EX41" location="null!1031:1031" display="[Alacarte CB]_Zen Tea Biên hòa_May.CB1_BH_x000a_[Alacarte CB]_Zen Tea Bình Dương_May.CB1_BD" xr:uid="{00000000-0004-0000-0800-0000EF180000}"/>
    <hyperlink ref="EY41" location="null!960:960" display="[Alacarte CB]_Gà Rán KFC_May.CB1_241231_Gà Rán KFC_25 cities" xr:uid="{00000000-0004-0000-0800-0000F0180000}"/>
    <hyperlink ref="EZ41" location="null!960:960" display="[Alacarte CB]_Gà Rán KFC_May.CB1_241231_Gà Rán KFC_25 cities" xr:uid="{00000000-0004-0000-0800-0000F1180000}"/>
    <hyperlink ref="FA41" location="null!1035:1035" display="[Alacarte CB]_Cà Phê Muối Chú Long_May_CB1_250403_Cà Phê Muối Chú Long_12 cities" xr:uid="{00000000-0004-0000-0800-0000F2180000}"/>
    <hyperlink ref="FB41" location="null!960:960" display="[Alacarte CB]_Gà Rán KFC_May.CB1_241231_Gà Rán KFC_25 cities" xr:uid="{00000000-0004-0000-0800-0000F3180000}"/>
    <hyperlink ref="FE41" location="null!119:119" display="[SJBP]__Brand 50% 241231_All OTH 2025_36 cities_x000a_" xr:uid="{00000000-0004-0000-0800-0000F4180000}"/>
    <hyperlink ref="FF41" r:id="rId774" location="gid=1258946380&amp;range=976:976" xr:uid="{00000000-0004-0000-0800-0000F5180000}"/>
    <hyperlink ref="FG41" location="null!1042:1042" display="[SJBP]_McDonald's_2T2 109k_x000a_250416_McDonald's_5 cities" xr:uid="{00000000-0004-0000-0800-0000F6180000}"/>
    <hyperlink ref="FH41" location="null!119:119" display="[SJBP]__Brand 50% 241231_All OTH 2025_36 cities_x000a_" xr:uid="{00000000-0004-0000-0800-0000F7180000}"/>
    <hyperlink ref="FI41" location="null!885:885" display="[VIP]_Domino's Pizza_06-08/06_x000a_250116_Domino pizza_11 cities" xr:uid="{00000000-0004-0000-0800-0000F8180000}"/>
    <hyperlink ref="FJ41" location="null!119:119" display="[SJBP]__Brand 50% 241231_All OTH 2025_36 cities_x000a_" xr:uid="{00000000-0004-0000-0800-0000F9180000}"/>
    <hyperlink ref="FK41" location="null!119:119" display="[SJBP]__Brand 50% 241231_All OTH 2025_36 cities_x000a_" xr:uid="{00000000-0004-0000-0800-0000FA180000}"/>
    <hyperlink ref="FL41" location="null!119:119" display="[SJBP]__Brand 50% 241231_All OTH 2025_36 cities_x000a_" xr:uid="{00000000-0004-0000-0800-0000FB180000}"/>
    <hyperlink ref="FM41" location="null!119:119" display="[SJBP]__Brand 50% 241231_All OTH 2025_36 cities_x000a_" xr:uid="{00000000-0004-0000-0800-0000FC180000}"/>
    <hyperlink ref="FR41" location="null!1093:1093" display="[Alacarte CB]_Gà Rán KFC_Jun.CB1_241231_Gà Rán KFC_25 cities" xr:uid="{00000000-0004-0000-0800-0000FD180000}"/>
    <hyperlink ref="FU41" location="null!1043:1043" display="[SJBP]_McDonald's_2T2 119k_x000a_250416_McDonald's_5 cities" xr:uid="{00000000-0004-0000-0800-0000FE180000}"/>
    <hyperlink ref="FV41" location="null!1043:1043" display="[SJBP]_McDonald's_2T2 119k_x000a_250416_McDonald's_5 cities" xr:uid="{00000000-0004-0000-0800-0000FF180000}"/>
    <hyperlink ref="FY41" location="null!1170:1170" display="[Alacarte CB]_Zen Tea Biên hòa_Jun.CB1_BH_x000a_[Alacarte CB]_Zen Tea Bình Dương_Jun.CB1_BD" xr:uid="{00000000-0004-0000-0800-000000190000}"/>
    <hyperlink ref="FZ41" location="null!1093:1093" display="[Alacarte CB]_Gà Rán KFC_Jun.CB1_241231_Gà Rán KFC_25 cities" xr:uid="{00000000-0004-0000-0800-000001190000}"/>
    <hyperlink ref="GA41" location="null!1114:1114" display="[SJBP]_The Coffee House_BAU 1Đ  241231_The Coffee House_7 cities" xr:uid="{00000000-0004-0000-0800-000002190000}"/>
    <hyperlink ref="GB41" location="null!979:979" display="[SuperVIP]_The Coffee House_9-11.6 241231_The Coffee House_7 cities" xr:uid="{00000000-0004-0000-0800-000003190000}"/>
    <hyperlink ref="GC41" location="null!1114:1114" display="[SJBP]_The Coffee House_BAU 1Đ  241231_The Coffee House_7 cities" xr:uid="{00000000-0004-0000-0800-000004190000}"/>
    <hyperlink ref="GD41" location="null!1170:1170" display="[Alacarte CB]_Zen Tea Biên hòa_Jun.CB1_BH_x000a_[Alacarte CB]_Zen Tea Bình Dương_Jun.CB1_BD" xr:uid="{00000000-0004-0000-0800-000005190000}"/>
    <hyperlink ref="GE41" location="null!1170:1170" display="[Alacarte CB]_Zen Tea Biên hòa_Jun.CB1_BH" xr:uid="{00000000-0004-0000-0800-000006190000}"/>
    <hyperlink ref="GG41" location="null!1093:1093" display="[Alacarte CB]_Gà Rán KFC_Jun.CB1_241231_Gà Rán KFC_25 cities" xr:uid="{00000000-0004-0000-0800-000007190000}"/>
    <hyperlink ref="GO41" location="null!1142:1142" display="[SuperVIP]_Highlands Coffee_7-11.7 241231_Highlands Coffee_36 cities" xr:uid="{00000000-0004-0000-0800-000008190000}"/>
    <hyperlink ref="GW41" location="null!1306:1306" display="[Alacarte CB]_Gà Rán KFC_Jul.CB1_241231_Gà Rán KFC_25 cities" xr:uid="{00000000-0004-0000-0800-000009190000}"/>
    <hyperlink ref="GX41" location="null!1322:1322" display="[Alacarte CB]_Cà Phê Muối Chú Long_Jul_CB1_HUE_x000a_[Alacarte CB]_Zen Tea Biên hòa_Jul.CB1_BH" xr:uid="{00000000-0004-0000-0800-00000A190000}"/>
    <hyperlink ref="GZ41" location="null!971:971" display="[SuperVIP]_Pizza Hut_18-20/07 241231_Pizza Hut_20 cities" xr:uid="{00000000-0004-0000-0800-00000B190000}"/>
    <hyperlink ref="HA41" location="null!1165:1165" display="[SJBP]_Domino's Pizza_1k 250116_Domino pizza_11 cities" xr:uid="{00000000-0004-0000-0800-00000C190000}"/>
    <hyperlink ref="HB41" location="null!1182:1182" display="[VIP]_Nutifood_Jul_x000a_(Bình Dương, BR-VT, Đồng Nai)" xr:uid="{00000000-0004-0000-0800-00000D190000}"/>
    <hyperlink ref="HC41" location="null!970:970" display="[VIP]_Gà Rán Texas Chicken_21-24/07 250102_Gà Rán Texas Chicken_6 cities" xr:uid="{00000000-0004-0000-0800-00000E190000}"/>
    <hyperlink ref="HD41" location="null!1347:1347" display="[Alacarte CB]_Zen Tea Biên hòa_Jul.CB1_BH_x000a_[Alacarte CB]_Zen Tea Bình Dương_Jul.CB1_BD" xr:uid="{00000000-0004-0000-0800-00000F190000}"/>
    <hyperlink ref="HF41" location="null!1321:1321" display="[Win 2]_Cà Phê Muối Chú Long_Jul_250707_Cà Phê Muối Chú Long_15 cities" xr:uid="{00000000-0004-0000-0800-000010190000}"/>
    <hyperlink ref="HG41" location="null!1271:1271" display="[VIP]_Domino's Pizza_25-27/07 250116_Domino pizza_11 cities" xr:uid="{00000000-0004-0000-0800-000011190000}"/>
    <hyperlink ref="HH41" location="null!1291:1291" display="[Win 2]_TH True Mart_Jul_SJBP_250624_TH True Mart_15 cities" xr:uid="{00000000-0004-0000-0800-000012190000}"/>
    <hyperlink ref="HI41" location="null!1347:1347" display="[Alacarte CB]_Zen Tea Biên hòa_Jul.CB1_BH_x000a_[Alacarte CB]_Zen Tea Bình Dương_Jul.CB1_BD" xr:uid="{00000000-0004-0000-0800-000013190000}"/>
    <hyperlink ref="HJ41" location="null!1306:1306" display="[Alacarte CB]_Gà Rán KFC_Jul.CB1_241231_Gà Rán KFC_25 cities" xr:uid="{00000000-0004-0000-0800-000014190000}"/>
    <hyperlink ref="HK41" location="null!1306:1306" display="[Alacarte CB]_Gà Rán KFC_Jul.CB1_241231_Gà Rán KFC_25 cities" xr:uid="{00000000-0004-0000-0800-000015190000}"/>
    <hyperlink ref="HL41" location="null!1347:1347" display="[Alacarte CB]_Zen Tea Biên hòa_Jul.CB1_BH_x000a_[Alacarte CB]_Zen Tea Bình Dương_Jul.CB1_BD" xr:uid="{00000000-0004-0000-0800-000016190000}"/>
    <hyperlink ref="HM41" location="null!1165:1165" display="[SJBP]_Domino's Pizza_1k 250116_Domino pizza_11 cities" xr:uid="{00000000-0004-0000-0800-000017190000}"/>
    <hyperlink ref="HO41" location="null!1409:1409" display="[JBP]_KATINAT Coffee &amp; Tea House_B2G1 250119_Katinat Saigon Kafe_11 cities" xr:uid="{00000000-0004-0000-0800-000018190000}"/>
    <hyperlink ref="HP41" location="null!119:119" display="[SJBP]__Brand 50% 241231_All OTH 2025_36 cities" xr:uid="{00000000-0004-0000-0800-000019190000}"/>
    <hyperlink ref="HQ41" location="null!1169:1169" display="[SJBP]_Brand_Food_BAU 250424_Lotteria DI_32 cities" xr:uid="{00000000-0004-0000-0800-00001A190000}"/>
    <hyperlink ref="HR41" location="null!1169:1169" display="[SJBP]_Brand_Food_BAU 250424_Lotteria DI_32 cities" xr:uid="{00000000-0004-0000-0800-00001B190000}"/>
    <hyperlink ref="HS41" location="null!119:119" display="[SJBP]__Brand 50% 241231_All OTH 2025_36 cities" xr:uid="{00000000-0004-0000-0800-00001C190000}"/>
    <hyperlink ref="HT41" location="null!1423:1423" display="[SJBP]_Pizza Hut_1d_x000a_ 241231_Pizza Hut_20 cities" xr:uid="{00000000-0004-0000-0800-00001D190000}"/>
    <hyperlink ref="HU41" location="null!119:119" display="[SJBP]__Brand 50% 241231_All OTH 2025_36 cities" xr:uid="{00000000-0004-0000-0800-00001E190000}"/>
    <hyperlink ref="HV41" location="null!1418:1418" display="[SJBP]_Gà Rán Popeyes_BOGO_x000a_241231_Gà Rán Popeyes_9 cities" xr:uid="{00000000-0004-0000-0800-00001F190000}"/>
    <hyperlink ref="HW41" location="null!1331:1331" display="[SuperVIP]_Gà Rán KFC_08-10/08 c" xr:uid="{00000000-0004-0000-0800-000020190000}"/>
    <hyperlink ref="HX41" location="null!1418:1418" display="[SJBP]_Gà Rán Popeyes_BOGO_x000a_241231_Gà Rán Popeyes_9 cities" xr:uid="{00000000-0004-0000-0800-000021190000}"/>
    <hyperlink ref="HY41" location="null!1516:1516" display="[SJBP]_Cơm Thố Anh Nguyễn_Aug 250718_Cơm Thố Anh Nguyễn_11 cities" xr:uid="{00000000-0004-0000-0800-000022190000}"/>
    <hyperlink ref="IA41" location="null!1524:1524" display="[Alacarte]_K-FOOD_Aug_BD, HP, CT, BH, VT" xr:uid="{00000000-0004-0000-0800-000023190000}"/>
    <hyperlink ref="IC41" location="null!1516:1516" display="[SJBP]_Cơm Thố Anh Nguyễn_Aug 250718_Cơm Thố Anh Nguyễn_11 cities" xr:uid="{00000000-0004-0000-0800-000024190000}"/>
    <hyperlink ref="II41" location="null!119:119" display="[SJBP]__Brand 50% 241231_All OTH 2025_36 cities" xr:uid="{00000000-0004-0000-0800-000025190000}"/>
    <hyperlink ref="IJ41" location="null!119:119" display="[SJBP]__Brand 50% 241231_All OTH 2025_36 cities" xr:uid="{00000000-0004-0000-0800-000026190000}"/>
    <hyperlink ref="IK41" location="null!1506:1506" display="[Alacarte CB]_Gà Rán KFC_Aug.CB1_241231_Gà Rán KFC_25 cities" xr:uid="{00000000-0004-0000-0800-000027190000}"/>
    <hyperlink ref="IL41" location="null!1506:1506" display="[Alacarte CB]_Gà Rán KFC_Aug.CB1_241231_Gà Rán KFC_25 cities" xr:uid="{00000000-0004-0000-0800-000028190000}"/>
    <hyperlink ref="IN41" location="null!1552:1552" display="[Win 2]_Cà Phê Muối Chú Long_Aug_250707_Cà Phê Muối Chú Long_15 cities" xr:uid="{00000000-0004-0000-0800-000029190000}"/>
    <hyperlink ref="IO41" location="null!1506:1506" display="[Alacarte CB]_Gà Rán KFC_Aug.CB1_241231_Gà Rán KFC_25 cities" xr:uid="{00000000-0004-0000-0800-00002A190000}"/>
    <hyperlink ref="IP41" location="null!1552:1552" display="[Win 2]_Cà Phê Muối Chú Long_Aug_250707_Cà Phê Muối Chú Long_15 cities" xr:uid="{00000000-0004-0000-0800-00002B190000}"/>
    <hyperlink ref="IQ41" location="null!1409:1409" display="[JBP]_KATINAT Coffee &amp; Tea House_B2G1 250119_Katinat Saigon Kafe_11 cities" xr:uid="{00000000-0004-0000-0800-00002C190000}"/>
    <hyperlink ref="IU41" location="null!119:119" display="[SJBP]__Brand 50% 241231_All OTH 2025_36 cities" xr:uid="{00000000-0004-0000-0800-00002D190000}"/>
    <hyperlink ref="IV41" location="null!119:119" display="[SJBP]__Brand 50% 241231_All OTH 2025_36 cities" xr:uid="{00000000-0004-0000-0800-00002E190000}"/>
    <hyperlink ref="IW41" location="null!1650:1650" display="[SuperVIP]_The Coffee House_3-5.9 241231_The Coffee House_7 cities" xr:uid="{00000000-0004-0000-0800-00002F190000}"/>
    <hyperlink ref="IY41" location="null!1589:1589" display="[Alacarte CB]_Lotteria_Sep.CB1_Hue, DL" xr:uid="{00000000-0004-0000-0800-000030190000}"/>
    <hyperlink ref="IZ41" location="null!1589:1589" display="[Alacarte CB]_Lotteria_Sep.CB1_Hue, DL" xr:uid="{00000000-0004-0000-0800-000031190000}"/>
    <hyperlink ref="JA41" location="null!1666:1666" display="[SJBP]_McDonald's_2t2_x000a_ 250707_McDonald's_6 cities" xr:uid="{00000000-0004-0000-0800-000032190000}"/>
    <hyperlink ref="JC41" location="null!G1671" display="[VIP]_Phúc Long Coffee &amp; Tea_Spike 9.9 20240516_Phúc Long Coffee &amp; Tea_17 cities" xr:uid="{00000000-0004-0000-0800-000033190000}"/>
    <hyperlink ref="JG41" location="null!1479:1479" display="[SuperVIP]_McDonald's_12-14/09_x000a_250707_McDonald's_6 cities" xr:uid="{00000000-0004-0000-0800-000034190000}"/>
    <hyperlink ref="JH41" location="null!1487:1487" display="[VIP]_Domino's Pizza_12-14/09_x000a_250116_Domino pizza_11 cities" xr:uid="{00000000-0004-0000-0800-000035190000}"/>
    <hyperlink ref="JI41" location="null!119:119" display="[SJBP]__Brand 50% 241231_All OTH 2025_36 cities" xr:uid="{00000000-0004-0000-0800-000036190000}"/>
    <hyperlink ref="JQ41" location="null!1692:1692" display="[Win 2]_Cà Phê Muối Chú Long_Sep_22-25.09 _250707_Cà Phê Muối Chú Long_15 cities" xr:uid="{00000000-0004-0000-0800-000037190000}"/>
    <hyperlink ref="JS41" location="null!119:119" display="[SJBP]__Brand 50% 241231_All OTH 2025_36 cities" xr:uid="{00000000-0004-0000-0800-000038190000}"/>
    <hyperlink ref="JT41" location="null!119:119" display="[SJBP]__Brand 50% 241231_All OTH 2025_36 cities" xr:uid="{00000000-0004-0000-0800-000039190000}"/>
    <hyperlink ref="JU41" location="null!1636:1636" display="[SJBP]_Domino's Pizza_1k_x000a_250116_Domino pizza_11 cities" xr:uid="{00000000-0004-0000-0800-00003A190000}"/>
    <hyperlink ref="JV41" location="null!1636:1636" display="[SJBP]_Domino's Pizza_1k_x000a_250116_Domino pizza_11 cities" xr:uid="{00000000-0004-0000-0800-00003B190000}"/>
    <hyperlink ref="KA41" location="null!1739:1739" display="[SuperVIP]_Gà Rán Popeyes_02-05/10_x000a_241231_Gà Rán Popeyes_9 cities" xr:uid="{00000000-0004-0000-0800-00003C190000}"/>
    <hyperlink ref="KB41" location="null!G1818" display="[VIP]_Trà Sữa May Cha_Oct 250102_Trà Sữa May Cha_7 cities" xr:uid="{00000000-0004-0000-0800-00003D190000}"/>
    <hyperlink ref="KC41" location="null!1739:1739" display="[SuperVIP]_Gà Rán Popeyes_02-05/10_x000a_241231_Gà Rán Popeyes_9 cities" xr:uid="{00000000-0004-0000-0800-00003E190000}"/>
    <hyperlink ref="KF41" location="null!1788:1788" display="[SuperVIP]_Highlands Coffee_6-10.10 241231_Highlands Coffee_36 cities" xr:uid="{00000000-0004-0000-0800-00003F190000}"/>
    <hyperlink ref="KI41" location="null!1788:1788" display="[SuperVIP]_Highlands Coffee_6-10.10 241231_Highlands Coffee_36 cities" xr:uid="{00000000-0004-0000-0800-000040190000}"/>
    <hyperlink ref="KJ41" location="null!1843:1843" display="[SJBP]_Gà Rán Popeyes_BOGO_x000a_241231_Gà Rán Popeyes_9 cities" xr:uid="{00000000-0004-0000-0800-000041190000}"/>
    <hyperlink ref="KK41" location="null!1843:1843" display="[SJBP]_Gà Rán Popeyes_BOGO_x000a_241231_Gà Rán Popeyes_9 cities" xr:uid="{00000000-0004-0000-0800-000042190000}"/>
    <hyperlink ref="KL41" location="null!1744:1744" display="[VIP]_Lotteria_13-16/10" xr:uid="{00000000-0004-0000-0800-000043190000}"/>
    <hyperlink ref="KM41" location="null!1794:1794" display="[SuperVIP]_Starbucks Coffee_14-16.10 250822_Starbucks Coffee_13 cities" xr:uid="{00000000-0004-0000-0800-000044190000}"/>
    <hyperlink ref="KN41" location="null!1884:1884" display="[VIP]_Gà Rán Texas Chicken_13-16/10_x000a_250102_Gà Rán Texas Chicken_6 cities" xr:uid="{00000000-0004-0000-0800-000045190000}"/>
    <hyperlink ref="KO41" location="null!1751:1751" display="[VIP]_Cơm Thố Anh Nguyễn_15-19/10_x000a_250718_Cơm Thố Anh Nguyễn_11 cities" xr:uid="{00000000-0004-0000-0800-000046190000}"/>
    <hyperlink ref="KP41" location="null!1751:1751" display="[VIP]_Cơm Thố Anh Nguyễn_15-19/10_x000a_250718_Cơm Thố Anh Nguyễn_11 cities" xr:uid="{00000000-0004-0000-0800-000047190000}"/>
    <hyperlink ref="KQ41" location="null!1843:1843" display="[SJBP]_Gà Rán Popeyes_BOGO_x000a_241231_Gà Rán Popeyes_9 cities" xr:uid="{00000000-0004-0000-0800-000048190000}"/>
    <hyperlink ref="KR41" location="null!119:119" display="[SJBP]__Brand 50% 241231_All OTH 2025_36 cities" xr:uid="{00000000-0004-0000-0800-000049190000}"/>
    <hyperlink ref="KS41" location="null!119:119" display="[SJBP]__Brand 50% 241231_All OTH 2025_36 cities" xr:uid="{00000000-0004-0000-0800-00004A190000}"/>
    <hyperlink ref="KT41" location="null!1959:1959" display="[JBP]_Gà Rán Texas Chicken_Indi_x000a_250102_Gà Rán Texas Chicken_6 cities" xr:uid="{00000000-0004-0000-0800-00004B190000}"/>
    <hyperlink ref="KU41" location="null!119:119" display="[SJBP]__Brand 50% 241231_All OTH 2025_36 cities" xr:uid="{00000000-0004-0000-0800-00004C190000}"/>
    <hyperlink ref="KV41" location="null!1972:1972" display="[SuperVIP]_The Coffee House_21-23/10_x000a_241231_The Coffee House_7 cities" xr:uid="{00000000-0004-0000-0800-00004D190000}"/>
    <hyperlink ref="KW41" location="null!1898:1898" display="[Alacarte CB]_Gà Rán KFC_Oct.CB1_241231_Gà Rán KFC_25 cities" xr:uid="{00000000-0004-0000-0800-00004E190000}"/>
    <hyperlink ref="KX41" location="null!1898:1898" display="[Alacarte CB]_Gà Rán KFC_Oct.CB1_241231_Gà Rán KFC_25 cities" xr:uid="{00000000-0004-0000-0800-00004F190000}"/>
    <hyperlink ref="KY41" location="null!1898:1898" display="[Alacarte CB]_Gà Rán KFC_Oct.CB1_241231_Gà Rán KFC_25 cities" xr:uid="{00000000-0004-0000-0800-000050190000}"/>
    <hyperlink ref="KZ41" location="null!1843:1843" display="[SJBP]_Gà Rán Popeyes_BOGO_x000a_241231_Gà Rán Popeyes_9 cities" xr:uid="{00000000-0004-0000-0800-000051190000}"/>
    <hyperlink ref="LF41" location="null!119:119" display="[SJBP]__Brand 50% 241231_All OTH 2025_36 cities" xr:uid="{00000000-0004-0000-0800-000052190000}"/>
    <hyperlink ref="LG41" location="null!1934:1934" display="[VIP]_Pizza Hut_31/10-02/11" xr:uid="{00000000-0004-0000-0800-000053190000}"/>
    <hyperlink ref="LH41" location="null!119:119" display="[SJBP]__Brand 50% 241231_All OTH 2025_36 cities" xr:uid="{00000000-0004-0000-0800-000054190000}"/>
    <hyperlink ref="LI41" location="null!119:119" display="[SJBP]__Brand 50% 241231_All OTH 2025_36 cities" xr:uid="{00000000-0004-0000-0800-000055190000}"/>
    <hyperlink ref="LJ41" location="null!G2036" display="[VIP]_Gong Cha_4-7Nov 20240506_Gong Cha_3 cities" xr:uid="{00000000-0004-0000-0800-000056190000}"/>
    <hyperlink ref="LK41" location="null!F2049" display="[SJBP]_Phúc Long Coffee &amp; Tea_Combo 119k 20240516_Phúc Long Coffee &amp; Tea_17 cities" xr:uid="{00000000-0004-0000-0800-000057190000}"/>
    <hyperlink ref="LL41" location="null!F2049" display="[SJBP]_Phúc Long Coffee &amp; Tea_Combo 119k 20240516_Phúc Long Coffee &amp; Tea_17 cities" xr:uid="{00000000-0004-0000-0800-000058190000}"/>
    <hyperlink ref="LM41" location="null!G2033" display="[VIP]_Trà Sữa May Cha_Nov  250102_Trà Sữa May Cha_7 cities" xr:uid="{00000000-0004-0000-0800-000059190000}"/>
    <hyperlink ref="LO41" location="null!2027:2027" display="[SJBP]_Starbucks Coffee_WC Mon 250822_Starbucks Coffee_13 cities" xr:uid="{00000000-0004-0000-0800-00005A190000}"/>
    <hyperlink ref="LP41" location="null!2016:2016" display="[SuperVIP]_Highlands Coffee_11-14.11 241231_Highlands Coffee_36 cities" xr:uid="{00000000-0004-0000-0800-00005B190000}"/>
    <hyperlink ref="LR41" location="null!2150:2150" display="[SJBP]_Starbucks Coffee_11-13.11 [SJBP]_Starbucks Coffee_WC Mon 250822_Starbucks Coffee_13 cities" xr:uid="{00000000-0004-0000-0800-00005C190000}"/>
    <hyperlink ref="LU41" location="null!1939:1939" display="[SuperVIP]_Pizza Hut_14-16/11" xr:uid="{00000000-0004-0000-0800-00005D190000}"/>
    <hyperlink ref="LV41" location="null!G2123" display="[JBP]_Phúc Long Coffee &amp; Tea_79k_new LTOs 20240516_Phúc Long Coffee &amp; Tea_17 cities" xr:uid="{00000000-0004-0000-0800-00005E190000}"/>
    <hyperlink ref="LW41" location="null!2053:2053" display="[SJBP]_Cơm Thố Anh Nguyễn_Deal 30%" xr:uid="{00000000-0004-0000-0800-00005F190000}"/>
    <hyperlink ref="LZ41" location="null!2083:2083" display="[Alacarte CB]_Gà Rán KFC_Nov.CB1_241231_Gà Rán KFC_25 cities" xr:uid="{00000000-0004-0000-0800-000060190000}"/>
    <hyperlink ref="MA41" location="null!2083:2083" display="[Alacarte CB]_Gà Rán KFC_Nov.CB1_241231_Gà Rán KFC_25 cities" xr:uid="{00000000-0004-0000-0800-000061190000}"/>
    <hyperlink ref="MB41" location="null!2083:2083" display="[Alacarte CB]_Gà Rán KFC_Nov.CB1_241231_Gà Rán KFC_25 cities" xr:uid="{00000000-0004-0000-0800-000062190000}"/>
    <hyperlink ref="MC41" r:id="rId775" location="gid=1258946380&amp;range=2102:2102" xr:uid="{00000000-0004-0000-0800-000063190000}"/>
    <hyperlink ref="MF41" r:id="rId776" location="gid=1258946380&amp;range=2097:2097" xr:uid="{00000000-0004-0000-0800-000064190000}"/>
    <hyperlink ref="MG41" r:id="rId777" location="gid=1258946380&amp;range=2097:2097" xr:uid="{00000000-0004-0000-0800-000065190000}"/>
    <hyperlink ref="MH41" location="null!2083:2083" display="[Alacarte CB]_Gà Rán KFC_Nov.CB1_241231_Gà Rán KFC_25 cities" xr:uid="{00000000-0004-0000-0800-000066190000}"/>
    <hyperlink ref="MK41" location="null!2163:2163" display="[SuperVIP]_The Coffee House_1-3.12 251014_The Coffee House_8 cities" xr:uid="{00000000-0004-0000-0800-000067190000}"/>
    <hyperlink ref="ML41" location="null!2163:2163" display="[SuperVIP]_The Coffee House_1-3.12 251014_The Coffee House_8 cities" xr:uid="{00000000-0004-0000-0800-000068190000}"/>
    <hyperlink ref="MM41" location="null!2163:2163" display="[SuperVIP]_The Coffee House_1-3.12 251014_The Coffee House_8 cities" xr:uid="{00000000-0004-0000-0800-000069190000}"/>
    <hyperlink ref="MN41" location="null!2160:2160" display="[SuperVIP]_Highlands Coffee_1-5.12 241231_Highlands Coffee_36 cities" xr:uid="{00000000-0004-0000-0800-00006A190000}"/>
    <hyperlink ref="MO41" location="null!2160:2160" display="[SuperVIP]_Highlands Coffee_1-5.12 241231_Highlands Coffee_36 cities" xr:uid="{00000000-0004-0000-0800-00006B190000}"/>
    <hyperlink ref="MV41" location="null!119:119" display=" [SJBP]__Brand 50%" xr:uid="{00000000-0004-0000-0800-00006C190000}"/>
    <hyperlink ref="MZ41" location="null!G2110" display="[SuperVIP]_Phê La_10-12Dec HD,BD,DL,HA,HP,KH,DN,TH,VT" xr:uid="{00000000-0004-0000-0800-00006D190000}"/>
    <hyperlink ref="NH41" location="null!2220:2220" display="[SJBP]_Gà Rán Popeyes_1t1" xr:uid="{00000000-0004-0000-0800-00006E190000}"/>
    <hyperlink ref="NL41" location="null!2330:2330" display="[Win 2]_Cà Phê Muối Chú Long_Dec_end_250707_Cà Phê Muối Chú Long_15 cities" xr:uid="{00000000-0004-0000-0800-00006F190000}"/>
    <hyperlink ref="NN41" location="null!2149:2149" display="[JBP]_Vinamilk_Dec_Compensation" xr:uid="{00000000-0004-0000-0800-000070190000}"/>
    <hyperlink ref="NO41" location="null!2330:2330" display="[Win 2]_Cà Phê Muối Chú Long_Dec_end_250707_Cà Phê Muối Chú Long_15 cities" xr:uid="{00000000-0004-0000-0800-000071190000}"/>
    <hyperlink ref="NW41" location="null!2444:2444" display="[SuperVIP]_Starbucks Coffee_Matcha 6-8/1" xr:uid="{00000000-0004-0000-0800-000072190000}"/>
    <hyperlink ref="OX41" location="null!G2621" display="[SJBP]_Gà Rán Popeyes_OTH_Feb 241231_Gà Rán Popeyes_9 cities" xr:uid="{00000000-0004-0000-0800-000073190000}"/>
    <hyperlink ref="PH41" location="null!2648:2648" display="[Alacarte]_NutiFood Ngôi Nhà Dinh Dưỡng_Feb_Compensation_x000a_(Bình Dương, BR-VT, Đồng Nai,)" xr:uid="{00000000-0004-0000-0800-000074190000}"/>
    <hyperlink ref="PV41" location="null!2591:2591" display="[SuperVIP]_The Coffee House_25-27.2 251014_The Coffee House_8 cities" xr:uid="{00000000-0004-0000-0800-000075190000}"/>
    <hyperlink ref="QB41" location="null!G2658" display="[SuperVIP]_Phê La_2-4Mar 260116_Phê La_11 cities" xr:uid="{00000000-0004-0000-0800-000076190000}"/>
    <hyperlink ref="G42" location="null!122:122" display="[Alacarte CB]_Trà Sữa Sunday Basic_Jan.CB2.05_BD,BH" xr:uid="{00000000-0004-0000-0800-000077190000}"/>
    <hyperlink ref="H42" location="null!122:122" display="[Alacarte CB]_Trà Sữa Sunday Basic_Jan.CB2.05_BD,BH" xr:uid="{00000000-0004-0000-0800-000078190000}"/>
    <hyperlink ref="I42" location="null!122:122" display="[Alacarte CB]_Trà Sữa Sunday Basic_Jan.CB2.05_BD,BH" xr:uid="{00000000-0004-0000-0800-000079190000}"/>
    <hyperlink ref="J42" location="null!97:97" display="[JBP]_KATINAT Coffee &amp; Tea House_Merch + 4 món 241118_Katinat Saigon Kafe_9 cities" xr:uid="{00000000-0004-0000-0800-00007A190000}"/>
    <hyperlink ref="S42" location="null!90:90" display="[Win 2]_Cơm Thố Anh Nguyễn_Jan_NA, HP, QNinh, KH, BMT, BH, DL, HD, TH" xr:uid="{00000000-0004-0000-0800-00007B190000}"/>
    <hyperlink ref="T42" location="null!124:124" display="[Alacarte CB]_Trà Sữa Sunday Basic_Jan.CB2.17_BD,BH" xr:uid="{00000000-0004-0000-0800-00007C190000}"/>
    <hyperlink ref="U42" location="null!90:90" display="[Win 2]_Cơm Thố Anh Nguyễn_Jan_NA, HP, QNinh, KH, BMT, BH, DL, HD, TH" xr:uid="{00000000-0004-0000-0800-00007D190000}"/>
    <hyperlink ref="V42" location="null!124:124" display="[Alacarte CB]_Trà Sữa Sunday Basic_Jan.CB2.17_BD,BH" xr:uid="{00000000-0004-0000-0800-00007E190000}"/>
    <hyperlink ref="W42" location="null!124:124" display="[Alacarte CB]_Trà Sữa Sunday Basic_Jan.CB2.17_BD,BH" xr:uid="{00000000-0004-0000-0800-00007F190000}"/>
    <hyperlink ref="AQ42" location="null!252:252" display="[Alacarte CB]_Trà Sữa Sunday Basic_Feb.CB2_BD,BH" xr:uid="{00000000-0004-0000-0800-000080190000}"/>
    <hyperlink ref="AR42" location="null!252:252" display="[Alacarte CB]_Trà Sữa Sunday Basic_Feb.CB2_BD,BH" xr:uid="{00000000-0004-0000-0800-000081190000}"/>
    <hyperlink ref="AS42" location="null!252:252" display="[Alacarte CB]_Trà Sữa Sunday Basic_Feb.CB2_BD,BH" xr:uid="{00000000-0004-0000-0800-000082190000}"/>
    <hyperlink ref="AT42" location="null!152:152" display="[SuperVIP]_The Coffee House_10-12.2 241231_The Coffee House_7 cities" xr:uid="{00000000-0004-0000-0800-000083190000}"/>
    <hyperlink ref="BB42" location="null!157:157" display="[SJBP]_The Coffee House_WC 241231_The Coffee House_7 cities" xr:uid="{00000000-0004-0000-0800-000084190000}"/>
    <hyperlink ref="BI42" location="null!280:280" display="[Alacarte CB]_Trà Sữa Sunday Basic_Feb.CB2.26_BD,BH" xr:uid="{00000000-0004-0000-0800-000085190000}"/>
    <hyperlink ref="BJ42" location="null!280:280" display="[Alacarte CB]_Trà Sữa Sunday Basic_Feb.CB2.26_BD,BH" xr:uid="{00000000-0004-0000-0800-000086190000}"/>
    <hyperlink ref="BK42" location="null!280:280" display="[Alacarte CB]_Trà Sữa Sunday Basic_Feb.CB2.26_BD,BH" xr:uid="{00000000-0004-0000-0800-000087190000}"/>
    <hyperlink ref="BM42" location="null!417:417" display="[Win 2]_Lotteria_Mar_BH,BD,QNinh,Hue,BMT,VT,DL,KH,HP,NA,TH,CT,BN,QNhon,TG,LA,AG,VL,CM,ST,TV,HA,ND,HD,DT,PT,PY" xr:uid="{00000000-0004-0000-0800-000088190000}"/>
    <hyperlink ref="BN42" location="null!417:417" display="[Win 2]_Lotteria_Mar_BH,BD,QNinh,Hue,BMT,VT,DL,KH,HP,NA,TH,CT,BN,QNhon,TG,LA,AG,VL,CM,ST,TV,HA,ND,HD,DT,PT,PY" xr:uid="{00000000-0004-0000-0800-000089190000}"/>
    <hyperlink ref="BO42" location="null!G390" display="[SJBP]_KOI Thé Cafe_Spike 3.3  240916_KOI Thé Cafe_5 cities" xr:uid="{00000000-0004-0000-0800-00008A190000}"/>
    <hyperlink ref="BV42" location="null!417:417" display="[Win 2]_Lotteria_Mar_241231_Lotteria DI_27 cities" xr:uid="{00000000-0004-0000-0800-00008B190000}"/>
    <hyperlink ref="BW42" location="null!417:417" display="[Win 2]_Lotteria_Mar_241231_Lotteria DI_27 cities" xr:uid="{00000000-0004-0000-0800-00008C190000}"/>
    <hyperlink ref="CI42" r:id="rId778" location="gid=1258946380&amp;range=456:456" xr:uid="{00000000-0004-0000-0800-00008D190000}"/>
    <hyperlink ref="CJ42" r:id="rId779" location="gid=1258946380&amp;range=456:456" xr:uid="{00000000-0004-0000-0800-00008E190000}"/>
    <hyperlink ref="CK42" r:id="rId780" location="gid=1258946380&amp;range=456:456" xr:uid="{00000000-0004-0000-0800-00008F190000}"/>
    <hyperlink ref="CL42" location="null!572:572" display="[Win 2]_TH True Mart_Mar.SJBP_240628_TH True Mart_13 cities" xr:uid="{00000000-0004-0000-0800-000090190000}"/>
    <hyperlink ref="CM42" r:id="rId781" location="gid=1258946380&amp;range=457:457" xr:uid="{00000000-0004-0000-0800-000091190000}"/>
    <hyperlink ref="CN42" location="null!572:572" display="[Win 2]_TH True Mart_Mar.SJBP_240628_TH True Mart_13 cities" xr:uid="{00000000-0004-0000-0800-000092190000}"/>
    <hyperlink ref="CO42" r:id="rId782" location="gid=1258946380&amp;range=457:457" xr:uid="{00000000-0004-0000-0800-000093190000}"/>
    <hyperlink ref="CP42" r:id="rId783" location="gid=1258946380&amp;range=457:457" xr:uid="{00000000-0004-0000-0800-000094190000}"/>
    <hyperlink ref="DD42" location="null!527:527" display="[Win 4]_Homefarm_Apr_HP, BN" xr:uid="{00000000-0004-0000-0800-000095190000}"/>
    <hyperlink ref="DE42" location="null!527:527" display="[Win 4]_Homefarm_Apr_HP, BN" xr:uid="{00000000-0004-0000-0800-000096190000}"/>
    <hyperlink ref="DM42" location="null!691:691" display="[Win 4]_Cà Phê Muối Chú Long_Apr_250403_Cà Phê Muối Chú Long_12 cities" xr:uid="{00000000-0004-0000-0800-000097190000}"/>
    <hyperlink ref="DN42" location="null!646:646" display="[SJBP]_Gà Rán Popeyes_BAU_x000a_241231_Gà Rán Popeyes_9 cities" xr:uid="{00000000-0004-0000-0800-000098190000}"/>
    <hyperlink ref="DO42" location="null!691:691" display="[Win 4]_Cà Phê Muối Chú Long_Apr_250403_Cà Phê Muối Chú Long_12 cities" xr:uid="{00000000-0004-0000-0800-000099190000}"/>
    <hyperlink ref="DP42" location="null!701:701" display="[Alacarte CB]_GoGo Food - Cơm Gà &amp; Món Ngon Hà Nội - Trương Định_Apr.CB2_BH" xr:uid="{00000000-0004-0000-0800-00009A190000}"/>
    <hyperlink ref="DQ42" location="null!701:701" display="[Alacarte CB]_GoGo Food - Cơm Gà &amp; Món Ngon Hà Nội - Trương Định_Apr.CB2_BH" xr:uid="{00000000-0004-0000-0800-00009B190000}"/>
    <hyperlink ref="DR42" location="null!701:701" display="[Alacarte CB]_GoGo Food - Cơm Gà &amp; Món Ngon Hà Nội - Trương Định_Apr.CB2_BH" xr:uid="{00000000-0004-0000-0800-00009C190000}"/>
    <hyperlink ref="DS42" location="null!679:679" display="[Win 2]_TH True Mart_Apr_240628_TH True Mart_13 cities" xr:uid="{00000000-0004-0000-0800-00009D190000}"/>
    <hyperlink ref="DT42" r:id="rId784" location="gid=1258946380&amp;range=657:657" xr:uid="{00000000-0004-0000-0800-00009E190000}"/>
    <hyperlink ref="DU42" location="null!679:679" display="[Win 2]_TH True Mart_Apr_240628_TH True Mart_13 cities" xr:uid="{00000000-0004-0000-0800-00009F190000}"/>
    <hyperlink ref="DV42" r:id="rId785" location="gid=1258946380&amp;range=657:657" xr:uid="{00000000-0004-0000-0800-0000A0190000}"/>
    <hyperlink ref="EA42" location="null!736:736" display="[SJBP]_McDonald's_2T2 gà_x000a_250416_McDonald's_5 cities" xr:uid="{00000000-0004-0000-0800-0000A1190000}"/>
    <hyperlink ref="EB42" location="null!768:768" display="[SuperVIP]_Highlands Coffee_5-9.5 241231_Highlands Coffee_36 cities" xr:uid="{00000000-0004-0000-0800-0000A2190000}"/>
    <hyperlink ref="EC42" location="null!825:825" display="[Alacarte CB]_Trà Sữa Sunday Basic_May.CB2_BD,BH" xr:uid="{00000000-0004-0000-0800-0000A3190000}"/>
    <hyperlink ref="ED42" location="null!860:860" display="[Win 4]_Cơm Thố Anh Nguyễn_May_250421_Cơm Thố Anh Nguyễn_13 cities" xr:uid="{00000000-0004-0000-0800-0000A4190000}"/>
    <hyperlink ref="EE42" location="null!860:860" display="[Win 4]_Cơm Thố Anh Nguyễn_May_250421_Cơm Thố Anh Nguyễn_13 cities" xr:uid="{00000000-0004-0000-0800-0000A5190000}"/>
    <hyperlink ref="EF42" location="null!825:825" display="[Alacarte CB]_Trà Sữa Sunday Basic_May.CB2_BD,BH" xr:uid="{00000000-0004-0000-0800-0000A6190000}"/>
    <hyperlink ref="EG42" location="null!825:825" display="[Alacarte CB]_Trà Sữa Sunday Basic_May.CB2_BD,BH" xr:uid="{00000000-0004-0000-0800-0000A7190000}"/>
    <hyperlink ref="EK42" r:id="rId786" location="gid=1258946380&amp;range=917:917" xr:uid="{00000000-0004-0000-0800-0000A8190000}"/>
    <hyperlink ref="EL42" r:id="rId787" location="gid=1258946380&amp;range=917:917" xr:uid="{00000000-0004-0000-0800-0000A9190000}"/>
    <hyperlink ref="EM42" location="null!913:913" display="[Win 3]_Co.op Food_May_CT_x000a_[Alacarte CB]_FECA Coffee &amp; Tea - Võ Thị Sáu_May.CB2_BH" xr:uid="{00000000-0004-0000-0800-0000AA190000}"/>
    <hyperlink ref="EN42" location="null!119:119" display="[SJBP]__Brand 50% 241231_All OTH 2025_36 cities" xr:uid="{00000000-0004-0000-0800-0000AB190000}"/>
    <hyperlink ref="EO42" location="null!722:722" display="[SuperVIP]_Gà Rán KFC_16-18/05" xr:uid="{00000000-0004-0000-0800-0000AC190000}"/>
    <hyperlink ref="EP42" location="null!916:916" display="[Alacarte CB]_Trà Sữa Sunday Basic_May.CB2_BD,BH" xr:uid="{00000000-0004-0000-0800-0000AD190000}"/>
    <hyperlink ref="EQ42" location="null!916:916" display="[Alacarte CB]_Trà Sữa Sunday Basic_May.CB2_BD,BH" xr:uid="{00000000-0004-0000-0800-0000AE190000}"/>
    <hyperlink ref="ER42" location="null!916:916" display="[Alacarte CB]_Trà Sữa Sunday Basic_May.CB2_BD,BH" xr:uid="{00000000-0004-0000-0800-0000AF190000}"/>
    <hyperlink ref="ES42" location="null!870:870" display="[Win 4]_Cà Phê Muối Chú Long_May_250403_Cà Phê Muối Chú Long_12 cities" xr:uid="{00000000-0004-0000-0800-0000B0190000}"/>
    <hyperlink ref="ET42" location="null!870:870" display="[Win 4]_Cà Phê Muối Chú Long_May_250403_Cà Phê Muối Chú Long_12 cities" xr:uid="{00000000-0004-0000-0800-0000B1190000}"/>
    <hyperlink ref="EU42" location="null!754:754" display="[Alacarte CB]_HomeFarm_May_CB9_SJBP_HP, BN" xr:uid="{00000000-0004-0000-0800-0000B2190000}"/>
    <hyperlink ref="EV42" location="null!754:754" display="[Alacarte CB]_HomeFarm_May_CB9_SJBP_HP, BN" xr:uid="{00000000-0004-0000-0800-0000B3190000}"/>
    <hyperlink ref="EW42" location="null!893:893" display="[Win 4]_Lotteria_May_250424_Lotteria DI_32 cities" xr:uid="{00000000-0004-0000-0800-0000B4190000}"/>
    <hyperlink ref="EX42" location="null!893:893" display="[Win 4]_Lotteria_May_250424_Lotteria DI_32 cities" xr:uid="{00000000-0004-0000-0800-0000B5190000}"/>
    <hyperlink ref="EY42" location="null!924:924" display="[Alacarte CB]_Behide Coffee - Phan Trung_May.CB2_BH" xr:uid="{00000000-0004-0000-0800-0000B6190000}"/>
    <hyperlink ref="EZ42" location="null!924:924" display="[Alacarte CB]_Behide Coffee - Phan Trung_May.CB2_BH" xr:uid="{00000000-0004-0000-0800-0000B7190000}"/>
    <hyperlink ref="FA42" location="null!924:924" display="[Alacarte CB]_Behide Coffee - Phan Trung_May.CB2_BH" xr:uid="{00000000-0004-0000-0800-0000B8190000}"/>
    <hyperlink ref="FB42" location="null!1031:1031" display="[Alacarte CB]_Zen Tea Biên hòa_May.CB1_BH" xr:uid="{00000000-0004-0000-0800-0000B9190000}"/>
    <hyperlink ref="FD42" location="null!1027:1027" display="[Win 4]_Cơm Thố Anh Nguyễn_Jun_250421_Cơm Thố Anh Nguyễn_13 cities" xr:uid="{00000000-0004-0000-0800-0000BA190000}"/>
    <hyperlink ref="FE42" location="null!911:911" display="[Alacarte]_Trà Sữa San Thai_Jun_CT_x000a_COCOBO_BH" xr:uid="{00000000-0004-0000-0800-0000BB190000}"/>
    <hyperlink ref="FF42" location="null!911:911" display="[Alacarte]_Trà Sữa San Thai_Jun_CT" xr:uid="{00000000-0004-0000-0800-0000BC190000}"/>
    <hyperlink ref="FG42" location="null!911:911" display="[Alacarte]_Trà Sữa San Thai_Jun_CT" xr:uid="{00000000-0004-0000-0800-0000BD190000}"/>
    <hyperlink ref="FH42" location="null!1027:1027" display="[Win 4]_Cơm Thố Anh Nguyễn_Jun_250421_Cơm Thố Anh Nguyễn_13 cities" xr:uid="{00000000-0004-0000-0800-0000BE190000}"/>
    <hyperlink ref="FI42" location="null!G1106" display="[SuperVIP]_Trà Sữa May Cha_Spike_1k 250102_Trà Sữa May Cha_7 cities" xr:uid="{00000000-0004-0000-0800-0000BF190000}"/>
    <hyperlink ref="FN42" location="null!1047:1047" display="[Win 4]_Lotteria_Jun_250424_Lotteria DI_32 cities" xr:uid="{00000000-0004-0000-0800-0000C0190000}"/>
    <hyperlink ref="FO42" location="null!1078:1078" display="[Alacarte CB]_Trà Sữa Sunday Basic_Jun.CB2.M1T1_BD,BH" xr:uid="{00000000-0004-0000-0800-0000C1190000}"/>
    <hyperlink ref="FP42" location="null!1078:1078" display="[Alacarte CB]_Trà Sữa Sunday Basic_Jun.CB2.M1T1_BD,BH" xr:uid="{00000000-0004-0000-0800-0000C2190000}"/>
    <hyperlink ref="FQ42" location="null!1078:1078" display="[Alacarte CB]_Trà Sữa Sunday Basic_Jun.CB2.M1T1_BD,BH" xr:uid="{00000000-0004-0000-0800-0000C3190000}"/>
    <hyperlink ref="FS42" location="null!1103:1103" display="[Alacarte CB]_Cà Phê Muối Chú Long_Jun.CB2_250403_Cà Phê Muối Chú Long_12 cities" xr:uid="{00000000-0004-0000-0800-0000C4190000}"/>
    <hyperlink ref="FT42" location="null!1103:1103" display="[Alacarte CB]_Cà Phê Muối Chú Long_Jun.CB2_250403_Cà Phê Muối Chú Long_12 cities" xr:uid="{00000000-0004-0000-0800-0000C5190000}"/>
    <hyperlink ref="FU42" location="null!1103:1103" display="[Alacarte CB]_Cà Phê Muối Chú Long_Jun.CB2_250613_Cà Phê Muối Chú Long_13 cities" xr:uid="{00000000-0004-0000-0800-0000C6190000}"/>
    <hyperlink ref="FV42" location="null!1109:1109" display="[Win 2]_TH True Mart_Jun_SJBP_240628_TH True Mart_13 cities" xr:uid="{00000000-0004-0000-0800-0000C7190000}"/>
    <hyperlink ref="FW42" location="null!1047:1047" display="[Win 4]_Lotteria_Jun_250424_Lotteria DI_32 cities" xr:uid="{00000000-0004-0000-0800-0000C8190000}"/>
    <hyperlink ref="FX42" location="null!1047:1047" display="[Win 4]_Lotteria_Jun_250424_Lotteria DI_32 cities" xr:uid="{00000000-0004-0000-0800-0000C9190000}"/>
    <hyperlink ref="FY42" location="null!1109:1109" display="[Win 2]_TH True Mart_Jun_SJBP_240628_TH True Mart_13 cities" xr:uid="{00000000-0004-0000-0800-0000CA190000}"/>
    <hyperlink ref="FZ42" location="null!1118:1118" display="[Alacarte]_COCOBO - Eatclean Healthy &amp; Smoothie - R11 Chung Cư Topaz Twins_Jun_BH" xr:uid="{00000000-0004-0000-0800-0000CB190000}"/>
    <hyperlink ref="GA42" location="null!1118:1118" display="[Alacarte]_COCOBO - Eatclean Healthy &amp; Smoothie - R11 Chung Cư Topaz Twins_Jun_BH" xr:uid="{00000000-0004-0000-0800-0000CC190000}"/>
    <hyperlink ref="GB42" location="null!1079:1079" display="[Alacarte CB]_Trà Sữa Sunday Basic_Jun.CB2.1K_BD,BH" xr:uid="{00000000-0004-0000-0800-0000CD190000}"/>
    <hyperlink ref="GC42" location="null!1079:1079" display="[Alacarte CB]_Trà Sữa Sunday Basic_Jun.CB2.1K_BD,BH" xr:uid="{00000000-0004-0000-0800-0000CE190000}"/>
    <hyperlink ref="GD42" location="null!1079:1079" display="[Alacarte CB]_Trà Sữa Sunday Basic_Jun.CB2.1K_BD,BH" xr:uid="{00000000-0004-0000-0800-0000CF190000}"/>
    <hyperlink ref="GE42" location="null!1047:1047" display="[Win 4]_Lotteria_Jun_250424_Lotteria DI_32 cities" xr:uid="{00000000-0004-0000-0800-0000D0190000}"/>
    <hyperlink ref="GF42" location="null!1118:1118" display="[Alacarte]_COCOBO - Eatclean Healthy &amp; Smoothie - R11 Chung Cư Topaz Twins_Jun_BH" xr:uid="{00000000-0004-0000-0800-0000D1190000}"/>
    <hyperlink ref="GG42" location="null!1118:1118" display="[Alacarte]_COCOBO - Eatclean Healthy &amp; Smoothie - R11 Chung Cư Topaz Twins_Jun_BH" xr:uid="{00000000-0004-0000-0800-0000D2190000}"/>
    <hyperlink ref="GI42" location="null!1118:1118" display="[Alacarte]_COCOBO - Eatclean Healthy &amp; Smoothie - R11 Chung Cư Topaz Twins_Jun_BH" xr:uid="{00000000-0004-0000-0800-0000D3190000}"/>
    <hyperlink ref="GJ42" location="null!1118:1118" display="[Alacarte]_COCOBO - Eatclean Healthy &amp; Smoothie - R11 Chung Cư Topaz Twins_Jun_BH" xr:uid="{00000000-0004-0000-0800-0000D4190000}"/>
    <hyperlink ref="GK42" location="null!1118:1118" display="[Alacarte]_COCOBO - Eatclean Healthy &amp; Smoothie - R11 Chung Cư Topaz Twins_Jun_BH" xr:uid="{00000000-0004-0000-0800-0000D5190000}"/>
    <hyperlink ref="GL42" location="null!1238:1238" display="[Alacarte CB]_Trà Sữa Sunday Basic_Jul.CB2_BD,BH" xr:uid="{00000000-0004-0000-0800-0000D6190000}"/>
    <hyperlink ref="GM42" location="null!1238:1238" display="[Alacarte CB]_Trà Sữa Sunday Basic_Jul.CB2_BD,BH" xr:uid="{00000000-0004-0000-0800-0000D7190000}"/>
    <hyperlink ref="GN42" location="null!1238:1238" display="[Alacarte CB]_Trà Sữa Sunday Basic_Jul.CB2_BD,BH" xr:uid="{00000000-0004-0000-0800-0000D8190000}"/>
    <hyperlink ref="GO42" location="null!1267:1267" display="[SJBP]_McDonald's_2T2 250416_McDonald's_5 cities" xr:uid="{00000000-0004-0000-0800-0000D9190000}"/>
    <hyperlink ref="GQ42" location="null!1309:1309" display="[Win 2]_K-FOOD_Jul_All brands_BD, HP, CT, BH, VT" xr:uid="{00000000-0004-0000-0800-0000DA190000}"/>
    <hyperlink ref="GT42" location="null!1310:1310" display="[Alacarte CB]_K-FOOD_Jul_Focused_BD, HP, CT, BN" xr:uid="{00000000-0004-0000-0800-0000DB190000}"/>
    <hyperlink ref="GU42" location="null!1309:1309" display="[Win 2]_K-FOOD_Jul_All brands_BD, HP, CT, BH, VT" xr:uid="{00000000-0004-0000-0800-0000DC190000}"/>
    <hyperlink ref="GV42" location="null!1309:1309" display="[Win 2]_K-FOOD_Jul_All brands_BD, HP, CT, BH, VT" xr:uid="{00000000-0004-0000-0800-0000DD190000}"/>
    <hyperlink ref="GW42" location="null!1310:1310" display="[Alacarte CB]_K-FOOD_Jul_Focused_BD, HP, CT, BN" xr:uid="{00000000-0004-0000-0800-0000DE190000}"/>
    <hyperlink ref="GX42" location="null!1309:1309" display="[Win 2]_K-FOOD_Jul_All brands_BD, HP, CT, BH, VT" xr:uid="{00000000-0004-0000-0800-0000DF190000}"/>
    <hyperlink ref="GZ42" location="null!1182:1182" display="[VIP]_Nutifood_Jul_x000a_(Bình Dương, BR-VT, Đồng Nai)" xr:uid="{00000000-0004-0000-0800-0000E0190000}"/>
    <hyperlink ref="HA42" location="null!1309:1309" display="[Win 2]_K-FOOD_Jul_All brands_BD, HP, CT, BH, VT" xr:uid="{00000000-0004-0000-0800-0000E1190000}"/>
    <hyperlink ref="HB42" location="null!1267:1267" display="[SJBP]_McDonald's_2T2" xr:uid="{00000000-0004-0000-0800-0000E2190000}"/>
    <hyperlink ref="HC42" location="null!1251:1251" display="[JBP]_KATINAT Coffee &amp; Tea House_BAU Hibi 250119_Katinat Saigon Kafe_11 cities" xr:uid="{00000000-0004-0000-0800-0000E3190000}"/>
    <hyperlink ref="HF42" location="null!1273:1273" display="[Alacarte CB]_Trà Sữa Sunday Basic_Jul.CB2_BD,BH" xr:uid="{00000000-0004-0000-0800-0000E4190000}"/>
    <hyperlink ref="HG42" location="null!1273:1273" display="[Alacarte CB]_Trà Sữa Sunday Basic_Jul.CB2_BD,BH" xr:uid="{00000000-0004-0000-0800-0000E5190000}"/>
    <hyperlink ref="HH42" location="null!1273:1273" display="[Alacarte CB]_Trà Sữa Sunday Basic_Jul.CB2_BD,BH" xr:uid="{00000000-0004-0000-0800-0000E6190000}"/>
    <hyperlink ref="HI42" location="null!1291:1291" display="[Win 2]_TH True Mart_Jul_SJBP_250624_TH True Mart_15 cities" xr:uid="{00000000-0004-0000-0800-0000E7190000}"/>
    <hyperlink ref="HJ42" location="null!1321:1321" display="[Win 2]_Cà Phê Muối Chú Long_Jul_250707_Cà Phê Muối Chú Long_15 cities" xr:uid="{00000000-0004-0000-0800-0000E8190000}"/>
    <hyperlink ref="HL42" location="null!1303:1303" display="[Win 2]_Mixue - Nhượng Quyền_July_KH,QNh, NA" xr:uid="{00000000-0004-0000-0800-0000E9190000}"/>
    <hyperlink ref="HM42" location="null!1303:1303" display="[Win 2]_Mixue - Nhượng Quyền_July_KH,QNh, NA" xr:uid="{00000000-0004-0000-0800-0000EA190000}"/>
    <hyperlink ref="HO42" location="null!119:119" display="[SJBP]__Brand 50% 241231_All OTH 2025_36 cities" xr:uid="{00000000-0004-0000-0800-0000EB190000}"/>
    <hyperlink ref="HP42" location="null!1169:1169" display="[SJBP]_Brand_Food_BAU 250424_Lotteria DI_32 cities" xr:uid="{00000000-0004-0000-0800-0000EC190000}"/>
    <hyperlink ref="HT42" location="null!119:119" display="[SJBP]__Brand 50% 241231_All OTH 2025_36 cities" xr:uid="{00000000-0004-0000-0800-0000ED190000}"/>
    <hyperlink ref="HU42" location="null!1516:1516" display="[SJBP]_Cơm Thố Anh Nguyễn_Aug 250718_Cơm Thố Anh Nguyễn_11 cities" xr:uid="{00000000-0004-0000-0800-0000EE190000}"/>
    <hyperlink ref="HV42" location="null!1425:1425" display="[SJBP]_Pizza Hut_Giảm 50%_x000a_ 241231_Pizza Hut_20 cities" xr:uid="{00000000-0004-0000-0800-0000EF190000}"/>
    <hyperlink ref="HW42" location="null!1524:1524" display="[Alacarte]_K-FOOD_Aug_BD, HP, CT, BH, VT" xr:uid="{00000000-0004-0000-0800-0000F0190000}"/>
    <hyperlink ref="HX42" location="null!1516:1516" display="[SJBP]_Cơm Thố Anh Nguyễn_Aug 250718_Cơm Thố Anh Nguyễn_11 cities" xr:uid="{00000000-0004-0000-0800-0000F1190000}"/>
    <hyperlink ref="HY42" location="null!1503:1503" display="[Alacarte CB]_Trà Sữa Sunday Basic_Aug.CB2.1K_BD,BH" xr:uid="{00000000-0004-0000-0800-0000F2190000}"/>
    <hyperlink ref="HZ42" location="null!1503:1503" display="[Alacarte CB]_Trà Sữa Sunday Basic_Aug.CB2.1K_BD,BH" xr:uid="{00000000-0004-0000-0800-0000F3190000}"/>
    <hyperlink ref="IA42" location="null!1512:1512" display="[Win 2]_Co.op Food_Aug_SJBP_CT_x000a_[Alacarte CB]_Trà Sữa Sunday Basic_Aug.CB2.1K_BD,BH" xr:uid="{00000000-0004-0000-0800-0000F4190000}"/>
    <hyperlink ref="IB42" location="null!1512:1512" display="[Win 2]_Co.op Food_Aug_SJBP_CT" xr:uid="{00000000-0004-0000-0800-0000F5190000}"/>
    <hyperlink ref="II42" location="null!G1386" display="[SuperVIP]_Phê La_18-22Aug HP,VT,HA,DL,DN,KH" xr:uid="{00000000-0004-0000-0800-0000F6190000}"/>
    <hyperlink ref="IJ42" location="null!G1386" display="[SuperVIP]_Phê La_18-22Aug HP,VT,HA,DL,DN,KH" xr:uid="{00000000-0004-0000-0800-0000F7190000}"/>
    <hyperlink ref="IK42" location="null!1476:1476" display="[Win 2]_TH True Mart_Aug_SJBP_250730_TH True Mart_17 cities" xr:uid="{00000000-0004-0000-0800-0000F8190000}"/>
    <hyperlink ref="IL42" location="null!1476:1476" display="[Win 2]_TH True Mart_Aug_SJBP_250730_TH True Mart_17 cities" xr:uid="{00000000-0004-0000-0800-0000F9190000}"/>
    <hyperlink ref="IM42" location="null!1504:1504" display="[Alacarte CB]_Trà Sữa Sunday Basic_Aug.CB2.M1T1_BD,BH" xr:uid="{00000000-0004-0000-0800-0000FA190000}"/>
    <hyperlink ref="IN42" location="null!1504:1504" display="[Alacarte CB]_Trà Sữa Sunday Basic_Aug.CB2.M1T1_BD,BH" xr:uid="{00000000-0004-0000-0800-0000FB190000}"/>
    <hyperlink ref="IO42" location="null!1504:1504" display="[Alacarte CB]_Trà Sữa Sunday Basic_Aug.CB2.M1T1_BD,BH" xr:uid="{00000000-0004-0000-0800-0000FC190000}"/>
    <hyperlink ref="IW42" location="null!1611:1611" display="[Win 2]_Cà Phê Muối Chú Long_Sep.03_06.09_250707_Cà Phê Muối Chú Long_15 cities" xr:uid="{00000000-0004-0000-0800-0000FD190000}"/>
    <hyperlink ref="IX42" location="null!1611:1611" display="[Win 2]_Cà Phê Muối Chú Long_Sep.03_06.09_250707_Cà Phê Muối Chú Long_15 cities" xr:uid="{00000000-0004-0000-0800-0000FE190000}"/>
    <hyperlink ref="JC42" location="null!1430:1430" display="[SJBP]_Jollibee_99 20250306_Jollibee_33 cities" xr:uid="{00000000-0004-0000-0800-0000FF190000}"/>
    <hyperlink ref="JH42" location="null!1634:1634" display="[SJBP]_Gà Rán Popeyes_1T1_x000a_241231_Gà Rán Popeyes_9 cities" xr:uid="{00000000-0004-0000-0800-0000001A0000}"/>
    <hyperlink ref="JL42" r:id="rId788" location="gid=1258946380&amp;range=1693:1693" xr:uid="{00000000-0004-0000-0800-0000011A0000}"/>
    <hyperlink ref="JM42" r:id="rId789" location="gid=1258946380&amp;range=1693:1693" xr:uid="{00000000-0004-0000-0800-0000021A0000}"/>
    <hyperlink ref="JN42" r:id="rId790" location="gid=1258946380&amp;range=1693:1693" xr:uid="{00000000-0004-0000-0800-0000031A0000}"/>
    <hyperlink ref="JP42" r:id="rId791" location="gid=1258946380&amp;range=1694:1694" xr:uid="{00000000-0004-0000-0800-0000041A0000}"/>
    <hyperlink ref="JQ42" r:id="rId792" location="gid=1258946380&amp;range=1694:1694" xr:uid="{00000000-0004-0000-0800-0000051A0000}"/>
    <hyperlink ref="JR42" r:id="rId793" location="gid=1258946380&amp;range=1694:1694" xr:uid="{00000000-0004-0000-0800-0000061A0000}"/>
    <hyperlink ref="JS42" location="null!1692:1692" display="[Win 2]_Cà Phê Muối Chú Long_Sep_22-25.09 _250707_Cà Phê Muối Chú Long_15 cities" xr:uid="{00000000-0004-0000-0800-0000071A0000}"/>
    <hyperlink ref="JT42" location="null!1622:1622" display="[Win 2]_TH True Mart_Sep_SJBP_250730_TH True Mart_17 cities" xr:uid="{00000000-0004-0000-0800-0000081A0000}"/>
    <hyperlink ref="JV42" location="null!1622:1622" display="[Win 2]_TH True Mart_Sep_SJBP_250730_TH True Mart_17 cities" xr:uid="{00000000-0004-0000-0800-0000091A0000}"/>
    <hyperlink ref="KF42" location="null!1879:1879" display="[Alacarte CB]_Trà Sữa Sunday Basic_Oct.CB2.1K_BH,BD" xr:uid="{00000000-0004-0000-0800-00000A1A0000}"/>
    <hyperlink ref="KG42" location="null!1879:1879" display="[Alacarte CB]_Trà Sữa Sunday Basic_Oct.CB2.1K_BH,BD" xr:uid="{00000000-0004-0000-0800-00000B1A0000}"/>
    <hyperlink ref="KH42" location="null!1879:1879" display="[Alacarte CB]_Trà Sữa Sunday Basic_Oct.CB2.1K_BH,BD" xr:uid="{00000000-0004-0000-0800-00000C1A0000}"/>
    <hyperlink ref="KI42" location="null!G1816" display="[SuperVIP]_Trà Sữa May Cha_Spike 250102_Trà Sữa May Cha_7 cities" xr:uid="{00000000-0004-0000-0800-00000D1A0000}"/>
    <hyperlink ref="KL42" location="null!1789:1789" display="[SuperVIP]_Highlands Coffee_13-17.10 241231_Highlands Coffee_36 cities" xr:uid="{00000000-0004-0000-0800-00000E1A0000}"/>
    <hyperlink ref="KM42" location="null!1884:1884" display="[VIP]_Gà Rán Texas Chicken_13-16/10_x000a_250102_Gà Rán Texas Chicken_6 cities" xr:uid="{00000000-0004-0000-0800-00000F1A0000}"/>
    <hyperlink ref="KN42" location="null!1793:1793" display="[VIP]_The Coffee House_15-17.10 241231_The Coffee House_7 cities" xr:uid="{00000000-0004-0000-0800-0000101A0000}"/>
    <hyperlink ref="KQ42" location="null!1751:1751" display="[VIP]_Cơm Thố Anh Nguyễn_15-19/10_x000a_250718_Cơm Thố Anh Nguyễn_11 cities" xr:uid="{00000000-0004-0000-0800-0000111A0000}"/>
    <hyperlink ref="KS42" location="null!1877:1877" display="[Win 2]_Cà Phê Muối Chú Long_Oct_250707_Cà Phê Muối Chú Long_15 cities" xr:uid="{00000000-0004-0000-0800-0000121A0000}"/>
    <hyperlink ref="KT42" location="null!1972:1972" display="[SuperVIP]_The Coffee House_21-23/10_x000a_241231_The Coffee House_7 cities" xr:uid="{00000000-0004-0000-0800-0000131A0000}"/>
    <hyperlink ref="KU42" location="null!1877:1877" display="[Win 2]_Cà Phê Muối Chú Long_Oct_250707_Cà Phê Muối Chú Long_15 cities" xr:uid="{00000000-0004-0000-0800-0000141A0000}"/>
    <hyperlink ref="KV42" location="null!1923:1923" display="[Win 4]_Co.op Food_Oct_SJBP_CT" xr:uid="{00000000-0004-0000-0800-0000151A0000}"/>
    <hyperlink ref="KW42" location="null!1878:1878" display="[Win 2]_TH True Mart_Oct_250925_TH True Mart_18 cities" xr:uid="{00000000-0004-0000-0800-0000161A0000}"/>
    <hyperlink ref="KX42" location="null!1923:1923" display="[Win 4]_Co.op Food_Oct_SJBP_CT" xr:uid="{00000000-0004-0000-0800-0000171A0000}"/>
    <hyperlink ref="KY42" location="null!1878:1878" display="[Win 2]_TH True Mart_Oct_250925_TH True Mart_18 cities" xr:uid="{00000000-0004-0000-0800-0000181A0000}"/>
    <hyperlink ref="KZ42" location="null!1880:1880" display="[Alacarte CB]_Trà Sữa Sunday Basic_Oct.CB2.M1T1_BH,BD" xr:uid="{00000000-0004-0000-0800-0000191A0000}"/>
    <hyperlink ref="LA42" location="null!1880:1880" display="[Alacarte CB]_Trà Sữa Sunday Basic_Oct.CB2.M1T1_BH,BD" xr:uid="{00000000-0004-0000-0800-00001A1A0000}"/>
    <hyperlink ref="LB42" location="null!1880:1880" display="[Alacarte CB]_Trà Sữa Sunday Basic_Oct.CB2.M1T1_BH,BD" xr:uid="{00000000-0004-0000-0800-00001B1A0000}"/>
    <hyperlink ref="LG42" location="null!119:119" display="[SJBP]__Brand 50% 241231_All OTH 2025_36 cities" xr:uid="{00000000-0004-0000-0800-00001C1A0000}"/>
    <hyperlink ref="LH42" location="null!2015:2015" display="[SuperVIP]_The Coffee House_3-5.11 251014_The Coffee House_8 cities" xr:uid="{00000000-0004-0000-0800-00001D1A0000}"/>
    <hyperlink ref="LI42" location="null!G2051" display="[SuperVIP]_Phúc Long Coffee &amp; Tea_79k  20240516_Phúc Long Coffee &amp; Tea_17 cities" xr:uid="{00000000-0004-0000-0800-00001E1A0000}"/>
    <hyperlink ref="LJ42" location="null!1936:1936" display="[VIP]_Lotteria_03-06/11" xr:uid="{00000000-0004-0000-0800-00001F1A0000}"/>
    <hyperlink ref="LK42" location="null!1986:1986" display="[Alacarte CB]_Cơm Thố Anh Nguyễn_Nov.CB8_250718_Cơm Thố Anh Nguyễn_11 cities" xr:uid="{00000000-0004-0000-0800-0000201A0000}"/>
    <hyperlink ref="LL42" r:id="rId794" location="gid=1258946380&amp;range=2095:2095" xr:uid="{00000000-0004-0000-0800-0000211A0000}"/>
    <hyperlink ref="LM42" location="null!2062:2062" display="[SJBP]_McDonald's_2T2  251025_McDonald's_7 cities" xr:uid="{00000000-0004-0000-0800-0000221A0000}"/>
    <hyperlink ref="LN42" r:id="rId795" location="gid=1258946380&amp;range=2095:2095" xr:uid="{00000000-0004-0000-0800-0000231A0000}"/>
    <hyperlink ref="LO42" location="null!1940:1940" display="[VIP]_Gà Rán Texas Chicken_10-13/11_x000a_250102_Gà Rán Texas Chicken_6 cities" xr:uid="{00000000-0004-0000-0800-0000241A0000}"/>
    <hyperlink ref="LP42" location="null!1940:1940" display="[VIP]_Gà Rán Texas Chicken_10-13/11_x000a_250102_Gà Rán Texas Chicken_6 cities" xr:uid="{00000000-0004-0000-0800-0000251A0000}"/>
    <hyperlink ref="LV42" r:id="rId796" location="gid=1258946380&amp;range=2101:2101" xr:uid="{00000000-0004-0000-0800-0000261A0000}"/>
    <hyperlink ref="LY42" r:id="rId797" location="gid=1258946380&amp;range=2101:2101" xr:uid="{00000000-0004-0000-0800-0000271A0000}"/>
    <hyperlink ref="MA42" location="null!2116:2116" display="[Alacarte CB]_Trà Sữa Sunday Basic_Nov.CB2.2211_BD,BH" xr:uid="{00000000-0004-0000-0800-0000281A0000}"/>
    <hyperlink ref="MB42" location="null!2116:2116" display="[Alacarte CB]_Trà Sữa Sunday Basic_Nov.CB2.2211_BD,BH" xr:uid="{00000000-0004-0000-0800-0000291A0000}"/>
    <hyperlink ref="MC42" location="null!2116:2116" display="[Alacarte CB]_Trà Sữa Sunday Basic_Nov.CB2.2211_BD,BH" xr:uid="{00000000-0004-0000-0800-00002A1A0000}"/>
    <hyperlink ref="MD42" location="null!2124:2124" display="[Win 2]_Xing Fu Tang Vietnam - Trà Sữa Đài Loan_Nov_BH" xr:uid="{00000000-0004-0000-0800-00002B1A0000}"/>
    <hyperlink ref="ME42" location="null!2124:2124" display="[Win 2]_Xing Fu Tang Vietnam - Trà Sữa Đài Loan_Nov_BH" xr:uid="{00000000-0004-0000-0800-00002C1A0000}"/>
    <hyperlink ref="MF42" location="null!2117:2117" display="[Alacarte CB]_Trà Sữa Sunday Basic_Nov.cb2.2711_BD,BH" xr:uid="{00000000-0004-0000-0800-00002D1A0000}"/>
    <hyperlink ref="MG42" location="null!2117:2117" display="[Alacarte CB]_Trà Sữa Sunday Basic_Nov.cb2.2711_BD,BH" xr:uid="{00000000-0004-0000-0800-00002E1A0000}"/>
    <hyperlink ref="MH42" location="null!2117:2117" display="[Alacarte CB]_Trà Sữa Sunday Basic_Nov.cb2.2711_BD,BH" xr:uid="{00000000-0004-0000-0800-00002F1A0000}"/>
    <hyperlink ref="MI42" r:id="rId798" location="gid=1258946380&amp;range=2114:2114" xr:uid="{00000000-0004-0000-0800-0000301A0000}"/>
    <hyperlink ref="MP42" location="null!2196:2196" display="[Win 4]_McDonald's_Dec_251025_McDonald's_7 cities" xr:uid="{00000000-0004-0000-0800-0000311A0000}"/>
    <hyperlink ref="MQ42" location="null!2196:2196" display="[Win 4]_McDonald's_Dec_251025_McDonald's_7 cities" xr:uid="{00000000-0004-0000-0800-0000321A0000}"/>
    <hyperlink ref="MV42" location="null!2287:2287" display="[SJBP]_Lotteria_BAU" xr:uid="{00000000-0004-0000-0800-0000331A0000}"/>
    <hyperlink ref="MY42" location="null!2328:2328" display="[Win 4]_Lotteria_Dec.VT_VT" xr:uid="{00000000-0004-0000-0800-0000341A0000}"/>
    <hyperlink ref="MZ42" location="null!2314:2314" display="[Alacarte CB]_Trà Sữa Sunday Basic_Dec.CB2.16_BD,BH_x000a_[Win 4]_Lotteria_Dec.VT_VT" xr:uid="{00000000-0004-0000-0800-0000351A0000}"/>
    <hyperlink ref="NA42" location="null!2314:2314" display="[Alacarte CB]_Trà Sữa Sunday Basic_Dec.CB2.16_BD,BH" xr:uid="{00000000-0004-0000-0800-0000361A0000}"/>
    <hyperlink ref="NB42" location="null!2295:2295" display="[Win 2]_TH True Mart_Dec_SJBP_250925_TH True Mart_18 cities" xr:uid="{00000000-0004-0000-0800-0000371A0000}"/>
    <hyperlink ref="NC42" location="null!2295:2295" display="[Win 2]_TH True Mart_Dec_SJBP_250925_TH True Mart_18 cities" xr:uid="{00000000-0004-0000-0800-0000381A0000}"/>
    <hyperlink ref="ND42" location="null!2321:2321" display="[Win 4]_Co.op Food_Dec_SJBP_CT" xr:uid="{00000000-0004-0000-0800-0000391A0000}"/>
    <hyperlink ref="NG42" location="null!2315:2315" display="[Alacarte CB]_Trà Sữa Sunday Basic_Dec.CB2.23_BD,BH" xr:uid="{00000000-0004-0000-0800-00003A1A0000}"/>
    <hyperlink ref="NH42" location="null!2329:2329" display="[Win 2]_Cà Phê Muối Chú Long_Dec_Noel_250707_Cà Phê Muối Chú Long_15 cities" xr:uid="{00000000-0004-0000-0800-00003B1A0000}"/>
    <hyperlink ref="NI42" location="null!2329:2329" display="[Win 2]_Cà Phê Muối Chú Long_Dec_Noel_250707_Cà Phê Muối Chú Long_15 cities" xr:uid="{00000000-0004-0000-0800-00003C1A0000}"/>
    <hyperlink ref="NJ42" location="null!2315:2315" display="[Alacarte CB]_Trà Sữa Sunday Basic_Dec.CB2.23_BD,BH" xr:uid="{00000000-0004-0000-0800-00003D1A0000}"/>
    <hyperlink ref="NK42" location="null!2315:2315" display="[Alacarte CB]_Trà Sữa Sunday Basic_Dec.CB2.23_BD,BH" xr:uid="{00000000-0004-0000-0800-00003E1A0000}"/>
    <hyperlink ref="NL42" location="null!2256:2256" display="[Win 4]_Lotteria_Dec_Lotteria DI_32 cities" xr:uid="{00000000-0004-0000-0800-00003F1A0000}"/>
    <hyperlink ref="NO42" location="null!2256:2256" display="[Win 4]_Lotteria_Dec_Lotteria DI_32 cities" xr:uid="{00000000-0004-0000-0800-0000401A0000}"/>
    <hyperlink ref="OB42" location="null!2389:2389" display="[SuperVIP]_The Coffee House_12-14.01.26 251014_The Coffee House_8 cities" xr:uid="{00000000-0004-0000-0800-0000411A0000}"/>
    <hyperlink ref="OF42" location="null!2451:2451" display="[Alacarte CB]_Trà Sữa Sunday Basic_Jan.CB2.1K_BH,BD" xr:uid="{00000000-0004-0000-0800-0000421A0000}"/>
    <hyperlink ref="OG42" location="null!2451:2451" display="[Alacarte CB]_Trà Sữa Sunday Basic_Jan.CB2.1K_BH,BD" xr:uid="{00000000-0004-0000-0800-0000431A0000}"/>
    <hyperlink ref="OH42" location="null!2451:2451" display="[Alacarte CB]_Trà Sữa Sunday Basic_Jan.CB2.1K_BH,BD" xr:uid="{00000000-0004-0000-0800-0000441A0000}"/>
    <hyperlink ref="OM42" location="null!2452:2452" display="[Alacarte CB]_Trà Sữa Sunday Basic_Jan.CB2.M1T1_BD,BH" xr:uid="{00000000-0004-0000-0800-0000451A0000}"/>
    <hyperlink ref="ON42" location="null!2452:2452" display="[Alacarte CB]_Trà Sữa Sunday Basic_Jan.CB2.M1T1_BD,BH" xr:uid="{00000000-0004-0000-0800-0000461A0000}"/>
    <hyperlink ref="OO42" location="null!2452:2452" display="[Alacarte CB]_Trà Sữa Sunday Basic_Jan.CB2.M1T1_BD,BH" xr:uid="{00000000-0004-0000-0800-0000471A0000}"/>
    <hyperlink ref="PB42" location="null!2590:2590" display="[VIP]_KATINAT Coffee &amp; Tea House_B2G1 260106_KATINAT Coffee &amp; Tea House_14 cities" xr:uid="{00000000-0004-0000-0800-0000481A0000}"/>
    <hyperlink ref="PC42" location="null!2623:2623" display="[Alacarte CB]_Trà Sữa Sunday Basic_Feb.CB2.07_BH,BD" xr:uid="{00000000-0004-0000-0800-0000491A0000}"/>
    <hyperlink ref="PD42" location="null!2623:2623" display="[Alacarte CB]_Trà Sữa Sunday Basic_Feb.CB2.07_BH,BD" xr:uid="{00000000-0004-0000-0800-00004A1A0000}"/>
    <hyperlink ref="PE42" location="null!2623:2623" display="[Alacarte CB]_Trà Sữa Sunday Basic_Feb.CB2.07_BH,BD" xr:uid="{00000000-0004-0000-0800-00004B1A0000}"/>
    <hyperlink ref="PF42" location="null!2648:2648" display="[Alacarte]_NutiFood Ngôi Nhà Dinh Dưỡng_Feb_Compensation_x000a_(Bình Dương, BR-VT, Đồng Nai,)" xr:uid="{00000000-0004-0000-0800-00004C1A0000}"/>
    <hyperlink ref="PG42" location="null!2646:2646" display="[Win 2]_Cà Phê Muối Chú Long_Feb_260202_Cà Phê Muối Chú Long_16 cities" xr:uid="{00000000-0004-0000-0800-00004D1A0000}"/>
    <hyperlink ref="PI42" location="null!2646:2646" display="[Win 2]_Cà Phê Muối Chú Long_Feb_260202_Cà Phê Muối Chú Long_16 cities" xr:uid="{00000000-0004-0000-0800-00004E1A0000}"/>
    <hyperlink ref="PT42" location="null!2649:2649" display="[Win 2]_Cà Phê Muối Chú Long_24.Feb_260202_Cà Phê Muối Chú Long_16 cities" xr:uid="{00000000-0004-0000-0800-00004F1A0000}"/>
    <hyperlink ref="PU42" location="null!2644:2644" display="[Alacarte CB]_Trà Sữa Sunday Basic_Feb.CB2.25_BH,BD" xr:uid="{00000000-0004-0000-0800-0000501A0000}"/>
    <hyperlink ref="PW42" location="null!2644:2644" display="[Alacarte CB]_Trà Sữa Sunday Basic_Feb.CB2.25_BH,BD" xr:uid="{00000000-0004-0000-0800-0000511A0000}"/>
    <hyperlink ref="PX42" location="null!2644:2644" display="[Alacarte CB]_Trà Sữa Sunday Basic_Feb.CB2.25_BH,BD" xr:uid="{00000000-0004-0000-0800-0000521A0000}"/>
    <hyperlink ref="I43" location="null!47:47" display="[SJBP]_Starbucks Coffee_WC Mon 250102_Starbucks Coffee_10 cities" xr:uid="{00000000-0004-0000-0800-0000531A0000}"/>
    <hyperlink ref="BM43" location="null!427:427" display="[Alacarte]_Trà sữa Bingxue_Mar_TN,ND,KH,BN" xr:uid="{00000000-0004-0000-0800-0000541A0000}"/>
    <hyperlink ref="BN43" location="null!427:427" display="[Alacarte]_Trà sữa Bingxue_Mar_TN,ND,KH,BN" xr:uid="{00000000-0004-0000-0800-0000551A0000}"/>
    <hyperlink ref="BO43" location="null!G348" display="[SuperVIP]_Trà Sữa May Cha_Mar_HCM 250102_Trà Sữa May Cha_7 cities" xr:uid="{00000000-0004-0000-0800-0000561A0000}"/>
    <hyperlink ref="BP43" location="null!427:427" display="[Alacarte]_Trà sữa Bingxue_Mar_TN,ND,KH,BN" xr:uid="{00000000-0004-0000-0800-0000571A0000}"/>
    <hyperlink ref="BQ43" location="null!427:427" display="[Alacarte]_Trà sữa Bingxue_Mar_TN,ND,KH,BN" xr:uid="{00000000-0004-0000-0800-0000581A0000}"/>
    <hyperlink ref="BR43" location="null!427:427" display="[Alacarte]_Trà sữa Bingxue_Mar_TN,ND,KH,BN" xr:uid="{00000000-0004-0000-0800-0000591A0000}"/>
    <hyperlink ref="BS43" location="null!427:427" display="[Alacarte]_Trà sữa Bingxue_Mar_TN,ND,KH,BN" xr:uid="{00000000-0004-0000-0800-00005A1A0000}"/>
    <hyperlink ref="BT43" location="null!427:427" display="[Alacarte]_Trà sữa Bingxue_Mar_TN,ND,KH,BN" xr:uid="{00000000-0004-0000-0800-00005B1A0000}"/>
    <hyperlink ref="BU43" location="null!427:427" display="[Alacarte]_Trà sữa Bingxue_Mar_TN,ND,KH,BN" xr:uid="{00000000-0004-0000-0800-00005C1A0000}"/>
    <hyperlink ref="BV43" location="null!427:427" display="[Alacarte]_Trà sữa Bingxue_Mar_TN,ND,KH,BN" xr:uid="{00000000-0004-0000-0800-00005D1A0000}"/>
    <hyperlink ref="BW43" location="null!427:427" display="[Alacarte]_Trà sữa Bingxue_Mar_TN,ND,KH,BN" xr:uid="{00000000-0004-0000-0800-00005E1A0000}"/>
    <hyperlink ref="BX43" location="null!427:427" display="[Alacarte]_Trà sữa Bingxue_Mar_TN,ND,KH,BN" xr:uid="{00000000-0004-0000-0800-00005F1A0000}"/>
    <hyperlink ref="BY43" location="null!427:427" display="[Alacarte]_Trà sữa Bingxue_Mar_TN,ND,KH,BN" xr:uid="{00000000-0004-0000-0800-0000601A0000}"/>
    <hyperlink ref="BZ43" location="null!427:427" display="[Alacarte]_Trà sữa Bingxue_Mar_TN,ND,KH,BN" xr:uid="{00000000-0004-0000-0800-0000611A0000}"/>
    <hyperlink ref="CA43" location="null!427:427" display="[Alacarte]_Trà sữa Bingxue_Mar_TN,ND,KH,BN" xr:uid="{00000000-0004-0000-0800-0000621A0000}"/>
    <hyperlink ref="CB43" location="null!427:427" display="[Alacarte]_Trà sữa Bingxue_Mar_TN,ND,KH,BN" xr:uid="{00000000-0004-0000-0800-0000631A0000}"/>
    <hyperlink ref="CC43" location="null!427:427" display="[Alacarte]_Trà sữa Bingxue_Mar_TN,ND,KH,BN" xr:uid="{00000000-0004-0000-0800-0000641A0000}"/>
    <hyperlink ref="CD43" location="null!427:427" display="[Alacarte]_Trà sữa Bingxue_Mar_TN,ND,KH,BN" xr:uid="{00000000-0004-0000-0800-0000651A0000}"/>
    <hyperlink ref="CE43" location="null!427:427" display="[Alacarte]_Trà sữa Bingxue_Mar_TN,ND,KH,BN" xr:uid="{00000000-0004-0000-0800-0000661A0000}"/>
    <hyperlink ref="CF43" location="null!427:427" display="[Alacarte]_Trà sữa Bingxue_Mar_TN,ND,KH,BN" xr:uid="{00000000-0004-0000-0800-0000671A0000}"/>
    <hyperlink ref="CG43" location="null!427:427" display="[Alacarte]_Trà sữa Bingxue_Mar_TN,ND,KH,BN" xr:uid="{00000000-0004-0000-0800-0000681A0000}"/>
    <hyperlink ref="CH43" location="null!427:427" display="[Alacarte]_Trà sữa Bingxue_Mar_TN,ND,KH,BN" xr:uid="{00000000-0004-0000-0800-0000691A0000}"/>
    <hyperlink ref="CI43" location="null!427:427" display="[Alacarte]_Trà sữa Bingxue_Mar_TN,ND,KH,BN" xr:uid="{00000000-0004-0000-0800-00006A1A0000}"/>
    <hyperlink ref="CJ43" location="null!427:427" display="[Alacarte]_Trà sữa Bingxue_Mar_TN,ND,KH,BN" xr:uid="{00000000-0004-0000-0800-00006B1A0000}"/>
    <hyperlink ref="CK43" location="null!427:427" display="[Alacarte]_Trà sữa Bingxue_Mar_TN,ND,KH,BN_x000a_[Alacarte]_Đậu Milk Tea_Mar_BD" xr:uid="{00000000-0004-0000-0800-00006C1A0000}"/>
    <hyperlink ref="CL43" location="null!427:427" display="[Alacarte]_Trà sữa Bingxue_Mar_TN,ND,KH,BN_x000a_[Alacarte]_Đậu Milk Tea_Mar_BD" xr:uid="{00000000-0004-0000-0800-00006D1A0000}"/>
    <hyperlink ref="CM43" location="null!427:427" display="[Alacarte]_Trà sữa Bingxue_Mar_TN,ND,KH,BN_x000a_[Alacarte]_Đậu Milk Tea_Mar_BD" xr:uid="{00000000-0004-0000-0800-00006E1A0000}"/>
    <hyperlink ref="CN43" location="null!427:427" display="[Alacarte]_Trà sữa Bingxue_Mar_TN,ND,KH,BN_x000a_[Alacarte]_Đậu Milk Tea_Mar_BD" xr:uid="{00000000-0004-0000-0800-00006F1A0000}"/>
    <hyperlink ref="CO43" location="null!427:427" display="[Alacarte]_Trà sữa Bingxue_Mar_TN,ND,KH,BN_x000a_[Alacarte]_Đậu Milk Tea_Mar_BD" xr:uid="{00000000-0004-0000-0800-0000701A0000}"/>
    <hyperlink ref="CP43" location="null!427:427" display="[Alacarte]_Trà sữa Bingxue_Mar_TN,ND,KH,BN_x000a_[Alacarte]_Đậu Milk Tea_Mar_BD" xr:uid="{00000000-0004-0000-0800-0000711A0000}"/>
    <hyperlink ref="CQ43" location="null!427:427" display="[Alacarte]_Trà sữa Bingxue_Mar_TN,ND,KH,BN_x000a_[Alacarte]_Đậu Milk Tea_Mar_BD" xr:uid="{00000000-0004-0000-0800-0000721A0000}"/>
    <hyperlink ref="CS43" location="null!589:589" display="[Alacarte]_Trà sữa Bingxue_Apr.OTH_QN,TN,ND,KH,BN,HD_x000a_[Alacarte]_Đậu Milk Tea_Apr_BD" xr:uid="{00000000-0004-0000-0800-0000731A0000}"/>
    <hyperlink ref="CT43" location="null!589:589" display="[Alacarte]_Trà sữa Bingxue_Apr.OTH_QN,TN,ND,KH,BN,HD_x000a_[Alacarte]_Đậu Milk Tea_Apr_BD" xr:uid="{00000000-0004-0000-0800-0000741A0000}"/>
    <hyperlink ref="CU43" location="null!589:589" display="[Alacarte]_Trà sữa Bingxue_Apr.OTH_QN,TN,ND,KH,BN,HD_x000a_[Alacarte]_Đậu Milk Tea_Apr_BD" xr:uid="{00000000-0004-0000-0800-0000751A0000}"/>
    <hyperlink ref="CW43" location="null!589:589" display="[Alacarte]_Trà sữa Bingxue_Apr.OTH_QN,TN,ND,KH,BN,HD_x000a_[Alacarte]_NEM NƯỚNG THANH THẢO_Apr_BD" xr:uid="{00000000-0004-0000-0800-0000761A0000}"/>
    <hyperlink ref="CX43" location="null!589:589" display="[Alacarte]_Trà sữa Bingxue_Apr.OTH_TN,ND,KH,BN,HD_x000a_[Alacarte]_NEM NƯỚNG THANH THẢO_Apr_BD" xr:uid="{00000000-0004-0000-0800-0000771A0000}"/>
    <hyperlink ref="CY43" location="null!656:656" display="[Alacarte]_NEM NƯỚNG THANH THẢO_Apr_BD" xr:uid="{00000000-0004-0000-0800-0000781A0000}"/>
    <hyperlink ref="CZ43" location="null!656:656" display="[Alacarte]_NEM NƯỚNG THANH THẢO_Apr_BD" xr:uid="{00000000-0004-0000-0800-0000791A0000}"/>
    <hyperlink ref="DA43" location="null!589:589" display="[Alacarte]_Trà sữa Bingxue_Apr.OTH_TN,ND,KH,BN,HD_x000a_[Alacarte]_NEM NƯỚNG THANH THẢO_Apr_BD" xr:uid="{00000000-0004-0000-0800-00007A1A0000}"/>
    <hyperlink ref="DB43" location="null!589:589" display="[Alacarte]_Trà sữa Bingxue_Apr.OTH_TN,ND,KH,BN,HD_x000a_[Alacarte]_NEM NƯỚNG THANH THẢO_Apr_BD" xr:uid="{00000000-0004-0000-0800-00007B1A0000}"/>
    <hyperlink ref="DC43" location="null!589:589" display="[Alacarte]_Trà sữa Bingxue_Apr.OTH_TN,ND,KH,BN,HD_x000a_[Alacarte]_NEM NƯỚNG THANH THẢO_Apr_BD" xr:uid="{00000000-0004-0000-0800-00007C1A0000}"/>
    <hyperlink ref="DD43" location="null!589:589" display="[Alacarte]_Trà sữa Bingxue_Apr.OTH_TN,ND,KH,BN,HD_x000a_[Alacarte]_NEM NƯỚNG THANH THẢO_Apr_BD" xr:uid="{00000000-0004-0000-0800-00007D1A0000}"/>
    <hyperlink ref="DE43" location="null!589:589" display="[Alacarte]_Trà sữa Bingxue_Apr.OTH_TN,ND,KH,BN,HD_x000a_[Alacarte]_NEM NƯỚNG THANH THẢO_Apr_BD" xr:uid="{00000000-0004-0000-0800-00007E1A0000}"/>
    <hyperlink ref="DF43" location="null!656:656" display="[Alacarte]_NEM NƯỚNG THANH THẢO_Apr_BD" xr:uid="{00000000-0004-0000-0800-00007F1A0000}"/>
    <hyperlink ref="DG43" location="null!656:656" display="[Alacarte]_NEM NƯỚNG THANH THẢO_Apr_BD" xr:uid="{00000000-0004-0000-0800-0000801A0000}"/>
    <hyperlink ref="DH43" location="null!589:589" display="[Alacarte]_Trà sữa Bingxue_Apr.OTH_TN,ND,KH,BN,HD_x000a_[Alacarte]_NEM NƯỚNG THANH THẢO_Apr_BD" xr:uid="{00000000-0004-0000-0800-0000811A0000}"/>
    <hyperlink ref="DI43" location="null!589:589" display="[Alacarte]_Trà sữa Bingxue_Apr.OTH_TN,ND,KH,BN,HD_x000a_[Alacarte]_NEM NƯỚNG THANH THẢO_Apr_BD" xr:uid="{00000000-0004-0000-0800-0000821A0000}"/>
    <hyperlink ref="DJ43" location="null!589:589" display="[Alacarte]_Trà sữa Bingxue_Apr.OTH_TN,ND,KH,BN,HD_x000a_[Alacarte]_NEM NƯỚNG THANH THẢO_Apr_BD" xr:uid="{00000000-0004-0000-0800-0000831A0000}"/>
    <hyperlink ref="DK43" location="null!589:589" display="[Alacarte]_Trà sữa Bingxue_Apr.OTH_TN,ND,KH,BN,HD_x000a_[Alacarte]_NEM NƯỚNG THANH THẢO_Apr_BD" xr:uid="{00000000-0004-0000-0800-0000841A0000}"/>
    <hyperlink ref="DL43" location="null!589:589" display="[Alacarte]_Trà sữa Bingxue_Apr.OTH_TN,ND,KH,BN,HD_x000a_[Alacarte]_Bánh Tráng Diệu - Cơm Trộn Thố &amp; Trà Đào - Thích Quảng Đức_Apr_BD" xr:uid="{00000000-0004-0000-0800-0000851A0000}"/>
    <hyperlink ref="DM43" location="null!708:708" display="[Alacarte]_Bánh Tráng Diệu - Cơm Trộn Thố &amp; Trà Đào - Thích Quảng Đức_Apr_BD" xr:uid="{00000000-0004-0000-0800-0000861A0000}"/>
    <hyperlink ref="DN43" location="null!589:589" display="[Alacarte]_Trà sữa Bingxue_Apr.OTH_TN,ND,KH,BN,HD_x000a_[Alacarte]_Bánh Tráng Diệu - Cơm Trộn Thố &amp; Trà Đào - Thích Quảng Đức_Apr_BD" xr:uid="{00000000-0004-0000-0800-0000871A0000}"/>
    <hyperlink ref="DO43" location="null!589:589" display="[Alacarte]_Trà sữa Bingxue_Apr.OTH_TN,ND,KH,BN,HD_x000a_[Alacarte]_Bánh Tráng Diệu - Cơm Trộn Thố &amp; Trà Đào - Thích Quảng Đức_Apr_BD" xr:uid="{00000000-0004-0000-0800-0000881A0000}"/>
    <hyperlink ref="DP43" location="null!589:589" display="[Alacarte]_Trà sữa Bingxue_Apr.OTH_TN,ND,KH,BN,HD_x000a_[Alacarte]_Bánh Tráng Diệu - Cơm Trộn Thố &amp; Trà Đào - Thích Quảng Đức_Apr_BD" xr:uid="{00000000-0004-0000-0800-0000891A0000}"/>
    <hyperlink ref="DQ43" location="null!589:589" display="[Alacarte]_Trà sữa Bingxue_Apr.OTH_TN,ND,KH,BN,HD_x000a_[Alacarte]_Bánh Tráng Diệu - Cơm Trộn Thố &amp; Trà Đào - Thích Quảng Đức_Apr_BD" xr:uid="{00000000-0004-0000-0800-00008A1A0000}"/>
    <hyperlink ref="DR43" location="null!589:589" display="[Alacarte]_Trà sữa Bingxue_Apr.OTH_TN,ND,KH,BN,HD_x000a_[Alacarte]_Bánh Tráng Diệu - Cơm Trộn Thố &amp; Trà Đào - Thích Quảng Đức_Apr_BD" xr:uid="{00000000-0004-0000-0800-00008B1A0000}"/>
    <hyperlink ref="DS43" location="null!589:589" display="[Alacarte]_Trà sữa Bingxue_Apr.OTH_TN,ND,KH,BN,HD_x000a_[Alacarte]_Bánh Tráng Diệu - Cơm Trộn Thố &amp; Trà Đào - Thích Quảng Đức_Apr_BD" xr:uid="{00000000-0004-0000-0800-00008C1A0000}"/>
    <hyperlink ref="DT43" location="null!589:589" display="[Alacarte]_Trà sữa Bingxue_Apr.OTH_TN,ND,KH,BN,HD_x000a_[Alacarte]_Bánh Tráng Diệu - Cơm Trộn Thố &amp; Trà Đào - Thích Quảng Đức_Apr_BD" xr:uid="{00000000-0004-0000-0800-00008D1A0000}"/>
    <hyperlink ref="DU43" location="null!589:589" display="[Alacarte]_Trà sữa Bingxue_Apr.OTH_TN,ND,KH,BN,HD_x000a_[Alacarte]_Bánh Tráng Diệu - Cơm Trộn Thố &amp; Trà Đào - Thích Quảng Đức_Apr_BD" xr:uid="{00000000-0004-0000-0800-00008E1A0000}"/>
    <hyperlink ref="DV43" location="null!589:589" display="[Alacarte]_Trà sữa Bingxue_Apr.OTH_TN,ND,KH,BN,HD" xr:uid="{00000000-0004-0000-0800-00008F1A0000}"/>
    <hyperlink ref="EB43" location="null!736:736" display="[SJBP]_McDonald's_2T2 gà_x000a_250416_McDonald's_5 cities" xr:uid="{00000000-0004-0000-0800-0000901A0000}"/>
    <hyperlink ref="EE43" location="null!729:729" display="[VIP]_Gà Rán Texas Chicken_05-08/05_x000a_250102_Gà Rán Texas Chicken_6 cities" xr:uid="{00000000-0004-0000-0800-0000911A0000}"/>
    <hyperlink ref="EF43" location="null!864:864" display="[VIP]_KATINAT Coffee &amp; Tea House_Ads 1K 250119_Katinat Saigon Kafe_11 cities" xr:uid="{00000000-0004-0000-0800-0000921A0000}"/>
    <hyperlink ref="EG43" location="null!791:791" display="[Alacarte]_Trà Sữa May Cha_May_BD,ĐN,CT" xr:uid="{00000000-0004-0000-0800-0000931A0000}"/>
    <hyperlink ref="EI43" r:id="rId799" location="gid=1258946380&amp;range=923:923" xr:uid="{00000000-0004-0000-0800-0000941A0000}"/>
    <hyperlink ref="EJ43" r:id="rId800" location="gid=1258946380&amp;range=923:923" xr:uid="{00000000-0004-0000-0800-0000951A0000}"/>
    <hyperlink ref="EK43" r:id="rId801" location="gid=1258946380&amp;range=923:923" xr:uid="{00000000-0004-0000-0800-0000961A0000}"/>
    <hyperlink ref="EL43" r:id="rId802" location="gid=1258946380&amp;range=923:923" xr:uid="{00000000-0004-0000-0800-0000971A0000}"/>
    <hyperlink ref="EM43" location="null!734:734" display="[SJBP]_Gà Rán Popeyes_BOGO May_x000a_241231_Gà Rán Popeyes_9 cities" xr:uid="{00000000-0004-0000-0800-0000981A0000}"/>
    <hyperlink ref="EN43" r:id="rId803" location="gid=1258946380&amp;range=923:923" xr:uid="{00000000-0004-0000-0800-0000991A0000}"/>
    <hyperlink ref="EO43" r:id="rId804" location="gid=1258946380&amp;range=923:923" xr:uid="{00000000-0004-0000-0800-00009A1A0000}"/>
    <hyperlink ref="EP43" r:id="rId805" location="gid=1258946380&amp;range=923:923" xr:uid="{00000000-0004-0000-0800-00009B1A0000}"/>
    <hyperlink ref="EQ43" r:id="rId806" location="gid=1258946380&amp;range=923:923" xr:uid="{00000000-0004-0000-0800-00009C1A0000}"/>
    <hyperlink ref="ER43" r:id="rId807" location="gid=1258946380&amp;range=923:923" xr:uid="{00000000-0004-0000-0800-00009D1A0000}"/>
    <hyperlink ref="ES43" r:id="rId808" location="gid=1258946380&amp;range=923:923" xr:uid="{00000000-0004-0000-0800-00009E1A0000}"/>
    <hyperlink ref="ET43" r:id="rId809" location="gid=1258946380&amp;range=923:923" xr:uid="{00000000-0004-0000-0800-00009F1A0000}"/>
    <hyperlink ref="EU43" r:id="rId810" location="gid=1258946380&amp;range=923:923" xr:uid="{00000000-0004-0000-0800-0000A01A0000}"/>
    <hyperlink ref="EV43" r:id="rId811" location="gid=1258946380&amp;range=923:923" xr:uid="{00000000-0004-0000-0800-0000A11A0000}"/>
    <hyperlink ref="EW43" r:id="rId812" location="gid=1258946380&amp;range=923:923" xr:uid="{00000000-0004-0000-0800-0000A21A0000}"/>
    <hyperlink ref="EX43" r:id="rId813" location="gid=1258946380&amp;range=923:923" xr:uid="{00000000-0004-0000-0800-0000A31A0000}"/>
    <hyperlink ref="EY43" location="null!1031:1031" display="[Alacarte CB]_Zen Tea Biên hòa_May.CB1_BH_x000a_[Alacarte CB]_Zen Tea Bình Dương_May.CB1_BD" xr:uid="{00000000-0004-0000-0800-0000A41A0000}"/>
    <hyperlink ref="EZ43" location="null!1031:1031" display="[Alacarte CB]_Zen Tea Biên hòa_May.CB1_BH" xr:uid="{00000000-0004-0000-0800-0000A51A0000}"/>
    <hyperlink ref="FA43" location="null!1031:1031" display="[Alacarte CB]_Zen Tea Biên hòa_May.CB1_BH" xr:uid="{00000000-0004-0000-0800-0000A61A0000}"/>
    <hyperlink ref="FF43" location="null!119:119" display="[SJBP]__Brand 50% 241231_All OTH 2025_36 cities_x000a_" xr:uid="{00000000-0004-0000-0800-0000A71A0000}"/>
    <hyperlink ref="FH43" location="null!1042:1042" display="[SJBP]_McDonald's_2T2 109k_x000a_250416_McDonald's_5 cities" xr:uid="{00000000-0004-0000-0800-0000A81A0000}"/>
    <hyperlink ref="FI43" location="null!1042:1042" display="[SJBP]_McDonald's_2T2 109k_x000a_250416_McDonald's_5 cities" xr:uid="{00000000-0004-0000-0800-0000A91A0000}"/>
    <hyperlink ref="FJ43" location="null!880:880" display="[SuperVIP]_Gà Rán Popeyes_05-08/06_x000a_241231_Gà Rán Popeyes_9 cities" xr:uid="{00000000-0004-0000-0800-0000AA1A0000}"/>
    <hyperlink ref="FK43" location="null!880:880" display="[SuperVIP]_Gà Rán Popeyes_05-08/06_x000a_241231_Gà Rán Popeyes_9 cities" xr:uid="{00000000-0004-0000-0800-0000AB1A0000}"/>
    <hyperlink ref="FU43" location="null!1018:1018" display="[SJBP]_The Coffee House_WC 241231_The Coffee House_7 cities" xr:uid="{00000000-0004-0000-0800-0000AC1A0000}"/>
    <hyperlink ref="FZ43" location="null!1114:1114" display="[SJBP]_The Coffee House_BAU 1Đ  241231_The Coffee House_7 cities" xr:uid="{00000000-0004-0000-0800-0000AD1A0000}"/>
    <hyperlink ref="GF43" location="null!1005:1005" display="[SJBP]_Gà Rán Popeyes_BOGO_x000a_241231_Gà Rán Popeyes_9 cities" xr:uid="{00000000-0004-0000-0800-0000AE1A0000}"/>
    <hyperlink ref="GJ43" location="null!1255:1255" display="[SJBP]_The Coffee House_WC_Wed 241231_The Coffee House_7 cities" xr:uid="{00000000-0004-0000-0800-0000AF1A0000}"/>
    <hyperlink ref="GO43" location="null!1165:1165" display="[SJBP]_Domino's Pizza_1k 250116_Domino pizza_11 cities" xr:uid="{00000000-0004-0000-0800-0000B01A0000}"/>
    <hyperlink ref="HA43" location="null!1169:1169" display="[SJBP]_Brand_Food_BAU 250424_Lotteria DI_32 cities" xr:uid="{00000000-0004-0000-0800-0000B11A0000}"/>
    <hyperlink ref="HB43" location="null!1165:1165" display="[SJBP]_Domino's Pizza_1k 250116_Domino pizza_11 cities" xr:uid="{00000000-0004-0000-0800-0000B21A0000}"/>
    <hyperlink ref="HG43" location="null!1475:1475" display="[SJBP]_Pizza Hut_1T1 241231_Pizza Hut_20 cities" xr:uid="{00000000-0004-0000-0800-0000B31A0000}"/>
    <hyperlink ref="HH43" location="null!1475:1475" display="[SJBP]_Pizza Hut_1T1 241231_Pizza Hut_20 cities" xr:uid="{00000000-0004-0000-0800-0000B41A0000}"/>
    <hyperlink ref="HI43" location="null!1475:1475" display="[SJBP]_Pizza Hut_1T1 241231_Pizza Hut_20 cities" xr:uid="{00000000-0004-0000-0800-0000B51A0000}"/>
    <hyperlink ref="HO43" location="null!1402:1402" display="[SJBP]_Starbucks Coffee_WC Fri 250520_Starbucks Coffee_12 cities" xr:uid="{00000000-0004-0000-0800-0000B61A0000}"/>
    <hyperlink ref="HV43" location="null!119:119" display="[SJBP]__Brand 50% 241231_All OTH 2025_36 cities" xr:uid="{00000000-0004-0000-0800-0000B71A0000}"/>
    <hyperlink ref="HW43" r:id="rId814" location="gid=1258946380&amp;range=1433:1433" xr:uid="{00000000-0004-0000-0800-0000B81A0000}"/>
    <hyperlink ref="HX43" r:id="rId815" location="gid=1258946380&amp;range=1433:1433" xr:uid="{00000000-0004-0000-0800-0000B91A0000}"/>
    <hyperlink ref="HY43" r:id="rId816" location="gid=1258946380&amp;range=1433:1433" xr:uid="{00000000-0004-0000-0800-0000BA1A0000}"/>
    <hyperlink ref="IA43" location="null!1424:1424" display="[SJBP]_Pizza Hut_1T1" xr:uid="{00000000-0004-0000-0800-0000BB1A0000}"/>
    <hyperlink ref="IE43" r:id="rId817" location="gid=1258946380&amp;range=1433:1433" xr:uid="{00000000-0004-0000-0800-0000BC1A0000}"/>
    <hyperlink ref="IF43" r:id="rId818" location="gid=1258946380&amp;range=1433:1433" xr:uid="{00000000-0004-0000-0800-0000BD1A0000}"/>
    <hyperlink ref="IG43" r:id="rId819" location="gid=1258946380&amp;range=1433:1433" xr:uid="{00000000-0004-0000-0800-0000BE1A0000}"/>
    <hyperlink ref="IN43" r:id="rId820" location="gid=1258946380&amp;range=1433:1433" xr:uid="{00000000-0004-0000-0800-0000BF1A0000}"/>
    <hyperlink ref="IO43" r:id="rId821" location="gid=1258946380&amp;range=1433:1433" xr:uid="{00000000-0004-0000-0800-0000C01A0000}"/>
    <hyperlink ref="IP43" r:id="rId822" location="gid=1258946380&amp;range=1433:1433" xr:uid="{00000000-0004-0000-0800-0000C11A0000}"/>
    <hyperlink ref="IX43" r:id="rId823" location="gid=1258946380&amp;range=1434:1434" xr:uid="{00000000-0004-0000-0800-0000C21A0000}"/>
    <hyperlink ref="IY43" r:id="rId824" location="gid=1258946380&amp;range=1434:1434" xr:uid="{00000000-0004-0000-0800-0000C31A0000}"/>
    <hyperlink ref="IZ43" r:id="rId825" location="gid=1258946380&amp;range=1434:1434" xr:uid="{00000000-0004-0000-0800-0000C41A0000}"/>
    <hyperlink ref="JC43" location="null!1644:1644" display="[JBP]_KATINAT Coffee &amp; Tea House_BOGO Sep" xr:uid="{00000000-0004-0000-0800-0000C51A0000}"/>
    <hyperlink ref="JJ43" r:id="rId826" location="gid=1258946380&amp;range=1434:1434" xr:uid="{00000000-0004-0000-0800-0000C61A0000}"/>
    <hyperlink ref="JK43" r:id="rId827" location="gid=1258946380&amp;range=1434:1434" xr:uid="{00000000-0004-0000-0800-0000C71A0000}"/>
    <hyperlink ref="JL43" r:id="rId828" location="gid=1258946380&amp;range=1434:1434" xr:uid="{00000000-0004-0000-0800-0000C81A0000}"/>
    <hyperlink ref="JS43" r:id="rId829" location="gid=1258946380&amp;range=1434:1434" xr:uid="{00000000-0004-0000-0800-0000C91A0000}"/>
    <hyperlink ref="JT43" r:id="rId830" location="gid=1258946380&amp;range=1434:1434" xr:uid="{00000000-0004-0000-0800-0000CA1A0000}"/>
    <hyperlink ref="JU43" r:id="rId831" location="gid=1258946380&amp;range=1434:1434" xr:uid="{00000000-0004-0000-0800-0000CB1A0000}"/>
    <hyperlink ref="JV43" location="null!1634:1634" display="[SJBP]_Gà Rán Popeyes_1T1_x000a_241231_Gà Rán Popeyes_9 cities" xr:uid="{00000000-0004-0000-0800-0000CC1A0000}"/>
    <hyperlink ref="KI43" location="null!1843:1843" display="[SJBP]_Gà Rán Popeyes_BOGO_x000a_241231_Gà Rán Popeyes_9 cities" xr:uid="{00000000-0004-0000-0800-0000CD1A0000}"/>
    <hyperlink ref="KT43" location="null!119:119" display="[SJBP]__Brand 50% 241231_All OTH 2025_36 cities" xr:uid="{00000000-0004-0000-0800-0000CE1A0000}"/>
    <hyperlink ref="KY43" location="null!1843:1843" display="[SJBP]_Gà Rán Popeyes_BOGO_x000a_241231_Gà Rán Popeyes_9 cities" xr:uid="{00000000-0004-0000-0800-0000CF1A0000}"/>
    <hyperlink ref="LH43" location="null!2061:2061" display="[SJBP]_Domino's Pizza_1K" xr:uid="{00000000-0004-0000-0800-0000D01A0000}"/>
    <hyperlink ref="LJ43" location="null!2015:2015" display="[SuperVIP]_The Coffee House_3-5.11 251014_The Coffee House_8 cities" xr:uid="{00000000-0004-0000-0800-0000D11A0000}"/>
    <hyperlink ref="LK43" location="null!2062:2062" display="[SJBP]_McDonald's_2T2  251025_McDonald's_7 cities" xr:uid="{00000000-0004-0000-0800-0000D21A0000}"/>
    <hyperlink ref="LL43" location="null!2024:2024" display="[VIP]_KATINAT Coffee &amp; Tea House_B2G1 250822_KATINAT Coffee &amp; Tea House_13 cities" xr:uid="{00000000-0004-0000-0800-0000D31A0000}"/>
    <hyperlink ref="LM43" r:id="rId832" location="gid=1258946380&amp;range=2095:2095" xr:uid="{00000000-0004-0000-0800-0000D41A0000}"/>
    <hyperlink ref="LV43" location="null!2053:2053" display="[SJBP]_Cơm Thố Anh Nguyễn_Deal 30%" xr:uid="{00000000-0004-0000-0800-0000D51A0000}"/>
    <hyperlink ref="MB43" location="null!1926:1926" display="[VIP]_NutiFood Ngôi Nhà Dinh Dưỡng_Nov_Compensation_x000a_(Bình Dương, Vũng tàu, Đồng Nai)" xr:uid="{00000000-0004-0000-0800-0000D61A0000}"/>
    <hyperlink ref="MF43" location="null!2019:2019" display="[SuperVIP]_Starbucks Coffee_25-27.11 250822_Starbucks Coffee_13 cities" xr:uid="{00000000-0004-0000-0800-0000D71A0000}"/>
    <hyperlink ref="MH43" location="null!1945:1945" display="[SuperVIP]_McDonald's_28-30/11" xr:uid="{00000000-0004-0000-0800-0000D81A0000}"/>
    <hyperlink ref="MV43" location="null!2341:2341" display="[SuperVIP]_Trà Sữa May Cha_12.12" xr:uid="{00000000-0004-0000-0800-0000D91A0000}"/>
    <hyperlink ref="NB43" location="null!2314:2314" display="[Alacarte CB]_Trà Sữa Sunday Basic_Dec.CB2.16_BD,BH" xr:uid="{00000000-0004-0000-0800-0000DA1A0000}"/>
    <hyperlink ref="NW43" location="null!2442:2442" display="[Alacarte]_Trà sữa Bingxue_Jan.07_BN,KH,NĐ,TN" xr:uid="{00000000-0004-0000-0800-0000DB1A0000}"/>
    <hyperlink ref="NX43" location="null!2442:2442" display="[Alacarte]_Trà sữa Bingxue_Jan.07_BN,KH,NĐ,TN" xr:uid="{00000000-0004-0000-0800-0000DC1A0000}"/>
    <hyperlink ref="NY43" location="null!2442:2442" display="[Alacarte]_Trà sữa Bingxue_Jan.07_BN,KH,NĐ,TN" xr:uid="{00000000-0004-0000-0800-0000DD1A0000}"/>
    <hyperlink ref="NZ43" location="null!2442:2442" display="[Alacarte]_Trà sữa Bingxue_Jan.07_BN,KH,NĐ,TN" xr:uid="{00000000-0004-0000-0800-0000DE1A0000}"/>
    <hyperlink ref="OA43" location="null!2442:2442" display="[Alacarte]_Trà sữa Bingxue_Jan.07_BN,KH,NĐ,TN" xr:uid="{00000000-0004-0000-0800-0000DF1A0000}"/>
    <hyperlink ref="OB43" location="null!2442:2442" display="[Alacarte]_Trà sữa Bingxue_Jan.07_BN,KH,NĐ,TN" xr:uid="{00000000-0004-0000-0800-0000E01A0000}"/>
    <hyperlink ref="OC43" location="null!2442:2442" display="[Alacarte]_Trà sữa Bingxue_Jan.07_BN,KH,NĐ,TN" xr:uid="{00000000-0004-0000-0800-0000E11A0000}"/>
    <hyperlink ref="OD43" location="null!2442:2442" display="[Alacarte]_Trà sữa Bingxue_Jan.07_BN,KH,NĐ,TN" xr:uid="{00000000-0004-0000-0800-0000E21A0000}"/>
    <hyperlink ref="OE43" location="null!2442:2442" display="[Alacarte]_Trà sữa Bingxue_Jan.07_BN,KH,NĐ,TN" xr:uid="{00000000-0004-0000-0800-0000E31A0000}"/>
    <hyperlink ref="OF43" location="null!2442:2442" display="[Alacarte]_Trà sữa Bingxue_Jan.07_BN,KH,NĐ,TN" xr:uid="{00000000-0004-0000-0800-0000E41A0000}"/>
    <hyperlink ref="OG43" location="null!2442:2442" display="[Alacarte]_Trà sữa Bingxue_Jan.07_BN,KH,NĐ,TN" xr:uid="{00000000-0004-0000-0800-0000E51A0000}"/>
    <hyperlink ref="OH43" location="null!2442:2442" display="[Alacarte]_Trà sữa Bingxue_Jan.07_BN,KH,NĐ,TN" xr:uid="{00000000-0004-0000-0800-0000E61A0000}"/>
    <hyperlink ref="OI43" location="null!2442:2442" display="[Alacarte]_Trà sữa Bingxue_Jan.07_BN,KH,NĐ,TN" xr:uid="{00000000-0004-0000-0800-0000E71A0000}"/>
    <hyperlink ref="OJ43" location="null!2442:2442" display="[Alacarte]_Trà sữa Bingxue_Jan.07_BN,KH,NĐ,TN" xr:uid="{00000000-0004-0000-0800-0000E81A0000}"/>
    <hyperlink ref="OK43" location="null!2442:2442" display="[Alacarte]_Trà sữa Bingxue_Jan.07_BN,KH,NĐ,TN" xr:uid="{00000000-0004-0000-0800-0000E91A0000}"/>
    <hyperlink ref="OL43" location="null!2442:2442" display="[Alacarte]_Trà sữa Bingxue_Jan.07_BN,KH,NĐ,TN" xr:uid="{00000000-0004-0000-0800-0000EA1A0000}"/>
    <hyperlink ref="OM43" location="null!2442:2442" display="[Alacarte]_Trà sữa Bingxue_Jan.07_BN,KH,NĐ,TN" xr:uid="{00000000-0004-0000-0800-0000EB1A0000}"/>
    <hyperlink ref="ON43" location="null!2442:2442" display="[Alacarte]_Trà sữa Bingxue_Jan.07_BN,KH,NĐ,TN" xr:uid="{00000000-0004-0000-0800-0000EC1A0000}"/>
    <hyperlink ref="OO43" location="null!2442:2442" display="[Alacarte]_Trà sữa Bingxue_Jan.07_BN,KH,NĐ,TN" xr:uid="{00000000-0004-0000-0800-0000ED1A0000}"/>
    <hyperlink ref="OP43" location="null!2442:2442" display="[Alacarte]_Trà sữa Bingxue_Jan.07_BN,KH,NĐ,TN" xr:uid="{00000000-0004-0000-0800-0000EE1A0000}"/>
    <hyperlink ref="OQ43" location="null!2442:2442" display="[Alacarte]_Trà sữa Bingxue_Jan.07_BN,KH,NĐ,TN" xr:uid="{00000000-0004-0000-0800-0000EF1A0000}"/>
    <hyperlink ref="OR43" location="null!2442:2442" display="[Alacarte]_Trà sữa Bingxue_Jan.07_BN,KH,NĐ,TN" xr:uid="{00000000-0004-0000-0800-0000F01A0000}"/>
    <hyperlink ref="OS43" location="null!2442:2442" display="[Alacarte]_Trà sữa Bingxue_Jan.07_BN,KH,NĐ,TN" xr:uid="{00000000-0004-0000-0800-0000F11A0000}"/>
    <hyperlink ref="OT43" location="null!2442:2442" display="[Alacarte]_Trà sữa Bingxue_Jan.07_BN,KH,NĐ,TN" xr:uid="{00000000-0004-0000-0800-0000F21A0000}"/>
    <hyperlink ref="OU43" location="null!2442:2442" display="[Alacarte]_Trà sữa Bingxue_Jan.07_BN,KH,NĐ,TN" xr:uid="{00000000-0004-0000-0800-0000F31A0000}"/>
    <hyperlink ref="OW43" location="null!2576:2576" display="[Alacarte]_Trà sữa Bingxue_Feb.26_BN,KH,NĐ,TN" xr:uid="{00000000-0004-0000-0800-0000F41A0000}"/>
    <hyperlink ref="OX43" location="null!2576:2576" display="[Alacarte]_Trà sữa Bingxue_Feb.26_BN,KH,NĐ,TN" xr:uid="{00000000-0004-0000-0800-0000F51A0000}"/>
    <hyperlink ref="OY43" location="null!2576:2576" display="[Alacarte]_Trà sữa Bingxue_Feb.26_BN,KH,NĐ,TN" xr:uid="{00000000-0004-0000-0800-0000F61A0000}"/>
    <hyperlink ref="OZ43" location="null!2576:2576" display="[Alacarte]_Trà sữa Bingxue_Feb.26_BN,KH,NĐ,TN" xr:uid="{00000000-0004-0000-0800-0000F71A0000}"/>
    <hyperlink ref="PA43" location="null!2576:2576" display="[Alacarte]_Trà sữa Bingxue_Feb.26_BN,KH,NĐ,TN" xr:uid="{00000000-0004-0000-0800-0000F81A0000}"/>
    <hyperlink ref="PB43" location="null!2576:2576" display="[Alacarte]_Trà sữa Bingxue_Feb.26_BN,KH,NĐ,TN" xr:uid="{00000000-0004-0000-0800-0000F91A0000}"/>
    <hyperlink ref="PC43" location="null!2576:2576" display="[Alacarte]_Trà sữa Bingxue_Feb.26_BN,KH,NĐ,TN" xr:uid="{00000000-0004-0000-0800-0000FA1A0000}"/>
    <hyperlink ref="PD43" location="null!2576:2576" display="[Alacarte]_Trà sữa Bingxue_Feb.26_BN,KH,NĐ,TN" xr:uid="{00000000-0004-0000-0800-0000FB1A0000}"/>
    <hyperlink ref="PE43" location="null!2576:2576" display="[Alacarte]_Trà sữa Bingxue_Feb.26_BN,KH,NĐ,TN" xr:uid="{00000000-0004-0000-0800-0000FC1A0000}"/>
    <hyperlink ref="PF43" location="null!2576:2576" display="[Alacarte]_Trà sữa Bingxue_Feb.26_BN,KH,NĐ,TN" xr:uid="{00000000-0004-0000-0800-0000FD1A0000}"/>
    <hyperlink ref="PW43" location="null!2649:2649" display="[Win 2]_Cà Phê Muối Chú Long_24.Feb_260202_Cà Phê Muối Chú Long_16 cities" xr:uid="{00000000-0004-0000-0800-0000FE1A0000}"/>
    <hyperlink ref="AS44" location="null!68:68" display="[PLF CP_add]_BAU_Siêu Tiệc Giảm 99,000 đồng_x000a_[PLF CP]_Đặt Quán Quen, Freeship 0Đ_newcities" xr:uid="{00000000-0004-0000-0800-0000FF1A0000}"/>
    <hyperlink ref="AT44" location="null!68:68" display="[PLF CP_add]_BAU_Siêu Tiệc Giảm 99,000 đồng_x000a_[PLF CP]_Đặt Quán Quen, Freeship 0Đ_newcities" xr:uid="{00000000-0004-0000-0800-0000001B0000}"/>
    <hyperlink ref="AU44" location="null!68:68" display="[PLF CP_add]_BAU_Siêu Tiệc Giảm 99,000 đồng_x000a_[PLF CP]_Đặt Quán Quen, Freeship 0Đ_newcities" xr:uid="{00000000-0004-0000-0800-0000011B0000}"/>
    <hyperlink ref="AV44" location="null!68:68" display="[PLF CP_add]_BAU_Siêu Tiệc Giảm 99,000 đồng_x000a_[PLF CP]_Đặt Quán Quen, Freeship 0Đ_newcities" xr:uid="{00000000-0004-0000-0800-0000021B0000}"/>
    <hyperlink ref="BO44" location="null!419:419" display="[JBP]_KATINAT Coffee &amp; Tea House_M2T1 250119_Katinat Saigon Kafe_11 cities" xr:uid="{00000000-0004-0000-0800-0000031B0000}"/>
    <hyperlink ref="BU44" location="null!68:68" display="[PLF CP_add]_BAU_Siêu Tiệc Giảm 99,000 đồng_x000a_[PLF CP]_Đặt Quán Quen, Freeship 0Đ_newcities" xr:uid="{00000000-0004-0000-0800-0000041B0000}"/>
    <hyperlink ref="BV44" location="null!68:68" display="[PLF CP_add]_BAU_Siêu Tiệc Giảm 99,000 đồng_x000a_[PLF CP]_Đặt Quán Quen, Freeship 0Đ_newcities" xr:uid="{00000000-0004-0000-0800-0000051B0000}"/>
    <hyperlink ref="BW44" location="null!68:68" display="[PLF CP_add]_BAU_Siêu Tiệc Giảm 99,000 đồng_x000a_[PLF CP]_Đặt Quán Quen, Freeship 0Đ_newcities" xr:uid="{00000000-0004-0000-0800-0000061B0000}"/>
    <hyperlink ref="BX44" location="null!68:68" display="[PLF CP_add]_BAU_Siêu Tiệc Giảm 99,000 đồng_x000a_[PLF CP]_Đặt Quán Quen, Freeship 0Đ_newcities" xr:uid="{00000000-0004-0000-0800-0000071B0000}"/>
    <hyperlink ref="BY44" location="null!68:68" display="[PLF CP_add]_BAU_Siêu Tiệc Giảm 99,000 đồng_x000a_[PLF CP]_Đặt Quán Quen, Freeship 0Đ_newcities" xr:uid="{00000000-0004-0000-0800-0000081B0000}"/>
    <hyperlink ref="BZ44" location="null!68:68" display="[PLF CP_add]_BAU_Siêu Tiệc Giảm 99,000 đồng_x000a_[PLF CP]_Đặt Quán Quen, Freeship 0Đ_newcities" xr:uid="{00000000-0004-0000-0800-0000091B0000}"/>
    <hyperlink ref="CA44" location="null!68:68" display="[PLF CP_add]_BAU_Siêu Tiệc Giảm 99,000 đồng_x000a_[PLF CP]_Đặt Quán Quen, Freeship 0Đ_newcities" xr:uid="{00000000-0004-0000-0800-00000A1B0000}"/>
    <hyperlink ref="CB44" location="null!68:68" display="[PLF CP_add]_BAU_Siêu Tiệc Giảm 99,000 đồng_x000a_[PLF CP]_Đặt Quán Quen, Freeship 0Đ_newcities" xr:uid="{00000000-0004-0000-0800-00000B1B0000}"/>
    <hyperlink ref="CC44" location="null!68:68" display="[PLF CP_add]_BAU_Siêu Tiệc Giảm 99,000 đồng_x000a_[PLF CP]_Đặt Quán Quen, Freeship 0Đ_newcities" xr:uid="{00000000-0004-0000-0800-00000C1B0000}"/>
    <hyperlink ref="CD44" location="null!68:68" display="[PLF CP_add]_BAU_Siêu Tiệc Giảm 99,000 đồng_x000a_[PLF CP]_Đặt Quán Quen, Freeship 0Đ_newcities" xr:uid="{00000000-0004-0000-0800-00000D1B0000}"/>
    <hyperlink ref="CE44" location="null!68:68" display="[PLF CP_add]_BAU_Siêu Tiệc Giảm 99,000 đồng_x000a_[PLF CP]_Đặt Quán Quen, Freeship 0Đ_newcities" xr:uid="{00000000-0004-0000-0800-00000E1B0000}"/>
    <hyperlink ref="CF44" location="null!68:68" display="[PLF CP_add]_BAU_Siêu Tiệc Giảm 99,000 đồng_x000a_[PLF CP]_Đặt Quán Quen, Freeship 0Đ_newcities" xr:uid="{00000000-0004-0000-0800-00000F1B0000}"/>
    <hyperlink ref="CG44" location="null!68:68" display="[PLF CP_add]_BAU_Siêu Tiệc Giảm 99,000 đồng_x000a_[PLF CP]_Đặt Quán Quen, Freeship 0Đ_newcities" xr:uid="{00000000-0004-0000-0800-0000101B0000}"/>
    <hyperlink ref="CH44" location="null!68:68" display="[PLF CP_add]_BAU_Siêu Tiệc Giảm 99,000 đồng_x000a_[PLF CP]_Đặt Quán Quen, Freeship 0Đ_newcities" xr:uid="{00000000-0004-0000-0800-0000111B0000}"/>
    <hyperlink ref="CI44" location="null!68:68" display="[PLF CP_add]_BAU_Siêu Tiệc Giảm 99,000 đồng_x000a_[PLF CP]_Đặt Quán Quen, Freeship 0Đ_newcities" xr:uid="{00000000-0004-0000-0800-0000121B0000}"/>
    <hyperlink ref="CJ44" location="null!68:68" display="[PLF CP_add]_BAU_Siêu Tiệc Giảm 99,000 đồng_x000a_[PLF CP]_Đặt Quán Quen, Freeship 0Đ_newcities" xr:uid="{00000000-0004-0000-0800-0000131B0000}"/>
    <hyperlink ref="CK44" location="null!68:68" display="[PLF CP_add]_BAU_Siêu Tiệc Giảm 99,000 đồng_x000a_[PLF CP]_Đặt Quán Quen, Freeship 0Đ_newcities" xr:uid="{00000000-0004-0000-0800-0000141B0000}"/>
    <hyperlink ref="CL44" location="null!68:68" display="[PLF CP_add]_BAU_Siêu Tiệc Giảm 99,000 đồng_x000a_[PLF CP]_Đặt Quán Quen, Freeship 0Đ_newcities" xr:uid="{00000000-0004-0000-0800-0000151B0000}"/>
    <hyperlink ref="CM44" location="null!68:68" display="[PLF CP_add]_BAU_Siêu Tiệc Giảm 99,000 đồng_x000a_[PLF CP]_Đặt Quán Quen, Freeship 0Đ_newcities" xr:uid="{00000000-0004-0000-0800-0000161B0000}"/>
    <hyperlink ref="CN44" location="null!68:68" display="[PLF CP_add]_BAU_Siêu Tiệc Giảm 99,000 đồng_x000a_[PLF CP]_Đặt Quán Quen, Freeship 0Đ_newcities" xr:uid="{00000000-0004-0000-0800-0000171B0000}"/>
    <hyperlink ref="CO44" location="null!68:68" display="[PLF CP_add]_BAU_Siêu Tiệc Giảm 99,000 đồng_x000a_[PLF CP]_Đặt Quán Quen, Freeship 0Đ_newcities" xr:uid="{00000000-0004-0000-0800-0000181B0000}"/>
    <hyperlink ref="CP44" location="null!68:68" display="[PLF CP_add]_BAU_Siêu Tiệc Giảm 99,000 đồng_x000a_[PLF CP]_Đặt Quán Quen, Freeship 0Đ_newcities" xr:uid="{00000000-0004-0000-0800-0000191B0000}"/>
    <hyperlink ref="CQ44" location="null!68:68" display="[PLF CP_add]_BAU_Siêu Tiệc Giảm 99,000 đồng_x000a_[PLF CP]_Đặt Quán Quen, Freeship 0Đ_newcities" xr:uid="{00000000-0004-0000-0800-00001A1B0000}"/>
    <hyperlink ref="CS44" location="null!68:68" display="[PLF CP_add]_BAU_Siêu Tiệc Giảm 99,000 đồng_x000a_[PLF CP]_Đặt Quán Quen, Freeship 0Đ_newcities" xr:uid="{00000000-0004-0000-0800-00001B1B0000}"/>
    <hyperlink ref="CT44" location="null!68:68" display="[PLF CP_add]_BAU_Siêu Tiệc Giảm 99,000 đồng_x000a_[PLF CP]_Đặt Quán Quen, Freeship 0Đ_newcities" xr:uid="{00000000-0004-0000-0800-00001C1B0000}"/>
    <hyperlink ref="CU44" location="null!68:68" display="[PLF CP_add]_BAU_Siêu Tiệc Giảm 99,000 đồng_x000a_[PLF CP]_Đặt Quán Quen, Freeship 0Đ_newcities" xr:uid="{00000000-0004-0000-0800-00001D1B0000}"/>
    <hyperlink ref="CW44" location="null!68:68" display="[PLF CP_add]_BAU_Siêu Tiệc Giảm 99,000 đồng_x000a_[PLF CP]_Đặt Quán Quen, Freeship 0Đ_newcities" xr:uid="{00000000-0004-0000-0800-00001E1B0000}"/>
    <hyperlink ref="CX44" location="null!68:68" display="[PLF CP_add]_BAU_Siêu Tiệc Giảm 99,000 đồng_x000a_[PLF CP]_Đặt Quán Quen, Freeship 0Đ_newcities" xr:uid="{00000000-0004-0000-0800-00001F1B0000}"/>
    <hyperlink ref="CY44" location="null!68:68" display="[PLF CP_add]_BAU_Siêu Tiệc Giảm 99,000 đồng_x000a_[PLF CP]_Đặt Quán Quen, Freeship 0Đ_newcities" xr:uid="{00000000-0004-0000-0800-0000201B0000}"/>
    <hyperlink ref="CZ44" location="null!68:68" display="[PLF CP_add]_BAU_Siêu Tiệc Giảm 99,000 đồng_x000a_[PLF CP]_Đặt Quán Quen, Freeship 0Đ_newcities" xr:uid="{00000000-0004-0000-0800-0000211B0000}"/>
    <hyperlink ref="DA44" location="null!68:68" display="[PLF CP_add]_BAU_Siêu Tiệc Giảm 99,000 đồng_x000a_[PLF CP]_Đặt Quán Quen, Freeship 0Đ_newcities" xr:uid="{00000000-0004-0000-0800-0000221B0000}"/>
    <hyperlink ref="DB44" location="null!470:470" display="[VIP]_Cơm Thố Anh Nguyễn_09-13/04_x000a_250803_Cơm Thố Anh Nguyễn_12 cities" xr:uid="{00000000-0004-0000-0800-0000231B0000}"/>
    <hyperlink ref="DC44" location="null!68:68" display="[PLF CP_add]_BAU_Siêu Tiệc Giảm 99,000 đồng_x000a_[PLF CP]_Đặt Quán Quen, Freeship 0Đ_newcities" xr:uid="{00000000-0004-0000-0800-0000241B0000}"/>
    <hyperlink ref="DD44" location="null!68:68" display="[PLF CP_add]_BAU_Siêu Tiệc Giảm 99,000 đồng_x000a_[PLF CP]_Đặt Quán Quen, Freeship 0Đ_newcities" xr:uid="{00000000-0004-0000-0800-0000251B0000}"/>
    <hyperlink ref="DE44" location="null!68:68" display="[PLF CP_add]_BAU_Siêu Tiệc Giảm 99,000 đồng_x000a_[PLF CP]_Đặt Quán Quen, Freeship 0Đ_newcities" xr:uid="{00000000-0004-0000-0800-0000261B0000}"/>
    <hyperlink ref="DF44" location="null!68:68" display="[PLF CP_add]_BAU_Siêu Tiệc Giảm 99,000 đồng_x000a_[PLF CP]_Đặt Quán Quen, Freeship 0Đ_newcities" xr:uid="{00000000-0004-0000-0800-0000271B0000}"/>
    <hyperlink ref="DH44" location="null!68:68" display="[PLF CP_add]_BAU_Siêu Tiệc Giảm 99,000 đồng_x000a_[PLF CP]_Đặt Quán Quen, Freeship 0Đ_newcities" xr:uid="{00000000-0004-0000-0800-0000281B0000}"/>
    <hyperlink ref="DI44" location="null!68:68" display="[PLF CP_add]_BAU_Siêu Tiệc Giảm 99,000 đồng_x000a_[PLF CP]_Đặt Quán Quen, Freeship 0Đ_newcities" xr:uid="{00000000-0004-0000-0800-0000291B0000}"/>
    <hyperlink ref="DJ44" location="null!68:68" display="[PLF CP_add]_BAU_Siêu Tiệc Giảm 99,000 đồng_x000a_[PLF CP]_Đặt Quán Quen, Freeship 0Đ_newcities" xr:uid="{00000000-0004-0000-0800-00002A1B0000}"/>
    <hyperlink ref="DK44" location="null!68:68" display="[PLF CP_add]_BAU_Siêu Tiệc Giảm 99,000 đồng_x000a_[PLF CP]_Đặt Quán Quen, Freeship 0Đ_newcities" xr:uid="{00000000-0004-0000-0800-00002B1B0000}"/>
    <hyperlink ref="DL44" location="null!68:68" display="[PLF CP_add]_BAU_Siêu Tiệc Giảm 99,000 đồng_x000a_[PLF CP]_Đặt Quán Quen, Freeship 0Đ_newcities" xr:uid="{00000000-0004-0000-0800-00002C1B0000}"/>
    <hyperlink ref="DM44" location="null!714:714" display="[Alacarte CB]_Trà Sữa Sunday Basic_Apr.CB3_BD,BH" xr:uid="{00000000-0004-0000-0800-00002D1B0000}"/>
    <hyperlink ref="DN44" location="null!714:714" display="[Alacarte CB]_Trà Sữa Sunday Basic_Apr.CB3_BD,BH" xr:uid="{00000000-0004-0000-0800-00002E1B0000}"/>
    <hyperlink ref="DO44" location="null!714:714" display="[Alacarte CB]_Trà Sữa Sunday Basic_Apr.CB3_BD,BH" xr:uid="{00000000-0004-0000-0800-00002F1B0000}"/>
    <hyperlink ref="DP44" location="null!714:714" display="[Alacarte CB]_Trà Sữa Sunday Basic_Apr.CB3_BD,BH" xr:uid="{00000000-0004-0000-0800-0000301B0000}"/>
    <hyperlink ref="DQ44" location="null!714:714" display="[Alacarte CB]_Trà Sữa Sunday Basic_Apr.CB3_BD,BH_x000a_[Alacarte CB]_Gà Rán Ngốc Nghếch - 258 Đà Nẵng_Apr_HP" xr:uid="{00000000-0004-0000-0800-0000311B0000}"/>
    <hyperlink ref="DR44" location="null!714:714" display="[Alacarte CB]_Trà Sữa Sunday Basic_Apr.CB3_BD,BH_x000a_[Alacarte CB]_Gà Rán Ngốc Nghếch - 258 Đà Nẵng_Apr_HP" xr:uid="{00000000-0004-0000-0800-0000321B0000}"/>
    <hyperlink ref="DS44" location="null!689:689" display="[Alacarte CB]_Gà Rán Ngốc Nghếch - 258 Đà Nẵng_Apr_HP" xr:uid="{00000000-0004-0000-0800-0000331B0000}"/>
    <hyperlink ref="EB44" location="null!863:863" display="[JBP]_KATINAT Coffee &amp; Tea House_BOGO 5.5 250119_Katinat Saigon Kafe_11 cities" xr:uid="{00000000-0004-0000-0800-0000341B0000}"/>
    <hyperlink ref="EM44" location="null!722:722" display="[SuperVIP]_Gà Rán KFC_16-18/05" xr:uid="{00000000-0004-0000-0800-0000351B0000}"/>
    <hyperlink ref="EN44" location="null!734:734" display="[SJBP]_Gà Rán Popeyes_BOGO May_x000a_241231_Gà Rán Popeyes_9 cities" xr:uid="{00000000-0004-0000-0800-0000361B0000}"/>
    <hyperlink ref="EO44" location="null!736:736" display="[SJBP]_McDonald's_2T2 gà_x000a_250416_McDonald's_5 cities" xr:uid="{00000000-0004-0000-0800-0000371B0000}"/>
    <hyperlink ref="ET44" location="null!754:754" display="[Alacarte CB]_HomeFarm_May_CB9_SJBP_HP, BN" xr:uid="{00000000-0004-0000-0800-0000381B0000}"/>
    <hyperlink ref="FI44" location="null!1020:1020" display="[JBP]_KATINAT Coffee &amp; Tea House_6.6 BOGO 250119_Katinat Saigon Kafe_11 cities" xr:uid="{00000000-0004-0000-0800-0000391B0000}"/>
    <hyperlink ref="GV44" location="null!1274:1274" display="[Alacarte CB]_Trà Sữa San Thai_Jul.CB3_CT_x000a_" xr:uid="{00000000-0004-0000-0800-00003A1B0000}"/>
    <hyperlink ref="GW44" location="null!1274:1274" display="[Alacarte CB]_Trà Sữa San Thai_Jul.CB3_CT_x000a_" xr:uid="{00000000-0004-0000-0800-00003B1B0000}"/>
    <hyperlink ref="GX44" location="null!1274:1274" display="[Alacarte CB]_Trà Sữa San Thai_Jul.CB3_CT" xr:uid="{00000000-0004-0000-0800-00003C1B0000}"/>
    <hyperlink ref="HB44" location="null!1169:1169" display="[SJBP]_Brand_Food_BAU 250424_Lotteria DI_32 cities" xr:uid="{00000000-0004-0000-0800-00003D1B0000}"/>
    <hyperlink ref="HC44" location="null!1274:1274" display="[Alacarte CB]_Trà Sữa San Thai_Jul.CB3_CT_x000a_" xr:uid="{00000000-0004-0000-0800-00003E1B0000}"/>
    <hyperlink ref="HD44" location="null!1274:1274" display="[Alacarte CB]_Trà Sữa San Thai_Jul.CB3_CT_x000a_" xr:uid="{00000000-0004-0000-0800-00003F1B0000}"/>
    <hyperlink ref="HE44" location="null!1274:1274" display="[Alacarte CB]_Trà Sữa San Thai_Jul.CB3_CT_x000a_" xr:uid="{00000000-0004-0000-0800-0000401B0000}"/>
    <hyperlink ref="HO44" r:id="rId833" location="gid=1258946380&amp;range=1433:1433" xr:uid="{00000000-0004-0000-0800-0000411B0000}"/>
    <hyperlink ref="HP44" r:id="rId834" location="gid=1258946380&amp;range=1433:1433" xr:uid="{00000000-0004-0000-0800-0000421B0000}"/>
    <hyperlink ref="HQ44" r:id="rId835" location="gid=1258946380&amp;range=1433:1433" xr:uid="{00000000-0004-0000-0800-0000431B0000}"/>
    <hyperlink ref="HR44" r:id="rId836" location="gid=1258946380&amp;range=1433:1433" xr:uid="{00000000-0004-0000-0800-0000441B0000}"/>
    <hyperlink ref="HS44" r:id="rId837" location="gid=1258946380&amp;range=1433:1433" xr:uid="{00000000-0004-0000-0800-0000451B0000}"/>
    <hyperlink ref="HT44" r:id="rId838" location="gid=1258946380&amp;range=1433:1433" xr:uid="{00000000-0004-0000-0800-0000461B0000}"/>
    <hyperlink ref="HU44" r:id="rId839" location="gid=1258946380&amp;range=1433:1433" xr:uid="{00000000-0004-0000-0800-0000471B0000}"/>
    <hyperlink ref="HV44" location="null!1516:1516" display="[SJBP]_Cơm Thố Anh Nguyễn_Aug 250718_Cơm Thố Anh Nguyễn_11 cities" xr:uid="{00000000-0004-0000-0800-0000481B0000}"/>
    <hyperlink ref="HZ44" r:id="rId840" location="gid=1258946380&amp;range=1433:1433" xr:uid="{00000000-0004-0000-0800-0000491B0000}"/>
    <hyperlink ref="IA44" r:id="rId841" location="gid=1258946380&amp;range=1433:1433" xr:uid="{00000000-0004-0000-0800-00004A1B0000}"/>
    <hyperlink ref="IB44" r:id="rId842" location="gid=1258946380&amp;range=1433:1433" xr:uid="{00000000-0004-0000-0800-00004B1B0000}"/>
    <hyperlink ref="IC44" r:id="rId843" location="gid=1258946380&amp;range=1433:1433" xr:uid="{00000000-0004-0000-0800-00004C1B0000}"/>
    <hyperlink ref="ID44" r:id="rId844" location="gid=1258946380&amp;range=1433:1433" xr:uid="{00000000-0004-0000-0800-00004D1B0000}"/>
    <hyperlink ref="IH44" r:id="rId845" location="gid=1258946380&amp;range=1433:1433" xr:uid="{00000000-0004-0000-0800-00004E1B0000}"/>
    <hyperlink ref="II44" r:id="rId846" location="gid=1258946380&amp;range=1433:1433" xr:uid="{00000000-0004-0000-0800-00004F1B0000}"/>
    <hyperlink ref="IJ44" r:id="rId847" location="gid=1258946380&amp;range=1433:1433" xr:uid="{00000000-0004-0000-0800-0000501B0000}"/>
    <hyperlink ref="IK44" r:id="rId848" location="gid=1258946380&amp;range=1433:1433" xr:uid="{00000000-0004-0000-0800-0000511B0000}"/>
    <hyperlink ref="IL44" r:id="rId849" location="gid=1258946380&amp;range=1433:1433" xr:uid="{00000000-0004-0000-0800-0000521B0000}"/>
    <hyperlink ref="IM44" r:id="rId850" location="gid=1258946380&amp;range=1433:1433" xr:uid="{00000000-0004-0000-0800-0000531B0000}"/>
    <hyperlink ref="IQ44" r:id="rId851" location="gid=1258946380&amp;range=1433:1433" xr:uid="{00000000-0004-0000-0800-0000541B0000}"/>
    <hyperlink ref="IR44" r:id="rId852" location="gid=1258946380&amp;range=1433:1433" xr:uid="{00000000-0004-0000-0800-0000551B0000}"/>
    <hyperlink ref="IS44" r:id="rId853" location="gid=1258946380&amp;range=1433:1433" xr:uid="{00000000-0004-0000-0800-0000561B0000}"/>
    <hyperlink ref="IU44" r:id="rId854" location="gid=1258946380&amp;range=1434:1434" xr:uid="{00000000-0004-0000-0800-0000571B0000}"/>
    <hyperlink ref="IV44" r:id="rId855" location="gid=1258946380&amp;range=1434:1434" xr:uid="{00000000-0004-0000-0800-0000581B0000}"/>
    <hyperlink ref="IW44" r:id="rId856" location="gid=1258946380&amp;range=1434:1434" xr:uid="{00000000-0004-0000-0800-0000591B0000}"/>
    <hyperlink ref="IY44" location="null!1617:1617" display="[Alacarte]_Trà sữa Bingxue_Sep_BN,KH,NĐ,TN" xr:uid="{00000000-0004-0000-0800-00005A1B0000}"/>
    <hyperlink ref="IZ44" location="null!1617:1617" display="[Alacarte]_Trà sữa Bingxue_Sep_BN,KH,NĐ,TN" xr:uid="{00000000-0004-0000-0800-00005B1B0000}"/>
    <hyperlink ref="JA44" location="null!1434:1434" display="[Alacarte]_Trà Sữa Yến MaGui Bình Dương_Sep_BD_x000a_[Alacarte]_Trà sữa Bingxue_Sep_BN,KH,NĐ,TN" xr:uid="{00000000-0004-0000-0800-00005C1B0000}"/>
    <hyperlink ref="JB44" location="null!1434:1434" display="[Alacarte]_Trà Sữa Yến MaGui Bình Dương_Sep_BD_x000a_[Alacarte]_Trà sữa Bingxue_Sep_BN,KH,NĐ,TN" xr:uid="{00000000-0004-0000-0800-00005D1B0000}"/>
    <hyperlink ref="JC44" location="null!119:119" display="[SJBP]__Brand 50% 241231_All OTH 2025_36 cities" xr:uid="{00000000-0004-0000-0800-00005E1B0000}"/>
    <hyperlink ref="JD44" r:id="rId857" location="gid=1258946380&amp;range=1434:1434" xr:uid="{00000000-0004-0000-0800-00005F1B0000}"/>
    <hyperlink ref="JE44" r:id="rId858" location="gid=1258946380&amp;range=1434:1434" xr:uid="{00000000-0004-0000-0800-0000601B0000}"/>
    <hyperlink ref="JF44" r:id="rId859" location="gid=1258946380&amp;range=1434:1434" xr:uid="{00000000-0004-0000-0800-0000611B0000}"/>
    <hyperlink ref="JG44" r:id="rId860" location="gid=1258946380&amp;range=1434:1434" xr:uid="{00000000-0004-0000-0800-0000621B0000}"/>
    <hyperlink ref="JH44" r:id="rId861" location="gid=1258946380&amp;range=1434:1434" xr:uid="{00000000-0004-0000-0800-0000631B0000}"/>
    <hyperlink ref="JI44" r:id="rId862" location="gid=1258946380&amp;range=1434:1434" xr:uid="{00000000-0004-0000-0800-0000641B0000}"/>
    <hyperlink ref="JM44" r:id="rId863" location="gid=1258946380&amp;range=1434:1434" xr:uid="{00000000-0004-0000-0800-0000651B0000}"/>
    <hyperlink ref="JN44" location="null!1434:1434" display="[Alacarte]_Trà Sữa Yến MaGui Bình Dương_Sep_BD_x000a_[Alacarte]_Trà sữa Bingxue_Sep_BN,KH,NĐ,TN" xr:uid="{00000000-0004-0000-0800-0000661B0000}"/>
    <hyperlink ref="JO44" location="null!1434:1434" display="[Alacarte]_Trà Sữa Yến MaGui Bình Dương_Sep_BD_x000a_[Alacarte]_Trà sữa Bingxue_Sep_BN,KH,NĐ,TN" xr:uid="{00000000-0004-0000-0800-0000671B0000}"/>
    <hyperlink ref="JP44" location="null!1434:1434" display="[Alacarte]_Trà Sữa Yến MaGui Bình Dương_Sep_BD_x000a_[Alacarte]_Trà sữa Bingxue_Sep_BN,KH,NĐ,TN" xr:uid="{00000000-0004-0000-0800-0000681B0000}"/>
    <hyperlink ref="JQ44" location="null!1434:1434" display="[Alacarte]_Trà Sữa Yến MaGui Bình Dương_Sep_BD_x000a_[Alacarte]_Trà sữa Bingxue_Sep_BN,KH,NĐ,TN" xr:uid="{00000000-0004-0000-0800-0000691B0000}"/>
    <hyperlink ref="JR44" location="null!1434:1434" display="[Alacarte]_Trà Sữa Yến MaGui Bình Dương_Sep_BD_x000a_[Alacarte]_Trà sữa Bingxue_Sep_BN,KH,NĐ,TN" xr:uid="{00000000-0004-0000-0800-00006A1B0000}"/>
    <hyperlink ref="JS44" location="null!1617:1617" display="[Alacarte]_Trà sữa Bingxue_Sep_BN,KH,NĐ,TN" xr:uid="{00000000-0004-0000-0800-00006B1B0000}"/>
    <hyperlink ref="JT44" location="null!1617:1617" display="[Alacarte]_Trà sữa Bingxue_Sep_BN,KH,NĐ,TN" xr:uid="{00000000-0004-0000-0800-00006C1B0000}"/>
    <hyperlink ref="JU44" location="null!1617:1617" display="[Alacarte]_Trà sữa Bingxue_Sep_BN,KH,NĐ,TN" xr:uid="{00000000-0004-0000-0800-00006D1B0000}"/>
    <hyperlink ref="JV44" location="null!1434:1434" display="[Alacarte]_Trà Sữa Yến MaGui Bình Dương_Sep_BD_x000a_[Alacarte]_Trà sữa Bingxue_Sep_BN,KH,NĐ,TN" xr:uid="{00000000-0004-0000-0800-00006E1B0000}"/>
    <hyperlink ref="JW44" location="null!1434:1434" display="[Alacarte]_Trà Sữa Yến MaGui Bình Dương_Sep_BD_x000a_[Alacarte]_Trà sữa Bingxue_Sep_BN,KH,NĐ,TN" xr:uid="{00000000-0004-0000-0800-00006F1B0000}"/>
    <hyperlink ref="JX44" location="null!1434:1434" display="[Alacarte]_Trà Sữa Yến MaGui Bình Dương_Sep_BD_x000a_[Alacarte]_Trà sữa Bingxue_Sep_BN,KH,NĐ,TN" xr:uid="{00000000-0004-0000-0800-0000701B0000}"/>
    <hyperlink ref="JZ44" r:id="rId864" location="gid=1258946380&amp;range=1434:1434" xr:uid="{00000000-0004-0000-0800-0000711B0000}"/>
    <hyperlink ref="KI44" location="null!119:119" display="[SJBP]__Brand 50% 241231_All OTH 2025_36 cities" xr:uid="{00000000-0004-0000-0800-0000721B0000}"/>
    <hyperlink ref="KN44" location="null!1860:1860" display="[Alacarte]_Trà sữa Bingxue_Oct.15_BN,KH,NĐ,TN" xr:uid="{00000000-0004-0000-0800-0000731B0000}"/>
    <hyperlink ref="KO44" location="null!1860:1860" display="[Alacarte]_Trà sữa Bingxue_Oct.15_BN,KH,NĐ,TN" xr:uid="{00000000-0004-0000-0800-0000741B0000}"/>
    <hyperlink ref="KP44" location="null!1860:1860" display="[Alacarte]_Trà sữa Bingxue_Oct.15_BN,KH,NĐ,TN" xr:uid="{00000000-0004-0000-0800-0000751B0000}"/>
    <hyperlink ref="KQ44" location="null!1860:1860" display="[Alacarte]_Trà sữa Bingxue_Oct.15_BN,KH,NĐ,TN" xr:uid="{00000000-0004-0000-0800-0000761B0000}"/>
    <hyperlink ref="KR44" location="null!1860:1860" display="[Alacarte]_Trà sữa Bingxue_Oct.15_BN,KH,NĐ,TN" xr:uid="{00000000-0004-0000-0800-0000771B0000}"/>
    <hyperlink ref="KT44" location="null!1860:1860" display="[Alacarte]_Trà sữa Bingxue_Oct.15_BN,KH,NĐ,TN" xr:uid="{00000000-0004-0000-0800-0000781B0000}"/>
    <hyperlink ref="KU44" location="null!1860:1860" display="[Alacarte]_Trà sữa Bingxue_Oct.15_BN,KH,NĐ,TN" xr:uid="{00000000-0004-0000-0800-0000791B0000}"/>
    <hyperlink ref="KV44" location="null!1860:1860" display="[Alacarte]_Trà sữa Bingxue_Oct.15_BN,KH,NĐ,TN" xr:uid="{00000000-0004-0000-0800-00007A1B0000}"/>
    <hyperlink ref="KW44" location="null!1860:1860" display="[Alacarte]_Trà sữa Bingxue_Oct.15_BN,KH,NĐ,TN" xr:uid="{00000000-0004-0000-0800-00007B1B0000}"/>
    <hyperlink ref="KX44" location="null!1860:1860" display="[Alacarte]_Trà sữa Bingxue_Oct.15_BN,KH,NĐ,TN" xr:uid="{00000000-0004-0000-0800-00007C1B0000}"/>
    <hyperlink ref="KY44" location="null!1860:1860" display="[Alacarte]_Trà sữa Bingxue_Oct.15_BN,KH,NĐ,TN" xr:uid="{00000000-0004-0000-0800-00007D1B0000}"/>
    <hyperlink ref="KZ44" location="null!1860:1860" display="[Alacarte]_Trà sữa Bingxue_Oct.15_BN,KH,NĐ,TN" xr:uid="{00000000-0004-0000-0800-00007E1B0000}"/>
    <hyperlink ref="LA44" location="null!1860:1860" display="[Alacarte]_Trà sữa Bingxue_Oct.15_BN,KH,NĐ,TN" xr:uid="{00000000-0004-0000-0800-00007F1B0000}"/>
    <hyperlink ref="LB44" location="null!1860:1860" display="[Alacarte]_Trà sữa Bingxue_Oct.15_BN,KH,NĐ,TN" xr:uid="{00000000-0004-0000-0800-0000801B0000}"/>
    <hyperlink ref="LC44" location="null!1860:1860" display="[Alacarte]_Trà sữa Bingxue_Oct.15_BN,KH,NĐ,TN" xr:uid="{00000000-0004-0000-0800-0000811B0000}"/>
    <hyperlink ref="LR44" location="null!2087:2087" display="[Alacarte]_Trà sữa Bingxue_Nov.13_BN,KH,NĐ,TN" xr:uid="{00000000-0004-0000-0800-0000821B0000}"/>
    <hyperlink ref="LS44" location="null!2087:2087" display="[Alacarte]_Trà sữa Bingxue_Nov.13_BN,KH,NĐ,TN" xr:uid="{00000000-0004-0000-0800-0000831B0000}"/>
    <hyperlink ref="LT44" location="null!2087:2087" display="[Alacarte]_Trà sữa Bingxue_Nov.13_BN,KH,NĐ,TN" xr:uid="{00000000-0004-0000-0800-0000841B0000}"/>
    <hyperlink ref="LU44" location="null!2087:2087" display="[Alacarte]_Trà sữa Bingxue_Nov.13_BN,KH,NĐ,TN" xr:uid="{00000000-0004-0000-0800-0000851B0000}"/>
    <hyperlink ref="LV44" location="null!2087:2087" display="[Alacarte]_Trà sữa Bingxue_Nov.13_BN,KH,NĐ,TN" xr:uid="{00000000-0004-0000-0800-0000861B0000}"/>
    <hyperlink ref="LW44" location="null!2087:2087" display="[Alacarte]_Trà sữa Bingxue_Nov.13_BN,KH,NĐ,TN" xr:uid="{00000000-0004-0000-0800-0000871B0000}"/>
    <hyperlink ref="LX44" location="null!2087:2087" display="[Alacarte]_Trà sữa Bingxue_Nov.13_BN,KH,NĐ,TN" xr:uid="{00000000-0004-0000-0800-0000881B0000}"/>
    <hyperlink ref="LY44" location="null!2087:2087" display="[Alacarte]_Trà sữa Bingxue_Nov.13_BN,KH,NĐ,TN" xr:uid="{00000000-0004-0000-0800-0000891B0000}"/>
    <hyperlink ref="LZ44" location="null!2087:2087" display="[Alacarte]_Trà sữa Bingxue_Nov.13_BN,KH,NĐ,TN" xr:uid="{00000000-0004-0000-0800-00008A1B0000}"/>
    <hyperlink ref="MA44" location="null!2087:2087" display="[Alacarte]_Trà sữa Bingxue_Nov.13_BN,KH,NĐ,TN" xr:uid="{00000000-0004-0000-0800-00008B1B0000}"/>
    <hyperlink ref="MB44" location="null!2087:2087" display="[Alacarte]_Trà sữa Bingxue_Nov.13_BN,KH,NĐ,TN" xr:uid="{00000000-0004-0000-0800-00008C1B0000}"/>
    <hyperlink ref="MC44" location="null!2087:2087" display="[Alacarte]_Trà sữa Bingxue_Nov.13_BN,KH,NĐ,TN" xr:uid="{00000000-0004-0000-0800-00008D1B0000}"/>
    <hyperlink ref="MD44" location="null!2087:2087" display="[Alacarte]_Trà sữa Bingxue_Nov.13_BN,KH,NĐ,TN" xr:uid="{00000000-0004-0000-0800-00008E1B0000}"/>
    <hyperlink ref="ME44" location="null!2087:2087" display="[Alacarte]_Trà sữa Bingxue_Nov.13_BN,KH,NĐ,TN" xr:uid="{00000000-0004-0000-0800-00008F1B0000}"/>
    <hyperlink ref="MF44" location="null!2087:2087" display="[Alacarte]_Trà sữa Bingxue_Nov.13_BN,KH,NĐ,TN" xr:uid="{00000000-0004-0000-0800-0000901B0000}"/>
    <hyperlink ref="MH44" location="null!1926:1926" display="[VIP]_NutiFood Ngôi Nhà Dinh Dưỡng_Nov_Compensation_x000a_(Bình Dương, Vũng tàu, Đồng Nai)" xr:uid="{00000000-0004-0000-0800-0000911B0000}"/>
    <hyperlink ref="MV44" location="null!2166:2166" display="[VIP]_KATINAT Coffee &amp; Tea House_BOGO 4, 12.12" xr:uid="{00000000-0004-0000-0800-0000921B0000}"/>
    <hyperlink ref="MW44" location="null!2249:2249" display="[Alacarte]_Trà sữa Bingxue_Dec_BN,KH,NĐ,TN" xr:uid="{00000000-0004-0000-0800-0000931B0000}"/>
    <hyperlink ref="MX44" location="null!2249:2249" display="[Alacarte]_Trà sữa Bingxue_Dec_BN,KH,NĐ,TN" xr:uid="{00000000-0004-0000-0800-0000941B0000}"/>
    <hyperlink ref="MY44" location="null!2249:2249" display="[Alacarte]_Trà sữa Bingxue_Dec_BN,KH,NĐ,TN" xr:uid="{00000000-0004-0000-0800-0000951B0000}"/>
    <hyperlink ref="MZ44" location="null!2249:2249" display="[Alacarte]_Trà sữa Bingxue_Dec_BN,KH,NĐ,TN" xr:uid="{00000000-0004-0000-0800-0000961B0000}"/>
    <hyperlink ref="NA44" location="null!2249:2249" display="[Alacarte]_Trà sữa Bingxue_Dec_BN,KH,NĐ,TN" xr:uid="{00000000-0004-0000-0800-0000971B0000}"/>
    <hyperlink ref="NB44" location="null!2249:2249" display="[Alacarte]_Trà sữa Bingxue_Dec_BN,KH,NĐ,TN" xr:uid="{00000000-0004-0000-0800-0000981B0000}"/>
    <hyperlink ref="NC44" location="null!2249:2249" display="[Alacarte]_Trà sữa Bingxue_Dec_BN,KH,NĐ,TN" xr:uid="{00000000-0004-0000-0800-0000991B0000}"/>
    <hyperlink ref="ND44" location="null!2249:2249" display="[Alacarte]_Trà sữa Bingxue_Dec_BN,KH,NĐ,TN" xr:uid="{00000000-0004-0000-0800-00009A1B0000}"/>
    <hyperlink ref="NE44" location="null!2249:2249" display="[Alacarte]_Trà sữa Bingxue_Dec_BN,KH,NĐ,TN" xr:uid="{00000000-0004-0000-0800-00009B1B0000}"/>
    <hyperlink ref="NF44" location="null!2249:2249" display="[Alacarte]_Trà sữa Bingxue_Dec_BN,KH,NĐ,TN" xr:uid="{00000000-0004-0000-0800-00009C1B0000}"/>
    <hyperlink ref="NG44" location="null!2249:2249" display="[Alacarte]_Trà sữa Bingxue_Dec_BN,KH,NĐ,TN" xr:uid="{00000000-0004-0000-0800-00009D1B0000}"/>
    <hyperlink ref="NH44" location="null!2249:2249" display="[Alacarte]_Trà sữa Bingxue_Dec_BN,KH,NĐ,TN" xr:uid="{00000000-0004-0000-0800-00009E1B0000}"/>
    <hyperlink ref="NI44" location="null!2249:2249" display="[Alacarte]_Trà sữa Bingxue_Dec_BN,KH,NĐ,TN" xr:uid="{00000000-0004-0000-0800-00009F1B0000}"/>
    <hyperlink ref="NJ44" location="null!2249:2249" display="[Alacarte]_Trà sữa Bingxue_Dec_BN,KH,NĐ,TN" xr:uid="{00000000-0004-0000-0800-0000A01B0000}"/>
    <hyperlink ref="NK44" location="null!2249:2249" display="[Alacarte]_Trà sữa Bingxue_Dec_BN,KH,NĐ,TN" xr:uid="{00000000-0004-0000-0800-0000A11B0000}"/>
    <hyperlink ref="D45" location="null!102:102" display="[SJBP]_Gà Rán Popeyes_BOGO_x000a_241231_Gà Rán Popeyes_9 cities" xr:uid="{00000000-0004-0000-0800-0000A21B0000}"/>
    <hyperlink ref="E45" location="null!102:102" display="[SJBP]_Gà Rán Popeyes_BOGO_x000a_241231_Gà Rán Popeyes_9 cities" xr:uid="{00000000-0004-0000-0800-0000A31B0000}"/>
    <hyperlink ref="F45" location="null!G118" display="[VIP]_Trà Sữa May Cha_3-5.1 BD,DN,AG,KG,MT,LA" xr:uid="{00000000-0004-0000-0800-0000A41B0000}"/>
    <hyperlink ref="G45" location="null!G118" display="[VIP]_Trà Sữa May Cha_3-5.1 BD,DN,AG,KG,MT,LA" xr:uid="{00000000-0004-0000-0800-0000A51B0000}"/>
    <hyperlink ref="H45" location="null!G118" display="[VIP]_Trà Sữa May Cha_3-5.1 BD,DN,AG,KG,MT,LA" xr:uid="{00000000-0004-0000-0800-0000A61B0000}"/>
    <hyperlink ref="M45" location="null!50:50" display="[SJBP]_The Coffee House_WC 241231_The Coffee House_7 cities" xr:uid="{00000000-0004-0000-0800-0000A71B0000}"/>
    <hyperlink ref="P45" location="null!43:43" display="[VIP]_Gà Rán Texas Chicken_13-16/01_x000a_250102_Gà Rán Texas Chicken_6 cities" xr:uid="{00000000-0004-0000-0800-0000A81B0000}"/>
    <hyperlink ref="Q45" location="null!43:43" display="[VIP]_Gà Rán Texas Chicken_13-16/01_x000a_250102_Gà Rán Texas Chicken_6 cities" xr:uid="{00000000-0004-0000-0800-0000A91B0000}"/>
    <hyperlink ref="R45" location="null!43:43" display="[VIP]_Gà Rán Texas Chicken_13-16/01_x000a_250102_Gà Rán Texas Chicken_6 cities" xr:uid="{00000000-0004-0000-0800-0000AA1B0000}"/>
    <hyperlink ref="S45" location="null!43:43" display="[VIP]_Gà Rán Texas Chicken_13-16/01_x000a_250102_Gà Rán Texas Chicken_6 cities" xr:uid="{00000000-0004-0000-0800-0000AB1B0000}"/>
    <hyperlink ref="W45" location="null!36:36" display="[SuperVIP]_Gà Rán KFC_20-22/01_x000a_241231_Gà Rán KFC_25 cities" xr:uid="{00000000-0004-0000-0800-0000AC1B0000}"/>
    <hyperlink ref="X45" location="null!36:36" display="[SuperVIP]_Gà Rán KFC_20-22/01_x000a_241231_Gà Rán KFC_25 cities" xr:uid="{00000000-0004-0000-0800-0000AD1B0000}"/>
    <hyperlink ref="Y45" location="null!36:36" display="[SuperVIP]_Gà Rán KFC_20-22/01_x000a_241231_Gà Rán KFC_25 cities" xr:uid="{00000000-0004-0000-0800-0000AE1B0000}"/>
    <hyperlink ref="Z45" location="null!219:219" display="[Alacarte]_Cơm Thố Anh Nguyễn_Thank you Drivers 2024_NA, HP, QNinh, KH, BMT, BH, DL, HD, TH" xr:uid="{00000000-0004-0000-0800-0000AF1B0000}"/>
    <hyperlink ref="AB45" location="null!102:102" display="[SJBP]_Gà Rán Popeyes_BOGO_x000a_241231_Gà Rán Popeyes_9 cities" xr:uid="{00000000-0004-0000-0800-0000B01B0000}"/>
    <hyperlink ref="AC45" location="null!102:102" display="[SJBP]_Gà Rán Popeyes_BOGO_x000a_241231_Gà Rán Popeyes_9 cities" xr:uid="{00000000-0004-0000-0800-0000B11B0000}"/>
    <hyperlink ref="AP45" location="null!180:180" display="[VIP]_Pizza Hut_07-09/02_x000a_241231_Pizza Hut_20 cities" xr:uid="{00000000-0004-0000-0800-0000B21B0000}"/>
    <hyperlink ref="AQ45" location="null!180:180" display="[VIP]_Pizza Hut_07-09/02_x000a_241231_Pizza Hut_20 cities" xr:uid="{00000000-0004-0000-0800-0000B31B0000}"/>
    <hyperlink ref="AS45" location="null!176:176" display="[VIP]_Gà Rán Texas Chicken_10-13/02 250102_Gà Rán Texas Chicken_6 cities" xr:uid="{00000000-0004-0000-0800-0000B41B0000}"/>
    <hyperlink ref="AT45" location="null!176:176" display="[VIP]_Gà Rán Texas Chicken_10-13/02 250102_Gà Rán Texas Chicken_6 cities" xr:uid="{00000000-0004-0000-0800-0000B51B0000}"/>
    <hyperlink ref="AU45" location="null!176:176" display="[VIP]_Gà Rán Texas Chicken_10-13/02 250102_Gà Rán Texas Chicken_6 cities" xr:uid="{00000000-0004-0000-0800-0000B61B0000}"/>
    <hyperlink ref="AV45" location="null!176:176" display="[VIP]_Gà Rán Texas Chicken_10-13/02 250102_Gà Rán Texas Chicken_6 cities" xr:uid="{00000000-0004-0000-0800-0000B71B0000}"/>
    <hyperlink ref="AW45" location="null!G203" display="[VIP]_Tocotoco_Feb CT" xr:uid="{00000000-0004-0000-0800-0000B81B0000}"/>
    <hyperlink ref="AX45" location="null!173:173" display="[SuperVIP]_Gà Rán Popeyes_13-16/02_x000a_241231_Gà Rán Popeyes_9 cities" xr:uid="{00000000-0004-0000-0800-0000B91B0000}"/>
    <hyperlink ref="AY45" location="null!173:173" display="[SuperVIP]_Gà Rán Popeyes_13-16/02_x000a_241231_Gà Rán Popeyes_9 cities" xr:uid="{00000000-0004-0000-0800-0000BA1B0000}"/>
    <hyperlink ref="BA45" location="null!181:181" display="[VIP]_Lotteria_17-20/02_x000a_ 241231_Lotteria DI_27 cities" xr:uid="{00000000-0004-0000-0800-0000BB1B0000}"/>
    <hyperlink ref="BB45" location="null!200:200" display="[Alacarte]_KOMBO - Cơm Niêu Singapore_Thank you Drivers 2024_HUE, TN, BH" xr:uid="{00000000-0004-0000-0800-0000BC1B0000}"/>
    <hyperlink ref="BC45" r:id="rId865" location="gid=1258946380&amp;range=381:381" xr:uid="{00000000-0004-0000-0800-0000BD1B0000}"/>
    <hyperlink ref="BD45" location="null!G203" display="[VIP]_Tocotoco_Feb CT" xr:uid="{00000000-0004-0000-0800-0000BE1B0000}"/>
    <hyperlink ref="BE45" location="null!G203" display="[VIP]_Tocotoco_Feb CT" xr:uid="{00000000-0004-0000-0800-0000BF1B0000}"/>
    <hyperlink ref="BF45" location="null!G203" display="[VIP]_Tocotoco_Feb CT" xr:uid="{00000000-0004-0000-0800-0000C01B0000}"/>
    <hyperlink ref="BG45" location="null!G205" display="[VIP]_Gong Cha_Feb 20240506_Gong Cha_3 cities" xr:uid="{00000000-0004-0000-0800-0000C11B0000}"/>
    <hyperlink ref="BH45" location="null!G205" display="[VIP]_Gong Cha_Feb 20240506_Gong Cha_3 cities" xr:uid="{00000000-0004-0000-0800-0000C21B0000}"/>
    <hyperlink ref="BI45" location="null!G205" display="[VIP]_Gong Cha_Feb 20240506_Gong Cha_3 cities" xr:uid="{00000000-0004-0000-0800-0000C31B0000}"/>
    <hyperlink ref="BJ45" location="null!172:172" display="[SuperVIP]_Gà Rán KFC_26-28/02_x000a_241231_Gà Rán KFC_25 cities" xr:uid="{00000000-0004-0000-0800-0000C41B0000}"/>
    <hyperlink ref="BK45" location="null!172:172" display="[SuperVIP]_Gà Rán KFC_26-28/02_x000a_241231_Gà Rán KFC_25 cities" xr:uid="{00000000-0004-0000-0800-0000C51B0000}"/>
    <hyperlink ref="BM45" location="null!267:267" display="[SuperVIP]_Gà Rán KFC_01-03/03_x000a_241231_Gà Rán KFC_25 cities" xr:uid="{00000000-0004-0000-0800-0000C61B0000}"/>
    <hyperlink ref="BN45" location="null!267:267" display="[SuperVIP]_Gà Rán KFC_01-03/03_x000a_241231_Gà Rán KFC_25 cities" xr:uid="{00000000-0004-0000-0800-0000C71B0000}"/>
    <hyperlink ref="BO45" location="null!362:362" display="[SJBP]_The Coffee House_3.3 241231_The Coffee House_7 cities" xr:uid="{00000000-0004-0000-0800-0000C81B0000}"/>
    <hyperlink ref="BR45" location="null!275:275" display="[VIP]_Cơm Thố Anh Nguyễn_05-09/03_x000a_241231_Cơm Thố Anh Nguyễn_10 cities" xr:uid="{00000000-0004-0000-0800-0000C91B0000}"/>
    <hyperlink ref="BS45" location="null!275:275" display="[VIP]_Cơm Thố Anh Nguyễn_05-09/03_x000a_241231_Cơm Thố Anh Nguyễn_10 cities" xr:uid="{00000000-0004-0000-0800-0000CA1B0000}"/>
    <hyperlink ref="BT45" location="null!270:270" display="[SuperVIP]_Pizza Hut_07-09/03 241231_Pizza Hut_20 cities" xr:uid="{00000000-0004-0000-0800-0000CB1B0000}"/>
    <hyperlink ref="BU45" location="null!270:270" display="[SuperVIP]_Pizza Hut_07-09/03 241231_Pizza Hut_20 cities" xr:uid="{00000000-0004-0000-0800-0000CC1B0000}"/>
    <hyperlink ref="BX45" location="null!306:306" display="[SJBP]_The Coffee House_WC 241231_The Coffee House_7 cities" xr:uid="{00000000-0004-0000-0800-0000CD1B0000}"/>
    <hyperlink ref="BY45" location="null!278:278" display="[SuperVIP]_McDonald's_13-16/03_x000a_240722_McDonald's_4 cities" xr:uid="{00000000-0004-0000-0800-0000CE1B0000}"/>
    <hyperlink ref="BZ45" location="null!274:274" display="[VIP]_Domino's Pizza_14-16/03  250116_Domino pizza_11 cities" xr:uid="{00000000-0004-0000-0800-0000CF1B0000}"/>
    <hyperlink ref="CA45" location="null!278:278" display="[SuperVIP]_McDonald's_13-16/03_x000a_240722_McDonald's_4 cities" xr:uid="{00000000-0004-0000-0800-0000D01B0000}"/>
    <hyperlink ref="CB45" location="null!274:274" display="[VIP]_Domino's Pizza_14-16/03  250116_Domino pizza_11 cities" xr:uid="{00000000-0004-0000-0800-0000D11B0000}"/>
    <hyperlink ref="CD45" location="null!421:421" display="[JBP]_KATINAT Coffee &amp; Tea House_3 mónBAU 250119_Katinat Saigon Kafe_11 cities" xr:uid="{00000000-0004-0000-0800-0000D21B0000}"/>
    <hyperlink ref="CG45" location="null!268:268" display="[SuperVIP]_Gà Rán KFC_21-23/03_x000a_241231_Gà Rán KFC_25 cities" xr:uid="{00000000-0004-0000-0800-0000D31B0000}"/>
    <hyperlink ref="CH45" location="null!268:268" display="[SuperVIP]_Gà Rán KFC_21-23/03_x000a_241231_Gà Rán KFC_25 cities" xr:uid="{00000000-0004-0000-0800-0000D41B0000}"/>
    <hyperlink ref="CI45" location="null!268:268" display="[SuperVIP]_Gà Rán KFC_21-23/03_x000a_241231_Gà Rán KFC_25 cities" xr:uid="{00000000-0004-0000-0800-0000D51B0000}"/>
    <hyperlink ref="CN45" location="null!271:271" display="[VIP]_Lotteria_27-30/03 241231_Lotteria DI_27 cities" xr:uid="{00000000-0004-0000-0800-0000D61B0000}"/>
    <hyperlink ref="CO45" location="null!G350" display="[VIP]_Trà Sữa May Cha_28-30.3 250102_Trà Sữa May Cha_7 cities" xr:uid="{00000000-0004-0000-0800-0000D71B0000}"/>
    <hyperlink ref="CP45" location="null!271:271" display="[VIP]_Lotteria_27-30/03 241231_Lotteria DI_27 cities" xr:uid="{00000000-0004-0000-0800-0000D81B0000}"/>
    <hyperlink ref="CS45" location="null!114:114" display="[SJBP]_Gà Rán KFC_BAU_x000a_241231_Gà Rán KFC_25 cities" xr:uid="{00000000-0004-0000-0800-0000D91B0000}"/>
    <hyperlink ref="CT45" location="null!114:114" display="[SJBP]_Gà Rán KFC_BAU_x000a_241231_Gà Rán KFC_25 cities" xr:uid="{00000000-0004-0000-0800-0000DA1B0000}"/>
    <hyperlink ref="CV45" location="null!659:659" display="[SJBP]_Highlands Coffee_BAU Apr 241231_Highlands Coffee_36 cities" xr:uid="{00000000-0004-0000-0800-0000DB1B0000}"/>
    <hyperlink ref="CW45" location="null!465:465" display="[SuperVIP]_Gà Rán KFC_03-06/04_x000a_241231_Gà Rán KFC_25 cities" xr:uid="{00000000-0004-0000-0800-0000DC1B0000}"/>
    <hyperlink ref="CX45" location="null!465:465" display="[SuperVIP]_Gà Rán KFC_03-06/04_x000a_241231_Gà Rán KFC_25 cities" xr:uid="{00000000-0004-0000-0800-0000DD1B0000}"/>
    <hyperlink ref="DA45" location="null!643:643" display="[JBP]_KATINAT Coffee &amp; Tea House_BAU 1K 250119_Katinat Saigon Kafe_11 cities" xr:uid="{00000000-0004-0000-0800-0000DE1B0000}"/>
    <hyperlink ref="DB45" location="null!467:467" display="[SuperVIP]_Gà Rán Popeyes_10-13/04_x000a_241231_Gà Rán Popeyes_9 cities" xr:uid="{00000000-0004-0000-0800-0000DF1B0000}"/>
    <hyperlink ref="DC45" location="null!470:470" display="[VIP]_Cơm Thố Anh Nguyễn_09-13/04_x000a_250803_Cơm Thố Anh Nguyễn_12 cities" xr:uid="{00000000-0004-0000-0800-0000E01B0000}"/>
    <hyperlink ref="DD45" location="null!467:467" display="[SuperVIP]_Gà Rán Popeyes_10-13/04_x000a_241231_Gà Rán Popeyes_9 cities" xr:uid="{00000000-0004-0000-0800-0000E11B0000}"/>
    <hyperlink ref="DE45" location="null!470:470" display="[VIP]_Cơm Thố Anh Nguyễn_09-13/04_x000a_250803_Cơm Thố Anh Nguyễn_12 cities" xr:uid="{00000000-0004-0000-0800-0000E21B0000}"/>
    <hyperlink ref="DG45" location="null!G524" display="[SuperVIP]_Phê La_14-18Apr  HP,VT,HA,DL,DN" xr:uid="{00000000-0004-0000-0800-0000E31B0000}"/>
    <hyperlink ref="DH45" location="null!G524" display="[SuperVIP]_Phê La_14-18Apr  HP,VT,HA,DL,DN" xr:uid="{00000000-0004-0000-0800-0000E41B0000}"/>
    <hyperlink ref="DJ45" location="null!475:475" display="[VIP]_Gà Rán Popeyes_18-20/04_x000a_241231_Gà Rán Popeyes_9 cities" xr:uid="{00000000-0004-0000-0800-0000E51B0000}"/>
    <hyperlink ref="DK45" location="null!472:472" display="[VIP]_Pizza Hut_18-20/04_x000a_241231_Pizza Hut_20 cities" xr:uid="{00000000-0004-0000-0800-0000E61B0000}"/>
    <hyperlink ref="DL45" location="null!475:475" display="[VIP]_Gà Rán Popeyes_18-20/04_x000a_241231_Gà Rán Popeyes_9 cities" xr:uid="{00000000-0004-0000-0800-0000E71B0000}"/>
    <hyperlink ref="DN45" location="null!633:633" display="[SJBP]_Gà Rán KFC_129k_x000a_241231_Gà Rán KFC_25 cities" xr:uid="{00000000-0004-0000-0800-0000E81B0000}"/>
    <hyperlink ref="DO45" location="null!633:633" display="[SJBP]_Gà Rán KFC_129k_x000a_241231_Gà Rán KFC_25 cities" xr:uid="{00000000-0004-0000-0800-0000E91B0000}"/>
    <hyperlink ref="DP45" location="null!633:633" display="[SJBP]_Gà Rán KFC_129k_x000a_241231_Gà Rán KFC_25 cities" xr:uid="{00000000-0004-0000-0800-0000EA1B0000}"/>
    <hyperlink ref="DQ45" location="null!466:466" display="[SuperVIP]_McDonald's_25-27/04" xr:uid="{00000000-0004-0000-0800-0000EB1B0000}"/>
    <hyperlink ref="DR45" location="null!466:466" display="[SuperVIP]_McDonald's_25-27/04" xr:uid="{00000000-0004-0000-0800-0000EC1B0000}"/>
    <hyperlink ref="DS45" location="null!466:466" display="[SuperVIP]_McDonald's_25-27/04" xr:uid="{00000000-0004-0000-0800-0000ED1B0000}"/>
    <hyperlink ref="DT45" location="null!476:476" display="[SuperVIP]_Lotteria DI_28-30/04" xr:uid="{00000000-0004-0000-0800-0000EE1B0000}"/>
    <hyperlink ref="DU45" location="null!476:476" display="[SuperVIP]_Lotteria DI_28-30/04" xr:uid="{00000000-0004-0000-0800-0000EF1B0000}"/>
    <hyperlink ref="DV45" location="null!468:468" display="[SuperVIP]_Pizza Hut_28-30/04_x000a_241231_Pizza Hut_20 cities" xr:uid="{00000000-0004-0000-0800-0000F01B0000}"/>
    <hyperlink ref="DX45" location="null!730:730" display="[VIP]_Cơm Thố Anh Nguyễn_01-05/05_x000a_250803_Cơm Thố Anh Nguyễn_12 cities" xr:uid="{00000000-0004-0000-0800-0000F11B0000}"/>
    <hyperlink ref="DY45" location="null!732:732" display="[VIP]_Domino's Pizza_02-04/05_x000a_ 250116_Domino pizza_11 cities" xr:uid="{00000000-0004-0000-0800-0000F21B0000}"/>
    <hyperlink ref="DZ45" location="null!736:736" display="[SJBP]_McDonald's_2T2 gà_x000a_250416_McDonald's_5 cities" xr:uid="{00000000-0004-0000-0800-0000F31B0000}"/>
    <hyperlink ref="EA45" location="null!736:736" display="[SJBP]_McDonald's_2T2 gà_x000a_250416_McDonald's_5 cities" xr:uid="{00000000-0004-0000-0800-0000F41B0000}"/>
    <hyperlink ref="EB45" location="null!729:729" display="[VIP]_Gà Rán Texas Chicken_05-08/05_x000a_250102_Gà Rán Texas Chicken_6 cities" xr:uid="{00000000-0004-0000-0800-0000F51B0000}"/>
    <hyperlink ref="EC45" location="null!119:119" display="[SJBP]__Brand 50% 241231_All OTH 2025_36 cities" xr:uid="{00000000-0004-0000-0800-0000F61B0000}"/>
    <hyperlink ref="ED45" location="null!749:749" display="[SJBP]_Brand_Food_01-31/05_x000a_250424_Lotteria DI_32 cities" xr:uid="{00000000-0004-0000-0800-0000F71B0000}"/>
    <hyperlink ref="EE45" location="null!119:119" display="[SJBP]__Brand 50% 241231_All OTH 2025_36 cities" xr:uid="{00000000-0004-0000-0800-0000F81B0000}"/>
    <hyperlink ref="EF45" location="null!119:119" display="[SJBP]__Brand 50%  T2+T3" xr:uid="{00000000-0004-0000-0800-0000F91B0000}"/>
    <hyperlink ref="EG45" location="null!728:728" display="[VIP]_Pizza Hut_09-11/05" xr:uid="{00000000-0004-0000-0800-0000FA1B0000}"/>
    <hyperlink ref="EH45" location="null!728:728" display="[VIP]_Pizza Hut_09-11/05" xr:uid="{00000000-0004-0000-0800-0000FB1B0000}"/>
    <hyperlink ref="EI45" location="null!749:749" display="[SJBP]_Brand_Food_01-31/05_x000a_250424_Lotteria DI_32 cities" xr:uid="{00000000-0004-0000-0800-0000FC1B0000}"/>
    <hyperlink ref="EJ45" location="null!727:727" display="[SuperVIP]_Lotteria_12-15/05_x000a_241231_Lotteria DI_27 cities" xr:uid="{00000000-0004-0000-0800-0000FD1B0000}"/>
    <hyperlink ref="EK45" location="null!749:749" display="[SJBP]_Brand_Food_01-31/05_x000a_250424_Lotteria DI_32 cities" xr:uid="{00000000-0004-0000-0800-0000FE1B0000}"/>
    <hyperlink ref="EL45" location="null!727:727" display="[SuperVIP]_Lotteria_12-15/05_x000a_250424_Lotteria DI_32 cities" xr:uid="{00000000-0004-0000-0800-0000FF1B0000}"/>
    <hyperlink ref="EM45" location="null!734:734" display="[SJBP]_Gà Rán Popeyes_BOGO May_x000a_241231_Gà Rán Popeyes_9 cities" xr:uid="{00000000-0004-0000-0800-0000001C0000}"/>
    <hyperlink ref="EN45" location="null!725:725" display="[SuperVIP]_Pizza Hut_16-18/05" xr:uid="{00000000-0004-0000-0800-0000011C0000}"/>
    <hyperlink ref="EO45" location="null!725:725" display="[SuperVIP]_Pizza Hut_16-18/05" xr:uid="{00000000-0004-0000-0800-0000021C0000}"/>
    <hyperlink ref="EP45" location="null!749:749" display="[SJBP]_Brand_Food_01-31/05_x000a_250424_Lotteria DI_32 cities" xr:uid="{00000000-0004-0000-0800-0000031C0000}"/>
    <hyperlink ref="EQ45" location="null!749:749" display="[SJBP]_Brand_Food_01-31/05_x000a_250424_Lotteria DI_32 cities" xr:uid="{00000000-0004-0000-0800-0000041C0000}"/>
    <hyperlink ref="ER45" location="null!749:749" display="[SJBP]_Brand_Food_01-31/05_x000a_250424_Lotteria DI_32 cities" xr:uid="{00000000-0004-0000-0800-0000051C0000}"/>
    <hyperlink ref="ES45" location="null!726:726" display="[SuperVIP]_McDonald's_22-25/05" xr:uid="{00000000-0004-0000-0800-0000061C0000}"/>
    <hyperlink ref="ET45" location="null!G707" display="[VIP]_Trà Sữa May Cha_May  250102_Trà Sữa May Cha_7 cities" xr:uid="{00000000-0004-0000-0800-0000071C0000}"/>
    <hyperlink ref="EU45" location="null!G707" display="[VIP]_Trà Sữa May Cha_May  250102_Trà Sữa May Cha_7 cities" xr:uid="{00000000-0004-0000-0800-0000081C0000}"/>
    <hyperlink ref="EV45" location="null!G707" display="[VIP]_Trà Sữa May Cha_May  250102_Trà Sữa May Cha_7 cities" xr:uid="{00000000-0004-0000-0800-0000091C0000}"/>
    <hyperlink ref="EW45" location="null!737:737" display="[SJBP]_McDonald's_BAU 99k_x000a_250416_McDonald's_5 cities" xr:uid="{00000000-0004-0000-0800-00000A1C0000}"/>
    <hyperlink ref="EX45" location="null!737:737" display="[SJBP]_McDonald's_BAU 99k_x000a_250416_McDonald's_5 cities" xr:uid="{00000000-0004-0000-0800-00000B1C0000}"/>
    <hyperlink ref="EY45" location="null!749:749" display="[SJBP]_Brand_Food_01-31/05_x000a_250424_Lotteria DI_32 cities" xr:uid="{00000000-0004-0000-0800-00000C1C0000}"/>
    <hyperlink ref="EZ45" location="null!724:724" display="[SuperVIP]_McDonald's_29/05 -01/06 250416_McDonald's_5 cities" xr:uid="{00000000-0004-0000-0800-00000D1C0000}"/>
    <hyperlink ref="FA45" location="null!724:724" display="[SuperVIP]_McDonald's_29/05 -01/06 250416_McDonald's_5 cities" xr:uid="{00000000-0004-0000-0800-00000E1C0000}"/>
    <hyperlink ref="FB45" location="null!901:901" display="[SJBP]_Lotteria_Weekend_x000a_250424_Lotteria DI_32 cities" xr:uid="{00000000-0004-0000-0800-00000F1C0000}"/>
    <hyperlink ref="FD45" location="null!877:877" display="[SuperVIP]_Gà Rán KFC_01-04/06_x000a_241231_Gà Rán KFC_25 cities" xr:uid="{00000000-0004-0000-0800-0000101C0000}"/>
    <hyperlink ref="FE45" location="null!877:877" display="[SuperVIP]_Gà Rán KFC_01-04/06_x000a_241231_Gà Rán KFC_25 cities" xr:uid="{00000000-0004-0000-0800-0000111C0000}"/>
    <hyperlink ref="FF45" r:id="rId866" location="gid=1258946380&amp;range=977:977" xr:uid="{00000000-0004-0000-0800-0000121C0000}"/>
    <hyperlink ref="FG45" location="null!877:877" display="[SuperVIP]_Gà Rán KFC_01-04/06_x000a_241231_Gà Rán KFC_25 cities" xr:uid="{00000000-0004-0000-0800-0000131C0000}"/>
    <hyperlink ref="FH45" location="null!880:880" display="[SuperVIP]_Gà Rán Popeyes_05-08/06_x000a_241231_Gà Rán Popeyes_9 cities" xr:uid="{00000000-0004-0000-0800-0000141C0000}"/>
    <hyperlink ref="FI45" location="null!885:885" display="[VIP]_Domino's Pizza_06-08/06_x000a_250116_Domino pizza_11 cities" xr:uid="{00000000-0004-0000-0800-0000151C0000}"/>
    <hyperlink ref="FJ45" location="null!880:880" display="[SuperVIP]_Gà Rán Popeyes_05-08/06_x000a_241231_Gà Rán Popeyes_9 cities" xr:uid="{00000000-0004-0000-0800-0000161C0000}"/>
    <hyperlink ref="FK45" location="null!880:880" display="[SuperVIP]_Gà Rán Popeyes_05-08/06_x000a_241231_Gà Rán Popeyes_9 cities" xr:uid="{00000000-0004-0000-0800-0000171C0000}"/>
    <hyperlink ref="FL45" location="null!886:886" display="[VIP]_Gà Rán Texas Chicken_09-12/06250102_Gà Rán Texas Chicken_6 cities" xr:uid="{00000000-0004-0000-0800-0000181C0000}"/>
    <hyperlink ref="FM45" location="null!886:886" display="[VIP]_Gà Rán Texas Chicken_09-12/06250102_Gà Rán Texas Chicken_6 cities" xr:uid="{00000000-0004-0000-0800-0000191C0000}"/>
    <hyperlink ref="FN45" location="null!886:886" display="[VIP]_Gà Rán Texas Chicken_09-12/06250102_Gà Rán Texas Chicken_6 cities" xr:uid="{00000000-0004-0000-0800-00001A1C0000}"/>
    <hyperlink ref="FO45" location="null!886:886" display="[VIP]_Gà Rán Texas Chicken_09-12/06250102_Gà Rán Texas Chicken_6 cities" xr:uid="{00000000-0004-0000-0800-00001B1C0000}"/>
    <hyperlink ref="FP45" location="null!881:881" display="[SuperVIP]_McDonald's_13-15/06_x000a_250416_McDonald's_5 cities" xr:uid="{00000000-0004-0000-0800-00001C1C0000}"/>
    <hyperlink ref="FQ45" location="null!881:881" display="[SuperVIP]_McDonald's_13-15/06_x000a_250416_McDonald's_5 cities" xr:uid="{00000000-0004-0000-0800-00001D1C0000}"/>
    <hyperlink ref="FR45" location="null!884:884" display="[VIP]_Pizza Hut_13-15/06" xr:uid="{00000000-0004-0000-0800-00001E1C0000}"/>
    <hyperlink ref="FS45" location="null!1043:1043" display="[SJBP]_McDonald's_2T2 119k_x000a_250416_McDonald's_5 cities" xr:uid="{00000000-0004-0000-0800-00001F1C0000}"/>
    <hyperlink ref="FT45" location="null!1043:1043" display="[SJBP]_McDonald's_2T2 119k_x000a_250416_McDonald's_5 cities" xr:uid="{00000000-0004-0000-0800-0000201C0000}"/>
    <hyperlink ref="FU45" location="null!889:889" display="[VIP]_Lotteria DI_16-18/06" xr:uid="{00000000-0004-0000-0800-0000211C0000}"/>
    <hyperlink ref="FV45" location="null!1023:1023" display="[JBP]_KATINAT Coffee &amp; Tea House_bơ dừa BAU 250119_Katinat Saigon Kafe_11 cities" xr:uid="{00000000-0004-0000-0800-0000221C0000}"/>
    <hyperlink ref="FW45" location="null!879:879" display="[SuperVIP]_Gà Rán Popeyes_20-22/06" xr:uid="{00000000-0004-0000-0800-0000231C0000}"/>
    <hyperlink ref="FX45" location="null!879:879" display="[SuperVIP]_Gà Rán Popeyes_20-22/06" xr:uid="{00000000-0004-0000-0800-0000241C0000}"/>
    <hyperlink ref="FY45" location="null!879:879" display="[SuperVIP]_Gà Rán Popeyes_20-22/06" xr:uid="{00000000-0004-0000-0800-0000251C0000}"/>
    <hyperlink ref="FZ45" location="null!882:882" display="[SuperVIP]_McDonald's_23-26/06" xr:uid="{00000000-0004-0000-0800-0000261C0000}"/>
    <hyperlink ref="GA45" location="null!882:882" display="[SuperVIP]_McDonald's_23-26/06" xr:uid="{00000000-0004-0000-0800-0000271C0000}"/>
    <hyperlink ref="GB45" location="null!882:882" display="[SuperVIP]_McDonald's_23-26/06" xr:uid="{00000000-0004-0000-0800-0000281C0000}"/>
    <hyperlink ref="GF45" location="null!1007:1007" display="[SJBP]_Domino's Pizza_1K_x000a_250116_Domino pizza_11 cities" xr:uid="{00000000-0004-0000-0800-0000291C0000}"/>
    <hyperlink ref="GJ45" location="null!964:964" display="[SuperVIP]_Gà Rán KFC_30/06-03/07" xr:uid="{00000000-0004-0000-0800-00002A1C0000}"/>
    <hyperlink ref="GK45" location="null!964:964" display="[SuperVIP]_Gà Rán KFC_30/06-03/07" xr:uid="{00000000-0004-0000-0800-00002B1C0000}"/>
    <hyperlink ref="GL45" r:id="rId867" location="gid=1258946380&amp;range=966:966" xr:uid="{00000000-0004-0000-0800-00002C1C0000}"/>
    <hyperlink ref="GM45" r:id="rId868" location="gid=1258946380&amp;range=966:966" xr:uid="{00000000-0004-0000-0800-00002D1C0000}"/>
    <hyperlink ref="GO45" location="null!1267:1267" display="[SJBP]_McDonald's_2T2 250416_McDonald's_5 cities" xr:uid="{00000000-0004-0000-0800-00002E1C0000}"/>
    <hyperlink ref="GP45" location="null!1267:1267" display="[SJBP]_McDonald's_2T2 250416_McDonald's_5 cities" xr:uid="{00000000-0004-0000-0800-00002F1C0000}"/>
    <hyperlink ref="GQ45" location="null!1267:1267" display="[SJBP]_McDonald's_2T2250416_McDonald's_5 cities" xr:uid="{00000000-0004-0000-0800-0000301C0000}"/>
    <hyperlink ref="GS45" location="null!974:974" display="[VIP]_Domino's Pizza_11-13/07 250116_Domino pizza_11 cities" xr:uid="{00000000-0004-0000-0800-0000311C0000}"/>
    <hyperlink ref="GT45" r:id="rId869" location="gid=1258946380&amp;range=968:968" xr:uid="{00000000-0004-0000-0800-0000321C0000}"/>
    <hyperlink ref="GU45" r:id="rId870" location="gid=1258946380&amp;range=968:968" xr:uid="{00000000-0004-0000-0800-0000331C0000}"/>
    <hyperlink ref="GV45" location="null!1235:1235" display="[JBP]_KATINAT Coffee &amp; Tea House_B2G1 250119_Katinat Saigon Kafe_11 cities" xr:uid="{00000000-0004-0000-0800-0000341C0000}"/>
    <hyperlink ref="GW45" location="null!1163:1163" display="[SJBP]_Gà Rán Popeyes_BOGO_x000a_241231_Gà Rán Popeyes_9 cities" xr:uid="{00000000-0004-0000-0800-0000351C0000}"/>
    <hyperlink ref="GX45" location="null!969:969" display="[VIP]_Lotteria DI_14-17/07 250424_Lotteria DI_32 cities" xr:uid="{00000000-0004-0000-0800-0000361C0000}"/>
    <hyperlink ref="GY45" location="null!969:969" display="[VIP]_Lotteria DI_14-17/07 250424_Lotteria DI_32 cities" xr:uid="{00000000-0004-0000-0800-0000371C0000}"/>
    <hyperlink ref="GZ45" location="null!965:965" display="[SuperVIP]_Gà Rán KFC_18-20/07 241231_Gà Rán KFC_25 cities" xr:uid="{00000000-0004-0000-0800-0000381C0000}"/>
    <hyperlink ref="HA45" location="null!965:965" display="[SuperVIP]_Gà Rán KFC_18-20/07 241231_Gà Rán KFC_25 cities" xr:uid="{00000000-0004-0000-0800-0000391C0000}"/>
    <hyperlink ref="HB45" location="null!1267:1267" display="[SJBP]_McDonald's_2T2" xr:uid="{00000000-0004-0000-0800-00003A1C0000}"/>
    <hyperlink ref="HC45" location="null!1267:1267" display="[SJBP]_McDonald's_2T2" xr:uid="{00000000-0004-0000-0800-00003B1C0000}"/>
    <hyperlink ref="HD45" location="null!970:970" display="[VIP]_Gà Rán Texas Chicken_21-24/07 250102_Gà Rán Texas Chicken_6 cities" xr:uid="{00000000-0004-0000-0800-00003C1C0000}"/>
    <hyperlink ref="HE45" location="null!970:970" display="[VIP]_Gà Rán Texas Chicken_21-24/07 250102_Gà Rán Texas Chicken_6 cities" xr:uid="{00000000-0004-0000-0800-00003D1C0000}"/>
    <hyperlink ref="HF45" location="null!1169:1169" display="[SJBP]_Brand_Food_BAU 250424_Lotteria DI_32 cities" xr:uid="{00000000-0004-0000-0800-00003E1C0000}"/>
    <hyperlink ref="HG45" location="null!1271:1271" display="[VIP]_Domino's Pizza_25-27/07 250116_Domino pizza_11 cities" xr:uid="{00000000-0004-0000-0800-00003F1C0000}"/>
    <hyperlink ref="HH45" r:id="rId871" location="gid=1258946380&amp;range=967:967" xr:uid="{00000000-0004-0000-0800-0000401C0000}"/>
    <hyperlink ref="HI45" r:id="rId872" location="gid=1258946380&amp;range=967:967" xr:uid="{00000000-0004-0000-0800-0000411C0000}"/>
    <hyperlink ref="HJ45" location="null!1169:1169" display="[SJBP]_Brand_Food_BAU 250424_Lotteria DI_32 cities" xr:uid="{00000000-0004-0000-0800-0000421C0000}"/>
    <hyperlink ref="HK45" location="null!1169:1169" display="[SJBP]_Brand_Food_BAU 250424_Lotteria DI_32 cities" xr:uid="{00000000-0004-0000-0800-0000431C0000}"/>
    <hyperlink ref="HL45" location="null!1169:1169" display="[SJBP]_Brand_Food_BAU 250424_Lotteria DI_32 cities" xr:uid="{00000000-0004-0000-0800-0000441C0000}"/>
    <hyperlink ref="HM45" location="null!1165:1165" display="[SJBP]_Domino's Pizza_1k" xr:uid="{00000000-0004-0000-0800-0000451C0000}"/>
    <hyperlink ref="HO45" location="null!1329:1329" display="[SuperVIP]_McDonald's_01-03/08_x000a_ 250707_McDonald's_6 cities" xr:uid="{00000000-0004-0000-0800-0000461C0000}"/>
    <hyperlink ref="HP45" location="null!1329:1329" display="[SuperVIP]_McDonald's_01-03/08_x000a_ 250707_McDonald's_6 cities" xr:uid="{00000000-0004-0000-0800-0000471C0000}"/>
    <hyperlink ref="HQ45" location="null!1336:1336" display="[VIP]_Pizza Hut_01-03/08_x000a_ 241231_Pizza Hut_20 cities" xr:uid="{00000000-0004-0000-0800-0000481C0000}"/>
    <hyperlink ref="HR45" location="null!1340:1340" display="[VIP]_Gà Rán Texas Chicken_04-07/08_x000a_ 250102_Gà Rán Texas Chicken_6 cities" xr:uid="{00000000-0004-0000-0800-0000491C0000}"/>
    <hyperlink ref="HS45" location="null!119:119" display="[SJBP]__Brand 50% 241231_All OTH 2025_36 cities" xr:uid="{00000000-0004-0000-0800-00004A1C0000}"/>
    <hyperlink ref="HT45" location="null!119:119" display="[SJBP]__Brand 50% 241231_All OTH 2025_36 cities" xr:uid="{00000000-0004-0000-0800-00004B1C0000}"/>
    <hyperlink ref="HU45" location="null!119:119" display="[SJBP]__Brand 50% 241231_All OTH 2025_36 cities" xr:uid="{00000000-0004-0000-0800-00004C1C0000}"/>
    <hyperlink ref="HV45" location="null!1331:1331" display="[SuperVIP]_Gà Rán KFC_08-10/08 c" xr:uid="{00000000-0004-0000-0800-00004D1C0000}"/>
    <hyperlink ref="HW45" location="null!1353:1353" display="[Alacarte CB]_Trà Sữa May Cha_Aug.CB1.9K_BD,BH,CT_only #1" xr:uid="{00000000-0004-0000-0800-00004E1C0000}"/>
    <hyperlink ref="HX45" location="null!1337:1337" display="[VIP]_Domino's Pizza_08-10/08_x000a_ 250116_Domino pizza_11 cities" xr:uid="{00000000-0004-0000-0800-00004F1C0000}"/>
    <hyperlink ref="HY45" location="null!119:119" display="[SJBP]__Brand 50% 241231_All OTH 2025_36 cities" xr:uid="{00000000-0004-0000-0800-0000501C0000}"/>
    <hyperlink ref="HZ45" location="null!119:119" display="[SJBP]__Brand 50% 241231_All OTH 2025_36 cities" xr:uid="{00000000-0004-0000-0800-0000511C0000}"/>
    <hyperlink ref="IA45" location="null!1420:1420" display="[SJBP]_Domino's Pizza_1K 250116_Domino pizza_11 cities" xr:uid="{00000000-0004-0000-0800-0000521C0000}"/>
    <hyperlink ref="IB45" location="null!119:119" display="[SJBP]__Brand 50% 241231_All OTH 2025_36 cities" xr:uid="{00000000-0004-0000-0800-0000531C0000}"/>
    <hyperlink ref="IC45" location="null!1333:1333" display="[SuperVIP]_Gà Rán Popeyes_14-17/08_x000a_241231_Gà Rán Popeyes_9 cities" xr:uid="{00000000-0004-0000-0800-0000541C0000}"/>
    <hyperlink ref="ID45" location="null!1333:1333" display="[SuperVIP]_Gà Rán Popeyes_14-17/08_x000a_241231_Gà Rán Popeyes_9 cities" xr:uid="{00000000-0004-0000-0800-0000551C0000}"/>
    <hyperlink ref="IE45" location="null!1335:1335" display="[SuperVIP]_Pizza Hut_15-17/08_x000a_241231_Pizza Hut_20 cities" xr:uid="{00000000-0004-0000-0800-0000561C0000}"/>
    <hyperlink ref="IF45" location="null!119:119" display="[SJBP]__Brand 50% 241231_All OTH 2025_36 cities" xr:uid="{00000000-0004-0000-0800-0000571C0000}"/>
    <hyperlink ref="IG45" location="null!1339:1339" display="[VIP]_Lotteria_18-21/08 250424_Lotteria DI_32 cities" xr:uid="{00000000-0004-0000-0800-0000581C0000}"/>
    <hyperlink ref="IH45" location="null!119:119" display="[SJBP]__Brand 50% 241231_All OTH 2025_36 cities" xr:uid="{00000000-0004-0000-0800-0000591C0000}"/>
    <hyperlink ref="II45" location="null!1339:1339" display="[VIP]_Lotteria_18-21/08 250424_Lotteria DI_32 cities" xr:uid="{00000000-0004-0000-0800-00005A1C0000}"/>
    <hyperlink ref="IJ45" location="null!1338:1338" display="[VIP]_Domino's Pizza_22-24/08_x000a_ 250116_Domino pizza_11 cities" xr:uid="{00000000-0004-0000-0800-00005B1C0000}"/>
    <hyperlink ref="IK45" location="null!1330:1330" display="[SuperVIP]_McDonald's_22-24/08_x000a_ 250707_McDonald's_6 cities" xr:uid="{00000000-0004-0000-0800-00005C1C0000}"/>
    <hyperlink ref="IL45" location="null!1330:1330" display="[SuperVIP]_McDonald's_22-24/08_x000a_ 250707_McDonald's_6 cities" xr:uid="{00000000-0004-0000-0800-00005D1C0000}"/>
    <hyperlink ref="IM45" location="null!1334:1334" display="[SuperVIP]_Gà Rán Popeyes_25-28/08_x000a_241231_Gà Rán Popeyes_9 cities" xr:uid="{00000000-0004-0000-0800-00005E1C0000}"/>
    <hyperlink ref="IN45" location="null!1334:1334" display="[SuperVIP]_Gà Rán Popeyes_25-28/08_x000a_241231_Gà Rán Popeyes_9 cities" xr:uid="{00000000-0004-0000-0800-00005F1C0000}"/>
    <hyperlink ref="IO45" location="null!1423:1423" display="[SJBP]_Pizza Hut_1d_x000a_ 241231_Pizza Hut_20 cities" xr:uid="{00000000-0004-0000-0800-0000601C0000}"/>
    <hyperlink ref="IP45" location="null!1169:1169" display="[SJBP]_Brand_Food_BAU 250424_Lotteria DI_32 cities" xr:uid="{00000000-0004-0000-0800-0000611C0000}"/>
    <hyperlink ref="IQ45" location="null!1169:1169" display="[SJBP]_Brand_Food_BAU 250424_Lotteria DI_32 cities" xr:uid="{00000000-0004-0000-0800-0000621C0000}"/>
    <hyperlink ref="IR45" location="null!1332:1332" display="[SuperVIP]_Gà Rán KFC_29-31/08 241231_Gà Rán KFC_25 cities" xr:uid="{00000000-0004-0000-0800-0000631C0000}"/>
    <hyperlink ref="IS45" location="null!1332:1332" display="[SuperVIP]_Gà Rán KFC_29-31/08 241231_Gà Rán KFC_25 cities" xr:uid="{00000000-0004-0000-0800-0000641C0000}"/>
    <hyperlink ref="IU45" location="null!1478:1478" display="[SuperVIP]_McDonald's_01-04/09_x000a_ 250707_McDonald's_6 cities" xr:uid="{00000000-0004-0000-0800-0000651C0000}"/>
    <hyperlink ref="IV45" location="null!1582:1582" display="[SJBP]_Pizza Hut_Giảm 80k 241231_Pizza Hut_20 cities" xr:uid="{00000000-0004-0000-0800-0000661C0000}"/>
    <hyperlink ref="IW45" location="null!1478:1478" display="[SuperVIP]_McDonald's_01-04/09_x000a_ 250707_McDonald's_6 cities" xr:uid="{00000000-0004-0000-0800-0000671C0000}"/>
    <hyperlink ref="IX45" location="null!1582:1582" display="[SJBP]_Pizza Hut_Giảm 80k 241231_Pizza Hut_20 cities" xr:uid="{00000000-0004-0000-0800-0000681C0000}"/>
    <hyperlink ref="IY45" location="null!1480:1480" display="[SuperVIP]_Gà Rán KFC_05-07/09_x000a_241231_Gà Rán KFC_25 cities" xr:uid="{00000000-0004-0000-0800-0000691C0000}"/>
    <hyperlink ref="IZ45" location="null!1480:1480" display="[SuperVIP]_Gà Rán KFC_05-07/09_x000a_241231_Gà Rán KFC_25 cities" xr:uid="{00000000-0004-0000-0800-00006A1C0000}"/>
    <hyperlink ref="JA45" r:id="rId873" location="gid=1258946380&amp;range=1520:1520" xr:uid="{00000000-0004-0000-0800-00006B1C0000}"/>
    <hyperlink ref="JB45" location="null!1588:1588" display="[Win 1]_Lotteria_Sep_VT" xr:uid="{00000000-0004-0000-0800-00006C1C0000}"/>
    <hyperlink ref="JC45" location="null!1486:1486" display="[VIP]_Gà Rán Texas Chicken_08-11/09_x000a_250102_Gà Rán Texas Chicken_6 cities" xr:uid="{00000000-0004-0000-0800-00006D1C0000}"/>
    <hyperlink ref="JF45" location="null!1479:1479" display="[SuperVIP]_McDonald's_12-14/09_x000a_250707_McDonald's_6 cities" xr:uid="{00000000-0004-0000-0800-00006E1C0000}"/>
    <hyperlink ref="JG45" location="null!1479:1479" display="[SuperVIP]_McDonald's_12-14/09_x000a_250707_McDonald's_6 cities" xr:uid="{00000000-0004-0000-0800-00006F1C0000}"/>
    <hyperlink ref="JH45" location="null!1479:1479" display="[SuperVIP]_McDonald's_12-14/09_x000a_250707_McDonald's_6 cities" xr:uid="{00000000-0004-0000-0800-0000701C0000}"/>
    <hyperlink ref="JI45" location="null!G1571" display="[VIP]_Gong Cha_Sep 20240506_Gong Cha_3 cities" xr:uid="{00000000-0004-0000-0800-0000711C0000}"/>
    <hyperlink ref="JL45" location="null!1482:1482" display="[SuperVIP]_Gà Rán Popeyes_18-21/09_x000a_241231_Gà Rán Popeyes_9 cities" xr:uid="{00000000-0004-0000-0800-0000721C0000}"/>
    <hyperlink ref="JN45" location="null!1666:1666" display="[SJBP]_McDonald's_2t2_x000a_ 250707_McDonald's_6 cities" xr:uid="{00000000-0004-0000-0800-0000731C0000}"/>
    <hyperlink ref="JO45" location="null!1666:1666" display="[SJBP]_McDonald's_2t2_x000a_ 250707_McDonald's_6 cities" xr:uid="{00000000-0004-0000-0800-0000741C0000}"/>
    <hyperlink ref="JP45" location="null!1135:1135" display="[SuperVIP]_Highlands Coffee_22-26.9 241231_Highlands Coffee_36 cities" xr:uid="{00000000-0004-0000-0800-0000751C0000}"/>
    <hyperlink ref="JQ45" location="null!1652:1652" display="[SuperVIP]_Starbucks Coffee_23-25.9 250520_Starbucks Coffee_12 cities" xr:uid="{00000000-0004-0000-0800-0000761C0000}"/>
    <hyperlink ref="JR45" location="null!1485:1485" display="[VIP]_Lotteria_22-25/09_x000a_250424_Lotteria DI_32 cities" xr:uid="{00000000-0004-0000-0800-0000771C0000}"/>
    <hyperlink ref="JS45" location="null!1485:1485" display="[VIP]_Lotteria_22-25/09_x000a_250424_Lotteria DI_32 cities" xr:uid="{00000000-0004-0000-0800-0000781C0000}"/>
    <hyperlink ref="JT45" location="null!1636:1636" display="[SJBP]_Domino's Pizza_1k_x000a_250116_Domino pizza_11 cities" xr:uid="{00000000-0004-0000-0800-0000791C0000}"/>
    <hyperlink ref="JU45" location="null!1481:1481" display="[SuperVIP]_Gà Rán KFC_26-28/09 241231_Gà Rán KFC_25 cities" xr:uid="{00000000-0004-0000-0800-00007A1C0000}"/>
    <hyperlink ref="JV45" location="null!1481:1481" display="[SuperVIP]_Gà Rán KFC_26-28/09 241231_Gà Rán KFC_25 cities" xr:uid="{00000000-0004-0000-0800-00007B1C0000}"/>
    <hyperlink ref="JW45" location="null!119:119" display="[SJBP]__Brand 50% 241231_All OTH 2025_36 cities" xr:uid="{00000000-0004-0000-0800-00007C1C0000}"/>
    <hyperlink ref="JX45" location="null!119:119" display="[SJBP]__Brand 50% 241231_All OTH 2025_36 cities" xr:uid="{00000000-0004-0000-0800-00007D1C0000}"/>
    <hyperlink ref="JZ45" location="null!1846:1846" display="[SJBP]_McDonald's_BAU_x000a_250707_McDonald's_6 cities" xr:uid="{00000000-0004-0000-0800-00007E1C0000}"/>
    <hyperlink ref="KA45" location="null!1739:1739" display="[SuperVIP]_Gà Rán Popeyes_02-05/10_x000a_241231_Gà Rán Popeyes_9 cities" xr:uid="{00000000-0004-0000-0800-00007F1C0000}"/>
    <hyperlink ref="KB45" location="null!1847:1847" display="[SJBP]_McDonald's_119k_x000a_250707_McDonald's_6 cities" xr:uid="{00000000-0004-0000-0800-0000801C0000}"/>
    <hyperlink ref="KC45" location="null!1739:1739" display="[SuperVIP]_Gà Rán Popeyes_02-05/10_x000a_241231_Gà Rán Popeyes_9 cities" xr:uid="{00000000-0004-0000-0800-0000811C0000}"/>
    <hyperlink ref="KD45" location="null!1847:1847" display="[SJBP]_McDonald's_119k_x000a_250707_McDonald's_6 cities" xr:uid="{00000000-0004-0000-0800-0000821C0000}"/>
    <hyperlink ref="KF45" location="null!1741:1741" display="[VIP]_Gà Rán Texas Chicken_06-09/10_x000a_250102_Gà Rán Texas Chicken_6 cities" xr:uid="{00000000-0004-0000-0800-0000831C0000}"/>
    <hyperlink ref="KG45" location="null!1792:1792" display="[SuperVIP]_The Coffee House_6-8.10 241231_The Coffee House_7 cities" xr:uid="{00000000-0004-0000-0800-0000841C0000}"/>
    <hyperlink ref="KH45" location="null!1874:1874" display="[SJBP]_Cơm Thố Anh Nguyễn_Oct_x000a_250718_Cơm Thố Anh Nguyễn_11 cities" xr:uid="{00000000-0004-0000-0800-0000851C0000}"/>
    <hyperlink ref="KI45" location="null!1803:1803" display="[JBP]_KATINAT Coffee &amp; Tea House_10.10 250822_KATINAT Coffee &amp; Tea House_13 cities" xr:uid="{00000000-0004-0000-0800-0000861C0000}"/>
    <hyperlink ref="KJ45" location="null!1742:1742" display="[SuperVIP]_Gà Rán KFC_10-12/10_x000a_ 241231_Gà Rán KFC_25 cities" xr:uid="{00000000-0004-0000-0800-0000871C0000}"/>
    <hyperlink ref="KK45" location="null!1742:1742" display="[SuperVIP]_Gà Rán KFC_10-12/10_x000a_ 241231_Gà Rán KFC_25 cities" xr:uid="{00000000-0004-0000-0800-0000881C0000}"/>
    <hyperlink ref="KL45" location="null!1884:1884" display="[VIP]_Gà Rán Texas Chicken_13-16/10_x000a_250102_Gà Rán Texas Chicken_6 cities" xr:uid="{00000000-0004-0000-0800-0000891C0000}"/>
    <hyperlink ref="KM45" location="null!1884:1884" display="[VIP]_Gà Rán Texas Chicken_13-16/10_x000a_250102_Gà Rán Texas Chicken_6 cities" xr:uid="{00000000-0004-0000-0800-00008A1C0000}"/>
    <hyperlink ref="KN45" location="null!1884:1884" display="[VIP]_Gà Rán Texas Chicken_13-16/10_x000a_250102_Gà Rán Texas Chicken_6 cities" xr:uid="{00000000-0004-0000-0800-00008B1C0000}"/>
    <hyperlink ref="KO45" location="null!1884:1884" display="[VIP]_Gà Rán Texas Chicken_13-16/10_x000a_250102_Gà Rán Texas Chicken_6 cities" xr:uid="{00000000-0004-0000-0800-00008C1C0000}"/>
    <hyperlink ref="KP45" location="null!1746:1746" display="[VIP]_Pizza Hut_17-19/10" xr:uid="{00000000-0004-0000-0800-00008D1C0000}"/>
    <hyperlink ref="KQ45" location="null!1745:1745" display="[SuperVIP]_McDonald's_17-19/10_x000a_ 250707_McDonald's_6 cities" xr:uid="{00000000-0004-0000-0800-00008E1C0000}"/>
    <hyperlink ref="KR45" location="null!1745:1745" display="[SuperVIP]_McDonald's_17-19/10_x000a_ 250707_McDonald's_6 cities" xr:uid="{00000000-0004-0000-0800-00008F1C0000}"/>
    <hyperlink ref="KS45" location="null!1747:1747" display="[VIP]_Gà Rán Popeyes_20-23/10" xr:uid="{00000000-0004-0000-0800-0000901C0000}"/>
    <hyperlink ref="KT45" location="null!1874:1874" display="[SJBP]_Cơm Thố Anh Nguyễn_Oct_x000a_250718_Cơm Thố Anh Nguyễn_11 cities" xr:uid="{00000000-0004-0000-0800-0000911C0000}"/>
    <hyperlink ref="KU45" location="null!1821:1821" display="[SuperVIP]_Cơm Thố Anh Nguyễn_22-26/10_x000a_250718_Cơm Thố Anh Nguyễn_11 cities" xr:uid="{00000000-0004-0000-0800-0000921C0000}"/>
    <hyperlink ref="KV45" location="null!1747:1747" display="[VIP]_Gà Rán Popeyes_20-23/10" xr:uid="{00000000-0004-0000-0800-0000931C0000}"/>
    <hyperlink ref="KW45" location="null!1749:1749" display="[VIP]_Domino's Pizza_24-26/10" xr:uid="{00000000-0004-0000-0800-0000941C0000}"/>
    <hyperlink ref="KX45" location="null!1821:1821" display="[SuperVIP]_Cơm Thố Anh Nguyễn_22-26/10_x000a_250718_Cơm Thố Anh Nguyễn_11 cities" xr:uid="{00000000-0004-0000-0800-0000951C0000}"/>
    <hyperlink ref="KY45" location="null!1749:1749" display="[VIP]_Domino's Pizza_24-26/10" xr:uid="{00000000-0004-0000-0800-0000961C0000}"/>
    <hyperlink ref="KZ45" location="null!1874:1874" display="[SJBP]_Cơm Thố Anh Nguyễn_Oct_x000a_250718_Cơm Thố Anh Nguyễn_11 cities" xr:uid="{00000000-0004-0000-0800-0000971C0000}"/>
    <hyperlink ref="LA45" location="null!1750:1750" display="[SuperVIP]_Gà Rán KFC_27-29/10" xr:uid="{00000000-0004-0000-0800-0000981C0000}"/>
    <hyperlink ref="LB45" location="null!1750:1750" display="[SuperVIP]_Gà Rán KFC_27-29/10" xr:uid="{00000000-0004-0000-0800-0000991C0000}"/>
    <hyperlink ref="LC45" location="null!1924:1924" display="[Alacarte CB]_TH True Mart_Oct_CB2_250925_TH True Mart_18 cities" xr:uid="{00000000-0004-0000-0800-00009A1C0000}"/>
    <hyperlink ref="LD45" location="null!1924:1924" display="[Alacarte CB]_TH True Mart_Oct_CB2_250925_TH True Mart_18 cities" xr:uid="{00000000-0004-0000-0800-00009B1C0000}"/>
    <hyperlink ref="LF45" location="null!1933:1933" display=" [SuperVIP]_McDonald's_31/10-02/11" xr:uid="{00000000-0004-0000-0800-00009C1C0000}"/>
    <hyperlink ref="LG45" location="null!1933:1933" display=" [SuperVIP]_McDonald's_31/10-02/11" xr:uid="{00000000-0004-0000-0800-00009D1C0000}"/>
    <hyperlink ref="LH45" location="null!119:119" display="[SJBP]__Brand 50% 241231_All OTH 2025_36 cities" xr:uid="{00000000-0004-0000-0800-00009E1C0000}"/>
    <hyperlink ref="LI45" location="null!119:119" display="[SJBP]__Brand 50% 241231_All OTH 2025_36 cities" xr:uid="{00000000-0004-0000-0800-00009F1C0000}"/>
    <hyperlink ref="LJ45" location="null!1936:1936" display="[VIP]_Lotteria_03-06/11" xr:uid="{00000000-0004-0000-0800-0000A01C0000}"/>
    <hyperlink ref="LK45" location="null!119:119" display="[SJBP]__Brand 50% 241231_All OTH 2025_36 cities" xr:uid="{00000000-0004-0000-0800-0000A11C0000}"/>
    <hyperlink ref="LL45" location="null!119:119" display="[SJBP]__Brand 50% 241231_All OTH 2025_36 cities" xr:uid="{00000000-0004-0000-0800-0000A21C0000}"/>
    <hyperlink ref="LM45" location="null!1935:1935" display="[SuperVIP]_Gà Rán KFC_07-09/11" xr:uid="{00000000-0004-0000-0800-0000A31C0000}"/>
    <hyperlink ref="LN45" location="null!1935:1935" display="[SuperVIP]_Gà Rán KFC_07-09/11" xr:uid="{00000000-0004-0000-0800-0000A41C0000}"/>
    <hyperlink ref="LO45" location="null!119:119" display="[SJBP]__Brand 50% 241231_All OTH 2025_36 cities" xr:uid="{00000000-0004-0000-0800-0000A51C0000}"/>
    <hyperlink ref="LQ45" location="null!2150:2150" display="[SJBP]_Starbucks Coffee_11-13.11 [SJBP]_Starbucks Coffee_WC Mon 250822_Starbucks Coffee_13 cities" xr:uid="{00000000-0004-0000-0800-0000A61C0000}"/>
    <hyperlink ref="LR45" location="null!1947:1947" display="[VIP]_Cơm Thố Anh Nguyễn_13-16/11" xr:uid="{00000000-0004-0000-0800-0000A71C0000}"/>
    <hyperlink ref="LS45" location="null!2062:2062" display="[SJBP]_McDonald's_2T2  251025_McDonald's_7 cities" xr:uid="{00000000-0004-0000-0800-0000A81C0000}"/>
    <hyperlink ref="LU45" location="null!2061:2061" display="[SJBP]_Domino's Pizza_1K" xr:uid="{00000000-0004-0000-0800-0000A91C0000}"/>
    <hyperlink ref="LV45" location="null!2023:2023" display="[VIP]_KATINAT Coffee &amp; Tea House_BOGO 250822_KATINAT Coffee &amp; Tea House_13 cities" xr:uid="{00000000-0004-0000-0800-0000AA1C0000}"/>
    <hyperlink ref="LW45" location="null!1941:1941" display="[VIP]_Gà Rán Texas Chicken_17-20/11_x000a_250102_Gà Rán Texas Chicken_6 cities" xr:uid="{00000000-0004-0000-0800-0000AB1C0000}"/>
    <hyperlink ref="LX45" location="null!2043:2043" display="[SJBP]_Domino's Pizza_19/11-02/12" xr:uid="{00000000-0004-0000-0800-0000AC1C0000}"/>
    <hyperlink ref="LY45" location="null!1941:1941" display="[VIP]_Gà Rán Texas Chicken_17-20/11_x000a_250102_Gà Rán Texas Chicken_6 cities" xr:uid="{00000000-0004-0000-0800-0000AD1C0000}"/>
    <hyperlink ref="LZ45" location="null!1942:1942" display="[SuperVIP]_Gà Rán Popeyes_20-23/11" xr:uid="{00000000-0004-0000-0800-0000AE1C0000}"/>
    <hyperlink ref="MA45" location="null!1942:1942" display="[SuperVIP]_Gà Rán Popeyes_20-23/11" xr:uid="{00000000-0004-0000-0800-0000AF1C0000}"/>
    <hyperlink ref="MB45" location="null!1942:1942" display="[SuperVIP]_Gà Rán Popeyes_20-23/11" xr:uid="{00000000-0004-0000-0800-0000B01C0000}"/>
    <hyperlink ref="MC45" location="null!1926:1926" display="[VIP]_NutiFood Ngôi Nhà Dinh Dưỡng_Nov_Compensation_x000a_(Bình Dương, Vũng tàu, Đồng Nai)" xr:uid="{00000000-0004-0000-0800-0000B11C0000}"/>
    <hyperlink ref="MD45" location="null!1944:1944" display="[SuperVIP]_Gà Rán KFC_24-27/11" xr:uid="{00000000-0004-0000-0800-0000B21C0000}"/>
    <hyperlink ref="ME45" location="null!2065:2065" display="[SJBP]_Gà Rán Popeyes_BOGO add on ĐN+OTH _x000a_241231_Gà Rán Popeyes_9 cities" xr:uid="{00000000-0004-0000-0800-0000B31C0000}"/>
    <hyperlink ref="MF45" location="null!1944:1944" display="[SuperVIP]_Gà Rán KFC_24-27/11" xr:uid="{00000000-0004-0000-0800-0000B41C0000}"/>
    <hyperlink ref="MG45" location="null!1945:1945" display="[SuperVIP]_McDonald's_28-30/11" xr:uid="{00000000-0004-0000-0800-0000B51C0000}"/>
    <hyperlink ref="MH45" location="null!1945:1945" display="[SuperVIP]_McDonald's_28-30/11" xr:uid="{00000000-0004-0000-0800-0000B61C0000}"/>
    <hyperlink ref="MI45" location="null!1945:1945" display="[SuperVIP]_McDonald's_28-30/11" xr:uid="{00000000-0004-0000-0800-0000B71C0000}"/>
    <hyperlink ref="MK45" location="null!2172:2172" display="[SJBP]_Starbucks Coffee_WC Mon" xr:uid="{00000000-0004-0000-0800-0000B81C0000}"/>
    <hyperlink ref="MM45" location="null!2147:2147" display="[SuperVIP]_Cơm Thố Anh Nguyễn_03-07/12" xr:uid="{00000000-0004-0000-0800-0000B91C0000}"/>
    <hyperlink ref="MO45" location="null!2133:2133" display="[SuperVIP]_Gà Rán KFC_05-07/12" xr:uid="{00000000-0004-0000-0800-0000BA1C0000}"/>
    <hyperlink ref="MP45" location="null!2147:2147" display="[SuperVIP]_Cơm Thố Anh Nguyễn_03-07/12" xr:uid="{00000000-0004-0000-0800-0000BB1C0000}"/>
    <hyperlink ref="MQ45" location="null!2137:2137" display="[SuperVIP]_Pizza Hut_05-07/12" xr:uid="{00000000-0004-0000-0800-0000BC1C0000}"/>
    <hyperlink ref="MT45" location="null!2175:2175" display="[SJBP]_The Coffee House_WC Wed 251014_The Coffee House_8 cities" xr:uid="{00000000-0004-0000-0800-0000BD1C0000}"/>
    <hyperlink ref="MV45" location="null!2134:2134" display="[SuperVIP]_McDonald's_12-14/12" xr:uid="{00000000-0004-0000-0800-0000BE1C0000}"/>
    <hyperlink ref="MW45" location="null!2134:2134" display="[SuperVIP]_McDonald's_12-14/12" xr:uid="{00000000-0004-0000-0800-0000BF1C0000}"/>
    <hyperlink ref="MY45" location="null!2139:2139" display="[SuperVIP]_Gà Rán KFC_15-17/12" xr:uid="{00000000-0004-0000-0800-0000C01C0000}"/>
    <hyperlink ref="MZ45" location="null!2164:2164" display="[VIP]_The Coffee House_15-17.12 251014_The Coffee House_8 cities" xr:uid="{00000000-0004-0000-0800-0000C11C0000}"/>
    <hyperlink ref="NA45" location="null!2065:2065" display=" [SJBP]_Gà Rán Popeyes_BOGO add on ĐN+OTH " xr:uid="{00000000-0004-0000-0800-0000C21C0000}"/>
    <hyperlink ref="NB45" location="null!2222:2222" display="[SJBP]_Domino's Pizza_1k" xr:uid="{00000000-0004-0000-0800-0000C31C0000}"/>
    <hyperlink ref="NC45" location="null!2140:2140" display=" [SuperVIP]_Gà Rán Popeyes_18-21/12" xr:uid="{00000000-0004-0000-0800-0000C41C0000}"/>
    <hyperlink ref="ND45" location="null!2141:2141" display="[SuperVIP]_Pizza Hut_19-21/12" xr:uid="{00000000-0004-0000-0800-0000C51C0000}"/>
    <hyperlink ref="NE45" location="null!2321:2321" display="[Win 4]_Co.op Food_Dec_SJBP_CT" xr:uid="{00000000-0004-0000-0800-0000C61C0000}"/>
    <hyperlink ref="NF45" location="null!2144:2144" display="[VIP]_Lotteria_22-25/12" xr:uid="{00000000-0004-0000-0800-0000C71C0000}"/>
    <hyperlink ref="NH45" location="null!2143:2143" display=" [VIP]_Gà Rán Texas Chicken_22-25/12" xr:uid="{00000000-0004-0000-0800-0000C81C0000}"/>
    <hyperlink ref="NK45" location="null!2145:2145" display="[VIP]_Domino's Pizza_26-28/12" xr:uid="{00000000-0004-0000-0800-0000C91C0000}"/>
    <hyperlink ref="NL45" location="null!2145:2145" display="[VIP]_Domino's Pizza_26-28/12" xr:uid="{00000000-0004-0000-0800-0000CA1C0000}"/>
    <hyperlink ref="NM45" location="null!2149:2149" display="[JBP]_Vinamilk_Dec_Compensation" xr:uid="{00000000-0004-0000-0800-0000CB1C0000}"/>
    <hyperlink ref="NN45" location="null!1927:1927" display="[VIP]_NutiFood Ngôi Nhà Dinh Dưỡng_Dec_Compensation" xr:uid="{00000000-0004-0000-0800-0000CC1C0000}"/>
    <hyperlink ref="NO45" location="null!1927:1927" display="[VIP]_NutiFood Ngôi Nhà Dinh Dưỡng_Dec_Compensation" xr:uid="{00000000-0004-0000-0800-0000CD1C0000}"/>
    <hyperlink ref="NQ45" location="null!2398:2398" display="[SJBP]_Highlands Coffee_BAU WD 26" xr:uid="{00000000-0004-0000-0800-0000CE1C0000}"/>
    <hyperlink ref="OE45" location="null!2511:2511" display="[Alacarte]_Gong Cha_Thank You Driver 2025_260109_Gong Cha_7 cities_x000a_" xr:uid="{00000000-0004-0000-0800-0000CF1C0000}"/>
    <hyperlink ref="OL45" location="null!2496:2496" display="[Alacarte]_Trà Sữa Mixue_Thank You Driver 2025_260106_Trà sữa Mixue_29 cities" xr:uid="{00000000-0004-0000-0800-0000D01C0000}"/>
    <hyperlink ref="OX45" location="null!G2625" display="[SJBP]_Domino's Pizza_Feb 250116_Domino pizza_11 cities" xr:uid="{00000000-0004-0000-0800-0000D11C0000}"/>
    <hyperlink ref="PA45" location="null!2587:2587" display="[VIP]_The Coffee House_NW 4-6.2 251014_The Coffee House_8 cities" xr:uid="{00000000-0004-0000-0800-0000D21C0000}"/>
    <hyperlink ref="PB45" location="null!2587:2587" display="[VIP]_The Coffee House_NW 4-6.2 251014_The Coffee House_8 cities" xr:uid="{00000000-0004-0000-0800-0000D31C0000}"/>
    <hyperlink ref="PC45" location="null!G2570" display="[VIP]_Domino's Pizza_Feb 250116_Domino pizza_11 cities" xr:uid="{00000000-0004-0000-0800-0000D41C0000}"/>
    <hyperlink ref="PD45" location="null!G2570" display="[VIP]_Domino's Pizza_Feb 250116_Domino pizza_11 cities" xr:uid="{00000000-0004-0000-0800-0000D51C0000}"/>
    <hyperlink ref="PF45" location="null!2648:2648" display="[Alacarte]_NutiFood Ngôi Nhà Dinh Dưỡng_Feb_Compensation_x000a_(Bình Dương, BR-VT, Đồng Nai,)" xr:uid="{00000000-0004-0000-0800-0000D61C0000}"/>
    <hyperlink ref="PU45" location="null!2639:2639" display="[VIP]_Cơm Thố Anh Nguyễn_24-28/2 250718_Cơm Thố Anh Nguyễn_11 cities" xr:uid="{00000000-0004-0000-0800-0000D71C0000}"/>
    <hyperlink ref="PV45" location="null!G2563" display="[SuperVIP]_Gà Rán KFC_26-28Feb 260106_Gà Rán KFC_31 cities" xr:uid="{00000000-0004-0000-0800-0000D81C0000}"/>
    <hyperlink ref="PW45" location="null!G2563" display="[SuperVIP]_Gà Rán KFC_26-28Feb 260106_Gà Rán KFC_31 cities" xr:uid="{00000000-0004-0000-0800-0000D91C0000}"/>
    <hyperlink ref="PX45" location="null!G2563" display="[SuperVIP]_Gà Rán KFC_26-28Feb 260106_Gà Rán KFC_31 cities" xr:uid="{00000000-0004-0000-0800-0000DA1C0000}"/>
    <hyperlink ref="D46" location="null!107:107" display="[SJBP]_Pizza Hut_Vc 50% 241231_Pizza Hut_20 cities" xr:uid="{00000000-0004-0000-0800-0000DB1C0000}"/>
    <hyperlink ref="E46" location="null!107:107" display="[SJBP]_Pizza Hut_Vc 50% 241231_Pizza Hut_20 cities" xr:uid="{00000000-0004-0000-0800-0000DC1C0000}"/>
    <hyperlink ref="F46" location="null!33:33" display="[VIP]_Pizza Hut_03-05/01_x000a_241231_Pizza Hut_20 cities" xr:uid="{00000000-0004-0000-0800-0000DD1C0000}"/>
    <hyperlink ref="G46" location="null!33:33" display="[VIP]_Pizza Hut_03-05/01_x000a_241231_Pizza Hut_20 cities" xr:uid="{00000000-0004-0000-0800-0000DE1C0000}"/>
    <hyperlink ref="H46" location="null!33:33" display="[VIP]_Pizza Hut_03-05/01_x000a_241231_Pizza Hut_20 cities" xr:uid="{00000000-0004-0000-0800-0000DF1C0000}"/>
    <hyperlink ref="M46" location="null!32:32" display="[SuperVIP]_Gà Rán KFC_10-12/01_x000a_241231_Gà Rán KFC_25 cities" xr:uid="{00000000-0004-0000-0800-0000E01C0000}"/>
    <hyperlink ref="N46" location="null!32:32" display="[SuperVIP]_Gà Rán KFC_10-12/01_x000a_241231_Gà Rán KFC_25 cities" xr:uid="{00000000-0004-0000-0800-0000E11C0000}"/>
    <hyperlink ref="O46" location="null!32:32" display="[SuperVIP]_Gà Rán KFC_10-12/01_x000a_241231_Gà Rán KFC_25 cities" xr:uid="{00000000-0004-0000-0800-0000E21C0000}"/>
    <hyperlink ref="T46" location="null!102:102" display="[SJBP]_Gà Rán Popeyes_BOGO_x000a_241231_Gà Rán Popeyes_9 cities" xr:uid="{00000000-0004-0000-0800-0000E31C0000}"/>
    <hyperlink ref="U46" location="null!102:102" display="[SJBP]_Gà Rán Popeyes_BOGO_x000a_241231_Gà Rán Popeyes_9 cities" xr:uid="{00000000-0004-0000-0800-0000E41C0000}"/>
    <hyperlink ref="V46" location="null!102:102" display="[SJBP]_Gà Rán Popeyes_BOGO_x000a_241231_Gà Rán Popeyes_9 cities" xr:uid="{00000000-0004-0000-0800-0000E51C0000}"/>
    <hyperlink ref="AC46" location="null!89:89" display="[PLF CP_add]_Coke_KV Chính Quán Mở Xuyên Tết" xr:uid="{00000000-0004-0000-0800-0000E61C0000}"/>
    <hyperlink ref="AE46" location="null!89:89" display="[PLF CP_add]_Coke_KV Chính Quán Mở Xuyên Tết" xr:uid="{00000000-0004-0000-0800-0000E71C0000}"/>
    <hyperlink ref="AG46" location="null!89:89" display="[PLF CP_add]_Coke_KV Chính Quán Mở Xuyên Tết" xr:uid="{00000000-0004-0000-0800-0000E81C0000}"/>
    <hyperlink ref="AJ46" location="null!89:89" display="[PLF CP_add]_Coke_KV Chính Quán Mở Xuyên Tết" xr:uid="{00000000-0004-0000-0800-0000E91C0000}"/>
    <hyperlink ref="AK46" location="null!89:89" display="[PLF CP_add]_Coke_KV Chính Quán Mở Xuyên Tết" xr:uid="{00000000-0004-0000-0800-0000EA1C0000}"/>
    <hyperlink ref="AL46" location="null!89:89" display="[PLF CP_add]_Coke_KV Chính Quán Mở Xuyên Tết" xr:uid="{00000000-0004-0000-0800-0000EB1C0000}"/>
    <hyperlink ref="AP46" location="null!156:156" display="[SJBP]_Starbucks Coffee_WC Fri 250102_Starbucks Coffee_10 cities" xr:uid="{00000000-0004-0000-0800-0000EC1C0000}"/>
    <hyperlink ref="AR46" location="null!68:68" display="[PLF CP_add]_BAU_Siêu Tiệc Giảm 99,000 đồng_x000a_[PLF CP]_Đặt Quán Quen, Freeship 0Đ_newcities" xr:uid="{00000000-0004-0000-0800-0000ED1C0000}"/>
    <hyperlink ref="AS46" location="null!G205" display="[VIP]_Gong Cha_Feb 20240506_Gong Cha_3 cities" xr:uid="{00000000-0004-0000-0800-0000EE1C0000}"/>
    <hyperlink ref="AT46" location="null!G205" display="[VIP]_Gong Cha_Feb 20240506_Gong Cha_3 cities" xr:uid="{00000000-0004-0000-0800-0000EF1C0000}"/>
    <hyperlink ref="AU46" location="null!G205" display="[VIP]_Gong Cha_Feb 20240506_Gong Cha_3 cities" xr:uid="{00000000-0004-0000-0800-0000F01C0000}"/>
    <hyperlink ref="AV46" location="null!177:177" display="[VIP]_Cơm Thố Anh Nguyễn_12-16/02_x000a_241231_Cơm Thố Anh Nguyễn_10 cities" xr:uid="{00000000-0004-0000-0800-0000F11C0000}"/>
    <hyperlink ref="AW46" location="null!177:177" display="[VIP]_Cơm Thố Anh Nguyễn_12-16/02_x000a_241231_Cơm Thố Anh Nguyễn_10 cities" xr:uid="{00000000-0004-0000-0800-0000F21C0000}"/>
    <hyperlink ref="AX46" location="null!G203" display="[VIP]_Tocotoco_Feb CT" xr:uid="{00000000-0004-0000-0800-0000F31C0000}"/>
    <hyperlink ref="AY46" location="null!G203" display="[VIP]_Tocotoco_Feb CT" xr:uid="{00000000-0004-0000-0800-0000F41C0000}"/>
    <hyperlink ref="BA46" location="null!235:235" display="[JBP]_KATINAT Coffee &amp; Tea House_BAU 10-28.1 250119_Katinat Saigon Kafe_11 cities" xr:uid="{00000000-0004-0000-0800-0000F51C0000}"/>
    <hyperlink ref="BB46" location="null!181:181" display="[VIP]_Lotteria_17-20/02_x000a_ 241231_Lotteria DI_27 cities" xr:uid="{00000000-0004-0000-0800-0000F61C0000}"/>
    <hyperlink ref="BD46" location="null!174:174" display="[SuperVIP]_Pizza Hut_21-23/02_x000a_241231_Pizza Hut_20 cities" xr:uid="{00000000-0004-0000-0800-0000F71C0000}"/>
    <hyperlink ref="BE46" location="null!171:171" display="[SuperVIP]_Gà Rán KFC_21-23/02_x000a_241231_Gà Rán KFC_25 cities" xr:uid="{00000000-0004-0000-0800-0000F81C0000}"/>
    <hyperlink ref="BF46" location="null!171:171" display="[SuperVIP]_Gà Rán KFC_21-23/02_x000a_241231_Gà Rán KFC_25 cities" xr:uid="{00000000-0004-0000-0800-0000F91C0000}"/>
    <hyperlink ref="BG46" r:id="rId874" location="gid=1258946380&amp;range=381:381" xr:uid="{00000000-0004-0000-0800-0000FA1C0000}"/>
    <hyperlink ref="BJ46" location="null!214:214" display=" [SJBP]_Domino's Pizza_BOGO  250116_Domino pizza_11 cities" xr:uid="{00000000-0004-0000-0800-0000FB1C0000}"/>
    <hyperlink ref="BM46" location="null!372:372" display="[SJBP]_Domino's Pizza_BOGO  250116_Domino pizza_11 cities" xr:uid="{00000000-0004-0000-0800-0000FC1C0000}"/>
    <hyperlink ref="BN46" location="null!372:372" display="[SJBP]_Domino's Pizza_BOGO  250116_Domino pizza_11 cities" xr:uid="{00000000-0004-0000-0800-0000FD1C0000}"/>
    <hyperlink ref="BO46" location="null!372:372" display="[SJBP]_Domino's Pizza_BOGO  250116_Domino pizza_11 cities" xr:uid="{00000000-0004-0000-0800-0000FE1C0000}"/>
    <hyperlink ref="BR46" location="null!G360" display="[SuperVIP]_Phúc Long Coffee &amp; Tea_6-8Mar  20240516_Phúc Long Coffee &amp; Tea_17 cities" xr:uid="{00000000-0004-0000-0800-0000FF1C0000}"/>
    <hyperlink ref="BS46" location="null!G360" display="[SuperVIP]_Phúc Long Coffee &amp; Tea_6-8Mar  20240516_Phúc Long Coffee &amp; Tea_17 cities" xr:uid="{00000000-0004-0000-0800-0000001D0000}"/>
    <hyperlink ref="BT46" location="null!G360" display="[SuperVIP]_Phúc Long Coffee &amp; Tea_6-8Mar  20240516_Phúc Long Coffee &amp; Tea_17 cities" xr:uid="{00000000-0004-0000-0800-0000011D0000}"/>
    <hyperlink ref="BU46" location="null!269:269" display="[SuperVIP]_Gà Rán Popeyes_06-09/03_x000a_241231_Gà Rán Popeyes_9 cities" xr:uid="{00000000-0004-0000-0800-0000021D0000}"/>
    <hyperlink ref="BZ46" location="null!420:420" display="[JBP]_KATINAT Coffee &amp; Tea House_Combo 20% 250119_Katinat Saigon Kafe_11 cities" xr:uid="{00000000-0004-0000-0800-0000031D0000}"/>
    <hyperlink ref="CA46" location="null!274:274" display="[VIP]_Domino's Pizza_14-16/03  250116_Domino pizza_11 cities" xr:uid="{00000000-0004-0000-0800-0000041D0000}"/>
    <hyperlink ref="CB46" location="null!367:367" display="[SJBP]_Gà Rán Popeyes_BOGO_x000a_241231_Gà Rán Popeyes_9 cities" xr:uid="{00000000-0004-0000-0800-0000051D0000}"/>
    <hyperlink ref="CH46" location="null!272:272" display="[VIP]_Pizza Hut_21-23/03_x000a_241231_Pizza Hut_20 cities" xr:uid="{00000000-0004-0000-0800-0000061D0000}"/>
    <hyperlink ref="CN46" location="null!G350" display="[VIP]_Trà Sữa May Cha_28-30.3 250102_Trà Sữa May Cha_7 cities" xr:uid="{00000000-0004-0000-0800-0000071D0000}"/>
    <hyperlink ref="CO46" location="null!464:464" display="[SJBP]_Gà Rán KFC_Combo 55k_x000a_241231_Gà Rán KFC_25 cities" xr:uid="{00000000-0004-0000-0800-0000081D0000}"/>
    <hyperlink ref="CP46" location="null!G350" display="[VIP]_Trà Sữa May Cha_28-30.3 250102_Trà Sữa May Cha_7 cities" xr:uid="{00000000-0004-0000-0800-0000091D0000}"/>
    <hyperlink ref="DD46" location="null!470:470" display="[VIP]_Cơm Thố Anh Nguyễn_09-13/04_x000a_250803_Cơm Thố Anh Nguyễn_12 cities" xr:uid="{00000000-0004-0000-0800-00000A1D0000}"/>
    <hyperlink ref="DG46" location="null!644:644" display="[JBP]_KATINAT Coffee &amp; Tea House_BAU 30% 250119_Katinat Saigon Kafe_11 cities" xr:uid="{00000000-0004-0000-0800-00000B1D0000}"/>
    <hyperlink ref="DH46" location="null!662:662" display="[SJBP]_The Coffee House_WC 241231_The Coffee House_7 cities" xr:uid="{00000000-0004-0000-0800-00000C1D0000}"/>
    <hyperlink ref="DJ46" location="null!472:472" display="[VIP]_Pizza Hut_18-20/04_x000a_241231_Pizza Hut_20 cities" xr:uid="{00000000-0004-0000-0800-00000D1D0000}"/>
    <hyperlink ref="DK46" location="null!475:475" display="[VIP]_Gà Rán Popeyes_18-20/04_x000a_241231_Gà Rán Popeyes_9 cities" xr:uid="{00000000-0004-0000-0800-00000E1D0000}"/>
    <hyperlink ref="DL46" location="null!472:472" display="[VIP]_Pizza Hut_18-20/04_x000a_241231_Pizza Hut_20 cities" xr:uid="{00000000-0004-0000-0800-00000F1D0000}"/>
    <hyperlink ref="DM46" location="null!474:474" display="[VIP]_Gà Rán Texas Chicken_21-24/04_x000a_250102_Gà Rán Texas Chicken_6 cities" xr:uid="{00000000-0004-0000-0800-0000101D0000}"/>
    <hyperlink ref="DO46" location="null!474:474" display="[VIP]_Gà Rán Texas Chicken_21-24/04_x000a_250102_Gà Rán Texas Chicken_6 cities" xr:uid="{00000000-0004-0000-0800-0000111D0000}"/>
    <hyperlink ref="DP46" location="null!650:650" display="[SJBP]_Cơm Thố Anh Nguyễn_BAU_x000a_241231_Cơm Thố Anh Nguyễn_10 cities" xr:uid="{00000000-0004-0000-0800-0000121D0000}"/>
    <hyperlink ref="DS46" location="null!650:650" display="[SJBP]_Cơm Thố Anh Nguyễn_BAU_x000a_241231_Cơm Thố Anh Nguyễn_10 cities" xr:uid="{00000000-0004-0000-0800-0000131D0000}"/>
    <hyperlink ref="DT46" location="null!650:650" display="[SJBP]_Cơm Thố Anh Nguyễn_BAU_x000a_241231_Cơm Thố Anh Nguyễn_10 cities" xr:uid="{00000000-0004-0000-0800-0000141D0000}"/>
    <hyperlink ref="DU46" location="null!468:468" display="[SuperVIP]_Pizza Hut_28-30/04_x000a_241231_Pizza Hut_20 cities" xr:uid="{00000000-0004-0000-0800-0000151D0000}"/>
    <hyperlink ref="DV46" location="null!650:650" display="[SJBP]_Cơm Thố Anh Nguyễn_BAU_x000a_241231_Cơm Thố Anh Nguyễn_10 cities" xr:uid="{00000000-0004-0000-0800-0000161D0000}"/>
    <hyperlink ref="DX46" location="null!734:734" display="[SJBP]_Gà Rán Popeyes_BOGO May_x000a_241231_Gà Rán Popeyes_9 cities" xr:uid="{00000000-0004-0000-0800-0000171D0000}"/>
    <hyperlink ref="DY46" location="null!749:749" display="[SJBP]_Brand_Food_01-31/05_x000a_250424_Lotteria DI_32 cities" xr:uid="{00000000-0004-0000-0800-0000181D0000}"/>
    <hyperlink ref="DZ46" location="null!730:730" display="[VIP]_Cơm Thố Anh Nguyễn_01-05/05_x000a_250803_Cơm Thố Anh Nguyễn_12 cities" xr:uid="{00000000-0004-0000-0800-0000191D0000}"/>
    <hyperlink ref="EB46" location="null!863:863" display="[JBP]_KATINAT Coffee &amp; Tea House_BOGO 5.5 250119_Katinat Saigon Kafe_11 cities" xr:uid="{00000000-0004-0000-0800-00001A1D0000}"/>
    <hyperlink ref="EE46" location="null!729:729" display="[VIP]_Gà Rán Texas Chicken_05-08/05_x000a_250102_Gà Rán Texas Chicken_6 cities" xr:uid="{00000000-0004-0000-0800-00001B1D0000}"/>
    <hyperlink ref="EI46" location="null!119:119" display="[SJBP]__Brand 50%  T2+T3" xr:uid="{00000000-0004-0000-0800-00001C1D0000}"/>
    <hyperlink ref="EJ46" location="null!119:119" display="[SJBP]__Brand 50%  T2+T3" xr:uid="{00000000-0004-0000-0800-00001D1D0000}"/>
    <hyperlink ref="EL46" location="null!119:119" display="[SJBP]__Brand 50%  T2+T3" xr:uid="{00000000-0004-0000-0800-00001E1D0000}"/>
    <hyperlink ref="EM46" location="null!725:725" display="[SuperVIP]_Pizza Hut_16-18/05" xr:uid="{00000000-0004-0000-0800-00001F1D0000}"/>
    <hyperlink ref="EN46" location="null!722:722" display="[SuperVIP]_Gà Rán KFC_16-18/05" xr:uid="{00000000-0004-0000-0800-0000201D0000}"/>
    <hyperlink ref="EO46" location="null!722:722" display="[SuperVIP]_Gà Rán KFC_16-18/05" xr:uid="{00000000-0004-0000-0800-0000211D0000}"/>
    <hyperlink ref="EQ46" location="null!119:119" display="[SJBP]__Brand 50% 241231_All OTH 2025_36 cities_x000a_" xr:uid="{00000000-0004-0000-0800-0000221D0000}"/>
    <hyperlink ref="ER46" location="null!862:862" display="[SJBP]_Starbucks Coffee_Indi 20-25 250102_Starbucks Coffee_10 cities" xr:uid="{00000000-0004-0000-0800-0000231D0000}"/>
    <hyperlink ref="ES46" location="null!119:119" display="[SJBP]__Brand 50% 241231_All OTH 2025_36 cities_x000a_" xr:uid="{00000000-0004-0000-0800-0000241D0000}"/>
    <hyperlink ref="ET46" location="null!726:726" display="[SuperVIP]_McDonald's_22-25/05" xr:uid="{00000000-0004-0000-0800-0000251D0000}"/>
    <hyperlink ref="EU46" location="null!726:726" display="[SuperVIP]_McDonald's_22-25/05" xr:uid="{00000000-0004-0000-0800-0000261D0000}"/>
    <hyperlink ref="EV46" location="null!734:734" display="[SJBP]_Gà Rán Popeyes_BOGO May_x000a_241231_Gà Rán Popeyes_9 cities" xr:uid="{00000000-0004-0000-0800-0000271D0000}"/>
    <hyperlink ref="EW46" location="null!119:119" display="[SJBP]__Brand 50% 241231_All OTH 2025_36 cities_x000a_" xr:uid="{00000000-0004-0000-0800-0000281D0000}"/>
    <hyperlink ref="EX46" location="null!119:119" display="[SJBP]__Brand 50% 241231_All OTH 2025_36 cities_x000a_" xr:uid="{00000000-0004-0000-0800-0000291D0000}"/>
    <hyperlink ref="EY46" location="null!119:119" display="[SJBP]__Brand 50% 241231_All OTH 2025_36 cities_x000a_" xr:uid="{00000000-0004-0000-0800-00002A1D0000}"/>
    <hyperlink ref="EZ46" location="null!119:119" display="[SJBP]__Brand 50% 241231_All OTH 2025_36 cities_x000a_" xr:uid="{00000000-0004-0000-0800-00002B1D0000}"/>
    <hyperlink ref="FA46" location="null!119:119" display="[SJBP]__Brand 50% 241231_All OTH 2025_36 cities_x000a_" xr:uid="{00000000-0004-0000-0800-00002C1D0000}"/>
    <hyperlink ref="FB46" location="null!119:119" display="[SJBP]__Brand 50% 241231_All OTH 2025_36 cities_x000a_" xr:uid="{00000000-0004-0000-0800-00002D1D0000}"/>
    <hyperlink ref="FE46" r:id="rId875" location="gid=1258946380&amp;range=976:976" xr:uid="{00000000-0004-0000-0800-00002E1D0000}"/>
    <hyperlink ref="FF46" location="null!877:877" display="[SuperVIP]_Gà Rán KFC_01-04/06_x000a_241231_Gà Rán KFC_25 cities" xr:uid="{00000000-0004-0000-0800-00002F1D0000}"/>
    <hyperlink ref="FH46" r:id="rId876" location="gid=1258946380&amp;range=1080:1080" xr:uid="{00000000-0004-0000-0800-0000301D0000}"/>
    <hyperlink ref="FI46" location="null!880:880" display="[SuperVIP]_Gà Rán Popeyes_05-08/06_x000a_241231_Gà Rán Popeyes_9 cities" xr:uid="{00000000-0004-0000-0800-0000311D0000}"/>
    <hyperlink ref="FJ46" location="null!885:885" display="[VIP]_Domino's Pizza_06-08/06_x000a_250116_Domino pizza_11 cities" xr:uid="{00000000-0004-0000-0800-0000321D0000}"/>
    <hyperlink ref="FK46" location="null!885:885" display="[VIP]_Domino's Pizza_06-08/06_x000a_250116_Domino pizza_11 cities" xr:uid="{00000000-0004-0000-0800-0000331D0000}"/>
    <hyperlink ref="FL46" location="null!119:119" display="[SJBP]__Brand 50% 241231_All OTH 2025_36 cities_x000a_" xr:uid="{00000000-0004-0000-0800-0000341D0000}"/>
    <hyperlink ref="FM46" location="null!119:119" display="[SJBP]__Brand 50% 241231_All OTH 2025_36 cities_x000a_" xr:uid="{00000000-0004-0000-0800-0000351D0000}"/>
    <hyperlink ref="FN46" location="null!119:119" display="[SJBP]__Brand 50% 241231_All OTH 2025_36 cities_x000a_" xr:uid="{00000000-0004-0000-0800-0000361D0000}"/>
    <hyperlink ref="FO46" location="null!119:119" display="[SJBP]__Brand 50% 241231_All OTH 2025_36 cities_x000a_" xr:uid="{00000000-0004-0000-0800-0000371D0000}"/>
    <hyperlink ref="FP46" location="null!119:119" display="[SJBP]__Brand 50% 241231_All OTH 2025_36 cities_x000a_" xr:uid="{00000000-0004-0000-0800-0000381D0000}"/>
    <hyperlink ref="FQ46" location="null!884:884" display="[VIP]_Pizza Hut_13-15/06" xr:uid="{00000000-0004-0000-0800-0000391D0000}"/>
    <hyperlink ref="FR46" location="null!881:881" display="[SuperVIP]_McDonald's_13-15/06_x000a_250416_McDonald's_5 cities" xr:uid="{00000000-0004-0000-0800-00003A1D0000}"/>
    <hyperlink ref="FV46" location="null!1043:1043" display="[SJBP]_McDonald's_2T2 119k_x000a_250416_McDonald's_5 cities" xr:uid="{00000000-0004-0000-0800-00003B1D0000}"/>
    <hyperlink ref="FW46" location="null!883:883" display="[SuperVIP]_Pizza Hut_20-22/06" xr:uid="{00000000-0004-0000-0800-00003C1D0000}"/>
    <hyperlink ref="FX46" location="null!883:883" display="[SuperVIP]_Pizza Hut_20-22/06" xr:uid="{00000000-0004-0000-0800-00003D1D0000}"/>
    <hyperlink ref="FY46" location="null!883:883" display="[SuperVIP]_Pizza Hut_20-22/06" xr:uid="{00000000-0004-0000-0800-00003E1D0000}"/>
    <hyperlink ref="GB46" location="null!979:979" display="[SuperVIP]_The Coffee House_9-11.6 241231_The Coffee House_7 cities" xr:uid="{00000000-0004-0000-0800-00003F1D0000}"/>
    <hyperlink ref="GJ46" location="null!1255:1255" display="[SJBP]_The Coffee House_WC_Wed 241231_The Coffee House_7 cities" xr:uid="{00000000-0004-0000-0800-0000401D0000}"/>
    <hyperlink ref="GL46" location="null!1236:1236" display="[JBP]_KATINAT Coffee &amp; Tea House_Ads 1K 250119_Katinat Saigon Kafe_11 cities" xr:uid="{00000000-0004-0000-0800-0000411D0000}"/>
    <hyperlink ref="GO46" location="null!1165:1165" display="[SJBP]_Domino's Pizza_1k" xr:uid="{00000000-0004-0000-0800-0000421D0000}"/>
    <hyperlink ref="GS46" r:id="rId877" location="gid=1258946380&amp;range=968:968" xr:uid="{00000000-0004-0000-0800-0000431D0000}"/>
    <hyperlink ref="GU46" location="null!974:974" display="[VIP]_Domino's Pizza_11-13/07 250116_Domino pizza_11 cities" xr:uid="{00000000-0004-0000-0800-0000441D0000}"/>
    <hyperlink ref="GW46" location="null!1254:1254" display="[SJBP]_Starbucks Coffee_Indi 15-17.7 250520_Starbucks Coffee_12 cities" xr:uid="{00000000-0004-0000-0800-0000451D0000}"/>
    <hyperlink ref="GY46" location="null!1251:1251" display="[JBP]_KATINAT Coffee &amp; Tea House_BAU Hibi 250119_Katinat Saigon Kafe_11 cities" xr:uid="{00000000-0004-0000-0800-0000461D0000}"/>
    <hyperlink ref="HA46" location="null!1165:1165" display="[SJBP]_Domino's Pizza_1k" xr:uid="{00000000-0004-0000-0800-0000471D0000}"/>
    <hyperlink ref="HB46" location="null!965:965" display="[SuperVIP]_Gà Rán KFC_18-20/07 241231_Gà Rán KFC_25 cities" xr:uid="{00000000-0004-0000-0800-0000481D0000}"/>
    <hyperlink ref="HH46" location="null!1271:1271" display="[VIP]_Domino's Pizza_25-27/07 250116_Domino pizza_11 cities" xr:uid="{00000000-0004-0000-0800-0000491D0000}"/>
    <hyperlink ref="HI46" location="null!1271:1271" display="[VIP]_Domino's Pizza_25-27/07 250116_Domino pizza_11 cities" xr:uid="{00000000-0004-0000-0800-00004A1D0000}"/>
    <hyperlink ref="HM46" location="null!1133:1133" display="[JBP]_KATINAT Coffee &amp; Tea House_Merch 250119_Katinat Saigon Kafe_11 cities" xr:uid="{00000000-0004-0000-0800-00004B1D0000}"/>
    <hyperlink ref="HO46" location="null!1405:1405" display="[SJBP]_The Coffee House_WC Fri 241231_The Coffee House_7 cities" xr:uid="{00000000-0004-0000-0800-00004C1D0000}"/>
    <hyperlink ref="HP46" location="null!119:119" display="[SJBP]__Brand 50% 241231_All OTH 2025_36 cities" xr:uid="{00000000-0004-0000-0800-00004D1D0000}"/>
    <hyperlink ref="HQ46" location="null!1429:1429" display="[SJBP]_Lotteria_BAU 250424_Lotteria DI_32 cities" xr:uid="{00000000-0004-0000-0800-00004E1D0000}"/>
    <hyperlink ref="HR46" location="null!1395:1395" display="[SuperVIP]_The Coffee House_4-6.8 241231_The Coffee House_7 cities" xr:uid="{00000000-0004-0000-0800-00004F1D0000}"/>
    <hyperlink ref="HS46" location="null!1395:1395" display="[SuperVIP]_The Coffee House_4-6.8 241231_The Coffee House_7 cities" xr:uid="{00000000-0004-0000-0800-0000501D0000}"/>
    <hyperlink ref="HT46" location="null!1395:1395" display="[SuperVIP]_The Coffee House_4-6.8 241231_The Coffee House_7 cities" xr:uid="{00000000-0004-0000-0800-0000511D0000}"/>
    <hyperlink ref="HU46" location="null!1169:1169" display="[SJBP]_Brand_Food_BAU 250424_Lotteria DI_32 cities" xr:uid="{00000000-0004-0000-0800-0000521D0000}"/>
    <hyperlink ref="HV46" location="null!1425:1425" display="[SJBP]_Pizza Hut_Giảm 50%_x000a_ 241231_Pizza Hut_20 cities" xr:uid="{00000000-0004-0000-0800-0000531D0000}"/>
    <hyperlink ref="HW46" location="null!1337:1337" display="[VIP]_Domino's Pizza_08-10/08_x000a_ 250116_Domino pizza_11 cities" xr:uid="{00000000-0004-0000-0800-0000541D0000}"/>
    <hyperlink ref="HX46" location="null!1331:1331" display="[SuperVIP]_Gà Rán KFC_08-10/08 c" xr:uid="{00000000-0004-0000-0800-0000551D0000}"/>
    <hyperlink ref="HZ46" location="null!1516:1516" display="[SJBP]_Cơm Thố Anh Nguyễn_Aug 250718_Cơm Thố Anh Nguyễn_11 cities" xr:uid="{00000000-0004-0000-0800-0000561D0000}"/>
    <hyperlink ref="IA46" location="null!1516:1516" display="[SJBP]_Cơm Thố Anh Nguyễn_Aug 250718_Cơm Thố Anh Nguyễn_11 cities" xr:uid="{00000000-0004-0000-0800-0000571D0000}"/>
    <hyperlink ref="IC46" location="null!1335:1335" display="[SuperVIP]_Pizza Hut_15-17/08_x000a_241231_Pizza Hut_20 cities" xr:uid="{00000000-0004-0000-0800-0000581D0000}"/>
    <hyperlink ref="ID46" location="null!1335:1335" display="[SuperVIP]_Pizza Hut_15-17/08_x000a_241231_Pizza Hut_20 cities" xr:uid="{00000000-0004-0000-0800-0000591D0000}"/>
    <hyperlink ref="IE46" location="null!119:119" display="[SJBP]__Brand 50% 241231_All OTH 2025_36 cities" xr:uid="{00000000-0004-0000-0800-00005A1D0000}"/>
    <hyperlink ref="IF46" location="null!1516:1516" display="[SJBP]_Cơm Thố Anh Nguyễn_Aug 250718_Cơm Thố Anh Nguyễn_11 cities" xr:uid="{00000000-0004-0000-0800-00005B1D0000}"/>
    <hyperlink ref="II46" location="null!119:119" display="[SJBP]__Brand 50% 241231_All OTH 2025_36 cities" xr:uid="{00000000-0004-0000-0800-00005C1D0000}"/>
    <hyperlink ref="IJ46" location="null!119:119" display="[SJBP]__Brand 50% 241231_All OTH 2025_36 cities" xr:uid="{00000000-0004-0000-0800-00005D1D0000}"/>
    <hyperlink ref="IK46" location="null!1338:1338" display="[VIP]_Domino's Pizza_22-24/08_x000a_ 250116_Domino pizza_11 cities" xr:uid="{00000000-0004-0000-0800-00005E1D0000}"/>
    <hyperlink ref="IL46" location="null!119:119" display="[SJBP]__Brand 50% 241231_All OTH 2025_36 cities" xr:uid="{00000000-0004-0000-0800-00005F1D0000}"/>
    <hyperlink ref="IM46" location="null!119:119" display="[SJBP]__Brand 50% 241231_All OTH 2025_36 cities" xr:uid="{00000000-0004-0000-0800-0000601D0000}"/>
    <hyperlink ref="IN46" location="null!119:119" display="[SJBP]__Brand 50% 241231_All OTH 2025_36 cities" xr:uid="{00000000-0004-0000-0800-0000611D0000}"/>
    <hyperlink ref="IQ46" location="null!1409:1409" display="[JBP]_KATINAT Coffee &amp; Tea House_B2G1 250119_Katinat Saigon Kafe_11 cities" xr:uid="{00000000-0004-0000-0800-0000621D0000}"/>
    <hyperlink ref="IU46" location="null!119:119" display="[SJBP]__Brand 50% 241231_All OTH 2025_36 cities" xr:uid="{00000000-0004-0000-0800-0000631D0000}"/>
    <hyperlink ref="IV46" location="null!119:119" display="[SJBP]__Brand 50% 241231_All OTH 2025_36 cities" xr:uid="{00000000-0004-0000-0800-0000641D0000}"/>
    <hyperlink ref="IW46" location="null!1582:1582" display="[SJBP]_Pizza Hut_Giảm 80k 241231_Pizza Hut_20 cities" xr:uid="{00000000-0004-0000-0800-0000651D0000}"/>
    <hyperlink ref="IX46" location="null!1650:1650" display="[SuperVIP]_The Coffee House_3-5.9 241231_The Coffee House_7 cities" xr:uid="{00000000-0004-0000-0800-0000661D0000}"/>
    <hyperlink ref="IY46" location="null!1650:1650" display="[SuperVIP]_The Coffee House_3-5.9 241231_The Coffee House_7 cities" xr:uid="{00000000-0004-0000-0800-0000671D0000}"/>
    <hyperlink ref="IZ46" location="null!G1567" display="[SuperVIP]_Trà Sữa May Cha_Sep 250102_Trà Sữa May Cha_7 cities" xr:uid="{00000000-0004-0000-0800-0000681D0000}"/>
    <hyperlink ref="JA46" location="null!1588:1588" display="[Win 1]_Lotteria_Sep_VT_x000a_[Alacarte CB]_Lotteria_Sep.CB1_Hue, DL" xr:uid="{00000000-0004-0000-0800-0000691D0000}"/>
    <hyperlink ref="JB46" location="null!1134:1134" display="[SuperVIP]_Highlands Coffee_8-12.9 241231_Highlands Coffee_36 cities" xr:uid="{00000000-0004-0000-0800-00006A1D0000}"/>
    <hyperlink ref="JC46" location="null!1134:1134" display="[SuperVIP]_Highlands Coffee_8-12.9 241231_Highlands Coffee_36 cities" xr:uid="{00000000-0004-0000-0800-00006B1D0000}"/>
    <hyperlink ref="JG46" location="null!1487:1487" display="[VIP]_Domino's Pizza_12-14/09_x000a_250116_Domino pizza_11 cities" xr:uid="{00000000-0004-0000-0800-00006C1D0000}"/>
    <hyperlink ref="JI46" location="null!1651:1651" display="[VIP]_The Coffee House_15-17.9 241231_The Coffee House_7 cities" xr:uid="{00000000-0004-0000-0800-00006D1D0000}"/>
    <hyperlink ref="JL46" location="null!G1574" display="[SuperVIP]_Phúc Long Coffee &amp; Tea_17-19Sep 20240516_Phúc Long Coffee &amp; Tea_17 cities" xr:uid="{00000000-0004-0000-0800-00006E1D0000}"/>
    <hyperlink ref="JN46" location="null!1695:1695" display="[Win 4]_Co.op Food_Sep_SJBP_CT" xr:uid="{00000000-0004-0000-0800-00006F1D0000}"/>
    <hyperlink ref="JO46" location="null!1695:1695" display="[Win 4]_Co.op Food_Sep_SJBP_CT" xr:uid="{00000000-0004-0000-0800-0000701D0000}"/>
    <hyperlink ref="JP46" location="null!119:119" display="[SJBP]__Brand 50% 241231_All OTH 2025_36 cities" xr:uid="{00000000-0004-0000-0800-0000711D0000}"/>
    <hyperlink ref="JQ46" location="null!1485:1485" display="[VIP]_Lotteria_22-25/09_x000a_250424_Lotteria DI_32 cities" xr:uid="{00000000-0004-0000-0800-0000721D0000}"/>
    <hyperlink ref="JR46" location="null!G1573" display="[SuperVIP]_Phê La_22-26Sep HP,VT,HA,DL,DN,KH" xr:uid="{00000000-0004-0000-0800-0000731D0000}"/>
    <hyperlink ref="JS46" location="null!G1573" display="[SuperVIP]_Phê La_22-26Sep HP,VT,HA,DL,DN,KH" xr:uid="{00000000-0004-0000-0800-0000741D0000}"/>
    <hyperlink ref="JT46" location="null!1666:1666" display="[SJBP]_McDonald's_2t2_x000a_ 250707_McDonald's_6 cities" xr:uid="{00000000-0004-0000-0800-0000751D0000}"/>
    <hyperlink ref="JU46" location="null!119:119" display="[SJBP]__Brand 50% 241231_All OTH 2025_36 cities" xr:uid="{00000000-0004-0000-0800-0000761D0000}"/>
    <hyperlink ref="JV46" location="null!119:119" display="[SJBP]__Brand 50% 241231_All OTH 2025_36 cities" xr:uid="{00000000-0004-0000-0800-0000771D0000}"/>
    <hyperlink ref="JW46" location="null!1666:1666" display="[SJBP]_McDonald's_2t2_x000a_ 250707_McDonald's_6 cities" xr:uid="{00000000-0004-0000-0800-0000781D0000}"/>
    <hyperlink ref="JX46" location="null!1666:1666" display="[SJBP]_McDonald's_2t2_x000a_ 250707_McDonald's_6 cities" xr:uid="{00000000-0004-0000-0800-0000791D0000}"/>
    <hyperlink ref="JZ46" location="null!119:119" display="[SJBP]__Brand 50% 241231_All OTH 2025_36 cities" xr:uid="{00000000-0004-0000-0800-00007A1D0000}"/>
    <hyperlink ref="KA46" location="null!1874:1874" display="[SJBP]_Cơm Thố Anh Nguyễn_Oct" xr:uid="{00000000-0004-0000-0800-00007B1D0000}"/>
    <hyperlink ref="KB46" location="null!G1818" display="[VIP]_Trà Sữa May Cha_Oct 250102_Trà Sữa May Cha_7 cities" xr:uid="{00000000-0004-0000-0800-00007C1D0000}"/>
    <hyperlink ref="KC46" location="null!1847:1847" display="[SJBP]_McDonald's_119k_x000a_250707_McDonald's_6 cities" xr:uid="{00000000-0004-0000-0800-00007D1D0000}"/>
    <hyperlink ref="KG46" location="null!1741:1741" display="[VIP]_Gà Rán Texas Chicken_06-09/10_x000a_250102_Gà Rán Texas Chicken_6 cities" xr:uid="{00000000-0004-0000-0800-00007E1D0000}"/>
    <hyperlink ref="KI46" location="null!1843:1843" display="[SJBP]_Gà Rán Popeyes_BOGO_x000a_241231_Gà Rán Popeyes_9 cities" xr:uid="{00000000-0004-0000-0800-00007F1D0000}"/>
    <hyperlink ref="KJ46" location="null!1743:1743" display="[SuperVIP]_Pizza Hut_10-12/10_x000a_241231_Pizza Hut_20 cities" xr:uid="{00000000-0004-0000-0800-0000801D0000}"/>
    <hyperlink ref="KK46" location="null!1743:1743" display="[SuperVIP]_Pizza Hut_10-12/10_x000a_241231_Pizza Hut_20 cities" xr:uid="{00000000-0004-0000-0800-0000811D0000}"/>
    <hyperlink ref="KL46" location="null!1865:1865" display="[SJBP]_Starbucks Coffee_WC Mon PNS 250822_Starbucks Coffee_13 cities" xr:uid="{00000000-0004-0000-0800-0000821D0000}"/>
    <hyperlink ref="KM46" location="null!119:119" display="[SJBP]__Brand 50% 241231_All OTH 2025_36 cities" xr:uid="{00000000-0004-0000-0800-0000831D0000}"/>
    <hyperlink ref="KN46" location="null!1794:1794" display="[SuperVIP]_Starbucks Coffee_14-16.10 250822_Starbucks Coffee_13 cities" xr:uid="{00000000-0004-0000-0800-0000841D0000}"/>
    <hyperlink ref="KO46" location="null!1794:1794" display="[SuperVIP]_Starbucks Coffee_14-16.10 250822_Starbucks Coffee_13 cities" xr:uid="{00000000-0004-0000-0800-0000851D0000}"/>
    <hyperlink ref="KP46" location="null!1745:1745" display="[SuperVIP]_McDonald's_17-19/10_x000a_ 250707_McDonald's_6 cities" xr:uid="{00000000-0004-0000-0800-0000861D0000}"/>
    <hyperlink ref="KQ46" location="null!1746:1746" display="[VIP]_Pizza Hut_17-19/10" xr:uid="{00000000-0004-0000-0800-0000871D0000}"/>
    <hyperlink ref="KR46" location="null!1746:1746" display="[VIP]_Pizza Hut_17-19/10" xr:uid="{00000000-0004-0000-0800-0000881D0000}"/>
    <hyperlink ref="KS46" location="null!119:119" display="[SJBP]__Brand 50% 241231_All OTH 2025_36 cities" xr:uid="{00000000-0004-0000-0800-0000891D0000}"/>
    <hyperlink ref="KT46" location="null!1959:1959" display="[JBP]_Gà Rán Texas Chicken_Indi_x000a_250102_Gà Rán Texas Chicken_6 cities" xr:uid="{00000000-0004-0000-0800-00008A1D0000}"/>
    <hyperlink ref="KU46" location="null!1867:1867" display="[SJBP]_The Coffee House_WC Wed 241231_The Coffee House_7 cities" xr:uid="{00000000-0004-0000-0800-00008B1D0000}"/>
    <hyperlink ref="KV46" location="null!1821:1821" display="[SuperVIP]_Cơm Thố Anh Nguyễn_22-26/10_x000a_250718_Cơm Thố Anh Nguyễn_11 cities" xr:uid="{00000000-0004-0000-0800-00008C1D0000}"/>
    <hyperlink ref="KW46" location="null!1864:1864" display="[SJBP]_Starbucks Coffee_WC Fri 250822_Starbucks Coffee_13 cities" xr:uid="{00000000-0004-0000-0800-00008D1D0000}"/>
    <hyperlink ref="KX46" location="null!1959:1959" display="[JBP]_Gà Rán Texas Chicken_Indi_x000a_250102_Gà Rán Texas Chicken_6 cities" xr:uid="{00000000-0004-0000-0800-00008E1D0000}"/>
    <hyperlink ref="KY46" location="null!1821:1821" display="[SuperVIP]_Cơm Thố Anh Nguyễn_22-26/10_x000a_250718_Cơm Thố Anh Nguyễn_11 cities" xr:uid="{00000000-0004-0000-0800-00008F1D0000}"/>
    <hyperlink ref="KZ46" location="null!119:119" display="[SJBP]__Brand 50% 241231_All OTH 2025_36 cities" xr:uid="{00000000-0004-0000-0800-0000901D0000}"/>
    <hyperlink ref="LA46" location="null!1874:1874" display="[SJBP]_Cơm Thố Anh Nguyễn_Oct_x000a_250718_Cơm Thố Anh Nguyễn_11 cities" xr:uid="{00000000-0004-0000-0800-0000911D0000}"/>
    <hyperlink ref="LB46" location="null!1924:1924" display="[Alacarte CB]_TH True Mart_Oct_CB2_250925_TH True Mart_18 cities" xr:uid="{00000000-0004-0000-0800-0000921D0000}"/>
    <hyperlink ref="LC46" location="null!1874:1874" display="[SJBP]_Cơm Thố Anh Nguyễn_Oct_x000a_250718_Cơm Thố Anh Nguyễn_11 cities" xr:uid="{00000000-0004-0000-0800-0000931D0000}"/>
    <hyperlink ref="LD46" location="null!1934:1934" display="[VIP]_Pizza Hut_31/10-02/11" xr:uid="{00000000-0004-0000-0800-0000941D0000}"/>
    <hyperlink ref="LF46" location="null!1934:1934" display="[VIP]_Pizza Hut_31/10-02/11" xr:uid="{00000000-0004-0000-0800-0000951D0000}"/>
    <hyperlink ref="LG46" location="null!119:119" display="[SJBP]__Brand 50% 241231_All OTH 2025_36 cities" xr:uid="{00000000-0004-0000-0800-0000961D0000}"/>
    <hyperlink ref="LH46" location="null!2014:2014" display="[SuperVIP]_Highlands Coffee_3-7.11 241231_Highlands Coffee_36 cities" xr:uid="{00000000-0004-0000-0800-0000971D0000}"/>
    <hyperlink ref="LI46" location="null!2014:2014" display="[SuperVIP]_Highlands Coffee_3-7.11 241231_Highlands Coffee_36 cities" xr:uid="{00000000-0004-0000-0800-0000981D0000}"/>
    <hyperlink ref="LJ46" location="null!119:119" display="[SJBP]__Brand 50% 241231_All OTH 2025_36 cities" xr:uid="{00000000-0004-0000-0800-0000991D0000}"/>
    <hyperlink ref="LK46" location="null!G2036" display="[VIP]_Gong Cha_4-7Nov 20240506_Gong Cha_3 cities" xr:uid="{00000000-0004-0000-0800-00009A1D0000}"/>
    <hyperlink ref="LL46" location="null!G2036" display="[VIP]_Gong Cha_4-7Nov 20240506_Gong Cha_3 cities" xr:uid="{00000000-0004-0000-0800-00009B1D0000}"/>
    <hyperlink ref="LM46" location="null!119:119" display="[SJBP]__Brand 50% 241231_All OTH 2025_36 cities" xr:uid="{00000000-0004-0000-0800-00009C1D0000}"/>
    <hyperlink ref="LO46" location="null!2027:2027" display="[SJBP]_Starbucks Coffee_WC Mon 250822_Starbucks Coffee_13 cities" xr:uid="{00000000-0004-0000-0800-00009D1D0000}"/>
    <hyperlink ref="LP46" location="null!2184:2184" display="[SJBP]_All Brand_0h-6h_x000a_[SJBP]_All Brand_6h - 8h_x000a_[SJBP]_All Brand_8h - 10h_x000a_[SJBP]_All Brand_10h - 12h_x000a_[SJBP]_All Brand_12h - 14h_x000a_[SJBP]_All Brand_14h - 17h_x000a_[SJBP]_All Brand_17h - 19h_x000a_[SJBP]_All Brand_19h - 24h" xr:uid="{00000000-0004-0000-0800-00009E1D0000}"/>
    <hyperlink ref="LS46" location="null!1947:1947" display="[VIP]_Cơm Thố Anh Nguyễn_13-16/11" xr:uid="{00000000-0004-0000-0800-00009F1D0000}"/>
    <hyperlink ref="LU46" location="null!1947:1947" display="[VIP]_Cơm Thố Anh Nguyễn_13-16/11" xr:uid="{00000000-0004-0000-0800-0000A01D0000}"/>
    <hyperlink ref="LX46" location="null!1926:1926" display="[VIP]_NutiFood Ngôi Nhà Dinh Dưỡng_Nov_Compensation_x000a_(Bình Dương, Vũng tàu, Đồng Nai)" xr:uid="{00000000-0004-0000-0800-0000A11D0000}"/>
    <hyperlink ref="LY46" location="null!2023:2023" display="[VIP]_KATINAT Coffee &amp; Tea House_BOGO 250822_KATINAT Coffee &amp; Tea House_13 cities" xr:uid="{00000000-0004-0000-0800-0000A21D0000}"/>
    <hyperlink ref="LZ46" location="null!2053:2053" display="[SJBP]_Cơm Thố Anh Nguyễn_Deal 30%" xr:uid="{00000000-0004-0000-0800-0000A31D0000}"/>
    <hyperlink ref="MA46" location="null!1943:1943" display="[VIP]_Domino's Pizza_21-23/11" xr:uid="{00000000-0004-0000-0800-0000A41D0000}"/>
    <hyperlink ref="MB46" location="null!1943:1943" display="[VIP]_Domino's Pizza_21-23/11" xr:uid="{00000000-0004-0000-0800-0000A51D0000}"/>
    <hyperlink ref="ME46" location="null!2055:2055" display="[SJBP]_Pizza Hut_1D" xr:uid="{00000000-0004-0000-0800-0000A61D0000}"/>
    <hyperlink ref="MF46" location="null!2057:2057" display="[SJBP]_Pizza Hut_1T1" xr:uid="{00000000-0004-0000-0800-0000A71D0000}"/>
    <hyperlink ref="MH46" location="null!2057:2057" display="[SJBP]_Pizza Hut_1T1" xr:uid="{00000000-0004-0000-0800-0000A81D0000}"/>
    <hyperlink ref="MK46" location="null!2135:2135" display="[VIP]_Gà Rán Texas Chicken_01-04/12" xr:uid="{00000000-0004-0000-0800-0000A91D0000}"/>
    <hyperlink ref="MP46" location="null!2133:2133" display="[SuperVIP]_Gà Rán KFC_05-07/12" xr:uid="{00000000-0004-0000-0800-0000AA1D0000}"/>
    <hyperlink ref="MQ46" location="null!2220:2220" display="[SJBP]_Gà Rán Popeyes_1t1" xr:uid="{00000000-0004-0000-0800-0000AB1D0000}"/>
    <hyperlink ref="MR46" location="null!2136:2136" display="[SuperVIP]_Gà Rán Popeyes_08-11/12" xr:uid="{00000000-0004-0000-0800-0000AC1D0000}"/>
    <hyperlink ref="MS46" location="null!2136:2136" display="[SuperVIP]_Gà Rán Popeyes_08-11/12" xr:uid="{00000000-0004-0000-0800-0000AD1D0000}"/>
    <hyperlink ref="MT46" location="null!119:119" display="[SJBP]__Brand 50% 241231_All OTH 2025_36 cities" xr:uid="{00000000-0004-0000-0800-0000AE1D0000}"/>
    <hyperlink ref="MV46" location="null!2138:2138" display="[VIP]_Domino's Pizza_12-14/12" xr:uid="{00000000-0004-0000-0800-0000AF1D0000}"/>
    <hyperlink ref="MZ46" location="null!2216:2216" display="[SJBP]_McDonald's_Mua 2 tặng 2" xr:uid="{00000000-0004-0000-0800-0000B01D0000}"/>
    <hyperlink ref="NB46" location="null!2148:2148" display=" [VIP]_Cơm Thố Anh Nguyễn_17-21/12" xr:uid="{00000000-0004-0000-0800-0000B11D0000}"/>
    <hyperlink ref="NC46" location="null!2141:2141" display="[SuperVIP]_Pizza Hut_19-21/12" xr:uid="{00000000-0004-0000-0800-0000B21D0000}"/>
    <hyperlink ref="ND46" location="null!2148:2148" display=" [VIP]_Cơm Thố Anh Nguyễn_17-21/12" xr:uid="{00000000-0004-0000-0800-0000B31D0000}"/>
    <hyperlink ref="NF46" location="null!2149:2149" display="[JBP]_Vinamilk_Dec_Compensation" xr:uid="{00000000-0004-0000-0800-0000B41D0000}"/>
    <hyperlink ref="NK46" location="null!2142:2142" display="_x000a_[SuperVIP]_McDonald's_26-28/12 251025_McDonald's_7 cities" xr:uid="{00000000-0004-0000-0800-0000B51D0000}"/>
    <hyperlink ref="NL46" location="null!2142:2142" display="_x000a_[SuperVIP]_McDonald's_26-28/12 251025_McDonald's_7 cities" xr:uid="{00000000-0004-0000-0800-0000B61D0000}"/>
    <hyperlink ref="OL46" location="null!2383:2383" display="[VIP]_KATINAT Coffee &amp; Tea House_B2G1 2026 260106_KATINAT Coffee &amp; Tea House_14 cities" xr:uid="{00000000-0004-0000-0800-0000B71D0000}"/>
    <hyperlink ref="PC46" location="null!2648:2648" display="[Alacarte]_NutiFood Ngôi Nhà Dinh Dưỡng_Feb_Compensation_x000a_(Bình Dương, BR-VT, Đồng Nai,)" xr:uid="{00000000-0004-0000-0800-0000B81D0000}"/>
    <hyperlink ref="PU46" location="null!2648:2648" display="[Alacarte]_NutiFood Ngôi Nhà Dinh Dưỡng_Feb_Compensation_x000a_(Bình Dương, BR-VT, Đồng Nai,)" xr:uid="{00000000-0004-0000-0800-0000B91D0000}"/>
    <hyperlink ref="X47" location="null!91:91" display="[PLF CP_add]_Coke_KV Chính Vạn Deal Sum Vầy" xr:uid="{00000000-0004-0000-0800-0000BA1D0000}"/>
    <hyperlink ref="Y47" location="null!91:91" display="[PLF CP_add]_Coke_KV Chính Vạn Deal Sum Vầy" xr:uid="{00000000-0004-0000-0800-0000BB1D0000}"/>
    <hyperlink ref="AA47" location="null!106:106" display="[SJBP]_Pizza Hut_1T1 241231_Pizza Hut_20 cities" xr:uid="{00000000-0004-0000-0800-0000BC1D0000}"/>
    <hyperlink ref="AQ47" location="null!68:68" display="[PLF CP_add]_BAU_Siêu Tiệc Giảm 99,000 đồng_x000a_[PLF CP]_Đặt Quán Quen, Freeship 0Đ_newcities" xr:uid="{00000000-0004-0000-0800-0000BD1D0000}"/>
    <hyperlink ref="AS47" location="null!235:235" display="[JBP]_KATINAT Coffee &amp; Tea House_BAU 10-28.1 250119_Katinat Saigon Kafe_11 cities" xr:uid="{00000000-0004-0000-0800-0000BE1D0000}"/>
    <hyperlink ref="AW47" location="null!G225" display="[SJBP]_KOI Thé Cafe_WC  240916_KOI Thé Cafe_5 cities" xr:uid="{00000000-0004-0000-0800-0000BF1D0000}"/>
    <hyperlink ref="BB47" location="null!157:157" display="[SJBP]_The Coffee House_WC 241231_The Coffee House_7 cities" xr:uid="{00000000-0004-0000-0800-0000C01D0000}"/>
    <hyperlink ref="BD47" location="null!156:156" display="[SJBP]_Starbucks Coffee_WC Fri 250102_Starbucks Coffee_10 cities" xr:uid="{00000000-0004-0000-0800-0000C11D0000}"/>
    <hyperlink ref="BE47" location="null!174:174" display="[SuperVIP]_Pizza Hut_21-23/02_x000a_241231_Pizza Hut_20 cities" xr:uid="{00000000-0004-0000-0800-0000C21D0000}"/>
    <hyperlink ref="BF47" location="null!174:174" display="[SuperVIP]_Pizza Hut_21-23/02_x000a_241231_Pizza Hut_20 cities" xr:uid="{00000000-0004-0000-0800-0000C31D0000}"/>
    <hyperlink ref="BO47" location="null!304:304" display="[SJBP]_Starbucks Coffee_WC Mon 250102_Starbucks Coffee_10 cities" xr:uid="{00000000-0004-0000-0800-0000C41D0000}"/>
    <hyperlink ref="BS47" location="null!419:419" display="[JBP]_KATINAT Coffee &amp; Tea House_M2T1 250119_Katinat Saigon Kafe_11 cities" xr:uid="{00000000-0004-0000-0800-0000C51D0000}"/>
    <hyperlink ref="BT47" location="null!269:269" display="[SuperVIP]_Gà Rán Popeyes_06-09/03_x000a_241231_Gà Rán Popeyes_9 cities" xr:uid="{00000000-0004-0000-0800-0000C61D0000}"/>
    <hyperlink ref="CP47" location="null!464:464" display="[SJBP]_Gà Rán KFC_Combo 55k_x000a_241231_Gà Rán KFC_25 cities" xr:uid="{00000000-0004-0000-0800-0000C71D0000}"/>
    <hyperlink ref="DT47" location="null!468:468" display="[SuperVIP]_Pizza Hut_28-30/04_x000a_241231_Pizza Hut_20 cities" xr:uid="{00000000-0004-0000-0800-0000C81D0000}"/>
    <hyperlink ref="DU47" location="null!697:697" display="[SJBP]_McDonald's_2T2_x000a_250416_McDonald's_5 cities" xr:uid="{00000000-0004-0000-0800-0000C91D0000}"/>
    <hyperlink ref="DX47" location="null!739:739" display="[SJBP]_Domino's Pizza_BOGO_x000a_ 250116_Domino pizza_11 cities" xr:uid="{00000000-0004-0000-0800-0000CA1D0000}"/>
    <hyperlink ref="EB47" location="null!749:749" display="[SJBP]_Brand_Food_01-31/05_x000a_ 250424_Lotteria DI_32 cities" xr:uid="{00000000-0004-0000-0800-0000CB1D0000}"/>
    <hyperlink ref="EI47" location="null!774:774" display="[SJBP]_Starbucks Coffee_WC Mon 250102_Starbucks Coffee_10 cities" xr:uid="{00000000-0004-0000-0800-0000CC1D0000}"/>
    <hyperlink ref="EL47" location="null!861:861" display="[SJBP]_Starbucks Coffee_Indi 13-15 250102_Starbucks Coffee_10 cities" xr:uid="{00000000-0004-0000-0800-0000CD1D0000}"/>
    <hyperlink ref="EM47" location="null!722:722" display="[SuperVIP]_Gà Rán KFC_16-18/05" xr:uid="{00000000-0004-0000-0800-0000CE1D0000}"/>
    <hyperlink ref="EQ47" location="null!734:734" display="[SJBP]_Gà Rán Popeyes_BOGO May_x000a_241231_Gà Rán Popeyes_9 cities" xr:uid="{00000000-0004-0000-0800-0000CF1D0000}"/>
    <hyperlink ref="ER47" location="null!748:748" display="[SJBP]_Gà Rán Popeyes_combo 79k_x000a_241231_Gà Rán Popeyes_9 cities" xr:uid="{00000000-0004-0000-0800-0000D01D0000}"/>
    <hyperlink ref="ES47" location="null!749:749" display="[SJBP]_Brand_Food_01-31/05_x000a_250424_Lotteria DI_32 cities" xr:uid="{00000000-0004-0000-0800-0000D11D0000}"/>
    <hyperlink ref="ET47" location="null!901:901" display="[SJBP]_Lotteria_Weekend_x000a_250424_Lotteria DI_32 cities" xr:uid="{00000000-0004-0000-0800-0000D21D0000}"/>
    <hyperlink ref="EU47" location="null!119:119" display="[SJBP]__Brand 50% 241231_All OTH 2025_36 cities_x000a_" xr:uid="{00000000-0004-0000-0800-0000D31D0000}"/>
    <hyperlink ref="EV47" location="null!849:849" display="[SJBP]_Gà Rán KFC_Giảm 50k _x000a_241231_Gà Rán KFC_25 cities" xr:uid="{00000000-0004-0000-0800-0000D41D0000}"/>
    <hyperlink ref="EW47" location="null!849:849" display="[SJBP]_Gà Rán KFC_Giảm 50k _x000a_241231_Gà Rán KFC_25 cities" xr:uid="{00000000-0004-0000-0800-0000D51D0000}"/>
    <hyperlink ref="EX47" location="null!849:849" display="[SJBP]_Gà Rán KFC_Giảm 50k _x000a_241231_Gà Rán KFC_25 cities" xr:uid="{00000000-0004-0000-0800-0000D61D0000}"/>
    <hyperlink ref="EY47" location="null!874:874" display="[SuperVIP]_Starbucks Coffee_27-29.5 250102_Starbucks Coffee_10 cities" xr:uid="{00000000-0004-0000-0800-0000D71D0000}"/>
    <hyperlink ref="EZ47" location="null!874:874" display="[SuperVIP]_Starbucks Coffee_27-29.5 250102_Starbucks Coffee_10 cities" xr:uid="{00000000-0004-0000-0800-0000D81D0000}"/>
    <hyperlink ref="FA47" location="null!873:873" display="[VIP]_KATINAT Coffee &amp; Tea House_Ads 30.5 Bình Dương, Khánh Hòa, Hải Phòng, Đồng Nai" xr:uid="{00000000-0004-0000-0800-0000D91D0000}"/>
    <hyperlink ref="FB47" location="null!849:849" display="[SJBP]_Gà Rán KFC_Giảm 50k _x000a_241231_Gà Rán KFC_25 cities" xr:uid="{00000000-0004-0000-0800-0000DA1D0000}"/>
    <hyperlink ref="FF47" r:id="rId878" location="gid=1258946380&amp;range=976:976" xr:uid="{00000000-0004-0000-0800-0000DB1D0000}"/>
    <hyperlink ref="FG47" location="null!1042:1042" display="[SJBP]_McDonald's_2T2 109k_x000a_250416_McDonald's_5 cities" xr:uid="{00000000-0004-0000-0800-0000DC1D0000}"/>
    <hyperlink ref="FI47" r:id="rId879" location="gid=1258946380&amp;range=976:976" xr:uid="{00000000-0004-0000-0800-0000DD1D0000}"/>
    <hyperlink ref="FL47" r:id="rId880" location="gid=1258946380&amp;range=979:979" xr:uid="{00000000-0004-0000-0800-0000DE1D0000}"/>
    <hyperlink ref="FM47" r:id="rId881" location="gid=1258946380&amp;range=979:979" xr:uid="{00000000-0004-0000-0800-0000DF1D0000}"/>
    <hyperlink ref="FP47" location="null!884:884" display="[VIP]_Pizza Hut_13-15/06" xr:uid="{00000000-0004-0000-0800-0000E01D0000}"/>
    <hyperlink ref="FQ47" location="null!1005:1005" display="[SJBP]_Gà Rán Popeyes_BOGO_x000a_241231_Gà Rán Popeyes_9 cities" xr:uid="{00000000-0004-0000-0800-0000E11D0000}"/>
    <hyperlink ref="GS47" location="null!1258:1258" display="[SJBP]_The Coffee House_WC_Fri 241231_The Coffee House_7 cities" xr:uid="{00000000-0004-0000-0800-0000E21D0000}"/>
    <hyperlink ref="GZ47" location="null!971:971" display="[SuperVIP]_Pizza Hut_18-20/07 241231_Pizza Hut_20 cities" xr:uid="{00000000-0004-0000-0800-0000E31D0000}"/>
    <hyperlink ref="HA47" location="null!971:971" display="[SuperVIP]_Pizza Hut_18-20/07 241231_Pizza Hut_20 cities" xr:uid="{00000000-0004-0000-0800-0000E41D0000}"/>
    <hyperlink ref="HO47" location="null!119:119" display="[SJBP]__Brand 50% 241231_All OTH 2025_36 cities" xr:uid="{00000000-0004-0000-0800-0000E51D0000}"/>
    <hyperlink ref="HP47" location="null!1336:1336" display="[VIP]_Pizza Hut_01-03/08_x000a_ 241231_Pizza Hut_20 cities" xr:uid="{00000000-0004-0000-0800-0000E61D0000}"/>
    <hyperlink ref="HR47" location="null!1169:1169" display="[SJBP]_Brand_Food_BAU 250424_Lotteria DI_32 cities" xr:uid="{00000000-0004-0000-0800-0000E71D0000}"/>
    <hyperlink ref="HS47" location="null!1169:1169" display="[SJBP]_Brand_Food_BAU 250424_Lotteria DI_32 cities" xr:uid="{00000000-0004-0000-0800-0000E81D0000}"/>
    <hyperlink ref="HT47" location="null!1169:1169" display="[SJBP]_Brand_Food_BAU 250424_Lotteria DI_32 cities" xr:uid="{00000000-0004-0000-0800-0000E91D0000}"/>
    <hyperlink ref="HV47" location="null!119:119" display="[SJBP]__Brand 50% 241231_All OTH 2025_36 cities" xr:uid="{00000000-0004-0000-0800-0000EA1D0000}"/>
    <hyperlink ref="HW47" location="null!119:119" display="[SJBP]__Brand 50% 241231_All OTH 2025_36 cities" xr:uid="{00000000-0004-0000-0800-0000EB1D0000}"/>
    <hyperlink ref="HX47" location="null!119:119" display="[SJBP]__Brand 50% 241231_All OTH 2025_36 cities" xr:uid="{00000000-0004-0000-0800-0000EC1D0000}"/>
    <hyperlink ref="IC47" location="null!119:119" display="[SJBP]__Brand 50% 241231_All OTH 2025_36 cities" xr:uid="{00000000-0004-0000-0800-0000ED1D0000}"/>
    <hyperlink ref="ID47" location="null!119:119" display="[SJBP]__Brand 50% 241231_All OTH 2025_36 cities" xr:uid="{00000000-0004-0000-0800-0000EE1D0000}"/>
    <hyperlink ref="IE47" location="null!1516:1516" display="[SJBP]_Cơm Thố Anh Nguyễn_Aug 250718_Cơm Thố Anh Nguyễn_11 cities" xr:uid="{00000000-0004-0000-0800-0000EF1D0000}"/>
    <hyperlink ref="II47" location="null!G1386" display="[SuperVIP]_Phê La_18-22Aug HP,VT,HA,DL,DN,KH" xr:uid="{00000000-0004-0000-0800-0000F01D0000}"/>
    <hyperlink ref="IJ47" location="null!G1386" display="[SuperVIP]_Phê La_18-22Aug HP,VT,HA,DL,DN,KH" xr:uid="{00000000-0004-0000-0800-0000F11D0000}"/>
    <hyperlink ref="IM47" location="null!1575:1575" display="[JBP]_KATINAT Coffee &amp; Tea House_BOGO 20, 25.08 250119_Katinat Saigon Kafe_11 cities" xr:uid="{00000000-0004-0000-0800-0000F21D0000}"/>
    <hyperlink ref="IU47" location="null!1582:1582" display="[SJBP]_Pizza Hut_Giảm 80k 241231_Pizza Hut_20 cities" xr:uid="{00000000-0004-0000-0800-0000F31D0000}"/>
    <hyperlink ref="IV47" location="null!1577:1577" display="[SJBP]_Highlands Coffee_ALC 14 241231_Highlands Coffee_36 cities" xr:uid="{00000000-0004-0000-0800-0000F41D0000}"/>
    <hyperlink ref="IW47" location="null!1577:1577" display="[SJBP]_Highlands Coffee_ALC 14 241231_Highlands Coffee_36 cities" xr:uid="{00000000-0004-0000-0800-0000F51D0000}"/>
    <hyperlink ref="IX47" location="null!1478:1478" display="[SuperVIP]_McDonald's_01-04/09_x000a_ 250707_McDonald's_6 cities" xr:uid="{00000000-0004-0000-0800-0000F61D0000}"/>
    <hyperlink ref="IY47" location="null!1484:1484" display="[VIP]_Pizza Hut_05-07/09_x000a_241231_Pizza Hut_20 cities" xr:uid="{00000000-0004-0000-0800-0000F71D0000}"/>
    <hyperlink ref="IZ47" location="null!1484:1484" display="[VIP]_Pizza Hut_05-07/09_x000a_241231_Pizza Hut_20 cities" xr:uid="{00000000-0004-0000-0800-0000F81D0000}"/>
    <hyperlink ref="JA47" location="null!1666:1666" display="[SJBP]_McDonald's_2t2_x000a_ 250707_McDonald's_6 cities" xr:uid="{00000000-0004-0000-0800-0000F91D0000}"/>
    <hyperlink ref="JB47" location="null!G1670" display="[VIP]_Phúc Long Coffee &amp; Tea_Combo 99k 20240516_Phúc Long Coffee &amp; Tea_17 cities" xr:uid="{00000000-0004-0000-0800-0000FA1D0000}"/>
    <hyperlink ref="JC47" location="null!1430:1430" display="[SJBP]_Jollibee_99 20250306_Jollibee_33 cities" xr:uid="{00000000-0004-0000-0800-0000FB1D0000}"/>
    <hyperlink ref="JG47" location="null!1634:1634" display="[SJBP]_Gà Rán Popeyes_1T1_x000a_241231_Gà Rán Popeyes_9 cities" xr:uid="{00000000-0004-0000-0800-0000FC1D0000}"/>
    <hyperlink ref="JI47" location="null!119:119" display="[SJBP]__Brand 50% 241231_All OTH 2025_36 cities" xr:uid="{00000000-0004-0000-0800-0000FD1D0000}"/>
    <hyperlink ref="JP47" location="null!1646:1646" display="[JBP]_KATINAT Coffee &amp; Tea House_BAU Aug 250119_Katinat Saigon Kafe_11 cities" xr:uid="{00000000-0004-0000-0800-0000FE1D0000}"/>
    <hyperlink ref="JQ47" location="null!119:119" display="[SJBP]__Brand 50% 241231_All OTH 2025_36 cities" xr:uid="{00000000-0004-0000-0800-0000FF1D0000}"/>
    <hyperlink ref="JR47" location="null!119:119" display="[SJBP]__Brand 50% 241231_All OTH 2025_36 cities" xr:uid="{00000000-0004-0000-0800-0000001E0000}"/>
    <hyperlink ref="JS47" location="null!1646:1646" display="[JBP]_KATINAT Coffee &amp; Tea House_BAU Aug 250119_Katinat Saigon Kafe_11 cities" xr:uid="{00000000-0004-0000-0800-0000011E0000}"/>
    <hyperlink ref="JT47" location="null!1646:1646" display="[JBP]_KATINAT Coffee &amp; Tea House_BAU Aug 250119_Katinat Saigon Kafe_11 cities" xr:uid="{00000000-0004-0000-0800-0000021E0000}"/>
    <hyperlink ref="JU47" location="null!1634:1634" display="[SJBP]_Gà Rán Popeyes_1T1_x000a_241231_Gà Rán Popeyes_9 cities" xr:uid="{00000000-0004-0000-0800-0000031E0000}"/>
    <hyperlink ref="JV47" location="null!1666:1666" display="[SJBP]_McDonald's_2t2_x000a_ 250707_McDonald's_6 cities" xr:uid="{00000000-0004-0000-0800-0000041E0000}"/>
    <hyperlink ref="JZ47" location="null!1874:1874" display="[SJBP]_Cơm Thố Anh Nguyễn_Oct" xr:uid="{00000000-0004-0000-0800-0000051E0000}"/>
    <hyperlink ref="KA47" location="null!119:119" display="[SJBP]__Brand 50% 241231_All OTH 2025_36 cities" xr:uid="{00000000-0004-0000-0800-0000061E0000}"/>
    <hyperlink ref="KB47" location="null!119:119" display="[SJBP]__Brand 50% 241231_All OTH 2025_36 cities" xr:uid="{00000000-0004-0000-0800-0000071E0000}"/>
    <hyperlink ref="KC47" location="null!119:119" display="[SJBP]__Brand 50% 241231_All OTH 2025_36 cities" xr:uid="{00000000-0004-0000-0800-0000081E0000}"/>
    <hyperlink ref="KE47" location="null!1792:1792" display="[SuperVIP]_The Coffee House_6-8.10 241231_The Coffee House_7 cities" xr:uid="{00000000-0004-0000-0800-0000091E0000}"/>
    <hyperlink ref="KI47" location="null!119:119" display="[SJBP]__Brand 50% 241231_All OTH 2025_36 cities" xr:uid="{00000000-0004-0000-0800-00000A1E0000}"/>
    <hyperlink ref="KJ47" location="null!1843:1843" display="[SJBP]_Gà Rán Popeyes_BOGO_x000a_241231_Gà Rán Popeyes_9 cities" xr:uid="{00000000-0004-0000-0800-00000B1E0000}"/>
    <hyperlink ref="KK47" location="null!1843:1843" display="[SJBP]_Gà Rán Popeyes_BOGO_x000a_241231_Gà Rán Popeyes_9 cities" xr:uid="{00000000-0004-0000-0800-00000C1E0000}"/>
    <hyperlink ref="KM47" location="null!1872:1872" display="[SJBP]_The Coffee House_Matcha day 241231_The Coffee House_7 cities" xr:uid="{00000000-0004-0000-0800-00000D1E0000}"/>
    <hyperlink ref="KN47" location="null!1751:1751" display="[VIP]_Cơm Thố Anh Nguyễn_15-19/10_x000a_250718_Cơm Thố Anh Nguyễn_11 cities" xr:uid="{00000000-0004-0000-0800-00000E1E0000}"/>
    <hyperlink ref="KO47" location="null!1751:1751" display="[VIP]_Cơm Thố Anh Nguyễn_15-19/10_x000a_250718_Cơm Thố Anh Nguyễn_11 cities" xr:uid="{00000000-0004-0000-0800-00000F1E0000}"/>
    <hyperlink ref="KP47" location="null!1802:1802" display="[JBP]_KATINAT Coffee &amp; Tea House_BAU Oct 250822_KATINAT Coffee &amp; Tea House_13 cities" xr:uid="{00000000-0004-0000-0800-0000101E0000}"/>
    <hyperlink ref="KQ47" location="null!1843:1843" display="[SJBP]_Gà Rán Popeyes_BOGO_x000a_241231_Gà Rán Popeyes_9 cities" xr:uid="{00000000-0004-0000-0800-0000111E0000}"/>
    <hyperlink ref="KR47" location="null!1843:1843" display="[SJBP]_Gà Rán Popeyes_BOGO_x000a_241231_Gà Rán Popeyes_9 cities" xr:uid="{00000000-0004-0000-0800-0000121E0000}"/>
    <hyperlink ref="KT47" location="null!1972:1972" display="[SuperVIP]_The Coffee House_21-23/10_x000a_241231_The Coffee House_7 cities" xr:uid="{00000000-0004-0000-0800-0000131E0000}"/>
    <hyperlink ref="KU47" location="null!1972:1972" display="[SuperVIP]_The Coffee House_21-23/10_x000a_241231_The Coffee House_7 cities" xr:uid="{00000000-0004-0000-0800-0000141E0000}"/>
    <hyperlink ref="KV47" location="null!1972:1972" display="[SuperVIP]_The Coffee House_21-23/10_x000a_241231_The Coffee House_7 cities" xr:uid="{00000000-0004-0000-0800-0000151E0000}"/>
    <hyperlink ref="KW47" location="null!119:119" display="[SJBP]__Brand 50% 241231_All OTH 2025_36 cities" xr:uid="{00000000-0004-0000-0800-0000161E0000}"/>
    <hyperlink ref="KX47" location="null!119:119" display="[SJBP]__Brand 50% 241231_All OTH 2025_36 cities" xr:uid="{00000000-0004-0000-0800-0000171E0000}"/>
    <hyperlink ref="KY47" location="null!1959:1959" display="[JBP]_Gà Rán Texas Chicken_Indi_x000a_250102_Gà Rán Texas Chicken_6 cities" xr:uid="{00000000-0004-0000-0800-0000181E0000}"/>
    <hyperlink ref="LB47" location="null!1843:1843" display="[SJBP]_Gà Rán Popeyes_BOGO_x000a_241231_Gà Rán Popeyes_9 cities" xr:uid="{00000000-0004-0000-0800-0000191E0000}"/>
    <hyperlink ref="LF47" location="null!119:119" display="[SJBP]__Brand 50% 241231_All OTH 2025_36 cities" xr:uid="{00000000-0004-0000-0800-00001A1E0000}"/>
    <hyperlink ref="LG47" location="null!2061:2061" display="[SJBP]_Domino's Pizza_1K" xr:uid="{00000000-0004-0000-0800-00001B1E0000}"/>
    <hyperlink ref="LI47" location="null!G2036" display="[VIP]_Gong Cha_4-7Nov 20240506_Gong Cha_3 cities" xr:uid="{00000000-0004-0000-0800-00001C1E0000}"/>
    <hyperlink ref="LJ47" location="null!2014:2014" display="[SuperVIP]_Highlands Coffee_3-7.11 241231_Highlands Coffee_36 cities" xr:uid="{00000000-0004-0000-0800-00001D1E0000}"/>
    <hyperlink ref="LK47" location="null!F2049" display="[SJBP]_Phúc Long Coffee &amp; Tea_Combo 119k 20240516_Phúc Long Coffee &amp; Tea_17 cities" xr:uid="{00000000-0004-0000-0800-00001E1E0000}"/>
    <hyperlink ref="LL47" location="null!F2049" display="[SJBP]_Phúc Long Coffee &amp; Tea_Combo 119k 20240516_Phúc Long Coffee &amp; Tea_17 cities" xr:uid="{00000000-0004-0000-0800-00001F1E0000}"/>
    <hyperlink ref="LO47" location="null!1940:1940" display="[VIP]_Gà Rán Texas Chicken_10-13/11_x000a_250102_Gà Rán Texas Chicken_6 cities" xr:uid="{00000000-0004-0000-0800-0000201E0000}"/>
    <hyperlink ref="LP47" location="null!2023:2023" display="[VIP]_KATINAT Coffee &amp; Tea House_BOGO 250822_KATINAT Coffee &amp; Tea House_13 cities" xr:uid="{00000000-0004-0000-0800-0000211E0000}"/>
    <hyperlink ref="LS47" location="null!2024:2024" display="[VIP]_KATINAT Coffee &amp; Tea House_B2G1 250822_KATINAT Coffee &amp; Tea House_13 cities" xr:uid="{00000000-0004-0000-0800-0000221E0000}"/>
    <hyperlink ref="LU47" location="null!1939:1939" display="[SuperVIP]_Pizza Hut_14-16/11" xr:uid="{00000000-0004-0000-0800-0000231E0000}"/>
    <hyperlink ref="MB47" location="null!2053:2053" display="[SJBP]_Cơm Thố Anh Nguyễn_Deal 30%" xr:uid="{00000000-0004-0000-0800-0000241E0000}"/>
    <hyperlink ref="ME47" location="null!1926:1926" display="[VIP]_NutiFood Ngôi Nhà Dinh Dưỡng_Nov_Compensation_x000a_(Bình Dương, Vũng tàu, Đồng Nai)" xr:uid="{00000000-0004-0000-0800-0000251E0000}"/>
    <hyperlink ref="MK47" location="null!2163:2163" display="[SuperVIP]_The Coffee House_1-3.12 251014_The Coffee House_8 cities" xr:uid="{00000000-0004-0000-0800-0000261E0000}"/>
    <hyperlink ref="MP47" location="null!2137:2137" display="[SuperVIP]_Pizza Hut_05-07/12" xr:uid="{00000000-0004-0000-0800-0000271E0000}"/>
    <hyperlink ref="MR47" location="null!2172:2172" display="[SJBP]_Starbucks Coffee_WC Mon" xr:uid="{00000000-0004-0000-0800-0000281E0000}"/>
    <hyperlink ref="MS47" location="null!2320:2320" display="[JBP]_Cơm Tấm Phúc Lộc Thọ_Indi VT. BD, ĐN" xr:uid="{00000000-0004-0000-0800-0000291E0000}"/>
    <hyperlink ref="MV47" location="null!2161:2161" display="[SuperVIP]_Highlands Coffee_8-12.12" xr:uid="{00000000-0004-0000-0800-00002A1E0000}"/>
    <hyperlink ref="NC47" location="null!2148:2148" display=" [VIP]_Cơm Thố Anh Nguyễn_17-21/12" xr:uid="{00000000-0004-0000-0800-00002B1E0000}"/>
    <hyperlink ref="ND47" location="null!2149:2149" display="[JBP]_Vinamilk_Dec_Compensation" xr:uid="{00000000-0004-0000-0800-00002C1E0000}"/>
    <hyperlink ref="NS47" location="null!2464:2464" display="[JBP]_Vinamilk_Jan_Compensation" xr:uid="{00000000-0004-0000-0800-00002D1E0000}"/>
    <hyperlink ref="NY47" location="null!2464:2464" display="[JBP]_Vinamilk_Jan_Compensation" xr:uid="{00000000-0004-0000-0800-00002E1E0000}"/>
    <hyperlink ref="OF47" location="null!2464:2464" display="[JBP]_Vinamilk_Jan_Compensation" xr:uid="{00000000-0004-0000-0800-00002F1E0000}"/>
    <hyperlink ref="OK47" location="null!2413:2413" display="[VIP]_NutiFood Ngôi Nhà Dinh Dưỡng_Jan_Compensation" xr:uid="{00000000-0004-0000-0800-0000301E0000}"/>
    <hyperlink ref="OM47" location="null!2413:2413" display="[VIP]_NutiFood Ngôi Nhà Dinh Dưỡng_Jan_Compensation" xr:uid="{00000000-0004-0000-0800-0000311E0000}"/>
    <hyperlink ref="OO47" location="null!2413:2413" display="[VIP]_NutiFood Ngôi Nhà Dinh Dưỡng_Jan_Compensation" xr:uid="{00000000-0004-0000-0800-0000321E0000}"/>
    <hyperlink ref="PV47" location="null!2609:2609" display="[JBP]_Cơm Tấm Phúc Lộc Thọ_BAU Vung Tau, Dong Nai" xr:uid="{00000000-0004-0000-0800-0000331E0000}"/>
    <hyperlink ref="PX47" location="null!G2621" display="[SJBP]_Gà Rán Popeyes_OTH_Feb 241231_Gà Rán Popeyes_9 cities&quot;&quot;&quot;" xr:uid="{00000000-0004-0000-0800-0000341E0000}"/>
    <hyperlink ref="Z48" location="null!106:106" display="[SJBP]_Pizza Hut_1T1 241231_Pizza Hut_20 cities" xr:uid="{00000000-0004-0000-0800-0000351E0000}"/>
    <hyperlink ref="AP48" location="null!68:68" display="[PLF CP_add]_BAU_Siêu Tiệc Giảm 99,000 đồng_x000a_[PLF CP]_Đặt Quán Quen, Freeship 0Đ_newcities" xr:uid="{00000000-0004-0000-0800-0000361E0000}"/>
    <hyperlink ref="BF48" r:id="rId882" location="gid=1258946380&amp;range=381:381" xr:uid="{00000000-0004-0000-0800-0000371E0000}"/>
    <hyperlink ref="BS48" location="null!277:277" display="[SJBP]_Gà Rán KFC_100k_x000a_241231_Gà Rán KFC_25 cities" xr:uid="{00000000-0004-0000-0800-0000381E0000}"/>
    <hyperlink ref="DX48" location="null!736:736" display="[SJBP]_McDonald's_2T2 gà_x000a_250416_McDonald's_5 cities" xr:uid="{00000000-0004-0000-0800-0000391E0000}"/>
    <hyperlink ref="EB48" location="null!769:769" display="[SuperVIP]_The Coffee House_6-8.5 241231_The Coffee House_7 cities" xr:uid="{00000000-0004-0000-0800-00003A1E0000}"/>
    <hyperlink ref="EL48" location="null!734:734" display="[SJBP]_Gà Rán Popeyes_BOGO May_x000a_241231_Gà Rán Popeyes_9 cities" xr:uid="{00000000-0004-0000-0800-00003B1E0000}"/>
    <hyperlink ref="EM48" location="null!865:865" display="[JBP]_KATINAT Coffee &amp; Tea House_BAU bơ dừa 55K 250119_Katinat Saigon Kafe_11 cities" xr:uid="{00000000-0004-0000-0800-00003C1E0000}"/>
    <hyperlink ref="ER48" location="null!119:119" display="[SJBP]__Brand 50% 241231_All OTH 2025_36 cities_x000a_" xr:uid="{00000000-0004-0000-0800-00003D1E0000}"/>
    <hyperlink ref="ET48" location="null!119:119" display="[SJBP]__Brand 50% 241231_All OTH 2025_36 cities_x000a_" xr:uid="{00000000-0004-0000-0800-00003E1E0000}"/>
    <hyperlink ref="EU48" location="null!749:749" display="[SJBP]_Brand_Food_01-31/05_x000a_250424_Lotteria DI_32 cities" xr:uid="{00000000-0004-0000-0800-00003F1E0000}"/>
    <hyperlink ref="EV48" location="null!119:119" display="[SJBP]__Brand 50% 241231_All OTH 2025_36 cities_x000a_" xr:uid="{00000000-0004-0000-0800-0000401E0000}"/>
    <hyperlink ref="EW48" location="null!119:119" display="[SJBP]__Brand 50% 241231_All OTH 2025_36 cities_x000a_" xr:uid="{00000000-0004-0000-0800-0000411E0000}"/>
    <hyperlink ref="EX48" location="null!119:119" display="[SJBP]__Brand 50% 241231_All OTH 2025_36 cities_x000a_" xr:uid="{00000000-0004-0000-0800-0000421E0000}"/>
    <hyperlink ref="EY48" location="null!849:849" display="[SJBP]_Gà Rán KFC_Giảm 50k _x000a_241231_Gà Rán KFC_25 cities" xr:uid="{00000000-0004-0000-0800-0000431E0000}"/>
    <hyperlink ref="EZ48" location="null!849:849" display="[SJBP]_Gà Rán KFC_Giảm 50k _x000a_241231_Gà Rán KFC_25 cities" xr:uid="{00000000-0004-0000-0800-0000441E0000}"/>
    <hyperlink ref="FA48" location="null!849:849" display="[SJBP]_Gà Rán KFC_Giảm 50k _x000a_241231_Gà Rán KFC_25 cities" xr:uid="{00000000-0004-0000-0800-0000451E0000}"/>
    <hyperlink ref="FH48" location="null!1042:1042" display="[SJBP]_McDonald's_2T2 109k_x000a_250416_McDonald's_5 cities" xr:uid="{00000000-0004-0000-0800-0000461E0000}"/>
    <hyperlink ref="FI48" location="null!119:119" display="[SJBP]__Brand 50% 241231_All OTH 2025_36 cities_x000a_" xr:uid="{00000000-0004-0000-0800-0000471E0000}"/>
    <hyperlink ref="HV48" location="null!1169:1169" display="[SJBP]_Brand_Food_BAU 250424_Lotteria DI_32 cities" xr:uid="{00000000-0004-0000-0800-0000481E0000}"/>
    <hyperlink ref="JA48" location="null!1484:1484" display="[VIP]_Pizza Hut_05-07/09_x000a_241231_Pizza Hut_20 cities" xr:uid="{00000000-0004-0000-0800-0000491E0000}"/>
    <hyperlink ref="JB48" location="null!1645:1645" display="[JBP]_KATINAT Coffee &amp; Tea House_B2G1 250119_Katinat Saigon Kafe_11 cities" xr:uid="{00000000-0004-0000-0800-00004A1E0000}"/>
    <hyperlink ref="JC48" location="null!1644:1644" display="[JBP]_KATINAT Coffee &amp; Tea House_BOGO Sep" xr:uid="{00000000-0004-0000-0800-00004B1E0000}"/>
    <hyperlink ref="JI48" location="null!1626:1626" display="[Alacarte CB]_Lotteria_Sep.CB8_Lotteria DI_32 cities" xr:uid="{00000000-0004-0000-0800-00004C1E0000}"/>
    <hyperlink ref="JJ48" location="null!1626:1626" display="[Alacarte CB]_Lotteria_Sep.CB8_Lotteria DI_32 cities" xr:uid="{00000000-0004-0000-0800-00004D1E0000}"/>
    <hyperlink ref="JK48" location="null!1626:1626" display="[Alacarte CB]_Lotteria_Sep.CB8_Lotteria DI_32 cities" xr:uid="{00000000-0004-0000-0800-00004E1E0000}"/>
    <hyperlink ref="JM48" location="null!1626:1626" display="[Alacarte CB]_Lotteria_Sep.CB8_Lotteria DI_32 cities" xr:uid="{00000000-0004-0000-0800-00004F1E0000}"/>
    <hyperlink ref="JN48" location="null!1626:1626" display="[Alacarte CB]_Lotteria_Sep.CB8_Lotteria DI_32 cities" xr:uid="{00000000-0004-0000-0800-0000501E0000}"/>
    <hyperlink ref="JO48" location="null!1626:1626" display="[Alacarte CB]_Lotteria_Sep.CB8_Lotteria DI_32 cities" xr:uid="{00000000-0004-0000-0800-0000511E0000}"/>
    <hyperlink ref="JS48" location="null!119:119" display="[SJBP]__Brand 50% 241231_All OTH 2025_36 cities" xr:uid="{00000000-0004-0000-0800-0000521E0000}"/>
    <hyperlink ref="JT48" location="null!119:119" display="[SJBP]__Brand 50% 241231_All OTH 2025_36 cities" xr:uid="{00000000-0004-0000-0800-0000531E0000}"/>
    <hyperlink ref="JV48" location="null!1549:1549" display="[Alacarte CB]_Cơm Thố Anh Nguyễn_Sep.CB8_250718_Cơm Thố Anh Nguyễn_11 cities" xr:uid="{00000000-0004-0000-0800-0000541E0000}"/>
    <hyperlink ref="JW48" location="null!1549:1549" display="[Alacarte CB]_Cơm Thố Anh Nguyễn_Sep.CB8_250718_Cơm Thố Anh Nguyễn_11 cities" xr:uid="{00000000-0004-0000-0800-0000551E0000}"/>
    <hyperlink ref="JX48" location="null!1549:1549" display="[Alacarte CB]_Cơm Thố Anh Nguyễn_Sep.CB8_250718_Cơm Thố Anh Nguyễn_11 cities" xr:uid="{00000000-0004-0000-0800-0000561E0000}"/>
    <hyperlink ref="KI48" location="null!1869:1869" display="[SJBP]_The Coffee House_Spike 9-10.10 241231_The Coffee House_7 cities" xr:uid="{00000000-0004-0000-0800-0000571E0000}"/>
    <hyperlink ref="KP48" location="null!1751:1751" display="[VIP]_Cơm Thố Anh Nguyễn_15-19/10_x000a_250718_Cơm Thố Anh Nguyễn_11 cities" xr:uid="{00000000-0004-0000-0800-0000581E0000}"/>
    <hyperlink ref="KQ48" location="null!1751:1751" display="[VIP]_Cơm Thố Anh Nguyễn_15-19/10_x000a_250718_Cơm Thố Anh Nguyễn_11 cities" xr:uid="{00000000-0004-0000-0800-0000591E0000}"/>
    <hyperlink ref="KR48" location="null!119:119" display="[SJBP]__Brand 50% 241231_All OTH 2025_36 cities" xr:uid="{00000000-0004-0000-0800-00005A1E0000}"/>
    <hyperlink ref="KT48" location="null!1755:1755" display="[Alacarte CB]_Lotteria_Oct.CB8_Lotteria DI_32 cities" xr:uid="{00000000-0004-0000-0800-00005B1E0000}"/>
    <hyperlink ref="KU48" location="null!1755:1755" display="[Alacarte CB]_Lotteria_Oct.CB8_Lotteria DI_32 cities" xr:uid="{00000000-0004-0000-0800-00005C1E0000}"/>
    <hyperlink ref="KV48" location="null!1755:1755" display="[Alacarte CB]_Lotteria_Oct.CB8_Lotteria DI_32 cities" xr:uid="{00000000-0004-0000-0800-00005D1E0000}"/>
    <hyperlink ref="KX48" location="null!1755:1755" display="[Alacarte CB]_Lotteria_Oct.CB8_Lotteria DI_32 cities" xr:uid="{00000000-0004-0000-0800-00005E1E0000}"/>
    <hyperlink ref="KY48" location="null!1755:1755" display="[Alacarte CB]_Lotteria_Oct.CB8_Lotteria DI_32 cities" xr:uid="{00000000-0004-0000-0800-00005F1E0000}"/>
    <hyperlink ref="KZ48" location="null!1755:1755" display="[Alacarte CB]_Lotteria_Oct.CB8_Lotteria DI_32 cities" xr:uid="{00000000-0004-0000-0800-0000601E0000}"/>
    <hyperlink ref="LI48" location="null!G2051" display="[SuperVIP]_Phúc Long Coffee &amp; Tea_79k  20240516_Phúc Long Coffee &amp; Tea_17 cities" xr:uid="{00000000-0004-0000-0800-0000611E0000}"/>
    <hyperlink ref="LJ48" location="null!G2036" display="[VIP]_Gong Cha_4-7Nov 20240506_Gong Cha_3 cities" xr:uid="{00000000-0004-0000-0800-0000621E0000}"/>
    <hyperlink ref="LK48" location="null!1986:1986" display="[Alacarte CB]_Cơm Thố Anh Nguyễn_Nov.CB8_250718_Cơm Thố Anh Nguyễn_11 cities" xr:uid="{00000000-0004-0000-0800-0000631E0000}"/>
    <hyperlink ref="LL48" location="null!1986:1986" display="[Alacarte CB]_Cơm Thố Anh Nguyễn_Nov.CB8_250718_Cơm Thố Anh Nguyễn_11 cities" xr:uid="{00000000-0004-0000-0800-0000641E0000}"/>
    <hyperlink ref="LM48" location="null!1986:1986" display="[Alacarte CB]_Cơm Thố Anh Nguyễn_Nov.CB8_250718_Cơm Thố Anh Nguyễn_11 cities" xr:uid="{00000000-0004-0000-0800-0000651E0000}"/>
    <hyperlink ref="LY48" location="null!2043:2043" display="[SJBP]_Domino's Pizza_19/11-02/12" xr:uid="{00000000-0004-0000-0800-0000661E0000}"/>
    <hyperlink ref="MV48" location="null!119:119" display=" [SJBP]__Brand 50%" xr:uid="{00000000-0004-0000-0800-0000671E0000}"/>
    <hyperlink ref="NF48" location="null!2322:2322" display="[Alacarte CB]_TH True Mart_Dec_CB8_SJBP_250925_TH True Mart_18 cities" xr:uid="{00000000-0004-0000-0800-0000681E0000}"/>
    <hyperlink ref="NG48" location="null!2322:2322" display="[Alacarte CB]_TH True Mart_Dec_CB8_SJBP_250925_TH True Mart_18 cities" xr:uid="{00000000-0004-0000-0800-0000691E0000}"/>
    <hyperlink ref="NH48" location="null!2144:2144" display="[VIP]_Lotteria_22-25/12" xr:uid="{00000000-0004-0000-0800-00006A1E0000}"/>
    <hyperlink ref="NI48" location="null!2254:2254" display="[Alacarte CB]_Cơm Thố Anh Nguyễn_Dec.CB8_250718_Cơm Thố Anh Nguyễn_11 cities" xr:uid="{00000000-0004-0000-0800-00006B1E0000}"/>
    <hyperlink ref="NJ48" location="null!2254:2254" display="[Alacarte CB]_Cơm Thố Anh Nguyễn_Dec.CB8_250718_Cơm Thố Anh Nguyễn_11 cities" xr:uid="{00000000-0004-0000-0800-00006C1E0000}"/>
    <hyperlink ref="NK48" location="null!2254:2254" display="[Alacarte CB]_Cơm Thố Anh Nguyễn_Dec.CB8_250718_Cơm Thố Anh Nguyễn_11 cities" xr:uid="{00000000-0004-0000-0800-00006D1E0000}"/>
    <hyperlink ref="OG48" location="null!2380:2380" display="[PNS]_Pepsi FF38_Jan.26_BH, KH, CT, HP, Huế, BD" xr:uid="{00000000-0004-0000-0800-00006E1E0000}"/>
    <hyperlink ref="OQ48" location="null!2484:2484" display="[Alacarte]_Trà sữa Bingxue_Thank You Driver 2025_260105_Trà sữa Bingxue_12 cities" xr:uid="{00000000-0004-0000-0800-00006F1E0000}"/>
    <hyperlink ref="OR48" location="null!2504:2504" display="[Alacarte]_Phúc Long Coffee &amp; Tea_Thank You Driver 2025_260106_Phúc Long Coffee &amp; Tea_20 cities" xr:uid="{00000000-0004-0000-0800-0000701E0000}"/>
    <hyperlink ref="OT48" location="null!2545:2545" display="[Alacarte]_Bonchon Chicken_Thank You Driver 2025_TH" xr:uid="{00000000-0004-0000-0800-0000711E0000}"/>
    <hyperlink ref="OU48" location="null!2506:2506" display="[PNS]_Coke Tết_Jan_Feb_HP, KH, CT" xr:uid="{00000000-0004-0000-0800-0000721E0000}"/>
    <hyperlink ref="BD49" location="null!122:122" display="Air ShopeeFood App Only_x000a_[PLF CP]_SPXI_Happy Friday_x000a_SP: [PLF CP_]_BAU_Siêu Tiệc Giảm 99,000 đồng" xr:uid="{00000000-0004-0000-0800-0000731E0000}"/>
    <hyperlink ref="BK49" location="null!122:122" display="Air ShopeeFood App Only_x000a_[PLF CP]_SPXI_Happy Friday_x000a_SP: [PLF CP_]_BAU_Siêu Tiệc Giảm 99,000 đồng" xr:uid="{00000000-0004-0000-0800-0000741E0000}"/>
    <hyperlink ref="ER49" location="null!749:749" display="[SJBP]_Brand_Food_01-31/05_x000a_250424_Lotteria DI_32 cities" xr:uid="{00000000-0004-0000-0800-0000751E0000}"/>
    <hyperlink ref="ET49" location="null!749:749" display="[SJBP]_Brand_Food_01-31/05_x000a_250424_Lotteria DI_32 cities" xr:uid="{00000000-0004-0000-0800-0000761E0000}"/>
    <hyperlink ref="EV49" location="null!749:749" display="[SJBP]_Brand_Food_01-31/05_x000a_250424_Lotteria DI_32 cities" xr:uid="{00000000-0004-0000-0800-0000771E0000}"/>
    <hyperlink ref="EW49" location="null!749:749" display="[SJBP]_Brand_Food_01-31/05_x000a_250424_Lotteria DI_32 cities" xr:uid="{00000000-0004-0000-0800-0000781E0000}"/>
    <hyperlink ref="EX49" location="null!749:749" display="[SJBP]_Brand_Food_01-31/05_x000a_250424_Lotteria DI_32 cities" xr:uid="{00000000-0004-0000-0800-0000791E0000}"/>
    <hyperlink ref="FI49" location="null!1020:1020" display="[JBP]_KATINAT Coffee &amp; Tea House_6.6 BOGO 250119_Katinat Saigon Kafe_11 cities" xr:uid="{00000000-0004-0000-0800-00007A1E0000}"/>
    <hyperlink ref="JA49" location="null!1480:1480" display="[SuperVIP]_Gà Rán KFC_05-07/09_x000a_241231_Gà Rán KFC_25 cities" xr:uid="{00000000-0004-0000-0800-00007B1E0000}"/>
    <hyperlink ref="JB49" location="null!1486:1486" display="[VIP]_Gà Rán Texas Chicken_08-11/09_x000a_250102_Gà Rán Texas Chicken_6 cities" xr:uid="{00000000-0004-0000-0800-00007C1E0000}"/>
    <hyperlink ref="JC49" location="null!119:119" display="[SJBP]__Brand 50% 241231_All OTH 2025_36 cities" xr:uid="{00000000-0004-0000-0800-00007D1E0000}"/>
    <hyperlink ref="JL49" location="null!1636:1636" display="[SJBP]_Domino's Pizza_1k_x000a_250116_Domino pizza_11 cities" xr:uid="{00000000-0004-0000-0800-00007E1E0000}"/>
    <hyperlink ref="KT49" location="null!119:119" display="[SJBP]__Brand 50% 241231_All OTH 2025_36 cities" xr:uid="{00000000-0004-0000-0800-00007F1E0000}"/>
    <hyperlink ref="KU49" location="null!119:119" display="[SJBP]__Brand 50% 241231_All OTH 2025_36 cities" xr:uid="{00000000-0004-0000-0800-0000801E0000}"/>
    <hyperlink ref="KV49" location="null!119:119" display="[SJBP]__Brand 50% 241231_All OTH 2025_36 cities" xr:uid="{00000000-0004-0000-0800-0000811E0000}"/>
    <hyperlink ref="KY49" location="null!1843:1843" display="[SJBP]_Gà Rán Popeyes_BOGO_x000a_241231_Gà Rán Popeyes_9 cities" xr:uid="{00000000-0004-0000-0800-0000821E0000}"/>
    <hyperlink ref="LM49" location="null!G2033" display="[VIP]_Trà Sữa May Cha_Nov  250102_Trà Sữa May Cha_7 cities" xr:uid="{00000000-0004-0000-0800-0000831E0000}"/>
    <hyperlink ref="NH49" location="null!2322:2322" display="[Alacarte CB]_TH True Mart_Dec_CB8_SJBP_250925_TH True Mart_18 cities" xr:uid="{00000000-0004-0000-0800-0000841E0000}"/>
    <hyperlink ref="OU49" location="null!2556:2556" display="[Alacarte]_Lotteria_Thank You Driver 2025_260116_Lotteria_41 cities" xr:uid="{00000000-0004-0000-0800-0000851E0000}"/>
    <hyperlink ref="JC50" location="null!G1671" display="[VIP]_Phúc Long Coffee &amp; Tea_Spike 9.9 20240516_Phúc Long Coffee &amp; Tea_17 cities" xr:uid="{00000000-0004-0000-0800-0000861E0000}"/>
    <hyperlink ref="KY50" location="null!1749:1749" display="[VIP]_Domino's Pizza_24-26/10" xr:uid="{00000000-0004-0000-0800-0000871E0000}"/>
    <hyperlink ref="LM50" location="null!2062:2062" display="[SJBP]_McDonald's_2T2  251025_McDonald's_7 cities" xr:uid="{00000000-0004-0000-0800-0000881E0000}"/>
    <hyperlink ref="E51" location="null!65:65" display="[PNS]_VIB_Jan.USAGE_ALL" xr:uid="{00000000-0004-0000-0800-0000891E0000}"/>
    <hyperlink ref="F51" location="null!74:74" display="[PNS]_VietinBank_Jan.JCB_ALL" xr:uid="{00000000-0004-0000-0800-00008A1E0000}"/>
    <hyperlink ref="H51" location="null!73:73" display="[PNS]_HD SAISON_Jan.MART_ALL" xr:uid="{00000000-0004-0000-0800-00008B1E0000}"/>
    <hyperlink ref="I51" location="null!77:77" display="[PNS]_Pepsi FF27_Jan_CT, BH, KH, HP" xr:uid="{00000000-0004-0000-0800-00008C1E0000}"/>
    <hyperlink ref="J51" location="null!77:77" display="[PNS]_Pepsi FF27_Jan_CT, BH, KH, HP" xr:uid="{00000000-0004-0000-0800-00008D1E0000}"/>
    <hyperlink ref="K51" location="null!77:77" display="[PNS]_Pepsi FF27_Jan_CT, BH, KH, HP" xr:uid="{00000000-0004-0000-0800-00008E1E0000}"/>
    <hyperlink ref="L51" location="null!77:77" display="[PNS]_Pepsi FF27_Jan_CT, BH, KH, HP" xr:uid="{00000000-0004-0000-0800-00008F1E0000}"/>
    <hyperlink ref="M51" location="null!77:77" display="[PNS]_Pepsi FF27_Jan_CT, BH, KH, HP" xr:uid="{00000000-0004-0000-0800-0000901E0000}"/>
    <hyperlink ref="N51" location="null!77:77" display="[PNS]_Pepsi FF27_Jan_CT, BH, KH, HP" xr:uid="{00000000-0004-0000-0800-0000911E0000}"/>
    <hyperlink ref="O51" location="null!77:77" display="[PNS]_Pepsi FF27_Jan_CT, BH, KH, HP" xr:uid="{00000000-0004-0000-0800-0000921E0000}"/>
    <hyperlink ref="P51" location="null!67:67" display="[PNS]_HOME CREDIT_Jan_ALL" xr:uid="{00000000-0004-0000-0800-0000931E0000}"/>
    <hyperlink ref="T51" location="null!102:102" display="[SJBP]_Gà Rán Popeyes_BOGO_x000a_241231_Gà Rán Popeyes_9 cities" xr:uid="{00000000-0004-0000-0800-0000941E0000}"/>
    <hyperlink ref="U51" location="null!102:102" display="[SJBP]_Gà Rán Popeyes_BOGO_x000a_241231_Gà Rán Popeyes_9 cities" xr:uid="{00000000-0004-0000-0800-0000951E0000}"/>
    <hyperlink ref="V51" location="null!102:102" display="[SJBP]_Gà Rán Popeyes_BOGO_x000a_241231_Gà Rán Popeyes_9 cities" xr:uid="{00000000-0004-0000-0800-0000961E0000}"/>
    <hyperlink ref="AA51" location="null!245:245" display="[PNS]_HDBank_Jan.Muadee_ALL" xr:uid="{00000000-0004-0000-0800-0000971E0000}"/>
    <hyperlink ref="AT51" location="null!253:253" display="[PNS]_HD SAISON_Feb.FOOD_ALL" xr:uid="{00000000-0004-0000-0800-0000981E0000}"/>
    <hyperlink ref="AU51" location="null!256:256" display="[PNS]_HDBank_Feb.Muadee_ALL" xr:uid="{00000000-0004-0000-0800-0000991E0000}"/>
    <hyperlink ref="AY51" location="null!263:263" display="[PNS]_HOME CREDIT_Feb_ALL" xr:uid="{00000000-0004-0000-0800-00009A1E0000}"/>
    <hyperlink ref="AZ51" location="null!255:255" display="[PNS]_VietinBank_Feb_ALL" xr:uid="{00000000-0004-0000-0800-00009B1E0000}"/>
    <hyperlink ref="BA51" location="null!292:292" display="[PNS]_Pepsi FF28_Feb_CT, BH, KH, HP" xr:uid="{00000000-0004-0000-0800-00009C1E0000}"/>
    <hyperlink ref="BB51" location="null!264:264" display="[PNS]_NAM Á BANK_Feb_ALL" xr:uid="{00000000-0004-0000-0800-00009D1E0000}"/>
    <hyperlink ref="BC51" location="null!292:292" display="[PNS]_Pepsi FF28_Feb_CT, BH, KH, HP" xr:uid="{00000000-0004-0000-0800-00009E1E0000}"/>
    <hyperlink ref="BD51" location="null!212:212" display="[SJBP]_Gà Rán Popeyes_BOGO_x000a_241231_Gà Rán Popeyes_9 cities" xr:uid="{00000000-0004-0000-0800-00009F1E0000}"/>
    <hyperlink ref="BE51" location="null!212:212" display="[SJBP]_Gà Rán Popeyes_BOGO_x000a_241231_Gà Rán Popeyes_9 cities" xr:uid="{00000000-0004-0000-0800-0000A01E0000}"/>
    <hyperlink ref="BF51" location="null!212:212" display="[SJBP]_Gà Rán Popeyes_BOGO_x000a_241231_Gà Rán Popeyes_9 cities" xr:uid="{00000000-0004-0000-0800-0000A11E0000}"/>
    <hyperlink ref="BH51" location="null!261:261" display="[PNS]_BIDV_Feb.JCB WELLING BEING_ALL" xr:uid="{00000000-0004-0000-0800-0000A21E0000}"/>
    <hyperlink ref="BM51" r:id="rId883" location="gid=1258946380&amp;range=342:342" xr:uid="{00000000-0004-0000-0800-0000A31E0000}"/>
    <hyperlink ref="BN51" r:id="rId884" location="gid=1258946380&amp;range=342:342" xr:uid="{00000000-0004-0000-0800-0000A41E0000}"/>
    <hyperlink ref="BO51" r:id="rId885" location="gid=1258946380&amp;range=386:386" xr:uid="{00000000-0004-0000-0800-0000A51E0000}"/>
    <hyperlink ref="BP51" location="null!400:400" display="[PNS]_NAM Á BANK_Mar_ALL" xr:uid="{00000000-0004-0000-0800-0000A61E0000}"/>
    <hyperlink ref="BQ51" location="null!401:401" display="[PNS]_TCB_Mar.DEBIT_ALL" xr:uid="{00000000-0004-0000-0800-0000A71E0000}"/>
    <hyperlink ref="BR51" r:id="rId886" location="gid=1258946380&amp;range=386:386" xr:uid="{00000000-0004-0000-0800-0000A81E0000}"/>
    <hyperlink ref="BS51" r:id="rId887" location="gid=1258946380&amp;range=342:342" xr:uid="{00000000-0004-0000-0800-0000A91E0000}"/>
    <hyperlink ref="BT51" location="null!269:269" display="[SuperVIP]_Gà Rán Popeyes_06-09/03_x000a_241231_Gà Rán Popeyes_9 cities" xr:uid="{00000000-0004-0000-0800-0000AA1E0000}"/>
    <hyperlink ref="BU51" location="null!269:269" display="[SuperVIP]_Gà Rán Popeyes_06-09/03_x000a_241231_Gà Rán Popeyes_9 cities" xr:uid="{00000000-0004-0000-0800-0000AB1E0000}"/>
    <hyperlink ref="BW51" r:id="rId888" location="gid=1258946380&amp;range=342:342" xr:uid="{00000000-0004-0000-0800-0000AC1E0000}"/>
    <hyperlink ref="BX51" location="null!399:399" display="[PNS]_HOME CREDIT_Mar_ALL" xr:uid="{00000000-0004-0000-0800-0000AD1E0000}"/>
    <hyperlink ref="BY51" location="null!278:278" display="[SuperVIP]_McDonald's_13-16/03_x000a_240722_McDonald's_4 cities" xr:uid="{00000000-0004-0000-0800-0000AE1E0000}"/>
    <hyperlink ref="BZ51" location="null!278:278" display="[SuperVIP]_McDonald's_13-16/03_x000a_240722_McDonald's_4 cities" xr:uid="{00000000-0004-0000-0800-0000AF1E0000}"/>
    <hyperlink ref="CA51" location="null!278:278" display="[SuperVIP]_McDonald's_13-16/03_x000a_240722_McDonald's_4 cities" xr:uid="{00000000-0004-0000-0800-0000B01E0000}"/>
    <hyperlink ref="CB51" location="null!278:278" display="[SuperVIP]_McDonald's_13-16/03_x000a_240722_McDonald's_4 cities" xr:uid="{00000000-0004-0000-0800-0000B11E0000}"/>
    <hyperlink ref="CD51" r:id="rId889" location="gid=1258946380&amp;range=342:342" xr:uid="{00000000-0004-0000-0800-0000B21E0000}"/>
    <hyperlink ref="CF51" r:id="rId890" location="gid=1258946380&amp;range=342:342" xr:uid="{00000000-0004-0000-0800-0000B31E0000}"/>
    <hyperlink ref="CH51" r:id="rId891" location="gid=1258946380&amp;range=387:387" xr:uid="{00000000-0004-0000-0800-0000B41E0000}"/>
    <hyperlink ref="CI51" r:id="rId892" location="gid=1258946380&amp;range=387:387" xr:uid="{00000000-0004-0000-0800-0000B51E0000}"/>
    <hyperlink ref="CK51" r:id="rId893" location="gid=1258946380&amp;range=387:387" xr:uid="{00000000-0004-0000-0800-0000B61E0000}"/>
    <hyperlink ref="CL51" r:id="rId894" location="gid=1258946380&amp;range=342:342" xr:uid="{00000000-0004-0000-0800-0000B71E0000}"/>
    <hyperlink ref="CM51" location="null!271:271" display="[SuperVIP]_Lotteria_27-30/03 241231_Lotteria DI_27 cities" xr:uid="{00000000-0004-0000-0800-0000B81E0000}"/>
    <hyperlink ref="CN51" r:id="rId895" location="gid=1258946380&amp;range=342:342" xr:uid="{00000000-0004-0000-0800-0000B91E0000}"/>
    <hyperlink ref="CO51" r:id="rId896" location="gid=1258946380&amp;range=387:387" xr:uid="{00000000-0004-0000-0800-0000BA1E0000}"/>
    <hyperlink ref="CP51" r:id="rId897" location="gid=1258946380&amp;range=387:387" xr:uid="{00000000-0004-0000-0800-0000BB1E0000}"/>
    <hyperlink ref="CS51" location="null!535:535" display="[PNS]_Coke Always on_Apr_KH, HP, CT" xr:uid="{00000000-0004-0000-0800-0000BC1E0000}"/>
    <hyperlink ref="CT51" location="null!617:617" display="[PNS]_NAM A BANK_Apr_ALL" xr:uid="{00000000-0004-0000-0800-0000BD1E0000}"/>
    <hyperlink ref="CU51" location="null!574:574" display="[PNS]_Pepsi Baseline_Apr_HP, CT, KH, Hue, BH" xr:uid="{00000000-0004-0000-0800-0000BE1E0000}"/>
    <hyperlink ref="CV51" location="null!574:574" display="[PNS]_Pepsi Baseline_Apr_HP, CT, KH, Hue, BH" xr:uid="{00000000-0004-0000-0800-0000BF1E0000}"/>
    <hyperlink ref="CW51" location="null!647:647" display=" [SJBP]_Domino's Pizza_1K_x000a_250116_Domino pizza_11 cities" xr:uid="{00000000-0004-0000-0800-0000C01E0000}"/>
    <hyperlink ref="CX51" location="null!647:647" display=" [SJBP]_Domino's Pizza_1K_x000a_250116_Domino pizza_11 cities" xr:uid="{00000000-0004-0000-0800-0000C11E0000}"/>
    <hyperlink ref="CY51" location="null!575:575" display="[PNS]_Pepsi FF30_Apr_HP, CT, KH, Hue, BH" xr:uid="{00000000-0004-0000-0800-0000C21E0000}"/>
    <hyperlink ref="CZ51" location="null!575:575" display="[PNS]_Pepsi FF30_Apr_HP, CT, KH, Hue, BH" xr:uid="{00000000-0004-0000-0800-0000C31E0000}"/>
    <hyperlink ref="DA51" location="null!535:535" display="[PNS]_Coke Always on_Apr_KH, HP, CT" xr:uid="{00000000-0004-0000-0800-0000C41E0000}"/>
    <hyperlink ref="DB51" location="null!535:535" display="[PNS]_Coke Always on_Apr_KH, HP, CT" xr:uid="{00000000-0004-0000-0800-0000C51E0000}"/>
    <hyperlink ref="DC51" location="null!470:470" display="[VIP]_Cơm Thố Anh Nguyễn_09-13/04_x000a_250803_Cơm Thố Anh Nguyễn_12 cities" xr:uid="{00000000-0004-0000-0800-0000C61E0000}"/>
    <hyperlink ref="DD51" location="null!470:470" display="[VIP]_Cơm Thố Anh Nguyễn_09-13/04_x000a_250803_Cơm Thố Anh Nguyễn_12 cities" xr:uid="{00000000-0004-0000-0800-0000C71E0000}"/>
    <hyperlink ref="DG51" location="null!535:535" display="[PNS]_Coke Always on_Apr_KH, HP, CT" xr:uid="{00000000-0004-0000-0800-0000C81E0000}"/>
    <hyperlink ref="DH51" location="null!535:535" display="[PNS]_Coke Always on_Apr_KH, HP, CT" xr:uid="{00000000-0004-0000-0800-0000C91E0000}"/>
    <hyperlink ref="DI51" location="null!574:574" display="[PNS]_Pepsi Baseline_Apr_HP, CT, KH, Hue, BH" xr:uid="{00000000-0004-0000-0800-0000CA1E0000}"/>
    <hyperlink ref="DJ51" location="null!472:472" display="[VIP]_Pizza Hut_18-20/04_x000a_241231_Pizza Hut_20 cities" xr:uid="{00000000-0004-0000-0800-0000CB1E0000}"/>
    <hyperlink ref="DK51" location="null!472:472" display="[VIP]_Pizza Hut_18-20/04_x000a_241231_Pizza Hut_20 cities" xr:uid="{00000000-0004-0000-0800-0000CC1E0000}"/>
    <hyperlink ref="DL51" location="null!472:472" display="[VIP]_Pizza Hut_18-20/04_x000a_241231_Pizza Hut_20 cities" xr:uid="{00000000-0004-0000-0800-0000CD1E0000}"/>
    <hyperlink ref="DM51" location="null!633:633" display="[SJBP]_Gà Rán KFC_129k_x000a_241231_Gà Rán KFC_25 cities" xr:uid="{00000000-0004-0000-0800-0000CE1E0000}"/>
    <hyperlink ref="DN51" location="null!474:474" display="[VIP]_Gà Rán Texas Chicken_21-24/04_x000a_250102_Gà Rán Texas Chicken_6 cities" xr:uid="{00000000-0004-0000-0800-0000CF1E0000}"/>
    <hyperlink ref="DO51" location="null!535:535" display="[PNS]_Coke Always on_Apr_KH, HP, CT" xr:uid="{00000000-0004-0000-0800-0000D01E0000}"/>
    <hyperlink ref="DP51" location="null!474:474" display="[VIP]_Gà Rán Texas Chicken_21-24/04_x000a_250102_Gà Rán Texas Chicken_6 cities" xr:uid="{00000000-0004-0000-0800-0000D11E0000}"/>
    <hyperlink ref="DQ51" location="null!574:574" display="[PNS]_Pepsi Baseline_Apr_HP, CT, KH, Hue, BH" xr:uid="{00000000-0004-0000-0800-0000D21E0000}"/>
    <hyperlink ref="DR51" location="null!574:574" display="[PNS]_Pepsi Baseline_Apr_HP, CT, KH, Hue, BH" xr:uid="{00000000-0004-0000-0800-0000D31E0000}"/>
    <hyperlink ref="DS51" location="null!535:535" display="[PNS]_Coke Always on_Apr_KH, HP, CT" xr:uid="{00000000-0004-0000-0800-0000D41E0000}"/>
    <hyperlink ref="DT51" location="null!535:535" display="[PNS]_Coke Always on_Apr_KH, HP, CT" xr:uid="{00000000-0004-0000-0800-0000D51E0000}"/>
    <hyperlink ref="DU51" location="null!697:697" display="[SJBP]_McDonald's_2T2_x000a_240722_McDonald's_4 cities" xr:uid="{00000000-0004-0000-0800-0000D61E0000}"/>
    <hyperlink ref="DV51" location="null!697:697" display="[SJBP]_McDonald's_2T2_x000a_240722_McDonald's_4 cities" xr:uid="{00000000-0004-0000-0800-0000D71E0000}"/>
    <hyperlink ref="DX51" location="null!734:734" display="[SJBP]_Gà Rán Popeyes_BOGO May_x000a_241231_Gà Rán Popeyes_9 cities" xr:uid="{00000000-0004-0000-0800-0000D81E0000}"/>
    <hyperlink ref="DY51" location="null!736:736" display="[SJBP]_McDonald's_2T2 gà_x000a_250416_McDonald's_5 cities" xr:uid="{00000000-0004-0000-0800-0000D91E0000}"/>
    <hyperlink ref="DZ51" location="null!804:804" display="[PNS]_Pepsi Baseline_May_CT, KH, BH, HP, Hue" xr:uid="{00000000-0004-0000-0800-0000DA1E0000}"/>
    <hyperlink ref="EA51" location="null!736:736" display="[SJBP]_McDonald's_2T2 gà_x000a_250416_McDonald's_5 cities" xr:uid="{00000000-0004-0000-0800-0000DB1E0000}"/>
    <hyperlink ref="EB51" location="null!734:734" display="[SJBP]_Gà Rán Popeyes_BOGO May_x000a_241231_Gà Rán Popeyes_9 cities" xr:uid="{00000000-0004-0000-0800-0000DC1E0000}"/>
    <hyperlink ref="EC51" location="null!836:836" display="[PNS]_NAM A BANK_May_ALL" xr:uid="{00000000-0004-0000-0800-0000DD1E0000}"/>
    <hyperlink ref="EE51" location="null!729:729" display="[VIP]_Gà Rán Texas Chicken_05-08/05_x000a_250102_Gà Rán Texas Chicken_6 cities" xr:uid="{00000000-0004-0000-0800-0000DE1E0000}"/>
    <hyperlink ref="EF51" location="null!804:804" display="[PNS]_Pepsi Baseline_May_CT, KH, BH, HP, Hue" xr:uid="{00000000-0004-0000-0800-0000DF1E0000}"/>
    <hyperlink ref="EG51" location="null!739:739" display="[SJBP]_Domino's Pizza_BOGO_x000a_ 250116_Domino pizza_11 cities" xr:uid="{00000000-0004-0000-0800-0000E01E0000}"/>
    <hyperlink ref="EI51" location="null!805:805" display="[PNS]_Pepsi FF31_May_CT, KH, BH, HP, Hue" xr:uid="{00000000-0004-0000-0800-0000E11E0000}"/>
    <hyperlink ref="EJ51" location="null!805:805" display="[PNS]_Pepsi FF31_May_CT, KH, BH, HP, Hue" xr:uid="{00000000-0004-0000-0800-0000E21E0000}"/>
    <hyperlink ref="EL51" location="null!736:736" display="[SJBP]_McDonald's_2T2 gà_x000a_250416_McDonald's_5 cities" xr:uid="{00000000-0004-0000-0800-0000E31E0000}"/>
    <hyperlink ref="EM51" location="null!734:734" display="[SJBP]_Gà Rán Popeyes_BOGO May_x000a_241231_Gà Rán Popeyes_9 cities" xr:uid="{00000000-0004-0000-0800-0000E41E0000}"/>
    <hyperlink ref="EN51" location="null!725:725" display="[SuperVIP]_Pizza Hut_16-18/05" xr:uid="{00000000-0004-0000-0800-0000E51E0000}"/>
    <hyperlink ref="EO51" location="null!725:725" display="[SuperVIP]_Pizza Hut_16-18/05" xr:uid="{00000000-0004-0000-0800-0000E61E0000}"/>
    <hyperlink ref="EQ51" location="null!734:734" display="[SJBP]_Gà Rán Popeyes_BOGO May_x000a_241231_Gà Rán Popeyes_9 cities" xr:uid="{00000000-0004-0000-0800-0000E71E0000}"/>
    <hyperlink ref="ER51" location="null!749:749" display="[SJBP]_Brand_Food_01-31/05_x000a_250424_Lotteria DI_32 cities" xr:uid="{00000000-0004-0000-0800-0000E81E0000}"/>
    <hyperlink ref="ES51" location="null!749:749" display="[SJBP]_Brand_Food_01-31/05_x000a_250424_Lotteria DI_32 cities" xr:uid="{00000000-0004-0000-0800-0000E91E0000}"/>
    <hyperlink ref="ET51" location="null!804:804" display="[PNS]_Pepsi Baseline_May_CT, KH, BH, HP, Hue" xr:uid="{00000000-0004-0000-0800-0000EA1E0000}"/>
    <hyperlink ref="EU51" location="null!734:734" display="[SJBP]_Gà Rán Popeyes_BOGO May_x000a_241231_Gà Rán Popeyes_9 cities" xr:uid="{00000000-0004-0000-0800-0000EB1E0000}"/>
    <hyperlink ref="EV51" location="null!734:734" display="[SJBP]_Gà Rán Popeyes_BOGO May_x000a_241231_Gà Rán Popeyes_9 cities" xr:uid="{00000000-0004-0000-0800-0000EC1E0000}"/>
    <hyperlink ref="EW51" location="null!737:737" display="[SJBP]_McDonald's_BAU 99k_x000a_250416_McDonald's_5 cities" xr:uid="{00000000-0004-0000-0800-0000ED1E0000}"/>
    <hyperlink ref="EX51" location="null!737:737" display="[SJBP]_McDonald's_BAU 99k_x000a_250416_McDonald's_5 cities" xr:uid="{00000000-0004-0000-0800-0000EE1E0000}"/>
    <hyperlink ref="EY51" location="null!837:837" display="[PNS]_VPBANK VISA_May_ALL" xr:uid="{00000000-0004-0000-0800-0000EF1E0000}"/>
    <hyperlink ref="EZ51" location="null!724:724" display="[SuperVIP]_McDonald's_29/05 -01/06 250416_McDonald's_5 cities" xr:uid="{00000000-0004-0000-0800-0000F01E0000}"/>
    <hyperlink ref="FA51" location="null!804:804" display="[PNS]_Pepsi Baseline_May_CT, KH, BH, HP, Hue" xr:uid="{00000000-0004-0000-0800-0000F11E0000}"/>
    <hyperlink ref="FB51" location="null!804:804" display="[PNS]_Pepsi Baseline_May_CT, KH, BH, HP, Hue" xr:uid="{00000000-0004-0000-0800-0000F21E0000}"/>
    <hyperlink ref="FH51" location="null!1025:1025" display="[PNS]_Pepsi Baseline_Jun_CT, KH, BH, HP, Hue" xr:uid="{00000000-0004-0000-0800-0000F31E0000}"/>
    <hyperlink ref="FI51" location="null!880:880" display="[SuperVIP]_Gà Rán Popeyes_05-08/06_x000a_241231_Gà Rán Popeyes_9 cities" xr:uid="{00000000-0004-0000-0800-0000F41E0000}"/>
    <hyperlink ref="FJ51" location="null!880:880" display="[SuperVIP]_Gà Rán Popeyes_05-08/06_x000a_241231_Gà Rán Popeyes_9 cities" xr:uid="{00000000-0004-0000-0800-0000F51E0000}"/>
    <hyperlink ref="FK51" location="null!880:880" display="[SuperVIP]_Gà Rán Popeyes_05-08/06_x000a_241231_Gà Rán Popeyes_9 cities" xr:uid="{00000000-0004-0000-0800-0000F61E0000}"/>
    <hyperlink ref="FM51" location="null!1026:1026" display="[PNS]_Pepsi FF32_Jun_CT, KH, BH, HP, Hue" xr:uid="{00000000-0004-0000-0800-0000F71E0000}"/>
    <hyperlink ref="FP51" location="null!1061:1061" display="[PNS]_FE CREDIT_Jun_ALL" xr:uid="{00000000-0004-0000-0800-0000F81E0000}"/>
    <hyperlink ref="FQ51" location="null!1026:1026" display="[PNS]_Pepsi FF32_Jun_CT, KH, BH, HP, Hue" xr:uid="{00000000-0004-0000-0800-0000F91E0000}"/>
    <hyperlink ref="FS51" location="null!889:889" display="[VIP]_Lotteria DI_16-18/06" xr:uid="{00000000-0004-0000-0800-0000FA1E0000}"/>
    <hyperlink ref="FT51" location="null!889:889" display="[VIP]_Lotteria DI_16-18/06" xr:uid="{00000000-0004-0000-0800-0000FB1E0000}"/>
    <hyperlink ref="FU51" location="null!889:889" display="[VIP]_Lotteria DI_16-18/06" xr:uid="{00000000-0004-0000-0800-0000FC1E0000}"/>
    <hyperlink ref="FV51" location="null!1039:1039" display="[SJBP]_Gà Rán Popeyes_1k" xr:uid="{00000000-0004-0000-0800-0000FD1E0000}"/>
    <hyperlink ref="FW51" location="null!1025:1025" display="[PNS]_Pepsi Baseline_Jun_CT, KH, BH, HP, Hue" xr:uid="{00000000-0004-0000-0800-0000FE1E0000}"/>
    <hyperlink ref="GD51" location="null!1025:1025" display="[PNS]_Pepsi Baseline_Jun_CT, KH, BH, HP, Hue" xr:uid="{00000000-0004-0000-0800-0000FF1E0000}"/>
    <hyperlink ref="GE51" location="null!1007:1007" display="[SJBP]_Domino's Pizza_1K_x000a_250116_Domino pizza_11 cities" xr:uid="{00000000-0004-0000-0800-0000001F0000}"/>
    <hyperlink ref="GF51" location="null!1025:1025" display="[PNS]_Pepsi Baseline_Jun_CT, KH, BH, HP, Hue" xr:uid="{00000000-0004-0000-0800-0000011F0000}"/>
    <hyperlink ref="GI51" location="null!1203:1203" display="[PNS]_OCB_Jul_ALL" xr:uid="{00000000-0004-0000-0800-0000021F0000}"/>
    <hyperlink ref="GK51" location="null!1197:1197" display="[PNS]_Pepsi Baseline_Jul_CT, KH, BH, HP, Hue" xr:uid="{00000000-0004-0000-0800-0000031F0000}"/>
    <hyperlink ref="GL51" location="null!1197:1197" display="[PNS]_Pepsi Baseline_Jul_CT, KH, BH, HP, Hue" xr:uid="{00000000-0004-0000-0800-0000041F0000}"/>
    <hyperlink ref="GM51" location="null!1165:1165" display="[SJBP]_Domino's Pizza_1k 250116_Domino pizza_11 cities" xr:uid="{00000000-0004-0000-0800-0000051F0000}"/>
    <hyperlink ref="GO51" location="null!1198:1198" display="[PNS]_Pepsi FF33_Jul_CT, KH, BH, HP, Hue" xr:uid="{00000000-0004-0000-0800-0000061F0000}"/>
    <hyperlink ref="GR51" location="null!1202:1202" display="[PNS]_NAM A BANK_Jul_ALL" xr:uid="{00000000-0004-0000-0800-0000071F0000}"/>
    <hyperlink ref="GT51" location="null!1198:1198" display="[PNS]_Pepsi FF33_Jul_CT, KH, BH, HP, Hue" xr:uid="{00000000-0004-0000-0800-0000081F0000}"/>
    <hyperlink ref="GU51" location="null!1215:1215" display="[PNS]_VPBANK DEBIT_Jul_ALL" xr:uid="{00000000-0004-0000-0800-0000091F0000}"/>
    <hyperlink ref="GV51" location="null!1201:1201" display="[PNS]_HOME CREDIT_Jul_ALL" xr:uid="{00000000-0004-0000-0800-00000A1F0000}"/>
    <hyperlink ref="GX51" location="null!1268:1268" display="[SJBP]_McDonald's_99k" xr:uid="{00000000-0004-0000-0800-00000B1F0000}"/>
    <hyperlink ref="GZ51" location="null!1206:1206" display="[PNS]_VietinBank_Jul_ALL" xr:uid="{00000000-0004-0000-0800-00000C1F0000}"/>
    <hyperlink ref="HA51" location="null!971:971" display="[SuperVIP]_Pizza Hut_18-20/07 241231_Pizza Hut_20 cities" xr:uid="{00000000-0004-0000-0800-00000D1F0000}"/>
    <hyperlink ref="HB51" location="null!965:965" display="[SuperVIP]_Gà Rán KFC_18-20/07 241231_Gà Rán KFC_25 cities" xr:uid="{00000000-0004-0000-0800-00000E1F0000}"/>
    <hyperlink ref="HC51" location="null!1267:1267" display="[SJBP]_McDonald's_2T2" xr:uid="{00000000-0004-0000-0800-00000F1F0000}"/>
    <hyperlink ref="HD51" location="null!1214:1214" display="[PNS]_VPBANK VISA_Jul_ALL" xr:uid="{00000000-0004-0000-0800-0000101F0000}"/>
    <hyperlink ref="HE51" location="null!1169:1169" display="[SJBP]_Brand_Food_BAU 250424_Lotteria DI_32 cities" xr:uid="{00000000-0004-0000-0800-0000111F0000}"/>
    <hyperlink ref="HF51" location="null!1169:1169" display="[SJBP]_Brand_Food_BAU 250424_Lotteria DI_32 cities" xr:uid="{00000000-0004-0000-0800-0000121F0000}"/>
    <hyperlink ref="HG51" r:id="rId898" location="gid=1258946380&amp;range=967:967" xr:uid="{00000000-0004-0000-0800-0000131F0000}"/>
    <hyperlink ref="HH51" location="null!1475:1475" display="[SJBP]_Pizza Hut_1T1 241231_Pizza Hut_20 cities" xr:uid="{00000000-0004-0000-0800-0000141F0000}"/>
    <hyperlink ref="HI51" location="null!1197:1197" display="[PNS]_Pepsi Baseline_Jul_CT, KH, BH, HP, Hue" xr:uid="{00000000-0004-0000-0800-0000151F0000}"/>
    <hyperlink ref="HJ51" location="null!1169:1169" display="[SJBP]_Brand_Food_BAU 250424_Lotteria DI_32 cities" xr:uid="{00000000-0004-0000-0800-0000161F0000}"/>
    <hyperlink ref="HK51" location="null!1216:1216" display="[PNS]_HDBank_Jul.MUADEE_ALL" xr:uid="{00000000-0004-0000-0800-0000171F0000}"/>
    <hyperlink ref="HL51" location="null!1169:1169" display="[SJBP]_Brand_Food_BAU 250424_Lotteria DI_32 cities" xr:uid="{00000000-0004-0000-0800-0000181F0000}"/>
    <hyperlink ref="HM51" location="null!1169:1169" display="[SJBP]_Brand_Food_BAU 250424_Lotteria DI_32 cities" xr:uid="{00000000-0004-0000-0800-0000191F0000}"/>
    <hyperlink ref="HO51" location="null!1169:1169" display="[SJBP]_Brand_Food_BAU 250424_Lotteria DI_32 cities" xr:uid="{00000000-0004-0000-0800-00001A1F0000}"/>
    <hyperlink ref="HP51" r:id="rId899" location="gid=1258946380&amp;range=1382:1382" xr:uid="{00000000-0004-0000-0800-00001B1F0000}"/>
    <hyperlink ref="HQ51" location="null!1329:1329" display="[SuperVIP]_McDonald's_01-03/08_x000a_ 250707_McDonald's_6 cities" xr:uid="{00000000-0004-0000-0800-00001C1F0000}"/>
    <hyperlink ref="HR51" location="null!119:119" display="[SJBP]__Brand 50% 241231_All OTH 2025_36 cities" xr:uid="{00000000-0004-0000-0800-00001D1F0000}"/>
    <hyperlink ref="HS51" location="null!119:119" display="[SJBP]__Brand 50% 241231_All OTH 2025_36 cities" xr:uid="{00000000-0004-0000-0800-00001E1F0000}"/>
    <hyperlink ref="HT51" location="null!1439:1439" display="[PNS]_OCB_Aug_ALL" xr:uid="{00000000-0004-0000-0800-00001F1F0000}"/>
    <hyperlink ref="HU51" location="null!119:119" display="[SJBP]__Brand 50% 241231_All OTH 2025_36 cities" xr:uid="{00000000-0004-0000-0800-0000201F0000}"/>
    <hyperlink ref="HV51" r:id="rId900" location="gid=1258946380&amp;range=1382:1382" xr:uid="{00000000-0004-0000-0800-0000211F0000}"/>
    <hyperlink ref="HW51" location="null!119:119" display="[SJBP]__Brand 50% 241231_All OTH 2025_36 cities" xr:uid="{00000000-0004-0000-0800-0000221F0000}"/>
    <hyperlink ref="HX51" location="null!119:119" display="[SJBP]__Brand 50% 241231_All OTH 2025_36 cities" xr:uid="{00000000-0004-0000-0800-0000231F0000}"/>
    <hyperlink ref="HY51" location="null!119:119" display="[SJBP]__Brand 50% 241231_All OTH 2025_36 cities" xr:uid="{00000000-0004-0000-0800-0000241F0000}"/>
    <hyperlink ref="HZ51" r:id="rId901" location="gid=1258946380&amp;range=1383:1383" xr:uid="{00000000-0004-0000-0800-0000251F0000}"/>
    <hyperlink ref="IA51" location="null!119:119" display="[SJBP]__Brand 50% 241231_All OTH 2025_36 cities" xr:uid="{00000000-0004-0000-0800-0000261F0000}"/>
    <hyperlink ref="IB51" r:id="rId902" location="gid=1258946380&amp;range=1432:1432" xr:uid="{00000000-0004-0000-0800-0000271F0000}"/>
    <hyperlink ref="IC51" location="null!119:119" display="[SJBP]__Brand 50% 241231_All OTH 2025_36 cities" xr:uid="{00000000-0004-0000-0800-0000281F0000}"/>
    <hyperlink ref="ID51" r:id="rId903" location="gid=1258946380&amp;range=1383:1383" xr:uid="{00000000-0004-0000-0800-0000291F0000}"/>
    <hyperlink ref="IE51" location="null!1444:1444" display="[PNS]_HDBank_Aug.MUADEE_ALL" xr:uid="{00000000-0004-0000-0800-00002A1F0000}"/>
    <hyperlink ref="IF51" location="null!119:119" display="[SJBP]__Brand 50% 241231_All OTH 2025_36 cities" xr:uid="{00000000-0004-0000-0800-00002B1F0000}"/>
    <hyperlink ref="IG51" r:id="rId904" location="gid=1258946380&amp;range=1432:1432" xr:uid="{00000000-0004-0000-0800-00002C1F0000}"/>
    <hyperlink ref="IH51" location="null!119:119" display="[SJBP]__Brand 50% 241231_All OTH 2025_36 cities" xr:uid="{00000000-0004-0000-0800-00002D1F0000}"/>
    <hyperlink ref="II51" location="null!1443:1443" display="[PNS]_VPBANK DEBIT_Aug_ALL" xr:uid="{00000000-0004-0000-0800-00002E1F0000}"/>
    <hyperlink ref="IK51" r:id="rId905" location="gid=1258946380&amp;range=1382:1382" xr:uid="{00000000-0004-0000-0800-00002F1F0000}"/>
    <hyperlink ref="IL51" location="null!119:119" display="[SJBP]__Brand 50% 241231_All OTH 2025_36 cities" xr:uid="{00000000-0004-0000-0800-0000301F0000}"/>
    <hyperlink ref="IM51" location="null!119:119" display="[SJBP]__Brand 50% 241231_All OTH 2025_36 cities" xr:uid="{00000000-0004-0000-0800-0000311F0000}"/>
    <hyperlink ref="IN51" r:id="rId906" location="gid=1258946380&amp;range=1432:1432" xr:uid="{00000000-0004-0000-0800-0000321F0000}"/>
    <hyperlink ref="IO51" location="null!1334:1334" display="[SuperVIP]_Gà Rán Popeyes_25-28/08_x000a_241231_Gà Rán Popeyes_9 cities" xr:uid="{00000000-0004-0000-0800-0000331F0000}"/>
    <hyperlink ref="IP51" location="null!1628:1628" display="[PNS]_BIDV_Aug.DEBIT_ALL" xr:uid="{00000000-0004-0000-0800-0000341F0000}"/>
    <hyperlink ref="IR51" r:id="rId907" location="gid=1258946380&amp;range=1382:1382" xr:uid="{00000000-0004-0000-0800-0000351F0000}"/>
    <hyperlink ref="IS51" r:id="rId908" location="gid=1258946380&amp;range=1432:1432" xr:uid="{00000000-0004-0000-0800-0000361F0000}"/>
    <hyperlink ref="IV51" location="null!1629:1629" display="[PNS]_Coke Always on_Sep_HP, KH, CT" xr:uid="{00000000-0004-0000-0800-0000371F0000}"/>
    <hyperlink ref="IY51" location="null!1604:1604" display="[PNS]_VPBANK JCB_Sep.CAKE_ALL" xr:uid="{00000000-0004-0000-0800-0000381F0000}"/>
    <hyperlink ref="IZ51" location="null!1590:1590" display="[PNS]_Pepsi Baseline_Sep_CT, KH, BH, HP, Hue" xr:uid="{00000000-0004-0000-0800-0000391F0000}"/>
    <hyperlink ref="JA51" location="null!1480:1480" display="[SuperVIP]_Gà Rán KFC_05-07/09_x000a_241231_Gà Rán KFC_25 cities" xr:uid="{00000000-0004-0000-0800-00003A1F0000}"/>
    <hyperlink ref="JB51" location="null!1601:1601" display="[PNS]_TPB JCB CASHBACK_Sep_ALL" xr:uid="{00000000-0004-0000-0800-00003B1F0000}"/>
    <hyperlink ref="JC51" location="null!1629:1629" display="[PNS]_Coke Always on_Sep_HP, KH, CT" xr:uid="{00000000-0004-0000-0800-00003C1F0000}"/>
    <hyperlink ref="JD51" location="null!1579:1579" display="[SJBP]_Pizza Hut_1D_x000a_241231_Pizza Hut_20 cities" xr:uid="{00000000-0004-0000-0800-00003D1F0000}"/>
    <hyperlink ref="JE51" location="null!1486:1486" display="[VIP]_Gà Rán Texas Chicken_08-11/09_x000a_250102_Gà Rán Texas Chicken_6 cities" xr:uid="{00000000-0004-0000-0800-00003E1F0000}"/>
    <hyperlink ref="JF51" location="null!1634:1634" display="[SJBP]_Gà Rán Popeyes_1T1_x000a_241231_Gà Rán Popeyes_9 cities" xr:uid="{00000000-0004-0000-0800-00003F1F0000}"/>
    <hyperlink ref="JG51" location="null!1634:1634" display="[SJBP]_Gà Rán Popeyes_1T1_x000a_241231_Gà Rán Popeyes_9 cities" xr:uid="{00000000-0004-0000-0800-0000401F0000}"/>
    <hyperlink ref="JH51" location="null!1599:1599" display="[PNS]_HDBank_Sep.MUADEE_ALL" xr:uid="{00000000-0004-0000-0800-0000411F0000}"/>
    <hyperlink ref="JJ51" location="null!1629:1629" display="[PNS]_Coke Always on_Sep_HP, KH, CT" xr:uid="{00000000-0004-0000-0800-0000421F0000}"/>
    <hyperlink ref="JL51" location="null!1636:1636" display="[SJBP]_Domino's Pizza_1k_x000a_250116_Domino pizza_11 cities" xr:uid="{00000000-0004-0000-0800-0000431F0000}"/>
    <hyperlink ref="JN51" location="null!1590:1590" display="[PNS]_Pepsi Baseline_Sep_CT, KH, BH, HP, Hue" xr:uid="{00000000-0004-0000-0800-0000441F0000}"/>
    <hyperlink ref="JQ51" location="null!1629:1629" display="[PNS]_Coke Always on_Sep_HP, KH, CT" xr:uid="{00000000-0004-0000-0800-0000451F0000}"/>
    <hyperlink ref="JR51" location="null!1579:1579" display="[SJBP]_Pizza Hut_1D_x000a_241231_Pizza Hut_20 cities" xr:uid="{00000000-0004-0000-0800-0000461F0000}"/>
    <hyperlink ref="JS51" location="null!1485:1485" display="[VIP]_Lotteria_22-25/09_x000a_250424_Lotteria DI_32 cities" xr:uid="{00000000-0004-0000-0800-0000471F0000}"/>
    <hyperlink ref="JT51" location="null!1636:1636" display="[SJBP]_Domino's Pizza_1k_x000a_250116_Domino pizza_11 cities" xr:uid="{00000000-0004-0000-0800-0000481F0000}"/>
    <hyperlink ref="JU51" location="null!1590:1590" display="[PNS]_Pepsi Baseline_Sep_CT, KH, BH, HP, Hue" xr:uid="{00000000-0004-0000-0800-0000491F0000}"/>
    <hyperlink ref="JV51" location="null!1666:1666" display="[SJBP]_McDonald's_2t2_x000a_ 250707_McDonald's_6 cities" xr:uid="{00000000-0004-0000-0800-00004A1F0000}"/>
    <hyperlink ref="JW51" location="null!1807:1807" display="[PNS]_Sữa chua ăn LOF_eSampling_Sep-Oct_CT" xr:uid="{00000000-0004-0000-0800-00004B1F0000}"/>
    <hyperlink ref="JX51" location="null!119:119" display="[SJBP]__Brand 50% 241231_All OTH 2025_36 cities" xr:uid="{00000000-0004-0000-0800-00004C1F0000}"/>
    <hyperlink ref="JZ51" location="null!1846:1846" display="[SJBP]_McDonald's_BAU_x000a_250707_McDonald's_6 cities" xr:uid="{00000000-0004-0000-0800-00004D1F0000}"/>
    <hyperlink ref="KA51" location="null!1736:1736" display="[PNS]_Coke Always on_Oct_HP, KH, CT" xr:uid="{00000000-0004-0000-0800-00004E1F0000}"/>
    <hyperlink ref="KB51" location="null!1839:1839" display="[PNS]_Pepsi Baseline_Oct_CT, KH, BH, HP, Hue, BD" xr:uid="{00000000-0004-0000-0800-00004F1F0000}"/>
    <hyperlink ref="KC51" location="null!1847:1847" display="[SJBP]_McDonald's_119k_x000a_250707_McDonald's_6 cities" xr:uid="{00000000-0004-0000-0800-0000501F0000}"/>
    <hyperlink ref="KD51" location="null!1772:1772" display="[PNS]_BIDV_Oct.DEBIT_ALL" xr:uid="{00000000-0004-0000-0800-0000511F0000}"/>
    <hyperlink ref="KE51" location="null!1840:1840" display="[PNS]_Pepsi FF36_Oct_CT, KH, BH, HP, Hue, BD" xr:uid="{00000000-0004-0000-0800-0000521F0000}"/>
    <hyperlink ref="KF51" location="null!1840:1840" display="[PNS]_Pepsi FF36_Oct_CT, KH, BH, HP, Hue, BD" xr:uid="{00000000-0004-0000-0800-0000531F0000}"/>
    <hyperlink ref="KG51" location="null!1807:1807" display="[PNS]_Sữa chua ăn LOF_eSampling_Sep-Oct_CT" xr:uid="{00000000-0004-0000-0800-0000541F0000}"/>
    <hyperlink ref="KH51" location="null!1736:1736" display="[PNS]_Coke Always on_Oct_HP, KH, CT" xr:uid="{00000000-0004-0000-0800-0000551F0000}"/>
    <hyperlink ref="KI51" location="null!1840:1840" display="[PNS]_Pepsi FF36_Oct_CT, KH, BH, HP, Hue, BD" xr:uid="{00000000-0004-0000-0800-0000561F0000}"/>
    <hyperlink ref="KJ51" location="null!1768:1768" display="[PNS]_BIDV_Oct.JCB_ALL" xr:uid="{00000000-0004-0000-0800-0000571F0000}"/>
    <hyperlink ref="KK51" location="null!1843:1843" display="[SJBP]_Gà Rán Popeyes_BOGO_x000a_241231_Gà Rán Popeyes_9 cities" xr:uid="{00000000-0004-0000-0800-0000581F0000}"/>
    <hyperlink ref="KL51" location="null!1849:1849" display="[SJBP]_McDonald's_3 được 6_x000a_ 250707_McDonald's_6 cities" xr:uid="{00000000-0004-0000-0800-0000591F0000}"/>
    <hyperlink ref="KM51" location="null!1776:1776" display="[PNS]_HOME CREDIT_Oct_ALL" xr:uid="{00000000-0004-0000-0800-00005A1F0000}"/>
    <hyperlink ref="KN51" location="null!1802:1802" display="[JBP]_KATINAT Coffee &amp; Tea House_BAU Oct 250822_KATINAT Coffee &amp; Tea House_13 cities" xr:uid="{00000000-0004-0000-0800-00005B1F0000}"/>
    <hyperlink ref="KO51" location="null!1736:1736" display="[PNS]_Coke Always on_Oct_HP, KH, CT" xr:uid="{00000000-0004-0000-0800-00005C1F0000}"/>
    <hyperlink ref="KP51" location="null!1751:1751" display="[VIP]_Cơm Thố Anh Nguyễn_15-19/10_x000a_250718_Cơm Thố Anh Nguyễn_11 cities" xr:uid="{00000000-0004-0000-0800-00005D1F0000}"/>
    <hyperlink ref="KQ51" location="null!1851:1851" display="[SJBP]_Gà Rán KFC_124k_x000a_ 241231_Gà Rán KFC_25 cities" xr:uid="{00000000-0004-0000-0800-00005E1F0000}"/>
    <hyperlink ref="KR51" location="null!1745:1745" display="[SuperVIP]_McDonald's_17-19/10_x000a_ 250707_McDonald's_6 cities" xr:uid="{00000000-0004-0000-0800-00005F1F0000}"/>
    <hyperlink ref="KS51" location="null!119:119" display="[SJBP]__Brand 50% 241231_All OTH 2025_36 cities" xr:uid="{00000000-0004-0000-0800-0000601F0000}"/>
    <hyperlink ref="KT51" location="null!1777:1777" display="[PNS]_Techcombank Usage_Oct.VISA ECO DEBIT_ALL" xr:uid="{00000000-0004-0000-0800-0000611F0000}"/>
    <hyperlink ref="KU51" location="null!1972:1972" display="[SuperVIP]_The Coffee House_21-23/10_x000a_241231_The Coffee House_7 cities" xr:uid="{00000000-0004-0000-0800-0000621F0000}"/>
    <hyperlink ref="KV51" location="null!1972:1972" display="[SuperVIP]_The Coffee House_21-23/10_x000a_241231_The Coffee House_7 cities" xr:uid="{00000000-0004-0000-0800-0000631F0000}"/>
    <hyperlink ref="KW51" location="null!119:119" display="[SJBP]__Brand 50% 241231_All OTH 2025_36 cities" xr:uid="{00000000-0004-0000-0800-0000641F0000}"/>
    <hyperlink ref="KX51" location="null!1959:1959" display="[JBP]_Gà Rán Texas Chicken_Indi_x000a_250102_Gà Rán Texas Chicken_6 cities" xr:uid="{00000000-0004-0000-0800-0000651F0000}"/>
    <hyperlink ref="KY51" location="null!1736:1736" display="[PNS]_Coke Always on_Oct_HP, KH, CT" xr:uid="{00000000-0004-0000-0800-0000661F0000}"/>
    <hyperlink ref="KZ51" location="null!1770:1770" display="[PNS]_TPBank_Oct.JCB_ALL" xr:uid="{00000000-0004-0000-0800-0000671F0000}"/>
    <hyperlink ref="LB51" location="null!1843:1843" display="[SJBP]_Gà Rán Popeyes_BOGO_x000a_241231_Gà Rán Popeyes_9 cities" xr:uid="{00000000-0004-0000-0800-0000681F0000}"/>
    <hyperlink ref="LF51" location="null!119:119" display="[SJBP]__Brand 50% 241231_All OTH 2025_36 cities" xr:uid="{00000000-0004-0000-0800-0000691F0000}"/>
    <hyperlink ref="LG51" location="null!119:119" display="[SJBP]__Brand 50% 241231_All OTH 2025_36 cities" xr:uid="{00000000-0004-0000-0800-00006A1F0000}"/>
    <hyperlink ref="LH51" location="null!1985:1985" display="[PNS]_Mega Sprite Fest_Nov_CT, HP, KH" xr:uid="{00000000-0004-0000-0800-00006B1F0000}"/>
    <hyperlink ref="LI51" location="null!1985:1985" display="[PNS]_Mega Sprite Fest_Nov_CT, HP, KH" xr:uid="{00000000-0004-0000-0800-00006C1F0000}"/>
    <hyperlink ref="LJ51" location="null!1994:1994" display="[PNS]_BIDV_Nov.DEBIT _ALL" xr:uid="{00000000-0004-0000-0800-00006D1F0000}"/>
    <hyperlink ref="LK51" location="null!119:119" display="[SJBP]__Brand 50% 241231_All OTH 2025_36 cities" xr:uid="{00000000-0004-0000-0800-00006E1F0000}"/>
    <hyperlink ref="LL51" location="null!1983:1983" display="[PNS]_Coke Always on_Nov_HP, KH, CT" xr:uid="{00000000-0004-0000-0800-00006F1F0000}"/>
    <hyperlink ref="LM51" location="null!119:119" display="[SJBP]__Brand 50% 241231_All OTH 2025_36 cities" xr:uid="{00000000-0004-0000-0800-0000701F0000}"/>
    <hyperlink ref="LN51" location="null!119:119" display="[SJBP]__Brand 50% 241231_All OTH 2025_36 cities" xr:uid="{00000000-0004-0000-0800-0000711F0000}"/>
    <hyperlink ref="LO51" location="null!1998:1998" display="[PNS]_OCB_Nov_ALL" xr:uid="{00000000-0004-0000-0800-0000721F0000}"/>
    <hyperlink ref="LP51" location="null!2184:2184" display="[SJBP]_All Brand_0h-6h_x000a_[SJBP]_All Brand_6h - 8h_x000a_[SJBP]_All Brand_8h - 10h_x000a_[SJBP]_All Brand_10h - 12h_x000a_[SJBP]_All Brand_12h - 14h_x000a_[SJBP]_All Brand_14h - 17h_x000a_[SJBP]_All Brand_17h - 19h_x000a_[SJBP]_All Brand_19h - 24h" xr:uid="{00000000-0004-0000-0800-0000731F0000}"/>
    <hyperlink ref="LQ51" location="null!1990:1990" display="[PNS]_BIDV_Nov.JCB_ALL" xr:uid="{00000000-0004-0000-0800-0000741F0000}"/>
    <hyperlink ref="LS51" location="null!2062:2062" display="[SJBP]_McDonald's_2T2  251025_McDonald's_7 cities" xr:uid="{00000000-0004-0000-0800-0000751F0000}"/>
    <hyperlink ref="LT51" location="null!1938:1938" display="[SuperVIP]_Gà Rán Popeyes_13-16/11" xr:uid="{00000000-0004-0000-0800-0000761F0000}"/>
    <hyperlink ref="LU51" location="null!1938:1938" display="[SuperVIP]_Gà Rán Popeyes_13-16/11" xr:uid="{00000000-0004-0000-0800-0000771F0000}"/>
    <hyperlink ref="LV51" location="null!2053:2053" display="[SJBP]_Cơm Thố Anh Nguyễn_Deal 30%" xr:uid="{00000000-0004-0000-0800-0000781F0000}"/>
    <hyperlink ref="LW51" location="null!2065:2065" display="[SJBP]_Gà Rán Popeyes_BOGO add on ĐN+OTH " xr:uid="{00000000-0004-0000-0800-0000791F0000}"/>
    <hyperlink ref="LZ51" location="null!1983:1983" display="[PNS]_Coke Always on_Nov_HP, KH, CT" xr:uid="{00000000-0004-0000-0800-00007A1F0000}"/>
    <hyperlink ref="MA51" location="null!1983:1983" display="[PNS]_Coke Always on_Nov_HP, KH, CT" xr:uid="{00000000-0004-0000-0800-00007B1F0000}"/>
    <hyperlink ref="MB51" location="null!1943:1943" display="[VIP]_Domino's Pizza_21-23/11" xr:uid="{00000000-0004-0000-0800-00007C1F0000}"/>
    <hyperlink ref="MF51" location="null!1992:1992" display="[PNS]_TPBank_Nov.JCB_ALL" xr:uid="{00000000-0004-0000-0800-00007D1F0000}"/>
    <hyperlink ref="MG51" location="null!2057:2057" display="[SJBP]_Pizza Hut_1T1" xr:uid="{00000000-0004-0000-0800-00007E1F0000}"/>
    <hyperlink ref="ML51" location="null!2250:2250" display="[PNS]_Coke Always on_Dec_HP, KH, CT" xr:uid="{00000000-0004-0000-0800-00007F1F0000}"/>
    <hyperlink ref="MM51" location="null!2269:2269" display="[PNS]_TCB_Dec.VISA ECO DEBIT_ALL" xr:uid="{00000000-0004-0000-0800-0000801F0000}"/>
    <hyperlink ref="MN51" location="null!2222:2222" display="[SJBP]_Domino's Pizza_1k" xr:uid="{00000000-0004-0000-0800-0000811F0000}"/>
    <hyperlink ref="MO51" location="null!2278:2278" display="[PNS]_BIDV_Dec.DEBIT _ALL" xr:uid="{00000000-0004-0000-0800-0000821F0000}"/>
    <hyperlink ref="MR51" location="null!2216:2216" display="[SJBP]_McDonald's_Mua 2 tặng 2" xr:uid="{00000000-0004-0000-0800-0000831F0000}"/>
    <hyperlink ref="MS51" location="null!2250:2250" display="[PNS]_Coke Always on_Dec_HP, KH, CT" xr:uid="{00000000-0004-0000-0800-0000841F0000}"/>
    <hyperlink ref="MT51" location="null!2320:2320" display="[JBP]_Cơm Tấm Phúc Lộc Thọ_Indi VT. BD, ĐN" xr:uid="{00000000-0004-0000-0800-0000851F0000}"/>
    <hyperlink ref="MW51" location="null!2271:2271" display="[PNS]_OCB_Dec_ALL" xr:uid="{00000000-0004-0000-0800-0000861F0000}"/>
    <hyperlink ref="MX51" location="null!2274:2274" display="[PNS]_BIDV_Dec.JCB_ALL" xr:uid="{00000000-0004-0000-0800-0000871F0000}"/>
    <hyperlink ref="MZ51" location="null!2250:2250" display="[PNS]_Coke Always on_Dec_HP, KH, CT" xr:uid="{00000000-0004-0000-0800-0000881F0000}"/>
    <hyperlink ref="NC51" location="null!2222:2222" display="[SJBP]_Domino's Pizza_1k" xr:uid="{00000000-0004-0000-0800-0000891F0000}"/>
    <hyperlink ref="ND51" location="null!2331:2331" display="[PNS]_HD SAISON_Dec.Food_ALL" xr:uid="{00000000-0004-0000-0800-00008A1F0000}"/>
    <hyperlink ref="NE51" location="null!2250:2250" display="[PNS]_Coke Always on_Dec_HP, KH, CT" xr:uid="{00000000-0004-0000-0800-00008B1F0000}"/>
    <hyperlink ref="NJ51" location="null!2276:2276" display="[PNS]_TPBank_Dec.JCB_ALL" xr:uid="{00000000-0004-0000-0800-00008C1F0000}"/>
    <hyperlink ref="NR51" location="null!2379:2379" display="[PNS]_Pepsi Baseline_Jan.26_BH, KH, CT, HP, Huế, BD" xr:uid="{00000000-0004-0000-0800-00008D1F0000}"/>
    <hyperlink ref="NZ51" location="null!2379:2379" display="[PNS]_Pepsi Baseline_Jan.26_BH, KH, CT, HP, Huế, BD" xr:uid="{00000000-0004-0000-0800-00008E1F0000}"/>
    <hyperlink ref="OB51" location="null!2380:2380" display="[PNS]_Pepsi FF38_Jan.26_BH, KH, CT, HP, Huế, BD" xr:uid="{00000000-0004-0000-0800-00008F1F0000}"/>
    <hyperlink ref="OC51" location="null!2416:2416" display="[PNS]_HD SAISON_Jan.MART.26_ALL" xr:uid="{00000000-0004-0000-0800-0000901F0000}"/>
    <hyperlink ref="OD51" location="null!2380:2380" display="[PNS]_Pepsi FF38_Jan.26_BH, KH, CT, HP, Huế, BD" xr:uid="{00000000-0004-0000-0800-0000911F0000}"/>
    <hyperlink ref="OE51" location="null!2380:2380" display="[PNS]_Pepsi FF38_Jan.26_BH, KH, CT, HP, Huế, BD" xr:uid="{00000000-0004-0000-0800-0000921F0000}"/>
    <hyperlink ref="OF51" location="null!2421:2421" display="[PNS]_BIDV_Jan.JCB_ALL" xr:uid="{00000000-0004-0000-0800-0000931F0000}"/>
    <hyperlink ref="OH51" location="null!2380:2380" display="[PNS]_Pepsi FF38_Jan.26_BH, KH, CT, HP, Huế, BD" xr:uid="{00000000-0004-0000-0800-0000941F0000}"/>
    <hyperlink ref="OI51" location="null!2506:2506" display="[PNS]_Coke Tết_Jan_Feb_HP, KH, CT" xr:uid="{00000000-0004-0000-0800-0000951F0000}"/>
    <hyperlink ref="OJ51" location="null!2506:2506" display="[PNS]_Coke Tết_Jan_Feb_HP, KH, CT" xr:uid="{00000000-0004-0000-0800-0000961F0000}"/>
    <hyperlink ref="OK51" location="null!2506:2506" display="[PNS]_Coke Tết_Jan_Feb_HP, KH, CT" xr:uid="{00000000-0004-0000-0800-0000971F0000}"/>
    <hyperlink ref="OM51" location="null!2504:2504" display="[Alacarte]_Phúc Long Coffee &amp; Tea_Thank You Driver 2025_260106_Phúc Long Coffee &amp; Tea_20 cities" xr:uid="{00000000-0004-0000-0800-0000981F0000}"/>
    <hyperlink ref="OQ51" location="null!2506:2506" display="[PNS]_Coke Tết_Jan_Feb_HP, KH, CT" xr:uid="{00000000-0004-0000-0800-0000991F0000}"/>
    <hyperlink ref="OR51" location="null!2420:2420" display="[PNS]_TPBank_Jan_ALL" xr:uid="{00000000-0004-0000-0800-00009A1F0000}"/>
    <hyperlink ref="OS51" location="null!2545:2545" display="[Alacarte]_Bonchon Chicken_Thank You Driver 2025_TH" xr:uid="{00000000-0004-0000-0800-00009B1F0000}"/>
    <hyperlink ref="OT51" location="null!2379:2379" display="[PNS]_Pepsi Baseline_Jan.26_BH, KH, CT, HP, Huế, BD" xr:uid="{00000000-0004-0000-0800-00009C1F0000}"/>
    <hyperlink ref="OU51" location="null!2506:2506" display="[PNS]_Coke Tết_Jan_Feb_HP, KH, CT" xr:uid="{00000000-0004-0000-0800-00009D1F0000}"/>
    <hyperlink ref="PA51" location="null!2527:2527" display="[PNS]_Pepsi Baseline_Feb_BH, KH, CT, HP, Huế, BD" xr:uid="{00000000-0004-0000-0800-00009E1F0000}"/>
    <hyperlink ref="PC51" location="null!2535:2535" display="[PNS]_OCB_Feb_ALL" xr:uid="{00000000-0004-0000-0800-00009F1F0000}"/>
    <hyperlink ref="PE51" location="null!2527:2527" display="[PNS]_Pepsi Baseline_Feb_BH, KH, CT, HP, Huế, BD" xr:uid="{00000000-0004-0000-0800-0000A01F0000}"/>
    <hyperlink ref="PU51" location="null!2536:2536" display="[PNS]_HOME CREDIT_Feb.26_ALL" xr:uid="{00000000-0004-0000-0800-0000A11F0000}"/>
    <hyperlink ref="PV51" location="null!2506:2506" display="[PNS]_Coke Tết_Jan_Feb_HP, KH, CT" xr:uid="{00000000-0004-0000-0800-0000A21F0000}"/>
    <hyperlink ref="PW51" location="null!2527:2527" display="[PNS]_Pepsi Baseline_Feb_BH, KH, CT, HP, Huế, BD" xr:uid="{00000000-0004-0000-0800-0000A31F0000}"/>
    <hyperlink ref="PX51" location="null!2506:2506" display="[PNS]_Coke Tết_Jan_Feb_HP, KH, CT" xr:uid="{00000000-0004-0000-0800-0000A41F0000}"/>
    <hyperlink ref="N52" location="null!64:64" display="[PNS]_OCB_Jan_ALL" xr:uid="{00000000-0004-0000-0800-0000A51F0000}"/>
    <hyperlink ref="AU52" location="null!224:224" display="[SJBP]_Lotteria_BAU_x000a_ 241231_Lotteria DI_27 cities" xr:uid="{00000000-0004-0000-0800-0000A61F0000}"/>
    <hyperlink ref="BA52" location="null!265:265" display="[PNS]_TCB_Feb.DEBIT_ALL" xr:uid="{00000000-0004-0000-0800-0000A71F0000}"/>
    <hyperlink ref="BD52" location="null!292:292" display="[PNS]_Pepsi FF28_Feb_CT, BH, KH, HP" xr:uid="{00000000-0004-0000-0800-0000A81F0000}"/>
    <hyperlink ref="BE52" location="null!292:292" display="[PNS]_Pepsi FF28_Feb_CT, BH, KH, HP" xr:uid="{00000000-0004-0000-0800-0000A91F0000}"/>
    <hyperlink ref="BO52" location="null!372:372" display="[SJBP]_Domino's Pizza_BOGO  250116_Domino pizza_11 cities" xr:uid="{00000000-0004-0000-0800-0000AA1F0000}"/>
    <hyperlink ref="BR52" location="null!269:269" display="[SuperVIP]_Gà Rán Popeyes_06-09/03_x000a_241231_Gà Rán Popeyes_9 cities" xr:uid="{00000000-0004-0000-0800-0000AB1F0000}"/>
    <hyperlink ref="BS52" location="null!269:269" display="[SuperVIP]_Gà Rán Popeyes_06-09/03_x000a_241231_Gà Rán Popeyes_9 cities" xr:uid="{00000000-0004-0000-0800-0000AC1F0000}"/>
    <hyperlink ref="BT52" location="null!404:404" display="[PNS]_HD SAISON_Mar.FOOD_ALL" xr:uid="{00000000-0004-0000-0800-0000AD1F0000}"/>
    <hyperlink ref="BU52" location="null!402:402" display="[PNS]_TCB_Mar.CREDIT_ALL" xr:uid="{00000000-0004-0000-0800-0000AE1F0000}"/>
    <hyperlink ref="BZ52" r:id="rId909" location="gid=1258946380&amp;range=342:342" xr:uid="{00000000-0004-0000-0800-0000AF1F0000}"/>
    <hyperlink ref="CA52" location="null!274:274" display="[VIP]_Domino's Pizza_14-16/03  250116_Domino pizza_11 cities" xr:uid="{00000000-0004-0000-0800-0000B01F0000}"/>
    <hyperlink ref="CB52" location="null!274:274" display="[VIP]_Domino's Pizza_14-16/03  250116_Domino pizza_11 cities" xr:uid="{00000000-0004-0000-0800-0000B11F0000}"/>
    <hyperlink ref="CO52" location="null!464:464" display="[SJBP]_Gà Rán KFC_Combo 55k_x000a_241231_Gà Rán KFC_25 cities" xr:uid="{00000000-0004-0000-0800-0000B21F0000}"/>
    <hyperlink ref="DB52" location="null!615:615" display="[PNS]_TCB_Apr.DEBIT_ALL" xr:uid="{00000000-0004-0000-0800-0000B31F0000}"/>
    <hyperlink ref="DD52" location="null!616:616" display="[PNS]_TCB_Apr.CREDIT_ALL" xr:uid="{00000000-0004-0000-0800-0000B41F0000}"/>
    <hyperlink ref="DG52" location="null!647:647" display=" [SJBP]_Domino's Pizza_1K_x000a_250116_Domino pizza_11 cities" xr:uid="{00000000-0004-0000-0800-0000B51F0000}"/>
    <hyperlink ref="DJ52" location="null!574:574" display="[PNS]_Pepsi Baseline_Apr_HP, CT, KH, Hue, BH" xr:uid="{00000000-0004-0000-0800-0000B61F0000}"/>
    <hyperlink ref="DK52" location="null!475:475" display="[VIP]_Gà Rán Popeyes_18-20/04_x000a_241231_Gà Rán Popeyes_9 cities" xr:uid="{00000000-0004-0000-0800-0000B71F0000}"/>
    <hyperlink ref="DL52" location="null!475:475" display="[VIP]_Gà Rán Popeyes_18-20/04_x000a_241231_Gà Rán Popeyes_9 cities" xr:uid="{00000000-0004-0000-0800-0000B81F0000}"/>
    <hyperlink ref="DN52" location="null!794:794" display="[PNS]_VPBANK CREDIT_Apr_ALL" xr:uid="{00000000-0004-0000-0800-0000B91F0000}"/>
    <hyperlink ref="DO52" location="null!633:633" display="[SJBP]_Gà Rán KFC_129k_x000a_241231_Gà Rán KFC_25 cities" xr:uid="{00000000-0004-0000-0800-0000BA1F0000}"/>
    <hyperlink ref="DP52" location="null!535:535" display="[PNS]_Coke Always on_Apr_KH, HP, CT" xr:uid="{00000000-0004-0000-0800-0000BB1F0000}"/>
    <hyperlink ref="DQ52" location="null!466:466" display="[SuperVIP]_McDonald's_25-27/04" xr:uid="{00000000-0004-0000-0800-0000BC1F0000}"/>
    <hyperlink ref="DR52" location="null!466:466" display="[SuperVIP]_McDonald's_25-27/04" xr:uid="{00000000-0004-0000-0800-0000BD1F0000}"/>
    <hyperlink ref="DS52" location="null!466:466" display="[SuperVIP]_McDonald's_25-27/04" xr:uid="{00000000-0004-0000-0800-0000BE1F0000}"/>
    <hyperlink ref="DT52" location="null!650:650" display="[SJBP]_Cơm Thố Anh Nguyễn_BAU_x000a_241231_Cơm Thố Anh Nguyễn_10 cities" xr:uid="{00000000-0004-0000-0800-0000BF1F0000}"/>
    <hyperlink ref="DU52" location="null!468:468" display="[SuperVIP]_Pizza Hut_28-30/04_x000a_241231_Pizza Hut_20 cities" xr:uid="{00000000-0004-0000-0800-0000C01F0000}"/>
    <hyperlink ref="DV52" location="null!468:468" display="[SuperVIP]_Pizza Hut_28-30/04_x000a_241231_Pizza Hut_20 cities" xr:uid="{00000000-0004-0000-0800-0000C11F0000}"/>
    <hyperlink ref="DX52" location="null!739:739" display="[SJBP]_Domino's Pizza_BOGO_x000a_ 250116_Domino pizza_11 cities" xr:uid="{00000000-0004-0000-0800-0000C21F0000}"/>
    <hyperlink ref="DZ52" location="null!736:736" display="[SJBP]_McDonald's_2T2 gà_x000a_250416_McDonald's_5 cities" xr:uid="{00000000-0004-0000-0800-0000C31F0000}"/>
    <hyperlink ref="EB52" location="null!804:804" display="[PNS]_Pepsi Baseline_May_CT, KH, BH, HP, Hue" xr:uid="{00000000-0004-0000-0800-0000C41F0000}"/>
    <hyperlink ref="EG52" location="null!833:833" display="[PNS]_HD SAISON_May.FOOD_ALL" xr:uid="{00000000-0004-0000-0800-0000C51F0000}"/>
    <hyperlink ref="EM52" location="null!725:725" display="[SuperVIP]_Pizza Hut_16-18/05" xr:uid="{00000000-0004-0000-0800-0000C61F0000}"/>
    <hyperlink ref="EN52" location="null!722:722" display="[SuperVIP]_Gà Rán KFC_16-18/05" xr:uid="{00000000-0004-0000-0800-0000C71F0000}"/>
    <hyperlink ref="EO52" location="null!722:722" display="[SuperVIP]_Gà Rán KFC_16-18/05" xr:uid="{00000000-0004-0000-0800-0000C81F0000}"/>
    <hyperlink ref="EQ52" location="null!119:119" display="[SJBP]__Brand 50% 241231_All OTH 2025_36 cities_x000a_" xr:uid="{00000000-0004-0000-0800-0000C91F0000}"/>
    <hyperlink ref="ER52" location="null!119:119" display="[SJBP]__Brand 50% 241231_All OTH 2025_36 cities_x000a_" xr:uid="{00000000-0004-0000-0800-0000CA1F0000}"/>
    <hyperlink ref="ES52" location="null!119:119" display="[SJBP]__Brand 50% 241231_All OTH 2025_36 cities_x000a_" xr:uid="{00000000-0004-0000-0800-0000CB1F0000}"/>
    <hyperlink ref="ET52" location="null!119:119" display="[SJBP]__Brand 50% 241231_All OTH 2025_36 cities_x000a_" xr:uid="{00000000-0004-0000-0800-0000CC1F0000}"/>
    <hyperlink ref="EU52" location="null!119:119" display="[SJBP]__Brand 50% 241231_All OTH 2025_36 cities_x000a_" xr:uid="{00000000-0004-0000-0800-0000CD1F0000}"/>
    <hyperlink ref="EV52" location="null!119:119" display="[SJBP]__Brand 50% 241231_All OTH 2025_36 cities_x000a_" xr:uid="{00000000-0004-0000-0800-0000CE1F0000}"/>
    <hyperlink ref="EW52" location="null!119:119" display="[SJBP]__Brand 50% 241231_All OTH 2025_36 cities_x000a_" xr:uid="{00000000-0004-0000-0800-0000CF1F0000}"/>
    <hyperlink ref="EX52" location="null!119:119" display="[SJBP]__Brand 50% 241231_All OTH 2025_36 cities_x000a_" xr:uid="{00000000-0004-0000-0800-0000D01F0000}"/>
    <hyperlink ref="EY52" location="null!119:119" display="[SJBP]__Brand 50% 241231_All OTH 2025_36 cities_x000a_" xr:uid="{00000000-0004-0000-0800-0000D11F0000}"/>
    <hyperlink ref="EZ52" location="null!119:119" display="[SJBP]__Brand 50% 241231_All OTH 2025_36 cities_x000a_" xr:uid="{00000000-0004-0000-0800-0000D21F0000}"/>
    <hyperlink ref="FA52" location="null!734:734" display="[SJBP]_Gà Rán Popeyes_BOGO May_x000a_241231_Gà Rán Popeyes_9 cities" xr:uid="{00000000-0004-0000-0800-0000D31F0000}"/>
    <hyperlink ref="FB52" location="null!734:734" display="[SJBP]_Gà Rán Popeyes_BOGO May_x000a_241231_Gà Rán Popeyes_9 cities" xr:uid="{00000000-0004-0000-0800-0000D41F0000}"/>
    <hyperlink ref="FH52" location="null!880:880" display="[SuperVIP]_Gà Rán Popeyes_05-08/06_x000a_241231_Gà Rán Popeyes_9 cities" xr:uid="{00000000-0004-0000-0800-0000D51F0000}"/>
    <hyperlink ref="FI52" location="null!1025:1025" display="[PNS]_Pepsi Baseline_Jun_CT, KH, BH, HP, Hue" xr:uid="{00000000-0004-0000-0800-0000D61F0000}"/>
    <hyperlink ref="FK52" location="null!1060:1060" display="[PNS]_NAM A BANK_Jun_ALL" xr:uid="{00000000-0004-0000-0800-0000D71F0000}"/>
    <hyperlink ref="FN52" location="null!1023:1023" display="[JBP]_KATINAT Coffee &amp; Tea House_bơ dừa BAU 250119_Katinat Saigon Kafe_11 cities" xr:uid="{00000000-0004-0000-0800-0000D81F0000}"/>
    <hyperlink ref="FP52" location="null!884:884" display="[VIP]_Pizza Hut_13-15/06" xr:uid="{00000000-0004-0000-0800-0000D91F0000}"/>
    <hyperlink ref="FQ52" location="null!1005:1005" display="[SJBP]_Gà Rán Popeyes_BOGO_x000a_241231_Gà Rán Popeyes_9 cities" xr:uid="{00000000-0004-0000-0800-0000DA1F0000}"/>
    <hyperlink ref="FS52" location="null!1058:1058" display="[PNS]_VPBANK VISA_Jun_ALL" xr:uid="{00000000-0004-0000-0800-0000DB1F0000}"/>
    <hyperlink ref="FV52" location="null!1025:1025" display="[PNS]_Pepsi Baseline_Jun_CT, KH, BH, HP, Hue" xr:uid="{00000000-0004-0000-0800-0000DC1F0000}"/>
    <hyperlink ref="GF52" location="null!1007:1007" display="[SJBP]_Domino's Pizza_1K_x000a_250116_Domino pizza_11 cities" xr:uid="{00000000-0004-0000-0800-0000DD1F0000}"/>
    <hyperlink ref="GK52" location="null!1268:1268" display="[SJBP]_McDonald's_99k" xr:uid="{00000000-0004-0000-0800-0000DE1F0000}"/>
    <hyperlink ref="HB52" location="null!1165:1165" display="[SJBP]_Domino's Pizza_1k" xr:uid="{00000000-0004-0000-0800-0000DF1F0000}"/>
    <hyperlink ref="HG52" location="null!1197:1197" display="[PNS]_Pepsi Baseline_Jul_CT, KH, BH, HP, Hue" xr:uid="{00000000-0004-0000-0800-0000E01F0000}"/>
    <hyperlink ref="HI52" r:id="rId910" location="gid=1258946380&amp;range=967:967" xr:uid="{00000000-0004-0000-0800-0000E11F0000}"/>
    <hyperlink ref="HO52" location="null!1405:1405" display="[SJBP]_The Coffee House_WC Fri 241231_The Coffee House_7 cities" xr:uid="{00000000-0004-0000-0800-0000E21F0000}"/>
    <hyperlink ref="HP52" location="null!119:119" display="[SJBP]__Brand 50% 241231_All OTH 2025_36 cities" xr:uid="{00000000-0004-0000-0800-0000E31F0000}"/>
    <hyperlink ref="HQ52" location="null!1336:1336" display="[VIP]_Pizza Hut_01-03/08_x000a_ 241231_Pizza Hut_20 cities" xr:uid="{00000000-0004-0000-0800-0000E41F0000}"/>
    <hyperlink ref="HV52" location="null!1169:1169" display="[SJBP]_Brand_Food_BAU 250424_Lotteria DI_32 cities" xr:uid="{00000000-0004-0000-0800-0000E51F0000}"/>
    <hyperlink ref="IC52" location="null!1516:1516" display="[SJBP]_Cơm Thố Anh Nguyễn_Aug 250718_Cơm Thố Anh Nguyễn_11 cities" xr:uid="{00000000-0004-0000-0800-0000E61F0000}"/>
    <hyperlink ref="ID52" location="null!1516:1516" display="[SJBP]_Cơm Thố Anh Nguyễn_Aug 250718_Cơm Thố Anh Nguyễn_11 cities" xr:uid="{00000000-0004-0000-0800-0000E71F0000}"/>
    <hyperlink ref="IE52" location="null!1516:1516" display="[SJBP]_Cơm Thố Anh Nguyễn_Aug 250718_Cơm Thố Anh Nguyễn_11 cities" xr:uid="{00000000-0004-0000-0800-0000E81F0000}"/>
    <hyperlink ref="IF52" location="null!1516:1516" display="[SJBP]_Cơm Thố Anh Nguyễn_Aug 250718_Cơm Thố Anh Nguyễn_11 cities" xr:uid="{00000000-0004-0000-0800-0000E91F0000}"/>
    <hyperlink ref="IJ52" location="null!119:119" display="[SJBP]__Brand 50% 241231_All OTH 2025_36 cities" xr:uid="{00000000-0004-0000-0800-0000EA1F0000}"/>
    <hyperlink ref="IM52" location="null!1334:1334" display="[SuperVIP]_Gà Rán Popeyes_25-28/08_x000a_241231_Gà Rán Popeyes_9 cities" xr:uid="{00000000-0004-0000-0800-0000EB1F0000}"/>
    <hyperlink ref="IN52" location="null!1334:1334" display="[SuperVIP]_Gà Rán Popeyes_25-28/08_x000a_241231_Gà Rán Popeyes_9 cities" xr:uid="{00000000-0004-0000-0800-0000EC1F0000}"/>
    <hyperlink ref="IP52" location="null!1334:1334" display="[SuperVIP]_Gà Rán Popeyes_25-28/08_x000a_241231_Gà Rán Popeyes_9 cities" xr:uid="{00000000-0004-0000-0800-0000ED1F0000}"/>
    <hyperlink ref="JC52" location="null!1486:1486" display="[VIP]_Gà Rán Texas Chicken_08-11/09_x000a_250102_Gà Rán Texas Chicken_6 cities" xr:uid="{00000000-0004-0000-0800-0000EE1F0000}"/>
    <hyperlink ref="JH52" location="null!1634:1634" display="[SJBP]_Gà Rán Popeyes_1T1_x000a_241231_Gà Rán Popeyes_9 cities" xr:uid="{00000000-0004-0000-0800-0000EF1F0000}"/>
    <hyperlink ref="JN52" location="null!1666:1666" display="[SJBP]_McDonald's_2t2_x000a_ 250707_McDonald's_6 cities" xr:uid="{00000000-0004-0000-0800-0000F01F0000}"/>
    <hyperlink ref="JQ52" location="null!119:119" display="[SJBP]__Brand 50% 241231_All OTH 2025_36 cities" xr:uid="{00000000-0004-0000-0800-0000F11F0000}"/>
    <hyperlink ref="JR52" location="null!119:119" display="[SJBP]__Brand 50% 241231_All OTH 2025_36 cities" xr:uid="{00000000-0004-0000-0800-0000F21F0000}"/>
    <hyperlink ref="JS52" location="null!119:119" display="[SJBP]__Brand 50% 241231_All OTH 2025_36 cities" xr:uid="{00000000-0004-0000-0800-0000F31F0000}"/>
    <hyperlink ref="JT52" location="null!119:119" display="[SJBP]__Brand 50% 241231_All OTH 2025_36 cities" xr:uid="{00000000-0004-0000-0800-0000F41F0000}"/>
    <hyperlink ref="JU52" location="null!1634:1634" display="[SJBP]_Gà Rán Popeyes_1T1_x000a_241231_Gà Rán Popeyes_9 cities" xr:uid="{00000000-0004-0000-0800-0000F51F0000}"/>
    <hyperlink ref="JV52" location="null!1636:1636" display="[SJBP]_Domino's Pizza_1k_x000a_250116_Domino pizza_11 cities" xr:uid="{00000000-0004-0000-0800-0000F61F0000}"/>
    <hyperlink ref="JW52" location="null!119:119" display="[SJBP]__Brand 50% 241231_All OTH 2025_36 cities" xr:uid="{00000000-0004-0000-0800-0000F71F0000}"/>
    <hyperlink ref="JX52" location="null!1666:1666" display="[SJBP]_McDonald's_2t2_x000a_ 250707_McDonald's_6 cities" xr:uid="{00000000-0004-0000-0800-0000F81F0000}"/>
    <hyperlink ref="JZ52" location="null!119:119" display="[SJBP]__Brand 50% 241231_All OTH 2025_36 cities" xr:uid="{00000000-0004-0000-0800-0000F91F0000}"/>
    <hyperlink ref="KA52" location="null!1874:1874" display="[SJBP]_Cơm Thố Anh Nguyễn_Oct" xr:uid="{00000000-0004-0000-0800-0000FA1F0000}"/>
    <hyperlink ref="KB52" location="null!1847:1847" display="[SJBP]_McDonald's_119k_x000a_250707_McDonald's_6 cities" xr:uid="{00000000-0004-0000-0800-0000FB1F0000}"/>
    <hyperlink ref="KD52" location="null!1847:1847" display="[SJBP]_McDonald's_119k_x000a_250707_McDonald's_6 cities" xr:uid="{00000000-0004-0000-0800-0000FC1F0000}"/>
    <hyperlink ref="KH52" location="null!1874:1874" display="[SJBP]_Cơm Thố Anh Nguyễn_Oct_x000a_250718_Cơm Thố Anh Nguyễn_11 cities" xr:uid="{00000000-0004-0000-0800-0000FD1F0000}"/>
    <hyperlink ref="KI52" location="null!1874:1874" display="[SJBP]_Cơm Thố Anh Nguyễn_Oct_x000a_250718_Cơm Thố Anh Nguyễn_11 cities" xr:uid="{00000000-0004-0000-0800-0000FE1F0000}"/>
    <hyperlink ref="KJ52" location="null!1742:1742" display="[SuperVIP]_Gà Rán KFC_10-12/10_x000a_ 241231_Gà Rán KFC_25 cities" xr:uid="{00000000-0004-0000-0800-0000FF1F0000}"/>
    <hyperlink ref="KK52" location="null!1874:1874" display="[SJBP]_Cơm Thố Anh Nguyễn_Oct_x000a_250718_Cơm Thố Anh Nguyễn_11 cities" xr:uid="{00000000-0004-0000-0800-000000200000}"/>
    <hyperlink ref="KM52" location="null!1884:1884" display="[VIP]_Gà Rán Texas Chicken_13-16/10_x000a_250102_Gà Rán Texas Chicken_6 cities" xr:uid="{00000000-0004-0000-0800-000001200000}"/>
    <hyperlink ref="KN52" location="null!1884:1884" display="[VIP]_Gà Rán Texas Chicken_13-16/10_x000a_250102_Gà Rán Texas Chicken_6 cities" xr:uid="{00000000-0004-0000-0800-000002200000}"/>
    <hyperlink ref="KO52" location="null!1884:1884" display="[VIP]_Gà Rán Texas Chicken_13-16/10_x000a_250102_Gà Rán Texas Chicken_6 cities" xr:uid="{00000000-0004-0000-0800-000003200000}"/>
    <hyperlink ref="KP52" location="null!1745:1745" display="[SuperVIP]_McDonald's_17-19/10_x000a_ 250707_McDonald's_6 cities" xr:uid="{00000000-0004-0000-0800-000004200000}"/>
    <hyperlink ref="KQ52" location="null!1751:1751" display="[VIP]_Cơm Thố Anh Nguyễn_15-19/10_x000a_250718_Cơm Thố Anh Nguyễn_11 cities" xr:uid="{00000000-0004-0000-0800-000005200000}"/>
    <hyperlink ref="KR52" location="null!1751:1751" display="[VIP]_Cơm Thố Anh Nguyễn_15-19/10_x000a_250718_Cơm Thố Anh Nguyễn_11 cities" xr:uid="{00000000-0004-0000-0800-000006200000}"/>
    <hyperlink ref="KT52" location="null!1959:1959" display="[JBP]_Gà Rán Texas Chicken_Indi_x000a_250102_Gà Rán Texas Chicken_6 cities" xr:uid="{00000000-0004-0000-0800-000007200000}"/>
    <hyperlink ref="KU52" location="null!119:119" display="[SJBP]__Brand 50% 241231_All OTH 2025_36 cities" xr:uid="{00000000-0004-0000-0800-000008200000}"/>
    <hyperlink ref="KV52" location="null!119:119" display="[SJBP]__Brand 50% 241231_All OTH 2025_36 cities" xr:uid="{00000000-0004-0000-0800-000009200000}"/>
    <hyperlink ref="KX52" location="null!119:119" display="[SJBP]__Brand 50% 241231_All OTH 2025_36 cities" xr:uid="{00000000-0004-0000-0800-00000A200000}"/>
    <hyperlink ref="KY52" location="null!1749:1749" display="[VIP]_Domino's Pizza_24-26/10" xr:uid="{00000000-0004-0000-0800-00000B200000}"/>
    <hyperlink ref="KZ52" location="null!1843:1843" display="[SJBP]_Gà Rán Popeyes_BOGO_x000a_241231_Gà Rán Popeyes_9 cities" xr:uid="{00000000-0004-0000-0800-00000C200000}"/>
    <hyperlink ref="LF52" location="null!2061:2061" display="[SJBP]_Domino's Pizza_1K" xr:uid="{00000000-0004-0000-0800-00000D200000}"/>
    <hyperlink ref="LH52" location="null!119:119" display="[SJBP]__Brand 50% 241231_All OTH 2025_36 cities" xr:uid="{00000000-0004-0000-0800-00000E200000}"/>
    <hyperlink ref="LI52" location="null!119:119" display="[SJBP]__Brand 50% 241231_All OTH 2025_36 cities" xr:uid="{00000000-0004-0000-0800-00000F200000}"/>
    <hyperlink ref="LJ52" location="null!119:119" display="[SJBP]__Brand 50% 241231_All OTH 2025_36 cities" xr:uid="{00000000-0004-0000-0800-000010200000}"/>
    <hyperlink ref="LK52" location="null!G2036" display="[VIP]_Gong Cha_4-7Nov 20240506_Gong Cha_3 cities" xr:uid="{00000000-0004-0000-0800-000011200000}"/>
    <hyperlink ref="LL52" location="null!2062:2062" display="[SJBP]_McDonald's_2T2  251025_McDonald's_7 cities" xr:uid="{00000000-0004-0000-0800-000012200000}"/>
    <hyperlink ref="LQ52" location="null!2053:2053" display="[SJBP]_Cơm Thố Anh Nguyễn_Deal 30%" xr:uid="{00000000-0004-0000-0800-000013200000}"/>
    <hyperlink ref="LS52" location="null!2053:2053" display="[SJBP]_Cơm Thố Anh Nguyễn_Deal 30%" xr:uid="{00000000-0004-0000-0800-000014200000}"/>
    <hyperlink ref="LT52" location="null!1983:1983" display="[PNS]_Coke Always on_Nov_HP, KH, CT" xr:uid="{00000000-0004-0000-0800-000015200000}"/>
    <hyperlink ref="LU52" location="null!1939:1939" display="[SuperVIP]_Pizza Hut_14-16/11" xr:uid="{00000000-0004-0000-0800-000016200000}"/>
    <hyperlink ref="MA52" location="null!1943:1943" display="[VIP]_Domino's Pizza_21-23/11" xr:uid="{00000000-0004-0000-0800-000017200000}"/>
    <hyperlink ref="MF52" location="null!2065:2065" display="[SJBP]_Gà Rán Popeyes_BOGO add on ĐN+OTH " xr:uid="{00000000-0004-0000-0800-000018200000}"/>
    <hyperlink ref="MO52" location="null!2065:2065" display=" [SJBP]_Gà Rán Popeyes_BOGO add on ĐN+OTH " xr:uid="{00000000-0004-0000-0800-000019200000}"/>
    <hyperlink ref="NE52" location="null!2141:2141" display="[SuperVIP]_Pizza Hut_19-21/12" xr:uid="{00000000-0004-0000-0800-00001A200000}"/>
    <hyperlink ref="OR52" location="null!2484:2484" display="[Alacarte]_Trà sữa Bingxue_Thank You Driver 2025_260105_Trà sữa Bingxue_12 cities" xr:uid="{00000000-0004-0000-0800-00001B200000}"/>
    <hyperlink ref="OT52" location="null!2556:2556" display="[Alacarte]_Lotteria_Thank You Driver 2025_260116_Lotteria_41 cities" xr:uid="{00000000-0004-0000-0800-00001C200000}"/>
    <hyperlink ref="PX52" location="null!2538:2538" display="[PNS]_TPB JCB Cashback_Feb.26_ALL" xr:uid="{00000000-0004-0000-0800-00001D200000}"/>
    <hyperlink ref="DJ53" location="null!651:651" display="[SJBP]_McDonald's_B2G2 119k" xr:uid="{00000000-0004-0000-0800-00001E200000}"/>
    <hyperlink ref="DP53" location="null!633:633" display="[SJBP]_Gà Rán KFC_129k_x000a_241231_Gà Rán KFC_25 cities" xr:uid="{00000000-0004-0000-0800-00001F200000}"/>
    <hyperlink ref="DT53" location="null!468:468" display="[SuperVIP]_Pizza Hut_28-30/04_x000a_241231_Pizza Hut_20 cities" xr:uid="{00000000-0004-0000-0800-000020200000}"/>
    <hyperlink ref="EB53" location="null!736:736" display="[SJBP]_McDonald's_2T2 gà_x000a_250416_McDonald's_5 cities" xr:uid="{00000000-0004-0000-0800-000021200000}"/>
    <hyperlink ref="EM53" location="null!722:722" display="[SuperVIP]_Gà Rán KFC_16-18/05" xr:uid="{00000000-0004-0000-0800-000022200000}"/>
    <hyperlink ref="EQ53" location="null!772:772" display="[VIP]_The Coffee House_20-22.5 241231_The Coffee House_7 cities" xr:uid="{00000000-0004-0000-0800-000023200000}"/>
    <hyperlink ref="ER53" location="null!772:772" display="[VIP]_The Coffee House_20-22.5 241231_The Coffee House_7 cities" xr:uid="{00000000-0004-0000-0800-000024200000}"/>
    <hyperlink ref="ES53" location="null!726:726" display="[SuperVIP]_McDonald's_22-25/05" xr:uid="{00000000-0004-0000-0800-000025200000}"/>
    <hyperlink ref="ET53" location="null!726:726" display="[SuperVIP]_McDonald's_22-25/05_x000a_250416_McDonald's_5 cities" xr:uid="{00000000-0004-0000-0800-000026200000}"/>
    <hyperlink ref="EU53" location="null!726:726" display="[SuperVIP]_McDonald's_22-25/05_x000a_250416_McDonald's_5 cities" xr:uid="{00000000-0004-0000-0800-000027200000}"/>
    <hyperlink ref="EV53" location="null!849:849" display="[SJBP]_Gà Rán KFC_Giảm 50k _x000a_241231_Gà Rán KFC_25 cities" xr:uid="{00000000-0004-0000-0800-000028200000}"/>
    <hyperlink ref="EW53" location="null!849:849" display="[SJBP]_Gà Rán KFC_Giảm 50k _x000a_241231_Gà Rán KFC_25 cities" xr:uid="{00000000-0004-0000-0800-000029200000}"/>
    <hyperlink ref="EX53" location="null!849:849" display="[SJBP]_Gà Rán KFC_Giảm 50k _x000a_241231_Gà Rán KFC_25 cities" xr:uid="{00000000-0004-0000-0800-00002A200000}"/>
    <hyperlink ref="EY53" location="null!849:849" display="[SJBP]_Gà Rán KFC_Giảm 50k _x000a_241231_Gà Rán KFC_25 cities" xr:uid="{00000000-0004-0000-0800-00002B200000}"/>
    <hyperlink ref="EZ53" location="null!849:849" display="[SJBP]_Gà Rán KFC_Giảm 50k _x000a_241231_Gà Rán KFC_25 cities" xr:uid="{00000000-0004-0000-0800-00002C200000}"/>
    <hyperlink ref="FA53" location="null!119:119" display="[SJBP]__Brand 50% 241231_All OTH 2025_36 cities_x000a_" xr:uid="{00000000-0004-0000-0800-00002D200000}"/>
    <hyperlink ref="FB53" location="null!119:119" display="[SJBP]__Brand 50% 241231_All OTH 2025_36 cities_x000a_" xr:uid="{00000000-0004-0000-0800-00002E200000}"/>
    <hyperlink ref="FH53" location="null!1042:1042" display="[SJBP]_McDonald's_2T2 109k_x000a_250416_McDonald's_5 cities" xr:uid="{00000000-0004-0000-0800-00002F200000}"/>
    <hyperlink ref="FI53" location="null!1042:1042" display="[SJBP]_McDonald's_2T2 109k_x000a_250416_McDonald's_5 cities" xr:uid="{00000000-0004-0000-0800-000030200000}"/>
    <hyperlink ref="FS53" location="null!1043:1043" display="[SJBP]_McDonald's_2T2 119k_x000a_250416_McDonald's_5 cities" xr:uid="{00000000-0004-0000-0800-000031200000}"/>
    <hyperlink ref="FV53" location="null!1043:1043" display="[SJBP]_McDonald's_2T2 119k_x000a_250416_McDonald's_5 cities" xr:uid="{00000000-0004-0000-0800-000032200000}"/>
    <hyperlink ref="HG53" location="null!1475:1475" display="[SJBP]_Pizza Hut_1T1 241231_Pizza Hut_20 cities" xr:uid="{00000000-0004-0000-0800-000033200000}"/>
    <hyperlink ref="HI53" location="null!1475:1475" display="[SJBP]_Pizza Hut_1T1 241231_Pizza Hut_20 cities" xr:uid="{00000000-0004-0000-0800-000034200000}"/>
    <hyperlink ref="HO53" location="null!119:119" display="[SJBP]__Brand 50% 241231_All OTH 2025_36 cities" xr:uid="{00000000-0004-0000-0800-000035200000}"/>
    <hyperlink ref="HP53" location="null!1336:1336" display="[VIP]_Pizza Hut_01-03/08_x000a_ 241231_Pizza Hut_20 cities" xr:uid="{00000000-0004-0000-0800-000036200000}"/>
    <hyperlink ref="HV53" location="null!119:119" display="[SJBP]__Brand 50% 241231_All OTH 2025_36 cities" xr:uid="{00000000-0004-0000-0800-000037200000}"/>
    <hyperlink ref="JU53" location="null!119:119" display="[SJBP]__Brand 50% 241231_All OTH 2025_36 cities" xr:uid="{00000000-0004-0000-0800-000038200000}"/>
    <hyperlink ref="JW53" location="null!1666:1666" display="[SJBP]_McDonald's_2t2_x000a_ 250707_McDonald's_6 cities" xr:uid="{00000000-0004-0000-0800-000039200000}"/>
    <hyperlink ref="JX53" location="null!1873:1873" display="[SJBP]_Cơm Thố Anh Nguyễn_BAU_x000a_250718_Cơm Thố Anh Nguyễn_11 cities" xr:uid="{00000000-0004-0000-0800-00003A200000}"/>
    <hyperlink ref="JZ53" location="null!1874:1874" display="[SJBP]_Cơm Thố Anh Nguyễn_Oct" xr:uid="{00000000-0004-0000-0800-00003B200000}"/>
    <hyperlink ref="KJ53" location="null!1874:1874" display="[SJBP]_Cơm Thố Anh Nguyễn_Oct_x000a_250718_Cơm Thố Anh Nguyễn_11 cities" xr:uid="{00000000-0004-0000-0800-00003C200000}"/>
    <hyperlink ref="KK53" location="null!1847:1847" display="[SJBP]_McDonald's_119k_x000a_250707_McDonald's_6 cities" xr:uid="{00000000-0004-0000-0800-00003D200000}"/>
    <hyperlink ref="KN53" location="null!1751:1751" display="[VIP]_Cơm Thố Anh Nguyễn_15-19/10_x000a_250718_Cơm Thố Anh Nguyễn_11 cities" xr:uid="{00000000-0004-0000-0800-00003E200000}"/>
    <hyperlink ref="KO53" location="null!1751:1751" display="[VIP]_Cơm Thố Anh Nguyễn_15-19/10_x000a_250718_Cơm Thố Anh Nguyễn_11 cities" xr:uid="{00000000-0004-0000-0800-00003F200000}"/>
    <hyperlink ref="KP53" location="null!1866:1866" display="[SJBP]_Starbucks Coffee_WC Fri PNS 250822_Starbucks Coffee_13 cities" xr:uid="{00000000-0004-0000-0800-000040200000}"/>
    <hyperlink ref="KQ53" location="null!1843:1843" display="[SJBP]_Gà Rán Popeyes_BOGO_x000a_241231_Gà Rán Popeyes_9 cities" xr:uid="{00000000-0004-0000-0800-000041200000}"/>
    <hyperlink ref="KR53" location="null!1843:1843" display="[SJBP]_Gà Rán Popeyes_BOGO_x000a_241231_Gà Rán Popeyes_9 cities" xr:uid="{00000000-0004-0000-0800-000042200000}"/>
    <hyperlink ref="KT53" location="null!1972:1972" display="[SuperVIP]_The Coffee House_21-23/10_x000a_241231_The Coffee House_7 cities" xr:uid="{00000000-0004-0000-0800-000043200000}"/>
    <hyperlink ref="KY53" location="null!1959:1959" display="[JBP]_Gà Rán Texas Chicken_Indi_x000a_250102_Gà Rán Texas Chicken_6 cities" xr:uid="{00000000-0004-0000-0800-000044200000}"/>
    <hyperlink ref="LI53" location="null!G2036" display="[VIP]_Gong Cha_4-7Nov 20240506_Gong Cha_3 cities" xr:uid="{00000000-0004-0000-0800-000045200000}"/>
    <hyperlink ref="LJ53" location="null!G2036" display="[VIP]_Gong Cha_4-7Nov 20240506_Gong Cha_3 cities" xr:uid="{00000000-0004-0000-0800-000046200000}"/>
    <hyperlink ref="LK53" location="null!F2049" display="[SJBP]_Phúc Long Coffee &amp; Tea_Combo 119k 20240516_Phúc Long Coffee &amp; Tea_17 cities" xr:uid="{00000000-0004-0000-0800-000047200000}"/>
    <hyperlink ref="LL53" location="null!119:119" display="[SJBP]__Brand 50% 241231_All OTH 2025_36 cities" xr:uid="{00000000-0004-0000-0800-000048200000}"/>
    <hyperlink ref="MO53" location="null!2222:2222" display="[SJBP]_Domino's Pizza_1k" xr:uid="{00000000-0004-0000-0800-000049200000}"/>
    <hyperlink ref="PT53" location="null!2609:2609" display="[JBP]_Cơm Tấm Phúc Lộc Thọ_BAU Vung Tau, Dong Nai" xr:uid="{00000000-0004-0000-0800-00004A200000}"/>
    <hyperlink ref="D54" location="null!71:71" display="[PNS]_BIDV_Jan.CREDIT_ALL" xr:uid="{00000000-0004-0000-0800-00004B200000}"/>
    <hyperlink ref="E54" location="null!6:6" display="[PNS]_Coke VF27_Jan_HP, KH, CT" xr:uid="{00000000-0004-0000-0800-00004C200000}"/>
    <hyperlink ref="F54" location="null!65:65" display="[PNS]_VIB_Jan.USAGE_ALL" xr:uid="{00000000-0004-0000-0800-00004D200000}"/>
    <hyperlink ref="G54" location="null!6:6" display="[PNS]_Coke VF27_Jan_HP, KH, CT" xr:uid="{00000000-0004-0000-0800-00004E200000}"/>
    <hyperlink ref="H54" location="null!76:76" display="[PNS]_Pepsi Baseline_Jan_CT, BH, KH, HP" xr:uid="{00000000-0004-0000-0800-00004F200000}"/>
    <hyperlink ref="I54" location="null!70:70" display="[PNS]_VPBANK CREDIT_Jan_ALL" xr:uid="{00000000-0004-0000-0800-000050200000}"/>
    <hyperlink ref="J54" location="null!77:77" display="[PNS]_Pepsi FF27_Jan_CT, BH, KH, HP" xr:uid="{00000000-0004-0000-0800-000051200000}"/>
    <hyperlink ref="K54" location="null!6:6" display="[PNS]_Coke VF27_Jan_HP, KH, CT" xr:uid="{00000000-0004-0000-0800-000052200000}"/>
    <hyperlink ref="L54" location="null!77:77" display="[PNS]_Pepsi FF27_Jan_CT, BH, KH, HP" xr:uid="{00000000-0004-0000-0800-000053200000}"/>
    <hyperlink ref="M54" location="null!69:69" display="[PNS]_NCB_Jan_ALL" xr:uid="{00000000-0004-0000-0800-000054200000}"/>
    <hyperlink ref="N54" location="null!6:6" display="[PNS]_Coke VF27_Jan_HP, KH, CT" xr:uid="{00000000-0004-0000-0800-000055200000}"/>
    <hyperlink ref="P54" location="null!64:64" display="[PNS]_OCB_Jan_ALL" xr:uid="{00000000-0004-0000-0800-000056200000}"/>
    <hyperlink ref="Q54" location="null!67:67" display="[PNS]_HOME CREDIT_Jan_ALL" xr:uid="{00000000-0004-0000-0800-000057200000}"/>
    <hyperlink ref="R54" location="null!6:6" display="[PNS]_Coke VF27_Jan_HP, KH, CT" xr:uid="{00000000-0004-0000-0800-000058200000}"/>
    <hyperlink ref="S54" location="null!75:75" display="[PNS]_MB JCB Hi ShopeeFood_Jan.Usage_All" xr:uid="{00000000-0004-0000-0800-000059200000}"/>
    <hyperlink ref="T54" location="null!6:6" display="[PNS]_Coke VF27_Jan_HP, KH, CT" xr:uid="{00000000-0004-0000-0800-00005A200000}"/>
    <hyperlink ref="U54" location="null!66:66" display="[PNS]_FE CREDIT_Jan_ALL" xr:uid="{00000000-0004-0000-0800-00005B200000}"/>
    <hyperlink ref="V54" location="null!76:76" display="[PNS]_Pepsi Baseline_Jan_CT, BH, KH, HP" xr:uid="{00000000-0004-0000-0800-00005C200000}"/>
    <hyperlink ref="AN54" location="null!262:262" display="[PNS]_Shinhan Finance Mastercard_Feb_ALL" xr:uid="{00000000-0004-0000-0800-00005D200000}"/>
    <hyperlink ref="AO54" location="null!259:259" display="[PNS]_BIDV_Feb.CREDIT_ALL" xr:uid="{00000000-0004-0000-0800-00005E200000}"/>
    <hyperlink ref="AS54" location="null!258:258" display="[PNS]_NCB_Feb_ALL" xr:uid="{00000000-0004-0000-0800-00005F200000}"/>
    <hyperlink ref="AT54" location="null!256:256" display="[PNS]_HDBank_Feb.Muadee_ALL" xr:uid="{00000000-0004-0000-0800-000060200000}"/>
    <hyperlink ref="AZ54" location="null!263:263" display="[PNS]_HOME CREDIT_Feb_ALL" xr:uid="{00000000-0004-0000-0800-000061200000}"/>
    <hyperlink ref="BB54" location="null!260:260" display="[PNS]_Shinhan Finance Mastercard_Feb.16_ALL" xr:uid="{00000000-0004-0000-0800-000062200000}"/>
    <hyperlink ref="BC54" location="null!253:253" display="[PNS]_HD SAISON_Feb.FOOD_ALL" xr:uid="{00000000-0004-0000-0800-000063200000}"/>
    <hyperlink ref="BD54" location="null!266:266" display="[PNS]_TCB_Feb.CREDIT_ALL" xr:uid="{00000000-0004-0000-0800-000064200000}"/>
    <hyperlink ref="BE54" location="null!292:292" display="[PNS]_Pepsi FF28_Feb_CT, BH, KH, HP" xr:uid="{00000000-0004-0000-0800-000065200000}"/>
    <hyperlink ref="BN54" location="null!408:408" display="[PNS]_BIDV_Mar.CREDIT_ALL" xr:uid="{00000000-0004-0000-0800-000066200000}"/>
    <hyperlink ref="BS54" r:id="rId911" location="gid=1258946380&amp;range=386:386" xr:uid="{00000000-0004-0000-0800-000067200000}"/>
    <hyperlink ref="BT54" r:id="rId912" location="gid=1258946380&amp;range=386:386" xr:uid="{00000000-0004-0000-0800-000068200000}"/>
    <hyperlink ref="BV54" location="null!407:407" display="[PNS]_NCB_Mar_ALL" xr:uid="{00000000-0004-0000-0800-000069200000}"/>
    <hyperlink ref="BY54" location="null!399:399" display="[PNS]_HOME CREDIT_Mar_ALL" xr:uid="{00000000-0004-0000-0800-00006A200000}"/>
    <hyperlink ref="CA54" location="null!404:404" display="[PNS]_HD SAISON_Mar.FOOD_ALL" xr:uid="{00000000-0004-0000-0800-00006B200000}"/>
    <hyperlink ref="CD54" location="null!408:408" display="[PNS]_BIDV_Mar.CREDIT_ALL" xr:uid="{00000000-0004-0000-0800-00006C200000}"/>
    <hyperlink ref="CU54" location="null!622:622" display="[PNS]_Shinhan Finance Mastercard_Apr_ALL" xr:uid="{00000000-0004-0000-0800-00006D200000}"/>
    <hyperlink ref="DB54" location="null!621:621" display="[PNS]_NCB_Apr_ALL" xr:uid="{00000000-0004-0000-0800-00006E200000}"/>
    <hyperlink ref="DC54" location="null!624:624" display="[PNS]_BIDV_Apr.DEBIT_ALL" xr:uid="{00000000-0004-0000-0800-00006F200000}"/>
    <hyperlink ref="DH54" location="null!620:620" display="[PNS]_LPBANK_Apr_ALL" xr:uid="{00000000-0004-0000-0800-000070200000}"/>
    <hyperlink ref="DJ54" location="null!618:618" display="[PNS]_HD SAISON_Apr.FOOD_ALL" xr:uid="{00000000-0004-0000-0800-000071200000}"/>
    <hyperlink ref="DO54" location="null!794:794" display="[PNS]_VPBANK CREDIT_Apr_ALL" xr:uid="{00000000-0004-0000-0800-000072200000}"/>
    <hyperlink ref="DR54" location="null!795:795" display="[PNS]_BIDV_Apr.Credit_ALL" xr:uid="{00000000-0004-0000-0800-000073200000}"/>
    <hyperlink ref="DX54" location="null!830:830" display="[PNS]_BIDV_May.CREDIT_ALL" xr:uid="{00000000-0004-0000-0800-000074200000}"/>
    <hyperlink ref="EA54" location="null!829:829" display="[PNS]_TPB JCB CASHBACK_May_ALL" xr:uid="{00000000-0004-0000-0800-000075200000}"/>
    <hyperlink ref="EG54" location="null!838:838" display="[PNS]_NCB_May _ALL" xr:uid="{00000000-0004-0000-0800-000076200000}"/>
    <hyperlink ref="EI54" location="null!831:831" display="[PNS]_VPBANK CREDIT_May_ALL" xr:uid="{00000000-0004-0000-0800-000077200000}"/>
    <hyperlink ref="EM54" location="null!835:835" display="[PNS]_LPBANK_May_ALL" xr:uid="{00000000-0004-0000-0800-000078200000}"/>
    <hyperlink ref="ER54" location="null!828:828" display="[PNS]_Shinhan Finance Mastercard_May _ALL" xr:uid="{00000000-0004-0000-0800-000079200000}"/>
    <hyperlink ref="EV54" location="null!827:827" display="[PNS]_BIDV_May.DEBIT_ALL" xr:uid="{00000000-0004-0000-0800-00007A200000}"/>
    <hyperlink ref="EX54" location="null!837:837" display="[PNS]_VPBANK VISA_May_ALL" xr:uid="{00000000-0004-0000-0800-00007B200000}"/>
    <hyperlink ref="FD54" location="null!1097:1097" display="[PNS]_VietinBank_Jun_ALL" xr:uid="{00000000-0004-0000-0800-00007C200000}"/>
    <hyperlink ref="FG54" location="null!1052:1052" display="[PNS]_TPB JCB CASHBACK_Jun_ALL" xr:uid="{00000000-0004-0000-0800-00007D200000}"/>
    <hyperlink ref="FK54" location="null!1053:1053" display="[PNS]_BIDV_Jun.CREDIT_ALL" xr:uid="{00000000-0004-0000-0800-00007E200000}"/>
    <hyperlink ref="FM54" location="null!1055:1055" display="[PNS]_NCB_Jun_ALL" xr:uid="{00000000-0004-0000-0800-00007F200000}"/>
    <hyperlink ref="FO54" location="null!1054:1054" display="[PNS]_VPBANK CREDIT_Jun_ALL" xr:uid="{00000000-0004-0000-0800-000080200000}"/>
    <hyperlink ref="FP54" location="null!1048:1048" display="[PNS]_MB JCB Hi ShopeeFood_Jun_ALL" xr:uid="{00000000-0004-0000-0800-000081200000}"/>
    <hyperlink ref="FR54" location="null!1123:1123" display="[PNS]_Cashlessweek_Jun_ALL" xr:uid="{00000000-0004-0000-0800-000082200000}"/>
    <hyperlink ref="FS54" location="null!1056:1056" display="[PNS]_TPB JCB CASHBACK_Jun.15_ALL" xr:uid="{00000000-0004-0000-0800-000083200000}"/>
    <hyperlink ref="FU54" location="null!1058:1058" display="[PNS]_VPBANK VISA_Jun_ALL" xr:uid="{00000000-0004-0000-0800-000084200000}"/>
    <hyperlink ref="FV54" location="null!1123:1123" display="[PNS]_Cashlessweek_Jun_ALL" xr:uid="{00000000-0004-0000-0800-000085200000}"/>
    <hyperlink ref="FX54" location="null!1051:1051" display="[PNS]_Shinhan Finance Mastercard_Jun_ALL" xr:uid="{00000000-0004-0000-0800-000086200000}"/>
    <hyperlink ref="GB54" location="null!1050:1050" display="[PNS]_BIDV_Jun.DEBIT_ALL" xr:uid="{00000000-0004-0000-0800-000087200000}"/>
    <hyperlink ref="GE54" location="null!1057:1057" display="[PNS]_BIDV_Jun.JCB WELL BEING_ALL" xr:uid="{00000000-0004-0000-0800-000088200000}"/>
    <hyperlink ref="GI54" location="null!1207:1207" display="[PNS]_Shinhan Finance Mastercard_Jul_ALL" xr:uid="{00000000-0004-0000-0800-000089200000}"/>
    <hyperlink ref="GK54" location="null!1209:1209" display="[PNS]_BIDV_Jul.CREDIT_ALL" xr:uid="{00000000-0004-0000-0800-00008A200000}"/>
    <hyperlink ref="GS54" location="null!1215:1215" display="[PNS]_VPBANK DEBIT_Jul_ALL" xr:uid="{00000000-0004-0000-0800-00008B200000}"/>
    <hyperlink ref="GU54" location="null!1204:1204" display="[PNS]_MB JCB Hi ShopeeFood_Jul_ALL" xr:uid="{00000000-0004-0000-0800-00008C200000}"/>
    <hyperlink ref="GW54" location="null!1210:1210" display="[PNS]_VPBANK CREDIT_Jul_ALL" xr:uid="{00000000-0004-0000-0800-00008D200000}"/>
    <hyperlink ref="GX54" location="null!1325:1325" display="[PNS]_BVBANK_Jul_ALL" xr:uid="{00000000-0004-0000-0800-00008E200000}"/>
    <hyperlink ref="GY54" location="null!1208:1208" display="[PNS]_TPB JCB CASHBACK_Jul_ALL" xr:uid="{00000000-0004-0000-0800-00008F200000}"/>
    <hyperlink ref="HA54" location="null!1205:1205" display="[PNS]_LPBANK_Jul_ALL" xr:uid="{00000000-0004-0000-0800-000090200000}"/>
    <hyperlink ref="HC54" location="null!1213:1213" display="[PNS]_BIDV_Jul. JCB WELL BEING _ALL" xr:uid="{00000000-0004-0000-0800-000091200000}"/>
    <hyperlink ref="HE54" location="null!1214:1214" display="[PNS]_VPBANK VISA_Jul_ALL" xr:uid="{00000000-0004-0000-0800-000092200000}"/>
    <hyperlink ref="HH54" location="null!1216:1216" display="[PNS]_HDBank_Jul.MUADEE_ALL" xr:uid="{00000000-0004-0000-0800-000093200000}"/>
    <hyperlink ref="HJ54" location="null!1212:1212" display="[PNS]_Shinhan Finance Mastercard_Jul.29_ALL" xr:uid="{00000000-0004-0000-0800-000094200000}"/>
    <hyperlink ref="HL54" location="null!1211:1211" display="[PNS]_NCB_Jul_ALL" xr:uid="{00000000-0004-0000-0800-000095200000}"/>
    <hyperlink ref="HO54" location="null!1447:1447" display="[PNS]_Shinhan Finance Mastercard_Aug_ALL" xr:uid="{00000000-0004-0000-0800-000096200000}"/>
    <hyperlink ref="HW54" location="null!1438:1438" display="[PNS]_BVBANK_Aug_ALL" xr:uid="{00000000-0004-0000-0800-000097200000}"/>
    <hyperlink ref="HX54" location="null!1436:1436" display="[PNS]_LPBANK_Aug_ALL" xr:uid="{00000000-0004-0000-0800-000098200000}"/>
    <hyperlink ref="HY54" location="null!1445:1445" display="[PNS]_NCB_Aug_ALL" xr:uid="{00000000-0004-0000-0800-000099200000}"/>
    <hyperlink ref="HZ54" location="null!1437:1437" display="[PNS]_VietinBank_Aug_ALL" xr:uid="{00000000-0004-0000-0800-00009A200000}"/>
    <hyperlink ref="IA54" location="null!1525:1525" display="[PNS]_VPBANK JCB_Aug.VISA Birthday_ALL" xr:uid="{00000000-0004-0000-0800-00009B200000}"/>
    <hyperlink ref="IB54" location="null!1444:1444" display="[PNS]_HDBank_Aug.MUADEE_ALL" xr:uid="{00000000-0004-0000-0800-00009C200000}"/>
    <hyperlink ref="IC54" location="null!1525:1525" display="[PNS]_VPBANK JCB_Aug.VISA Birthday_ALL" xr:uid="{00000000-0004-0000-0800-00009D200000}"/>
    <hyperlink ref="ID54" location="null!1446:1446" display="[PNS]_TPB JCB CASHBACK_Aug_ALL" xr:uid="{00000000-0004-0000-0800-00009E200000}"/>
    <hyperlink ref="IE54" location="null!1438:1438" display="[PNS]_BVBANK_Aug_ALL" xr:uid="{00000000-0004-0000-0800-00009F200000}"/>
    <hyperlink ref="IJ54" location="null!1443:1443" display="[PNS]_VPBANK DEBIT_Aug_ALL" xr:uid="{00000000-0004-0000-0800-0000A0200000}"/>
    <hyperlink ref="IM54" location="null!1442:1442" display="[PNS]_BIDV_Aug.JCB WELL BEING _ALL" xr:uid="{00000000-0004-0000-0800-0000A1200000}"/>
    <hyperlink ref="IS54" location="null!1628:1628" display="[PNS]_BIDV_Aug.DEBIT_ALL" xr:uid="{00000000-0004-0000-0800-0000A2200000}"/>
    <hyperlink ref="IW54" location="null!1602:1602" display="[PNS]_Shinhan Finance Mastercard_Sep_ALL" xr:uid="{00000000-0004-0000-0800-0000A3200000}"/>
    <hyperlink ref="IZ54" location="null!1601:1601" display="[PNS]_TPB JCB CASHBACK_Sep_ALL" xr:uid="{00000000-0004-0000-0800-0000A4200000}"/>
    <hyperlink ref="JB54" location="null!1597:1597" display="[PNS]_BVBANK_Sep_ALL" xr:uid="{00000000-0004-0000-0800-0000A5200000}"/>
    <hyperlink ref="JD54" location="null!1600:1600" display="[PNS]_NCB_Sep_ALL" xr:uid="{00000000-0004-0000-0800-0000A6200000}"/>
    <hyperlink ref="JF54" location="null!1603:1603" display="[PNS]_VPBANK JCB_Sep.VISA Birthday_ALL" xr:uid="{00000000-0004-0000-0800-0000A7200000}"/>
    <hyperlink ref="JH54" location="null!1595:1595" display="[PNS]_LPBANK_Sep_ALL" xr:uid="{00000000-0004-0000-0800-0000A8200000}"/>
    <hyperlink ref="JJ54" location="null!1596:1596" display="[PNS]_VietinBank_Sep_ALL" xr:uid="{00000000-0004-0000-0800-0000A9200000}"/>
    <hyperlink ref="JK54" location="null!1599:1599" display="[PNS]_HDBank_Sep.MUADEE_ALL" xr:uid="{00000000-0004-0000-0800-0000AA200000}"/>
    <hyperlink ref="JL54" location="null!1597:1597" display="[PNS]_BVBANK_Sep_ALL" xr:uid="{00000000-0004-0000-0800-0000AB200000}"/>
    <hyperlink ref="JO54" location="null!1598:1598" display="[PNS]_BIDV_Sep.WELL BEING_ALL" xr:uid="{00000000-0004-0000-0800-0000AC200000}"/>
    <hyperlink ref="KA54" location="null!1773:1773" display="[PNS]_OCB_Oct_ALL" xr:uid="{00000000-0004-0000-0800-0000AD200000}"/>
    <hyperlink ref="KC54" location="null!1772:1772" display="[PNS]_BIDV_Oct.DEBIT_ALL" xr:uid="{00000000-0004-0000-0800-0000AE200000}"/>
    <hyperlink ref="KE54" location="null!1769:1769" display="[PNS]_NCB_Oct_ALL" xr:uid="{00000000-0004-0000-0800-0000AF200000}"/>
    <hyperlink ref="KF54" location="null!1774:1774" display="[PNS]_VPBANK JCB_Oct.CAKE_ALL" xr:uid="{00000000-0004-0000-0800-0000B0200000}"/>
    <hyperlink ref="KG54" location="null!1767:1767" display="[PNS]_BVBANK_Oct_ALL" xr:uid="{00000000-0004-0000-0800-0000B1200000}"/>
    <hyperlink ref="KH54" location="null!1775:1775" display="[PNS]_FE CREDIT_Oct_ALL" xr:uid="{00000000-0004-0000-0800-0000B2200000}"/>
    <hyperlink ref="KL54" location="null!1771:1771" display="[PNS]_Shinhan Finance Mastercard_Oct_ALL" xr:uid="{00000000-0004-0000-0800-0000B3200000}"/>
    <hyperlink ref="KO54" location="null!1766:1766" display="[PNS]_VietinBank_Oct_ALL" xr:uid="{00000000-0004-0000-0800-0000B4200000}"/>
    <hyperlink ref="KP54" r:id="rId913" location="gid=1258946380&amp;range=1901:1901" xr:uid="{00000000-0004-0000-0800-0000B5200000}"/>
    <hyperlink ref="KQ54" r:id="rId914" location="gid=1258946380&amp;range=1902:1902" xr:uid="{00000000-0004-0000-0800-0000B6200000}"/>
    <hyperlink ref="KR54" location="null!1767:1767" display="[PNS]_BVBANK_Oct_ALL" xr:uid="{00000000-0004-0000-0800-0000B7200000}"/>
    <hyperlink ref="KS54" location="null!1954:1954" display="[PNS]_HDBank_Oct.Muadee_ALL" xr:uid="{00000000-0004-0000-0800-0000B8200000}"/>
    <hyperlink ref="KT54" location="null!1768:1768" display="[PNS]_BIDV_Oct.JCB_ALL" xr:uid="{00000000-0004-0000-0800-0000B9200000}"/>
    <hyperlink ref="LB54" location="null!1770:1770" display="[PNS]_TPBank_Oct.JCB_ALL" xr:uid="{00000000-0004-0000-0800-0000BA200000}"/>
    <hyperlink ref="LF54" location="null!1994:1994" display="[PNS]_BIDV_Nov.DEBIT _ALL" xr:uid="{00000000-0004-0000-0800-0000BB200000}"/>
    <hyperlink ref="LH54" location="null!1991:1991" display="[PNS]_NCB_Nov_ALL" xr:uid="{00000000-0004-0000-0800-0000BC200000}"/>
    <hyperlink ref="LJ54" location="null!1996:1996" display="[PNS]_TCB_Nov.VISA ECO DEBIT_ALL" xr:uid="{00000000-0004-0000-0800-0000BD200000}"/>
    <hyperlink ref="LM54" location="null!1997:1997" display="[PNS]_HOME CREDIT_Nov_ALL" xr:uid="{00000000-0004-0000-0800-0000BE200000}"/>
    <hyperlink ref="LN54" location="null!1998:1998" display="[PNS]_OCB_Nov_ALL" xr:uid="{00000000-0004-0000-0800-0000BF200000}"/>
    <hyperlink ref="LO54" location="null!2001:2001" display="[PNS]_LPBANK_Nov.JCB _ALL" xr:uid="{00000000-0004-0000-0800-0000C0200000}"/>
    <hyperlink ref="LR54" location="null!1993:1993" display="[PNS]_Shinhan Finance Mastercard_Nov_ALL" xr:uid="{00000000-0004-0000-0800-0000C1200000}"/>
    <hyperlink ref="LU54" location="null!2002:2002" display="[PNS]_VietinBank_Nov.JCB _ALL" xr:uid="{00000000-0004-0000-0800-0000C2200000}"/>
    <hyperlink ref="LX54" location="null!2003:2003" display="[PNS]_BVBANK_Nov_ALL" xr:uid="{00000000-0004-0000-0800-0000C3200000}"/>
    <hyperlink ref="LZ54" location="null!1990:1990" display="[PNS]_BIDV_Nov.JCB_ALL" xr:uid="{00000000-0004-0000-0800-0000C4200000}"/>
    <hyperlink ref="MB54" location="null!1995:1995" display="[PNS]_HDBank_Nov.Muadee_ALL" xr:uid="{00000000-0004-0000-0800-0000C5200000}"/>
    <hyperlink ref="MF54" location="null!2004:2004" display="[PNS]_AGRIBANK_Nov_ALL" xr:uid="{00000000-0004-0000-0800-0000C6200000}"/>
    <hyperlink ref="MH54" location="null!1992:1992" display="[PNS]_TPBank_Nov.JCB_ALL" xr:uid="{00000000-0004-0000-0800-0000C7200000}"/>
    <hyperlink ref="MK54" location="null!2278:2278" display="[PNS]_BIDV_Dec.DEBIT _ALL" xr:uid="{00000000-0004-0000-0800-0000C8200000}"/>
    <hyperlink ref="MN54" location="null!2269:2269" display="[PNS]_TCB_Dec.VISA ECO DEBIT_ALL" xr:uid="{00000000-0004-0000-0800-0000C9200000}"/>
    <hyperlink ref="MQ54" location="null!2298:2298" display="[PNS]_Pepsi Baseline_Dec_phase 1_CT, KH, BH, HP, Hue, BD" xr:uid="{00000000-0004-0000-0800-0000CA200000}"/>
    <hyperlink ref="MR54" location="null!2277:2277" display="[PNS]_Shinhan Finance Mastercard_Dec_ALL" xr:uid="{00000000-0004-0000-0800-0000CB200000}"/>
    <hyperlink ref="MV54" location="null!2299:2299" display="[PNS]_Pepsi Baseline_Dec_phase 2_CT, KH, BH, HP, Hue, BD" xr:uid="{00000000-0004-0000-0800-0000CC200000}"/>
    <hyperlink ref="MZ54" location="null!2271:2271" display="[PNS]_OCB_Dec_ALL" xr:uid="{00000000-0004-0000-0800-0000CD200000}"/>
    <hyperlink ref="NA54" location="null!2282:2282" display="[PNS]_VietinBank_Dec_ALL" xr:uid="{00000000-0004-0000-0800-0000CE200000}"/>
    <hyperlink ref="NB54" location="null!2272:2272" display="[PNS]_FE CREDIT_Dec_ALL" xr:uid="{00000000-0004-0000-0800-0000CF200000}"/>
    <hyperlink ref="NC54" location="null!2274:2274" display="[PNS]_BIDV_Dec.JCB_ALL" xr:uid="{00000000-0004-0000-0800-0000D0200000}"/>
    <hyperlink ref="NF54" location="null!2275:2275" display="[PNS]_NCB_Dec_ALL" xr:uid="{00000000-0004-0000-0800-0000D1200000}"/>
    <hyperlink ref="NG54" location="null!2281:2281" display="[PNS]_LPBANK_Dec.JCB _ALL" xr:uid="{00000000-0004-0000-0800-0000D2200000}"/>
    <hyperlink ref="NJ54" location="null!2332:2332" display="[PNS]_HD SAISON_Dec.Mart_ALL" xr:uid="{00000000-0004-0000-0800-0000D3200000}"/>
    <hyperlink ref="NK54" location="null!2283:2283" display="[PNS]_BVBANK_Dec_ALL" xr:uid="{00000000-0004-0000-0800-0000D4200000}"/>
    <hyperlink ref="NO54" location="null!2284:2284" display="[PNS]_AGRIBANK_Dec_ALL" xr:uid="{00000000-0004-0000-0800-0000D5200000}"/>
    <hyperlink ref="NZ54" location="null!2418:2418" display="[PNS]_LPBANK_Jan_ALL" xr:uid="{00000000-0004-0000-0800-0000D6200000}"/>
    <hyperlink ref="OD54" location="null!2417:2417" display="[PNS]_AGRIBANK_Jan_ALL" xr:uid="{00000000-0004-0000-0800-0000D7200000}"/>
    <hyperlink ref="OG54" location="null!2421:2421" display="[PNS]_BIDV_Jan.JCB_ALL" xr:uid="{00000000-0004-0000-0800-0000D8200000}"/>
    <hyperlink ref="OJ54" location="null!2416:2416" display="[PNS]_HD SAISON_Jan.MART.26_ALL" xr:uid="{00000000-0004-0000-0800-0000D9200000}"/>
    <hyperlink ref="PD54" location="null!2527:2527" display="[PNS]_Pepsi Baseline_Feb_BH, KH, CT, HP, Huế, BD" xr:uid="{00000000-0004-0000-0800-0000DA200000}"/>
    <hyperlink ref="PE54" location="null!2537:2537" display="[PNS]_FE CREDIT_Feb_ALL" xr:uid="{00000000-0004-0000-0800-0000DB200000}"/>
    <hyperlink ref="PH54" location="null!2542:2542" display="[PNS]_AGRIBANK_Feb_ALL" xr:uid="{00000000-0004-0000-0800-0000DC200000}"/>
    <hyperlink ref="PU54" location="null!2544:2544" display="[PNS]_MB JCB Hi ShopeeFood_Feb.26_ALL" xr:uid="{00000000-0004-0000-0800-0000DD200000}"/>
    <hyperlink ref="PX54" location="null!2506:2506" display="[PNS]_Coke Tết_Jan_Feb_HP, KH, CT" xr:uid="{00000000-0004-0000-0800-0000DE200000}"/>
    <hyperlink ref="D56" location="null!102:102" display="[SJBP]_Gà Rán Popeyes_BOGO_x000a_241231_Gà Rán Popeyes_9 cities" xr:uid="{00000000-0004-0000-0800-0000DF200000}"/>
    <hyperlink ref="F56" r:id="rId915" location="gid=1252567251&amp;range=25:25" xr:uid="{00000000-0004-0000-0800-0000E0200000}"/>
    <hyperlink ref="G56" r:id="rId916" location="gid=1252567251&amp;range=26:26" xr:uid="{00000000-0004-0000-0800-0000E1200000}"/>
    <hyperlink ref="I56" location="null!52:52" display="[SuperVIP]_Highlands Coffee_6-10.1 241231_Highlands Coffee_36 cities" xr:uid="{00000000-0004-0000-0800-0000E2200000}"/>
    <hyperlink ref="J56" location="null!73:73" display="[PNS]_HD SAISON_Jan.MART_ALL" xr:uid="{00000000-0004-0000-0800-0000E3200000}"/>
    <hyperlink ref="L56" location="null!97:97" display="[JBP]_KATINAT Coffee &amp; Tea House_Merch + 4 món 241118_Katinat Saigon Kafe_9 cities" xr:uid="{00000000-0004-0000-0800-0000E4200000}"/>
    <hyperlink ref="M56" r:id="rId917" location="gid=1252567251&amp;range=26:26" xr:uid="{00000000-0004-0000-0800-0000E5200000}"/>
    <hyperlink ref="N56" r:id="rId918" location="gid=1252567251&amp;range=25:25" xr:uid="{00000000-0004-0000-0800-0000E6200000}"/>
    <hyperlink ref="Q56" location="null!43:43" display="[VIP]_Gà Rán Texas Chicken_13-16/01_x000a_250102_Gà Rán Texas Chicken_6 cities" xr:uid="{00000000-0004-0000-0800-0000E7200000}"/>
    <hyperlink ref="S56" location="null!46:46" display="[SuperVIP]_Starbucks Coffee_14-16.1 250102_Starbucks Coffee_10 cities" xr:uid="{00000000-0004-0000-0800-0000E8200000}"/>
    <hyperlink ref="T56" r:id="rId919" location="gid=1252567251&amp;range=25:25" xr:uid="{00000000-0004-0000-0800-0000E9200000}"/>
    <hyperlink ref="U56" r:id="rId920" location="gid=1252567251&amp;range=26:26" xr:uid="{00000000-0004-0000-0800-0000EA200000}"/>
    <hyperlink ref="W56" location="null!36:36" display="[SuperVIP]_Gà Rán KFC_20-22/01_x000a_241231_Gà Rán KFC_25 cities" xr:uid="{00000000-0004-0000-0800-0000EB200000}"/>
    <hyperlink ref="X56" location="null!36:36" display="[SuperVIP]_Gà Rán KFC_20-22/01_x000a_241231_Gà Rán KFC_25 cities" xr:uid="{00000000-0004-0000-0800-0000EC200000}"/>
    <hyperlink ref="Y56" location="null!55:55" display="[VIP]_The Coffee House_20-22.1 241231_The Coffee House_7 cities" xr:uid="{00000000-0004-0000-0800-0000ED200000}"/>
    <hyperlink ref="Z56" location="null!37:37" display="[VIP]_Lotteria_23-26/01 241231_Lotteria DI_27 cities" xr:uid="{00000000-0004-0000-0800-0000EE200000}"/>
    <hyperlink ref="AA56" r:id="rId921" location="gid=1252567251&amp;range=26:26" xr:uid="{00000000-0004-0000-0800-0000EF200000}"/>
    <hyperlink ref="AB56" r:id="rId922" location="gid=1252567251&amp;range=25:25" xr:uid="{00000000-0004-0000-0800-0000F0200000}"/>
    <hyperlink ref="AC56" location="null!37:37" display="[VIP]_Lotteria_23-26/01 241231_Lotteria DI_27 cities" xr:uid="{00000000-0004-0000-0800-0000F1200000}"/>
    <hyperlink ref="AM56" location="null!254:254" display="[PNS]_MB JCB Hi ShopeeFood_Feb.USAGE_ALL" xr:uid="{00000000-0004-0000-0800-0000F2200000}"/>
    <hyperlink ref="AN56" location="null!285:285" display="[JBP]_KATINAT Coffee &amp; Tea House_Combo 20%250119_Katinat Saigon Kafe_11 cities" xr:uid="{00000000-0004-0000-0800-0000F3200000}"/>
    <hyperlink ref="AO56" location="null!175:175" display="[SuperVIP]_Lotteria_06 - 09/02 241231_Lotteria DI_27 cities" xr:uid="{00000000-0004-0000-0800-0000F4200000}"/>
    <hyperlink ref="AP56" r:id="rId923" location="gid=1252567251&amp;range=26:26" xr:uid="{00000000-0004-0000-0800-0000F5200000}"/>
    <hyperlink ref="AQ56" r:id="rId924" location="gid=1252567251&amp;range=25:25" xr:uid="{00000000-0004-0000-0800-0000F6200000}"/>
    <hyperlink ref="AR56" location="null!180:180" display="[VIP]_Pizza Hut_07-09/02_x000a_241231_Pizza Hut_20 cities" xr:uid="{00000000-0004-0000-0800-0000F7200000}"/>
    <hyperlink ref="AS56" location="null!152:152" display="[SuperVIP]_The Coffee House_10-12.2 241231_The Coffee House_7 cities" xr:uid="{00000000-0004-0000-0800-0000F8200000}"/>
    <hyperlink ref="AU56" location="null!176:176" display="[VIP]_Gà Rán Texas Chicken_10-13/02 250102_Gà Rán Texas Chicken_6 cities" xr:uid="{00000000-0004-0000-0800-0000F9200000}"/>
    <hyperlink ref="AV56" location="null!255:255" display="[PNS]_VietinBank_Feb_ALL" xr:uid="{00000000-0004-0000-0800-0000FA200000}"/>
    <hyperlink ref="AW56" r:id="rId925" location="gid=1252567251&amp;range=42:42" xr:uid="{00000000-0004-0000-0800-0000FB200000}"/>
    <hyperlink ref="AX56" r:id="rId926" location="gid=1252567251&amp;range=33:33" xr:uid="{00000000-0004-0000-0800-0000FC200000}"/>
    <hyperlink ref="AY56" location="null!173:173" display="[SuperVIP]_Gà Rán Popeyes_13-16/02_x000a_241231_Gà Rán Popeyes_9 cities" xr:uid="{00000000-0004-0000-0800-0000FD200000}"/>
    <hyperlink ref="BA56" location="null!181:181" display="[VIP]_Lotteria_17-20/02_x000a_ 241231_Lotteria DI_27 cities" xr:uid="{00000000-0004-0000-0800-0000FE200000}"/>
    <hyperlink ref="BD56" r:id="rId927" location="gid=1252567251&amp;range=26:26" xr:uid="{00000000-0004-0000-0800-0000FF200000}"/>
    <hyperlink ref="BE56" r:id="rId928" location="gid=1252567251&amp;range=25:25" xr:uid="{00000000-0004-0000-0800-000000210000}"/>
    <hyperlink ref="BF56" location="null!174:174" display="[SuperVIP]_Pizza Hut_21-23/02_x000a_241231_Pizza Hut_20 cities" xr:uid="{00000000-0004-0000-0800-000001210000}"/>
    <hyperlink ref="BK56" r:id="rId929" location="gid=1252567251&amp;range=36:36" xr:uid="{00000000-0004-0000-0800-000002210000}"/>
    <hyperlink ref="BM56" r:id="rId930" location="gid=1252567251&amp;range=95:95" xr:uid="{00000000-0004-0000-0800-000003210000}"/>
    <hyperlink ref="BN56" location="null!7:7" display="0 -10H: [PLF CP]_BAU_Nạp năng lượng sáng giảm 30.000Đ_x000a_10-13H:[PLF CP]_BAU_No nê bữa trưa, deal giảm 50.000Đ_x000a_13-16H:  [PLF CP]_BAU_Nhâm nhi bữa xế, giảm 30.000Đ_x000a_16-24H :[PLF CP]_BAU_Bữa tối đủ chất, giảm tới 70.000Đ" xr:uid="{00000000-0004-0000-0800-000004210000}"/>
    <hyperlink ref="BP56" location="null!406:406" display="[PNS]_VietinBank_Mar_ALL" xr:uid="{00000000-0004-0000-0800-000005210000}"/>
    <hyperlink ref="BR56" location="null!275:275" display="[VIP]_Cơm Thố Anh Nguyễn_05-09/03_x000a_241231_Cơm Thố Anh Nguyễn_10 cities" xr:uid="{00000000-0004-0000-0800-000006210000}"/>
    <hyperlink ref="BS56" r:id="rId931" location="gid=1252567251&amp;range=98:98" xr:uid="{00000000-0004-0000-0800-000007210000}"/>
    <hyperlink ref="BT56" r:id="rId932" location="gid=1252567251&amp;range=96:96" xr:uid="{00000000-0004-0000-0800-000008210000}"/>
    <hyperlink ref="BU56" location="null!270:270" display="[SuperVIP]_Pizza Hut_07-09/03 241231_Pizza Hut_20 cities" xr:uid="{00000000-0004-0000-0800-000009210000}"/>
    <hyperlink ref="BW56" location="null!26:29" display="0-10H:         [PLF CP]_BAU_Chào Ngày Mới, Bữa Sáng 0Đ_x000a_10-13H:         [PLF CP]_BAU_Bữa trưa vui vẻ, giá chỉ 0Đ_x000a_13-16H:         [PLF CP]_BAU_Ăn xế ngon rẻ, chỉ từ 0Đ_x000a_16-24H:         [PLF CP]_BAU_Món Gì Cũng Ngon, Bữa Tối 0Đ" xr:uid="{00000000-0004-0000-0800-00000A210000}"/>
    <hyperlink ref="BY56" location="null!300:300" display="[SuperVIP]_Starbucks Coffee_11-13.3 250102_Starbucks Coffee_10 cities" xr:uid="{00000000-0004-0000-0800-00000B210000}"/>
    <hyperlink ref="BZ56" r:id="rId933" location="gid=1252567251&amp;range=101:101" xr:uid="{00000000-0004-0000-0800-00000C210000}"/>
    <hyperlink ref="CA56" r:id="rId934" location="gid=1252567251&amp;range=99:99" xr:uid="{00000000-0004-0000-0800-00000D210000}"/>
    <hyperlink ref="CB56" location="null!274:274" display="[VIP]_Domino's Pizza_14-16/03  250116_Domino pizza_11 cities" xr:uid="{00000000-0004-0000-0800-00000E210000}"/>
    <hyperlink ref="CC56" location="null!408:408" display="[PNS]_BIDV_Mar.CREDIT_ALL" xr:uid="{00000000-0004-0000-0800-00000F210000}"/>
    <hyperlink ref="CE56" location="null!302:302" display="[SuperVIP]_The Coffee House_17-19.3 241231_The Coffee House_7 cities" xr:uid="{00000000-0004-0000-0800-000010210000}"/>
    <hyperlink ref="CF56" location="null!421:421" display="[JBP]_KATINAT Coffee &amp; Tea House_3 mónBAU 250119_Katinat Saigon Kafe_11 cities" xr:uid="{00000000-0004-0000-0800-000011210000}"/>
    <hyperlink ref="CG56" r:id="rId935" location="gid=1252567251&amp;range=88:88" xr:uid="{00000000-0004-0000-0800-000012210000}"/>
    <hyperlink ref="CH56" r:id="rId936" location="gid=1252567251&amp;range=100:100" xr:uid="{00000000-0004-0000-0800-000013210000}"/>
    <hyperlink ref="CI56" location="null!268:268" display="[SuperVIP]_Gà Rán KFC_21-23/03_x000a_241231_Gà Rán KFC_25 cities" xr:uid="{00000000-0004-0000-0800-000014210000}"/>
    <hyperlink ref="CJ56" location="null!405:405" display="[PNS]_MB JCB Hi ShopeeFood_Mar_ALL" xr:uid="{00000000-0004-0000-0800-000015210000}"/>
    <hyperlink ref="CM56" location="null!271:271" display="[SuperVIP]_Lotteria_27-30/03 241231_Lotteria DI_27 cities" xr:uid="{00000000-0004-0000-0800-000016210000}"/>
    <hyperlink ref="CN56" r:id="rId937" location="gid=1252567251&amp;range=89:89" xr:uid="{00000000-0004-0000-0800-000017210000}"/>
    <hyperlink ref="CO56" r:id="rId938" location="gid=1252567251&amp;range=88:88" xr:uid="{00000000-0004-0000-0800-000018210000}"/>
    <hyperlink ref="CV56" r:id="rId939" location="gid=1252567251&amp;range=117:117" xr:uid="{00000000-0004-0000-0800-000019210000}"/>
    <hyperlink ref="CW56" r:id="rId940" location="gid=1252567251&amp;range=151:151" xr:uid="{00000000-0004-0000-0800-00001A210000}"/>
    <hyperlink ref="CZ56" location="null!618:618" display="[PNS]_HD SAISON_Apr.FOOD_ALL" xr:uid="{00000000-0004-0000-0800-00001B210000}"/>
    <hyperlink ref="DA56" location="null!619:619" display="[PNS]_MB JCB Hi ShopeeFood_Apr_ALL" xr:uid="{00000000-0004-0000-0800-00001C210000}"/>
    <hyperlink ref="DC56" r:id="rId941" location="gid=1252567251&amp;range=141:141" xr:uid="{00000000-0004-0000-0800-00001D210000}"/>
    <hyperlink ref="DD56" r:id="rId942" location="gid=1252567251&amp;range=150:150" xr:uid="{00000000-0004-0000-0800-00001E210000}"/>
    <hyperlink ref="DE56" location="null!467:467" display="[SuperVIP]_Gà Rán Popeyes_10-13/04_x000a_241231_Gà Rán Popeyes_9 cities" xr:uid="{00000000-0004-0000-0800-00001F210000}"/>
    <hyperlink ref="DH56" location="null!644:644" display="[JBP]_KATINAT Coffee &amp; Tea House_BAU 30% 250119_Katinat Saigon Kafe_11 cities" xr:uid="{00000000-0004-0000-0800-000020210000}"/>
    <hyperlink ref="DI56" location="null!G524" display="[SuperVIP]_Phê La_14-18Apr  HP,VT,HA,DL,DN" xr:uid="{00000000-0004-0000-0800-000021210000}"/>
    <hyperlink ref="DJ56" r:id="rId943" location="gid=1252567251&amp;range=142:142" xr:uid="{00000000-0004-0000-0800-000022210000}"/>
    <hyperlink ref="DK56" r:id="rId944" location="gid=1252567251&amp;range=149:149" xr:uid="{00000000-0004-0000-0800-000023210000}"/>
    <hyperlink ref="DL56" location="null!26:29" display="0-10H:         [PLF CP]_BAU_Chào Ngày Mới, Bữa Sáng 0Đ_x000a_10-13H:         [PLF CP]_BAU_Bữa trưa vui vẻ, giá chỉ 0Đ_x000a_13-16H:         [PLF CP]_BAU_Ăn xế ngon rẻ, chỉ từ 0Đ_x000a_16-24H:         [PLF CP]_BAU_Món Gì Cũng Ngon, Bữa Tối 0Đ" xr:uid="{00000000-0004-0000-0800-000024210000}"/>
    <hyperlink ref="DM56" location="null!474:474" display="[VIP]_Gà Rán Texas Chicken_21-24/04_x000a_250102_Gà Rán Texas Chicken_6 cities" xr:uid="{00000000-0004-0000-0800-000025210000}"/>
    <hyperlink ref="DN56" location="null!550:550" display="[SuperVIP]_The Coffee House_21-23.4 241231_The Coffee House_7 cities" xr:uid="{00000000-0004-0000-0800-000026210000}"/>
    <hyperlink ref="DO56" location="null!633:633" display="[SJBP]_Gà Rán KFC_129k_x000a_241231_Gà Rán KFC_25 cities" xr:uid="{00000000-0004-0000-0800-000027210000}"/>
    <hyperlink ref="DP56" location="null!633:633" display="[SJBP]_Gà Rán KFC_129k_x000a_241231_Gà Rán KFC_25 cities" xr:uid="{00000000-0004-0000-0800-000028210000}"/>
    <hyperlink ref="DQ56" r:id="rId945" location="gid=1252567251&amp;range=152:152" xr:uid="{00000000-0004-0000-0800-000029210000}"/>
    <hyperlink ref="DR56" r:id="rId946" location="gid=1252567251&amp;range=152:152" xr:uid="{00000000-0004-0000-0800-00002A210000}"/>
    <hyperlink ref="DS56" location="null!466:466" display="[SuperVIP]_McDonald's_25-27/04" xr:uid="{00000000-0004-0000-0800-00002B210000}"/>
    <hyperlink ref="DT56" location="null!468:468" display="[SuperVIP]_Pizza Hut_28-30/04_x000a_241231_Pizza Hut_20 cities" xr:uid="{00000000-0004-0000-0800-00002C210000}"/>
    <hyperlink ref="DU56" location="null!645:645" display="[SJBP]_Gà Rán Popeyes_BOGO_x000a_241231_Gà Rán Popeyes_9 cities" xr:uid="{00000000-0004-0000-0800-00002D210000}"/>
    <hyperlink ref="DV56" location="null!645:645" display="[SJBP]_Gà Rán Popeyes_BOGO_x000a_241231_Gà Rán Popeyes_9 cities" xr:uid="{00000000-0004-0000-0800-00002E210000}"/>
    <hyperlink ref="DX56" location="null!730:730" display="[VIP]_Cơm Thố Anh Nguyễn_01-05/05_x000a_250803_Cơm Thố Anh Nguyễn_12 cities" xr:uid="{00000000-0004-0000-0800-00002F210000}"/>
    <hyperlink ref="DY56" r:id="rId947" location="gid=1252567251&amp;range=198:198" xr:uid="{00000000-0004-0000-0800-000030210000}"/>
    <hyperlink ref="DZ56" r:id="rId948" location="gid=1252567251&amp;range=197:197" xr:uid="{00000000-0004-0000-0800-000031210000}"/>
    <hyperlink ref="EA56" location="null!736:736" display="[SJBP]_McDonald's_2T2 gà_x000a_250416_McDonald's_5 cities" xr:uid="{00000000-0004-0000-0800-000032210000}"/>
    <hyperlink ref="EC56" location="null!G710" display="[SuperVIP]_Phê La_5-7May HP,VT,HA,DL,DN" xr:uid="{00000000-0004-0000-0800-000033210000}"/>
    <hyperlink ref="ED56" location="null!769:769" display="[SuperVIP]_The Coffee House_6-8.5 241231_The Coffee House_7 cities" xr:uid="{00000000-0004-0000-0800-000034210000}"/>
    <hyperlink ref="EE56" location="null!729:729" display="[VIP]_Gà Rán Texas Chicken_05-08/05_x000a_250102_Gà Rán Texas Chicken_6 cities" xr:uid="{00000000-0004-0000-0800-000035210000}"/>
    <hyperlink ref="EF56" r:id="rId949" location="gid=1252567251&amp;range=191:191" xr:uid="{00000000-0004-0000-0800-000036210000}"/>
    <hyperlink ref="EG56" r:id="rId950" location="gid=1252567251&amp;range=192:192" xr:uid="{00000000-0004-0000-0800-000037210000}"/>
    <hyperlink ref="EI56" location="null!834:834" display="[PNS]_MB JCB Hi ShopeeFood_May _ALL" xr:uid="{00000000-0004-0000-0800-000038210000}"/>
    <hyperlink ref="EM56" r:id="rId951" location="gid=1252567251&amp;range=192:192" xr:uid="{00000000-0004-0000-0800-000039210000}"/>
    <hyperlink ref="EN56" r:id="rId952" location="gid=1252567251&amp;range=207:207" xr:uid="{00000000-0004-0000-0800-00003A210000}"/>
    <hyperlink ref="EO56" location="null!725:725" display="[SuperVIP]_Pizza Hut_16-18/05" xr:uid="{00000000-0004-0000-0800-00003B210000}"/>
    <hyperlink ref="EQ56" location="null!828:828" display="[PNS]_Shinhan Finance Mastercard_May _ALL" xr:uid="{00000000-0004-0000-0800-00003C210000}"/>
    <hyperlink ref="ER56" location="null!772:772" display="[VIP]_The Coffee House_20-22.5 241231_The Coffee House_7 cities" xr:uid="{00000000-0004-0000-0800-00003D210000}"/>
    <hyperlink ref="ET56" r:id="rId953" location="gid=1252567251&amp;range=191:191" xr:uid="{00000000-0004-0000-0800-00003E210000}"/>
    <hyperlink ref="EU56" r:id="rId954" location="gid=1252567251&amp;range=192:192" xr:uid="{00000000-0004-0000-0800-00003F210000}"/>
    <hyperlink ref="EW56" location="null!827:827" display="[PNS]_BIDV_May.DEBIT_ALL" xr:uid="{00000000-0004-0000-0800-000040210000}"/>
    <hyperlink ref="EY56" location="null!776:776" display="[SJBP]_The Coffee House_WC 241231_The Coffee House_7 cities" xr:uid="{00000000-0004-0000-0800-000041210000}"/>
    <hyperlink ref="FA56" r:id="rId955" location="gid=1252567251&amp;range=192:192" xr:uid="{00000000-0004-0000-0800-000042210000}"/>
    <hyperlink ref="FB56" r:id="rId956" location="gid=1252567251&amp;range=191:191" xr:uid="{00000000-0004-0000-0800-000043210000}"/>
    <hyperlink ref="FD56" location="null!724:724" display="[SuperVIP]_McDonald's_29/05 -01/06 250416_McDonald's_5 cities" xr:uid="{00000000-0004-0000-0800-000044210000}"/>
    <hyperlink ref="FE56" r:id="rId957" location="gid=1258946380&amp;range=976:976" xr:uid="{00000000-0004-0000-0800-000045210000}"/>
    <hyperlink ref="FF56" location="null!877:877" display="[SuperVIP]_Gà Rán KFC_01-04/06" xr:uid="{00000000-0004-0000-0800-000046210000}"/>
    <hyperlink ref="FG56" location="null!G947" display="[SuperVIP]_Phê La_4-6/6  HP,VT,HA,DL,DN" xr:uid="{00000000-0004-0000-0800-000047210000}"/>
    <hyperlink ref="FH56" location="null!880:880" display="[SuperVIP]_Gà Rán Popeyes_05-08/06_x000a_241231_Gà Rán Popeyes_9 cities" xr:uid="{00000000-0004-0000-0800-000048210000}"/>
    <hyperlink ref="FI56" r:id="rId958" location="gid=1252567251&amp;range=253:253" xr:uid="{00000000-0004-0000-0800-000049210000}"/>
    <hyperlink ref="FJ56" r:id="rId959" location="gid=1252567251&amp;range=246:246" xr:uid="{00000000-0004-0000-0800-00004A210000}"/>
    <hyperlink ref="FL56" r:id="rId960" location="gid=1258946380&amp;range=979:979" xr:uid="{00000000-0004-0000-0800-00004B210000}"/>
    <hyperlink ref="FM56" location="null!1081:1081" display="[SJBP]_Starbucks Coffee_Indi 10-12.6 250520_Starbucks Coffee_12 cities" xr:uid="{00000000-0004-0000-0800-00004C210000}"/>
    <hyperlink ref="FN56" r:id="rId961" location="gid=1258946380&amp;range=978:978" xr:uid="{00000000-0004-0000-0800-00004D210000}"/>
    <hyperlink ref="FP56" r:id="rId962" location="gid=1252567251&amp;range=246:246" xr:uid="{00000000-0004-0000-0800-00004E210000}"/>
    <hyperlink ref="FQ56" r:id="rId963" location="gid=1252567251&amp;range=247:247" xr:uid="{00000000-0004-0000-0800-00004F210000}"/>
    <hyperlink ref="FS56" location="null!1043:1043" display="[SJBP]_McDonald's_2T2 119k_x000a_250416_McDonald's_5 cities" xr:uid="{00000000-0004-0000-0800-000050210000}"/>
    <hyperlink ref="FT56" location="null!889:889" display="[VIP]_Lotteria DI_16-18/06" xr:uid="{00000000-0004-0000-0800-000051210000}"/>
    <hyperlink ref="FU56" location="null!1023:1023" display="[JBP]_KATINAT Coffee &amp; Tea House_bơ dừa BAU 250119_Katinat Saigon Kafe_11 cities" xr:uid="{00000000-0004-0000-0800-000052210000}"/>
    <hyperlink ref="FV56" location="null!981:981" display="[SuperVIP]_Starbucks Coffee_17-19.6 250102_Starbucks Coffee_10 cities" xr:uid="{00000000-0004-0000-0800-000053210000}"/>
    <hyperlink ref="FW56" r:id="rId964" location="gid=1252567251&amp;range=247:247" xr:uid="{00000000-0004-0000-0800-000054210000}"/>
    <hyperlink ref="FX56" r:id="rId965" location="gid=1252567251&amp;range=260:260" xr:uid="{00000000-0004-0000-0800-000055210000}"/>
    <hyperlink ref="FY56" location="null!883:883" display="[SuperVIP]_Pizza Hut_20-22/06" xr:uid="{00000000-0004-0000-0800-000056210000}"/>
    <hyperlink ref="FZ56" location="null!1022:1022" display="[JBP]_KATINAT Coffee &amp; Tea House_Ads 1K 250119_Katinat Saigon Kafe_11 cities" xr:uid="{00000000-0004-0000-0800-000057210000}"/>
    <hyperlink ref="GB56" location="null!882:882" display="[SuperVIP]_McDonald's_23-26/06" xr:uid="{00000000-0004-0000-0800-000058210000}"/>
    <hyperlink ref="GC56" location="null!1050:1050" display="[PNS]_BIDV_Jun.DEBIT_ALL" xr:uid="{00000000-0004-0000-0800-000059210000}"/>
    <hyperlink ref="GD56" r:id="rId966" location="gid=1252567251&amp;range=261:261" xr:uid="{00000000-0004-0000-0800-00005A210000}"/>
    <hyperlink ref="GE56" r:id="rId967" location="gid=1252567251&amp;range=262:262" xr:uid="{00000000-0004-0000-0800-00005B210000}"/>
    <hyperlink ref="GI56" location="null!964:964" display="[SuperVIP]_Gà Rán KFC_30/06-03/07" xr:uid="{00000000-0004-0000-0800-00005C210000}"/>
    <hyperlink ref="GL56" r:id="rId968" location="gid=1252567251&amp;range=329:329" xr:uid="{00000000-0004-0000-0800-00005D210000}"/>
    <hyperlink ref="GM56" r:id="rId969" location="gid=1252567251&amp;range=328:328" xr:uid="{00000000-0004-0000-0800-00005E210000}"/>
    <hyperlink ref="GP56" location="null!1142:1142" display="[SuperVIP]_Highlands Coffee_7-11.7 241231_Highlands Coffee_36 cities" xr:uid="{00000000-0004-0000-0800-00005F210000}"/>
    <hyperlink ref="GQ56" location="null!1143:1143" display="[SuperVIP]_The Coffee House_8-10.7 241231_The Coffee House_7 cities" xr:uid="{00000000-0004-0000-0800-000060210000}"/>
    <hyperlink ref="GS56" location="null!1258:1258" display="[SJBP]_The Coffee House_WC_Fri 241231_The Coffee House_7 cities" xr:uid="{00000000-0004-0000-0800-000061210000}"/>
    <hyperlink ref="GT56" r:id="rId970" location="gid=1258946380&amp;range=968:968" xr:uid="{00000000-0004-0000-0800-000062210000}"/>
    <hyperlink ref="GV56" location="null!1144:1144" display="[SuperVIP]_Highlands Coffee_14-18.7 241231_Highlands Coffee_36 cities" xr:uid="{00000000-0004-0000-0800-000063210000}"/>
    <hyperlink ref="GW56" location="null!1235:1235" display="[JBP]_KATINAT Coffee &amp; Tea House_B2G1 250119_Katinat Saigon Kafe_11 cities" xr:uid="{00000000-0004-0000-0800-000064210000}"/>
    <hyperlink ref="GY56" location="null!1254:1254" display="[SJBP]_Starbucks Coffee_Indi 15-17.7 250520_Starbucks Coffee_12 cities" xr:uid="{00000000-0004-0000-0800-000065210000}"/>
    <hyperlink ref="GZ56" r:id="rId971" location="gid=1252567251&amp;range=336:336" xr:uid="{00000000-0004-0000-0800-000066210000}"/>
    <hyperlink ref="HA56" r:id="rId972" location="gid=1252567251&amp;range=338:338" xr:uid="{00000000-0004-0000-0800-000067210000}"/>
    <hyperlink ref="HB56" location="null!1325:1325" display="[PNS]_BVBANK_Jul_ALL" xr:uid="{00000000-0004-0000-0800-000068210000}"/>
    <hyperlink ref="HD56" location="null!970:970" display="[VIP]_Gà Rán Texas Chicken_21-24/07 250102_Gà Rán Texas Chicken_6 cities" xr:uid="{00000000-0004-0000-0800-000069210000}"/>
    <hyperlink ref="HE56" location="null!1146:1146" display="[VIP]_The Coffee House_21-23.7 241231_The Coffee House_7 cities" xr:uid="{00000000-0004-0000-0800-00006A210000}"/>
    <hyperlink ref="HG56" r:id="rId973" location="gid=1252567251&amp;range=331:331" xr:uid="{00000000-0004-0000-0800-00006B210000}"/>
    <hyperlink ref="HH56" r:id="rId974" location="gid=1252567251&amp;range=334:334" xr:uid="{00000000-0004-0000-0800-00006C210000}"/>
    <hyperlink ref="HI56" location="null!1475:1475" display="[SJBP]_Pizza Hut_1T1 241231_Pizza Hut_20 cities" xr:uid="{00000000-0004-0000-0800-00006D210000}"/>
    <hyperlink ref="HJ56" location="null!1252:1252" display="[SJBP]_Starbucks Coffee_Mon 250520_Starbucks Coffee_12 cities" xr:uid="{00000000-0004-0000-0800-00006E210000}"/>
    <hyperlink ref="HK56" location="null!1169:1169" display="[SJBP]_Brand_Food_BAU 250424_Lotteria DI_32 cities" xr:uid="{00000000-0004-0000-0800-00006F210000}"/>
    <hyperlink ref="HL56" location="null!1147:1147" display="[VIP]_Starbucks Coffee_29-31.7 250520_Starbucks Coffee_12 cities" xr:uid="{00000000-0004-0000-0800-000070210000}"/>
    <hyperlink ref="HM56" location="null!1169:1169" display="[SJBP]_Brand_Food_BAU 250424_Lotteria DI_32 cities" xr:uid="{00000000-0004-0000-0800-000071210000}"/>
    <hyperlink ref="HO56" r:id="rId975" location="gid=1252567251&amp;range=365:365" xr:uid="{00000000-0004-0000-0800-000072210000}"/>
    <hyperlink ref="HP56" r:id="rId976" location="gid=1252567251&amp;range=366:366" xr:uid="{00000000-0004-0000-0800-000073210000}"/>
    <hyperlink ref="HQ56" location="null!1329:1329" display="[SuperVIP]_McDonald's_01-03/08_x000a_ 250707_McDonald's_6 cities" xr:uid="{00000000-0004-0000-0800-000074210000}"/>
    <hyperlink ref="HR56" location="null!1395:1395" display="[SuperVIP]_The Coffee House_4-6.8 241231_The Coffee House_7 cities" xr:uid="{00000000-0004-0000-0800-000075210000}"/>
    <hyperlink ref="HU56" location="null!1340:1340" display="[VIP]_Gà Rán Texas Chicken_04-07/08_x000a_ 250102_Gà Rán Texas Chicken_6 cities" xr:uid="{00000000-0004-0000-0800-000076210000}"/>
    <hyperlink ref="HV56" r:id="rId977" location="gid=1252567251&amp;range=387:387" xr:uid="{00000000-0004-0000-0800-000077210000}"/>
    <hyperlink ref="HW56" r:id="rId978" location="gid=1252567251&amp;range=365:365" xr:uid="{00000000-0004-0000-0800-000078210000}"/>
    <hyperlink ref="HX56" location="null!1337:1337" display="[VIP]_Domino's Pizza_08-10/08_x000a_ 250116_Domino pizza_11 cities" xr:uid="{00000000-0004-0000-0800-000079210000}"/>
    <hyperlink ref="IA56" location="null!1396:1396" display="[SuperVIP]_Highlands Coffee_11-14.8 241231_Highlands Coffee_36 cities" xr:uid="{00000000-0004-0000-0800-00007A210000}"/>
    <hyperlink ref="IB56" location="null!1169:1169" display="[SJBP]_Brand_Food_BAU 250424_Lotteria DI_32 cities" xr:uid="{00000000-0004-0000-0800-00007B210000}"/>
    <hyperlink ref="IC56" r:id="rId979" location="gid=1252567251&amp;range=390:390" xr:uid="{00000000-0004-0000-0800-00007C210000}"/>
    <hyperlink ref="ID56" r:id="rId980" location="gid=1252567251&amp;range=366:366" xr:uid="{00000000-0004-0000-0800-00007D210000}"/>
    <hyperlink ref="IE56" location="null!1333:1333" display="[SuperVIP]_Gà Rán Popeyes_14-17/08_x000a_241231_Gà Rán Popeyes_9 cities" xr:uid="{00000000-0004-0000-0800-00007E210000}"/>
    <hyperlink ref="IG56" location="null!1397:1397" display="[VIP]_The Coffee House_18-20.8 241231_The Coffee House_7 cities" xr:uid="{00000000-0004-0000-0800-00007F210000}"/>
    <hyperlink ref="IH56" location="null!1339:1339" display="[VIP]_Lotteria_18-21/08 250424_Lotteria DI_32 cities" xr:uid="{00000000-0004-0000-0800-000080210000}"/>
    <hyperlink ref="IJ56" r:id="rId981" location="gid=1252567251&amp;range=366:366" xr:uid="{00000000-0004-0000-0800-000081210000}"/>
    <hyperlink ref="IK56" r:id="rId982" location="gid=1252567251&amp;range=392:392" xr:uid="{00000000-0004-0000-0800-000082210000}"/>
    <hyperlink ref="IL56" location="null!1330:1330" display="[SuperVIP]_McDonald's_22-24/08_x000a_ 250707_McDonald's_6 cities" xr:uid="{00000000-0004-0000-0800-000083210000}"/>
    <hyperlink ref="IO56" location="null!1334:1334" display="[SuperVIP]_Gà Rán Popeyes_25-28/08_x000a_241231_Gà Rán Popeyes_9 cities" xr:uid="{00000000-0004-0000-0800-000084210000}"/>
    <hyperlink ref="IQ56" r:id="rId983" location="gid=1252567251&amp;range=396:396" xr:uid="{00000000-0004-0000-0800-000085210000}"/>
    <hyperlink ref="IR56" r:id="rId984" location="gid=1252567251&amp;range=366:366" xr:uid="{00000000-0004-0000-0800-000086210000}"/>
    <hyperlink ref="IS56" location="null!1332:1332" display="[SuperVIP]_Gà Rán KFC_29-31/08 241231_Gà Rán KFC_25 cities" xr:uid="{00000000-0004-0000-0800-000087210000}"/>
    <hyperlink ref="IW56" location="null!1478:1478" display="[SuperVIP]_McDonald's_01-04/09_x000a_ 250707_McDonald's_6 cities" xr:uid="{00000000-0004-0000-0800-000088210000}"/>
    <hyperlink ref="IX56" location="null!1602:1602" display="[PNS]_Shinhan Finance Mastercard_Sep_ALL" xr:uid="{00000000-0004-0000-0800-000089210000}"/>
    <hyperlink ref="IY56" location="null!1601:1601" display="[PNS]_TPB JCB CASHBACK_Sep_ALL" xr:uid="{00000000-0004-0000-0800-00008A210000}"/>
    <hyperlink ref="JA56" location="null!1480:1480" display="[SuperVIP]_Gà Rán KFC_05-07/09_x000a_241231_Gà Rán KFC_25 cities" xr:uid="{00000000-0004-0000-0800-00008B210000}"/>
    <hyperlink ref="JE56" location="null!1486:1486" display="[VIP]_Gà Rán Texas Chicken_08-11/09_x000a_250102_Gà Rán Texas Chicken_6 cities" xr:uid="{00000000-0004-0000-0800-00008C210000}"/>
    <hyperlink ref="JH56" location="null!1479:1479" display="[SuperVIP]_McDonald's_12-14/09_x000a_250707_McDonald's_6 cities" xr:uid="{00000000-0004-0000-0800-00008D210000}"/>
    <hyperlink ref="JK56" location="null!1651:1651" display="[VIP]_The Coffee House_15-17.9 241231_The Coffee House_7 cities" xr:uid="{00000000-0004-0000-0800-00008E210000}"/>
    <hyperlink ref="JN56" location="null!1666:1666" display="[SJBP]_McDonald's_2t2_x000a_ 250707_McDonald's_6 cities" xr:uid="{00000000-0004-0000-0800-00008F210000}"/>
    <hyperlink ref="JO56" location="null!1482:1482" display="[SuperVIP]_Gà Rán Popeyes_18-21/09_x000a_241231_Gà Rán Popeyes_9 cities" xr:uid="{00000000-0004-0000-0800-000090210000}"/>
    <hyperlink ref="JP56" location="null!1135:1135" display="[SuperVIP]_Highlands Coffee_22-26.9 241231_Highlands Coffee_36 cities" xr:uid="{00000000-0004-0000-0800-000091210000}"/>
    <hyperlink ref="JQ56" location="null!1485:1485" display="[VIP]_Lotteria_22-25/09_x000a_250424_Lotteria DI_32 cities" xr:uid="{00000000-0004-0000-0800-000092210000}"/>
    <hyperlink ref="JR56" location="null!119:119" display="[SJBP]__Brand 50% 241231_All OTH 2025_36 cities" xr:uid="{00000000-0004-0000-0800-000093210000}"/>
    <hyperlink ref="JS56" location="null!119:119" display="[SJBP]__Brand 50% 241231_All OTH 2025_36 cities" xr:uid="{00000000-0004-0000-0800-000094210000}"/>
    <hyperlink ref="JT56" location="null!1634:1634" display="[SJBP]_Gà Rán Popeyes_1T1_x000a_241231_Gà Rán Popeyes_9 cities" xr:uid="{00000000-0004-0000-0800-000095210000}"/>
    <hyperlink ref="JU56" location="null!119:119" display="[SJBP]__Brand 50% 241231_All OTH 2025_36 cities" xr:uid="{00000000-0004-0000-0800-000096210000}"/>
    <hyperlink ref="JV56" location="null!1634:1634" display="[SJBP]_Gà Rán Popeyes_1T1_x000a_241231_Gà Rán Popeyes_9 cities" xr:uid="{00000000-0004-0000-0800-000097210000}"/>
    <hyperlink ref="JW56" location="null!119:119" display="[SJBP]__Brand 50% 241231_All OTH 2025_36 cities" xr:uid="{00000000-0004-0000-0800-000098210000}"/>
    <hyperlink ref="JX56" location="null!119:119" display="[SJBP]__Brand 50% 241231_All OTH 2025_36 cities" xr:uid="{00000000-0004-0000-0800-000099210000}"/>
    <hyperlink ref="KA56" location="null!1772:1772" display="[PNS]_BIDV_Oct.DEBIT_ALL" xr:uid="{00000000-0004-0000-0800-00009A210000}"/>
    <hyperlink ref="KB56" r:id="rId985" location="gid=1252567251&amp;range=508:508" xr:uid="{00000000-0004-0000-0800-00009B210000}"/>
    <hyperlink ref="KC56" r:id="rId986" location="gid=1252567251&amp;range=508:508" xr:uid="{00000000-0004-0000-0800-00009C210000}"/>
    <hyperlink ref="KD56" location="null!1847:1847" display="[SJBP]_McDonald's_119k_x000a_250707_McDonald's_6 cities" xr:uid="{00000000-0004-0000-0800-00009D210000}"/>
    <hyperlink ref="KE56" location="null!1788:1788" display="[SuperVIP]_Highlands Coffee_6-10.10 241231_Highlands Coffee_36 cities" xr:uid="{00000000-0004-0000-0800-00009E210000}"/>
    <hyperlink ref="KF56" location="null!1792:1792" display="[SuperVIP]_The Coffee House_6-8.10 241231_The Coffee House_7 cities" xr:uid="{00000000-0004-0000-0800-00009F210000}"/>
    <hyperlink ref="KH56" location="null!1741:1741" display="[VIP]_Gà Rán Texas Chicken_06-09/10_x000a_250102_Gà Rán Texas Chicken_6 cities" xr:uid="{00000000-0004-0000-0800-0000A0210000}"/>
    <hyperlink ref="KI56" r:id="rId987" location="gid=1252567251&amp;range=511:511" xr:uid="{00000000-0004-0000-0800-0000A1210000}"/>
    <hyperlink ref="KJ56" r:id="rId988" location="gid=1252567251&amp;range=487:487" xr:uid="{00000000-0004-0000-0800-0000A2210000}"/>
    <hyperlink ref="KK56" location="null!1743:1743" display="[SuperVIP]_Pizza Hut_10-12/10_x000a_241231_Pizza Hut_20 cities" xr:uid="{00000000-0004-0000-0800-0000A3210000}"/>
    <hyperlink ref="KN56" location="null!1771:1771" display="[PNS]_Shinhan Finance Mastercard_Oct_ALL" xr:uid="{00000000-0004-0000-0800-0000A4210000}"/>
    <hyperlink ref="KO56" location="null!1744:1744" display="[VIP]_Lotteria_13-16/10" xr:uid="{00000000-0004-0000-0800-0000A5210000}"/>
    <hyperlink ref="KP56" r:id="rId989" location="gid=1252567251&amp;range=514:514" xr:uid="{00000000-0004-0000-0800-0000A6210000}"/>
    <hyperlink ref="KQ56" r:id="rId990" location="gid=1252567251&amp;range=488:488" xr:uid="{00000000-0004-0000-0800-0000A7210000}"/>
    <hyperlink ref="KR56" location="null!1745:1745" display="[SuperVIP]_McDonald's_17-19/10_x000a_ 250707_McDonald's_6 cities" xr:uid="{00000000-0004-0000-0800-0000A8210000}"/>
    <hyperlink ref="KS56" location="null!1954:1954" display="[PNS]_HDBank_Oct.Muadee_ALL" xr:uid="{00000000-0004-0000-0800-0000A9210000}"/>
    <hyperlink ref="KU56" location="null!1972:1972" display="[SuperVIP]_The Coffee House_21-23/10_x000a_241231_The Coffee House_7 cities" xr:uid="{00000000-0004-0000-0800-0000AA210000}"/>
    <hyperlink ref="KV56" location="null!1747:1747" display="[VIP]_Gà Rán Popeyes_20-23/10" xr:uid="{00000000-0004-0000-0800-0000AB210000}"/>
    <hyperlink ref="KW56" r:id="rId991" location="gid=1252567251&amp;range=488:488" xr:uid="{00000000-0004-0000-0800-0000AC210000}"/>
    <hyperlink ref="KX56" r:id="rId992" location="gid=1252567251&amp;range=487:487" xr:uid="{00000000-0004-0000-0800-0000AD210000}"/>
    <hyperlink ref="KY56" location="null!1821:1821" display="[SuperVIP]_Cơm Thố Anh Nguyễn_22-26/10_x000a_250718_Cơm Thố Anh Nguyễn_11 cities" xr:uid="{00000000-0004-0000-0800-0000AE210000}"/>
    <hyperlink ref="KZ56" location="null!1843:1843" display="[SJBP]_Gà Rán Popeyes_BOGO_x000a_241231_Gà Rán Popeyes_9 cities" xr:uid="{00000000-0004-0000-0800-0000AF210000}"/>
    <hyperlink ref="LB56" location="null!1843:1843" display="[SJBP]_Gà Rán Popeyes_BOGO_x000a_241231_Gà Rán Popeyes_9 cities" xr:uid="{00000000-0004-0000-0800-0000B0210000}"/>
    <hyperlink ref="LC56" location="null!1845:1845" display="[SJBP]_Domino's Pizza_1K" xr:uid="{00000000-0004-0000-0800-0000B1210000}"/>
    <hyperlink ref="LD56" r:id="rId993" location="gid=1252567251&amp;range=520:520" xr:uid="{00000000-0004-0000-0800-0000B2210000}"/>
    <hyperlink ref="LF56" r:id="rId994" location="gid=1252567251&amp;range=572:572" xr:uid="{00000000-0004-0000-0800-0000B3210000}"/>
    <hyperlink ref="LG56" location="null!1934:1934" display="[VIP]_Pizza Hut_31/10-02/11" xr:uid="{00000000-0004-0000-0800-0000B4210000}"/>
    <hyperlink ref="LJ56" location="null!1936:1936" display="[VIP]_Lotteria_03-06/11" xr:uid="{00000000-0004-0000-0800-0000B5210000}"/>
    <hyperlink ref="LK56" location="null!2014:2014" display="[SuperVIP]_Highlands Coffee_3-7.11 241231_Highlands Coffee_36 cities" xr:uid="{00000000-0004-0000-0800-0000B6210000}"/>
    <hyperlink ref="LL56" r:id="rId995" location="gid=1252567251&amp;range=572:572" xr:uid="{00000000-0004-0000-0800-0000B7210000}"/>
    <hyperlink ref="LM56" r:id="rId996" location="gid=1252567251&amp;range=572:572" xr:uid="{00000000-0004-0000-0800-0000B8210000}"/>
    <hyperlink ref="LN56" location="null!1935:1935" display="[SuperVIP]_Gà Rán KFC_07-09/11" xr:uid="{00000000-0004-0000-0800-0000B9210000}"/>
    <hyperlink ref="LO56" location="null!1999:1999" display="[PNS]_ACB bank_Nov_ALL" xr:uid="{00000000-0004-0000-0800-0000BA210000}"/>
    <hyperlink ref="LP56" location="null!119:119" display="[SJBP]__Brand 50% 241231_All OTH 2025_36 cities" xr:uid="{00000000-0004-0000-0800-0000BB210000}"/>
    <hyperlink ref="LQ56" location="null!2016:2016" display="[SuperVIP]_Highlands Coffee_11-14.11 241231_Highlands Coffee_36 cities" xr:uid="{00000000-0004-0000-0800-0000BC210000}"/>
    <hyperlink ref="LR56" location="null!1940:1940" display="[VIP]_Gà Rán Texas Chicken_10-13/11_x000a_250102_Gà Rán Texas Chicken_6 cities" xr:uid="{00000000-0004-0000-0800-0000BD210000}"/>
    <hyperlink ref="LS56" r:id="rId997" location="gid=1252567251&amp;range=575:575" xr:uid="{00000000-0004-0000-0800-0000BE210000}"/>
    <hyperlink ref="LT56" r:id="rId998" location="gid=1252567251&amp;range=578:578" xr:uid="{00000000-0004-0000-0800-0000BF210000}"/>
    <hyperlink ref="LU56" location="null!1938:1938" display="[SuperVIP]_Gà Rán Popeyes_13-16/11" xr:uid="{00000000-0004-0000-0800-0000C0210000}"/>
    <hyperlink ref="LV56" location="null!2003:2003" display="[PNS]_BVBANK_Nov_ALL" xr:uid="{00000000-0004-0000-0800-0000C1210000}"/>
    <hyperlink ref="LW56" location="null!1941:1941" display="[VIP]_Gà Rán Texas Chicken_17-20/11_x000a_250102_Gà Rán Texas Chicken_6 cities" xr:uid="{00000000-0004-0000-0800-0000C2210000}"/>
    <hyperlink ref="LX56" location="null!2018:2018" display="[VIP]_The Coffee House_17-19.11 251014_The Coffee House_8 cities" xr:uid="{00000000-0004-0000-0800-0000C3210000}"/>
    <hyperlink ref="LZ56" r:id="rId999" location="gid=1252567251&amp;range=551:551" xr:uid="{00000000-0004-0000-0800-0000C4210000}"/>
    <hyperlink ref="MA56" r:id="rId1000" location="gid=1252567251&amp;range=552:552" xr:uid="{00000000-0004-0000-0800-0000C5210000}"/>
    <hyperlink ref="MB56" location="null!1943:1943" display="[VIP]_Domino's Pizza_21-23/11" xr:uid="{00000000-0004-0000-0800-0000C6210000}"/>
    <hyperlink ref="MD56" location="null!2002:2002" display="[PNS]_VietinBank_Nov.JCB _ALL" xr:uid="{00000000-0004-0000-0800-0000C7210000}"/>
    <hyperlink ref="MF56" location="null!1995:1995" display="[PNS]_HDBank_Nov.Muadee_ALL" xr:uid="{00000000-0004-0000-0800-0000C8210000}"/>
    <hyperlink ref="MG56" r:id="rId1001" location="gid=1252567251&amp;range=581:581" xr:uid="{00000000-0004-0000-0800-0000C9210000}"/>
    <hyperlink ref="MH56" r:id="rId1002" location="gid=1252567251&amp;range=551:551" xr:uid="{00000000-0004-0000-0800-0000CA210000}"/>
    <hyperlink ref="MI56" location="null!1992:1992" display="[PNS]_TPBank_Nov.JCB_ALL" xr:uid="{00000000-0004-0000-0800-0000CB210000}"/>
    <hyperlink ref="MK56" location="null!2160:2160" display="[SuperVIP]_Highlands Coffee_1-5.12 241231_Highlands Coffee_36 cities" xr:uid="{00000000-0004-0000-0800-0000CC210000}"/>
    <hyperlink ref="ML56" location="null!2278:2278" display="[PNS]_BIDV_Dec.DEBIT _ALL" xr:uid="{00000000-0004-0000-0800-0000CD210000}"/>
    <hyperlink ref="MM56" location="null!2135:2135" display="[VIP]_Gà Rán Texas Chicken_01-04/12" xr:uid="{00000000-0004-0000-0800-0000CE210000}"/>
    <hyperlink ref="MO56" r:id="rId1003" location="gid=1252567251&amp;range=627:627" xr:uid="{00000000-0004-0000-0800-0000CF210000}"/>
    <hyperlink ref="MP56" r:id="rId1004" location="gid=1252567251&amp;range=626:626" xr:uid="{00000000-0004-0000-0800-0000D0210000}"/>
    <hyperlink ref="MQ56" location="null!2137:2137" display="[SuperVIP]_Pizza Hut_05-07/12" xr:uid="{00000000-0004-0000-0800-0000D1210000}"/>
    <hyperlink ref="MR56" location="null!2136:2136" display="[SuperVIP]_Gà Rán Popeyes_08-11/12" xr:uid="{00000000-0004-0000-0800-0000D2210000}"/>
    <hyperlink ref="MS56" location="null!2298:2298" display="[PNS]_Pepsi Baseline_Dec_phase 1_CT, KH, BH, HP, Hue, BD" xr:uid="{00000000-0004-0000-0800-0000D3210000}"/>
    <hyperlink ref="MT56" location="null!2277:2277" display="[PNS]_Shinhan Finance Mastercard_Dec_ALL" xr:uid="{00000000-0004-0000-0800-0000D4210000}"/>
    <hyperlink ref="MV56" r:id="rId1005" location="gid=1252567251&amp;range=626:626" xr:uid="{00000000-0004-0000-0800-0000D5210000}"/>
    <hyperlink ref="MW56" r:id="rId1006" location="gid=1252567251&amp;range=633:633" xr:uid="{00000000-0004-0000-0800-0000D6210000}"/>
    <hyperlink ref="MX56" location="null!2134:2134" display="[SuperVIP]_McDonald's_12-14/12" xr:uid="{00000000-0004-0000-0800-0000D7210000}"/>
    <hyperlink ref="MZ56" location="null!2283:2283" display="[PNS]_BVBANK_Dec_ALL" xr:uid="{00000000-0004-0000-0800-0000D8210000}"/>
    <hyperlink ref="NA56" location="null!2139:2139" display="[SuperVIP]_Gà Rán KFC_15-17/12" xr:uid="{00000000-0004-0000-0800-0000D9210000}"/>
    <hyperlink ref="NB56" location="null!2279:2279" display="[PNS]_ACB bank_Dec_ALL" xr:uid="{00000000-0004-0000-0800-0000DA210000}"/>
    <hyperlink ref="NC56" r:id="rId1007" location="gid=1252567251&amp;range=634:634" xr:uid="{00000000-0004-0000-0800-0000DB210000}"/>
    <hyperlink ref="ND56" r:id="rId1008" location="gid=1252567251&amp;range=633:633" xr:uid="{00000000-0004-0000-0800-0000DC210000}"/>
    <hyperlink ref="NE56" location="null!2141:2141" display="[SuperVIP]_Pizza Hut_19-21/12" xr:uid="{00000000-0004-0000-0800-0000DD210000}"/>
    <hyperlink ref="NF56" location="null!2144:2144" display="[VIP]_Lotteria_22-25/12" xr:uid="{00000000-0004-0000-0800-0000DE210000}"/>
    <hyperlink ref="NG56" location="null!2300:2300" display="[PNS]_Pepsi FF37_Dec_CT, KH, BH, HP, Hue, BD" xr:uid="{00000000-0004-0000-0800-0000DF210000}"/>
    <hyperlink ref="NH56" location="null!2143:2143" display=" [VIP]_Gà Rán Texas Chicken_22-25/12" xr:uid="{00000000-0004-0000-0800-0000E0210000}"/>
    <hyperlink ref="NI56" location="null!2284:2284" display="[PNS]_AGRIBANK_Dec_ALL" xr:uid="{00000000-0004-0000-0800-0000E1210000}"/>
    <hyperlink ref="NJ56" r:id="rId1009" location="gid=1252567251&amp;range=635:635" xr:uid="{00000000-0004-0000-0800-0000E2210000}"/>
    <hyperlink ref="NK56" r:id="rId1010" location="gid=1252567251&amp;range=636:636" xr:uid="{00000000-0004-0000-0800-0000E3210000}"/>
    <hyperlink ref="NL56" location="null!2145:2145" display="[VIP]_Domino's Pizza_26-28/12" xr:uid="{00000000-0004-0000-0800-0000E4210000}"/>
    <hyperlink ref="NM56" location="null!2299:2299" display="[PNS]_Pepsi Baseline_Dec_phase 2_CT, KH, BH, HP, Hue, BD" xr:uid="{00000000-0004-0000-0800-0000E5210000}"/>
    <hyperlink ref="NN56" location="null!2276:2276" display="[PNS]_TPBank_Dec.JCB_ALL" xr:uid="{00000000-0004-0000-0800-0000E6210000}"/>
    <hyperlink ref="NR56" r:id="rId1011" location="gid=1252567251&amp;range=672:672" xr:uid="{00000000-0004-0000-0800-0000E7210000}"/>
    <hyperlink ref="NS56" r:id="rId1012" location="gid=1252567251&amp;range=671:671" xr:uid="{00000000-0004-0000-0800-0000E8210000}"/>
    <hyperlink ref="NX56" location="null!2444:2444" display="[SuperVIP]_Starbucks Coffee_Matcha 6-8/1" xr:uid="{00000000-0004-0000-0800-0000E9210000}"/>
    <hyperlink ref="NY56" r:id="rId1013" location="gid=1252567251&amp;range=671:671" xr:uid="{00000000-0004-0000-0800-0000EA210000}"/>
    <hyperlink ref="NZ56" r:id="rId1014" location="gid=1252567251&amp;range=672:672" xr:uid="{00000000-0004-0000-0800-0000EB210000}"/>
    <hyperlink ref="OF56" r:id="rId1015" location="gid=1252567251&amp;range=663:663" xr:uid="{00000000-0004-0000-0800-0000EC210000}"/>
    <hyperlink ref="OG56" r:id="rId1016" location="gid=1252567251&amp;range=662:662" xr:uid="{00000000-0004-0000-0800-0000ED210000}"/>
    <hyperlink ref="OJ56" location="null!G2497" display="[SJBP]_Domino's Pizza_Jan 240709_Domino pizza_7 cities" xr:uid="{00000000-0004-0000-0800-0000EE210000}"/>
    <hyperlink ref="OL56" location="null!2383:2383" display="[VIP]_KATINAT Coffee &amp; Tea House_B2G1 2026 260106_KATINAT Coffee &amp; Tea House_14 cities" xr:uid="{00000000-0004-0000-0800-0000EF210000}"/>
    <hyperlink ref="OM56" r:id="rId1017" location="gid=1252567251&amp;range=662:662" xr:uid="{00000000-0004-0000-0800-0000F0210000}"/>
    <hyperlink ref="ON56" r:id="rId1018" location="gid=1252567251&amp;range=663:663" xr:uid="{00000000-0004-0000-0800-0000F1210000}"/>
    <hyperlink ref="OO56" location="null!2547:2547" display="[SJBP]_Co.op Food_Jan_Reward bonus_x000a__x000a_(Cần Thơ)" xr:uid="{00000000-0004-0000-0800-0000F2210000}"/>
    <hyperlink ref="OP56" location="null!2547:2547" display="[SJBP]_Co.op Food_Jan_Reward bonus_x000a__x000a_(Cần Thơ)" xr:uid="{00000000-0004-0000-0800-0000F3210000}"/>
    <hyperlink ref="OS56" location="null!2556:2556" display="[Alacarte]_Lotteria_Thank You Driver 2025_260116_Lotteria_41 cities" xr:uid="{00000000-0004-0000-0800-0000F4210000}"/>
    <hyperlink ref="OT56" r:id="rId1019" location="gid=1252567251&amp;range=663:663" xr:uid="{00000000-0004-0000-0800-0000F5210000}"/>
    <hyperlink ref="OU56" r:id="rId1020" location="gid=1252567251&amp;range=662:662" xr:uid="{00000000-0004-0000-0800-0000F6210000}"/>
    <hyperlink ref="OW56" location="null!G2562" display="[VIP]_McDonald's_Feb pack 1 251025_McDonald's_7 cities" xr:uid="{00000000-0004-0000-0800-0000F7210000}"/>
    <hyperlink ref="OZ56" location="null!2506:2506" display="[PNS]_Coke Tết_Jan_Feb_HP, KH, CT" xr:uid="{00000000-0004-0000-0800-0000F8210000}"/>
    <hyperlink ref="PA56" location="null!2585:2585" display="[SuperVIP]_Highlands Coffee_2-6.2 260106_Highlands Coffee_41 cities" xr:uid="{00000000-0004-0000-0800-0000F9210000}"/>
    <hyperlink ref="PB56" r:id="rId1021" location="gid=1252567251&amp;range=674:674" xr:uid="{00000000-0004-0000-0800-0000FA210000}"/>
    <hyperlink ref="PC56" r:id="rId1022" location="gid=1252567251&amp;range=673:673" xr:uid="{00000000-0004-0000-0800-0000FB210000}"/>
    <hyperlink ref="PD56" location="null!2539:2539" display="[PNS]_HD SAISON_Feb.NGÀY 8_ALL" xr:uid="{00000000-0004-0000-0800-0000FC210000}"/>
    <hyperlink ref="PE56" location="null!2647:2647" display="[Alacarte]_Aeon_Feb_Compensation_x000a__x000a_(Bình Dương, Hải Phòng, Huế, Long An)" xr:uid="{00000000-0004-0000-0800-0000FD210000}"/>
    <hyperlink ref="PG56" location="null!2543:2543" display="[PNS]_LPBANK_Feb_ALL" xr:uid="{00000000-0004-0000-0800-0000FE210000}"/>
    <hyperlink ref="PI56" r:id="rId1023" location="gid=1252567251&amp;range=673:673" xr:uid="{00000000-0004-0000-0800-0000FF210000}"/>
    <hyperlink ref="PJ56" r:id="rId1024" location="gid=1252567251&amp;range=644:644" xr:uid="{00000000-0004-0000-0800-000000220000}"/>
    <hyperlink ref="PP56" r:id="rId1025" location="gid=1252567251&amp;range=644:644" xr:uid="{00000000-0004-0000-0800-000001220000}"/>
    <hyperlink ref="PQ56" r:id="rId1026" location="gid=1252567251&amp;range=675:675" xr:uid="{00000000-0004-0000-0800-000002220000}"/>
    <hyperlink ref="PT56" location="null!2594:2594" display="[SJBP]_KATINAT Coffee &amp; Tea House_BAU 100k 260106_KATINAT Coffee &amp; Tea House_14 cities" xr:uid="{00000000-0004-0000-0800-000003220000}"/>
    <hyperlink ref="PU56" location="null!G2564" display="[VIP]_McDonald's_Feb pack 2 251025_McDonald's_7 cities" xr:uid="{00000000-0004-0000-0800-000004220000}"/>
    <hyperlink ref="PW56" r:id="rId1027" location="gid=1252567251&amp;range=662:662" xr:uid="{00000000-0004-0000-0800-000005220000}"/>
    <hyperlink ref="PX56" r:id="rId1028" location="gid=1252567251&amp;range=663:663" xr:uid="{00000000-0004-0000-0800-000006220000}"/>
    <hyperlink ref="QE56" location="null!G2653" display="[VIP]_Trà Sữa May Cha_Mar 260106_Trà Sữa May Cha_9 cities" xr:uid="{00000000-0004-0000-0800-000007220000}"/>
    <hyperlink ref="F57" location="null!G118" display="[VIP]_Trà Sữa May Cha_3-5.1 BD,DN,AG,KG,MT,LA" xr:uid="{00000000-0004-0000-0800-000008220000}"/>
    <hyperlink ref="H57" r:id="rId1029" location="gid=1252567251&amp;range=25:25" xr:uid="{00000000-0004-0000-0800-000009220000}"/>
    <hyperlink ref="J57" location="null!54:54" display="[SuperVIP]_The Coffee House_6-8.1 241231_The Coffee House_7 cities" xr:uid="{00000000-0004-0000-0800-00000A220000}"/>
    <hyperlink ref="M57" location="null!32:32" display="[SuperVIP]_Gà Rán KFC_10-12/01_x000a_241231_Gà Rán KFC_25 cities" xr:uid="{00000000-0004-0000-0800-00000B220000}"/>
    <hyperlink ref="O57" r:id="rId1030" location="gid=1252567251&amp;range=26:26" xr:uid="{00000000-0004-0000-0800-00000C220000}"/>
    <hyperlink ref="T57" location="null!48:48" display="[SJBP]_Starbucks Coffee_WC Fri 250102_Starbucks Coffee_10 cities" xr:uid="{00000000-0004-0000-0800-00000D220000}"/>
    <hyperlink ref="V57" r:id="rId1031" location="gid=1252567251&amp;range=39:39" xr:uid="{00000000-0004-0000-0800-00000E220000}"/>
    <hyperlink ref="AA57" location="null!98:98" display="[JBP]_KATINAT Coffee &amp; Tea House_3 ly 20% 250119_Katinat Saigon Kafe_11 cities" xr:uid="{00000000-0004-0000-0800-00000F220000}"/>
    <hyperlink ref="AB57" location="null!106:106" display="[SJBP]_Pizza Hut_1T1 241231_Pizza Hut_20 cities" xr:uid="{00000000-0004-0000-0800-000010220000}"/>
    <hyperlink ref="AC57" r:id="rId1032" location="gid=1252567251&amp;range=26:26" xr:uid="{00000000-0004-0000-0800-000011220000}"/>
    <hyperlink ref="AO57" location="null!153:153" display="[VIP]_The Coffee House_4-6.2 241231_The Coffee House_7 cities" xr:uid="{00000000-0004-0000-0800-000012220000}"/>
    <hyperlink ref="AR57" r:id="rId1033" location="gid=1252567251&amp;range=26:26" xr:uid="{00000000-0004-0000-0800-000013220000}"/>
    <hyperlink ref="AV57" location="null!148:148" display="[SuperVIP]_Highlands Coffee_10-14.2 241231_Highlands Coffee_36 cities" xr:uid="{00000000-0004-0000-0800-000014220000}"/>
    <hyperlink ref="AW57" location="null!247:247" display="[SJBP]_Starbucks Coffee_14/2 250102_Starbucks Coffee_10 cities" xr:uid="{00000000-0004-0000-0800-000015220000}"/>
    <hyperlink ref="AY57" r:id="rId1034" location="gid=1252567251&amp;range=25:25" xr:uid="{00000000-0004-0000-0800-000016220000}"/>
    <hyperlink ref="AZ57" location="null!149:149" display="[SuperVIP]_Highlands Coffee_17-21.2 241231_Highlands Coffee_36 cities" xr:uid="{00000000-0004-0000-0800-000017220000}"/>
    <hyperlink ref="BC57" location="null!235:235" display="[JBP]_KATINAT Coffee &amp; Tea House_BAU 10-28.1 250119_Katinat Saigon Kafe_11 cities" xr:uid="{00000000-0004-0000-0800-000018220000}"/>
    <hyperlink ref="BF57" r:id="rId1035" location="gid=1252567251&amp;range=26:26" xr:uid="{00000000-0004-0000-0800-000019220000}"/>
    <hyperlink ref="BG57" location="null!235:235" display="[JBP]_KATINAT Coffee &amp; Tea House_BAU 10-28.1 250119_Katinat Saigon Kafe_11 cities" xr:uid="{00000000-0004-0000-0800-00001A220000}"/>
    <hyperlink ref="BK57" location="null!172:172" display="[SuperVIP]_Gà Rán KFC_26-28/02_x000a_241231_Gà Rán KFC_25 cities" xr:uid="{00000000-0004-0000-0800-00001B220000}"/>
    <hyperlink ref="BM57" location="null!403:403" display="[PNS]_HD SAISON_Mar.MART_ALL" xr:uid="{00000000-0004-0000-0800-00001C220000}"/>
    <hyperlink ref="BN57" r:id="rId1036" location="gid=1252567251&amp;range=95:95" xr:uid="{00000000-0004-0000-0800-00001D220000}"/>
    <hyperlink ref="BO57" location="null!267:267" display="[SuperVIP]_Gà Rán KFC_01-03/03_x000a_241231_Gà Rán KFC_25 cities" xr:uid="{00000000-0004-0000-0800-00001E220000}"/>
    <hyperlink ref="BR57" location="null!295:295" display="[SuperVIP]_Highlands Coffee_3-7.3 241231_Highlands Coffee_36 cities" xr:uid="{00000000-0004-0000-0800-00001F220000}"/>
    <hyperlink ref="BS57" location="null!269:269" display="[SuperVIP]_Gà Rán Popeyes_06-09/03_x000a_241231_Gà Rán Popeyes_9 cities" xr:uid="{00000000-0004-0000-0800-000020220000}"/>
    <hyperlink ref="BT57" location="null!269:269" display="[SuperVIP]_Gà Rán Popeyes_06-09/03_x000a_241231_Gà Rán Popeyes_9 cities" xr:uid="{00000000-0004-0000-0800-000021220000}"/>
    <hyperlink ref="BU57" r:id="rId1037" location="gid=1252567251&amp;range=88:88" xr:uid="{00000000-0004-0000-0800-000022220000}"/>
    <hyperlink ref="BX57" location="null!420:420" display="[JBP]_KATINAT Coffee &amp; Tea House_Combo 20% 250119_Katinat Saigon Kafe_11 cities" xr:uid="{00000000-0004-0000-0800-000023220000}"/>
    <hyperlink ref="BZ57" location="null!296:296" display="[SuperVIP]_Highlands Coffee_10-14.3 241231_Highlands Coffee_36 cities" xr:uid="{00000000-0004-0000-0800-000024220000}"/>
    <hyperlink ref="CA57" location="null!278:278" display="[SuperVIP]_McDonald's_13-16/03_x000a_240722_McDonald's_4 cities" xr:uid="{00000000-0004-0000-0800-000025220000}"/>
    <hyperlink ref="CB57" r:id="rId1038" location="gid=1252567251&amp;range=89:89" xr:uid="{00000000-0004-0000-0800-000026220000}"/>
    <hyperlink ref="CE57" location="null!G346" display="[SuperVIP]_Phê La_Mar HP,VT,HA,DL,DN" xr:uid="{00000000-0004-0000-0800-000027220000}"/>
    <hyperlink ref="CH57" location="null!272:272" display="[VIP]_Pizza Hut_21-23/03_x000a_241231_Pizza Hut_20 cities" xr:uid="{00000000-0004-0000-0800-000028220000}"/>
    <hyperlink ref="CI57" r:id="rId1039" location="gid=1252567251&amp;range=100:100" xr:uid="{00000000-0004-0000-0800-000029220000}"/>
    <hyperlink ref="CN57" location="null!305:305" display="[SJBP]_Starbucks Coffee_WC Fri 250102_Starbucks Coffee_10 cities" xr:uid="{00000000-0004-0000-0800-00002A220000}"/>
    <hyperlink ref="CP57" r:id="rId1040" location="gid=1252567251&amp;range=117:117" xr:uid="{00000000-0004-0000-0800-00002B220000}"/>
    <hyperlink ref="CV57" location="null!465:465" display="[SuperVIP]_Gà Rán KFC_03-06/04_x000a_241231_Gà Rán KFC_25 cities" xr:uid="{00000000-0004-0000-0800-00002C220000}"/>
    <hyperlink ref="CX57" r:id="rId1041" location="gid=1252567251&amp;range=151:151" xr:uid="{00000000-0004-0000-0800-00002D220000}"/>
    <hyperlink ref="DC57" location="null!470:470" display="[VIP]_Cơm Thố Anh Nguyễn_09-13/04_x000a_250803_Cơm Thố Anh Nguyễn_12 cities" xr:uid="{00000000-0004-0000-0800-00002E220000}"/>
    <hyperlink ref="DD57" location="null!624:624" display="[PNS]_BIDV_Apr.DEBIT_ALL" xr:uid="{00000000-0004-0000-0800-00002F220000}"/>
    <hyperlink ref="DE57" r:id="rId1042" location="gid=1252567251&amp;range=141:141" xr:uid="{00000000-0004-0000-0800-000030220000}"/>
    <hyperlink ref="DG57" location="null!549:549" display="[SuperVIP]_Highlands Coffee_14-18.4 241231_Highlands Coffee_36 cities" xr:uid="{00000000-0004-0000-0800-000031220000}"/>
    <hyperlink ref="DI57" location="null!475:475" display="[PLF CP]_BAU_Foodtour" xr:uid="{00000000-0004-0000-0800-000032220000}"/>
    <hyperlink ref="DJ57" location="null!662:662" display="[SJBP]_The Coffee House_WC 241231_The Coffee House_7 cities" xr:uid="{00000000-0004-0000-0800-000033220000}"/>
    <hyperlink ref="DK57" location="null!475:475" display="[VIP]_Gà Rán Popeyes_18-20/04_x000a_241231_Gà Rán Popeyes_9 cities" xr:uid="{00000000-0004-0000-0800-000034220000}"/>
    <hyperlink ref="DL57" r:id="rId1043" location="gid=1252567251&amp;range=141:141" xr:uid="{00000000-0004-0000-0800-000035220000}"/>
    <hyperlink ref="DM57" location="null!G524" display="[SuperVIP]_Phê La_21-25Apr  HP,VT,HA,DL,DN" xr:uid="{00000000-0004-0000-0800-000036220000}"/>
    <hyperlink ref="DQ57" location="null!642:642" display="[JBP]_KATINAT Coffee &amp; Tea House_Combo 88k 250119_Katinat Saigon Kafe_11 cities" xr:uid="{00000000-0004-0000-0800-000037220000}"/>
    <hyperlink ref="DR57" location="null!466:466" display="[SuperVIP]_McDonald's_25-27/04" xr:uid="{00000000-0004-0000-0800-000038220000}"/>
    <hyperlink ref="DS57" r:id="rId1044" location="gid=1252567251&amp;range=152:152" xr:uid="{00000000-0004-0000-0800-000039220000}"/>
    <hyperlink ref="DT57" location="null!650:650" display="[SJBP]_Cơm Thố Anh Nguyễn_BAU_x000a_241231_Cơm Thố Anh Nguyễn_10 cities" xr:uid="{00000000-0004-0000-0800-00003A220000}"/>
    <hyperlink ref="DU57" location="null!650:650" display="[SJBP]_Cơm Thố Anh Nguyễn_BAU_x000a_241231_Cơm Thố Anh Nguyễn_10 cities" xr:uid="{00000000-0004-0000-0800-00003B220000}"/>
    <hyperlink ref="DV57" location="null!650:650" display="[SJBP]_Cơm Thố Anh Nguyễn_BAU_x000a_241231_Cơm Thố Anh Nguyễn_10 cities" xr:uid="{00000000-0004-0000-0800-00003C220000}"/>
    <hyperlink ref="DX57" location="null!734:734" display="[SJBP]_Gà Rán Popeyes_BOGO May_x000a_241231_Gà Rán Popeyes_9 cities" xr:uid="{00000000-0004-0000-0800-00003D220000}"/>
    <hyperlink ref="DY57" location="null!736:736" display="[SJBP]_McDonald's_2T2 gà_x000a_250416_McDonald's_5 cities" xr:uid="{00000000-0004-0000-0800-00003E220000}"/>
    <hyperlink ref="DZ57" location="null!721:721" display="[SuperVIP]_Gà Rán KFC_01-04/05_x000a_241231_Gà Rán KFC_25 cities" xr:uid="{00000000-0004-0000-0800-00003F220000}"/>
    <hyperlink ref="EA57" r:id="rId1045" location="gid=1252567251&amp;range=199:199" xr:uid="{00000000-0004-0000-0800-000040220000}"/>
    <hyperlink ref="EB57" location="null!749:749" display="[SJBP]_Brand_Food_01-31/05_x000a_250424_Lotteria DI_32 cities" xr:uid="{00000000-0004-0000-0800-000041220000}"/>
    <hyperlink ref="EC57" location="null!833:833" display="[PNS]_HD SAISON_May.FOOD_ALL" xr:uid="{00000000-0004-0000-0800-000042220000}"/>
    <hyperlink ref="EE57" location="null!768:768" display="[SuperVIP]_Highlands Coffee_5-9.5 241231_Highlands Coffee_36 cities" xr:uid="{00000000-0004-0000-0800-000043220000}"/>
    <hyperlink ref="EF57" location="null!864:864" display="[VIP]_KATINAT Coffee &amp; Tea House_Ads 1K 250119_Katinat Saigon Kafe_11 cities" xr:uid="{00000000-0004-0000-0800-000044220000}"/>
    <hyperlink ref="EG57" location="null!728:728" display="[VIP]_Pizza Hut_09-11/05" xr:uid="{00000000-0004-0000-0800-000045220000}"/>
    <hyperlink ref="EH57" r:id="rId1046" location="gid=1252567251&amp;range=191:191" xr:uid="{00000000-0004-0000-0800-000046220000}"/>
    <hyperlink ref="EJ57" location="null!865:865" display="[JBP]_KATINAT Coffee &amp; Tea House_BAU bơ dừa 55K 250119_Katinat Saigon Kafe_11 cities" xr:uid="{00000000-0004-0000-0800-000047220000}"/>
    <hyperlink ref="EL57" location="null!727:727" display="[SuperVIP]_Lotteria_12-15/05_x000a_250424_Lotteria DI_32 cities" xr:uid="{00000000-0004-0000-0800-000048220000}"/>
    <hyperlink ref="EM57" location="null!734:734" display="[SJBP]_Gà Rán Popeyes_BOGO May_x000a_241231_Gà Rán Popeyes_9 cities" xr:uid="{00000000-0004-0000-0800-000049220000}"/>
    <hyperlink ref="EN57" location="null!722:722" display="[SuperVIP]_Gà Rán KFC_16-18/05" xr:uid="{00000000-0004-0000-0800-00004A220000}"/>
    <hyperlink ref="EO57" r:id="rId1047" location="gid=1252567251&amp;range=192:192" xr:uid="{00000000-0004-0000-0800-00004B220000}"/>
    <hyperlink ref="EQ57" location="null!734:734" display="[SJBP]_Gà Rán Popeyes_BOGO May_x000a_241231_Gà Rán Popeyes_9 cities" xr:uid="{00000000-0004-0000-0800-00004C220000}"/>
    <hyperlink ref="ET57" location="null!872:872" display="[VIP]_KATINAT Coffee &amp; Tea House_M2T1 22-23.5 250119_Katinat Saigon Kafe_11 cities" xr:uid="{00000000-0004-0000-0800-00004D220000}"/>
    <hyperlink ref="EU57" location="null!726:726" display="[SuperVIP]_McDonald's_22-25/05" xr:uid="{00000000-0004-0000-0800-00004E220000}"/>
    <hyperlink ref="EV57" r:id="rId1048" location="gid=1252567251&amp;range=191:191" xr:uid="{00000000-0004-0000-0800-00004F220000}"/>
    <hyperlink ref="FB57" location="null!724:724" display="[SuperVIP]_McDonald's_29/05 -01/06 250416_McDonald's_5 cities" xr:uid="{00000000-0004-0000-0800-000050220000}"/>
    <hyperlink ref="FF57" r:id="rId1049" location="gid=1258946380&amp;range=977:977" xr:uid="{00000000-0004-0000-0800-000051220000}"/>
    <hyperlink ref="FG57" location="null!1023:1023" display="[JBP]_KATINAT Coffee &amp; Tea House_bơ dừa BAU 250119_Katinat Saigon Kafe_11 cities" xr:uid="{00000000-0004-0000-0800-000052220000}"/>
    <hyperlink ref="FI57" location="null!885:885" display="[VIP]_Domino's Pizza_06-08/06_x000a_250116_Domino pizza_11 cities" xr:uid="{00000000-0004-0000-0800-000053220000}"/>
    <hyperlink ref="FJ57" location="null!1049:1049" display="[PNS]_LPBANK_Jun_ALL" xr:uid="{00000000-0004-0000-0800-000054220000}"/>
    <hyperlink ref="FK57" r:id="rId1050" location="gid=1252567251&amp;range=247:247" xr:uid="{00000000-0004-0000-0800-000055220000}"/>
    <hyperlink ref="FO57" location="null!886:886" display="[VIP]_Gà Rán Texas Chicken_09-12/06" xr:uid="{00000000-0004-0000-0800-000056220000}"/>
    <hyperlink ref="FP57" location="null!1017:1017" display="[SJBP]_Starbucks Coffee_WC Fri 250520_Starbucks Coffee_12 cities" xr:uid="{00000000-0004-0000-0800-000057220000}"/>
    <hyperlink ref="FQ57" location="null!1005:1005" display="[SJBP]_Gà Rán Popeyes_BOGO_x000a_241231_Gà Rán Popeyes_9 cities" xr:uid="{00000000-0004-0000-0800-000058220000}"/>
    <hyperlink ref="FR57" r:id="rId1051" location="gid=1252567251&amp;range=259:259" xr:uid="{00000000-0004-0000-0800-000059220000}"/>
    <hyperlink ref="FT57" location="null!1123:1123" display="[PNS]_Cashlessweek_Jun_ALL" xr:uid="{00000000-0004-0000-0800-00005A220000}"/>
    <hyperlink ref="FU57" location="null!1043:1043" display="[SJBP]_McDonald's_2T2 119k_x000a_250416_McDonald's_5 cities" xr:uid="{00000000-0004-0000-0800-00005B220000}"/>
    <hyperlink ref="FV57" location="null!1043:1043" display="[SJBP]_McDonald's_2T2 119k_x000a_250416_McDonald's_5 cities" xr:uid="{00000000-0004-0000-0800-00005C220000}"/>
    <hyperlink ref="FW57" location="null!879:879" display="[SuperVIP]_Gà Rán Popeyes_20-22/06" xr:uid="{00000000-0004-0000-0800-00005D220000}"/>
    <hyperlink ref="FY57" r:id="rId1052" location="gid=1252567251&amp;range=247:247" xr:uid="{00000000-0004-0000-0800-00005E220000}"/>
    <hyperlink ref="GB57" location="null!979:979" display="[SuperVIP]_The Coffee House_9-11.6 241231_The Coffee House_7 cities" xr:uid="{00000000-0004-0000-0800-00005F220000}"/>
    <hyperlink ref="GC57" location="null!1114:1114" display="[SJBP]_The Coffee House_BAU 1Đ  241231_The Coffee House_7 cities" xr:uid="{00000000-0004-0000-0800-000060220000}"/>
    <hyperlink ref="GF57" r:id="rId1053" location="gid=1252567251&amp;range=262:262" xr:uid="{00000000-0004-0000-0800-000061220000}"/>
    <hyperlink ref="GI57" location="null!1141:1141" display="[SuperVIP]_Starbucks Coffee_1-3.7 250520_Starbucks Coffee_12 cities" xr:uid="{00000000-0004-0000-0800-000062220000}"/>
    <hyperlink ref="GL57" r:id="rId1054" location="gid=1258946380&amp;range=966:966" xr:uid="{00000000-0004-0000-0800-000063220000}"/>
    <hyperlink ref="GM57" location="null!1165:1165" display="[SJBP]_Domino's Pizza_1k" xr:uid="{00000000-0004-0000-0800-000064220000}"/>
    <hyperlink ref="GN57" r:id="rId1055" location="gid=1252567251&amp;range=330:330" xr:uid="{00000000-0004-0000-0800-000065220000}"/>
    <hyperlink ref="GT57" location="null!974:974" display="[VIP]_Domino's Pizza_11-13/07250116_Domino pizza_11 cities" xr:uid="{00000000-0004-0000-0800-000066220000}"/>
    <hyperlink ref="GW57" location="null!969:969" display="[VIP]_Lotteria DI_14-17/07 250424_Lotteria DI_32 cities" xr:uid="{00000000-0004-0000-0800-000067220000}"/>
    <hyperlink ref="GZ57" location="null!1205:1205" display="[PNS]_LPBANK_Jul_ALL" xr:uid="{00000000-0004-0000-0800-000068220000}"/>
    <hyperlink ref="HA57" location="null!1182:1182" display="[VIP]_Nutifood_Jul_x000a_(Bình Dương, BR-VT, Đồng Nai)" xr:uid="{00000000-0004-0000-0800-000069220000}"/>
    <hyperlink ref="HB57" r:id="rId1056" location="gid=1252567251&amp;range=306:306" xr:uid="{00000000-0004-0000-0800-00006A220000}"/>
    <hyperlink ref="HD57" location="null!1251:1251" display="[JBP]_KATINAT Coffee &amp; Tea House_BAU Hibi 250119_Katinat Saigon Kafe_11 cities" xr:uid="{00000000-0004-0000-0800-00006B220000}"/>
    <hyperlink ref="HG57" r:id="rId1057" location="gid=1258946380&amp;range=967:967" xr:uid="{00000000-0004-0000-0800-00006C220000}"/>
    <hyperlink ref="HH57" location="null!1475:1475" display="[SJBP]_Pizza Hut_1T1 241231_Pizza Hut_20 cities" xr:uid="{00000000-0004-0000-0800-00006D220000}"/>
    <hyperlink ref="HI57" r:id="rId1058" location="gid=1252567251&amp;range=335:335" xr:uid="{00000000-0004-0000-0800-00006E220000}"/>
    <hyperlink ref="HJ57" location="null!1169:1169" display="[SJBP]_Brand_Food_BAU 250424_Lotteria DI_32 cities" xr:uid="{00000000-0004-0000-0800-00006F220000}"/>
    <hyperlink ref="HL57" location="null!1169:1169" display="[SJBP]_Brand_Food_BAU 250424_Lotteria DI_32 cities" xr:uid="{00000000-0004-0000-0800-000070220000}"/>
    <hyperlink ref="HO57" location="null!1169:1169" display="[SJBP]_Brand_Food_BAU 250424_Lotteria DI_32 cities" xr:uid="{00000000-0004-0000-0800-000071220000}"/>
    <hyperlink ref="HP57" location="null!1169:1169" display="[SJBP]_Brand_Food_BAU 250424_Lotteria DI_32 cities" xr:uid="{00000000-0004-0000-0800-000072220000}"/>
    <hyperlink ref="HQ57" r:id="rId1059" location="gid=1252567251&amp;range=365:365" xr:uid="{00000000-0004-0000-0800-000073220000}"/>
    <hyperlink ref="HR57" location="null!1447:1447" display="[PNS]_Shinhan Finance Mastercard_Aug_ALL" xr:uid="{00000000-0004-0000-0800-000074220000}"/>
    <hyperlink ref="HT57" location="null!1394:1394" display="[SuperVIP]_Highlands Coffee_4-8.8 241231_Highlands Coffee_36 cities" xr:uid="{00000000-0004-0000-0800-000075220000}"/>
    <hyperlink ref="HV57" location="null!1169:1169" display="[SJBP]_Brand_Food_BAU 250424_Lotteria DI_32 cities" xr:uid="{00000000-0004-0000-0800-000076220000}"/>
    <hyperlink ref="HW57" location="null!1169:1169" display="[SJBP]_Brand_Food_BAU 250424_Lotteria DI_32 cities" xr:uid="{00000000-0004-0000-0800-000077220000}"/>
    <hyperlink ref="HX57" r:id="rId1060" location="gid=1252567251&amp;range=366:366" xr:uid="{00000000-0004-0000-0800-000078220000}"/>
    <hyperlink ref="IC57" location="null!1169:1169" display="[SJBP]_Brand_Food_BAU 250424_Lotteria DI_32 cities" xr:uid="{00000000-0004-0000-0800-000079220000}"/>
    <hyperlink ref="ID57" location="null!1183:1183" display="[VIP]_Nutifood_Aug_x000a_(Bình Dương, BR-VT, Đồng Nai)" xr:uid="{00000000-0004-0000-0800-00007A220000}"/>
    <hyperlink ref="IE57" r:id="rId1061" location="gid=1252567251&amp;range=391:391" xr:uid="{00000000-0004-0000-0800-00007B220000}"/>
    <hyperlink ref="IH57" location="null!1575:1575" display="[JBP]_KATINAT Coffee &amp; Tea House_BOGO 20, 25.08 250119_Katinat Saigon Kafe_11 cities" xr:uid="{00000000-0004-0000-0800-00007C220000}"/>
    <hyperlink ref="IJ57" location="null!1169:1169" display="[SJBP]_Brand_Food_BAU 250424_Lotteria DI_32 cities" xr:uid="{00000000-0004-0000-0800-00007D220000}"/>
    <hyperlink ref="IK57" location="null!1169:1169" display="[SJBP]_Brand_Food_BAU 250424_Lotteria DI_32 cities" xr:uid="{00000000-0004-0000-0800-00007E220000}"/>
    <hyperlink ref="IL57" r:id="rId1062" location="gid=1252567251&amp;range=366:366" xr:uid="{00000000-0004-0000-0800-00007F220000}"/>
    <hyperlink ref="IO57" location="null!1399:1399" display="[SuperVIP]_Starbucks Coffee_26-28.8 250520_Starbucks Coffee_12 cities" xr:uid="{00000000-0004-0000-0800-000080220000}"/>
    <hyperlink ref="IS57" r:id="rId1063" location="gid=1252567251&amp;range=365:365" xr:uid="{00000000-0004-0000-0800-000081220000}"/>
    <hyperlink ref="IW57" location="null!1645:1645" display="[JBP]_KATINAT Coffee &amp; Tea House_B2G1 250119_Katinat Saigon Kafe_11 cities" xr:uid="{00000000-0004-0000-0800-000082220000}"/>
    <hyperlink ref="IY57" location="null!1650:1650" display="[SuperVIP]_The Coffee House_3-5.9 241231_The Coffee House_7 cities" xr:uid="{00000000-0004-0000-0800-000083220000}"/>
    <hyperlink ref="JA57" location="null!1484:1484" display="[VIP]_Pizza Hut_05-07/09_x000a_241231_Pizza Hut_20 cities" xr:uid="{00000000-0004-0000-0800-000084220000}"/>
    <hyperlink ref="JF57" location="null!1134:1134" display="[SuperVIP]_Highlands Coffee_8-12.9 241231_Highlands Coffee_36 cities" xr:uid="{00000000-0004-0000-0800-000085220000}"/>
    <hyperlink ref="JQ57" location="null!G1573" display="[SuperVIP]_Phê La_22-26Sep HP,VT,HA,DL,DN,KH" xr:uid="{00000000-0004-0000-0800-000086220000}"/>
    <hyperlink ref="JU57" location="null!1666:1666" display="[SJBP]_McDonald's_2t2_x000a_ 250707_McDonald's_6 cities" xr:uid="{00000000-0004-0000-0800-000087220000}"/>
    <hyperlink ref="JW57" location="null!1666:1666" display="[SJBP]_McDonald's_2t2_x000a_ 250707_McDonald's_6 cities" xr:uid="{00000000-0004-0000-0800-000088220000}"/>
    <hyperlink ref="JX57" location="null!1666:1666" display="[SJBP]_McDonald's_2t2_x000a_ 250707_McDonald's_6 cities" xr:uid="{00000000-0004-0000-0800-000089220000}"/>
    <hyperlink ref="KA57" location="null!1846:1846" display="[SJBP]_McDonald's_BAU_x000a_250707_McDonald's_6 cities" xr:uid="{00000000-0004-0000-0800-00008A220000}"/>
    <hyperlink ref="KB57" location="null!1739:1739" display="[SuperVIP]_Gà Rán Popeyes_02-05/10_x000a_241231_Gà Rán Popeyes_9 cities" xr:uid="{00000000-0004-0000-0800-00008B220000}"/>
    <hyperlink ref="KC57" location="null!1847:1847" display="[SJBP]_McDonald's_119k_x000a_250707_McDonald's_6 cities" xr:uid="{00000000-0004-0000-0800-00008C220000}"/>
    <hyperlink ref="KD57" r:id="rId1064" location="gid=1252567251&amp;range=508:508" xr:uid="{00000000-0004-0000-0800-00008D220000}"/>
    <hyperlink ref="KH57" location="null!1869:1869" display="[SJBP]_The Coffee House_Spike 9-10.10 241231_The Coffee House_7 cities" xr:uid="{00000000-0004-0000-0800-00008E220000}"/>
    <hyperlink ref="KJ57" location="null!1742:1742" display="[SuperVIP]_Gà Rán KFC_10-12/10_x000a_ 241231_Gà Rán KFC_25 cities" xr:uid="{00000000-0004-0000-0800-00008F220000}"/>
    <hyperlink ref="KK57" r:id="rId1065" location="gid=1252567251&amp;range=488:488" xr:uid="{00000000-0004-0000-0800-000090220000}"/>
    <hyperlink ref="KM57" location="null!1794:1794" display="[SuperVIP]_Starbucks Coffee_14-16.10 250822_Starbucks Coffee_13 cities" xr:uid="{00000000-0004-0000-0800-000091220000}"/>
    <hyperlink ref="KN57" location="null!1884:1884" display="[VIP]_Gà Rán Texas Chicken_13-16/10_x000a_250102_Gà Rán Texas Chicken_6 cities" xr:uid="{00000000-0004-0000-0800-000092220000}"/>
    <hyperlink ref="KO57" location="null!1751:1751" display="[VIP]_Cơm Thố Anh Nguyễn_15-19/10_x000a_250718_Cơm Thố Anh Nguyễn_11 cities" xr:uid="{00000000-0004-0000-0800-000093220000}"/>
    <hyperlink ref="KP57" location="null!1793:1793" display="[VIP]_The Coffee House_15-17.10 241231_The Coffee House_7 cities" xr:uid="{00000000-0004-0000-0800-000094220000}"/>
    <hyperlink ref="KQ57" r:id="rId1066" location="gid=1258946380&amp;range=1902:1902" xr:uid="{00000000-0004-0000-0800-000095220000}"/>
    <hyperlink ref="KR57" r:id="rId1067" location="gid=1252567251&amp;range=487:487" xr:uid="{00000000-0004-0000-0800-000096220000}"/>
    <hyperlink ref="KV57" location="null!1805:1805" display="[JBP]_KATINAT Coffee &amp; Tea House_BOGO Ads  250822_KATINAT Coffee &amp; Tea House_13 cities" xr:uid="{00000000-0004-0000-0800-000097220000}"/>
    <hyperlink ref="KW57" location="null!1868:1868" display="[SJBP]_The Coffee House_WC Fri 241231_The Coffee House_7 cities" xr:uid="{00000000-0004-0000-0800-000098220000}"/>
    <hyperlink ref="KX57" location="null!1766:1766" display="[PNS]_VietinBank_Oct_ALL" xr:uid="{00000000-0004-0000-0800-000099220000}"/>
    <hyperlink ref="KY57" r:id="rId1068" location="gid=1252567251&amp;range=488:488" xr:uid="{00000000-0004-0000-0800-00009A220000}"/>
    <hyperlink ref="KZ57" location="null!1925:1925" display="[VIP]_NutiFood Ngôi Nhà Dinh Dưỡng_Oct_Compensation" xr:uid="{00000000-0004-0000-0800-00009B220000}"/>
    <hyperlink ref="LA57" location="null!1750:1750" display="[SuperVIP]_Gà Rán KFC_27-29/10" xr:uid="{00000000-0004-0000-0800-00009C220000}"/>
    <hyperlink ref="LC57" location="null!1795:1795" display="[VIP]_Starbucks Coffee_28-30.10 250822_Starbucks Coffee_13 cities" xr:uid="{00000000-0004-0000-0800-00009D220000}"/>
    <hyperlink ref="LD57" location="null!1770:1770" display="[PNS]_TPBank_Oct.JCB_ALL" xr:uid="{00000000-0004-0000-0800-00009E220000}"/>
    <hyperlink ref="LF57" location="null!1933:1933" display=" [SuperVIP]_McDonald's_31/10-02/11" xr:uid="{00000000-0004-0000-0800-00009F220000}"/>
    <hyperlink ref="LG57" r:id="rId1069" location="gid=1252567251&amp;range=573:573" xr:uid="{00000000-0004-0000-0800-0000A0220000}"/>
    <hyperlink ref="LK57" location="null!2062:2062" display="[SJBP]_McDonald's_2T2  251025_McDonald's_7 cities" xr:uid="{00000000-0004-0000-0800-0000A1220000}"/>
    <hyperlink ref="LL57" location="null!2062:2062" display="[SJBP]_McDonald's_2T2  251025_McDonald's_7 cities" xr:uid="{00000000-0004-0000-0800-0000A2220000}"/>
    <hyperlink ref="LM57" location="null!1937:1937" display="[VIP]_Domino's Pizza_07-09/11" xr:uid="{00000000-0004-0000-0800-0000A3220000}"/>
    <hyperlink ref="LN57" r:id="rId1070" location="gid=1252567251&amp;range=573:573" xr:uid="{00000000-0004-0000-0800-0000A4220000}"/>
    <hyperlink ref="LQ57" location="null!2055:2055" display="[SJBP]_Pizza Hut_1D" xr:uid="{00000000-0004-0000-0800-0000A5220000}"/>
    <hyperlink ref="LR57" location="null!2053:2053" display="[SJBP]_Cơm Thố Anh Nguyễn_Deal 30%" xr:uid="{00000000-0004-0000-0800-0000A6220000}"/>
    <hyperlink ref="LS57" location="null!1897:1897" display="[PNS]_Pepsi Meal_Oct_CT, KH, BH, HP, Hue, BD" xr:uid="{00000000-0004-0000-0800-0000A7220000}"/>
    <hyperlink ref="LT57" location="null!1993:1993" display="[PNS]_Shinhan Finance Mastercard_Nov_ALL" xr:uid="{00000000-0004-0000-0800-0000A8220000}"/>
    <hyperlink ref="LU57" r:id="rId1071" location="gid=1252567251&amp;range=575:575" xr:uid="{00000000-0004-0000-0800-0000A9220000}"/>
    <hyperlink ref="LV57" location="null!2023:2023" display="[VIP]_KATINAT Coffee &amp; Tea House_BOGO 250822_KATINAT Coffee &amp; Tea House_13 cities" xr:uid="{00000000-0004-0000-0800-0000AA220000}"/>
    <hyperlink ref="LX57" location="null!2055:2055" display="[SJBP]_Pizza Hut_1D" xr:uid="{00000000-0004-0000-0800-0000AB220000}"/>
    <hyperlink ref="LZ57" location="null!1926:1926" display="[VIP]_NutiFood Ngôi Nhà Dinh Dưỡng_Nov_Compensation_x000a_(Bình Dương, Vũng tàu, Đồng Nai)" xr:uid="{00000000-0004-0000-0800-0000AC220000}"/>
    <hyperlink ref="MA57" location="null!1942:1942" display="[SuperVIP]_Gà Rán Popeyes_20-23/11" xr:uid="{00000000-0004-0000-0800-0000AD220000}"/>
    <hyperlink ref="MB57" r:id="rId1072" location="gid=1252567251&amp;range=551:551" xr:uid="{00000000-0004-0000-0800-0000AE220000}"/>
    <hyperlink ref="ME57" location="null!2019:2019" display="[SuperVIP]_Starbucks Coffee_25-27.11 250822_Starbucks Coffee_13 cities" xr:uid="{00000000-0004-0000-0800-0000AF220000}"/>
    <hyperlink ref="MF57" location="null!1944:1944" display="[SuperVIP]_Gà Rán KFC_24-27/11" xr:uid="{00000000-0004-0000-0800-0000B0220000}"/>
    <hyperlink ref="MG57" location="null!1897:1897" display="[PNS]_Pepsi Meal_Oct_CT, KH, BH, HP, Hue, BD" xr:uid="{00000000-0004-0000-0800-0000B1220000}"/>
    <hyperlink ref="MH57" location="null!2043:2043" display="[SJBP]_Domino's Pizza_19/11-02/12" xr:uid="{00000000-0004-0000-0800-0000B2220000}"/>
    <hyperlink ref="MI57" r:id="rId1073" location="gid=1252567251&amp;range=552:552" xr:uid="{00000000-0004-0000-0800-0000B3220000}"/>
    <hyperlink ref="ML57" location="null!2163:2163" display="[SuperVIP]_The Coffee House_1-3.12 251014_The Coffee House_8 cities" xr:uid="{00000000-0004-0000-0800-0000B4220000}"/>
    <hyperlink ref="MO57" location="null!2147:2147" display="[SuperVIP]_Cơm Thố Anh Nguyễn_03-07/12" xr:uid="{00000000-0004-0000-0800-0000B5220000}"/>
    <hyperlink ref="MP57" location="null!2133:2133" display="[SuperVIP]_Gà Rán KFC_05-07/12" xr:uid="{00000000-0004-0000-0800-0000B6220000}"/>
    <hyperlink ref="MQ57" r:id="rId1074" location="gid=1252567251&amp;range=606:606" xr:uid="{00000000-0004-0000-0800-0000B7220000}"/>
    <hyperlink ref="MT57" location="null!2161:2161" display="[SuperVIP]_Highlands Coffee_8-12.12 241231_Highlands Coffee_36 cities" xr:uid="{00000000-0004-0000-0800-0000B8220000}"/>
    <hyperlink ref="MX57" r:id="rId1075" location="gid=1252567251&amp;range=634:634" xr:uid="{00000000-0004-0000-0800-0000B9220000}"/>
    <hyperlink ref="MZ57" location="null!2164:2164" display="[VIP]_The Coffee House_15-17.12 251014_The Coffee House_8 cities" xr:uid="{00000000-0004-0000-0800-0000BA220000}"/>
    <hyperlink ref="NA57" location="null!2148:2148" display=" [VIP]_Cơm Thố Anh Nguyễn_17-21/12" xr:uid="{00000000-0004-0000-0800-0000BB220000}"/>
    <hyperlink ref="ND57" location="null!2140:2140" display=" [SuperVIP]_Gà Rán Popeyes_18-21/12" xr:uid="{00000000-0004-0000-0800-0000BC220000}"/>
    <hyperlink ref="NE57" r:id="rId1076" location="gid=1252567251&amp;range=630:630" xr:uid="{00000000-0004-0000-0800-0000BD220000}"/>
    <hyperlink ref="NF57" location="null!2332:2332" display="[PNS]_HD SAISON_Dec.Mart_ALL" xr:uid="{00000000-0004-0000-0800-0000BE220000}"/>
    <hyperlink ref="NJ57" location="null!2142:2142" display="_x000a_[SuperVIP]_McDonald's_26-28/12 251025_McDonald's_7 cities" xr:uid="{00000000-0004-0000-0800-0000BF220000}"/>
    <hyperlink ref="NL57" r:id="rId1077" location="gid=1252567251&amp;range=635:635" xr:uid="{00000000-0004-0000-0800-0000C0220000}"/>
    <hyperlink ref="NN57" location="null!1927:1927" display="[VIP]_NutiFood Ngôi Nhà Dinh Dưỡng_Dec_Compensation" xr:uid="{00000000-0004-0000-0800-0000C1220000}"/>
    <hyperlink ref="NO57" location="null!1927:1927" display="[VIP]_NutiFood Ngôi Nhà Dinh Dưỡng_Dec_Compensation" xr:uid="{00000000-0004-0000-0800-0000C2220000}"/>
    <hyperlink ref="NT57" r:id="rId1078" location="gid=1252567251&amp;range=672:672" xr:uid="{00000000-0004-0000-0800-0000C3220000}"/>
    <hyperlink ref="OA57" r:id="rId1079" location="gid=1252567251&amp;range=671:671" xr:uid="{00000000-0004-0000-0800-0000C4220000}"/>
    <hyperlink ref="OF57" location="null!2504:2504" display="[Alacarte]_Phúc Long Coffee &amp; Tea_Thank You Driver 2025_260106_Phúc Long Coffee &amp; Tea_20 cities" xr:uid="{00000000-0004-0000-0800-0000C5220000}"/>
    <hyperlink ref="OH57" r:id="rId1080" location="gid=1252567251&amp;range=663:663" xr:uid="{00000000-0004-0000-0800-0000C6220000}"/>
    <hyperlink ref="OL57" location="null!2506:2506" display="[PNS]_Coke Tết_Jan_Feb_HP, KH, CT" xr:uid="{00000000-0004-0000-0800-0000C7220000}"/>
    <hyperlink ref="OM57" location="null!2413:2413" display="[VIP]_NutiFood Ngôi Nhà Dinh Dưỡng_Jan_Compensation" xr:uid="{00000000-0004-0000-0800-0000C8220000}"/>
    <hyperlink ref="ON57" location="null!2420:2420" display="[PNS]_TPBank_Jan_ALL" xr:uid="{00000000-0004-0000-0800-0000C9220000}"/>
    <hyperlink ref="OO57" r:id="rId1081" location="gid=1252567251&amp;range=662:662" xr:uid="{00000000-0004-0000-0800-0000CA220000}"/>
    <hyperlink ref="OT57" location="null!2393:2393" display="[VIP]_Cà Phê Muối Chú Long_26-30.01.26 250707_Cà Phê Muối Chú Long_15 cities" xr:uid="{00000000-0004-0000-0800-0000CB220000}"/>
    <hyperlink ref="OU57" location="null!2545:2545" display="[Alacarte]_Bonchon Chicken_Thank You Driver 2025_TH" xr:uid="{00000000-0004-0000-0800-0000CC220000}"/>
    <hyperlink ref="OW57" r:id="rId1082" location="gid=1252567251&amp;range=673:673" xr:uid="{00000000-0004-0000-0800-0000CD220000}"/>
    <hyperlink ref="PB57" location="null!G2570" display="[VIP]_Domino's Pizza_Feb 250116_Domino pizza_11 cities" xr:uid="{00000000-0004-0000-0800-0000CE220000}"/>
    <hyperlink ref="PD57" r:id="rId1083" location="gid=1252567251&amp;range=674:674" xr:uid="{00000000-0004-0000-0800-0000CF220000}"/>
    <hyperlink ref="PG57" location="null!G2569" display="[SuperVIP]_Gà Rán Popeyes_Feb 241231_Gà Rán Popeyes_9 cities" xr:uid="{00000000-0004-0000-0800-0000D0220000}"/>
    <hyperlink ref="PI57" location="null!2647:2647" display="[Alacarte]_Aeon_Feb_Compensation_x000a__x000a_(Bình Dương, Hải Phòng, Huế, Long An)" xr:uid="{00000000-0004-0000-0800-0000D1220000}"/>
    <hyperlink ref="PK57" r:id="rId1084" location="gid=1252567251&amp;range=675:675" xr:uid="{00000000-0004-0000-0800-0000D2220000}"/>
    <hyperlink ref="PR57" r:id="rId1085" location="gid=1252567251&amp;range=676:676" xr:uid="{00000000-0004-0000-0800-0000D3220000}"/>
    <hyperlink ref="PU57" location="null!2588:2588" display="[VIP]_KATINAT Coffee &amp; Tea House_BOGO 260106_KATINAT Coffee &amp; Tea House_14 cities" xr:uid="{00000000-0004-0000-0800-0000D4220000}"/>
    <hyperlink ref="PV57" location="null!G2565" display="[VIP]_Gà Rán Texas Chicken_Feb 250102_Gà Rán Texas Chicken_6 cities" xr:uid="{00000000-0004-0000-0800-0000D5220000}"/>
    <hyperlink ref="PW57" location="null!2591:2591" display="[SuperVIP]_The Coffee House_25-27.2 251014_The Coffee House_8 cities" xr:uid="{00000000-0004-0000-0800-0000D6220000}"/>
    <hyperlink ref="PX57" location="null!G2564" display="[VIP]_McDonald's_Feb pack 2 251025_McDonald's_7 cities" xr:uid="{00000000-0004-0000-0800-0000D7220000}"/>
    <hyperlink ref="D58" r:id="rId1086" location="gid=1252567251&amp;range=31:31" xr:uid="{00000000-0004-0000-0800-0000D8220000}"/>
    <hyperlink ref="E58" r:id="rId1087" location="gid=1252567251&amp;range=32:32" xr:uid="{00000000-0004-0000-0800-0000D9220000}"/>
    <hyperlink ref="H58" location="null!33:33" display="[VIP]_Pizza Hut_03-05/01_x000a_241231_Pizza Hut_20 cities" xr:uid="{00000000-0004-0000-0800-0000DA220000}"/>
    <hyperlink ref="I58" r:id="rId1088" location="gid=1252567251&amp;range=27:27" xr:uid="{00000000-0004-0000-0800-0000DB220000}"/>
    <hyperlink ref="J58" r:id="rId1089" location="gid=1252567251&amp;range=28:28" xr:uid="{00000000-0004-0000-0800-0000DC220000}"/>
    <hyperlink ref="K58" r:id="rId1090" location="gid=1252567251&amp;range=29:29" xr:uid="{00000000-0004-0000-0800-0000DD220000}"/>
    <hyperlink ref="L58" r:id="rId1091" location="gid=1252567251&amp;range=4:4" xr:uid="{00000000-0004-0000-0800-0000DE220000}"/>
    <hyperlink ref="P58" r:id="rId1092" location="gid=1252567251&amp;range=32:32" xr:uid="{00000000-0004-0000-0800-0000DF220000}"/>
    <hyperlink ref="Q58" r:id="rId1093" location="gid=1252567251&amp;range=36:36" xr:uid="{00000000-0004-0000-0800-0000E0220000}"/>
    <hyperlink ref="R58" r:id="rId1094" location="gid=1252567251&amp;range=32:32" xr:uid="{00000000-0004-0000-0800-0000E1220000}"/>
    <hyperlink ref="S58" r:id="rId1095" location="gid=1252567251&amp;range=38:38" xr:uid="{00000000-0004-0000-0800-0000E2220000}"/>
    <hyperlink ref="V58" location="null!40:40" display="[SuperVIP]_Pizza Hut_17-19/01_x000a_241231_Pizza Hut_20 cities" xr:uid="{00000000-0004-0000-0800-0000E3220000}"/>
    <hyperlink ref="W58" r:id="rId1096" location="gid=1252567251&amp;range=38:38" xr:uid="{00000000-0004-0000-0800-0000E4220000}"/>
    <hyperlink ref="X58" r:id="rId1097" location="gid=1252567251&amp;range=39:39" xr:uid="{00000000-0004-0000-0800-0000E5220000}"/>
    <hyperlink ref="Y58" r:id="rId1098" location="gid=1252567251&amp;range=38:38" xr:uid="{00000000-0004-0000-0800-0000E6220000}"/>
    <hyperlink ref="Z58" r:id="rId1099" location="gid=1252567251&amp;range=39:39" xr:uid="{00000000-0004-0000-0800-0000E7220000}"/>
    <hyperlink ref="AD58" r:id="rId1100" location="gid=1252567251&amp;range=41:41" xr:uid="{00000000-0004-0000-0800-0000E8220000}"/>
    <hyperlink ref="AM58" r:id="rId1101" location="gid=1252567251&amp;range=28:28" xr:uid="{00000000-0004-0000-0800-0000E9220000}"/>
    <hyperlink ref="AN58" r:id="rId1102" location="gid=1252567251&amp;range=29:29" xr:uid="{00000000-0004-0000-0800-0000EA220000}"/>
    <hyperlink ref="AO58" r:id="rId1103" location="gid=1252567251&amp;range=4:4" xr:uid="{00000000-0004-0000-0800-0000EB220000}"/>
    <hyperlink ref="AS58" r:id="rId1104" location="gid=1252567251&amp;range=27:27" xr:uid="{00000000-0004-0000-0800-0000EC220000}"/>
    <hyperlink ref="AT58" r:id="rId1105" location="gid=1252567251&amp;range=28:28" xr:uid="{00000000-0004-0000-0800-0000ED220000}"/>
    <hyperlink ref="AU58" r:id="rId1106" location="gid=1252567251&amp;range=36:36" xr:uid="{00000000-0004-0000-0800-0000EE220000}"/>
    <hyperlink ref="AV58" r:id="rId1107" location="gid=1252567251&amp;range=4:4" xr:uid="{00000000-0004-0000-0800-0000EF220000}"/>
    <hyperlink ref="AW58" location="null!173:173" display="[SuperVIP]_Gà Rán Popeyes_13-16/02_x000a_241231_Gà Rán Popeyes_9 cities" xr:uid="{00000000-0004-0000-0800-0000F0220000}"/>
    <hyperlink ref="AY58" location="null!177:177" display="[VIP]_Cơm Thố Anh Nguyễn_12-16/02_x000a_241231_Cơm Thố Anh Nguyễn_10 cities" xr:uid="{00000000-0004-0000-0800-0000F1220000}"/>
    <hyperlink ref="AZ58" r:id="rId1108" location="gid=1252567251&amp;range=27:27" xr:uid="{00000000-0004-0000-0800-0000F2220000}"/>
    <hyperlink ref="BA58" r:id="rId1109" location="gid=1252567251&amp;range=28:28" xr:uid="{00000000-0004-0000-0800-0000F3220000}"/>
    <hyperlink ref="BB58" r:id="rId1110" location="gid=1252567251&amp;range=35:35" xr:uid="{00000000-0004-0000-0800-0000F4220000}"/>
    <hyperlink ref="BC58" r:id="rId1111" location="gid=1252567251&amp;range=4:4" xr:uid="{00000000-0004-0000-0800-0000F5220000}"/>
    <hyperlink ref="BF58" location="null!171:171" display="[SuperVIP]_Gà Rán KFC_21-23/02_x000a_241231_Gà Rán KFC_25 cities" xr:uid="{00000000-0004-0000-0800-0000F6220000}"/>
    <hyperlink ref="BG58" r:id="rId1112" location="gid=1252567251&amp;range=27:27" xr:uid="{00000000-0004-0000-0800-0000F7220000}"/>
    <hyperlink ref="BH58" r:id="rId1113" location="gid=1252567251&amp;range=28:28" xr:uid="{00000000-0004-0000-0800-0000F8220000}"/>
    <hyperlink ref="BI58" r:id="rId1114" location="gid=1252567251&amp;range=29:29" xr:uid="{00000000-0004-0000-0800-0000F9220000}"/>
    <hyperlink ref="BJ58" r:id="rId1115" location="gid=1252567251&amp;range=4:4" xr:uid="{00000000-0004-0000-0800-0000FA220000}"/>
    <hyperlink ref="BK58" location="null!157:157" display="[SJBP]_The Coffee House_WC 241231_The Coffee House_7 cities" xr:uid="{00000000-0004-0000-0800-0000FB220000}"/>
    <hyperlink ref="BO58" r:id="rId1116" location="gid=1252567251&amp;range=94:94" xr:uid="{00000000-0004-0000-0800-0000FC220000}"/>
    <hyperlink ref="BP58" r:id="rId1117" location="gid=1252567251&amp;range=97:97" xr:uid="{00000000-0004-0000-0800-0000FD220000}"/>
    <hyperlink ref="BQ58" r:id="rId1118" location="gid=1252567251&amp;range=97:97" xr:uid="{00000000-0004-0000-0800-0000FE220000}"/>
    <hyperlink ref="BR58" r:id="rId1119" location="gid=1252567251&amp;range=97:97" xr:uid="{00000000-0004-0000-0800-0000FF220000}"/>
    <hyperlink ref="BS58" location="null!301:301" display="[VIP]_The Coffee House_5-7.3 241231_The Coffee House_7 cities" xr:uid="{00000000-0004-0000-0800-000000230000}"/>
    <hyperlink ref="BU58" location="null!26:29" display="0-10H:         [PLF CP]_BAU_Chào Ngày Mới, Bữa Sáng 0Đ_x000a_10-13H:         [PLF CP]_BAU_Bữa trưa vui vẻ, giá chỉ 0Đ_x000a_13-16H:         [PLF CP]_BAU_Ăn xế ngon rẻ, chỉ từ 0Đ_x000a_16-24H:         [PLF CP]_BAU_Món Gì Cũng Ngon, Bữa Tối 0Đ" xr:uid="{00000000-0004-0000-0800-000001230000}"/>
    <hyperlink ref="BV58" r:id="rId1120" location="gid=1252567251&amp;range=90:90" xr:uid="{00000000-0004-0000-0800-000002230000}"/>
    <hyperlink ref="BW58" r:id="rId1121" location="gid=1252567251&amp;range=91:91" xr:uid="{00000000-0004-0000-0800-000003230000}"/>
    <hyperlink ref="BX58" r:id="rId1122" location="gid=1252567251&amp;range=92:92" xr:uid="{00000000-0004-0000-0800-000004230000}"/>
    <hyperlink ref="BY58" r:id="rId1123" location="gid=1252567251&amp;range=70:70" xr:uid="{00000000-0004-0000-0800-000005230000}"/>
    <hyperlink ref="BZ58" location="null!21:24" display="0-10H:         [PLF CP]_BAU_Ăn sáng ngon rẻ, món nào cũng freeship_x000a_10-13H:         [PLF CP]_BAU_No nê bữa trưa, Freeship thả ga_x000a_13-16H:         [PLF CP]_BAU_Chốt deal bữa xế, Freeship 0Đ_x000a_16-24H:         [PLF CP]_BAU_Bữa tối no nê, Freeship 0Đ" xr:uid="{00000000-0004-0000-0800-000006230000}"/>
    <hyperlink ref="CC58" r:id="rId1124" location="gid=1252567251&amp;range=90:90" xr:uid="{00000000-0004-0000-0800-000007230000}"/>
    <hyperlink ref="CD58" r:id="rId1125" location="gid=1252567251&amp;range=91:91" xr:uid="{00000000-0004-0000-0800-000008230000}"/>
    <hyperlink ref="CE58" r:id="rId1126" location="gid=1252567251&amp;range=92:92" xr:uid="{00000000-0004-0000-0800-000009230000}"/>
    <hyperlink ref="CF58" r:id="rId1127" location="gid=1252567251&amp;range=70:70" xr:uid="{00000000-0004-0000-0800-00000A230000}"/>
    <hyperlink ref="CG58" location="null!26:29" display="0-10H:         [PLF CP]_BAU_Chào Ngày Mới, Bữa Sáng 0Đ_x000a_10-13H:         [PLF CP]_BAU_Bữa trưa vui vẻ, giá chỉ 0Đ_x000a_13-16H:         [PLF CP]_BAU_Ăn xế ngon rẻ, chỉ từ 0Đ_x000a_16-24H:         [PLF CP]_BAU_Món Gì Cũng Ngon, Bữa Tối 0Đ" xr:uid="{00000000-0004-0000-0800-00000B230000}"/>
    <hyperlink ref="CJ58" r:id="rId1128" location="gid=1252567251&amp;range=117:117" xr:uid="{00000000-0004-0000-0800-00000C230000}"/>
    <hyperlink ref="CK58" r:id="rId1129" location="gid=1252567251&amp;range=118:118" xr:uid="{00000000-0004-0000-0800-00000D230000}"/>
    <hyperlink ref="CL58" r:id="rId1130" location="gid=1252567251&amp;range=92:92" xr:uid="{00000000-0004-0000-0800-00000E230000}"/>
    <hyperlink ref="CM58" r:id="rId1131" location="gid=1252567251&amp;range=70:70" xr:uid="{00000000-0004-0000-0800-00000F230000}"/>
    <hyperlink ref="CQ58" r:id="rId1132" location="gid=1252567251&amp;range=118:118" xr:uid="{00000000-0004-0000-0800-000010230000}"/>
    <hyperlink ref="CS58" r:id="rId1133" location="gid=1252567251&amp;range=117:117" xr:uid="{00000000-0004-0000-0800-000011230000}"/>
    <hyperlink ref="CT58" r:id="rId1134" location="gid=1252567251&amp;range=118:118" xr:uid="{00000000-0004-0000-0800-000012230000}"/>
    <hyperlink ref="CU58" r:id="rId1135" location="gid=1252567251&amp;range=117:117" xr:uid="{00000000-0004-0000-0800-000013230000}"/>
    <hyperlink ref="CY58" r:id="rId1136" location="gid=1252567251&amp;range=151:151" xr:uid="{00000000-0004-0000-0800-000014230000}"/>
    <hyperlink ref="CZ58" r:id="rId1137" location="gid=1252567251&amp;range=144:144" xr:uid="{00000000-0004-0000-0800-000015230000}"/>
    <hyperlink ref="DA58" r:id="rId1138" location="gid=1252567251&amp;range=145:145" xr:uid="{00000000-0004-0000-0800-000016230000}"/>
    <hyperlink ref="DB58" r:id="rId1139" location="gid=1252567251&amp;range=123:123" xr:uid="{00000000-0004-0000-0800-000017230000}"/>
    <hyperlink ref="DF58" r:id="rId1140" location="gid=1252567251&amp;range=143:143" xr:uid="{00000000-0004-0000-0800-000018230000}"/>
    <hyperlink ref="DG58" r:id="rId1141" location="gid=1252567251&amp;range=148:148" xr:uid="{00000000-0004-0000-0800-000019230000}"/>
    <hyperlink ref="DH58" r:id="rId1142" location="gid=1252567251&amp;range=145:145" xr:uid="{00000000-0004-0000-0800-00001A230000}"/>
    <hyperlink ref="DI58" r:id="rId1143" location="gid=1252567251&amp;range=123:123" xr:uid="{00000000-0004-0000-0800-00001B230000}"/>
    <hyperlink ref="DK58" location="null!472:472" display="[VIP]_Pizza Hut_18-20/04_x000a_241231_Pizza Hut_20 cities" xr:uid="{00000000-0004-0000-0800-00001C230000}"/>
    <hyperlink ref="DL58" location="null!472:472" display="[VIP]_Pizza Hut_18-20/04_x000a_241231_Pizza Hut_20 cities" xr:uid="{00000000-0004-0000-0800-00001D230000}"/>
    <hyperlink ref="DM58" r:id="rId1144" location="gid=1252567251&amp;range=143:143" xr:uid="{00000000-0004-0000-0800-00001E230000}"/>
    <hyperlink ref="DN58" r:id="rId1145" location="gid=1252567251&amp;range=144:144" xr:uid="{00000000-0004-0000-0800-00001F230000}"/>
    <hyperlink ref="DO58" r:id="rId1146" location="gid=1252567251&amp;range=145:145" xr:uid="{00000000-0004-0000-0800-000020230000}"/>
    <hyperlink ref="DP58" r:id="rId1147" location="gid=1252567251&amp;range=123:123" xr:uid="{00000000-0004-0000-0800-000021230000}"/>
    <hyperlink ref="DR58" location="null!650:650" display="[SJBP]_Cơm Thố Anh Nguyễn_BAU_x000a_241231_Cơm Thố Anh Nguyễn_10 cities" xr:uid="{00000000-0004-0000-0800-000022230000}"/>
    <hyperlink ref="DS58" location="null!650:650" display="[SJBP]_Cơm Thố Anh Nguyễn_BAU_x000a_241231_Cơm Thố Anh Nguyễn_10 cities" xr:uid="{00000000-0004-0000-0800-000023230000}"/>
    <hyperlink ref="DT58" r:id="rId1148" location="gid=1252567251&amp;range=150:150" xr:uid="{00000000-0004-0000-0800-000024230000}"/>
    <hyperlink ref="DU58" r:id="rId1149" location="gid=1252567251&amp;range=152:152" xr:uid="{00000000-0004-0000-0800-000025230000}"/>
    <hyperlink ref="DV58" r:id="rId1150" location="gid=1252567251&amp;range=152:152" xr:uid="{00000000-0004-0000-0800-000026230000}"/>
    <hyperlink ref="DX58" r:id="rId1151" location="gid=1252567251&amp;range=152:152" xr:uid="{00000000-0004-0000-0800-000027230000}"/>
    <hyperlink ref="DZ58" location="null!732:732" display="[VIP]_Domino's Pizza_02-04/05_x000a_ 250116_Domino pizza_11 cities" xr:uid="{00000000-0004-0000-0800-000028230000}"/>
    <hyperlink ref="EB58" r:id="rId1152" location="gid=1252567251&amp;range=197:197" xr:uid="{00000000-0004-0000-0800-000029230000}"/>
    <hyperlink ref="EC58" r:id="rId1153" location="gid=1252567251&amp;range=204:204" xr:uid="{00000000-0004-0000-0800-00002A230000}"/>
    <hyperlink ref="ED58" r:id="rId1154" location="gid=1252567251&amp;range=204:204" xr:uid="{00000000-0004-0000-0800-00002B230000}"/>
    <hyperlink ref="EE58" r:id="rId1155" location="gid=1252567251&amp;range=204:204" xr:uid="{00000000-0004-0000-0800-00002C230000}"/>
    <hyperlink ref="EF58" location="null!749:749" display="[SJBP]_Brand_Food_01-31/05_x000a_250424_Lotteria DI_32 cities" xr:uid="{00000000-0004-0000-0800-00002D230000}"/>
    <hyperlink ref="EI58" r:id="rId1156" location="gid=1252567251&amp;range=204:204" xr:uid="{00000000-0004-0000-0800-00002E230000}"/>
    <hyperlink ref="EJ58" r:id="rId1157" location="gid=1252567251&amp;range=205:205" xr:uid="{00000000-0004-0000-0800-00002F230000}"/>
    <hyperlink ref="EK58" r:id="rId1158" location="gid=1252567251&amp;range=205:205" xr:uid="{00000000-0004-0000-0800-000030230000}"/>
    <hyperlink ref="EL58" r:id="rId1159" location="gid=1252567251&amp;range=206:206" xr:uid="{00000000-0004-0000-0800-000031230000}"/>
    <hyperlink ref="EM58" location="null!725:725" display="[SuperVIP]_Pizza Hut_16-18/05" xr:uid="{00000000-0004-0000-0800-000032230000}"/>
    <hyperlink ref="EN58" location="null!725:725" display="[SuperVIP]_Pizza Hut_16-18/05" xr:uid="{00000000-0004-0000-0800-000033230000}"/>
    <hyperlink ref="EO58" location="null!597:597" display="[VIP]_Nutifood_May (Bình Dương, BR-VT, Đồng Nai)" xr:uid="{00000000-0004-0000-0800-000034230000}"/>
    <hyperlink ref="EP58" r:id="rId1160" location="gid=1252567251&amp;range=205:205" xr:uid="{00000000-0004-0000-0800-000035230000}"/>
    <hyperlink ref="EQ58" r:id="rId1161" location="gid=1252567251&amp;range=205:205" xr:uid="{00000000-0004-0000-0800-000036230000}"/>
    <hyperlink ref="ER58" r:id="rId1162" location="gid=1252567251&amp;range=205:205" xr:uid="{00000000-0004-0000-0800-000037230000}"/>
    <hyperlink ref="ES58" r:id="rId1163" location="gid=1252567251&amp;range=205:205" xr:uid="{00000000-0004-0000-0800-000038230000}"/>
    <hyperlink ref="EV58" location="null!754:754" display="[Alacarte CB]_HomeFarm_May_CB9_SJBP_HP, BN_x000a_[PLF CP]_WC_Quán Hot Gần Xa, Freeship 60.000Đ" xr:uid="{00000000-0004-0000-0800-000039230000}"/>
    <hyperlink ref="EW58" r:id="rId1164" location="gid=1252567251&amp;range=193:193" xr:uid="{00000000-0004-0000-0800-00003A230000}"/>
    <hyperlink ref="EX58" r:id="rId1165" location="gid=1252567251&amp;range=200:200" xr:uid="{00000000-0004-0000-0800-00003B230000}"/>
    <hyperlink ref="EY58" r:id="rId1166" location="gid=1252567251&amp;range=195:195" xr:uid="{00000000-0004-0000-0800-00003C230000}"/>
    <hyperlink ref="EZ58" r:id="rId1167" location="gid=1252567251&amp;range=173:173" xr:uid="{00000000-0004-0000-0800-00003D230000}"/>
    <hyperlink ref="FF58" r:id="rId1168" location="gid=1252567251&amp;range=252:252" xr:uid="{00000000-0004-0000-0800-00003E230000}"/>
    <hyperlink ref="FG58" r:id="rId1169" location="gid=1252567251&amp;range=253:253" xr:uid="{00000000-0004-0000-0800-00003F230000}"/>
    <hyperlink ref="FH58" r:id="rId1170" location="gid=1252567251&amp;range=254:254" xr:uid="{00000000-0004-0000-0800-000040230000}"/>
    <hyperlink ref="FI58" location="null!1042:1042" display="[SJBP]_McDonald's_2T2 109k_x000a_250416_McDonald's_5 cities" xr:uid="{00000000-0004-0000-0800-000041230000}"/>
    <hyperlink ref="FL58" r:id="rId1171" location="gid=1252567251&amp;range=258:258" xr:uid="{00000000-0004-0000-0800-000042230000}"/>
    <hyperlink ref="FM58" r:id="rId1172" location="gid=1252567251&amp;range=255:255" xr:uid="{00000000-0004-0000-0800-000043230000}"/>
    <hyperlink ref="FN58" r:id="rId1173" location="gid=1252567251&amp;range=258:258" xr:uid="{00000000-0004-0000-0800-000044230000}"/>
    <hyperlink ref="FO58" r:id="rId1174" location="gid=1252567251&amp;range=258:258" xr:uid="{00000000-0004-0000-0800-000045230000}"/>
    <hyperlink ref="FQ58" location="null!884:884" display="[VIP]_Pizza Hut_13-15/06" xr:uid="{00000000-0004-0000-0800-000046230000}"/>
    <hyperlink ref="FR58" location="null!881:881" display="[SuperVIP]_McDonald's_13-15/06_x000a_250416_McDonald's_5 cities" xr:uid="{00000000-0004-0000-0800-000047230000}"/>
    <hyperlink ref="FS58" r:id="rId1175" location="gid=1252567251&amp;range=258:258" xr:uid="{00000000-0004-0000-0800-000048230000}"/>
    <hyperlink ref="FT58" r:id="rId1176" location="gid=1252567251&amp;range=258:258" xr:uid="{00000000-0004-0000-0800-000049230000}"/>
    <hyperlink ref="FU58" r:id="rId1177" location="gid=1252567251&amp;range=258:258" xr:uid="{00000000-0004-0000-0800-00004A230000}"/>
    <hyperlink ref="FV58" r:id="rId1178" location="gid=1252567251&amp;range=258:258" xr:uid="{00000000-0004-0000-0800-00004B230000}"/>
    <hyperlink ref="FW58" location="null!1051:1051" display="[PNS]_Shinhan Finance Mastercard_Jun_ALL" xr:uid="{00000000-0004-0000-0800-00004C230000}"/>
    <hyperlink ref="FY58" location="null!598:598" display="[VIP]_Nutifood_Jun (Bình Dương, BR-VT, Đồng Nai)" xr:uid="{00000000-0004-0000-0800-00004D230000}"/>
    <hyperlink ref="FZ58" r:id="rId1179" location="gid=1252567251&amp;range=261:261" xr:uid="{00000000-0004-0000-0800-00004E230000}"/>
    <hyperlink ref="GA58" r:id="rId1180" location="gid=1252567251&amp;range=261:261" xr:uid="{00000000-0004-0000-0800-00004F230000}"/>
    <hyperlink ref="GB58" r:id="rId1181" location="gid=1252567251&amp;range=261:261" xr:uid="{00000000-0004-0000-0800-000050230000}"/>
    <hyperlink ref="GC58" r:id="rId1182" location="gid=1252567251&amp;range=261:261" xr:uid="{00000000-0004-0000-0800-000051230000}"/>
    <hyperlink ref="GG58" r:id="rId1183" location="gid=1252567251&amp;range=248:248" xr:uid="{00000000-0004-0000-0800-000052230000}"/>
    <hyperlink ref="GI58" r:id="rId1184" location="gid=1252567251&amp;range=328:328" xr:uid="{00000000-0004-0000-0800-000053230000}"/>
    <hyperlink ref="GJ58" r:id="rId1185" location="gid=1252567251&amp;range=329:329" xr:uid="{00000000-0004-0000-0800-000054230000}"/>
    <hyperlink ref="GK58" r:id="rId1186" location="gid=1252567251&amp;range=328:328" xr:uid="{00000000-0004-0000-0800-000055230000}"/>
    <hyperlink ref="GL58" location="null!1207:1207" display="[PNS]_Shinhan Finance Mastercard_Jul_ALL" xr:uid="{00000000-0004-0000-0800-000056230000}"/>
    <hyperlink ref="GO58" r:id="rId1187" location="gid=1252567251&amp;range=329:329" xr:uid="{00000000-0004-0000-0800-000057230000}"/>
    <hyperlink ref="GP58" location="null!1236:1236" display="[JBP]_KATINAT Coffee &amp; Tea House_Ads 1K 250119_Katinat Saigon Kafe_11 cities" xr:uid="{00000000-0004-0000-0800-000058230000}"/>
    <hyperlink ref="GV58" r:id="rId1188" location="gid=1252567251&amp;range=334:334" xr:uid="{00000000-0004-0000-0800-000059230000}"/>
    <hyperlink ref="GW58" r:id="rId1189" location="gid=1252567251&amp;range=337:337" xr:uid="{00000000-0004-0000-0800-00005A230000}"/>
    <hyperlink ref="GX58" r:id="rId1190" location="gid=1252567251&amp;range=336:336" xr:uid="{00000000-0004-0000-0800-00005B230000}"/>
    <hyperlink ref="GY58" r:id="rId1191" location="gid=1252567251&amp;range=336:336" xr:uid="{00000000-0004-0000-0800-00005C230000}"/>
    <hyperlink ref="HA58" location="null!971:971" display="[SuperVIP]_Pizza Hut_18-20/07 241231_Pizza Hut_20 cities" xr:uid="{00000000-0004-0000-0800-00005D230000}"/>
    <hyperlink ref="HB58" location="null!965:965" display="[SuperVIP]_Gà Rán KFC_18-20/07 241231_Gà Rán KFC_25 cities" xr:uid="{00000000-0004-0000-0800-00005E230000}"/>
    <hyperlink ref="HC58" r:id="rId1192" location="gid=1252567251&amp;range=336:336" xr:uid="{00000000-0004-0000-0800-00005F230000}"/>
    <hyperlink ref="HD58" r:id="rId1193" location="gid=1252567251&amp;range=334:334" xr:uid="{00000000-0004-0000-0800-000060230000}"/>
    <hyperlink ref="HE58" r:id="rId1194" location="gid=1252567251&amp;range=335:335" xr:uid="{00000000-0004-0000-0800-000061230000}"/>
    <hyperlink ref="HF58" r:id="rId1195" location="gid=1252567251&amp;range=334:334" xr:uid="{00000000-0004-0000-0800-000062230000}"/>
    <hyperlink ref="HG58" location="null!1253:1253" display="[SJBP]_Starbucks Coffee_Fri 250520_Starbucks Coffee_12 cities" xr:uid="{00000000-0004-0000-0800-000063230000}"/>
    <hyperlink ref="HJ58" r:id="rId1196" location="gid=1252567251&amp;range=308:308" xr:uid="{00000000-0004-0000-0800-000064230000}"/>
    <hyperlink ref="HK58" r:id="rId1197" location="gid=1252567251&amp;range=309:309" xr:uid="{00000000-0004-0000-0800-000065230000}"/>
    <hyperlink ref="HL58" r:id="rId1198" location="gid=1252567251&amp;range=310:310" xr:uid="{00000000-0004-0000-0800-000066230000}"/>
    <hyperlink ref="HM58" r:id="rId1199" location="gid=1252567251&amp;range=288:288" xr:uid="{00000000-0004-0000-0800-000067230000}"/>
    <hyperlink ref="HO58" location="null!1405:1405" display="[SJBP]_The Coffee House_WC Fri 241231_The Coffee House_7 cities" xr:uid="{00000000-0004-0000-0800-000068230000}"/>
    <hyperlink ref="HQ58" location="null!1336:1336" display="[VIP]_Pizza Hut_01-03/08_x000a_ 241231_Pizza Hut_20 cities" xr:uid="{00000000-0004-0000-0800-000069230000}"/>
    <hyperlink ref="HR58" r:id="rId1200" location="gid=1252567251&amp;range=387:387" xr:uid="{00000000-0004-0000-0800-00006A230000}"/>
    <hyperlink ref="HS58" r:id="rId1201" location="gid=1252567251&amp;range=388:388" xr:uid="{00000000-0004-0000-0800-00006B230000}"/>
    <hyperlink ref="HT58" r:id="rId1202" location="gid=1252567251&amp;range=387:387" xr:uid="{00000000-0004-0000-0800-00006C230000}"/>
    <hyperlink ref="HU58" r:id="rId1203" location="gid=1252567251&amp;range=389:389" xr:uid="{00000000-0004-0000-0800-00006D230000}"/>
    <hyperlink ref="HV58" location="null!119:119" display="[SJBP]__Brand 50% 241231_All OTH 2025_36 cities" xr:uid="{00000000-0004-0000-0800-00006E230000}"/>
    <hyperlink ref="HX58" location="null!1331:1331" display="[SuperVIP]_Gà Rán KFC_08-10/08 c" xr:uid="{00000000-0004-0000-0800-00006F230000}"/>
    <hyperlink ref="HY58" r:id="rId1204" location="gid=1252567251&amp;range=367:367" xr:uid="{00000000-0004-0000-0800-000070230000}"/>
    <hyperlink ref="HZ58" r:id="rId1205" location="gid=1252567251&amp;range=368:368" xr:uid="{00000000-0004-0000-0800-000071230000}"/>
    <hyperlink ref="IA58" r:id="rId1206" location="gid=1252567251&amp;range=369:369" xr:uid="{00000000-0004-0000-0800-000072230000}"/>
    <hyperlink ref="IB58" r:id="rId1207" location="gid=1252567251&amp;range=347:347" xr:uid="{00000000-0004-0000-0800-000073230000}"/>
    <hyperlink ref="ID58" location="null!1335:1335" display="[SuperVIP]_Pizza Hut_15-17/08_x000a_241231_Pizza Hut_20 cities" xr:uid="{00000000-0004-0000-0800-000074230000}"/>
    <hyperlink ref="IE58" location="null!1183:1183" display="[VIP]_Nutifood_Aug_x000a_(Bình Dương, BR-VT, Đồng Nai)" xr:uid="{00000000-0004-0000-0800-000075230000}"/>
    <hyperlink ref="IF58" r:id="rId1208" location="gid=1252567251&amp;range=367:367" xr:uid="{00000000-0004-0000-0800-000076230000}"/>
    <hyperlink ref="IG58" r:id="rId1209" location="gid=1252567251&amp;range=368:368" xr:uid="{00000000-0004-0000-0800-000077230000}"/>
    <hyperlink ref="IH58" r:id="rId1210" location="gid=1252567251&amp;range=369:369" xr:uid="{00000000-0004-0000-0800-000078230000}"/>
    <hyperlink ref="II58" r:id="rId1211" location="gid=1252567251&amp;range=395:395" xr:uid="{00000000-0004-0000-0800-000079230000}"/>
    <hyperlink ref="IM58" r:id="rId1212" location="gid=1252567251&amp;range=395:395" xr:uid="{00000000-0004-0000-0800-00007A230000}"/>
    <hyperlink ref="IN58" r:id="rId1213" location="gid=1252567251&amp;range=395:395" xr:uid="{00000000-0004-0000-0800-00007B230000}"/>
    <hyperlink ref="IO58" r:id="rId1214" location="gid=1252567251&amp;range=396:396" xr:uid="{00000000-0004-0000-0800-00007C230000}"/>
    <hyperlink ref="IP58" r:id="rId1215" location="gid=1252567251&amp;range=396:396" xr:uid="{00000000-0004-0000-0800-00007D230000}"/>
    <hyperlink ref="JG58" location="null!1634:1634" display="[SJBP]_Gà Rán Popeyes_1T1_x000a_241231_Gà Rán Popeyes_9 cities" xr:uid="{00000000-0004-0000-0800-00007E230000}"/>
    <hyperlink ref="JU58" location="null!1636:1636" display="[SJBP]_Domino's Pizza_1k_x000a_250116_Domino pizza_11 cities" xr:uid="{00000000-0004-0000-0800-00007F230000}"/>
    <hyperlink ref="JV58" location="null!1481:1481" display="[SuperVIP]_Gà Rán KFC_26-28/09 241231_Gà Rán KFC_25 cities" xr:uid="{00000000-0004-0000-0800-000080230000}"/>
    <hyperlink ref="JX58" location="null!1873:1873" display="[SJBP]_Cơm Thố Anh Nguyễn_BAU_x000a_250718_Cơm Thố Anh Nguyễn_11 cities" xr:uid="{00000000-0004-0000-0800-000081230000}"/>
    <hyperlink ref="KA58" r:id="rId1216" location="gid=1252567251&amp;range=508:508" xr:uid="{00000000-0004-0000-0800-000082230000}"/>
    <hyperlink ref="KE58" r:id="rId1217" location="gid=1252567251&amp;range=508:508" xr:uid="{00000000-0004-0000-0800-000083230000}"/>
    <hyperlink ref="KF58" r:id="rId1218" location="gid=1252567251&amp;range=510:510" xr:uid="{00000000-0004-0000-0800-000084230000}"/>
    <hyperlink ref="KG58" r:id="rId1219" location="gid=1252567251&amp;range=511:511" xr:uid="{00000000-0004-0000-0800-000085230000}"/>
    <hyperlink ref="KH58" r:id="rId1220" location="gid=1252567251&amp;range=512:512" xr:uid="{00000000-0004-0000-0800-000086230000}"/>
    <hyperlink ref="KJ58" location="null!1874:1874" display="[SJBP]_Cơm Thố Anh Nguyễn_Oct_x000a_250718_Cơm Thố Anh Nguyễn_11 cities" xr:uid="{00000000-0004-0000-0800-000087230000}"/>
    <hyperlink ref="KK58" location="null!1843:1843" display="[SJBP]_Gà Rán Popeyes_BOGO_x000a_241231_Gà Rán Popeyes_9 cities" xr:uid="{00000000-0004-0000-0800-000088230000}"/>
    <hyperlink ref="KL58" r:id="rId1221" location="gid=1252567251&amp;range=513:513" xr:uid="{00000000-0004-0000-0800-000089230000}"/>
    <hyperlink ref="KM58" r:id="rId1222" location="gid=1252567251&amp;range=514:514" xr:uid="{00000000-0004-0000-0800-00008A230000}"/>
    <hyperlink ref="KN58" r:id="rId1223" location="gid=1252567251&amp;range=516:516" xr:uid="{00000000-0004-0000-0800-00008B230000}"/>
    <hyperlink ref="KO58" r:id="rId1224" location="gid=1252567251&amp;range=513:513" xr:uid="{00000000-0004-0000-0800-00008C230000}"/>
    <hyperlink ref="KP58" location="null!1745:1745" display="[SuperVIP]_McDonald's_17-19/10_x000a_ 250707_McDonald's_6 cities" xr:uid="{00000000-0004-0000-0800-00008D230000}"/>
    <hyperlink ref="KQ58" location="null!1745:1745" display="[SuperVIP]_McDonald's_17-19/10_x000a_ 250707_McDonald's_6 cities" xr:uid="{00000000-0004-0000-0800-00008E230000}"/>
    <hyperlink ref="KR58" location="null!1751:1751" display="[VIP]_Cơm Thố Anh Nguyễn_15-19/10_x000a_250718_Cơm Thố Anh Nguyễn_11 cities" xr:uid="{00000000-0004-0000-0800-00008F230000}"/>
    <hyperlink ref="KS58" r:id="rId1225" location="gid=1252567251&amp;range=513:513" xr:uid="{00000000-0004-0000-0800-000090230000}"/>
    <hyperlink ref="KT58" r:id="rId1226" location="gid=1252567251&amp;range=519:519" xr:uid="{00000000-0004-0000-0800-000091230000}"/>
    <hyperlink ref="KU58" r:id="rId1227" location="gid=1252567251&amp;range=490:490" xr:uid="{00000000-0004-0000-0800-000092230000}"/>
    <hyperlink ref="KV58" r:id="rId1228" location="gid=1252567251&amp;range=469:469" xr:uid="{00000000-0004-0000-0800-000093230000}"/>
    <hyperlink ref="KW58" location="null!1748:1748" display="[SuperVIP]_McDonald's_24-26/10" xr:uid="{00000000-0004-0000-0800-000094230000}"/>
    <hyperlink ref="KZ58" r:id="rId1229" location="gid=1252567251&amp;range=520:520" xr:uid="{00000000-0004-0000-0800-000095230000}"/>
    <hyperlink ref="LA58" r:id="rId1230" location="gid=1252567251&amp;range=521:521" xr:uid="{00000000-0004-0000-0800-000096230000}"/>
    <hyperlink ref="LB58" r:id="rId1231" location="gid=1252567251&amp;range=520:520" xr:uid="{00000000-0004-0000-0800-000097230000}"/>
    <hyperlink ref="LC58" r:id="rId1232" location="gid=1252567251&amp;range=521:521" xr:uid="{00000000-0004-0000-0800-000098230000}"/>
    <hyperlink ref="LG58" location="null!1994:1994" display="[PNS]_BIDV_Nov.DEBIT _ALL" xr:uid="{00000000-0004-0000-0800-000099230000}"/>
    <hyperlink ref="LH58" r:id="rId1233" location="gid=1252567251&amp;range=572:572" xr:uid="{00000000-0004-0000-0800-00009A230000}"/>
    <hyperlink ref="LI58" r:id="rId1234" location="gid=1252567251&amp;range=580:580" xr:uid="{00000000-0004-0000-0800-00009B230000}"/>
    <hyperlink ref="LJ58" r:id="rId1235" location="gid=1252567251&amp;range=572:572" xr:uid="{00000000-0004-0000-0800-00009C230000}"/>
    <hyperlink ref="LK58" r:id="rId1236" location="gid=1252567251&amp;range=573:573" xr:uid="{00000000-0004-0000-0800-00009D230000}"/>
    <hyperlink ref="LO58" r:id="rId1237" location="gid=1252567251&amp;range=574:574" xr:uid="{00000000-0004-0000-0800-00009E230000}"/>
    <hyperlink ref="LP58" r:id="rId1238" location="gid=1252567251&amp;range=572:572" xr:uid="{00000000-0004-0000-0800-00009F230000}"/>
    <hyperlink ref="LQ58" r:id="rId1239" location="gid=1252567251&amp;range=575:575" xr:uid="{00000000-0004-0000-0800-0000A0230000}"/>
    <hyperlink ref="LR58" r:id="rId1240" location="gid=1252567251&amp;range=576:576" xr:uid="{00000000-0004-0000-0800-0000A1230000}"/>
    <hyperlink ref="LU58" location="null!1939:1939" display="[SuperVIP]_Pizza Hut_14-16/11" xr:uid="{00000000-0004-0000-0800-0000A2230000}"/>
    <hyperlink ref="LV58" r:id="rId1241" location="gid=1252567251&amp;range=575:575" xr:uid="{00000000-0004-0000-0800-0000A3230000}"/>
    <hyperlink ref="LW58" r:id="rId1242" location="gid=1252567251&amp;range=576:576" xr:uid="{00000000-0004-0000-0800-0000A4230000}"/>
    <hyperlink ref="LX58" r:id="rId1243" location="gid=1252567251&amp;range=575:575" xr:uid="{00000000-0004-0000-0800-0000A5230000}"/>
    <hyperlink ref="LY58" r:id="rId1244" location="gid=1252567251&amp;range=575:575" xr:uid="{00000000-0004-0000-0800-0000A6230000}"/>
    <hyperlink ref="MA58" location="null!1897:1897" display="[PNS]_Pepsi Meal_Oct_CT, KH, BH, HP, Hue, BD" xr:uid="{00000000-0004-0000-0800-0000A7230000}"/>
    <hyperlink ref="MC58" r:id="rId1245" location="gid=1252567251&amp;range=553:553" xr:uid="{00000000-0004-0000-0800-0000A8230000}"/>
    <hyperlink ref="MD58" r:id="rId1246" location="gid=1252567251&amp;range=554:554" xr:uid="{00000000-0004-0000-0800-0000A9230000}"/>
    <hyperlink ref="ME58" r:id="rId1247" location="gid=1252567251&amp;range=555:555" xr:uid="{00000000-0004-0000-0800-0000AA230000}"/>
    <hyperlink ref="MF58" r:id="rId1248" location="gid=1252567251&amp;range=535:535" xr:uid="{00000000-0004-0000-0800-0000AB230000}"/>
    <hyperlink ref="MG58" location="null!1926:1926" display="[VIP]_NutiFood Ngôi Nhà Dinh Dưỡng_Nov_Compensation_x000a_(Bình Dương, Vũng tàu, Đồng Nai)" xr:uid="{00000000-0004-0000-0800-0000AC230000}"/>
    <hyperlink ref="MH58" location="null!1945:1945" display="[SuperVIP]_McDonald's_28-30/11" xr:uid="{00000000-0004-0000-0800-0000AD230000}"/>
    <hyperlink ref="MK58" r:id="rId1249" location="gid=1252567251&amp;range=627:627" xr:uid="{00000000-0004-0000-0800-0000AE230000}"/>
    <hyperlink ref="ML58" r:id="rId1250" location="gid=1252567251&amp;range=626:626" xr:uid="{00000000-0004-0000-0800-0000AF230000}"/>
    <hyperlink ref="MM58" r:id="rId1251" location="gid=1252567251&amp;range=627:627" xr:uid="{00000000-0004-0000-0800-0000B0230000}"/>
    <hyperlink ref="MN58" r:id="rId1252" location="gid=1252567251&amp;range=626:626" xr:uid="{00000000-0004-0000-0800-0000B1230000}"/>
    <hyperlink ref="MR58" r:id="rId1253" location="gid=1252567251&amp;range=626:626" xr:uid="{00000000-0004-0000-0800-0000B2230000}"/>
    <hyperlink ref="MS58" r:id="rId1254" location="gid=1252567251&amp;range=627:627" xr:uid="{00000000-0004-0000-0800-0000B3230000}"/>
    <hyperlink ref="MT58" r:id="rId1255" location="gid=1252567251&amp;range=626:626" xr:uid="{00000000-0004-0000-0800-0000B4230000}"/>
    <hyperlink ref="MU58" r:id="rId1256" location="gid=1252567251&amp;range=628:628" xr:uid="{00000000-0004-0000-0800-0000B5230000}"/>
    <hyperlink ref="MX58" location="null!2138:2138" display="[VIP]_Domino's Pizza_12-14/12" xr:uid="{00000000-0004-0000-0800-0000B6230000}"/>
    <hyperlink ref="MY58" r:id="rId1257" location="gid=1252567251&amp;range=629:629" xr:uid="{00000000-0004-0000-0800-0000B7230000}"/>
    <hyperlink ref="MZ58" r:id="rId1258" location="gid=1252567251&amp;range=633:633" xr:uid="{00000000-0004-0000-0800-0000B8230000}"/>
    <hyperlink ref="NA58" r:id="rId1259" location="gid=1252567251&amp;range=634:634" xr:uid="{00000000-0004-0000-0800-0000B9230000}"/>
    <hyperlink ref="NB58" r:id="rId1260" location="gid=1252567251&amp;range=633:633" xr:uid="{00000000-0004-0000-0800-0000BA230000}"/>
    <hyperlink ref="NE58" r:id="rId1261" location="gid=1258946380&amp;range=2348:2348" xr:uid="{00000000-0004-0000-0800-0000BB230000}"/>
    <hyperlink ref="NF58" r:id="rId1262" location="gid=1252567251&amp;range=634:634" xr:uid="{00000000-0004-0000-0800-0000BC230000}"/>
    <hyperlink ref="NG58" r:id="rId1263" location="gid=1252567251&amp;range=633:633" xr:uid="{00000000-0004-0000-0800-0000BD230000}"/>
    <hyperlink ref="NH58" r:id="rId1264" location="gid=1252567251&amp;range=634:634" xr:uid="{00000000-0004-0000-0800-0000BE230000}"/>
    <hyperlink ref="NI58" r:id="rId1265" location="gid=1252567251&amp;range=633:633" xr:uid="{00000000-0004-0000-0800-0000BF230000}"/>
    <hyperlink ref="NL58" location="null!1927:1927" display="[VIP]_NutiFood Ngôi Nhà Dinh Dưỡng_Dec_Compensation" xr:uid="{00000000-0004-0000-0800-0000C0230000}"/>
    <hyperlink ref="NM58" r:id="rId1266" location="gid=1252567251&amp;range=636:636" xr:uid="{00000000-0004-0000-0800-0000C1230000}"/>
    <hyperlink ref="NN58" r:id="rId1267" location="gid=1252567251&amp;range=635:635" xr:uid="{00000000-0004-0000-0800-0000C2230000}"/>
    <hyperlink ref="NO58" r:id="rId1268" location="gid=1252567251&amp;range=636:636" xr:uid="{00000000-0004-0000-0800-0000C3230000}"/>
    <hyperlink ref="NU58" r:id="rId1269" location="gid=1252567251&amp;range=671:671" xr:uid="{00000000-0004-0000-0800-0000C4230000}"/>
    <hyperlink ref="NV58" r:id="rId1270" location="gid=1252567251&amp;range=672:672" xr:uid="{00000000-0004-0000-0800-0000C5230000}"/>
    <hyperlink ref="NW58" r:id="rId1271" location="gid=1252567251&amp;range=671:671" xr:uid="{00000000-0004-0000-0800-0000C6230000}"/>
    <hyperlink ref="NX58" r:id="rId1272" location="gid=1252567251&amp;range=672:672" xr:uid="{00000000-0004-0000-0800-0000C7230000}"/>
    <hyperlink ref="OB58" r:id="rId1273" location="gid=1252567251&amp;range=672:672" xr:uid="{00000000-0004-0000-0800-0000C8230000}"/>
    <hyperlink ref="OC58" r:id="rId1274" location="gid=1252567251&amp;range=671:671" xr:uid="{00000000-0004-0000-0800-0000C9230000}"/>
    <hyperlink ref="OD58" r:id="rId1275" location="gid=1252567251&amp;range=672:672" xr:uid="{00000000-0004-0000-0800-0000CA230000}"/>
    <hyperlink ref="OE58" r:id="rId1276" location="gid=1252567251&amp;range=671:671" xr:uid="{00000000-0004-0000-0800-0000CB230000}"/>
    <hyperlink ref="OI58" r:id="rId1277" location="gid=1252567251&amp;range=664:664" xr:uid="{00000000-0004-0000-0800-0000CC230000}"/>
    <hyperlink ref="OJ58" r:id="rId1278" location="gid=1252567251&amp;range=665:665" xr:uid="{00000000-0004-0000-0800-0000CD230000}"/>
    <hyperlink ref="OK58" r:id="rId1279" location="gid=1252567251&amp;range=666:666" xr:uid="{00000000-0004-0000-0800-0000CE230000}"/>
    <hyperlink ref="OL58" r:id="rId1280" location="gid=1252567251&amp;range=645:645" xr:uid="{00000000-0004-0000-0800-0000CF230000}"/>
    <hyperlink ref="OP58" r:id="rId1281" location="gid=1252567251&amp;range=673:673" xr:uid="{00000000-0004-0000-0800-0000D0230000}"/>
    <hyperlink ref="OQ58" r:id="rId1282" location="gid=1252567251&amp;range=674:674" xr:uid="{00000000-0004-0000-0800-0000D1230000}"/>
    <hyperlink ref="OR58" r:id="rId1283" location="gid=1252567251&amp;range=673:673" xr:uid="{00000000-0004-0000-0800-0000D2230000}"/>
    <hyperlink ref="OS58" r:id="rId1284" location="gid=1252567251&amp;range=674:674" xr:uid="{00000000-0004-0000-0800-0000D3230000}"/>
    <hyperlink ref="OT58" location="null!2506:2506" display="[PNS]_Coke Tết_Jan_Feb_HP, KH, CT" xr:uid="{00000000-0004-0000-0800-0000D4230000}"/>
    <hyperlink ref="OX58" r:id="rId1285" location="gid=1252567251&amp;range=674:674" xr:uid="{00000000-0004-0000-0800-0000D5230000}"/>
    <hyperlink ref="OY58" r:id="rId1286" location="gid=1252567251&amp;range=673:673" xr:uid="{00000000-0004-0000-0800-0000D6230000}"/>
    <hyperlink ref="OZ58" r:id="rId1287" location="gid=1252567251&amp;range=674:674" xr:uid="{00000000-0004-0000-0800-0000D7230000}"/>
    <hyperlink ref="PA58" r:id="rId1288" location="gid=1252567251&amp;range=668:668" xr:uid="{00000000-0004-0000-0800-0000D8230000}"/>
    <hyperlink ref="PB58" location="null!2587:2587" display="[VIP]_The Coffee House_NW 4-6.2 251014_The Coffee House_8 cities" xr:uid="{00000000-0004-0000-0800-0000D9230000}"/>
    <hyperlink ref="PE58" r:id="rId1289" location="gid=1252567251&amp;range=673:673" xr:uid="{00000000-0004-0000-0800-0000DA230000}"/>
    <hyperlink ref="PF58" r:id="rId1290" location="gid=1252567251&amp;range=674:674" xr:uid="{00000000-0004-0000-0800-0000DB230000}"/>
    <hyperlink ref="PG58" r:id="rId1291" location="gid=1252567251&amp;range=673:673" xr:uid="{00000000-0004-0000-0800-0000DC230000}"/>
    <hyperlink ref="PH58" r:id="rId1292" location="gid=1252567251&amp;range=674:674" xr:uid="{00000000-0004-0000-0800-0000DD230000}"/>
    <hyperlink ref="PL58" r:id="rId1293" location="gid=1252567251&amp;range=676:676" xr:uid="{00000000-0004-0000-0800-0000DE230000}"/>
    <hyperlink ref="PM58" r:id="rId1294" location="gid=1252567251&amp;range=644:644" xr:uid="{00000000-0004-0000-0800-0000DF230000}"/>
    <hyperlink ref="PN58" r:id="rId1295" location="gid=1252567251&amp;range=675:675" xr:uid="{00000000-0004-0000-0800-0000E0230000}"/>
    <hyperlink ref="PO58" r:id="rId1296" location="gid=1252567251&amp;range=676:676" xr:uid="{00000000-0004-0000-0800-0000E1230000}"/>
    <hyperlink ref="PS58" r:id="rId1297" location="gid=1252567251&amp;range=664:664" xr:uid="{00000000-0004-0000-0800-0000E2230000}"/>
    <hyperlink ref="PT58" r:id="rId1298" location="gid=1252567251&amp;range=665:665" xr:uid="{00000000-0004-0000-0800-0000E3230000}"/>
    <hyperlink ref="PU58" r:id="rId1299" location="gid=1252567251&amp;range=666:666" xr:uid="{00000000-0004-0000-0800-0000E4230000}"/>
    <hyperlink ref="PV58" r:id="rId1300" location="gid=1252567251&amp;range=643:643" xr:uid="{00000000-0004-0000-0800-0000E5230000}"/>
    <hyperlink ref="PX58" location="null!2538:2538" display="[PNS]_TPB JCB Cashback_Feb.26_ALL" xr:uid="{00000000-0004-0000-0800-0000E6230000}"/>
    <hyperlink ref="AW59" location="null!234:234" display="[JBP]_KATINAT Coffee &amp; Tea House_BOGO 250119_Katinat Saigon Kafe_11 cities" xr:uid="{00000000-0004-0000-0800-0000E7230000}"/>
    <hyperlink ref="AZ59" location="null!155:155" display="[SJBP]_Starbucks Coffee_WC Mon 250102_Starbucks Coffee_10 cities" xr:uid="{00000000-0004-0000-0800-0000E8230000}"/>
    <hyperlink ref="DC59" location="null!547:547" display="[SuperVIP]_Highlands Coffee_7-11.4 241231_Highlands Coffee_36 cities" xr:uid="{00000000-0004-0000-0800-0000E9230000}"/>
    <hyperlink ref="DF59" location="null!660:660" display="[SJBP]_Starbucks Coffee_WC Mon 250102_Starbucks Coffee_10 cities" xr:uid="{00000000-0004-0000-0800-0000EA230000}"/>
    <hyperlink ref="DN59" location="null!642:642" display="[JBP]_KATINAT Coffee &amp; Tea House_Combo 88k 250119_Katinat Saigon Kafe_11 cities" xr:uid="{00000000-0004-0000-0800-0000EB230000}"/>
    <hyperlink ref="DO59" location="null!642:642" display="[JBP]_KATINAT Coffee &amp; Tea House_Combo 88k 250119_Katinat Saigon Kafe_11 cities" xr:uid="{00000000-0004-0000-0800-0000EC230000}"/>
    <hyperlink ref="DZ59" location="null!736:736" display="[SJBP]_McDonald's_2T2 gà_x000a_250416_McDonald's_5 cities" xr:uid="{00000000-0004-0000-0800-0000ED230000}"/>
    <hyperlink ref="EB59" location="null!736:736" display="[SJBP]_McDonald's_2T2 gà_x000a_250416_McDonald's_5 cities" xr:uid="{00000000-0004-0000-0800-0000EE230000}"/>
    <hyperlink ref="EF59" location="null!775:775" display="[SJBP]_Starbucks Coffee_WC Fri 250102_Starbucks Coffee_10 cities" xr:uid="{00000000-0004-0000-0800-0000EF230000}"/>
    <hyperlink ref="EM59" location="null!770:770" display="[SuperVIP]_Highlands Coffee_12-16.5 241231_Highlands Coffee_36 cities" xr:uid="{00000000-0004-0000-0800-0000F0230000}"/>
    <hyperlink ref="EN59" location="null!734:734" display="[SJBP]_Gà Rán Popeyes_BOGO May_x000a_241231_Gà Rán Popeyes_9 cities" xr:uid="{00000000-0004-0000-0800-0000F1230000}"/>
    <hyperlink ref="EY59" location="null!874:874" display="[SuperVIP]_Starbucks Coffee_27-29.5 250102_Starbucks Coffee_10 cities" xr:uid="{00000000-0004-0000-0800-0000F2230000}"/>
    <hyperlink ref="FI59" location="null!1020:1020" display="[JBP]_KATINAT Coffee &amp; Tea House_6.6 BOGO 250119_Katinat Saigon Kafe_11 cities" xr:uid="{00000000-0004-0000-0800-0000F3230000}"/>
    <hyperlink ref="FL59" location="null!1016:1016" display="[SJBP]_Starbucks Coffee_WC Mon 250520_Starbucks Coffee_12 cities" xr:uid="{00000000-0004-0000-0800-0000F4230000}"/>
    <hyperlink ref="FR59" location="null!884:884" display="[VIP]_Pizza Hut_13-15/06" xr:uid="{00000000-0004-0000-0800-0000F5230000}"/>
    <hyperlink ref="FU59" location="null!1018:1018" display="[SJBP]_The Coffee House_WC 241231_The Coffee House_7 cities" xr:uid="{00000000-0004-0000-0800-0000F6230000}"/>
    <hyperlink ref="FZ59" location="null!1114:1114" display="[SJBP]_The Coffee House_BAU 1Đ  241231_The Coffee House_7 cities" xr:uid="{00000000-0004-0000-0800-0000F7230000}"/>
    <hyperlink ref="GA59" location="null!1114:1114" display="[SJBP]_The Coffee House_BAU 1Đ  241231_The Coffee House_7 cities" xr:uid="{00000000-0004-0000-0800-0000F8230000}"/>
    <hyperlink ref="GL59" location="null!1253:1253" display="[SJBP]_Starbucks Coffee_Fri 250520_Starbucks Coffee_12 cities" xr:uid="{00000000-0004-0000-0800-0000F9230000}"/>
    <hyperlink ref="GQ59" location="null!1251:1251" display="[JBP]_KATINAT Coffee &amp; Tea House_BAU Hibi 250119_Katinat Saigon Kafe_11 cities" xr:uid="{00000000-0004-0000-0800-0000FA230000}"/>
    <hyperlink ref="GS59" location="null!1253:1253" display="[SJBP]_Starbucks Coffee_Fri 250520_Starbucks Coffee_12 cities" xr:uid="{00000000-0004-0000-0800-0000FB230000}"/>
    <hyperlink ref="HB59" location="null!971:971" display="[SuperVIP]_Pizza Hut_18-20/07 241231_Pizza Hut_20 cities" xr:uid="{00000000-0004-0000-0800-0000FC230000}"/>
    <hyperlink ref="HL59" location="null!1133:1133" display="[JBP]_KATINAT Coffee &amp; Tea House_Merch 250119_Katinat Saigon Kafe_11 cities" xr:uid="{00000000-0004-0000-0800-0000FD230000}"/>
    <hyperlink ref="IO59" location="null!1423:1423" display="[SJBP]_Pizza Hut_1d_x000a_ 241231_Pizza Hut_20 cities" xr:uid="{00000000-0004-0000-0800-0000FE230000}"/>
    <hyperlink ref="JF59" location="null!1634:1634" display="[SJBP]_Gà Rán Popeyes_1T1_x000a_241231_Gà Rán Popeyes_9 cities" xr:uid="{00000000-0004-0000-0800-0000FF230000}"/>
    <hyperlink ref="JH59" location="null!1634:1634" display="[SJBP]_Gà Rán Popeyes_1T1_x000a_241231_Gà Rán Popeyes_9 cities" xr:uid="{00000000-0004-0000-0800-000000240000}"/>
    <hyperlink ref="JM59" location="null!1646:1646" display="[JBP]_KATINAT Coffee &amp; Tea House_BAU Aug 250119_Katinat Saigon Kafe_11 cities" xr:uid="{00000000-0004-0000-0800-000001240000}"/>
    <hyperlink ref="KJ59" location="null!1843:1843" display="[SJBP]_Gà Rán Popeyes_BOGO_x000a_241231_Gà Rán Popeyes_9 cities" xr:uid="{00000000-0004-0000-0800-000002240000}"/>
    <hyperlink ref="KN59" location="null!1789:1789" display="[SuperVIP]_Highlands Coffee_13-17.10 241231_Highlands Coffee_36 cities" xr:uid="{00000000-0004-0000-0800-000003240000}"/>
    <hyperlink ref="KP59" r:id="rId1301" location="gid=1258946380&amp;range=1901:1901" xr:uid="{00000000-0004-0000-0800-000004240000}"/>
    <hyperlink ref="KQ59" location="null!1746:1746" display="[VIP]_Pizza Hut_17-19/10" xr:uid="{00000000-0004-0000-0800-000005240000}"/>
    <hyperlink ref="KR59" location="null!1843:1843" display="[SJBP]_Gà Rán Popeyes_BOGO_x000a_241231_Gà Rán Popeyes_9 cities" xr:uid="{00000000-0004-0000-0800-000006240000}"/>
    <hyperlink ref="LI59" location="null!2015:2015" display="[SuperVIP]_The Coffee House_3-5.11 251014_The Coffee House_8 cities" xr:uid="{00000000-0004-0000-0800-000007240000}"/>
    <hyperlink ref="MA59" location="null!2062:2062" display="[SJBP]_McDonald's_2T2  251025_McDonald's_7 cities" xr:uid="{00000000-0004-0000-0800-000008240000}"/>
    <hyperlink ref="NU59" location="null!2387:2387" display="[SuperVIP]_Highlands Coffee_05-09.01.26" xr:uid="{00000000-0004-0000-0800-000009240000}"/>
    <hyperlink ref="OC59" location="null!2389:2389" display="[SuperVIP]_The Coffee House_12-14.01.26 251014_The Coffee House_8 cities" xr:uid="{00000000-0004-0000-0800-00000A240000}"/>
    <hyperlink ref="OT59" location="null!2413:2413" display="[VIP]_NutiFood Ngôi Nhà Dinh Dưỡng_Jan_Compensation" xr:uid="{00000000-0004-0000-0800-00000B240000}"/>
    <hyperlink ref="PF59" location="null!2648:2648" display="[Alacarte]_NutiFood Ngôi Nhà Dinh Dưỡng_Feb_Compensation_x000a_(Bình Dương, BR-VT, Đồng Nai,)" xr:uid="{00000000-0004-0000-0800-00000C240000}"/>
    <hyperlink ref="PS59" location="null!2648:2648" display="[Alacarte]_NutiFood Ngôi Nhà Dinh Dưỡng_Feb_Compensation_x000a_(Bình Dương, BR-VT, Đồng Nai,)" xr:uid="{00000000-0004-0000-0800-00000D240000}"/>
    <hyperlink ref="PV59" location="null!G2563" display="[SuperVIP]_Gà Rán KFC_26-28Feb 260106_Gà Rán KFC_31 cities" xr:uid="{00000000-0004-0000-0800-00000E240000}"/>
    <hyperlink ref="D60" location="null!65:65" display="[PNS]_VIB_Jan.USAGE_ALL" xr:uid="{00000000-0004-0000-0800-00000F240000}"/>
    <hyperlink ref="M60" location="null!66:66" display="[PNS]_FE CREDIT_Jan_ALL" xr:uid="{00000000-0004-0000-0800-000010240000}"/>
    <hyperlink ref="O60" location="null!67:67" display="[PNS]_HOME CREDIT_Jan_ALL" xr:uid="{00000000-0004-0000-0800-000011240000}"/>
    <hyperlink ref="AX60" location="null!263:263" display="[PNS]_HOME CREDIT_Feb_ALL" xr:uid="{00000000-0004-0000-0800-000012240000}"/>
    <hyperlink ref="AY60" location="null!264:264" display="[PNS]_NAM Á BANK_Feb_ALL" xr:uid="{00000000-0004-0000-0800-000013240000}"/>
    <hyperlink ref="BB60" location="null!266:266" display="[PNS]_TCB_Feb.CREDIT_ALL" xr:uid="{00000000-0004-0000-0800-000014240000}"/>
    <hyperlink ref="BR60" location="null!401:401" display="[PNS]_TCB_Mar.DEBIT_ALL" xr:uid="{00000000-0004-0000-0800-000015240000}"/>
    <hyperlink ref="BZ60" location="null!399:399" display="[PNS]_HOME CREDIT_Mar_ALL" xr:uid="{00000000-0004-0000-0800-000016240000}"/>
    <hyperlink ref="CF60" location="null!404:404" display="[PNS]_HD SAISON_Mar.FOOD_ALL" xr:uid="{00000000-0004-0000-0800-000017240000}"/>
    <hyperlink ref="DM60" location="null!619:619" display="[PNS]_MB JCB Hi ShopeeFood_Apr_ALL" xr:uid="{00000000-0004-0000-0800-000018240000}"/>
    <hyperlink ref="DO60" location="null!618:618" display="[PNS]_HD SAISON_Apr.FOOD_ALL" xr:uid="{00000000-0004-0000-0800-000019240000}"/>
    <hyperlink ref="DP60" location="null!794:794" display="[PNS]_VPBANK CREDIT_Apr_ALL" xr:uid="{00000000-0004-0000-0800-00001A240000}"/>
    <hyperlink ref="DU60" location="null!620:620" display="[PNS]_LPBANK_Apr_ALL" xr:uid="{00000000-0004-0000-0800-00001B240000}"/>
    <hyperlink ref="ER60" location="null!835:835" display="[PNS]_LPBANK_May_ALL" xr:uid="{00000000-0004-0000-0800-00001C240000}"/>
    <hyperlink ref="FO60" location="null!1059:1059" display="[PNS]_HOME CREDIT_Jun_ALL" xr:uid="{00000000-0004-0000-0800-00001D240000}"/>
    <hyperlink ref="FQ60" location="null!1123:1123" display="[PNS]_Cashlessweek_Jun_ALL" xr:uid="{00000000-0004-0000-0800-00001E240000}"/>
    <hyperlink ref="GJ60" location="null!1203:1203" display="[PNS]_OCB_Jul_ALL" xr:uid="{00000000-0004-0000-0800-00001F240000}"/>
    <hyperlink ref="GK60" location="null!1205:1205" display="[PNS]_LPBANK_Jul_ALL" xr:uid="{00000000-0004-0000-0800-000020240000}"/>
    <hyperlink ref="GM60" location="null!1206:1206" display="[PNS]_VietinBank_Jul_ALL" xr:uid="{00000000-0004-0000-0800-000021240000}"/>
    <hyperlink ref="GV60" location="null!1205:1205" display="[PNS]_LPBANK_Jul_ALL" xr:uid="{00000000-0004-0000-0800-000022240000}"/>
    <hyperlink ref="GZ60" location="null!1206:1206" display="[PNS]_VietinBank_Jul_ALL" xr:uid="{00000000-0004-0000-0800-000023240000}"/>
    <hyperlink ref="HA60" location="null!1325:1325" display="[PNS]_BVBANK_Jul_ALL" xr:uid="{00000000-0004-0000-0800-000024240000}"/>
    <hyperlink ref="HH60" location="null!1205:1205" display="[PNS]_LPBANK_Jul_ALL" xr:uid="{00000000-0004-0000-0800-000025240000}"/>
    <hyperlink ref="HJ60" location="null!1206:1206" display="[PNS]_VietinBank_Jul_ALL" xr:uid="{00000000-0004-0000-0800-000026240000}"/>
    <hyperlink ref="HP60" location="null!1435:1435" display="[PNS]_MB JCB Hi ShopeeFood_Aug_ALL" xr:uid="{00000000-0004-0000-0800-000027240000}"/>
    <hyperlink ref="HR60" location="null!1437:1437" display="[PNS]_VietinBank_Aug_ALL" xr:uid="{00000000-0004-0000-0800-000028240000}"/>
    <hyperlink ref="HW60" location="null!1436:1436" display="[PNS]_LPBANK_Aug_ALL" xr:uid="{00000000-0004-0000-0800-000029240000}"/>
    <hyperlink ref="HX60" location="null!1435:1435" display="[PNS]_MB JCB Hi ShopeeFood_Aug_ALL" xr:uid="{00000000-0004-0000-0800-00002A240000}"/>
    <hyperlink ref="HZ60" location="null!1437:1437" display="[PNS]_VietinBank_Aug_ALL" xr:uid="{00000000-0004-0000-0800-00002B240000}"/>
    <hyperlink ref="IA60" location="null!1525:1525" display="[PNS]_VPBANK JCB_Aug.VISA Birthday_ALL" xr:uid="{00000000-0004-0000-0800-00002C240000}"/>
    <hyperlink ref="IC60" location="null!1525:1525" display="[PNS]_VPBANK JCB_Aug.VISA Birthday_ALL" xr:uid="{00000000-0004-0000-0800-00002D240000}"/>
    <hyperlink ref="ID60" location="null!1436:1436" display="[PNS]_LPBANK_Aug_ALL" xr:uid="{00000000-0004-0000-0800-00002E240000}"/>
    <hyperlink ref="IG60" location="null!1435:1435" display="[PNS]_MB JCB Hi ShopeeFood_Aug_ALL" xr:uid="{00000000-0004-0000-0800-00002F240000}"/>
    <hyperlink ref="IJ60" location="null!1436:1436" display="[PNS]_LPBANK_Aug_ALL" xr:uid="{00000000-0004-0000-0800-000030240000}"/>
    <hyperlink ref="IK60" location="null!1437:1437" display="[PNS]_VietinBank_Aug_ALL" xr:uid="{00000000-0004-0000-0800-000031240000}"/>
    <hyperlink ref="IN60" location="null!1435:1435" display="[PNS]_MB JCB Hi ShopeeFood_Aug_ALL" xr:uid="{00000000-0004-0000-0800-000032240000}"/>
    <hyperlink ref="IW60" location="null!1594:1594" display="[PNS]_MB JCB Hi ShopeeFood_Sep_ALL" xr:uid="{00000000-0004-0000-0800-000033240000}"/>
    <hyperlink ref="IY60" location="null!1596:1596" display="[PNS]_VietinBank_Sep_ALL" xr:uid="{00000000-0004-0000-0800-000034240000}"/>
    <hyperlink ref="JA60" location="null!1595:1595" display="[PNS]_LPBANK_Sep_ALL" xr:uid="{00000000-0004-0000-0800-000035240000}"/>
    <hyperlink ref="JB60" location="null!1602:1602" display="[PNS]_Shinhan Finance Mastercard_Sep_ALL" xr:uid="{00000000-0004-0000-0800-000036240000}"/>
    <hyperlink ref="JD60" location="null!1594:1594" display="[PNS]_MB JCB Hi ShopeeFood_Sep_ALL" xr:uid="{00000000-0004-0000-0800-000037240000}"/>
    <hyperlink ref="JE60" location="null!1603:1603" display="[PNS]_VPBANK JCB_Sep.VISA Birthday_ALL" xr:uid="{00000000-0004-0000-0800-000038240000}"/>
    <hyperlink ref="JF60" location="null!1596:1596" display="[PNS]_VietinBank_Sep_ALL" xr:uid="{00000000-0004-0000-0800-000039240000}"/>
    <hyperlink ref="JH60" location="null!1605:1605" display="[PNS]_OCB_Sep_ALL" xr:uid="{00000000-0004-0000-0800-00003A240000}"/>
    <hyperlink ref="JK60" location="null!1595:1595" display="[PNS]_LPBANK_Sep_ALL" xr:uid="{00000000-0004-0000-0800-00003B240000}"/>
    <hyperlink ref="JM60" location="null!1596:1596" display="[PNS]_VietinBank_Sep_ALL" xr:uid="{00000000-0004-0000-0800-00003C240000}"/>
    <hyperlink ref="JN60" location="null!1594:1594" display="[PNS]_MB JCB Hi ShopeeFood_Sep_ALL" xr:uid="{00000000-0004-0000-0800-00003D240000}"/>
    <hyperlink ref="JR60" location="null!1595:1595" display="[PNS]_LPBANK_Sep_ALL" xr:uid="{00000000-0004-0000-0800-00003E240000}"/>
    <hyperlink ref="JU60" location="null!1594:1594" display="[PNS]_MB JCB Hi ShopeeFood_Sep_ALL" xr:uid="{00000000-0004-0000-0800-00003F240000}"/>
    <hyperlink ref="KF60" location="null!1768:1768" display="[PNS]_BIDV_Oct.JCB_ALL" xr:uid="{00000000-0004-0000-0800-000040240000}"/>
    <hyperlink ref="KH60" location="null!1766:1766" display="[PNS]_VietinBank_Oct_ALL" xr:uid="{00000000-0004-0000-0800-000041240000}"/>
    <hyperlink ref="KK60" location="null!1766:1766" display="[PNS]_VietinBank_Oct_ALL" xr:uid="{00000000-0004-0000-0800-000042240000}"/>
    <hyperlink ref="KM60" location="null!1771:1771" display="[PNS]_Shinhan Finance Mastercard_Oct_ALL" xr:uid="{00000000-0004-0000-0800-000043240000}"/>
    <hyperlink ref="KN60" location="null!1765:1765" display="[PNS]_MB JCB Hi ShopeeFood_Oct_ALL" xr:uid="{00000000-0004-0000-0800-000044240000}"/>
    <hyperlink ref="KO60" location="null!1954:1954" display="[PNS]_HDBank_Oct.Muadee_ALL" xr:uid="{00000000-0004-0000-0800-000045240000}"/>
    <hyperlink ref="KP60" r:id="rId1302" location="gid=1258946380&amp;range=1901:1901" xr:uid="{00000000-0004-0000-0800-000046240000}"/>
    <hyperlink ref="KQ60" location="null!1902:1902" display="[PNS]_ACB bank_Oct_Music Event_ALL" xr:uid="{00000000-0004-0000-0800-000047240000}"/>
    <hyperlink ref="KS60" location="null!1765:1765" display="[PNS]_MB JCB Hi ShopeeFood_Oct_ALL" xr:uid="{00000000-0004-0000-0800-000048240000}"/>
    <hyperlink ref="KZ60" location="null!1765:1765" display="[PNS]_MB JCB Hi ShopeeFood_Oct_ALL" xr:uid="{00000000-0004-0000-0800-000049240000}"/>
    <hyperlink ref="LB60" location="null!1766:1766" display="[PNS]_VietinBank_Oct_ALL" xr:uid="{00000000-0004-0000-0800-00004A240000}"/>
    <hyperlink ref="LF60" location="null!1999:1999" display="[PNS]_ACB bank_Nov_ALL" xr:uid="{00000000-0004-0000-0800-00004B240000}"/>
    <hyperlink ref="LI60" location="null!1996:1996" display="[PNS]_TCB_Nov.VISA ECO DEBIT_ALL" xr:uid="{00000000-0004-0000-0800-00004C240000}"/>
    <hyperlink ref="LK60" location="null!2001:2001" display="[PNS]_LPBANK_Nov.JCB _ALL" xr:uid="{00000000-0004-0000-0800-00004D240000}"/>
    <hyperlink ref="LL60" location="null!1990:1990" display="[PNS]_BIDV_Nov.JCB_ALL" xr:uid="{00000000-0004-0000-0800-00004E240000}"/>
    <hyperlink ref="LN60" location="null!2000:2000" display="[PNS]_MB JCB Hi ShopeeFood_Nov_ALL" xr:uid="{00000000-0004-0000-0800-00004F240000}"/>
    <hyperlink ref="LO60" location="null!2002:2002" display="[PNS]_VietinBank_Nov.JCB _ALL" xr:uid="{00000000-0004-0000-0800-000050240000}"/>
    <hyperlink ref="LQ60" location="null!1994:1994" display="[PNS]_BIDV_Nov.DEBIT _ALL" xr:uid="{00000000-0004-0000-0800-000051240000}"/>
    <hyperlink ref="LR60" location="null!2002:2002" display="[PNS]_VietinBank_Nov.JCB _ALL" xr:uid="{00000000-0004-0000-0800-000052240000}"/>
    <hyperlink ref="LS60" location="null!1993:1993" display="[PNS]_Shinhan Finance Mastercard_Nov_ALL" xr:uid="{00000000-0004-0000-0800-000053240000}"/>
    <hyperlink ref="LT60" location="null!1999:1999" display="[PNS]_ACB bank_Nov_ALL" xr:uid="{00000000-0004-0000-0800-000054240000}"/>
    <hyperlink ref="LV60" location="null!1995:1995" display="[PNS]_HDBank_Nov.Muadee_ALL" xr:uid="{00000000-0004-0000-0800-000055240000}"/>
    <hyperlink ref="LW60" location="null!2005:2005" display="[PNS]_FE CREDIT_Nov_ALL" xr:uid="{00000000-0004-0000-0800-000056240000}"/>
    <hyperlink ref="LX60" location="null!1999:1999" display="[PNS]_ACB bank_Nov_ALL" xr:uid="{00000000-0004-0000-0800-000057240000}"/>
    <hyperlink ref="LZ60" location="null!2000:2000" display="[PNS]_MB JCB Hi ShopeeFood_Nov_ALL" xr:uid="{00000000-0004-0000-0800-000058240000}"/>
    <hyperlink ref="MA60" location="null!2001:2001" display="[PNS]_LPBANK_Nov.JCB _ALL" xr:uid="{00000000-0004-0000-0800-000059240000}"/>
    <hyperlink ref="MC60" location="null!2000:2000" display="[PNS]_MB JCB Hi ShopeeFood_Nov_ALL" xr:uid="{00000000-0004-0000-0800-00005A240000}"/>
    <hyperlink ref="MF60" location="null!2000:2000" display="[PNS]_MB JCB Hi ShopeeFood_Nov_ALL" xr:uid="{00000000-0004-0000-0800-00005B240000}"/>
    <hyperlink ref="MG60" location="null!2001:2001" display="[PNS]_LPBANK_Nov.JCB _ALL" xr:uid="{00000000-0004-0000-0800-00005C240000}"/>
    <hyperlink ref="MI60" location="null!2002:2002" display="[PNS]_VietinBank_Nov.JCB _ALL" xr:uid="{00000000-0004-0000-0800-00005D240000}"/>
    <hyperlink ref="ML60" location="null!2269:2269" display="[PNS]_TCB_Dec.VISA ECO DEBIT_ALL" xr:uid="{00000000-0004-0000-0800-00005E240000}"/>
    <hyperlink ref="MN60" location="null!2278:2278" display="[PNS]_BIDV_Dec.DEBIT _ALL" xr:uid="{00000000-0004-0000-0800-00005F240000}"/>
    <hyperlink ref="MP60" location="null!2281:2281" display="[PNS]_LPBANK_Dec.JCB _ALL" xr:uid="{00000000-0004-0000-0800-000060240000}"/>
    <hyperlink ref="MQ60" location="null!2282:2282" display="[PNS]_VietinBank_Dec_ALL" xr:uid="{00000000-0004-0000-0800-000061240000}"/>
    <hyperlink ref="MS60" location="null!2277:2277" display="[PNS]_Shinhan Finance Mastercard_Dec_ALL" xr:uid="{00000000-0004-0000-0800-000062240000}"/>
    <hyperlink ref="MT60" location="null!2270:2270" display="[PNS]_HOME CREDIT_Dec_ALL" xr:uid="{00000000-0004-0000-0800-000063240000}"/>
    <hyperlink ref="MU60" location="null!2331:2331" display="[PNS]_HD SAISON_Dec.Food_ALL" xr:uid="{00000000-0004-0000-0800-000064240000}"/>
    <hyperlink ref="MW60" location="null!2279:2279" display="[PNS]_ACB bank_Dec_ALL" xr:uid="{00000000-0004-0000-0800-000065240000}"/>
    <hyperlink ref="MX60" location="null!2282:2282" display="[PNS]_VietinBank_Dec_ALL" xr:uid="{00000000-0004-0000-0800-000066240000}"/>
    <hyperlink ref="NB60" location="null!2280:2280" display="[PNS]_MB JCB Hi ShopeeFood_Dec_ALL" xr:uid="{00000000-0004-0000-0800-000067240000}"/>
    <hyperlink ref="NC60" location="null!2279:2279" display="[PNS]_ACB bank_Dec_ALL" xr:uid="{00000000-0004-0000-0800-000068240000}"/>
    <hyperlink ref="NF60" location="null!2281:2281" display="[PNS]_LPBANK_Dec.JCB _ALL" xr:uid="{00000000-0004-0000-0800-000069240000}"/>
    <hyperlink ref="NH60" location="null!2279:2279" display="[PNS]_ACB bank_Dec_ALL" xr:uid="{00000000-0004-0000-0800-00006A240000}"/>
    <hyperlink ref="NJ60" location="null!2280:2280" display="[PNS]_MB JCB Hi ShopeeFood_Dec_ALL" xr:uid="{00000000-0004-0000-0800-00006B240000}"/>
    <hyperlink ref="NL60" location="null!2282:2282" display="[PNS]_VietinBank_Dec_ALL" xr:uid="{00000000-0004-0000-0800-00006C240000}"/>
    <hyperlink ref="NN60" location="null!2280:2280" display="[PNS]_MB JCB Hi ShopeeFood_Dec_ALL" xr:uid="{00000000-0004-0000-0800-00006D240000}"/>
    <hyperlink ref="OB60" location="null!2415:2415" display="[PNS]_HD SAISON_Jan.FOOD.26_ALL" xr:uid="{00000000-0004-0000-0800-00006E240000}"/>
    <hyperlink ref="OD60" location="null!2419:2419" display="[PNS]_MB JCB Hi ShopeeFood_Jan.26_ALL" xr:uid="{00000000-0004-0000-0800-00006F240000}"/>
    <hyperlink ref="OJ60" location="null!2418:2418" display="[PNS]_LPBANK_Jan_ALL" xr:uid="{00000000-0004-0000-0800-000070240000}"/>
    <hyperlink ref="OM60" location="null!2506:2506" display="[PNS]_Coke Tết_Jan_Feb (Link Mart)_HP, KH, CT" xr:uid="{00000000-0004-0000-0800-000071240000}"/>
    <hyperlink ref="ON60" location="null!2506:2506" display="[PNS]_Coke Tết_Jan_Feb (Link Mart)_HP, KH, CT" xr:uid="{00000000-0004-0000-0800-000072240000}"/>
    <hyperlink ref="OO60" location="null!2419:2419" display="[PNS]_MB JCB Hi ShopeeFood_Jan.26_ALL" xr:uid="{00000000-0004-0000-0800-000073240000}"/>
    <hyperlink ref="OS60" location="null!2506:2506" display="[PNS]_Coke Tết_Jan_Feb (Link Mart)_HP, KH, CT" xr:uid="{00000000-0004-0000-0800-000074240000}"/>
    <hyperlink ref="PA60" location="null!2535:2535" display="[PNS]_OCB_Feb_ALL" xr:uid="{00000000-0004-0000-0800-000075240000}"/>
    <hyperlink ref="PB60" location="null!2506:2506" display="[PNS]_Coke Tết_Jan_Feb (Link Mart)_HP, KH, CT" xr:uid="{00000000-0004-0000-0800-000076240000}"/>
    <hyperlink ref="PC60" location="null!2506:2506" display="[PNS]_Coke Tết_Jan_Feb (Link Mart)_HP, KH, CT" xr:uid="{00000000-0004-0000-0800-000077240000}"/>
    <hyperlink ref="PD60" location="null!2506:2506" display="[PNS]_Coke Tết_Jan_Feb (Link Mart)_HP, KH, CT" xr:uid="{00000000-0004-0000-0800-000078240000}"/>
    <hyperlink ref="PF60" location="null!2540:2540" display="[PNS]_HD SAISON_Feb.26.FOOD_ALL" xr:uid="{00000000-0004-0000-0800-000079240000}"/>
    <hyperlink ref="PG60" location="null!2544:2544" display="[PNS]_MB JCB Hi ShopeeFood_Feb.26_ALL" xr:uid="{00000000-0004-0000-0800-00007A240000}"/>
    <hyperlink ref="PS60" location="null!2540:2540" display="[PNS]_HD SAISON_Feb.26.FOOD_ALL" xr:uid="{00000000-0004-0000-0800-00007B240000}"/>
    <hyperlink ref="PT60" location="null!2542:2542" display="[PNS]_AGRIBANK_Feb_ALL" xr:uid="{00000000-0004-0000-0800-00007C240000}"/>
    <hyperlink ref="PU60" location="null!2543:2543" display="[PNS]_LPBANK_Feb_ALL" xr:uid="{00000000-0004-0000-0800-00007D240000}"/>
    <hyperlink ref="PV60" location="null!2536:2536" display="[PNS]_HOME CREDIT_Feb.26_ALL" xr:uid="{00000000-0004-0000-0800-00007E240000}"/>
    <hyperlink ref="PW60" location="null!2544:2544" display="[PNS]_MB JCB Hi ShopeeFood_Feb.26_ALL" xr:uid="{00000000-0004-0000-0800-00007F240000}"/>
    <hyperlink ref="PX60" location="null!2506:2506" display="[PNS]_Coke Tết_Jan_Feb_HP, KH, CT" xr:uid="{00000000-0004-0000-0800-000080240000}"/>
    <hyperlink ref="Q61" location="null!74:74" display="[PNS]_VietinBank_Jan.JCB_ALL" xr:uid="{00000000-0004-0000-0800-000081240000}"/>
    <hyperlink ref="T61" location="null!72:72" display="[PNS]_HD SAISON_Jan.FOOD_ALL" xr:uid="{00000000-0004-0000-0800-000082240000}"/>
    <hyperlink ref="U61" location="null!75:75" display="[PNS]_MB JCB Hi ShopeeFood_Jan.Usage_All" xr:uid="{00000000-0004-0000-0800-000083240000}"/>
    <hyperlink ref="FJ61" location="null!1048:1048" display="[PNS]_MB JCB Hi ShopeeFood_Jun_ALL" xr:uid="{00000000-0004-0000-0800-000084240000}"/>
    <hyperlink ref="FL61" location="null!1048:1048" display="[PNS]_MB JCB Hi ShopeeFood_Jun_ALL" xr:uid="{00000000-0004-0000-0800-000085240000}"/>
    <hyperlink ref="FQ61" location="null!1097:1097" display="[PNS]_VietinBank_Jun_ALL" xr:uid="{00000000-0004-0000-0800-000086240000}"/>
    <hyperlink ref="FR61" location="null!1048:1048" display="[PNS]_MB JCB Hi ShopeeFood_Jun_ALL" xr:uid="{00000000-0004-0000-0800-000087240000}"/>
    <hyperlink ref="FW61" location="null!1048:1048" display="[PNS]_MB JCB Hi ShopeeFood_Jun_ALL" xr:uid="{00000000-0004-0000-0800-000088240000}"/>
    <hyperlink ref="GI61" location="null!1204:1204" display="[PNS]_MB JCB Hi ShopeeFood_Jul_ALL" xr:uid="{00000000-0004-0000-0800-000089240000}"/>
    <hyperlink ref="GP61" location="null!1204:1204" display="[PNS]_MB JCB Hi ShopeeFood_Jul_ALL" xr:uid="{00000000-0004-0000-0800-00008A240000}"/>
    <hyperlink ref="GX61" location="null!1204:1204" display="[PNS]_MB JCB Hi ShopeeFood_Jul_ALL" xr:uid="{00000000-0004-0000-0800-00008B240000}"/>
    <hyperlink ref="HF61" location="null!1204:1204" display="[PNS]_MB JCB Hi ShopeeFood_Jul_ALL" xr:uid="{00000000-0004-0000-0800-00008C240000}"/>
    <hyperlink ref="HU61" location="null!1438:1438" display="[PNS]_BVBANK_Aug_ALL" xr:uid="{00000000-0004-0000-0800-00008D240000}"/>
    <hyperlink ref="IB61" location="null!1525:1525" display="[PNS]_VPBANK JCB_Aug.VISA Birthday_ALL" xr:uid="{00000000-0004-0000-0800-00008E240000}"/>
    <hyperlink ref="IE61" location="null!1438:1438" display="[PNS]_BVBANK_Aug_ALL" xr:uid="{00000000-0004-0000-0800-00008F240000}"/>
    <hyperlink ref="IZ61" location="null!1597:1597" display="[PNS]_BVBANK_Sep_ALL" xr:uid="{00000000-0004-0000-0800-000090240000}"/>
    <hyperlink ref="JJ61" location="null!1597:1597" display="[PNS]_BVBANK_Sep_ALL" xr:uid="{00000000-0004-0000-0800-000091240000}"/>
    <hyperlink ref="KA61" location="null!1807:1807" display="[PNS]_Sữa chua ăn LOF_eSampling_Sep-Oct_CT" xr:uid="{00000000-0004-0000-0800-000092240000}"/>
    <hyperlink ref="KE61" location="null!1767:1767" display="[PNS]_BVBANK_Oct_ALL" xr:uid="{00000000-0004-0000-0800-000093240000}"/>
    <hyperlink ref="KF61" location="null!1807:1807" display="[PNS]_Sữa chua ăn LOF_eSampling_Sep-Oct_CT" xr:uid="{00000000-0004-0000-0800-000094240000}"/>
    <hyperlink ref="KJ61" location="null!1807:1807" display="[PNS]_Sữa chua ăn LOF_eSampling_Sep-Oct_CT" xr:uid="{00000000-0004-0000-0800-000095240000}"/>
    <hyperlink ref="KM61" location="null!1807:1807" display="[PNS]_Sữa chua ăn LOF_eSampling_Sep-Oct_CT" xr:uid="{00000000-0004-0000-0800-000096240000}"/>
    <hyperlink ref="KO61" location="null!1767:1767" display="[PNS]_BVBANK_Oct_ALL" xr:uid="{00000000-0004-0000-0800-000097240000}"/>
    <hyperlink ref="KQ61" location="null!1807:1807" display="[PNS]_Sữa chua ăn LOF_eSampling_Sep-Oct_CT" xr:uid="{00000000-0004-0000-0800-000098240000}"/>
    <hyperlink ref="KU61" location="null!1767:1767" display="[PNS]_BVBANK_Oct_ALL" xr:uid="{00000000-0004-0000-0800-000099240000}"/>
    <hyperlink ref="LA61" location="null!1767:1767" display="[PNS]_BVBANK_Oct_ALL" xr:uid="{00000000-0004-0000-0800-00009A240000}"/>
    <hyperlink ref="EB63" r:id="rId1303" location="gid=1252567251&amp;range=197:197" xr:uid="{00000000-0004-0000-0800-00009B240000}"/>
    <hyperlink ref="FI63" r:id="rId1304" location="gid=1252567251&amp;range=253:253" xr:uid="{00000000-0004-0000-0800-00009C240000}"/>
    <hyperlink ref="GO63" r:id="rId1305" location="gid=1252567251&amp;range=328:328" xr:uid="{00000000-0004-0000-0800-00009D240000}"/>
    <hyperlink ref="LP63" r:id="rId1306" location="gid=1252567251&amp;range=572:572" xr:uid="{00000000-0004-0000-0800-00009E240000}"/>
    <hyperlink ref="EB64" r:id="rId1307" location="gid=1252567251&amp;range=198:198" xr:uid="{00000000-0004-0000-0800-00009F240000}"/>
    <hyperlink ref="FI64" r:id="rId1308" location="gid=1252567251&amp;range=252:252" xr:uid="{00000000-0004-0000-0800-0000A0240000}"/>
    <hyperlink ref="GO64" r:id="rId1309" location="gid=1252567251&amp;range=329:329" xr:uid="{00000000-0004-0000-0800-0000A1240000}"/>
    <hyperlink ref="LP64" r:id="rId1310" location="gid=1252567251&amp;range=573:573" xr:uid="{00000000-0004-0000-0800-0000A2240000}"/>
    <hyperlink ref="Y65" location="null!69:71" display="Whitelist on Shopee_x000a_ [PLF CP]_SPayLater" xr:uid="{00000000-0004-0000-0800-0000A3240000}"/>
    <hyperlink ref="JU65" location="null!365:365" display="Whitelisted buyer_x000a_[PLF CP]_SPayLater" xr:uid="{00000000-0004-0000-0800-0000A4240000}"/>
    <hyperlink ref="KG65" location="null!368:370" display="Whitelisted buyer_x000a_[PLF CP]_SPayLater" xr:uid="{00000000-0004-0000-0800-0000A5240000}"/>
    <hyperlink ref="LB65" location="null!368:370" display="Whitelisted buyer_x000a_[PLF CP]_SPayLater" xr:uid="{00000000-0004-0000-0800-0000A6240000}"/>
    <hyperlink ref="MN65" location="null!438:438" display="[PLF CP]_SPXI_Dec_Whitelist User" xr:uid="{00000000-0004-0000-0800-0000A7240000}"/>
    <hyperlink ref="MP65" location="null!438:438" display="[PLF CP]_SPXI_Dec_Whitelist User" xr:uid="{00000000-0004-0000-0800-0000A8240000}"/>
    <hyperlink ref="MT65" location="null!438:438" display="[PLF CP]_SPXI_Dec_Whitelist User" xr:uid="{00000000-0004-0000-0800-0000A9240000}"/>
    <hyperlink ref="NK65" location="null!439:440" display="Whitelisted buyer [PLF CP]_SPayLater" xr:uid="{00000000-0004-0000-0800-0000AA240000}"/>
    <hyperlink ref="NT65" location="null!466:466" display="[PLF CP]_SPXI_Jan_Whitelist User" xr:uid="{00000000-0004-0000-0800-0000AB240000}"/>
    <hyperlink ref="OA65" location="null!466:466" display="[PLF CP]_SPXI_Jan_Whitelist User" xr:uid="{00000000-0004-0000-0800-0000AC240000}"/>
    <hyperlink ref="PB65" location="null!494:494" display="[PLF CP]_SPXI_Feb_Whitelist User" xr:uid="{00000000-0004-0000-0800-0000AD240000}"/>
    <hyperlink ref="PW65" location="null!494:494" display="[PLF CP]_SPXI_Feb_Whitelist User" xr:uid="{00000000-0004-0000-0800-0000AE240000}"/>
    <hyperlink ref="PX65" location="null!495:496" display="[PLF CP]_SPay Later_Feb_Whitelist User" xr:uid="{00000000-0004-0000-0800-0000AF240000}"/>
    <hyperlink ref="D66" location="null!68:68" display="[PLF CP_add]_BAU_Siêu Tiệc Giảm 99,000 đồng_x000a_[PLF CP]_Đặt Quán Quen, Freeship 0Đ_newcities" xr:uid="{00000000-0004-0000-0800-0000B0240000}"/>
    <hyperlink ref="E66" location="null!68:68" display="[PLF CP_add]_BAU_Siêu Tiệc Giảm 99,000 đồng_x000a_[PLF CP]_Đặt Quán Quen, Freeship 0Đ_newcities" xr:uid="{00000000-0004-0000-0800-0000B1240000}"/>
    <hyperlink ref="F66" location="null!68:68" display="[PLF CP_add]_BAU_Siêu Tiệc Giảm 99,000 đồng_x000a_[PLF CP]_Đặt Quán Quen, Freeship 0Đ_newcities" xr:uid="{00000000-0004-0000-0800-0000B2240000}"/>
    <hyperlink ref="G66" location="null!68:68" display="[PLF CP_add]_BAU_Siêu Tiệc Giảm 99,000 đồng_x000a_[PLF CP]_Đặt Quán Quen, Freeship 0Đ_newcities" xr:uid="{00000000-0004-0000-0800-0000B3240000}"/>
    <hyperlink ref="H66" location="null!68:68" display="[PLF CP_add]_BAU_Siêu Tiệc Giảm 99,000 đồng_x000a_[PLF CP]_Đặt Quán Quen, Freeship 0Đ_newcities" xr:uid="{00000000-0004-0000-0800-0000B4240000}"/>
    <hyperlink ref="I66" location="null!68:68" display="[PLF CP_add]_BAU_Siêu Tiệc Giảm 99,000 đồng_x000a_[PLF CP]_Đặt Quán Quen, Freeship 0Đ_newcities" xr:uid="{00000000-0004-0000-0800-0000B5240000}"/>
    <hyperlink ref="J66" location="null!68:68" display="[PLF CP_add]_BAU_Siêu Tiệc Giảm 99,000 đồng_x000a_[PLF CP]_Đặt Quán Quen, Freeship 0Đ_newcities" xr:uid="{00000000-0004-0000-0800-0000B6240000}"/>
    <hyperlink ref="K66" location="null!68:68" display="[PLF CP_add]_BAU_Siêu Tiệc Giảm 99,000 đồng_x000a_[PLF CP]_Đặt Quán Quen, Freeship 0Đ_newcities" xr:uid="{00000000-0004-0000-0800-0000B7240000}"/>
    <hyperlink ref="L66" location="null!68:68" display="[PLF CP_add]_BAU_Siêu Tiệc Giảm 99,000 đồng_x000a_[PLF CP]_Đặt Quán Quen, Freeship 0Đ_newcities" xr:uid="{00000000-0004-0000-0800-0000B8240000}"/>
    <hyperlink ref="M66" location="null!68:68" display="[PLF CP_add]_BAU_Siêu Tiệc Giảm 99,000 đồng_x000a_[PLF CP]_Đặt Quán Quen, Freeship 0Đ_newcities" xr:uid="{00000000-0004-0000-0800-0000B9240000}"/>
    <hyperlink ref="N66" location="null!68:68" display="[PLF CP_add]_BAU_Siêu Tiệc Giảm 99,000 đồng_x000a_[PLF CP]_Đặt Quán Quen, Freeship 0Đ_newcities" xr:uid="{00000000-0004-0000-0800-0000BA240000}"/>
    <hyperlink ref="O66" location="null!68:68" display="[PLF CP_add]_BAU_Siêu Tiệc Giảm 99,000 đồng_x000a_[PLF CP]_Đặt Quán Quen, Freeship 0Đ_newcities" xr:uid="{00000000-0004-0000-0800-0000BB240000}"/>
    <hyperlink ref="P66" location="null!68:68" display="[PLF CP_add]_BAU_Siêu Tiệc Giảm 99,000 đồng_x000a_[PLF CP]_Đặt Quán Quen, Freeship 0Đ_newcities" xr:uid="{00000000-0004-0000-0800-0000BC240000}"/>
    <hyperlink ref="Q66" location="null!68:68" display="[PLF CP_add]_BAU_Siêu Tiệc Giảm 99,000 đồng_x000a_[PLF CP]_Đặt Quán Quen, Freeship 0Đ_newcities" xr:uid="{00000000-0004-0000-0800-0000BD240000}"/>
    <hyperlink ref="S66" location="null!68:68" display="[PLF CP_add]_BAU_Siêu Tiệc Giảm 99,000 đồng_x000a_[PLF CP]_Đặt Quán Quen, Freeship 0Đ_newcities" xr:uid="{00000000-0004-0000-0800-0000BE240000}"/>
    <hyperlink ref="T66" location="null!68:68" display="[PLF CP_add]_BAU_Siêu Tiệc Giảm 99,000 đồng_x000a_[PLF CP]_Đặt Quán Quen, Freeship 0Đ_newcities" xr:uid="{00000000-0004-0000-0800-0000BF240000}"/>
    <hyperlink ref="U66" location="null!68:68" display="[PLF CP_add]_BAU_Siêu Tiệc Giảm 99,000 đồng_x000a_[PLF CP]_Đặt Quán Quen, Freeship 0Đ_newcities" xr:uid="{00000000-0004-0000-0800-0000C0240000}"/>
    <hyperlink ref="V66" location="null!20:20" display="[PLF CP]_BAU_Ăn đêm không lo phí ship" xr:uid="{00000000-0004-0000-0800-0000C1240000}"/>
    <hyperlink ref="W66" location="null!68:68" display="[PLF CP_add]_BAU_Siêu Tiệc Giảm 99,000 đồng_x000a_[PLF CP]_Đặt Quán Quen, Freeship 0Đ_newcities" xr:uid="{00000000-0004-0000-0800-0000C2240000}"/>
    <hyperlink ref="X66" location="null!68:68" display="[PLF CP_add]_BAU_Siêu Tiệc Giảm 99,000 đồng_x000a_[PLF CP]_Đặt Quán Quen, Freeship 0Đ_newcities" xr:uid="{00000000-0004-0000-0800-0000C3240000}"/>
    <hyperlink ref="Y66" location="null!68:68" display="[PLF CP_add]_BAU_Siêu Tiệc Giảm 99,000 đồng_x000a_[PLF CP]_Đặt Quán Quen, Freeship 0Đ_newcities" xr:uid="{00000000-0004-0000-0800-0000C4240000}"/>
    <hyperlink ref="Z66" location="null!68:68" display="[PLF CP_add]_BAU_Siêu Tiệc Giảm 99,000 đồng_x000a_[PLF CP]_Đặt Quán Quen, Freeship 0Đ_newcities" xr:uid="{00000000-0004-0000-0800-0000C5240000}"/>
    <hyperlink ref="AA66" location="null!68:68" display="[PLF CP_add]_BAU_Siêu Tiệc Giảm 99,000 đồng_x000a_[PLF CP]_Đặt Quán Quen, Freeship 0Đ_newcities" xr:uid="{00000000-0004-0000-0800-0000C6240000}"/>
    <hyperlink ref="AB66" location="null!20:20" display="[PLF CP_add]_BAU_Siêu Tiệc Giảm 99,000 đồng_x000a_[PLF CP]_BAU_Ăn đêm không lo phí ship_newcities" xr:uid="{00000000-0004-0000-0800-0000C7240000}"/>
    <hyperlink ref="AM66" location="null!68:68" display="[PLF CP_add]_BAU_Siêu Tiệc Giảm 99,000 đồng_x000a_[PLF CP]_Đặt Quán Quen, Freeship 0Đ_newcities" xr:uid="{00000000-0004-0000-0800-0000C8240000}"/>
    <hyperlink ref="AN66" location="null!68:68" display="[PLF CP_add]_BAU_Siêu Tiệc Giảm 99,000 đồng_x000a_[PLF CP]_Đặt Quán Quen, Freeship 0Đ_newcities" xr:uid="{00000000-0004-0000-0800-0000C9240000}"/>
    <hyperlink ref="AO66" location="null!68:68" display="[PLF CP_add]_BAU_Siêu Tiệc Giảm 99,000 đồng_x000a_[PLF CP]_Đặt Quán Quen, Freeship 0Đ_newcities" xr:uid="{00000000-0004-0000-0800-0000CA240000}"/>
    <hyperlink ref="AP66" location="null!68:68" display="[PLF CP_add]_BAU_Siêu Tiệc Giảm 99,000 đồng_x000a_[PLF CP]_Đặt Quán Quen, Freeship 0Đ_newcities" xr:uid="{00000000-0004-0000-0800-0000CB240000}"/>
    <hyperlink ref="AQ66" location="null!68:68" display="[PLF CP_add]_BAU_Siêu Tiệc Giảm 99,000 đồng_x000a_[PLF CP]_Đặt Quán Quen, Freeship 0Đ_newcities" xr:uid="{00000000-0004-0000-0800-0000CC240000}"/>
    <hyperlink ref="AR66" location="null!68:68" display="[PLF CP_add]_BAU_Siêu Tiệc Giảm 99,000 đồng_x000a_[PLF CP]_Đặt Quán Quen, Freeship 0Đ_newcities" xr:uid="{00000000-0004-0000-0800-0000CD240000}"/>
    <hyperlink ref="AS66" location="null!68:68" display="[PLF CP_add]_BAU_Siêu Tiệc Giảm 99,000 đồng_x000a_[PLF CP]_Đặt Quán Quen, Freeship 0Đ_newcities" xr:uid="{00000000-0004-0000-0800-0000CE240000}"/>
    <hyperlink ref="AT66" location="null!68:68" display="[PLF CP_add]_BAU_Siêu Tiệc Giảm 99,000 đồng_x000a_[PLF CP]_Đặt Quán Quen, Freeship 0Đ_newcities" xr:uid="{00000000-0004-0000-0800-0000CF240000}"/>
    <hyperlink ref="AU66" location="null!68:68" display="[PLF CP_add]_BAU_Siêu Tiệc Giảm 99,000 đồng_x000a_[PLF CP]_Đặt Quán Quen, Freeship 0Đ_newcities" xr:uid="{00000000-0004-0000-0800-0000D0240000}"/>
    <hyperlink ref="AV66" location="null!68:68" display="[PLF CP_add]_BAU_Siêu Tiệc Giảm 99,000 đồng_x000a_[PLF CP]_Đặt Quán Quen, Freeship 0Đ_newcities" xr:uid="{00000000-0004-0000-0800-0000D1240000}"/>
    <hyperlink ref="AW66" location="null!68:68" display="[PLF CP_add]_BAU_Siêu Tiệc Giảm 99,000 đồng_x000a_[PLF CP]_Đặt Quán Quen, Freeship 0Đ_newcities" xr:uid="{00000000-0004-0000-0800-0000D2240000}"/>
    <hyperlink ref="AX66" location="null!2:2" display="[PLF CP]_BAU_Deal Cú Đêm, Giảm 20.000Đ" xr:uid="{00000000-0004-0000-0800-0000D3240000}"/>
    <hyperlink ref="AY66" location="null!68:68" display="[PLF CP_add]_BAU_Siêu Tiệc Giảm 99,000 đồng_x000a_[PLF CP]_Đặt Quán Quen, Freeship 0Đ_newcities" xr:uid="{00000000-0004-0000-0800-0000D4240000}"/>
    <hyperlink ref="AZ66" location="null!68:68" display="[PLF CP_add]_BAU_Siêu Tiệc Giảm 99,000 đồng_x000a_[PLF CP]_Đặt Quán Quen, Freeship 0Đ_newcities" xr:uid="{00000000-0004-0000-0800-0000D5240000}"/>
    <hyperlink ref="BA66" location="null!68:68" display="[PLF CP_add]_BAU_Siêu Tiệc Giảm 99,000 đồng_x000a_[PLF CP]_Đặt Quán Quen, Freeship 0Đ_newcities" xr:uid="{00000000-0004-0000-0800-0000D6240000}"/>
    <hyperlink ref="BB66" location="null!3:3" display="[PLF CP]_BAU_Deal Cú Đêm, Giảm 30.000Đ" xr:uid="{00000000-0004-0000-0800-0000D7240000}"/>
    <hyperlink ref="BC66" location="null!68:68" display="[PLF CP_add]_BAU_Siêu Tiệc Giảm 99,000 đồng_x000a_[PLF CP]_Đặt Quán Quen, Freeship 0Đ_newcities" xr:uid="{00000000-0004-0000-0800-0000D8240000}"/>
    <hyperlink ref="BD66" location="null!68:68" display="[PLF CP_add]_BAU_Siêu Tiệc Giảm 99,000 đồng_x000a_[PLF CP]_Đặt Quán Quen, Freeship 0Đ_newcities" xr:uid="{00000000-0004-0000-0800-0000D9240000}"/>
    <hyperlink ref="BE66" location="null!68:68" display="[PLF CP_add]_BAU_Siêu Tiệc Giảm 99,000 đồng_x000a_[PLF CP]_Đặt Quán Quen, Freeship 0Đ_newcities" xr:uid="{00000000-0004-0000-0800-0000DA240000}"/>
    <hyperlink ref="BF66" location="null!68:68" display="[PLF CP_add]_BAU_Siêu Tiệc Giảm 99,000 đồng_x000a_[PLF CP]_Đặt Quán Quen, Freeship 0Đ_newcities" xr:uid="{00000000-0004-0000-0800-0000DB240000}"/>
    <hyperlink ref="BG66" location="null!68:68" display="[PLF CP_add]_BAU_Siêu Tiệc Giảm 99,000 đồng_x000a_[PLF CP]_Đặt Quán Quen, Freeship 0Đ_newcities" xr:uid="{00000000-0004-0000-0800-0000DC240000}"/>
    <hyperlink ref="BH66" location="null!68:68" display="[PLF CP_add]_BAU_Siêu Tiệc Giảm 99,000 đồng_x000a_[PLF CP]_Đặt Quán Quen, Freeship 0Đ_newcities" xr:uid="{00000000-0004-0000-0800-0000DD240000}"/>
    <hyperlink ref="BI66" location="null!68:68" display="[PLF CP_add]_BAU_Siêu Tiệc Giảm 99,000 đồng_x000a_[PLF CP]_Đặt Quán Quen, Freeship 0Đ_newcities" xr:uid="{00000000-0004-0000-0800-0000DE240000}"/>
    <hyperlink ref="BJ66" location="null!68:68" display="[PLF CP_add]_BAU_Siêu Tiệc Giảm 99,000 đồng_x000a_[PLF CP]_Đặt Quán Quen, Freeship 0Đ_newcities" xr:uid="{00000000-0004-0000-0800-0000DF240000}"/>
    <hyperlink ref="BK66" location="null!68:68" display="[PLF CP_add]_BAU_Siêu Tiệc Giảm 99,000 đồng_x000a_[PLF CP]_Đặt Quán Quen, Freeship 0Đ_newcities" xr:uid="{00000000-0004-0000-0800-0000E0240000}"/>
    <hyperlink ref="BM66" location="null!68:68" display="[PLF CP_add]_BAU_Siêu Tiệc Giảm 99,000 đồng_x000a_[PLF CP]_Đặt Quán Quen, Freeship 0Đ_newcities" xr:uid="{00000000-0004-0000-0800-0000E1240000}"/>
    <hyperlink ref="BN66" location="null!68:68" display="[PLF CP_add]_BAU_Siêu Tiệc Giảm 99,000 đồng_x000a_[PLF CP]_Đặt Quán Quen, Freeship 0Đ_newcities" xr:uid="{00000000-0004-0000-0800-0000E2240000}"/>
    <hyperlink ref="BP66" location="null!68:68" display="[PLF CP_add]_BAU_Siêu Tiệc Giảm 99,000 đồng_x000a_[PLF CP]_Đặt Quán Quen, Freeship 0Đ_newcities" xr:uid="{00000000-0004-0000-0800-0000E3240000}"/>
    <hyperlink ref="BQ66" location="null!68:68" display="[PLF CP_add]_BAU_Siêu Tiệc Giảm 99,000 đồng_x000a_[PLF CP]_Đặt Quán Quen, Freeship 0Đ_newcities" xr:uid="{00000000-0004-0000-0800-0000E4240000}"/>
    <hyperlink ref="BR66" location="null!68:68" display="[PLF CP_add]_BAU_Siêu Tiệc Giảm 99,000 đồng_x000a_[PLF CP]_Đặt Quán Quen, Freeship 0Đ_newcities" xr:uid="{00000000-0004-0000-0800-0000E5240000}"/>
    <hyperlink ref="BS66" location="null!68:68" display="[PLF CP_add]_BAU_Siêu Tiệc Giảm 99,000 đồng_x000a_[PLF CP]_Đặt Quán Quen, Freeship 0Đ_newcities" xr:uid="{00000000-0004-0000-0800-0000E6240000}"/>
    <hyperlink ref="BU66" location="null!68:68" display="[PLF CP_add]_BAU_Siêu Tiệc Giảm 99,000 đồng_x000a_[PLF CP]_Đặt Quán Quen, Freeship 0Đ_newcities" xr:uid="{00000000-0004-0000-0800-0000E7240000}"/>
    <hyperlink ref="BV66" location="null!68:68" display="[PLF CP_add]_BAU_Siêu Tiệc Giảm 99,000 đồng_x000a_[PLF CP]_Đặt Quán Quen, Freeship 0Đ_newcities" xr:uid="{00000000-0004-0000-0800-0000E8240000}"/>
    <hyperlink ref="BW66" location="null!68:68" display="[PLF CP_add]_BAU_Siêu Tiệc Giảm 99,000 đồng_x000a_[PLF CP]_Đặt Quán Quen, Freeship 0Đ_newcities" xr:uid="{00000000-0004-0000-0800-0000E9240000}"/>
    <hyperlink ref="BX66" location="null!68:68" display="[PLF CP_add]_BAU_Siêu Tiệc Giảm 99,000 đồng_x000a_[PLF CP]_Đặt Quán Quen, Freeship 0Đ_newcities" xr:uid="{00000000-0004-0000-0800-0000EA240000}"/>
    <hyperlink ref="BY66" location="null!68:68" display="[PLF CP_add]_BAU_Siêu Tiệc Giảm 99,000 đồng_x000a_[PLF CP]_Đặt Quán Quen, Freeship 0Đ_newcities" xr:uid="{00000000-0004-0000-0800-0000EB240000}"/>
    <hyperlink ref="BZ66" location="null!68:68" display="[PLF CP_add]_BAU_Siêu Tiệc Giảm 99,000 đồng_x000a_[PLF CP]_Đặt Quán Quen, Freeship 0Đ_newcities" xr:uid="{00000000-0004-0000-0800-0000EC240000}"/>
    <hyperlink ref="CA66" location="null!2:2" display="0-5h: [PLF CP]_BAU_Deal Cú Đêm, Giảm 20.000Đ_x000a_5-6H:  [PLF CP]_BAU_Ăn sáng ngon rẻ, món nào cũng freeship" xr:uid="{00000000-0004-0000-0800-0000ED240000}"/>
    <hyperlink ref="CB66" location="null!68:68" display="[PLF CP_add]_BAU_Siêu Tiệc Giảm 99,000 đồng_x000a_[PLF CP]_Đặt Quán Quen, Freeship 0Đ_newcities" xr:uid="{00000000-0004-0000-0800-0000EE240000}"/>
    <hyperlink ref="CC66" location="null!68:68" display="[PLF CP_add]_BAU_Siêu Tiệc Giảm 99,000 đồng_x000a_[PLF CP]_Đặt Quán Quen, Freeship 0Đ_newcities" xr:uid="{00000000-0004-0000-0800-0000EF240000}"/>
    <hyperlink ref="CD66" location="null!68:68" display="[PLF CP_add]_BAU_Siêu Tiệc Giảm 99,000 đồng_x000a_[PLF CP]_Đặt Quán Quen, Freeship 0Đ_newcities" xr:uid="{00000000-0004-0000-0800-0000F0240000}"/>
    <hyperlink ref="CE66" location="null!68:68" display="[PLF CP_add]_BAU_Siêu Tiệc Giảm 99,000 đồng_x000a_[PLF CP]_Đặt Quán Quen, Freeship 0Đ_newcities" xr:uid="{00000000-0004-0000-0800-0000F1240000}"/>
    <hyperlink ref="CF66" location="null!68:68" display="[PLF CP_add]_BAU_Siêu Tiệc Giảm 99,000 đồng_x000a_[PLF CP]_Đặt Quán Quen, Freeship 0Đ_newcities" xr:uid="{00000000-0004-0000-0800-0000F2240000}"/>
    <hyperlink ref="CG66" location="null!68:68" display="[PLF CP_add]_BAU_Siêu Tiệc Giảm 99,000 đồng_x000a_[PLF CP]_Đặt Quán Quen, Freeship 0Đ_newcities" xr:uid="{00000000-0004-0000-0800-0000F3240000}"/>
    <hyperlink ref="CH66" location="null!2:2" display="0-5h: [PLF CP]_BAU_Deal Cú Đêm, Giảm 20.000Đ_x000a_5-6H:  [PLF CP]_BAU_Ăn sáng ngon rẻ, món nào cũng freeship" xr:uid="{00000000-0004-0000-0800-0000F4240000}"/>
    <hyperlink ref="CI66" location="null!68:68" display="[PLF CP_add]_BAU_Siêu Tiệc Giảm 99,000 đồng_x000a_[PLF CP]_Đặt Quán Quen, Freeship 0Đ_newcities" xr:uid="{00000000-0004-0000-0800-0000F5240000}"/>
    <hyperlink ref="CJ66" location="null!68:68" display="[PLF CP_add]_BAU_Siêu Tiệc Giảm 99,000 đồng_x000a_[PLF CP]_Đặt Quán Quen, Freeship 0Đ_newcities" xr:uid="{00000000-0004-0000-0800-0000F6240000}"/>
    <hyperlink ref="CK66" location="null!68:68" display="[PLF CP_add]_BAU_Siêu Tiệc Giảm 99,000 đồng_x000a_[PLF CP]_Đặt Quán Quen, Freeship 0Đ_newcities" xr:uid="{00000000-0004-0000-0800-0000F7240000}"/>
    <hyperlink ref="CL66" location="null!68:68" display="[PLF CP_add]_BAU_Siêu Tiệc Giảm 99,000 đồng_x000a_[PLF CP]_Đặt Quán Quen, Freeship 0Đ_newcities" xr:uid="{00000000-0004-0000-0800-0000F8240000}"/>
    <hyperlink ref="CM66" location="null!68:68" display="[PLF CP_add]_BAU_Siêu Tiệc Giảm 99,000 đồng_x000a_[PLF CP]_Đặt Quán Quen, Freeship 0Đ_newcities" xr:uid="{00000000-0004-0000-0800-0000F9240000}"/>
    <hyperlink ref="CN66" location="null!68:68" display="[PLF CP_add]_BAU_Siêu Tiệc Giảm 99,000 đồng_x000a_[PLF CP]_Đặt Quán Quen, Freeship 0Đ_newcities" xr:uid="{00000000-0004-0000-0800-0000FA240000}"/>
    <hyperlink ref="CO66" location="null!68:68" display="[PLF CP_add]_BAU_Siêu Tiệc Giảm 99,000 đồng_x000a_[PLF CP]_Đặt Quán Quen, Freeship 0Đ_newcities" xr:uid="{00000000-0004-0000-0800-0000FB240000}"/>
    <hyperlink ref="CP66" location="null!68:68" display="[PLF CP_add]_BAU_Siêu Tiệc Giảm 99,000 đồng_x000a_[PLF CP]_Đặt Quán Quen, Freeship 0Đ_newcities" xr:uid="{00000000-0004-0000-0800-0000FC240000}"/>
    <hyperlink ref="CQ66" location="null!68:68" display="[PLF CP_add]_BAU_Siêu Tiệc Giảm 99,000 đồng_x000a_[PLF CP]_Đặt Quán Quen, Freeship 0Đ_newcities" xr:uid="{00000000-0004-0000-0800-0000FD240000}"/>
    <hyperlink ref="CS66" location="null!68:68" display="[PLF CP_add]_BAU_Siêu Tiệc Giảm 99,000 đồng_x000a_[PLF CP]_Đặt Quán Quen, Freeship 0Đ_newcities" xr:uid="{00000000-0004-0000-0800-0000FE240000}"/>
    <hyperlink ref="CT66" location="null!68:68" display="[PLF CP_add]_BAU_Siêu Tiệc Giảm 99,000 đồng_x000a_[PLF CP]_Đặt Quán Quen, Freeship 0Đ_newcities" xr:uid="{00000000-0004-0000-0800-0000FF240000}"/>
    <hyperlink ref="CU66" location="null!68:68" display="[PLF CP_add]_BAU_Siêu Tiệc Giảm 99,000 đồng_x000a_[PLF CP]_Đặt Quán Quen, Freeship 0Đ_newcities" xr:uid="{00000000-0004-0000-0800-000000250000}"/>
    <hyperlink ref="CW66" location="null!68:68" display="[PLF CP_add]_BAU_Siêu Tiệc Giảm 99,000 đồng_x000a_[PLF CP]_Đặt Quán Quen, Freeship 0Đ_newcities" xr:uid="{00000000-0004-0000-0800-000001250000}"/>
    <hyperlink ref="CX66" location="null!68:68" display="[PLF CP_add]_BAU_Siêu Tiệc Giảm 99,000 đồng_x000a_[PLF CP]_Đặt Quán Quen, Freeship 0Đ_newcities" xr:uid="{00000000-0004-0000-0800-000002250000}"/>
    <hyperlink ref="CY66" location="null!68:68" display="[PLF CP_add]_BAU_Siêu Tiệc Giảm 99,000 đồng_x000a_[PLF CP]_Đặt Quán Quen, Freeship 0Đ_newcities" xr:uid="{00000000-0004-0000-0800-000003250000}"/>
    <hyperlink ref="CZ66" location="null!68:68" display="[PLF CP_add]_BAU_Siêu Tiệc Giảm 99,000 đồng_x000a_[PLF CP]_Đặt Quán Quen, Freeship 0Đ_newcities" xr:uid="{00000000-0004-0000-0800-000004250000}"/>
    <hyperlink ref="DA66" location="null!68:68" display="[PLF CP_add]_BAU_Siêu Tiệc Giảm 99,000 đồng_x000a_[PLF CP]_Đặt Quán Quen, Freeship 0Đ_newcities" xr:uid="{00000000-0004-0000-0800-000005250000}"/>
    <hyperlink ref="DB66" location="null!68:68" display="[PLF CP_add]_BAU_Siêu Tiệc Giảm 99,000 đồng_x000a_[PLF CP]_Đặt Quán Quen, Freeship 0Đ_newcities" xr:uid="{00000000-0004-0000-0800-000006250000}"/>
    <hyperlink ref="DC66" location="null!68:68" display="[PLF CP_add]_BAU_Siêu Tiệc Giảm 99,000 đồng_x000a_[PLF CP]_Đặt Quán Quen, Freeship 0Đ_newcities" xr:uid="{00000000-0004-0000-0800-000007250000}"/>
    <hyperlink ref="DD66" location="null!68:68" display="[PLF CP_add]_BAU_Siêu Tiệc Giảm 99,000 đồng_x000a_[PLF CP]_Đặt Quán Quen, Freeship 0Đ_newcities" xr:uid="{00000000-0004-0000-0800-000008250000}"/>
    <hyperlink ref="DE66" location="null!68:68" display="[PLF CP_add]_BAU_Siêu Tiệc Giảm 99,000 đồng_x000a_[PLF CP]_Đặt Quán Quen, Freeship 0Đ_newcities" xr:uid="{00000000-0004-0000-0800-000009250000}"/>
    <hyperlink ref="DF66" location="null!68:68" display="[PLF CP_add]_BAU_Siêu Tiệc Giảm 99,000 đồng_x000a_[PLF CP]_Đặt Quán Quen, Freeship 0Đ_newcities" xr:uid="{00000000-0004-0000-0800-00000A250000}"/>
    <hyperlink ref="DG66" location="null!2:2" display="[PLF CP]_BAU_Deal Cú Đêm, Giảm 20.000Đ" xr:uid="{00000000-0004-0000-0800-00000B250000}"/>
    <hyperlink ref="DH66" location="null!68:68" display="[PLF CP_add]_BAU_Siêu Tiệc Giảm 99,000 đồng_x000a_[PLF CP]_Đặt Quán Quen, Freeship 0Đ_newcities" xr:uid="{00000000-0004-0000-0800-00000C250000}"/>
    <hyperlink ref="DI66" location="null!68:68" display="[PLF CP_add]_BAU_Siêu Tiệc Giảm 99,000 đồng_x000a_[PLF CP]_Đặt Quán Quen, Freeship 0Đ_newcities" xr:uid="{00000000-0004-0000-0800-00000D250000}"/>
    <hyperlink ref="DJ66" location="null!68:68" display="[PLF CP_add]_BAU_Siêu Tiệc Giảm 99,000 đồng_x000a_[PLF CP]_Đặt Quán Quen, Freeship 0Đ_newcities" xr:uid="{00000000-0004-0000-0800-00000E250000}"/>
    <hyperlink ref="DK66" location="null!2:2" display="[PLF CP]_BAU_Deal Cú Đêm, Giảm 20.000Đ" xr:uid="{00000000-0004-0000-0800-00000F250000}"/>
    <hyperlink ref="DL66" location="null!68:68" display="[PLF CP_add]_BAU_Siêu Tiệc Giảm 99,000 đồng_x000a_[PLF CP]_Đặt Quán Quen, Freeship 0Đ_newcities" xr:uid="{00000000-0004-0000-0800-000010250000}"/>
    <hyperlink ref="DM66" location="null!68:68" display="[PLF CP_add]_BAU_Siêu Tiệc Giảm 99,000 đồng_x000a_[PLF CP]_Đặt Quán Quen, Freeship 0Đ_newcities" xr:uid="{00000000-0004-0000-0800-000011250000}"/>
    <hyperlink ref="DN66" location="null!68:68" display="[PLF CP_add]_BAU_Siêu Tiệc Giảm 99,000 đồng_x000a_[PLF CP]_Đặt Quán Quen, Freeship 0Đ_newcities" xr:uid="{00000000-0004-0000-0800-000012250000}"/>
    <hyperlink ref="DO66" location="null!68:68" display="[PLF CP_add]_BAU_Siêu Tiệc Giảm 99,000 đồng_x000a_[PLF CP]_Đặt Quán Quen, Freeship 0Đ_newcities" xr:uid="{00000000-0004-0000-0800-000013250000}"/>
    <hyperlink ref="DP66" location="null!68:68" display="[PLF CP_add]_BAU_Siêu Tiệc Giảm 99,000 đồng_x000a_[PLF CP]_Đặt Quán Quen, Freeship 0Đ_newcities" xr:uid="{00000000-0004-0000-0800-000014250000}"/>
    <hyperlink ref="DQ66" location="null!68:68" display="[PLF CP_add]_BAU_Siêu Tiệc Giảm 99,000 đồng_x000a_[PLF CP]_Đặt Quán Quen, Freeship 0Đ_newcities" xr:uid="{00000000-0004-0000-0800-000015250000}"/>
    <hyperlink ref="DR66" location="null!68:68" display="[PLF CP_add]_BAU_Siêu Tiệc Giảm 99,000 đồng_x000a_[PLF CP]_Đặt Quán Quen, Freeship 0Đ_newcities" xr:uid="{00000000-0004-0000-0800-000016250000}"/>
    <hyperlink ref="DS66" location="null!68:68" display="[PLF CP_add]_BAU_Siêu Tiệc Giảm 99,000 đồng_x000a_[PLF CP]_Đặt Quán Quen, Freeship 0Đ_newcities" xr:uid="{00000000-0004-0000-0800-000017250000}"/>
    <hyperlink ref="DT66" location="null!68:68" display="[PLF CP_add]_BAU_Siêu Tiệc Giảm 99,000 đồng_x000a_[PLF CP]_Đặt Quán Quen, Freeship 0Đ_newcities" xr:uid="{00000000-0004-0000-0800-000018250000}"/>
    <hyperlink ref="DU66" location="null!68:68" display="[PLF CP_add]_BAU_Siêu Tiệc Giảm 99,000 đồng_x000a_[PLF CP]_Đặt Quán Quen, Freeship 0Đ_newcities" xr:uid="{00000000-0004-0000-0800-000019250000}"/>
    <hyperlink ref="DV66" location="null!68:68" display="[PLF CP_add]_BAU_Siêu Tiệc Giảm 99,000 đồng_x000a_[PLF CP]_Đặt Quán Quen, Freeship 0Đ_newcities" xr:uid="{00000000-0004-0000-0800-00001A250000}"/>
    <hyperlink ref="DX66" location="null!68:68" display="[PLF CP_add]_BAU_Siêu Tiệc Giảm 99,000 đồng_x000a_[PLF CP]_Đặt Quán Quen, Freeship 0Đ_newcities" xr:uid="{00000000-0004-0000-0800-00001B250000}"/>
    <hyperlink ref="DY66" location="null!68:68" display="[PLF CP_add]_BAU_Siêu Tiệc Giảm 99,000 đồng_x000a_[PLF CP]_Đặt Quán Quen, Freeship 0Đ_newcities" xr:uid="{00000000-0004-0000-0800-00001C250000}"/>
    <hyperlink ref="DZ66" location="null!68:68" display="[PLF CP_add]_BAU_Siêu Tiệc Giảm 99,000 đồng_x000a_[PLF CP]_Đặt Quán Quen, Freeship 0Đ_newcities" xr:uid="{00000000-0004-0000-0800-00001D250000}"/>
    <hyperlink ref="EA66" location="null!68:68" display="[PLF CP_add]_BAU_Siêu Tiệc Giảm 99,000 đồng_x000a_[PLF CP]_Đặt Quán Quen, Freeship 0Đ_newcities" xr:uid="{00000000-0004-0000-0800-00001E250000}"/>
    <hyperlink ref="EC66" location="null!68:68" display="[PLF CP_add]_BAU_Siêu Tiệc Giảm 99,000 đồng_x000a_[PLF CP]_Đặt Quán Quen, Freeship 0Đ_newcities" xr:uid="{00000000-0004-0000-0800-00001F250000}"/>
    <hyperlink ref="ED66" location="null!68:68" display="[PLF CP_add]_BAU_Siêu Tiệc Giảm 99,000 đồng_x000a_[PLF CP]_Đặt Quán Quen, Freeship 0Đ_newcities" xr:uid="{00000000-0004-0000-0800-000020250000}"/>
    <hyperlink ref="EE66" location="null!68:68" display="[PLF CP_add]_BAU_Siêu Tiệc Giảm 99,000 đồng_x000a_[PLF CP]_Đặt Quán Quen, Freeship 0Đ_newcities" xr:uid="{00000000-0004-0000-0800-000021250000}"/>
    <hyperlink ref="EF66" location="null!68:68" display="[PLF CP_add]_BAU_Siêu Tiệc Giảm 99,000 đồng_x000a_[PLF CP]_Đặt Quán Quen, Freeship 0Đ_newcities" xr:uid="{00000000-0004-0000-0800-000022250000}"/>
    <hyperlink ref="EG66" location="null!68:68" display="[PLF CP_add]_BAU_Siêu Tiệc Giảm 99,000 đồng_x000a_[PLF CP]_Đặt Quán Quen, Freeship 0Đ_newcities" xr:uid="{00000000-0004-0000-0800-000023250000}"/>
    <hyperlink ref="EH66" location="null!68:68" display="[PLF CP_add]_BAU_Siêu Tiệc Giảm 99,000 đồng_x000a_[PLF CP]_Đặt Quán Quen, Freeship 0Đ_newcities" xr:uid="{00000000-0004-0000-0800-000024250000}"/>
    <hyperlink ref="EI66" location="null!68:68" display="[PLF CP_add]_BAU_Siêu Tiệc Giảm 99,000 đồng_x000a_[PLF CP]_Đặt Quán Quen, Freeship 0Đ_newcities" xr:uid="{00000000-0004-0000-0800-000025250000}"/>
    <hyperlink ref="EJ66" location="null!68:68" display="[PLF CP_add]_BAU_Siêu Tiệc Giảm 99,000 đồng_x000a_[PLF CP]_Đặt Quán Quen, Freeship 0Đ_newcities" xr:uid="{00000000-0004-0000-0800-000026250000}"/>
    <hyperlink ref="EK66" location="null!68:68" display="[PLF CP_add]_BAU_Siêu Tiệc Giảm 99,000 đồng_x000a_[PLF CP]_Đặt Quán Quen, Freeship 0Đ_newcities" xr:uid="{00000000-0004-0000-0800-000027250000}"/>
    <hyperlink ref="EM66" location="null!68:68" display="[PLF CP_add]_BAU_Siêu Tiệc Giảm 99,000 đồng_x000a_[PLF CP]_Đặt Quán Quen, Freeship 0Đ_newcities" xr:uid="{00000000-0004-0000-0800-000028250000}"/>
    <hyperlink ref="EN66" location="null!68:68" display="[PLF CP_add]_BAU_Siêu Tiệc Giảm 99,000 đồng_x000a_[PLF CP]_Đặt Quán Quen, Freeship 0Đ_newcities" xr:uid="{00000000-0004-0000-0800-000029250000}"/>
    <hyperlink ref="EO66" location="null!68:68" display="[PLF CP_add]_BAU_Siêu Tiệc Giảm 99,000 đồng_x000a_[PLF CP]_Đặt Quán Quen, Freeship 0Đ_newcities" xr:uid="{00000000-0004-0000-0800-00002A250000}"/>
    <hyperlink ref="EP66" location="null!68:68" display="[PLF CP_add]_BAU_Siêu Tiệc Giảm 99,000 đồng_x000a_[PLF CP]_Đặt Quán Quen, Freeship 0Đ_newcities" xr:uid="{00000000-0004-0000-0800-00002B250000}"/>
    <hyperlink ref="EQ66" location="null!68:68" display="[PLF CP_add]_BAU_Siêu Tiệc Giảm 99,000 đồng_x000a_[PLF CP]_Đặt Quán Quen, Freeship 0Đ_newcities" xr:uid="{00000000-0004-0000-0800-00002C250000}"/>
    <hyperlink ref="ER66" location="null!68:68" display="[PLF CP_add]_BAU_Siêu Tiệc Giảm 99,000 đồng_x000a_[PLF CP]_Đặt Quán Quen, Freeship 0Đ_newcities" xr:uid="{00000000-0004-0000-0800-00002D250000}"/>
    <hyperlink ref="ES66" location="null!68:68" display="[PLF CP_add]_BAU_Siêu Tiệc Giảm 99,000 đồng_x000a_[PLF CP]_Đặt Quán Quen, Freeship 0Đ_newcities" xr:uid="{00000000-0004-0000-0800-00002E250000}"/>
    <hyperlink ref="ET66" location="null!68:68" display="[PLF CP_add]_BAU_Siêu Tiệc Giảm 99,000 đồng_x000a_[PLF CP]_Đặt Quán Quen, Freeship 0Đ_newcities" xr:uid="{00000000-0004-0000-0800-00002F250000}"/>
    <hyperlink ref="EU66" location="null!68:68" display="[PLF CP_add]_BAU_Siêu Tiệc Giảm 99,000 đồng_x000a_[PLF CP]_Đặt Quán Quen, Freeship 0Đ_newcities" xr:uid="{00000000-0004-0000-0800-000030250000}"/>
    <hyperlink ref="EV66" location="null!68:68" display="[PLF CP_add]_BAU_Siêu Tiệc Giảm 99,000 đồng_x000a_[PLF CP]_Đặt Quán Quen, Freeship 0Đ_newcities" xr:uid="{00000000-0004-0000-0800-000031250000}"/>
    <hyperlink ref="EW66" location="null!68:68" display="[PLF CP_add]_BAU_Siêu Tiệc Giảm 99,000 đồng_x000a_[PLF CP]_Đặt Quán Quen, Freeship 0Đ_newcities" xr:uid="{00000000-0004-0000-0800-000032250000}"/>
    <hyperlink ref="EX66" location="null!68:68" display="[PLF CP_add]_BAU_Siêu Tiệc Giảm 99,000 đồng_x000a_[PLF CP]_Đặt Quán Quen, Freeship 0Đ_newcities" xr:uid="{00000000-0004-0000-0800-000033250000}"/>
    <hyperlink ref="EY66" location="null!68:68" display="[PLF CP_add]_BAU_Siêu Tiệc Giảm 99,000 đồng_x000a_[PLF CP]_Đặt Quán Quen, Freeship 0Đ_newcities" xr:uid="{00000000-0004-0000-0800-000034250000}"/>
    <hyperlink ref="EZ66" location="null!68:68" display="[PLF CP_add]_BAU_Siêu Tiệc Giảm 99,000 đồng_x000a_[PLF CP]_Đặt Quán Quen, Freeship 0Đ_newcities" xr:uid="{00000000-0004-0000-0800-000035250000}"/>
    <hyperlink ref="FA66" location="null!68:68" display="[PLF CP_add]_BAU_Siêu Tiệc Giảm 99,000 đồng_x000a_[PLF CP]_Đặt Quán Quen, Freeship 0Đ_newcities" xr:uid="{00000000-0004-0000-0800-000036250000}"/>
    <hyperlink ref="FB66" location="null!68:68" display="[PLF CP_add]_BAU_Siêu Tiệc Giảm 99,000 đồng_x000a_[PLF CP]_Đặt Quán Quen, Freeship 0Đ_newcities" xr:uid="{00000000-0004-0000-0800-000037250000}"/>
    <hyperlink ref="FD66" location="null!68:68" display="[PLF CP_add]_BAU_Siêu Tiệc Giảm 99,000 đồng_x000a_[PLF CP_add]_Đặt Quán Quen, Freeship 0Đ_newcities" xr:uid="{00000000-0004-0000-0800-000038250000}"/>
    <hyperlink ref="FE66" location="null!68:68" display="[PLF CP_add]_BAU_Siêu Tiệc Giảm 99,000 đồng_x000a_[PLF CP_add]_Đặt Quán Quen, Freeship 0Đ_newcities" xr:uid="{00000000-0004-0000-0800-000039250000}"/>
    <hyperlink ref="FF66" location="null!68:68" display="[PLF CP_add]_BAU_Siêu Tiệc Giảm 99,000 đồng_x000a_[PLF CP_add]_Đặt Quán Quen, Freeship 0Đ_newcities" xr:uid="{00000000-0004-0000-0800-00003A250000}"/>
    <hyperlink ref="FG66" location="null!68:68" display="[PLF CP_add]_BAU_Siêu Tiệc Giảm 99,000 đồng_x000a_[PLF CP_add]_Đặt Quán Quen, Freeship 0Đ_newcities" xr:uid="{00000000-0004-0000-0800-00003B250000}"/>
    <hyperlink ref="FH66" location="null!68:68" display="[PLF CP_add]_BAU_Siêu Tiệc Giảm 99,000 đồng_x000a_[PLF CP_add]_Đặt Quán Quen, Freeship 0Đ_newcities" xr:uid="{00000000-0004-0000-0800-00003C250000}"/>
    <hyperlink ref="FJ66" location="null!68:68" display="[PLF CP_add]_BAU_Siêu Tiệc Giảm 99,000 đồng_x000a_[PLF CP_add]_Đặt Quán Quen, Freeship 0Đ_newcities" xr:uid="{00000000-0004-0000-0800-00003D250000}"/>
    <hyperlink ref="FK66" location="null!68:68" display="[PLF CP_add]_BAU_Siêu Tiệc Giảm 99,000 đồng_x000a_[PLF CP_add]_Đặt Quán Quen, Freeship 0Đ_newcities" xr:uid="{00000000-0004-0000-0800-00003E250000}"/>
    <hyperlink ref="FL66" location="null!68:68" display="[PLF CP_add]_BAU_Siêu Tiệc Giảm 99,000 đồng_x000a_[PLF CP_add]_Đặt Quán Quen, Freeship 0Đ_newcities" xr:uid="{00000000-0004-0000-0800-00003F250000}"/>
    <hyperlink ref="FM66" location="null!68:68" display="[PLF CP_add]_BAU_Siêu Tiệc Giảm 99,000 đồng_x000a_[PLF CP_add]_Đặt Quán Quen, Freeship 0Đ_newcities" xr:uid="{00000000-0004-0000-0800-000040250000}"/>
    <hyperlink ref="FN66" location="null!68:68" display="[PLF CP_add]_BAU_Siêu Tiệc Giảm 99,000 đồng_x000a_[PLF CP_add]_Đặt Quán Quen, Freeship 0Đ_newcities" xr:uid="{00000000-0004-0000-0800-000041250000}"/>
    <hyperlink ref="FO66" location="null!68:68" display="[PLF CP_add]_BAU_Siêu Tiệc Giảm 99,000 đồng_x000a_[PLF CP_add]_Đặt Quán Quen, Freeship 0Đ_newcities" xr:uid="{00000000-0004-0000-0800-000042250000}"/>
    <hyperlink ref="FP66" location="null!68:68" display="[PLF CP_add]_BAU_Siêu Tiệc Giảm 99,000 đồng_x000a_[PLF CP_add]_Đặt Quán Quen, Freeship 0Đ_newcities" xr:uid="{00000000-0004-0000-0800-000043250000}"/>
    <hyperlink ref="FQ66" location="null!68:68" display="[PLF CP_add]_BAU_Siêu Tiệc Giảm 99,000 đồng_x000a_[PLF CP_add]_Đặt Quán Quen, Freeship 0Đ_newcities" xr:uid="{00000000-0004-0000-0800-000044250000}"/>
    <hyperlink ref="FR66" location="null!68:68" display="0h - 6h [PLF CP]_Mid Month_Freeship Giữa Tháng, Giảm tới 60.000Đ" xr:uid="{00000000-0004-0000-0800-000045250000}"/>
    <hyperlink ref="FS66" location="null!68:68" display="[PLF CP_add]_BAU_Siêu Tiệc Giảm 99,000 đồng_x000a_[PLF CP_add]_Đặt Quán Quen, Freeship 0Đ_newcities" xr:uid="{00000000-0004-0000-0800-000046250000}"/>
    <hyperlink ref="FT66" location="null!68:68" display="[PLF CP_add]_BAU_Siêu Tiệc Giảm 99,000 đồng_x000a_[PLF CP_add]_Đặt Quán Quen, Freeship 0Đ_newcities" xr:uid="{00000000-0004-0000-0800-000047250000}"/>
    <hyperlink ref="FU66" location="null!68:68" display="[PLF CP_add]_BAU_Siêu Tiệc Giảm 99,000 đồng_x000a_[PLF CP_add]_Đặt Quán Quen, Freeship 0Đ_newcities" xr:uid="{00000000-0004-0000-0800-000048250000}"/>
    <hyperlink ref="FV66" location="null!68:68" display="[PLF CP_add]_BAU_Siêu Tiệc Giảm 99,000 đồng_x000a_[PLF CP_add]_Đặt Quán Quen, Freeship 0Đ_newcities" xr:uid="{00000000-0004-0000-0800-000049250000}"/>
    <hyperlink ref="FW66" location="null!68:68" display="[PLF CP_add]_BAU_Siêu Tiệc Giảm 99,000 đồng_x000a_[PLF CP_add]_Đặt Quán Quen, Freeship 0Đ_newcities" xr:uid="{00000000-0004-0000-0800-00004A250000}"/>
    <hyperlink ref="FY66" location="null!68:68" display="[PLF CP_add]_BAU_Siêu Tiệc Giảm 99,000 đồng_x000a_[PLF CP_add]_Đặt Quán Quen, Freeship 0Đ_newcities" xr:uid="{00000000-0004-0000-0800-00004B250000}"/>
    <hyperlink ref="FZ66" location="null!68:68" display="[PLF CP_add]_BAU_Siêu Tiệc Giảm 99,000 đồng_x000a_[PLF CP_add]_Đặt Quán Quen, Freeship 0Đ_newcities" xr:uid="{00000000-0004-0000-0800-00004C250000}"/>
    <hyperlink ref="GA66" location="null!68:68" display="[PLF CP_add]_BAU_Siêu Tiệc Giảm 99,000 đồng_x000a_[PLF CP_add]_Đặt Quán Quen, Freeship 0Đ_newcities" xr:uid="{00000000-0004-0000-0800-00004D250000}"/>
    <hyperlink ref="GB66" location="null!68:68" display="[PLF CP_add]_BAU_Siêu Tiệc Giảm 99,000 đồng_x000a_[PLF CP_add]_Đặt Quán Quen, Freeship 0Đ_newcities" xr:uid="{00000000-0004-0000-0800-00004E250000}"/>
    <hyperlink ref="GC66" location="null!68:68" display="[PLF CP_add]_BAU_Siêu Tiệc Giảm 99,000 đồng_x000a_[PLF CP_add]_Đặt Quán Quen, Freeship 0Đ_newcities" xr:uid="{00000000-0004-0000-0800-00004F250000}"/>
    <hyperlink ref="GD66" location="null!68:68" display="[PLF CP_add]_BAU_Siêu Tiệc Giảm 99,000 đồng_x000a_[PLF CP_add]_Đặt Quán Quen, Freeship 0Đ_newcities" xr:uid="{00000000-0004-0000-0800-000050250000}"/>
    <hyperlink ref="GE66" location="null!68:68" display="[PLF CP_add]_BAU_Siêu Tiệc Giảm 99,000 đồng_x000a_[PLF CP_add]_Đặt Quán Quen, Freeship 0Đ_newcities" xr:uid="{00000000-0004-0000-0800-000051250000}"/>
    <hyperlink ref="GF66" location="null!68:68" display="[PLF CP_add]_BAU_Siêu Tiệc Giảm 99,000 đồng_x000a_[PLF CP_add]_Đặt Quán Quen, Freeship 0Đ_newcities" xr:uid="{00000000-0004-0000-0800-000052250000}"/>
    <hyperlink ref="GG66" location="null!68:68" display="[PLF CP_add]_BAU_Siêu Tiệc Giảm 99,000 đồng_x000a_[PLF CP_add]_Đặt Quán Quen, Freeship 0Đ_newcities" xr:uid="{00000000-0004-0000-0800-000053250000}"/>
    <hyperlink ref="GI66" location="null!68:68" display="[PLF CP_add]_BAU_Siêu Tiệc Giảm 99,000 đồng_x000a_[PLF CP_add]_Đặt Quán Quen, Freeship 0Đ_newcities" xr:uid="{00000000-0004-0000-0800-000054250000}"/>
    <hyperlink ref="GJ66" location="null!68:68" display="[PLF CP_add]_BAU_Siêu Tiệc Giảm 99,000 đồng_x000a_[PLF CP_add]_Đặt Quán Quen, Freeship 0Đ_newcities" xr:uid="{00000000-0004-0000-0800-000055250000}"/>
    <hyperlink ref="GK66" location="null!68:68" display="[PLF CP_add]_BAU_Siêu Tiệc Giảm 99,000 đồng_x000a_[PLF CP_add]_Đặt Quán Quen, Freeship 0Đ_newcities" xr:uid="{00000000-0004-0000-0800-000056250000}"/>
    <hyperlink ref="GL66" location="null!68:68" display="[PLF CP_add]_BAU_Siêu Tiệc Giảm 99,000 đồng_x000a_[PLF CP_add]_Đặt Quán Quen, Freeship 0Đ_newcities" xr:uid="{00000000-0004-0000-0800-000057250000}"/>
    <hyperlink ref="GM66" location="null!68:68" display="[PLF CP_add]_BAU_Siêu Tiệc Giảm 99,000 đồng_x000a_[PLF CP_add]_Đặt Quán Quen, Freeship 0Đ_newcities" xr:uid="{00000000-0004-0000-0800-000058250000}"/>
    <hyperlink ref="GN66" location="null!68:68" display="[PLF CP_add]_BAU_Siêu Tiệc Giảm 99,000 đồng_x000a_[PLF CP_add]_Đặt Quán Quen, Freeship 0Đ_newcities" xr:uid="{00000000-0004-0000-0800-000059250000}"/>
    <hyperlink ref="GO66" r:id="rId1311" xr:uid="{00000000-0004-0000-0800-00005A250000}"/>
    <hyperlink ref="GP66" location="null!68:68" display="[PLF CP_add]_BAU_Siêu Tiệc Giảm 99,000 đồng_x000a_[PLF CP_add]_Đặt Quán Quen, Freeship 0Đ_newcities" xr:uid="{00000000-0004-0000-0800-00005B250000}"/>
    <hyperlink ref="GQ66" location="null!68:68" display="[PLF CP_add]_BAU_Siêu Tiệc Giảm 99,000 đồng_x000a_[PLF CP_add]_Đặt Quán Quen, Freeship 0Đ_newcities" xr:uid="{00000000-0004-0000-0800-00005C250000}"/>
    <hyperlink ref="GR66" location="null!68:68" display="[PLF CP_add]_BAU_Siêu Tiệc Giảm 99,000 đồng_x000a_[PLF CP_add]_Đặt Quán Quen, Freeship 0Đ_newcities" xr:uid="{00000000-0004-0000-0800-00005D250000}"/>
    <hyperlink ref="GS66" location="null!68:68" display="[PLF CP_add]_BAU_Siêu Tiệc Giảm 99,000 đồng_x000a_[PLF CP_add]_Đặt Quán Quen, Freeship 0Đ_newcities" xr:uid="{00000000-0004-0000-0800-00005E250000}"/>
    <hyperlink ref="GT66" location="null!68:68" display="[PLF CP_add]_BAU_Siêu Tiệc Giảm 99,000 đồng_x000a_[PLF CP_add]_Đặt Quán Quen, Freeship 0Đ_newcities" xr:uid="{00000000-0004-0000-0800-00005F250000}"/>
    <hyperlink ref="GU66" location="null!68:68" display="[PLF CP_add]_BAU_Siêu Tiệc Giảm 99,000 đồng_x000a_[PLF CP_add]_Đặt Quán Quen, Freeship 0Đ_newcities" xr:uid="{00000000-0004-0000-0800-000060250000}"/>
    <hyperlink ref="GV66" location="null!68:68" display="[PLF CP_add]_BAU_Siêu Tiệc Giảm 99,000 đồng_x000a_[PLF CP_add]_Đặt Quán Quen, Freeship 0Đ_newcities" xr:uid="{00000000-0004-0000-0800-000061250000}"/>
    <hyperlink ref="GW66" location="null!68:68" display="[PLF CP_add]_BAU_Siêu Tiệc Giảm 99,000 đồng_x000a_[PLF CP_add]_Đặt Quán Quen, Freeship 0Đ_newcities" xr:uid="{00000000-0004-0000-0800-000062250000}"/>
    <hyperlink ref="GX66" location="null!68:68" display="[PLF CP_add]_BAU_Siêu Tiệc Giảm 99,000 đồng_x000a_[PLF CP_add]_Đặt Quán Quen, Freeship 0Đ_newcities" xr:uid="{00000000-0004-0000-0800-000063250000}"/>
    <hyperlink ref="GY66" location="null!68:68" display="[PLF CP_add]_BAU_Siêu Tiệc Giảm 99,000 đồng_x000a_[PLF CP_add]_Đặt Quán Quen, Freeship 0Đ_newcities" xr:uid="{00000000-0004-0000-0800-000064250000}"/>
    <hyperlink ref="GZ66" location="null!68:68" display="[PLF CP_add]_BAU_Siêu Tiệc Giảm 99,000 đồng_x000a_[PLF CP_add]_Đặt Quán Quen, Freeship 0Đ_newcities" xr:uid="{00000000-0004-0000-0800-000065250000}"/>
    <hyperlink ref="HA66" location="null!68:68" display="[PLF CP_add]_BAU_Siêu Tiệc Giảm 99,000 đồng_x000a_[PLF CP_add]_Đặt Quán Quen, Freeship 0Đ_newcities" xr:uid="{00000000-0004-0000-0800-000066250000}"/>
    <hyperlink ref="HB66" location="null!68:68" display="[PLF CP_add]_BAU_Siêu Tiệc Giảm 99,000 đồng_x000a_[PLF CP_add]_Đặt Quán Quen, Freeship 0Đ_newcities" xr:uid="{00000000-0004-0000-0800-000067250000}"/>
    <hyperlink ref="HC66" location="null!68:68" display="[PLF CP_add]_BAU_Siêu Tiệc Giảm 99,000 đồng_x000a_[PLF CP_add]_Đặt Quán Quen, Freeship 0Đ_newcities" xr:uid="{00000000-0004-0000-0800-000068250000}"/>
    <hyperlink ref="HD66" location="null!68:68" display="[PLF CP_add]_BAU_Siêu Tiệc Giảm 99,000 đồng_x000a_[PLF CP_add]_Đặt Quán Quen, Freeship 0Đ_newcities" xr:uid="{00000000-0004-0000-0800-000069250000}"/>
    <hyperlink ref="HE66" location="null!68:68" display="[PLF CP_add]_BAU_Siêu Tiệc Giảm 99,000 đồng_x000a_[PLF CP_add]_Đặt Quán Quen, Freeship 0Đ_newcities" xr:uid="{00000000-0004-0000-0800-00006A250000}"/>
    <hyperlink ref="HF66" location="null!68:68" display="[PLF CP_add]_BAU_Siêu Tiệc Giảm 99,000 đồng_x000a_[PLF CP_add]_Đặt Quán Quen, Freeship 0Đ_newcities" xr:uid="{00000000-0004-0000-0800-00006B250000}"/>
    <hyperlink ref="HG66" location="null!68:68" display="[PLF CP_add]_BAU_Siêu Tiệc Giảm 99,000 đồng_x000a_[PLF CP_add]_Đặt Quán Quen, Freeship 0Đ_newcities" xr:uid="{00000000-0004-0000-0800-00006C250000}"/>
    <hyperlink ref="HH66" location="null!68:68" display="[PLF CP_add]_BAU_Siêu Tiệc Giảm 99,000 đồng_x000a_[PLF CP_add]_Đặt Quán Quen, Freeship 0Đ_newcities" xr:uid="{00000000-0004-0000-0800-00006D250000}"/>
    <hyperlink ref="HI66" location="null!68:68" display="[PLF CP_add]_BAU_Siêu Tiệc Giảm 99,000 đồng_x000a_[PLF CP_add]_Đặt Quán Quen, Freeship 0Đ_newcities" xr:uid="{00000000-0004-0000-0800-00006E250000}"/>
    <hyperlink ref="HJ66" location="null!68:68" display="[PLF CP_add]_BAU_Siêu Tiệc Giảm 99,000 đồng_x000a_[PLF CP_add]_Đặt Quán Quen, Freeship 0Đ_newcities" xr:uid="{00000000-0004-0000-0800-00006F250000}"/>
    <hyperlink ref="HK66" location="null!68:68" display="[PLF CP_add]_BAU_Siêu Tiệc Giảm 99,000 đồng_x000a_[PLF CP_add]_Đặt Quán Quen, Freeship 0Đ_newcities" xr:uid="{00000000-0004-0000-0800-000070250000}"/>
    <hyperlink ref="HL66" location="null!68:68" display="[PLF CP_add]_BAU_Siêu Tiệc Giảm 99,000 đồng_x000a_[PLF CP_add]_Đặt Quán Quen, Freeship 0Đ_newcities" xr:uid="{00000000-0004-0000-0800-000071250000}"/>
    <hyperlink ref="HM66" location="null!68:68" display="[PLF CP_add]_BAU_Siêu Tiệc Giảm 99,000 đồng_x000a_[PLF CP_add]_Đặt Quán Quen, Freeship 0Đ_newcities" xr:uid="{00000000-0004-0000-0800-000072250000}"/>
    <hyperlink ref="HV66" r:id="rId1312" xr:uid="{00000000-0004-0000-0800-000073250000}"/>
    <hyperlink ref="I67" location="null!54:54" display="[SuperVIP]_The Coffee House_6-8.1 241231_The Coffee House_7 cities" xr:uid="{00000000-0004-0000-0800-000074250000}"/>
    <hyperlink ref="L67" location="null!52:52" display="[SuperVIP]_Highlands Coffee_6-10.1 241231_Highlands Coffee_36 cities" xr:uid="{00000000-0004-0000-0800-000075250000}"/>
    <hyperlink ref="Q67" location="null!46:46" display="[SuperVIP]_Starbucks Coffee_14-16.1 250102_Starbucks Coffee_10 cities" xr:uid="{00000000-0004-0000-0800-000076250000}"/>
    <hyperlink ref="T67" location="null!50:50" display="[SJBP]_The Coffee House_WC 241231_The Coffee House_7 cities" xr:uid="{00000000-0004-0000-0800-000077250000}"/>
    <hyperlink ref="W67" location="null!47:47" display="[SJBP]_Starbucks Coffee_WC Mon 250102_Starbucks Coffee_10 cities" xr:uid="{00000000-0004-0000-0800-000078250000}"/>
    <hyperlink ref="X67" location="null!55:55" display="[VIP]_The Coffee House_20-22.1 241231_The Coffee House_7 cities" xr:uid="{00000000-0004-0000-0800-000079250000}"/>
    <hyperlink ref="AN67" location="null!153:153" display="[VIP]_The Coffee House_4-6.2 241231_The Coffee House_7 cities" xr:uid="{00000000-0004-0000-0800-00007A250000}"/>
    <hyperlink ref="AO67" location="null!248:248" display="[SJBP]_Starbucks Coffee_Indi 4-7.2 250102_Starbucks Coffee_10 cities" xr:uid="{00000000-0004-0000-0800-00007B250000}"/>
    <hyperlink ref="AT67" location="null!152:152" display="[SuperVIP]_The Coffee House_10-12.2 241231_The Coffee House_7 cities" xr:uid="{00000000-0004-0000-0800-00007C250000}"/>
    <hyperlink ref="AW67" location="null!234:234" display="[JBP]_KATINAT Coffee &amp; Tea House_BOGO 250119_Katinat Saigon Kafe_11 cities" xr:uid="{00000000-0004-0000-0800-00007D250000}"/>
    <hyperlink ref="AY67" location="null!118:120" display="Whitelist on Shopee_x000a_ [PLF CP]_SPayLater" xr:uid="{00000000-0004-0000-0800-00007E250000}"/>
    <hyperlink ref="BD67" location="null!157:157" display="[SJBP]_The Coffee House_WC 241231_The Coffee House_7 cities" xr:uid="{00000000-0004-0000-0800-00007F250000}"/>
    <hyperlink ref="BQ67" location="null!301:301" display="[VIP]_The Coffee House_5-7.3 241231_The Coffee House_7 cities" xr:uid="{00000000-0004-0000-0800-000080250000}"/>
    <hyperlink ref="BW67" location="null!300:300" display="[SuperVIP]_Starbucks Coffee_11-13.3 250102_Starbucks Coffee_10 cities" xr:uid="{00000000-0004-0000-0800-000081250000}"/>
    <hyperlink ref="BX67" location="null!300:300" display="[SuperVIP]_Starbucks Coffee_11-13.3 250102_Starbucks Coffee_10 cities" xr:uid="{00000000-0004-0000-0800-000082250000}"/>
    <hyperlink ref="CC67" location="null!304:304" display="[SJBP]_Starbucks Coffee_WC Mon 250102_Starbucks Coffee_10 cities" xr:uid="{00000000-0004-0000-0800-000083250000}"/>
    <hyperlink ref="CD67" location="null!302:302" display="[SuperVIP]_The Coffee House_17-19.3 241231_The Coffee House_7 cities" xr:uid="{00000000-0004-0000-0800-000084250000}"/>
    <hyperlink ref="CI67" location="null!180:182" display="Whitelist on Shopee_x000a_ [PLF CP]_SPayLater" xr:uid="{00000000-0004-0000-0800-000085250000}"/>
    <hyperlink ref="CM67" location="null!187:187" display="Whitelist on SPF_x000a_[PLF CP]_SPXI_SPXI Week_Whitelist User" xr:uid="{00000000-0004-0000-0800-000086250000}"/>
    <hyperlink ref="CT67" location="null!G522" display="[VIP]_Phúc Long Coffee &amp; Tea_2-3.4 20240516_Phúc Long Coffee &amp; Tea_17 cities" xr:uid="{00000000-0004-0000-0800-000087250000}"/>
    <hyperlink ref="CU67" location="null!G522" display="[VIP]_Phúc Long Coffee &amp; Tea_2-3.4 20240516_Phúc Long Coffee &amp; Tea_17 cities" xr:uid="{00000000-0004-0000-0800-000088250000}"/>
    <hyperlink ref="DC67" location="null!547:547" display="[SuperVIP]_Highlands Coffee_7-11.4 241231_Highlands Coffee_36 cities" xr:uid="{00000000-0004-0000-0800-000089250000}"/>
    <hyperlink ref="DH67" location="null!549:549" display="[SuperVIP]_Highlands Coffee_14-18.4 241231_Highlands Coffee_36 cities" xr:uid="{00000000-0004-0000-0800-00008A250000}"/>
    <hyperlink ref="DI67" location="null!549:549" display="[SuperVIP]_Highlands Coffee_14-18.4 241231_Highlands Coffee_36 cities" xr:uid="{00000000-0004-0000-0800-00008B250000}"/>
    <hyperlink ref="DJ67" location="null!G524" display="[SuperVIP]_Phê La_14-18Apr  HP,VT,HA,DL,DN" xr:uid="{00000000-0004-0000-0800-00008C250000}"/>
    <hyperlink ref="DL67" location="null!230:232" display="Whitelist on Shopee_x000a_ [PLF CP]_SPayLater" xr:uid="{00000000-0004-0000-0800-00008D250000}"/>
    <hyperlink ref="DM67" location="null!550:550" display="[SuperVIP]_The Coffee House_21-23.4 241231_The Coffee House_7 cities" xr:uid="{00000000-0004-0000-0800-00008E250000}"/>
    <hyperlink ref="DN67" location="null!550:550" display="[SuperVIP]_The Coffee House_21-23.4 241231_The Coffee House_7 cities" xr:uid="{00000000-0004-0000-0800-00008F250000}"/>
    <hyperlink ref="DR67" location="null!795:795" display="[PNS]_BIDV_Apr.Credit_ALL" xr:uid="{00000000-0004-0000-0800-000090250000}"/>
    <hyperlink ref="DT67" location="null!660:660" display="[SJBP]_Starbucks Coffee_WC Mon 250102_Starbucks Coffee_10 cities" xr:uid="{00000000-0004-0000-0800-000091250000}"/>
    <hyperlink ref="DU67" location="null!230:232" display="Whitelist on Shopee_x000a_ [PLF CP]_SPayLater" xr:uid="{00000000-0004-0000-0800-000092250000}"/>
    <hyperlink ref="EC67" location="null!768:768" display="[SuperVIP]_Highlands Coffee_5-9.5 241231_Highlands Coffee_36 cities" xr:uid="{00000000-0004-0000-0800-000093250000}"/>
    <hyperlink ref="ED67" location="null!769:769" display="[SuperVIP]_The Coffee House_6-8.5 241231_The Coffee House_7 cities" xr:uid="{00000000-0004-0000-0800-000094250000}"/>
    <hyperlink ref="EH67" location="null!230:232" display="Whitelist on Shopee_x000a_ [PLF CP]_SPayLater" xr:uid="{00000000-0004-0000-0800-000095250000}"/>
    <hyperlink ref="EJ67" location="null!831:831" display="[PNS]_VPBANK CREDIT_May_ALL" xr:uid="{00000000-0004-0000-0800-000096250000}"/>
    <hyperlink ref="EK67" location="null!776:776" display="[SJBP]_The Coffee House_WC 241231_The Coffee House_7 cities" xr:uid="{00000000-0004-0000-0800-000097250000}"/>
    <hyperlink ref="EM67" location="null!770:770" display="[SuperVIP]_Highlands Coffee_12-16.5 241231_Highlands Coffee_36 cities" xr:uid="{00000000-0004-0000-0800-000098250000}"/>
    <hyperlink ref="EO67" location="null!243:245" display="Whitelist on Shopee_x000a_ [PLF CP]_SPayLater" xr:uid="{00000000-0004-0000-0800-000099250000}"/>
    <hyperlink ref="EP67" location="null!774:774" display="[SJBP]_Starbucks Coffee_WC Mon 250102_Starbucks Coffee_10 cities" xr:uid="{00000000-0004-0000-0800-00009A250000}"/>
    <hyperlink ref="EQ67" location="null!772:772" display="[VIP]_The Coffee House_20-22.5 241231_The Coffee House_7 cities" xr:uid="{00000000-0004-0000-0800-00009B250000}"/>
    <hyperlink ref="ES67" location="null!862:862" display="[SJBP]_Starbucks Coffee_Indi 20-25 250102_Starbucks Coffee_10 cities" xr:uid="{00000000-0004-0000-0800-00009C250000}"/>
    <hyperlink ref="EX67" location="null!874:874" display="[SuperVIP]_Starbucks Coffee_27-29.5 250102_Starbucks Coffee_10 cities" xr:uid="{00000000-0004-0000-0800-00009D250000}"/>
    <hyperlink ref="EY67" location="null!874:874" display="[SuperVIP]_Starbucks Coffee_27-29.5 250102_Starbucks Coffee_10 cities" xr:uid="{00000000-0004-0000-0800-00009E250000}"/>
    <hyperlink ref="EZ67" location="null!G715" display="[VIP]_Phúc Long Coffee &amp; Tea_28-30May  20240516_Phúc Long Coffee &amp; Tea_17 cities" xr:uid="{00000000-0004-0000-0800-00009F250000}"/>
    <hyperlink ref="FA67" location="null!G715" display="[VIP]_Phúc Long Coffee &amp; Tea_28-30May  20240516_Phúc Long Coffee &amp; Tea_17 cities" xr:uid="{00000000-0004-0000-0800-0000A0250000}"/>
    <hyperlink ref="FE67" location="null!977:977" display="[SuperVIP]_Highlands Coffee_2-6.6 241231_Highlands Coffee_36 cities" xr:uid="{00000000-0004-0000-0800-0000A1250000}"/>
    <hyperlink ref="FF67" location="null!976:976" display="[VIP]_The Coffee House_2-4.6 241231_The Coffee House_7 cities" xr:uid="{00000000-0004-0000-0800-0000A2250000}"/>
    <hyperlink ref="FH67" location="null!1080:1080" display="[SJBP]_Starbucks Coffee_Indi 5-6.6 250520_Starbucks Coffee_12 cities" xr:uid="{00000000-0004-0000-0800-0000A3250000}"/>
    <hyperlink ref="FK67" location="null!281:283" display="Whitelist on Shopee_x000a_ [PLF CP]_SPayLater" xr:uid="{00000000-0004-0000-0800-0000A4250000}"/>
    <hyperlink ref="FM67" location="null!979:979" display="[SuperVIP]_The Coffee House_9-11.6 241231_The Coffee House_7 cities" xr:uid="{00000000-0004-0000-0800-0000A5250000}"/>
    <hyperlink ref="FN67" location="null!979:979" display="[SuperVIP]_The Coffee House_9-11.6 241231_The Coffee House_7 cities" xr:uid="{00000000-0004-0000-0800-0000A6250000}"/>
    <hyperlink ref="FO67" location="null!978:978" display="[SuperVIP]_Highlands Coffee_9-13.6 241231_Highlands Coffee_36 cities" xr:uid="{00000000-0004-0000-0800-0000A7250000}"/>
    <hyperlink ref="FS67" location="null!1056:1056" display="[PNS]_TPB JCB CASHBACK_Jun.15_ALL" xr:uid="{00000000-0004-0000-0800-0000A8250000}"/>
    <hyperlink ref="FT67" location="null!981:981" display="[SuperVIP]_Starbucks Coffee_17-19.6 250102_Starbucks Coffee_10 cities" xr:uid="{00000000-0004-0000-0800-0000A9250000}"/>
    <hyperlink ref="FU67" location="null!1018:1018" display="[SJBP]_The Coffee House_WC 241231_The Coffee House_7 cities" xr:uid="{00000000-0004-0000-0800-0000AA250000}"/>
    <hyperlink ref="FV67" location="null!981:981" display="[SuperVIP]_Starbucks Coffee_17-19.6 250102_Starbucks Coffee_10 cities" xr:uid="{00000000-0004-0000-0800-0000AB250000}"/>
    <hyperlink ref="FY67" location="null!281:283" display="Whitelisted buyer_x000a_ [PLF CP]_SPayLater" xr:uid="{00000000-0004-0000-0800-0000AC250000}"/>
    <hyperlink ref="FZ67" location="null!1016:1016" display="[SJBP]_Starbucks Coffee_WC Mon 250520_Starbucks Coffee_12 cities" xr:uid="{00000000-0004-0000-0800-0000AD250000}"/>
    <hyperlink ref="GB67" location="null!979:979" display="[SuperVIP]_The Coffee House_9-11.6 241231_The Coffee House_7 cities" xr:uid="{00000000-0004-0000-0800-0000AE250000}"/>
    <hyperlink ref="GD67" location="null!1018:1018" display="[SJBP]_The Coffee House_WC 241231_The Coffee House_7 cities" xr:uid="{00000000-0004-0000-0800-0000AF250000}"/>
    <hyperlink ref="GK67" location="null!1141:1141" display="[SuperVIP]_Starbucks Coffee_1-3.7 250520_Starbucks Coffee_12 cities" xr:uid="{00000000-0004-0000-0800-0000B0250000}"/>
    <hyperlink ref="GL67" location="null!1258:1258" display="[SJBP]_The Coffee House_WC_Fri 241231_The Coffee House_7 cities" xr:uid="{00000000-0004-0000-0800-0000B1250000}"/>
    <hyperlink ref="GM67" location="null!308:310" display="Whitelisted buyer_x000a_[PLF CP]_SPayLater " xr:uid="{00000000-0004-0000-0800-0000B2250000}"/>
    <hyperlink ref="GN67" location="null!311:311" display="Whitelisted buyerFood_x000a_[PLF CP]_SPXI_Jul_Whitelist User" xr:uid="{00000000-0004-0000-0800-0000B3250000}"/>
    <hyperlink ref="GP67" location="null!1236:1236" display="[JBP]_KATINAT Coffee &amp; Tea House_Ads 1K 250119_Katinat Saigon Kafe_11 cities" xr:uid="{00000000-0004-0000-0800-0000B4250000}"/>
    <hyperlink ref="GQ67" location="null!1143:1143" display="[SuperVIP]_The Coffee House_8-10.7 241231_The Coffee House_7 cities" xr:uid="{00000000-0004-0000-0800-0000B5250000}"/>
    <hyperlink ref="GR67" location="null!1142:1142" display="[SuperVIP]_Highlands Coffee_7-11.7 241231_Highlands Coffee_36 cities" xr:uid="{00000000-0004-0000-0800-0000B6250000}"/>
    <hyperlink ref="GS67" location="null!1142:1142" display="[SuperVIP]_Highlands Coffee_7-11.7 241231_Highlands Coffee_36 cities" xr:uid="{00000000-0004-0000-0800-0000B7250000}"/>
    <hyperlink ref="GU67" location="null!311:311" display="Whitelisted buyerFood_x000a_[PLF CP]_SPXI_Jul_Whitelist User" xr:uid="{00000000-0004-0000-0800-0000B8250000}"/>
    <hyperlink ref="GV67" location="null!1252:1252" display="[SJBP]_Starbucks Coffee_Mon 250520_Starbucks Coffee_12 cities" xr:uid="{00000000-0004-0000-0800-0000B9250000}"/>
    <hyperlink ref="GX67" location="null!1144:1144" display="[SuperVIP]_Highlands Coffee_14-18.7 241231_Highlands Coffee_36 cities" xr:uid="{00000000-0004-0000-0800-0000BA250000}"/>
    <hyperlink ref="GZ67" location="null!1253:1253" display="[SJBP]_Starbucks Coffee_Fri 250520_Starbucks Coffee_12 cities" xr:uid="{00000000-0004-0000-0800-0000BB250000}"/>
    <hyperlink ref="HB67" location="null!308:310" display="Whitelisted buyer_x000a_[PLF CP]_SPayLater " xr:uid="{00000000-0004-0000-0800-0000BC250000}"/>
    <hyperlink ref="HC67" location="null!1146:1146" display="[VIP]_The Coffee House_21-23.7 241231_The Coffee House_7 cities" xr:uid="{00000000-0004-0000-0800-0000BD250000}"/>
    <hyperlink ref="HF67" location="null!311:311" display="Whitelisted buyerFood_x000a_[PLF CP]_SPXI_Jul_Whitelist User" xr:uid="{00000000-0004-0000-0800-0000BE250000}"/>
    <hyperlink ref="HH67" location="null!308:310" display="Whitelisted buyer_x000a_[PLF CP]_SPayLater " xr:uid="{00000000-0004-0000-0800-0000BF250000}"/>
    <hyperlink ref="HK67" location="null!1147:1147" display="[VIP]_Starbucks Coffee_29-31.7 250520_Starbucks Coffee_12 cities" xr:uid="{00000000-0004-0000-0800-0000C0250000}"/>
    <hyperlink ref="HM67" location="null!1212:1212" display="[PNS]_Shinhan Finance Mastercard_Jul.29_ALL" xr:uid="{00000000-0004-0000-0800-0000C1250000}"/>
    <hyperlink ref="HQ67" location="null!342:342" display="Whitelisted buyerFood_x000a_[PLF CP]_SPXI_Aug_Whitelist User" xr:uid="{00000000-0004-0000-0800-0000C2250000}"/>
    <hyperlink ref="HS67" location="null!1394:1394" display="[SuperVIP]_Highlands Coffee_4-8.8 241231_Highlands Coffee_36 cities" xr:uid="{00000000-0004-0000-0800-0000C3250000}"/>
    <hyperlink ref="HU67" location="null!1394:1394" display="[SuperVIP]_Highlands Coffee_4-8.8 241231_Highlands Coffee_36 cities" xr:uid="{00000000-0004-0000-0800-0000C4250000}"/>
    <hyperlink ref="HZ67" location="null!1396:1396" display="[SuperVIP]_Highlands Coffee_11-14.8 241231_Highlands Coffee_36 cities" xr:uid="{00000000-0004-0000-0800-0000C5250000}"/>
    <hyperlink ref="IA67" location="null!1396:1396" display="[SuperVIP]_Highlands Coffee_11-14.8 241231_Highlands Coffee_36 cities" xr:uid="{00000000-0004-0000-0800-0000C6250000}"/>
    <hyperlink ref="IK67" location="null!1443:1443" display="[PNS]_VPBANK DEBIT_Aug_ALL" xr:uid="{00000000-0004-0000-0800-0000C7250000}"/>
    <hyperlink ref="IN67" location="null!1399:1399" display="[SuperVIP]_Starbucks Coffee_26-28.8 250520_Starbucks Coffee_12 cities" xr:uid="{00000000-0004-0000-0800-0000C8250000}"/>
    <hyperlink ref="IP67" location="null!1399:1399" display="[SuperVIP]_Starbucks Coffee_26-28.8 250520_Starbucks Coffee_12 cities" xr:uid="{00000000-0004-0000-0800-0000C9250000}"/>
    <hyperlink ref="IW67" location="null!1650:1650" display="[SuperVIP]_The Coffee House_3-5.9 241231_The Coffee House_7 cities" xr:uid="{00000000-0004-0000-0800-0000CA250000}"/>
    <hyperlink ref="IZ67" location="null!1606:1606" display="[PNS]_FE CREDIT_Sep_ALL (Whitelist)" xr:uid="{00000000-0004-0000-0800-0000CB250000}"/>
    <hyperlink ref="JD67" location="null!1134:1134" display="[SuperVIP]_Highlands Coffee_8-12.9 241231_Highlands Coffee_36 cities" xr:uid="{00000000-0004-0000-0800-0000CC250000}"/>
    <hyperlink ref="JF67" location="null!1595:1595" display="[PNS]_LPBANK_Sep_ALL (Whitelist)" xr:uid="{00000000-0004-0000-0800-0000CD250000}"/>
    <hyperlink ref="JL67" location="null!363:363" display="[PLF CP]_SPXI_Sep_Whitelist User" xr:uid="{00000000-0004-0000-0800-0000CE250000}"/>
    <hyperlink ref="JW67" location="null!1753:1753" display="[JBP]_KATINAT Coffee &amp; Tea House_BOGO 29/9" xr:uid="{00000000-0004-0000-0800-0000CF250000}"/>
    <hyperlink ref="KC67" location="null!1773:1773" display="[PNS]_OCB_Oct_ALL (Whitelist)" xr:uid="{00000000-0004-0000-0800-0000D0250000}"/>
    <hyperlink ref="KD67" location="null!367:367" display="[PLF CP]_SPXI_Oct_Whitelist User" xr:uid="{00000000-0004-0000-0800-0000D1250000}"/>
    <hyperlink ref="KE67" location="null!1788:1788" display="[SuperVIP]_Highlands Coffee_6-10.10 241231_Highlands Coffee_36 cities" xr:uid="{00000000-0004-0000-0800-0000D2250000}"/>
    <hyperlink ref="KF67" location="null!1792:1792" display="[SuperVIP]_The Coffee House_6-8.10 241231_The Coffee House_7 cities" xr:uid="{00000000-0004-0000-0800-0000D3250000}"/>
    <hyperlink ref="KL67" location="null!1806:1806" display="[JBP]_KATINAT Coffee &amp; Tea House_B2G1 250822_KATINAT Coffee &amp; Tea House_13 cities" xr:uid="{00000000-0004-0000-0800-0000D4250000}"/>
    <hyperlink ref="KM67" location="null!1789:1789" display="[SuperVIP]_Highlands Coffee_13-17.10 241231_Highlands Coffee_36 cities" xr:uid="{00000000-0004-0000-0800-0000D5250000}"/>
    <hyperlink ref="KO67" location="null!1794:1794" display="[SuperVIP]_Starbucks Coffee_14-16.10 250822_Starbucks Coffee_13 cities" xr:uid="{00000000-0004-0000-0800-0000D6250000}"/>
    <hyperlink ref="KP67" location="null!1793:1793" display="[VIP]_The Coffee House_15-17.10 241231_The Coffee House_7 cities" xr:uid="{00000000-0004-0000-0800-0000D7250000}"/>
    <hyperlink ref="KQ67" location="null!1902:1902" display="[PNS]_ACB bank_Oct_Music Event_ALL" xr:uid="{00000000-0004-0000-0800-0000D8250000}"/>
    <hyperlink ref="KT67" location="null!1872:1872" display="[SJBP]_The Coffee House_Matcha day 241231_The Coffee House_7 cities" xr:uid="{00000000-0004-0000-0800-0000D9250000}"/>
    <hyperlink ref="KW67" location="null!1868:1868" display="[SJBP]_The Coffee House_WC Fri 241231_The Coffee House_7 cities" xr:uid="{00000000-0004-0000-0800-0000DA250000}"/>
    <hyperlink ref="LA67" location="null!1795:1795" display="[VIP]_Starbucks Coffee_28-30.10 250822_Starbucks Coffee_13 cities" xr:uid="{00000000-0004-0000-0800-0000DB250000}"/>
    <hyperlink ref="LJ67" location="null!2015:2015" display="[SuperVIP]_The Coffee House_3-5.11 251014_The Coffee House_8 cities" xr:uid="{00000000-0004-0000-0800-0000DC250000}"/>
    <hyperlink ref="LK67" location="null!2014:2014" display="[SuperVIP]_Highlands Coffee_3-7.11 241231_Highlands Coffee_36 cities" xr:uid="{00000000-0004-0000-0800-0000DD250000}"/>
    <hyperlink ref="LO67" location="null!2016:2016" display="[SuperVIP]_Highlands Coffee_11-14.11 241231_Highlands Coffee_36 cities" xr:uid="{00000000-0004-0000-0800-0000DE250000}"/>
    <hyperlink ref="LQ67" location="null!2150:2150" display="[SJBP]_Starbucks Coffee_11-13.11 [SJBP]_Starbucks Coffee_WC Mon 250822_Starbucks Coffee_13 cities" xr:uid="{00000000-0004-0000-0800-0000DF250000}"/>
    <hyperlink ref="LR67" location="null!2001:2001" display="[PNS]_LPBANK_Nov.JCB _ALL" xr:uid="{00000000-0004-0000-0800-0000E0250000}"/>
    <hyperlink ref="LS67" location="null!2016:2016" display="[SuperVIP]_Highlands Coffee_11-14.11 241231_Highlands Coffee_36 cities" xr:uid="{00000000-0004-0000-0800-0000E1250000}"/>
    <hyperlink ref="LW67" location="null!2018:2018" display="[VIP]_The Coffee House_17-19.11 251014_The Coffee House_8 cities" xr:uid="{00000000-0004-0000-0800-0000E2250000}"/>
    <hyperlink ref="LZ67" location="null!421:421" display="[PLF CP]_SPXI_Nov_Whitelist User" xr:uid="{00000000-0004-0000-0800-0000E3250000}"/>
    <hyperlink ref="MC67" location="null!2027:2027" display="[SJBP]_Starbucks Coffee_WC Mon 250822_Starbucks Coffee_13 cities" xr:uid="{00000000-0004-0000-0800-0000E4250000}"/>
    <hyperlink ref="MD67" location="null!2019:2019" display="[SuperVIP]_Starbucks Coffee_25-27.11 250822_Starbucks Coffee_13 cities" xr:uid="{00000000-0004-0000-0800-0000E5250000}"/>
    <hyperlink ref="ME67" location="null!2019:2019" display="[SuperVIP]_Starbucks Coffee_25-27.11 250822_Starbucks Coffee_13 cities" xr:uid="{00000000-0004-0000-0800-0000E6250000}"/>
    <hyperlink ref="MK67" location="null!2163:2163" display="[SuperVIP]_The Coffee House_1-3.12 251014_The Coffee House_8 cities" xr:uid="{00000000-0004-0000-0800-0000E7250000}"/>
    <hyperlink ref="MN67" location="null!2160:2160" display="[SuperVIP]_Highlands Coffee_1-5.12 241231_Highlands Coffee_36 cities" xr:uid="{00000000-0004-0000-0800-0000E8250000}"/>
    <hyperlink ref="MS67" location="null!2161:2161" display="[SuperVIP]_Highlands Coffee_8-12.12 241231_Highlands Coffee_36 cities" xr:uid="{00000000-0004-0000-0800-0000E9250000}"/>
    <hyperlink ref="MT67" location="null!2161:2161" display="[SuperVIP]_Highlands Coffee_8-12.12 241231_Highlands Coffee_36 cities" xr:uid="{00000000-0004-0000-0800-0000EA250000}"/>
    <hyperlink ref="NA67" location="null!2164:2164" display="[VIP]_The Coffee House_15-17.12 251014_The Coffee House_8 cities" xr:uid="{00000000-0004-0000-0800-0000EB250000}"/>
    <hyperlink ref="NB67" location="null!438:438" display="[PLF CP]_SPXI_Dec_Whitelist User" xr:uid="{00000000-0004-0000-0800-0000EC250000}"/>
    <hyperlink ref="NC67" location="null!2272:2272" display="[PNS]_FE CREDIT_Dec_ALL (Whitelist)" xr:uid="{00000000-0004-0000-0800-0000ED250000}"/>
    <hyperlink ref="NQ67" location="null!2398:2398" display="[SJBP]_Highlands Coffee_BAU WD 26" xr:uid="{00000000-0004-0000-0800-0000EE250000}"/>
    <hyperlink ref="OH67" location="null!466:466" display="[PLF CP]_SPXI_Jan_Whitelist User" xr:uid="{00000000-0004-0000-0800-0000EF250000}"/>
    <hyperlink ref="OL67" location="null!2383:2383" display="[VIP]_KATINAT Coffee &amp; Tea House_B2G1 2026 260106_KATINAT Coffee &amp; Tea House_14 cities" xr:uid="{00000000-0004-0000-0800-0000F0250000}"/>
    <hyperlink ref="OQ67" location="null!2393:2393" display="[VIP]_Cà Phê Muối Chú Long_26-30.01.26 250707_Cà Phê Muối Chú Long_15 cities" xr:uid="{00000000-0004-0000-0800-0000F1250000}"/>
    <hyperlink ref="PB67" location="null!2585:2585" display="[SuperVIP]_Highlands Coffee_2-6.2 260106_Highlands Coffee_41 cities" xr:uid="{00000000-0004-0000-0800-0000F2250000}"/>
    <hyperlink ref="PE67" location="null!2537:2537" display="[PNS]_FE CREDIT_Feb_ALL (WL)" xr:uid="{00000000-0004-0000-0800-0000F3250000}"/>
    <hyperlink ref="D68" location="null!7:7" display="[PLF CP]_BAU_Nạp năng lượng sáng giảm 30.000Đ" xr:uid="{00000000-0004-0000-0800-0000F4250000}"/>
    <hyperlink ref="E68" location="null!21:21" display="[PLF CP]_BAU_Ăn sáng ngon rẻ, món nào cũng freeship" xr:uid="{00000000-0004-0000-0800-0000F5250000}"/>
    <hyperlink ref="F68" location="null!5:5" display="[PLF CP]_BAU_Bữa sáng ngon rẻ, chỉ từ 10.000Đ" xr:uid="{00000000-0004-0000-0800-0000F6250000}"/>
    <hyperlink ref="G68" location="null!7:7" display="[PLF CP]_BAU_Nạp năng lượng sáng giảm 30.000Đ" xr:uid="{00000000-0004-0000-0800-0000F7250000}"/>
    <hyperlink ref="H68" location="null!21:21" display="[PLF CP]_BAU_Ăn sáng ngon rẻ, món nào cũng freeship" xr:uid="{00000000-0004-0000-0800-0000F8250000}"/>
    <hyperlink ref="J68" location="null!6:6" display=" [PLF CP]_BAU_Ăn sáng ngon rẻ, giảm 20.000Đ" xr:uid="{00000000-0004-0000-0800-0000F9250000}"/>
    <hyperlink ref="K68" location="null!21:21" display="[PLF CP]_15.1_Deal Chào Năm Mới Chỉ 0Đ_x000a_còn lại: [PLF CP]_BAU_Ăn sáng ngon rẻ, món nào cũng freeship" xr:uid="{00000000-0004-0000-0800-0000FA250000}"/>
    <hyperlink ref="L68" location="null!5:5" display="[PLF CP]_BAU_Bữa sáng ngon rẻ, chỉ từ 10.000Đ" xr:uid="{00000000-0004-0000-0800-0000FB250000}"/>
    <hyperlink ref="M68" location="null!21:21" display="[PLF CP]_BAU_Ăn sáng ngon rẻ, món nào cũng freeship" xr:uid="{00000000-0004-0000-0800-0000FC250000}"/>
    <hyperlink ref="N68" location="null!6:6" display=" [PLF CP]_BAU_Ăn sáng ngon rẻ, giảm 20.000Đ" xr:uid="{00000000-0004-0000-0800-0000FD250000}"/>
    <hyperlink ref="O68" location="null!5:5" display="[PLF CP]_BAU_Bữa sáng ngon rẻ, chỉ từ 10.000Đ" xr:uid="{00000000-0004-0000-0800-0000FE250000}"/>
    <hyperlink ref="P68" location="null!6:6" display="[PLF CP]_WC_Khởi Động Tuần Mới, Giảm 20.000Đ_x000a_còn lại:  [PLF CP]_BAU_Ăn sáng ngon rẻ, giảm 20.000Đ" xr:uid="{00000000-0004-0000-0800-0000FF250000}"/>
    <hyperlink ref="R68" location="null!21:21" display="6-8H: [PLF CP]_15.1_Deal Chào Năm Mới Chỉ 0Đ_T2_x000a_còn lại:[PLF CP]_BAU_Ăn sáng ngon rẻ, món nào cũng freeship_x000a_8-9H: [PLF CP]_15.1_Khao Deal Rộn Ràng, Giảm tới 50%_x000a_còn lại :[PLF CP]_BAU_Ăn sáng ngon rẻ, giảm 20.000Đ_x000a_9-10H[PLF CP]_15.1_FS_Chớp Deal Đầu Năm, Chỉ 1.000Đ_T2+T3_x000a_còn lại :[PLF CP]_BAU_Ăn sáng ngon rẻ, giảm 20.000Đ" xr:uid="{00000000-0004-0000-0800-000000260000}"/>
    <hyperlink ref="S68" location="null!5:5" display="[PLF CP]_BAU_Bữa sáng ngon rẻ, chỉ từ 10.000Đ" xr:uid="{00000000-0004-0000-0800-000001260000}"/>
    <hyperlink ref="T68" location="null!21:21" display="[PLF CP]_BAU_Ăn sáng ngon rẻ, món nào cũng freeship" xr:uid="{00000000-0004-0000-0800-000002260000}"/>
    <hyperlink ref="U68" location="null!7:7" display="[PLF CP]_BAU_Nạp năng lượng sáng giảm 30.000Đ" xr:uid="{00000000-0004-0000-0800-000003260000}"/>
    <hyperlink ref="V68" location="null!21:21" display="[PLF CP]_BAU_Ăn sáng ngon rẻ, món nào cũng freeship" xr:uid="{00000000-0004-0000-0800-000004260000}"/>
    <hyperlink ref="W68" location="null!21:21" display="[PLF CP]_BAU_Ăn sáng ngon rẻ, món nào cũng freeship" xr:uid="{00000000-0004-0000-0800-000005260000}"/>
    <hyperlink ref="X68" location="null!7:7" display="[PLF CP]_BAU_Nạp năng lượng sáng giảm 30.000Đ" xr:uid="{00000000-0004-0000-0800-000006260000}"/>
    <hyperlink ref="Y68" location="null!21:21" display="[PLF CP]_BAU_Ăn sáng ngon rẻ, món nào cũng freeship" xr:uid="{00000000-0004-0000-0800-000007260000}"/>
    <hyperlink ref="Z68" location="null!5:5" display="[PLF CP]_BAU_Bữa sáng ngon rẻ, chỉ từ 10.000Đ" xr:uid="{00000000-0004-0000-0800-000008260000}"/>
    <hyperlink ref="AA68" location="null!87:87" display="SPF:  [PLF CP]_SPXI_BAU_x000a_SP: [PLF CP]_WC_Thử Ngay Quán Mới, Giảm Tới 30.000Đ" xr:uid="{00000000-0004-0000-0800-000009260000}"/>
    <hyperlink ref="AB68" location="null!6:6" display="[PLF CP]_BAU_Ăn sáng ngon rẻ, giảm 20.000Đ" xr:uid="{00000000-0004-0000-0800-00000A260000}"/>
    <hyperlink ref="AM68" location="null!7:7" display="[PLF CP]_BAU_Nạp năng lượng sáng giảm 30.000Đ" xr:uid="{00000000-0004-0000-0800-00000B260000}"/>
    <hyperlink ref="AN68" location="null!21:21" display="[PLF CP]_BAU_Ăn sáng ngon rẻ, món nào cũng freeship" xr:uid="{00000000-0004-0000-0800-00000C260000}"/>
    <hyperlink ref="AO68" location="null!5:5" display="[PLF CP]_BAU_Bữa sáng ngon rẻ, chỉ từ 10.000Đ" xr:uid="{00000000-0004-0000-0800-00000D260000}"/>
    <hyperlink ref="AP68" location="null!254:254" display="[PNS]_MB JCB Hi ShopeeFood_Feb.USAGE_ALL" xr:uid="{00000000-0004-0000-0800-00000E260000}"/>
    <hyperlink ref="AQ68" location="null!7:7" display="[PLF CP]_BAU_Nạp năng lượng sáng giảm 30.000Đ" xr:uid="{00000000-0004-0000-0800-00000F260000}"/>
    <hyperlink ref="AR68" location="null!21:21" display="[PLF CP]_BAU_Ăn sáng ngon rẻ, món nào cũng freeship" xr:uid="{00000000-0004-0000-0800-000010260000}"/>
    <hyperlink ref="AS68" location="null!258:258" display="[PNS]_NCB_Feb_ALL" xr:uid="{00000000-0004-0000-0800-000011260000}"/>
    <hyperlink ref="AT68" location="null!68:68" display="[PLF CP]_WC_Thứ 3 Thả Ga, Freeship 0Đ_x000a_[PLF CP]_Đặt Quán Quen, Freeship 0Đ_newcities" xr:uid="{00000000-0004-0000-0800-000012260000}"/>
    <hyperlink ref="AU68" location="null!148:148" display="[SuperVIP]_Highlands Coffee_10-14.2 241231_Highlands Coffee_36 cities" xr:uid="{00000000-0004-0000-0800-000013260000}"/>
    <hyperlink ref="AV68" location="null!7:7" display="[PLF CP]_BAU_Nạp năng lượng sáng giảm 30.000Đ" xr:uid="{00000000-0004-0000-0800-000014260000}"/>
    <hyperlink ref="AW68" location="null!21:21" display="[PLF CP]_BAU_Ăn sáng ngon rẻ, món nào cũng freeship" xr:uid="{00000000-0004-0000-0800-000015260000}"/>
    <hyperlink ref="AX68" location="null!21:21" display="6-8H:  [PLF CP]_BAU_Ăn sáng ngon rẻ, món nào cũng freeship_x000a_8-9H: [PLF CP]_Mid Month_Siêu Deal Giữa Tháng, Giảm tới 35.000Đ_x000a_còn lại: [PLF CP]_BAU_Ăn sáng ngon rẻ, giảm 20.000Đ _x000a_9-10H [PLF CP]_Mid Month_FS_Chớp Deal Giữa Tháng, Chỉ 1.000Đ_T2_x000a_[PLF CP]_BAU_Ăn sáng ngon rẻ, giảm 20.000Đ  _T3" xr:uid="{00000000-0004-0000-0800-000016260000}"/>
    <hyperlink ref="AY68" location="null!21:21" display="[PLF CP]_BAU_Ăn sáng ngon rẻ, món nào cũng freeship" xr:uid="{00000000-0004-0000-0800-000017260000}"/>
    <hyperlink ref="AZ68" location="null!149:149" display="[SuperVIP]_Highlands Coffee_17-21.2 241231_Highlands Coffee_36 cities" xr:uid="{00000000-0004-0000-0800-000018260000}"/>
    <hyperlink ref="BA68" r:id="rId1313" location="gid=1050005206&amp;range=5:5" xr:uid="{00000000-0004-0000-0800-000019260000}"/>
    <hyperlink ref="BB68" location="null!7:7" display="6-8H:[PLF CP]_SPFDay_Món Gì Cũng Có, Siêu Deal 0Đ_x000a_còn lại [PLF CP]_BAU_Nạp năng lượng sáng giảm 30.000Đ&quot;_x000a_8-9H: [PLF CP]_SPFDay_Siêu Deal Ăn Uống, Giảm tới 35.000Đ _x000a_còn lại :PLF CP]_BAU_Ăn sáng ngon rẻ, món nào cũng freeship_x000a_9-10H:   [PLF CP]_SPFDay_FS_Chớp Deal Giá Hời, Chỉ 1.000Đ_x000a_T3: :PLF CP]_BAU_Ăn sáng ngon rẻ, món nào cũng freeship" xr:uid="{00000000-0004-0000-0800-00001A260000}"/>
    <hyperlink ref="BC68" location="null!7:7" display="[PLF CP]_BAU_Nạp năng lượng sáng giảm 30.000Đ" xr:uid="{00000000-0004-0000-0800-00001B260000}"/>
    <hyperlink ref="BE68" location="null!6:6" display="[PLF CP]_BAU_Ăn sáng ngon rẻ, giảm 20.000Đ" xr:uid="{00000000-0004-0000-0800-00001C260000}"/>
    <hyperlink ref="BF68" location="null!21:21" display="[PLF CP]_BAU_Ăn sáng ngon rẻ, món nào cũng freeship" xr:uid="{00000000-0004-0000-0800-00001D260000}"/>
    <hyperlink ref="BH68" r:id="rId1314" location="gid=1050005206&amp;range=5:5" xr:uid="{00000000-0004-0000-0800-00001E260000}"/>
    <hyperlink ref="BI68" location="null!26:26" display="[PLF CP]_BAU_Chào Ngày Mới, Bữa Sáng 0Đ_T2_x000a_còn lại: [PLF CP]_3.3_Deal Hot Toàn Sàn, Freeship 0Đ" xr:uid="{00000000-0004-0000-0800-00001F260000}"/>
    <hyperlink ref="BJ68" location="null!7:7" display="[PLF CP]_BAU_Nạp năng lượng sáng giảm 30.000Đ" xr:uid="{00000000-0004-0000-0800-000020260000}"/>
    <hyperlink ref="BK68" location="null!21:21" display="[PLF CP]_BAU_Ăn sáng ngon rẻ, món nào cũng freeship" xr:uid="{00000000-0004-0000-0800-000021260000}"/>
    <hyperlink ref="BM68" location="null!6:6" display="[PLF CP]_BAU_Ăn sáng ngon rẻ, giảm 20.000Đ" xr:uid="{00000000-0004-0000-0800-000022260000}"/>
    <hyperlink ref="BP68" location="null!6:6" display="[PLF CP]_BAU_Ăn sáng ngon rẻ, giảm 20.000Đ" xr:uid="{00000000-0004-0000-0800-000023260000}"/>
    <hyperlink ref="BR68" location="null!295:295" display="[SuperVIP]_Highlands Coffee_3-7.3 241231_Highlands Coffee_36 cities" xr:uid="{00000000-0004-0000-0800-000024260000}"/>
    <hyperlink ref="BU68" location="null!21:21" display="[PLF CP]_BAU_Ăn sáng ngon rẻ, món nào cũng freeship" xr:uid="{00000000-0004-0000-0800-000025260000}"/>
    <hyperlink ref="BV68" location="null!407:407" display="[PNS]_NCB_Mar_ALL" xr:uid="{00000000-0004-0000-0800-000026260000}"/>
    <hyperlink ref="BW68" location="null!7:7" display="[PLF CP]_BAU_Nạp năng lượng sáng giảm 30.000Đ" xr:uid="{00000000-0004-0000-0800-000027260000}"/>
    <hyperlink ref="BX68" location="null!5:5" display="[PLF CP]_BAU_Bữa sáng ngon rẻ, chỉ từ 10.000Đ" xr:uid="{00000000-0004-0000-0800-000028260000}"/>
    <hyperlink ref="BY68" location="null!21:21" display="[PLF CP]_BAU_Ăn sáng ngon rẻ, món nào cũng freeship" xr:uid="{00000000-0004-0000-0800-000029260000}"/>
    <hyperlink ref="BZ68" location="null!296:296" display="[SuperVIP]_Highlands Coffee_10-14.3 241231_Highlands Coffee_36 cities" xr:uid="{00000000-0004-0000-0800-00002A260000}"/>
    <hyperlink ref="CA68" location="null!21:21" display="6-8H:  [PLF CP]_BAU_Ăn sáng ngon rẻ, món nào cũng freeship_x000a_8-9H: [PLF CP]_Mid Month_Siêu Deal Giữa Tháng, Giảm tới 35.000Đ_x000a_còn lại: [PLF CP]_BAU_Ăn sáng ngon rẻ, giảm 20.000Đ  _x000a_9-10H [PLF CP]_Mid Month_FS_Chớp Deal Giữa Tháng, Chỉ 1.000Đ_T2_x000a_còn lại: [PLF CP]_BAU_Ăn sáng ngon rẻ, giảm 20.000Đ " xr:uid="{00000000-0004-0000-0800-00002B260000}"/>
    <hyperlink ref="CB68" location="null!21:21" display="[PLF CP]_BAU_Ăn sáng ngon rẻ, món nào cũng freeship" xr:uid="{00000000-0004-0000-0800-00002C260000}"/>
    <hyperlink ref="CC68" location="null!26:26" display="[PLF CP]_BAU_Chào Ngày Mới, Bữa Sáng 0Đ_T2_x000a_còn lại:[PLF CP]_BAU_Ăn Sập Bốn Phương, giảm 18.000Đ_All OTH" xr:uid="{00000000-0004-0000-0800-00002D260000}"/>
    <hyperlink ref="CD68" location="null!7:7" display="[PLF CP]_BAU_Nạp năng lượng sáng giảm 30.000Đ" xr:uid="{00000000-0004-0000-0800-00002E260000}"/>
    <hyperlink ref="CE68" location="null!7:7" display="[PLF CP]_BAU_Nạp năng lượng sáng giảm 30.000Đ" xr:uid="{00000000-0004-0000-0800-00002F260000}"/>
    <hyperlink ref="CF68" location="null!21:21" display="[PLF CP]_BAU_Ăn sáng ngon rẻ, món nào cũng freeship" xr:uid="{00000000-0004-0000-0800-000030260000}"/>
    <hyperlink ref="CG68" location="null!5:5" display="[PLF CP]_BAU_Bữa sáng ngon rẻ, chỉ từ 10.000Đ" xr:uid="{00000000-0004-0000-0800-000031260000}"/>
    <hyperlink ref="CH68" location="null!21:21" display="6-8H: [PLF CP]_BAU_Ăn sáng ngon rẻ, món nào cũng freeship_x000a_8-9H: [PLF CP]_SPFDay_Siêu Deal Ăn Uống, Giảm tới 35.000Đ_x000a_newcities [PLF CP]_BAU_Ăn sáng ngon rẻ, giảm 20.000Đ_x000a_9-10H [PLF CP]_SPFDay_Chớp Deal Giá Hời, Chỉ 1.000Đ_T2_x000a_còn lại: [PLF CP]_BAU_Ăn sáng ngon rẻ, giảm 20.000Đ" xr:uid="{00000000-0004-0000-0800-000032260000}"/>
    <hyperlink ref="CI68" location="null!21:21" display="[PLF CP]_SPFDay_Món Gì Cũng Có, Siêu Deal 0Đ_x000a_còn lại: [PLF CP]_BAU_Ăn sáng ngon rẻ, món nào cũng freeship" xr:uid="{00000000-0004-0000-0800-000033260000}"/>
    <hyperlink ref="CJ68" location="null!5:5" display="[PLF CP]_BAU_Bữa sáng ngon rẻ, chỉ từ 10.000Đ" xr:uid="{00000000-0004-0000-0800-000034260000}"/>
    <hyperlink ref="CL68" location="null!7:7" display="[PLF CP]_BAU_Nạp năng lượng sáng giảm 30.000Đ" xr:uid="{00000000-0004-0000-0800-000035260000}"/>
    <hyperlink ref="CN68" location="null!7:7" display="[PLF CP]_BAU_Nạp năng lượng sáng giảm 30.000Đ" xr:uid="{00000000-0004-0000-0800-000036260000}"/>
    <hyperlink ref="CO68" location="null!21:21" display="[PLF CP]_BAU_Ăn sáng ngon rẻ, món nào cũng freeship" xr:uid="{00000000-0004-0000-0800-000037260000}"/>
    <hyperlink ref="CQ68" location="null!7:7" display="[PLF CP]_BAU_Nạp năng lượng sáng giảm 30.000Đ" xr:uid="{00000000-0004-0000-0800-000038260000}"/>
    <hyperlink ref="CT68" location="null!7:7" display="[PLF CP]_BAU_Nạp năng lượng sáng giảm 30.000Đ" xr:uid="{00000000-0004-0000-0800-000039260000}"/>
    <hyperlink ref="CU68" location="null!6:6" display="[PLF CP]_BAU_Ăn sáng ngon rẻ, giảm 20.000Đ " xr:uid="{00000000-0004-0000-0800-00003A260000}"/>
    <hyperlink ref="CW68" location="null!21:21" display="[PLF CP]_BAU_Ăn sáng ngon rẻ, món nào cũng freeship" xr:uid="{00000000-0004-0000-0800-00003B260000}"/>
    <hyperlink ref="CY68" location="null!7:7" display="[PLF CP]_BAU_Nạp năng lượng sáng giảm 30.000Đ" xr:uid="{00000000-0004-0000-0800-00003C260000}"/>
    <hyperlink ref="CZ68" location="null!5:5" display="[PLF CP]_BAU_Bữa sáng ngon rẻ, chỉ từ 10.000Đ" xr:uid="{00000000-0004-0000-0800-00003D260000}"/>
    <hyperlink ref="DA68" location="null!7:7" display="[PLF CP]_BAU_Nạp năng lượng sáng giảm 30.000Đ" xr:uid="{00000000-0004-0000-0800-00003E260000}"/>
    <hyperlink ref="DB68" location="null!21:21" display="[PLF CP]_BAU_Ăn sáng ngon rẻ, món nào cũng freeship" xr:uid="{00000000-0004-0000-0800-00003F260000}"/>
    <hyperlink ref="DC68" location="null!6:6" display="[PLF CP]_BAU_Ăn sáng ngon rẻ, giảm 20.000Đ " xr:uid="{00000000-0004-0000-0800-000040260000}"/>
    <hyperlink ref="DD68" location="null!21:21" display="[PLF CP]_BAU_Ăn sáng ngon rẻ, món nào cũng freeship" xr:uid="{00000000-0004-0000-0800-000041260000}"/>
    <hyperlink ref="DE68" location="null!5:5" display="[PLF CP]_BAU_Bữa sáng ngon rẻ, chỉ từ 10.000Đ" xr:uid="{00000000-0004-0000-0800-000042260000}"/>
    <hyperlink ref="DF68" location="null!26:26" display="[PLF CP]_BAU_Chào Ngày Mới, Bữa Sáng 0Đ_T2_x000a_còn lại:[PLF CP]_BAU_Ăn Sập Bốn Phương, giảm 18.000Đ_All OTH" xr:uid="{00000000-0004-0000-0800-000043260000}"/>
    <hyperlink ref="DG68" location="null!7:7" display="6-8H[PLF CP]_Mid Month_Ăn Ngon Giữa Tháng, Khao Deal 0Đ_x000a_còn lại  [PLF CP]_BAU_Nạp năng lượng sáng giảm 30.000Đ_x000a_8-9H: [PLF CP]_Mid Month_Siêu Deal Giữa Tháng, Giảm tới 35.000Đ_x000a_còn lại :[PLF CP]_BAU_Ăn sáng ngon rẻ, món nào cũng freeship_x000a_9-10H: [PLF CP]_Mid Month_FS_Chớp Deal Giữa Tháng, Chỉ 1.000Đ_x000a_còn lại:[PLF CP]_WC_Thứ 3 Ăn Ngon, Giảm 30.000Đ" xr:uid="{00000000-0004-0000-0800-000044260000}"/>
    <hyperlink ref="DH68" location="null!7:7" display="[PLF CP]_BAU_Nạp năng lượng sáng giảm 30.000Đ" xr:uid="{00000000-0004-0000-0800-000045260000}"/>
    <hyperlink ref="DI68" location="null!21:21" display="[PLF CP]_BAU_Ăn sáng ngon rẻ, món nào cũng freeship" xr:uid="{00000000-0004-0000-0800-000046260000}"/>
    <hyperlink ref="DJ68" location="null!5:5" display="[PLF CP]_BAU_Bữa sáng ngon rẻ, chỉ từ 10.000Đ" xr:uid="{00000000-0004-0000-0800-000047260000}"/>
    <hyperlink ref="DK68" location="null!21:21" display="6-8H: [PLF CP]_BAU_Ăn sáng ngon rẻ, món nào cũng freeship_x000a_8-9H: [PLF CP]_SPFDay_Siêu Deal Ăn Uống, Giảm tới 35.000Đ_x000a_còn lại: PLF CP]_BAU_Ăn sáng ngon rẻ, giảm 20.000Đ_x000a_9-10H [PLF CP]_SPFDay_Chớp Deal Ngày Hội, Chỉ 1.000Đ_T2_x000a_còn lại: [PLF CP]_BAU_Ăn sáng ngon rẻ, giảm 20.000Đ" xr:uid="{00000000-0004-0000-0800-000048260000}"/>
    <hyperlink ref="DL68" location="null!21:21" display="[PLF CP]_BAU_Ăn sáng ngon rẻ, món nào cũng freeship" xr:uid="{00000000-0004-0000-0800-000049260000}"/>
    <hyperlink ref="DM68" location="null!5:5" display="[PLF CP]_BAU_Bữa sáng ngon rẻ, chỉ từ 10.000Đ" xr:uid="{00000000-0004-0000-0800-00004A260000}"/>
    <hyperlink ref="DO68" location="null!7:7" display="[PLF CP]_BAU_Nạp năng lượng sáng giảm 30.000Đ" xr:uid="{00000000-0004-0000-0800-00004B260000}"/>
    <hyperlink ref="DP68" location="null!6:6" display="[PLF CP]_BAU_Ăn sáng ngon rẻ, giảm 20.000Đ " xr:uid="{00000000-0004-0000-0800-00004C260000}"/>
    <hyperlink ref="DQ68" location="null!26:26" display="[PLF CP]_BAU_Chào Ngày Mới, Bữa Sáng 0Đ_T2_x000a_còn lại:[PLF CP]_WC_Thử Ngay Quán Mới, Giảm Tới 30.000Đ" xr:uid="{00000000-0004-0000-0800-00004D260000}"/>
    <hyperlink ref="FI68" r:id="rId1315" xr:uid="{00000000-0004-0000-0800-00004E260000}"/>
    <hyperlink ref="JP68" location="null!1135:1135" display="[SuperVIP]_Highlands Coffee_22-26.9 241231_Highlands Coffee_36 cities" xr:uid="{00000000-0004-0000-0800-00004F260000}"/>
    <hyperlink ref="NV68" location="null!2387:2387" display="[SuperVIP]_Highlands Coffee_05-09.01.26" xr:uid="{00000000-0004-0000-0800-000050260000}"/>
    <hyperlink ref="QC68" location="null!G2675" display="[SuperVIP]_Highlands Coffee_Mar 260106_Highlands Coffee_41 cities" xr:uid="{00000000-0004-0000-0800-000051260000}"/>
    <hyperlink ref="QH68" location="null!G2676" display="[SuperVIP]_Highlands Coffee_9-13Mar 260106_Highlands Coffee_41 cities" xr:uid="{00000000-0004-0000-0800-000052260000}"/>
    <hyperlink ref="QQ68" location="null!G2677" display="[SuperVIP]_Highlands Coffee_16-20Mar 260106_Highlands Coffee_41 cities" xr:uid="{00000000-0004-0000-0800-000053260000}"/>
    <hyperlink ref="N69" location="null!41:41" display="[VIP]_Cơm Thố Anh Nguyễn_08-12/01_x000a_20240506_Cơm Thố Anh Nguyễn_10 cities" xr:uid="{00000000-0004-0000-0800-000054260000}"/>
    <hyperlink ref="X69" location="null!36:36" display="[SuperVIP]_Gà Rán KFC_20-22/01_x000a_241231_Gà Rán KFC_25 cities" xr:uid="{00000000-0004-0000-0800-000055260000}"/>
    <hyperlink ref="AB69" location="null!37:37" display="[VIP]_Lotteria_23-26/01 241231_Lotteria DI_27 cities" xr:uid="{00000000-0004-0000-0800-000056260000}"/>
    <hyperlink ref="AW69" location="null!173:173" display="[SuperVIP]_Gà Rán Popeyes_13-16/02_x000a_241231_Gà Rán Popeyes_9 cities" xr:uid="{00000000-0004-0000-0800-000057260000}"/>
    <hyperlink ref="AY69" location="null!177:177" display="[VIP]_Cơm Thố Anh Nguyễn_12-16/02_x000a_241231_Cơm Thố Anh Nguyễn_10 cities" xr:uid="{00000000-0004-0000-0800-000058260000}"/>
    <hyperlink ref="BI69" location="null!172:172" display="[SuperVIP]_Gà Rán KFC_26-28/02_x000a_241231_Gà Rán KFC_25 cities" xr:uid="{00000000-0004-0000-0800-000059260000}"/>
    <hyperlink ref="BN69" location="null!267:267" display="[SuperVIP]_Gà Rán KFC_01-03/03_x000a_241231_Gà Rán KFC_25 cities" xr:uid="{00000000-0004-0000-0800-00005A260000}"/>
    <hyperlink ref="BU69" location="null!269:269" display="[SuperVIP]_Gà Rán Popeyes_06-09/03_x000a_241231_Gà Rán Popeyes_9 cities" xr:uid="{00000000-0004-0000-0800-00005B260000}"/>
    <hyperlink ref="CB69" location="null!278:278" display="[SuperVIP]_McDonald's_13-16/03_x000a_240722_McDonald's_4 cities" xr:uid="{00000000-0004-0000-0800-00005C260000}"/>
    <hyperlink ref="CG69" location="null!268:268" display="[SuperVIP]_Gà Rán KFC_21-23/03_x000a_241231_Gà Rán KFC_25 cities" xr:uid="{00000000-0004-0000-0800-00005D260000}"/>
    <hyperlink ref="CH69" location="null!272:272" display="[VIP]_Pizza Hut_21-23/03_x000a_241231_Pizza Hut_20 cities" xr:uid="{00000000-0004-0000-0800-00005E260000}"/>
    <hyperlink ref="CI69" location="null!268:268" display="[SuperVIP]_Gà Rán KFC_21-23/03_x000a_241231_Gà Rán KFC_25 cities" xr:uid="{00000000-0004-0000-0800-00005F260000}"/>
    <hyperlink ref="CN69" location="null!652:652" display="[Win 1]_Lotteria_Mar.NĐ_NĐ" xr:uid="{00000000-0004-0000-0800-000060260000}"/>
    <hyperlink ref="CO69" location="null!271:271" display="[VIP]_Lotteria_27-30/03 241231_Lotteria DI_27 cities" xr:uid="{00000000-0004-0000-0800-000061260000}"/>
    <hyperlink ref="CP69" location="null!367:367" display="[SJBP]_Gà Rán Popeyes_BOGO_x000a_241231_Gà Rán Popeyes_9 cities" xr:uid="{00000000-0004-0000-0800-000062260000}"/>
    <hyperlink ref="CS69" location="null!650:650" display="[SJBP]_Cơm Thố Anh Nguyễn_BAU_x000a_241231_Cơm Thố Anh Nguyễn_10 cities" xr:uid="{00000000-0004-0000-0800-000063260000}"/>
    <hyperlink ref="CW69" location="null!650:650" display="[SJBP]_Cơm Thố Anh Nguyễn_BAU_x000a_241231_Cơm Thố Anh Nguyễn_10 cities" xr:uid="{00000000-0004-0000-0800-000064260000}"/>
    <hyperlink ref="DB69" location="null!470:470" display="[VIP]_Cơm Thố Anh Nguyễn_09-13/04_x000a_250803_Cơm Thố Anh Nguyễn_12 cities" xr:uid="{00000000-0004-0000-0800-000065260000}"/>
    <hyperlink ref="DE69" location="null!470:470" display="[VIP]_Cơm Thố Anh Nguyễn_09-13/04_x000a_250803_Cơm Thố Anh Nguyễn_12 cities" xr:uid="{00000000-0004-0000-0800-000066260000}"/>
    <hyperlink ref="DJ69" location="null!475:475" display="[VIP]_Gà Rán Popeyes_18-20/04_x000a_241231_Gà Rán Popeyes_9 cities" xr:uid="{00000000-0004-0000-0800-000067260000}"/>
    <hyperlink ref="DM69" location="null!474:474" display="[VIP]_Gà Rán Texas Chicken_21-24/04_x000a_250102_Gà Rán Texas Chicken_6 cities" xr:uid="{00000000-0004-0000-0800-000068260000}"/>
    <hyperlink ref="DO69" location="null!687:687" display="[Win 1]_Lotteria_Apr_PT" xr:uid="{00000000-0004-0000-0800-000069260000}"/>
    <hyperlink ref="DP69" location="null!701:701" display="[Alacarte CB]_GoGo Food - Cơm Gà &amp; Món Ngon Hà Nội - Trương Định_Apr.CB2_BH" xr:uid="{00000000-0004-0000-0800-00006A260000}"/>
    <hyperlink ref="DQ69" location="null!689:689" display="[Alacarte CB]_Gà Rán Ngốc Nghếch - 258 Đà Nẵng_Apr_HP" xr:uid="{00000000-0004-0000-0800-00006B260000}"/>
    <hyperlink ref="DR69" location="null!658:658" display="[Alacarte]_Gà Rán KFC_Apr_241231_Gà Rán KFC_25 cities" xr:uid="{00000000-0004-0000-0800-00006C260000}"/>
    <hyperlink ref="DS69" location="null!658:658" display="[Alacarte]_Gà Rán KFC_Apr_241231_Gà Rán KFC_25 cities" xr:uid="{00000000-0004-0000-0800-00006D260000}"/>
    <hyperlink ref="DT69" location="null!468:468" display="[SuperVIP]_Pizza Hut_28-30/04_x000a_241231_Pizza Hut_20 cities" xr:uid="{00000000-0004-0000-0800-00006E260000}"/>
    <hyperlink ref="DV69" location="null!657:657" display="[Alacarte CB]_Gà Rán KFC_Apr.CB2_241231_Gà Rán KFC_25 cities" xr:uid="{00000000-0004-0000-0800-00006F260000}"/>
    <hyperlink ref="DY69" location="null!730:730" display="[VIP]_Cơm Thố Anh Nguyễn_01-05/05_x000a_250803_Cơm Thố Anh Nguyễn_12 cities" xr:uid="{00000000-0004-0000-0800-000070260000}"/>
    <hyperlink ref="ED69" location="null!729:729" display="[VIP]_Gà Rán Texas Chicken_05-08/05_x000a_250102_Gà Rán Texas Chicken_6 cities" xr:uid="{00000000-0004-0000-0800-000071260000}"/>
    <hyperlink ref="EF69" location="null!723:723" display="[SuperVIP]_Gà Rán Popeyes_08-11/05_x000a_241231_Gà Rán Popeyes_9 cities" xr:uid="{00000000-0004-0000-0800-000072260000}"/>
    <hyperlink ref="EG69" location="null!728:728" display="[VIP]_Pizza Hut_09-11/05" xr:uid="{00000000-0004-0000-0800-000073260000}"/>
    <hyperlink ref="EK69" location="null!727:727" display="[SuperVIP]_Lotteria_12-15/05_x000a_241231_Lotteria DI_27 cities" xr:uid="{00000000-0004-0000-0800-000074260000}"/>
    <hyperlink ref="EM69" location="null!597:597" display="[VIP]_Nutifood_May (Bình Dương, BR-VT, Đồng Nai)" xr:uid="{00000000-0004-0000-0800-000075260000}"/>
    <hyperlink ref="EO69" location="null!725:725" display="[SuperVIP]_Pizza Hut_16-18/05" xr:uid="{00000000-0004-0000-0800-000076260000}"/>
    <hyperlink ref="EU69" location="null!959:959" display="[Alacarte]_Gà Rán KFC_May_241231_Gà Rán KFC_25 cities" xr:uid="{00000000-0004-0000-0800-000077260000}"/>
    <hyperlink ref="EV69" location="null!726:726" display="[SuperVIP]_McDonald's_22-25/05" xr:uid="{00000000-0004-0000-0800-000078260000}"/>
    <hyperlink ref="EW69" location="null!737:737" display="[SJBP]_McDonald's_BAU 99k_x000a_250416_McDonald's_5 cities" xr:uid="{00000000-0004-0000-0800-000079260000}"/>
    <hyperlink ref="FB69" location="null!960:960" display="[Alacarte CB]_Gà Rán KFC_May.CB1_241231_Gà Rán KFC_25 cities" xr:uid="{00000000-0004-0000-0800-00007A260000}"/>
    <hyperlink ref="FF69" location="null!877:877" display="[SuperVIP]_Gà Rán KFC_01-04/06_x000a_241231_Gà Rán KFC_25 cities" xr:uid="{00000000-0004-0000-0800-00007B260000}"/>
    <hyperlink ref="FJ69" location="null!880:880" display="[SuperVIP]_Gà Rán Popeyes_05-08/06_x000a_241231_Gà Rán Popeyes_9 cities" xr:uid="{00000000-0004-0000-0800-00007C260000}"/>
    <hyperlink ref="FO69" location="null!886:886" display="[VIP]_Gà Rán Texas Chicken_09-12/06250102_Gà Rán Texas Chicken_6 cities" xr:uid="{00000000-0004-0000-0800-00007D260000}"/>
    <hyperlink ref="FP69" location="null!884:884" display="[VIP]_Pizza Hut_13-15/06" xr:uid="{00000000-0004-0000-0800-00007E260000}"/>
    <hyperlink ref="FQ69" location="null!881:881" display="[SuperVIP]_McDonald's_13-15/06_x000a_250416_McDonald's_5 cities" xr:uid="{00000000-0004-0000-0800-00007F260000}"/>
    <hyperlink ref="FS69" location="null!889:889" display="[VIP]_Lotteria DI_16-18/06" xr:uid="{00000000-0004-0000-0800-000080260000}"/>
    <hyperlink ref="FT69" location="null!1123:1123" display="[PNS]_Cashlessweek_Jun_ALL" xr:uid="{00000000-0004-0000-0800-000081260000}"/>
    <hyperlink ref="FW69" location="null!883:883" display="[SuperVIP]_Pizza Hut_20-22/06" xr:uid="{00000000-0004-0000-0800-000082260000}"/>
    <hyperlink ref="GB69" location="null!882:882" display="[SuperVIP]_McDonald's_23-26/06" xr:uid="{00000000-0004-0000-0800-000083260000}"/>
    <hyperlink ref="GF69" location="null!1005:1005" display="[SJBP]_Gà Rán Popeyes_BOGO_x000a_241231_Gà Rán Popeyes_9 cities" xr:uid="{00000000-0004-0000-0800-000084260000}"/>
    <hyperlink ref="GJ69" location="null!964:964" display="[SuperVIP]_Gà Rán KFC_30/06-03/07" xr:uid="{00000000-0004-0000-0800-000085260000}"/>
    <hyperlink ref="GV69" location="null!969:969" display="[VIP]_Lotteria DI_14-17/07 250424_Lotteria DI_32 cities" xr:uid="{00000000-0004-0000-0800-000086260000}"/>
    <hyperlink ref="GZ69" location="null!965:965" display="[SuperVIP]_Gà Rán KFC_18-20/07 241231_Gà Rán KFC_25 cities" xr:uid="{00000000-0004-0000-0800-000087260000}"/>
    <hyperlink ref="HB69" location="null!1182:1182" display="[VIP]_Nutifood_Jul_x000a_(Bình Dương, BR-VT, Đồng Nai)" xr:uid="{00000000-0004-0000-0800-000088260000}"/>
    <hyperlink ref="HG69" r:id="rId1316" location="gid=1258946380&amp;range=967:967" xr:uid="{00000000-0004-0000-0800-000089260000}"/>
    <hyperlink ref="HO69" location="null!1336:1336" display="[VIP]_Pizza Hut_01-03/08_x000a_ 241231_Pizza Hut_20 cities" xr:uid="{00000000-0004-0000-0800-00008A260000}"/>
    <hyperlink ref="HP69" location="null!1329:1329" display="[SuperVIP]_McDonald's_01-03/08_x000a_ 250707_McDonald's_6 cities" xr:uid="{00000000-0004-0000-0800-00008B260000}"/>
    <hyperlink ref="HR69" location="null!1340:1340" display="[VIP]_Gà Rán Texas Chicken_04-07/08_x000a_ 250102_Gà Rán Texas Chicken_6 cities" xr:uid="{00000000-0004-0000-0800-00008C260000}"/>
    <hyperlink ref="HW69" location="null!1331:1331" display="[SuperVIP]_Gà Rán KFC_08-10/08 c" xr:uid="{00000000-0004-0000-0800-00008D260000}"/>
    <hyperlink ref="HX69" location="null!1418:1418" display="[SJBP]_Gà Rán Popeyes_BOGO_x000a_241231_Gà Rán Popeyes_9 cities" xr:uid="{00000000-0004-0000-0800-00008E260000}"/>
    <hyperlink ref="IB69" location="null!1333:1333" display="[SuperVIP]_Gà Rán Popeyes_14-17/08_x000a_241231_Gà Rán Popeyes_9 cities" xr:uid="{00000000-0004-0000-0800-00008F260000}"/>
    <hyperlink ref="ID69" location="null!1183:1183" display="[VIP]_Nutifood_Aug_x000a_(Bình Dương, BR-VT, Đồng Nai)" xr:uid="{00000000-0004-0000-0800-000090260000}"/>
    <hyperlink ref="IG69" location="null!1339:1339" display="[VIP]_Lotteria_18-21/08 250424_Lotteria DI_32 cities" xr:uid="{00000000-0004-0000-0800-000091260000}"/>
    <hyperlink ref="IJ69" location="null!1338:1338" display="[VIP]_Domino's Pizza_22-24/08_x000a_ 250116_Domino pizza_11 cities" xr:uid="{00000000-0004-0000-0800-000092260000}"/>
    <hyperlink ref="IN69" location="null!1334:1334" display="[SuperVIP]_Gà Rán Popeyes_25-28/08_x000a_241231_Gà Rán Popeyes_9 cities" xr:uid="{00000000-0004-0000-0800-000093260000}"/>
    <hyperlink ref="IR69" location="null!1332:1332" display="[SuperVIP]_Gà Rán KFC_29-31/08 241231_Gà Rán KFC_25 cities" xr:uid="{00000000-0004-0000-0800-000094260000}"/>
    <hyperlink ref="IW69" location="null!1478:1478" display="[SuperVIP]_McDonald's_01-04/09_x000a_ 250707_McDonald's_6 cities" xr:uid="{00000000-0004-0000-0800-000095260000}"/>
    <hyperlink ref="IY69" location="null!1484:1484" display="[VIP]_Pizza Hut_05-07/09_x000a_241231_Pizza Hut_20 cities" xr:uid="{00000000-0004-0000-0800-000096260000}"/>
    <hyperlink ref="IZ69" location="null!1480:1480" display="[SuperVIP]_Gà Rán KFC_05-07/09_x000a_241231_Gà Rán KFC_25 cities" xr:uid="{00000000-0004-0000-0800-000097260000}"/>
    <hyperlink ref="JB69" location="null!1486:1486" display="[VIP]_Gà Rán Texas Chicken_08-11/09_x000a_250102_Gà Rán Texas Chicken_6 cities" xr:uid="{00000000-0004-0000-0800-000098260000}"/>
    <hyperlink ref="JD69" location="null!1588:1588" display="[Win 1]_Lotteria_Sep_VT" xr:uid="{00000000-0004-0000-0800-000099260000}"/>
    <hyperlink ref="JE69" location="null!1668:1668" display="[Alacarte]_Gà Rán KFC_Sep_241231_Gà Rán KFC_25 cities" xr:uid="{00000000-0004-0000-0800-00009A260000}"/>
    <hyperlink ref="JH69" location="null!1668:1668" display="[Alacarte]_Gà Rán KFC_Sep_241231_Gà Rán KFC_25 cities" xr:uid="{00000000-0004-0000-0800-00009B260000}"/>
    <hyperlink ref="JM69" location="null!1482:1482" display="[SuperVIP]_Gà Rán Popeyes_18-21/09_x000a_241231_Gà Rán Popeyes_9 cities" xr:uid="{00000000-0004-0000-0800-00009C260000}"/>
    <hyperlink ref="JR69" location="null!1485:1485" display="[VIP]_Lotteria_22-25/09_x000a_250424_Lotteria DI_32 cities" xr:uid="{00000000-0004-0000-0800-00009D260000}"/>
    <hyperlink ref="JV69" location="null!1481:1481" display="[SuperVIP]_Gà Rán KFC_26-28/09 241231_Gà Rán KFC_25 cities" xr:uid="{00000000-0004-0000-0800-00009E260000}"/>
    <hyperlink ref="KC69" location="null!1847:1847" display="[SJBP]_McDonald's_119k_x000a_250707_McDonald's_6 cities" xr:uid="{00000000-0004-0000-0800-00009F260000}"/>
    <hyperlink ref="KH69" location="null!1741:1741" display="[VIP]_Gà Rán Texas Chicken_06-09/10_x000a_250102_Gà Rán Texas Chicken_6 cities" xr:uid="{00000000-0004-0000-0800-0000A0260000}"/>
    <hyperlink ref="KJ69" location="null!1742:1742" display="[SuperVIP]_Gà Rán KFC_10-12/10_x000a_ 241231_Gà Rán KFC_25 cities" xr:uid="{00000000-0004-0000-0800-0000A1260000}"/>
    <hyperlink ref="KK69" location="null!1843:1843" display="[SJBP]_Gà Rán Popeyes_BOGO_x000a_241231_Gà Rán Popeyes_9 cities" xr:uid="{00000000-0004-0000-0800-0000A2260000}"/>
    <hyperlink ref="KL69" location="null!1884:1884" display="[VIP]_Gà Rán Texas Chicken_13-16/10_x000a_250102_Gà Rán Texas Chicken_6 cities" xr:uid="{00000000-0004-0000-0800-0000A3260000}"/>
    <hyperlink ref="KO69" location="null!1751:1751" display="[VIP]_Cơm Thố Anh Nguyễn_15-19/10_x000a_250718_Cơm Thố Anh Nguyễn_11 cities" xr:uid="{00000000-0004-0000-0800-0000A4260000}"/>
    <hyperlink ref="KP69" location="null!1745:1745" display="[SuperVIP]_McDonald's_17-19/10_x000a_ 250707_McDonald's_6 cities" xr:uid="{00000000-0004-0000-0800-0000A5260000}"/>
    <hyperlink ref="KQ69" location="null!1897:1897" display="[PNS]_Pepsi Meal_Oct_CT, KH, BH, HP, Hue, BD" xr:uid="{00000000-0004-0000-0800-0000A6260000}"/>
    <hyperlink ref="KU69" location="null!1821:1821" display="[SuperVIP]_Cơm Thố Anh Nguyễn_22-26/10_x000a_250718_Cơm Thố Anh Nguyễn_11 cities" xr:uid="{00000000-0004-0000-0800-0000A7260000}"/>
    <hyperlink ref="KW69" location="null!1748:1748" display="[SuperVIP]_McDonald's_24-26/10" xr:uid="{00000000-0004-0000-0800-0000A8260000}"/>
    <hyperlink ref="LB69" location="null!1843:1843" display="[SJBP]_Gà Rán Popeyes_BOGO_x000a_241231_Gà Rán Popeyes_9 cities" xr:uid="{00000000-0004-0000-0800-0000A9260000}"/>
    <hyperlink ref="LG69" location="null!1934:1934" display="[VIP]_Pizza Hut_31/10-02/11" xr:uid="{00000000-0004-0000-0800-0000AA260000}"/>
    <hyperlink ref="LK69" location="null!1936:1936" display="[VIP]_Lotteria_03-06/11" xr:uid="{00000000-0004-0000-0800-0000AB260000}"/>
    <hyperlink ref="LN69" location="null!1935:1935" display="[SuperVIP]_Gà Rán KFC_07-09/11" xr:uid="{00000000-0004-0000-0800-0000AC260000}"/>
    <hyperlink ref="LR69" location="null!1947:1947" display="[VIP]_Cơm Thố Anh Nguyễn_13-16/11" xr:uid="{00000000-0004-0000-0800-0000AD260000}"/>
    <hyperlink ref="LS69" location="null!1915:1915" display="[PNS]_Pepsi Meal_Nov_Cuisine_Cơm Gà_CT, HP" xr:uid="{00000000-0004-0000-0800-0000AE260000}"/>
    <hyperlink ref="LU69" location="null!1915:1915" display="[PNS]_Pepsi Meal_Nov_Cuisine_Cơm Gà_CT, HP" xr:uid="{00000000-0004-0000-0800-0000AF260000}"/>
    <hyperlink ref="LV69" location="null!1941:1941" display="[VIP]_Gà Rán Texas Chicken_17-20/11_x000a_250102_Gà Rán Texas Chicken_6 cities" xr:uid="{00000000-0004-0000-0800-0000B0260000}"/>
    <hyperlink ref="MA69" location="null!2083:2083" display="[Alacarte CB]_Gà Rán KFC_Nov.CB1_241231_Gà Rán KFC_25 cities" xr:uid="{00000000-0004-0000-0800-0000B1260000}"/>
    <hyperlink ref="MC69" location="null!1926:1926" display="[VIP]_NutiFood Ngôi Nhà Dinh Dưỡng_Nov_Compensation_x000a_(Bình Dương, Vũng tàu, Đồng Nai)" xr:uid="{00000000-0004-0000-0800-0000B2260000}"/>
    <hyperlink ref="MH69" location="null!1945:1945" display="[SuperVIP]_McDonald's_28-30/11" xr:uid="{00000000-0004-0000-0800-0000B3260000}"/>
    <hyperlink ref="ML69" location="null!2135:2135" display="[VIP]_Gà Rán Texas Chicken_01-04/12" xr:uid="{00000000-0004-0000-0800-0000B4260000}"/>
    <hyperlink ref="MM69" location="null!2147:2147" display="[SuperVIP]_Cơm Thố Anh Nguyễn_03-07/12" xr:uid="{00000000-0004-0000-0800-0000B5260000}"/>
    <hyperlink ref="MO69" location="null!2137:2137" display="[SuperVIP]_Pizza Hut_05-07/12" xr:uid="{00000000-0004-0000-0800-0000B6260000}"/>
    <hyperlink ref="MP69" location="null!2147:2147" display="[SuperVIP]_Cơm Thố Anh Nguyễn_03-07/12" xr:uid="{00000000-0004-0000-0800-0000B7260000}"/>
    <hyperlink ref="MR69" location="null!2136:2136" display="[SuperVIP]_Gà Rán Popeyes_08-11/12" xr:uid="{00000000-0004-0000-0800-0000B8260000}"/>
    <hyperlink ref="MX69" location="null!2308:2308" display="[Alacarte]_Gà Rán KFC_Dec_241231_Gà Rán KFC_25 cities" xr:uid="{00000000-0004-0000-0800-0000B9260000}"/>
    <hyperlink ref="NA69" location="null!2139:2139" display="[SuperVIP]_Gà Rán KFC_15-17/12" xr:uid="{00000000-0004-0000-0800-0000BA260000}"/>
    <hyperlink ref="NB69" location="null!2148:2148" display=" [VIP]_Cơm Thố Anh Nguyễn_17-21/12" xr:uid="{00000000-0004-0000-0800-0000BB260000}"/>
    <hyperlink ref="ND69" location="null!2141:2141" display="[SuperVIP]_Pizza Hut_19-21/12" xr:uid="{00000000-0004-0000-0800-0000BC260000}"/>
    <hyperlink ref="NF69" location="null!2144:2144" display="[VIP]_Lotteria_22-25/12" xr:uid="{00000000-0004-0000-0800-0000BD260000}"/>
    <hyperlink ref="NG69" location="null!2143:2143" display=" [VIP]_Gà Rán Texas Chicken_22-25/12" xr:uid="{00000000-0004-0000-0800-0000BE260000}"/>
    <hyperlink ref="NJ69" location="null!2300:2300" display="[PNS]_Pepsi FF37_Dec_CT, KH, BH, HP, Hue, BD" xr:uid="{00000000-0004-0000-0800-0000BF260000}"/>
    <hyperlink ref="NL69" location="null!2300:2300" display="[PNS]_Pepsi FF37_Dec_CT, KH, BH, HP, Hue, BD" xr:uid="{00000000-0004-0000-0800-0000C0260000}"/>
    <hyperlink ref="NO69" location="null!2309:2309" display="[Alacarte CB]_Gà Rán KFC_Dec.CB1_241231_Gà Rán KFC_25 cities" xr:uid="{00000000-0004-0000-0800-0000C1260000}"/>
    <hyperlink ref="PU69" location="null!2639:2639" display="[VIP]_Cơm Thố Anh Nguyễn_24-28/2 250718_Cơm Thố Anh Nguyễn_11 cities" xr:uid="{00000000-0004-0000-0800-0000C2260000}"/>
    <hyperlink ref="PW69" location="null!2609:2609" display="[JBP]_Cơm Tấm Phúc Lộc Thọ_BAU Vung Tau, Dong Nai" xr:uid="{00000000-0004-0000-0800-0000C3260000}"/>
    <hyperlink ref="E70" location="null!11:11" display="[PLF CP]_WC_Ngày Thương Hiệu, Giảm Tới 50K_x000a_còn lại: [PLF CP]_BAU_No nê bữa trưa, deal giảm 50.000Đ" xr:uid="{00000000-0004-0000-0800-0000C4260000}"/>
    <hyperlink ref="F70" location="null!9:9" display="[PLF CP]_15.1_Khao Deal Rộn Ràng, Giảm tới 50%_x000a_còn lại: [PLF CP]_BAU_Lên Đơn Bữa Trưa, Giảm 20.000Đ" xr:uid="{00000000-0004-0000-0800-0000C5260000}"/>
    <hyperlink ref="H70" location="null!11:11" display=" [PLF CP]_BAU_No nê bữa trưa, deal giảm 50.000Đ" xr:uid="{00000000-0004-0000-0800-0000C6260000}"/>
    <hyperlink ref="I70" location="null!9:9" display="[PLF CP]_WC_Khởi Động Tuần Mới, Giảm 20.000Đ_x000a_còn lại: [PLF CP]_BAU_Lên Đơn Bữa Trưa, Giảm 20.000Đ" xr:uid="{00000000-0004-0000-0800-0000C7260000}"/>
    <hyperlink ref="J70" location="null!8:8" display="[PLF CP]_BAU_Bữa Trưa Ngon Rẻ, Giảm 30.000Đ" xr:uid="{00000000-0004-0000-0800-0000C8260000}"/>
    <hyperlink ref="K70" location="null!9:9" display="[PLF CP]_15.1_Khao Deal Rộn Ràng, Giảm tới 50%_x000a_còn lại: [PLF CP]_BAU_Lên Đơn Bữa Trưa, Giảm 20.000Đ" xr:uid="{00000000-0004-0000-0800-0000C9260000}"/>
    <hyperlink ref="L70" location="null!10:10" display="[PLF CP]_BAU_Đặt món ăn trưa, giảm tới 40.000Đ" xr:uid="{00000000-0004-0000-0800-0000CA260000}"/>
    <hyperlink ref="M70" location="null!11:11" display=" [PLF CP]_BAU_No nê bữa trưa, deal giảm 50.000Đ" xr:uid="{00000000-0004-0000-0800-0000CB260000}"/>
    <hyperlink ref="N70" location="null!9:9" display="[PLF CP]_BAU_Lên Đơn Bữa Trưa, Giảm 20.000Đ" xr:uid="{00000000-0004-0000-0800-0000CC260000}"/>
    <hyperlink ref="P70" location="null!8:8" display="[PLF CP]_WC_Thứ 2 Đầu Tuần, Giảm 30000đ_x000a_còn lại: [PLF CP]_BAU_Bữa Trưa Ngon Rẻ, Giảm 30.000Đ" xr:uid="{00000000-0004-0000-0800-0000CD260000}"/>
    <hyperlink ref="Q70" location="null!72:72" display="[PNS]_HD SAISON_Jan.FOOD_ALL" xr:uid="{00000000-0004-0000-0800-0000CE260000}"/>
    <hyperlink ref="R70" location="null!8:8" display="10-11h: [PLF CP]_15.1_Khao Deal Rộn Ràng, Giảm tới 50%_x000a_còn lại:[PLF CP]_BAU_Bữa Trưa Ngon Rẻ, Giảm 30.000Đ_x000a_11-12H [PLF CP]_BAU_No nê bữa trưa, deal giảm 50.000Đ_x000a_12-13H:[PLF CP]_15.1_Khao Deal Rộn Ràng, Giảm tới 50%_x000a_còn lại: [PLF CP]_BAU_Ăn Sập Bốn Phương, giảm 18.000Đ_All OTH" xr:uid="{00000000-0004-0000-0800-0000CF260000}"/>
    <hyperlink ref="S70" location="null!8:8" display="[PLF CP]_YEP_Vạn Deal Rộn Ràng, Giảm tới 50%_x000a_[PLF CP]_YEP_Vạn Deal Rộn Ràng, Giảm tới 88.000Đ_x000a_còn lại: [PLF CP]_BAU_Bữa Trưa Ngon Rẻ, Giảm 30.000Đ" xr:uid="{00000000-0004-0000-0800-0000D0260000}"/>
    <hyperlink ref="U70" location="null!8:8" display="[PLF CP]_BAU_Bữa Trưa Ngon Rẻ, Giảm 30.000Đ" xr:uid="{00000000-0004-0000-0800-0000D1260000}"/>
    <hyperlink ref="W70" location="null!9:9" display="[PLF CP]_WC_Khởi Động Tuần Mới, Giảm 20.000Đ_x000a_còn lại: [PLF CP]_BAU_Lên Đơn Bữa Trưa, Giảm 20.000Đ" xr:uid="{00000000-0004-0000-0800-0000D2260000}"/>
    <hyperlink ref="X70" location="null!8:8" display="[PLF CP]_BAU_Bữa Trưa Ngon Rẻ, Giảm 30.000Đ" xr:uid="{00000000-0004-0000-0800-0000D3260000}"/>
    <hyperlink ref="Y70" location="null!10:10" display="[PLF CP]_WC_Thứ 4 Vui Vẻ, Giảm Tới 50,000đ_x000a_newcities: [PLF CP]_BAU_Đặt món ăn trưa, giảm tới 40.000Đ" xr:uid="{00000000-0004-0000-0800-0000D4260000}"/>
    <hyperlink ref="Z70" location="null!10:10" display="[PLF CP]_BAU_Đặt món ăn trưa, giảm tới 40.000Đ" xr:uid="{00000000-0004-0000-0800-0000D5260000}"/>
    <hyperlink ref="AA70" location="null!11:11" display=" [PLF CP]_BAU_No nê bữa trưa, deal giảm 50.000Đ" xr:uid="{00000000-0004-0000-0800-0000D6260000}"/>
    <hyperlink ref="AB70" location="null!10:10" display="[PLF CP]_BAU_Đặt món ăn trưa, giảm tới 40.000Đ" xr:uid="{00000000-0004-0000-0800-0000D7260000}"/>
    <hyperlink ref="AM70" location="null!10:10" display="[PLF CP]_WC_Thứ 3 No Nê, Giảm 40.000Đ_x000a_còn lại: [PLF CP]_BAU_Đặt món ăn trưa, giảm tới 40.000Đ" xr:uid="{00000000-0004-0000-0800-0000D8260000}"/>
    <hyperlink ref="AN70" location="null!11:11" display=" [PLF CP]_FS_Thứ 4 siêu Flash sale giảm 50%_T2_x000a_còn lại: _x000a_[PLF CP]_BAU_No nê bữa trưa, deal giảm 50.000Đ" xr:uid="{00000000-0004-0000-0800-0000D9260000}"/>
    <hyperlink ref="AO70" location="null!10:10" display="[PLF CP]_WC_Ngày Thương Hiệu, Giảm Tới 50K_x000a_còn lại: [PLF CP]_BAU_Đặt món ăn trưa, giảm tới 40.000Đ" xr:uid="{00000000-0004-0000-0800-0000DA260000}"/>
    <hyperlink ref="AP70" location="null!8:8" display="[PLF CP]_BAU_Bữa Trưa Ngon Rẻ, Giảm 30.000Đ" xr:uid="{00000000-0004-0000-0800-0000DB260000}"/>
    <hyperlink ref="AQ70" location="null!11:11" display="[PLF CP]_BAU_No nê bữa trưa, deal giảm 50.000Đ" xr:uid="{00000000-0004-0000-0800-0000DC260000}"/>
    <hyperlink ref="AR70" location="null!10:10" display="[PLF CP]_14.2_Mùa Yêu Deal Hời, Giảm tới 50%_x000a_còn lại: [PLF CP]_BAU_Đặt món ăn trưa, giảm tới 40.000Đ" xr:uid="{00000000-0004-0000-0800-0000DD260000}"/>
    <hyperlink ref="AS70" location="null!11:11" display="[PLF CP]_BAU_No nê bữa trưa, deal giảm 50.000Đ" xr:uid="{00000000-0004-0000-0800-0000DE260000}"/>
    <hyperlink ref="AT70" location="null!11:11" display="[PLF CP]_14.2_Mùa Yêu Deal Hời, Giảm tới 50%_x000a_còn lại:_x000a_[PLF CP]_BAU_No nê bữa trưa, deal giảm 50.000Đ" xr:uid="{00000000-0004-0000-0800-0000DF260000}"/>
    <hyperlink ref="AU70" location="null!9:9" display="[PLF CP]_WC_Thứ 4 Vui Vẻ, Giảm Tới 50,000đ_x000a_newcities: [PLF CP]_BAU_Lên Đơn Bữa Trưa, Giảm 20.000Đ" xr:uid="{00000000-0004-0000-0800-0000E0260000}"/>
    <hyperlink ref="AV70" location="null!11:11" display="[PLF CP]_14.2_Mùa Yêu Deal Hời, Giảm tới 50%_x000a_còn lại:_x000a_[PLF CP]_BAU_No nê bữa trưa, deal giảm 50.000Đ" xr:uid="{00000000-0004-0000-0800-0000E1260000}"/>
    <hyperlink ref="AW70" location="null!10:10" display="10-11H:  [PLF CP]_14.2_Săn Deal Valentine, Giảm tới 95.000Đ_x000a_11-12H:: [PLF CP]_BAU_Đặt món ăn trưa, giảm tới 40.000Đ_x000a_12-13H::[PLF CP]_14.2_Mùa Yêu Deal Hời, Giảm tới 50%_x000a_còn lại: :[PLF CP]_14.2_Đặt Thả Ga, Giảm Không Giới Hạn" xr:uid="{00000000-0004-0000-0800-0000E2260000}"/>
    <hyperlink ref="AX70" location="null!8:8" display="10-11H:  [PLF CP]_WC_Tiệc cuối tuần, giảm tưng bừng 105.000Đ_x000a_11-12h::[PLF CP]_BAU_Bữa Trưa Ngon Rẻ, Giảm 30.000Đ_x000a_12- 13h:[PLF CP]_Mid Month_FS_Chớp Deal Giữa Tháng, Chỉ 1.000Đ_x000a_PLF CP]_BAU_Chốt đơn ăn xế, giảm 20.000Đ_T3_x000a_" xr:uid="{00000000-0004-0000-0800-0000E3260000}"/>
    <hyperlink ref="AY70" location="null!10:10" display="[PLF CP]_BAU_Đặt món ăn trưa, giảm tới 40.000Đ" xr:uid="{00000000-0004-0000-0800-0000E4260000}"/>
    <hyperlink ref="AZ70" location="null!8:8" display="[PLF CP]_WC_Thứ 2 Đầu Tuần, Giảm 30000đ_x000a_[PLF CP]_BAU_Bữa Trưa Ngon Rẻ, Giảm 30.000Đ" xr:uid="{00000000-0004-0000-0800-0000E5260000}"/>
    <hyperlink ref="BA70" location="null!10:10" display="[PLF CP]_WC_Thứ 3 No Nê, Giảm 40.000Đ_x000a_còn lại: [PLF CP]_BAU_Đặt món ăn trưa, giảm tới 40.000Đ" xr:uid="{00000000-0004-0000-0800-0000E6260000}"/>
    <hyperlink ref="BB70" location="null!8:8" display="10-11H:  [PLF CP]_BAU_Bữa Trưa Ngon Rẻ, Giảm 30.000Đ_x000a_11-12H : [PLF CP]_WC_Thứ 4 Vui Vẻ, Giảm Tới 50,000đ_x000a_12-13H:  [PLF CP]_SPFDay_Siêu Deal Ăn Uống, Giảm tới 35.000Đ_x000a_còn lại: [PLF CP]_BAU_Chốt đơn ăn xế, giảm 20.000Đ" xr:uid="{00000000-0004-0000-0800-0000E7260000}"/>
    <hyperlink ref="BC70" location="null!8:8" display="[PLF CP]_WC_Ngày Thương Hiệu, Giảm Tới 50K_x000a_[PLF CP]_BAU_Bữa Trưa Ngon Rẻ, Giảm 30.000Đ" xr:uid="{00000000-0004-0000-0800-0000E8260000}"/>
    <hyperlink ref="BD70" location="null!11:11" display="[PLF CP]_BAU_No nê bữa trưa, deal giảm 50.000Đ" xr:uid="{00000000-0004-0000-0800-0000E9260000}"/>
    <hyperlink ref="BE70" location="null!10:10" display="[PLF CP]_BAU_Đặt món ăn trưa, giảm tới 40.000Đ" xr:uid="{00000000-0004-0000-0800-0000EA260000}"/>
    <hyperlink ref="BG70" location="null!9:9" display="[PLF CP]_WC_Khởi Động Tuần Mới, Giảm 20.000Đ_x000a_còn lại: [PLF CP]_BAU_Lên Đơn Bữa Trưa, Giảm 20.000Đ" xr:uid="{00000000-0004-0000-0800-0000EB260000}"/>
    <hyperlink ref="BH70" location="null!8:8" display="[PLF CP]_3.3_Siêu Deal Đầu Năm, Giảm tới 50%_x000a_[PLF CP]_BAU_Bữa Trưa Ngon Rẻ, Giảm 30.000Đ" xr:uid="{00000000-0004-0000-0800-0000EC260000}"/>
    <hyperlink ref="BJ70" location="null!10:10" display="[PLF CP]_BAU_Đặt món ăn trưa, giảm tới 40.000Đ" xr:uid="{00000000-0004-0000-0800-0000ED260000}"/>
    <hyperlink ref="BK70" location="null!11:11" display="[PLF CP]_BAU_No nê bữa trưa, deal giảm 50.000Đ" xr:uid="{00000000-0004-0000-0800-0000EE260000}"/>
    <hyperlink ref="BM70" location="null!8:8" display="[PLF CP]_3.3_Siêu Deal Đầu Năm, Giảm tới 50%_x000a_[PLF CP]_BAU_Bữa Trưa Ngon Rẻ, Giảm 30.000Đ" xr:uid="{00000000-0004-0000-0800-0000EF260000}"/>
    <hyperlink ref="BN70" location="null!10:10" display="[PLF CP]_BAU_Đặt món ăn trưa, giảm tới 40.000Đ" xr:uid="{00000000-0004-0000-0800-0000F0260000}"/>
    <hyperlink ref="BP70" location="null!9:9" display=" [PLF CP]_BAU_Lên Đơn Bữa Trưa, Giảm 20.000Đ" xr:uid="{00000000-0004-0000-0800-0000F1260000}"/>
    <hyperlink ref="BQ70" location="null!11:11" display="[PLF CP]_8.3_Vạn Deal Xinh, Giảm tới 50%_x000a_còn lại:_x000a_[PLF CP]_BAU_No nê bữa trưa, deal giảm 50.000Đ" xr:uid="{00000000-0004-0000-0800-0000F2260000}"/>
    <hyperlink ref="BR70" location="null!8:8" display="[PLF CP]_BAU_Bữa Trưa Ngon Rẻ, Giảm 30.000Đ" xr:uid="{00000000-0004-0000-0800-0000F3260000}"/>
    <hyperlink ref="BS70" location="null!11:11" display="[PLF CP]_BAU_No nê bữa trưa, deal giảm 50.000Đ" xr:uid="{00000000-0004-0000-0800-0000F4260000}"/>
    <hyperlink ref="BU70" location="null!10:10" display="[PLF CP]_BAU_Đặt món ăn trưa, giảm tới 40.000Đ" xr:uid="{00000000-0004-0000-0800-0000F5260000}"/>
    <hyperlink ref="BW70" location="null!11:11" display="[PLF CP]_BAU_No nê bữa trưa, deal giảm 50.000Đ" xr:uid="{00000000-0004-0000-0800-0000F6260000}"/>
    <hyperlink ref="BX70" location="null!10:10" display="[PLF CP]_BAU_Đặt món ăn trưa, giảm tới 40.000Đ" xr:uid="{00000000-0004-0000-0800-0000F7260000}"/>
    <hyperlink ref="BY70" location="null!9:9" display=" [PLF CP]_BAU_Lên Đơn Bữa Trưa, Giảm 20.000Đ" xr:uid="{00000000-0004-0000-0800-0000F8260000}"/>
    <hyperlink ref="CA70" location="null!8:8" display="10-11H:  [PLF CP]_WC_Tiệc cuối tuần, giảm tưng bừng 105.000Đ_x000a_11-12h:[PLF CP]_BAU_Bữa Trưa Ngon Rẻ, Giảm 30.000Đ&quot;_x000a_12- 13h:[PLF CP]_Mid Month_FS_Chớp Deal Giữa Tháng, Chỉ 1.000Đ_T2_x000a_còn lại: [PLF CP]_BAU_Chốt đơn ăn xế, giảm 20.000Đ " xr:uid="{00000000-0004-0000-0800-0000F9260000}"/>
    <hyperlink ref="CB70" location="null!11:11" display="[PLF CP]_BAU_No nê bữa trưa, deal giảm 50.000Đ" xr:uid="{00000000-0004-0000-0800-0000FA260000}"/>
    <hyperlink ref="CC70" location="null!9:9" display=" [PLF CP]_BAU_Lên Đơn Bữa Trưa, Giảm 20.000Đ" xr:uid="{00000000-0004-0000-0800-0000FB260000}"/>
    <hyperlink ref="CE70" location="null!11:11" display="[PLF CP]_BAU_No nê bữa trưa, deal giảm 50.000Đ" xr:uid="{00000000-0004-0000-0800-0000FC260000}"/>
    <hyperlink ref="CG70" location="null!10:10" display="[PLF CP]_BAU_Đặt món ăn trưa, giảm tới 40.000Đ" xr:uid="{00000000-0004-0000-0800-0000FD260000}"/>
    <hyperlink ref="CH70" location="null!8:8" display="10-11H:  [PLF CP]_WC_Tiệc cuối tuần, giảm tưng bừng 105.000Đ_x000a_11-12H:[PLF CP]_SPFDay_Siêu Deal Ăn Uống, Giảm tới 35.000Đ_x000a_newcities [PLF CP]_BAU_Bữa Trưa Ngon Rẻ, Giảm 30.000Đ_x000a_12- 13h:[PLF CP]_SPFDay_Chớp Deal Giá Hời, Chỉ 1.000Đ_T2_x000a_còn lại: [PLF CP]_BAU_Chốt đơn ăn xế, giảm 20.000Đ" xr:uid="{00000000-0004-0000-0800-0000FE260000}"/>
    <hyperlink ref="CJ70" location="null!8:8" display="[PLF CP]_4.4_Bao Trọn Món Ngon, Giảm 50%_x000a_còn lại:[PLF CP]_BAU_Bữa Trưa Ngon Rẻ, Giảm 30.000Đ&quot;" xr:uid="{00000000-0004-0000-0800-0000FF260000}"/>
    <hyperlink ref="CL70" location="null!9:9" display=" [PLF CP]_BAU_Lên Đơn Bữa Trưa, Giảm 20.000Đ" xr:uid="{00000000-0004-0000-0800-000000270000}"/>
    <hyperlink ref="CM70" location="null!11:11" display="[PLF CP]_4.4_Bao Trọn Món Ngon, Giảm 44.000Đ_x000a_còn lại:_x000a_[PLF CP]_BAU_No nê bữa trưa, deal giảm 50.000Đ" xr:uid="{00000000-0004-0000-0800-000001270000}"/>
    <hyperlink ref="CO70" location="null!9:9" display=" [PLF CP]_BAU_Lên Đơn Bữa Trưa, Giảm 20.000Đ" xr:uid="{00000000-0004-0000-0800-000002270000}"/>
    <hyperlink ref="CP70" location="null!8:8" display=" [PLF CP]_BAU_Bữa Trưa Ngon Rẻ, Giảm 30.000Đ" xr:uid="{00000000-0004-0000-0800-000003270000}"/>
    <hyperlink ref="CT70" location="null!8:8" display="[PLF CP]_BAU_Bữa Trưa Ngon Rẻ, Giảm 30.000Đ" xr:uid="{00000000-0004-0000-0800-000004270000}"/>
    <hyperlink ref="CU70" location="null!11:11" display="[PLF CP]_4.4_Bao Trọn Món Ngon, Giảm 44.000Đ_x000a_còn lại:_x000a_[PLF CP]_BAU_No nê bữa trưa, deal giảm 50.000Đ" xr:uid="{00000000-0004-0000-0800-000005270000}"/>
    <hyperlink ref="CZ70" location="null!11:11" display="[PLF CP]_WC_Thứ 3 Ăn Ngon, Giảm 30.000Đ" xr:uid="{00000000-0004-0000-0800-000006270000}"/>
    <hyperlink ref="DA70" location="null!10:10" display="[PLF CP]_BAU_Đặt món ăn trưa, giảm tới 40.000Đ" xr:uid="{00000000-0004-0000-0800-000007270000}"/>
    <hyperlink ref="DB70" location="null!9:9" display=" [PLF CP]_BAU_Lên Đơn Bữa Trưa, Giảm 20.000Đ" xr:uid="{00000000-0004-0000-0800-000008270000}"/>
    <hyperlink ref="DC70" location="null!10:10" display="[PLF CP]_BAU_Đặt món ăn trưa, giảm tới 40.000Đ" xr:uid="{00000000-0004-0000-0800-000009270000}"/>
    <hyperlink ref="DD70" location="null!11:11" display="[PLF CP]_BAU_No nê bữa trưa, deal giảm 50.000Đ" xr:uid="{00000000-0004-0000-0800-00000A270000}"/>
    <hyperlink ref="DF70" location="null!9:9" display=" [PLF CP]_BAU_Lên Đơn Bữa Trưa, Giảm 20.000Đ" xr:uid="{00000000-0004-0000-0800-00000B270000}"/>
    <hyperlink ref="DG70" location="null!9:9" display="10-11H:[PLF CP]_Mid Month_Siêu Deal Giữa Tháng, Giảm tới 50%_x000a_còn lại:[PLF CP]_BAU_Lên Đơn Bữa Trưa, Giảm 20.000Đ_x000a_11-12H [PLF CP]_WC_Thứ 3 Ăn Ngon, Giảm 30.000Đ_x000a_12-13H: [PLF CP]_Mid Month_Siêu Deal Giữa Tháng, Giảm tới 35.000Đ_x000a_còn lại: [PLF CP]_BAU_Chốt đơn ăn xế, giảm 20.000Đ" xr:uid="{00000000-0004-0000-0800-00000C270000}"/>
    <hyperlink ref="DH70" location="null!11:11" display="[PLF CP]_BAU_No nê bữa trưa, deal giảm 50.000Đ" xr:uid="{00000000-0004-0000-0800-00000D270000}"/>
    <hyperlink ref="DJ70" location="null!10:10" display="[PLF CP]_BAU_Đặt món ăn trưa, giảm tới 40.000Đ" xr:uid="{00000000-0004-0000-0800-00000E270000}"/>
    <hyperlink ref="DK70" location="null!8:8" display="10-11H:  [PLF CP]_WC_Tiệc cuối tuần, giảm tưng bừng 105.000Đ_x000a_11-12H:[PLF CP]_SPFDay_Siêu Deal Ăn Uống, Giảm tới 35.000Đ_x000a_newcities [PLF CP]_BAU_Bữa Trưa Ngon Rẻ, Giảm 30.000Đ_x000a_12- 13h[PLF CP]_SPFDay_Chớp Deal Ngày Hội, Chỉ 1.000Đ_T2_x000a_còn lại: [PLF CP]_BAU_Chốt đơn ăn xế, giảm 20.000Đ" xr:uid="{00000000-0004-0000-0800-00000F270000}"/>
    <hyperlink ref="DL70" location="null!11:11" display="[PLF CP]_BAU_No nê bữa trưa, deal giảm 50.000Đ" xr:uid="{00000000-0004-0000-0800-000010270000}"/>
    <hyperlink ref="DM70" location="null!9:9" display=" [PLF CP]_BAU_Lên Đơn Bữa Trưa, Giảm 20.000Đ" xr:uid="{00000000-0004-0000-0800-000011270000}"/>
    <hyperlink ref="DO70" location="null!11:11" display="[PLF CP]_BAU_No nê bữa trưa, deal giảm 50.000Đ" xr:uid="{00000000-0004-0000-0800-000012270000}"/>
    <hyperlink ref="FI70" r:id="rId1317" xr:uid="{00000000-0004-0000-0800-000013270000}"/>
    <hyperlink ref="GO70" r:id="rId1318" xr:uid="{00000000-0004-0000-0800-000014270000}"/>
    <hyperlink ref="PX70" location="null!G2563" display="[SuperVIP]_Gà Rán KFC_26-28Feb 260106_Gà Rán KFC_31 cities" xr:uid="{00000000-0004-0000-0800-000015270000}"/>
    <hyperlink ref="G71" location="null!G118" display="[VIP]_Trà Sữa May Cha_3-5.1 BD,DN,AG,KG,MT,LA" xr:uid="{00000000-0004-0000-0800-000016270000}"/>
    <hyperlink ref="K71" location="null!54:54" display="[SuperVIP]_The Coffee House_6-8.1 241231_The Coffee House_7 cities" xr:uid="{00000000-0004-0000-0800-000017270000}"/>
    <hyperlink ref="M71" location="null!52:52" display="[SuperVIP]_Highlands Coffee_6-10.1 241231_Highlands Coffee_36 cities" xr:uid="{00000000-0004-0000-0800-000018270000}"/>
    <hyperlink ref="O71" location="null!69:71" display="Whitelist on Shopee_x000a_ [PLF CP]_SPayLater" xr:uid="{00000000-0004-0000-0800-000019270000}"/>
    <hyperlink ref="P71" location="null!96:96" display="[JBP]_KATINAT Coffee &amp; Tea House_4 món BAU 250102_Katinat Saigon Kafe_10 cities" xr:uid="{00000000-0004-0000-0800-00001A270000}"/>
    <hyperlink ref="S71" location="null!46:46" display="[SuperVIP]_Starbucks Coffee_14-16.1 250102_Starbucks Coffee_10 cities" xr:uid="{00000000-0004-0000-0800-00001B270000}"/>
    <hyperlink ref="Y71" location="null!192:192" display="[JBP]_KATINAT Coffee &amp; Tea House_BOGO 250119_Katinat Saigon Kafe_11 cities" xr:uid="{00000000-0004-0000-0800-00001C270000}"/>
    <hyperlink ref="AS71" location="null!148:148" display="[SuperVIP]_Highlands Coffee_10-14.2 241231_Highlands Coffee_36 cities" xr:uid="{00000000-0004-0000-0800-00001D270000}"/>
    <hyperlink ref="AU71" location="null!152:152" display="[SuperVIP]_The Coffee House_10-12.2 241231_The Coffee House_7 cities" xr:uid="{00000000-0004-0000-0800-00001E270000}"/>
    <hyperlink ref="AY71" location="null!G201" display="[VIP]_Trà Sữa May Cha_14-16.2  250102_Trà Sữa May Cha_7 cities" xr:uid="{00000000-0004-0000-0800-00001F270000}"/>
    <hyperlink ref="BC71" location="null!G204" display="[VIP]_Phê La_Feb HP,VT,HA,DL" xr:uid="{00000000-0004-0000-0800-000020270000}"/>
    <hyperlink ref="BH71" location="null!G205" display="[VIP]_Gong Cha_Feb 20240506_Gong Cha_3 cities" xr:uid="{00000000-0004-0000-0800-000021270000}"/>
    <hyperlink ref="BY71" location="null!G354" display="[VIP]_Gong Cha_Mar 20240506_Gong Cha_3 cities" xr:uid="{00000000-0004-0000-0800-000022270000}"/>
    <hyperlink ref="CC71" location="null!302:302" display="[SuperVIP]_The Coffee House_17-19.3 241231_The Coffee House_7 cities" xr:uid="{00000000-0004-0000-0800-000023270000}"/>
    <hyperlink ref="CG71" location="null!G354" display="[VIP]_Gong Cha_Mar 20240506_Gong Cha_3 cities_x000a__x000a_[SJBP]_Starbucks Coffee_WC Fri Hải Phòng, Quảng Nam, Bình Dương, Quảng Ninh, Huế, Lâm Đồng, Thanh Hoá, Bắc Ninh" xr:uid="{00000000-0004-0000-0800-000024270000}"/>
    <hyperlink ref="CL71" location="null!G447" display="[SuperVIP]_Phê La_Mar HP,VT,HA,DL,DN" xr:uid="{00000000-0004-0000-0800-000025270000}"/>
    <hyperlink ref="CN71" location="null!420:420" display="[JBP]_KATINAT Coffee &amp; Tea House_Combo 20% 250119_Katinat Saigon Kafe_11 cities" xr:uid="{00000000-0004-0000-0800-000026270000}"/>
    <hyperlink ref="CO71" location="null!G350" display="[VIP]_Trà Sữa May Cha_28-30.3 250102_Trà Sữa May Cha_7 cities" xr:uid="{00000000-0004-0000-0800-000027270000}"/>
    <hyperlink ref="CT71" location="null!639:639" display="[JBP]_KATINAT Coffee &amp; Tea House_M2T1 1-4.4 250119_Katinat Saigon Kafe_11 cities" xr:uid="{00000000-0004-0000-0800-000028270000}"/>
    <hyperlink ref="CZ71" location="null!G518" display="[VIP]_Gong Cha_Apr 20240506_Gong Cha_3 cities" xr:uid="{00000000-0004-0000-0800-000029270000}"/>
    <hyperlink ref="DA71" location="null!547:547" display="[SuperVIP]_Highlands Coffee_7-11.4 241231_Highlands Coffee_36 cities" xr:uid="{00000000-0004-0000-0800-00002A270000}"/>
    <hyperlink ref="DB71" location="null!548:548" display="[VIP]_The Coffee House_9-11.4 241231_The Coffee House_7 cities" xr:uid="{00000000-0004-0000-0800-00002B270000}"/>
    <hyperlink ref="DM71" location="null!642:642" display="[JBP]_KATINAT Coffee &amp; Tea House_Combo 88k 250119_Katinat Saigon Kafe_11 cities" xr:uid="{00000000-0004-0000-0800-00002C270000}"/>
    <hyperlink ref="DN71" location="null!G518" display="[VIP]_Gong Cha_Apr 20240506_Gong Cha_3 cities" xr:uid="{00000000-0004-0000-0800-00002D270000}"/>
    <hyperlink ref="DP71" location="null!G518" display="[VIP]_Gong Cha_Apr 20240506_Gong Cha_3 cities" xr:uid="{00000000-0004-0000-0800-00002E270000}"/>
    <hyperlink ref="DV71" location="null!659:659" display="[SJBP]_Highlands Coffee_BAU Apr 241231_Highlands Coffee_36 cities" xr:uid="{00000000-0004-0000-0800-00002F270000}"/>
    <hyperlink ref="EC71" location="null!769:769" display="[SuperVIP]_The Coffee House_6-8.5 241231_The Coffee House_7 cities" xr:uid="{00000000-0004-0000-0800-000030270000}"/>
    <hyperlink ref="EE71" location="null!865:865" display="[JBP]_KATINAT Coffee &amp; Tea House_BAU bơ dừa 55K 250119_Katinat Saigon Kafe_11 cities" xr:uid="{00000000-0004-0000-0800-000031270000}"/>
    <hyperlink ref="EF71" location="null!768:768" display="[SuperVIP]_Highlands Coffee_5-9.5 241231_Highlands Coffee_36 cities" xr:uid="{00000000-0004-0000-0800-000032270000}"/>
    <hyperlink ref="EK71" location="null!770:770" display="[SuperVIP]_Highlands Coffee_12-16.5 241231_Highlands Coffee_36 cities" xr:uid="{00000000-0004-0000-0800-000033270000}"/>
    <hyperlink ref="EM71" location="null!775:775" display="[SJBP]_Starbucks Coffee_WC Fri 250102_Starbucks Coffee_10 cities" xr:uid="{00000000-0004-0000-0800-000034270000}"/>
    <hyperlink ref="ER71" location="null!865:865" display="[JBP]_KATINAT Coffee &amp; Tea House_BAU bơ dừa 55K 250119_Katinat Saigon Kafe_11 cities" xr:uid="{00000000-0004-0000-0800-000035270000}"/>
    <hyperlink ref="ET71" location="null!872:872" display="[VIP]_KATINAT Coffee &amp; Tea House_M2T1 22-23.5 250119_Katinat Saigon Kafe_11 cities" xr:uid="{00000000-0004-0000-0800-000036270000}"/>
    <hyperlink ref="EW71" location="null!865:865" display="[JBP]_KATINAT Coffee &amp; Tea House_BAU bơ dừa 55K 250119_Katinat Saigon Kafe_11 cities" xr:uid="{00000000-0004-0000-0800-000037270000}"/>
    <hyperlink ref="FG71" location="null!977:977" display="[SuperVIP]_Highlands Coffee_2-6.6 241231_Highlands Coffee_36 cities" xr:uid="{00000000-0004-0000-0800-000038270000}"/>
    <hyperlink ref="FH71" location="null!G947" display="[SuperVIP]_Phê La_4-6/6  HP,VT,HA,DL,DN" xr:uid="{00000000-0004-0000-0800-000039270000}"/>
    <hyperlink ref="FM71" location="null!978:978" display="[SuperVIP]_Highlands Coffee_9-13.6 241231_Highlands Coffee_36 cities" xr:uid="{00000000-0004-0000-0800-00003A270000}"/>
    <hyperlink ref="FU71" location="null!G948" display="[SuperVIP]_Phê La_16-20/6 HP,VT,HA,DL,DN" xr:uid="{00000000-0004-0000-0800-00003B270000}"/>
    <hyperlink ref="FV71" location="null!1023:1023" display="[JBP]_KATINAT Coffee &amp; Tea House_bơ dừa BAU 250119_Katinat Saigon Kafe_11 cities" xr:uid="{00000000-0004-0000-0800-00003C270000}"/>
    <hyperlink ref="GE71" location="null!G934" display="[VIP]_Trà Sữa May Cha_27-29Jun 250102_Trà Sữa May Cha_7 cities" xr:uid="{00000000-0004-0000-0800-00003D270000}"/>
    <hyperlink ref="GI71" location="null!1141:1141" display="[SuperVIP]_Starbucks Coffee_1-3.7 250520_Starbucks Coffee_12 cities" xr:uid="{00000000-0004-0000-0800-00003E270000}"/>
    <hyperlink ref="GV71" location="null!1235:1235" display="[JBP]_KATINAT Coffee &amp; Tea House_B2G1 250119_Katinat Saigon Kafe_11 cities" xr:uid="{00000000-0004-0000-0800-00003F270000}"/>
    <hyperlink ref="GY71" location="null!1144:1144" display="[SuperVIP]_Highlands Coffee_14-18.7 241231_Highlands Coffee_36 cities" xr:uid="{00000000-0004-0000-0800-000040270000}"/>
    <hyperlink ref="HH71" location="null!1303:1303" display="[Win 2]_Mixue - Nhượng Quyền_July_KH,QNh, NA" xr:uid="{00000000-0004-0000-0800-000041270000}"/>
    <hyperlink ref="HJ71" location="null!1236:1236" display="[JBP]_KATINAT Coffee &amp; Tea House_Ads 1K 250119_Katinat Saigon Kafe_11 cities" xr:uid="{00000000-0004-0000-0800-000042270000}"/>
    <hyperlink ref="HK71" location="null!1133:1133" display="[JBP]_KATINAT Coffee &amp; Tea House_Merch 250119_Katinat Saigon Kafe_11 cities" xr:uid="{00000000-0004-0000-0800-000043270000}"/>
    <hyperlink ref="HO71" location="null!1402:1402" display="[SJBP]_Starbucks Coffee_WC Fri 250520_Starbucks Coffee_12 cities" xr:uid="{00000000-0004-0000-0800-000044270000}"/>
    <hyperlink ref="HT71" location="null!1395:1395" display="[SuperVIP]_The Coffee House_4-6.8 241231_The Coffee House_7 cities" xr:uid="{00000000-0004-0000-0800-000045270000}"/>
    <hyperlink ref="IG71" location="null!1397:1397" display="[VIP]_The Coffee House_18-20.8 241231_The Coffee House_7 cities" xr:uid="{00000000-0004-0000-0800-000046270000}"/>
    <hyperlink ref="IY71" location="null!1650:1650" display="[SuperVIP]_The Coffee House_3-5.9 241231_The Coffee House_7 cities" xr:uid="{00000000-0004-0000-0800-000047270000}"/>
    <hyperlink ref="JB71" location="null!1134:1134" display="[SuperVIP]_Highlands Coffee_8-12.9 241231_Highlands Coffee_36 cities" xr:uid="{00000000-0004-0000-0800-000048270000}"/>
    <hyperlink ref="JR71" location="null!1135:1135" display="[SuperVIP]_Highlands Coffee_22-26.9 241231_Highlands Coffee_36 cities" xr:uid="{00000000-0004-0000-0800-000049270000}"/>
    <hyperlink ref="JT71" location="null!G1573" display="[SuperVIP]_Phê La_22-26Sep HP,VT,HA,DL,DN,KH" xr:uid="{00000000-0004-0000-0800-00004A270000}"/>
    <hyperlink ref="KH71" location="null!1788:1788" display="[SuperVIP]_Highlands Coffee_6-10.10 241231_Highlands Coffee_36 cities" xr:uid="{00000000-0004-0000-0800-00004B270000}"/>
    <hyperlink ref="KP71" location="null!1789:1789" display="[SuperVIP]_Highlands Coffee_13-17.10 241231_Highlands Coffee_36 cities" xr:uid="{00000000-0004-0000-0800-00004C270000}"/>
    <hyperlink ref="KU71" location="null!1972:1972" display="[SuperVIP]_The Coffee House_21-23/10_x000a_241231_The Coffee House_7 cities" xr:uid="{00000000-0004-0000-0800-00004D270000}"/>
    <hyperlink ref="LA71" location="null!1805:1805" display="[JBP]_KATINAT Coffee &amp; Tea House_BOGO Ads  250822_KATINAT Coffee &amp; Tea House_13 cities" xr:uid="{00000000-0004-0000-0800-00004E270000}"/>
    <hyperlink ref="LD71" location="null!1925:1925" display="[VIP]_NutiFood Ngôi Nhà Dinh Dưỡng_Oct_Compensation" xr:uid="{00000000-0004-0000-0800-00004F270000}"/>
    <hyperlink ref="LH71" location="null!2014:2014" display="[SuperVIP]_Highlands Coffee_3-7.11 241231_Highlands Coffee_36 cities" xr:uid="{00000000-0004-0000-0800-000050270000}"/>
    <hyperlink ref="LV71" location="null!2018:2018" display="[VIP]_The Coffee House_17-19.11 251014_The Coffee House_8 cities" xr:uid="{00000000-0004-0000-0800-000051270000}"/>
    <hyperlink ref="MC71" location="null!2102:2102" display="[Win 2]_Cà Phê Muối Chú Long_Nov_24-28.11_250707_Cà Phê Muối Chú Long_15 cities" xr:uid="{00000000-0004-0000-0800-000052270000}"/>
    <hyperlink ref="MK71" location="null!2160:2160" display="[SuperVIP]_Highlands Coffee_1-5.12 241231_Highlands Coffee_36 cities" xr:uid="{00000000-0004-0000-0800-000053270000}"/>
    <hyperlink ref="NO71" location="null!2330:2330" display="[Win 2]_Cà Phê Muối Chú Long_Dec_end_250707_Cà Phê Muối Chú Long_15 cities" xr:uid="{00000000-0004-0000-0800-000054270000}"/>
    <hyperlink ref="NW71" location="null!2387:2387" display="[SuperVIP]_Highlands Coffee_05-09.01.26" xr:uid="{00000000-0004-0000-0800-000055270000}"/>
    <hyperlink ref="NX71" location="null!2444:2444" display="[SuperVIP]_Starbucks Coffee_Matcha 6-8/1" xr:uid="{00000000-0004-0000-0800-000056270000}"/>
    <hyperlink ref="PG71" location="null!2590:2590" display="[VIP]_KATINAT Coffee &amp; Tea House_B2G1 260106_KATINAT Coffee &amp; Tea House_14 cities" xr:uid="{00000000-0004-0000-0800-000057270000}"/>
    <hyperlink ref="PI71" location="null!2651:2651" display="[SJBP]_The Coffee House_BAU 50k Pretet 251014_The Coffee House_8 cities" xr:uid="{00000000-0004-0000-0800-000058270000}"/>
    <hyperlink ref="PU71" location="null!2591:2591" display="[SuperVIP]_The Coffee House_25-27.2 251014_The Coffee House_8 cities" xr:uid="{00000000-0004-0000-0800-000059270000}"/>
    <hyperlink ref="QE71" location="null!G2675" display="[SuperVIP]_Highlands Coffee_Mar 260106_Highlands Coffee_41 cities" xr:uid="{00000000-0004-0000-0800-00005A270000}"/>
    <hyperlink ref="D72" location="null!23:23" display="[PLF CP]_BAU_Chốt deal bữa xế, Freeship 0Đ" xr:uid="{00000000-0004-0000-0800-00005B270000}"/>
    <hyperlink ref="E72" location="null!13:13" display=" [PLF CP]_FS_Thứ 5 siêu Flash sale chỉ 1.0000Đ_T2_x000a_còn lại: [PLF CP]_BAU_Chốt đơn ăn xế, giảm 20.000Đ" xr:uid="{00000000-0004-0000-0800-00005C270000}"/>
    <hyperlink ref="F72" location="null!23:23" display="[PLF CP]_BAU_Chốt deal bữa xế, Freeship 0Đ" xr:uid="{00000000-0004-0000-0800-00005D270000}"/>
    <hyperlink ref="G72" location="null!12:12" display="[PLF CP]_BAU_Ăn xế ngon rẻ, chỉ từ 10.000Đ" xr:uid="{00000000-0004-0000-0800-00005E270000}"/>
    <hyperlink ref="H72" location="null!23:23" display="[PLF CP]_15.1_Khao Deal Rộn Ràng, Giảm tới 50%_x000a_còn lại: [PLF CP]_BAU_Chốt deal bữa xế, Freeship 0Đ" xr:uid="{00000000-0004-0000-0800-00005F270000}"/>
    <hyperlink ref="I72" location="null!12:12" display="[PLF CP]_BAU_Ăn xế ngon rẻ, chỉ từ 10.000Đ" xr:uid="{00000000-0004-0000-0800-000060270000}"/>
    <hyperlink ref="J72" location="null!68:68" display="[PLF CP]_WC_Thứ 3 Thả Ga, Freeship 0Đ_x000a_[PLF CP]_Đặt Quán Quen, Freeship 0Đ_newcities" xr:uid="{00000000-0004-0000-0800-000061270000}"/>
    <hyperlink ref="K72" location="null!13:13" display="[PLF CP]_BAU_Chốt đơn ăn xế, giảm 20.000Đ" xr:uid="{00000000-0004-0000-0800-000062270000}"/>
    <hyperlink ref="L72" location="null!68:68" display=" [PLF CP]_15.1_FS_Chớp Deal Đầu Năm, Chỉ 7.000Đ_x000a_[PLF CP]_Đặt Quán Quen, Freeship 0Đ_newcities" xr:uid="{00000000-0004-0000-0800-000063270000}"/>
    <hyperlink ref="M72" location="null!12:12" display="[PLF CP]_BAU_Ăn xế ngon rẻ, chỉ từ 10.000Đ" xr:uid="{00000000-0004-0000-0800-000064270000}"/>
    <hyperlink ref="N72" location="null!23:23" display="[PLF CP]_15.1_Deal Chào Năm Mới Chỉ 0Đ_x000a_còn lại: [PLF CP]_BAU_Chốt deal bữa xế, Freeship 0Đ" xr:uid="{00000000-0004-0000-0800-000065270000}"/>
    <hyperlink ref="O72" location="null!23:23" display=" [PLF CP]_BAU_Chốt deal bữa xế, Freeship 0Đ" xr:uid="{00000000-0004-0000-0800-000066270000}"/>
    <hyperlink ref="P72" location="null!14:14" display="[PLF CP]_15.1_FS_Chớp Deal Đầu Năm, Chỉ 2.000Đ_T2_x000a_còn lại: [PLF CP]_BAU_Nhâm nhi bữa xế, giảm 30.000Đ" xr:uid="{00000000-0004-0000-0800-000067270000}"/>
    <hyperlink ref="Q72" location="null!12:12" display="[PLF CP]_BAU_Ăn xế ngon rẻ, chỉ từ 10.000Đ" xr:uid="{00000000-0004-0000-0800-000068270000}"/>
    <hyperlink ref="R72" location="null!13:13" display="13-14H:[PLF CP]_15.1_Khao Deal Rộn Ràng, Giảm tới 50%_x000a_còn lại: [PLF CP]_BAU_Chốt đơn ăn xế, giảm 20.000Đ_x000a_14-16H: [PLF CP]_BAU_Chốt deal bữa xế, Freeship 0Đ" xr:uid="{00000000-0004-0000-0800-000069270000}"/>
    <hyperlink ref="S72" location="null!14:14" display="[PLF CP]_BAU_Nhâm nhi bữa xế, giảm 30.000Đ" xr:uid="{00000000-0004-0000-0800-00006A270000}"/>
    <hyperlink ref="T72" location="null!12:12" display="[PLF CP]_FS_Thứ 6 siêu Flash sale chỉ 1000Đ_T2_x000a_còn lại: [PLF CP]_BAU_Ăn xế ngon rẻ, chỉ từ 10.000Đ" xr:uid="{00000000-0004-0000-0800-00006B270000}"/>
    <hyperlink ref="U72" location="null!23:23" display=" [PLF CP]_BAU_Chốt deal bữa xế, Freeship 0Đ" xr:uid="{00000000-0004-0000-0800-00006C270000}"/>
    <hyperlink ref="V72" location="null!12:12" display="[PLF CP]_FS_Cuối tuần Siêu Flash sale giảm 50%_T2_x000a_còn lại: [PLF CP]_BAU_Ăn xế ngon rẻ, chỉ từ 10.000Đ" xr:uid="{00000000-0004-0000-0800-00006D270000}"/>
    <hyperlink ref="W72" location="null!23:23" display=" [PLF CP]_BAU_Chốt deal bữa xế, Freeship 0Đ" xr:uid="{00000000-0004-0000-0800-00006E270000}"/>
    <hyperlink ref="X72" location="null!12:12" display="[PLF CP]_FS_Thứ 3 siêu Flash sale chỉ 1000Đ_T2_x000a_còn lại: [PLF CP]_BAU_Ăn xế ngon rẻ, chỉ từ 10.000Đ" xr:uid="{00000000-0004-0000-0800-00006F270000}"/>
    <hyperlink ref="Y72" location="null!12:12" display="[PLF CP]_BAU_Ăn xế ngon rẻ, chỉ từ 10.000Đ" xr:uid="{00000000-0004-0000-0800-000070270000}"/>
    <hyperlink ref="Z72" location="null!14:14" display="[PLF CP]_FS_Thứ 5 siêu Flash sale chỉ 1.0000Đ_T2_x000a_còn lại: [PLF CP]_BAU_Nhâm nhi bữa xế, giảm 30.000Đ" xr:uid="{00000000-0004-0000-0800-000071270000}"/>
    <hyperlink ref="AA72" location="null!23:23" display=" [PLF CP]_BAU_Chốt deal bữa xế, Freeship 0Đ" xr:uid="{00000000-0004-0000-0800-000072270000}"/>
    <hyperlink ref="AB72" location="null!14:14" display="[PLF CP]_BAU_Nhâm nhi bữa xế, giảm 30.000Đ" xr:uid="{00000000-0004-0000-0800-000073270000}"/>
    <hyperlink ref="AM72" location="null!23:23" display="[PLF CP]_BAU_Chốt deal bữa xế, Freeship 0Đ" xr:uid="{00000000-0004-0000-0800-000074270000}"/>
    <hyperlink ref="AN72" location="null!12:12" display="[PLF CP]_BAU_Ăn xế ngon rẻ, chỉ từ 10.000Đ" xr:uid="{00000000-0004-0000-0800-000075270000}"/>
    <hyperlink ref="AO72" location="null!158:158" display="[SJBP]_Highlands Coffee_BAU Weekday 241231_Highlands Coffee_36 cities" xr:uid="{00000000-0004-0000-0800-000076270000}"/>
    <hyperlink ref="AP72" location="null!23:23" display="[PLF CP]_FS_Thứ 6 siêu Flash sale chỉ 1000Đ_T2_x000a_còn lại: _x000a_[PLF CP]_BAU_Chốt deal bữa xế, Freeship 0Đ" xr:uid="{00000000-0004-0000-0800-000077270000}"/>
    <hyperlink ref="AQ72" location="null!23:23" display="[PLF CP]_BAU_Chốt deal bữa xế, Freeship 0Đ" xr:uid="{00000000-0004-0000-0800-000078270000}"/>
    <hyperlink ref="AR72" location="null!13:13" display="[PLF CP]_BAU_Chốt đơn ăn xế, giảm 20.000Đ" xr:uid="{00000000-0004-0000-0800-000079270000}"/>
    <hyperlink ref="AS72" location="null!23:23" display="[PLF CP]_FS_Thứ 2 siêu Flash sale chỉ 1đ_T2_x000a_còn lại: _x000a_[PLF CP]_BAU_Chốt deal bữa xế, Freeship 0Đ" xr:uid="{00000000-0004-0000-0800-00007A270000}"/>
    <hyperlink ref="AT72" location="null!14:14" display="[PLF CP]_BAU_Nhâm nhi bữa xế, giảm 30.000Đ" xr:uid="{00000000-0004-0000-0800-00007B270000}"/>
    <hyperlink ref="AU72" location="null!12:12" display="[PLF CP]_BAU_Ăn xế ngon rẻ, chỉ từ 10.000Đ" xr:uid="{00000000-0004-0000-0800-00007C270000}"/>
    <hyperlink ref="AV72" location="null!23:23" display="[PLF CP]_WC_Ngày Thương Hiệu, Giảm Tới 50K_x000a_còn lại: _x000a_[PLF CP]_BAU_Chốt deal bữa xế, Freeship 0Đ" xr:uid="{00000000-0004-0000-0800-00007D270000}"/>
    <hyperlink ref="AW72" location="null!14:14" display="13-14h: [PLF CP]_14.2_Deal Có Đôi, Mua 1 Tặng 1_x000a_14-15h: :[PLF CP]_14.2_Mùa Yêu Deal Hời, Giảm tới 50%_x000a_15-16h:: [PLF CP]_14.2_FS_Chớp Deal Valentine, Chỉ 14.000Đ_x000a__x000a_13-16H các cities còn lại:  [PLF CP]_BAU_Nhâm nhi bữa xế, giảm 30.000Đ&quot;" xr:uid="{00000000-0004-0000-0800-00007E270000}"/>
    <hyperlink ref="AX72" location="null!13:13" display="13- 14h:[PLF CP]_Mid Month_FS_Chớp Deal Giữa Tháng, Chỉ 1.000Đ_x000a_[PLF CP]_BAU_Chốt đơn ăn xế, giảm 20.000Đ_T3&quot;_x000a_14-16H: [PLF CP]_BAU_Chốt deal bữa xế, Freeship 0Đ" xr:uid="{00000000-0004-0000-0800-00007F270000}"/>
    <hyperlink ref="AY72" location="null!23:23" display=" [PLF CP]_FS_Cuối tuần Siêu Flash sale giảm 50%_T2_x000a_còn lại: _x000a_[PLF CP]_BAU_Chốt deal bữa xế, Freeship 0Đ" xr:uid="{00000000-0004-0000-0800-000080270000}"/>
    <hyperlink ref="AZ72" location="null!13:13" display="[PLF CP]_WC_Khởi Động Tuần Mới, Giảm 20.000Đ_x000a_còn lại:[PLF CP]_BAU_Chốt đơn ăn xế, giảm 20.000Đ" xr:uid="{00000000-0004-0000-0800-000081270000}"/>
    <hyperlink ref="BA72" location="null!23:23" display="[PLF CP]_FS_Thứ 3 siêu Flash sale chỉ 1000Đ_T2_x000a_còn lại: _x000a_[PLF CP]_BAU_Chốt deal bữa xế, Freeship 0Đ" xr:uid="{00000000-0004-0000-0800-000082270000}"/>
    <hyperlink ref="BB72" location="null!23:23" display="13-14H: [PLF CP]_SPFDay_Món Gì Cũng Có, Siêu Deal 0Đ_x000a_[PLF CP]_BAU_Chốt deal bữa xế, Freeship 0Đ_x000a_14-16h: [PLF CP]_SPFDay_FS_Chớp Deal Giá Hời, Chỉ 1.000Đ_T3_x000a_T3: [PLF CP]_BAU_Ăn xế ngon rẻ, chỉ từ 10.000Đ" xr:uid="{00000000-0004-0000-0800-000083270000}"/>
    <hyperlink ref="BC72" location="null!12:12" display="[PLF CP]_BAU_Ăn xế ngon rẻ, chỉ từ 10.000Đ" xr:uid="{00000000-0004-0000-0800-000084270000}"/>
    <hyperlink ref="BD72" location="null!149:149" display="[SuperVIP]_Highlands Coffee_17-21.2 241231_Highlands Coffee_36 cities" xr:uid="{00000000-0004-0000-0800-000085270000}"/>
    <hyperlink ref="BE72" location="null!13:13" display="[PLF CP]_BAU_Chốt đơn ăn xế, giảm 20.000Đ" xr:uid="{00000000-0004-0000-0800-000086270000}"/>
    <hyperlink ref="BF72" location="null!23:23" display="[PLF CP]_FS_Cuối tuần Siêu Flash sale giảm 50%_T2_x000a_còn lại: _x000a_[PLF CP]_BAU_Chốt deal bữa xế, Freeship 0Đ" xr:uid="{00000000-0004-0000-0800-000087270000}"/>
    <hyperlink ref="BG72" location="null!13:13" display=":[PLF CP]_FS_Thứ 2 siêu Flash sale chỉ 1đ_x000a_còn lại:[PLF CP]_BAU_Chốt đơn ăn xế, giảm 20.000Đ" xr:uid="{00000000-0004-0000-0800-000088270000}"/>
    <hyperlink ref="BH72" location="null!28:28" display="[PLF CP]_BAU_Ăn xế ngon rẻ, chỉ từ 0Đ_T2_x000a_còn lại: [PLF CP]_3.3_Deal Hot Toàn Sàn, Freeship 0Đ" xr:uid="{00000000-0004-0000-0800-000089270000}"/>
    <hyperlink ref="BI72" location="null!12:12" display="[PLF CP]_BAU_Ăn xế ngon rẻ, chỉ từ 10.000Đ" xr:uid="{00000000-0004-0000-0800-00008A270000}"/>
    <hyperlink ref="BJ72" location="null!23:23" display="[PLF CP]_BAU_Chốt deal bữa xế, Freeship 0Đ" xr:uid="{00000000-0004-0000-0800-00008B270000}"/>
    <hyperlink ref="BK72" location="null!14:14" display="[PLF CP]_BAU_Nhâm nhi bữa xế, giảm 30.000Đ" xr:uid="{00000000-0004-0000-0800-00008C270000}"/>
    <hyperlink ref="BM72" location="null!13:13" display="[PLF CP]_3.3_FS_Chớp Deal Đếm Ngược, Chỉ 3.000Đ_T2_x000a_còn lại:[PLF CP]_BAU_Chốt đơn ăn xế, giảm 20.000Đ" xr:uid="{00000000-0004-0000-0800-00008D270000}"/>
    <hyperlink ref="BP72" location="null!28:28" display="[PLF CP]_BAU_Ăn xế ngon rẻ, chỉ từ 0Đ_T2_x000a_còn lại: [PLF CP]_BAU_Chốt deal bữa xế, Freeship 0Đ" xr:uid="{00000000-0004-0000-0800-00008E270000}"/>
    <hyperlink ref="BQ72" location="null!14:14" display="[PLF CP]_BAU_Nhâm nhi bữa xế, giảm 30.000Đ" xr:uid="{00000000-0004-0000-0800-00008F270000}"/>
    <hyperlink ref="BR72" location="null!12:12" display="[PLF CP]_BAU_Ăn xế ngon rẻ, chỉ từ 10.000Đ" xr:uid="{00000000-0004-0000-0800-000090270000}"/>
    <hyperlink ref="BS72" location="null!295:295" display="[SuperVIP]_Highlands Coffee_3-7.3 241231_Highlands Coffee_36 cities" xr:uid="{00000000-0004-0000-0800-000091270000}"/>
    <hyperlink ref="BU72" location="null!14:14" display="[PLF CP]_BAU_Nhâm nhi bữa xế, giảm 30.000Đ" xr:uid="{00000000-0004-0000-0800-000092270000}"/>
    <hyperlink ref="BV72" location="null!12:12" display="[PLF CP]_BAU_Ăn xế ngon rẻ, chỉ từ 10.000Đ" xr:uid="{00000000-0004-0000-0800-000093270000}"/>
    <hyperlink ref="BW72" location="null!68:68" display="[PLF CP]_WC_Thứ 3 Thả Ga, Freeship 0Đ_x000a_[PLF CP]_Đặt Quán Quen, Freeship 0Đ_newcities" xr:uid="{00000000-0004-0000-0800-000094270000}"/>
    <hyperlink ref="BX72" location="null!296:296" display="[SuperVIP]_Highlands Coffee_10-14.3 241231_Highlands Coffee_36 cities" xr:uid="{00000000-0004-0000-0800-000095270000}"/>
    <hyperlink ref="BY72" location="null!12:12" display="[PLF CP]_BAU_Ăn xế ngon rẻ, chỉ từ 10.000Đ" xr:uid="{00000000-0004-0000-0800-000096270000}"/>
    <hyperlink ref="BZ72" location="null!23:23" display="[PLF CP]_FS_Thứ 6 siêu Flash sale chỉ 1000Đ_T2_x000a_còn lại:  [PLF CP]_BAU_Chốt deal bữa xế, Freeship 0Đ" xr:uid="{00000000-0004-0000-0800-000097270000}"/>
    <hyperlink ref="CA72" location="null!13:13" display="13- 14h:[PLF CP]_Mid Month_FS_Chớp Deal Giữa Tháng, Chỉ 1.000Đ_T2_x000a_còn lại: [PLF CP]_BAU_Chốt đơn ăn xế, giảm 20.000Đ_x000a_14-16H: [PLF CP]_BAU_Chốt deal bữa xế, Freeship 0Đ" xr:uid="{00000000-0004-0000-0800-000098270000}"/>
    <hyperlink ref="CB72" location="null!12:12" display="[PLF CP]_BAU_Ăn xế ngon rẻ, chỉ từ 10.000Đ" xr:uid="{00000000-0004-0000-0800-000099270000}"/>
    <hyperlink ref="CC72" location="null!23:23" display="  [PLF CP]_BAU_Chốt deal bữa xế, Freeship 0Đ" xr:uid="{00000000-0004-0000-0800-00009A270000}"/>
    <hyperlink ref="CD72" location="null!14:14" display="[PLF CP]_BAU_Nhâm nhi bữa xế, giảm 30.000Đ" xr:uid="{00000000-0004-0000-0800-00009B270000}"/>
    <hyperlink ref="CE72" location="null!23:23" display=" [PLF CP]_BAU_Chốt deal bữa xế, Freeship 0Đ" xr:uid="{00000000-0004-0000-0800-00009C270000}"/>
    <hyperlink ref="CF72" location="null!28:28" display="[PLF CP]_BAU_Ăn xế ngon rẻ, chỉ từ 0Đ_T2_x000a_còn lại:  [PLF CP]_BAU_Chốt deal bữa xế, Freeship 0Đ" xr:uid="{00000000-0004-0000-0800-00009D270000}"/>
    <hyperlink ref="CG72" location="null!13:13" display="T2: [PLF CP]_FS_Thứ 6 siêu Flash sale chỉ 1000Đ_x000a_còn lại:[PLF CP]_BAU_Chốt đơn ăn xế, giảm 20.000Đ" xr:uid="{00000000-0004-0000-0800-00009E270000}"/>
    <hyperlink ref="CH72" location="null!13:13" display="13-14h:[PLF CP]_SPFDay_Chớp Deal Giá Hời, Chỉ 1.000Đ_T2_x000a_còn lại: [PLF CP]_BAU_Chốt đơn ăn xế, giảm 20.000Đ_x000a_14-16H:[PLF CP]_SPFDay_Món Gì Cũng Có, Siêu Deal 0Đ_T2_x000a_còn lại:  [PLF CP]_BAU_Nhâm nhi bữa xế, giảm 30.000Đ" xr:uid="{00000000-0004-0000-0800-00009F270000}"/>
    <hyperlink ref="CI72" location="null!23:23" display="  [PLF CP]_BAU_Chốt deal bữa xế, Freeship 0Đ" xr:uid="{00000000-0004-0000-0800-0000A0270000}"/>
    <hyperlink ref="CJ72" location="null!23:23" display="[PLF CP]_4.4_Món Ngon Giá Hời, Vạn Deal 0Đ_x000a_còn lại:  [PLF CP]_BAU_Chốt deal bữa xế, Freeship 0Đ" xr:uid="{00000000-0004-0000-0800-0000A1270000}"/>
    <hyperlink ref="CK72" location="null!14:14" display="[PLF CP]_BAU_Nhâm nhi bữa xế, giảm 30.000Đ" xr:uid="{00000000-0004-0000-0800-0000A2270000}"/>
    <hyperlink ref="CL72" location="null!13:13" display="[PLF CP]_4.4_Món Ngon Giá Hời, Vạn Deal 0Đ_x000a_còn lại:[PLF CP]_BAU_Chốt đơn ăn xế, giảm 20.000Đ" xr:uid="{00000000-0004-0000-0800-0000A3270000}"/>
    <hyperlink ref="CM72" location="null!23:23" display="  [PLF CP]_BAU_Chốt deal bữa xế, Freeship 0Đ" xr:uid="{00000000-0004-0000-0800-0000A4270000}"/>
    <hyperlink ref="CN72" location="null!12:12" display="[PLF CP]_BAU_Ăn xế ngon rẻ, chỉ từ 10.000Đ" xr:uid="{00000000-0004-0000-0800-0000A5270000}"/>
    <hyperlink ref="CP72" location="null!13:13" display=":[PLF CP]_BAU_Chốt đơn ăn xế, giảm 20.000Đ" xr:uid="{00000000-0004-0000-0800-0000A6270000}"/>
    <hyperlink ref="CQ72" location="null!23:23" display="[PLF CP]_BAU_Chốt deal bữa xế, Freeship 0Đ" xr:uid="{00000000-0004-0000-0800-0000A7270000}"/>
    <hyperlink ref="CS72" location="null!13:13" display=":[PLF CP]_BAU_Chốt đơn ăn xế, giảm 20.000Đ" xr:uid="{00000000-0004-0000-0800-0000A8270000}"/>
    <hyperlink ref="CT72" location="null!12:12" display="[PLF CP]_4.4_Món Ngon Giá Hời, Vạn Deal 0Đ_x000a_còn lại [PLF CP]_BAU_Ăn xế ngon rẻ, chỉ từ 10.000Đ" xr:uid="{00000000-0004-0000-0800-0000A9270000}"/>
    <hyperlink ref="CZ72" location="null!14:14" display="[PLF CP]_BAU_Nhâm nhi bữa xế, giảm 30.000Đ" xr:uid="{00000000-0004-0000-0800-0000AA270000}"/>
    <hyperlink ref="DA72" location="null!12:12" display="[PLF CP]_BAU_Ăn xế ngon rẻ, chỉ từ 10.000Đ" xr:uid="{00000000-0004-0000-0800-0000AB270000}"/>
    <hyperlink ref="DB72" location="null!14:14" display="[PLF CP]_BAU_Nhâm nhi bữa xế, giảm 30.000Đ" xr:uid="{00000000-0004-0000-0800-0000AC270000}"/>
    <hyperlink ref="DC72" location="null!23:23" display="[PLF CP]_FS_Thứ 6 siêu Flash sale chỉ 1000Đ_T2_x000a_còn lại:  [PLF CP]_BAU_Chốt deal bữa xế, Freeship 0Đ" xr:uid="{00000000-0004-0000-0800-0000AD270000}"/>
    <hyperlink ref="DD72" location="null!12:12" display="[PLF CP]_BAU_Ăn xế ngon rẻ, chỉ từ 10.000Đ" xr:uid="{00000000-0004-0000-0800-0000AE270000}"/>
    <hyperlink ref="DE72" location="null!13:13" display=":[PLF CP]_BAU_Chốt đơn ăn xế, giảm 20.000Đ" xr:uid="{00000000-0004-0000-0800-0000AF270000}"/>
    <hyperlink ref="DF72" location="null!23:23" display="  [PLF CP]_BAU_Chốt deal bữa xế, Freeship 0Đ" xr:uid="{00000000-0004-0000-0800-0000B0270000}"/>
    <hyperlink ref="DG72" location="null!23:23" display="13-14H: [PLF CP]_Mid Month_Ăn Ngon Giữa Tháng, Khao Deal 0Đ_x000a_còn lại: [PLF CP]_BAU_Chốt deal bữa xế, Freeship 0Đ_x000a_14-16h: [PLF CP]_Mid Month_FS_Chớp Deal Giữa Tháng, Chỉ 1.000Đ_T2_x000a_còn lại [PLF CP]_BAU_Ăn xế ngon rẻ, chỉ từ 10.000Đ" xr:uid="{00000000-0004-0000-0800-0000B1270000}"/>
    <hyperlink ref="DH72" location="null!23:23" display=" [PLF CP]_BAU_Chốt deal bữa xế, Freeship 0Đ" xr:uid="{00000000-0004-0000-0800-0000B2270000}"/>
    <hyperlink ref="DI72" location="null!28:28" display="[PLF CP]_BAU_Ăn xế ngon rẻ, chỉ từ 0Đ_T2_x000a_còn lại:  [PLF CP]_BAU_Chốt deal bữa xế, Freeship 0Đ" xr:uid="{00000000-0004-0000-0800-0000B3270000}"/>
    <hyperlink ref="DJ72" location="null!13:13" display="T2: [PLF CP]_FS_Thứ 6 siêu Flash sale chỉ 1000Đ_x000a_còn lại:[PLF CP]_BAU_Chốt đơn ăn xế, giảm 20.000Đ" xr:uid="{00000000-0004-0000-0800-0000B4270000}"/>
    <hyperlink ref="DK72" location="null!13:13" display="13-14h:[PLF CP]_SPFDay_Chớp Deal Ngày Hội, Chỉ 1.000Đ_T2_x000a_còn lại: [PLF CP]_BAU_Chốt đơn ăn xế, giảm 20.000Đ_x000a_14-16H:[PLF CP]_SPFDay_Món Gì Cũng Có, Siêu Deal 0Đ_T2_x000a_còn lại:  [PLF CP]_BAU_Nhâm nhi bữa xế, giảm 30.000Đ" xr:uid="{00000000-0004-0000-0800-0000B5270000}"/>
    <hyperlink ref="DL72" location="null!12:12" display="[PLF CP]_BAU_Ăn xế ngon rẻ, chỉ từ 10.000Đ" xr:uid="{00000000-0004-0000-0800-0000B6270000}"/>
    <hyperlink ref="DM72" location="null!23:23" display="  [PLF CP]_BAU_Chốt deal bữa xế, Freeship 0Đ" xr:uid="{00000000-0004-0000-0800-0000B7270000}"/>
    <hyperlink ref="DN72" location="null!14:14" display="[PLF CP]_BAU_Nhâm nhi bữa xế, giảm 30.000Đ" xr:uid="{00000000-0004-0000-0800-0000B8270000}"/>
    <hyperlink ref="DO72" location="null!23:23" display=" [PLF CP]_BAU_Chốt deal bữa xế, Freeship 0Đ" xr:uid="{00000000-0004-0000-0800-0000B9270000}"/>
    <hyperlink ref="DP72" location="null!28:28" display="[PLF CP]_BAU_Ăn xế ngon rẻ, chỉ từ 0Đ_T2_x000a_còn lại:  [PLF CP]_BAU_Chốt deal bữa xế, Freeship 0Đ" xr:uid="{00000000-0004-0000-0800-0000BA270000}"/>
    <hyperlink ref="DQ72" location="null!23:23" display=" [PLF CP]_BAU_Chốt deal bữa xế, Freeship 0Đ" xr:uid="{00000000-0004-0000-0800-0000BB270000}"/>
    <hyperlink ref="GZ72" location="null!1258:1258" display="[SJBP]_The Coffee House_WC_Fri 241231_The Coffee House_7 cities" xr:uid="{00000000-0004-0000-0800-0000BC270000}"/>
    <hyperlink ref="QI72" location="null!G2676" display="[SuperVIP]_Highlands Coffee_9-13Mar 260106_Highlands Coffee_41 cities" xr:uid="{00000000-0004-0000-0800-0000BD270000}"/>
    <hyperlink ref="QS72" location="null!G2677" display="[SuperVIP]_Highlands Coffee_16-20Mar 260106_Highlands Coffee_41 cities" xr:uid="{00000000-0004-0000-0800-0000BE270000}"/>
    <hyperlink ref="E73" location="null!34:34" display="[SuperVIP]_Gà Rán Popeyes_02-05/01_x000a_241231_Gà Rán Popeyes_9 cities" xr:uid="{00000000-0004-0000-0800-0000BF270000}"/>
    <hyperlink ref="F73" location="null!34:34" display="[SuperVIP]_Gà Rán Popeyes_02-05/01_x000a_241231_Gà Rán Popeyes_9 cities" xr:uid="{00000000-0004-0000-0800-0000C0270000}"/>
    <hyperlink ref="G73" location="null!33:33" display="[VIP]_Pizza Hut_03-05/01_x000a_241231_Pizza Hut_20 cities" xr:uid="{00000000-0004-0000-0800-0000C1270000}"/>
    <hyperlink ref="M73" location="null!32:32" display="[SuperVIP]_Gà Rán KFC_10-12/01_x000a_241231_Gà Rán KFC_25 cities" xr:uid="{00000000-0004-0000-0800-0000C2270000}"/>
    <hyperlink ref="S73" location="null!43:43" display="[VIP]_Gà Rán Texas Chicken_13-16/01_x000a_250102_Gà Rán Texas Chicken_6 cities" xr:uid="{00000000-0004-0000-0800-0000C3270000}"/>
    <hyperlink ref="T73" location="null!40:40" display="[SuperVIP]_Pizza Hut_17-19/01_x000a_241231_Pizza Hut_20 cities" xr:uid="{00000000-0004-0000-0800-0000C4270000}"/>
    <hyperlink ref="U73" location="null!90:90" display="[Win 2]_Cơm Thố Anh Nguyễn_Jan_NA, HP, QNinh, KH, BMT, BH, DL, HD, TH" xr:uid="{00000000-0004-0000-0800-0000C5270000}"/>
    <hyperlink ref="AP73" location="null!175:175" display="[SuperVIP]_Lotteria_06 - 09/02 241231_Lotteria DI_27 cities" xr:uid="{00000000-0004-0000-0800-0000C6270000}"/>
    <hyperlink ref="AS73" location="null!176:176" display="[VIP]_Gà Rán Texas Chicken_10-13/02 250102_Gà Rán Texas Chicken_6 cities" xr:uid="{00000000-0004-0000-0800-0000C7270000}"/>
    <hyperlink ref="AV73" location="null!176:176" display="[VIP]_Gà Rán Texas Chicken_10-13/02 250102_Gà Rán Texas Chicken_6 cities" xr:uid="{00000000-0004-0000-0800-0000C8270000}"/>
    <hyperlink ref="AY73" location="null!173:173" display="[SuperVIP]_Gà Rán Popeyes_13-16/02_x000a_241231_Gà Rán Popeyes_9 cities" xr:uid="{00000000-0004-0000-0800-0000C9270000}"/>
    <hyperlink ref="BA73" location="null!181:181" display="[VIP]_Lotteria_17-20/02_x000a_ 241231_Lotteria DI_27 cities" xr:uid="{00000000-0004-0000-0800-0000CA270000}"/>
    <hyperlink ref="BD73" location="null!123:123" display="Whitelist on SPF_x000a_[PLF CP]_SPXI_Happy Friday_Whitelist User" xr:uid="{00000000-0004-0000-0800-0000CB270000}"/>
    <hyperlink ref="BF73" location="null!171:171" display="[SuperVIP]_Gà Rán KFC_21-23/02_x000a_241231_Gà Rán KFC_25 cities" xr:uid="{00000000-0004-0000-0800-0000CC270000}"/>
    <hyperlink ref="BG73" location="null!224:224" display="[SJBP]_Lotteria_BAU_x000a_ 241231_Lotteria DI_27 cities" xr:uid="{00000000-0004-0000-0800-0000CD270000}"/>
    <hyperlink ref="BK73" location="null!123:123" display="Whitelist on SPF_x000a_[PLF CP]_SPXI_Happy Friday_Whitelist User" xr:uid="{00000000-0004-0000-0800-0000CE270000}"/>
    <hyperlink ref="BQ73" location="null!386:386" display="[PNS]_Pepsi FF29_Mar_CT, KH, BH, HP, HUE" xr:uid="{00000000-0004-0000-0800-0000CF270000}"/>
    <hyperlink ref="BR73" location="null!275:275" display="[VIP]_Cơm Thố Anh Nguyễn_05-09/03_x000a_241231_Cơm Thố Anh Nguyễn_10 cities" xr:uid="{00000000-0004-0000-0800-0000D0270000}"/>
    <hyperlink ref="BS73" location="null!270:270" display="[SuperVIP]_Pizza Hut_07-09/03 241231_Pizza Hut_20 cities" xr:uid="{00000000-0004-0000-0800-0000D1270000}"/>
    <hyperlink ref="BU73" r:id="rId1319" location="gid=1258946380&amp;range=386:386" xr:uid="{00000000-0004-0000-0800-0000D2270000}"/>
    <hyperlink ref="BY73" location="null!373:373" display="[SJBP]_Domino's Pizza_BAU  250116_Domino pizza_11 cities" xr:uid="{00000000-0004-0000-0800-0000D3270000}"/>
    <hyperlink ref="BZ73" location="null!274:274" display="[VIP]_Domino's Pizza_14-16/03  250116_Domino pizza_11 cities" xr:uid="{00000000-0004-0000-0800-0000D4270000}"/>
    <hyperlink ref="CF73" location="null!416:416" display="[Win 1]_Lotteria_Mar_241231_Lotteria DI_27 cities" xr:uid="{00000000-0004-0000-0800-0000D5270000}"/>
    <hyperlink ref="CK73" location="null!187:187" display="Whitelist on SPF_x000a_[PLF CP]_SPXI_SPXI Week_Whitelist User" xr:uid="{00000000-0004-0000-0800-0000D6270000}"/>
    <hyperlink ref="CN73" location="null!572:572" display="[Win 2]_TH True Mart_Mar.SJBP_240628_TH True Mart_13 cities" xr:uid="{00000000-0004-0000-0800-0000D7270000}"/>
    <hyperlink ref="CT73" location="null!650:650" display="[SJBP]_Cơm Thố Anh Nguyễn_BAU_x000a_241231_Cơm Thố Anh Nguyễn_10 cities" xr:uid="{00000000-0004-0000-0800-0000D8270000}"/>
    <hyperlink ref="CW73" location="null!465:465" display="[SuperVIP]_Gà Rán KFC_03-06/04_x000a_241231_Gà Rán KFC_25 cities" xr:uid="{00000000-0004-0000-0800-0000D9270000}"/>
    <hyperlink ref="CX73" location="null!230:232" display="Whitelist on Shopee_x000a_ [PLF CP]_SPayLater" xr:uid="{00000000-0004-0000-0800-0000DA270000}"/>
    <hyperlink ref="CZ73" location="null!230:232" display="Whitelist on Shopee_x000a_ [PLF CP]_SPayLater_x000a_" xr:uid="{00000000-0004-0000-0800-0000DB270000}"/>
    <hyperlink ref="DB73" location="null!467:467" display="[SuperVIP]_Gà Rán Popeyes_10-13/04_x000a_241231_Gà Rán Popeyes_9 cities" xr:uid="{00000000-0004-0000-0800-0000DC270000}"/>
    <hyperlink ref="DD73" location="null!467:467" display="[SuperVIP]_Gà Rán Popeyes_10-13/04_x000a_241231_Gà Rán Popeyes_9 cities" xr:uid="{00000000-0004-0000-0800-0000DD270000}"/>
    <hyperlink ref="DN73" location="null!233:233" display="Whitelist on SPF_x000a_[PLF CP]_SPXI_Apr_Whitelist User_x000a_" xr:uid="{00000000-0004-0000-0800-0000DE270000}"/>
    <hyperlink ref="DO73" location="null!474:474" display="[VIP]_Gà Rán Texas Chicken_21-24/04_x000a_250102_Gà Rán Texas Chicken_6 cities" xr:uid="{00000000-0004-0000-0800-0000DF270000}"/>
    <hyperlink ref="DP73" location="null!650:650" display="[SJBP]_Cơm Thố Anh Nguyễn_BAU_x000a_241231_Cơm Thố Anh Nguyễn_10 cities" xr:uid="{00000000-0004-0000-0800-0000E0270000}"/>
    <hyperlink ref="DQ73" location="null!649:649" display="{SJBP]_Domino's Pizza_Exclusive_x000a_ 250116_Domino pizza_11 cities" xr:uid="{00000000-0004-0000-0800-0000E1270000}"/>
    <hyperlink ref="DR73" location="null!679:679" display="[Win 2]_TH True Mart_Apr_240628_TH True Mart_13 cities" xr:uid="{00000000-0004-0000-0800-0000E2270000}"/>
    <hyperlink ref="DU73" location="null!645:645" display="[SJBP]_Gà Rán Popeyes_BOGO_x000a_241231_Gà Rán Popeyes_9 cities" xr:uid="{00000000-0004-0000-0800-0000E3270000}"/>
    <hyperlink ref="DV73" location="null!476:476" display="[SuperVIP]_Lotteria DI_28-30/04" xr:uid="{00000000-0004-0000-0800-0000E4270000}"/>
    <hyperlink ref="DY73" location="null!736:736" display="[SJBP]_McDonald's_2T2 gà_x000a_250416_McDonald's_5 cities" xr:uid="{00000000-0004-0000-0800-0000E5270000}"/>
    <hyperlink ref="DZ73" location="null!732:732" display="[VIP]_Domino's Pizza_02-04/05_x000a_ 250116_Domino pizza_11 cities" xr:uid="{00000000-0004-0000-0800-0000E6270000}"/>
    <hyperlink ref="EA73" location="null!721:721" display="[SuperVIP]_Gà Rán KFC_01-04/05_x000a_241231_Gà Rán KFC_25 cities" xr:uid="{00000000-0004-0000-0800-0000E7270000}"/>
    <hyperlink ref="EO73" location="null!805:805" display="[PNS]_Pepsi FF31_May_CT, KH, BH, HP, Hue" xr:uid="{00000000-0004-0000-0800-0000E8270000}"/>
    <hyperlink ref="EP73" location="null!900:900" display="[SJBP]_Lotteria_Weekday_x000a_250424_Lotteria DI_32 cities" xr:uid="{00000000-0004-0000-0800-0000E9270000}"/>
    <hyperlink ref="ET73" location="null!754:754" display="[Alacarte CB]_HomeFarm_May_CB9_SJBP_HP, BN" xr:uid="{00000000-0004-0000-0800-0000EA270000}"/>
    <hyperlink ref="EU73" location="null!734:734" display="[SJBP]_Gà Rán Popeyes_BOGO May_x000a_241231_Gà Rán Popeyes_9 cities" xr:uid="{00000000-0004-0000-0800-0000EB270000}"/>
    <hyperlink ref="EV73" location="null!959:959" display="[Alacarte]_Gà Rán KFC_May_241231_Gà Rán KFC_25 cities" xr:uid="{00000000-0004-0000-0800-0000EC270000}"/>
    <hyperlink ref="EZ73" location="null!724:724" display="[SuperVIP]_McDonald's_29/05 -01/06 250416_McDonald's_5 cities" xr:uid="{00000000-0004-0000-0800-0000ED270000}"/>
    <hyperlink ref="FA73" location="null!739:739" display="[SJBP]_Domino's Pizza_BOGO_x000a_ 250116_Domino pizza_11 cities" xr:uid="{00000000-0004-0000-0800-0000EE270000}"/>
    <hyperlink ref="FB73" location="null!724:724" display="[SuperVIP]_McDonald's_29/05 -01/06 250416_McDonald's_5 cities" xr:uid="{00000000-0004-0000-0800-0000EF270000}"/>
    <hyperlink ref="FF73" location="null!1042:1042" display="[SJBP]_McDonald's_2T2 109k_x000a_250416_McDonald's_5 cities" xr:uid="{00000000-0004-0000-0800-0000F0270000}"/>
    <hyperlink ref="FG73" location="null!877:877" display="[SuperVIP]_Gà Rán KFC_01-04/06_x000a_241231_Gà Rán KFC_25 cities" xr:uid="{00000000-0004-0000-0800-0000F1270000}"/>
    <hyperlink ref="FH73" location="null!1007:1007" display="[SJBP]_Domino's Pizza_1K_x000a_250116_Domino pizza_11 cities" xr:uid="{00000000-0004-0000-0800-0000F2270000}"/>
    <hyperlink ref="FJ73" location="null!1094:1094" display="[Alacarte]_Gà Rán KFC_Jun_241231_Gà Rán KFC_25 cities" xr:uid="{00000000-0004-0000-0800-0000F3270000}"/>
    <hyperlink ref="FK73" location="null!885:885" display="[VIP]_Domino's Pizza_06-08/06_x000a_250116_Domino pizza_11 cities" xr:uid="{00000000-0004-0000-0800-0000F4270000}"/>
    <hyperlink ref="FL73" location="null!1094:1094" display="[Alacarte]_Gà Rán KFC_Jun_241231_Gà Rán KFC_25 cities" xr:uid="{00000000-0004-0000-0800-0000F5270000}"/>
    <hyperlink ref="FM73" location="null!1116:1116" display="[Alacarte]_K-FOOD_Jun_Focused_BD, HP, CT, BN" xr:uid="{00000000-0004-0000-0800-0000F6270000}"/>
    <hyperlink ref="FN73" location="null!281:283" display="Whitelist on Shopee_x000a_ [PLF CP]_SPayLater" xr:uid="{00000000-0004-0000-0800-0000F7270000}"/>
    <hyperlink ref="FO73" location="null!1093:1093" display="[Alacarte CB]_Gà Rán KFC_Jun.CB1_241231_Gà Rán KFC_25 cities" xr:uid="{00000000-0004-0000-0800-0000F8270000}"/>
    <hyperlink ref="FT73" location="null!889:889" display="[VIP]_Lotteria DI_16-18/06" xr:uid="{00000000-0004-0000-0800-0000F9270000}"/>
    <hyperlink ref="FX73" location="null!598:598" display="[VIP]_Nutifood_Jun (Bình Dương, BR-VT, Đồng Nai)" xr:uid="{00000000-0004-0000-0800-0000FA270000}"/>
    <hyperlink ref="FY73" location="null!879:879" display="[SuperVIP]_Gà Rán Popeyes_20-22/06" xr:uid="{00000000-0004-0000-0800-0000FB270000}"/>
    <hyperlink ref="GE73" location="null!878:878" display="[SuperVIP]_Gà Rán KFC_27-29/06_x000a_241231_Gà Rán KFC_25 cities" xr:uid="{00000000-0004-0000-0800-0000FC270000}"/>
    <hyperlink ref="GG73" location="null!1093:1093" display="[Alacarte CB]_Gà Rán KFC_Jun.CB1_241231_Gà Rán KFC_25 cities" xr:uid="{00000000-0004-0000-0800-0000FD270000}"/>
    <hyperlink ref="GM73" r:id="rId1320" location="gid=1258946380&amp;range=966:966" xr:uid="{00000000-0004-0000-0800-0000FE270000}"/>
    <hyperlink ref="GR73" location="null!311:311" display="Whitelisted buyerFood_x000a_[PLF CP]_SPXI_Jul_Whitelist User" xr:uid="{00000000-0004-0000-0800-0000FF270000}"/>
    <hyperlink ref="GS73" location="null!974:974" display="[VIP]_Domino's Pizza_11-13/07 250116_Domino pizza_11 cities" xr:uid="{00000000-0004-0000-0800-000000280000}"/>
    <hyperlink ref="GT73" r:id="rId1321" location="gid=1258946380&amp;range=968:968" xr:uid="{00000000-0004-0000-0800-000001280000}"/>
    <hyperlink ref="GZ73" location="null!1309:1309" display="[Win 2]_K-FOOD_Jul_All brands_BD, HP, CT, BH, VT" xr:uid="{00000000-0004-0000-0800-000002280000}"/>
    <hyperlink ref="HB73" location="null!971:971" display="[SuperVIP]_Pizza Hut_18-20/07 241231_Pizza Hut_20 cities" xr:uid="{00000000-0004-0000-0800-000003280000}"/>
    <hyperlink ref="HE73" location="null!970:970" display="[VIP]_Gà Rán Texas Chicken_21-24/07 250102_Gà Rán Texas Chicken_6 cities" xr:uid="{00000000-0004-0000-0800-000004280000}"/>
    <hyperlink ref="HF73" location="null!1307:1307" display="[Alacarte]_Gà Rán KFC_Jul_241231_Gà Rán KFC_25 cities" xr:uid="{00000000-0004-0000-0800-000005280000}"/>
    <hyperlink ref="HH73" location="null!1307:1307" display="[Alacarte]_Gà Rán KFC_Jul_241231_Gà Rán KFC_25 cities" xr:uid="{00000000-0004-0000-0800-000006280000}"/>
    <hyperlink ref="HI73" location="null!1165:1165" display="[SJBP]_Domino's Pizza_1k" xr:uid="{00000000-0004-0000-0800-000007280000}"/>
    <hyperlink ref="HW73" location="null!1337:1337" display="[VIP]_Domino's Pizza_08-10/08_x000a_ 250116_Domino pizza_11 cities" xr:uid="{00000000-0004-0000-0800-000008280000}"/>
    <hyperlink ref="ID73" location="null!1335:1335" display="[SuperVIP]_Pizza Hut_15-17/08_x000a_241231_Pizza Hut_20 cities" xr:uid="{00000000-0004-0000-0800-000009280000}"/>
    <hyperlink ref="IJ73" location="null!1505:1505" display="[Alacarte]_Gà Rán KFC_Aug_241231_Gà Rán KFC_25 cities" xr:uid="{00000000-0004-0000-0800-00000A280000}"/>
    <hyperlink ref="IK73" location="null!1330:1330" display="[SuperVIP]_McDonald's_22-24/08_x000a_ 250707_McDonald's_6 cities" xr:uid="{00000000-0004-0000-0800-00000B280000}"/>
    <hyperlink ref="IL73" location="null!1505:1505" display="[Alacarte]_Gà Rán KFC_Aug_241231_Gà Rán KFC_25 cities" xr:uid="{00000000-0004-0000-0800-00000C280000}"/>
    <hyperlink ref="IN73" location="null!1420:1420" display="[SJBP]_Domino's Pizza_1K 250116_Domino pizza_11 cities" xr:uid="{00000000-0004-0000-0800-00000D280000}"/>
    <hyperlink ref="IP73" location="null!1506:1506" display="[Alacarte CB]_Gà Rán KFC_Aug.CB1_241231_Gà Rán KFC_25 cities" xr:uid="{00000000-0004-0000-0800-00000E280000}"/>
    <hyperlink ref="IX73" location="null!1582:1582" display="[SJBP]_Pizza Hut_Giảm 80k 241231_Pizza Hut_20 cities" xr:uid="{00000000-0004-0000-0800-00000F280000}"/>
    <hyperlink ref="JA73" location="null!1666:1666" display="[SJBP]_McDonald's_2t2_x000a_ 250707_McDonald's_6 cities" xr:uid="{00000000-0004-0000-0800-000010280000}"/>
    <hyperlink ref="JG73" location="null!1487:1487" display="[VIP]_Domino's Pizza_12-14/09_x000a_250116_Domino pizza_11 cities" xr:uid="{00000000-0004-0000-0800-000011280000}"/>
    <hyperlink ref="JH73" location="null!1479:1479" display="[SuperVIP]_McDonald's_12-14/09_x000a_250707_McDonald's_6 cities" xr:uid="{00000000-0004-0000-0800-000012280000}"/>
    <hyperlink ref="JJ73" location="null!1669:1669" display="[Alacarte CB]_Gà Rán KFC_Sep.CB1_241231_Gà Rán KFC_25 cities" xr:uid="{00000000-0004-0000-0800-000013280000}"/>
    <hyperlink ref="JM73" location="null!1668:1668" display="[Alacarte]_Gà Rán KFC_Sep_241231_Gà Rán KFC_25 cities" xr:uid="{00000000-0004-0000-0800-000014280000}"/>
    <hyperlink ref="JN73" location="null!1483:1483" display="[SuperVIP]_Pizza Hut_19-21/09_x000a_241231_Pizza Hut_20 cities" xr:uid="{00000000-0004-0000-0800-000015280000}"/>
    <hyperlink ref="JO73" location="null!1666:1666" display="[SJBP]_McDonald's_2t2_x000a_ 250707_McDonald's_6 cities" xr:uid="{00000000-0004-0000-0800-000016280000}"/>
    <hyperlink ref="JR73" location="null!1668:1668" display="[Alacarte]_Gà Rán KFC_Sep_241231_Gà Rán KFC_25 cities" xr:uid="{00000000-0004-0000-0800-000017280000}"/>
    <hyperlink ref="JV73" location="null!1634:1634" display="[SJBP]_Gà Rán Popeyes_1T1_x000a_241231_Gà Rán Popeyes_9 cities" xr:uid="{00000000-0004-0000-0800-000018280000}"/>
    <hyperlink ref="KD73" location="null!1739:1739" display="[SuperVIP]_Gà Rán Popeyes_02-05/10_x000a_241231_Gà Rán Popeyes_9 cities" xr:uid="{00000000-0004-0000-0800-000019280000}"/>
    <hyperlink ref="KJ73" location="null!1743:1743" display="[SuperVIP]_Pizza Hut_10-12/10_x000a_241231_Pizza Hut_20 cities" xr:uid="{00000000-0004-0000-0800-00001A280000}"/>
    <hyperlink ref="KM73" location="null!1744:1744" display="[VIP]_Lotteria_13-16/10" xr:uid="{00000000-0004-0000-0800-00001B280000}"/>
    <hyperlink ref="KQ73" location="null!1746:1746" display="[VIP]_Pizza Hut_17-19/10" xr:uid="{00000000-0004-0000-0800-00001C280000}"/>
    <hyperlink ref="KT73" location="null!1898:1898" display="[Alacarte CB]_Gà Rán KFC_Oct.CB1_241231_Gà Rán KFC_25 cities" xr:uid="{00000000-0004-0000-0800-00001D280000}"/>
    <hyperlink ref="KV73" location="null!1747:1747" display="[VIP]_Gà Rán Popeyes_20-23/10" xr:uid="{00000000-0004-0000-0800-00001E280000}"/>
    <hyperlink ref="KW73" location="null!1899:1899" display="[Alacarte]_Gà Rán KFC_Oct_241231_Gà Rán KFC_25 cities" xr:uid="{00000000-0004-0000-0800-00001F280000}"/>
    <hyperlink ref="KY73" location="null!1898:1898" display="[Alacarte CB]_Gà Rán KFC_Oct.CB1_241231_Gà Rán KFC_25 cities" xr:uid="{00000000-0004-0000-0800-000020280000}"/>
    <hyperlink ref="KZ73" location="null!1849:1849" display="[SJBP]_McDonald's_3 được 6_x000a_ 250707_McDonald's_6 cities" xr:uid="{00000000-0004-0000-0800-000021280000}"/>
    <hyperlink ref="LA73" location="null!1750:1750" display="[SuperVIP]_Gà Rán KFC_27-29/10" xr:uid="{00000000-0004-0000-0800-000022280000}"/>
    <hyperlink ref="LD73" location="null!1899:1899" display="[Alacarte]_Gà Rán KFC_Oct_241231_Gà Rán KFC_25 cities" xr:uid="{00000000-0004-0000-0800-000023280000}"/>
    <hyperlink ref="LG73" location="null!1933:1933" display=" [SuperVIP]_McDonald's_31/10-02/11" xr:uid="{00000000-0004-0000-0800-000024280000}"/>
    <hyperlink ref="LL73" location="null!1937:1937" display="[VIP]_Domino's Pizza_07-09/11" xr:uid="{00000000-0004-0000-0800-000025280000}"/>
    <hyperlink ref="LO73" location="null!1940:1940" display="[VIP]_Gà Rán Texas Chicken_10-13/11_x000a_250102_Gà Rán Texas Chicken_6 cities" xr:uid="{00000000-0004-0000-0800-000026280000}"/>
    <hyperlink ref="LS73" location="null!1939:1939" display="[SuperVIP]_Pizza Hut_14-16/11" xr:uid="{00000000-0004-0000-0800-000027280000}"/>
    <hyperlink ref="LV73" location="null!2082:2082" display="[Alacarte]_Gà Rán KFC_Nov_241231_Gà Rán KFC_25 cities" xr:uid="{00000000-0004-0000-0800-000028280000}"/>
    <hyperlink ref="MA73" location="null!1942:1942" display="[SuperVIP]_Gà Rán Popeyes_20-23/11" xr:uid="{00000000-0004-0000-0800-000029280000}"/>
    <hyperlink ref="MD73" location="null!1944:1944" display="[SuperVIP]_Gà Rán KFC_24-27/11" xr:uid="{00000000-0004-0000-0800-00002A280000}"/>
    <hyperlink ref="MH73" location="null!2083:2083" display="[Alacarte CB]_Gà Rán KFC_Nov.CB1_241231_Gà Rán KFC_25 cities" xr:uid="{00000000-0004-0000-0800-00002B280000}"/>
    <hyperlink ref="ML73" location="null!2298:2298" display="[PNS]_Pepsi Baseline_Dec_phase 1_CT, KH, BH, HP, Hue, BD" xr:uid="{00000000-0004-0000-0800-00002C280000}"/>
    <hyperlink ref="MN73" location="null!2298:2298" display="[PNS]_Pepsi Baseline_Dec_phase 1_CT, KH, BH, HP, Hue, BD" xr:uid="{00000000-0004-0000-0800-00002D280000}"/>
    <hyperlink ref="MP73" location="null!2133:2133" display="[SuperVIP]_Gà Rán KFC_05-07/12" xr:uid="{00000000-0004-0000-0800-00002E280000}"/>
    <hyperlink ref="MQ73" location="null!2298:2298" display="[PNS]_Pepsi Baseline_Dec_phase 1_CT, KH, BH, HP, Hue, BD" xr:uid="{00000000-0004-0000-0800-00002F280000}"/>
    <hyperlink ref="MW73" location="null!2134:2134" display="[SuperVIP]_McDonald's_12-14/12" xr:uid="{00000000-0004-0000-0800-000030280000}"/>
    <hyperlink ref="MX73" location="null!2138:2138" display="[VIP]_Domino's Pizza_12-14/12" xr:uid="{00000000-0004-0000-0800-000031280000}"/>
    <hyperlink ref="MZ73" location="null!2065:2065" display=" [SJBP]_Gà Rán Popeyes_BOGO add on ĐN+OTH " xr:uid="{00000000-0004-0000-0800-000032280000}"/>
    <hyperlink ref="NB73" location="null!2140:2140" display=" [SuperVIP]_Gà Rán Popeyes_18-21/12" xr:uid="{00000000-0004-0000-0800-000033280000}"/>
    <hyperlink ref="NC73" location="null!2141:2141" display="[SuperVIP]_Pizza Hut_19-21/12" xr:uid="{00000000-0004-0000-0800-000034280000}"/>
    <hyperlink ref="ND73" location="null!2148:2148" display=" [VIP]_Cơm Thố Anh Nguyễn_17-21/12" xr:uid="{00000000-0004-0000-0800-000035280000}"/>
    <hyperlink ref="NF73" location="null!2143:2143" display=" [VIP]_Gà Rán Texas Chicken_22-25/12" xr:uid="{00000000-0004-0000-0800-000036280000}"/>
    <hyperlink ref="NJ73" location="null!2142:2142" display="_x000a_ [SuperVIP]_McDonald's_26-28/12" xr:uid="{00000000-0004-0000-0800-000037280000}"/>
    <hyperlink ref="NK73" location="null!2145:2145" display="[VIP]_Domino's Pizza_26-28/12" xr:uid="{00000000-0004-0000-0800-000038280000}"/>
    <hyperlink ref="NM73" location="null!2323:2323" display="[Alacarte CB]_TH True Mart_Dec_CB2_SJBP_250925_TH True Mart_18 cities" xr:uid="{00000000-0004-0000-0800-000039280000}"/>
    <hyperlink ref="PV73" location="null!2639:2639" display="[VIP]_Cơm Thố Anh Nguyễn_24-28/2 250718_Cơm Thố Anh Nguyễn_11 cities" xr:uid="{00000000-0004-0000-0800-00003A280000}"/>
    <hyperlink ref="D74" location="null!15:15" display="[PLF CP]_15.1_Khao Deal Rộn Ràng, Giảm tới 50%_x000a_còn lại:[PLF CP]_BAU_Món gì cũng ngon, bữa tối giảm 30.000Đ" xr:uid="{00000000-0004-0000-0800-00003B280000}"/>
    <hyperlink ref="E74" location="null!16:16" display="[PLF CP]_BAU_Đặt món ăn tối, chỉ từ 40.000Đ" xr:uid="{00000000-0004-0000-0800-00003C280000}"/>
    <hyperlink ref="F74" location="null!17:17" display="[PLF CP]_BAU_Bữa tối đủ chất, giảm tới 50.000Đ" xr:uid="{00000000-0004-0000-0800-00003D280000}"/>
    <hyperlink ref="G74" location="null!18:18" display="[PLF CP]_15.1_Khao Deal Rộn Ràng, Giảm tới 50% _x000a_còn lại: [PLF CP]_BAU_Bữa tối đủ chất, giảm tới 70.000Đ" xr:uid="{00000000-0004-0000-0800-00003E280000}"/>
    <hyperlink ref="I74" location="null!15:15" display="[PLF CP]_WC_Thứ 2 Đầu Tuần, Giảm 30000đ_x000a_còn lại:[PLF CP]_BAU_Món gì cũng ngon, bữa tối giảm 30.000Đ" xr:uid="{00000000-0004-0000-0800-00003F280000}"/>
    <hyperlink ref="J74" location="null!10:10" display="[PLF CP]_WC_Thứ 3 No Nê, Giảm 40.000Đ_x000a_còn lại: [PLF CP]_BAU_Đặt món ăn tối, chỉ từ 40.000Đ" xr:uid="{00000000-0004-0000-0800-000040280000}"/>
    <hyperlink ref="L74" location="null!15:15" display="[PLF CP]_15.1_Khao Deal Rộn Ràng, Giảm tới 50%_x000a_còn lại:[PLF CP]_BAU_Món gì cũng ngon, bữa tối giảm 30.000Đ" xr:uid="{00000000-0004-0000-0800-000041280000}"/>
    <hyperlink ref="N74" location="null!15:15" display="[PLF CP]_15.1_Khao Deal Rộn Ràng, Giảm tới 50%_x000a_còn lại:[PLF CP]_BAU_Món gì cũng ngon, bữa tối giảm 30.000Đ" xr:uid="{00000000-0004-0000-0800-000042280000}"/>
    <hyperlink ref="P74" location="null!17:17" display="[PLF CP]_15.1_Khao Deal Rộn Ràng, Giảm tới 50%_x000a_còn lại: [PLF CP]_BAU_Bữa tối đủ chất, giảm tới 50.000Đ" xr:uid="{00000000-0004-0000-0800-000043280000}"/>
    <hyperlink ref="Q74" location="null!10:10" display="[PLF CP]_WC_Thứ 3 No Nê, Giảm 40.000Đ_x000a_còn lại: [PLF CP]_BAU_Đặt món ăn tối, chỉ từ 40.000Đ" xr:uid="{00000000-0004-0000-0800-000044280000}"/>
    <hyperlink ref="R74" location="null!17:17" display="16-17H:[PLF CP]_15.1_FS_Chớp Deal Đầu Năm, Chỉ 1.000Đ_Y2+T3_x000a_còn lại: [PLF CP]_BAU_Ăn Sập Bốn Phương, giảm 18.000Đ_All OTH_x000a_17-18H: [[PLF CP]_15.1_Khao Deal Rộn Ràng, Giảm tới 50%_x000a_còn lại: [PLF CP]_15.1_Du Xuân Đầu Năm, Giảm 70.000Đ_OTH_x000a_18-19H: [PLF CP]_BAU_Bữa tối đủ chất, giảm tới 50.000Đ" xr:uid="{00000000-0004-0000-0800-000045280000}"/>
    <hyperlink ref="T74" location="null!17:17" display="[PLF CP]_BAU_Bữa tối đủ chất, giảm tới 50.000Đ" xr:uid="{00000000-0004-0000-0800-000046280000}"/>
    <hyperlink ref="U74" location="null!16:16" display="[PLF CP]_BAU_Đặt món ăn tối, chỉ từ 40.000Đ" xr:uid="{00000000-0004-0000-0800-000047280000}"/>
    <hyperlink ref="W74" location="null!15:15" display="[PLF CP]_WC_Thứ 2 Đầu Tuần, Giảm 30000đ_x000a_còn lại:[PLF CP]_BAU_Món gì cũng ngon, bữa tối giảm 30.000Đ" xr:uid="{00000000-0004-0000-0800-000048280000}"/>
    <hyperlink ref="X74" location="null!10:10" display="[PLF CP]_WC_Thứ 3 No Nê, Giảm 40.000Đ_x000a_còn lại: [PLF CP]_BAU_Đặt món ăn tối, chỉ từ 40.000Đ" xr:uid="{00000000-0004-0000-0800-000049280000}"/>
    <hyperlink ref="Y74" location="null!15:15" display="[PLF CP]_BAU_Món gì cũng ngon, bữa tối giảm 30.000Đ" xr:uid="{00000000-0004-0000-0800-00004A280000}"/>
    <hyperlink ref="AB74" location="null!17:17" display="[PLF CP]_BAU_Bữa tối đủ chất, giảm tới 50.000Đ" xr:uid="{00000000-0004-0000-0800-00004B280000}"/>
    <hyperlink ref="AM74" location="null!15:15" display="[PLF CP]_BAU_Món gì cũng ngon, bữa tối giảm 30.000Đ" xr:uid="{00000000-0004-0000-0800-00004C280000}"/>
    <hyperlink ref="AN74" location="null!16:16" display="[PLF CP]_14.2_Mùa Yêu Deal Hời, Giảm tới 50%_x000a_còn lại: [PLF CP]_BAU_Đặt món ăn tối, chỉ từ 40.000Đ" xr:uid="{00000000-0004-0000-0800-00004D280000}"/>
    <hyperlink ref="AO74" location="null!17:17" display="[PLF CP]_FS_Thứ 5 siêu Flash sale giảm 50%_x000a_newcities:[PLF CP]_BAU_Bữa tối đủ chất, giảm tới 50.000Đ" xr:uid="{00000000-0004-0000-0800-00004E280000}"/>
    <hyperlink ref="AP74" location="null!17:17" display="[PLF CP]_14.2_Mùa Yêu Deal Hời, Giảm tới 50%_x000a_còn lại: [PLF CP]_BAU_Bữa tối đủ chất, giảm tới 50.000Đ" xr:uid="{00000000-0004-0000-0800-00004F280000}"/>
    <hyperlink ref="AQ74" location="null!16:16" display="[PLF CP]_14.2_Mùa Yêu Deal Hời, Giảm tới 142.000Đ_x000a_còn lại: [PLF CP]_BAU_Đặt món ăn tối, chỉ từ 40.000Đ" xr:uid="{00000000-0004-0000-0800-000050280000}"/>
    <hyperlink ref="AR74" location="null!17:17" display="[PLF CP]_BAU_Bữa tối đủ chất, giảm tới 50.000Đ" xr:uid="{00000000-0004-0000-0800-000051280000}"/>
    <hyperlink ref="AS74" location="null!16:16" display="[PLF CP]_14.2_Mùa Yêu Deal Hời, Giảm tới 142.000Đ_x000a_còn lại: [PLF CP]_BAU_Đặt món ăn tối, chỉ từ 40.000Đ" xr:uid="{00000000-0004-0000-0800-000052280000}"/>
    <hyperlink ref="AT74" location="null!16:16" display="[PLF CP]_WC_Thứ 3 No Nê, Giảm 40.000Đ_x000a_còn lại: [PLF CP]_BAU_Đặt món ăn tối, chỉ từ 40.000Đ" xr:uid="{00000000-0004-0000-0800-000053280000}"/>
    <hyperlink ref="AU74" location="null!15:15" display=" [PLF CP]_FS_Thứ 4 siêu Flash sale giảm 50%_T2_x000a_còn lại:[PLF CP]_BAU_Món gì cũng ngon, bữa tối giảm 30.000Đ" xr:uid="{00000000-0004-0000-0800-000054280000}"/>
    <hyperlink ref="AV74" location="null!16:16" display=" [PLF CP]_BAU_Đặt món ăn tối, chỉ từ 40.000Đ" xr:uid="{00000000-0004-0000-0800-000055280000}"/>
    <hyperlink ref="AX74" location="null!16:16" display="16-17h: :[PLF CP]_Mid Month_Siêu Deal Giữa Tháng, Giảm tới 35.000Đ_x000a_còn lại:  [PLF CP]_BAU_Ăn Sập Bốn Phương, giảm 18.000đ_x000a_17-18H:  [PLF CP]_Mid Month_FS_Chớp Deal Giữa Tháng, Chỉ 1.000Đ_T2_x000a_[PLF CP]_BAU_Đặt món ăn tối, chỉ từ 40.000Đ_T3_x000a_18-19H: [PLF CP]_BAU_Bữa tối đủ chất, giảm tới 50.000Đ" xr:uid="{00000000-0004-0000-0800-000056280000}"/>
    <hyperlink ref="BA74" location="null!15:15" display="[PLF CP]_BAU_Món gì cũng ngon, bữa tối giảm 30.000Đ" xr:uid="{00000000-0004-0000-0800-000057280000}"/>
    <hyperlink ref="BC74" location="null!16:16" display="[PLF CP]_3.3_Siêu Deal Đầu Năm, Giảm tới 50%_x000a_còn lại: [PLF CP]_BAU_Đặt món ăn tối, chỉ từ 40.000Đ" xr:uid="{00000000-0004-0000-0800-000058280000}"/>
    <hyperlink ref="BD74" r:id="rId1322" location="gid=1050005206&amp;range=29:29" xr:uid="{00000000-0004-0000-0800-000059280000}"/>
    <hyperlink ref="BG74" location="null!15:15" display="[PLF CP]_WC_Thứ 2 Đầu Tuần, Giảm 30000đ_T2_x000a_còn lại:[PLF CP]_BAU_Món gì cũng ngon, bữa tối giảm 30.000Đ" xr:uid="{00000000-0004-0000-0800-00005A280000}"/>
    <hyperlink ref="BH74" location="null!16:16" display="[PLF CP]_WC_Thứ 3 No Nê, Giảm 40.000Đ_x000a_còn lại: [PLF CP]_BAU_Đặt món ăn tối, chỉ từ 40.000Đ" xr:uid="{00000000-0004-0000-0800-00005B280000}"/>
    <hyperlink ref="BI74" location="null!15:15" display="[PLF CP]_BAU_Món gì cũng ngon, bữa tối giảm 30.000Đ" xr:uid="{00000000-0004-0000-0800-00005C280000}"/>
    <hyperlink ref="BJ74" location="null!17:17" display="[PLF CP]_WC_Ngày Thương Hiệu, Giảm Tới 50K_x000a_còn lại:[PLF CP]_BAU_Bữa tối đủ chất, giảm tới 50.000Đ" xr:uid="{00000000-0004-0000-0800-00005D280000}"/>
    <hyperlink ref="BQ74" location="null!15:15" display="[PLF CP]_BAU_Món gì cũng ngon, bữa tối giảm 30.000Đ" xr:uid="{00000000-0004-0000-0800-00005E280000}"/>
    <hyperlink ref="BR74" location="null!29:29" display="[PLF CP]_BAU_Món Gì Cũng Ngon, Bữa Tối 0Đ_T2_x000a_còn lại: [PLF CP]_BAU_Ăn Sập Bốn Phương, giảm 18.000Đ_All OTH" xr:uid="{00000000-0004-0000-0800-00005F280000}"/>
    <hyperlink ref="BS74" location="null!16:16" display="[PLF CP]_BAU_Đặt món ăn tối, chỉ từ 40.000Đ" xr:uid="{00000000-0004-0000-0800-000060280000}"/>
    <hyperlink ref="BV74" location="null!17:17" display="[PLF CP]_BAU_Bữa tối đủ chất, giảm tới 50.000Đ" xr:uid="{00000000-0004-0000-0800-000061280000}"/>
    <hyperlink ref="BX74" location="null!15:15" display="[PLF CP]_BAU_Món gì cũng ngon, bữa tối giảm 30.000Đ" xr:uid="{00000000-0004-0000-0800-000062280000}"/>
    <hyperlink ref="BZ74" location="null!15:15" display="[PLF CP]_BAU_Món gì cũng ngon, bữa tối giảm 30.000Đ" xr:uid="{00000000-0004-0000-0800-000063280000}"/>
    <hyperlink ref="CA74" location="null!17:17" display="16-17h: [PLF CP]_WC_Thử Ngay Quán Mới, Giảm Tới 30.000Đ_x000a_17-18H: [PLF CP]_Mid Month Sale_FS_Chớp Deal Giữa Tháng, Chỉ 1.000Đ_T2_x000a_còn lại:  [PLF CP]_BAU_Bữa tối đủ chất, giảm tới 50.000Đ_x000a_18-19H: [PLF CP]_BAU_Đặt món ăn tối, chỉ từ 40.000Đ" xr:uid="{00000000-0004-0000-0800-000064280000}"/>
    <hyperlink ref="CD74" location="null!18:18" display="[PLF CP]_BAU_Bữa tối đủ chất, giảm tới 70.000Đ" xr:uid="{00000000-0004-0000-0800-000065280000}"/>
    <hyperlink ref="CE74" location="null!16:16" display=" [PLF CP]_BAU_Đặt món ăn tối, chỉ từ 40.000Đ" xr:uid="{00000000-0004-0000-0800-000066280000}"/>
    <hyperlink ref="CF74" location="null!15:15" display="[PLF CP]_BAU_Món gì cũng ngon, bữa tối giảm 30.000Đ" xr:uid="{00000000-0004-0000-0800-000067280000}"/>
    <hyperlink ref="CH74" location="null!17:17" display="16-17h:[PLF CP]_SPFDay_Siêu Deal Ăn Uống, Giảm tới 50%_x000a_newcities: [PLF CP]_BAU_Ăn Sập Bốn Phương, giảm 18.000đ_x000a_17-18H: [PLF CP]_SPFDay_Chớp Deal Giá Hời, Chỉ 1.000Đ_T2_x000a_còn lại: [PLF CP]_BAU_Bữa tối đủ chất, giảm tới 50.000Đ_x000a_18-19H: [PLF CP]_SPFDay_Siêu Deal Ăn Uống, Giảm tới 35.000Đ_x000a_newcities[PLF CP]_BAU_Đặt món ăn tối, chỉ từ 40.000Đ" xr:uid="{00000000-0004-0000-0800-000068280000}"/>
    <hyperlink ref="CI74" location="null!15:15" display="[PLF CP]_SPFDay_Siêu Deal Ăn Uống, Giảm tới 35.000Đ_x000a_newcities: [PLF CP]_BAU_Món gì cũng ngon, bữa tối giảm 30.000Đ" xr:uid="{00000000-0004-0000-0800-000069280000}"/>
    <hyperlink ref="CK74" location="null!16:16" display="[PLF CP]_4.4_Bao Trọn Món Ngon, Giảm 44.000Đ_x000a_còn lại:[PLF CP]_BAU_Đặt món ăn tối, chỉ từ 40.000Đ" xr:uid="{00000000-0004-0000-0800-00006A280000}"/>
    <hyperlink ref="CL74" location="null!17:17" display="[PLF CP]_BAU_Bữa tối đủ chất, giảm tới 50.000Đ" xr:uid="{00000000-0004-0000-0800-00006B280000}"/>
    <hyperlink ref="CO74" location="null!16:16" display="[PLF CP]_BAU_Đặt món ăn tối, chỉ từ 40.000Đ" xr:uid="{00000000-0004-0000-0800-00006C280000}"/>
    <hyperlink ref="CT74" location="null!16:16" display="[PLF CP]_4.4_Bao Trọn Món Ngon, Giảm 44.000Đ_x000a_còn lại:[PLF CP]_BAU_Đặt món ăn tối, chỉ từ 40.000Đ" xr:uid="{00000000-0004-0000-0800-00006D280000}"/>
    <hyperlink ref="CU74" location="null!17:17" display="[PLF CP]_BAU_Bữa tối đủ chất, giảm tới 50.000Đ" xr:uid="{00000000-0004-0000-0800-00006E280000}"/>
    <hyperlink ref="CZ74" location="null!18:18" display="[PLF CP]_BAU_Bữa tối đủ chất, giảm tới 70.000Đ" xr:uid="{00000000-0004-0000-0800-00006F280000}"/>
    <hyperlink ref="DA74" location="null!15:15" display="[PLF CP]_BAU_Món gì cũng ngon, bữa tối giảm 30.000Đ" xr:uid="{00000000-0004-0000-0800-000070280000}"/>
    <hyperlink ref="DE74" location="null!18:18" display="[PLF CP]_BAU_Bữa tối đủ chất, giảm tới 70.000Đ" xr:uid="{00000000-0004-0000-0800-000071280000}"/>
    <hyperlink ref="DG74" location="null!16:16" display="16-17H: [PLF CP]_WC_Thứ 3 Ăn Ngon, Giảm 30.000Đ_x000a_17-18H: [PLF CP]_Mid Month_Siêu Deal Giữa Tháng, Giảm tới 50%_x000a_còn lại:  [PLF CP]_BAU_Đặt món ăn tối, chỉ từ 40.000Đ_x000a_18-19H: [PLF CP]_Mid Month_Săn Deal Giữa Tháng, Giảm tới 75.000Đ_x000a_" xr:uid="{00000000-0004-0000-0800-000072280000}"/>
    <hyperlink ref="DH74" location="null!16:16" display=" [PLF CP]_BAU_Đặt món ăn tối, chỉ từ 40.000Đ" xr:uid="{00000000-0004-0000-0800-000073280000}"/>
    <hyperlink ref="DI74" location="null!15:15" display="[PLF CP]_BAU_Món gì cũng ngon, bữa tối giảm 30.000Đ" xr:uid="{00000000-0004-0000-0800-000074280000}"/>
    <hyperlink ref="DK74" location="null!17:17" display="16-17h:[PLF CP]_SPFDay_Siêu Deal Ăn Uống, Giảm tới 50%_x000a_newcities: [PLF CP]_BAU_Ăn Sập Bốn Phương, giảm 18.000đ_x000a_17-18H:[PLF CP]_SPFDay_Chớp Deal Ngày Hội, Chỉ 1.000Đ_T2_x000a_còn lại: [PLF CP]_BAU_Bữa tối đủ chất, giảm tới 50.000Đ_x000a_18-19H: [PLF CP]_SPFDay_Siêu Deal Ăn Uống, Giảm tới 35.000Đ_x000a_newcities[PLF CP]_BAU_Đặt món ăn tối, chỉ từ 40.000Đ" xr:uid="{00000000-0004-0000-0800-000075280000}"/>
    <hyperlink ref="DN74" location="null!18:18" display="[PLF CP]_BAU_Bữa tối đủ chất, giảm tới 70.000Đ" xr:uid="{00000000-0004-0000-0800-000076280000}"/>
    <hyperlink ref="DO74" location="null!16:16" display=" [PLF CP]_BAU_Đặt món ăn tối, chỉ từ 40.000Đ" xr:uid="{00000000-0004-0000-0800-000077280000}"/>
    <hyperlink ref="DP74" location="null!15:15" display="[PLF CP]_BAU_Món gì cũng ngon, bữa tối giảm 30.000Đ" xr:uid="{00000000-0004-0000-0800-000078280000}"/>
    <hyperlink ref="FI74" r:id="rId1323" xr:uid="{00000000-0004-0000-0800-000079280000}"/>
    <hyperlink ref="GO74" r:id="rId1324" xr:uid="{00000000-0004-0000-0800-00007A280000}"/>
    <hyperlink ref="HP74" location="null!1336:1336" display="[VIP]_Pizza Hut_01-03/08_x000a_ 241231_Pizza Hut_20 cities" xr:uid="{00000000-0004-0000-0800-00007B280000}"/>
    <hyperlink ref="LX74" location="null!119:119" display="[PLF CP]_Thematic_ĐẠI TIỆC BỮA TỐI Giảm 50% " xr:uid="{00000000-0004-0000-0800-00007C280000}"/>
    <hyperlink ref="O75" location="null!32:32" display="[SuperVIP]_Gà Rán KFC_10-12/01_x000a_241231_Gà Rán KFC_25 cities" xr:uid="{00000000-0004-0000-0800-00007D280000}"/>
    <hyperlink ref="T75" location="null!88:88" display="SPF only: [PLF CP]_SPXI_BAU_Whitelist User" xr:uid="{00000000-0004-0000-0800-00007E280000}"/>
    <hyperlink ref="U75" location="null!69:71" display="Whitelist on Shopee_x000a_ [PLF CP]_SPayLater" xr:uid="{00000000-0004-0000-0800-00007F280000}"/>
    <hyperlink ref="W75" location="null!36:36" display="[SuperVIP]_Gà Rán KFC_20-22/01_x000a_241231_Gà Rán KFC_25 cities" xr:uid="{00000000-0004-0000-0800-000080280000}"/>
    <hyperlink ref="AB75" location="null!245:245" display="[PNS]_HDBank_Jan.Muadee_ALL" xr:uid="{00000000-0004-0000-0800-000081280000}"/>
    <hyperlink ref="AC75" location="null!104:104" display="[SJBP]_Domino's Pizza_1T1 250116_Domino pizza_11 cities" xr:uid="{00000000-0004-0000-0800-000082280000}"/>
    <hyperlink ref="AQ75" location="null!175:175" display="[SuperVIP]_Lotteria_06 - 09/02 241231_Lotteria DI_27 cities" xr:uid="{00000000-0004-0000-0800-000083280000}"/>
    <hyperlink ref="AR75" location="null!180:180" display="[VIP]_Pizza Hut_07-09/02_x000a_241231_Pizza Hut_20 cities" xr:uid="{00000000-0004-0000-0800-000084280000}"/>
    <hyperlink ref="AU75" location="null!176:176" display="[VIP]_Gà Rán Texas Chicken_10-13/02 250102_Gà Rán Texas Chicken_6 cities" xr:uid="{00000000-0004-0000-0800-000085280000}"/>
    <hyperlink ref="AV75" location="null!214:214" display=" [SJBP]_Domino's Pizza_BOGO  250116_Domino pizza_11 cities" xr:uid="{00000000-0004-0000-0800-000086280000}"/>
    <hyperlink ref="BD75" location="null!G203" display="[VIP]_Tocotoco_Feb CT" xr:uid="{00000000-0004-0000-0800-000087280000}"/>
    <hyperlink ref="BE75" location="null!G203" display="[VIP]_Tocotoco_Feb CT" xr:uid="{00000000-0004-0000-0800-000088280000}"/>
    <hyperlink ref="BF75" location="null!174:174" display="[SuperVIP]_Pizza Hut_21-23/02_x000a_241231_Pizza Hut_20 cities" xr:uid="{00000000-0004-0000-0800-000089280000}"/>
    <hyperlink ref="CF75" location="null!373:373" display="[SJBP]_Domino's Pizza_BAU  250116_Domino pizza_11 cities" xr:uid="{00000000-0004-0000-0800-00008A280000}"/>
    <hyperlink ref="CI75" location="null!405:405" display="[PNS]_MB JCB Hi ShopeeFood_Mar_ALL" xr:uid="{00000000-0004-0000-0800-00008B280000}"/>
    <hyperlink ref="CN75" location="null!G350" display="[VIP]_Trà Sữa May Cha_28-30.3 250102_Trà Sữa May Cha_7 cities" xr:uid="{00000000-0004-0000-0800-00008C280000}"/>
    <hyperlink ref="DE75" location="null!230:232" display="Whitelist on Shopee_x000a_ [PLF CP]_SPayLater" xr:uid="{00000000-0004-0000-0800-00008D280000}"/>
    <hyperlink ref="DI75" location="null!233:233" display="Whitelist on SPF_x000a_[PLF CP]_SPXI_Apr_Whitelist User_x000a_" xr:uid="{00000000-0004-0000-0800-00008E280000}"/>
    <hyperlink ref="DL75" location="null!472:472" display="[VIP]_Pizza Hut_18-20/04_x000a_241231_Pizza Hut_20 cities" xr:uid="{00000000-0004-0000-0800-00008F280000}"/>
    <hyperlink ref="DQ75" location="null!466:466" display="[SuperVIP]_McDonald's_25-27/04" xr:uid="{00000000-0004-0000-0800-000090280000}"/>
    <hyperlink ref="DV75" location="null!645:645" display="[SJBP]_Gà Rán Popeyes_BOGO_x000a_241231_Gà Rán Popeyes_9 cities" xr:uid="{00000000-0004-0000-0800-000091280000}"/>
    <hyperlink ref="EG75" location="null!838:838" display="[PNS]_NCB_May _ALL" xr:uid="{00000000-0004-0000-0800-000092280000}"/>
    <hyperlink ref="EO75" location="null!736:736" display="[SJBP]_McDonald's_2T2 gà_x000a_250416_McDonald's_5 cities" xr:uid="{00000000-0004-0000-0800-000093280000}"/>
    <hyperlink ref="EU75" location="null!271:271" display="Whitelist on SPF_x000a_[PLF CP]_SPXI_May_Whitelist User" xr:uid="{00000000-0004-0000-0800-000094280000}"/>
    <hyperlink ref="EV75" location="null!734:734" display="[SJBP]_Gà Rán Popeyes_BOGO May_x000a_241231_Gà Rán Popeyes_9 cities" xr:uid="{00000000-0004-0000-0800-000095280000}"/>
    <hyperlink ref="EY75" location="null!243:245" display="Whitelist on Shopee_x000a_ [PLF CP]_SPayLater" xr:uid="{00000000-0004-0000-0800-000096280000}"/>
    <hyperlink ref="FM75" location="null!1055:1055" display="[PNS]_NCB_Jun_ALL" xr:uid="{00000000-0004-0000-0800-000097280000}"/>
    <hyperlink ref="FQ75" location="null!1054:1054" display="[PNS]_VPBANK CREDIT_Jun_ALL" xr:uid="{00000000-0004-0000-0800-000098280000}"/>
    <hyperlink ref="FR75" location="null!281:283" display="Whitelisted buyer_x000a_ [PLF CP]_SPayLater" xr:uid="{00000000-0004-0000-0800-000099280000}"/>
    <hyperlink ref="GJ75" location="null!308:310" display="Whitelisted buyer_x000a_[PLF CP]_SPayLater " xr:uid="{00000000-0004-0000-0800-00009A280000}"/>
    <hyperlink ref="GK75" location="null!311:311" display="Whitelisted buyerFood_x000a_[PLF CP]_SPXI_Jul_Whitelist User" xr:uid="{00000000-0004-0000-0800-00009B280000}"/>
    <hyperlink ref="GX75" location="null!308:310" display="Whitelisted buyer_x000a_[PLF CP]_SPayLater " xr:uid="{00000000-0004-0000-0800-00009C280000}"/>
    <hyperlink ref="HE75" location="null!308:310" display="Whitelisted buyer_x000a_[PLF CP]_SPayLater " xr:uid="{00000000-0004-0000-0800-00009D280000}"/>
    <hyperlink ref="HK75" location="null!1211:1211" display="[PNS]_NCB_Jul_ALL" xr:uid="{00000000-0004-0000-0800-00009E280000}"/>
    <hyperlink ref="ID75" location="null!1445:1445" display="[PNS]_NCB_Aug_ALL" xr:uid="{00000000-0004-0000-0800-00009F280000}"/>
    <hyperlink ref="JJ75" location="null!1600:1600" display="[PNS]_NCB_Sep_ALL (Whitelist)" xr:uid="{00000000-0004-0000-0800-0000A0280000}"/>
    <hyperlink ref="JO75" location="null!1636:1636" display="[SJBP]_Domino's Pizza_1k_x000a_250116_Domino pizza_11 cities" xr:uid="{00000000-0004-0000-0800-0000A1280000}"/>
    <hyperlink ref="JP75" location="null!363:363" display="[PLF CP]_SPXI_Sep_Whitelist User - T3 cities" xr:uid="{00000000-0004-0000-0800-0000A2280000}"/>
    <hyperlink ref="JT75" location="null!363:363" display="[PLF CP]_SPXI_Sep_Whitelist User - T3 cities" xr:uid="{00000000-0004-0000-0800-0000A3280000}"/>
    <hyperlink ref="KA75" location="null!1769:1769" display="[PNS]_NCB_Oct_ALL (Whitelist)" xr:uid="{00000000-0004-0000-0800-0000A4280000}"/>
    <hyperlink ref="KJ75" location="null!1843:1843" display="[SJBP]_Gà Rán Popeyes_BOGO_x000a_241231_Gà Rán Popeyes_9 cities" xr:uid="{00000000-0004-0000-0800-0000A5280000}"/>
    <hyperlink ref="KV75" location="null!1959:1959" display="[JBP]_Gà Rán Texas Chicken_Indi_x000a_250102_Gà Rán Texas Chicken_6 cities" xr:uid="{00000000-0004-0000-0800-0000A6280000}"/>
    <hyperlink ref="KW75" location="null!1912:1912" display="[PNS]_Pepsi Meal_Oct_Cuisine_Bánh Mì_CT, KH, BH, HP, Hue, BD" xr:uid="{00000000-0004-0000-0800-0000A7280000}"/>
    <hyperlink ref="KX75" location="null!367:367" display="[PLF CP]_SPXI_Oct_Whitelist User - T3 cities only" xr:uid="{00000000-0004-0000-0800-0000A8280000}"/>
    <hyperlink ref="LG75" location="null!1991:1991" display="[PNS]_NCB_Nov_ALL" xr:uid="{00000000-0004-0000-0800-0000A9280000}"/>
    <hyperlink ref="LL75" location="null!421:421" display="[PLF CP]_SPXI_Nov_Whitelist User - T3 Only" xr:uid="{00000000-0004-0000-0800-0000AA280000}"/>
    <hyperlink ref="LU75" location="null!1938:1938" display="[SuperVIP]_Gà Rán Popeyes_13-16/11" xr:uid="{00000000-0004-0000-0800-0000AB280000}"/>
    <hyperlink ref="LZ75" location="null!2082:2082" display="[Alacarte]_Gà Rán KFC_Nov_241231_Gà Rán KFC_25 cities" xr:uid="{00000000-0004-0000-0800-0000AC280000}"/>
    <hyperlink ref="MA75" location="null!1943:1943" display="[VIP]_Domino's Pizza_21-23/11" xr:uid="{00000000-0004-0000-0800-0000AD280000}"/>
    <hyperlink ref="MC75" location="null!421:421" display="[PLF CP]_SPXI_Nov_Whitelist User - T3 only" xr:uid="{00000000-0004-0000-0800-0000AE280000}"/>
    <hyperlink ref="ME75" location="null!1897:1897" display="[PNS]_Pepsi Meal_Oct_CT, KH, BH, HP, Hue, BD" xr:uid="{00000000-0004-0000-0800-0000AF280000}"/>
    <hyperlink ref="MK75" location="null!2269:2269" display="[PNS]_TCB_Dec.VISA ECO DEBIT_ALL (Whitelist)" xr:uid="{00000000-0004-0000-0800-0000B0280000}"/>
    <hyperlink ref="MP75" location="null!438:438" display="[PLF CP]_SPXI_Dec_Whitelist User - T3 only" xr:uid="{00000000-0004-0000-0800-0000B1280000}"/>
    <hyperlink ref="ND75" location="null!2308:2308" display="[Alacarte]_Gà Rán KFC_Dec_241231_Gà Rán KFC_25 cities" xr:uid="{00000000-0004-0000-0800-0000B2280000}"/>
    <hyperlink ref="NY75" location="null!466:466" display="[PLF CP]_SPXI_Jan_Whitelist User - T3 Only" xr:uid="{00000000-0004-0000-0800-0000B3280000}"/>
    <hyperlink ref="OD75" location="null!2415:2415" display="[PNS]_HD SAISON_Jan.FOOD.26_ALL (Whitelist Bank)" xr:uid="{00000000-0004-0000-0800-0000B4280000}"/>
    <hyperlink ref="PU75" location="null!2540:2540" display="[PNS]_HD SAISON_Feb.26.FOOD_ALL (WL)" xr:uid="{00000000-0004-0000-0800-0000B5280000}"/>
    <hyperlink ref="E76" location="null!24:24" display="[PLF CP]_BAU_Bữa tối no nê, Freeship 0Đ" xr:uid="{00000000-0004-0000-0800-0000B6280000}"/>
    <hyperlink ref="F76" location="null!15:15" display="[PLF CP]_BAU_Món gì cũng ngon, bữa tối giảm 30.000Đ" xr:uid="{00000000-0004-0000-0800-0000B7280000}"/>
    <hyperlink ref="G76" location="null!24:24" display="[PLF CP]_BAU_Bữa tối no nê, Freeship 0Đ" xr:uid="{00000000-0004-0000-0800-0000B8280000}"/>
    <hyperlink ref="H76" location="null!17:17" display="[PLF CP]_BAU_Bữa tối đủ chất, giảm tới 50.000Đ" xr:uid="{00000000-0004-0000-0800-0000B9280000}"/>
    <hyperlink ref="I76" location="null!24:24" display="[PLF CP]_BAU_Bữa tối no nê, Freeship 0Đ" xr:uid="{00000000-0004-0000-0800-0000BA280000}"/>
    <hyperlink ref="M76" location="null!69:69" display="[PNS]_NCB_Jan_ALL" xr:uid="{00000000-0004-0000-0800-0000BB280000}"/>
    <hyperlink ref="N76" location="null!24:24" display="[PLF CP]_BAU_Bữa tối no nê, Freeship 0Đ" xr:uid="{00000000-0004-0000-0800-0000BC280000}"/>
    <hyperlink ref="O76" location="null!15:15" display="[PLF CP]_BAU_Món gì cũng ngon, bữa tối giảm 30.000Đ" xr:uid="{00000000-0004-0000-0800-0000BD280000}"/>
    <hyperlink ref="P76" location="null!68:68" display="[PNS]_TPB JCB Cashback_Jan_ALL" xr:uid="{00000000-0004-0000-0800-0000BE280000}"/>
    <hyperlink ref="Q76" location="null!68:68" display="[PLF CP]_WC_Thứ 3 Thả Ga, Freeship 0Đ_x000a_[PLF CP]_Đặt Quán Quen, Freeship 0Đ_newcities" xr:uid="{00000000-0004-0000-0800-0000BF280000}"/>
    <hyperlink ref="R76" location="null!17:17" display="19-20H: [PLF CP]_BAU_Bữa tối đủ chất, giảm tới 50.000Đ_x000a_20-22H: [PLF CP]_BAU_Món gì cũng ngon, bữa tối giảm 30.000Đ" xr:uid="{00000000-0004-0000-0800-0000C0280000}"/>
    <hyperlink ref="S76" location="null!16:16" display="[PLF CP]_BAU_Đặt món ăn tối, chỉ từ 40.000Đ" xr:uid="{00000000-0004-0000-0800-0000C1280000}"/>
    <hyperlink ref="T76" location="null!24:24" display="[PLF CP]_BAU_Bữa tối no nê, Freeship 0Đ" xr:uid="{00000000-0004-0000-0800-0000C2280000}"/>
    <hyperlink ref="V76" location="null!17:17" display=" [PLF CP]_BAU_Bữa tối đủ chất, giảm tới 50.000Đ" xr:uid="{00000000-0004-0000-0800-0000C3280000}"/>
    <hyperlink ref="X76" location="null!68:68" display="[PLF CP]_WC_Thứ 3 Thả Ga, Freeship 0Đ_x000a_[PLF CP]_Đặt Quán Quen, Freeship 0Đ_newcities" xr:uid="{00000000-0004-0000-0800-0000C4280000}"/>
    <hyperlink ref="Z76" location="null!16:16" display="[PLF CP]_YEP_Vạn Deal Rộn Ràng, Giảm tới 88.000Đ_x000a_còn lại:[PLF CP]_BAU_Đặt món ăn tối, chỉ từ 40.000Đ" xr:uid="{00000000-0004-0000-0800-0000C5280000}"/>
    <hyperlink ref="AA76" location="null!18:18" display=" [PLF CP]_BAU_Bữa tối đủ chất, giảm tới 70.000Đ" xr:uid="{00000000-0004-0000-0800-0000C6280000}"/>
    <hyperlink ref="AB76" location="null!16:16" display="[PLF CP]_BAU_Đặt món ăn tối, chỉ từ 40.000Đ" xr:uid="{00000000-0004-0000-0800-0000C7280000}"/>
    <hyperlink ref="AM76" location="null!68:68" display="[PLF CP]_WC_Thứ 3 Thả Ga, Freeship 0Đ_x000a_[PLF CP]_Đặt Quán Quen, Freeship 0Đ_newcities" xr:uid="{00000000-0004-0000-0800-0000C8280000}"/>
    <hyperlink ref="AN76" location="null!15:15" display="[PLF CP]_BAU_Món gì cũng ngon, bữa tối giảm 30.000Đ" xr:uid="{00000000-0004-0000-0800-0000C9280000}"/>
    <hyperlink ref="AO76" location="null!16:16" display=" [PLF CP]_BAU_Đặt món ăn tối, chỉ từ 40.000Đ" xr:uid="{00000000-0004-0000-0800-0000CA280000}"/>
    <hyperlink ref="AP76" location="null!24:24" display="[PLF CP]_BAU_Bữa tối no nê, Freeship 0Đ" xr:uid="{00000000-0004-0000-0800-0000CB280000}"/>
    <hyperlink ref="AR76" location="null!15:15" display="[PLF CP]_BAU_Món gì cũng ngon, bữa tối giảm 30.000Đ" xr:uid="{00000000-0004-0000-0800-0000CC280000}"/>
    <hyperlink ref="AS76" location="null!24:24" display="[PLF CP]_BAU_Bữa tối no nê, Freeship 0Đ" xr:uid="{00000000-0004-0000-0800-0000CD280000}"/>
    <hyperlink ref="AT76" location="null!257:257" display="[PNS]_TPB JCB Cashback_Feb_ALL" xr:uid="{00000000-0004-0000-0800-0000CE280000}"/>
    <hyperlink ref="AV76" location="null!15:15" display="[PLF CP]_BAU_Món gì cũng ngon, bữa tối giảm 30.000Đ" xr:uid="{00000000-0004-0000-0800-0000CF280000}"/>
    <hyperlink ref="AW76" location="null!16:16" display="[PLF CP]_14.2_Mùa Yêu Deal Hời, Giảm tới 50%_x000a_còn lại: [PLF CP]_BAU_Đặt món ăn tối, chỉ từ 40.000Đ" xr:uid="{00000000-0004-0000-0800-0000D0280000}"/>
    <hyperlink ref="AX76" location="null!17:17" display="19-20H: [PLF CP]_BAU_Bữa tối đủ chất, giảm tới 50.000Đ_x000a_20-22H: [PLF CP]_BAU_Món gì cũng ngon, bữa tối giảm 30.000Đ" xr:uid="{00000000-0004-0000-0800-0000D1280000}"/>
    <hyperlink ref="AY76" location="null!17:17" display="[PLF CP]_BAU_Bữa tối đủ chất, giảm tới 50.000Đ" xr:uid="{00000000-0004-0000-0800-0000D2280000}"/>
    <hyperlink ref="AZ76" location="null!24:24" display="[PLF CP]_BAU_Bữa tối no nê, Freeship 0Đ" xr:uid="{00000000-0004-0000-0800-0000D3280000}"/>
    <hyperlink ref="BA76" location="null!68:68" display="[PLF CP]_WC_Thứ 3 Thả Ga, Freeship 0Đ_x000a_[PLF CP]_Đặt Quán Quen, Freeship 0Đ_newcities" xr:uid="{00000000-0004-0000-0800-0000D4280000}"/>
    <hyperlink ref="BB76" location="null!16:16" display="19-20H:[PLF CP]_SPFDay_Săn Deal Ăn Ngon giảm tới 75.000Đ_x000a_20-22H: [PLF CP]_SPFDay_Món Gì Cũng Có, Siêu Deal 0Đ_T2_x000a_T3:  [PLF CP]_BAU_Đặt món ăn tối, chỉ từ 40.000Đ" xr:uid="{00000000-0004-0000-0800-0000D5280000}"/>
    <hyperlink ref="BD76" location="null!16:16" display=" [PLF CP]_BAU_Đặt món ăn tối, chỉ từ 40.000Đ" xr:uid="{00000000-0004-0000-0800-0000D6280000}"/>
    <hyperlink ref="BE76" r:id="rId1325" location="gid=1050005206&amp;range=29:29" xr:uid="{00000000-0004-0000-0800-0000D7280000}"/>
    <hyperlink ref="BG76" location="null!16:16" display="[PLF CP]_3.3_Siêu Deal Đầu Năm, Giảm tới 50%_x000a_còn lại: [PLF CP]_BAU_Đặt món ăn tối, chỉ từ 40.000Đ" xr:uid="{00000000-0004-0000-0800-0000D8280000}"/>
    <hyperlink ref="BH76" location="null!68:68" display="[PLF CP]_WC_Thứ 3 Thả Ga, Freeship 0Đ_x000a_[PLF CP]_Đặt Quán Quen, Freeship 0Đ_newcities" xr:uid="{00000000-0004-0000-0800-0000D9280000}"/>
    <hyperlink ref="BJ76" location="null!15:15" display="[PLF CP]_BAU_Món gì cũng ngon, bữa tối giảm 30.000Đ" xr:uid="{00000000-0004-0000-0800-0000DA280000}"/>
    <hyperlink ref="BK76" location="null!29:29" display="[PLF CP]_BAU_Món Gì Cũng Ngon, Bữa Tối 0Đ_T2_x000a_còn lại:  [PLF CP]_3.3_Deal Hot Toàn Sàn, Freeship 0Đ" xr:uid="{00000000-0004-0000-0800-0000DB280000}"/>
    <hyperlink ref="BM76" location="null!15:15" display="[PLF CP]_BAU_Món gì cũng ngon, bữa tối giảm 30.000Đ" xr:uid="{00000000-0004-0000-0800-0000DC280000}"/>
    <hyperlink ref="BP76" location="null!68:68" display="[PLF CP]_WC_Thứ 3 Thả Ga, Freeship 0Đ_x000a_[PLF CP]_Đặt Quán Quen, Freeship 0Đ_newcities" xr:uid="{00000000-0004-0000-0800-0000DD280000}"/>
    <hyperlink ref="BR76" location="null!15:15" display="[PLF CP]_BAU_Món gì cũng ngon, bữa tối giảm 30.000Đ" xr:uid="{00000000-0004-0000-0800-0000DE280000}"/>
    <hyperlink ref="BU76" location="null!16:16" display=" [PLF CP]_BAU_Đặt món ăn tối, chỉ từ 40.000Đ" xr:uid="{00000000-0004-0000-0800-0000DF280000}"/>
    <hyperlink ref="BV76" location="null!24:24" display="[PLF CP]_BAU_Bữa tối no nê, Freeship 0Đ" xr:uid="{00000000-0004-0000-0800-0000E0280000}"/>
    <hyperlink ref="BW76" location="null!15:15" display="[PLF CP]_BAU_Món gì cũng ngon, bữa tối giảm 30.000Đ" xr:uid="{00000000-0004-0000-0800-0000E1280000}"/>
    <hyperlink ref="BY76" location="null!410:410" display="[PNS]_TPB JCB Cashback_Mar_ALL" xr:uid="{00000000-0004-0000-0800-0000E2280000}"/>
    <hyperlink ref="BZ76" location="null!16:16" display=" [PLF CP]_BAU_Đặt món ăn tối, chỉ từ 40.000Đ" xr:uid="{00000000-0004-0000-0800-0000E3280000}"/>
    <hyperlink ref="CA76" location="null!16:16" display="19-20H: : [PLF CP]_BAU_Đặt món ăn tối, chỉ từ 40.000Đ&quot;_x000a_20-22H: [PLF CP]_BAU_Món gì cũng ngon, bữa tối giảm 30.000Đ" xr:uid="{00000000-0004-0000-0800-0000E4280000}"/>
    <hyperlink ref="CC76" location="null!15:15" display="[PLF CP]_BAU_Món gì cũng ngon, bữa tối giảm 30.000Đ" xr:uid="{00000000-0004-0000-0800-0000E5280000}"/>
    <hyperlink ref="CD76" location="null!29:29" display="[PLF CP]_BAU_Món Gì Cũng Ngon, Bữa Tối 0Đ_T2_x000a_còn lại[PLF CP]_WC_Thứ 3 Thả Ga, Freeship 0Đ" xr:uid="{00000000-0004-0000-0800-0000E6280000}"/>
    <hyperlink ref="CF76" location="null!16:16" display=" [PLF CP]_BAU_Đặt món ăn tối, chỉ từ 40.000Đ" xr:uid="{00000000-0004-0000-0800-0000E7280000}"/>
    <hyperlink ref="CG76" location="null!24:24" display="[PLF CP]_BAU_Bữa tối no nê, Freeship 0Đ" xr:uid="{00000000-0004-0000-0800-0000E8280000}"/>
    <hyperlink ref="CH76" location="null!16:16" display="19-20H: [PLF CP]_SPFDay_Siêu Deal Ăn Uống, Giảm tới 35.000Đ_x000a_newcities: [PLF CP]_BAU_Đặt món ăn tối, chỉ từ 40.000Đ_x000a_20-22H: [PLF CP]_BAU_Món gì cũng ngon, bữa tối giảm 30.000Đ" xr:uid="{00000000-0004-0000-0800-0000E9280000}"/>
    <hyperlink ref="CK76" location="null!15:15" display="[PLF CP]_4.4_Món Ngon Giá Hời, Vạn Deal 0Đ_x000a_còn lại:[PLF CP]_BAU_Món gì cũng ngon, bữa tối giảm 30.000Đ" xr:uid="{00000000-0004-0000-0800-0000EA280000}"/>
    <hyperlink ref="CM76" location="null!29:29" display="[PLF CP]_BAU_Món Gì Cũng Ngon, Bữa Tối 0Đ_T2_x000a_còn lại: [PLF CP]_BAU_Ăn Sập Bốn Phương, giảm 18.000Đ_All OTH" xr:uid="{00000000-0004-0000-0800-0000EB280000}"/>
    <hyperlink ref="CN76" location="null!15:15" display="[PLF CP]_4.4_Món Ngon Giá Hời, Vạn Deal 0Đ_x000a_còn lại:[PLF CP]_BAU_Món gì cũng ngon, bữa tối giảm 30.000Đ" xr:uid="{00000000-0004-0000-0800-0000EC280000}"/>
    <hyperlink ref="CP76" location="null!17:17" display="[PLF CP]_BAU_Bữa tối đủ chất, giảm tới 50.000Đ" xr:uid="{00000000-0004-0000-0800-0000ED280000}"/>
    <hyperlink ref="CQ76" location="null!15:15" display="[PLF CP]_BAU_Món gì cũng ngon, bữa tối giảm 30.000Đ" xr:uid="{00000000-0004-0000-0800-0000EE280000}"/>
    <hyperlink ref="CS76" location="null!16:16" display="[PLF CP]_4.4_Bao Trọn Món Ngon, Giảm 44.000Đ_x000a_còn lại:[PLF CP]_BAU_Đặt món ăn tối, chỉ từ 40.000Đ" xr:uid="{00000000-0004-0000-0800-0000EF280000}"/>
    <hyperlink ref="CU76" location="null!15:15" display="[PLF CP]_4.4_Món Ngon Giá Hời, Vạn Deal 0Đ_x000a_còn lại:[PLF CP]_BAU_Món gì cũng ngon, bữa tối giảm 30.000Đ" xr:uid="{00000000-0004-0000-0800-0000F0280000}"/>
    <hyperlink ref="CY76" location="null!17:17" display="[PLF CP]_BAU_Bữa tối đủ chất, giảm tới 50.000Đ" xr:uid="{00000000-0004-0000-0800-0000F1280000}"/>
    <hyperlink ref="CZ76" location="null!29:29" display="[PLF CP]_BAU_Món Gì Cũng Ngon, Bữa Tối 0Đ_T2_x000a_còn lại[PLF CP]_WC_Thứ 3 Thả Ga, Freeship 0Đ" xr:uid="{00000000-0004-0000-0800-0000F2280000}"/>
    <hyperlink ref="DB76" location="null!621:621" display="[PNS]_NCB_Apr_ALL" xr:uid="{00000000-0004-0000-0800-0000F3280000}"/>
    <hyperlink ref="DC76" location="null!16:16" display=" [PLF CP]_BAU_Đặt món ăn tối, chỉ từ 40.000Đ" xr:uid="{00000000-0004-0000-0800-0000F4280000}"/>
    <hyperlink ref="DE76" location="null!24:24" display="[PLF CP]_BAU_Bữa tối no nê, Freeship 0Đ" xr:uid="{00000000-0004-0000-0800-0000F5280000}"/>
    <hyperlink ref="DF76" location="null!15:15" display="[PLF CP]_BAU_Món gì cũng ngon, bữa tối giảm 30.000Đ" xr:uid="{00000000-0004-0000-0800-0000F6280000}"/>
    <hyperlink ref="DI76" location="null!16:16" display=" [PLF CP]_BAU_Đặt món ăn tối, chỉ từ 40.000Đ" xr:uid="{00000000-0004-0000-0800-0000F7280000}"/>
    <hyperlink ref="DJ76" location="null!24:24" display="[PLF CP]_BAU_Bữa tối no nê, Freeship 0Đ" xr:uid="{00000000-0004-0000-0800-0000F8280000}"/>
    <hyperlink ref="DK76" location="null!16:16" display="19-20H: [PLF CP]_SPFDay_Siêu Deal Ăn Uống, Giảm tới 35.000Đ_x000a_newcities: [PLF CP]_BAU_Đặt món ăn tối, chỉ từ 40.000Đ_x000a_20-22H: [PLF CP]_BAU_Món gì cũng ngon, bữa tối giảm 30.000Đ" xr:uid="{00000000-0004-0000-0800-0000F9280000}"/>
    <hyperlink ref="DM76" location="null!15:15" display="[PLF CP]_BAU_Món gì cũng ngon, bữa tối giảm 30.000Đ" xr:uid="{00000000-0004-0000-0800-0000FA280000}"/>
    <hyperlink ref="DN76" location="null!29:29" display="[PLF CP]_BAU_Món Gì Cũng Ngon, Bữa Tối 0Đ_T2_x000a_còn lại[PLF CP]_WC_Thứ 3 Thả Ga, Freeship 0Đ" xr:uid="{00000000-0004-0000-0800-0000FB280000}"/>
    <hyperlink ref="DP76" location="null!16:16" display=" [PLF CP]_BAU_Đặt món ăn tối, chỉ từ 40.000Đ" xr:uid="{00000000-0004-0000-0800-0000FC280000}"/>
    <hyperlink ref="DY76" location="null!29:29" display="[PLF CP]_BAU_Món Gì Cũng Ngon, Bữa Tối 0Đ" xr:uid="{00000000-0004-0000-0800-0000FD280000}"/>
    <hyperlink ref="GO76" r:id="rId1326" xr:uid="{00000000-0004-0000-0800-0000FE280000}"/>
    <hyperlink ref="BI77" location="null!118:120" display="Whitelist on Shopee_x000a_ [PLF CP]_SPayLater" xr:uid="{00000000-0004-0000-0800-0000FF280000}"/>
    <hyperlink ref="BU77" location="null!180:182" display="Whitelist on Shopee_x000a_ [PLF CP]_SPayLater" xr:uid="{00000000-0004-0000-0800-000000290000}"/>
    <hyperlink ref="CE77" location="null!180:182" display="Whitelist on Shopee_x000a_ [PLF CP]_SPayLater" xr:uid="{00000000-0004-0000-0800-000001290000}"/>
    <hyperlink ref="CL77" location="null!180:182" display="Whitelist on Shopee_x000a_ [PLF CP]_SPayLater" xr:uid="{00000000-0004-0000-0800-000002290000}"/>
    <hyperlink ref="DQ77" location="null!233:233" display="Whitelist on SPF_x000a_[PLF CP]_SPXI_Apr_Whitelist User_x000a_" xr:uid="{00000000-0004-0000-0800-000003290000}"/>
    <hyperlink ref="DV77" location="null!230:232" display="Whitelist on Shopee_x000a_ [PLF CP]_SPayLater" xr:uid="{00000000-0004-0000-0800-000004290000}"/>
    <hyperlink ref="ID77" location="null!344:346" display="Whitelisted buyer_x000a_[PLF CP]_SPayLater " xr:uid="{00000000-0004-0000-0800-000005290000}"/>
    <hyperlink ref="IL77" location="null!344:346" display="Whitelisted buyer_x000a_[PLF CP]_SPayLater " xr:uid="{00000000-0004-0000-0800-000006290000}"/>
    <hyperlink ref="JG77" location="null!365:365" display="Whitelisted buyer_x000a_[PLF CP]_SPayLater" xr:uid="{00000000-0004-0000-0800-000007290000}"/>
    <hyperlink ref="JN77" location="null!365:365" display="Whitelisted buyer_x000a_[PLF CP]_SPayLater" xr:uid="{00000000-0004-0000-0800-000008290000}"/>
    <hyperlink ref="KK77" location="null!367:367" display="[PLF CP]_SPXI_Oct_Whitelist User" xr:uid="{00000000-0004-0000-0800-000009290000}"/>
    <hyperlink ref="KM77" location="null!367:367" display="[PLF CP]_SPXI_Oct_Whitelist User - T3 cities only" xr:uid="{00000000-0004-0000-0800-00000A290000}"/>
    <hyperlink ref="KR77" location="null!368:370" display="Whitelisted buyer_x000a_[PLF CP]_SPayLater" xr:uid="{00000000-0004-0000-0800-00000B290000}"/>
    <hyperlink ref="LB77" location="null!367:367" display="[PLF CP]_SPXI_Oct_Whitelist User - T3 cities only" xr:uid="{00000000-0004-0000-0800-00000C290000}"/>
    <hyperlink ref="LO77" location="null!421:421" display="[PLF CP]_SPXI_Nov_Whitelist User - t3 only" xr:uid="{00000000-0004-0000-0800-00000D290000}"/>
    <hyperlink ref="LR77" location="null!421:421" display="[PLF CP]_SPXI_Nov_Whitelist User" xr:uid="{00000000-0004-0000-0800-00000E290000}"/>
    <hyperlink ref="LT77" location="null!422:424" display="Whitelisted buyer [PLF CP]_SPayLater" xr:uid="{00000000-0004-0000-0800-00000F290000}"/>
    <hyperlink ref="LZ77" location="null!421:421" display="[PLF CP]_SPXI_Nov_Whitelist User - T3 only" xr:uid="{00000000-0004-0000-0800-000010290000}"/>
    <hyperlink ref="MA77" location="null!422:424" display="Whitelisted buyer [PLF CP]_SPayLater" xr:uid="{00000000-0004-0000-0800-000011290000}"/>
    <hyperlink ref="MS77" location="null!438:438" display="[PLF CP]_SPXI_Dec_Whitelist User - T3 only" xr:uid="{00000000-0004-0000-0800-000012290000}"/>
    <hyperlink ref="MW77" location="null!439:440" display="Whitelisted buyer [PLF CP]_SPayLater" xr:uid="{00000000-0004-0000-0800-000013290000}"/>
    <hyperlink ref="ND77" location="null!438:438" display="[PLF CP]_SPXI_Dec_Whitelist User - T3 Only" xr:uid="{00000000-0004-0000-0800-000014290000}"/>
    <hyperlink ref="NE77" location="null!439:440" display="Whitelisted buyer [PLF CP]_SPayLater" xr:uid="{00000000-0004-0000-0800-000015290000}"/>
    <hyperlink ref="NG77" location="null!438:438" display="[PLF CP]_SPXI_Dec_Whitelist User - T3 Only" xr:uid="{00000000-0004-0000-0800-000016290000}"/>
    <hyperlink ref="OB77" location="null!466:466" display="[PLF CP]_SPXI_Jan_Whitelist User - T3 Only" xr:uid="{00000000-0004-0000-0800-000017290000}"/>
    <hyperlink ref="OG77" location="null!467:468" display="[Whitelisted User]_[PLF CP]_SPay Later_Jan" xr:uid="{00000000-0004-0000-0800-000018290000}"/>
    <hyperlink ref="OI77" location="null!469:469" display="[Whitelisted User]_[PLF CP]_SPay Later_Jan" xr:uid="{00000000-0004-0000-0800-000019290000}"/>
    <hyperlink ref="ON77" location="null!467:468" display="[Whitelisted User]_[PLF CP]_SPay Later_Jan" xr:uid="{00000000-0004-0000-0800-00001A290000}"/>
    <hyperlink ref="OQ77" location="null!466:466" display="[PLF CP]_SPXI_Jan_Whitelist User - T3 Only" xr:uid="{00000000-0004-0000-0800-00001B290000}"/>
    <hyperlink ref="D78" location="null!68:68" display="[PLF CP_add]_BAU_Siêu Tiệc Giảm 99,000 đồng_x000a_[PLF CP]_Đặt Quán Quen, Freeship 0Đ_newcities" xr:uid="{00000000-0004-0000-0800-00001C290000}"/>
    <hyperlink ref="E78" location="null!68:68" display="[PLF CP_add]_BAU_Siêu Tiệc Giảm 99,000 đồng_x000a_[PLF CP]_Đặt Quán Quen, Freeship 0Đ_newcities" xr:uid="{00000000-0004-0000-0800-00001D290000}"/>
    <hyperlink ref="F78" location="null!68:68" display="[PLF CP_add]_BAU_Siêu Tiệc Giảm 99,000 đồng_x000a_[PLF CP]_Đặt Quán Quen, Freeship 0Đ_newcities" xr:uid="{00000000-0004-0000-0800-00001E290000}"/>
    <hyperlink ref="G78" location="null!68:68" display="[PLF CP_add]_BAU_Siêu Tiệc Giảm 99,000 đồng_x000a_[PLF CP]_Đặt Quán Quen, Freeship 0Đ_newcities" xr:uid="{00000000-0004-0000-0800-00001F290000}"/>
    <hyperlink ref="H78" location="null!68:68" display="[PLF CP_add]_BAU_Siêu Tiệc Giảm 99,000 đồng_x000a_[PLF CP]_Đặt Quán Quen, Freeship 0Đ_newcities" xr:uid="{00000000-0004-0000-0800-000020290000}"/>
    <hyperlink ref="I78" location="null!68:68" display="[PLF CP_add]_BAU_Siêu Tiệc Giảm 99,000 đồng_x000a_[PLF CP]_Đặt Quán Quen, Freeship 0Đ_newcities" xr:uid="{00000000-0004-0000-0800-000021290000}"/>
    <hyperlink ref="J78" location="null!68:68" display="[PLF CP_add]_BAU_Siêu Tiệc Giảm 99,000 đồng_x000a_[PLF CP]_Đặt Quán Quen, Freeship 0Đ_newcities" xr:uid="{00000000-0004-0000-0800-000022290000}"/>
    <hyperlink ref="K78" location="null!68:68" display="[PLF CP_add]_BAU_Siêu Tiệc Giảm 99,000 đồng_x000a_[PLF CP]_Đặt Quán Quen, Freeship 0Đ_newcities" xr:uid="{00000000-0004-0000-0800-000023290000}"/>
    <hyperlink ref="L78" location="null!68:68" display="[PLF CP_add]_BAU_Siêu Tiệc Giảm 99,000 đồng_x000a_[PLF CP]_Đặt Quán Quen, Freeship 0Đ_newcities" xr:uid="{00000000-0004-0000-0800-000024290000}"/>
    <hyperlink ref="M78" location="null!68:68" display="[PLF CP_add]_BAU_Siêu Tiệc Giảm 99,000 đồng_x000a_[PLF CP]_Đặt Quán Quen, Freeship 0Đ_newcities" xr:uid="{00000000-0004-0000-0800-000025290000}"/>
    <hyperlink ref="N78" location="null!68:68" display="[PLF CP_add]_BAU_Siêu Tiệc Giảm 99,000 đồng_x000a_[PLF CP]_Đặt Quán Quen, Freeship 0Đ_newcities" xr:uid="{00000000-0004-0000-0800-000026290000}"/>
    <hyperlink ref="O78" location="null!68:68" display="[PLF CP_add]_BAU_Siêu Tiệc Giảm 99,000 đồng_x000a_[PLF CP]_Đặt Quán Quen, Freeship 0Đ_newcities" xr:uid="{00000000-0004-0000-0800-000027290000}"/>
    <hyperlink ref="P78" location="null!68:68" display="[PLF CP_add]_BAU_Siêu Tiệc Giảm 99,000 đồng_x000a_[PLF CP]_Đặt Quán Quen, Freeship 0Đ_newcities" xr:uid="{00000000-0004-0000-0800-000028290000}"/>
    <hyperlink ref="Q78" location="null!68:68" display="[PLF CP_add]_BAU_Siêu Tiệc Giảm 99,000 đồng_x000a_[PLF CP]_Đặt Quán Quen, Freeship 0Đ_newcities" xr:uid="{00000000-0004-0000-0800-000029290000}"/>
    <hyperlink ref="R78" location="null!20:20" display="22-24H :[PLF CP]_BAU_Ăn đêm không lo phí ship" xr:uid="{00000000-0004-0000-0800-00002A290000}"/>
    <hyperlink ref="S78" location="null!68:68" display="[PLF CP_add]_BAU_Siêu Tiệc Giảm 99,000 đồng_x000a_[PLF CP]_Đặt Quán Quen, Freeship 0Đ_newcities" xr:uid="{00000000-0004-0000-0800-00002B290000}"/>
    <hyperlink ref="T78" location="null!68:68" display="[PLF CP_add]_BAU_Siêu Tiệc Giảm 99,000 đồng_x000a_[PLF CP]_Đặt Quán Quen, Freeship 0Đ_newcities" xr:uid="{00000000-0004-0000-0800-00002C290000}"/>
    <hyperlink ref="U78" location="null!68:68" display="[PLF CP_add]_BAU_Siêu Tiệc Giảm 99,000 đồng_x000a_[PLF CP]_Đặt Quán Quen, Freeship 0Đ_newcities" xr:uid="{00000000-0004-0000-0800-00002D290000}"/>
    <hyperlink ref="V78" location="null!3:3" display="[PLF CP]_BAU_Deal Cú Đêm, Giảm 30.000Đ" xr:uid="{00000000-0004-0000-0800-00002E290000}"/>
    <hyperlink ref="W78" location="null!68:68" display="[PLF CP_add]_BAU_Siêu Tiệc Giảm 99,000 đồng_x000a_[PLF CP]_Đặt Quán Quen, Freeship 0Đ_newcities" xr:uid="{00000000-0004-0000-0800-00002F290000}"/>
    <hyperlink ref="X78" location="null!68:68" display="[PLF CP_add]_BAU_Siêu Tiệc Giảm 99,000 đồng_x000a_[PLF CP]_Đặt Quán Quen, Freeship 0Đ_newcities" xr:uid="{00000000-0004-0000-0800-000030290000}"/>
    <hyperlink ref="Y78" location="null!68:68" display="[PLF CP_add]_BAU_Siêu Tiệc Giảm 99,000 đồng_x000a_[PLF CP]_Đặt Quán Quen, Freeship 0Đ_newcities" xr:uid="{00000000-0004-0000-0800-000031290000}"/>
    <hyperlink ref="Z78" location="null!68:68" display="[PLF CP_add]_BAU_Siêu Tiệc Giảm 99,000 đồng_x000a_[PLF CP]_Đặt Quán Quen, Freeship 0Đ_newcities" xr:uid="{00000000-0004-0000-0800-000032290000}"/>
    <hyperlink ref="AA78" location="null!68:68" display="[PLF CP_add]_BAU_Siêu Tiệc Giảm 99,000 đồng_x000a_[PLF CP]_Đặt Quán Quen, Freeship 0Đ_newcities" xr:uid="{00000000-0004-0000-0800-000033290000}"/>
    <hyperlink ref="AB78" location="null!3:3" display="[PLF CP]_BAU_Deal Cú Đêm, Giảm 30.000Đ" xr:uid="{00000000-0004-0000-0800-000034290000}"/>
    <hyperlink ref="AM78" location="null!68:68" display="[PLF CP_add]_BAU_Siêu Tiệc Giảm 99,000 đồng_x000a_[PLF CP]_Đặt Quán Quen, Freeship 0Đ_newcities" xr:uid="{00000000-0004-0000-0800-000035290000}"/>
    <hyperlink ref="AN78" location="null!68:68" display="[PLF CP_add]_BAU_Siêu Tiệc Giảm 99,000 đồng_x000a_[PLF CP]_Đặt Quán Quen, Freeship 0Đ_newcities" xr:uid="{00000000-0004-0000-0800-000036290000}"/>
    <hyperlink ref="AO78" location="null!68:68" display="[PLF CP_add]_BAU_Siêu Tiệc Giảm 99,000 đồng_x000a_[PLF CP]_Đặt Quán Quen, Freeship 0Đ_newcities" xr:uid="{00000000-0004-0000-0800-000037290000}"/>
    <hyperlink ref="AP78" location="null!68:68" display="[PLF CP_add]_BAU_Siêu Tiệc Giảm 99,000 đồng_x000a_[PLF CP]_Đặt Quán Quen, Freeship 0Đ_newcities" xr:uid="{00000000-0004-0000-0800-000038290000}"/>
    <hyperlink ref="AQ78" location="null!68:68" display="[PLF CP_add]_BAU_Siêu Tiệc Giảm 99,000 đồng_x000a_[PLF CP]_Đặt Quán Quen, Freeship 0Đ_newcities" xr:uid="{00000000-0004-0000-0800-000039290000}"/>
    <hyperlink ref="AR78" location="null!68:68" display="[PLF CP_add]_BAU_Siêu Tiệc Giảm 99,000 đồng_x000a_[PLF CP]_Đặt Quán Quen, Freeship 0Đ_newcities" xr:uid="{00000000-0004-0000-0800-00003A290000}"/>
    <hyperlink ref="AS78" location="null!68:68" display="[PLF CP_add]_BAU_Siêu Tiệc Giảm 99,000 đồng_x000a_[PLF CP]_Đặt Quán Quen, Freeship 0Đ_newcities" xr:uid="{00000000-0004-0000-0800-00003B290000}"/>
    <hyperlink ref="AT78" location="null!68:68" display="[PLF CP_add]_BAU_Siêu Tiệc Giảm 99,000 đồng_x000a_[PLF CP]_Đặt Quán Quen, Freeship 0Đ_newcities" xr:uid="{00000000-0004-0000-0800-00003C290000}"/>
    <hyperlink ref="AU78" location="null!68:68" display="[PLF CP_add]_BAU_Siêu Tiệc Giảm 99,000 đồng_x000a_[PLF CP]_Đặt Quán Quen, Freeship 0Đ_newcities" xr:uid="{00000000-0004-0000-0800-00003D290000}"/>
    <hyperlink ref="AV78" location="null!68:68" display="[PLF CP_add]_BAU_Siêu Tiệc Giảm 99,000 đồng_x000a_[PLF CP]_Đặt Quán Quen, Freeship 0Đ_newcities" xr:uid="{00000000-0004-0000-0800-00003E290000}"/>
    <hyperlink ref="AW78" location="null!68:68" display="[PLF CP_add]_BAU_Siêu Tiệc Giảm 99,000 đồng_x000a_[PLF CP]_Đặt Quán Quen, Freeship 0Đ_newcities" xr:uid="{00000000-0004-0000-0800-00003F290000}"/>
    <hyperlink ref="AX78" location="null!3:3" display="[PLF CP]_BAU_Deal Cú Đêm, Giảm 30.000Đ" xr:uid="{00000000-0004-0000-0800-000040290000}"/>
    <hyperlink ref="AY78" location="null!68:68" display="[PLF CP_add]_BAU_Siêu Tiệc Giảm 99,000 đồng_x000a_[PLF CP]_Đặt Quán Quen, Freeship 0Đ_newcities" xr:uid="{00000000-0004-0000-0800-000041290000}"/>
    <hyperlink ref="AZ78" location="null!68:68" display="[PLF CP_add]_BAU_Siêu Tiệc Giảm 99,000 đồng_x000a_[PLF CP]_Đặt Quán Quen, Freeship 0Đ_newcities" xr:uid="{00000000-0004-0000-0800-000042290000}"/>
    <hyperlink ref="BA78" location="null!68:68" display="[PLF CP_add]_BAU_Siêu Tiệc Giảm 99,000 đồng_x000a_[PLF CP]_Đặt Quán Quen, Freeship 0Đ_newcities" xr:uid="{00000000-0004-0000-0800-000043290000}"/>
    <hyperlink ref="BB78" location="null!2:2" display="[PLF CP]_BAU_Deal Cú Đêm, Giảm 20.000Đ" xr:uid="{00000000-0004-0000-0800-000044290000}"/>
    <hyperlink ref="BC78" location="null!68:68" display="[PLF CP_add]_BAU_Siêu Tiệc Giảm 99,000 đồng_x000a_[PLF CP]_Đặt Quán Quen, Freeship 0Đ_newcities" xr:uid="{00000000-0004-0000-0800-000045290000}"/>
    <hyperlink ref="BD78" location="null!68:68" display="[PLF CP_add]_BAU_Siêu Tiệc Giảm 99,000 đồng_x000a_[PLF CP]_Đặt Quán Quen, Freeship 0Đ_newcities" xr:uid="{00000000-0004-0000-0800-000046290000}"/>
    <hyperlink ref="BE78" location="null!68:68" display="[PLF CP_add]_BAU_Siêu Tiệc Giảm 99,000 đồng_x000a_[PLF CP]_Đặt Quán Quen, Freeship 0Đ_newcities" xr:uid="{00000000-0004-0000-0800-000047290000}"/>
    <hyperlink ref="BF78" location="null!68:68" display="[PLF CP_add]_BAU_Siêu Tiệc Giảm 99,000 đồng_x000a_[PLF CP]_Đặt Quán Quen, Freeship 0Đ_newcities" xr:uid="{00000000-0004-0000-0800-000048290000}"/>
    <hyperlink ref="BG78" location="null!68:68" display="[PLF CP_add]_BAU_Siêu Tiệc Giảm 99,000 đồng_x000a_[PLF CP]_Đặt Quán Quen, Freeship 0Đ_newcities" xr:uid="{00000000-0004-0000-0800-000049290000}"/>
    <hyperlink ref="BH78" location="null!68:68" display="[PLF CP_add]_BAU_Siêu Tiệc Giảm 99,000 đồng_x000a_[PLF CP]_Đặt Quán Quen, Freeship 0Đ_newcities" xr:uid="{00000000-0004-0000-0800-00004A290000}"/>
    <hyperlink ref="BI78" location="null!68:68" display="[PLF CP_add]_BAU_Siêu Tiệc Giảm 99,000 đồng_x000a_[PLF CP]_Đặt Quán Quen, Freeship 0Đ_newcities" xr:uid="{00000000-0004-0000-0800-00004B290000}"/>
    <hyperlink ref="BJ78" location="null!68:68" display="[PLF CP_add]_BAU_Siêu Tiệc Giảm 99,000 đồng_x000a_[PLF CP]_Đặt Quán Quen, Freeship 0Đ_newcities" xr:uid="{00000000-0004-0000-0800-00004C290000}"/>
    <hyperlink ref="BK78" location="null!68:68" display="[PLF CP_add]_BAU_Siêu Tiệc Giảm 99,000 đồng_x000a_[PLF CP]_Đặt Quán Quen, Freeship 0Đ_newcities" xr:uid="{00000000-0004-0000-0800-00004D290000}"/>
    <hyperlink ref="BM78" location="null!68:68" display="[PLF CP_add]_BAU_Siêu Tiệc Giảm 99,000 đồng_x000a_[PLF CP]_Đặt Quán Quen, Freeship 0Đ_newcities" xr:uid="{00000000-0004-0000-0800-00004E290000}"/>
    <hyperlink ref="BN78" location="null!68:68" display="[PLF CP_add]_BAU_Siêu Tiệc Giảm 99,000 đồng_x000a_[PLF CP]_Đặt Quán Quen, Freeship 0Đ_newcities" xr:uid="{00000000-0004-0000-0800-00004F290000}"/>
    <hyperlink ref="BP78" location="null!68:68" display="[PLF CP_add]_BAU_Siêu Tiệc Giảm 99,000 đồng_x000a_[PLF CP]_Đặt Quán Quen, Freeship 0Đ_newcities" xr:uid="{00000000-0004-0000-0800-000050290000}"/>
    <hyperlink ref="BQ78" location="null!68:68" display="[PLF CP_add]_BAU_Siêu Tiệc Giảm 99,000 đồng_x000a_[PLF CP]_Đặt Quán Quen, Freeship 0Đ_newcities" xr:uid="{00000000-0004-0000-0800-000051290000}"/>
    <hyperlink ref="BR78" location="null!68:68" display="[PLF CP_add]_BAU_Siêu Tiệc Giảm 99,000 đồng_x000a_[PLF CP]_Đặt Quán Quen, Freeship 0Đ_newcities" xr:uid="{00000000-0004-0000-0800-000052290000}"/>
    <hyperlink ref="BS78" location="null!68:68" display="[PLF CP_add]_BAU_Siêu Tiệc Giảm 99,000 đồng_x000a_[PLF CP]_Đặt Quán Quen, Freeship 0Đ_newcities" xr:uid="{00000000-0004-0000-0800-000053290000}"/>
    <hyperlink ref="BU78" location="null!68:68" display="[PLF CP_add]_BAU_Siêu Tiệc Giảm 99,000 đồng_x000a_[PLF CP]_Đặt Quán Quen, Freeship 0Đ_newcities" xr:uid="{00000000-0004-0000-0800-000054290000}"/>
    <hyperlink ref="BV78" location="null!68:68" display="[PLF CP_add]_BAU_Siêu Tiệc Giảm 99,000 đồng_x000a_[PLF CP]_Đặt Quán Quen, Freeship 0Đ_newcities" xr:uid="{00000000-0004-0000-0800-000055290000}"/>
    <hyperlink ref="BW78" location="null!68:68" display="[PLF CP_add]_BAU_Siêu Tiệc Giảm 99,000 đồng_x000a_[PLF CP]_Đặt Quán Quen, Freeship 0Đ_newcities" xr:uid="{00000000-0004-0000-0800-000056290000}"/>
    <hyperlink ref="BX78" location="null!68:68" display="[PLF CP_add]_BAU_Siêu Tiệc Giảm 99,000 đồng_x000a_[PLF CP]_Đặt Quán Quen, Freeship 0Đ_newcities" xr:uid="{00000000-0004-0000-0800-000057290000}"/>
    <hyperlink ref="BY78" location="null!68:68" display="[PLF CP_add]_BAU_Siêu Tiệc Giảm 99,000 đồng_x000a_[PLF CP]_Đặt Quán Quen, Freeship 0Đ_newcities" xr:uid="{00000000-0004-0000-0800-000058290000}"/>
    <hyperlink ref="BZ78" location="null!68:68" display="[PLF CP_add]_BAU_Siêu Tiệc Giảm 99,000 đồng_x000a_[PLF CP]_Đặt Quán Quen, Freeship 0Đ_newcities" xr:uid="{00000000-0004-0000-0800-000059290000}"/>
    <hyperlink ref="CA78" location="null!3:3" display="22-24H: [PLF CP]_BAU_Deal Cú Đêm, Giảm 30.000Đ" xr:uid="{00000000-0004-0000-0800-00005A290000}"/>
    <hyperlink ref="CB78" location="null!68:68" display="[PLF CP_add]_BAU_Siêu Tiệc Giảm 99,000 đồng_x000a_[PLF CP]_Đặt Quán Quen, Freeship 0Đ_newcities" xr:uid="{00000000-0004-0000-0800-00005B290000}"/>
    <hyperlink ref="CC78" location="null!68:68" display="[PLF CP_add]_BAU_Siêu Tiệc Giảm 99,000 đồng_x000a_[PLF CP]_Đặt Quán Quen, Freeship 0Đ_newcities" xr:uid="{00000000-0004-0000-0800-00005C290000}"/>
    <hyperlink ref="CD78" location="null!68:68" display="[PLF CP_add]_BAU_Siêu Tiệc Giảm 99,000 đồng_x000a_[PLF CP]_Đặt Quán Quen, Freeship 0Đ_newcities" xr:uid="{00000000-0004-0000-0800-00005D290000}"/>
    <hyperlink ref="CE78" location="null!68:68" display="[PLF CP_add]_BAU_Siêu Tiệc Giảm 99,000 đồng_x000a_[PLF CP]_Đặt Quán Quen, Freeship 0Đ_newcities" xr:uid="{00000000-0004-0000-0800-00005E290000}"/>
    <hyperlink ref="CF78" location="null!68:68" display="[PLF CP_add]_BAU_Siêu Tiệc Giảm 99,000 đồng_x000a_[PLF CP]_Đặt Quán Quen, Freeship 0Đ_newcities" xr:uid="{00000000-0004-0000-0800-00005F290000}"/>
    <hyperlink ref="CG78" location="null!68:68" display="[PLF CP_add]_BAU_Siêu Tiệc Giảm 99,000 đồng_x000a_[PLF CP]_Đặt Quán Quen, Freeship 0Đ_newcities" xr:uid="{00000000-0004-0000-0800-000060290000}"/>
    <hyperlink ref="CH78" location="null!3:3" display="22-24H: [PLF CP]_BAU_Deal Cú Đêm, Giảm 30.000Đ" xr:uid="{00000000-0004-0000-0800-000061290000}"/>
    <hyperlink ref="CI78" location="null!68:68" display="[PLF CP_add]_BAU_Siêu Tiệc Giảm 99,000 đồng_x000a_[PLF CP]_Đặt Quán Quen, Freeship 0Đ_newcities" xr:uid="{00000000-0004-0000-0800-000062290000}"/>
    <hyperlink ref="CJ78" location="null!68:68" display="[PLF CP_add]_BAU_Siêu Tiệc Giảm 99,000 đồng_x000a_[PLF CP]_Đặt Quán Quen, Freeship 0Đ_newcities" xr:uid="{00000000-0004-0000-0800-000063290000}"/>
    <hyperlink ref="CK78" location="null!68:68" display="[PLF CP_add]_BAU_Siêu Tiệc Giảm 99,000 đồng_x000a_[PLF CP]_Đặt Quán Quen, Freeship 0Đ_newcities" xr:uid="{00000000-0004-0000-0800-000064290000}"/>
    <hyperlink ref="CL78" location="null!68:68" display="[PLF CP_add]_BAU_Siêu Tiệc Giảm 99,000 đồng_x000a_[PLF CP]_Đặt Quán Quen, Freeship 0Đ_newcities" xr:uid="{00000000-0004-0000-0800-000065290000}"/>
    <hyperlink ref="CM78" location="null!68:68" display="[PLF CP_add]_BAU_Siêu Tiệc Giảm 99,000 đồng_x000a_[PLF CP]_Đặt Quán Quen, Freeship 0Đ_newcities" xr:uid="{00000000-0004-0000-0800-000066290000}"/>
    <hyperlink ref="CN78" location="null!68:68" display="[PLF CP_add]_BAU_Siêu Tiệc Giảm 99,000 đồng_x000a_[PLF CP]_Đặt Quán Quen, Freeship 0Đ_newcities" xr:uid="{00000000-0004-0000-0800-000067290000}"/>
    <hyperlink ref="CO78" location="null!68:68" display="[PLF CP_add]_BAU_Siêu Tiệc Giảm 99,000 đồng_x000a_[PLF CP]_Đặt Quán Quen, Freeship 0Đ_newcities" xr:uid="{00000000-0004-0000-0800-000068290000}"/>
    <hyperlink ref="CP78" location="null!68:68" display="[PLF CP_add]_BAU_Siêu Tiệc Giảm 99,000 đồng_x000a_[PLF CP]_Đặt Quán Quen, Freeship 0Đ_newcities" xr:uid="{00000000-0004-0000-0800-000069290000}"/>
    <hyperlink ref="CQ78" location="null!68:68" display="[PLF CP_add]_BAU_Siêu Tiệc Giảm 99,000 đồng_x000a_[PLF CP]_Đặt Quán Quen, Freeship 0Đ_newcities" xr:uid="{00000000-0004-0000-0800-00006A290000}"/>
    <hyperlink ref="CS78" location="null!68:68" display="[PLF CP_add]_BAU_Siêu Tiệc Giảm 99,000 đồng_x000a_[PLF CP]_Đặt Quán Quen, Freeship 0Đ_newcities" xr:uid="{00000000-0004-0000-0800-00006B290000}"/>
    <hyperlink ref="CT78" location="null!68:68" display="[PLF CP_add]_BAU_Siêu Tiệc Giảm 99,000 đồng_x000a_[PLF CP]_Đặt Quán Quen, Freeship 0Đ_newcities" xr:uid="{00000000-0004-0000-0800-00006C290000}"/>
    <hyperlink ref="CU78" location="null!68:68" display="[PLF CP_add]_BAU_Siêu Tiệc Giảm 99,000 đồng_x000a_[PLF CP]_Đặt Quán Quen, Freeship 0Đ_newcities" xr:uid="{00000000-0004-0000-0800-00006D290000}"/>
    <hyperlink ref="CW78" location="null!68:68" display="[PLF CP_add]_BAU_Siêu Tiệc Giảm 99,000 đồng_x000a_[PLF CP]_Đặt Quán Quen, Freeship 0Đ_newcities" xr:uid="{00000000-0004-0000-0800-00006E290000}"/>
    <hyperlink ref="CX78" location="null!68:68" display="[PLF CP_add]_BAU_Siêu Tiệc Giảm 99,000 đồng_x000a_[PLF CP]_Đặt Quán Quen, Freeship 0Đ_newcities" xr:uid="{00000000-0004-0000-0800-00006F290000}"/>
    <hyperlink ref="CY78" location="null!68:68" display="[PLF CP_add]_BAU_Siêu Tiệc Giảm 99,000 đồng_x000a_[PLF CP]_Đặt Quán Quen, Freeship 0Đ_newcities" xr:uid="{00000000-0004-0000-0800-000070290000}"/>
    <hyperlink ref="CZ78" location="null!68:68" display="[PLF CP_add]_BAU_Siêu Tiệc Giảm 99,000 đồng_x000a_[PLF CP]_Đặt Quán Quen, Freeship 0Đ_newcities" xr:uid="{00000000-0004-0000-0800-000071290000}"/>
    <hyperlink ref="DA78" location="null!68:68" display="[PLF CP_add]_BAU_Siêu Tiệc Giảm 99,000 đồng_x000a_[PLF CP]_Đặt Quán Quen, Freeship 0Đ_newcities" xr:uid="{00000000-0004-0000-0800-000072290000}"/>
    <hyperlink ref="DB78" location="null!68:68" display="[PLF CP_add]_BAU_Siêu Tiệc Giảm 99,000 đồng_x000a_[PLF CP]_Đặt Quán Quen, Freeship 0Đ_newcities" xr:uid="{00000000-0004-0000-0800-000073290000}"/>
    <hyperlink ref="DC78" location="null!68:68" display="[PLF CP_add]_BAU_Siêu Tiệc Giảm 99,000 đồng_x000a_[PLF CP]_Đặt Quán Quen, Freeship 0Đ_newcities" xr:uid="{00000000-0004-0000-0800-000074290000}"/>
    <hyperlink ref="DD78" location="null!68:68" display="[PLF CP_add]_BAU_Siêu Tiệc Giảm 99,000 đồng_x000a_[PLF CP]_Đặt Quán Quen, Freeship 0Đ_newcities" xr:uid="{00000000-0004-0000-0800-000075290000}"/>
    <hyperlink ref="DE78" location="null!68:68" display="[PLF CP_add]_BAU_Siêu Tiệc Giảm 99,000 đồng_x000a_[PLF CP]_Đặt Quán Quen, Freeship 0Đ_newcities" xr:uid="{00000000-0004-0000-0800-000076290000}"/>
    <hyperlink ref="DF78" location="null!68:68" display="[PLF CP_add]_BAU_Siêu Tiệc Giảm 99,000 đồng_x000a_[PLF CP]_Đặt Quán Quen, Freeship 0Đ_newcities" xr:uid="{00000000-0004-0000-0800-000077290000}"/>
    <hyperlink ref="DG78" location="null!3:3" display="22-24H: [PLF CP]_BAU_Deal Cú Đêm, Giảm 30.000Đ" xr:uid="{00000000-0004-0000-0800-000078290000}"/>
    <hyperlink ref="DH78" location="null!68:68" display="[PLF CP_add]_BAU_Siêu Tiệc Giảm 99,000 đồng_x000a_[PLF CP]_Đặt Quán Quen, Freeship 0Đ_newcities" xr:uid="{00000000-0004-0000-0800-000079290000}"/>
    <hyperlink ref="DI78" location="null!68:68" display="[PLF CP_add]_BAU_Siêu Tiệc Giảm 99,000 đồng_x000a_[PLF CP]_Đặt Quán Quen, Freeship 0Đ_newcities" xr:uid="{00000000-0004-0000-0800-00007A290000}"/>
    <hyperlink ref="DJ78" location="null!68:68" display="[PLF CP_add]_BAU_Siêu Tiệc Giảm 99,000 đồng_x000a_[PLF CP]_Đặt Quán Quen, Freeship 0Đ_newcities" xr:uid="{00000000-0004-0000-0800-00007B290000}"/>
    <hyperlink ref="DK78" location="null!3:3" display="22-24H: [PLF CP]_BAU_Deal Cú Đêm, Giảm 30.000Đ" xr:uid="{00000000-0004-0000-0800-00007C290000}"/>
    <hyperlink ref="DL78" location="null!68:68" display="[PLF CP_add]_BAU_Siêu Tiệc Giảm 99,000 đồng_x000a_[PLF CP]_Đặt Quán Quen, Freeship 0Đ_newcities" xr:uid="{00000000-0004-0000-0800-00007D290000}"/>
    <hyperlink ref="DM78" location="null!68:68" display="[PLF CP_add]_BAU_Siêu Tiệc Giảm 99,000 đồng_x000a_[PLF CP]_Đặt Quán Quen, Freeship 0Đ_newcities" xr:uid="{00000000-0004-0000-0800-00007E290000}"/>
    <hyperlink ref="DN78" location="null!68:68" display="[PLF CP_add]_BAU_Siêu Tiệc Giảm 99,000 đồng_x000a_[PLF CP]_Đặt Quán Quen, Freeship 0Đ_newcities" xr:uid="{00000000-0004-0000-0800-00007F290000}"/>
    <hyperlink ref="DO78" location="null!68:68" display="[PLF CP_add]_BAU_Siêu Tiệc Giảm 99,000 đồng_x000a_[PLF CP]_Đặt Quán Quen, Freeship 0Đ_newcities" xr:uid="{00000000-0004-0000-0800-000080290000}"/>
    <hyperlink ref="DP78" location="null!68:68" display="[PLF CP_add]_BAU_Siêu Tiệc Giảm 99,000 đồng_x000a_[PLF CP]_Đặt Quán Quen, Freeship 0Đ_newcities" xr:uid="{00000000-0004-0000-0800-000081290000}"/>
    <hyperlink ref="DQ78" location="null!68:68" display="[PLF CP_add]_BAU_Siêu Tiệc Giảm 99,000 đồng_x000a_[PLF CP]_Đặt Quán Quen, Freeship 0Đ_newcities" xr:uid="{00000000-0004-0000-0800-000082290000}"/>
    <hyperlink ref="DR78" location="null!68:68" display="[PLF CP_add]_BAU_Siêu Tiệc Giảm 99,000 đồng_x000a_[PLF CP]_Đặt Quán Quen, Freeship 0Đ_newcities" xr:uid="{00000000-0004-0000-0800-000083290000}"/>
    <hyperlink ref="DS78" location="null!68:68" display="[PLF CP_add]_BAU_Siêu Tiệc Giảm 99,000 đồng_x000a_[PLF CP]_Đặt Quán Quen, Freeship 0Đ_newcities" xr:uid="{00000000-0004-0000-0800-000084290000}"/>
    <hyperlink ref="DT78" location="null!68:68" display="[PLF CP_add]_BAU_Siêu Tiệc Giảm 99,000 đồng_x000a_[PLF CP]_Đặt Quán Quen, Freeship 0Đ_newcities" xr:uid="{00000000-0004-0000-0800-000085290000}"/>
    <hyperlink ref="DU78" location="null!68:68" display="[PLF CP_add]_BAU_Siêu Tiệc Giảm 99,000 đồng_x000a_[PLF CP]_Đặt Quán Quen, Freeship 0Đ_newcities" xr:uid="{00000000-0004-0000-0800-000086290000}"/>
    <hyperlink ref="DV78" location="null!68:68" display="[PLF CP_add]_BAU_Siêu Tiệc Giảm 99,000 đồng_x000a_[PLF CP]_Đặt Quán Quen, Freeship 0Đ_newcities" xr:uid="{00000000-0004-0000-0800-000087290000}"/>
    <hyperlink ref="DX78" location="null!68:68" display="[PLF CP_add]_BAU_Siêu Tiệc Giảm 99,000 đồng_x000a_[PLF CP]_Đặt Quán Quen, Freeship 0Đ_newcities" xr:uid="{00000000-0004-0000-0800-000088290000}"/>
    <hyperlink ref="DY78" location="null!68:68" display="[PLF CP_add]_BAU_Siêu Tiệc Giảm 99,000 đồng_x000a_[PLF CP]_Đặt Quán Quen, Freeship 0Đ_newcities" xr:uid="{00000000-0004-0000-0800-000089290000}"/>
    <hyperlink ref="DZ78" location="null!68:68" display="[PLF CP_add]_BAU_Siêu Tiệc Giảm 99,000 đồng_x000a_[PLF CP]_Đặt Quán Quen, Freeship 0Đ_newcities" xr:uid="{00000000-0004-0000-0800-00008A290000}"/>
    <hyperlink ref="EA78" location="null!68:68" display="[PLF CP_add]_BAU_Siêu Tiệc Giảm 99,000 đồng_x000a_[PLF CP]_Đặt Quán Quen, Freeship 0Đ_newcities" xr:uid="{00000000-0004-0000-0800-00008B290000}"/>
    <hyperlink ref="EC78" location="null!68:68" display="[PLF CP_add]_BAU_Siêu Tiệc Giảm 99,000 đồng_x000a_[PLF CP]_Đặt Quán Quen, Freeship 0Đ_newcities" xr:uid="{00000000-0004-0000-0800-00008C290000}"/>
    <hyperlink ref="ED78" location="null!68:68" display="[PLF CP_add]_BAU_Siêu Tiệc Giảm 99,000 đồng_x000a_[PLF CP]_Đặt Quán Quen, Freeship 0Đ_newcities" xr:uid="{00000000-0004-0000-0800-00008D290000}"/>
    <hyperlink ref="EE78" location="null!68:68" display="[PLF CP_add]_BAU_Siêu Tiệc Giảm 99,000 đồng_x000a_[PLF CP]_Đặt Quán Quen, Freeship 0Đ_newcities" xr:uid="{00000000-0004-0000-0800-00008E290000}"/>
    <hyperlink ref="EF78" location="null!68:68" display="[PLF CP_add]_BAU_Siêu Tiệc Giảm 99,000 đồng_x000a_[PLF CP]_Đặt Quán Quen, Freeship 0Đ_newcities" xr:uid="{00000000-0004-0000-0800-00008F290000}"/>
    <hyperlink ref="EG78" location="null!68:68" display="[PLF CP_add]_BAU_Siêu Tiệc Giảm 99,000 đồng_x000a_[PLF CP]_Đặt Quán Quen, Freeship 0Đ_newcities" xr:uid="{00000000-0004-0000-0800-000090290000}"/>
    <hyperlink ref="EH78" location="null!68:68" display="[PLF CP_add]_BAU_Siêu Tiệc Giảm 99,000 đồng_x000a_[PLF CP]_Đặt Quán Quen, Freeship 0Đ_newcities" xr:uid="{00000000-0004-0000-0800-000091290000}"/>
    <hyperlink ref="EI78" location="null!68:68" display="[PLF CP_add]_BAU_Siêu Tiệc Giảm 99,000 đồng_x000a_[PLF CP]_Đặt Quán Quen, Freeship 0Đ_newcities" xr:uid="{00000000-0004-0000-0800-000092290000}"/>
    <hyperlink ref="EJ78" location="null!68:68" display="[PLF CP_add]_BAU_Siêu Tiệc Giảm 99,000 đồng_x000a_[PLF CP]_Đặt Quán Quen, Freeship 0Đ_newcities" xr:uid="{00000000-0004-0000-0800-000093290000}"/>
    <hyperlink ref="EK78" location="null!68:68" display="[PLF CP_add]_BAU_Siêu Tiệc Giảm 99,000 đồng_x000a_[PLF CP]_Đặt Quán Quen, Freeship 0Đ_newcities" xr:uid="{00000000-0004-0000-0800-000094290000}"/>
    <hyperlink ref="EM78" location="null!68:68" display="[PLF CP_add]_BAU_Siêu Tiệc Giảm 99,000 đồng_x000a_[PLF CP]_Đặt Quán Quen, Freeship 0Đ_newcities" xr:uid="{00000000-0004-0000-0800-000095290000}"/>
    <hyperlink ref="EN78" location="null!68:68" display="[PLF CP_add]_BAU_Siêu Tiệc Giảm 99,000 đồng_x000a_[PLF CP]_Đặt Quán Quen, Freeship 0Đ_newcities" xr:uid="{00000000-0004-0000-0800-000096290000}"/>
    <hyperlink ref="EO78" location="null!68:68" display="[PLF CP_add]_BAU_Siêu Tiệc Giảm 99,000 đồng_x000a_[PLF CP]_Đặt Quán Quen, Freeship 0Đ_newcities" xr:uid="{00000000-0004-0000-0800-000097290000}"/>
    <hyperlink ref="EP78" location="null!68:68" display="[PLF CP_add]_BAU_Siêu Tiệc Giảm 99,000 đồng_x000a_[PLF CP]_Đặt Quán Quen, Freeship 0Đ_newcities" xr:uid="{00000000-0004-0000-0800-000098290000}"/>
    <hyperlink ref="EQ78" location="null!68:68" display="[PLF CP_add]_BAU_Siêu Tiệc Giảm 99,000 đồng_x000a_[PLF CP]_Đặt Quán Quen, Freeship 0Đ_newcities" xr:uid="{00000000-0004-0000-0800-000099290000}"/>
    <hyperlink ref="ER78" location="null!68:68" display="[PLF CP_add]_BAU_Siêu Tiệc Giảm 99,000 đồng_x000a_[PLF CP]_Đặt Quán Quen, Freeship 0Đ_newcities" xr:uid="{00000000-0004-0000-0800-00009A290000}"/>
    <hyperlink ref="ES78" location="null!68:68" display="[PLF CP_add]_BAU_Siêu Tiệc Giảm 99,000 đồng_x000a_[PLF CP]_Đặt Quán Quen, Freeship 0Đ_newcities" xr:uid="{00000000-0004-0000-0800-00009B290000}"/>
    <hyperlink ref="ET78" location="null!68:68" display="[PLF CP_add]_BAU_Siêu Tiệc Giảm 99,000 đồng_x000a_[PLF CP]_Đặt Quán Quen, Freeship 0Đ_newcities" xr:uid="{00000000-0004-0000-0800-00009C290000}"/>
    <hyperlink ref="EU78" location="null!68:68" display="[PLF CP_add]_BAU_Siêu Tiệc Giảm 99,000 đồng_x000a_[PLF CP]_Đặt Quán Quen, Freeship 0Đ_newcities" xr:uid="{00000000-0004-0000-0800-00009D290000}"/>
    <hyperlink ref="EV78" location="null!68:68" display="[PLF CP_add]_BAU_Siêu Tiệc Giảm 99,000 đồng_x000a_[PLF CP]_Đặt Quán Quen, Freeship 0Đ_newcities" xr:uid="{00000000-0004-0000-0800-00009E290000}"/>
    <hyperlink ref="EW78" location="null!68:68" display="[PLF CP_add]_BAU_Siêu Tiệc Giảm 99,000 đồng_x000a_[PLF CP]_Đặt Quán Quen, Freeship 0Đ_newcities" xr:uid="{00000000-0004-0000-0800-00009F290000}"/>
    <hyperlink ref="EX78" location="null!68:68" display="[PLF CP_add]_BAU_Siêu Tiệc Giảm 99,000 đồng_x000a_[PLF CP]_Đặt Quán Quen, Freeship 0Đ_newcities" xr:uid="{00000000-0004-0000-0800-0000A0290000}"/>
    <hyperlink ref="EY78" location="null!68:68" display="[PLF CP_add]_BAU_Siêu Tiệc Giảm 99,000 đồng_x000a_[PLF CP]_Đặt Quán Quen, Freeship 0Đ_newcities" xr:uid="{00000000-0004-0000-0800-0000A1290000}"/>
    <hyperlink ref="EZ78" location="null!68:68" display="[PLF CP_add]_BAU_Siêu Tiệc Giảm 99,000 đồng_x000a_[PLF CP]_Đặt Quán Quen, Freeship 0Đ_newcities" xr:uid="{00000000-0004-0000-0800-0000A2290000}"/>
    <hyperlink ref="FA78" location="null!68:68" display="[PLF CP_add]_BAU_Siêu Tiệc Giảm 99,000 đồng_x000a_[PLF CP]_Đặt Quán Quen, Freeship 0Đ_newcities" xr:uid="{00000000-0004-0000-0800-0000A3290000}"/>
    <hyperlink ref="FB78" location="null!68:68" display="[PLF CP_add]_BAU_Siêu Tiệc Giảm 99,000 đồng_x000a_[PLF CP]_Đặt Quán Quen, Freeship 0Đ_newcities" xr:uid="{00000000-0004-0000-0800-0000A4290000}"/>
    <hyperlink ref="FD78" location="null!68:68" display="[PLF CP_add]_BAU_Siêu Tiệc Giảm 99,000 đồng_x000a_[PLF CP_add]_Đặt Quán Quen, Freeship 0Đ_newcities" xr:uid="{00000000-0004-0000-0800-0000A5290000}"/>
    <hyperlink ref="FE78" location="null!68:68" display="[PLF CP_add]_BAU_Siêu Tiệc Giảm 99,000 đồng_x000a_[PLF CP_add]_Đặt Quán Quen, Freeship 0Đ_newcities" xr:uid="{00000000-0004-0000-0800-0000A6290000}"/>
    <hyperlink ref="FF78" location="null!68:68" display="[PLF CP_add]_BAU_Siêu Tiệc Giảm 99,000 đồng_x000a_[PLF CP_add]_Đặt Quán Quen, Freeship 0Đ_newcities" xr:uid="{00000000-0004-0000-0800-0000A7290000}"/>
    <hyperlink ref="FG78" location="null!68:68" display="[PLF CP_add]_BAU_Siêu Tiệc Giảm 99,000 đồng_x000a_[PLF CP_add]_Đặt Quán Quen, Freeship 0Đ_newcities" xr:uid="{00000000-0004-0000-0800-0000A8290000}"/>
    <hyperlink ref="FH78" location="null!68:68" display="[PLF CP_add]_BAU_Siêu Tiệc Giảm 99,000 đồng_x000a_[PLF CP_add]_Đặt Quán Quen, Freeship 0Đ_newcities" xr:uid="{00000000-0004-0000-0800-0000A9290000}"/>
    <hyperlink ref="FI78" r:id="rId1327" xr:uid="{00000000-0004-0000-0800-0000AA290000}"/>
    <hyperlink ref="FJ78" location="null!68:68" display="[PLF CP_add]_BAU_Siêu Tiệc Giảm 99,000 đồng_x000a_[PLF CP_add]_Đặt Quán Quen, Freeship 0Đ_newcities" xr:uid="{00000000-0004-0000-0800-0000AB290000}"/>
    <hyperlink ref="FK78" location="null!68:68" display="[PLF CP_add]_BAU_Siêu Tiệc Giảm 99,000 đồng_x000a_[PLF CP_add]_Đặt Quán Quen, Freeship 0Đ_newcities" xr:uid="{00000000-0004-0000-0800-0000AC290000}"/>
    <hyperlink ref="FL78" location="null!68:68" display="[PLF CP_add]_BAU_Siêu Tiệc Giảm 99,000 đồng_x000a_[PLF CP_add]_Đặt Quán Quen, Freeship 0Đ_newcities" xr:uid="{00000000-0004-0000-0800-0000AD290000}"/>
    <hyperlink ref="FM78" location="null!68:68" display="[PLF CP_add]_BAU_Siêu Tiệc Giảm 99,000 đồng_x000a_[PLF CP_add]_Đặt Quán Quen, Freeship 0Đ_newcities" xr:uid="{00000000-0004-0000-0800-0000AE290000}"/>
    <hyperlink ref="FN78" location="null!68:68" display="[PLF CP_add]_BAU_Siêu Tiệc Giảm 99,000 đồng_x000a_[PLF CP_add]_Đặt Quán Quen, Freeship 0Đ_newcities" xr:uid="{00000000-0004-0000-0800-0000AF290000}"/>
    <hyperlink ref="FO78" location="null!68:68" display="[PLF CP_add]_BAU_Siêu Tiệc Giảm 99,000 đồng_x000a_[PLF CP_add]_Đặt Quán Quen, Freeship 0Đ_newcities" xr:uid="{00000000-0004-0000-0800-0000B0290000}"/>
    <hyperlink ref="FP78" location="null!68:68" display="[PLF CP_add]_BAU_Siêu Tiệc Giảm 99,000 đồng_x000a_[PLF CP_add]_Đặt Quán Quen, Freeship 0Đ_newcities" xr:uid="{00000000-0004-0000-0800-0000B1290000}"/>
    <hyperlink ref="FQ78" location="null!68:68" display="[PLF CP_add]_BAU_Siêu Tiệc Giảm 99,000 đồng_x000a_[PLF CP_add]_Đặt Quán Quen, Freeship 0Đ_newcities" xr:uid="{00000000-0004-0000-0800-0000B2290000}"/>
    <hyperlink ref="FS78" location="null!68:68" display="[PLF CP_add]_BAU_Siêu Tiệc Giảm 99,000 đồng_x000a_[PLF CP_add]_Đặt Quán Quen, Freeship 0Đ_newcities" xr:uid="{00000000-0004-0000-0800-0000B3290000}"/>
    <hyperlink ref="FT78" location="null!68:68" display="[PLF CP_add]_BAU_Siêu Tiệc Giảm 99,000 đồng_x000a_[PLF CP_add]_Đặt Quán Quen, Freeship 0Đ_newcities" xr:uid="{00000000-0004-0000-0800-0000B4290000}"/>
    <hyperlink ref="FU78" location="null!68:68" display="[PLF CP_add]_BAU_Siêu Tiệc Giảm 99,000 đồng_x000a_[PLF CP_add]_Đặt Quán Quen, Freeship 0Đ_newcities" xr:uid="{00000000-0004-0000-0800-0000B5290000}"/>
    <hyperlink ref="FV78" location="null!68:68" display="[PLF CP_add]_BAU_Siêu Tiệc Giảm 99,000 đồng_x000a_[PLF CP_add]_Đặt Quán Quen, Freeship 0Đ_newcities" xr:uid="{00000000-0004-0000-0800-0000B6290000}"/>
    <hyperlink ref="FW78" location="null!68:68" display="[PLF CP_add]_BAU_Siêu Tiệc Giảm 99,000 đồng_x000a_[PLF CP_add]_Đặt Quán Quen, Freeship 0Đ_newcities" xr:uid="{00000000-0004-0000-0800-0000B7290000}"/>
    <hyperlink ref="FY78" location="null!68:68" display="[PLF CP_add]_BAU_Siêu Tiệc Giảm 99,000 đồng_x000a_[PLF CP_add]_Đặt Quán Quen, Freeship 0Đ_newcities" xr:uid="{00000000-0004-0000-0800-0000B8290000}"/>
    <hyperlink ref="FZ78" location="null!68:68" display="[PLF CP_add]_BAU_Siêu Tiệc Giảm 99,000 đồng_x000a_[PLF CP_add]_Đặt Quán Quen, Freeship 0Đ_newcities" xr:uid="{00000000-0004-0000-0800-0000B9290000}"/>
    <hyperlink ref="GA78" location="null!68:68" display="[PLF CP_add]_BAU_Siêu Tiệc Giảm 99,000 đồng_x000a_[PLF CP_add]_Đặt Quán Quen, Freeship 0Đ_newcities" xr:uid="{00000000-0004-0000-0800-0000BA290000}"/>
    <hyperlink ref="GB78" location="null!68:68" display="[PLF CP_add]_BAU_Siêu Tiệc Giảm 99,000 đồng_x000a_[PLF CP_add]_Đặt Quán Quen, Freeship 0Đ_newcities" xr:uid="{00000000-0004-0000-0800-0000BB290000}"/>
    <hyperlink ref="GC78" location="null!68:68" display="[PLF CP_add]_BAU_Siêu Tiệc Giảm 99,000 đồng_x000a_[PLF CP_add]_Đặt Quán Quen, Freeship 0Đ_newcities" xr:uid="{00000000-0004-0000-0800-0000BC290000}"/>
    <hyperlink ref="GD78" location="null!68:68" display="[PLF CP_add]_BAU_Siêu Tiệc Giảm 99,000 đồng_x000a_[PLF CP_add]_Đặt Quán Quen, Freeship 0Đ_newcities" xr:uid="{00000000-0004-0000-0800-0000BD290000}"/>
    <hyperlink ref="GE78" location="null!68:68" display="[PLF CP_add]_BAU_Siêu Tiệc Giảm 99,000 đồng_x000a_[PLF CP_add]_Đặt Quán Quen, Freeship 0Đ_newcities" xr:uid="{00000000-0004-0000-0800-0000BE290000}"/>
    <hyperlink ref="GF78" location="null!68:68" display="[PLF CP_add]_BAU_Siêu Tiệc Giảm 99,000 đồng_x000a_[PLF CP_add]_Đặt Quán Quen, Freeship 0Đ_newcities" xr:uid="{00000000-0004-0000-0800-0000BF290000}"/>
    <hyperlink ref="GG78" location="null!68:68" display="[PLF CP_add]_BAU_Siêu Tiệc Giảm 99,000 đồng_x000a_[PLF CP_add]_Đặt Quán Quen, Freeship 0Đ_newcities" xr:uid="{00000000-0004-0000-0800-0000C0290000}"/>
    <hyperlink ref="GI78" location="null!68:68" display="[PLF CP_add]_BAU_Siêu Tiệc Giảm 99,000 đồng_x000a_[PLF CP_add]_Đặt Quán Quen, Freeship 0Đ_newcities" xr:uid="{00000000-0004-0000-0800-0000C1290000}"/>
    <hyperlink ref="GJ78" location="null!68:68" display="[PLF CP_add]_BAU_Siêu Tiệc Giảm 99,000 đồng_x000a_[PLF CP_add]_Đặt Quán Quen, Freeship 0Đ_newcities" xr:uid="{00000000-0004-0000-0800-0000C2290000}"/>
    <hyperlink ref="GK78" location="null!68:68" display="[PLF CP_add]_BAU_Siêu Tiệc Giảm 99,000 đồng_x000a_[PLF CP_add]_Đặt Quán Quen, Freeship 0Đ_newcities" xr:uid="{00000000-0004-0000-0800-0000C3290000}"/>
    <hyperlink ref="GL78" location="null!68:68" display="[PLF CP_add]_BAU_Siêu Tiệc Giảm 99,000 đồng_x000a_[PLF CP_add]_Đặt Quán Quen, Freeship 0Đ_newcities" xr:uid="{00000000-0004-0000-0800-0000C4290000}"/>
    <hyperlink ref="GM78" location="null!68:68" display="[PLF CP_add]_BAU_Siêu Tiệc Giảm 99,000 đồng_x000a_[PLF CP_add]_Đặt Quán Quen, Freeship 0Đ_newcities" xr:uid="{00000000-0004-0000-0800-0000C5290000}"/>
    <hyperlink ref="GN78" location="null!68:68" display="[PLF CP_add]_BAU_Siêu Tiệc Giảm 99,000 đồng_x000a_[PLF CP_add]_Đặt Quán Quen, Freeship 0Đ_newcities" xr:uid="{00000000-0004-0000-0800-0000C6290000}"/>
    <hyperlink ref="GP78" location="null!68:68" display="[PLF CP_add]_BAU_Siêu Tiệc Giảm 99,000 đồng_x000a_[PLF CP_add]_Đặt Quán Quen, Freeship 0Đ_newcities" xr:uid="{00000000-0004-0000-0800-0000C7290000}"/>
    <hyperlink ref="GQ78" location="null!68:68" display="[PLF CP_add]_BAU_Siêu Tiệc Giảm 99,000 đồng_x000a_[PLF CP_add]_Đặt Quán Quen, Freeship 0Đ_newcities" xr:uid="{00000000-0004-0000-0800-0000C8290000}"/>
    <hyperlink ref="GR78" location="null!68:68" display="[PLF CP_add]_BAU_Siêu Tiệc Giảm 99,000 đồng_x000a_[PLF CP_add]_Đặt Quán Quen, Freeship 0Đ_newcities" xr:uid="{00000000-0004-0000-0800-0000C9290000}"/>
    <hyperlink ref="GS78" location="null!68:68" display="[PLF CP_add]_BAU_Siêu Tiệc Giảm 99,000 đồng_x000a_[PLF CP_add]_Đặt Quán Quen, Freeship 0Đ_newcities" xr:uid="{00000000-0004-0000-0800-0000CA290000}"/>
    <hyperlink ref="GT78" location="null!68:68" display="[PLF CP_add]_BAU_Siêu Tiệc Giảm 99,000 đồng_x000a_[PLF CP_add]_Đặt Quán Quen, Freeship 0Đ_newcities" xr:uid="{00000000-0004-0000-0800-0000CB290000}"/>
    <hyperlink ref="GU78" location="null!68:68" display="[PLF CP_add]_BAU_Siêu Tiệc Giảm 99,000 đồng_x000a_[PLF CP_add]_Đặt Quán Quen, Freeship 0Đ_newcities" xr:uid="{00000000-0004-0000-0800-0000CC290000}"/>
    <hyperlink ref="GV78" location="null!68:68" display="[PLF CP_add]_BAU_Siêu Tiệc Giảm 99,000 đồng_x000a_[PLF CP_add]_Đặt Quán Quen, Freeship 0Đ_newcities" xr:uid="{00000000-0004-0000-0800-0000CD290000}"/>
    <hyperlink ref="GW78" location="null!68:68" display="[PLF CP_add]_BAU_Siêu Tiệc Giảm 99,000 đồng_x000a_[PLF CP_add]_Đặt Quán Quen, Freeship 0Đ_newcities" xr:uid="{00000000-0004-0000-0800-0000CE290000}"/>
    <hyperlink ref="GX78" location="null!68:68" display="[PLF CP_add]_BAU_Siêu Tiệc Giảm 99,000 đồng_x000a_[PLF CP_add]_Đặt Quán Quen, Freeship 0Đ_newcities" xr:uid="{00000000-0004-0000-0800-0000CF290000}"/>
    <hyperlink ref="GY78" location="null!68:68" display="[PLF CP_add]_BAU_Siêu Tiệc Giảm 99,000 đồng_x000a_[PLF CP_add]_Đặt Quán Quen, Freeship 0Đ_newcities" xr:uid="{00000000-0004-0000-0800-0000D0290000}"/>
    <hyperlink ref="GZ78" location="null!68:68" display="[PLF CP_add]_BAU_Siêu Tiệc Giảm 99,000 đồng_x000a_[PLF CP_add]_Đặt Quán Quen, Freeship 0Đ_newcities" xr:uid="{00000000-0004-0000-0800-0000D1290000}"/>
    <hyperlink ref="HA78" location="null!68:68" display="[PLF CP_add]_BAU_Siêu Tiệc Giảm 99,000 đồng_x000a_[PLF CP_add]_Đặt Quán Quen, Freeship 0Đ_newcities" xr:uid="{00000000-0004-0000-0800-0000D2290000}"/>
    <hyperlink ref="HB78" location="null!68:68" display="[PLF CP_add]_BAU_Siêu Tiệc Giảm 99,000 đồng_x000a_[PLF CP_add]_Đặt Quán Quen, Freeship 0Đ_newcities" xr:uid="{00000000-0004-0000-0800-0000D3290000}"/>
    <hyperlink ref="HC78" location="null!68:68" display="[PLF CP_add]_BAU_Siêu Tiệc Giảm 99,000 đồng_x000a_[PLF CP_add]_Đặt Quán Quen, Freeship 0Đ_newcities" xr:uid="{00000000-0004-0000-0800-0000D4290000}"/>
    <hyperlink ref="HD78" location="null!68:68" display="[PLF CP_add]_BAU_Siêu Tiệc Giảm 99,000 đồng_x000a_[PLF CP_add]_Đặt Quán Quen, Freeship 0Đ_newcities" xr:uid="{00000000-0004-0000-0800-0000D5290000}"/>
    <hyperlink ref="HE78" location="null!68:68" display="[PLF CP_add]_BAU_Siêu Tiệc Giảm 99,000 đồng_x000a_[PLF CP_add]_Đặt Quán Quen, Freeship 0Đ_newcities" xr:uid="{00000000-0004-0000-0800-0000D6290000}"/>
    <hyperlink ref="HF78" location="null!68:68" display="[PLF CP_add]_BAU_Siêu Tiệc Giảm 99,000 đồng_x000a_[PLF CP_add]_Đặt Quán Quen, Freeship 0Đ_newcities" xr:uid="{00000000-0004-0000-0800-0000D7290000}"/>
    <hyperlink ref="HG78" location="null!68:68" display="[PLF CP_add]_BAU_Siêu Tiệc Giảm 99,000 đồng_x000a_[PLF CP_add]_Đặt Quán Quen, Freeship 0Đ_newcities" xr:uid="{00000000-0004-0000-0800-0000D8290000}"/>
    <hyperlink ref="HH78" location="null!68:68" display="[PLF CP_add]_BAU_Siêu Tiệc Giảm 99,000 đồng_x000a_[PLF CP_add]_Đặt Quán Quen, Freeship 0Đ_newcities" xr:uid="{00000000-0004-0000-0800-0000D9290000}"/>
    <hyperlink ref="HI78" location="null!68:68" display="[PLF CP_add]_BAU_Siêu Tiệc Giảm 99,000 đồng_x000a_[PLF CP_add]_Đặt Quán Quen, Freeship 0Đ_newcities" xr:uid="{00000000-0004-0000-0800-0000DA290000}"/>
    <hyperlink ref="HJ78" location="null!68:68" display="[PLF CP_add]_BAU_Siêu Tiệc Giảm 99,000 đồng_x000a_[PLF CP_add]_Đặt Quán Quen, Freeship 0Đ_newcities" xr:uid="{00000000-0004-0000-0800-0000DB290000}"/>
    <hyperlink ref="HK78" location="null!68:68" display="[PLF CP_add]_BAU_Siêu Tiệc Giảm 99,000 đồng_x000a_[PLF CP_add]_Đặt Quán Quen, Freeship 0Đ_newcities" xr:uid="{00000000-0004-0000-0800-0000DC290000}"/>
    <hyperlink ref="HL78" location="null!68:68" display="[PLF CP_add]_BAU_Siêu Tiệc Giảm 99,000 đồng_x000a_[PLF CP_add]_Đặt Quán Quen, Freeship 0Đ_newcities" xr:uid="{00000000-0004-0000-0800-0000DD290000}"/>
    <hyperlink ref="HM78" location="null!68:68" display="[PLF CP_add]_BAU_Siêu Tiệc Giảm 99,000 đồng_x000a_[PLF CP_add]_Đặt Quán Quen, Freeship 0Đ_newcities" xr:uid="{00000000-0004-0000-0800-0000DE290000}"/>
    <hyperlink ref="K79" location="null!69:71" display="Whitelist on Shopee_x000a_ [PLF CP]_SPayLater" xr:uid="{00000000-0004-0000-0800-0000DF290000}"/>
    <hyperlink ref="BN79" r:id="rId1328" location="gid=1252567251&amp;range=80:80" xr:uid="{00000000-0004-0000-0800-0000E0290000}"/>
    <hyperlink ref="BU79" r:id="rId1329" location="gid=1252567251&amp;range=81:81" xr:uid="{00000000-0004-0000-0800-0000E1290000}"/>
    <hyperlink ref="BX79" location="null!180:182" display="Whitelist on Shopee_x000a_ [PLF CP]_SPayLater" xr:uid="{00000000-0004-0000-0800-0000E2290000}"/>
    <hyperlink ref="CB79" r:id="rId1330" location="gid=1252567251&amp;range=80:80" xr:uid="{00000000-0004-0000-0800-0000E3290000}"/>
    <hyperlink ref="CI79" r:id="rId1331" location="gid=1252567251&amp;range=81:81" xr:uid="{00000000-0004-0000-0800-0000E4290000}"/>
    <hyperlink ref="CP79" r:id="rId1332" location="gid=1252567251&amp;range=80:80" xr:uid="{00000000-0004-0000-0800-0000E5290000}"/>
    <hyperlink ref="CU79" r:id="rId1333" location="gid=1252567251&amp;range=133:133" xr:uid="{00000000-0004-0000-0800-0000E6290000}"/>
    <hyperlink ref="CX79" r:id="rId1334" location="gid=1252567251&amp;range=134:134" xr:uid="{00000000-0004-0000-0800-0000E7290000}"/>
    <hyperlink ref="DA79" location="null!230:232" display="Whitelist on Shopee_x000a_ [PLF CP]_SPayLater" xr:uid="{00000000-0004-0000-0800-0000E8290000}"/>
    <hyperlink ref="DE79" r:id="rId1335" location="gid=1252567251&amp;range=133:133" xr:uid="{00000000-0004-0000-0800-0000E9290000}"/>
    <hyperlink ref="DL79" r:id="rId1336" location="gid=1252567251&amp;range=134:134" xr:uid="{00000000-0004-0000-0800-0000EA290000}"/>
    <hyperlink ref="DS79" r:id="rId1337" location="gid=1252567251&amp;range=133:133" xr:uid="{00000000-0004-0000-0800-0000EB290000}"/>
    <hyperlink ref="ED79" location="null!243:245" display="Whitelist on Shopee_x000a_ [PLF CP]_SPayLater" xr:uid="{00000000-0004-0000-0800-0000EC290000}"/>
    <hyperlink ref="IO79" location="null!344:346" display="Whitelisted buyer_x000a_[PLF CP]_SPayLater " xr:uid="{00000000-0004-0000-0800-0000ED290000}"/>
    <hyperlink ref="IP79" location="null!342:342" display="Whitelisted buyerFood_x000a_[PLF CP]_SPXI_Aug_Whitelist User" xr:uid="{00000000-0004-0000-0800-0000EE290000}"/>
    <hyperlink ref="JR79" location="null!365:365" display="Whitelisted buyer_x000a_[PLF CP]_SPayLater" xr:uid="{00000000-0004-0000-0800-0000EF290000}"/>
    <hyperlink ref="JV79" location="null!363:363" display="[PLF CP]_SPXI_Sep_Whitelist User" xr:uid="{00000000-0004-0000-0800-0000F0290000}"/>
    <hyperlink ref="KD79" r:id="rId1338" location="gid=1252567251&amp;range=479:479" xr:uid="{00000000-0004-0000-0800-0000F1290000}"/>
    <hyperlink ref="KH79" r:id="rId1339" location="gid=1252567251&amp;range=478:478" xr:uid="{00000000-0004-0000-0800-0000F2290000}"/>
    <hyperlink ref="KJ79" location="null!368:370" display="Whitelisted buyer_x000a_[PLF CP]_SPayLater" xr:uid="{00000000-0004-0000-0800-0000F3290000}"/>
    <hyperlink ref="KK79" r:id="rId1340" location="gid=1252567251&amp;range=479:479" xr:uid="{00000000-0004-0000-0800-0000F4290000}"/>
    <hyperlink ref="KP79" location="null!367:367" display="[PLF CP]_SPXI_Oct_Whitelist User - T3 Only" xr:uid="{00000000-0004-0000-0800-0000F5290000}"/>
    <hyperlink ref="KR79" r:id="rId1341" location="gid=1252567251&amp;range=478:478" xr:uid="{00000000-0004-0000-0800-0000F6290000}"/>
    <hyperlink ref="KX79" location="null!368:370" display="Whitelisted buyer_x000a_[PLF CP]_SPayLater" xr:uid="{00000000-0004-0000-0800-0000F7290000}"/>
    <hyperlink ref="KY79" r:id="rId1342" location="gid=1252567251&amp;range=479:479" xr:uid="{00000000-0004-0000-0800-0000F8290000}"/>
    <hyperlink ref="LG79" r:id="rId1343" location="gid=1252567251&amp;range=543:543" xr:uid="{00000000-0004-0000-0800-0000F9290000}"/>
    <hyperlink ref="LN79" r:id="rId1344" location="gid=1252567251&amp;range=544:544" xr:uid="{00000000-0004-0000-0800-0000FA290000}"/>
    <hyperlink ref="LS79" location="null!421:421" display="[PLF CP]_SPXI_Nov_Whitelist User - T3 only" xr:uid="{00000000-0004-0000-0800-0000FB290000}"/>
    <hyperlink ref="LU79" r:id="rId1345" location="gid=1252567251&amp;range=543:543" xr:uid="{00000000-0004-0000-0800-0000FC290000}"/>
    <hyperlink ref="LV79" location="null!421:421" display="[PLF CP]_SPXI_Nov_Whitelist User - T3 only" xr:uid="{00000000-0004-0000-0800-0000FD290000}"/>
    <hyperlink ref="MB79" r:id="rId1346" location="gid=1252567251&amp;range=544:544" xr:uid="{00000000-0004-0000-0800-0000FE290000}"/>
    <hyperlink ref="MI79" r:id="rId1347" location="gid=1252567251&amp;range=543:543" xr:uid="{00000000-0004-0000-0800-0000FF290000}"/>
    <hyperlink ref="MM79" location="null!438:438" display="[PLF CP]_SPXI_Dec_Whitelist User" xr:uid="{00000000-0004-0000-0800-0000002A0000}"/>
    <hyperlink ref="MT79" location="null!439:440" display="Whitelisted buyer [PLF CP]_SPayLater" xr:uid="{00000000-0004-0000-0800-0000012A0000}"/>
    <hyperlink ref="MW79" location="null!438:438" display="[PLF CP]_SPXI_Dec_Whitelist User - T3 only" xr:uid="{00000000-0004-0000-0800-0000022A0000}"/>
    <hyperlink ref="MZ79" location="null!438:438" display="[PLF CP]_SPXI_Dec_Whitelist User - T3 only" xr:uid="{00000000-0004-0000-0800-0000032A0000}"/>
    <hyperlink ref="NH79" location="null!439:440" display="Whitelisted buyer [PLF CP]_SPayLater" xr:uid="{00000000-0004-0000-0800-0000042A0000}"/>
    <hyperlink ref="NI79" location="null!439:440" display="Whitelisted buyer [PLF CP]_SPayLater" xr:uid="{00000000-0004-0000-0800-0000052A0000}"/>
    <hyperlink ref="NJ79" location="null!438:438" display="[PLF CP]_SPXI_Dec_Whitelist User - T3 Only" xr:uid="{00000000-0004-0000-0800-0000062A0000}"/>
    <hyperlink ref="NK79" location="null!438:438" display="[PLF CP]_SPXI_Dec_Whitelist User" xr:uid="{00000000-0004-0000-0800-0000072A0000}"/>
    <hyperlink ref="NU79" location="null!466:466" display="[PLF CP]_SPXI_Jan_Whitelist User - T3 Only" xr:uid="{00000000-0004-0000-0800-0000082A0000}"/>
    <hyperlink ref="OF79" location="null!466:466" display="[PLF CP]_SPXI_Jan_Whitelist User - T3 Only" xr:uid="{00000000-0004-0000-0800-0000092A0000}"/>
    <hyperlink ref="OJ79" location="null!466:466" display="[PLF CP]_SPXI_Jan_Whitelist User - T3 Only" xr:uid="{00000000-0004-0000-0800-00000A2A0000}"/>
    <hyperlink ref="OS79" location="null!466:466" display="[PLF CP]_SPXI_Jan_Whitelist User" xr:uid="{00000000-0004-0000-0800-00000B2A0000}"/>
    <hyperlink ref="OU79" location="null!466:466" display="[PLF CP]_SPXI_Jan_Whitelist User - T3 Only" xr:uid="{00000000-0004-0000-0800-00000C2A0000}"/>
    <hyperlink ref="PG79" location="null!495:496" display="[Whitelisted User]_[PLF CP]_SPay Later_Feb" xr:uid="{00000000-0004-0000-0800-00000D2A0000}"/>
    <hyperlink ref="PU79" location="null!495:496" display="[PLF CP]_SPay Later_Feb_Whitelist User" xr:uid="{00000000-0004-0000-0800-00000E2A0000}"/>
    <hyperlink ref="D80" location="null!2:2" display="[PLF CP_add]_BAU_Deal Cú Đêm, Giảm 20.000Đ" xr:uid="{00000000-0004-0000-0800-00000F2A0000}"/>
    <hyperlink ref="E80" location="null!2:2" display="[PLF CP_add]_BAU_Deal Cú Đêm, Giảm 20.000Đ" xr:uid="{00000000-0004-0000-0800-0000102A0000}"/>
    <hyperlink ref="F80" location="null!2:2" display="[PLF CP_add]_BAU_Deal Cú Đêm, Giảm 20.000Đ" xr:uid="{00000000-0004-0000-0800-0000112A0000}"/>
    <hyperlink ref="G80" location="null!2:2" display="[PLF CP_add]_BAU_Deal Cú Đêm, Giảm 20.000Đ" xr:uid="{00000000-0004-0000-0800-0000122A0000}"/>
    <hyperlink ref="H80" r:id="rId1348" location="gid=1252567251&amp;range=16:16" xr:uid="{00000000-0004-0000-0800-0000132A0000}"/>
    <hyperlink ref="I80" location="null!2:2" display="[PLF CP_add]_BAU_Deal Cú Đêm, Giảm 20.000Đ" xr:uid="{00000000-0004-0000-0800-0000142A0000}"/>
    <hyperlink ref="J80" location="null!2:2" display="[PLF CP_add]_BAU_Deal Cú Đêm, Giảm 20.000Đ" xr:uid="{00000000-0004-0000-0800-0000152A0000}"/>
    <hyperlink ref="K80" location="null!2:2" display="[PLF CP_add]_BAU_Deal Cú Đêm, Giảm 20.000Đ" xr:uid="{00000000-0004-0000-0800-0000162A0000}"/>
    <hyperlink ref="L80" location="null!2:2" display="[PLF CP_add]_BAU_Deal Cú Đêm, Giảm 20.000Đ" xr:uid="{00000000-0004-0000-0800-0000172A0000}"/>
    <hyperlink ref="M80" location="null!2:2" display="[PLF CP_add]_BAU_Deal Cú Đêm, Giảm 20.000Đ" xr:uid="{00000000-0004-0000-0800-0000182A0000}"/>
    <hyperlink ref="N80" location="null!2:2" display="[PLF CP_add]_BAU_Deal Cú Đêm, Giảm 20.000Đ" xr:uid="{00000000-0004-0000-0800-0000192A0000}"/>
    <hyperlink ref="O80" r:id="rId1349" location="gid=1252567251&amp;range=15:15" xr:uid="{00000000-0004-0000-0800-00001A2A0000}"/>
    <hyperlink ref="P80" location="null!2:2" display="[PLF CP_add]_BAU_Deal Cú Đêm, Giảm 20.000Đ" xr:uid="{00000000-0004-0000-0800-00001B2A0000}"/>
    <hyperlink ref="Q80" location="null!2:2" display="[PLF CP_add]_BAU_Deal Cú Đêm, Giảm 20.000Đ" xr:uid="{00000000-0004-0000-0800-00001C2A0000}"/>
    <hyperlink ref="R80" location="null!3:3" display="0-6H: [PLF CP]_BAU_Deal Cú Đêm, Giảm 30.000Đ" xr:uid="{00000000-0004-0000-0800-00001D2A0000}"/>
    <hyperlink ref="S80" location="null!2:2" display="[PLF CP_add]_BAU_Deal Cú Đêm, Giảm 20.000Đ" xr:uid="{00000000-0004-0000-0800-00001E2A0000}"/>
    <hyperlink ref="T80" location="null!2:2" display="[PLF CP_add]_BAU_Deal Cú Đêm, Giảm 20.000Đ" xr:uid="{00000000-0004-0000-0800-00001F2A0000}"/>
    <hyperlink ref="U80" location="null!2:2" display="[PLF CP_add]_BAU_Deal Cú Đêm, Giảm 20.000Đ" xr:uid="{00000000-0004-0000-0800-0000202A0000}"/>
    <hyperlink ref="W80" location="null!2:2" display="[PLF CP_add]_BAU_Deal Cú Đêm, Giảm 20.000Đ" xr:uid="{00000000-0004-0000-0800-0000212A0000}"/>
    <hyperlink ref="X80" location="null!2:2" display="[PLF CP_add]_BAU_Deal Cú Đêm, Giảm 20.000Đ" xr:uid="{00000000-0004-0000-0800-0000222A0000}"/>
    <hyperlink ref="Y80" location="null!91:91" display="[PLF CP_add]_BAU_Deal Cú Đêm, Giảm 20.000Đ_x000a__x000a_[PLF CP_add]_Coke_KV Chính Vạn Deal Sum Vầy" xr:uid="{00000000-0004-0000-0800-0000232A0000}"/>
    <hyperlink ref="Z80" location="null!2:2" display="[PLF CP_add]_BAU_Deal Cú Đêm, Giảm 20.000Đ" xr:uid="{00000000-0004-0000-0800-0000242A0000}"/>
    <hyperlink ref="AA80" location="null!2:2" display="[PLF CP_add]_BAU_Deal Cú Đêm, Giảm 20.000Đ" xr:uid="{00000000-0004-0000-0800-0000252A0000}"/>
    <hyperlink ref="AB80" location="null!2:2" display="[PLF CP_add]_BAU_Deal Cú Đêm, Giảm 20.000Đ" xr:uid="{00000000-0004-0000-0800-0000262A0000}"/>
    <hyperlink ref="AC80" r:id="rId1350" location="gid=1252567251&amp;range=17:17" xr:uid="{00000000-0004-0000-0800-0000272A0000}"/>
    <hyperlink ref="AD80" location="null!89:89" display="[PLF CP_add]_Coke_KV Chính Quán Mở Xuyên Tết" xr:uid="{00000000-0004-0000-0800-0000282A0000}"/>
    <hyperlink ref="AE80" location="null!89:89" display="[PLF CP_add]_Coke_KV Chính Quán Mở Xuyên Tết" xr:uid="{00000000-0004-0000-0800-0000292A0000}"/>
    <hyperlink ref="AF80" location="null!89:89" display="[PLF CP_add]_Coke_KV Chính Quán Mở Xuyên Tết" xr:uid="{00000000-0004-0000-0800-00002A2A0000}"/>
    <hyperlink ref="AG80" location="null!89:89" display="[PLF CP_add]_Coke_KV Chính Quán Mở Xuyên Tết" xr:uid="{00000000-0004-0000-0800-00002B2A0000}"/>
    <hyperlink ref="AH80" location="null!89:89" display="[PLF CP_add]_Coke_KV Chính Quán Mở Xuyên Tết" xr:uid="{00000000-0004-0000-0800-00002C2A0000}"/>
    <hyperlink ref="AJ80" location="null!89:89" display="[PLF CP_add]_Coke_KV Chính Quán Mở Xuyên Tết" xr:uid="{00000000-0004-0000-0800-00002D2A0000}"/>
    <hyperlink ref="AK80" r:id="rId1351" location="gid=1252567251&amp;range=17:17" xr:uid="{00000000-0004-0000-0800-00002E2A0000}"/>
    <hyperlink ref="AL80" r:id="rId1352" location="gid=1252567251&amp;range=17:17" xr:uid="{00000000-0004-0000-0800-00002F2A0000}"/>
    <hyperlink ref="AM80" location="null!2:2" display="[PLF CP_add]_BAU_Deal Cú Đêm, Giảm 20.000Đ" xr:uid="{00000000-0004-0000-0800-0000302A0000}"/>
    <hyperlink ref="AN80" location="null!2:2" display="[PLF CP_add]_BAU_Deal Cú Đêm, Giảm 20.000Đ" xr:uid="{00000000-0004-0000-0800-0000312A0000}"/>
    <hyperlink ref="AO80" location="null!2:2" display="[PLF CP_add]_BAU_Deal Cú Đêm, Giảm 20.000Đ" xr:uid="{00000000-0004-0000-0800-0000322A0000}"/>
    <hyperlink ref="AP80" location="null!2:2" display="[PLF CP_add]_BAU_Deal Cú Đêm, Giảm 20.000Đ" xr:uid="{00000000-0004-0000-0800-0000332A0000}"/>
    <hyperlink ref="AQ80" location="null!2:2" display="[PLF CP_add]_BAU_Deal Cú Đêm, Giảm 20.000Đ" xr:uid="{00000000-0004-0000-0800-0000342A0000}"/>
    <hyperlink ref="AR80" r:id="rId1353" location="gid=1252567251&amp;range=16:16" xr:uid="{00000000-0004-0000-0800-0000352A0000}"/>
    <hyperlink ref="AS80" location="null!2:2" display="[PLF CP_add]_BAU_Deal Cú Đêm, Giảm 20.000Đ" xr:uid="{00000000-0004-0000-0800-0000362A0000}"/>
    <hyperlink ref="AT80" location="null!2:2" display="[PLF CP_add]_BAU_Deal Cú Đêm, Giảm 20.000Đ" xr:uid="{00000000-0004-0000-0800-0000372A0000}"/>
    <hyperlink ref="AU80" location="null!2:2" display="[PLF CP_add]_BAU_Deal Cú Đêm, Giảm 20.000Đ" xr:uid="{00000000-0004-0000-0800-0000382A0000}"/>
    <hyperlink ref="AV80" location="null!2:2" display="[PLF CP_add]_BAU_Deal Cú Đêm, Giảm 20.000Đ" xr:uid="{00000000-0004-0000-0800-0000392A0000}"/>
    <hyperlink ref="AW80" location="null!2:2" display="[PLF CP_add]_BAU_Deal Cú Đêm, Giảm 20.000Đ" xr:uid="{00000000-0004-0000-0800-00003A2A0000}"/>
    <hyperlink ref="AY80" r:id="rId1354" location="gid=1252567251&amp;range=15:15" xr:uid="{00000000-0004-0000-0800-00003B2A0000}"/>
    <hyperlink ref="AZ80" location="null!2:2" display="[PLF CP_add]_BAU_Deal Cú Đêm, Giảm 20.000Đ" xr:uid="{00000000-0004-0000-0800-00003C2A0000}"/>
    <hyperlink ref="BA80" location="null!2:2" display="[PLF CP_add]_BAU_Deal Cú Đêm, Giảm 20.000Đ" xr:uid="{00000000-0004-0000-0800-00003D2A0000}"/>
    <hyperlink ref="BC80" location="null!2:2" display="[PLF CP_add]_BAU_Deal Cú Đêm, Giảm 20.000Đ" xr:uid="{00000000-0004-0000-0800-00003E2A0000}"/>
    <hyperlink ref="BD80" location="null!2:2" display="[PLF CP_add]_BAU_Deal Cú Đêm, Giảm 20.000Đ" xr:uid="{00000000-0004-0000-0800-00003F2A0000}"/>
    <hyperlink ref="BE80" location="null!2:2" display="[PLF CP_add]_BAU_Deal Cú Đêm, Giảm 20.000Đ" xr:uid="{00000000-0004-0000-0800-0000402A0000}"/>
    <hyperlink ref="BF80" r:id="rId1355" location="gid=1252567251&amp;range=17:17" xr:uid="{00000000-0004-0000-0800-0000412A0000}"/>
    <hyperlink ref="BG80" location="null!2:2" display="[PLF CP_add]_BAU_Deal Cú Đêm, Giảm 20.000Đ" xr:uid="{00000000-0004-0000-0800-0000422A0000}"/>
    <hyperlink ref="BH80" location="null!2:2" display="[PLF CP_add]_BAU_Deal Cú Đêm, Giảm 20.000Đ" xr:uid="{00000000-0004-0000-0800-0000432A0000}"/>
    <hyperlink ref="BI80" location="null!2:2" display="[PLF CP_add]_BAU_Deal Cú Đêm, Giảm 20.000Đ" xr:uid="{00000000-0004-0000-0800-0000442A0000}"/>
    <hyperlink ref="BJ80" location="null!2:2" display="[PLF CP_add]_BAU_Deal Cú Đêm, Giảm 20.000Đ" xr:uid="{00000000-0004-0000-0800-0000452A0000}"/>
    <hyperlink ref="BK80" location="null!2:2" display="[PLF CP_add]_BAU_Deal Cú Đêm, Giảm 20.000Đ" xr:uid="{00000000-0004-0000-0800-0000462A0000}"/>
    <hyperlink ref="BM80" location="null!2:2" display="[PLF CP_add]_BAU_Deal Cú Đêm, Giảm 20.000Đ" xr:uid="{00000000-0004-0000-0800-0000472A0000}"/>
    <hyperlink ref="BN80" location="null!2:2" display="[PLF CP_add]_BAU_Deal Cú Đêm, Giảm 20.000Đ" xr:uid="{00000000-0004-0000-0800-0000482A0000}"/>
    <hyperlink ref="BP80" location="null!2:2" display="[PLF CP_add]_BAU_Deal Cú Đêm, Giảm 20.000Đ" xr:uid="{00000000-0004-0000-0800-0000492A0000}"/>
    <hyperlink ref="BQ80" location="null!2:2" display="[PLF CP_add]_BAU_Deal Cú Đêm, Giảm 20.000Đ" xr:uid="{00000000-0004-0000-0800-00004A2A0000}"/>
    <hyperlink ref="BR80" location="null!2:2" display="[PLF CP_add]_BAU_Deal Cú Đêm, Giảm 20.000Đ" xr:uid="{00000000-0004-0000-0800-00004B2A0000}"/>
    <hyperlink ref="BS80" location="null!2:2" display="[PLF CP_add]_BAU_Deal Cú Đêm, Giảm 20.000Đ" xr:uid="{00000000-0004-0000-0800-00004C2A0000}"/>
    <hyperlink ref="BU80" location="null!2:2" display="[PLF CP_add]_BAU_Deal Cú Đêm, Giảm 20.000Đ" xr:uid="{00000000-0004-0000-0800-00004D2A0000}"/>
    <hyperlink ref="BV80" location="null!2:2" display="[PLF CP_add]_BAU_Deal Cú Đêm, Giảm 20.000Đ" xr:uid="{00000000-0004-0000-0800-00004E2A0000}"/>
    <hyperlink ref="BW80" location="null!2:2" display="[PLF CP_add]_BAU_Deal Cú Đêm, Giảm 20.000Đ" xr:uid="{00000000-0004-0000-0800-00004F2A0000}"/>
    <hyperlink ref="BX80" location="null!2:2" display="[PLF CP_add]_BAU_Deal Cú Đêm, Giảm 20.000Đ" xr:uid="{00000000-0004-0000-0800-0000502A0000}"/>
    <hyperlink ref="BY80" location="null!2:2" display="[PLF CP_add]_BAU_Deal Cú Đêm, Giảm 20.000Đ" xr:uid="{00000000-0004-0000-0800-0000512A0000}"/>
    <hyperlink ref="BZ80" location="null!2:2" display="[PLF CP_add]_BAU_Deal Cú Đêm, Giảm 20.000Đ" xr:uid="{00000000-0004-0000-0800-0000522A0000}"/>
    <hyperlink ref="CB80" location="null!2:2" display="[PLF CP_add]_BAU_Deal Cú Đêm, Giảm 20.000Đ" xr:uid="{00000000-0004-0000-0800-0000532A0000}"/>
    <hyperlink ref="CC80" location="null!2:2" display="[PLF CP_add]_BAU_Deal Cú Đêm, Giảm 20.000Đ" xr:uid="{00000000-0004-0000-0800-0000542A0000}"/>
    <hyperlink ref="CD80" location="null!2:2" display="[PLF CP_add]_BAU_Deal Cú Đêm, Giảm 20.000Đ" xr:uid="{00000000-0004-0000-0800-0000552A0000}"/>
    <hyperlink ref="CE80" location="null!2:2" display="[PLF CP_add]_BAU_Deal Cú Đêm, Giảm 20.000Đ" xr:uid="{00000000-0004-0000-0800-0000562A0000}"/>
    <hyperlink ref="CF80" location="null!2:2" display="[PLF CP_add]_BAU_Deal Cú Đêm, Giảm 20.000Đ" xr:uid="{00000000-0004-0000-0800-0000572A0000}"/>
    <hyperlink ref="CG80" location="null!2:2" display="[PLF CP_add]_BAU_Deal Cú Đêm, Giảm 20.000Đ" xr:uid="{00000000-0004-0000-0800-0000582A0000}"/>
    <hyperlink ref="CI80" location="null!2:2" display="[PLF CP_add]_BAU_Deal Cú Đêm, Giảm 20.000Đ" xr:uid="{00000000-0004-0000-0800-0000592A0000}"/>
    <hyperlink ref="CJ80" location="null!2:2" display="[PLF CP_add]_BAU_Deal Cú Đêm, Giảm 20.000Đ" xr:uid="{00000000-0004-0000-0800-00005A2A0000}"/>
    <hyperlink ref="CK80" location="null!2:2" display="[PLF CP_add]_BAU_Deal Cú Đêm, Giảm 20.000Đ" xr:uid="{00000000-0004-0000-0800-00005B2A0000}"/>
    <hyperlink ref="CL80" location="null!2:2" display="[PLF CP_add]_BAU_Deal Cú Đêm, Giảm 20.000Đ" xr:uid="{00000000-0004-0000-0800-00005C2A0000}"/>
    <hyperlink ref="CM80" location="null!2:2" display="[PLF CP_add]_BAU_Deal Cú Đêm, Giảm 20.000Đ" xr:uid="{00000000-0004-0000-0800-00005D2A0000}"/>
    <hyperlink ref="CN80" location="null!2:2" display="[PLF CP_add]_BAU_Deal Cú Đêm, Giảm 20.000Đ" xr:uid="{00000000-0004-0000-0800-00005E2A0000}"/>
    <hyperlink ref="CO80" location="null!2:2" display="[PLF CP_add]_BAU_Deal Cú Đêm, Giảm 20.000Đ" xr:uid="{00000000-0004-0000-0800-00005F2A0000}"/>
    <hyperlink ref="CP80" location="null!2:2" display="[PLF CP_add]_BAU_Deal Cú Đêm, Giảm 20.000Đ" xr:uid="{00000000-0004-0000-0800-0000602A0000}"/>
    <hyperlink ref="CQ80" location="null!2:2" display="[PLF CP_add]_BAU_Deal Cú Đêm, Giảm 20.000Đ" xr:uid="{00000000-0004-0000-0800-0000612A0000}"/>
    <hyperlink ref="CS80" location="null!2:2" display="[PLF CP_add]_BAU_Deal Cú Đêm, Giảm 20.000Đ" xr:uid="{00000000-0004-0000-0800-0000622A0000}"/>
    <hyperlink ref="CT80" location="null!2:2" display="[PLF CP_add]_BAU_Deal Cú Đêm, Giảm 20.000Đ" xr:uid="{00000000-0004-0000-0800-0000632A0000}"/>
    <hyperlink ref="CU80" location="null!2:2" display="[PLF CP_add]_BAU_Deal Cú Đêm, Giảm 20.000Đ" xr:uid="{00000000-0004-0000-0800-0000642A0000}"/>
    <hyperlink ref="CW80" location="null!2:2" display="[PLF CP_add]_BAU_Deal Cú Đêm, Giảm 20.000Đ" xr:uid="{00000000-0004-0000-0800-0000652A0000}"/>
    <hyperlink ref="CX80" location="null!2:2" display="[PLF CP_add]_BAU_Deal Cú Đêm, Giảm 20.000Đ" xr:uid="{00000000-0004-0000-0800-0000662A0000}"/>
    <hyperlink ref="CY80" location="null!2:2" display="[PLF CP_add]_BAU_Deal Cú Đêm, Giảm 20.000Đ" xr:uid="{00000000-0004-0000-0800-0000672A0000}"/>
    <hyperlink ref="CZ80" location="null!2:2" display="[PLF CP_add]_BAU_Deal Cú Đêm, Giảm 20.000Đ" xr:uid="{00000000-0004-0000-0800-0000682A0000}"/>
    <hyperlink ref="DA80" location="null!2:2" display="[PLF CP_add]_BAU_Deal Cú Đêm, Giảm 20.000Đ" xr:uid="{00000000-0004-0000-0800-0000692A0000}"/>
    <hyperlink ref="DB80" location="null!2:2" display="[PLF CP_add]_BAU_Deal Cú Đêm, Giảm 20.000Đ" xr:uid="{00000000-0004-0000-0800-00006A2A0000}"/>
    <hyperlink ref="DC80" location="null!2:2" display="[PLF CP_add]_BAU_Deal Cú Đêm, Giảm 20.000Đ" xr:uid="{00000000-0004-0000-0800-00006B2A0000}"/>
    <hyperlink ref="DD80" location="null!2:2" display="[PLF CP_add]_BAU_Deal Cú Đêm, Giảm 20.000Đ" xr:uid="{00000000-0004-0000-0800-00006C2A0000}"/>
    <hyperlink ref="DE80" location="null!2:2" display="[PLF CP_add]_BAU_Deal Cú Đêm, Giảm 20.000Đ" xr:uid="{00000000-0004-0000-0800-00006D2A0000}"/>
    <hyperlink ref="DF80" location="null!2:2" display="[PLF CP_add]_BAU_Deal Cú Đêm, Giảm 20.000Đ" xr:uid="{00000000-0004-0000-0800-00006E2A0000}"/>
    <hyperlink ref="DH80" location="null!2:2" display="[PLF CP_add]_BAU_Deal Cú Đêm, Giảm 20.000Đ" xr:uid="{00000000-0004-0000-0800-00006F2A0000}"/>
    <hyperlink ref="DI80" location="null!2:2" display="[PLF CP_add]_BAU_Deal Cú Đêm, Giảm 20.000Đ" xr:uid="{00000000-0004-0000-0800-0000702A0000}"/>
    <hyperlink ref="DJ80" location="null!2:2" display="[PLF CP_add]_BAU_Deal Cú Đêm, Giảm 20.000Đ" xr:uid="{00000000-0004-0000-0800-0000712A0000}"/>
    <hyperlink ref="DL80" location="null!2:2" display="[PLF CP_add]_BAU_Deal Cú Đêm, Giảm 20.000Đ" xr:uid="{00000000-0004-0000-0800-0000722A0000}"/>
    <hyperlink ref="DM80" location="null!2:2" display="[PLF CP_add]_BAU_Deal Cú Đêm, Giảm 20.000Đ" xr:uid="{00000000-0004-0000-0800-0000732A0000}"/>
    <hyperlink ref="DN80" location="null!2:2" display="[PLF CP_add]_BAU_Deal Cú Đêm, Giảm 20.000Đ" xr:uid="{00000000-0004-0000-0800-0000742A0000}"/>
    <hyperlink ref="DO80" location="null!2:2" display="[PLF CP_add]_BAU_Deal Cú Đêm, Giảm 20.000Đ" xr:uid="{00000000-0004-0000-0800-0000752A0000}"/>
    <hyperlink ref="DP80" location="null!2:2" display="[PLF CP_add]_BAU_Deal Cú Đêm, Giảm 20.000Đ" xr:uid="{00000000-0004-0000-0800-0000762A0000}"/>
    <hyperlink ref="DQ80" location="null!2:2" display="[PLF CP_add]_BAU_Deal Cú Đêm, Giảm 20.000Đ" xr:uid="{00000000-0004-0000-0800-0000772A0000}"/>
    <hyperlink ref="DR80" location="null!2:2" display="[PLF CP_add]_BAU_Deal Cú Đêm, Giảm 20.000Đ" xr:uid="{00000000-0004-0000-0800-0000782A0000}"/>
    <hyperlink ref="DS80" location="null!2:2" display="[PLF CP_add]_BAU_Deal Cú Đêm, Giảm 20.000Đ" xr:uid="{00000000-0004-0000-0800-0000792A0000}"/>
    <hyperlink ref="DT80" location="null!2:2" display="[PLF CP_add]_BAU_Deal Cú Đêm, Giảm 20.000Đ" xr:uid="{00000000-0004-0000-0800-00007A2A0000}"/>
    <hyperlink ref="DU80" location="null!2:2" display="[PLF CP_add]_BAU_Deal Cú Đêm, Giảm 20.000Đ" xr:uid="{00000000-0004-0000-0800-00007B2A0000}"/>
    <hyperlink ref="DV80" location="null!2:2" display="[PLF CP_add]_BAU_Deal Cú Đêm, Giảm 20.000Đ" xr:uid="{00000000-0004-0000-0800-00007C2A0000}"/>
    <hyperlink ref="DX80" location="null!2:2" display="[PLF CP_add]_BAU_Deal Cú Đêm, Giảm 20.000Đ" xr:uid="{00000000-0004-0000-0800-00007D2A0000}"/>
    <hyperlink ref="DY80" location="null!2:2" display="[PLF CP_add]_BAU_Deal Cú Đêm, Giảm 20.000Đ" xr:uid="{00000000-0004-0000-0800-00007E2A0000}"/>
    <hyperlink ref="DZ80" location="null!2:2" display="[PLF CP_add]_BAU_Deal Cú Đêm, Giảm 20.000Đ" xr:uid="{00000000-0004-0000-0800-00007F2A0000}"/>
    <hyperlink ref="EA80" r:id="rId1356" location="gid=1252567251&amp;range=183:183" xr:uid="{00000000-0004-0000-0800-0000802A0000}"/>
    <hyperlink ref="EC80" location="null!2:2" display="[PLF CP_add]_BAU_Deal Cú Đêm, Giảm 20.000Đ" xr:uid="{00000000-0004-0000-0800-0000812A0000}"/>
    <hyperlink ref="ED80" location="null!2:2" display="[PLF CP_add]_BAU_Deal Cú Đêm, Giảm 20.000Đ" xr:uid="{00000000-0004-0000-0800-0000822A0000}"/>
    <hyperlink ref="EE80" location="null!2:2" display="[PLF CP_add]_BAU_Deal Cú Đêm, Giảm 20.000Đ" xr:uid="{00000000-0004-0000-0800-0000832A0000}"/>
    <hyperlink ref="EF80" location="null!2:2" display="[PLF CP_add]_BAU_Deal Cú Đêm, Giảm 20.000Đ" xr:uid="{00000000-0004-0000-0800-0000842A0000}"/>
    <hyperlink ref="EG80" location="null!2:2" display="[PLF CP_add]_BAU_Deal Cú Đêm, Giảm 20.000Đ" xr:uid="{00000000-0004-0000-0800-0000852A0000}"/>
    <hyperlink ref="EH80" r:id="rId1357" location="gid=1252567251&amp;range=184:184" xr:uid="{00000000-0004-0000-0800-0000862A0000}"/>
    <hyperlink ref="EI80" location="null!2:2" display="[PLF CP_add]_BAU_Deal Cú Đêm, Giảm 20.000Đ" xr:uid="{00000000-0004-0000-0800-0000872A0000}"/>
    <hyperlink ref="EJ80" location="null!2:2" display="[PLF CP_add]_BAU_Deal Cú Đêm, Giảm 20.000Đ" xr:uid="{00000000-0004-0000-0800-0000882A0000}"/>
    <hyperlink ref="EK80" location="null!2:2" display="[PLF CP_add]_BAU_Deal Cú Đêm, Giảm 20.000Đ" xr:uid="{00000000-0004-0000-0800-0000892A0000}"/>
    <hyperlink ref="EM80" location="null!2:2" display="[PLF CP_add]_BAU_Deal Cú Đêm, Giảm 20.000Đ" xr:uid="{00000000-0004-0000-0800-00008A2A0000}"/>
    <hyperlink ref="EO80" r:id="rId1358" location="gid=1252567251&amp;range=183:183" xr:uid="{00000000-0004-0000-0800-00008B2A0000}"/>
    <hyperlink ref="EP80" location="null!2:2" display="[PLF CP_add]_BAU_Deal Cú Đêm, Giảm 20.000Đ" xr:uid="{00000000-0004-0000-0800-00008C2A0000}"/>
    <hyperlink ref="EQ80" location="null!2:2" display="[PLF CP_add]_BAU_Deal Cú Đêm, Giảm 20.000Đ" xr:uid="{00000000-0004-0000-0800-00008D2A0000}"/>
    <hyperlink ref="ER80" location="null!2:2" display="[PLF CP_add]_BAU_Deal Cú Đêm, Giảm 20.000Đ" xr:uid="{00000000-0004-0000-0800-00008E2A0000}"/>
    <hyperlink ref="ES80" location="null!2:2" display="[PLF CP_add]_BAU_Deal Cú Đêm, Giảm 20.000Đ" xr:uid="{00000000-0004-0000-0800-00008F2A0000}"/>
    <hyperlink ref="ET80" location="null!2:2" display="[PLF CP_add]_BAU_Deal Cú Đêm, Giảm 20.000Đ" xr:uid="{00000000-0004-0000-0800-0000902A0000}"/>
    <hyperlink ref="EU80" location="null!2:2" display="[PLF CP_add]_BAU_Deal Cú Đêm, Giảm 20.000Đ" xr:uid="{00000000-0004-0000-0800-0000912A0000}"/>
    <hyperlink ref="EV80" r:id="rId1359" location="gid=1252567251&amp;range=184:184" xr:uid="{00000000-0004-0000-0800-0000922A0000}"/>
    <hyperlink ref="EW80" location="null!2:2" display="[PLF CP_add]_BAU_Deal Cú Đêm, Giảm 20.000Đ" xr:uid="{00000000-0004-0000-0800-0000932A0000}"/>
    <hyperlink ref="EX80" location="null!2:2" display="[PLF CP_add]_BAU_Deal Cú Đêm, Giảm 20.000Đ" xr:uid="{00000000-0004-0000-0800-0000942A0000}"/>
    <hyperlink ref="EY80" location="null!2:2" display="[PLF CP_add]_BAU_Deal Cú Đêm, Giảm 20.000Đ" xr:uid="{00000000-0004-0000-0800-0000952A0000}"/>
    <hyperlink ref="EZ80" location="null!2:2" display="[PLF CP_add]_BAU_Deal Cú Đêm, Giảm 20.000Đ" xr:uid="{00000000-0004-0000-0800-0000962A0000}"/>
    <hyperlink ref="FA80" location="null!2:2" display="[PLF CP_add]_BAU_Deal Cú Đêm, Giảm 20.000Đ" xr:uid="{00000000-0004-0000-0800-0000972A0000}"/>
    <hyperlink ref="FB80" location="null!2:2" display="[PLF CP_add]_BAU_Deal Cú Đêm, Giảm 20.000Đ" xr:uid="{00000000-0004-0000-0800-0000982A0000}"/>
    <hyperlink ref="FD80" r:id="rId1360" location="gid=1252567251&amp;range=239:239" xr:uid="{00000000-0004-0000-0800-0000992A0000}"/>
    <hyperlink ref="FE80" location="null!2:2" display="[PLF CP_add]_BAU_Deal Cú Đêm, Giảm 20.000Đ" xr:uid="{00000000-0004-0000-0800-00009A2A0000}"/>
    <hyperlink ref="FF80" location="null!2:2" display="[PLF CP_add]_BAU_Deal Cú Đêm, Giảm 20.000Đ" xr:uid="{00000000-0004-0000-0800-00009B2A0000}"/>
    <hyperlink ref="FG80" location="null!2:2" display="[PLF CP_add]_BAU_Deal Cú Đêm, Giảm 20.000Đ" xr:uid="{00000000-0004-0000-0800-00009C2A0000}"/>
    <hyperlink ref="FH80" r:id="rId1361" location="gid=1252567251&amp;range=238:238" xr:uid="{00000000-0004-0000-0800-00009D2A0000}"/>
    <hyperlink ref="FI80" r:id="rId1362" xr:uid="{00000000-0004-0000-0800-00009E2A0000}"/>
    <hyperlink ref="FJ80" location="null!2:2" display="[PLF CP_add]_BAU_Deal Cú Đêm, Giảm 20.000Đ" xr:uid="{00000000-0004-0000-0800-00009F2A0000}"/>
    <hyperlink ref="FK80" r:id="rId1363" location="gid=1252567251&amp;range=239:239" xr:uid="{00000000-0004-0000-0800-0000A02A0000}"/>
    <hyperlink ref="FL80" location="null!2:2" display="[PLF CP_add]_BAU_Deal Cú Đêm, Giảm 20.000Đ" xr:uid="{00000000-0004-0000-0800-0000A12A0000}"/>
    <hyperlink ref="FM80" location="null!2:2" display="[PLF CP_add]_BAU_Deal Cú Đêm, Giảm 20.000Đ" xr:uid="{00000000-0004-0000-0800-0000A22A0000}"/>
    <hyperlink ref="FN80" location="null!2:2" display="[PLF CP_add]_BAU_Deal Cú Đêm, Giảm 20.000Đ" xr:uid="{00000000-0004-0000-0800-0000A32A0000}"/>
    <hyperlink ref="FO80" location="null!2:2" display="[PLF CP_add]_BAU_Deal Cú Đêm, Giảm 20.000Đ" xr:uid="{00000000-0004-0000-0800-0000A42A0000}"/>
    <hyperlink ref="FP80" location="null!2:2" display="[PLF CP_add]_BAU_Deal Cú Đêm, Giảm 20.000Đ" xr:uid="{00000000-0004-0000-0800-0000A52A0000}"/>
    <hyperlink ref="FQ80" location="null!2:2" display="[PLF CP_add]_BAU_Deal Cú Đêm, Giảm 20.000Đ" xr:uid="{00000000-0004-0000-0800-0000A62A0000}"/>
    <hyperlink ref="FS80" location="null!2:2" display="[PLF CP_add]_BAU_Deal Cú Đêm, Giảm 20.000Đ" xr:uid="{00000000-0004-0000-0800-0000A72A0000}"/>
    <hyperlink ref="FT80" location="null!2:2" display="[PLF CP_add]_BAU_Deal Cú Đêm, Giảm 20.000Đ" xr:uid="{00000000-0004-0000-0800-0000A82A0000}"/>
    <hyperlink ref="FU80" location="null!2:2" display="[PLF CP_add]_BAU_Deal Cú Đêm, Giảm 20.000Đ" xr:uid="{00000000-0004-0000-0800-0000A92A0000}"/>
    <hyperlink ref="FV80" location="null!2:2" display="[PLF CP_add]_BAU_Deal Cú Đêm, Giảm 20.000Đ" xr:uid="{00000000-0004-0000-0800-0000AA2A0000}"/>
    <hyperlink ref="FW80" location="null!2:2" display="[PLF CP_add]_BAU_Deal Cú Đêm, Giảm 20.000Đ" xr:uid="{00000000-0004-0000-0800-0000AB2A0000}"/>
    <hyperlink ref="FY80" r:id="rId1364" location="gid=1252567251&amp;range=238:238" xr:uid="{00000000-0004-0000-0800-0000AC2A0000}"/>
    <hyperlink ref="GE80" location="null!2:2" display="[PLF CP_add]_BAU_Deal Cú Đêm, Giảm 20.000Đ" xr:uid="{00000000-0004-0000-0800-0000AD2A0000}"/>
    <hyperlink ref="GF80" r:id="rId1365" location="gid=1252567251&amp;range=239:239" xr:uid="{00000000-0004-0000-0800-0000AE2A0000}"/>
    <hyperlink ref="GG80" location="null!2:2" display="[PLF CP_add]_BAU_Deal Cú Đêm, Giảm 20.000Đ" xr:uid="{00000000-0004-0000-0800-0000AF2A0000}"/>
    <hyperlink ref="GI80" location="null!2:2" display="[PLF CP_add]_BAU_Deal Cú Đêm, Giảm 20.000Đ" xr:uid="{00000000-0004-0000-0800-0000B02A0000}"/>
    <hyperlink ref="GJ80" location="null!2:2" display="[PLF CP_add]_BAU_Deal Cú Đêm, Giảm 20.000Đ" xr:uid="{00000000-0004-0000-0800-0000B12A0000}"/>
    <hyperlink ref="GK80" location="null!2:2" display="[PLF CP_add]_BAU_Deal Cú Đêm, Giảm 20.000Đ" xr:uid="{00000000-0004-0000-0800-0000B22A0000}"/>
    <hyperlink ref="GL80" location="null!2:2" display="[PLF CP_add]_BAU_Deal Cú Đêm, Giảm 20.000Đ" xr:uid="{00000000-0004-0000-0800-0000B32A0000}"/>
    <hyperlink ref="GM80" location="null!2:2" display="[PLF CP_add]_BAU_Deal Cú Đêm, Giảm 20.000Đ" xr:uid="{00000000-0004-0000-0800-0000B42A0000}"/>
    <hyperlink ref="GN80" location="null!2:2" display="[PLF CP_add]_BAU_Deal Cú Đêm, Giảm 20.000Đ" xr:uid="{00000000-0004-0000-0800-0000B52A0000}"/>
    <hyperlink ref="GP80" location="null!2:2" display="[PLF CP_add]_BAU_Deal Cú Đêm, Giảm 20.000Đ" xr:uid="{00000000-0004-0000-0800-0000B62A0000}"/>
    <hyperlink ref="GQ80" location="null!2:2" display="[PLF CP_add]_BAU_Deal Cú Đêm, Giảm 20.000Đ" xr:uid="{00000000-0004-0000-0800-0000B72A0000}"/>
    <hyperlink ref="GR80" location="null!2:2" display="[PLF CP_add]_BAU_Deal Cú Đêm, Giảm 20.000Đ" xr:uid="{00000000-0004-0000-0800-0000B82A0000}"/>
    <hyperlink ref="GS80" location="null!2:2" display="[PLF CP_add]_BAU_Deal Cú Đêm, Giảm 20.000Đ" xr:uid="{00000000-0004-0000-0800-0000B92A0000}"/>
    <hyperlink ref="GT80" location="null!2:2" display="[PLF CP_add]_BAU_Deal Cú Đêm, Giảm 20.000Đ" xr:uid="{00000000-0004-0000-0800-0000BA2A0000}"/>
    <hyperlink ref="GU80" location="null!2:2" display="[PLF CP_add]_BAU_Deal Cú Đêm, Giảm 20.000Đ" xr:uid="{00000000-0004-0000-0800-0000BB2A0000}"/>
    <hyperlink ref="GV80" location="null!2:2" display="[PLF CP_add]_BAU_Deal Cú Đêm, Giảm 20.000Đ" xr:uid="{00000000-0004-0000-0800-0000BC2A0000}"/>
    <hyperlink ref="GW80" location="null!2:2" display="[PLF CP_add]_BAU_Deal Cú Đêm, Giảm 20.000Đ" xr:uid="{00000000-0004-0000-0800-0000BD2A0000}"/>
    <hyperlink ref="GX80" location="null!2:2" display="[PLF CP_add]_BAU_Deal Cú Đêm, Giảm 20.000Đ" xr:uid="{00000000-0004-0000-0800-0000BE2A0000}"/>
    <hyperlink ref="GY80" location="null!2:2" display="[PLF CP_add]_BAU_Deal Cú Đêm, Giảm 20.000Đ" xr:uid="{00000000-0004-0000-0800-0000BF2A0000}"/>
    <hyperlink ref="GZ80" location="null!2:2" display="[PLF CP_add]_BAU_Deal Cú Đêm, Giảm 20.000Đ" xr:uid="{00000000-0004-0000-0800-0000C02A0000}"/>
    <hyperlink ref="HA80" location="null!2:2" display="[PLF CP_add]_BAU_Deal Cú Đêm, Giảm 20.000Đ" xr:uid="{00000000-0004-0000-0800-0000C12A0000}"/>
    <hyperlink ref="HB80" location="null!2:2" display="[PLF CP_add]_BAU_Deal Cú Đêm, Giảm 20.000Đ" xr:uid="{00000000-0004-0000-0800-0000C22A0000}"/>
    <hyperlink ref="HC80" location="null!2:2" display="[PLF CP_add]_BAU_Deal Cú Đêm, Giảm 20.000Đ" xr:uid="{00000000-0004-0000-0800-0000C32A0000}"/>
    <hyperlink ref="HD80" location="null!2:2" display="[PLF CP_add]_BAU_Deal Cú Đêm, Giảm 20.000Đ" xr:uid="{00000000-0004-0000-0800-0000C42A0000}"/>
    <hyperlink ref="HE80" location="null!2:2" display="[PLF CP_add]_BAU_Deal Cú Đêm, Giảm 20.000Đ" xr:uid="{00000000-0004-0000-0800-0000C52A0000}"/>
    <hyperlink ref="HF80" location="null!2:2" display="[PLF CP_add]_BAU_Deal Cú Đêm, Giảm 20.000Đ" xr:uid="{00000000-0004-0000-0800-0000C62A0000}"/>
    <hyperlink ref="HG80" location="null!2:2" display="[PLF CP_add]_BAU_Deal Cú Đêm, Giảm 20.000Đ" xr:uid="{00000000-0004-0000-0800-0000C72A0000}"/>
    <hyperlink ref="HH80" location="null!2:2" display="[PLF CP_add]_BAU_Deal Cú Đêm, Giảm 20.000Đ" xr:uid="{00000000-0004-0000-0800-0000C82A0000}"/>
    <hyperlink ref="HI80" location="null!2:2" display="[PLF CP_add]_BAU_Deal Cú Đêm, Giảm 20.000Đ" xr:uid="{00000000-0004-0000-0800-0000C92A0000}"/>
    <hyperlink ref="HJ80" location="null!2:2" display="[PLF CP_add]_BAU_Deal Cú Đêm, Giảm 20.000Đ" xr:uid="{00000000-0004-0000-0800-0000CA2A0000}"/>
    <hyperlink ref="HK80" location="null!2:2" display="[PLF CP_add]_BAU_Deal Cú Đêm, Giảm 20.000Đ" xr:uid="{00000000-0004-0000-0800-0000CB2A0000}"/>
    <hyperlink ref="HL80" location="null!2:2" display="[PLF CP_add]_BAU_Deal Cú Đêm, Giảm 20.000Đ" xr:uid="{00000000-0004-0000-0800-0000CC2A0000}"/>
    <hyperlink ref="HM80" location="null!2:2" display="[PLF CP_add]_BAU_Deal Cú Đêm, Giảm 20.000Đ" xr:uid="{00000000-0004-0000-0800-0000CD2A0000}"/>
    <hyperlink ref="HN80" location="null!2:2" display="[PLF CP_add]_BAU_Deal Cú Đêm, Giảm 20.000Đ" xr:uid="{00000000-0004-0000-0800-0000CE2A0000}"/>
    <hyperlink ref="HO80" location="null!2:2" display="[PLF CP_add]_BAU_Deal Cú Đêm, Giảm 20.000Đ" xr:uid="{00000000-0004-0000-0800-0000CF2A0000}"/>
    <hyperlink ref="HP80" location="null!2:2" display="[PLF CP_add]_BAU_Deal Cú Đêm, Giảm 20.000Đ" xr:uid="{00000000-0004-0000-0800-0000D02A0000}"/>
    <hyperlink ref="HQ80" location="null!2:2" display="[PLF CP_add]_BAU_Deal Cú Đêm, Giảm 20.000Đ" xr:uid="{00000000-0004-0000-0800-0000D12A0000}"/>
    <hyperlink ref="HR80" location="null!2:2" display="[PLF CP_add]_BAU_Deal Cú Đêm, Giảm 20.000Đ" xr:uid="{00000000-0004-0000-0800-0000D22A0000}"/>
    <hyperlink ref="HS80" location="null!2:2" display="[PLF CP_add]_BAU_Deal Cú Đêm, Giảm 20.000Đ" xr:uid="{00000000-0004-0000-0800-0000D32A0000}"/>
    <hyperlink ref="HT80" location="null!2:2" display="[PLF CP_add]_BAU_Deal Cú Đêm, Giảm 20.000Đ" xr:uid="{00000000-0004-0000-0800-0000D42A0000}"/>
    <hyperlink ref="HU80" location="null!2:2" display="[PLF CP_add]_BAU_Deal Cú Đêm, Giảm 20.000Đ" xr:uid="{00000000-0004-0000-0800-0000D52A0000}"/>
    <hyperlink ref="HV80" location="null!2:2" display="0-5h: [PLF CP]_8.8_Deal Cú Đêm, Chỉ 0Đ" xr:uid="{00000000-0004-0000-0800-0000D62A0000}"/>
    <hyperlink ref="HW80" location="null!2:2" display="[PLF CP_add]_BAU_Deal Cú Đêm, Giảm 20.000Đ" xr:uid="{00000000-0004-0000-0800-0000D72A0000}"/>
    <hyperlink ref="HX80" location="null!2:2" display="[PLF CP_add]_BAU_Deal Cú Đêm, Giảm 20.000Đ" xr:uid="{00000000-0004-0000-0800-0000D82A0000}"/>
    <hyperlink ref="HY80" location="null!2:2" display="[PLF CP_add]_BAU_Deal Cú Đêm, Giảm 20.000Đ" xr:uid="{00000000-0004-0000-0800-0000D92A0000}"/>
    <hyperlink ref="HZ80" location="null!2:2" display="[PLF CP_add]_BAU_Deal Cú Đêm, Giảm 20.000Đ" xr:uid="{00000000-0004-0000-0800-0000DA2A0000}"/>
    <hyperlink ref="IA80" location="null!2:2" display="[PLF CP_add]_BAU_Deal Cú Đêm, Giảm 20.000Đ" xr:uid="{00000000-0004-0000-0800-0000DB2A0000}"/>
    <hyperlink ref="IB80" location="null!2:2" display="[PLF CP_add]_BAU_Deal Cú Đêm, Giảm 20.000Đ" xr:uid="{00000000-0004-0000-0800-0000DC2A0000}"/>
    <hyperlink ref="IC80" location="null!2:2" display="[PLF CP]_Mid Month_Săn Deal Giữa Tháng, giảm tới 75.000Đ" xr:uid="{00000000-0004-0000-0800-0000DD2A0000}"/>
    <hyperlink ref="ID80" location="null!2:2" display="[PLF CP_add]_BAU_Deal Cú Đêm, Giảm 20.000Đ" xr:uid="{00000000-0004-0000-0800-0000DE2A0000}"/>
    <hyperlink ref="IE80" location="null!2:2" display="[PLF CP]_SPFDay_Săn Deal Ăn Ngon giảm tới 75.000Đ" xr:uid="{00000000-0004-0000-0800-0000DF2A0000}"/>
    <hyperlink ref="IF80" location="null!2:2" display="[PLF CP_add]_BAU_Deal Cú Đêm, Giảm 20.000Đ" xr:uid="{00000000-0004-0000-0800-0000E02A0000}"/>
    <hyperlink ref="IG80" location="null!2:2" display="[PLF CP_add]_BAU_Deal Cú Đêm, Giảm 20.000Đ" xr:uid="{00000000-0004-0000-0800-0000E12A0000}"/>
    <hyperlink ref="IH80" location="null!2:2" display="[PLF CP_add]_BAU_Deal Cú Đêm, Giảm 20.000Đ" xr:uid="{00000000-0004-0000-0800-0000E22A0000}"/>
    <hyperlink ref="II80" location="null!2:2" display="[PLF CP_add]_BAU_Deal Cú Đêm, Giảm 20.000Đ" xr:uid="{00000000-0004-0000-0800-0000E32A0000}"/>
    <hyperlink ref="IJ80" location="null!2:2" display="[PLF CP_add]_BAU_Deal Cú Đêm, Giảm 20.000Đ" xr:uid="{00000000-0004-0000-0800-0000E42A0000}"/>
    <hyperlink ref="IK80" location="null!2:2" display="[PLF CP_add]_BAU_Deal Cú Đêm, Giảm 20.000Đ" xr:uid="{00000000-0004-0000-0800-0000E52A0000}"/>
    <hyperlink ref="IL80" location="null!2:2" display="[PLF CP_add]_BAU_Deal Cú Đêm, Giảm 20.000Đ" xr:uid="{00000000-0004-0000-0800-0000E62A0000}"/>
    <hyperlink ref="IM80" location="null!2:2" display="[PLF CP_add]_BAU_Deal Cú Đêm, Giảm 20.000Đ" xr:uid="{00000000-0004-0000-0800-0000E72A0000}"/>
    <hyperlink ref="IN80" location="null!2:2" display="0-5h: [PLF CP]_BAU_Deal Cú Đêm, Giảm 30.000Đ_x000a_5-6h: [PLF CP]_Thematic_Bữa Sáng Năng Lượng, Giảm tới 25.000Đ" xr:uid="{00000000-0004-0000-0800-0000E82A0000}"/>
    <hyperlink ref="IO80" location="null!2:2" display="[PLF CP_add]_BAU_Deal Cú Đêm, Giảm 20.000Đ" xr:uid="{00000000-0004-0000-0800-0000E92A0000}"/>
    <hyperlink ref="IQ80" location="null!2:2" display="[PLF CP_add]_BAU_Deal Cú Đêm, Giảm 20.000Đ" xr:uid="{00000000-0004-0000-0800-0000EA2A0000}"/>
    <hyperlink ref="IR80" location="null!2:2" display="[PLF CP_add]_BAU_Deal Cú Đêm, Giảm 20.000Đ" xr:uid="{00000000-0004-0000-0800-0000EB2A0000}"/>
    <hyperlink ref="IS80" location="null!2:2" display="[PLF CP_add]_BAU_Deal Cú Đêm, Giảm 20.000Đ" xr:uid="{00000000-0004-0000-0800-0000EC2A0000}"/>
    <hyperlink ref="IT80" location="null!2:2" display="[PLF CP_add]_BAU_Deal Cú Đêm, Giảm 20.000Đ" xr:uid="{00000000-0004-0000-0800-0000ED2A0000}"/>
    <hyperlink ref="IU80" location="null!2:2" display="[PLF CP_add]_BAU_Deal Cú Đêm, Giảm 20.000Đ" xr:uid="{00000000-0004-0000-0800-0000EE2A0000}"/>
    <hyperlink ref="IV80" location="null!2:2" display="[PLF CP_add]_BAU_Deal Cú Đêm, Giảm 20.000Đ" xr:uid="{00000000-0004-0000-0800-0000EF2A0000}"/>
    <hyperlink ref="IW80" location="null!2:2" display="[PLF CP_add]_BAU_Deal Cú Đêm, Giảm 20.000Đ" xr:uid="{00000000-0004-0000-0800-0000F02A0000}"/>
    <hyperlink ref="IX80" location="null!2:2" display="[PLF CP_add]_BAU_Deal Cú Đêm, Giảm 20.000Đ" xr:uid="{00000000-0004-0000-0800-0000F12A0000}"/>
    <hyperlink ref="IY80" location="null!2:2" display="[PLF CP_add]_BAU_Deal Cú Đêm, Giảm 20.000Đ" xr:uid="{00000000-0004-0000-0800-0000F22A0000}"/>
    <hyperlink ref="IZ80" location="null!2:2" display="[PLF CP_add]_BAU_Deal Cú Đêm, Giảm 20.000Đ" xr:uid="{00000000-0004-0000-0800-0000F32A0000}"/>
    <hyperlink ref="JA80" r:id="rId1366" location="gid=1252567251&amp;range=357:357" xr:uid="{00000000-0004-0000-0800-0000F42A0000}"/>
    <hyperlink ref="JB80" r:id="rId1367" location="gid=1252567251&amp;range=358:358" xr:uid="{00000000-0004-0000-0800-0000F52A0000}"/>
    <hyperlink ref="JC80" location="null!2:2" display="[PLF CP_add]_BAU_Deal Cú Đêm, Giảm 20.000Đ" xr:uid="{00000000-0004-0000-0800-0000F62A0000}"/>
    <hyperlink ref="JD80" location="null!2:2" display="[PLF CP_add]_BAU_Deal Cú Đêm, Giảm 20.000Đ" xr:uid="{00000000-0004-0000-0800-0000F72A0000}"/>
    <hyperlink ref="JE80" location="null!2:2" display="[PLF CP_add]_BAU_Deal Cú Đêm, Giảm 20.000Đ" xr:uid="{00000000-0004-0000-0800-0000F82A0000}"/>
    <hyperlink ref="JF80" location="null!2:2" display="[PLF CP_add]_BAU_Deal Cú Đêm, Giảm 20.000Đ" xr:uid="{00000000-0004-0000-0800-0000F92A0000}"/>
    <hyperlink ref="JG80" location="null!2:2" display="[PLF CP_add]_BAU_Deal Cú Đêm, Giảm 20.000Đ" xr:uid="{00000000-0004-0000-0800-0000FA2A0000}"/>
    <hyperlink ref="JH80" r:id="rId1368" location="gid=1252567251&amp;range=357:357" xr:uid="{00000000-0004-0000-0800-0000FB2A0000}"/>
    <hyperlink ref="JJ80" location="null!2:2" display="[PLF CP_add]_BAU_Deal Cú Đêm, Giảm 20.000Đ" xr:uid="{00000000-0004-0000-0800-0000FC2A0000}"/>
    <hyperlink ref="JK80" location="null!2:2" display="[PLF CP_add]_BAU_Deal Cú Đêm, Giảm 20.000Đ" xr:uid="{00000000-0004-0000-0800-0000FD2A0000}"/>
    <hyperlink ref="JL80" location="null!2:2" display="[PLF CP_add]_BAU_Deal Cú Đêm, Giảm 20.000Đ" xr:uid="{00000000-0004-0000-0800-0000FE2A0000}"/>
    <hyperlink ref="JM80" location="null!2:2" display="[PLF CP_add]_BAU_Deal Cú Đêm, Giảm 20.000Đ" xr:uid="{00000000-0004-0000-0800-0000FF2A0000}"/>
    <hyperlink ref="JN80" location="null!2:2" display="[PLF CP_add]_BAU_Deal Cú Đêm, Giảm 20.000Đ" xr:uid="{00000000-0004-0000-0800-0000002B0000}"/>
    <hyperlink ref="JO80" r:id="rId1369" location="gid=1252567251&amp;range=358:358" xr:uid="{00000000-0004-0000-0800-0000012B0000}"/>
    <hyperlink ref="JP80" location="null!2:2" display="[PLF CP_add]_BAU_Deal Cú Đêm, Giảm 20.000Đ" xr:uid="{00000000-0004-0000-0800-0000022B0000}"/>
    <hyperlink ref="JQ80" location="null!2:2" display="[PLF CP_add]_BAU_Deal Cú Đêm, Giảm 20.000Đ" xr:uid="{00000000-0004-0000-0800-0000032B0000}"/>
    <hyperlink ref="JR80" location="null!2:2" display="[PLF CP_add]_BAU_Deal Cú Đêm, Giảm 20.000Đ" xr:uid="{00000000-0004-0000-0800-0000042B0000}"/>
    <hyperlink ref="JS80" location="null!2:2" display="[PLF CP_add]_BAU_Deal Cú Đêm, Giảm 20.000Đ" xr:uid="{00000000-0004-0000-0800-0000052B0000}"/>
    <hyperlink ref="JT80" location="null!2:2" display="[PLF CP_add]_BAU_Deal Cú Đêm, Giảm 20.000Đ" xr:uid="{00000000-0004-0000-0800-0000062B0000}"/>
    <hyperlink ref="JV80" r:id="rId1370" location="gid=1252567251&amp;range=357:357" xr:uid="{00000000-0004-0000-0800-0000072B0000}"/>
    <hyperlink ref="JW80" location="null!2:2" display="[PLF CP_add]_BAU_Deal Cú Đêm, Giảm 20.000Đ" xr:uid="{00000000-0004-0000-0800-0000082B0000}"/>
    <hyperlink ref="JX80" location="null!2:2" display="[PLF CP_add]_BAU_Deal Cú Đêm, Giảm 20.000Đ" xr:uid="{00000000-0004-0000-0800-0000092B0000}"/>
    <hyperlink ref="JZ80" location="null!2:2" display="[PLF CP_add]_BAU_Deal Cú Đêm, Giảm 20.000Đ" xr:uid="{00000000-0004-0000-0800-00000A2B0000}"/>
    <hyperlink ref="KA80" location="null!2:2" display="[PLF CP_add]_BAU_Deal Cú Đêm, Giảm 20.000Đ" xr:uid="{00000000-0004-0000-0800-00000B2B0000}"/>
    <hyperlink ref="KB80" location="null!2:2" display="[PLF CP_add]_BAU_Deal Cú Đêm, Giảm 20.000Đ" xr:uid="{00000000-0004-0000-0800-00000C2B0000}"/>
    <hyperlink ref="KC80" location="null!2:2" display="[PLF CP_add]_BAU_Deal Cú Đêm, Giảm 20.000Đ" xr:uid="{00000000-0004-0000-0800-00000D2B0000}"/>
    <hyperlink ref="KD80" location="null!2:2" display="[PLF CP_add]_BAU_Deal Cú Đêm, Giảm 20.000Đ" xr:uid="{00000000-0004-0000-0800-00000E2B0000}"/>
    <hyperlink ref="KE80" location="null!2:2" display="[PLF CP_add]_BAU_Deal Cú Đêm, Giảm 20.000Đ" xr:uid="{00000000-0004-0000-0800-00000F2B0000}"/>
    <hyperlink ref="KF80" location="null!2:2" display="[PLF CP_add]_BAU_Deal Cú Đêm, Giảm 20.000Đ" xr:uid="{00000000-0004-0000-0800-0000102B0000}"/>
    <hyperlink ref="KG80" location="null!2:2" display="[PLF CP_add]_BAU_Deal Cú Đêm, Giảm 20.000Đ" xr:uid="{00000000-0004-0000-0800-0000112B0000}"/>
    <hyperlink ref="KH80" location="null!2:2" display="[PLF CP_add]_BAU_Deal Cú Đêm, Giảm 20.000Đ" xr:uid="{00000000-0004-0000-0800-0000122B0000}"/>
    <hyperlink ref="KI80" location="null!2:2" display="[PLF CP_add]_BAU_Deal Cú Đêm, Giảm 20.000Đ" xr:uid="{00000000-0004-0000-0800-0000132B0000}"/>
    <hyperlink ref="KJ80" location="null!2:2" display="[PLF CP_add]_BAU_Deal Cú Đêm, Giảm 20.000Đ" xr:uid="{00000000-0004-0000-0800-0000142B0000}"/>
    <hyperlink ref="KK80" location="null!2:2" display="[PLF CP_add]_BAU_Deal Cú Đêm, Giảm 20.000Đ" xr:uid="{00000000-0004-0000-0800-0000152B0000}"/>
    <hyperlink ref="KL80" location="null!2:2" display="[PLF CP_add]_BAU_Deal Cú Đêm, Giảm 20.000Đ" xr:uid="{00000000-0004-0000-0800-0000162B0000}"/>
    <hyperlink ref="KM80" location="null!2:2" display="[PLF CP_add]_BAU_Deal Cú Đêm, Giảm 20.000Đ" xr:uid="{00000000-0004-0000-0800-0000172B0000}"/>
    <hyperlink ref="KO80" location="null!2:2" display="[PLF CP_add]_BAU_Deal Cú Đêm, Giảm 20.000Đ" xr:uid="{00000000-0004-0000-0800-0000182B0000}"/>
    <hyperlink ref="KP80" location="null!2:2" display="[PLF CP_add]_BAU_Deal Cú Đêm, Giảm 20.000Đ" xr:uid="{00000000-0004-0000-0800-0000192B0000}"/>
    <hyperlink ref="KQ80" location="null!2:2" display="[PLF CP_add]_BAU_Deal Cú Đêm, Giảm 20.000Đ" xr:uid="{00000000-0004-0000-0800-00001A2B0000}"/>
    <hyperlink ref="KT80" location="null!2:2" display="[PLF CP_add]_BAU_Deal Cú Đêm, Giảm 20.000Đ" xr:uid="{00000000-0004-0000-0800-00001B2B0000}"/>
    <hyperlink ref="KU80" location="null!2:2" display="[PLF CP_add]_BAU_Deal Cú Đêm, Giảm 20.000Đ" xr:uid="{00000000-0004-0000-0800-00001C2B0000}"/>
    <hyperlink ref="KV80" location="null!2:2" display="[PLF CP_add]_BAU_Deal Cú Đêm, Giảm 20.000Đ" xr:uid="{00000000-0004-0000-0800-00001D2B0000}"/>
    <hyperlink ref="KW80" location="null!2:2" display="[PLF CP_add]_BAU_Deal Cú Đêm, Giảm 20.000Đ" xr:uid="{00000000-0004-0000-0800-00001E2B0000}"/>
    <hyperlink ref="KX80" location="null!2:2" display="[PLF CP_add]_BAU_Deal Cú Đêm, Giảm 20.000Đ" xr:uid="{00000000-0004-0000-0800-00001F2B0000}"/>
    <hyperlink ref="KY80" location="null!2:2" display="[PLF CP_add]_BAU_Deal Cú Đêm, Giảm 20.000Đ" xr:uid="{00000000-0004-0000-0800-0000202B0000}"/>
    <hyperlink ref="KZ80" location="null!2:2" display="[PLF CP_add]_BAU_Deal Cú Đêm, Giảm 20.000Đ" xr:uid="{00000000-0004-0000-0800-0000212B0000}"/>
    <hyperlink ref="LA80" location="null!2:2" display="[PLF CP_add]_BAU_Deal Cú Đêm, Giảm 20.000Đ" xr:uid="{00000000-0004-0000-0800-0000222B0000}"/>
    <hyperlink ref="LB80" location="null!2:2" display="[PLF CP_add]_BAU_Deal Cú Đêm, Giảm 20.000Đ" xr:uid="{00000000-0004-0000-0800-0000232B0000}"/>
    <hyperlink ref="LC80" location="null!2:2" display="[PLF CP_add]_BAU_Deal Cú Đêm, Giảm 20.000Đ" xr:uid="{00000000-0004-0000-0800-0000242B0000}"/>
    <hyperlink ref="LD80" location="null!2:2" display="[PLF CP_add]_BAU_Deal Cú Đêm, Giảm 20.000Đ" xr:uid="{00000000-0004-0000-0800-0000252B0000}"/>
    <hyperlink ref="LF80" location="null!2:2" display="[PLF CP_add]_BAU_Deal Cú Đêm, Giảm 20.000Đ" xr:uid="{00000000-0004-0000-0800-0000262B0000}"/>
    <hyperlink ref="LG80" location="null!2:2" display="[PLF CP_add]_BAU_Deal Cú Đêm, Giảm 20.000Đ" xr:uid="{00000000-0004-0000-0800-0000272B0000}"/>
    <hyperlink ref="LH80" location="null!2:2" display="[PLF CP_add]_BAU_Deal Cú Đêm, Giảm 20.000Đ" xr:uid="{00000000-0004-0000-0800-0000282B0000}"/>
    <hyperlink ref="LI80" location="null!2:2" display="[PLF CP_add]_BAU_Deal Cú Đêm, Giảm 20.000Đ" xr:uid="{00000000-0004-0000-0800-0000292B0000}"/>
    <hyperlink ref="LJ80" location="null!2:2" display="[PLF CP_add]_BAU_Deal Cú Đêm, Giảm 20.000Đ" xr:uid="{00000000-0004-0000-0800-00002A2B0000}"/>
    <hyperlink ref="LK80" location="null!2:2" display="[PLF CP_add]_BAU_Deal Cú Đêm, Giảm 20.000Đ" xr:uid="{00000000-0004-0000-0800-00002B2B0000}"/>
    <hyperlink ref="LL80" location="null!2:2" display="[PLF CP_add]_BAU_Deal Cú Đêm, Giảm 20.000Đ" xr:uid="{00000000-0004-0000-0800-00002C2B0000}"/>
    <hyperlink ref="LM80" location="null!2:2" display="[PLF CP_add]_BAU_Deal Cú Đêm, Giảm 20.000Đ" xr:uid="{00000000-0004-0000-0800-00002D2B0000}"/>
    <hyperlink ref="LN80" location="null!2:2" display="[PLF CP_add]_BAU_Deal Cú Đêm, Giảm 20.000Đ" xr:uid="{00000000-0004-0000-0800-00002E2B0000}"/>
    <hyperlink ref="LO80" location="null!2:2" display="[PLF CP_add]_BAU_Deal Cú Đêm, Giảm 20.000Đ" xr:uid="{00000000-0004-0000-0800-00002F2B0000}"/>
    <hyperlink ref="LQ80" location="null!2:2" display="[PLF CP_add]_BAU_Deal Cú Đêm, Giảm 20.000Đ" xr:uid="{00000000-0004-0000-0800-0000302B0000}"/>
    <hyperlink ref="LR80" location="null!2:2" display="[PLF CP_add]_BAU_Deal Cú Đêm, Giảm 20.000Đ" xr:uid="{00000000-0004-0000-0800-0000312B0000}"/>
    <hyperlink ref="LS80" location="null!2:2" display="[PLF CP_add]_BAU_Deal Cú Đêm, Giảm 20.000Đ" xr:uid="{00000000-0004-0000-0800-0000322B0000}"/>
    <hyperlink ref="LU80" location="null!2:2" display="[PLF CP_add]_BAU_Deal Cú Đêm, Giảm 20.000Đ" xr:uid="{00000000-0004-0000-0800-0000332B0000}"/>
    <hyperlink ref="LV80" location="null!2:2" display="[PLF CP_add]_BAU_Deal Cú Đêm, Giảm 20.000Đ" xr:uid="{00000000-0004-0000-0800-0000342B0000}"/>
    <hyperlink ref="LW80" location="null!2:2" display="[PLF CP_add]_BAU_Deal Cú Đêm, Giảm 20.000Đ" xr:uid="{00000000-0004-0000-0800-0000352B0000}"/>
    <hyperlink ref="LZ80" location="null!2:2" display="[PLF CP_add]_BAU_Deal Cú Đêm, Giảm 20.000Đ" xr:uid="{00000000-0004-0000-0800-0000362B0000}"/>
    <hyperlink ref="MA80" location="null!2:2" display="[PLF CP_add]_BAU_Deal Cú Đêm, Giảm 20.000Đ" xr:uid="{00000000-0004-0000-0800-0000372B0000}"/>
    <hyperlink ref="MB80" location="null!2:2" display="[PLF CP_add]_BAU_Deal Cú Đêm, Giảm 20.000Đ" xr:uid="{00000000-0004-0000-0800-0000382B0000}"/>
    <hyperlink ref="MC80" location="null!2:2" display="[PLF CP_add]_BAU_Deal Cú Đêm, Giảm 20.000Đ" xr:uid="{00000000-0004-0000-0800-0000392B0000}"/>
    <hyperlink ref="MD80" location="null!2:2" display="[PLF CP_add]_BAU_Deal Cú Đêm, Giảm 20.000Đ" xr:uid="{00000000-0004-0000-0800-00003A2B0000}"/>
    <hyperlink ref="ME80" location="null!2:2" display="[PLF CP_add]_BAU_Deal Cú Đêm, Giảm 20.000Đ" xr:uid="{00000000-0004-0000-0800-00003B2B0000}"/>
    <hyperlink ref="MF80" location="null!2:2" display="[PLF CP_add]_BAU_Deal Cú Đêm, Giảm 20.000Đ" xr:uid="{00000000-0004-0000-0800-00003C2B0000}"/>
    <hyperlink ref="MG80" location="null!2:2" display="[PLF CP_add]_BAU_Deal Cú Đêm, Giảm 20.000Đ" xr:uid="{00000000-0004-0000-0800-00003D2B0000}"/>
    <hyperlink ref="MH80" location="null!2:2" display="[PLF CP_add]_BAU_Deal Cú Đêm, Giảm 20.000Đ" xr:uid="{00000000-0004-0000-0800-00003E2B0000}"/>
    <hyperlink ref="MI80" location="null!2:2" display="[PLF CP_add]_BAU_Deal Cú Đêm, Giảm 20.000Đ" xr:uid="{00000000-0004-0000-0800-00003F2B0000}"/>
    <hyperlink ref="MK80" location="null!2:2" display="[PLF CP_add]_BAU_Deal Cú Đêm, Giảm 20.000Đ" xr:uid="{00000000-0004-0000-0800-0000402B0000}"/>
    <hyperlink ref="ML80" location="null!2:2" display="[PLF CP_add]_BAU_Deal Cú Đêm, Giảm 20.000Đ" xr:uid="{00000000-0004-0000-0800-0000412B0000}"/>
    <hyperlink ref="MM80" location="null!2:2" display="[PLF CP_add]_BAU_Deal Cú Đêm, Giảm 20.000Đ" xr:uid="{00000000-0004-0000-0800-0000422B0000}"/>
    <hyperlink ref="MN80" location="null!2:2" display="[PLF CP_add]_BAU_Deal Cú Đêm, Giảm 20.000Đ" xr:uid="{00000000-0004-0000-0800-0000432B0000}"/>
    <hyperlink ref="MO80" location="null!2:2" display="[PLF CP_add]_BAU_Deal Cú Đêm, Giảm 20.000Đ" xr:uid="{00000000-0004-0000-0800-0000442B0000}"/>
    <hyperlink ref="MP80" location="null!2:2" display="[PLF CP_add]_BAU_Deal Cú Đêm, Giảm 20.000Đ" xr:uid="{00000000-0004-0000-0800-0000452B0000}"/>
    <hyperlink ref="MQ80" location="null!2:2" display="[PLF CP_add]_BAU_Deal Cú Đêm, Giảm 20.000Đ" xr:uid="{00000000-0004-0000-0800-0000462B0000}"/>
    <hyperlink ref="MR80" location="null!2:2" display="[PLF CP_add]_BAU_Deal Cú Đêm, Giảm 20.000Đ" xr:uid="{00000000-0004-0000-0800-0000472B0000}"/>
    <hyperlink ref="MS80" location="null!2:2" display="[PLF CP_add]_BAU_Deal Cú Đêm, Giảm 20.000Đ" xr:uid="{00000000-0004-0000-0800-0000482B0000}"/>
    <hyperlink ref="MT80" location="null!2:2" display="[PLF CP_add]_BAU_Deal Cú Đêm, Giảm 20.000Đ" xr:uid="{00000000-0004-0000-0800-0000492B0000}"/>
    <hyperlink ref="MU80" location="null!2:2" display="[PLF CP_add]_BAU_Deal Cú Đêm, Giảm 20.000Đ" xr:uid="{00000000-0004-0000-0800-00004A2B0000}"/>
    <hyperlink ref="MV80" location="null!2:2" display="[PLF CP_add]_BAU_Deal Cú Đêm, Giảm 20.000Đ" xr:uid="{00000000-0004-0000-0800-00004B2B0000}"/>
    <hyperlink ref="MW80" location="null!2:2" display="[PLF CP_add]_BAU_Deal Cú Đêm, Giảm 20.000Đ" xr:uid="{00000000-0004-0000-0800-00004C2B0000}"/>
    <hyperlink ref="MX80" location="null!2:2" display="[PLF CP_add]_BAU_Deal Cú Đêm, Giảm 20.000Đ" xr:uid="{00000000-0004-0000-0800-00004D2B0000}"/>
    <hyperlink ref="MY80" location="null!2:2" display="0h - 6h: [PLF CP]_Mid Month Sale_Săn Deal Giữa Tháng, Giảm tới 75.000Đ" xr:uid="{00000000-0004-0000-0800-00004E2B0000}"/>
    <hyperlink ref="MZ80" location="null!2:2" display="[PLF CP_add]_BAU_Deal Cú Đêm, Giảm 20.000Đ" xr:uid="{00000000-0004-0000-0800-00004F2B0000}"/>
    <hyperlink ref="NA80" location="null!2:2" display="[PLF CP_add]_BAU_Deal Cú Đêm, Giảm 20.000Đ" xr:uid="{00000000-0004-0000-0800-0000502B0000}"/>
    <hyperlink ref="NB80" location="null!2:2" display="[PLF CP_add]_BAU_Deal Cú Đêm, Giảm 20.000Đ" xr:uid="{00000000-0004-0000-0800-0000512B0000}"/>
    <hyperlink ref="NC80" location="null!2:2" display="[PLF CP_add]_BAU_Deal Cú Đêm, Giảm 20.000Đ" xr:uid="{00000000-0004-0000-0800-0000522B0000}"/>
    <hyperlink ref="ND80" location="null!2:2" display="[PLF CP_add]_BAU_Deal Cú Đêm, Giảm 20.000Đ" xr:uid="{00000000-0004-0000-0800-0000532B0000}"/>
    <hyperlink ref="NF80" location="null!2:2" display="[PLF CP_add]_BAU_Deal Cú Đêm, Giảm 20.000Đ" xr:uid="{00000000-0004-0000-0800-0000542B0000}"/>
    <hyperlink ref="NG80" location="null!2:2" display="[PLF CP_add]_BAU_Deal Cú Đêm, Giảm 20.000Đ" xr:uid="{00000000-0004-0000-0800-0000552B0000}"/>
    <hyperlink ref="NJ80" location="null!2:2" display="[PLF CP_add]_BAU_Deal Cú Đêm, Giảm 20.000Đ" xr:uid="{00000000-0004-0000-0800-0000562B0000}"/>
    <hyperlink ref="NT80" r:id="rId1371" location="gid=1252567251&amp;range=654:654" xr:uid="{00000000-0004-0000-0800-0000572B0000}"/>
    <hyperlink ref="OA80" r:id="rId1372" location="gid=1252567251&amp;range=653:653" xr:uid="{00000000-0004-0000-0800-0000582B0000}"/>
    <hyperlink ref="OH80" r:id="rId1373" location="gid=1252567251&amp;range=654:654" xr:uid="{00000000-0004-0000-0800-0000592B0000}"/>
    <hyperlink ref="OO80" r:id="rId1374" location="gid=1252567251&amp;range=653:653" xr:uid="{00000000-0004-0000-0800-00005A2B0000}"/>
    <hyperlink ref="OW80" r:id="rId1375" location="gid=1252567251&amp;range=654:654" xr:uid="{00000000-0004-0000-0800-00005B2B0000}"/>
    <hyperlink ref="PD80" r:id="rId1376" location="gid=1252567251&amp;range=653:653" xr:uid="{00000000-0004-0000-0800-00005C2B0000}"/>
    <hyperlink ref="E81" location="null!51:51" display="[SJBP]_Highlands Coffee_Weekday 241231_Highlands Coffee_36 cities" xr:uid="{00000000-0004-0000-0800-00005D2B0000}"/>
    <hyperlink ref="J81" location="null!54:54" display="[SuperVIP]_The Coffee House_6-8.1 241231_The Coffee House_7 cities" xr:uid="{00000000-0004-0000-0800-00005E2B0000}"/>
    <hyperlink ref="K81" location="null!52:52" display="[SuperVIP]_Highlands Coffee_6-10.1 241231_Highlands Coffee_36 cities" xr:uid="{00000000-0004-0000-0800-00005F2B0000}"/>
    <hyperlink ref="P81" location="null!47:47" display="[SJBP]_Starbucks Coffee_WC Mon 250102_Starbucks Coffee_10 cities" xr:uid="{00000000-0004-0000-0800-0000602B0000}"/>
    <hyperlink ref="S81" location="null!46:46" display="[SuperVIP]_Starbucks Coffee_14-16.1 250102_Starbucks Coffee_10 cities" xr:uid="{00000000-0004-0000-0800-0000612B0000}"/>
    <hyperlink ref="T81" location="null!88:88" display="SPF only: [PLF CP]_SPXI_BAU_Whitelist User" xr:uid="{00000000-0004-0000-0800-0000622B0000}"/>
    <hyperlink ref="W81" location="null!95:95" display="[JBP]_KATINAT Coffee &amp; Tea House_M2T1" xr:uid="{00000000-0004-0000-0800-0000632B0000}"/>
    <hyperlink ref="Y81" location="null!55:55" display="[VIP]_The Coffee House_20-22.1 241231_The Coffee House_7 cities" xr:uid="{00000000-0004-0000-0800-0000642B0000}"/>
    <hyperlink ref="AA81" location="null!50:50" display="[SJBP]_The Coffee House_WC 241231_The Coffee House_7 cities" xr:uid="{00000000-0004-0000-0800-0000652B0000}"/>
    <hyperlink ref="AO81" location="null!153:153" display="[VIP]_The Coffee House_4-6.2 241231_The Coffee House_7 cities" xr:uid="{00000000-0004-0000-0800-0000662B0000}"/>
    <hyperlink ref="AP81" location="null!248:248" display="[SJBP]_Starbucks Coffee_Indi 4-7.2 250102_Starbucks Coffee_10 cities" xr:uid="{00000000-0004-0000-0800-0000672B0000}"/>
    <hyperlink ref="AS81" location="null!152:152" display="[SuperVIP]_The Coffee House_10-12.2 241231_The Coffee House_7 cities" xr:uid="{00000000-0004-0000-0800-0000682B0000}"/>
    <hyperlink ref="BC81" location="null!361:361" display="[SJBP]_Starbucks Coffee_Indi 18-20.2 250102_Starbucks Coffee_10 cities" xr:uid="{00000000-0004-0000-0800-0000692B0000}"/>
    <hyperlink ref="BG81" location="null!155:155" display="[SJBP]_Starbucks Coffee_WC Mon 250102_Starbucks Coffee_10 cities" xr:uid="{00000000-0004-0000-0800-00006A2B0000}"/>
    <hyperlink ref="BI81" location="null!157:157" display="[SJBP]_The Coffee House_WC 241231_The Coffee House_7 cities" xr:uid="{00000000-0004-0000-0800-00006B2B0000}"/>
    <hyperlink ref="BK81" location="null!233:233" display="[JBP]_KATINAT Coffee &amp; Tea House_M2T1 250119_Katinat Saigon Kafe_11 cities" xr:uid="{00000000-0004-0000-0800-00006C2B0000}"/>
    <hyperlink ref="BM81" r:id="rId1377" location="gid=1252567251&amp;range=72:72" xr:uid="{00000000-0004-0000-0800-00006D2B0000}"/>
    <hyperlink ref="BR81" location="null!G360" display="[SuperVIP]_Phúc Long Coffee &amp; Tea_6-8Mar  20240516_Phúc Long Coffee &amp; Tea_17 cities" xr:uid="{00000000-0004-0000-0800-00006E2B0000}"/>
    <hyperlink ref="BS81" location="null!301:301" display="[VIP]_The Coffee House_5-7.3 241231_The Coffee House_7 cities" xr:uid="{00000000-0004-0000-0800-00006F2B0000}"/>
    <hyperlink ref="BV81" location="null!304:304" display="[SJBP]_Starbucks Coffee_WC Mon 250102_Starbucks Coffee_10 cities" xr:uid="{00000000-0004-0000-0800-0000702B0000}"/>
    <hyperlink ref="BY81" location="null!300:300" display="[SuperVIP]_Starbucks Coffee_11-13.3 250102_Starbucks Coffee_10 cities" xr:uid="{00000000-0004-0000-0800-0000712B0000}"/>
    <hyperlink ref="CB81" location="null!180:182" display="Whitelist on Shopee_x000a_ [PLF CP]_SPayLater" xr:uid="{00000000-0004-0000-0800-0000722B0000}"/>
    <hyperlink ref="CE81" location="null!302:302" display="[SuperVIP]_The Coffee House_17-19.3 241231_The Coffee House_7 cities" xr:uid="{00000000-0004-0000-0800-0000732B0000}"/>
    <hyperlink ref="CL81" location="null!306:306" display="[SJBP]_The Coffee House_WC 241231_The Coffee House_7 cities" xr:uid="{00000000-0004-0000-0800-0000742B0000}"/>
    <hyperlink ref="CM81" location="null!420:420" display="[JBP]_KATINAT Coffee &amp; Tea House_Combo 20% 250119_Katinat Saigon Kafe_11 cities" xr:uid="{00000000-0004-0000-0800-0000752B0000}"/>
    <hyperlink ref="CO81" r:id="rId1378" location="gid=1252567251&amp;range=72:72" xr:uid="{00000000-0004-0000-0800-0000762B0000}"/>
    <hyperlink ref="CW81" r:id="rId1379" location="gid=1252567251&amp;range=151:151" xr:uid="{00000000-0004-0000-0800-0000772B0000}"/>
    <hyperlink ref="CX81" location="null!619:619" display="[PNS]_MB JCB Hi ShopeeFood_Apr_ALL" xr:uid="{00000000-0004-0000-0800-0000782B0000}"/>
    <hyperlink ref="DB81" location="null!547:547" display="[SuperVIP]_Highlands Coffee_7-11.4 241231_Highlands Coffee_36 cities" xr:uid="{00000000-0004-0000-0800-0000792B0000}"/>
    <hyperlink ref="DC81" location="null!548:548" display="[VIP]_The Coffee House_9-11.4 241231_The Coffee House_7 cities" xr:uid="{00000000-0004-0000-0800-00007A2B0000}"/>
    <hyperlink ref="DD81" r:id="rId1380" location="gid=1252567251&amp;range=150:150" xr:uid="{00000000-0004-0000-0800-00007B2B0000}"/>
    <hyperlink ref="DF81" location="null!549:549" display="[SuperVIP]_Highlands Coffee_14-18.4 241231_Highlands Coffee_36 cities" xr:uid="{00000000-0004-0000-0800-00007C2B0000}"/>
    <hyperlink ref="DM81" location="null!660:660" display="[SJBP]_Starbucks Coffee_WC Mon 250102_Starbucks Coffee_10 cities" xr:uid="{00000000-0004-0000-0800-00007D2B0000}"/>
    <hyperlink ref="DO81" location="null!550:550" display="[SuperVIP]_The Coffee House_21-23.4 241231_The Coffee House_7 cities" xr:uid="{00000000-0004-0000-0800-00007E2B0000}"/>
    <hyperlink ref="DR81" r:id="rId1381" location="gid=1252567251&amp;range=152:152" xr:uid="{00000000-0004-0000-0800-00007F2B0000}"/>
    <hyperlink ref="DS81" location="null!230:232" display="Whitelist on Shopee_x000a_ [PLF CP]_SPayLater" xr:uid="{00000000-0004-0000-0800-0000802B0000}"/>
    <hyperlink ref="DZ81" r:id="rId1382" location="gid=1252567251&amp;range=197:197" xr:uid="{00000000-0004-0000-0800-0000812B0000}"/>
    <hyperlink ref="EC81" location="null!830:830" display="[PNS]_BIDV_May.CREDIT_ALL" xr:uid="{00000000-0004-0000-0800-0000822B0000}"/>
    <hyperlink ref="ED81" location="null!768:768" display="[SuperVIP]_Highlands Coffee_5-9.5 241231_Highlands Coffee_36 cities" xr:uid="{00000000-0004-0000-0800-0000832B0000}"/>
    <hyperlink ref="EE81" location="null!769:769" display="[SuperVIP]_The Coffee House_6-8.5 241231_The Coffee House_7 cities" xr:uid="{00000000-0004-0000-0800-0000842B0000}"/>
    <hyperlink ref="EG81" r:id="rId1383" location="gid=1252567251&amp;range=204:204" xr:uid="{00000000-0004-0000-0800-0000852B0000}"/>
    <hyperlink ref="EH81" location="null!834:834" display="[PNS]_MB JCB Hi ShopeeFood_May _ALL" xr:uid="{00000000-0004-0000-0800-0000862B0000}"/>
    <hyperlink ref="EJ81" location="null!770:770" display="[SuperVIP]_Highlands Coffee_12-16.5 241231_Highlands Coffee_36 cities" xr:uid="{00000000-0004-0000-0800-0000872B0000}"/>
    <hyperlink ref="ER81" location="null!772:772" display="[VIP]_The Coffee House_20-22.5 241231_The Coffee House_7 cities" xr:uid="{00000000-0004-0000-0800-0000882B0000}"/>
    <hyperlink ref="EV81" location="null!243:245" display="Whitelist on Shopee_x000a_ [PLF CP]_SPayLater" xr:uid="{00000000-0004-0000-0800-0000892B0000}"/>
    <hyperlink ref="EY81" location="null!G715" display="[VIP]_Phúc Long Coffee &amp; Tea_28-30May  20240516_Phúc Long Coffee &amp; Tea_17 cities" xr:uid="{00000000-0004-0000-0800-00008A2B0000}"/>
    <hyperlink ref="EZ81" location="null!874:874" display="[SuperVIP]_Starbucks Coffee_27-29.5 250102_Starbucks Coffee_10 cities" xr:uid="{00000000-0004-0000-0800-00008B2B0000}"/>
    <hyperlink ref="FD81" location="null!1097:1097" display="[PNS]_VietinBank_Jun_ALL" xr:uid="{00000000-0004-0000-0800-00008C2B0000}"/>
    <hyperlink ref="FG81" r:id="rId1384" location="gid=1258946380&amp;range=976:976" xr:uid="{00000000-0004-0000-0800-00008D2B0000}"/>
    <hyperlink ref="FH81" r:id="rId1385" location="gid=1258946380&amp;range=977:977" xr:uid="{00000000-0004-0000-0800-00008E2B0000}"/>
    <hyperlink ref="FK81" location="null!1052:1052" display="[PNS]_TPB JCB CASHBACK_Jun_ALL" xr:uid="{00000000-0004-0000-0800-00008F2B0000}"/>
    <hyperlink ref="FL81" r:id="rId1386" location="gid=1258946380&amp;range=979:979" xr:uid="{00000000-0004-0000-0800-0000902B0000}"/>
    <hyperlink ref="FN81" r:id="rId1387" location="gid=1258946380&amp;range=978:978" xr:uid="{00000000-0004-0000-0800-0000912B0000}"/>
    <hyperlink ref="FO81" location="null!1053:1053" display="[PNS]_BIDV_Jun.CREDIT_ALL" xr:uid="{00000000-0004-0000-0800-0000922B0000}"/>
    <hyperlink ref="FU81" location="null!981:981" display="[SuperVIP]_Starbucks Coffee_17-19.6 250520_Starbucks Coffee_12 cities_x000a_" xr:uid="{00000000-0004-0000-0800-0000932B0000}"/>
    <hyperlink ref="FW81" location="null!1017:1017" display="[SJBP]_Starbucks Coffee_WC Fri 250520_Starbucks Coffee_12 cities" xr:uid="{00000000-0004-0000-0800-0000942B0000}"/>
    <hyperlink ref="GB81" location="null!G951" display="[VIP]_Phúc Long Coffee &amp; Tea_25-27.6  20240516_Phúc Long Coffee &amp; Tea_17 cities" xr:uid="{00000000-0004-0000-0800-0000952B0000}"/>
    <hyperlink ref="GC81" location="null!G951" display="[VIP]_Phúc Long Coffee &amp; Tea_25-27.6  20240516_Phúc Long Coffee &amp; Tea_17 cities" xr:uid="{00000000-0004-0000-0800-0000962B0000}"/>
    <hyperlink ref="GD81" location="null!G951" display="[VIP]_Phúc Long Coffee &amp; Tea_25-27.6  20240516_Phúc Long Coffee &amp; Tea_17 cities" xr:uid="{00000000-0004-0000-0800-0000972B0000}"/>
    <hyperlink ref="GG81" location="null!1016:1016" display="[SJBP]_Starbucks Coffee_WC Mon 250520_Starbucks Coffee_12 cities" xr:uid="{00000000-0004-0000-0800-0000982B0000}"/>
    <hyperlink ref="GJ81" location="null!1141:1141" display="[SuperVIP]_Starbucks Coffee_1-3.7 250520_Starbucks Coffee_12 cities" xr:uid="{00000000-0004-0000-0800-0000992B0000}"/>
    <hyperlink ref="GL81" location="null!1236:1236" display="[JBP]_KATINAT Coffee &amp; Tea House_Ads 1K 250119_Katinat Saigon Kafe_11 cities" xr:uid="{00000000-0004-0000-0800-00009A2B0000}"/>
    <hyperlink ref="GM81" location="null!1209:1209" display="[PNS]_BIDV_Jul.CREDIT_ALL" xr:uid="{00000000-0004-0000-0800-00009B2B0000}"/>
    <hyperlink ref="GP81" location="null!1143:1143" display="[SuperVIP]_The Coffee House_8-10.7 241231_The Coffee House_7 cities" xr:uid="{00000000-0004-0000-0800-00009C2B0000}"/>
    <hyperlink ref="GQ81" location="null!1142:1142" display="[SuperVIP]_Highlands Coffee_7-11.7 241231_Highlands Coffee_36 cities" xr:uid="{00000000-0004-0000-0800-00009D2B0000}"/>
    <hyperlink ref="GT81" location="null!1208:1208" display="[PNS]_TPB JCB CASHBACK_Jul_ALL" xr:uid="{00000000-0004-0000-0800-00009E2B0000}"/>
    <hyperlink ref="GV81" location="null!1215:1215" display="[PNS]_VPBANK DEBIT_Jul_ALL" xr:uid="{00000000-0004-0000-0800-00009F2B0000}"/>
    <hyperlink ref="GY81" location="null!311:311" display="Whitelisted buyerFood_x000a_[PLF CP]_SPXI_Jul_Whitelist User" xr:uid="{00000000-0004-0000-0800-0000A02B0000}"/>
    <hyperlink ref="GZ81" location="null!1144:1144" display="[SuperVIP]_Highlands Coffee_14-18.7 241231_Highlands Coffee_36 cities" xr:uid="{00000000-0004-0000-0800-0000A12B0000}"/>
    <hyperlink ref="HB81" location="null!311:311" display="Whitelisted buyerFood_x000a_[PLF CP]_SPXI_Jul_Whitelist User" xr:uid="{00000000-0004-0000-0800-0000A22B0000}"/>
    <hyperlink ref="HD81" location="null!1146:1146" display="[VIP]_The Coffee House_21-23.7 241231_The Coffee House_7 cities" xr:uid="{00000000-0004-0000-0800-0000A32B0000}"/>
    <hyperlink ref="HG81" location="null!1321:1321" display="[Win 2]_Cà Phê Muối Chú Long_Jul_250707_Cà Phê Muối Chú Long_15 cities" xr:uid="{00000000-0004-0000-0800-0000A42B0000}"/>
    <hyperlink ref="HI81" location="null!311:311" display="Whitelisted buyerFood_x000a_[PLF CP]_SPXI_Jul_Whitelist User" xr:uid="{00000000-0004-0000-0800-0000A52B0000}"/>
    <hyperlink ref="HL81" location="null!1147:1147" display="[VIP]_Starbucks Coffee_29-31.7 250520_Starbucks Coffee_12 cities" xr:uid="{00000000-0004-0000-0800-0000A62B0000}"/>
    <hyperlink ref="HM81" location="null!1133:1133" display="[JBP]_KATINAT Coffee &amp; Tea House_Merch 250119_Katinat Saigon Kafe_11 cities" xr:uid="{00000000-0004-0000-0800-0000A72B0000}"/>
    <hyperlink ref="HO81" location="null!1405:1405" display="[SJBP]_The Coffee House_WC Fri 241231_The Coffee House_7 cities" xr:uid="{00000000-0004-0000-0800-0000A82B0000}"/>
    <hyperlink ref="HR81" location="null!1395:1395" display="[SuperVIP]_The Coffee House_4-6.8 241231_The Coffee House_7 cities" xr:uid="{00000000-0004-0000-0800-0000A92B0000}"/>
    <hyperlink ref="HS81" location="null!1439:1439" display="[PNS]_OCB_Aug_ALL" xr:uid="{00000000-0004-0000-0800-0000AA2B0000}"/>
    <hyperlink ref="HT81" location="null!1394:1394" display="[SuperVIP]_Highlands Coffee_4-8.8 241231_Highlands Coffee_36 cities" xr:uid="{00000000-0004-0000-0800-0000AB2B0000}"/>
    <hyperlink ref="HX81" location="null!1446:1446" display="[PNS]_TPB JCB CASHBACK_Aug_ALL" xr:uid="{00000000-0004-0000-0800-0000AC2B0000}"/>
    <hyperlink ref="IA81" location="null!1436:1436" display="[PNS]_LPBANK_Aug_ALL" xr:uid="{00000000-0004-0000-0800-0000AD2B0000}"/>
    <hyperlink ref="IB81" location="null!1396:1396" display="[SuperVIP]_Highlands Coffee_11-14.8 241231_Highlands Coffee_36 cities" xr:uid="{00000000-0004-0000-0800-0000AE2B0000}"/>
    <hyperlink ref="IF81" location="null!1397:1397" display="[VIP]_The Coffee House_18-20.8 241231_The Coffee House_7 cities" xr:uid="{00000000-0004-0000-0800-0000AF2B0000}"/>
    <hyperlink ref="IG81" location="null!1526:1526" display="[PNS]_VPBANK JCB_Aug.VISA Usage_ALL" xr:uid="{00000000-0004-0000-0800-0000B02B0000}"/>
    <hyperlink ref="IN81" location="null!1552:1552" display="[Win 2]_Cà Phê Muối Chú Long_Aug_250707_Cà Phê Muối Chú Long_15 cities" xr:uid="{00000000-0004-0000-0800-0000B12B0000}"/>
    <hyperlink ref="IO81" location="null!1399:1399" display="[SuperVIP]_Starbucks Coffee_26-28.8 250520_Starbucks Coffee_12 cities" xr:uid="{00000000-0004-0000-0800-0000B22B0000}"/>
    <hyperlink ref="IX81" location="null!1650:1650" display="[SuperVIP]_The Coffee House_3-5.9 241231_The Coffee House_7 cities" xr:uid="{00000000-0004-0000-0800-0000B32B0000}"/>
    <hyperlink ref="JB81" location="null!1601:1601" display="[PNS]_TPB JCB CASHBACK_Sep_ALL" xr:uid="{00000000-0004-0000-0800-0000B42B0000}"/>
    <hyperlink ref="JD81" location="null!1603:1603" display="[PNS]_VPBANK JCB_Sep.VISA Birthday_ALL" xr:uid="{00000000-0004-0000-0800-0000B52B0000}"/>
    <hyperlink ref="JE81" location="null!1134:1134" display="[SuperVIP]_Highlands Coffee_8-12.9 241231_Highlands Coffee_36 cities" xr:uid="{00000000-0004-0000-0800-0000B62B0000}"/>
    <hyperlink ref="JJ81" location="null!1651:1651" display="[VIP]_The Coffee House_15-17.9 241231_The Coffee House_7 cities" xr:uid="{00000000-0004-0000-0800-0000B72B0000}"/>
    <hyperlink ref="JM81" location="null!363:363" display="[PLF CP]_SPXI_Sep_Whitelist User - T3 cities" xr:uid="{00000000-0004-0000-0800-0000B82B0000}"/>
    <hyperlink ref="JN81" location="null!1597:1597" display="[PNS]_BVBANK_Sep_ALL" xr:uid="{00000000-0004-0000-0800-0000B92B0000}"/>
    <hyperlink ref="JO81" location="null!363:363" display="[PLF CP]_SPXI_Sep_Whitelist User" xr:uid="{00000000-0004-0000-0800-0000BA2B0000}"/>
    <hyperlink ref="JQ81" location="null!1594:1594" display="[PNS]_MB JCB Hi ShopeeFood_Sep_ALL" xr:uid="{00000000-0004-0000-0800-0000BB2B0000}"/>
    <hyperlink ref="JS81" location="null!1135:1135" display="[SuperVIP]_Highlands Coffee_22-26.9 241231_Highlands Coffee_36 cities" xr:uid="{00000000-0004-0000-0800-0000BC2B0000}"/>
    <hyperlink ref="JW81" location="null!363:363" display="[PLF CP]_SPXI_Sep_Whitelist User" xr:uid="{00000000-0004-0000-0800-0000BD2B0000}"/>
    <hyperlink ref="KC81" r:id="rId1388" location="gid=1252567251&amp;range=508:508" xr:uid="{00000000-0004-0000-0800-0000BE2B0000}"/>
    <hyperlink ref="KE81" location="null!1792:1792" display="[SuperVIP]_The Coffee House_6-8.10 241231_The Coffee House_7 cities" xr:uid="{00000000-0004-0000-0800-0000BF2B0000}"/>
    <hyperlink ref="KF81" location="null!1788:1788" display="[SuperVIP]_Highlands Coffee_6-10.10 241231_Highlands Coffee_36 cities" xr:uid="{00000000-0004-0000-0800-0000C02B0000}"/>
    <hyperlink ref="KG81" location="null!1792:1792" display="[SuperVIP]_The Coffee House_6-8.10 241231_The Coffee House_7 cities" xr:uid="{00000000-0004-0000-0800-0000C12B0000}"/>
    <hyperlink ref="KJ81" r:id="rId1389" location="gid=1252567251&amp;range=487:487" xr:uid="{00000000-0004-0000-0800-0000C22B0000}"/>
    <hyperlink ref="KL81" location="null!1789:1789" display="[SuperVIP]_Highlands Coffee_13-17.10 241231_Highlands Coffee_36 cities" xr:uid="{00000000-0004-0000-0800-0000C32B0000}"/>
    <hyperlink ref="KO81" location="null!1793:1793" display="[VIP]_The Coffee House_15-17.10 241231_The Coffee House_7 cities" xr:uid="{00000000-0004-0000-0800-0000C42B0000}"/>
    <hyperlink ref="KP81" location="null!1866:1866" display="[SJBP]_Starbucks Coffee_WC Fri PNS 250822_Starbucks Coffee_13 cities" xr:uid="{00000000-0004-0000-0800-0000C52B0000}"/>
    <hyperlink ref="KQ81" r:id="rId1390" location="gid=1252567251&amp;range=488:488" xr:uid="{00000000-0004-0000-0800-0000C62B0000}"/>
    <hyperlink ref="KT81" location="null!1767:1767" display="[PNS]_BVBANK_Oct_ALL" xr:uid="{00000000-0004-0000-0800-0000C72B0000}"/>
    <hyperlink ref="KU81" location="null!1972:1972" display="[SuperVIP]_The Coffee House_21-23/10_x000a_241231_The Coffee House_7 cities" xr:uid="{00000000-0004-0000-0800-0000C82B0000}"/>
    <hyperlink ref="KV81" location="null!1765:1765" display="[PNS]_MB JCB Hi ShopeeFood_Oct_ALL" xr:uid="{00000000-0004-0000-0800-0000C92B0000}"/>
    <hyperlink ref="KX81" r:id="rId1391" location="gid=1252567251&amp;range=487:487" xr:uid="{00000000-0004-0000-0800-0000CA2B0000}"/>
    <hyperlink ref="LB81" location="null!1795:1795" display="[VIP]_Starbucks Coffee_28-30.10 250822_Starbucks Coffee_13 cities" xr:uid="{00000000-0004-0000-0800-0000CB2B0000}"/>
    <hyperlink ref="LC81" location="null!1770:1770" display="[PNS]_TPBank_Oct.JCB_ALL" xr:uid="{00000000-0004-0000-0800-0000CC2B0000}"/>
    <hyperlink ref="LF81" r:id="rId1392" location="gid=1252567251&amp;range=572:572" xr:uid="{00000000-0004-0000-0800-0000CD2B0000}"/>
    <hyperlink ref="LH81" location="null!1996:1996" display="[PNS]_TCB_Nov.VISA ECO DEBIT_ALL" xr:uid="{00000000-0004-0000-0800-0000CE2B0000}"/>
    <hyperlink ref="LI81" location="null!2015:2015" display="[SuperVIP]_The Coffee House_3-5.11 251014_The Coffee House_8 cities" xr:uid="{00000000-0004-0000-0800-0000CF2B0000}"/>
    <hyperlink ref="LJ81" location="null!1999:1999" display="[PNS]_ACB bank_Nov_ALL" xr:uid="{00000000-0004-0000-0800-0000D02B0000}"/>
    <hyperlink ref="LL81" location="null!2014:2014" display="[SuperVIP]_Highlands Coffee_3-7.11 241231_Highlands Coffee_36 cities" xr:uid="{00000000-0004-0000-0800-0000D12B0000}"/>
    <hyperlink ref="LM81" r:id="rId1393" location="gid=1252567251&amp;range=572:572" xr:uid="{00000000-0004-0000-0800-0000D22B0000}"/>
    <hyperlink ref="LQ81" location="null!2016:2016" display="[SuperVIP]_Highlands Coffee_11-14.11 241231_Highlands Coffee_36 cities" xr:uid="{00000000-0004-0000-0800-0000D32B0000}"/>
    <hyperlink ref="LS81" location="null!2024:2024" display="[VIP]_KATINAT Coffee &amp; Tea House_B2G1 250822_KATINAT Coffee &amp; Tea House_13 cities" xr:uid="{00000000-0004-0000-0800-0000D42B0000}"/>
    <hyperlink ref="LT81" r:id="rId1394" location="gid=1252567251&amp;range=578:578" xr:uid="{00000000-0004-0000-0800-0000D52B0000}"/>
    <hyperlink ref="LU81" location="null!421:421" display="[PLF CP]_SPXI_Nov_Whitelist User" xr:uid="{00000000-0004-0000-0800-0000D62B0000}"/>
    <hyperlink ref="MA81" r:id="rId1395" location="gid=1252567251&amp;range=552:552" xr:uid="{00000000-0004-0000-0800-0000D72B0000}"/>
    <hyperlink ref="MB81" location="null!421:421" display="[PLF CP]_SPXI_Nov_Whitelist User" xr:uid="{00000000-0004-0000-0800-0000D82B0000}"/>
    <hyperlink ref="MC81" location="null!2004:2004" display="[PNS]_AGRIBANK_Nov_ALL" xr:uid="{00000000-0004-0000-0800-0000D92B0000}"/>
    <hyperlink ref="ME81" location="null!2000:2000" display="[PNS]_MB JCB Hi ShopeeFood_Nov_ALL" xr:uid="{00000000-0004-0000-0800-0000DA2B0000}"/>
    <hyperlink ref="MF81" location="null!2019:2019" display="[SuperVIP]_Starbucks Coffee_25-27.11 250822_Starbucks Coffee_13 cities" xr:uid="{00000000-0004-0000-0800-0000DB2B0000}"/>
    <hyperlink ref="MH81" r:id="rId1396" location="gid=1252567251&amp;range=551:551" xr:uid="{00000000-0004-0000-0800-0000DC2B0000}"/>
    <hyperlink ref="MI81" location="null!1992:1992" display="[PNS]_TPBank_Nov.JCB_ALL" xr:uid="{00000000-0004-0000-0800-0000DD2B0000}"/>
    <hyperlink ref="MK81" location="null!G2209" display="[SuperVIP]_Phúc Long Coffee &amp; Tea_79k 20240516_Phúc Long Coffee &amp; Tea_17 cities" xr:uid="{00000000-0004-0000-0800-0000DE2B0000}"/>
    <hyperlink ref="ML81" location="null!2163:2163" display="[SuperVIP]_The Coffee House_1-3.12 251014_The Coffee House_8 cities" xr:uid="{00000000-0004-0000-0800-0000DF2B0000}"/>
    <hyperlink ref="MM81" location="null!2163:2163" display="[SuperVIP]_The Coffee House_1-3.12 251014_The Coffee House_8 cities" xr:uid="{00000000-0004-0000-0800-0000E02B0000}"/>
    <hyperlink ref="MO81" location="null!2160:2160" display="[SuperVIP]_Highlands Coffee_1-5.12 241231_Highlands Coffee_36 cities" xr:uid="{00000000-0004-0000-0800-0000E12B0000}"/>
    <hyperlink ref="MQ81" location="null!2279:2279" display="[PNS]_ACB bank_Dec_ALL" xr:uid="{00000000-0004-0000-0800-0000E22B0000}"/>
    <hyperlink ref="MU81" location="null!2161:2161" display="[SuperVIP]_Highlands Coffee_8-12.12 241231_Highlands Coffee_36 cities" xr:uid="{00000000-0004-0000-0800-0000E32B0000}"/>
    <hyperlink ref="MX81" location="null!438:438" display="[PLF CP]_SPXI_Dec_Whitelist User" xr:uid="{00000000-0004-0000-0800-0000E42B0000}"/>
    <hyperlink ref="MZ81" location="null!2164:2164" display="[VIP]_The Coffee House_15-17.12 251014_The Coffee House_8 cities" xr:uid="{00000000-0004-0000-0800-0000E52B0000}"/>
    <hyperlink ref="NA81" location="null!2271:2271" display="[PNS]_OCB_Dec_ALL" xr:uid="{00000000-0004-0000-0800-0000E62B0000}"/>
    <hyperlink ref="ND81" location="null!438:438" display="[PLF CP]_SPXI_Dec_Whitelist User" xr:uid="{00000000-0004-0000-0800-0000E72B0000}"/>
    <hyperlink ref="NF81" location="null!2329:2329" display="[Win 2]_Cà Phê Muối Chú Long_Dec_Noel_250707_Cà Phê Muối Chú Long_15 cities" xr:uid="{00000000-0004-0000-0800-0000E82B0000}"/>
    <hyperlink ref="NG81" location="null!2280:2280" display="[PNS]_MB JCB Hi ShopeeFood_Dec_ALL" xr:uid="{00000000-0004-0000-0800-0000E92B0000}"/>
    <hyperlink ref="NL81" location="null!2284:2284" display="[PNS]_AGRIBANK_Dec_ALL" xr:uid="{00000000-0004-0000-0800-0000EA2B0000}"/>
    <hyperlink ref="NV81" location="null!2444:2444" display="[SuperVIP]_Starbucks Coffee_Matcha 6-8/1" xr:uid="{00000000-0004-0000-0800-0000EB2B0000}"/>
    <hyperlink ref="NX81" location="null!2414:2414" display="[PNS]_HD SAISON_Jan.NGÀY 8_ALL" xr:uid="{00000000-0004-0000-0800-0000EC2B0000}"/>
    <hyperlink ref="OB81" location="null!2389:2389" display="[SuperVIP]_The Coffee House_12-14.01.26 251014_The Coffee House_8 cities" xr:uid="{00000000-0004-0000-0800-0000ED2B0000}"/>
    <hyperlink ref="OC81" location="null!2389:2389" display="[SuperVIP]_The Coffee House_12-14.01.26 251014_The Coffee House_8 cities" xr:uid="{00000000-0004-0000-0800-0000EE2B0000}"/>
    <hyperlink ref="OD81" location="null!466:466" display="[PLF CP]_SPXI_Jan_Whitelist User" xr:uid="{00000000-0004-0000-0800-0000EF2B0000}"/>
    <hyperlink ref="OK81" location="null!2419:2419" display="[PNS]_MB JCB Hi ShopeeFood_Jan.26_ALL" xr:uid="{00000000-0004-0000-0800-0000F02B0000}"/>
    <hyperlink ref="OL81" location="null!466:466" display="[PLF CP]_SPXI_Jan_Whitelist User" xr:uid="{00000000-0004-0000-0800-0000F12B0000}"/>
    <hyperlink ref="OM81" location="null!2383:2383" display="[VIP]_KATINAT Coffee &amp; Tea House_B2G1 2026 260106_KATINAT Coffee &amp; Tea House_14 cities" xr:uid="{00000000-0004-0000-0800-0000F22B0000}"/>
    <hyperlink ref="OT81" location="null!2393:2393" display="[VIP]_Cà Phê Muối Chú Long_26-30.01.26 250707_Cà Phê Muối Chú Long_15 cities" xr:uid="{00000000-0004-0000-0800-0000F32B0000}"/>
    <hyperlink ref="OZ81" location="null!2585:2585" display="[SuperVIP]_Highlands Coffee_2-6.2 260106_Highlands Coffee_41 cities" xr:uid="{00000000-0004-0000-0800-0000F42B0000}"/>
    <hyperlink ref="PE81" location="null!2646:2646" display="[Win 2]_Cà Phê Muối Chú Long_Feb_260202_Cà Phê Muối Chú Long_16 cities" xr:uid="{00000000-0004-0000-0800-0000F52B0000}"/>
    <hyperlink ref="PG81" location="null!2651:2651" display="[SJBP]_The Coffee House_BAU 50k Pretet 251014_The Coffee House_8 cities" xr:uid="{00000000-0004-0000-0800-0000F62B0000}"/>
    <hyperlink ref="PH81" location="null!2544:2544" display="[PNS]_MB JCB Hi ShopeeFood_Feb.26_ALL" xr:uid="{00000000-0004-0000-0800-0000F72B0000}"/>
    <hyperlink ref="PT81" location="null!494:494" display="[PLF CP]_SPXI_Feb_Whitelist User" xr:uid="{00000000-0004-0000-0800-0000F82B0000}"/>
    <hyperlink ref="PU81" location="null!2649:2649" display="[Win 2]_Cà Phê Muối Chú Long_24.Feb_260202_Cà Phê Muối Chú Long_16 cities" xr:uid="{00000000-0004-0000-0800-0000F92B0000}"/>
    <hyperlink ref="PV81" location="null!2591:2591" display="[SuperVIP]_The Coffee House_25-27.2 251014_The Coffee House_8 cities" xr:uid="{00000000-0004-0000-0800-0000FA2B0000}"/>
    <hyperlink ref="PW81" location="null!2591:2591" display="[SuperVIP]_The Coffee House_25-27.2 251014_The Coffee House_8 cities" xr:uid="{00000000-0004-0000-0800-0000FB2B0000}"/>
    <hyperlink ref="QE81" location="null!G2675" display="[SuperVIP]_Highlands Coffee_Mar 260106_Highlands Coffee_41 cities" xr:uid="{00000000-0004-0000-0800-0000FC2B0000}"/>
    <hyperlink ref="QI81" location="null!G2676" display="[SuperVIP]_Highlands Coffee_9-13Mar 260106_Highlands Coffee_41 cities" xr:uid="{00000000-0004-0000-0800-0000FD2B0000}"/>
    <hyperlink ref="QS81" location="null!G2677" display="[SuperVIP]_Highlands Coffee_16-20Mar 260106_Highlands Coffee_41 cities" xr:uid="{00000000-0004-0000-0800-0000FE2B0000}"/>
    <hyperlink ref="D82" location="null!21:21" display="[PLF CP]_15.1_Deal Chào Năm Mới Chỉ 0Đ_x000a_còn lại: [PLF CP]_BAU_Ăn sáng ngon rẻ, món nào cũng freeship" xr:uid="{00000000-0004-0000-0800-0000FF2B0000}"/>
    <hyperlink ref="E82" location="null!5:5" display="[PLF CP]_BAU_Bữa sáng ngon rẻ, chỉ từ 10.000Đ" xr:uid="{00000000-0004-0000-0800-0000002C0000}"/>
    <hyperlink ref="F82" location="null!7:7" display="[PLF CP]_BAU_Nạp năng lượng sáng giảm 30.000Đ" xr:uid="{00000000-0004-0000-0800-0000012C0000}"/>
    <hyperlink ref="G82" r:id="rId1397" location="gid=1252567251&amp;range=31:31" xr:uid="{00000000-0004-0000-0800-0000022C0000}"/>
    <hyperlink ref="H82" location="null!71:71" display="[PNS]_BIDV_Jan.CREDIT_ALL" xr:uid="{00000000-0004-0000-0800-0000032C0000}"/>
    <hyperlink ref="I82" location="null!21:21" display="[PLF CP]_WC_Khởi Động Tuần Mới, Giảm 20.000Đ_x000a_còn lại: [PLF CP]_BAU_Ăn sáng ngon rẻ, món nào cũng freeship" xr:uid="{00000000-0004-0000-0800-0000042C0000}"/>
    <hyperlink ref="J82" location="null!68:68" display="[PLF CP]_WC_Thứ 3 Thả Ga, Freeship 0Đ_x000a_[PLF CP]_Đặt Quán Quen, Freeship 0Đ_newcities" xr:uid="{00000000-0004-0000-0800-0000052C0000}"/>
    <hyperlink ref="K82" location="null!5:5" display="[PLF CP]_BAU_Bữa sáng ngon rẻ, chỉ từ 10.000Đ" xr:uid="{00000000-0004-0000-0800-0000062C0000}"/>
    <hyperlink ref="L82" location="null!21:21" display="[PLF CP]_BAU_Ăn sáng ngon rẻ, món nào cũng freeship" xr:uid="{00000000-0004-0000-0800-0000072C0000}"/>
    <hyperlink ref="M82" location="null!7:7" display="[PLF CP]_BAU_Nạp năng lượng sáng giảm 30.000Đ" xr:uid="{00000000-0004-0000-0800-0000082C0000}"/>
    <hyperlink ref="N82" r:id="rId1398" location="gid=1252567251&amp;range=32:32" xr:uid="{00000000-0004-0000-0800-0000092C0000}"/>
    <hyperlink ref="O82" location="null!6:6" display=" [PLF CP]_BAU_Ăn sáng ngon rẻ, giảm 20.000Đ" xr:uid="{00000000-0004-0000-0800-00000A2C0000}"/>
    <hyperlink ref="P82" location="null!21:21" display="[PLF CP]_BAU_Ăn sáng ngon rẻ, món nào cũng freeship" xr:uid="{00000000-0004-0000-0800-00000B2C0000}"/>
    <hyperlink ref="Q82" location="null!68:68" display="[PLF CP]_WC_Thứ 3 Thả Ga, Freeship 0Đ_x000a_[PLF CP]_Đặt Quán Quen, Freeship 0Đ_newcities" xr:uid="{00000000-0004-0000-0800-00000C2C0000}"/>
    <hyperlink ref="R82" location="null!7:7" display="6-8H: [PLF CP]_15.1_Khao Deal Rộn Ràng, Giảm tới 50%_x000a_còn lại:  [PLF CP]_BAU_Nạp năng lượng sáng giảm 30.000Đ_x000a_8-10H: [PLF CP]_15.1_Bộ chung SIÊU TIỆC THƯƠNG HIỆU Giảm 50%_x000a_newcities: [PLF CP]_15.1_Ăn Thả Ga, Giảm Không Giới Hạn" xr:uid="{00000000-0004-0000-0800-00000D2C0000}"/>
    <hyperlink ref="S82" location="null!7:7" display="[PLF CP]_BAU_Nạp năng lượng sáng giảm 30.000Đ" xr:uid="{00000000-0004-0000-0800-00000E2C0000}"/>
    <hyperlink ref="T82" location="null!5:5" display="[PLF CP]_BAU_Bữa sáng ngon rẻ, chỉ từ 10.000Đ" xr:uid="{00000000-0004-0000-0800-00000F2C0000}"/>
    <hyperlink ref="U82" r:id="rId1399" location="gid=1252567251&amp;range=38:38" xr:uid="{00000000-0004-0000-0800-0000102C0000}"/>
    <hyperlink ref="V82" location="null!7:7" display="[PLF CP]_YEP_Vạn Deal Rộn Ràng, Giảm tới 50%_x000a_[PLF CP]_BAU_Nạp năng lượng sáng giảm 30.000Đ" xr:uid="{00000000-0004-0000-0800-0000112C0000}"/>
    <hyperlink ref="W82" location="null!6:6" display="[PLF CP]_WC_Khởi Động Tuần Mới, Giảm 20.000Đ_x000a_còn lại:  [PLF CP]_BAU_Ăn sáng ngon rẻ, giảm 20.000Đ" xr:uid="{00000000-0004-0000-0800-0000122C0000}"/>
    <hyperlink ref="X82" location="null!87:87" display="SPF:  [PLF CP]_SPXI_BAU_x000a_SP: [PLF CP]_BAU_Bữa sáng ngon rẻ, chỉ từ 10.000Đ" xr:uid="{00000000-0004-0000-0800-0000132C0000}"/>
    <hyperlink ref="Y82" location="null!7:7" display="[PLF CP]_BAU_Nạp năng lượng sáng giảm 30.000Đ" xr:uid="{00000000-0004-0000-0800-0000142C0000}"/>
    <hyperlink ref="Z82" location="null!6:6" display=" [PLF CP]_BAU_Ăn sáng ngon rẻ, giảm 20.000Đ" xr:uid="{00000000-0004-0000-0800-0000152C0000}"/>
    <hyperlink ref="AA82" location="null!21:21" display="[PLF CP]_BAU_Ăn sáng ngon rẻ, món nào cũng freeship" xr:uid="{00000000-0004-0000-0800-0000162C0000}"/>
    <hyperlink ref="AB82" r:id="rId1400" location="gid=1252567251&amp;range=40:40" xr:uid="{00000000-0004-0000-0800-0000172C0000}"/>
    <hyperlink ref="AJ82" r:id="rId1401" location="gid=1252567251&amp;range=6:6" xr:uid="{00000000-0004-0000-0800-0000182C0000}"/>
    <hyperlink ref="AK82" location="null!89:89" display="[PLF CP_add]_Coke_KV Chính Quán Mở Xuyên Tết" xr:uid="{00000000-0004-0000-0800-0000192C0000}"/>
    <hyperlink ref="AL82" location="null!89:89" display="[PLF CP_add]_Coke_KV Chính Quán Mở Xuyên Tết" xr:uid="{00000000-0004-0000-0800-00001A2C0000}"/>
    <hyperlink ref="AN82" location="null!254:254" display="[PNS]_MB JCB Hi ShopeeFood_Feb.USAGE_ALL" xr:uid="{00000000-0004-0000-0800-00001B2C0000}"/>
    <hyperlink ref="AO82" location="null!7:7" display="[PLF CP]_BAU_Nạp năng lượng sáng giảm 30.000Đ" xr:uid="{00000000-0004-0000-0800-00001C2C0000}"/>
    <hyperlink ref="AP82" location="null!21:21" display="[PLF CP]_BAU_Ăn sáng ngon rẻ, món nào cũng freeship" xr:uid="{00000000-0004-0000-0800-00001D2C0000}"/>
    <hyperlink ref="AQ82" r:id="rId1402" location="gid=1252567251&amp;range=25:25" xr:uid="{00000000-0004-0000-0800-00001E2C0000}"/>
    <hyperlink ref="AR82" location="null!6:6" display="[PLF CP]_BAU_Ăn sáng ngon rẻ, giảm 20.000Đ" xr:uid="{00000000-0004-0000-0800-00001F2C0000}"/>
    <hyperlink ref="AS82" location="null!21:21" display="[PLF CP]_BAU_Ăn sáng ngon rẻ, món nào cũng freeship" xr:uid="{00000000-0004-0000-0800-0000202C0000}"/>
    <hyperlink ref="AT82" location="null!26:26" display="[PLF CP]_BAU_Bữa sáng 0Đ, chào ngày mới_T2_x000a_con lai: [PLF CP]_BAU_Bữa sáng ngon rẻ, chỉ từ 10.000Đ" xr:uid="{00000000-0004-0000-0800-0000212C0000}"/>
    <hyperlink ref="AU82" location="null!7:7" display="[PLF CP]_BAU_Nạp năng lượng sáng giảm 30.000Đ" xr:uid="{00000000-0004-0000-0800-0000222C0000}"/>
    <hyperlink ref="AV82" location="null!148:148" display="[SuperVIP]_Highlands Coffee_10-14.2 241231_Highlands Coffee_36 cities" xr:uid="{00000000-0004-0000-0800-0000232C0000}"/>
    <hyperlink ref="AW82" location="null!7:7" display="6-8H:[PLF CP]_BAU_Nạp năng lượng sáng giảm 30.000Đ _x000a_8-9H:[PLF CP]_14.2_Bộ chung SIÊU TIỆC THƯƠNG HIỆU Giảm 50%_x000a_9-10H: [PLF CP]_14.2_Mùa Yêu Deal Hời, Giảm tới 50%_x000a__x000a_8-10H các cities còn lại: [PLF CP]_14.2_Đặt Thả Ga, Giảm Không Giới Hạn" xr:uid="{00000000-0004-0000-0800-0000242C0000}"/>
    <hyperlink ref="AX82" location="null!7:7" display="6-8H::[PLF CP]_BAU_Nạp năng lượng sáng giảm 30.000Đ_x000a_8-10H: [PLF CP]_Mid Month_Bộ chung SIÊU TIỆC THƯƠNG HIỆU  Giảm 50%_x000a_newcities:[PLF CP]_BAU_Ăn sáng ngon rẻ, món nào cũng freeship" xr:uid="{00000000-0004-0000-0800-0000252C0000}"/>
    <hyperlink ref="AY82" location="null!6:6" display="[PLF CP]_BAU_Ăn sáng ngon rẻ, giảm 20.000Đ" xr:uid="{00000000-0004-0000-0800-0000262C0000}"/>
    <hyperlink ref="AZ82" location="null!265:265" display="[PNS]_TCB_Feb.DEBIT_ALL" xr:uid="{00000000-0004-0000-0800-0000272C0000}"/>
    <hyperlink ref="BA82" location="null!68:68" display="[PLF CP]_WC_Thứ 3 Thả Ga, Freeship 0Đ_x000a_[PLF CP]_Đặt Quán Quen, Freeship 0Đ_newcities" xr:uid="{00000000-0004-0000-0800-0000282C0000}"/>
    <hyperlink ref="BD82" location="null!149:149" display="[SuperVIP]_Highlands Coffee_17-21.2 241231_Highlands Coffee_36 cities" xr:uid="{00000000-0004-0000-0800-0000292C0000}"/>
    <hyperlink ref="BE82" r:id="rId1403" location="gid=1252567251&amp;range=25:25" xr:uid="{00000000-0004-0000-0800-00002A2C0000}"/>
    <hyperlink ref="BF82" location="null!7:7" display="[PLF CP]_BAU_Nạp năng lượng sáng giảm 30.000Đ" xr:uid="{00000000-0004-0000-0800-00002B2C0000}"/>
    <hyperlink ref="BG82" location="null!6:6" display="[PLF CP]_WC_Khởi Động Tuần Mới, Giảm 20.000Đ_x000a_còn lại: [PLF CP]_BAU_Ăn sáng ngon rẻ, giảm 20.000Đ" xr:uid="{00000000-0004-0000-0800-00002C2C0000}"/>
    <hyperlink ref="BH82" location="null!68:68" display="[PLF CP]_WC_Thứ 3 Thả Ga, Freeship 0Đ_x000a_[PLF CP]_Đặt Quán Quen, Freeship 0Đ_newcities" xr:uid="{00000000-0004-0000-0800-00002D2C0000}"/>
    <hyperlink ref="BI82" location="null!5:5" display="[PLF CP]_BAU_Bữa sáng ngon rẻ, chỉ từ 10.000Đ" xr:uid="{00000000-0004-0000-0800-00002E2C0000}"/>
    <hyperlink ref="BJ82" location="null!26:26" display="[PLF CP]_BAU_Chào Ngày Mới, Bữa Sáng 0Đ_T2_x000a_còn lại: [PLF CP]_3.3_Deal Hot Toàn Sàn, Freeship 0Đ" xr:uid="{00000000-0004-0000-0800-00002F2C0000}"/>
    <hyperlink ref="BK82" location="null!6:6" display="[PLF CP]_BAU_Ăn sáng ngon rẻ, giảm 20.000Đ" xr:uid="{00000000-0004-0000-0800-0000302C0000}"/>
    <hyperlink ref="BN82" location="null!7:7" display="[PLF CP]_BAU_Nạp năng lượng sáng giảm 30.000Đ" xr:uid="{00000000-0004-0000-0800-0000312C0000}"/>
    <hyperlink ref="BP82" location="null!68:68" display="[PLF CP]_WC_Thứ 3 Thả Ga, Freeship 0Đ_x000a_[PLF CP]_Đặt Quán Quen, Freeship 0Đ_newcities" xr:uid="{00000000-0004-0000-0800-0000322C0000}"/>
    <hyperlink ref="BQ82" location="null!295:295" display="[SuperVIP]_Highlands Coffee_3-7.3 241231_Highlands Coffee_36 cities" xr:uid="{00000000-0004-0000-0800-0000332C0000}"/>
    <hyperlink ref="BR82" location="null!5:5" display="[PLF CP]_BAU_Bữa sáng ngon rẻ, chỉ từ 10.000Đ" xr:uid="{00000000-0004-0000-0800-0000342C0000}"/>
    <hyperlink ref="BS82" r:id="rId1404" location="gid=1252567251&amp;range=71:71" xr:uid="{00000000-0004-0000-0800-0000352C0000}"/>
    <hyperlink ref="BU82" location="null!7:7" display="[PLF CP]_BAU_Nạp năng lượng sáng giảm 30.000Đ" xr:uid="{00000000-0004-0000-0800-0000362C0000}"/>
    <hyperlink ref="BV82" location="null!6:6" display="[PLF CP]_BAU_Ăn sáng ngon rẻ, giảm 20.000Đ" xr:uid="{00000000-0004-0000-0800-0000372C0000}"/>
    <hyperlink ref="BW82" location="null!296:296" display="[SuperVIP]_Highlands Coffee_10-14.3 241231_Highlands Coffee_36 cities" xr:uid="{00000000-0004-0000-0800-0000382C0000}"/>
    <hyperlink ref="BY82" location="null!5:5" display="[PLF CP]_BAU_Bữa sáng ngon rẻ, chỉ từ 10.000Đ" xr:uid="{00000000-0004-0000-0800-0000392C0000}"/>
    <hyperlink ref="BZ82" location="null!21:21" display="[PLF CP]_BAU_Ăn sáng ngon rẻ, món nào cũng freeship" xr:uid="{00000000-0004-0000-0800-00003A2C0000}"/>
    <hyperlink ref="CA82" location="null!7:7" display="6-8H: [PLF CP]_Mid Month_Siêu Deal Giữa Tháng, Giảm tới 50%_x000a_8-10H: [PLF CP]_Mid Month_Bộ chung SIÊU TIỆC THƯƠNG HIỆU  Giảm 50%_x000a_6-8H còn lại :[PLF CP]_BAU_Nạp năng lượng sáng giảm 30.000Đ" xr:uid="{00000000-0004-0000-0800-00003B2C0000}"/>
    <hyperlink ref="CB82" location="null!26:26" display="[PLF CP]_BAU_Chào Ngày Mới, Bữa Sáng 0Đ_T2_x000a_còn lại:[PLF CP]_WC_Thử Ngay Quán Mới, Giảm Tới 30.000Đ" xr:uid="{00000000-0004-0000-0800-00003C2C0000}"/>
    <hyperlink ref="CC82" location="null!5:5" display="[PLF CP]_BAU_Bữa sáng ngon rẻ, chỉ từ 10.000Đ" xr:uid="{00000000-0004-0000-0800-00003D2C0000}"/>
    <hyperlink ref="CD82" location="null!68:68" display="[PLF CP]_WC_Thứ 3 Thả Ga, Freeship 0Đ_x000a_[PLF CP]_Đặt Quán Quen, Freeship 0Đ_newcities" xr:uid="{00000000-0004-0000-0800-00003E2C0000}"/>
    <hyperlink ref="CF82" location="null!7:7" display="[PLF CP]_BAU_Nạp năng lượng sáng giảm 30.000Đ" xr:uid="{00000000-0004-0000-0800-00003F2C0000}"/>
    <hyperlink ref="CG82" location="null!21:21" display="[PLF CP]_BAU_Ăn sáng ngon rẻ, món nào cũng freeship" xr:uid="{00000000-0004-0000-0800-0000402C0000}"/>
    <hyperlink ref="CH82" location="null!6:6" display="6-8H: [PLF CP]_SPFDay_Siêu Deal Ăn Uống, Giảm tới 50%_x000a_6-8H: newcities: [PLF CP]_BAU_Nạp năng lượng sáng giảm 30.000Đ_x000a_8-10H: [PLF CP]_SPFDay_Bộ chung SIÊU TIỆC THƯƠNG HIỆU  Giảm 50%" xr:uid="{00000000-0004-0000-0800-0000412C0000}"/>
    <hyperlink ref="CI82" location="null!6:6" display="_x000a_[PLF CP]_SPFDay_Siêu Deal Ăn Uống, Giảm tới 35.000Đ_x000a_newcities: [PLF CP]_BAU_Ăn sáng ngon rẻ, giảm 20.000Đ" xr:uid="{00000000-0004-0000-0800-0000422C0000}"/>
    <hyperlink ref="CK82" location="null!405:405" display="[PNS]_MB JCB Hi ShopeeFood_Mar_ALL" xr:uid="{00000000-0004-0000-0800-0000432C0000}"/>
    <hyperlink ref="CM82" location="null!5:5" display="[PLF CP]_BAU_Bữa sáng ngon rẻ, chỉ từ 10.000Đ" xr:uid="{00000000-0004-0000-0800-0000442C0000}"/>
    <hyperlink ref="CN82" location="null!5:5" display="[PLF CP]_4.4_Món Ngon Giá Hời, Vạn Deal 0Đ_x000a_còn lại: [PLF CP]_BAU_Bữa sáng ngon rẻ, chỉ từ 10.000Đ" xr:uid="{00000000-0004-0000-0800-0000452C0000}"/>
    <hyperlink ref="CO82" location="null!6:6" display="[PLF CP]_BAU_Ăn sáng ngon rẻ, giảm 20.000Đ " xr:uid="{00000000-0004-0000-0800-0000462C0000}"/>
    <hyperlink ref="CP82" location="null!7:7" display="[PLF CP]_BAU_Nạp năng lượng sáng giảm 30.000Đ" xr:uid="{00000000-0004-0000-0800-0000472C0000}"/>
    <hyperlink ref="CS82" location="null!5:5" display="[PLF CP]_BAU_Bữa sáng ngon rẻ, chỉ từ 10.000Đ" xr:uid="{00000000-0004-0000-0800-0000482C0000}"/>
    <hyperlink ref="CU82" location="null!5:5" display="[PLF CP]_4.4_Món Ngon Giá Hời, Vạn Deal 0Đ_x000a_còn lại: [PLF CP]_BAU_Bữa sáng ngon rẻ, chỉ từ 10.000Đ" xr:uid="{00000000-0004-0000-0800-0000492C0000}"/>
    <hyperlink ref="CW82" location="null!7:7" display="[PLF CP]_BAU_Nạp năng lượng sáng giảm 30.000Đ" xr:uid="{00000000-0004-0000-0800-00004A2C0000}"/>
    <hyperlink ref="CX82" location="null!21:21" display="[PLF CP]_BAU_Ăn sáng ngon rẻ, món nào cũng freeship" xr:uid="{00000000-0004-0000-0800-00004B2C0000}"/>
    <hyperlink ref="CZ82" location="null!68:68" display="[PLF CP]_WC_Thứ 3 Thả Ga, Freeship 0Đ_x000a_[PLF CP]_Đặt Quán Quen, Freeship 0Đ_newcities" xr:uid="{00000000-0004-0000-0800-00004C2C0000}"/>
    <hyperlink ref="DB82" location="null!7:7" display="[PLF CP]_BAU_Nạp năng lượng sáng giảm 30.000Đ" xr:uid="{00000000-0004-0000-0800-00004D2C0000}"/>
    <hyperlink ref="DC82" location="null!21:21" display="[PLF CP]_BAU_Ăn sáng ngon rẻ, món nào cũng freeship" xr:uid="{00000000-0004-0000-0800-00004E2C0000}"/>
    <hyperlink ref="DD82" location="null!7:7" display="[PLF CP]_BAU_Nạp năng lượng sáng giảm 30.000Đ" xr:uid="{00000000-0004-0000-0800-00004F2C0000}"/>
    <hyperlink ref="DE82" location="null!26:26" display="[PLF CP]_BAU_Chào Ngày Mới, Bữa Sáng 0Đ_T2_x000a_còn lại:[PLF CP]_WC_Thử Ngay Quán Mới, Giảm Tới 30.000Đ" xr:uid="{00000000-0004-0000-0800-0000502C0000}"/>
    <hyperlink ref="DF82" location="null!5:5" display="[PLF CP]_BAU_Bữa sáng ngon rẻ, chỉ từ 10.000Đ" xr:uid="{00000000-0004-0000-0800-0000512C0000}"/>
    <hyperlink ref="DI82" location="null!7:7" display="[PLF CP]_BAU_Nạp năng lượng sáng giảm 30.000Đ" xr:uid="{00000000-0004-0000-0800-0000522C0000}"/>
    <hyperlink ref="DJ82" location="null!21:21" display="[PLF CP]_BAU_Ăn sáng ngon rẻ, món nào cũng freeship" xr:uid="{00000000-0004-0000-0800-0000532C0000}"/>
    <hyperlink ref="DK82" location="null!7:7" display="6-8H: [PLF CP]_SPFDay_Siêu Deal Ăn Uống, Giảm tới 50%_x000a_8-10H: [PLF CP]_SPFDay_Bộ chung SIÊU TIỆC THƯƠNG HIỆU  Giảm 50%_x000a__x000a_6-10H: còn lại: [PLF CP]_BAU_Nạp năng lượng sáng giảm 30.000Đ" xr:uid="{00000000-0004-0000-0800-0000542C0000}"/>
    <hyperlink ref="DL82" location="null!26:26" display="[PLF CP]_BAU_Chào Ngày Mới, Bữa Sáng 0Đ_T2_x000a_còn lại:[PLF CP]_WC_Thử Ngay Quán Mới, Giảm Tới 30.000Đ" xr:uid="{00000000-0004-0000-0800-0000552C0000}"/>
    <hyperlink ref="DM82" location="null!5:5" display="[PLF CP]_BAU_Bữa sáng ngon rẻ, chỉ từ 10.000Đ" xr:uid="{00000000-0004-0000-0800-0000562C0000}"/>
    <hyperlink ref="DN82" location="null!68:68" display="[PLF CP]_WC_Thứ 3 Thả Ga, Freeship 0Đ_x000a_[PLF CP]_Đặt Quán Quen, Freeship 0Đ_newcities" xr:uid="{00000000-0004-0000-0800-0000572C0000}"/>
    <hyperlink ref="DP82" location="null!7:7" display="[PLF CP]_BAU_Nạp năng lượng sáng giảm 30.000Đ" xr:uid="{00000000-0004-0000-0800-0000582C0000}"/>
    <hyperlink ref="DR82" location="null!21:21" display="[PLF CP]_BAU_Ăn sáng ngon rẻ, món nào cũng freeship" xr:uid="{00000000-0004-0000-0800-0000592C0000}"/>
    <hyperlink ref="DT82" location="null!5:5" display="[PLF CP]_BAU_Bữa sáng ngon rẻ, chỉ từ 10.000Đ" xr:uid="{00000000-0004-0000-0800-00005A2C0000}"/>
    <hyperlink ref="DY82" location="null!5:5" display="[PLF CP]_BAU_Bữa sáng ngon rẻ, chỉ từ 10.000Đ" xr:uid="{00000000-0004-0000-0800-00005B2C0000}"/>
    <hyperlink ref="EA82" location="null!7:7" display="[PLF CP]_BAU_Nạp năng lượng sáng giảm 30.000Đ" xr:uid="{00000000-0004-0000-0800-00005C2C0000}"/>
    <hyperlink ref="EC82" location="null!5:5" display="[PLF CP]_BAU_Bữa sáng ngon rẻ, chỉ từ 10.000Đ" xr:uid="{00000000-0004-0000-0800-00005D2C0000}"/>
    <hyperlink ref="EU82" r:id="rId1405" location="gid=1252567251&amp;range=192:192" xr:uid="{00000000-0004-0000-0800-00005E2C0000}"/>
    <hyperlink ref="FB82" r:id="rId1406" location="gid=1252567251&amp;range=191:191" xr:uid="{00000000-0004-0000-0800-00005F2C0000}"/>
    <hyperlink ref="FI82" r:id="rId1407" xr:uid="{00000000-0004-0000-0800-0000602C0000}"/>
    <hyperlink ref="FJ82" r:id="rId1408" location="gid=1252567251&amp;range=246:246" xr:uid="{00000000-0004-0000-0800-0000612C0000}"/>
    <hyperlink ref="FQ82" r:id="rId1409" location="gid=1252567251&amp;range=247:247" xr:uid="{00000000-0004-0000-0800-0000622C0000}"/>
    <hyperlink ref="GE82" r:id="rId1410" location="gid=1252567251&amp;range=262:262" xr:uid="{00000000-0004-0000-0800-0000632C0000}"/>
    <hyperlink ref="IZ82" r:id="rId1411" location="gid=1252567251&amp;range=453:453" xr:uid="{00000000-0004-0000-0800-0000642C0000}"/>
    <hyperlink ref="JG82" r:id="rId1412" location="gid=1252567251&amp;range=426:426" xr:uid="{00000000-0004-0000-0800-0000652C0000}"/>
    <hyperlink ref="JN82" r:id="rId1413" location="gid=1252567251&amp;range=425:425" xr:uid="{00000000-0004-0000-0800-0000662C0000}"/>
    <hyperlink ref="NS82" r:id="rId1414" location="gid=1252567251&amp;range=671:671" xr:uid="{00000000-0004-0000-0800-0000672C0000}"/>
    <hyperlink ref="NU82" location="null!2387:2387" display="[SuperVIP]_Highlands Coffee_05-09.01.26" xr:uid="{00000000-0004-0000-0800-0000682C0000}"/>
    <hyperlink ref="NZ82" r:id="rId1415" location="gid=1252567251&amp;range=672:672" xr:uid="{00000000-0004-0000-0800-0000692C0000}"/>
    <hyperlink ref="OG82" r:id="rId1416" location="gid=1252567251&amp;range=662:662" xr:uid="{00000000-0004-0000-0800-00006A2C0000}"/>
    <hyperlink ref="ON82" r:id="rId1417" location="gid=1252567251&amp;range=663:663" xr:uid="{00000000-0004-0000-0800-00006B2C0000}"/>
    <hyperlink ref="OU82" r:id="rId1418" location="gid=1252567251&amp;range=674:674" xr:uid="{00000000-0004-0000-0800-00006C2C0000}"/>
    <hyperlink ref="PC82" r:id="rId1419" location="gid=1252567251&amp;range=673:673" xr:uid="{00000000-0004-0000-0800-00006D2C0000}"/>
    <hyperlink ref="PX82" r:id="rId1420" location="gid=1252567251&amp;range=663:663" xr:uid="{00000000-0004-0000-0800-00006E2C0000}"/>
    <hyperlink ref="D83" location="null!102:102" display="[SJBP]_Gà Rán Popeyes_BOGO_x000a_241231_Gà Rán Popeyes_9 cities" xr:uid="{00000000-0004-0000-0800-00006F2C0000}"/>
    <hyperlink ref="E83" location="null!114:114" display="[SJBP]_Gà Rán KFC_BAU" xr:uid="{00000000-0004-0000-0800-0000702C0000}"/>
    <hyperlink ref="G83" location="null!34:34" display="[SuperVIP]_Gà Rán Popeyes_02-05/01_x000a_241231_Gà Rán Popeyes_9 cities" xr:uid="{00000000-0004-0000-0800-0000712C0000}"/>
    <hyperlink ref="N83" location="null!32:32" display="[SuperVIP]_Gà Rán KFC_10-12/01_x000a_241231_Gà Rán KFC_25 cities" xr:uid="{00000000-0004-0000-0800-0000722C0000}"/>
    <hyperlink ref="O83" location="null!41:41" display="[VIP]_Cơm Thố Anh Nguyễn_08-12/01_x000a_20240506_Cơm Thố Anh Nguyễn_10 cities" xr:uid="{00000000-0004-0000-0800-0000732C0000}"/>
    <hyperlink ref="Q83" location="null!43:43" display="[VIP]_Gà Rán Texas Chicken_13-16/01_x000a_250102_Gà Rán Texas Chicken_6 cities" xr:uid="{00000000-0004-0000-0800-0000742C0000}"/>
    <hyperlink ref="W83" location="null!36:36" display="[SuperVIP]_Gà Rán KFC_20-22/01_x000a_241231_Gà Rán KFC_25 cities" xr:uid="{00000000-0004-0000-0800-0000752C0000}"/>
    <hyperlink ref="AO83" location="null!175:175" display="[SuperVIP]_Lotteria_06 - 09/02 241231_Lotteria DI_27 cities" xr:uid="{00000000-0004-0000-0800-0000762C0000}"/>
    <hyperlink ref="AR83" location="null!175:175" display="[SuperVIP]_Lotteria_06 - 09/02 241231_Lotteria DI_27 cities" xr:uid="{00000000-0004-0000-0800-0000772C0000}"/>
    <hyperlink ref="AT83" location="null!176:176" display="[VIP]_Gà Rán Texas Chicken_10-13/02 250102_Gà Rán Texas Chicken_6 cities" xr:uid="{00000000-0004-0000-0800-0000782C0000}"/>
    <hyperlink ref="AV83" location="null!177:177" display="[VIP]_Cơm Thố Anh Nguyễn_12-16/02_x000a_241231_Cơm Thố Anh Nguyễn_10 cities" xr:uid="{00000000-0004-0000-0800-0000792C0000}"/>
    <hyperlink ref="BC83" location="null!181:181" display="[VIP]_Lotteria_17-20/02_x000a_ 241231_Lotteria DI_27 cities" xr:uid="{00000000-0004-0000-0800-00007A2C0000}"/>
    <hyperlink ref="BD83" location="null!171:171" display="[SuperVIP]_Gà Rán KFC_21-23/02_x000a_241231_Gà Rán KFC_25 cities" xr:uid="{00000000-0004-0000-0800-00007B2C0000}"/>
    <hyperlink ref="BS83" location="null!269:269" display="[SuperVIP]_Gà Rán Popeyes_06-09/03_x000a_241231_Gà Rán Popeyes_9 cities" xr:uid="{00000000-0004-0000-0800-00007C2C0000}"/>
    <hyperlink ref="BU83" location="null!270:270" display="[SuperVIP]_Pizza Hut_07-09/03 241231_Pizza Hut_20 cities" xr:uid="{00000000-0004-0000-0800-00007D2C0000}"/>
    <hyperlink ref="BY83" location="null!278:278" display="[SuperVIP]_McDonald's_13-16/03_x000a_240722_McDonald's_4 cities" xr:uid="{00000000-0004-0000-0800-00007E2C0000}"/>
    <hyperlink ref="BZ83" location="null!278:278" display="[SuperVIP]_McDonald's_13-16/03_x000a_240722_McDonald's_4 cities" xr:uid="{00000000-0004-0000-0800-00007F2C0000}"/>
    <hyperlink ref="CK83" location="null!464:464" display="[SJBP]_Gà Rán KFC_Combo 55k_x000a_241231_Gà Rán KFC_25 cities" xr:uid="{00000000-0004-0000-0800-0000802C0000}"/>
    <hyperlink ref="CM83" location="null!464:464" display="[SJBP]_Gà Rán KFC_Combo 55k_x000a_241231_Gà Rán KFC_25 cities" xr:uid="{00000000-0004-0000-0800-0000812C0000}"/>
    <hyperlink ref="CS83" location="null!114:114" display="[SJBP]_Gà Rán KFC_BAU_x000a_241231_Gà Rán KFC_25 cities" xr:uid="{00000000-0004-0000-0800-0000822C0000}"/>
    <hyperlink ref="CU83" location="null!465:465" display="[SuperVIP]_Gà Rán KFC_03-06/04_x000a_241231_Gà Rán KFC_25 cities" xr:uid="{00000000-0004-0000-0800-0000832C0000}"/>
    <hyperlink ref="DC83" location="null!467:467" display="[SuperVIP]_Gà Rán Popeyes_10-13/04_x000a_241231_Gà Rán Popeyes_9 cities" xr:uid="{00000000-0004-0000-0800-0000842C0000}"/>
    <hyperlink ref="DD83" location="null!470:470" display="[VIP]_Cơm Thố Anh Nguyễn_09-13/04_x000a_241231_Cơm Thố Anh Nguyễn_10 cities" xr:uid="{00000000-0004-0000-0800-0000852C0000}"/>
    <hyperlink ref="DH83" location="null!469:469" display="[SuperVIP]_Gà Rán KFC_15-17/04_x000a_241231_Gà Rán KFC_25 cities" xr:uid="{00000000-0004-0000-0800-0000862C0000}"/>
    <hyperlink ref="DI83" location="null!650:650" display="[SJBP]_Cơm Thố Anh Nguyễn_BAU_x000a_250803_Cơm Thố Anh Nguyễn_12 cities" xr:uid="{00000000-0004-0000-0800-0000872C0000}"/>
    <hyperlink ref="DJ83" location="null!472:472" display="[VIP]_Pizza Hut_18-20/04_x000a_241231_Pizza Hut_20 cities" xr:uid="{00000000-0004-0000-0800-0000882C0000}"/>
    <hyperlink ref="DK83" location="null!472:472" display="[VIP]_Pizza Hut_18-20/04_x000a_241231_Pizza Hut_20 cities" xr:uid="{00000000-0004-0000-0800-0000892C0000}"/>
    <hyperlink ref="DL83" location="null!475:475" display="[VIP]_Gà Rán Popeyes_18-20/04_x000a_241231_Gà Rán Popeyes_9 cities" xr:uid="{00000000-0004-0000-0800-00008A2C0000}"/>
    <hyperlink ref="DM83" location="null!633:633" display="[SJBP]_Gà Rán KFC_129k_x000a_241231_Gà Rán KFC_25 cities" xr:uid="{00000000-0004-0000-0800-00008B2C0000}"/>
    <hyperlink ref="DN83" location="null!474:474" display="[VIP]_Gà Rán Texas Chicken_21-24/04_x000a_250102_Gà Rán Texas Chicken_6 cities" xr:uid="{00000000-0004-0000-0800-00008C2C0000}"/>
    <hyperlink ref="DP83" location="null!474:474" display="[VIP]_Gà Rán Texas Chicken_21-24/04_x000a_250102_Gà Rán Texas Chicken_6 cities" xr:uid="{00000000-0004-0000-0800-00008D2C0000}"/>
    <hyperlink ref="DQ83" location="null!650:650" display="[SJBP]_Cơm Thố Anh Nguyễn_BAU_x000a_250803_Cơm Thố Anh Nguyễn_12 cities" xr:uid="{00000000-0004-0000-0800-00008E2C0000}"/>
    <hyperlink ref="DR83" location="null!466:466" display="[SuperVIP]_McDonald's_25-27/04_x000a_250416_McDonald's_5 cities" xr:uid="{00000000-0004-0000-0800-00008F2C0000}"/>
    <hyperlink ref="DT83" location="null!476:476" display="[SuperVIP]_Lotteria DI_28-30/04_x000a_250424_Lotteria DI_32 cities" xr:uid="{00000000-0004-0000-0800-0000902C0000}"/>
    <hyperlink ref="DU83" location="null!650:650" display="[SJBP]_Cơm Thố Anh Nguyễn_BAU_x000a_250421_Cơm Thố Anh Nguyễn_13 cities" xr:uid="{00000000-0004-0000-0800-0000912C0000}"/>
    <hyperlink ref="DV83" location="null!645:645" display="[SJBP]_Gà Rán Popeyes_BOGO_x000a_241231_Gà Rán Popeyes_9 cities" xr:uid="{00000000-0004-0000-0800-0000922C0000}"/>
    <hyperlink ref="DX83" location="null!730:730" display="[VIP]_Cơm Thố Anh Nguyễn_01-05/05_x000a_250421_Cơm Thố Anh Nguyễn_13 cities_x000a__x000a_" xr:uid="{00000000-0004-0000-0800-0000932C0000}"/>
    <hyperlink ref="DY83" location="null!721:721" display="[SuperVIP]_Gà Rán KFC_01-04/05_x000a_241231_Gà Rán KFC_25 cities" xr:uid="{00000000-0004-0000-0800-0000942C0000}"/>
    <hyperlink ref="EA83" location="null!749:749" display="[SJBP]_Brand_Food_01-31/05_x000a_250424_Lotteria DI_32 cities" xr:uid="{00000000-0004-0000-0800-0000952C0000}"/>
    <hyperlink ref="EE83" location="null!729:729" display="[VIP]_Gà Rán Texas Chicken_05-08/05_x000a_250102_Gà Rán Texas Chicken_6 cities" xr:uid="{00000000-0004-0000-0800-0000962C0000}"/>
    <hyperlink ref="EF83" location="null!119:119" display="[SJBP]__Brand 50%  T2+T3" xr:uid="{00000000-0004-0000-0800-0000972C0000}"/>
    <hyperlink ref="EJ83" location="null!119:119" display="[SJBP]__Brand 50%  T2+T3" xr:uid="{00000000-0004-0000-0800-0000982C0000}"/>
    <hyperlink ref="EL83" location="null!734:734" display="[SJBP]_Gà Rán Popeyes_BOGO May_x000a_241231_Gà Rán Popeyes_9 cities" xr:uid="{00000000-0004-0000-0800-0000992C0000}"/>
    <hyperlink ref="EO83" location="null!597:597" display="[VIP]_Nutifood_May (Bình Dương, BR-VT, Đồng Nai)" xr:uid="{00000000-0004-0000-0800-00009A2C0000}"/>
    <hyperlink ref="EQ83" location="null!734:734" display="[SJBP]_Gà Rán Popeyes_BOGO May_x000a_241231_Gà Rán Popeyes_9 cities" xr:uid="{00000000-0004-0000-0800-00009B2C0000}"/>
    <hyperlink ref="ET83" location="null!726:726" display="[SuperVIP]_McDonald's_22-25/05_x000a_250416_McDonald's_5 cities" xr:uid="{00000000-0004-0000-0800-00009C2C0000}"/>
    <hyperlink ref="EW83" location="null!849:849" display="[SJBP]_Gà Rán KFC_Giảm 50k _x000a_241231_Gà Rán KFC_25 cities" xr:uid="{00000000-0004-0000-0800-00009D2C0000}"/>
    <hyperlink ref="EZ83" location="null!734:734" display="[SJBP]_Gà Rán Popeyes_BOGO May_x000a_241231_Gà Rán Popeyes_9 cities" xr:uid="{00000000-0004-0000-0800-00009E2C0000}"/>
    <hyperlink ref="FA83" location="null!724:724" display="[SuperVIP]_McDonald's_29/05 -01/06 250416_McDonald's_5 cities" xr:uid="{00000000-0004-0000-0800-00009F2C0000}"/>
    <hyperlink ref="FB83" location="null!271:271" display="Whitelist on SPF_x000a_[PLF CP]_SPXI_May_Whitelist User" xr:uid="{00000000-0004-0000-0800-0000A02C0000}"/>
    <hyperlink ref="FD83" location="null!724:724" display="[SuperVIP]_McDonald's_29/05 -01/06_x000a_250416_McDonald's_5 cities" xr:uid="{00000000-0004-0000-0800-0000A12C0000}"/>
    <hyperlink ref="FE83" location="null!877:877" display="[SuperVIP]_Gà Rán KFC_01-04/06_x000a_241231_Gà Rán KFC_25 cities" xr:uid="{00000000-0004-0000-0800-0000A22C0000}"/>
    <hyperlink ref="FG83" location="null!877:877" display="[SuperVIP]_Gà Rán KFC_01-04/06_x000a_241231_Gà Rán KFC_25 cities" xr:uid="{00000000-0004-0000-0800-0000A32C0000}"/>
    <hyperlink ref="FP83" location="null!881:881" display="[SuperVIP]_McDonald's_13-15/06_x000a_250416_McDonald's_5 cities" xr:uid="{00000000-0004-0000-0800-0000A42C0000}"/>
    <hyperlink ref="FQ83" location="null!884:884" display="[VIP]_Pizza Hut_13-15/06_x000a_241231_Pizza Hut_20 cities" xr:uid="{00000000-0004-0000-0800-0000A52C0000}"/>
    <hyperlink ref="FS83" location="null!1043:1043" display="[SJBP]_McDonald's_2T2 119k_x000a_250416_McDonald's_5 cities" xr:uid="{00000000-0004-0000-0800-0000A62C0000}"/>
    <hyperlink ref="FU83" location="null!889:889" display="[VIP]_Lotteria DI_16-18/06" xr:uid="{00000000-0004-0000-0800-0000A72C0000}"/>
    <hyperlink ref="FW83" location="null!598:598" display="[Whitelist New User] [PLF CP]_NU_Tặng bạn mới deal 0Đ_x000a__x000a_[VIP]_Nutifood_Jun (Bình Dương, BR-VT, Đồng Nai)" xr:uid="{00000000-0004-0000-0800-0000A82C0000}"/>
    <hyperlink ref="GA83" location="null!882:882" display="[SuperVIP]_McDonald's_23-26/06" xr:uid="{00000000-0004-0000-0800-0000A92C0000}"/>
    <hyperlink ref="GF83" location="null!878:878" display="[SuperVIP]_Gà Rán KFC_27-29/06_x000a_241231_Gà Rán KFC_25 cities" xr:uid="{00000000-0004-0000-0800-0000AA2C0000}"/>
    <hyperlink ref="GG83" location="null!1005:1005" display="[SJBP]_Gà Rán Popeyes_BOGO_x000a_241231_Gà Rán Popeyes_9 cities" xr:uid="{00000000-0004-0000-0800-0000AB2C0000}"/>
    <hyperlink ref="GL83" r:id="rId1421" location="gid=1258946380&amp;range=966:966" xr:uid="{00000000-0004-0000-0800-0000AC2C0000}"/>
    <hyperlink ref="GR83" r:id="rId1422" location="gid=1258946380&amp;range=968:968" xr:uid="{00000000-0004-0000-0800-0000AD2C0000}"/>
    <hyperlink ref="GZ83" location="null!1182:1182" display="[VIP]_Nutifood_Jul_x000a_(Bình Dương, BR-VT, Đồng Nai)" xr:uid="{00000000-0004-0000-0800-0000AE2C0000}"/>
    <hyperlink ref="HB83" location="null!965:965" display="[SuperVIP]_Gà Rán KFC_18-20/07 241231_Gà Rán KFC_25 cities" xr:uid="{00000000-0004-0000-0800-0000AF2C0000}"/>
    <hyperlink ref="HC83" location="null!1267:1267" display="[SJBP]_McDonald's_2T2" xr:uid="{00000000-0004-0000-0800-0000B02C0000}"/>
    <hyperlink ref="HF83" location="null!970:970" display="[VIP]_Gà Rán Texas Chicken_21-24/07 250102_Gà Rán Texas Chicken_6 cities" xr:uid="{00000000-0004-0000-0800-0000B12C0000}"/>
    <hyperlink ref="HH83" r:id="rId1423" location="gid=1258946380&amp;range=967:967" xr:uid="{00000000-0004-0000-0800-0000B22C0000}"/>
    <hyperlink ref="HQ83" location="null!1336:1336" display="[VIP]_Pizza Hut_01-03/08_x000a_ 241231_Pizza Hut_20 cities" xr:uid="{00000000-0004-0000-0800-0000B32C0000}"/>
    <hyperlink ref="HZ83" location="null!1422:1422" display="[SJBP]_McDonald's_2T2  250707_McDonald's_6 cities" xr:uid="{00000000-0004-0000-0800-0000B42C0000}"/>
    <hyperlink ref="ID83" location="null!1333:1333" display="[SuperVIP]_Gà Rán Popeyes_14-17/08_x000a_241231_Gà Rán Popeyes_9 cities" xr:uid="{00000000-0004-0000-0800-0000B52C0000}"/>
    <hyperlink ref="IE83" location="null!1335:1335" display="[SuperVIP]_Pizza Hut_15-17/08_x000a_241231_Pizza Hut_20 cities" xr:uid="{00000000-0004-0000-0800-0000B62C0000}"/>
    <hyperlink ref="IK83" location="null!1418:1418" display="[SJBP]_Gà Rán Popeyes_BOGO_x000a_241231_Gà Rán Popeyes_9 cities" xr:uid="{00000000-0004-0000-0800-0000B72C0000}"/>
    <hyperlink ref="IL83" location="null!1330:1330" display="[SuperVIP]_McDonald's_22-24/08_x000a_ 250707_McDonald's_6 cities" xr:uid="{00000000-0004-0000-0800-0000B82C0000}"/>
    <hyperlink ref="IM83" location="null!1334:1334" display="[SuperVIP]_Gà Rán Popeyes_25-28/08_x000a_241231_Gà Rán Popeyes_9 cities" xr:uid="{00000000-0004-0000-0800-0000B92C0000}"/>
    <hyperlink ref="IS83" location="null!1332:1332" display="[SuperVIP]_Gà Rán KFC_29-31/08 241231_Gà Rán KFC_25 cities" xr:uid="{00000000-0004-0000-0800-0000BA2C0000}"/>
    <hyperlink ref="JF83" location="null!1479:1479" display="[SuperVIP]_McDonald's_12-14/09_x000a_250707_McDonald's_6 cities" xr:uid="{00000000-0004-0000-0800-0000BB2C0000}"/>
    <hyperlink ref="JG83" location="null!1634:1634" display="[SJBP]_Gà Rán Popeyes_1T1_x000a_241231_Gà Rán Popeyes_9 cities" xr:uid="{00000000-0004-0000-0800-0000BC2C0000}"/>
    <hyperlink ref="JM83" location="null!1483:1483" display="[SuperVIP]_Pizza Hut_19-21/09_x000a_241231_Pizza Hut_20 cities" xr:uid="{00000000-0004-0000-0800-0000BD2C0000}"/>
    <hyperlink ref="JN83" location="null!1666:1666" display="[SJBP]_McDonald's_2t2_x000a_ 250707_McDonald's_6 cities" xr:uid="{00000000-0004-0000-0800-0000BE2C0000}"/>
    <hyperlink ref="JT83" location="null!1634:1634" display="[SJBP]_Gà Rán Popeyes_1T1_x000a_241231_Gà Rán Popeyes_9 cities" xr:uid="{00000000-0004-0000-0800-0000BF2C0000}"/>
    <hyperlink ref="JX83" location="null!1873:1873" display="[SJBP]_Cơm Thố Anh Nguyễn_BAU_x000a_250718_Cơm Thố Anh Nguyễn_11 cities" xr:uid="{00000000-0004-0000-0800-0000C02C0000}"/>
    <hyperlink ref="KB83" location="null!1739:1739" display="[SuperVIP]_Gà Rán Popeyes_02-05/10_x000a_241231_Gà Rán Popeyes_9 cities" xr:uid="{00000000-0004-0000-0800-0000C12C0000}"/>
    <hyperlink ref="KJ83" location="null!1843:1843" display="[SJBP]_Gà Rán Popeyes_BOGO_x000a_241231_Gà Rán Popeyes_9 cities" xr:uid="{00000000-0004-0000-0800-0000C22C0000}"/>
    <hyperlink ref="KK83" location="null!1743:1743" display="[SuperVIP]_Pizza Hut_10-12/10_x000a_241231_Pizza Hut_20 cities" xr:uid="{00000000-0004-0000-0800-0000C32C0000}"/>
    <hyperlink ref="KN83" location="null!1884:1884" display="[VIP]_Gà Rán Texas Chicken_13-16/10_x000a_250102_Gà Rán Texas Chicken_6 cities" xr:uid="{00000000-0004-0000-0800-0000C42C0000}"/>
    <hyperlink ref="KO83" location="null!1744:1744" display="[VIP]_Lotteria_13-16/10" xr:uid="{00000000-0004-0000-0800-0000C52C0000}"/>
    <hyperlink ref="KP83" location="null!1746:1746" display="[VIP]_Pizza Hut_17-19/10" xr:uid="{00000000-0004-0000-0800-0000C62C0000}"/>
    <hyperlink ref="KQ83" location="null!1745:1745" display="[SuperVIP]_McDonald's_17-19/10_x000a_ 250707_McDonald's_6 cities" xr:uid="{00000000-0004-0000-0800-0000C72C0000}"/>
    <hyperlink ref="KU83" location="null!1747:1747" display="[VIP]_Gà Rán Popeyes_20-23/10" xr:uid="{00000000-0004-0000-0800-0000C82C0000}"/>
    <hyperlink ref="KY83" location="null!1748:1748" display="[SuperVIP]_McDonald's_24-26/10" xr:uid="{00000000-0004-0000-0800-0000C92C0000}"/>
    <hyperlink ref="LB83" location="null!1750:1750" display="[SuperVIP]_Gà Rán KFC_27-29/10" xr:uid="{00000000-0004-0000-0800-0000CA2C0000}"/>
    <hyperlink ref="LD83" location="null!1847:1847" display="[SJBP]_McDonald's_119k_x000a_250707_McDonald's_6 cities" xr:uid="{00000000-0004-0000-0800-0000CB2C0000}"/>
    <hyperlink ref="LF83" location="null!1933:1933" display=" [SuperVIP]_McDonald's_31/10-02/11" xr:uid="{00000000-0004-0000-0800-0000CC2C0000}"/>
    <hyperlink ref="LQ83" location="null!1940:1940" display="[VIP]_Gà Rán Texas Chicken_10-13/11_x000a_250102_Gà Rán Texas Chicken_6 cities" xr:uid="{00000000-0004-0000-0800-0000CD2C0000}"/>
    <hyperlink ref="LW83" location="null!1941:1941" display="[VIP]_Gà Rán Texas Chicken_17-20/11_x000a_250102_Gà Rán Texas Chicken_6 cities" xr:uid="{00000000-0004-0000-0800-0000CE2C0000}"/>
    <hyperlink ref="MB83" location="null!1942:1942" display="[SuperVIP]_Gà Rán Popeyes_20-23/11" xr:uid="{00000000-0004-0000-0800-0000CF2C0000}"/>
    <hyperlink ref="NC83" location="null!2140:2140" display=" [SuperVIP]_Gà Rán Popeyes_18-21/12" xr:uid="{00000000-0004-0000-0800-0000D02C0000}"/>
    <hyperlink ref="PX83" location="null!2609:2609" display="[JBP]_Cơm Tấm Phúc Lộc Thọ_BAU Vung Tau, Dong Nai" xr:uid="{00000000-0004-0000-0800-0000D12C0000}"/>
    <hyperlink ref="D84" location="null!11:11" display="[PLF CP]_BAU_Siêu Tiệc Giảm 99,000 đồng_T3_x000a_còn lại: [PLF CP]_BAU_No nê bữa trưa, deal giảm 50.000Đ" xr:uid="{00000000-0004-0000-0800-0000D22C0000}"/>
    <hyperlink ref="E84" location="null!9:9" display="[PLF CP]_15.1_Khao Deal Rộn Ràng, Giảm tới 50%_x000a_còn lại: [PLF CP]_BAU_Lên Đơn Bữa Trưa, Giảm 20.000Đ" xr:uid="{00000000-0004-0000-0800-0000D32C0000}"/>
    <hyperlink ref="G84" location="null!11:11" display="[PLF CP]_15.1_Khao Deal Rộn Ràng, Giảm tới 50%_x000a_còn lại: [PLF CP]_BAU_No nê bữa trưa, deal giảm 50.000Đ" xr:uid="{00000000-0004-0000-0800-0000D42C0000}"/>
    <hyperlink ref="I84" location="null!8:8" display="[PLF CP]_WC_Thứ 2 Đầu Tuần, Giảm 30000đ_x000a_còn lại: [PLF CP]_BAU_Bữa Trưa Ngon Rẻ, Giảm 30.000Đ" xr:uid="{00000000-0004-0000-0800-0000D52C0000}"/>
    <hyperlink ref="J84" location="null!10:10" display="[PLF CP]_WC_Thứ 3 No Nê, Giảm 40.000Đ_x000a_còn lại: [PLF CP]_BAU_Đặt món ăn trưa, giảm tới 40.000Đ" xr:uid="{00000000-0004-0000-0800-0000D62C0000}"/>
    <hyperlink ref="L84" location="null!9:9" display="[PLF CP]_15.1_Khao Deal Rộn Ràng, Giảm tới 50%_x000a_còn lại: [PLF CP]_BAU_Lên Đơn Bữa Trưa, Giảm 20.000Đ" xr:uid="{00000000-0004-0000-0800-0000D72C0000}"/>
    <hyperlink ref="N84" location="null!11:11" display="[PLF CP]_15.1_Khao Deal Rộn Ràng, Giảm tới 188.000Đ_x000a_còn lại: [PLF CP]_BAU_No nê bữa trưa, deal giảm 50.000Đ" xr:uid="{00000000-0004-0000-0800-0000D82C0000}"/>
    <hyperlink ref="P84" location="null!9:9" display="[PLF CP]_WC_Khởi Động Tuần Mới, Giảm 20.000Đ_x000a_còn lại: [PLF CP]_BAU_Lên Đơn Bữa Trưa, Giảm 20.000Đ" xr:uid="{00000000-0004-0000-0800-0000D92C0000}"/>
    <hyperlink ref="Q84" location="null!10:10" display="[PLF CP]_WC_Thứ 3 No Nê, Giảm 40.000Đ_x000a_còn lại: [PLF CP]_BAU_Đặt món ăn trưa, giảm tới 40.000Đ" xr:uid="{00000000-0004-0000-0800-0000DA2C0000}"/>
    <hyperlink ref="S84" location="null!11:11" display="[PLF CP]_WC_Ngày Thương Hiệu, Giảm Tới 50K_T2+T3_x000a_ [PLF CP]_BAU_No nê bữa trưa, deal giảm 50.000Đ" xr:uid="{00000000-0004-0000-0800-0000DB2C0000}"/>
    <hyperlink ref="T84" location="null!8:8" display="[PLF CP]_YEP_Vạn Deal Rộn Ràng, Giảm tới 50%_x000a_[PLF CP]_YEP_Vạn Deal Rộn Ràng, Giảm tới 188.000Đ_x000a_còn lại: [PLF CP]_BAU_Bữa Trưa Ngon Rẻ, Giảm 30.000Đ" xr:uid="{00000000-0004-0000-0800-0000DC2C0000}"/>
    <hyperlink ref="W84" location="null!8:8" display="[PLF CP]_WC_Thứ 2 Đầu Tuần, Giảm 30000đ_x000a_còn lại: [PLF CP]_BAU_Bữa Trưa Ngon Rẻ, Giảm 30.000Đ" xr:uid="{00000000-0004-0000-0800-0000DD2C0000}"/>
    <hyperlink ref="X84" location="null!10:10" display="[PLF CP]_WC_Thứ 3 No Nê, Giảm 40.000Đ_x000a_còn lại: [PLF CP]_BAU_Đặt món ăn trưa, giảm tới 40.000Đ" xr:uid="{00000000-0004-0000-0800-0000DE2C0000}"/>
    <hyperlink ref="Y84" location="null!11:11" display="PLF CP]_YEP_Vạn Deal Rộn Ràng, Giảm tới 88.000Đ_x000a_còn lại: _x000a_còn lại: [PLF CP]_BAU_No nê bữa trưa, deal giảm 50.000Đ" xr:uid="{00000000-0004-0000-0800-0000DF2C0000}"/>
    <hyperlink ref="Z84" location="null!9:9" display="[PLF CP]_WC_Ngày Thương Hiệu, Giảm Tới 50K_x000a_còn lại: [PLF CP]_BAU_Lên Đơn Bữa Trưa, Giảm 20.000Đ" xr:uid="{00000000-0004-0000-0800-0000E02C0000}"/>
    <hyperlink ref="AB84" location="null!11:11" display="[PLF CP]_BAU_Siêu Tiệc Giảm 99,000 đồng_x000a_newcities:  [PLF CP]_BAU_No nê bữa trưa, deal giảm 50.000Đ" xr:uid="{00000000-0004-0000-0800-0000E12C0000}"/>
    <hyperlink ref="AC84" location="null!89:89" display="[PLF CP_add]_Coke_KV Chính Quán Mở Xuyên Tết" xr:uid="{00000000-0004-0000-0800-0000E22C0000}"/>
    <hyperlink ref="AE84" location="null!89:89" display="[PLF CP_add]_Coke_KV Chính Quán Mở Xuyên Tết" xr:uid="{00000000-0004-0000-0800-0000E32C0000}"/>
    <hyperlink ref="AM84" location="null!11:11" display="[PLF CP]_BAU_No nê bữa trưa, deal giảm 50.000Đ" xr:uid="{00000000-0004-0000-0800-0000E42C0000}"/>
    <hyperlink ref="AN84" location="null!10:10" display="[PLF CP]_14.2_Mùa Yêu Deal Hời, Giảm tới 50%_x000a_còn lại:_x000a_[PLF CP]_BAU_Đặt món ăn trưa, giảm tới 40.000Đ" xr:uid="{00000000-0004-0000-0800-0000E52C0000}"/>
    <hyperlink ref="AO84" location="null!8:8" display="[PLF CP]_BAU_Bữa Trưa Ngon Rẻ, Giảm 30.000Đ" xr:uid="{00000000-0004-0000-0800-0000E62C0000}"/>
    <hyperlink ref="AP84" location="null!11:11" display="[PLF CP]_14.2_Mùa Yêu Deal Hời, Giảm tới 50%_x000a_còn lại:_x000a_[PLF CP]_BAU_No nê bữa trưa, deal giảm 50.000Đ" xr:uid="{00000000-0004-0000-0800-0000E72C0000}"/>
    <hyperlink ref="AS84" location="null!9:9" display="[PLF CP]_WC_Khởi Động Tuần Mới, Giảm 20.000Đ_x000a_newcities: [PLF CP]_BAU_Lên Đơn Bữa Trưa, Giảm 20.000Đ" xr:uid="{00000000-0004-0000-0800-0000E82C0000}"/>
    <hyperlink ref="AT84" location="null!10:10" display="[PLF CP]_WC_Thứ 3 No Nê, Giảm 40.000Đ_x000a_còn lại: [PLF CP]_BAU_Đặt món ăn trưa, giảm tới 40.000Đ" xr:uid="{00000000-0004-0000-0800-0000E92C0000}"/>
    <hyperlink ref="AU84" location="null!11:11" display="[PLF CP]_14.2_Mùa Yêu Deal Hời, Giảm tới 50%_x000a_còn lại:_x000a_[PLF CP]_BAU_No nê bữa trưa, deal giảm 50.000Đ" xr:uid="{00000000-0004-0000-0800-0000EA2C0000}"/>
    <hyperlink ref="AV84" location="null!8:8" display="[PLF CP]_BAU_Bữa Trưa Ngon Rẻ, Giảm 30.000Đ" xr:uid="{00000000-0004-0000-0800-0000EB2C0000}"/>
    <hyperlink ref="AZ84" location="null!9:9" display="[PLF CP]_WC_Khởi Động Tuần Mới, Giảm 20.000Đ_x000a_còn lại: [PLF CP]_BAU_Lên Đơn Bữa Trưa, Giảm 20.000Đ" xr:uid="{00000000-0004-0000-0800-0000EC2C0000}"/>
    <hyperlink ref="BA84" location="null!8:8" display="[PLF CP]_BAU_Bữa Trưa Ngon Rẻ, Giảm 30.000Đ" xr:uid="{00000000-0004-0000-0800-0000ED2C0000}"/>
    <hyperlink ref="BC84" location="null!10:10" display="[PLF CP]_BAU_Đặt món ăn trưa, giảm tới 40.000Đ" xr:uid="{00000000-0004-0000-0800-0000EE2C0000}"/>
    <hyperlink ref="BG84" location="null!8:8" display="[PLF CP]_WC_Thứ 2 Đầu Tuần, Giảm 30000đ_x000a_[PLF CP]_BAU_Bữa Trưa Ngon Rẻ, Giảm 30.000Đ" xr:uid="{00000000-0004-0000-0800-0000EF2C0000}"/>
    <hyperlink ref="BH84" location="null!10:10" display="[PLF CP]_WC_Thứ 3 No Nê, Giảm 40.000Đ_x000a_còn lại: [PLF CP]_BAU_Đặt món ăn trưa, giảm tới 40.000Đ" xr:uid="{00000000-0004-0000-0800-0000F02C0000}"/>
    <hyperlink ref="BJ84" location="null!11:11" display="[PLF CP]_WC_Ngày Thương Hiệu, Giảm Tới 50K_x000a_còn lại:_x000a_[PLF CP]_BAU_No nê bữa trưa, deal giảm 50.000Đ" xr:uid="{00000000-0004-0000-0800-0000F12C0000}"/>
    <hyperlink ref="BQ84" location="null!8:8" display="[PLF CP]_BAU_Bữa Trưa Ngon Rẻ, Giảm 30.000Đ" xr:uid="{00000000-0004-0000-0800-0000F22C0000}"/>
    <hyperlink ref="BR84" location="null!11:11" display="[PLF CP]_8.3_Vạn Deal Xinh, Giảm tới 50%_x000a_còn lại:_x000a_[PLF CP]_BAU_No nê bữa trưa, deal giảm 50.000Đ" xr:uid="{00000000-0004-0000-0800-0000F32C0000}"/>
    <hyperlink ref="BV84" location="null!10:10" display="[PLF CP]_BAU_Đặt món ăn trưa, giảm tới 40.000Đ" xr:uid="{00000000-0004-0000-0800-0000F42C0000}"/>
    <hyperlink ref="BX84" location="null!8:8" display="[PLF CP]_FS_Thứ 4 siêu Flash sale giảm 50%_T2_x000a_còn lại: [PLF CP]_BAU_Bữa Trưa Ngon Rẻ, Giảm 30.000Đ" xr:uid="{00000000-0004-0000-0800-0000F52C0000}"/>
    <hyperlink ref="BY84" location="null!11:11" display="[PLF CP]_BAU_No nê bữa trưa, deal giảm 50.000Đ" xr:uid="{00000000-0004-0000-0800-0000F62C0000}"/>
    <hyperlink ref="BZ84" location="null!10:10" display="[PLF CP]_BAU_Đặt món ăn trưa, giảm tới 40.000Đ" xr:uid="{00000000-0004-0000-0800-0000F72C0000}"/>
    <hyperlink ref="CD84" location="null!9:9" display=" [PLF CP]_BAU_Lên Đơn Bữa Trưa, Giảm 20.000Đ" xr:uid="{00000000-0004-0000-0800-0000F82C0000}"/>
    <hyperlink ref="CE84" location="null!11:11" display="[PLF CP]_BAU_No nê bữa trưa, deal giảm 50.000Đ" xr:uid="{00000000-0004-0000-0800-0000F92C0000}"/>
    <hyperlink ref="CF84" location="null!10:10" display="[PLF CP]_BAU_Đặt món ăn trưa, giảm tới 40.000Đ" xr:uid="{00000000-0004-0000-0800-0000FA2C0000}"/>
    <hyperlink ref="CK84" location="null!10:10" display="[PLF CP]_BAU_Đặt món ăn trưa, giảm tới 40.000Đ" xr:uid="{00000000-0004-0000-0800-0000FB2C0000}"/>
    <hyperlink ref="CL84" location="null!11:11" display="[PLF CP]_4.4_Bao Trọn Món Ngon, Giảm 50%_x000a_còn lại:_x000a_[PLF CP]_BAU_No nê bữa trưa, deal giảm 50.000Đ" xr:uid="{00000000-0004-0000-0800-0000FC2C0000}"/>
    <hyperlink ref="CN84" location="null!10:10" display="[PLF CP]_BAU_Đặt món ăn trưa, giảm tới 40.000Đ" xr:uid="{00000000-0004-0000-0800-0000FD2C0000}"/>
    <hyperlink ref="CO84" location="null!11:11" display="[PLF CP]_4.4_Bao Trọn Món Ngon, Giảm 44.000Đ_x000a_còn lại:_x000a_[PLF CP]_BAU_No nê bữa trưa, deal giảm 50.000Đ" xr:uid="{00000000-0004-0000-0800-0000FE2C0000}"/>
    <hyperlink ref="CQ84" location="null!8:8" display="[PLF CP]_BAU_Bữa Trưa Ngon Rẻ, Giảm 30.000Đ" xr:uid="{00000000-0004-0000-0800-0000FF2C0000}"/>
    <hyperlink ref="CT84" location="null!11:11" display="[PLF CP]_4.4_Bao Trọn Món Ngon, Giảm 44.000Đ_x000a_còn lại:_x000a_[PLF CP]_BAU_No nê bữa trưa, deal giảm 50.000Đ" xr:uid="{00000000-0004-0000-0800-0000002D0000}"/>
    <hyperlink ref="CU84" location="null!10:10" display="[PLF CP]_BAU_Đặt món ăn trưa, giảm tới 40.000Đ" xr:uid="{00000000-0004-0000-0800-0000012D0000}"/>
    <hyperlink ref="CZ84" location="null!9:9" display=" [PLF CP]_BAU_Lên Đơn Bữa Trưa, Giảm 20.000Đ" xr:uid="{00000000-0004-0000-0800-0000022D0000}"/>
    <hyperlink ref="DA84" location="null!11:11" display="[PLF CP]_BAU_No nê bữa trưa, deal giảm 50.000Đ" xr:uid="{00000000-0004-0000-0800-0000032D0000}"/>
    <hyperlink ref="DB84" location="null!10:10" display="[PLF CP]_BAU_Đặt món ăn trưa, giảm tới 40.000Đ" xr:uid="{00000000-0004-0000-0800-0000042D0000}"/>
    <hyperlink ref="DE84" location="null!11:11" display="[PLF CP]_BAU_No nê bữa trưa, deal giảm 50.000Đ" xr:uid="{00000000-0004-0000-0800-0000052D0000}"/>
    <hyperlink ref="DH84" location="null!11:11" display="[PLF CP]_BAU_No nê bữa trưa, deal giảm 50.000Đ" xr:uid="{00000000-0004-0000-0800-0000062D0000}"/>
    <hyperlink ref="DI84" location="null!10:10" display="[PLF CP]_BAU_Đặt món ăn trưa, giảm tới 40.000Đ" xr:uid="{00000000-0004-0000-0800-0000072D0000}"/>
    <hyperlink ref="DN84" location="null!9:9" display=" [PLF CP]_BAU_Lên Đơn Bữa Trưa, Giảm 20.000Đ" xr:uid="{00000000-0004-0000-0800-0000082D0000}"/>
    <hyperlink ref="DO84" location="null!11:11" display="[PLF CP]_BAU_No nê bữa trưa, deal giảm 50.000Đ" xr:uid="{00000000-0004-0000-0800-0000092D0000}"/>
    <hyperlink ref="DP84" location="null!10:10" display="[PLF CP]_BAU_Đặt món ăn trưa, giảm tới 40.000Đ" xr:uid="{00000000-0004-0000-0800-00000A2D0000}"/>
    <hyperlink ref="DT84" location="null!27:27" display="[PLF CP]_BAU_Bữa trưa vui vẻ, giá chỉ 0Đ" xr:uid="{00000000-0004-0000-0800-00000B2D0000}"/>
    <hyperlink ref="FI84" r:id="rId1424" xr:uid="{00000000-0004-0000-0800-00000C2D0000}"/>
    <hyperlink ref="HP84" location="null!1169:1169" display="[SJBP]_Brand_Food_BAU 250424_Lotteria DI_32 cities" xr:uid="{00000000-0004-0000-0800-00000D2D0000}"/>
    <hyperlink ref="F85" location="null!G118" display="[VIP]_Trà Sữa May Cha_3-5.1 BD,DN,AG,KG,MT,LA" xr:uid="{00000000-0004-0000-0800-00000E2D0000}"/>
    <hyperlink ref="I85" location="null!122:122" display="[Alacarte CB]_Trà Sữa Sunday Basic_Jan.CB2.05_BD,BH" xr:uid="{00000000-0004-0000-0800-00000F2D0000}"/>
    <hyperlink ref="S85" location="null!96:96" display="[JBP]_KATINAT Coffee &amp; Tea House_4 món BAU 250102_Katinat Saigon Kafe_10 cities" xr:uid="{00000000-0004-0000-0800-0000102D0000}"/>
    <hyperlink ref="T85" location="null!74:74" display="[PNS]_VietinBank_Jan.JCB_ALL" xr:uid="{00000000-0004-0000-0800-0000112D0000}"/>
    <hyperlink ref="W85" location="null!124:124" display="[Alacarte CB]_Trà Sữa Sunday Basic_Jan.CB2.17_BD,BH" xr:uid="{00000000-0004-0000-0800-0000122D0000}"/>
    <hyperlink ref="AR85" location="null!252:252" display="[Alacarte CB]_Trà Sữa Sunday Basic_Feb.CB2_BD,BH" xr:uid="{00000000-0004-0000-0800-0000132D0000}"/>
    <hyperlink ref="AV85" location="null!235:235" display="[JBP]_KATINAT Coffee &amp; Tea House_BAU 10-28.1 250119_Katinat Saigon Kafe_11 cities" xr:uid="{00000000-0004-0000-0800-0000142D0000}"/>
    <hyperlink ref="AW85" location="null!309:309" display="[Alacarte CB]_Zen Tea Biên hòa_Feb.CB1 _x000a_[Alacarte CB]_Zen Tea Bình Dương_Feb.CB1" xr:uid="{00000000-0004-0000-0800-0000152D0000}"/>
    <hyperlink ref="AZ85" location="null!309:309" display="[Alacarte CB]_Zen Tea Biên hòa_Feb.CB1 _x000a_[Alacarte CB]_Zen Tea Bình Dương_Feb.CB1" xr:uid="{00000000-0004-0000-0800-0000162D0000}"/>
    <hyperlink ref="BE85" r:id="rId1425" location="gid=1258946380&amp;range=309:309" xr:uid="{00000000-0004-0000-0800-0000172D0000}"/>
    <hyperlink ref="BJ85" location="null!280:280" display="[Alacarte CB]_Trà Sữa Sunday Basic_Feb.CB2.26_BD,BH" xr:uid="{00000000-0004-0000-0800-0000182D0000}"/>
    <hyperlink ref="BZ85" location="null!333:333" display="[Alacarte CB]_Trà Sữa May Cha_Mar.CB1.14_BD,BH,CT" xr:uid="{00000000-0004-0000-0800-0000192D0000}"/>
    <hyperlink ref="CG85" location="null!419:419" display="[JBP]_KATINAT Coffee &amp; Tea House_M2T1 250119_Katinat Saigon Kafe_11 cities" xr:uid="{00000000-0004-0000-0800-00001A2D0000}"/>
    <hyperlink ref="CI85" location="null!317:317" display="[Alacarte CB]_Trà Sữa May Cha_Mar.CB1.21_BD,BH,CT" xr:uid="{00000000-0004-0000-0800-00001B2D0000}"/>
    <hyperlink ref="CJ85" r:id="rId1426" location="gid=1258946380&amp;range=456:456" xr:uid="{00000000-0004-0000-0800-00001C2D0000}"/>
    <hyperlink ref="CK85" location="null!531:531" display="[Alacarte CB]_Zen Tea Biên hòa_Mar.CB1_BH_x000a_[Alacarte CB]_Zen Tea Bình Dương_Mar.CB1_BD" xr:uid="{00000000-0004-0000-0800-00001D2D0000}"/>
    <hyperlink ref="CM85" r:id="rId1427" location="gid=1258946380&amp;range=457:457" xr:uid="{00000000-0004-0000-0800-00001E2D0000}"/>
    <hyperlink ref="CP85" location="null!531:531" display="[Alacarte CB]_Zen Tea Biên hòa_Mar.CB1_BH" xr:uid="{00000000-0004-0000-0800-00001F2D0000}"/>
    <hyperlink ref="CQ85" location="null!536:536" display="[Alacarte CB]_Rambee - Trà Sữa, Trà Trái Cây &amp; Ăn Vặt - Hà Huy Giáp_x000a__Mar.CB1_BH" xr:uid="{00000000-0004-0000-0800-0000202D0000}"/>
    <hyperlink ref="DA85" location="null!643:643" display="[JBP]_KATINAT Coffee &amp; Tea House_BAU 1K 250119_Katinat Saigon Kafe_11 cities" xr:uid="{00000000-0004-0000-0800-0000212D0000}"/>
    <hyperlink ref="DE85" location="null!568:568" display="[Alacarte CB]_Trà Sữa May Cha_Apr.CB1.50%_BD,BH,CT" xr:uid="{00000000-0004-0000-0800-0000222D0000}"/>
    <hyperlink ref="DJ85" location="null!661:661" display="[SJBP]_Starbucks Coffee_WC Fri 250102_Starbucks Coffee_10 cities" xr:uid="{00000000-0004-0000-0800-0000232D0000}"/>
    <hyperlink ref="DM85" location="null!792:792" display="[Alacarte CB]_Zen Tea Biên hòa_Apr.CB1_BH" xr:uid="{00000000-0004-0000-0800-0000242D0000}"/>
    <hyperlink ref="DN85" location="null!714:714" display="[Alacarte CB]_Trà Sữa Sunday Basic_Apr.CB3_BD,BH" xr:uid="{00000000-0004-0000-0800-0000252D0000}"/>
    <hyperlink ref="DP85" location="null!633:633" display="[SJBP]_Gà Rán KFC_129k_x000a_241231_Gà Rán KFC_25 cities" xr:uid="{00000000-0004-0000-0800-0000262D0000}"/>
    <hyperlink ref="DQ85" location="null!714:714" display="[Alacarte CB]_Trà Sữa Sunday Basic_Apr.CB3_BD,BH" xr:uid="{00000000-0004-0000-0800-0000272D0000}"/>
    <hyperlink ref="DR85" location="null!567:567" display="[Alacarte CB]_Trà Sữa May Cha_Apr.CB1.9K_BH,BD,CT" xr:uid="{00000000-0004-0000-0800-0000282D0000}"/>
    <hyperlink ref="DS85" location="null!792:792" display="[Alacarte CB]_Zen Tea Biên hòa_Apr.CB1_BH_x000a_[Alacarte CB]_Zen Tea Bình Dương_Apr.CB1_BD" xr:uid="{00000000-0004-0000-0800-0000292D0000}"/>
    <hyperlink ref="DT85" location="null!792:792" display="[Alacarte CB]_Zen Tea Biên hòa_Apr.CB1_BH_x000a_[Alacarte CB]_Zen Tea Bình Dương_Apr.CB1_BD" xr:uid="{00000000-0004-0000-0800-00002A2D0000}"/>
    <hyperlink ref="DX85" location="null!778:778" display="[SJBP]_Highlands Coffee_BAU Weekday_x000a_241231_Highlands Coffee_36 cities" xr:uid="{00000000-0004-0000-0800-00002B2D0000}"/>
    <hyperlink ref="DZ85" location="null!790:790" display="[Alacarte CB]_Trà Sữa May Cha_May.cb1_BD,ĐN,CT" xr:uid="{00000000-0004-0000-0800-00002C2D0000}"/>
    <hyperlink ref="EG85" location="null!825:825" display="[Alacarte CB]_Trà Sữa Sunday Basic_May.CB2_BD,BH" xr:uid="{00000000-0004-0000-0800-00002D2D0000}"/>
    <hyperlink ref="EM85" r:id="rId1428" location="gid=1258946380&amp;range=917:917" xr:uid="{00000000-0004-0000-0800-00002E2D0000}"/>
    <hyperlink ref="EO85" location="null!790:790" display="[Alacarte CB]_Trà Sữa May Cha_May.cb1_BD,ĐN,CT" xr:uid="{00000000-0004-0000-0800-00002F2D0000}"/>
    <hyperlink ref="EQ85" location="null!916:916" display="[Alacarte CB]_Trà Sữa Sunday Basic_May.CB2_BD,BH" xr:uid="{00000000-0004-0000-0800-0000302D0000}"/>
    <hyperlink ref="ER85" location="null!119:119" display="[SJBP]__Brand 50%  T2+T3" xr:uid="{00000000-0004-0000-0800-0000312D0000}"/>
    <hyperlink ref="ET85" location="null!775:775" display="[SJBP]_Starbucks Coffee_WC Fri 250102_Starbucks Coffee_10 cities" xr:uid="{00000000-0004-0000-0800-0000322D0000}"/>
    <hyperlink ref="EU85" location="null!1031:1031" display="[Alacarte CB]_Zen Tea Biên hòa_May.CB1_BH_x000a_[Alacarte CB]_Zen Tea Bình Dương_May.CB1_BD" xr:uid="{00000000-0004-0000-0800-0000332D0000}"/>
    <hyperlink ref="EX85" location="null!1031:1031" display="[Alacarte CB]_Zen Tea Biên hòa_May.CB1_BH_x000a_[Alacarte CB]_Zen Tea Bình Dương_May.CB1_BD" xr:uid="{00000000-0004-0000-0800-0000342D0000}"/>
    <hyperlink ref="EZ85" location="null!1035:1035" display="[Alacarte CB]_Cà Phê Muối Chú Long_May_CB1_250403_Cà Phê Muối Chú Long_12 cities" xr:uid="{00000000-0004-0000-0800-0000352D0000}"/>
    <hyperlink ref="FA85" location="null!924:924" display="[Alacarte CB]_Behide Coffee - Phan Trung_May.CB2_BH" xr:uid="{00000000-0004-0000-0800-0000362D0000}"/>
    <hyperlink ref="FB85" location="null!1031:1031" display="[Alacarte CB]_Zen Tea Biên hòa_May.CB1_BH" xr:uid="{00000000-0004-0000-0800-0000372D0000}"/>
    <hyperlink ref="FH85" location="null!955:955" display="[Alacarte CB]_Trà Sữa May Cha_Jun.CB1_BD,BH, CT" xr:uid="{00000000-0004-0000-0800-0000382D0000}"/>
    <hyperlink ref="FP85" location="null!1078:1078" display="[Alacarte CB]_Trà Sữa Sunday Basic_Jun.CB2.M1T1_BD,BH" xr:uid="{00000000-0004-0000-0800-0000392D0000}"/>
    <hyperlink ref="FU85" location="null!1103:1103" display="[Alacarte CB]_Cà Phê Muối Chú Long_Jun.CB2_250613_Cà Phê Muối Chú Long_13 cities" xr:uid="{00000000-0004-0000-0800-00003A2D0000}"/>
    <hyperlink ref="FW85" location="null!955:955" display="[Alacarte CB]_Trà Sữa May Cha_Jun.CB1_BD,BH,CT" xr:uid="{00000000-0004-0000-0800-00003B2D0000}"/>
    <hyperlink ref="FY85" location="null!1109:1109" display="[Win 2]_TH True Mart_Jun_SJBP_240628_TH True Mart_13 cities" xr:uid="{00000000-0004-0000-0800-00003C2D0000}"/>
    <hyperlink ref="FZ85" location="null!1170:1170" display="[Alacarte CB]_Zen Tea Biên hòa_Jun.CB1_BH_x000a_[Alacarte CB]_Zen Tea Bình Dương_Jun.CB1_BD" xr:uid="{00000000-0004-0000-0800-00003D2D0000}"/>
    <hyperlink ref="GB85" location="null!1170:1170" display="[Alacarte CB]_Zen Tea Biên hòa_Jun.CB1_BH_x000a_[Alacarte CB]_Zen Tea Bình Dương_Jun.CB1_BD" xr:uid="{00000000-0004-0000-0800-00003E2D0000}"/>
    <hyperlink ref="GC85" location="null!1079:1079" display="[Alacarte CB]_Trà Sữa Sunday Basic_Jun.CB2.1K_BD,BH" xr:uid="{00000000-0004-0000-0800-00003F2D0000}"/>
    <hyperlink ref="GF85" location="null!1170:1170" display="[Alacarte CB]_Zen Tea Biên hòa_Jun.CB1_BH" xr:uid="{00000000-0004-0000-0800-0000402D0000}"/>
    <hyperlink ref="GG85" location="null!1021:1021" display="[JBP]_KATINAT Coffee &amp; Tea House_B2G1 250119_Katinat Saigon Kafe_11 cities" xr:uid="{00000000-0004-0000-0800-0000412D0000}"/>
    <hyperlink ref="GL85" location="null!1238:1238" display="[Alacarte CB]_Trà Sữa Sunday Basic_Jul.CB2_BD,BH" xr:uid="{00000000-0004-0000-0800-0000422D0000}"/>
    <hyperlink ref="GM85" location="null!1161:1161" display="[Alacarte CB]_Trà Sữa May Cha_Jul.CB1_BD,BH,CT" xr:uid="{00000000-0004-0000-0800-0000432D0000}"/>
    <hyperlink ref="GV85" location="null!1274:1274" display="[Alacarte CB]_Trà Sữa San Thai_Jul.CB3_CT" xr:uid="{00000000-0004-0000-0800-0000442D0000}"/>
    <hyperlink ref="GX85" location="null!1322:1322" display="[Alacarte CB]_Cà Phê Muối Chú Long_Jul_CB1_HUE_x000a_[Alacarte CB]_Zen Tea Biên hòa_Jul.CB1_BH" xr:uid="{00000000-0004-0000-0800-0000452D0000}"/>
    <hyperlink ref="HC85" location="null!1274:1274" display="[Alacarte CB]_Trà Sữa San Thai_Jul.CB3_CT" xr:uid="{00000000-0004-0000-0800-0000462D0000}"/>
    <hyperlink ref="HE85" location="null!1347:1347" display="[Alacarte CB]_Zen Tea Biên hòa_Jul.CB1_BH_x000a_[Alacarte CB]_Zen Tea Bình Dương_Jul.CB1_BD" xr:uid="{00000000-0004-0000-0800-0000472D0000}"/>
    <hyperlink ref="HF85" location="null!1273:1273" display="[Alacarte CB]_Trà Sữa Sunday Basic_Jul.CB2_BD,BH" xr:uid="{00000000-0004-0000-0800-0000482D0000}"/>
    <hyperlink ref="HG85" location="null!1161:1161" display="[Alacarte CB]_Trà Sữa May Cha_Jul.CB1_BD,BH,CT" xr:uid="{00000000-0004-0000-0800-0000492D0000}"/>
    <hyperlink ref="HI85" location="null!1303:1303" display="[Win 2]_Mixue - Nhượng Quyền_July_KH,QNh, NA" xr:uid="{00000000-0004-0000-0800-00004A2D0000}"/>
    <hyperlink ref="HJ85" location="null!1347:1347" display="[Alacarte CB]_Zen Tea Biên hòa_Jul.CB1_BH_x000a_[Alacarte CB]_Zen Tea Bình Dương_Jul.CB1_BD" xr:uid="{00000000-0004-0000-0800-00004B2D0000}"/>
    <hyperlink ref="HL85" location="null!1255:1255" display="[SJBP]_The Coffee House_WC_Wed 241231_The Coffee House_7 cities" xr:uid="{00000000-0004-0000-0800-00004C2D0000}"/>
    <hyperlink ref="HO85" location="null!1409:1409" display="[JBP]_KATINAT Coffee &amp; Tea House_B2G1 250119_Katinat Saigon Kafe_11 cities" xr:uid="{00000000-0004-0000-0800-00004D2D0000}"/>
    <hyperlink ref="HS85" location="null!1395:1395" display="[SuperVIP]_The Coffee House_4-6.8 241231_The Coffee House_7 cities" xr:uid="{00000000-0004-0000-0800-00004E2D0000}"/>
    <hyperlink ref="HX85" location="null!1353:1353" display="[Alacarte CB]_Trà Sữa May Cha_Aug.CB1.9K_BD,BH,CT" xr:uid="{00000000-0004-0000-0800-00004F2D0000}"/>
    <hyperlink ref="HZ85" location="null!1503:1503" display="[Alacarte CB]_Trà Sữa Sunday Basic_Aug.CB2.1K_BD,BH" xr:uid="{00000000-0004-0000-0800-0000502D0000}"/>
    <hyperlink ref="IC85" location="null!1183:1183" display="[VIP]_Nutifood_Aug_x000a_(Bình Dương, BR-VT, Đồng Nai)" xr:uid="{00000000-0004-0000-0800-0000512D0000}"/>
    <hyperlink ref="IE85" location="null!1183:1183" display="[VIP]_Nutifood_Aug_x000a_(Bình Dương, BR-VT, Đồng Nai)" xr:uid="{00000000-0004-0000-0800-0000522D0000}"/>
    <hyperlink ref="IH85" location="null!1397:1397" display="[VIP]_The Coffee House_18-20.8 241231_The Coffee House_7 cities" xr:uid="{00000000-0004-0000-0800-0000532D0000}"/>
    <hyperlink ref="IK85" location="null!1353:1353" display="[Alacarte CB]_Trà Sữa May Cha_Aug.CB1.9K_BD,BH,CT" xr:uid="{00000000-0004-0000-0800-0000542D0000}"/>
    <hyperlink ref="IN85" location="null!1504:1504" display="[Alacarte CB]_Trà Sữa Sunday Basic_Aug.CB2.M1T1_BD,BH" xr:uid="{00000000-0004-0000-0800-0000552D0000}"/>
    <hyperlink ref="IX85" location="null!1611:1611" display="[Win 2]_Cà Phê Muối Chú Long_Sep.03_06.09_250707_Cà Phê Muối Chú Long_15 cities" xr:uid="{00000000-0004-0000-0800-0000562D0000}"/>
    <hyperlink ref="IY85" r:id="rId1429" location="gid=1258946380&amp;range=1520:1520" xr:uid="{00000000-0004-0000-0800-0000572D0000}"/>
    <hyperlink ref="JG85" r:id="rId1430" location="gid=1258946380&amp;range=1520:1520" xr:uid="{00000000-0004-0000-0800-0000582D0000}"/>
    <hyperlink ref="JK85" location="null!1651:1651" display="[VIP]_The Coffee House_15-17.9 241231_The Coffee House_7 cities" xr:uid="{00000000-0004-0000-0800-0000592D0000}"/>
    <hyperlink ref="JM85" r:id="rId1431" location="gid=1258946380&amp;range=1693:1693" xr:uid="{00000000-0004-0000-0800-00005A2D0000}"/>
    <hyperlink ref="JP85" r:id="rId1432" location="gid=1258946380&amp;range=1694:1694" xr:uid="{00000000-0004-0000-0800-00005B2D0000}"/>
    <hyperlink ref="JS85" location="null!1692:1692" display="[Win 2]_Cà Phê Muối Chú Long_Sep_22-25.09 _250707_Cà Phê Muối Chú Long_15 cities" xr:uid="{00000000-0004-0000-0800-00005C2D0000}"/>
    <hyperlink ref="KG85" location="null!1879:1879" display="[Alacarte CB]_Trà Sữa Sunday Basic_Oct.CB2.1K_BH,BD" xr:uid="{00000000-0004-0000-0800-00005D2D0000}"/>
    <hyperlink ref="KJ85" location="null!1688:1688" display="[Alacarte CB]_Trà Sữa May Cha_Oct.CB1_BD,BH,CT" xr:uid="{00000000-0004-0000-0800-00005E2D0000}"/>
    <hyperlink ref="KM85" location="null!1794:1794" display="[SuperVIP]_Starbucks Coffee_14-16.10 250822_Starbucks Coffee_13 cities" xr:uid="{00000000-0004-0000-0800-00005F2D0000}"/>
    <hyperlink ref="KV85" location="null!1877:1877" display="[Win 2]_Cà Phê Muối Chú Long_Oct_250707_Cà Phê Muối Chú Long_15 cities" xr:uid="{00000000-0004-0000-0800-0000602D0000}"/>
    <hyperlink ref="KW85" location="null!1688:1688" display="[Alacarte CB]_Trà Sữa May Cha_Oct.CB1_BD,BH,CT" xr:uid="{00000000-0004-0000-0800-0000612D0000}"/>
    <hyperlink ref="KY85" location="null!1925:1925" display="[VIP]_NutiFood Ngôi Nhà Dinh Dưỡng_Oct_Compensation" xr:uid="{00000000-0004-0000-0800-0000622D0000}"/>
    <hyperlink ref="LA85" location="null!1880:1880" display="[Alacarte CB]_Trà Sữa Sunday Basic_Oct.CB2.M1T1_BH,BD" xr:uid="{00000000-0004-0000-0800-0000632D0000}"/>
    <hyperlink ref="LF85" r:id="rId1433" location="gid=1258946380&amp;range=1977:1977" xr:uid="{00000000-0004-0000-0800-0000642D0000}"/>
    <hyperlink ref="LH85" location="null!2015:2015" display="[SuperVIP]_The Coffee House_3-5.11 251014_The Coffee House_8 cities" xr:uid="{00000000-0004-0000-0800-0000652D0000}"/>
    <hyperlink ref="LV85" r:id="rId1434" location="gid=1258946380&amp;range=2101:2101" xr:uid="{00000000-0004-0000-0800-0000662D0000}"/>
    <hyperlink ref="LZ85" r:id="rId1435" location="gid=1258946380&amp;range=1977:1977" xr:uid="{00000000-0004-0000-0800-0000672D0000}"/>
    <hyperlink ref="MA85" location="null!2116:2116" display="[Alacarte CB]_Trà Sữa Sunday Basic_Nov.CB2.2211_BD,BH" xr:uid="{00000000-0004-0000-0800-0000682D0000}"/>
    <hyperlink ref="MD85" location="null!2124:2124" display="[Win 2]_Xing Fu Tang Vietnam - Trà Sữa Đài Loan_Nov_BH" xr:uid="{00000000-0004-0000-0800-0000692D0000}"/>
    <hyperlink ref="MF85" location="null!1926:1926" display="[VIP]_NutiFood Ngôi Nhà Dinh Dưỡng_Nov_Compensation_x000a_(Bình Dương, Vũng tàu, Đồng Nai)" xr:uid="{00000000-0004-0000-0800-00006A2D0000}"/>
    <hyperlink ref="MG85" location="null!2117:2117" display="[Alacarte CB]_Trà Sữa Sunday Basic_Nov.cb2.2711_BD,BH" xr:uid="{00000000-0004-0000-0800-00006B2D0000}"/>
    <hyperlink ref="ML85" location="null!2192:2192" display="[Alacarte CB]_Xing Fu Tang Vietnam - Trà Sữa Đài Loan_Dec.CB1_BH" xr:uid="{00000000-0004-0000-0800-00006C2D0000}"/>
    <hyperlink ref="MO85" location="null!2192:2192" display="[Alacarte CB]_Xing Fu Tang Vietnam - Trà Sữa Đài Loan_Dec.CB1_BH" xr:uid="{00000000-0004-0000-0800-00006D2D0000}"/>
    <hyperlink ref="MX85" location="null!2234:2234" display="[Alacarte CB]_Trà Sữa May Cha_Dec.CB1.9k+30%_BD,BH,CT" xr:uid="{00000000-0004-0000-0800-00006E2D0000}"/>
    <hyperlink ref="NB85" location="null!2314:2314" display="[Alacarte CB]_Trà Sữa Sunday Basic_Dec.CB2.16_BD,BH" xr:uid="{00000000-0004-0000-0800-00006F2D0000}"/>
    <hyperlink ref="ND85" location="null!2235:2235" display="[Alacarte CB]_Trà Sữa May Cha_Dec.CB1.50%_BD" xr:uid="{00000000-0004-0000-0800-0000702D0000}"/>
    <hyperlink ref="NJ85" location="null!2315:2315" display="[Alacarte CB]_Trà Sữa Sunday Basic_Dec.CB2.23_BD,BH" xr:uid="{00000000-0004-0000-0800-0000712D0000}"/>
    <hyperlink ref="NK85" location="null!2234:2234" display="[Alacarte CB]_Trà Sữa May Cha_Dec.CB1.9k+30%_BD,BH,CT" xr:uid="{00000000-0004-0000-0800-0000722D0000}"/>
    <hyperlink ref="NO85" location="null!2235:2235" display="[Alacarte CB]_Trà Sữa May Cha_Dec.CB1.50%_BD" xr:uid="{00000000-0004-0000-0800-0000732D0000}"/>
    <hyperlink ref="NR85" location="null!2383:2383" display="[VIP]_KATINAT Coffee &amp; Tea House_B2G1 2026" xr:uid="{00000000-0004-0000-0800-0000742D0000}"/>
    <hyperlink ref="OG85" location="null!2451:2451" display="[Alacarte CB]_Trà Sữa Sunday Basic_Jan.CB2.1K_BH,BD" xr:uid="{00000000-0004-0000-0800-0000752D0000}"/>
    <hyperlink ref="OM85" location="null!2492:2492" display="[Alacarte CB]_Trà Sữa May Cha_Jan.CB1_9K.26_BD, BH, CT, Hue, LA" xr:uid="{00000000-0004-0000-0800-0000762D0000}"/>
    <hyperlink ref="ON85" location="null!2452:2452" display="[Alacarte CB]_Trà Sữa Sunday Basic_Jan.CB2.M1T1_BD,BH" xr:uid="{00000000-0004-0000-0800-0000772D0000}"/>
    <hyperlink ref="OT85" location="null!2491:2491" display="[Alacarte CB]_Trà Sữa May Cha_Jan.CB1_50%.26_BD, BH, CT, Hue, LA" xr:uid="{00000000-0004-0000-0800-0000782D0000}"/>
    <hyperlink ref="PC85" location="null!2515:2515" display="[Alacarte CB]_Trà Sữa May Cha_Feb.CB1.OTH.06_BD,BH,CT,HUE" xr:uid="{00000000-0004-0000-0800-0000792D0000}"/>
    <hyperlink ref="PE85" location="null!2623:2623" display="[Alacarte CB]_Trà Sữa Sunday Basic_Feb.CB2.07_BH,BD" xr:uid="{00000000-0004-0000-0800-00007A2D0000}"/>
    <hyperlink ref="PU85" location="null!2644:2644" display="[Alacarte CB]_Trà Sữa Sunday Basic_Feb.CB2.25_BH,BD" xr:uid="{00000000-0004-0000-0800-00007B2D0000}"/>
    <hyperlink ref="PV85" location="null!2594:2594" display="[SJBP]_KATINAT Coffee &amp; Tea House_BAU 100k 260106_KATINAT Coffee &amp; Tea House_14 cities" xr:uid="{00000000-0004-0000-0800-00007C2D0000}"/>
    <hyperlink ref="PX85" location="null!2514:2514" display="[Alacarte CB]_Trà Sữa May Cha_Feb.CB1.OTH.26_BD,BH,CT,HUE" xr:uid="{00000000-0004-0000-0800-00007D2D0000}"/>
    <hyperlink ref="D86" location="null!13:13" display="[PLF CP]_15.1_FS_Chớp Deal Đầu Năm, Chỉ 1.000Đ_T2_x000a_còn lại: [PLF CP]_BAU_Chốt đơn ăn xế, giảm 20.000Đ" xr:uid="{00000000-0004-0000-0800-00007E2D0000}"/>
    <hyperlink ref="E86" location="null!23:23" display="[PLF CP]_BAU_Chốt deal bữa xế, Freeship 0Đ" xr:uid="{00000000-0004-0000-0800-00007F2D0000}"/>
    <hyperlink ref="F86" location="null!12:12" display="[PLF CP]_BAU_Ăn xế ngon rẻ, chỉ từ 10.000Đ" xr:uid="{00000000-0004-0000-0800-0000802D0000}"/>
    <hyperlink ref="G86" location="null!13:13" display="[PLF CP]_BAU_Chốt đơn ăn xế, giảm 20.000Đ" xr:uid="{00000000-0004-0000-0800-0000812D0000}"/>
    <hyperlink ref="H86" location="null!14:14" display="[PLF CP]_BAU_Nhâm nhi bữa xế, giảm 30.000Đ" xr:uid="{00000000-0004-0000-0800-0000822D0000}"/>
    <hyperlink ref="I86" location="null!23:23" display=" [PLF CP]_BAU_Chốt deal bữa xế, Freeship 0Đ" xr:uid="{00000000-0004-0000-0800-0000832D0000}"/>
    <hyperlink ref="J86" location="null!14:14" display="[PLF CP]_BAU_Nhâm nhi bữa xế, giảm 30.000Đ" xr:uid="{00000000-0004-0000-0800-0000842D0000}"/>
    <hyperlink ref="K86" location="null!23:23" display=":[PLF CP]_15.1_FS_Chớp Deal Đầu Năm, Chỉ 8.000Đ_T2_x000a_còn lại: [PLF CP]_BAU_Chốt deal bữa xế, Freeship 0Đ" xr:uid="{00000000-0004-0000-0800-0000852D0000}"/>
    <hyperlink ref="L86" location="null!12:12" display="[PLF CP]_BAU_Ăn xế ngon rẻ, chỉ từ 10.000Đ" xr:uid="{00000000-0004-0000-0800-0000862D0000}"/>
    <hyperlink ref="M86" location="null!23:23" display="[PLF CP]_15.1_FS_Chớp Deal Đầu Năm, Chỉ 6.000Đ_T2_x000a_còn lại: [PLF CP]_BAU_Chốt deal bữa xế, Freeship 0Đ" xr:uid="{00000000-0004-0000-0800-0000872D0000}"/>
    <hyperlink ref="N86" location="null!13:13" display="[PLF CP]_BAU_Chốt đơn ăn xế, giảm 20.000Đ" xr:uid="{00000000-0004-0000-0800-0000882D0000}"/>
    <hyperlink ref="O86" location="null!14:14" display="[PLF CP]_15.1_FS_Chớp Deal Đầu Năm, Chỉ 4.000Đ_T2_x000a_còn lại: [PLF CP]_BAU_Nhâm nhi bữa xế, giảm 30.000Đ" xr:uid="{00000000-0004-0000-0800-0000892D0000}"/>
    <hyperlink ref="P86" location="null!23:23" display="[PLF CP]_15.1_Khao Deal Rộn Ràng, Giảm tới 50%_x000a_còn lại: [PLF CP]_BAU_Chốt deal bữa xế, Freeship 0Đ" xr:uid="{00000000-0004-0000-0800-00008A2D0000}"/>
    <hyperlink ref="Q86" location="null!13:13" display="[PLF CP]_15.1_FS_Chớp Deal Đầu Năm, Chỉ 2.000Đ_T2_x000a_còn lại: [PLF CP]_BAU_Chốt đơn ăn xế, giảm 20.000Đ" xr:uid="{00000000-0004-0000-0800-00008B2D0000}"/>
    <hyperlink ref="R86" location="null!13:13" display="13- 14h: [PLF CP]_15.1_FS_Chớp Deal Đầu Năm, Chỉ 1.000Đ_x000a_newcities: [PLF CP]_15.1_Ăn Thả Ga, Giảm Không Giới Hạn_x000a_14-16H: [PLF CP]_15.1_Bộ chung SIÊU TIỆC THƯƠNG HIỆU Giảm 50%_x000a_newcities: [PLF CP]_BAU_Chốt đơn ăn xế, giảm 20.000Đ" xr:uid="{00000000-0004-0000-0800-00008C2D0000}"/>
    <hyperlink ref="S86" location="null!13:13" display="[PLF CP]_BAU_Chốt đơn ăn xế, giảm 20.000Đ" xr:uid="{00000000-0004-0000-0800-00008D2D0000}"/>
    <hyperlink ref="T86" location="null!23:23" display=" [PLF CP]_BAU_Chốt deal bữa xế, Freeship 0Đ" xr:uid="{00000000-0004-0000-0800-00008E2D0000}"/>
    <hyperlink ref="U86" location="null!12:12" display="[PLF CP]_FS_Cuối tuần Siêu Flash sale giảm 50%_T2_x000a_còn lại: [PLF CP]_BAU_Ăn xế ngon rẻ, chỉ từ 10.000Đ" xr:uid="{00000000-0004-0000-0800-00008F2D0000}"/>
    <hyperlink ref="V86" location="null!14:14" display="[PLF CP]_BAU_Nhâm nhi bữa xế, giảm 30.000Đ" xr:uid="{00000000-0004-0000-0800-0000902D0000}"/>
    <hyperlink ref="W86" location="null!12:12" display="[PLF CP]_FS_Thứ 2 siêu Flash sale chỉ 1đ_T2_x000a_còn lại: [PLF CP]_BAU_Ăn xế ngon rẻ, chỉ từ 10.000Đ" xr:uid="{00000000-0004-0000-0800-0000912D0000}"/>
    <hyperlink ref="X86" location="null!68:68" display="[PLF CP]_WC_Thứ 3 Thả Ga, Freeship 0Đ_x000a_[PLF CP]_Đặt Quán Quen, Freeship 0Đ_newcities" xr:uid="{00000000-0004-0000-0800-0000922D0000}"/>
    <hyperlink ref="Y86" location="null!13:13" display="[PLF CP]_BAU_Chốt đơn ăn xế, giảm 20.000Đ" xr:uid="{00000000-0004-0000-0800-0000932D0000}"/>
    <hyperlink ref="Z86" location="null!23:23" display=" [PLF CP]_BAU_Chốt deal bữa xế, Freeship 0Đ" xr:uid="{00000000-0004-0000-0800-0000942D0000}"/>
    <hyperlink ref="AA86" location="null!14:14" display="[PLF CP]_FS_Thứ 6 siêu Flash sale chỉ 1000Đ_T2_x000a_còn lại: [PLF CP]_BAU_Nhâm nhi bữa xế, giảm 30.000Đ" xr:uid="{00000000-0004-0000-0800-0000952D0000}"/>
    <hyperlink ref="AB86" location="null!23:23" display="[PLF CP]_BAU_Chốt deal bữa xế, Freeship 0Đ" xr:uid="{00000000-0004-0000-0800-0000962D0000}"/>
    <hyperlink ref="AD86" location="null!89:89" display="[PLF CP_add]_Coke_KV Chính Quán Mở Xuyên Tết" xr:uid="{00000000-0004-0000-0800-0000972D0000}"/>
    <hyperlink ref="AH86" location="null!89:89" display="[PLF CP_add]_Coke_KV Chính Quán Mở Xuyên Tết" xr:uid="{00000000-0004-0000-0800-0000982D0000}"/>
    <hyperlink ref="AM86" location="null!13:13" display="[PLF CP]_FS_Thứ 3 siêu Flash sale chỉ 1000Đ_T2_x000a_còn lại: _x000a_[PLF CP]_BAU_Chốt đơn ăn xế, giảm 20.000Đ" xr:uid="{00000000-0004-0000-0800-0000992D0000}"/>
    <hyperlink ref="AN86" location="null!14:14" display="[PLF CP]_BAU_Nhâm nhi bữa xế, giảm 30.000Đ" xr:uid="{00000000-0004-0000-0800-00009A2D0000}"/>
    <hyperlink ref="AO86" location="null!23:23" display="[PLF CP]_FS_Thứ 5 siêu Flash sale chỉ 1.0000Đ_x000a_còn lại: _x000a_[PLF CP]_BAU_Chốt deal bữa xế, Freeship 0Đ" xr:uid="{00000000-0004-0000-0800-00009B2D0000}"/>
    <hyperlink ref="AP86" location="null!13:13" display="[PLF CP]_BAU_Chốt đơn ăn xế, giảm 20.000Đ" xr:uid="{00000000-0004-0000-0800-00009C2D0000}"/>
    <hyperlink ref="AQ86" location="null!14:14" display="[PLF CP]_BAU_Nhâm nhi bữa xế, giảm 30.000Đ" xr:uid="{00000000-0004-0000-0800-00009D2D0000}"/>
    <hyperlink ref="AR86" location="null!23:23" display="[PLF CP]_BAU_Chốt deal bữa xế, Freeship 0Đ" xr:uid="{00000000-0004-0000-0800-00009E2D0000}"/>
    <hyperlink ref="AS86" location="null!12:12" display="[PLF CP]_BAU_Ăn xế ngon rẻ, chỉ từ 10.000Đ" xr:uid="{00000000-0004-0000-0800-00009F2D0000}"/>
    <hyperlink ref="AT86" location="null!13:13" display="[PLF CP]_FS_Thứ 3 siêu Flash sale chỉ 1000Đ_T2_x000a_còn lại: _x000a_[PLF CP]_BAU_Chốt đơn ăn xế, giảm 20.000Đ" xr:uid="{00000000-0004-0000-0800-0000A02D0000}"/>
    <hyperlink ref="AU86" location="null!23:23" display="[PLF CP]_FS_Thứ 4 siêu Flash sale chỉ 1.0000Đ_x000a_còn lại: _x000a_[PLF CP]_BAU_Chốt deal bữa xế, Freeship 0Đ" xr:uid="{00000000-0004-0000-0800-0000A12D0000}"/>
    <hyperlink ref="AV86" location="null!14:14" display="[PLF CP]_14.2_Deal Có Đôi, Mua 1 Tặng 1_x000a_còn lại: _x000a_[PLF CP]_BAU_Nhâm nhi bữa xế, giảm 30.000Đ" xr:uid="{00000000-0004-0000-0800-0000A22D0000}"/>
    <hyperlink ref="AW86" location="null!13:13" display="13-14H: [PLF CP]_14.2_Bộ chung SIÊU TIỆC THƯƠNG HIỆU Giảm 50%_x000a_14-15H: [PLF CP]_14.2_FS_Chớp Deal Valentine, Chỉ 14.000Đ_x000a_15-16H: [PLF CP]_14.2_Deal Có Đôi, Mua 1 Tặng 1_x000a_13-16H các cities còn lại: _x000a_[PLF CP]_BAU_Chốt đơn ăn xế, giảm 20.000Đ" xr:uid="{00000000-0004-0000-0800-0000A32D0000}"/>
    <hyperlink ref="AX86" location="null!14:14" display="13-14H: [PLF CP]_Mid Month_Siêu Deal Giữa Tháng, Giảm tới 35.000Đ_x000a_còn lại: [PLF CP]_Mid Month_Freeship Giữa Tháng, Giảm tới 60.000Đ_x000a_14-16H:[PLF CP]_Mid Month_Bộ chung SIÊU TIỆC THƯƠNG HIỆU Giảm 50%_x000a_newcities:[PLF CP]_BAU_Nhâm nhi bữa xế, giảm 30.000Đ" xr:uid="{00000000-0004-0000-0800-0000A42D0000}"/>
    <hyperlink ref="AY86" location="null!14:14" display="[PLF CP]_BAU_Nhâm nhi bữa xế, giảm 30.000Đ" xr:uid="{00000000-0004-0000-0800-0000A52D0000}"/>
    <hyperlink ref="AZ86" location="null!23:23" display="[PLF CP]_FS_Thứ 2 siêu Flash sale chỉ 1đ_T2_x000a_còn lại: _x000a_[PLF CP]_BAU_Chốt deal bữa xế, Freeship 0Đ" xr:uid="{00000000-0004-0000-0800-0000A62D0000}"/>
    <hyperlink ref="BA86" location="null!13:13" display="[PLF CP]_BAU_Chốt đơn ăn xế, giảm 20.000Đ" xr:uid="{00000000-0004-0000-0800-0000A72D0000}"/>
    <hyperlink ref="BC86" location="null!13:13" display="[PLF CP]_FS_Thứ 5 siêu Flash sale chỉ 1.0000Đ_T2_x000a_còn lại:[PLF CP]_BAU_Chốt đơn ăn xế, giảm 20.000Đ" xr:uid="{00000000-0004-0000-0800-0000A82D0000}"/>
    <hyperlink ref="BD86" location="null!14:14" display="[PLF CP]_BAU_Nhâm nhi bữa xế, giảm 30.000Đ" xr:uid="{00000000-0004-0000-0800-0000A92D0000}"/>
    <hyperlink ref="BE86" location="null!23:23" display="[PLF CP]_FS_Cuối tuần Siêu Flash sale giảm 50%_T2_x000a_còn lại: _x000a_[PLF CP]_BAU_Chốt deal bữa xế, Freeship 0Đ" xr:uid="{00000000-0004-0000-0800-0000AA2D0000}"/>
    <hyperlink ref="BF86" location="null!13:13" display="[PLF CP]_BAU_Chốt đơn ăn xế, giảm 20.000Đ" xr:uid="{00000000-0004-0000-0800-0000AB2D0000}"/>
    <hyperlink ref="BG86" location="null!23:23" display="[PLF CP]_3.3_Siêu Deal Đầu Năm, Giảm tới 50%_x000a_còn lại: _x000a_[PLF CP]_BAU_Chốt deal bữa xế, Freeship 0Đ" xr:uid="{00000000-0004-0000-0800-0000AC2D0000}"/>
    <hyperlink ref="BH86" location="null!12:12" display="[PLF CP]_BAU_Ăn xế ngon rẻ, chỉ từ 10.000Đ" xr:uid="{00000000-0004-0000-0800-0000AD2D0000}"/>
    <hyperlink ref="BI86" location="null!23:23" display="[PLF CP]_BAU_Chốt deal bữa xế, Freeship 0Đ" xr:uid="{00000000-0004-0000-0800-0000AE2D0000}"/>
    <hyperlink ref="BJ86" location="null!14:14" display="[PLF CP]_BAU_Nhâm nhi bữa xế, giảm 30.000Đ" xr:uid="{00000000-0004-0000-0800-0000AF2D0000}"/>
    <hyperlink ref="BK86" location="null!23:23" display="[PLF CP]_FS_Thứ 6 siêu Flash sale chỉ 1000Đ_T2_x000a_còn lại: _x000a_[PLF CP]_BAU_Ăn xế ngon rẻ, chỉ từ 10.000Đ" xr:uid="{00000000-0004-0000-0800-0000B02D0000}"/>
    <hyperlink ref="BM86" location="null!14:14" display="[PLF CP]_3.3_Món Gì Cũng Có, Chỉ 0Đ_x000a_còn lại: _x000a_[PLF CP]_BAU_Nhâm nhi bữa xế, giảm 30.000Đ" xr:uid="{00000000-0004-0000-0800-0000B12D0000}"/>
    <hyperlink ref="BN86" location="null!13:13" display="[PLF CP]_3.3_FS_Chớp Deal Đếm Ngược, Chỉ 2.000Đ_T2_x000a_còn lại:[PLF CP]_BAU_Chốt đơn ăn xế, giảm 20.000Đ" xr:uid="{00000000-0004-0000-0800-0000B22D0000}"/>
    <hyperlink ref="BP86" location="null!12:12" display="[PLF CP]_BAU_Ăn xế ngon rẻ, chỉ từ 10.000Đ" xr:uid="{00000000-0004-0000-0800-0000B32D0000}"/>
    <hyperlink ref="BQ86" location="null!13:13" display=" [PLF CP]_8.3_FS_Chớp Deal Đếm Ngược, Chỉ 4.000Đ_T2_x000a_còn lại:[PLF CP]_BAU_Chốt đơn ăn xế, giảm 20.000Đ" xr:uid="{00000000-0004-0000-0800-0000B42D0000}"/>
    <hyperlink ref="BR86" location="null!28:28" display="[PLF CP]_BAU_Ăn xế ngon rẻ, chỉ từ 0Đ_T2_x000a_còn lại: [PLF CP]_BAU_Chốt deal bữa xế, Freeship 0Đ" xr:uid="{00000000-0004-0000-0800-0000B52D0000}"/>
    <hyperlink ref="BS86" location="null!14:14" display="[PLF CP]_8.3_FS_Chớp Deal Đếm Ngược, Chỉ 2.000Đ_T2_x000a_còn lại[PLF CP]_BAU_Nhâm nhi bữa xế, giảm 30.000Đ" xr:uid="{00000000-0004-0000-0800-0000B62D0000}"/>
    <hyperlink ref="BU86" location="null!13:13" display=" [PLF CP]_FS_Cuối tuần Siêu Flash sale giảm 50%_T2_x000a_còn lại:[PLF CP]_BAU_Chốt đơn ăn xế, giảm 20.000Đ" xr:uid="{00000000-0004-0000-0800-0000B72D0000}"/>
    <hyperlink ref="BV86" location="null!23:23" display="[PLF CP]_WC_Chớp Deal Đầu Tuần, 1Đ + Freeship_T2_x000a_còn lại:  [PLF CP]_BAU_Chốt deal bữa xế, Freeship 0Đ" xr:uid="{00000000-0004-0000-0800-0000B82D0000}"/>
    <hyperlink ref="BW86" location="null!28:28" display="[PLF CP]_BAU_Ăn xế ngon rẻ, chỉ từ 0Đ_T2_x000a_còn lại:  [PLF CP]_BAU_Chốt deal bữa xế, Freeship 0Đ" xr:uid="{00000000-0004-0000-0800-0000B92D0000}"/>
    <hyperlink ref="BX86" location="null!14:14" display="[PLF CP]_BAU_Nhâm nhi bữa xế, giảm 30.000Đ" xr:uid="{00000000-0004-0000-0800-0000BA2D0000}"/>
    <hyperlink ref="BY86" location="null!23:23" display="[PLF CP]_WC_Món Ngon Deal Xịn, Flash Sale + Freeship_T2_x000a_còn lại:  [PLF CP]_BAU_Chốt deal bữa xế, Freeship 0Đ" xr:uid="{00000000-0004-0000-0800-0000BB2D0000}"/>
    <hyperlink ref="BZ86" location="null!13:13" display=":[PLF CP]_BAU_Chốt đơn ăn xế, giảm 20.000Đ" xr:uid="{00000000-0004-0000-0800-0000BC2D0000}"/>
    <hyperlink ref="CA86" location="null!14:14" display="13-14H[PLF CP]_Mid Month_Siêu Deal Giữa Tháng, Giảm tới 35.000Đ_x000a_14-16H: [PLF CP]_Mid Month_Bộ chung SIÊU TIỆC THƯƠNG HIỆU Giảm 50%&quot;_x000a_13-14H còn lại: [PLF CP]_BAU_Nhâm nhi bữa xế, giảm 30.000Đ" xr:uid="{00000000-0004-0000-0800-0000BD2D0000}"/>
    <hyperlink ref="CB86" location="null!23:23" display=" [PLF CP]_BAU_Chốt deal bữa xế, Freeship 0Đ" xr:uid="{00000000-0004-0000-0800-0000BE2D0000}"/>
    <hyperlink ref="CC86" location="null!12:12" display="[PLF CP]_BAU_Ăn xế ngon rẻ, chỉ từ 10.000Đ" xr:uid="{00000000-0004-0000-0800-0000BF2D0000}"/>
    <hyperlink ref="CD86" location="null!13:13" display="T2: [PLF CP]_FS_Thứ 3 siêu Flash sale chỉ 1000Đ_x000a_còn lại:[PLF CP]_BAU_Chốt đơn ăn xế, giảm 20.000Đ" xr:uid="{00000000-0004-0000-0800-0000C02D0000}"/>
    <hyperlink ref="CE86" location="null!14:14" display="[PLF CP]_BAU_Nhâm nhi bữa xế, giảm 30.000Đ" xr:uid="{00000000-0004-0000-0800-0000C12D0000}"/>
    <hyperlink ref="CF86" location="null!23:23" display="[PLF CP]_WC_Món Ngon Deal Xịn, Flash Sale + Freeship_T2_x000a_còn lại:  [PLF CP]_BAU_Chốt deal bữa xế, Freeship 0Đ" xr:uid="{00000000-0004-0000-0800-0000C22D0000}"/>
    <hyperlink ref="CG86" location="null!12:12" display="[PLF CP]_BAU_Ăn xế ngon rẻ, chỉ từ 10.000Đ" xr:uid="{00000000-0004-0000-0800-0000C32D0000}"/>
    <hyperlink ref="CH86" location="null!13:13" display="13-14H: [PLF CP]_SPFDay_Siêu Deal Ăn Uống, Giảm tới 35.000Đ_x000a_13-14H: newcities:[PLF CP]_BAU_Nhâm nhi bữa xế, giảm 30.000Đ_x000a_14-16H: [PLF CP]_SPFDay_Bộ chung SIÊU TIỆC THƯƠNG HIỆU Giảm 50%" xr:uid="{00000000-0004-0000-0800-0000C42D0000}"/>
    <hyperlink ref="CI86" location="null!13:13" display="[PLF CP]_SPFDay_Chớp Deal Giá Hời, Chỉ 1.000Đ_T2_x000a_còn lại:[PLF CP]_BAU_Chốt đơn ăn xế, giảm 20.000Đ" xr:uid="{00000000-0004-0000-0800-0000C52D0000}"/>
    <hyperlink ref="CJ86" location="null!14:14" display="[PLF CP]_BAU_Nhâm nhi bữa xế, giảm 30.000Đ" xr:uid="{00000000-0004-0000-0800-0000C62D0000}"/>
    <hyperlink ref="CK86" location="null!12:12" display="[PLF CP]_4.4_Món Ngon Giá Hời, Vạn Deal 0Đ_x000a_còn lại [PLF CP]_BAU_Ăn xế ngon rẻ, chỉ từ 10.000Đ" xr:uid="{00000000-0004-0000-0800-0000C72D0000}"/>
    <hyperlink ref="CL86" location="null!23:23" display="[PLF CP]_BAU_Chốt deal bữa xế, Freeship 0Đ" xr:uid="{00000000-0004-0000-0800-0000C82D0000}"/>
    <hyperlink ref="CM86" location="null!13:13" display=":[PLF CP]_BAU_Chốt đơn ăn xế, giảm 20.000Đ" xr:uid="{00000000-0004-0000-0800-0000C92D0000}"/>
    <hyperlink ref="CO86" location="null!14:14" display="[PLF CP]_BAU_Nhâm nhi bữa xế, giảm 30.000Đ" xr:uid="{00000000-0004-0000-0800-0000CA2D0000}"/>
    <hyperlink ref="CP86" location="null!23:23" display="[PLF CP]_BAU_Chốt deal bữa xế, Freeship 0Đ" xr:uid="{00000000-0004-0000-0800-0000CB2D0000}"/>
    <hyperlink ref="CQ86" location="null!12:12" display="[PLF CP]_BAU_Ăn xế ngon rẻ, chỉ từ 10.000Đ" xr:uid="{00000000-0004-0000-0800-0000CC2D0000}"/>
    <hyperlink ref="CS86" location="null!12:12" display="[PLF CP]_4.4_Món Ngon Giá Hời, Vạn Deal 0Đ_x000a_còn lại [PLF CP]_BAU_Ăn xế ngon rẻ, chỉ từ 10.000Đ" xr:uid="{00000000-0004-0000-0800-0000CD2D0000}"/>
    <hyperlink ref="CT86" location="null!23:23" display="[PLF CP]_4.4_FS_Chớp Deal Đếm Ngược, Chỉ 1.000Đ_t2_x000a_còn lại:_x000a_[PLF CP]_BAU_Chốt deal bữa xế, Freeship 0Đ" xr:uid="{00000000-0004-0000-0800-0000CE2D0000}"/>
    <hyperlink ref="CU86" location="null!14:14" display="[PLF CP]_4.4_FS_Chớp Deal Đếm Ngược, Chỉ 1.000Đ_t2_x000a_còn lại:_x000a_[PLF CP]_BAU_Nhâm nhi bữa xế, giảm 30.000Đ" xr:uid="{00000000-0004-0000-0800-0000CF2D0000}"/>
    <hyperlink ref="CW86" location="null!13:13" display=":[PLF CP]_BAU_Chốt đơn ăn xế, giảm 20.000Đ" xr:uid="{00000000-0004-0000-0800-0000D02D0000}"/>
    <hyperlink ref="CX86" location="null!23:23" display="[PLF CP]_BAU_Chốt deal bữa xế, Freeship 0Đ" xr:uid="{00000000-0004-0000-0800-0000D12D0000}"/>
    <hyperlink ref="CY86" location="null!14:14" display="[PLF CP]_BAU_Nhâm nhi bữa xế, giảm 30.000Đ" xr:uid="{00000000-0004-0000-0800-0000D22D0000}"/>
    <hyperlink ref="CZ86" location="null!13:13" display="T2: [PLF CP]_FS_Thứ 3 siêu Flash sale chỉ 1000Đ_x000a_còn lại:[PLF CP]_BAU_Chốt đơn ăn xế, giảm 20.000Đ" xr:uid="{00000000-0004-0000-0800-0000D32D0000}"/>
    <hyperlink ref="DA86" location="null!14:14" display="[PLF CP]_BAU_Nhâm nhi bữa xế, giảm 30.000Đ" xr:uid="{00000000-0004-0000-0800-0000D42D0000}"/>
    <hyperlink ref="DB86" location="null!23:23" display="[PLF CP]_WC_Món Ngon Deal Xịn, Flash Sale + Freeship_T2_x000a_còn lại:  [PLF CP]_BAU_Chốt deal bữa xế, Freeship 0Đ" xr:uid="{00000000-0004-0000-0800-0000D52D0000}"/>
    <hyperlink ref="DC86" location="null!12:12" display="[PLF CP]_BAU_Ăn xế ngon rẻ, chỉ từ 10.000Đ" xr:uid="{00000000-0004-0000-0800-0000D62D0000}"/>
    <hyperlink ref="DD86" location="null!23:23" display=" [PLF CP]_BAU_Chốt deal bữa xế, Freeship 0Đ" xr:uid="{00000000-0004-0000-0800-0000D72D0000}"/>
    <hyperlink ref="DE86" location="null!14:14" display="[PLF CP]_BAU_Nhâm nhi bữa xế, giảm 30.000Đ" xr:uid="{00000000-0004-0000-0800-0000D82D0000}"/>
    <hyperlink ref="DF86" location="null!12:12" display="[PLF CP]_BAU_Ăn xế ngon rẻ, chỉ từ 10.000Đ" xr:uid="{00000000-0004-0000-0800-0000D92D0000}"/>
    <hyperlink ref="DG86" location="null!13:13" display="13-14H: [PLF CP]_Mid Month_FS_Chớp Deal Giữa Tháng, Chỉ 1.000Đ_T2_x000a_14-16H: [PLF CP]_Mid Month_Bộ chung SIÊU TIỆC THƯƠNG HIỆU Giảm 50%_x000a_còn lại: :[PLF CP]_BAU_Chốt đơn ăn xế, giảm 20.000Đ" xr:uid="{00000000-0004-0000-0800-0000DA2D0000}"/>
    <hyperlink ref="DH86" location="null!14:14" display="[PLF CP]_BAU_Nhâm nhi bữa xế, giảm 30.000Đ" xr:uid="{00000000-0004-0000-0800-0000DB2D0000}"/>
    <hyperlink ref="DI86" location="null!23:23" display=" [PLF CP]_BAU_Chốt deal bữa xế, Freeship 0Đ" xr:uid="{00000000-0004-0000-0800-0000DC2D0000}"/>
    <hyperlink ref="DJ86" location="null!12:12" display="[PLF CP]_BAU_Ăn xế ngon rẻ, chỉ từ 10.000Đ" xr:uid="{00000000-0004-0000-0800-0000DD2D0000}"/>
    <hyperlink ref="DK86" location="null!14:14" display="13-14H: [PLF CP]_SPFDay_Siêu Deal Ăn Uống, Giảm tới 35.000Đ_x000a_14-16H: [PLF CP]_SPFDay_Bộ chung SIÊU TIỆC THƯƠNG HIỆU Giảm 50%_x000a__x000a_13-16H: còn lại:[PLF CP]_BAU_Nhâm nhi bữa xế, giảm 30.000Đ" xr:uid="{00000000-0004-0000-0800-0000DE2D0000}"/>
    <hyperlink ref="DL86" location="null!23:23" display=" [PLF CP]_BAU_Chốt deal bữa xế, Freeship 0Đ" xr:uid="{00000000-0004-0000-0800-0000DF2D0000}"/>
    <hyperlink ref="DM86" location="null!12:12" display="[PLF CP]_BAU_Ăn xế ngon rẻ, chỉ từ 10.000Đ" xr:uid="{00000000-0004-0000-0800-0000E02D0000}"/>
    <hyperlink ref="DN86" location="null!13:13" display="T2: [PLF CP]_FS_Thứ 3 siêu Flash sale chỉ 1000Đ_x000a_còn lại:[PLF CP]_BAU_Chốt đơn ăn xế, giảm 20.000Đ" xr:uid="{00000000-0004-0000-0800-0000E12D0000}"/>
    <hyperlink ref="DO86" location="null!14:14" display="[PLF CP]_BAU_Nhâm nhi bữa xế, giảm 30.000Đ" xr:uid="{00000000-0004-0000-0800-0000E22D0000}"/>
    <hyperlink ref="DP86" location="null!23:23" display="[PLF CP]_WC_Món Ngon Deal Xịn, Flash Sale + Freeship_T2_x000a_còn lại:  [PLF CP]_BAU_Chốt deal bữa xế, Freeship 0Đ" xr:uid="{00000000-0004-0000-0800-0000E32D0000}"/>
    <hyperlink ref="DQ86" location="null!13:13" display=":[PLF CP]_BAU_Chốt đơn ăn xế, giảm 20.000Đ" xr:uid="{00000000-0004-0000-0800-0000E42D0000}"/>
    <hyperlink ref="DY86" location="null!13:13" display=":[PLF CP]_BAU_Chốt đơn ăn xế, giảm 20.000Đ" xr:uid="{00000000-0004-0000-0800-0000E52D0000}"/>
    <hyperlink ref="DZ86" location="null!14:14" display="[PLF CP]_BAU_Nhâm nhi bữa xế, giảm 30.000Đ" xr:uid="{00000000-0004-0000-0800-0000E62D0000}"/>
    <hyperlink ref="FI86" r:id="rId1436" xr:uid="{00000000-0004-0000-0800-0000E72D0000}"/>
    <hyperlink ref="GO86" r:id="rId1437" xr:uid="{00000000-0004-0000-0800-0000E82D0000}"/>
    <hyperlink ref="LX86" location="null!119:119" display="[PLF CP]_Thematic_ĐẠI TIỆC BỮA XẾ Giảm 50% " xr:uid="{00000000-0004-0000-0800-0000E92D0000}"/>
    <hyperlink ref="NY86" r:id="rId1438" location="gid=1252567251&amp;range=671:671" xr:uid="{00000000-0004-0000-0800-0000EA2D0000}"/>
    <hyperlink ref="OF86" r:id="rId1439" location="gid=1252567251&amp;range=663:663" xr:uid="{00000000-0004-0000-0800-0000EB2D0000}"/>
    <hyperlink ref="OM86" r:id="rId1440" location="gid=1252567251&amp;range=662:662" xr:uid="{00000000-0004-0000-0800-0000EC2D0000}"/>
    <hyperlink ref="OT86" r:id="rId1441" location="gid=1252567251&amp;range=673:673" xr:uid="{00000000-0004-0000-0800-0000ED2D0000}"/>
    <hyperlink ref="PB86" r:id="rId1442" location="gid=1252567251&amp;range=674:674" xr:uid="{00000000-0004-0000-0800-0000EE2D0000}"/>
    <hyperlink ref="PI86" r:id="rId1443" location="gid=1252567251&amp;range=673:673" xr:uid="{00000000-0004-0000-0800-0000EF2D0000}"/>
    <hyperlink ref="PW86" r:id="rId1444" location="gid=1252567251&amp;range=662:662" xr:uid="{00000000-0004-0000-0800-0000F02D0000}"/>
    <hyperlink ref="G87" location="null!6:6" display="[PNS]_Coke VF27_Jan_HP, KH, CT" xr:uid="{00000000-0004-0000-0800-0000F12D0000}"/>
    <hyperlink ref="H87" location="null!33:33" display="[VIP]_Pizza Hut_03-05/01_x000a_241231_Pizza Hut_20 cities" xr:uid="{00000000-0004-0000-0800-0000F22D0000}"/>
    <hyperlink ref="O87" location="null!32:32" display="[SuperVIP]_Gà Rán KFC_10-12/01_x000a_241231_Gà Rán KFC_25 cities" xr:uid="{00000000-0004-0000-0800-0000F32D0000}"/>
    <hyperlink ref="Q87" location="null!6:6" display="[PNS]_Coke VF27_Jan_HP, KH, CT" xr:uid="{00000000-0004-0000-0800-0000F42D0000}"/>
    <hyperlink ref="S87" location="null!6:6" display="[PNS]_Coke VF27_Jan_HP, KH, CT" xr:uid="{00000000-0004-0000-0800-0000F52D0000}"/>
    <hyperlink ref="U87" location="null!102:102" display="[SJBP]_Gà Rán Popeyes_BOGO_x000a_241231_Gà Rán Popeyes_9 cities" xr:uid="{00000000-0004-0000-0800-0000F62D0000}"/>
    <hyperlink ref="Y87" location="null!36:36" display="[SuperVIP]_Gà Rán KFC_20-22/01_x000a_241231_Gà Rán KFC_25 cities" xr:uid="{00000000-0004-0000-0800-0000F72D0000}"/>
    <hyperlink ref="AB87" location="null!37:37" display="[VIP]_Lotteria_23-26/01 241231_Lotteria DI_27 cities" xr:uid="{00000000-0004-0000-0800-0000F82D0000}"/>
    <hyperlink ref="AQ87" location="null!180:180" display="[VIP]_Pizza Hut_07-09/02_x000a_241231_Pizza Hut_20 cities" xr:uid="{00000000-0004-0000-0800-0000F92D0000}"/>
    <hyperlink ref="BC87" location="null!292:292" display="[PNS]_Pepsi FF28_Feb_CT, BH, KH, HP" xr:uid="{00000000-0004-0000-0800-0000FA2D0000}"/>
    <hyperlink ref="BD87" location="null!174:174" display="[SuperVIP]_Pizza Hut_21-23/02_x000a_241231_Pizza Hut_20 cities" xr:uid="{00000000-0004-0000-0800-0000FB2D0000}"/>
    <hyperlink ref="BK87" location="null!172:172" display="[SuperVIP]_Gà Rán KFC_26-28/02_x000a_241231_Gà Rán KFC_25 cities" xr:uid="{00000000-0004-0000-0800-0000FC2D0000}"/>
    <hyperlink ref="BM87" location="null!267:267" display="[SuperVIP]_Gà Rán KFC_01-03/03_x000a_241231_Gà Rán KFC_25 cities" xr:uid="{00000000-0004-0000-0800-0000FD2D0000}"/>
    <hyperlink ref="BP87" location="null!417:417" display="[Win 2]_Lotteria_Mar_BH,BD,QNinh,Hue,BMT,VT,DL,KH,HP,NA,TH,CT,BN,QNhon,TG,LA,AG,VL,CM,ST,TV,HA,ND,HD,DT,PT,PY" xr:uid="{00000000-0004-0000-0800-0000FE2D0000}"/>
    <hyperlink ref="BQ87" location="null!275:275" display="[VIP]_Cơm Thố Anh Nguyễn_05-09/03_x000a_241231_Cơm Thố Anh Nguyễn_10 cities" xr:uid="{00000000-0004-0000-0800-0000FF2D0000}"/>
    <hyperlink ref="BR87" location="null!269:269" display="[SuperVIP]_Gà Rán Popeyes_06-09/03_x000a_241231_Gà Rán Popeyes_9 cities" xr:uid="{00000000-0004-0000-0800-0000002E0000}"/>
    <hyperlink ref="BS87" location="null!277:277" display="[SJBP]_Gà Rán KFC_100k_x000a_241231_Gà Rán KFC_25 cities" xr:uid="{00000000-0004-0000-0800-0000012E0000}"/>
    <hyperlink ref="BV87" location="null!417:417" display="[Win 2]_Lotteria_Mar_241231_Lotteria DI_27 cities" xr:uid="{00000000-0004-0000-0800-0000022E0000}"/>
    <hyperlink ref="BX87" location="null!397:397" display="[PNS]_Pepsi FF29 - Pizza Hut_Mar_241231_Pizza Hut_20 cities" xr:uid="{00000000-0004-0000-0800-0000032E0000}"/>
    <hyperlink ref="BY87" location="null!396:396" display="[PNS]_Pepsi FF29 - Jollibee_Mar_20250306_Jollibee_33 cities" xr:uid="{00000000-0004-0000-0800-0000042E0000}"/>
    <hyperlink ref="CB87" location="null!274:274" display="[VIP]_Domino's Pizza_14-16/03  250116_Domino pizza_11 cities" xr:uid="{00000000-0004-0000-0800-0000052E0000}"/>
    <hyperlink ref="CE87" location="null!416:416" display="[Win 1]_Lotteria_Mar_241231_Lotteria DI_27 cities" xr:uid="{00000000-0004-0000-0800-0000062E0000}"/>
    <hyperlink ref="CI87" location="null!272:272" display="[VIP]_Pizza Hut_21-23/03_x000a_241231_Pizza Hut_20 cities" xr:uid="{00000000-0004-0000-0800-0000072E0000}"/>
    <hyperlink ref="CJ87" location="null!395:395" display="[PNS]_Pepsi FF29 - Lotteria_Mar_241231_Lotteria DI_27 cities" xr:uid="{00000000-0004-0000-0800-0000082E0000}"/>
    <hyperlink ref="CM87" location="null!394:394" display="[PNS]_Pepsi FF29 - KFC_Mar_241231_Gà Rán KFC_25 cities" xr:uid="{00000000-0004-0000-0800-0000092E0000}"/>
    <hyperlink ref="CN87" location="null!464:464" display="[SJBP]_Gà Rán KFC_Combo 55k_x000a_241231_Gà Rán KFC_25 cities" xr:uid="{00000000-0004-0000-0800-00000A2E0000}"/>
    <hyperlink ref="CP87" location="null!271:271" display="[VIP]_Lotteria_27-30/03 241231_Lotteria DI_27 cities" xr:uid="{00000000-0004-0000-0800-00000B2E0000}"/>
    <hyperlink ref="CQ87" location="null!651:651" display="[Win 1]_Lotteria_Mar.NĐ_NĐ" xr:uid="{00000000-0004-0000-0800-00000C2E0000}"/>
    <hyperlink ref="CT87" location="null!114:114" display="[SJBP]_Gà Rán KFC_BAU_x000a_241231_Gà Rán KFC_25 cities" xr:uid="{00000000-0004-0000-0800-00000D2E0000}"/>
    <hyperlink ref="CX87" location="null!465:465" display="[SuperVIP]_Gà Rán KFC_03-06/04_x000a_241231_Gà Rán KFC_25 cities" xr:uid="{00000000-0004-0000-0800-00000E2E0000}"/>
    <hyperlink ref="DC87" location="null!575:575" display="[PNS]_Pepsi FF30_Apr_HP, CT, KH, Hue, BH" xr:uid="{00000000-0004-0000-0800-00000F2E0000}"/>
    <hyperlink ref="DE87" location="null!467:467" display="[SuperVIP]_Gà Rán Popeyes_10-13/04_x000a_241231_Gà Rán Popeyes_9 cities" xr:uid="{00000000-0004-0000-0800-0000102E0000}"/>
    <hyperlink ref="DJ87" location="null!475:475" display="[VIP]_Gà Rán Popeyes_18-20/04_x000a_241231_Gà Rán Popeyes_9 cities" xr:uid="{00000000-0004-0000-0800-0000112E0000}"/>
    <hyperlink ref="DK87" location="null!651:651" display="[SJBP]_McDonald's_B2G2 119k_x000a_250416_McDonald's_5 cities " xr:uid="{00000000-0004-0000-0800-0000122E0000}"/>
    <hyperlink ref="DL87" location="null!650:650" display="[SJBP]_Cơm Thố Anh Nguyễn_BAU_x000a_250803_Cơm Thố Anh Nguyễn_12 cities" xr:uid="{00000000-0004-0000-0800-0000132E0000}"/>
    <hyperlink ref="DN87" location="null!646:646" display="[SJBP]_Gà Rán Popeyes_BAU_x000a_241231_Gà Rán Popeyes_9 cities" xr:uid="{00000000-0004-0000-0800-0000142E0000}"/>
    <hyperlink ref="DO87" location="null!650:650" display="[SJBP]_Cơm Thố Anh Nguyễn_BAU_x000a_250803_Cơm Thố Anh Nguyễn_12 cities" xr:uid="{00000000-0004-0000-0800-0000152E0000}"/>
    <hyperlink ref="DP87" location="null!687:687" display="[Win 1]_Lotteria_Apr_PT" xr:uid="{00000000-0004-0000-0800-0000162E0000}"/>
    <hyperlink ref="DQ87" location="null!658:658" display="[Alacarte]_Gà Rán KFC_Apr_241231_Gà Rán KFC_25 cities" xr:uid="{00000000-0004-0000-0800-0000172E0000}"/>
    <hyperlink ref="DR87" location="null!647:647" display=" [SJBP]_Domino's Pizza_1K_x000a_250116_Domino pizza_11 cities" xr:uid="{00000000-0004-0000-0800-0000182E0000}"/>
    <hyperlink ref="DS87" location="null!650:650" display="[SJBP]_Cơm Thố Anh Nguyễn_BAU_x000a_250421_Cơm Thố Anh Nguyễn_13 cities" xr:uid="{00000000-0004-0000-0800-0000192E0000}"/>
    <hyperlink ref="DT87" location="null!697:697" display="[SJBP]_McDonald's_2T2_x000a_250416_McDonald's_5 cities" xr:uid="{00000000-0004-0000-0800-00001A2E0000}"/>
    <hyperlink ref="DU87" location="null!468:468" display="[SuperVIP]_Pizza Hut_28-30/04_x000a_241231_Pizza Hut_20 cities" xr:uid="{00000000-0004-0000-0800-00001B2E0000}"/>
    <hyperlink ref="DV87" location="null!468:468" display="[SuperVIP]_Pizza Hut_28-30/04_x000a_241231_Pizza Hut_20 cities" xr:uid="{00000000-0004-0000-0800-00001C2E0000}"/>
    <hyperlink ref="DX87" location="null!734:734" display="[SJBP]_Gà Rán Popeyes_BOGO May_x000a_241231_Gà Rán Popeyes_9 cities" xr:uid="{00000000-0004-0000-0800-00001D2E0000}"/>
    <hyperlink ref="DZ87" location="null!730:730" display="[VIP]_Cơm Thố Anh Nguyễn_01-05/05_x000a_250421_Cơm Thố Anh Nguyễn_13 cities_x000a__x000a_" xr:uid="{00000000-0004-0000-0800-00001E2E0000}"/>
    <hyperlink ref="EA87" location="null!732:732" display="[VIP]_Domino's Pizza_02-04/05_x000a_ 250116_Domino pizza_11 cities" xr:uid="{00000000-0004-0000-0800-00001F2E0000}"/>
    <hyperlink ref="EC87" location="null!729:729" display="[VIP]_Gà Rán Texas Chicken_05-08/05_x000a_250102_Gà Rán Texas Chicken_6 cities" xr:uid="{00000000-0004-0000-0800-0000202E0000}"/>
    <hyperlink ref="ED87" location="null!749:749" display="[SJBP]_Brand_Food_01-31/05_x000a_250424_Lotteria DI_32 cities" xr:uid="{00000000-0004-0000-0800-0000212E0000}"/>
    <hyperlink ref="EG87" location="null!723:723" display="[SuperVIP]_Gà Rán Popeyes_08-11/05_x000a_241231_Gà Rán Popeyes_9 cities" xr:uid="{00000000-0004-0000-0800-0000222E0000}"/>
    <hyperlink ref="EH87" location="null!728:728" display="[VIP]_Pizza Hut_09-11/05" xr:uid="{00000000-0004-0000-0800-0000232E0000}"/>
    <hyperlink ref="EI87" location="null!119:119" display="[SJBP]__Brand 50%  T2+T3" xr:uid="{00000000-0004-0000-0800-0000242E0000}"/>
    <hyperlink ref="EJ87" location="null!727:727" display="[SuperVIP]_Lotteria_12-15/05_x000a_250424_Lotteria DI_32 cities" xr:uid="{00000000-0004-0000-0800-0000252E0000}"/>
    <hyperlink ref="EK87" location="null!243:245" display="Whitelist on Shopee_x000a_ [PLF CP]_SPayLater" xr:uid="{00000000-0004-0000-0800-0000262E0000}"/>
    <hyperlink ref="EM87" location="null!725:725" display="[SuperVIP]_Pizza Hut_16-18/05241231_Pizza Hut_20 cities" xr:uid="{00000000-0004-0000-0800-0000272E0000}"/>
    <hyperlink ref="EO87" location="null!725:725" display="[SuperVIP]_Pizza Hut_16-18/05241231_Pizza Hut_20 cities" xr:uid="{00000000-0004-0000-0800-0000282E0000}"/>
    <hyperlink ref="ET87" location="null!931:931" display="[Win 2]_TH True Mart_May_240628_TH True Mart_13 cities" xr:uid="{00000000-0004-0000-0800-0000292E0000}"/>
    <hyperlink ref="EU87" location="null!739:739" display="[SJBP]_Domino's Pizza_BOGO_x000a_ 250116_Domino pizza_11 cities" xr:uid="{00000000-0004-0000-0800-00002A2E0000}"/>
    <hyperlink ref="EV87" location="null!726:726" display="[SuperVIP]_McDonald's_22-25/05_x000a_250416_McDonald's_5 cities" xr:uid="{00000000-0004-0000-0800-00002B2E0000}"/>
    <hyperlink ref="EX87" location="null!737:737" display="[SJBP]_McDonald's_BAU 99k_x000a_250416_McDonald's_5 cities" xr:uid="{00000000-0004-0000-0800-00002C2E0000}"/>
    <hyperlink ref="EY87" location="null!748:748" display="[SJBP]_Gà Rán Popeyes_combo 79k_x000a_241231_Gà Rán Popeyes_9 cities" xr:uid="{00000000-0004-0000-0800-00002D2E0000}"/>
    <hyperlink ref="FA87" location="null!734:734" display="[SJBP]_Gà Rán Popeyes_BOGO May_x000a_241231_Gà Rán Popeyes_9 cities" xr:uid="{00000000-0004-0000-0800-00002E2E0000}"/>
    <hyperlink ref="FH87" location="null!880:880" display="[SuperVIP]_Gà Rán Popeyes_05-08/06_x000a_241231_Gà Rán Popeyes_9 cities" xr:uid="{00000000-0004-0000-0800-00002F2E0000}"/>
    <hyperlink ref="FK87" location="null!880:880" display="[SuperVIP]_Gà Rán Popeyes_05-08/06_x000a_241231_Gà Rán Popeyes_9 cities" xr:uid="{00000000-0004-0000-0800-0000302E0000}"/>
    <hyperlink ref="FM87" location="null!886:886" display="[VIP]_Gà Rán Texas Chicken_09-12/06250102_Gà Rán Texas Chicken_6 cities" xr:uid="{00000000-0004-0000-0800-0000312E0000}"/>
    <hyperlink ref="FQ87" location="null!881:881" display="[SuperVIP]_McDonald's_13-15/06_x000a_250416_McDonald's_5 cities" xr:uid="{00000000-0004-0000-0800-0000322E0000}"/>
    <hyperlink ref="FS87" location="null!889:889" display="[VIP]_Lotteria DI_16-18/06" xr:uid="{00000000-0004-0000-0800-0000332E0000}"/>
    <hyperlink ref="FV87" location="null!1043:1043" display="[SJBP]_McDonald's_2T2 119k_x000a_250416_McDonald's_5 cities" xr:uid="{00000000-0004-0000-0800-0000342E0000}"/>
    <hyperlink ref="FW87" location="null!879:879" display="[SuperVIP]_Gà Rán Popeyes_20-22/06_x000a_241231_Gà Rán Popeyes_9 cities_x000a_" xr:uid="{00000000-0004-0000-0800-0000352E0000}"/>
    <hyperlink ref="FY87" location="null!883:883" display="[SuperVIP]_Pizza Hut_20-22/06" xr:uid="{00000000-0004-0000-0800-0000362E0000}"/>
    <hyperlink ref="FZ87" location="null!882:882" display="[SuperVIP]_McDonald's_23-26/06" xr:uid="{00000000-0004-0000-0800-0000372E0000}"/>
    <hyperlink ref="GA87" location="null!1094:1094" display="[Alacarte]_Gà Rán KFC_Jun_241231_Gà Rán KFC_25 cities" xr:uid="{00000000-0004-0000-0800-0000382E0000}"/>
    <hyperlink ref="GC87" location="null!1094:1094" display="[Alacarte]_Gà Rán KFC_Jun_241231_Gà Rán KFC_25 cities" xr:uid="{00000000-0004-0000-0800-0000392E0000}"/>
    <hyperlink ref="GF87" location="null!1005:1005" display="[SJBP]_Gà Rán Popeyes_BOGO_x000a_241231_Gà Rán Popeyes_9 cities" xr:uid="{00000000-0004-0000-0800-00003A2E0000}"/>
    <hyperlink ref="GK87" location="null!964:964" display="[SuperVIP]_Gà Rán KFC_30/06-03/07" xr:uid="{00000000-0004-0000-0800-00003B2E0000}"/>
    <hyperlink ref="GQ87" location="null!1309:1309" display="[Win 2]_K-FOOD_Jul_All brands_BD, HP, CT, BH, VT" xr:uid="{00000000-0004-0000-0800-00003C2E0000}"/>
    <hyperlink ref="GT87" location="null!974:974" display="[VIP]_Domino's Pizza_11-13/07 250116_Domino pizza_11 cities" xr:uid="{00000000-0004-0000-0800-00003D2E0000}"/>
    <hyperlink ref="GU87" location="null!1310:1310" display="[Alacarte CB]_K-FOOD_Jul_Focused_BD, HP, CT, BN" xr:uid="{00000000-0004-0000-0800-00003E2E0000}"/>
    <hyperlink ref="GX87" location="null!1306:1306" display="[Alacarte CB]_Gà Rán KFC_Jul.CB1_241231_Gà Rán KFC_25 cities" xr:uid="{00000000-0004-0000-0800-00003F2E0000}"/>
    <hyperlink ref="GY87" location="null!969:969" display="[VIP]_Lotteria DI_14-17/07 250424_Lotteria DI_32 cities" xr:uid="{00000000-0004-0000-0800-0000402E0000}"/>
    <hyperlink ref="GZ87" location="null!971:971" display="[SuperVIP]_Pizza Hut_18-20/07 241231_Pizza Hut_20 cities" xr:uid="{00000000-0004-0000-0800-0000412E0000}"/>
    <hyperlink ref="HA87" location="null!1267:1267" display="[SJBP]_McDonald's_2T2" xr:uid="{00000000-0004-0000-0800-0000422E0000}"/>
    <hyperlink ref="HG87" location="null!1291:1291" display="[Win 2]_TH True Mart_Jul_SJBP_250624_TH True Mart_15 cities" xr:uid="{00000000-0004-0000-0800-0000432E0000}"/>
    <hyperlink ref="HJ87" location="null!1306:1306" display="[Alacarte CB]_Gà Rán KFC_Jul.CB1_241231_Gà Rán KFC_25 cities" xr:uid="{00000000-0004-0000-0800-0000442E0000}"/>
    <hyperlink ref="HK87" location="null!1307:1307" display="[Alacarte]_Gà Rán KFC_Jul_241231_Gà Rán KFC_25 cities" xr:uid="{00000000-0004-0000-0800-0000452E0000}"/>
    <hyperlink ref="HL87" location="null!1268:1268" display="[SJBP]_McDonald's_99k" xr:uid="{00000000-0004-0000-0800-0000462E0000}"/>
    <hyperlink ref="HM87" location="null!1307:1307" display="[Alacarte]_Gà Rán KFC_Jul_241231_Gà Rán KFC_25 cities" xr:uid="{00000000-0004-0000-0800-0000472E0000}"/>
    <hyperlink ref="HQ87" location="null!1329:1329" display="[SuperVIP]_McDonald's_01-03/08_x000a_ 250707_McDonald's_6 cities" xr:uid="{00000000-0004-0000-0800-0000482E0000}"/>
    <hyperlink ref="HT87" location="null!1340:1340" display="[VIP]_Gà Rán Texas Chicken_04-07/08_x000a_ 250102_Gà Rán Texas Chicken_6 cities" xr:uid="{00000000-0004-0000-0800-0000492E0000}"/>
    <hyperlink ref="HX87" location="null!1331:1331" display="[SuperVIP]_Gà Rán KFC_08-10/08 c" xr:uid="{00000000-0004-0000-0800-00004A2E0000}"/>
    <hyperlink ref="IA87" location="null!1424:1424" display="[SJBP]_Pizza Hut_1T1  241231_Pizza Hut_20 cities" xr:uid="{00000000-0004-0000-0800-00004B2E0000}"/>
    <hyperlink ref="ID87" location="null!1512:1512" display="[Win 2]_Co.op Food_Aug_SJBP_CT" xr:uid="{00000000-0004-0000-0800-00004C2E0000}"/>
    <hyperlink ref="IH87" location="null!1339:1339" display="[VIP]_Lotteria_18-21/08 x" xr:uid="{00000000-0004-0000-0800-00004D2E0000}"/>
    <hyperlink ref="II87" location="null!1505:1505" display="[Alacarte]_Gà Rán KFC_Aug_241231_Gà Rán KFC_25 cities" xr:uid="{00000000-0004-0000-0800-00004E2E0000}"/>
    <hyperlink ref="IK87" location="null!1476:1476" display="[Win 2]_TH True Mart_Aug_SJBP_250730_TH True Mart_17 cities" xr:uid="{00000000-0004-0000-0800-00004F2E0000}"/>
    <hyperlink ref="IL87" location="null!1338:1338" display="[VIP]_Domino's Pizza_22-24/08_x000a_ 250116_Domino pizza_11 cities" xr:uid="{00000000-0004-0000-0800-0000502E0000}"/>
    <hyperlink ref="IN87" location="null!1505:1505" display="[Alacarte]_Gà Rán KFC_Aug_241231_Gà Rán KFC_25 cities" xr:uid="{00000000-0004-0000-0800-0000512E0000}"/>
    <hyperlink ref="IO87" location="null!1334:1334" display="[SuperVIP]_Gà Rán Popeyes_25-28/08_x000a_241231_Gà Rán Popeyes_9 cities" xr:uid="{00000000-0004-0000-0800-0000522E0000}"/>
    <hyperlink ref="IU87" location="null!1478:1478" display="[SuperVIP]_McDonald's_01-04/09_x000a_ 250707_McDonald's_6 cities" xr:uid="{00000000-0004-0000-0800-0000532E0000}"/>
    <hyperlink ref="IV87" location="null!1478:1478" display="[SuperVIP]_McDonald's_01-04/09_x000a_ 250707_McDonald's_6 cities" xr:uid="{00000000-0004-0000-0800-0000542E0000}"/>
    <hyperlink ref="IY87" location="null!1589:1589" display="[Alacarte CB]_Lotteria_Sep.CB1_Hue, DL" xr:uid="{00000000-0004-0000-0800-0000552E0000}"/>
    <hyperlink ref="IZ87" location="null!1484:1484" display="[VIP]_Pizza Hut_05-07/09_x000a_241231_Pizza Hut_20 cities" xr:uid="{00000000-0004-0000-0800-0000562E0000}"/>
    <hyperlink ref="JA87" location="null!1480:1480" display="[SuperVIP]_Gà Rán KFC_05-07/09_x000a_241231_Gà Rán KFC_25 cities" xr:uid="{00000000-0004-0000-0800-0000572E0000}"/>
    <hyperlink ref="JD87" location="null!1486:1486" display="[VIP]_Gà Rán Texas Chicken_08-11/09_x000a_250102_Gà Rán Texas Chicken_6 cities" xr:uid="{00000000-0004-0000-0800-0000582E0000}"/>
    <hyperlink ref="JE87" location="null!1588:1588" display="[Win 1]_Lotteria_Sep_VT" xr:uid="{00000000-0004-0000-0800-0000592E0000}"/>
    <hyperlink ref="JF87" location="null!1487:1487" display="[VIP]_Domino's Pizza_12-14/09_x000a_250116_Domino pizza_11 cities" xr:uid="{00000000-0004-0000-0800-00005A2E0000}"/>
    <hyperlink ref="JH87" location="null!1634:1634" display="[SJBP]_Gà Rán Popeyes_1T1_x000a_241231_Gà Rán Popeyes_9 cities" xr:uid="{00000000-0004-0000-0800-00005B2E0000}"/>
    <hyperlink ref="JL87" location="null!1482:1482" display="[SuperVIP]_Gà Rán Popeyes_18-21/09_x000a_241231_Gà Rán Popeyes_9 cities" xr:uid="{00000000-0004-0000-0800-00005C2E0000}"/>
    <hyperlink ref="JP87" location="null!1669:1669" display="[Alacarte CB]_Gà Rán KFC_Sep.CB1_241231_Gà Rán KFC_25 cities" xr:uid="{00000000-0004-0000-0800-00005D2E0000}"/>
    <hyperlink ref="JQ87" location="null!1485:1485" display="[VIP]_Lotteria_22-25/09_x000a_250424_Lotteria DI_32 cities" xr:uid="{00000000-0004-0000-0800-00005E2E0000}"/>
    <hyperlink ref="JT87" location="null!1666:1666" display="[SJBP]_McDonald's_2t2_x000a_ 250707_McDonald's_6 cities" xr:uid="{00000000-0004-0000-0800-00005F2E0000}"/>
    <hyperlink ref="JU87" location="null!1481:1481" display="[SuperVIP]_Gà Rán KFC_26-28/09 241231_Gà Rán KFC_25 cities" xr:uid="{00000000-0004-0000-0800-0000602E0000}"/>
    <hyperlink ref="JV87" location="null!1622:1622" display="[Win 2]_TH True Mart_Sep_SJBP_250730_TH True Mart_17 cities" xr:uid="{00000000-0004-0000-0800-0000612E0000}"/>
    <hyperlink ref="JX87" location="null!1666:1666" display="[SJBP]_McDonald's_2t2_x000a_ 250707_McDonald's_6 cities" xr:uid="{00000000-0004-0000-0800-0000622E0000}"/>
    <hyperlink ref="KD87" location="null!1847:1847" display="[SJBP]_McDonald's_119k_x000a_250707_McDonald's_6 cities" xr:uid="{00000000-0004-0000-0800-0000632E0000}"/>
    <hyperlink ref="KF87" location="null!1741:1741" display="[VIP]_Gà Rán Texas Chicken_06-09/10_x000a_250102_Gà Rán Texas Chicken_6 cities" xr:uid="{00000000-0004-0000-0800-0000642E0000}"/>
    <hyperlink ref="KK87" location="null!1847:1847" display="[SJBP]_McDonald's_119k_x000a_250707_McDonald's_6 cities" xr:uid="{00000000-0004-0000-0800-0000652E0000}"/>
    <hyperlink ref="KM87" location="null!1884:1884" display="[VIP]_Gà Rán Texas Chicken_13-16/10_x000a_250102_Gà Rán Texas Chicken_6 cities" xr:uid="{00000000-0004-0000-0800-0000662E0000}"/>
    <hyperlink ref="KP87" location="null!1843:1843" display="[SJBP]_Gà Rán Popeyes_BOGO_x000a_241231_Gà Rán Popeyes_9 cities" xr:uid="{00000000-0004-0000-0800-0000672E0000}"/>
    <hyperlink ref="KQ87" location="null!1843:1843" display="[SJBP]_Gà Rán Popeyes_BOGO_x000a_241231_Gà Rán Popeyes_9 cities" xr:uid="{00000000-0004-0000-0800-0000682E0000}"/>
    <hyperlink ref="KR87" location="null!1745:1745" display="[SuperVIP]_McDonald's_17-19/10_x000a_ 250707_McDonald's_6 cities" xr:uid="{00000000-0004-0000-0800-0000692E0000}"/>
    <hyperlink ref="KT87" location="null!1747:1747" display="[VIP]_Gà Rán Popeyes_20-23/10" xr:uid="{00000000-0004-0000-0800-00006A2E0000}"/>
    <hyperlink ref="KU87" location="null!1899:1899" display="[Alacarte]_Gà Rán KFC_Oct_241231_Gà Rán KFC_25 cities" xr:uid="{00000000-0004-0000-0800-00006B2E0000}"/>
    <hyperlink ref="KV87" location="null!1821:1821" display="[SuperVIP]_Cơm Thố Anh Nguyễn_22-26/10_x000a_250718_Cơm Thố Anh Nguyễn_11 cities" xr:uid="{00000000-0004-0000-0800-00006C2E0000}"/>
    <hyperlink ref="KW87" location="null!1878:1878" display="[Win 2]_TH True Mart_Oct_250925_TH True Mart_18 cities" xr:uid="{00000000-0004-0000-0800-00006D2E0000}"/>
    <hyperlink ref="KY87" location="null!1749:1749" display="[VIP]_Domino's Pizza_24-26/10" xr:uid="{00000000-0004-0000-0800-00006E2E0000}"/>
    <hyperlink ref="LB87" location="null!1924:1924" display="[Alacarte CB]_TH True Mart_Oct_CB2_250925_TH True Mart_18 cities" xr:uid="{00000000-0004-0000-0800-00006F2E0000}"/>
    <hyperlink ref="LC87" location="null!1899:1899" display="[Alacarte]_Gà Rán KFC_Oct_241231_Gà Rán KFC_25 cities" xr:uid="{00000000-0004-0000-0800-0000702E0000}"/>
    <hyperlink ref="LF87" location="null!1934:1934" display="[VIP]_Pizza Hut_31/10-02/11" xr:uid="{00000000-0004-0000-0800-0000712E0000}"/>
    <hyperlink ref="LI87" location="null!1936:1936" display="[VIP]_Lotteria_03-06/11" xr:uid="{00000000-0004-0000-0800-0000722E0000}"/>
    <hyperlink ref="LL87" location="null!1935:1935" display="[SuperVIP]_Gà Rán KFC_07-09/11" xr:uid="{00000000-0004-0000-0800-0000732E0000}"/>
    <hyperlink ref="LR87" location="null!1938:1938" display="[SuperVIP]_Gà Rán Popeyes_13-16/11" xr:uid="{00000000-0004-0000-0800-0000742E0000}"/>
    <hyperlink ref="LS87" location="null!1915:1915" display="[PNS]_Pepsi Meal_Nov_Cuisine_Cơm Gà_CT, HP" xr:uid="{00000000-0004-0000-0800-0000752E0000}"/>
    <hyperlink ref="LW87" location="null!2082:2082" display="[Alacarte]_Gà Rán KFC_Nov_241231_Gà Rán KFC_25 cities" xr:uid="{00000000-0004-0000-0800-0000762E0000}"/>
    <hyperlink ref="LZ87" location="null!1942:1942" display="[SuperVIP]_Gà Rán Popeyes_20-23/11" xr:uid="{00000000-0004-0000-0800-0000772E0000}"/>
    <hyperlink ref="MF87" location="null!2097:2097" display="[Win 2]_TH True Mart_Nov_SJBP_250925_TH True Mart_18 cities" xr:uid="{00000000-0004-0000-0800-0000782E0000}"/>
    <hyperlink ref="MG87" location="null!2082:2082" display="[Alacarte]_Gà Rán KFC_Nov_241231_Gà Rán KFC_25 cities" xr:uid="{00000000-0004-0000-0800-0000792E0000}"/>
    <hyperlink ref="MH87" location="null!2061:2061" display="[SJBP]_Domino's Pizza_1K" xr:uid="{00000000-0004-0000-0800-00007A2E0000}"/>
    <hyperlink ref="MI87" location="null!2082:2082" display="[Alacarte]_Gà Rán KFC_Nov_241231_Gà Rán KFC_25 cities" xr:uid="{00000000-0004-0000-0800-00007B2E0000}"/>
    <hyperlink ref="MM87" location="null!2135:2135" display="[VIP]_Gà Rán Texas Chicken_01-04/12" xr:uid="{00000000-0004-0000-0800-00007C2E0000}"/>
    <hyperlink ref="MN87" location="null!2147:2147" display="[SuperVIP]_Cơm Thố Anh Nguyễn_03-07/12" xr:uid="{00000000-0004-0000-0800-00007D2E0000}"/>
    <hyperlink ref="MP87" location="null!2137:2137" display="[SuperVIP]_Pizza Hut_05-07/12" xr:uid="{00000000-0004-0000-0800-00007E2E0000}"/>
    <hyperlink ref="MU87" location="null!2298:2298" display="[PNS]_Pepsi Baseline_Dec_phase 1_CT, KH, BH, HP, Hue, BD" xr:uid="{00000000-0004-0000-0800-00007F2E0000}"/>
    <hyperlink ref="NC87" location="null!2295:2295" display="[Win 2]_TH True Mart_Dec_SJBP_250925_TH True Mart_18 cities" xr:uid="{00000000-0004-0000-0800-0000802E0000}"/>
    <hyperlink ref="NF87" location="null!2065:2065" display=" [SJBP]_Gà Rán Popeyes_BOGO add on ĐN+OTH " xr:uid="{00000000-0004-0000-0800-0000812E0000}"/>
    <hyperlink ref="NG87" location="null!2308:2308" display="[Alacarte]_Gà Rán KFC_Dec_241231_Gà Rán KFC_25 cities" xr:uid="{00000000-0004-0000-0800-0000822E0000}"/>
    <hyperlink ref="NK87" location="null!2142:2142" display="_x000a_[SuperVIP]_McDonald's_26-28/12 251025_McDonald's_7 cities" xr:uid="{00000000-0004-0000-0800-0000832E0000}"/>
    <hyperlink ref="NM87" location="null!2308:2308" display="[Alacarte]_Gà Rán KFC_Dec_241231_Gà Rán KFC_25 cities" xr:uid="{00000000-0004-0000-0800-0000842E0000}"/>
    <hyperlink ref="NO87" location="null!2299:2299" display="[PNS]_Pepsi Baseline_Dec_phase 2_CT, KH, BH, HP, Hue, BD" xr:uid="{00000000-0004-0000-0800-0000852E0000}"/>
    <hyperlink ref="OO87" location="null!2506:2506" display="[PNS]_Coke Tết_Jan_Feb_HP, KH, CT" xr:uid="{00000000-0004-0000-0800-0000862E0000}"/>
    <hyperlink ref="OP87" location="null!2584:2584" display="[Alacarte CB]_Bếp Hẻm_Jan.26" xr:uid="{00000000-0004-0000-0800-0000872E0000}"/>
    <hyperlink ref="PE87" location="null!2506:2506" display="[PNS]_Coke Tết_Jan_Feb_HP, KH, CT" xr:uid="{00000000-0004-0000-0800-0000882E0000}"/>
    <hyperlink ref="D88" location="null!18:18" display="[PLF CP]_BAU_Bữa tối đủ chất, giảm tới 70.000Đ" xr:uid="{00000000-0004-0000-0800-0000892E0000}"/>
    <hyperlink ref="E88" location="null!17:17" display="[PLF CP]_WC_Ngày Thương Hiệu, Giảm Tới 50K_x000a_còn lại: [PLF CP]_BAU_Bữa tối đủ chất, giảm tới 50.000Đ" xr:uid="{00000000-0004-0000-0800-00008A2E0000}"/>
    <hyperlink ref="F88" location="null!15:15" display="[PLF CP]_15.1_Khao Deal Rộn Ràng, Giảm tới 50%_x000a_còn lại:[PLF CP]_BAU_Món gì cũng ngon, bữa tối giảm 30.000Đ" xr:uid="{00000000-0004-0000-0800-00008B2E0000}"/>
    <hyperlink ref="H88" location="null!18:18" display=" [PLF CP]_BAU_Bữa tối đủ chất, giảm tới 70.000Đ" xr:uid="{00000000-0004-0000-0800-00008C2E0000}"/>
    <hyperlink ref="I88" location="null!17:17" display="[PLF CP]_BAU_Bữa tối đủ chất, giảm tới 50.000Đ" xr:uid="{00000000-0004-0000-0800-00008D2E0000}"/>
    <hyperlink ref="J88" location="null!17:17" display="[PLF CP]_15.1_Khao Deal Rộn Ràng, Giảm tới 50%_x000a_còn lại: [PLF CP]_BAU_Bữa tối đủ chất, giảm tới 50.000Đ" xr:uid="{00000000-0004-0000-0800-00008E2E0000}"/>
    <hyperlink ref="K88" location="null!15:15" display="[PLF CP]_BAU_Món gì cũng ngon, bữa tối giảm 30.000Đ" xr:uid="{00000000-0004-0000-0800-00008F2E0000}"/>
    <hyperlink ref="L88" location="null!17:17" display="[PLF CP]_WC_Ngày Thương Hiệu, Giảm Tới 50K_x000a_newcities: [PLF CP]_BAU_Bữa tối đủ chất, giảm tới 50.000Đ" xr:uid="{00000000-0004-0000-0800-0000902E0000}"/>
    <hyperlink ref="M88" location="null!18:18" display="[PLF CP]_BAU_Bữa tối đủ chất, giảm tới 70.000Đ" xr:uid="{00000000-0004-0000-0800-0000912E0000}"/>
    <hyperlink ref="O88" location="null!17:17" display="[PLF CP]_15.1_Khao Deal Rộn Ràng, Giảm tới 188.000Đ_x000a_newcities: [PLF CP]_BAU_Bữa tối đủ chất, giảm tới 50.000Đ" xr:uid="{00000000-0004-0000-0800-0000922E0000}"/>
    <hyperlink ref="P88" location="null!15:15" display="[PLF CP]_WC_Thứ 2 Đầu Tuần, Giảm 30000đ_x000a_còn lại:[PLF CP]_BAU_Món gì cũng ngon, bữa tối giảm 30.000Đ" xr:uid="{00000000-0004-0000-0800-0000932E0000}"/>
    <hyperlink ref="Q88" location="null!10:10" display="[PLF CP]_15.1_Ăn Thả Ga, Giảm Không Giới Hạn" xr:uid="{00000000-0004-0000-0800-0000942E0000}"/>
    <hyperlink ref="S88" location="null!16:16" display="[PLF CP]_BAU_Đặt món ăn tối, chỉ từ 40.000Đ" xr:uid="{00000000-0004-0000-0800-0000952E0000}"/>
    <hyperlink ref="W88" location="null!16:16" display="[PLF CP]_BAU_Đặt món ăn tối, chỉ từ 40.000Đ" xr:uid="{00000000-0004-0000-0800-0000962E0000}"/>
    <hyperlink ref="Y88" location="null!17:17" display="[PLF CP]_WC_Thứ 4 Vui Vẻ, Giảm Tới 50,000đ_x000a_newcities:  [PLF CP]_BAU_Bữa tối đủ chất, giảm tới 50.000Đ" xr:uid="{00000000-0004-0000-0800-0000972E0000}"/>
    <hyperlink ref="Z88" location="null!87:87" display="SPF:  [PLF CP]_SPXI_BAU_x000a_SP:&quot;[PLF CP]_BAU_Bữa tối đủ chất, giảm tới 50.000Đ" xr:uid="{00000000-0004-0000-0800-0000982E0000}"/>
    <hyperlink ref="AA88" location="null!91:91" display="[PLF CP]_WC_Thứ 6 Ngày Vàng, Giảm Không Giới Hạn_x000a__x000a_[PLF CP_add]_Coke_KV Chính Vạn Deal Sum Vầy" xr:uid="{00000000-0004-0000-0800-0000992E0000}"/>
    <hyperlink ref="AB88" location="null!18:18" display="[PLF CP]_BAU_Siêu Đại Tiệc Giảm Cực Nhiệt 199,000 đồng_x000a_còn lại:  [PLF CP]_BAU_Bữa tối đủ chất, giảm tới 70.000Đ" xr:uid="{00000000-0004-0000-0800-00009A2E0000}"/>
    <hyperlink ref="AG88" location="null!89:89" display="[PLF CP_add]_Coke_KV Chính Quán Mở Xuyên Tết" xr:uid="{00000000-0004-0000-0800-00009B2E0000}"/>
    <hyperlink ref="AM88" location="null!16:16" display="[PLF CP]_WC_Thứ 3 No Nê, Giảm 40.000Đ_x000a_còn lại: [PLF CP]_BAU_Đặt món ăn tối, chỉ từ 40.000Đ" xr:uid="{00000000-0004-0000-0800-00009C2E0000}"/>
    <hyperlink ref="AN88" location="null!17:17" display="[PLF CP]_WC_Thứ 4 Vui Vẻ, Giảm Tới 50,000đ_x000a_newcities:[PLF CP]_BAU_Bữa tối đủ chất, giảm tới 50.000Đ" xr:uid="{00000000-0004-0000-0800-00009D2E0000}"/>
    <hyperlink ref="AO88" location="null!15:15" display="[PLF CP]_WC_Ngày Thương Hiệu, Giảm Tới 50K_x000a_newcities:[PLF CP]_BAU_Món gì cũng ngon, bữa tối giảm 30.000Đ" xr:uid="{00000000-0004-0000-0800-00009E2E0000}"/>
    <hyperlink ref="AS88" location="null!15:15" display="[PLF CP]_WC_Thứ 2 Đầu Tuần, Giảm 30000đ_T2_x000a_còn lại:[PLF CP]_BAU_Món gì cũng ngon, bữa tối giảm 30.000Đ" xr:uid="{00000000-0004-0000-0800-00009F2E0000}"/>
    <hyperlink ref="AT88" location="null!16:16" display="[PLF CP]_14.2_Mùa Yêu Deal Hời, Giảm tới 50%_x000a_còn lại: [PLF CP]_BAU_Đặt món ăn tối, chỉ từ 40.000Đ" xr:uid="{00000000-0004-0000-0800-0000A02E0000}"/>
    <hyperlink ref="AU88" location="null!17:17" display="[PLF CP]_WC_Thứ 4 Vui Vẻ, Giảm Tới 50,000đ_x000a_newcities:[PLF CP]_BAU_Bữa tối đủ chất, giảm tới 50.000Đ" xr:uid="{00000000-0004-0000-0800-0000A12E0000}"/>
    <hyperlink ref="AV88" location="null!15:15" display="[PLF CP]_WC_Ngày Thương Hiệu, Giảm Tới 50K_x000a_newcities:[PLF CP]_BAU_Món gì cũng ngon, bữa tối giảm 30.000Đ" xr:uid="{00000000-0004-0000-0800-0000A22E0000}"/>
    <hyperlink ref="AX88" location="null!13:13" display="16-17H: [PLF CP]_Mid Month Sale_FS_Chớp Deal Giữa Tháng, Chỉ 1.000Đ_T2_x000a_T3: [PLF CP]_BAU_Chốt đơn ăn xế, giảm 20.000Đ_x000a_17-18H:  [PLF CP]_Mid Month_Săn Deal Giữa Tháng, Giảm tới 75.000Đ_x000a_18-19H:[PLF CP]_Mid Month_Bộ chung SIÊU TIỆC THƯƠNG HIỆU Giảm 50%_x000a_newcities:  [PLF CP]_WC_Tiệc cuối tuần, giảm tưng bừng 105.000Đ" xr:uid="{00000000-0004-0000-0800-0000A32E0000}"/>
    <hyperlink ref="AY88" location="null!18:18" display="[PLF CP]_BAU_Bữa tối đủ chất, giảm tới 70.000Đ" xr:uid="{00000000-0004-0000-0800-0000A42E0000}"/>
    <hyperlink ref="AZ88" location="null!15:15" display="[PLF CP]_WC_Thứ 2 Đầu Tuần, Giảm 30000đ_x000a_còn lại: [PLF CP]_BAU_Món gì cũng ngon, bữa tối giảm 30.000Đ" xr:uid="{00000000-0004-0000-0800-0000A52E0000}"/>
    <hyperlink ref="BA88" location="null!16:16" display="[PLF CP]_WC_Thứ 3 No Nê, Giảm 40.000Đ_x000a_còn lại: [PLF CP]_BAU_Đặt món ăn tối, chỉ từ 40.000Đ" xr:uid="{00000000-0004-0000-0800-0000A62E0000}"/>
    <hyperlink ref="BD88" location="null!16:16" display="[PLF CP]_3.3_Siêu Deal Đầu Năm, Giảm tới 50%_x000a_còn lại: [PLF CP]_BAU_Đặt món ăn tối, chỉ từ 40.000Đ" xr:uid="{00000000-0004-0000-0800-0000A72E0000}"/>
    <hyperlink ref="BH88" location="null!15:15" display="[PLF CP]_3.3_Siêu Deal Đầu Năm, Giảm tới 50%_x000a_còn lại: [PLF CP]_BAU_Món gì cũng ngon, bữa tối giảm 30.000Đ" xr:uid="{00000000-0004-0000-0800-0000A82E0000}"/>
    <hyperlink ref="BJ88" location="null!17:17" display="[PLF CP]_BAU_Bữa tối đủ chất, giảm tới 50.000Đ" xr:uid="{00000000-0004-0000-0800-0000A92E0000}"/>
    <hyperlink ref="BK88" location="null!16:16" display="[PLF CP]_BAU_Đặt món ăn tối, chỉ từ 40.000Đ" xr:uid="{00000000-0004-0000-0800-0000AA2E0000}"/>
    <hyperlink ref="BM88" location="null!18:18" display="[PLF CP]_BAU_Bữa tối đủ chất, giảm tới 70.000Đ" xr:uid="{00000000-0004-0000-0800-0000AB2E0000}"/>
    <hyperlink ref="BP88" location="null!15:15" display="[PLF CP]_BAU_Món gì cũng ngon, bữa tối giảm 30.000Đ" xr:uid="{00000000-0004-0000-0800-0000AC2E0000}"/>
    <hyperlink ref="BQ88" location="null!16:16" display="[PLF CP]_8.3_Vạn Deal Xinh, Giảm tới 50%_x000a_còn lại: _x000a_[PLF CP]_BAU_Đặt món ăn tối, chỉ từ 40.000Đ" xr:uid="{00000000-0004-0000-0800-0000AD2E0000}"/>
    <hyperlink ref="BR88" location="null!17:17" display="[PLF CP]_BAU_Bữa tối đủ chất, giảm tới 50.000Đ" xr:uid="{00000000-0004-0000-0800-0000AE2E0000}"/>
    <hyperlink ref="BS88" location="null!18:18" display="[PLF CP]_8.3_Vạn Deal Xinh, Giảm tới 183.000Đ_x000a_còn lại: [PLF CP]_BAU_Bữa tối đủ chất, giảm tới 70.000Đ" xr:uid="{00000000-0004-0000-0800-0000AF2E0000}"/>
    <hyperlink ref="BU88" location="null!18:18" display="[PLF CP]_BAU_Bữa tối đủ chất, giảm tới 70.000Đ" xr:uid="{00000000-0004-0000-0800-0000B02E0000}"/>
    <hyperlink ref="BW88" location="null!16:16" display="[PLF CP]_BAU_Đặt món ăn tối, chỉ từ 40.000Đ" xr:uid="{00000000-0004-0000-0800-0000B12E0000}"/>
    <hyperlink ref="BX88" location="null!15:15" display="[PLF CP]_BAU_Món gì cũng ngon, bữa tối giảm 30.000Đ" xr:uid="{00000000-0004-0000-0800-0000B22E0000}"/>
    <hyperlink ref="BY88" location="null!17:17" display="[PLF CP]_BAU_Bữa tối đủ chất, giảm tới 50.000Đ" xr:uid="{00000000-0004-0000-0800-0000B32E0000}"/>
    <hyperlink ref="CC88" location="null!16:16" display="[PLF CP]_BAU_Đặt món ăn tối, chỉ từ 40.000Đ" xr:uid="{00000000-0004-0000-0800-0000B42E0000}"/>
    <hyperlink ref="CE88" location="null!15:15" display="[PLF CP]_BAU_Món gì cũng ngon, bữa tối giảm 30.000Đ" xr:uid="{00000000-0004-0000-0800-0000B52E0000}"/>
    <hyperlink ref="CF88" location="null!17:17" display="[PLF CP]_BAU_Bữa tối đủ chất, giảm tới 50.000Đ" xr:uid="{00000000-0004-0000-0800-0000B62E0000}"/>
    <hyperlink ref="CG88" location="null!16:16" display="[PLF CP]_BAU_Đặt món ăn tối, chỉ từ 40.000Đ" xr:uid="{00000000-0004-0000-0800-0000B72E0000}"/>
    <hyperlink ref="CJ88" location="null!16:16" display="[PLF CP]_4.4_Bao Trọn Món Ngon, Giảm 44.000Đ_x000a_còn lại:[PLF CP]_BAU_Đặt món ăn tối, chỉ từ 40.000Đ" xr:uid="{00000000-0004-0000-0800-0000B82E0000}"/>
    <hyperlink ref="CT88" location="null!17:17" display="[PLF CP]_BAU_Bữa tối đủ chất, giảm tới 50.000Đ" xr:uid="{00000000-0004-0000-0800-0000B92E0000}"/>
    <hyperlink ref="CU88" location="null!16:16" display="[PLF CP]_4.4_Bao Trọn Món Ngon, Giảm 44.000Đ_x000a_còn lại:[PLF CP]_BAU_Đặt món ăn tối, chỉ từ 40.000Đ" xr:uid="{00000000-0004-0000-0800-0000BA2E0000}"/>
    <hyperlink ref="CX88" location="null!18:18" display="[PLF CP]_BAU_Bữa tối đủ chất, giảm tới 70.000Đ" xr:uid="{00000000-0004-0000-0800-0000BB2E0000}"/>
    <hyperlink ref="DA88" location="null!15:15" display="[PLF CP]_BAU_Món gì cũng ngon, bữa tối giảm 30.000Đ" xr:uid="{00000000-0004-0000-0800-0000BC2E0000}"/>
    <hyperlink ref="DB88" location="null!17:17" display="[PLF CP]_BAU_Bữa tối đủ chất, giảm tới 50.000Đ" xr:uid="{00000000-0004-0000-0800-0000BD2E0000}"/>
    <hyperlink ref="DC88" location="null!16:16" display=" [PLF CP]_BAU_Đặt món ăn tối, chỉ từ 40.000Đ" xr:uid="{00000000-0004-0000-0800-0000BE2E0000}"/>
    <hyperlink ref="DD88" location="null!18:18" display="[PLF CP]_BAU_Bữa tối đủ chất, giảm tới 70.000Đ" xr:uid="{00000000-0004-0000-0800-0000BF2E0000}"/>
    <hyperlink ref="DF88" location="null!16:16" display="[PLF CP]_BAU_Đặt món ăn tối, chỉ từ 40.000Đ" xr:uid="{00000000-0004-0000-0800-0000C02E0000}"/>
    <hyperlink ref="DH88" location="null!15:15" display="[PLF CP]_BAU_Món gì cũng ngon, bữa tối giảm 30.000Đ" xr:uid="{00000000-0004-0000-0800-0000C12E0000}"/>
    <hyperlink ref="DI88" location="null!17:17" display="[PLF CP]_BAU_Bữa tối đủ chất, giảm tới 50.000Đ" xr:uid="{00000000-0004-0000-0800-0000C22E0000}"/>
    <hyperlink ref="DJ88" location="null!16:16" display="[PLF CP]_BAU_Đặt món ăn tối, chỉ từ 40.000Đ" xr:uid="{00000000-0004-0000-0800-0000C32E0000}"/>
    <hyperlink ref="DL88" location="null!16:16" display="[PLF CP]_WC_Tiệc cuối tuần, giảm tưng bừng 105.000Đ" xr:uid="{00000000-0004-0000-0800-0000C42E0000}"/>
    <hyperlink ref="DM88" location="null!16:16" display="[PLF CP]_BAU_Đặt món ăn tối, chỉ từ 40.000Đ" xr:uid="{00000000-0004-0000-0800-0000C52E0000}"/>
    <hyperlink ref="DN88" location="null!15:15" display="[PLF CP]_WC_Thứ 3 Ăn Ngon, Giảm 30.000Đ" xr:uid="{00000000-0004-0000-0800-0000C62E0000}"/>
    <hyperlink ref="DO88" location="null!15:15" display="[PLF CP]_BAU_Món gì cũng ngon, bữa tối giảm 30.000Đ" xr:uid="{00000000-0004-0000-0800-0000C72E0000}"/>
    <hyperlink ref="DP88" location="null!17:17" display="[PLF CP]_BAU_Bữa tối đủ chất, giảm tới 50.000Đ" xr:uid="{00000000-0004-0000-0800-0000C82E0000}"/>
    <hyperlink ref="DY88" location="null!24:24" display="[PLF CP]_BAU_Bữa tối no nê, Freeship 0Đ" xr:uid="{00000000-0004-0000-0800-0000C92E0000}"/>
    <hyperlink ref="FI88" r:id="rId1445" xr:uid="{00000000-0004-0000-0800-0000CA2E0000}"/>
    <hyperlink ref="H89" location="null!34:34" display="[SuperVIP]_Gà Rán Popeyes_02-05/01_x000a_241231_Gà Rán Popeyes_9 cities" xr:uid="{00000000-0004-0000-0800-0000CB2E0000}"/>
    <hyperlink ref="S89" location="null!104:104" display="[SJBP]_Domino's Pizza_1T1 241231_Domino pizza_9 cities" xr:uid="{00000000-0004-0000-0800-0000CC2E0000}"/>
    <hyperlink ref="T89" location="null!102:102" display="[SJBP]_Gà Rán Popeyes_BOGO_x000a_241231_Gà Rán Popeyes_9 cities" xr:uid="{00000000-0004-0000-0800-0000CD2E0000}"/>
    <hyperlink ref="U89" location="null!40:40" display="[SuperVIP]_Pizza Hut_17-19/01_x000a_241231_Pizza Hut_20 cities" xr:uid="{00000000-0004-0000-0800-0000CE2E0000}"/>
    <hyperlink ref="Z89" location="null!37:37" display="[VIP]_Lotteria_23-26/01 241231_Lotteria DI_27 cities" xr:uid="{00000000-0004-0000-0800-0000CF2E0000}"/>
    <hyperlink ref="AV89" location="null!173:173" display="[SuperVIP]_Gà Rán Popeyes_13-16/02_x000a_241231_Gà Rán Popeyes_9 cities" xr:uid="{00000000-0004-0000-0800-0000D02E0000}"/>
    <hyperlink ref="BE89" location="null!174:174" display="[SuperVIP]_Pizza Hut_21-23/02_x000a_241231_Pizza Hut_20 cities" xr:uid="{00000000-0004-0000-0800-0000D12E0000}"/>
    <hyperlink ref="BF89" location="null!118:120" display="Whitelist on Shopee_x000a_ [PLF CP]_SPayLater" xr:uid="{00000000-0004-0000-0800-0000D22E0000}"/>
    <hyperlink ref="BG89" location="null!G205" display="[VIP]_Gong Cha_Feb 20240506_Gong Cha_3 cities" xr:uid="{00000000-0004-0000-0800-0000D32E0000}"/>
    <hyperlink ref="BJ89" location="null!212:212" display="[SJBP]_Gà Rán Popeyes_BOGO_x000a_241231_Gà Rán Popeyes_9 cities" xr:uid="{00000000-0004-0000-0800-0000D42E0000}"/>
    <hyperlink ref="BP89" r:id="rId1446" location="gid=1258946380&amp;range=386:386" xr:uid="{00000000-0004-0000-0800-0000D52E0000}"/>
    <hyperlink ref="BR89" r:id="rId1447" location="gid=1258946380&amp;range=393:393" xr:uid="{00000000-0004-0000-0800-0000D62E0000}"/>
    <hyperlink ref="BU89" location="null!269:269" display="[SuperVIP]_Gà Rán Popeyes_06-09/03_x000a_241231_Gà Rán Popeyes_9 cities" xr:uid="{00000000-0004-0000-0800-0000D72E0000}"/>
    <hyperlink ref="BX89" location="null!G354" display="[VIP]_Gong Cha_Mar 20240506_Gong Cha_3 cities" xr:uid="{00000000-0004-0000-0800-0000D82E0000}"/>
    <hyperlink ref="CB89" r:id="rId1448" location="gid=1258946380&amp;range=387:387" xr:uid="{00000000-0004-0000-0800-0000D92E0000}"/>
    <hyperlink ref="CE89" location="null!373:373" display="[SJBP]_Domino's Pizza_BAU  250116_Domino pizza_11 cities" xr:uid="{00000000-0004-0000-0800-0000DA2E0000}"/>
    <hyperlink ref="CI89" location="null!268:268" display="[SuperVIP]_Gà Rán KFC_21-23/03_x000a_241231_Gà Rán KFC_25 cities" xr:uid="{00000000-0004-0000-0800-0000DB2E0000}"/>
    <hyperlink ref="CM89" location="null!531:531" display="[Alacarte CB]_Zen Tea Biên hòa_Mar.CB1_BH_x000a_[Alacarte CB]_Zen Tea Bình Dương_Mar.CB1_BD" xr:uid="{00000000-0004-0000-0800-0000DC2E0000}"/>
    <hyperlink ref="CO89" location="null!367:367" display="[SJBP]_Gà Rán Popeyes_BOGO_x000a_241231_Gà Rán Popeyes_9 cities" xr:uid="{00000000-0004-0000-0800-0000DD2E0000}"/>
    <hyperlink ref="CP89" location="null!372:372" display="[SJBP]_Domino's Pizza_BOGO  250116_Domino pizza_11 cities" xr:uid="{00000000-0004-0000-0800-0000DE2E0000}"/>
    <hyperlink ref="DJ89" location="null!651:651" display="[SJBP]_McDonald's_B2G2 119k_x000a_240722_McDonald's_4 cities" xr:uid="{00000000-0004-0000-0800-0000DF2E0000}"/>
    <hyperlink ref="DL89" location="null!651:651" display="[SJBP]_McDonald's_B2G2 119k_x000a_240722_McDonald's_4 cities" xr:uid="{00000000-0004-0000-0800-0000E02E0000}"/>
    <hyperlink ref="DP89" location="null!649:649" display="[SJBP]_Domino's Pizza_Exclusive_x000a_ 250116_Domino pizza_11 cities" xr:uid="{00000000-0004-0000-0800-0000E12E0000}"/>
    <hyperlink ref="DR89" location="null!633:633" display="[SJBP]_Gà Rán KFC_129k_x000a_241231_Gà Rán KFC_25 cities" xr:uid="{00000000-0004-0000-0800-0000E22E0000}"/>
    <hyperlink ref="DS89" location="null!466:466" display="[SuperVIP]_McDonald's_25-27/04_x000a_250416_McDonald's_5 cities" xr:uid="{00000000-0004-0000-0800-0000E32E0000}"/>
    <hyperlink ref="DT89" location="null!468:468" display="[SuperVIP]_Pizza Hut_28-30/04_x000a_241231_Pizza Hut_20 cities" xr:uid="{00000000-0004-0000-0800-0000E42E0000}"/>
    <hyperlink ref="DU89" location="null!476:476" display="[SuperVIP]_Lotteria DI_28-30/04_x000a_250424_Lotteria DI_32 cities" xr:uid="{00000000-0004-0000-0800-0000E52E0000}"/>
    <hyperlink ref="DV89" location="null!647:647" display=" [SJBP]_Domino's Pizza_1K_x000a_250116_Domino pizza_11 cities" xr:uid="{00000000-0004-0000-0800-0000E62E0000}"/>
    <hyperlink ref="DX89" location="null!739:739" display="[SJBP]_Domino's Pizza_BOGO_x000a_ 250116_Domino pizza_11 cities" xr:uid="{00000000-0004-0000-0800-0000E72E0000}"/>
    <hyperlink ref="DY89" location="null!732:732" display="[VIP]_Domino's Pizza_02-04/05_x000a_ 250116_Domino pizza_11 cities" xr:uid="{00000000-0004-0000-0800-0000E82E0000}"/>
    <hyperlink ref="DZ89" location="null!736:736" display="[SJBP]_McDonald's_2T2 gà_x000a_250416_McDonald's_5 cities" xr:uid="{00000000-0004-0000-0800-0000E92E0000}"/>
    <hyperlink ref="EA89" location="null!736:736" display="[SJBP]_McDonald's_2T2 gà_x000a_250416_McDonald's_5 cities" xr:uid="{00000000-0004-0000-0800-0000EA2E0000}"/>
    <hyperlink ref="ED89" location="null!729:729" display="[VIP]_Gà Rán Texas Chicken_05-08/05_x000a_250102_Gà Rán Texas Chicken_6 cities" xr:uid="{00000000-0004-0000-0800-0000EB2E0000}"/>
    <hyperlink ref="EE89" location="null!829:829" display="[PNS]_TPB JCB CASHBACK_May_ALL" xr:uid="{00000000-0004-0000-0800-0000EC2E0000}"/>
    <hyperlink ref="EF89" location="null!749:749" display="[SJBP]_Brand_Food_01-31/05_x000a_250424_Lotteria DI_32 cities" xr:uid="{00000000-0004-0000-0800-0000ED2E0000}"/>
    <hyperlink ref="EH89" location="null!723:723" display="[SuperVIP]_Gà Rán Popeyes_08-11/05_x000a_241231_Gà Rán Popeyes_9 cities" xr:uid="{00000000-0004-0000-0800-0000EE2E0000}"/>
    <hyperlink ref="EK89" location="null!119:119" display="[SJBP]__Brand 50%  T2+T3" xr:uid="{00000000-0004-0000-0800-0000EF2E0000}"/>
    <hyperlink ref="EM89" location="null!736:736" display="[SJBP]_McDonald's_2T2 gà_x000a_250416_McDonald's_5 cities" xr:uid="{00000000-0004-0000-0800-0000F02E0000}"/>
    <hyperlink ref="ER89" location="null!243:245" display="Whitelist on Shopee_x000a_ [PLF CP]_SPayLater" xr:uid="{00000000-0004-0000-0800-0000F12E0000}"/>
    <hyperlink ref="ES89" location="null!959:959" display="[Alacarte]_Gà Rán KFC_May_241231_Gà Rán KFC_25 cities" xr:uid="{00000000-0004-0000-0800-0000F22E0000}"/>
    <hyperlink ref="ET89" location="null!959:959" display="[Alacarte]_Gà Rán KFC_May_241231_Gà Rán KFC_25 cities" xr:uid="{00000000-0004-0000-0800-0000F32E0000}"/>
    <hyperlink ref="EU89" location="null!734:734" display="[SJBP]_Gà Rán Popeyes_BOGO May_x000a_241231_Gà Rán Popeyes_9 cities" xr:uid="{00000000-0004-0000-0800-0000F42E0000}"/>
    <hyperlink ref="EV89" location="null!G707" display="[VIP]_Trà Sữa May Cha_May  250102_Trà Sữa May Cha_7 cities" xr:uid="{00000000-0004-0000-0800-0000F52E0000}"/>
    <hyperlink ref="EX89" location="null!271:271" display="Whitelist on SPF_x000a_[PLF CP]_SPXI_May_Whitelist User" xr:uid="{00000000-0004-0000-0800-0000F62E0000}"/>
    <hyperlink ref="EY89" location="null!849:849" display="[SJBP]_Gà Rán KFC_Giảm 50k _x000a_241231_Gà Rán KFC_25 cities" xr:uid="{00000000-0004-0000-0800-0000F72E0000}"/>
    <hyperlink ref="FB89" location="null!849:849" display="[SJBP]_Gà Rán KFC_Giảm 50k _x000a_241231_Gà Rán KFC_25 cities" xr:uid="{00000000-0004-0000-0800-0000F82E0000}"/>
    <hyperlink ref="FG89" location="null!1042:1042" display="[SJBP]_McDonald's_2T2 109k_x000a_250416_McDonald's_5 cities" xr:uid="{00000000-0004-0000-0800-0000F92E0000}"/>
    <hyperlink ref="FH89" location="null!281:283" display="Whitelist on Shopee_x000a_ [PLF CP]_SPayLater" xr:uid="{00000000-0004-0000-0800-0000FA2E0000}"/>
    <hyperlink ref="FJ89" location="null!885:885" display="[VIP]_Domino's Pizza_06-08/06_x000a_250116_Domino pizza_11 cities" xr:uid="{00000000-0004-0000-0800-0000FB2E0000}"/>
    <hyperlink ref="FQ89" location="null!1005:1005" display="[SJBP]_Gà Rán Popeyes_BOGO_x000a_241231_Gà Rán Popeyes_9 cities" xr:uid="{00000000-0004-0000-0800-0000FC2E0000}"/>
    <hyperlink ref="FU89" location="null!281:283" display="Whitelisted buyer_x000a_ [PLF CP]_SPayLater" xr:uid="{00000000-0004-0000-0800-0000FD2E0000}"/>
    <hyperlink ref="FV89" location="null!1049:1049" display="[PNS]_LPBANK_Jun_ALL" xr:uid="{00000000-0004-0000-0800-0000FE2E0000}"/>
    <hyperlink ref="FW89" location="null!1007:1007" display="[SJBP]_Domino's Pizza_1K_x000a_250116_Domino pizza_11 cities" xr:uid="{00000000-0004-0000-0800-0000FF2E0000}"/>
    <hyperlink ref="GG89" location="null!1057:1057" display="[PNS]_BIDV_Jun.JCB WELL BEING_ALL" xr:uid="{00000000-0004-0000-0800-0000002F0000}"/>
    <hyperlink ref="GQ89" location="null!308:310" display="Whitelisted buyer_x000a_[PLF CP]_SPayLater " xr:uid="{00000000-0004-0000-0800-0000012F0000}"/>
    <hyperlink ref="GT89" location="null!1267:1267" display="[SJBP]_McDonald's_2T2" xr:uid="{00000000-0004-0000-0800-0000022F0000}"/>
    <hyperlink ref="GU89" location="null!974:974" display="[VIP]_Domino's Pizza_11-13/07 250116_Domino pizza_11 cities" xr:uid="{00000000-0004-0000-0800-0000032F0000}"/>
    <hyperlink ref="HB89" location="null!1210:1210" display="[PNS]_VPBANK CREDIT_Jul_ALL" xr:uid="{00000000-0004-0000-0800-0000042F0000}"/>
    <hyperlink ref="HE89" location="null!1213:1213" display="[PNS]_BIDV_Jul. JCB WELL BEING _ALL" xr:uid="{00000000-0004-0000-0800-0000052F0000}"/>
    <hyperlink ref="HF89" location="null!1163:1163" display="[SJBP]_Gà Rán Popeyes_BOGO_x000a_241231_Gà Rán Popeyes_9 cities" xr:uid="{00000000-0004-0000-0800-0000062F0000}"/>
    <hyperlink ref="HG89" location="null!1165:1165" display="[SJBP]_Domino's Pizza_1k" xr:uid="{00000000-0004-0000-0800-0000072F0000}"/>
    <hyperlink ref="HL89" location="null!308:310" display="Whitelisted buyer_x000a_[PLF CP]_SPayLater " xr:uid="{00000000-0004-0000-0800-0000082F0000}"/>
    <hyperlink ref="HM89" location="null!1165:1165" display="[SJBP]_Domino's Pizza_1k" xr:uid="{00000000-0004-0000-0800-0000092F0000}"/>
    <hyperlink ref="HX89" location="null!1337:1337" display="[VIP]_Domino's Pizza_08-10/08_x000a_ 250116_Domino pizza_11 cities" xr:uid="{00000000-0004-0000-0800-00000A2F0000}"/>
    <hyperlink ref="HY89" location="null!1435:1435" display="[PNS]_MB JCB Hi ShopeeFood_Aug_ALL" xr:uid="{00000000-0004-0000-0800-00000B2F0000}"/>
    <hyperlink ref="IF89" location="null!1438:1438" display="[PNS]_BVBANK_Aug_ALL" xr:uid="{00000000-0004-0000-0800-00000C2F0000}"/>
    <hyperlink ref="IK89" location="null!1506:1506" display="[Alacarte CB]_Gà Rán KFC_Aug.CB1_241231_Gà Rán KFC_25 cities" xr:uid="{00000000-0004-0000-0800-00000D2F0000}"/>
    <hyperlink ref="IO89" location="null!1423:1423" display="[SJBP]_Pizza Hut_1d_x000a_ 241231_Pizza Hut_20 cities" xr:uid="{00000000-0004-0000-0800-00000E2F0000}"/>
    <hyperlink ref="IP89" location="null!1442:1442" display="[PNS]_BIDV_Aug.JCB WELL BEING _ALL" xr:uid="{00000000-0004-0000-0800-00000F2F0000}"/>
    <hyperlink ref="JL89" location="null!1598:1598" display="[PNS]_BIDV_Sep.WELL BEING_ALL" xr:uid="{00000000-0004-0000-0800-0000102F0000}"/>
    <hyperlink ref="JP89" location="null!1605:1605" display="[PNS]_OCB_Sep_ALL" xr:uid="{00000000-0004-0000-0800-0000112F0000}"/>
    <hyperlink ref="JV89" location="null!1636:1636" display="[SJBP]_Domino's Pizza_1k_x000a_250116_Domino pizza_11 cities" xr:uid="{00000000-0004-0000-0800-0000122F0000}"/>
    <hyperlink ref="KH89" location="null!367:367" display="[PLF CP]_SPXI_Oct_Whitelist User" xr:uid="{00000000-0004-0000-0800-0000132F0000}"/>
    <hyperlink ref="KQ89" location="null!1902:1902" display="[PNS]_ACB bank_Oct_Music Event_All" xr:uid="{00000000-0004-0000-0800-0000142F0000}"/>
    <hyperlink ref="KX89" location="null!1912:1912" display="[PNS]_Pepsi Meal_Oct_Cuisine_Bánh Mì_CT, KH, BH, HP, Hue, BD" xr:uid="{00000000-0004-0000-0800-0000152F0000}"/>
    <hyperlink ref="KY89" location="null!1912:1912" display="[PNS]_Pepsi Meal_Oct_Cuisine_Bánh Mì_CT, KH, BH, HP, Hue, BD" xr:uid="{00000000-0004-0000-0800-0000162F0000}"/>
    <hyperlink ref="KZ89" location="null!1843:1843" display="[SJBP]_Gà Rán Popeyes_BOGO_x000a_241231_Gà Rán Popeyes_9 cities" xr:uid="{00000000-0004-0000-0800-0000172F0000}"/>
    <hyperlink ref="LB89" location="null!1843:1843" display="[SJBP]_Gà Rán Popeyes_BOGO_x000a_241231_Gà Rán Popeyes_9 cities" xr:uid="{00000000-0004-0000-0800-0000182F0000}"/>
    <hyperlink ref="LL89" location="null!2062:2062" display="[SJBP]_McDonald's_2T2  251025_McDonald's_7 cities" xr:uid="{00000000-0004-0000-0800-0000192F0000}"/>
    <hyperlink ref="LN89" location="null!1937:1937" display="[VIP]_Domino's Pizza_07-09/11" xr:uid="{00000000-0004-0000-0800-00001A2F0000}"/>
    <hyperlink ref="LU89" location="null!1939:1939" display="[SuperVIP]_Pizza Hut_14-16/11" xr:uid="{00000000-0004-0000-0800-00001B2F0000}"/>
    <hyperlink ref="LV89" location="null!1990:1990" display="[PNS]_BIDV_Nov.JCB_ALL" xr:uid="{00000000-0004-0000-0800-00001C2F0000}"/>
    <hyperlink ref="MB89" location="null!1943:1943" display="[VIP]_Domino's Pizza_21-23/11" xr:uid="{00000000-0004-0000-0800-00001D2F0000}"/>
    <hyperlink ref="ME89" location="null!1944:1944" display="[SuperVIP]_Gà Rán KFC_24-27/11" xr:uid="{00000000-0004-0000-0800-00001E2F0000}"/>
    <hyperlink ref="MF89" location="null!1897:1897" display="[PNS]_Pepsi Meal_Oct_CT, KH, BH, HP, Hue, BD" xr:uid="{00000000-0004-0000-0800-00001F2F0000}"/>
    <hyperlink ref="MG89" location="null!1945:1945" display="[SuperVIP]_McDonald's_28-30/11" xr:uid="{00000000-0004-0000-0800-0000202F0000}"/>
    <hyperlink ref="MH89" location="null!1897:1897" display="[PNS]_Pepsi Meal_Oct_CT, KH, BH, HP, Hue, BD" xr:uid="{00000000-0004-0000-0800-0000212F0000}"/>
    <hyperlink ref="MO89" location="null!2269:2269" display="[PNS]_TCB_Dec.VISA ECO DEBIT_ALL" xr:uid="{00000000-0004-0000-0800-0000222F0000}"/>
    <hyperlink ref="MQ89" location="null!2133:2133" display="[SuperVIP]_Gà Rán KFC_05-07/12" xr:uid="{00000000-0004-0000-0800-0000232F0000}"/>
    <hyperlink ref="MT89" location="null!2136:2136" display="[SuperVIP]_Gà Rán Popeyes_08-11/12" xr:uid="{00000000-0004-0000-0800-0000242F0000}"/>
    <hyperlink ref="MZ89" location="null!2139:2139" display="[SuperVIP]_Gà Rán KFC_15-17/12" xr:uid="{00000000-0004-0000-0800-0000252F0000}"/>
    <hyperlink ref="NB89" location="null!2299:2299" display="[PNS]_Pepsi Baseline_Dec_phase 2_CT, KH, BH, HP, Hue, BD" xr:uid="{00000000-0004-0000-0800-0000262F0000}"/>
    <hyperlink ref="NL89" location="null!2145:2145" display="[VIP]_Domino's Pizza_26-28/12" xr:uid="{00000000-0004-0000-0800-0000272F0000}"/>
    <hyperlink ref="NQ89" location="null!2422:2422" display="[PNS]_OCB_Jan.26_ALL" xr:uid="{00000000-0004-0000-0800-0000282F0000}"/>
    <hyperlink ref="NU89" location="null!2423:2423" display="[PNS]_HOME CREDIT_Jan.26_ALL" xr:uid="{00000000-0004-0000-0800-0000292F0000}"/>
    <hyperlink ref="OQ89" location="null!2416:2416" display="[PNS]_HD SAISON_Jan.MART.26_ALL" xr:uid="{00000000-0004-0000-0800-00002A2F0000}"/>
    <hyperlink ref="E90" location="null!16:16" display="[PLF CP]_BAU_Đặt món ăn tối, chỉ từ 40.000Đ" xr:uid="{00000000-0004-0000-0800-00002B2F0000}"/>
    <hyperlink ref="F90" location="null!65:65" display="[PNS]_VIB_Jan.USAGE_ALL" xr:uid="{00000000-0004-0000-0800-00002C2F0000}"/>
    <hyperlink ref="G90" location="null!15:15" display="[PLF CP]_BAU_Món gì cũng ngon, bữa tối giảm 30.000Đ" xr:uid="{00000000-0004-0000-0800-00002D2F0000}"/>
    <hyperlink ref="H90" location="null!24:24" display="[PLF CP]_BAU_Bữa tối no nê, Freeship 0Đ" xr:uid="{00000000-0004-0000-0800-00002E2F0000}"/>
    <hyperlink ref="J90" location="null!16:16" display="[PLF CP]_BAU_Đặt món ăn tối, chỉ từ 40.000Đ" xr:uid="{00000000-0004-0000-0800-00002F2F0000}"/>
    <hyperlink ref="K90" location="null!72:72" display="[PNS]_HD SAISON_Jan.FOOD_ALL" xr:uid="{00000000-0004-0000-0800-0000302F0000}"/>
    <hyperlink ref="L90" location="null!15:15" display="[PLF CP]_BAU_Món gì cũng ngon, bữa tối giảm 30.000Đ" xr:uid="{00000000-0004-0000-0800-0000312F0000}"/>
    <hyperlink ref="P90" location="null!29:29" display="[PLF CP]_15.1_Ăn Thả Ga, Giảm Không Giới Hạn" xr:uid="{00000000-0004-0000-0800-0000322F0000}"/>
    <hyperlink ref="Q90" location="null!15:15" display="[PLF CP]_15.1_Deal Chào Năm Mới Chỉ 0Đ_x000a_còn lại:[PLF CP]_BAU_Món gì cũng ngon, bữa tối giảm 30.000Đ" xr:uid="{00000000-0004-0000-0800-0000332F0000}"/>
    <hyperlink ref="T90" location="null!15:15" display="[PLF CP]_BAU_Món gì cũng ngon, bữa tối giảm 30.000Đ" xr:uid="{00000000-0004-0000-0800-0000342F0000}"/>
    <hyperlink ref="W90" location="null!24:24" display="[PLF CP]_BAU_Bữa tối no nê, Freeship 0Đ" xr:uid="{00000000-0004-0000-0800-0000352F0000}"/>
    <hyperlink ref="X90" location="null!91:91" display="[PLF CP]_BAU_Món gì cũng ngon, bữa tối giảm 30.000Đ_x000a__x000a_[PLF CP_add]_Coke_KV Chính Vạn Deal Sum Vầy" xr:uid="{00000000-0004-0000-0800-0000362F0000}"/>
    <hyperlink ref="AB90" location="null!89:89" display="[PLF CP_add]_Coke_KV Chính Quán Mở Xuyên Tết" xr:uid="{00000000-0004-0000-0800-0000372F0000}"/>
    <hyperlink ref="AF90" location="null!89:89" display="[PLF CP_add]_Coke_KV Chính Quán Mở Xuyên Tết" xr:uid="{00000000-0004-0000-0800-0000382F0000}"/>
    <hyperlink ref="AJ90" location="null!89:89" display="[PLF CP_add]_Coke_KV Chính Quán Mở Xuyên Tết" xr:uid="{00000000-0004-0000-0800-0000392F0000}"/>
    <hyperlink ref="AM90" location="null!15:15" display="[PLF CP]_BAU_Món gì cũng ngon, bữa tối giảm 30.000Đ" xr:uid="{00000000-0004-0000-0800-00003A2F0000}"/>
    <hyperlink ref="AN90" location="null!24:24" display="[PLF CP]_BAU_Bữa tối no nê, Freeship 0Đ" xr:uid="{00000000-0004-0000-0800-00003B2F0000}"/>
    <hyperlink ref="AO90" location="null!262:262" display="[PNS]_Shinhan Finance Mastercard_Feb_ALL" xr:uid="{00000000-0004-0000-0800-00003C2F0000}"/>
    <hyperlink ref="AP90" location="null!17:17" display="[PLF CP]_BAU_Bữa tối đủ chất, giảm tới 50.000Đ" xr:uid="{00000000-0004-0000-0800-00003D2F0000}"/>
    <hyperlink ref="AQ90" location="null!16:16" display="[PLF CP]_14.2_Mùa Yêu Deal Hời, Giảm tới 50%_x000a_còn lại: [PLF CP]_BAU_Đặt món ăn tối, chỉ từ 40.000Đ" xr:uid="{00000000-0004-0000-0800-00003E2F0000}"/>
    <hyperlink ref="AS90" location="null!16:16" display=" [PLF CP]_BAU_Đặt món ăn tối, chỉ từ 40.000Đ" xr:uid="{00000000-0004-0000-0800-00003F2F0000}"/>
    <hyperlink ref="AT90" location="null!68:68" display="[PLF CP]_WC_Thứ 3 Thả Ga, Freeship 0Đ_x000a_[PLF CP]_Đặt Quán Quen, Freeship 0Đ_newcities" xr:uid="{00000000-0004-0000-0800-0000402F0000}"/>
    <hyperlink ref="AU90" location="null!15:15" display="[PLF CP]_BAU_Món gì cũng ngon, bữa tối giảm 30.000Đ" xr:uid="{00000000-0004-0000-0800-0000412F0000}"/>
    <hyperlink ref="AZ90" location="null!16:16" display=" [PLF CP]_BAU_Đặt món ăn tối, chỉ từ 40.000Đ" xr:uid="{00000000-0004-0000-0800-0000422F0000}"/>
    <hyperlink ref="BA90" r:id="rId1449" location="gid=1050005206&amp;range=29:29" xr:uid="{00000000-0004-0000-0800-0000432F0000}"/>
    <hyperlink ref="BC90" location="null!15:15" display="[PLF CP]_WC_Ngày Thương Hiệu, Giảm Tới 50K_x000a_newcities:[PLF CP]_BAU_Món gì cũng ngon, bữa tối giảm 30.000Đ" xr:uid="{00000000-0004-0000-0800-0000442F0000}"/>
    <hyperlink ref="BE90" location="null!16:16" display=" [PLF CP]_BAU_Đặt món ăn tối, chỉ từ 40.000Đ" xr:uid="{00000000-0004-0000-0800-0000452F0000}"/>
    <hyperlink ref="BF90" location="null!17:17" display="[PLF CP]_BAU_Bữa tối đủ chất, giảm tới 50.000Đ" xr:uid="{00000000-0004-0000-0800-0000462F0000}"/>
    <hyperlink ref="BI90" location="null!15:15" display="[PLF CP]_BAU_Món gì cũng ngon, bữa tối giảm 30.000Đ" xr:uid="{00000000-0004-0000-0800-0000472F0000}"/>
    <hyperlink ref="BP90" location="null!16:16" display=" [PLF CP]_BAU_Đặt món ăn tối, chỉ từ 40.000Đ" xr:uid="{00000000-0004-0000-0800-0000482F0000}"/>
    <hyperlink ref="BW90" location="null!68:68" display="[PLF CP]_WC_Thứ 3 Thả Ga, Freeship 0Đ_x000a_[PLF CP]_Đặt Quán Quen, Freeship 0Đ_newcities" xr:uid="{00000000-0004-0000-0800-0000492F0000}"/>
    <hyperlink ref="BX90" location="null!16:16" display=" [PLF CP]_BAU_Đặt món ăn tối, chỉ từ 40.000Đ" xr:uid="{00000000-0004-0000-0800-00004A2F0000}"/>
    <hyperlink ref="BY90" location="null!29:29" display="[PLF CP]_BAU_Món Gì Cũng Ngon, Bữa Tối 0Đ_T2_x000a_còn lại: [PLF CP]_BAU_Món gì cũng ngon, bữa tối giảm 30.000Đ" xr:uid="{00000000-0004-0000-0800-00004B2F0000}"/>
    <hyperlink ref="CB90" location="null!18:18" display="[PLF CP]_BAU_Bữa tối đủ chất, giảm tới 70.000Đ" xr:uid="{00000000-0004-0000-0800-00004C2F0000}"/>
    <hyperlink ref="CC90" location="null!24:24" display="[PLF CP]_BAU_Bữa tối no nê, Freeship 0Đ" xr:uid="{00000000-0004-0000-0800-00004D2F0000}"/>
    <hyperlink ref="CD90" location="null!15:15" display="[PLF CP]_BAU_Món gì cũng ngon, bữa tối giảm 30.000Đ" xr:uid="{00000000-0004-0000-0800-00004E2F0000}"/>
    <hyperlink ref="CE90" location="null!17:17" display="[PLF CP]_BAU_Bữa tối đủ chất, giảm tới 50.000Đ" xr:uid="{00000000-0004-0000-0800-00004F2F0000}"/>
    <hyperlink ref="CF90" location="null!29:29" display="[PLF CP]_BAU_Món Gì Cũng Ngon, Bữa Tối 0Đ_T2_x000a_còn lại: [PLF CP]_BAU_Ăn Sập Bốn Phương, giảm 18.000Đ_All OTH" xr:uid="{00000000-0004-0000-0800-0000502F0000}"/>
    <hyperlink ref="CJ90" location="null!15:15" display="[PLF CP]_4.4_Món Ngon Giá Hời, Vạn Deal 0Đ_x000a_còn lại:[PLF CP]_BAU_Món gì cũng ngon, bữa tối giảm 30.000Đ" xr:uid="{00000000-0004-0000-0800-0000512F0000}"/>
    <hyperlink ref="CL90" location="null!15:15" display="[PLF CP]_BAU_Món gì cũng ngon, bữa tối giảm 30.000Đ" xr:uid="{00000000-0004-0000-0800-0000522F0000}"/>
    <hyperlink ref="CM90" location="null!18:18" display="[PLF CP]_BAU_Bữa tối đủ chất, giảm tới 70.000Đ" xr:uid="{00000000-0004-0000-0800-0000532F0000}"/>
    <hyperlink ref="CT90" location="null!15:15" display="[PLF CP]_4.4_Món Ngon Giá Hời, Vạn Deal 0Đ_x000a_còn lại:[PLF CP]_BAU_Món gì cũng ngon, bữa tối giảm 30.000Đ" xr:uid="{00000000-0004-0000-0800-0000542F0000}"/>
    <hyperlink ref="CZ90" location="null!15:15" display="[PLF CP]_BAU_Món gì cũng ngon, bữa tối giảm 30.000Đ" xr:uid="{00000000-0004-0000-0800-0000552F0000}"/>
    <hyperlink ref="DA90" location="null!17:17" display="[PLF CP]_BAU_Bữa tối đủ chất, giảm tới 50.000Đ" xr:uid="{00000000-0004-0000-0800-0000562F0000}"/>
    <hyperlink ref="DB90" location="null!24:24" display="[PLF CP]_BAU_Bữa tối no nê, Freeship 0Đ" xr:uid="{00000000-0004-0000-0800-0000572F0000}"/>
    <hyperlink ref="DE90" location="null!15:15" display="[PLF CP]_BAU_Món gì cũng ngon, bữa tối giảm 30.000Đ" xr:uid="{00000000-0004-0000-0800-0000582F0000}"/>
    <hyperlink ref="DF90" location="null!24:24" display="[PLF CP]_BAU_Bữa tối no nê, Freeship 0Đ" xr:uid="{00000000-0004-0000-0800-0000592F0000}"/>
    <hyperlink ref="DH90" location="null!17:17" display="[PLF CP]_BAU_Bữa tối đủ chất, giảm tới 50.000Đ" xr:uid="{00000000-0004-0000-0800-00005A2F0000}"/>
    <hyperlink ref="DI90" location="null!29:29" display="[PLF CP]_BAU_Món Gì Cũng Ngon, Bữa Tối 0Đ_T2_x000a_còn lại: [PLF CP]_BAU_Ăn Sập Bốn Phương, giảm 18.000Đ_All OTH" xr:uid="{00000000-0004-0000-0800-00005B2F0000}"/>
    <hyperlink ref="DL90" location="null!18:18" display="[PLF CP]_BAU_Bữa tối đủ chất, giảm tới 70.000Đ" xr:uid="{00000000-0004-0000-0800-00005C2F0000}"/>
    <hyperlink ref="DM90" location="null!24:24" display="[PLF CP]_BAU_Bữa tối no nê, Freeship 0Đ" xr:uid="{00000000-0004-0000-0800-00005D2F0000}"/>
    <hyperlink ref="DN90" location="null!15:15" display="[PLF CP]_BAU_Món gì cũng ngon, bữa tối giảm 30.000Đ" xr:uid="{00000000-0004-0000-0800-00005E2F0000}"/>
    <hyperlink ref="DO90" location="null!17:17" display="[PLF CP]_BAU_Bữa tối đủ chất, giảm tới 50.000Đ" xr:uid="{00000000-0004-0000-0800-00005F2F0000}"/>
    <hyperlink ref="DP90" location="null!29:29" display="[PLF CP]_BAU_Món Gì Cũng Ngon, Bữa Tối 0Đ_T2_x000a_còn lại: [PLF CP]_BAU_Ăn Sập Bốn Phương, giảm 18.000Đ_All OTH" xr:uid="{00000000-0004-0000-0800-0000602F0000}"/>
    <hyperlink ref="FI90" r:id="rId1450" xr:uid="{00000000-0004-0000-0800-0000612F0000}"/>
    <hyperlink ref="GD90" location="null!G934" display="[VIP]_Trà Sữa May Cha_27-29Jun 250102_Trà Sữa May Cha_7 cities" xr:uid="{00000000-0004-0000-0800-0000622F0000}"/>
    <hyperlink ref="GO90" r:id="rId1451" xr:uid="{00000000-0004-0000-0800-0000632F0000}"/>
    <hyperlink ref="Q91" location="null!69:71" display="Whitelist on Shopee_x000a_ [PLF CP]_SPayLater" xr:uid="{00000000-0004-0000-0800-0000642F0000}"/>
    <hyperlink ref="AC91" location="null!69:71" display="Whitelist on Shopee_x000a_ [PLF CP]_SPayLater" xr:uid="{00000000-0004-0000-0800-0000652F0000}"/>
    <hyperlink ref="AU91" location="null!118:120" display="Whitelist on Shopee_x000a_ [PLF CP]_SPayLater" xr:uid="{00000000-0004-0000-0800-0000662F0000}"/>
    <hyperlink ref="BA91" location="null!118:120" display="Whitelist on Shopee_x000a_ [PLF CP]_SPayLater" xr:uid="{00000000-0004-0000-0800-0000672F0000}"/>
    <hyperlink ref="CN91" r:id="rId1452" location="gid=1252567251&amp;range=81:81" xr:uid="{00000000-0004-0000-0800-0000682F0000}"/>
    <hyperlink ref="DC91" r:id="rId1453" location="gid=1252567251&amp;range=134:134" xr:uid="{00000000-0004-0000-0800-0000692F0000}"/>
    <hyperlink ref="DH91" location="null!230:232" display="Whitelist on Shopee_x000a_ [PLF CP]_SPayLater" xr:uid="{00000000-0004-0000-0800-00006A2F0000}"/>
    <hyperlink ref="DJ91" r:id="rId1454" location="gid=1252567251&amp;range=133:133" xr:uid="{00000000-0004-0000-0800-00006B2F0000}"/>
    <hyperlink ref="DQ91" r:id="rId1455" location="gid=1252567251&amp;range=134:134" xr:uid="{00000000-0004-0000-0800-00006C2F0000}"/>
    <hyperlink ref="GT91" location="null!308:310" display="Whitelisted buyer_x000a_[PLF CP]_SPayLater " xr:uid="{00000000-0004-0000-0800-00006D2F0000}"/>
    <hyperlink ref="KB91" r:id="rId1456" location="gid=1252567251&amp;range=478:478" xr:uid="{00000000-0004-0000-0800-00006E2F0000}"/>
    <hyperlink ref="KC91" location="null!368:370" display="Whitelisted buyer_x000a_[PLF CP]_SPayLater" xr:uid="{00000000-0004-0000-0800-00006F2F0000}"/>
    <hyperlink ref="KI91" r:id="rId1457" location="gid=1252567251&amp;range=479:479" xr:uid="{00000000-0004-0000-0800-0000702F0000}"/>
    <hyperlink ref="KP91" r:id="rId1458" location="gid=1252567251&amp;range=478:478" xr:uid="{00000000-0004-0000-0800-0000712F0000}"/>
    <hyperlink ref="KW91" r:id="rId1459" location="gid=1252567251&amp;range=479:479" xr:uid="{00000000-0004-0000-0800-0000722F0000}"/>
    <hyperlink ref="LD91" r:id="rId1460" location="gid=1252567251&amp;range=478:478" xr:uid="{00000000-0004-0000-0800-0000732F0000}"/>
    <hyperlink ref="LL91" r:id="rId1461" location="gid=1252567251&amp;range=543:543" xr:uid="{00000000-0004-0000-0800-0000742F0000}"/>
    <hyperlink ref="LS91" r:id="rId1462" location="gid=1252567251&amp;range=544:544" xr:uid="{00000000-0004-0000-0800-0000752F0000}"/>
    <hyperlink ref="LX91" location="null!422:424" display="Whitelisted buyer [PLF CP]_SPayLater" xr:uid="{00000000-0004-0000-0800-0000762F0000}"/>
    <hyperlink ref="LZ91" r:id="rId1463" location="gid=1252567251&amp;range=543:543" xr:uid="{00000000-0004-0000-0800-0000772F0000}"/>
    <hyperlink ref="MG91" r:id="rId1464" location="gid=1252567251&amp;range=544:544" xr:uid="{00000000-0004-0000-0800-0000782F0000}"/>
    <hyperlink ref="MM91" location="null!439:440" display="Whitelisted buyer [PLF CP]_SPayLater" xr:uid="{00000000-0004-0000-0800-0000792F0000}"/>
    <hyperlink ref="MQ91" location="null!438:438" display="[PLF CP]_SPXI_Dec_Whitelist User" xr:uid="{00000000-0004-0000-0800-00007A2F0000}"/>
    <hyperlink ref="NA91" location="null!439:440" display="Whitelisted buyer [PLF CP]_SPayLater" xr:uid="{00000000-0004-0000-0800-00007B2F0000}"/>
    <hyperlink ref="NW91" location="null!467:468" display="[Whitelisted User]_[PLF CP]_SPay Later_Jan" xr:uid="{00000000-0004-0000-0800-00007C2F0000}"/>
    <hyperlink ref="NX91" location="null!466:466" display="[PLF CP]_SPXI_Jan_Whitelist User" xr:uid="{00000000-0004-0000-0800-00007D2F0000}"/>
    <hyperlink ref="OK91" location="null!467:468" display="[Whitelisted User]_[PLF CP]_SPay Later_Jan" xr:uid="{00000000-0004-0000-0800-00007E2F0000}"/>
    <hyperlink ref="PA91" location="null!495:496" display="[Whitelisted User]_[PLF CP]_SPay Later_Feb" xr:uid="{00000000-0004-0000-0800-00007F2F0000}"/>
    <hyperlink ref="PF91" location="null!494:494" display="[PLF CP]_SPXI_Feb_Whitelist User" xr:uid="{00000000-0004-0000-0800-0000802F0000}"/>
    <hyperlink ref="F92" r:id="rId1465" location="gid=1252567251&amp;range=15:15" xr:uid="{00000000-0004-0000-0800-0000812F0000}"/>
    <hyperlink ref="M92" r:id="rId1466" location="gid=1252567251&amp;range=15:15" xr:uid="{00000000-0004-0000-0800-0000822F0000}"/>
    <hyperlink ref="T92" r:id="rId1467" location="gid=1252567251&amp;range=17:17" xr:uid="{00000000-0004-0000-0800-0000832F0000}"/>
    <hyperlink ref="Z92" location="null!91:91" display="[PLF CP_add]_BAU_Deal Cú Đêm, Freeship 20.000Đ_x000a__x000a_[PLF CP_add]_Coke_KV Chính Vạn Deal Sum Vầy" xr:uid="{00000000-0004-0000-0800-0000842F0000}"/>
    <hyperlink ref="AA92" r:id="rId1468" location="gid=1252567251&amp;range=15:15" xr:uid="{00000000-0004-0000-0800-0000852F0000}"/>
    <hyperlink ref="AB92" location="null!20:20" display="[PLF CP]_BAU_Ăn đêm không lo phí ship" xr:uid="{00000000-0004-0000-0800-0000862F0000}"/>
    <hyperlink ref="AD92" location="null!89:89" display="[PLF CP_add]_Coke_KV Chính Quán Mở Xuyên Tết" xr:uid="{00000000-0004-0000-0800-0000872F0000}"/>
    <hyperlink ref="AH92" r:id="rId1469" location="gid=1252567251&amp;range=18:18" xr:uid="{00000000-0004-0000-0800-0000882F0000}"/>
    <hyperlink ref="AP92" r:id="rId1470" location="gid=1252567251&amp;range=15:15" xr:uid="{00000000-0004-0000-0800-0000892F0000}"/>
    <hyperlink ref="AW92" r:id="rId1471" location="gid=1252567251&amp;range=17:17" xr:uid="{00000000-0004-0000-0800-00008A2F0000}"/>
    <hyperlink ref="BD92" r:id="rId1472" location="gid=1252567251&amp;range=16:16" xr:uid="{00000000-0004-0000-0800-00008B2F0000}"/>
    <hyperlink ref="BK92" r:id="rId1473" location="gid=1252567251&amp;range=15:15" xr:uid="{00000000-0004-0000-0800-00008C2F0000}"/>
    <hyperlink ref="BZ92" r:id="rId1474" location="gid=1252567251&amp;range=81:81" xr:uid="{00000000-0004-0000-0800-00008D2F0000}"/>
    <hyperlink ref="CG92" r:id="rId1475" location="gid=1252567251&amp;range=80:80" xr:uid="{00000000-0004-0000-0800-00008E2F0000}"/>
    <hyperlink ref="DY92" r:id="rId1476" location="gid=1252567251&amp;range=184:184" xr:uid="{00000000-0004-0000-0800-00008F2F0000}"/>
    <hyperlink ref="EF92" r:id="rId1477" location="gid=1252567251&amp;range=183:183" xr:uid="{00000000-0004-0000-0800-0000902F0000}"/>
    <hyperlink ref="EM92" r:id="rId1478" location="gid=1252567251&amp;range=184:184" xr:uid="{00000000-0004-0000-0800-0000912F0000}"/>
    <hyperlink ref="ET92" r:id="rId1479" location="gid=1252567251&amp;range=183:183" xr:uid="{00000000-0004-0000-0800-0000922F0000}"/>
    <hyperlink ref="FA92" r:id="rId1480" location="gid=1252567251&amp;range=184:184" xr:uid="{00000000-0004-0000-0800-0000932F0000}"/>
    <hyperlink ref="FI92" r:id="rId1481" xr:uid="{00000000-0004-0000-0800-0000942F0000}"/>
    <hyperlink ref="FP92" r:id="rId1482" location="gid=1252567251&amp;range=238:238" xr:uid="{00000000-0004-0000-0800-0000952F0000}"/>
    <hyperlink ref="FW92" r:id="rId1483" location="gid=1252567251&amp;range=239:239" xr:uid="{00000000-0004-0000-0800-0000962F0000}"/>
    <hyperlink ref="GD92" r:id="rId1484" location="gid=1252567251&amp;range=238:238" xr:uid="{00000000-0004-0000-0800-0000972F0000}"/>
    <hyperlink ref="IY92" r:id="rId1485" location="gid=1252567251&amp;range=357:357" xr:uid="{00000000-0004-0000-0800-0000982F0000}"/>
    <hyperlink ref="JF92" r:id="rId1486" location="gid=1252567251&amp;range=358:358" xr:uid="{00000000-0004-0000-0800-0000992F0000}"/>
    <hyperlink ref="JM92" r:id="rId1487" location="gid=1252567251&amp;range=357:357" xr:uid="{00000000-0004-0000-0800-00009A2F0000}"/>
    <hyperlink ref="JT92" r:id="rId1488" location="gid=1252567251&amp;range=358:358" xr:uid="{00000000-0004-0000-0800-00009B2F0000}"/>
    <hyperlink ref="NV126" location="null!2387:2387" display="[SuperVIP]_Highlands Coffee_05-09.01.26" xr:uid="{00000000-0004-0000-0800-00009C2F0000}"/>
    <hyperlink ref="NX142" location="null!2387:2387" display="[SuperVIP]_Highlands Coffee_05-09.01.26" xr:uid="{00000000-0004-0000-0800-00009D2F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rules</vt:lpstr>
      <vt:lpstr>Slot Per Month</vt:lpstr>
      <vt:lpstr>CityGroup</vt:lpstr>
      <vt:lpstr>Mapping</vt:lpstr>
      <vt:lpstr>Cat L2 + HTC Propose</vt:lpstr>
      <vt:lpstr>BD Programs</vt:lpstr>
      <vt:lpstr>MKT|Campaign</vt:lpstr>
      <vt:lpstr>Visibility 3B</vt:lpstr>
      <vt:lpstr>Visibility OTH</vt:lpstr>
      <vt:lpstr>'BD Programs'!H23G236385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2026-03-26T10:51:01Z</dcterms:created>
  <dcterms:modified xsi:type="dcterms:W3CDTF">2026-03-26T10:51:02Z</dcterms:modified>
</cp:coreProperties>
</file>